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customXml/itemProps23.xml" ContentType="application/vnd.openxmlformats-officedocument.customXmlProperties+xml"/>
  <Override PartName="/customXml/itemProps24.xml" ContentType="application/vnd.openxmlformats-officedocument.customXmlProperties+xml"/>
  <Override PartName="/customXml/itemProps25.xml" ContentType="application/vnd.openxmlformats-officedocument.customXmlProperties+xml"/>
  <Override PartName="/customXml/itemProps26.xml" ContentType="application/vnd.openxmlformats-officedocument.customXmlProperties+xml"/>
  <Override PartName="/customXml/itemProps27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B:\Design\cores\master_xdc\"/>
    </mc:Choice>
  </mc:AlternateContent>
  <xr:revisionPtr revIDLastSave="0" documentId="14_{A1FD1559-323A-410D-86D4-96273F1848D9}" xr6:coauthVersionLast="47" xr6:coauthVersionMax="47" xr10:uidLastSave="{00000000-0000-0000-0000-000000000000}"/>
  <bookViews>
    <workbookView xWindow="-120" yWindow="-120" windowWidth="20730" windowHeight="11160" tabRatio="871" firstSheet="7" activeTab="7" xr2:uid="{00000000-000D-0000-FFFF-FFFF00000000}"/>
  </bookViews>
  <sheets>
    <sheet name="Intern" sheetId="1" state="veryHidden" r:id="rId1"/>
    <sheet name="FPGA_pin" sheetId="2659" state="veryHidden" r:id="rId2"/>
    <sheet name="CALC_CONN_TEB0187_REV01" sheetId="2667" state="veryHidden" r:id="rId3"/>
    <sheet name="RAW_c_TEB0187_REV01" sheetId="2664" state="veryHidden" r:id="rId4"/>
    <sheet name="RAW_m_TEI0187_REV01" sheetId="2661" state="veryHidden" r:id="rId5"/>
    <sheet name="B2B" sheetId="2658" state="veryHidden" r:id="rId6"/>
    <sheet name="history" sheetId="1826" state="veryHidden" r:id="rId7"/>
    <sheet name="Overview, Notes &amp; Disclaimer" sheetId="73" r:id="rId8"/>
    <sheet name="Auswertung" sheetId="2672" state="veryHidden" r:id="rId9"/>
    <sheet name="CONN Pin Table" sheetId="1825" r:id="rId10"/>
    <sheet name="Module Pin Table" sheetId="2143" state="veryHidden" r:id="rId11"/>
    <sheet name="BOARD Pin Table" sheetId="2038" state="veryHidden" r:id="rId12"/>
    <sheet name="B2B Pin Table" sheetId="189" r:id="rId13"/>
    <sheet name="User Manual for boards" sheetId="2050" state="veryHidden" r:id="rId14"/>
    <sheet name="User Manual for modules" sheetId="2657" state="veryHidden" r:id="rId15"/>
    <sheet name="User Manual" sheetId="3" r:id="rId16"/>
  </sheets>
  <definedNames>
    <definedName name="_xlnm._FilterDatabase" localSheetId="12" hidden="1">'B2B Pin Table'!$B$5:$R$7</definedName>
    <definedName name="_xlnm._FilterDatabase" localSheetId="11" hidden="1">'BOARD Pin Table'!$B$5:$K$7</definedName>
    <definedName name="_xlnm._FilterDatabase" localSheetId="9" hidden="1">'CONN Pin Table'!$B$5:$S$5</definedName>
    <definedName name="_xlnm._FilterDatabase" localSheetId="10" hidden="1">'Module Pin Table'!$B$5:$K$7</definedName>
  </definedNames>
  <calcPr calcId="191029" calcMode="manual"/>
</workbook>
</file>

<file path=xl/calcChain.xml><?xml version="1.0" encoding="utf-8"?>
<calcChain xmlns="http://schemas.openxmlformats.org/spreadsheetml/2006/main">
  <c r="C8" i="189" l="1"/>
  <c r="C9" i="189"/>
  <c r="C10" i="189"/>
  <c r="C11" i="189"/>
  <c r="C12" i="189"/>
  <c r="C13" i="189"/>
  <c r="C14" i="189"/>
  <c r="C15" i="189"/>
  <c r="C16" i="189"/>
  <c r="C17" i="189"/>
  <c r="C18" i="189"/>
  <c r="C19" i="189"/>
  <c r="C20" i="189"/>
  <c r="C21" i="189"/>
  <c r="C22" i="189"/>
  <c r="C23" i="189"/>
  <c r="C24" i="189"/>
  <c r="C25" i="189"/>
  <c r="C26" i="189"/>
  <c r="C27" i="189"/>
  <c r="C28" i="189"/>
  <c r="C29" i="189"/>
  <c r="C30" i="189"/>
  <c r="C31" i="189"/>
  <c r="C32" i="189"/>
  <c r="C33" i="189"/>
  <c r="C34" i="189"/>
  <c r="C35" i="189"/>
  <c r="C36" i="189"/>
  <c r="C37" i="189"/>
  <c r="C38" i="189"/>
  <c r="C39" i="189"/>
  <c r="C40" i="189"/>
  <c r="C41" i="189"/>
  <c r="C42" i="189"/>
  <c r="C43" i="189"/>
  <c r="C44" i="189"/>
  <c r="C45" i="189"/>
  <c r="C46" i="189"/>
  <c r="C47" i="189"/>
  <c r="C48" i="189"/>
  <c r="C49" i="189"/>
  <c r="C50" i="189"/>
  <c r="C51" i="189"/>
  <c r="C52" i="189"/>
  <c r="C53" i="189"/>
  <c r="C54" i="189"/>
  <c r="C55" i="189"/>
  <c r="C56" i="189"/>
  <c r="C57" i="189"/>
  <c r="C58" i="189"/>
  <c r="C59" i="189"/>
  <c r="C60" i="189"/>
  <c r="C61" i="189"/>
  <c r="C62" i="189"/>
  <c r="C63" i="189"/>
  <c r="C64" i="189"/>
  <c r="C65" i="189"/>
  <c r="C66" i="189"/>
  <c r="C67" i="189"/>
  <c r="C68" i="189"/>
  <c r="C69" i="189"/>
  <c r="C70" i="189"/>
  <c r="C71" i="189"/>
  <c r="C72" i="189"/>
  <c r="C73" i="189"/>
  <c r="C74" i="189"/>
  <c r="C75" i="189"/>
  <c r="C76" i="189"/>
  <c r="C77" i="189"/>
  <c r="C78" i="189"/>
  <c r="C79" i="189"/>
  <c r="C80" i="189"/>
  <c r="C81" i="189"/>
  <c r="C82" i="189"/>
  <c r="C83" i="189"/>
  <c r="C84" i="189"/>
  <c r="C85" i="189"/>
  <c r="C86" i="189"/>
  <c r="C87" i="189"/>
  <c r="C88" i="189"/>
  <c r="C89" i="189"/>
  <c r="C90" i="189"/>
  <c r="C91" i="189"/>
  <c r="C92" i="189"/>
  <c r="C93" i="189"/>
  <c r="C94" i="189"/>
  <c r="C95" i="189"/>
  <c r="C96" i="189"/>
  <c r="C97" i="189"/>
  <c r="C98" i="189"/>
  <c r="C99" i="189"/>
  <c r="C100" i="189"/>
  <c r="C101" i="189"/>
  <c r="C102" i="189"/>
  <c r="C103" i="189"/>
  <c r="C104" i="189"/>
  <c r="C105" i="189"/>
  <c r="C106" i="189"/>
  <c r="C107" i="189"/>
  <c r="C108" i="189"/>
  <c r="C109" i="189"/>
  <c r="C110" i="189"/>
  <c r="C111" i="189"/>
  <c r="C112" i="189"/>
  <c r="C113" i="189"/>
  <c r="C114" i="189"/>
  <c r="C115" i="189"/>
  <c r="C116" i="189"/>
  <c r="C117" i="189"/>
  <c r="C118" i="189"/>
  <c r="C119" i="189"/>
  <c r="C120" i="189"/>
  <c r="C121" i="189"/>
  <c r="C122" i="189"/>
  <c r="C123" i="189"/>
  <c r="C124" i="189"/>
  <c r="C125" i="189"/>
  <c r="C126" i="189"/>
  <c r="C127" i="189"/>
  <c r="C128" i="189"/>
  <c r="C129" i="189"/>
  <c r="C130" i="189"/>
  <c r="C131" i="189"/>
  <c r="C132" i="189"/>
  <c r="C133" i="189"/>
  <c r="C134" i="189"/>
  <c r="C135" i="189"/>
  <c r="C136" i="189"/>
  <c r="C137" i="189"/>
  <c r="C138" i="189"/>
  <c r="C139" i="189"/>
  <c r="C140" i="189"/>
  <c r="C141" i="189"/>
  <c r="C142" i="189"/>
  <c r="C143" i="189"/>
  <c r="C144" i="189"/>
  <c r="C145" i="189"/>
  <c r="C146" i="189"/>
  <c r="C147" i="189"/>
  <c r="C148" i="189"/>
  <c r="C149" i="189"/>
  <c r="C150" i="189"/>
  <c r="C151" i="189"/>
  <c r="C152" i="189"/>
  <c r="C153" i="189"/>
  <c r="C154" i="189"/>
  <c r="C155" i="189"/>
  <c r="C156" i="189"/>
  <c r="C157" i="189"/>
  <c r="C158" i="189"/>
  <c r="C159" i="189"/>
  <c r="C160" i="189"/>
  <c r="C161" i="189"/>
  <c r="C162" i="189"/>
  <c r="C163" i="189"/>
  <c r="C164" i="189"/>
  <c r="C165" i="189"/>
  <c r="C166" i="189"/>
  <c r="C167" i="189"/>
  <c r="C168" i="189"/>
  <c r="C169" i="189"/>
  <c r="C170" i="189"/>
  <c r="C171" i="189"/>
  <c r="C172" i="189"/>
  <c r="C173" i="189"/>
  <c r="C174" i="189"/>
  <c r="C175" i="189"/>
  <c r="C176" i="189"/>
  <c r="C177" i="189"/>
  <c r="C178" i="189"/>
  <c r="C179" i="189"/>
  <c r="C180" i="189"/>
  <c r="C181" i="189"/>
  <c r="C182" i="189"/>
  <c r="C183" i="189"/>
  <c r="C184" i="189"/>
  <c r="C185" i="189"/>
  <c r="C186" i="189"/>
  <c r="C187" i="189"/>
  <c r="C188" i="189"/>
  <c r="C189" i="189"/>
  <c r="C190" i="189"/>
  <c r="C191" i="189"/>
  <c r="C192" i="189"/>
  <c r="C193" i="189"/>
  <c r="C194" i="189"/>
  <c r="C195" i="189"/>
  <c r="C196" i="189"/>
  <c r="C197" i="189"/>
  <c r="C198" i="189"/>
  <c r="C199" i="189"/>
  <c r="C200" i="189"/>
  <c r="C201" i="189"/>
  <c r="C202" i="189"/>
  <c r="C203" i="189"/>
  <c r="C204" i="189"/>
  <c r="C205" i="189"/>
  <c r="C206" i="189"/>
  <c r="C207" i="189"/>
  <c r="C208" i="189"/>
  <c r="C209" i="189"/>
  <c r="C210" i="189"/>
  <c r="C211" i="189"/>
  <c r="C212" i="189"/>
  <c r="C213" i="189"/>
  <c r="C214" i="189"/>
  <c r="C215" i="189"/>
  <c r="C216" i="189"/>
  <c r="C217" i="189"/>
  <c r="C218" i="189"/>
  <c r="C219" i="189"/>
  <c r="C220" i="189"/>
  <c r="C221" i="189"/>
  <c r="C222" i="189"/>
  <c r="C223" i="189"/>
  <c r="C224" i="189"/>
  <c r="C225" i="189"/>
  <c r="C226" i="189"/>
  <c r="C227" i="189"/>
  <c r="C228" i="189"/>
  <c r="C229" i="189"/>
  <c r="C230" i="189"/>
  <c r="C231" i="189"/>
  <c r="C232" i="189"/>
  <c r="C233" i="189"/>
  <c r="C234" i="189"/>
  <c r="C235" i="189"/>
  <c r="C236" i="189"/>
  <c r="C237" i="189"/>
  <c r="C238" i="189"/>
  <c r="C239" i="189"/>
  <c r="C240" i="189"/>
  <c r="C241" i="189"/>
  <c r="C242" i="189"/>
  <c r="C243" i="189"/>
  <c r="C244" i="189"/>
  <c r="C245" i="189"/>
  <c r="C246" i="189"/>
  <c r="C247" i="189"/>
  <c r="C248" i="189"/>
  <c r="C249" i="189"/>
  <c r="C250" i="189"/>
  <c r="C251" i="189"/>
  <c r="C252" i="189"/>
  <c r="C253" i="189"/>
  <c r="C254" i="189"/>
  <c r="C255" i="189"/>
  <c r="C256" i="189"/>
  <c r="C257" i="189"/>
  <c r="C258" i="189"/>
  <c r="C259" i="189"/>
  <c r="C260" i="189"/>
  <c r="C261" i="189"/>
  <c r="C262" i="189"/>
  <c r="C263" i="189"/>
  <c r="C264" i="189"/>
  <c r="C265" i="189"/>
  <c r="C266" i="189"/>
  <c r="C267" i="189"/>
  <c r="C268" i="189"/>
  <c r="C269" i="189"/>
  <c r="C270" i="189"/>
  <c r="C271" i="189"/>
  <c r="C272" i="189"/>
  <c r="C273" i="189"/>
  <c r="C274" i="189"/>
  <c r="C275" i="189"/>
  <c r="C276" i="189"/>
  <c r="C277" i="189"/>
  <c r="C278" i="189"/>
  <c r="C279" i="189"/>
  <c r="C280" i="189"/>
  <c r="C281" i="189"/>
  <c r="C282" i="189"/>
  <c r="C283" i="189"/>
  <c r="C284" i="189"/>
  <c r="C285" i="189"/>
  <c r="C286" i="189"/>
  <c r="C287" i="189"/>
  <c r="C288" i="189"/>
  <c r="C289" i="189"/>
  <c r="C290" i="189"/>
  <c r="C291" i="189"/>
  <c r="C292" i="189"/>
  <c r="C293" i="189"/>
  <c r="C294" i="189"/>
  <c r="C295" i="189"/>
  <c r="C296" i="189"/>
  <c r="C297" i="189"/>
  <c r="C298" i="189"/>
  <c r="C299" i="189"/>
  <c r="C300" i="189"/>
  <c r="C301" i="189"/>
  <c r="C302" i="189"/>
  <c r="C303" i="189"/>
  <c r="C304" i="189"/>
  <c r="C305" i="189"/>
  <c r="C306" i="189"/>
  <c r="C307" i="189"/>
  <c r="C308" i="189"/>
  <c r="C309" i="189"/>
  <c r="C310" i="189"/>
  <c r="C311" i="189"/>
  <c r="C312" i="189"/>
  <c r="C313" i="189"/>
  <c r="C314" i="189"/>
  <c r="C315" i="189"/>
  <c r="C316" i="189"/>
  <c r="C317" i="189"/>
  <c r="C318" i="189"/>
  <c r="C319" i="189"/>
  <c r="C320" i="189"/>
  <c r="C321" i="189"/>
  <c r="C322" i="189"/>
  <c r="C323" i="189"/>
  <c r="C324" i="189"/>
  <c r="C325" i="189"/>
  <c r="C326" i="189"/>
  <c r="C327" i="189"/>
  <c r="C328" i="189"/>
  <c r="C329" i="189"/>
  <c r="C330" i="189"/>
  <c r="C331" i="189"/>
  <c r="C332" i="189"/>
  <c r="C333" i="189"/>
  <c r="C334" i="189"/>
  <c r="C335" i="189"/>
  <c r="C336" i="189"/>
  <c r="C337" i="189"/>
  <c r="C338" i="189"/>
  <c r="C339" i="189"/>
  <c r="C340" i="189"/>
  <c r="C341" i="189"/>
  <c r="C342" i="189"/>
  <c r="C343" i="189"/>
  <c r="C344" i="189"/>
  <c r="C345" i="189"/>
  <c r="C346" i="189"/>
  <c r="C347" i="189"/>
  <c r="C348" i="189"/>
  <c r="C349" i="189"/>
  <c r="C350" i="189"/>
  <c r="C351" i="189"/>
  <c r="C352" i="189"/>
  <c r="C353" i="189"/>
  <c r="C354" i="189"/>
  <c r="C355" i="189"/>
  <c r="C356" i="189"/>
  <c r="C357" i="189"/>
  <c r="C358" i="189"/>
  <c r="C359" i="189"/>
  <c r="C360" i="189"/>
  <c r="C361" i="189"/>
  <c r="C362" i="189"/>
  <c r="C363" i="189"/>
  <c r="C364" i="189"/>
  <c r="C365" i="189"/>
  <c r="C366" i="189"/>
  <c r="C367" i="189"/>
  <c r="C368" i="189"/>
  <c r="C369" i="189"/>
  <c r="C370" i="189"/>
  <c r="C371" i="189"/>
  <c r="C372" i="189"/>
  <c r="C373" i="189"/>
  <c r="C374" i="189"/>
  <c r="C375" i="189"/>
  <c r="C376" i="189"/>
  <c r="C377" i="189"/>
  <c r="C378" i="189"/>
  <c r="C379" i="189"/>
  <c r="C380" i="189"/>
  <c r="C381" i="189"/>
  <c r="C382" i="189"/>
  <c r="C383" i="189"/>
  <c r="C384" i="189"/>
  <c r="C385" i="189"/>
  <c r="C386" i="189"/>
  <c r="C387" i="189"/>
  <c r="C388" i="189"/>
  <c r="C389" i="189"/>
  <c r="C390" i="189"/>
  <c r="C391" i="189"/>
  <c r="C392" i="189"/>
  <c r="C393" i="189"/>
  <c r="C394" i="189"/>
  <c r="C395" i="189"/>
  <c r="C396" i="189"/>
  <c r="C397" i="189"/>
  <c r="C398" i="189"/>
  <c r="C399" i="189"/>
  <c r="C400" i="189"/>
  <c r="C401" i="189"/>
  <c r="C402" i="189"/>
  <c r="C403" i="189"/>
  <c r="C404" i="189"/>
  <c r="C405" i="189"/>
  <c r="C406" i="189"/>
  <c r="C407" i="189"/>
  <c r="C408" i="189"/>
  <c r="C409" i="189"/>
  <c r="C410" i="189"/>
  <c r="C411" i="189"/>
  <c r="C412" i="189"/>
  <c r="C413" i="189"/>
  <c r="C414" i="189"/>
  <c r="C415" i="189"/>
  <c r="C416" i="189"/>
  <c r="C417" i="189"/>
  <c r="C418" i="189"/>
  <c r="C419" i="189"/>
  <c r="C420" i="189"/>
  <c r="C421" i="189"/>
  <c r="C422" i="189"/>
  <c r="C423" i="189"/>
  <c r="C424" i="189"/>
  <c r="C425" i="189"/>
  <c r="C426" i="189"/>
  <c r="C427" i="189"/>
  <c r="C428" i="189"/>
  <c r="C429" i="189"/>
  <c r="C430" i="189"/>
  <c r="C431" i="189"/>
  <c r="C432" i="189"/>
  <c r="C433" i="189"/>
  <c r="C434" i="189"/>
  <c r="C435" i="189"/>
  <c r="C436" i="189"/>
  <c r="C437" i="189"/>
  <c r="C438" i="189"/>
  <c r="C439" i="189"/>
  <c r="C440" i="189"/>
  <c r="C441" i="189"/>
  <c r="C442" i="189"/>
  <c r="C443" i="189"/>
  <c r="C444" i="189"/>
  <c r="C445" i="189"/>
  <c r="C446" i="189"/>
  <c r="C447" i="189"/>
  <c r="C448" i="189"/>
  <c r="C449" i="189"/>
  <c r="C450" i="189"/>
  <c r="C451" i="189"/>
  <c r="C452" i="189"/>
  <c r="C453" i="189"/>
  <c r="C454" i="189"/>
  <c r="C455" i="189"/>
  <c r="C456" i="189"/>
  <c r="C457" i="189"/>
  <c r="C458" i="189"/>
  <c r="C459" i="189"/>
  <c r="C460" i="189"/>
  <c r="C461" i="189"/>
  <c r="C462" i="189"/>
  <c r="C463" i="189"/>
  <c r="C464" i="189"/>
  <c r="C465" i="189"/>
  <c r="C466" i="189"/>
  <c r="C467" i="189"/>
  <c r="C468" i="189"/>
  <c r="C469" i="189"/>
  <c r="C470" i="189"/>
  <c r="C471" i="189"/>
  <c r="C472" i="189"/>
  <c r="C473" i="189"/>
  <c r="C474" i="189"/>
  <c r="C475" i="189"/>
  <c r="C476" i="189"/>
  <c r="C477" i="189"/>
  <c r="C478" i="189"/>
  <c r="C479" i="189"/>
  <c r="C480" i="189"/>
  <c r="C481" i="189"/>
  <c r="C482" i="189"/>
  <c r="C483" i="189"/>
  <c r="C484" i="189"/>
  <c r="C485" i="189"/>
  <c r="C486" i="189"/>
  <c r="C487" i="189"/>
  <c r="C488" i="189"/>
  <c r="C489" i="189"/>
  <c r="C490" i="189"/>
  <c r="C491" i="189"/>
  <c r="C492" i="189"/>
  <c r="C493" i="189"/>
  <c r="C494" i="189"/>
  <c r="C495" i="189"/>
  <c r="C496" i="189"/>
  <c r="C497" i="189"/>
  <c r="C498" i="189"/>
  <c r="C499" i="189"/>
  <c r="C500" i="189"/>
  <c r="C501" i="189"/>
  <c r="C502" i="189"/>
  <c r="C503" i="189"/>
  <c r="C504" i="189"/>
  <c r="C505" i="189"/>
  <c r="C506" i="189"/>
  <c r="C507" i="189"/>
  <c r="C508" i="189"/>
  <c r="C509" i="189"/>
  <c r="C510" i="189"/>
  <c r="C511" i="189"/>
  <c r="C512" i="189"/>
  <c r="C513" i="189"/>
  <c r="C514" i="189"/>
  <c r="C515" i="189"/>
  <c r="C516" i="189"/>
  <c r="C517" i="189"/>
  <c r="C518" i="189"/>
  <c r="C519" i="189"/>
  <c r="C520" i="189"/>
  <c r="C521" i="189"/>
  <c r="C522" i="189"/>
  <c r="C523" i="189"/>
  <c r="C524" i="189"/>
  <c r="C525" i="189"/>
  <c r="C526" i="189"/>
  <c r="C527" i="189"/>
  <c r="C528" i="189"/>
  <c r="C529" i="189"/>
  <c r="C530" i="189"/>
  <c r="C531" i="189"/>
  <c r="C532" i="189"/>
  <c r="C533" i="189"/>
  <c r="C534" i="189"/>
  <c r="C535" i="189"/>
  <c r="C536" i="189"/>
  <c r="C537" i="189"/>
  <c r="C538" i="189"/>
  <c r="C539" i="189"/>
  <c r="C540" i="189"/>
  <c r="C541" i="189"/>
  <c r="C542" i="189"/>
  <c r="C543" i="189"/>
  <c r="C544" i="189"/>
  <c r="C545" i="189"/>
  <c r="C546" i="189"/>
  <c r="C547" i="189"/>
  <c r="C548" i="189"/>
  <c r="C549" i="189"/>
  <c r="C550" i="189"/>
  <c r="C551" i="189"/>
  <c r="C552" i="189"/>
  <c r="C553" i="189"/>
  <c r="C554" i="189"/>
  <c r="C555" i="189"/>
  <c r="C556" i="189"/>
  <c r="C557" i="189"/>
  <c r="C558" i="189"/>
  <c r="C559" i="189"/>
  <c r="C560" i="189"/>
  <c r="C561" i="189"/>
  <c r="C562" i="189"/>
  <c r="C563" i="189"/>
  <c r="C564" i="189"/>
  <c r="C565" i="189"/>
  <c r="C566" i="189"/>
  <c r="C567" i="189"/>
  <c r="C568" i="189"/>
  <c r="C569" i="189"/>
  <c r="C570" i="189"/>
  <c r="C571" i="189"/>
  <c r="C572" i="189"/>
  <c r="C573" i="189"/>
  <c r="C574" i="189"/>
  <c r="C575" i="189"/>
  <c r="C576" i="189"/>
  <c r="C577" i="189"/>
  <c r="C578" i="189"/>
  <c r="C579" i="189"/>
  <c r="C580" i="189"/>
  <c r="C581" i="189"/>
  <c r="C582" i="189"/>
  <c r="C583" i="189"/>
  <c r="C584" i="189"/>
  <c r="C585" i="189"/>
  <c r="C586" i="189"/>
  <c r="C587" i="189"/>
  <c r="C588" i="189"/>
  <c r="C589" i="189"/>
  <c r="C590" i="189"/>
  <c r="C591" i="189"/>
  <c r="C592" i="189"/>
  <c r="C593" i="189"/>
  <c r="C594" i="189"/>
  <c r="C595" i="189"/>
  <c r="C596" i="189"/>
  <c r="C597" i="189"/>
  <c r="C598" i="189"/>
  <c r="C599" i="189"/>
  <c r="C600" i="189"/>
  <c r="C601" i="189"/>
  <c r="C602" i="189"/>
  <c r="C603" i="189"/>
  <c r="C604" i="189"/>
  <c r="C605" i="189"/>
  <c r="C606" i="189"/>
  <c r="C607" i="189"/>
  <c r="C608" i="189"/>
  <c r="C609" i="189"/>
  <c r="C610" i="189"/>
  <c r="C611" i="189"/>
  <c r="C612" i="189"/>
  <c r="C613" i="189"/>
  <c r="C614" i="189"/>
  <c r="C615" i="189"/>
  <c r="C616" i="189"/>
  <c r="C617" i="189"/>
  <c r="C618" i="189"/>
  <c r="C619" i="189"/>
  <c r="C620" i="189"/>
  <c r="C621" i="189"/>
  <c r="C622" i="189"/>
  <c r="C623" i="189"/>
  <c r="C624" i="189"/>
  <c r="C625" i="189"/>
  <c r="C626" i="189"/>
  <c r="C627" i="189"/>
  <c r="C628" i="189"/>
  <c r="C629" i="189"/>
  <c r="C630" i="189"/>
  <c r="C631" i="189"/>
  <c r="C632" i="189"/>
  <c r="C633" i="189"/>
  <c r="C634" i="189"/>
  <c r="C635" i="189"/>
  <c r="C636" i="189"/>
  <c r="C637" i="189"/>
  <c r="C638" i="189"/>
  <c r="C639" i="189"/>
  <c r="C640" i="189"/>
  <c r="C641" i="189"/>
  <c r="C642" i="189"/>
  <c r="C643" i="189"/>
  <c r="C644" i="189"/>
  <c r="C645" i="189"/>
  <c r="C646" i="189"/>
  <c r="C647" i="189"/>
  <c r="C648" i="189"/>
  <c r="C649" i="189"/>
  <c r="C650" i="189"/>
  <c r="C651" i="189"/>
  <c r="C652" i="189"/>
  <c r="C653" i="189"/>
  <c r="C654" i="189"/>
  <c r="C655" i="189"/>
  <c r="C656" i="189"/>
  <c r="C657" i="189"/>
  <c r="C658" i="189"/>
  <c r="C659" i="189"/>
  <c r="C660" i="189"/>
  <c r="C661" i="189"/>
  <c r="C662" i="189"/>
  <c r="C663" i="189"/>
  <c r="C664" i="189"/>
  <c r="C665" i="189"/>
  <c r="C666" i="189"/>
  <c r="C667" i="189"/>
  <c r="C668" i="189"/>
  <c r="C669" i="189"/>
  <c r="C670" i="189"/>
  <c r="C671" i="189"/>
  <c r="C672" i="189"/>
  <c r="C673" i="189"/>
  <c r="C674" i="189"/>
  <c r="C675" i="189"/>
  <c r="C676" i="189"/>
  <c r="C677" i="189"/>
  <c r="C678" i="189"/>
  <c r="C679" i="189"/>
  <c r="C680" i="189"/>
  <c r="C681" i="189"/>
  <c r="C682" i="189"/>
  <c r="C683" i="189"/>
  <c r="C684" i="189"/>
  <c r="C685" i="189"/>
  <c r="C686" i="189"/>
  <c r="C687" i="189"/>
  <c r="C688" i="189"/>
  <c r="C689" i="189"/>
  <c r="C690" i="189"/>
  <c r="C691" i="189"/>
  <c r="C692" i="189"/>
  <c r="C693" i="189"/>
  <c r="C694" i="189"/>
  <c r="C695" i="189"/>
  <c r="C696" i="189"/>
  <c r="C697" i="189"/>
  <c r="C698" i="189"/>
  <c r="C699" i="189"/>
  <c r="C700" i="189"/>
  <c r="C701" i="189"/>
  <c r="C702" i="189"/>
  <c r="C703" i="189"/>
  <c r="C704" i="189"/>
  <c r="C705" i="189"/>
  <c r="C706" i="189"/>
  <c r="C707" i="189"/>
  <c r="C708" i="189"/>
  <c r="C709" i="189"/>
  <c r="C710" i="189"/>
  <c r="C711" i="189"/>
  <c r="C712" i="189"/>
  <c r="C713" i="189"/>
  <c r="C714" i="189"/>
  <c r="C715" i="189"/>
  <c r="C716" i="189"/>
  <c r="C717" i="189"/>
  <c r="C718" i="189"/>
  <c r="C719" i="189"/>
  <c r="C720" i="189"/>
  <c r="C721" i="189"/>
  <c r="C722" i="189"/>
  <c r="C723" i="189"/>
  <c r="C724" i="189"/>
  <c r="C725" i="189"/>
  <c r="C726" i="189"/>
  <c r="C727" i="189"/>
  <c r="C728" i="189"/>
  <c r="C729" i="189"/>
  <c r="C730" i="189"/>
  <c r="C731" i="189"/>
  <c r="C732" i="189"/>
  <c r="C733" i="189"/>
  <c r="C734" i="189"/>
  <c r="C735" i="189"/>
  <c r="C736" i="189"/>
  <c r="C737" i="189"/>
  <c r="C738" i="189"/>
  <c r="C739" i="189"/>
  <c r="C740" i="189"/>
  <c r="C741" i="189"/>
  <c r="C742" i="189"/>
  <c r="C743" i="189"/>
  <c r="C744" i="189"/>
  <c r="C745" i="189"/>
  <c r="C746" i="189"/>
  <c r="C747" i="189"/>
  <c r="C748" i="189"/>
  <c r="C749" i="189"/>
  <c r="C750" i="189"/>
  <c r="C751" i="189"/>
  <c r="C752" i="189"/>
  <c r="C753" i="189"/>
  <c r="C754" i="189"/>
  <c r="C755" i="189"/>
  <c r="C756" i="189"/>
  <c r="C757" i="189"/>
  <c r="C758" i="189"/>
  <c r="C759" i="189"/>
  <c r="C760" i="189"/>
  <c r="C761" i="189"/>
  <c r="C762" i="189"/>
  <c r="C763" i="189"/>
  <c r="C764" i="189"/>
  <c r="C765" i="189"/>
  <c r="C766" i="189"/>
  <c r="C767" i="189"/>
  <c r="C768" i="189"/>
  <c r="C769" i="189"/>
  <c r="C770" i="189"/>
  <c r="C771" i="189"/>
  <c r="C772" i="189"/>
  <c r="C773" i="189"/>
  <c r="C774" i="189"/>
  <c r="C775" i="189"/>
  <c r="C776" i="189"/>
  <c r="C777" i="189"/>
  <c r="C778" i="189"/>
  <c r="C779" i="189"/>
  <c r="C780" i="189"/>
  <c r="C781" i="189"/>
  <c r="C782" i="189"/>
  <c r="C783" i="189"/>
  <c r="C784" i="189"/>
  <c r="C785" i="189"/>
  <c r="C786" i="189"/>
  <c r="C787" i="189"/>
  <c r="C788" i="189"/>
  <c r="C789" i="189"/>
  <c r="C790" i="189"/>
  <c r="C791" i="189"/>
  <c r="C792" i="189"/>
  <c r="C793" i="189"/>
  <c r="C794" i="189"/>
  <c r="C795" i="189"/>
  <c r="C796" i="189"/>
  <c r="C797" i="189"/>
  <c r="C798" i="189"/>
  <c r="C799" i="189"/>
  <c r="C800" i="189"/>
  <c r="C801" i="189"/>
  <c r="C802" i="189"/>
  <c r="C803" i="189"/>
  <c r="C804" i="189"/>
  <c r="C805" i="189"/>
  <c r="C806" i="189"/>
  <c r="C807" i="189"/>
  <c r="C808" i="189"/>
  <c r="C809" i="189"/>
  <c r="C810" i="189"/>
  <c r="C811" i="189"/>
  <c r="C812" i="189"/>
  <c r="C813" i="189"/>
  <c r="C814" i="189"/>
  <c r="C815" i="189"/>
  <c r="C816" i="189"/>
  <c r="C817" i="189"/>
  <c r="C818" i="189"/>
  <c r="C819" i="189"/>
  <c r="C820" i="189"/>
  <c r="C821" i="189"/>
  <c r="C822" i="189"/>
  <c r="C823" i="189"/>
  <c r="C824" i="189"/>
  <c r="C825" i="189"/>
  <c r="C826" i="189"/>
  <c r="C827" i="189"/>
  <c r="C828" i="189"/>
  <c r="C829" i="189"/>
  <c r="C830" i="189"/>
  <c r="C831" i="189"/>
  <c r="C832" i="189"/>
  <c r="C833" i="189"/>
  <c r="C834" i="189"/>
  <c r="C835" i="189"/>
  <c r="C836" i="189"/>
  <c r="C837" i="189"/>
  <c r="C838" i="189"/>
  <c r="C839" i="189"/>
  <c r="C840" i="189"/>
  <c r="C841" i="189"/>
  <c r="C842" i="189"/>
  <c r="C843" i="189"/>
  <c r="C844" i="189"/>
  <c r="C845" i="189"/>
  <c r="C846" i="189"/>
  <c r="C847" i="189"/>
  <c r="C848" i="189"/>
  <c r="C849" i="189"/>
  <c r="C850" i="189"/>
  <c r="C851" i="189"/>
  <c r="C852" i="189"/>
  <c r="C853" i="189"/>
  <c r="C854" i="189"/>
  <c r="C855" i="189"/>
  <c r="C856" i="189"/>
  <c r="C857" i="189"/>
  <c r="C858" i="189"/>
  <c r="C859" i="189"/>
  <c r="C860" i="189"/>
  <c r="C861" i="189"/>
  <c r="C862" i="189"/>
  <c r="C863" i="189"/>
  <c r="C864" i="189"/>
  <c r="C865" i="189"/>
  <c r="C866" i="189"/>
  <c r="C867" i="189"/>
  <c r="C868" i="189"/>
  <c r="C869" i="189"/>
  <c r="C870" i="189"/>
  <c r="C871" i="189"/>
  <c r="C872" i="189"/>
  <c r="C873" i="189"/>
  <c r="C874" i="189"/>
  <c r="C875" i="189"/>
  <c r="C876" i="189"/>
  <c r="C877" i="189"/>
  <c r="C878" i="189"/>
  <c r="C879" i="189"/>
  <c r="C880" i="189"/>
  <c r="C881" i="189"/>
  <c r="C882" i="189"/>
  <c r="C883" i="189"/>
  <c r="C884" i="189"/>
  <c r="C885" i="189"/>
  <c r="C886" i="189"/>
  <c r="C887" i="189"/>
  <c r="C888" i="189"/>
  <c r="C889" i="189"/>
  <c r="C890" i="189"/>
  <c r="C891" i="189"/>
  <c r="C892" i="189"/>
  <c r="C893" i="189"/>
  <c r="C894" i="189"/>
  <c r="C895" i="189"/>
  <c r="C896" i="189"/>
  <c r="C897" i="189"/>
  <c r="C898" i="189"/>
  <c r="C899" i="189"/>
  <c r="C900" i="189"/>
  <c r="C901" i="189"/>
  <c r="C902" i="189"/>
  <c r="C903" i="189"/>
  <c r="C904" i="189"/>
  <c r="C905" i="189"/>
  <c r="C906" i="189"/>
  <c r="C907" i="189"/>
  <c r="C908" i="189"/>
  <c r="C909" i="189"/>
  <c r="C910" i="189"/>
  <c r="C911" i="189"/>
  <c r="C912" i="189"/>
  <c r="C913" i="189"/>
  <c r="C914" i="189"/>
  <c r="C915" i="189"/>
  <c r="C916" i="189"/>
  <c r="C917" i="189"/>
  <c r="C918" i="189"/>
  <c r="C919" i="189"/>
  <c r="C920" i="189"/>
  <c r="C921" i="189"/>
  <c r="C922" i="189"/>
  <c r="C923" i="189"/>
  <c r="C924" i="189"/>
  <c r="C925" i="189"/>
  <c r="C926" i="189"/>
  <c r="C927" i="189"/>
  <c r="C928" i="189"/>
  <c r="C929" i="189"/>
  <c r="C930" i="189"/>
  <c r="C931" i="189"/>
  <c r="C932" i="189"/>
  <c r="C933" i="189"/>
  <c r="C934" i="189"/>
  <c r="C935" i="189"/>
  <c r="C936" i="189"/>
  <c r="C937" i="189"/>
  <c r="C938" i="189"/>
  <c r="C939" i="189"/>
  <c r="C940" i="189"/>
  <c r="C941" i="189"/>
  <c r="C942" i="189"/>
  <c r="C943" i="189"/>
  <c r="C944" i="189"/>
  <c r="C945" i="189"/>
  <c r="C946" i="189"/>
  <c r="C947" i="189"/>
  <c r="C948" i="189"/>
  <c r="C949" i="189"/>
  <c r="C950" i="189"/>
  <c r="C951" i="189"/>
  <c r="C952" i="189"/>
  <c r="C953" i="189"/>
  <c r="C954" i="189"/>
  <c r="C955" i="189"/>
  <c r="C956" i="189"/>
  <c r="C957" i="189"/>
  <c r="C958" i="189"/>
  <c r="C959" i="189"/>
  <c r="C960" i="189"/>
  <c r="C961" i="189"/>
  <c r="C962" i="189"/>
  <c r="C963" i="189"/>
  <c r="C964" i="189"/>
  <c r="C965" i="189"/>
  <c r="B7" i="1825"/>
  <c r="B8" i="1825" s="1"/>
  <c r="B9" i="1825" s="1"/>
  <c r="B10" i="1825" s="1"/>
  <c r="B11" i="1825" s="1"/>
  <c r="B12" i="1825" s="1"/>
  <c r="B13" i="1825" s="1"/>
  <c r="B14" i="1825" s="1"/>
  <c r="B15" i="1825" s="1"/>
  <c r="B16" i="1825" s="1"/>
  <c r="B17" i="1825" s="1"/>
  <c r="B18" i="1825" s="1"/>
  <c r="B19" i="1825" s="1"/>
  <c r="B20" i="1825" s="1"/>
  <c r="B21" i="1825" s="1"/>
  <c r="B22" i="1825" s="1"/>
  <c r="B23" i="1825" s="1"/>
  <c r="B24" i="1825" s="1"/>
  <c r="B25" i="1825" s="1"/>
  <c r="B26" i="1825" s="1"/>
  <c r="B27" i="1825" s="1"/>
  <c r="B28" i="1825" s="1"/>
  <c r="B29" i="1825" s="1"/>
  <c r="B30" i="1825" s="1"/>
  <c r="B31" i="1825" s="1"/>
  <c r="B32" i="1825" s="1"/>
  <c r="B33" i="1825" s="1"/>
  <c r="B34" i="1825" s="1"/>
  <c r="B35" i="1825" s="1"/>
  <c r="B36" i="1825" s="1"/>
  <c r="B37" i="1825" s="1"/>
  <c r="B38" i="1825" s="1"/>
  <c r="B39" i="1825" s="1"/>
  <c r="B40" i="1825" s="1"/>
  <c r="B41" i="1825" s="1"/>
  <c r="B42" i="1825" s="1"/>
  <c r="B43" i="1825" s="1"/>
  <c r="B44" i="1825" s="1"/>
  <c r="B45" i="1825" s="1"/>
  <c r="B46" i="1825" s="1"/>
  <c r="B47" i="1825" s="1"/>
  <c r="B48" i="1825" s="1"/>
  <c r="B49" i="1825" s="1"/>
  <c r="B50" i="1825" s="1"/>
  <c r="B51" i="1825" s="1"/>
  <c r="B52" i="1825" s="1"/>
  <c r="B53" i="1825" s="1"/>
  <c r="B54" i="1825" s="1"/>
  <c r="B55" i="1825" s="1"/>
  <c r="B56" i="1825" s="1"/>
  <c r="B57" i="1825" s="1"/>
  <c r="B58" i="1825" s="1"/>
  <c r="B59" i="1825" s="1"/>
  <c r="B60" i="1825" s="1"/>
  <c r="B61" i="1825" s="1"/>
  <c r="B62" i="1825" s="1"/>
  <c r="B63" i="1825" s="1"/>
  <c r="B64" i="1825" s="1"/>
  <c r="B65" i="1825" s="1"/>
  <c r="B66" i="1825" s="1"/>
  <c r="B67" i="1825" s="1"/>
  <c r="B68" i="1825" s="1"/>
  <c r="B69" i="1825" s="1"/>
  <c r="B70" i="1825" s="1"/>
  <c r="B71" i="1825" s="1"/>
  <c r="B72" i="1825" s="1"/>
  <c r="B73" i="1825" s="1"/>
  <c r="B74" i="1825" s="1"/>
  <c r="B75" i="1825" s="1"/>
  <c r="B76" i="1825" s="1"/>
  <c r="B77" i="1825" s="1"/>
  <c r="B78" i="1825" s="1"/>
  <c r="B79" i="1825" s="1"/>
  <c r="B80" i="1825" s="1"/>
  <c r="B81" i="1825" s="1"/>
  <c r="B82" i="1825" s="1"/>
  <c r="B83" i="1825" s="1"/>
  <c r="B84" i="1825" s="1"/>
  <c r="B85" i="1825" s="1"/>
  <c r="B86" i="1825" s="1"/>
  <c r="B87" i="1825" s="1"/>
  <c r="B88" i="1825" s="1"/>
  <c r="B89" i="1825" s="1"/>
  <c r="B90" i="1825" s="1"/>
  <c r="B91" i="1825" s="1"/>
  <c r="B92" i="1825" s="1"/>
  <c r="B93" i="1825" s="1"/>
  <c r="B94" i="1825" s="1"/>
  <c r="B95" i="1825" s="1"/>
  <c r="B96" i="1825" s="1"/>
  <c r="B97" i="1825" s="1"/>
  <c r="B98" i="1825" s="1"/>
  <c r="B99" i="1825" s="1"/>
  <c r="B100" i="1825" s="1"/>
  <c r="B101" i="1825" s="1"/>
  <c r="B102" i="1825" s="1"/>
  <c r="B103" i="1825" s="1"/>
  <c r="B104" i="1825" s="1"/>
  <c r="B105" i="1825" s="1"/>
  <c r="B106" i="1825" s="1"/>
  <c r="B107" i="1825" s="1"/>
  <c r="B108" i="1825" s="1"/>
  <c r="B109" i="1825" s="1"/>
  <c r="B110" i="1825" s="1"/>
  <c r="B111" i="1825" s="1"/>
  <c r="B112" i="1825" s="1"/>
  <c r="B113" i="1825" s="1"/>
  <c r="B114" i="1825" s="1"/>
  <c r="B115" i="1825" s="1"/>
  <c r="B116" i="1825" s="1"/>
  <c r="B117" i="1825" s="1"/>
  <c r="B118" i="1825" s="1"/>
  <c r="B119" i="1825" s="1"/>
  <c r="B120" i="1825" s="1"/>
  <c r="B121" i="1825" s="1"/>
  <c r="B122" i="1825" s="1"/>
  <c r="B123" i="1825" s="1"/>
  <c r="B124" i="1825" s="1"/>
  <c r="B125" i="1825" s="1"/>
  <c r="B126" i="1825" s="1"/>
  <c r="B127" i="1825" s="1"/>
  <c r="B128" i="1825" s="1"/>
  <c r="B129" i="1825" s="1"/>
  <c r="B130" i="1825" s="1"/>
  <c r="B131" i="1825" s="1"/>
  <c r="B132" i="1825" s="1"/>
  <c r="B133" i="1825" s="1"/>
  <c r="B134" i="1825" s="1"/>
  <c r="B135" i="1825" s="1"/>
  <c r="B136" i="1825" s="1"/>
  <c r="B137" i="1825" s="1"/>
  <c r="B138" i="1825" s="1"/>
  <c r="B139" i="1825" s="1"/>
  <c r="B140" i="1825" s="1"/>
  <c r="B141" i="1825" s="1"/>
  <c r="B142" i="1825" s="1"/>
  <c r="B143" i="1825" s="1"/>
  <c r="B144" i="1825" s="1"/>
  <c r="B145" i="1825" s="1"/>
  <c r="B146" i="1825" s="1"/>
  <c r="B147" i="1825" s="1"/>
  <c r="B148" i="1825" s="1"/>
  <c r="B149" i="1825" s="1"/>
  <c r="B150" i="1825" s="1"/>
  <c r="B151" i="1825" s="1"/>
  <c r="B152" i="1825" s="1"/>
  <c r="B153" i="1825" s="1"/>
  <c r="B154" i="1825" s="1"/>
  <c r="B155" i="1825" s="1"/>
  <c r="B156" i="1825" s="1"/>
  <c r="B157" i="1825" s="1"/>
  <c r="B158" i="1825" s="1"/>
  <c r="B159" i="1825" s="1"/>
  <c r="B160" i="1825" s="1"/>
  <c r="B161" i="1825" s="1"/>
  <c r="B162" i="1825" s="1"/>
  <c r="B163" i="1825" s="1"/>
  <c r="B164" i="1825" s="1"/>
  <c r="B165" i="1825" s="1"/>
  <c r="B166" i="1825" s="1"/>
  <c r="B167" i="1825" s="1"/>
  <c r="B168" i="1825" s="1"/>
  <c r="B169" i="1825" s="1"/>
  <c r="B170" i="1825" s="1"/>
  <c r="B171" i="1825" s="1"/>
  <c r="B172" i="1825" s="1"/>
  <c r="B173" i="1825" s="1"/>
  <c r="B174" i="1825" s="1"/>
  <c r="B175" i="1825" s="1"/>
  <c r="B176" i="1825" s="1"/>
  <c r="B177" i="1825" s="1"/>
  <c r="B178" i="1825" s="1"/>
  <c r="B179" i="1825" s="1"/>
  <c r="B180" i="1825" s="1"/>
  <c r="B181" i="1825" s="1"/>
  <c r="B182" i="1825" s="1"/>
  <c r="B183" i="1825" s="1"/>
  <c r="B184" i="1825" s="1"/>
  <c r="B185" i="1825" s="1"/>
  <c r="B186" i="1825" s="1"/>
  <c r="B187" i="1825" s="1"/>
  <c r="B188" i="1825" s="1"/>
  <c r="B189" i="1825" s="1"/>
  <c r="B190" i="1825" s="1"/>
  <c r="B191" i="1825" s="1"/>
  <c r="B192" i="1825" s="1"/>
  <c r="B193" i="1825" s="1"/>
  <c r="B194" i="1825" s="1"/>
  <c r="B195" i="1825" s="1"/>
  <c r="B196" i="1825" s="1"/>
  <c r="B197" i="1825" s="1"/>
  <c r="B198" i="1825" s="1"/>
  <c r="B199" i="1825" s="1"/>
  <c r="B200" i="1825" s="1"/>
  <c r="B201" i="1825" s="1"/>
  <c r="B202" i="1825" s="1"/>
  <c r="B203" i="1825" s="1"/>
  <c r="B204" i="1825" s="1"/>
  <c r="B205" i="1825" s="1"/>
  <c r="B206" i="1825" s="1"/>
  <c r="B207" i="1825" s="1"/>
  <c r="B208" i="1825" s="1"/>
  <c r="B209" i="1825" s="1"/>
  <c r="B210" i="1825" s="1"/>
  <c r="B211" i="1825" s="1"/>
  <c r="B212" i="1825" s="1"/>
  <c r="B213" i="1825" s="1"/>
  <c r="B214" i="1825" s="1"/>
  <c r="B215" i="1825" s="1"/>
  <c r="B216" i="1825" s="1"/>
  <c r="B217" i="1825" s="1"/>
  <c r="B218" i="1825" s="1"/>
  <c r="B219" i="1825" s="1"/>
  <c r="B220" i="1825" s="1"/>
  <c r="B221" i="1825" s="1"/>
  <c r="B222" i="1825" s="1"/>
  <c r="B223" i="1825" s="1"/>
  <c r="B224" i="1825" s="1"/>
  <c r="B225" i="1825" s="1"/>
  <c r="B226" i="1825" s="1"/>
  <c r="B227" i="1825" s="1"/>
  <c r="B228" i="1825" s="1"/>
  <c r="B229" i="1825" s="1"/>
  <c r="B230" i="1825" s="1"/>
  <c r="B231" i="1825" s="1"/>
  <c r="B232" i="1825" s="1"/>
  <c r="B233" i="1825" s="1"/>
  <c r="B234" i="1825" s="1"/>
  <c r="B235" i="1825" s="1"/>
  <c r="B236" i="1825" s="1"/>
  <c r="B237" i="1825" s="1"/>
  <c r="B238" i="1825" s="1"/>
  <c r="B239" i="1825" s="1"/>
  <c r="B240" i="1825" s="1"/>
  <c r="B241" i="1825" s="1"/>
  <c r="B242" i="1825" s="1"/>
  <c r="B243" i="1825" s="1"/>
  <c r="B244" i="1825" s="1"/>
  <c r="B245" i="1825" s="1"/>
  <c r="B246" i="1825" s="1"/>
  <c r="B247" i="1825" s="1"/>
  <c r="B248" i="1825" s="1"/>
  <c r="B249" i="1825" s="1"/>
  <c r="B250" i="1825" s="1"/>
  <c r="B251" i="1825" s="1"/>
  <c r="B252" i="1825" s="1"/>
  <c r="B253" i="1825" s="1"/>
  <c r="B254" i="1825" s="1"/>
  <c r="B255" i="1825" s="1"/>
  <c r="B256" i="1825" s="1"/>
  <c r="B257" i="1825" s="1"/>
  <c r="B258" i="1825" s="1"/>
  <c r="B259" i="1825" s="1"/>
  <c r="B260" i="1825" s="1"/>
  <c r="B261" i="1825" s="1"/>
  <c r="B262" i="1825" s="1"/>
  <c r="B263" i="1825" s="1"/>
  <c r="B264" i="1825" s="1"/>
  <c r="B265" i="1825" s="1"/>
  <c r="B266" i="1825" s="1"/>
  <c r="B267" i="1825" s="1"/>
  <c r="B268" i="1825" s="1"/>
  <c r="B269" i="1825" s="1"/>
  <c r="B270" i="1825" s="1"/>
  <c r="B271" i="1825" s="1"/>
  <c r="B272" i="1825" s="1"/>
  <c r="B273" i="1825" s="1"/>
  <c r="B274" i="1825" s="1"/>
  <c r="B275" i="1825" s="1"/>
  <c r="B276" i="1825" s="1"/>
  <c r="B277" i="1825" s="1"/>
  <c r="B278" i="1825" s="1"/>
  <c r="B279" i="1825" s="1"/>
  <c r="B280" i="1825" s="1"/>
  <c r="B281" i="1825" s="1"/>
  <c r="B282" i="1825" s="1"/>
  <c r="B283" i="1825" s="1"/>
  <c r="B284" i="1825" s="1"/>
  <c r="B285" i="1825" s="1"/>
  <c r="B286" i="1825" s="1"/>
  <c r="B287" i="1825" s="1"/>
  <c r="B288" i="1825" s="1"/>
  <c r="B289" i="1825" s="1"/>
  <c r="B290" i="1825" s="1"/>
  <c r="B291" i="1825" s="1"/>
  <c r="B292" i="1825" s="1"/>
  <c r="B293" i="1825" s="1"/>
  <c r="B294" i="1825" s="1"/>
  <c r="B295" i="1825" s="1"/>
  <c r="B296" i="1825" s="1"/>
  <c r="B297" i="1825" s="1"/>
  <c r="B298" i="1825" s="1"/>
  <c r="B299" i="1825" s="1"/>
  <c r="B300" i="1825" s="1"/>
  <c r="B301" i="1825" s="1"/>
  <c r="B302" i="1825" s="1"/>
  <c r="B303" i="1825" s="1"/>
  <c r="B304" i="1825" s="1"/>
  <c r="B305" i="1825" s="1"/>
  <c r="B306" i="1825" s="1"/>
  <c r="B307" i="1825" s="1"/>
  <c r="B308" i="1825" s="1"/>
  <c r="B309" i="1825" s="1"/>
  <c r="B310" i="1825" s="1"/>
  <c r="B311" i="1825" s="1"/>
  <c r="B312" i="1825" s="1"/>
  <c r="B313" i="1825" s="1"/>
  <c r="B314" i="1825" s="1"/>
  <c r="B315" i="1825" s="1"/>
  <c r="B316" i="1825" s="1"/>
  <c r="B317" i="1825" s="1"/>
  <c r="B318" i="1825" s="1"/>
  <c r="B319" i="1825" s="1"/>
  <c r="B320" i="1825" s="1"/>
  <c r="B321" i="1825" s="1"/>
  <c r="B322" i="1825" s="1"/>
  <c r="B323" i="1825" s="1"/>
  <c r="B324" i="1825" s="1"/>
  <c r="B325" i="1825" s="1"/>
  <c r="B326" i="1825" s="1"/>
  <c r="B327" i="1825" s="1"/>
  <c r="B328" i="1825" s="1"/>
  <c r="B329" i="1825" s="1"/>
  <c r="B330" i="1825" s="1"/>
  <c r="B331" i="1825" s="1"/>
  <c r="B332" i="1825" s="1"/>
  <c r="B333" i="1825" s="1"/>
  <c r="B334" i="1825" s="1"/>
  <c r="B335" i="1825" s="1"/>
  <c r="B336" i="1825" s="1"/>
  <c r="B337" i="1825" s="1"/>
  <c r="B338" i="1825" s="1"/>
  <c r="B339" i="1825" s="1"/>
  <c r="B340" i="1825" s="1"/>
  <c r="B341" i="1825" s="1"/>
  <c r="B342" i="1825" s="1"/>
  <c r="B343" i="1825" s="1"/>
  <c r="B344" i="1825" s="1"/>
  <c r="B345" i="1825" s="1"/>
  <c r="B346" i="1825" s="1"/>
  <c r="B347" i="1825" s="1"/>
  <c r="B348" i="1825" s="1"/>
  <c r="B349" i="1825" s="1"/>
  <c r="B350" i="1825" s="1"/>
  <c r="B351" i="1825" s="1"/>
  <c r="B352" i="1825" s="1"/>
  <c r="B353" i="1825" s="1"/>
  <c r="B354" i="1825" s="1"/>
  <c r="B355" i="1825" s="1"/>
  <c r="B356" i="1825" s="1"/>
  <c r="B357" i="1825" s="1"/>
  <c r="B358" i="1825" s="1"/>
  <c r="B359" i="1825" s="1"/>
  <c r="B360" i="1825" s="1"/>
  <c r="B361" i="1825" s="1"/>
  <c r="B362" i="1825" s="1"/>
  <c r="B363" i="1825" s="1"/>
  <c r="B364" i="1825" s="1"/>
  <c r="B365" i="1825" s="1"/>
  <c r="B366" i="1825" s="1"/>
  <c r="B367" i="1825" s="1"/>
  <c r="B368" i="1825" s="1"/>
  <c r="B369" i="1825" s="1"/>
  <c r="B370" i="1825" s="1"/>
  <c r="B371" i="1825" s="1"/>
  <c r="B372" i="1825" s="1"/>
  <c r="B373" i="1825" s="1"/>
  <c r="B374" i="1825" s="1"/>
  <c r="B375" i="1825" s="1"/>
  <c r="B376" i="1825" s="1"/>
  <c r="B377" i="1825" s="1"/>
  <c r="B378" i="1825" s="1"/>
  <c r="B379" i="1825" s="1"/>
  <c r="B380" i="1825" s="1"/>
  <c r="B381" i="1825" s="1"/>
  <c r="B382" i="1825" s="1"/>
  <c r="B383" i="1825" s="1"/>
  <c r="B384" i="1825" s="1"/>
  <c r="B385" i="1825" s="1"/>
  <c r="B386" i="1825" s="1"/>
  <c r="B387" i="1825" s="1"/>
  <c r="B388" i="1825" s="1"/>
  <c r="B389" i="1825" s="1"/>
  <c r="B390" i="1825" s="1"/>
  <c r="B391" i="1825" s="1"/>
  <c r="B392" i="1825" s="1"/>
  <c r="B393" i="1825" s="1"/>
  <c r="B394" i="1825" s="1"/>
  <c r="B395" i="1825" s="1"/>
  <c r="B396" i="1825" s="1"/>
  <c r="B397" i="1825" s="1"/>
  <c r="B398" i="1825" s="1"/>
  <c r="B399" i="1825" s="1"/>
  <c r="B400" i="1825" s="1"/>
  <c r="B401" i="1825" s="1"/>
  <c r="B402" i="1825" s="1"/>
  <c r="B403" i="1825" s="1"/>
  <c r="B404" i="1825" s="1"/>
  <c r="B405" i="1825" s="1"/>
  <c r="B406" i="1825" s="1"/>
  <c r="B407" i="1825" s="1"/>
  <c r="B408" i="1825" s="1"/>
  <c r="B409" i="1825" s="1"/>
  <c r="B410" i="1825" s="1"/>
  <c r="B411" i="1825" s="1"/>
  <c r="B412" i="1825" s="1"/>
  <c r="B413" i="1825" s="1"/>
  <c r="B414" i="1825" s="1"/>
  <c r="B415" i="1825" s="1"/>
  <c r="B416" i="1825" s="1"/>
  <c r="B417" i="1825" s="1"/>
  <c r="B418" i="1825" s="1"/>
  <c r="B419" i="1825" s="1"/>
  <c r="B420" i="1825" s="1"/>
  <c r="B421" i="1825" s="1"/>
  <c r="B422" i="1825" s="1"/>
  <c r="B423" i="1825" s="1"/>
  <c r="B424" i="1825" s="1"/>
  <c r="B425" i="1825" s="1"/>
  <c r="B426" i="1825" s="1"/>
  <c r="B427" i="1825" s="1"/>
  <c r="B428" i="1825" s="1"/>
  <c r="B429" i="1825" s="1"/>
  <c r="B430" i="1825" s="1"/>
  <c r="B431" i="1825" s="1"/>
  <c r="B432" i="1825" s="1"/>
  <c r="B433" i="1825" s="1"/>
  <c r="B434" i="1825" s="1"/>
  <c r="B435" i="1825" s="1"/>
  <c r="B436" i="1825" s="1"/>
  <c r="B437" i="1825" s="1"/>
  <c r="B438" i="1825" s="1"/>
  <c r="B439" i="1825" s="1"/>
  <c r="B440" i="1825" s="1"/>
  <c r="B441" i="1825" s="1"/>
  <c r="B442" i="1825" s="1"/>
  <c r="B443" i="1825" s="1"/>
  <c r="B444" i="1825" s="1"/>
  <c r="B445" i="1825" s="1"/>
  <c r="B446" i="1825" s="1"/>
  <c r="B447" i="1825" s="1"/>
  <c r="B448" i="1825" s="1"/>
  <c r="B449" i="1825" s="1"/>
  <c r="B450" i="1825" s="1"/>
  <c r="B451" i="1825" s="1"/>
  <c r="B452" i="1825" s="1"/>
  <c r="B453" i="1825" s="1"/>
  <c r="B454" i="1825" s="1"/>
  <c r="B455" i="1825" s="1"/>
  <c r="B456" i="1825" s="1"/>
  <c r="B457" i="1825" s="1"/>
  <c r="B458" i="1825" s="1"/>
  <c r="B459" i="1825" s="1"/>
  <c r="B460" i="1825" s="1"/>
  <c r="B461" i="1825" s="1"/>
  <c r="B462" i="1825" s="1"/>
  <c r="B463" i="1825" s="1"/>
  <c r="B464" i="1825" s="1"/>
  <c r="B465" i="1825" s="1"/>
  <c r="B466" i="1825" s="1"/>
  <c r="B467" i="1825" s="1"/>
  <c r="B468" i="1825" s="1"/>
  <c r="B469" i="1825" s="1"/>
  <c r="B470" i="1825" s="1"/>
  <c r="B471" i="1825" s="1"/>
  <c r="B472" i="1825" s="1"/>
  <c r="B473" i="1825" s="1"/>
  <c r="B474" i="1825" s="1"/>
  <c r="B475" i="1825" s="1"/>
  <c r="B476" i="1825" s="1"/>
  <c r="B477" i="1825" s="1"/>
  <c r="B478" i="1825" s="1"/>
  <c r="B479" i="1825" s="1"/>
  <c r="B480" i="1825" s="1"/>
  <c r="B481" i="1825" s="1"/>
  <c r="B482" i="1825" s="1"/>
  <c r="B483" i="1825" s="1"/>
  <c r="B484" i="1825" s="1"/>
  <c r="B485" i="1825" s="1"/>
  <c r="B486" i="1825" s="1"/>
  <c r="B487" i="1825" s="1"/>
  <c r="B488" i="1825" s="1"/>
  <c r="B489" i="1825" s="1"/>
  <c r="B490" i="1825" s="1"/>
  <c r="B491" i="1825" s="1"/>
  <c r="B492" i="1825" s="1"/>
  <c r="B493" i="1825" s="1"/>
  <c r="B494" i="1825" s="1"/>
  <c r="B495" i="1825" s="1"/>
  <c r="B496" i="1825" s="1"/>
  <c r="B497" i="1825" s="1"/>
  <c r="B498" i="1825" s="1"/>
  <c r="B499" i="1825" s="1"/>
  <c r="B500" i="1825" s="1"/>
  <c r="B501" i="1825" s="1"/>
  <c r="B502" i="1825" s="1"/>
  <c r="B503" i="1825" s="1"/>
  <c r="B504" i="1825" s="1"/>
  <c r="B505" i="1825" s="1"/>
  <c r="B506" i="1825" s="1"/>
  <c r="B507" i="1825" s="1"/>
  <c r="B508" i="1825" s="1"/>
  <c r="B509" i="1825" s="1"/>
  <c r="B510" i="1825" s="1"/>
  <c r="B511" i="1825" s="1"/>
  <c r="B512" i="1825" s="1"/>
  <c r="B513" i="1825" s="1"/>
  <c r="B514" i="1825" s="1"/>
  <c r="B515" i="1825" s="1"/>
  <c r="B516" i="1825" s="1"/>
  <c r="B517" i="1825" s="1"/>
  <c r="B518" i="1825" s="1"/>
  <c r="B519" i="1825" s="1"/>
  <c r="B520" i="1825" s="1"/>
  <c r="B521" i="1825" s="1"/>
  <c r="B522" i="1825" s="1"/>
  <c r="B523" i="1825" s="1"/>
  <c r="B524" i="1825" s="1"/>
  <c r="B525" i="1825" s="1"/>
  <c r="B526" i="1825" s="1"/>
  <c r="B527" i="1825" s="1"/>
  <c r="B528" i="1825" s="1"/>
  <c r="B529" i="1825" s="1"/>
  <c r="B530" i="1825" s="1"/>
  <c r="B531" i="1825" s="1"/>
  <c r="B532" i="1825" s="1"/>
  <c r="B533" i="1825" s="1"/>
  <c r="B534" i="1825" s="1"/>
  <c r="B535" i="1825" s="1"/>
  <c r="B536" i="1825" s="1"/>
  <c r="B537" i="1825" s="1"/>
  <c r="B538" i="1825" s="1"/>
  <c r="B539" i="1825" s="1"/>
  <c r="B540" i="1825" s="1"/>
  <c r="B541" i="1825" s="1"/>
  <c r="B542" i="1825" s="1"/>
  <c r="B543" i="1825" s="1"/>
  <c r="B544" i="1825" s="1"/>
  <c r="B545" i="1825" s="1"/>
  <c r="B546" i="1825" s="1"/>
  <c r="B547" i="1825" s="1"/>
  <c r="B548" i="1825" s="1"/>
  <c r="B549" i="1825" s="1"/>
  <c r="B550" i="1825" s="1"/>
  <c r="B551" i="1825" s="1"/>
  <c r="B552" i="1825" s="1"/>
  <c r="B553" i="1825" s="1"/>
  <c r="B554" i="1825" s="1"/>
  <c r="B555" i="1825" s="1"/>
  <c r="B556" i="1825" s="1"/>
  <c r="B557" i="1825" s="1"/>
  <c r="B558" i="1825" s="1"/>
  <c r="B559" i="1825" s="1"/>
  <c r="B560" i="1825" s="1"/>
  <c r="B561" i="1825" s="1"/>
  <c r="B562" i="1825" s="1"/>
  <c r="B563" i="1825" s="1"/>
  <c r="B564" i="1825" s="1"/>
  <c r="B565" i="1825" s="1"/>
  <c r="B566" i="1825" s="1"/>
  <c r="B567" i="1825" s="1"/>
  <c r="B568" i="1825" s="1"/>
  <c r="B569" i="1825" s="1"/>
  <c r="B570" i="1825" s="1"/>
  <c r="B571" i="1825" s="1"/>
  <c r="B572" i="1825" s="1"/>
  <c r="B573" i="1825" s="1"/>
  <c r="B574" i="1825" s="1"/>
  <c r="B575" i="1825" s="1"/>
  <c r="B576" i="1825" s="1"/>
  <c r="B577" i="1825" s="1"/>
  <c r="B578" i="1825" s="1"/>
  <c r="B579" i="1825" s="1"/>
  <c r="B580" i="1825" s="1"/>
  <c r="B581" i="1825" s="1"/>
  <c r="B582" i="1825" s="1"/>
  <c r="B583" i="1825" s="1"/>
  <c r="B584" i="1825" s="1"/>
  <c r="B585" i="1825" s="1"/>
  <c r="B586" i="1825" s="1"/>
  <c r="B587" i="1825" s="1"/>
  <c r="B588" i="1825" s="1"/>
  <c r="B589" i="1825" s="1"/>
  <c r="B590" i="1825" s="1"/>
  <c r="B591" i="1825" s="1"/>
  <c r="B592" i="1825" s="1"/>
  <c r="B593" i="1825" s="1"/>
  <c r="B594" i="1825" s="1"/>
  <c r="B595" i="1825" s="1"/>
  <c r="B596" i="1825" s="1"/>
  <c r="B597" i="1825" s="1"/>
  <c r="B598" i="1825" s="1"/>
  <c r="B599" i="1825" s="1"/>
  <c r="B600" i="1825" s="1"/>
  <c r="B601" i="1825" s="1"/>
  <c r="B602" i="1825" s="1"/>
  <c r="B603" i="1825" s="1"/>
  <c r="B604" i="1825" s="1"/>
  <c r="B605" i="1825" s="1"/>
  <c r="B606" i="1825" s="1"/>
  <c r="B607" i="1825" s="1"/>
  <c r="B608" i="1825" s="1"/>
  <c r="B609" i="1825" s="1"/>
  <c r="B610" i="1825" s="1"/>
  <c r="B611" i="1825" s="1"/>
  <c r="B612" i="1825" s="1"/>
  <c r="B613" i="1825" s="1"/>
  <c r="B614" i="1825" s="1"/>
  <c r="B615" i="1825" s="1"/>
  <c r="B616" i="1825" s="1"/>
  <c r="B617" i="1825" s="1"/>
  <c r="B618" i="1825" s="1"/>
  <c r="B619" i="1825" s="1"/>
  <c r="B620" i="1825" s="1"/>
  <c r="B621" i="1825" s="1"/>
  <c r="B622" i="1825" s="1"/>
  <c r="B623" i="1825" s="1"/>
  <c r="B624" i="1825" s="1"/>
  <c r="B625" i="1825" s="1"/>
  <c r="B626" i="1825" s="1"/>
  <c r="B627" i="1825" s="1"/>
  <c r="B628" i="1825" s="1"/>
  <c r="B629" i="1825" s="1"/>
  <c r="B630" i="1825" s="1"/>
  <c r="B631" i="1825" s="1"/>
  <c r="B632" i="1825" s="1"/>
  <c r="B633" i="1825" s="1"/>
  <c r="B634" i="1825" s="1"/>
  <c r="B635" i="1825" s="1"/>
  <c r="B636" i="1825" s="1"/>
  <c r="B637" i="1825" s="1"/>
  <c r="B638" i="1825" s="1"/>
  <c r="B639" i="1825" s="1"/>
  <c r="B640" i="1825" s="1"/>
  <c r="B641" i="1825" s="1"/>
  <c r="B642" i="1825" s="1"/>
  <c r="B643" i="1825" s="1"/>
  <c r="B644" i="1825" s="1"/>
  <c r="B645" i="1825" s="1"/>
  <c r="B646" i="1825" s="1"/>
  <c r="B647" i="1825" s="1"/>
  <c r="B648" i="1825" s="1"/>
  <c r="B649" i="1825" s="1"/>
  <c r="B650" i="1825" s="1"/>
  <c r="B651" i="1825" s="1"/>
  <c r="B652" i="1825" s="1"/>
  <c r="B653" i="1825" s="1"/>
  <c r="B654" i="1825" s="1"/>
  <c r="B655" i="1825" s="1"/>
  <c r="B656" i="1825" s="1"/>
  <c r="B657" i="1825" s="1"/>
  <c r="B658" i="1825" s="1"/>
  <c r="B659" i="1825" s="1"/>
  <c r="B660" i="1825" s="1"/>
  <c r="B661" i="1825" s="1"/>
  <c r="B662" i="1825" s="1"/>
  <c r="B663" i="1825" s="1"/>
  <c r="B664" i="1825" s="1"/>
  <c r="B665" i="1825" s="1"/>
  <c r="B666" i="1825" s="1"/>
  <c r="B667" i="1825" s="1"/>
  <c r="B668" i="1825" s="1"/>
  <c r="B669" i="1825" s="1"/>
  <c r="B670" i="1825" s="1"/>
  <c r="B671" i="1825" s="1"/>
  <c r="B672" i="1825" s="1"/>
  <c r="B673" i="1825" s="1"/>
  <c r="B674" i="1825" s="1"/>
  <c r="B675" i="1825" s="1"/>
  <c r="B676" i="1825" s="1"/>
  <c r="B677" i="1825" s="1"/>
  <c r="B678" i="1825" s="1"/>
  <c r="B679" i="1825" s="1"/>
  <c r="B680" i="1825" s="1"/>
  <c r="B681" i="1825" s="1"/>
  <c r="B682" i="1825" s="1"/>
  <c r="B683" i="1825" s="1"/>
  <c r="B684" i="1825" s="1"/>
  <c r="B685" i="1825" s="1"/>
  <c r="B686" i="1825" s="1"/>
  <c r="B687" i="1825" s="1"/>
  <c r="B688" i="1825" s="1"/>
  <c r="B689" i="1825" s="1"/>
  <c r="B690" i="1825" s="1"/>
  <c r="B691" i="1825" s="1"/>
  <c r="B692" i="1825" s="1"/>
  <c r="B693" i="1825" s="1"/>
  <c r="B694" i="1825" s="1"/>
  <c r="B695" i="1825" s="1"/>
  <c r="B696" i="1825" s="1"/>
  <c r="B697" i="1825" s="1"/>
  <c r="B698" i="1825" s="1"/>
  <c r="B699" i="1825" s="1"/>
  <c r="B700" i="1825" s="1"/>
  <c r="B701" i="1825" s="1"/>
  <c r="B702" i="1825" s="1"/>
  <c r="B703" i="1825" s="1"/>
  <c r="B704" i="1825" s="1"/>
  <c r="B705" i="1825" s="1"/>
  <c r="B706" i="1825" s="1"/>
  <c r="B707" i="1825" s="1"/>
  <c r="B708" i="1825" s="1"/>
  <c r="B709" i="1825" s="1"/>
  <c r="B710" i="1825" s="1"/>
  <c r="B711" i="1825" s="1"/>
  <c r="B712" i="1825" s="1"/>
  <c r="B713" i="1825" s="1"/>
  <c r="B714" i="1825" s="1"/>
  <c r="B715" i="1825" s="1"/>
  <c r="B716" i="1825" s="1"/>
  <c r="B717" i="1825" s="1"/>
  <c r="B718" i="1825" s="1"/>
  <c r="B719" i="1825" s="1"/>
  <c r="B720" i="1825" s="1"/>
  <c r="B721" i="1825" s="1"/>
  <c r="B722" i="1825" s="1"/>
  <c r="B723" i="1825" s="1"/>
  <c r="B724" i="1825" s="1"/>
  <c r="B725" i="1825" s="1"/>
  <c r="C7" i="189"/>
  <c r="G6" i="189"/>
  <c r="F6" i="189"/>
  <c r="C6" i="189"/>
  <c r="I4" i="2658"/>
  <c r="I5" i="2658"/>
  <c r="I6" i="2658"/>
  <c r="I7" i="2658"/>
  <c r="I8" i="2658"/>
  <c r="I9" i="2658"/>
  <c r="I10" i="2658"/>
  <c r="I11" i="2658"/>
  <c r="I12" i="2658"/>
  <c r="I13" i="2658"/>
  <c r="I14" i="2658"/>
  <c r="I15" i="2658"/>
  <c r="I16" i="2658"/>
  <c r="I17" i="2658"/>
  <c r="I18" i="2658"/>
  <c r="I19" i="2658"/>
  <c r="I20" i="2658"/>
  <c r="I21" i="2658"/>
  <c r="I22" i="2658"/>
  <c r="I23" i="2658"/>
  <c r="I24" i="2658"/>
  <c r="I25" i="2658"/>
  <c r="I26" i="2658"/>
  <c r="I27" i="2658"/>
  <c r="I28" i="2658"/>
  <c r="I29" i="2658"/>
  <c r="I30" i="2658"/>
  <c r="I31" i="2658"/>
  <c r="I32" i="2658"/>
  <c r="I33" i="2658"/>
  <c r="I34" i="2658"/>
  <c r="I35" i="2658"/>
  <c r="I36" i="2658"/>
  <c r="I37" i="2658"/>
  <c r="I38" i="2658"/>
  <c r="I39" i="2658"/>
  <c r="I40" i="2658"/>
  <c r="I41" i="2658"/>
  <c r="I42" i="2658"/>
  <c r="I43" i="2658"/>
  <c r="I44" i="2658"/>
  <c r="I45" i="2658"/>
  <c r="I46" i="2658"/>
  <c r="I47" i="2658"/>
  <c r="I48" i="2658"/>
  <c r="I49" i="2658"/>
  <c r="I50" i="2658"/>
  <c r="I51" i="2658"/>
  <c r="I52" i="2658"/>
  <c r="I53" i="2658"/>
  <c r="I54" i="2658"/>
  <c r="I55" i="2658"/>
  <c r="I56" i="2658"/>
  <c r="I57" i="2658"/>
  <c r="I58" i="2658"/>
  <c r="I59" i="2658"/>
  <c r="I60" i="2658"/>
  <c r="I61" i="2658"/>
  <c r="I62" i="2658"/>
  <c r="I63" i="2658"/>
  <c r="I64" i="2658"/>
  <c r="I65" i="2658"/>
  <c r="I66" i="2658"/>
  <c r="I67" i="2658"/>
  <c r="I68" i="2658"/>
  <c r="I69" i="2658"/>
  <c r="I70" i="2658"/>
  <c r="I71" i="2658"/>
  <c r="I72" i="2658"/>
  <c r="I73" i="2658"/>
  <c r="I74" i="2658"/>
  <c r="I75" i="2658"/>
  <c r="I76" i="2658"/>
  <c r="I77" i="2658"/>
  <c r="I78" i="2658"/>
  <c r="I79" i="2658"/>
  <c r="I80" i="2658"/>
  <c r="I81" i="2658"/>
  <c r="I82" i="2658"/>
  <c r="I83" i="2658"/>
  <c r="I84" i="2658"/>
  <c r="I85" i="2658"/>
  <c r="I86" i="2658"/>
  <c r="I87" i="2658"/>
  <c r="I88" i="2658"/>
  <c r="I89" i="2658"/>
  <c r="I90" i="2658"/>
  <c r="I91" i="2658"/>
  <c r="I92" i="2658"/>
  <c r="I93" i="2658"/>
  <c r="I94" i="2658"/>
  <c r="I95" i="2658"/>
  <c r="I96" i="2658"/>
  <c r="I97" i="2658"/>
  <c r="I98" i="2658"/>
  <c r="I99" i="2658"/>
  <c r="I100" i="2658"/>
  <c r="I101" i="2658"/>
  <c r="I102" i="2658"/>
  <c r="I103" i="2658"/>
  <c r="I104" i="2658"/>
  <c r="I105" i="2658"/>
  <c r="I106" i="2658"/>
  <c r="I107" i="2658"/>
  <c r="I108" i="2658"/>
  <c r="I109" i="2658"/>
  <c r="I110" i="2658"/>
  <c r="I111" i="2658"/>
  <c r="I112" i="2658"/>
  <c r="I113" i="2658"/>
  <c r="I114" i="2658"/>
  <c r="I115" i="2658"/>
  <c r="I116" i="2658"/>
  <c r="I117" i="2658"/>
  <c r="I118" i="2658"/>
  <c r="I119" i="2658"/>
  <c r="I120" i="2658"/>
  <c r="I121" i="2658"/>
  <c r="I122" i="2658"/>
  <c r="I123" i="2658"/>
  <c r="I124" i="2658"/>
  <c r="I125" i="2658"/>
  <c r="I126" i="2658"/>
  <c r="I127" i="2658"/>
  <c r="I128" i="2658"/>
  <c r="I129" i="2658"/>
  <c r="I130" i="2658"/>
  <c r="I131" i="2658"/>
  <c r="I132" i="2658"/>
  <c r="I133" i="2658"/>
  <c r="I134" i="2658"/>
  <c r="I135" i="2658"/>
  <c r="I136" i="2658"/>
  <c r="I137" i="2658"/>
  <c r="I138" i="2658"/>
  <c r="I139" i="2658"/>
  <c r="I140" i="2658"/>
  <c r="I141" i="2658"/>
  <c r="I142" i="2658"/>
  <c r="I143" i="2658"/>
  <c r="I144" i="2658"/>
  <c r="I145" i="2658"/>
  <c r="I146" i="2658"/>
  <c r="I147" i="2658"/>
  <c r="I148" i="2658"/>
  <c r="I149" i="2658"/>
  <c r="I150" i="2658"/>
  <c r="I151" i="2658"/>
  <c r="I152" i="2658"/>
  <c r="I153" i="2658"/>
  <c r="I154" i="2658"/>
  <c r="I155" i="2658"/>
  <c r="I156" i="2658"/>
  <c r="I157" i="2658"/>
  <c r="I158" i="2658"/>
  <c r="I159" i="2658"/>
  <c r="I160" i="2658"/>
  <c r="I161" i="2658"/>
  <c r="I162" i="2658"/>
  <c r="I163" i="2658"/>
  <c r="I164" i="2658"/>
  <c r="I165" i="2658"/>
  <c r="I166" i="2658"/>
  <c r="I167" i="2658"/>
  <c r="I168" i="2658"/>
  <c r="I169" i="2658"/>
  <c r="I170" i="2658"/>
  <c r="I171" i="2658"/>
  <c r="I172" i="2658"/>
  <c r="I173" i="2658"/>
  <c r="I174" i="2658"/>
  <c r="I175" i="2658"/>
  <c r="I176" i="2658"/>
  <c r="I177" i="2658"/>
  <c r="I178" i="2658"/>
  <c r="I179" i="2658"/>
  <c r="I180" i="2658"/>
  <c r="I181" i="2658"/>
  <c r="I182" i="2658"/>
  <c r="I183" i="2658"/>
  <c r="I184" i="2658"/>
  <c r="I185" i="2658"/>
  <c r="I186" i="2658"/>
  <c r="I187" i="2658"/>
  <c r="I188" i="2658"/>
  <c r="I189" i="2658"/>
  <c r="I190" i="2658"/>
  <c r="I191" i="2658"/>
  <c r="I192" i="2658"/>
  <c r="I193" i="2658"/>
  <c r="I194" i="2658"/>
  <c r="I195" i="2658"/>
  <c r="I196" i="2658"/>
  <c r="I197" i="2658"/>
  <c r="I198" i="2658"/>
  <c r="I199" i="2658"/>
  <c r="I200" i="2658"/>
  <c r="I201" i="2658"/>
  <c r="I202" i="2658"/>
  <c r="I203" i="2658"/>
  <c r="I204" i="2658"/>
  <c r="I205" i="2658"/>
  <c r="I206" i="2658"/>
  <c r="I207" i="2658"/>
  <c r="I208" i="2658"/>
  <c r="I209" i="2658"/>
  <c r="I210" i="2658"/>
  <c r="I211" i="2658"/>
  <c r="I212" i="2658"/>
  <c r="I213" i="2658"/>
  <c r="I214" i="2658"/>
  <c r="I215" i="2658"/>
  <c r="I216" i="2658"/>
  <c r="I217" i="2658"/>
  <c r="I218" i="2658"/>
  <c r="I219" i="2658"/>
  <c r="I220" i="2658"/>
  <c r="I221" i="2658"/>
  <c r="I222" i="2658"/>
  <c r="I223" i="2658"/>
  <c r="I224" i="2658"/>
  <c r="I225" i="2658"/>
  <c r="I226" i="2658"/>
  <c r="I227" i="2658"/>
  <c r="I228" i="2658"/>
  <c r="I229" i="2658"/>
  <c r="I230" i="2658"/>
  <c r="I231" i="2658"/>
  <c r="I232" i="2658"/>
  <c r="I233" i="2658"/>
  <c r="I234" i="2658"/>
  <c r="I235" i="2658"/>
  <c r="I236" i="2658"/>
  <c r="I237" i="2658"/>
  <c r="I238" i="2658"/>
  <c r="I239" i="2658"/>
  <c r="I240" i="2658"/>
  <c r="I241" i="2658"/>
  <c r="I242" i="2658"/>
  <c r="I243" i="2658"/>
  <c r="I244" i="2658"/>
  <c r="I245" i="2658"/>
  <c r="I246" i="2658"/>
  <c r="I247" i="2658"/>
  <c r="I248" i="2658"/>
  <c r="I249" i="2658"/>
  <c r="I250" i="2658"/>
  <c r="I251" i="2658"/>
  <c r="I252" i="2658"/>
  <c r="I253" i="2658"/>
  <c r="I254" i="2658"/>
  <c r="I255" i="2658"/>
  <c r="I256" i="2658"/>
  <c r="I257" i="2658"/>
  <c r="I258" i="2658"/>
  <c r="I259" i="2658"/>
  <c r="I260" i="2658"/>
  <c r="I261" i="2658"/>
  <c r="I262" i="2658"/>
  <c r="I263" i="2658"/>
  <c r="I264" i="2658"/>
  <c r="I265" i="2658"/>
  <c r="I266" i="2658"/>
  <c r="I267" i="2658"/>
  <c r="I268" i="2658"/>
  <c r="I269" i="2658"/>
  <c r="I270" i="2658"/>
  <c r="I271" i="2658"/>
  <c r="I272" i="2658"/>
  <c r="I273" i="2658"/>
  <c r="I274" i="2658"/>
  <c r="I275" i="2658"/>
  <c r="I276" i="2658"/>
  <c r="I277" i="2658"/>
  <c r="I278" i="2658"/>
  <c r="I279" i="2658"/>
  <c r="I280" i="2658"/>
  <c r="I281" i="2658"/>
  <c r="I282" i="2658"/>
  <c r="I283" i="2658"/>
  <c r="I284" i="2658"/>
  <c r="I285" i="2658"/>
  <c r="I286" i="2658"/>
  <c r="I287" i="2658"/>
  <c r="I288" i="2658"/>
  <c r="I289" i="2658"/>
  <c r="I290" i="2658"/>
  <c r="I291" i="2658"/>
  <c r="I292" i="2658"/>
  <c r="I293" i="2658"/>
  <c r="I294" i="2658"/>
  <c r="I295" i="2658"/>
  <c r="I296" i="2658"/>
  <c r="I297" i="2658"/>
  <c r="I298" i="2658"/>
  <c r="I299" i="2658"/>
  <c r="I300" i="2658"/>
  <c r="I301" i="2658"/>
  <c r="I302" i="2658"/>
  <c r="I303" i="2658"/>
  <c r="I304" i="2658"/>
  <c r="I305" i="2658"/>
  <c r="I306" i="2658"/>
  <c r="I307" i="2658"/>
  <c r="I308" i="2658"/>
  <c r="I309" i="2658"/>
  <c r="I310" i="2658"/>
  <c r="I311" i="2658"/>
  <c r="I312" i="2658"/>
  <c r="I313" i="2658"/>
  <c r="I314" i="2658"/>
  <c r="I315" i="2658"/>
  <c r="I316" i="2658"/>
  <c r="I317" i="2658"/>
  <c r="I318" i="2658"/>
  <c r="I319" i="2658"/>
  <c r="I320" i="2658"/>
  <c r="I321" i="2658"/>
  <c r="I322" i="2658"/>
  <c r="I323" i="2658"/>
  <c r="I324" i="2658"/>
  <c r="I325" i="2658"/>
  <c r="I326" i="2658"/>
  <c r="I327" i="2658"/>
  <c r="I328" i="2658"/>
  <c r="I329" i="2658"/>
  <c r="I330" i="2658"/>
  <c r="I331" i="2658"/>
  <c r="I332" i="2658"/>
  <c r="I333" i="2658"/>
  <c r="I334" i="2658"/>
  <c r="I335" i="2658"/>
  <c r="I336" i="2658"/>
  <c r="I337" i="2658"/>
  <c r="I338" i="2658"/>
  <c r="I339" i="2658"/>
  <c r="I340" i="2658"/>
  <c r="I341" i="2658"/>
  <c r="I342" i="2658"/>
  <c r="I343" i="2658"/>
  <c r="I344" i="2658"/>
  <c r="I345" i="2658"/>
  <c r="I346" i="2658"/>
  <c r="I347" i="2658"/>
  <c r="I348" i="2658"/>
  <c r="I349" i="2658"/>
  <c r="I350" i="2658"/>
  <c r="I351" i="2658"/>
  <c r="I352" i="2658"/>
  <c r="I353" i="2658"/>
  <c r="I354" i="2658"/>
  <c r="I355" i="2658"/>
  <c r="I356" i="2658"/>
  <c r="I357" i="2658"/>
  <c r="I358" i="2658"/>
  <c r="I359" i="2658"/>
  <c r="I360" i="2658"/>
  <c r="I361" i="2658"/>
  <c r="I362" i="2658"/>
  <c r="I363" i="2658"/>
  <c r="I364" i="2658"/>
  <c r="I365" i="2658"/>
  <c r="I366" i="2658"/>
  <c r="I367" i="2658"/>
  <c r="I368" i="2658"/>
  <c r="I369" i="2658"/>
  <c r="I370" i="2658"/>
  <c r="I371" i="2658"/>
  <c r="I372" i="2658"/>
  <c r="I373" i="2658"/>
  <c r="I374" i="2658"/>
  <c r="I375" i="2658"/>
  <c r="I376" i="2658"/>
  <c r="I377" i="2658"/>
  <c r="I378" i="2658"/>
  <c r="I379" i="2658"/>
  <c r="I380" i="2658"/>
  <c r="I381" i="2658"/>
  <c r="I382" i="2658"/>
  <c r="I383" i="2658"/>
  <c r="I384" i="2658"/>
  <c r="I385" i="2658"/>
  <c r="I386" i="2658"/>
  <c r="I387" i="2658"/>
  <c r="I388" i="2658"/>
  <c r="I389" i="2658"/>
  <c r="I390" i="2658"/>
  <c r="I391" i="2658"/>
  <c r="I392" i="2658"/>
  <c r="I393" i="2658"/>
  <c r="I394" i="2658"/>
  <c r="I395" i="2658"/>
  <c r="I396" i="2658"/>
  <c r="I397" i="2658"/>
  <c r="I398" i="2658"/>
  <c r="I399" i="2658"/>
  <c r="I400" i="2658"/>
  <c r="I401" i="2658"/>
  <c r="I402" i="2658"/>
  <c r="I403" i="2658"/>
  <c r="I404" i="2658"/>
  <c r="I405" i="2658"/>
  <c r="I406" i="2658"/>
  <c r="I407" i="2658"/>
  <c r="I408" i="2658"/>
  <c r="I409" i="2658"/>
  <c r="I410" i="2658"/>
  <c r="I411" i="2658"/>
  <c r="I412" i="2658"/>
  <c r="I413" i="2658"/>
  <c r="I414" i="2658"/>
  <c r="I415" i="2658"/>
  <c r="I416" i="2658"/>
  <c r="I417" i="2658"/>
  <c r="I418" i="2658"/>
  <c r="I419" i="2658"/>
  <c r="I420" i="2658"/>
  <c r="I421" i="2658"/>
  <c r="I422" i="2658"/>
  <c r="I423" i="2658"/>
  <c r="I424" i="2658"/>
  <c r="I425" i="2658"/>
  <c r="I426" i="2658"/>
  <c r="I427" i="2658"/>
  <c r="I428" i="2658"/>
  <c r="I429" i="2658"/>
  <c r="I430" i="2658"/>
  <c r="I431" i="2658"/>
  <c r="I432" i="2658"/>
  <c r="I433" i="2658"/>
  <c r="I434" i="2658"/>
  <c r="I435" i="2658"/>
  <c r="I436" i="2658"/>
  <c r="I437" i="2658"/>
  <c r="I438" i="2658"/>
  <c r="I439" i="2658"/>
  <c r="I440" i="2658"/>
  <c r="I441" i="2658"/>
  <c r="I442" i="2658"/>
  <c r="I443" i="2658"/>
  <c r="I444" i="2658"/>
  <c r="I445" i="2658"/>
  <c r="I446" i="2658"/>
  <c r="I447" i="2658"/>
  <c r="I448" i="2658"/>
  <c r="I449" i="2658"/>
  <c r="I450" i="2658"/>
  <c r="I451" i="2658"/>
  <c r="I452" i="2658"/>
  <c r="I453" i="2658"/>
  <c r="I454" i="2658"/>
  <c r="I455" i="2658"/>
  <c r="I456" i="2658"/>
  <c r="I457" i="2658"/>
  <c r="I458" i="2658"/>
  <c r="I459" i="2658"/>
  <c r="I460" i="2658"/>
  <c r="I461" i="2658"/>
  <c r="I462" i="2658"/>
  <c r="I463" i="2658"/>
  <c r="I464" i="2658"/>
  <c r="I465" i="2658"/>
  <c r="I466" i="2658"/>
  <c r="I467" i="2658"/>
  <c r="I468" i="2658"/>
  <c r="I469" i="2658"/>
  <c r="I470" i="2658"/>
  <c r="I471" i="2658"/>
  <c r="I472" i="2658"/>
  <c r="I473" i="2658"/>
  <c r="I474" i="2658"/>
  <c r="I475" i="2658"/>
  <c r="I476" i="2658"/>
  <c r="I477" i="2658"/>
  <c r="I478" i="2658"/>
  <c r="I479" i="2658"/>
  <c r="I480" i="2658"/>
  <c r="I481" i="2658"/>
  <c r="I482" i="2658"/>
  <c r="I483" i="2658"/>
  <c r="I484" i="2658"/>
  <c r="I485" i="2658"/>
  <c r="I486" i="2658"/>
  <c r="I487" i="2658"/>
  <c r="I488" i="2658"/>
  <c r="I489" i="2658"/>
  <c r="I490" i="2658"/>
  <c r="I491" i="2658"/>
  <c r="I492" i="2658"/>
  <c r="I493" i="2658"/>
  <c r="I494" i="2658"/>
  <c r="I495" i="2658"/>
  <c r="I496" i="2658"/>
  <c r="I497" i="2658"/>
  <c r="I498" i="2658"/>
  <c r="I499" i="2658"/>
  <c r="I500" i="2658"/>
  <c r="I501" i="2658"/>
  <c r="I502" i="2658"/>
  <c r="I503" i="2658"/>
  <c r="I504" i="2658"/>
  <c r="I505" i="2658"/>
  <c r="I506" i="2658"/>
  <c r="I507" i="2658"/>
  <c r="I508" i="2658"/>
  <c r="I509" i="2658"/>
  <c r="I510" i="2658"/>
  <c r="I511" i="2658"/>
  <c r="I512" i="2658"/>
  <c r="I513" i="2658"/>
  <c r="I514" i="2658"/>
  <c r="I515" i="2658"/>
  <c r="I516" i="2658"/>
  <c r="I517" i="2658"/>
  <c r="I518" i="2658"/>
  <c r="I519" i="2658"/>
  <c r="I520" i="2658"/>
  <c r="I521" i="2658"/>
  <c r="I522" i="2658"/>
  <c r="I523" i="2658"/>
  <c r="I524" i="2658"/>
  <c r="I525" i="2658"/>
  <c r="I526" i="2658"/>
  <c r="I527" i="2658"/>
  <c r="I528" i="2658"/>
  <c r="I529" i="2658"/>
  <c r="I530" i="2658"/>
  <c r="I531" i="2658"/>
  <c r="I532" i="2658"/>
  <c r="I533" i="2658"/>
  <c r="I534" i="2658"/>
  <c r="I535" i="2658"/>
  <c r="I536" i="2658"/>
  <c r="I537" i="2658"/>
  <c r="I538" i="2658"/>
  <c r="I539" i="2658"/>
  <c r="I540" i="2658"/>
  <c r="I541" i="2658"/>
  <c r="I542" i="2658"/>
  <c r="I543" i="2658"/>
  <c r="I544" i="2658"/>
  <c r="I545" i="2658"/>
  <c r="I546" i="2658"/>
  <c r="I547" i="2658"/>
  <c r="I548" i="2658"/>
  <c r="I549" i="2658"/>
  <c r="I550" i="2658"/>
  <c r="I551" i="2658"/>
  <c r="I552" i="2658"/>
  <c r="I553" i="2658"/>
  <c r="I554" i="2658"/>
  <c r="I555" i="2658"/>
  <c r="I556" i="2658"/>
  <c r="I557" i="2658"/>
  <c r="I558" i="2658"/>
  <c r="I559" i="2658"/>
  <c r="I560" i="2658"/>
  <c r="I561" i="2658"/>
  <c r="I562" i="2658"/>
  <c r="I563" i="2658"/>
  <c r="I564" i="2658"/>
  <c r="I565" i="2658"/>
  <c r="I566" i="2658"/>
  <c r="I567" i="2658"/>
  <c r="I568" i="2658"/>
  <c r="I569" i="2658"/>
  <c r="I570" i="2658"/>
  <c r="I571" i="2658"/>
  <c r="I572" i="2658"/>
  <c r="I573" i="2658"/>
  <c r="I574" i="2658"/>
  <c r="I575" i="2658"/>
  <c r="I576" i="2658"/>
  <c r="I577" i="2658"/>
  <c r="I578" i="2658"/>
  <c r="I579" i="2658"/>
  <c r="I580" i="2658"/>
  <c r="I581" i="2658"/>
  <c r="I582" i="2658"/>
  <c r="I583" i="2658"/>
  <c r="I584" i="2658"/>
  <c r="I585" i="2658"/>
  <c r="I586" i="2658"/>
  <c r="I587" i="2658"/>
  <c r="I588" i="2658"/>
  <c r="I589" i="2658"/>
  <c r="I590" i="2658"/>
  <c r="I591" i="2658"/>
  <c r="I592" i="2658"/>
  <c r="I593" i="2658"/>
  <c r="I594" i="2658"/>
  <c r="I595" i="2658"/>
  <c r="I596" i="2658"/>
  <c r="I597" i="2658"/>
  <c r="I598" i="2658"/>
  <c r="I599" i="2658"/>
  <c r="I600" i="2658"/>
  <c r="I601" i="2658"/>
  <c r="I602" i="2658"/>
  <c r="I603" i="2658"/>
  <c r="I604" i="2658"/>
  <c r="I605" i="2658"/>
  <c r="I606" i="2658"/>
  <c r="I607" i="2658"/>
  <c r="I608" i="2658"/>
  <c r="I609" i="2658"/>
  <c r="I610" i="2658"/>
  <c r="I611" i="2658"/>
  <c r="I612" i="2658"/>
  <c r="I613" i="2658"/>
  <c r="I614" i="2658"/>
  <c r="I615" i="2658"/>
  <c r="I616" i="2658"/>
  <c r="I617" i="2658"/>
  <c r="I618" i="2658"/>
  <c r="I619" i="2658"/>
  <c r="I620" i="2658"/>
  <c r="I621" i="2658"/>
  <c r="I622" i="2658"/>
  <c r="I623" i="2658"/>
  <c r="I624" i="2658"/>
  <c r="I625" i="2658"/>
  <c r="I626" i="2658"/>
  <c r="I627" i="2658"/>
  <c r="I628" i="2658"/>
  <c r="I629" i="2658"/>
  <c r="I630" i="2658"/>
  <c r="I631" i="2658"/>
  <c r="I632" i="2658"/>
  <c r="I633" i="2658"/>
  <c r="I634" i="2658"/>
  <c r="I635" i="2658"/>
  <c r="I636" i="2658"/>
  <c r="I637" i="2658"/>
  <c r="I638" i="2658"/>
  <c r="I639" i="2658"/>
  <c r="I640" i="2658"/>
  <c r="I641" i="2658"/>
  <c r="I642" i="2658"/>
  <c r="I643" i="2658"/>
  <c r="I644" i="2658"/>
  <c r="I645" i="2658"/>
  <c r="I646" i="2658"/>
  <c r="I647" i="2658"/>
  <c r="I648" i="2658"/>
  <c r="I649" i="2658"/>
  <c r="I650" i="2658"/>
  <c r="I651" i="2658"/>
  <c r="I652" i="2658"/>
  <c r="I653" i="2658"/>
  <c r="I654" i="2658"/>
  <c r="I655" i="2658"/>
  <c r="I656" i="2658"/>
  <c r="I657" i="2658"/>
  <c r="I658" i="2658"/>
  <c r="I659" i="2658"/>
  <c r="I660" i="2658"/>
  <c r="I661" i="2658"/>
  <c r="I662" i="2658"/>
  <c r="I663" i="2658"/>
  <c r="I664" i="2658"/>
  <c r="I665" i="2658"/>
  <c r="I666" i="2658"/>
  <c r="I667" i="2658"/>
  <c r="I668" i="2658"/>
  <c r="I669" i="2658"/>
  <c r="I670" i="2658"/>
  <c r="I671" i="2658"/>
  <c r="I672" i="2658"/>
  <c r="I673" i="2658"/>
  <c r="I674" i="2658"/>
  <c r="I675" i="2658"/>
  <c r="I676" i="2658"/>
  <c r="I677" i="2658"/>
  <c r="I678" i="2658"/>
  <c r="I679" i="2658"/>
  <c r="I680" i="2658"/>
  <c r="I681" i="2658"/>
  <c r="I682" i="2658"/>
  <c r="I683" i="2658"/>
  <c r="I684" i="2658"/>
  <c r="I685" i="2658"/>
  <c r="I686" i="2658"/>
  <c r="I687" i="2658"/>
  <c r="I688" i="2658"/>
  <c r="I689" i="2658"/>
  <c r="I690" i="2658"/>
  <c r="I691" i="2658"/>
  <c r="I692" i="2658"/>
  <c r="I693" i="2658"/>
  <c r="I694" i="2658"/>
  <c r="I695" i="2658"/>
  <c r="I696" i="2658"/>
  <c r="I697" i="2658"/>
  <c r="I698" i="2658"/>
  <c r="I699" i="2658"/>
  <c r="I700" i="2658"/>
  <c r="I701" i="2658"/>
  <c r="I702" i="2658"/>
  <c r="I703" i="2658"/>
  <c r="I704" i="2658"/>
  <c r="I705" i="2658"/>
  <c r="I706" i="2658"/>
  <c r="I707" i="2658"/>
  <c r="I708" i="2658"/>
  <c r="I709" i="2658"/>
  <c r="I710" i="2658"/>
  <c r="I711" i="2658"/>
  <c r="I712" i="2658"/>
  <c r="I713" i="2658"/>
  <c r="I714" i="2658"/>
  <c r="I715" i="2658"/>
  <c r="I716" i="2658"/>
  <c r="I717" i="2658"/>
  <c r="I718" i="2658"/>
  <c r="I719" i="2658"/>
  <c r="I720" i="2658"/>
  <c r="I721" i="2658"/>
  <c r="I722" i="2658"/>
  <c r="I723" i="2658"/>
  <c r="I724" i="2658"/>
  <c r="I725" i="2658"/>
  <c r="I726" i="2658"/>
  <c r="I727" i="2658"/>
  <c r="I728" i="2658"/>
  <c r="I729" i="2658"/>
  <c r="I730" i="2658"/>
  <c r="I731" i="2658"/>
  <c r="I732" i="2658"/>
  <c r="I733" i="2658"/>
  <c r="I734" i="2658"/>
  <c r="I735" i="2658"/>
  <c r="I736" i="2658"/>
  <c r="I737" i="2658"/>
  <c r="I738" i="2658"/>
  <c r="I739" i="2658"/>
  <c r="I740" i="2658"/>
  <c r="I741" i="2658"/>
  <c r="I742" i="2658"/>
  <c r="I743" i="2658"/>
  <c r="I744" i="2658"/>
  <c r="I745" i="2658"/>
  <c r="I746" i="2658"/>
  <c r="I747" i="2658"/>
  <c r="I748" i="2658"/>
  <c r="I749" i="2658"/>
  <c r="I750" i="2658"/>
  <c r="I751" i="2658"/>
  <c r="I752" i="2658"/>
  <c r="I753" i="2658"/>
  <c r="I754" i="2658"/>
  <c r="I755" i="2658"/>
  <c r="I756" i="2658"/>
  <c r="I757" i="2658"/>
  <c r="I758" i="2658"/>
  <c r="I759" i="2658"/>
  <c r="I760" i="2658"/>
  <c r="I761" i="2658"/>
  <c r="I762" i="2658"/>
  <c r="I763" i="2658"/>
  <c r="I764" i="2658"/>
  <c r="I765" i="2658"/>
  <c r="I766" i="2658"/>
  <c r="I767" i="2658"/>
  <c r="I768" i="2658"/>
  <c r="I769" i="2658"/>
  <c r="I770" i="2658"/>
  <c r="I771" i="2658"/>
  <c r="I772" i="2658"/>
  <c r="I773" i="2658"/>
  <c r="I774" i="2658"/>
  <c r="I775" i="2658"/>
  <c r="I776" i="2658"/>
  <c r="I777" i="2658"/>
  <c r="I778" i="2658"/>
  <c r="I779" i="2658"/>
  <c r="I780" i="2658"/>
  <c r="I781" i="2658"/>
  <c r="I782" i="2658"/>
  <c r="I783" i="2658"/>
  <c r="I784" i="2658"/>
  <c r="I785" i="2658"/>
  <c r="I786" i="2658"/>
  <c r="I787" i="2658"/>
  <c r="I788" i="2658"/>
  <c r="I789" i="2658"/>
  <c r="I790" i="2658"/>
  <c r="I791" i="2658"/>
  <c r="I792" i="2658"/>
  <c r="I793" i="2658"/>
  <c r="I794" i="2658"/>
  <c r="I795" i="2658"/>
  <c r="I796" i="2658"/>
  <c r="I797" i="2658"/>
  <c r="I798" i="2658"/>
  <c r="I799" i="2658"/>
  <c r="I800" i="2658"/>
  <c r="I801" i="2658"/>
  <c r="I802" i="2658"/>
  <c r="I803" i="2658"/>
  <c r="I804" i="2658"/>
  <c r="I805" i="2658"/>
  <c r="I806" i="2658"/>
  <c r="I807" i="2658"/>
  <c r="I808" i="2658"/>
  <c r="I809" i="2658"/>
  <c r="I810" i="2658"/>
  <c r="I811" i="2658"/>
  <c r="I812" i="2658"/>
  <c r="I813" i="2658"/>
  <c r="I814" i="2658"/>
  <c r="I815" i="2658"/>
  <c r="I816" i="2658"/>
  <c r="I817" i="2658"/>
  <c r="I818" i="2658"/>
  <c r="I819" i="2658"/>
  <c r="I820" i="2658"/>
  <c r="I821" i="2658"/>
  <c r="I822" i="2658"/>
  <c r="I823" i="2658"/>
  <c r="I824" i="2658"/>
  <c r="I825" i="2658"/>
  <c r="I826" i="2658"/>
  <c r="I827" i="2658"/>
  <c r="I828" i="2658"/>
  <c r="I829" i="2658"/>
  <c r="I830" i="2658"/>
  <c r="I831" i="2658"/>
  <c r="I832" i="2658"/>
  <c r="I833" i="2658"/>
  <c r="I834" i="2658"/>
  <c r="I835" i="2658"/>
  <c r="I836" i="2658"/>
  <c r="I837" i="2658"/>
  <c r="I838" i="2658"/>
  <c r="I839" i="2658"/>
  <c r="I840" i="2658"/>
  <c r="I841" i="2658"/>
  <c r="I842" i="2658"/>
  <c r="I843" i="2658"/>
  <c r="I844" i="2658"/>
  <c r="I845" i="2658"/>
  <c r="I846" i="2658"/>
  <c r="I847" i="2658"/>
  <c r="I848" i="2658"/>
  <c r="I849" i="2658"/>
  <c r="I850" i="2658"/>
  <c r="I851" i="2658"/>
  <c r="I852" i="2658"/>
  <c r="I853" i="2658"/>
  <c r="I854" i="2658"/>
  <c r="I855" i="2658"/>
  <c r="I856" i="2658"/>
  <c r="I857" i="2658"/>
  <c r="I858" i="2658"/>
  <c r="I859" i="2658"/>
  <c r="I860" i="2658"/>
  <c r="I861" i="2658"/>
  <c r="I862" i="2658"/>
  <c r="I863" i="2658"/>
  <c r="I864" i="2658"/>
  <c r="I865" i="2658"/>
  <c r="I866" i="2658"/>
  <c r="I867" i="2658"/>
  <c r="I868" i="2658"/>
  <c r="I869" i="2658"/>
  <c r="I870" i="2658"/>
  <c r="I871" i="2658"/>
  <c r="I872" i="2658"/>
  <c r="I873" i="2658"/>
  <c r="I874" i="2658"/>
  <c r="I875" i="2658"/>
  <c r="I876" i="2658"/>
  <c r="I877" i="2658"/>
  <c r="I878" i="2658"/>
  <c r="I879" i="2658"/>
  <c r="I880" i="2658"/>
  <c r="I881" i="2658"/>
  <c r="I882" i="2658"/>
  <c r="I883" i="2658"/>
  <c r="I884" i="2658"/>
  <c r="I885" i="2658"/>
  <c r="I886" i="2658"/>
  <c r="I887" i="2658"/>
  <c r="I888" i="2658"/>
  <c r="I889" i="2658"/>
  <c r="I890" i="2658"/>
  <c r="I891" i="2658"/>
  <c r="I892" i="2658"/>
  <c r="I893" i="2658"/>
  <c r="I894" i="2658"/>
  <c r="I895" i="2658"/>
  <c r="I896" i="2658"/>
  <c r="I897" i="2658"/>
  <c r="I898" i="2658"/>
  <c r="I899" i="2658"/>
  <c r="I900" i="2658"/>
  <c r="I901" i="2658"/>
  <c r="I902" i="2658"/>
  <c r="I903" i="2658"/>
  <c r="I904" i="2658"/>
  <c r="I905" i="2658"/>
  <c r="I906" i="2658"/>
  <c r="I907" i="2658"/>
  <c r="I908" i="2658"/>
  <c r="I909" i="2658"/>
  <c r="I910" i="2658"/>
  <c r="I911" i="2658"/>
  <c r="I912" i="2658"/>
  <c r="I913" i="2658"/>
  <c r="I914" i="2658"/>
  <c r="I915" i="2658"/>
  <c r="I916" i="2658"/>
  <c r="I917" i="2658"/>
  <c r="I918" i="2658"/>
  <c r="I919" i="2658"/>
  <c r="I920" i="2658"/>
  <c r="I921" i="2658"/>
  <c r="I922" i="2658"/>
  <c r="I923" i="2658"/>
  <c r="I924" i="2658"/>
  <c r="I925" i="2658"/>
  <c r="I926" i="2658"/>
  <c r="I927" i="2658"/>
  <c r="I928" i="2658"/>
  <c r="I929" i="2658"/>
  <c r="I930" i="2658"/>
  <c r="I931" i="2658"/>
  <c r="I932" i="2658"/>
  <c r="I933" i="2658"/>
  <c r="I934" i="2658"/>
  <c r="I935" i="2658"/>
  <c r="I936" i="2658"/>
  <c r="I937" i="2658"/>
  <c r="I938" i="2658"/>
  <c r="I939" i="2658"/>
  <c r="I940" i="2658"/>
  <c r="I941" i="2658"/>
  <c r="I942" i="2658"/>
  <c r="I943" i="2658"/>
  <c r="I944" i="2658"/>
  <c r="I945" i="2658"/>
  <c r="I946" i="2658"/>
  <c r="I947" i="2658"/>
  <c r="I948" i="2658"/>
  <c r="I949" i="2658"/>
  <c r="I950" i="2658"/>
  <c r="I951" i="2658"/>
  <c r="I952" i="2658"/>
  <c r="I953" i="2658"/>
  <c r="I954" i="2658"/>
  <c r="I955" i="2658"/>
  <c r="I956" i="2658"/>
  <c r="I957" i="2658"/>
  <c r="I958" i="2658"/>
  <c r="I959" i="2658"/>
  <c r="I960" i="2658"/>
  <c r="I961" i="2658"/>
  <c r="I962" i="2658"/>
  <c r="H4" i="2658"/>
  <c r="H5" i="2658"/>
  <c r="H6" i="2658"/>
  <c r="H7" i="2658"/>
  <c r="H8" i="2658"/>
  <c r="H9" i="2658"/>
  <c r="H10" i="2658"/>
  <c r="H11" i="2658"/>
  <c r="H12" i="2658"/>
  <c r="H13" i="2658"/>
  <c r="H14" i="2658"/>
  <c r="H15" i="2658"/>
  <c r="H16" i="2658"/>
  <c r="H17" i="2658"/>
  <c r="H18" i="2658"/>
  <c r="H19" i="2658"/>
  <c r="H20" i="2658"/>
  <c r="H21" i="2658"/>
  <c r="H22" i="2658"/>
  <c r="H23" i="2658"/>
  <c r="H24" i="2658"/>
  <c r="H25" i="2658"/>
  <c r="H26" i="2658"/>
  <c r="H27" i="2658"/>
  <c r="H28" i="2658"/>
  <c r="H29" i="2658"/>
  <c r="H30" i="2658"/>
  <c r="H31" i="2658"/>
  <c r="H32" i="2658"/>
  <c r="H33" i="2658"/>
  <c r="H34" i="2658"/>
  <c r="H35" i="2658"/>
  <c r="H36" i="2658"/>
  <c r="H37" i="2658"/>
  <c r="H38" i="2658"/>
  <c r="H39" i="2658"/>
  <c r="H40" i="2658"/>
  <c r="H41" i="2658"/>
  <c r="H42" i="2658"/>
  <c r="H43" i="2658"/>
  <c r="H44" i="2658"/>
  <c r="H45" i="2658"/>
  <c r="H46" i="2658"/>
  <c r="H47" i="2658"/>
  <c r="H48" i="2658"/>
  <c r="H49" i="2658"/>
  <c r="H50" i="2658"/>
  <c r="H51" i="2658"/>
  <c r="H52" i="2658"/>
  <c r="H53" i="2658"/>
  <c r="H54" i="2658"/>
  <c r="H55" i="2658"/>
  <c r="H56" i="2658"/>
  <c r="H57" i="2658"/>
  <c r="H58" i="2658"/>
  <c r="H59" i="2658"/>
  <c r="H60" i="2658"/>
  <c r="H61" i="2658"/>
  <c r="H62" i="2658"/>
  <c r="H63" i="2658"/>
  <c r="H64" i="2658"/>
  <c r="H65" i="2658"/>
  <c r="H66" i="2658"/>
  <c r="H67" i="2658"/>
  <c r="H68" i="2658"/>
  <c r="H69" i="2658"/>
  <c r="H70" i="2658"/>
  <c r="H71" i="2658"/>
  <c r="H72" i="2658"/>
  <c r="H73" i="2658"/>
  <c r="H74" i="2658"/>
  <c r="H75" i="2658"/>
  <c r="H76" i="2658"/>
  <c r="H77" i="2658"/>
  <c r="H78" i="2658"/>
  <c r="H79" i="2658"/>
  <c r="H80" i="2658"/>
  <c r="H81" i="2658"/>
  <c r="H82" i="2658"/>
  <c r="H83" i="2658"/>
  <c r="H84" i="2658"/>
  <c r="H85" i="2658"/>
  <c r="H86" i="2658"/>
  <c r="H87" i="2658"/>
  <c r="H88" i="2658"/>
  <c r="H89" i="2658"/>
  <c r="H90" i="2658"/>
  <c r="H91" i="2658"/>
  <c r="H92" i="2658"/>
  <c r="H93" i="2658"/>
  <c r="H94" i="2658"/>
  <c r="H95" i="2658"/>
  <c r="H96" i="2658"/>
  <c r="H97" i="2658"/>
  <c r="H98" i="2658"/>
  <c r="H99" i="2658"/>
  <c r="H100" i="2658"/>
  <c r="H101" i="2658"/>
  <c r="H102" i="2658"/>
  <c r="H103" i="2658"/>
  <c r="H104" i="2658"/>
  <c r="H105" i="2658"/>
  <c r="H106" i="2658"/>
  <c r="H107" i="2658"/>
  <c r="H108" i="2658"/>
  <c r="H109" i="2658"/>
  <c r="H110" i="2658"/>
  <c r="H111" i="2658"/>
  <c r="H112" i="2658"/>
  <c r="H113" i="2658"/>
  <c r="H114" i="2658"/>
  <c r="H115" i="2658"/>
  <c r="H116" i="2658"/>
  <c r="H117" i="2658"/>
  <c r="H118" i="2658"/>
  <c r="H119" i="2658"/>
  <c r="H120" i="2658"/>
  <c r="H121" i="2658"/>
  <c r="H122" i="2658"/>
  <c r="H123" i="2658"/>
  <c r="H124" i="2658"/>
  <c r="H125" i="2658"/>
  <c r="H126" i="2658"/>
  <c r="H127" i="2658"/>
  <c r="H128" i="2658"/>
  <c r="H129" i="2658"/>
  <c r="H130" i="2658"/>
  <c r="H131" i="2658"/>
  <c r="H132" i="2658"/>
  <c r="H133" i="2658"/>
  <c r="H134" i="2658"/>
  <c r="H135" i="2658"/>
  <c r="H136" i="2658"/>
  <c r="H137" i="2658"/>
  <c r="H138" i="2658"/>
  <c r="H139" i="2658"/>
  <c r="H140" i="2658"/>
  <c r="H141" i="2658"/>
  <c r="H142" i="2658"/>
  <c r="H143" i="2658"/>
  <c r="H144" i="2658"/>
  <c r="H145" i="2658"/>
  <c r="H146" i="2658"/>
  <c r="H147" i="2658"/>
  <c r="H148" i="2658"/>
  <c r="H149" i="2658"/>
  <c r="H150" i="2658"/>
  <c r="H151" i="2658"/>
  <c r="H152" i="2658"/>
  <c r="H153" i="2658"/>
  <c r="H154" i="2658"/>
  <c r="H155" i="2658"/>
  <c r="H156" i="2658"/>
  <c r="H157" i="2658"/>
  <c r="H158" i="2658"/>
  <c r="H159" i="2658"/>
  <c r="H160" i="2658"/>
  <c r="H161" i="2658"/>
  <c r="H162" i="2658"/>
  <c r="H163" i="2658"/>
  <c r="H164" i="2658"/>
  <c r="H165" i="2658"/>
  <c r="H166" i="2658"/>
  <c r="H167" i="2658"/>
  <c r="H168" i="2658"/>
  <c r="H169" i="2658"/>
  <c r="H170" i="2658"/>
  <c r="H171" i="2658"/>
  <c r="H172" i="2658"/>
  <c r="H173" i="2658"/>
  <c r="H174" i="2658"/>
  <c r="H175" i="2658"/>
  <c r="H176" i="2658"/>
  <c r="H177" i="2658"/>
  <c r="H178" i="2658"/>
  <c r="H179" i="2658"/>
  <c r="H180" i="2658"/>
  <c r="H181" i="2658"/>
  <c r="H182" i="2658"/>
  <c r="H183" i="2658"/>
  <c r="H184" i="2658"/>
  <c r="H185" i="2658"/>
  <c r="H186" i="2658"/>
  <c r="H187" i="2658"/>
  <c r="H188" i="2658"/>
  <c r="H189" i="2658"/>
  <c r="H190" i="2658"/>
  <c r="H191" i="2658"/>
  <c r="H192" i="2658"/>
  <c r="H193" i="2658"/>
  <c r="H194" i="2658"/>
  <c r="H195" i="2658"/>
  <c r="H196" i="2658"/>
  <c r="H197" i="2658"/>
  <c r="H198" i="2658"/>
  <c r="H199" i="2658"/>
  <c r="H200" i="2658"/>
  <c r="H201" i="2658"/>
  <c r="H202" i="2658"/>
  <c r="H203" i="2658"/>
  <c r="H204" i="2658"/>
  <c r="H205" i="2658"/>
  <c r="H206" i="2658"/>
  <c r="H207" i="2658"/>
  <c r="H208" i="2658"/>
  <c r="H209" i="2658"/>
  <c r="H210" i="2658"/>
  <c r="H211" i="2658"/>
  <c r="H212" i="2658"/>
  <c r="H213" i="2658"/>
  <c r="H214" i="2658"/>
  <c r="H215" i="2658"/>
  <c r="H216" i="2658"/>
  <c r="H217" i="2658"/>
  <c r="H218" i="2658"/>
  <c r="H219" i="2658"/>
  <c r="H220" i="2658"/>
  <c r="H221" i="2658"/>
  <c r="H222" i="2658"/>
  <c r="H223" i="2658"/>
  <c r="H224" i="2658"/>
  <c r="H225" i="2658"/>
  <c r="H226" i="2658"/>
  <c r="H227" i="2658"/>
  <c r="H228" i="2658"/>
  <c r="H229" i="2658"/>
  <c r="H230" i="2658"/>
  <c r="H231" i="2658"/>
  <c r="H232" i="2658"/>
  <c r="H233" i="2658"/>
  <c r="H234" i="2658"/>
  <c r="H235" i="2658"/>
  <c r="H236" i="2658"/>
  <c r="H237" i="2658"/>
  <c r="H238" i="2658"/>
  <c r="H239" i="2658"/>
  <c r="H240" i="2658"/>
  <c r="H241" i="2658"/>
  <c r="H242" i="2658"/>
  <c r="H243" i="2658"/>
  <c r="H244" i="2658"/>
  <c r="H245" i="2658"/>
  <c r="H246" i="2658"/>
  <c r="H247" i="2658"/>
  <c r="H248" i="2658"/>
  <c r="H249" i="2658"/>
  <c r="H250" i="2658"/>
  <c r="H251" i="2658"/>
  <c r="H252" i="2658"/>
  <c r="H253" i="2658"/>
  <c r="H254" i="2658"/>
  <c r="H255" i="2658"/>
  <c r="H256" i="2658"/>
  <c r="H257" i="2658"/>
  <c r="H258" i="2658"/>
  <c r="H259" i="2658"/>
  <c r="H260" i="2658"/>
  <c r="H261" i="2658"/>
  <c r="H262" i="2658"/>
  <c r="H263" i="2658"/>
  <c r="H264" i="2658"/>
  <c r="H265" i="2658"/>
  <c r="H266" i="2658"/>
  <c r="H267" i="2658"/>
  <c r="H268" i="2658"/>
  <c r="H269" i="2658"/>
  <c r="H270" i="2658"/>
  <c r="H271" i="2658"/>
  <c r="H272" i="2658"/>
  <c r="H273" i="2658"/>
  <c r="H274" i="2658"/>
  <c r="H275" i="2658"/>
  <c r="H276" i="2658"/>
  <c r="H277" i="2658"/>
  <c r="H278" i="2658"/>
  <c r="H279" i="2658"/>
  <c r="H280" i="2658"/>
  <c r="H281" i="2658"/>
  <c r="H282" i="2658"/>
  <c r="H283" i="2658"/>
  <c r="H284" i="2658"/>
  <c r="H285" i="2658"/>
  <c r="H286" i="2658"/>
  <c r="H287" i="2658"/>
  <c r="H288" i="2658"/>
  <c r="H289" i="2658"/>
  <c r="H290" i="2658"/>
  <c r="H291" i="2658"/>
  <c r="H292" i="2658"/>
  <c r="H293" i="2658"/>
  <c r="H294" i="2658"/>
  <c r="H295" i="2658"/>
  <c r="H296" i="2658"/>
  <c r="H297" i="2658"/>
  <c r="H298" i="2658"/>
  <c r="H299" i="2658"/>
  <c r="H300" i="2658"/>
  <c r="H301" i="2658"/>
  <c r="H302" i="2658"/>
  <c r="H303" i="2658"/>
  <c r="H304" i="2658"/>
  <c r="H305" i="2658"/>
  <c r="H306" i="2658"/>
  <c r="H307" i="2658"/>
  <c r="H308" i="2658"/>
  <c r="H309" i="2658"/>
  <c r="H310" i="2658"/>
  <c r="H311" i="2658"/>
  <c r="H312" i="2658"/>
  <c r="H313" i="2658"/>
  <c r="H314" i="2658"/>
  <c r="H315" i="2658"/>
  <c r="H316" i="2658"/>
  <c r="H317" i="2658"/>
  <c r="H318" i="2658"/>
  <c r="H319" i="2658"/>
  <c r="H320" i="2658"/>
  <c r="H321" i="2658"/>
  <c r="H322" i="2658"/>
  <c r="H323" i="2658"/>
  <c r="H324" i="2658"/>
  <c r="H325" i="2658"/>
  <c r="H326" i="2658"/>
  <c r="H327" i="2658"/>
  <c r="H328" i="2658"/>
  <c r="H329" i="2658"/>
  <c r="H330" i="2658"/>
  <c r="H331" i="2658"/>
  <c r="H332" i="2658"/>
  <c r="H333" i="2658"/>
  <c r="H334" i="2658"/>
  <c r="H335" i="2658"/>
  <c r="H336" i="2658"/>
  <c r="H337" i="2658"/>
  <c r="H338" i="2658"/>
  <c r="H339" i="2658"/>
  <c r="H340" i="2658"/>
  <c r="H341" i="2658"/>
  <c r="H342" i="2658"/>
  <c r="H343" i="2658"/>
  <c r="H344" i="2658"/>
  <c r="H345" i="2658"/>
  <c r="H346" i="2658"/>
  <c r="H347" i="2658"/>
  <c r="H348" i="2658"/>
  <c r="H349" i="2658"/>
  <c r="H350" i="2658"/>
  <c r="H351" i="2658"/>
  <c r="H352" i="2658"/>
  <c r="H353" i="2658"/>
  <c r="H354" i="2658"/>
  <c r="H355" i="2658"/>
  <c r="H356" i="2658"/>
  <c r="H357" i="2658"/>
  <c r="H358" i="2658"/>
  <c r="H359" i="2658"/>
  <c r="H360" i="2658"/>
  <c r="H361" i="2658"/>
  <c r="H362" i="2658"/>
  <c r="H363" i="2658"/>
  <c r="H364" i="2658"/>
  <c r="H365" i="2658"/>
  <c r="H366" i="2658"/>
  <c r="H367" i="2658"/>
  <c r="H368" i="2658"/>
  <c r="H369" i="2658"/>
  <c r="H370" i="2658"/>
  <c r="H371" i="2658"/>
  <c r="H372" i="2658"/>
  <c r="H373" i="2658"/>
  <c r="H374" i="2658"/>
  <c r="H375" i="2658"/>
  <c r="H376" i="2658"/>
  <c r="H377" i="2658"/>
  <c r="H378" i="2658"/>
  <c r="H379" i="2658"/>
  <c r="H380" i="2658"/>
  <c r="H381" i="2658"/>
  <c r="H382" i="2658"/>
  <c r="H383" i="2658"/>
  <c r="H384" i="2658"/>
  <c r="H385" i="2658"/>
  <c r="H386" i="2658"/>
  <c r="H387" i="2658"/>
  <c r="H388" i="2658"/>
  <c r="H389" i="2658"/>
  <c r="H390" i="2658"/>
  <c r="H391" i="2658"/>
  <c r="H392" i="2658"/>
  <c r="H393" i="2658"/>
  <c r="H394" i="2658"/>
  <c r="H395" i="2658"/>
  <c r="H396" i="2658"/>
  <c r="H397" i="2658"/>
  <c r="H398" i="2658"/>
  <c r="H399" i="2658"/>
  <c r="H400" i="2658"/>
  <c r="H401" i="2658"/>
  <c r="H402" i="2658"/>
  <c r="H403" i="2658"/>
  <c r="H404" i="2658"/>
  <c r="H405" i="2658"/>
  <c r="H406" i="2658"/>
  <c r="H407" i="2658"/>
  <c r="H408" i="2658"/>
  <c r="H409" i="2658"/>
  <c r="H410" i="2658"/>
  <c r="H411" i="2658"/>
  <c r="H412" i="2658"/>
  <c r="H413" i="2658"/>
  <c r="H414" i="2658"/>
  <c r="H415" i="2658"/>
  <c r="H416" i="2658"/>
  <c r="H417" i="2658"/>
  <c r="H418" i="2658"/>
  <c r="H419" i="2658"/>
  <c r="H420" i="2658"/>
  <c r="H421" i="2658"/>
  <c r="H422" i="2658"/>
  <c r="H423" i="2658"/>
  <c r="H424" i="2658"/>
  <c r="H425" i="2658"/>
  <c r="H426" i="2658"/>
  <c r="H427" i="2658"/>
  <c r="H428" i="2658"/>
  <c r="H429" i="2658"/>
  <c r="H430" i="2658"/>
  <c r="H431" i="2658"/>
  <c r="H432" i="2658"/>
  <c r="H433" i="2658"/>
  <c r="H434" i="2658"/>
  <c r="H435" i="2658"/>
  <c r="H436" i="2658"/>
  <c r="H437" i="2658"/>
  <c r="H438" i="2658"/>
  <c r="H439" i="2658"/>
  <c r="H440" i="2658"/>
  <c r="H441" i="2658"/>
  <c r="H442" i="2658"/>
  <c r="H443" i="2658"/>
  <c r="H444" i="2658"/>
  <c r="H445" i="2658"/>
  <c r="H446" i="2658"/>
  <c r="H447" i="2658"/>
  <c r="H448" i="2658"/>
  <c r="H449" i="2658"/>
  <c r="H450" i="2658"/>
  <c r="H451" i="2658"/>
  <c r="H452" i="2658"/>
  <c r="H453" i="2658"/>
  <c r="H454" i="2658"/>
  <c r="H455" i="2658"/>
  <c r="H456" i="2658"/>
  <c r="H457" i="2658"/>
  <c r="H458" i="2658"/>
  <c r="H459" i="2658"/>
  <c r="H460" i="2658"/>
  <c r="H461" i="2658"/>
  <c r="H462" i="2658"/>
  <c r="H463" i="2658"/>
  <c r="H464" i="2658"/>
  <c r="H465" i="2658"/>
  <c r="H466" i="2658"/>
  <c r="H467" i="2658"/>
  <c r="H468" i="2658"/>
  <c r="H469" i="2658"/>
  <c r="H470" i="2658"/>
  <c r="H471" i="2658"/>
  <c r="H472" i="2658"/>
  <c r="H473" i="2658"/>
  <c r="H474" i="2658"/>
  <c r="H475" i="2658"/>
  <c r="H476" i="2658"/>
  <c r="H477" i="2658"/>
  <c r="H478" i="2658"/>
  <c r="H479" i="2658"/>
  <c r="H480" i="2658"/>
  <c r="H481" i="2658"/>
  <c r="H482" i="2658"/>
  <c r="H483" i="2658"/>
  <c r="H484" i="2658"/>
  <c r="H485" i="2658"/>
  <c r="H486" i="2658"/>
  <c r="H487" i="2658"/>
  <c r="H488" i="2658"/>
  <c r="H489" i="2658"/>
  <c r="H490" i="2658"/>
  <c r="H491" i="2658"/>
  <c r="H492" i="2658"/>
  <c r="H493" i="2658"/>
  <c r="H494" i="2658"/>
  <c r="H495" i="2658"/>
  <c r="H496" i="2658"/>
  <c r="H497" i="2658"/>
  <c r="H498" i="2658"/>
  <c r="H499" i="2658"/>
  <c r="H500" i="2658"/>
  <c r="H501" i="2658"/>
  <c r="H502" i="2658"/>
  <c r="H503" i="2658"/>
  <c r="H504" i="2658"/>
  <c r="H505" i="2658"/>
  <c r="H506" i="2658"/>
  <c r="H507" i="2658"/>
  <c r="H508" i="2658"/>
  <c r="H509" i="2658"/>
  <c r="H510" i="2658"/>
  <c r="H511" i="2658"/>
  <c r="H512" i="2658"/>
  <c r="H513" i="2658"/>
  <c r="H514" i="2658"/>
  <c r="H515" i="2658"/>
  <c r="H516" i="2658"/>
  <c r="H517" i="2658"/>
  <c r="H518" i="2658"/>
  <c r="H519" i="2658"/>
  <c r="H520" i="2658"/>
  <c r="H521" i="2658"/>
  <c r="H522" i="2658"/>
  <c r="H523" i="2658"/>
  <c r="H524" i="2658"/>
  <c r="H525" i="2658"/>
  <c r="H526" i="2658"/>
  <c r="H527" i="2658"/>
  <c r="H528" i="2658"/>
  <c r="H529" i="2658"/>
  <c r="H530" i="2658"/>
  <c r="H531" i="2658"/>
  <c r="H532" i="2658"/>
  <c r="H533" i="2658"/>
  <c r="H534" i="2658"/>
  <c r="H535" i="2658"/>
  <c r="H536" i="2658"/>
  <c r="H537" i="2658"/>
  <c r="H538" i="2658"/>
  <c r="H539" i="2658"/>
  <c r="H540" i="2658"/>
  <c r="H541" i="2658"/>
  <c r="H542" i="2658"/>
  <c r="H543" i="2658"/>
  <c r="H544" i="2658"/>
  <c r="H545" i="2658"/>
  <c r="H546" i="2658"/>
  <c r="H547" i="2658"/>
  <c r="H548" i="2658"/>
  <c r="H549" i="2658"/>
  <c r="H550" i="2658"/>
  <c r="H551" i="2658"/>
  <c r="H552" i="2658"/>
  <c r="H553" i="2658"/>
  <c r="H554" i="2658"/>
  <c r="H555" i="2658"/>
  <c r="H556" i="2658"/>
  <c r="H557" i="2658"/>
  <c r="H558" i="2658"/>
  <c r="H559" i="2658"/>
  <c r="H560" i="2658"/>
  <c r="H561" i="2658"/>
  <c r="H562" i="2658"/>
  <c r="H563" i="2658"/>
  <c r="H564" i="2658"/>
  <c r="H565" i="2658"/>
  <c r="H566" i="2658"/>
  <c r="H567" i="2658"/>
  <c r="H568" i="2658"/>
  <c r="H569" i="2658"/>
  <c r="H570" i="2658"/>
  <c r="H571" i="2658"/>
  <c r="H572" i="2658"/>
  <c r="H573" i="2658"/>
  <c r="H574" i="2658"/>
  <c r="H575" i="2658"/>
  <c r="H576" i="2658"/>
  <c r="H577" i="2658"/>
  <c r="H578" i="2658"/>
  <c r="H579" i="2658"/>
  <c r="H580" i="2658"/>
  <c r="H581" i="2658"/>
  <c r="H582" i="2658"/>
  <c r="H583" i="2658"/>
  <c r="H584" i="2658"/>
  <c r="H585" i="2658"/>
  <c r="H586" i="2658"/>
  <c r="H587" i="2658"/>
  <c r="H588" i="2658"/>
  <c r="H589" i="2658"/>
  <c r="H590" i="2658"/>
  <c r="H591" i="2658"/>
  <c r="H592" i="2658"/>
  <c r="H593" i="2658"/>
  <c r="H594" i="2658"/>
  <c r="H595" i="2658"/>
  <c r="H596" i="2658"/>
  <c r="H597" i="2658"/>
  <c r="H598" i="2658"/>
  <c r="H599" i="2658"/>
  <c r="H600" i="2658"/>
  <c r="H601" i="2658"/>
  <c r="H602" i="2658"/>
  <c r="H603" i="2658"/>
  <c r="H604" i="2658"/>
  <c r="H605" i="2658"/>
  <c r="H606" i="2658"/>
  <c r="H607" i="2658"/>
  <c r="H608" i="2658"/>
  <c r="H609" i="2658"/>
  <c r="H610" i="2658"/>
  <c r="H611" i="2658"/>
  <c r="H612" i="2658"/>
  <c r="H613" i="2658"/>
  <c r="H614" i="2658"/>
  <c r="H615" i="2658"/>
  <c r="H616" i="2658"/>
  <c r="H617" i="2658"/>
  <c r="H618" i="2658"/>
  <c r="H619" i="2658"/>
  <c r="H620" i="2658"/>
  <c r="H621" i="2658"/>
  <c r="H622" i="2658"/>
  <c r="H623" i="2658"/>
  <c r="H624" i="2658"/>
  <c r="H625" i="2658"/>
  <c r="H626" i="2658"/>
  <c r="H627" i="2658"/>
  <c r="H628" i="2658"/>
  <c r="H629" i="2658"/>
  <c r="H630" i="2658"/>
  <c r="H631" i="2658"/>
  <c r="H632" i="2658"/>
  <c r="H633" i="2658"/>
  <c r="H634" i="2658"/>
  <c r="H635" i="2658"/>
  <c r="H636" i="2658"/>
  <c r="H637" i="2658"/>
  <c r="H638" i="2658"/>
  <c r="H639" i="2658"/>
  <c r="H640" i="2658"/>
  <c r="H641" i="2658"/>
  <c r="H642" i="2658"/>
  <c r="H643" i="2658"/>
  <c r="H644" i="2658"/>
  <c r="H645" i="2658"/>
  <c r="H646" i="2658"/>
  <c r="H647" i="2658"/>
  <c r="H648" i="2658"/>
  <c r="H649" i="2658"/>
  <c r="H650" i="2658"/>
  <c r="H651" i="2658"/>
  <c r="H652" i="2658"/>
  <c r="H653" i="2658"/>
  <c r="H654" i="2658"/>
  <c r="H655" i="2658"/>
  <c r="H656" i="2658"/>
  <c r="H657" i="2658"/>
  <c r="H658" i="2658"/>
  <c r="H659" i="2658"/>
  <c r="H660" i="2658"/>
  <c r="H661" i="2658"/>
  <c r="H662" i="2658"/>
  <c r="H663" i="2658"/>
  <c r="H664" i="2658"/>
  <c r="H665" i="2658"/>
  <c r="H666" i="2658"/>
  <c r="H667" i="2658"/>
  <c r="H668" i="2658"/>
  <c r="H669" i="2658"/>
  <c r="H670" i="2658"/>
  <c r="H671" i="2658"/>
  <c r="H672" i="2658"/>
  <c r="H673" i="2658"/>
  <c r="H674" i="2658"/>
  <c r="H675" i="2658"/>
  <c r="H676" i="2658"/>
  <c r="H677" i="2658"/>
  <c r="H678" i="2658"/>
  <c r="H679" i="2658"/>
  <c r="H680" i="2658"/>
  <c r="H681" i="2658"/>
  <c r="H682" i="2658"/>
  <c r="H683" i="2658"/>
  <c r="H684" i="2658"/>
  <c r="H685" i="2658"/>
  <c r="H686" i="2658"/>
  <c r="H687" i="2658"/>
  <c r="H688" i="2658"/>
  <c r="H689" i="2658"/>
  <c r="H690" i="2658"/>
  <c r="H691" i="2658"/>
  <c r="H692" i="2658"/>
  <c r="H693" i="2658"/>
  <c r="H694" i="2658"/>
  <c r="H695" i="2658"/>
  <c r="H696" i="2658"/>
  <c r="H697" i="2658"/>
  <c r="H698" i="2658"/>
  <c r="H699" i="2658"/>
  <c r="H700" i="2658"/>
  <c r="H701" i="2658"/>
  <c r="H702" i="2658"/>
  <c r="H703" i="2658"/>
  <c r="H704" i="2658"/>
  <c r="H705" i="2658"/>
  <c r="H706" i="2658"/>
  <c r="H707" i="2658"/>
  <c r="H708" i="2658"/>
  <c r="H709" i="2658"/>
  <c r="H710" i="2658"/>
  <c r="H711" i="2658"/>
  <c r="H712" i="2658"/>
  <c r="H713" i="2658"/>
  <c r="H714" i="2658"/>
  <c r="H715" i="2658"/>
  <c r="H716" i="2658"/>
  <c r="H717" i="2658"/>
  <c r="H718" i="2658"/>
  <c r="H719" i="2658"/>
  <c r="H720" i="2658"/>
  <c r="H721" i="2658"/>
  <c r="H722" i="2658"/>
  <c r="H723" i="2658"/>
  <c r="H724" i="2658"/>
  <c r="H725" i="2658"/>
  <c r="H726" i="2658"/>
  <c r="H727" i="2658"/>
  <c r="H728" i="2658"/>
  <c r="H729" i="2658"/>
  <c r="H730" i="2658"/>
  <c r="H731" i="2658"/>
  <c r="H732" i="2658"/>
  <c r="H733" i="2658"/>
  <c r="H734" i="2658"/>
  <c r="H735" i="2658"/>
  <c r="H736" i="2658"/>
  <c r="H737" i="2658"/>
  <c r="H738" i="2658"/>
  <c r="H739" i="2658"/>
  <c r="H740" i="2658"/>
  <c r="H741" i="2658"/>
  <c r="H742" i="2658"/>
  <c r="H743" i="2658"/>
  <c r="H744" i="2658"/>
  <c r="H745" i="2658"/>
  <c r="H746" i="2658"/>
  <c r="H747" i="2658"/>
  <c r="H748" i="2658"/>
  <c r="H749" i="2658"/>
  <c r="H750" i="2658"/>
  <c r="H751" i="2658"/>
  <c r="H752" i="2658"/>
  <c r="H753" i="2658"/>
  <c r="H754" i="2658"/>
  <c r="H755" i="2658"/>
  <c r="H756" i="2658"/>
  <c r="H757" i="2658"/>
  <c r="H758" i="2658"/>
  <c r="H759" i="2658"/>
  <c r="H760" i="2658"/>
  <c r="H761" i="2658"/>
  <c r="H762" i="2658"/>
  <c r="H763" i="2658"/>
  <c r="H764" i="2658"/>
  <c r="H765" i="2658"/>
  <c r="H766" i="2658"/>
  <c r="H767" i="2658"/>
  <c r="H768" i="2658"/>
  <c r="H769" i="2658"/>
  <c r="H770" i="2658"/>
  <c r="H771" i="2658"/>
  <c r="H772" i="2658"/>
  <c r="H773" i="2658"/>
  <c r="H774" i="2658"/>
  <c r="H775" i="2658"/>
  <c r="H776" i="2658"/>
  <c r="H777" i="2658"/>
  <c r="H778" i="2658"/>
  <c r="H779" i="2658"/>
  <c r="H780" i="2658"/>
  <c r="H781" i="2658"/>
  <c r="H782" i="2658"/>
  <c r="H783" i="2658"/>
  <c r="H784" i="2658"/>
  <c r="H785" i="2658"/>
  <c r="H786" i="2658"/>
  <c r="H787" i="2658"/>
  <c r="H788" i="2658"/>
  <c r="H789" i="2658"/>
  <c r="H790" i="2658"/>
  <c r="H791" i="2658"/>
  <c r="H792" i="2658"/>
  <c r="H793" i="2658"/>
  <c r="H794" i="2658"/>
  <c r="H795" i="2658"/>
  <c r="H796" i="2658"/>
  <c r="H797" i="2658"/>
  <c r="H798" i="2658"/>
  <c r="H799" i="2658"/>
  <c r="H800" i="2658"/>
  <c r="H801" i="2658"/>
  <c r="H802" i="2658"/>
  <c r="H803" i="2658"/>
  <c r="H804" i="2658"/>
  <c r="H805" i="2658"/>
  <c r="H806" i="2658"/>
  <c r="H807" i="2658"/>
  <c r="H808" i="2658"/>
  <c r="H809" i="2658"/>
  <c r="H810" i="2658"/>
  <c r="H811" i="2658"/>
  <c r="H812" i="2658"/>
  <c r="H813" i="2658"/>
  <c r="H814" i="2658"/>
  <c r="H815" i="2658"/>
  <c r="H816" i="2658"/>
  <c r="H817" i="2658"/>
  <c r="H818" i="2658"/>
  <c r="H819" i="2658"/>
  <c r="H820" i="2658"/>
  <c r="H821" i="2658"/>
  <c r="H822" i="2658"/>
  <c r="H823" i="2658"/>
  <c r="H824" i="2658"/>
  <c r="H825" i="2658"/>
  <c r="H826" i="2658"/>
  <c r="H827" i="2658"/>
  <c r="H828" i="2658"/>
  <c r="H829" i="2658"/>
  <c r="H830" i="2658"/>
  <c r="H831" i="2658"/>
  <c r="H832" i="2658"/>
  <c r="H833" i="2658"/>
  <c r="H834" i="2658"/>
  <c r="H835" i="2658"/>
  <c r="H836" i="2658"/>
  <c r="H837" i="2658"/>
  <c r="H838" i="2658"/>
  <c r="H839" i="2658"/>
  <c r="H840" i="2658"/>
  <c r="H841" i="2658"/>
  <c r="H842" i="2658"/>
  <c r="H843" i="2658"/>
  <c r="H844" i="2658"/>
  <c r="H845" i="2658"/>
  <c r="H846" i="2658"/>
  <c r="H847" i="2658"/>
  <c r="H848" i="2658"/>
  <c r="H849" i="2658"/>
  <c r="H850" i="2658"/>
  <c r="H851" i="2658"/>
  <c r="H852" i="2658"/>
  <c r="H853" i="2658"/>
  <c r="H854" i="2658"/>
  <c r="H855" i="2658"/>
  <c r="H856" i="2658"/>
  <c r="H857" i="2658"/>
  <c r="H858" i="2658"/>
  <c r="H859" i="2658"/>
  <c r="H860" i="2658"/>
  <c r="H861" i="2658"/>
  <c r="H862" i="2658"/>
  <c r="H863" i="2658"/>
  <c r="H864" i="2658"/>
  <c r="H865" i="2658"/>
  <c r="H866" i="2658"/>
  <c r="H867" i="2658"/>
  <c r="H868" i="2658"/>
  <c r="H869" i="2658"/>
  <c r="H870" i="2658"/>
  <c r="H871" i="2658"/>
  <c r="H872" i="2658"/>
  <c r="H873" i="2658"/>
  <c r="H874" i="2658"/>
  <c r="H875" i="2658"/>
  <c r="H876" i="2658"/>
  <c r="H877" i="2658"/>
  <c r="H878" i="2658"/>
  <c r="H879" i="2658"/>
  <c r="H880" i="2658"/>
  <c r="H881" i="2658"/>
  <c r="H882" i="2658"/>
  <c r="H883" i="2658"/>
  <c r="H884" i="2658"/>
  <c r="H885" i="2658"/>
  <c r="H886" i="2658"/>
  <c r="H887" i="2658"/>
  <c r="H888" i="2658"/>
  <c r="H889" i="2658"/>
  <c r="H890" i="2658"/>
  <c r="H891" i="2658"/>
  <c r="H892" i="2658"/>
  <c r="H893" i="2658"/>
  <c r="H894" i="2658"/>
  <c r="H895" i="2658"/>
  <c r="H896" i="2658"/>
  <c r="H897" i="2658"/>
  <c r="H898" i="2658"/>
  <c r="H899" i="2658"/>
  <c r="H900" i="2658"/>
  <c r="H901" i="2658"/>
  <c r="H902" i="2658"/>
  <c r="H903" i="2658"/>
  <c r="H904" i="2658"/>
  <c r="H905" i="2658"/>
  <c r="H906" i="2658"/>
  <c r="H907" i="2658"/>
  <c r="H908" i="2658"/>
  <c r="H909" i="2658"/>
  <c r="H910" i="2658"/>
  <c r="H911" i="2658"/>
  <c r="H912" i="2658"/>
  <c r="H913" i="2658"/>
  <c r="H914" i="2658"/>
  <c r="H915" i="2658"/>
  <c r="H916" i="2658"/>
  <c r="H917" i="2658"/>
  <c r="H918" i="2658"/>
  <c r="H919" i="2658"/>
  <c r="H920" i="2658"/>
  <c r="H921" i="2658"/>
  <c r="H922" i="2658"/>
  <c r="H923" i="2658"/>
  <c r="H924" i="2658"/>
  <c r="H925" i="2658"/>
  <c r="H926" i="2658"/>
  <c r="H927" i="2658"/>
  <c r="H928" i="2658"/>
  <c r="H929" i="2658"/>
  <c r="H930" i="2658"/>
  <c r="H931" i="2658"/>
  <c r="H932" i="2658"/>
  <c r="H933" i="2658"/>
  <c r="H934" i="2658"/>
  <c r="H935" i="2658"/>
  <c r="H936" i="2658"/>
  <c r="H937" i="2658"/>
  <c r="H938" i="2658"/>
  <c r="H939" i="2658"/>
  <c r="H940" i="2658"/>
  <c r="H941" i="2658"/>
  <c r="H942" i="2658"/>
  <c r="H943" i="2658"/>
  <c r="H944" i="2658"/>
  <c r="H945" i="2658"/>
  <c r="H946" i="2658"/>
  <c r="H947" i="2658"/>
  <c r="H948" i="2658"/>
  <c r="H949" i="2658"/>
  <c r="H950" i="2658"/>
  <c r="H951" i="2658"/>
  <c r="H952" i="2658"/>
  <c r="H953" i="2658"/>
  <c r="H954" i="2658"/>
  <c r="H955" i="2658"/>
  <c r="H956" i="2658"/>
  <c r="H957" i="2658"/>
  <c r="H958" i="2658"/>
  <c r="H959" i="2658"/>
  <c r="H960" i="2658"/>
  <c r="H961" i="2658"/>
  <c r="H962" i="2658"/>
  <c r="I3" i="2658"/>
  <c r="H3" i="2658"/>
  <c r="F7" i="189" s="1"/>
  <c r="U7" i="2667"/>
  <c r="U8" i="2667"/>
  <c r="U9" i="2667"/>
  <c r="U10" i="2667"/>
  <c r="U11" i="2667"/>
  <c r="U12" i="2667"/>
  <c r="U13" i="2667"/>
  <c r="U14" i="2667"/>
  <c r="U15" i="2667"/>
  <c r="U16" i="2667"/>
  <c r="U17" i="2667"/>
  <c r="U18" i="2667"/>
  <c r="U19" i="2667"/>
  <c r="U20" i="2667"/>
  <c r="U21" i="2667"/>
  <c r="U22" i="2667"/>
  <c r="U23" i="2667"/>
  <c r="U24" i="2667"/>
  <c r="U25" i="2667"/>
  <c r="U26" i="2667"/>
  <c r="U27" i="2667"/>
  <c r="U28" i="2667"/>
  <c r="U29" i="2667"/>
  <c r="U30" i="2667"/>
  <c r="U31" i="2667"/>
  <c r="U32" i="2667"/>
  <c r="U33" i="2667"/>
  <c r="U34" i="2667"/>
  <c r="U35" i="2667"/>
  <c r="U36" i="2667"/>
  <c r="U37" i="2667"/>
  <c r="U38" i="2667"/>
  <c r="U39" i="2667"/>
  <c r="U40" i="2667"/>
  <c r="U41" i="2667"/>
  <c r="U42" i="2667"/>
  <c r="U43" i="2667"/>
  <c r="U44" i="2667"/>
  <c r="U45" i="2667"/>
  <c r="U46" i="2667"/>
  <c r="U47" i="2667"/>
  <c r="U48" i="2667"/>
  <c r="U49" i="2667"/>
  <c r="U50" i="2667"/>
  <c r="U51" i="2667"/>
  <c r="U52" i="2667"/>
  <c r="U53" i="2667"/>
  <c r="U54" i="2667"/>
  <c r="U55" i="2667"/>
  <c r="U56" i="2667"/>
  <c r="U57" i="2667"/>
  <c r="U58" i="2667"/>
  <c r="U59" i="2667"/>
  <c r="U60" i="2667"/>
  <c r="U61" i="2667"/>
  <c r="U62" i="2667"/>
  <c r="U63" i="2667"/>
  <c r="U64" i="2667"/>
  <c r="U65" i="2667"/>
  <c r="U66" i="2667"/>
  <c r="U67" i="2667"/>
  <c r="U68" i="2667"/>
  <c r="U69" i="2667"/>
  <c r="U70" i="2667"/>
  <c r="U71" i="2667"/>
  <c r="U72" i="2667"/>
  <c r="U73" i="2667"/>
  <c r="U74" i="2667"/>
  <c r="U75" i="2667"/>
  <c r="U76" i="2667"/>
  <c r="U77" i="2667"/>
  <c r="U78" i="2667"/>
  <c r="U79" i="2667"/>
  <c r="U80" i="2667"/>
  <c r="U81" i="2667"/>
  <c r="U82" i="2667"/>
  <c r="U83" i="2667"/>
  <c r="U84" i="2667"/>
  <c r="U85" i="2667"/>
  <c r="U86" i="2667"/>
  <c r="U87" i="2667"/>
  <c r="U88" i="2667"/>
  <c r="U89" i="2667"/>
  <c r="U90" i="2667"/>
  <c r="U91" i="2667"/>
  <c r="U92" i="2667"/>
  <c r="U93" i="2667"/>
  <c r="U94" i="2667"/>
  <c r="U95" i="2667"/>
  <c r="U96" i="2667"/>
  <c r="U97" i="2667"/>
  <c r="U98" i="2667"/>
  <c r="U99" i="2667"/>
  <c r="U100" i="2667"/>
  <c r="U101" i="2667"/>
  <c r="U102" i="2667"/>
  <c r="U103" i="2667"/>
  <c r="U104" i="2667"/>
  <c r="U105" i="2667"/>
  <c r="U106" i="2667"/>
  <c r="U107" i="2667"/>
  <c r="U108" i="2667"/>
  <c r="U109" i="2667"/>
  <c r="U110" i="2667"/>
  <c r="U111" i="2667"/>
  <c r="U112" i="2667"/>
  <c r="U113" i="2667"/>
  <c r="U114" i="2667"/>
  <c r="U115" i="2667"/>
  <c r="U116" i="2667"/>
  <c r="U117" i="2667"/>
  <c r="U118" i="2667"/>
  <c r="U119" i="2667"/>
  <c r="U120" i="2667"/>
  <c r="U121" i="2667"/>
  <c r="U122" i="2667"/>
  <c r="U123" i="2667"/>
  <c r="U124" i="2667"/>
  <c r="U125" i="2667"/>
  <c r="U126" i="2667"/>
  <c r="U127" i="2667"/>
  <c r="U128" i="2667"/>
  <c r="U129" i="2667"/>
  <c r="U130" i="2667"/>
  <c r="U131" i="2667"/>
  <c r="U132" i="2667"/>
  <c r="U133" i="2667"/>
  <c r="U134" i="2667"/>
  <c r="U135" i="2667"/>
  <c r="U136" i="2667"/>
  <c r="U137" i="2667"/>
  <c r="U138" i="2667"/>
  <c r="U139" i="2667"/>
  <c r="U140" i="2667"/>
  <c r="U141" i="2667"/>
  <c r="U142" i="2667"/>
  <c r="U143" i="2667"/>
  <c r="U144" i="2667"/>
  <c r="U145" i="2667"/>
  <c r="U146" i="2667"/>
  <c r="U147" i="2667"/>
  <c r="U148" i="2667"/>
  <c r="U149" i="2667"/>
  <c r="U150" i="2667"/>
  <c r="U151" i="2667"/>
  <c r="U152" i="2667"/>
  <c r="U153" i="2667"/>
  <c r="U154" i="2667"/>
  <c r="U155" i="2667"/>
  <c r="U156" i="2667"/>
  <c r="U157" i="2667"/>
  <c r="U158" i="2667"/>
  <c r="U159" i="2667"/>
  <c r="U160" i="2667"/>
  <c r="U161" i="2667"/>
  <c r="U162" i="2667"/>
  <c r="U163" i="2667"/>
  <c r="U164" i="2667"/>
  <c r="U165" i="2667"/>
  <c r="U166" i="2667"/>
  <c r="U167" i="2667"/>
  <c r="U168" i="2667"/>
  <c r="U169" i="2667"/>
  <c r="U170" i="2667"/>
  <c r="U171" i="2667"/>
  <c r="U172" i="2667"/>
  <c r="U173" i="2667"/>
  <c r="U174" i="2667"/>
  <c r="U175" i="2667"/>
  <c r="U176" i="2667"/>
  <c r="U177" i="2667"/>
  <c r="U178" i="2667"/>
  <c r="U179" i="2667"/>
  <c r="U180" i="2667"/>
  <c r="U181" i="2667"/>
  <c r="U182" i="2667"/>
  <c r="U183" i="2667"/>
  <c r="U184" i="2667"/>
  <c r="U185" i="2667"/>
  <c r="U186" i="2667"/>
  <c r="U187" i="2667"/>
  <c r="U188" i="2667"/>
  <c r="U189" i="2667"/>
  <c r="U190" i="2667"/>
  <c r="U191" i="2667"/>
  <c r="U192" i="2667"/>
  <c r="U193" i="2667"/>
  <c r="U194" i="2667"/>
  <c r="U195" i="2667"/>
  <c r="U196" i="2667"/>
  <c r="U197" i="2667"/>
  <c r="U198" i="2667"/>
  <c r="U199" i="2667"/>
  <c r="U200" i="2667"/>
  <c r="U201" i="2667"/>
  <c r="U202" i="2667"/>
  <c r="U203" i="2667"/>
  <c r="U204" i="2667"/>
  <c r="U205" i="2667"/>
  <c r="U206" i="2667"/>
  <c r="U207" i="2667"/>
  <c r="U208" i="2667"/>
  <c r="U209" i="2667"/>
  <c r="U210" i="2667"/>
  <c r="U211" i="2667"/>
  <c r="U212" i="2667"/>
  <c r="U213" i="2667"/>
  <c r="U214" i="2667"/>
  <c r="U215" i="2667"/>
  <c r="U216" i="2667"/>
  <c r="U217" i="2667"/>
  <c r="U218" i="2667"/>
  <c r="U219" i="2667"/>
  <c r="U220" i="2667"/>
  <c r="U221" i="2667"/>
  <c r="U222" i="2667"/>
  <c r="U223" i="2667"/>
  <c r="U224" i="2667"/>
  <c r="U225" i="2667"/>
  <c r="U226" i="2667"/>
  <c r="U227" i="2667"/>
  <c r="U228" i="2667"/>
  <c r="U229" i="2667"/>
  <c r="U230" i="2667"/>
  <c r="U231" i="2667"/>
  <c r="U232" i="2667"/>
  <c r="U233" i="2667"/>
  <c r="U234" i="2667"/>
  <c r="U235" i="2667"/>
  <c r="U236" i="2667"/>
  <c r="U237" i="2667"/>
  <c r="U238" i="2667"/>
  <c r="U239" i="2667"/>
  <c r="U240" i="2667"/>
  <c r="U241" i="2667"/>
  <c r="U242" i="2667"/>
  <c r="U243" i="2667"/>
  <c r="U244" i="2667"/>
  <c r="U245" i="2667"/>
  <c r="U246" i="2667"/>
  <c r="U247" i="2667"/>
  <c r="U248" i="2667"/>
  <c r="U249" i="2667"/>
  <c r="U250" i="2667"/>
  <c r="U251" i="2667"/>
  <c r="U252" i="2667"/>
  <c r="U253" i="2667"/>
  <c r="U254" i="2667"/>
  <c r="U255" i="2667"/>
  <c r="U256" i="2667"/>
  <c r="U257" i="2667"/>
  <c r="U258" i="2667"/>
  <c r="U259" i="2667"/>
  <c r="U260" i="2667"/>
  <c r="U261" i="2667"/>
  <c r="U262" i="2667"/>
  <c r="U263" i="2667"/>
  <c r="U264" i="2667"/>
  <c r="U265" i="2667"/>
  <c r="U266" i="2667"/>
  <c r="U267" i="2667"/>
  <c r="U268" i="2667"/>
  <c r="U269" i="2667"/>
  <c r="U270" i="2667"/>
  <c r="U271" i="2667"/>
  <c r="U272" i="2667"/>
  <c r="U273" i="2667"/>
  <c r="U274" i="2667"/>
  <c r="U275" i="2667"/>
  <c r="U276" i="2667"/>
  <c r="U277" i="2667"/>
  <c r="U278" i="2667"/>
  <c r="U279" i="2667"/>
  <c r="U280" i="2667"/>
  <c r="U281" i="2667"/>
  <c r="U282" i="2667"/>
  <c r="U283" i="2667"/>
  <c r="U284" i="2667"/>
  <c r="U285" i="2667"/>
  <c r="U286" i="2667"/>
  <c r="U287" i="2667"/>
  <c r="U288" i="2667"/>
  <c r="U289" i="2667"/>
  <c r="U290" i="2667"/>
  <c r="U291" i="2667"/>
  <c r="U292" i="2667"/>
  <c r="U293" i="2667"/>
  <c r="U294" i="2667"/>
  <c r="U295" i="2667"/>
  <c r="U296" i="2667"/>
  <c r="U297" i="2667"/>
  <c r="U298" i="2667"/>
  <c r="U299" i="2667"/>
  <c r="U300" i="2667"/>
  <c r="U301" i="2667"/>
  <c r="U302" i="2667"/>
  <c r="U303" i="2667"/>
  <c r="U304" i="2667"/>
  <c r="U305" i="2667"/>
  <c r="U306" i="2667"/>
  <c r="U307" i="2667"/>
  <c r="U308" i="2667"/>
  <c r="U309" i="2667"/>
  <c r="U310" i="2667"/>
  <c r="U311" i="2667"/>
  <c r="U312" i="2667"/>
  <c r="U313" i="2667"/>
  <c r="U314" i="2667"/>
  <c r="U315" i="2667"/>
  <c r="U316" i="2667"/>
  <c r="U317" i="2667"/>
  <c r="U318" i="2667"/>
  <c r="U319" i="2667"/>
  <c r="U320" i="2667"/>
  <c r="U321" i="2667"/>
  <c r="U322" i="2667"/>
  <c r="U323" i="2667"/>
  <c r="U324" i="2667"/>
  <c r="U325" i="2667"/>
  <c r="U326" i="2667"/>
  <c r="U327" i="2667"/>
  <c r="U328" i="2667"/>
  <c r="U329" i="2667"/>
  <c r="U330" i="2667"/>
  <c r="U331" i="2667"/>
  <c r="U332" i="2667"/>
  <c r="U333" i="2667"/>
  <c r="U334" i="2667"/>
  <c r="U335" i="2667"/>
  <c r="U336" i="2667"/>
  <c r="U337" i="2667"/>
  <c r="U338" i="2667"/>
  <c r="U339" i="2667"/>
  <c r="U340" i="2667"/>
  <c r="U341" i="2667"/>
  <c r="U342" i="2667"/>
  <c r="U343" i="2667"/>
  <c r="U344" i="2667"/>
  <c r="U345" i="2667"/>
  <c r="U346" i="2667"/>
  <c r="U347" i="2667"/>
  <c r="U348" i="2667"/>
  <c r="U349" i="2667"/>
  <c r="U350" i="2667"/>
  <c r="U351" i="2667"/>
  <c r="U352" i="2667"/>
  <c r="U353" i="2667"/>
  <c r="U354" i="2667"/>
  <c r="U355" i="2667"/>
  <c r="U356" i="2667"/>
  <c r="U357" i="2667"/>
  <c r="U358" i="2667"/>
  <c r="U359" i="2667"/>
  <c r="U360" i="2667"/>
  <c r="U361" i="2667"/>
  <c r="U362" i="2667"/>
  <c r="U363" i="2667"/>
  <c r="U364" i="2667"/>
  <c r="U365" i="2667"/>
  <c r="U366" i="2667"/>
  <c r="U367" i="2667"/>
  <c r="U368" i="2667"/>
  <c r="U369" i="2667"/>
  <c r="U370" i="2667"/>
  <c r="U371" i="2667"/>
  <c r="U372" i="2667"/>
  <c r="U373" i="2667"/>
  <c r="U374" i="2667"/>
  <c r="U375" i="2667"/>
  <c r="U376" i="2667"/>
  <c r="U377" i="2667"/>
  <c r="U378" i="2667"/>
  <c r="U379" i="2667"/>
  <c r="U380" i="2667"/>
  <c r="U381" i="2667"/>
  <c r="U382" i="2667"/>
  <c r="U383" i="2667"/>
  <c r="U384" i="2667"/>
  <c r="U385" i="2667"/>
  <c r="U386" i="2667"/>
  <c r="U387" i="2667"/>
  <c r="U388" i="2667"/>
  <c r="U389" i="2667"/>
  <c r="U390" i="2667"/>
  <c r="U391" i="2667"/>
  <c r="U392" i="2667"/>
  <c r="U393" i="2667"/>
  <c r="U394" i="2667"/>
  <c r="U395" i="2667"/>
  <c r="U396" i="2667"/>
  <c r="U397" i="2667"/>
  <c r="U398" i="2667"/>
  <c r="U399" i="2667"/>
  <c r="U400" i="2667"/>
  <c r="U401" i="2667"/>
  <c r="U402" i="2667"/>
  <c r="U403" i="2667"/>
  <c r="U404" i="2667"/>
  <c r="U405" i="2667"/>
  <c r="U406" i="2667"/>
  <c r="U407" i="2667"/>
  <c r="U408" i="2667"/>
  <c r="U409" i="2667"/>
  <c r="U410" i="2667"/>
  <c r="U411" i="2667"/>
  <c r="U412" i="2667"/>
  <c r="U413" i="2667"/>
  <c r="U414" i="2667"/>
  <c r="U415" i="2667"/>
  <c r="U416" i="2667"/>
  <c r="U417" i="2667"/>
  <c r="U418" i="2667"/>
  <c r="U419" i="2667"/>
  <c r="U420" i="2667"/>
  <c r="U421" i="2667"/>
  <c r="U422" i="2667"/>
  <c r="U423" i="2667"/>
  <c r="U424" i="2667"/>
  <c r="U425" i="2667"/>
  <c r="U426" i="2667"/>
  <c r="U427" i="2667"/>
  <c r="U428" i="2667"/>
  <c r="U429" i="2667"/>
  <c r="U430" i="2667"/>
  <c r="U431" i="2667"/>
  <c r="U432" i="2667"/>
  <c r="U433" i="2667"/>
  <c r="U434" i="2667"/>
  <c r="U435" i="2667"/>
  <c r="U436" i="2667"/>
  <c r="U437" i="2667"/>
  <c r="U438" i="2667"/>
  <c r="U439" i="2667"/>
  <c r="U440" i="2667"/>
  <c r="U441" i="2667"/>
  <c r="U442" i="2667"/>
  <c r="U443" i="2667"/>
  <c r="U444" i="2667"/>
  <c r="U445" i="2667"/>
  <c r="U446" i="2667"/>
  <c r="U447" i="2667"/>
  <c r="U448" i="2667"/>
  <c r="U449" i="2667"/>
  <c r="U450" i="2667"/>
  <c r="U451" i="2667"/>
  <c r="U452" i="2667"/>
  <c r="U453" i="2667"/>
  <c r="U454" i="2667"/>
  <c r="U455" i="2667"/>
  <c r="U456" i="2667"/>
  <c r="U457" i="2667"/>
  <c r="U458" i="2667"/>
  <c r="U459" i="2667"/>
  <c r="U460" i="2667"/>
  <c r="U461" i="2667"/>
  <c r="U462" i="2667"/>
  <c r="U463" i="2667"/>
  <c r="U464" i="2667"/>
  <c r="U465" i="2667"/>
  <c r="U466" i="2667"/>
  <c r="U467" i="2667"/>
  <c r="U468" i="2667"/>
  <c r="U469" i="2667"/>
  <c r="U470" i="2667"/>
  <c r="U471" i="2667"/>
  <c r="U472" i="2667"/>
  <c r="U473" i="2667"/>
  <c r="U474" i="2667"/>
  <c r="U475" i="2667"/>
  <c r="U476" i="2667"/>
  <c r="U477" i="2667"/>
  <c r="U478" i="2667"/>
  <c r="U479" i="2667"/>
  <c r="U480" i="2667"/>
  <c r="U481" i="2667"/>
  <c r="U482" i="2667"/>
  <c r="U483" i="2667"/>
  <c r="U484" i="2667"/>
  <c r="U485" i="2667"/>
  <c r="U486" i="2667"/>
  <c r="U487" i="2667"/>
  <c r="U488" i="2667"/>
  <c r="U489" i="2667"/>
  <c r="U490" i="2667"/>
  <c r="U491" i="2667"/>
  <c r="U492" i="2667"/>
  <c r="U493" i="2667"/>
  <c r="U494" i="2667"/>
  <c r="U495" i="2667"/>
  <c r="U496" i="2667"/>
  <c r="U497" i="2667"/>
  <c r="U498" i="2667"/>
  <c r="U499" i="2667"/>
  <c r="U500" i="2667"/>
  <c r="U501" i="2667"/>
  <c r="U502" i="2667"/>
  <c r="U503" i="2667"/>
  <c r="U504" i="2667"/>
  <c r="U505" i="2667"/>
  <c r="U506" i="2667"/>
  <c r="U507" i="2667"/>
  <c r="U508" i="2667"/>
  <c r="U509" i="2667"/>
  <c r="U510" i="2667"/>
  <c r="U511" i="2667"/>
  <c r="U512" i="2667"/>
  <c r="U513" i="2667"/>
  <c r="U514" i="2667"/>
  <c r="U515" i="2667"/>
  <c r="U516" i="2667"/>
  <c r="U517" i="2667"/>
  <c r="U518" i="2667"/>
  <c r="U519" i="2667"/>
  <c r="U520" i="2667"/>
  <c r="U521" i="2667"/>
  <c r="U522" i="2667"/>
  <c r="U523" i="2667"/>
  <c r="U524" i="2667"/>
  <c r="U525" i="2667"/>
  <c r="U526" i="2667"/>
  <c r="U527" i="2667"/>
  <c r="U528" i="2667"/>
  <c r="U529" i="2667"/>
  <c r="U530" i="2667"/>
  <c r="U531" i="2667"/>
  <c r="U532" i="2667"/>
  <c r="U533" i="2667"/>
  <c r="U534" i="2667"/>
  <c r="U535" i="2667"/>
  <c r="U536" i="2667"/>
  <c r="U537" i="2667"/>
  <c r="U538" i="2667"/>
  <c r="U539" i="2667"/>
  <c r="U540" i="2667"/>
  <c r="U541" i="2667"/>
  <c r="U542" i="2667"/>
  <c r="U543" i="2667"/>
  <c r="U544" i="2667"/>
  <c r="U545" i="2667"/>
  <c r="U546" i="2667"/>
  <c r="U547" i="2667"/>
  <c r="U548" i="2667"/>
  <c r="U549" i="2667"/>
  <c r="U550" i="2667"/>
  <c r="U551" i="2667"/>
  <c r="U552" i="2667"/>
  <c r="U553" i="2667"/>
  <c r="U554" i="2667"/>
  <c r="U555" i="2667"/>
  <c r="U556" i="2667"/>
  <c r="U557" i="2667"/>
  <c r="U558" i="2667"/>
  <c r="U559" i="2667"/>
  <c r="U560" i="2667"/>
  <c r="U561" i="2667"/>
  <c r="U562" i="2667"/>
  <c r="U563" i="2667"/>
  <c r="U564" i="2667"/>
  <c r="U565" i="2667"/>
  <c r="U566" i="2667"/>
  <c r="U567" i="2667"/>
  <c r="U568" i="2667"/>
  <c r="U569" i="2667"/>
  <c r="U570" i="2667"/>
  <c r="U571" i="2667"/>
  <c r="U572" i="2667"/>
  <c r="U573" i="2667"/>
  <c r="U574" i="2667"/>
  <c r="U575" i="2667"/>
  <c r="U576" i="2667"/>
  <c r="U577" i="2667"/>
  <c r="U578" i="2667"/>
  <c r="U579" i="2667"/>
  <c r="U580" i="2667"/>
  <c r="U581" i="2667"/>
  <c r="U582" i="2667"/>
  <c r="U583" i="2667"/>
  <c r="U584" i="2667"/>
  <c r="U585" i="2667"/>
  <c r="U586" i="2667"/>
  <c r="U587" i="2667"/>
  <c r="U588" i="2667"/>
  <c r="U589" i="2667"/>
  <c r="U590" i="2667"/>
  <c r="U591" i="2667"/>
  <c r="U592" i="2667"/>
  <c r="U593" i="2667"/>
  <c r="U594" i="2667"/>
  <c r="U595" i="2667"/>
  <c r="U596" i="2667"/>
  <c r="U597" i="2667"/>
  <c r="U598" i="2667"/>
  <c r="U599" i="2667"/>
  <c r="U600" i="2667"/>
  <c r="U601" i="2667"/>
  <c r="U602" i="2667"/>
  <c r="U603" i="2667"/>
  <c r="U604" i="2667"/>
  <c r="U605" i="2667"/>
  <c r="U606" i="2667"/>
  <c r="U607" i="2667"/>
  <c r="U608" i="2667"/>
  <c r="U609" i="2667"/>
  <c r="U610" i="2667"/>
  <c r="U611" i="2667"/>
  <c r="U612" i="2667"/>
  <c r="U613" i="2667"/>
  <c r="U614" i="2667"/>
  <c r="U615" i="2667"/>
  <c r="U616" i="2667"/>
  <c r="U617" i="2667"/>
  <c r="U618" i="2667"/>
  <c r="U619" i="2667"/>
  <c r="U620" i="2667"/>
  <c r="U621" i="2667"/>
  <c r="U622" i="2667"/>
  <c r="U623" i="2667"/>
  <c r="U624" i="2667"/>
  <c r="U625" i="2667"/>
  <c r="U626" i="2667"/>
  <c r="U627" i="2667"/>
  <c r="U628" i="2667"/>
  <c r="U629" i="2667"/>
  <c r="U630" i="2667"/>
  <c r="U631" i="2667"/>
  <c r="U632" i="2667"/>
  <c r="U633" i="2667"/>
  <c r="U634" i="2667"/>
  <c r="U635" i="2667"/>
  <c r="U636" i="2667"/>
  <c r="U637" i="2667"/>
  <c r="U638" i="2667"/>
  <c r="U639" i="2667"/>
  <c r="U640" i="2667"/>
  <c r="U641" i="2667"/>
  <c r="U642" i="2667"/>
  <c r="U643" i="2667"/>
  <c r="U644" i="2667"/>
  <c r="U645" i="2667"/>
  <c r="U646" i="2667"/>
  <c r="U647" i="2667"/>
  <c r="U648" i="2667"/>
  <c r="U649" i="2667"/>
  <c r="U650" i="2667"/>
  <c r="U651" i="2667"/>
  <c r="U652" i="2667"/>
  <c r="U653" i="2667"/>
  <c r="U654" i="2667"/>
  <c r="U655" i="2667"/>
  <c r="U656" i="2667"/>
  <c r="U657" i="2667"/>
  <c r="U658" i="2667"/>
  <c r="U659" i="2667"/>
  <c r="U660" i="2667"/>
  <c r="U661" i="2667"/>
  <c r="U662" i="2667"/>
  <c r="U663" i="2667"/>
  <c r="U664" i="2667"/>
  <c r="U665" i="2667"/>
  <c r="U666" i="2667"/>
  <c r="U667" i="2667"/>
  <c r="U668" i="2667"/>
  <c r="U669" i="2667"/>
  <c r="U670" i="2667"/>
  <c r="U671" i="2667"/>
  <c r="U672" i="2667"/>
  <c r="U673" i="2667"/>
  <c r="U674" i="2667"/>
  <c r="U675" i="2667"/>
  <c r="U676" i="2667"/>
  <c r="U677" i="2667"/>
  <c r="U678" i="2667"/>
  <c r="U679" i="2667"/>
  <c r="U680" i="2667"/>
  <c r="U681" i="2667"/>
  <c r="U682" i="2667"/>
  <c r="U683" i="2667"/>
  <c r="U684" i="2667"/>
  <c r="U685" i="2667"/>
  <c r="U686" i="2667"/>
  <c r="U687" i="2667"/>
  <c r="U688" i="2667"/>
  <c r="U689" i="2667"/>
  <c r="U690" i="2667"/>
  <c r="U691" i="2667"/>
  <c r="U692" i="2667"/>
  <c r="U693" i="2667"/>
  <c r="U694" i="2667"/>
  <c r="U695" i="2667"/>
  <c r="U696" i="2667"/>
  <c r="U697" i="2667"/>
  <c r="U698" i="2667"/>
  <c r="U699" i="2667"/>
  <c r="U700" i="2667"/>
  <c r="U701" i="2667"/>
  <c r="U702" i="2667"/>
  <c r="U703" i="2667"/>
  <c r="U704" i="2667"/>
  <c r="U705" i="2667"/>
  <c r="U706" i="2667"/>
  <c r="U707" i="2667"/>
  <c r="U708" i="2667"/>
  <c r="U709" i="2667"/>
  <c r="U710" i="2667"/>
  <c r="U711" i="2667"/>
  <c r="U712" i="2667"/>
  <c r="U713" i="2667"/>
  <c r="U714" i="2667"/>
  <c r="U715" i="2667"/>
  <c r="U716" i="2667"/>
  <c r="U717" i="2667"/>
  <c r="U718" i="2667"/>
  <c r="U719" i="2667"/>
  <c r="U720" i="2667"/>
  <c r="U721" i="2667"/>
  <c r="U722" i="2667"/>
  <c r="U723" i="2667"/>
  <c r="U724" i="2667"/>
  <c r="U725" i="2667"/>
  <c r="L7" i="2667"/>
  <c r="L8" i="2667"/>
  <c r="L9" i="2667"/>
  <c r="L10" i="2667"/>
  <c r="L11" i="2667"/>
  <c r="L12" i="2667"/>
  <c r="L13" i="2667"/>
  <c r="L14" i="2667"/>
  <c r="L15" i="2667"/>
  <c r="L16" i="2667"/>
  <c r="L17" i="2667"/>
  <c r="L18" i="2667"/>
  <c r="L19" i="2667"/>
  <c r="L20" i="2667"/>
  <c r="L21" i="2667"/>
  <c r="L22" i="2667"/>
  <c r="L23" i="2667"/>
  <c r="L24" i="2667"/>
  <c r="L25" i="2667"/>
  <c r="L26" i="2667"/>
  <c r="L27" i="2667"/>
  <c r="L28" i="2667"/>
  <c r="L29" i="2667"/>
  <c r="L30" i="2667"/>
  <c r="L31" i="2667"/>
  <c r="L32" i="2667"/>
  <c r="L33" i="2667"/>
  <c r="L34" i="2667"/>
  <c r="L35" i="2667"/>
  <c r="L36" i="2667"/>
  <c r="L37" i="2667"/>
  <c r="L38" i="2667"/>
  <c r="L39" i="2667"/>
  <c r="L40" i="2667"/>
  <c r="L41" i="2667"/>
  <c r="L42" i="2667"/>
  <c r="L43" i="2667"/>
  <c r="L44" i="2667"/>
  <c r="L45" i="2667"/>
  <c r="L46" i="2667"/>
  <c r="L47" i="2667"/>
  <c r="L48" i="2667"/>
  <c r="L49" i="2667"/>
  <c r="L50" i="2667"/>
  <c r="L51" i="2667"/>
  <c r="L52" i="2667"/>
  <c r="L53" i="2667"/>
  <c r="L54" i="2667"/>
  <c r="L55" i="2667"/>
  <c r="L56" i="2667"/>
  <c r="L57" i="2667"/>
  <c r="L58" i="2667"/>
  <c r="L59" i="2667"/>
  <c r="L60" i="2667"/>
  <c r="L61" i="2667"/>
  <c r="L62" i="2667"/>
  <c r="L63" i="2667"/>
  <c r="L64" i="2667"/>
  <c r="L65" i="2667"/>
  <c r="L66" i="2667"/>
  <c r="L67" i="2667"/>
  <c r="L68" i="2667"/>
  <c r="L69" i="2667"/>
  <c r="L70" i="2667"/>
  <c r="L71" i="2667"/>
  <c r="L72" i="2667"/>
  <c r="L73" i="2667"/>
  <c r="L74" i="2667"/>
  <c r="L75" i="2667"/>
  <c r="L76" i="2667"/>
  <c r="L77" i="2667"/>
  <c r="L78" i="2667"/>
  <c r="L79" i="2667"/>
  <c r="L80" i="2667"/>
  <c r="L81" i="2667"/>
  <c r="L82" i="2667"/>
  <c r="L83" i="2667"/>
  <c r="L84" i="2667"/>
  <c r="L85" i="2667"/>
  <c r="L86" i="2667"/>
  <c r="L87" i="2667"/>
  <c r="L88" i="2667"/>
  <c r="L89" i="2667"/>
  <c r="L90" i="2667"/>
  <c r="L91" i="2667"/>
  <c r="L92" i="2667"/>
  <c r="L93" i="2667"/>
  <c r="L94" i="2667"/>
  <c r="L95" i="2667"/>
  <c r="L96" i="2667"/>
  <c r="L97" i="2667"/>
  <c r="L98" i="2667"/>
  <c r="L99" i="2667"/>
  <c r="L100" i="2667"/>
  <c r="L101" i="2667"/>
  <c r="L102" i="2667"/>
  <c r="L103" i="2667"/>
  <c r="L104" i="2667"/>
  <c r="L105" i="2667"/>
  <c r="L106" i="2667"/>
  <c r="L107" i="2667"/>
  <c r="L108" i="2667"/>
  <c r="L109" i="2667"/>
  <c r="L110" i="2667"/>
  <c r="L111" i="2667"/>
  <c r="L112" i="2667"/>
  <c r="L113" i="2667"/>
  <c r="L114" i="2667"/>
  <c r="L115" i="2667"/>
  <c r="L116" i="2667"/>
  <c r="L117" i="2667"/>
  <c r="L118" i="2667"/>
  <c r="L119" i="2667"/>
  <c r="L120" i="2667"/>
  <c r="L121" i="2667"/>
  <c r="L122" i="2667"/>
  <c r="L123" i="2667"/>
  <c r="L124" i="2667"/>
  <c r="L125" i="2667"/>
  <c r="L126" i="2667"/>
  <c r="L127" i="2667"/>
  <c r="L128" i="2667"/>
  <c r="L129" i="2667"/>
  <c r="L130" i="2667"/>
  <c r="L131" i="2667"/>
  <c r="L132" i="2667"/>
  <c r="L133" i="2667"/>
  <c r="L134" i="2667"/>
  <c r="L135" i="2667"/>
  <c r="L136" i="2667"/>
  <c r="L137" i="2667"/>
  <c r="L138" i="2667"/>
  <c r="L139" i="2667"/>
  <c r="L140" i="2667"/>
  <c r="L141" i="2667"/>
  <c r="L142" i="2667"/>
  <c r="L143" i="2667"/>
  <c r="L144" i="2667"/>
  <c r="L145" i="2667"/>
  <c r="L146" i="2667"/>
  <c r="L147" i="2667"/>
  <c r="L148" i="2667"/>
  <c r="L149" i="2667"/>
  <c r="L150" i="2667"/>
  <c r="L151" i="2667"/>
  <c r="L152" i="2667"/>
  <c r="L153" i="2667"/>
  <c r="L154" i="2667"/>
  <c r="L155" i="2667"/>
  <c r="L156" i="2667"/>
  <c r="L157" i="2667"/>
  <c r="L158" i="2667"/>
  <c r="L159" i="2667"/>
  <c r="L160" i="2667"/>
  <c r="L161" i="2667"/>
  <c r="L162" i="2667"/>
  <c r="L163" i="2667"/>
  <c r="L164" i="2667"/>
  <c r="L165" i="2667"/>
  <c r="L166" i="2667"/>
  <c r="L167" i="2667"/>
  <c r="L168" i="2667"/>
  <c r="L169" i="2667"/>
  <c r="L170" i="2667"/>
  <c r="L171" i="2667"/>
  <c r="L172" i="2667"/>
  <c r="L173" i="2667"/>
  <c r="L174" i="2667"/>
  <c r="L175" i="2667"/>
  <c r="L176" i="2667"/>
  <c r="L177" i="2667"/>
  <c r="L178" i="2667"/>
  <c r="L179" i="2667"/>
  <c r="L180" i="2667"/>
  <c r="L181" i="2667"/>
  <c r="L182" i="2667"/>
  <c r="L183" i="2667"/>
  <c r="L184" i="2667"/>
  <c r="L185" i="2667"/>
  <c r="L186" i="2667"/>
  <c r="L187" i="2667"/>
  <c r="L188" i="2667"/>
  <c r="L189" i="2667"/>
  <c r="L190" i="2667"/>
  <c r="L191" i="2667"/>
  <c r="L192" i="2667"/>
  <c r="L193" i="2667"/>
  <c r="L194" i="2667"/>
  <c r="L195" i="2667"/>
  <c r="L196" i="2667"/>
  <c r="L197" i="2667"/>
  <c r="L198" i="2667"/>
  <c r="L199" i="2667"/>
  <c r="L200" i="2667"/>
  <c r="L201" i="2667"/>
  <c r="L202" i="2667"/>
  <c r="L203" i="2667"/>
  <c r="L204" i="2667"/>
  <c r="L205" i="2667"/>
  <c r="L206" i="2667"/>
  <c r="L207" i="2667"/>
  <c r="L208" i="2667"/>
  <c r="L209" i="2667"/>
  <c r="L210" i="2667"/>
  <c r="L211" i="2667"/>
  <c r="L212" i="2667"/>
  <c r="L213" i="2667"/>
  <c r="L214" i="2667"/>
  <c r="L215" i="2667"/>
  <c r="L216" i="2667"/>
  <c r="L217" i="2667"/>
  <c r="L218" i="2667"/>
  <c r="L219" i="2667"/>
  <c r="L220" i="2667"/>
  <c r="L221" i="2667"/>
  <c r="L222" i="2667"/>
  <c r="L223" i="2667"/>
  <c r="L224" i="2667"/>
  <c r="L225" i="2667"/>
  <c r="L226" i="2667"/>
  <c r="L227" i="2667"/>
  <c r="L228" i="2667"/>
  <c r="L229" i="2667"/>
  <c r="L230" i="2667"/>
  <c r="L231" i="2667"/>
  <c r="L232" i="2667"/>
  <c r="L233" i="2667"/>
  <c r="L234" i="2667"/>
  <c r="L235" i="2667"/>
  <c r="L236" i="2667"/>
  <c r="L237" i="2667"/>
  <c r="L238" i="2667"/>
  <c r="L239" i="2667"/>
  <c r="L240" i="2667"/>
  <c r="L241" i="2667"/>
  <c r="L242" i="2667"/>
  <c r="L243" i="2667"/>
  <c r="L244" i="2667"/>
  <c r="L245" i="2667"/>
  <c r="L246" i="2667"/>
  <c r="L247" i="2667"/>
  <c r="L248" i="2667"/>
  <c r="L249" i="2667"/>
  <c r="L250" i="2667"/>
  <c r="L251" i="2667"/>
  <c r="L252" i="2667"/>
  <c r="L253" i="2667"/>
  <c r="L254" i="2667"/>
  <c r="L255" i="2667"/>
  <c r="L256" i="2667"/>
  <c r="L257" i="2667"/>
  <c r="L258" i="2667"/>
  <c r="L259" i="2667"/>
  <c r="L260" i="2667"/>
  <c r="L261" i="2667"/>
  <c r="L262" i="2667"/>
  <c r="L263" i="2667"/>
  <c r="L264" i="2667"/>
  <c r="L265" i="2667"/>
  <c r="L266" i="2667"/>
  <c r="L267" i="2667"/>
  <c r="L268" i="2667"/>
  <c r="L269" i="2667"/>
  <c r="L270" i="2667"/>
  <c r="L271" i="2667"/>
  <c r="L272" i="2667"/>
  <c r="L273" i="2667"/>
  <c r="L274" i="2667"/>
  <c r="L275" i="2667"/>
  <c r="L276" i="2667"/>
  <c r="L277" i="2667"/>
  <c r="L278" i="2667"/>
  <c r="L279" i="2667"/>
  <c r="L280" i="2667"/>
  <c r="L281" i="2667"/>
  <c r="L282" i="2667"/>
  <c r="L283" i="2667"/>
  <c r="L284" i="2667"/>
  <c r="L285" i="2667"/>
  <c r="L286" i="2667"/>
  <c r="L287" i="2667"/>
  <c r="L288" i="2667"/>
  <c r="L289" i="2667"/>
  <c r="L290" i="2667"/>
  <c r="L291" i="2667"/>
  <c r="L292" i="2667"/>
  <c r="L293" i="2667"/>
  <c r="L294" i="2667"/>
  <c r="L295" i="2667"/>
  <c r="L296" i="2667"/>
  <c r="L297" i="2667"/>
  <c r="L298" i="2667"/>
  <c r="L299" i="2667"/>
  <c r="L300" i="2667"/>
  <c r="L301" i="2667"/>
  <c r="L302" i="2667"/>
  <c r="L303" i="2667"/>
  <c r="L304" i="2667"/>
  <c r="L305" i="2667"/>
  <c r="L306" i="2667"/>
  <c r="L307" i="2667"/>
  <c r="L308" i="2667"/>
  <c r="L309" i="2667"/>
  <c r="L310" i="2667"/>
  <c r="L311" i="2667"/>
  <c r="L312" i="2667"/>
  <c r="L313" i="2667"/>
  <c r="L314" i="2667"/>
  <c r="L315" i="2667"/>
  <c r="L316" i="2667"/>
  <c r="L317" i="2667"/>
  <c r="L318" i="2667"/>
  <c r="L319" i="2667"/>
  <c r="L320" i="2667"/>
  <c r="L321" i="2667"/>
  <c r="L322" i="2667"/>
  <c r="L323" i="2667"/>
  <c r="L324" i="2667"/>
  <c r="L325" i="2667"/>
  <c r="L326" i="2667"/>
  <c r="L327" i="2667"/>
  <c r="L328" i="2667"/>
  <c r="L329" i="2667"/>
  <c r="L330" i="2667"/>
  <c r="L331" i="2667"/>
  <c r="L332" i="2667"/>
  <c r="L333" i="2667"/>
  <c r="L334" i="2667"/>
  <c r="L335" i="2667"/>
  <c r="L336" i="2667"/>
  <c r="L337" i="2667"/>
  <c r="L338" i="2667"/>
  <c r="L339" i="2667"/>
  <c r="L340" i="2667"/>
  <c r="L341" i="2667"/>
  <c r="L342" i="2667"/>
  <c r="L343" i="2667"/>
  <c r="L344" i="2667"/>
  <c r="L345" i="2667"/>
  <c r="L346" i="2667"/>
  <c r="L347" i="2667"/>
  <c r="L348" i="2667"/>
  <c r="L349" i="2667"/>
  <c r="L350" i="2667"/>
  <c r="L351" i="2667"/>
  <c r="L352" i="2667"/>
  <c r="L353" i="2667"/>
  <c r="L354" i="2667"/>
  <c r="L355" i="2667"/>
  <c r="L356" i="2667"/>
  <c r="L357" i="2667"/>
  <c r="L358" i="2667"/>
  <c r="L359" i="2667"/>
  <c r="L360" i="2667"/>
  <c r="L361" i="2667"/>
  <c r="L362" i="2667"/>
  <c r="L363" i="2667"/>
  <c r="L364" i="2667"/>
  <c r="L365" i="2667"/>
  <c r="L366" i="2667"/>
  <c r="L367" i="2667"/>
  <c r="L368" i="2667"/>
  <c r="L369" i="2667"/>
  <c r="L370" i="2667"/>
  <c r="L371" i="2667"/>
  <c r="L372" i="2667"/>
  <c r="L373" i="2667"/>
  <c r="L374" i="2667"/>
  <c r="L375" i="2667"/>
  <c r="L376" i="2667"/>
  <c r="L377" i="2667"/>
  <c r="L378" i="2667"/>
  <c r="L379" i="2667"/>
  <c r="L380" i="2667"/>
  <c r="L381" i="2667"/>
  <c r="L382" i="2667"/>
  <c r="L383" i="2667"/>
  <c r="L384" i="2667"/>
  <c r="L385" i="2667"/>
  <c r="L386" i="2667"/>
  <c r="L387" i="2667"/>
  <c r="L388" i="2667"/>
  <c r="L389" i="2667"/>
  <c r="L390" i="2667"/>
  <c r="L391" i="2667"/>
  <c r="L392" i="2667"/>
  <c r="L393" i="2667"/>
  <c r="L394" i="2667"/>
  <c r="L395" i="2667"/>
  <c r="L396" i="2667"/>
  <c r="L397" i="2667"/>
  <c r="L398" i="2667"/>
  <c r="L399" i="2667"/>
  <c r="L400" i="2667"/>
  <c r="L401" i="2667"/>
  <c r="L402" i="2667"/>
  <c r="L403" i="2667"/>
  <c r="L404" i="2667"/>
  <c r="L405" i="2667"/>
  <c r="L406" i="2667"/>
  <c r="L407" i="2667"/>
  <c r="L408" i="2667"/>
  <c r="L409" i="2667"/>
  <c r="L410" i="2667"/>
  <c r="L411" i="2667"/>
  <c r="L412" i="2667"/>
  <c r="L413" i="2667"/>
  <c r="L414" i="2667"/>
  <c r="L415" i="2667"/>
  <c r="L416" i="2667"/>
  <c r="L417" i="2667"/>
  <c r="L418" i="2667"/>
  <c r="L419" i="2667"/>
  <c r="L420" i="2667"/>
  <c r="L421" i="2667"/>
  <c r="L422" i="2667"/>
  <c r="L423" i="2667"/>
  <c r="L424" i="2667"/>
  <c r="L425" i="2667"/>
  <c r="L426" i="2667"/>
  <c r="L427" i="2667"/>
  <c r="L428" i="2667"/>
  <c r="L429" i="2667"/>
  <c r="L430" i="2667"/>
  <c r="L431" i="2667"/>
  <c r="L432" i="2667"/>
  <c r="L433" i="2667"/>
  <c r="L434" i="2667"/>
  <c r="L435" i="2667"/>
  <c r="L436" i="2667"/>
  <c r="L437" i="2667"/>
  <c r="L438" i="2667"/>
  <c r="L439" i="2667"/>
  <c r="L440" i="2667"/>
  <c r="L441" i="2667"/>
  <c r="L442" i="2667"/>
  <c r="L443" i="2667"/>
  <c r="L444" i="2667"/>
  <c r="L445" i="2667"/>
  <c r="L446" i="2667"/>
  <c r="L447" i="2667"/>
  <c r="L448" i="2667"/>
  <c r="L449" i="2667"/>
  <c r="L450" i="2667"/>
  <c r="L451" i="2667"/>
  <c r="L452" i="2667"/>
  <c r="L453" i="2667"/>
  <c r="L454" i="2667"/>
  <c r="L455" i="2667"/>
  <c r="L456" i="2667"/>
  <c r="L457" i="2667"/>
  <c r="L458" i="2667"/>
  <c r="L459" i="2667"/>
  <c r="L460" i="2667"/>
  <c r="L461" i="2667"/>
  <c r="L462" i="2667"/>
  <c r="L463" i="2667"/>
  <c r="L464" i="2667"/>
  <c r="L465" i="2667"/>
  <c r="L466" i="2667"/>
  <c r="L467" i="2667"/>
  <c r="L468" i="2667"/>
  <c r="L469" i="2667"/>
  <c r="L470" i="2667"/>
  <c r="L471" i="2667"/>
  <c r="L472" i="2667"/>
  <c r="L473" i="2667"/>
  <c r="L474" i="2667"/>
  <c r="L475" i="2667"/>
  <c r="L476" i="2667"/>
  <c r="L477" i="2667"/>
  <c r="L478" i="2667"/>
  <c r="L479" i="2667"/>
  <c r="L480" i="2667"/>
  <c r="L481" i="2667"/>
  <c r="L482" i="2667"/>
  <c r="L483" i="2667"/>
  <c r="L484" i="2667"/>
  <c r="L485" i="2667"/>
  <c r="L486" i="2667"/>
  <c r="L487" i="2667"/>
  <c r="L488" i="2667"/>
  <c r="L489" i="2667"/>
  <c r="L490" i="2667"/>
  <c r="L491" i="2667"/>
  <c r="L492" i="2667"/>
  <c r="L493" i="2667"/>
  <c r="L494" i="2667"/>
  <c r="L495" i="2667"/>
  <c r="L496" i="2667"/>
  <c r="L497" i="2667"/>
  <c r="L498" i="2667"/>
  <c r="L499" i="2667"/>
  <c r="L500" i="2667"/>
  <c r="L501" i="2667"/>
  <c r="L502" i="2667"/>
  <c r="L503" i="2667"/>
  <c r="L504" i="2667"/>
  <c r="L505" i="2667"/>
  <c r="L506" i="2667"/>
  <c r="L507" i="2667"/>
  <c r="L508" i="2667"/>
  <c r="L509" i="2667"/>
  <c r="L510" i="2667"/>
  <c r="L511" i="2667"/>
  <c r="L512" i="2667"/>
  <c r="L513" i="2667"/>
  <c r="L514" i="2667"/>
  <c r="L515" i="2667"/>
  <c r="L516" i="2667"/>
  <c r="L517" i="2667"/>
  <c r="L518" i="2667"/>
  <c r="L519" i="2667"/>
  <c r="L520" i="2667"/>
  <c r="L521" i="2667"/>
  <c r="L522" i="2667"/>
  <c r="L523" i="2667"/>
  <c r="L524" i="2667"/>
  <c r="L525" i="2667"/>
  <c r="L526" i="2667"/>
  <c r="L527" i="2667"/>
  <c r="L528" i="2667"/>
  <c r="L529" i="2667"/>
  <c r="L530" i="2667"/>
  <c r="L531" i="2667"/>
  <c r="L532" i="2667"/>
  <c r="L533" i="2667"/>
  <c r="L534" i="2667"/>
  <c r="L535" i="2667"/>
  <c r="L536" i="2667"/>
  <c r="L537" i="2667"/>
  <c r="L538" i="2667"/>
  <c r="L539" i="2667"/>
  <c r="L540" i="2667"/>
  <c r="L541" i="2667"/>
  <c r="L542" i="2667"/>
  <c r="L543" i="2667"/>
  <c r="L544" i="2667"/>
  <c r="L545" i="2667"/>
  <c r="L546" i="2667"/>
  <c r="L547" i="2667"/>
  <c r="L548" i="2667"/>
  <c r="L549" i="2667"/>
  <c r="L550" i="2667"/>
  <c r="L551" i="2667"/>
  <c r="L552" i="2667"/>
  <c r="L553" i="2667"/>
  <c r="L554" i="2667"/>
  <c r="L555" i="2667"/>
  <c r="L556" i="2667"/>
  <c r="L557" i="2667"/>
  <c r="L558" i="2667"/>
  <c r="L559" i="2667"/>
  <c r="L560" i="2667"/>
  <c r="L561" i="2667"/>
  <c r="L562" i="2667"/>
  <c r="L563" i="2667"/>
  <c r="L564" i="2667"/>
  <c r="L565" i="2667"/>
  <c r="L566" i="2667"/>
  <c r="L567" i="2667"/>
  <c r="L568" i="2667"/>
  <c r="L569" i="2667"/>
  <c r="L570" i="2667"/>
  <c r="L571" i="2667"/>
  <c r="L572" i="2667"/>
  <c r="L573" i="2667"/>
  <c r="L574" i="2667"/>
  <c r="L575" i="2667"/>
  <c r="L576" i="2667"/>
  <c r="L577" i="2667"/>
  <c r="L578" i="2667"/>
  <c r="L579" i="2667"/>
  <c r="L580" i="2667"/>
  <c r="L581" i="2667"/>
  <c r="L582" i="2667"/>
  <c r="L583" i="2667"/>
  <c r="L584" i="2667"/>
  <c r="L585" i="2667"/>
  <c r="L586" i="2667"/>
  <c r="L587" i="2667"/>
  <c r="L588" i="2667"/>
  <c r="L589" i="2667"/>
  <c r="L590" i="2667"/>
  <c r="L591" i="2667"/>
  <c r="L592" i="2667"/>
  <c r="L593" i="2667"/>
  <c r="L594" i="2667"/>
  <c r="L595" i="2667"/>
  <c r="L596" i="2667"/>
  <c r="L597" i="2667"/>
  <c r="L598" i="2667"/>
  <c r="L599" i="2667"/>
  <c r="L600" i="2667"/>
  <c r="L601" i="2667"/>
  <c r="L602" i="2667"/>
  <c r="L603" i="2667"/>
  <c r="L604" i="2667"/>
  <c r="L605" i="2667"/>
  <c r="L606" i="2667"/>
  <c r="L607" i="2667"/>
  <c r="L608" i="2667"/>
  <c r="L609" i="2667"/>
  <c r="L610" i="2667"/>
  <c r="L611" i="2667"/>
  <c r="L612" i="2667"/>
  <c r="L613" i="2667"/>
  <c r="L614" i="2667"/>
  <c r="L615" i="2667"/>
  <c r="L616" i="2667"/>
  <c r="L617" i="2667"/>
  <c r="L618" i="2667"/>
  <c r="L619" i="2667"/>
  <c r="L620" i="2667"/>
  <c r="L621" i="2667"/>
  <c r="L622" i="2667"/>
  <c r="L623" i="2667"/>
  <c r="L624" i="2667"/>
  <c r="L625" i="2667"/>
  <c r="L626" i="2667"/>
  <c r="L627" i="2667"/>
  <c r="L628" i="2667"/>
  <c r="L629" i="2667"/>
  <c r="L630" i="2667"/>
  <c r="L631" i="2667"/>
  <c r="L632" i="2667"/>
  <c r="L633" i="2667"/>
  <c r="L634" i="2667"/>
  <c r="L635" i="2667"/>
  <c r="L636" i="2667"/>
  <c r="L637" i="2667"/>
  <c r="L638" i="2667"/>
  <c r="L639" i="2667"/>
  <c r="L640" i="2667"/>
  <c r="L641" i="2667"/>
  <c r="L642" i="2667"/>
  <c r="L643" i="2667"/>
  <c r="L644" i="2667"/>
  <c r="L645" i="2667"/>
  <c r="L646" i="2667"/>
  <c r="L647" i="2667"/>
  <c r="L648" i="2667"/>
  <c r="L649" i="2667"/>
  <c r="L650" i="2667"/>
  <c r="L651" i="2667"/>
  <c r="L652" i="2667"/>
  <c r="L653" i="2667"/>
  <c r="L654" i="2667"/>
  <c r="L655" i="2667"/>
  <c r="L656" i="2667"/>
  <c r="L657" i="2667"/>
  <c r="L658" i="2667"/>
  <c r="L659" i="2667"/>
  <c r="L660" i="2667"/>
  <c r="L661" i="2667"/>
  <c r="L662" i="2667"/>
  <c r="L663" i="2667"/>
  <c r="L664" i="2667"/>
  <c r="L665" i="2667"/>
  <c r="L666" i="2667"/>
  <c r="L667" i="2667"/>
  <c r="L668" i="2667"/>
  <c r="L669" i="2667"/>
  <c r="L670" i="2667"/>
  <c r="L671" i="2667"/>
  <c r="L672" i="2667"/>
  <c r="L673" i="2667"/>
  <c r="L674" i="2667"/>
  <c r="L675" i="2667"/>
  <c r="L676" i="2667"/>
  <c r="L677" i="2667"/>
  <c r="L678" i="2667"/>
  <c r="L679" i="2667"/>
  <c r="L680" i="2667"/>
  <c r="L681" i="2667"/>
  <c r="L682" i="2667"/>
  <c r="L683" i="2667"/>
  <c r="L684" i="2667"/>
  <c r="L685" i="2667"/>
  <c r="L686" i="2667"/>
  <c r="L687" i="2667"/>
  <c r="L688" i="2667"/>
  <c r="L689" i="2667"/>
  <c r="L690" i="2667"/>
  <c r="L691" i="2667"/>
  <c r="L692" i="2667"/>
  <c r="L693" i="2667"/>
  <c r="L694" i="2667"/>
  <c r="L695" i="2667"/>
  <c r="L696" i="2667"/>
  <c r="L697" i="2667"/>
  <c r="L698" i="2667"/>
  <c r="L699" i="2667"/>
  <c r="L700" i="2667"/>
  <c r="L701" i="2667"/>
  <c r="L702" i="2667"/>
  <c r="L703" i="2667"/>
  <c r="L704" i="2667"/>
  <c r="L705" i="2667"/>
  <c r="L706" i="2667"/>
  <c r="L707" i="2667"/>
  <c r="L708" i="2667"/>
  <c r="L709" i="2667"/>
  <c r="L710" i="2667"/>
  <c r="L711" i="2667"/>
  <c r="L712" i="2667"/>
  <c r="L713" i="2667"/>
  <c r="L714" i="2667"/>
  <c r="L715" i="2667"/>
  <c r="L716" i="2667"/>
  <c r="L717" i="2667"/>
  <c r="L718" i="2667"/>
  <c r="L719" i="2667"/>
  <c r="L720" i="2667"/>
  <c r="L721" i="2667"/>
  <c r="L722" i="2667"/>
  <c r="L723" i="2667"/>
  <c r="L724" i="2667"/>
  <c r="L725" i="2667"/>
  <c r="F7" i="2667"/>
  <c r="F8" i="2667"/>
  <c r="F9" i="2667"/>
  <c r="F10" i="2667"/>
  <c r="F11" i="2667"/>
  <c r="F12" i="2667"/>
  <c r="F13" i="2667"/>
  <c r="F14" i="2667"/>
  <c r="F15" i="2667"/>
  <c r="F16" i="2667"/>
  <c r="F17" i="2667"/>
  <c r="F18" i="2667"/>
  <c r="F19" i="2667"/>
  <c r="F20" i="2667"/>
  <c r="F21" i="2667"/>
  <c r="F22" i="2667"/>
  <c r="F23" i="2667"/>
  <c r="F24" i="2667"/>
  <c r="F25" i="2667"/>
  <c r="F26" i="2667"/>
  <c r="F27" i="2667"/>
  <c r="F28" i="2667"/>
  <c r="F29" i="2667"/>
  <c r="F30" i="2667"/>
  <c r="F31" i="2667"/>
  <c r="F32" i="2667"/>
  <c r="F33" i="2667"/>
  <c r="F34" i="2667"/>
  <c r="F35" i="2667"/>
  <c r="F36" i="2667"/>
  <c r="F37" i="2667"/>
  <c r="F38" i="2667"/>
  <c r="F39" i="2667"/>
  <c r="F40" i="2667"/>
  <c r="F41" i="2667"/>
  <c r="F42" i="2667"/>
  <c r="F43" i="2667"/>
  <c r="F44" i="2667"/>
  <c r="F45" i="2667"/>
  <c r="F46" i="2667"/>
  <c r="F47" i="2667"/>
  <c r="F48" i="2667"/>
  <c r="F49" i="2667"/>
  <c r="F50" i="2667"/>
  <c r="F51" i="2667"/>
  <c r="F52" i="2667"/>
  <c r="F53" i="2667"/>
  <c r="F54" i="2667"/>
  <c r="F55" i="2667"/>
  <c r="F56" i="2667"/>
  <c r="F57" i="2667"/>
  <c r="F58" i="2667"/>
  <c r="F59" i="2667"/>
  <c r="F60" i="2667"/>
  <c r="F61" i="2667"/>
  <c r="F62" i="2667"/>
  <c r="F63" i="2667"/>
  <c r="F64" i="2667"/>
  <c r="F65" i="2667"/>
  <c r="F66" i="2667"/>
  <c r="F67" i="2667"/>
  <c r="F68" i="2667"/>
  <c r="F69" i="2667"/>
  <c r="F70" i="2667"/>
  <c r="F71" i="2667"/>
  <c r="F72" i="2667"/>
  <c r="F73" i="2667"/>
  <c r="F74" i="2667"/>
  <c r="F75" i="2667"/>
  <c r="F76" i="2667"/>
  <c r="F77" i="2667"/>
  <c r="F78" i="2667"/>
  <c r="F79" i="2667"/>
  <c r="F80" i="2667"/>
  <c r="F81" i="2667"/>
  <c r="F82" i="2667"/>
  <c r="F83" i="2667"/>
  <c r="F84" i="2667"/>
  <c r="F85" i="2667"/>
  <c r="F86" i="2667"/>
  <c r="F87" i="2667"/>
  <c r="F88" i="2667"/>
  <c r="F89" i="2667"/>
  <c r="F90" i="2667"/>
  <c r="F91" i="2667"/>
  <c r="F92" i="2667"/>
  <c r="F93" i="2667"/>
  <c r="F94" i="2667"/>
  <c r="F95" i="2667"/>
  <c r="F96" i="2667"/>
  <c r="F97" i="2667"/>
  <c r="F98" i="2667"/>
  <c r="F99" i="2667"/>
  <c r="F100" i="2667"/>
  <c r="F101" i="2667"/>
  <c r="F102" i="2667"/>
  <c r="F103" i="2667"/>
  <c r="F104" i="2667"/>
  <c r="F105" i="2667"/>
  <c r="F106" i="2667"/>
  <c r="F107" i="2667"/>
  <c r="F108" i="2667"/>
  <c r="F109" i="2667"/>
  <c r="F110" i="2667"/>
  <c r="F111" i="2667"/>
  <c r="F112" i="2667"/>
  <c r="F113" i="2667"/>
  <c r="F114" i="2667"/>
  <c r="F115" i="2667"/>
  <c r="F116" i="2667"/>
  <c r="F117" i="2667"/>
  <c r="F118" i="2667"/>
  <c r="F119" i="2667"/>
  <c r="F120" i="2667"/>
  <c r="F121" i="2667"/>
  <c r="F122" i="2667"/>
  <c r="F123" i="2667"/>
  <c r="F124" i="2667"/>
  <c r="F125" i="2667"/>
  <c r="F126" i="2667"/>
  <c r="F127" i="2667"/>
  <c r="F128" i="2667"/>
  <c r="F129" i="2667"/>
  <c r="F130" i="2667"/>
  <c r="F131" i="2667"/>
  <c r="F132" i="2667"/>
  <c r="F133" i="2667"/>
  <c r="F134" i="2667"/>
  <c r="F135" i="2667"/>
  <c r="F136" i="2667"/>
  <c r="F137" i="2667"/>
  <c r="F138" i="2667"/>
  <c r="F139" i="2667"/>
  <c r="F140" i="2667"/>
  <c r="F141" i="2667"/>
  <c r="F142" i="2667"/>
  <c r="F143" i="2667"/>
  <c r="F144" i="2667"/>
  <c r="F145" i="2667"/>
  <c r="F146" i="2667"/>
  <c r="F147" i="2667"/>
  <c r="F148" i="2667"/>
  <c r="F149" i="2667"/>
  <c r="F150" i="2667"/>
  <c r="F151" i="2667"/>
  <c r="F152" i="2667"/>
  <c r="F153" i="2667"/>
  <c r="F154" i="2667"/>
  <c r="F155" i="2667"/>
  <c r="F156" i="2667"/>
  <c r="F157" i="2667"/>
  <c r="F158" i="2667"/>
  <c r="F159" i="2667"/>
  <c r="F160" i="2667"/>
  <c r="F161" i="2667"/>
  <c r="F162" i="2667"/>
  <c r="F163" i="2667"/>
  <c r="F164" i="2667"/>
  <c r="F165" i="2667"/>
  <c r="F166" i="2667"/>
  <c r="F167" i="2667"/>
  <c r="F168" i="2667"/>
  <c r="F169" i="2667"/>
  <c r="F170" i="2667"/>
  <c r="F171" i="2667"/>
  <c r="F172" i="2667"/>
  <c r="F173" i="2667"/>
  <c r="F174" i="2667"/>
  <c r="F175" i="2667"/>
  <c r="F176" i="2667"/>
  <c r="F177" i="2667"/>
  <c r="F178" i="2667"/>
  <c r="F179" i="2667"/>
  <c r="F180" i="2667"/>
  <c r="F181" i="2667"/>
  <c r="F182" i="2667"/>
  <c r="F183" i="2667"/>
  <c r="F184" i="2667"/>
  <c r="F185" i="2667"/>
  <c r="F186" i="2667"/>
  <c r="F187" i="2667"/>
  <c r="F188" i="2667"/>
  <c r="F189" i="2667"/>
  <c r="F190" i="2667"/>
  <c r="F191" i="2667"/>
  <c r="F192" i="2667"/>
  <c r="F193" i="2667"/>
  <c r="F194" i="2667"/>
  <c r="F195" i="2667"/>
  <c r="F196" i="2667"/>
  <c r="F197" i="2667"/>
  <c r="F198" i="2667"/>
  <c r="F199" i="2667"/>
  <c r="F200" i="2667"/>
  <c r="F201" i="2667"/>
  <c r="F202" i="2667"/>
  <c r="F203" i="2667"/>
  <c r="F204" i="2667"/>
  <c r="F205" i="2667"/>
  <c r="F206" i="2667"/>
  <c r="F207" i="2667"/>
  <c r="F208" i="2667"/>
  <c r="F209" i="2667"/>
  <c r="F210" i="2667"/>
  <c r="F211" i="2667"/>
  <c r="F212" i="2667"/>
  <c r="F213" i="2667"/>
  <c r="F214" i="2667"/>
  <c r="F215" i="2667"/>
  <c r="F216" i="2667"/>
  <c r="F217" i="2667"/>
  <c r="F218" i="2667"/>
  <c r="F219" i="2667"/>
  <c r="F220" i="2667"/>
  <c r="F221" i="2667"/>
  <c r="F222" i="2667"/>
  <c r="F223" i="2667"/>
  <c r="F224" i="2667"/>
  <c r="F225" i="2667"/>
  <c r="F226" i="2667"/>
  <c r="F227" i="2667"/>
  <c r="F228" i="2667"/>
  <c r="F229" i="2667"/>
  <c r="F230" i="2667"/>
  <c r="F231" i="2667"/>
  <c r="F232" i="2667"/>
  <c r="F233" i="2667"/>
  <c r="F234" i="2667"/>
  <c r="F235" i="2667"/>
  <c r="F236" i="2667"/>
  <c r="F237" i="2667"/>
  <c r="F238" i="2667"/>
  <c r="F239" i="2667"/>
  <c r="F240" i="2667"/>
  <c r="F241" i="2667"/>
  <c r="F242" i="2667"/>
  <c r="F243" i="2667"/>
  <c r="F244" i="2667"/>
  <c r="F245" i="2667"/>
  <c r="F246" i="2667"/>
  <c r="F247" i="2667"/>
  <c r="F248" i="2667"/>
  <c r="F249" i="2667"/>
  <c r="F250" i="2667"/>
  <c r="F251" i="2667"/>
  <c r="F252" i="2667"/>
  <c r="F253" i="2667"/>
  <c r="F254" i="2667"/>
  <c r="F255" i="2667"/>
  <c r="F256" i="2667"/>
  <c r="F257" i="2667"/>
  <c r="F258" i="2667"/>
  <c r="F259" i="2667"/>
  <c r="F260" i="2667"/>
  <c r="F261" i="2667"/>
  <c r="F262" i="2667"/>
  <c r="F263" i="2667"/>
  <c r="F264" i="2667"/>
  <c r="F265" i="2667"/>
  <c r="F266" i="2667"/>
  <c r="F267" i="2667"/>
  <c r="F268" i="2667"/>
  <c r="F269" i="2667"/>
  <c r="F270" i="2667"/>
  <c r="F271" i="2667"/>
  <c r="F272" i="2667"/>
  <c r="F273" i="2667"/>
  <c r="F274" i="2667"/>
  <c r="F275" i="2667"/>
  <c r="F276" i="2667"/>
  <c r="F277" i="2667"/>
  <c r="F278" i="2667"/>
  <c r="F279" i="2667"/>
  <c r="F280" i="2667"/>
  <c r="F281" i="2667"/>
  <c r="F282" i="2667"/>
  <c r="F283" i="2667"/>
  <c r="F284" i="2667"/>
  <c r="F285" i="2667"/>
  <c r="F286" i="2667"/>
  <c r="F287" i="2667"/>
  <c r="F288" i="2667"/>
  <c r="F289" i="2667"/>
  <c r="F290" i="2667"/>
  <c r="F291" i="2667"/>
  <c r="F292" i="2667"/>
  <c r="F293" i="2667"/>
  <c r="F294" i="2667"/>
  <c r="F295" i="2667"/>
  <c r="F296" i="2667"/>
  <c r="F297" i="2667"/>
  <c r="F298" i="2667"/>
  <c r="F299" i="2667"/>
  <c r="F300" i="2667"/>
  <c r="F301" i="2667"/>
  <c r="F302" i="2667"/>
  <c r="F303" i="2667"/>
  <c r="F304" i="2667"/>
  <c r="F305" i="2667"/>
  <c r="F306" i="2667"/>
  <c r="F307" i="2667"/>
  <c r="F308" i="2667"/>
  <c r="F309" i="2667"/>
  <c r="F310" i="2667"/>
  <c r="F311" i="2667"/>
  <c r="F312" i="2667"/>
  <c r="F313" i="2667"/>
  <c r="F314" i="2667"/>
  <c r="F315" i="2667"/>
  <c r="F316" i="2667"/>
  <c r="F317" i="2667"/>
  <c r="F318" i="2667"/>
  <c r="F319" i="2667"/>
  <c r="F320" i="2667"/>
  <c r="F321" i="2667"/>
  <c r="F322" i="2667"/>
  <c r="F323" i="2667"/>
  <c r="F324" i="2667"/>
  <c r="F325" i="2667"/>
  <c r="F326" i="2667"/>
  <c r="F327" i="2667"/>
  <c r="F328" i="2667"/>
  <c r="F329" i="2667"/>
  <c r="F330" i="2667"/>
  <c r="F331" i="2667"/>
  <c r="F332" i="2667"/>
  <c r="F333" i="2667"/>
  <c r="F334" i="2667"/>
  <c r="F335" i="2667"/>
  <c r="F336" i="2667"/>
  <c r="F337" i="2667"/>
  <c r="F338" i="2667"/>
  <c r="F339" i="2667"/>
  <c r="F340" i="2667"/>
  <c r="F341" i="2667"/>
  <c r="F342" i="2667"/>
  <c r="F343" i="2667"/>
  <c r="F344" i="2667"/>
  <c r="F345" i="2667"/>
  <c r="F346" i="2667"/>
  <c r="F347" i="2667"/>
  <c r="F348" i="2667"/>
  <c r="F349" i="2667"/>
  <c r="F350" i="2667"/>
  <c r="F351" i="2667"/>
  <c r="F352" i="2667"/>
  <c r="F353" i="2667"/>
  <c r="F354" i="2667"/>
  <c r="F355" i="2667"/>
  <c r="F356" i="2667"/>
  <c r="F357" i="2667"/>
  <c r="F358" i="2667"/>
  <c r="F359" i="2667"/>
  <c r="F360" i="2667"/>
  <c r="F361" i="2667"/>
  <c r="F362" i="2667"/>
  <c r="F363" i="2667"/>
  <c r="F364" i="2667"/>
  <c r="F365" i="2667"/>
  <c r="F366" i="2667"/>
  <c r="F367" i="2667"/>
  <c r="F368" i="2667"/>
  <c r="F369" i="2667"/>
  <c r="F370" i="2667"/>
  <c r="F371" i="2667"/>
  <c r="F372" i="2667"/>
  <c r="F373" i="2667"/>
  <c r="F374" i="2667"/>
  <c r="F375" i="2667"/>
  <c r="F376" i="2667"/>
  <c r="F377" i="2667"/>
  <c r="F378" i="2667"/>
  <c r="F379" i="2667"/>
  <c r="F380" i="2667"/>
  <c r="F381" i="2667"/>
  <c r="F382" i="2667"/>
  <c r="F383" i="2667"/>
  <c r="F384" i="2667"/>
  <c r="F385" i="2667"/>
  <c r="F386" i="2667"/>
  <c r="F387" i="2667"/>
  <c r="F388" i="2667"/>
  <c r="F389" i="2667"/>
  <c r="F390" i="2667"/>
  <c r="F391" i="2667"/>
  <c r="F392" i="2667"/>
  <c r="F393" i="2667"/>
  <c r="F394" i="2667"/>
  <c r="F395" i="2667"/>
  <c r="F396" i="2667"/>
  <c r="F397" i="2667"/>
  <c r="F398" i="2667"/>
  <c r="F399" i="2667"/>
  <c r="F400" i="2667"/>
  <c r="F401" i="2667"/>
  <c r="F402" i="2667"/>
  <c r="F403" i="2667"/>
  <c r="F404" i="2667"/>
  <c r="F405" i="2667"/>
  <c r="F406" i="2667"/>
  <c r="F407" i="2667"/>
  <c r="F408" i="2667"/>
  <c r="F409" i="2667"/>
  <c r="F410" i="2667"/>
  <c r="F411" i="2667"/>
  <c r="F412" i="2667"/>
  <c r="F413" i="2667"/>
  <c r="F414" i="2667"/>
  <c r="F415" i="2667"/>
  <c r="F416" i="2667"/>
  <c r="F417" i="2667"/>
  <c r="F418" i="2667"/>
  <c r="F419" i="2667"/>
  <c r="F420" i="2667"/>
  <c r="F421" i="2667"/>
  <c r="F422" i="2667"/>
  <c r="F423" i="2667"/>
  <c r="F424" i="2667"/>
  <c r="F425" i="2667"/>
  <c r="F426" i="2667"/>
  <c r="F427" i="2667"/>
  <c r="F428" i="2667"/>
  <c r="F429" i="2667"/>
  <c r="F430" i="2667"/>
  <c r="F431" i="2667"/>
  <c r="F432" i="2667"/>
  <c r="F433" i="2667"/>
  <c r="F434" i="2667"/>
  <c r="F435" i="2667"/>
  <c r="F436" i="2667"/>
  <c r="F437" i="2667"/>
  <c r="F438" i="2667"/>
  <c r="F439" i="2667"/>
  <c r="F440" i="2667"/>
  <c r="F441" i="2667"/>
  <c r="F442" i="2667"/>
  <c r="F443" i="2667"/>
  <c r="F444" i="2667"/>
  <c r="F445" i="2667"/>
  <c r="F446" i="2667"/>
  <c r="F447" i="2667"/>
  <c r="F448" i="2667"/>
  <c r="F449" i="2667"/>
  <c r="F450" i="2667"/>
  <c r="F451" i="2667"/>
  <c r="F452" i="2667"/>
  <c r="F453" i="2667"/>
  <c r="F454" i="2667"/>
  <c r="F455" i="2667"/>
  <c r="F456" i="2667"/>
  <c r="F457" i="2667"/>
  <c r="F458" i="2667"/>
  <c r="F459" i="2667"/>
  <c r="F460" i="2667"/>
  <c r="F461" i="2667"/>
  <c r="F462" i="2667"/>
  <c r="F463" i="2667"/>
  <c r="F464" i="2667"/>
  <c r="F465" i="2667"/>
  <c r="F466" i="2667"/>
  <c r="F467" i="2667"/>
  <c r="F468" i="2667"/>
  <c r="F469" i="2667"/>
  <c r="F470" i="2667"/>
  <c r="F471" i="2667"/>
  <c r="F472" i="2667"/>
  <c r="F473" i="2667"/>
  <c r="F474" i="2667"/>
  <c r="F475" i="2667"/>
  <c r="F476" i="2667"/>
  <c r="F477" i="2667"/>
  <c r="F478" i="2667"/>
  <c r="F479" i="2667"/>
  <c r="F480" i="2667"/>
  <c r="F481" i="2667"/>
  <c r="F482" i="2667"/>
  <c r="F483" i="2667"/>
  <c r="F484" i="2667"/>
  <c r="F485" i="2667"/>
  <c r="F486" i="2667"/>
  <c r="F487" i="2667"/>
  <c r="F488" i="2667"/>
  <c r="F489" i="2667"/>
  <c r="F490" i="2667"/>
  <c r="F491" i="2667"/>
  <c r="F492" i="2667"/>
  <c r="F493" i="2667"/>
  <c r="F494" i="2667"/>
  <c r="F495" i="2667"/>
  <c r="F496" i="2667"/>
  <c r="F497" i="2667"/>
  <c r="F498" i="2667"/>
  <c r="F499" i="2667"/>
  <c r="F500" i="2667"/>
  <c r="F501" i="2667"/>
  <c r="F502" i="2667"/>
  <c r="F503" i="2667"/>
  <c r="F504" i="2667"/>
  <c r="F505" i="2667"/>
  <c r="F506" i="2667"/>
  <c r="F507" i="2667"/>
  <c r="F508" i="2667"/>
  <c r="F509" i="2667"/>
  <c r="F510" i="2667"/>
  <c r="F511" i="2667"/>
  <c r="F512" i="2667"/>
  <c r="F513" i="2667"/>
  <c r="F514" i="2667"/>
  <c r="F515" i="2667"/>
  <c r="F516" i="2667"/>
  <c r="F517" i="2667"/>
  <c r="F518" i="2667"/>
  <c r="F519" i="2667"/>
  <c r="F520" i="2667"/>
  <c r="F521" i="2667"/>
  <c r="F522" i="2667"/>
  <c r="F523" i="2667"/>
  <c r="F524" i="2667"/>
  <c r="F525" i="2667"/>
  <c r="F526" i="2667"/>
  <c r="F527" i="2667"/>
  <c r="F528" i="2667"/>
  <c r="F529" i="2667"/>
  <c r="F530" i="2667"/>
  <c r="F531" i="2667"/>
  <c r="F532" i="2667"/>
  <c r="F533" i="2667"/>
  <c r="F534" i="2667"/>
  <c r="F535" i="2667"/>
  <c r="F536" i="2667"/>
  <c r="F537" i="2667"/>
  <c r="F538" i="2667"/>
  <c r="F539" i="2667"/>
  <c r="F540" i="2667"/>
  <c r="F541" i="2667"/>
  <c r="F542" i="2667"/>
  <c r="F543" i="2667"/>
  <c r="F544" i="2667"/>
  <c r="F545" i="2667"/>
  <c r="F546" i="2667"/>
  <c r="F547" i="2667"/>
  <c r="F548" i="2667"/>
  <c r="F549" i="2667"/>
  <c r="F550" i="2667"/>
  <c r="F551" i="2667"/>
  <c r="F552" i="2667"/>
  <c r="F553" i="2667"/>
  <c r="F554" i="2667"/>
  <c r="F555" i="2667"/>
  <c r="F556" i="2667"/>
  <c r="F557" i="2667"/>
  <c r="F558" i="2667"/>
  <c r="F559" i="2667"/>
  <c r="F560" i="2667"/>
  <c r="F561" i="2667"/>
  <c r="F562" i="2667"/>
  <c r="F563" i="2667"/>
  <c r="F564" i="2667"/>
  <c r="F565" i="2667"/>
  <c r="F566" i="2667"/>
  <c r="F567" i="2667"/>
  <c r="F568" i="2667"/>
  <c r="F569" i="2667"/>
  <c r="F570" i="2667"/>
  <c r="F571" i="2667"/>
  <c r="F572" i="2667"/>
  <c r="F573" i="2667"/>
  <c r="F574" i="2667"/>
  <c r="F575" i="2667"/>
  <c r="F576" i="2667"/>
  <c r="F577" i="2667"/>
  <c r="F578" i="2667"/>
  <c r="F579" i="2667"/>
  <c r="F580" i="2667"/>
  <c r="F581" i="2667"/>
  <c r="F582" i="2667"/>
  <c r="F583" i="2667"/>
  <c r="F584" i="2667"/>
  <c r="F585" i="2667"/>
  <c r="F586" i="2667"/>
  <c r="F587" i="2667"/>
  <c r="F588" i="2667"/>
  <c r="F589" i="2667"/>
  <c r="F590" i="2667"/>
  <c r="F591" i="2667"/>
  <c r="F592" i="2667"/>
  <c r="F593" i="2667"/>
  <c r="F594" i="2667"/>
  <c r="F595" i="2667"/>
  <c r="F596" i="2667"/>
  <c r="F597" i="2667"/>
  <c r="F598" i="2667"/>
  <c r="F599" i="2667"/>
  <c r="F600" i="2667"/>
  <c r="F601" i="2667"/>
  <c r="F602" i="2667"/>
  <c r="F603" i="2667"/>
  <c r="F604" i="2667"/>
  <c r="F605" i="2667"/>
  <c r="F606" i="2667"/>
  <c r="F607" i="2667"/>
  <c r="F608" i="2667"/>
  <c r="F609" i="2667"/>
  <c r="F610" i="2667"/>
  <c r="F611" i="2667"/>
  <c r="F612" i="2667"/>
  <c r="F613" i="2667"/>
  <c r="F614" i="2667"/>
  <c r="F615" i="2667"/>
  <c r="F616" i="2667"/>
  <c r="F617" i="2667"/>
  <c r="F618" i="2667"/>
  <c r="F619" i="2667"/>
  <c r="F620" i="2667"/>
  <c r="F621" i="2667"/>
  <c r="F622" i="2667"/>
  <c r="F623" i="2667"/>
  <c r="F624" i="2667"/>
  <c r="F625" i="2667"/>
  <c r="F626" i="2667"/>
  <c r="F627" i="2667"/>
  <c r="F628" i="2667"/>
  <c r="F629" i="2667"/>
  <c r="F630" i="2667"/>
  <c r="F631" i="2667"/>
  <c r="F632" i="2667"/>
  <c r="F633" i="2667"/>
  <c r="F634" i="2667"/>
  <c r="F635" i="2667"/>
  <c r="F636" i="2667"/>
  <c r="F637" i="2667"/>
  <c r="F638" i="2667"/>
  <c r="F639" i="2667"/>
  <c r="F640" i="2667"/>
  <c r="F641" i="2667"/>
  <c r="F642" i="2667"/>
  <c r="F643" i="2667"/>
  <c r="F644" i="2667"/>
  <c r="F645" i="2667"/>
  <c r="F646" i="2667"/>
  <c r="F647" i="2667"/>
  <c r="F648" i="2667"/>
  <c r="F649" i="2667"/>
  <c r="F650" i="2667"/>
  <c r="F651" i="2667"/>
  <c r="F652" i="2667"/>
  <c r="F653" i="2667"/>
  <c r="F654" i="2667"/>
  <c r="F655" i="2667"/>
  <c r="F656" i="2667"/>
  <c r="F657" i="2667"/>
  <c r="F658" i="2667"/>
  <c r="F659" i="2667"/>
  <c r="F660" i="2667"/>
  <c r="F661" i="2667"/>
  <c r="F662" i="2667"/>
  <c r="F663" i="2667"/>
  <c r="F664" i="2667"/>
  <c r="F665" i="2667"/>
  <c r="F666" i="2667"/>
  <c r="F667" i="2667"/>
  <c r="F668" i="2667"/>
  <c r="F669" i="2667"/>
  <c r="F670" i="2667"/>
  <c r="F671" i="2667"/>
  <c r="F672" i="2667"/>
  <c r="F673" i="2667"/>
  <c r="F674" i="2667"/>
  <c r="F675" i="2667"/>
  <c r="F676" i="2667"/>
  <c r="F677" i="2667"/>
  <c r="F678" i="2667"/>
  <c r="F679" i="2667"/>
  <c r="F680" i="2667"/>
  <c r="F681" i="2667"/>
  <c r="F682" i="2667"/>
  <c r="F683" i="2667"/>
  <c r="F684" i="2667"/>
  <c r="F685" i="2667"/>
  <c r="F686" i="2667"/>
  <c r="F687" i="2667"/>
  <c r="F688" i="2667"/>
  <c r="F689" i="2667"/>
  <c r="F690" i="2667"/>
  <c r="F691" i="2667"/>
  <c r="F692" i="2667"/>
  <c r="F693" i="2667"/>
  <c r="F694" i="2667"/>
  <c r="F695" i="2667"/>
  <c r="F696" i="2667"/>
  <c r="F697" i="2667"/>
  <c r="F698" i="2667"/>
  <c r="F699" i="2667"/>
  <c r="F700" i="2667"/>
  <c r="F701" i="2667"/>
  <c r="F702" i="2667"/>
  <c r="F703" i="2667"/>
  <c r="F704" i="2667"/>
  <c r="F705" i="2667"/>
  <c r="F706" i="2667"/>
  <c r="F707" i="2667"/>
  <c r="F708" i="2667"/>
  <c r="F709" i="2667"/>
  <c r="F710" i="2667"/>
  <c r="F711" i="2667"/>
  <c r="F712" i="2667"/>
  <c r="F713" i="2667"/>
  <c r="F714" i="2667"/>
  <c r="F715" i="2667"/>
  <c r="F716" i="2667"/>
  <c r="F717" i="2667"/>
  <c r="F718" i="2667"/>
  <c r="F719" i="2667"/>
  <c r="F720" i="2667"/>
  <c r="F721" i="2667"/>
  <c r="F722" i="2667"/>
  <c r="F723" i="2667"/>
  <c r="F724" i="2667"/>
  <c r="F725" i="2667"/>
  <c r="U6" i="2667"/>
  <c r="L6" i="2667"/>
  <c r="F6" i="2667"/>
  <c r="AC7" i="2664"/>
  <c r="AC8" i="2664"/>
  <c r="AC9" i="2664"/>
  <c r="AC10" i="2664"/>
  <c r="AC11" i="2664"/>
  <c r="AC12" i="2664"/>
  <c r="AC13" i="2664"/>
  <c r="AC14" i="2664"/>
  <c r="AC15" i="2664"/>
  <c r="AC16" i="2664"/>
  <c r="AC17" i="2664"/>
  <c r="AC18" i="2664"/>
  <c r="AC19" i="2664"/>
  <c r="AC20" i="2664"/>
  <c r="AC21" i="2664"/>
  <c r="AC22" i="2664"/>
  <c r="AC23" i="2664"/>
  <c r="AC24" i="2664"/>
  <c r="AC25" i="2664"/>
  <c r="AC26" i="2664"/>
  <c r="AC27" i="2664"/>
  <c r="AC28" i="2664"/>
  <c r="AC29" i="2664"/>
  <c r="AC30" i="2664"/>
  <c r="AC31" i="2664"/>
  <c r="AC32" i="2664"/>
  <c r="AC33" i="2664"/>
  <c r="AC34" i="2664"/>
  <c r="AC35" i="2664"/>
  <c r="AC36" i="2664"/>
  <c r="AC37" i="2664"/>
  <c r="AC38" i="2664"/>
  <c r="AC39" i="2664"/>
  <c r="AC40" i="2664"/>
  <c r="AC41" i="2664"/>
  <c r="AC42" i="2664"/>
  <c r="AC43" i="2664"/>
  <c r="AC44" i="2664"/>
  <c r="AC45" i="2664"/>
  <c r="AC46" i="2664"/>
  <c r="AC47" i="2664"/>
  <c r="AC48" i="2664"/>
  <c r="AC49" i="2664"/>
  <c r="AC50" i="2664"/>
  <c r="AC51" i="2664"/>
  <c r="AC52" i="2664"/>
  <c r="AC53" i="2664"/>
  <c r="AC54" i="2664"/>
  <c r="AC55" i="2664"/>
  <c r="AC56" i="2664"/>
  <c r="AC57" i="2664"/>
  <c r="AC58" i="2664"/>
  <c r="AC59" i="2664"/>
  <c r="AC60" i="2664"/>
  <c r="AC61" i="2664"/>
  <c r="AC62" i="2664"/>
  <c r="AC63" i="2664"/>
  <c r="AC64" i="2664"/>
  <c r="AC65" i="2664"/>
  <c r="AC66" i="2664"/>
  <c r="AC67" i="2664"/>
  <c r="AC68" i="2664"/>
  <c r="AC69" i="2664"/>
  <c r="AC70" i="2664"/>
  <c r="AC71" i="2664"/>
  <c r="AC72" i="2664"/>
  <c r="AC73" i="2664"/>
  <c r="AC74" i="2664"/>
  <c r="AC75" i="2664"/>
  <c r="AC76" i="2664"/>
  <c r="AC77" i="2664"/>
  <c r="AC78" i="2664"/>
  <c r="AC79" i="2664"/>
  <c r="AC80" i="2664"/>
  <c r="AC81" i="2664"/>
  <c r="AC82" i="2664"/>
  <c r="AC83" i="2664"/>
  <c r="AC84" i="2664"/>
  <c r="AC85" i="2664"/>
  <c r="AC86" i="2664"/>
  <c r="AC87" i="2664"/>
  <c r="AC88" i="2664"/>
  <c r="AC89" i="2664"/>
  <c r="AC90" i="2664"/>
  <c r="AC91" i="2664"/>
  <c r="AC92" i="2664"/>
  <c r="AC93" i="2664"/>
  <c r="AC94" i="2664"/>
  <c r="AC95" i="2664"/>
  <c r="AC96" i="2664"/>
  <c r="AC97" i="2664"/>
  <c r="AC98" i="2664"/>
  <c r="AC99" i="2664"/>
  <c r="AC100" i="2664"/>
  <c r="AC101" i="2664"/>
  <c r="AC102" i="2664"/>
  <c r="AC103" i="2664"/>
  <c r="AC104" i="2664"/>
  <c r="AC105" i="2664"/>
  <c r="AC106" i="2664"/>
  <c r="AC107" i="2664"/>
  <c r="AC108" i="2664"/>
  <c r="AC109" i="2664"/>
  <c r="AC110" i="2664"/>
  <c r="AC111" i="2664"/>
  <c r="AC112" i="2664"/>
  <c r="AC113" i="2664"/>
  <c r="AC114" i="2664"/>
  <c r="AC115" i="2664"/>
  <c r="AC116" i="2664"/>
  <c r="AC117" i="2664"/>
  <c r="AC118" i="2664"/>
  <c r="AC119" i="2664"/>
  <c r="AC120" i="2664"/>
  <c r="AC121" i="2664"/>
  <c r="AC122" i="2664"/>
  <c r="AC123" i="2664"/>
  <c r="AC124" i="2664"/>
  <c r="AC125" i="2664"/>
  <c r="AC126" i="2664"/>
  <c r="AC127" i="2664"/>
  <c r="AC128" i="2664"/>
  <c r="AC129" i="2664"/>
  <c r="AC130" i="2664"/>
  <c r="AC131" i="2664"/>
  <c r="AC132" i="2664"/>
  <c r="AC133" i="2664"/>
  <c r="AC134" i="2664"/>
  <c r="AC135" i="2664"/>
  <c r="AC136" i="2664"/>
  <c r="AC137" i="2664"/>
  <c r="AC138" i="2664"/>
  <c r="AC139" i="2664"/>
  <c r="AC140" i="2664"/>
  <c r="AC141" i="2664"/>
  <c r="AC142" i="2664"/>
  <c r="AC143" i="2664"/>
  <c r="AC144" i="2664"/>
  <c r="AC145" i="2664"/>
  <c r="AC146" i="2664"/>
  <c r="AC147" i="2664"/>
  <c r="AC148" i="2664"/>
  <c r="AC149" i="2664"/>
  <c r="AC150" i="2664"/>
  <c r="AC151" i="2664"/>
  <c r="AC152" i="2664"/>
  <c r="AC153" i="2664"/>
  <c r="AC154" i="2664"/>
  <c r="AC155" i="2664"/>
  <c r="AC156" i="2664"/>
  <c r="AC157" i="2664"/>
  <c r="AC158" i="2664"/>
  <c r="AC159" i="2664"/>
  <c r="AC160" i="2664"/>
  <c r="AC161" i="2664"/>
  <c r="AC162" i="2664"/>
  <c r="AC163" i="2664"/>
  <c r="AC164" i="2664"/>
  <c r="AC165" i="2664"/>
  <c r="AC166" i="2664"/>
  <c r="AC167" i="2664"/>
  <c r="AC168" i="2664"/>
  <c r="AC169" i="2664"/>
  <c r="AC170" i="2664"/>
  <c r="AC171" i="2664"/>
  <c r="AC172" i="2664"/>
  <c r="AC173" i="2664"/>
  <c r="AC174" i="2664"/>
  <c r="AC175" i="2664"/>
  <c r="AC176" i="2664"/>
  <c r="AC177" i="2664"/>
  <c r="AC178" i="2664"/>
  <c r="AC179" i="2664"/>
  <c r="AC180" i="2664"/>
  <c r="AC181" i="2664"/>
  <c r="AC182" i="2664"/>
  <c r="AC183" i="2664"/>
  <c r="AC184" i="2664"/>
  <c r="AC185" i="2664"/>
  <c r="AC186" i="2664"/>
  <c r="AC187" i="2664"/>
  <c r="AC188" i="2664"/>
  <c r="AC189" i="2664"/>
  <c r="AC190" i="2664"/>
  <c r="AC191" i="2664"/>
  <c r="AC192" i="2664"/>
  <c r="AC193" i="2664"/>
  <c r="AC194" i="2664"/>
  <c r="AC195" i="2664"/>
  <c r="AC196" i="2664"/>
  <c r="AC197" i="2664"/>
  <c r="AC198" i="2664"/>
  <c r="AC199" i="2664"/>
  <c r="AC200" i="2664"/>
  <c r="AC201" i="2664"/>
  <c r="AC202" i="2664"/>
  <c r="AC203" i="2664"/>
  <c r="AC204" i="2664"/>
  <c r="AC205" i="2664"/>
  <c r="AC206" i="2664"/>
  <c r="AC207" i="2664"/>
  <c r="AC208" i="2664"/>
  <c r="AC209" i="2664"/>
  <c r="AC210" i="2664"/>
  <c r="AC211" i="2664"/>
  <c r="AC212" i="2664"/>
  <c r="AC213" i="2664"/>
  <c r="AC214" i="2664"/>
  <c r="AC215" i="2664"/>
  <c r="AC216" i="2664"/>
  <c r="AC217" i="2664"/>
  <c r="AC218" i="2664"/>
  <c r="AC219" i="2664"/>
  <c r="AC220" i="2664"/>
  <c r="AC221" i="2664"/>
  <c r="AC222" i="2664"/>
  <c r="AC223" i="2664"/>
  <c r="AC224" i="2664"/>
  <c r="AC225" i="2664"/>
  <c r="AC226" i="2664"/>
  <c r="AC227" i="2664"/>
  <c r="AC228" i="2664"/>
  <c r="AC229" i="2664"/>
  <c r="AC230" i="2664"/>
  <c r="AC231" i="2664"/>
  <c r="AC232" i="2664"/>
  <c r="AC233" i="2664"/>
  <c r="AC234" i="2664"/>
  <c r="AC235" i="2664"/>
  <c r="AC236" i="2664"/>
  <c r="AC237" i="2664"/>
  <c r="AC238" i="2664"/>
  <c r="AC239" i="2664"/>
  <c r="AC240" i="2664"/>
  <c r="AC241" i="2664"/>
  <c r="AC242" i="2664"/>
  <c r="AC243" i="2664"/>
  <c r="AC244" i="2664"/>
  <c r="AC245" i="2664"/>
  <c r="AC246" i="2664"/>
  <c r="AC247" i="2664"/>
  <c r="AC248" i="2664"/>
  <c r="AC249" i="2664"/>
  <c r="AC250" i="2664"/>
  <c r="AC251" i="2664"/>
  <c r="AC252" i="2664"/>
  <c r="AC253" i="2664"/>
  <c r="AC254" i="2664"/>
  <c r="AC255" i="2664"/>
  <c r="AC256" i="2664"/>
  <c r="AC257" i="2664"/>
  <c r="AC258" i="2664"/>
  <c r="AC259" i="2664"/>
  <c r="AC260" i="2664"/>
  <c r="AC261" i="2664"/>
  <c r="AC262" i="2664"/>
  <c r="AC263" i="2664"/>
  <c r="AC264" i="2664"/>
  <c r="AC265" i="2664"/>
  <c r="AC266" i="2664"/>
  <c r="AC267" i="2664"/>
  <c r="AC268" i="2664"/>
  <c r="AC269" i="2664"/>
  <c r="AC270" i="2664"/>
  <c r="AC271" i="2664"/>
  <c r="AC272" i="2664"/>
  <c r="AC273" i="2664"/>
  <c r="AC274" i="2664"/>
  <c r="AC275" i="2664"/>
  <c r="AC276" i="2664"/>
  <c r="AC277" i="2664"/>
  <c r="AC278" i="2664"/>
  <c r="AC279" i="2664"/>
  <c r="AC280" i="2664"/>
  <c r="AC281" i="2664"/>
  <c r="AC282" i="2664"/>
  <c r="AC283" i="2664"/>
  <c r="AC284" i="2664"/>
  <c r="AC285" i="2664"/>
  <c r="AC286" i="2664"/>
  <c r="AC287" i="2664"/>
  <c r="AC288" i="2664"/>
  <c r="AC289" i="2664"/>
  <c r="AC290" i="2664"/>
  <c r="AC291" i="2664"/>
  <c r="AC292" i="2664"/>
  <c r="AC293" i="2664"/>
  <c r="AC294" i="2664"/>
  <c r="AC295" i="2664"/>
  <c r="AC296" i="2664"/>
  <c r="AC297" i="2664"/>
  <c r="AC298" i="2664"/>
  <c r="AC299" i="2664"/>
  <c r="AC300" i="2664"/>
  <c r="AC301" i="2664"/>
  <c r="AC302" i="2664"/>
  <c r="AC303" i="2664"/>
  <c r="AC304" i="2664"/>
  <c r="AC305" i="2664"/>
  <c r="AC306" i="2664"/>
  <c r="AC307" i="2664"/>
  <c r="AC308" i="2664"/>
  <c r="AC309" i="2664"/>
  <c r="AC310" i="2664"/>
  <c r="AC311" i="2664"/>
  <c r="AC312" i="2664"/>
  <c r="AC313" i="2664"/>
  <c r="AC314" i="2664"/>
  <c r="AC315" i="2664"/>
  <c r="AC316" i="2664"/>
  <c r="AC317" i="2664"/>
  <c r="AC318" i="2664"/>
  <c r="AC319" i="2664"/>
  <c r="AC320" i="2664"/>
  <c r="AC321" i="2664"/>
  <c r="AC322" i="2664"/>
  <c r="AC323" i="2664"/>
  <c r="AC324" i="2664"/>
  <c r="AC325" i="2664"/>
  <c r="AC326" i="2664"/>
  <c r="AC327" i="2664"/>
  <c r="AC328" i="2664"/>
  <c r="AC329" i="2664"/>
  <c r="AC330" i="2664"/>
  <c r="AC331" i="2664"/>
  <c r="AC332" i="2664"/>
  <c r="AC333" i="2664"/>
  <c r="AC334" i="2664"/>
  <c r="AC335" i="2664"/>
  <c r="AC336" i="2664"/>
  <c r="AC337" i="2664"/>
  <c r="AC338" i="2664"/>
  <c r="AC339" i="2664"/>
  <c r="AC340" i="2664"/>
  <c r="AC341" i="2664"/>
  <c r="AC342" i="2664"/>
  <c r="AC343" i="2664"/>
  <c r="AC344" i="2664"/>
  <c r="AC345" i="2664"/>
  <c r="AC346" i="2664"/>
  <c r="AC347" i="2664"/>
  <c r="AC348" i="2664"/>
  <c r="AC349" i="2664"/>
  <c r="AC350" i="2664"/>
  <c r="AC351" i="2664"/>
  <c r="AC352" i="2664"/>
  <c r="AC353" i="2664"/>
  <c r="AC354" i="2664"/>
  <c r="AC355" i="2664"/>
  <c r="AC356" i="2664"/>
  <c r="AC357" i="2664"/>
  <c r="AC358" i="2664"/>
  <c r="AC359" i="2664"/>
  <c r="AC360" i="2664"/>
  <c r="AC361" i="2664"/>
  <c r="AC362" i="2664"/>
  <c r="AC363" i="2664"/>
  <c r="AC364" i="2664"/>
  <c r="AC365" i="2664"/>
  <c r="AC366" i="2664"/>
  <c r="AC367" i="2664"/>
  <c r="AC368" i="2664"/>
  <c r="AC369" i="2664"/>
  <c r="AC370" i="2664"/>
  <c r="AC371" i="2664"/>
  <c r="AC372" i="2664"/>
  <c r="AC373" i="2664"/>
  <c r="AC374" i="2664"/>
  <c r="AC375" i="2664"/>
  <c r="AC376" i="2664"/>
  <c r="AC377" i="2664"/>
  <c r="AC378" i="2664"/>
  <c r="AC379" i="2664"/>
  <c r="AC380" i="2664"/>
  <c r="AC381" i="2664"/>
  <c r="AC382" i="2664"/>
  <c r="AC383" i="2664"/>
  <c r="AC384" i="2664"/>
  <c r="AC385" i="2664"/>
  <c r="AC386" i="2664"/>
  <c r="AC387" i="2664"/>
  <c r="AC388" i="2664"/>
  <c r="AC389" i="2664"/>
  <c r="AC390" i="2664"/>
  <c r="AC391" i="2664"/>
  <c r="AC392" i="2664"/>
  <c r="AC393" i="2664"/>
  <c r="AC394" i="2664"/>
  <c r="AC395" i="2664"/>
  <c r="AC396" i="2664"/>
  <c r="AC397" i="2664"/>
  <c r="AC398" i="2664"/>
  <c r="AC399" i="2664"/>
  <c r="AC400" i="2664"/>
  <c r="AC401" i="2664"/>
  <c r="AC402" i="2664"/>
  <c r="AC403" i="2664"/>
  <c r="AC404" i="2664"/>
  <c r="AC405" i="2664"/>
  <c r="AC406" i="2664"/>
  <c r="AC407" i="2664"/>
  <c r="AC408" i="2664"/>
  <c r="AC409" i="2664"/>
  <c r="AC410" i="2664"/>
  <c r="AC411" i="2664"/>
  <c r="AC412" i="2664"/>
  <c r="AC413" i="2664"/>
  <c r="AC414" i="2664"/>
  <c r="AC415" i="2664"/>
  <c r="AC416" i="2664"/>
  <c r="AC417" i="2664"/>
  <c r="AC418" i="2664"/>
  <c r="AC419" i="2664"/>
  <c r="AC420" i="2664"/>
  <c r="AC421" i="2664"/>
  <c r="AC422" i="2664"/>
  <c r="AC423" i="2664"/>
  <c r="AC424" i="2664"/>
  <c r="AC425" i="2664"/>
  <c r="AC426" i="2664"/>
  <c r="AC427" i="2664"/>
  <c r="AC428" i="2664"/>
  <c r="AC429" i="2664"/>
  <c r="AC430" i="2664"/>
  <c r="AC431" i="2664"/>
  <c r="AC432" i="2664"/>
  <c r="AC433" i="2664"/>
  <c r="AC434" i="2664"/>
  <c r="AC435" i="2664"/>
  <c r="AC436" i="2664"/>
  <c r="AC437" i="2664"/>
  <c r="AC438" i="2664"/>
  <c r="AC439" i="2664"/>
  <c r="AC440" i="2664"/>
  <c r="AC441" i="2664"/>
  <c r="AC442" i="2664"/>
  <c r="AC443" i="2664"/>
  <c r="AC444" i="2664"/>
  <c r="AC445" i="2664"/>
  <c r="AC446" i="2664"/>
  <c r="AC447" i="2664"/>
  <c r="AC448" i="2664"/>
  <c r="AC449" i="2664"/>
  <c r="AC450" i="2664"/>
  <c r="AC451" i="2664"/>
  <c r="AC452" i="2664"/>
  <c r="AC453" i="2664"/>
  <c r="AC454" i="2664"/>
  <c r="AC455" i="2664"/>
  <c r="AC456" i="2664"/>
  <c r="AC457" i="2664"/>
  <c r="AC458" i="2664"/>
  <c r="AC459" i="2664"/>
  <c r="AC460" i="2664"/>
  <c r="AC461" i="2664"/>
  <c r="AC462" i="2664"/>
  <c r="AC463" i="2664"/>
  <c r="AC464" i="2664"/>
  <c r="AC465" i="2664"/>
  <c r="AC466" i="2664"/>
  <c r="AC467" i="2664"/>
  <c r="AC468" i="2664"/>
  <c r="AC469" i="2664"/>
  <c r="AC470" i="2664"/>
  <c r="AC471" i="2664"/>
  <c r="AC472" i="2664"/>
  <c r="AC473" i="2664"/>
  <c r="AC474" i="2664"/>
  <c r="AC475" i="2664"/>
  <c r="AC476" i="2664"/>
  <c r="AC477" i="2664"/>
  <c r="AC478" i="2664"/>
  <c r="AC479" i="2664"/>
  <c r="AC480" i="2664"/>
  <c r="AC481" i="2664"/>
  <c r="AC482" i="2664"/>
  <c r="AC483" i="2664"/>
  <c r="AC484" i="2664"/>
  <c r="AC485" i="2664"/>
  <c r="AC486" i="2664"/>
  <c r="AC487" i="2664"/>
  <c r="AC488" i="2664"/>
  <c r="AC489" i="2664"/>
  <c r="AC490" i="2664"/>
  <c r="AC491" i="2664"/>
  <c r="AC492" i="2664"/>
  <c r="AC493" i="2664"/>
  <c r="AC494" i="2664"/>
  <c r="AC495" i="2664"/>
  <c r="AC496" i="2664"/>
  <c r="AC497" i="2664"/>
  <c r="AC498" i="2664"/>
  <c r="AC499" i="2664"/>
  <c r="AC500" i="2664"/>
  <c r="AC501" i="2664"/>
  <c r="AC502" i="2664"/>
  <c r="AC503" i="2664"/>
  <c r="AC504" i="2664"/>
  <c r="AC505" i="2664"/>
  <c r="AC506" i="2664"/>
  <c r="AC507" i="2664"/>
  <c r="AC508" i="2664"/>
  <c r="AC509" i="2664"/>
  <c r="AC510" i="2664"/>
  <c r="AC511" i="2664"/>
  <c r="AC512" i="2664"/>
  <c r="AC513" i="2664"/>
  <c r="AC514" i="2664"/>
  <c r="AC515" i="2664"/>
  <c r="AC516" i="2664"/>
  <c r="AC517" i="2664"/>
  <c r="AC518" i="2664"/>
  <c r="AC519" i="2664"/>
  <c r="AC520" i="2664"/>
  <c r="AC521" i="2664"/>
  <c r="AC522" i="2664"/>
  <c r="AC523" i="2664"/>
  <c r="AC524" i="2664"/>
  <c r="AC525" i="2664"/>
  <c r="AC526" i="2664"/>
  <c r="AC527" i="2664"/>
  <c r="AC528" i="2664"/>
  <c r="AC529" i="2664"/>
  <c r="AC530" i="2664"/>
  <c r="AC531" i="2664"/>
  <c r="AC532" i="2664"/>
  <c r="AC533" i="2664"/>
  <c r="AC534" i="2664"/>
  <c r="AC535" i="2664"/>
  <c r="AC536" i="2664"/>
  <c r="AC537" i="2664"/>
  <c r="AC538" i="2664"/>
  <c r="AC539" i="2664"/>
  <c r="AC540" i="2664"/>
  <c r="AC541" i="2664"/>
  <c r="AC542" i="2664"/>
  <c r="AC543" i="2664"/>
  <c r="AC544" i="2664"/>
  <c r="AC545" i="2664"/>
  <c r="AC546" i="2664"/>
  <c r="AC547" i="2664"/>
  <c r="AC548" i="2664"/>
  <c r="AC549" i="2664"/>
  <c r="AC550" i="2664"/>
  <c r="AC551" i="2664"/>
  <c r="AC552" i="2664"/>
  <c r="AC553" i="2664"/>
  <c r="AC554" i="2664"/>
  <c r="AC555" i="2664"/>
  <c r="AC556" i="2664"/>
  <c r="AC557" i="2664"/>
  <c r="AC558" i="2664"/>
  <c r="AC559" i="2664"/>
  <c r="AC560" i="2664"/>
  <c r="AC561" i="2664"/>
  <c r="AC562" i="2664"/>
  <c r="AC563" i="2664"/>
  <c r="AC564" i="2664"/>
  <c r="AC565" i="2664"/>
  <c r="AC566" i="2664"/>
  <c r="AC567" i="2664"/>
  <c r="AC568" i="2664"/>
  <c r="AC569" i="2664"/>
  <c r="AC570" i="2664"/>
  <c r="AC571" i="2664"/>
  <c r="AC572" i="2664"/>
  <c r="AC573" i="2664"/>
  <c r="AC574" i="2664"/>
  <c r="AC575" i="2664"/>
  <c r="AC576" i="2664"/>
  <c r="AC577" i="2664"/>
  <c r="AC578" i="2664"/>
  <c r="AC579" i="2664"/>
  <c r="AC580" i="2664"/>
  <c r="AC581" i="2664"/>
  <c r="AC582" i="2664"/>
  <c r="AC583" i="2664"/>
  <c r="AC584" i="2664"/>
  <c r="AC585" i="2664"/>
  <c r="AC586" i="2664"/>
  <c r="AC587" i="2664"/>
  <c r="AC588" i="2664"/>
  <c r="AC589" i="2664"/>
  <c r="AC590" i="2664"/>
  <c r="AC591" i="2664"/>
  <c r="AC592" i="2664"/>
  <c r="AC593" i="2664"/>
  <c r="AC594" i="2664"/>
  <c r="AC595" i="2664"/>
  <c r="AC596" i="2664"/>
  <c r="AC597" i="2664"/>
  <c r="AC598" i="2664"/>
  <c r="AC599" i="2664"/>
  <c r="AC600" i="2664"/>
  <c r="AC601" i="2664"/>
  <c r="AC602" i="2664"/>
  <c r="AC603" i="2664"/>
  <c r="AC604" i="2664"/>
  <c r="AC605" i="2664"/>
  <c r="AC606" i="2664"/>
  <c r="AC607" i="2664"/>
  <c r="AC608" i="2664"/>
  <c r="AC609" i="2664"/>
  <c r="AC610" i="2664"/>
  <c r="AC611" i="2664"/>
  <c r="AC612" i="2664"/>
  <c r="AC613" i="2664"/>
  <c r="AC614" i="2664"/>
  <c r="AC615" i="2664"/>
  <c r="AC616" i="2664"/>
  <c r="AC617" i="2664"/>
  <c r="AC618" i="2664"/>
  <c r="AC619" i="2664"/>
  <c r="AC620" i="2664"/>
  <c r="AC621" i="2664"/>
  <c r="AC622" i="2664"/>
  <c r="AC623" i="2664"/>
  <c r="AC624" i="2664"/>
  <c r="AC625" i="2664"/>
  <c r="AC626" i="2664"/>
  <c r="AC627" i="2664"/>
  <c r="AC628" i="2664"/>
  <c r="AC629" i="2664"/>
  <c r="AC630" i="2664"/>
  <c r="AC631" i="2664"/>
  <c r="AC632" i="2664"/>
  <c r="AC633" i="2664"/>
  <c r="AC634" i="2664"/>
  <c r="AC635" i="2664"/>
  <c r="AC636" i="2664"/>
  <c r="AC637" i="2664"/>
  <c r="AC638" i="2664"/>
  <c r="AC639" i="2664"/>
  <c r="AC640" i="2664"/>
  <c r="AC641" i="2664"/>
  <c r="AC642" i="2664"/>
  <c r="AC643" i="2664"/>
  <c r="AC644" i="2664"/>
  <c r="AC645" i="2664"/>
  <c r="AC646" i="2664"/>
  <c r="AC647" i="2664"/>
  <c r="AC648" i="2664"/>
  <c r="AC649" i="2664"/>
  <c r="AC650" i="2664"/>
  <c r="AC651" i="2664"/>
  <c r="AC652" i="2664"/>
  <c r="AC653" i="2664"/>
  <c r="AC654" i="2664"/>
  <c r="AC655" i="2664"/>
  <c r="AC656" i="2664"/>
  <c r="AC657" i="2664"/>
  <c r="AC658" i="2664"/>
  <c r="AC659" i="2664"/>
  <c r="AC660" i="2664"/>
  <c r="AC661" i="2664"/>
  <c r="AC662" i="2664"/>
  <c r="AC663" i="2664"/>
  <c r="AC664" i="2664"/>
  <c r="AC665" i="2664"/>
  <c r="AC666" i="2664"/>
  <c r="AC667" i="2664"/>
  <c r="AC668" i="2664"/>
  <c r="AC669" i="2664"/>
  <c r="AC670" i="2664"/>
  <c r="AC671" i="2664"/>
  <c r="AC672" i="2664"/>
  <c r="AC673" i="2664"/>
  <c r="AC674" i="2664"/>
  <c r="AC675" i="2664"/>
  <c r="AC676" i="2664"/>
  <c r="AC677" i="2664"/>
  <c r="AC678" i="2664"/>
  <c r="AC679" i="2664"/>
  <c r="AC680" i="2664"/>
  <c r="AC681" i="2664"/>
  <c r="AC682" i="2664"/>
  <c r="AC683" i="2664"/>
  <c r="AC684" i="2664"/>
  <c r="AC685" i="2664"/>
  <c r="AC686" i="2664"/>
  <c r="AC687" i="2664"/>
  <c r="AC688" i="2664"/>
  <c r="AC689" i="2664"/>
  <c r="AC690" i="2664"/>
  <c r="AC691" i="2664"/>
  <c r="AC692" i="2664"/>
  <c r="AC693" i="2664"/>
  <c r="AC694" i="2664"/>
  <c r="AC695" i="2664"/>
  <c r="AC696" i="2664"/>
  <c r="AC697" i="2664"/>
  <c r="AC698" i="2664"/>
  <c r="AC699" i="2664"/>
  <c r="AC700" i="2664"/>
  <c r="AC701" i="2664"/>
  <c r="AC702" i="2664"/>
  <c r="AC703" i="2664"/>
  <c r="AC704" i="2664"/>
  <c r="AC705" i="2664"/>
  <c r="AC706" i="2664"/>
  <c r="AC707" i="2664"/>
  <c r="AC708" i="2664"/>
  <c r="AC709" i="2664"/>
  <c r="AC710" i="2664"/>
  <c r="AC711" i="2664"/>
  <c r="AC712" i="2664"/>
  <c r="AC713" i="2664"/>
  <c r="AC714" i="2664"/>
  <c r="AC715" i="2664"/>
  <c r="AC716" i="2664"/>
  <c r="AC717" i="2664"/>
  <c r="AC718" i="2664"/>
  <c r="AC719" i="2664"/>
  <c r="AC720" i="2664"/>
  <c r="AC721" i="2664"/>
  <c r="AC722" i="2664"/>
  <c r="AC723" i="2664"/>
  <c r="AC724" i="2664"/>
  <c r="AC725" i="2664"/>
  <c r="AC726" i="2664"/>
  <c r="AC727" i="2664"/>
  <c r="AC728" i="2664"/>
  <c r="AC729" i="2664"/>
  <c r="AC730" i="2664"/>
  <c r="AC731" i="2664"/>
  <c r="AC732" i="2664"/>
  <c r="AC733" i="2664"/>
  <c r="AC734" i="2664"/>
  <c r="AC735" i="2664"/>
  <c r="AC736" i="2664"/>
  <c r="AC737" i="2664"/>
  <c r="AC738" i="2664"/>
  <c r="AC739" i="2664"/>
  <c r="AC740" i="2664"/>
  <c r="AC741" i="2664"/>
  <c r="AC742" i="2664"/>
  <c r="AC743" i="2664"/>
  <c r="AC744" i="2664"/>
  <c r="AC745" i="2664"/>
  <c r="AC746" i="2664"/>
  <c r="AC747" i="2664"/>
  <c r="AC748" i="2664"/>
  <c r="AC749" i="2664"/>
  <c r="AC750" i="2664"/>
  <c r="AC751" i="2664"/>
  <c r="AC752" i="2664"/>
  <c r="AC753" i="2664"/>
  <c r="AC754" i="2664"/>
  <c r="AC755" i="2664"/>
  <c r="AC756" i="2664"/>
  <c r="AC757" i="2664"/>
  <c r="AC758" i="2664"/>
  <c r="AC759" i="2664"/>
  <c r="AC760" i="2664"/>
  <c r="AC761" i="2664"/>
  <c r="AC762" i="2664"/>
  <c r="AC763" i="2664"/>
  <c r="AC764" i="2664"/>
  <c r="AC765" i="2664"/>
  <c r="AC766" i="2664"/>
  <c r="AC767" i="2664"/>
  <c r="AC768" i="2664"/>
  <c r="AC769" i="2664"/>
  <c r="AC770" i="2664"/>
  <c r="AC771" i="2664"/>
  <c r="AC772" i="2664"/>
  <c r="AC773" i="2664"/>
  <c r="AC774" i="2664"/>
  <c r="AC775" i="2664"/>
  <c r="AC776" i="2664"/>
  <c r="AC777" i="2664"/>
  <c r="AC778" i="2664"/>
  <c r="AC779" i="2664"/>
  <c r="AC780" i="2664"/>
  <c r="AC781" i="2664"/>
  <c r="AC782" i="2664"/>
  <c r="AC783" i="2664"/>
  <c r="AC784" i="2664"/>
  <c r="AC785" i="2664"/>
  <c r="AC786" i="2664"/>
  <c r="AC787" i="2664"/>
  <c r="AC788" i="2664"/>
  <c r="AC789" i="2664"/>
  <c r="AC790" i="2664"/>
  <c r="AC791" i="2664"/>
  <c r="AC792" i="2664"/>
  <c r="AC793" i="2664"/>
  <c r="AC794" i="2664"/>
  <c r="AC795" i="2664"/>
  <c r="AC796" i="2664"/>
  <c r="AC797" i="2664"/>
  <c r="AC798" i="2664"/>
  <c r="AC799" i="2664"/>
  <c r="AC800" i="2664"/>
  <c r="AC801" i="2664"/>
  <c r="AC802" i="2664"/>
  <c r="AC803" i="2664"/>
  <c r="AC804" i="2664"/>
  <c r="AC805" i="2664"/>
  <c r="AC806" i="2664"/>
  <c r="AC807" i="2664"/>
  <c r="AC808" i="2664"/>
  <c r="AC809" i="2664"/>
  <c r="AC810" i="2664"/>
  <c r="AC811" i="2664"/>
  <c r="AC812" i="2664"/>
  <c r="AC813" i="2664"/>
  <c r="AC814" i="2664"/>
  <c r="AC815" i="2664"/>
  <c r="AC816" i="2664"/>
  <c r="AC817" i="2664"/>
  <c r="AC818" i="2664"/>
  <c r="AC819" i="2664"/>
  <c r="AC820" i="2664"/>
  <c r="AC821" i="2664"/>
  <c r="AC822" i="2664"/>
  <c r="AC823" i="2664"/>
  <c r="AC824" i="2664"/>
  <c r="AC825" i="2664"/>
  <c r="AC826" i="2664"/>
  <c r="AC827" i="2664"/>
  <c r="AC828" i="2664"/>
  <c r="AC829" i="2664"/>
  <c r="AC830" i="2664"/>
  <c r="AC831" i="2664"/>
  <c r="AC832" i="2664"/>
  <c r="AC833" i="2664"/>
  <c r="AC834" i="2664"/>
  <c r="AC835" i="2664"/>
  <c r="AC836" i="2664"/>
  <c r="AC837" i="2664"/>
  <c r="AC838" i="2664"/>
  <c r="AC839" i="2664"/>
  <c r="AC840" i="2664"/>
  <c r="AC841" i="2664"/>
  <c r="AC842" i="2664"/>
  <c r="AC843" i="2664"/>
  <c r="AC844" i="2664"/>
  <c r="AC845" i="2664"/>
  <c r="AC846" i="2664"/>
  <c r="AC847" i="2664"/>
  <c r="AC848" i="2664"/>
  <c r="AC849" i="2664"/>
  <c r="AC850" i="2664"/>
  <c r="AC851" i="2664"/>
  <c r="AC852" i="2664"/>
  <c r="AC853" i="2664"/>
  <c r="AC854" i="2664"/>
  <c r="AC855" i="2664"/>
  <c r="AC856" i="2664"/>
  <c r="AC857" i="2664"/>
  <c r="AC858" i="2664"/>
  <c r="AC859" i="2664"/>
  <c r="AC860" i="2664"/>
  <c r="AC861" i="2664"/>
  <c r="AC862" i="2664"/>
  <c r="AC863" i="2664"/>
  <c r="AC864" i="2664"/>
  <c r="AC865" i="2664"/>
  <c r="AC866" i="2664"/>
  <c r="AC867" i="2664"/>
  <c r="AC868" i="2664"/>
  <c r="AC869" i="2664"/>
  <c r="AC870" i="2664"/>
  <c r="AC871" i="2664"/>
  <c r="AC872" i="2664"/>
  <c r="AC873" i="2664"/>
  <c r="AC874" i="2664"/>
  <c r="AC875" i="2664"/>
  <c r="AC876" i="2664"/>
  <c r="AC877" i="2664"/>
  <c r="AC878" i="2664"/>
  <c r="AC879" i="2664"/>
  <c r="AC880" i="2664"/>
  <c r="AC881" i="2664"/>
  <c r="AC882" i="2664"/>
  <c r="AC883" i="2664"/>
  <c r="AC884" i="2664"/>
  <c r="AC885" i="2664"/>
  <c r="AC886" i="2664"/>
  <c r="AC887" i="2664"/>
  <c r="AC888" i="2664"/>
  <c r="AC889" i="2664"/>
  <c r="AC890" i="2664"/>
  <c r="AC891" i="2664"/>
  <c r="AC892" i="2664"/>
  <c r="AC893" i="2664"/>
  <c r="AC894" i="2664"/>
  <c r="AC895" i="2664"/>
  <c r="AC896" i="2664"/>
  <c r="AC897" i="2664"/>
  <c r="AC898" i="2664"/>
  <c r="AC899" i="2664"/>
  <c r="AC900" i="2664"/>
  <c r="AC901" i="2664"/>
  <c r="AC902" i="2664"/>
  <c r="AC903" i="2664"/>
  <c r="AC904" i="2664"/>
  <c r="AC905" i="2664"/>
  <c r="AC906" i="2664"/>
  <c r="AC907" i="2664"/>
  <c r="AC908" i="2664"/>
  <c r="AC909" i="2664"/>
  <c r="AC910" i="2664"/>
  <c r="AC911" i="2664"/>
  <c r="AC912" i="2664"/>
  <c r="AC913" i="2664"/>
  <c r="AC914" i="2664"/>
  <c r="AC915" i="2664"/>
  <c r="AC916" i="2664"/>
  <c r="AC917" i="2664"/>
  <c r="AC918" i="2664"/>
  <c r="AC919" i="2664"/>
  <c r="AC920" i="2664"/>
  <c r="AC921" i="2664"/>
  <c r="AC922" i="2664"/>
  <c r="AC923" i="2664"/>
  <c r="AC924" i="2664"/>
  <c r="AC925" i="2664"/>
  <c r="AC926" i="2664"/>
  <c r="AC927" i="2664"/>
  <c r="AC928" i="2664"/>
  <c r="AC929" i="2664"/>
  <c r="AC930" i="2664"/>
  <c r="AC931" i="2664"/>
  <c r="AC932" i="2664"/>
  <c r="AC933" i="2664"/>
  <c r="AC934" i="2664"/>
  <c r="AC935" i="2664"/>
  <c r="AC936" i="2664"/>
  <c r="AC937" i="2664"/>
  <c r="AC938" i="2664"/>
  <c r="AC939" i="2664"/>
  <c r="AC940" i="2664"/>
  <c r="AC941" i="2664"/>
  <c r="AC942" i="2664"/>
  <c r="AC943" i="2664"/>
  <c r="AC944" i="2664"/>
  <c r="AC945" i="2664"/>
  <c r="AC946" i="2664"/>
  <c r="AC947" i="2664"/>
  <c r="AC948" i="2664"/>
  <c r="AC949" i="2664"/>
  <c r="AC950" i="2664"/>
  <c r="AC951" i="2664"/>
  <c r="AC952" i="2664"/>
  <c r="AC953" i="2664"/>
  <c r="AC954" i="2664"/>
  <c r="AC955" i="2664"/>
  <c r="AC956" i="2664"/>
  <c r="AC957" i="2664"/>
  <c r="AC958" i="2664"/>
  <c r="AC959" i="2664"/>
  <c r="AC960" i="2664"/>
  <c r="AC961" i="2664"/>
  <c r="AC962" i="2664"/>
  <c r="AC963" i="2664"/>
  <c r="AC964" i="2664"/>
  <c r="AC965" i="2664"/>
  <c r="AB7" i="2664"/>
  <c r="AD7" i="2664" s="1"/>
  <c r="AE7" i="2664" s="1"/>
  <c r="AB8" i="2664"/>
  <c r="AD8" i="2664" s="1"/>
  <c r="AE8" i="2664" s="1"/>
  <c r="AB9" i="2664"/>
  <c r="AD9" i="2664" s="1"/>
  <c r="AE9" i="2664" s="1"/>
  <c r="AB10" i="2664"/>
  <c r="AD10" i="2664" s="1"/>
  <c r="AE10" i="2664" s="1"/>
  <c r="AB11" i="2664"/>
  <c r="AD11" i="2664" s="1"/>
  <c r="AE11" i="2664" s="1"/>
  <c r="AB12" i="2664"/>
  <c r="AD12" i="2664" s="1"/>
  <c r="AE12" i="2664" s="1"/>
  <c r="AB13" i="2664"/>
  <c r="AD13" i="2664" s="1"/>
  <c r="AE13" i="2664" s="1"/>
  <c r="AB14" i="2664"/>
  <c r="AD14" i="2664" s="1"/>
  <c r="AE14" i="2664" s="1"/>
  <c r="AB15" i="2664"/>
  <c r="AD15" i="2664" s="1"/>
  <c r="AE15" i="2664" s="1"/>
  <c r="AB16" i="2664"/>
  <c r="AD16" i="2664" s="1"/>
  <c r="AE16" i="2664" s="1"/>
  <c r="AB17" i="2664"/>
  <c r="AD17" i="2664" s="1"/>
  <c r="AE17" i="2664" s="1"/>
  <c r="AB18" i="2664"/>
  <c r="AD18" i="2664" s="1"/>
  <c r="AE18" i="2664" s="1"/>
  <c r="AB19" i="2664"/>
  <c r="AD19" i="2664" s="1"/>
  <c r="AE19" i="2664" s="1"/>
  <c r="AB20" i="2664"/>
  <c r="AD20" i="2664" s="1"/>
  <c r="AE20" i="2664" s="1"/>
  <c r="AB21" i="2664"/>
  <c r="AD21" i="2664" s="1"/>
  <c r="AE21" i="2664" s="1"/>
  <c r="AB22" i="2664"/>
  <c r="AD22" i="2664" s="1"/>
  <c r="AE22" i="2664" s="1"/>
  <c r="AB23" i="2664"/>
  <c r="AD23" i="2664" s="1"/>
  <c r="AE23" i="2664" s="1"/>
  <c r="AB24" i="2664"/>
  <c r="AD24" i="2664" s="1"/>
  <c r="AE24" i="2664" s="1"/>
  <c r="AB25" i="2664"/>
  <c r="AD25" i="2664" s="1"/>
  <c r="AE25" i="2664" s="1"/>
  <c r="AB26" i="2664"/>
  <c r="AD26" i="2664" s="1"/>
  <c r="AE26" i="2664" s="1"/>
  <c r="AB27" i="2664"/>
  <c r="AD27" i="2664" s="1"/>
  <c r="AE27" i="2664" s="1"/>
  <c r="AB28" i="2664"/>
  <c r="AD28" i="2664" s="1"/>
  <c r="AE28" i="2664" s="1"/>
  <c r="AB29" i="2664"/>
  <c r="AD29" i="2664" s="1"/>
  <c r="AE29" i="2664" s="1"/>
  <c r="AB30" i="2664"/>
  <c r="AD30" i="2664" s="1"/>
  <c r="AE30" i="2664" s="1"/>
  <c r="AB31" i="2664"/>
  <c r="AD31" i="2664" s="1"/>
  <c r="AE31" i="2664" s="1"/>
  <c r="AB32" i="2664"/>
  <c r="AD32" i="2664" s="1"/>
  <c r="AE32" i="2664" s="1"/>
  <c r="AB33" i="2664"/>
  <c r="AD33" i="2664" s="1"/>
  <c r="AE33" i="2664" s="1"/>
  <c r="AB34" i="2664"/>
  <c r="AD34" i="2664" s="1"/>
  <c r="AE34" i="2664" s="1"/>
  <c r="AB35" i="2664"/>
  <c r="AD35" i="2664" s="1"/>
  <c r="AE35" i="2664" s="1"/>
  <c r="AB36" i="2664"/>
  <c r="AD36" i="2664" s="1"/>
  <c r="AE36" i="2664" s="1"/>
  <c r="AB37" i="2664"/>
  <c r="AD37" i="2664" s="1"/>
  <c r="AE37" i="2664" s="1"/>
  <c r="AB38" i="2664"/>
  <c r="AD38" i="2664" s="1"/>
  <c r="AE38" i="2664" s="1"/>
  <c r="AB39" i="2664"/>
  <c r="AD39" i="2664" s="1"/>
  <c r="AE39" i="2664" s="1"/>
  <c r="AB40" i="2664"/>
  <c r="AD40" i="2664" s="1"/>
  <c r="AE40" i="2664" s="1"/>
  <c r="AB41" i="2664"/>
  <c r="AD41" i="2664" s="1"/>
  <c r="AE41" i="2664" s="1"/>
  <c r="AB42" i="2664"/>
  <c r="AD42" i="2664" s="1"/>
  <c r="AE42" i="2664" s="1"/>
  <c r="AB43" i="2664"/>
  <c r="AD43" i="2664" s="1"/>
  <c r="AE43" i="2664" s="1"/>
  <c r="AB44" i="2664"/>
  <c r="AD44" i="2664" s="1"/>
  <c r="AE44" i="2664" s="1"/>
  <c r="AB45" i="2664"/>
  <c r="AD45" i="2664" s="1"/>
  <c r="AE45" i="2664" s="1"/>
  <c r="AB46" i="2664"/>
  <c r="AD46" i="2664" s="1"/>
  <c r="AE46" i="2664" s="1"/>
  <c r="AB47" i="2664"/>
  <c r="AD47" i="2664" s="1"/>
  <c r="AE47" i="2664" s="1"/>
  <c r="AB48" i="2664"/>
  <c r="AD48" i="2664" s="1"/>
  <c r="AE48" i="2664" s="1"/>
  <c r="AB49" i="2664"/>
  <c r="AD49" i="2664" s="1"/>
  <c r="AE49" i="2664" s="1"/>
  <c r="AB50" i="2664"/>
  <c r="AD50" i="2664" s="1"/>
  <c r="AE50" i="2664" s="1"/>
  <c r="AB51" i="2664"/>
  <c r="AD51" i="2664" s="1"/>
  <c r="AE51" i="2664" s="1"/>
  <c r="AB52" i="2664"/>
  <c r="AD52" i="2664" s="1"/>
  <c r="AE52" i="2664" s="1"/>
  <c r="AB53" i="2664"/>
  <c r="AD53" i="2664" s="1"/>
  <c r="AE53" i="2664" s="1"/>
  <c r="AB54" i="2664"/>
  <c r="AD54" i="2664" s="1"/>
  <c r="AE54" i="2664" s="1"/>
  <c r="AB55" i="2664"/>
  <c r="AD55" i="2664" s="1"/>
  <c r="AE55" i="2664" s="1"/>
  <c r="AB56" i="2664"/>
  <c r="AD56" i="2664" s="1"/>
  <c r="AE56" i="2664" s="1"/>
  <c r="AB57" i="2664"/>
  <c r="AD57" i="2664" s="1"/>
  <c r="AE57" i="2664" s="1"/>
  <c r="AB58" i="2664"/>
  <c r="AD58" i="2664" s="1"/>
  <c r="AE58" i="2664" s="1"/>
  <c r="AB59" i="2664"/>
  <c r="AD59" i="2664" s="1"/>
  <c r="AE59" i="2664" s="1"/>
  <c r="AB60" i="2664"/>
  <c r="AD60" i="2664" s="1"/>
  <c r="AE60" i="2664" s="1"/>
  <c r="AB61" i="2664"/>
  <c r="AD61" i="2664" s="1"/>
  <c r="AE61" i="2664" s="1"/>
  <c r="AB62" i="2664"/>
  <c r="AD62" i="2664" s="1"/>
  <c r="AE62" i="2664" s="1"/>
  <c r="AB63" i="2664"/>
  <c r="AD63" i="2664" s="1"/>
  <c r="AE63" i="2664" s="1"/>
  <c r="AB64" i="2664"/>
  <c r="AD64" i="2664" s="1"/>
  <c r="AE64" i="2664" s="1"/>
  <c r="AB65" i="2664"/>
  <c r="AD65" i="2664" s="1"/>
  <c r="AE65" i="2664" s="1"/>
  <c r="AB66" i="2664"/>
  <c r="AD66" i="2664" s="1"/>
  <c r="AE66" i="2664" s="1"/>
  <c r="AB67" i="2664"/>
  <c r="AD67" i="2664" s="1"/>
  <c r="AE67" i="2664" s="1"/>
  <c r="AB68" i="2664"/>
  <c r="AD68" i="2664" s="1"/>
  <c r="AE68" i="2664" s="1"/>
  <c r="AB69" i="2664"/>
  <c r="AD69" i="2664" s="1"/>
  <c r="AE69" i="2664" s="1"/>
  <c r="AB70" i="2664"/>
  <c r="AD70" i="2664" s="1"/>
  <c r="AE70" i="2664" s="1"/>
  <c r="AB71" i="2664"/>
  <c r="AD71" i="2664" s="1"/>
  <c r="AE71" i="2664" s="1"/>
  <c r="AB72" i="2664"/>
  <c r="AD72" i="2664" s="1"/>
  <c r="AE72" i="2664" s="1"/>
  <c r="AB73" i="2664"/>
  <c r="AD73" i="2664" s="1"/>
  <c r="AE73" i="2664" s="1"/>
  <c r="AB74" i="2664"/>
  <c r="AD74" i="2664" s="1"/>
  <c r="AE74" i="2664" s="1"/>
  <c r="AB75" i="2664"/>
  <c r="AD75" i="2664" s="1"/>
  <c r="AE75" i="2664" s="1"/>
  <c r="AB76" i="2664"/>
  <c r="AD76" i="2664" s="1"/>
  <c r="AE76" i="2664" s="1"/>
  <c r="AB77" i="2664"/>
  <c r="AD77" i="2664" s="1"/>
  <c r="AE77" i="2664" s="1"/>
  <c r="AB78" i="2664"/>
  <c r="AD78" i="2664" s="1"/>
  <c r="AE78" i="2664" s="1"/>
  <c r="AB79" i="2664"/>
  <c r="AD79" i="2664" s="1"/>
  <c r="AE79" i="2664" s="1"/>
  <c r="AB80" i="2664"/>
  <c r="AD80" i="2664" s="1"/>
  <c r="AE80" i="2664" s="1"/>
  <c r="AB81" i="2664"/>
  <c r="AD81" i="2664" s="1"/>
  <c r="AE81" i="2664" s="1"/>
  <c r="AB82" i="2664"/>
  <c r="AD82" i="2664" s="1"/>
  <c r="AE82" i="2664" s="1"/>
  <c r="AB83" i="2664"/>
  <c r="AD83" i="2664" s="1"/>
  <c r="AE83" i="2664" s="1"/>
  <c r="AB84" i="2664"/>
  <c r="AD84" i="2664" s="1"/>
  <c r="AE84" i="2664" s="1"/>
  <c r="AB85" i="2664"/>
  <c r="AD85" i="2664" s="1"/>
  <c r="AE85" i="2664" s="1"/>
  <c r="AB86" i="2664"/>
  <c r="AD86" i="2664" s="1"/>
  <c r="AE86" i="2664" s="1"/>
  <c r="AB87" i="2664"/>
  <c r="AD87" i="2664" s="1"/>
  <c r="AE87" i="2664" s="1"/>
  <c r="AB88" i="2664"/>
  <c r="AD88" i="2664" s="1"/>
  <c r="AE88" i="2664" s="1"/>
  <c r="AB89" i="2664"/>
  <c r="AD89" i="2664" s="1"/>
  <c r="AE89" i="2664" s="1"/>
  <c r="AB90" i="2664"/>
  <c r="AD90" i="2664" s="1"/>
  <c r="AE90" i="2664" s="1"/>
  <c r="AB91" i="2664"/>
  <c r="AD91" i="2664" s="1"/>
  <c r="AE91" i="2664" s="1"/>
  <c r="AB92" i="2664"/>
  <c r="AD92" i="2664" s="1"/>
  <c r="AE92" i="2664" s="1"/>
  <c r="AB93" i="2664"/>
  <c r="AD93" i="2664" s="1"/>
  <c r="AE93" i="2664" s="1"/>
  <c r="AB94" i="2664"/>
  <c r="AD94" i="2664" s="1"/>
  <c r="AE94" i="2664" s="1"/>
  <c r="AB95" i="2664"/>
  <c r="AD95" i="2664" s="1"/>
  <c r="AE95" i="2664" s="1"/>
  <c r="AB96" i="2664"/>
  <c r="AD96" i="2664" s="1"/>
  <c r="AE96" i="2664" s="1"/>
  <c r="AB97" i="2664"/>
  <c r="AD97" i="2664" s="1"/>
  <c r="AE97" i="2664" s="1"/>
  <c r="AB98" i="2664"/>
  <c r="AD98" i="2664" s="1"/>
  <c r="AE98" i="2664" s="1"/>
  <c r="AB99" i="2664"/>
  <c r="AD99" i="2664" s="1"/>
  <c r="AE99" i="2664" s="1"/>
  <c r="AB100" i="2664"/>
  <c r="AD100" i="2664" s="1"/>
  <c r="AE100" i="2664" s="1"/>
  <c r="AB101" i="2664"/>
  <c r="AD101" i="2664" s="1"/>
  <c r="AE101" i="2664" s="1"/>
  <c r="AB102" i="2664"/>
  <c r="AD102" i="2664" s="1"/>
  <c r="AE102" i="2664" s="1"/>
  <c r="AB103" i="2664"/>
  <c r="AD103" i="2664" s="1"/>
  <c r="AE103" i="2664" s="1"/>
  <c r="AB104" i="2664"/>
  <c r="AD104" i="2664" s="1"/>
  <c r="AE104" i="2664" s="1"/>
  <c r="AB105" i="2664"/>
  <c r="AD105" i="2664" s="1"/>
  <c r="AE105" i="2664" s="1"/>
  <c r="AB106" i="2664"/>
  <c r="AD106" i="2664" s="1"/>
  <c r="AE106" i="2664" s="1"/>
  <c r="AB107" i="2664"/>
  <c r="AD107" i="2664" s="1"/>
  <c r="AE107" i="2664" s="1"/>
  <c r="AB108" i="2664"/>
  <c r="AD108" i="2664" s="1"/>
  <c r="AE108" i="2664" s="1"/>
  <c r="AB109" i="2664"/>
  <c r="AD109" i="2664" s="1"/>
  <c r="AE109" i="2664" s="1"/>
  <c r="AB110" i="2664"/>
  <c r="AD110" i="2664" s="1"/>
  <c r="AE110" i="2664" s="1"/>
  <c r="AB111" i="2664"/>
  <c r="AD111" i="2664" s="1"/>
  <c r="AE111" i="2664" s="1"/>
  <c r="AB112" i="2664"/>
  <c r="AD112" i="2664" s="1"/>
  <c r="AE112" i="2664" s="1"/>
  <c r="AB113" i="2664"/>
  <c r="AD113" i="2664" s="1"/>
  <c r="AE113" i="2664" s="1"/>
  <c r="AB114" i="2664"/>
  <c r="AD114" i="2664" s="1"/>
  <c r="AE114" i="2664" s="1"/>
  <c r="AB115" i="2664"/>
  <c r="AD115" i="2664" s="1"/>
  <c r="AE115" i="2664" s="1"/>
  <c r="AB116" i="2664"/>
  <c r="AD116" i="2664" s="1"/>
  <c r="AE116" i="2664" s="1"/>
  <c r="AB117" i="2664"/>
  <c r="AD117" i="2664" s="1"/>
  <c r="AE117" i="2664" s="1"/>
  <c r="AB118" i="2664"/>
  <c r="AD118" i="2664" s="1"/>
  <c r="AE118" i="2664" s="1"/>
  <c r="AB119" i="2664"/>
  <c r="AD119" i="2664" s="1"/>
  <c r="AE119" i="2664" s="1"/>
  <c r="AB120" i="2664"/>
  <c r="AD120" i="2664" s="1"/>
  <c r="AE120" i="2664" s="1"/>
  <c r="AB121" i="2664"/>
  <c r="AD121" i="2664" s="1"/>
  <c r="AE121" i="2664" s="1"/>
  <c r="AB122" i="2664"/>
  <c r="AD122" i="2664" s="1"/>
  <c r="AE122" i="2664" s="1"/>
  <c r="AB123" i="2664"/>
  <c r="AD123" i="2664" s="1"/>
  <c r="AE123" i="2664" s="1"/>
  <c r="AB124" i="2664"/>
  <c r="AD124" i="2664" s="1"/>
  <c r="AE124" i="2664" s="1"/>
  <c r="AB125" i="2664"/>
  <c r="AD125" i="2664" s="1"/>
  <c r="AE125" i="2664" s="1"/>
  <c r="AB126" i="2664"/>
  <c r="AD126" i="2664" s="1"/>
  <c r="AE126" i="2664" s="1"/>
  <c r="AB127" i="2664"/>
  <c r="AD127" i="2664" s="1"/>
  <c r="AE127" i="2664" s="1"/>
  <c r="AB128" i="2664"/>
  <c r="AD128" i="2664" s="1"/>
  <c r="AE128" i="2664" s="1"/>
  <c r="AB129" i="2664"/>
  <c r="AD129" i="2664" s="1"/>
  <c r="AE129" i="2664" s="1"/>
  <c r="AB130" i="2664"/>
  <c r="AD130" i="2664" s="1"/>
  <c r="AE130" i="2664" s="1"/>
  <c r="AB131" i="2664"/>
  <c r="AD131" i="2664" s="1"/>
  <c r="AE131" i="2664" s="1"/>
  <c r="AB132" i="2664"/>
  <c r="AD132" i="2664" s="1"/>
  <c r="AE132" i="2664" s="1"/>
  <c r="AB133" i="2664"/>
  <c r="AD133" i="2664" s="1"/>
  <c r="AE133" i="2664" s="1"/>
  <c r="AB134" i="2664"/>
  <c r="AD134" i="2664" s="1"/>
  <c r="AE134" i="2664" s="1"/>
  <c r="AB135" i="2664"/>
  <c r="AD135" i="2664" s="1"/>
  <c r="AE135" i="2664" s="1"/>
  <c r="AB136" i="2664"/>
  <c r="AD136" i="2664" s="1"/>
  <c r="AE136" i="2664" s="1"/>
  <c r="AB137" i="2664"/>
  <c r="AD137" i="2664" s="1"/>
  <c r="AE137" i="2664" s="1"/>
  <c r="AB138" i="2664"/>
  <c r="AD138" i="2664" s="1"/>
  <c r="AE138" i="2664" s="1"/>
  <c r="AB139" i="2664"/>
  <c r="AD139" i="2664" s="1"/>
  <c r="AE139" i="2664" s="1"/>
  <c r="AB140" i="2664"/>
  <c r="AD140" i="2664" s="1"/>
  <c r="AE140" i="2664" s="1"/>
  <c r="AB141" i="2664"/>
  <c r="AD141" i="2664" s="1"/>
  <c r="AE141" i="2664" s="1"/>
  <c r="AB142" i="2664"/>
  <c r="AD142" i="2664" s="1"/>
  <c r="AE142" i="2664" s="1"/>
  <c r="AB143" i="2664"/>
  <c r="AD143" i="2664" s="1"/>
  <c r="AE143" i="2664" s="1"/>
  <c r="AB144" i="2664"/>
  <c r="AD144" i="2664" s="1"/>
  <c r="AE144" i="2664" s="1"/>
  <c r="AB145" i="2664"/>
  <c r="AD145" i="2664" s="1"/>
  <c r="AE145" i="2664" s="1"/>
  <c r="AB146" i="2664"/>
  <c r="AD146" i="2664" s="1"/>
  <c r="AE146" i="2664" s="1"/>
  <c r="AB147" i="2664"/>
  <c r="AD147" i="2664" s="1"/>
  <c r="AE147" i="2664" s="1"/>
  <c r="AB148" i="2664"/>
  <c r="AD148" i="2664" s="1"/>
  <c r="AE148" i="2664" s="1"/>
  <c r="AB149" i="2664"/>
  <c r="AD149" i="2664" s="1"/>
  <c r="AE149" i="2664" s="1"/>
  <c r="AB150" i="2664"/>
  <c r="AD150" i="2664" s="1"/>
  <c r="AE150" i="2664" s="1"/>
  <c r="AB151" i="2664"/>
  <c r="AD151" i="2664" s="1"/>
  <c r="AE151" i="2664" s="1"/>
  <c r="AB152" i="2664"/>
  <c r="AD152" i="2664" s="1"/>
  <c r="AE152" i="2664" s="1"/>
  <c r="AB153" i="2664"/>
  <c r="AD153" i="2664" s="1"/>
  <c r="AE153" i="2664" s="1"/>
  <c r="AB154" i="2664"/>
  <c r="AD154" i="2664" s="1"/>
  <c r="AE154" i="2664" s="1"/>
  <c r="AB155" i="2664"/>
  <c r="AD155" i="2664" s="1"/>
  <c r="AE155" i="2664" s="1"/>
  <c r="AB156" i="2664"/>
  <c r="AD156" i="2664" s="1"/>
  <c r="AE156" i="2664" s="1"/>
  <c r="AB157" i="2664"/>
  <c r="AD157" i="2664" s="1"/>
  <c r="AE157" i="2664" s="1"/>
  <c r="AB158" i="2664"/>
  <c r="AD158" i="2664" s="1"/>
  <c r="AE158" i="2664" s="1"/>
  <c r="AB159" i="2664"/>
  <c r="AD159" i="2664" s="1"/>
  <c r="AE159" i="2664" s="1"/>
  <c r="AB160" i="2664"/>
  <c r="AD160" i="2664" s="1"/>
  <c r="AE160" i="2664" s="1"/>
  <c r="AB161" i="2664"/>
  <c r="AD161" i="2664" s="1"/>
  <c r="AE161" i="2664" s="1"/>
  <c r="AB162" i="2664"/>
  <c r="AD162" i="2664" s="1"/>
  <c r="AE162" i="2664" s="1"/>
  <c r="AB163" i="2664"/>
  <c r="AD163" i="2664" s="1"/>
  <c r="AE163" i="2664" s="1"/>
  <c r="AB164" i="2664"/>
  <c r="AD164" i="2664" s="1"/>
  <c r="AE164" i="2664" s="1"/>
  <c r="AB165" i="2664"/>
  <c r="AD165" i="2664" s="1"/>
  <c r="AE165" i="2664" s="1"/>
  <c r="AB166" i="2664"/>
  <c r="AD166" i="2664" s="1"/>
  <c r="AE166" i="2664" s="1"/>
  <c r="AB167" i="2664"/>
  <c r="AD167" i="2664" s="1"/>
  <c r="AE167" i="2664" s="1"/>
  <c r="AB168" i="2664"/>
  <c r="AD168" i="2664" s="1"/>
  <c r="AE168" i="2664" s="1"/>
  <c r="AB169" i="2664"/>
  <c r="AD169" i="2664" s="1"/>
  <c r="AE169" i="2664" s="1"/>
  <c r="AB170" i="2664"/>
  <c r="AD170" i="2664" s="1"/>
  <c r="AE170" i="2664" s="1"/>
  <c r="AB171" i="2664"/>
  <c r="AD171" i="2664" s="1"/>
  <c r="AE171" i="2664" s="1"/>
  <c r="AB172" i="2664"/>
  <c r="AD172" i="2664" s="1"/>
  <c r="AE172" i="2664" s="1"/>
  <c r="AB173" i="2664"/>
  <c r="AD173" i="2664" s="1"/>
  <c r="AE173" i="2664" s="1"/>
  <c r="AB174" i="2664"/>
  <c r="AD174" i="2664" s="1"/>
  <c r="AE174" i="2664" s="1"/>
  <c r="AB175" i="2664"/>
  <c r="AD175" i="2664" s="1"/>
  <c r="AE175" i="2664" s="1"/>
  <c r="AB176" i="2664"/>
  <c r="AD176" i="2664" s="1"/>
  <c r="AE176" i="2664" s="1"/>
  <c r="AB177" i="2664"/>
  <c r="AD177" i="2664" s="1"/>
  <c r="AE177" i="2664" s="1"/>
  <c r="AB178" i="2664"/>
  <c r="AD178" i="2664" s="1"/>
  <c r="AE178" i="2664" s="1"/>
  <c r="AB179" i="2664"/>
  <c r="AD179" i="2664" s="1"/>
  <c r="AE179" i="2664" s="1"/>
  <c r="AB180" i="2664"/>
  <c r="AD180" i="2664" s="1"/>
  <c r="AE180" i="2664" s="1"/>
  <c r="AB181" i="2664"/>
  <c r="AD181" i="2664" s="1"/>
  <c r="AE181" i="2664" s="1"/>
  <c r="AB182" i="2664"/>
  <c r="AD182" i="2664" s="1"/>
  <c r="AE182" i="2664" s="1"/>
  <c r="AB183" i="2664"/>
  <c r="AD183" i="2664" s="1"/>
  <c r="AE183" i="2664" s="1"/>
  <c r="AB184" i="2664"/>
  <c r="AD184" i="2664" s="1"/>
  <c r="AE184" i="2664" s="1"/>
  <c r="AB185" i="2664"/>
  <c r="AD185" i="2664" s="1"/>
  <c r="AE185" i="2664" s="1"/>
  <c r="AB186" i="2664"/>
  <c r="AD186" i="2664" s="1"/>
  <c r="AE186" i="2664" s="1"/>
  <c r="AB187" i="2664"/>
  <c r="AD187" i="2664" s="1"/>
  <c r="AE187" i="2664" s="1"/>
  <c r="AB188" i="2664"/>
  <c r="AD188" i="2664" s="1"/>
  <c r="AE188" i="2664" s="1"/>
  <c r="AB189" i="2664"/>
  <c r="AD189" i="2664" s="1"/>
  <c r="AE189" i="2664" s="1"/>
  <c r="AB190" i="2664"/>
  <c r="AD190" i="2664" s="1"/>
  <c r="AE190" i="2664" s="1"/>
  <c r="AB191" i="2664"/>
  <c r="AD191" i="2664" s="1"/>
  <c r="AE191" i="2664" s="1"/>
  <c r="AB192" i="2664"/>
  <c r="AD192" i="2664" s="1"/>
  <c r="AE192" i="2664" s="1"/>
  <c r="AB193" i="2664"/>
  <c r="AD193" i="2664" s="1"/>
  <c r="AE193" i="2664" s="1"/>
  <c r="AB194" i="2664"/>
  <c r="AD194" i="2664" s="1"/>
  <c r="AE194" i="2664" s="1"/>
  <c r="AB195" i="2664"/>
  <c r="AD195" i="2664" s="1"/>
  <c r="AE195" i="2664" s="1"/>
  <c r="AB196" i="2664"/>
  <c r="AD196" i="2664" s="1"/>
  <c r="AE196" i="2664" s="1"/>
  <c r="AB197" i="2664"/>
  <c r="AD197" i="2664" s="1"/>
  <c r="AE197" i="2664" s="1"/>
  <c r="AB198" i="2664"/>
  <c r="AD198" i="2664" s="1"/>
  <c r="AE198" i="2664" s="1"/>
  <c r="AB199" i="2664"/>
  <c r="AD199" i="2664" s="1"/>
  <c r="AE199" i="2664" s="1"/>
  <c r="AB200" i="2664"/>
  <c r="AD200" i="2664" s="1"/>
  <c r="AE200" i="2664" s="1"/>
  <c r="AB201" i="2664"/>
  <c r="AD201" i="2664" s="1"/>
  <c r="AE201" i="2664" s="1"/>
  <c r="AB202" i="2664"/>
  <c r="AD202" i="2664" s="1"/>
  <c r="AE202" i="2664" s="1"/>
  <c r="AB203" i="2664"/>
  <c r="AD203" i="2664" s="1"/>
  <c r="AE203" i="2664" s="1"/>
  <c r="AB204" i="2664"/>
  <c r="AD204" i="2664" s="1"/>
  <c r="AE204" i="2664" s="1"/>
  <c r="AB205" i="2664"/>
  <c r="AD205" i="2664" s="1"/>
  <c r="AE205" i="2664" s="1"/>
  <c r="AB206" i="2664"/>
  <c r="AD206" i="2664" s="1"/>
  <c r="AE206" i="2664" s="1"/>
  <c r="AB207" i="2664"/>
  <c r="AD207" i="2664" s="1"/>
  <c r="AE207" i="2664" s="1"/>
  <c r="AB208" i="2664"/>
  <c r="AD208" i="2664" s="1"/>
  <c r="AE208" i="2664" s="1"/>
  <c r="AB209" i="2664"/>
  <c r="AD209" i="2664" s="1"/>
  <c r="AE209" i="2664" s="1"/>
  <c r="AB210" i="2664"/>
  <c r="AD210" i="2664" s="1"/>
  <c r="AE210" i="2664" s="1"/>
  <c r="AB211" i="2664"/>
  <c r="AD211" i="2664" s="1"/>
  <c r="AE211" i="2664" s="1"/>
  <c r="AB212" i="2664"/>
  <c r="AD212" i="2664" s="1"/>
  <c r="AE212" i="2664" s="1"/>
  <c r="AB213" i="2664"/>
  <c r="AD213" i="2664" s="1"/>
  <c r="AE213" i="2664" s="1"/>
  <c r="AB214" i="2664"/>
  <c r="AD214" i="2664" s="1"/>
  <c r="AE214" i="2664" s="1"/>
  <c r="AB215" i="2664"/>
  <c r="AD215" i="2664" s="1"/>
  <c r="AE215" i="2664" s="1"/>
  <c r="AB216" i="2664"/>
  <c r="AD216" i="2664" s="1"/>
  <c r="AE216" i="2664" s="1"/>
  <c r="AB217" i="2664"/>
  <c r="AD217" i="2664" s="1"/>
  <c r="AE217" i="2664" s="1"/>
  <c r="AB218" i="2664"/>
  <c r="AD218" i="2664" s="1"/>
  <c r="AE218" i="2664" s="1"/>
  <c r="AB219" i="2664"/>
  <c r="AD219" i="2664" s="1"/>
  <c r="AE219" i="2664" s="1"/>
  <c r="AB220" i="2664"/>
  <c r="AD220" i="2664" s="1"/>
  <c r="AE220" i="2664" s="1"/>
  <c r="AB221" i="2664"/>
  <c r="AD221" i="2664" s="1"/>
  <c r="AE221" i="2664" s="1"/>
  <c r="AB222" i="2664"/>
  <c r="AD222" i="2664" s="1"/>
  <c r="AE222" i="2664" s="1"/>
  <c r="AB223" i="2664"/>
  <c r="AD223" i="2664" s="1"/>
  <c r="AE223" i="2664" s="1"/>
  <c r="AB224" i="2664"/>
  <c r="AD224" i="2664" s="1"/>
  <c r="AE224" i="2664" s="1"/>
  <c r="AB225" i="2664"/>
  <c r="AD225" i="2664" s="1"/>
  <c r="AE225" i="2664" s="1"/>
  <c r="AB226" i="2664"/>
  <c r="AD226" i="2664" s="1"/>
  <c r="AE226" i="2664" s="1"/>
  <c r="AB227" i="2664"/>
  <c r="AD227" i="2664" s="1"/>
  <c r="AE227" i="2664" s="1"/>
  <c r="AB228" i="2664"/>
  <c r="AD228" i="2664" s="1"/>
  <c r="AE228" i="2664" s="1"/>
  <c r="AB229" i="2664"/>
  <c r="AD229" i="2664" s="1"/>
  <c r="AE229" i="2664" s="1"/>
  <c r="AB230" i="2664"/>
  <c r="AD230" i="2664" s="1"/>
  <c r="AE230" i="2664" s="1"/>
  <c r="AB231" i="2664"/>
  <c r="AD231" i="2664" s="1"/>
  <c r="AE231" i="2664" s="1"/>
  <c r="AB232" i="2664"/>
  <c r="AD232" i="2664" s="1"/>
  <c r="AE232" i="2664" s="1"/>
  <c r="AB233" i="2664"/>
  <c r="AD233" i="2664" s="1"/>
  <c r="AE233" i="2664" s="1"/>
  <c r="AB234" i="2664"/>
  <c r="AD234" i="2664" s="1"/>
  <c r="AE234" i="2664" s="1"/>
  <c r="AB235" i="2664"/>
  <c r="AD235" i="2664" s="1"/>
  <c r="AE235" i="2664" s="1"/>
  <c r="AB236" i="2664"/>
  <c r="AD236" i="2664" s="1"/>
  <c r="AE236" i="2664" s="1"/>
  <c r="AB237" i="2664"/>
  <c r="AD237" i="2664" s="1"/>
  <c r="AE237" i="2664" s="1"/>
  <c r="AB238" i="2664"/>
  <c r="AD238" i="2664" s="1"/>
  <c r="AE238" i="2664" s="1"/>
  <c r="AB239" i="2664"/>
  <c r="AD239" i="2664" s="1"/>
  <c r="AE239" i="2664" s="1"/>
  <c r="AB240" i="2664"/>
  <c r="AD240" i="2664" s="1"/>
  <c r="AE240" i="2664" s="1"/>
  <c r="AB241" i="2664"/>
  <c r="AD241" i="2664" s="1"/>
  <c r="AE241" i="2664" s="1"/>
  <c r="AB242" i="2664"/>
  <c r="AD242" i="2664" s="1"/>
  <c r="AE242" i="2664" s="1"/>
  <c r="AB243" i="2664"/>
  <c r="AD243" i="2664" s="1"/>
  <c r="AE243" i="2664" s="1"/>
  <c r="AB244" i="2664"/>
  <c r="AD244" i="2664" s="1"/>
  <c r="AE244" i="2664" s="1"/>
  <c r="AB245" i="2664"/>
  <c r="AD245" i="2664" s="1"/>
  <c r="AE245" i="2664" s="1"/>
  <c r="AB246" i="2664"/>
  <c r="AD246" i="2664" s="1"/>
  <c r="AE246" i="2664" s="1"/>
  <c r="AB247" i="2664"/>
  <c r="AD247" i="2664" s="1"/>
  <c r="AE247" i="2664" s="1"/>
  <c r="AB248" i="2664"/>
  <c r="AD248" i="2664" s="1"/>
  <c r="AE248" i="2664" s="1"/>
  <c r="AB249" i="2664"/>
  <c r="AD249" i="2664" s="1"/>
  <c r="AE249" i="2664" s="1"/>
  <c r="AB250" i="2664"/>
  <c r="AD250" i="2664" s="1"/>
  <c r="AE250" i="2664" s="1"/>
  <c r="AB251" i="2664"/>
  <c r="AD251" i="2664" s="1"/>
  <c r="AE251" i="2664" s="1"/>
  <c r="AB252" i="2664"/>
  <c r="AD252" i="2664" s="1"/>
  <c r="AE252" i="2664" s="1"/>
  <c r="AB253" i="2664"/>
  <c r="AD253" i="2664" s="1"/>
  <c r="AE253" i="2664" s="1"/>
  <c r="AB254" i="2664"/>
  <c r="AD254" i="2664" s="1"/>
  <c r="AE254" i="2664" s="1"/>
  <c r="AB255" i="2664"/>
  <c r="AD255" i="2664" s="1"/>
  <c r="AE255" i="2664" s="1"/>
  <c r="AB256" i="2664"/>
  <c r="AD256" i="2664" s="1"/>
  <c r="AE256" i="2664" s="1"/>
  <c r="AB257" i="2664"/>
  <c r="AD257" i="2664" s="1"/>
  <c r="AE257" i="2664" s="1"/>
  <c r="AB258" i="2664"/>
  <c r="AD258" i="2664" s="1"/>
  <c r="AE258" i="2664" s="1"/>
  <c r="AB259" i="2664"/>
  <c r="AD259" i="2664" s="1"/>
  <c r="AE259" i="2664" s="1"/>
  <c r="AB260" i="2664"/>
  <c r="AD260" i="2664" s="1"/>
  <c r="AE260" i="2664" s="1"/>
  <c r="AB261" i="2664"/>
  <c r="AD261" i="2664" s="1"/>
  <c r="AE261" i="2664" s="1"/>
  <c r="AB262" i="2664"/>
  <c r="AD262" i="2664" s="1"/>
  <c r="AE262" i="2664" s="1"/>
  <c r="AB263" i="2664"/>
  <c r="AD263" i="2664" s="1"/>
  <c r="AE263" i="2664" s="1"/>
  <c r="AB264" i="2664"/>
  <c r="AD264" i="2664" s="1"/>
  <c r="AE264" i="2664" s="1"/>
  <c r="AB265" i="2664"/>
  <c r="AD265" i="2664" s="1"/>
  <c r="AE265" i="2664" s="1"/>
  <c r="AB266" i="2664"/>
  <c r="AD266" i="2664" s="1"/>
  <c r="AE266" i="2664" s="1"/>
  <c r="AB267" i="2664"/>
  <c r="AD267" i="2664" s="1"/>
  <c r="AE267" i="2664" s="1"/>
  <c r="AB268" i="2664"/>
  <c r="AD268" i="2664" s="1"/>
  <c r="AE268" i="2664" s="1"/>
  <c r="AB269" i="2664"/>
  <c r="AD269" i="2664" s="1"/>
  <c r="AE269" i="2664" s="1"/>
  <c r="AB270" i="2664"/>
  <c r="AD270" i="2664" s="1"/>
  <c r="AE270" i="2664" s="1"/>
  <c r="AB271" i="2664"/>
  <c r="AD271" i="2664" s="1"/>
  <c r="AE271" i="2664" s="1"/>
  <c r="AB272" i="2664"/>
  <c r="AD272" i="2664" s="1"/>
  <c r="AE272" i="2664" s="1"/>
  <c r="AB273" i="2664"/>
  <c r="AD273" i="2664" s="1"/>
  <c r="AE273" i="2664" s="1"/>
  <c r="AB274" i="2664"/>
  <c r="AD274" i="2664" s="1"/>
  <c r="AE274" i="2664" s="1"/>
  <c r="AB275" i="2664"/>
  <c r="AD275" i="2664" s="1"/>
  <c r="AE275" i="2664" s="1"/>
  <c r="AB276" i="2664"/>
  <c r="AD276" i="2664" s="1"/>
  <c r="AE276" i="2664" s="1"/>
  <c r="AB277" i="2664"/>
  <c r="AD277" i="2664" s="1"/>
  <c r="AE277" i="2664" s="1"/>
  <c r="AB278" i="2664"/>
  <c r="AD278" i="2664" s="1"/>
  <c r="AE278" i="2664" s="1"/>
  <c r="AB279" i="2664"/>
  <c r="AD279" i="2664" s="1"/>
  <c r="AE279" i="2664" s="1"/>
  <c r="AB280" i="2664"/>
  <c r="AD280" i="2664" s="1"/>
  <c r="AE280" i="2664" s="1"/>
  <c r="AB281" i="2664"/>
  <c r="AD281" i="2664" s="1"/>
  <c r="AE281" i="2664" s="1"/>
  <c r="AB282" i="2664"/>
  <c r="AD282" i="2664" s="1"/>
  <c r="AE282" i="2664" s="1"/>
  <c r="AB283" i="2664"/>
  <c r="AD283" i="2664" s="1"/>
  <c r="AE283" i="2664" s="1"/>
  <c r="AB284" i="2664"/>
  <c r="AD284" i="2664" s="1"/>
  <c r="AE284" i="2664" s="1"/>
  <c r="AB285" i="2664"/>
  <c r="AD285" i="2664" s="1"/>
  <c r="AE285" i="2664" s="1"/>
  <c r="AB286" i="2664"/>
  <c r="AD286" i="2664" s="1"/>
  <c r="AE286" i="2664" s="1"/>
  <c r="AB287" i="2664"/>
  <c r="AD287" i="2664" s="1"/>
  <c r="AE287" i="2664" s="1"/>
  <c r="AB288" i="2664"/>
  <c r="AD288" i="2664" s="1"/>
  <c r="AE288" i="2664" s="1"/>
  <c r="AB289" i="2664"/>
  <c r="AD289" i="2664" s="1"/>
  <c r="AE289" i="2664" s="1"/>
  <c r="AB290" i="2664"/>
  <c r="AD290" i="2664" s="1"/>
  <c r="AE290" i="2664" s="1"/>
  <c r="AB291" i="2664"/>
  <c r="AD291" i="2664" s="1"/>
  <c r="AE291" i="2664" s="1"/>
  <c r="AB292" i="2664"/>
  <c r="AD292" i="2664" s="1"/>
  <c r="AE292" i="2664" s="1"/>
  <c r="AB293" i="2664"/>
  <c r="AD293" i="2664" s="1"/>
  <c r="AE293" i="2664" s="1"/>
  <c r="AB294" i="2664"/>
  <c r="AD294" i="2664" s="1"/>
  <c r="AE294" i="2664" s="1"/>
  <c r="AB295" i="2664"/>
  <c r="AD295" i="2664" s="1"/>
  <c r="AE295" i="2664" s="1"/>
  <c r="AB296" i="2664"/>
  <c r="AD296" i="2664" s="1"/>
  <c r="AE296" i="2664" s="1"/>
  <c r="AB297" i="2664"/>
  <c r="AD297" i="2664" s="1"/>
  <c r="AE297" i="2664" s="1"/>
  <c r="AB298" i="2664"/>
  <c r="AD298" i="2664" s="1"/>
  <c r="AE298" i="2664" s="1"/>
  <c r="AB299" i="2664"/>
  <c r="AD299" i="2664" s="1"/>
  <c r="AE299" i="2664" s="1"/>
  <c r="AB300" i="2664"/>
  <c r="AD300" i="2664" s="1"/>
  <c r="AE300" i="2664" s="1"/>
  <c r="AB301" i="2664"/>
  <c r="AD301" i="2664" s="1"/>
  <c r="AE301" i="2664" s="1"/>
  <c r="AB302" i="2664"/>
  <c r="AD302" i="2664" s="1"/>
  <c r="AE302" i="2664" s="1"/>
  <c r="AB303" i="2664"/>
  <c r="AD303" i="2664" s="1"/>
  <c r="AE303" i="2664" s="1"/>
  <c r="AB304" i="2664"/>
  <c r="AD304" i="2664" s="1"/>
  <c r="AE304" i="2664" s="1"/>
  <c r="AB305" i="2664"/>
  <c r="AD305" i="2664" s="1"/>
  <c r="AE305" i="2664" s="1"/>
  <c r="AB306" i="2664"/>
  <c r="AD306" i="2664" s="1"/>
  <c r="AE306" i="2664" s="1"/>
  <c r="AB307" i="2664"/>
  <c r="AD307" i="2664" s="1"/>
  <c r="AE307" i="2664" s="1"/>
  <c r="AB308" i="2664"/>
  <c r="AD308" i="2664" s="1"/>
  <c r="AE308" i="2664" s="1"/>
  <c r="AB309" i="2664"/>
  <c r="AD309" i="2664" s="1"/>
  <c r="AE309" i="2664" s="1"/>
  <c r="AB310" i="2664"/>
  <c r="AD310" i="2664" s="1"/>
  <c r="AE310" i="2664" s="1"/>
  <c r="AB311" i="2664"/>
  <c r="AD311" i="2664" s="1"/>
  <c r="AE311" i="2664" s="1"/>
  <c r="AB312" i="2664"/>
  <c r="AD312" i="2664" s="1"/>
  <c r="AE312" i="2664" s="1"/>
  <c r="AB313" i="2664"/>
  <c r="AD313" i="2664" s="1"/>
  <c r="AE313" i="2664" s="1"/>
  <c r="AB314" i="2664"/>
  <c r="AD314" i="2664" s="1"/>
  <c r="AE314" i="2664" s="1"/>
  <c r="AB315" i="2664"/>
  <c r="AD315" i="2664" s="1"/>
  <c r="AE315" i="2664" s="1"/>
  <c r="AB316" i="2664"/>
  <c r="AD316" i="2664" s="1"/>
  <c r="AE316" i="2664" s="1"/>
  <c r="AB317" i="2664"/>
  <c r="AD317" i="2664" s="1"/>
  <c r="AE317" i="2664" s="1"/>
  <c r="AB318" i="2664"/>
  <c r="AD318" i="2664" s="1"/>
  <c r="AE318" i="2664" s="1"/>
  <c r="AB319" i="2664"/>
  <c r="AD319" i="2664" s="1"/>
  <c r="AE319" i="2664" s="1"/>
  <c r="AB320" i="2664"/>
  <c r="AD320" i="2664" s="1"/>
  <c r="AE320" i="2664" s="1"/>
  <c r="AB321" i="2664"/>
  <c r="AD321" i="2664" s="1"/>
  <c r="AE321" i="2664" s="1"/>
  <c r="AB322" i="2664"/>
  <c r="AD322" i="2664" s="1"/>
  <c r="AE322" i="2664" s="1"/>
  <c r="AB323" i="2664"/>
  <c r="AD323" i="2664" s="1"/>
  <c r="AE323" i="2664" s="1"/>
  <c r="AB324" i="2664"/>
  <c r="AD324" i="2664" s="1"/>
  <c r="AE324" i="2664" s="1"/>
  <c r="AB325" i="2664"/>
  <c r="AD325" i="2664" s="1"/>
  <c r="AE325" i="2664" s="1"/>
  <c r="AB326" i="2664"/>
  <c r="AD326" i="2664" s="1"/>
  <c r="AE326" i="2664" s="1"/>
  <c r="AB327" i="2664"/>
  <c r="AD327" i="2664" s="1"/>
  <c r="AE327" i="2664" s="1"/>
  <c r="AB328" i="2664"/>
  <c r="AD328" i="2664" s="1"/>
  <c r="AE328" i="2664" s="1"/>
  <c r="AB329" i="2664"/>
  <c r="AD329" i="2664" s="1"/>
  <c r="AE329" i="2664" s="1"/>
  <c r="AB330" i="2664"/>
  <c r="AD330" i="2664" s="1"/>
  <c r="AE330" i="2664" s="1"/>
  <c r="AB331" i="2664"/>
  <c r="AD331" i="2664" s="1"/>
  <c r="AE331" i="2664" s="1"/>
  <c r="AB332" i="2664"/>
  <c r="AD332" i="2664" s="1"/>
  <c r="AE332" i="2664" s="1"/>
  <c r="AB333" i="2664"/>
  <c r="AD333" i="2664" s="1"/>
  <c r="AE333" i="2664" s="1"/>
  <c r="AB334" i="2664"/>
  <c r="AD334" i="2664" s="1"/>
  <c r="AE334" i="2664" s="1"/>
  <c r="AB335" i="2664"/>
  <c r="AD335" i="2664" s="1"/>
  <c r="AE335" i="2664" s="1"/>
  <c r="AB336" i="2664"/>
  <c r="AD336" i="2664" s="1"/>
  <c r="AE336" i="2664" s="1"/>
  <c r="AB337" i="2664"/>
  <c r="AD337" i="2664" s="1"/>
  <c r="AE337" i="2664" s="1"/>
  <c r="AB338" i="2664"/>
  <c r="AD338" i="2664" s="1"/>
  <c r="AE338" i="2664" s="1"/>
  <c r="AB339" i="2664"/>
  <c r="AD339" i="2664" s="1"/>
  <c r="AE339" i="2664" s="1"/>
  <c r="AB340" i="2664"/>
  <c r="AD340" i="2664" s="1"/>
  <c r="AE340" i="2664" s="1"/>
  <c r="AB341" i="2664"/>
  <c r="AD341" i="2664" s="1"/>
  <c r="AE341" i="2664" s="1"/>
  <c r="AB342" i="2664"/>
  <c r="AD342" i="2664" s="1"/>
  <c r="AE342" i="2664" s="1"/>
  <c r="AB343" i="2664"/>
  <c r="AD343" i="2664" s="1"/>
  <c r="AE343" i="2664" s="1"/>
  <c r="AB344" i="2664"/>
  <c r="AD344" i="2664" s="1"/>
  <c r="AE344" i="2664" s="1"/>
  <c r="AB345" i="2664"/>
  <c r="AD345" i="2664" s="1"/>
  <c r="AE345" i="2664" s="1"/>
  <c r="AB346" i="2664"/>
  <c r="AD346" i="2664" s="1"/>
  <c r="AE346" i="2664" s="1"/>
  <c r="AB347" i="2664"/>
  <c r="AD347" i="2664" s="1"/>
  <c r="AE347" i="2664" s="1"/>
  <c r="AB348" i="2664"/>
  <c r="AD348" i="2664" s="1"/>
  <c r="AE348" i="2664" s="1"/>
  <c r="AB349" i="2664"/>
  <c r="AD349" i="2664" s="1"/>
  <c r="AE349" i="2664" s="1"/>
  <c r="AB350" i="2664"/>
  <c r="AD350" i="2664" s="1"/>
  <c r="AE350" i="2664" s="1"/>
  <c r="AB351" i="2664"/>
  <c r="AD351" i="2664" s="1"/>
  <c r="AE351" i="2664" s="1"/>
  <c r="AB352" i="2664"/>
  <c r="AD352" i="2664" s="1"/>
  <c r="AE352" i="2664" s="1"/>
  <c r="AB353" i="2664"/>
  <c r="AD353" i="2664" s="1"/>
  <c r="AE353" i="2664" s="1"/>
  <c r="AB354" i="2664"/>
  <c r="AD354" i="2664" s="1"/>
  <c r="AE354" i="2664" s="1"/>
  <c r="AB355" i="2664"/>
  <c r="AD355" i="2664" s="1"/>
  <c r="AE355" i="2664" s="1"/>
  <c r="AB356" i="2664"/>
  <c r="AD356" i="2664" s="1"/>
  <c r="AE356" i="2664" s="1"/>
  <c r="AB357" i="2664"/>
  <c r="AD357" i="2664" s="1"/>
  <c r="AE357" i="2664" s="1"/>
  <c r="AB358" i="2664"/>
  <c r="AD358" i="2664" s="1"/>
  <c r="AE358" i="2664" s="1"/>
  <c r="AB359" i="2664"/>
  <c r="AD359" i="2664" s="1"/>
  <c r="AE359" i="2664" s="1"/>
  <c r="AB360" i="2664"/>
  <c r="AD360" i="2664" s="1"/>
  <c r="AE360" i="2664" s="1"/>
  <c r="AB361" i="2664"/>
  <c r="AD361" i="2664" s="1"/>
  <c r="AE361" i="2664" s="1"/>
  <c r="AB362" i="2664"/>
  <c r="AD362" i="2664" s="1"/>
  <c r="AE362" i="2664" s="1"/>
  <c r="AB363" i="2664"/>
  <c r="AD363" i="2664" s="1"/>
  <c r="AE363" i="2664" s="1"/>
  <c r="AB364" i="2664"/>
  <c r="AD364" i="2664" s="1"/>
  <c r="AE364" i="2664" s="1"/>
  <c r="AB365" i="2664"/>
  <c r="AD365" i="2664" s="1"/>
  <c r="AE365" i="2664" s="1"/>
  <c r="AB366" i="2664"/>
  <c r="AD366" i="2664" s="1"/>
  <c r="AE366" i="2664" s="1"/>
  <c r="AB367" i="2664"/>
  <c r="AD367" i="2664" s="1"/>
  <c r="AE367" i="2664" s="1"/>
  <c r="AB368" i="2664"/>
  <c r="AD368" i="2664" s="1"/>
  <c r="AE368" i="2664" s="1"/>
  <c r="AB369" i="2664"/>
  <c r="AD369" i="2664" s="1"/>
  <c r="AE369" i="2664" s="1"/>
  <c r="AB370" i="2664"/>
  <c r="AD370" i="2664" s="1"/>
  <c r="AE370" i="2664" s="1"/>
  <c r="AB371" i="2664"/>
  <c r="AD371" i="2664" s="1"/>
  <c r="AE371" i="2664" s="1"/>
  <c r="AB372" i="2664"/>
  <c r="AD372" i="2664" s="1"/>
  <c r="AE372" i="2664" s="1"/>
  <c r="AB373" i="2664"/>
  <c r="AD373" i="2664" s="1"/>
  <c r="AE373" i="2664" s="1"/>
  <c r="AB374" i="2664"/>
  <c r="AD374" i="2664" s="1"/>
  <c r="AE374" i="2664" s="1"/>
  <c r="AB375" i="2664"/>
  <c r="AD375" i="2664" s="1"/>
  <c r="AE375" i="2664" s="1"/>
  <c r="AB376" i="2664"/>
  <c r="AD376" i="2664" s="1"/>
  <c r="AE376" i="2664" s="1"/>
  <c r="AB377" i="2664"/>
  <c r="AD377" i="2664" s="1"/>
  <c r="AE377" i="2664" s="1"/>
  <c r="AB378" i="2664"/>
  <c r="AD378" i="2664" s="1"/>
  <c r="AE378" i="2664" s="1"/>
  <c r="AB379" i="2664"/>
  <c r="AD379" i="2664" s="1"/>
  <c r="AE379" i="2664" s="1"/>
  <c r="AB380" i="2664"/>
  <c r="AD380" i="2664" s="1"/>
  <c r="AE380" i="2664" s="1"/>
  <c r="AB381" i="2664"/>
  <c r="AD381" i="2664" s="1"/>
  <c r="AE381" i="2664" s="1"/>
  <c r="AB382" i="2664"/>
  <c r="AD382" i="2664" s="1"/>
  <c r="AE382" i="2664" s="1"/>
  <c r="AB383" i="2664"/>
  <c r="AD383" i="2664" s="1"/>
  <c r="AE383" i="2664" s="1"/>
  <c r="AB384" i="2664"/>
  <c r="AD384" i="2664" s="1"/>
  <c r="AE384" i="2664" s="1"/>
  <c r="AB385" i="2664"/>
  <c r="AD385" i="2664" s="1"/>
  <c r="AE385" i="2664" s="1"/>
  <c r="AB386" i="2664"/>
  <c r="AD386" i="2664" s="1"/>
  <c r="AE386" i="2664" s="1"/>
  <c r="AB387" i="2664"/>
  <c r="AD387" i="2664" s="1"/>
  <c r="AE387" i="2664" s="1"/>
  <c r="AB388" i="2664"/>
  <c r="AD388" i="2664" s="1"/>
  <c r="AE388" i="2664" s="1"/>
  <c r="AB389" i="2664"/>
  <c r="AD389" i="2664" s="1"/>
  <c r="AE389" i="2664" s="1"/>
  <c r="AB390" i="2664"/>
  <c r="AD390" i="2664" s="1"/>
  <c r="AE390" i="2664" s="1"/>
  <c r="AB391" i="2664"/>
  <c r="AD391" i="2664" s="1"/>
  <c r="AE391" i="2664" s="1"/>
  <c r="AB392" i="2664"/>
  <c r="AD392" i="2664" s="1"/>
  <c r="AE392" i="2664" s="1"/>
  <c r="AB393" i="2664"/>
  <c r="AD393" i="2664" s="1"/>
  <c r="AE393" i="2664" s="1"/>
  <c r="AB394" i="2664"/>
  <c r="AD394" i="2664" s="1"/>
  <c r="AE394" i="2664" s="1"/>
  <c r="AB395" i="2664"/>
  <c r="AD395" i="2664" s="1"/>
  <c r="AE395" i="2664" s="1"/>
  <c r="AB396" i="2664"/>
  <c r="AD396" i="2664" s="1"/>
  <c r="AE396" i="2664" s="1"/>
  <c r="AB397" i="2664"/>
  <c r="AD397" i="2664" s="1"/>
  <c r="AE397" i="2664" s="1"/>
  <c r="AB398" i="2664"/>
  <c r="AD398" i="2664" s="1"/>
  <c r="AE398" i="2664" s="1"/>
  <c r="AB399" i="2664"/>
  <c r="AD399" i="2664" s="1"/>
  <c r="AE399" i="2664" s="1"/>
  <c r="AB400" i="2664"/>
  <c r="AD400" i="2664" s="1"/>
  <c r="AE400" i="2664" s="1"/>
  <c r="AB401" i="2664"/>
  <c r="AD401" i="2664" s="1"/>
  <c r="AE401" i="2664" s="1"/>
  <c r="AB402" i="2664"/>
  <c r="AD402" i="2664" s="1"/>
  <c r="AE402" i="2664" s="1"/>
  <c r="AB403" i="2664"/>
  <c r="AD403" i="2664" s="1"/>
  <c r="AE403" i="2664" s="1"/>
  <c r="AB404" i="2664"/>
  <c r="AD404" i="2664" s="1"/>
  <c r="AE404" i="2664" s="1"/>
  <c r="AB405" i="2664"/>
  <c r="AD405" i="2664" s="1"/>
  <c r="AE405" i="2664" s="1"/>
  <c r="AB406" i="2664"/>
  <c r="AD406" i="2664" s="1"/>
  <c r="AE406" i="2664" s="1"/>
  <c r="AB407" i="2664"/>
  <c r="AD407" i="2664" s="1"/>
  <c r="AE407" i="2664" s="1"/>
  <c r="AB408" i="2664"/>
  <c r="AD408" i="2664" s="1"/>
  <c r="AE408" i="2664" s="1"/>
  <c r="AB409" i="2664"/>
  <c r="AD409" i="2664" s="1"/>
  <c r="AE409" i="2664" s="1"/>
  <c r="AB410" i="2664"/>
  <c r="AD410" i="2664" s="1"/>
  <c r="AE410" i="2664" s="1"/>
  <c r="AB411" i="2664"/>
  <c r="AD411" i="2664" s="1"/>
  <c r="AE411" i="2664" s="1"/>
  <c r="AB412" i="2664"/>
  <c r="AD412" i="2664" s="1"/>
  <c r="AE412" i="2664" s="1"/>
  <c r="AB413" i="2664"/>
  <c r="AD413" i="2664" s="1"/>
  <c r="AE413" i="2664" s="1"/>
  <c r="AB414" i="2664"/>
  <c r="AD414" i="2664" s="1"/>
  <c r="AE414" i="2664" s="1"/>
  <c r="AB415" i="2664"/>
  <c r="AD415" i="2664" s="1"/>
  <c r="AE415" i="2664" s="1"/>
  <c r="AB416" i="2664"/>
  <c r="AD416" i="2664" s="1"/>
  <c r="AE416" i="2664" s="1"/>
  <c r="AB417" i="2664"/>
  <c r="AD417" i="2664" s="1"/>
  <c r="AE417" i="2664" s="1"/>
  <c r="AB418" i="2664"/>
  <c r="AD418" i="2664" s="1"/>
  <c r="AE418" i="2664" s="1"/>
  <c r="AB419" i="2664"/>
  <c r="AD419" i="2664" s="1"/>
  <c r="AE419" i="2664" s="1"/>
  <c r="AB420" i="2664"/>
  <c r="AD420" i="2664" s="1"/>
  <c r="AE420" i="2664" s="1"/>
  <c r="AB421" i="2664"/>
  <c r="AD421" i="2664" s="1"/>
  <c r="AE421" i="2664" s="1"/>
  <c r="AB422" i="2664"/>
  <c r="AD422" i="2664" s="1"/>
  <c r="AE422" i="2664" s="1"/>
  <c r="AB423" i="2664"/>
  <c r="AD423" i="2664" s="1"/>
  <c r="AE423" i="2664" s="1"/>
  <c r="AB424" i="2664"/>
  <c r="AD424" i="2664" s="1"/>
  <c r="AE424" i="2664" s="1"/>
  <c r="AB425" i="2664"/>
  <c r="AD425" i="2664" s="1"/>
  <c r="AE425" i="2664" s="1"/>
  <c r="AB426" i="2664"/>
  <c r="AD426" i="2664" s="1"/>
  <c r="AE426" i="2664" s="1"/>
  <c r="AB427" i="2664"/>
  <c r="AD427" i="2664" s="1"/>
  <c r="AE427" i="2664" s="1"/>
  <c r="AB428" i="2664"/>
  <c r="AD428" i="2664" s="1"/>
  <c r="AE428" i="2664" s="1"/>
  <c r="AB429" i="2664"/>
  <c r="AD429" i="2664" s="1"/>
  <c r="AE429" i="2664" s="1"/>
  <c r="AB430" i="2664"/>
  <c r="AD430" i="2664" s="1"/>
  <c r="AE430" i="2664" s="1"/>
  <c r="AB431" i="2664"/>
  <c r="AD431" i="2664" s="1"/>
  <c r="AE431" i="2664" s="1"/>
  <c r="AB432" i="2664"/>
  <c r="AD432" i="2664" s="1"/>
  <c r="AE432" i="2664" s="1"/>
  <c r="AB433" i="2664"/>
  <c r="AD433" i="2664" s="1"/>
  <c r="AE433" i="2664" s="1"/>
  <c r="AB434" i="2664"/>
  <c r="AD434" i="2664" s="1"/>
  <c r="AE434" i="2664" s="1"/>
  <c r="AB435" i="2664"/>
  <c r="AD435" i="2664" s="1"/>
  <c r="AE435" i="2664" s="1"/>
  <c r="AB436" i="2664"/>
  <c r="AD436" i="2664" s="1"/>
  <c r="AE436" i="2664" s="1"/>
  <c r="AB437" i="2664"/>
  <c r="AD437" i="2664" s="1"/>
  <c r="AE437" i="2664" s="1"/>
  <c r="AB438" i="2664"/>
  <c r="AD438" i="2664" s="1"/>
  <c r="AE438" i="2664" s="1"/>
  <c r="AB439" i="2664"/>
  <c r="AD439" i="2664" s="1"/>
  <c r="AE439" i="2664" s="1"/>
  <c r="AB440" i="2664"/>
  <c r="AD440" i="2664" s="1"/>
  <c r="AE440" i="2664" s="1"/>
  <c r="AB441" i="2664"/>
  <c r="AD441" i="2664" s="1"/>
  <c r="AE441" i="2664" s="1"/>
  <c r="AB442" i="2664"/>
  <c r="AD442" i="2664" s="1"/>
  <c r="AE442" i="2664" s="1"/>
  <c r="AB443" i="2664"/>
  <c r="AD443" i="2664" s="1"/>
  <c r="AE443" i="2664" s="1"/>
  <c r="AB444" i="2664"/>
  <c r="AD444" i="2664" s="1"/>
  <c r="AE444" i="2664" s="1"/>
  <c r="AB445" i="2664"/>
  <c r="AD445" i="2664" s="1"/>
  <c r="AE445" i="2664" s="1"/>
  <c r="AB446" i="2664"/>
  <c r="AD446" i="2664" s="1"/>
  <c r="AE446" i="2664" s="1"/>
  <c r="AB447" i="2664"/>
  <c r="AD447" i="2664" s="1"/>
  <c r="AE447" i="2664" s="1"/>
  <c r="AB448" i="2664"/>
  <c r="AD448" i="2664" s="1"/>
  <c r="AE448" i="2664" s="1"/>
  <c r="AB449" i="2664"/>
  <c r="AD449" i="2664" s="1"/>
  <c r="AE449" i="2664" s="1"/>
  <c r="AB450" i="2664"/>
  <c r="AD450" i="2664" s="1"/>
  <c r="AE450" i="2664" s="1"/>
  <c r="AB451" i="2664"/>
  <c r="AD451" i="2664" s="1"/>
  <c r="AE451" i="2664" s="1"/>
  <c r="AB452" i="2664"/>
  <c r="AD452" i="2664" s="1"/>
  <c r="AE452" i="2664" s="1"/>
  <c r="AB453" i="2664"/>
  <c r="AD453" i="2664" s="1"/>
  <c r="AE453" i="2664" s="1"/>
  <c r="AB454" i="2664"/>
  <c r="AD454" i="2664" s="1"/>
  <c r="AE454" i="2664" s="1"/>
  <c r="AB455" i="2664"/>
  <c r="AD455" i="2664" s="1"/>
  <c r="AE455" i="2664" s="1"/>
  <c r="AB456" i="2664"/>
  <c r="AD456" i="2664" s="1"/>
  <c r="AE456" i="2664" s="1"/>
  <c r="AB457" i="2664"/>
  <c r="AD457" i="2664" s="1"/>
  <c r="AE457" i="2664" s="1"/>
  <c r="AB458" i="2664"/>
  <c r="AD458" i="2664" s="1"/>
  <c r="AE458" i="2664" s="1"/>
  <c r="AB459" i="2664"/>
  <c r="AD459" i="2664" s="1"/>
  <c r="AE459" i="2664" s="1"/>
  <c r="AB460" i="2664"/>
  <c r="AD460" i="2664" s="1"/>
  <c r="AE460" i="2664" s="1"/>
  <c r="AB461" i="2664"/>
  <c r="AD461" i="2664" s="1"/>
  <c r="AE461" i="2664" s="1"/>
  <c r="AB462" i="2664"/>
  <c r="AD462" i="2664" s="1"/>
  <c r="AE462" i="2664" s="1"/>
  <c r="AB463" i="2664"/>
  <c r="AD463" i="2664" s="1"/>
  <c r="AE463" i="2664" s="1"/>
  <c r="AB464" i="2664"/>
  <c r="AD464" i="2664" s="1"/>
  <c r="AE464" i="2664" s="1"/>
  <c r="AB465" i="2664"/>
  <c r="AD465" i="2664" s="1"/>
  <c r="AE465" i="2664" s="1"/>
  <c r="AB466" i="2664"/>
  <c r="AD466" i="2664" s="1"/>
  <c r="AE466" i="2664" s="1"/>
  <c r="AB467" i="2664"/>
  <c r="AD467" i="2664" s="1"/>
  <c r="AE467" i="2664" s="1"/>
  <c r="AB468" i="2664"/>
  <c r="AD468" i="2664" s="1"/>
  <c r="AE468" i="2664" s="1"/>
  <c r="AB469" i="2664"/>
  <c r="AD469" i="2664" s="1"/>
  <c r="AE469" i="2664" s="1"/>
  <c r="AB470" i="2664"/>
  <c r="AD470" i="2664" s="1"/>
  <c r="AE470" i="2664" s="1"/>
  <c r="AB471" i="2664"/>
  <c r="AD471" i="2664" s="1"/>
  <c r="AE471" i="2664" s="1"/>
  <c r="AB472" i="2664"/>
  <c r="AD472" i="2664" s="1"/>
  <c r="AE472" i="2664" s="1"/>
  <c r="AB473" i="2664"/>
  <c r="AD473" i="2664" s="1"/>
  <c r="AE473" i="2664" s="1"/>
  <c r="AB474" i="2664"/>
  <c r="AD474" i="2664" s="1"/>
  <c r="AE474" i="2664" s="1"/>
  <c r="AB475" i="2664"/>
  <c r="AD475" i="2664" s="1"/>
  <c r="AE475" i="2664" s="1"/>
  <c r="AB476" i="2664"/>
  <c r="AD476" i="2664" s="1"/>
  <c r="AE476" i="2664" s="1"/>
  <c r="AB477" i="2664"/>
  <c r="AD477" i="2664" s="1"/>
  <c r="AE477" i="2664" s="1"/>
  <c r="AB478" i="2664"/>
  <c r="AD478" i="2664" s="1"/>
  <c r="AE478" i="2664" s="1"/>
  <c r="AB479" i="2664"/>
  <c r="AD479" i="2664" s="1"/>
  <c r="AE479" i="2664" s="1"/>
  <c r="AB480" i="2664"/>
  <c r="AD480" i="2664" s="1"/>
  <c r="AE480" i="2664" s="1"/>
  <c r="AB481" i="2664"/>
  <c r="AD481" i="2664" s="1"/>
  <c r="AE481" i="2664" s="1"/>
  <c r="AB482" i="2664"/>
  <c r="AD482" i="2664" s="1"/>
  <c r="AE482" i="2664" s="1"/>
  <c r="AB483" i="2664"/>
  <c r="AD483" i="2664" s="1"/>
  <c r="AE483" i="2664" s="1"/>
  <c r="AB484" i="2664"/>
  <c r="AD484" i="2664" s="1"/>
  <c r="AE484" i="2664" s="1"/>
  <c r="AB485" i="2664"/>
  <c r="AD485" i="2664" s="1"/>
  <c r="AE485" i="2664" s="1"/>
  <c r="AB486" i="2664"/>
  <c r="AD486" i="2664" s="1"/>
  <c r="AE486" i="2664" s="1"/>
  <c r="AB487" i="2664"/>
  <c r="AD487" i="2664" s="1"/>
  <c r="AE487" i="2664" s="1"/>
  <c r="AB488" i="2664"/>
  <c r="AD488" i="2664" s="1"/>
  <c r="AE488" i="2664" s="1"/>
  <c r="AB489" i="2664"/>
  <c r="AD489" i="2664" s="1"/>
  <c r="AE489" i="2664" s="1"/>
  <c r="AB490" i="2664"/>
  <c r="AD490" i="2664" s="1"/>
  <c r="AE490" i="2664" s="1"/>
  <c r="AB491" i="2664"/>
  <c r="AD491" i="2664" s="1"/>
  <c r="AE491" i="2664" s="1"/>
  <c r="AB492" i="2664"/>
  <c r="AD492" i="2664" s="1"/>
  <c r="AE492" i="2664" s="1"/>
  <c r="AB493" i="2664"/>
  <c r="AD493" i="2664" s="1"/>
  <c r="AE493" i="2664" s="1"/>
  <c r="AB494" i="2664"/>
  <c r="AD494" i="2664" s="1"/>
  <c r="AE494" i="2664" s="1"/>
  <c r="AB495" i="2664"/>
  <c r="AD495" i="2664" s="1"/>
  <c r="AE495" i="2664" s="1"/>
  <c r="AB496" i="2664"/>
  <c r="AD496" i="2664" s="1"/>
  <c r="AE496" i="2664" s="1"/>
  <c r="AB497" i="2664"/>
  <c r="AD497" i="2664" s="1"/>
  <c r="AE497" i="2664" s="1"/>
  <c r="AB498" i="2664"/>
  <c r="AD498" i="2664" s="1"/>
  <c r="AE498" i="2664" s="1"/>
  <c r="AB499" i="2664"/>
  <c r="AD499" i="2664" s="1"/>
  <c r="AE499" i="2664" s="1"/>
  <c r="AB500" i="2664"/>
  <c r="AD500" i="2664" s="1"/>
  <c r="AE500" i="2664" s="1"/>
  <c r="AB501" i="2664"/>
  <c r="AD501" i="2664" s="1"/>
  <c r="AE501" i="2664" s="1"/>
  <c r="AB502" i="2664"/>
  <c r="AD502" i="2664" s="1"/>
  <c r="AE502" i="2664" s="1"/>
  <c r="AB503" i="2664"/>
  <c r="AD503" i="2664" s="1"/>
  <c r="AE503" i="2664" s="1"/>
  <c r="AB504" i="2664"/>
  <c r="AD504" i="2664" s="1"/>
  <c r="AE504" i="2664" s="1"/>
  <c r="AB505" i="2664"/>
  <c r="AD505" i="2664" s="1"/>
  <c r="AE505" i="2664" s="1"/>
  <c r="AB506" i="2664"/>
  <c r="AD506" i="2664" s="1"/>
  <c r="AE506" i="2664" s="1"/>
  <c r="AB507" i="2664"/>
  <c r="AD507" i="2664" s="1"/>
  <c r="AE507" i="2664" s="1"/>
  <c r="AB508" i="2664"/>
  <c r="AD508" i="2664" s="1"/>
  <c r="AE508" i="2664" s="1"/>
  <c r="AB509" i="2664"/>
  <c r="AD509" i="2664" s="1"/>
  <c r="AE509" i="2664" s="1"/>
  <c r="AB510" i="2664"/>
  <c r="AD510" i="2664" s="1"/>
  <c r="AE510" i="2664" s="1"/>
  <c r="AB511" i="2664"/>
  <c r="AD511" i="2664" s="1"/>
  <c r="AE511" i="2664" s="1"/>
  <c r="AB512" i="2664"/>
  <c r="AD512" i="2664" s="1"/>
  <c r="AE512" i="2664" s="1"/>
  <c r="AB513" i="2664"/>
  <c r="AD513" i="2664" s="1"/>
  <c r="AE513" i="2664" s="1"/>
  <c r="AB514" i="2664"/>
  <c r="AD514" i="2664" s="1"/>
  <c r="AE514" i="2664" s="1"/>
  <c r="AB515" i="2664"/>
  <c r="AD515" i="2664" s="1"/>
  <c r="AE515" i="2664" s="1"/>
  <c r="AB516" i="2664"/>
  <c r="AD516" i="2664" s="1"/>
  <c r="AE516" i="2664" s="1"/>
  <c r="AB517" i="2664"/>
  <c r="AD517" i="2664" s="1"/>
  <c r="AE517" i="2664" s="1"/>
  <c r="AB518" i="2664"/>
  <c r="AD518" i="2664" s="1"/>
  <c r="AE518" i="2664" s="1"/>
  <c r="AB519" i="2664"/>
  <c r="AD519" i="2664" s="1"/>
  <c r="AE519" i="2664" s="1"/>
  <c r="AB520" i="2664"/>
  <c r="AD520" i="2664" s="1"/>
  <c r="AE520" i="2664" s="1"/>
  <c r="AB521" i="2664"/>
  <c r="AD521" i="2664" s="1"/>
  <c r="AE521" i="2664" s="1"/>
  <c r="AB522" i="2664"/>
  <c r="AD522" i="2664" s="1"/>
  <c r="AE522" i="2664" s="1"/>
  <c r="AB523" i="2664"/>
  <c r="AD523" i="2664" s="1"/>
  <c r="AE523" i="2664" s="1"/>
  <c r="AB524" i="2664"/>
  <c r="AD524" i="2664" s="1"/>
  <c r="AE524" i="2664" s="1"/>
  <c r="AB525" i="2664"/>
  <c r="AD525" i="2664" s="1"/>
  <c r="AE525" i="2664" s="1"/>
  <c r="AB526" i="2664"/>
  <c r="AD526" i="2664" s="1"/>
  <c r="AE526" i="2664" s="1"/>
  <c r="AB527" i="2664"/>
  <c r="AD527" i="2664" s="1"/>
  <c r="AE527" i="2664" s="1"/>
  <c r="AB528" i="2664"/>
  <c r="AD528" i="2664" s="1"/>
  <c r="AE528" i="2664" s="1"/>
  <c r="AB529" i="2664"/>
  <c r="AD529" i="2664" s="1"/>
  <c r="AE529" i="2664" s="1"/>
  <c r="AB530" i="2664"/>
  <c r="AD530" i="2664" s="1"/>
  <c r="AE530" i="2664" s="1"/>
  <c r="AB531" i="2664"/>
  <c r="AD531" i="2664" s="1"/>
  <c r="AE531" i="2664" s="1"/>
  <c r="AB532" i="2664"/>
  <c r="AD532" i="2664" s="1"/>
  <c r="AE532" i="2664" s="1"/>
  <c r="AB533" i="2664"/>
  <c r="AD533" i="2664" s="1"/>
  <c r="AE533" i="2664" s="1"/>
  <c r="AB534" i="2664"/>
  <c r="AD534" i="2664" s="1"/>
  <c r="AE534" i="2664" s="1"/>
  <c r="AB535" i="2664"/>
  <c r="AD535" i="2664" s="1"/>
  <c r="AE535" i="2664" s="1"/>
  <c r="AB536" i="2664"/>
  <c r="AD536" i="2664" s="1"/>
  <c r="AE536" i="2664" s="1"/>
  <c r="AB537" i="2664"/>
  <c r="AD537" i="2664" s="1"/>
  <c r="AE537" i="2664" s="1"/>
  <c r="AB538" i="2664"/>
  <c r="AD538" i="2664" s="1"/>
  <c r="AE538" i="2664" s="1"/>
  <c r="AB539" i="2664"/>
  <c r="AD539" i="2664" s="1"/>
  <c r="AE539" i="2664" s="1"/>
  <c r="AB540" i="2664"/>
  <c r="AD540" i="2664" s="1"/>
  <c r="AE540" i="2664" s="1"/>
  <c r="AB541" i="2664"/>
  <c r="AD541" i="2664" s="1"/>
  <c r="AE541" i="2664" s="1"/>
  <c r="AB542" i="2664"/>
  <c r="AD542" i="2664" s="1"/>
  <c r="AE542" i="2664" s="1"/>
  <c r="AB543" i="2664"/>
  <c r="AD543" i="2664" s="1"/>
  <c r="AE543" i="2664" s="1"/>
  <c r="AB544" i="2664"/>
  <c r="AD544" i="2664" s="1"/>
  <c r="AE544" i="2664" s="1"/>
  <c r="AB545" i="2664"/>
  <c r="AD545" i="2664" s="1"/>
  <c r="AE545" i="2664" s="1"/>
  <c r="AB546" i="2664"/>
  <c r="AD546" i="2664" s="1"/>
  <c r="AE546" i="2664" s="1"/>
  <c r="AB547" i="2664"/>
  <c r="AD547" i="2664" s="1"/>
  <c r="AE547" i="2664" s="1"/>
  <c r="AB548" i="2664"/>
  <c r="AD548" i="2664" s="1"/>
  <c r="AE548" i="2664" s="1"/>
  <c r="AB549" i="2664"/>
  <c r="AD549" i="2664" s="1"/>
  <c r="AE549" i="2664" s="1"/>
  <c r="AB550" i="2664"/>
  <c r="AD550" i="2664" s="1"/>
  <c r="AE550" i="2664" s="1"/>
  <c r="AB551" i="2664"/>
  <c r="AD551" i="2664" s="1"/>
  <c r="AE551" i="2664" s="1"/>
  <c r="AB552" i="2664"/>
  <c r="AD552" i="2664" s="1"/>
  <c r="AE552" i="2664" s="1"/>
  <c r="AB553" i="2664"/>
  <c r="AD553" i="2664" s="1"/>
  <c r="AE553" i="2664" s="1"/>
  <c r="AB554" i="2664"/>
  <c r="AD554" i="2664" s="1"/>
  <c r="AE554" i="2664" s="1"/>
  <c r="AB555" i="2664"/>
  <c r="AD555" i="2664" s="1"/>
  <c r="AE555" i="2664" s="1"/>
  <c r="AB556" i="2664"/>
  <c r="AD556" i="2664" s="1"/>
  <c r="AE556" i="2664" s="1"/>
  <c r="AB557" i="2664"/>
  <c r="AD557" i="2664" s="1"/>
  <c r="AE557" i="2664" s="1"/>
  <c r="AB558" i="2664"/>
  <c r="AD558" i="2664" s="1"/>
  <c r="AE558" i="2664" s="1"/>
  <c r="AB559" i="2664"/>
  <c r="AD559" i="2664" s="1"/>
  <c r="AE559" i="2664" s="1"/>
  <c r="AB560" i="2664"/>
  <c r="AD560" i="2664" s="1"/>
  <c r="AE560" i="2664" s="1"/>
  <c r="AB561" i="2664"/>
  <c r="AD561" i="2664" s="1"/>
  <c r="AE561" i="2664" s="1"/>
  <c r="AB562" i="2664"/>
  <c r="AD562" i="2664" s="1"/>
  <c r="AE562" i="2664" s="1"/>
  <c r="AB563" i="2664"/>
  <c r="AD563" i="2664" s="1"/>
  <c r="AE563" i="2664" s="1"/>
  <c r="AB564" i="2664"/>
  <c r="AD564" i="2664" s="1"/>
  <c r="AE564" i="2664" s="1"/>
  <c r="AB565" i="2664"/>
  <c r="AD565" i="2664" s="1"/>
  <c r="AE565" i="2664" s="1"/>
  <c r="AB566" i="2664"/>
  <c r="AD566" i="2664" s="1"/>
  <c r="AE566" i="2664" s="1"/>
  <c r="AB567" i="2664"/>
  <c r="AD567" i="2664" s="1"/>
  <c r="AE567" i="2664" s="1"/>
  <c r="AB568" i="2664"/>
  <c r="AD568" i="2664" s="1"/>
  <c r="AE568" i="2664" s="1"/>
  <c r="AB569" i="2664"/>
  <c r="AD569" i="2664" s="1"/>
  <c r="AE569" i="2664" s="1"/>
  <c r="AB570" i="2664"/>
  <c r="AD570" i="2664" s="1"/>
  <c r="AE570" i="2664" s="1"/>
  <c r="AB571" i="2664"/>
  <c r="AD571" i="2664" s="1"/>
  <c r="AE571" i="2664" s="1"/>
  <c r="AB572" i="2664"/>
  <c r="AD572" i="2664" s="1"/>
  <c r="AE572" i="2664" s="1"/>
  <c r="AB573" i="2664"/>
  <c r="AD573" i="2664" s="1"/>
  <c r="AE573" i="2664" s="1"/>
  <c r="AB574" i="2664"/>
  <c r="AD574" i="2664" s="1"/>
  <c r="AE574" i="2664" s="1"/>
  <c r="AB575" i="2664"/>
  <c r="AD575" i="2664" s="1"/>
  <c r="AE575" i="2664" s="1"/>
  <c r="AB576" i="2664"/>
  <c r="AD576" i="2664" s="1"/>
  <c r="AE576" i="2664" s="1"/>
  <c r="AB577" i="2664"/>
  <c r="AD577" i="2664" s="1"/>
  <c r="AE577" i="2664" s="1"/>
  <c r="AB578" i="2664"/>
  <c r="AD578" i="2664" s="1"/>
  <c r="AE578" i="2664" s="1"/>
  <c r="AB579" i="2664"/>
  <c r="AD579" i="2664" s="1"/>
  <c r="AE579" i="2664" s="1"/>
  <c r="AB580" i="2664"/>
  <c r="AD580" i="2664" s="1"/>
  <c r="AE580" i="2664" s="1"/>
  <c r="AB581" i="2664"/>
  <c r="AD581" i="2664" s="1"/>
  <c r="AE581" i="2664" s="1"/>
  <c r="AB582" i="2664"/>
  <c r="AD582" i="2664" s="1"/>
  <c r="AE582" i="2664" s="1"/>
  <c r="AB583" i="2664"/>
  <c r="AD583" i="2664" s="1"/>
  <c r="AE583" i="2664" s="1"/>
  <c r="AB584" i="2664"/>
  <c r="AD584" i="2664" s="1"/>
  <c r="AE584" i="2664" s="1"/>
  <c r="AB585" i="2664"/>
  <c r="AD585" i="2664" s="1"/>
  <c r="AE585" i="2664" s="1"/>
  <c r="AB586" i="2664"/>
  <c r="AD586" i="2664" s="1"/>
  <c r="AE586" i="2664" s="1"/>
  <c r="AB587" i="2664"/>
  <c r="AD587" i="2664" s="1"/>
  <c r="AE587" i="2664" s="1"/>
  <c r="AB588" i="2664"/>
  <c r="AD588" i="2664" s="1"/>
  <c r="AE588" i="2664" s="1"/>
  <c r="AB589" i="2664"/>
  <c r="AD589" i="2664" s="1"/>
  <c r="AE589" i="2664" s="1"/>
  <c r="AB590" i="2664"/>
  <c r="AD590" i="2664" s="1"/>
  <c r="AE590" i="2664" s="1"/>
  <c r="AB591" i="2664"/>
  <c r="AD591" i="2664" s="1"/>
  <c r="AE591" i="2664" s="1"/>
  <c r="AB592" i="2664"/>
  <c r="AD592" i="2664" s="1"/>
  <c r="AE592" i="2664" s="1"/>
  <c r="AB593" i="2664"/>
  <c r="AD593" i="2664" s="1"/>
  <c r="AE593" i="2664" s="1"/>
  <c r="AB594" i="2664"/>
  <c r="AD594" i="2664" s="1"/>
  <c r="AE594" i="2664" s="1"/>
  <c r="AB595" i="2664"/>
  <c r="AD595" i="2664" s="1"/>
  <c r="AE595" i="2664" s="1"/>
  <c r="AB596" i="2664"/>
  <c r="AD596" i="2664" s="1"/>
  <c r="AE596" i="2664" s="1"/>
  <c r="AB597" i="2664"/>
  <c r="AD597" i="2664" s="1"/>
  <c r="AE597" i="2664" s="1"/>
  <c r="AB598" i="2664"/>
  <c r="AD598" i="2664" s="1"/>
  <c r="AE598" i="2664" s="1"/>
  <c r="AB599" i="2664"/>
  <c r="AD599" i="2664" s="1"/>
  <c r="AE599" i="2664" s="1"/>
  <c r="AB600" i="2664"/>
  <c r="AD600" i="2664" s="1"/>
  <c r="AE600" i="2664" s="1"/>
  <c r="AB601" i="2664"/>
  <c r="AD601" i="2664" s="1"/>
  <c r="AE601" i="2664" s="1"/>
  <c r="AB602" i="2664"/>
  <c r="AD602" i="2664" s="1"/>
  <c r="AE602" i="2664" s="1"/>
  <c r="AB603" i="2664"/>
  <c r="AD603" i="2664" s="1"/>
  <c r="AE603" i="2664" s="1"/>
  <c r="AB604" i="2664"/>
  <c r="AD604" i="2664" s="1"/>
  <c r="AE604" i="2664" s="1"/>
  <c r="AB605" i="2664"/>
  <c r="AD605" i="2664" s="1"/>
  <c r="AE605" i="2664" s="1"/>
  <c r="AB606" i="2664"/>
  <c r="AD606" i="2664" s="1"/>
  <c r="AE606" i="2664" s="1"/>
  <c r="AB607" i="2664"/>
  <c r="AD607" i="2664" s="1"/>
  <c r="AE607" i="2664" s="1"/>
  <c r="AB608" i="2664"/>
  <c r="AD608" i="2664" s="1"/>
  <c r="AE608" i="2664" s="1"/>
  <c r="AB609" i="2664"/>
  <c r="AD609" i="2664" s="1"/>
  <c r="AE609" i="2664" s="1"/>
  <c r="AB610" i="2664"/>
  <c r="AD610" i="2664" s="1"/>
  <c r="AE610" i="2664" s="1"/>
  <c r="AB611" i="2664"/>
  <c r="AD611" i="2664" s="1"/>
  <c r="AE611" i="2664" s="1"/>
  <c r="AB612" i="2664"/>
  <c r="AD612" i="2664" s="1"/>
  <c r="AE612" i="2664" s="1"/>
  <c r="AB613" i="2664"/>
  <c r="AD613" i="2664" s="1"/>
  <c r="AE613" i="2664" s="1"/>
  <c r="AB614" i="2664"/>
  <c r="AD614" i="2664" s="1"/>
  <c r="AE614" i="2664" s="1"/>
  <c r="AB615" i="2664"/>
  <c r="AD615" i="2664" s="1"/>
  <c r="AE615" i="2664" s="1"/>
  <c r="AB616" i="2664"/>
  <c r="AD616" i="2664" s="1"/>
  <c r="AE616" i="2664" s="1"/>
  <c r="AB617" i="2664"/>
  <c r="AD617" i="2664" s="1"/>
  <c r="AE617" i="2664" s="1"/>
  <c r="AB618" i="2664"/>
  <c r="AD618" i="2664" s="1"/>
  <c r="AE618" i="2664" s="1"/>
  <c r="AB619" i="2664"/>
  <c r="AD619" i="2664" s="1"/>
  <c r="AE619" i="2664" s="1"/>
  <c r="AB620" i="2664"/>
  <c r="AD620" i="2664" s="1"/>
  <c r="AE620" i="2664" s="1"/>
  <c r="AB621" i="2664"/>
  <c r="AD621" i="2664" s="1"/>
  <c r="AE621" i="2664" s="1"/>
  <c r="AB622" i="2664"/>
  <c r="AD622" i="2664" s="1"/>
  <c r="AE622" i="2664" s="1"/>
  <c r="AB623" i="2664"/>
  <c r="AD623" i="2664" s="1"/>
  <c r="AE623" i="2664" s="1"/>
  <c r="AB624" i="2664"/>
  <c r="AD624" i="2664" s="1"/>
  <c r="AE624" i="2664" s="1"/>
  <c r="AB625" i="2664"/>
  <c r="AD625" i="2664" s="1"/>
  <c r="AE625" i="2664" s="1"/>
  <c r="AB626" i="2664"/>
  <c r="AD626" i="2664" s="1"/>
  <c r="AE626" i="2664" s="1"/>
  <c r="AB627" i="2664"/>
  <c r="AD627" i="2664" s="1"/>
  <c r="AE627" i="2664" s="1"/>
  <c r="AB628" i="2664"/>
  <c r="AD628" i="2664" s="1"/>
  <c r="AE628" i="2664" s="1"/>
  <c r="AB629" i="2664"/>
  <c r="AD629" i="2664" s="1"/>
  <c r="AE629" i="2664" s="1"/>
  <c r="AB630" i="2664"/>
  <c r="AD630" i="2664" s="1"/>
  <c r="AE630" i="2664" s="1"/>
  <c r="AB631" i="2664"/>
  <c r="AD631" i="2664" s="1"/>
  <c r="AE631" i="2664" s="1"/>
  <c r="AB632" i="2664"/>
  <c r="AD632" i="2664" s="1"/>
  <c r="AE632" i="2664" s="1"/>
  <c r="AB633" i="2664"/>
  <c r="AD633" i="2664" s="1"/>
  <c r="AE633" i="2664" s="1"/>
  <c r="AB634" i="2664"/>
  <c r="AD634" i="2664" s="1"/>
  <c r="AE634" i="2664" s="1"/>
  <c r="AB635" i="2664"/>
  <c r="AD635" i="2664" s="1"/>
  <c r="AE635" i="2664" s="1"/>
  <c r="AB636" i="2664"/>
  <c r="AD636" i="2664" s="1"/>
  <c r="AE636" i="2664" s="1"/>
  <c r="AB637" i="2664"/>
  <c r="AD637" i="2664" s="1"/>
  <c r="AE637" i="2664" s="1"/>
  <c r="AB638" i="2664"/>
  <c r="AD638" i="2664" s="1"/>
  <c r="AE638" i="2664" s="1"/>
  <c r="AB639" i="2664"/>
  <c r="AD639" i="2664" s="1"/>
  <c r="AE639" i="2664" s="1"/>
  <c r="AB640" i="2664"/>
  <c r="AD640" i="2664" s="1"/>
  <c r="AE640" i="2664" s="1"/>
  <c r="AB641" i="2664"/>
  <c r="AD641" i="2664" s="1"/>
  <c r="AE641" i="2664" s="1"/>
  <c r="AB642" i="2664"/>
  <c r="AD642" i="2664" s="1"/>
  <c r="AE642" i="2664" s="1"/>
  <c r="AB643" i="2664"/>
  <c r="AD643" i="2664" s="1"/>
  <c r="AE643" i="2664" s="1"/>
  <c r="AB644" i="2664"/>
  <c r="AD644" i="2664" s="1"/>
  <c r="AE644" i="2664" s="1"/>
  <c r="AB645" i="2664"/>
  <c r="AD645" i="2664" s="1"/>
  <c r="AE645" i="2664" s="1"/>
  <c r="AB646" i="2664"/>
  <c r="AD646" i="2664" s="1"/>
  <c r="AE646" i="2664" s="1"/>
  <c r="AB647" i="2664"/>
  <c r="AD647" i="2664" s="1"/>
  <c r="AE647" i="2664" s="1"/>
  <c r="AB648" i="2664"/>
  <c r="AD648" i="2664" s="1"/>
  <c r="AE648" i="2664" s="1"/>
  <c r="AB649" i="2664"/>
  <c r="AD649" i="2664" s="1"/>
  <c r="AE649" i="2664" s="1"/>
  <c r="AB650" i="2664"/>
  <c r="AD650" i="2664" s="1"/>
  <c r="AE650" i="2664" s="1"/>
  <c r="AB651" i="2664"/>
  <c r="AD651" i="2664" s="1"/>
  <c r="AE651" i="2664" s="1"/>
  <c r="AB652" i="2664"/>
  <c r="AD652" i="2664" s="1"/>
  <c r="AE652" i="2664" s="1"/>
  <c r="AB653" i="2664"/>
  <c r="AD653" i="2664" s="1"/>
  <c r="AE653" i="2664" s="1"/>
  <c r="AB654" i="2664"/>
  <c r="AD654" i="2664" s="1"/>
  <c r="AE654" i="2664" s="1"/>
  <c r="AB655" i="2664"/>
  <c r="AD655" i="2664" s="1"/>
  <c r="AE655" i="2664" s="1"/>
  <c r="AB656" i="2664"/>
  <c r="AD656" i="2664" s="1"/>
  <c r="AE656" i="2664" s="1"/>
  <c r="AB657" i="2664"/>
  <c r="AD657" i="2664" s="1"/>
  <c r="AE657" i="2664" s="1"/>
  <c r="AB658" i="2664"/>
  <c r="AD658" i="2664" s="1"/>
  <c r="AE658" i="2664" s="1"/>
  <c r="AB659" i="2664"/>
  <c r="AD659" i="2664" s="1"/>
  <c r="AE659" i="2664" s="1"/>
  <c r="AB660" i="2664"/>
  <c r="AD660" i="2664" s="1"/>
  <c r="AE660" i="2664" s="1"/>
  <c r="AB661" i="2664"/>
  <c r="AD661" i="2664" s="1"/>
  <c r="AE661" i="2664" s="1"/>
  <c r="AB662" i="2664"/>
  <c r="AD662" i="2664" s="1"/>
  <c r="AE662" i="2664" s="1"/>
  <c r="AB663" i="2664"/>
  <c r="AD663" i="2664" s="1"/>
  <c r="AE663" i="2664" s="1"/>
  <c r="AB664" i="2664"/>
  <c r="AD664" i="2664" s="1"/>
  <c r="AE664" i="2664" s="1"/>
  <c r="AB665" i="2664"/>
  <c r="AD665" i="2664" s="1"/>
  <c r="AE665" i="2664" s="1"/>
  <c r="AB666" i="2664"/>
  <c r="AD666" i="2664" s="1"/>
  <c r="AE666" i="2664" s="1"/>
  <c r="AB667" i="2664"/>
  <c r="AD667" i="2664" s="1"/>
  <c r="AE667" i="2664" s="1"/>
  <c r="AB668" i="2664"/>
  <c r="AD668" i="2664" s="1"/>
  <c r="AE668" i="2664" s="1"/>
  <c r="AB669" i="2664"/>
  <c r="AD669" i="2664" s="1"/>
  <c r="AE669" i="2664" s="1"/>
  <c r="AB670" i="2664"/>
  <c r="AD670" i="2664" s="1"/>
  <c r="AE670" i="2664" s="1"/>
  <c r="AB671" i="2664"/>
  <c r="AD671" i="2664" s="1"/>
  <c r="AE671" i="2664" s="1"/>
  <c r="AB672" i="2664"/>
  <c r="AD672" i="2664" s="1"/>
  <c r="AE672" i="2664" s="1"/>
  <c r="AB673" i="2664"/>
  <c r="AD673" i="2664" s="1"/>
  <c r="AE673" i="2664" s="1"/>
  <c r="AB674" i="2664"/>
  <c r="AD674" i="2664" s="1"/>
  <c r="AE674" i="2664" s="1"/>
  <c r="AB675" i="2664"/>
  <c r="AD675" i="2664" s="1"/>
  <c r="AE675" i="2664" s="1"/>
  <c r="AB676" i="2664"/>
  <c r="AD676" i="2664" s="1"/>
  <c r="AE676" i="2664" s="1"/>
  <c r="AB677" i="2664"/>
  <c r="AD677" i="2664" s="1"/>
  <c r="AE677" i="2664" s="1"/>
  <c r="AB678" i="2664"/>
  <c r="AD678" i="2664" s="1"/>
  <c r="AE678" i="2664" s="1"/>
  <c r="AB679" i="2664"/>
  <c r="AD679" i="2664" s="1"/>
  <c r="AE679" i="2664" s="1"/>
  <c r="AB680" i="2664"/>
  <c r="AD680" i="2664" s="1"/>
  <c r="AE680" i="2664" s="1"/>
  <c r="AB681" i="2664"/>
  <c r="AD681" i="2664" s="1"/>
  <c r="AE681" i="2664" s="1"/>
  <c r="AB682" i="2664"/>
  <c r="AD682" i="2664" s="1"/>
  <c r="AE682" i="2664" s="1"/>
  <c r="AB683" i="2664"/>
  <c r="AD683" i="2664" s="1"/>
  <c r="AE683" i="2664" s="1"/>
  <c r="AB684" i="2664"/>
  <c r="AD684" i="2664" s="1"/>
  <c r="AE684" i="2664" s="1"/>
  <c r="AB685" i="2664"/>
  <c r="AD685" i="2664" s="1"/>
  <c r="AE685" i="2664" s="1"/>
  <c r="AB686" i="2664"/>
  <c r="AD686" i="2664" s="1"/>
  <c r="AE686" i="2664" s="1"/>
  <c r="AB687" i="2664"/>
  <c r="AD687" i="2664" s="1"/>
  <c r="AE687" i="2664" s="1"/>
  <c r="AB688" i="2664"/>
  <c r="AD688" i="2664" s="1"/>
  <c r="AE688" i="2664" s="1"/>
  <c r="AB689" i="2664"/>
  <c r="AD689" i="2664" s="1"/>
  <c r="AE689" i="2664" s="1"/>
  <c r="AB690" i="2664"/>
  <c r="AD690" i="2664" s="1"/>
  <c r="AE690" i="2664" s="1"/>
  <c r="AB691" i="2664"/>
  <c r="AD691" i="2664" s="1"/>
  <c r="AE691" i="2664" s="1"/>
  <c r="AB692" i="2664"/>
  <c r="AD692" i="2664" s="1"/>
  <c r="AE692" i="2664" s="1"/>
  <c r="AB693" i="2664"/>
  <c r="AD693" i="2664" s="1"/>
  <c r="AE693" i="2664" s="1"/>
  <c r="AB694" i="2664"/>
  <c r="AD694" i="2664" s="1"/>
  <c r="AE694" i="2664" s="1"/>
  <c r="AB695" i="2664"/>
  <c r="AD695" i="2664" s="1"/>
  <c r="AE695" i="2664" s="1"/>
  <c r="AB696" i="2664"/>
  <c r="AD696" i="2664" s="1"/>
  <c r="AE696" i="2664" s="1"/>
  <c r="AB697" i="2664"/>
  <c r="AD697" i="2664" s="1"/>
  <c r="AE697" i="2664" s="1"/>
  <c r="AB698" i="2664"/>
  <c r="AD698" i="2664" s="1"/>
  <c r="AE698" i="2664" s="1"/>
  <c r="AB699" i="2664"/>
  <c r="AD699" i="2664" s="1"/>
  <c r="AE699" i="2664" s="1"/>
  <c r="AB700" i="2664"/>
  <c r="AD700" i="2664" s="1"/>
  <c r="AE700" i="2664" s="1"/>
  <c r="AB701" i="2664"/>
  <c r="AD701" i="2664" s="1"/>
  <c r="AE701" i="2664" s="1"/>
  <c r="AB702" i="2664"/>
  <c r="AD702" i="2664" s="1"/>
  <c r="AE702" i="2664" s="1"/>
  <c r="AB703" i="2664"/>
  <c r="AD703" i="2664" s="1"/>
  <c r="AE703" i="2664" s="1"/>
  <c r="AB704" i="2664"/>
  <c r="AD704" i="2664" s="1"/>
  <c r="AE704" i="2664" s="1"/>
  <c r="AB705" i="2664"/>
  <c r="AD705" i="2664" s="1"/>
  <c r="AE705" i="2664" s="1"/>
  <c r="AB706" i="2664"/>
  <c r="AD706" i="2664" s="1"/>
  <c r="AE706" i="2664" s="1"/>
  <c r="AB707" i="2664"/>
  <c r="AD707" i="2664" s="1"/>
  <c r="AE707" i="2664" s="1"/>
  <c r="AB708" i="2664"/>
  <c r="AD708" i="2664" s="1"/>
  <c r="AE708" i="2664" s="1"/>
  <c r="AB709" i="2664"/>
  <c r="AD709" i="2664" s="1"/>
  <c r="AE709" i="2664" s="1"/>
  <c r="AB710" i="2664"/>
  <c r="AD710" i="2664" s="1"/>
  <c r="AE710" i="2664" s="1"/>
  <c r="AB711" i="2664"/>
  <c r="AD711" i="2664" s="1"/>
  <c r="AE711" i="2664" s="1"/>
  <c r="AB712" i="2664"/>
  <c r="AD712" i="2664" s="1"/>
  <c r="AE712" i="2664" s="1"/>
  <c r="AB713" i="2664"/>
  <c r="AD713" i="2664" s="1"/>
  <c r="AE713" i="2664" s="1"/>
  <c r="AB714" i="2664"/>
  <c r="AD714" i="2664" s="1"/>
  <c r="AE714" i="2664" s="1"/>
  <c r="AB715" i="2664"/>
  <c r="AD715" i="2664" s="1"/>
  <c r="AE715" i="2664" s="1"/>
  <c r="AB716" i="2664"/>
  <c r="AD716" i="2664" s="1"/>
  <c r="AE716" i="2664" s="1"/>
  <c r="AB717" i="2664"/>
  <c r="AD717" i="2664" s="1"/>
  <c r="AE717" i="2664" s="1"/>
  <c r="AB718" i="2664"/>
  <c r="AD718" i="2664" s="1"/>
  <c r="AE718" i="2664" s="1"/>
  <c r="AB719" i="2664"/>
  <c r="AD719" i="2664" s="1"/>
  <c r="AE719" i="2664" s="1"/>
  <c r="AB720" i="2664"/>
  <c r="AD720" i="2664" s="1"/>
  <c r="AE720" i="2664" s="1"/>
  <c r="AB721" i="2664"/>
  <c r="AD721" i="2664" s="1"/>
  <c r="AE721" i="2664" s="1"/>
  <c r="AB722" i="2664"/>
  <c r="AD722" i="2664" s="1"/>
  <c r="AE722" i="2664" s="1"/>
  <c r="AB723" i="2664"/>
  <c r="AD723" i="2664" s="1"/>
  <c r="AE723" i="2664" s="1"/>
  <c r="AB724" i="2664"/>
  <c r="AD724" i="2664" s="1"/>
  <c r="AE724" i="2664" s="1"/>
  <c r="AB725" i="2664"/>
  <c r="AD725" i="2664" s="1"/>
  <c r="AE725" i="2664" s="1"/>
  <c r="AB726" i="2664"/>
  <c r="AD726" i="2664" s="1"/>
  <c r="AE726" i="2664" s="1"/>
  <c r="AB727" i="2664"/>
  <c r="AD727" i="2664" s="1"/>
  <c r="AE727" i="2664" s="1"/>
  <c r="AB728" i="2664"/>
  <c r="AD728" i="2664" s="1"/>
  <c r="AE728" i="2664" s="1"/>
  <c r="AB729" i="2664"/>
  <c r="AD729" i="2664" s="1"/>
  <c r="AE729" i="2664" s="1"/>
  <c r="AB730" i="2664"/>
  <c r="AD730" i="2664" s="1"/>
  <c r="AE730" i="2664" s="1"/>
  <c r="AB731" i="2664"/>
  <c r="AD731" i="2664" s="1"/>
  <c r="AE731" i="2664" s="1"/>
  <c r="AB732" i="2664"/>
  <c r="AD732" i="2664" s="1"/>
  <c r="AE732" i="2664" s="1"/>
  <c r="AB733" i="2664"/>
  <c r="AD733" i="2664" s="1"/>
  <c r="AE733" i="2664" s="1"/>
  <c r="AB734" i="2664"/>
  <c r="AD734" i="2664" s="1"/>
  <c r="AE734" i="2664" s="1"/>
  <c r="AB735" i="2664"/>
  <c r="AD735" i="2664" s="1"/>
  <c r="AE735" i="2664" s="1"/>
  <c r="AB736" i="2664"/>
  <c r="AD736" i="2664" s="1"/>
  <c r="AE736" i="2664" s="1"/>
  <c r="AB737" i="2664"/>
  <c r="AD737" i="2664" s="1"/>
  <c r="AE737" i="2664" s="1"/>
  <c r="AB738" i="2664"/>
  <c r="AD738" i="2664" s="1"/>
  <c r="AE738" i="2664" s="1"/>
  <c r="AB739" i="2664"/>
  <c r="AD739" i="2664" s="1"/>
  <c r="AE739" i="2664" s="1"/>
  <c r="AB740" i="2664"/>
  <c r="AD740" i="2664" s="1"/>
  <c r="AE740" i="2664" s="1"/>
  <c r="AB741" i="2664"/>
  <c r="AD741" i="2664" s="1"/>
  <c r="AE741" i="2664" s="1"/>
  <c r="AB742" i="2664"/>
  <c r="AD742" i="2664" s="1"/>
  <c r="AE742" i="2664" s="1"/>
  <c r="AB743" i="2664"/>
  <c r="AD743" i="2664" s="1"/>
  <c r="AE743" i="2664" s="1"/>
  <c r="AB744" i="2664"/>
  <c r="AD744" i="2664" s="1"/>
  <c r="AE744" i="2664" s="1"/>
  <c r="AB745" i="2664"/>
  <c r="AD745" i="2664" s="1"/>
  <c r="AE745" i="2664" s="1"/>
  <c r="AB746" i="2664"/>
  <c r="AD746" i="2664" s="1"/>
  <c r="AE746" i="2664" s="1"/>
  <c r="AB747" i="2664"/>
  <c r="AD747" i="2664" s="1"/>
  <c r="AE747" i="2664" s="1"/>
  <c r="AB748" i="2664"/>
  <c r="AD748" i="2664" s="1"/>
  <c r="AE748" i="2664" s="1"/>
  <c r="AB749" i="2664"/>
  <c r="AD749" i="2664" s="1"/>
  <c r="AE749" i="2664" s="1"/>
  <c r="AB750" i="2664"/>
  <c r="AD750" i="2664" s="1"/>
  <c r="AE750" i="2664" s="1"/>
  <c r="AB751" i="2664"/>
  <c r="AD751" i="2664" s="1"/>
  <c r="AE751" i="2664" s="1"/>
  <c r="AB752" i="2664"/>
  <c r="AD752" i="2664" s="1"/>
  <c r="AE752" i="2664" s="1"/>
  <c r="AB753" i="2664"/>
  <c r="AD753" i="2664" s="1"/>
  <c r="AE753" i="2664" s="1"/>
  <c r="AB754" i="2664"/>
  <c r="AD754" i="2664" s="1"/>
  <c r="AE754" i="2664" s="1"/>
  <c r="AB755" i="2664"/>
  <c r="AD755" i="2664" s="1"/>
  <c r="AE755" i="2664" s="1"/>
  <c r="AB756" i="2664"/>
  <c r="AD756" i="2664" s="1"/>
  <c r="AE756" i="2664" s="1"/>
  <c r="AB757" i="2664"/>
  <c r="AD757" i="2664" s="1"/>
  <c r="AE757" i="2664" s="1"/>
  <c r="AB758" i="2664"/>
  <c r="AD758" i="2664" s="1"/>
  <c r="AE758" i="2664" s="1"/>
  <c r="AB759" i="2664"/>
  <c r="AD759" i="2664" s="1"/>
  <c r="AE759" i="2664" s="1"/>
  <c r="AB760" i="2664"/>
  <c r="AD760" i="2664" s="1"/>
  <c r="AE760" i="2664" s="1"/>
  <c r="AB761" i="2664"/>
  <c r="AD761" i="2664" s="1"/>
  <c r="AE761" i="2664" s="1"/>
  <c r="AB762" i="2664"/>
  <c r="AD762" i="2664" s="1"/>
  <c r="AE762" i="2664" s="1"/>
  <c r="AB763" i="2664"/>
  <c r="AD763" i="2664" s="1"/>
  <c r="AE763" i="2664" s="1"/>
  <c r="AB764" i="2664"/>
  <c r="AD764" i="2664" s="1"/>
  <c r="AE764" i="2664" s="1"/>
  <c r="AB765" i="2664"/>
  <c r="AD765" i="2664" s="1"/>
  <c r="AE765" i="2664" s="1"/>
  <c r="AB766" i="2664"/>
  <c r="AD766" i="2664" s="1"/>
  <c r="AE766" i="2664" s="1"/>
  <c r="AB767" i="2664"/>
  <c r="AD767" i="2664" s="1"/>
  <c r="AE767" i="2664" s="1"/>
  <c r="AB768" i="2664"/>
  <c r="AD768" i="2664" s="1"/>
  <c r="AE768" i="2664" s="1"/>
  <c r="AB769" i="2664"/>
  <c r="AD769" i="2664" s="1"/>
  <c r="AE769" i="2664" s="1"/>
  <c r="AB770" i="2664"/>
  <c r="AD770" i="2664" s="1"/>
  <c r="AE770" i="2664" s="1"/>
  <c r="AB771" i="2664"/>
  <c r="AD771" i="2664" s="1"/>
  <c r="AE771" i="2664" s="1"/>
  <c r="AB772" i="2664"/>
  <c r="AD772" i="2664" s="1"/>
  <c r="AE772" i="2664" s="1"/>
  <c r="AB773" i="2664"/>
  <c r="AD773" i="2664" s="1"/>
  <c r="AE773" i="2664" s="1"/>
  <c r="AB774" i="2664"/>
  <c r="AD774" i="2664" s="1"/>
  <c r="AE774" i="2664" s="1"/>
  <c r="AB775" i="2664"/>
  <c r="AD775" i="2664" s="1"/>
  <c r="AE775" i="2664" s="1"/>
  <c r="AB776" i="2664"/>
  <c r="AD776" i="2664" s="1"/>
  <c r="AE776" i="2664" s="1"/>
  <c r="AB777" i="2664"/>
  <c r="AD777" i="2664" s="1"/>
  <c r="AE777" i="2664" s="1"/>
  <c r="AB778" i="2664"/>
  <c r="AD778" i="2664" s="1"/>
  <c r="AE778" i="2664" s="1"/>
  <c r="AB779" i="2664"/>
  <c r="AD779" i="2664" s="1"/>
  <c r="AE779" i="2664" s="1"/>
  <c r="AB780" i="2664"/>
  <c r="AD780" i="2664" s="1"/>
  <c r="AE780" i="2664" s="1"/>
  <c r="AB781" i="2664"/>
  <c r="AD781" i="2664" s="1"/>
  <c r="AE781" i="2664" s="1"/>
  <c r="AB782" i="2664"/>
  <c r="AD782" i="2664" s="1"/>
  <c r="AE782" i="2664" s="1"/>
  <c r="AB783" i="2664"/>
  <c r="AD783" i="2664" s="1"/>
  <c r="AE783" i="2664" s="1"/>
  <c r="AB784" i="2664"/>
  <c r="AD784" i="2664" s="1"/>
  <c r="AE784" i="2664" s="1"/>
  <c r="AB785" i="2664"/>
  <c r="AD785" i="2664" s="1"/>
  <c r="AE785" i="2664" s="1"/>
  <c r="AB786" i="2664"/>
  <c r="AD786" i="2664" s="1"/>
  <c r="AE786" i="2664" s="1"/>
  <c r="AB787" i="2664"/>
  <c r="AD787" i="2664" s="1"/>
  <c r="AE787" i="2664" s="1"/>
  <c r="AB788" i="2664"/>
  <c r="AD788" i="2664" s="1"/>
  <c r="AE788" i="2664" s="1"/>
  <c r="AB789" i="2664"/>
  <c r="AD789" i="2664" s="1"/>
  <c r="AE789" i="2664" s="1"/>
  <c r="AB790" i="2664"/>
  <c r="AD790" i="2664" s="1"/>
  <c r="AE790" i="2664" s="1"/>
  <c r="AB791" i="2664"/>
  <c r="AD791" i="2664" s="1"/>
  <c r="AE791" i="2664" s="1"/>
  <c r="AB792" i="2664"/>
  <c r="AD792" i="2664" s="1"/>
  <c r="AE792" i="2664" s="1"/>
  <c r="AB793" i="2664"/>
  <c r="AD793" i="2664" s="1"/>
  <c r="AE793" i="2664" s="1"/>
  <c r="AB794" i="2664"/>
  <c r="AD794" i="2664" s="1"/>
  <c r="AE794" i="2664" s="1"/>
  <c r="AB795" i="2664"/>
  <c r="AD795" i="2664" s="1"/>
  <c r="AE795" i="2664" s="1"/>
  <c r="AB796" i="2664"/>
  <c r="AD796" i="2664" s="1"/>
  <c r="AE796" i="2664" s="1"/>
  <c r="AB797" i="2664"/>
  <c r="AD797" i="2664" s="1"/>
  <c r="AE797" i="2664" s="1"/>
  <c r="AB798" i="2664"/>
  <c r="AD798" i="2664" s="1"/>
  <c r="AE798" i="2664" s="1"/>
  <c r="AB799" i="2664"/>
  <c r="AD799" i="2664" s="1"/>
  <c r="AE799" i="2664" s="1"/>
  <c r="AB800" i="2664"/>
  <c r="AD800" i="2664" s="1"/>
  <c r="AE800" i="2664" s="1"/>
  <c r="AB801" i="2664"/>
  <c r="AD801" i="2664" s="1"/>
  <c r="AE801" i="2664" s="1"/>
  <c r="AB802" i="2664"/>
  <c r="AD802" i="2664" s="1"/>
  <c r="AE802" i="2664" s="1"/>
  <c r="AB803" i="2664"/>
  <c r="AD803" i="2664" s="1"/>
  <c r="AE803" i="2664" s="1"/>
  <c r="AB804" i="2664"/>
  <c r="AD804" i="2664" s="1"/>
  <c r="AE804" i="2664" s="1"/>
  <c r="AB805" i="2664"/>
  <c r="AD805" i="2664" s="1"/>
  <c r="AE805" i="2664" s="1"/>
  <c r="AB806" i="2664"/>
  <c r="AD806" i="2664" s="1"/>
  <c r="AE806" i="2664" s="1"/>
  <c r="AB807" i="2664"/>
  <c r="AD807" i="2664" s="1"/>
  <c r="AE807" i="2664" s="1"/>
  <c r="AB808" i="2664"/>
  <c r="AD808" i="2664" s="1"/>
  <c r="AE808" i="2664" s="1"/>
  <c r="AB809" i="2664"/>
  <c r="AD809" i="2664" s="1"/>
  <c r="AE809" i="2664" s="1"/>
  <c r="AB810" i="2664"/>
  <c r="AD810" i="2664" s="1"/>
  <c r="AE810" i="2664" s="1"/>
  <c r="AB811" i="2664"/>
  <c r="AD811" i="2664" s="1"/>
  <c r="AE811" i="2664" s="1"/>
  <c r="AB812" i="2664"/>
  <c r="AD812" i="2664" s="1"/>
  <c r="AE812" i="2664" s="1"/>
  <c r="AB813" i="2664"/>
  <c r="AD813" i="2664" s="1"/>
  <c r="AE813" i="2664" s="1"/>
  <c r="AB814" i="2664"/>
  <c r="AD814" i="2664" s="1"/>
  <c r="AE814" i="2664" s="1"/>
  <c r="AB815" i="2664"/>
  <c r="AD815" i="2664" s="1"/>
  <c r="AE815" i="2664" s="1"/>
  <c r="AB816" i="2664"/>
  <c r="AD816" i="2664" s="1"/>
  <c r="AE816" i="2664" s="1"/>
  <c r="AB817" i="2664"/>
  <c r="AD817" i="2664" s="1"/>
  <c r="AE817" i="2664" s="1"/>
  <c r="AB818" i="2664"/>
  <c r="AD818" i="2664" s="1"/>
  <c r="AE818" i="2664" s="1"/>
  <c r="AB819" i="2664"/>
  <c r="AD819" i="2664" s="1"/>
  <c r="AE819" i="2664" s="1"/>
  <c r="AB820" i="2664"/>
  <c r="AD820" i="2664" s="1"/>
  <c r="AE820" i="2664" s="1"/>
  <c r="AB821" i="2664"/>
  <c r="AD821" i="2664" s="1"/>
  <c r="AE821" i="2664" s="1"/>
  <c r="AB822" i="2664"/>
  <c r="AD822" i="2664" s="1"/>
  <c r="AE822" i="2664" s="1"/>
  <c r="AB823" i="2664"/>
  <c r="AD823" i="2664" s="1"/>
  <c r="AE823" i="2664" s="1"/>
  <c r="AB824" i="2664"/>
  <c r="AD824" i="2664" s="1"/>
  <c r="AE824" i="2664" s="1"/>
  <c r="AB825" i="2664"/>
  <c r="AD825" i="2664" s="1"/>
  <c r="AE825" i="2664" s="1"/>
  <c r="AB826" i="2664"/>
  <c r="AD826" i="2664" s="1"/>
  <c r="AE826" i="2664" s="1"/>
  <c r="AB827" i="2664"/>
  <c r="AD827" i="2664" s="1"/>
  <c r="AE827" i="2664" s="1"/>
  <c r="AB828" i="2664"/>
  <c r="AD828" i="2664" s="1"/>
  <c r="AE828" i="2664" s="1"/>
  <c r="AB829" i="2664"/>
  <c r="AD829" i="2664" s="1"/>
  <c r="AE829" i="2664" s="1"/>
  <c r="AB830" i="2664"/>
  <c r="AD830" i="2664" s="1"/>
  <c r="AE830" i="2664" s="1"/>
  <c r="AB831" i="2664"/>
  <c r="AD831" i="2664" s="1"/>
  <c r="AE831" i="2664" s="1"/>
  <c r="AB832" i="2664"/>
  <c r="AD832" i="2664" s="1"/>
  <c r="AE832" i="2664" s="1"/>
  <c r="AB833" i="2664"/>
  <c r="AD833" i="2664" s="1"/>
  <c r="AE833" i="2664" s="1"/>
  <c r="AB834" i="2664"/>
  <c r="AD834" i="2664" s="1"/>
  <c r="AE834" i="2664" s="1"/>
  <c r="AB835" i="2664"/>
  <c r="AD835" i="2664" s="1"/>
  <c r="AE835" i="2664" s="1"/>
  <c r="AB836" i="2664"/>
  <c r="AD836" i="2664" s="1"/>
  <c r="AE836" i="2664" s="1"/>
  <c r="AB837" i="2664"/>
  <c r="AD837" i="2664" s="1"/>
  <c r="AE837" i="2664" s="1"/>
  <c r="AB838" i="2664"/>
  <c r="AD838" i="2664" s="1"/>
  <c r="AE838" i="2664" s="1"/>
  <c r="AB839" i="2664"/>
  <c r="AD839" i="2664" s="1"/>
  <c r="AE839" i="2664" s="1"/>
  <c r="AB840" i="2664"/>
  <c r="AD840" i="2664" s="1"/>
  <c r="AE840" i="2664" s="1"/>
  <c r="AB841" i="2664"/>
  <c r="AD841" i="2664" s="1"/>
  <c r="AE841" i="2664" s="1"/>
  <c r="AB842" i="2664"/>
  <c r="AD842" i="2664" s="1"/>
  <c r="AE842" i="2664" s="1"/>
  <c r="AB843" i="2664"/>
  <c r="AD843" i="2664" s="1"/>
  <c r="AE843" i="2664" s="1"/>
  <c r="AB844" i="2664"/>
  <c r="AD844" i="2664" s="1"/>
  <c r="AE844" i="2664" s="1"/>
  <c r="AB845" i="2664"/>
  <c r="AD845" i="2664" s="1"/>
  <c r="AE845" i="2664" s="1"/>
  <c r="AB846" i="2664"/>
  <c r="AD846" i="2664" s="1"/>
  <c r="AE846" i="2664" s="1"/>
  <c r="AB847" i="2664"/>
  <c r="AD847" i="2664" s="1"/>
  <c r="AE847" i="2664" s="1"/>
  <c r="AB848" i="2664"/>
  <c r="AD848" i="2664" s="1"/>
  <c r="AE848" i="2664" s="1"/>
  <c r="AB849" i="2664"/>
  <c r="AD849" i="2664" s="1"/>
  <c r="AE849" i="2664" s="1"/>
  <c r="AB850" i="2664"/>
  <c r="AD850" i="2664" s="1"/>
  <c r="AE850" i="2664" s="1"/>
  <c r="AB851" i="2664"/>
  <c r="AD851" i="2664" s="1"/>
  <c r="AE851" i="2664" s="1"/>
  <c r="AB852" i="2664"/>
  <c r="AD852" i="2664" s="1"/>
  <c r="AE852" i="2664" s="1"/>
  <c r="AB853" i="2664"/>
  <c r="AD853" i="2664" s="1"/>
  <c r="AE853" i="2664" s="1"/>
  <c r="AB854" i="2664"/>
  <c r="AD854" i="2664" s="1"/>
  <c r="AE854" i="2664" s="1"/>
  <c r="AB855" i="2664"/>
  <c r="AD855" i="2664" s="1"/>
  <c r="AE855" i="2664" s="1"/>
  <c r="AB856" i="2664"/>
  <c r="AD856" i="2664" s="1"/>
  <c r="AE856" i="2664" s="1"/>
  <c r="AB857" i="2664"/>
  <c r="AD857" i="2664" s="1"/>
  <c r="AE857" i="2664" s="1"/>
  <c r="AB858" i="2664"/>
  <c r="AD858" i="2664" s="1"/>
  <c r="AE858" i="2664" s="1"/>
  <c r="AB859" i="2664"/>
  <c r="AD859" i="2664" s="1"/>
  <c r="AE859" i="2664" s="1"/>
  <c r="AB860" i="2664"/>
  <c r="AD860" i="2664" s="1"/>
  <c r="AE860" i="2664" s="1"/>
  <c r="AB861" i="2664"/>
  <c r="AD861" i="2664" s="1"/>
  <c r="AE861" i="2664" s="1"/>
  <c r="AB862" i="2664"/>
  <c r="AD862" i="2664" s="1"/>
  <c r="AE862" i="2664" s="1"/>
  <c r="AB863" i="2664"/>
  <c r="AD863" i="2664" s="1"/>
  <c r="AE863" i="2664" s="1"/>
  <c r="AB864" i="2664"/>
  <c r="AD864" i="2664" s="1"/>
  <c r="AE864" i="2664" s="1"/>
  <c r="AB865" i="2664"/>
  <c r="AD865" i="2664" s="1"/>
  <c r="AE865" i="2664" s="1"/>
  <c r="AB866" i="2664"/>
  <c r="AD866" i="2664" s="1"/>
  <c r="AE866" i="2664" s="1"/>
  <c r="AB867" i="2664"/>
  <c r="AD867" i="2664" s="1"/>
  <c r="AE867" i="2664" s="1"/>
  <c r="AB868" i="2664"/>
  <c r="AD868" i="2664" s="1"/>
  <c r="AE868" i="2664" s="1"/>
  <c r="AB869" i="2664"/>
  <c r="AD869" i="2664" s="1"/>
  <c r="AE869" i="2664" s="1"/>
  <c r="AB870" i="2664"/>
  <c r="AD870" i="2664" s="1"/>
  <c r="AE870" i="2664" s="1"/>
  <c r="AB871" i="2664"/>
  <c r="AD871" i="2664" s="1"/>
  <c r="AE871" i="2664" s="1"/>
  <c r="AB872" i="2664"/>
  <c r="AD872" i="2664" s="1"/>
  <c r="AE872" i="2664" s="1"/>
  <c r="AB873" i="2664"/>
  <c r="AD873" i="2664" s="1"/>
  <c r="AE873" i="2664" s="1"/>
  <c r="AB874" i="2664"/>
  <c r="AD874" i="2664" s="1"/>
  <c r="AE874" i="2664" s="1"/>
  <c r="AB875" i="2664"/>
  <c r="AD875" i="2664" s="1"/>
  <c r="AE875" i="2664" s="1"/>
  <c r="AB876" i="2664"/>
  <c r="AD876" i="2664" s="1"/>
  <c r="AE876" i="2664" s="1"/>
  <c r="AB877" i="2664"/>
  <c r="AD877" i="2664" s="1"/>
  <c r="AE877" i="2664" s="1"/>
  <c r="AB878" i="2664"/>
  <c r="AD878" i="2664" s="1"/>
  <c r="AE878" i="2664" s="1"/>
  <c r="AB879" i="2664"/>
  <c r="AD879" i="2664" s="1"/>
  <c r="AE879" i="2664" s="1"/>
  <c r="AB880" i="2664"/>
  <c r="AD880" i="2664" s="1"/>
  <c r="AE880" i="2664" s="1"/>
  <c r="AB881" i="2664"/>
  <c r="AD881" i="2664" s="1"/>
  <c r="AE881" i="2664" s="1"/>
  <c r="AB882" i="2664"/>
  <c r="AD882" i="2664" s="1"/>
  <c r="AE882" i="2664" s="1"/>
  <c r="AB883" i="2664"/>
  <c r="AD883" i="2664" s="1"/>
  <c r="AE883" i="2664" s="1"/>
  <c r="AB884" i="2664"/>
  <c r="AD884" i="2664" s="1"/>
  <c r="AE884" i="2664" s="1"/>
  <c r="AB885" i="2664"/>
  <c r="AD885" i="2664" s="1"/>
  <c r="AE885" i="2664" s="1"/>
  <c r="AB886" i="2664"/>
  <c r="AD886" i="2664" s="1"/>
  <c r="AE886" i="2664" s="1"/>
  <c r="AB887" i="2664"/>
  <c r="AD887" i="2664" s="1"/>
  <c r="AE887" i="2664" s="1"/>
  <c r="AB888" i="2664"/>
  <c r="AD888" i="2664" s="1"/>
  <c r="AE888" i="2664" s="1"/>
  <c r="AB889" i="2664"/>
  <c r="AD889" i="2664" s="1"/>
  <c r="AE889" i="2664" s="1"/>
  <c r="AB890" i="2664"/>
  <c r="AD890" i="2664" s="1"/>
  <c r="AE890" i="2664" s="1"/>
  <c r="AB891" i="2664"/>
  <c r="AD891" i="2664" s="1"/>
  <c r="AE891" i="2664" s="1"/>
  <c r="AB892" i="2664"/>
  <c r="AD892" i="2664" s="1"/>
  <c r="AE892" i="2664" s="1"/>
  <c r="AB893" i="2664"/>
  <c r="AD893" i="2664" s="1"/>
  <c r="AE893" i="2664" s="1"/>
  <c r="AB894" i="2664"/>
  <c r="AD894" i="2664" s="1"/>
  <c r="AE894" i="2664" s="1"/>
  <c r="AB895" i="2664"/>
  <c r="AD895" i="2664" s="1"/>
  <c r="AE895" i="2664" s="1"/>
  <c r="AB896" i="2664"/>
  <c r="AD896" i="2664" s="1"/>
  <c r="AE896" i="2664" s="1"/>
  <c r="AB897" i="2664"/>
  <c r="AD897" i="2664" s="1"/>
  <c r="AE897" i="2664" s="1"/>
  <c r="AB898" i="2664"/>
  <c r="AD898" i="2664" s="1"/>
  <c r="AE898" i="2664" s="1"/>
  <c r="AB899" i="2664"/>
  <c r="AD899" i="2664" s="1"/>
  <c r="AE899" i="2664" s="1"/>
  <c r="AB900" i="2664"/>
  <c r="AD900" i="2664" s="1"/>
  <c r="AE900" i="2664" s="1"/>
  <c r="AB901" i="2664"/>
  <c r="AD901" i="2664" s="1"/>
  <c r="AE901" i="2664" s="1"/>
  <c r="AB902" i="2664"/>
  <c r="AD902" i="2664" s="1"/>
  <c r="AE902" i="2664" s="1"/>
  <c r="AB903" i="2664"/>
  <c r="AD903" i="2664" s="1"/>
  <c r="AE903" i="2664" s="1"/>
  <c r="AB904" i="2664"/>
  <c r="AD904" i="2664" s="1"/>
  <c r="AE904" i="2664" s="1"/>
  <c r="AB905" i="2664"/>
  <c r="AD905" i="2664" s="1"/>
  <c r="AE905" i="2664" s="1"/>
  <c r="AB906" i="2664"/>
  <c r="AD906" i="2664" s="1"/>
  <c r="AE906" i="2664" s="1"/>
  <c r="AB907" i="2664"/>
  <c r="AD907" i="2664" s="1"/>
  <c r="AE907" i="2664" s="1"/>
  <c r="AB908" i="2664"/>
  <c r="AD908" i="2664" s="1"/>
  <c r="AE908" i="2664" s="1"/>
  <c r="AB909" i="2664"/>
  <c r="AD909" i="2664" s="1"/>
  <c r="AE909" i="2664" s="1"/>
  <c r="AB910" i="2664"/>
  <c r="AD910" i="2664" s="1"/>
  <c r="AE910" i="2664" s="1"/>
  <c r="AB911" i="2664"/>
  <c r="AD911" i="2664" s="1"/>
  <c r="AE911" i="2664" s="1"/>
  <c r="AB912" i="2664"/>
  <c r="AD912" i="2664" s="1"/>
  <c r="AE912" i="2664" s="1"/>
  <c r="AB913" i="2664"/>
  <c r="AD913" i="2664" s="1"/>
  <c r="AE913" i="2664" s="1"/>
  <c r="AB914" i="2664"/>
  <c r="AD914" i="2664" s="1"/>
  <c r="AE914" i="2664" s="1"/>
  <c r="AB915" i="2664"/>
  <c r="AD915" i="2664" s="1"/>
  <c r="AE915" i="2664" s="1"/>
  <c r="AB916" i="2664"/>
  <c r="AD916" i="2664" s="1"/>
  <c r="AE916" i="2664" s="1"/>
  <c r="AB917" i="2664"/>
  <c r="AD917" i="2664" s="1"/>
  <c r="AE917" i="2664" s="1"/>
  <c r="AB918" i="2664"/>
  <c r="AD918" i="2664" s="1"/>
  <c r="AE918" i="2664" s="1"/>
  <c r="AB919" i="2664"/>
  <c r="AD919" i="2664" s="1"/>
  <c r="AE919" i="2664" s="1"/>
  <c r="AB920" i="2664"/>
  <c r="AD920" i="2664" s="1"/>
  <c r="AE920" i="2664" s="1"/>
  <c r="AB921" i="2664"/>
  <c r="AD921" i="2664" s="1"/>
  <c r="AE921" i="2664" s="1"/>
  <c r="AB922" i="2664"/>
  <c r="AD922" i="2664" s="1"/>
  <c r="AE922" i="2664" s="1"/>
  <c r="AB923" i="2664"/>
  <c r="AD923" i="2664" s="1"/>
  <c r="AE923" i="2664" s="1"/>
  <c r="AB924" i="2664"/>
  <c r="AD924" i="2664" s="1"/>
  <c r="AE924" i="2664" s="1"/>
  <c r="AB925" i="2664"/>
  <c r="AD925" i="2664" s="1"/>
  <c r="AE925" i="2664" s="1"/>
  <c r="AB926" i="2664"/>
  <c r="AD926" i="2664" s="1"/>
  <c r="AE926" i="2664" s="1"/>
  <c r="AB927" i="2664"/>
  <c r="AD927" i="2664" s="1"/>
  <c r="AE927" i="2664" s="1"/>
  <c r="AB928" i="2664"/>
  <c r="AD928" i="2664" s="1"/>
  <c r="AE928" i="2664" s="1"/>
  <c r="AB929" i="2664"/>
  <c r="AD929" i="2664" s="1"/>
  <c r="AE929" i="2664" s="1"/>
  <c r="AB930" i="2664"/>
  <c r="AD930" i="2664" s="1"/>
  <c r="AE930" i="2664" s="1"/>
  <c r="AB931" i="2664"/>
  <c r="AD931" i="2664" s="1"/>
  <c r="AE931" i="2664" s="1"/>
  <c r="AB932" i="2664"/>
  <c r="AD932" i="2664" s="1"/>
  <c r="AE932" i="2664" s="1"/>
  <c r="AB933" i="2664"/>
  <c r="AD933" i="2664" s="1"/>
  <c r="AE933" i="2664" s="1"/>
  <c r="AB934" i="2664"/>
  <c r="AD934" i="2664" s="1"/>
  <c r="AE934" i="2664" s="1"/>
  <c r="AB935" i="2664"/>
  <c r="AD935" i="2664" s="1"/>
  <c r="AE935" i="2664" s="1"/>
  <c r="AB936" i="2664"/>
  <c r="AD936" i="2664" s="1"/>
  <c r="AE936" i="2664" s="1"/>
  <c r="AB937" i="2664"/>
  <c r="AD937" i="2664" s="1"/>
  <c r="AE937" i="2664" s="1"/>
  <c r="AB938" i="2664"/>
  <c r="AD938" i="2664" s="1"/>
  <c r="AE938" i="2664" s="1"/>
  <c r="AB939" i="2664"/>
  <c r="AD939" i="2664" s="1"/>
  <c r="AE939" i="2664" s="1"/>
  <c r="AB940" i="2664"/>
  <c r="AD940" i="2664" s="1"/>
  <c r="AE940" i="2664" s="1"/>
  <c r="AB941" i="2664"/>
  <c r="AD941" i="2664" s="1"/>
  <c r="AE941" i="2664" s="1"/>
  <c r="AB942" i="2664"/>
  <c r="AD942" i="2664" s="1"/>
  <c r="AE942" i="2664" s="1"/>
  <c r="AB943" i="2664"/>
  <c r="AD943" i="2664" s="1"/>
  <c r="AE943" i="2664" s="1"/>
  <c r="AB944" i="2664"/>
  <c r="AD944" i="2664" s="1"/>
  <c r="AE944" i="2664" s="1"/>
  <c r="AB945" i="2664"/>
  <c r="AD945" i="2664" s="1"/>
  <c r="AE945" i="2664" s="1"/>
  <c r="AB946" i="2664"/>
  <c r="AD946" i="2664" s="1"/>
  <c r="AE946" i="2664" s="1"/>
  <c r="AB947" i="2664"/>
  <c r="AD947" i="2664" s="1"/>
  <c r="AE947" i="2664" s="1"/>
  <c r="AB948" i="2664"/>
  <c r="AD948" i="2664" s="1"/>
  <c r="AE948" i="2664" s="1"/>
  <c r="AB949" i="2664"/>
  <c r="AD949" i="2664" s="1"/>
  <c r="AE949" i="2664" s="1"/>
  <c r="AB950" i="2664"/>
  <c r="AD950" i="2664" s="1"/>
  <c r="AE950" i="2664" s="1"/>
  <c r="AB951" i="2664"/>
  <c r="AD951" i="2664" s="1"/>
  <c r="AE951" i="2664" s="1"/>
  <c r="AB952" i="2664"/>
  <c r="AD952" i="2664" s="1"/>
  <c r="AE952" i="2664" s="1"/>
  <c r="AB953" i="2664"/>
  <c r="AD953" i="2664" s="1"/>
  <c r="AE953" i="2664" s="1"/>
  <c r="AB954" i="2664"/>
  <c r="AD954" i="2664" s="1"/>
  <c r="AE954" i="2664" s="1"/>
  <c r="AB955" i="2664"/>
  <c r="AD955" i="2664" s="1"/>
  <c r="AE955" i="2664" s="1"/>
  <c r="AB956" i="2664"/>
  <c r="AD956" i="2664" s="1"/>
  <c r="AE956" i="2664" s="1"/>
  <c r="AB957" i="2664"/>
  <c r="AD957" i="2664" s="1"/>
  <c r="AE957" i="2664" s="1"/>
  <c r="AB958" i="2664"/>
  <c r="AD958" i="2664" s="1"/>
  <c r="AE958" i="2664" s="1"/>
  <c r="AB959" i="2664"/>
  <c r="AD959" i="2664" s="1"/>
  <c r="AE959" i="2664" s="1"/>
  <c r="AB960" i="2664"/>
  <c r="AD960" i="2664" s="1"/>
  <c r="AE960" i="2664" s="1"/>
  <c r="AB961" i="2664"/>
  <c r="AD961" i="2664" s="1"/>
  <c r="AE961" i="2664" s="1"/>
  <c r="AB962" i="2664"/>
  <c r="AD962" i="2664" s="1"/>
  <c r="AE962" i="2664" s="1"/>
  <c r="AB963" i="2664"/>
  <c r="AD963" i="2664" s="1"/>
  <c r="AE963" i="2664" s="1"/>
  <c r="AB964" i="2664"/>
  <c r="AD964" i="2664" s="1"/>
  <c r="AE964" i="2664" s="1"/>
  <c r="AB965" i="2664"/>
  <c r="AD965" i="2664" s="1"/>
  <c r="AE965" i="2664" s="1"/>
  <c r="AC6" i="2664"/>
  <c r="AB6" i="2664"/>
  <c r="AD6" i="2664" s="1"/>
  <c r="AE6" i="2664" s="1"/>
  <c r="AA7" i="2664"/>
  <c r="AA8" i="2664" s="1"/>
  <c r="AA9" i="2664" s="1"/>
  <c r="AA10" i="2664" s="1"/>
  <c r="AA11" i="2664" s="1"/>
  <c r="AA12" i="2664" s="1"/>
  <c r="AA13" i="2664" s="1"/>
  <c r="AA14" i="2664" s="1"/>
  <c r="AA15" i="2664" s="1"/>
  <c r="AA16" i="2664" s="1"/>
  <c r="AA17" i="2664" s="1"/>
  <c r="AA18" i="2664" s="1"/>
  <c r="AA19" i="2664" s="1"/>
  <c r="AA20" i="2664" s="1"/>
  <c r="AA21" i="2664" s="1"/>
  <c r="AA22" i="2664" s="1"/>
  <c r="AA23" i="2664" s="1"/>
  <c r="AA24" i="2664" s="1"/>
  <c r="AA25" i="2664" s="1"/>
  <c r="AA26" i="2664" s="1"/>
  <c r="AA27" i="2664" s="1"/>
  <c r="AA28" i="2664" s="1"/>
  <c r="AA29" i="2664" s="1"/>
  <c r="AA30" i="2664" s="1"/>
  <c r="AA31" i="2664" s="1"/>
  <c r="AA32" i="2664" s="1"/>
  <c r="AA33" i="2664" s="1"/>
  <c r="AA34" i="2664" s="1"/>
  <c r="AA35" i="2664" s="1"/>
  <c r="AA36" i="2664" s="1"/>
  <c r="AA37" i="2664" s="1"/>
  <c r="AA38" i="2664" s="1"/>
  <c r="AA39" i="2664" s="1"/>
  <c r="AA40" i="2664" s="1"/>
  <c r="AA41" i="2664" s="1"/>
  <c r="AA42" i="2664" s="1"/>
  <c r="AA43" i="2664" s="1"/>
  <c r="AA44" i="2664" s="1"/>
  <c r="AA45" i="2664" s="1"/>
  <c r="AA46" i="2664" s="1"/>
  <c r="AA47" i="2664" s="1"/>
  <c r="AA48" i="2664" s="1"/>
  <c r="AA49" i="2664" s="1"/>
  <c r="AA50" i="2664" s="1"/>
  <c r="AA51" i="2664" s="1"/>
  <c r="AA52" i="2664" s="1"/>
  <c r="AA53" i="2664" s="1"/>
  <c r="AA54" i="2664" s="1"/>
  <c r="AA55" i="2664" s="1"/>
  <c r="AA56" i="2664" s="1"/>
  <c r="AA57" i="2664" s="1"/>
  <c r="AA58" i="2664" s="1"/>
  <c r="AA59" i="2664" s="1"/>
  <c r="AA60" i="2664" s="1"/>
  <c r="AA61" i="2664" s="1"/>
  <c r="AA62" i="2664" s="1"/>
  <c r="AA63" i="2664" s="1"/>
  <c r="AA64" i="2664" s="1"/>
  <c r="AA65" i="2664" s="1"/>
  <c r="AA66" i="2664" s="1"/>
  <c r="AA67" i="2664" s="1"/>
  <c r="AA68" i="2664" s="1"/>
  <c r="AA69" i="2664" s="1"/>
  <c r="AA70" i="2664" s="1"/>
  <c r="AA71" i="2664" s="1"/>
  <c r="AA72" i="2664" s="1"/>
  <c r="AA73" i="2664" s="1"/>
  <c r="AA74" i="2664" s="1"/>
  <c r="AA75" i="2664" s="1"/>
  <c r="AA76" i="2664" s="1"/>
  <c r="AA77" i="2664" s="1"/>
  <c r="AA78" i="2664" s="1"/>
  <c r="AA79" i="2664" s="1"/>
  <c r="AA80" i="2664" s="1"/>
  <c r="AA81" i="2664" s="1"/>
  <c r="AA82" i="2664" s="1"/>
  <c r="AA83" i="2664" s="1"/>
  <c r="AA84" i="2664" s="1"/>
  <c r="AA85" i="2664" s="1"/>
  <c r="AA86" i="2664" s="1"/>
  <c r="AA87" i="2664" s="1"/>
  <c r="AA88" i="2664" s="1"/>
  <c r="AA89" i="2664" s="1"/>
  <c r="AA90" i="2664" s="1"/>
  <c r="AA91" i="2664" s="1"/>
  <c r="AA92" i="2664" s="1"/>
  <c r="AA93" i="2664" s="1"/>
  <c r="AA94" i="2664" s="1"/>
  <c r="AA95" i="2664" s="1"/>
  <c r="AA96" i="2664" s="1"/>
  <c r="AA97" i="2664" s="1"/>
  <c r="AA98" i="2664" s="1"/>
  <c r="AA99" i="2664" s="1"/>
  <c r="AA100" i="2664" s="1"/>
  <c r="AA101" i="2664" s="1"/>
  <c r="AA102" i="2664" s="1"/>
  <c r="AA103" i="2664" s="1"/>
  <c r="AA104" i="2664" s="1"/>
  <c r="AA105" i="2664" s="1"/>
  <c r="AA106" i="2664" s="1"/>
  <c r="AA107" i="2664" s="1"/>
  <c r="AA108" i="2664" s="1"/>
  <c r="AA109" i="2664" s="1"/>
  <c r="AA110" i="2664" s="1"/>
  <c r="AA111" i="2664" s="1"/>
  <c r="AA112" i="2664" s="1"/>
  <c r="AA113" i="2664" s="1"/>
  <c r="AA114" i="2664" s="1"/>
  <c r="AA115" i="2664" s="1"/>
  <c r="AA116" i="2664" s="1"/>
  <c r="AA117" i="2664" s="1"/>
  <c r="AA118" i="2664" s="1"/>
  <c r="AA119" i="2664" s="1"/>
  <c r="AA120" i="2664" s="1"/>
  <c r="AA121" i="2664" s="1"/>
  <c r="AA122" i="2664" s="1"/>
  <c r="AA123" i="2664" s="1"/>
  <c r="AA124" i="2664" s="1"/>
  <c r="AA125" i="2664" s="1"/>
  <c r="AA126" i="2664" s="1"/>
  <c r="AA127" i="2664" s="1"/>
  <c r="AA128" i="2664" s="1"/>
  <c r="AA129" i="2664" s="1"/>
  <c r="AA130" i="2664" s="1"/>
  <c r="AA131" i="2664" s="1"/>
  <c r="AA132" i="2664" s="1"/>
  <c r="AA133" i="2664" s="1"/>
  <c r="AA134" i="2664" s="1"/>
  <c r="AA135" i="2664" s="1"/>
  <c r="AA136" i="2664" s="1"/>
  <c r="AA137" i="2664" s="1"/>
  <c r="AA138" i="2664" s="1"/>
  <c r="AA139" i="2664" s="1"/>
  <c r="AA140" i="2664" s="1"/>
  <c r="AA141" i="2664" s="1"/>
  <c r="AA142" i="2664" s="1"/>
  <c r="AA143" i="2664" s="1"/>
  <c r="AA144" i="2664" s="1"/>
  <c r="AA145" i="2664" s="1"/>
  <c r="AA146" i="2664" s="1"/>
  <c r="AA147" i="2664" s="1"/>
  <c r="AA148" i="2664" s="1"/>
  <c r="AA149" i="2664" s="1"/>
  <c r="AA150" i="2664" s="1"/>
  <c r="AA151" i="2664" s="1"/>
  <c r="AA152" i="2664" s="1"/>
  <c r="AA153" i="2664" s="1"/>
  <c r="AA154" i="2664" s="1"/>
  <c r="AA155" i="2664" s="1"/>
  <c r="AA156" i="2664" s="1"/>
  <c r="AA157" i="2664" s="1"/>
  <c r="AA158" i="2664" s="1"/>
  <c r="AA159" i="2664" s="1"/>
  <c r="AA160" i="2664" s="1"/>
  <c r="AA161" i="2664" s="1"/>
  <c r="AA162" i="2664" s="1"/>
  <c r="AA163" i="2664" s="1"/>
  <c r="AA164" i="2664" s="1"/>
  <c r="AA165" i="2664" s="1"/>
  <c r="AA166" i="2664" s="1"/>
  <c r="AA167" i="2664" s="1"/>
  <c r="AA168" i="2664" s="1"/>
  <c r="AA169" i="2664" s="1"/>
  <c r="AA170" i="2664" s="1"/>
  <c r="AA171" i="2664" s="1"/>
  <c r="AA172" i="2664" s="1"/>
  <c r="AA173" i="2664" s="1"/>
  <c r="AA174" i="2664" s="1"/>
  <c r="AA175" i="2664" s="1"/>
  <c r="AA176" i="2664" s="1"/>
  <c r="AA177" i="2664" s="1"/>
  <c r="AA178" i="2664" s="1"/>
  <c r="AA179" i="2664" s="1"/>
  <c r="AA180" i="2664" s="1"/>
  <c r="AA181" i="2664" s="1"/>
  <c r="AA182" i="2664" s="1"/>
  <c r="AA183" i="2664" s="1"/>
  <c r="AA184" i="2664" s="1"/>
  <c r="AA185" i="2664" s="1"/>
  <c r="AA186" i="2664" s="1"/>
  <c r="AA187" i="2664" s="1"/>
  <c r="AA188" i="2664" s="1"/>
  <c r="AA189" i="2664" s="1"/>
  <c r="AA190" i="2664" s="1"/>
  <c r="AA191" i="2664" s="1"/>
  <c r="AA192" i="2664" s="1"/>
  <c r="AA193" i="2664" s="1"/>
  <c r="AA194" i="2664" s="1"/>
  <c r="AA195" i="2664" s="1"/>
  <c r="AA196" i="2664" s="1"/>
  <c r="AA197" i="2664" s="1"/>
  <c r="AA198" i="2664" s="1"/>
  <c r="AA199" i="2664" s="1"/>
  <c r="AA200" i="2664" s="1"/>
  <c r="AA201" i="2664" s="1"/>
  <c r="AA202" i="2664" s="1"/>
  <c r="AA203" i="2664" s="1"/>
  <c r="AA204" i="2664" s="1"/>
  <c r="AA205" i="2664" s="1"/>
  <c r="AA206" i="2664" s="1"/>
  <c r="AA207" i="2664" s="1"/>
  <c r="AA208" i="2664" s="1"/>
  <c r="AA209" i="2664" s="1"/>
  <c r="AA210" i="2664" s="1"/>
  <c r="AA211" i="2664" s="1"/>
  <c r="AA212" i="2664" s="1"/>
  <c r="AA213" i="2664" s="1"/>
  <c r="AA214" i="2664" s="1"/>
  <c r="AA215" i="2664" s="1"/>
  <c r="AA216" i="2664" s="1"/>
  <c r="AA217" i="2664" s="1"/>
  <c r="AA218" i="2664" s="1"/>
  <c r="AA219" i="2664" s="1"/>
  <c r="AA220" i="2664" s="1"/>
  <c r="AA221" i="2664" s="1"/>
  <c r="AA222" i="2664" s="1"/>
  <c r="AA223" i="2664" s="1"/>
  <c r="AA224" i="2664" s="1"/>
  <c r="AA225" i="2664" s="1"/>
  <c r="AA226" i="2664" s="1"/>
  <c r="AA227" i="2664" s="1"/>
  <c r="AA228" i="2664" s="1"/>
  <c r="AA229" i="2664" s="1"/>
  <c r="AA230" i="2664" s="1"/>
  <c r="AA231" i="2664" s="1"/>
  <c r="AA232" i="2664" s="1"/>
  <c r="AA233" i="2664" s="1"/>
  <c r="AA234" i="2664" s="1"/>
  <c r="AA235" i="2664" s="1"/>
  <c r="AA236" i="2664" s="1"/>
  <c r="AA237" i="2664" s="1"/>
  <c r="AA238" i="2664" s="1"/>
  <c r="AA239" i="2664" s="1"/>
  <c r="AA240" i="2664" s="1"/>
  <c r="AA241" i="2664" s="1"/>
  <c r="AA242" i="2664" s="1"/>
  <c r="AA243" i="2664" s="1"/>
  <c r="AA244" i="2664" s="1"/>
  <c r="AA245" i="2664" s="1"/>
  <c r="AA246" i="2664" s="1"/>
  <c r="AA247" i="2664" s="1"/>
  <c r="AA248" i="2664" s="1"/>
  <c r="AA249" i="2664" s="1"/>
  <c r="AA250" i="2664" s="1"/>
  <c r="AA251" i="2664" s="1"/>
  <c r="AA252" i="2664" s="1"/>
  <c r="AA253" i="2664" s="1"/>
  <c r="AA254" i="2664" s="1"/>
  <c r="AA255" i="2664" s="1"/>
  <c r="AA256" i="2664" s="1"/>
  <c r="AA257" i="2664" s="1"/>
  <c r="AA258" i="2664" s="1"/>
  <c r="AA259" i="2664" s="1"/>
  <c r="AA260" i="2664" s="1"/>
  <c r="AA261" i="2664" s="1"/>
  <c r="AA262" i="2664" s="1"/>
  <c r="AA263" i="2664" s="1"/>
  <c r="AA264" i="2664" s="1"/>
  <c r="AA265" i="2664" s="1"/>
  <c r="AA266" i="2664" s="1"/>
  <c r="AA267" i="2664" s="1"/>
  <c r="AA268" i="2664" s="1"/>
  <c r="AA269" i="2664" s="1"/>
  <c r="AA270" i="2664" s="1"/>
  <c r="AA271" i="2664" s="1"/>
  <c r="AA272" i="2664" s="1"/>
  <c r="AA273" i="2664" s="1"/>
  <c r="AA274" i="2664" s="1"/>
  <c r="AA275" i="2664" s="1"/>
  <c r="AA276" i="2664" s="1"/>
  <c r="AA277" i="2664" s="1"/>
  <c r="AA278" i="2664" s="1"/>
  <c r="AA279" i="2664" s="1"/>
  <c r="AA280" i="2664" s="1"/>
  <c r="AA281" i="2664" s="1"/>
  <c r="AA282" i="2664" s="1"/>
  <c r="AA283" i="2664" s="1"/>
  <c r="AA284" i="2664" s="1"/>
  <c r="AA285" i="2664" s="1"/>
  <c r="AA286" i="2664" s="1"/>
  <c r="AA287" i="2664" s="1"/>
  <c r="AA288" i="2664" s="1"/>
  <c r="AA289" i="2664" s="1"/>
  <c r="AA290" i="2664" s="1"/>
  <c r="AA291" i="2664" s="1"/>
  <c r="AA292" i="2664" s="1"/>
  <c r="AA293" i="2664" s="1"/>
  <c r="AA294" i="2664" s="1"/>
  <c r="AA295" i="2664" s="1"/>
  <c r="AA296" i="2664" s="1"/>
  <c r="AA297" i="2664" s="1"/>
  <c r="AA298" i="2664" s="1"/>
  <c r="AA299" i="2664" s="1"/>
  <c r="AA300" i="2664" s="1"/>
  <c r="AA301" i="2664" s="1"/>
  <c r="AA302" i="2664" s="1"/>
  <c r="AA303" i="2664" s="1"/>
  <c r="AA304" i="2664" s="1"/>
  <c r="AA305" i="2664" s="1"/>
  <c r="AA306" i="2664" s="1"/>
  <c r="AA307" i="2664" s="1"/>
  <c r="AA308" i="2664" s="1"/>
  <c r="AA309" i="2664" s="1"/>
  <c r="AA310" i="2664" s="1"/>
  <c r="AA311" i="2664" s="1"/>
  <c r="AA312" i="2664" s="1"/>
  <c r="AA313" i="2664" s="1"/>
  <c r="AA314" i="2664" s="1"/>
  <c r="AA315" i="2664" s="1"/>
  <c r="AA316" i="2664" s="1"/>
  <c r="AA317" i="2664" s="1"/>
  <c r="AA318" i="2664" s="1"/>
  <c r="AA319" i="2664" s="1"/>
  <c r="AA320" i="2664" s="1"/>
  <c r="AA321" i="2664" s="1"/>
  <c r="AA322" i="2664" s="1"/>
  <c r="AA323" i="2664" s="1"/>
  <c r="AA324" i="2664" s="1"/>
  <c r="AA325" i="2664" s="1"/>
  <c r="AA326" i="2664" s="1"/>
  <c r="AA327" i="2664" s="1"/>
  <c r="AA328" i="2664" s="1"/>
  <c r="AA329" i="2664" s="1"/>
  <c r="AA330" i="2664" s="1"/>
  <c r="AA331" i="2664" s="1"/>
  <c r="AA332" i="2664" s="1"/>
  <c r="AA333" i="2664" s="1"/>
  <c r="AA334" i="2664" s="1"/>
  <c r="AA335" i="2664" s="1"/>
  <c r="AA336" i="2664" s="1"/>
  <c r="AA337" i="2664" s="1"/>
  <c r="AA338" i="2664" s="1"/>
  <c r="AA339" i="2664" s="1"/>
  <c r="AA340" i="2664" s="1"/>
  <c r="AA341" i="2664" s="1"/>
  <c r="AA342" i="2664" s="1"/>
  <c r="AA343" i="2664" s="1"/>
  <c r="AA344" i="2664" s="1"/>
  <c r="AA345" i="2664" s="1"/>
  <c r="AA346" i="2664" s="1"/>
  <c r="AA347" i="2664" s="1"/>
  <c r="AA348" i="2664" s="1"/>
  <c r="AA349" i="2664" s="1"/>
  <c r="AA350" i="2664" s="1"/>
  <c r="AA351" i="2664" s="1"/>
  <c r="AA352" i="2664" s="1"/>
  <c r="AA353" i="2664" s="1"/>
  <c r="AA354" i="2664" s="1"/>
  <c r="AA355" i="2664" s="1"/>
  <c r="AA356" i="2664" s="1"/>
  <c r="AA357" i="2664" s="1"/>
  <c r="AA358" i="2664" s="1"/>
  <c r="AA359" i="2664" s="1"/>
  <c r="AA360" i="2664" s="1"/>
  <c r="AA361" i="2664" s="1"/>
  <c r="AA362" i="2664" s="1"/>
  <c r="AA363" i="2664" s="1"/>
  <c r="AA364" i="2664" s="1"/>
  <c r="AA365" i="2664" s="1"/>
  <c r="AA366" i="2664" s="1"/>
  <c r="AA367" i="2664" s="1"/>
  <c r="AA368" i="2664" s="1"/>
  <c r="AA369" i="2664" s="1"/>
  <c r="AA370" i="2664" s="1"/>
  <c r="AA371" i="2664" s="1"/>
  <c r="AA372" i="2664" s="1"/>
  <c r="AA373" i="2664" s="1"/>
  <c r="AA374" i="2664" s="1"/>
  <c r="AA375" i="2664" s="1"/>
  <c r="AA376" i="2664" s="1"/>
  <c r="AA377" i="2664" s="1"/>
  <c r="AA378" i="2664" s="1"/>
  <c r="AA379" i="2664" s="1"/>
  <c r="AA380" i="2664" s="1"/>
  <c r="AA381" i="2664" s="1"/>
  <c r="AA382" i="2664" s="1"/>
  <c r="AA383" i="2664" s="1"/>
  <c r="AA384" i="2664" s="1"/>
  <c r="AA385" i="2664" s="1"/>
  <c r="AA386" i="2664" s="1"/>
  <c r="AA387" i="2664" s="1"/>
  <c r="AA388" i="2664" s="1"/>
  <c r="AA389" i="2664" s="1"/>
  <c r="AA390" i="2664" s="1"/>
  <c r="AA391" i="2664" s="1"/>
  <c r="AA392" i="2664" s="1"/>
  <c r="AA393" i="2664" s="1"/>
  <c r="AA394" i="2664" s="1"/>
  <c r="AA395" i="2664" s="1"/>
  <c r="AA396" i="2664" s="1"/>
  <c r="AA397" i="2664" s="1"/>
  <c r="AA398" i="2664" s="1"/>
  <c r="AA399" i="2664" s="1"/>
  <c r="AA400" i="2664" s="1"/>
  <c r="AA401" i="2664" s="1"/>
  <c r="AA402" i="2664" s="1"/>
  <c r="AA403" i="2664" s="1"/>
  <c r="AA404" i="2664" s="1"/>
  <c r="AA405" i="2664" s="1"/>
  <c r="AA406" i="2664" s="1"/>
  <c r="AA407" i="2664" s="1"/>
  <c r="AA408" i="2664" s="1"/>
  <c r="AA409" i="2664" s="1"/>
  <c r="AA410" i="2664" s="1"/>
  <c r="AA411" i="2664" s="1"/>
  <c r="AA412" i="2664" s="1"/>
  <c r="AA413" i="2664" s="1"/>
  <c r="AA414" i="2664" s="1"/>
  <c r="AA415" i="2664" s="1"/>
  <c r="AA416" i="2664" s="1"/>
  <c r="AA417" i="2664" s="1"/>
  <c r="AA418" i="2664" s="1"/>
  <c r="AA419" i="2664" s="1"/>
  <c r="AA420" i="2664" s="1"/>
  <c r="AA421" i="2664" s="1"/>
  <c r="AA422" i="2664" s="1"/>
  <c r="AA423" i="2664" s="1"/>
  <c r="AA424" i="2664" s="1"/>
  <c r="AA425" i="2664" s="1"/>
  <c r="AA426" i="2664" s="1"/>
  <c r="AA427" i="2664" s="1"/>
  <c r="AA428" i="2664" s="1"/>
  <c r="AA429" i="2664" s="1"/>
  <c r="AA430" i="2664" s="1"/>
  <c r="AA431" i="2664" s="1"/>
  <c r="AA432" i="2664" s="1"/>
  <c r="AA433" i="2664" s="1"/>
  <c r="AA434" i="2664" s="1"/>
  <c r="AA435" i="2664" s="1"/>
  <c r="AA436" i="2664" s="1"/>
  <c r="AA437" i="2664" s="1"/>
  <c r="AA438" i="2664" s="1"/>
  <c r="AA439" i="2664" s="1"/>
  <c r="AA440" i="2664" s="1"/>
  <c r="AA441" i="2664" s="1"/>
  <c r="AA442" i="2664" s="1"/>
  <c r="AA443" i="2664" s="1"/>
  <c r="AA444" i="2664" s="1"/>
  <c r="AA445" i="2664" s="1"/>
  <c r="AA446" i="2664" s="1"/>
  <c r="AA447" i="2664" s="1"/>
  <c r="AA448" i="2664" s="1"/>
  <c r="AA449" i="2664" s="1"/>
  <c r="AA450" i="2664" s="1"/>
  <c r="AA451" i="2664" s="1"/>
  <c r="AA452" i="2664" s="1"/>
  <c r="AA453" i="2664" s="1"/>
  <c r="AA454" i="2664" s="1"/>
  <c r="AA455" i="2664" s="1"/>
  <c r="AA456" i="2664" s="1"/>
  <c r="AA457" i="2664" s="1"/>
  <c r="AA458" i="2664" s="1"/>
  <c r="AA459" i="2664" s="1"/>
  <c r="AA460" i="2664" s="1"/>
  <c r="AA461" i="2664" s="1"/>
  <c r="AA462" i="2664" s="1"/>
  <c r="AA463" i="2664" s="1"/>
  <c r="AA464" i="2664" s="1"/>
  <c r="AA465" i="2664" s="1"/>
  <c r="AA466" i="2664" s="1"/>
  <c r="AA467" i="2664" s="1"/>
  <c r="AA468" i="2664" s="1"/>
  <c r="AA469" i="2664" s="1"/>
  <c r="AA470" i="2664" s="1"/>
  <c r="AA471" i="2664" s="1"/>
  <c r="AA472" i="2664" s="1"/>
  <c r="AA473" i="2664" s="1"/>
  <c r="AA474" i="2664" s="1"/>
  <c r="AA475" i="2664" s="1"/>
  <c r="AA476" i="2664" s="1"/>
  <c r="AA477" i="2664" s="1"/>
  <c r="AA478" i="2664" s="1"/>
  <c r="AA479" i="2664" s="1"/>
  <c r="AA480" i="2664" s="1"/>
  <c r="AA481" i="2664" s="1"/>
  <c r="AA482" i="2664" s="1"/>
  <c r="AA483" i="2664" s="1"/>
  <c r="AA484" i="2664" s="1"/>
  <c r="AA485" i="2664" s="1"/>
  <c r="AA486" i="2664" s="1"/>
  <c r="AA487" i="2664" s="1"/>
  <c r="AA488" i="2664" s="1"/>
  <c r="AA489" i="2664" s="1"/>
  <c r="AA490" i="2664" s="1"/>
  <c r="AA491" i="2664" s="1"/>
  <c r="AA492" i="2664" s="1"/>
  <c r="AA493" i="2664" s="1"/>
  <c r="AA494" i="2664" s="1"/>
  <c r="AA495" i="2664" s="1"/>
  <c r="AA496" i="2664" s="1"/>
  <c r="AA497" i="2664" s="1"/>
  <c r="AA498" i="2664" s="1"/>
  <c r="AA499" i="2664" s="1"/>
  <c r="AA500" i="2664" s="1"/>
  <c r="AA501" i="2664" s="1"/>
  <c r="AA502" i="2664" s="1"/>
  <c r="AA503" i="2664" s="1"/>
  <c r="AA504" i="2664" s="1"/>
  <c r="AA505" i="2664" s="1"/>
  <c r="AA506" i="2664" s="1"/>
  <c r="AA507" i="2664" s="1"/>
  <c r="AA508" i="2664" s="1"/>
  <c r="AA509" i="2664" s="1"/>
  <c r="AA510" i="2664" s="1"/>
  <c r="AA511" i="2664" s="1"/>
  <c r="AA512" i="2664" s="1"/>
  <c r="AA513" i="2664" s="1"/>
  <c r="AA514" i="2664" s="1"/>
  <c r="AA515" i="2664" s="1"/>
  <c r="AA516" i="2664" s="1"/>
  <c r="AA517" i="2664" s="1"/>
  <c r="AA518" i="2664" s="1"/>
  <c r="AA519" i="2664" s="1"/>
  <c r="AA520" i="2664" s="1"/>
  <c r="AA521" i="2664" s="1"/>
  <c r="AA522" i="2664" s="1"/>
  <c r="AA523" i="2664" s="1"/>
  <c r="AA524" i="2664" s="1"/>
  <c r="AA525" i="2664" s="1"/>
  <c r="AA526" i="2664" s="1"/>
  <c r="AA527" i="2664" s="1"/>
  <c r="AA528" i="2664" s="1"/>
  <c r="AA529" i="2664" s="1"/>
  <c r="AA530" i="2664" s="1"/>
  <c r="AA531" i="2664" s="1"/>
  <c r="AA532" i="2664" s="1"/>
  <c r="AA533" i="2664" s="1"/>
  <c r="AA534" i="2664" s="1"/>
  <c r="AA535" i="2664" s="1"/>
  <c r="AA536" i="2664" s="1"/>
  <c r="AA537" i="2664" s="1"/>
  <c r="AA538" i="2664" s="1"/>
  <c r="AA539" i="2664" s="1"/>
  <c r="AA540" i="2664" s="1"/>
  <c r="AA541" i="2664" s="1"/>
  <c r="AA542" i="2664" s="1"/>
  <c r="AA543" i="2664" s="1"/>
  <c r="AA544" i="2664" s="1"/>
  <c r="AA545" i="2664" s="1"/>
  <c r="AA546" i="2664" s="1"/>
  <c r="AA547" i="2664" s="1"/>
  <c r="AA548" i="2664" s="1"/>
  <c r="AA549" i="2664" s="1"/>
  <c r="AA550" i="2664" s="1"/>
  <c r="AA551" i="2664" s="1"/>
  <c r="AA552" i="2664" s="1"/>
  <c r="AA553" i="2664" s="1"/>
  <c r="AA554" i="2664" s="1"/>
  <c r="AA555" i="2664" s="1"/>
  <c r="AA556" i="2664" s="1"/>
  <c r="AA557" i="2664" s="1"/>
  <c r="AA558" i="2664" s="1"/>
  <c r="AA559" i="2664" s="1"/>
  <c r="AA560" i="2664" s="1"/>
  <c r="AA561" i="2664" s="1"/>
  <c r="AA562" i="2664" s="1"/>
  <c r="AA563" i="2664" s="1"/>
  <c r="AA564" i="2664" s="1"/>
  <c r="AA565" i="2664" s="1"/>
  <c r="AA566" i="2664" s="1"/>
  <c r="AA567" i="2664" s="1"/>
  <c r="AA568" i="2664" s="1"/>
  <c r="AA569" i="2664" s="1"/>
  <c r="AA570" i="2664" s="1"/>
  <c r="AA571" i="2664" s="1"/>
  <c r="AA572" i="2664" s="1"/>
  <c r="AA573" i="2664" s="1"/>
  <c r="AA574" i="2664" s="1"/>
  <c r="AA575" i="2664" s="1"/>
  <c r="AA576" i="2664" s="1"/>
  <c r="AA577" i="2664" s="1"/>
  <c r="AA578" i="2664" s="1"/>
  <c r="AA579" i="2664" s="1"/>
  <c r="AA580" i="2664" s="1"/>
  <c r="AA581" i="2664" s="1"/>
  <c r="AA582" i="2664" s="1"/>
  <c r="AA583" i="2664" s="1"/>
  <c r="AA584" i="2664" s="1"/>
  <c r="AA585" i="2664" s="1"/>
  <c r="AA586" i="2664" s="1"/>
  <c r="AA587" i="2664" s="1"/>
  <c r="AA588" i="2664" s="1"/>
  <c r="AA589" i="2664" s="1"/>
  <c r="AA590" i="2664" s="1"/>
  <c r="AA591" i="2664" s="1"/>
  <c r="AA592" i="2664" s="1"/>
  <c r="AA593" i="2664" s="1"/>
  <c r="AA594" i="2664" s="1"/>
  <c r="AA595" i="2664" s="1"/>
  <c r="AA596" i="2664" s="1"/>
  <c r="AA597" i="2664" s="1"/>
  <c r="AA598" i="2664" s="1"/>
  <c r="AA599" i="2664" s="1"/>
  <c r="AA600" i="2664" s="1"/>
  <c r="AA601" i="2664" s="1"/>
  <c r="AA602" i="2664" s="1"/>
  <c r="AA603" i="2664" s="1"/>
  <c r="AA604" i="2664" s="1"/>
  <c r="AA605" i="2664" s="1"/>
  <c r="AA606" i="2664" s="1"/>
  <c r="AA607" i="2664" s="1"/>
  <c r="AA608" i="2664" s="1"/>
  <c r="AA609" i="2664" s="1"/>
  <c r="AA610" i="2664" s="1"/>
  <c r="AA611" i="2664" s="1"/>
  <c r="AA612" i="2664" s="1"/>
  <c r="AA613" i="2664" s="1"/>
  <c r="AA614" i="2664" s="1"/>
  <c r="AA615" i="2664" s="1"/>
  <c r="AA616" i="2664" s="1"/>
  <c r="AA617" i="2664" s="1"/>
  <c r="AA618" i="2664" s="1"/>
  <c r="AA619" i="2664" s="1"/>
  <c r="AA620" i="2664" s="1"/>
  <c r="AA621" i="2664" s="1"/>
  <c r="AA622" i="2664" s="1"/>
  <c r="AA623" i="2664" s="1"/>
  <c r="AA624" i="2664" s="1"/>
  <c r="AA625" i="2664" s="1"/>
  <c r="AA626" i="2664" s="1"/>
  <c r="AA627" i="2664" s="1"/>
  <c r="AA628" i="2664" s="1"/>
  <c r="AA629" i="2664" s="1"/>
  <c r="AA630" i="2664" s="1"/>
  <c r="AA631" i="2664" s="1"/>
  <c r="AA632" i="2664" s="1"/>
  <c r="AA633" i="2664" s="1"/>
  <c r="AA634" i="2664" s="1"/>
  <c r="AA635" i="2664" s="1"/>
  <c r="AA636" i="2664" s="1"/>
  <c r="AA637" i="2664" s="1"/>
  <c r="AA638" i="2664" s="1"/>
  <c r="AA639" i="2664" s="1"/>
  <c r="AA640" i="2664" s="1"/>
  <c r="AA641" i="2664" s="1"/>
  <c r="AA642" i="2664" s="1"/>
  <c r="AA643" i="2664" s="1"/>
  <c r="AA644" i="2664" s="1"/>
  <c r="AA645" i="2664" s="1"/>
  <c r="AA646" i="2664" s="1"/>
  <c r="AA647" i="2664" s="1"/>
  <c r="AA648" i="2664" s="1"/>
  <c r="AA649" i="2664" s="1"/>
  <c r="AA650" i="2664" s="1"/>
  <c r="AA651" i="2664" s="1"/>
  <c r="AA652" i="2664" s="1"/>
  <c r="AA653" i="2664" s="1"/>
  <c r="AA654" i="2664" s="1"/>
  <c r="AA655" i="2664" s="1"/>
  <c r="AA656" i="2664" s="1"/>
  <c r="AA657" i="2664" s="1"/>
  <c r="AA658" i="2664" s="1"/>
  <c r="AA659" i="2664" s="1"/>
  <c r="AA660" i="2664" s="1"/>
  <c r="AA661" i="2664" s="1"/>
  <c r="AA662" i="2664" s="1"/>
  <c r="AA663" i="2664" s="1"/>
  <c r="AA664" i="2664" s="1"/>
  <c r="AA665" i="2664" s="1"/>
  <c r="AA666" i="2664" s="1"/>
  <c r="AA667" i="2664" s="1"/>
  <c r="AA668" i="2664" s="1"/>
  <c r="AA669" i="2664" s="1"/>
  <c r="AA670" i="2664" s="1"/>
  <c r="AA671" i="2664" s="1"/>
  <c r="AA672" i="2664" s="1"/>
  <c r="AA673" i="2664" s="1"/>
  <c r="AA674" i="2664" s="1"/>
  <c r="AA675" i="2664" s="1"/>
  <c r="AA676" i="2664" s="1"/>
  <c r="AA677" i="2664" s="1"/>
  <c r="AA678" i="2664" s="1"/>
  <c r="AA679" i="2664" s="1"/>
  <c r="AA680" i="2664" s="1"/>
  <c r="AA681" i="2664" s="1"/>
  <c r="AA682" i="2664" s="1"/>
  <c r="AA683" i="2664" s="1"/>
  <c r="AA684" i="2664" s="1"/>
  <c r="AA685" i="2664" s="1"/>
  <c r="AA686" i="2664" s="1"/>
  <c r="AA687" i="2664" s="1"/>
  <c r="AA688" i="2664" s="1"/>
  <c r="AA689" i="2664" s="1"/>
  <c r="AA690" i="2664" s="1"/>
  <c r="AA691" i="2664" s="1"/>
  <c r="AA692" i="2664" s="1"/>
  <c r="AA693" i="2664" s="1"/>
  <c r="AA694" i="2664" s="1"/>
  <c r="AA695" i="2664" s="1"/>
  <c r="AA696" i="2664" s="1"/>
  <c r="AA697" i="2664" s="1"/>
  <c r="AA698" i="2664" s="1"/>
  <c r="AA699" i="2664" s="1"/>
  <c r="AA700" i="2664" s="1"/>
  <c r="AA701" i="2664" s="1"/>
  <c r="AA702" i="2664" s="1"/>
  <c r="AA703" i="2664" s="1"/>
  <c r="AA704" i="2664" s="1"/>
  <c r="AA705" i="2664" s="1"/>
  <c r="AA706" i="2664" s="1"/>
  <c r="AA707" i="2664" s="1"/>
  <c r="AA708" i="2664" s="1"/>
  <c r="AA709" i="2664" s="1"/>
  <c r="AA710" i="2664" s="1"/>
  <c r="AA711" i="2664" s="1"/>
  <c r="AA712" i="2664" s="1"/>
  <c r="AA713" i="2664" s="1"/>
  <c r="AA714" i="2664" s="1"/>
  <c r="AA715" i="2664" s="1"/>
  <c r="AA716" i="2664" s="1"/>
  <c r="AA717" i="2664" s="1"/>
  <c r="AA718" i="2664" s="1"/>
  <c r="AA719" i="2664" s="1"/>
  <c r="AA720" i="2664" s="1"/>
  <c r="AA721" i="2664" s="1"/>
  <c r="AA722" i="2664" s="1"/>
  <c r="AA723" i="2664" s="1"/>
  <c r="AA724" i="2664" s="1"/>
  <c r="AA725" i="2664" s="1"/>
  <c r="AA726" i="2664" s="1"/>
  <c r="AA727" i="2664" s="1"/>
  <c r="AA728" i="2664" s="1"/>
  <c r="AA729" i="2664" s="1"/>
  <c r="AA730" i="2664" s="1"/>
  <c r="AA731" i="2664" s="1"/>
  <c r="AA732" i="2664" s="1"/>
  <c r="AA733" i="2664" s="1"/>
  <c r="AA734" i="2664" s="1"/>
  <c r="AA735" i="2664" s="1"/>
  <c r="AA736" i="2664" s="1"/>
  <c r="AA737" i="2664" s="1"/>
  <c r="AA738" i="2664" s="1"/>
  <c r="AA739" i="2664" s="1"/>
  <c r="AA740" i="2664" s="1"/>
  <c r="AA741" i="2664" s="1"/>
  <c r="AA742" i="2664" s="1"/>
  <c r="AA743" i="2664" s="1"/>
  <c r="AA744" i="2664" s="1"/>
  <c r="AA745" i="2664" s="1"/>
  <c r="AA746" i="2664" s="1"/>
  <c r="AA747" i="2664" s="1"/>
  <c r="AA748" i="2664" s="1"/>
  <c r="AA749" i="2664" s="1"/>
  <c r="AA750" i="2664" s="1"/>
  <c r="AA751" i="2664" s="1"/>
  <c r="AA752" i="2664" s="1"/>
  <c r="AA753" i="2664" s="1"/>
  <c r="AA754" i="2664" s="1"/>
  <c r="AA755" i="2664" s="1"/>
  <c r="AA756" i="2664" s="1"/>
  <c r="AA757" i="2664" s="1"/>
  <c r="AA758" i="2664" s="1"/>
  <c r="AA759" i="2664" s="1"/>
  <c r="AA760" i="2664" s="1"/>
  <c r="AA761" i="2664" s="1"/>
  <c r="AA762" i="2664" s="1"/>
  <c r="AA763" i="2664" s="1"/>
  <c r="AA764" i="2664" s="1"/>
  <c r="AA765" i="2664" s="1"/>
  <c r="AA766" i="2664" s="1"/>
  <c r="AA767" i="2664" s="1"/>
  <c r="AA768" i="2664" s="1"/>
  <c r="AA769" i="2664" s="1"/>
  <c r="AA770" i="2664" s="1"/>
  <c r="AA771" i="2664" s="1"/>
  <c r="AA772" i="2664" s="1"/>
  <c r="AA773" i="2664" s="1"/>
  <c r="AA774" i="2664" s="1"/>
  <c r="AA775" i="2664" s="1"/>
  <c r="AA776" i="2664" s="1"/>
  <c r="AA777" i="2664" s="1"/>
  <c r="AA778" i="2664" s="1"/>
  <c r="AA779" i="2664" s="1"/>
  <c r="AA780" i="2664" s="1"/>
  <c r="AA781" i="2664" s="1"/>
  <c r="AA782" i="2664" s="1"/>
  <c r="AA783" i="2664" s="1"/>
  <c r="AA784" i="2664" s="1"/>
  <c r="AA785" i="2664" s="1"/>
  <c r="AA786" i="2664" s="1"/>
  <c r="AA787" i="2664" s="1"/>
  <c r="AA788" i="2664" s="1"/>
  <c r="AA789" i="2664" s="1"/>
  <c r="AA790" i="2664" s="1"/>
  <c r="AA791" i="2664" s="1"/>
  <c r="AA792" i="2664" s="1"/>
  <c r="AA793" i="2664" s="1"/>
  <c r="AA794" i="2664" s="1"/>
  <c r="AA795" i="2664" s="1"/>
  <c r="AA796" i="2664" s="1"/>
  <c r="AA797" i="2664" s="1"/>
  <c r="AA798" i="2664" s="1"/>
  <c r="AA799" i="2664" s="1"/>
  <c r="AA800" i="2664" s="1"/>
  <c r="AA801" i="2664" s="1"/>
  <c r="AA802" i="2664" s="1"/>
  <c r="AA803" i="2664" s="1"/>
  <c r="AA804" i="2664" s="1"/>
  <c r="AA805" i="2664" s="1"/>
  <c r="AA806" i="2664" s="1"/>
  <c r="AA807" i="2664" s="1"/>
  <c r="AA808" i="2664" s="1"/>
  <c r="AA809" i="2664" s="1"/>
  <c r="AA810" i="2664" s="1"/>
  <c r="AA811" i="2664" s="1"/>
  <c r="AA812" i="2664" s="1"/>
  <c r="AA813" i="2664" s="1"/>
  <c r="AA814" i="2664" s="1"/>
  <c r="AA815" i="2664" s="1"/>
  <c r="AA816" i="2664" s="1"/>
  <c r="AA817" i="2664" s="1"/>
  <c r="AA818" i="2664" s="1"/>
  <c r="AA819" i="2664" s="1"/>
  <c r="AA820" i="2664" s="1"/>
  <c r="AA821" i="2664" s="1"/>
  <c r="AA822" i="2664" s="1"/>
  <c r="AA823" i="2664" s="1"/>
  <c r="AA824" i="2664" s="1"/>
  <c r="AA825" i="2664" s="1"/>
  <c r="AA826" i="2664" s="1"/>
  <c r="AA827" i="2664" s="1"/>
  <c r="AA828" i="2664" s="1"/>
  <c r="AA829" i="2664" s="1"/>
  <c r="AA830" i="2664" s="1"/>
  <c r="AA831" i="2664" s="1"/>
  <c r="AA832" i="2664" s="1"/>
  <c r="AA833" i="2664" s="1"/>
  <c r="AA834" i="2664" s="1"/>
  <c r="AA835" i="2664" s="1"/>
  <c r="AA836" i="2664" s="1"/>
  <c r="AA837" i="2664" s="1"/>
  <c r="AA838" i="2664" s="1"/>
  <c r="AA839" i="2664" s="1"/>
  <c r="AA840" i="2664" s="1"/>
  <c r="AA841" i="2664" s="1"/>
  <c r="AA842" i="2664" s="1"/>
  <c r="AA843" i="2664" s="1"/>
  <c r="AA844" i="2664" s="1"/>
  <c r="AA845" i="2664" s="1"/>
  <c r="AA846" i="2664" s="1"/>
  <c r="AA847" i="2664" s="1"/>
  <c r="AA848" i="2664" s="1"/>
  <c r="AA849" i="2664" s="1"/>
  <c r="AA850" i="2664" s="1"/>
  <c r="AA851" i="2664" s="1"/>
  <c r="AA852" i="2664" s="1"/>
  <c r="AA853" i="2664" s="1"/>
  <c r="AA854" i="2664" s="1"/>
  <c r="AA855" i="2664" s="1"/>
  <c r="AA856" i="2664" s="1"/>
  <c r="AA857" i="2664" s="1"/>
  <c r="AA858" i="2664" s="1"/>
  <c r="AA859" i="2664" s="1"/>
  <c r="AA860" i="2664" s="1"/>
  <c r="AA861" i="2664" s="1"/>
  <c r="AA862" i="2664" s="1"/>
  <c r="AA863" i="2664" s="1"/>
  <c r="AA864" i="2664" s="1"/>
  <c r="AA865" i="2664" s="1"/>
  <c r="AA866" i="2664" s="1"/>
  <c r="AA867" i="2664" s="1"/>
  <c r="AA868" i="2664" s="1"/>
  <c r="AA869" i="2664" s="1"/>
  <c r="AA870" i="2664" s="1"/>
  <c r="AA871" i="2664" s="1"/>
  <c r="AA872" i="2664" s="1"/>
  <c r="AA873" i="2664" s="1"/>
  <c r="AA874" i="2664" s="1"/>
  <c r="AA875" i="2664" s="1"/>
  <c r="AA876" i="2664" s="1"/>
  <c r="AA877" i="2664" s="1"/>
  <c r="AA878" i="2664" s="1"/>
  <c r="AA879" i="2664" s="1"/>
  <c r="AA880" i="2664" s="1"/>
  <c r="AA881" i="2664" s="1"/>
  <c r="AA882" i="2664" s="1"/>
  <c r="AA883" i="2664" s="1"/>
  <c r="AA884" i="2664" s="1"/>
  <c r="AA885" i="2664" s="1"/>
  <c r="AA886" i="2664" s="1"/>
  <c r="AA887" i="2664" s="1"/>
  <c r="AA888" i="2664" s="1"/>
  <c r="AA889" i="2664" s="1"/>
  <c r="AA890" i="2664" s="1"/>
  <c r="AA891" i="2664" s="1"/>
  <c r="AA892" i="2664" s="1"/>
  <c r="AA893" i="2664" s="1"/>
  <c r="AA894" i="2664" s="1"/>
  <c r="AA895" i="2664" s="1"/>
  <c r="AA896" i="2664" s="1"/>
  <c r="AA897" i="2664" s="1"/>
  <c r="AA898" i="2664" s="1"/>
  <c r="AA899" i="2664" s="1"/>
  <c r="AA900" i="2664" s="1"/>
  <c r="AA901" i="2664" s="1"/>
  <c r="AA902" i="2664" s="1"/>
  <c r="AA903" i="2664" s="1"/>
  <c r="AA904" i="2664" s="1"/>
  <c r="AA905" i="2664" s="1"/>
  <c r="AA906" i="2664" s="1"/>
  <c r="AA907" i="2664" s="1"/>
  <c r="AA908" i="2664" s="1"/>
  <c r="AA909" i="2664" s="1"/>
  <c r="AA910" i="2664" s="1"/>
  <c r="AA911" i="2664" s="1"/>
  <c r="AA912" i="2664" s="1"/>
  <c r="AA913" i="2664" s="1"/>
  <c r="AA914" i="2664" s="1"/>
  <c r="AA915" i="2664" s="1"/>
  <c r="AA916" i="2664" s="1"/>
  <c r="AA917" i="2664" s="1"/>
  <c r="AA918" i="2664" s="1"/>
  <c r="AA919" i="2664" s="1"/>
  <c r="AA920" i="2664" s="1"/>
  <c r="AA921" i="2664" s="1"/>
  <c r="AA922" i="2664" s="1"/>
  <c r="AA923" i="2664" s="1"/>
  <c r="AA924" i="2664" s="1"/>
  <c r="AA925" i="2664" s="1"/>
  <c r="AA926" i="2664" s="1"/>
  <c r="AA927" i="2664" s="1"/>
  <c r="AA928" i="2664" s="1"/>
  <c r="AA929" i="2664" s="1"/>
  <c r="AA930" i="2664" s="1"/>
  <c r="AA931" i="2664" s="1"/>
  <c r="AA932" i="2664" s="1"/>
  <c r="AA933" i="2664" s="1"/>
  <c r="AA934" i="2664" s="1"/>
  <c r="AA935" i="2664" s="1"/>
  <c r="AA936" i="2664" s="1"/>
  <c r="AA937" i="2664" s="1"/>
  <c r="AA938" i="2664" s="1"/>
  <c r="AA939" i="2664" s="1"/>
  <c r="AA940" i="2664" s="1"/>
  <c r="AA941" i="2664" s="1"/>
  <c r="AA942" i="2664" s="1"/>
  <c r="AA943" i="2664" s="1"/>
  <c r="AA944" i="2664" s="1"/>
  <c r="AA945" i="2664" s="1"/>
  <c r="AA946" i="2664" s="1"/>
  <c r="AA947" i="2664" s="1"/>
  <c r="AA948" i="2664" s="1"/>
  <c r="AA949" i="2664" s="1"/>
  <c r="AA950" i="2664" s="1"/>
  <c r="AA951" i="2664" s="1"/>
  <c r="AA952" i="2664" s="1"/>
  <c r="AA953" i="2664" s="1"/>
  <c r="AA954" i="2664" s="1"/>
  <c r="AA955" i="2664" s="1"/>
  <c r="AA956" i="2664" s="1"/>
  <c r="AA957" i="2664" s="1"/>
  <c r="AA958" i="2664" s="1"/>
  <c r="AA959" i="2664" s="1"/>
  <c r="AA960" i="2664" s="1"/>
  <c r="AA961" i="2664" s="1"/>
  <c r="AA962" i="2664" s="1"/>
  <c r="AA963" i="2664" s="1"/>
  <c r="AA964" i="2664" s="1"/>
  <c r="AA965" i="2664" s="1"/>
  <c r="C6" i="2664"/>
  <c r="C7" i="2664"/>
  <c r="C8" i="2664"/>
  <c r="C9" i="2664"/>
  <c r="C10" i="2664"/>
  <c r="C11" i="2664"/>
  <c r="C12" i="2664"/>
  <c r="C13" i="2664"/>
  <c r="C14" i="2664"/>
  <c r="C15" i="2664"/>
  <c r="C16" i="2664"/>
  <c r="C17" i="2664"/>
  <c r="C18" i="2664"/>
  <c r="C19" i="2664"/>
  <c r="C20" i="2664"/>
  <c r="C21" i="2664"/>
  <c r="C22" i="2664"/>
  <c r="C23" i="2664"/>
  <c r="C24" i="2664"/>
  <c r="C25" i="2664"/>
  <c r="C26" i="2664"/>
  <c r="C27" i="2664"/>
  <c r="C28" i="2664"/>
  <c r="C29" i="2664"/>
  <c r="C30" i="2664"/>
  <c r="C31" i="2664"/>
  <c r="C32" i="2664"/>
  <c r="C33" i="2664"/>
  <c r="C34" i="2664"/>
  <c r="C35" i="2664"/>
  <c r="C36" i="2664"/>
  <c r="C37" i="2664"/>
  <c r="C38" i="2664"/>
  <c r="C39" i="2664"/>
  <c r="C40" i="2664"/>
  <c r="C41" i="2664"/>
  <c r="C42" i="2664"/>
  <c r="C43" i="2664"/>
  <c r="C44" i="2664"/>
  <c r="C45" i="2664"/>
  <c r="C46" i="2664"/>
  <c r="C47" i="2664"/>
  <c r="C48" i="2664"/>
  <c r="C49" i="2664"/>
  <c r="C50" i="2664"/>
  <c r="C51" i="2664"/>
  <c r="C52" i="2664"/>
  <c r="C53" i="2664"/>
  <c r="C54" i="2664"/>
  <c r="C55" i="2664"/>
  <c r="C56" i="2664"/>
  <c r="C57" i="2664"/>
  <c r="C58" i="2664"/>
  <c r="C59" i="2664"/>
  <c r="C60" i="2664"/>
  <c r="C61" i="2664"/>
  <c r="C62" i="2664"/>
  <c r="C63" i="2664"/>
  <c r="C64" i="2664"/>
  <c r="C65" i="2664"/>
  <c r="C66" i="2664"/>
  <c r="C67" i="2664"/>
  <c r="C68" i="2664"/>
  <c r="C69" i="2664"/>
  <c r="C70" i="2664"/>
  <c r="C71" i="2664"/>
  <c r="C72" i="2664"/>
  <c r="C73" i="2664"/>
  <c r="C74" i="2664"/>
  <c r="C75" i="2664"/>
  <c r="C76" i="2664"/>
  <c r="C77" i="2664"/>
  <c r="C78" i="2664"/>
  <c r="C79" i="2664"/>
  <c r="C80" i="2664"/>
  <c r="C81" i="2664"/>
  <c r="C82" i="2664"/>
  <c r="C83" i="2664"/>
  <c r="C84" i="2664"/>
  <c r="C85" i="2664"/>
  <c r="C86" i="2664"/>
  <c r="C87" i="2664"/>
  <c r="C88" i="2664"/>
  <c r="C89" i="2664"/>
  <c r="C90" i="2664"/>
  <c r="C91" i="2664"/>
  <c r="C92" i="2664"/>
  <c r="C93" i="2664"/>
  <c r="C94" i="2664"/>
  <c r="C95" i="2664"/>
  <c r="C96" i="2664"/>
  <c r="C97" i="2664"/>
  <c r="C98" i="2664"/>
  <c r="C99" i="2664"/>
  <c r="C100" i="2664"/>
  <c r="C101" i="2664"/>
  <c r="C102" i="2664"/>
  <c r="C103" i="2664"/>
  <c r="C104" i="2664"/>
  <c r="C105" i="2664"/>
  <c r="C106" i="2664"/>
  <c r="C107" i="2664"/>
  <c r="C108" i="2664"/>
  <c r="C109" i="2664"/>
  <c r="C110" i="2664"/>
  <c r="C111" i="2664"/>
  <c r="C112" i="2664"/>
  <c r="C113" i="2664"/>
  <c r="C114" i="2664"/>
  <c r="C115" i="2664"/>
  <c r="C116" i="2664"/>
  <c r="C117" i="2664"/>
  <c r="C118" i="2664"/>
  <c r="C119" i="2664"/>
  <c r="C120" i="2664"/>
  <c r="C121" i="2664"/>
  <c r="C122" i="2664"/>
  <c r="C123" i="2664"/>
  <c r="C124" i="2664"/>
  <c r="C125" i="2664"/>
  <c r="C126" i="2664"/>
  <c r="C127" i="2664"/>
  <c r="C128" i="2664"/>
  <c r="C129" i="2664"/>
  <c r="C130" i="2664"/>
  <c r="C131" i="2664"/>
  <c r="C132" i="2664"/>
  <c r="C133" i="2664"/>
  <c r="C134" i="2664"/>
  <c r="C135" i="2664"/>
  <c r="C136" i="2664"/>
  <c r="C137" i="2664"/>
  <c r="C138" i="2664"/>
  <c r="C139" i="2664"/>
  <c r="C140" i="2664"/>
  <c r="C141" i="2664"/>
  <c r="C142" i="2664"/>
  <c r="C143" i="2664"/>
  <c r="C144" i="2664"/>
  <c r="C145" i="2664"/>
  <c r="C146" i="2664"/>
  <c r="C147" i="2664"/>
  <c r="C148" i="2664"/>
  <c r="C149" i="2664"/>
  <c r="C150" i="2664"/>
  <c r="C151" i="2664"/>
  <c r="C152" i="2664"/>
  <c r="C153" i="2664"/>
  <c r="C154" i="2664"/>
  <c r="C155" i="2664"/>
  <c r="C156" i="2664"/>
  <c r="C157" i="2664"/>
  <c r="C158" i="2664"/>
  <c r="C159" i="2664"/>
  <c r="C160" i="2664"/>
  <c r="C161" i="2664"/>
  <c r="C162" i="2664"/>
  <c r="C163" i="2664"/>
  <c r="C164" i="2664"/>
  <c r="C165" i="2664"/>
  <c r="C166" i="2664"/>
  <c r="C167" i="2664"/>
  <c r="C168" i="2664"/>
  <c r="C169" i="2664"/>
  <c r="C170" i="2664"/>
  <c r="C171" i="2664"/>
  <c r="C172" i="2664"/>
  <c r="C173" i="2664"/>
  <c r="C174" i="2664"/>
  <c r="C175" i="2664"/>
  <c r="C176" i="2664"/>
  <c r="C177" i="2664"/>
  <c r="C178" i="2664"/>
  <c r="C179" i="2664"/>
  <c r="C180" i="2664"/>
  <c r="C181" i="2664"/>
  <c r="C182" i="2664"/>
  <c r="C183" i="2664"/>
  <c r="C184" i="2664"/>
  <c r="C185" i="2664"/>
  <c r="C186" i="2664"/>
  <c r="C187" i="2664"/>
  <c r="C188" i="2664"/>
  <c r="C189" i="2664"/>
  <c r="C190" i="2664"/>
  <c r="C191" i="2664"/>
  <c r="C192" i="2664"/>
  <c r="C193" i="2664"/>
  <c r="C194" i="2664"/>
  <c r="C195" i="2664"/>
  <c r="C196" i="2664"/>
  <c r="C197" i="2664"/>
  <c r="C198" i="2664"/>
  <c r="C199" i="2664"/>
  <c r="C200" i="2664"/>
  <c r="C201" i="2664"/>
  <c r="C202" i="2664"/>
  <c r="C203" i="2664"/>
  <c r="C204" i="2664"/>
  <c r="C205" i="2664"/>
  <c r="C206" i="2664"/>
  <c r="C207" i="2664"/>
  <c r="C208" i="2664"/>
  <c r="C209" i="2664"/>
  <c r="C210" i="2664"/>
  <c r="C211" i="2664"/>
  <c r="C212" i="2664"/>
  <c r="C213" i="2664"/>
  <c r="C214" i="2664"/>
  <c r="C215" i="2664"/>
  <c r="C216" i="2664"/>
  <c r="C217" i="2664"/>
  <c r="C218" i="2664"/>
  <c r="C219" i="2664"/>
  <c r="C220" i="2664"/>
  <c r="C221" i="2664"/>
  <c r="C222" i="2664"/>
  <c r="C223" i="2664"/>
  <c r="C224" i="2664"/>
  <c r="C225" i="2664"/>
  <c r="C226" i="2664"/>
  <c r="C227" i="2664"/>
  <c r="C228" i="2664"/>
  <c r="C229" i="2664"/>
  <c r="C230" i="2664"/>
  <c r="C231" i="2664"/>
  <c r="C232" i="2664"/>
  <c r="C233" i="2664"/>
  <c r="C234" i="2664"/>
  <c r="C235" i="2664"/>
  <c r="C236" i="2664"/>
  <c r="C237" i="2664"/>
  <c r="C238" i="2664"/>
  <c r="C239" i="2664"/>
  <c r="C240" i="2664"/>
  <c r="C241" i="2664"/>
  <c r="C242" i="2664"/>
  <c r="C243" i="2664"/>
  <c r="C244" i="2664"/>
  <c r="C245" i="2664"/>
  <c r="C246" i="2664"/>
  <c r="C247" i="2664"/>
  <c r="C248" i="2664"/>
  <c r="C249" i="2664"/>
  <c r="C250" i="2664"/>
  <c r="C251" i="2664"/>
  <c r="C252" i="2664"/>
  <c r="C253" i="2664"/>
  <c r="C254" i="2664"/>
  <c r="C255" i="2664"/>
  <c r="C256" i="2664"/>
  <c r="C257" i="2664"/>
  <c r="C258" i="2664"/>
  <c r="C259" i="2664"/>
  <c r="C260" i="2664"/>
  <c r="C261" i="2664"/>
  <c r="C262" i="2664"/>
  <c r="C263" i="2664"/>
  <c r="C264" i="2664"/>
  <c r="C265" i="2664"/>
  <c r="C266" i="2664"/>
  <c r="C267" i="2664"/>
  <c r="C268" i="2664"/>
  <c r="C269" i="2664"/>
  <c r="C270" i="2664"/>
  <c r="C271" i="2664"/>
  <c r="C272" i="2664"/>
  <c r="C273" i="2664"/>
  <c r="C274" i="2664"/>
  <c r="C275" i="2664"/>
  <c r="C276" i="2664"/>
  <c r="C277" i="2664"/>
  <c r="C278" i="2664"/>
  <c r="C279" i="2664"/>
  <c r="C280" i="2664"/>
  <c r="C281" i="2664"/>
  <c r="C282" i="2664"/>
  <c r="C283" i="2664"/>
  <c r="C284" i="2664"/>
  <c r="C285" i="2664"/>
  <c r="C286" i="2664"/>
  <c r="C287" i="2664"/>
  <c r="C288" i="2664"/>
  <c r="C289" i="2664"/>
  <c r="C290" i="2664"/>
  <c r="C291" i="2664"/>
  <c r="C292" i="2664"/>
  <c r="C293" i="2664"/>
  <c r="C294" i="2664"/>
  <c r="C295" i="2664"/>
  <c r="C296" i="2664"/>
  <c r="C297" i="2664"/>
  <c r="C298" i="2664"/>
  <c r="C299" i="2664"/>
  <c r="C300" i="2664"/>
  <c r="C301" i="2664"/>
  <c r="C302" i="2664"/>
  <c r="C303" i="2664"/>
  <c r="C304" i="2664"/>
  <c r="C305" i="2664"/>
  <c r="C306" i="2664"/>
  <c r="C307" i="2664"/>
  <c r="C308" i="2664"/>
  <c r="C309" i="2664"/>
  <c r="C310" i="2664"/>
  <c r="C311" i="2664"/>
  <c r="C312" i="2664"/>
  <c r="C313" i="2664"/>
  <c r="C314" i="2664"/>
  <c r="C315" i="2664"/>
  <c r="C316" i="2664"/>
  <c r="C317" i="2664"/>
  <c r="C318" i="2664"/>
  <c r="C319" i="2664"/>
  <c r="C320" i="2664"/>
  <c r="C321" i="2664"/>
  <c r="C322" i="2664"/>
  <c r="C323" i="2664"/>
  <c r="C324" i="2664"/>
  <c r="C325" i="2664"/>
  <c r="C326" i="2664"/>
  <c r="C327" i="2664"/>
  <c r="C328" i="2664"/>
  <c r="C329" i="2664"/>
  <c r="C330" i="2664"/>
  <c r="C331" i="2664"/>
  <c r="C332" i="2664"/>
  <c r="C333" i="2664"/>
  <c r="C334" i="2664"/>
  <c r="C335" i="2664"/>
  <c r="C336" i="2664"/>
  <c r="C337" i="2664"/>
  <c r="C338" i="2664"/>
  <c r="C339" i="2664"/>
  <c r="C340" i="2664"/>
  <c r="C341" i="2664"/>
  <c r="C342" i="2664"/>
  <c r="C343" i="2664"/>
  <c r="C344" i="2664"/>
  <c r="C345" i="2664"/>
  <c r="C346" i="2664"/>
  <c r="C347" i="2664"/>
  <c r="C348" i="2664"/>
  <c r="C349" i="2664"/>
  <c r="C350" i="2664"/>
  <c r="C351" i="2664"/>
  <c r="C352" i="2664"/>
  <c r="C353" i="2664"/>
  <c r="C354" i="2664"/>
  <c r="C355" i="2664"/>
  <c r="C356" i="2664"/>
  <c r="C357" i="2664"/>
  <c r="C358" i="2664"/>
  <c r="C359" i="2664"/>
  <c r="C360" i="2664"/>
  <c r="C361" i="2664"/>
  <c r="C362" i="2664"/>
  <c r="C363" i="2664"/>
  <c r="C364" i="2664"/>
  <c r="C365" i="2664"/>
  <c r="C366" i="2664"/>
  <c r="C367" i="2664"/>
  <c r="C368" i="2664"/>
  <c r="C369" i="2664"/>
  <c r="C370" i="2664"/>
  <c r="C371" i="2664"/>
  <c r="C372" i="2664"/>
  <c r="C373" i="2664"/>
  <c r="C374" i="2664"/>
  <c r="C375" i="2664"/>
  <c r="C376" i="2664"/>
  <c r="C377" i="2664"/>
  <c r="C378" i="2664"/>
  <c r="C379" i="2664"/>
  <c r="C380" i="2664"/>
  <c r="C381" i="2664"/>
  <c r="C382" i="2664"/>
  <c r="C383" i="2664"/>
  <c r="C384" i="2664"/>
  <c r="C385" i="2664"/>
  <c r="C386" i="2664"/>
  <c r="C387" i="2664"/>
  <c r="C388" i="2664"/>
  <c r="C389" i="2664"/>
  <c r="C390" i="2664"/>
  <c r="C391" i="2664"/>
  <c r="C392" i="2664"/>
  <c r="C393" i="2664"/>
  <c r="C394" i="2664"/>
  <c r="C395" i="2664"/>
  <c r="C396" i="2664"/>
  <c r="C397" i="2664"/>
  <c r="C398" i="2664"/>
  <c r="C399" i="2664"/>
  <c r="C400" i="2664"/>
  <c r="C401" i="2664"/>
  <c r="C402" i="2664"/>
  <c r="C403" i="2664"/>
  <c r="C404" i="2664"/>
  <c r="C405" i="2664"/>
  <c r="C406" i="2664"/>
  <c r="C407" i="2664"/>
  <c r="C408" i="2664"/>
  <c r="C409" i="2664"/>
  <c r="C410" i="2664"/>
  <c r="C411" i="2664"/>
  <c r="C412" i="2664"/>
  <c r="C413" i="2664"/>
  <c r="C414" i="2664"/>
  <c r="C415" i="2664"/>
  <c r="C416" i="2664"/>
  <c r="C417" i="2664"/>
  <c r="C418" i="2664"/>
  <c r="C419" i="2664"/>
  <c r="C420" i="2664"/>
  <c r="C421" i="2664"/>
  <c r="C422" i="2664"/>
  <c r="C423" i="2664"/>
  <c r="C424" i="2664"/>
  <c r="C425" i="2664"/>
  <c r="C426" i="2664"/>
  <c r="C427" i="2664"/>
  <c r="C428" i="2664"/>
  <c r="C429" i="2664"/>
  <c r="C430" i="2664"/>
  <c r="C431" i="2664"/>
  <c r="C432" i="2664"/>
  <c r="C433" i="2664"/>
  <c r="C434" i="2664"/>
  <c r="C435" i="2664"/>
  <c r="C436" i="2664"/>
  <c r="C437" i="2664"/>
  <c r="C438" i="2664"/>
  <c r="C439" i="2664"/>
  <c r="C440" i="2664"/>
  <c r="C441" i="2664"/>
  <c r="C442" i="2664"/>
  <c r="C443" i="2664"/>
  <c r="C444" i="2664"/>
  <c r="C445" i="2664"/>
  <c r="C446" i="2664"/>
  <c r="C447" i="2664"/>
  <c r="C448" i="2664"/>
  <c r="C449" i="2664"/>
  <c r="C450" i="2664"/>
  <c r="C451" i="2664"/>
  <c r="C452" i="2664"/>
  <c r="C453" i="2664"/>
  <c r="C454" i="2664"/>
  <c r="C455" i="2664"/>
  <c r="C456" i="2664"/>
  <c r="C457" i="2664"/>
  <c r="C458" i="2664"/>
  <c r="C459" i="2664"/>
  <c r="C460" i="2664"/>
  <c r="C461" i="2664"/>
  <c r="C462" i="2664"/>
  <c r="C463" i="2664"/>
  <c r="C464" i="2664"/>
  <c r="C465" i="2664"/>
  <c r="C466" i="2664"/>
  <c r="C467" i="2664"/>
  <c r="C468" i="2664"/>
  <c r="C469" i="2664"/>
  <c r="C470" i="2664"/>
  <c r="C471" i="2664"/>
  <c r="C472" i="2664"/>
  <c r="C473" i="2664"/>
  <c r="C474" i="2664"/>
  <c r="C475" i="2664"/>
  <c r="C476" i="2664"/>
  <c r="C477" i="2664"/>
  <c r="C478" i="2664"/>
  <c r="C479" i="2664"/>
  <c r="C480" i="2664"/>
  <c r="C481" i="2664"/>
  <c r="C482" i="2664"/>
  <c r="C483" i="2664"/>
  <c r="C484" i="2664"/>
  <c r="C485" i="2664"/>
  <c r="C486" i="2664"/>
  <c r="C487" i="2664"/>
  <c r="C488" i="2664"/>
  <c r="C489" i="2664"/>
  <c r="C490" i="2664"/>
  <c r="C491" i="2664"/>
  <c r="C492" i="2664"/>
  <c r="C493" i="2664"/>
  <c r="C494" i="2664"/>
  <c r="C495" i="2664"/>
  <c r="C496" i="2664"/>
  <c r="C497" i="2664"/>
  <c r="C498" i="2664"/>
  <c r="C499" i="2664"/>
  <c r="C500" i="2664"/>
  <c r="C501" i="2664"/>
  <c r="C502" i="2664"/>
  <c r="C503" i="2664"/>
  <c r="C504" i="2664"/>
  <c r="C505" i="2664"/>
  <c r="C506" i="2664"/>
  <c r="C507" i="2664"/>
  <c r="C508" i="2664"/>
  <c r="C509" i="2664"/>
  <c r="C510" i="2664"/>
  <c r="C511" i="2664"/>
  <c r="C512" i="2664"/>
  <c r="C513" i="2664"/>
  <c r="C514" i="2664"/>
  <c r="C515" i="2664"/>
  <c r="C516" i="2664"/>
  <c r="C517" i="2664"/>
  <c r="C518" i="2664"/>
  <c r="C519" i="2664"/>
  <c r="C520" i="2664"/>
  <c r="C521" i="2664"/>
  <c r="C522" i="2664"/>
  <c r="C523" i="2664"/>
  <c r="C524" i="2664"/>
  <c r="C525" i="2664"/>
  <c r="C526" i="2664"/>
  <c r="C527" i="2664"/>
  <c r="C528" i="2664"/>
  <c r="C529" i="2664"/>
  <c r="C530" i="2664"/>
  <c r="C531" i="2664"/>
  <c r="C532" i="2664"/>
  <c r="C533" i="2664"/>
  <c r="C534" i="2664"/>
  <c r="C535" i="2664"/>
  <c r="C536" i="2664"/>
  <c r="C537" i="2664"/>
  <c r="C538" i="2664"/>
  <c r="C539" i="2664"/>
  <c r="C540" i="2664"/>
  <c r="C541" i="2664"/>
  <c r="C542" i="2664"/>
  <c r="C543" i="2664"/>
  <c r="C544" i="2664"/>
  <c r="C545" i="2664"/>
  <c r="C546" i="2664"/>
  <c r="C547" i="2664"/>
  <c r="C548" i="2664"/>
  <c r="C549" i="2664"/>
  <c r="C550" i="2664"/>
  <c r="C551" i="2664"/>
  <c r="C552" i="2664"/>
  <c r="C553" i="2664"/>
  <c r="C554" i="2664"/>
  <c r="C555" i="2664"/>
  <c r="C556" i="2664"/>
  <c r="C557" i="2664"/>
  <c r="C558" i="2664"/>
  <c r="C559" i="2664"/>
  <c r="C560" i="2664"/>
  <c r="C561" i="2664"/>
  <c r="C562" i="2664"/>
  <c r="C563" i="2664"/>
  <c r="C564" i="2664"/>
  <c r="C565" i="2664"/>
  <c r="C566" i="2664"/>
  <c r="C567" i="2664"/>
  <c r="C568" i="2664"/>
  <c r="C569" i="2664"/>
  <c r="C570" i="2664"/>
  <c r="C571" i="2664"/>
  <c r="C572" i="2664"/>
  <c r="C573" i="2664"/>
  <c r="C574" i="2664"/>
  <c r="C575" i="2664"/>
  <c r="C576" i="2664"/>
  <c r="C577" i="2664"/>
  <c r="C578" i="2664"/>
  <c r="C579" i="2664"/>
  <c r="C580" i="2664"/>
  <c r="C581" i="2664"/>
  <c r="C582" i="2664"/>
  <c r="C583" i="2664"/>
  <c r="C584" i="2664"/>
  <c r="C585" i="2664"/>
  <c r="C586" i="2664"/>
  <c r="C587" i="2664"/>
  <c r="C588" i="2664"/>
  <c r="C589" i="2664"/>
  <c r="C590" i="2664"/>
  <c r="C591" i="2664"/>
  <c r="C592" i="2664"/>
  <c r="C593" i="2664"/>
  <c r="C594" i="2664"/>
  <c r="C595" i="2664"/>
  <c r="C596" i="2664"/>
  <c r="C597" i="2664"/>
  <c r="C598" i="2664"/>
  <c r="C599" i="2664"/>
  <c r="C600" i="2664"/>
  <c r="C601" i="2664"/>
  <c r="C602" i="2664"/>
  <c r="C603" i="2664"/>
  <c r="C604" i="2664"/>
  <c r="C605" i="2664"/>
  <c r="C606" i="2664"/>
  <c r="C607" i="2664"/>
  <c r="C608" i="2664"/>
  <c r="C609" i="2664"/>
  <c r="C610" i="2664"/>
  <c r="C611" i="2664"/>
  <c r="C612" i="2664"/>
  <c r="C613" i="2664"/>
  <c r="C614" i="2664"/>
  <c r="C615" i="2664"/>
  <c r="C616" i="2664"/>
  <c r="C617" i="2664"/>
  <c r="C618" i="2664"/>
  <c r="C619" i="2664"/>
  <c r="C620" i="2664"/>
  <c r="C621" i="2664"/>
  <c r="C622" i="2664"/>
  <c r="C623" i="2664"/>
  <c r="C624" i="2664"/>
  <c r="C625" i="2664"/>
  <c r="C626" i="2664"/>
  <c r="C627" i="2664"/>
  <c r="C628" i="2664"/>
  <c r="C629" i="2664"/>
  <c r="C630" i="2664"/>
  <c r="C631" i="2664"/>
  <c r="C632" i="2664"/>
  <c r="C633" i="2664"/>
  <c r="C634" i="2664"/>
  <c r="C635" i="2664"/>
  <c r="C636" i="2664"/>
  <c r="C637" i="2664"/>
  <c r="C638" i="2664"/>
  <c r="C639" i="2664"/>
  <c r="C640" i="2664"/>
  <c r="C641" i="2664"/>
  <c r="C642" i="2664"/>
  <c r="C643" i="2664"/>
  <c r="C644" i="2664"/>
  <c r="C645" i="2664"/>
  <c r="C646" i="2664"/>
  <c r="C647" i="2664"/>
  <c r="C648" i="2664"/>
  <c r="C649" i="2664"/>
  <c r="C650" i="2664"/>
  <c r="C651" i="2664"/>
  <c r="C652" i="2664"/>
  <c r="C653" i="2664"/>
  <c r="C654" i="2664"/>
  <c r="C655" i="2664"/>
  <c r="C656" i="2664"/>
  <c r="C657" i="2664"/>
  <c r="C658" i="2664"/>
  <c r="C659" i="2664"/>
  <c r="C660" i="2664"/>
  <c r="C661" i="2664"/>
  <c r="C662" i="2664"/>
  <c r="C663" i="2664"/>
  <c r="C664" i="2664"/>
  <c r="C665" i="2664"/>
  <c r="C666" i="2664"/>
  <c r="C667" i="2664"/>
  <c r="C668" i="2664"/>
  <c r="C669" i="2664"/>
  <c r="C670" i="2664"/>
  <c r="C671" i="2664"/>
  <c r="C672" i="2664"/>
  <c r="C673" i="2664"/>
  <c r="C674" i="2664"/>
  <c r="C675" i="2664"/>
  <c r="C676" i="2664"/>
  <c r="C677" i="2664"/>
  <c r="C678" i="2664"/>
  <c r="C679" i="2664"/>
  <c r="C680" i="2664"/>
  <c r="C681" i="2664"/>
  <c r="C682" i="2664"/>
  <c r="C683" i="2664"/>
  <c r="C684" i="2664"/>
  <c r="C685" i="2664"/>
  <c r="C686" i="2664"/>
  <c r="C687" i="2664"/>
  <c r="C688" i="2664"/>
  <c r="C689" i="2664"/>
  <c r="C690" i="2664"/>
  <c r="C691" i="2664"/>
  <c r="C692" i="2664"/>
  <c r="C693" i="2664"/>
  <c r="C694" i="2664"/>
  <c r="C695" i="2664"/>
  <c r="C696" i="2664"/>
  <c r="C697" i="2664"/>
  <c r="C698" i="2664"/>
  <c r="C699" i="2664"/>
  <c r="C700" i="2664"/>
  <c r="C701" i="2664"/>
  <c r="C702" i="2664"/>
  <c r="C703" i="2664"/>
  <c r="C704" i="2664"/>
  <c r="C705" i="2664"/>
  <c r="C706" i="2664"/>
  <c r="C707" i="2664"/>
  <c r="C708" i="2664"/>
  <c r="C709" i="2664"/>
  <c r="C710" i="2664"/>
  <c r="C711" i="2664"/>
  <c r="C712" i="2664"/>
  <c r="C713" i="2664"/>
  <c r="C714" i="2664"/>
  <c r="C715" i="2664"/>
  <c r="C716" i="2664"/>
  <c r="C717" i="2664"/>
  <c r="C718" i="2664"/>
  <c r="C719" i="2664"/>
  <c r="C720" i="2664"/>
  <c r="C721" i="2664"/>
  <c r="C722" i="2664"/>
  <c r="C723" i="2664"/>
  <c r="C724" i="2664"/>
  <c r="C725" i="2664"/>
  <c r="C726" i="2664"/>
  <c r="C727" i="2664"/>
  <c r="C728" i="2664"/>
  <c r="C729" i="2664"/>
  <c r="C730" i="2664"/>
  <c r="C731" i="2664"/>
  <c r="C732" i="2664"/>
  <c r="C733" i="2664"/>
  <c r="C734" i="2664"/>
  <c r="C735" i="2664"/>
  <c r="C736" i="2664"/>
  <c r="C737" i="2664"/>
  <c r="C738" i="2664"/>
  <c r="C739" i="2664"/>
  <c r="C740" i="2664"/>
  <c r="C741" i="2664"/>
  <c r="C742" i="2664"/>
  <c r="C743" i="2664"/>
  <c r="C744" i="2664"/>
  <c r="C745" i="2664"/>
  <c r="C746" i="2664"/>
  <c r="C747" i="2664"/>
  <c r="C748" i="2664"/>
  <c r="C749" i="2664"/>
  <c r="C750" i="2664"/>
  <c r="C751" i="2664"/>
  <c r="C752" i="2664"/>
  <c r="C753" i="2664"/>
  <c r="C754" i="2664"/>
  <c r="C755" i="2664"/>
  <c r="C756" i="2664"/>
  <c r="C757" i="2664"/>
  <c r="C758" i="2664"/>
  <c r="C759" i="2664"/>
  <c r="C760" i="2664"/>
  <c r="C761" i="2664"/>
  <c r="C762" i="2664"/>
  <c r="C763" i="2664"/>
  <c r="C764" i="2664"/>
  <c r="C765" i="2664"/>
  <c r="C766" i="2664"/>
  <c r="C767" i="2664"/>
  <c r="C768" i="2664"/>
  <c r="C769" i="2664"/>
  <c r="C770" i="2664"/>
  <c r="C771" i="2664"/>
  <c r="C772" i="2664"/>
  <c r="C773" i="2664"/>
  <c r="C774" i="2664"/>
  <c r="C775" i="2664"/>
  <c r="C776" i="2664"/>
  <c r="C777" i="2664"/>
  <c r="C778" i="2664"/>
  <c r="C779" i="2664"/>
  <c r="C780" i="2664"/>
  <c r="C781" i="2664"/>
  <c r="C782" i="2664"/>
  <c r="C783" i="2664"/>
  <c r="C784" i="2664"/>
  <c r="C785" i="2664"/>
  <c r="C786" i="2664"/>
  <c r="C787" i="2664"/>
  <c r="C788" i="2664"/>
  <c r="C789" i="2664"/>
  <c r="C790" i="2664"/>
  <c r="C791" i="2664"/>
  <c r="C792" i="2664"/>
  <c r="C793" i="2664"/>
  <c r="C794" i="2664"/>
  <c r="C795" i="2664"/>
  <c r="C796" i="2664"/>
  <c r="C797" i="2664"/>
  <c r="C798" i="2664"/>
  <c r="C799" i="2664"/>
  <c r="C800" i="2664"/>
  <c r="C801" i="2664"/>
  <c r="C802" i="2664"/>
  <c r="C803" i="2664"/>
  <c r="C804" i="2664"/>
  <c r="C805" i="2664"/>
  <c r="C806" i="2664"/>
  <c r="C807" i="2664"/>
  <c r="C808" i="2664"/>
  <c r="C809" i="2664"/>
  <c r="C810" i="2664"/>
  <c r="C811" i="2664"/>
  <c r="C812" i="2664"/>
  <c r="C813" i="2664"/>
  <c r="C814" i="2664"/>
  <c r="C815" i="2664"/>
  <c r="C816" i="2664"/>
  <c r="C817" i="2664"/>
  <c r="C818" i="2664"/>
  <c r="C819" i="2664"/>
  <c r="C820" i="2664"/>
  <c r="C821" i="2664"/>
  <c r="C822" i="2664"/>
  <c r="C823" i="2664"/>
  <c r="C824" i="2664"/>
  <c r="C825" i="2664"/>
  <c r="C826" i="2664"/>
  <c r="C827" i="2664"/>
  <c r="C828" i="2664"/>
  <c r="C829" i="2664"/>
  <c r="C830" i="2664"/>
  <c r="C831" i="2664"/>
  <c r="C832" i="2664"/>
  <c r="C833" i="2664"/>
  <c r="C834" i="2664"/>
  <c r="C835" i="2664"/>
  <c r="C836" i="2664"/>
  <c r="C837" i="2664"/>
  <c r="C838" i="2664"/>
  <c r="C839" i="2664"/>
  <c r="C840" i="2664"/>
  <c r="C841" i="2664"/>
  <c r="C842" i="2664"/>
  <c r="C843" i="2664"/>
  <c r="C844" i="2664"/>
  <c r="C845" i="2664"/>
  <c r="C846" i="2664"/>
  <c r="C847" i="2664"/>
  <c r="C848" i="2664"/>
  <c r="C849" i="2664"/>
  <c r="C850" i="2664"/>
  <c r="C851" i="2664"/>
  <c r="C852" i="2664"/>
  <c r="C853" i="2664"/>
  <c r="C854" i="2664"/>
  <c r="C855" i="2664"/>
  <c r="C856" i="2664"/>
  <c r="C857" i="2664"/>
  <c r="C858" i="2664"/>
  <c r="C859" i="2664"/>
  <c r="C860" i="2664"/>
  <c r="C861" i="2664"/>
  <c r="C862" i="2664"/>
  <c r="C863" i="2664"/>
  <c r="C864" i="2664"/>
  <c r="C865" i="2664"/>
  <c r="C866" i="2664"/>
  <c r="C867" i="2664"/>
  <c r="C868" i="2664"/>
  <c r="C869" i="2664"/>
  <c r="C870" i="2664"/>
  <c r="C871" i="2664"/>
  <c r="C872" i="2664"/>
  <c r="C873" i="2664"/>
  <c r="C874" i="2664"/>
  <c r="C875" i="2664"/>
  <c r="C876" i="2664"/>
  <c r="C877" i="2664"/>
  <c r="C878" i="2664"/>
  <c r="C879" i="2664"/>
  <c r="C880" i="2664"/>
  <c r="C881" i="2664"/>
  <c r="C882" i="2664"/>
  <c r="C883" i="2664"/>
  <c r="C884" i="2664"/>
  <c r="C885" i="2664"/>
  <c r="C886" i="2664"/>
  <c r="C887" i="2664"/>
  <c r="C888" i="2664"/>
  <c r="C889" i="2664"/>
  <c r="C890" i="2664"/>
  <c r="C891" i="2664"/>
  <c r="C892" i="2664"/>
  <c r="C893" i="2664"/>
  <c r="C894" i="2664"/>
  <c r="C895" i="2664"/>
  <c r="C896" i="2664"/>
  <c r="C897" i="2664"/>
  <c r="C898" i="2664"/>
  <c r="C899" i="2664"/>
  <c r="C900" i="2664"/>
  <c r="C901" i="2664"/>
  <c r="C902" i="2664"/>
  <c r="C903" i="2664"/>
  <c r="C904" i="2664"/>
  <c r="C905" i="2664"/>
  <c r="C906" i="2664"/>
  <c r="C907" i="2664"/>
  <c r="C908" i="2664"/>
  <c r="C909" i="2664"/>
  <c r="C910" i="2664"/>
  <c r="C911" i="2664"/>
  <c r="C912" i="2664"/>
  <c r="C913" i="2664"/>
  <c r="C914" i="2664"/>
  <c r="C915" i="2664"/>
  <c r="C916" i="2664"/>
  <c r="C917" i="2664"/>
  <c r="C918" i="2664"/>
  <c r="C919" i="2664"/>
  <c r="C920" i="2664"/>
  <c r="C921" i="2664"/>
  <c r="C922" i="2664"/>
  <c r="C923" i="2664"/>
  <c r="C924" i="2664"/>
  <c r="C925" i="2664"/>
  <c r="C926" i="2664"/>
  <c r="C927" i="2664"/>
  <c r="C928" i="2664"/>
  <c r="C929" i="2664"/>
  <c r="C930" i="2664"/>
  <c r="C931" i="2664"/>
  <c r="C932" i="2664"/>
  <c r="C933" i="2664"/>
  <c r="C934" i="2664"/>
  <c r="C935" i="2664"/>
  <c r="C936" i="2664"/>
  <c r="C937" i="2664"/>
  <c r="C938" i="2664"/>
  <c r="C939" i="2664"/>
  <c r="C940" i="2664"/>
  <c r="C941" i="2664"/>
  <c r="C942" i="2664"/>
  <c r="C943" i="2664"/>
  <c r="C944" i="2664"/>
  <c r="C945" i="2664"/>
  <c r="C946" i="2664"/>
  <c r="C947" i="2664"/>
  <c r="C948" i="2664"/>
  <c r="C949" i="2664"/>
  <c r="C950" i="2664"/>
  <c r="C951" i="2664"/>
  <c r="C952" i="2664"/>
  <c r="C953" i="2664"/>
  <c r="C954" i="2664"/>
  <c r="C955" i="2664"/>
  <c r="C956" i="2664"/>
  <c r="C957" i="2664"/>
  <c r="C958" i="2664"/>
  <c r="C959" i="2664"/>
  <c r="C960" i="2664"/>
  <c r="C961" i="2664"/>
  <c r="C962" i="2664"/>
  <c r="C963" i="2664"/>
  <c r="C964" i="2664"/>
  <c r="C965" i="2664"/>
  <c r="C966" i="2664"/>
  <c r="C967" i="2664"/>
  <c r="C968" i="2664"/>
  <c r="C969" i="2664"/>
  <c r="C970" i="2664"/>
  <c r="C971" i="2664"/>
  <c r="C972" i="2664"/>
  <c r="C973" i="2664"/>
  <c r="C974" i="2664"/>
  <c r="C975" i="2664"/>
  <c r="C976" i="2664"/>
  <c r="C977" i="2664"/>
  <c r="C978" i="2664"/>
  <c r="C979" i="2664"/>
  <c r="C980" i="2664"/>
  <c r="C981" i="2664"/>
  <c r="C982" i="2664"/>
  <c r="C983" i="2664"/>
  <c r="C984" i="2664"/>
  <c r="C985" i="2664"/>
  <c r="C986" i="2664"/>
  <c r="C987" i="2664"/>
  <c r="C988" i="2664"/>
  <c r="C989" i="2664"/>
  <c r="C990" i="2664"/>
  <c r="C991" i="2664"/>
  <c r="C992" i="2664"/>
  <c r="C993" i="2664"/>
  <c r="C994" i="2664"/>
  <c r="C995" i="2664"/>
  <c r="C996" i="2664"/>
  <c r="C997" i="2664"/>
  <c r="C998" i="2664"/>
  <c r="C999" i="2664"/>
  <c r="C1000" i="2664"/>
  <c r="C1001" i="2664"/>
  <c r="C1002" i="2664"/>
  <c r="C1003" i="2664"/>
  <c r="C1004" i="2664"/>
  <c r="C1005" i="2664"/>
  <c r="C1006" i="2664"/>
  <c r="C1007" i="2664"/>
  <c r="C1008" i="2664"/>
  <c r="C1009" i="2664"/>
  <c r="C1010" i="2664"/>
  <c r="C1011" i="2664"/>
  <c r="C1012" i="2664"/>
  <c r="C1013" i="2664"/>
  <c r="C1014" i="2664"/>
  <c r="C1015" i="2664"/>
  <c r="C1016" i="2664"/>
  <c r="C1017" i="2664"/>
  <c r="C1018" i="2664"/>
  <c r="C1019" i="2664"/>
  <c r="C1020" i="2664"/>
  <c r="C1021" i="2664"/>
  <c r="C1022" i="2664"/>
  <c r="C1023" i="2664"/>
  <c r="C1024" i="2664"/>
  <c r="C1025" i="2664"/>
  <c r="C1026" i="2664"/>
  <c r="C1027" i="2664"/>
  <c r="C1028" i="2664"/>
  <c r="C1029" i="2664"/>
  <c r="C1030" i="2664"/>
  <c r="C1031" i="2664"/>
  <c r="C1032" i="2664"/>
  <c r="C1033" i="2664"/>
  <c r="C1034" i="2664"/>
  <c r="C1035" i="2664"/>
  <c r="C1036" i="2664"/>
  <c r="C1037" i="2664"/>
  <c r="C1038" i="2664"/>
  <c r="C1039" i="2664"/>
  <c r="C1040" i="2664"/>
  <c r="C1041" i="2664"/>
  <c r="C1042" i="2664"/>
  <c r="C1043" i="2664"/>
  <c r="C1044" i="2664"/>
  <c r="C1045" i="2664"/>
  <c r="C1046" i="2664"/>
  <c r="C1047" i="2664"/>
  <c r="C1048" i="2664"/>
  <c r="C1049" i="2664"/>
  <c r="C1050" i="2664"/>
  <c r="C1051" i="2664"/>
  <c r="C1052" i="2664"/>
  <c r="C1053" i="2664"/>
  <c r="C1054" i="2664"/>
  <c r="C1055" i="2664"/>
  <c r="C1056" i="2664"/>
  <c r="C1057" i="2664"/>
  <c r="C1058" i="2664"/>
  <c r="C1059" i="2664"/>
  <c r="C1060" i="2664"/>
  <c r="C1061" i="2664"/>
  <c r="C1062" i="2664"/>
  <c r="C1063" i="2664"/>
  <c r="C1064" i="2664"/>
  <c r="C1065" i="2664"/>
  <c r="C1066" i="2664"/>
  <c r="C1067" i="2664"/>
  <c r="C1068" i="2664"/>
  <c r="C1069" i="2664"/>
  <c r="C1070" i="2664"/>
  <c r="C1071" i="2664"/>
  <c r="C1072" i="2664"/>
  <c r="C1073" i="2664"/>
  <c r="C1074" i="2664"/>
  <c r="C1075" i="2664"/>
  <c r="C1076" i="2664"/>
  <c r="C1077" i="2664"/>
  <c r="C1078" i="2664"/>
  <c r="C1079" i="2664"/>
  <c r="C1080" i="2664"/>
  <c r="C1081" i="2664"/>
  <c r="C1082" i="2664"/>
  <c r="C1083" i="2664"/>
  <c r="C1084" i="2664"/>
  <c r="C1085" i="2664"/>
  <c r="C1086" i="2664"/>
  <c r="C1087" i="2664"/>
  <c r="C1088" i="2664"/>
  <c r="C1089" i="2664"/>
  <c r="C1090" i="2664"/>
  <c r="C1091" i="2664"/>
  <c r="C1092" i="2664"/>
  <c r="C1093" i="2664"/>
  <c r="C1094" i="2664"/>
  <c r="C1095" i="2664"/>
  <c r="C1096" i="2664"/>
  <c r="C1097" i="2664"/>
  <c r="C1098" i="2664"/>
  <c r="C1099" i="2664"/>
  <c r="C1100" i="2664"/>
  <c r="C1101" i="2664"/>
  <c r="C1102" i="2664"/>
  <c r="C1103" i="2664"/>
  <c r="C1104" i="2664"/>
  <c r="C1105" i="2664"/>
  <c r="C1106" i="2664"/>
  <c r="C1107" i="2664"/>
  <c r="C1108" i="2664"/>
  <c r="C1109" i="2664"/>
  <c r="C1110" i="2664"/>
  <c r="C1111" i="2664"/>
  <c r="C1112" i="2664"/>
  <c r="C1113" i="2664"/>
  <c r="C1114" i="2664"/>
  <c r="C1115" i="2664"/>
  <c r="C1116" i="2664"/>
  <c r="C1117" i="2664"/>
  <c r="C1118" i="2664"/>
  <c r="C1119" i="2664"/>
  <c r="C1120" i="2664"/>
  <c r="C1121" i="2664"/>
  <c r="C1122" i="2664"/>
  <c r="C1123" i="2664"/>
  <c r="C1124" i="2664"/>
  <c r="C1125" i="2664"/>
  <c r="C1126" i="2664"/>
  <c r="C1127" i="2664"/>
  <c r="C1128" i="2664"/>
  <c r="C1129" i="2664"/>
  <c r="C1130" i="2664"/>
  <c r="C1131" i="2664"/>
  <c r="C1132" i="2664"/>
  <c r="C1133" i="2664"/>
  <c r="C1134" i="2664"/>
  <c r="C1135" i="2664"/>
  <c r="C1136" i="2664"/>
  <c r="C1137" i="2664"/>
  <c r="C1138" i="2664"/>
  <c r="C1139" i="2664"/>
  <c r="C1140" i="2664"/>
  <c r="C1141" i="2664"/>
  <c r="C1142" i="2664"/>
  <c r="C1143" i="2664"/>
  <c r="C1144" i="2664"/>
  <c r="C1145" i="2664"/>
  <c r="C1146" i="2664"/>
  <c r="C1147" i="2664"/>
  <c r="C1148" i="2664"/>
  <c r="C1149" i="2664"/>
  <c r="C1150" i="2664"/>
  <c r="C1151" i="2664"/>
  <c r="C1152" i="2664"/>
  <c r="C1153" i="2664"/>
  <c r="C1154" i="2664"/>
  <c r="C1155" i="2664"/>
  <c r="C1156" i="2664"/>
  <c r="C1157" i="2664"/>
  <c r="C1158" i="2664"/>
  <c r="C1159" i="2664"/>
  <c r="C1160" i="2664"/>
  <c r="C1161" i="2664"/>
  <c r="C1162" i="2664"/>
  <c r="C1163" i="2664"/>
  <c r="C1164" i="2664"/>
  <c r="C1165" i="2664"/>
  <c r="C1166" i="2664"/>
  <c r="C1167" i="2664"/>
  <c r="C1168" i="2664"/>
  <c r="C1169" i="2664"/>
  <c r="C1170" i="2664"/>
  <c r="C1171" i="2664"/>
  <c r="C1172" i="2664"/>
  <c r="C1173" i="2664"/>
  <c r="C1174" i="2664"/>
  <c r="C1175" i="2664"/>
  <c r="C1176" i="2664"/>
  <c r="C1177" i="2664"/>
  <c r="C1178" i="2664"/>
  <c r="C1179" i="2664"/>
  <c r="C1180" i="2664"/>
  <c r="C1181" i="2664"/>
  <c r="C1182" i="2664"/>
  <c r="C1183" i="2664"/>
  <c r="C1184" i="2664"/>
  <c r="C1185" i="2664"/>
  <c r="C1186" i="2664"/>
  <c r="C1187" i="2664"/>
  <c r="C1188" i="2664"/>
  <c r="C1189" i="2664"/>
  <c r="C1190" i="2664"/>
  <c r="C1191" i="2664"/>
  <c r="C1192" i="2664"/>
  <c r="C1193" i="2664"/>
  <c r="C1194" i="2664"/>
  <c r="C1195" i="2664"/>
  <c r="C1196" i="2664"/>
  <c r="C1197" i="2664"/>
  <c r="C1198" i="2664"/>
  <c r="C1199" i="2664"/>
  <c r="C1200" i="2664"/>
  <c r="C1201" i="2664"/>
  <c r="C1202" i="2664"/>
  <c r="C1203" i="2664"/>
  <c r="C1204" i="2664"/>
  <c r="C1205" i="2664"/>
  <c r="C1206" i="2664"/>
  <c r="C1207" i="2664"/>
  <c r="C1208" i="2664"/>
  <c r="C1209" i="2664"/>
  <c r="C1210" i="2664"/>
  <c r="C1211" i="2664"/>
  <c r="C1212" i="2664"/>
  <c r="C1213" i="2664"/>
  <c r="C1214" i="2664"/>
  <c r="C1215" i="2664"/>
  <c r="C1216" i="2664"/>
  <c r="C1217" i="2664"/>
  <c r="C1218" i="2664"/>
  <c r="C1219" i="2664"/>
  <c r="C1220" i="2664"/>
  <c r="C1221" i="2664"/>
  <c r="C1222" i="2664"/>
  <c r="C1223" i="2664"/>
  <c r="C1224" i="2664"/>
  <c r="C1225" i="2664"/>
  <c r="C1226" i="2664"/>
  <c r="C1227" i="2664"/>
  <c r="C1228" i="2664"/>
  <c r="C1229" i="2664"/>
  <c r="C1230" i="2664"/>
  <c r="C1231" i="2664"/>
  <c r="C1232" i="2664"/>
  <c r="C1233" i="2664"/>
  <c r="C1234" i="2664"/>
  <c r="C1235" i="2664"/>
  <c r="C1236" i="2664"/>
  <c r="C1237" i="2664"/>
  <c r="C1238" i="2664"/>
  <c r="C1239" i="2664"/>
  <c r="C1240" i="2664"/>
  <c r="C1241" i="2664"/>
  <c r="C1242" i="2664"/>
  <c r="C1243" i="2664"/>
  <c r="C1244" i="2664"/>
  <c r="C1245" i="2664"/>
  <c r="C1246" i="2664"/>
  <c r="C1247" i="2664"/>
  <c r="C1248" i="2664"/>
  <c r="C1249" i="2664"/>
  <c r="C1250" i="2664"/>
  <c r="C1251" i="2664"/>
  <c r="C1252" i="2664"/>
  <c r="C1253" i="2664"/>
  <c r="C1254" i="2664"/>
  <c r="C1255" i="2664"/>
  <c r="C1256" i="2664"/>
  <c r="C1257" i="2664"/>
  <c r="C1258" i="2664"/>
  <c r="C1259" i="2664"/>
  <c r="C1260" i="2664"/>
  <c r="C1261" i="2664"/>
  <c r="C1262" i="2664"/>
  <c r="C1263" i="2664"/>
  <c r="C1264" i="2664"/>
  <c r="C1265" i="2664"/>
  <c r="C1266" i="2664"/>
  <c r="C1267" i="2664"/>
  <c r="C1268" i="2664"/>
  <c r="C1269" i="2664"/>
  <c r="C1270" i="2664"/>
  <c r="C1271" i="2664"/>
  <c r="C1272" i="2664"/>
  <c r="C1273" i="2664"/>
  <c r="C1274" i="2664"/>
  <c r="C1275" i="2664"/>
  <c r="C1276" i="2664"/>
  <c r="C1277" i="2664"/>
  <c r="C1278" i="2664"/>
  <c r="C1279" i="2664"/>
  <c r="C1280" i="2664"/>
  <c r="C1281" i="2664"/>
  <c r="C1282" i="2664"/>
  <c r="C1283" i="2664"/>
  <c r="C1284" i="2664"/>
  <c r="C1285" i="2664"/>
  <c r="C1286" i="2664"/>
  <c r="C1287" i="2664"/>
  <c r="C1288" i="2664"/>
  <c r="C1289" i="2664"/>
  <c r="C1290" i="2664"/>
  <c r="C1291" i="2664"/>
  <c r="C1292" i="2664"/>
  <c r="C1293" i="2664"/>
  <c r="C1294" i="2664"/>
  <c r="C1295" i="2664"/>
  <c r="C1296" i="2664"/>
  <c r="C1297" i="2664"/>
  <c r="C1298" i="2664"/>
  <c r="C1299" i="2664"/>
  <c r="C1300" i="2664"/>
  <c r="C1301" i="2664"/>
  <c r="C1302" i="2664"/>
  <c r="C1303" i="2664"/>
  <c r="C1304" i="2664"/>
  <c r="C1305" i="2664"/>
  <c r="C1306" i="2664"/>
  <c r="C1307" i="2664"/>
  <c r="C1308" i="2664"/>
  <c r="C1309" i="2664"/>
  <c r="C1310" i="2664"/>
  <c r="C1311" i="2664"/>
  <c r="C1312" i="2664"/>
  <c r="C1313" i="2664"/>
  <c r="C1314" i="2664"/>
  <c r="C1315" i="2664"/>
  <c r="C1316" i="2664"/>
  <c r="C1317" i="2664"/>
  <c r="C1318" i="2664"/>
  <c r="C1319" i="2664"/>
  <c r="C1320" i="2664"/>
  <c r="C1321" i="2664"/>
  <c r="C1322" i="2664"/>
  <c r="C1323" i="2664"/>
  <c r="C1324" i="2664"/>
  <c r="C1325" i="2664"/>
  <c r="C1326" i="2664"/>
  <c r="C1327" i="2664"/>
  <c r="C1328" i="2664"/>
  <c r="C1329" i="2664"/>
  <c r="C1330" i="2664"/>
  <c r="C1331" i="2664"/>
  <c r="C1332" i="2664"/>
  <c r="C1333" i="2664"/>
  <c r="C1334" i="2664"/>
  <c r="C1335" i="2664"/>
  <c r="C1336" i="2664"/>
  <c r="C1337" i="2664"/>
  <c r="C1338" i="2664"/>
  <c r="C1339" i="2664"/>
  <c r="C1340" i="2664"/>
  <c r="C1341" i="2664"/>
  <c r="C1342" i="2664"/>
  <c r="C1343" i="2664"/>
  <c r="C1344" i="2664"/>
  <c r="C1345" i="2664"/>
  <c r="C1346" i="2664"/>
  <c r="C1347" i="2664"/>
  <c r="C1348" i="2664"/>
  <c r="C1349" i="2664"/>
  <c r="C1350" i="2664"/>
  <c r="C1351" i="2664"/>
  <c r="C1352" i="2664"/>
  <c r="C1353" i="2664"/>
  <c r="C1354" i="2664"/>
  <c r="C1355" i="2664"/>
  <c r="C1356" i="2664"/>
  <c r="C1357" i="2664"/>
  <c r="C1358" i="2664"/>
  <c r="C1359" i="2664"/>
  <c r="C1360" i="2664"/>
  <c r="C1361" i="2664"/>
  <c r="C1362" i="2664"/>
  <c r="C1363" i="2664"/>
  <c r="C1364" i="2664"/>
  <c r="C1365" i="2664"/>
  <c r="C1366" i="2664"/>
  <c r="C1367" i="2664"/>
  <c r="C1368" i="2664"/>
  <c r="C1369" i="2664"/>
  <c r="C1370" i="2664"/>
  <c r="C1371" i="2664"/>
  <c r="C1372" i="2664"/>
  <c r="C1373" i="2664"/>
  <c r="C1374" i="2664"/>
  <c r="C1375" i="2664"/>
  <c r="C1376" i="2664"/>
  <c r="C1377" i="2664"/>
  <c r="C1378" i="2664"/>
  <c r="C1379" i="2664"/>
  <c r="C1380" i="2664"/>
  <c r="C1381" i="2664"/>
  <c r="C1382" i="2664"/>
  <c r="C1383" i="2664"/>
  <c r="C1384" i="2664"/>
  <c r="C1385" i="2664"/>
  <c r="C1386" i="2664"/>
  <c r="C1387" i="2664"/>
  <c r="C1388" i="2664"/>
  <c r="C1389" i="2664"/>
  <c r="C1390" i="2664"/>
  <c r="C1391" i="2664"/>
  <c r="C1392" i="2664"/>
  <c r="C1393" i="2664"/>
  <c r="C1394" i="2664"/>
  <c r="C1395" i="2664"/>
  <c r="C1396" i="2664"/>
  <c r="C1397" i="2664"/>
  <c r="C1398" i="2664"/>
  <c r="C1399" i="2664"/>
  <c r="C1400" i="2664"/>
  <c r="C1401" i="2664"/>
  <c r="C1402" i="2664"/>
  <c r="C1403" i="2664"/>
  <c r="C1404" i="2664"/>
  <c r="C1405" i="2664"/>
  <c r="C1406" i="2664"/>
  <c r="C1407" i="2664"/>
  <c r="C1408" i="2664"/>
  <c r="C1409" i="2664"/>
  <c r="C1410" i="2664"/>
  <c r="C1411" i="2664"/>
  <c r="C1412" i="2664"/>
  <c r="C1413" i="2664"/>
  <c r="C1414" i="2664"/>
  <c r="C1415" i="2664"/>
  <c r="C1416" i="2664"/>
  <c r="C1417" i="2664"/>
  <c r="C1418" i="2664"/>
  <c r="C1419" i="2664"/>
  <c r="C1420" i="2664"/>
  <c r="C1421" i="2664"/>
  <c r="C1422" i="2664"/>
  <c r="C1423" i="2664"/>
  <c r="C1424" i="2664"/>
  <c r="C1425" i="2664"/>
  <c r="C1426" i="2664"/>
  <c r="C1427" i="2664"/>
  <c r="C1428" i="2664"/>
  <c r="C1429" i="2664"/>
  <c r="C1430" i="2664"/>
  <c r="C1431" i="2664"/>
  <c r="C1432" i="2664"/>
  <c r="C1433" i="2664"/>
  <c r="C1434" i="2664"/>
  <c r="C1435" i="2664"/>
  <c r="C1436" i="2664"/>
  <c r="C1437" i="2664"/>
  <c r="C1438" i="2664"/>
  <c r="C1439" i="2664"/>
  <c r="C1440" i="2664"/>
  <c r="C1441" i="2664"/>
  <c r="C1442" i="2664"/>
  <c r="C1443" i="2664"/>
  <c r="C1444" i="2664"/>
  <c r="C1445" i="2664"/>
  <c r="C1446" i="2664"/>
  <c r="C1447" i="2664"/>
  <c r="C1448" i="2664"/>
  <c r="C1449" i="2664"/>
  <c r="C1450" i="2664"/>
  <c r="C1451" i="2664"/>
  <c r="C1452" i="2664"/>
  <c r="C1453" i="2664"/>
  <c r="C1454" i="2664"/>
  <c r="C1455" i="2664"/>
  <c r="C1456" i="2664"/>
  <c r="C1457" i="2664"/>
  <c r="C1458" i="2664"/>
  <c r="C1459" i="2664"/>
  <c r="C1460" i="2664"/>
  <c r="C1461" i="2664"/>
  <c r="C1462" i="2664"/>
  <c r="C1463" i="2664"/>
  <c r="C1464" i="2664"/>
  <c r="C1465" i="2664"/>
  <c r="C1466" i="2664"/>
  <c r="C1467" i="2664"/>
  <c r="C1468" i="2664"/>
  <c r="C1469" i="2664"/>
  <c r="C1470" i="2664"/>
  <c r="C1471" i="2664"/>
  <c r="C1472" i="2664"/>
  <c r="C1473" i="2664"/>
  <c r="C1474" i="2664"/>
  <c r="C1475" i="2664"/>
  <c r="C1476" i="2664"/>
  <c r="C1477" i="2664"/>
  <c r="C1478" i="2664"/>
  <c r="C1479" i="2664"/>
  <c r="C1480" i="2664"/>
  <c r="C1481" i="2664"/>
  <c r="C1482" i="2664"/>
  <c r="C1483" i="2664"/>
  <c r="C1484" i="2664"/>
  <c r="C1485" i="2664"/>
  <c r="C1486" i="2664"/>
  <c r="C1487" i="2664"/>
  <c r="C1488" i="2664"/>
  <c r="C1489" i="2664"/>
  <c r="C1490" i="2664"/>
  <c r="C1491" i="2664"/>
  <c r="C1492" i="2664"/>
  <c r="C1493" i="2664"/>
  <c r="C1494" i="2664"/>
  <c r="C1495" i="2664"/>
  <c r="C1496" i="2664"/>
  <c r="C1497" i="2664"/>
  <c r="C1498" i="2664"/>
  <c r="C1499" i="2664"/>
  <c r="C1500" i="2664"/>
  <c r="C1501" i="2664"/>
  <c r="C1502" i="2664"/>
  <c r="C1503" i="2664"/>
  <c r="C1504" i="2664"/>
  <c r="C1505" i="2664"/>
  <c r="C1506" i="2664"/>
  <c r="C1507" i="2664"/>
  <c r="C1508" i="2664"/>
  <c r="C1509" i="2664"/>
  <c r="C1510" i="2664"/>
  <c r="C1511" i="2664"/>
  <c r="C1512" i="2664"/>
  <c r="C1513" i="2664"/>
  <c r="C1514" i="2664"/>
  <c r="C1515" i="2664"/>
  <c r="C1516" i="2664"/>
  <c r="C1517" i="2664"/>
  <c r="C1518" i="2664"/>
  <c r="C1519" i="2664"/>
  <c r="C1520" i="2664"/>
  <c r="C1521" i="2664"/>
  <c r="C1522" i="2664"/>
  <c r="C1523" i="2664"/>
  <c r="C1524" i="2664"/>
  <c r="C1525" i="2664"/>
  <c r="C1526" i="2664"/>
  <c r="C1527" i="2664"/>
  <c r="C1528" i="2664"/>
  <c r="C1529" i="2664"/>
  <c r="C1530" i="2664"/>
  <c r="C1531" i="2664"/>
  <c r="C1532" i="2664"/>
  <c r="C1533" i="2664"/>
  <c r="C1534" i="2664"/>
  <c r="C1535" i="2664"/>
  <c r="C1536" i="2664"/>
  <c r="C1537" i="2664"/>
  <c r="C1538" i="2664"/>
  <c r="C1539" i="2664"/>
  <c r="C1540" i="2664"/>
  <c r="C1541" i="2664"/>
  <c r="C1542" i="2664"/>
  <c r="C1543" i="2664"/>
  <c r="C1544" i="2664"/>
  <c r="C1545" i="2664"/>
  <c r="C1546" i="2664"/>
  <c r="C1547" i="2664"/>
  <c r="C1548" i="2664"/>
  <c r="C1549" i="2664"/>
  <c r="C1550" i="2664"/>
  <c r="C1551" i="2664"/>
  <c r="C1552" i="2664"/>
  <c r="C1553" i="2664"/>
  <c r="C1554" i="2664"/>
  <c r="C1555" i="2664"/>
  <c r="C1556" i="2664"/>
  <c r="C1557" i="2664"/>
  <c r="C1558" i="2664"/>
  <c r="C1559" i="2664"/>
  <c r="C1560" i="2664"/>
  <c r="C1561" i="2664"/>
  <c r="C1562" i="2664"/>
  <c r="C1563" i="2664"/>
  <c r="C1564" i="2664"/>
  <c r="C1565" i="2664"/>
  <c r="C1566" i="2664"/>
  <c r="C1567" i="2664"/>
  <c r="C1568" i="2664"/>
  <c r="C1569" i="2664"/>
  <c r="C1570" i="2664"/>
  <c r="C1571" i="2664"/>
  <c r="C1572" i="2664"/>
  <c r="C1573" i="2664"/>
  <c r="C1574" i="2664"/>
  <c r="C1575" i="2664"/>
  <c r="C1576" i="2664"/>
  <c r="C1577" i="2664"/>
  <c r="C1578" i="2664"/>
  <c r="C1579" i="2664"/>
  <c r="C1580" i="2664"/>
  <c r="C1581" i="2664"/>
  <c r="C1582" i="2664"/>
  <c r="C1583" i="2664"/>
  <c r="C1584" i="2664"/>
  <c r="C1585" i="2664"/>
  <c r="C1586" i="2664"/>
  <c r="C1587" i="2664"/>
  <c r="C1588" i="2664"/>
  <c r="C1589" i="2664"/>
  <c r="C1590" i="2664"/>
  <c r="C1591" i="2664"/>
  <c r="C1592" i="2664"/>
  <c r="C1593" i="2664"/>
  <c r="C1594" i="2664"/>
  <c r="C1595" i="2664"/>
  <c r="C1596" i="2664"/>
  <c r="C1597" i="2664"/>
  <c r="C1598" i="2664"/>
  <c r="C1599" i="2664"/>
  <c r="C1600" i="2664"/>
  <c r="C1601" i="2664"/>
  <c r="C1602" i="2664"/>
  <c r="C1603" i="2664"/>
  <c r="C1604" i="2664"/>
  <c r="C1605" i="2664"/>
  <c r="C1606" i="2664"/>
  <c r="C1607" i="2664"/>
  <c r="C1608" i="2664"/>
  <c r="C1609" i="2664"/>
  <c r="C1610" i="2664"/>
  <c r="C1611" i="2664"/>
  <c r="C1612" i="2664"/>
  <c r="C1613" i="2664"/>
  <c r="C1614" i="2664"/>
  <c r="C1615" i="2664"/>
  <c r="C1616" i="2664"/>
  <c r="C1617" i="2664"/>
  <c r="C1618" i="2664"/>
  <c r="C1619" i="2664"/>
  <c r="C1620" i="2664"/>
  <c r="C1621" i="2664"/>
  <c r="C1622" i="2664"/>
  <c r="C1623" i="2664"/>
  <c r="C1624" i="2664"/>
  <c r="C1625" i="2664"/>
  <c r="C1626" i="2664"/>
  <c r="C1627" i="2664"/>
  <c r="C1628" i="2664"/>
  <c r="C1629" i="2664"/>
  <c r="C1630" i="2664"/>
  <c r="C1631" i="2664"/>
  <c r="C1632" i="2664"/>
  <c r="C1633" i="2664"/>
  <c r="C1634" i="2664"/>
  <c r="C1635" i="2664"/>
  <c r="C1636" i="2664"/>
  <c r="C1637" i="2664"/>
  <c r="C1638" i="2664"/>
  <c r="C1639" i="2664"/>
  <c r="C1640" i="2664"/>
  <c r="C1641" i="2664"/>
  <c r="C1642" i="2664"/>
  <c r="C1643" i="2664"/>
  <c r="C1644" i="2664"/>
  <c r="C1645" i="2664"/>
  <c r="C1646" i="2664"/>
  <c r="C1647" i="2664"/>
  <c r="C1648" i="2664"/>
  <c r="C1649" i="2664"/>
  <c r="C1650" i="2664"/>
  <c r="C1651" i="2664"/>
  <c r="C1652" i="2664"/>
  <c r="C1653" i="2664"/>
  <c r="C1654" i="2664"/>
  <c r="C1655" i="2664"/>
  <c r="C1656" i="2664"/>
  <c r="C1657" i="2664"/>
  <c r="C1658" i="2664"/>
  <c r="C1659" i="2664"/>
  <c r="C1660" i="2664"/>
  <c r="C1661" i="2664"/>
  <c r="C1662" i="2664"/>
  <c r="C1663" i="2664"/>
  <c r="C1664" i="2664"/>
  <c r="C1665" i="2664"/>
  <c r="C1666" i="2664"/>
  <c r="C1667" i="2664"/>
  <c r="C1668" i="2664"/>
  <c r="C1669" i="2664"/>
  <c r="C1670" i="2664"/>
  <c r="C1671" i="2664"/>
  <c r="C1672" i="2664"/>
  <c r="C1673" i="2664"/>
  <c r="C1674" i="2664"/>
  <c r="C1675" i="2664"/>
  <c r="C1676" i="2664"/>
  <c r="C1677" i="2664"/>
  <c r="C1678" i="2664"/>
  <c r="C1679" i="2664"/>
  <c r="C1680" i="2664"/>
  <c r="C1681" i="2664"/>
  <c r="C1682" i="2664"/>
  <c r="C1683" i="2664"/>
  <c r="C1684" i="2664"/>
  <c r="C1685" i="2664"/>
  <c r="C1686" i="2664"/>
  <c r="C1687" i="2664"/>
  <c r="C1688" i="2664"/>
  <c r="C1689" i="2664"/>
  <c r="C1690" i="2664"/>
  <c r="C1691" i="2664"/>
  <c r="C1692" i="2664"/>
  <c r="C1693" i="2664"/>
  <c r="C1694" i="2664"/>
  <c r="C1695" i="2664"/>
  <c r="C1696" i="2664"/>
  <c r="C1697" i="2664"/>
  <c r="C1698" i="2664"/>
  <c r="C1699" i="2664"/>
  <c r="C1700" i="2664"/>
  <c r="C1701" i="2664"/>
  <c r="C1702" i="2664"/>
  <c r="C1703" i="2664"/>
  <c r="C1704" i="2664"/>
  <c r="C1705" i="2664"/>
  <c r="C1706" i="2664"/>
  <c r="C1707" i="2664"/>
  <c r="C1708" i="2664"/>
  <c r="C1709" i="2664"/>
  <c r="C1710" i="2664"/>
  <c r="C1711" i="2664"/>
  <c r="C1712" i="2664"/>
  <c r="C1713" i="2664"/>
  <c r="C1714" i="2664"/>
  <c r="C1715" i="2664"/>
  <c r="C1716" i="2664"/>
  <c r="C1717" i="2664"/>
  <c r="C1718" i="2664"/>
  <c r="C1719" i="2664"/>
  <c r="C1720" i="2664"/>
  <c r="C1721" i="2664"/>
  <c r="C1722" i="2664"/>
  <c r="C1723" i="2664"/>
  <c r="C1724" i="2664"/>
  <c r="C1725" i="2664"/>
  <c r="C1726" i="2664"/>
  <c r="C1727" i="2664"/>
  <c r="C1728" i="2664"/>
  <c r="C1729" i="2664"/>
  <c r="C1730" i="2664"/>
  <c r="C1731" i="2664"/>
  <c r="C1732" i="2664"/>
  <c r="C1733" i="2664"/>
  <c r="C1734" i="2664"/>
  <c r="C1735" i="2664"/>
  <c r="C1736" i="2664"/>
  <c r="C1737" i="2664"/>
  <c r="C1738" i="2664"/>
  <c r="C1739" i="2664"/>
  <c r="C1740" i="2664"/>
  <c r="C1741" i="2664"/>
  <c r="C1742" i="2664"/>
  <c r="C1743" i="2664"/>
  <c r="C1744" i="2664"/>
  <c r="C1745" i="2664"/>
  <c r="C1746" i="2664"/>
  <c r="C1747" i="2664"/>
  <c r="C1748" i="2664"/>
  <c r="C1749" i="2664"/>
  <c r="C1750" i="2664"/>
  <c r="C1751" i="2664"/>
  <c r="C1752" i="2664"/>
  <c r="C1753" i="2664"/>
  <c r="C1754" i="2664"/>
  <c r="C1755" i="2664"/>
  <c r="C1756" i="2664"/>
  <c r="C1757" i="2664"/>
  <c r="C1758" i="2664"/>
  <c r="C1759" i="2664"/>
  <c r="C1760" i="2664"/>
  <c r="C1761" i="2664"/>
  <c r="C1762" i="2664"/>
  <c r="C1763" i="2664"/>
  <c r="C1764" i="2664"/>
  <c r="C1765" i="2664"/>
  <c r="C1766" i="2664"/>
  <c r="C1767" i="2664"/>
  <c r="C1768" i="2664"/>
  <c r="C1769" i="2664"/>
  <c r="C1770" i="2664"/>
  <c r="C1771" i="2664"/>
  <c r="C1772" i="2664"/>
  <c r="C1773" i="2664"/>
  <c r="C1774" i="2664"/>
  <c r="C1775" i="2664"/>
  <c r="C1776" i="2664"/>
  <c r="C1777" i="2664"/>
  <c r="C1778" i="2664"/>
  <c r="C1779" i="2664"/>
  <c r="C1780" i="2664"/>
  <c r="C1781" i="2664"/>
  <c r="C1782" i="2664"/>
  <c r="C1783" i="2664"/>
  <c r="C1784" i="2664"/>
  <c r="C1785" i="2664"/>
  <c r="C1786" i="2664"/>
  <c r="C1787" i="2664"/>
  <c r="C1788" i="2664"/>
  <c r="C1789" i="2664"/>
  <c r="C1790" i="2664"/>
  <c r="C1791" i="2664"/>
  <c r="C1792" i="2664"/>
  <c r="C1793" i="2664"/>
  <c r="C1794" i="2664"/>
  <c r="C1795" i="2664"/>
  <c r="C1796" i="2664"/>
  <c r="C1797" i="2664"/>
  <c r="C1798" i="2664"/>
  <c r="C1799" i="2664"/>
  <c r="C1800" i="2664"/>
  <c r="C1801" i="2664"/>
  <c r="C1802" i="2664"/>
  <c r="C1803" i="2664"/>
  <c r="C1804" i="2664"/>
  <c r="C1805" i="2664"/>
  <c r="C1806" i="2664"/>
  <c r="C1807" i="2664"/>
  <c r="C1808" i="2664"/>
  <c r="C1809" i="2664"/>
  <c r="C1810" i="2664"/>
  <c r="C1811" i="2664"/>
  <c r="C1812" i="2664"/>
  <c r="C1813" i="2664"/>
  <c r="C1814" i="2664"/>
  <c r="C1815" i="2664"/>
  <c r="C1816" i="2664"/>
  <c r="C1817" i="2664"/>
  <c r="C1818" i="2664"/>
  <c r="C1819" i="2664"/>
  <c r="C1820" i="2664"/>
  <c r="C1821" i="2664"/>
  <c r="C1822" i="2664"/>
  <c r="C1823" i="2664"/>
  <c r="C1824" i="2664"/>
  <c r="C1825" i="2664"/>
  <c r="C1826" i="2664"/>
  <c r="C1827" i="2664"/>
  <c r="C1828" i="2664"/>
  <c r="C1829" i="2664"/>
  <c r="C1830" i="2664"/>
  <c r="C1831" i="2664"/>
  <c r="C1832" i="2664"/>
  <c r="C1833" i="2664"/>
  <c r="C1834" i="2664"/>
  <c r="C1835" i="2664"/>
  <c r="C1836" i="2664"/>
  <c r="C1837" i="2664"/>
  <c r="C1838" i="2664"/>
  <c r="C1839" i="2664"/>
  <c r="C1840" i="2664"/>
  <c r="C1841" i="2664"/>
  <c r="C1842" i="2664"/>
  <c r="C1843" i="2664"/>
  <c r="C1844" i="2664"/>
  <c r="C1845" i="2664"/>
  <c r="C1846" i="2664"/>
  <c r="C1847" i="2664"/>
  <c r="C1848" i="2664"/>
  <c r="C1849" i="2664"/>
  <c r="C1850" i="2664"/>
  <c r="C1851" i="2664"/>
  <c r="C1852" i="2664"/>
  <c r="C1853" i="2664"/>
  <c r="C1854" i="2664"/>
  <c r="C1855" i="2664"/>
  <c r="C1856" i="2664"/>
  <c r="C1857" i="2664"/>
  <c r="C1858" i="2664"/>
  <c r="C1859" i="2664"/>
  <c r="C1860" i="2664"/>
  <c r="C1861" i="2664"/>
  <c r="C1862" i="2664"/>
  <c r="C1863" i="2664"/>
  <c r="C1864" i="2664"/>
  <c r="C1865" i="2664"/>
  <c r="C1866" i="2664"/>
  <c r="C1867" i="2664"/>
  <c r="C1868" i="2664"/>
  <c r="C1869" i="2664"/>
  <c r="C1870" i="2664"/>
  <c r="C1871" i="2664"/>
  <c r="C1872" i="2664"/>
  <c r="C1873" i="2664"/>
  <c r="C1874" i="2664"/>
  <c r="C1875" i="2664"/>
  <c r="C1876" i="2664"/>
  <c r="C1877" i="2664"/>
  <c r="C1878" i="2664"/>
  <c r="C1879" i="2664"/>
  <c r="C1880" i="2664"/>
  <c r="C1881" i="2664"/>
  <c r="C1882" i="2664"/>
  <c r="C1883" i="2664"/>
  <c r="C1884" i="2664"/>
  <c r="C1885" i="2664"/>
  <c r="C1886" i="2664"/>
  <c r="C1887" i="2664"/>
  <c r="C1888" i="2664"/>
  <c r="C1889" i="2664"/>
  <c r="C1890" i="2664"/>
  <c r="C1891" i="2664"/>
  <c r="C1892" i="2664"/>
  <c r="C1893" i="2664"/>
  <c r="C1894" i="2664"/>
  <c r="C1895" i="2664"/>
  <c r="C1896" i="2664"/>
  <c r="C1897" i="2664"/>
  <c r="C1898" i="2664"/>
  <c r="C1899" i="2664"/>
  <c r="C1900" i="2664"/>
  <c r="C1901" i="2664"/>
  <c r="C1902" i="2664"/>
  <c r="C1903" i="2664"/>
  <c r="C1904" i="2664"/>
  <c r="C1905" i="2664"/>
  <c r="C1906" i="2664"/>
  <c r="C1907" i="2664"/>
  <c r="C1908" i="2664"/>
  <c r="C1909" i="2664"/>
  <c r="C1910" i="2664"/>
  <c r="C1911" i="2664"/>
  <c r="C1912" i="2664"/>
  <c r="C1913" i="2664"/>
  <c r="C1914" i="2664"/>
  <c r="C1915" i="2664"/>
  <c r="C1916" i="2664"/>
  <c r="C1917" i="2664"/>
  <c r="C1918" i="2664"/>
  <c r="C1919" i="2664"/>
  <c r="C1920" i="2664"/>
  <c r="C1921" i="2664"/>
  <c r="C1922" i="2664"/>
  <c r="C1923" i="2664"/>
  <c r="C1924" i="2664"/>
  <c r="C1925" i="2664"/>
  <c r="C1926" i="2664"/>
  <c r="C1927" i="2664"/>
  <c r="C1928" i="2664"/>
  <c r="C1929" i="2664"/>
  <c r="C1930" i="2664"/>
  <c r="C1931" i="2664"/>
  <c r="C1932" i="2664"/>
  <c r="C1933" i="2664"/>
  <c r="C1934" i="2664"/>
  <c r="C1935" i="2664"/>
  <c r="C1936" i="2664"/>
  <c r="C1937" i="2664"/>
  <c r="C1938" i="2664"/>
  <c r="C1939" i="2664"/>
  <c r="C1940" i="2664"/>
  <c r="C1941" i="2664"/>
  <c r="C1942" i="2664"/>
  <c r="C1943" i="2664"/>
  <c r="C1944" i="2664"/>
  <c r="C1945" i="2664"/>
  <c r="C1946" i="2664"/>
  <c r="C1947" i="2664"/>
  <c r="C1948" i="2664"/>
  <c r="C1949" i="2664"/>
  <c r="C1950" i="2664"/>
  <c r="C1951" i="2664"/>
  <c r="C1952" i="2664"/>
  <c r="C1953" i="2664"/>
  <c r="C1954" i="2664"/>
  <c r="C1955" i="2664"/>
  <c r="C1956" i="2664"/>
  <c r="C1957" i="2664"/>
  <c r="C1958" i="2664"/>
  <c r="C1959" i="2664"/>
  <c r="C1960" i="2664"/>
  <c r="C1961" i="2664"/>
  <c r="C1962" i="2664"/>
  <c r="C1963" i="2664"/>
  <c r="C1964" i="2664"/>
  <c r="C1965" i="2664"/>
  <c r="C1966" i="2664"/>
  <c r="C1967" i="2664"/>
  <c r="C1968" i="2664"/>
  <c r="C1969" i="2664"/>
  <c r="C1970" i="2664"/>
  <c r="C1971" i="2664"/>
  <c r="C1972" i="2664"/>
  <c r="C1973" i="2664"/>
  <c r="C1974" i="2664"/>
  <c r="C1975" i="2664"/>
  <c r="C1976" i="2664"/>
  <c r="C1977" i="2664"/>
  <c r="C1978" i="2664"/>
  <c r="C1979" i="2664"/>
  <c r="C1980" i="2664"/>
  <c r="C1981" i="2664"/>
  <c r="C1982" i="2664"/>
  <c r="C1983" i="2664"/>
  <c r="C1984" i="2664"/>
  <c r="C1985" i="2664"/>
  <c r="C1986" i="2664"/>
  <c r="C1987" i="2664"/>
  <c r="C1988" i="2664"/>
  <c r="C1989" i="2664"/>
  <c r="C1990" i="2664"/>
  <c r="C1991" i="2664"/>
  <c r="C1992" i="2664"/>
  <c r="C1993" i="2664"/>
  <c r="C1994" i="2664"/>
  <c r="C1995" i="2664"/>
  <c r="C1996" i="2664"/>
  <c r="C1997" i="2664"/>
  <c r="C1998" i="2664"/>
  <c r="C1999" i="2664"/>
  <c r="C2000" i="2664"/>
  <c r="C2001" i="2664"/>
  <c r="C2002" i="2664"/>
  <c r="C2003" i="2664"/>
  <c r="C2004" i="2664"/>
  <c r="C2005" i="2664"/>
  <c r="C2006" i="2664"/>
  <c r="C2007" i="2664"/>
  <c r="C2008" i="2664"/>
  <c r="C2009" i="2664"/>
  <c r="C2010" i="2664"/>
  <c r="C2011" i="2664"/>
  <c r="C2012" i="2664"/>
  <c r="C2013" i="2664"/>
  <c r="C2014" i="2664"/>
  <c r="C2015" i="2664"/>
  <c r="C2016" i="2664"/>
  <c r="C2017" i="2664"/>
  <c r="C2018" i="2664"/>
  <c r="C2019" i="2664"/>
  <c r="C2020" i="2664"/>
  <c r="C2021" i="2664"/>
  <c r="C2022" i="2664"/>
  <c r="C2023" i="2664"/>
  <c r="C2024" i="2664"/>
  <c r="C2025" i="2664"/>
  <c r="C2026" i="2664"/>
  <c r="C2027" i="2664"/>
  <c r="C2028" i="2664"/>
  <c r="C2029" i="2664"/>
  <c r="C2030" i="2664"/>
  <c r="C2031" i="2664"/>
  <c r="C2032" i="2664"/>
  <c r="C2033" i="2664"/>
  <c r="C2034" i="2664"/>
  <c r="C2035" i="2664"/>
  <c r="C2036" i="2664"/>
  <c r="C2037" i="2664"/>
  <c r="C2038" i="2664"/>
  <c r="C2039" i="2664"/>
  <c r="C2040" i="2664"/>
  <c r="C2041" i="2664"/>
  <c r="C2042" i="2664"/>
  <c r="C2043" i="2664"/>
  <c r="C2044" i="2664"/>
  <c r="C2045" i="2664"/>
  <c r="C2046" i="2664"/>
  <c r="C2047" i="2664"/>
  <c r="C2048" i="2664"/>
  <c r="C2049" i="2664"/>
  <c r="C2050" i="2664"/>
  <c r="C2051" i="2664"/>
  <c r="C2052" i="2664"/>
  <c r="C2053" i="2664"/>
  <c r="C2054" i="2664"/>
  <c r="C2055" i="2664"/>
  <c r="C2056" i="2664"/>
  <c r="C2057" i="2664"/>
  <c r="C2058" i="2664"/>
  <c r="C2059" i="2664"/>
  <c r="C2060" i="2664"/>
  <c r="C2061" i="2664"/>
  <c r="C2062" i="2664"/>
  <c r="C2063" i="2664"/>
  <c r="C2064" i="2664"/>
  <c r="C2065" i="2664"/>
  <c r="C2066" i="2664"/>
  <c r="C2067" i="2664"/>
  <c r="C2068" i="2664"/>
  <c r="C2069" i="2664"/>
  <c r="C2070" i="2664"/>
  <c r="C2071" i="2664"/>
  <c r="C2072" i="2664"/>
  <c r="C2073" i="2664"/>
  <c r="C2074" i="2664"/>
  <c r="C2075" i="2664"/>
  <c r="C2076" i="2664"/>
  <c r="C2077" i="2664"/>
  <c r="C2078" i="2664"/>
  <c r="C2079" i="2664"/>
  <c r="C2080" i="2664"/>
  <c r="C2081" i="2664"/>
  <c r="C2082" i="2664"/>
  <c r="C2083" i="2664"/>
  <c r="C2084" i="2664"/>
  <c r="C2085" i="2664"/>
  <c r="C2086" i="2664"/>
  <c r="C2087" i="2664"/>
  <c r="C2088" i="2664"/>
  <c r="C2089" i="2664"/>
  <c r="C2090" i="2664"/>
  <c r="C2091" i="2664"/>
  <c r="C2092" i="2664"/>
  <c r="C2093" i="2664"/>
  <c r="C2094" i="2664"/>
  <c r="C2095" i="2664"/>
  <c r="C2096" i="2664"/>
  <c r="C2097" i="2664"/>
  <c r="C2098" i="2664"/>
  <c r="C2099" i="2664"/>
  <c r="C2100" i="2664"/>
  <c r="C2101" i="2664"/>
  <c r="C2102" i="2664"/>
  <c r="C2103" i="2664"/>
  <c r="C2104" i="2664"/>
  <c r="C2105" i="2664"/>
  <c r="C2106" i="2664"/>
  <c r="C2107" i="2664"/>
  <c r="C2108" i="2664"/>
  <c r="C2109" i="2664"/>
  <c r="C2110" i="2664"/>
  <c r="C2111" i="2664"/>
  <c r="C2112" i="2664"/>
  <c r="C2113" i="2664"/>
  <c r="C2114" i="2664"/>
  <c r="C2115" i="2664"/>
  <c r="C2116" i="2664"/>
  <c r="C2117" i="2664"/>
  <c r="C2118" i="2664"/>
  <c r="C2119" i="2664"/>
  <c r="C2120" i="2664"/>
  <c r="C2121" i="2664"/>
  <c r="C2122" i="2664"/>
  <c r="C2123" i="2664"/>
  <c r="C2124" i="2664"/>
  <c r="C2125" i="2664"/>
  <c r="C2126" i="2664"/>
  <c r="C2127" i="2664"/>
  <c r="C2128" i="2664"/>
  <c r="C2129" i="2664"/>
  <c r="C2130" i="2664"/>
  <c r="C2131" i="2664"/>
  <c r="C2132" i="2664"/>
  <c r="C2133" i="2664"/>
  <c r="C2134" i="2664"/>
  <c r="C2135" i="2664"/>
  <c r="C2136" i="2664"/>
  <c r="C2137" i="2664"/>
  <c r="C2138" i="2664"/>
  <c r="C2139" i="2664"/>
  <c r="C2140" i="2664"/>
  <c r="C2141" i="2664"/>
  <c r="C2142" i="2664"/>
  <c r="C2143" i="2664"/>
  <c r="C2144" i="2664"/>
  <c r="C2145" i="2664"/>
  <c r="C2146" i="2664"/>
  <c r="C2147" i="2664"/>
  <c r="C2148" i="2664"/>
  <c r="C2149" i="2664"/>
  <c r="C2150" i="2664"/>
  <c r="C2151" i="2664"/>
  <c r="C2152" i="2664"/>
  <c r="C2153" i="2664"/>
  <c r="C2154" i="2664"/>
  <c r="C2155" i="2664"/>
  <c r="C2156" i="2664"/>
  <c r="C2157" i="2664"/>
  <c r="C2158" i="2664"/>
  <c r="C2159" i="2664"/>
  <c r="C2160" i="2664"/>
  <c r="C2161" i="2664"/>
  <c r="C2162" i="2664"/>
  <c r="C2163" i="2664"/>
  <c r="C2164" i="2664"/>
  <c r="C2165" i="2664"/>
  <c r="C2166" i="2664"/>
  <c r="C2167" i="2664"/>
  <c r="C2168" i="2664"/>
  <c r="C2169" i="2664"/>
  <c r="C2170" i="2664"/>
  <c r="C2171" i="2664"/>
  <c r="C2172" i="2664"/>
  <c r="C2173" i="2664"/>
  <c r="C2174" i="2664"/>
  <c r="C2175" i="2664"/>
  <c r="C2176" i="2664"/>
  <c r="C2177" i="2664"/>
  <c r="C2178" i="2664"/>
  <c r="C2179" i="2664"/>
  <c r="C2180" i="2664"/>
  <c r="C2181" i="2664"/>
  <c r="C2182" i="2664"/>
  <c r="C2183" i="2664"/>
  <c r="C2184" i="2664"/>
  <c r="C2185" i="2664"/>
  <c r="C2186" i="2664"/>
  <c r="C2187" i="2664"/>
  <c r="C2188" i="2664"/>
  <c r="C2189" i="2664"/>
  <c r="C2190" i="2664"/>
  <c r="C2191" i="2664"/>
  <c r="C2192" i="2664"/>
  <c r="C2193" i="2664"/>
  <c r="C2194" i="2664"/>
  <c r="C2195" i="2664"/>
  <c r="C2196" i="2664"/>
  <c r="C2197" i="2664"/>
  <c r="C2198" i="2664"/>
  <c r="C2199" i="2664"/>
  <c r="C2200" i="2664"/>
  <c r="C2201" i="2664"/>
  <c r="C2202" i="2664"/>
  <c r="C2203" i="2664"/>
  <c r="C2204" i="2664"/>
  <c r="C2205" i="2664"/>
  <c r="C2206" i="2664"/>
  <c r="C2207" i="2664"/>
  <c r="C2208" i="2664"/>
  <c r="C2209" i="2664"/>
  <c r="C2210" i="2664"/>
  <c r="C2211" i="2664"/>
  <c r="C2212" i="2664"/>
  <c r="C2213" i="2664"/>
  <c r="C2214" i="2664"/>
  <c r="C2215" i="2664"/>
  <c r="C2216" i="2664"/>
  <c r="C2217" i="2664"/>
  <c r="C2218" i="2664"/>
  <c r="C2219" i="2664"/>
  <c r="C2220" i="2664"/>
  <c r="C2221" i="2664"/>
  <c r="C2222" i="2664"/>
  <c r="C2223" i="2664"/>
  <c r="C2224" i="2664"/>
  <c r="C2225" i="2664"/>
  <c r="C2226" i="2664"/>
  <c r="C2227" i="2664"/>
  <c r="C2228" i="2664"/>
  <c r="C2229" i="2664"/>
  <c r="C2230" i="2664"/>
  <c r="C2231" i="2664"/>
  <c r="C2232" i="2664"/>
  <c r="C2233" i="2664"/>
  <c r="C2234" i="2664"/>
  <c r="C2235" i="2664"/>
  <c r="C2236" i="2664"/>
  <c r="C2237" i="2664"/>
  <c r="C2238" i="2664"/>
  <c r="C2239" i="2664"/>
  <c r="C2240" i="2664"/>
  <c r="C2241" i="2664"/>
  <c r="C2242" i="2664"/>
  <c r="C2243" i="2664"/>
  <c r="C2244" i="2664"/>
  <c r="C2245" i="2664"/>
  <c r="C2246" i="2664"/>
  <c r="C2247" i="2664"/>
  <c r="C2248" i="2664"/>
  <c r="C2249" i="2664"/>
  <c r="C2250" i="2664"/>
  <c r="C2251" i="2664"/>
  <c r="C2252" i="2664"/>
  <c r="C2253" i="2664"/>
  <c r="C2254" i="2664"/>
  <c r="C2255" i="2664"/>
  <c r="C2256" i="2664"/>
  <c r="C2257" i="2664"/>
  <c r="C2258" i="2664"/>
  <c r="C2259" i="2664"/>
  <c r="C2260" i="2664"/>
  <c r="C2261" i="2664"/>
  <c r="C2262" i="2664"/>
  <c r="C2263" i="2664"/>
  <c r="C2264" i="2664"/>
  <c r="C2265" i="2664"/>
  <c r="C2266" i="2664"/>
  <c r="C2267" i="2664"/>
  <c r="C2268" i="2664"/>
  <c r="C2269" i="2664"/>
  <c r="C2270" i="2664"/>
  <c r="C2271" i="2664"/>
  <c r="C2272" i="2664"/>
  <c r="C2273" i="2664"/>
  <c r="C2274" i="2664"/>
  <c r="C2275" i="2664"/>
  <c r="C2276" i="2664"/>
  <c r="C2277" i="2664"/>
  <c r="C2278" i="2664"/>
  <c r="C2279" i="2664"/>
  <c r="C2280" i="2664"/>
  <c r="C2281" i="2664"/>
  <c r="C2282" i="2664"/>
  <c r="C2283" i="2664"/>
  <c r="C2284" i="2664"/>
  <c r="C2285" i="2664"/>
  <c r="C2286" i="2664"/>
  <c r="C2287" i="2664"/>
  <c r="C2288" i="2664"/>
  <c r="C2289" i="2664"/>
  <c r="C2290" i="2664"/>
  <c r="C2291" i="2664"/>
  <c r="C2292" i="2664"/>
  <c r="C2293" i="2664"/>
  <c r="C2294" i="2664"/>
  <c r="C2295" i="2664"/>
  <c r="C2296" i="2664"/>
  <c r="C2297" i="2664"/>
  <c r="C2298" i="2664"/>
  <c r="C2299" i="2664"/>
  <c r="C2300" i="2664"/>
  <c r="C2301" i="2664"/>
  <c r="C2302" i="2664"/>
  <c r="C2303" i="2664"/>
  <c r="C2304" i="2664"/>
  <c r="C2305" i="2664"/>
  <c r="C2306" i="2664"/>
  <c r="C2307" i="2664"/>
  <c r="C2308" i="2664"/>
  <c r="C2309" i="2664"/>
  <c r="C2310" i="2664"/>
  <c r="C2311" i="2664"/>
  <c r="C2312" i="2664"/>
  <c r="C2313" i="2664"/>
  <c r="C2314" i="2664"/>
  <c r="C2315" i="2664"/>
  <c r="C2316" i="2664"/>
  <c r="C2317" i="2664"/>
  <c r="C2318" i="2664"/>
  <c r="C2319" i="2664"/>
  <c r="C2320" i="2664"/>
  <c r="C2321" i="2664"/>
  <c r="C2322" i="2664"/>
  <c r="C2323" i="2664"/>
  <c r="C2324" i="2664"/>
  <c r="C2325" i="2664"/>
  <c r="C2326" i="2664"/>
  <c r="C2327" i="2664"/>
  <c r="C2328" i="2664"/>
  <c r="C2329" i="2664"/>
  <c r="C2330" i="2664"/>
  <c r="C2331" i="2664"/>
  <c r="C2332" i="2664"/>
  <c r="C2333" i="2664"/>
  <c r="C2334" i="2664"/>
  <c r="C2335" i="2664"/>
  <c r="C2336" i="2664"/>
  <c r="C2337" i="2664"/>
  <c r="C2338" i="2664"/>
  <c r="C2339" i="2664"/>
  <c r="C2340" i="2664"/>
  <c r="C2341" i="2664"/>
  <c r="C2342" i="2664"/>
  <c r="C2343" i="2664"/>
  <c r="C2344" i="2664"/>
  <c r="C2345" i="2664"/>
  <c r="C2346" i="2664"/>
  <c r="C2347" i="2664"/>
  <c r="C2348" i="2664"/>
  <c r="C2349" i="2664"/>
  <c r="C2350" i="2664"/>
  <c r="C2351" i="2664"/>
  <c r="C2352" i="2664"/>
  <c r="C2353" i="2664"/>
  <c r="C2354" i="2664"/>
  <c r="C2355" i="2664"/>
  <c r="C2356" i="2664"/>
  <c r="C2357" i="2664"/>
  <c r="C2358" i="2664"/>
  <c r="C2359" i="2664"/>
  <c r="C2360" i="2664"/>
  <c r="C2361" i="2664"/>
  <c r="C2362" i="2664"/>
  <c r="C2363" i="2664"/>
  <c r="C2364" i="2664"/>
  <c r="C2365" i="2664"/>
  <c r="C2366" i="2664"/>
  <c r="C2367" i="2664"/>
  <c r="C2368" i="2664"/>
  <c r="C2369" i="2664"/>
  <c r="C2370" i="2664"/>
  <c r="C2371" i="2664"/>
  <c r="C2372" i="2664"/>
  <c r="C2373" i="2664"/>
  <c r="C2374" i="2664"/>
  <c r="C2375" i="2664"/>
  <c r="C2376" i="2664"/>
  <c r="C2377" i="2664"/>
  <c r="C2378" i="2664"/>
  <c r="C2379" i="2664"/>
  <c r="C2380" i="2664"/>
  <c r="C2381" i="2664"/>
  <c r="C2382" i="2664"/>
  <c r="C2383" i="2664"/>
  <c r="C2384" i="2664"/>
  <c r="C2385" i="2664"/>
  <c r="C2386" i="2664"/>
  <c r="C2387" i="2664"/>
  <c r="C2388" i="2664"/>
  <c r="C2389" i="2664"/>
  <c r="C2390" i="2664"/>
  <c r="C2391" i="2664"/>
  <c r="C2392" i="2664"/>
  <c r="C2393" i="2664"/>
  <c r="C2394" i="2664"/>
  <c r="C2395" i="2664"/>
  <c r="C2396" i="2664"/>
  <c r="C2397" i="2664"/>
  <c r="C2398" i="2664"/>
  <c r="C2399" i="2664"/>
  <c r="C2400" i="2664"/>
  <c r="C2401" i="2664"/>
  <c r="C2402" i="2664"/>
  <c r="C2403" i="2664"/>
  <c r="C2404" i="2664"/>
  <c r="C2405" i="2664"/>
  <c r="C2406" i="2664"/>
  <c r="C2407" i="2664"/>
  <c r="C2408" i="2664"/>
  <c r="C2409" i="2664"/>
  <c r="C2410" i="2664"/>
  <c r="C2411" i="2664"/>
  <c r="C2412" i="2664"/>
  <c r="C2413" i="2664"/>
  <c r="C2414" i="2664"/>
  <c r="C2415" i="2664"/>
  <c r="C2416" i="2664"/>
  <c r="C2417" i="2664"/>
  <c r="C2418" i="2664"/>
  <c r="C2419" i="2664"/>
  <c r="C2420" i="2664"/>
  <c r="C2421" i="2664"/>
  <c r="C2422" i="2664"/>
  <c r="C2423" i="2664"/>
  <c r="C2424" i="2664"/>
  <c r="C2425" i="2664"/>
  <c r="C2426" i="2664"/>
  <c r="C2427" i="2664"/>
  <c r="C2428" i="2664"/>
  <c r="C2429" i="2664"/>
  <c r="C2430" i="2664"/>
  <c r="C2431" i="2664"/>
  <c r="C2432" i="2664"/>
  <c r="C2433" i="2664"/>
  <c r="C2434" i="2664"/>
  <c r="C2435" i="2664"/>
  <c r="C2436" i="2664"/>
  <c r="C2437" i="2664"/>
  <c r="C2438" i="2664"/>
  <c r="C2439" i="2664"/>
  <c r="C2440" i="2664"/>
  <c r="C2441" i="2664"/>
  <c r="C2442" i="2664"/>
  <c r="C2443" i="2664"/>
  <c r="C2444" i="2664"/>
  <c r="C2445" i="2664"/>
  <c r="C2446" i="2664"/>
  <c r="C2447" i="2664"/>
  <c r="C2448" i="2664"/>
  <c r="C2449" i="2664"/>
  <c r="C2450" i="2664"/>
  <c r="C2451" i="2664"/>
  <c r="C2452" i="2664"/>
  <c r="C2453" i="2664"/>
  <c r="C2454" i="2664"/>
  <c r="C2455" i="2664"/>
  <c r="C2456" i="2664"/>
  <c r="C2457" i="2664"/>
  <c r="C2458" i="2664"/>
  <c r="C2459" i="2664"/>
  <c r="C2460" i="2664"/>
  <c r="C2461" i="2664"/>
  <c r="C2462" i="2664"/>
  <c r="C2463" i="2664"/>
  <c r="C2464" i="2664"/>
  <c r="C2465" i="2664"/>
  <c r="C2466" i="2664"/>
  <c r="C2467" i="2664"/>
  <c r="C2468" i="2664"/>
  <c r="C2469" i="2664"/>
  <c r="C2470" i="2664"/>
  <c r="C2471" i="2664"/>
  <c r="C2472" i="2664"/>
  <c r="C2473" i="2664"/>
  <c r="C2474" i="2664"/>
  <c r="C2475" i="2664"/>
  <c r="C2476" i="2664"/>
  <c r="C2477" i="2664"/>
  <c r="C2478" i="2664"/>
  <c r="C2479" i="2664"/>
  <c r="C2480" i="2664"/>
  <c r="C2481" i="2664"/>
  <c r="C2482" i="2664"/>
  <c r="C2483" i="2664"/>
  <c r="C2484" i="2664"/>
  <c r="C2485" i="2664"/>
  <c r="C2486" i="2664"/>
  <c r="C2487" i="2664"/>
  <c r="C2488" i="2664"/>
  <c r="C2489" i="2664"/>
  <c r="C2490" i="2664"/>
  <c r="C2491" i="2664"/>
  <c r="C2492" i="2664"/>
  <c r="C2493" i="2664"/>
  <c r="C2494" i="2664"/>
  <c r="C2495" i="2664"/>
  <c r="C2496" i="2664"/>
  <c r="C2497" i="2664"/>
  <c r="C2498" i="2664"/>
  <c r="C2499" i="2664"/>
  <c r="C2500" i="2664"/>
  <c r="C2501" i="2664"/>
  <c r="C2502" i="2664"/>
  <c r="C2503" i="2664"/>
  <c r="C2504" i="2664"/>
  <c r="C2505" i="2664"/>
  <c r="C2506" i="2664"/>
  <c r="C2507" i="2664"/>
  <c r="C2508" i="2664"/>
  <c r="C2509" i="2664"/>
  <c r="C2510" i="2664"/>
  <c r="C2511" i="2664"/>
  <c r="C2512" i="2664"/>
  <c r="C2513" i="2664"/>
  <c r="C2514" i="2664"/>
  <c r="C2515" i="2664"/>
  <c r="C2516" i="2664"/>
  <c r="C2517" i="2664"/>
  <c r="C2518" i="2664"/>
  <c r="C2519" i="2664"/>
  <c r="C2520" i="2664"/>
  <c r="C2521" i="2664"/>
  <c r="C2522" i="2664"/>
  <c r="C2523" i="2664"/>
  <c r="C2524" i="2664"/>
  <c r="C2525" i="2664"/>
  <c r="C2526" i="2664"/>
  <c r="C2527" i="2664"/>
  <c r="C2528" i="2664"/>
  <c r="C2529" i="2664"/>
  <c r="C2530" i="2664"/>
  <c r="C2531" i="2664"/>
  <c r="C2532" i="2664"/>
  <c r="C2533" i="2664"/>
  <c r="C2534" i="2664"/>
  <c r="C2535" i="2664"/>
  <c r="C2536" i="2664"/>
  <c r="C2537" i="2664"/>
  <c r="C2538" i="2664"/>
  <c r="C2539" i="2664"/>
  <c r="C2540" i="2664"/>
  <c r="C2541" i="2664"/>
  <c r="C2542" i="2664"/>
  <c r="C2543" i="2664"/>
  <c r="C2544" i="2664"/>
  <c r="C2545" i="2664"/>
  <c r="C2546" i="2664"/>
  <c r="C2547" i="2664"/>
  <c r="C2548" i="2664"/>
  <c r="C2549" i="2664"/>
  <c r="C2550" i="2664"/>
  <c r="C2551" i="2664"/>
  <c r="C2552" i="2664"/>
  <c r="C2553" i="2664"/>
  <c r="C2554" i="2664"/>
  <c r="C2555" i="2664"/>
  <c r="C2556" i="2664"/>
  <c r="C2557" i="2664"/>
  <c r="C2558" i="2664"/>
  <c r="C2559" i="2664"/>
  <c r="C2560" i="2664"/>
  <c r="C2561" i="2664"/>
  <c r="C2562" i="2664"/>
  <c r="C2563" i="2664"/>
  <c r="C2564" i="2664"/>
  <c r="C2565" i="2664"/>
  <c r="C2566" i="2664"/>
  <c r="C2567" i="2664"/>
  <c r="C2568" i="2664"/>
  <c r="C2569" i="2664"/>
  <c r="C2570" i="2664"/>
  <c r="C2571" i="2664"/>
  <c r="C2572" i="2664"/>
  <c r="C2573" i="2664"/>
  <c r="C2574" i="2664"/>
  <c r="C2575" i="2664"/>
  <c r="C2576" i="2664"/>
  <c r="C2577" i="2664"/>
  <c r="C2578" i="2664"/>
  <c r="C2579" i="2664"/>
  <c r="C2580" i="2664"/>
  <c r="C2581" i="2664"/>
  <c r="C2582" i="2664"/>
  <c r="C2583" i="2664"/>
  <c r="C2584" i="2664"/>
  <c r="C2585" i="2664"/>
  <c r="C2586" i="2664"/>
  <c r="C2587" i="2664"/>
  <c r="C2588" i="2664"/>
  <c r="C2589" i="2664"/>
  <c r="C2590" i="2664"/>
  <c r="C2591" i="2664"/>
  <c r="C2592" i="2664"/>
  <c r="C2593" i="2664"/>
  <c r="C2594" i="2664"/>
  <c r="C2595" i="2664"/>
  <c r="C2596" i="2664"/>
  <c r="C2597" i="2664"/>
  <c r="C2598" i="2664"/>
  <c r="C2599" i="2664"/>
  <c r="C2600" i="2664"/>
  <c r="C2601" i="2664"/>
  <c r="C2602" i="2664"/>
  <c r="C2603" i="2664"/>
  <c r="C2604" i="2664"/>
  <c r="C2605" i="2664"/>
  <c r="C2606" i="2664"/>
  <c r="C2607" i="2664"/>
  <c r="C2608" i="2664"/>
  <c r="C2609" i="2664"/>
  <c r="C2610" i="2664"/>
  <c r="C2611" i="2664"/>
  <c r="C2612" i="2664"/>
  <c r="C2613" i="2664"/>
  <c r="C2614" i="2664"/>
  <c r="C2615" i="2664"/>
  <c r="C2616" i="2664"/>
  <c r="C2617" i="2664"/>
  <c r="C2618" i="2664"/>
  <c r="C2619" i="2664"/>
  <c r="C2620" i="2664"/>
  <c r="C2621" i="2664"/>
  <c r="C2622" i="2664"/>
  <c r="C2623" i="2664"/>
  <c r="C2624" i="2664"/>
  <c r="C2625" i="2664"/>
  <c r="C2626" i="2664"/>
  <c r="C2627" i="2664"/>
  <c r="C2628" i="2664"/>
  <c r="C2629" i="2664"/>
  <c r="C2630" i="2664"/>
  <c r="C2631" i="2664"/>
  <c r="C2632" i="2664"/>
  <c r="C2633" i="2664"/>
  <c r="C2634" i="2664"/>
  <c r="C2635" i="2664"/>
  <c r="C2636" i="2664"/>
  <c r="C2637" i="2664"/>
  <c r="C2638" i="2664"/>
  <c r="C2639" i="2664"/>
  <c r="C2640" i="2664"/>
  <c r="C2641" i="2664"/>
  <c r="C2642" i="2664"/>
  <c r="C2643" i="2664"/>
  <c r="C2644" i="2664"/>
  <c r="C2645" i="2664"/>
  <c r="C2646" i="2664"/>
  <c r="C2647" i="2664"/>
  <c r="C2648" i="2664"/>
  <c r="C2649" i="2664"/>
  <c r="C2650" i="2664"/>
  <c r="C2651" i="2664"/>
  <c r="C2652" i="2664"/>
  <c r="C2653" i="2664"/>
  <c r="C2654" i="2664"/>
  <c r="C2655" i="2664"/>
  <c r="C2656" i="2664"/>
  <c r="C2657" i="2664"/>
  <c r="C2658" i="2664"/>
  <c r="C2659" i="2664"/>
  <c r="C2660" i="2664"/>
  <c r="C2661" i="2664"/>
  <c r="C2662" i="2664"/>
  <c r="C2663" i="2664"/>
  <c r="C2664" i="2664"/>
  <c r="C2665" i="2664"/>
  <c r="C2666" i="2664"/>
  <c r="C2667" i="2664"/>
  <c r="C2668" i="2664"/>
  <c r="C2669" i="2664"/>
  <c r="C2670" i="2664"/>
  <c r="C2671" i="2664"/>
  <c r="C2672" i="2664"/>
  <c r="C2673" i="2664"/>
  <c r="C2674" i="2664"/>
  <c r="C2675" i="2664"/>
  <c r="C2676" i="2664"/>
  <c r="C2677" i="2664"/>
  <c r="C2678" i="2664"/>
  <c r="C2679" i="2664"/>
  <c r="C2680" i="2664"/>
  <c r="C2681" i="2664"/>
  <c r="C2682" i="2664"/>
  <c r="C2683" i="2664"/>
  <c r="C2684" i="2664"/>
  <c r="C2685" i="2664"/>
  <c r="C2686" i="2664"/>
  <c r="C2687" i="2664"/>
  <c r="C2688" i="2664"/>
  <c r="C2689" i="2664"/>
  <c r="C2690" i="2664"/>
  <c r="C2691" i="2664"/>
  <c r="C2692" i="2664"/>
  <c r="C2693" i="2664"/>
  <c r="C2694" i="2664"/>
  <c r="C2695" i="2664"/>
  <c r="C2696" i="2664"/>
  <c r="C2697" i="2664"/>
  <c r="C2698" i="2664"/>
  <c r="C2699" i="2664"/>
  <c r="C2700" i="2664"/>
  <c r="C2701" i="2664"/>
  <c r="C2702" i="2664"/>
  <c r="C2703" i="2664"/>
  <c r="C2704" i="2664"/>
  <c r="C2705" i="2664"/>
  <c r="C2706" i="2664"/>
  <c r="C2707" i="2664"/>
  <c r="C2708" i="2664"/>
  <c r="C2709" i="2664"/>
  <c r="C2710" i="2664"/>
  <c r="C2711" i="2664"/>
  <c r="C2712" i="2664"/>
  <c r="C2713" i="2664"/>
  <c r="C2714" i="2664"/>
  <c r="C2715" i="2664"/>
  <c r="C2716" i="2664"/>
  <c r="C2717" i="2664"/>
  <c r="C2718" i="2664"/>
  <c r="C2719" i="2664"/>
  <c r="C2720" i="2664"/>
  <c r="C2721" i="2664"/>
  <c r="C2722" i="2664"/>
  <c r="C2723" i="2664"/>
  <c r="C2724" i="2664"/>
  <c r="C2725" i="2664"/>
  <c r="C2726" i="2664"/>
  <c r="C2727" i="2664"/>
  <c r="C2728" i="2664"/>
  <c r="C2729" i="2664"/>
  <c r="C2730" i="2664"/>
  <c r="C2731" i="2664"/>
  <c r="C2732" i="2664"/>
  <c r="C2733" i="2664"/>
  <c r="C2734" i="2664"/>
  <c r="C2735" i="2664"/>
  <c r="C2736" i="2664"/>
  <c r="C2737" i="2664"/>
  <c r="C2738" i="2664"/>
  <c r="C2739" i="2664"/>
  <c r="C2740" i="2664"/>
  <c r="C2741" i="2664"/>
  <c r="C2742" i="2664"/>
  <c r="C2743" i="2664"/>
  <c r="C2744" i="2664"/>
  <c r="C2745" i="2664"/>
  <c r="C2746" i="2664"/>
  <c r="C2747" i="2664"/>
  <c r="C2748" i="2664"/>
  <c r="C2749" i="2664"/>
  <c r="C2750" i="2664"/>
  <c r="C2751" i="2664"/>
  <c r="C2752" i="2664"/>
  <c r="C2753" i="2664"/>
  <c r="C2754" i="2664"/>
  <c r="C2755" i="2664"/>
  <c r="C2756" i="2664"/>
  <c r="C2757" i="2664"/>
  <c r="C2758" i="2664"/>
  <c r="C2759" i="2664"/>
  <c r="C2760" i="2664"/>
  <c r="C2761" i="2664"/>
  <c r="C2762" i="2664"/>
  <c r="C2763" i="2664"/>
  <c r="C2764" i="2664"/>
  <c r="C2765" i="2664"/>
  <c r="C2766" i="2664"/>
  <c r="C2767" i="2664"/>
  <c r="C2768" i="2664"/>
  <c r="C2769" i="2664"/>
  <c r="C2770" i="2664"/>
  <c r="C2771" i="2664"/>
  <c r="C2772" i="2664"/>
  <c r="C2773" i="2664"/>
  <c r="C2774" i="2664"/>
  <c r="C2775" i="2664"/>
  <c r="C2776" i="2664"/>
  <c r="C2777" i="2664"/>
  <c r="C2778" i="2664"/>
  <c r="C2779" i="2664"/>
  <c r="C2780" i="2664"/>
  <c r="C2781" i="2664"/>
  <c r="C2782" i="2664"/>
  <c r="C2783" i="2664"/>
  <c r="C2784" i="2664"/>
  <c r="C2785" i="2664"/>
  <c r="C2786" i="2664"/>
  <c r="C2787" i="2664"/>
  <c r="C2788" i="2664"/>
  <c r="C2789" i="2664"/>
  <c r="C2790" i="2664"/>
  <c r="C2791" i="2664"/>
  <c r="C2792" i="2664"/>
  <c r="C2793" i="2664"/>
  <c r="C2794" i="2664"/>
  <c r="C2795" i="2664"/>
  <c r="C2796" i="2664"/>
  <c r="C2797" i="2664"/>
  <c r="C2798" i="2664"/>
  <c r="C2799" i="2664"/>
  <c r="C2800" i="2664"/>
  <c r="C2801" i="2664"/>
  <c r="C2802" i="2664"/>
  <c r="C2803" i="2664"/>
  <c r="C2804" i="2664"/>
  <c r="C2805" i="2664"/>
  <c r="C2806" i="2664"/>
  <c r="C2807" i="2664"/>
  <c r="C2808" i="2664"/>
  <c r="C2809" i="2664"/>
  <c r="C2810" i="2664"/>
  <c r="C2811" i="2664"/>
  <c r="C2812" i="2664"/>
  <c r="C2813" i="2664"/>
  <c r="C2814" i="2664"/>
  <c r="C2815" i="2664"/>
  <c r="C2816" i="2664"/>
  <c r="C2817" i="2664"/>
  <c r="C2818" i="2664"/>
  <c r="C2819" i="2664"/>
  <c r="C2820" i="2664"/>
  <c r="C2821" i="2664"/>
  <c r="C2822" i="2664"/>
  <c r="C2823" i="2664"/>
  <c r="C2824" i="2664"/>
  <c r="C2825" i="2664"/>
  <c r="C2826" i="2664"/>
  <c r="C2827" i="2664"/>
  <c r="C2828" i="2664"/>
  <c r="C2829" i="2664"/>
  <c r="C2830" i="2664"/>
  <c r="C2831" i="2664"/>
  <c r="C2832" i="2664"/>
  <c r="C2833" i="2664"/>
  <c r="C2834" i="2664"/>
  <c r="C2835" i="2664"/>
  <c r="C2836" i="2664"/>
  <c r="C2837" i="2664"/>
  <c r="C2838" i="2664"/>
  <c r="C2839" i="2664"/>
  <c r="C2840" i="2664"/>
  <c r="C2841" i="2664"/>
  <c r="C2842" i="2664"/>
  <c r="C2843" i="2664"/>
  <c r="C2844" i="2664"/>
  <c r="C2845" i="2664"/>
  <c r="C2846" i="2664"/>
  <c r="C2847" i="2664"/>
  <c r="C2848" i="2664"/>
  <c r="C2849" i="2664"/>
  <c r="C2850" i="2664"/>
  <c r="C2851" i="2664"/>
  <c r="C2852" i="2664"/>
  <c r="C2853" i="2664"/>
  <c r="C2854" i="2664"/>
  <c r="C2855" i="2664"/>
  <c r="C2856" i="2664"/>
  <c r="C2857" i="2664"/>
  <c r="C2858" i="2664"/>
  <c r="C2859" i="2664"/>
  <c r="C2860" i="2664"/>
  <c r="C2861" i="2664"/>
  <c r="C2862" i="2664"/>
  <c r="C2863" i="2664"/>
  <c r="C2864" i="2664"/>
  <c r="C2865" i="2664"/>
  <c r="C2866" i="2664"/>
  <c r="C2867" i="2664"/>
  <c r="C2868" i="2664"/>
  <c r="C2869" i="2664"/>
  <c r="C2870" i="2664"/>
  <c r="C2871" i="2664"/>
  <c r="C2872" i="2664"/>
  <c r="C2873" i="2664"/>
  <c r="C2874" i="2664"/>
  <c r="C2875" i="2664"/>
  <c r="C2876" i="2664"/>
  <c r="C2877" i="2664"/>
  <c r="C2878" i="2664"/>
  <c r="C2879" i="2664"/>
  <c r="C2880" i="2664"/>
  <c r="C2881" i="2664"/>
  <c r="C2882" i="2664"/>
  <c r="C2883" i="2664"/>
  <c r="C2884" i="2664"/>
  <c r="C2885" i="2664"/>
  <c r="C2886" i="2664"/>
  <c r="C2887" i="2664"/>
  <c r="C2888" i="2664"/>
  <c r="C2889" i="2664"/>
  <c r="C2890" i="2664"/>
  <c r="C2891" i="2664"/>
  <c r="C2892" i="2664"/>
  <c r="C2893" i="2664"/>
  <c r="C2894" i="2664"/>
  <c r="C2895" i="2664"/>
  <c r="C2896" i="2664"/>
  <c r="C2897" i="2664"/>
  <c r="C2898" i="2664"/>
  <c r="C2899" i="2664"/>
  <c r="C2900" i="2664"/>
  <c r="C2901" i="2664"/>
  <c r="C2902" i="2664"/>
  <c r="C2903" i="2664"/>
  <c r="C2904" i="2664"/>
  <c r="C2905" i="2664"/>
  <c r="C2906" i="2664"/>
  <c r="C2907" i="2664"/>
  <c r="C2908" i="2664"/>
  <c r="C2909" i="2664"/>
  <c r="C2910" i="2664"/>
  <c r="C2911" i="2664"/>
  <c r="C2912" i="2664"/>
  <c r="C2913" i="2664"/>
  <c r="C2914" i="2664"/>
  <c r="C2915" i="2664"/>
  <c r="C2916" i="2664"/>
  <c r="C2917" i="2664"/>
  <c r="C2918" i="2664"/>
  <c r="C2919" i="2664"/>
  <c r="C2920" i="2664"/>
  <c r="C2921" i="2664"/>
  <c r="C2922" i="2664"/>
  <c r="C2923" i="2664"/>
  <c r="C2924" i="2664"/>
  <c r="C2925" i="2664"/>
  <c r="C2926" i="2664"/>
  <c r="C2927" i="2664"/>
  <c r="C2928" i="2664"/>
  <c r="C2929" i="2664"/>
  <c r="C2930" i="2664"/>
  <c r="C2931" i="2664"/>
  <c r="C2932" i="2664"/>
  <c r="C2933" i="2664"/>
  <c r="C2934" i="2664"/>
  <c r="C2935" i="2664"/>
  <c r="C2936" i="2664"/>
  <c r="C2937" i="2664"/>
  <c r="C2938" i="2664"/>
  <c r="C2939" i="2664"/>
  <c r="C2940" i="2664"/>
  <c r="C2941" i="2664"/>
  <c r="C2942" i="2664"/>
  <c r="C2943" i="2664"/>
  <c r="C2944" i="2664"/>
  <c r="C2945" i="2664"/>
  <c r="C2946" i="2664"/>
  <c r="C2947" i="2664"/>
  <c r="C2948" i="2664"/>
  <c r="C2949" i="2664"/>
  <c r="C2950" i="2664"/>
  <c r="C2951" i="2664"/>
  <c r="C2952" i="2664"/>
  <c r="C2953" i="2664"/>
  <c r="C2954" i="2664"/>
  <c r="C2955" i="2664"/>
  <c r="C2956" i="2664"/>
  <c r="C2957" i="2664"/>
  <c r="C2958" i="2664"/>
  <c r="C2959" i="2664"/>
  <c r="C2960" i="2664"/>
  <c r="C2961" i="2664"/>
  <c r="C2962" i="2664"/>
  <c r="C2963" i="2664"/>
  <c r="C2964" i="2664"/>
  <c r="C2965" i="2664"/>
  <c r="C2966" i="2664"/>
  <c r="C2967" i="2664"/>
  <c r="C2968" i="2664"/>
  <c r="C2969" i="2664"/>
  <c r="C2970" i="2664"/>
  <c r="C2971" i="2664"/>
  <c r="C2972" i="2664"/>
  <c r="C2973" i="2664"/>
  <c r="C2974" i="2664"/>
  <c r="C2975" i="2664"/>
  <c r="C2976" i="2664"/>
  <c r="C2977" i="2664"/>
  <c r="C2978" i="2664"/>
  <c r="C2979" i="2664"/>
  <c r="C2980" i="2664"/>
  <c r="C2981" i="2664"/>
  <c r="C2982" i="2664"/>
  <c r="C2983" i="2664"/>
  <c r="C2984" i="2664"/>
  <c r="C2985" i="2664"/>
  <c r="C2986" i="2664"/>
  <c r="C2987" i="2664"/>
  <c r="C2988" i="2664"/>
  <c r="C2989" i="2664"/>
  <c r="C2990" i="2664"/>
  <c r="C2991" i="2664"/>
  <c r="C2992" i="2664"/>
  <c r="C2993" i="2664"/>
  <c r="C2994" i="2664"/>
  <c r="C2995" i="2664"/>
  <c r="C2996" i="2664"/>
  <c r="C2997" i="2664"/>
  <c r="C2998" i="2664"/>
  <c r="C2999" i="2664"/>
  <c r="C3000" i="2664"/>
  <c r="C3001" i="2664"/>
  <c r="C3002" i="2664"/>
  <c r="C3003" i="2664"/>
  <c r="C3004" i="2664"/>
  <c r="C3005" i="2664"/>
  <c r="C3006" i="2664"/>
  <c r="C3007" i="2664"/>
  <c r="C3008" i="2664"/>
  <c r="C3009" i="2664"/>
  <c r="C3010" i="2664"/>
  <c r="C3011" i="2664"/>
  <c r="C3012" i="2664"/>
  <c r="C3013" i="2664"/>
  <c r="C3014" i="2664"/>
  <c r="C3015" i="2664"/>
  <c r="C3016" i="2664"/>
  <c r="C3017" i="2664"/>
  <c r="C3018" i="2664"/>
  <c r="C3019" i="2664"/>
  <c r="C3020" i="2664"/>
  <c r="C3021" i="2664"/>
  <c r="C3022" i="2664"/>
  <c r="C3023" i="2664"/>
  <c r="C3024" i="2664"/>
  <c r="C3025" i="2664"/>
  <c r="C3026" i="2664"/>
  <c r="C3027" i="2664"/>
  <c r="C3028" i="2664"/>
  <c r="C3029" i="2664"/>
  <c r="C3030" i="2664"/>
  <c r="C3031" i="2664"/>
  <c r="C3032" i="2664"/>
  <c r="C3033" i="2664"/>
  <c r="C3034" i="2664"/>
  <c r="C3035" i="2664"/>
  <c r="C3036" i="2664"/>
  <c r="C3037" i="2664"/>
  <c r="C3038" i="2664"/>
  <c r="C3039" i="2664"/>
  <c r="C3040" i="2664"/>
  <c r="C3041" i="2664"/>
  <c r="C3042" i="2664"/>
  <c r="C3043" i="2664"/>
  <c r="C3044" i="2664"/>
  <c r="C3045" i="2664"/>
  <c r="C3046" i="2664"/>
  <c r="C3047" i="2664"/>
  <c r="C3048" i="2664"/>
  <c r="C3049" i="2664"/>
  <c r="C3050" i="2664"/>
  <c r="C3051" i="2664"/>
  <c r="C3052" i="2664"/>
  <c r="C3053" i="2664"/>
  <c r="C3054" i="2664"/>
  <c r="C3055" i="2664"/>
  <c r="C3056" i="2664"/>
  <c r="C3057" i="2664"/>
  <c r="C3058" i="2664"/>
  <c r="C3059" i="2664"/>
  <c r="C3060" i="2664"/>
  <c r="C3061" i="2664"/>
  <c r="C3062" i="2664"/>
  <c r="C3063" i="2664"/>
  <c r="C3064" i="2664"/>
  <c r="C3065" i="2664"/>
  <c r="C3066" i="2664"/>
  <c r="C3067" i="2664"/>
  <c r="C3068" i="2664"/>
  <c r="C3069" i="2664"/>
  <c r="C3070" i="2664"/>
  <c r="C3071" i="2664"/>
  <c r="C3072" i="2664"/>
  <c r="C3073" i="2664"/>
  <c r="C3074" i="2664"/>
  <c r="C3075" i="2664"/>
  <c r="C3076" i="2664"/>
  <c r="C3077" i="2664"/>
  <c r="C3078" i="2664"/>
  <c r="C3079" i="2664"/>
  <c r="C3080" i="2664"/>
  <c r="C3081" i="2664"/>
  <c r="C3082" i="2664"/>
  <c r="C3083" i="2664"/>
  <c r="C3084" i="2664"/>
  <c r="C3085" i="2664"/>
  <c r="C3086" i="2664"/>
  <c r="C3087" i="2664"/>
  <c r="C3088" i="2664"/>
  <c r="C3089" i="2664"/>
  <c r="C3090" i="2664"/>
  <c r="C3091" i="2664"/>
  <c r="C3092" i="2664"/>
  <c r="C3093" i="2664"/>
  <c r="C3094" i="2664"/>
  <c r="C3095" i="2664"/>
  <c r="C3096" i="2664"/>
  <c r="C3097" i="2664"/>
  <c r="C3098" i="2664"/>
  <c r="C3099" i="2664"/>
  <c r="C3100" i="2664"/>
  <c r="C3101" i="2664"/>
  <c r="C3102" i="2664"/>
  <c r="C3103" i="2664"/>
  <c r="C3104" i="2664"/>
  <c r="C3105" i="2664"/>
  <c r="C3106" i="2664"/>
  <c r="C3107" i="2664"/>
  <c r="C3108" i="2664"/>
  <c r="C3109" i="2664"/>
  <c r="C3110" i="2664"/>
  <c r="C3111" i="2664"/>
  <c r="C3112" i="2664"/>
  <c r="C3113" i="2664"/>
  <c r="C3114" i="2664"/>
  <c r="C3115" i="2664"/>
  <c r="C3116" i="2664"/>
  <c r="C3117" i="2664"/>
  <c r="C3118" i="2664"/>
  <c r="C3119" i="2664"/>
  <c r="C3120" i="2664"/>
  <c r="C3121" i="2664"/>
  <c r="C3122" i="2664"/>
  <c r="C3123" i="2664"/>
  <c r="C3124" i="2664"/>
  <c r="C3125" i="2664"/>
  <c r="C3126" i="2664"/>
  <c r="C3127" i="2664"/>
  <c r="C3128" i="2664"/>
  <c r="C3129" i="2664"/>
  <c r="C3130" i="2664"/>
  <c r="C3131" i="2664"/>
  <c r="C3132" i="2664"/>
  <c r="C3133" i="2664"/>
  <c r="C3134" i="2664"/>
  <c r="C3135" i="2664"/>
  <c r="C3136" i="2664"/>
  <c r="C3137" i="2664"/>
  <c r="C3138" i="2664"/>
  <c r="C3139" i="2664"/>
  <c r="C3140" i="2664"/>
  <c r="C3141" i="2664"/>
  <c r="C3142" i="2664"/>
  <c r="C3143" i="2664"/>
  <c r="C3144" i="2664"/>
  <c r="C3145" i="2664"/>
  <c r="C3146" i="2664"/>
  <c r="C3147" i="2664"/>
  <c r="C3148" i="2664"/>
  <c r="C3149" i="2664"/>
  <c r="C3150" i="2664"/>
  <c r="C3151" i="2664"/>
  <c r="C3152" i="2664"/>
  <c r="C3153" i="2664"/>
  <c r="C3154" i="2664"/>
  <c r="C3155" i="2664"/>
  <c r="C3156" i="2664"/>
  <c r="C3157" i="2664"/>
  <c r="C3158" i="2664"/>
  <c r="C3159" i="2664"/>
  <c r="C3160" i="2664"/>
  <c r="C3161" i="2664"/>
  <c r="C3162" i="2664"/>
  <c r="C3163" i="2664"/>
  <c r="C3164" i="2664"/>
  <c r="C3165" i="2664"/>
  <c r="C3166" i="2664"/>
  <c r="C3167" i="2664"/>
  <c r="C3168" i="2664"/>
  <c r="C3169" i="2664"/>
  <c r="C3170" i="2664"/>
  <c r="C3171" i="2664"/>
  <c r="C3172" i="2664"/>
  <c r="C3173" i="2664"/>
  <c r="C3174" i="2664"/>
  <c r="C3175" i="2664"/>
  <c r="C3176" i="2664"/>
  <c r="C3177" i="2664"/>
  <c r="C3178" i="2664"/>
  <c r="C3179" i="2664"/>
  <c r="C3180" i="2664"/>
  <c r="C3181" i="2664"/>
  <c r="C3182" i="2664"/>
  <c r="C3183" i="2664"/>
  <c r="C3184" i="2664"/>
  <c r="C3185" i="2664"/>
  <c r="C3186" i="2664"/>
  <c r="C3187" i="2664"/>
  <c r="C3188" i="2664"/>
  <c r="C3189" i="2664"/>
  <c r="C3190" i="2664"/>
  <c r="C3191" i="2664"/>
  <c r="C3192" i="2664"/>
  <c r="C3193" i="2664"/>
  <c r="C3194" i="2664"/>
  <c r="C3195" i="2664"/>
  <c r="C3196" i="2664"/>
  <c r="C3197" i="2664"/>
  <c r="C3198" i="2664"/>
  <c r="C3199" i="2664"/>
  <c r="C3200" i="2664"/>
  <c r="C3201" i="2664"/>
  <c r="C3202" i="2664"/>
  <c r="C3203" i="2664"/>
  <c r="C3204" i="2664"/>
  <c r="C3205" i="2664"/>
  <c r="C3206" i="2664"/>
  <c r="C3207" i="2664"/>
  <c r="C3208" i="2664"/>
  <c r="C3209" i="2664"/>
  <c r="C3210" i="2664"/>
  <c r="C3211" i="2664"/>
  <c r="C3212" i="2664"/>
  <c r="C3213" i="2664"/>
  <c r="C3214" i="2664"/>
  <c r="C3215" i="2664"/>
  <c r="C3216" i="2664"/>
  <c r="C3217" i="2664"/>
  <c r="C3218" i="2664"/>
  <c r="C3219" i="2664"/>
  <c r="C3220" i="2664"/>
  <c r="C3221" i="2664"/>
  <c r="C3222" i="2664"/>
  <c r="C3223" i="2664"/>
  <c r="C3224" i="2664"/>
  <c r="C3225" i="2664"/>
  <c r="C3226" i="2664"/>
  <c r="C3227" i="2664"/>
  <c r="C3228" i="2664"/>
  <c r="C3229" i="2664"/>
  <c r="C3230" i="2664"/>
  <c r="C3231" i="2664"/>
  <c r="C3232" i="2664"/>
  <c r="C3233" i="2664"/>
  <c r="C3234" i="2664"/>
  <c r="C3235" i="2664"/>
  <c r="C3236" i="2664"/>
  <c r="C3237" i="2664"/>
  <c r="C3238" i="2664"/>
  <c r="C3239" i="2664"/>
  <c r="C3240" i="2664"/>
  <c r="C3241" i="2664"/>
  <c r="C3242" i="2664"/>
  <c r="C3243" i="2664"/>
  <c r="C3244" i="2664"/>
  <c r="C3245" i="2664"/>
  <c r="C3246" i="2664"/>
  <c r="C3247" i="2664"/>
  <c r="C3248" i="2664"/>
  <c r="C3249" i="2664"/>
  <c r="C3250" i="2664"/>
  <c r="C3251" i="2664"/>
  <c r="C3252" i="2664"/>
  <c r="C3253" i="2664"/>
  <c r="C3254" i="2664"/>
  <c r="C3255" i="2664"/>
  <c r="C3256" i="2664"/>
  <c r="C3257" i="2664"/>
  <c r="C3258" i="2664"/>
  <c r="C3259" i="2664"/>
  <c r="C3260" i="2664"/>
  <c r="C3261" i="2664"/>
  <c r="C3262" i="2664"/>
  <c r="C3263" i="2664"/>
  <c r="C3264" i="2664"/>
  <c r="C3265" i="2664"/>
  <c r="C3266" i="2664"/>
  <c r="C3267" i="2664"/>
  <c r="C3268" i="2664"/>
  <c r="C3269" i="2664"/>
  <c r="C3270" i="2664"/>
  <c r="C3271" i="2664"/>
  <c r="C3272" i="2664"/>
  <c r="C3273" i="2664"/>
  <c r="C3274" i="2664"/>
  <c r="C3275" i="2664"/>
  <c r="C3276" i="2664"/>
  <c r="C3277" i="2664"/>
  <c r="C3278" i="2664"/>
  <c r="C3279" i="2664"/>
  <c r="C3280" i="2664"/>
  <c r="C3281" i="2664"/>
  <c r="C3282" i="2664"/>
  <c r="C3283" i="2664"/>
  <c r="C3284" i="2664"/>
  <c r="C3285" i="2664"/>
  <c r="C3286" i="2664"/>
  <c r="C3287" i="2664"/>
  <c r="C3288" i="2664"/>
  <c r="C3289" i="2664"/>
  <c r="C3290" i="2664"/>
  <c r="C3291" i="2664"/>
  <c r="C3292" i="2664"/>
  <c r="C3293" i="2664"/>
  <c r="C3294" i="2664"/>
  <c r="C3295" i="2664"/>
  <c r="C3296" i="2664"/>
  <c r="C3297" i="2664"/>
  <c r="C3298" i="2664"/>
  <c r="C3299" i="2664"/>
  <c r="C3300" i="2664"/>
  <c r="C3301" i="2664"/>
  <c r="C3302" i="2664"/>
  <c r="C3303" i="2664"/>
  <c r="C3304" i="2664"/>
  <c r="C3305" i="2664"/>
  <c r="C3306" i="2664"/>
  <c r="C3307" i="2664"/>
  <c r="C3308" i="2664"/>
  <c r="C3309" i="2664"/>
  <c r="C3310" i="2664"/>
  <c r="C3311" i="2664"/>
  <c r="C3312" i="2664"/>
  <c r="C3313" i="2664"/>
  <c r="C3314" i="2664"/>
  <c r="C3315" i="2664"/>
  <c r="C3316" i="2664"/>
  <c r="C3317" i="2664"/>
  <c r="C3318" i="2664"/>
  <c r="C3319" i="2664"/>
  <c r="C3320" i="2664"/>
  <c r="C3321" i="2664"/>
  <c r="C3322" i="2664"/>
  <c r="C3323" i="2664"/>
  <c r="C3324" i="2664"/>
  <c r="C3325" i="2664"/>
  <c r="C3326" i="2664"/>
  <c r="C3327" i="2664"/>
  <c r="C3328" i="2664"/>
  <c r="C3329" i="2664"/>
  <c r="C3330" i="2664"/>
  <c r="C3331" i="2664"/>
  <c r="C3332" i="2664"/>
  <c r="C3333" i="2664"/>
  <c r="C3334" i="2664"/>
  <c r="C3335" i="2664"/>
  <c r="C3336" i="2664"/>
  <c r="C3337" i="2664"/>
  <c r="C3338" i="2664"/>
  <c r="C3339" i="2664"/>
  <c r="C3340" i="2664"/>
  <c r="C3341" i="2664"/>
  <c r="C3342" i="2664"/>
  <c r="C3343" i="2664"/>
  <c r="C3344" i="2664"/>
  <c r="C3345" i="2664"/>
  <c r="C3346" i="2664"/>
  <c r="C3347" i="2664"/>
  <c r="C3348" i="2664"/>
  <c r="C3349" i="2664"/>
  <c r="C3350" i="2664"/>
  <c r="C3351" i="2664"/>
  <c r="C3352" i="2664"/>
  <c r="C3353" i="2664"/>
  <c r="C3354" i="2664"/>
  <c r="C3355" i="2664"/>
  <c r="C3356" i="2664"/>
  <c r="C3357" i="2664"/>
  <c r="C3358" i="2664"/>
  <c r="C3359" i="2664"/>
  <c r="C3360" i="2664"/>
  <c r="C3361" i="2664"/>
  <c r="C3362" i="2664"/>
  <c r="C3363" i="2664"/>
  <c r="C3364" i="2664"/>
  <c r="C3365" i="2664"/>
  <c r="C3366" i="2664"/>
  <c r="C3367" i="2664"/>
  <c r="C3368" i="2664"/>
  <c r="C3369" i="2664"/>
  <c r="C3370" i="2664"/>
  <c r="C3371" i="2664"/>
  <c r="C3372" i="2664"/>
  <c r="C3373" i="2664"/>
  <c r="C3374" i="2664"/>
  <c r="C3375" i="2664"/>
  <c r="C3376" i="2664"/>
  <c r="C3377" i="2664"/>
  <c r="C3378" i="2664"/>
  <c r="C3379" i="2664"/>
  <c r="C3380" i="2664"/>
  <c r="C3381" i="2664"/>
  <c r="C3382" i="2664"/>
  <c r="C3383" i="2664"/>
  <c r="C3384" i="2664"/>
  <c r="C3385" i="2664"/>
  <c r="C3386" i="2664"/>
  <c r="C3387" i="2664"/>
  <c r="C3388" i="2664"/>
  <c r="C3389" i="2664"/>
  <c r="C3390" i="2664"/>
  <c r="C3391" i="2664"/>
  <c r="C3392" i="2664"/>
  <c r="C3393" i="2664"/>
  <c r="C3394" i="2664"/>
  <c r="C3395" i="2664"/>
  <c r="C3396" i="2664"/>
  <c r="C3397" i="2664"/>
  <c r="C3398" i="2664"/>
  <c r="C3399" i="2664"/>
  <c r="C3400" i="2664"/>
  <c r="C3401" i="2664"/>
  <c r="C3402" i="2664"/>
  <c r="C3403" i="2664"/>
  <c r="C3404" i="2664"/>
  <c r="C3405" i="2664"/>
  <c r="C3406" i="2664"/>
  <c r="C3407" i="2664"/>
  <c r="C3408" i="2664"/>
  <c r="C3409" i="2664"/>
  <c r="C3410" i="2664"/>
  <c r="C3411" i="2664"/>
  <c r="C3412" i="2664"/>
  <c r="C3413" i="2664"/>
  <c r="C3414" i="2664"/>
  <c r="C3415" i="2664"/>
  <c r="C3416" i="2664"/>
  <c r="C3417" i="2664"/>
  <c r="C3418" i="2664"/>
  <c r="C3419" i="2664"/>
  <c r="C3420" i="2664"/>
  <c r="C3421" i="2664"/>
  <c r="C3422" i="2664"/>
  <c r="C3423" i="2664"/>
  <c r="C3424" i="2664"/>
  <c r="C3425" i="2664"/>
  <c r="C3426" i="2664"/>
  <c r="C3427" i="2664"/>
  <c r="C3428" i="2664"/>
  <c r="C3429" i="2664"/>
  <c r="C3430" i="2664"/>
  <c r="C3431" i="2664"/>
  <c r="C3432" i="2664"/>
  <c r="C3433" i="2664"/>
  <c r="C3434" i="2664"/>
  <c r="C3435" i="2664"/>
  <c r="C3436" i="2664"/>
  <c r="C3437" i="2664"/>
  <c r="C3438" i="2664"/>
  <c r="C3439" i="2664"/>
  <c r="C3440" i="2664"/>
  <c r="C3441" i="2664"/>
  <c r="C3442" i="2664"/>
  <c r="C3443" i="2664"/>
  <c r="C3444" i="2664"/>
  <c r="C3445" i="2664"/>
  <c r="C3446" i="2664"/>
  <c r="C3447" i="2664"/>
  <c r="C3448" i="2664"/>
  <c r="C3449" i="2664"/>
  <c r="C3450" i="2664"/>
  <c r="C3451" i="2664"/>
  <c r="C3452" i="2664"/>
  <c r="C3453" i="2664"/>
  <c r="C3454" i="2664"/>
  <c r="C3455" i="2664"/>
  <c r="C3456" i="2664"/>
  <c r="C3457" i="2664"/>
  <c r="C3458" i="2664"/>
  <c r="C3459" i="2664"/>
  <c r="C3460" i="2664"/>
  <c r="C3461" i="2664"/>
  <c r="C3462" i="2664"/>
  <c r="C3463" i="2664"/>
  <c r="C3464" i="2664"/>
  <c r="C3465" i="2664"/>
  <c r="C3466" i="2664"/>
  <c r="C3467" i="2664"/>
  <c r="C3468" i="2664"/>
  <c r="C3469" i="2664"/>
  <c r="C3470" i="2664"/>
  <c r="C3471" i="2664"/>
  <c r="C3472" i="2664"/>
  <c r="C3473" i="2664"/>
  <c r="C3474" i="2664"/>
  <c r="C3475" i="2664"/>
  <c r="C3476" i="2664"/>
  <c r="C3477" i="2664"/>
  <c r="C3478" i="2664"/>
  <c r="C3479" i="2664"/>
  <c r="C3480" i="2664"/>
  <c r="C3481" i="2664"/>
  <c r="C3482" i="2664"/>
  <c r="C3483" i="2664"/>
  <c r="C3484" i="2664"/>
  <c r="C3485" i="2664"/>
  <c r="C3486" i="2664"/>
  <c r="C3487" i="2664"/>
  <c r="C3488" i="2664"/>
  <c r="C3489" i="2664"/>
  <c r="C3490" i="2664"/>
  <c r="C3491" i="2664"/>
  <c r="C3492" i="2664"/>
  <c r="C3493" i="2664"/>
  <c r="C3494" i="2664"/>
  <c r="C3495" i="2664"/>
  <c r="C3496" i="2664"/>
  <c r="C3497" i="2664"/>
  <c r="C3498" i="2664"/>
  <c r="C3499" i="2664"/>
  <c r="C3500" i="2664"/>
  <c r="C3501" i="2664"/>
  <c r="C3502" i="2664"/>
  <c r="C3503" i="2664"/>
  <c r="C3504" i="2664"/>
  <c r="C3505" i="2664"/>
  <c r="C3506" i="2664"/>
  <c r="C3507" i="2664"/>
  <c r="C3508" i="2664"/>
  <c r="C3509" i="2664"/>
  <c r="C3510" i="2664"/>
  <c r="C3511" i="2664"/>
  <c r="C3512" i="2664"/>
  <c r="C3513" i="2664"/>
  <c r="C3514" i="2664"/>
  <c r="C3515" i="2664"/>
  <c r="C3516" i="2664"/>
  <c r="C3517" i="2664"/>
  <c r="C3518" i="2664"/>
  <c r="C3519" i="2664"/>
  <c r="C3520" i="2664"/>
  <c r="C3521" i="2664"/>
  <c r="C3522" i="2664"/>
  <c r="C3523" i="2664"/>
  <c r="C3524" i="2664"/>
  <c r="C3525" i="2664"/>
  <c r="C3526" i="2664"/>
  <c r="C3527" i="2664"/>
  <c r="C3528" i="2664"/>
  <c r="C3529" i="2664"/>
  <c r="C3530" i="2664"/>
  <c r="C3531" i="2664"/>
  <c r="C3532" i="2664"/>
  <c r="C3533" i="2664"/>
  <c r="C3534" i="2664"/>
  <c r="C3535" i="2664"/>
  <c r="C3536" i="2664"/>
  <c r="C3537" i="2664"/>
  <c r="C3538" i="2664"/>
  <c r="C3539" i="2664"/>
  <c r="C3540" i="2664"/>
  <c r="C3541" i="2664"/>
  <c r="C3542" i="2664"/>
  <c r="C3543" i="2664"/>
  <c r="C3544" i="2664"/>
  <c r="C3545" i="2664"/>
  <c r="C3546" i="2664"/>
  <c r="C3547" i="2664"/>
  <c r="C3548" i="2664"/>
  <c r="C3549" i="2664"/>
  <c r="C3550" i="2664"/>
  <c r="C3551" i="2664"/>
  <c r="C3552" i="2664"/>
  <c r="C3553" i="2664"/>
  <c r="C3554" i="2664"/>
  <c r="C3555" i="2664"/>
  <c r="C3556" i="2664"/>
  <c r="C3557" i="2664"/>
  <c r="C3558" i="2664"/>
  <c r="C3559" i="2664"/>
  <c r="C3560" i="2664"/>
  <c r="C3561" i="2664"/>
  <c r="C3562" i="2664"/>
  <c r="C3563" i="2664"/>
  <c r="C3564" i="2664"/>
  <c r="C3565" i="2664"/>
  <c r="C3566" i="2664"/>
  <c r="C3567" i="2664"/>
  <c r="C3568" i="2664"/>
  <c r="C3569" i="2664"/>
  <c r="C3570" i="2664"/>
  <c r="C3571" i="2664"/>
  <c r="C3572" i="2664"/>
  <c r="C3573" i="2664"/>
  <c r="C3574" i="2664"/>
  <c r="C3575" i="2664"/>
  <c r="C3576" i="2664"/>
  <c r="C3577" i="2664"/>
  <c r="C3578" i="2664"/>
  <c r="C3579" i="2664"/>
  <c r="C3580" i="2664"/>
  <c r="C3581" i="2664"/>
  <c r="C3582" i="2664"/>
  <c r="C3583" i="2664"/>
  <c r="C3584" i="2664"/>
  <c r="C3585" i="2664"/>
  <c r="C3586" i="2664"/>
  <c r="C3587" i="2664"/>
  <c r="C3588" i="2664"/>
  <c r="C3589" i="2664"/>
  <c r="C3590" i="2664"/>
  <c r="C3591" i="2664"/>
  <c r="C3592" i="2664"/>
  <c r="C3593" i="2664"/>
  <c r="C3594" i="2664"/>
  <c r="C3595" i="2664"/>
  <c r="C3596" i="2664"/>
  <c r="C3597" i="2664"/>
  <c r="C3598" i="2664"/>
  <c r="C3599" i="2664"/>
  <c r="C3600" i="2664"/>
  <c r="C3601" i="2664"/>
  <c r="C3602" i="2664"/>
  <c r="C3603" i="2664"/>
  <c r="C3604" i="2664"/>
  <c r="C3605" i="2664"/>
  <c r="C3606" i="2664"/>
  <c r="C3607" i="2664"/>
  <c r="C3608" i="2664"/>
  <c r="C3609" i="2664"/>
  <c r="C3610" i="2664"/>
  <c r="C3611" i="2664"/>
  <c r="C3612" i="2664"/>
  <c r="C3613" i="2664"/>
  <c r="C3614" i="2664"/>
  <c r="C3615" i="2664"/>
  <c r="C3616" i="2664"/>
  <c r="C3617" i="2664"/>
  <c r="C3618" i="2664"/>
  <c r="C3619" i="2664"/>
  <c r="C3620" i="2664"/>
  <c r="C3621" i="2664"/>
  <c r="C3622" i="2664"/>
  <c r="C3623" i="2664"/>
  <c r="C3624" i="2664"/>
  <c r="C3625" i="2664"/>
  <c r="C3626" i="2664"/>
  <c r="C3627" i="2664"/>
  <c r="C3628" i="2664"/>
  <c r="C3629" i="2664"/>
  <c r="C3630" i="2664"/>
  <c r="C3631" i="2664"/>
  <c r="C3632" i="2664"/>
  <c r="C3633" i="2664"/>
  <c r="C3634" i="2664"/>
  <c r="C3635" i="2664"/>
  <c r="C3636" i="2664"/>
  <c r="C3637" i="2664"/>
  <c r="C3638" i="2664"/>
  <c r="C3639" i="2664"/>
  <c r="C3640" i="2664"/>
  <c r="C3641" i="2664"/>
  <c r="C3642" i="2664"/>
  <c r="C3643" i="2664"/>
  <c r="C3644" i="2664"/>
  <c r="C3645" i="2664"/>
  <c r="C3646" i="2664"/>
  <c r="C3647" i="2664"/>
  <c r="C3648" i="2664"/>
  <c r="C3649" i="2664"/>
  <c r="C3650" i="2664"/>
  <c r="C3651" i="2664"/>
  <c r="C3652" i="2664"/>
  <c r="C3653" i="2664"/>
  <c r="C3654" i="2664"/>
  <c r="C3655" i="2664"/>
  <c r="C3656" i="2664"/>
  <c r="C3657" i="2664"/>
  <c r="C3658" i="2664"/>
  <c r="C3659" i="2664"/>
  <c r="C3660" i="2664"/>
  <c r="C3661" i="2664"/>
  <c r="C3662" i="2664"/>
  <c r="C3663" i="2664"/>
  <c r="C3664" i="2664"/>
  <c r="C3665" i="2664"/>
  <c r="C3666" i="2664"/>
  <c r="C3667" i="2664"/>
  <c r="C3668" i="2664"/>
  <c r="C3669" i="2664"/>
  <c r="C3670" i="2664"/>
  <c r="C3671" i="2664"/>
  <c r="C3672" i="2664"/>
  <c r="C3673" i="2664"/>
  <c r="C3674" i="2664"/>
  <c r="C3675" i="2664"/>
  <c r="C3676" i="2664"/>
  <c r="C3677" i="2664"/>
  <c r="C3678" i="2664"/>
  <c r="C3679" i="2664"/>
  <c r="C3680" i="2664"/>
  <c r="C3681" i="2664"/>
  <c r="C3682" i="2664"/>
  <c r="C3683" i="2664"/>
  <c r="C3684" i="2664"/>
  <c r="C3685" i="2664"/>
  <c r="C3686" i="2664"/>
  <c r="C3687" i="2664"/>
  <c r="C3688" i="2664"/>
  <c r="C3689" i="2664"/>
  <c r="C3690" i="2664"/>
  <c r="C3691" i="2664"/>
  <c r="C3692" i="2664"/>
  <c r="C3693" i="2664"/>
  <c r="C3694" i="2664"/>
  <c r="C3695" i="2664"/>
  <c r="C3696" i="2664"/>
  <c r="C3697" i="2664"/>
  <c r="C3698" i="2664"/>
  <c r="C3699" i="2664"/>
  <c r="C3700" i="2664"/>
  <c r="C3701" i="2664"/>
  <c r="C3702" i="2664"/>
  <c r="C3703" i="2664"/>
  <c r="C3704" i="2664"/>
  <c r="C3705" i="2664"/>
  <c r="C3706" i="2664"/>
  <c r="C3707" i="2664"/>
  <c r="C3708" i="2664"/>
  <c r="C3709" i="2664"/>
  <c r="C3710" i="2664"/>
  <c r="C3711" i="2664"/>
  <c r="C3712" i="2664"/>
  <c r="C3713" i="2664"/>
  <c r="C3714" i="2664"/>
  <c r="C3715" i="2664"/>
  <c r="C3716" i="2664"/>
  <c r="C3717" i="2664"/>
  <c r="C3718" i="2664"/>
  <c r="C3719" i="2664"/>
  <c r="C3720" i="2664"/>
  <c r="C3721" i="2664"/>
  <c r="C3722" i="2664"/>
  <c r="C3723" i="2664"/>
  <c r="C3724" i="2664"/>
  <c r="C3725" i="2664"/>
  <c r="C3726" i="2664"/>
  <c r="C3727" i="2664"/>
  <c r="C3728" i="2664"/>
  <c r="C3729" i="2664"/>
  <c r="C3730" i="2664"/>
  <c r="C3731" i="2664"/>
  <c r="C3732" i="2664"/>
  <c r="C3733" i="2664"/>
  <c r="C3734" i="2664"/>
  <c r="C3735" i="2664"/>
  <c r="C3736" i="2664"/>
  <c r="C3737" i="2664"/>
  <c r="C3738" i="2664"/>
  <c r="C3739" i="2664"/>
  <c r="C3740" i="2664"/>
  <c r="C3741" i="2664"/>
  <c r="C3742" i="2664"/>
  <c r="C3743" i="2664"/>
  <c r="C3744" i="2664"/>
  <c r="C3745" i="2664"/>
  <c r="C3746" i="2664"/>
  <c r="C3747" i="2664"/>
  <c r="C3748" i="2664"/>
  <c r="C3749" i="2664"/>
  <c r="C3750" i="2664"/>
  <c r="C3751" i="2664"/>
  <c r="C3752" i="2664"/>
  <c r="C3753" i="2664"/>
  <c r="C3754" i="2664"/>
  <c r="C3755" i="2664"/>
  <c r="C3756" i="2664"/>
  <c r="C3757" i="2664"/>
  <c r="C3758" i="2664"/>
  <c r="C3759" i="2664"/>
  <c r="C3760" i="2664"/>
  <c r="C3761" i="2664"/>
  <c r="C3762" i="2664"/>
  <c r="C3763" i="2664"/>
  <c r="C3764" i="2664"/>
  <c r="C3765" i="2664"/>
  <c r="C3766" i="2664"/>
  <c r="C3767" i="2664"/>
  <c r="C3768" i="2664"/>
  <c r="C3769" i="2664"/>
  <c r="C3770" i="2664"/>
  <c r="C3771" i="2664"/>
  <c r="C3772" i="2664"/>
  <c r="C3773" i="2664"/>
  <c r="C3774" i="2664"/>
  <c r="C3775" i="2664"/>
  <c r="C3776" i="2664"/>
  <c r="C3777" i="2664"/>
  <c r="C3778" i="2664"/>
  <c r="C3779" i="2664"/>
  <c r="C3780" i="2664"/>
  <c r="C3781" i="2664"/>
  <c r="C3782" i="2664"/>
  <c r="C3783" i="2664"/>
  <c r="C3784" i="2664"/>
  <c r="C3785" i="2664"/>
  <c r="C3786" i="2664"/>
  <c r="C3787" i="2664"/>
  <c r="C3788" i="2664"/>
  <c r="C3789" i="2664"/>
  <c r="C3790" i="2664"/>
  <c r="C3791" i="2664"/>
  <c r="C3792" i="2664"/>
  <c r="C3793" i="2664"/>
  <c r="C3794" i="2664"/>
  <c r="C3795" i="2664"/>
  <c r="C3796" i="2664"/>
  <c r="C3797" i="2664"/>
  <c r="C3798" i="2664"/>
  <c r="C3799" i="2664"/>
  <c r="C3800" i="2664"/>
  <c r="C3801" i="2664"/>
  <c r="C3802" i="2664"/>
  <c r="C3803" i="2664"/>
  <c r="C3804" i="2664"/>
  <c r="C3805" i="2664"/>
  <c r="C3806" i="2664"/>
  <c r="C3807" i="2664"/>
  <c r="C3808" i="2664"/>
  <c r="C3809" i="2664"/>
  <c r="C3810" i="2664"/>
  <c r="C3811" i="2664"/>
  <c r="C3812" i="2664"/>
  <c r="C3813" i="2664"/>
  <c r="C3814" i="2664"/>
  <c r="C3815" i="2664"/>
  <c r="C3816" i="2664"/>
  <c r="C3817" i="2664"/>
  <c r="C3818" i="2664"/>
  <c r="C3819" i="2664"/>
  <c r="C3820" i="2664"/>
  <c r="C3821" i="2664"/>
  <c r="C3822" i="2664"/>
  <c r="C3823" i="2664"/>
  <c r="C3824" i="2664"/>
  <c r="C3825" i="2664"/>
  <c r="C3826" i="2664"/>
  <c r="C3827" i="2664"/>
  <c r="C3828" i="2664"/>
  <c r="C3829" i="2664"/>
  <c r="C3830" i="2664"/>
  <c r="C3831" i="2664"/>
  <c r="C3832" i="2664"/>
  <c r="C3833" i="2664"/>
  <c r="C3834" i="2664"/>
  <c r="C3835" i="2664"/>
  <c r="C3836" i="2664"/>
  <c r="C3837" i="2664"/>
  <c r="C3838" i="2664"/>
  <c r="C3839" i="2664"/>
  <c r="C3840" i="2664"/>
  <c r="C3841" i="2664"/>
  <c r="C3842" i="2664"/>
  <c r="C3843" i="2664"/>
  <c r="C3844" i="2664"/>
  <c r="C3845" i="2664"/>
  <c r="C3846" i="2664"/>
  <c r="C3847" i="2664"/>
  <c r="C3848" i="2664"/>
  <c r="C3849" i="2664"/>
  <c r="C3850" i="2664"/>
  <c r="C3851" i="2664"/>
  <c r="C3852" i="2664"/>
  <c r="C3853" i="2664"/>
  <c r="C3854" i="2664"/>
  <c r="C3855" i="2664"/>
  <c r="C3856" i="2664"/>
  <c r="C3857" i="2664"/>
  <c r="C3858" i="2664"/>
  <c r="C3859" i="2664"/>
  <c r="C3860" i="2664"/>
  <c r="C3861" i="2664"/>
  <c r="C3862" i="2664"/>
  <c r="C3863" i="2664"/>
  <c r="C3864" i="2664"/>
  <c r="C3865" i="2664"/>
  <c r="C3866" i="2664"/>
  <c r="C3867" i="2664"/>
  <c r="C3868" i="2664"/>
  <c r="C3869" i="2664"/>
  <c r="C3870" i="2664"/>
  <c r="C3871" i="2664"/>
  <c r="C3872" i="2664"/>
  <c r="C3873" i="2664"/>
  <c r="C3874" i="2664"/>
  <c r="C3875" i="2664"/>
  <c r="C3876" i="2664"/>
  <c r="C3877" i="2664"/>
  <c r="C3878" i="2664"/>
  <c r="C3879" i="2664"/>
  <c r="C3880" i="2664"/>
  <c r="C3881" i="2664"/>
  <c r="C3882" i="2664"/>
  <c r="C3883" i="2664"/>
  <c r="C3884" i="2664"/>
  <c r="C3885" i="2664"/>
  <c r="C3886" i="2664"/>
  <c r="C3887" i="2664"/>
  <c r="C3888" i="2664"/>
  <c r="C3889" i="2664"/>
  <c r="C3890" i="2664"/>
  <c r="C3891" i="2664"/>
  <c r="C3892" i="2664"/>
  <c r="C3893" i="2664"/>
  <c r="C3894" i="2664"/>
  <c r="C3895" i="2664"/>
  <c r="C3896" i="2664"/>
  <c r="C3897" i="2664"/>
  <c r="C3898" i="2664"/>
  <c r="C3899" i="2664"/>
  <c r="C3900" i="2664"/>
  <c r="C3901" i="2664"/>
  <c r="C3902" i="2664"/>
  <c r="C3903" i="2664"/>
  <c r="C3904" i="2664"/>
  <c r="C3905" i="2664"/>
  <c r="C3906" i="2664"/>
  <c r="C3907" i="2664"/>
  <c r="C3908" i="2664"/>
  <c r="C3909" i="2664"/>
  <c r="C3910" i="2664"/>
  <c r="C3911" i="2664"/>
  <c r="C3912" i="2664"/>
  <c r="C3913" i="2664"/>
  <c r="C3914" i="2664"/>
  <c r="C3915" i="2664"/>
  <c r="C3916" i="2664"/>
  <c r="C3917" i="2664"/>
  <c r="C3918" i="2664"/>
  <c r="C3919" i="2664"/>
  <c r="C3920" i="2664"/>
  <c r="C3921" i="2664"/>
  <c r="C3922" i="2664"/>
  <c r="C3923" i="2664"/>
  <c r="C3924" i="2664"/>
  <c r="C3925" i="2664"/>
  <c r="C3926" i="2664"/>
  <c r="C3927" i="2664"/>
  <c r="C3928" i="2664"/>
  <c r="C3929" i="2664"/>
  <c r="C3930" i="2664"/>
  <c r="C3931" i="2664"/>
  <c r="C3932" i="2664"/>
  <c r="C3933" i="2664"/>
  <c r="C3934" i="2664"/>
  <c r="C3935" i="2664"/>
  <c r="C3936" i="2664"/>
  <c r="C3937" i="2664"/>
  <c r="C3938" i="2664"/>
  <c r="C3939" i="2664"/>
  <c r="C3940" i="2664"/>
  <c r="C3941" i="2664"/>
  <c r="C3942" i="2664"/>
  <c r="C3943" i="2664"/>
  <c r="C3944" i="2664"/>
  <c r="C3945" i="2664"/>
  <c r="C3946" i="2664"/>
  <c r="C3947" i="2664"/>
  <c r="C3948" i="2664"/>
  <c r="C3949" i="2664"/>
  <c r="C3950" i="2664"/>
  <c r="C3951" i="2664"/>
  <c r="C3952" i="2664"/>
  <c r="C3953" i="2664"/>
  <c r="C3954" i="2664"/>
  <c r="C3955" i="2664"/>
  <c r="C3956" i="2664"/>
  <c r="C3957" i="2664"/>
  <c r="C3958" i="2664"/>
  <c r="C3959" i="2664"/>
  <c r="C3960" i="2664"/>
  <c r="C3961" i="2664"/>
  <c r="C3962" i="2664"/>
  <c r="C3963" i="2664"/>
  <c r="C3964" i="2664"/>
  <c r="C3965" i="2664"/>
  <c r="C3966" i="2664"/>
  <c r="C3967" i="2664"/>
  <c r="C3968" i="2664"/>
  <c r="C3969" i="2664"/>
  <c r="C3970" i="2664"/>
  <c r="C3971" i="2664"/>
  <c r="C3972" i="2664"/>
  <c r="C3973" i="2664"/>
  <c r="C3974" i="2664"/>
  <c r="C3975" i="2664"/>
  <c r="C3976" i="2664"/>
  <c r="C3977" i="2664"/>
  <c r="C3978" i="2664"/>
  <c r="C3979" i="2664"/>
  <c r="C3980" i="2664"/>
  <c r="C3981" i="2664"/>
  <c r="C3982" i="2664"/>
  <c r="C3983" i="2664"/>
  <c r="C3984" i="2664"/>
  <c r="C3985" i="2664"/>
  <c r="C3986" i="2664"/>
  <c r="C3987" i="2664"/>
  <c r="C3988" i="2664"/>
  <c r="C3989" i="2664"/>
  <c r="C3990" i="2664"/>
  <c r="C3991" i="2664"/>
  <c r="C3992" i="2664"/>
  <c r="C3993" i="2664"/>
  <c r="C3994" i="2664"/>
  <c r="C3995" i="2664"/>
  <c r="C3996" i="2664"/>
  <c r="C3997" i="2664"/>
  <c r="C3998" i="2664"/>
  <c r="C3999" i="2664"/>
  <c r="C4000" i="2664"/>
  <c r="C4001" i="2664"/>
  <c r="C4002" i="2664"/>
  <c r="C4003" i="2664"/>
  <c r="C4004" i="2664"/>
  <c r="C4005" i="2664"/>
  <c r="C4006" i="2664"/>
  <c r="C4007" i="2664"/>
  <c r="C4008" i="2664"/>
  <c r="C4009" i="2664"/>
  <c r="C4010" i="2664"/>
  <c r="C4011" i="2664"/>
  <c r="C4012" i="2664"/>
  <c r="C4013" i="2664"/>
  <c r="C4014" i="2664"/>
  <c r="C4015" i="2664"/>
  <c r="C4016" i="2664"/>
  <c r="C4017" i="2664"/>
  <c r="C4018" i="2664"/>
  <c r="C4019" i="2664"/>
  <c r="C4020" i="2664"/>
  <c r="C4021" i="2664"/>
  <c r="C4022" i="2664"/>
  <c r="C4023" i="2664"/>
  <c r="C4024" i="2664"/>
  <c r="C4025" i="2664"/>
  <c r="C4026" i="2664"/>
  <c r="C4027" i="2664"/>
  <c r="C4028" i="2664"/>
  <c r="C4029" i="2664"/>
  <c r="C4030" i="2664"/>
  <c r="C4031" i="2664"/>
  <c r="C4032" i="2664"/>
  <c r="C4033" i="2664"/>
  <c r="C4034" i="2664"/>
  <c r="C4035" i="2664"/>
  <c r="C4036" i="2664"/>
  <c r="C4037" i="2664"/>
  <c r="C4038" i="2664"/>
  <c r="C4039" i="2664"/>
  <c r="C4040" i="2664"/>
  <c r="C4041" i="2664"/>
  <c r="C4042" i="2664"/>
  <c r="C4043" i="2664"/>
  <c r="C4044" i="2664"/>
  <c r="C4045" i="2664"/>
  <c r="C4046" i="2664"/>
  <c r="C4047" i="2664"/>
  <c r="C4048" i="2664"/>
  <c r="C4049" i="2664"/>
  <c r="C4050" i="2664"/>
  <c r="C4051" i="2664"/>
  <c r="C4052" i="2664"/>
  <c r="C4053" i="2664"/>
  <c r="C4054" i="2664"/>
  <c r="C4055" i="2664"/>
  <c r="C4056" i="2664"/>
  <c r="C4057" i="2664"/>
  <c r="C4058" i="2664"/>
  <c r="C4059" i="2664"/>
  <c r="C4060" i="2664"/>
  <c r="C4061" i="2664"/>
  <c r="C4062" i="2664"/>
  <c r="C4063" i="2664"/>
  <c r="C4064" i="2664"/>
  <c r="C4065" i="2664"/>
  <c r="C4066" i="2664"/>
  <c r="C4067" i="2664"/>
  <c r="C4068" i="2664"/>
  <c r="C4069" i="2664"/>
  <c r="C4070" i="2664"/>
  <c r="C4071" i="2664"/>
  <c r="C4072" i="2664"/>
  <c r="C4073" i="2664"/>
  <c r="C4074" i="2664"/>
  <c r="C4075" i="2664"/>
  <c r="C4076" i="2664"/>
  <c r="C4077" i="2664"/>
  <c r="C4078" i="2664"/>
  <c r="C4079" i="2664"/>
  <c r="C4080" i="2664"/>
  <c r="C4081" i="2664"/>
  <c r="C4082" i="2664"/>
  <c r="C4083" i="2664"/>
  <c r="C4084" i="2664"/>
  <c r="C4085" i="2664"/>
  <c r="C4086" i="2664"/>
  <c r="C4087" i="2664"/>
  <c r="C4088" i="2664"/>
  <c r="C4089" i="2664"/>
  <c r="C4090" i="2664"/>
  <c r="C4091" i="2664"/>
  <c r="C4092" i="2664"/>
  <c r="C4093" i="2664"/>
  <c r="C4094" i="2664"/>
  <c r="C4095" i="2664"/>
  <c r="C4096" i="2664"/>
  <c r="C4097" i="2664"/>
  <c r="C4098" i="2664"/>
  <c r="C4099" i="2664"/>
  <c r="C4100" i="2664"/>
  <c r="C4101" i="2664"/>
  <c r="C4102" i="2664"/>
  <c r="C4103" i="2664"/>
  <c r="C4104" i="2664"/>
  <c r="C4105" i="2664"/>
  <c r="C4106" i="2664"/>
  <c r="C4107" i="2664"/>
  <c r="C4108" i="2664"/>
  <c r="C4109" i="2664"/>
  <c r="C4110" i="2664"/>
  <c r="C4111" i="2664"/>
  <c r="C4112" i="2664"/>
  <c r="C4113" i="2664"/>
  <c r="C4114" i="2664"/>
  <c r="C4115" i="2664"/>
  <c r="C4116" i="2664"/>
  <c r="C4117" i="2664"/>
  <c r="C4118" i="2664"/>
  <c r="C4119" i="2664"/>
  <c r="C4120" i="2664"/>
  <c r="C4121" i="2664"/>
  <c r="C4122" i="2664"/>
  <c r="C4123" i="2664"/>
  <c r="C4124" i="2664"/>
  <c r="C4125" i="2664"/>
  <c r="C4126" i="2664"/>
  <c r="C4127" i="2664"/>
  <c r="C4128" i="2664"/>
  <c r="C4129" i="2664"/>
  <c r="C4130" i="2664"/>
  <c r="C4131" i="2664"/>
  <c r="C4132" i="2664"/>
  <c r="C4133" i="2664"/>
  <c r="C4134" i="2664"/>
  <c r="C4135" i="2664"/>
  <c r="C4136" i="2664"/>
  <c r="C4137" i="2664"/>
  <c r="C4138" i="2664"/>
  <c r="C4139" i="2664"/>
  <c r="C4140" i="2664"/>
  <c r="C4141" i="2664"/>
  <c r="C4142" i="2664"/>
  <c r="C4143" i="2664"/>
  <c r="C4144" i="2664"/>
  <c r="C4145" i="2664"/>
  <c r="C4146" i="2664"/>
  <c r="C4147" i="2664"/>
  <c r="C4148" i="2664"/>
  <c r="C4149" i="2664"/>
  <c r="C4150" i="2664"/>
  <c r="C4151" i="2664"/>
  <c r="C4152" i="2664"/>
  <c r="C4153" i="2664"/>
  <c r="C4154" i="2664"/>
  <c r="C4155" i="2664"/>
  <c r="C4156" i="2664"/>
  <c r="C4157" i="2664"/>
  <c r="C4158" i="2664"/>
  <c r="C4159" i="2664"/>
  <c r="C4160" i="2664"/>
  <c r="C4161" i="2664"/>
  <c r="C4162" i="2664"/>
  <c r="C4163" i="2664"/>
  <c r="C4164" i="2664"/>
  <c r="C4165" i="2664"/>
  <c r="C4166" i="2664"/>
  <c r="C4167" i="2664"/>
  <c r="C4168" i="2664"/>
  <c r="C4169" i="2664"/>
  <c r="C4170" i="2664"/>
  <c r="C4171" i="2664"/>
  <c r="C4172" i="2664"/>
  <c r="C4173" i="2664"/>
  <c r="C4174" i="2664"/>
  <c r="C4175" i="2664"/>
  <c r="C4176" i="2664"/>
  <c r="C4177" i="2664"/>
  <c r="C4178" i="2664"/>
  <c r="C4179" i="2664"/>
  <c r="C4180" i="2664"/>
  <c r="C4181" i="2664"/>
  <c r="C4182" i="2664"/>
  <c r="C4183" i="2664"/>
  <c r="C4184" i="2664"/>
  <c r="C4185" i="2664"/>
  <c r="C4186" i="2664"/>
  <c r="C4187" i="2664"/>
  <c r="C4188" i="2664"/>
  <c r="C4189" i="2664"/>
  <c r="C4190" i="2664"/>
  <c r="C4191" i="2664"/>
  <c r="C4192" i="2664"/>
  <c r="C4193" i="2664"/>
  <c r="C4194" i="2664"/>
  <c r="C4195" i="2664"/>
  <c r="C4196" i="2664"/>
  <c r="C4197" i="2664"/>
  <c r="C4198" i="2664"/>
  <c r="C4199" i="2664"/>
  <c r="C4200" i="2664"/>
  <c r="C4201" i="2664"/>
  <c r="C4202" i="2664"/>
  <c r="C4203" i="2664"/>
  <c r="C4204" i="2664"/>
  <c r="C4205" i="2664"/>
  <c r="C4206" i="2664"/>
  <c r="C4207" i="2664"/>
  <c r="C4208" i="2664"/>
  <c r="C4209" i="2664"/>
  <c r="C4210" i="2664"/>
  <c r="C4211" i="2664"/>
  <c r="C4212" i="2664"/>
  <c r="C4213" i="2664"/>
  <c r="C4214" i="2664"/>
  <c r="C4215" i="2664"/>
  <c r="C4216" i="2664"/>
  <c r="C4217" i="2664"/>
  <c r="C4218" i="2664"/>
  <c r="C4219" i="2664"/>
  <c r="C4220" i="2664"/>
  <c r="C4221" i="2664"/>
  <c r="C4222" i="2664"/>
  <c r="C4223" i="2664"/>
  <c r="C4224" i="2664"/>
  <c r="C4225" i="2664"/>
  <c r="C4226" i="2664"/>
  <c r="C4227" i="2664"/>
  <c r="C4228" i="2664"/>
  <c r="C4229" i="2664"/>
  <c r="C4230" i="2664"/>
  <c r="C4231" i="2664"/>
  <c r="C4232" i="2664"/>
  <c r="C4233" i="2664"/>
  <c r="C4234" i="2664"/>
  <c r="C4235" i="2664"/>
  <c r="C4236" i="2664"/>
  <c r="C4237" i="2664"/>
  <c r="C4238" i="2664"/>
  <c r="C4239" i="2664"/>
  <c r="C4240" i="2664"/>
  <c r="C4241" i="2664"/>
  <c r="C4242" i="2664"/>
  <c r="C4243" i="2664"/>
  <c r="C4244" i="2664"/>
  <c r="C4245" i="2664"/>
  <c r="C4246" i="2664"/>
  <c r="C4247" i="2664"/>
  <c r="C4248" i="2664"/>
  <c r="C4249" i="2664"/>
  <c r="C4250" i="2664"/>
  <c r="C4251" i="2664"/>
  <c r="C4252" i="2664"/>
  <c r="C4253" i="2664"/>
  <c r="C4254" i="2664"/>
  <c r="C4255" i="2664"/>
  <c r="C4256" i="2664"/>
  <c r="C4257" i="2664"/>
  <c r="C4258" i="2664"/>
  <c r="C4259" i="2664"/>
  <c r="C4260" i="2664"/>
  <c r="C4261" i="2664"/>
  <c r="C4262" i="2664"/>
  <c r="C4263" i="2664"/>
  <c r="C4264" i="2664"/>
  <c r="C4265" i="2664"/>
  <c r="C4266" i="2664"/>
  <c r="C4267" i="2664"/>
  <c r="C4268" i="2664"/>
  <c r="C4269" i="2664"/>
  <c r="C4270" i="2664"/>
  <c r="C4271" i="2664"/>
  <c r="C4272" i="2664"/>
  <c r="C4273" i="2664"/>
  <c r="C4274" i="2664"/>
  <c r="C4275" i="2664"/>
  <c r="C4276" i="2664"/>
  <c r="C4277" i="2664"/>
  <c r="C4278" i="2664"/>
  <c r="C4279" i="2664"/>
  <c r="C4280" i="2664"/>
  <c r="C4281" i="2664"/>
  <c r="C4282" i="2664"/>
  <c r="C4283" i="2664"/>
  <c r="C4284" i="2664"/>
  <c r="C4285" i="2664"/>
  <c r="C4286" i="2664"/>
  <c r="C4287" i="2664"/>
  <c r="C4288" i="2664"/>
  <c r="C4289" i="2664"/>
  <c r="C4290" i="2664"/>
  <c r="C4291" i="2664"/>
  <c r="C4292" i="2664"/>
  <c r="C4293" i="2664"/>
  <c r="C4294" i="2664"/>
  <c r="C4295" i="2664"/>
  <c r="C4296" i="2664"/>
  <c r="C4297" i="2664"/>
  <c r="C4298" i="2664"/>
  <c r="C4299" i="2664"/>
  <c r="C4300" i="2664"/>
  <c r="C4301" i="2664"/>
  <c r="C4302" i="2664"/>
  <c r="C4303" i="2664"/>
  <c r="C4304" i="2664"/>
  <c r="C4305" i="2664"/>
  <c r="C4306" i="2664"/>
  <c r="C4307" i="2664"/>
  <c r="C4308" i="2664"/>
  <c r="C4309" i="2664"/>
  <c r="C4310" i="2664"/>
  <c r="C4311" i="2664"/>
  <c r="C4312" i="2664"/>
  <c r="C4313" i="2664"/>
  <c r="C4314" i="2664"/>
  <c r="C4315" i="2664"/>
  <c r="C4316" i="2664"/>
  <c r="C4317" i="2664"/>
  <c r="C4318" i="2664"/>
  <c r="C4319" i="2664"/>
  <c r="C4320" i="2664"/>
  <c r="C4321" i="2664"/>
  <c r="C4322" i="2664"/>
  <c r="C4323" i="2664"/>
  <c r="C4324" i="2664"/>
  <c r="C4325" i="2664"/>
  <c r="C4326" i="2664"/>
  <c r="C4327" i="2664"/>
  <c r="C4328" i="2664"/>
  <c r="C4329" i="2664"/>
  <c r="C4330" i="2664"/>
  <c r="C4331" i="2664"/>
  <c r="C4332" i="2664"/>
  <c r="C4333" i="2664"/>
  <c r="C4334" i="2664"/>
  <c r="C4335" i="2664"/>
  <c r="C4336" i="2664"/>
  <c r="C4337" i="2664"/>
  <c r="C4338" i="2664"/>
  <c r="C4339" i="2664"/>
  <c r="C4340" i="2664"/>
  <c r="C4341" i="2664"/>
  <c r="C4342" i="2664"/>
  <c r="C4343" i="2664"/>
  <c r="C4344" i="2664"/>
  <c r="C4345" i="2664"/>
  <c r="C4346" i="2664"/>
  <c r="C4347" i="2664"/>
  <c r="C4348" i="2664"/>
  <c r="C4349" i="2664"/>
  <c r="C4350" i="2664"/>
  <c r="C4351" i="2664"/>
  <c r="C4352" i="2664"/>
  <c r="C4353" i="2664"/>
  <c r="C4354" i="2664"/>
  <c r="C4355" i="2664"/>
  <c r="C4356" i="2664"/>
  <c r="C4357" i="2664"/>
  <c r="C4358" i="2664"/>
  <c r="C4359" i="2664"/>
  <c r="C4360" i="2664"/>
  <c r="C4361" i="2664"/>
  <c r="C4362" i="2664"/>
  <c r="C4363" i="2664"/>
  <c r="C4364" i="2664"/>
  <c r="C4365" i="2664"/>
  <c r="C4366" i="2664"/>
  <c r="C4367" i="2664"/>
  <c r="C4368" i="2664"/>
  <c r="C4369" i="2664"/>
  <c r="C4370" i="2664"/>
  <c r="C4371" i="2664"/>
  <c r="C4372" i="2664"/>
  <c r="C4373" i="2664"/>
  <c r="C4374" i="2664"/>
  <c r="C4375" i="2664"/>
  <c r="C4376" i="2664"/>
  <c r="C4377" i="2664"/>
  <c r="C4378" i="2664"/>
  <c r="C4379" i="2664"/>
  <c r="C4380" i="2664"/>
  <c r="C4381" i="2664"/>
  <c r="C4382" i="2664"/>
  <c r="C4383" i="2664"/>
  <c r="C4384" i="2664"/>
  <c r="C4385" i="2664"/>
  <c r="C4386" i="2664"/>
  <c r="C4387" i="2664"/>
  <c r="C4388" i="2664"/>
  <c r="C4389" i="2664"/>
  <c r="C4390" i="2664"/>
  <c r="C4391" i="2664"/>
  <c r="C4392" i="2664"/>
  <c r="C4393" i="2664"/>
  <c r="C4394" i="2664"/>
  <c r="C4395" i="2664"/>
  <c r="C4396" i="2664"/>
  <c r="C4397" i="2664"/>
  <c r="C4398" i="2664"/>
  <c r="C4399" i="2664"/>
  <c r="C4400" i="2664"/>
  <c r="C4401" i="2664"/>
  <c r="C4402" i="2664"/>
  <c r="C4403" i="2664"/>
  <c r="C4404" i="2664"/>
  <c r="C4405" i="2664"/>
  <c r="C4406" i="2664"/>
  <c r="C4407" i="2664"/>
  <c r="C4408" i="2664"/>
  <c r="C4409" i="2664"/>
  <c r="C4410" i="2664"/>
  <c r="C4411" i="2664"/>
  <c r="C4412" i="2664"/>
  <c r="C4413" i="2664"/>
  <c r="C4414" i="2664"/>
  <c r="C4415" i="2664"/>
  <c r="C4416" i="2664"/>
  <c r="C4417" i="2664"/>
  <c r="C4418" i="2664"/>
  <c r="C4419" i="2664"/>
  <c r="C4420" i="2664"/>
  <c r="C4421" i="2664"/>
  <c r="C4422" i="2664"/>
  <c r="C4423" i="2664"/>
  <c r="C4424" i="2664"/>
  <c r="C4425" i="2664"/>
  <c r="C4426" i="2664"/>
  <c r="C4427" i="2664"/>
  <c r="C4428" i="2664"/>
  <c r="C4429" i="2664"/>
  <c r="C4430" i="2664"/>
  <c r="C4431" i="2664"/>
  <c r="C4432" i="2664"/>
  <c r="C4433" i="2664"/>
  <c r="C4434" i="2664"/>
  <c r="C4435" i="2664"/>
  <c r="C4436" i="2664"/>
  <c r="C4437" i="2664"/>
  <c r="C4438" i="2664"/>
  <c r="C4439" i="2664"/>
  <c r="C4440" i="2664"/>
  <c r="C4441" i="2664"/>
  <c r="C4442" i="2664"/>
  <c r="C4443" i="2664"/>
  <c r="C4444" i="2664"/>
  <c r="C4445" i="2664"/>
  <c r="C4446" i="2664"/>
  <c r="C4447" i="2664"/>
  <c r="C4448" i="2664"/>
  <c r="C4449" i="2664"/>
  <c r="C4450" i="2664"/>
  <c r="C4451" i="2664"/>
  <c r="C4452" i="2664"/>
  <c r="C4453" i="2664"/>
  <c r="C4454" i="2664"/>
  <c r="C4455" i="2664"/>
  <c r="C4456" i="2664"/>
  <c r="C4457" i="2664"/>
  <c r="C4458" i="2664"/>
  <c r="C4459" i="2664"/>
  <c r="C4460" i="2664"/>
  <c r="C4461" i="2664"/>
  <c r="C4462" i="2664"/>
  <c r="C4463" i="2664"/>
  <c r="C4464" i="2664"/>
  <c r="C4465" i="2664"/>
  <c r="C4466" i="2664"/>
  <c r="C4467" i="2664"/>
  <c r="C4468" i="2664"/>
  <c r="C4469" i="2664"/>
  <c r="C4470" i="2664"/>
  <c r="C4471" i="2664"/>
  <c r="C4472" i="2664"/>
  <c r="C4473" i="2664"/>
  <c r="C4474" i="2664"/>
  <c r="C4475" i="2664"/>
  <c r="C4476" i="2664"/>
  <c r="C4477" i="2664"/>
  <c r="C4478" i="2664"/>
  <c r="C4479" i="2664"/>
  <c r="C4480" i="2664"/>
  <c r="C4481" i="2664"/>
  <c r="C4482" i="2664"/>
  <c r="C4483" i="2664"/>
  <c r="C4484" i="2664"/>
  <c r="C4485" i="2664"/>
  <c r="C4486" i="2664"/>
  <c r="C4487" i="2664"/>
  <c r="C4488" i="2664"/>
  <c r="C4489" i="2664"/>
  <c r="C4490" i="2664"/>
  <c r="C4491" i="2664"/>
  <c r="C4492" i="2664"/>
  <c r="C4493" i="2664"/>
  <c r="C4494" i="2664"/>
  <c r="C4495" i="2664"/>
  <c r="C4496" i="2664"/>
  <c r="C4497" i="2664"/>
  <c r="C4498" i="2664"/>
  <c r="C4499" i="2664"/>
  <c r="C4500" i="2664"/>
  <c r="C4501" i="2664"/>
  <c r="C4502" i="2664"/>
  <c r="C4503" i="2664"/>
  <c r="C4504" i="2664"/>
  <c r="C4505" i="2664"/>
  <c r="C4506" i="2664"/>
  <c r="C4507" i="2664"/>
  <c r="C4508" i="2664"/>
  <c r="C4509" i="2664"/>
  <c r="C4510" i="2664"/>
  <c r="C4511" i="2664"/>
  <c r="C4512" i="2664"/>
  <c r="C4513" i="2664"/>
  <c r="C4514" i="2664"/>
  <c r="C4515" i="2664"/>
  <c r="C4516" i="2664"/>
  <c r="C4517" i="2664"/>
  <c r="C4518" i="2664"/>
  <c r="C4519" i="2664"/>
  <c r="C4520" i="2664"/>
  <c r="C4521" i="2664"/>
  <c r="C4522" i="2664"/>
  <c r="C4523" i="2664"/>
  <c r="C4524" i="2664"/>
  <c r="C4525" i="2664"/>
  <c r="C4526" i="2664"/>
  <c r="C4527" i="2664"/>
  <c r="C4528" i="2664"/>
  <c r="C4529" i="2664"/>
  <c r="C4530" i="2664"/>
  <c r="C4531" i="2664"/>
  <c r="C4532" i="2664"/>
  <c r="C4533" i="2664"/>
  <c r="C4534" i="2664"/>
  <c r="C4535" i="2664"/>
  <c r="C4536" i="2664"/>
  <c r="C4537" i="2664"/>
  <c r="C4538" i="2664"/>
  <c r="C4539" i="2664"/>
  <c r="C4540" i="2664"/>
  <c r="C4541" i="2664"/>
  <c r="C4542" i="2664"/>
  <c r="C4543" i="2664"/>
  <c r="C4544" i="2664"/>
  <c r="C4545" i="2664"/>
  <c r="C4546" i="2664"/>
  <c r="C4547" i="2664"/>
  <c r="C4548" i="2664"/>
  <c r="C4549" i="2664"/>
  <c r="C4550" i="2664"/>
  <c r="C4551" i="2664"/>
  <c r="C4552" i="2664"/>
  <c r="C4553" i="2664"/>
  <c r="C4554" i="2664"/>
  <c r="C4555" i="2664"/>
  <c r="C4556" i="2664"/>
  <c r="C4557" i="2664"/>
  <c r="C4558" i="2664"/>
  <c r="C4559" i="2664"/>
  <c r="C4560" i="2664"/>
  <c r="C4561" i="2664"/>
  <c r="C4562" i="2664"/>
  <c r="C4563" i="2664"/>
  <c r="B6" i="2664"/>
  <c r="AU6" i="2664" s="1"/>
  <c r="B7" i="2664"/>
  <c r="AU7" i="2664" s="1"/>
  <c r="B8" i="2664"/>
  <c r="AU8" i="2664" s="1"/>
  <c r="B9" i="2664"/>
  <c r="AU9" i="2664" s="1"/>
  <c r="B10" i="2664"/>
  <c r="AU10" i="2664" s="1"/>
  <c r="B11" i="2664"/>
  <c r="AU11" i="2664" s="1"/>
  <c r="B12" i="2664"/>
  <c r="AU12" i="2664" s="1"/>
  <c r="B13" i="2664"/>
  <c r="AU13" i="2664" s="1"/>
  <c r="B14" i="2664"/>
  <c r="AU14" i="2664" s="1"/>
  <c r="B15" i="2664"/>
  <c r="AU15" i="2664" s="1"/>
  <c r="B16" i="2664"/>
  <c r="AU16" i="2664" s="1"/>
  <c r="B17" i="2664"/>
  <c r="AU17" i="2664" s="1"/>
  <c r="B18" i="2664"/>
  <c r="AU18" i="2664" s="1"/>
  <c r="B19" i="2664"/>
  <c r="AU19" i="2664" s="1"/>
  <c r="B20" i="2664"/>
  <c r="AU20" i="2664" s="1"/>
  <c r="B21" i="2664"/>
  <c r="AU21" i="2664" s="1"/>
  <c r="B22" i="2664"/>
  <c r="AU22" i="2664" s="1"/>
  <c r="B23" i="2664"/>
  <c r="AU23" i="2664" s="1"/>
  <c r="B24" i="2664"/>
  <c r="AU24" i="2664" s="1"/>
  <c r="B25" i="2664"/>
  <c r="AU25" i="2664" s="1"/>
  <c r="B26" i="2664"/>
  <c r="AU26" i="2664" s="1"/>
  <c r="B27" i="2664"/>
  <c r="AU27" i="2664" s="1"/>
  <c r="B28" i="2664"/>
  <c r="AU28" i="2664" s="1"/>
  <c r="B29" i="2664"/>
  <c r="AU29" i="2664" s="1"/>
  <c r="B30" i="2664"/>
  <c r="AU30" i="2664" s="1"/>
  <c r="B31" i="2664"/>
  <c r="AU31" i="2664" s="1"/>
  <c r="B32" i="2664"/>
  <c r="AU32" i="2664" s="1"/>
  <c r="B33" i="2664"/>
  <c r="AU33" i="2664" s="1"/>
  <c r="B34" i="2664"/>
  <c r="AU34" i="2664" s="1"/>
  <c r="B35" i="2664"/>
  <c r="AU35" i="2664" s="1"/>
  <c r="B36" i="2664"/>
  <c r="AU36" i="2664" s="1"/>
  <c r="B37" i="2664"/>
  <c r="AU37" i="2664" s="1"/>
  <c r="B38" i="2664"/>
  <c r="AU38" i="2664" s="1"/>
  <c r="B39" i="2664"/>
  <c r="AU39" i="2664" s="1"/>
  <c r="B40" i="2664"/>
  <c r="AU40" i="2664" s="1"/>
  <c r="B41" i="2664"/>
  <c r="AU41" i="2664" s="1"/>
  <c r="B42" i="2664"/>
  <c r="AU42" i="2664" s="1"/>
  <c r="B43" i="2664"/>
  <c r="AU43" i="2664" s="1"/>
  <c r="B44" i="2664"/>
  <c r="AU44" i="2664" s="1"/>
  <c r="B45" i="2664"/>
  <c r="AU45" i="2664" s="1"/>
  <c r="B46" i="2664"/>
  <c r="AU46" i="2664" s="1"/>
  <c r="B47" i="2664"/>
  <c r="AU47" i="2664" s="1"/>
  <c r="B48" i="2664"/>
  <c r="AU48" i="2664" s="1"/>
  <c r="B49" i="2664"/>
  <c r="AU49" i="2664" s="1"/>
  <c r="B50" i="2664"/>
  <c r="AU50" i="2664" s="1"/>
  <c r="B51" i="2664"/>
  <c r="AU51" i="2664" s="1"/>
  <c r="B52" i="2664"/>
  <c r="AU52" i="2664" s="1"/>
  <c r="B53" i="2664"/>
  <c r="AU53" i="2664" s="1"/>
  <c r="B54" i="2664"/>
  <c r="AU54" i="2664" s="1"/>
  <c r="B55" i="2664"/>
  <c r="AU55" i="2664" s="1"/>
  <c r="B56" i="2664"/>
  <c r="AU56" i="2664" s="1"/>
  <c r="B57" i="2664"/>
  <c r="AU57" i="2664" s="1"/>
  <c r="B58" i="2664"/>
  <c r="AU58" i="2664" s="1"/>
  <c r="B59" i="2664"/>
  <c r="AU59" i="2664" s="1"/>
  <c r="B60" i="2664"/>
  <c r="AU60" i="2664" s="1"/>
  <c r="B61" i="2664"/>
  <c r="AU61" i="2664" s="1"/>
  <c r="B62" i="2664"/>
  <c r="AU62" i="2664" s="1"/>
  <c r="B63" i="2664"/>
  <c r="AU63" i="2664" s="1"/>
  <c r="B64" i="2664"/>
  <c r="AU64" i="2664" s="1"/>
  <c r="B65" i="2664"/>
  <c r="AU65" i="2664" s="1"/>
  <c r="B66" i="2664"/>
  <c r="AU66" i="2664" s="1"/>
  <c r="B67" i="2664"/>
  <c r="AU67" i="2664" s="1"/>
  <c r="B68" i="2664"/>
  <c r="AU68" i="2664" s="1"/>
  <c r="B69" i="2664"/>
  <c r="AU69" i="2664" s="1"/>
  <c r="B70" i="2664"/>
  <c r="AU70" i="2664" s="1"/>
  <c r="B71" i="2664"/>
  <c r="AU71" i="2664" s="1"/>
  <c r="B72" i="2664"/>
  <c r="AU72" i="2664" s="1"/>
  <c r="B73" i="2664"/>
  <c r="AU73" i="2664" s="1"/>
  <c r="B74" i="2664"/>
  <c r="AU74" i="2664" s="1"/>
  <c r="B75" i="2664"/>
  <c r="AU75" i="2664" s="1"/>
  <c r="B76" i="2664"/>
  <c r="AU76" i="2664" s="1"/>
  <c r="B77" i="2664"/>
  <c r="AU77" i="2664" s="1"/>
  <c r="B78" i="2664"/>
  <c r="AU78" i="2664" s="1"/>
  <c r="B79" i="2664"/>
  <c r="AU79" i="2664" s="1"/>
  <c r="B80" i="2664"/>
  <c r="AU80" i="2664" s="1"/>
  <c r="B81" i="2664"/>
  <c r="AU81" i="2664" s="1"/>
  <c r="B82" i="2664"/>
  <c r="AU82" i="2664" s="1"/>
  <c r="B83" i="2664"/>
  <c r="AU83" i="2664" s="1"/>
  <c r="B84" i="2664"/>
  <c r="AU84" i="2664" s="1"/>
  <c r="B85" i="2664"/>
  <c r="AU85" i="2664" s="1"/>
  <c r="B86" i="2664"/>
  <c r="AU86" i="2664" s="1"/>
  <c r="B87" i="2664"/>
  <c r="AU87" i="2664" s="1"/>
  <c r="B88" i="2664"/>
  <c r="AU88" i="2664" s="1"/>
  <c r="B89" i="2664"/>
  <c r="AU89" i="2664" s="1"/>
  <c r="B90" i="2664"/>
  <c r="AU90" i="2664" s="1"/>
  <c r="B91" i="2664"/>
  <c r="AU91" i="2664" s="1"/>
  <c r="B92" i="2664"/>
  <c r="AU92" i="2664" s="1"/>
  <c r="B93" i="2664"/>
  <c r="AU93" i="2664" s="1"/>
  <c r="B94" i="2664"/>
  <c r="AU94" i="2664" s="1"/>
  <c r="B95" i="2664"/>
  <c r="AU95" i="2664" s="1"/>
  <c r="B96" i="2664"/>
  <c r="AU96" i="2664" s="1"/>
  <c r="B97" i="2664"/>
  <c r="AU97" i="2664" s="1"/>
  <c r="B98" i="2664"/>
  <c r="AU98" i="2664" s="1"/>
  <c r="B99" i="2664"/>
  <c r="AU99" i="2664" s="1"/>
  <c r="B100" i="2664"/>
  <c r="AU100" i="2664" s="1"/>
  <c r="B101" i="2664"/>
  <c r="AU101" i="2664" s="1"/>
  <c r="B102" i="2664"/>
  <c r="AU102" i="2664" s="1"/>
  <c r="B103" i="2664"/>
  <c r="AU103" i="2664" s="1"/>
  <c r="B104" i="2664"/>
  <c r="AU104" i="2664" s="1"/>
  <c r="B105" i="2664"/>
  <c r="AU105" i="2664" s="1"/>
  <c r="B106" i="2664"/>
  <c r="AU106" i="2664" s="1"/>
  <c r="B107" i="2664"/>
  <c r="AU107" i="2664" s="1"/>
  <c r="B108" i="2664"/>
  <c r="AU108" i="2664" s="1"/>
  <c r="B109" i="2664"/>
  <c r="AU109" i="2664" s="1"/>
  <c r="B110" i="2664"/>
  <c r="AU110" i="2664" s="1"/>
  <c r="B111" i="2664"/>
  <c r="AU111" i="2664" s="1"/>
  <c r="B112" i="2664"/>
  <c r="AU112" i="2664" s="1"/>
  <c r="B113" i="2664"/>
  <c r="AU113" i="2664" s="1"/>
  <c r="B114" i="2664"/>
  <c r="AU114" i="2664" s="1"/>
  <c r="B115" i="2664"/>
  <c r="AU115" i="2664" s="1"/>
  <c r="B116" i="2664"/>
  <c r="AU116" i="2664" s="1"/>
  <c r="B117" i="2664"/>
  <c r="AU117" i="2664" s="1"/>
  <c r="B118" i="2664"/>
  <c r="AU118" i="2664" s="1"/>
  <c r="B119" i="2664"/>
  <c r="AU119" i="2664" s="1"/>
  <c r="B120" i="2664"/>
  <c r="AU120" i="2664" s="1"/>
  <c r="B121" i="2664"/>
  <c r="AU121" i="2664" s="1"/>
  <c r="B122" i="2664"/>
  <c r="AU122" i="2664" s="1"/>
  <c r="B123" i="2664"/>
  <c r="AU123" i="2664" s="1"/>
  <c r="B124" i="2664"/>
  <c r="AU124" i="2664" s="1"/>
  <c r="B125" i="2664"/>
  <c r="AU125" i="2664" s="1"/>
  <c r="B126" i="2664"/>
  <c r="AU126" i="2664" s="1"/>
  <c r="B127" i="2664"/>
  <c r="AU127" i="2664" s="1"/>
  <c r="B128" i="2664"/>
  <c r="AU128" i="2664" s="1"/>
  <c r="B129" i="2664"/>
  <c r="AU129" i="2664" s="1"/>
  <c r="B130" i="2664"/>
  <c r="AU130" i="2664" s="1"/>
  <c r="B131" i="2664"/>
  <c r="AU131" i="2664" s="1"/>
  <c r="B132" i="2664"/>
  <c r="AU132" i="2664" s="1"/>
  <c r="B133" i="2664"/>
  <c r="AU133" i="2664" s="1"/>
  <c r="B134" i="2664"/>
  <c r="AU134" i="2664" s="1"/>
  <c r="B135" i="2664"/>
  <c r="AU135" i="2664" s="1"/>
  <c r="B136" i="2664"/>
  <c r="AU136" i="2664" s="1"/>
  <c r="B137" i="2664"/>
  <c r="AU137" i="2664" s="1"/>
  <c r="B138" i="2664"/>
  <c r="AU138" i="2664" s="1"/>
  <c r="B139" i="2664"/>
  <c r="AU139" i="2664" s="1"/>
  <c r="B140" i="2664"/>
  <c r="AU140" i="2664" s="1"/>
  <c r="B141" i="2664"/>
  <c r="AU141" i="2664" s="1"/>
  <c r="B142" i="2664"/>
  <c r="AU142" i="2664" s="1"/>
  <c r="B143" i="2664"/>
  <c r="AU143" i="2664" s="1"/>
  <c r="B144" i="2664"/>
  <c r="AU144" i="2664" s="1"/>
  <c r="B145" i="2664"/>
  <c r="AU145" i="2664" s="1"/>
  <c r="B146" i="2664"/>
  <c r="AU146" i="2664" s="1"/>
  <c r="B147" i="2664"/>
  <c r="AU147" i="2664" s="1"/>
  <c r="B148" i="2664"/>
  <c r="AU148" i="2664" s="1"/>
  <c r="B149" i="2664"/>
  <c r="AU149" i="2664" s="1"/>
  <c r="B150" i="2664"/>
  <c r="AU150" i="2664" s="1"/>
  <c r="B151" i="2664"/>
  <c r="AU151" i="2664" s="1"/>
  <c r="B152" i="2664"/>
  <c r="AU152" i="2664" s="1"/>
  <c r="B153" i="2664"/>
  <c r="AU153" i="2664" s="1"/>
  <c r="B154" i="2664"/>
  <c r="AU154" i="2664" s="1"/>
  <c r="B155" i="2664"/>
  <c r="AU155" i="2664" s="1"/>
  <c r="B156" i="2664"/>
  <c r="AU156" i="2664" s="1"/>
  <c r="B157" i="2664"/>
  <c r="AU157" i="2664" s="1"/>
  <c r="B158" i="2664"/>
  <c r="AU158" i="2664" s="1"/>
  <c r="B159" i="2664"/>
  <c r="AU159" i="2664" s="1"/>
  <c r="B160" i="2664"/>
  <c r="AU160" i="2664" s="1"/>
  <c r="B161" i="2664"/>
  <c r="AU161" i="2664" s="1"/>
  <c r="B162" i="2664"/>
  <c r="AU162" i="2664" s="1"/>
  <c r="B163" i="2664"/>
  <c r="AU163" i="2664" s="1"/>
  <c r="B164" i="2664"/>
  <c r="AU164" i="2664" s="1"/>
  <c r="B165" i="2664"/>
  <c r="AU165" i="2664" s="1"/>
  <c r="B166" i="2664"/>
  <c r="AU166" i="2664" s="1"/>
  <c r="B167" i="2664"/>
  <c r="AU167" i="2664" s="1"/>
  <c r="B168" i="2664"/>
  <c r="AU168" i="2664" s="1"/>
  <c r="B169" i="2664"/>
  <c r="AU169" i="2664" s="1"/>
  <c r="B170" i="2664"/>
  <c r="AU170" i="2664" s="1"/>
  <c r="B171" i="2664"/>
  <c r="AU171" i="2664" s="1"/>
  <c r="B172" i="2664"/>
  <c r="AU172" i="2664" s="1"/>
  <c r="B173" i="2664"/>
  <c r="AU173" i="2664" s="1"/>
  <c r="B174" i="2664"/>
  <c r="AU174" i="2664" s="1"/>
  <c r="B175" i="2664"/>
  <c r="AU175" i="2664" s="1"/>
  <c r="B176" i="2664"/>
  <c r="AU176" i="2664" s="1"/>
  <c r="B177" i="2664"/>
  <c r="AU177" i="2664" s="1"/>
  <c r="B178" i="2664"/>
  <c r="AU178" i="2664" s="1"/>
  <c r="B179" i="2664"/>
  <c r="AU179" i="2664" s="1"/>
  <c r="B180" i="2664"/>
  <c r="AU180" i="2664" s="1"/>
  <c r="B181" i="2664"/>
  <c r="AU181" i="2664" s="1"/>
  <c r="B182" i="2664"/>
  <c r="AU182" i="2664" s="1"/>
  <c r="B183" i="2664"/>
  <c r="AU183" i="2664" s="1"/>
  <c r="B184" i="2664"/>
  <c r="AU184" i="2664" s="1"/>
  <c r="B185" i="2664"/>
  <c r="AU185" i="2664" s="1"/>
  <c r="B186" i="2664"/>
  <c r="AU186" i="2664" s="1"/>
  <c r="B187" i="2664"/>
  <c r="AU187" i="2664" s="1"/>
  <c r="B188" i="2664"/>
  <c r="AU188" i="2664" s="1"/>
  <c r="B189" i="2664"/>
  <c r="AU189" i="2664" s="1"/>
  <c r="B190" i="2664"/>
  <c r="AU190" i="2664" s="1"/>
  <c r="B191" i="2664"/>
  <c r="AU191" i="2664" s="1"/>
  <c r="B192" i="2664"/>
  <c r="AU192" i="2664" s="1"/>
  <c r="B193" i="2664"/>
  <c r="AU193" i="2664" s="1"/>
  <c r="B194" i="2664"/>
  <c r="AU194" i="2664" s="1"/>
  <c r="B195" i="2664"/>
  <c r="AU195" i="2664" s="1"/>
  <c r="B196" i="2664"/>
  <c r="AU196" i="2664" s="1"/>
  <c r="B197" i="2664"/>
  <c r="AU197" i="2664" s="1"/>
  <c r="B198" i="2664"/>
  <c r="AU198" i="2664" s="1"/>
  <c r="B199" i="2664"/>
  <c r="AU199" i="2664" s="1"/>
  <c r="B200" i="2664"/>
  <c r="AU200" i="2664" s="1"/>
  <c r="B201" i="2664"/>
  <c r="AU201" i="2664" s="1"/>
  <c r="B202" i="2664"/>
  <c r="AU202" i="2664" s="1"/>
  <c r="B203" i="2664"/>
  <c r="AU203" i="2664" s="1"/>
  <c r="B204" i="2664"/>
  <c r="AU204" i="2664" s="1"/>
  <c r="B205" i="2664"/>
  <c r="AU205" i="2664" s="1"/>
  <c r="B206" i="2664"/>
  <c r="AU206" i="2664" s="1"/>
  <c r="B207" i="2664"/>
  <c r="AU207" i="2664" s="1"/>
  <c r="B208" i="2664"/>
  <c r="AU208" i="2664" s="1"/>
  <c r="B209" i="2664"/>
  <c r="AU209" i="2664" s="1"/>
  <c r="B210" i="2664"/>
  <c r="AU210" i="2664" s="1"/>
  <c r="B211" i="2664"/>
  <c r="AU211" i="2664" s="1"/>
  <c r="B212" i="2664"/>
  <c r="AU212" i="2664" s="1"/>
  <c r="B213" i="2664"/>
  <c r="AU213" i="2664" s="1"/>
  <c r="B214" i="2664"/>
  <c r="AU214" i="2664" s="1"/>
  <c r="B215" i="2664"/>
  <c r="AU215" i="2664" s="1"/>
  <c r="B216" i="2664"/>
  <c r="AU216" i="2664" s="1"/>
  <c r="B217" i="2664"/>
  <c r="AU217" i="2664" s="1"/>
  <c r="B218" i="2664"/>
  <c r="AU218" i="2664" s="1"/>
  <c r="B219" i="2664"/>
  <c r="AU219" i="2664" s="1"/>
  <c r="B220" i="2664"/>
  <c r="AU220" i="2664" s="1"/>
  <c r="B221" i="2664"/>
  <c r="AU221" i="2664" s="1"/>
  <c r="B222" i="2664"/>
  <c r="AU222" i="2664" s="1"/>
  <c r="B223" i="2664"/>
  <c r="AU223" i="2664" s="1"/>
  <c r="B224" i="2664"/>
  <c r="AU224" i="2664" s="1"/>
  <c r="B225" i="2664"/>
  <c r="AU225" i="2664" s="1"/>
  <c r="B226" i="2664"/>
  <c r="AU226" i="2664" s="1"/>
  <c r="B227" i="2664"/>
  <c r="AU227" i="2664" s="1"/>
  <c r="B228" i="2664"/>
  <c r="AU228" i="2664" s="1"/>
  <c r="B229" i="2664"/>
  <c r="AU229" i="2664" s="1"/>
  <c r="B230" i="2664"/>
  <c r="AU230" i="2664" s="1"/>
  <c r="B231" i="2664"/>
  <c r="AU231" i="2664" s="1"/>
  <c r="B232" i="2664"/>
  <c r="AU232" i="2664" s="1"/>
  <c r="B233" i="2664"/>
  <c r="AU233" i="2664" s="1"/>
  <c r="B234" i="2664"/>
  <c r="AU234" i="2664" s="1"/>
  <c r="B235" i="2664"/>
  <c r="AU235" i="2664" s="1"/>
  <c r="B236" i="2664"/>
  <c r="AU236" i="2664" s="1"/>
  <c r="B237" i="2664"/>
  <c r="AU237" i="2664" s="1"/>
  <c r="B238" i="2664"/>
  <c r="AU238" i="2664" s="1"/>
  <c r="B239" i="2664"/>
  <c r="AU239" i="2664" s="1"/>
  <c r="B240" i="2664"/>
  <c r="AU240" i="2664" s="1"/>
  <c r="B241" i="2664"/>
  <c r="AU241" i="2664" s="1"/>
  <c r="B242" i="2664"/>
  <c r="AU242" i="2664" s="1"/>
  <c r="B243" i="2664"/>
  <c r="AU243" i="2664" s="1"/>
  <c r="B244" i="2664"/>
  <c r="AU244" i="2664" s="1"/>
  <c r="B245" i="2664"/>
  <c r="AU245" i="2664" s="1"/>
  <c r="B246" i="2664"/>
  <c r="AU246" i="2664" s="1"/>
  <c r="B247" i="2664"/>
  <c r="AU247" i="2664" s="1"/>
  <c r="B248" i="2664"/>
  <c r="AU248" i="2664" s="1"/>
  <c r="B249" i="2664"/>
  <c r="AU249" i="2664" s="1"/>
  <c r="B250" i="2664"/>
  <c r="AU250" i="2664" s="1"/>
  <c r="B251" i="2664"/>
  <c r="AU251" i="2664" s="1"/>
  <c r="B252" i="2664"/>
  <c r="AU252" i="2664" s="1"/>
  <c r="B253" i="2664"/>
  <c r="AU253" i="2664" s="1"/>
  <c r="B254" i="2664"/>
  <c r="AU254" i="2664" s="1"/>
  <c r="B255" i="2664"/>
  <c r="AU255" i="2664" s="1"/>
  <c r="B256" i="2664"/>
  <c r="AU256" i="2664" s="1"/>
  <c r="B257" i="2664"/>
  <c r="AU257" i="2664" s="1"/>
  <c r="B258" i="2664"/>
  <c r="AU258" i="2664" s="1"/>
  <c r="B259" i="2664"/>
  <c r="AU259" i="2664" s="1"/>
  <c r="B260" i="2664"/>
  <c r="AU260" i="2664" s="1"/>
  <c r="B261" i="2664"/>
  <c r="AU261" i="2664" s="1"/>
  <c r="B262" i="2664"/>
  <c r="AU262" i="2664" s="1"/>
  <c r="B263" i="2664"/>
  <c r="AU263" i="2664" s="1"/>
  <c r="B264" i="2664"/>
  <c r="AU264" i="2664" s="1"/>
  <c r="B265" i="2664"/>
  <c r="AU265" i="2664" s="1"/>
  <c r="B266" i="2664"/>
  <c r="AU266" i="2664" s="1"/>
  <c r="B267" i="2664"/>
  <c r="AU267" i="2664" s="1"/>
  <c r="B268" i="2664"/>
  <c r="AU268" i="2664" s="1"/>
  <c r="B269" i="2664"/>
  <c r="AU269" i="2664" s="1"/>
  <c r="B270" i="2664"/>
  <c r="AU270" i="2664" s="1"/>
  <c r="B271" i="2664"/>
  <c r="AU271" i="2664" s="1"/>
  <c r="B272" i="2664"/>
  <c r="AU272" i="2664" s="1"/>
  <c r="B273" i="2664"/>
  <c r="AU273" i="2664" s="1"/>
  <c r="B274" i="2664"/>
  <c r="AU274" i="2664" s="1"/>
  <c r="B275" i="2664"/>
  <c r="AU275" i="2664" s="1"/>
  <c r="B276" i="2664"/>
  <c r="AU276" i="2664" s="1"/>
  <c r="B277" i="2664"/>
  <c r="AU277" i="2664" s="1"/>
  <c r="B278" i="2664"/>
  <c r="AU278" i="2664" s="1"/>
  <c r="B279" i="2664"/>
  <c r="AU279" i="2664" s="1"/>
  <c r="B280" i="2664"/>
  <c r="AU280" i="2664" s="1"/>
  <c r="B281" i="2664"/>
  <c r="AU281" i="2664" s="1"/>
  <c r="B282" i="2664"/>
  <c r="AU282" i="2664" s="1"/>
  <c r="B283" i="2664"/>
  <c r="AU283" i="2664" s="1"/>
  <c r="B284" i="2664"/>
  <c r="AU284" i="2664" s="1"/>
  <c r="B285" i="2664"/>
  <c r="AU285" i="2664" s="1"/>
  <c r="B286" i="2664"/>
  <c r="AU286" i="2664" s="1"/>
  <c r="B287" i="2664"/>
  <c r="AU287" i="2664" s="1"/>
  <c r="B288" i="2664"/>
  <c r="AU288" i="2664" s="1"/>
  <c r="B289" i="2664"/>
  <c r="AU289" i="2664" s="1"/>
  <c r="B290" i="2664"/>
  <c r="AU290" i="2664" s="1"/>
  <c r="B291" i="2664"/>
  <c r="AU291" i="2664" s="1"/>
  <c r="B292" i="2664"/>
  <c r="AU292" i="2664" s="1"/>
  <c r="B293" i="2664"/>
  <c r="AU293" i="2664" s="1"/>
  <c r="B294" i="2664"/>
  <c r="AU294" i="2664" s="1"/>
  <c r="B295" i="2664"/>
  <c r="AU295" i="2664" s="1"/>
  <c r="B296" i="2664"/>
  <c r="AU296" i="2664" s="1"/>
  <c r="B297" i="2664"/>
  <c r="AU297" i="2664" s="1"/>
  <c r="B298" i="2664"/>
  <c r="AU298" i="2664" s="1"/>
  <c r="B299" i="2664"/>
  <c r="AU299" i="2664" s="1"/>
  <c r="B300" i="2664"/>
  <c r="AU300" i="2664" s="1"/>
  <c r="B301" i="2664"/>
  <c r="AU301" i="2664" s="1"/>
  <c r="B302" i="2664"/>
  <c r="AU302" i="2664" s="1"/>
  <c r="B303" i="2664"/>
  <c r="AU303" i="2664" s="1"/>
  <c r="B304" i="2664"/>
  <c r="AU304" i="2664" s="1"/>
  <c r="B305" i="2664"/>
  <c r="AU305" i="2664" s="1"/>
  <c r="B306" i="2664"/>
  <c r="AU306" i="2664" s="1"/>
  <c r="B307" i="2664"/>
  <c r="AU307" i="2664" s="1"/>
  <c r="B308" i="2664"/>
  <c r="AU308" i="2664" s="1"/>
  <c r="B309" i="2664"/>
  <c r="AU309" i="2664" s="1"/>
  <c r="B310" i="2664"/>
  <c r="AU310" i="2664" s="1"/>
  <c r="B311" i="2664"/>
  <c r="AU311" i="2664" s="1"/>
  <c r="B312" i="2664"/>
  <c r="AU312" i="2664" s="1"/>
  <c r="B313" i="2664"/>
  <c r="AU313" i="2664" s="1"/>
  <c r="B314" i="2664"/>
  <c r="AU314" i="2664" s="1"/>
  <c r="B315" i="2664"/>
  <c r="AU315" i="2664" s="1"/>
  <c r="B316" i="2664"/>
  <c r="AU316" i="2664" s="1"/>
  <c r="B317" i="2664"/>
  <c r="AU317" i="2664" s="1"/>
  <c r="B318" i="2664"/>
  <c r="AU318" i="2664" s="1"/>
  <c r="B319" i="2664"/>
  <c r="AU319" i="2664" s="1"/>
  <c r="B320" i="2664"/>
  <c r="AU320" i="2664" s="1"/>
  <c r="B321" i="2664"/>
  <c r="AU321" i="2664" s="1"/>
  <c r="B322" i="2664"/>
  <c r="AU322" i="2664" s="1"/>
  <c r="B323" i="2664"/>
  <c r="AU323" i="2664" s="1"/>
  <c r="B324" i="2664"/>
  <c r="AU324" i="2664" s="1"/>
  <c r="B325" i="2664"/>
  <c r="AU325" i="2664" s="1"/>
  <c r="B326" i="2664"/>
  <c r="AU326" i="2664" s="1"/>
  <c r="B327" i="2664"/>
  <c r="AU327" i="2664" s="1"/>
  <c r="B328" i="2664"/>
  <c r="AU328" i="2664" s="1"/>
  <c r="B329" i="2664"/>
  <c r="AU329" i="2664" s="1"/>
  <c r="B330" i="2664"/>
  <c r="AU330" i="2664" s="1"/>
  <c r="B331" i="2664"/>
  <c r="AU331" i="2664" s="1"/>
  <c r="B332" i="2664"/>
  <c r="AU332" i="2664" s="1"/>
  <c r="B333" i="2664"/>
  <c r="AU333" i="2664" s="1"/>
  <c r="B334" i="2664"/>
  <c r="AU334" i="2664" s="1"/>
  <c r="B335" i="2664"/>
  <c r="AU335" i="2664" s="1"/>
  <c r="B336" i="2664"/>
  <c r="AU336" i="2664" s="1"/>
  <c r="B337" i="2664"/>
  <c r="AU337" i="2664" s="1"/>
  <c r="B338" i="2664"/>
  <c r="AU338" i="2664" s="1"/>
  <c r="B339" i="2664"/>
  <c r="AU339" i="2664" s="1"/>
  <c r="B340" i="2664"/>
  <c r="AU340" i="2664" s="1"/>
  <c r="B341" i="2664"/>
  <c r="AU341" i="2664" s="1"/>
  <c r="B342" i="2664"/>
  <c r="AU342" i="2664" s="1"/>
  <c r="B343" i="2664"/>
  <c r="AU343" i="2664" s="1"/>
  <c r="B344" i="2664"/>
  <c r="AU344" i="2664" s="1"/>
  <c r="B345" i="2664"/>
  <c r="AU345" i="2664" s="1"/>
  <c r="B346" i="2664"/>
  <c r="AU346" i="2664" s="1"/>
  <c r="B347" i="2664"/>
  <c r="AU347" i="2664" s="1"/>
  <c r="B348" i="2664"/>
  <c r="AU348" i="2664" s="1"/>
  <c r="B349" i="2664"/>
  <c r="AU349" i="2664" s="1"/>
  <c r="B350" i="2664"/>
  <c r="AU350" i="2664" s="1"/>
  <c r="B351" i="2664"/>
  <c r="AU351" i="2664" s="1"/>
  <c r="B352" i="2664"/>
  <c r="AU352" i="2664" s="1"/>
  <c r="B353" i="2664"/>
  <c r="AU353" i="2664" s="1"/>
  <c r="B354" i="2664"/>
  <c r="AU354" i="2664" s="1"/>
  <c r="B355" i="2664"/>
  <c r="AU355" i="2664" s="1"/>
  <c r="B356" i="2664"/>
  <c r="AU356" i="2664" s="1"/>
  <c r="B357" i="2664"/>
  <c r="AU357" i="2664" s="1"/>
  <c r="B358" i="2664"/>
  <c r="AU358" i="2664" s="1"/>
  <c r="B359" i="2664"/>
  <c r="AU359" i="2664" s="1"/>
  <c r="B360" i="2664"/>
  <c r="AU360" i="2664" s="1"/>
  <c r="B361" i="2664"/>
  <c r="AU361" i="2664" s="1"/>
  <c r="B362" i="2664"/>
  <c r="AU362" i="2664" s="1"/>
  <c r="B363" i="2664"/>
  <c r="AU363" i="2664" s="1"/>
  <c r="B364" i="2664"/>
  <c r="AU364" i="2664" s="1"/>
  <c r="B365" i="2664"/>
  <c r="AU365" i="2664" s="1"/>
  <c r="B366" i="2664"/>
  <c r="AU366" i="2664" s="1"/>
  <c r="B367" i="2664"/>
  <c r="AU367" i="2664" s="1"/>
  <c r="B368" i="2664"/>
  <c r="AU368" i="2664" s="1"/>
  <c r="B369" i="2664"/>
  <c r="AU369" i="2664" s="1"/>
  <c r="B370" i="2664"/>
  <c r="AU370" i="2664" s="1"/>
  <c r="B371" i="2664"/>
  <c r="AU371" i="2664" s="1"/>
  <c r="B372" i="2664"/>
  <c r="AU372" i="2664" s="1"/>
  <c r="B373" i="2664"/>
  <c r="AU373" i="2664" s="1"/>
  <c r="B374" i="2664"/>
  <c r="AU374" i="2664" s="1"/>
  <c r="B375" i="2664"/>
  <c r="AU375" i="2664" s="1"/>
  <c r="B376" i="2664"/>
  <c r="AU376" i="2664" s="1"/>
  <c r="B377" i="2664"/>
  <c r="AU377" i="2664" s="1"/>
  <c r="B378" i="2664"/>
  <c r="AU378" i="2664" s="1"/>
  <c r="B379" i="2664"/>
  <c r="AU379" i="2664" s="1"/>
  <c r="B380" i="2664"/>
  <c r="AU380" i="2664" s="1"/>
  <c r="B381" i="2664"/>
  <c r="AU381" i="2664" s="1"/>
  <c r="B382" i="2664"/>
  <c r="AU382" i="2664" s="1"/>
  <c r="B383" i="2664"/>
  <c r="AU383" i="2664" s="1"/>
  <c r="B384" i="2664"/>
  <c r="AU384" i="2664" s="1"/>
  <c r="B385" i="2664"/>
  <c r="AU385" i="2664" s="1"/>
  <c r="B386" i="2664"/>
  <c r="AU386" i="2664" s="1"/>
  <c r="B387" i="2664"/>
  <c r="AU387" i="2664" s="1"/>
  <c r="B388" i="2664"/>
  <c r="AU388" i="2664" s="1"/>
  <c r="B389" i="2664"/>
  <c r="AU389" i="2664" s="1"/>
  <c r="B390" i="2664"/>
  <c r="AU390" i="2664" s="1"/>
  <c r="B391" i="2664"/>
  <c r="AU391" i="2664" s="1"/>
  <c r="B392" i="2664"/>
  <c r="AU392" i="2664" s="1"/>
  <c r="B393" i="2664"/>
  <c r="AU393" i="2664" s="1"/>
  <c r="B394" i="2664"/>
  <c r="AU394" i="2664" s="1"/>
  <c r="B395" i="2664"/>
  <c r="AU395" i="2664" s="1"/>
  <c r="B396" i="2664"/>
  <c r="AU396" i="2664" s="1"/>
  <c r="B397" i="2664"/>
  <c r="AU397" i="2664" s="1"/>
  <c r="B398" i="2664"/>
  <c r="AU398" i="2664" s="1"/>
  <c r="B399" i="2664"/>
  <c r="AU399" i="2664" s="1"/>
  <c r="B400" i="2664"/>
  <c r="AU400" i="2664" s="1"/>
  <c r="B401" i="2664"/>
  <c r="AU401" i="2664" s="1"/>
  <c r="B402" i="2664"/>
  <c r="AU402" i="2664" s="1"/>
  <c r="B403" i="2664"/>
  <c r="AU403" i="2664" s="1"/>
  <c r="B404" i="2664"/>
  <c r="AU404" i="2664" s="1"/>
  <c r="B405" i="2664"/>
  <c r="AU405" i="2664" s="1"/>
  <c r="B406" i="2664"/>
  <c r="AU406" i="2664" s="1"/>
  <c r="B407" i="2664"/>
  <c r="AU407" i="2664" s="1"/>
  <c r="B408" i="2664"/>
  <c r="AU408" i="2664" s="1"/>
  <c r="B409" i="2664"/>
  <c r="AU409" i="2664" s="1"/>
  <c r="B410" i="2664"/>
  <c r="AU410" i="2664" s="1"/>
  <c r="B411" i="2664"/>
  <c r="AU411" i="2664" s="1"/>
  <c r="B412" i="2664"/>
  <c r="AU412" i="2664" s="1"/>
  <c r="B413" i="2664"/>
  <c r="AU413" i="2664" s="1"/>
  <c r="B414" i="2664"/>
  <c r="AU414" i="2664" s="1"/>
  <c r="B415" i="2664"/>
  <c r="AU415" i="2664" s="1"/>
  <c r="B416" i="2664"/>
  <c r="AU416" i="2664" s="1"/>
  <c r="B417" i="2664"/>
  <c r="AU417" i="2664" s="1"/>
  <c r="B418" i="2664"/>
  <c r="AU418" i="2664" s="1"/>
  <c r="B419" i="2664"/>
  <c r="AU419" i="2664" s="1"/>
  <c r="B420" i="2664"/>
  <c r="AU420" i="2664" s="1"/>
  <c r="B421" i="2664"/>
  <c r="AU421" i="2664" s="1"/>
  <c r="B422" i="2664"/>
  <c r="AU422" i="2664" s="1"/>
  <c r="B423" i="2664"/>
  <c r="AU423" i="2664" s="1"/>
  <c r="B424" i="2664"/>
  <c r="AU424" i="2664" s="1"/>
  <c r="B425" i="2664"/>
  <c r="AU425" i="2664" s="1"/>
  <c r="B426" i="2664"/>
  <c r="AU426" i="2664" s="1"/>
  <c r="B427" i="2664"/>
  <c r="AU427" i="2664" s="1"/>
  <c r="B428" i="2664"/>
  <c r="AU428" i="2664" s="1"/>
  <c r="B429" i="2664"/>
  <c r="AU429" i="2664" s="1"/>
  <c r="B430" i="2664"/>
  <c r="AU430" i="2664" s="1"/>
  <c r="B431" i="2664"/>
  <c r="AU431" i="2664" s="1"/>
  <c r="B432" i="2664"/>
  <c r="AU432" i="2664" s="1"/>
  <c r="B433" i="2664"/>
  <c r="AU433" i="2664" s="1"/>
  <c r="B434" i="2664"/>
  <c r="AU434" i="2664" s="1"/>
  <c r="B435" i="2664"/>
  <c r="AU435" i="2664" s="1"/>
  <c r="B436" i="2664"/>
  <c r="AU436" i="2664" s="1"/>
  <c r="B437" i="2664"/>
  <c r="AU437" i="2664" s="1"/>
  <c r="B438" i="2664"/>
  <c r="AU438" i="2664" s="1"/>
  <c r="B439" i="2664"/>
  <c r="AU439" i="2664" s="1"/>
  <c r="B440" i="2664"/>
  <c r="AU440" i="2664" s="1"/>
  <c r="B441" i="2664"/>
  <c r="AU441" i="2664" s="1"/>
  <c r="B442" i="2664"/>
  <c r="AU442" i="2664" s="1"/>
  <c r="B443" i="2664"/>
  <c r="AU443" i="2664" s="1"/>
  <c r="B444" i="2664"/>
  <c r="AU444" i="2664" s="1"/>
  <c r="B445" i="2664"/>
  <c r="AU445" i="2664" s="1"/>
  <c r="B446" i="2664"/>
  <c r="AU446" i="2664" s="1"/>
  <c r="B447" i="2664"/>
  <c r="AU447" i="2664" s="1"/>
  <c r="B448" i="2664"/>
  <c r="AU448" i="2664" s="1"/>
  <c r="B449" i="2664"/>
  <c r="AU449" i="2664" s="1"/>
  <c r="B450" i="2664"/>
  <c r="AU450" i="2664" s="1"/>
  <c r="B451" i="2664"/>
  <c r="AU451" i="2664" s="1"/>
  <c r="B452" i="2664"/>
  <c r="AU452" i="2664" s="1"/>
  <c r="B453" i="2664"/>
  <c r="AU453" i="2664" s="1"/>
  <c r="B454" i="2664"/>
  <c r="AU454" i="2664" s="1"/>
  <c r="B455" i="2664"/>
  <c r="AU455" i="2664" s="1"/>
  <c r="B456" i="2664"/>
  <c r="AU456" i="2664" s="1"/>
  <c r="B457" i="2664"/>
  <c r="AU457" i="2664" s="1"/>
  <c r="B458" i="2664"/>
  <c r="AU458" i="2664" s="1"/>
  <c r="B459" i="2664"/>
  <c r="AU459" i="2664" s="1"/>
  <c r="B460" i="2664"/>
  <c r="AU460" i="2664" s="1"/>
  <c r="B461" i="2664"/>
  <c r="AU461" i="2664" s="1"/>
  <c r="B462" i="2664"/>
  <c r="AU462" i="2664" s="1"/>
  <c r="B463" i="2664"/>
  <c r="AU463" i="2664" s="1"/>
  <c r="B464" i="2664"/>
  <c r="AU464" i="2664" s="1"/>
  <c r="B465" i="2664"/>
  <c r="AU465" i="2664" s="1"/>
  <c r="B466" i="2664"/>
  <c r="AU466" i="2664" s="1"/>
  <c r="B467" i="2664"/>
  <c r="AU467" i="2664" s="1"/>
  <c r="B468" i="2664"/>
  <c r="AU468" i="2664" s="1"/>
  <c r="B469" i="2664"/>
  <c r="AU469" i="2664" s="1"/>
  <c r="B470" i="2664"/>
  <c r="AU470" i="2664" s="1"/>
  <c r="B471" i="2664"/>
  <c r="AU471" i="2664" s="1"/>
  <c r="B472" i="2664"/>
  <c r="AU472" i="2664" s="1"/>
  <c r="B473" i="2664"/>
  <c r="AU473" i="2664" s="1"/>
  <c r="B474" i="2664"/>
  <c r="AU474" i="2664" s="1"/>
  <c r="B475" i="2664"/>
  <c r="AU475" i="2664" s="1"/>
  <c r="B476" i="2664"/>
  <c r="AU476" i="2664" s="1"/>
  <c r="B477" i="2664"/>
  <c r="AU477" i="2664" s="1"/>
  <c r="B478" i="2664"/>
  <c r="AU478" i="2664" s="1"/>
  <c r="B479" i="2664"/>
  <c r="AU479" i="2664" s="1"/>
  <c r="B480" i="2664"/>
  <c r="AU480" i="2664" s="1"/>
  <c r="B481" i="2664"/>
  <c r="AU481" i="2664" s="1"/>
  <c r="B482" i="2664"/>
  <c r="AU482" i="2664" s="1"/>
  <c r="B483" i="2664"/>
  <c r="AU483" i="2664" s="1"/>
  <c r="B484" i="2664"/>
  <c r="AU484" i="2664" s="1"/>
  <c r="B485" i="2664"/>
  <c r="AU485" i="2664" s="1"/>
  <c r="B486" i="2664"/>
  <c r="AU486" i="2664" s="1"/>
  <c r="B487" i="2664"/>
  <c r="AU487" i="2664" s="1"/>
  <c r="B488" i="2664"/>
  <c r="AU488" i="2664" s="1"/>
  <c r="B489" i="2664"/>
  <c r="AU489" i="2664" s="1"/>
  <c r="B490" i="2664"/>
  <c r="AU490" i="2664" s="1"/>
  <c r="B491" i="2664"/>
  <c r="AU491" i="2664" s="1"/>
  <c r="B492" i="2664"/>
  <c r="AU492" i="2664" s="1"/>
  <c r="B493" i="2664"/>
  <c r="AU493" i="2664" s="1"/>
  <c r="B494" i="2664"/>
  <c r="AU494" i="2664" s="1"/>
  <c r="B495" i="2664"/>
  <c r="AU495" i="2664" s="1"/>
  <c r="B496" i="2664"/>
  <c r="AU496" i="2664" s="1"/>
  <c r="B497" i="2664"/>
  <c r="AU497" i="2664" s="1"/>
  <c r="B498" i="2664"/>
  <c r="AU498" i="2664" s="1"/>
  <c r="B499" i="2664"/>
  <c r="AU499" i="2664" s="1"/>
  <c r="B500" i="2664"/>
  <c r="AU500" i="2664" s="1"/>
  <c r="B501" i="2664"/>
  <c r="AU501" i="2664" s="1"/>
  <c r="B502" i="2664"/>
  <c r="AU502" i="2664" s="1"/>
  <c r="B503" i="2664"/>
  <c r="AU503" i="2664" s="1"/>
  <c r="B504" i="2664"/>
  <c r="AU504" i="2664" s="1"/>
  <c r="B505" i="2664"/>
  <c r="AU505" i="2664" s="1"/>
  <c r="B506" i="2664"/>
  <c r="AU506" i="2664" s="1"/>
  <c r="B507" i="2664"/>
  <c r="AU507" i="2664" s="1"/>
  <c r="B508" i="2664"/>
  <c r="AU508" i="2664" s="1"/>
  <c r="B509" i="2664"/>
  <c r="AU509" i="2664" s="1"/>
  <c r="B510" i="2664"/>
  <c r="AU510" i="2664" s="1"/>
  <c r="B511" i="2664"/>
  <c r="AU511" i="2664" s="1"/>
  <c r="B512" i="2664"/>
  <c r="AU512" i="2664" s="1"/>
  <c r="B513" i="2664"/>
  <c r="AU513" i="2664" s="1"/>
  <c r="B514" i="2664"/>
  <c r="AU514" i="2664" s="1"/>
  <c r="B515" i="2664"/>
  <c r="AU515" i="2664" s="1"/>
  <c r="B516" i="2664"/>
  <c r="AU516" i="2664" s="1"/>
  <c r="B517" i="2664"/>
  <c r="AU517" i="2664" s="1"/>
  <c r="B518" i="2664"/>
  <c r="AU518" i="2664" s="1"/>
  <c r="B519" i="2664"/>
  <c r="AU519" i="2664" s="1"/>
  <c r="B520" i="2664"/>
  <c r="AU520" i="2664" s="1"/>
  <c r="B521" i="2664"/>
  <c r="AU521" i="2664" s="1"/>
  <c r="B522" i="2664"/>
  <c r="AU522" i="2664" s="1"/>
  <c r="B523" i="2664"/>
  <c r="AU523" i="2664" s="1"/>
  <c r="B524" i="2664"/>
  <c r="AU524" i="2664" s="1"/>
  <c r="B525" i="2664"/>
  <c r="AU525" i="2664" s="1"/>
  <c r="B526" i="2664"/>
  <c r="AU526" i="2664" s="1"/>
  <c r="B527" i="2664"/>
  <c r="AU527" i="2664" s="1"/>
  <c r="B528" i="2664"/>
  <c r="AU528" i="2664" s="1"/>
  <c r="B529" i="2664"/>
  <c r="AU529" i="2664" s="1"/>
  <c r="B530" i="2664"/>
  <c r="AU530" i="2664" s="1"/>
  <c r="B531" i="2664"/>
  <c r="AU531" i="2664" s="1"/>
  <c r="B532" i="2664"/>
  <c r="AU532" i="2664" s="1"/>
  <c r="B533" i="2664"/>
  <c r="AU533" i="2664" s="1"/>
  <c r="B534" i="2664"/>
  <c r="AU534" i="2664" s="1"/>
  <c r="B535" i="2664"/>
  <c r="AU535" i="2664" s="1"/>
  <c r="B536" i="2664"/>
  <c r="AU536" i="2664" s="1"/>
  <c r="B537" i="2664"/>
  <c r="AU537" i="2664" s="1"/>
  <c r="B538" i="2664"/>
  <c r="AU538" i="2664" s="1"/>
  <c r="B539" i="2664"/>
  <c r="AU539" i="2664" s="1"/>
  <c r="B540" i="2664"/>
  <c r="AU540" i="2664" s="1"/>
  <c r="B541" i="2664"/>
  <c r="AU541" i="2664" s="1"/>
  <c r="B542" i="2664"/>
  <c r="AU542" i="2664" s="1"/>
  <c r="B543" i="2664"/>
  <c r="AU543" i="2664" s="1"/>
  <c r="B544" i="2664"/>
  <c r="AU544" i="2664" s="1"/>
  <c r="B545" i="2664"/>
  <c r="AU545" i="2664" s="1"/>
  <c r="B546" i="2664"/>
  <c r="AU546" i="2664" s="1"/>
  <c r="B547" i="2664"/>
  <c r="AU547" i="2664" s="1"/>
  <c r="B548" i="2664"/>
  <c r="AU548" i="2664" s="1"/>
  <c r="B549" i="2664"/>
  <c r="AU549" i="2664" s="1"/>
  <c r="B550" i="2664"/>
  <c r="AU550" i="2664" s="1"/>
  <c r="B551" i="2664"/>
  <c r="AU551" i="2664" s="1"/>
  <c r="B552" i="2664"/>
  <c r="AU552" i="2664" s="1"/>
  <c r="B553" i="2664"/>
  <c r="AU553" i="2664" s="1"/>
  <c r="B554" i="2664"/>
  <c r="AU554" i="2664" s="1"/>
  <c r="B555" i="2664"/>
  <c r="AU555" i="2664" s="1"/>
  <c r="B556" i="2664"/>
  <c r="AU556" i="2664" s="1"/>
  <c r="B557" i="2664"/>
  <c r="AU557" i="2664" s="1"/>
  <c r="B558" i="2664"/>
  <c r="AU558" i="2664" s="1"/>
  <c r="B559" i="2664"/>
  <c r="AU559" i="2664" s="1"/>
  <c r="B560" i="2664"/>
  <c r="AU560" i="2664" s="1"/>
  <c r="B561" i="2664"/>
  <c r="AU561" i="2664" s="1"/>
  <c r="B562" i="2664"/>
  <c r="AU562" i="2664" s="1"/>
  <c r="B563" i="2664"/>
  <c r="AU563" i="2664" s="1"/>
  <c r="B564" i="2664"/>
  <c r="AU564" i="2664" s="1"/>
  <c r="B565" i="2664"/>
  <c r="AU565" i="2664" s="1"/>
  <c r="B566" i="2664"/>
  <c r="AU566" i="2664" s="1"/>
  <c r="B567" i="2664"/>
  <c r="AU567" i="2664" s="1"/>
  <c r="B568" i="2664"/>
  <c r="AU568" i="2664" s="1"/>
  <c r="B569" i="2664"/>
  <c r="AU569" i="2664" s="1"/>
  <c r="B570" i="2664"/>
  <c r="AU570" i="2664" s="1"/>
  <c r="B571" i="2664"/>
  <c r="AU571" i="2664" s="1"/>
  <c r="B572" i="2664"/>
  <c r="AU572" i="2664" s="1"/>
  <c r="B573" i="2664"/>
  <c r="AU573" i="2664" s="1"/>
  <c r="B574" i="2664"/>
  <c r="AU574" i="2664" s="1"/>
  <c r="B575" i="2664"/>
  <c r="AU575" i="2664" s="1"/>
  <c r="B576" i="2664"/>
  <c r="AU576" i="2664" s="1"/>
  <c r="B577" i="2664"/>
  <c r="AU577" i="2664" s="1"/>
  <c r="B578" i="2664"/>
  <c r="AU578" i="2664" s="1"/>
  <c r="B579" i="2664"/>
  <c r="AU579" i="2664" s="1"/>
  <c r="B580" i="2664"/>
  <c r="AU580" i="2664" s="1"/>
  <c r="B581" i="2664"/>
  <c r="AU581" i="2664" s="1"/>
  <c r="B582" i="2664"/>
  <c r="AU582" i="2664" s="1"/>
  <c r="B583" i="2664"/>
  <c r="AU583" i="2664" s="1"/>
  <c r="B584" i="2664"/>
  <c r="AU584" i="2664" s="1"/>
  <c r="B585" i="2664"/>
  <c r="AU585" i="2664" s="1"/>
  <c r="B586" i="2664"/>
  <c r="AU586" i="2664" s="1"/>
  <c r="B587" i="2664"/>
  <c r="AU587" i="2664" s="1"/>
  <c r="B588" i="2664"/>
  <c r="AU588" i="2664" s="1"/>
  <c r="B589" i="2664"/>
  <c r="AU589" i="2664" s="1"/>
  <c r="B590" i="2664"/>
  <c r="AU590" i="2664" s="1"/>
  <c r="B591" i="2664"/>
  <c r="AU591" i="2664" s="1"/>
  <c r="B592" i="2664"/>
  <c r="AU592" i="2664" s="1"/>
  <c r="B593" i="2664"/>
  <c r="AU593" i="2664" s="1"/>
  <c r="B594" i="2664"/>
  <c r="AU594" i="2664" s="1"/>
  <c r="B595" i="2664"/>
  <c r="AU595" i="2664" s="1"/>
  <c r="B596" i="2664"/>
  <c r="AU596" i="2664" s="1"/>
  <c r="B597" i="2664"/>
  <c r="AU597" i="2664" s="1"/>
  <c r="B598" i="2664"/>
  <c r="AU598" i="2664" s="1"/>
  <c r="B599" i="2664"/>
  <c r="AU599" i="2664" s="1"/>
  <c r="B600" i="2664"/>
  <c r="AU600" i="2664" s="1"/>
  <c r="B601" i="2664"/>
  <c r="AU601" i="2664" s="1"/>
  <c r="B602" i="2664"/>
  <c r="AU602" i="2664" s="1"/>
  <c r="B603" i="2664"/>
  <c r="AU603" i="2664" s="1"/>
  <c r="B604" i="2664"/>
  <c r="AU604" i="2664" s="1"/>
  <c r="B605" i="2664"/>
  <c r="AU605" i="2664" s="1"/>
  <c r="B606" i="2664"/>
  <c r="AU606" i="2664" s="1"/>
  <c r="B607" i="2664"/>
  <c r="AU607" i="2664" s="1"/>
  <c r="B608" i="2664"/>
  <c r="AU608" i="2664" s="1"/>
  <c r="B609" i="2664"/>
  <c r="AU609" i="2664" s="1"/>
  <c r="B610" i="2664"/>
  <c r="AU610" i="2664" s="1"/>
  <c r="B611" i="2664"/>
  <c r="AU611" i="2664" s="1"/>
  <c r="B612" i="2664"/>
  <c r="AU612" i="2664" s="1"/>
  <c r="B613" i="2664"/>
  <c r="AU613" i="2664" s="1"/>
  <c r="B614" i="2664"/>
  <c r="AU614" i="2664" s="1"/>
  <c r="B615" i="2664"/>
  <c r="AU615" i="2664" s="1"/>
  <c r="B616" i="2664"/>
  <c r="AU616" i="2664" s="1"/>
  <c r="B617" i="2664"/>
  <c r="AU617" i="2664" s="1"/>
  <c r="B618" i="2664"/>
  <c r="AU618" i="2664" s="1"/>
  <c r="B619" i="2664"/>
  <c r="AU619" i="2664" s="1"/>
  <c r="B620" i="2664"/>
  <c r="AU620" i="2664" s="1"/>
  <c r="B621" i="2664"/>
  <c r="AU621" i="2664" s="1"/>
  <c r="B622" i="2664"/>
  <c r="AU622" i="2664" s="1"/>
  <c r="B623" i="2664"/>
  <c r="AU623" i="2664" s="1"/>
  <c r="B624" i="2664"/>
  <c r="AU624" i="2664" s="1"/>
  <c r="B625" i="2664"/>
  <c r="AU625" i="2664" s="1"/>
  <c r="B626" i="2664"/>
  <c r="AU626" i="2664" s="1"/>
  <c r="B627" i="2664"/>
  <c r="AU627" i="2664" s="1"/>
  <c r="B628" i="2664"/>
  <c r="AU628" i="2664" s="1"/>
  <c r="B629" i="2664"/>
  <c r="AU629" i="2664" s="1"/>
  <c r="B630" i="2664"/>
  <c r="AU630" i="2664" s="1"/>
  <c r="B631" i="2664"/>
  <c r="AU631" i="2664" s="1"/>
  <c r="B632" i="2664"/>
  <c r="AU632" i="2664" s="1"/>
  <c r="B633" i="2664"/>
  <c r="AU633" i="2664" s="1"/>
  <c r="B634" i="2664"/>
  <c r="AU634" i="2664" s="1"/>
  <c r="B635" i="2664"/>
  <c r="AU635" i="2664" s="1"/>
  <c r="B636" i="2664"/>
  <c r="AU636" i="2664" s="1"/>
  <c r="B637" i="2664"/>
  <c r="AU637" i="2664" s="1"/>
  <c r="B638" i="2664"/>
  <c r="AU638" i="2664" s="1"/>
  <c r="B639" i="2664"/>
  <c r="AU639" i="2664" s="1"/>
  <c r="B640" i="2664"/>
  <c r="AU640" i="2664" s="1"/>
  <c r="B641" i="2664"/>
  <c r="AU641" i="2664" s="1"/>
  <c r="B642" i="2664"/>
  <c r="AU642" i="2664" s="1"/>
  <c r="B643" i="2664"/>
  <c r="AU643" i="2664" s="1"/>
  <c r="B644" i="2664"/>
  <c r="AU644" i="2664" s="1"/>
  <c r="B645" i="2664"/>
  <c r="AU645" i="2664" s="1"/>
  <c r="B646" i="2664"/>
  <c r="AU646" i="2664" s="1"/>
  <c r="B647" i="2664"/>
  <c r="AU647" i="2664" s="1"/>
  <c r="B648" i="2664"/>
  <c r="AU648" i="2664" s="1"/>
  <c r="B649" i="2664"/>
  <c r="AU649" i="2664" s="1"/>
  <c r="B650" i="2664"/>
  <c r="AU650" i="2664" s="1"/>
  <c r="B651" i="2664"/>
  <c r="AU651" i="2664" s="1"/>
  <c r="B652" i="2664"/>
  <c r="AU652" i="2664" s="1"/>
  <c r="B653" i="2664"/>
  <c r="AU653" i="2664" s="1"/>
  <c r="B654" i="2664"/>
  <c r="AU654" i="2664" s="1"/>
  <c r="B655" i="2664"/>
  <c r="AU655" i="2664" s="1"/>
  <c r="B656" i="2664"/>
  <c r="AU656" i="2664" s="1"/>
  <c r="B657" i="2664"/>
  <c r="AU657" i="2664" s="1"/>
  <c r="B658" i="2664"/>
  <c r="AU658" i="2664" s="1"/>
  <c r="B659" i="2664"/>
  <c r="AU659" i="2664" s="1"/>
  <c r="B660" i="2664"/>
  <c r="AU660" i="2664" s="1"/>
  <c r="B661" i="2664"/>
  <c r="AU661" i="2664" s="1"/>
  <c r="B662" i="2664"/>
  <c r="AU662" i="2664" s="1"/>
  <c r="B663" i="2664"/>
  <c r="AU663" i="2664" s="1"/>
  <c r="B664" i="2664"/>
  <c r="AU664" i="2664" s="1"/>
  <c r="B665" i="2664"/>
  <c r="AU665" i="2664" s="1"/>
  <c r="B666" i="2664"/>
  <c r="AU666" i="2664" s="1"/>
  <c r="B667" i="2664"/>
  <c r="AU667" i="2664" s="1"/>
  <c r="B668" i="2664"/>
  <c r="AU668" i="2664" s="1"/>
  <c r="B669" i="2664"/>
  <c r="AU669" i="2664" s="1"/>
  <c r="B670" i="2664"/>
  <c r="AU670" i="2664" s="1"/>
  <c r="B671" i="2664"/>
  <c r="AU671" i="2664" s="1"/>
  <c r="B672" i="2664"/>
  <c r="AU672" i="2664" s="1"/>
  <c r="B673" i="2664"/>
  <c r="AU673" i="2664" s="1"/>
  <c r="B674" i="2664"/>
  <c r="AU674" i="2664" s="1"/>
  <c r="B675" i="2664"/>
  <c r="AU675" i="2664" s="1"/>
  <c r="B676" i="2664"/>
  <c r="AU676" i="2664" s="1"/>
  <c r="B677" i="2664"/>
  <c r="AU677" i="2664" s="1"/>
  <c r="B678" i="2664"/>
  <c r="AU678" i="2664" s="1"/>
  <c r="B679" i="2664"/>
  <c r="AU679" i="2664" s="1"/>
  <c r="B680" i="2664"/>
  <c r="AU680" i="2664" s="1"/>
  <c r="B681" i="2664"/>
  <c r="AU681" i="2664" s="1"/>
  <c r="B682" i="2664"/>
  <c r="AU682" i="2664" s="1"/>
  <c r="B683" i="2664"/>
  <c r="AU683" i="2664" s="1"/>
  <c r="B684" i="2664"/>
  <c r="AU684" i="2664" s="1"/>
  <c r="B685" i="2664"/>
  <c r="AU685" i="2664" s="1"/>
  <c r="B686" i="2664"/>
  <c r="AU686" i="2664" s="1"/>
  <c r="B687" i="2664"/>
  <c r="AU687" i="2664" s="1"/>
  <c r="B688" i="2664"/>
  <c r="AU688" i="2664" s="1"/>
  <c r="B689" i="2664"/>
  <c r="AU689" i="2664" s="1"/>
  <c r="B690" i="2664"/>
  <c r="AU690" i="2664" s="1"/>
  <c r="B691" i="2664"/>
  <c r="AU691" i="2664" s="1"/>
  <c r="B692" i="2664"/>
  <c r="AU692" i="2664" s="1"/>
  <c r="B693" i="2664"/>
  <c r="AU693" i="2664" s="1"/>
  <c r="B694" i="2664"/>
  <c r="AU694" i="2664" s="1"/>
  <c r="B695" i="2664"/>
  <c r="AU695" i="2664" s="1"/>
  <c r="B696" i="2664"/>
  <c r="AU696" i="2664" s="1"/>
  <c r="B697" i="2664"/>
  <c r="AU697" i="2664" s="1"/>
  <c r="B698" i="2664"/>
  <c r="AU698" i="2664" s="1"/>
  <c r="B699" i="2664"/>
  <c r="AU699" i="2664" s="1"/>
  <c r="B700" i="2664"/>
  <c r="AU700" i="2664" s="1"/>
  <c r="B701" i="2664"/>
  <c r="AU701" i="2664" s="1"/>
  <c r="B702" i="2664"/>
  <c r="AU702" i="2664" s="1"/>
  <c r="B703" i="2664"/>
  <c r="AU703" i="2664" s="1"/>
  <c r="B704" i="2664"/>
  <c r="AU704" i="2664" s="1"/>
  <c r="B705" i="2664"/>
  <c r="AU705" i="2664" s="1"/>
  <c r="B706" i="2664"/>
  <c r="AU706" i="2664" s="1"/>
  <c r="B707" i="2664"/>
  <c r="AU707" i="2664" s="1"/>
  <c r="B708" i="2664"/>
  <c r="AU708" i="2664" s="1"/>
  <c r="B709" i="2664"/>
  <c r="AU709" i="2664" s="1"/>
  <c r="B710" i="2664"/>
  <c r="AU710" i="2664" s="1"/>
  <c r="B711" i="2664"/>
  <c r="AU711" i="2664" s="1"/>
  <c r="B712" i="2664"/>
  <c r="AU712" i="2664" s="1"/>
  <c r="B713" i="2664"/>
  <c r="AU713" i="2664" s="1"/>
  <c r="B714" i="2664"/>
  <c r="AU714" i="2664" s="1"/>
  <c r="B715" i="2664"/>
  <c r="AU715" i="2664" s="1"/>
  <c r="B716" i="2664"/>
  <c r="AU716" i="2664" s="1"/>
  <c r="B717" i="2664"/>
  <c r="AU717" i="2664" s="1"/>
  <c r="B718" i="2664"/>
  <c r="AU718" i="2664" s="1"/>
  <c r="B719" i="2664"/>
  <c r="AU719" i="2664" s="1"/>
  <c r="B720" i="2664"/>
  <c r="AU720" i="2664" s="1"/>
  <c r="B721" i="2664"/>
  <c r="AU721" i="2664" s="1"/>
  <c r="B722" i="2664"/>
  <c r="AU722" i="2664" s="1"/>
  <c r="B723" i="2664"/>
  <c r="AU723" i="2664" s="1"/>
  <c r="B724" i="2664"/>
  <c r="AU724" i="2664" s="1"/>
  <c r="B725" i="2664"/>
  <c r="AU725" i="2664" s="1"/>
  <c r="B726" i="2664"/>
  <c r="AU726" i="2664" s="1"/>
  <c r="B727" i="2664"/>
  <c r="AU727" i="2664" s="1"/>
  <c r="B728" i="2664"/>
  <c r="AU728" i="2664" s="1"/>
  <c r="B729" i="2664"/>
  <c r="AU729" i="2664" s="1"/>
  <c r="B730" i="2664"/>
  <c r="AU730" i="2664" s="1"/>
  <c r="B731" i="2664"/>
  <c r="AU731" i="2664" s="1"/>
  <c r="B732" i="2664"/>
  <c r="AU732" i="2664" s="1"/>
  <c r="B733" i="2664"/>
  <c r="AU733" i="2664" s="1"/>
  <c r="B734" i="2664"/>
  <c r="AU734" i="2664" s="1"/>
  <c r="B735" i="2664"/>
  <c r="AU735" i="2664" s="1"/>
  <c r="B736" i="2664"/>
  <c r="AU736" i="2664" s="1"/>
  <c r="B737" i="2664"/>
  <c r="AU737" i="2664" s="1"/>
  <c r="B738" i="2664"/>
  <c r="AU738" i="2664" s="1"/>
  <c r="B739" i="2664"/>
  <c r="AU739" i="2664" s="1"/>
  <c r="B740" i="2664"/>
  <c r="AU740" i="2664" s="1"/>
  <c r="B741" i="2664"/>
  <c r="AU741" i="2664" s="1"/>
  <c r="B742" i="2664"/>
  <c r="AU742" i="2664" s="1"/>
  <c r="B743" i="2664"/>
  <c r="AU743" i="2664" s="1"/>
  <c r="B744" i="2664"/>
  <c r="AU744" i="2664" s="1"/>
  <c r="B745" i="2664"/>
  <c r="AU745" i="2664" s="1"/>
  <c r="B746" i="2664"/>
  <c r="AU746" i="2664" s="1"/>
  <c r="B747" i="2664"/>
  <c r="AU747" i="2664" s="1"/>
  <c r="B748" i="2664"/>
  <c r="AU748" i="2664" s="1"/>
  <c r="B749" i="2664"/>
  <c r="AU749" i="2664" s="1"/>
  <c r="B750" i="2664"/>
  <c r="AU750" i="2664" s="1"/>
  <c r="B751" i="2664"/>
  <c r="AU751" i="2664" s="1"/>
  <c r="B752" i="2664"/>
  <c r="AU752" i="2664" s="1"/>
  <c r="B753" i="2664"/>
  <c r="AU753" i="2664" s="1"/>
  <c r="B754" i="2664"/>
  <c r="AU754" i="2664" s="1"/>
  <c r="B755" i="2664"/>
  <c r="AU755" i="2664" s="1"/>
  <c r="B756" i="2664"/>
  <c r="AU756" i="2664" s="1"/>
  <c r="B757" i="2664"/>
  <c r="AU757" i="2664" s="1"/>
  <c r="B758" i="2664"/>
  <c r="AU758" i="2664" s="1"/>
  <c r="B759" i="2664"/>
  <c r="AU759" i="2664" s="1"/>
  <c r="B760" i="2664"/>
  <c r="AU760" i="2664" s="1"/>
  <c r="B761" i="2664"/>
  <c r="AU761" i="2664" s="1"/>
  <c r="B762" i="2664"/>
  <c r="AU762" i="2664" s="1"/>
  <c r="B763" i="2664"/>
  <c r="AU763" i="2664" s="1"/>
  <c r="B764" i="2664"/>
  <c r="AU764" i="2664" s="1"/>
  <c r="B765" i="2664"/>
  <c r="AU765" i="2664" s="1"/>
  <c r="B766" i="2664"/>
  <c r="AU766" i="2664" s="1"/>
  <c r="B767" i="2664"/>
  <c r="AU767" i="2664" s="1"/>
  <c r="B768" i="2664"/>
  <c r="AU768" i="2664" s="1"/>
  <c r="B769" i="2664"/>
  <c r="AU769" i="2664" s="1"/>
  <c r="B770" i="2664"/>
  <c r="AU770" i="2664" s="1"/>
  <c r="B771" i="2664"/>
  <c r="AU771" i="2664" s="1"/>
  <c r="B772" i="2664"/>
  <c r="AU772" i="2664" s="1"/>
  <c r="B773" i="2664"/>
  <c r="AU773" i="2664" s="1"/>
  <c r="B774" i="2664"/>
  <c r="AU774" i="2664" s="1"/>
  <c r="B775" i="2664"/>
  <c r="AU775" i="2664" s="1"/>
  <c r="B776" i="2664"/>
  <c r="AU776" i="2664" s="1"/>
  <c r="B777" i="2664"/>
  <c r="AU777" i="2664" s="1"/>
  <c r="B778" i="2664"/>
  <c r="AU778" i="2664" s="1"/>
  <c r="B779" i="2664"/>
  <c r="AU779" i="2664" s="1"/>
  <c r="B780" i="2664"/>
  <c r="AU780" i="2664" s="1"/>
  <c r="B781" i="2664"/>
  <c r="AU781" i="2664" s="1"/>
  <c r="B782" i="2664"/>
  <c r="AU782" i="2664" s="1"/>
  <c r="B783" i="2664"/>
  <c r="AU783" i="2664" s="1"/>
  <c r="B784" i="2664"/>
  <c r="AU784" i="2664" s="1"/>
  <c r="B785" i="2664"/>
  <c r="AU785" i="2664" s="1"/>
  <c r="B786" i="2664"/>
  <c r="AU786" i="2664" s="1"/>
  <c r="B787" i="2664"/>
  <c r="AU787" i="2664" s="1"/>
  <c r="B788" i="2664"/>
  <c r="AU788" i="2664" s="1"/>
  <c r="B789" i="2664"/>
  <c r="AU789" i="2664" s="1"/>
  <c r="B790" i="2664"/>
  <c r="AU790" i="2664" s="1"/>
  <c r="B791" i="2664"/>
  <c r="AU791" i="2664" s="1"/>
  <c r="B792" i="2664"/>
  <c r="AU792" i="2664" s="1"/>
  <c r="B793" i="2664"/>
  <c r="AU793" i="2664" s="1"/>
  <c r="B794" i="2664"/>
  <c r="AU794" i="2664" s="1"/>
  <c r="B795" i="2664"/>
  <c r="AU795" i="2664" s="1"/>
  <c r="B796" i="2664"/>
  <c r="AU796" i="2664" s="1"/>
  <c r="B797" i="2664"/>
  <c r="AU797" i="2664" s="1"/>
  <c r="B798" i="2664"/>
  <c r="AU798" i="2664" s="1"/>
  <c r="B799" i="2664"/>
  <c r="AU799" i="2664" s="1"/>
  <c r="B800" i="2664"/>
  <c r="AU800" i="2664" s="1"/>
  <c r="B801" i="2664"/>
  <c r="AU801" i="2664" s="1"/>
  <c r="B802" i="2664"/>
  <c r="AU802" i="2664" s="1"/>
  <c r="B803" i="2664"/>
  <c r="AU803" i="2664" s="1"/>
  <c r="B804" i="2664"/>
  <c r="AU804" i="2664" s="1"/>
  <c r="B805" i="2664"/>
  <c r="AU805" i="2664" s="1"/>
  <c r="B806" i="2664"/>
  <c r="AU806" i="2664" s="1"/>
  <c r="B807" i="2664"/>
  <c r="AU807" i="2664" s="1"/>
  <c r="B808" i="2664"/>
  <c r="AU808" i="2664" s="1"/>
  <c r="B809" i="2664"/>
  <c r="AU809" i="2664" s="1"/>
  <c r="B810" i="2664"/>
  <c r="AU810" i="2664" s="1"/>
  <c r="B811" i="2664"/>
  <c r="AU811" i="2664" s="1"/>
  <c r="B812" i="2664"/>
  <c r="AU812" i="2664" s="1"/>
  <c r="B813" i="2664"/>
  <c r="AU813" i="2664" s="1"/>
  <c r="B814" i="2664"/>
  <c r="AU814" i="2664" s="1"/>
  <c r="B815" i="2664"/>
  <c r="AU815" i="2664" s="1"/>
  <c r="B816" i="2664"/>
  <c r="AU816" i="2664" s="1"/>
  <c r="B817" i="2664"/>
  <c r="AU817" i="2664" s="1"/>
  <c r="B818" i="2664"/>
  <c r="AU818" i="2664" s="1"/>
  <c r="B819" i="2664"/>
  <c r="AU819" i="2664" s="1"/>
  <c r="B820" i="2664"/>
  <c r="AU820" i="2664" s="1"/>
  <c r="B821" i="2664"/>
  <c r="AU821" i="2664" s="1"/>
  <c r="B822" i="2664"/>
  <c r="AU822" i="2664" s="1"/>
  <c r="B823" i="2664"/>
  <c r="AU823" i="2664" s="1"/>
  <c r="B824" i="2664"/>
  <c r="AU824" i="2664" s="1"/>
  <c r="B825" i="2664"/>
  <c r="AU825" i="2664" s="1"/>
  <c r="B826" i="2664"/>
  <c r="AU826" i="2664" s="1"/>
  <c r="B827" i="2664"/>
  <c r="AU827" i="2664" s="1"/>
  <c r="B828" i="2664"/>
  <c r="AU828" i="2664" s="1"/>
  <c r="B829" i="2664"/>
  <c r="AU829" i="2664" s="1"/>
  <c r="B830" i="2664"/>
  <c r="AU830" i="2664" s="1"/>
  <c r="B831" i="2664"/>
  <c r="AU831" i="2664" s="1"/>
  <c r="B832" i="2664"/>
  <c r="AU832" i="2664" s="1"/>
  <c r="B833" i="2664"/>
  <c r="AU833" i="2664" s="1"/>
  <c r="B834" i="2664"/>
  <c r="AU834" i="2664" s="1"/>
  <c r="B835" i="2664"/>
  <c r="AU835" i="2664" s="1"/>
  <c r="B836" i="2664"/>
  <c r="AU836" i="2664" s="1"/>
  <c r="B837" i="2664"/>
  <c r="AU837" i="2664" s="1"/>
  <c r="B838" i="2664"/>
  <c r="AU838" i="2664" s="1"/>
  <c r="B839" i="2664"/>
  <c r="AU839" i="2664" s="1"/>
  <c r="B840" i="2664"/>
  <c r="AU840" i="2664" s="1"/>
  <c r="B841" i="2664"/>
  <c r="AU841" i="2664" s="1"/>
  <c r="B842" i="2664"/>
  <c r="AU842" i="2664" s="1"/>
  <c r="B843" i="2664"/>
  <c r="AU843" i="2664" s="1"/>
  <c r="B844" i="2664"/>
  <c r="AU844" i="2664" s="1"/>
  <c r="B845" i="2664"/>
  <c r="AU845" i="2664" s="1"/>
  <c r="B846" i="2664"/>
  <c r="AU846" i="2664" s="1"/>
  <c r="B847" i="2664"/>
  <c r="AU847" i="2664" s="1"/>
  <c r="B848" i="2664"/>
  <c r="AU848" i="2664" s="1"/>
  <c r="B849" i="2664"/>
  <c r="AU849" i="2664" s="1"/>
  <c r="B850" i="2664"/>
  <c r="AU850" i="2664" s="1"/>
  <c r="B851" i="2664"/>
  <c r="AU851" i="2664" s="1"/>
  <c r="B852" i="2664"/>
  <c r="AU852" i="2664" s="1"/>
  <c r="B853" i="2664"/>
  <c r="AU853" i="2664" s="1"/>
  <c r="B854" i="2664"/>
  <c r="AU854" i="2664" s="1"/>
  <c r="B855" i="2664"/>
  <c r="AU855" i="2664" s="1"/>
  <c r="B856" i="2664"/>
  <c r="AU856" i="2664" s="1"/>
  <c r="B857" i="2664"/>
  <c r="AU857" i="2664" s="1"/>
  <c r="B858" i="2664"/>
  <c r="AU858" i="2664" s="1"/>
  <c r="B859" i="2664"/>
  <c r="AU859" i="2664" s="1"/>
  <c r="B860" i="2664"/>
  <c r="AU860" i="2664" s="1"/>
  <c r="B861" i="2664"/>
  <c r="AU861" i="2664" s="1"/>
  <c r="B862" i="2664"/>
  <c r="AU862" i="2664" s="1"/>
  <c r="B863" i="2664"/>
  <c r="AU863" i="2664" s="1"/>
  <c r="B864" i="2664"/>
  <c r="AU864" i="2664" s="1"/>
  <c r="B865" i="2664"/>
  <c r="AU865" i="2664" s="1"/>
  <c r="B866" i="2664"/>
  <c r="AU866" i="2664" s="1"/>
  <c r="B867" i="2664"/>
  <c r="AU867" i="2664" s="1"/>
  <c r="B868" i="2664"/>
  <c r="AU868" i="2664" s="1"/>
  <c r="B869" i="2664"/>
  <c r="AU869" i="2664" s="1"/>
  <c r="B870" i="2664"/>
  <c r="AU870" i="2664" s="1"/>
  <c r="B871" i="2664"/>
  <c r="AU871" i="2664" s="1"/>
  <c r="B872" i="2664"/>
  <c r="AU872" i="2664" s="1"/>
  <c r="B873" i="2664"/>
  <c r="AU873" i="2664" s="1"/>
  <c r="B874" i="2664"/>
  <c r="AU874" i="2664" s="1"/>
  <c r="B875" i="2664"/>
  <c r="AU875" i="2664" s="1"/>
  <c r="B876" i="2664"/>
  <c r="AU876" i="2664" s="1"/>
  <c r="B877" i="2664"/>
  <c r="AU877" i="2664" s="1"/>
  <c r="B878" i="2664"/>
  <c r="AU878" i="2664" s="1"/>
  <c r="B879" i="2664"/>
  <c r="AU879" i="2664" s="1"/>
  <c r="B880" i="2664"/>
  <c r="AU880" i="2664" s="1"/>
  <c r="B881" i="2664"/>
  <c r="AU881" i="2664" s="1"/>
  <c r="B882" i="2664"/>
  <c r="AU882" i="2664" s="1"/>
  <c r="B883" i="2664"/>
  <c r="AU883" i="2664" s="1"/>
  <c r="B884" i="2664"/>
  <c r="AU884" i="2664" s="1"/>
  <c r="B885" i="2664"/>
  <c r="AU885" i="2664" s="1"/>
  <c r="B886" i="2664"/>
  <c r="AU886" i="2664" s="1"/>
  <c r="B887" i="2664"/>
  <c r="AU887" i="2664" s="1"/>
  <c r="B888" i="2664"/>
  <c r="AU888" i="2664" s="1"/>
  <c r="B889" i="2664"/>
  <c r="AU889" i="2664" s="1"/>
  <c r="B890" i="2664"/>
  <c r="AU890" i="2664" s="1"/>
  <c r="B891" i="2664"/>
  <c r="AU891" i="2664" s="1"/>
  <c r="B892" i="2664"/>
  <c r="AU892" i="2664" s="1"/>
  <c r="B893" i="2664"/>
  <c r="AU893" i="2664" s="1"/>
  <c r="B894" i="2664"/>
  <c r="AU894" i="2664" s="1"/>
  <c r="B895" i="2664"/>
  <c r="AU895" i="2664" s="1"/>
  <c r="B896" i="2664"/>
  <c r="AU896" i="2664" s="1"/>
  <c r="B897" i="2664"/>
  <c r="AU897" i="2664" s="1"/>
  <c r="B898" i="2664"/>
  <c r="AU898" i="2664" s="1"/>
  <c r="B899" i="2664"/>
  <c r="AU899" i="2664" s="1"/>
  <c r="B900" i="2664"/>
  <c r="AU900" i="2664" s="1"/>
  <c r="B901" i="2664"/>
  <c r="AU901" i="2664" s="1"/>
  <c r="B902" i="2664"/>
  <c r="AU902" i="2664" s="1"/>
  <c r="B903" i="2664"/>
  <c r="AU903" i="2664" s="1"/>
  <c r="B904" i="2664"/>
  <c r="AU904" i="2664" s="1"/>
  <c r="B905" i="2664"/>
  <c r="AU905" i="2664" s="1"/>
  <c r="B906" i="2664"/>
  <c r="AU906" i="2664" s="1"/>
  <c r="B907" i="2664"/>
  <c r="AU907" i="2664" s="1"/>
  <c r="B908" i="2664"/>
  <c r="AU908" i="2664" s="1"/>
  <c r="B909" i="2664"/>
  <c r="AU909" i="2664" s="1"/>
  <c r="B910" i="2664"/>
  <c r="AU910" i="2664" s="1"/>
  <c r="B911" i="2664"/>
  <c r="AU911" i="2664" s="1"/>
  <c r="B912" i="2664"/>
  <c r="AU912" i="2664" s="1"/>
  <c r="B913" i="2664"/>
  <c r="AU913" i="2664" s="1"/>
  <c r="B914" i="2664"/>
  <c r="AU914" i="2664" s="1"/>
  <c r="B915" i="2664"/>
  <c r="AU915" i="2664" s="1"/>
  <c r="B916" i="2664"/>
  <c r="AU916" i="2664" s="1"/>
  <c r="B917" i="2664"/>
  <c r="AU917" i="2664" s="1"/>
  <c r="B918" i="2664"/>
  <c r="AU918" i="2664" s="1"/>
  <c r="B919" i="2664"/>
  <c r="AU919" i="2664" s="1"/>
  <c r="B920" i="2664"/>
  <c r="AU920" i="2664" s="1"/>
  <c r="B921" i="2664"/>
  <c r="AU921" i="2664" s="1"/>
  <c r="B922" i="2664"/>
  <c r="AU922" i="2664" s="1"/>
  <c r="B923" i="2664"/>
  <c r="AU923" i="2664" s="1"/>
  <c r="B924" i="2664"/>
  <c r="AU924" i="2664" s="1"/>
  <c r="B925" i="2664"/>
  <c r="AU925" i="2664" s="1"/>
  <c r="B926" i="2664"/>
  <c r="AU926" i="2664" s="1"/>
  <c r="B927" i="2664"/>
  <c r="AU927" i="2664" s="1"/>
  <c r="B928" i="2664"/>
  <c r="AU928" i="2664" s="1"/>
  <c r="B929" i="2664"/>
  <c r="AU929" i="2664" s="1"/>
  <c r="B930" i="2664"/>
  <c r="AU930" i="2664" s="1"/>
  <c r="B931" i="2664"/>
  <c r="AU931" i="2664" s="1"/>
  <c r="B932" i="2664"/>
  <c r="AU932" i="2664" s="1"/>
  <c r="B933" i="2664"/>
  <c r="AU933" i="2664" s="1"/>
  <c r="B934" i="2664"/>
  <c r="AU934" i="2664" s="1"/>
  <c r="B935" i="2664"/>
  <c r="AU935" i="2664" s="1"/>
  <c r="B936" i="2664"/>
  <c r="AU936" i="2664" s="1"/>
  <c r="B937" i="2664"/>
  <c r="AU937" i="2664" s="1"/>
  <c r="B938" i="2664"/>
  <c r="AU938" i="2664" s="1"/>
  <c r="B939" i="2664"/>
  <c r="AU939" i="2664" s="1"/>
  <c r="B940" i="2664"/>
  <c r="AU940" i="2664" s="1"/>
  <c r="B941" i="2664"/>
  <c r="AU941" i="2664" s="1"/>
  <c r="B942" i="2664"/>
  <c r="AU942" i="2664" s="1"/>
  <c r="B943" i="2664"/>
  <c r="AU943" i="2664" s="1"/>
  <c r="B944" i="2664"/>
  <c r="AU944" i="2664" s="1"/>
  <c r="B945" i="2664"/>
  <c r="AU945" i="2664" s="1"/>
  <c r="B946" i="2664"/>
  <c r="AU946" i="2664" s="1"/>
  <c r="B947" i="2664"/>
  <c r="AU947" i="2664" s="1"/>
  <c r="B948" i="2664"/>
  <c r="AU948" i="2664" s="1"/>
  <c r="B949" i="2664"/>
  <c r="AU949" i="2664" s="1"/>
  <c r="B950" i="2664"/>
  <c r="AU950" i="2664" s="1"/>
  <c r="B951" i="2664"/>
  <c r="AU951" i="2664" s="1"/>
  <c r="B952" i="2664"/>
  <c r="AU952" i="2664" s="1"/>
  <c r="B953" i="2664"/>
  <c r="AU953" i="2664" s="1"/>
  <c r="B954" i="2664"/>
  <c r="AU954" i="2664" s="1"/>
  <c r="B955" i="2664"/>
  <c r="AU955" i="2664" s="1"/>
  <c r="B956" i="2664"/>
  <c r="AU956" i="2664" s="1"/>
  <c r="B957" i="2664"/>
  <c r="AU957" i="2664" s="1"/>
  <c r="B958" i="2664"/>
  <c r="AU958" i="2664" s="1"/>
  <c r="B959" i="2664"/>
  <c r="AU959" i="2664" s="1"/>
  <c r="B960" i="2664"/>
  <c r="AU960" i="2664" s="1"/>
  <c r="B961" i="2664"/>
  <c r="AU961" i="2664" s="1"/>
  <c r="B962" i="2664"/>
  <c r="AU962" i="2664" s="1"/>
  <c r="B963" i="2664"/>
  <c r="AU963" i="2664" s="1"/>
  <c r="B964" i="2664"/>
  <c r="AU964" i="2664" s="1"/>
  <c r="B965" i="2664"/>
  <c r="AU965" i="2664" s="1"/>
  <c r="B966" i="2664"/>
  <c r="AU966" i="2664" s="1"/>
  <c r="B967" i="2664"/>
  <c r="AU967" i="2664" s="1"/>
  <c r="B968" i="2664"/>
  <c r="AU968" i="2664" s="1"/>
  <c r="B969" i="2664"/>
  <c r="AU969" i="2664" s="1"/>
  <c r="B970" i="2664"/>
  <c r="AU970" i="2664" s="1"/>
  <c r="B971" i="2664"/>
  <c r="AU971" i="2664" s="1"/>
  <c r="B972" i="2664"/>
  <c r="AU972" i="2664" s="1"/>
  <c r="B973" i="2664"/>
  <c r="AU973" i="2664" s="1"/>
  <c r="B974" i="2664"/>
  <c r="AU974" i="2664" s="1"/>
  <c r="B975" i="2664"/>
  <c r="AU975" i="2664" s="1"/>
  <c r="B976" i="2664"/>
  <c r="AU976" i="2664" s="1"/>
  <c r="B977" i="2664"/>
  <c r="AU977" i="2664" s="1"/>
  <c r="B978" i="2664"/>
  <c r="AU978" i="2664" s="1"/>
  <c r="B979" i="2664"/>
  <c r="AU979" i="2664" s="1"/>
  <c r="B980" i="2664"/>
  <c r="AU980" i="2664" s="1"/>
  <c r="B981" i="2664"/>
  <c r="AU981" i="2664" s="1"/>
  <c r="B982" i="2664"/>
  <c r="AU982" i="2664" s="1"/>
  <c r="B983" i="2664"/>
  <c r="AU983" i="2664" s="1"/>
  <c r="B984" i="2664"/>
  <c r="AU984" i="2664" s="1"/>
  <c r="B985" i="2664"/>
  <c r="AU985" i="2664" s="1"/>
  <c r="B986" i="2664"/>
  <c r="AU986" i="2664" s="1"/>
  <c r="B987" i="2664"/>
  <c r="AU987" i="2664" s="1"/>
  <c r="B988" i="2664"/>
  <c r="AU988" i="2664" s="1"/>
  <c r="B989" i="2664"/>
  <c r="AU989" i="2664" s="1"/>
  <c r="B990" i="2664"/>
  <c r="AU990" i="2664" s="1"/>
  <c r="B991" i="2664"/>
  <c r="AU991" i="2664" s="1"/>
  <c r="B992" i="2664"/>
  <c r="AU992" i="2664" s="1"/>
  <c r="B993" i="2664"/>
  <c r="AU993" i="2664" s="1"/>
  <c r="B994" i="2664"/>
  <c r="AU994" i="2664" s="1"/>
  <c r="B995" i="2664"/>
  <c r="AU995" i="2664" s="1"/>
  <c r="B996" i="2664"/>
  <c r="AU996" i="2664" s="1"/>
  <c r="B997" i="2664"/>
  <c r="AU997" i="2664" s="1"/>
  <c r="B998" i="2664"/>
  <c r="AU998" i="2664" s="1"/>
  <c r="B999" i="2664"/>
  <c r="AU999" i="2664" s="1"/>
  <c r="B1000" i="2664"/>
  <c r="AU1000" i="2664" s="1"/>
  <c r="B1001" i="2664"/>
  <c r="AU1001" i="2664" s="1"/>
  <c r="B1002" i="2664"/>
  <c r="AU1002" i="2664" s="1"/>
  <c r="B1003" i="2664"/>
  <c r="AU1003" i="2664" s="1"/>
  <c r="B1004" i="2664"/>
  <c r="AU1004" i="2664" s="1"/>
  <c r="B1005" i="2664"/>
  <c r="AU1005" i="2664" s="1"/>
  <c r="B1006" i="2664"/>
  <c r="AU1006" i="2664" s="1"/>
  <c r="B1007" i="2664"/>
  <c r="AU1007" i="2664" s="1"/>
  <c r="B1008" i="2664"/>
  <c r="AU1008" i="2664" s="1"/>
  <c r="B1009" i="2664"/>
  <c r="AU1009" i="2664" s="1"/>
  <c r="B1010" i="2664"/>
  <c r="AU1010" i="2664" s="1"/>
  <c r="B1011" i="2664"/>
  <c r="AU1011" i="2664" s="1"/>
  <c r="B1012" i="2664"/>
  <c r="AU1012" i="2664" s="1"/>
  <c r="B1013" i="2664"/>
  <c r="AU1013" i="2664" s="1"/>
  <c r="B1014" i="2664"/>
  <c r="AU1014" i="2664" s="1"/>
  <c r="B1015" i="2664"/>
  <c r="AU1015" i="2664" s="1"/>
  <c r="B1016" i="2664"/>
  <c r="AU1016" i="2664" s="1"/>
  <c r="B1017" i="2664"/>
  <c r="AU1017" i="2664" s="1"/>
  <c r="B1018" i="2664"/>
  <c r="AU1018" i="2664" s="1"/>
  <c r="B1019" i="2664"/>
  <c r="AU1019" i="2664" s="1"/>
  <c r="B1020" i="2664"/>
  <c r="AU1020" i="2664" s="1"/>
  <c r="B1021" i="2664"/>
  <c r="AU1021" i="2664" s="1"/>
  <c r="B1022" i="2664"/>
  <c r="AU1022" i="2664" s="1"/>
  <c r="B1023" i="2664"/>
  <c r="AU1023" i="2664" s="1"/>
  <c r="B1024" i="2664"/>
  <c r="AU1024" i="2664" s="1"/>
  <c r="B1025" i="2664"/>
  <c r="AU1025" i="2664" s="1"/>
  <c r="B1026" i="2664"/>
  <c r="AU1026" i="2664" s="1"/>
  <c r="B1027" i="2664"/>
  <c r="AU1027" i="2664" s="1"/>
  <c r="B1028" i="2664"/>
  <c r="AU1028" i="2664" s="1"/>
  <c r="B1029" i="2664"/>
  <c r="AU1029" i="2664" s="1"/>
  <c r="B1030" i="2664"/>
  <c r="AU1030" i="2664" s="1"/>
  <c r="B1031" i="2664"/>
  <c r="AU1031" i="2664" s="1"/>
  <c r="B1032" i="2664"/>
  <c r="AU1032" i="2664" s="1"/>
  <c r="B1033" i="2664"/>
  <c r="AU1033" i="2664" s="1"/>
  <c r="B1034" i="2664"/>
  <c r="AU1034" i="2664" s="1"/>
  <c r="B1035" i="2664"/>
  <c r="AU1035" i="2664" s="1"/>
  <c r="B1036" i="2664"/>
  <c r="AU1036" i="2664" s="1"/>
  <c r="B1037" i="2664"/>
  <c r="AU1037" i="2664" s="1"/>
  <c r="B1038" i="2664"/>
  <c r="AU1038" i="2664" s="1"/>
  <c r="B1039" i="2664"/>
  <c r="AU1039" i="2664" s="1"/>
  <c r="B1040" i="2664"/>
  <c r="AU1040" i="2664" s="1"/>
  <c r="B1041" i="2664"/>
  <c r="AU1041" i="2664" s="1"/>
  <c r="B1042" i="2664"/>
  <c r="AU1042" i="2664" s="1"/>
  <c r="B1043" i="2664"/>
  <c r="AU1043" i="2664" s="1"/>
  <c r="B1044" i="2664"/>
  <c r="AU1044" i="2664" s="1"/>
  <c r="B1045" i="2664"/>
  <c r="AU1045" i="2664" s="1"/>
  <c r="B1046" i="2664"/>
  <c r="AU1046" i="2664" s="1"/>
  <c r="B1047" i="2664"/>
  <c r="AU1047" i="2664" s="1"/>
  <c r="B1048" i="2664"/>
  <c r="AU1048" i="2664" s="1"/>
  <c r="B1049" i="2664"/>
  <c r="AU1049" i="2664" s="1"/>
  <c r="B1050" i="2664"/>
  <c r="AU1050" i="2664" s="1"/>
  <c r="B1051" i="2664"/>
  <c r="AU1051" i="2664" s="1"/>
  <c r="B1052" i="2664"/>
  <c r="AU1052" i="2664" s="1"/>
  <c r="B1053" i="2664"/>
  <c r="AU1053" i="2664" s="1"/>
  <c r="B1054" i="2664"/>
  <c r="AU1054" i="2664" s="1"/>
  <c r="B1055" i="2664"/>
  <c r="AU1055" i="2664" s="1"/>
  <c r="B1056" i="2664"/>
  <c r="AU1056" i="2664" s="1"/>
  <c r="B1057" i="2664"/>
  <c r="AU1057" i="2664" s="1"/>
  <c r="B1058" i="2664"/>
  <c r="AU1058" i="2664" s="1"/>
  <c r="B1059" i="2664"/>
  <c r="AU1059" i="2664" s="1"/>
  <c r="B1060" i="2664"/>
  <c r="AU1060" i="2664" s="1"/>
  <c r="B1061" i="2664"/>
  <c r="AU1061" i="2664" s="1"/>
  <c r="B1062" i="2664"/>
  <c r="AU1062" i="2664" s="1"/>
  <c r="B1063" i="2664"/>
  <c r="AU1063" i="2664" s="1"/>
  <c r="B1064" i="2664"/>
  <c r="AU1064" i="2664" s="1"/>
  <c r="B1065" i="2664"/>
  <c r="AU1065" i="2664" s="1"/>
  <c r="B1066" i="2664"/>
  <c r="AU1066" i="2664" s="1"/>
  <c r="B1067" i="2664"/>
  <c r="AU1067" i="2664" s="1"/>
  <c r="B1068" i="2664"/>
  <c r="AU1068" i="2664" s="1"/>
  <c r="B1069" i="2664"/>
  <c r="AU1069" i="2664" s="1"/>
  <c r="B1070" i="2664"/>
  <c r="AU1070" i="2664" s="1"/>
  <c r="B1071" i="2664"/>
  <c r="AU1071" i="2664" s="1"/>
  <c r="B1072" i="2664"/>
  <c r="AU1072" i="2664" s="1"/>
  <c r="B1073" i="2664"/>
  <c r="AU1073" i="2664" s="1"/>
  <c r="B1074" i="2664"/>
  <c r="AU1074" i="2664" s="1"/>
  <c r="B1075" i="2664"/>
  <c r="AU1075" i="2664" s="1"/>
  <c r="B1076" i="2664"/>
  <c r="AU1076" i="2664" s="1"/>
  <c r="B1077" i="2664"/>
  <c r="AU1077" i="2664" s="1"/>
  <c r="B1078" i="2664"/>
  <c r="AU1078" i="2664" s="1"/>
  <c r="B1079" i="2664"/>
  <c r="AU1079" i="2664" s="1"/>
  <c r="B1080" i="2664"/>
  <c r="AU1080" i="2664" s="1"/>
  <c r="B1081" i="2664"/>
  <c r="AU1081" i="2664" s="1"/>
  <c r="B1082" i="2664"/>
  <c r="AU1082" i="2664" s="1"/>
  <c r="B1083" i="2664"/>
  <c r="AU1083" i="2664" s="1"/>
  <c r="B1084" i="2664"/>
  <c r="AU1084" i="2664" s="1"/>
  <c r="B1085" i="2664"/>
  <c r="AU1085" i="2664" s="1"/>
  <c r="B1086" i="2664"/>
  <c r="AU1086" i="2664" s="1"/>
  <c r="B1087" i="2664"/>
  <c r="AU1087" i="2664" s="1"/>
  <c r="B1088" i="2664"/>
  <c r="AU1088" i="2664" s="1"/>
  <c r="B1089" i="2664"/>
  <c r="AU1089" i="2664" s="1"/>
  <c r="B1090" i="2664"/>
  <c r="AU1090" i="2664" s="1"/>
  <c r="B1091" i="2664"/>
  <c r="AU1091" i="2664" s="1"/>
  <c r="B1092" i="2664"/>
  <c r="AU1092" i="2664" s="1"/>
  <c r="B1093" i="2664"/>
  <c r="AU1093" i="2664" s="1"/>
  <c r="B1094" i="2664"/>
  <c r="AU1094" i="2664" s="1"/>
  <c r="B1095" i="2664"/>
  <c r="AU1095" i="2664" s="1"/>
  <c r="B1096" i="2664"/>
  <c r="AU1096" i="2664" s="1"/>
  <c r="B1097" i="2664"/>
  <c r="AU1097" i="2664" s="1"/>
  <c r="B1098" i="2664"/>
  <c r="AU1098" i="2664" s="1"/>
  <c r="B1099" i="2664"/>
  <c r="AU1099" i="2664" s="1"/>
  <c r="B1100" i="2664"/>
  <c r="AU1100" i="2664" s="1"/>
  <c r="B1101" i="2664"/>
  <c r="AU1101" i="2664" s="1"/>
  <c r="B1102" i="2664"/>
  <c r="AU1102" i="2664" s="1"/>
  <c r="B1103" i="2664"/>
  <c r="AU1103" i="2664" s="1"/>
  <c r="B1104" i="2664"/>
  <c r="AU1104" i="2664" s="1"/>
  <c r="B1105" i="2664"/>
  <c r="AU1105" i="2664" s="1"/>
  <c r="B1106" i="2664"/>
  <c r="AU1106" i="2664" s="1"/>
  <c r="B1107" i="2664"/>
  <c r="AU1107" i="2664" s="1"/>
  <c r="B1108" i="2664"/>
  <c r="AU1108" i="2664" s="1"/>
  <c r="B1109" i="2664"/>
  <c r="AU1109" i="2664" s="1"/>
  <c r="B1110" i="2664"/>
  <c r="AU1110" i="2664" s="1"/>
  <c r="B1111" i="2664"/>
  <c r="AU1111" i="2664" s="1"/>
  <c r="B1112" i="2664"/>
  <c r="AU1112" i="2664" s="1"/>
  <c r="B1113" i="2664"/>
  <c r="AU1113" i="2664" s="1"/>
  <c r="B1114" i="2664"/>
  <c r="AU1114" i="2664" s="1"/>
  <c r="B1115" i="2664"/>
  <c r="AU1115" i="2664" s="1"/>
  <c r="B1116" i="2664"/>
  <c r="AU1116" i="2664" s="1"/>
  <c r="B1117" i="2664"/>
  <c r="AU1117" i="2664" s="1"/>
  <c r="B1118" i="2664"/>
  <c r="AU1118" i="2664" s="1"/>
  <c r="B1119" i="2664"/>
  <c r="AU1119" i="2664" s="1"/>
  <c r="B1120" i="2664"/>
  <c r="AU1120" i="2664" s="1"/>
  <c r="B1121" i="2664"/>
  <c r="AU1121" i="2664" s="1"/>
  <c r="B1122" i="2664"/>
  <c r="AU1122" i="2664" s="1"/>
  <c r="B1123" i="2664"/>
  <c r="AU1123" i="2664" s="1"/>
  <c r="B1124" i="2664"/>
  <c r="AU1124" i="2664" s="1"/>
  <c r="B1125" i="2664"/>
  <c r="AU1125" i="2664" s="1"/>
  <c r="B1126" i="2664"/>
  <c r="AU1126" i="2664" s="1"/>
  <c r="B1127" i="2664"/>
  <c r="AU1127" i="2664" s="1"/>
  <c r="B1128" i="2664"/>
  <c r="AU1128" i="2664" s="1"/>
  <c r="B1129" i="2664"/>
  <c r="AU1129" i="2664" s="1"/>
  <c r="B1130" i="2664"/>
  <c r="AU1130" i="2664" s="1"/>
  <c r="B1131" i="2664"/>
  <c r="AU1131" i="2664" s="1"/>
  <c r="B1132" i="2664"/>
  <c r="AU1132" i="2664" s="1"/>
  <c r="B1133" i="2664"/>
  <c r="AU1133" i="2664" s="1"/>
  <c r="B1134" i="2664"/>
  <c r="AU1134" i="2664" s="1"/>
  <c r="B1135" i="2664"/>
  <c r="AU1135" i="2664" s="1"/>
  <c r="B1136" i="2664"/>
  <c r="AU1136" i="2664" s="1"/>
  <c r="B1137" i="2664"/>
  <c r="AU1137" i="2664" s="1"/>
  <c r="B1138" i="2664"/>
  <c r="AU1138" i="2664" s="1"/>
  <c r="B1139" i="2664"/>
  <c r="AU1139" i="2664" s="1"/>
  <c r="B1140" i="2664"/>
  <c r="AU1140" i="2664" s="1"/>
  <c r="B1141" i="2664"/>
  <c r="AU1141" i="2664" s="1"/>
  <c r="B1142" i="2664"/>
  <c r="AU1142" i="2664" s="1"/>
  <c r="B1143" i="2664"/>
  <c r="AU1143" i="2664" s="1"/>
  <c r="B1144" i="2664"/>
  <c r="AU1144" i="2664" s="1"/>
  <c r="B1145" i="2664"/>
  <c r="AU1145" i="2664" s="1"/>
  <c r="B1146" i="2664"/>
  <c r="AU1146" i="2664" s="1"/>
  <c r="B1147" i="2664"/>
  <c r="AU1147" i="2664" s="1"/>
  <c r="B1148" i="2664"/>
  <c r="AU1148" i="2664" s="1"/>
  <c r="B1149" i="2664"/>
  <c r="AU1149" i="2664" s="1"/>
  <c r="B1150" i="2664"/>
  <c r="AU1150" i="2664" s="1"/>
  <c r="B1151" i="2664"/>
  <c r="AU1151" i="2664" s="1"/>
  <c r="B1152" i="2664"/>
  <c r="AU1152" i="2664" s="1"/>
  <c r="B1153" i="2664"/>
  <c r="AU1153" i="2664" s="1"/>
  <c r="B1154" i="2664"/>
  <c r="AU1154" i="2664" s="1"/>
  <c r="B1155" i="2664"/>
  <c r="AU1155" i="2664" s="1"/>
  <c r="B1156" i="2664"/>
  <c r="AU1156" i="2664" s="1"/>
  <c r="B1157" i="2664"/>
  <c r="AU1157" i="2664" s="1"/>
  <c r="B1158" i="2664"/>
  <c r="AU1158" i="2664" s="1"/>
  <c r="B1159" i="2664"/>
  <c r="AU1159" i="2664" s="1"/>
  <c r="B1160" i="2664"/>
  <c r="AU1160" i="2664" s="1"/>
  <c r="B1161" i="2664"/>
  <c r="AU1161" i="2664" s="1"/>
  <c r="B1162" i="2664"/>
  <c r="AU1162" i="2664" s="1"/>
  <c r="B1163" i="2664"/>
  <c r="AU1163" i="2664" s="1"/>
  <c r="B1164" i="2664"/>
  <c r="AU1164" i="2664" s="1"/>
  <c r="B1165" i="2664"/>
  <c r="AU1165" i="2664" s="1"/>
  <c r="B1166" i="2664"/>
  <c r="AU1166" i="2664" s="1"/>
  <c r="B1167" i="2664"/>
  <c r="AU1167" i="2664" s="1"/>
  <c r="B1168" i="2664"/>
  <c r="AU1168" i="2664" s="1"/>
  <c r="B1169" i="2664"/>
  <c r="AU1169" i="2664" s="1"/>
  <c r="B1170" i="2664"/>
  <c r="AU1170" i="2664" s="1"/>
  <c r="B1171" i="2664"/>
  <c r="AU1171" i="2664" s="1"/>
  <c r="B1172" i="2664"/>
  <c r="AU1172" i="2664" s="1"/>
  <c r="B1173" i="2664"/>
  <c r="AU1173" i="2664" s="1"/>
  <c r="B1174" i="2664"/>
  <c r="AU1174" i="2664" s="1"/>
  <c r="B1175" i="2664"/>
  <c r="AU1175" i="2664" s="1"/>
  <c r="B1176" i="2664"/>
  <c r="AU1176" i="2664" s="1"/>
  <c r="B1177" i="2664"/>
  <c r="AU1177" i="2664" s="1"/>
  <c r="B1178" i="2664"/>
  <c r="AU1178" i="2664" s="1"/>
  <c r="B1179" i="2664"/>
  <c r="AU1179" i="2664" s="1"/>
  <c r="B1180" i="2664"/>
  <c r="AU1180" i="2664" s="1"/>
  <c r="B1181" i="2664"/>
  <c r="AU1181" i="2664" s="1"/>
  <c r="B1182" i="2664"/>
  <c r="AU1182" i="2664" s="1"/>
  <c r="B1183" i="2664"/>
  <c r="AU1183" i="2664" s="1"/>
  <c r="B1184" i="2664"/>
  <c r="AU1184" i="2664" s="1"/>
  <c r="B1185" i="2664"/>
  <c r="AU1185" i="2664" s="1"/>
  <c r="B1186" i="2664"/>
  <c r="AU1186" i="2664" s="1"/>
  <c r="B1187" i="2664"/>
  <c r="AU1187" i="2664" s="1"/>
  <c r="B1188" i="2664"/>
  <c r="AU1188" i="2664" s="1"/>
  <c r="B1189" i="2664"/>
  <c r="AU1189" i="2664" s="1"/>
  <c r="B1190" i="2664"/>
  <c r="AU1190" i="2664" s="1"/>
  <c r="B1191" i="2664"/>
  <c r="AU1191" i="2664" s="1"/>
  <c r="B1192" i="2664"/>
  <c r="AU1192" i="2664" s="1"/>
  <c r="B1193" i="2664"/>
  <c r="AU1193" i="2664" s="1"/>
  <c r="B1194" i="2664"/>
  <c r="AU1194" i="2664" s="1"/>
  <c r="B1195" i="2664"/>
  <c r="AU1195" i="2664" s="1"/>
  <c r="B1196" i="2664"/>
  <c r="AU1196" i="2664" s="1"/>
  <c r="B1197" i="2664"/>
  <c r="AU1197" i="2664" s="1"/>
  <c r="B1198" i="2664"/>
  <c r="AU1198" i="2664" s="1"/>
  <c r="B1199" i="2664"/>
  <c r="AU1199" i="2664" s="1"/>
  <c r="B1200" i="2664"/>
  <c r="AU1200" i="2664" s="1"/>
  <c r="B1201" i="2664"/>
  <c r="AU1201" i="2664" s="1"/>
  <c r="B1202" i="2664"/>
  <c r="AU1202" i="2664" s="1"/>
  <c r="B1203" i="2664"/>
  <c r="AU1203" i="2664" s="1"/>
  <c r="B1204" i="2664"/>
  <c r="AU1204" i="2664" s="1"/>
  <c r="B1205" i="2664"/>
  <c r="AU1205" i="2664" s="1"/>
  <c r="B1206" i="2664"/>
  <c r="AU1206" i="2664" s="1"/>
  <c r="B1207" i="2664"/>
  <c r="AU1207" i="2664" s="1"/>
  <c r="B1208" i="2664"/>
  <c r="AU1208" i="2664" s="1"/>
  <c r="B1209" i="2664"/>
  <c r="AU1209" i="2664" s="1"/>
  <c r="B1210" i="2664"/>
  <c r="AU1210" i="2664" s="1"/>
  <c r="B1211" i="2664"/>
  <c r="AU1211" i="2664" s="1"/>
  <c r="B1212" i="2664"/>
  <c r="AU1212" i="2664" s="1"/>
  <c r="B1213" i="2664"/>
  <c r="AU1213" i="2664" s="1"/>
  <c r="B1214" i="2664"/>
  <c r="AU1214" i="2664" s="1"/>
  <c r="B1215" i="2664"/>
  <c r="AU1215" i="2664" s="1"/>
  <c r="B1216" i="2664"/>
  <c r="AU1216" i="2664" s="1"/>
  <c r="B1217" i="2664"/>
  <c r="AU1217" i="2664" s="1"/>
  <c r="B1218" i="2664"/>
  <c r="AU1218" i="2664" s="1"/>
  <c r="B1219" i="2664"/>
  <c r="AU1219" i="2664" s="1"/>
  <c r="B1220" i="2664"/>
  <c r="AU1220" i="2664" s="1"/>
  <c r="B1221" i="2664"/>
  <c r="AU1221" i="2664" s="1"/>
  <c r="B1222" i="2664"/>
  <c r="AU1222" i="2664" s="1"/>
  <c r="B1223" i="2664"/>
  <c r="AU1223" i="2664" s="1"/>
  <c r="B1224" i="2664"/>
  <c r="AU1224" i="2664" s="1"/>
  <c r="B1225" i="2664"/>
  <c r="AU1225" i="2664" s="1"/>
  <c r="B1226" i="2664"/>
  <c r="AU1226" i="2664" s="1"/>
  <c r="B1227" i="2664"/>
  <c r="AU1227" i="2664" s="1"/>
  <c r="B1228" i="2664"/>
  <c r="AU1228" i="2664" s="1"/>
  <c r="B1229" i="2664"/>
  <c r="AU1229" i="2664" s="1"/>
  <c r="B1230" i="2664"/>
  <c r="AU1230" i="2664" s="1"/>
  <c r="B1231" i="2664"/>
  <c r="AU1231" i="2664" s="1"/>
  <c r="B1232" i="2664"/>
  <c r="AU1232" i="2664" s="1"/>
  <c r="B1233" i="2664"/>
  <c r="AU1233" i="2664" s="1"/>
  <c r="B1234" i="2664"/>
  <c r="AU1234" i="2664" s="1"/>
  <c r="B1235" i="2664"/>
  <c r="AU1235" i="2664" s="1"/>
  <c r="B1236" i="2664"/>
  <c r="AU1236" i="2664" s="1"/>
  <c r="B1237" i="2664"/>
  <c r="AU1237" i="2664" s="1"/>
  <c r="B1238" i="2664"/>
  <c r="AU1238" i="2664" s="1"/>
  <c r="B1239" i="2664"/>
  <c r="AU1239" i="2664" s="1"/>
  <c r="B1240" i="2664"/>
  <c r="AU1240" i="2664" s="1"/>
  <c r="B1241" i="2664"/>
  <c r="AU1241" i="2664" s="1"/>
  <c r="B1242" i="2664"/>
  <c r="AU1242" i="2664" s="1"/>
  <c r="B1243" i="2664"/>
  <c r="AU1243" i="2664" s="1"/>
  <c r="B1244" i="2664"/>
  <c r="AU1244" i="2664" s="1"/>
  <c r="B1245" i="2664"/>
  <c r="AU1245" i="2664" s="1"/>
  <c r="B1246" i="2664"/>
  <c r="AU1246" i="2664" s="1"/>
  <c r="B1247" i="2664"/>
  <c r="AU1247" i="2664" s="1"/>
  <c r="B1248" i="2664"/>
  <c r="AU1248" i="2664" s="1"/>
  <c r="B1249" i="2664"/>
  <c r="AU1249" i="2664" s="1"/>
  <c r="B1250" i="2664"/>
  <c r="AU1250" i="2664" s="1"/>
  <c r="B1251" i="2664"/>
  <c r="AU1251" i="2664" s="1"/>
  <c r="B1252" i="2664"/>
  <c r="AU1252" i="2664" s="1"/>
  <c r="B1253" i="2664"/>
  <c r="AU1253" i="2664" s="1"/>
  <c r="B1254" i="2664"/>
  <c r="AU1254" i="2664" s="1"/>
  <c r="B1255" i="2664"/>
  <c r="AU1255" i="2664" s="1"/>
  <c r="B1256" i="2664"/>
  <c r="AU1256" i="2664" s="1"/>
  <c r="B1257" i="2664"/>
  <c r="AU1257" i="2664" s="1"/>
  <c r="B1258" i="2664"/>
  <c r="AU1258" i="2664" s="1"/>
  <c r="B1259" i="2664"/>
  <c r="AU1259" i="2664" s="1"/>
  <c r="B1260" i="2664"/>
  <c r="AU1260" i="2664" s="1"/>
  <c r="B1261" i="2664"/>
  <c r="AU1261" i="2664" s="1"/>
  <c r="B1262" i="2664"/>
  <c r="AU1262" i="2664" s="1"/>
  <c r="B1263" i="2664"/>
  <c r="AU1263" i="2664" s="1"/>
  <c r="B1264" i="2664"/>
  <c r="AU1264" i="2664" s="1"/>
  <c r="B1265" i="2664"/>
  <c r="AU1265" i="2664" s="1"/>
  <c r="B1266" i="2664"/>
  <c r="AU1266" i="2664" s="1"/>
  <c r="B1267" i="2664"/>
  <c r="AU1267" i="2664" s="1"/>
  <c r="B1268" i="2664"/>
  <c r="AU1268" i="2664" s="1"/>
  <c r="B1269" i="2664"/>
  <c r="AU1269" i="2664" s="1"/>
  <c r="B1270" i="2664"/>
  <c r="AU1270" i="2664" s="1"/>
  <c r="B1271" i="2664"/>
  <c r="AU1271" i="2664" s="1"/>
  <c r="B1272" i="2664"/>
  <c r="AU1272" i="2664" s="1"/>
  <c r="B1273" i="2664"/>
  <c r="AU1273" i="2664" s="1"/>
  <c r="B1274" i="2664"/>
  <c r="AU1274" i="2664" s="1"/>
  <c r="B1275" i="2664"/>
  <c r="AU1275" i="2664" s="1"/>
  <c r="B1276" i="2664"/>
  <c r="AU1276" i="2664" s="1"/>
  <c r="B1277" i="2664"/>
  <c r="AU1277" i="2664" s="1"/>
  <c r="B1278" i="2664"/>
  <c r="AU1278" i="2664" s="1"/>
  <c r="B1279" i="2664"/>
  <c r="AU1279" i="2664" s="1"/>
  <c r="B1280" i="2664"/>
  <c r="AU1280" i="2664" s="1"/>
  <c r="B1281" i="2664"/>
  <c r="AU1281" i="2664" s="1"/>
  <c r="B1282" i="2664"/>
  <c r="AU1282" i="2664" s="1"/>
  <c r="B1283" i="2664"/>
  <c r="AU1283" i="2664" s="1"/>
  <c r="B1284" i="2664"/>
  <c r="AU1284" i="2664" s="1"/>
  <c r="B1285" i="2664"/>
  <c r="AU1285" i="2664" s="1"/>
  <c r="B1286" i="2664"/>
  <c r="AU1286" i="2664" s="1"/>
  <c r="B1287" i="2664"/>
  <c r="AU1287" i="2664" s="1"/>
  <c r="B1288" i="2664"/>
  <c r="AU1288" i="2664" s="1"/>
  <c r="B1289" i="2664"/>
  <c r="AU1289" i="2664" s="1"/>
  <c r="B1290" i="2664"/>
  <c r="AU1290" i="2664" s="1"/>
  <c r="B1291" i="2664"/>
  <c r="AU1291" i="2664" s="1"/>
  <c r="B1292" i="2664"/>
  <c r="AU1292" i="2664" s="1"/>
  <c r="B1293" i="2664"/>
  <c r="AU1293" i="2664" s="1"/>
  <c r="B1294" i="2664"/>
  <c r="AU1294" i="2664" s="1"/>
  <c r="B1295" i="2664"/>
  <c r="AU1295" i="2664" s="1"/>
  <c r="B1296" i="2664"/>
  <c r="AU1296" i="2664" s="1"/>
  <c r="B1297" i="2664"/>
  <c r="AU1297" i="2664" s="1"/>
  <c r="B1298" i="2664"/>
  <c r="AU1298" i="2664" s="1"/>
  <c r="B1299" i="2664"/>
  <c r="AU1299" i="2664" s="1"/>
  <c r="B1300" i="2664"/>
  <c r="AU1300" i="2664" s="1"/>
  <c r="B1301" i="2664"/>
  <c r="AU1301" i="2664" s="1"/>
  <c r="B1302" i="2664"/>
  <c r="AU1302" i="2664" s="1"/>
  <c r="B1303" i="2664"/>
  <c r="AU1303" i="2664" s="1"/>
  <c r="B1304" i="2664"/>
  <c r="AU1304" i="2664" s="1"/>
  <c r="B1305" i="2664"/>
  <c r="AU1305" i="2664" s="1"/>
  <c r="B1306" i="2664"/>
  <c r="AU1306" i="2664" s="1"/>
  <c r="B1307" i="2664"/>
  <c r="AU1307" i="2664" s="1"/>
  <c r="B1308" i="2664"/>
  <c r="AU1308" i="2664" s="1"/>
  <c r="B1309" i="2664"/>
  <c r="AU1309" i="2664" s="1"/>
  <c r="B1310" i="2664"/>
  <c r="AU1310" i="2664" s="1"/>
  <c r="B1311" i="2664"/>
  <c r="AU1311" i="2664" s="1"/>
  <c r="B1312" i="2664"/>
  <c r="AU1312" i="2664" s="1"/>
  <c r="B1313" i="2664"/>
  <c r="AU1313" i="2664" s="1"/>
  <c r="B1314" i="2664"/>
  <c r="AU1314" i="2664" s="1"/>
  <c r="B1315" i="2664"/>
  <c r="AU1315" i="2664" s="1"/>
  <c r="B1316" i="2664"/>
  <c r="AU1316" i="2664" s="1"/>
  <c r="B1317" i="2664"/>
  <c r="AU1317" i="2664" s="1"/>
  <c r="B1318" i="2664"/>
  <c r="AU1318" i="2664" s="1"/>
  <c r="B1319" i="2664"/>
  <c r="AU1319" i="2664" s="1"/>
  <c r="B1320" i="2664"/>
  <c r="AU1320" i="2664" s="1"/>
  <c r="B1321" i="2664"/>
  <c r="AU1321" i="2664" s="1"/>
  <c r="B1322" i="2664"/>
  <c r="AU1322" i="2664" s="1"/>
  <c r="B1323" i="2664"/>
  <c r="AU1323" i="2664" s="1"/>
  <c r="B1324" i="2664"/>
  <c r="AU1324" i="2664" s="1"/>
  <c r="B1325" i="2664"/>
  <c r="AU1325" i="2664" s="1"/>
  <c r="B1326" i="2664"/>
  <c r="AU1326" i="2664" s="1"/>
  <c r="B1327" i="2664"/>
  <c r="AU1327" i="2664" s="1"/>
  <c r="B1328" i="2664"/>
  <c r="AU1328" i="2664" s="1"/>
  <c r="B1329" i="2664"/>
  <c r="AU1329" i="2664" s="1"/>
  <c r="B1330" i="2664"/>
  <c r="AU1330" i="2664" s="1"/>
  <c r="B1331" i="2664"/>
  <c r="AU1331" i="2664" s="1"/>
  <c r="B1332" i="2664"/>
  <c r="AU1332" i="2664" s="1"/>
  <c r="B1333" i="2664"/>
  <c r="AU1333" i="2664" s="1"/>
  <c r="B1334" i="2664"/>
  <c r="AU1334" i="2664" s="1"/>
  <c r="B1335" i="2664"/>
  <c r="AU1335" i="2664" s="1"/>
  <c r="B1336" i="2664"/>
  <c r="AU1336" i="2664" s="1"/>
  <c r="B1337" i="2664"/>
  <c r="AU1337" i="2664" s="1"/>
  <c r="B1338" i="2664"/>
  <c r="AU1338" i="2664" s="1"/>
  <c r="B1339" i="2664"/>
  <c r="AU1339" i="2664" s="1"/>
  <c r="B1340" i="2664"/>
  <c r="AU1340" i="2664" s="1"/>
  <c r="B1341" i="2664"/>
  <c r="AU1341" i="2664" s="1"/>
  <c r="B1342" i="2664"/>
  <c r="AU1342" i="2664" s="1"/>
  <c r="B1343" i="2664"/>
  <c r="AU1343" i="2664" s="1"/>
  <c r="B1344" i="2664"/>
  <c r="AU1344" i="2664" s="1"/>
  <c r="B1345" i="2664"/>
  <c r="AU1345" i="2664" s="1"/>
  <c r="B1346" i="2664"/>
  <c r="AU1346" i="2664" s="1"/>
  <c r="B1347" i="2664"/>
  <c r="AU1347" i="2664" s="1"/>
  <c r="B1348" i="2664"/>
  <c r="AU1348" i="2664" s="1"/>
  <c r="B1349" i="2664"/>
  <c r="AU1349" i="2664" s="1"/>
  <c r="B1350" i="2664"/>
  <c r="AU1350" i="2664" s="1"/>
  <c r="B1351" i="2664"/>
  <c r="AU1351" i="2664" s="1"/>
  <c r="B1352" i="2664"/>
  <c r="AU1352" i="2664" s="1"/>
  <c r="B1353" i="2664"/>
  <c r="AU1353" i="2664" s="1"/>
  <c r="B1354" i="2664"/>
  <c r="AU1354" i="2664" s="1"/>
  <c r="B1355" i="2664"/>
  <c r="AU1355" i="2664" s="1"/>
  <c r="B1356" i="2664"/>
  <c r="AU1356" i="2664" s="1"/>
  <c r="B1357" i="2664"/>
  <c r="AU1357" i="2664" s="1"/>
  <c r="B1358" i="2664"/>
  <c r="AU1358" i="2664" s="1"/>
  <c r="B1359" i="2664"/>
  <c r="AU1359" i="2664" s="1"/>
  <c r="B1360" i="2664"/>
  <c r="AU1360" i="2664" s="1"/>
  <c r="B1361" i="2664"/>
  <c r="AU1361" i="2664" s="1"/>
  <c r="B1362" i="2664"/>
  <c r="AU1362" i="2664" s="1"/>
  <c r="B1363" i="2664"/>
  <c r="AU1363" i="2664" s="1"/>
  <c r="B1364" i="2664"/>
  <c r="AU1364" i="2664" s="1"/>
  <c r="B1365" i="2664"/>
  <c r="AU1365" i="2664" s="1"/>
  <c r="B1366" i="2664"/>
  <c r="AU1366" i="2664" s="1"/>
  <c r="B1367" i="2664"/>
  <c r="AU1367" i="2664" s="1"/>
  <c r="B1368" i="2664"/>
  <c r="AU1368" i="2664" s="1"/>
  <c r="B1369" i="2664"/>
  <c r="AU1369" i="2664" s="1"/>
  <c r="B1370" i="2664"/>
  <c r="AU1370" i="2664" s="1"/>
  <c r="B1371" i="2664"/>
  <c r="AU1371" i="2664" s="1"/>
  <c r="B1372" i="2664"/>
  <c r="AU1372" i="2664" s="1"/>
  <c r="B1373" i="2664"/>
  <c r="AU1373" i="2664" s="1"/>
  <c r="B1374" i="2664"/>
  <c r="AU1374" i="2664" s="1"/>
  <c r="B1375" i="2664"/>
  <c r="AU1375" i="2664" s="1"/>
  <c r="B1376" i="2664"/>
  <c r="AU1376" i="2664" s="1"/>
  <c r="B1377" i="2664"/>
  <c r="AU1377" i="2664" s="1"/>
  <c r="B1378" i="2664"/>
  <c r="AU1378" i="2664" s="1"/>
  <c r="B1379" i="2664"/>
  <c r="AU1379" i="2664" s="1"/>
  <c r="B1380" i="2664"/>
  <c r="AU1380" i="2664" s="1"/>
  <c r="B1381" i="2664"/>
  <c r="AU1381" i="2664" s="1"/>
  <c r="B1382" i="2664"/>
  <c r="AU1382" i="2664" s="1"/>
  <c r="B1383" i="2664"/>
  <c r="AU1383" i="2664" s="1"/>
  <c r="B1384" i="2664"/>
  <c r="AU1384" i="2664" s="1"/>
  <c r="B1385" i="2664"/>
  <c r="AU1385" i="2664" s="1"/>
  <c r="B1386" i="2664"/>
  <c r="AU1386" i="2664" s="1"/>
  <c r="B1387" i="2664"/>
  <c r="AU1387" i="2664" s="1"/>
  <c r="B1388" i="2664"/>
  <c r="AU1388" i="2664" s="1"/>
  <c r="B1389" i="2664"/>
  <c r="AU1389" i="2664" s="1"/>
  <c r="B1390" i="2664"/>
  <c r="AU1390" i="2664" s="1"/>
  <c r="B1391" i="2664"/>
  <c r="AU1391" i="2664" s="1"/>
  <c r="B1392" i="2664"/>
  <c r="AU1392" i="2664" s="1"/>
  <c r="B1393" i="2664"/>
  <c r="AU1393" i="2664" s="1"/>
  <c r="B1394" i="2664"/>
  <c r="AU1394" i="2664" s="1"/>
  <c r="B1395" i="2664"/>
  <c r="AU1395" i="2664" s="1"/>
  <c r="B1396" i="2664"/>
  <c r="AU1396" i="2664" s="1"/>
  <c r="B1397" i="2664"/>
  <c r="AU1397" i="2664" s="1"/>
  <c r="B1398" i="2664"/>
  <c r="AU1398" i="2664" s="1"/>
  <c r="B1399" i="2664"/>
  <c r="AU1399" i="2664" s="1"/>
  <c r="B1400" i="2664"/>
  <c r="AU1400" i="2664" s="1"/>
  <c r="B1401" i="2664"/>
  <c r="AU1401" i="2664" s="1"/>
  <c r="B1402" i="2664"/>
  <c r="AU1402" i="2664" s="1"/>
  <c r="B1403" i="2664"/>
  <c r="AU1403" i="2664" s="1"/>
  <c r="B1404" i="2664"/>
  <c r="AU1404" i="2664" s="1"/>
  <c r="B1405" i="2664"/>
  <c r="AU1405" i="2664" s="1"/>
  <c r="B1406" i="2664"/>
  <c r="AU1406" i="2664" s="1"/>
  <c r="B1407" i="2664"/>
  <c r="AU1407" i="2664" s="1"/>
  <c r="B1408" i="2664"/>
  <c r="AU1408" i="2664" s="1"/>
  <c r="B1409" i="2664"/>
  <c r="AU1409" i="2664" s="1"/>
  <c r="B1410" i="2664"/>
  <c r="AU1410" i="2664" s="1"/>
  <c r="B1411" i="2664"/>
  <c r="AU1411" i="2664" s="1"/>
  <c r="B1412" i="2664"/>
  <c r="AU1412" i="2664" s="1"/>
  <c r="B1413" i="2664"/>
  <c r="AU1413" i="2664" s="1"/>
  <c r="B1414" i="2664"/>
  <c r="AU1414" i="2664" s="1"/>
  <c r="B1415" i="2664"/>
  <c r="AU1415" i="2664" s="1"/>
  <c r="B1416" i="2664"/>
  <c r="AU1416" i="2664" s="1"/>
  <c r="B1417" i="2664"/>
  <c r="AU1417" i="2664" s="1"/>
  <c r="B1418" i="2664"/>
  <c r="AU1418" i="2664" s="1"/>
  <c r="B1419" i="2664"/>
  <c r="AU1419" i="2664" s="1"/>
  <c r="B1420" i="2664"/>
  <c r="AU1420" i="2664" s="1"/>
  <c r="B1421" i="2664"/>
  <c r="AU1421" i="2664" s="1"/>
  <c r="B1422" i="2664"/>
  <c r="AU1422" i="2664" s="1"/>
  <c r="B1423" i="2664"/>
  <c r="AU1423" i="2664" s="1"/>
  <c r="B1424" i="2664"/>
  <c r="AU1424" i="2664" s="1"/>
  <c r="B1425" i="2664"/>
  <c r="AU1425" i="2664" s="1"/>
  <c r="B1426" i="2664"/>
  <c r="AU1426" i="2664" s="1"/>
  <c r="B1427" i="2664"/>
  <c r="AU1427" i="2664" s="1"/>
  <c r="B1428" i="2664"/>
  <c r="AU1428" i="2664" s="1"/>
  <c r="B1429" i="2664"/>
  <c r="AU1429" i="2664" s="1"/>
  <c r="B1430" i="2664"/>
  <c r="AU1430" i="2664" s="1"/>
  <c r="B1431" i="2664"/>
  <c r="AU1431" i="2664" s="1"/>
  <c r="B1432" i="2664"/>
  <c r="AU1432" i="2664" s="1"/>
  <c r="B1433" i="2664"/>
  <c r="AU1433" i="2664" s="1"/>
  <c r="B1434" i="2664"/>
  <c r="AU1434" i="2664" s="1"/>
  <c r="B1435" i="2664"/>
  <c r="AU1435" i="2664" s="1"/>
  <c r="B1436" i="2664"/>
  <c r="AU1436" i="2664" s="1"/>
  <c r="B1437" i="2664"/>
  <c r="AU1437" i="2664" s="1"/>
  <c r="B1438" i="2664"/>
  <c r="AU1438" i="2664" s="1"/>
  <c r="B1439" i="2664"/>
  <c r="AU1439" i="2664" s="1"/>
  <c r="B1440" i="2664"/>
  <c r="AU1440" i="2664" s="1"/>
  <c r="B1441" i="2664"/>
  <c r="AU1441" i="2664" s="1"/>
  <c r="B1442" i="2664"/>
  <c r="AU1442" i="2664" s="1"/>
  <c r="B1443" i="2664"/>
  <c r="AU1443" i="2664" s="1"/>
  <c r="B1444" i="2664"/>
  <c r="AU1444" i="2664" s="1"/>
  <c r="B1445" i="2664"/>
  <c r="AU1445" i="2664" s="1"/>
  <c r="B1446" i="2664"/>
  <c r="AU1446" i="2664" s="1"/>
  <c r="B1447" i="2664"/>
  <c r="AU1447" i="2664" s="1"/>
  <c r="B1448" i="2664"/>
  <c r="AU1448" i="2664" s="1"/>
  <c r="B1449" i="2664"/>
  <c r="AU1449" i="2664" s="1"/>
  <c r="B1450" i="2664"/>
  <c r="AU1450" i="2664" s="1"/>
  <c r="B1451" i="2664"/>
  <c r="AU1451" i="2664" s="1"/>
  <c r="B1452" i="2664"/>
  <c r="AU1452" i="2664" s="1"/>
  <c r="B1453" i="2664"/>
  <c r="AU1453" i="2664" s="1"/>
  <c r="B1454" i="2664"/>
  <c r="AU1454" i="2664" s="1"/>
  <c r="B1455" i="2664"/>
  <c r="AU1455" i="2664" s="1"/>
  <c r="B1456" i="2664"/>
  <c r="AU1456" i="2664" s="1"/>
  <c r="B1457" i="2664"/>
  <c r="AU1457" i="2664" s="1"/>
  <c r="B1458" i="2664"/>
  <c r="AU1458" i="2664" s="1"/>
  <c r="B1459" i="2664"/>
  <c r="AU1459" i="2664" s="1"/>
  <c r="B1460" i="2664"/>
  <c r="AU1460" i="2664" s="1"/>
  <c r="B1461" i="2664"/>
  <c r="AU1461" i="2664" s="1"/>
  <c r="B1462" i="2664"/>
  <c r="AU1462" i="2664" s="1"/>
  <c r="B1463" i="2664"/>
  <c r="AU1463" i="2664" s="1"/>
  <c r="B1464" i="2664"/>
  <c r="AU1464" i="2664" s="1"/>
  <c r="B1465" i="2664"/>
  <c r="AU1465" i="2664" s="1"/>
  <c r="B1466" i="2664"/>
  <c r="AU1466" i="2664" s="1"/>
  <c r="B1467" i="2664"/>
  <c r="AU1467" i="2664" s="1"/>
  <c r="B1468" i="2664"/>
  <c r="AU1468" i="2664" s="1"/>
  <c r="B1469" i="2664"/>
  <c r="AU1469" i="2664" s="1"/>
  <c r="B1470" i="2664"/>
  <c r="AU1470" i="2664" s="1"/>
  <c r="B1471" i="2664"/>
  <c r="AU1471" i="2664" s="1"/>
  <c r="B1472" i="2664"/>
  <c r="AU1472" i="2664" s="1"/>
  <c r="B1473" i="2664"/>
  <c r="AU1473" i="2664" s="1"/>
  <c r="B1474" i="2664"/>
  <c r="AU1474" i="2664" s="1"/>
  <c r="B1475" i="2664"/>
  <c r="AU1475" i="2664" s="1"/>
  <c r="B1476" i="2664"/>
  <c r="AU1476" i="2664" s="1"/>
  <c r="B1477" i="2664"/>
  <c r="AU1477" i="2664" s="1"/>
  <c r="B1478" i="2664"/>
  <c r="AU1478" i="2664" s="1"/>
  <c r="B1479" i="2664"/>
  <c r="AU1479" i="2664" s="1"/>
  <c r="B1480" i="2664"/>
  <c r="AU1480" i="2664" s="1"/>
  <c r="B1481" i="2664"/>
  <c r="AU1481" i="2664" s="1"/>
  <c r="B1482" i="2664"/>
  <c r="AU1482" i="2664" s="1"/>
  <c r="B1483" i="2664"/>
  <c r="AU1483" i="2664" s="1"/>
  <c r="B1484" i="2664"/>
  <c r="AU1484" i="2664" s="1"/>
  <c r="B1485" i="2664"/>
  <c r="AU1485" i="2664" s="1"/>
  <c r="B1486" i="2664"/>
  <c r="AU1486" i="2664" s="1"/>
  <c r="B1487" i="2664"/>
  <c r="AU1487" i="2664" s="1"/>
  <c r="B1488" i="2664"/>
  <c r="AU1488" i="2664" s="1"/>
  <c r="B1489" i="2664"/>
  <c r="AU1489" i="2664" s="1"/>
  <c r="B1490" i="2664"/>
  <c r="AU1490" i="2664" s="1"/>
  <c r="B1491" i="2664"/>
  <c r="AU1491" i="2664" s="1"/>
  <c r="B1492" i="2664"/>
  <c r="AU1492" i="2664" s="1"/>
  <c r="B1493" i="2664"/>
  <c r="AU1493" i="2664" s="1"/>
  <c r="B1494" i="2664"/>
  <c r="AU1494" i="2664" s="1"/>
  <c r="B1495" i="2664"/>
  <c r="AU1495" i="2664" s="1"/>
  <c r="B1496" i="2664"/>
  <c r="AU1496" i="2664" s="1"/>
  <c r="B1497" i="2664"/>
  <c r="AU1497" i="2664" s="1"/>
  <c r="B1498" i="2664"/>
  <c r="AU1498" i="2664" s="1"/>
  <c r="B1499" i="2664"/>
  <c r="AU1499" i="2664" s="1"/>
  <c r="B1500" i="2664"/>
  <c r="AU1500" i="2664" s="1"/>
  <c r="B1501" i="2664"/>
  <c r="AU1501" i="2664" s="1"/>
  <c r="B1502" i="2664"/>
  <c r="AU1502" i="2664" s="1"/>
  <c r="B1503" i="2664"/>
  <c r="AU1503" i="2664" s="1"/>
  <c r="B1504" i="2664"/>
  <c r="AU1504" i="2664" s="1"/>
  <c r="B1505" i="2664"/>
  <c r="AU1505" i="2664" s="1"/>
  <c r="B1506" i="2664"/>
  <c r="AU1506" i="2664" s="1"/>
  <c r="B1507" i="2664"/>
  <c r="AU1507" i="2664" s="1"/>
  <c r="B1508" i="2664"/>
  <c r="AU1508" i="2664" s="1"/>
  <c r="B1509" i="2664"/>
  <c r="AU1509" i="2664" s="1"/>
  <c r="B1510" i="2664"/>
  <c r="AU1510" i="2664" s="1"/>
  <c r="B1511" i="2664"/>
  <c r="AU1511" i="2664" s="1"/>
  <c r="B1512" i="2664"/>
  <c r="AU1512" i="2664" s="1"/>
  <c r="B1513" i="2664"/>
  <c r="AU1513" i="2664" s="1"/>
  <c r="B1514" i="2664"/>
  <c r="AU1514" i="2664" s="1"/>
  <c r="B1515" i="2664"/>
  <c r="AU1515" i="2664" s="1"/>
  <c r="B1516" i="2664"/>
  <c r="AU1516" i="2664" s="1"/>
  <c r="B1517" i="2664"/>
  <c r="AU1517" i="2664" s="1"/>
  <c r="B1518" i="2664"/>
  <c r="AU1518" i="2664" s="1"/>
  <c r="B1519" i="2664"/>
  <c r="AU1519" i="2664" s="1"/>
  <c r="B1520" i="2664"/>
  <c r="AU1520" i="2664" s="1"/>
  <c r="B1521" i="2664"/>
  <c r="AU1521" i="2664" s="1"/>
  <c r="B1522" i="2664"/>
  <c r="AU1522" i="2664" s="1"/>
  <c r="B1523" i="2664"/>
  <c r="AU1523" i="2664" s="1"/>
  <c r="B1524" i="2664"/>
  <c r="AU1524" i="2664" s="1"/>
  <c r="B1525" i="2664"/>
  <c r="AU1525" i="2664" s="1"/>
  <c r="B1526" i="2664"/>
  <c r="AU1526" i="2664" s="1"/>
  <c r="B1527" i="2664"/>
  <c r="AU1527" i="2664" s="1"/>
  <c r="B1528" i="2664"/>
  <c r="AU1528" i="2664" s="1"/>
  <c r="B1529" i="2664"/>
  <c r="AU1529" i="2664" s="1"/>
  <c r="B1530" i="2664"/>
  <c r="AU1530" i="2664" s="1"/>
  <c r="B1531" i="2664"/>
  <c r="AU1531" i="2664" s="1"/>
  <c r="B1532" i="2664"/>
  <c r="AU1532" i="2664" s="1"/>
  <c r="B1533" i="2664"/>
  <c r="AU1533" i="2664" s="1"/>
  <c r="B1534" i="2664"/>
  <c r="AU1534" i="2664" s="1"/>
  <c r="B1535" i="2664"/>
  <c r="AU1535" i="2664" s="1"/>
  <c r="B1536" i="2664"/>
  <c r="AU1536" i="2664" s="1"/>
  <c r="B1537" i="2664"/>
  <c r="AU1537" i="2664" s="1"/>
  <c r="B1538" i="2664"/>
  <c r="AU1538" i="2664" s="1"/>
  <c r="B1539" i="2664"/>
  <c r="AU1539" i="2664" s="1"/>
  <c r="B1540" i="2664"/>
  <c r="AU1540" i="2664" s="1"/>
  <c r="B1541" i="2664"/>
  <c r="AU1541" i="2664" s="1"/>
  <c r="B1542" i="2664"/>
  <c r="AU1542" i="2664" s="1"/>
  <c r="B1543" i="2664"/>
  <c r="AU1543" i="2664" s="1"/>
  <c r="B1544" i="2664"/>
  <c r="AU1544" i="2664" s="1"/>
  <c r="B1545" i="2664"/>
  <c r="AU1545" i="2664" s="1"/>
  <c r="B1546" i="2664"/>
  <c r="AU1546" i="2664" s="1"/>
  <c r="B1547" i="2664"/>
  <c r="AU1547" i="2664" s="1"/>
  <c r="B1548" i="2664"/>
  <c r="AU1548" i="2664" s="1"/>
  <c r="B1549" i="2664"/>
  <c r="AU1549" i="2664" s="1"/>
  <c r="B1550" i="2664"/>
  <c r="AU1550" i="2664" s="1"/>
  <c r="B1551" i="2664"/>
  <c r="AU1551" i="2664" s="1"/>
  <c r="B1552" i="2664"/>
  <c r="AU1552" i="2664" s="1"/>
  <c r="B1553" i="2664"/>
  <c r="AU1553" i="2664" s="1"/>
  <c r="B1554" i="2664"/>
  <c r="AU1554" i="2664" s="1"/>
  <c r="B1555" i="2664"/>
  <c r="AU1555" i="2664" s="1"/>
  <c r="B1556" i="2664"/>
  <c r="AU1556" i="2664" s="1"/>
  <c r="B1557" i="2664"/>
  <c r="AU1557" i="2664" s="1"/>
  <c r="B1558" i="2664"/>
  <c r="AU1558" i="2664" s="1"/>
  <c r="B1559" i="2664"/>
  <c r="AU1559" i="2664" s="1"/>
  <c r="B1560" i="2664"/>
  <c r="AU1560" i="2664" s="1"/>
  <c r="B1561" i="2664"/>
  <c r="AU1561" i="2664" s="1"/>
  <c r="B1562" i="2664"/>
  <c r="AU1562" i="2664" s="1"/>
  <c r="B1563" i="2664"/>
  <c r="AU1563" i="2664" s="1"/>
  <c r="B1564" i="2664"/>
  <c r="AU1564" i="2664" s="1"/>
  <c r="B1565" i="2664"/>
  <c r="AU1565" i="2664" s="1"/>
  <c r="B1566" i="2664"/>
  <c r="AU1566" i="2664" s="1"/>
  <c r="B1567" i="2664"/>
  <c r="AU1567" i="2664" s="1"/>
  <c r="B1568" i="2664"/>
  <c r="AU1568" i="2664" s="1"/>
  <c r="B1569" i="2664"/>
  <c r="AU1569" i="2664" s="1"/>
  <c r="B1570" i="2664"/>
  <c r="AU1570" i="2664" s="1"/>
  <c r="B1571" i="2664"/>
  <c r="AU1571" i="2664" s="1"/>
  <c r="B1572" i="2664"/>
  <c r="AU1572" i="2664" s="1"/>
  <c r="B1573" i="2664"/>
  <c r="AU1573" i="2664" s="1"/>
  <c r="B1574" i="2664"/>
  <c r="AU1574" i="2664" s="1"/>
  <c r="B1575" i="2664"/>
  <c r="AU1575" i="2664" s="1"/>
  <c r="B1576" i="2664"/>
  <c r="AU1576" i="2664" s="1"/>
  <c r="B1577" i="2664"/>
  <c r="AU1577" i="2664" s="1"/>
  <c r="B1578" i="2664"/>
  <c r="AU1578" i="2664" s="1"/>
  <c r="B1579" i="2664"/>
  <c r="AU1579" i="2664" s="1"/>
  <c r="B1580" i="2664"/>
  <c r="AU1580" i="2664" s="1"/>
  <c r="B1581" i="2664"/>
  <c r="AU1581" i="2664" s="1"/>
  <c r="B1582" i="2664"/>
  <c r="AU1582" i="2664" s="1"/>
  <c r="B1583" i="2664"/>
  <c r="AU1583" i="2664" s="1"/>
  <c r="B1584" i="2664"/>
  <c r="AU1584" i="2664" s="1"/>
  <c r="B1585" i="2664"/>
  <c r="AU1585" i="2664" s="1"/>
  <c r="B1586" i="2664"/>
  <c r="AU1586" i="2664" s="1"/>
  <c r="B1587" i="2664"/>
  <c r="AU1587" i="2664" s="1"/>
  <c r="B1588" i="2664"/>
  <c r="AU1588" i="2664" s="1"/>
  <c r="B1589" i="2664"/>
  <c r="AU1589" i="2664" s="1"/>
  <c r="B1590" i="2664"/>
  <c r="AU1590" i="2664" s="1"/>
  <c r="B1591" i="2664"/>
  <c r="AU1591" i="2664" s="1"/>
  <c r="B1592" i="2664"/>
  <c r="AU1592" i="2664" s="1"/>
  <c r="B1593" i="2664"/>
  <c r="AU1593" i="2664" s="1"/>
  <c r="B1594" i="2664"/>
  <c r="AU1594" i="2664" s="1"/>
  <c r="B1595" i="2664"/>
  <c r="AU1595" i="2664" s="1"/>
  <c r="B1596" i="2664"/>
  <c r="AU1596" i="2664" s="1"/>
  <c r="B1597" i="2664"/>
  <c r="AU1597" i="2664" s="1"/>
  <c r="B1598" i="2664"/>
  <c r="AU1598" i="2664" s="1"/>
  <c r="B1599" i="2664"/>
  <c r="AU1599" i="2664" s="1"/>
  <c r="B1600" i="2664"/>
  <c r="AU1600" i="2664" s="1"/>
  <c r="B1601" i="2664"/>
  <c r="AU1601" i="2664" s="1"/>
  <c r="B1602" i="2664"/>
  <c r="AU1602" i="2664" s="1"/>
  <c r="B1603" i="2664"/>
  <c r="AU1603" i="2664" s="1"/>
  <c r="B1604" i="2664"/>
  <c r="AU1604" i="2664" s="1"/>
  <c r="B1605" i="2664"/>
  <c r="AU1605" i="2664" s="1"/>
  <c r="B1606" i="2664"/>
  <c r="AU1606" i="2664" s="1"/>
  <c r="B1607" i="2664"/>
  <c r="AU1607" i="2664" s="1"/>
  <c r="B1608" i="2664"/>
  <c r="AU1608" i="2664" s="1"/>
  <c r="B1609" i="2664"/>
  <c r="AU1609" i="2664" s="1"/>
  <c r="B1610" i="2664"/>
  <c r="AU1610" i="2664" s="1"/>
  <c r="B1611" i="2664"/>
  <c r="AU1611" i="2664" s="1"/>
  <c r="B1612" i="2664"/>
  <c r="AU1612" i="2664" s="1"/>
  <c r="B1613" i="2664"/>
  <c r="AU1613" i="2664" s="1"/>
  <c r="B1614" i="2664"/>
  <c r="AU1614" i="2664" s="1"/>
  <c r="B1615" i="2664"/>
  <c r="AU1615" i="2664" s="1"/>
  <c r="B1616" i="2664"/>
  <c r="AU1616" i="2664" s="1"/>
  <c r="B1617" i="2664"/>
  <c r="AU1617" i="2664" s="1"/>
  <c r="B1618" i="2664"/>
  <c r="AU1618" i="2664" s="1"/>
  <c r="B1619" i="2664"/>
  <c r="AU1619" i="2664" s="1"/>
  <c r="B1620" i="2664"/>
  <c r="AU1620" i="2664" s="1"/>
  <c r="B1621" i="2664"/>
  <c r="AU1621" i="2664" s="1"/>
  <c r="B1622" i="2664"/>
  <c r="AU1622" i="2664" s="1"/>
  <c r="B1623" i="2664"/>
  <c r="AU1623" i="2664" s="1"/>
  <c r="B1624" i="2664"/>
  <c r="AU1624" i="2664" s="1"/>
  <c r="B1625" i="2664"/>
  <c r="AU1625" i="2664" s="1"/>
  <c r="B1626" i="2664"/>
  <c r="AU1626" i="2664" s="1"/>
  <c r="B1627" i="2664"/>
  <c r="AU1627" i="2664" s="1"/>
  <c r="B1628" i="2664"/>
  <c r="AU1628" i="2664" s="1"/>
  <c r="B1629" i="2664"/>
  <c r="AU1629" i="2664" s="1"/>
  <c r="B1630" i="2664"/>
  <c r="AU1630" i="2664" s="1"/>
  <c r="B1631" i="2664"/>
  <c r="AU1631" i="2664" s="1"/>
  <c r="B1632" i="2664"/>
  <c r="AU1632" i="2664" s="1"/>
  <c r="B1633" i="2664"/>
  <c r="AU1633" i="2664" s="1"/>
  <c r="B1634" i="2664"/>
  <c r="AU1634" i="2664" s="1"/>
  <c r="B1635" i="2664"/>
  <c r="AU1635" i="2664" s="1"/>
  <c r="B1636" i="2664"/>
  <c r="AU1636" i="2664" s="1"/>
  <c r="B1637" i="2664"/>
  <c r="AU1637" i="2664" s="1"/>
  <c r="B1638" i="2664"/>
  <c r="AU1638" i="2664" s="1"/>
  <c r="B1639" i="2664"/>
  <c r="AU1639" i="2664" s="1"/>
  <c r="B1640" i="2664"/>
  <c r="AU1640" i="2664" s="1"/>
  <c r="B1641" i="2664"/>
  <c r="AU1641" i="2664" s="1"/>
  <c r="B1642" i="2664"/>
  <c r="AU1642" i="2664" s="1"/>
  <c r="B1643" i="2664"/>
  <c r="AU1643" i="2664" s="1"/>
  <c r="B1644" i="2664"/>
  <c r="AU1644" i="2664" s="1"/>
  <c r="B1645" i="2664"/>
  <c r="AU1645" i="2664" s="1"/>
  <c r="B1646" i="2664"/>
  <c r="AU1646" i="2664" s="1"/>
  <c r="B1647" i="2664"/>
  <c r="AU1647" i="2664" s="1"/>
  <c r="B1648" i="2664"/>
  <c r="AU1648" i="2664" s="1"/>
  <c r="B1649" i="2664"/>
  <c r="AU1649" i="2664" s="1"/>
  <c r="B1650" i="2664"/>
  <c r="AU1650" i="2664" s="1"/>
  <c r="B1651" i="2664"/>
  <c r="AU1651" i="2664" s="1"/>
  <c r="B1652" i="2664"/>
  <c r="AU1652" i="2664" s="1"/>
  <c r="B1653" i="2664"/>
  <c r="AU1653" i="2664" s="1"/>
  <c r="B1654" i="2664"/>
  <c r="AU1654" i="2664" s="1"/>
  <c r="B1655" i="2664"/>
  <c r="AU1655" i="2664" s="1"/>
  <c r="B1656" i="2664"/>
  <c r="AU1656" i="2664" s="1"/>
  <c r="B1657" i="2664"/>
  <c r="AU1657" i="2664" s="1"/>
  <c r="B1658" i="2664"/>
  <c r="AU1658" i="2664" s="1"/>
  <c r="B1659" i="2664"/>
  <c r="AU1659" i="2664" s="1"/>
  <c r="B1660" i="2664"/>
  <c r="AU1660" i="2664" s="1"/>
  <c r="B1661" i="2664"/>
  <c r="AU1661" i="2664" s="1"/>
  <c r="B1662" i="2664"/>
  <c r="AU1662" i="2664" s="1"/>
  <c r="B1663" i="2664"/>
  <c r="AU1663" i="2664" s="1"/>
  <c r="B1664" i="2664"/>
  <c r="AU1664" i="2664" s="1"/>
  <c r="B1665" i="2664"/>
  <c r="AU1665" i="2664" s="1"/>
  <c r="B1666" i="2664"/>
  <c r="AU1666" i="2664" s="1"/>
  <c r="B1667" i="2664"/>
  <c r="AU1667" i="2664" s="1"/>
  <c r="B1668" i="2664"/>
  <c r="AU1668" i="2664" s="1"/>
  <c r="B1669" i="2664"/>
  <c r="AU1669" i="2664" s="1"/>
  <c r="B1670" i="2664"/>
  <c r="AU1670" i="2664" s="1"/>
  <c r="B1671" i="2664"/>
  <c r="AU1671" i="2664" s="1"/>
  <c r="B1672" i="2664"/>
  <c r="AU1672" i="2664" s="1"/>
  <c r="B1673" i="2664"/>
  <c r="AU1673" i="2664" s="1"/>
  <c r="B1674" i="2664"/>
  <c r="AU1674" i="2664" s="1"/>
  <c r="B1675" i="2664"/>
  <c r="AU1675" i="2664" s="1"/>
  <c r="B1676" i="2664"/>
  <c r="AU1676" i="2664" s="1"/>
  <c r="B1677" i="2664"/>
  <c r="AU1677" i="2664" s="1"/>
  <c r="B1678" i="2664"/>
  <c r="AU1678" i="2664" s="1"/>
  <c r="B1679" i="2664"/>
  <c r="AU1679" i="2664" s="1"/>
  <c r="B1680" i="2664"/>
  <c r="AU1680" i="2664" s="1"/>
  <c r="B1681" i="2664"/>
  <c r="AU1681" i="2664" s="1"/>
  <c r="B1682" i="2664"/>
  <c r="AU1682" i="2664" s="1"/>
  <c r="B1683" i="2664"/>
  <c r="AU1683" i="2664" s="1"/>
  <c r="B1684" i="2664"/>
  <c r="AU1684" i="2664" s="1"/>
  <c r="B1685" i="2664"/>
  <c r="AU1685" i="2664" s="1"/>
  <c r="B1686" i="2664"/>
  <c r="AU1686" i="2664" s="1"/>
  <c r="B1687" i="2664"/>
  <c r="AU1687" i="2664" s="1"/>
  <c r="B1688" i="2664"/>
  <c r="AU1688" i="2664" s="1"/>
  <c r="B1689" i="2664"/>
  <c r="AU1689" i="2664" s="1"/>
  <c r="B1690" i="2664"/>
  <c r="AU1690" i="2664" s="1"/>
  <c r="B1691" i="2664"/>
  <c r="AU1691" i="2664" s="1"/>
  <c r="B1692" i="2664"/>
  <c r="AU1692" i="2664" s="1"/>
  <c r="B1693" i="2664"/>
  <c r="AU1693" i="2664" s="1"/>
  <c r="B1694" i="2664"/>
  <c r="AU1694" i="2664" s="1"/>
  <c r="B1695" i="2664"/>
  <c r="AU1695" i="2664" s="1"/>
  <c r="B1696" i="2664"/>
  <c r="AU1696" i="2664" s="1"/>
  <c r="B1697" i="2664"/>
  <c r="AU1697" i="2664" s="1"/>
  <c r="B1698" i="2664"/>
  <c r="AU1698" i="2664" s="1"/>
  <c r="B1699" i="2664"/>
  <c r="AU1699" i="2664" s="1"/>
  <c r="B1700" i="2664"/>
  <c r="AU1700" i="2664" s="1"/>
  <c r="B1701" i="2664"/>
  <c r="AU1701" i="2664" s="1"/>
  <c r="B1702" i="2664"/>
  <c r="AU1702" i="2664" s="1"/>
  <c r="B1703" i="2664"/>
  <c r="AU1703" i="2664" s="1"/>
  <c r="B1704" i="2664"/>
  <c r="AU1704" i="2664" s="1"/>
  <c r="B1705" i="2664"/>
  <c r="AU1705" i="2664" s="1"/>
  <c r="B1706" i="2664"/>
  <c r="AU1706" i="2664" s="1"/>
  <c r="B1707" i="2664"/>
  <c r="AU1707" i="2664" s="1"/>
  <c r="B1708" i="2664"/>
  <c r="AU1708" i="2664" s="1"/>
  <c r="B1709" i="2664"/>
  <c r="AU1709" i="2664" s="1"/>
  <c r="B1710" i="2664"/>
  <c r="AU1710" i="2664" s="1"/>
  <c r="B1711" i="2664"/>
  <c r="AU1711" i="2664" s="1"/>
  <c r="B1712" i="2664"/>
  <c r="AU1712" i="2664" s="1"/>
  <c r="B1713" i="2664"/>
  <c r="AU1713" i="2664" s="1"/>
  <c r="B1714" i="2664"/>
  <c r="AU1714" i="2664" s="1"/>
  <c r="B1715" i="2664"/>
  <c r="AU1715" i="2664" s="1"/>
  <c r="B1716" i="2664"/>
  <c r="AU1716" i="2664" s="1"/>
  <c r="B1717" i="2664"/>
  <c r="AU1717" i="2664" s="1"/>
  <c r="B1718" i="2664"/>
  <c r="AU1718" i="2664" s="1"/>
  <c r="B1719" i="2664"/>
  <c r="AU1719" i="2664" s="1"/>
  <c r="B1720" i="2664"/>
  <c r="AU1720" i="2664" s="1"/>
  <c r="B1721" i="2664"/>
  <c r="AU1721" i="2664" s="1"/>
  <c r="B1722" i="2664"/>
  <c r="AU1722" i="2664" s="1"/>
  <c r="B1723" i="2664"/>
  <c r="AU1723" i="2664" s="1"/>
  <c r="B1724" i="2664"/>
  <c r="AU1724" i="2664" s="1"/>
  <c r="B1725" i="2664"/>
  <c r="AU1725" i="2664" s="1"/>
  <c r="B1726" i="2664"/>
  <c r="AU1726" i="2664" s="1"/>
  <c r="B1727" i="2664"/>
  <c r="AU1727" i="2664" s="1"/>
  <c r="B1728" i="2664"/>
  <c r="AU1728" i="2664" s="1"/>
  <c r="B1729" i="2664"/>
  <c r="AU1729" i="2664" s="1"/>
  <c r="B1730" i="2664"/>
  <c r="AU1730" i="2664" s="1"/>
  <c r="B1731" i="2664"/>
  <c r="AU1731" i="2664" s="1"/>
  <c r="B1732" i="2664"/>
  <c r="AU1732" i="2664" s="1"/>
  <c r="B1733" i="2664"/>
  <c r="AU1733" i="2664" s="1"/>
  <c r="B1734" i="2664"/>
  <c r="AU1734" i="2664" s="1"/>
  <c r="B1735" i="2664"/>
  <c r="AU1735" i="2664" s="1"/>
  <c r="B1736" i="2664"/>
  <c r="AU1736" i="2664" s="1"/>
  <c r="B1737" i="2664"/>
  <c r="AU1737" i="2664" s="1"/>
  <c r="B1738" i="2664"/>
  <c r="AU1738" i="2664" s="1"/>
  <c r="B1739" i="2664"/>
  <c r="AU1739" i="2664" s="1"/>
  <c r="B1740" i="2664"/>
  <c r="AU1740" i="2664" s="1"/>
  <c r="B1741" i="2664"/>
  <c r="AU1741" i="2664" s="1"/>
  <c r="B1742" i="2664"/>
  <c r="AU1742" i="2664" s="1"/>
  <c r="B1743" i="2664"/>
  <c r="AU1743" i="2664" s="1"/>
  <c r="B1744" i="2664"/>
  <c r="AU1744" i="2664" s="1"/>
  <c r="B1745" i="2664"/>
  <c r="AU1745" i="2664" s="1"/>
  <c r="B1746" i="2664"/>
  <c r="AU1746" i="2664" s="1"/>
  <c r="B1747" i="2664"/>
  <c r="AU1747" i="2664" s="1"/>
  <c r="B1748" i="2664"/>
  <c r="AU1748" i="2664" s="1"/>
  <c r="B1749" i="2664"/>
  <c r="AU1749" i="2664" s="1"/>
  <c r="B1750" i="2664"/>
  <c r="AU1750" i="2664" s="1"/>
  <c r="B1751" i="2664"/>
  <c r="AU1751" i="2664" s="1"/>
  <c r="B1752" i="2664"/>
  <c r="AU1752" i="2664" s="1"/>
  <c r="B1753" i="2664"/>
  <c r="AU1753" i="2664" s="1"/>
  <c r="B1754" i="2664"/>
  <c r="AU1754" i="2664" s="1"/>
  <c r="B1755" i="2664"/>
  <c r="AU1755" i="2664" s="1"/>
  <c r="B1756" i="2664"/>
  <c r="AU1756" i="2664" s="1"/>
  <c r="B1757" i="2664"/>
  <c r="AU1757" i="2664" s="1"/>
  <c r="B1758" i="2664"/>
  <c r="AU1758" i="2664" s="1"/>
  <c r="B1759" i="2664"/>
  <c r="AU1759" i="2664" s="1"/>
  <c r="B1760" i="2664"/>
  <c r="AU1760" i="2664" s="1"/>
  <c r="B1761" i="2664"/>
  <c r="AU1761" i="2664" s="1"/>
  <c r="B1762" i="2664"/>
  <c r="AU1762" i="2664" s="1"/>
  <c r="B1763" i="2664"/>
  <c r="AU1763" i="2664" s="1"/>
  <c r="B1764" i="2664"/>
  <c r="AU1764" i="2664" s="1"/>
  <c r="B1765" i="2664"/>
  <c r="AU1765" i="2664" s="1"/>
  <c r="B1766" i="2664"/>
  <c r="AU1766" i="2664" s="1"/>
  <c r="B1767" i="2664"/>
  <c r="AU1767" i="2664" s="1"/>
  <c r="B1768" i="2664"/>
  <c r="AU1768" i="2664" s="1"/>
  <c r="B1769" i="2664"/>
  <c r="AU1769" i="2664" s="1"/>
  <c r="B1770" i="2664"/>
  <c r="AU1770" i="2664" s="1"/>
  <c r="B1771" i="2664"/>
  <c r="AU1771" i="2664" s="1"/>
  <c r="B1772" i="2664"/>
  <c r="AU1772" i="2664" s="1"/>
  <c r="B1773" i="2664"/>
  <c r="AU1773" i="2664" s="1"/>
  <c r="B1774" i="2664"/>
  <c r="AU1774" i="2664" s="1"/>
  <c r="B1775" i="2664"/>
  <c r="AU1775" i="2664" s="1"/>
  <c r="B1776" i="2664"/>
  <c r="AU1776" i="2664" s="1"/>
  <c r="B1777" i="2664"/>
  <c r="AU1777" i="2664" s="1"/>
  <c r="B1778" i="2664"/>
  <c r="AU1778" i="2664" s="1"/>
  <c r="B1779" i="2664"/>
  <c r="AU1779" i="2664" s="1"/>
  <c r="B1780" i="2664"/>
  <c r="AU1780" i="2664" s="1"/>
  <c r="B1781" i="2664"/>
  <c r="AU1781" i="2664" s="1"/>
  <c r="B1782" i="2664"/>
  <c r="AU1782" i="2664" s="1"/>
  <c r="B1783" i="2664"/>
  <c r="AU1783" i="2664" s="1"/>
  <c r="B1784" i="2664"/>
  <c r="AU1784" i="2664" s="1"/>
  <c r="B1785" i="2664"/>
  <c r="AU1785" i="2664" s="1"/>
  <c r="B1786" i="2664"/>
  <c r="AU1786" i="2664" s="1"/>
  <c r="B1787" i="2664"/>
  <c r="AU1787" i="2664" s="1"/>
  <c r="B1788" i="2664"/>
  <c r="AU1788" i="2664" s="1"/>
  <c r="B1789" i="2664"/>
  <c r="AU1789" i="2664" s="1"/>
  <c r="B1790" i="2664"/>
  <c r="AU1790" i="2664" s="1"/>
  <c r="B1791" i="2664"/>
  <c r="AU1791" i="2664" s="1"/>
  <c r="B1792" i="2664"/>
  <c r="AU1792" i="2664" s="1"/>
  <c r="B1793" i="2664"/>
  <c r="AU1793" i="2664" s="1"/>
  <c r="B1794" i="2664"/>
  <c r="AU1794" i="2664" s="1"/>
  <c r="B1795" i="2664"/>
  <c r="AU1795" i="2664" s="1"/>
  <c r="B1796" i="2664"/>
  <c r="AU1796" i="2664" s="1"/>
  <c r="B1797" i="2664"/>
  <c r="AU1797" i="2664" s="1"/>
  <c r="B1798" i="2664"/>
  <c r="AU1798" i="2664" s="1"/>
  <c r="B1799" i="2664"/>
  <c r="AU1799" i="2664" s="1"/>
  <c r="B1800" i="2664"/>
  <c r="AU1800" i="2664" s="1"/>
  <c r="B1801" i="2664"/>
  <c r="AU1801" i="2664" s="1"/>
  <c r="B1802" i="2664"/>
  <c r="AU1802" i="2664" s="1"/>
  <c r="B1803" i="2664"/>
  <c r="AU1803" i="2664" s="1"/>
  <c r="B1804" i="2664"/>
  <c r="AU1804" i="2664" s="1"/>
  <c r="B1805" i="2664"/>
  <c r="AU1805" i="2664" s="1"/>
  <c r="B1806" i="2664"/>
  <c r="AU1806" i="2664" s="1"/>
  <c r="B1807" i="2664"/>
  <c r="AU1807" i="2664" s="1"/>
  <c r="B1808" i="2664"/>
  <c r="AU1808" i="2664" s="1"/>
  <c r="B1809" i="2664"/>
  <c r="AU1809" i="2664" s="1"/>
  <c r="B1810" i="2664"/>
  <c r="AU1810" i="2664" s="1"/>
  <c r="B1811" i="2664"/>
  <c r="AU1811" i="2664" s="1"/>
  <c r="B1812" i="2664"/>
  <c r="AU1812" i="2664" s="1"/>
  <c r="B1813" i="2664"/>
  <c r="AU1813" i="2664" s="1"/>
  <c r="B1814" i="2664"/>
  <c r="AU1814" i="2664" s="1"/>
  <c r="B1815" i="2664"/>
  <c r="AU1815" i="2664" s="1"/>
  <c r="B1816" i="2664"/>
  <c r="AU1816" i="2664" s="1"/>
  <c r="B1817" i="2664"/>
  <c r="AU1817" i="2664" s="1"/>
  <c r="B1818" i="2664"/>
  <c r="AU1818" i="2664" s="1"/>
  <c r="B1819" i="2664"/>
  <c r="AU1819" i="2664" s="1"/>
  <c r="B1820" i="2664"/>
  <c r="AU1820" i="2664" s="1"/>
  <c r="B1821" i="2664"/>
  <c r="AU1821" i="2664" s="1"/>
  <c r="B1822" i="2664"/>
  <c r="AU1822" i="2664" s="1"/>
  <c r="B1823" i="2664"/>
  <c r="AU1823" i="2664" s="1"/>
  <c r="B1824" i="2664"/>
  <c r="AU1824" i="2664" s="1"/>
  <c r="B1825" i="2664"/>
  <c r="AU1825" i="2664" s="1"/>
  <c r="B1826" i="2664"/>
  <c r="AU1826" i="2664" s="1"/>
  <c r="B1827" i="2664"/>
  <c r="AU1827" i="2664" s="1"/>
  <c r="B1828" i="2664"/>
  <c r="AU1828" i="2664" s="1"/>
  <c r="B1829" i="2664"/>
  <c r="AU1829" i="2664" s="1"/>
  <c r="B1830" i="2664"/>
  <c r="AU1830" i="2664" s="1"/>
  <c r="B1831" i="2664"/>
  <c r="AU1831" i="2664" s="1"/>
  <c r="B1832" i="2664"/>
  <c r="AU1832" i="2664" s="1"/>
  <c r="B1833" i="2664"/>
  <c r="AU1833" i="2664" s="1"/>
  <c r="B1834" i="2664"/>
  <c r="AU1834" i="2664" s="1"/>
  <c r="B1835" i="2664"/>
  <c r="AU1835" i="2664" s="1"/>
  <c r="B1836" i="2664"/>
  <c r="AU1836" i="2664" s="1"/>
  <c r="B1837" i="2664"/>
  <c r="AU1837" i="2664" s="1"/>
  <c r="B1838" i="2664"/>
  <c r="AU1838" i="2664" s="1"/>
  <c r="B1839" i="2664"/>
  <c r="AU1839" i="2664" s="1"/>
  <c r="B1840" i="2664"/>
  <c r="AU1840" i="2664" s="1"/>
  <c r="B1841" i="2664"/>
  <c r="AU1841" i="2664" s="1"/>
  <c r="B1842" i="2664"/>
  <c r="AU1842" i="2664" s="1"/>
  <c r="B1843" i="2664"/>
  <c r="AU1843" i="2664" s="1"/>
  <c r="B1844" i="2664"/>
  <c r="AU1844" i="2664" s="1"/>
  <c r="B1845" i="2664"/>
  <c r="AU1845" i="2664" s="1"/>
  <c r="B1846" i="2664"/>
  <c r="AU1846" i="2664" s="1"/>
  <c r="B1847" i="2664"/>
  <c r="AU1847" i="2664" s="1"/>
  <c r="B1848" i="2664"/>
  <c r="AU1848" i="2664" s="1"/>
  <c r="B1849" i="2664"/>
  <c r="AU1849" i="2664" s="1"/>
  <c r="B1850" i="2664"/>
  <c r="AU1850" i="2664" s="1"/>
  <c r="B1851" i="2664"/>
  <c r="AU1851" i="2664" s="1"/>
  <c r="B1852" i="2664"/>
  <c r="AU1852" i="2664" s="1"/>
  <c r="B1853" i="2664"/>
  <c r="AU1853" i="2664" s="1"/>
  <c r="B1854" i="2664"/>
  <c r="AU1854" i="2664" s="1"/>
  <c r="B1855" i="2664"/>
  <c r="AU1855" i="2664" s="1"/>
  <c r="B1856" i="2664"/>
  <c r="AU1856" i="2664" s="1"/>
  <c r="B1857" i="2664"/>
  <c r="AU1857" i="2664" s="1"/>
  <c r="B1858" i="2664"/>
  <c r="AU1858" i="2664" s="1"/>
  <c r="B1859" i="2664"/>
  <c r="AU1859" i="2664" s="1"/>
  <c r="B1860" i="2664"/>
  <c r="AU1860" i="2664" s="1"/>
  <c r="B1861" i="2664"/>
  <c r="AU1861" i="2664" s="1"/>
  <c r="B1862" i="2664"/>
  <c r="AU1862" i="2664" s="1"/>
  <c r="B1863" i="2664"/>
  <c r="AU1863" i="2664" s="1"/>
  <c r="B1864" i="2664"/>
  <c r="AU1864" i="2664" s="1"/>
  <c r="B1865" i="2664"/>
  <c r="AU1865" i="2664" s="1"/>
  <c r="B1866" i="2664"/>
  <c r="AU1866" i="2664" s="1"/>
  <c r="B1867" i="2664"/>
  <c r="AU1867" i="2664" s="1"/>
  <c r="B1868" i="2664"/>
  <c r="AU1868" i="2664" s="1"/>
  <c r="B1869" i="2664"/>
  <c r="AU1869" i="2664" s="1"/>
  <c r="B1870" i="2664"/>
  <c r="AU1870" i="2664" s="1"/>
  <c r="B1871" i="2664"/>
  <c r="AU1871" i="2664" s="1"/>
  <c r="B1872" i="2664"/>
  <c r="AU1872" i="2664" s="1"/>
  <c r="B1873" i="2664"/>
  <c r="AU1873" i="2664" s="1"/>
  <c r="B1874" i="2664"/>
  <c r="AU1874" i="2664" s="1"/>
  <c r="B1875" i="2664"/>
  <c r="AU1875" i="2664" s="1"/>
  <c r="B1876" i="2664"/>
  <c r="AU1876" i="2664" s="1"/>
  <c r="B1877" i="2664"/>
  <c r="AU1877" i="2664" s="1"/>
  <c r="B1878" i="2664"/>
  <c r="AU1878" i="2664" s="1"/>
  <c r="B1879" i="2664"/>
  <c r="AU1879" i="2664" s="1"/>
  <c r="B1880" i="2664"/>
  <c r="AU1880" i="2664" s="1"/>
  <c r="B1881" i="2664"/>
  <c r="AU1881" i="2664" s="1"/>
  <c r="B1882" i="2664"/>
  <c r="AU1882" i="2664" s="1"/>
  <c r="B1883" i="2664"/>
  <c r="AU1883" i="2664" s="1"/>
  <c r="B1884" i="2664"/>
  <c r="AU1884" i="2664" s="1"/>
  <c r="B1885" i="2664"/>
  <c r="AU1885" i="2664" s="1"/>
  <c r="B1886" i="2664"/>
  <c r="AU1886" i="2664" s="1"/>
  <c r="B1887" i="2664"/>
  <c r="AU1887" i="2664" s="1"/>
  <c r="B1888" i="2664"/>
  <c r="AU1888" i="2664" s="1"/>
  <c r="B1889" i="2664"/>
  <c r="AU1889" i="2664" s="1"/>
  <c r="B1890" i="2664"/>
  <c r="AU1890" i="2664" s="1"/>
  <c r="B1891" i="2664"/>
  <c r="AU1891" i="2664" s="1"/>
  <c r="B1892" i="2664"/>
  <c r="AU1892" i="2664" s="1"/>
  <c r="B1893" i="2664"/>
  <c r="AU1893" i="2664" s="1"/>
  <c r="B1894" i="2664"/>
  <c r="AU1894" i="2664" s="1"/>
  <c r="B1895" i="2664"/>
  <c r="AU1895" i="2664" s="1"/>
  <c r="B1896" i="2664"/>
  <c r="AU1896" i="2664" s="1"/>
  <c r="B1897" i="2664"/>
  <c r="AU1897" i="2664" s="1"/>
  <c r="B1898" i="2664"/>
  <c r="AU1898" i="2664" s="1"/>
  <c r="B1899" i="2664"/>
  <c r="AU1899" i="2664" s="1"/>
  <c r="B1900" i="2664"/>
  <c r="AU1900" i="2664" s="1"/>
  <c r="B1901" i="2664"/>
  <c r="AU1901" i="2664" s="1"/>
  <c r="B1902" i="2664"/>
  <c r="AU1902" i="2664" s="1"/>
  <c r="B1903" i="2664"/>
  <c r="AU1903" i="2664" s="1"/>
  <c r="B1904" i="2664"/>
  <c r="AU1904" i="2664" s="1"/>
  <c r="B1905" i="2664"/>
  <c r="AU1905" i="2664" s="1"/>
  <c r="B1906" i="2664"/>
  <c r="AU1906" i="2664" s="1"/>
  <c r="B1907" i="2664"/>
  <c r="AU1907" i="2664" s="1"/>
  <c r="B1908" i="2664"/>
  <c r="AU1908" i="2664" s="1"/>
  <c r="B1909" i="2664"/>
  <c r="AU1909" i="2664" s="1"/>
  <c r="B1910" i="2664"/>
  <c r="AU1910" i="2664" s="1"/>
  <c r="B1911" i="2664"/>
  <c r="AU1911" i="2664" s="1"/>
  <c r="B1912" i="2664"/>
  <c r="AU1912" i="2664" s="1"/>
  <c r="B1913" i="2664"/>
  <c r="AU1913" i="2664" s="1"/>
  <c r="B1914" i="2664"/>
  <c r="AU1914" i="2664" s="1"/>
  <c r="B1915" i="2664"/>
  <c r="AU1915" i="2664" s="1"/>
  <c r="B1916" i="2664"/>
  <c r="AU1916" i="2664" s="1"/>
  <c r="B1917" i="2664"/>
  <c r="AU1917" i="2664" s="1"/>
  <c r="B1918" i="2664"/>
  <c r="AU1918" i="2664" s="1"/>
  <c r="B1919" i="2664"/>
  <c r="AU1919" i="2664" s="1"/>
  <c r="B1920" i="2664"/>
  <c r="AU1920" i="2664" s="1"/>
  <c r="B1921" i="2664"/>
  <c r="AU1921" i="2664" s="1"/>
  <c r="B1922" i="2664"/>
  <c r="AU1922" i="2664" s="1"/>
  <c r="B1923" i="2664"/>
  <c r="AU1923" i="2664" s="1"/>
  <c r="B1924" i="2664"/>
  <c r="AU1924" i="2664" s="1"/>
  <c r="B1925" i="2664"/>
  <c r="AU1925" i="2664" s="1"/>
  <c r="B1926" i="2664"/>
  <c r="AU1926" i="2664" s="1"/>
  <c r="B1927" i="2664"/>
  <c r="AU1927" i="2664" s="1"/>
  <c r="B1928" i="2664"/>
  <c r="AU1928" i="2664" s="1"/>
  <c r="B1929" i="2664"/>
  <c r="AU1929" i="2664" s="1"/>
  <c r="B1930" i="2664"/>
  <c r="AU1930" i="2664" s="1"/>
  <c r="B1931" i="2664"/>
  <c r="AU1931" i="2664" s="1"/>
  <c r="B1932" i="2664"/>
  <c r="AU1932" i="2664" s="1"/>
  <c r="B1933" i="2664"/>
  <c r="AU1933" i="2664" s="1"/>
  <c r="B1934" i="2664"/>
  <c r="AU1934" i="2664" s="1"/>
  <c r="B1935" i="2664"/>
  <c r="AU1935" i="2664" s="1"/>
  <c r="B1936" i="2664"/>
  <c r="AU1936" i="2664" s="1"/>
  <c r="B1937" i="2664"/>
  <c r="AU1937" i="2664" s="1"/>
  <c r="B1938" i="2664"/>
  <c r="AU1938" i="2664" s="1"/>
  <c r="B1939" i="2664"/>
  <c r="AU1939" i="2664" s="1"/>
  <c r="B1940" i="2664"/>
  <c r="AU1940" i="2664" s="1"/>
  <c r="B1941" i="2664"/>
  <c r="AU1941" i="2664" s="1"/>
  <c r="B1942" i="2664"/>
  <c r="AU1942" i="2664" s="1"/>
  <c r="B1943" i="2664"/>
  <c r="AU1943" i="2664" s="1"/>
  <c r="B1944" i="2664"/>
  <c r="AU1944" i="2664" s="1"/>
  <c r="B1945" i="2664"/>
  <c r="AU1945" i="2664" s="1"/>
  <c r="B1946" i="2664"/>
  <c r="AU1946" i="2664" s="1"/>
  <c r="B1947" i="2664"/>
  <c r="AU1947" i="2664" s="1"/>
  <c r="B1948" i="2664"/>
  <c r="AU1948" i="2664" s="1"/>
  <c r="B1949" i="2664"/>
  <c r="AU1949" i="2664" s="1"/>
  <c r="B1950" i="2664"/>
  <c r="AU1950" i="2664" s="1"/>
  <c r="B1951" i="2664"/>
  <c r="AU1951" i="2664" s="1"/>
  <c r="B1952" i="2664"/>
  <c r="AU1952" i="2664" s="1"/>
  <c r="B1953" i="2664"/>
  <c r="AU1953" i="2664" s="1"/>
  <c r="B1954" i="2664"/>
  <c r="AU1954" i="2664" s="1"/>
  <c r="B1955" i="2664"/>
  <c r="AU1955" i="2664" s="1"/>
  <c r="B1956" i="2664"/>
  <c r="AU1956" i="2664" s="1"/>
  <c r="B1957" i="2664"/>
  <c r="AU1957" i="2664" s="1"/>
  <c r="B1958" i="2664"/>
  <c r="AU1958" i="2664" s="1"/>
  <c r="B1959" i="2664"/>
  <c r="AU1959" i="2664" s="1"/>
  <c r="B1960" i="2664"/>
  <c r="AU1960" i="2664" s="1"/>
  <c r="B1961" i="2664"/>
  <c r="AU1961" i="2664" s="1"/>
  <c r="B1962" i="2664"/>
  <c r="AU1962" i="2664" s="1"/>
  <c r="B1963" i="2664"/>
  <c r="AU1963" i="2664" s="1"/>
  <c r="B1964" i="2664"/>
  <c r="AU1964" i="2664" s="1"/>
  <c r="B1965" i="2664"/>
  <c r="AU1965" i="2664" s="1"/>
  <c r="B1966" i="2664"/>
  <c r="AU1966" i="2664" s="1"/>
  <c r="B1967" i="2664"/>
  <c r="AU1967" i="2664" s="1"/>
  <c r="B1968" i="2664"/>
  <c r="AU1968" i="2664" s="1"/>
  <c r="B1969" i="2664"/>
  <c r="AU1969" i="2664" s="1"/>
  <c r="B1970" i="2664"/>
  <c r="AU1970" i="2664" s="1"/>
  <c r="B1971" i="2664"/>
  <c r="AU1971" i="2664" s="1"/>
  <c r="B1972" i="2664"/>
  <c r="AU1972" i="2664" s="1"/>
  <c r="B1973" i="2664"/>
  <c r="AU1973" i="2664" s="1"/>
  <c r="B1974" i="2664"/>
  <c r="AU1974" i="2664" s="1"/>
  <c r="B1975" i="2664"/>
  <c r="AU1975" i="2664" s="1"/>
  <c r="B1976" i="2664"/>
  <c r="AU1976" i="2664" s="1"/>
  <c r="B1977" i="2664"/>
  <c r="AU1977" i="2664" s="1"/>
  <c r="B1978" i="2664"/>
  <c r="AU1978" i="2664" s="1"/>
  <c r="B1979" i="2664"/>
  <c r="AU1979" i="2664" s="1"/>
  <c r="B1980" i="2664"/>
  <c r="AU1980" i="2664" s="1"/>
  <c r="B1981" i="2664"/>
  <c r="AU1981" i="2664" s="1"/>
  <c r="B1982" i="2664"/>
  <c r="AU1982" i="2664" s="1"/>
  <c r="B1983" i="2664"/>
  <c r="AU1983" i="2664" s="1"/>
  <c r="B1984" i="2664"/>
  <c r="AU1984" i="2664" s="1"/>
  <c r="B1985" i="2664"/>
  <c r="AU1985" i="2664" s="1"/>
  <c r="B1986" i="2664"/>
  <c r="AU1986" i="2664" s="1"/>
  <c r="B1987" i="2664"/>
  <c r="AU1987" i="2664" s="1"/>
  <c r="B1988" i="2664"/>
  <c r="AU1988" i="2664" s="1"/>
  <c r="B1989" i="2664"/>
  <c r="AU1989" i="2664" s="1"/>
  <c r="B1990" i="2664"/>
  <c r="AU1990" i="2664" s="1"/>
  <c r="B1991" i="2664"/>
  <c r="AU1991" i="2664" s="1"/>
  <c r="B1992" i="2664"/>
  <c r="AU1992" i="2664" s="1"/>
  <c r="B1993" i="2664"/>
  <c r="AU1993" i="2664" s="1"/>
  <c r="B1994" i="2664"/>
  <c r="AU1994" i="2664" s="1"/>
  <c r="B1995" i="2664"/>
  <c r="AU1995" i="2664" s="1"/>
  <c r="B1996" i="2664"/>
  <c r="AU1996" i="2664" s="1"/>
  <c r="B1997" i="2664"/>
  <c r="AU1997" i="2664" s="1"/>
  <c r="B1998" i="2664"/>
  <c r="AU1998" i="2664" s="1"/>
  <c r="B1999" i="2664"/>
  <c r="AU1999" i="2664" s="1"/>
  <c r="B2000" i="2664"/>
  <c r="AU2000" i="2664" s="1"/>
  <c r="B2001" i="2664"/>
  <c r="AU2001" i="2664" s="1"/>
  <c r="B2002" i="2664"/>
  <c r="AU2002" i="2664" s="1"/>
  <c r="B2003" i="2664"/>
  <c r="AU2003" i="2664" s="1"/>
  <c r="B2004" i="2664"/>
  <c r="AU2004" i="2664" s="1"/>
  <c r="B2005" i="2664"/>
  <c r="AU2005" i="2664" s="1"/>
  <c r="B2006" i="2664"/>
  <c r="AU2006" i="2664" s="1"/>
  <c r="B2007" i="2664"/>
  <c r="AU2007" i="2664" s="1"/>
  <c r="B2008" i="2664"/>
  <c r="AU2008" i="2664" s="1"/>
  <c r="B2009" i="2664"/>
  <c r="AU2009" i="2664" s="1"/>
  <c r="B2010" i="2664"/>
  <c r="AU2010" i="2664" s="1"/>
  <c r="B2011" i="2664"/>
  <c r="AU2011" i="2664" s="1"/>
  <c r="B2012" i="2664"/>
  <c r="AU2012" i="2664" s="1"/>
  <c r="B2013" i="2664"/>
  <c r="AU2013" i="2664" s="1"/>
  <c r="B2014" i="2664"/>
  <c r="AU2014" i="2664" s="1"/>
  <c r="B2015" i="2664"/>
  <c r="AU2015" i="2664" s="1"/>
  <c r="B2016" i="2664"/>
  <c r="AU2016" i="2664" s="1"/>
  <c r="B2017" i="2664"/>
  <c r="AU2017" i="2664" s="1"/>
  <c r="B2018" i="2664"/>
  <c r="AU2018" i="2664" s="1"/>
  <c r="B2019" i="2664"/>
  <c r="AU2019" i="2664" s="1"/>
  <c r="B2020" i="2664"/>
  <c r="AU2020" i="2664" s="1"/>
  <c r="B2021" i="2664"/>
  <c r="AU2021" i="2664" s="1"/>
  <c r="B2022" i="2664"/>
  <c r="AU2022" i="2664" s="1"/>
  <c r="B2023" i="2664"/>
  <c r="AU2023" i="2664" s="1"/>
  <c r="B2024" i="2664"/>
  <c r="AU2024" i="2664" s="1"/>
  <c r="B2025" i="2664"/>
  <c r="AU2025" i="2664" s="1"/>
  <c r="B2026" i="2664"/>
  <c r="AU2026" i="2664" s="1"/>
  <c r="B2027" i="2664"/>
  <c r="AU2027" i="2664" s="1"/>
  <c r="B2028" i="2664"/>
  <c r="AU2028" i="2664" s="1"/>
  <c r="B2029" i="2664"/>
  <c r="AU2029" i="2664" s="1"/>
  <c r="B2030" i="2664"/>
  <c r="AU2030" i="2664" s="1"/>
  <c r="B2031" i="2664"/>
  <c r="AU2031" i="2664" s="1"/>
  <c r="B2032" i="2664"/>
  <c r="AU2032" i="2664" s="1"/>
  <c r="B2033" i="2664"/>
  <c r="AU2033" i="2664" s="1"/>
  <c r="B2034" i="2664"/>
  <c r="AU2034" i="2664" s="1"/>
  <c r="B2035" i="2664"/>
  <c r="AU2035" i="2664" s="1"/>
  <c r="B2036" i="2664"/>
  <c r="AU2036" i="2664" s="1"/>
  <c r="B2037" i="2664"/>
  <c r="AU2037" i="2664" s="1"/>
  <c r="B2038" i="2664"/>
  <c r="AU2038" i="2664" s="1"/>
  <c r="B2039" i="2664"/>
  <c r="AU2039" i="2664" s="1"/>
  <c r="B2040" i="2664"/>
  <c r="AU2040" i="2664" s="1"/>
  <c r="B2041" i="2664"/>
  <c r="AU2041" i="2664" s="1"/>
  <c r="B2042" i="2664"/>
  <c r="AU2042" i="2664" s="1"/>
  <c r="B2043" i="2664"/>
  <c r="AU2043" i="2664" s="1"/>
  <c r="B2044" i="2664"/>
  <c r="AU2044" i="2664" s="1"/>
  <c r="B2045" i="2664"/>
  <c r="AU2045" i="2664" s="1"/>
  <c r="B2046" i="2664"/>
  <c r="AU2046" i="2664" s="1"/>
  <c r="B2047" i="2664"/>
  <c r="AU2047" i="2664" s="1"/>
  <c r="B2048" i="2664"/>
  <c r="AU2048" i="2664" s="1"/>
  <c r="B2049" i="2664"/>
  <c r="AU2049" i="2664" s="1"/>
  <c r="B2050" i="2664"/>
  <c r="AU2050" i="2664" s="1"/>
  <c r="B2051" i="2664"/>
  <c r="AU2051" i="2664" s="1"/>
  <c r="B2052" i="2664"/>
  <c r="AU2052" i="2664" s="1"/>
  <c r="B2053" i="2664"/>
  <c r="AU2053" i="2664" s="1"/>
  <c r="B2054" i="2664"/>
  <c r="AU2054" i="2664" s="1"/>
  <c r="B2055" i="2664"/>
  <c r="AU2055" i="2664" s="1"/>
  <c r="B2056" i="2664"/>
  <c r="AU2056" i="2664" s="1"/>
  <c r="B2057" i="2664"/>
  <c r="AU2057" i="2664" s="1"/>
  <c r="B2058" i="2664"/>
  <c r="AU2058" i="2664" s="1"/>
  <c r="B2059" i="2664"/>
  <c r="AU2059" i="2664" s="1"/>
  <c r="B2060" i="2664"/>
  <c r="AU2060" i="2664" s="1"/>
  <c r="B2061" i="2664"/>
  <c r="AU2061" i="2664" s="1"/>
  <c r="B2062" i="2664"/>
  <c r="AU2062" i="2664" s="1"/>
  <c r="B2063" i="2664"/>
  <c r="AU2063" i="2664" s="1"/>
  <c r="B2064" i="2664"/>
  <c r="AU2064" i="2664" s="1"/>
  <c r="B2065" i="2664"/>
  <c r="AU2065" i="2664" s="1"/>
  <c r="B2066" i="2664"/>
  <c r="AU2066" i="2664" s="1"/>
  <c r="B2067" i="2664"/>
  <c r="AU2067" i="2664" s="1"/>
  <c r="B2068" i="2664"/>
  <c r="AU2068" i="2664" s="1"/>
  <c r="B2069" i="2664"/>
  <c r="AU2069" i="2664" s="1"/>
  <c r="B2070" i="2664"/>
  <c r="AU2070" i="2664" s="1"/>
  <c r="B2071" i="2664"/>
  <c r="AU2071" i="2664" s="1"/>
  <c r="B2072" i="2664"/>
  <c r="AU2072" i="2664" s="1"/>
  <c r="B2073" i="2664"/>
  <c r="AU2073" i="2664" s="1"/>
  <c r="B2074" i="2664"/>
  <c r="AU2074" i="2664" s="1"/>
  <c r="B2075" i="2664"/>
  <c r="AU2075" i="2664" s="1"/>
  <c r="B2076" i="2664"/>
  <c r="AU2076" i="2664" s="1"/>
  <c r="B2077" i="2664"/>
  <c r="AU2077" i="2664" s="1"/>
  <c r="B2078" i="2664"/>
  <c r="AU2078" i="2664" s="1"/>
  <c r="B2079" i="2664"/>
  <c r="AU2079" i="2664" s="1"/>
  <c r="B2080" i="2664"/>
  <c r="AU2080" i="2664" s="1"/>
  <c r="B2081" i="2664"/>
  <c r="AU2081" i="2664" s="1"/>
  <c r="B2082" i="2664"/>
  <c r="AU2082" i="2664" s="1"/>
  <c r="B2083" i="2664"/>
  <c r="AU2083" i="2664" s="1"/>
  <c r="B2084" i="2664"/>
  <c r="AU2084" i="2664" s="1"/>
  <c r="B2085" i="2664"/>
  <c r="AU2085" i="2664" s="1"/>
  <c r="B2086" i="2664"/>
  <c r="AU2086" i="2664" s="1"/>
  <c r="B2087" i="2664"/>
  <c r="AU2087" i="2664" s="1"/>
  <c r="B2088" i="2664"/>
  <c r="AU2088" i="2664" s="1"/>
  <c r="B2089" i="2664"/>
  <c r="AU2089" i="2664" s="1"/>
  <c r="B2090" i="2664"/>
  <c r="AU2090" i="2664" s="1"/>
  <c r="B2091" i="2664"/>
  <c r="AU2091" i="2664" s="1"/>
  <c r="B2092" i="2664"/>
  <c r="AU2092" i="2664" s="1"/>
  <c r="B2093" i="2664"/>
  <c r="AU2093" i="2664" s="1"/>
  <c r="B2094" i="2664"/>
  <c r="AU2094" i="2664" s="1"/>
  <c r="B2095" i="2664"/>
  <c r="AU2095" i="2664" s="1"/>
  <c r="B2096" i="2664"/>
  <c r="AU2096" i="2664" s="1"/>
  <c r="B2097" i="2664"/>
  <c r="AU2097" i="2664" s="1"/>
  <c r="B2098" i="2664"/>
  <c r="AU2098" i="2664" s="1"/>
  <c r="B2099" i="2664"/>
  <c r="AU2099" i="2664" s="1"/>
  <c r="B2100" i="2664"/>
  <c r="AU2100" i="2664" s="1"/>
  <c r="B2101" i="2664"/>
  <c r="AU2101" i="2664" s="1"/>
  <c r="B2102" i="2664"/>
  <c r="AU2102" i="2664" s="1"/>
  <c r="B2103" i="2664"/>
  <c r="AU2103" i="2664" s="1"/>
  <c r="B2104" i="2664"/>
  <c r="AU2104" i="2664" s="1"/>
  <c r="B2105" i="2664"/>
  <c r="AU2105" i="2664" s="1"/>
  <c r="B2106" i="2664"/>
  <c r="AU2106" i="2664" s="1"/>
  <c r="B2107" i="2664"/>
  <c r="AU2107" i="2664" s="1"/>
  <c r="B2108" i="2664"/>
  <c r="AU2108" i="2664" s="1"/>
  <c r="B2109" i="2664"/>
  <c r="AU2109" i="2664" s="1"/>
  <c r="B2110" i="2664"/>
  <c r="AU2110" i="2664" s="1"/>
  <c r="B2111" i="2664"/>
  <c r="AU2111" i="2664" s="1"/>
  <c r="B2112" i="2664"/>
  <c r="AU2112" i="2664" s="1"/>
  <c r="B2113" i="2664"/>
  <c r="AU2113" i="2664" s="1"/>
  <c r="B2114" i="2664"/>
  <c r="AU2114" i="2664" s="1"/>
  <c r="B2115" i="2664"/>
  <c r="AU2115" i="2664" s="1"/>
  <c r="B2116" i="2664"/>
  <c r="AU2116" i="2664" s="1"/>
  <c r="B2117" i="2664"/>
  <c r="AU2117" i="2664" s="1"/>
  <c r="B2118" i="2664"/>
  <c r="AU2118" i="2664" s="1"/>
  <c r="B2119" i="2664"/>
  <c r="AU2119" i="2664" s="1"/>
  <c r="B2120" i="2664"/>
  <c r="AU2120" i="2664" s="1"/>
  <c r="B2121" i="2664"/>
  <c r="AU2121" i="2664" s="1"/>
  <c r="B2122" i="2664"/>
  <c r="AU2122" i="2664" s="1"/>
  <c r="B2123" i="2664"/>
  <c r="AU2123" i="2664" s="1"/>
  <c r="B2124" i="2664"/>
  <c r="AU2124" i="2664" s="1"/>
  <c r="B2125" i="2664"/>
  <c r="AU2125" i="2664" s="1"/>
  <c r="B2126" i="2664"/>
  <c r="AU2126" i="2664" s="1"/>
  <c r="B2127" i="2664"/>
  <c r="AU2127" i="2664" s="1"/>
  <c r="B2128" i="2664"/>
  <c r="AU2128" i="2664" s="1"/>
  <c r="B2129" i="2664"/>
  <c r="AU2129" i="2664" s="1"/>
  <c r="B2130" i="2664"/>
  <c r="AU2130" i="2664" s="1"/>
  <c r="B2131" i="2664"/>
  <c r="AU2131" i="2664" s="1"/>
  <c r="B2132" i="2664"/>
  <c r="AU2132" i="2664" s="1"/>
  <c r="B2133" i="2664"/>
  <c r="AU2133" i="2664" s="1"/>
  <c r="B2134" i="2664"/>
  <c r="AU2134" i="2664" s="1"/>
  <c r="B2135" i="2664"/>
  <c r="AU2135" i="2664" s="1"/>
  <c r="B2136" i="2664"/>
  <c r="AU2136" i="2664" s="1"/>
  <c r="B2137" i="2664"/>
  <c r="AU2137" i="2664" s="1"/>
  <c r="B2138" i="2664"/>
  <c r="AU2138" i="2664" s="1"/>
  <c r="B2139" i="2664"/>
  <c r="AU2139" i="2664" s="1"/>
  <c r="B2140" i="2664"/>
  <c r="AU2140" i="2664" s="1"/>
  <c r="B2141" i="2664"/>
  <c r="AU2141" i="2664" s="1"/>
  <c r="B2142" i="2664"/>
  <c r="AU2142" i="2664" s="1"/>
  <c r="B2143" i="2664"/>
  <c r="AU2143" i="2664" s="1"/>
  <c r="B2144" i="2664"/>
  <c r="AU2144" i="2664" s="1"/>
  <c r="B2145" i="2664"/>
  <c r="AU2145" i="2664" s="1"/>
  <c r="B2146" i="2664"/>
  <c r="AU2146" i="2664" s="1"/>
  <c r="B2147" i="2664"/>
  <c r="AU2147" i="2664" s="1"/>
  <c r="B2148" i="2664"/>
  <c r="AU2148" i="2664" s="1"/>
  <c r="B2149" i="2664"/>
  <c r="AU2149" i="2664" s="1"/>
  <c r="B2150" i="2664"/>
  <c r="AU2150" i="2664" s="1"/>
  <c r="B2151" i="2664"/>
  <c r="AU2151" i="2664" s="1"/>
  <c r="B2152" i="2664"/>
  <c r="AU2152" i="2664" s="1"/>
  <c r="B2153" i="2664"/>
  <c r="AU2153" i="2664" s="1"/>
  <c r="B2154" i="2664"/>
  <c r="AU2154" i="2664" s="1"/>
  <c r="B2155" i="2664"/>
  <c r="AU2155" i="2664" s="1"/>
  <c r="B2156" i="2664"/>
  <c r="AU2156" i="2664" s="1"/>
  <c r="B2157" i="2664"/>
  <c r="AU2157" i="2664" s="1"/>
  <c r="B2158" i="2664"/>
  <c r="AU2158" i="2664" s="1"/>
  <c r="B2159" i="2664"/>
  <c r="AU2159" i="2664" s="1"/>
  <c r="B2160" i="2664"/>
  <c r="AU2160" i="2664" s="1"/>
  <c r="B2161" i="2664"/>
  <c r="AU2161" i="2664" s="1"/>
  <c r="B2162" i="2664"/>
  <c r="AU2162" i="2664" s="1"/>
  <c r="B2163" i="2664"/>
  <c r="AU2163" i="2664" s="1"/>
  <c r="B2164" i="2664"/>
  <c r="AU2164" i="2664" s="1"/>
  <c r="B2165" i="2664"/>
  <c r="AU2165" i="2664" s="1"/>
  <c r="B2166" i="2664"/>
  <c r="AU2166" i="2664" s="1"/>
  <c r="B2167" i="2664"/>
  <c r="AU2167" i="2664" s="1"/>
  <c r="B2168" i="2664"/>
  <c r="AU2168" i="2664" s="1"/>
  <c r="B2169" i="2664"/>
  <c r="AU2169" i="2664" s="1"/>
  <c r="B2170" i="2664"/>
  <c r="AU2170" i="2664" s="1"/>
  <c r="B2171" i="2664"/>
  <c r="AU2171" i="2664" s="1"/>
  <c r="B2172" i="2664"/>
  <c r="AU2172" i="2664" s="1"/>
  <c r="B2173" i="2664"/>
  <c r="AU2173" i="2664" s="1"/>
  <c r="B2174" i="2664"/>
  <c r="AU2174" i="2664" s="1"/>
  <c r="B2175" i="2664"/>
  <c r="AU2175" i="2664" s="1"/>
  <c r="B2176" i="2664"/>
  <c r="AU2176" i="2664" s="1"/>
  <c r="B2177" i="2664"/>
  <c r="AU2177" i="2664" s="1"/>
  <c r="B2178" i="2664"/>
  <c r="AU2178" i="2664" s="1"/>
  <c r="B2179" i="2664"/>
  <c r="AU2179" i="2664" s="1"/>
  <c r="B2180" i="2664"/>
  <c r="AU2180" i="2664" s="1"/>
  <c r="B2181" i="2664"/>
  <c r="AU2181" i="2664" s="1"/>
  <c r="B2182" i="2664"/>
  <c r="AU2182" i="2664" s="1"/>
  <c r="B2183" i="2664"/>
  <c r="AU2183" i="2664" s="1"/>
  <c r="B2184" i="2664"/>
  <c r="AU2184" i="2664" s="1"/>
  <c r="B2185" i="2664"/>
  <c r="AU2185" i="2664" s="1"/>
  <c r="B2186" i="2664"/>
  <c r="AU2186" i="2664" s="1"/>
  <c r="B2187" i="2664"/>
  <c r="AU2187" i="2664" s="1"/>
  <c r="B2188" i="2664"/>
  <c r="AU2188" i="2664" s="1"/>
  <c r="B2189" i="2664"/>
  <c r="AU2189" i="2664" s="1"/>
  <c r="B2190" i="2664"/>
  <c r="AU2190" i="2664" s="1"/>
  <c r="B2191" i="2664"/>
  <c r="AU2191" i="2664" s="1"/>
  <c r="B2192" i="2664"/>
  <c r="AU2192" i="2664" s="1"/>
  <c r="B2193" i="2664"/>
  <c r="AU2193" i="2664" s="1"/>
  <c r="B2194" i="2664"/>
  <c r="AU2194" i="2664" s="1"/>
  <c r="B2195" i="2664"/>
  <c r="AU2195" i="2664" s="1"/>
  <c r="B2196" i="2664"/>
  <c r="AU2196" i="2664" s="1"/>
  <c r="B2197" i="2664"/>
  <c r="AU2197" i="2664" s="1"/>
  <c r="B2198" i="2664"/>
  <c r="AU2198" i="2664" s="1"/>
  <c r="B2199" i="2664"/>
  <c r="AU2199" i="2664" s="1"/>
  <c r="B2200" i="2664"/>
  <c r="AU2200" i="2664" s="1"/>
  <c r="B2201" i="2664"/>
  <c r="AU2201" i="2664" s="1"/>
  <c r="B2202" i="2664"/>
  <c r="AU2202" i="2664" s="1"/>
  <c r="B2203" i="2664"/>
  <c r="AU2203" i="2664" s="1"/>
  <c r="B2204" i="2664"/>
  <c r="AU2204" i="2664" s="1"/>
  <c r="B2205" i="2664"/>
  <c r="AU2205" i="2664" s="1"/>
  <c r="B2206" i="2664"/>
  <c r="AU2206" i="2664" s="1"/>
  <c r="B2207" i="2664"/>
  <c r="AU2207" i="2664" s="1"/>
  <c r="B2208" i="2664"/>
  <c r="AU2208" i="2664" s="1"/>
  <c r="B2209" i="2664"/>
  <c r="AU2209" i="2664" s="1"/>
  <c r="B2210" i="2664"/>
  <c r="AU2210" i="2664" s="1"/>
  <c r="B2211" i="2664"/>
  <c r="AU2211" i="2664" s="1"/>
  <c r="B2212" i="2664"/>
  <c r="AU2212" i="2664" s="1"/>
  <c r="B2213" i="2664"/>
  <c r="AU2213" i="2664" s="1"/>
  <c r="B2214" i="2664"/>
  <c r="AU2214" i="2664" s="1"/>
  <c r="B2215" i="2664"/>
  <c r="AU2215" i="2664" s="1"/>
  <c r="B2216" i="2664"/>
  <c r="AU2216" i="2664" s="1"/>
  <c r="B2217" i="2664"/>
  <c r="AU2217" i="2664" s="1"/>
  <c r="B2218" i="2664"/>
  <c r="AU2218" i="2664" s="1"/>
  <c r="B2219" i="2664"/>
  <c r="AU2219" i="2664" s="1"/>
  <c r="B2220" i="2664"/>
  <c r="AU2220" i="2664" s="1"/>
  <c r="B2221" i="2664"/>
  <c r="AU2221" i="2664" s="1"/>
  <c r="B2222" i="2664"/>
  <c r="AU2222" i="2664" s="1"/>
  <c r="B2223" i="2664"/>
  <c r="AU2223" i="2664" s="1"/>
  <c r="B2224" i="2664"/>
  <c r="AU2224" i="2664" s="1"/>
  <c r="B2225" i="2664"/>
  <c r="AU2225" i="2664" s="1"/>
  <c r="B2226" i="2664"/>
  <c r="AU2226" i="2664" s="1"/>
  <c r="B2227" i="2664"/>
  <c r="AU2227" i="2664" s="1"/>
  <c r="B2228" i="2664"/>
  <c r="AU2228" i="2664" s="1"/>
  <c r="B2229" i="2664"/>
  <c r="AU2229" i="2664" s="1"/>
  <c r="B2230" i="2664"/>
  <c r="AU2230" i="2664" s="1"/>
  <c r="B2231" i="2664"/>
  <c r="AU2231" i="2664" s="1"/>
  <c r="B2232" i="2664"/>
  <c r="AU2232" i="2664" s="1"/>
  <c r="B2233" i="2664"/>
  <c r="AU2233" i="2664" s="1"/>
  <c r="B2234" i="2664"/>
  <c r="AU2234" i="2664" s="1"/>
  <c r="B2235" i="2664"/>
  <c r="AU2235" i="2664" s="1"/>
  <c r="B2236" i="2664"/>
  <c r="AU2236" i="2664" s="1"/>
  <c r="B2237" i="2664"/>
  <c r="AU2237" i="2664" s="1"/>
  <c r="B2238" i="2664"/>
  <c r="AU2238" i="2664" s="1"/>
  <c r="B2239" i="2664"/>
  <c r="AU2239" i="2664" s="1"/>
  <c r="B2240" i="2664"/>
  <c r="AU2240" i="2664" s="1"/>
  <c r="B2241" i="2664"/>
  <c r="AU2241" i="2664" s="1"/>
  <c r="B2242" i="2664"/>
  <c r="AU2242" i="2664" s="1"/>
  <c r="B2243" i="2664"/>
  <c r="AU2243" i="2664" s="1"/>
  <c r="B2244" i="2664"/>
  <c r="AU2244" i="2664" s="1"/>
  <c r="B2245" i="2664"/>
  <c r="AU2245" i="2664" s="1"/>
  <c r="B2246" i="2664"/>
  <c r="AU2246" i="2664" s="1"/>
  <c r="B2247" i="2664"/>
  <c r="AU2247" i="2664" s="1"/>
  <c r="B2248" i="2664"/>
  <c r="AU2248" i="2664" s="1"/>
  <c r="B2249" i="2664"/>
  <c r="AU2249" i="2664" s="1"/>
  <c r="B2250" i="2664"/>
  <c r="AU2250" i="2664" s="1"/>
  <c r="B2251" i="2664"/>
  <c r="AU2251" i="2664" s="1"/>
  <c r="B2252" i="2664"/>
  <c r="AU2252" i="2664" s="1"/>
  <c r="B2253" i="2664"/>
  <c r="AU2253" i="2664" s="1"/>
  <c r="B2254" i="2664"/>
  <c r="AU2254" i="2664" s="1"/>
  <c r="B2255" i="2664"/>
  <c r="AU2255" i="2664" s="1"/>
  <c r="B2256" i="2664"/>
  <c r="AU2256" i="2664" s="1"/>
  <c r="B2257" i="2664"/>
  <c r="AU2257" i="2664" s="1"/>
  <c r="B2258" i="2664"/>
  <c r="AU2258" i="2664" s="1"/>
  <c r="B2259" i="2664"/>
  <c r="AU2259" i="2664" s="1"/>
  <c r="B2260" i="2664"/>
  <c r="AU2260" i="2664" s="1"/>
  <c r="B2261" i="2664"/>
  <c r="AU2261" i="2664" s="1"/>
  <c r="B2262" i="2664"/>
  <c r="AU2262" i="2664" s="1"/>
  <c r="B2263" i="2664"/>
  <c r="AU2263" i="2664" s="1"/>
  <c r="B2264" i="2664"/>
  <c r="AU2264" i="2664" s="1"/>
  <c r="B2265" i="2664"/>
  <c r="AU2265" i="2664" s="1"/>
  <c r="B2266" i="2664"/>
  <c r="AU2266" i="2664" s="1"/>
  <c r="B2267" i="2664"/>
  <c r="AU2267" i="2664" s="1"/>
  <c r="B2268" i="2664"/>
  <c r="AU2268" i="2664" s="1"/>
  <c r="B2269" i="2664"/>
  <c r="AU2269" i="2664" s="1"/>
  <c r="B2270" i="2664"/>
  <c r="AU2270" i="2664" s="1"/>
  <c r="B2271" i="2664"/>
  <c r="AU2271" i="2664" s="1"/>
  <c r="B2272" i="2664"/>
  <c r="AU2272" i="2664" s="1"/>
  <c r="B2273" i="2664"/>
  <c r="AU2273" i="2664" s="1"/>
  <c r="B2274" i="2664"/>
  <c r="AU2274" i="2664" s="1"/>
  <c r="B2275" i="2664"/>
  <c r="AU2275" i="2664" s="1"/>
  <c r="B2276" i="2664"/>
  <c r="AU2276" i="2664" s="1"/>
  <c r="B2277" i="2664"/>
  <c r="AU2277" i="2664" s="1"/>
  <c r="B2278" i="2664"/>
  <c r="AU2278" i="2664" s="1"/>
  <c r="B2279" i="2664"/>
  <c r="AU2279" i="2664" s="1"/>
  <c r="B2280" i="2664"/>
  <c r="AU2280" i="2664" s="1"/>
  <c r="B2281" i="2664"/>
  <c r="AU2281" i="2664" s="1"/>
  <c r="B2282" i="2664"/>
  <c r="AU2282" i="2664" s="1"/>
  <c r="B2283" i="2664"/>
  <c r="AU2283" i="2664" s="1"/>
  <c r="B2284" i="2664"/>
  <c r="AU2284" i="2664" s="1"/>
  <c r="B2285" i="2664"/>
  <c r="AU2285" i="2664" s="1"/>
  <c r="B2286" i="2664"/>
  <c r="AU2286" i="2664" s="1"/>
  <c r="B2287" i="2664"/>
  <c r="AU2287" i="2664" s="1"/>
  <c r="B2288" i="2664"/>
  <c r="AU2288" i="2664" s="1"/>
  <c r="B2289" i="2664"/>
  <c r="AU2289" i="2664" s="1"/>
  <c r="B2290" i="2664"/>
  <c r="AU2290" i="2664" s="1"/>
  <c r="B2291" i="2664"/>
  <c r="AU2291" i="2664" s="1"/>
  <c r="B2292" i="2664"/>
  <c r="AU2292" i="2664" s="1"/>
  <c r="B2293" i="2664"/>
  <c r="AU2293" i="2664" s="1"/>
  <c r="B2294" i="2664"/>
  <c r="AU2294" i="2664" s="1"/>
  <c r="B2295" i="2664"/>
  <c r="AU2295" i="2664" s="1"/>
  <c r="B2296" i="2664"/>
  <c r="AU2296" i="2664" s="1"/>
  <c r="B2297" i="2664"/>
  <c r="AU2297" i="2664" s="1"/>
  <c r="B2298" i="2664"/>
  <c r="AU2298" i="2664" s="1"/>
  <c r="B2299" i="2664"/>
  <c r="AU2299" i="2664" s="1"/>
  <c r="B2300" i="2664"/>
  <c r="AU2300" i="2664" s="1"/>
  <c r="B2301" i="2664"/>
  <c r="AU2301" i="2664" s="1"/>
  <c r="B2302" i="2664"/>
  <c r="AU2302" i="2664" s="1"/>
  <c r="B2303" i="2664"/>
  <c r="AU2303" i="2664" s="1"/>
  <c r="B2304" i="2664"/>
  <c r="AU2304" i="2664" s="1"/>
  <c r="B2305" i="2664"/>
  <c r="AU2305" i="2664" s="1"/>
  <c r="B2306" i="2664"/>
  <c r="AU2306" i="2664" s="1"/>
  <c r="B2307" i="2664"/>
  <c r="AU2307" i="2664" s="1"/>
  <c r="B2308" i="2664"/>
  <c r="AU2308" i="2664" s="1"/>
  <c r="B2309" i="2664"/>
  <c r="AU2309" i="2664" s="1"/>
  <c r="B2310" i="2664"/>
  <c r="AU2310" i="2664" s="1"/>
  <c r="B2311" i="2664"/>
  <c r="AU2311" i="2664" s="1"/>
  <c r="B2312" i="2664"/>
  <c r="AU2312" i="2664" s="1"/>
  <c r="B2313" i="2664"/>
  <c r="AU2313" i="2664" s="1"/>
  <c r="B2314" i="2664"/>
  <c r="AU2314" i="2664" s="1"/>
  <c r="B2315" i="2664"/>
  <c r="AU2315" i="2664" s="1"/>
  <c r="B2316" i="2664"/>
  <c r="AU2316" i="2664" s="1"/>
  <c r="B2317" i="2664"/>
  <c r="AU2317" i="2664" s="1"/>
  <c r="B2318" i="2664"/>
  <c r="AU2318" i="2664" s="1"/>
  <c r="B2319" i="2664"/>
  <c r="AU2319" i="2664" s="1"/>
  <c r="B2320" i="2664"/>
  <c r="AU2320" i="2664" s="1"/>
  <c r="B2321" i="2664"/>
  <c r="AU2321" i="2664" s="1"/>
  <c r="B2322" i="2664"/>
  <c r="AU2322" i="2664" s="1"/>
  <c r="B2323" i="2664"/>
  <c r="AU2323" i="2664" s="1"/>
  <c r="B2324" i="2664"/>
  <c r="AU2324" i="2664" s="1"/>
  <c r="B2325" i="2664"/>
  <c r="AU2325" i="2664" s="1"/>
  <c r="B2326" i="2664"/>
  <c r="AU2326" i="2664" s="1"/>
  <c r="B2327" i="2664"/>
  <c r="AU2327" i="2664" s="1"/>
  <c r="B2328" i="2664"/>
  <c r="AU2328" i="2664" s="1"/>
  <c r="B2329" i="2664"/>
  <c r="AU2329" i="2664" s="1"/>
  <c r="B2330" i="2664"/>
  <c r="AU2330" i="2664" s="1"/>
  <c r="B2331" i="2664"/>
  <c r="AU2331" i="2664" s="1"/>
  <c r="B2332" i="2664"/>
  <c r="AU2332" i="2664" s="1"/>
  <c r="B2333" i="2664"/>
  <c r="AU2333" i="2664" s="1"/>
  <c r="B2334" i="2664"/>
  <c r="AU2334" i="2664" s="1"/>
  <c r="B2335" i="2664"/>
  <c r="AU2335" i="2664" s="1"/>
  <c r="B2336" i="2664"/>
  <c r="AU2336" i="2664" s="1"/>
  <c r="B2337" i="2664"/>
  <c r="AU2337" i="2664" s="1"/>
  <c r="B2338" i="2664"/>
  <c r="AU2338" i="2664" s="1"/>
  <c r="B2339" i="2664"/>
  <c r="AU2339" i="2664" s="1"/>
  <c r="B2340" i="2664"/>
  <c r="AU2340" i="2664" s="1"/>
  <c r="B2341" i="2664"/>
  <c r="AU2341" i="2664" s="1"/>
  <c r="B2342" i="2664"/>
  <c r="AU2342" i="2664" s="1"/>
  <c r="B2343" i="2664"/>
  <c r="AU2343" i="2664" s="1"/>
  <c r="B2344" i="2664"/>
  <c r="AU2344" i="2664" s="1"/>
  <c r="B2345" i="2664"/>
  <c r="AU2345" i="2664" s="1"/>
  <c r="B2346" i="2664"/>
  <c r="AU2346" i="2664" s="1"/>
  <c r="B2347" i="2664"/>
  <c r="AU2347" i="2664" s="1"/>
  <c r="B2348" i="2664"/>
  <c r="AU2348" i="2664" s="1"/>
  <c r="B2349" i="2664"/>
  <c r="AU2349" i="2664" s="1"/>
  <c r="B2350" i="2664"/>
  <c r="AU2350" i="2664" s="1"/>
  <c r="B2351" i="2664"/>
  <c r="AU2351" i="2664" s="1"/>
  <c r="B2352" i="2664"/>
  <c r="AU2352" i="2664" s="1"/>
  <c r="B2353" i="2664"/>
  <c r="AU2353" i="2664" s="1"/>
  <c r="B2354" i="2664"/>
  <c r="AU2354" i="2664" s="1"/>
  <c r="B2355" i="2664"/>
  <c r="AU2355" i="2664" s="1"/>
  <c r="B2356" i="2664"/>
  <c r="AU2356" i="2664" s="1"/>
  <c r="B2357" i="2664"/>
  <c r="AU2357" i="2664" s="1"/>
  <c r="B2358" i="2664"/>
  <c r="AU2358" i="2664" s="1"/>
  <c r="B2359" i="2664"/>
  <c r="AU2359" i="2664" s="1"/>
  <c r="B2360" i="2664"/>
  <c r="AU2360" i="2664" s="1"/>
  <c r="B2361" i="2664"/>
  <c r="AU2361" i="2664" s="1"/>
  <c r="B2362" i="2664"/>
  <c r="AU2362" i="2664" s="1"/>
  <c r="B2363" i="2664"/>
  <c r="AU2363" i="2664" s="1"/>
  <c r="B2364" i="2664"/>
  <c r="AU2364" i="2664" s="1"/>
  <c r="B2365" i="2664"/>
  <c r="AU2365" i="2664" s="1"/>
  <c r="B2366" i="2664"/>
  <c r="AU2366" i="2664" s="1"/>
  <c r="B2367" i="2664"/>
  <c r="AU2367" i="2664" s="1"/>
  <c r="B2368" i="2664"/>
  <c r="AU2368" i="2664" s="1"/>
  <c r="B2369" i="2664"/>
  <c r="AU2369" i="2664" s="1"/>
  <c r="B2370" i="2664"/>
  <c r="AU2370" i="2664" s="1"/>
  <c r="B2371" i="2664"/>
  <c r="AU2371" i="2664" s="1"/>
  <c r="B2372" i="2664"/>
  <c r="AU2372" i="2664" s="1"/>
  <c r="B2373" i="2664"/>
  <c r="AU2373" i="2664" s="1"/>
  <c r="B2374" i="2664"/>
  <c r="AU2374" i="2664" s="1"/>
  <c r="B2375" i="2664"/>
  <c r="AU2375" i="2664" s="1"/>
  <c r="B2376" i="2664"/>
  <c r="AU2376" i="2664" s="1"/>
  <c r="B2377" i="2664"/>
  <c r="AU2377" i="2664" s="1"/>
  <c r="B2378" i="2664"/>
  <c r="AU2378" i="2664" s="1"/>
  <c r="B2379" i="2664"/>
  <c r="AU2379" i="2664" s="1"/>
  <c r="B2380" i="2664"/>
  <c r="AU2380" i="2664" s="1"/>
  <c r="B2381" i="2664"/>
  <c r="AU2381" i="2664" s="1"/>
  <c r="B2382" i="2664"/>
  <c r="AU2382" i="2664" s="1"/>
  <c r="B2383" i="2664"/>
  <c r="AU2383" i="2664" s="1"/>
  <c r="B2384" i="2664"/>
  <c r="AU2384" i="2664" s="1"/>
  <c r="B2385" i="2664"/>
  <c r="AU2385" i="2664" s="1"/>
  <c r="B2386" i="2664"/>
  <c r="AU2386" i="2664" s="1"/>
  <c r="B2387" i="2664"/>
  <c r="AU2387" i="2664" s="1"/>
  <c r="B2388" i="2664"/>
  <c r="AU2388" i="2664" s="1"/>
  <c r="B2389" i="2664"/>
  <c r="AU2389" i="2664" s="1"/>
  <c r="B2390" i="2664"/>
  <c r="AU2390" i="2664" s="1"/>
  <c r="B2391" i="2664"/>
  <c r="AU2391" i="2664" s="1"/>
  <c r="B2392" i="2664"/>
  <c r="AU2392" i="2664" s="1"/>
  <c r="B2393" i="2664"/>
  <c r="AU2393" i="2664" s="1"/>
  <c r="B2394" i="2664"/>
  <c r="AU2394" i="2664" s="1"/>
  <c r="B2395" i="2664"/>
  <c r="AU2395" i="2664" s="1"/>
  <c r="B2396" i="2664"/>
  <c r="AU2396" i="2664" s="1"/>
  <c r="B2397" i="2664"/>
  <c r="AU2397" i="2664" s="1"/>
  <c r="B2398" i="2664"/>
  <c r="AU2398" i="2664" s="1"/>
  <c r="B2399" i="2664"/>
  <c r="AU2399" i="2664" s="1"/>
  <c r="B2400" i="2664"/>
  <c r="AU2400" i="2664" s="1"/>
  <c r="B2401" i="2664"/>
  <c r="AU2401" i="2664" s="1"/>
  <c r="B2402" i="2664"/>
  <c r="AU2402" i="2664" s="1"/>
  <c r="B2403" i="2664"/>
  <c r="AU2403" i="2664" s="1"/>
  <c r="B2404" i="2664"/>
  <c r="AU2404" i="2664" s="1"/>
  <c r="B2405" i="2664"/>
  <c r="AU2405" i="2664" s="1"/>
  <c r="B2406" i="2664"/>
  <c r="AU2406" i="2664" s="1"/>
  <c r="B2407" i="2664"/>
  <c r="AU2407" i="2664" s="1"/>
  <c r="B2408" i="2664"/>
  <c r="AU2408" i="2664" s="1"/>
  <c r="B2409" i="2664"/>
  <c r="AU2409" i="2664" s="1"/>
  <c r="B2410" i="2664"/>
  <c r="AU2410" i="2664" s="1"/>
  <c r="B2411" i="2664"/>
  <c r="AU2411" i="2664" s="1"/>
  <c r="B2412" i="2664"/>
  <c r="AU2412" i="2664" s="1"/>
  <c r="B2413" i="2664"/>
  <c r="AU2413" i="2664" s="1"/>
  <c r="B2414" i="2664"/>
  <c r="AU2414" i="2664" s="1"/>
  <c r="B2415" i="2664"/>
  <c r="AU2415" i="2664" s="1"/>
  <c r="B2416" i="2664"/>
  <c r="AU2416" i="2664" s="1"/>
  <c r="B2417" i="2664"/>
  <c r="AU2417" i="2664" s="1"/>
  <c r="B2418" i="2664"/>
  <c r="AU2418" i="2664" s="1"/>
  <c r="B2419" i="2664"/>
  <c r="AU2419" i="2664" s="1"/>
  <c r="B2420" i="2664"/>
  <c r="AU2420" i="2664" s="1"/>
  <c r="B2421" i="2664"/>
  <c r="AU2421" i="2664" s="1"/>
  <c r="B2422" i="2664"/>
  <c r="AU2422" i="2664" s="1"/>
  <c r="B2423" i="2664"/>
  <c r="AU2423" i="2664" s="1"/>
  <c r="B2424" i="2664"/>
  <c r="AU2424" i="2664" s="1"/>
  <c r="B2425" i="2664"/>
  <c r="AU2425" i="2664" s="1"/>
  <c r="B2426" i="2664"/>
  <c r="AU2426" i="2664" s="1"/>
  <c r="B2427" i="2664"/>
  <c r="AU2427" i="2664" s="1"/>
  <c r="B2428" i="2664"/>
  <c r="AU2428" i="2664" s="1"/>
  <c r="B2429" i="2664"/>
  <c r="AU2429" i="2664" s="1"/>
  <c r="B2430" i="2664"/>
  <c r="AU2430" i="2664" s="1"/>
  <c r="B2431" i="2664"/>
  <c r="AU2431" i="2664" s="1"/>
  <c r="B2432" i="2664"/>
  <c r="AU2432" i="2664" s="1"/>
  <c r="B2433" i="2664"/>
  <c r="AU2433" i="2664" s="1"/>
  <c r="B2434" i="2664"/>
  <c r="AU2434" i="2664" s="1"/>
  <c r="B2435" i="2664"/>
  <c r="AU2435" i="2664" s="1"/>
  <c r="B2436" i="2664"/>
  <c r="AU2436" i="2664" s="1"/>
  <c r="B2437" i="2664"/>
  <c r="AU2437" i="2664" s="1"/>
  <c r="B2438" i="2664"/>
  <c r="AU2438" i="2664" s="1"/>
  <c r="B2439" i="2664"/>
  <c r="AU2439" i="2664" s="1"/>
  <c r="B2440" i="2664"/>
  <c r="AU2440" i="2664" s="1"/>
  <c r="B2441" i="2664"/>
  <c r="AU2441" i="2664" s="1"/>
  <c r="B2442" i="2664"/>
  <c r="AU2442" i="2664" s="1"/>
  <c r="B2443" i="2664"/>
  <c r="AU2443" i="2664" s="1"/>
  <c r="B2444" i="2664"/>
  <c r="AU2444" i="2664" s="1"/>
  <c r="B2445" i="2664"/>
  <c r="AU2445" i="2664" s="1"/>
  <c r="B2446" i="2664"/>
  <c r="AU2446" i="2664" s="1"/>
  <c r="B2447" i="2664"/>
  <c r="AU2447" i="2664" s="1"/>
  <c r="B2448" i="2664"/>
  <c r="AU2448" i="2664" s="1"/>
  <c r="B2449" i="2664"/>
  <c r="AU2449" i="2664" s="1"/>
  <c r="B2450" i="2664"/>
  <c r="AU2450" i="2664" s="1"/>
  <c r="B2451" i="2664"/>
  <c r="AU2451" i="2664" s="1"/>
  <c r="B2452" i="2664"/>
  <c r="AU2452" i="2664" s="1"/>
  <c r="B2453" i="2664"/>
  <c r="AU2453" i="2664" s="1"/>
  <c r="B2454" i="2664"/>
  <c r="AU2454" i="2664" s="1"/>
  <c r="B2455" i="2664"/>
  <c r="AU2455" i="2664" s="1"/>
  <c r="B2456" i="2664"/>
  <c r="AU2456" i="2664" s="1"/>
  <c r="B2457" i="2664"/>
  <c r="AU2457" i="2664" s="1"/>
  <c r="B2458" i="2664"/>
  <c r="AU2458" i="2664" s="1"/>
  <c r="B2459" i="2664"/>
  <c r="AU2459" i="2664" s="1"/>
  <c r="B2460" i="2664"/>
  <c r="AU2460" i="2664" s="1"/>
  <c r="B2461" i="2664"/>
  <c r="AU2461" i="2664" s="1"/>
  <c r="B2462" i="2664"/>
  <c r="AU2462" i="2664" s="1"/>
  <c r="B2463" i="2664"/>
  <c r="AU2463" i="2664" s="1"/>
  <c r="B2464" i="2664"/>
  <c r="AU2464" i="2664" s="1"/>
  <c r="B2465" i="2664"/>
  <c r="AU2465" i="2664" s="1"/>
  <c r="B2466" i="2664"/>
  <c r="AU2466" i="2664" s="1"/>
  <c r="B2467" i="2664"/>
  <c r="AU2467" i="2664" s="1"/>
  <c r="B2468" i="2664"/>
  <c r="AU2468" i="2664" s="1"/>
  <c r="B2469" i="2664"/>
  <c r="AU2469" i="2664" s="1"/>
  <c r="B2470" i="2664"/>
  <c r="AU2470" i="2664" s="1"/>
  <c r="B2471" i="2664"/>
  <c r="AU2471" i="2664" s="1"/>
  <c r="B2472" i="2664"/>
  <c r="AU2472" i="2664" s="1"/>
  <c r="B2473" i="2664"/>
  <c r="AU2473" i="2664" s="1"/>
  <c r="B2474" i="2664"/>
  <c r="AU2474" i="2664" s="1"/>
  <c r="B2475" i="2664"/>
  <c r="AU2475" i="2664" s="1"/>
  <c r="B2476" i="2664"/>
  <c r="AU2476" i="2664" s="1"/>
  <c r="B2477" i="2664"/>
  <c r="AU2477" i="2664" s="1"/>
  <c r="B2478" i="2664"/>
  <c r="AU2478" i="2664" s="1"/>
  <c r="B2479" i="2664"/>
  <c r="AU2479" i="2664" s="1"/>
  <c r="B2480" i="2664"/>
  <c r="AU2480" i="2664" s="1"/>
  <c r="B2481" i="2664"/>
  <c r="AU2481" i="2664" s="1"/>
  <c r="B2482" i="2664"/>
  <c r="AU2482" i="2664" s="1"/>
  <c r="B2483" i="2664"/>
  <c r="AU2483" i="2664" s="1"/>
  <c r="B2484" i="2664"/>
  <c r="AU2484" i="2664" s="1"/>
  <c r="B2485" i="2664"/>
  <c r="AU2485" i="2664" s="1"/>
  <c r="B2486" i="2664"/>
  <c r="AU2486" i="2664" s="1"/>
  <c r="B2487" i="2664"/>
  <c r="AU2487" i="2664" s="1"/>
  <c r="B2488" i="2664"/>
  <c r="AU2488" i="2664" s="1"/>
  <c r="B2489" i="2664"/>
  <c r="AU2489" i="2664" s="1"/>
  <c r="B2490" i="2664"/>
  <c r="AU2490" i="2664" s="1"/>
  <c r="B2491" i="2664"/>
  <c r="AU2491" i="2664" s="1"/>
  <c r="B2492" i="2664"/>
  <c r="AU2492" i="2664" s="1"/>
  <c r="B2493" i="2664"/>
  <c r="AU2493" i="2664" s="1"/>
  <c r="B2494" i="2664"/>
  <c r="AU2494" i="2664" s="1"/>
  <c r="B2495" i="2664"/>
  <c r="AU2495" i="2664" s="1"/>
  <c r="B2496" i="2664"/>
  <c r="AU2496" i="2664" s="1"/>
  <c r="B2497" i="2664"/>
  <c r="AU2497" i="2664" s="1"/>
  <c r="B2498" i="2664"/>
  <c r="AU2498" i="2664" s="1"/>
  <c r="B2499" i="2664"/>
  <c r="AU2499" i="2664" s="1"/>
  <c r="B2500" i="2664"/>
  <c r="AU2500" i="2664" s="1"/>
  <c r="B2501" i="2664"/>
  <c r="AU2501" i="2664" s="1"/>
  <c r="B2502" i="2664"/>
  <c r="AU2502" i="2664" s="1"/>
  <c r="B2503" i="2664"/>
  <c r="AU2503" i="2664" s="1"/>
  <c r="B2504" i="2664"/>
  <c r="AU2504" i="2664" s="1"/>
  <c r="B2505" i="2664"/>
  <c r="AU2505" i="2664" s="1"/>
  <c r="B2506" i="2664"/>
  <c r="AU2506" i="2664" s="1"/>
  <c r="B2507" i="2664"/>
  <c r="AU2507" i="2664" s="1"/>
  <c r="B2508" i="2664"/>
  <c r="AU2508" i="2664" s="1"/>
  <c r="B2509" i="2664"/>
  <c r="AU2509" i="2664" s="1"/>
  <c r="B2510" i="2664"/>
  <c r="AU2510" i="2664" s="1"/>
  <c r="B2511" i="2664"/>
  <c r="AU2511" i="2664" s="1"/>
  <c r="B2512" i="2664"/>
  <c r="AU2512" i="2664" s="1"/>
  <c r="B2513" i="2664"/>
  <c r="AU2513" i="2664" s="1"/>
  <c r="B2514" i="2664"/>
  <c r="AU2514" i="2664" s="1"/>
  <c r="B2515" i="2664"/>
  <c r="AU2515" i="2664" s="1"/>
  <c r="B2516" i="2664"/>
  <c r="AU2516" i="2664" s="1"/>
  <c r="B2517" i="2664"/>
  <c r="AU2517" i="2664" s="1"/>
  <c r="B2518" i="2664"/>
  <c r="AU2518" i="2664" s="1"/>
  <c r="B2519" i="2664"/>
  <c r="AU2519" i="2664" s="1"/>
  <c r="B2520" i="2664"/>
  <c r="AU2520" i="2664" s="1"/>
  <c r="B2521" i="2664"/>
  <c r="AU2521" i="2664" s="1"/>
  <c r="B2522" i="2664"/>
  <c r="AU2522" i="2664" s="1"/>
  <c r="B2523" i="2664"/>
  <c r="AU2523" i="2664" s="1"/>
  <c r="B2524" i="2664"/>
  <c r="AU2524" i="2664" s="1"/>
  <c r="B2525" i="2664"/>
  <c r="AU2525" i="2664" s="1"/>
  <c r="B2526" i="2664"/>
  <c r="AU2526" i="2664" s="1"/>
  <c r="B2527" i="2664"/>
  <c r="AU2527" i="2664" s="1"/>
  <c r="B2528" i="2664"/>
  <c r="AU2528" i="2664" s="1"/>
  <c r="B2529" i="2664"/>
  <c r="AU2529" i="2664" s="1"/>
  <c r="B2530" i="2664"/>
  <c r="AU2530" i="2664" s="1"/>
  <c r="B2531" i="2664"/>
  <c r="AU2531" i="2664" s="1"/>
  <c r="B2532" i="2664"/>
  <c r="AU2532" i="2664" s="1"/>
  <c r="B2533" i="2664"/>
  <c r="AU2533" i="2664" s="1"/>
  <c r="B2534" i="2664"/>
  <c r="AU2534" i="2664" s="1"/>
  <c r="B2535" i="2664"/>
  <c r="AU2535" i="2664" s="1"/>
  <c r="B2536" i="2664"/>
  <c r="AU2536" i="2664" s="1"/>
  <c r="B2537" i="2664"/>
  <c r="AU2537" i="2664" s="1"/>
  <c r="B2538" i="2664"/>
  <c r="AU2538" i="2664" s="1"/>
  <c r="B2539" i="2664"/>
  <c r="AU2539" i="2664" s="1"/>
  <c r="B2540" i="2664"/>
  <c r="AU2540" i="2664" s="1"/>
  <c r="B2541" i="2664"/>
  <c r="AU2541" i="2664" s="1"/>
  <c r="B2542" i="2664"/>
  <c r="AU2542" i="2664" s="1"/>
  <c r="B2543" i="2664"/>
  <c r="AU2543" i="2664" s="1"/>
  <c r="B2544" i="2664"/>
  <c r="AU2544" i="2664" s="1"/>
  <c r="B2545" i="2664"/>
  <c r="AU2545" i="2664" s="1"/>
  <c r="B2546" i="2664"/>
  <c r="AU2546" i="2664" s="1"/>
  <c r="B2547" i="2664"/>
  <c r="AU2547" i="2664" s="1"/>
  <c r="B2548" i="2664"/>
  <c r="AU2548" i="2664" s="1"/>
  <c r="B2549" i="2664"/>
  <c r="AU2549" i="2664" s="1"/>
  <c r="B2550" i="2664"/>
  <c r="AU2550" i="2664" s="1"/>
  <c r="B2551" i="2664"/>
  <c r="AU2551" i="2664" s="1"/>
  <c r="B2552" i="2664"/>
  <c r="AU2552" i="2664" s="1"/>
  <c r="B2553" i="2664"/>
  <c r="AU2553" i="2664" s="1"/>
  <c r="B2554" i="2664"/>
  <c r="AU2554" i="2664" s="1"/>
  <c r="B2555" i="2664"/>
  <c r="AU2555" i="2664" s="1"/>
  <c r="B2556" i="2664"/>
  <c r="AU2556" i="2664" s="1"/>
  <c r="B2557" i="2664"/>
  <c r="AU2557" i="2664" s="1"/>
  <c r="B2558" i="2664"/>
  <c r="AU2558" i="2664" s="1"/>
  <c r="B2559" i="2664"/>
  <c r="AU2559" i="2664" s="1"/>
  <c r="B2560" i="2664"/>
  <c r="AU2560" i="2664" s="1"/>
  <c r="B2561" i="2664"/>
  <c r="AU2561" i="2664" s="1"/>
  <c r="B2562" i="2664"/>
  <c r="AU2562" i="2664" s="1"/>
  <c r="B2563" i="2664"/>
  <c r="AU2563" i="2664" s="1"/>
  <c r="B2564" i="2664"/>
  <c r="AU2564" i="2664" s="1"/>
  <c r="B2565" i="2664"/>
  <c r="AU2565" i="2664" s="1"/>
  <c r="B2566" i="2664"/>
  <c r="AU2566" i="2664" s="1"/>
  <c r="B2567" i="2664"/>
  <c r="AU2567" i="2664" s="1"/>
  <c r="B2568" i="2664"/>
  <c r="AU2568" i="2664" s="1"/>
  <c r="B2569" i="2664"/>
  <c r="AU2569" i="2664" s="1"/>
  <c r="B2570" i="2664"/>
  <c r="AU2570" i="2664" s="1"/>
  <c r="B2571" i="2664"/>
  <c r="AU2571" i="2664" s="1"/>
  <c r="B2572" i="2664"/>
  <c r="AU2572" i="2664" s="1"/>
  <c r="B2573" i="2664"/>
  <c r="AU2573" i="2664" s="1"/>
  <c r="B2574" i="2664"/>
  <c r="AU2574" i="2664" s="1"/>
  <c r="B2575" i="2664"/>
  <c r="AU2575" i="2664" s="1"/>
  <c r="B2576" i="2664"/>
  <c r="AU2576" i="2664" s="1"/>
  <c r="B2577" i="2664"/>
  <c r="AU2577" i="2664" s="1"/>
  <c r="B2578" i="2664"/>
  <c r="AU2578" i="2664" s="1"/>
  <c r="B2579" i="2664"/>
  <c r="AU2579" i="2664" s="1"/>
  <c r="B2580" i="2664"/>
  <c r="AU2580" i="2664" s="1"/>
  <c r="B2581" i="2664"/>
  <c r="AU2581" i="2664" s="1"/>
  <c r="B2582" i="2664"/>
  <c r="AU2582" i="2664" s="1"/>
  <c r="B2583" i="2664"/>
  <c r="AU2583" i="2664" s="1"/>
  <c r="B2584" i="2664"/>
  <c r="AU2584" i="2664" s="1"/>
  <c r="B2585" i="2664"/>
  <c r="AU2585" i="2664" s="1"/>
  <c r="B2586" i="2664"/>
  <c r="AU2586" i="2664" s="1"/>
  <c r="B2587" i="2664"/>
  <c r="AU2587" i="2664" s="1"/>
  <c r="B2588" i="2664"/>
  <c r="AU2588" i="2664" s="1"/>
  <c r="B2589" i="2664"/>
  <c r="AU2589" i="2664" s="1"/>
  <c r="B2590" i="2664"/>
  <c r="AU2590" i="2664" s="1"/>
  <c r="B2591" i="2664"/>
  <c r="AU2591" i="2664" s="1"/>
  <c r="B2592" i="2664"/>
  <c r="AU2592" i="2664" s="1"/>
  <c r="B2593" i="2664"/>
  <c r="AU2593" i="2664" s="1"/>
  <c r="B2594" i="2664"/>
  <c r="AU2594" i="2664" s="1"/>
  <c r="B2595" i="2664"/>
  <c r="AU2595" i="2664" s="1"/>
  <c r="B2596" i="2664"/>
  <c r="AU2596" i="2664" s="1"/>
  <c r="B2597" i="2664"/>
  <c r="AU2597" i="2664" s="1"/>
  <c r="B2598" i="2664"/>
  <c r="AU2598" i="2664" s="1"/>
  <c r="B2599" i="2664"/>
  <c r="AU2599" i="2664" s="1"/>
  <c r="B2600" i="2664"/>
  <c r="AU2600" i="2664" s="1"/>
  <c r="B2601" i="2664"/>
  <c r="AU2601" i="2664" s="1"/>
  <c r="B2602" i="2664"/>
  <c r="AU2602" i="2664" s="1"/>
  <c r="B2603" i="2664"/>
  <c r="AU2603" i="2664" s="1"/>
  <c r="B2604" i="2664"/>
  <c r="AU2604" i="2664" s="1"/>
  <c r="B2605" i="2664"/>
  <c r="AU2605" i="2664" s="1"/>
  <c r="B2606" i="2664"/>
  <c r="AU2606" i="2664" s="1"/>
  <c r="B2607" i="2664"/>
  <c r="AU2607" i="2664" s="1"/>
  <c r="B2608" i="2664"/>
  <c r="AU2608" i="2664" s="1"/>
  <c r="B2609" i="2664"/>
  <c r="AU2609" i="2664" s="1"/>
  <c r="B2610" i="2664"/>
  <c r="AU2610" i="2664" s="1"/>
  <c r="B2611" i="2664"/>
  <c r="AU2611" i="2664" s="1"/>
  <c r="B2612" i="2664"/>
  <c r="AU2612" i="2664" s="1"/>
  <c r="B2613" i="2664"/>
  <c r="AU2613" i="2664" s="1"/>
  <c r="B2614" i="2664"/>
  <c r="AU2614" i="2664" s="1"/>
  <c r="B2615" i="2664"/>
  <c r="AU2615" i="2664" s="1"/>
  <c r="B2616" i="2664"/>
  <c r="AU2616" i="2664" s="1"/>
  <c r="B2617" i="2664"/>
  <c r="AU2617" i="2664" s="1"/>
  <c r="B2618" i="2664"/>
  <c r="AU2618" i="2664" s="1"/>
  <c r="B2619" i="2664"/>
  <c r="AU2619" i="2664" s="1"/>
  <c r="B2620" i="2664"/>
  <c r="AU2620" i="2664" s="1"/>
  <c r="B2621" i="2664"/>
  <c r="AU2621" i="2664" s="1"/>
  <c r="B2622" i="2664"/>
  <c r="AU2622" i="2664" s="1"/>
  <c r="B2623" i="2664"/>
  <c r="AU2623" i="2664" s="1"/>
  <c r="B2624" i="2664"/>
  <c r="AU2624" i="2664" s="1"/>
  <c r="B2625" i="2664"/>
  <c r="AU2625" i="2664" s="1"/>
  <c r="B2626" i="2664"/>
  <c r="AU2626" i="2664" s="1"/>
  <c r="B2627" i="2664"/>
  <c r="AU2627" i="2664" s="1"/>
  <c r="B2628" i="2664"/>
  <c r="AU2628" i="2664" s="1"/>
  <c r="B2629" i="2664"/>
  <c r="AU2629" i="2664" s="1"/>
  <c r="B2630" i="2664"/>
  <c r="AU2630" i="2664" s="1"/>
  <c r="B2631" i="2664"/>
  <c r="AU2631" i="2664" s="1"/>
  <c r="B2632" i="2664"/>
  <c r="AU2632" i="2664" s="1"/>
  <c r="B2633" i="2664"/>
  <c r="AU2633" i="2664" s="1"/>
  <c r="B2634" i="2664"/>
  <c r="AU2634" i="2664" s="1"/>
  <c r="B2635" i="2664"/>
  <c r="AU2635" i="2664" s="1"/>
  <c r="B2636" i="2664"/>
  <c r="AU2636" i="2664" s="1"/>
  <c r="B2637" i="2664"/>
  <c r="AU2637" i="2664" s="1"/>
  <c r="B2638" i="2664"/>
  <c r="AU2638" i="2664" s="1"/>
  <c r="B2639" i="2664"/>
  <c r="AU2639" i="2664" s="1"/>
  <c r="B2640" i="2664"/>
  <c r="AU2640" i="2664" s="1"/>
  <c r="B2641" i="2664"/>
  <c r="AU2641" i="2664" s="1"/>
  <c r="B2642" i="2664"/>
  <c r="AU2642" i="2664" s="1"/>
  <c r="B2643" i="2664"/>
  <c r="AU2643" i="2664" s="1"/>
  <c r="B2644" i="2664"/>
  <c r="AU2644" i="2664" s="1"/>
  <c r="B2645" i="2664"/>
  <c r="AU2645" i="2664" s="1"/>
  <c r="B2646" i="2664"/>
  <c r="AU2646" i="2664" s="1"/>
  <c r="B2647" i="2664"/>
  <c r="AU2647" i="2664" s="1"/>
  <c r="B2648" i="2664"/>
  <c r="AU2648" i="2664" s="1"/>
  <c r="B2649" i="2664"/>
  <c r="AU2649" i="2664" s="1"/>
  <c r="B2650" i="2664"/>
  <c r="AU2650" i="2664" s="1"/>
  <c r="B2651" i="2664"/>
  <c r="AU2651" i="2664" s="1"/>
  <c r="B2652" i="2664"/>
  <c r="AU2652" i="2664" s="1"/>
  <c r="B2653" i="2664"/>
  <c r="AU2653" i="2664" s="1"/>
  <c r="B2654" i="2664"/>
  <c r="AU2654" i="2664" s="1"/>
  <c r="B2655" i="2664"/>
  <c r="AU2655" i="2664" s="1"/>
  <c r="B2656" i="2664"/>
  <c r="AU2656" i="2664" s="1"/>
  <c r="B2657" i="2664"/>
  <c r="AU2657" i="2664" s="1"/>
  <c r="B2658" i="2664"/>
  <c r="AU2658" i="2664" s="1"/>
  <c r="B2659" i="2664"/>
  <c r="AU2659" i="2664" s="1"/>
  <c r="B2660" i="2664"/>
  <c r="AU2660" i="2664" s="1"/>
  <c r="B2661" i="2664"/>
  <c r="AU2661" i="2664" s="1"/>
  <c r="B2662" i="2664"/>
  <c r="AU2662" i="2664" s="1"/>
  <c r="B2663" i="2664"/>
  <c r="AU2663" i="2664" s="1"/>
  <c r="B2664" i="2664"/>
  <c r="AU2664" i="2664" s="1"/>
  <c r="B2665" i="2664"/>
  <c r="AU2665" i="2664" s="1"/>
  <c r="B2666" i="2664"/>
  <c r="AU2666" i="2664" s="1"/>
  <c r="B2667" i="2664"/>
  <c r="AU2667" i="2664" s="1"/>
  <c r="B2668" i="2664"/>
  <c r="AU2668" i="2664" s="1"/>
  <c r="B2669" i="2664"/>
  <c r="AU2669" i="2664" s="1"/>
  <c r="B2670" i="2664"/>
  <c r="AU2670" i="2664" s="1"/>
  <c r="B2671" i="2664"/>
  <c r="AU2671" i="2664" s="1"/>
  <c r="B2672" i="2664"/>
  <c r="AU2672" i="2664" s="1"/>
  <c r="B2673" i="2664"/>
  <c r="AU2673" i="2664" s="1"/>
  <c r="B2674" i="2664"/>
  <c r="AU2674" i="2664" s="1"/>
  <c r="B2675" i="2664"/>
  <c r="AU2675" i="2664" s="1"/>
  <c r="B2676" i="2664"/>
  <c r="AU2676" i="2664" s="1"/>
  <c r="B2677" i="2664"/>
  <c r="AU2677" i="2664" s="1"/>
  <c r="B2678" i="2664"/>
  <c r="AU2678" i="2664" s="1"/>
  <c r="B2679" i="2664"/>
  <c r="AU2679" i="2664" s="1"/>
  <c r="B2680" i="2664"/>
  <c r="AU2680" i="2664" s="1"/>
  <c r="B2681" i="2664"/>
  <c r="AU2681" i="2664" s="1"/>
  <c r="B2682" i="2664"/>
  <c r="AU2682" i="2664" s="1"/>
  <c r="B2683" i="2664"/>
  <c r="AU2683" i="2664" s="1"/>
  <c r="B2684" i="2664"/>
  <c r="AU2684" i="2664" s="1"/>
  <c r="B2685" i="2664"/>
  <c r="AU2685" i="2664" s="1"/>
  <c r="B2686" i="2664"/>
  <c r="AU2686" i="2664" s="1"/>
  <c r="B2687" i="2664"/>
  <c r="AU2687" i="2664" s="1"/>
  <c r="B2688" i="2664"/>
  <c r="AU2688" i="2664" s="1"/>
  <c r="B2689" i="2664"/>
  <c r="AU2689" i="2664" s="1"/>
  <c r="B2690" i="2664"/>
  <c r="AU2690" i="2664" s="1"/>
  <c r="B2691" i="2664"/>
  <c r="AU2691" i="2664" s="1"/>
  <c r="B2692" i="2664"/>
  <c r="AU2692" i="2664" s="1"/>
  <c r="B2693" i="2664"/>
  <c r="AU2693" i="2664" s="1"/>
  <c r="B2694" i="2664"/>
  <c r="AU2694" i="2664" s="1"/>
  <c r="B2695" i="2664"/>
  <c r="AU2695" i="2664" s="1"/>
  <c r="B2696" i="2664"/>
  <c r="AU2696" i="2664" s="1"/>
  <c r="B2697" i="2664"/>
  <c r="AU2697" i="2664" s="1"/>
  <c r="B2698" i="2664"/>
  <c r="AU2698" i="2664" s="1"/>
  <c r="B2699" i="2664"/>
  <c r="AU2699" i="2664" s="1"/>
  <c r="B2700" i="2664"/>
  <c r="AU2700" i="2664" s="1"/>
  <c r="B2701" i="2664"/>
  <c r="AU2701" i="2664" s="1"/>
  <c r="B2702" i="2664"/>
  <c r="AU2702" i="2664" s="1"/>
  <c r="B2703" i="2664"/>
  <c r="AU2703" i="2664" s="1"/>
  <c r="B2704" i="2664"/>
  <c r="AU2704" i="2664" s="1"/>
  <c r="B2705" i="2664"/>
  <c r="AU2705" i="2664" s="1"/>
  <c r="B2706" i="2664"/>
  <c r="AU2706" i="2664" s="1"/>
  <c r="B2707" i="2664"/>
  <c r="AU2707" i="2664" s="1"/>
  <c r="B2708" i="2664"/>
  <c r="AU2708" i="2664" s="1"/>
  <c r="B2709" i="2664"/>
  <c r="AU2709" i="2664" s="1"/>
  <c r="B2710" i="2664"/>
  <c r="AU2710" i="2664" s="1"/>
  <c r="B2711" i="2664"/>
  <c r="AU2711" i="2664" s="1"/>
  <c r="B2712" i="2664"/>
  <c r="AU2712" i="2664" s="1"/>
  <c r="B2713" i="2664"/>
  <c r="AU2713" i="2664" s="1"/>
  <c r="B2714" i="2664"/>
  <c r="AU2714" i="2664" s="1"/>
  <c r="B2715" i="2664"/>
  <c r="AU2715" i="2664" s="1"/>
  <c r="B2716" i="2664"/>
  <c r="AU2716" i="2664" s="1"/>
  <c r="B2717" i="2664"/>
  <c r="AU2717" i="2664" s="1"/>
  <c r="B2718" i="2664"/>
  <c r="AU2718" i="2664" s="1"/>
  <c r="B2719" i="2664"/>
  <c r="AU2719" i="2664" s="1"/>
  <c r="B2720" i="2664"/>
  <c r="AU2720" i="2664" s="1"/>
  <c r="B2721" i="2664"/>
  <c r="AU2721" i="2664" s="1"/>
  <c r="B2722" i="2664"/>
  <c r="AU2722" i="2664" s="1"/>
  <c r="B2723" i="2664"/>
  <c r="AU2723" i="2664" s="1"/>
  <c r="B2724" i="2664"/>
  <c r="AU2724" i="2664" s="1"/>
  <c r="B2725" i="2664"/>
  <c r="AU2725" i="2664" s="1"/>
  <c r="B2726" i="2664"/>
  <c r="AU2726" i="2664" s="1"/>
  <c r="B2727" i="2664"/>
  <c r="AU2727" i="2664" s="1"/>
  <c r="B2728" i="2664"/>
  <c r="AU2728" i="2664" s="1"/>
  <c r="B2729" i="2664"/>
  <c r="AU2729" i="2664" s="1"/>
  <c r="B2730" i="2664"/>
  <c r="AU2730" i="2664" s="1"/>
  <c r="B2731" i="2664"/>
  <c r="AU2731" i="2664" s="1"/>
  <c r="B2732" i="2664"/>
  <c r="AU2732" i="2664" s="1"/>
  <c r="B2733" i="2664"/>
  <c r="AU2733" i="2664" s="1"/>
  <c r="B2734" i="2664"/>
  <c r="AU2734" i="2664" s="1"/>
  <c r="B2735" i="2664"/>
  <c r="AU2735" i="2664" s="1"/>
  <c r="B2736" i="2664"/>
  <c r="AU2736" i="2664" s="1"/>
  <c r="B2737" i="2664"/>
  <c r="AU2737" i="2664" s="1"/>
  <c r="B2738" i="2664"/>
  <c r="AU2738" i="2664" s="1"/>
  <c r="B2739" i="2664"/>
  <c r="AU2739" i="2664" s="1"/>
  <c r="B2740" i="2664"/>
  <c r="AU2740" i="2664" s="1"/>
  <c r="B2741" i="2664"/>
  <c r="AU2741" i="2664" s="1"/>
  <c r="B2742" i="2664"/>
  <c r="AU2742" i="2664" s="1"/>
  <c r="B2743" i="2664"/>
  <c r="AU2743" i="2664" s="1"/>
  <c r="B2744" i="2664"/>
  <c r="AU2744" i="2664" s="1"/>
  <c r="B2745" i="2664"/>
  <c r="AU2745" i="2664" s="1"/>
  <c r="B2746" i="2664"/>
  <c r="AU2746" i="2664" s="1"/>
  <c r="B2747" i="2664"/>
  <c r="AU2747" i="2664" s="1"/>
  <c r="B2748" i="2664"/>
  <c r="AU2748" i="2664" s="1"/>
  <c r="B2749" i="2664"/>
  <c r="AU2749" i="2664" s="1"/>
  <c r="B2750" i="2664"/>
  <c r="AU2750" i="2664" s="1"/>
  <c r="B2751" i="2664"/>
  <c r="AU2751" i="2664" s="1"/>
  <c r="B2752" i="2664"/>
  <c r="AU2752" i="2664" s="1"/>
  <c r="B2753" i="2664"/>
  <c r="AU2753" i="2664" s="1"/>
  <c r="B2754" i="2664"/>
  <c r="AU2754" i="2664" s="1"/>
  <c r="B2755" i="2664"/>
  <c r="AU2755" i="2664" s="1"/>
  <c r="B2756" i="2664"/>
  <c r="AU2756" i="2664" s="1"/>
  <c r="B2757" i="2664"/>
  <c r="AU2757" i="2664" s="1"/>
  <c r="B2758" i="2664"/>
  <c r="AU2758" i="2664" s="1"/>
  <c r="B2759" i="2664"/>
  <c r="AU2759" i="2664" s="1"/>
  <c r="B2760" i="2664"/>
  <c r="AU2760" i="2664" s="1"/>
  <c r="B2761" i="2664"/>
  <c r="AU2761" i="2664" s="1"/>
  <c r="B2762" i="2664"/>
  <c r="AU2762" i="2664" s="1"/>
  <c r="B2763" i="2664"/>
  <c r="AU2763" i="2664" s="1"/>
  <c r="B2764" i="2664"/>
  <c r="AU2764" i="2664" s="1"/>
  <c r="B2765" i="2664"/>
  <c r="AU2765" i="2664" s="1"/>
  <c r="B2766" i="2664"/>
  <c r="AU2766" i="2664" s="1"/>
  <c r="B2767" i="2664"/>
  <c r="AU2767" i="2664" s="1"/>
  <c r="B2768" i="2664"/>
  <c r="AU2768" i="2664" s="1"/>
  <c r="B2769" i="2664"/>
  <c r="AU2769" i="2664" s="1"/>
  <c r="B2770" i="2664"/>
  <c r="AU2770" i="2664" s="1"/>
  <c r="B2771" i="2664"/>
  <c r="AU2771" i="2664" s="1"/>
  <c r="B2772" i="2664"/>
  <c r="AU2772" i="2664" s="1"/>
  <c r="B2773" i="2664"/>
  <c r="AU2773" i="2664" s="1"/>
  <c r="B2774" i="2664"/>
  <c r="AU2774" i="2664" s="1"/>
  <c r="B2775" i="2664"/>
  <c r="AU2775" i="2664" s="1"/>
  <c r="B2776" i="2664"/>
  <c r="AU2776" i="2664" s="1"/>
  <c r="B2777" i="2664"/>
  <c r="AU2777" i="2664" s="1"/>
  <c r="B2778" i="2664"/>
  <c r="AU2778" i="2664" s="1"/>
  <c r="B2779" i="2664"/>
  <c r="AU2779" i="2664" s="1"/>
  <c r="B2780" i="2664"/>
  <c r="AU2780" i="2664" s="1"/>
  <c r="B2781" i="2664"/>
  <c r="AU2781" i="2664" s="1"/>
  <c r="B2782" i="2664"/>
  <c r="AU2782" i="2664" s="1"/>
  <c r="B2783" i="2664"/>
  <c r="AU2783" i="2664" s="1"/>
  <c r="B2784" i="2664"/>
  <c r="AU2784" i="2664" s="1"/>
  <c r="B2785" i="2664"/>
  <c r="AU2785" i="2664" s="1"/>
  <c r="B2786" i="2664"/>
  <c r="AU2786" i="2664" s="1"/>
  <c r="B2787" i="2664"/>
  <c r="AU2787" i="2664" s="1"/>
  <c r="B2788" i="2664"/>
  <c r="AU2788" i="2664" s="1"/>
  <c r="B2789" i="2664"/>
  <c r="AU2789" i="2664" s="1"/>
  <c r="B2790" i="2664"/>
  <c r="AU2790" i="2664" s="1"/>
  <c r="B2791" i="2664"/>
  <c r="AU2791" i="2664" s="1"/>
  <c r="B2792" i="2664"/>
  <c r="AU2792" i="2664" s="1"/>
  <c r="B2793" i="2664"/>
  <c r="AU2793" i="2664" s="1"/>
  <c r="B2794" i="2664"/>
  <c r="AU2794" i="2664" s="1"/>
  <c r="B2795" i="2664"/>
  <c r="AU2795" i="2664" s="1"/>
  <c r="B2796" i="2664"/>
  <c r="AU2796" i="2664" s="1"/>
  <c r="B2797" i="2664"/>
  <c r="AU2797" i="2664" s="1"/>
  <c r="B2798" i="2664"/>
  <c r="AU2798" i="2664" s="1"/>
  <c r="B2799" i="2664"/>
  <c r="AU2799" i="2664" s="1"/>
  <c r="B2800" i="2664"/>
  <c r="AU2800" i="2664" s="1"/>
  <c r="B2801" i="2664"/>
  <c r="AU2801" i="2664" s="1"/>
  <c r="B2802" i="2664"/>
  <c r="AU2802" i="2664" s="1"/>
  <c r="B2803" i="2664"/>
  <c r="AU2803" i="2664" s="1"/>
  <c r="B2804" i="2664"/>
  <c r="AU2804" i="2664" s="1"/>
  <c r="B2805" i="2664"/>
  <c r="AU2805" i="2664" s="1"/>
  <c r="B2806" i="2664"/>
  <c r="AU2806" i="2664" s="1"/>
  <c r="B2807" i="2664"/>
  <c r="AU2807" i="2664" s="1"/>
  <c r="B2808" i="2664"/>
  <c r="AU2808" i="2664" s="1"/>
  <c r="B2809" i="2664"/>
  <c r="AU2809" i="2664" s="1"/>
  <c r="B2810" i="2664"/>
  <c r="AU2810" i="2664" s="1"/>
  <c r="B2811" i="2664"/>
  <c r="AU2811" i="2664" s="1"/>
  <c r="B2812" i="2664"/>
  <c r="AU2812" i="2664" s="1"/>
  <c r="B2813" i="2664"/>
  <c r="AU2813" i="2664" s="1"/>
  <c r="B2814" i="2664"/>
  <c r="AU2814" i="2664" s="1"/>
  <c r="B2815" i="2664"/>
  <c r="AU2815" i="2664" s="1"/>
  <c r="B2816" i="2664"/>
  <c r="AU2816" i="2664" s="1"/>
  <c r="B2817" i="2664"/>
  <c r="AU2817" i="2664" s="1"/>
  <c r="B2818" i="2664"/>
  <c r="AU2818" i="2664" s="1"/>
  <c r="B2819" i="2664"/>
  <c r="AU2819" i="2664" s="1"/>
  <c r="B2820" i="2664"/>
  <c r="AU2820" i="2664" s="1"/>
  <c r="B2821" i="2664"/>
  <c r="AU2821" i="2664" s="1"/>
  <c r="B2822" i="2664"/>
  <c r="AU2822" i="2664" s="1"/>
  <c r="B2823" i="2664"/>
  <c r="AU2823" i="2664" s="1"/>
  <c r="B2824" i="2664"/>
  <c r="AU2824" i="2664" s="1"/>
  <c r="B2825" i="2664"/>
  <c r="AU2825" i="2664" s="1"/>
  <c r="B2826" i="2664"/>
  <c r="AU2826" i="2664" s="1"/>
  <c r="B2827" i="2664"/>
  <c r="AU2827" i="2664" s="1"/>
  <c r="B2828" i="2664"/>
  <c r="AU2828" i="2664" s="1"/>
  <c r="B2829" i="2664"/>
  <c r="AU2829" i="2664" s="1"/>
  <c r="B2830" i="2664"/>
  <c r="AU2830" i="2664" s="1"/>
  <c r="B2831" i="2664"/>
  <c r="AU2831" i="2664" s="1"/>
  <c r="B2832" i="2664"/>
  <c r="AU2832" i="2664" s="1"/>
  <c r="B2833" i="2664"/>
  <c r="AU2833" i="2664" s="1"/>
  <c r="B2834" i="2664"/>
  <c r="AU2834" i="2664" s="1"/>
  <c r="B2835" i="2664"/>
  <c r="AU2835" i="2664" s="1"/>
  <c r="B2836" i="2664"/>
  <c r="AU2836" i="2664" s="1"/>
  <c r="B2837" i="2664"/>
  <c r="AU2837" i="2664" s="1"/>
  <c r="B2838" i="2664"/>
  <c r="AU2838" i="2664" s="1"/>
  <c r="B2839" i="2664"/>
  <c r="AU2839" i="2664" s="1"/>
  <c r="B2840" i="2664"/>
  <c r="AU2840" i="2664" s="1"/>
  <c r="B2841" i="2664"/>
  <c r="AU2841" i="2664" s="1"/>
  <c r="B2842" i="2664"/>
  <c r="AU2842" i="2664" s="1"/>
  <c r="B2843" i="2664"/>
  <c r="AU2843" i="2664" s="1"/>
  <c r="B2844" i="2664"/>
  <c r="AU2844" i="2664" s="1"/>
  <c r="B2845" i="2664"/>
  <c r="AU2845" i="2664" s="1"/>
  <c r="B2846" i="2664"/>
  <c r="AU2846" i="2664" s="1"/>
  <c r="B2847" i="2664"/>
  <c r="AU2847" i="2664" s="1"/>
  <c r="B2848" i="2664"/>
  <c r="AU2848" i="2664" s="1"/>
  <c r="B2849" i="2664"/>
  <c r="AU2849" i="2664" s="1"/>
  <c r="B2850" i="2664"/>
  <c r="AU2850" i="2664" s="1"/>
  <c r="B2851" i="2664"/>
  <c r="AU2851" i="2664" s="1"/>
  <c r="B2852" i="2664"/>
  <c r="AU2852" i="2664" s="1"/>
  <c r="B2853" i="2664"/>
  <c r="AU2853" i="2664" s="1"/>
  <c r="B2854" i="2664"/>
  <c r="AU2854" i="2664" s="1"/>
  <c r="B2855" i="2664"/>
  <c r="AU2855" i="2664" s="1"/>
  <c r="B2856" i="2664"/>
  <c r="AU2856" i="2664" s="1"/>
  <c r="B2857" i="2664"/>
  <c r="AU2857" i="2664" s="1"/>
  <c r="B2858" i="2664"/>
  <c r="AU2858" i="2664" s="1"/>
  <c r="B2859" i="2664"/>
  <c r="AU2859" i="2664" s="1"/>
  <c r="B2860" i="2664"/>
  <c r="AU2860" i="2664" s="1"/>
  <c r="B2861" i="2664"/>
  <c r="AU2861" i="2664" s="1"/>
  <c r="B2862" i="2664"/>
  <c r="AU2862" i="2664" s="1"/>
  <c r="B2863" i="2664"/>
  <c r="AU2863" i="2664" s="1"/>
  <c r="B2864" i="2664"/>
  <c r="AU2864" i="2664" s="1"/>
  <c r="B2865" i="2664"/>
  <c r="AU2865" i="2664" s="1"/>
  <c r="B2866" i="2664"/>
  <c r="AU2866" i="2664" s="1"/>
  <c r="B2867" i="2664"/>
  <c r="AU2867" i="2664" s="1"/>
  <c r="B2868" i="2664"/>
  <c r="AU2868" i="2664" s="1"/>
  <c r="B2869" i="2664"/>
  <c r="AU2869" i="2664" s="1"/>
  <c r="B2870" i="2664"/>
  <c r="AU2870" i="2664" s="1"/>
  <c r="B2871" i="2664"/>
  <c r="AU2871" i="2664" s="1"/>
  <c r="B2872" i="2664"/>
  <c r="AU2872" i="2664" s="1"/>
  <c r="B2873" i="2664"/>
  <c r="AU2873" i="2664" s="1"/>
  <c r="B2874" i="2664"/>
  <c r="AU2874" i="2664" s="1"/>
  <c r="B2875" i="2664"/>
  <c r="AU2875" i="2664" s="1"/>
  <c r="B2876" i="2664"/>
  <c r="AU2876" i="2664" s="1"/>
  <c r="B2877" i="2664"/>
  <c r="AU2877" i="2664" s="1"/>
  <c r="B2878" i="2664"/>
  <c r="AU2878" i="2664" s="1"/>
  <c r="B2879" i="2664"/>
  <c r="AU2879" i="2664" s="1"/>
  <c r="B2880" i="2664"/>
  <c r="AU2880" i="2664" s="1"/>
  <c r="B2881" i="2664"/>
  <c r="AU2881" i="2664" s="1"/>
  <c r="B2882" i="2664"/>
  <c r="AU2882" i="2664" s="1"/>
  <c r="B2883" i="2664"/>
  <c r="AU2883" i="2664" s="1"/>
  <c r="B2884" i="2664"/>
  <c r="AU2884" i="2664" s="1"/>
  <c r="B2885" i="2664"/>
  <c r="AU2885" i="2664" s="1"/>
  <c r="B2886" i="2664"/>
  <c r="AU2886" i="2664" s="1"/>
  <c r="B2887" i="2664"/>
  <c r="AU2887" i="2664" s="1"/>
  <c r="B2888" i="2664"/>
  <c r="AU2888" i="2664" s="1"/>
  <c r="B2889" i="2664"/>
  <c r="AU2889" i="2664" s="1"/>
  <c r="B2890" i="2664"/>
  <c r="AU2890" i="2664" s="1"/>
  <c r="B2891" i="2664"/>
  <c r="AU2891" i="2664" s="1"/>
  <c r="B2892" i="2664"/>
  <c r="AU2892" i="2664" s="1"/>
  <c r="B2893" i="2664"/>
  <c r="AU2893" i="2664" s="1"/>
  <c r="B2894" i="2664"/>
  <c r="AU2894" i="2664" s="1"/>
  <c r="B2895" i="2664"/>
  <c r="AU2895" i="2664" s="1"/>
  <c r="B2896" i="2664"/>
  <c r="AU2896" i="2664" s="1"/>
  <c r="B2897" i="2664"/>
  <c r="AU2897" i="2664" s="1"/>
  <c r="B2898" i="2664"/>
  <c r="AU2898" i="2664" s="1"/>
  <c r="B2899" i="2664"/>
  <c r="AU2899" i="2664" s="1"/>
  <c r="B2900" i="2664"/>
  <c r="AU2900" i="2664" s="1"/>
  <c r="B2901" i="2664"/>
  <c r="AU2901" i="2664" s="1"/>
  <c r="B2902" i="2664"/>
  <c r="AU2902" i="2664" s="1"/>
  <c r="B2903" i="2664"/>
  <c r="AU2903" i="2664" s="1"/>
  <c r="B2904" i="2664"/>
  <c r="AU2904" i="2664" s="1"/>
  <c r="B2905" i="2664"/>
  <c r="AU2905" i="2664" s="1"/>
  <c r="B2906" i="2664"/>
  <c r="AU2906" i="2664" s="1"/>
  <c r="B2907" i="2664"/>
  <c r="AU2907" i="2664" s="1"/>
  <c r="B2908" i="2664"/>
  <c r="AU2908" i="2664" s="1"/>
  <c r="B2909" i="2664"/>
  <c r="AU2909" i="2664" s="1"/>
  <c r="B2910" i="2664"/>
  <c r="AU2910" i="2664" s="1"/>
  <c r="B2911" i="2664"/>
  <c r="AU2911" i="2664" s="1"/>
  <c r="B2912" i="2664"/>
  <c r="AU2912" i="2664" s="1"/>
  <c r="B2913" i="2664"/>
  <c r="AU2913" i="2664" s="1"/>
  <c r="B2914" i="2664"/>
  <c r="AU2914" i="2664" s="1"/>
  <c r="B2915" i="2664"/>
  <c r="AU2915" i="2664" s="1"/>
  <c r="B2916" i="2664"/>
  <c r="AU2916" i="2664" s="1"/>
  <c r="B2917" i="2664"/>
  <c r="AU2917" i="2664" s="1"/>
  <c r="B2918" i="2664"/>
  <c r="AU2918" i="2664" s="1"/>
  <c r="B2919" i="2664"/>
  <c r="AU2919" i="2664" s="1"/>
  <c r="B2920" i="2664"/>
  <c r="AU2920" i="2664" s="1"/>
  <c r="B2921" i="2664"/>
  <c r="AU2921" i="2664" s="1"/>
  <c r="B2922" i="2664"/>
  <c r="AU2922" i="2664" s="1"/>
  <c r="B2923" i="2664"/>
  <c r="AU2923" i="2664" s="1"/>
  <c r="B2924" i="2664"/>
  <c r="AU2924" i="2664" s="1"/>
  <c r="B2925" i="2664"/>
  <c r="AU2925" i="2664" s="1"/>
  <c r="B2926" i="2664"/>
  <c r="AU2926" i="2664" s="1"/>
  <c r="B2927" i="2664"/>
  <c r="AU2927" i="2664" s="1"/>
  <c r="B2928" i="2664"/>
  <c r="AU2928" i="2664" s="1"/>
  <c r="B2929" i="2664"/>
  <c r="AU2929" i="2664" s="1"/>
  <c r="B2930" i="2664"/>
  <c r="AU2930" i="2664" s="1"/>
  <c r="B2931" i="2664"/>
  <c r="AU2931" i="2664" s="1"/>
  <c r="B2932" i="2664"/>
  <c r="AU2932" i="2664" s="1"/>
  <c r="B2933" i="2664"/>
  <c r="AU2933" i="2664" s="1"/>
  <c r="B2934" i="2664"/>
  <c r="AU2934" i="2664" s="1"/>
  <c r="B2935" i="2664"/>
  <c r="AU2935" i="2664" s="1"/>
  <c r="B2936" i="2664"/>
  <c r="AU2936" i="2664" s="1"/>
  <c r="B2937" i="2664"/>
  <c r="AU2937" i="2664" s="1"/>
  <c r="B2938" i="2664"/>
  <c r="AU2938" i="2664" s="1"/>
  <c r="B2939" i="2664"/>
  <c r="AU2939" i="2664" s="1"/>
  <c r="B2940" i="2664"/>
  <c r="AU2940" i="2664" s="1"/>
  <c r="B2941" i="2664"/>
  <c r="AU2941" i="2664" s="1"/>
  <c r="B2942" i="2664"/>
  <c r="AU2942" i="2664" s="1"/>
  <c r="B2943" i="2664"/>
  <c r="AU2943" i="2664" s="1"/>
  <c r="B2944" i="2664"/>
  <c r="AU2944" i="2664" s="1"/>
  <c r="B2945" i="2664"/>
  <c r="AU2945" i="2664" s="1"/>
  <c r="B2946" i="2664"/>
  <c r="AU2946" i="2664" s="1"/>
  <c r="B2947" i="2664"/>
  <c r="AU2947" i="2664" s="1"/>
  <c r="B2948" i="2664"/>
  <c r="AU2948" i="2664" s="1"/>
  <c r="B2949" i="2664"/>
  <c r="AU2949" i="2664" s="1"/>
  <c r="B2950" i="2664"/>
  <c r="AU2950" i="2664" s="1"/>
  <c r="B2951" i="2664"/>
  <c r="AU2951" i="2664" s="1"/>
  <c r="B2952" i="2664"/>
  <c r="AU2952" i="2664" s="1"/>
  <c r="B2953" i="2664"/>
  <c r="AU2953" i="2664" s="1"/>
  <c r="B2954" i="2664"/>
  <c r="AU2954" i="2664" s="1"/>
  <c r="B2955" i="2664"/>
  <c r="AU2955" i="2664" s="1"/>
  <c r="B2956" i="2664"/>
  <c r="AU2956" i="2664" s="1"/>
  <c r="B2957" i="2664"/>
  <c r="AU2957" i="2664" s="1"/>
  <c r="B2958" i="2664"/>
  <c r="AU2958" i="2664" s="1"/>
  <c r="B2959" i="2664"/>
  <c r="AU2959" i="2664" s="1"/>
  <c r="B2960" i="2664"/>
  <c r="AU2960" i="2664" s="1"/>
  <c r="B2961" i="2664"/>
  <c r="AU2961" i="2664" s="1"/>
  <c r="B2962" i="2664"/>
  <c r="AU2962" i="2664" s="1"/>
  <c r="B2963" i="2664"/>
  <c r="AU2963" i="2664" s="1"/>
  <c r="B2964" i="2664"/>
  <c r="AU2964" i="2664" s="1"/>
  <c r="B2965" i="2664"/>
  <c r="AU2965" i="2664" s="1"/>
  <c r="B2966" i="2664"/>
  <c r="AU2966" i="2664" s="1"/>
  <c r="B2967" i="2664"/>
  <c r="AU2967" i="2664" s="1"/>
  <c r="B2968" i="2664"/>
  <c r="AU2968" i="2664" s="1"/>
  <c r="B2969" i="2664"/>
  <c r="AU2969" i="2664" s="1"/>
  <c r="B2970" i="2664"/>
  <c r="AU2970" i="2664" s="1"/>
  <c r="B2971" i="2664"/>
  <c r="AU2971" i="2664" s="1"/>
  <c r="B2972" i="2664"/>
  <c r="AU2972" i="2664" s="1"/>
  <c r="B2973" i="2664"/>
  <c r="AU2973" i="2664" s="1"/>
  <c r="B2974" i="2664"/>
  <c r="AU2974" i="2664" s="1"/>
  <c r="B2975" i="2664"/>
  <c r="AU2975" i="2664" s="1"/>
  <c r="B2976" i="2664"/>
  <c r="AU2976" i="2664" s="1"/>
  <c r="B2977" i="2664"/>
  <c r="AU2977" i="2664" s="1"/>
  <c r="B2978" i="2664"/>
  <c r="AU2978" i="2664" s="1"/>
  <c r="B2979" i="2664"/>
  <c r="AU2979" i="2664" s="1"/>
  <c r="B2980" i="2664"/>
  <c r="AU2980" i="2664" s="1"/>
  <c r="B2981" i="2664"/>
  <c r="AU2981" i="2664" s="1"/>
  <c r="B2982" i="2664"/>
  <c r="AU2982" i="2664" s="1"/>
  <c r="B2983" i="2664"/>
  <c r="AU2983" i="2664" s="1"/>
  <c r="B2984" i="2664"/>
  <c r="AU2984" i="2664" s="1"/>
  <c r="B2985" i="2664"/>
  <c r="AU2985" i="2664" s="1"/>
  <c r="B2986" i="2664"/>
  <c r="AU2986" i="2664" s="1"/>
  <c r="B2987" i="2664"/>
  <c r="AU2987" i="2664" s="1"/>
  <c r="B2988" i="2664"/>
  <c r="AU2988" i="2664" s="1"/>
  <c r="B2989" i="2664"/>
  <c r="AU2989" i="2664" s="1"/>
  <c r="B2990" i="2664"/>
  <c r="AU2990" i="2664" s="1"/>
  <c r="B2991" i="2664"/>
  <c r="AU2991" i="2664" s="1"/>
  <c r="B2992" i="2664"/>
  <c r="AU2992" i="2664" s="1"/>
  <c r="B2993" i="2664"/>
  <c r="AU2993" i="2664" s="1"/>
  <c r="B2994" i="2664"/>
  <c r="AU2994" i="2664" s="1"/>
  <c r="B2995" i="2664"/>
  <c r="AU2995" i="2664" s="1"/>
  <c r="B2996" i="2664"/>
  <c r="AU2996" i="2664" s="1"/>
  <c r="B2997" i="2664"/>
  <c r="AU2997" i="2664" s="1"/>
  <c r="B2998" i="2664"/>
  <c r="AU2998" i="2664" s="1"/>
  <c r="B2999" i="2664"/>
  <c r="AU2999" i="2664" s="1"/>
  <c r="B3000" i="2664"/>
  <c r="AU3000" i="2664" s="1"/>
  <c r="B3001" i="2664"/>
  <c r="AU3001" i="2664" s="1"/>
  <c r="B3002" i="2664"/>
  <c r="AU3002" i="2664" s="1"/>
  <c r="B3003" i="2664"/>
  <c r="AU3003" i="2664" s="1"/>
  <c r="B3004" i="2664"/>
  <c r="AU3004" i="2664" s="1"/>
  <c r="B3005" i="2664"/>
  <c r="AU3005" i="2664" s="1"/>
  <c r="B3006" i="2664"/>
  <c r="AU3006" i="2664" s="1"/>
  <c r="B3007" i="2664"/>
  <c r="AU3007" i="2664" s="1"/>
  <c r="B3008" i="2664"/>
  <c r="AU3008" i="2664" s="1"/>
  <c r="B3009" i="2664"/>
  <c r="AU3009" i="2664" s="1"/>
  <c r="B3010" i="2664"/>
  <c r="AU3010" i="2664" s="1"/>
  <c r="B3011" i="2664"/>
  <c r="AU3011" i="2664" s="1"/>
  <c r="B3012" i="2664"/>
  <c r="AU3012" i="2664" s="1"/>
  <c r="B3013" i="2664"/>
  <c r="AU3013" i="2664" s="1"/>
  <c r="B3014" i="2664"/>
  <c r="AU3014" i="2664" s="1"/>
  <c r="B3015" i="2664"/>
  <c r="AU3015" i="2664" s="1"/>
  <c r="B3016" i="2664"/>
  <c r="AU3016" i="2664" s="1"/>
  <c r="B3017" i="2664"/>
  <c r="AU3017" i="2664" s="1"/>
  <c r="B3018" i="2664"/>
  <c r="AU3018" i="2664" s="1"/>
  <c r="B3019" i="2664"/>
  <c r="AU3019" i="2664" s="1"/>
  <c r="B3020" i="2664"/>
  <c r="AU3020" i="2664" s="1"/>
  <c r="B3021" i="2664"/>
  <c r="AU3021" i="2664" s="1"/>
  <c r="B3022" i="2664"/>
  <c r="AU3022" i="2664" s="1"/>
  <c r="B3023" i="2664"/>
  <c r="AU3023" i="2664" s="1"/>
  <c r="B3024" i="2664"/>
  <c r="AU3024" i="2664" s="1"/>
  <c r="B3025" i="2664"/>
  <c r="AU3025" i="2664" s="1"/>
  <c r="B3026" i="2664"/>
  <c r="AU3026" i="2664" s="1"/>
  <c r="B3027" i="2664"/>
  <c r="AU3027" i="2664" s="1"/>
  <c r="B3028" i="2664"/>
  <c r="AU3028" i="2664" s="1"/>
  <c r="B3029" i="2664"/>
  <c r="AU3029" i="2664" s="1"/>
  <c r="B3030" i="2664"/>
  <c r="AU3030" i="2664" s="1"/>
  <c r="B3031" i="2664"/>
  <c r="AU3031" i="2664" s="1"/>
  <c r="B3032" i="2664"/>
  <c r="AU3032" i="2664" s="1"/>
  <c r="B3033" i="2664"/>
  <c r="AU3033" i="2664" s="1"/>
  <c r="B3034" i="2664"/>
  <c r="AU3034" i="2664" s="1"/>
  <c r="B3035" i="2664"/>
  <c r="AU3035" i="2664" s="1"/>
  <c r="B3036" i="2664"/>
  <c r="AU3036" i="2664" s="1"/>
  <c r="B3037" i="2664"/>
  <c r="AU3037" i="2664" s="1"/>
  <c r="B3038" i="2664"/>
  <c r="AU3038" i="2664" s="1"/>
  <c r="B3039" i="2664"/>
  <c r="AU3039" i="2664" s="1"/>
  <c r="B3040" i="2664"/>
  <c r="AU3040" i="2664" s="1"/>
  <c r="B3041" i="2664"/>
  <c r="AU3041" i="2664" s="1"/>
  <c r="B3042" i="2664"/>
  <c r="AU3042" i="2664" s="1"/>
  <c r="B3043" i="2664"/>
  <c r="AU3043" i="2664" s="1"/>
  <c r="B3044" i="2664"/>
  <c r="AU3044" i="2664" s="1"/>
  <c r="B3045" i="2664"/>
  <c r="AU3045" i="2664" s="1"/>
  <c r="B3046" i="2664"/>
  <c r="AU3046" i="2664" s="1"/>
  <c r="B3047" i="2664"/>
  <c r="AU3047" i="2664" s="1"/>
  <c r="B3048" i="2664"/>
  <c r="AU3048" i="2664" s="1"/>
  <c r="B3049" i="2664"/>
  <c r="AU3049" i="2664" s="1"/>
  <c r="B3050" i="2664"/>
  <c r="AU3050" i="2664" s="1"/>
  <c r="B3051" i="2664"/>
  <c r="AU3051" i="2664" s="1"/>
  <c r="B3052" i="2664"/>
  <c r="AU3052" i="2664" s="1"/>
  <c r="B3053" i="2664"/>
  <c r="AU3053" i="2664" s="1"/>
  <c r="B3054" i="2664"/>
  <c r="AU3054" i="2664" s="1"/>
  <c r="B3055" i="2664"/>
  <c r="AU3055" i="2664" s="1"/>
  <c r="B3056" i="2664"/>
  <c r="AU3056" i="2664" s="1"/>
  <c r="B3057" i="2664"/>
  <c r="AU3057" i="2664" s="1"/>
  <c r="B3058" i="2664"/>
  <c r="AU3058" i="2664" s="1"/>
  <c r="B3059" i="2664"/>
  <c r="AU3059" i="2664" s="1"/>
  <c r="B3060" i="2664"/>
  <c r="AU3060" i="2664" s="1"/>
  <c r="B3061" i="2664"/>
  <c r="AU3061" i="2664" s="1"/>
  <c r="B3062" i="2664"/>
  <c r="AU3062" i="2664" s="1"/>
  <c r="B3063" i="2664"/>
  <c r="AU3063" i="2664" s="1"/>
  <c r="B3064" i="2664"/>
  <c r="AU3064" i="2664" s="1"/>
  <c r="B3065" i="2664"/>
  <c r="AU3065" i="2664" s="1"/>
  <c r="B3066" i="2664"/>
  <c r="AU3066" i="2664" s="1"/>
  <c r="B3067" i="2664"/>
  <c r="AU3067" i="2664" s="1"/>
  <c r="B3068" i="2664"/>
  <c r="AU3068" i="2664" s="1"/>
  <c r="B3069" i="2664"/>
  <c r="AU3069" i="2664" s="1"/>
  <c r="B3070" i="2664"/>
  <c r="AU3070" i="2664" s="1"/>
  <c r="B3071" i="2664"/>
  <c r="AU3071" i="2664" s="1"/>
  <c r="B3072" i="2664"/>
  <c r="AU3072" i="2664" s="1"/>
  <c r="B3073" i="2664"/>
  <c r="AU3073" i="2664" s="1"/>
  <c r="B3074" i="2664"/>
  <c r="AU3074" i="2664" s="1"/>
  <c r="B3075" i="2664"/>
  <c r="AU3075" i="2664" s="1"/>
  <c r="B3076" i="2664"/>
  <c r="AU3076" i="2664" s="1"/>
  <c r="B3077" i="2664"/>
  <c r="AU3077" i="2664" s="1"/>
  <c r="B3078" i="2664"/>
  <c r="AU3078" i="2664" s="1"/>
  <c r="B3079" i="2664"/>
  <c r="AU3079" i="2664" s="1"/>
  <c r="B3080" i="2664"/>
  <c r="AU3080" i="2664" s="1"/>
  <c r="B3081" i="2664"/>
  <c r="AU3081" i="2664" s="1"/>
  <c r="B3082" i="2664"/>
  <c r="AU3082" i="2664" s="1"/>
  <c r="B3083" i="2664"/>
  <c r="AU3083" i="2664" s="1"/>
  <c r="B3084" i="2664"/>
  <c r="AU3084" i="2664" s="1"/>
  <c r="B3085" i="2664"/>
  <c r="AU3085" i="2664" s="1"/>
  <c r="B3086" i="2664"/>
  <c r="AU3086" i="2664" s="1"/>
  <c r="B3087" i="2664"/>
  <c r="AU3087" i="2664" s="1"/>
  <c r="B3088" i="2664"/>
  <c r="AU3088" i="2664" s="1"/>
  <c r="B3089" i="2664"/>
  <c r="AU3089" i="2664" s="1"/>
  <c r="B3090" i="2664"/>
  <c r="AU3090" i="2664" s="1"/>
  <c r="B3091" i="2664"/>
  <c r="AU3091" i="2664" s="1"/>
  <c r="B3092" i="2664"/>
  <c r="AU3092" i="2664" s="1"/>
  <c r="B3093" i="2664"/>
  <c r="AU3093" i="2664" s="1"/>
  <c r="B3094" i="2664"/>
  <c r="AU3094" i="2664" s="1"/>
  <c r="B3095" i="2664"/>
  <c r="AU3095" i="2664" s="1"/>
  <c r="B3096" i="2664"/>
  <c r="AU3096" i="2664" s="1"/>
  <c r="B3097" i="2664"/>
  <c r="AU3097" i="2664" s="1"/>
  <c r="B3098" i="2664"/>
  <c r="AU3098" i="2664" s="1"/>
  <c r="B3099" i="2664"/>
  <c r="AU3099" i="2664" s="1"/>
  <c r="B3100" i="2664"/>
  <c r="AU3100" i="2664" s="1"/>
  <c r="B3101" i="2664"/>
  <c r="AU3101" i="2664" s="1"/>
  <c r="B3102" i="2664"/>
  <c r="AU3102" i="2664" s="1"/>
  <c r="B3103" i="2664"/>
  <c r="AU3103" i="2664" s="1"/>
  <c r="B3104" i="2664"/>
  <c r="AU3104" i="2664" s="1"/>
  <c r="B3105" i="2664"/>
  <c r="AU3105" i="2664" s="1"/>
  <c r="B3106" i="2664"/>
  <c r="AU3106" i="2664" s="1"/>
  <c r="B3107" i="2664"/>
  <c r="AU3107" i="2664" s="1"/>
  <c r="B3108" i="2664"/>
  <c r="AU3108" i="2664" s="1"/>
  <c r="B3109" i="2664"/>
  <c r="AU3109" i="2664" s="1"/>
  <c r="B3110" i="2664"/>
  <c r="AU3110" i="2664" s="1"/>
  <c r="B3111" i="2664"/>
  <c r="AU3111" i="2664" s="1"/>
  <c r="B3112" i="2664"/>
  <c r="AU3112" i="2664" s="1"/>
  <c r="B3113" i="2664"/>
  <c r="AU3113" i="2664" s="1"/>
  <c r="B3114" i="2664"/>
  <c r="AU3114" i="2664" s="1"/>
  <c r="B3115" i="2664"/>
  <c r="AU3115" i="2664" s="1"/>
  <c r="B3116" i="2664"/>
  <c r="AU3116" i="2664" s="1"/>
  <c r="B3117" i="2664"/>
  <c r="AU3117" i="2664" s="1"/>
  <c r="B3118" i="2664"/>
  <c r="AU3118" i="2664" s="1"/>
  <c r="B3119" i="2664"/>
  <c r="AU3119" i="2664" s="1"/>
  <c r="B3120" i="2664"/>
  <c r="AU3120" i="2664" s="1"/>
  <c r="B3121" i="2664"/>
  <c r="AU3121" i="2664" s="1"/>
  <c r="B3122" i="2664"/>
  <c r="AU3122" i="2664" s="1"/>
  <c r="B3123" i="2664"/>
  <c r="AU3123" i="2664" s="1"/>
  <c r="B3124" i="2664"/>
  <c r="AU3124" i="2664" s="1"/>
  <c r="B3125" i="2664"/>
  <c r="AU3125" i="2664" s="1"/>
  <c r="B3126" i="2664"/>
  <c r="AU3126" i="2664" s="1"/>
  <c r="B3127" i="2664"/>
  <c r="AU3127" i="2664" s="1"/>
  <c r="B3128" i="2664"/>
  <c r="AU3128" i="2664" s="1"/>
  <c r="B3129" i="2664"/>
  <c r="AU3129" i="2664" s="1"/>
  <c r="B3130" i="2664"/>
  <c r="AU3130" i="2664" s="1"/>
  <c r="B3131" i="2664"/>
  <c r="AU3131" i="2664" s="1"/>
  <c r="B3132" i="2664"/>
  <c r="AU3132" i="2664" s="1"/>
  <c r="B3133" i="2664"/>
  <c r="AU3133" i="2664" s="1"/>
  <c r="B3134" i="2664"/>
  <c r="AU3134" i="2664" s="1"/>
  <c r="B3135" i="2664"/>
  <c r="AU3135" i="2664" s="1"/>
  <c r="B3136" i="2664"/>
  <c r="AU3136" i="2664" s="1"/>
  <c r="B3137" i="2664"/>
  <c r="AU3137" i="2664" s="1"/>
  <c r="B3138" i="2664"/>
  <c r="AU3138" i="2664" s="1"/>
  <c r="B3139" i="2664"/>
  <c r="AU3139" i="2664" s="1"/>
  <c r="B3140" i="2664"/>
  <c r="AU3140" i="2664" s="1"/>
  <c r="B3141" i="2664"/>
  <c r="AU3141" i="2664" s="1"/>
  <c r="B3142" i="2664"/>
  <c r="AU3142" i="2664" s="1"/>
  <c r="B3143" i="2664"/>
  <c r="AU3143" i="2664" s="1"/>
  <c r="B3144" i="2664"/>
  <c r="AU3144" i="2664" s="1"/>
  <c r="B3145" i="2664"/>
  <c r="AU3145" i="2664" s="1"/>
  <c r="B3146" i="2664"/>
  <c r="AU3146" i="2664" s="1"/>
  <c r="B3147" i="2664"/>
  <c r="AU3147" i="2664" s="1"/>
  <c r="B3148" i="2664"/>
  <c r="AU3148" i="2664" s="1"/>
  <c r="B3149" i="2664"/>
  <c r="AU3149" i="2664" s="1"/>
  <c r="B3150" i="2664"/>
  <c r="AU3150" i="2664" s="1"/>
  <c r="B3151" i="2664"/>
  <c r="AU3151" i="2664" s="1"/>
  <c r="B3152" i="2664"/>
  <c r="AU3152" i="2664" s="1"/>
  <c r="B3153" i="2664"/>
  <c r="AU3153" i="2664" s="1"/>
  <c r="B3154" i="2664"/>
  <c r="AU3154" i="2664" s="1"/>
  <c r="B3155" i="2664"/>
  <c r="AU3155" i="2664" s="1"/>
  <c r="B3156" i="2664"/>
  <c r="AU3156" i="2664" s="1"/>
  <c r="B3157" i="2664"/>
  <c r="AU3157" i="2664" s="1"/>
  <c r="B3158" i="2664"/>
  <c r="AU3158" i="2664" s="1"/>
  <c r="B3159" i="2664"/>
  <c r="AU3159" i="2664" s="1"/>
  <c r="B3160" i="2664"/>
  <c r="AU3160" i="2664" s="1"/>
  <c r="B3161" i="2664"/>
  <c r="AU3161" i="2664" s="1"/>
  <c r="B3162" i="2664"/>
  <c r="AU3162" i="2664" s="1"/>
  <c r="B3163" i="2664"/>
  <c r="AU3163" i="2664" s="1"/>
  <c r="B3164" i="2664"/>
  <c r="AU3164" i="2664" s="1"/>
  <c r="B3165" i="2664"/>
  <c r="AU3165" i="2664" s="1"/>
  <c r="B3166" i="2664"/>
  <c r="AU3166" i="2664" s="1"/>
  <c r="B3167" i="2664"/>
  <c r="AU3167" i="2664" s="1"/>
  <c r="B3168" i="2664"/>
  <c r="AU3168" i="2664" s="1"/>
  <c r="B3169" i="2664"/>
  <c r="AU3169" i="2664" s="1"/>
  <c r="B3170" i="2664"/>
  <c r="AU3170" i="2664" s="1"/>
  <c r="B3171" i="2664"/>
  <c r="AU3171" i="2664" s="1"/>
  <c r="B3172" i="2664"/>
  <c r="AU3172" i="2664" s="1"/>
  <c r="B3173" i="2664"/>
  <c r="AU3173" i="2664" s="1"/>
  <c r="B3174" i="2664"/>
  <c r="AU3174" i="2664" s="1"/>
  <c r="B3175" i="2664"/>
  <c r="AU3175" i="2664" s="1"/>
  <c r="B3176" i="2664"/>
  <c r="AU3176" i="2664" s="1"/>
  <c r="B3177" i="2664"/>
  <c r="AU3177" i="2664" s="1"/>
  <c r="B3178" i="2664"/>
  <c r="AU3178" i="2664" s="1"/>
  <c r="B3179" i="2664"/>
  <c r="AU3179" i="2664" s="1"/>
  <c r="B3180" i="2664"/>
  <c r="AU3180" i="2664" s="1"/>
  <c r="B3181" i="2664"/>
  <c r="AU3181" i="2664" s="1"/>
  <c r="B3182" i="2664"/>
  <c r="AU3182" i="2664" s="1"/>
  <c r="B3183" i="2664"/>
  <c r="AU3183" i="2664" s="1"/>
  <c r="B3184" i="2664"/>
  <c r="AU3184" i="2664" s="1"/>
  <c r="B3185" i="2664"/>
  <c r="AU3185" i="2664" s="1"/>
  <c r="B3186" i="2664"/>
  <c r="AU3186" i="2664" s="1"/>
  <c r="B3187" i="2664"/>
  <c r="AU3187" i="2664" s="1"/>
  <c r="B3188" i="2664"/>
  <c r="AU3188" i="2664" s="1"/>
  <c r="B3189" i="2664"/>
  <c r="AU3189" i="2664" s="1"/>
  <c r="B3190" i="2664"/>
  <c r="AU3190" i="2664" s="1"/>
  <c r="B3191" i="2664"/>
  <c r="AU3191" i="2664" s="1"/>
  <c r="B3192" i="2664"/>
  <c r="AU3192" i="2664" s="1"/>
  <c r="B3193" i="2664"/>
  <c r="AU3193" i="2664" s="1"/>
  <c r="B3194" i="2664"/>
  <c r="AU3194" i="2664" s="1"/>
  <c r="B3195" i="2664"/>
  <c r="AU3195" i="2664" s="1"/>
  <c r="B3196" i="2664"/>
  <c r="AU3196" i="2664" s="1"/>
  <c r="B3197" i="2664"/>
  <c r="AU3197" i="2664" s="1"/>
  <c r="B3198" i="2664"/>
  <c r="AU3198" i="2664" s="1"/>
  <c r="B3199" i="2664"/>
  <c r="AU3199" i="2664" s="1"/>
  <c r="B3200" i="2664"/>
  <c r="AU3200" i="2664" s="1"/>
  <c r="B3201" i="2664"/>
  <c r="AU3201" i="2664" s="1"/>
  <c r="B3202" i="2664"/>
  <c r="AU3202" i="2664" s="1"/>
  <c r="B3203" i="2664"/>
  <c r="AU3203" i="2664" s="1"/>
  <c r="B3204" i="2664"/>
  <c r="AU3204" i="2664" s="1"/>
  <c r="B3205" i="2664"/>
  <c r="AU3205" i="2664" s="1"/>
  <c r="B3206" i="2664"/>
  <c r="AU3206" i="2664" s="1"/>
  <c r="B3207" i="2664"/>
  <c r="AU3207" i="2664" s="1"/>
  <c r="B3208" i="2664"/>
  <c r="AU3208" i="2664" s="1"/>
  <c r="B3209" i="2664"/>
  <c r="AU3209" i="2664" s="1"/>
  <c r="B3210" i="2664"/>
  <c r="AU3210" i="2664" s="1"/>
  <c r="B3211" i="2664"/>
  <c r="AU3211" i="2664" s="1"/>
  <c r="B3212" i="2664"/>
  <c r="AU3212" i="2664" s="1"/>
  <c r="B3213" i="2664"/>
  <c r="AU3213" i="2664" s="1"/>
  <c r="B3214" i="2664"/>
  <c r="AU3214" i="2664" s="1"/>
  <c r="B3215" i="2664"/>
  <c r="AU3215" i="2664" s="1"/>
  <c r="B3216" i="2664"/>
  <c r="AU3216" i="2664" s="1"/>
  <c r="B3217" i="2664"/>
  <c r="AU3217" i="2664" s="1"/>
  <c r="B3218" i="2664"/>
  <c r="AU3218" i="2664" s="1"/>
  <c r="B3219" i="2664"/>
  <c r="AU3219" i="2664" s="1"/>
  <c r="B3220" i="2664"/>
  <c r="AU3220" i="2664" s="1"/>
  <c r="B3221" i="2664"/>
  <c r="AU3221" i="2664" s="1"/>
  <c r="B3222" i="2664"/>
  <c r="AU3222" i="2664" s="1"/>
  <c r="B3223" i="2664"/>
  <c r="AU3223" i="2664" s="1"/>
  <c r="B3224" i="2664"/>
  <c r="AU3224" i="2664" s="1"/>
  <c r="B3225" i="2664"/>
  <c r="AU3225" i="2664" s="1"/>
  <c r="B3226" i="2664"/>
  <c r="AU3226" i="2664" s="1"/>
  <c r="B3227" i="2664"/>
  <c r="AU3227" i="2664" s="1"/>
  <c r="B3228" i="2664"/>
  <c r="AU3228" i="2664" s="1"/>
  <c r="B3229" i="2664"/>
  <c r="AU3229" i="2664" s="1"/>
  <c r="B3230" i="2664"/>
  <c r="AU3230" i="2664" s="1"/>
  <c r="B3231" i="2664"/>
  <c r="AU3231" i="2664" s="1"/>
  <c r="B3232" i="2664"/>
  <c r="AU3232" i="2664" s="1"/>
  <c r="B3233" i="2664"/>
  <c r="AU3233" i="2664" s="1"/>
  <c r="B3234" i="2664"/>
  <c r="AU3234" i="2664" s="1"/>
  <c r="B3235" i="2664"/>
  <c r="AU3235" i="2664" s="1"/>
  <c r="B3236" i="2664"/>
  <c r="AU3236" i="2664" s="1"/>
  <c r="B3237" i="2664"/>
  <c r="AU3237" i="2664" s="1"/>
  <c r="B3238" i="2664"/>
  <c r="AU3238" i="2664" s="1"/>
  <c r="B3239" i="2664"/>
  <c r="AU3239" i="2664" s="1"/>
  <c r="B3240" i="2664"/>
  <c r="AU3240" i="2664" s="1"/>
  <c r="B3241" i="2664"/>
  <c r="AU3241" i="2664" s="1"/>
  <c r="B3242" i="2664"/>
  <c r="AU3242" i="2664" s="1"/>
  <c r="B3243" i="2664"/>
  <c r="AU3243" i="2664" s="1"/>
  <c r="B3244" i="2664"/>
  <c r="AU3244" i="2664" s="1"/>
  <c r="B3245" i="2664"/>
  <c r="AU3245" i="2664" s="1"/>
  <c r="B3246" i="2664"/>
  <c r="AU3246" i="2664" s="1"/>
  <c r="B3247" i="2664"/>
  <c r="AU3247" i="2664" s="1"/>
  <c r="B3248" i="2664"/>
  <c r="AU3248" i="2664" s="1"/>
  <c r="B3249" i="2664"/>
  <c r="AU3249" i="2664" s="1"/>
  <c r="B3250" i="2664"/>
  <c r="AU3250" i="2664" s="1"/>
  <c r="B3251" i="2664"/>
  <c r="AU3251" i="2664" s="1"/>
  <c r="B3252" i="2664"/>
  <c r="AU3252" i="2664" s="1"/>
  <c r="B3253" i="2664"/>
  <c r="AU3253" i="2664" s="1"/>
  <c r="B3254" i="2664"/>
  <c r="AU3254" i="2664" s="1"/>
  <c r="B3255" i="2664"/>
  <c r="AU3255" i="2664" s="1"/>
  <c r="B3256" i="2664"/>
  <c r="AU3256" i="2664" s="1"/>
  <c r="B3257" i="2664"/>
  <c r="AU3257" i="2664" s="1"/>
  <c r="B3258" i="2664"/>
  <c r="AU3258" i="2664" s="1"/>
  <c r="B3259" i="2664"/>
  <c r="AU3259" i="2664" s="1"/>
  <c r="B3260" i="2664"/>
  <c r="AU3260" i="2664" s="1"/>
  <c r="B3261" i="2664"/>
  <c r="AU3261" i="2664" s="1"/>
  <c r="B3262" i="2664"/>
  <c r="AU3262" i="2664" s="1"/>
  <c r="B3263" i="2664"/>
  <c r="AU3263" i="2664" s="1"/>
  <c r="B3264" i="2664"/>
  <c r="AU3264" i="2664" s="1"/>
  <c r="B3265" i="2664"/>
  <c r="AU3265" i="2664" s="1"/>
  <c r="B3266" i="2664"/>
  <c r="AU3266" i="2664" s="1"/>
  <c r="B3267" i="2664"/>
  <c r="AU3267" i="2664" s="1"/>
  <c r="B3268" i="2664"/>
  <c r="AU3268" i="2664" s="1"/>
  <c r="B3269" i="2664"/>
  <c r="AU3269" i="2664" s="1"/>
  <c r="B3270" i="2664"/>
  <c r="AU3270" i="2664" s="1"/>
  <c r="B3271" i="2664"/>
  <c r="AU3271" i="2664" s="1"/>
  <c r="B3272" i="2664"/>
  <c r="AU3272" i="2664" s="1"/>
  <c r="B3273" i="2664"/>
  <c r="AU3273" i="2664" s="1"/>
  <c r="B3274" i="2664"/>
  <c r="AU3274" i="2664" s="1"/>
  <c r="B3275" i="2664"/>
  <c r="AU3275" i="2664" s="1"/>
  <c r="B3276" i="2664"/>
  <c r="AU3276" i="2664" s="1"/>
  <c r="B3277" i="2664"/>
  <c r="AU3277" i="2664" s="1"/>
  <c r="B3278" i="2664"/>
  <c r="AU3278" i="2664" s="1"/>
  <c r="B3279" i="2664"/>
  <c r="AU3279" i="2664" s="1"/>
  <c r="B3280" i="2664"/>
  <c r="AU3280" i="2664" s="1"/>
  <c r="B3281" i="2664"/>
  <c r="AU3281" i="2664" s="1"/>
  <c r="B3282" i="2664"/>
  <c r="AU3282" i="2664" s="1"/>
  <c r="B3283" i="2664"/>
  <c r="AU3283" i="2664" s="1"/>
  <c r="B3284" i="2664"/>
  <c r="AU3284" i="2664" s="1"/>
  <c r="B3285" i="2664"/>
  <c r="AU3285" i="2664" s="1"/>
  <c r="B3286" i="2664"/>
  <c r="AU3286" i="2664" s="1"/>
  <c r="B3287" i="2664"/>
  <c r="AU3287" i="2664" s="1"/>
  <c r="B3288" i="2664"/>
  <c r="AU3288" i="2664" s="1"/>
  <c r="B3289" i="2664"/>
  <c r="AU3289" i="2664" s="1"/>
  <c r="B3290" i="2664"/>
  <c r="AU3290" i="2664" s="1"/>
  <c r="B3291" i="2664"/>
  <c r="AU3291" i="2664" s="1"/>
  <c r="B3292" i="2664"/>
  <c r="AU3292" i="2664" s="1"/>
  <c r="B3293" i="2664"/>
  <c r="AU3293" i="2664" s="1"/>
  <c r="B3294" i="2664"/>
  <c r="AU3294" i="2664" s="1"/>
  <c r="B3295" i="2664"/>
  <c r="AU3295" i="2664" s="1"/>
  <c r="B3296" i="2664"/>
  <c r="AU3296" i="2664" s="1"/>
  <c r="B3297" i="2664"/>
  <c r="AU3297" i="2664" s="1"/>
  <c r="B3298" i="2664"/>
  <c r="AU3298" i="2664" s="1"/>
  <c r="B3299" i="2664"/>
  <c r="AU3299" i="2664" s="1"/>
  <c r="B3300" i="2664"/>
  <c r="AU3300" i="2664" s="1"/>
  <c r="B3301" i="2664"/>
  <c r="AU3301" i="2664" s="1"/>
  <c r="B3302" i="2664"/>
  <c r="AU3302" i="2664" s="1"/>
  <c r="B3303" i="2664"/>
  <c r="AU3303" i="2664" s="1"/>
  <c r="B3304" i="2664"/>
  <c r="AU3304" i="2664" s="1"/>
  <c r="B3305" i="2664"/>
  <c r="AU3305" i="2664" s="1"/>
  <c r="B3306" i="2664"/>
  <c r="AU3306" i="2664" s="1"/>
  <c r="B3307" i="2664"/>
  <c r="AU3307" i="2664" s="1"/>
  <c r="B3308" i="2664"/>
  <c r="AU3308" i="2664" s="1"/>
  <c r="B3309" i="2664"/>
  <c r="AU3309" i="2664" s="1"/>
  <c r="B3310" i="2664"/>
  <c r="AU3310" i="2664" s="1"/>
  <c r="B3311" i="2664"/>
  <c r="AU3311" i="2664" s="1"/>
  <c r="B3312" i="2664"/>
  <c r="AU3312" i="2664" s="1"/>
  <c r="B3313" i="2664"/>
  <c r="AU3313" i="2664" s="1"/>
  <c r="B3314" i="2664"/>
  <c r="AU3314" i="2664" s="1"/>
  <c r="B3315" i="2664"/>
  <c r="AU3315" i="2664" s="1"/>
  <c r="B3316" i="2664"/>
  <c r="AU3316" i="2664" s="1"/>
  <c r="B3317" i="2664"/>
  <c r="AU3317" i="2664" s="1"/>
  <c r="B3318" i="2664"/>
  <c r="AU3318" i="2664" s="1"/>
  <c r="B3319" i="2664"/>
  <c r="AU3319" i="2664" s="1"/>
  <c r="B3320" i="2664"/>
  <c r="AU3320" i="2664" s="1"/>
  <c r="B3321" i="2664"/>
  <c r="AU3321" i="2664" s="1"/>
  <c r="B3322" i="2664"/>
  <c r="AU3322" i="2664" s="1"/>
  <c r="B3323" i="2664"/>
  <c r="AU3323" i="2664" s="1"/>
  <c r="B3324" i="2664"/>
  <c r="AU3324" i="2664" s="1"/>
  <c r="B3325" i="2664"/>
  <c r="AU3325" i="2664" s="1"/>
  <c r="B3326" i="2664"/>
  <c r="AU3326" i="2664" s="1"/>
  <c r="B3327" i="2664"/>
  <c r="AU3327" i="2664" s="1"/>
  <c r="B3328" i="2664"/>
  <c r="AU3328" i="2664" s="1"/>
  <c r="B3329" i="2664"/>
  <c r="AU3329" i="2664" s="1"/>
  <c r="B3330" i="2664"/>
  <c r="AU3330" i="2664" s="1"/>
  <c r="B3331" i="2664"/>
  <c r="AU3331" i="2664" s="1"/>
  <c r="B3332" i="2664"/>
  <c r="AU3332" i="2664" s="1"/>
  <c r="B3333" i="2664"/>
  <c r="AU3333" i="2664" s="1"/>
  <c r="B3334" i="2664"/>
  <c r="AU3334" i="2664" s="1"/>
  <c r="B3335" i="2664"/>
  <c r="AU3335" i="2664" s="1"/>
  <c r="B3336" i="2664"/>
  <c r="AU3336" i="2664" s="1"/>
  <c r="B3337" i="2664"/>
  <c r="AU3337" i="2664" s="1"/>
  <c r="B3338" i="2664"/>
  <c r="AU3338" i="2664" s="1"/>
  <c r="B3339" i="2664"/>
  <c r="AU3339" i="2664" s="1"/>
  <c r="B3340" i="2664"/>
  <c r="AU3340" i="2664" s="1"/>
  <c r="B3341" i="2664"/>
  <c r="AU3341" i="2664" s="1"/>
  <c r="B3342" i="2664"/>
  <c r="AU3342" i="2664" s="1"/>
  <c r="B3343" i="2664"/>
  <c r="AU3343" i="2664" s="1"/>
  <c r="B3344" i="2664"/>
  <c r="AU3344" i="2664" s="1"/>
  <c r="B3345" i="2664"/>
  <c r="AU3345" i="2664" s="1"/>
  <c r="B3346" i="2664"/>
  <c r="AU3346" i="2664" s="1"/>
  <c r="B3347" i="2664"/>
  <c r="AU3347" i="2664" s="1"/>
  <c r="B3348" i="2664"/>
  <c r="AU3348" i="2664" s="1"/>
  <c r="B3349" i="2664"/>
  <c r="AU3349" i="2664" s="1"/>
  <c r="B3350" i="2664"/>
  <c r="AU3350" i="2664" s="1"/>
  <c r="B3351" i="2664"/>
  <c r="AU3351" i="2664" s="1"/>
  <c r="B3352" i="2664"/>
  <c r="AU3352" i="2664" s="1"/>
  <c r="B3353" i="2664"/>
  <c r="AU3353" i="2664" s="1"/>
  <c r="B3354" i="2664"/>
  <c r="AU3354" i="2664" s="1"/>
  <c r="B3355" i="2664"/>
  <c r="AU3355" i="2664" s="1"/>
  <c r="B3356" i="2664"/>
  <c r="AU3356" i="2664" s="1"/>
  <c r="B3357" i="2664"/>
  <c r="AU3357" i="2664" s="1"/>
  <c r="B3358" i="2664"/>
  <c r="AU3358" i="2664" s="1"/>
  <c r="B3359" i="2664"/>
  <c r="AU3359" i="2664" s="1"/>
  <c r="B3360" i="2664"/>
  <c r="AU3360" i="2664" s="1"/>
  <c r="B3361" i="2664"/>
  <c r="AU3361" i="2664" s="1"/>
  <c r="B3362" i="2664"/>
  <c r="AU3362" i="2664" s="1"/>
  <c r="B3363" i="2664"/>
  <c r="AU3363" i="2664" s="1"/>
  <c r="B3364" i="2664"/>
  <c r="AU3364" i="2664" s="1"/>
  <c r="B3365" i="2664"/>
  <c r="AU3365" i="2664" s="1"/>
  <c r="B3366" i="2664"/>
  <c r="AU3366" i="2664" s="1"/>
  <c r="B3367" i="2664"/>
  <c r="AU3367" i="2664" s="1"/>
  <c r="B3368" i="2664"/>
  <c r="AU3368" i="2664" s="1"/>
  <c r="B3369" i="2664"/>
  <c r="AU3369" i="2664" s="1"/>
  <c r="B3370" i="2664"/>
  <c r="AU3370" i="2664" s="1"/>
  <c r="B3371" i="2664"/>
  <c r="AU3371" i="2664" s="1"/>
  <c r="B3372" i="2664"/>
  <c r="AU3372" i="2664" s="1"/>
  <c r="B3373" i="2664"/>
  <c r="AU3373" i="2664" s="1"/>
  <c r="B3374" i="2664"/>
  <c r="AU3374" i="2664" s="1"/>
  <c r="B3375" i="2664"/>
  <c r="AU3375" i="2664" s="1"/>
  <c r="B3376" i="2664"/>
  <c r="AU3376" i="2664" s="1"/>
  <c r="B3377" i="2664"/>
  <c r="AU3377" i="2664" s="1"/>
  <c r="B3378" i="2664"/>
  <c r="AU3378" i="2664" s="1"/>
  <c r="B3379" i="2664"/>
  <c r="AU3379" i="2664" s="1"/>
  <c r="B3380" i="2664"/>
  <c r="AU3380" i="2664" s="1"/>
  <c r="B3381" i="2664"/>
  <c r="AU3381" i="2664" s="1"/>
  <c r="B3382" i="2664"/>
  <c r="AU3382" i="2664" s="1"/>
  <c r="B3383" i="2664"/>
  <c r="AU3383" i="2664" s="1"/>
  <c r="B3384" i="2664"/>
  <c r="AU3384" i="2664" s="1"/>
  <c r="B3385" i="2664"/>
  <c r="AU3385" i="2664" s="1"/>
  <c r="B3386" i="2664"/>
  <c r="AU3386" i="2664" s="1"/>
  <c r="B3387" i="2664"/>
  <c r="AU3387" i="2664" s="1"/>
  <c r="B3388" i="2664"/>
  <c r="AU3388" i="2664" s="1"/>
  <c r="B3389" i="2664"/>
  <c r="AU3389" i="2664" s="1"/>
  <c r="B3390" i="2664"/>
  <c r="AU3390" i="2664" s="1"/>
  <c r="B3391" i="2664"/>
  <c r="AU3391" i="2664" s="1"/>
  <c r="B3392" i="2664"/>
  <c r="AU3392" i="2664" s="1"/>
  <c r="B3393" i="2664"/>
  <c r="AU3393" i="2664" s="1"/>
  <c r="B3394" i="2664"/>
  <c r="AU3394" i="2664" s="1"/>
  <c r="B3395" i="2664"/>
  <c r="AU3395" i="2664" s="1"/>
  <c r="B3396" i="2664"/>
  <c r="AU3396" i="2664" s="1"/>
  <c r="B3397" i="2664"/>
  <c r="AU3397" i="2664" s="1"/>
  <c r="B3398" i="2664"/>
  <c r="AU3398" i="2664" s="1"/>
  <c r="B3399" i="2664"/>
  <c r="AU3399" i="2664" s="1"/>
  <c r="B3400" i="2664"/>
  <c r="AU3400" i="2664" s="1"/>
  <c r="B3401" i="2664"/>
  <c r="AU3401" i="2664" s="1"/>
  <c r="B3402" i="2664"/>
  <c r="AU3402" i="2664" s="1"/>
  <c r="B3403" i="2664"/>
  <c r="AU3403" i="2664" s="1"/>
  <c r="B3404" i="2664"/>
  <c r="AU3404" i="2664" s="1"/>
  <c r="B3405" i="2664"/>
  <c r="AU3405" i="2664" s="1"/>
  <c r="B3406" i="2664"/>
  <c r="AU3406" i="2664" s="1"/>
  <c r="B3407" i="2664"/>
  <c r="AU3407" i="2664" s="1"/>
  <c r="B3408" i="2664"/>
  <c r="AU3408" i="2664" s="1"/>
  <c r="B3409" i="2664"/>
  <c r="AU3409" i="2664" s="1"/>
  <c r="B3410" i="2664"/>
  <c r="AU3410" i="2664" s="1"/>
  <c r="B3411" i="2664"/>
  <c r="AU3411" i="2664" s="1"/>
  <c r="B3412" i="2664"/>
  <c r="AU3412" i="2664" s="1"/>
  <c r="B3413" i="2664"/>
  <c r="AU3413" i="2664" s="1"/>
  <c r="B3414" i="2664"/>
  <c r="AU3414" i="2664" s="1"/>
  <c r="B3415" i="2664"/>
  <c r="AU3415" i="2664" s="1"/>
  <c r="B3416" i="2664"/>
  <c r="AU3416" i="2664" s="1"/>
  <c r="B3417" i="2664"/>
  <c r="AU3417" i="2664" s="1"/>
  <c r="B3418" i="2664"/>
  <c r="AU3418" i="2664" s="1"/>
  <c r="B3419" i="2664"/>
  <c r="AU3419" i="2664" s="1"/>
  <c r="B3420" i="2664"/>
  <c r="AU3420" i="2664" s="1"/>
  <c r="B3421" i="2664"/>
  <c r="AU3421" i="2664" s="1"/>
  <c r="B3422" i="2664"/>
  <c r="AU3422" i="2664" s="1"/>
  <c r="B3423" i="2664"/>
  <c r="AU3423" i="2664" s="1"/>
  <c r="B3424" i="2664"/>
  <c r="AU3424" i="2664" s="1"/>
  <c r="B3425" i="2664"/>
  <c r="AU3425" i="2664" s="1"/>
  <c r="B3426" i="2664"/>
  <c r="AU3426" i="2664" s="1"/>
  <c r="B3427" i="2664"/>
  <c r="AU3427" i="2664" s="1"/>
  <c r="B3428" i="2664"/>
  <c r="AU3428" i="2664" s="1"/>
  <c r="B3429" i="2664"/>
  <c r="AU3429" i="2664" s="1"/>
  <c r="B3430" i="2664"/>
  <c r="AU3430" i="2664" s="1"/>
  <c r="B3431" i="2664"/>
  <c r="AU3431" i="2664" s="1"/>
  <c r="B3432" i="2664"/>
  <c r="AU3432" i="2664" s="1"/>
  <c r="B3433" i="2664"/>
  <c r="AU3433" i="2664" s="1"/>
  <c r="B3434" i="2664"/>
  <c r="AU3434" i="2664" s="1"/>
  <c r="B3435" i="2664"/>
  <c r="AU3435" i="2664" s="1"/>
  <c r="B3436" i="2664"/>
  <c r="AU3436" i="2664" s="1"/>
  <c r="B3437" i="2664"/>
  <c r="AU3437" i="2664" s="1"/>
  <c r="B3438" i="2664"/>
  <c r="AU3438" i="2664" s="1"/>
  <c r="B3439" i="2664"/>
  <c r="AU3439" i="2664" s="1"/>
  <c r="B3440" i="2664"/>
  <c r="AU3440" i="2664" s="1"/>
  <c r="B3441" i="2664"/>
  <c r="AU3441" i="2664" s="1"/>
  <c r="B3442" i="2664"/>
  <c r="AU3442" i="2664" s="1"/>
  <c r="B3443" i="2664"/>
  <c r="AU3443" i="2664" s="1"/>
  <c r="B3444" i="2664"/>
  <c r="AU3444" i="2664" s="1"/>
  <c r="B3445" i="2664"/>
  <c r="AU3445" i="2664" s="1"/>
  <c r="B3446" i="2664"/>
  <c r="AU3446" i="2664" s="1"/>
  <c r="B3447" i="2664"/>
  <c r="AU3447" i="2664" s="1"/>
  <c r="B3448" i="2664"/>
  <c r="AU3448" i="2664" s="1"/>
  <c r="B3449" i="2664"/>
  <c r="AU3449" i="2664" s="1"/>
  <c r="B3450" i="2664"/>
  <c r="AU3450" i="2664" s="1"/>
  <c r="B3451" i="2664"/>
  <c r="AU3451" i="2664" s="1"/>
  <c r="B3452" i="2664"/>
  <c r="AU3452" i="2664" s="1"/>
  <c r="B3453" i="2664"/>
  <c r="AU3453" i="2664" s="1"/>
  <c r="B3454" i="2664"/>
  <c r="AU3454" i="2664" s="1"/>
  <c r="B3455" i="2664"/>
  <c r="AU3455" i="2664" s="1"/>
  <c r="B3456" i="2664"/>
  <c r="AU3456" i="2664" s="1"/>
  <c r="B3457" i="2664"/>
  <c r="AU3457" i="2664" s="1"/>
  <c r="B3458" i="2664"/>
  <c r="AU3458" i="2664" s="1"/>
  <c r="B3459" i="2664"/>
  <c r="AU3459" i="2664" s="1"/>
  <c r="B3460" i="2664"/>
  <c r="AU3460" i="2664" s="1"/>
  <c r="B3461" i="2664"/>
  <c r="AU3461" i="2664" s="1"/>
  <c r="B3462" i="2664"/>
  <c r="AU3462" i="2664" s="1"/>
  <c r="B3463" i="2664"/>
  <c r="AU3463" i="2664" s="1"/>
  <c r="B3464" i="2664"/>
  <c r="AU3464" i="2664" s="1"/>
  <c r="B3465" i="2664"/>
  <c r="AU3465" i="2664" s="1"/>
  <c r="B3466" i="2664"/>
  <c r="AU3466" i="2664" s="1"/>
  <c r="B3467" i="2664"/>
  <c r="AU3467" i="2664" s="1"/>
  <c r="B3468" i="2664"/>
  <c r="AU3468" i="2664" s="1"/>
  <c r="B3469" i="2664"/>
  <c r="AU3469" i="2664" s="1"/>
  <c r="B3470" i="2664"/>
  <c r="AU3470" i="2664" s="1"/>
  <c r="B3471" i="2664"/>
  <c r="AU3471" i="2664" s="1"/>
  <c r="B3472" i="2664"/>
  <c r="AU3472" i="2664" s="1"/>
  <c r="B3473" i="2664"/>
  <c r="AU3473" i="2664" s="1"/>
  <c r="B3474" i="2664"/>
  <c r="AU3474" i="2664" s="1"/>
  <c r="B3475" i="2664"/>
  <c r="AU3475" i="2664" s="1"/>
  <c r="B3476" i="2664"/>
  <c r="AU3476" i="2664" s="1"/>
  <c r="B3477" i="2664"/>
  <c r="AU3477" i="2664" s="1"/>
  <c r="B3478" i="2664"/>
  <c r="AU3478" i="2664" s="1"/>
  <c r="B3479" i="2664"/>
  <c r="AU3479" i="2664" s="1"/>
  <c r="B3480" i="2664"/>
  <c r="AU3480" i="2664" s="1"/>
  <c r="B3481" i="2664"/>
  <c r="AU3481" i="2664" s="1"/>
  <c r="B3482" i="2664"/>
  <c r="AU3482" i="2664" s="1"/>
  <c r="B3483" i="2664"/>
  <c r="AU3483" i="2664" s="1"/>
  <c r="B3484" i="2664"/>
  <c r="AU3484" i="2664" s="1"/>
  <c r="B3485" i="2664"/>
  <c r="AU3485" i="2664" s="1"/>
  <c r="B3486" i="2664"/>
  <c r="AU3486" i="2664" s="1"/>
  <c r="B3487" i="2664"/>
  <c r="AU3487" i="2664" s="1"/>
  <c r="B3488" i="2664"/>
  <c r="AU3488" i="2664" s="1"/>
  <c r="B3489" i="2664"/>
  <c r="AU3489" i="2664" s="1"/>
  <c r="B3490" i="2664"/>
  <c r="AU3490" i="2664" s="1"/>
  <c r="B3491" i="2664"/>
  <c r="AU3491" i="2664" s="1"/>
  <c r="B3492" i="2664"/>
  <c r="AU3492" i="2664" s="1"/>
  <c r="B3493" i="2664"/>
  <c r="AU3493" i="2664" s="1"/>
  <c r="B3494" i="2664"/>
  <c r="AU3494" i="2664" s="1"/>
  <c r="B3495" i="2664"/>
  <c r="AU3495" i="2664" s="1"/>
  <c r="B3496" i="2664"/>
  <c r="AU3496" i="2664" s="1"/>
  <c r="B3497" i="2664"/>
  <c r="AU3497" i="2664" s="1"/>
  <c r="B3498" i="2664"/>
  <c r="AU3498" i="2664" s="1"/>
  <c r="B3499" i="2664"/>
  <c r="AU3499" i="2664" s="1"/>
  <c r="B3500" i="2664"/>
  <c r="AU3500" i="2664" s="1"/>
  <c r="B3501" i="2664"/>
  <c r="AU3501" i="2664" s="1"/>
  <c r="B3502" i="2664"/>
  <c r="AU3502" i="2664" s="1"/>
  <c r="B3503" i="2664"/>
  <c r="AU3503" i="2664" s="1"/>
  <c r="B3504" i="2664"/>
  <c r="AU3504" i="2664" s="1"/>
  <c r="B3505" i="2664"/>
  <c r="AU3505" i="2664" s="1"/>
  <c r="B3506" i="2664"/>
  <c r="AU3506" i="2664" s="1"/>
  <c r="B3507" i="2664"/>
  <c r="AU3507" i="2664" s="1"/>
  <c r="B3508" i="2664"/>
  <c r="AU3508" i="2664" s="1"/>
  <c r="B3509" i="2664"/>
  <c r="AU3509" i="2664" s="1"/>
  <c r="B3510" i="2664"/>
  <c r="AU3510" i="2664" s="1"/>
  <c r="B3511" i="2664"/>
  <c r="AU3511" i="2664" s="1"/>
  <c r="B3512" i="2664"/>
  <c r="AU3512" i="2664" s="1"/>
  <c r="B3513" i="2664"/>
  <c r="AU3513" i="2664" s="1"/>
  <c r="B3514" i="2664"/>
  <c r="AU3514" i="2664" s="1"/>
  <c r="B3515" i="2664"/>
  <c r="AU3515" i="2664" s="1"/>
  <c r="B3516" i="2664"/>
  <c r="AU3516" i="2664" s="1"/>
  <c r="B3517" i="2664"/>
  <c r="AU3517" i="2664" s="1"/>
  <c r="B3518" i="2664"/>
  <c r="AU3518" i="2664" s="1"/>
  <c r="B3519" i="2664"/>
  <c r="AU3519" i="2664" s="1"/>
  <c r="B3520" i="2664"/>
  <c r="AU3520" i="2664" s="1"/>
  <c r="B3521" i="2664"/>
  <c r="AU3521" i="2664" s="1"/>
  <c r="B3522" i="2664"/>
  <c r="AU3522" i="2664" s="1"/>
  <c r="B3523" i="2664"/>
  <c r="AU3523" i="2664" s="1"/>
  <c r="B3524" i="2664"/>
  <c r="AU3524" i="2664" s="1"/>
  <c r="B3525" i="2664"/>
  <c r="AU3525" i="2664" s="1"/>
  <c r="B3526" i="2664"/>
  <c r="AU3526" i="2664" s="1"/>
  <c r="B3527" i="2664"/>
  <c r="AU3527" i="2664" s="1"/>
  <c r="B3528" i="2664"/>
  <c r="AU3528" i="2664" s="1"/>
  <c r="B3529" i="2664"/>
  <c r="AU3529" i="2664" s="1"/>
  <c r="B3530" i="2664"/>
  <c r="AU3530" i="2664" s="1"/>
  <c r="B3531" i="2664"/>
  <c r="AU3531" i="2664" s="1"/>
  <c r="B3532" i="2664"/>
  <c r="AU3532" i="2664" s="1"/>
  <c r="B3533" i="2664"/>
  <c r="AU3533" i="2664" s="1"/>
  <c r="B3534" i="2664"/>
  <c r="AU3534" i="2664" s="1"/>
  <c r="B3535" i="2664"/>
  <c r="AU3535" i="2664" s="1"/>
  <c r="B3536" i="2664"/>
  <c r="AU3536" i="2664" s="1"/>
  <c r="B3537" i="2664"/>
  <c r="AU3537" i="2664" s="1"/>
  <c r="B3538" i="2664"/>
  <c r="AU3538" i="2664" s="1"/>
  <c r="B3539" i="2664"/>
  <c r="AU3539" i="2664" s="1"/>
  <c r="B3540" i="2664"/>
  <c r="AU3540" i="2664" s="1"/>
  <c r="B3541" i="2664"/>
  <c r="AU3541" i="2664" s="1"/>
  <c r="B3542" i="2664"/>
  <c r="AU3542" i="2664" s="1"/>
  <c r="B3543" i="2664"/>
  <c r="AU3543" i="2664" s="1"/>
  <c r="B3544" i="2664"/>
  <c r="AU3544" i="2664" s="1"/>
  <c r="B3545" i="2664"/>
  <c r="AU3545" i="2664" s="1"/>
  <c r="B3546" i="2664"/>
  <c r="AU3546" i="2664" s="1"/>
  <c r="B3547" i="2664"/>
  <c r="AU3547" i="2664" s="1"/>
  <c r="B3548" i="2664"/>
  <c r="AU3548" i="2664" s="1"/>
  <c r="B3549" i="2664"/>
  <c r="AU3549" i="2664" s="1"/>
  <c r="B3550" i="2664"/>
  <c r="AU3550" i="2664" s="1"/>
  <c r="B3551" i="2664"/>
  <c r="AU3551" i="2664" s="1"/>
  <c r="B3552" i="2664"/>
  <c r="AU3552" i="2664" s="1"/>
  <c r="B3553" i="2664"/>
  <c r="AU3553" i="2664" s="1"/>
  <c r="B3554" i="2664"/>
  <c r="AU3554" i="2664" s="1"/>
  <c r="B3555" i="2664"/>
  <c r="AU3555" i="2664" s="1"/>
  <c r="B3556" i="2664"/>
  <c r="AU3556" i="2664" s="1"/>
  <c r="B3557" i="2664"/>
  <c r="AU3557" i="2664" s="1"/>
  <c r="B3558" i="2664"/>
  <c r="AU3558" i="2664" s="1"/>
  <c r="B3559" i="2664"/>
  <c r="AU3559" i="2664" s="1"/>
  <c r="B3560" i="2664"/>
  <c r="AU3560" i="2664" s="1"/>
  <c r="B3561" i="2664"/>
  <c r="AU3561" i="2664" s="1"/>
  <c r="B3562" i="2664"/>
  <c r="AU3562" i="2664" s="1"/>
  <c r="B3563" i="2664"/>
  <c r="AU3563" i="2664" s="1"/>
  <c r="B3564" i="2664"/>
  <c r="AU3564" i="2664" s="1"/>
  <c r="B3565" i="2664"/>
  <c r="AU3565" i="2664" s="1"/>
  <c r="B3566" i="2664"/>
  <c r="AU3566" i="2664" s="1"/>
  <c r="B3567" i="2664"/>
  <c r="AU3567" i="2664" s="1"/>
  <c r="B3568" i="2664"/>
  <c r="AU3568" i="2664" s="1"/>
  <c r="B3569" i="2664"/>
  <c r="AU3569" i="2664" s="1"/>
  <c r="B3570" i="2664"/>
  <c r="AU3570" i="2664" s="1"/>
  <c r="B3571" i="2664"/>
  <c r="AU3571" i="2664" s="1"/>
  <c r="B3572" i="2664"/>
  <c r="AU3572" i="2664" s="1"/>
  <c r="B3573" i="2664"/>
  <c r="AU3573" i="2664" s="1"/>
  <c r="B3574" i="2664"/>
  <c r="AU3574" i="2664" s="1"/>
  <c r="B3575" i="2664"/>
  <c r="AU3575" i="2664" s="1"/>
  <c r="B3576" i="2664"/>
  <c r="AU3576" i="2664" s="1"/>
  <c r="B3577" i="2664"/>
  <c r="AU3577" i="2664" s="1"/>
  <c r="B3578" i="2664"/>
  <c r="AU3578" i="2664" s="1"/>
  <c r="B3579" i="2664"/>
  <c r="AU3579" i="2664" s="1"/>
  <c r="B3580" i="2664"/>
  <c r="AU3580" i="2664" s="1"/>
  <c r="B3581" i="2664"/>
  <c r="AU3581" i="2664" s="1"/>
  <c r="B3582" i="2664"/>
  <c r="AU3582" i="2664" s="1"/>
  <c r="B3583" i="2664"/>
  <c r="AU3583" i="2664" s="1"/>
  <c r="B3584" i="2664"/>
  <c r="AU3584" i="2664" s="1"/>
  <c r="B3585" i="2664"/>
  <c r="AU3585" i="2664" s="1"/>
  <c r="B3586" i="2664"/>
  <c r="AU3586" i="2664" s="1"/>
  <c r="B3587" i="2664"/>
  <c r="AU3587" i="2664" s="1"/>
  <c r="B3588" i="2664"/>
  <c r="AU3588" i="2664" s="1"/>
  <c r="B3589" i="2664"/>
  <c r="AU3589" i="2664" s="1"/>
  <c r="B3590" i="2664"/>
  <c r="AU3590" i="2664" s="1"/>
  <c r="B3591" i="2664"/>
  <c r="AU3591" i="2664" s="1"/>
  <c r="B3592" i="2664"/>
  <c r="AU3592" i="2664" s="1"/>
  <c r="B3593" i="2664"/>
  <c r="AU3593" i="2664" s="1"/>
  <c r="B3594" i="2664"/>
  <c r="AU3594" i="2664" s="1"/>
  <c r="B3595" i="2664"/>
  <c r="AU3595" i="2664" s="1"/>
  <c r="B3596" i="2664"/>
  <c r="AU3596" i="2664" s="1"/>
  <c r="B3597" i="2664"/>
  <c r="AU3597" i="2664" s="1"/>
  <c r="B3598" i="2664"/>
  <c r="AU3598" i="2664" s="1"/>
  <c r="B3599" i="2664"/>
  <c r="AU3599" i="2664" s="1"/>
  <c r="B3600" i="2664"/>
  <c r="AU3600" i="2664" s="1"/>
  <c r="B3601" i="2664"/>
  <c r="AU3601" i="2664" s="1"/>
  <c r="B3602" i="2664"/>
  <c r="AU3602" i="2664" s="1"/>
  <c r="B3603" i="2664"/>
  <c r="AU3603" i="2664" s="1"/>
  <c r="B3604" i="2664"/>
  <c r="AU3604" i="2664" s="1"/>
  <c r="B3605" i="2664"/>
  <c r="AU3605" i="2664" s="1"/>
  <c r="B3606" i="2664"/>
  <c r="AU3606" i="2664" s="1"/>
  <c r="B3607" i="2664"/>
  <c r="AU3607" i="2664" s="1"/>
  <c r="B3608" i="2664"/>
  <c r="AU3608" i="2664" s="1"/>
  <c r="B3609" i="2664"/>
  <c r="AU3609" i="2664" s="1"/>
  <c r="B3610" i="2664"/>
  <c r="AU3610" i="2664" s="1"/>
  <c r="B3611" i="2664"/>
  <c r="AU3611" i="2664" s="1"/>
  <c r="B3612" i="2664"/>
  <c r="AU3612" i="2664" s="1"/>
  <c r="B3613" i="2664"/>
  <c r="AU3613" i="2664" s="1"/>
  <c r="B3614" i="2664"/>
  <c r="AU3614" i="2664" s="1"/>
  <c r="B3615" i="2664"/>
  <c r="AU3615" i="2664" s="1"/>
  <c r="B3616" i="2664"/>
  <c r="AU3616" i="2664" s="1"/>
  <c r="B3617" i="2664"/>
  <c r="AU3617" i="2664" s="1"/>
  <c r="B3618" i="2664"/>
  <c r="AU3618" i="2664" s="1"/>
  <c r="B3619" i="2664"/>
  <c r="AU3619" i="2664" s="1"/>
  <c r="B3620" i="2664"/>
  <c r="AU3620" i="2664" s="1"/>
  <c r="B3621" i="2664"/>
  <c r="AU3621" i="2664" s="1"/>
  <c r="B3622" i="2664"/>
  <c r="AU3622" i="2664" s="1"/>
  <c r="B3623" i="2664"/>
  <c r="AU3623" i="2664" s="1"/>
  <c r="B3624" i="2664"/>
  <c r="AU3624" i="2664" s="1"/>
  <c r="B3625" i="2664"/>
  <c r="AU3625" i="2664" s="1"/>
  <c r="B3626" i="2664"/>
  <c r="AU3626" i="2664" s="1"/>
  <c r="B3627" i="2664"/>
  <c r="AU3627" i="2664" s="1"/>
  <c r="B3628" i="2664"/>
  <c r="AU3628" i="2664" s="1"/>
  <c r="B3629" i="2664"/>
  <c r="AU3629" i="2664" s="1"/>
  <c r="B3630" i="2664"/>
  <c r="AU3630" i="2664" s="1"/>
  <c r="B3631" i="2664"/>
  <c r="AU3631" i="2664" s="1"/>
  <c r="B3632" i="2664"/>
  <c r="AU3632" i="2664" s="1"/>
  <c r="B3633" i="2664"/>
  <c r="AU3633" i="2664" s="1"/>
  <c r="B3634" i="2664"/>
  <c r="AU3634" i="2664" s="1"/>
  <c r="B3635" i="2664"/>
  <c r="AU3635" i="2664" s="1"/>
  <c r="B3636" i="2664"/>
  <c r="AU3636" i="2664" s="1"/>
  <c r="B3637" i="2664"/>
  <c r="AU3637" i="2664" s="1"/>
  <c r="B3638" i="2664"/>
  <c r="AU3638" i="2664" s="1"/>
  <c r="B3639" i="2664"/>
  <c r="AU3639" i="2664" s="1"/>
  <c r="B3640" i="2664"/>
  <c r="AU3640" i="2664" s="1"/>
  <c r="B3641" i="2664"/>
  <c r="AU3641" i="2664" s="1"/>
  <c r="B3642" i="2664"/>
  <c r="AU3642" i="2664" s="1"/>
  <c r="B3643" i="2664"/>
  <c r="AU3643" i="2664" s="1"/>
  <c r="B3644" i="2664"/>
  <c r="AU3644" i="2664" s="1"/>
  <c r="B3645" i="2664"/>
  <c r="AU3645" i="2664" s="1"/>
  <c r="B3646" i="2664"/>
  <c r="AU3646" i="2664" s="1"/>
  <c r="B3647" i="2664"/>
  <c r="AU3647" i="2664" s="1"/>
  <c r="B3648" i="2664"/>
  <c r="AU3648" i="2664" s="1"/>
  <c r="B3649" i="2664"/>
  <c r="AU3649" i="2664" s="1"/>
  <c r="B3650" i="2664"/>
  <c r="AU3650" i="2664" s="1"/>
  <c r="B3651" i="2664"/>
  <c r="AU3651" i="2664" s="1"/>
  <c r="B3652" i="2664"/>
  <c r="AU3652" i="2664" s="1"/>
  <c r="B3653" i="2664"/>
  <c r="AU3653" i="2664" s="1"/>
  <c r="B3654" i="2664"/>
  <c r="AU3654" i="2664" s="1"/>
  <c r="B3655" i="2664"/>
  <c r="AU3655" i="2664" s="1"/>
  <c r="B3656" i="2664"/>
  <c r="AU3656" i="2664" s="1"/>
  <c r="B3657" i="2664"/>
  <c r="AU3657" i="2664" s="1"/>
  <c r="B3658" i="2664"/>
  <c r="AU3658" i="2664" s="1"/>
  <c r="B3659" i="2664"/>
  <c r="AU3659" i="2664" s="1"/>
  <c r="B3660" i="2664"/>
  <c r="AU3660" i="2664" s="1"/>
  <c r="B3661" i="2664"/>
  <c r="AU3661" i="2664" s="1"/>
  <c r="B3662" i="2664"/>
  <c r="AU3662" i="2664" s="1"/>
  <c r="B3663" i="2664"/>
  <c r="AU3663" i="2664" s="1"/>
  <c r="B3664" i="2664"/>
  <c r="AU3664" i="2664" s="1"/>
  <c r="B3665" i="2664"/>
  <c r="AU3665" i="2664" s="1"/>
  <c r="B3666" i="2664"/>
  <c r="AU3666" i="2664" s="1"/>
  <c r="B3667" i="2664"/>
  <c r="AU3667" i="2664" s="1"/>
  <c r="B3668" i="2664"/>
  <c r="AU3668" i="2664" s="1"/>
  <c r="B3669" i="2664"/>
  <c r="AU3669" i="2664" s="1"/>
  <c r="B3670" i="2664"/>
  <c r="AU3670" i="2664" s="1"/>
  <c r="B3671" i="2664"/>
  <c r="AU3671" i="2664" s="1"/>
  <c r="B3672" i="2664"/>
  <c r="AU3672" i="2664" s="1"/>
  <c r="B3673" i="2664"/>
  <c r="AU3673" i="2664" s="1"/>
  <c r="B3674" i="2664"/>
  <c r="AU3674" i="2664" s="1"/>
  <c r="B3675" i="2664"/>
  <c r="AU3675" i="2664" s="1"/>
  <c r="B3676" i="2664"/>
  <c r="AU3676" i="2664" s="1"/>
  <c r="B3677" i="2664"/>
  <c r="AU3677" i="2664" s="1"/>
  <c r="B3678" i="2664"/>
  <c r="AU3678" i="2664" s="1"/>
  <c r="B3679" i="2664"/>
  <c r="AU3679" i="2664" s="1"/>
  <c r="B3680" i="2664"/>
  <c r="AU3680" i="2664" s="1"/>
  <c r="B3681" i="2664"/>
  <c r="AU3681" i="2664" s="1"/>
  <c r="B3682" i="2664"/>
  <c r="AU3682" i="2664" s="1"/>
  <c r="B3683" i="2664"/>
  <c r="AU3683" i="2664" s="1"/>
  <c r="B3684" i="2664"/>
  <c r="AU3684" i="2664" s="1"/>
  <c r="B3685" i="2664"/>
  <c r="AU3685" i="2664" s="1"/>
  <c r="B3686" i="2664"/>
  <c r="AU3686" i="2664" s="1"/>
  <c r="B3687" i="2664"/>
  <c r="AU3687" i="2664" s="1"/>
  <c r="B3688" i="2664"/>
  <c r="AU3688" i="2664" s="1"/>
  <c r="B3689" i="2664"/>
  <c r="AU3689" i="2664" s="1"/>
  <c r="B3690" i="2664"/>
  <c r="AU3690" i="2664" s="1"/>
  <c r="B3691" i="2664"/>
  <c r="AU3691" i="2664" s="1"/>
  <c r="B3692" i="2664"/>
  <c r="AU3692" i="2664" s="1"/>
  <c r="B3693" i="2664"/>
  <c r="AU3693" i="2664" s="1"/>
  <c r="B3694" i="2664"/>
  <c r="AU3694" i="2664" s="1"/>
  <c r="B3695" i="2664"/>
  <c r="AU3695" i="2664" s="1"/>
  <c r="B3696" i="2664"/>
  <c r="AU3696" i="2664" s="1"/>
  <c r="B3697" i="2664"/>
  <c r="AU3697" i="2664" s="1"/>
  <c r="B3698" i="2664"/>
  <c r="AU3698" i="2664" s="1"/>
  <c r="B3699" i="2664"/>
  <c r="AU3699" i="2664" s="1"/>
  <c r="B3700" i="2664"/>
  <c r="AU3700" i="2664" s="1"/>
  <c r="B3701" i="2664"/>
  <c r="AU3701" i="2664" s="1"/>
  <c r="B3702" i="2664"/>
  <c r="AU3702" i="2664" s="1"/>
  <c r="B3703" i="2664"/>
  <c r="AU3703" i="2664" s="1"/>
  <c r="B3704" i="2664"/>
  <c r="AU3704" i="2664" s="1"/>
  <c r="B3705" i="2664"/>
  <c r="AU3705" i="2664" s="1"/>
  <c r="B3706" i="2664"/>
  <c r="AU3706" i="2664" s="1"/>
  <c r="B3707" i="2664"/>
  <c r="AU3707" i="2664" s="1"/>
  <c r="B3708" i="2664"/>
  <c r="AU3708" i="2664" s="1"/>
  <c r="B3709" i="2664"/>
  <c r="AU3709" i="2664" s="1"/>
  <c r="B3710" i="2664"/>
  <c r="AU3710" i="2664" s="1"/>
  <c r="B3711" i="2664"/>
  <c r="AU3711" i="2664" s="1"/>
  <c r="B3712" i="2664"/>
  <c r="AU3712" i="2664" s="1"/>
  <c r="B3713" i="2664"/>
  <c r="AU3713" i="2664" s="1"/>
  <c r="B3714" i="2664"/>
  <c r="AU3714" i="2664" s="1"/>
  <c r="B3715" i="2664"/>
  <c r="AU3715" i="2664" s="1"/>
  <c r="B3716" i="2664"/>
  <c r="AU3716" i="2664" s="1"/>
  <c r="B3717" i="2664"/>
  <c r="AU3717" i="2664" s="1"/>
  <c r="B3718" i="2664"/>
  <c r="AU3718" i="2664" s="1"/>
  <c r="B3719" i="2664"/>
  <c r="AU3719" i="2664" s="1"/>
  <c r="B3720" i="2664"/>
  <c r="AU3720" i="2664" s="1"/>
  <c r="B3721" i="2664"/>
  <c r="AU3721" i="2664" s="1"/>
  <c r="B3722" i="2664"/>
  <c r="AU3722" i="2664" s="1"/>
  <c r="B3723" i="2664"/>
  <c r="AU3723" i="2664" s="1"/>
  <c r="B3724" i="2664"/>
  <c r="AU3724" i="2664" s="1"/>
  <c r="B3725" i="2664"/>
  <c r="AU3725" i="2664" s="1"/>
  <c r="B3726" i="2664"/>
  <c r="AU3726" i="2664" s="1"/>
  <c r="B3727" i="2664"/>
  <c r="AU3727" i="2664" s="1"/>
  <c r="B3728" i="2664"/>
  <c r="AU3728" i="2664" s="1"/>
  <c r="B3729" i="2664"/>
  <c r="AU3729" i="2664" s="1"/>
  <c r="B3730" i="2664"/>
  <c r="AU3730" i="2664" s="1"/>
  <c r="B3731" i="2664"/>
  <c r="AU3731" i="2664" s="1"/>
  <c r="B3732" i="2664"/>
  <c r="AU3732" i="2664" s="1"/>
  <c r="B3733" i="2664"/>
  <c r="AU3733" i="2664" s="1"/>
  <c r="B3734" i="2664"/>
  <c r="AU3734" i="2664" s="1"/>
  <c r="B3735" i="2664"/>
  <c r="AU3735" i="2664" s="1"/>
  <c r="B3736" i="2664"/>
  <c r="AU3736" i="2664" s="1"/>
  <c r="B3737" i="2664"/>
  <c r="AU3737" i="2664" s="1"/>
  <c r="B3738" i="2664"/>
  <c r="AU3738" i="2664" s="1"/>
  <c r="B3739" i="2664"/>
  <c r="AU3739" i="2664" s="1"/>
  <c r="B3740" i="2664"/>
  <c r="AU3740" i="2664" s="1"/>
  <c r="B3741" i="2664"/>
  <c r="AU3741" i="2664" s="1"/>
  <c r="B3742" i="2664"/>
  <c r="AU3742" i="2664" s="1"/>
  <c r="B3743" i="2664"/>
  <c r="AU3743" i="2664" s="1"/>
  <c r="B3744" i="2664"/>
  <c r="AU3744" i="2664" s="1"/>
  <c r="B3745" i="2664"/>
  <c r="AU3745" i="2664" s="1"/>
  <c r="B3746" i="2664"/>
  <c r="AU3746" i="2664" s="1"/>
  <c r="B3747" i="2664"/>
  <c r="AU3747" i="2664" s="1"/>
  <c r="B3748" i="2664"/>
  <c r="AU3748" i="2664" s="1"/>
  <c r="B3749" i="2664"/>
  <c r="AU3749" i="2664" s="1"/>
  <c r="B3750" i="2664"/>
  <c r="AU3750" i="2664" s="1"/>
  <c r="B3751" i="2664"/>
  <c r="AU3751" i="2664" s="1"/>
  <c r="B3752" i="2664"/>
  <c r="AU3752" i="2664" s="1"/>
  <c r="B3753" i="2664"/>
  <c r="AU3753" i="2664" s="1"/>
  <c r="B3754" i="2664"/>
  <c r="AU3754" i="2664" s="1"/>
  <c r="B3755" i="2664"/>
  <c r="AU3755" i="2664" s="1"/>
  <c r="B3756" i="2664"/>
  <c r="AU3756" i="2664" s="1"/>
  <c r="B3757" i="2664"/>
  <c r="AU3757" i="2664" s="1"/>
  <c r="B3758" i="2664"/>
  <c r="AU3758" i="2664" s="1"/>
  <c r="B3759" i="2664"/>
  <c r="AU3759" i="2664" s="1"/>
  <c r="B3760" i="2664"/>
  <c r="AU3760" i="2664" s="1"/>
  <c r="B3761" i="2664"/>
  <c r="AU3761" i="2664" s="1"/>
  <c r="B3762" i="2664"/>
  <c r="AU3762" i="2664" s="1"/>
  <c r="B3763" i="2664"/>
  <c r="AU3763" i="2664" s="1"/>
  <c r="B3764" i="2664"/>
  <c r="AU3764" i="2664" s="1"/>
  <c r="B3765" i="2664"/>
  <c r="AU3765" i="2664" s="1"/>
  <c r="B3766" i="2664"/>
  <c r="AU3766" i="2664" s="1"/>
  <c r="B3767" i="2664"/>
  <c r="AU3767" i="2664" s="1"/>
  <c r="B3768" i="2664"/>
  <c r="AU3768" i="2664" s="1"/>
  <c r="B3769" i="2664"/>
  <c r="AU3769" i="2664" s="1"/>
  <c r="B3770" i="2664"/>
  <c r="AU3770" i="2664" s="1"/>
  <c r="B3771" i="2664"/>
  <c r="AU3771" i="2664" s="1"/>
  <c r="B3772" i="2664"/>
  <c r="AU3772" i="2664" s="1"/>
  <c r="B3773" i="2664"/>
  <c r="AU3773" i="2664" s="1"/>
  <c r="B3774" i="2664"/>
  <c r="AU3774" i="2664" s="1"/>
  <c r="B3775" i="2664"/>
  <c r="AU3775" i="2664" s="1"/>
  <c r="B3776" i="2664"/>
  <c r="AU3776" i="2664" s="1"/>
  <c r="B3777" i="2664"/>
  <c r="AU3777" i="2664" s="1"/>
  <c r="B3778" i="2664"/>
  <c r="AU3778" i="2664" s="1"/>
  <c r="B3779" i="2664"/>
  <c r="AU3779" i="2664" s="1"/>
  <c r="B3780" i="2664"/>
  <c r="AU3780" i="2664" s="1"/>
  <c r="B3781" i="2664"/>
  <c r="AU3781" i="2664" s="1"/>
  <c r="B3782" i="2664"/>
  <c r="AU3782" i="2664" s="1"/>
  <c r="B3783" i="2664"/>
  <c r="AU3783" i="2664" s="1"/>
  <c r="B3784" i="2664"/>
  <c r="AU3784" i="2664" s="1"/>
  <c r="B3785" i="2664"/>
  <c r="AU3785" i="2664" s="1"/>
  <c r="B3786" i="2664"/>
  <c r="AU3786" i="2664" s="1"/>
  <c r="B3787" i="2664"/>
  <c r="AU3787" i="2664" s="1"/>
  <c r="B3788" i="2664"/>
  <c r="AU3788" i="2664" s="1"/>
  <c r="B3789" i="2664"/>
  <c r="AU3789" i="2664" s="1"/>
  <c r="B3790" i="2664"/>
  <c r="AU3790" i="2664" s="1"/>
  <c r="B3791" i="2664"/>
  <c r="AU3791" i="2664" s="1"/>
  <c r="B3792" i="2664"/>
  <c r="AU3792" i="2664" s="1"/>
  <c r="B3793" i="2664"/>
  <c r="AU3793" i="2664" s="1"/>
  <c r="B3794" i="2664"/>
  <c r="AU3794" i="2664" s="1"/>
  <c r="B3795" i="2664"/>
  <c r="AU3795" i="2664" s="1"/>
  <c r="B3796" i="2664"/>
  <c r="AU3796" i="2664" s="1"/>
  <c r="B3797" i="2664"/>
  <c r="AU3797" i="2664" s="1"/>
  <c r="B3798" i="2664"/>
  <c r="AU3798" i="2664" s="1"/>
  <c r="B3799" i="2664"/>
  <c r="AU3799" i="2664" s="1"/>
  <c r="B3800" i="2664"/>
  <c r="AU3800" i="2664" s="1"/>
  <c r="B3801" i="2664"/>
  <c r="AU3801" i="2664" s="1"/>
  <c r="B3802" i="2664"/>
  <c r="AU3802" i="2664" s="1"/>
  <c r="B3803" i="2664"/>
  <c r="AU3803" i="2664" s="1"/>
  <c r="B3804" i="2664"/>
  <c r="AU3804" i="2664" s="1"/>
  <c r="B3805" i="2664"/>
  <c r="AU3805" i="2664" s="1"/>
  <c r="B3806" i="2664"/>
  <c r="AU3806" i="2664" s="1"/>
  <c r="B3807" i="2664"/>
  <c r="AU3807" i="2664" s="1"/>
  <c r="B3808" i="2664"/>
  <c r="AU3808" i="2664" s="1"/>
  <c r="B3809" i="2664"/>
  <c r="AU3809" i="2664" s="1"/>
  <c r="B3810" i="2664"/>
  <c r="AU3810" i="2664" s="1"/>
  <c r="B3811" i="2664"/>
  <c r="AU3811" i="2664" s="1"/>
  <c r="B3812" i="2664"/>
  <c r="AU3812" i="2664" s="1"/>
  <c r="B3813" i="2664"/>
  <c r="AU3813" i="2664" s="1"/>
  <c r="B3814" i="2664"/>
  <c r="AU3814" i="2664" s="1"/>
  <c r="B3815" i="2664"/>
  <c r="AU3815" i="2664" s="1"/>
  <c r="B3816" i="2664"/>
  <c r="AU3816" i="2664" s="1"/>
  <c r="B3817" i="2664"/>
  <c r="AU3817" i="2664" s="1"/>
  <c r="B3818" i="2664"/>
  <c r="AU3818" i="2664" s="1"/>
  <c r="B3819" i="2664"/>
  <c r="AU3819" i="2664" s="1"/>
  <c r="B3820" i="2664"/>
  <c r="AU3820" i="2664" s="1"/>
  <c r="B3821" i="2664"/>
  <c r="AU3821" i="2664" s="1"/>
  <c r="B3822" i="2664"/>
  <c r="AU3822" i="2664" s="1"/>
  <c r="B3823" i="2664"/>
  <c r="AU3823" i="2664" s="1"/>
  <c r="B3824" i="2664"/>
  <c r="AU3824" i="2664" s="1"/>
  <c r="B3825" i="2664"/>
  <c r="AU3825" i="2664" s="1"/>
  <c r="B3826" i="2664"/>
  <c r="AU3826" i="2664" s="1"/>
  <c r="B3827" i="2664"/>
  <c r="AU3827" i="2664" s="1"/>
  <c r="B3828" i="2664"/>
  <c r="AU3828" i="2664" s="1"/>
  <c r="B3829" i="2664"/>
  <c r="AU3829" i="2664" s="1"/>
  <c r="B3830" i="2664"/>
  <c r="AU3830" i="2664" s="1"/>
  <c r="B3831" i="2664"/>
  <c r="AU3831" i="2664" s="1"/>
  <c r="B3832" i="2664"/>
  <c r="AU3832" i="2664" s="1"/>
  <c r="B3833" i="2664"/>
  <c r="AU3833" i="2664" s="1"/>
  <c r="B3834" i="2664"/>
  <c r="AU3834" i="2664" s="1"/>
  <c r="B3835" i="2664"/>
  <c r="AU3835" i="2664" s="1"/>
  <c r="B3836" i="2664"/>
  <c r="AU3836" i="2664" s="1"/>
  <c r="B3837" i="2664"/>
  <c r="AU3837" i="2664" s="1"/>
  <c r="B3838" i="2664"/>
  <c r="AU3838" i="2664" s="1"/>
  <c r="B3839" i="2664"/>
  <c r="AU3839" i="2664" s="1"/>
  <c r="B3840" i="2664"/>
  <c r="AU3840" i="2664" s="1"/>
  <c r="B3841" i="2664"/>
  <c r="AU3841" i="2664" s="1"/>
  <c r="B3842" i="2664"/>
  <c r="AU3842" i="2664" s="1"/>
  <c r="B3843" i="2664"/>
  <c r="AU3843" i="2664" s="1"/>
  <c r="B3844" i="2664"/>
  <c r="AU3844" i="2664" s="1"/>
  <c r="B3845" i="2664"/>
  <c r="AU3845" i="2664" s="1"/>
  <c r="B3846" i="2664"/>
  <c r="AU3846" i="2664" s="1"/>
  <c r="B3847" i="2664"/>
  <c r="AU3847" i="2664" s="1"/>
  <c r="B3848" i="2664"/>
  <c r="AU3848" i="2664" s="1"/>
  <c r="B3849" i="2664"/>
  <c r="AU3849" i="2664" s="1"/>
  <c r="B3850" i="2664"/>
  <c r="AU3850" i="2664" s="1"/>
  <c r="B3851" i="2664"/>
  <c r="AU3851" i="2664" s="1"/>
  <c r="B3852" i="2664"/>
  <c r="AU3852" i="2664" s="1"/>
  <c r="B3853" i="2664"/>
  <c r="AU3853" i="2664" s="1"/>
  <c r="B3854" i="2664"/>
  <c r="AU3854" i="2664" s="1"/>
  <c r="B3855" i="2664"/>
  <c r="AU3855" i="2664" s="1"/>
  <c r="B3856" i="2664"/>
  <c r="AU3856" i="2664" s="1"/>
  <c r="B3857" i="2664"/>
  <c r="AU3857" i="2664" s="1"/>
  <c r="B3858" i="2664"/>
  <c r="AU3858" i="2664" s="1"/>
  <c r="B3859" i="2664"/>
  <c r="AU3859" i="2664" s="1"/>
  <c r="B3860" i="2664"/>
  <c r="AU3860" i="2664" s="1"/>
  <c r="B3861" i="2664"/>
  <c r="AU3861" i="2664" s="1"/>
  <c r="B3862" i="2664"/>
  <c r="AU3862" i="2664" s="1"/>
  <c r="B3863" i="2664"/>
  <c r="AU3863" i="2664" s="1"/>
  <c r="B3864" i="2664"/>
  <c r="AU3864" i="2664" s="1"/>
  <c r="B3865" i="2664"/>
  <c r="AU3865" i="2664" s="1"/>
  <c r="B3866" i="2664"/>
  <c r="AU3866" i="2664" s="1"/>
  <c r="B3867" i="2664"/>
  <c r="AU3867" i="2664" s="1"/>
  <c r="B3868" i="2664"/>
  <c r="AU3868" i="2664" s="1"/>
  <c r="B3869" i="2664"/>
  <c r="AU3869" i="2664" s="1"/>
  <c r="B3870" i="2664"/>
  <c r="AU3870" i="2664" s="1"/>
  <c r="B3871" i="2664"/>
  <c r="AU3871" i="2664" s="1"/>
  <c r="B3872" i="2664"/>
  <c r="AU3872" i="2664" s="1"/>
  <c r="B3873" i="2664"/>
  <c r="AU3873" i="2664" s="1"/>
  <c r="B3874" i="2664"/>
  <c r="AU3874" i="2664" s="1"/>
  <c r="B3875" i="2664"/>
  <c r="AU3875" i="2664" s="1"/>
  <c r="B3876" i="2664"/>
  <c r="AU3876" i="2664" s="1"/>
  <c r="B3877" i="2664"/>
  <c r="AU3877" i="2664" s="1"/>
  <c r="B3878" i="2664"/>
  <c r="AU3878" i="2664" s="1"/>
  <c r="B3879" i="2664"/>
  <c r="AU3879" i="2664" s="1"/>
  <c r="B3880" i="2664"/>
  <c r="AU3880" i="2664" s="1"/>
  <c r="B3881" i="2664"/>
  <c r="AU3881" i="2664" s="1"/>
  <c r="B3882" i="2664"/>
  <c r="AU3882" i="2664" s="1"/>
  <c r="B3883" i="2664"/>
  <c r="AU3883" i="2664" s="1"/>
  <c r="B3884" i="2664"/>
  <c r="AU3884" i="2664" s="1"/>
  <c r="B3885" i="2664"/>
  <c r="AU3885" i="2664" s="1"/>
  <c r="B3886" i="2664"/>
  <c r="AU3886" i="2664" s="1"/>
  <c r="B3887" i="2664"/>
  <c r="AU3887" i="2664" s="1"/>
  <c r="B3888" i="2664"/>
  <c r="AU3888" i="2664" s="1"/>
  <c r="B3889" i="2664"/>
  <c r="AU3889" i="2664" s="1"/>
  <c r="B3890" i="2664"/>
  <c r="AU3890" i="2664" s="1"/>
  <c r="B3891" i="2664"/>
  <c r="AU3891" i="2664" s="1"/>
  <c r="B3892" i="2664"/>
  <c r="AU3892" i="2664" s="1"/>
  <c r="B3893" i="2664"/>
  <c r="AU3893" i="2664" s="1"/>
  <c r="B3894" i="2664"/>
  <c r="AU3894" i="2664" s="1"/>
  <c r="B3895" i="2664"/>
  <c r="AU3895" i="2664" s="1"/>
  <c r="B3896" i="2664"/>
  <c r="AU3896" i="2664" s="1"/>
  <c r="B3897" i="2664"/>
  <c r="AU3897" i="2664" s="1"/>
  <c r="B3898" i="2664"/>
  <c r="AU3898" i="2664" s="1"/>
  <c r="B3899" i="2664"/>
  <c r="AU3899" i="2664" s="1"/>
  <c r="B3900" i="2664"/>
  <c r="AU3900" i="2664" s="1"/>
  <c r="B3901" i="2664"/>
  <c r="AU3901" i="2664" s="1"/>
  <c r="B3902" i="2664"/>
  <c r="AU3902" i="2664" s="1"/>
  <c r="B3903" i="2664"/>
  <c r="AU3903" i="2664" s="1"/>
  <c r="B3904" i="2664"/>
  <c r="AU3904" i="2664" s="1"/>
  <c r="B3905" i="2664"/>
  <c r="AU3905" i="2664" s="1"/>
  <c r="B3906" i="2664"/>
  <c r="AU3906" i="2664" s="1"/>
  <c r="B3907" i="2664"/>
  <c r="AU3907" i="2664" s="1"/>
  <c r="B3908" i="2664"/>
  <c r="AU3908" i="2664" s="1"/>
  <c r="B3909" i="2664"/>
  <c r="AU3909" i="2664" s="1"/>
  <c r="B3910" i="2664"/>
  <c r="AU3910" i="2664" s="1"/>
  <c r="B3911" i="2664"/>
  <c r="AU3911" i="2664" s="1"/>
  <c r="B3912" i="2664"/>
  <c r="AU3912" i="2664" s="1"/>
  <c r="B3913" i="2664"/>
  <c r="AU3913" i="2664" s="1"/>
  <c r="B3914" i="2664"/>
  <c r="AU3914" i="2664" s="1"/>
  <c r="B3915" i="2664"/>
  <c r="AU3915" i="2664" s="1"/>
  <c r="B3916" i="2664"/>
  <c r="AU3916" i="2664" s="1"/>
  <c r="B3917" i="2664"/>
  <c r="AU3917" i="2664" s="1"/>
  <c r="B3918" i="2664"/>
  <c r="AU3918" i="2664" s="1"/>
  <c r="B3919" i="2664"/>
  <c r="AU3919" i="2664" s="1"/>
  <c r="B3920" i="2664"/>
  <c r="AU3920" i="2664" s="1"/>
  <c r="B3921" i="2664"/>
  <c r="AU3921" i="2664" s="1"/>
  <c r="B3922" i="2664"/>
  <c r="AU3922" i="2664" s="1"/>
  <c r="B3923" i="2664"/>
  <c r="AU3923" i="2664" s="1"/>
  <c r="B3924" i="2664"/>
  <c r="AU3924" i="2664" s="1"/>
  <c r="B3925" i="2664"/>
  <c r="AU3925" i="2664" s="1"/>
  <c r="B3926" i="2664"/>
  <c r="AU3926" i="2664" s="1"/>
  <c r="B3927" i="2664"/>
  <c r="AU3927" i="2664" s="1"/>
  <c r="B3928" i="2664"/>
  <c r="AU3928" i="2664" s="1"/>
  <c r="B3929" i="2664"/>
  <c r="AU3929" i="2664" s="1"/>
  <c r="B3930" i="2664"/>
  <c r="AU3930" i="2664" s="1"/>
  <c r="B3931" i="2664"/>
  <c r="AU3931" i="2664" s="1"/>
  <c r="B3932" i="2664"/>
  <c r="AU3932" i="2664" s="1"/>
  <c r="B3933" i="2664"/>
  <c r="AU3933" i="2664" s="1"/>
  <c r="B3934" i="2664"/>
  <c r="AU3934" i="2664" s="1"/>
  <c r="B3935" i="2664"/>
  <c r="AU3935" i="2664" s="1"/>
  <c r="B3936" i="2664"/>
  <c r="AU3936" i="2664" s="1"/>
  <c r="B3937" i="2664"/>
  <c r="AU3937" i="2664" s="1"/>
  <c r="B3938" i="2664"/>
  <c r="AU3938" i="2664" s="1"/>
  <c r="B3939" i="2664"/>
  <c r="AU3939" i="2664" s="1"/>
  <c r="B3940" i="2664"/>
  <c r="AU3940" i="2664" s="1"/>
  <c r="B3941" i="2664"/>
  <c r="AU3941" i="2664" s="1"/>
  <c r="B3942" i="2664"/>
  <c r="AU3942" i="2664" s="1"/>
  <c r="B3943" i="2664"/>
  <c r="AU3943" i="2664" s="1"/>
  <c r="B3944" i="2664"/>
  <c r="AU3944" i="2664" s="1"/>
  <c r="B3945" i="2664"/>
  <c r="AU3945" i="2664" s="1"/>
  <c r="B3946" i="2664"/>
  <c r="AU3946" i="2664" s="1"/>
  <c r="B3947" i="2664"/>
  <c r="AU3947" i="2664" s="1"/>
  <c r="B3948" i="2664"/>
  <c r="AU3948" i="2664" s="1"/>
  <c r="B3949" i="2664"/>
  <c r="AU3949" i="2664" s="1"/>
  <c r="B3950" i="2664"/>
  <c r="AU3950" i="2664" s="1"/>
  <c r="B3951" i="2664"/>
  <c r="AU3951" i="2664" s="1"/>
  <c r="B3952" i="2664"/>
  <c r="AU3952" i="2664" s="1"/>
  <c r="B3953" i="2664"/>
  <c r="AU3953" i="2664" s="1"/>
  <c r="B3954" i="2664"/>
  <c r="AU3954" i="2664" s="1"/>
  <c r="B3955" i="2664"/>
  <c r="AU3955" i="2664" s="1"/>
  <c r="B3956" i="2664"/>
  <c r="AU3956" i="2664" s="1"/>
  <c r="B3957" i="2664"/>
  <c r="AU3957" i="2664" s="1"/>
  <c r="B3958" i="2664"/>
  <c r="AU3958" i="2664" s="1"/>
  <c r="B3959" i="2664"/>
  <c r="AU3959" i="2664" s="1"/>
  <c r="B3960" i="2664"/>
  <c r="AU3960" i="2664" s="1"/>
  <c r="B3961" i="2664"/>
  <c r="AU3961" i="2664" s="1"/>
  <c r="B3962" i="2664"/>
  <c r="AU3962" i="2664" s="1"/>
  <c r="B3963" i="2664"/>
  <c r="AU3963" i="2664" s="1"/>
  <c r="B3964" i="2664"/>
  <c r="AU3964" i="2664" s="1"/>
  <c r="B3965" i="2664"/>
  <c r="AU3965" i="2664" s="1"/>
  <c r="B3966" i="2664"/>
  <c r="AU3966" i="2664" s="1"/>
  <c r="B3967" i="2664"/>
  <c r="AU3967" i="2664" s="1"/>
  <c r="B3968" i="2664"/>
  <c r="AU3968" i="2664" s="1"/>
  <c r="B3969" i="2664"/>
  <c r="AU3969" i="2664" s="1"/>
  <c r="B3970" i="2664"/>
  <c r="AU3970" i="2664" s="1"/>
  <c r="B3971" i="2664"/>
  <c r="AU3971" i="2664" s="1"/>
  <c r="B3972" i="2664"/>
  <c r="AU3972" i="2664" s="1"/>
  <c r="B3973" i="2664"/>
  <c r="AU3973" i="2664" s="1"/>
  <c r="B3974" i="2664"/>
  <c r="AU3974" i="2664" s="1"/>
  <c r="B3975" i="2664"/>
  <c r="AU3975" i="2664" s="1"/>
  <c r="B3976" i="2664"/>
  <c r="AU3976" i="2664" s="1"/>
  <c r="B3977" i="2664"/>
  <c r="AU3977" i="2664" s="1"/>
  <c r="B3978" i="2664"/>
  <c r="AU3978" i="2664" s="1"/>
  <c r="B3979" i="2664"/>
  <c r="AU3979" i="2664" s="1"/>
  <c r="B3980" i="2664"/>
  <c r="AU3980" i="2664" s="1"/>
  <c r="B3981" i="2664"/>
  <c r="AU3981" i="2664" s="1"/>
  <c r="B3982" i="2664"/>
  <c r="AU3982" i="2664" s="1"/>
  <c r="B3983" i="2664"/>
  <c r="AU3983" i="2664" s="1"/>
  <c r="B3984" i="2664"/>
  <c r="AU3984" i="2664" s="1"/>
  <c r="B3985" i="2664"/>
  <c r="AU3985" i="2664" s="1"/>
  <c r="B3986" i="2664"/>
  <c r="AU3986" i="2664" s="1"/>
  <c r="B3987" i="2664"/>
  <c r="AU3987" i="2664" s="1"/>
  <c r="B3988" i="2664"/>
  <c r="AU3988" i="2664" s="1"/>
  <c r="B3989" i="2664"/>
  <c r="AU3989" i="2664" s="1"/>
  <c r="B3990" i="2664"/>
  <c r="AU3990" i="2664" s="1"/>
  <c r="B3991" i="2664"/>
  <c r="AU3991" i="2664" s="1"/>
  <c r="B3992" i="2664"/>
  <c r="AU3992" i="2664" s="1"/>
  <c r="B3993" i="2664"/>
  <c r="AU3993" i="2664" s="1"/>
  <c r="B3994" i="2664"/>
  <c r="AU3994" i="2664" s="1"/>
  <c r="B3995" i="2664"/>
  <c r="AU3995" i="2664" s="1"/>
  <c r="B3996" i="2664"/>
  <c r="AU3996" i="2664" s="1"/>
  <c r="B3997" i="2664"/>
  <c r="AU3997" i="2664" s="1"/>
  <c r="B3998" i="2664"/>
  <c r="AU3998" i="2664" s="1"/>
  <c r="B3999" i="2664"/>
  <c r="AU3999" i="2664" s="1"/>
  <c r="B4000" i="2664"/>
  <c r="AU4000" i="2664" s="1"/>
  <c r="B4001" i="2664"/>
  <c r="AU4001" i="2664" s="1"/>
  <c r="B4002" i="2664"/>
  <c r="AU4002" i="2664" s="1"/>
  <c r="B4003" i="2664"/>
  <c r="AU4003" i="2664" s="1"/>
  <c r="B4004" i="2664"/>
  <c r="AU4004" i="2664" s="1"/>
  <c r="B4005" i="2664"/>
  <c r="AU4005" i="2664" s="1"/>
  <c r="B4006" i="2664"/>
  <c r="AU4006" i="2664" s="1"/>
  <c r="B4007" i="2664"/>
  <c r="AU4007" i="2664" s="1"/>
  <c r="B4008" i="2664"/>
  <c r="AU4008" i="2664" s="1"/>
  <c r="B4009" i="2664"/>
  <c r="AU4009" i="2664" s="1"/>
  <c r="B4010" i="2664"/>
  <c r="AU4010" i="2664" s="1"/>
  <c r="B4011" i="2664"/>
  <c r="AU4011" i="2664" s="1"/>
  <c r="B4012" i="2664"/>
  <c r="AU4012" i="2664" s="1"/>
  <c r="B4013" i="2664"/>
  <c r="AU4013" i="2664" s="1"/>
  <c r="B4014" i="2664"/>
  <c r="AU4014" i="2664" s="1"/>
  <c r="B4015" i="2664"/>
  <c r="AU4015" i="2664" s="1"/>
  <c r="B4016" i="2664"/>
  <c r="AU4016" i="2664" s="1"/>
  <c r="B4017" i="2664"/>
  <c r="AU4017" i="2664" s="1"/>
  <c r="B4018" i="2664"/>
  <c r="AU4018" i="2664" s="1"/>
  <c r="B4019" i="2664"/>
  <c r="AU4019" i="2664" s="1"/>
  <c r="B4020" i="2664"/>
  <c r="AU4020" i="2664" s="1"/>
  <c r="B4021" i="2664"/>
  <c r="AU4021" i="2664" s="1"/>
  <c r="B4022" i="2664"/>
  <c r="AU4022" i="2664" s="1"/>
  <c r="B4023" i="2664"/>
  <c r="AU4023" i="2664" s="1"/>
  <c r="B4024" i="2664"/>
  <c r="AU4024" i="2664" s="1"/>
  <c r="B4025" i="2664"/>
  <c r="AU4025" i="2664" s="1"/>
  <c r="B4026" i="2664"/>
  <c r="AU4026" i="2664" s="1"/>
  <c r="B4027" i="2664"/>
  <c r="AU4027" i="2664" s="1"/>
  <c r="B4028" i="2664"/>
  <c r="AU4028" i="2664" s="1"/>
  <c r="B4029" i="2664"/>
  <c r="AU4029" i="2664" s="1"/>
  <c r="B4030" i="2664"/>
  <c r="AU4030" i="2664" s="1"/>
  <c r="B4031" i="2664"/>
  <c r="AU4031" i="2664" s="1"/>
  <c r="B4032" i="2664"/>
  <c r="AU4032" i="2664" s="1"/>
  <c r="B4033" i="2664"/>
  <c r="AU4033" i="2664" s="1"/>
  <c r="B4034" i="2664"/>
  <c r="AU4034" i="2664" s="1"/>
  <c r="B4035" i="2664"/>
  <c r="AU4035" i="2664" s="1"/>
  <c r="B4036" i="2664"/>
  <c r="AU4036" i="2664" s="1"/>
  <c r="B4037" i="2664"/>
  <c r="AU4037" i="2664" s="1"/>
  <c r="B4038" i="2664"/>
  <c r="AU4038" i="2664" s="1"/>
  <c r="B4039" i="2664"/>
  <c r="AU4039" i="2664" s="1"/>
  <c r="B4040" i="2664"/>
  <c r="AU4040" i="2664" s="1"/>
  <c r="B4041" i="2664"/>
  <c r="AU4041" i="2664" s="1"/>
  <c r="B4042" i="2664"/>
  <c r="AU4042" i="2664" s="1"/>
  <c r="B4043" i="2664"/>
  <c r="AU4043" i="2664" s="1"/>
  <c r="B4044" i="2664"/>
  <c r="AU4044" i="2664" s="1"/>
  <c r="B4045" i="2664"/>
  <c r="AU4045" i="2664" s="1"/>
  <c r="B4046" i="2664"/>
  <c r="AU4046" i="2664" s="1"/>
  <c r="B4047" i="2664"/>
  <c r="AU4047" i="2664" s="1"/>
  <c r="B4048" i="2664"/>
  <c r="AU4048" i="2664" s="1"/>
  <c r="B4049" i="2664"/>
  <c r="AU4049" i="2664" s="1"/>
  <c r="B4050" i="2664"/>
  <c r="AU4050" i="2664" s="1"/>
  <c r="B4051" i="2664"/>
  <c r="AU4051" i="2664" s="1"/>
  <c r="B4052" i="2664"/>
  <c r="AU4052" i="2664" s="1"/>
  <c r="B4053" i="2664"/>
  <c r="AU4053" i="2664" s="1"/>
  <c r="B4054" i="2664"/>
  <c r="AU4054" i="2664" s="1"/>
  <c r="B4055" i="2664"/>
  <c r="AU4055" i="2664" s="1"/>
  <c r="B4056" i="2664"/>
  <c r="AU4056" i="2664" s="1"/>
  <c r="B4057" i="2664"/>
  <c r="AU4057" i="2664" s="1"/>
  <c r="B4058" i="2664"/>
  <c r="AU4058" i="2664" s="1"/>
  <c r="B4059" i="2664"/>
  <c r="AU4059" i="2664" s="1"/>
  <c r="B4060" i="2664"/>
  <c r="AU4060" i="2664" s="1"/>
  <c r="B4061" i="2664"/>
  <c r="AU4061" i="2664" s="1"/>
  <c r="B4062" i="2664"/>
  <c r="AU4062" i="2664" s="1"/>
  <c r="B4063" i="2664"/>
  <c r="AU4063" i="2664" s="1"/>
  <c r="B4064" i="2664"/>
  <c r="AU4064" i="2664" s="1"/>
  <c r="B4065" i="2664"/>
  <c r="AU4065" i="2664" s="1"/>
  <c r="B4066" i="2664"/>
  <c r="AU4066" i="2664" s="1"/>
  <c r="B4067" i="2664"/>
  <c r="AU4067" i="2664" s="1"/>
  <c r="B4068" i="2664"/>
  <c r="AU4068" i="2664" s="1"/>
  <c r="B4069" i="2664"/>
  <c r="AU4069" i="2664" s="1"/>
  <c r="B4070" i="2664"/>
  <c r="AU4070" i="2664" s="1"/>
  <c r="B4071" i="2664"/>
  <c r="AU4071" i="2664" s="1"/>
  <c r="B4072" i="2664"/>
  <c r="AU4072" i="2664" s="1"/>
  <c r="B4073" i="2664"/>
  <c r="AU4073" i="2664" s="1"/>
  <c r="B4074" i="2664"/>
  <c r="AU4074" i="2664" s="1"/>
  <c r="B4075" i="2664"/>
  <c r="AU4075" i="2664" s="1"/>
  <c r="B4076" i="2664"/>
  <c r="AU4076" i="2664" s="1"/>
  <c r="B4077" i="2664"/>
  <c r="AU4077" i="2664" s="1"/>
  <c r="B4078" i="2664"/>
  <c r="AU4078" i="2664" s="1"/>
  <c r="B4079" i="2664"/>
  <c r="AU4079" i="2664" s="1"/>
  <c r="B4080" i="2664"/>
  <c r="AU4080" i="2664" s="1"/>
  <c r="B4081" i="2664"/>
  <c r="AU4081" i="2664" s="1"/>
  <c r="B4082" i="2664"/>
  <c r="AU4082" i="2664" s="1"/>
  <c r="B4083" i="2664"/>
  <c r="AU4083" i="2664" s="1"/>
  <c r="B4084" i="2664"/>
  <c r="AU4084" i="2664" s="1"/>
  <c r="B4085" i="2664"/>
  <c r="AU4085" i="2664" s="1"/>
  <c r="B4086" i="2664"/>
  <c r="AU4086" i="2664" s="1"/>
  <c r="B4087" i="2664"/>
  <c r="AU4087" i="2664" s="1"/>
  <c r="B4088" i="2664"/>
  <c r="AU4088" i="2664" s="1"/>
  <c r="B4089" i="2664"/>
  <c r="AU4089" i="2664" s="1"/>
  <c r="B4090" i="2664"/>
  <c r="AU4090" i="2664" s="1"/>
  <c r="B4091" i="2664"/>
  <c r="AU4091" i="2664" s="1"/>
  <c r="B4092" i="2664"/>
  <c r="AU4092" i="2664" s="1"/>
  <c r="B4093" i="2664"/>
  <c r="AU4093" i="2664" s="1"/>
  <c r="B4094" i="2664"/>
  <c r="AU4094" i="2664" s="1"/>
  <c r="B4095" i="2664"/>
  <c r="AU4095" i="2664" s="1"/>
  <c r="B4096" i="2664"/>
  <c r="AU4096" i="2664" s="1"/>
  <c r="B4097" i="2664"/>
  <c r="AU4097" i="2664" s="1"/>
  <c r="B4098" i="2664"/>
  <c r="AU4098" i="2664" s="1"/>
  <c r="B4099" i="2664"/>
  <c r="AU4099" i="2664" s="1"/>
  <c r="B4100" i="2664"/>
  <c r="AU4100" i="2664" s="1"/>
  <c r="B4101" i="2664"/>
  <c r="AU4101" i="2664" s="1"/>
  <c r="B4102" i="2664"/>
  <c r="AU4102" i="2664" s="1"/>
  <c r="B4103" i="2664"/>
  <c r="AU4103" i="2664" s="1"/>
  <c r="B4104" i="2664"/>
  <c r="AU4104" i="2664" s="1"/>
  <c r="B4105" i="2664"/>
  <c r="AU4105" i="2664" s="1"/>
  <c r="B4106" i="2664"/>
  <c r="AU4106" i="2664" s="1"/>
  <c r="B4107" i="2664"/>
  <c r="AU4107" i="2664" s="1"/>
  <c r="B4108" i="2664"/>
  <c r="AU4108" i="2664" s="1"/>
  <c r="B4109" i="2664"/>
  <c r="AU4109" i="2664" s="1"/>
  <c r="B4110" i="2664"/>
  <c r="AU4110" i="2664" s="1"/>
  <c r="B4111" i="2664"/>
  <c r="AU4111" i="2664" s="1"/>
  <c r="B4112" i="2664"/>
  <c r="AU4112" i="2664" s="1"/>
  <c r="B4113" i="2664"/>
  <c r="AU4113" i="2664" s="1"/>
  <c r="B4114" i="2664"/>
  <c r="AU4114" i="2664" s="1"/>
  <c r="B4115" i="2664"/>
  <c r="AU4115" i="2664" s="1"/>
  <c r="B4116" i="2664"/>
  <c r="AU4116" i="2664" s="1"/>
  <c r="B4117" i="2664"/>
  <c r="AU4117" i="2664" s="1"/>
  <c r="B4118" i="2664"/>
  <c r="AU4118" i="2664" s="1"/>
  <c r="B4119" i="2664"/>
  <c r="AU4119" i="2664" s="1"/>
  <c r="B4120" i="2664"/>
  <c r="AU4120" i="2664" s="1"/>
  <c r="B4121" i="2664"/>
  <c r="AU4121" i="2664" s="1"/>
  <c r="B4122" i="2664"/>
  <c r="AU4122" i="2664" s="1"/>
  <c r="B4123" i="2664"/>
  <c r="AU4123" i="2664" s="1"/>
  <c r="B4124" i="2664"/>
  <c r="AU4124" i="2664" s="1"/>
  <c r="B4125" i="2664"/>
  <c r="AU4125" i="2664" s="1"/>
  <c r="B4126" i="2664"/>
  <c r="AU4126" i="2664" s="1"/>
  <c r="B4127" i="2664"/>
  <c r="AU4127" i="2664" s="1"/>
  <c r="B4128" i="2664"/>
  <c r="AU4128" i="2664" s="1"/>
  <c r="B4129" i="2664"/>
  <c r="AU4129" i="2664" s="1"/>
  <c r="B4130" i="2664"/>
  <c r="AU4130" i="2664" s="1"/>
  <c r="B4131" i="2664"/>
  <c r="AU4131" i="2664" s="1"/>
  <c r="B4132" i="2664"/>
  <c r="AU4132" i="2664" s="1"/>
  <c r="B4133" i="2664"/>
  <c r="AU4133" i="2664" s="1"/>
  <c r="B4134" i="2664"/>
  <c r="AU4134" i="2664" s="1"/>
  <c r="B4135" i="2664"/>
  <c r="AU4135" i="2664" s="1"/>
  <c r="B4136" i="2664"/>
  <c r="AU4136" i="2664" s="1"/>
  <c r="B4137" i="2664"/>
  <c r="AU4137" i="2664" s="1"/>
  <c r="B4138" i="2664"/>
  <c r="AU4138" i="2664" s="1"/>
  <c r="B4139" i="2664"/>
  <c r="AU4139" i="2664" s="1"/>
  <c r="B4140" i="2664"/>
  <c r="AU4140" i="2664" s="1"/>
  <c r="B4141" i="2664"/>
  <c r="AU4141" i="2664" s="1"/>
  <c r="B4142" i="2664"/>
  <c r="AU4142" i="2664" s="1"/>
  <c r="B4143" i="2664"/>
  <c r="AU4143" i="2664" s="1"/>
  <c r="B4144" i="2664"/>
  <c r="AU4144" i="2664" s="1"/>
  <c r="B4145" i="2664"/>
  <c r="AU4145" i="2664" s="1"/>
  <c r="B4146" i="2664"/>
  <c r="AU4146" i="2664" s="1"/>
  <c r="B4147" i="2664"/>
  <c r="AU4147" i="2664" s="1"/>
  <c r="B4148" i="2664"/>
  <c r="AU4148" i="2664" s="1"/>
  <c r="B4149" i="2664"/>
  <c r="AU4149" i="2664" s="1"/>
  <c r="B4150" i="2664"/>
  <c r="AU4150" i="2664" s="1"/>
  <c r="B4151" i="2664"/>
  <c r="AU4151" i="2664" s="1"/>
  <c r="B4152" i="2664"/>
  <c r="AU4152" i="2664" s="1"/>
  <c r="B4153" i="2664"/>
  <c r="AU4153" i="2664" s="1"/>
  <c r="B4154" i="2664"/>
  <c r="AU4154" i="2664" s="1"/>
  <c r="B4155" i="2664"/>
  <c r="AU4155" i="2664" s="1"/>
  <c r="B4156" i="2664"/>
  <c r="AU4156" i="2664" s="1"/>
  <c r="B4157" i="2664"/>
  <c r="AU4157" i="2664" s="1"/>
  <c r="B4158" i="2664"/>
  <c r="AU4158" i="2664" s="1"/>
  <c r="B4159" i="2664"/>
  <c r="AU4159" i="2664" s="1"/>
  <c r="B4160" i="2664"/>
  <c r="AU4160" i="2664" s="1"/>
  <c r="B4161" i="2664"/>
  <c r="AU4161" i="2664" s="1"/>
  <c r="B4162" i="2664"/>
  <c r="AU4162" i="2664" s="1"/>
  <c r="B4163" i="2664"/>
  <c r="AU4163" i="2664" s="1"/>
  <c r="B4164" i="2664"/>
  <c r="AU4164" i="2664" s="1"/>
  <c r="B4165" i="2664"/>
  <c r="AU4165" i="2664" s="1"/>
  <c r="B4166" i="2664"/>
  <c r="AU4166" i="2664" s="1"/>
  <c r="B4167" i="2664"/>
  <c r="AU4167" i="2664" s="1"/>
  <c r="B4168" i="2664"/>
  <c r="AU4168" i="2664" s="1"/>
  <c r="B4169" i="2664"/>
  <c r="AU4169" i="2664" s="1"/>
  <c r="B4170" i="2664"/>
  <c r="AU4170" i="2664" s="1"/>
  <c r="B4171" i="2664"/>
  <c r="AU4171" i="2664" s="1"/>
  <c r="B4172" i="2664"/>
  <c r="AU4172" i="2664" s="1"/>
  <c r="B4173" i="2664"/>
  <c r="AU4173" i="2664" s="1"/>
  <c r="B4174" i="2664"/>
  <c r="AU4174" i="2664" s="1"/>
  <c r="B4175" i="2664"/>
  <c r="AU4175" i="2664" s="1"/>
  <c r="B4176" i="2664"/>
  <c r="AU4176" i="2664" s="1"/>
  <c r="B4177" i="2664"/>
  <c r="AU4177" i="2664" s="1"/>
  <c r="B4178" i="2664"/>
  <c r="AU4178" i="2664" s="1"/>
  <c r="B4179" i="2664"/>
  <c r="AU4179" i="2664" s="1"/>
  <c r="B4180" i="2664"/>
  <c r="AU4180" i="2664" s="1"/>
  <c r="B4181" i="2664"/>
  <c r="AU4181" i="2664" s="1"/>
  <c r="B4182" i="2664"/>
  <c r="AU4182" i="2664" s="1"/>
  <c r="B4183" i="2664"/>
  <c r="AU4183" i="2664" s="1"/>
  <c r="B4184" i="2664"/>
  <c r="AU4184" i="2664" s="1"/>
  <c r="B4185" i="2664"/>
  <c r="AT4185" i="2664" s="1"/>
  <c r="B4186" i="2664"/>
  <c r="AU4186" i="2664" s="1"/>
  <c r="B4187" i="2664"/>
  <c r="AU4187" i="2664" s="1"/>
  <c r="B4188" i="2664"/>
  <c r="AT4188" i="2664" s="1"/>
  <c r="B4189" i="2664"/>
  <c r="AT4189" i="2664" s="1"/>
  <c r="B4190" i="2664"/>
  <c r="AU4190" i="2664" s="1"/>
  <c r="B4191" i="2664"/>
  <c r="AU4191" i="2664" s="1"/>
  <c r="B4192" i="2664"/>
  <c r="AT4192" i="2664" s="1"/>
  <c r="B4193" i="2664"/>
  <c r="AT4193" i="2664" s="1"/>
  <c r="B4194" i="2664"/>
  <c r="AU4194" i="2664" s="1"/>
  <c r="B4195" i="2664"/>
  <c r="AU4195" i="2664" s="1"/>
  <c r="B4196" i="2664"/>
  <c r="AT4196" i="2664" s="1"/>
  <c r="B4197" i="2664"/>
  <c r="AT4197" i="2664" s="1"/>
  <c r="B4198" i="2664"/>
  <c r="AU4198" i="2664" s="1"/>
  <c r="B4199" i="2664"/>
  <c r="AU4199" i="2664" s="1"/>
  <c r="B4200" i="2664"/>
  <c r="AT4200" i="2664" s="1"/>
  <c r="B4201" i="2664"/>
  <c r="AT4201" i="2664" s="1"/>
  <c r="B4202" i="2664"/>
  <c r="AU4202" i="2664" s="1"/>
  <c r="B4203" i="2664"/>
  <c r="AU4203" i="2664" s="1"/>
  <c r="B4204" i="2664"/>
  <c r="AT4204" i="2664" s="1"/>
  <c r="B4205" i="2664"/>
  <c r="AT4205" i="2664" s="1"/>
  <c r="B4206" i="2664"/>
  <c r="AU4206" i="2664" s="1"/>
  <c r="B4207" i="2664"/>
  <c r="AU4207" i="2664" s="1"/>
  <c r="B4208" i="2664"/>
  <c r="AT4208" i="2664" s="1"/>
  <c r="B4209" i="2664"/>
  <c r="AT4209" i="2664" s="1"/>
  <c r="B4210" i="2664"/>
  <c r="AU4210" i="2664" s="1"/>
  <c r="B4211" i="2664"/>
  <c r="AU4211" i="2664" s="1"/>
  <c r="B4212" i="2664"/>
  <c r="AT4212" i="2664" s="1"/>
  <c r="B4213" i="2664"/>
  <c r="AT4213" i="2664" s="1"/>
  <c r="B4214" i="2664"/>
  <c r="AU4214" i="2664" s="1"/>
  <c r="B4215" i="2664"/>
  <c r="AU4215" i="2664" s="1"/>
  <c r="B4216" i="2664"/>
  <c r="AT4216" i="2664" s="1"/>
  <c r="B4217" i="2664"/>
  <c r="AT4217" i="2664" s="1"/>
  <c r="B4218" i="2664"/>
  <c r="AU4218" i="2664" s="1"/>
  <c r="B4219" i="2664"/>
  <c r="AU4219" i="2664" s="1"/>
  <c r="B4220" i="2664"/>
  <c r="AT4220" i="2664" s="1"/>
  <c r="B4221" i="2664"/>
  <c r="AT4221" i="2664" s="1"/>
  <c r="B4222" i="2664"/>
  <c r="AU4222" i="2664" s="1"/>
  <c r="B4223" i="2664"/>
  <c r="AU4223" i="2664" s="1"/>
  <c r="B4224" i="2664"/>
  <c r="AT4224" i="2664" s="1"/>
  <c r="B4225" i="2664"/>
  <c r="AT4225" i="2664" s="1"/>
  <c r="B4226" i="2664"/>
  <c r="AU4226" i="2664" s="1"/>
  <c r="B4227" i="2664"/>
  <c r="AU4227" i="2664" s="1"/>
  <c r="B4228" i="2664"/>
  <c r="AT4228" i="2664" s="1"/>
  <c r="B4229" i="2664"/>
  <c r="AT4229" i="2664" s="1"/>
  <c r="B4230" i="2664"/>
  <c r="AU4230" i="2664" s="1"/>
  <c r="B4231" i="2664"/>
  <c r="AU4231" i="2664" s="1"/>
  <c r="B4232" i="2664"/>
  <c r="AT4232" i="2664" s="1"/>
  <c r="B4233" i="2664"/>
  <c r="AT4233" i="2664" s="1"/>
  <c r="B4234" i="2664"/>
  <c r="AU4234" i="2664" s="1"/>
  <c r="B4235" i="2664"/>
  <c r="AU4235" i="2664" s="1"/>
  <c r="B4236" i="2664"/>
  <c r="AT4236" i="2664" s="1"/>
  <c r="B4237" i="2664"/>
  <c r="AT4237" i="2664" s="1"/>
  <c r="B4238" i="2664"/>
  <c r="AU4238" i="2664" s="1"/>
  <c r="B4239" i="2664"/>
  <c r="AU4239" i="2664" s="1"/>
  <c r="B4240" i="2664"/>
  <c r="AT4240" i="2664" s="1"/>
  <c r="B4241" i="2664"/>
  <c r="AT4241" i="2664" s="1"/>
  <c r="B4242" i="2664"/>
  <c r="AU4242" i="2664" s="1"/>
  <c r="B4243" i="2664"/>
  <c r="AU4243" i="2664" s="1"/>
  <c r="B4244" i="2664"/>
  <c r="AT4244" i="2664" s="1"/>
  <c r="B4245" i="2664"/>
  <c r="AT4245" i="2664" s="1"/>
  <c r="B4246" i="2664"/>
  <c r="AU4246" i="2664" s="1"/>
  <c r="B4247" i="2664"/>
  <c r="AU4247" i="2664" s="1"/>
  <c r="B4248" i="2664"/>
  <c r="AT4248" i="2664" s="1"/>
  <c r="B4249" i="2664"/>
  <c r="AT4249" i="2664" s="1"/>
  <c r="B4250" i="2664"/>
  <c r="AU4250" i="2664" s="1"/>
  <c r="B4251" i="2664"/>
  <c r="AU4251" i="2664" s="1"/>
  <c r="B4252" i="2664"/>
  <c r="AT4252" i="2664" s="1"/>
  <c r="B4253" i="2664"/>
  <c r="AT4253" i="2664" s="1"/>
  <c r="B4254" i="2664"/>
  <c r="AU4254" i="2664" s="1"/>
  <c r="B4255" i="2664"/>
  <c r="AU4255" i="2664" s="1"/>
  <c r="B4256" i="2664"/>
  <c r="AT4256" i="2664" s="1"/>
  <c r="B4257" i="2664"/>
  <c r="AT4257" i="2664" s="1"/>
  <c r="B4258" i="2664"/>
  <c r="AU4258" i="2664" s="1"/>
  <c r="B4259" i="2664"/>
  <c r="AU4259" i="2664" s="1"/>
  <c r="B4260" i="2664"/>
  <c r="AT4260" i="2664" s="1"/>
  <c r="B4261" i="2664"/>
  <c r="AT4261" i="2664" s="1"/>
  <c r="B4262" i="2664"/>
  <c r="AU4262" i="2664" s="1"/>
  <c r="B4263" i="2664"/>
  <c r="AU4263" i="2664" s="1"/>
  <c r="B4264" i="2664"/>
  <c r="AT4264" i="2664" s="1"/>
  <c r="B4265" i="2664"/>
  <c r="AT4265" i="2664" s="1"/>
  <c r="B4266" i="2664"/>
  <c r="AU4266" i="2664" s="1"/>
  <c r="B4267" i="2664"/>
  <c r="AU4267" i="2664" s="1"/>
  <c r="B4268" i="2664"/>
  <c r="AT4268" i="2664" s="1"/>
  <c r="B4269" i="2664"/>
  <c r="AT4269" i="2664" s="1"/>
  <c r="B4270" i="2664"/>
  <c r="AU4270" i="2664" s="1"/>
  <c r="B4271" i="2664"/>
  <c r="AU4271" i="2664" s="1"/>
  <c r="B4272" i="2664"/>
  <c r="AT4272" i="2664" s="1"/>
  <c r="B4273" i="2664"/>
  <c r="AT4273" i="2664" s="1"/>
  <c r="B4274" i="2664"/>
  <c r="AU4274" i="2664" s="1"/>
  <c r="B4275" i="2664"/>
  <c r="AU4275" i="2664" s="1"/>
  <c r="B4276" i="2664"/>
  <c r="AT4276" i="2664" s="1"/>
  <c r="B4277" i="2664"/>
  <c r="AT4277" i="2664" s="1"/>
  <c r="B4278" i="2664"/>
  <c r="AU4278" i="2664" s="1"/>
  <c r="B4279" i="2664"/>
  <c r="AU4279" i="2664" s="1"/>
  <c r="B4280" i="2664"/>
  <c r="AT4280" i="2664" s="1"/>
  <c r="B4281" i="2664"/>
  <c r="AT4281" i="2664" s="1"/>
  <c r="B4282" i="2664"/>
  <c r="AU4282" i="2664" s="1"/>
  <c r="B4283" i="2664"/>
  <c r="AU4283" i="2664" s="1"/>
  <c r="B4284" i="2664"/>
  <c r="AT4284" i="2664" s="1"/>
  <c r="B4285" i="2664"/>
  <c r="AT4285" i="2664" s="1"/>
  <c r="B4286" i="2664"/>
  <c r="AU4286" i="2664" s="1"/>
  <c r="B4287" i="2664"/>
  <c r="AU4287" i="2664" s="1"/>
  <c r="B4288" i="2664"/>
  <c r="AT4288" i="2664" s="1"/>
  <c r="B4289" i="2664"/>
  <c r="AT4289" i="2664" s="1"/>
  <c r="B4290" i="2664"/>
  <c r="AU4290" i="2664" s="1"/>
  <c r="B4291" i="2664"/>
  <c r="AU4291" i="2664" s="1"/>
  <c r="B4292" i="2664"/>
  <c r="AT4292" i="2664" s="1"/>
  <c r="B4293" i="2664"/>
  <c r="AT4293" i="2664" s="1"/>
  <c r="B4294" i="2664"/>
  <c r="AU4294" i="2664" s="1"/>
  <c r="B4295" i="2664"/>
  <c r="AU4295" i="2664" s="1"/>
  <c r="B4296" i="2664"/>
  <c r="AT4296" i="2664" s="1"/>
  <c r="B4297" i="2664"/>
  <c r="AT4297" i="2664" s="1"/>
  <c r="B4298" i="2664"/>
  <c r="AU4298" i="2664" s="1"/>
  <c r="B4299" i="2664"/>
  <c r="AU4299" i="2664" s="1"/>
  <c r="B4300" i="2664"/>
  <c r="AT4300" i="2664" s="1"/>
  <c r="B4301" i="2664"/>
  <c r="AT4301" i="2664" s="1"/>
  <c r="B4302" i="2664"/>
  <c r="AU4302" i="2664" s="1"/>
  <c r="B4303" i="2664"/>
  <c r="AU4303" i="2664" s="1"/>
  <c r="B4304" i="2664"/>
  <c r="AT4304" i="2664" s="1"/>
  <c r="B4305" i="2664"/>
  <c r="AT4305" i="2664" s="1"/>
  <c r="B4306" i="2664"/>
  <c r="AU4306" i="2664" s="1"/>
  <c r="B4307" i="2664"/>
  <c r="AU4307" i="2664" s="1"/>
  <c r="B4308" i="2664"/>
  <c r="AT4308" i="2664" s="1"/>
  <c r="B4309" i="2664"/>
  <c r="AT4309" i="2664" s="1"/>
  <c r="B4310" i="2664"/>
  <c r="AU4310" i="2664" s="1"/>
  <c r="B4311" i="2664"/>
  <c r="AU4311" i="2664" s="1"/>
  <c r="B4312" i="2664"/>
  <c r="AT4312" i="2664" s="1"/>
  <c r="B4313" i="2664"/>
  <c r="AT4313" i="2664" s="1"/>
  <c r="B4314" i="2664"/>
  <c r="AU4314" i="2664" s="1"/>
  <c r="B4315" i="2664"/>
  <c r="AU4315" i="2664" s="1"/>
  <c r="B4316" i="2664"/>
  <c r="AT4316" i="2664" s="1"/>
  <c r="B4317" i="2664"/>
  <c r="AT4317" i="2664" s="1"/>
  <c r="B4318" i="2664"/>
  <c r="AU4318" i="2664" s="1"/>
  <c r="B4319" i="2664"/>
  <c r="AU4319" i="2664" s="1"/>
  <c r="B4320" i="2664"/>
  <c r="AT4320" i="2664" s="1"/>
  <c r="B4321" i="2664"/>
  <c r="AT4321" i="2664" s="1"/>
  <c r="B4322" i="2664"/>
  <c r="AU4322" i="2664" s="1"/>
  <c r="B4323" i="2664"/>
  <c r="AU4323" i="2664" s="1"/>
  <c r="B4324" i="2664"/>
  <c r="AT4324" i="2664" s="1"/>
  <c r="B4325" i="2664"/>
  <c r="AT4325" i="2664" s="1"/>
  <c r="B4326" i="2664"/>
  <c r="AU4326" i="2664" s="1"/>
  <c r="B4327" i="2664"/>
  <c r="AU4327" i="2664" s="1"/>
  <c r="B4328" i="2664"/>
  <c r="AT4328" i="2664" s="1"/>
  <c r="B4329" i="2664"/>
  <c r="AT4329" i="2664" s="1"/>
  <c r="B4330" i="2664"/>
  <c r="AU4330" i="2664" s="1"/>
  <c r="B4331" i="2664"/>
  <c r="AU4331" i="2664" s="1"/>
  <c r="B4332" i="2664"/>
  <c r="AT4332" i="2664" s="1"/>
  <c r="B4333" i="2664"/>
  <c r="AT4333" i="2664" s="1"/>
  <c r="B4334" i="2664"/>
  <c r="AU4334" i="2664" s="1"/>
  <c r="B4335" i="2664"/>
  <c r="AU4335" i="2664" s="1"/>
  <c r="B4336" i="2664"/>
  <c r="AT4336" i="2664" s="1"/>
  <c r="B4337" i="2664"/>
  <c r="AT4337" i="2664" s="1"/>
  <c r="B4338" i="2664"/>
  <c r="AU4338" i="2664" s="1"/>
  <c r="B4339" i="2664"/>
  <c r="AU4339" i="2664" s="1"/>
  <c r="B4340" i="2664"/>
  <c r="AT4340" i="2664" s="1"/>
  <c r="B4341" i="2664"/>
  <c r="AT4341" i="2664" s="1"/>
  <c r="B4342" i="2664"/>
  <c r="AU4342" i="2664" s="1"/>
  <c r="B4343" i="2664"/>
  <c r="AU4343" i="2664" s="1"/>
  <c r="B4344" i="2664"/>
  <c r="AT4344" i="2664" s="1"/>
  <c r="B4345" i="2664"/>
  <c r="AT4345" i="2664" s="1"/>
  <c r="B4346" i="2664"/>
  <c r="AU4346" i="2664" s="1"/>
  <c r="B4347" i="2664"/>
  <c r="AU4347" i="2664" s="1"/>
  <c r="B4348" i="2664"/>
  <c r="AT4348" i="2664" s="1"/>
  <c r="B4349" i="2664"/>
  <c r="AT4349" i="2664" s="1"/>
  <c r="B4350" i="2664"/>
  <c r="AU4350" i="2664" s="1"/>
  <c r="B4351" i="2664"/>
  <c r="AU4351" i="2664" s="1"/>
  <c r="B4352" i="2664"/>
  <c r="AT4352" i="2664" s="1"/>
  <c r="B4353" i="2664"/>
  <c r="AT4353" i="2664" s="1"/>
  <c r="B4354" i="2664"/>
  <c r="AU4354" i="2664" s="1"/>
  <c r="B4355" i="2664"/>
  <c r="AU4355" i="2664" s="1"/>
  <c r="B4356" i="2664"/>
  <c r="AT4356" i="2664" s="1"/>
  <c r="B4357" i="2664"/>
  <c r="AT4357" i="2664" s="1"/>
  <c r="B4358" i="2664"/>
  <c r="AU4358" i="2664" s="1"/>
  <c r="B4359" i="2664"/>
  <c r="AU4359" i="2664" s="1"/>
  <c r="B4360" i="2664"/>
  <c r="AT4360" i="2664" s="1"/>
  <c r="B4361" i="2664"/>
  <c r="AT4361" i="2664" s="1"/>
  <c r="B4362" i="2664"/>
  <c r="AU4362" i="2664" s="1"/>
  <c r="B4363" i="2664"/>
  <c r="AU4363" i="2664" s="1"/>
  <c r="B4364" i="2664"/>
  <c r="AT4364" i="2664" s="1"/>
  <c r="B4365" i="2664"/>
  <c r="AT4365" i="2664" s="1"/>
  <c r="B4366" i="2664"/>
  <c r="AU4366" i="2664" s="1"/>
  <c r="B4367" i="2664"/>
  <c r="AU4367" i="2664" s="1"/>
  <c r="B4368" i="2664"/>
  <c r="AT4368" i="2664" s="1"/>
  <c r="B4369" i="2664"/>
  <c r="AT4369" i="2664" s="1"/>
  <c r="B4370" i="2664"/>
  <c r="AU4370" i="2664" s="1"/>
  <c r="B4371" i="2664"/>
  <c r="AU4371" i="2664" s="1"/>
  <c r="B4372" i="2664"/>
  <c r="AT4372" i="2664" s="1"/>
  <c r="B4373" i="2664"/>
  <c r="AT4373" i="2664" s="1"/>
  <c r="B4374" i="2664"/>
  <c r="AU4374" i="2664" s="1"/>
  <c r="B4375" i="2664"/>
  <c r="AU4375" i="2664" s="1"/>
  <c r="B4376" i="2664"/>
  <c r="AT4376" i="2664" s="1"/>
  <c r="B4377" i="2664"/>
  <c r="AT4377" i="2664" s="1"/>
  <c r="B4378" i="2664"/>
  <c r="AU4378" i="2664" s="1"/>
  <c r="B4379" i="2664"/>
  <c r="AU4379" i="2664" s="1"/>
  <c r="B4380" i="2664"/>
  <c r="AT4380" i="2664" s="1"/>
  <c r="B4381" i="2664"/>
  <c r="AT4381" i="2664" s="1"/>
  <c r="B4382" i="2664"/>
  <c r="AU4382" i="2664" s="1"/>
  <c r="B4383" i="2664"/>
  <c r="AU4383" i="2664" s="1"/>
  <c r="B4384" i="2664"/>
  <c r="AT4384" i="2664" s="1"/>
  <c r="B4385" i="2664"/>
  <c r="AT4385" i="2664" s="1"/>
  <c r="B4386" i="2664"/>
  <c r="AU4386" i="2664" s="1"/>
  <c r="B4387" i="2664"/>
  <c r="AU4387" i="2664" s="1"/>
  <c r="B4388" i="2664"/>
  <c r="AT4388" i="2664" s="1"/>
  <c r="B4389" i="2664"/>
  <c r="AT4389" i="2664" s="1"/>
  <c r="B4390" i="2664"/>
  <c r="AU4390" i="2664" s="1"/>
  <c r="B4391" i="2664"/>
  <c r="AU4391" i="2664" s="1"/>
  <c r="B4392" i="2664"/>
  <c r="AT4392" i="2664" s="1"/>
  <c r="B4393" i="2664"/>
  <c r="AT4393" i="2664" s="1"/>
  <c r="B4394" i="2664"/>
  <c r="AU4394" i="2664" s="1"/>
  <c r="B4395" i="2664"/>
  <c r="AU4395" i="2664" s="1"/>
  <c r="B4396" i="2664"/>
  <c r="AT4396" i="2664" s="1"/>
  <c r="B4397" i="2664"/>
  <c r="AT4397" i="2664" s="1"/>
  <c r="B4398" i="2664"/>
  <c r="AU4398" i="2664" s="1"/>
  <c r="B4399" i="2664"/>
  <c r="AU4399" i="2664" s="1"/>
  <c r="B4400" i="2664"/>
  <c r="AT4400" i="2664" s="1"/>
  <c r="B4401" i="2664"/>
  <c r="AT4401" i="2664" s="1"/>
  <c r="B4402" i="2664"/>
  <c r="AU4402" i="2664" s="1"/>
  <c r="B4403" i="2664"/>
  <c r="AU4403" i="2664" s="1"/>
  <c r="B4404" i="2664"/>
  <c r="AT4404" i="2664" s="1"/>
  <c r="B4405" i="2664"/>
  <c r="AT4405" i="2664" s="1"/>
  <c r="B4406" i="2664"/>
  <c r="AU4406" i="2664" s="1"/>
  <c r="B4407" i="2664"/>
  <c r="AU4407" i="2664" s="1"/>
  <c r="B4408" i="2664"/>
  <c r="AT4408" i="2664" s="1"/>
  <c r="B4409" i="2664"/>
  <c r="AT4409" i="2664" s="1"/>
  <c r="B4410" i="2664"/>
  <c r="AU4410" i="2664" s="1"/>
  <c r="B4411" i="2664"/>
  <c r="AU4411" i="2664" s="1"/>
  <c r="B4412" i="2664"/>
  <c r="AT4412" i="2664" s="1"/>
  <c r="B4413" i="2664"/>
  <c r="AT4413" i="2664" s="1"/>
  <c r="B4414" i="2664"/>
  <c r="AU4414" i="2664" s="1"/>
  <c r="B4415" i="2664"/>
  <c r="AU4415" i="2664" s="1"/>
  <c r="B4416" i="2664"/>
  <c r="AT4416" i="2664" s="1"/>
  <c r="B4417" i="2664"/>
  <c r="AT4417" i="2664" s="1"/>
  <c r="B4418" i="2664"/>
  <c r="AU4418" i="2664" s="1"/>
  <c r="B4419" i="2664"/>
  <c r="AU4419" i="2664" s="1"/>
  <c r="B4420" i="2664"/>
  <c r="AT4420" i="2664" s="1"/>
  <c r="B4421" i="2664"/>
  <c r="AT4421" i="2664" s="1"/>
  <c r="B4422" i="2664"/>
  <c r="AU4422" i="2664" s="1"/>
  <c r="B4423" i="2664"/>
  <c r="AU4423" i="2664" s="1"/>
  <c r="B4424" i="2664"/>
  <c r="AT4424" i="2664" s="1"/>
  <c r="B4425" i="2664"/>
  <c r="AT4425" i="2664" s="1"/>
  <c r="B4426" i="2664"/>
  <c r="AU4426" i="2664" s="1"/>
  <c r="B4427" i="2664"/>
  <c r="AU4427" i="2664" s="1"/>
  <c r="B4428" i="2664"/>
  <c r="AT4428" i="2664" s="1"/>
  <c r="B4429" i="2664"/>
  <c r="AT4429" i="2664" s="1"/>
  <c r="B4430" i="2664"/>
  <c r="AU4430" i="2664" s="1"/>
  <c r="B4431" i="2664"/>
  <c r="AU4431" i="2664" s="1"/>
  <c r="B4432" i="2664"/>
  <c r="AT4432" i="2664" s="1"/>
  <c r="B4433" i="2664"/>
  <c r="AT4433" i="2664" s="1"/>
  <c r="B4434" i="2664"/>
  <c r="AU4434" i="2664" s="1"/>
  <c r="B4435" i="2664"/>
  <c r="AU4435" i="2664" s="1"/>
  <c r="B4436" i="2664"/>
  <c r="AT4436" i="2664" s="1"/>
  <c r="B4437" i="2664"/>
  <c r="AT4437" i="2664" s="1"/>
  <c r="B4438" i="2664"/>
  <c r="AU4438" i="2664" s="1"/>
  <c r="B4439" i="2664"/>
  <c r="AU4439" i="2664" s="1"/>
  <c r="B4440" i="2664"/>
  <c r="AT4440" i="2664" s="1"/>
  <c r="B4441" i="2664"/>
  <c r="AT4441" i="2664" s="1"/>
  <c r="B4442" i="2664"/>
  <c r="AU4442" i="2664" s="1"/>
  <c r="B4443" i="2664"/>
  <c r="AU4443" i="2664" s="1"/>
  <c r="B4444" i="2664"/>
  <c r="AT4444" i="2664" s="1"/>
  <c r="B4445" i="2664"/>
  <c r="AT4445" i="2664" s="1"/>
  <c r="B4446" i="2664"/>
  <c r="AU4446" i="2664" s="1"/>
  <c r="B4447" i="2664"/>
  <c r="AU4447" i="2664" s="1"/>
  <c r="B4448" i="2664"/>
  <c r="AT4448" i="2664" s="1"/>
  <c r="B4449" i="2664"/>
  <c r="AT4449" i="2664" s="1"/>
  <c r="B4450" i="2664"/>
  <c r="AU4450" i="2664" s="1"/>
  <c r="B4451" i="2664"/>
  <c r="AU4451" i="2664" s="1"/>
  <c r="B4452" i="2664"/>
  <c r="AT4452" i="2664" s="1"/>
  <c r="B4453" i="2664"/>
  <c r="AT4453" i="2664" s="1"/>
  <c r="B4454" i="2664"/>
  <c r="AU4454" i="2664" s="1"/>
  <c r="B4455" i="2664"/>
  <c r="AU4455" i="2664" s="1"/>
  <c r="B4456" i="2664"/>
  <c r="AT4456" i="2664" s="1"/>
  <c r="B4457" i="2664"/>
  <c r="AT4457" i="2664" s="1"/>
  <c r="B4458" i="2664"/>
  <c r="AU4458" i="2664" s="1"/>
  <c r="B4459" i="2664"/>
  <c r="AU4459" i="2664" s="1"/>
  <c r="B4460" i="2664"/>
  <c r="AT4460" i="2664" s="1"/>
  <c r="B4461" i="2664"/>
  <c r="AT4461" i="2664" s="1"/>
  <c r="B4462" i="2664"/>
  <c r="AU4462" i="2664" s="1"/>
  <c r="B4463" i="2664"/>
  <c r="AU4463" i="2664" s="1"/>
  <c r="B4464" i="2664"/>
  <c r="AT4464" i="2664" s="1"/>
  <c r="B4465" i="2664"/>
  <c r="AT4465" i="2664" s="1"/>
  <c r="B4466" i="2664"/>
  <c r="AU4466" i="2664" s="1"/>
  <c r="B4467" i="2664"/>
  <c r="AU4467" i="2664" s="1"/>
  <c r="B4468" i="2664"/>
  <c r="AT4468" i="2664" s="1"/>
  <c r="B4469" i="2664"/>
  <c r="AT4469" i="2664" s="1"/>
  <c r="B4470" i="2664"/>
  <c r="AU4470" i="2664" s="1"/>
  <c r="B4471" i="2664"/>
  <c r="AU4471" i="2664" s="1"/>
  <c r="B4472" i="2664"/>
  <c r="AT4472" i="2664" s="1"/>
  <c r="B4473" i="2664"/>
  <c r="AT4473" i="2664" s="1"/>
  <c r="B4474" i="2664"/>
  <c r="AU4474" i="2664" s="1"/>
  <c r="B4475" i="2664"/>
  <c r="AU4475" i="2664" s="1"/>
  <c r="B4476" i="2664"/>
  <c r="AT4476" i="2664" s="1"/>
  <c r="B4477" i="2664"/>
  <c r="AT4477" i="2664" s="1"/>
  <c r="B4478" i="2664"/>
  <c r="AU4478" i="2664" s="1"/>
  <c r="B4479" i="2664"/>
  <c r="AU4479" i="2664" s="1"/>
  <c r="B4480" i="2664"/>
  <c r="AT4480" i="2664" s="1"/>
  <c r="B4481" i="2664"/>
  <c r="AT4481" i="2664" s="1"/>
  <c r="B4482" i="2664"/>
  <c r="AU4482" i="2664" s="1"/>
  <c r="B4483" i="2664"/>
  <c r="AU4483" i="2664" s="1"/>
  <c r="B4484" i="2664"/>
  <c r="AT4484" i="2664" s="1"/>
  <c r="B4485" i="2664"/>
  <c r="AT4485" i="2664" s="1"/>
  <c r="B4486" i="2664"/>
  <c r="AU4486" i="2664" s="1"/>
  <c r="B4487" i="2664"/>
  <c r="AU4487" i="2664" s="1"/>
  <c r="B4488" i="2664"/>
  <c r="AT4488" i="2664" s="1"/>
  <c r="B4489" i="2664"/>
  <c r="AT4489" i="2664" s="1"/>
  <c r="B4490" i="2664"/>
  <c r="AU4490" i="2664" s="1"/>
  <c r="B4491" i="2664"/>
  <c r="AU4491" i="2664" s="1"/>
  <c r="B4492" i="2664"/>
  <c r="AT4492" i="2664" s="1"/>
  <c r="B4493" i="2664"/>
  <c r="AT4493" i="2664" s="1"/>
  <c r="B4494" i="2664"/>
  <c r="AU4494" i="2664" s="1"/>
  <c r="B4495" i="2664"/>
  <c r="AU4495" i="2664" s="1"/>
  <c r="B4496" i="2664"/>
  <c r="AT4496" i="2664" s="1"/>
  <c r="B4497" i="2664"/>
  <c r="AT4497" i="2664" s="1"/>
  <c r="B4498" i="2664"/>
  <c r="AU4498" i="2664" s="1"/>
  <c r="B4499" i="2664"/>
  <c r="AU4499" i="2664" s="1"/>
  <c r="B4500" i="2664"/>
  <c r="AT4500" i="2664" s="1"/>
  <c r="B4501" i="2664"/>
  <c r="AT4501" i="2664" s="1"/>
  <c r="B4502" i="2664"/>
  <c r="AU4502" i="2664" s="1"/>
  <c r="B4503" i="2664"/>
  <c r="AU4503" i="2664" s="1"/>
  <c r="B4504" i="2664"/>
  <c r="AT4504" i="2664" s="1"/>
  <c r="B4505" i="2664"/>
  <c r="AT4505" i="2664" s="1"/>
  <c r="B4506" i="2664"/>
  <c r="AU4506" i="2664" s="1"/>
  <c r="B4507" i="2664"/>
  <c r="AU4507" i="2664" s="1"/>
  <c r="B4508" i="2664"/>
  <c r="AT4508" i="2664" s="1"/>
  <c r="B4509" i="2664"/>
  <c r="AT4509" i="2664" s="1"/>
  <c r="B4510" i="2664"/>
  <c r="AU4510" i="2664" s="1"/>
  <c r="B4511" i="2664"/>
  <c r="AU4511" i="2664" s="1"/>
  <c r="B4512" i="2664"/>
  <c r="AT4512" i="2664" s="1"/>
  <c r="B4513" i="2664"/>
  <c r="AT4513" i="2664" s="1"/>
  <c r="B4514" i="2664"/>
  <c r="AU4514" i="2664" s="1"/>
  <c r="B4515" i="2664"/>
  <c r="AU4515" i="2664" s="1"/>
  <c r="B4516" i="2664"/>
  <c r="AT4516" i="2664" s="1"/>
  <c r="B4517" i="2664"/>
  <c r="AT4517" i="2664" s="1"/>
  <c r="B4518" i="2664"/>
  <c r="AU4518" i="2664" s="1"/>
  <c r="B4519" i="2664"/>
  <c r="AU4519" i="2664" s="1"/>
  <c r="B4520" i="2664"/>
  <c r="AT4520" i="2664" s="1"/>
  <c r="B4521" i="2664"/>
  <c r="AT4521" i="2664" s="1"/>
  <c r="B4522" i="2664"/>
  <c r="AU4522" i="2664" s="1"/>
  <c r="B4523" i="2664"/>
  <c r="AU4523" i="2664" s="1"/>
  <c r="B4524" i="2664"/>
  <c r="AT4524" i="2664" s="1"/>
  <c r="B4525" i="2664"/>
  <c r="AT4525" i="2664" s="1"/>
  <c r="B4526" i="2664"/>
  <c r="AU4526" i="2664" s="1"/>
  <c r="B4527" i="2664"/>
  <c r="AU4527" i="2664" s="1"/>
  <c r="B4528" i="2664"/>
  <c r="AT4528" i="2664" s="1"/>
  <c r="B4529" i="2664"/>
  <c r="AT4529" i="2664" s="1"/>
  <c r="B4530" i="2664"/>
  <c r="AU4530" i="2664" s="1"/>
  <c r="B4531" i="2664"/>
  <c r="AU4531" i="2664" s="1"/>
  <c r="B4532" i="2664"/>
  <c r="AT4532" i="2664" s="1"/>
  <c r="B4533" i="2664"/>
  <c r="AT4533" i="2664" s="1"/>
  <c r="B4534" i="2664"/>
  <c r="AU4534" i="2664" s="1"/>
  <c r="B4535" i="2664"/>
  <c r="AU4535" i="2664" s="1"/>
  <c r="B4536" i="2664"/>
  <c r="AT4536" i="2664" s="1"/>
  <c r="B4537" i="2664"/>
  <c r="AT4537" i="2664" s="1"/>
  <c r="B4538" i="2664"/>
  <c r="AU4538" i="2664" s="1"/>
  <c r="B4539" i="2664"/>
  <c r="AU4539" i="2664" s="1"/>
  <c r="B4540" i="2664"/>
  <c r="AT4540" i="2664" s="1"/>
  <c r="B4541" i="2664"/>
  <c r="AT4541" i="2664" s="1"/>
  <c r="B4542" i="2664"/>
  <c r="AU4542" i="2664" s="1"/>
  <c r="B4543" i="2664"/>
  <c r="AU4543" i="2664" s="1"/>
  <c r="B4544" i="2664"/>
  <c r="AT4544" i="2664" s="1"/>
  <c r="B4545" i="2664"/>
  <c r="AT4545" i="2664" s="1"/>
  <c r="B4546" i="2664"/>
  <c r="AU4546" i="2664" s="1"/>
  <c r="B4547" i="2664"/>
  <c r="AU4547" i="2664" s="1"/>
  <c r="B4548" i="2664"/>
  <c r="AT4548" i="2664" s="1"/>
  <c r="B4549" i="2664"/>
  <c r="AT4549" i="2664" s="1"/>
  <c r="B4550" i="2664"/>
  <c r="AU4550" i="2664" s="1"/>
  <c r="B4551" i="2664"/>
  <c r="AU4551" i="2664" s="1"/>
  <c r="B4552" i="2664"/>
  <c r="AT4552" i="2664" s="1"/>
  <c r="B4553" i="2664"/>
  <c r="AT4553" i="2664" s="1"/>
  <c r="B4554" i="2664"/>
  <c r="AU4554" i="2664" s="1"/>
  <c r="B4555" i="2664"/>
  <c r="AU4555" i="2664" s="1"/>
  <c r="B4556" i="2664"/>
  <c r="AT4556" i="2664" s="1"/>
  <c r="B4557" i="2664"/>
  <c r="AT4557" i="2664" s="1"/>
  <c r="B4558" i="2664"/>
  <c r="AU4558" i="2664" s="1"/>
  <c r="B4559" i="2664"/>
  <c r="AU4559" i="2664" s="1"/>
  <c r="B4560" i="2664"/>
  <c r="AT4560" i="2664" s="1"/>
  <c r="B4561" i="2664"/>
  <c r="AT4561" i="2664" s="1"/>
  <c r="B4562" i="2664"/>
  <c r="AU4562" i="2664" s="1"/>
  <c r="B4563" i="2664"/>
  <c r="AU4563" i="2664" s="1"/>
  <c r="A6" i="2664"/>
  <c r="D6" i="2664" s="1"/>
  <c r="A7" i="2664"/>
  <c r="D7" i="2664" s="1"/>
  <c r="A8" i="2664"/>
  <c r="D8" i="2664" s="1"/>
  <c r="A9" i="2664"/>
  <c r="D9" i="2664" s="1"/>
  <c r="A10" i="2664"/>
  <c r="D10" i="2664" s="1"/>
  <c r="A11" i="2664"/>
  <c r="D11" i="2664" s="1"/>
  <c r="A12" i="2664"/>
  <c r="D12" i="2664" s="1"/>
  <c r="A13" i="2664"/>
  <c r="D13" i="2664" s="1"/>
  <c r="A14" i="2664"/>
  <c r="D14" i="2664" s="1"/>
  <c r="A15" i="2664"/>
  <c r="D15" i="2664" s="1"/>
  <c r="A16" i="2664"/>
  <c r="D16" i="2664" s="1"/>
  <c r="A17" i="2664"/>
  <c r="D17" i="2664" s="1"/>
  <c r="A18" i="2664"/>
  <c r="D18" i="2664" s="1"/>
  <c r="A19" i="2664"/>
  <c r="D19" i="2664" s="1"/>
  <c r="A20" i="2664"/>
  <c r="D20" i="2664" s="1"/>
  <c r="A21" i="2664"/>
  <c r="D21" i="2664" s="1"/>
  <c r="A22" i="2664"/>
  <c r="D22" i="2664" s="1"/>
  <c r="A23" i="2664"/>
  <c r="D23" i="2664" s="1"/>
  <c r="A24" i="2664"/>
  <c r="D24" i="2664" s="1"/>
  <c r="A25" i="2664"/>
  <c r="D25" i="2664" s="1"/>
  <c r="A26" i="2664"/>
  <c r="D26" i="2664" s="1"/>
  <c r="A27" i="2664"/>
  <c r="D27" i="2664" s="1"/>
  <c r="A28" i="2664"/>
  <c r="D28" i="2664" s="1"/>
  <c r="A29" i="2664"/>
  <c r="D29" i="2664" s="1"/>
  <c r="A30" i="2664"/>
  <c r="D30" i="2664" s="1"/>
  <c r="A31" i="2664"/>
  <c r="D31" i="2664" s="1"/>
  <c r="A32" i="2664"/>
  <c r="D32" i="2664" s="1"/>
  <c r="A33" i="2664"/>
  <c r="D33" i="2664" s="1"/>
  <c r="A34" i="2664"/>
  <c r="D34" i="2664" s="1"/>
  <c r="A35" i="2664"/>
  <c r="D35" i="2664" s="1"/>
  <c r="A36" i="2664"/>
  <c r="D36" i="2664" s="1"/>
  <c r="A37" i="2664"/>
  <c r="D37" i="2664" s="1"/>
  <c r="A38" i="2664"/>
  <c r="D38" i="2664" s="1"/>
  <c r="A39" i="2664"/>
  <c r="D39" i="2664" s="1"/>
  <c r="A40" i="2664"/>
  <c r="D40" i="2664" s="1"/>
  <c r="A41" i="2664"/>
  <c r="D41" i="2664" s="1"/>
  <c r="A42" i="2664"/>
  <c r="D42" i="2664" s="1"/>
  <c r="A43" i="2664"/>
  <c r="D43" i="2664" s="1"/>
  <c r="A44" i="2664"/>
  <c r="D44" i="2664" s="1"/>
  <c r="A45" i="2664"/>
  <c r="D45" i="2664" s="1"/>
  <c r="A46" i="2664"/>
  <c r="D46" i="2664" s="1"/>
  <c r="A47" i="2664"/>
  <c r="D47" i="2664" s="1"/>
  <c r="A48" i="2664"/>
  <c r="D48" i="2664" s="1"/>
  <c r="A49" i="2664"/>
  <c r="D49" i="2664" s="1"/>
  <c r="A50" i="2664"/>
  <c r="D50" i="2664" s="1"/>
  <c r="A51" i="2664"/>
  <c r="D51" i="2664" s="1"/>
  <c r="A52" i="2664"/>
  <c r="D52" i="2664" s="1"/>
  <c r="A53" i="2664"/>
  <c r="D53" i="2664" s="1"/>
  <c r="A54" i="2664"/>
  <c r="D54" i="2664" s="1"/>
  <c r="A55" i="2664"/>
  <c r="D55" i="2664" s="1"/>
  <c r="A56" i="2664"/>
  <c r="D56" i="2664" s="1"/>
  <c r="A57" i="2664"/>
  <c r="D57" i="2664" s="1"/>
  <c r="A58" i="2664"/>
  <c r="D58" i="2664" s="1"/>
  <c r="A59" i="2664"/>
  <c r="D59" i="2664" s="1"/>
  <c r="A60" i="2664"/>
  <c r="D60" i="2664" s="1"/>
  <c r="A61" i="2664"/>
  <c r="D61" i="2664" s="1"/>
  <c r="A62" i="2664"/>
  <c r="D62" i="2664" s="1"/>
  <c r="A63" i="2664"/>
  <c r="D63" i="2664" s="1"/>
  <c r="A64" i="2664"/>
  <c r="D64" i="2664" s="1"/>
  <c r="A65" i="2664"/>
  <c r="D65" i="2664" s="1"/>
  <c r="A66" i="2664"/>
  <c r="D66" i="2664" s="1"/>
  <c r="A67" i="2664"/>
  <c r="D67" i="2664" s="1"/>
  <c r="A68" i="2664"/>
  <c r="D68" i="2664" s="1"/>
  <c r="A69" i="2664"/>
  <c r="D69" i="2664" s="1"/>
  <c r="A70" i="2664"/>
  <c r="D70" i="2664" s="1"/>
  <c r="A71" i="2664"/>
  <c r="D71" i="2664" s="1"/>
  <c r="A72" i="2664"/>
  <c r="D72" i="2664" s="1"/>
  <c r="A73" i="2664"/>
  <c r="D73" i="2664" s="1"/>
  <c r="A74" i="2664"/>
  <c r="D74" i="2664" s="1"/>
  <c r="A75" i="2664"/>
  <c r="D75" i="2664" s="1"/>
  <c r="A76" i="2664"/>
  <c r="D76" i="2664" s="1"/>
  <c r="A77" i="2664"/>
  <c r="D77" i="2664" s="1"/>
  <c r="A78" i="2664"/>
  <c r="D78" i="2664" s="1"/>
  <c r="A79" i="2664"/>
  <c r="D79" i="2664" s="1"/>
  <c r="A80" i="2664"/>
  <c r="D80" i="2664" s="1"/>
  <c r="A81" i="2664"/>
  <c r="D81" i="2664" s="1"/>
  <c r="A82" i="2664"/>
  <c r="D82" i="2664" s="1"/>
  <c r="A83" i="2664"/>
  <c r="D83" i="2664" s="1"/>
  <c r="A84" i="2664"/>
  <c r="D84" i="2664" s="1"/>
  <c r="A85" i="2664"/>
  <c r="D85" i="2664" s="1"/>
  <c r="A86" i="2664"/>
  <c r="D86" i="2664" s="1"/>
  <c r="A87" i="2664"/>
  <c r="D87" i="2664" s="1"/>
  <c r="A88" i="2664"/>
  <c r="D88" i="2664" s="1"/>
  <c r="A89" i="2664"/>
  <c r="D89" i="2664" s="1"/>
  <c r="A90" i="2664"/>
  <c r="D90" i="2664" s="1"/>
  <c r="A91" i="2664"/>
  <c r="D91" i="2664" s="1"/>
  <c r="A92" i="2664"/>
  <c r="D92" i="2664" s="1"/>
  <c r="A93" i="2664"/>
  <c r="D93" i="2664" s="1"/>
  <c r="A94" i="2664"/>
  <c r="D94" i="2664" s="1"/>
  <c r="A95" i="2664"/>
  <c r="D95" i="2664" s="1"/>
  <c r="A96" i="2664"/>
  <c r="D96" i="2664" s="1"/>
  <c r="A97" i="2664"/>
  <c r="D97" i="2664" s="1"/>
  <c r="A98" i="2664"/>
  <c r="D98" i="2664" s="1"/>
  <c r="A99" i="2664"/>
  <c r="D99" i="2664" s="1"/>
  <c r="A100" i="2664"/>
  <c r="D100" i="2664" s="1"/>
  <c r="A101" i="2664"/>
  <c r="D101" i="2664" s="1"/>
  <c r="A102" i="2664"/>
  <c r="D102" i="2664" s="1"/>
  <c r="A103" i="2664"/>
  <c r="D103" i="2664" s="1"/>
  <c r="A104" i="2664"/>
  <c r="D104" i="2664" s="1"/>
  <c r="A105" i="2664"/>
  <c r="D105" i="2664" s="1"/>
  <c r="A106" i="2664"/>
  <c r="D106" i="2664" s="1"/>
  <c r="A107" i="2664"/>
  <c r="D107" i="2664" s="1"/>
  <c r="A108" i="2664"/>
  <c r="D108" i="2664" s="1"/>
  <c r="A109" i="2664"/>
  <c r="D109" i="2664" s="1"/>
  <c r="A110" i="2664"/>
  <c r="D110" i="2664" s="1"/>
  <c r="A111" i="2664"/>
  <c r="D111" i="2664" s="1"/>
  <c r="A112" i="2664"/>
  <c r="D112" i="2664" s="1"/>
  <c r="A113" i="2664"/>
  <c r="D113" i="2664" s="1"/>
  <c r="A114" i="2664"/>
  <c r="D114" i="2664" s="1"/>
  <c r="A115" i="2664"/>
  <c r="D115" i="2664" s="1"/>
  <c r="A116" i="2664"/>
  <c r="D116" i="2664" s="1"/>
  <c r="A117" i="2664"/>
  <c r="D117" i="2664" s="1"/>
  <c r="A118" i="2664"/>
  <c r="D118" i="2664" s="1"/>
  <c r="A119" i="2664"/>
  <c r="D119" i="2664" s="1"/>
  <c r="A120" i="2664"/>
  <c r="D120" i="2664" s="1"/>
  <c r="A121" i="2664"/>
  <c r="D121" i="2664" s="1"/>
  <c r="A122" i="2664"/>
  <c r="D122" i="2664" s="1"/>
  <c r="A123" i="2664"/>
  <c r="D123" i="2664" s="1"/>
  <c r="A124" i="2664"/>
  <c r="D124" i="2664" s="1"/>
  <c r="A125" i="2664"/>
  <c r="D125" i="2664" s="1"/>
  <c r="A126" i="2664"/>
  <c r="D126" i="2664" s="1"/>
  <c r="A127" i="2664"/>
  <c r="D127" i="2664" s="1"/>
  <c r="A128" i="2664"/>
  <c r="D128" i="2664" s="1"/>
  <c r="A129" i="2664"/>
  <c r="D129" i="2664" s="1"/>
  <c r="A130" i="2664"/>
  <c r="D130" i="2664" s="1"/>
  <c r="A131" i="2664"/>
  <c r="D131" i="2664" s="1"/>
  <c r="A132" i="2664"/>
  <c r="D132" i="2664" s="1"/>
  <c r="A133" i="2664"/>
  <c r="D133" i="2664" s="1"/>
  <c r="A134" i="2664"/>
  <c r="D134" i="2664" s="1"/>
  <c r="A135" i="2664"/>
  <c r="D135" i="2664" s="1"/>
  <c r="A136" i="2664"/>
  <c r="D136" i="2664" s="1"/>
  <c r="A137" i="2664"/>
  <c r="D137" i="2664" s="1"/>
  <c r="A138" i="2664"/>
  <c r="D138" i="2664" s="1"/>
  <c r="A139" i="2664"/>
  <c r="D139" i="2664" s="1"/>
  <c r="A140" i="2664"/>
  <c r="D140" i="2664" s="1"/>
  <c r="A141" i="2664"/>
  <c r="D141" i="2664" s="1"/>
  <c r="A142" i="2664"/>
  <c r="D142" i="2664" s="1"/>
  <c r="A143" i="2664"/>
  <c r="D143" i="2664" s="1"/>
  <c r="A144" i="2664"/>
  <c r="D144" i="2664" s="1"/>
  <c r="A145" i="2664"/>
  <c r="D145" i="2664" s="1"/>
  <c r="A146" i="2664"/>
  <c r="D146" i="2664" s="1"/>
  <c r="A147" i="2664"/>
  <c r="D147" i="2664" s="1"/>
  <c r="A148" i="2664"/>
  <c r="D148" i="2664" s="1"/>
  <c r="A149" i="2664"/>
  <c r="D149" i="2664" s="1"/>
  <c r="A150" i="2664"/>
  <c r="D150" i="2664" s="1"/>
  <c r="A151" i="2664"/>
  <c r="D151" i="2664" s="1"/>
  <c r="A152" i="2664"/>
  <c r="D152" i="2664" s="1"/>
  <c r="A153" i="2664"/>
  <c r="D153" i="2664" s="1"/>
  <c r="A154" i="2664"/>
  <c r="D154" i="2664" s="1"/>
  <c r="A155" i="2664"/>
  <c r="D155" i="2664" s="1"/>
  <c r="A156" i="2664"/>
  <c r="D156" i="2664" s="1"/>
  <c r="A157" i="2664"/>
  <c r="D157" i="2664" s="1"/>
  <c r="A158" i="2664"/>
  <c r="D158" i="2664" s="1"/>
  <c r="A159" i="2664"/>
  <c r="D159" i="2664" s="1"/>
  <c r="A160" i="2664"/>
  <c r="D160" i="2664" s="1"/>
  <c r="A161" i="2664"/>
  <c r="D161" i="2664" s="1"/>
  <c r="A162" i="2664"/>
  <c r="D162" i="2664" s="1"/>
  <c r="A163" i="2664"/>
  <c r="D163" i="2664" s="1"/>
  <c r="A164" i="2664"/>
  <c r="D164" i="2664" s="1"/>
  <c r="A165" i="2664"/>
  <c r="D165" i="2664" s="1"/>
  <c r="A166" i="2664"/>
  <c r="D166" i="2664" s="1"/>
  <c r="A167" i="2664"/>
  <c r="D167" i="2664" s="1"/>
  <c r="A168" i="2664"/>
  <c r="D168" i="2664" s="1"/>
  <c r="A169" i="2664"/>
  <c r="D169" i="2664" s="1"/>
  <c r="A170" i="2664"/>
  <c r="D170" i="2664" s="1"/>
  <c r="A171" i="2664"/>
  <c r="D171" i="2664" s="1"/>
  <c r="A172" i="2664"/>
  <c r="D172" i="2664" s="1"/>
  <c r="A173" i="2664"/>
  <c r="D173" i="2664" s="1"/>
  <c r="A174" i="2664"/>
  <c r="D174" i="2664" s="1"/>
  <c r="A175" i="2664"/>
  <c r="D175" i="2664" s="1"/>
  <c r="A176" i="2664"/>
  <c r="D176" i="2664" s="1"/>
  <c r="A177" i="2664"/>
  <c r="D177" i="2664" s="1"/>
  <c r="A178" i="2664"/>
  <c r="D178" i="2664" s="1"/>
  <c r="A179" i="2664"/>
  <c r="D179" i="2664" s="1"/>
  <c r="A180" i="2664"/>
  <c r="D180" i="2664" s="1"/>
  <c r="A181" i="2664"/>
  <c r="D181" i="2664" s="1"/>
  <c r="A182" i="2664"/>
  <c r="D182" i="2664" s="1"/>
  <c r="A183" i="2664"/>
  <c r="D183" i="2664" s="1"/>
  <c r="A184" i="2664"/>
  <c r="D184" i="2664" s="1"/>
  <c r="A185" i="2664"/>
  <c r="D185" i="2664" s="1"/>
  <c r="A186" i="2664"/>
  <c r="D186" i="2664" s="1"/>
  <c r="A187" i="2664"/>
  <c r="D187" i="2664" s="1"/>
  <c r="A188" i="2664"/>
  <c r="D188" i="2664" s="1"/>
  <c r="A189" i="2664"/>
  <c r="D189" i="2664" s="1"/>
  <c r="A190" i="2664"/>
  <c r="D190" i="2664" s="1"/>
  <c r="A191" i="2664"/>
  <c r="D191" i="2664" s="1"/>
  <c r="A192" i="2664"/>
  <c r="D192" i="2664" s="1"/>
  <c r="A193" i="2664"/>
  <c r="D193" i="2664" s="1"/>
  <c r="A194" i="2664"/>
  <c r="D194" i="2664" s="1"/>
  <c r="A195" i="2664"/>
  <c r="D195" i="2664" s="1"/>
  <c r="A196" i="2664"/>
  <c r="D196" i="2664" s="1"/>
  <c r="A197" i="2664"/>
  <c r="D197" i="2664" s="1"/>
  <c r="A198" i="2664"/>
  <c r="D198" i="2664" s="1"/>
  <c r="A199" i="2664"/>
  <c r="D199" i="2664" s="1"/>
  <c r="A200" i="2664"/>
  <c r="D200" i="2664" s="1"/>
  <c r="A201" i="2664"/>
  <c r="D201" i="2664" s="1"/>
  <c r="A202" i="2664"/>
  <c r="D202" i="2664" s="1"/>
  <c r="A203" i="2664"/>
  <c r="D203" i="2664" s="1"/>
  <c r="A204" i="2664"/>
  <c r="D204" i="2664" s="1"/>
  <c r="A205" i="2664"/>
  <c r="D205" i="2664" s="1"/>
  <c r="A206" i="2664"/>
  <c r="D206" i="2664" s="1"/>
  <c r="A207" i="2664"/>
  <c r="D207" i="2664" s="1"/>
  <c r="A208" i="2664"/>
  <c r="D208" i="2664" s="1"/>
  <c r="A209" i="2664"/>
  <c r="D209" i="2664" s="1"/>
  <c r="A210" i="2664"/>
  <c r="D210" i="2664" s="1"/>
  <c r="A211" i="2664"/>
  <c r="D211" i="2664" s="1"/>
  <c r="A212" i="2664"/>
  <c r="D212" i="2664" s="1"/>
  <c r="A213" i="2664"/>
  <c r="D213" i="2664" s="1"/>
  <c r="A214" i="2664"/>
  <c r="D214" i="2664" s="1"/>
  <c r="A215" i="2664"/>
  <c r="D215" i="2664" s="1"/>
  <c r="A216" i="2664"/>
  <c r="D216" i="2664" s="1"/>
  <c r="A217" i="2664"/>
  <c r="D217" i="2664" s="1"/>
  <c r="A218" i="2664"/>
  <c r="D218" i="2664" s="1"/>
  <c r="A219" i="2664"/>
  <c r="D219" i="2664" s="1"/>
  <c r="A220" i="2664"/>
  <c r="D220" i="2664" s="1"/>
  <c r="A221" i="2664"/>
  <c r="D221" i="2664" s="1"/>
  <c r="A222" i="2664"/>
  <c r="D222" i="2664" s="1"/>
  <c r="A223" i="2664"/>
  <c r="D223" i="2664" s="1"/>
  <c r="A224" i="2664"/>
  <c r="D224" i="2664" s="1"/>
  <c r="A225" i="2664"/>
  <c r="D225" i="2664" s="1"/>
  <c r="A226" i="2664"/>
  <c r="D226" i="2664" s="1"/>
  <c r="A227" i="2664"/>
  <c r="D227" i="2664" s="1"/>
  <c r="A228" i="2664"/>
  <c r="D228" i="2664" s="1"/>
  <c r="A229" i="2664"/>
  <c r="D229" i="2664" s="1"/>
  <c r="A230" i="2664"/>
  <c r="D230" i="2664" s="1"/>
  <c r="A231" i="2664"/>
  <c r="D231" i="2664" s="1"/>
  <c r="A232" i="2664"/>
  <c r="D232" i="2664" s="1"/>
  <c r="A233" i="2664"/>
  <c r="D233" i="2664" s="1"/>
  <c r="A234" i="2664"/>
  <c r="D234" i="2664" s="1"/>
  <c r="A235" i="2664"/>
  <c r="D235" i="2664" s="1"/>
  <c r="A236" i="2664"/>
  <c r="D236" i="2664" s="1"/>
  <c r="A237" i="2664"/>
  <c r="D237" i="2664" s="1"/>
  <c r="A238" i="2664"/>
  <c r="D238" i="2664" s="1"/>
  <c r="A239" i="2664"/>
  <c r="D239" i="2664" s="1"/>
  <c r="A240" i="2664"/>
  <c r="D240" i="2664" s="1"/>
  <c r="A241" i="2664"/>
  <c r="D241" i="2664" s="1"/>
  <c r="A242" i="2664"/>
  <c r="D242" i="2664" s="1"/>
  <c r="A243" i="2664"/>
  <c r="D243" i="2664" s="1"/>
  <c r="A244" i="2664"/>
  <c r="D244" i="2664" s="1"/>
  <c r="A245" i="2664"/>
  <c r="D245" i="2664" s="1"/>
  <c r="A246" i="2664"/>
  <c r="D246" i="2664" s="1"/>
  <c r="A247" i="2664"/>
  <c r="D247" i="2664" s="1"/>
  <c r="A248" i="2664"/>
  <c r="D248" i="2664" s="1"/>
  <c r="A249" i="2664"/>
  <c r="D249" i="2664" s="1"/>
  <c r="A250" i="2664"/>
  <c r="D250" i="2664" s="1"/>
  <c r="A251" i="2664"/>
  <c r="D251" i="2664" s="1"/>
  <c r="A252" i="2664"/>
  <c r="D252" i="2664" s="1"/>
  <c r="A253" i="2664"/>
  <c r="D253" i="2664" s="1"/>
  <c r="A254" i="2664"/>
  <c r="D254" i="2664" s="1"/>
  <c r="A255" i="2664"/>
  <c r="D255" i="2664" s="1"/>
  <c r="A256" i="2664"/>
  <c r="D256" i="2664" s="1"/>
  <c r="A257" i="2664"/>
  <c r="D257" i="2664" s="1"/>
  <c r="A258" i="2664"/>
  <c r="D258" i="2664" s="1"/>
  <c r="A259" i="2664"/>
  <c r="D259" i="2664" s="1"/>
  <c r="A260" i="2664"/>
  <c r="D260" i="2664" s="1"/>
  <c r="A261" i="2664"/>
  <c r="D261" i="2664" s="1"/>
  <c r="A262" i="2664"/>
  <c r="D262" i="2664" s="1"/>
  <c r="A263" i="2664"/>
  <c r="D263" i="2664" s="1"/>
  <c r="A264" i="2664"/>
  <c r="D264" i="2664" s="1"/>
  <c r="A265" i="2664"/>
  <c r="D265" i="2664" s="1"/>
  <c r="A266" i="2664"/>
  <c r="D266" i="2664" s="1"/>
  <c r="A267" i="2664"/>
  <c r="D267" i="2664" s="1"/>
  <c r="A268" i="2664"/>
  <c r="D268" i="2664" s="1"/>
  <c r="A269" i="2664"/>
  <c r="D269" i="2664" s="1"/>
  <c r="A270" i="2664"/>
  <c r="D270" i="2664" s="1"/>
  <c r="A271" i="2664"/>
  <c r="D271" i="2664" s="1"/>
  <c r="A272" i="2664"/>
  <c r="D272" i="2664" s="1"/>
  <c r="A273" i="2664"/>
  <c r="D273" i="2664" s="1"/>
  <c r="A274" i="2664"/>
  <c r="D274" i="2664" s="1"/>
  <c r="A275" i="2664"/>
  <c r="D275" i="2664" s="1"/>
  <c r="A276" i="2664"/>
  <c r="D276" i="2664" s="1"/>
  <c r="A277" i="2664"/>
  <c r="D277" i="2664" s="1"/>
  <c r="A278" i="2664"/>
  <c r="D278" i="2664" s="1"/>
  <c r="A279" i="2664"/>
  <c r="D279" i="2664" s="1"/>
  <c r="A280" i="2664"/>
  <c r="D280" i="2664" s="1"/>
  <c r="A281" i="2664"/>
  <c r="D281" i="2664" s="1"/>
  <c r="A282" i="2664"/>
  <c r="D282" i="2664" s="1"/>
  <c r="A283" i="2664"/>
  <c r="D283" i="2664" s="1"/>
  <c r="A284" i="2664"/>
  <c r="D284" i="2664" s="1"/>
  <c r="A285" i="2664"/>
  <c r="D285" i="2664" s="1"/>
  <c r="A286" i="2664"/>
  <c r="D286" i="2664" s="1"/>
  <c r="A287" i="2664"/>
  <c r="D287" i="2664" s="1"/>
  <c r="A288" i="2664"/>
  <c r="D288" i="2664" s="1"/>
  <c r="A289" i="2664"/>
  <c r="D289" i="2664" s="1"/>
  <c r="A290" i="2664"/>
  <c r="D290" i="2664" s="1"/>
  <c r="A291" i="2664"/>
  <c r="D291" i="2664" s="1"/>
  <c r="A292" i="2664"/>
  <c r="D292" i="2664" s="1"/>
  <c r="A293" i="2664"/>
  <c r="D293" i="2664" s="1"/>
  <c r="A294" i="2664"/>
  <c r="D294" i="2664" s="1"/>
  <c r="A295" i="2664"/>
  <c r="D295" i="2664" s="1"/>
  <c r="A296" i="2664"/>
  <c r="D296" i="2664" s="1"/>
  <c r="A297" i="2664"/>
  <c r="D297" i="2664" s="1"/>
  <c r="A298" i="2664"/>
  <c r="D298" i="2664" s="1"/>
  <c r="A299" i="2664"/>
  <c r="D299" i="2664" s="1"/>
  <c r="A300" i="2664"/>
  <c r="D300" i="2664" s="1"/>
  <c r="A301" i="2664"/>
  <c r="D301" i="2664" s="1"/>
  <c r="A302" i="2664"/>
  <c r="D302" i="2664" s="1"/>
  <c r="A303" i="2664"/>
  <c r="D303" i="2664" s="1"/>
  <c r="A304" i="2664"/>
  <c r="D304" i="2664" s="1"/>
  <c r="A305" i="2664"/>
  <c r="D305" i="2664" s="1"/>
  <c r="A306" i="2664"/>
  <c r="D306" i="2664" s="1"/>
  <c r="A307" i="2664"/>
  <c r="D307" i="2664" s="1"/>
  <c r="A308" i="2664"/>
  <c r="D308" i="2664" s="1"/>
  <c r="A309" i="2664"/>
  <c r="D309" i="2664" s="1"/>
  <c r="A310" i="2664"/>
  <c r="D310" i="2664" s="1"/>
  <c r="A311" i="2664"/>
  <c r="D311" i="2664" s="1"/>
  <c r="A312" i="2664"/>
  <c r="D312" i="2664" s="1"/>
  <c r="A313" i="2664"/>
  <c r="D313" i="2664" s="1"/>
  <c r="A314" i="2664"/>
  <c r="D314" i="2664" s="1"/>
  <c r="A315" i="2664"/>
  <c r="D315" i="2664" s="1"/>
  <c r="A316" i="2664"/>
  <c r="D316" i="2664" s="1"/>
  <c r="A317" i="2664"/>
  <c r="D317" i="2664" s="1"/>
  <c r="A318" i="2664"/>
  <c r="D318" i="2664" s="1"/>
  <c r="A319" i="2664"/>
  <c r="D319" i="2664" s="1"/>
  <c r="A320" i="2664"/>
  <c r="D320" i="2664" s="1"/>
  <c r="A321" i="2664"/>
  <c r="D321" i="2664" s="1"/>
  <c r="A322" i="2664"/>
  <c r="D322" i="2664" s="1"/>
  <c r="A323" i="2664"/>
  <c r="D323" i="2664" s="1"/>
  <c r="A324" i="2664"/>
  <c r="D324" i="2664" s="1"/>
  <c r="A325" i="2664"/>
  <c r="D325" i="2664" s="1"/>
  <c r="A326" i="2664"/>
  <c r="D326" i="2664" s="1"/>
  <c r="A327" i="2664"/>
  <c r="D327" i="2664" s="1"/>
  <c r="A328" i="2664"/>
  <c r="D328" i="2664" s="1"/>
  <c r="A329" i="2664"/>
  <c r="D329" i="2664" s="1"/>
  <c r="A330" i="2664"/>
  <c r="D330" i="2664" s="1"/>
  <c r="A331" i="2664"/>
  <c r="D331" i="2664" s="1"/>
  <c r="A332" i="2664"/>
  <c r="D332" i="2664" s="1"/>
  <c r="A333" i="2664"/>
  <c r="D333" i="2664" s="1"/>
  <c r="A334" i="2664"/>
  <c r="D334" i="2664" s="1"/>
  <c r="A335" i="2664"/>
  <c r="D335" i="2664" s="1"/>
  <c r="A336" i="2664"/>
  <c r="D336" i="2664" s="1"/>
  <c r="A337" i="2664"/>
  <c r="D337" i="2664" s="1"/>
  <c r="A338" i="2664"/>
  <c r="D338" i="2664" s="1"/>
  <c r="A339" i="2664"/>
  <c r="D339" i="2664" s="1"/>
  <c r="A340" i="2664"/>
  <c r="D340" i="2664" s="1"/>
  <c r="A341" i="2664"/>
  <c r="D341" i="2664" s="1"/>
  <c r="A342" i="2664"/>
  <c r="D342" i="2664" s="1"/>
  <c r="A343" i="2664"/>
  <c r="D343" i="2664" s="1"/>
  <c r="A344" i="2664"/>
  <c r="D344" i="2664" s="1"/>
  <c r="A345" i="2664"/>
  <c r="D345" i="2664" s="1"/>
  <c r="A346" i="2664"/>
  <c r="D346" i="2664" s="1"/>
  <c r="A347" i="2664"/>
  <c r="D347" i="2664" s="1"/>
  <c r="A348" i="2664"/>
  <c r="D348" i="2664" s="1"/>
  <c r="A349" i="2664"/>
  <c r="D349" i="2664" s="1"/>
  <c r="A350" i="2664"/>
  <c r="D350" i="2664" s="1"/>
  <c r="A351" i="2664"/>
  <c r="D351" i="2664" s="1"/>
  <c r="A352" i="2664"/>
  <c r="D352" i="2664" s="1"/>
  <c r="A353" i="2664"/>
  <c r="D353" i="2664" s="1"/>
  <c r="A354" i="2664"/>
  <c r="D354" i="2664" s="1"/>
  <c r="A355" i="2664"/>
  <c r="D355" i="2664" s="1"/>
  <c r="A356" i="2664"/>
  <c r="D356" i="2664" s="1"/>
  <c r="A357" i="2664"/>
  <c r="D357" i="2664" s="1"/>
  <c r="A358" i="2664"/>
  <c r="D358" i="2664" s="1"/>
  <c r="A359" i="2664"/>
  <c r="D359" i="2664" s="1"/>
  <c r="A360" i="2664"/>
  <c r="D360" i="2664" s="1"/>
  <c r="A361" i="2664"/>
  <c r="D361" i="2664" s="1"/>
  <c r="A362" i="2664"/>
  <c r="D362" i="2664" s="1"/>
  <c r="A363" i="2664"/>
  <c r="D363" i="2664" s="1"/>
  <c r="A364" i="2664"/>
  <c r="D364" i="2664" s="1"/>
  <c r="A365" i="2664"/>
  <c r="D365" i="2664" s="1"/>
  <c r="A366" i="2664"/>
  <c r="D366" i="2664" s="1"/>
  <c r="A367" i="2664"/>
  <c r="D367" i="2664" s="1"/>
  <c r="A368" i="2664"/>
  <c r="D368" i="2664" s="1"/>
  <c r="A369" i="2664"/>
  <c r="D369" i="2664" s="1"/>
  <c r="A370" i="2664"/>
  <c r="D370" i="2664" s="1"/>
  <c r="A371" i="2664"/>
  <c r="D371" i="2664" s="1"/>
  <c r="A372" i="2664"/>
  <c r="D372" i="2664" s="1"/>
  <c r="A373" i="2664"/>
  <c r="D373" i="2664" s="1"/>
  <c r="A374" i="2664"/>
  <c r="D374" i="2664" s="1"/>
  <c r="A375" i="2664"/>
  <c r="D375" i="2664" s="1"/>
  <c r="A376" i="2664"/>
  <c r="D376" i="2664" s="1"/>
  <c r="A377" i="2664"/>
  <c r="D377" i="2664" s="1"/>
  <c r="A378" i="2664"/>
  <c r="D378" i="2664" s="1"/>
  <c r="A379" i="2664"/>
  <c r="D379" i="2664" s="1"/>
  <c r="A380" i="2664"/>
  <c r="D380" i="2664" s="1"/>
  <c r="A381" i="2664"/>
  <c r="D381" i="2664" s="1"/>
  <c r="A382" i="2664"/>
  <c r="D382" i="2664" s="1"/>
  <c r="A383" i="2664"/>
  <c r="D383" i="2664" s="1"/>
  <c r="A384" i="2664"/>
  <c r="D384" i="2664" s="1"/>
  <c r="A385" i="2664"/>
  <c r="D385" i="2664" s="1"/>
  <c r="A386" i="2664"/>
  <c r="D386" i="2664" s="1"/>
  <c r="A387" i="2664"/>
  <c r="D387" i="2664" s="1"/>
  <c r="A388" i="2664"/>
  <c r="D388" i="2664" s="1"/>
  <c r="A389" i="2664"/>
  <c r="D389" i="2664" s="1"/>
  <c r="A390" i="2664"/>
  <c r="D390" i="2664" s="1"/>
  <c r="A391" i="2664"/>
  <c r="D391" i="2664" s="1"/>
  <c r="A392" i="2664"/>
  <c r="D392" i="2664" s="1"/>
  <c r="A393" i="2664"/>
  <c r="D393" i="2664" s="1"/>
  <c r="A394" i="2664"/>
  <c r="D394" i="2664" s="1"/>
  <c r="A395" i="2664"/>
  <c r="D395" i="2664" s="1"/>
  <c r="A396" i="2664"/>
  <c r="D396" i="2664" s="1"/>
  <c r="A397" i="2664"/>
  <c r="D397" i="2664" s="1"/>
  <c r="A398" i="2664"/>
  <c r="D398" i="2664" s="1"/>
  <c r="A399" i="2664"/>
  <c r="D399" i="2664" s="1"/>
  <c r="A400" i="2664"/>
  <c r="D400" i="2664" s="1"/>
  <c r="A401" i="2664"/>
  <c r="D401" i="2664" s="1"/>
  <c r="A402" i="2664"/>
  <c r="D402" i="2664" s="1"/>
  <c r="A403" i="2664"/>
  <c r="D403" i="2664" s="1"/>
  <c r="A404" i="2664"/>
  <c r="D404" i="2664" s="1"/>
  <c r="A405" i="2664"/>
  <c r="D405" i="2664" s="1"/>
  <c r="A406" i="2664"/>
  <c r="D406" i="2664" s="1"/>
  <c r="A407" i="2664"/>
  <c r="D407" i="2664" s="1"/>
  <c r="A408" i="2664"/>
  <c r="D408" i="2664" s="1"/>
  <c r="A409" i="2664"/>
  <c r="D409" i="2664" s="1"/>
  <c r="A410" i="2664"/>
  <c r="D410" i="2664" s="1"/>
  <c r="A411" i="2664"/>
  <c r="D411" i="2664" s="1"/>
  <c r="A412" i="2664"/>
  <c r="D412" i="2664" s="1"/>
  <c r="A413" i="2664"/>
  <c r="D413" i="2664" s="1"/>
  <c r="A414" i="2664"/>
  <c r="D414" i="2664" s="1"/>
  <c r="A415" i="2664"/>
  <c r="D415" i="2664" s="1"/>
  <c r="A416" i="2664"/>
  <c r="D416" i="2664" s="1"/>
  <c r="A417" i="2664"/>
  <c r="D417" i="2664" s="1"/>
  <c r="A418" i="2664"/>
  <c r="D418" i="2664" s="1"/>
  <c r="A419" i="2664"/>
  <c r="D419" i="2664" s="1"/>
  <c r="A420" i="2664"/>
  <c r="D420" i="2664" s="1"/>
  <c r="A421" i="2664"/>
  <c r="D421" i="2664" s="1"/>
  <c r="A422" i="2664"/>
  <c r="D422" i="2664" s="1"/>
  <c r="A423" i="2664"/>
  <c r="D423" i="2664" s="1"/>
  <c r="A424" i="2664"/>
  <c r="D424" i="2664" s="1"/>
  <c r="A425" i="2664"/>
  <c r="D425" i="2664" s="1"/>
  <c r="A426" i="2664"/>
  <c r="D426" i="2664" s="1"/>
  <c r="A427" i="2664"/>
  <c r="D427" i="2664" s="1"/>
  <c r="A428" i="2664"/>
  <c r="D428" i="2664" s="1"/>
  <c r="A429" i="2664"/>
  <c r="D429" i="2664" s="1"/>
  <c r="A430" i="2664"/>
  <c r="D430" i="2664" s="1"/>
  <c r="A431" i="2664"/>
  <c r="D431" i="2664" s="1"/>
  <c r="A432" i="2664"/>
  <c r="D432" i="2664" s="1"/>
  <c r="A433" i="2664"/>
  <c r="D433" i="2664" s="1"/>
  <c r="A434" i="2664"/>
  <c r="D434" i="2664" s="1"/>
  <c r="A435" i="2664"/>
  <c r="D435" i="2664" s="1"/>
  <c r="A436" i="2664"/>
  <c r="D436" i="2664" s="1"/>
  <c r="A437" i="2664"/>
  <c r="D437" i="2664" s="1"/>
  <c r="A438" i="2664"/>
  <c r="D438" i="2664" s="1"/>
  <c r="A439" i="2664"/>
  <c r="D439" i="2664" s="1"/>
  <c r="A440" i="2664"/>
  <c r="D440" i="2664" s="1"/>
  <c r="A441" i="2664"/>
  <c r="D441" i="2664" s="1"/>
  <c r="A442" i="2664"/>
  <c r="D442" i="2664" s="1"/>
  <c r="A443" i="2664"/>
  <c r="D443" i="2664" s="1"/>
  <c r="A444" i="2664"/>
  <c r="D444" i="2664" s="1"/>
  <c r="A445" i="2664"/>
  <c r="D445" i="2664" s="1"/>
  <c r="A446" i="2664"/>
  <c r="D446" i="2664" s="1"/>
  <c r="A447" i="2664"/>
  <c r="D447" i="2664" s="1"/>
  <c r="A448" i="2664"/>
  <c r="D448" i="2664" s="1"/>
  <c r="A449" i="2664"/>
  <c r="D449" i="2664" s="1"/>
  <c r="A450" i="2664"/>
  <c r="D450" i="2664" s="1"/>
  <c r="A451" i="2664"/>
  <c r="D451" i="2664" s="1"/>
  <c r="A452" i="2664"/>
  <c r="D452" i="2664" s="1"/>
  <c r="A453" i="2664"/>
  <c r="D453" i="2664" s="1"/>
  <c r="A454" i="2664"/>
  <c r="D454" i="2664" s="1"/>
  <c r="A455" i="2664"/>
  <c r="D455" i="2664" s="1"/>
  <c r="A456" i="2664"/>
  <c r="D456" i="2664" s="1"/>
  <c r="A457" i="2664"/>
  <c r="D457" i="2664" s="1"/>
  <c r="A458" i="2664"/>
  <c r="D458" i="2664" s="1"/>
  <c r="A459" i="2664"/>
  <c r="D459" i="2664" s="1"/>
  <c r="A460" i="2664"/>
  <c r="D460" i="2664" s="1"/>
  <c r="A461" i="2664"/>
  <c r="D461" i="2664" s="1"/>
  <c r="A462" i="2664"/>
  <c r="D462" i="2664" s="1"/>
  <c r="A463" i="2664"/>
  <c r="D463" i="2664" s="1"/>
  <c r="A464" i="2664"/>
  <c r="D464" i="2664" s="1"/>
  <c r="A465" i="2664"/>
  <c r="D465" i="2664" s="1"/>
  <c r="A466" i="2664"/>
  <c r="D466" i="2664" s="1"/>
  <c r="A467" i="2664"/>
  <c r="D467" i="2664" s="1"/>
  <c r="A468" i="2664"/>
  <c r="D468" i="2664" s="1"/>
  <c r="A469" i="2664"/>
  <c r="D469" i="2664" s="1"/>
  <c r="A470" i="2664"/>
  <c r="D470" i="2664" s="1"/>
  <c r="A471" i="2664"/>
  <c r="D471" i="2664" s="1"/>
  <c r="A472" i="2664"/>
  <c r="D472" i="2664" s="1"/>
  <c r="A473" i="2664"/>
  <c r="D473" i="2664" s="1"/>
  <c r="A474" i="2664"/>
  <c r="D474" i="2664" s="1"/>
  <c r="A475" i="2664"/>
  <c r="D475" i="2664" s="1"/>
  <c r="A476" i="2664"/>
  <c r="D476" i="2664" s="1"/>
  <c r="A477" i="2664"/>
  <c r="D477" i="2664" s="1"/>
  <c r="A478" i="2664"/>
  <c r="D478" i="2664" s="1"/>
  <c r="A479" i="2664"/>
  <c r="D479" i="2664" s="1"/>
  <c r="A480" i="2664"/>
  <c r="D480" i="2664" s="1"/>
  <c r="A481" i="2664"/>
  <c r="D481" i="2664" s="1"/>
  <c r="A482" i="2664"/>
  <c r="D482" i="2664" s="1"/>
  <c r="A483" i="2664"/>
  <c r="D483" i="2664" s="1"/>
  <c r="A484" i="2664"/>
  <c r="D484" i="2664" s="1"/>
  <c r="A485" i="2664"/>
  <c r="D485" i="2664" s="1"/>
  <c r="A486" i="2664"/>
  <c r="D486" i="2664" s="1"/>
  <c r="A487" i="2664"/>
  <c r="D487" i="2664" s="1"/>
  <c r="A488" i="2664"/>
  <c r="D488" i="2664" s="1"/>
  <c r="A489" i="2664"/>
  <c r="D489" i="2664" s="1"/>
  <c r="A490" i="2664"/>
  <c r="D490" i="2664" s="1"/>
  <c r="A491" i="2664"/>
  <c r="D491" i="2664" s="1"/>
  <c r="A492" i="2664"/>
  <c r="D492" i="2664" s="1"/>
  <c r="A493" i="2664"/>
  <c r="D493" i="2664" s="1"/>
  <c r="A494" i="2664"/>
  <c r="D494" i="2664" s="1"/>
  <c r="A495" i="2664"/>
  <c r="D495" i="2664" s="1"/>
  <c r="A496" i="2664"/>
  <c r="D496" i="2664" s="1"/>
  <c r="A497" i="2664"/>
  <c r="D497" i="2664" s="1"/>
  <c r="A498" i="2664"/>
  <c r="D498" i="2664" s="1"/>
  <c r="A499" i="2664"/>
  <c r="D499" i="2664" s="1"/>
  <c r="A500" i="2664"/>
  <c r="D500" i="2664" s="1"/>
  <c r="A501" i="2664"/>
  <c r="D501" i="2664" s="1"/>
  <c r="A502" i="2664"/>
  <c r="D502" i="2664" s="1"/>
  <c r="A503" i="2664"/>
  <c r="D503" i="2664" s="1"/>
  <c r="A504" i="2664"/>
  <c r="D504" i="2664" s="1"/>
  <c r="A505" i="2664"/>
  <c r="D505" i="2664" s="1"/>
  <c r="A506" i="2664"/>
  <c r="D506" i="2664" s="1"/>
  <c r="A507" i="2664"/>
  <c r="D507" i="2664" s="1"/>
  <c r="A508" i="2664"/>
  <c r="D508" i="2664" s="1"/>
  <c r="A509" i="2664"/>
  <c r="D509" i="2664" s="1"/>
  <c r="A510" i="2664"/>
  <c r="D510" i="2664" s="1"/>
  <c r="A511" i="2664"/>
  <c r="D511" i="2664" s="1"/>
  <c r="A512" i="2664"/>
  <c r="D512" i="2664" s="1"/>
  <c r="A513" i="2664"/>
  <c r="D513" i="2664" s="1"/>
  <c r="A514" i="2664"/>
  <c r="D514" i="2664" s="1"/>
  <c r="A515" i="2664"/>
  <c r="D515" i="2664" s="1"/>
  <c r="A516" i="2664"/>
  <c r="D516" i="2664" s="1"/>
  <c r="A517" i="2664"/>
  <c r="D517" i="2664" s="1"/>
  <c r="A518" i="2664"/>
  <c r="D518" i="2664" s="1"/>
  <c r="A519" i="2664"/>
  <c r="D519" i="2664" s="1"/>
  <c r="A520" i="2664"/>
  <c r="D520" i="2664" s="1"/>
  <c r="A521" i="2664"/>
  <c r="D521" i="2664" s="1"/>
  <c r="A522" i="2664"/>
  <c r="D522" i="2664" s="1"/>
  <c r="A523" i="2664"/>
  <c r="D523" i="2664" s="1"/>
  <c r="A524" i="2664"/>
  <c r="D524" i="2664" s="1"/>
  <c r="A525" i="2664"/>
  <c r="D525" i="2664" s="1"/>
  <c r="A526" i="2664"/>
  <c r="D526" i="2664" s="1"/>
  <c r="A527" i="2664"/>
  <c r="D527" i="2664" s="1"/>
  <c r="A528" i="2664"/>
  <c r="D528" i="2664" s="1"/>
  <c r="A529" i="2664"/>
  <c r="D529" i="2664" s="1"/>
  <c r="A530" i="2664"/>
  <c r="D530" i="2664" s="1"/>
  <c r="A531" i="2664"/>
  <c r="D531" i="2664" s="1"/>
  <c r="A532" i="2664"/>
  <c r="D532" i="2664" s="1"/>
  <c r="A533" i="2664"/>
  <c r="D533" i="2664" s="1"/>
  <c r="A534" i="2664"/>
  <c r="D534" i="2664" s="1"/>
  <c r="A535" i="2664"/>
  <c r="D535" i="2664" s="1"/>
  <c r="A536" i="2664"/>
  <c r="D536" i="2664" s="1"/>
  <c r="A537" i="2664"/>
  <c r="D537" i="2664" s="1"/>
  <c r="A538" i="2664"/>
  <c r="D538" i="2664" s="1"/>
  <c r="A539" i="2664"/>
  <c r="D539" i="2664" s="1"/>
  <c r="A540" i="2664"/>
  <c r="D540" i="2664" s="1"/>
  <c r="A541" i="2664"/>
  <c r="D541" i="2664" s="1"/>
  <c r="A542" i="2664"/>
  <c r="D542" i="2664" s="1"/>
  <c r="A543" i="2664"/>
  <c r="D543" i="2664" s="1"/>
  <c r="A544" i="2664"/>
  <c r="D544" i="2664" s="1"/>
  <c r="A545" i="2664"/>
  <c r="D545" i="2664" s="1"/>
  <c r="A546" i="2664"/>
  <c r="D546" i="2664" s="1"/>
  <c r="A547" i="2664"/>
  <c r="D547" i="2664" s="1"/>
  <c r="A548" i="2664"/>
  <c r="D548" i="2664" s="1"/>
  <c r="A549" i="2664"/>
  <c r="D549" i="2664" s="1"/>
  <c r="A550" i="2664"/>
  <c r="D550" i="2664" s="1"/>
  <c r="A551" i="2664"/>
  <c r="D551" i="2664" s="1"/>
  <c r="A552" i="2664"/>
  <c r="D552" i="2664" s="1"/>
  <c r="A553" i="2664"/>
  <c r="D553" i="2664" s="1"/>
  <c r="A554" i="2664"/>
  <c r="D554" i="2664" s="1"/>
  <c r="A555" i="2664"/>
  <c r="D555" i="2664" s="1"/>
  <c r="A556" i="2664"/>
  <c r="D556" i="2664" s="1"/>
  <c r="A557" i="2664"/>
  <c r="D557" i="2664" s="1"/>
  <c r="A558" i="2664"/>
  <c r="D558" i="2664" s="1"/>
  <c r="A559" i="2664"/>
  <c r="D559" i="2664" s="1"/>
  <c r="A560" i="2664"/>
  <c r="D560" i="2664" s="1"/>
  <c r="A561" i="2664"/>
  <c r="D561" i="2664" s="1"/>
  <c r="A562" i="2664"/>
  <c r="D562" i="2664" s="1"/>
  <c r="A563" i="2664"/>
  <c r="D563" i="2664" s="1"/>
  <c r="A564" i="2664"/>
  <c r="D564" i="2664" s="1"/>
  <c r="A565" i="2664"/>
  <c r="D565" i="2664" s="1"/>
  <c r="A566" i="2664"/>
  <c r="D566" i="2664" s="1"/>
  <c r="A567" i="2664"/>
  <c r="D567" i="2664" s="1"/>
  <c r="A568" i="2664"/>
  <c r="D568" i="2664" s="1"/>
  <c r="A569" i="2664"/>
  <c r="D569" i="2664" s="1"/>
  <c r="A570" i="2664"/>
  <c r="D570" i="2664" s="1"/>
  <c r="A571" i="2664"/>
  <c r="D571" i="2664" s="1"/>
  <c r="A572" i="2664"/>
  <c r="D572" i="2664" s="1"/>
  <c r="A573" i="2664"/>
  <c r="D573" i="2664" s="1"/>
  <c r="A574" i="2664"/>
  <c r="D574" i="2664" s="1"/>
  <c r="A575" i="2664"/>
  <c r="D575" i="2664" s="1"/>
  <c r="A576" i="2664"/>
  <c r="D576" i="2664" s="1"/>
  <c r="A577" i="2664"/>
  <c r="D577" i="2664" s="1"/>
  <c r="A578" i="2664"/>
  <c r="D578" i="2664" s="1"/>
  <c r="A579" i="2664"/>
  <c r="D579" i="2664" s="1"/>
  <c r="A580" i="2664"/>
  <c r="D580" i="2664" s="1"/>
  <c r="A581" i="2664"/>
  <c r="D581" i="2664" s="1"/>
  <c r="A582" i="2664"/>
  <c r="D582" i="2664" s="1"/>
  <c r="A583" i="2664"/>
  <c r="D583" i="2664" s="1"/>
  <c r="A584" i="2664"/>
  <c r="D584" i="2664" s="1"/>
  <c r="A585" i="2664"/>
  <c r="D585" i="2664" s="1"/>
  <c r="A586" i="2664"/>
  <c r="D586" i="2664" s="1"/>
  <c r="A587" i="2664"/>
  <c r="D587" i="2664" s="1"/>
  <c r="A588" i="2664"/>
  <c r="D588" i="2664" s="1"/>
  <c r="A589" i="2664"/>
  <c r="D589" i="2664" s="1"/>
  <c r="A590" i="2664"/>
  <c r="D590" i="2664" s="1"/>
  <c r="A591" i="2664"/>
  <c r="D591" i="2664" s="1"/>
  <c r="A592" i="2664"/>
  <c r="D592" i="2664" s="1"/>
  <c r="A593" i="2664"/>
  <c r="D593" i="2664" s="1"/>
  <c r="A594" i="2664"/>
  <c r="D594" i="2664" s="1"/>
  <c r="A595" i="2664"/>
  <c r="D595" i="2664" s="1"/>
  <c r="A596" i="2664"/>
  <c r="D596" i="2664" s="1"/>
  <c r="A597" i="2664"/>
  <c r="D597" i="2664" s="1"/>
  <c r="A598" i="2664"/>
  <c r="D598" i="2664" s="1"/>
  <c r="A599" i="2664"/>
  <c r="D599" i="2664" s="1"/>
  <c r="A600" i="2664"/>
  <c r="D600" i="2664" s="1"/>
  <c r="A601" i="2664"/>
  <c r="D601" i="2664" s="1"/>
  <c r="A602" i="2664"/>
  <c r="D602" i="2664" s="1"/>
  <c r="A603" i="2664"/>
  <c r="D603" i="2664" s="1"/>
  <c r="A604" i="2664"/>
  <c r="D604" i="2664" s="1"/>
  <c r="A605" i="2664"/>
  <c r="D605" i="2664" s="1"/>
  <c r="A606" i="2664"/>
  <c r="D606" i="2664" s="1"/>
  <c r="A607" i="2664"/>
  <c r="D607" i="2664" s="1"/>
  <c r="A608" i="2664"/>
  <c r="D608" i="2664" s="1"/>
  <c r="A609" i="2664"/>
  <c r="D609" i="2664" s="1"/>
  <c r="A610" i="2664"/>
  <c r="D610" i="2664" s="1"/>
  <c r="A611" i="2664"/>
  <c r="D611" i="2664" s="1"/>
  <c r="A612" i="2664"/>
  <c r="D612" i="2664" s="1"/>
  <c r="A613" i="2664"/>
  <c r="D613" i="2664" s="1"/>
  <c r="A614" i="2664"/>
  <c r="D614" i="2664" s="1"/>
  <c r="A615" i="2664"/>
  <c r="D615" i="2664" s="1"/>
  <c r="A616" i="2664"/>
  <c r="D616" i="2664" s="1"/>
  <c r="A617" i="2664"/>
  <c r="D617" i="2664" s="1"/>
  <c r="A618" i="2664"/>
  <c r="D618" i="2664" s="1"/>
  <c r="A619" i="2664"/>
  <c r="D619" i="2664" s="1"/>
  <c r="A620" i="2664"/>
  <c r="D620" i="2664" s="1"/>
  <c r="A621" i="2664"/>
  <c r="D621" i="2664" s="1"/>
  <c r="A622" i="2664"/>
  <c r="D622" i="2664" s="1"/>
  <c r="A623" i="2664"/>
  <c r="D623" i="2664" s="1"/>
  <c r="A624" i="2664"/>
  <c r="D624" i="2664" s="1"/>
  <c r="A625" i="2664"/>
  <c r="D625" i="2664" s="1"/>
  <c r="A626" i="2664"/>
  <c r="D626" i="2664" s="1"/>
  <c r="A627" i="2664"/>
  <c r="D627" i="2664" s="1"/>
  <c r="A628" i="2664"/>
  <c r="D628" i="2664" s="1"/>
  <c r="A629" i="2664"/>
  <c r="D629" i="2664" s="1"/>
  <c r="A630" i="2664"/>
  <c r="D630" i="2664" s="1"/>
  <c r="A631" i="2664"/>
  <c r="D631" i="2664" s="1"/>
  <c r="A632" i="2664"/>
  <c r="D632" i="2664" s="1"/>
  <c r="A633" i="2664"/>
  <c r="D633" i="2664" s="1"/>
  <c r="A634" i="2664"/>
  <c r="D634" i="2664" s="1"/>
  <c r="A635" i="2664"/>
  <c r="D635" i="2664" s="1"/>
  <c r="A636" i="2664"/>
  <c r="D636" i="2664" s="1"/>
  <c r="A637" i="2664"/>
  <c r="D637" i="2664" s="1"/>
  <c r="A638" i="2664"/>
  <c r="D638" i="2664" s="1"/>
  <c r="A639" i="2664"/>
  <c r="D639" i="2664" s="1"/>
  <c r="A640" i="2664"/>
  <c r="D640" i="2664" s="1"/>
  <c r="A641" i="2664"/>
  <c r="D641" i="2664" s="1"/>
  <c r="A642" i="2664"/>
  <c r="D642" i="2664" s="1"/>
  <c r="A643" i="2664"/>
  <c r="D643" i="2664" s="1"/>
  <c r="A644" i="2664"/>
  <c r="D644" i="2664" s="1"/>
  <c r="A645" i="2664"/>
  <c r="D645" i="2664" s="1"/>
  <c r="A646" i="2664"/>
  <c r="D646" i="2664" s="1"/>
  <c r="A647" i="2664"/>
  <c r="D647" i="2664" s="1"/>
  <c r="A648" i="2664"/>
  <c r="D648" i="2664" s="1"/>
  <c r="A649" i="2664"/>
  <c r="D649" i="2664" s="1"/>
  <c r="A650" i="2664"/>
  <c r="D650" i="2664" s="1"/>
  <c r="A651" i="2664"/>
  <c r="D651" i="2664" s="1"/>
  <c r="A652" i="2664"/>
  <c r="D652" i="2664" s="1"/>
  <c r="A653" i="2664"/>
  <c r="D653" i="2664" s="1"/>
  <c r="A654" i="2664"/>
  <c r="D654" i="2664" s="1"/>
  <c r="A655" i="2664"/>
  <c r="D655" i="2664" s="1"/>
  <c r="A656" i="2664"/>
  <c r="D656" i="2664" s="1"/>
  <c r="A657" i="2664"/>
  <c r="D657" i="2664" s="1"/>
  <c r="A658" i="2664"/>
  <c r="D658" i="2664" s="1"/>
  <c r="A659" i="2664"/>
  <c r="D659" i="2664" s="1"/>
  <c r="A660" i="2664"/>
  <c r="D660" i="2664" s="1"/>
  <c r="A661" i="2664"/>
  <c r="D661" i="2664" s="1"/>
  <c r="A662" i="2664"/>
  <c r="D662" i="2664" s="1"/>
  <c r="A663" i="2664"/>
  <c r="D663" i="2664" s="1"/>
  <c r="A664" i="2664"/>
  <c r="D664" i="2664" s="1"/>
  <c r="A665" i="2664"/>
  <c r="D665" i="2664" s="1"/>
  <c r="A666" i="2664"/>
  <c r="D666" i="2664" s="1"/>
  <c r="A667" i="2664"/>
  <c r="D667" i="2664" s="1"/>
  <c r="A668" i="2664"/>
  <c r="D668" i="2664" s="1"/>
  <c r="A669" i="2664"/>
  <c r="D669" i="2664" s="1"/>
  <c r="A670" i="2664"/>
  <c r="D670" i="2664" s="1"/>
  <c r="A671" i="2664"/>
  <c r="D671" i="2664" s="1"/>
  <c r="A672" i="2664"/>
  <c r="D672" i="2664" s="1"/>
  <c r="A673" i="2664"/>
  <c r="D673" i="2664" s="1"/>
  <c r="A674" i="2664"/>
  <c r="D674" i="2664" s="1"/>
  <c r="A675" i="2664"/>
  <c r="D675" i="2664" s="1"/>
  <c r="A676" i="2664"/>
  <c r="D676" i="2664" s="1"/>
  <c r="A677" i="2664"/>
  <c r="D677" i="2664" s="1"/>
  <c r="A678" i="2664"/>
  <c r="D678" i="2664" s="1"/>
  <c r="A679" i="2664"/>
  <c r="D679" i="2664" s="1"/>
  <c r="A680" i="2664"/>
  <c r="D680" i="2664" s="1"/>
  <c r="A681" i="2664"/>
  <c r="D681" i="2664" s="1"/>
  <c r="A682" i="2664"/>
  <c r="D682" i="2664" s="1"/>
  <c r="A683" i="2664"/>
  <c r="D683" i="2664" s="1"/>
  <c r="A684" i="2664"/>
  <c r="D684" i="2664" s="1"/>
  <c r="A685" i="2664"/>
  <c r="D685" i="2664" s="1"/>
  <c r="A686" i="2664"/>
  <c r="D686" i="2664" s="1"/>
  <c r="A687" i="2664"/>
  <c r="D687" i="2664" s="1"/>
  <c r="A688" i="2664"/>
  <c r="D688" i="2664" s="1"/>
  <c r="A689" i="2664"/>
  <c r="D689" i="2664" s="1"/>
  <c r="A690" i="2664"/>
  <c r="D690" i="2664" s="1"/>
  <c r="A691" i="2664"/>
  <c r="D691" i="2664" s="1"/>
  <c r="A692" i="2664"/>
  <c r="D692" i="2664" s="1"/>
  <c r="A693" i="2664"/>
  <c r="D693" i="2664" s="1"/>
  <c r="A694" i="2664"/>
  <c r="D694" i="2664" s="1"/>
  <c r="A695" i="2664"/>
  <c r="D695" i="2664" s="1"/>
  <c r="A696" i="2664"/>
  <c r="D696" i="2664" s="1"/>
  <c r="A697" i="2664"/>
  <c r="D697" i="2664" s="1"/>
  <c r="A698" i="2664"/>
  <c r="D698" i="2664" s="1"/>
  <c r="A699" i="2664"/>
  <c r="D699" i="2664" s="1"/>
  <c r="A700" i="2664"/>
  <c r="D700" i="2664" s="1"/>
  <c r="A701" i="2664"/>
  <c r="D701" i="2664" s="1"/>
  <c r="A702" i="2664"/>
  <c r="D702" i="2664" s="1"/>
  <c r="A703" i="2664"/>
  <c r="D703" i="2664" s="1"/>
  <c r="A704" i="2664"/>
  <c r="D704" i="2664" s="1"/>
  <c r="A705" i="2664"/>
  <c r="D705" i="2664" s="1"/>
  <c r="A706" i="2664"/>
  <c r="D706" i="2664" s="1"/>
  <c r="A707" i="2664"/>
  <c r="D707" i="2664" s="1"/>
  <c r="A708" i="2664"/>
  <c r="D708" i="2664" s="1"/>
  <c r="A709" i="2664"/>
  <c r="D709" i="2664" s="1"/>
  <c r="A710" i="2664"/>
  <c r="D710" i="2664" s="1"/>
  <c r="A711" i="2664"/>
  <c r="D711" i="2664" s="1"/>
  <c r="A712" i="2664"/>
  <c r="D712" i="2664" s="1"/>
  <c r="A713" i="2664"/>
  <c r="D713" i="2664" s="1"/>
  <c r="A714" i="2664"/>
  <c r="D714" i="2664" s="1"/>
  <c r="A715" i="2664"/>
  <c r="D715" i="2664" s="1"/>
  <c r="A716" i="2664"/>
  <c r="D716" i="2664" s="1"/>
  <c r="A717" i="2664"/>
  <c r="D717" i="2664" s="1"/>
  <c r="A718" i="2664"/>
  <c r="D718" i="2664" s="1"/>
  <c r="A719" i="2664"/>
  <c r="D719" i="2664" s="1"/>
  <c r="A720" i="2664"/>
  <c r="D720" i="2664" s="1"/>
  <c r="A721" i="2664"/>
  <c r="D721" i="2664" s="1"/>
  <c r="A722" i="2664"/>
  <c r="D722" i="2664" s="1"/>
  <c r="A723" i="2664"/>
  <c r="D723" i="2664" s="1"/>
  <c r="A724" i="2664"/>
  <c r="D724" i="2664" s="1"/>
  <c r="A725" i="2664"/>
  <c r="D725" i="2664" s="1"/>
  <c r="A726" i="2664"/>
  <c r="D726" i="2664" s="1"/>
  <c r="A727" i="2664"/>
  <c r="D727" i="2664" s="1"/>
  <c r="A728" i="2664"/>
  <c r="D728" i="2664" s="1"/>
  <c r="A729" i="2664"/>
  <c r="D729" i="2664" s="1"/>
  <c r="A730" i="2664"/>
  <c r="D730" i="2664" s="1"/>
  <c r="A731" i="2664"/>
  <c r="D731" i="2664" s="1"/>
  <c r="A732" i="2664"/>
  <c r="D732" i="2664" s="1"/>
  <c r="A733" i="2664"/>
  <c r="D733" i="2664" s="1"/>
  <c r="A734" i="2664"/>
  <c r="D734" i="2664" s="1"/>
  <c r="A735" i="2664"/>
  <c r="D735" i="2664" s="1"/>
  <c r="A736" i="2664"/>
  <c r="D736" i="2664" s="1"/>
  <c r="A737" i="2664"/>
  <c r="D737" i="2664" s="1"/>
  <c r="A738" i="2664"/>
  <c r="D738" i="2664" s="1"/>
  <c r="A739" i="2664"/>
  <c r="D739" i="2664" s="1"/>
  <c r="A740" i="2664"/>
  <c r="D740" i="2664" s="1"/>
  <c r="A741" i="2664"/>
  <c r="D741" i="2664" s="1"/>
  <c r="A742" i="2664"/>
  <c r="D742" i="2664" s="1"/>
  <c r="A743" i="2664"/>
  <c r="D743" i="2664" s="1"/>
  <c r="A744" i="2664"/>
  <c r="D744" i="2664" s="1"/>
  <c r="A745" i="2664"/>
  <c r="D745" i="2664" s="1"/>
  <c r="A746" i="2664"/>
  <c r="D746" i="2664" s="1"/>
  <c r="A747" i="2664"/>
  <c r="D747" i="2664" s="1"/>
  <c r="A748" i="2664"/>
  <c r="D748" i="2664" s="1"/>
  <c r="A749" i="2664"/>
  <c r="D749" i="2664" s="1"/>
  <c r="A750" i="2664"/>
  <c r="D750" i="2664" s="1"/>
  <c r="A751" i="2664"/>
  <c r="D751" i="2664" s="1"/>
  <c r="A752" i="2664"/>
  <c r="D752" i="2664" s="1"/>
  <c r="A753" i="2664"/>
  <c r="D753" i="2664" s="1"/>
  <c r="A754" i="2664"/>
  <c r="D754" i="2664" s="1"/>
  <c r="A755" i="2664"/>
  <c r="D755" i="2664" s="1"/>
  <c r="A756" i="2664"/>
  <c r="D756" i="2664" s="1"/>
  <c r="A757" i="2664"/>
  <c r="D757" i="2664" s="1"/>
  <c r="A758" i="2664"/>
  <c r="D758" i="2664" s="1"/>
  <c r="A759" i="2664"/>
  <c r="D759" i="2664" s="1"/>
  <c r="A760" i="2664"/>
  <c r="D760" i="2664" s="1"/>
  <c r="A761" i="2664"/>
  <c r="D761" i="2664" s="1"/>
  <c r="A762" i="2664"/>
  <c r="D762" i="2664" s="1"/>
  <c r="A763" i="2664"/>
  <c r="D763" i="2664" s="1"/>
  <c r="A764" i="2664"/>
  <c r="D764" i="2664" s="1"/>
  <c r="A765" i="2664"/>
  <c r="D765" i="2664" s="1"/>
  <c r="A766" i="2664"/>
  <c r="D766" i="2664" s="1"/>
  <c r="A767" i="2664"/>
  <c r="D767" i="2664" s="1"/>
  <c r="A768" i="2664"/>
  <c r="D768" i="2664" s="1"/>
  <c r="A769" i="2664"/>
  <c r="D769" i="2664" s="1"/>
  <c r="A770" i="2664"/>
  <c r="D770" i="2664" s="1"/>
  <c r="A771" i="2664"/>
  <c r="D771" i="2664" s="1"/>
  <c r="A772" i="2664"/>
  <c r="D772" i="2664" s="1"/>
  <c r="A773" i="2664"/>
  <c r="D773" i="2664" s="1"/>
  <c r="A774" i="2664"/>
  <c r="D774" i="2664" s="1"/>
  <c r="A775" i="2664"/>
  <c r="D775" i="2664" s="1"/>
  <c r="A776" i="2664"/>
  <c r="D776" i="2664" s="1"/>
  <c r="A777" i="2664"/>
  <c r="D777" i="2664" s="1"/>
  <c r="A778" i="2664"/>
  <c r="D778" i="2664" s="1"/>
  <c r="A779" i="2664"/>
  <c r="D779" i="2664" s="1"/>
  <c r="A780" i="2664"/>
  <c r="D780" i="2664" s="1"/>
  <c r="A781" i="2664"/>
  <c r="D781" i="2664" s="1"/>
  <c r="A782" i="2664"/>
  <c r="D782" i="2664" s="1"/>
  <c r="A783" i="2664"/>
  <c r="D783" i="2664" s="1"/>
  <c r="A784" i="2664"/>
  <c r="D784" i="2664" s="1"/>
  <c r="A785" i="2664"/>
  <c r="D785" i="2664" s="1"/>
  <c r="A786" i="2664"/>
  <c r="D786" i="2664" s="1"/>
  <c r="A787" i="2664"/>
  <c r="D787" i="2664" s="1"/>
  <c r="A788" i="2664"/>
  <c r="D788" i="2664" s="1"/>
  <c r="A789" i="2664"/>
  <c r="D789" i="2664" s="1"/>
  <c r="A790" i="2664"/>
  <c r="D790" i="2664" s="1"/>
  <c r="A791" i="2664"/>
  <c r="D791" i="2664" s="1"/>
  <c r="A792" i="2664"/>
  <c r="D792" i="2664" s="1"/>
  <c r="A793" i="2664"/>
  <c r="D793" i="2664" s="1"/>
  <c r="A794" i="2664"/>
  <c r="D794" i="2664" s="1"/>
  <c r="A795" i="2664"/>
  <c r="D795" i="2664" s="1"/>
  <c r="A796" i="2664"/>
  <c r="D796" i="2664" s="1"/>
  <c r="A797" i="2664"/>
  <c r="D797" i="2664" s="1"/>
  <c r="A798" i="2664"/>
  <c r="D798" i="2664" s="1"/>
  <c r="A799" i="2664"/>
  <c r="D799" i="2664" s="1"/>
  <c r="A800" i="2664"/>
  <c r="D800" i="2664" s="1"/>
  <c r="A801" i="2664"/>
  <c r="D801" i="2664" s="1"/>
  <c r="A802" i="2664"/>
  <c r="D802" i="2664" s="1"/>
  <c r="A803" i="2664"/>
  <c r="D803" i="2664" s="1"/>
  <c r="A804" i="2664"/>
  <c r="D804" i="2664" s="1"/>
  <c r="A805" i="2664"/>
  <c r="D805" i="2664" s="1"/>
  <c r="A806" i="2664"/>
  <c r="D806" i="2664" s="1"/>
  <c r="A807" i="2664"/>
  <c r="D807" i="2664" s="1"/>
  <c r="A808" i="2664"/>
  <c r="D808" i="2664" s="1"/>
  <c r="A809" i="2664"/>
  <c r="D809" i="2664" s="1"/>
  <c r="A810" i="2664"/>
  <c r="D810" i="2664" s="1"/>
  <c r="A811" i="2664"/>
  <c r="D811" i="2664" s="1"/>
  <c r="A812" i="2664"/>
  <c r="D812" i="2664" s="1"/>
  <c r="A813" i="2664"/>
  <c r="D813" i="2664" s="1"/>
  <c r="A814" i="2664"/>
  <c r="D814" i="2664" s="1"/>
  <c r="A815" i="2664"/>
  <c r="D815" i="2664" s="1"/>
  <c r="A816" i="2664"/>
  <c r="D816" i="2664" s="1"/>
  <c r="A817" i="2664"/>
  <c r="D817" i="2664" s="1"/>
  <c r="A818" i="2664"/>
  <c r="D818" i="2664" s="1"/>
  <c r="A819" i="2664"/>
  <c r="D819" i="2664" s="1"/>
  <c r="A820" i="2664"/>
  <c r="D820" i="2664" s="1"/>
  <c r="A821" i="2664"/>
  <c r="D821" i="2664" s="1"/>
  <c r="A822" i="2664"/>
  <c r="D822" i="2664" s="1"/>
  <c r="A823" i="2664"/>
  <c r="D823" i="2664" s="1"/>
  <c r="A824" i="2664"/>
  <c r="D824" i="2664" s="1"/>
  <c r="A825" i="2664"/>
  <c r="D825" i="2664" s="1"/>
  <c r="A826" i="2664"/>
  <c r="D826" i="2664" s="1"/>
  <c r="A827" i="2664"/>
  <c r="D827" i="2664" s="1"/>
  <c r="A828" i="2664"/>
  <c r="D828" i="2664" s="1"/>
  <c r="A829" i="2664"/>
  <c r="D829" i="2664" s="1"/>
  <c r="A830" i="2664"/>
  <c r="D830" i="2664" s="1"/>
  <c r="A831" i="2664"/>
  <c r="D831" i="2664" s="1"/>
  <c r="A832" i="2664"/>
  <c r="D832" i="2664" s="1"/>
  <c r="A833" i="2664"/>
  <c r="D833" i="2664" s="1"/>
  <c r="A834" i="2664"/>
  <c r="D834" i="2664" s="1"/>
  <c r="A835" i="2664"/>
  <c r="D835" i="2664" s="1"/>
  <c r="A836" i="2664"/>
  <c r="D836" i="2664" s="1"/>
  <c r="A837" i="2664"/>
  <c r="D837" i="2664" s="1"/>
  <c r="A838" i="2664"/>
  <c r="D838" i="2664" s="1"/>
  <c r="A839" i="2664"/>
  <c r="D839" i="2664" s="1"/>
  <c r="A840" i="2664"/>
  <c r="D840" i="2664" s="1"/>
  <c r="A841" i="2664"/>
  <c r="D841" i="2664" s="1"/>
  <c r="A842" i="2664"/>
  <c r="D842" i="2664" s="1"/>
  <c r="A843" i="2664"/>
  <c r="D843" i="2664" s="1"/>
  <c r="A844" i="2664"/>
  <c r="D844" i="2664" s="1"/>
  <c r="A845" i="2664"/>
  <c r="D845" i="2664" s="1"/>
  <c r="A846" i="2664"/>
  <c r="D846" i="2664" s="1"/>
  <c r="A847" i="2664"/>
  <c r="D847" i="2664" s="1"/>
  <c r="A848" i="2664"/>
  <c r="D848" i="2664" s="1"/>
  <c r="A849" i="2664"/>
  <c r="D849" i="2664" s="1"/>
  <c r="A850" i="2664"/>
  <c r="D850" i="2664" s="1"/>
  <c r="A851" i="2664"/>
  <c r="D851" i="2664" s="1"/>
  <c r="A852" i="2664"/>
  <c r="D852" i="2664" s="1"/>
  <c r="A853" i="2664"/>
  <c r="D853" i="2664" s="1"/>
  <c r="A854" i="2664"/>
  <c r="D854" i="2664" s="1"/>
  <c r="A855" i="2664"/>
  <c r="D855" i="2664" s="1"/>
  <c r="A856" i="2664"/>
  <c r="D856" i="2664" s="1"/>
  <c r="A857" i="2664"/>
  <c r="D857" i="2664" s="1"/>
  <c r="A858" i="2664"/>
  <c r="D858" i="2664" s="1"/>
  <c r="A859" i="2664"/>
  <c r="D859" i="2664" s="1"/>
  <c r="A860" i="2664"/>
  <c r="D860" i="2664" s="1"/>
  <c r="A861" i="2664"/>
  <c r="D861" i="2664" s="1"/>
  <c r="A862" i="2664"/>
  <c r="D862" i="2664" s="1"/>
  <c r="A863" i="2664"/>
  <c r="D863" i="2664" s="1"/>
  <c r="A864" i="2664"/>
  <c r="D864" i="2664" s="1"/>
  <c r="A865" i="2664"/>
  <c r="D865" i="2664" s="1"/>
  <c r="A866" i="2664"/>
  <c r="D866" i="2664" s="1"/>
  <c r="A867" i="2664"/>
  <c r="D867" i="2664" s="1"/>
  <c r="A868" i="2664"/>
  <c r="D868" i="2664" s="1"/>
  <c r="A869" i="2664"/>
  <c r="D869" i="2664" s="1"/>
  <c r="A870" i="2664"/>
  <c r="D870" i="2664" s="1"/>
  <c r="A871" i="2664"/>
  <c r="D871" i="2664" s="1"/>
  <c r="A872" i="2664"/>
  <c r="D872" i="2664" s="1"/>
  <c r="A873" i="2664"/>
  <c r="D873" i="2664" s="1"/>
  <c r="A874" i="2664"/>
  <c r="D874" i="2664" s="1"/>
  <c r="A875" i="2664"/>
  <c r="D875" i="2664" s="1"/>
  <c r="A876" i="2664"/>
  <c r="D876" i="2664" s="1"/>
  <c r="A877" i="2664"/>
  <c r="D877" i="2664" s="1"/>
  <c r="A878" i="2664"/>
  <c r="D878" i="2664" s="1"/>
  <c r="A879" i="2664"/>
  <c r="D879" i="2664" s="1"/>
  <c r="A880" i="2664"/>
  <c r="D880" i="2664" s="1"/>
  <c r="A881" i="2664"/>
  <c r="D881" i="2664" s="1"/>
  <c r="A882" i="2664"/>
  <c r="D882" i="2664" s="1"/>
  <c r="A883" i="2664"/>
  <c r="D883" i="2664" s="1"/>
  <c r="A884" i="2664"/>
  <c r="D884" i="2664" s="1"/>
  <c r="A885" i="2664"/>
  <c r="D885" i="2664" s="1"/>
  <c r="A886" i="2664"/>
  <c r="D886" i="2664" s="1"/>
  <c r="A887" i="2664"/>
  <c r="D887" i="2664" s="1"/>
  <c r="A888" i="2664"/>
  <c r="D888" i="2664" s="1"/>
  <c r="A889" i="2664"/>
  <c r="D889" i="2664" s="1"/>
  <c r="A890" i="2664"/>
  <c r="D890" i="2664" s="1"/>
  <c r="A891" i="2664"/>
  <c r="D891" i="2664" s="1"/>
  <c r="A892" i="2664"/>
  <c r="D892" i="2664" s="1"/>
  <c r="A893" i="2664"/>
  <c r="D893" i="2664" s="1"/>
  <c r="A894" i="2664"/>
  <c r="D894" i="2664" s="1"/>
  <c r="A895" i="2664"/>
  <c r="D895" i="2664" s="1"/>
  <c r="A896" i="2664"/>
  <c r="D896" i="2664" s="1"/>
  <c r="A897" i="2664"/>
  <c r="D897" i="2664" s="1"/>
  <c r="A898" i="2664"/>
  <c r="D898" i="2664" s="1"/>
  <c r="A899" i="2664"/>
  <c r="D899" i="2664" s="1"/>
  <c r="A900" i="2664"/>
  <c r="D900" i="2664" s="1"/>
  <c r="A901" i="2664"/>
  <c r="D901" i="2664" s="1"/>
  <c r="A902" i="2664"/>
  <c r="D902" i="2664" s="1"/>
  <c r="A903" i="2664"/>
  <c r="D903" i="2664" s="1"/>
  <c r="A904" i="2664"/>
  <c r="D904" i="2664" s="1"/>
  <c r="A905" i="2664"/>
  <c r="D905" i="2664" s="1"/>
  <c r="A906" i="2664"/>
  <c r="D906" i="2664" s="1"/>
  <c r="A907" i="2664"/>
  <c r="D907" i="2664" s="1"/>
  <c r="A908" i="2664"/>
  <c r="D908" i="2664" s="1"/>
  <c r="A909" i="2664"/>
  <c r="D909" i="2664" s="1"/>
  <c r="A910" i="2664"/>
  <c r="D910" i="2664" s="1"/>
  <c r="A911" i="2664"/>
  <c r="D911" i="2664" s="1"/>
  <c r="A912" i="2664"/>
  <c r="D912" i="2664" s="1"/>
  <c r="A913" i="2664"/>
  <c r="D913" i="2664" s="1"/>
  <c r="A914" i="2664"/>
  <c r="D914" i="2664" s="1"/>
  <c r="A915" i="2664"/>
  <c r="D915" i="2664" s="1"/>
  <c r="A916" i="2664"/>
  <c r="D916" i="2664" s="1"/>
  <c r="A917" i="2664"/>
  <c r="D917" i="2664" s="1"/>
  <c r="A918" i="2664"/>
  <c r="D918" i="2664" s="1"/>
  <c r="A919" i="2664"/>
  <c r="D919" i="2664" s="1"/>
  <c r="A920" i="2664"/>
  <c r="D920" i="2664" s="1"/>
  <c r="A921" i="2664"/>
  <c r="D921" i="2664" s="1"/>
  <c r="A922" i="2664"/>
  <c r="D922" i="2664" s="1"/>
  <c r="A923" i="2664"/>
  <c r="D923" i="2664" s="1"/>
  <c r="A924" i="2664"/>
  <c r="D924" i="2664" s="1"/>
  <c r="A925" i="2664"/>
  <c r="D925" i="2664" s="1"/>
  <c r="A926" i="2664"/>
  <c r="D926" i="2664" s="1"/>
  <c r="A927" i="2664"/>
  <c r="D927" i="2664" s="1"/>
  <c r="A928" i="2664"/>
  <c r="D928" i="2664" s="1"/>
  <c r="A929" i="2664"/>
  <c r="D929" i="2664" s="1"/>
  <c r="A930" i="2664"/>
  <c r="D930" i="2664" s="1"/>
  <c r="A931" i="2664"/>
  <c r="D931" i="2664" s="1"/>
  <c r="A932" i="2664"/>
  <c r="D932" i="2664" s="1"/>
  <c r="A933" i="2664"/>
  <c r="D933" i="2664" s="1"/>
  <c r="A934" i="2664"/>
  <c r="D934" i="2664" s="1"/>
  <c r="A935" i="2664"/>
  <c r="D935" i="2664" s="1"/>
  <c r="A936" i="2664"/>
  <c r="D936" i="2664" s="1"/>
  <c r="A937" i="2664"/>
  <c r="D937" i="2664" s="1"/>
  <c r="A938" i="2664"/>
  <c r="D938" i="2664" s="1"/>
  <c r="A939" i="2664"/>
  <c r="D939" i="2664" s="1"/>
  <c r="A940" i="2664"/>
  <c r="D940" i="2664" s="1"/>
  <c r="A941" i="2664"/>
  <c r="D941" i="2664" s="1"/>
  <c r="A942" i="2664"/>
  <c r="D942" i="2664" s="1"/>
  <c r="A943" i="2664"/>
  <c r="D943" i="2664" s="1"/>
  <c r="A944" i="2664"/>
  <c r="D944" i="2664" s="1"/>
  <c r="A945" i="2664"/>
  <c r="D945" i="2664" s="1"/>
  <c r="A946" i="2664"/>
  <c r="D946" i="2664" s="1"/>
  <c r="A947" i="2664"/>
  <c r="D947" i="2664" s="1"/>
  <c r="A948" i="2664"/>
  <c r="D948" i="2664" s="1"/>
  <c r="A949" i="2664"/>
  <c r="D949" i="2664" s="1"/>
  <c r="A950" i="2664"/>
  <c r="D950" i="2664" s="1"/>
  <c r="A951" i="2664"/>
  <c r="D951" i="2664" s="1"/>
  <c r="A952" i="2664"/>
  <c r="D952" i="2664" s="1"/>
  <c r="A953" i="2664"/>
  <c r="D953" i="2664" s="1"/>
  <c r="A954" i="2664"/>
  <c r="D954" i="2664" s="1"/>
  <c r="A955" i="2664"/>
  <c r="D955" i="2664" s="1"/>
  <c r="A956" i="2664"/>
  <c r="D956" i="2664" s="1"/>
  <c r="A957" i="2664"/>
  <c r="D957" i="2664" s="1"/>
  <c r="A958" i="2664"/>
  <c r="D958" i="2664" s="1"/>
  <c r="A959" i="2664"/>
  <c r="D959" i="2664" s="1"/>
  <c r="A960" i="2664"/>
  <c r="D960" i="2664" s="1"/>
  <c r="A961" i="2664"/>
  <c r="D961" i="2664" s="1"/>
  <c r="A962" i="2664"/>
  <c r="D962" i="2664" s="1"/>
  <c r="A963" i="2664"/>
  <c r="D963" i="2664" s="1"/>
  <c r="A964" i="2664"/>
  <c r="D964" i="2664" s="1"/>
  <c r="A965" i="2664"/>
  <c r="D965" i="2664" s="1"/>
  <c r="A966" i="2664"/>
  <c r="D966" i="2664" s="1"/>
  <c r="A967" i="2664"/>
  <c r="D967" i="2664" s="1"/>
  <c r="A968" i="2664"/>
  <c r="D968" i="2664" s="1"/>
  <c r="A969" i="2664"/>
  <c r="D969" i="2664" s="1"/>
  <c r="A970" i="2664"/>
  <c r="D970" i="2664" s="1"/>
  <c r="A971" i="2664"/>
  <c r="D971" i="2664" s="1"/>
  <c r="A972" i="2664"/>
  <c r="D972" i="2664" s="1"/>
  <c r="A973" i="2664"/>
  <c r="D973" i="2664" s="1"/>
  <c r="A974" i="2664"/>
  <c r="D974" i="2664" s="1"/>
  <c r="A975" i="2664"/>
  <c r="D975" i="2664" s="1"/>
  <c r="A976" i="2664"/>
  <c r="D976" i="2664" s="1"/>
  <c r="A977" i="2664"/>
  <c r="D977" i="2664" s="1"/>
  <c r="A978" i="2664"/>
  <c r="D978" i="2664" s="1"/>
  <c r="A979" i="2664"/>
  <c r="D979" i="2664" s="1"/>
  <c r="A980" i="2664"/>
  <c r="D980" i="2664" s="1"/>
  <c r="A981" i="2664"/>
  <c r="D981" i="2664" s="1"/>
  <c r="A982" i="2664"/>
  <c r="D982" i="2664" s="1"/>
  <c r="A983" i="2664"/>
  <c r="D983" i="2664" s="1"/>
  <c r="A984" i="2664"/>
  <c r="D984" i="2664" s="1"/>
  <c r="A985" i="2664"/>
  <c r="D985" i="2664" s="1"/>
  <c r="A986" i="2664"/>
  <c r="D986" i="2664" s="1"/>
  <c r="A987" i="2664"/>
  <c r="D987" i="2664" s="1"/>
  <c r="A988" i="2664"/>
  <c r="D988" i="2664" s="1"/>
  <c r="A989" i="2664"/>
  <c r="D989" i="2664" s="1"/>
  <c r="A990" i="2664"/>
  <c r="D990" i="2664" s="1"/>
  <c r="A991" i="2664"/>
  <c r="D991" i="2664" s="1"/>
  <c r="A992" i="2664"/>
  <c r="D992" i="2664" s="1"/>
  <c r="A993" i="2664"/>
  <c r="D993" i="2664" s="1"/>
  <c r="A994" i="2664"/>
  <c r="D994" i="2664" s="1"/>
  <c r="A995" i="2664"/>
  <c r="D995" i="2664" s="1"/>
  <c r="A996" i="2664"/>
  <c r="D996" i="2664" s="1"/>
  <c r="A997" i="2664"/>
  <c r="D997" i="2664" s="1"/>
  <c r="A998" i="2664"/>
  <c r="D998" i="2664" s="1"/>
  <c r="A999" i="2664"/>
  <c r="D999" i="2664" s="1"/>
  <c r="A1000" i="2664"/>
  <c r="D1000" i="2664" s="1"/>
  <c r="A1001" i="2664"/>
  <c r="D1001" i="2664" s="1"/>
  <c r="A1002" i="2664"/>
  <c r="D1002" i="2664" s="1"/>
  <c r="A1003" i="2664"/>
  <c r="D1003" i="2664" s="1"/>
  <c r="A1004" i="2664"/>
  <c r="D1004" i="2664" s="1"/>
  <c r="A1005" i="2664"/>
  <c r="D1005" i="2664" s="1"/>
  <c r="A1006" i="2664"/>
  <c r="D1006" i="2664" s="1"/>
  <c r="A1007" i="2664"/>
  <c r="D1007" i="2664" s="1"/>
  <c r="A1008" i="2664"/>
  <c r="D1008" i="2664" s="1"/>
  <c r="A1009" i="2664"/>
  <c r="D1009" i="2664" s="1"/>
  <c r="A1010" i="2664"/>
  <c r="D1010" i="2664" s="1"/>
  <c r="A1011" i="2664"/>
  <c r="D1011" i="2664" s="1"/>
  <c r="A1012" i="2664"/>
  <c r="D1012" i="2664" s="1"/>
  <c r="A1013" i="2664"/>
  <c r="D1013" i="2664" s="1"/>
  <c r="A1014" i="2664"/>
  <c r="D1014" i="2664" s="1"/>
  <c r="A1015" i="2664"/>
  <c r="D1015" i="2664" s="1"/>
  <c r="A1016" i="2664"/>
  <c r="D1016" i="2664" s="1"/>
  <c r="A1017" i="2664"/>
  <c r="D1017" i="2664" s="1"/>
  <c r="A1018" i="2664"/>
  <c r="D1018" i="2664" s="1"/>
  <c r="A1019" i="2664"/>
  <c r="D1019" i="2664" s="1"/>
  <c r="A1020" i="2664"/>
  <c r="D1020" i="2664" s="1"/>
  <c r="A1021" i="2664"/>
  <c r="D1021" i="2664" s="1"/>
  <c r="A1022" i="2664"/>
  <c r="D1022" i="2664" s="1"/>
  <c r="A1023" i="2664"/>
  <c r="D1023" i="2664" s="1"/>
  <c r="A1024" i="2664"/>
  <c r="D1024" i="2664" s="1"/>
  <c r="A1025" i="2664"/>
  <c r="D1025" i="2664" s="1"/>
  <c r="A1026" i="2664"/>
  <c r="D1026" i="2664" s="1"/>
  <c r="A1027" i="2664"/>
  <c r="D1027" i="2664" s="1"/>
  <c r="A1028" i="2664"/>
  <c r="D1028" i="2664" s="1"/>
  <c r="A1029" i="2664"/>
  <c r="D1029" i="2664" s="1"/>
  <c r="A1030" i="2664"/>
  <c r="D1030" i="2664" s="1"/>
  <c r="A1031" i="2664"/>
  <c r="D1031" i="2664" s="1"/>
  <c r="A1032" i="2664"/>
  <c r="D1032" i="2664" s="1"/>
  <c r="A1033" i="2664"/>
  <c r="D1033" i="2664" s="1"/>
  <c r="A1034" i="2664"/>
  <c r="D1034" i="2664" s="1"/>
  <c r="A1035" i="2664"/>
  <c r="D1035" i="2664" s="1"/>
  <c r="A1036" i="2664"/>
  <c r="D1036" i="2664" s="1"/>
  <c r="A1037" i="2664"/>
  <c r="D1037" i="2664" s="1"/>
  <c r="A1038" i="2664"/>
  <c r="D1038" i="2664" s="1"/>
  <c r="A1039" i="2664"/>
  <c r="D1039" i="2664" s="1"/>
  <c r="A1040" i="2664"/>
  <c r="D1040" i="2664" s="1"/>
  <c r="A1041" i="2664"/>
  <c r="D1041" i="2664" s="1"/>
  <c r="A1042" i="2664"/>
  <c r="D1042" i="2664" s="1"/>
  <c r="A1043" i="2664"/>
  <c r="D1043" i="2664" s="1"/>
  <c r="A1044" i="2664"/>
  <c r="D1044" i="2664" s="1"/>
  <c r="A1045" i="2664"/>
  <c r="D1045" i="2664" s="1"/>
  <c r="A1046" i="2664"/>
  <c r="D1046" i="2664" s="1"/>
  <c r="A1047" i="2664"/>
  <c r="D1047" i="2664" s="1"/>
  <c r="A1048" i="2664"/>
  <c r="D1048" i="2664" s="1"/>
  <c r="A1049" i="2664"/>
  <c r="D1049" i="2664" s="1"/>
  <c r="A1050" i="2664"/>
  <c r="D1050" i="2664" s="1"/>
  <c r="A1051" i="2664"/>
  <c r="D1051" i="2664" s="1"/>
  <c r="A1052" i="2664"/>
  <c r="D1052" i="2664" s="1"/>
  <c r="A1053" i="2664"/>
  <c r="D1053" i="2664" s="1"/>
  <c r="A1054" i="2664"/>
  <c r="D1054" i="2664" s="1"/>
  <c r="A1055" i="2664"/>
  <c r="D1055" i="2664" s="1"/>
  <c r="A1056" i="2664"/>
  <c r="D1056" i="2664" s="1"/>
  <c r="A1057" i="2664"/>
  <c r="D1057" i="2664" s="1"/>
  <c r="A1058" i="2664"/>
  <c r="D1058" i="2664" s="1"/>
  <c r="A1059" i="2664"/>
  <c r="D1059" i="2664" s="1"/>
  <c r="A1060" i="2664"/>
  <c r="D1060" i="2664" s="1"/>
  <c r="A1061" i="2664"/>
  <c r="D1061" i="2664" s="1"/>
  <c r="A1062" i="2664"/>
  <c r="D1062" i="2664" s="1"/>
  <c r="A1063" i="2664"/>
  <c r="D1063" i="2664" s="1"/>
  <c r="A1064" i="2664"/>
  <c r="D1064" i="2664" s="1"/>
  <c r="A1065" i="2664"/>
  <c r="D1065" i="2664" s="1"/>
  <c r="A1066" i="2664"/>
  <c r="D1066" i="2664" s="1"/>
  <c r="A1067" i="2664"/>
  <c r="D1067" i="2664" s="1"/>
  <c r="A1068" i="2664"/>
  <c r="D1068" i="2664" s="1"/>
  <c r="A1069" i="2664"/>
  <c r="D1069" i="2664" s="1"/>
  <c r="A1070" i="2664"/>
  <c r="D1070" i="2664" s="1"/>
  <c r="A1071" i="2664"/>
  <c r="D1071" i="2664" s="1"/>
  <c r="A1072" i="2664"/>
  <c r="D1072" i="2664" s="1"/>
  <c r="A1073" i="2664"/>
  <c r="D1073" i="2664" s="1"/>
  <c r="A1074" i="2664"/>
  <c r="D1074" i="2664" s="1"/>
  <c r="A1075" i="2664"/>
  <c r="D1075" i="2664" s="1"/>
  <c r="A1076" i="2664"/>
  <c r="D1076" i="2664" s="1"/>
  <c r="A1077" i="2664"/>
  <c r="D1077" i="2664" s="1"/>
  <c r="A1078" i="2664"/>
  <c r="D1078" i="2664" s="1"/>
  <c r="A1079" i="2664"/>
  <c r="D1079" i="2664" s="1"/>
  <c r="A1080" i="2664"/>
  <c r="D1080" i="2664" s="1"/>
  <c r="A1081" i="2664"/>
  <c r="D1081" i="2664" s="1"/>
  <c r="A1082" i="2664"/>
  <c r="D1082" i="2664" s="1"/>
  <c r="A1083" i="2664"/>
  <c r="D1083" i="2664" s="1"/>
  <c r="A1084" i="2664"/>
  <c r="D1084" i="2664" s="1"/>
  <c r="A1085" i="2664"/>
  <c r="D1085" i="2664" s="1"/>
  <c r="A1086" i="2664"/>
  <c r="D1086" i="2664" s="1"/>
  <c r="A1087" i="2664"/>
  <c r="D1087" i="2664" s="1"/>
  <c r="A1088" i="2664"/>
  <c r="D1088" i="2664" s="1"/>
  <c r="A1089" i="2664"/>
  <c r="D1089" i="2664" s="1"/>
  <c r="A1090" i="2664"/>
  <c r="D1090" i="2664" s="1"/>
  <c r="A1091" i="2664"/>
  <c r="D1091" i="2664" s="1"/>
  <c r="A1092" i="2664"/>
  <c r="D1092" i="2664" s="1"/>
  <c r="A1093" i="2664"/>
  <c r="D1093" i="2664" s="1"/>
  <c r="A1094" i="2664"/>
  <c r="D1094" i="2664" s="1"/>
  <c r="A1095" i="2664"/>
  <c r="D1095" i="2664" s="1"/>
  <c r="A1096" i="2664"/>
  <c r="D1096" i="2664" s="1"/>
  <c r="A1097" i="2664"/>
  <c r="D1097" i="2664" s="1"/>
  <c r="A1098" i="2664"/>
  <c r="D1098" i="2664" s="1"/>
  <c r="A1099" i="2664"/>
  <c r="D1099" i="2664" s="1"/>
  <c r="A1100" i="2664"/>
  <c r="D1100" i="2664" s="1"/>
  <c r="A1101" i="2664"/>
  <c r="D1101" i="2664" s="1"/>
  <c r="A1102" i="2664"/>
  <c r="D1102" i="2664" s="1"/>
  <c r="A1103" i="2664"/>
  <c r="D1103" i="2664" s="1"/>
  <c r="A1104" i="2664"/>
  <c r="D1104" i="2664" s="1"/>
  <c r="A1105" i="2664"/>
  <c r="D1105" i="2664" s="1"/>
  <c r="A1106" i="2664"/>
  <c r="D1106" i="2664" s="1"/>
  <c r="A1107" i="2664"/>
  <c r="D1107" i="2664" s="1"/>
  <c r="A1108" i="2664"/>
  <c r="D1108" i="2664" s="1"/>
  <c r="A1109" i="2664"/>
  <c r="D1109" i="2664" s="1"/>
  <c r="A1110" i="2664"/>
  <c r="D1110" i="2664" s="1"/>
  <c r="A1111" i="2664"/>
  <c r="D1111" i="2664" s="1"/>
  <c r="A1112" i="2664"/>
  <c r="D1112" i="2664" s="1"/>
  <c r="A1113" i="2664"/>
  <c r="D1113" i="2664" s="1"/>
  <c r="A1114" i="2664"/>
  <c r="D1114" i="2664" s="1"/>
  <c r="A1115" i="2664"/>
  <c r="D1115" i="2664" s="1"/>
  <c r="A1116" i="2664"/>
  <c r="D1116" i="2664" s="1"/>
  <c r="A1117" i="2664"/>
  <c r="D1117" i="2664" s="1"/>
  <c r="A1118" i="2664"/>
  <c r="D1118" i="2664" s="1"/>
  <c r="A1119" i="2664"/>
  <c r="D1119" i="2664" s="1"/>
  <c r="A1120" i="2664"/>
  <c r="D1120" i="2664" s="1"/>
  <c r="A1121" i="2664"/>
  <c r="D1121" i="2664" s="1"/>
  <c r="A1122" i="2664"/>
  <c r="D1122" i="2664" s="1"/>
  <c r="A1123" i="2664"/>
  <c r="D1123" i="2664" s="1"/>
  <c r="A1124" i="2664"/>
  <c r="D1124" i="2664" s="1"/>
  <c r="A1125" i="2664"/>
  <c r="D1125" i="2664" s="1"/>
  <c r="A1126" i="2664"/>
  <c r="D1126" i="2664" s="1"/>
  <c r="A1127" i="2664"/>
  <c r="D1127" i="2664" s="1"/>
  <c r="A1128" i="2664"/>
  <c r="D1128" i="2664" s="1"/>
  <c r="A1129" i="2664"/>
  <c r="D1129" i="2664" s="1"/>
  <c r="A1130" i="2664"/>
  <c r="D1130" i="2664" s="1"/>
  <c r="A1131" i="2664"/>
  <c r="D1131" i="2664" s="1"/>
  <c r="A1132" i="2664"/>
  <c r="D1132" i="2664" s="1"/>
  <c r="A1133" i="2664"/>
  <c r="D1133" i="2664" s="1"/>
  <c r="A1134" i="2664"/>
  <c r="D1134" i="2664" s="1"/>
  <c r="A1135" i="2664"/>
  <c r="D1135" i="2664" s="1"/>
  <c r="A1136" i="2664"/>
  <c r="D1136" i="2664" s="1"/>
  <c r="A1137" i="2664"/>
  <c r="D1137" i="2664" s="1"/>
  <c r="A1138" i="2664"/>
  <c r="D1138" i="2664" s="1"/>
  <c r="A1139" i="2664"/>
  <c r="D1139" i="2664" s="1"/>
  <c r="A1140" i="2664"/>
  <c r="D1140" i="2664" s="1"/>
  <c r="A1141" i="2664"/>
  <c r="D1141" i="2664" s="1"/>
  <c r="A1142" i="2664"/>
  <c r="D1142" i="2664" s="1"/>
  <c r="A1143" i="2664"/>
  <c r="D1143" i="2664" s="1"/>
  <c r="A1144" i="2664"/>
  <c r="D1144" i="2664" s="1"/>
  <c r="A1145" i="2664"/>
  <c r="D1145" i="2664" s="1"/>
  <c r="A1146" i="2664"/>
  <c r="D1146" i="2664" s="1"/>
  <c r="A1147" i="2664"/>
  <c r="D1147" i="2664" s="1"/>
  <c r="A1148" i="2664"/>
  <c r="D1148" i="2664" s="1"/>
  <c r="A1149" i="2664"/>
  <c r="D1149" i="2664" s="1"/>
  <c r="A1150" i="2664"/>
  <c r="D1150" i="2664" s="1"/>
  <c r="A1151" i="2664"/>
  <c r="D1151" i="2664" s="1"/>
  <c r="A1152" i="2664"/>
  <c r="D1152" i="2664" s="1"/>
  <c r="A1153" i="2664"/>
  <c r="D1153" i="2664" s="1"/>
  <c r="A1154" i="2664"/>
  <c r="D1154" i="2664" s="1"/>
  <c r="A1155" i="2664"/>
  <c r="D1155" i="2664" s="1"/>
  <c r="A1156" i="2664"/>
  <c r="D1156" i="2664" s="1"/>
  <c r="A1157" i="2664"/>
  <c r="D1157" i="2664" s="1"/>
  <c r="A1158" i="2664"/>
  <c r="D1158" i="2664" s="1"/>
  <c r="A1159" i="2664"/>
  <c r="D1159" i="2664" s="1"/>
  <c r="A1160" i="2664"/>
  <c r="D1160" i="2664" s="1"/>
  <c r="A1161" i="2664"/>
  <c r="D1161" i="2664" s="1"/>
  <c r="A1162" i="2664"/>
  <c r="D1162" i="2664" s="1"/>
  <c r="A1163" i="2664"/>
  <c r="D1163" i="2664" s="1"/>
  <c r="A1164" i="2664"/>
  <c r="D1164" i="2664" s="1"/>
  <c r="A1165" i="2664"/>
  <c r="D1165" i="2664" s="1"/>
  <c r="A1166" i="2664"/>
  <c r="D1166" i="2664" s="1"/>
  <c r="A1167" i="2664"/>
  <c r="D1167" i="2664" s="1"/>
  <c r="A1168" i="2664"/>
  <c r="D1168" i="2664" s="1"/>
  <c r="A1169" i="2664"/>
  <c r="D1169" i="2664" s="1"/>
  <c r="A1170" i="2664"/>
  <c r="D1170" i="2664" s="1"/>
  <c r="A1171" i="2664"/>
  <c r="D1171" i="2664" s="1"/>
  <c r="A1172" i="2664"/>
  <c r="D1172" i="2664" s="1"/>
  <c r="A1173" i="2664"/>
  <c r="D1173" i="2664" s="1"/>
  <c r="A1174" i="2664"/>
  <c r="D1174" i="2664" s="1"/>
  <c r="A1175" i="2664"/>
  <c r="D1175" i="2664" s="1"/>
  <c r="A1176" i="2664"/>
  <c r="D1176" i="2664" s="1"/>
  <c r="A1177" i="2664"/>
  <c r="D1177" i="2664" s="1"/>
  <c r="A1178" i="2664"/>
  <c r="D1178" i="2664" s="1"/>
  <c r="A1179" i="2664"/>
  <c r="D1179" i="2664" s="1"/>
  <c r="A1180" i="2664"/>
  <c r="D1180" i="2664" s="1"/>
  <c r="A1181" i="2664"/>
  <c r="D1181" i="2664" s="1"/>
  <c r="A1182" i="2664"/>
  <c r="D1182" i="2664" s="1"/>
  <c r="A1183" i="2664"/>
  <c r="D1183" i="2664" s="1"/>
  <c r="A1184" i="2664"/>
  <c r="D1184" i="2664" s="1"/>
  <c r="A1185" i="2664"/>
  <c r="D1185" i="2664" s="1"/>
  <c r="A1186" i="2664"/>
  <c r="D1186" i="2664" s="1"/>
  <c r="A1187" i="2664"/>
  <c r="D1187" i="2664" s="1"/>
  <c r="A1188" i="2664"/>
  <c r="D1188" i="2664" s="1"/>
  <c r="A1189" i="2664"/>
  <c r="D1189" i="2664" s="1"/>
  <c r="A1190" i="2664"/>
  <c r="D1190" i="2664" s="1"/>
  <c r="A1191" i="2664"/>
  <c r="D1191" i="2664" s="1"/>
  <c r="A1192" i="2664"/>
  <c r="D1192" i="2664" s="1"/>
  <c r="A1193" i="2664"/>
  <c r="D1193" i="2664" s="1"/>
  <c r="A1194" i="2664"/>
  <c r="D1194" i="2664" s="1"/>
  <c r="A1195" i="2664"/>
  <c r="D1195" i="2664" s="1"/>
  <c r="A1196" i="2664"/>
  <c r="D1196" i="2664" s="1"/>
  <c r="A1197" i="2664"/>
  <c r="D1197" i="2664" s="1"/>
  <c r="A1198" i="2664"/>
  <c r="D1198" i="2664" s="1"/>
  <c r="A1199" i="2664"/>
  <c r="D1199" i="2664" s="1"/>
  <c r="A1200" i="2664"/>
  <c r="D1200" i="2664" s="1"/>
  <c r="A1201" i="2664"/>
  <c r="D1201" i="2664" s="1"/>
  <c r="A1202" i="2664"/>
  <c r="D1202" i="2664" s="1"/>
  <c r="A1203" i="2664"/>
  <c r="D1203" i="2664" s="1"/>
  <c r="A1204" i="2664"/>
  <c r="D1204" i="2664" s="1"/>
  <c r="A1205" i="2664"/>
  <c r="D1205" i="2664" s="1"/>
  <c r="A1206" i="2664"/>
  <c r="D1206" i="2664" s="1"/>
  <c r="A1207" i="2664"/>
  <c r="D1207" i="2664" s="1"/>
  <c r="A1208" i="2664"/>
  <c r="D1208" i="2664" s="1"/>
  <c r="A1209" i="2664"/>
  <c r="D1209" i="2664" s="1"/>
  <c r="A1210" i="2664"/>
  <c r="D1210" i="2664" s="1"/>
  <c r="A1211" i="2664"/>
  <c r="D1211" i="2664" s="1"/>
  <c r="A1212" i="2664"/>
  <c r="D1212" i="2664" s="1"/>
  <c r="A1213" i="2664"/>
  <c r="D1213" i="2664" s="1"/>
  <c r="A1214" i="2664"/>
  <c r="D1214" i="2664" s="1"/>
  <c r="A1215" i="2664"/>
  <c r="D1215" i="2664" s="1"/>
  <c r="A1216" i="2664"/>
  <c r="D1216" i="2664" s="1"/>
  <c r="A1217" i="2664"/>
  <c r="D1217" i="2664" s="1"/>
  <c r="A1218" i="2664"/>
  <c r="D1218" i="2664" s="1"/>
  <c r="A1219" i="2664"/>
  <c r="D1219" i="2664" s="1"/>
  <c r="A1220" i="2664"/>
  <c r="D1220" i="2664" s="1"/>
  <c r="A1221" i="2664"/>
  <c r="D1221" i="2664" s="1"/>
  <c r="A1222" i="2664"/>
  <c r="D1222" i="2664" s="1"/>
  <c r="A1223" i="2664"/>
  <c r="D1223" i="2664" s="1"/>
  <c r="A1224" i="2664"/>
  <c r="D1224" i="2664" s="1"/>
  <c r="A1225" i="2664"/>
  <c r="D1225" i="2664" s="1"/>
  <c r="A1226" i="2664"/>
  <c r="D1226" i="2664" s="1"/>
  <c r="A1227" i="2664"/>
  <c r="D1227" i="2664" s="1"/>
  <c r="A1228" i="2664"/>
  <c r="D1228" i="2664" s="1"/>
  <c r="A1229" i="2664"/>
  <c r="D1229" i="2664" s="1"/>
  <c r="A1230" i="2664"/>
  <c r="D1230" i="2664" s="1"/>
  <c r="A1231" i="2664"/>
  <c r="D1231" i="2664" s="1"/>
  <c r="A1232" i="2664"/>
  <c r="D1232" i="2664" s="1"/>
  <c r="A1233" i="2664"/>
  <c r="D1233" i="2664" s="1"/>
  <c r="A1234" i="2664"/>
  <c r="D1234" i="2664" s="1"/>
  <c r="A1235" i="2664"/>
  <c r="D1235" i="2664" s="1"/>
  <c r="A1236" i="2664"/>
  <c r="D1236" i="2664" s="1"/>
  <c r="A1237" i="2664"/>
  <c r="D1237" i="2664" s="1"/>
  <c r="A1238" i="2664"/>
  <c r="D1238" i="2664" s="1"/>
  <c r="A1239" i="2664"/>
  <c r="D1239" i="2664" s="1"/>
  <c r="A1240" i="2664"/>
  <c r="D1240" i="2664" s="1"/>
  <c r="A1241" i="2664"/>
  <c r="D1241" i="2664" s="1"/>
  <c r="A1242" i="2664"/>
  <c r="D1242" i="2664" s="1"/>
  <c r="A1243" i="2664"/>
  <c r="D1243" i="2664" s="1"/>
  <c r="A1244" i="2664"/>
  <c r="D1244" i="2664" s="1"/>
  <c r="A1245" i="2664"/>
  <c r="D1245" i="2664" s="1"/>
  <c r="A1246" i="2664"/>
  <c r="D1246" i="2664" s="1"/>
  <c r="A1247" i="2664"/>
  <c r="D1247" i="2664" s="1"/>
  <c r="A1248" i="2664"/>
  <c r="D1248" i="2664" s="1"/>
  <c r="A1249" i="2664"/>
  <c r="D1249" i="2664" s="1"/>
  <c r="A1250" i="2664"/>
  <c r="D1250" i="2664" s="1"/>
  <c r="A1251" i="2664"/>
  <c r="D1251" i="2664" s="1"/>
  <c r="A1252" i="2664"/>
  <c r="D1252" i="2664" s="1"/>
  <c r="A1253" i="2664"/>
  <c r="D1253" i="2664" s="1"/>
  <c r="A1254" i="2664"/>
  <c r="D1254" i="2664" s="1"/>
  <c r="A1255" i="2664"/>
  <c r="D1255" i="2664" s="1"/>
  <c r="A1256" i="2664"/>
  <c r="D1256" i="2664" s="1"/>
  <c r="A1257" i="2664"/>
  <c r="D1257" i="2664" s="1"/>
  <c r="A1258" i="2664"/>
  <c r="D1258" i="2664" s="1"/>
  <c r="A1259" i="2664"/>
  <c r="D1259" i="2664" s="1"/>
  <c r="A1260" i="2664"/>
  <c r="D1260" i="2664" s="1"/>
  <c r="A1261" i="2664"/>
  <c r="D1261" i="2664" s="1"/>
  <c r="A1262" i="2664"/>
  <c r="D1262" i="2664" s="1"/>
  <c r="A1263" i="2664"/>
  <c r="D1263" i="2664" s="1"/>
  <c r="A1264" i="2664"/>
  <c r="D1264" i="2664" s="1"/>
  <c r="A1265" i="2664"/>
  <c r="D1265" i="2664" s="1"/>
  <c r="A1266" i="2664"/>
  <c r="D1266" i="2664" s="1"/>
  <c r="A1267" i="2664"/>
  <c r="D1267" i="2664" s="1"/>
  <c r="A1268" i="2664"/>
  <c r="D1268" i="2664" s="1"/>
  <c r="A1269" i="2664"/>
  <c r="D1269" i="2664" s="1"/>
  <c r="A1270" i="2664"/>
  <c r="D1270" i="2664" s="1"/>
  <c r="A1271" i="2664"/>
  <c r="D1271" i="2664" s="1"/>
  <c r="A1272" i="2664"/>
  <c r="D1272" i="2664" s="1"/>
  <c r="A1273" i="2664"/>
  <c r="D1273" i="2664" s="1"/>
  <c r="A1274" i="2664"/>
  <c r="D1274" i="2664" s="1"/>
  <c r="A1275" i="2664"/>
  <c r="D1275" i="2664" s="1"/>
  <c r="A1276" i="2664"/>
  <c r="D1276" i="2664" s="1"/>
  <c r="A1277" i="2664"/>
  <c r="D1277" i="2664" s="1"/>
  <c r="A1278" i="2664"/>
  <c r="D1278" i="2664" s="1"/>
  <c r="A1279" i="2664"/>
  <c r="D1279" i="2664" s="1"/>
  <c r="A1280" i="2664"/>
  <c r="D1280" i="2664" s="1"/>
  <c r="A1281" i="2664"/>
  <c r="D1281" i="2664" s="1"/>
  <c r="A1282" i="2664"/>
  <c r="D1282" i="2664" s="1"/>
  <c r="A1283" i="2664"/>
  <c r="D1283" i="2664" s="1"/>
  <c r="A1284" i="2664"/>
  <c r="D1284" i="2664" s="1"/>
  <c r="A1285" i="2664"/>
  <c r="D1285" i="2664" s="1"/>
  <c r="A1286" i="2664"/>
  <c r="D1286" i="2664" s="1"/>
  <c r="A1287" i="2664"/>
  <c r="D1287" i="2664" s="1"/>
  <c r="A1288" i="2664"/>
  <c r="D1288" i="2664" s="1"/>
  <c r="A1289" i="2664"/>
  <c r="D1289" i="2664" s="1"/>
  <c r="A1290" i="2664"/>
  <c r="D1290" i="2664" s="1"/>
  <c r="A1291" i="2664"/>
  <c r="D1291" i="2664" s="1"/>
  <c r="A1292" i="2664"/>
  <c r="D1292" i="2664" s="1"/>
  <c r="A1293" i="2664"/>
  <c r="D1293" i="2664" s="1"/>
  <c r="A1294" i="2664"/>
  <c r="D1294" i="2664" s="1"/>
  <c r="A1295" i="2664"/>
  <c r="D1295" i="2664" s="1"/>
  <c r="A1296" i="2664"/>
  <c r="D1296" i="2664" s="1"/>
  <c r="A1297" i="2664"/>
  <c r="D1297" i="2664" s="1"/>
  <c r="A1298" i="2664"/>
  <c r="D1298" i="2664" s="1"/>
  <c r="A1299" i="2664"/>
  <c r="D1299" i="2664" s="1"/>
  <c r="A1300" i="2664"/>
  <c r="D1300" i="2664" s="1"/>
  <c r="A1301" i="2664"/>
  <c r="D1301" i="2664" s="1"/>
  <c r="A1302" i="2664"/>
  <c r="D1302" i="2664" s="1"/>
  <c r="A1303" i="2664"/>
  <c r="D1303" i="2664" s="1"/>
  <c r="A1304" i="2664"/>
  <c r="D1304" i="2664" s="1"/>
  <c r="A1305" i="2664"/>
  <c r="D1305" i="2664" s="1"/>
  <c r="A1306" i="2664"/>
  <c r="D1306" i="2664" s="1"/>
  <c r="A1307" i="2664"/>
  <c r="D1307" i="2664" s="1"/>
  <c r="A1308" i="2664"/>
  <c r="D1308" i="2664" s="1"/>
  <c r="A1309" i="2664"/>
  <c r="D1309" i="2664" s="1"/>
  <c r="A1310" i="2664"/>
  <c r="D1310" i="2664" s="1"/>
  <c r="A1311" i="2664"/>
  <c r="D1311" i="2664" s="1"/>
  <c r="A1312" i="2664"/>
  <c r="D1312" i="2664" s="1"/>
  <c r="A1313" i="2664"/>
  <c r="D1313" i="2664" s="1"/>
  <c r="A1314" i="2664"/>
  <c r="D1314" i="2664" s="1"/>
  <c r="A1315" i="2664"/>
  <c r="D1315" i="2664" s="1"/>
  <c r="A1316" i="2664"/>
  <c r="D1316" i="2664" s="1"/>
  <c r="A1317" i="2664"/>
  <c r="D1317" i="2664" s="1"/>
  <c r="A1318" i="2664"/>
  <c r="D1318" i="2664" s="1"/>
  <c r="A1319" i="2664"/>
  <c r="D1319" i="2664" s="1"/>
  <c r="A1320" i="2664"/>
  <c r="D1320" i="2664" s="1"/>
  <c r="A1321" i="2664"/>
  <c r="D1321" i="2664" s="1"/>
  <c r="A1322" i="2664"/>
  <c r="D1322" i="2664" s="1"/>
  <c r="A1323" i="2664"/>
  <c r="D1323" i="2664" s="1"/>
  <c r="A1324" i="2664"/>
  <c r="D1324" i="2664" s="1"/>
  <c r="A1325" i="2664"/>
  <c r="D1325" i="2664" s="1"/>
  <c r="A1326" i="2664"/>
  <c r="D1326" i="2664" s="1"/>
  <c r="A1327" i="2664"/>
  <c r="D1327" i="2664" s="1"/>
  <c r="A1328" i="2664"/>
  <c r="D1328" i="2664" s="1"/>
  <c r="A1329" i="2664"/>
  <c r="D1329" i="2664" s="1"/>
  <c r="A1330" i="2664"/>
  <c r="D1330" i="2664" s="1"/>
  <c r="A1331" i="2664"/>
  <c r="D1331" i="2664" s="1"/>
  <c r="A1332" i="2664"/>
  <c r="D1332" i="2664" s="1"/>
  <c r="A1333" i="2664"/>
  <c r="D1333" i="2664" s="1"/>
  <c r="A1334" i="2664"/>
  <c r="D1334" i="2664" s="1"/>
  <c r="A1335" i="2664"/>
  <c r="D1335" i="2664" s="1"/>
  <c r="A1336" i="2664"/>
  <c r="D1336" i="2664" s="1"/>
  <c r="A1337" i="2664"/>
  <c r="D1337" i="2664" s="1"/>
  <c r="A1338" i="2664"/>
  <c r="D1338" i="2664" s="1"/>
  <c r="A1339" i="2664"/>
  <c r="D1339" i="2664" s="1"/>
  <c r="A1340" i="2664"/>
  <c r="D1340" i="2664" s="1"/>
  <c r="A1341" i="2664"/>
  <c r="D1341" i="2664" s="1"/>
  <c r="A1342" i="2664"/>
  <c r="D1342" i="2664" s="1"/>
  <c r="A1343" i="2664"/>
  <c r="D1343" i="2664" s="1"/>
  <c r="A1344" i="2664"/>
  <c r="D1344" i="2664" s="1"/>
  <c r="A1345" i="2664"/>
  <c r="D1345" i="2664" s="1"/>
  <c r="A1346" i="2664"/>
  <c r="D1346" i="2664" s="1"/>
  <c r="A1347" i="2664"/>
  <c r="D1347" i="2664" s="1"/>
  <c r="A1348" i="2664"/>
  <c r="D1348" i="2664" s="1"/>
  <c r="A1349" i="2664"/>
  <c r="D1349" i="2664" s="1"/>
  <c r="A1350" i="2664"/>
  <c r="D1350" i="2664" s="1"/>
  <c r="A1351" i="2664"/>
  <c r="D1351" i="2664" s="1"/>
  <c r="A1352" i="2664"/>
  <c r="D1352" i="2664" s="1"/>
  <c r="A1353" i="2664"/>
  <c r="D1353" i="2664" s="1"/>
  <c r="A1354" i="2664"/>
  <c r="D1354" i="2664" s="1"/>
  <c r="A1355" i="2664"/>
  <c r="D1355" i="2664" s="1"/>
  <c r="A1356" i="2664"/>
  <c r="D1356" i="2664" s="1"/>
  <c r="A1357" i="2664"/>
  <c r="D1357" i="2664" s="1"/>
  <c r="A1358" i="2664"/>
  <c r="D1358" i="2664" s="1"/>
  <c r="A1359" i="2664"/>
  <c r="D1359" i="2664" s="1"/>
  <c r="A1360" i="2664"/>
  <c r="D1360" i="2664" s="1"/>
  <c r="A1361" i="2664"/>
  <c r="D1361" i="2664" s="1"/>
  <c r="A1362" i="2664"/>
  <c r="D1362" i="2664" s="1"/>
  <c r="A1363" i="2664"/>
  <c r="D1363" i="2664" s="1"/>
  <c r="A1364" i="2664"/>
  <c r="D1364" i="2664" s="1"/>
  <c r="A1365" i="2664"/>
  <c r="D1365" i="2664" s="1"/>
  <c r="A1366" i="2664"/>
  <c r="D1366" i="2664" s="1"/>
  <c r="A1367" i="2664"/>
  <c r="D1367" i="2664" s="1"/>
  <c r="A1368" i="2664"/>
  <c r="D1368" i="2664" s="1"/>
  <c r="A1369" i="2664"/>
  <c r="D1369" i="2664" s="1"/>
  <c r="A1370" i="2664"/>
  <c r="D1370" i="2664" s="1"/>
  <c r="A1371" i="2664"/>
  <c r="D1371" i="2664" s="1"/>
  <c r="A1372" i="2664"/>
  <c r="D1372" i="2664" s="1"/>
  <c r="A1373" i="2664"/>
  <c r="D1373" i="2664" s="1"/>
  <c r="A1374" i="2664"/>
  <c r="D1374" i="2664" s="1"/>
  <c r="A1375" i="2664"/>
  <c r="D1375" i="2664" s="1"/>
  <c r="A1376" i="2664"/>
  <c r="D1376" i="2664" s="1"/>
  <c r="A1377" i="2664"/>
  <c r="D1377" i="2664" s="1"/>
  <c r="A1378" i="2664"/>
  <c r="D1378" i="2664" s="1"/>
  <c r="A1379" i="2664"/>
  <c r="D1379" i="2664" s="1"/>
  <c r="A1380" i="2664"/>
  <c r="D1380" i="2664" s="1"/>
  <c r="A1381" i="2664"/>
  <c r="D1381" i="2664" s="1"/>
  <c r="A1382" i="2664"/>
  <c r="D1382" i="2664" s="1"/>
  <c r="A1383" i="2664"/>
  <c r="D1383" i="2664" s="1"/>
  <c r="A1384" i="2664"/>
  <c r="D1384" i="2664" s="1"/>
  <c r="A1385" i="2664"/>
  <c r="D1385" i="2664" s="1"/>
  <c r="A1386" i="2664"/>
  <c r="D1386" i="2664" s="1"/>
  <c r="A1387" i="2664"/>
  <c r="D1387" i="2664" s="1"/>
  <c r="A1388" i="2664"/>
  <c r="D1388" i="2664" s="1"/>
  <c r="A1389" i="2664"/>
  <c r="D1389" i="2664" s="1"/>
  <c r="A1390" i="2664"/>
  <c r="D1390" i="2664" s="1"/>
  <c r="A1391" i="2664"/>
  <c r="D1391" i="2664" s="1"/>
  <c r="A1392" i="2664"/>
  <c r="D1392" i="2664" s="1"/>
  <c r="A1393" i="2664"/>
  <c r="D1393" i="2664" s="1"/>
  <c r="A1394" i="2664"/>
  <c r="D1394" i="2664" s="1"/>
  <c r="A1395" i="2664"/>
  <c r="D1395" i="2664" s="1"/>
  <c r="A1396" i="2664"/>
  <c r="D1396" i="2664" s="1"/>
  <c r="A1397" i="2664"/>
  <c r="D1397" i="2664" s="1"/>
  <c r="A1398" i="2664"/>
  <c r="D1398" i="2664" s="1"/>
  <c r="A1399" i="2664"/>
  <c r="D1399" i="2664" s="1"/>
  <c r="A1400" i="2664"/>
  <c r="D1400" i="2664" s="1"/>
  <c r="A1401" i="2664"/>
  <c r="D1401" i="2664" s="1"/>
  <c r="A1402" i="2664"/>
  <c r="D1402" i="2664" s="1"/>
  <c r="A1403" i="2664"/>
  <c r="D1403" i="2664" s="1"/>
  <c r="A1404" i="2664"/>
  <c r="D1404" i="2664" s="1"/>
  <c r="A1405" i="2664"/>
  <c r="D1405" i="2664" s="1"/>
  <c r="A1406" i="2664"/>
  <c r="D1406" i="2664" s="1"/>
  <c r="A1407" i="2664"/>
  <c r="D1407" i="2664" s="1"/>
  <c r="A1408" i="2664"/>
  <c r="D1408" i="2664" s="1"/>
  <c r="A1409" i="2664"/>
  <c r="D1409" i="2664" s="1"/>
  <c r="A1410" i="2664"/>
  <c r="D1410" i="2664" s="1"/>
  <c r="A1411" i="2664"/>
  <c r="D1411" i="2664" s="1"/>
  <c r="A1412" i="2664"/>
  <c r="D1412" i="2664" s="1"/>
  <c r="A1413" i="2664"/>
  <c r="D1413" i="2664" s="1"/>
  <c r="A1414" i="2664"/>
  <c r="D1414" i="2664" s="1"/>
  <c r="A1415" i="2664"/>
  <c r="D1415" i="2664" s="1"/>
  <c r="A1416" i="2664"/>
  <c r="D1416" i="2664" s="1"/>
  <c r="A1417" i="2664"/>
  <c r="D1417" i="2664" s="1"/>
  <c r="A1418" i="2664"/>
  <c r="D1418" i="2664" s="1"/>
  <c r="A1419" i="2664"/>
  <c r="D1419" i="2664" s="1"/>
  <c r="A1420" i="2664"/>
  <c r="D1420" i="2664" s="1"/>
  <c r="A1421" i="2664"/>
  <c r="D1421" i="2664" s="1"/>
  <c r="A1422" i="2664"/>
  <c r="D1422" i="2664" s="1"/>
  <c r="A1423" i="2664"/>
  <c r="D1423" i="2664" s="1"/>
  <c r="A1424" i="2664"/>
  <c r="D1424" i="2664" s="1"/>
  <c r="A1425" i="2664"/>
  <c r="D1425" i="2664" s="1"/>
  <c r="A1426" i="2664"/>
  <c r="D1426" i="2664" s="1"/>
  <c r="A1427" i="2664"/>
  <c r="D1427" i="2664" s="1"/>
  <c r="A1428" i="2664"/>
  <c r="D1428" i="2664" s="1"/>
  <c r="A1429" i="2664"/>
  <c r="D1429" i="2664" s="1"/>
  <c r="A1430" i="2664"/>
  <c r="D1430" i="2664" s="1"/>
  <c r="A1431" i="2664"/>
  <c r="D1431" i="2664" s="1"/>
  <c r="A1432" i="2664"/>
  <c r="D1432" i="2664" s="1"/>
  <c r="A1433" i="2664"/>
  <c r="D1433" i="2664" s="1"/>
  <c r="A1434" i="2664"/>
  <c r="D1434" i="2664" s="1"/>
  <c r="A1435" i="2664"/>
  <c r="D1435" i="2664" s="1"/>
  <c r="A1436" i="2664"/>
  <c r="D1436" i="2664" s="1"/>
  <c r="A1437" i="2664"/>
  <c r="D1437" i="2664" s="1"/>
  <c r="A1438" i="2664"/>
  <c r="D1438" i="2664" s="1"/>
  <c r="A1439" i="2664"/>
  <c r="D1439" i="2664" s="1"/>
  <c r="A1440" i="2664"/>
  <c r="D1440" i="2664" s="1"/>
  <c r="A1441" i="2664"/>
  <c r="D1441" i="2664" s="1"/>
  <c r="A1442" i="2664"/>
  <c r="D1442" i="2664" s="1"/>
  <c r="A1443" i="2664"/>
  <c r="D1443" i="2664" s="1"/>
  <c r="A1444" i="2664"/>
  <c r="D1444" i="2664" s="1"/>
  <c r="A1445" i="2664"/>
  <c r="D1445" i="2664" s="1"/>
  <c r="A1446" i="2664"/>
  <c r="D1446" i="2664" s="1"/>
  <c r="A1447" i="2664"/>
  <c r="D1447" i="2664" s="1"/>
  <c r="A1448" i="2664"/>
  <c r="D1448" i="2664" s="1"/>
  <c r="A1449" i="2664"/>
  <c r="D1449" i="2664" s="1"/>
  <c r="A1450" i="2664"/>
  <c r="D1450" i="2664" s="1"/>
  <c r="A1451" i="2664"/>
  <c r="D1451" i="2664" s="1"/>
  <c r="A1452" i="2664"/>
  <c r="D1452" i="2664" s="1"/>
  <c r="A1453" i="2664"/>
  <c r="D1453" i="2664" s="1"/>
  <c r="A1454" i="2664"/>
  <c r="D1454" i="2664" s="1"/>
  <c r="A1455" i="2664"/>
  <c r="D1455" i="2664" s="1"/>
  <c r="A1456" i="2664"/>
  <c r="D1456" i="2664" s="1"/>
  <c r="A1457" i="2664"/>
  <c r="D1457" i="2664" s="1"/>
  <c r="A1458" i="2664"/>
  <c r="D1458" i="2664" s="1"/>
  <c r="A1459" i="2664"/>
  <c r="D1459" i="2664" s="1"/>
  <c r="A1460" i="2664"/>
  <c r="D1460" i="2664" s="1"/>
  <c r="A1461" i="2664"/>
  <c r="D1461" i="2664" s="1"/>
  <c r="A1462" i="2664"/>
  <c r="D1462" i="2664" s="1"/>
  <c r="A1463" i="2664"/>
  <c r="D1463" i="2664" s="1"/>
  <c r="A1464" i="2664"/>
  <c r="D1464" i="2664" s="1"/>
  <c r="A1465" i="2664"/>
  <c r="D1465" i="2664" s="1"/>
  <c r="A1466" i="2664"/>
  <c r="D1466" i="2664" s="1"/>
  <c r="A1467" i="2664"/>
  <c r="D1467" i="2664" s="1"/>
  <c r="A1468" i="2664"/>
  <c r="D1468" i="2664" s="1"/>
  <c r="A1469" i="2664"/>
  <c r="D1469" i="2664" s="1"/>
  <c r="A1470" i="2664"/>
  <c r="D1470" i="2664" s="1"/>
  <c r="A1471" i="2664"/>
  <c r="D1471" i="2664" s="1"/>
  <c r="A1472" i="2664"/>
  <c r="D1472" i="2664" s="1"/>
  <c r="A1473" i="2664"/>
  <c r="D1473" i="2664" s="1"/>
  <c r="A1474" i="2664"/>
  <c r="D1474" i="2664" s="1"/>
  <c r="A1475" i="2664"/>
  <c r="D1475" i="2664" s="1"/>
  <c r="A1476" i="2664"/>
  <c r="D1476" i="2664" s="1"/>
  <c r="A1477" i="2664"/>
  <c r="D1477" i="2664" s="1"/>
  <c r="A1478" i="2664"/>
  <c r="D1478" i="2664" s="1"/>
  <c r="A1479" i="2664"/>
  <c r="D1479" i="2664" s="1"/>
  <c r="A1480" i="2664"/>
  <c r="D1480" i="2664" s="1"/>
  <c r="A1481" i="2664"/>
  <c r="D1481" i="2664" s="1"/>
  <c r="A1482" i="2664"/>
  <c r="D1482" i="2664" s="1"/>
  <c r="A1483" i="2664"/>
  <c r="D1483" i="2664" s="1"/>
  <c r="A1484" i="2664"/>
  <c r="D1484" i="2664" s="1"/>
  <c r="A1485" i="2664"/>
  <c r="D1485" i="2664" s="1"/>
  <c r="A1486" i="2664"/>
  <c r="D1486" i="2664" s="1"/>
  <c r="A1487" i="2664"/>
  <c r="D1487" i="2664" s="1"/>
  <c r="A1488" i="2664"/>
  <c r="D1488" i="2664" s="1"/>
  <c r="A1489" i="2664"/>
  <c r="D1489" i="2664" s="1"/>
  <c r="A1490" i="2664"/>
  <c r="D1490" i="2664" s="1"/>
  <c r="A1491" i="2664"/>
  <c r="D1491" i="2664" s="1"/>
  <c r="A1492" i="2664"/>
  <c r="D1492" i="2664" s="1"/>
  <c r="A1493" i="2664"/>
  <c r="D1493" i="2664" s="1"/>
  <c r="A1494" i="2664"/>
  <c r="D1494" i="2664" s="1"/>
  <c r="A1495" i="2664"/>
  <c r="D1495" i="2664" s="1"/>
  <c r="A1496" i="2664"/>
  <c r="D1496" i="2664" s="1"/>
  <c r="A1497" i="2664"/>
  <c r="D1497" i="2664" s="1"/>
  <c r="A1498" i="2664"/>
  <c r="D1498" i="2664" s="1"/>
  <c r="A1499" i="2664"/>
  <c r="D1499" i="2664" s="1"/>
  <c r="A1500" i="2664"/>
  <c r="D1500" i="2664" s="1"/>
  <c r="A1501" i="2664"/>
  <c r="D1501" i="2664" s="1"/>
  <c r="A1502" i="2664"/>
  <c r="D1502" i="2664" s="1"/>
  <c r="A1503" i="2664"/>
  <c r="D1503" i="2664" s="1"/>
  <c r="A1504" i="2664"/>
  <c r="D1504" i="2664" s="1"/>
  <c r="A1505" i="2664"/>
  <c r="D1505" i="2664" s="1"/>
  <c r="A1506" i="2664"/>
  <c r="D1506" i="2664" s="1"/>
  <c r="A1507" i="2664"/>
  <c r="D1507" i="2664" s="1"/>
  <c r="A1508" i="2664"/>
  <c r="D1508" i="2664" s="1"/>
  <c r="A1509" i="2664"/>
  <c r="D1509" i="2664" s="1"/>
  <c r="A1510" i="2664"/>
  <c r="D1510" i="2664" s="1"/>
  <c r="A1511" i="2664"/>
  <c r="D1511" i="2664" s="1"/>
  <c r="A1512" i="2664"/>
  <c r="D1512" i="2664" s="1"/>
  <c r="A1513" i="2664"/>
  <c r="D1513" i="2664" s="1"/>
  <c r="A1514" i="2664"/>
  <c r="D1514" i="2664" s="1"/>
  <c r="A1515" i="2664"/>
  <c r="D1515" i="2664" s="1"/>
  <c r="A1516" i="2664"/>
  <c r="D1516" i="2664" s="1"/>
  <c r="A1517" i="2664"/>
  <c r="D1517" i="2664" s="1"/>
  <c r="A1518" i="2664"/>
  <c r="D1518" i="2664" s="1"/>
  <c r="A1519" i="2664"/>
  <c r="D1519" i="2664" s="1"/>
  <c r="A1520" i="2664"/>
  <c r="D1520" i="2664" s="1"/>
  <c r="A1521" i="2664"/>
  <c r="D1521" i="2664" s="1"/>
  <c r="A1522" i="2664"/>
  <c r="D1522" i="2664" s="1"/>
  <c r="A1523" i="2664"/>
  <c r="D1523" i="2664" s="1"/>
  <c r="A1524" i="2664"/>
  <c r="D1524" i="2664" s="1"/>
  <c r="A1525" i="2664"/>
  <c r="D1525" i="2664" s="1"/>
  <c r="A1526" i="2664"/>
  <c r="D1526" i="2664" s="1"/>
  <c r="A1527" i="2664"/>
  <c r="D1527" i="2664" s="1"/>
  <c r="A1528" i="2664"/>
  <c r="D1528" i="2664" s="1"/>
  <c r="A1529" i="2664"/>
  <c r="D1529" i="2664" s="1"/>
  <c r="A1530" i="2664"/>
  <c r="D1530" i="2664" s="1"/>
  <c r="A1531" i="2664"/>
  <c r="D1531" i="2664" s="1"/>
  <c r="A1532" i="2664"/>
  <c r="D1532" i="2664" s="1"/>
  <c r="A1533" i="2664"/>
  <c r="D1533" i="2664" s="1"/>
  <c r="A1534" i="2664"/>
  <c r="D1534" i="2664" s="1"/>
  <c r="A1535" i="2664"/>
  <c r="D1535" i="2664" s="1"/>
  <c r="A1536" i="2664"/>
  <c r="D1536" i="2664" s="1"/>
  <c r="A1537" i="2664"/>
  <c r="D1537" i="2664" s="1"/>
  <c r="A1538" i="2664"/>
  <c r="D1538" i="2664" s="1"/>
  <c r="A1539" i="2664"/>
  <c r="D1539" i="2664" s="1"/>
  <c r="A1540" i="2664"/>
  <c r="D1540" i="2664" s="1"/>
  <c r="A1541" i="2664"/>
  <c r="D1541" i="2664" s="1"/>
  <c r="A1542" i="2664"/>
  <c r="D1542" i="2664" s="1"/>
  <c r="A1543" i="2664"/>
  <c r="D1543" i="2664" s="1"/>
  <c r="A1544" i="2664"/>
  <c r="D1544" i="2664" s="1"/>
  <c r="A1545" i="2664"/>
  <c r="D1545" i="2664" s="1"/>
  <c r="A1546" i="2664"/>
  <c r="D1546" i="2664" s="1"/>
  <c r="A1547" i="2664"/>
  <c r="D1547" i="2664" s="1"/>
  <c r="A1548" i="2664"/>
  <c r="D1548" i="2664" s="1"/>
  <c r="A1549" i="2664"/>
  <c r="D1549" i="2664" s="1"/>
  <c r="A1550" i="2664"/>
  <c r="D1550" i="2664" s="1"/>
  <c r="A1551" i="2664"/>
  <c r="D1551" i="2664" s="1"/>
  <c r="A1552" i="2664"/>
  <c r="D1552" i="2664" s="1"/>
  <c r="A1553" i="2664"/>
  <c r="D1553" i="2664" s="1"/>
  <c r="A1554" i="2664"/>
  <c r="D1554" i="2664" s="1"/>
  <c r="A1555" i="2664"/>
  <c r="D1555" i="2664" s="1"/>
  <c r="A1556" i="2664"/>
  <c r="D1556" i="2664" s="1"/>
  <c r="A1557" i="2664"/>
  <c r="D1557" i="2664" s="1"/>
  <c r="A1558" i="2664"/>
  <c r="D1558" i="2664" s="1"/>
  <c r="A1559" i="2664"/>
  <c r="D1559" i="2664" s="1"/>
  <c r="A1560" i="2664"/>
  <c r="D1560" i="2664" s="1"/>
  <c r="A1561" i="2664"/>
  <c r="D1561" i="2664" s="1"/>
  <c r="A1562" i="2664"/>
  <c r="D1562" i="2664" s="1"/>
  <c r="A1563" i="2664"/>
  <c r="D1563" i="2664" s="1"/>
  <c r="A1564" i="2664"/>
  <c r="D1564" i="2664" s="1"/>
  <c r="A1565" i="2664"/>
  <c r="D1565" i="2664" s="1"/>
  <c r="A1566" i="2664"/>
  <c r="D1566" i="2664" s="1"/>
  <c r="A1567" i="2664"/>
  <c r="D1567" i="2664" s="1"/>
  <c r="A1568" i="2664"/>
  <c r="D1568" i="2664" s="1"/>
  <c r="A1569" i="2664"/>
  <c r="D1569" i="2664" s="1"/>
  <c r="A1570" i="2664"/>
  <c r="D1570" i="2664" s="1"/>
  <c r="A1571" i="2664"/>
  <c r="D1571" i="2664" s="1"/>
  <c r="A1572" i="2664"/>
  <c r="D1572" i="2664" s="1"/>
  <c r="A1573" i="2664"/>
  <c r="D1573" i="2664" s="1"/>
  <c r="A1574" i="2664"/>
  <c r="D1574" i="2664" s="1"/>
  <c r="A1575" i="2664"/>
  <c r="D1575" i="2664" s="1"/>
  <c r="A1576" i="2664"/>
  <c r="D1576" i="2664" s="1"/>
  <c r="A1577" i="2664"/>
  <c r="D1577" i="2664" s="1"/>
  <c r="A1578" i="2664"/>
  <c r="D1578" i="2664" s="1"/>
  <c r="A1579" i="2664"/>
  <c r="D1579" i="2664" s="1"/>
  <c r="A1580" i="2664"/>
  <c r="D1580" i="2664" s="1"/>
  <c r="A1581" i="2664"/>
  <c r="D1581" i="2664" s="1"/>
  <c r="A1582" i="2664"/>
  <c r="D1582" i="2664" s="1"/>
  <c r="A1583" i="2664"/>
  <c r="D1583" i="2664" s="1"/>
  <c r="A1584" i="2664"/>
  <c r="D1584" i="2664" s="1"/>
  <c r="A1585" i="2664"/>
  <c r="D1585" i="2664" s="1"/>
  <c r="A1586" i="2664"/>
  <c r="D1586" i="2664" s="1"/>
  <c r="A1587" i="2664"/>
  <c r="D1587" i="2664" s="1"/>
  <c r="A1588" i="2664"/>
  <c r="D1588" i="2664" s="1"/>
  <c r="A1589" i="2664"/>
  <c r="D1589" i="2664" s="1"/>
  <c r="A1590" i="2664"/>
  <c r="D1590" i="2664" s="1"/>
  <c r="A1591" i="2664"/>
  <c r="D1591" i="2664" s="1"/>
  <c r="A1592" i="2664"/>
  <c r="D1592" i="2664" s="1"/>
  <c r="A1593" i="2664"/>
  <c r="D1593" i="2664" s="1"/>
  <c r="A1594" i="2664"/>
  <c r="D1594" i="2664" s="1"/>
  <c r="A1595" i="2664"/>
  <c r="D1595" i="2664" s="1"/>
  <c r="A1596" i="2664"/>
  <c r="D1596" i="2664" s="1"/>
  <c r="A1597" i="2664"/>
  <c r="D1597" i="2664" s="1"/>
  <c r="A1598" i="2664"/>
  <c r="D1598" i="2664" s="1"/>
  <c r="A1599" i="2664"/>
  <c r="D1599" i="2664" s="1"/>
  <c r="A1600" i="2664"/>
  <c r="D1600" i="2664" s="1"/>
  <c r="A1601" i="2664"/>
  <c r="D1601" i="2664" s="1"/>
  <c r="A1602" i="2664"/>
  <c r="D1602" i="2664" s="1"/>
  <c r="A1603" i="2664"/>
  <c r="D1603" i="2664" s="1"/>
  <c r="A1604" i="2664"/>
  <c r="D1604" i="2664" s="1"/>
  <c r="A1605" i="2664"/>
  <c r="D1605" i="2664" s="1"/>
  <c r="A1606" i="2664"/>
  <c r="D1606" i="2664" s="1"/>
  <c r="A1607" i="2664"/>
  <c r="D1607" i="2664" s="1"/>
  <c r="A1608" i="2664"/>
  <c r="D1608" i="2664" s="1"/>
  <c r="A1609" i="2664"/>
  <c r="D1609" i="2664" s="1"/>
  <c r="A1610" i="2664"/>
  <c r="D1610" i="2664" s="1"/>
  <c r="A1611" i="2664"/>
  <c r="D1611" i="2664" s="1"/>
  <c r="A1612" i="2664"/>
  <c r="D1612" i="2664" s="1"/>
  <c r="A1613" i="2664"/>
  <c r="D1613" i="2664" s="1"/>
  <c r="A1614" i="2664"/>
  <c r="D1614" i="2664" s="1"/>
  <c r="A1615" i="2664"/>
  <c r="D1615" i="2664" s="1"/>
  <c r="A1616" i="2664"/>
  <c r="D1616" i="2664" s="1"/>
  <c r="A1617" i="2664"/>
  <c r="D1617" i="2664" s="1"/>
  <c r="A1618" i="2664"/>
  <c r="D1618" i="2664" s="1"/>
  <c r="A1619" i="2664"/>
  <c r="D1619" i="2664" s="1"/>
  <c r="A1620" i="2664"/>
  <c r="D1620" i="2664" s="1"/>
  <c r="A1621" i="2664"/>
  <c r="D1621" i="2664" s="1"/>
  <c r="A1622" i="2664"/>
  <c r="D1622" i="2664" s="1"/>
  <c r="A1623" i="2664"/>
  <c r="D1623" i="2664" s="1"/>
  <c r="A1624" i="2664"/>
  <c r="D1624" i="2664" s="1"/>
  <c r="A1625" i="2664"/>
  <c r="D1625" i="2664" s="1"/>
  <c r="A1626" i="2664"/>
  <c r="D1626" i="2664" s="1"/>
  <c r="A1627" i="2664"/>
  <c r="D1627" i="2664" s="1"/>
  <c r="A1628" i="2664"/>
  <c r="D1628" i="2664" s="1"/>
  <c r="A1629" i="2664"/>
  <c r="D1629" i="2664" s="1"/>
  <c r="A1630" i="2664"/>
  <c r="D1630" i="2664" s="1"/>
  <c r="A1631" i="2664"/>
  <c r="D1631" i="2664" s="1"/>
  <c r="A1632" i="2664"/>
  <c r="D1632" i="2664" s="1"/>
  <c r="A1633" i="2664"/>
  <c r="D1633" i="2664" s="1"/>
  <c r="A1634" i="2664"/>
  <c r="D1634" i="2664" s="1"/>
  <c r="A1635" i="2664"/>
  <c r="D1635" i="2664" s="1"/>
  <c r="A1636" i="2664"/>
  <c r="D1636" i="2664" s="1"/>
  <c r="A1637" i="2664"/>
  <c r="D1637" i="2664" s="1"/>
  <c r="A1638" i="2664"/>
  <c r="D1638" i="2664" s="1"/>
  <c r="A1639" i="2664"/>
  <c r="D1639" i="2664" s="1"/>
  <c r="A1640" i="2664"/>
  <c r="D1640" i="2664" s="1"/>
  <c r="A1641" i="2664"/>
  <c r="D1641" i="2664" s="1"/>
  <c r="A1642" i="2664"/>
  <c r="D1642" i="2664" s="1"/>
  <c r="A1643" i="2664"/>
  <c r="D1643" i="2664" s="1"/>
  <c r="A1644" i="2664"/>
  <c r="D1644" i="2664" s="1"/>
  <c r="A1645" i="2664"/>
  <c r="D1645" i="2664" s="1"/>
  <c r="A1646" i="2664"/>
  <c r="D1646" i="2664" s="1"/>
  <c r="A1647" i="2664"/>
  <c r="D1647" i="2664" s="1"/>
  <c r="A1648" i="2664"/>
  <c r="D1648" i="2664" s="1"/>
  <c r="A1649" i="2664"/>
  <c r="D1649" i="2664" s="1"/>
  <c r="A1650" i="2664"/>
  <c r="D1650" i="2664" s="1"/>
  <c r="A1651" i="2664"/>
  <c r="D1651" i="2664" s="1"/>
  <c r="A1652" i="2664"/>
  <c r="D1652" i="2664" s="1"/>
  <c r="A1653" i="2664"/>
  <c r="D1653" i="2664" s="1"/>
  <c r="A1654" i="2664"/>
  <c r="D1654" i="2664" s="1"/>
  <c r="A1655" i="2664"/>
  <c r="D1655" i="2664" s="1"/>
  <c r="A1656" i="2664"/>
  <c r="D1656" i="2664" s="1"/>
  <c r="A1657" i="2664"/>
  <c r="D1657" i="2664" s="1"/>
  <c r="A1658" i="2664"/>
  <c r="D1658" i="2664" s="1"/>
  <c r="A1659" i="2664"/>
  <c r="D1659" i="2664" s="1"/>
  <c r="A1660" i="2664"/>
  <c r="D1660" i="2664" s="1"/>
  <c r="A1661" i="2664"/>
  <c r="D1661" i="2664" s="1"/>
  <c r="A1662" i="2664"/>
  <c r="D1662" i="2664" s="1"/>
  <c r="A1663" i="2664"/>
  <c r="D1663" i="2664" s="1"/>
  <c r="A1664" i="2664"/>
  <c r="D1664" i="2664" s="1"/>
  <c r="A1665" i="2664"/>
  <c r="D1665" i="2664" s="1"/>
  <c r="A1666" i="2664"/>
  <c r="D1666" i="2664" s="1"/>
  <c r="A1667" i="2664"/>
  <c r="D1667" i="2664" s="1"/>
  <c r="A1668" i="2664"/>
  <c r="D1668" i="2664" s="1"/>
  <c r="A1669" i="2664"/>
  <c r="D1669" i="2664" s="1"/>
  <c r="A1670" i="2664"/>
  <c r="D1670" i="2664" s="1"/>
  <c r="A1671" i="2664"/>
  <c r="D1671" i="2664" s="1"/>
  <c r="A1672" i="2664"/>
  <c r="D1672" i="2664" s="1"/>
  <c r="A1673" i="2664"/>
  <c r="D1673" i="2664" s="1"/>
  <c r="A1674" i="2664"/>
  <c r="D1674" i="2664" s="1"/>
  <c r="A1675" i="2664"/>
  <c r="D1675" i="2664" s="1"/>
  <c r="A1676" i="2664"/>
  <c r="D1676" i="2664" s="1"/>
  <c r="A1677" i="2664"/>
  <c r="D1677" i="2664" s="1"/>
  <c r="A1678" i="2664"/>
  <c r="D1678" i="2664" s="1"/>
  <c r="A1679" i="2664"/>
  <c r="D1679" i="2664" s="1"/>
  <c r="A1680" i="2664"/>
  <c r="D1680" i="2664" s="1"/>
  <c r="A1681" i="2664"/>
  <c r="D1681" i="2664" s="1"/>
  <c r="A1682" i="2664"/>
  <c r="D1682" i="2664" s="1"/>
  <c r="A1683" i="2664"/>
  <c r="D1683" i="2664" s="1"/>
  <c r="A1684" i="2664"/>
  <c r="D1684" i="2664" s="1"/>
  <c r="A1685" i="2664"/>
  <c r="D1685" i="2664" s="1"/>
  <c r="A1686" i="2664"/>
  <c r="D1686" i="2664" s="1"/>
  <c r="A1687" i="2664"/>
  <c r="D1687" i="2664" s="1"/>
  <c r="A1688" i="2664"/>
  <c r="D1688" i="2664" s="1"/>
  <c r="A1689" i="2664"/>
  <c r="D1689" i="2664" s="1"/>
  <c r="A1690" i="2664"/>
  <c r="D1690" i="2664" s="1"/>
  <c r="A1691" i="2664"/>
  <c r="D1691" i="2664" s="1"/>
  <c r="A1692" i="2664"/>
  <c r="D1692" i="2664" s="1"/>
  <c r="A1693" i="2664"/>
  <c r="D1693" i="2664" s="1"/>
  <c r="A1694" i="2664"/>
  <c r="D1694" i="2664" s="1"/>
  <c r="A1695" i="2664"/>
  <c r="D1695" i="2664" s="1"/>
  <c r="A1696" i="2664"/>
  <c r="D1696" i="2664" s="1"/>
  <c r="A1697" i="2664"/>
  <c r="D1697" i="2664" s="1"/>
  <c r="A1698" i="2664"/>
  <c r="D1698" i="2664" s="1"/>
  <c r="A1699" i="2664"/>
  <c r="D1699" i="2664" s="1"/>
  <c r="A1700" i="2664"/>
  <c r="D1700" i="2664" s="1"/>
  <c r="A1701" i="2664"/>
  <c r="D1701" i="2664" s="1"/>
  <c r="A1702" i="2664"/>
  <c r="D1702" i="2664" s="1"/>
  <c r="A1703" i="2664"/>
  <c r="D1703" i="2664" s="1"/>
  <c r="A1704" i="2664"/>
  <c r="D1704" i="2664" s="1"/>
  <c r="A1705" i="2664"/>
  <c r="D1705" i="2664" s="1"/>
  <c r="A1706" i="2664"/>
  <c r="D1706" i="2664" s="1"/>
  <c r="A1707" i="2664"/>
  <c r="D1707" i="2664" s="1"/>
  <c r="A1708" i="2664"/>
  <c r="D1708" i="2664" s="1"/>
  <c r="A1709" i="2664"/>
  <c r="D1709" i="2664" s="1"/>
  <c r="A1710" i="2664"/>
  <c r="D1710" i="2664" s="1"/>
  <c r="A1711" i="2664"/>
  <c r="D1711" i="2664" s="1"/>
  <c r="A1712" i="2664"/>
  <c r="D1712" i="2664" s="1"/>
  <c r="A1713" i="2664"/>
  <c r="D1713" i="2664" s="1"/>
  <c r="A1714" i="2664"/>
  <c r="D1714" i="2664" s="1"/>
  <c r="A1715" i="2664"/>
  <c r="D1715" i="2664" s="1"/>
  <c r="A1716" i="2664"/>
  <c r="D1716" i="2664" s="1"/>
  <c r="A1717" i="2664"/>
  <c r="D1717" i="2664" s="1"/>
  <c r="A1718" i="2664"/>
  <c r="D1718" i="2664" s="1"/>
  <c r="A1719" i="2664"/>
  <c r="D1719" i="2664" s="1"/>
  <c r="A1720" i="2664"/>
  <c r="D1720" i="2664" s="1"/>
  <c r="A1721" i="2664"/>
  <c r="D1721" i="2664" s="1"/>
  <c r="A1722" i="2664"/>
  <c r="D1722" i="2664" s="1"/>
  <c r="A1723" i="2664"/>
  <c r="D1723" i="2664" s="1"/>
  <c r="A1724" i="2664"/>
  <c r="D1724" i="2664" s="1"/>
  <c r="A1725" i="2664"/>
  <c r="D1725" i="2664" s="1"/>
  <c r="A1726" i="2664"/>
  <c r="D1726" i="2664" s="1"/>
  <c r="A1727" i="2664"/>
  <c r="D1727" i="2664" s="1"/>
  <c r="A1728" i="2664"/>
  <c r="D1728" i="2664" s="1"/>
  <c r="A1729" i="2664"/>
  <c r="D1729" i="2664" s="1"/>
  <c r="A1730" i="2664"/>
  <c r="D1730" i="2664" s="1"/>
  <c r="A1731" i="2664"/>
  <c r="D1731" i="2664" s="1"/>
  <c r="A1732" i="2664"/>
  <c r="D1732" i="2664" s="1"/>
  <c r="A1733" i="2664"/>
  <c r="D1733" i="2664" s="1"/>
  <c r="A1734" i="2664"/>
  <c r="D1734" i="2664" s="1"/>
  <c r="A1735" i="2664"/>
  <c r="D1735" i="2664" s="1"/>
  <c r="A1736" i="2664"/>
  <c r="D1736" i="2664" s="1"/>
  <c r="A1737" i="2664"/>
  <c r="D1737" i="2664" s="1"/>
  <c r="A1738" i="2664"/>
  <c r="D1738" i="2664" s="1"/>
  <c r="A1739" i="2664"/>
  <c r="D1739" i="2664" s="1"/>
  <c r="A1740" i="2664"/>
  <c r="D1740" i="2664" s="1"/>
  <c r="A1741" i="2664"/>
  <c r="D1741" i="2664" s="1"/>
  <c r="A1742" i="2664"/>
  <c r="D1742" i="2664" s="1"/>
  <c r="A1743" i="2664"/>
  <c r="D1743" i="2664" s="1"/>
  <c r="A1744" i="2664"/>
  <c r="D1744" i="2664" s="1"/>
  <c r="A1745" i="2664"/>
  <c r="D1745" i="2664" s="1"/>
  <c r="A1746" i="2664"/>
  <c r="D1746" i="2664" s="1"/>
  <c r="A1747" i="2664"/>
  <c r="D1747" i="2664" s="1"/>
  <c r="A1748" i="2664"/>
  <c r="D1748" i="2664" s="1"/>
  <c r="A1749" i="2664"/>
  <c r="D1749" i="2664" s="1"/>
  <c r="A1750" i="2664"/>
  <c r="D1750" i="2664" s="1"/>
  <c r="A1751" i="2664"/>
  <c r="D1751" i="2664" s="1"/>
  <c r="A1752" i="2664"/>
  <c r="D1752" i="2664" s="1"/>
  <c r="A1753" i="2664"/>
  <c r="D1753" i="2664" s="1"/>
  <c r="A1754" i="2664"/>
  <c r="D1754" i="2664" s="1"/>
  <c r="A1755" i="2664"/>
  <c r="D1755" i="2664" s="1"/>
  <c r="A1756" i="2664"/>
  <c r="D1756" i="2664" s="1"/>
  <c r="A1757" i="2664"/>
  <c r="D1757" i="2664" s="1"/>
  <c r="A1758" i="2664"/>
  <c r="D1758" i="2664" s="1"/>
  <c r="A1759" i="2664"/>
  <c r="D1759" i="2664" s="1"/>
  <c r="A1760" i="2664"/>
  <c r="D1760" i="2664" s="1"/>
  <c r="A1761" i="2664"/>
  <c r="D1761" i="2664" s="1"/>
  <c r="A1762" i="2664"/>
  <c r="D1762" i="2664" s="1"/>
  <c r="A1763" i="2664"/>
  <c r="D1763" i="2664" s="1"/>
  <c r="A1764" i="2664"/>
  <c r="D1764" i="2664" s="1"/>
  <c r="A1765" i="2664"/>
  <c r="D1765" i="2664" s="1"/>
  <c r="A1766" i="2664"/>
  <c r="D1766" i="2664" s="1"/>
  <c r="A1767" i="2664"/>
  <c r="D1767" i="2664" s="1"/>
  <c r="A1768" i="2664"/>
  <c r="D1768" i="2664" s="1"/>
  <c r="A1769" i="2664"/>
  <c r="D1769" i="2664" s="1"/>
  <c r="A1770" i="2664"/>
  <c r="D1770" i="2664" s="1"/>
  <c r="A1771" i="2664"/>
  <c r="D1771" i="2664" s="1"/>
  <c r="A1772" i="2664"/>
  <c r="D1772" i="2664" s="1"/>
  <c r="A1773" i="2664"/>
  <c r="D1773" i="2664" s="1"/>
  <c r="A1774" i="2664"/>
  <c r="D1774" i="2664" s="1"/>
  <c r="A1775" i="2664"/>
  <c r="D1775" i="2664" s="1"/>
  <c r="A1776" i="2664"/>
  <c r="D1776" i="2664" s="1"/>
  <c r="A1777" i="2664"/>
  <c r="D1777" i="2664" s="1"/>
  <c r="A1778" i="2664"/>
  <c r="D1778" i="2664" s="1"/>
  <c r="A1779" i="2664"/>
  <c r="D1779" i="2664" s="1"/>
  <c r="A1780" i="2664"/>
  <c r="D1780" i="2664" s="1"/>
  <c r="A1781" i="2664"/>
  <c r="D1781" i="2664" s="1"/>
  <c r="A1782" i="2664"/>
  <c r="D1782" i="2664" s="1"/>
  <c r="A1783" i="2664"/>
  <c r="D1783" i="2664" s="1"/>
  <c r="A1784" i="2664"/>
  <c r="D1784" i="2664" s="1"/>
  <c r="A1785" i="2664"/>
  <c r="D1785" i="2664" s="1"/>
  <c r="A1786" i="2664"/>
  <c r="D1786" i="2664" s="1"/>
  <c r="A1787" i="2664"/>
  <c r="D1787" i="2664" s="1"/>
  <c r="A1788" i="2664"/>
  <c r="D1788" i="2664" s="1"/>
  <c r="A1789" i="2664"/>
  <c r="D1789" i="2664" s="1"/>
  <c r="A1790" i="2664"/>
  <c r="D1790" i="2664" s="1"/>
  <c r="A1791" i="2664"/>
  <c r="D1791" i="2664" s="1"/>
  <c r="A1792" i="2664"/>
  <c r="D1792" i="2664" s="1"/>
  <c r="A1793" i="2664"/>
  <c r="D1793" i="2664" s="1"/>
  <c r="A1794" i="2664"/>
  <c r="D1794" i="2664" s="1"/>
  <c r="A1795" i="2664"/>
  <c r="D1795" i="2664" s="1"/>
  <c r="A1796" i="2664"/>
  <c r="D1796" i="2664" s="1"/>
  <c r="A1797" i="2664"/>
  <c r="D1797" i="2664" s="1"/>
  <c r="A1798" i="2664"/>
  <c r="D1798" i="2664" s="1"/>
  <c r="A1799" i="2664"/>
  <c r="D1799" i="2664" s="1"/>
  <c r="A1800" i="2664"/>
  <c r="D1800" i="2664" s="1"/>
  <c r="A1801" i="2664"/>
  <c r="D1801" i="2664" s="1"/>
  <c r="A1802" i="2664"/>
  <c r="D1802" i="2664" s="1"/>
  <c r="A1803" i="2664"/>
  <c r="D1803" i="2664" s="1"/>
  <c r="A1804" i="2664"/>
  <c r="D1804" i="2664" s="1"/>
  <c r="A1805" i="2664"/>
  <c r="D1805" i="2664" s="1"/>
  <c r="A1806" i="2664"/>
  <c r="D1806" i="2664" s="1"/>
  <c r="A1807" i="2664"/>
  <c r="D1807" i="2664" s="1"/>
  <c r="A1808" i="2664"/>
  <c r="D1808" i="2664" s="1"/>
  <c r="A1809" i="2664"/>
  <c r="D1809" i="2664" s="1"/>
  <c r="A1810" i="2664"/>
  <c r="D1810" i="2664" s="1"/>
  <c r="A1811" i="2664"/>
  <c r="D1811" i="2664" s="1"/>
  <c r="A1812" i="2664"/>
  <c r="D1812" i="2664" s="1"/>
  <c r="A1813" i="2664"/>
  <c r="D1813" i="2664" s="1"/>
  <c r="A1814" i="2664"/>
  <c r="D1814" i="2664" s="1"/>
  <c r="A1815" i="2664"/>
  <c r="D1815" i="2664" s="1"/>
  <c r="A1816" i="2664"/>
  <c r="D1816" i="2664" s="1"/>
  <c r="A1817" i="2664"/>
  <c r="D1817" i="2664" s="1"/>
  <c r="A1818" i="2664"/>
  <c r="D1818" i="2664" s="1"/>
  <c r="A1819" i="2664"/>
  <c r="D1819" i="2664" s="1"/>
  <c r="A1820" i="2664"/>
  <c r="D1820" i="2664" s="1"/>
  <c r="A1821" i="2664"/>
  <c r="D1821" i="2664" s="1"/>
  <c r="A1822" i="2664"/>
  <c r="D1822" i="2664" s="1"/>
  <c r="A1823" i="2664"/>
  <c r="D1823" i="2664" s="1"/>
  <c r="A1824" i="2664"/>
  <c r="D1824" i="2664" s="1"/>
  <c r="A1825" i="2664"/>
  <c r="D1825" i="2664" s="1"/>
  <c r="A1826" i="2664"/>
  <c r="D1826" i="2664" s="1"/>
  <c r="A1827" i="2664"/>
  <c r="D1827" i="2664" s="1"/>
  <c r="A1828" i="2664"/>
  <c r="D1828" i="2664" s="1"/>
  <c r="A1829" i="2664"/>
  <c r="D1829" i="2664" s="1"/>
  <c r="A1830" i="2664"/>
  <c r="D1830" i="2664" s="1"/>
  <c r="A1831" i="2664"/>
  <c r="D1831" i="2664" s="1"/>
  <c r="A1832" i="2664"/>
  <c r="D1832" i="2664" s="1"/>
  <c r="A1833" i="2664"/>
  <c r="D1833" i="2664" s="1"/>
  <c r="A1834" i="2664"/>
  <c r="D1834" i="2664" s="1"/>
  <c r="A1835" i="2664"/>
  <c r="D1835" i="2664" s="1"/>
  <c r="A1836" i="2664"/>
  <c r="D1836" i="2664" s="1"/>
  <c r="A1837" i="2664"/>
  <c r="D1837" i="2664" s="1"/>
  <c r="A1838" i="2664"/>
  <c r="D1838" i="2664" s="1"/>
  <c r="A1839" i="2664"/>
  <c r="D1839" i="2664" s="1"/>
  <c r="A1840" i="2664"/>
  <c r="D1840" i="2664" s="1"/>
  <c r="A1841" i="2664"/>
  <c r="D1841" i="2664" s="1"/>
  <c r="A1842" i="2664"/>
  <c r="D1842" i="2664" s="1"/>
  <c r="A1843" i="2664"/>
  <c r="D1843" i="2664" s="1"/>
  <c r="A1844" i="2664"/>
  <c r="D1844" i="2664" s="1"/>
  <c r="A1845" i="2664"/>
  <c r="D1845" i="2664" s="1"/>
  <c r="A1846" i="2664"/>
  <c r="D1846" i="2664" s="1"/>
  <c r="A1847" i="2664"/>
  <c r="D1847" i="2664" s="1"/>
  <c r="A1848" i="2664"/>
  <c r="D1848" i="2664" s="1"/>
  <c r="A1849" i="2664"/>
  <c r="D1849" i="2664" s="1"/>
  <c r="A1850" i="2664"/>
  <c r="D1850" i="2664" s="1"/>
  <c r="A1851" i="2664"/>
  <c r="D1851" i="2664" s="1"/>
  <c r="A1852" i="2664"/>
  <c r="D1852" i="2664" s="1"/>
  <c r="A1853" i="2664"/>
  <c r="D1853" i="2664" s="1"/>
  <c r="A1854" i="2664"/>
  <c r="D1854" i="2664" s="1"/>
  <c r="A1855" i="2664"/>
  <c r="D1855" i="2664" s="1"/>
  <c r="A1856" i="2664"/>
  <c r="D1856" i="2664" s="1"/>
  <c r="A1857" i="2664"/>
  <c r="D1857" i="2664" s="1"/>
  <c r="A1858" i="2664"/>
  <c r="D1858" i="2664" s="1"/>
  <c r="A1859" i="2664"/>
  <c r="D1859" i="2664" s="1"/>
  <c r="A1860" i="2664"/>
  <c r="D1860" i="2664" s="1"/>
  <c r="A1861" i="2664"/>
  <c r="D1861" i="2664" s="1"/>
  <c r="A1862" i="2664"/>
  <c r="D1862" i="2664" s="1"/>
  <c r="A1863" i="2664"/>
  <c r="D1863" i="2664" s="1"/>
  <c r="A1864" i="2664"/>
  <c r="D1864" i="2664" s="1"/>
  <c r="A1865" i="2664"/>
  <c r="D1865" i="2664" s="1"/>
  <c r="A1866" i="2664"/>
  <c r="D1866" i="2664" s="1"/>
  <c r="A1867" i="2664"/>
  <c r="D1867" i="2664" s="1"/>
  <c r="A1868" i="2664"/>
  <c r="D1868" i="2664" s="1"/>
  <c r="A1869" i="2664"/>
  <c r="D1869" i="2664" s="1"/>
  <c r="A1870" i="2664"/>
  <c r="D1870" i="2664" s="1"/>
  <c r="A1871" i="2664"/>
  <c r="D1871" i="2664" s="1"/>
  <c r="A1872" i="2664"/>
  <c r="D1872" i="2664" s="1"/>
  <c r="A1873" i="2664"/>
  <c r="D1873" i="2664" s="1"/>
  <c r="A1874" i="2664"/>
  <c r="D1874" i="2664" s="1"/>
  <c r="A1875" i="2664"/>
  <c r="D1875" i="2664" s="1"/>
  <c r="A1876" i="2664"/>
  <c r="D1876" i="2664" s="1"/>
  <c r="A1877" i="2664"/>
  <c r="D1877" i="2664" s="1"/>
  <c r="A1878" i="2664"/>
  <c r="D1878" i="2664" s="1"/>
  <c r="A1879" i="2664"/>
  <c r="D1879" i="2664" s="1"/>
  <c r="A1880" i="2664"/>
  <c r="D1880" i="2664" s="1"/>
  <c r="A1881" i="2664"/>
  <c r="D1881" i="2664" s="1"/>
  <c r="A1882" i="2664"/>
  <c r="D1882" i="2664" s="1"/>
  <c r="A1883" i="2664"/>
  <c r="D1883" i="2664" s="1"/>
  <c r="A1884" i="2664"/>
  <c r="D1884" i="2664" s="1"/>
  <c r="A1885" i="2664"/>
  <c r="D1885" i="2664" s="1"/>
  <c r="A1886" i="2664"/>
  <c r="D1886" i="2664" s="1"/>
  <c r="A1887" i="2664"/>
  <c r="D1887" i="2664" s="1"/>
  <c r="A1888" i="2664"/>
  <c r="D1888" i="2664" s="1"/>
  <c r="A1889" i="2664"/>
  <c r="D1889" i="2664" s="1"/>
  <c r="A1890" i="2664"/>
  <c r="D1890" i="2664" s="1"/>
  <c r="A1891" i="2664"/>
  <c r="D1891" i="2664" s="1"/>
  <c r="A1892" i="2664"/>
  <c r="D1892" i="2664" s="1"/>
  <c r="A1893" i="2664"/>
  <c r="D1893" i="2664" s="1"/>
  <c r="A1894" i="2664"/>
  <c r="D1894" i="2664" s="1"/>
  <c r="A1895" i="2664"/>
  <c r="D1895" i="2664" s="1"/>
  <c r="A1896" i="2664"/>
  <c r="D1896" i="2664" s="1"/>
  <c r="A1897" i="2664"/>
  <c r="D1897" i="2664" s="1"/>
  <c r="A1898" i="2664"/>
  <c r="D1898" i="2664" s="1"/>
  <c r="A1899" i="2664"/>
  <c r="D1899" i="2664" s="1"/>
  <c r="A1900" i="2664"/>
  <c r="D1900" i="2664" s="1"/>
  <c r="A1901" i="2664"/>
  <c r="D1901" i="2664" s="1"/>
  <c r="A1902" i="2664"/>
  <c r="D1902" i="2664" s="1"/>
  <c r="A1903" i="2664"/>
  <c r="D1903" i="2664" s="1"/>
  <c r="A1904" i="2664"/>
  <c r="D1904" i="2664" s="1"/>
  <c r="A1905" i="2664"/>
  <c r="D1905" i="2664" s="1"/>
  <c r="A1906" i="2664"/>
  <c r="D1906" i="2664" s="1"/>
  <c r="A1907" i="2664"/>
  <c r="D1907" i="2664" s="1"/>
  <c r="A1908" i="2664"/>
  <c r="D1908" i="2664" s="1"/>
  <c r="A1909" i="2664"/>
  <c r="D1909" i="2664" s="1"/>
  <c r="A1910" i="2664"/>
  <c r="D1910" i="2664" s="1"/>
  <c r="A1911" i="2664"/>
  <c r="D1911" i="2664" s="1"/>
  <c r="A1912" i="2664"/>
  <c r="D1912" i="2664" s="1"/>
  <c r="A1913" i="2664"/>
  <c r="D1913" i="2664" s="1"/>
  <c r="A1914" i="2664"/>
  <c r="D1914" i="2664" s="1"/>
  <c r="A1915" i="2664"/>
  <c r="D1915" i="2664" s="1"/>
  <c r="A1916" i="2664"/>
  <c r="D1916" i="2664" s="1"/>
  <c r="A1917" i="2664"/>
  <c r="D1917" i="2664" s="1"/>
  <c r="A1918" i="2664"/>
  <c r="D1918" i="2664" s="1"/>
  <c r="A1919" i="2664"/>
  <c r="D1919" i="2664" s="1"/>
  <c r="A1920" i="2664"/>
  <c r="D1920" i="2664" s="1"/>
  <c r="A1921" i="2664"/>
  <c r="D1921" i="2664" s="1"/>
  <c r="A1922" i="2664"/>
  <c r="D1922" i="2664" s="1"/>
  <c r="A1923" i="2664"/>
  <c r="D1923" i="2664" s="1"/>
  <c r="A1924" i="2664"/>
  <c r="D1924" i="2664" s="1"/>
  <c r="A1925" i="2664"/>
  <c r="D1925" i="2664" s="1"/>
  <c r="A1926" i="2664"/>
  <c r="D1926" i="2664" s="1"/>
  <c r="A1927" i="2664"/>
  <c r="D1927" i="2664" s="1"/>
  <c r="A1928" i="2664"/>
  <c r="D1928" i="2664" s="1"/>
  <c r="A1929" i="2664"/>
  <c r="D1929" i="2664" s="1"/>
  <c r="A1930" i="2664"/>
  <c r="D1930" i="2664" s="1"/>
  <c r="A1931" i="2664"/>
  <c r="D1931" i="2664" s="1"/>
  <c r="A1932" i="2664"/>
  <c r="D1932" i="2664" s="1"/>
  <c r="A1933" i="2664"/>
  <c r="D1933" i="2664" s="1"/>
  <c r="A1934" i="2664"/>
  <c r="D1934" i="2664" s="1"/>
  <c r="A1935" i="2664"/>
  <c r="D1935" i="2664" s="1"/>
  <c r="A1936" i="2664"/>
  <c r="D1936" i="2664" s="1"/>
  <c r="A1937" i="2664"/>
  <c r="D1937" i="2664" s="1"/>
  <c r="A1938" i="2664"/>
  <c r="D1938" i="2664" s="1"/>
  <c r="A1939" i="2664"/>
  <c r="D1939" i="2664" s="1"/>
  <c r="A1940" i="2664"/>
  <c r="D1940" i="2664" s="1"/>
  <c r="A1941" i="2664"/>
  <c r="D1941" i="2664" s="1"/>
  <c r="A1942" i="2664"/>
  <c r="D1942" i="2664" s="1"/>
  <c r="A1943" i="2664"/>
  <c r="D1943" i="2664" s="1"/>
  <c r="A1944" i="2664"/>
  <c r="D1944" i="2664" s="1"/>
  <c r="A1945" i="2664"/>
  <c r="D1945" i="2664" s="1"/>
  <c r="A1946" i="2664"/>
  <c r="D1946" i="2664" s="1"/>
  <c r="A1947" i="2664"/>
  <c r="D1947" i="2664" s="1"/>
  <c r="A1948" i="2664"/>
  <c r="D1948" i="2664" s="1"/>
  <c r="A1949" i="2664"/>
  <c r="D1949" i="2664" s="1"/>
  <c r="A1950" i="2664"/>
  <c r="D1950" i="2664" s="1"/>
  <c r="A1951" i="2664"/>
  <c r="D1951" i="2664" s="1"/>
  <c r="A1952" i="2664"/>
  <c r="D1952" i="2664" s="1"/>
  <c r="A1953" i="2664"/>
  <c r="D1953" i="2664" s="1"/>
  <c r="A1954" i="2664"/>
  <c r="D1954" i="2664" s="1"/>
  <c r="A1955" i="2664"/>
  <c r="D1955" i="2664" s="1"/>
  <c r="A1956" i="2664"/>
  <c r="D1956" i="2664" s="1"/>
  <c r="A1957" i="2664"/>
  <c r="D1957" i="2664" s="1"/>
  <c r="A1958" i="2664"/>
  <c r="D1958" i="2664" s="1"/>
  <c r="A1959" i="2664"/>
  <c r="D1959" i="2664" s="1"/>
  <c r="A1960" i="2664"/>
  <c r="D1960" i="2664" s="1"/>
  <c r="A1961" i="2664"/>
  <c r="D1961" i="2664" s="1"/>
  <c r="A1962" i="2664"/>
  <c r="D1962" i="2664" s="1"/>
  <c r="A1963" i="2664"/>
  <c r="D1963" i="2664" s="1"/>
  <c r="A1964" i="2664"/>
  <c r="D1964" i="2664" s="1"/>
  <c r="A1965" i="2664"/>
  <c r="D1965" i="2664" s="1"/>
  <c r="A1966" i="2664"/>
  <c r="D1966" i="2664" s="1"/>
  <c r="A1967" i="2664"/>
  <c r="D1967" i="2664" s="1"/>
  <c r="A1968" i="2664"/>
  <c r="D1968" i="2664" s="1"/>
  <c r="A1969" i="2664"/>
  <c r="D1969" i="2664" s="1"/>
  <c r="A1970" i="2664"/>
  <c r="D1970" i="2664" s="1"/>
  <c r="A1971" i="2664"/>
  <c r="D1971" i="2664" s="1"/>
  <c r="A1972" i="2664"/>
  <c r="D1972" i="2664" s="1"/>
  <c r="A1973" i="2664"/>
  <c r="D1973" i="2664" s="1"/>
  <c r="A1974" i="2664"/>
  <c r="D1974" i="2664" s="1"/>
  <c r="A1975" i="2664"/>
  <c r="D1975" i="2664" s="1"/>
  <c r="A1976" i="2664"/>
  <c r="D1976" i="2664" s="1"/>
  <c r="A1977" i="2664"/>
  <c r="D1977" i="2664" s="1"/>
  <c r="A1978" i="2664"/>
  <c r="D1978" i="2664" s="1"/>
  <c r="A1979" i="2664"/>
  <c r="D1979" i="2664" s="1"/>
  <c r="A1980" i="2664"/>
  <c r="D1980" i="2664" s="1"/>
  <c r="A1981" i="2664"/>
  <c r="D1981" i="2664" s="1"/>
  <c r="A1982" i="2664"/>
  <c r="D1982" i="2664" s="1"/>
  <c r="A1983" i="2664"/>
  <c r="D1983" i="2664" s="1"/>
  <c r="A1984" i="2664"/>
  <c r="D1984" i="2664" s="1"/>
  <c r="A1985" i="2664"/>
  <c r="D1985" i="2664" s="1"/>
  <c r="A1986" i="2664"/>
  <c r="D1986" i="2664" s="1"/>
  <c r="A1987" i="2664"/>
  <c r="D1987" i="2664" s="1"/>
  <c r="A1988" i="2664"/>
  <c r="D1988" i="2664" s="1"/>
  <c r="A1989" i="2664"/>
  <c r="D1989" i="2664" s="1"/>
  <c r="A1990" i="2664"/>
  <c r="D1990" i="2664" s="1"/>
  <c r="A1991" i="2664"/>
  <c r="D1991" i="2664" s="1"/>
  <c r="A1992" i="2664"/>
  <c r="D1992" i="2664" s="1"/>
  <c r="A1993" i="2664"/>
  <c r="D1993" i="2664" s="1"/>
  <c r="A1994" i="2664"/>
  <c r="D1994" i="2664" s="1"/>
  <c r="A1995" i="2664"/>
  <c r="D1995" i="2664" s="1"/>
  <c r="A1996" i="2664"/>
  <c r="D1996" i="2664" s="1"/>
  <c r="A1997" i="2664"/>
  <c r="D1997" i="2664" s="1"/>
  <c r="A1998" i="2664"/>
  <c r="D1998" i="2664" s="1"/>
  <c r="A1999" i="2664"/>
  <c r="D1999" i="2664" s="1"/>
  <c r="A2000" i="2664"/>
  <c r="D2000" i="2664" s="1"/>
  <c r="A2001" i="2664"/>
  <c r="D2001" i="2664" s="1"/>
  <c r="A2002" i="2664"/>
  <c r="D2002" i="2664" s="1"/>
  <c r="A2003" i="2664"/>
  <c r="D2003" i="2664" s="1"/>
  <c r="A2004" i="2664"/>
  <c r="D2004" i="2664" s="1"/>
  <c r="A2005" i="2664"/>
  <c r="D2005" i="2664" s="1"/>
  <c r="A2006" i="2664"/>
  <c r="D2006" i="2664" s="1"/>
  <c r="A2007" i="2664"/>
  <c r="D2007" i="2664" s="1"/>
  <c r="A2008" i="2664"/>
  <c r="D2008" i="2664" s="1"/>
  <c r="A2009" i="2664"/>
  <c r="D2009" i="2664" s="1"/>
  <c r="A2010" i="2664"/>
  <c r="D2010" i="2664" s="1"/>
  <c r="A2011" i="2664"/>
  <c r="D2011" i="2664" s="1"/>
  <c r="A2012" i="2664"/>
  <c r="D2012" i="2664" s="1"/>
  <c r="A2013" i="2664"/>
  <c r="D2013" i="2664" s="1"/>
  <c r="A2014" i="2664"/>
  <c r="D2014" i="2664" s="1"/>
  <c r="A2015" i="2664"/>
  <c r="D2015" i="2664" s="1"/>
  <c r="A2016" i="2664"/>
  <c r="D2016" i="2664" s="1"/>
  <c r="A2017" i="2664"/>
  <c r="D2017" i="2664" s="1"/>
  <c r="A2018" i="2664"/>
  <c r="D2018" i="2664" s="1"/>
  <c r="A2019" i="2664"/>
  <c r="D2019" i="2664" s="1"/>
  <c r="A2020" i="2664"/>
  <c r="D2020" i="2664" s="1"/>
  <c r="A2021" i="2664"/>
  <c r="D2021" i="2664" s="1"/>
  <c r="A2022" i="2664"/>
  <c r="D2022" i="2664" s="1"/>
  <c r="A2023" i="2664"/>
  <c r="D2023" i="2664" s="1"/>
  <c r="A2024" i="2664"/>
  <c r="D2024" i="2664" s="1"/>
  <c r="A2025" i="2664"/>
  <c r="D2025" i="2664" s="1"/>
  <c r="A2026" i="2664"/>
  <c r="D2026" i="2664" s="1"/>
  <c r="A2027" i="2664"/>
  <c r="D2027" i="2664" s="1"/>
  <c r="A2028" i="2664"/>
  <c r="D2028" i="2664" s="1"/>
  <c r="A2029" i="2664"/>
  <c r="D2029" i="2664" s="1"/>
  <c r="A2030" i="2664"/>
  <c r="D2030" i="2664" s="1"/>
  <c r="A2031" i="2664"/>
  <c r="D2031" i="2664" s="1"/>
  <c r="A2032" i="2664"/>
  <c r="D2032" i="2664" s="1"/>
  <c r="A2033" i="2664"/>
  <c r="D2033" i="2664" s="1"/>
  <c r="A2034" i="2664"/>
  <c r="D2034" i="2664" s="1"/>
  <c r="A2035" i="2664"/>
  <c r="D2035" i="2664" s="1"/>
  <c r="A2036" i="2664"/>
  <c r="D2036" i="2664" s="1"/>
  <c r="A2037" i="2664"/>
  <c r="D2037" i="2664" s="1"/>
  <c r="A2038" i="2664"/>
  <c r="D2038" i="2664" s="1"/>
  <c r="A2039" i="2664"/>
  <c r="D2039" i="2664" s="1"/>
  <c r="A2040" i="2664"/>
  <c r="D2040" i="2664" s="1"/>
  <c r="A2041" i="2664"/>
  <c r="D2041" i="2664" s="1"/>
  <c r="A2042" i="2664"/>
  <c r="D2042" i="2664" s="1"/>
  <c r="A2043" i="2664"/>
  <c r="D2043" i="2664" s="1"/>
  <c r="A2044" i="2664"/>
  <c r="D2044" i="2664" s="1"/>
  <c r="A2045" i="2664"/>
  <c r="D2045" i="2664" s="1"/>
  <c r="A2046" i="2664"/>
  <c r="D2046" i="2664" s="1"/>
  <c r="A2047" i="2664"/>
  <c r="D2047" i="2664" s="1"/>
  <c r="A2048" i="2664"/>
  <c r="D2048" i="2664" s="1"/>
  <c r="A2049" i="2664"/>
  <c r="D2049" i="2664" s="1"/>
  <c r="A2050" i="2664"/>
  <c r="D2050" i="2664" s="1"/>
  <c r="A2051" i="2664"/>
  <c r="D2051" i="2664" s="1"/>
  <c r="A2052" i="2664"/>
  <c r="D2052" i="2664" s="1"/>
  <c r="A2053" i="2664"/>
  <c r="D2053" i="2664" s="1"/>
  <c r="A2054" i="2664"/>
  <c r="D2054" i="2664" s="1"/>
  <c r="A2055" i="2664"/>
  <c r="D2055" i="2664" s="1"/>
  <c r="A2056" i="2664"/>
  <c r="D2056" i="2664" s="1"/>
  <c r="A2057" i="2664"/>
  <c r="D2057" i="2664" s="1"/>
  <c r="A2058" i="2664"/>
  <c r="D2058" i="2664" s="1"/>
  <c r="A2059" i="2664"/>
  <c r="D2059" i="2664" s="1"/>
  <c r="A2060" i="2664"/>
  <c r="D2060" i="2664" s="1"/>
  <c r="A2061" i="2664"/>
  <c r="D2061" i="2664" s="1"/>
  <c r="A2062" i="2664"/>
  <c r="D2062" i="2664" s="1"/>
  <c r="A2063" i="2664"/>
  <c r="D2063" i="2664" s="1"/>
  <c r="A2064" i="2664"/>
  <c r="D2064" i="2664" s="1"/>
  <c r="A2065" i="2664"/>
  <c r="D2065" i="2664" s="1"/>
  <c r="A2066" i="2664"/>
  <c r="D2066" i="2664" s="1"/>
  <c r="A2067" i="2664"/>
  <c r="D2067" i="2664" s="1"/>
  <c r="A2068" i="2664"/>
  <c r="D2068" i="2664" s="1"/>
  <c r="A2069" i="2664"/>
  <c r="D2069" i="2664" s="1"/>
  <c r="A2070" i="2664"/>
  <c r="D2070" i="2664" s="1"/>
  <c r="A2071" i="2664"/>
  <c r="D2071" i="2664" s="1"/>
  <c r="A2072" i="2664"/>
  <c r="D2072" i="2664" s="1"/>
  <c r="A2073" i="2664"/>
  <c r="D2073" i="2664" s="1"/>
  <c r="A2074" i="2664"/>
  <c r="D2074" i="2664" s="1"/>
  <c r="A2075" i="2664"/>
  <c r="D2075" i="2664" s="1"/>
  <c r="A2076" i="2664"/>
  <c r="D2076" i="2664" s="1"/>
  <c r="A2077" i="2664"/>
  <c r="D2077" i="2664" s="1"/>
  <c r="A2078" i="2664"/>
  <c r="D2078" i="2664" s="1"/>
  <c r="A2079" i="2664"/>
  <c r="D2079" i="2664" s="1"/>
  <c r="A2080" i="2664"/>
  <c r="D2080" i="2664" s="1"/>
  <c r="A2081" i="2664"/>
  <c r="D2081" i="2664" s="1"/>
  <c r="A2082" i="2664"/>
  <c r="D2082" i="2664" s="1"/>
  <c r="A2083" i="2664"/>
  <c r="D2083" i="2664" s="1"/>
  <c r="A2084" i="2664"/>
  <c r="D2084" i="2664" s="1"/>
  <c r="A2085" i="2664"/>
  <c r="D2085" i="2664" s="1"/>
  <c r="A2086" i="2664"/>
  <c r="D2086" i="2664" s="1"/>
  <c r="A2087" i="2664"/>
  <c r="D2087" i="2664" s="1"/>
  <c r="A2088" i="2664"/>
  <c r="D2088" i="2664" s="1"/>
  <c r="A2089" i="2664"/>
  <c r="D2089" i="2664" s="1"/>
  <c r="A2090" i="2664"/>
  <c r="D2090" i="2664" s="1"/>
  <c r="A2091" i="2664"/>
  <c r="D2091" i="2664" s="1"/>
  <c r="A2092" i="2664"/>
  <c r="D2092" i="2664" s="1"/>
  <c r="A2093" i="2664"/>
  <c r="D2093" i="2664" s="1"/>
  <c r="A2094" i="2664"/>
  <c r="D2094" i="2664" s="1"/>
  <c r="A2095" i="2664"/>
  <c r="D2095" i="2664" s="1"/>
  <c r="A2096" i="2664"/>
  <c r="D2096" i="2664" s="1"/>
  <c r="A2097" i="2664"/>
  <c r="D2097" i="2664" s="1"/>
  <c r="A2098" i="2664"/>
  <c r="D2098" i="2664" s="1"/>
  <c r="A2099" i="2664"/>
  <c r="D2099" i="2664" s="1"/>
  <c r="A2100" i="2664"/>
  <c r="D2100" i="2664" s="1"/>
  <c r="A2101" i="2664"/>
  <c r="D2101" i="2664" s="1"/>
  <c r="A2102" i="2664"/>
  <c r="D2102" i="2664" s="1"/>
  <c r="A2103" i="2664"/>
  <c r="D2103" i="2664" s="1"/>
  <c r="A2104" i="2664"/>
  <c r="D2104" i="2664" s="1"/>
  <c r="A2105" i="2664"/>
  <c r="D2105" i="2664" s="1"/>
  <c r="A2106" i="2664"/>
  <c r="D2106" i="2664" s="1"/>
  <c r="A2107" i="2664"/>
  <c r="D2107" i="2664" s="1"/>
  <c r="A2108" i="2664"/>
  <c r="D2108" i="2664" s="1"/>
  <c r="A2109" i="2664"/>
  <c r="D2109" i="2664" s="1"/>
  <c r="A2110" i="2664"/>
  <c r="D2110" i="2664" s="1"/>
  <c r="A2111" i="2664"/>
  <c r="D2111" i="2664" s="1"/>
  <c r="A2112" i="2664"/>
  <c r="D2112" i="2664" s="1"/>
  <c r="A2113" i="2664"/>
  <c r="D2113" i="2664" s="1"/>
  <c r="A2114" i="2664"/>
  <c r="D2114" i="2664" s="1"/>
  <c r="A2115" i="2664"/>
  <c r="D2115" i="2664" s="1"/>
  <c r="A2116" i="2664"/>
  <c r="D2116" i="2664" s="1"/>
  <c r="A2117" i="2664"/>
  <c r="D2117" i="2664" s="1"/>
  <c r="A2118" i="2664"/>
  <c r="D2118" i="2664" s="1"/>
  <c r="A2119" i="2664"/>
  <c r="D2119" i="2664" s="1"/>
  <c r="A2120" i="2664"/>
  <c r="D2120" i="2664" s="1"/>
  <c r="A2121" i="2664"/>
  <c r="D2121" i="2664" s="1"/>
  <c r="A2122" i="2664"/>
  <c r="D2122" i="2664" s="1"/>
  <c r="A2123" i="2664"/>
  <c r="D2123" i="2664" s="1"/>
  <c r="A2124" i="2664"/>
  <c r="D2124" i="2664" s="1"/>
  <c r="A2125" i="2664"/>
  <c r="D2125" i="2664" s="1"/>
  <c r="A2126" i="2664"/>
  <c r="D2126" i="2664" s="1"/>
  <c r="A2127" i="2664"/>
  <c r="D2127" i="2664" s="1"/>
  <c r="A2128" i="2664"/>
  <c r="D2128" i="2664" s="1"/>
  <c r="A2129" i="2664"/>
  <c r="D2129" i="2664" s="1"/>
  <c r="A2130" i="2664"/>
  <c r="D2130" i="2664" s="1"/>
  <c r="A2131" i="2664"/>
  <c r="D2131" i="2664" s="1"/>
  <c r="A2132" i="2664"/>
  <c r="D2132" i="2664" s="1"/>
  <c r="A2133" i="2664"/>
  <c r="D2133" i="2664" s="1"/>
  <c r="A2134" i="2664"/>
  <c r="D2134" i="2664" s="1"/>
  <c r="A2135" i="2664"/>
  <c r="D2135" i="2664" s="1"/>
  <c r="A2136" i="2664"/>
  <c r="D2136" i="2664" s="1"/>
  <c r="A2137" i="2664"/>
  <c r="D2137" i="2664" s="1"/>
  <c r="A2138" i="2664"/>
  <c r="D2138" i="2664" s="1"/>
  <c r="A2139" i="2664"/>
  <c r="D2139" i="2664" s="1"/>
  <c r="A2140" i="2664"/>
  <c r="D2140" i="2664" s="1"/>
  <c r="A2141" i="2664"/>
  <c r="D2141" i="2664" s="1"/>
  <c r="A2142" i="2664"/>
  <c r="D2142" i="2664" s="1"/>
  <c r="A2143" i="2664"/>
  <c r="D2143" i="2664" s="1"/>
  <c r="A2144" i="2664"/>
  <c r="D2144" i="2664" s="1"/>
  <c r="A2145" i="2664"/>
  <c r="D2145" i="2664" s="1"/>
  <c r="A2146" i="2664"/>
  <c r="D2146" i="2664" s="1"/>
  <c r="A2147" i="2664"/>
  <c r="D2147" i="2664" s="1"/>
  <c r="A2148" i="2664"/>
  <c r="D2148" i="2664" s="1"/>
  <c r="A2149" i="2664"/>
  <c r="D2149" i="2664" s="1"/>
  <c r="A2150" i="2664"/>
  <c r="D2150" i="2664" s="1"/>
  <c r="A2151" i="2664"/>
  <c r="D2151" i="2664" s="1"/>
  <c r="A2152" i="2664"/>
  <c r="D2152" i="2664" s="1"/>
  <c r="A2153" i="2664"/>
  <c r="D2153" i="2664" s="1"/>
  <c r="A2154" i="2664"/>
  <c r="D2154" i="2664" s="1"/>
  <c r="A2155" i="2664"/>
  <c r="D2155" i="2664" s="1"/>
  <c r="A2156" i="2664"/>
  <c r="D2156" i="2664" s="1"/>
  <c r="A2157" i="2664"/>
  <c r="D2157" i="2664" s="1"/>
  <c r="A2158" i="2664"/>
  <c r="D2158" i="2664" s="1"/>
  <c r="A2159" i="2664"/>
  <c r="D2159" i="2664" s="1"/>
  <c r="A2160" i="2664"/>
  <c r="D2160" i="2664" s="1"/>
  <c r="A2161" i="2664"/>
  <c r="D2161" i="2664" s="1"/>
  <c r="A2162" i="2664"/>
  <c r="D2162" i="2664" s="1"/>
  <c r="A2163" i="2664"/>
  <c r="D2163" i="2664" s="1"/>
  <c r="A2164" i="2664"/>
  <c r="D2164" i="2664" s="1"/>
  <c r="A2165" i="2664"/>
  <c r="D2165" i="2664" s="1"/>
  <c r="A2166" i="2664"/>
  <c r="D2166" i="2664" s="1"/>
  <c r="A2167" i="2664"/>
  <c r="D2167" i="2664" s="1"/>
  <c r="A2168" i="2664"/>
  <c r="D2168" i="2664" s="1"/>
  <c r="A2169" i="2664"/>
  <c r="D2169" i="2664" s="1"/>
  <c r="A2170" i="2664"/>
  <c r="D2170" i="2664" s="1"/>
  <c r="A2171" i="2664"/>
  <c r="D2171" i="2664" s="1"/>
  <c r="A2172" i="2664"/>
  <c r="D2172" i="2664" s="1"/>
  <c r="A2173" i="2664"/>
  <c r="D2173" i="2664" s="1"/>
  <c r="A2174" i="2664"/>
  <c r="D2174" i="2664" s="1"/>
  <c r="A2175" i="2664"/>
  <c r="D2175" i="2664" s="1"/>
  <c r="A2176" i="2664"/>
  <c r="D2176" i="2664" s="1"/>
  <c r="A2177" i="2664"/>
  <c r="D2177" i="2664" s="1"/>
  <c r="A2178" i="2664"/>
  <c r="D2178" i="2664" s="1"/>
  <c r="A2179" i="2664"/>
  <c r="D2179" i="2664" s="1"/>
  <c r="A2180" i="2664"/>
  <c r="D2180" i="2664" s="1"/>
  <c r="A2181" i="2664"/>
  <c r="D2181" i="2664" s="1"/>
  <c r="A2182" i="2664"/>
  <c r="D2182" i="2664" s="1"/>
  <c r="A2183" i="2664"/>
  <c r="D2183" i="2664" s="1"/>
  <c r="A2184" i="2664"/>
  <c r="D2184" i="2664" s="1"/>
  <c r="A2185" i="2664"/>
  <c r="D2185" i="2664" s="1"/>
  <c r="A2186" i="2664"/>
  <c r="D2186" i="2664" s="1"/>
  <c r="A2187" i="2664"/>
  <c r="D2187" i="2664" s="1"/>
  <c r="A2188" i="2664"/>
  <c r="D2188" i="2664" s="1"/>
  <c r="A2189" i="2664"/>
  <c r="D2189" i="2664" s="1"/>
  <c r="A2190" i="2664"/>
  <c r="D2190" i="2664" s="1"/>
  <c r="A2191" i="2664"/>
  <c r="D2191" i="2664" s="1"/>
  <c r="A2192" i="2664"/>
  <c r="D2192" i="2664" s="1"/>
  <c r="A2193" i="2664"/>
  <c r="D2193" i="2664" s="1"/>
  <c r="A2194" i="2664"/>
  <c r="D2194" i="2664" s="1"/>
  <c r="A2195" i="2664"/>
  <c r="D2195" i="2664" s="1"/>
  <c r="A2196" i="2664"/>
  <c r="D2196" i="2664" s="1"/>
  <c r="A2197" i="2664"/>
  <c r="D2197" i="2664" s="1"/>
  <c r="A2198" i="2664"/>
  <c r="D2198" i="2664" s="1"/>
  <c r="A2199" i="2664"/>
  <c r="D2199" i="2664" s="1"/>
  <c r="A2200" i="2664"/>
  <c r="D2200" i="2664" s="1"/>
  <c r="A2201" i="2664"/>
  <c r="D2201" i="2664" s="1"/>
  <c r="A2202" i="2664"/>
  <c r="D2202" i="2664" s="1"/>
  <c r="A2203" i="2664"/>
  <c r="D2203" i="2664" s="1"/>
  <c r="A2204" i="2664"/>
  <c r="D2204" i="2664" s="1"/>
  <c r="A2205" i="2664"/>
  <c r="D2205" i="2664" s="1"/>
  <c r="A2206" i="2664"/>
  <c r="D2206" i="2664" s="1"/>
  <c r="A2207" i="2664"/>
  <c r="D2207" i="2664" s="1"/>
  <c r="A2208" i="2664"/>
  <c r="D2208" i="2664" s="1"/>
  <c r="A2209" i="2664"/>
  <c r="D2209" i="2664" s="1"/>
  <c r="A2210" i="2664"/>
  <c r="D2210" i="2664" s="1"/>
  <c r="A2211" i="2664"/>
  <c r="D2211" i="2664" s="1"/>
  <c r="A2212" i="2664"/>
  <c r="D2212" i="2664" s="1"/>
  <c r="A2213" i="2664"/>
  <c r="D2213" i="2664" s="1"/>
  <c r="A2214" i="2664"/>
  <c r="D2214" i="2664" s="1"/>
  <c r="A2215" i="2664"/>
  <c r="D2215" i="2664" s="1"/>
  <c r="A2216" i="2664"/>
  <c r="D2216" i="2664" s="1"/>
  <c r="A2217" i="2664"/>
  <c r="D2217" i="2664" s="1"/>
  <c r="A2218" i="2664"/>
  <c r="D2218" i="2664" s="1"/>
  <c r="A2219" i="2664"/>
  <c r="D2219" i="2664" s="1"/>
  <c r="A2220" i="2664"/>
  <c r="D2220" i="2664" s="1"/>
  <c r="A2221" i="2664"/>
  <c r="D2221" i="2664" s="1"/>
  <c r="A2222" i="2664"/>
  <c r="D2222" i="2664" s="1"/>
  <c r="A2223" i="2664"/>
  <c r="D2223" i="2664" s="1"/>
  <c r="A2224" i="2664"/>
  <c r="D2224" i="2664" s="1"/>
  <c r="A2225" i="2664"/>
  <c r="D2225" i="2664" s="1"/>
  <c r="A2226" i="2664"/>
  <c r="D2226" i="2664" s="1"/>
  <c r="A2227" i="2664"/>
  <c r="D2227" i="2664" s="1"/>
  <c r="A2228" i="2664"/>
  <c r="D2228" i="2664" s="1"/>
  <c r="A2229" i="2664"/>
  <c r="D2229" i="2664" s="1"/>
  <c r="A2230" i="2664"/>
  <c r="D2230" i="2664" s="1"/>
  <c r="A2231" i="2664"/>
  <c r="D2231" i="2664" s="1"/>
  <c r="A2232" i="2664"/>
  <c r="D2232" i="2664" s="1"/>
  <c r="A2233" i="2664"/>
  <c r="D2233" i="2664" s="1"/>
  <c r="A2234" i="2664"/>
  <c r="D2234" i="2664" s="1"/>
  <c r="A2235" i="2664"/>
  <c r="D2235" i="2664" s="1"/>
  <c r="A2236" i="2664"/>
  <c r="D2236" i="2664" s="1"/>
  <c r="A2237" i="2664"/>
  <c r="D2237" i="2664" s="1"/>
  <c r="A2238" i="2664"/>
  <c r="D2238" i="2664" s="1"/>
  <c r="A2239" i="2664"/>
  <c r="D2239" i="2664" s="1"/>
  <c r="A2240" i="2664"/>
  <c r="D2240" i="2664" s="1"/>
  <c r="A2241" i="2664"/>
  <c r="D2241" i="2664" s="1"/>
  <c r="A2242" i="2664"/>
  <c r="D2242" i="2664" s="1"/>
  <c r="A2243" i="2664"/>
  <c r="D2243" i="2664" s="1"/>
  <c r="A2244" i="2664"/>
  <c r="D2244" i="2664" s="1"/>
  <c r="A2245" i="2664"/>
  <c r="D2245" i="2664" s="1"/>
  <c r="A2246" i="2664"/>
  <c r="D2246" i="2664" s="1"/>
  <c r="A2247" i="2664"/>
  <c r="D2247" i="2664" s="1"/>
  <c r="A2248" i="2664"/>
  <c r="D2248" i="2664" s="1"/>
  <c r="A2249" i="2664"/>
  <c r="D2249" i="2664" s="1"/>
  <c r="A2250" i="2664"/>
  <c r="D2250" i="2664" s="1"/>
  <c r="A2251" i="2664"/>
  <c r="D2251" i="2664" s="1"/>
  <c r="A2252" i="2664"/>
  <c r="D2252" i="2664" s="1"/>
  <c r="A2253" i="2664"/>
  <c r="D2253" i="2664" s="1"/>
  <c r="A2254" i="2664"/>
  <c r="D2254" i="2664" s="1"/>
  <c r="A2255" i="2664"/>
  <c r="D2255" i="2664" s="1"/>
  <c r="A2256" i="2664"/>
  <c r="D2256" i="2664" s="1"/>
  <c r="A2257" i="2664"/>
  <c r="D2257" i="2664" s="1"/>
  <c r="A2258" i="2664"/>
  <c r="D2258" i="2664" s="1"/>
  <c r="A2259" i="2664"/>
  <c r="D2259" i="2664" s="1"/>
  <c r="A2260" i="2664"/>
  <c r="D2260" i="2664" s="1"/>
  <c r="A2261" i="2664"/>
  <c r="D2261" i="2664" s="1"/>
  <c r="A2262" i="2664"/>
  <c r="D2262" i="2664" s="1"/>
  <c r="A2263" i="2664"/>
  <c r="D2263" i="2664" s="1"/>
  <c r="A2264" i="2664"/>
  <c r="D2264" i="2664" s="1"/>
  <c r="A2265" i="2664"/>
  <c r="D2265" i="2664" s="1"/>
  <c r="A2266" i="2664"/>
  <c r="D2266" i="2664" s="1"/>
  <c r="A2267" i="2664"/>
  <c r="D2267" i="2664" s="1"/>
  <c r="A2268" i="2664"/>
  <c r="D2268" i="2664" s="1"/>
  <c r="A2269" i="2664"/>
  <c r="D2269" i="2664" s="1"/>
  <c r="A2270" i="2664"/>
  <c r="D2270" i="2664" s="1"/>
  <c r="A2271" i="2664"/>
  <c r="D2271" i="2664" s="1"/>
  <c r="A2272" i="2664"/>
  <c r="D2272" i="2664" s="1"/>
  <c r="A2273" i="2664"/>
  <c r="D2273" i="2664" s="1"/>
  <c r="A2274" i="2664"/>
  <c r="D2274" i="2664" s="1"/>
  <c r="A2275" i="2664"/>
  <c r="D2275" i="2664" s="1"/>
  <c r="A2276" i="2664"/>
  <c r="D2276" i="2664" s="1"/>
  <c r="A2277" i="2664"/>
  <c r="D2277" i="2664" s="1"/>
  <c r="A2278" i="2664"/>
  <c r="D2278" i="2664" s="1"/>
  <c r="A2279" i="2664"/>
  <c r="D2279" i="2664" s="1"/>
  <c r="A2280" i="2664"/>
  <c r="D2280" i="2664" s="1"/>
  <c r="A2281" i="2664"/>
  <c r="D2281" i="2664" s="1"/>
  <c r="A2282" i="2664"/>
  <c r="D2282" i="2664" s="1"/>
  <c r="A2283" i="2664"/>
  <c r="D2283" i="2664" s="1"/>
  <c r="A2284" i="2664"/>
  <c r="D2284" i="2664" s="1"/>
  <c r="A2285" i="2664"/>
  <c r="D2285" i="2664" s="1"/>
  <c r="A2286" i="2664"/>
  <c r="D2286" i="2664" s="1"/>
  <c r="A2287" i="2664"/>
  <c r="D2287" i="2664" s="1"/>
  <c r="A2288" i="2664"/>
  <c r="D2288" i="2664" s="1"/>
  <c r="A2289" i="2664"/>
  <c r="D2289" i="2664" s="1"/>
  <c r="A2290" i="2664"/>
  <c r="D2290" i="2664" s="1"/>
  <c r="A2291" i="2664"/>
  <c r="D2291" i="2664" s="1"/>
  <c r="A2292" i="2664"/>
  <c r="D2292" i="2664" s="1"/>
  <c r="A2293" i="2664"/>
  <c r="D2293" i="2664" s="1"/>
  <c r="A2294" i="2664"/>
  <c r="D2294" i="2664" s="1"/>
  <c r="A2295" i="2664"/>
  <c r="D2295" i="2664" s="1"/>
  <c r="A2296" i="2664"/>
  <c r="D2296" i="2664" s="1"/>
  <c r="A2297" i="2664"/>
  <c r="D2297" i="2664" s="1"/>
  <c r="A2298" i="2664"/>
  <c r="D2298" i="2664" s="1"/>
  <c r="A2299" i="2664"/>
  <c r="D2299" i="2664" s="1"/>
  <c r="A2300" i="2664"/>
  <c r="D2300" i="2664" s="1"/>
  <c r="A2301" i="2664"/>
  <c r="D2301" i="2664" s="1"/>
  <c r="A2302" i="2664"/>
  <c r="D2302" i="2664" s="1"/>
  <c r="A2303" i="2664"/>
  <c r="D2303" i="2664" s="1"/>
  <c r="A2304" i="2664"/>
  <c r="D2304" i="2664" s="1"/>
  <c r="A2305" i="2664"/>
  <c r="D2305" i="2664" s="1"/>
  <c r="A2306" i="2664"/>
  <c r="D2306" i="2664" s="1"/>
  <c r="A2307" i="2664"/>
  <c r="D2307" i="2664" s="1"/>
  <c r="A2308" i="2664"/>
  <c r="D2308" i="2664" s="1"/>
  <c r="A2309" i="2664"/>
  <c r="D2309" i="2664" s="1"/>
  <c r="A2310" i="2664"/>
  <c r="D2310" i="2664" s="1"/>
  <c r="A2311" i="2664"/>
  <c r="D2311" i="2664" s="1"/>
  <c r="A2312" i="2664"/>
  <c r="D2312" i="2664" s="1"/>
  <c r="A2313" i="2664"/>
  <c r="D2313" i="2664" s="1"/>
  <c r="A2314" i="2664"/>
  <c r="D2314" i="2664" s="1"/>
  <c r="A2315" i="2664"/>
  <c r="D2315" i="2664" s="1"/>
  <c r="A2316" i="2664"/>
  <c r="D2316" i="2664" s="1"/>
  <c r="A2317" i="2664"/>
  <c r="D2317" i="2664" s="1"/>
  <c r="A2318" i="2664"/>
  <c r="D2318" i="2664" s="1"/>
  <c r="A2319" i="2664"/>
  <c r="D2319" i="2664" s="1"/>
  <c r="A2320" i="2664"/>
  <c r="D2320" i="2664" s="1"/>
  <c r="A2321" i="2664"/>
  <c r="D2321" i="2664" s="1"/>
  <c r="A2322" i="2664"/>
  <c r="D2322" i="2664" s="1"/>
  <c r="A2323" i="2664"/>
  <c r="D2323" i="2664" s="1"/>
  <c r="A2324" i="2664"/>
  <c r="D2324" i="2664" s="1"/>
  <c r="A2325" i="2664"/>
  <c r="D2325" i="2664" s="1"/>
  <c r="A2326" i="2664"/>
  <c r="D2326" i="2664" s="1"/>
  <c r="A2327" i="2664"/>
  <c r="D2327" i="2664" s="1"/>
  <c r="A2328" i="2664"/>
  <c r="D2328" i="2664" s="1"/>
  <c r="A2329" i="2664"/>
  <c r="D2329" i="2664" s="1"/>
  <c r="A2330" i="2664"/>
  <c r="D2330" i="2664" s="1"/>
  <c r="A2331" i="2664"/>
  <c r="D2331" i="2664" s="1"/>
  <c r="A2332" i="2664"/>
  <c r="D2332" i="2664" s="1"/>
  <c r="A2333" i="2664"/>
  <c r="D2333" i="2664" s="1"/>
  <c r="A2334" i="2664"/>
  <c r="D2334" i="2664" s="1"/>
  <c r="A2335" i="2664"/>
  <c r="D2335" i="2664" s="1"/>
  <c r="A2336" i="2664"/>
  <c r="D2336" i="2664" s="1"/>
  <c r="A2337" i="2664"/>
  <c r="D2337" i="2664" s="1"/>
  <c r="A2338" i="2664"/>
  <c r="D2338" i="2664" s="1"/>
  <c r="A2339" i="2664"/>
  <c r="D2339" i="2664" s="1"/>
  <c r="A2340" i="2664"/>
  <c r="D2340" i="2664" s="1"/>
  <c r="A2341" i="2664"/>
  <c r="D2341" i="2664" s="1"/>
  <c r="A2342" i="2664"/>
  <c r="D2342" i="2664" s="1"/>
  <c r="A2343" i="2664"/>
  <c r="D2343" i="2664" s="1"/>
  <c r="A2344" i="2664"/>
  <c r="D2344" i="2664" s="1"/>
  <c r="A2345" i="2664"/>
  <c r="D2345" i="2664" s="1"/>
  <c r="A2346" i="2664"/>
  <c r="D2346" i="2664" s="1"/>
  <c r="A2347" i="2664"/>
  <c r="D2347" i="2664" s="1"/>
  <c r="A2348" i="2664"/>
  <c r="D2348" i="2664" s="1"/>
  <c r="A2349" i="2664"/>
  <c r="D2349" i="2664" s="1"/>
  <c r="A2350" i="2664"/>
  <c r="D2350" i="2664" s="1"/>
  <c r="A2351" i="2664"/>
  <c r="D2351" i="2664" s="1"/>
  <c r="A2352" i="2664"/>
  <c r="D2352" i="2664" s="1"/>
  <c r="A2353" i="2664"/>
  <c r="D2353" i="2664" s="1"/>
  <c r="A2354" i="2664"/>
  <c r="D2354" i="2664" s="1"/>
  <c r="A2355" i="2664"/>
  <c r="D2355" i="2664" s="1"/>
  <c r="A2356" i="2664"/>
  <c r="D2356" i="2664" s="1"/>
  <c r="A2357" i="2664"/>
  <c r="D2357" i="2664" s="1"/>
  <c r="A2358" i="2664"/>
  <c r="D2358" i="2664" s="1"/>
  <c r="A2359" i="2664"/>
  <c r="D2359" i="2664" s="1"/>
  <c r="A2360" i="2664"/>
  <c r="D2360" i="2664" s="1"/>
  <c r="A2361" i="2664"/>
  <c r="D2361" i="2664" s="1"/>
  <c r="A2362" i="2664"/>
  <c r="D2362" i="2664" s="1"/>
  <c r="A2363" i="2664"/>
  <c r="D2363" i="2664" s="1"/>
  <c r="A2364" i="2664"/>
  <c r="D2364" i="2664" s="1"/>
  <c r="A2365" i="2664"/>
  <c r="D2365" i="2664" s="1"/>
  <c r="A2366" i="2664"/>
  <c r="D2366" i="2664" s="1"/>
  <c r="A2367" i="2664"/>
  <c r="D2367" i="2664" s="1"/>
  <c r="A2368" i="2664"/>
  <c r="D2368" i="2664" s="1"/>
  <c r="A2369" i="2664"/>
  <c r="D2369" i="2664" s="1"/>
  <c r="A2370" i="2664"/>
  <c r="D2370" i="2664" s="1"/>
  <c r="A2371" i="2664"/>
  <c r="D2371" i="2664" s="1"/>
  <c r="A2372" i="2664"/>
  <c r="D2372" i="2664" s="1"/>
  <c r="A2373" i="2664"/>
  <c r="D2373" i="2664" s="1"/>
  <c r="A2374" i="2664"/>
  <c r="D2374" i="2664" s="1"/>
  <c r="A2375" i="2664"/>
  <c r="D2375" i="2664" s="1"/>
  <c r="A2376" i="2664"/>
  <c r="D2376" i="2664" s="1"/>
  <c r="A2377" i="2664"/>
  <c r="D2377" i="2664" s="1"/>
  <c r="A2378" i="2664"/>
  <c r="D2378" i="2664" s="1"/>
  <c r="A2379" i="2664"/>
  <c r="D2379" i="2664" s="1"/>
  <c r="A2380" i="2664"/>
  <c r="D2380" i="2664" s="1"/>
  <c r="A2381" i="2664"/>
  <c r="D2381" i="2664" s="1"/>
  <c r="A2382" i="2664"/>
  <c r="D2382" i="2664" s="1"/>
  <c r="A2383" i="2664"/>
  <c r="D2383" i="2664" s="1"/>
  <c r="A2384" i="2664"/>
  <c r="D2384" i="2664" s="1"/>
  <c r="A2385" i="2664"/>
  <c r="D2385" i="2664" s="1"/>
  <c r="A2386" i="2664"/>
  <c r="D2386" i="2664" s="1"/>
  <c r="A2387" i="2664"/>
  <c r="D2387" i="2664" s="1"/>
  <c r="A2388" i="2664"/>
  <c r="D2388" i="2664" s="1"/>
  <c r="A2389" i="2664"/>
  <c r="D2389" i="2664" s="1"/>
  <c r="A2390" i="2664"/>
  <c r="D2390" i="2664" s="1"/>
  <c r="A2391" i="2664"/>
  <c r="D2391" i="2664" s="1"/>
  <c r="A2392" i="2664"/>
  <c r="D2392" i="2664" s="1"/>
  <c r="A2393" i="2664"/>
  <c r="D2393" i="2664" s="1"/>
  <c r="A2394" i="2664"/>
  <c r="D2394" i="2664" s="1"/>
  <c r="A2395" i="2664"/>
  <c r="D2395" i="2664" s="1"/>
  <c r="A2396" i="2664"/>
  <c r="D2396" i="2664" s="1"/>
  <c r="A2397" i="2664"/>
  <c r="D2397" i="2664" s="1"/>
  <c r="A2398" i="2664"/>
  <c r="D2398" i="2664" s="1"/>
  <c r="A2399" i="2664"/>
  <c r="D2399" i="2664" s="1"/>
  <c r="A2400" i="2664"/>
  <c r="D2400" i="2664" s="1"/>
  <c r="A2401" i="2664"/>
  <c r="D2401" i="2664" s="1"/>
  <c r="A2402" i="2664"/>
  <c r="D2402" i="2664" s="1"/>
  <c r="A2403" i="2664"/>
  <c r="D2403" i="2664" s="1"/>
  <c r="A2404" i="2664"/>
  <c r="D2404" i="2664" s="1"/>
  <c r="A2405" i="2664"/>
  <c r="D2405" i="2664" s="1"/>
  <c r="A2406" i="2664"/>
  <c r="D2406" i="2664" s="1"/>
  <c r="A2407" i="2664"/>
  <c r="D2407" i="2664" s="1"/>
  <c r="A2408" i="2664"/>
  <c r="D2408" i="2664" s="1"/>
  <c r="A2409" i="2664"/>
  <c r="D2409" i="2664" s="1"/>
  <c r="A2410" i="2664"/>
  <c r="D2410" i="2664" s="1"/>
  <c r="A2411" i="2664"/>
  <c r="D2411" i="2664" s="1"/>
  <c r="A2412" i="2664"/>
  <c r="D2412" i="2664" s="1"/>
  <c r="A2413" i="2664"/>
  <c r="D2413" i="2664" s="1"/>
  <c r="A2414" i="2664"/>
  <c r="D2414" i="2664" s="1"/>
  <c r="A2415" i="2664"/>
  <c r="D2415" i="2664" s="1"/>
  <c r="A2416" i="2664"/>
  <c r="D2416" i="2664" s="1"/>
  <c r="A2417" i="2664"/>
  <c r="D2417" i="2664" s="1"/>
  <c r="A2418" i="2664"/>
  <c r="D2418" i="2664" s="1"/>
  <c r="A2419" i="2664"/>
  <c r="D2419" i="2664" s="1"/>
  <c r="A2420" i="2664"/>
  <c r="D2420" i="2664" s="1"/>
  <c r="A2421" i="2664"/>
  <c r="D2421" i="2664" s="1"/>
  <c r="A2422" i="2664"/>
  <c r="D2422" i="2664" s="1"/>
  <c r="A2423" i="2664"/>
  <c r="D2423" i="2664" s="1"/>
  <c r="A2424" i="2664"/>
  <c r="D2424" i="2664" s="1"/>
  <c r="A2425" i="2664"/>
  <c r="D2425" i="2664" s="1"/>
  <c r="A2426" i="2664"/>
  <c r="D2426" i="2664" s="1"/>
  <c r="A2427" i="2664"/>
  <c r="D2427" i="2664" s="1"/>
  <c r="A2428" i="2664"/>
  <c r="D2428" i="2664" s="1"/>
  <c r="A2429" i="2664"/>
  <c r="D2429" i="2664" s="1"/>
  <c r="A2430" i="2664"/>
  <c r="D2430" i="2664" s="1"/>
  <c r="A2431" i="2664"/>
  <c r="D2431" i="2664" s="1"/>
  <c r="A2432" i="2664"/>
  <c r="D2432" i="2664" s="1"/>
  <c r="A2433" i="2664"/>
  <c r="D2433" i="2664" s="1"/>
  <c r="A2434" i="2664"/>
  <c r="D2434" i="2664" s="1"/>
  <c r="A2435" i="2664"/>
  <c r="D2435" i="2664" s="1"/>
  <c r="A2436" i="2664"/>
  <c r="D2436" i="2664" s="1"/>
  <c r="A2437" i="2664"/>
  <c r="D2437" i="2664" s="1"/>
  <c r="A2438" i="2664"/>
  <c r="D2438" i="2664" s="1"/>
  <c r="A2439" i="2664"/>
  <c r="D2439" i="2664" s="1"/>
  <c r="A2440" i="2664"/>
  <c r="D2440" i="2664" s="1"/>
  <c r="A2441" i="2664"/>
  <c r="D2441" i="2664" s="1"/>
  <c r="A2442" i="2664"/>
  <c r="D2442" i="2664" s="1"/>
  <c r="A2443" i="2664"/>
  <c r="D2443" i="2664" s="1"/>
  <c r="A2444" i="2664"/>
  <c r="D2444" i="2664" s="1"/>
  <c r="A2445" i="2664"/>
  <c r="D2445" i="2664" s="1"/>
  <c r="A2446" i="2664"/>
  <c r="D2446" i="2664" s="1"/>
  <c r="A2447" i="2664"/>
  <c r="D2447" i="2664" s="1"/>
  <c r="A2448" i="2664"/>
  <c r="D2448" i="2664" s="1"/>
  <c r="A2449" i="2664"/>
  <c r="D2449" i="2664" s="1"/>
  <c r="A2450" i="2664"/>
  <c r="D2450" i="2664" s="1"/>
  <c r="A2451" i="2664"/>
  <c r="D2451" i="2664" s="1"/>
  <c r="A2452" i="2664"/>
  <c r="D2452" i="2664" s="1"/>
  <c r="A2453" i="2664"/>
  <c r="D2453" i="2664" s="1"/>
  <c r="A2454" i="2664"/>
  <c r="D2454" i="2664" s="1"/>
  <c r="A2455" i="2664"/>
  <c r="D2455" i="2664" s="1"/>
  <c r="A2456" i="2664"/>
  <c r="D2456" i="2664" s="1"/>
  <c r="A2457" i="2664"/>
  <c r="D2457" i="2664" s="1"/>
  <c r="A2458" i="2664"/>
  <c r="D2458" i="2664" s="1"/>
  <c r="A2459" i="2664"/>
  <c r="D2459" i="2664" s="1"/>
  <c r="A2460" i="2664"/>
  <c r="D2460" i="2664" s="1"/>
  <c r="A2461" i="2664"/>
  <c r="D2461" i="2664" s="1"/>
  <c r="A2462" i="2664"/>
  <c r="D2462" i="2664" s="1"/>
  <c r="A2463" i="2664"/>
  <c r="D2463" i="2664" s="1"/>
  <c r="A2464" i="2664"/>
  <c r="D2464" i="2664" s="1"/>
  <c r="A2465" i="2664"/>
  <c r="D2465" i="2664" s="1"/>
  <c r="A2466" i="2664"/>
  <c r="D2466" i="2664" s="1"/>
  <c r="A2467" i="2664"/>
  <c r="D2467" i="2664" s="1"/>
  <c r="A2468" i="2664"/>
  <c r="D2468" i="2664" s="1"/>
  <c r="A2469" i="2664"/>
  <c r="D2469" i="2664" s="1"/>
  <c r="A2470" i="2664"/>
  <c r="D2470" i="2664" s="1"/>
  <c r="A2471" i="2664"/>
  <c r="D2471" i="2664" s="1"/>
  <c r="A2472" i="2664"/>
  <c r="D2472" i="2664" s="1"/>
  <c r="A2473" i="2664"/>
  <c r="D2473" i="2664" s="1"/>
  <c r="A2474" i="2664"/>
  <c r="D2474" i="2664" s="1"/>
  <c r="A2475" i="2664"/>
  <c r="D2475" i="2664" s="1"/>
  <c r="A2476" i="2664"/>
  <c r="D2476" i="2664" s="1"/>
  <c r="A2477" i="2664"/>
  <c r="D2477" i="2664" s="1"/>
  <c r="A2478" i="2664"/>
  <c r="D2478" i="2664" s="1"/>
  <c r="A2479" i="2664"/>
  <c r="D2479" i="2664" s="1"/>
  <c r="A2480" i="2664"/>
  <c r="D2480" i="2664" s="1"/>
  <c r="A2481" i="2664"/>
  <c r="D2481" i="2664" s="1"/>
  <c r="A2482" i="2664"/>
  <c r="D2482" i="2664" s="1"/>
  <c r="A2483" i="2664"/>
  <c r="D2483" i="2664" s="1"/>
  <c r="A2484" i="2664"/>
  <c r="D2484" i="2664" s="1"/>
  <c r="A2485" i="2664"/>
  <c r="D2485" i="2664" s="1"/>
  <c r="A2486" i="2664"/>
  <c r="D2486" i="2664" s="1"/>
  <c r="A2487" i="2664"/>
  <c r="D2487" i="2664" s="1"/>
  <c r="A2488" i="2664"/>
  <c r="D2488" i="2664" s="1"/>
  <c r="A2489" i="2664"/>
  <c r="D2489" i="2664" s="1"/>
  <c r="A2490" i="2664"/>
  <c r="D2490" i="2664" s="1"/>
  <c r="A2491" i="2664"/>
  <c r="D2491" i="2664" s="1"/>
  <c r="A2492" i="2664"/>
  <c r="D2492" i="2664" s="1"/>
  <c r="A2493" i="2664"/>
  <c r="D2493" i="2664" s="1"/>
  <c r="A2494" i="2664"/>
  <c r="D2494" i="2664" s="1"/>
  <c r="A2495" i="2664"/>
  <c r="D2495" i="2664" s="1"/>
  <c r="A2496" i="2664"/>
  <c r="D2496" i="2664" s="1"/>
  <c r="A2497" i="2664"/>
  <c r="D2497" i="2664" s="1"/>
  <c r="A2498" i="2664"/>
  <c r="D2498" i="2664" s="1"/>
  <c r="A2499" i="2664"/>
  <c r="D2499" i="2664" s="1"/>
  <c r="A2500" i="2664"/>
  <c r="D2500" i="2664" s="1"/>
  <c r="A2501" i="2664"/>
  <c r="D2501" i="2664" s="1"/>
  <c r="A2502" i="2664"/>
  <c r="D2502" i="2664" s="1"/>
  <c r="A2503" i="2664"/>
  <c r="D2503" i="2664" s="1"/>
  <c r="A2504" i="2664"/>
  <c r="D2504" i="2664" s="1"/>
  <c r="A2505" i="2664"/>
  <c r="D2505" i="2664" s="1"/>
  <c r="A2506" i="2664"/>
  <c r="D2506" i="2664" s="1"/>
  <c r="A2507" i="2664"/>
  <c r="D2507" i="2664" s="1"/>
  <c r="A2508" i="2664"/>
  <c r="D2508" i="2664" s="1"/>
  <c r="A2509" i="2664"/>
  <c r="D2509" i="2664" s="1"/>
  <c r="A2510" i="2664"/>
  <c r="D2510" i="2664" s="1"/>
  <c r="A2511" i="2664"/>
  <c r="D2511" i="2664" s="1"/>
  <c r="A2512" i="2664"/>
  <c r="D2512" i="2664" s="1"/>
  <c r="A2513" i="2664"/>
  <c r="D2513" i="2664" s="1"/>
  <c r="A2514" i="2664"/>
  <c r="D2514" i="2664" s="1"/>
  <c r="A2515" i="2664"/>
  <c r="D2515" i="2664" s="1"/>
  <c r="A2516" i="2664"/>
  <c r="D2516" i="2664" s="1"/>
  <c r="A2517" i="2664"/>
  <c r="D2517" i="2664" s="1"/>
  <c r="A2518" i="2664"/>
  <c r="D2518" i="2664" s="1"/>
  <c r="A2519" i="2664"/>
  <c r="D2519" i="2664" s="1"/>
  <c r="A2520" i="2664"/>
  <c r="D2520" i="2664" s="1"/>
  <c r="A2521" i="2664"/>
  <c r="D2521" i="2664" s="1"/>
  <c r="A2522" i="2664"/>
  <c r="D2522" i="2664" s="1"/>
  <c r="A2523" i="2664"/>
  <c r="D2523" i="2664" s="1"/>
  <c r="A2524" i="2664"/>
  <c r="D2524" i="2664" s="1"/>
  <c r="A2525" i="2664"/>
  <c r="D2525" i="2664" s="1"/>
  <c r="A2526" i="2664"/>
  <c r="D2526" i="2664" s="1"/>
  <c r="A2527" i="2664"/>
  <c r="D2527" i="2664" s="1"/>
  <c r="A2528" i="2664"/>
  <c r="D2528" i="2664" s="1"/>
  <c r="A2529" i="2664"/>
  <c r="D2529" i="2664" s="1"/>
  <c r="A2530" i="2664"/>
  <c r="D2530" i="2664" s="1"/>
  <c r="A2531" i="2664"/>
  <c r="D2531" i="2664" s="1"/>
  <c r="A2532" i="2664"/>
  <c r="D2532" i="2664" s="1"/>
  <c r="A2533" i="2664"/>
  <c r="D2533" i="2664" s="1"/>
  <c r="A2534" i="2664"/>
  <c r="D2534" i="2664" s="1"/>
  <c r="A2535" i="2664"/>
  <c r="D2535" i="2664" s="1"/>
  <c r="A2536" i="2664"/>
  <c r="D2536" i="2664" s="1"/>
  <c r="A2537" i="2664"/>
  <c r="D2537" i="2664" s="1"/>
  <c r="A2538" i="2664"/>
  <c r="D2538" i="2664" s="1"/>
  <c r="A2539" i="2664"/>
  <c r="D2539" i="2664" s="1"/>
  <c r="A2540" i="2664"/>
  <c r="D2540" i="2664" s="1"/>
  <c r="A2541" i="2664"/>
  <c r="D2541" i="2664" s="1"/>
  <c r="A2542" i="2664"/>
  <c r="D2542" i="2664" s="1"/>
  <c r="A2543" i="2664"/>
  <c r="D2543" i="2664" s="1"/>
  <c r="A2544" i="2664"/>
  <c r="D2544" i="2664" s="1"/>
  <c r="A2545" i="2664"/>
  <c r="D2545" i="2664" s="1"/>
  <c r="A2546" i="2664"/>
  <c r="D2546" i="2664" s="1"/>
  <c r="A2547" i="2664"/>
  <c r="D2547" i="2664" s="1"/>
  <c r="A2548" i="2664"/>
  <c r="D2548" i="2664" s="1"/>
  <c r="A2549" i="2664"/>
  <c r="D2549" i="2664" s="1"/>
  <c r="A2550" i="2664"/>
  <c r="D2550" i="2664" s="1"/>
  <c r="A2551" i="2664"/>
  <c r="D2551" i="2664" s="1"/>
  <c r="A2552" i="2664"/>
  <c r="D2552" i="2664" s="1"/>
  <c r="A2553" i="2664"/>
  <c r="D2553" i="2664" s="1"/>
  <c r="A2554" i="2664"/>
  <c r="D2554" i="2664" s="1"/>
  <c r="A2555" i="2664"/>
  <c r="D2555" i="2664" s="1"/>
  <c r="A2556" i="2664"/>
  <c r="D2556" i="2664" s="1"/>
  <c r="A2557" i="2664"/>
  <c r="D2557" i="2664" s="1"/>
  <c r="A2558" i="2664"/>
  <c r="D2558" i="2664" s="1"/>
  <c r="A2559" i="2664"/>
  <c r="D2559" i="2664" s="1"/>
  <c r="A2560" i="2664"/>
  <c r="D2560" i="2664" s="1"/>
  <c r="A2561" i="2664"/>
  <c r="D2561" i="2664" s="1"/>
  <c r="A2562" i="2664"/>
  <c r="D2562" i="2664" s="1"/>
  <c r="A2563" i="2664"/>
  <c r="D2563" i="2664" s="1"/>
  <c r="A2564" i="2664"/>
  <c r="D2564" i="2664" s="1"/>
  <c r="A2565" i="2664"/>
  <c r="D2565" i="2664" s="1"/>
  <c r="A2566" i="2664"/>
  <c r="D2566" i="2664" s="1"/>
  <c r="A2567" i="2664"/>
  <c r="D2567" i="2664" s="1"/>
  <c r="A2568" i="2664"/>
  <c r="D2568" i="2664" s="1"/>
  <c r="A2569" i="2664"/>
  <c r="D2569" i="2664" s="1"/>
  <c r="A2570" i="2664"/>
  <c r="D2570" i="2664" s="1"/>
  <c r="A2571" i="2664"/>
  <c r="D2571" i="2664" s="1"/>
  <c r="A2572" i="2664"/>
  <c r="D2572" i="2664" s="1"/>
  <c r="A2573" i="2664"/>
  <c r="D2573" i="2664" s="1"/>
  <c r="A2574" i="2664"/>
  <c r="D2574" i="2664" s="1"/>
  <c r="A2575" i="2664"/>
  <c r="D2575" i="2664" s="1"/>
  <c r="A2576" i="2664"/>
  <c r="D2576" i="2664" s="1"/>
  <c r="A2577" i="2664"/>
  <c r="D2577" i="2664" s="1"/>
  <c r="A2578" i="2664"/>
  <c r="D2578" i="2664" s="1"/>
  <c r="A2579" i="2664"/>
  <c r="D2579" i="2664" s="1"/>
  <c r="A2580" i="2664"/>
  <c r="D2580" i="2664" s="1"/>
  <c r="A2581" i="2664"/>
  <c r="D2581" i="2664" s="1"/>
  <c r="A2582" i="2664"/>
  <c r="D2582" i="2664" s="1"/>
  <c r="A2583" i="2664"/>
  <c r="D2583" i="2664" s="1"/>
  <c r="A2584" i="2664"/>
  <c r="D2584" i="2664" s="1"/>
  <c r="A2585" i="2664"/>
  <c r="D2585" i="2664" s="1"/>
  <c r="A2586" i="2664"/>
  <c r="D2586" i="2664" s="1"/>
  <c r="A2587" i="2664"/>
  <c r="D2587" i="2664" s="1"/>
  <c r="A2588" i="2664"/>
  <c r="D2588" i="2664" s="1"/>
  <c r="A2589" i="2664"/>
  <c r="D2589" i="2664" s="1"/>
  <c r="A2590" i="2664"/>
  <c r="D2590" i="2664" s="1"/>
  <c r="A2591" i="2664"/>
  <c r="D2591" i="2664" s="1"/>
  <c r="A2592" i="2664"/>
  <c r="D2592" i="2664" s="1"/>
  <c r="A2593" i="2664"/>
  <c r="D2593" i="2664" s="1"/>
  <c r="A2594" i="2664"/>
  <c r="D2594" i="2664" s="1"/>
  <c r="A2595" i="2664"/>
  <c r="D2595" i="2664" s="1"/>
  <c r="A2596" i="2664"/>
  <c r="D2596" i="2664" s="1"/>
  <c r="A2597" i="2664"/>
  <c r="D2597" i="2664" s="1"/>
  <c r="A2598" i="2664"/>
  <c r="D2598" i="2664" s="1"/>
  <c r="A2599" i="2664"/>
  <c r="D2599" i="2664" s="1"/>
  <c r="A2600" i="2664"/>
  <c r="D2600" i="2664" s="1"/>
  <c r="A2601" i="2664"/>
  <c r="D2601" i="2664" s="1"/>
  <c r="A2602" i="2664"/>
  <c r="D2602" i="2664" s="1"/>
  <c r="A2603" i="2664"/>
  <c r="D2603" i="2664" s="1"/>
  <c r="A2604" i="2664"/>
  <c r="D2604" i="2664" s="1"/>
  <c r="A2605" i="2664"/>
  <c r="D2605" i="2664" s="1"/>
  <c r="A2606" i="2664"/>
  <c r="D2606" i="2664" s="1"/>
  <c r="A2607" i="2664"/>
  <c r="D2607" i="2664" s="1"/>
  <c r="A2608" i="2664"/>
  <c r="D2608" i="2664" s="1"/>
  <c r="A2609" i="2664"/>
  <c r="D2609" i="2664" s="1"/>
  <c r="A2610" i="2664"/>
  <c r="D2610" i="2664" s="1"/>
  <c r="A2611" i="2664"/>
  <c r="D2611" i="2664" s="1"/>
  <c r="A2612" i="2664"/>
  <c r="D2612" i="2664" s="1"/>
  <c r="A2613" i="2664"/>
  <c r="D2613" i="2664" s="1"/>
  <c r="A2614" i="2664"/>
  <c r="D2614" i="2664" s="1"/>
  <c r="A2615" i="2664"/>
  <c r="D2615" i="2664" s="1"/>
  <c r="A2616" i="2664"/>
  <c r="D2616" i="2664" s="1"/>
  <c r="A2617" i="2664"/>
  <c r="D2617" i="2664" s="1"/>
  <c r="A2618" i="2664"/>
  <c r="D2618" i="2664" s="1"/>
  <c r="A2619" i="2664"/>
  <c r="D2619" i="2664" s="1"/>
  <c r="A2620" i="2664"/>
  <c r="D2620" i="2664" s="1"/>
  <c r="A2621" i="2664"/>
  <c r="D2621" i="2664" s="1"/>
  <c r="A2622" i="2664"/>
  <c r="D2622" i="2664" s="1"/>
  <c r="A2623" i="2664"/>
  <c r="D2623" i="2664" s="1"/>
  <c r="A2624" i="2664"/>
  <c r="D2624" i="2664" s="1"/>
  <c r="A2625" i="2664"/>
  <c r="D2625" i="2664" s="1"/>
  <c r="A2626" i="2664"/>
  <c r="D2626" i="2664" s="1"/>
  <c r="A2627" i="2664"/>
  <c r="D2627" i="2664" s="1"/>
  <c r="A2628" i="2664"/>
  <c r="D2628" i="2664" s="1"/>
  <c r="A2629" i="2664"/>
  <c r="D2629" i="2664" s="1"/>
  <c r="A2630" i="2664"/>
  <c r="D2630" i="2664" s="1"/>
  <c r="A2631" i="2664"/>
  <c r="D2631" i="2664" s="1"/>
  <c r="A2632" i="2664"/>
  <c r="D2632" i="2664" s="1"/>
  <c r="A2633" i="2664"/>
  <c r="D2633" i="2664" s="1"/>
  <c r="A2634" i="2664"/>
  <c r="D2634" i="2664" s="1"/>
  <c r="A2635" i="2664"/>
  <c r="D2635" i="2664" s="1"/>
  <c r="A2636" i="2664"/>
  <c r="D2636" i="2664" s="1"/>
  <c r="A2637" i="2664"/>
  <c r="D2637" i="2664" s="1"/>
  <c r="A2638" i="2664"/>
  <c r="D2638" i="2664" s="1"/>
  <c r="A2639" i="2664"/>
  <c r="D2639" i="2664" s="1"/>
  <c r="A2640" i="2664"/>
  <c r="D2640" i="2664" s="1"/>
  <c r="A2641" i="2664"/>
  <c r="D2641" i="2664" s="1"/>
  <c r="A2642" i="2664"/>
  <c r="D2642" i="2664" s="1"/>
  <c r="A2643" i="2664"/>
  <c r="D2643" i="2664" s="1"/>
  <c r="A2644" i="2664"/>
  <c r="D2644" i="2664" s="1"/>
  <c r="A2645" i="2664"/>
  <c r="D2645" i="2664" s="1"/>
  <c r="A2646" i="2664"/>
  <c r="D2646" i="2664" s="1"/>
  <c r="A2647" i="2664"/>
  <c r="D2647" i="2664" s="1"/>
  <c r="A2648" i="2664"/>
  <c r="D2648" i="2664" s="1"/>
  <c r="A2649" i="2664"/>
  <c r="D2649" i="2664" s="1"/>
  <c r="A2650" i="2664"/>
  <c r="D2650" i="2664" s="1"/>
  <c r="A2651" i="2664"/>
  <c r="D2651" i="2664" s="1"/>
  <c r="A2652" i="2664"/>
  <c r="D2652" i="2664" s="1"/>
  <c r="A2653" i="2664"/>
  <c r="D2653" i="2664" s="1"/>
  <c r="A2654" i="2664"/>
  <c r="D2654" i="2664" s="1"/>
  <c r="A2655" i="2664"/>
  <c r="D2655" i="2664" s="1"/>
  <c r="A2656" i="2664"/>
  <c r="D2656" i="2664" s="1"/>
  <c r="A2657" i="2664"/>
  <c r="D2657" i="2664" s="1"/>
  <c r="A2658" i="2664"/>
  <c r="D2658" i="2664" s="1"/>
  <c r="A2659" i="2664"/>
  <c r="D2659" i="2664" s="1"/>
  <c r="A2660" i="2664"/>
  <c r="D2660" i="2664" s="1"/>
  <c r="A2661" i="2664"/>
  <c r="D2661" i="2664" s="1"/>
  <c r="A2662" i="2664"/>
  <c r="D2662" i="2664" s="1"/>
  <c r="A2663" i="2664"/>
  <c r="D2663" i="2664" s="1"/>
  <c r="A2664" i="2664"/>
  <c r="D2664" i="2664" s="1"/>
  <c r="A2665" i="2664"/>
  <c r="D2665" i="2664" s="1"/>
  <c r="A2666" i="2664"/>
  <c r="D2666" i="2664" s="1"/>
  <c r="A2667" i="2664"/>
  <c r="D2667" i="2664" s="1"/>
  <c r="A2668" i="2664"/>
  <c r="D2668" i="2664" s="1"/>
  <c r="A2669" i="2664"/>
  <c r="D2669" i="2664" s="1"/>
  <c r="A2670" i="2664"/>
  <c r="D2670" i="2664" s="1"/>
  <c r="A2671" i="2664"/>
  <c r="D2671" i="2664" s="1"/>
  <c r="A2672" i="2664"/>
  <c r="D2672" i="2664" s="1"/>
  <c r="A2673" i="2664"/>
  <c r="D2673" i="2664" s="1"/>
  <c r="A2674" i="2664"/>
  <c r="D2674" i="2664" s="1"/>
  <c r="A2675" i="2664"/>
  <c r="D2675" i="2664" s="1"/>
  <c r="A2676" i="2664"/>
  <c r="D2676" i="2664" s="1"/>
  <c r="A2677" i="2664"/>
  <c r="D2677" i="2664" s="1"/>
  <c r="A2678" i="2664"/>
  <c r="D2678" i="2664" s="1"/>
  <c r="A2679" i="2664"/>
  <c r="D2679" i="2664" s="1"/>
  <c r="A2680" i="2664"/>
  <c r="D2680" i="2664" s="1"/>
  <c r="A2681" i="2664"/>
  <c r="D2681" i="2664" s="1"/>
  <c r="A2682" i="2664"/>
  <c r="D2682" i="2664" s="1"/>
  <c r="A2683" i="2664"/>
  <c r="D2683" i="2664" s="1"/>
  <c r="A2684" i="2664"/>
  <c r="D2684" i="2664" s="1"/>
  <c r="A2685" i="2664"/>
  <c r="D2685" i="2664" s="1"/>
  <c r="A2686" i="2664"/>
  <c r="D2686" i="2664" s="1"/>
  <c r="A2687" i="2664"/>
  <c r="D2687" i="2664" s="1"/>
  <c r="A2688" i="2664"/>
  <c r="D2688" i="2664" s="1"/>
  <c r="A2689" i="2664"/>
  <c r="D2689" i="2664" s="1"/>
  <c r="A2690" i="2664"/>
  <c r="D2690" i="2664" s="1"/>
  <c r="A2691" i="2664"/>
  <c r="D2691" i="2664" s="1"/>
  <c r="A2692" i="2664"/>
  <c r="D2692" i="2664" s="1"/>
  <c r="A2693" i="2664"/>
  <c r="D2693" i="2664" s="1"/>
  <c r="A2694" i="2664"/>
  <c r="D2694" i="2664" s="1"/>
  <c r="A2695" i="2664"/>
  <c r="D2695" i="2664" s="1"/>
  <c r="A2696" i="2664"/>
  <c r="D2696" i="2664" s="1"/>
  <c r="A2697" i="2664"/>
  <c r="D2697" i="2664" s="1"/>
  <c r="A2698" i="2664"/>
  <c r="D2698" i="2664" s="1"/>
  <c r="A2699" i="2664"/>
  <c r="D2699" i="2664" s="1"/>
  <c r="A2700" i="2664"/>
  <c r="D2700" i="2664" s="1"/>
  <c r="A2701" i="2664"/>
  <c r="D2701" i="2664" s="1"/>
  <c r="A2702" i="2664"/>
  <c r="D2702" i="2664" s="1"/>
  <c r="A2703" i="2664"/>
  <c r="D2703" i="2664" s="1"/>
  <c r="A2704" i="2664"/>
  <c r="D2704" i="2664" s="1"/>
  <c r="A2705" i="2664"/>
  <c r="D2705" i="2664" s="1"/>
  <c r="A2706" i="2664"/>
  <c r="D2706" i="2664" s="1"/>
  <c r="A2707" i="2664"/>
  <c r="D2707" i="2664" s="1"/>
  <c r="A2708" i="2664"/>
  <c r="D2708" i="2664" s="1"/>
  <c r="A2709" i="2664"/>
  <c r="D2709" i="2664" s="1"/>
  <c r="A2710" i="2664"/>
  <c r="D2710" i="2664" s="1"/>
  <c r="A2711" i="2664"/>
  <c r="D2711" i="2664" s="1"/>
  <c r="A2712" i="2664"/>
  <c r="D2712" i="2664" s="1"/>
  <c r="A2713" i="2664"/>
  <c r="D2713" i="2664" s="1"/>
  <c r="A2714" i="2664"/>
  <c r="D2714" i="2664" s="1"/>
  <c r="A2715" i="2664"/>
  <c r="D2715" i="2664" s="1"/>
  <c r="A2716" i="2664"/>
  <c r="D2716" i="2664" s="1"/>
  <c r="A2717" i="2664"/>
  <c r="D2717" i="2664" s="1"/>
  <c r="A2718" i="2664"/>
  <c r="D2718" i="2664" s="1"/>
  <c r="A2719" i="2664"/>
  <c r="D2719" i="2664" s="1"/>
  <c r="A2720" i="2664"/>
  <c r="D2720" i="2664" s="1"/>
  <c r="A2721" i="2664"/>
  <c r="D2721" i="2664" s="1"/>
  <c r="A2722" i="2664"/>
  <c r="D2722" i="2664" s="1"/>
  <c r="A2723" i="2664"/>
  <c r="D2723" i="2664" s="1"/>
  <c r="A2724" i="2664"/>
  <c r="D2724" i="2664" s="1"/>
  <c r="A2725" i="2664"/>
  <c r="D2725" i="2664" s="1"/>
  <c r="A2726" i="2664"/>
  <c r="D2726" i="2664" s="1"/>
  <c r="A2727" i="2664"/>
  <c r="D2727" i="2664" s="1"/>
  <c r="A2728" i="2664"/>
  <c r="D2728" i="2664" s="1"/>
  <c r="A2729" i="2664"/>
  <c r="D2729" i="2664" s="1"/>
  <c r="A2730" i="2664"/>
  <c r="D2730" i="2664" s="1"/>
  <c r="A2731" i="2664"/>
  <c r="D2731" i="2664" s="1"/>
  <c r="A2732" i="2664"/>
  <c r="D2732" i="2664" s="1"/>
  <c r="A2733" i="2664"/>
  <c r="D2733" i="2664" s="1"/>
  <c r="A2734" i="2664"/>
  <c r="D2734" i="2664" s="1"/>
  <c r="A2735" i="2664"/>
  <c r="D2735" i="2664" s="1"/>
  <c r="A2736" i="2664"/>
  <c r="D2736" i="2664" s="1"/>
  <c r="A2737" i="2664"/>
  <c r="D2737" i="2664" s="1"/>
  <c r="A2738" i="2664"/>
  <c r="D2738" i="2664" s="1"/>
  <c r="A2739" i="2664"/>
  <c r="D2739" i="2664" s="1"/>
  <c r="A2740" i="2664"/>
  <c r="D2740" i="2664" s="1"/>
  <c r="A2741" i="2664"/>
  <c r="D2741" i="2664" s="1"/>
  <c r="A2742" i="2664"/>
  <c r="D2742" i="2664" s="1"/>
  <c r="A2743" i="2664"/>
  <c r="D2743" i="2664" s="1"/>
  <c r="A2744" i="2664"/>
  <c r="D2744" i="2664" s="1"/>
  <c r="A2745" i="2664"/>
  <c r="D2745" i="2664" s="1"/>
  <c r="A2746" i="2664"/>
  <c r="D2746" i="2664" s="1"/>
  <c r="A2747" i="2664"/>
  <c r="D2747" i="2664" s="1"/>
  <c r="A2748" i="2664"/>
  <c r="D2748" i="2664" s="1"/>
  <c r="A2749" i="2664"/>
  <c r="D2749" i="2664" s="1"/>
  <c r="A2750" i="2664"/>
  <c r="D2750" i="2664" s="1"/>
  <c r="A2751" i="2664"/>
  <c r="D2751" i="2664" s="1"/>
  <c r="A2752" i="2664"/>
  <c r="D2752" i="2664" s="1"/>
  <c r="A2753" i="2664"/>
  <c r="D2753" i="2664" s="1"/>
  <c r="A2754" i="2664"/>
  <c r="D2754" i="2664" s="1"/>
  <c r="A2755" i="2664"/>
  <c r="D2755" i="2664" s="1"/>
  <c r="A2756" i="2664"/>
  <c r="D2756" i="2664" s="1"/>
  <c r="A2757" i="2664"/>
  <c r="D2757" i="2664" s="1"/>
  <c r="A2758" i="2664"/>
  <c r="D2758" i="2664" s="1"/>
  <c r="A2759" i="2664"/>
  <c r="D2759" i="2664" s="1"/>
  <c r="A2760" i="2664"/>
  <c r="D2760" i="2664" s="1"/>
  <c r="A2761" i="2664"/>
  <c r="D2761" i="2664" s="1"/>
  <c r="A2762" i="2664"/>
  <c r="D2762" i="2664" s="1"/>
  <c r="A2763" i="2664"/>
  <c r="D2763" i="2664" s="1"/>
  <c r="A2764" i="2664"/>
  <c r="D2764" i="2664" s="1"/>
  <c r="A2765" i="2664"/>
  <c r="D2765" i="2664" s="1"/>
  <c r="A2766" i="2664"/>
  <c r="D2766" i="2664" s="1"/>
  <c r="A2767" i="2664"/>
  <c r="D2767" i="2664" s="1"/>
  <c r="A2768" i="2664"/>
  <c r="D2768" i="2664" s="1"/>
  <c r="A2769" i="2664"/>
  <c r="D2769" i="2664" s="1"/>
  <c r="A2770" i="2664"/>
  <c r="D2770" i="2664" s="1"/>
  <c r="A2771" i="2664"/>
  <c r="D2771" i="2664" s="1"/>
  <c r="A2772" i="2664"/>
  <c r="D2772" i="2664" s="1"/>
  <c r="A2773" i="2664"/>
  <c r="D2773" i="2664" s="1"/>
  <c r="A2774" i="2664"/>
  <c r="D2774" i="2664" s="1"/>
  <c r="A2775" i="2664"/>
  <c r="D2775" i="2664" s="1"/>
  <c r="A2776" i="2664"/>
  <c r="D2776" i="2664" s="1"/>
  <c r="A2777" i="2664"/>
  <c r="D2777" i="2664" s="1"/>
  <c r="A2778" i="2664"/>
  <c r="D2778" i="2664" s="1"/>
  <c r="A2779" i="2664"/>
  <c r="D2779" i="2664" s="1"/>
  <c r="A2780" i="2664"/>
  <c r="D2780" i="2664" s="1"/>
  <c r="A2781" i="2664"/>
  <c r="D2781" i="2664" s="1"/>
  <c r="A2782" i="2664"/>
  <c r="D2782" i="2664" s="1"/>
  <c r="A2783" i="2664"/>
  <c r="D2783" i="2664" s="1"/>
  <c r="A2784" i="2664"/>
  <c r="D2784" i="2664" s="1"/>
  <c r="A2785" i="2664"/>
  <c r="D2785" i="2664" s="1"/>
  <c r="A2786" i="2664"/>
  <c r="D2786" i="2664" s="1"/>
  <c r="A2787" i="2664"/>
  <c r="D2787" i="2664" s="1"/>
  <c r="A2788" i="2664"/>
  <c r="D2788" i="2664" s="1"/>
  <c r="A2789" i="2664"/>
  <c r="D2789" i="2664" s="1"/>
  <c r="A2790" i="2664"/>
  <c r="D2790" i="2664" s="1"/>
  <c r="A2791" i="2664"/>
  <c r="D2791" i="2664" s="1"/>
  <c r="A2792" i="2664"/>
  <c r="D2792" i="2664" s="1"/>
  <c r="A2793" i="2664"/>
  <c r="D2793" i="2664" s="1"/>
  <c r="A2794" i="2664"/>
  <c r="D2794" i="2664" s="1"/>
  <c r="A2795" i="2664"/>
  <c r="D2795" i="2664" s="1"/>
  <c r="A2796" i="2664"/>
  <c r="D2796" i="2664" s="1"/>
  <c r="A2797" i="2664"/>
  <c r="D2797" i="2664" s="1"/>
  <c r="A2798" i="2664"/>
  <c r="D2798" i="2664" s="1"/>
  <c r="A2799" i="2664"/>
  <c r="D2799" i="2664" s="1"/>
  <c r="A2800" i="2664"/>
  <c r="D2800" i="2664" s="1"/>
  <c r="A2801" i="2664"/>
  <c r="D2801" i="2664" s="1"/>
  <c r="A2802" i="2664"/>
  <c r="D2802" i="2664" s="1"/>
  <c r="A2803" i="2664"/>
  <c r="D2803" i="2664" s="1"/>
  <c r="A2804" i="2664"/>
  <c r="D2804" i="2664" s="1"/>
  <c r="A2805" i="2664"/>
  <c r="D2805" i="2664" s="1"/>
  <c r="A2806" i="2664"/>
  <c r="D2806" i="2664" s="1"/>
  <c r="A2807" i="2664"/>
  <c r="D2807" i="2664" s="1"/>
  <c r="A2808" i="2664"/>
  <c r="D2808" i="2664" s="1"/>
  <c r="A2809" i="2664"/>
  <c r="D2809" i="2664" s="1"/>
  <c r="A2810" i="2664"/>
  <c r="D2810" i="2664" s="1"/>
  <c r="A2811" i="2664"/>
  <c r="D2811" i="2664" s="1"/>
  <c r="A2812" i="2664"/>
  <c r="D2812" i="2664" s="1"/>
  <c r="A2813" i="2664"/>
  <c r="D2813" i="2664" s="1"/>
  <c r="A2814" i="2664"/>
  <c r="D2814" i="2664" s="1"/>
  <c r="A2815" i="2664"/>
  <c r="D2815" i="2664" s="1"/>
  <c r="A2816" i="2664"/>
  <c r="D2816" i="2664" s="1"/>
  <c r="A2817" i="2664"/>
  <c r="D2817" i="2664" s="1"/>
  <c r="A2818" i="2664"/>
  <c r="D2818" i="2664" s="1"/>
  <c r="A2819" i="2664"/>
  <c r="D2819" i="2664" s="1"/>
  <c r="A2820" i="2664"/>
  <c r="D2820" i="2664" s="1"/>
  <c r="A2821" i="2664"/>
  <c r="D2821" i="2664" s="1"/>
  <c r="A2822" i="2664"/>
  <c r="D2822" i="2664" s="1"/>
  <c r="A2823" i="2664"/>
  <c r="D2823" i="2664" s="1"/>
  <c r="A2824" i="2664"/>
  <c r="D2824" i="2664" s="1"/>
  <c r="A2825" i="2664"/>
  <c r="D2825" i="2664" s="1"/>
  <c r="A2826" i="2664"/>
  <c r="D2826" i="2664" s="1"/>
  <c r="A2827" i="2664"/>
  <c r="D2827" i="2664" s="1"/>
  <c r="A2828" i="2664"/>
  <c r="D2828" i="2664" s="1"/>
  <c r="A2829" i="2664"/>
  <c r="D2829" i="2664" s="1"/>
  <c r="A2830" i="2664"/>
  <c r="D2830" i="2664" s="1"/>
  <c r="A2831" i="2664"/>
  <c r="D2831" i="2664" s="1"/>
  <c r="A2832" i="2664"/>
  <c r="D2832" i="2664" s="1"/>
  <c r="A2833" i="2664"/>
  <c r="D2833" i="2664" s="1"/>
  <c r="A2834" i="2664"/>
  <c r="D2834" i="2664" s="1"/>
  <c r="A2835" i="2664"/>
  <c r="D2835" i="2664" s="1"/>
  <c r="A2836" i="2664"/>
  <c r="D2836" i="2664" s="1"/>
  <c r="A2837" i="2664"/>
  <c r="D2837" i="2664" s="1"/>
  <c r="A2838" i="2664"/>
  <c r="D2838" i="2664" s="1"/>
  <c r="A2839" i="2664"/>
  <c r="D2839" i="2664" s="1"/>
  <c r="A2840" i="2664"/>
  <c r="D2840" i="2664" s="1"/>
  <c r="A2841" i="2664"/>
  <c r="D2841" i="2664" s="1"/>
  <c r="A2842" i="2664"/>
  <c r="D2842" i="2664" s="1"/>
  <c r="A2843" i="2664"/>
  <c r="D2843" i="2664" s="1"/>
  <c r="A2844" i="2664"/>
  <c r="D2844" i="2664" s="1"/>
  <c r="A2845" i="2664"/>
  <c r="D2845" i="2664" s="1"/>
  <c r="A2846" i="2664"/>
  <c r="D2846" i="2664" s="1"/>
  <c r="A2847" i="2664"/>
  <c r="D2847" i="2664" s="1"/>
  <c r="A2848" i="2664"/>
  <c r="D2848" i="2664" s="1"/>
  <c r="A2849" i="2664"/>
  <c r="D2849" i="2664" s="1"/>
  <c r="A2850" i="2664"/>
  <c r="D2850" i="2664" s="1"/>
  <c r="A2851" i="2664"/>
  <c r="D2851" i="2664" s="1"/>
  <c r="A2852" i="2664"/>
  <c r="D2852" i="2664" s="1"/>
  <c r="A2853" i="2664"/>
  <c r="D2853" i="2664" s="1"/>
  <c r="A2854" i="2664"/>
  <c r="D2854" i="2664" s="1"/>
  <c r="A2855" i="2664"/>
  <c r="D2855" i="2664" s="1"/>
  <c r="A2856" i="2664"/>
  <c r="D2856" i="2664" s="1"/>
  <c r="A2857" i="2664"/>
  <c r="D2857" i="2664" s="1"/>
  <c r="A2858" i="2664"/>
  <c r="D2858" i="2664" s="1"/>
  <c r="A2859" i="2664"/>
  <c r="D2859" i="2664" s="1"/>
  <c r="A2860" i="2664"/>
  <c r="D2860" i="2664" s="1"/>
  <c r="A2861" i="2664"/>
  <c r="D2861" i="2664" s="1"/>
  <c r="A2862" i="2664"/>
  <c r="D2862" i="2664" s="1"/>
  <c r="A2863" i="2664"/>
  <c r="D2863" i="2664" s="1"/>
  <c r="A2864" i="2664"/>
  <c r="D2864" i="2664" s="1"/>
  <c r="A2865" i="2664"/>
  <c r="D2865" i="2664" s="1"/>
  <c r="A2866" i="2664"/>
  <c r="D2866" i="2664" s="1"/>
  <c r="A2867" i="2664"/>
  <c r="D2867" i="2664" s="1"/>
  <c r="A2868" i="2664"/>
  <c r="D2868" i="2664" s="1"/>
  <c r="A2869" i="2664"/>
  <c r="D2869" i="2664" s="1"/>
  <c r="A2870" i="2664"/>
  <c r="D2870" i="2664" s="1"/>
  <c r="A2871" i="2664"/>
  <c r="D2871" i="2664" s="1"/>
  <c r="A2872" i="2664"/>
  <c r="D2872" i="2664" s="1"/>
  <c r="A2873" i="2664"/>
  <c r="D2873" i="2664" s="1"/>
  <c r="A2874" i="2664"/>
  <c r="D2874" i="2664" s="1"/>
  <c r="A2875" i="2664"/>
  <c r="D2875" i="2664" s="1"/>
  <c r="A2876" i="2664"/>
  <c r="D2876" i="2664" s="1"/>
  <c r="A2877" i="2664"/>
  <c r="D2877" i="2664" s="1"/>
  <c r="A2878" i="2664"/>
  <c r="D2878" i="2664" s="1"/>
  <c r="A2879" i="2664"/>
  <c r="D2879" i="2664" s="1"/>
  <c r="A2880" i="2664"/>
  <c r="D2880" i="2664" s="1"/>
  <c r="A2881" i="2664"/>
  <c r="D2881" i="2664" s="1"/>
  <c r="A2882" i="2664"/>
  <c r="D2882" i="2664" s="1"/>
  <c r="A2883" i="2664"/>
  <c r="D2883" i="2664" s="1"/>
  <c r="A2884" i="2664"/>
  <c r="D2884" i="2664" s="1"/>
  <c r="A2885" i="2664"/>
  <c r="D2885" i="2664" s="1"/>
  <c r="A2886" i="2664"/>
  <c r="D2886" i="2664" s="1"/>
  <c r="A2887" i="2664"/>
  <c r="D2887" i="2664" s="1"/>
  <c r="A2888" i="2664"/>
  <c r="D2888" i="2664" s="1"/>
  <c r="A2889" i="2664"/>
  <c r="D2889" i="2664" s="1"/>
  <c r="A2890" i="2664"/>
  <c r="D2890" i="2664" s="1"/>
  <c r="A2891" i="2664"/>
  <c r="D2891" i="2664" s="1"/>
  <c r="A2892" i="2664"/>
  <c r="D2892" i="2664" s="1"/>
  <c r="A2893" i="2664"/>
  <c r="D2893" i="2664" s="1"/>
  <c r="A2894" i="2664"/>
  <c r="D2894" i="2664" s="1"/>
  <c r="A2895" i="2664"/>
  <c r="D2895" i="2664" s="1"/>
  <c r="A2896" i="2664"/>
  <c r="D2896" i="2664" s="1"/>
  <c r="A2897" i="2664"/>
  <c r="D2897" i="2664" s="1"/>
  <c r="A2898" i="2664"/>
  <c r="D2898" i="2664" s="1"/>
  <c r="A2899" i="2664"/>
  <c r="D2899" i="2664" s="1"/>
  <c r="A2900" i="2664"/>
  <c r="D2900" i="2664" s="1"/>
  <c r="A2901" i="2664"/>
  <c r="D2901" i="2664" s="1"/>
  <c r="A2902" i="2664"/>
  <c r="D2902" i="2664" s="1"/>
  <c r="A2903" i="2664"/>
  <c r="D2903" i="2664" s="1"/>
  <c r="A2904" i="2664"/>
  <c r="D2904" i="2664" s="1"/>
  <c r="A2905" i="2664"/>
  <c r="D2905" i="2664" s="1"/>
  <c r="A2906" i="2664"/>
  <c r="D2906" i="2664" s="1"/>
  <c r="A2907" i="2664"/>
  <c r="D2907" i="2664" s="1"/>
  <c r="A2908" i="2664"/>
  <c r="D2908" i="2664" s="1"/>
  <c r="A2909" i="2664"/>
  <c r="D2909" i="2664" s="1"/>
  <c r="A2910" i="2664"/>
  <c r="D2910" i="2664" s="1"/>
  <c r="A2911" i="2664"/>
  <c r="D2911" i="2664" s="1"/>
  <c r="A2912" i="2664"/>
  <c r="D2912" i="2664" s="1"/>
  <c r="A2913" i="2664"/>
  <c r="D2913" i="2664" s="1"/>
  <c r="A2914" i="2664"/>
  <c r="D2914" i="2664" s="1"/>
  <c r="A2915" i="2664"/>
  <c r="D2915" i="2664" s="1"/>
  <c r="A2916" i="2664"/>
  <c r="D2916" i="2664" s="1"/>
  <c r="A2917" i="2664"/>
  <c r="D2917" i="2664" s="1"/>
  <c r="A2918" i="2664"/>
  <c r="D2918" i="2664" s="1"/>
  <c r="A2919" i="2664"/>
  <c r="D2919" i="2664" s="1"/>
  <c r="A2920" i="2664"/>
  <c r="D2920" i="2664" s="1"/>
  <c r="A2921" i="2664"/>
  <c r="D2921" i="2664" s="1"/>
  <c r="A2922" i="2664"/>
  <c r="D2922" i="2664" s="1"/>
  <c r="A2923" i="2664"/>
  <c r="D2923" i="2664" s="1"/>
  <c r="A2924" i="2664"/>
  <c r="D2924" i="2664" s="1"/>
  <c r="A2925" i="2664"/>
  <c r="D2925" i="2664" s="1"/>
  <c r="A2926" i="2664"/>
  <c r="D2926" i="2664" s="1"/>
  <c r="A2927" i="2664"/>
  <c r="D2927" i="2664" s="1"/>
  <c r="A2928" i="2664"/>
  <c r="D2928" i="2664" s="1"/>
  <c r="A2929" i="2664"/>
  <c r="D2929" i="2664" s="1"/>
  <c r="A2930" i="2664"/>
  <c r="D2930" i="2664" s="1"/>
  <c r="A2931" i="2664"/>
  <c r="D2931" i="2664" s="1"/>
  <c r="A2932" i="2664"/>
  <c r="D2932" i="2664" s="1"/>
  <c r="A2933" i="2664"/>
  <c r="D2933" i="2664" s="1"/>
  <c r="A2934" i="2664"/>
  <c r="D2934" i="2664" s="1"/>
  <c r="A2935" i="2664"/>
  <c r="D2935" i="2664" s="1"/>
  <c r="A2936" i="2664"/>
  <c r="D2936" i="2664" s="1"/>
  <c r="A2937" i="2664"/>
  <c r="D2937" i="2664" s="1"/>
  <c r="A2938" i="2664"/>
  <c r="D2938" i="2664" s="1"/>
  <c r="A2939" i="2664"/>
  <c r="D2939" i="2664" s="1"/>
  <c r="A2940" i="2664"/>
  <c r="D2940" i="2664" s="1"/>
  <c r="A2941" i="2664"/>
  <c r="D2941" i="2664" s="1"/>
  <c r="A2942" i="2664"/>
  <c r="D2942" i="2664" s="1"/>
  <c r="A2943" i="2664"/>
  <c r="D2943" i="2664" s="1"/>
  <c r="A2944" i="2664"/>
  <c r="D2944" i="2664" s="1"/>
  <c r="A2945" i="2664"/>
  <c r="D2945" i="2664" s="1"/>
  <c r="A2946" i="2664"/>
  <c r="D2946" i="2664" s="1"/>
  <c r="A2947" i="2664"/>
  <c r="D2947" i="2664" s="1"/>
  <c r="A2948" i="2664"/>
  <c r="D2948" i="2664" s="1"/>
  <c r="A2949" i="2664"/>
  <c r="D2949" i="2664" s="1"/>
  <c r="A2950" i="2664"/>
  <c r="D2950" i="2664" s="1"/>
  <c r="A2951" i="2664"/>
  <c r="D2951" i="2664" s="1"/>
  <c r="A2952" i="2664"/>
  <c r="D2952" i="2664" s="1"/>
  <c r="A2953" i="2664"/>
  <c r="D2953" i="2664" s="1"/>
  <c r="A2954" i="2664"/>
  <c r="D2954" i="2664" s="1"/>
  <c r="A2955" i="2664"/>
  <c r="D2955" i="2664" s="1"/>
  <c r="A2956" i="2664"/>
  <c r="D2956" i="2664" s="1"/>
  <c r="A2957" i="2664"/>
  <c r="D2957" i="2664" s="1"/>
  <c r="A2958" i="2664"/>
  <c r="D2958" i="2664" s="1"/>
  <c r="A2959" i="2664"/>
  <c r="D2959" i="2664" s="1"/>
  <c r="A2960" i="2664"/>
  <c r="D2960" i="2664" s="1"/>
  <c r="A2961" i="2664"/>
  <c r="D2961" i="2664" s="1"/>
  <c r="A2962" i="2664"/>
  <c r="D2962" i="2664" s="1"/>
  <c r="A2963" i="2664"/>
  <c r="D2963" i="2664" s="1"/>
  <c r="A2964" i="2664"/>
  <c r="D2964" i="2664" s="1"/>
  <c r="A2965" i="2664"/>
  <c r="D2965" i="2664" s="1"/>
  <c r="A2966" i="2664"/>
  <c r="D2966" i="2664" s="1"/>
  <c r="A2967" i="2664"/>
  <c r="D2967" i="2664" s="1"/>
  <c r="A2968" i="2664"/>
  <c r="D2968" i="2664" s="1"/>
  <c r="A2969" i="2664"/>
  <c r="D2969" i="2664" s="1"/>
  <c r="A2970" i="2664"/>
  <c r="D2970" i="2664" s="1"/>
  <c r="A2971" i="2664"/>
  <c r="D2971" i="2664" s="1"/>
  <c r="A2972" i="2664"/>
  <c r="D2972" i="2664" s="1"/>
  <c r="A2973" i="2664"/>
  <c r="D2973" i="2664" s="1"/>
  <c r="A2974" i="2664"/>
  <c r="D2974" i="2664" s="1"/>
  <c r="A2975" i="2664"/>
  <c r="D2975" i="2664" s="1"/>
  <c r="A2976" i="2664"/>
  <c r="D2976" i="2664" s="1"/>
  <c r="A2977" i="2664"/>
  <c r="D2977" i="2664" s="1"/>
  <c r="A2978" i="2664"/>
  <c r="D2978" i="2664" s="1"/>
  <c r="A2979" i="2664"/>
  <c r="D2979" i="2664" s="1"/>
  <c r="A2980" i="2664"/>
  <c r="D2980" i="2664" s="1"/>
  <c r="A2981" i="2664"/>
  <c r="D2981" i="2664" s="1"/>
  <c r="A2982" i="2664"/>
  <c r="D2982" i="2664" s="1"/>
  <c r="A2983" i="2664"/>
  <c r="D2983" i="2664" s="1"/>
  <c r="A2984" i="2664"/>
  <c r="D2984" i="2664" s="1"/>
  <c r="A2985" i="2664"/>
  <c r="D2985" i="2664" s="1"/>
  <c r="A2986" i="2664"/>
  <c r="D2986" i="2664" s="1"/>
  <c r="A2987" i="2664"/>
  <c r="D2987" i="2664" s="1"/>
  <c r="A2988" i="2664"/>
  <c r="D2988" i="2664" s="1"/>
  <c r="A2989" i="2664"/>
  <c r="D2989" i="2664" s="1"/>
  <c r="A2990" i="2664"/>
  <c r="D2990" i="2664" s="1"/>
  <c r="A2991" i="2664"/>
  <c r="D2991" i="2664" s="1"/>
  <c r="A2992" i="2664"/>
  <c r="D2992" i="2664" s="1"/>
  <c r="A2993" i="2664"/>
  <c r="D2993" i="2664" s="1"/>
  <c r="A2994" i="2664"/>
  <c r="D2994" i="2664" s="1"/>
  <c r="A2995" i="2664"/>
  <c r="D2995" i="2664" s="1"/>
  <c r="A2996" i="2664"/>
  <c r="D2996" i="2664" s="1"/>
  <c r="A2997" i="2664"/>
  <c r="D2997" i="2664" s="1"/>
  <c r="A2998" i="2664"/>
  <c r="D2998" i="2664" s="1"/>
  <c r="A2999" i="2664"/>
  <c r="D2999" i="2664" s="1"/>
  <c r="A3000" i="2664"/>
  <c r="D3000" i="2664" s="1"/>
  <c r="A3001" i="2664"/>
  <c r="D3001" i="2664" s="1"/>
  <c r="A3002" i="2664"/>
  <c r="D3002" i="2664" s="1"/>
  <c r="A3003" i="2664"/>
  <c r="D3003" i="2664" s="1"/>
  <c r="A3004" i="2664"/>
  <c r="D3004" i="2664" s="1"/>
  <c r="A3005" i="2664"/>
  <c r="D3005" i="2664" s="1"/>
  <c r="A3006" i="2664"/>
  <c r="D3006" i="2664" s="1"/>
  <c r="A3007" i="2664"/>
  <c r="D3007" i="2664" s="1"/>
  <c r="A3008" i="2664"/>
  <c r="D3008" i="2664" s="1"/>
  <c r="A3009" i="2664"/>
  <c r="D3009" i="2664" s="1"/>
  <c r="A3010" i="2664"/>
  <c r="D3010" i="2664" s="1"/>
  <c r="A3011" i="2664"/>
  <c r="D3011" i="2664" s="1"/>
  <c r="A3012" i="2664"/>
  <c r="D3012" i="2664" s="1"/>
  <c r="A3013" i="2664"/>
  <c r="D3013" i="2664" s="1"/>
  <c r="A3014" i="2664"/>
  <c r="D3014" i="2664" s="1"/>
  <c r="A3015" i="2664"/>
  <c r="D3015" i="2664" s="1"/>
  <c r="A3016" i="2664"/>
  <c r="D3016" i="2664" s="1"/>
  <c r="A3017" i="2664"/>
  <c r="D3017" i="2664" s="1"/>
  <c r="A3018" i="2664"/>
  <c r="D3018" i="2664" s="1"/>
  <c r="A3019" i="2664"/>
  <c r="D3019" i="2664" s="1"/>
  <c r="A3020" i="2664"/>
  <c r="D3020" i="2664" s="1"/>
  <c r="A3021" i="2664"/>
  <c r="D3021" i="2664" s="1"/>
  <c r="A3022" i="2664"/>
  <c r="D3022" i="2664" s="1"/>
  <c r="A3023" i="2664"/>
  <c r="D3023" i="2664" s="1"/>
  <c r="A3024" i="2664"/>
  <c r="D3024" i="2664" s="1"/>
  <c r="A3025" i="2664"/>
  <c r="D3025" i="2664" s="1"/>
  <c r="A3026" i="2664"/>
  <c r="D3026" i="2664" s="1"/>
  <c r="A3027" i="2664"/>
  <c r="D3027" i="2664" s="1"/>
  <c r="A3028" i="2664"/>
  <c r="D3028" i="2664" s="1"/>
  <c r="A3029" i="2664"/>
  <c r="D3029" i="2664" s="1"/>
  <c r="A3030" i="2664"/>
  <c r="D3030" i="2664" s="1"/>
  <c r="A3031" i="2664"/>
  <c r="D3031" i="2664" s="1"/>
  <c r="A3032" i="2664"/>
  <c r="D3032" i="2664" s="1"/>
  <c r="A3033" i="2664"/>
  <c r="D3033" i="2664" s="1"/>
  <c r="A3034" i="2664"/>
  <c r="D3034" i="2664" s="1"/>
  <c r="A3035" i="2664"/>
  <c r="D3035" i="2664" s="1"/>
  <c r="A3036" i="2664"/>
  <c r="D3036" i="2664" s="1"/>
  <c r="A3037" i="2664"/>
  <c r="D3037" i="2664" s="1"/>
  <c r="A3038" i="2664"/>
  <c r="D3038" i="2664" s="1"/>
  <c r="A3039" i="2664"/>
  <c r="D3039" i="2664" s="1"/>
  <c r="A3040" i="2664"/>
  <c r="D3040" i="2664" s="1"/>
  <c r="A3041" i="2664"/>
  <c r="D3041" i="2664" s="1"/>
  <c r="A3042" i="2664"/>
  <c r="D3042" i="2664" s="1"/>
  <c r="A3043" i="2664"/>
  <c r="D3043" i="2664" s="1"/>
  <c r="A3044" i="2664"/>
  <c r="D3044" i="2664" s="1"/>
  <c r="A3045" i="2664"/>
  <c r="D3045" i="2664" s="1"/>
  <c r="A3046" i="2664"/>
  <c r="D3046" i="2664" s="1"/>
  <c r="A3047" i="2664"/>
  <c r="D3047" i="2664" s="1"/>
  <c r="A3048" i="2664"/>
  <c r="D3048" i="2664" s="1"/>
  <c r="A3049" i="2664"/>
  <c r="D3049" i="2664" s="1"/>
  <c r="A3050" i="2664"/>
  <c r="D3050" i="2664" s="1"/>
  <c r="A3051" i="2664"/>
  <c r="D3051" i="2664" s="1"/>
  <c r="A3052" i="2664"/>
  <c r="D3052" i="2664" s="1"/>
  <c r="A3053" i="2664"/>
  <c r="D3053" i="2664" s="1"/>
  <c r="A3054" i="2664"/>
  <c r="D3054" i="2664" s="1"/>
  <c r="A3055" i="2664"/>
  <c r="D3055" i="2664" s="1"/>
  <c r="A3056" i="2664"/>
  <c r="D3056" i="2664" s="1"/>
  <c r="A3057" i="2664"/>
  <c r="D3057" i="2664" s="1"/>
  <c r="A3058" i="2664"/>
  <c r="D3058" i="2664" s="1"/>
  <c r="A3059" i="2664"/>
  <c r="D3059" i="2664" s="1"/>
  <c r="A3060" i="2664"/>
  <c r="D3060" i="2664" s="1"/>
  <c r="A3061" i="2664"/>
  <c r="D3061" i="2664" s="1"/>
  <c r="A3062" i="2664"/>
  <c r="D3062" i="2664" s="1"/>
  <c r="A3063" i="2664"/>
  <c r="D3063" i="2664" s="1"/>
  <c r="A3064" i="2664"/>
  <c r="D3064" i="2664" s="1"/>
  <c r="A3065" i="2664"/>
  <c r="D3065" i="2664" s="1"/>
  <c r="A3066" i="2664"/>
  <c r="D3066" i="2664" s="1"/>
  <c r="A3067" i="2664"/>
  <c r="D3067" i="2664" s="1"/>
  <c r="A3068" i="2664"/>
  <c r="D3068" i="2664" s="1"/>
  <c r="A3069" i="2664"/>
  <c r="D3069" i="2664" s="1"/>
  <c r="A3070" i="2664"/>
  <c r="D3070" i="2664" s="1"/>
  <c r="A3071" i="2664"/>
  <c r="D3071" i="2664" s="1"/>
  <c r="A3072" i="2664"/>
  <c r="D3072" i="2664" s="1"/>
  <c r="A3073" i="2664"/>
  <c r="D3073" i="2664" s="1"/>
  <c r="A3074" i="2664"/>
  <c r="D3074" i="2664" s="1"/>
  <c r="A3075" i="2664"/>
  <c r="D3075" i="2664" s="1"/>
  <c r="A3076" i="2664"/>
  <c r="D3076" i="2664" s="1"/>
  <c r="A3077" i="2664"/>
  <c r="D3077" i="2664" s="1"/>
  <c r="A3078" i="2664"/>
  <c r="D3078" i="2664" s="1"/>
  <c r="A3079" i="2664"/>
  <c r="D3079" i="2664" s="1"/>
  <c r="A3080" i="2664"/>
  <c r="D3080" i="2664" s="1"/>
  <c r="A3081" i="2664"/>
  <c r="D3081" i="2664" s="1"/>
  <c r="A3082" i="2664"/>
  <c r="D3082" i="2664" s="1"/>
  <c r="A3083" i="2664"/>
  <c r="D3083" i="2664" s="1"/>
  <c r="A3084" i="2664"/>
  <c r="D3084" i="2664" s="1"/>
  <c r="A3085" i="2664"/>
  <c r="D3085" i="2664" s="1"/>
  <c r="A3086" i="2664"/>
  <c r="D3086" i="2664" s="1"/>
  <c r="A3087" i="2664"/>
  <c r="D3087" i="2664" s="1"/>
  <c r="A3088" i="2664"/>
  <c r="D3088" i="2664" s="1"/>
  <c r="A3089" i="2664"/>
  <c r="D3089" i="2664" s="1"/>
  <c r="A3090" i="2664"/>
  <c r="D3090" i="2664" s="1"/>
  <c r="A3091" i="2664"/>
  <c r="D3091" i="2664" s="1"/>
  <c r="A3092" i="2664"/>
  <c r="D3092" i="2664" s="1"/>
  <c r="A3093" i="2664"/>
  <c r="D3093" i="2664" s="1"/>
  <c r="A3094" i="2664"/>
  <c r="D3094" i="2664" s="1"/>
  <c r="A3095" i="2664"/>
  <c r="D3095" i="2664" s="1"/>
  <c r="A3096" i="2664"/>
  <c r="D3096" i="2664" s="1"/>
  <c r="A3097" i="2664"/>
  <c r="D3097" i="2664" s="1"/>
  <c r="A3098" i="2664"/>
  <c r="D3098" i="2664" s="1"/>
  <c r="A3099" i="2664"/>
  <c r="D3099" i="2664" s="1"/>
  <c r="A3100" i="2664"/>
  <c r="D3100" i="2664" s="1"/>
  <c r="A3101" i="2664"/>
  <c r="D3101" i="2664" s="1"/>
  <c r="A3102" i="2664"/>
  <c r="D3102" i="2664" s="1"/>
  <c r="A3103" i="2664"/>
  <c r="D3103" i="2664" s="1"/>
  <c r="A3104" i="2664"/>
  <c r="D3104" i="2664" s="1"/>
  <c r="A3105" i="2664"/>
  <c r="D3105" i="2664" s="1"/>
  <c r="A3106" i="2664"/>
  <c r="D3106" i="2664" s="1"/>
  <c r="A3107" i="2664"/>
  <c r="D3107" i="2664" s="1"/>
  <c r="A3108" i="2664"/>
  <c r="D3108" i="2664" s="1"/>
  <c r="A3109" i="2664"/>
  <c r="D3109" i="2664" s="1"/>
  <c r="A3110" i="2664"/>
  <c r="D3110" i="2664" s="1"/>
  <c r="A3111" i="2664"/>
  <c r="D3111" i="2664" s="1"/>
  <c r="A3112" i="2664"/>
  <c r="D3112" i="2664" s="1"/>
  <c r="A3113" i="2664"/>
  <c r="D3113" i="2664" s="1"/>
  <c r="A3114" i="2664"/>
  <c r="D3114" i="2664" s="1"/>
  <c r="A3115" i="2664"/>
  <c r="D3115" i="2664" s="1"/>
  <c r="A3116" i="2664"/>
  <c r="D3116" i="2664" s="1"/>
  <c r="A3117" i="2664"/>
  <c r="D3117" i="2664" s="1"/>
  <c r="A3118" i="2664"/>
  <c r="D3118" i="2664" s="1"/>
  <c r="A3119" i="2664"/>
  <c r="D3119" i="2664" s="1"/>
  <c r="A3120" i="2664"/>
  <c r="D3120" i="2664" s="1"/>
  <c r="A3121" i="2664"/>
  <c r="D3121" i="2664" s="1"/>
  <c r="A3122" i="2664"/>
  <c r="D3122" i="2664" s="1"/>
  <c r="A3123" i="2664"/>
  <c r="D3123" i="2664" s="1"/>
  <c r="A3124" i="2664"/>
  <c r="D3124" i="2664" s="1"/>
  <c r="A3125" i="2664"/>
  <c r="D3125" i="2664" s="1"/>
  <c r="A3126" i="2664"/>
  <c r="D3126" i="2664" s="1"/>
  <c r="A3127" i="2664"/>
  <c r="D3127" i="2664" s="1"/>
  <c r="A3128" i="2664"/>
  <c r="D3128" i="2664" s="1"/>
  <c r="A3129" i="2664"/>
  <c r="D3129" i="2664" s="1"/>
  <c r="A3130" i="2664"/>
  <c r="D3130" i="2664" s="1"/>
  <c r="A3131" i="2664"/>
  <c r="D3131" i="2664" s="1"/>
  <c r="A3132" i="2664"/>
  <c r="D3132" i="2664" s="1"/>
  <c r="A3133" i="2664"/>
  <c r="D3133" i="2664" s="1"/>
  <c r="A3134" i="2664"/>
  <c r="D3134" i="2664" s="1"/>
  <c r="A3135" i="2664"/>
  <c r="D3135" i="2664" s="1"/>
  <c r="A3136" i="2664"/>
  <c r="D3136" i="2664" s="1"/>
  <c r="A3137" i="2664"/>
  <c r="D3137" i="2664" s="1"/>
  <c r="A3138" i="2664"/>
  <c r="D3138" i="2664" s="1"/>
  <c r="A3139" i="2664"/>
  <c r="D3139" i="2664" s="1"/>
  <c r="A3140" i="2664"/>
  <c r="D3140" i="2664" s="1"/>
  <c r="A3141" i="2664"/>
  <c r="D3141" i="2664" s="1"/>
  <c r="A3142" i="2664"/>
  <c r="D3142" i="2664" s="1"/>
  <c r="A3143" i="2664"/>
  <c r="D3143" i="2664" s="1"/>
  <c r="A3144" i="2664"/>
  <c r="D3144" i="2664" s="1"/>
  <c r="A3145" i="2664"/>
  <c r="D3145" i="2664" s="1"/>
  <c r="A3146" i="2664"/>
  <c r="D3146" i="2664" s="1"/>
  <c r="A3147" i="2664"/>
  <c r="D3147" i="2664" s="1"/>
  <c r="A3148" i="2664"/>
  <c r="D3148" i="2664" s="1"/>
  <c r="A3149" i="2664"/>
  <c r="D3149" i="2664" s="1"/>
  <c r="A3150" i="2664"/>
  <c r="D3150" i="2664" s="1"/>
  <c r="A3151" i="2664"/>
  <c r="D3151" i="2664" s="1"/>
  <c r="A3152" i="2664"/>
  <c r="D3152" i="2664" s="1"/>
  <c r="A3153" i="2664"/>
  <c r="D3153" i="2664" s="1"/>
  <c r="A3154" i="2664"/>
  <c r="D3154" i="2664" s="1"/>
  <c r="A3155" i="2664"/>
  <c r="D3155" i="2664" s="1"/>
  <c r="A3156" i="2664"/>
  <c r="D3156" i="2664" s="1"/>
  <c r="A3157" i="2664"/>
  <c r="D3157" i="2664" s="1"/>
  <c r="A3158" i="2664"/>
  <c r="D3158" i="2664" s="1"/>
  <c r="A3159" i="2664"/>
  <c r="D3159" i="2664" s="1"/>
  <c r="A3160" i="2664"/>
  <c r="D3160" i="2664" s="1"/>
  <c r="A3161" i="2664"/>
  <c r="D3161" i="2664" s="1"/>
  <c r="A3162" i="2664"/>
  <c r="D3162" i="2664" s="1"/>
  <c r="A3163" i="2664"/>
  <c r="D3163" i="2664" s="1"/>
  <c r="A3164" i="2664"/>
  <c r="D3164" i="2664" s="1"/>
  <c r="A3165" i="2664"/>
  <c r="D3165" i="2664" s="1"/>
  <c r="A3166" i="2664"/>
  <c r="D3166" i="2664" s="1"/>
  <c r="A3167" i="2664"/>
  <c r="D3167" i="2664" s="1"/>
  <c r="A3168" i="2664"/>
  <c r="D3168" i="2664" s="1"/>
  <c r="A3169" i="2664"/>
  <c r="D3169" i="2664" s="1"/>
  <c r="A3170" i="2664"/>
  <c r="D3170" i="2664" s="1"/>
  <c r="A3171" i="2664"/>
  <c r="D3171" i="2664" s="1"/>
  <c r="A3172" i="2664"/>
  <c r="D3172" i="2664" s="1"/>
  <c r="A3173" i="2664"/>
  <c r="D3173" i="2664" s="1"/>
  <c r="A3174" i="2664"/>
  <c r="D3174" i="2664" s="1"/>
  <c r="A3175" i="2664"/>
  <c r="D3175" i="2664" s="1"/>
  <c r="A3176" i="2664"/>
  <c r="D3176" i="2664" s="1"/>
  <c r="A3177" i="2664"/>
  <c r="D3177" i="2664" s="1"/>
  <c r="A3178" i="2664"/>
  <c r="D3178" i="2664" s="1"/>
  <c r="A3179" i="2664"/>
  <c r="D3179" i="2664" s="1"/>
  <c r="A3180" i="2664"/>
  <c r="D3180" i="2664" s="1"/>
  <c r="A3181" i="2664"/>
  <c r="D3181" i="2664" s="1"/>
  <c r="A3182" i="2664"/>
  <c r="D3182" i="2664" s="1"/>
  <c r="A3183" i="2664"/>
  <c r="D3183" i="2664" s="1"/>
  <c r="A3184" i="2664"/>
  <c r="D3184" i="2664" s="1"/>
  <c r="A3185" i="2664"/>
  <c r="D3185" i="2664" s="1"/>
  <c r="A3186" i="2664"/>
  <c r="D3186" i="2664" s="1"/>
  <c r="A3187" i="2664"/>
  <c r="D3187" i="2664" s="1"/>
  <c r="A3188" i="2664"/>
  <c r="D3188" i="2664" s="1"/>
  <c r="A3189" i="2664"/>
  <c r="D3189" i="2664" s="1"/>
  <c r="A3190" i="2664"/>
  <c r="D3190" i="2664" s="1"/>
  <c r="A3191" i="2664"/>
  <c r="D3191" i="2664" s="1"/>
  <c r="A3192" i="2664"/>
  <c r="D3192" i="2664" s="1"/>
  <c r="A3193" i="2664"/>
  <c r="D3193" i="2664" s="1"/>
  <c r="A3194" i="2664"/>
  <c r="D3194" i="2664" s="1"/>
  <c r="A3195" i="2664"/>
  <c r="D3195" i="2664" s="1"/>
  <c r="A3196" i="2664"/>
  <c r="D3196" i="2664" s="1"/>
  <c r="A3197" i="2664"/>
  <c r="D3197" i="2664" s="1"/>
  <c r="A3198" i="2664"/>
  <c r="D3198" i="2664" s="1"/>
  <c r="A3199" i="2664"/>
  <c r="D3199" i="2664" s="1"/>
  <c r="A3200" i="2664"/>
  <c r="D3200" i="2664" s="1"/>
  <c r="A3201" i="2664"/>
  <c r="D3201" i="2664" s="1"/>
  <c r="A3202" i="2664"/>
  <c r="D3202" i="2664" s="1"/>
  <c r="A3203" i="2664"/>
  <c r="D3203" i="2664" s="1"/>
  <c r="A3204" i="2664"/>
  <c r="D3204" i="2664" s="1"/>
  <c r="A3205" i="2664"/>
  <c r="D3205" i="2664" s="1"/>
  <c r="A3206" i="2664"/>
  <c r="D3206" i="2664" s="1"/>
  <c r="A3207" i="2664"/>
  <c r="D3207" i="2664" s="1"/>
  <c r="A3208" i="2664"/>
  <c r="D3208" i="2664" s="1"/>
  <c r="A3209" i="2664"/>
  <c r="D3209" i="2664" s="1"/>
  <c r="A3210" i="2664"/>
  <c r="D3210" i="2664" s="1"/>
  <c r="A3211" i="2664"/>
  <c r="D3211" i="2664" s="1"/>
  <c r="A3212" i="2664"/>
  <c r="D3212" i="2664" s="1"/>
  <c r="A3213" i="2664"/>
  <c r="D3213" i="2664" s="1"/>
  <c r="A3214" i="2664"/>
  <c r="D3214" i="2664" s="1"/>
  <c r="A3215" i="2664"/>
  <c r="D3215" i="2664" s="1"/>
  <c r="A3216" i="2664"/>
  <c r="D3216" i="2664" s="1"/>
  <c r="A3217" i="2664"/>
  <c r="D3217" i="2664" s="1"/>
  <c r="A3218" i="2664"/>
  <c r="D3218" i="2664" s="1"/>
  <c r="A3219" i="2664"/>
  <c r="D3219" i="2664" s="1"/>
  <c r="A3220" i="2664"/>
  <c r="D3220" i="2664" s="1"/>
  <c r="A3221" i="2664"/>
  <c r="D3221" i="2664" s="1"/>
  <c r="A3222" i="2664"/>
  <c r="D3222" i="2664" s="1"/>
  <c r="A3223" i="2664"/>
  <c r="D3223" i="2664" s="1"/>
  <c r="A3224" i="2664"/>
  <c r="D3224" i="2664" s="1"/>
  <c r="A3225" i="2664"/>
  <c r="D3225" i="2664" s="1"/>
  <c r="A3226" i="2664"/>
  <c r="D3226" i="2664" s="1"/>
  <c r="A3227" i="2664"/>
  <c r="D3227" i="2664" s="1"/>
  <c r="A3228" i="2664"/>
  <c r="D3228" i="2664" s="1"/>
  <c r="A3229" i="2664"/>
  <c r="D3229" i="2664" s="1"/>
  <c r="A3230" i="2664"/>
  <c r="D3230" i="2664" s="1"/>
  <c r="A3231" i="2664"/>
  <c r="D3231" i="2664" s="1"/>
  <c r="A3232" i="2664"/>
  <c r="D3232" i="2664" s="1"/>
  <c r="A3233" i="2664"/>
  <c r="D3233" i="2664" s="1"/>
  <c r="A3234" i="2664"/>
  <c r="D3234" i="2664" s="1"/>
  <c r="A3235" i="2664"/>
  <c r="D3235" i="2664" s="1"/>
  <c r="A3236" i="2664"/>
  <c r="D3236" i="2664" s="1"/>
  <c r="A3237" i="2664"/>
  <c r="D3237" i="2664" s="1"/>
  <c r="A3238" i="2664"/>
  <c r="D3238" i="2664" s="1"/>
  <c r="A3239" i="2664"/>
  <c r="D3239" i="2664" s="1"/>
  <c r="A3240" i="2664"/>
  <c r="D3240" i="2664" s="1"/>
  <c r="A3241" i="2664"/>
  <c r="D3241" i="2664" s="1"/>
  <c r="A3242" i="2664"/>
  <c r="D3242" i="2664" s="1"/>
  <c r="A3243" i="2664"/>
  <c r="D3243" i="2664" s="1"/>
  <c r="A3244" i="2664"/>
  <c r="D3244" i="2664" s="1"/>
  <c r="A3245" i="2664"/>
  <c r="D3245" i="2664" s="1"/>
  <c r="A3246" i="2664"/>
  <c r="D3246" i="2664" s="1"/>
  <c r="A3247" i="2664"/>
  <c r="D3247" i="2664" s="1"/>
  <c r="A3248" i="2664"/>
  <c r="D3248" i="2664" s="1"/>
  <c r="A3249" i="2664"/>
  <c r="D3249" i="2664" s="1"/>
  <c r="A3250" i="2664"/>
  <c r="D3250" i="2664" s="1"/>
  <c r="A3251" i="2664"/>
  <c r="D3251" i="2664" s="1"/>
  <c r="A3252" i="2664"/>
  <c r="D3252" i="2664" s="1"/>
  <c r="A3253" i="2664"/>
  <c r="D3253" i="2664" s="1"/>
  <c r="A3254" i="2664"/>
  <c r="D3254" i="2664" s="1"/>
  <c r="A3255" i="2664"/>
  <c r="D3255" i="2664" s="1"/>
  <c r="A3256" i="2664"/>
  <c r="D3256" i="2664" s="1"/>
  <c r="A3257" i="2664"/>
  <c r="D3257" i="2664" s="1"/>
  <c r="A3258" i="2664"/>
  <c r="D3258" i="2664" s="1"/>
  <c r="A3259" i="2664"/>
  <c r="D3259" i="2664" s="1"/>
  <c r="A3260" i="2664"/>
  <c r="D3260" i="2664" s="1"/>
  <c r="A3261" i="2664"/>
  <c r="D3261" i="2664" s="1"/>
  <c r="A3262" i="2664"/>
  <c r="D3262" i="2664" s="1"/>
  <c r="A3263" i="2664"/>
  <c r="D3263" i="2664" s="1"/>
  <c r="A3264" i="2664"/>
  <c r="D3264" i="2664" s="1"/>
  <c r="A3265" i="2664"/>
  <c r="D3265" i="2664" s="1"/>
  <c r="A3266" i="2664"/>
  <c r="D3266" i="2664" s="1"/>
  <c r="A3267" i="2664"/>
  <c r="D3267" i="2664" s="1"/>
  <c r="A3268" i="2664"/>
  <c r="D3268" i="2664" s="1"/>
  <c r="A3269" i="2664"/>
  <c r="D3269" i="2664" s="1"/>
  <c r="A3270" i="2664"/>
  <c r="D3270" i="2664" s="1"/>
  <c r="A3271" i="2664"/>
  <c r="D3271" i="2664" s="1"/>
  <c r="A3272" i="2664"/>
  <c r="D3272" i="2664" s="1"/>
  <c r="A3273" i="2664"/>
  <c r="D3273" i="2664" s="1"/>
  <c r="A3274" i="2664"/>
  <c r="D3274" i="2664" s="1"/>
  <c r="A3275" i="2664"/>
  <c r="D3275" i="2664" s="1"/>
  <c r="A3276" i="2664"/>
  <c r="D3276" i="2664" s="1"/>
  <c r="A3277" i="2664"/>
  <c r="D3277" i="2664" s="1"/>
  <c r="A3278" i="2664"/>
  <c r="D3278" i="2664" s="1"/>
  <c r="A3279" i="2664"/>
  <c r="D3279" i="2664" s="1"/>
  <c r="A3280" i="2664"/>
  <c r="D3280" i="2664" s="1"/>
  <c r="A3281" i="2664"/>
  <c r="D3281" i="2664" s="1"/>
  <c r="A3282" i="2664"/>
  <c r="D3282" i="2664" s="1"/>
  <c r="A3283" i="2664"/>
  <c r="D3283" i="2664" s="1"/>
  <c r="A3284" i="2664"/>
  <c r="D3284" i="2664" s="1"/>
  <c r="A3285" i="2664"/>
  <c r="D3285" i="2664" s="1"/>
  <c r="A3286" i="2664"/>
  <c r="D3286" i="2664" s="1"/>
  <c r="A3287" i="2664"/>
  <c r="D3287" i="2664" s="1"/>
  <c r="A3288" i="2664"/>
  <c r="D3288" i="2664" s="1"/>
  <c r="A3289" i="2664"/>
  <c r="D3289" i="2664" s="1"/>
  <c r="A3290" i="2664"/>
  <c r="D3290" i="2664" s="1"/>
  <c r="A3291" i="2664"/>
  <c r="D3291" i="2664" s="1"/>
  <c r="A3292" i="2664"/>
  <c r="D3292" i="2664" s="1"/>
  <c r="A3293" i="2664"/>
  <c r="D3293" i="2664" s="1"/>
  <c r="A3294" i="2664"/>
  <c r="D3294" i="2664" s="1"/>
  <c r="A3295" i="2664"/>
  <c r="D3295" i="2664" s="1"/>
  <c r="A3296" i="2664"/>
  <c r="D3296" i="2664" s="1"/>
  <c r="A3297" i="2664"/>
  <c r="D3297" i="2664" s="1"/>
  <c r="A3298" i="2664"/>
  <c r="D3298" i="2664" s="1"/>
  <c r="A3299" i="2664"/>
  <c r="D3299" i="2664" s="1"/>
  <c r="A3300" i="2664"/>
  <c r="D3300" i="2664" s="1"/>
  <c r="A3301" i="2664"/>
  <c r="D3301" i="2664" s="1"/>
  <c r="A3302" i="2664"/>
  <c r="D3302" i="2664" s="1"/>
  <c r="A3303" i="2664"/>
  <c r="D3303" i="2664" s="1"/>
  <c r="A3304" i="2664"/>
  <c r="D3304" i="2664" s="1"/>
  <c r="A3305" i="2664"/>
  <c r="D3305" i="2664" s="1"/>
  <c r="A3306" i="2664"/>
  <c r="D3306" i="2664" s="1"/>
  <c r="A3307" i="2664"/>
  <c r="D3307" i="2664" s="1"/>
  <c r="A3308" i="2664"/>
  <c r="D3308" i="2664" s="1"/>
  <c r="A3309" i="2664"/>
  <c r="D3309" i="2664" s="1"/>
  <c r="A3310" i="2664"/>
  <c r="D3310" i="2664" s="1"/>
  <c r="A3311" i="2664"/>
  <c r="D3311" i="2664" s="1"/>
  <c r="A3312" i="2664"/>
  <c r="D3312" i="2664" s="1"/>
  <c r="A3313" i="2664"/>
  <c r="D3313" i="2664" s="1"/>
  <c r="A3314" i="2664"/>
  <c r="D3314" i="2664" s="1"/>
  <c r="A3315" i="2664"/>
  <c r="D3315" i="2664" s="1"/>
  <c r="A3316" i="2664"/>
  <c r="D3316" i="2664" s="1"/>
  <c r="A3317" i="2664"/>
  <c r="D3317" i="2664" s="1"/>
  <c r="A3318" i="2664"/>
  <c r="D3318" i="2664" s="1"/>
  <c r="A3319" i="2664"/>
  <c r="D3319" i="2664" s="1"/>
  <c r="A3320" i="2664"/>
  <c r="D3320" i="2664" s="1"/>
  <c r="A3321" i="2664"/>
  <c r="D3321" i="2664" s="1"/>
  <c r="A3322" i="2664"/>
  <c r="D3322" i="2664" s="1"/>
  <c r="A3323" i="2664"/>
  <c r="D3323" i="2664" s="1"/>
  <c r="A3324" i="2664"/>
  <c r="D3324" i="2664" s="1"/>
  <c r="A3325" i="2664"/>
  <c r="D3325" i="2664" s="1"/>
  <c r="A3326" i="2664"/>
  <c r="D3326" i="2664" s="1"/>
  <c r="A3327" i="2664"/>
  <c r="D3327" i="2664" s="1"/>
  <c r="A3328" i="2664"/>
  <c r="D3328" i="2664" s="1"/>
  <c r="A3329" i="2664"/>
  <c r="D3329" i="2664" s="1"/>
  <c r="A3330" i="2664"/>
  <c r="D3330" i="2664" s="1"/>
  <c r="A3331" i="2664"/>
  <c r="D3331" i="2664" s="1"/>
  <c r="A3332" i="2664"/>
  <c r="D3332" i="2664" s="1"/>
  <c r="A3333" i="2664"/>
  <c r="D3333" i="2664" s="1"/>
  <c r="A3334" i="2664"/>
  <c r="D3334" i="2664" s="1"/>
  <c r="A3335" i="2664"/>
  <c r="D3335" i="2664" s="1"/>
  <c r="A3336" i="2664"/>
  <c r="D3336" i="2664" s="1"/>
  <c r="A3337" i="2664"/>
  <c r="D3337" i="2664" s="1"/>
  <c r="A3338" i="2664"/>
  <c r="D3338" i="2664" s="1"/>
  <c r="A3339" i="2664"/>
  <c r="D3339" i="2664" s="1"/>
  <c r="A3340" i="2664"/>
  <c r="D3340" i="2664" s="1"/>
  <c r="A3341" i="2664"/>
  <c r="D3341" i="2664" s="1"/>
  <c r="A3342" i="2664"/>
  <c r="D3342" i="2664" s="1"/>
  <c r="A3343" i="2664"/>
  <c r="D3343" i="2664" s="1"/>
  <c r="A3344" i="2664"/>
  <c r="D3344" i="2664" s="1"/>
  <c r="A3345" i="2664"/>
  <c r="D3345" i="2664" s="1"/>
  <c r="A3346" i="2664"/>
  <c r="D3346" i="2664" s="1"/>
  <c r="A3347" i="2664"/>
  <c r="D3347" i="2664" s="1"/>
  <c r="A3348" i="2664"/>
  <c r="D3348" i="2664" s="1"/>
  <c r="A3349" i="2664"/>
  <c r="D3349" i="2664" s="1"/>
  <c r="A3350" i="2664"/>
  <c r="D3350" i="2664" s="1"/>
  <c r="A3351" i="2664"/>
  <c r="D3351" i="2664" s="1"/>
  <c r="A3352" i="2664"/>
  <c r="D3352" i="2664" s="1"/>
  <c r="A3353" i="2664"/>
  <c r="D3353" i="2664" s="1"/>
  <c r="A3354" i="2664"/>
  <c r="D3354" i="2664" s="1"/>
  <c r="A3355" i="2664"/>
  <c r="D3355" i="2664" s="1"/>
  <c r="A3356" i="2664"/>
  <c r="D3356" i="2664" s="1"/>
  <c r="A3357" i="2664"/>
  <c r="D3357" i="2664" s="1"/>
  <c r="A3358" i="2664"/>
  <c r="D3358" i="2664" s="1"/>
  <c r="A3359" i="2664"/>
  <c r="D3359" i="2664" s="1"/>
  <c r="A3360" i="2664"/>
  <c r="D3360" i="2664" s="1"/>
  <c r="A3361" i="2664"/>
  <c r="D3361" i="2664" s="1"/>
  <c r="A3362" i="2664"/>
  <c r="D3362" i="2664" s="1"/>
  <c r="A3363" i="2664"/>
  <c r="D3363" i="2664" s="1"/>
  <c r="A3364" i="2664"/>
  <c r="D3364" i="2664" s="1"/>
  <c r="A3365" i="2664"/>
  <c r="D3365" i="2664" s="1"/>
  <c r="A3366" i="2664"/>
  <c r="D3366" i="2664" s="1"/>
  <c r="A3367" i="2664"/>
  <c r="D3367" i="2664" s="1"/>
  <c r="A3368" i="2664"/>
  <c r="D3368" i="2664" s="1"/>
  <c r="A3369" i="2664"/>
  <c r="D3369" i="2664" s="1"/>
  <c r="A3370" i="2664"/>
  <c r="D3370" i="2664" s="1"/>
  <c r="A3371" i="2664"/>
  <c r="D3371" i="2664" s="1"/>
  <c r="A3372" i="2664"/>
  <c r="D3372" i="2664" s="1"/>
  <c r="A3373" i="2664"/>
  <c r="D3373" i="2664" s="1"/>
  <c r="A3374" i="2664"/>
  <c r="D3374" i="2664" s="1"/>
  <c r="A3375" i="2664"/>
  <c r="D3375" i="2664" s="1"/>
  <c r="A3376" i="2664"/>
  <c r="D3376" i="2664" s="1"/>
  <c r="A3377" i="2664"/>
  <c r="D3377" i="2664" s="1"/>
  <c r="A3378" i="2664"/>
  <c r="D3378" i="2664" s="1"/>
  <c r="A3379" i="2664"/>
  <c r="D3379" i="2664" s="1"/>
  <c r="A3380" i="2664"/>
  <c r="D3380" i="2664" s="1"/>
  <c r="A3381" i="2664"/>
  <c r="D3381" i="2664" s="1"/>
  <c r="A3382" i="2664"/>
  <c r="D3382" i="2664" s="1"/>
  <c r="A3383" i="2664"/>
  <c r="D3383" i="2664" s="1"/>
  <c r="A3384" i="2664"/>
  <c r="D3384" i="2664" s="1"/>
  <c r="A3385" i="2664"/>
  <c r="D3385" i="2664" s="1"/>
  <c r="A3386" i="2664"/>
  <c r="D3386" i="2664" s="1"/>
  <c r="A3387" i="2664"/>
  <c r="D3387" i="2664" s="1"/>
  <c r="A3388" i="2664"/>
  <c r="D3388" i="2664" s="1"/>
  <c r="A3389" i="2664"/>
  <c r="D3389" i="2664" s="1"/>
  <c r="A3390" i="2664"/>
  <c r="D3390" i="2664" s="1"/>
  <c r="A3391" i="2664"/>
  <c r="D3391" i="2664" s="1"/>
  <c r="A3392" i="2664"/>
  <c r="D3392" i="2664" s="1"/>
  <c r="A3393" i="2664"/>
  <c r="D3393" i="2664" s="1"/>
  <c r="A3394" i="2664"/>
  <c r="D3394" i="2664" s="1"/>
  <c r="A3395" i="2664"/>
  <c r="D3395" i="2664" s="1"/>
  <c r="A3396" i="2664"/>
  <c r="D3396" i="2664" s="1"/>
  <c r="A3397" i="2664"/>
  <c r="D3397" i="2664" s="1"/>
  <c r="A3398" i="2664"/>
  <c r="D3398" i="2664" s="1"/>
  <c r="A3399" i="2664"/>
  <c r="D3399" i="2664" s="1"/>
  <c r="A3400" i="2664"/>
  <c r="D3400" i="2664" s="1"/>
  <c r="A3401" i="2664"/>
  <c r="D3401" i="2664" s="1"/>
  <c r="A3402" i="2664"/>
  <c r="D3402" i="2664" s="1"/>
  <c r="A3403" i="2664"/>
  <c r="D3403" i="2664" s="1"/>
  <c r="A3404" i="2664"/>
  <c r="D3404" i="2664" s="1"/>
  <c r="A3405" i="2664"/>
  <c r="D3405" i="2664" s="1"/>
  <c r="A3406" i="2664"/>
  <c r="D3406" i="2664" s="1"/>
  <c r="A3407" i="2664"/>
  <c r="D3407" i="2664" s="1"/>
  <c r="A3408" i="2664"/>
  <c r="D3408" i="2664" s="1"/>
  <c r="A3409" i="2664"/>
  <c r="D3409" i="2664" s="1"/>
  <c r="A3410" i="2664"/>
  <c r="D3410" i="2664" s="1"/>
  <c r="A3411" i="2664"/>
  <c r="D3411" i="2664" s="1"/>
  <c r="A3412" i="2664"/>
  <c r="D3412" i="2664" s="1"/>
  <c r="A3413" i="2664"/>
  <c r="D3413" i="2664" s="1"/>
  <c r="A3414" i="2664"/>
  <c r="D3414" i="2664" s="1"/>
  <c r="A3415" i="2664"/>
  <c r="D3415" i="2664" s="1"/>
  <c r="A3416" i="2664"/>
  <c r="D3416" i="2664" s="1"/>
  <c r="A3417" i="2664"/>
  <c r="D3417" i="2664" s="1"/>
  <c r="A3418" i="2664"/>
  <c r="D3418" i="2664" s="1"/>
  <c r="A3419" i="2664"/>
  <c r="D3419" i="2664" s="1"/>
  <c r="A3420" i="2664"/>
  <c r="D3420" i="2664" s="1"/>
  <c r="A3421" i="2664"/>
  <c r="D3421" i="2664" s="1"/>
  <c r="A3422" i="2664"/>
  <c r="D3422" i="2664" s="1"/>
  <c r="A3423" i="2664"/>
  <c r="D3423" i="2664" s="1"/>
  <c r="A3424" i="2664"/>
  <c r="D3424" i="2664" s="1"/>
  <c r="A3425" i="2664"/>
  <c r="D3425" i="2664" s="1"/>
  <c r="A3426" i="2664"/>
  <c r="D3426" i="2664" s="1"/>
  <c r="A3427" i="2664"/>
  <c r="D3427" i="2664" s="1"/>
  <c r="A3428" i="2664"/>
  <c r="D3428" i="2664" s="1"/>
  <c r="A3429" i="2664"/>
  <c r="D3429" i="2664" s="1"/>
  <c r="A3430" i="2664"/>
  <c r="D3430" i="2664" s="1"/>
  <c r="A3431" i="2664"/>
  <c r="D3431" i="2664" s="1"/>
  <c r="A3432" i="2664"/>
  <c r="D3432" i="2664" s="1"/>
  <c r="A3433" i="2664"/>
  <c r="D3433" i="2664" s="1"/>
  <c r="A3434" i="2664"/>
  <c r="D3434" i="2664" s="1"/>
  <c r="A3435" i="2664"/>
  <c r="D3435" i="2664" s="1"/>
  <c r="A3436" i="2664"/>
  <c r="D3436" i="2664" s="1"/>
  <c r="A3437" i="2664"/>
  <c r="D3437" i="2664" s="1"/>
  <c r="A3438" i="2664"/>
  <c r="D3438" i="2664" s="1"/>
  <c r="A3439" i="2664"/>
  <c r="D3439" i="2664" s="1"/>
  <c r="A3440" i="2664"/>
  <c r="D3440" i="2664" s="1"/>
  <c r="A3441" i="2664"/>
  <c r="D3441" i="2664" s="1"/>
  <c r="A3442" i="2664"/>
  <c r="D3442" i="2664" s="1"/>
  <c r="A3443" i="2664"/>
  <c r="D3443" i="2664" s="1"/>
  <c r="A3444" i="2664"/>
  <c r="D3444" i="2664" s="1"/>
  <c r="A3445" i="2664"/>
  <c r="D3445" i="2664" s="1"/>
  <c r="A3446" i="2664"/>
  <c r="D3446" i="2664" s="1"/>
  <c r="A3447" i="2664"/>
  <c r="D3447" i="2664" s="1"/>
  <c r="A3448" i="2664"/>
  <c r="D3448" i="2664" s="1"/>
  <c r="A3449" i="2664"/>
  <c r="D3449" i="2664" s="1"/>
  <c r="A3450" i="2664"/>
  <c r="D3450" i="2664" s="1"/>
  <c r="A3451" i="2664"/>
  <c r="D3451" i="2664" s="1"/>
  <c r="A3452" i="2664"/>
  <c r="D3452" i="2664" s="1"/>
  <c r="A3453" i="2664"/>
  <c r="D3453" i="2664" s="1"/>
  <c r="A3454" i="2664"/>
  <c r="D3454" i="2664" s="1"/>
  <c r="A3455" i="2664"/>
  <c r="D3455" i="2664" s="1"/>
  <c r="A3456" i="2664"/>
  <c r="D3456" i="2664" s="1"/>
  <c r="A3457" i="2664"/>
  <c r="D3457" i="2664" s="1"/>
  <c r="A3458" i="2664"/>
  <c r="D3458" i="2664" s="1"/>
  <c r="A3459" i="2664"/>
  <c r="D3459" i="2664" s="1"/>
  <c r="A3460" i="2664"/>
  <c r="D3460" i="2664" s="1"/>
  <c r="A3461" i="2664"/>
  <c r="D3461" i="2664" s="1"/>
  <c r="A3462" i="2664"/>
  <c r="D3462" i="2664" s="1"/>
  <c r="A3463" i="2664"/>
  <c r="D3463" i="2664" s="1"/>
  <c r="A3464" i="2664"/>
  <c r="D3464" i="2664" s="1"/>
  <c r="A3465" i="2664"/>
  <c r="D3465" i="2664" s="1"/>
  <c r="A3466" i="2664"/>
  <c r="D3466" i="2664" s="1"/>
  <c r="A3467" i="2664"/>
  <c r="D3467" i="2664" s="1"/>
  <c r="A3468" i="2664"/>
  <c r="D3468" i="2664" s="1"/>
  <c r="A3469" i="2664"/>
  <c r="D3469" i="2664" s="1"/>
  <c r="A3470" i="2664"/>
  <c r="D3470" i="2664" s="1"/>
  <c r="A3471" i="2664"/>
  <c r="D3471" i="2664" s="1"/>
  <c r="A3472" i="2664"/>
  <c r="D3472" i="2664" s="1"/>
  <c r="A3473" i="2664"/>
  <c r="D3473" i="2664" s="1"/>
  <c r="A3474" i="2664"/>
  <c r="D3474" i="2664" s="1"/>
  <c r="A3475" i="2664"/>
  <c r="D3475" i="2664" s="1"/>
  <c r="A3476" i="2664"/>
  <c r="D3476" i="2664" s="1"/>
  <c r="A3477" i="2664"/>
  <c r="D3477" i="2664" s="1"/>
  <c r="A3478" i="2664"/>
  <c r="D3478" i="2664" s="1"/>
  <c r="A3479" i="2664"/>
  <c r="D3479" i="2664" s="1"/>
  <c r="A3480" i="2664"/>
  <c r="D3480" i="2664" s="1"/>
  <c r="A3481" i="2664"/>
  <c r="D3481" i="2664" s="1"/>
  <c r="A3482" i="2664"/>
  <c r="D3482" i="2664" s="1"/>
  <c r="A3483" i="2664"/>
  <c r="D3483" i="2664" s="1"/>
  <c r="A3484" i="2664"/>
  <c r="D3484" i="2664" s="1"/>
  <c r="A3485" i="2664"/>
  <c r="D3485" i="2664" s="1"/>
  <c r="A3486" i="2664"/>
  <c r="D3486" i="2664" s="1"/>
  <c r="A3487" i="2664"/>
  <c r="D3487" i="2664" s="1"/>
  <c r="A3488" i="2664"/>
  <c r="D3488" i="2664" s="1"/>
  <c r="A3489" i="2664"/>
  <c r="D3489" i="2664" s="1"/>
  <c r="A3490" i="2664"/>
  <c r="D3490" i="2664" s="1"/>
  <c r="A3491" i="2664"/>
  <c r="D3491" i="2664" s="1"/>
  <c r="A3492" i="2664"/>
  <c r="D3492" i="2664" s="1"/>
  <c r="A3493" i="2664"/>
  <c r="D3493" i="2664" s="1"/>
  <c r="A3494" i="2664"/>
  <c r="D3494" i="2664" s="1"/>
  <c r="A3495" i="2664"/>
  <c r="D3495" i="2664" s="1"/>
  <c r="A3496" i="2664"/>
  <c r="D3496" i="2664" s="1"/>
  <c r="A3497" i="2664"/>
  <c r="D3497" i="2664" s="1"/>
  <c r="A3498" i="2664"/>
  <c r="D3498" i="2664" s="1"/>
  <c r="A3499" i="2664"/>
  <c r="D3499" i="2664" s="1"/>
  <c r="A3500" i="2664"/>
  <c r="D3500" i="2664" s="1"/>
  <c r="A3501" i="2664"/>
  <c r="D3501" i="2664" s="1"/>
  <c r="A3502" i="2664"/>
  <c r="D3502" i="2664" s="1"/>
  <c r="A3503" i="2664"/>
  <c r="D3503" i="2664" s="1"/>
  <c r="A3504" i="2664"/>
  <c r="D3504" i="2664" s="1"/>
  <c r="A3505" i="2664"/>
  <c r="D3505" i="2664" s="1"/>
  <c r="A3506" i="2664"/>
  <c r="D3506" i="2664" s="1"/>
  <c r="A3507" i="2664"/>
  <c r="D3507" i="2664" s="1"/>
  <c r="A3508" i="2664"/>
  <c r="D3508" i="2664" s="1"/>
  <c r="A3509" i="2664"/>
  <c r="D3509" i="2664" s="1"/>
  <c r="A3510" i="2664"/>
  <c r="D3510" i="2664" s="1"/>
  <c r="A3511" i="2664"/>
  <c r="D3511" i="2664" s="1"/>
  <c r="A3512" i="2664"/>
  <c r="D3512" i="2664" s="1"/>
  <c r="A3513" i="2664"/>
  <c r="D3513" i="2664" s="1"/>
  <c r="A3514" i="2664"/>
  <c r="D3514" i="2664" s="1"/>
  <c r="A3515" i="2664"/>
  <c r="D3515" i="2664" s="1"/>
  <c r="A3516" i="2664"/>
  <c r="D3516" i="2664" s="1"/>
  <c r="A3517" i="2664"/>
  <c r="D3517" i="2664" s="1"/>
  <c r="A3518" i="2664"/>
  <c r="D3518" i="2664" s="1"/>
  <c r="A3519" i="2664"/>
  <c r="D3519" i="2664" s="1"/>
  <c r="A3520" i="2664"/>
  <c r="D3520" i="2664" s="1"/>
  <c r="A3521" i="2664"/>
  <c r="D3521" i="2664" s="1"/>
  <c r="A3522" i="2664"/>
  <c r="D3522" i="2664" s="1"/>
  <c r="A3523" i="2664"/>
  <c r="D3523" i="2664" s="1"/>
  <c r="A3524" i="2664"/>
  <c r="D3524" i="2664" s="1"/>
  <c r="A3525" i="2664"/>
  <c r="D3525" i="2664" s="1"/>
  <c r="A3526" i="2664"/>
  <c r="D3526" i="2664" s="1"/>
  <c r="A3527" i="2664"/>
  <c r="D3527" i="2664" s="1"/>
  <c r="A3528" i="2664"/>
  <c r="D3528" i="2664" s="1"/>
  <c r="A3529" i="2664"/>
  <c r="D3529" i="2664" s="1"/>
  <c r="A3530" i="2664"/>
  <c r="D3530" i="2664" s="1"/>
  <c r="A3531" i="2664"/>
  <c r="D3531" i="2664" s="1"/>
  <c r="A3532" i="2664"/>
  <c r="D3532" i="2664" s="1"/>
  <c r="A3533" i="2664"/>
  <c r="D3533" i="2664" s="1"/>
  <c r="A3534" i="2664"/>
  <c r="D3534" i="2664" s="1"/>
  <c r="A3535" i="2664"/>
  <c r="D3535" i="2664" s="1"/>
  <c r="A3536" i="2664"/>
  <c r="D3536" i="2664" s="1"/>
  <c r="A3537" i="2664"/>
  <c r="D3537" i="2664" s="1"/>
  <c r="A3538" i="2664"/>
  <c r="D3538" i="2664" s="1"/>
  <c r="A3539" i="2664"/>
  <c r="D3539" i="2664" s="1"/>
  <c r="A3540" i="2664"/>
  <c r="D3540" i="2664" s="1"/>
  <c r="A3541" i="2664"/>
  <c r="D3541" i="2664" s="1"/>
  <c r="A3542" i="2664"/>
  <c r="D3542" i="2664" s="1"/>
  <c r="A3543" i="2664"/>
  <c r="D3543" i="2664" s="1"/>
  <c r="A3544" i="2664"/>
  <c r="D3544" i="2664" s="1"/>
  <c r="A3545" i="2664"/>
  <c r="D3545" i="2664" s="1"/>
  <c r="A3546" i="2664"/>
  <c r="D3546" i="2664" s="1"/>
  <c r="A3547" i="2664"/>
  <c r="D3547" i="2664" s="1"/>
  <c r="A3548" i="2664"/>
  <c r="D3548" i="2664" s="1"/>
  <c r="A3549" i="2664"/>
  <c r="D3549" i="2664" s="1"/>
  <c r="A3550" i="2664"/>
  <c r="D3550" i="2664" s="1"/>
  <c r="A3551" i="2664"/>
  <c r="D3551" i="2664" s="1"/>
  <c r="A3552" i="2664"/>
  <c r="D3552" i="2664" s="1"/>
  <c r="A3553" i="2664"/>
  <c r="D3553" i="2664" s="1"/>
  <c r="A3554" i="2664"/>
  <c r="D3554" i="2664" s="1"/>
  <c r="A3555" i="2664"/>
  <c r="D3555" i="2664" s="1"/>
  <c r="A3556" i="2664"/>
  <c r="D3556" i="2664" s="1"/>
  <c r="A3557" i="2664"/>
  <c r="D3557" i="2664" s="1"/>
  <c r="A3558" i="2664"/>
  <c r="D3558" i="2664" s="1"/>
  <c r="A3559" i="2664"/>
  <c r="D3559" i="2664" s="1"/>
  <c r="A3560" i="2664"/>
  <c r="D3560" i="2664" s="1"/>
  <c r="A3561" i="2664"/>
  <c r="D3561" i="2664" s="1"/>
  <c r="A3562" i="2664"/>
  <c r="D3562" i="2664" s="1"/>
  <c r="A3563" i="2664"/>
  <c r="D3563" i="2664" s="1"/>
  <c r="A3564" i="2664"/>
  <c r="D3564" i="2664" s="1"/>
  <c r="A3565" i="2664"/>
  <c r="D3565" i="2664" s="1"/>
  <c r="A3566" i="2664"/>
  <c r="D3566" i="2664" s="1"/>
  <c r="A3567" i="2664"/>
  <c r="D3567" i="2664" s="1"/>
  <c r="A3568" i="2664"/>
  <c r="D3568" i="2664" s="1"/>
  <c r="A3569" i="2664"/>
  <c r="D3569" i="2664" s="1"/>
  <c r="A3570" i="2664"/>
  <c r="D3570" i="2664" s="1"/>
  <c r="A3571" i="2664"/>
  <c r="D3571" i="2664" s="1"/>
  <c r="A3572" i="2664"/>
  <c r="D3572" i="2664" s="1"/>
  <c r="A3573" i="2664"/>
  <c r="D3573" i="2664" s="1"/>
  <c r="A3574" i="2664"/>
  <c r="D3574" i="2664" s="1"/>
  <c r="A3575" i="2664"/>
  <c r="D3575" i="2664" s="1"/>
  <c r="A3576" i="2664"/>
  <c r="D3576" i="2664" s="1"/>
  <c r="A3577" i="2664"/>
  <c r="D3577" i="2664" s="1"/>
  <c r="A3578" i="2664"/>
  <c r="D3578" i="2664" s="1"/>
  <c r="A3579" i="2664"/>
  <c r="D3579" i="2664" s="1"/>
  <c r="A3580" i="2664"/>
  <c r="D3580" i="2664" s="1"/>
  <c r="A3581" i="2664"/>
  <c r="D3581" i="2664" s="1"/>
  <c r="A3582" i="2664"/>
  <c r="D3582" i="2664" s="1"/>
  <c r="A3583" i="2664"/>
  <c r="D3583" i="2664" s="1"/>
  <c r="A3584" i="2664"/>
  <c r="D3584" i="2664" s="1"/>
  <c r="A3585" i="2664"/>
  <c r="D3585" i="2664" s="1"/>
  <c r="A3586" i="2664"/>
  <c r="D3586" i="2664" s="1"/>
  <c r="A3587" i="2664"/>
  <c r="D3587" i="2664" s="1"/>
  <c r="A3588" i="2664"/>
  <c r="D3588" i="2664" s="1"/>
  <c r="A3589" i="2664"/>
  <c r="D3589" i="2664" s="1"/>
  <c r="A3590" i="2664"/>
  <c r="D3590" i="2664" s="1"/>
  <c r="A3591" i="2664"/>
  <c r="D3591" i="2664" s="1"/>
  <c r="A3592" i="2664"/>
  <c r="D3592" i="2664" s="1"/>
  <c r="A3593" i="2664"/>
  <c r="D3593" i="2664" s="1"/>
  <c r="A3594" i="2664"/>
  <c r="D3594" i="2664" s="1"/>
  <c r="A3595" i="2664"/>
  <c r="D3595" i="2664" s="1"/>
  <c r="A3596" i="2664"/>
  <c r="D3596" i="2664" s="1"/>
  <c r="A3597" i="2664"/>
  <c r="D3597" i="2664" s="1"/>
  <c r="A3598" i="2664"/>
  <c r="D3598" i="2664" s="1"/>
  <c r="A3599" i="2664"/>
  <c r="D3599" i="2664" s="1"/>
  <c r="A3600" i="2664"/>
  <c r="D3600" i="2664" s="1"/>
  <c r="A3601" i="2664"/>
  <c r="D3601" i="2664" s="1"/>
  <c r="A3602" i="2664"/>
  <c r="D3602" i="2664" s="1"/>
  <c r="A3603" i="2664"/>
  <c r="D3603" i="2664" s="1"/>
  <c r="A3604" i="2664"/>
  <c r="D3604" i="2664" s="1"/>
  <c r="A3605" i="2664"/>
  <c r="D3605" i="2664" s="1"/>
  <c r="A3606" i="2664"/>
  <c r="D3606" i="2664" s="1"/>
  <c r="A3607" i="2664"/>
  <c r="D3607" i="2664" s="1"/>
  <c r="A3608" i="2664"/>
  <c r="D3608" i="2664" s="1"/>
  <c r="A3609" i="2664"/>
  <c r="D3609" i="2664" s="1"/>
  <c r="A3610" i="2664"/>
  <c r="D3610" i="2664" s="1"/>
  <c r="A3611" i="2664"/>
  <c r="D3611" i="2664" s="1"/>
  <c r="A3612" i="2664"/>
  <c r="D3612" i="2664" s="1"/>
  <c r="A3613" i="2664"/>
  <c r="D3613" i="2664" s="1"/>
  <c r="A3614" i="2664"/>
  <c r="D3614" i="2664" s="1"/>
  <c r="A3615" i="2664"/>
  <c r="D3615" i="2664" s="1"/>
  <c r="A3616" i="2664"/>
  <c r="D3616" i="2664" s="1"/>
  <c r="A3617" i="2664"/>
  <c r="D3617" i="2664" s="1"/>
  <c r="A3618" i="2664"/>
  <c r="D3618" i="2664" s="1"/>
  <c r="A3619" i="2664"/>
  <c r="D3619" i="2664" s="1"/>
  <c r="A3620" i="2664"/>
  <c r="D3620" i="2664" s="1"/>
  <c r="A3621" i="2664"/>
  <c r="D3621" i="2664" s="1"/>
  <c r="A3622" i="2664"/>
  <c r="D3622" i="2664" s="1"/>
  <c r="A3623" i="2664"/>
  <c r="D3623" i="2664" s="1"/>
  <c r="A3624" i="2664"/>
  <c r="D3624" i="2664" s="1"/>
  <c r="A3625" i="2664"/>
  <c r="D3625" i="2664" s="1"/>
  <c r="A3626" i="2664"/>
  <c r="D3626" i="2664" s="1"/>
  <c r="A3627" i="2664"/>
  <c r="D3627" i="2664" s="1"/>
  <c r="A3628" i="2664"/>
  <c r="D3628" i="2664" s="1"/>
  <c r="A3629" i="2664"/>
  <c r="D3629" i="2664" s="1"/>
  <c r="A3630" i="2664"/>
  <c r="D3630" i="2664" s="1"/>
  <c r="A3631" i="2664"/>
  <c r="D3631" i="2664" s="1"/>
  <c r="A3632" i="2664"/>
  <c r="D3632" i="2664" s="1"/>
  <c r="A3633" i="2664"/>
  <c r="D3633" i="2664" s="1"/>
  <c r="A3634" i="2664"/>
  <c r="D3634" i="2664" s="1"/>
  <c r="A3635" i="2664"/>
  <c r="D3635" i="2664" s="1"/>
  <c r="A3636" i="2664"/>
  <c r="D3636" i="2664" s="1"/>
  <c r="A3637" i="2664"/>
  <c r="D3637" i="2664" s="1"/>
  <c r="A3638" i="2664"/>
  <c r="D3638" i="2664" s="1"/>
  <c r="A3639" i="2664"/>
  <c r="D3639" i="2664" s="1"/>
  <c r="A3640" i="2664"/>
  <c r="D3640" i="2664" s="1"/>
  <c r="A3641" i="2664"/>
  <c r="D3641" i="2664" s="1"/>
  <c r="A3642" i="2664"/>
  <c r="D3642" i="2664" s="1"/>
  <c r="A3643" i="2664"/>
  <c r="D3643" i="2664" s="1"/>
  <c r="A3644" i="2664"/>
  <c r="D3644" i="2664" s="1"/>
  <c r="A3645" i="2664"/>
  <c r="D3645" i="2664" s="1"/>
  <c r="A3646" i="2664"/>
  <c r="D3646" i="2664" s="1"/>
  <c r="A3647" i="2664"/>
  <c r="D3647" i="2664" s="1"/>
  <c r="A3648" i="2664"/>
  <c r="D3648" i="2664" s="1"/>
  <c r="A3649" i="2664"/>
  <c r="D3649" i="2664" s="1"/>
  <c r="A3650" i="2664"/>
  <c r="D3650" i="2664" s="1"/>
  <c r="A3651" i="2664"/>
  <c r="D3651" i="2664" s="1"/>
  <c r="A3652" i="2664"/>
  <c r="D3652" i="2664" s="1"/>
  <c r="A3653" i="2664"/>
  <c r="D3653" i="2664" s="1"/>
  <c r="A3654" i="2664"/>
  <c r="D3654" i="2664" s="1"/>
  <c r="A3655" i="2664"/>
  <c r="D3655" i="2664" s="1"/>
  <c r="A3656" i="2664"/>
  <c r="D3656" i="2664" s="1"/>
  <c r="A3657" i="2664"/>
  <c r="D3657" i="2664" s="1"/>
  <c r="A3658" i="2664"/>
  <c r="D3658" i="2664" s="1"/>
  <c r="A3659" i="2664"/>
  <c r="D3659" i="2664" s="1"/>
  <c r="A3660" i="2664"/>
  <c r="D3660" i="2664" s="1"/>
  <c r="A3661" i="2664"/>
  <c r="D3661" i="2664" s="1"/>
  <c r="A3662" i="2664"/>
  <c r="D3662" i="2664" s="1"/>
  <c r="A3663" i="2664"/>
  <c r="D3663" i="2664" s="1"/>
  <c r="A3664" i="2664"/>
  <c r="D3664" i="2664" s="1"/>
  <c r="A3665" i="2664"/>
  <c r="D3665" i="2664" s="1"/>
  <c r="A3666" i="2664"/>
  <c r="D3666" i="2664" s="1"/>
  <c r="A3667" i="2664"/>
  <c r="D3667" i="2664" s="1"/>
  <c r="A3668" i="2664"/>
  <c r="D3668" i="2664" s="1"/>
  <c r="A3669" i="2664"/>
  <c r="D3669" i="2664" s="1"/>
  <c r="A3670" i="2664"/>
  <c r="D3670" i="2664" s="1"/>
  <c r="A3671" i="2664"/>
  <c r="D3671" i="2664" s="1"/>
  <c r="A3672" i="2664"/>
  <c r="D3672" i="2664" s="1"/>
  <c r="A3673" i="2664"/>
  <c r="D3673" i="2664" s="1"/>
  <c r="A3674" i="2664"/>
  <c r="D3674" i="2664" s="1"/>
  <c r="A3675" i="2664"/>
  <c r="D3675" i="2664" s="1"/>
  <c r="A3676" i="2664"/>
  <c r="D3676" i="2664" s="1"/>
  <c r="A3677" i="2664"/>
  <c r="D3677" i="2664" s="1"/>
  <c r="A3678" i="2664"/>
  <c r="D3678" i="2664" s="1"/>
  <c r="A3679" i="2664"/>
  <c r="D3679" i="2664" s="1"/>
  <c r="A3680" i="2664"/>
  <c r="D3680" i="2664" s="1"/>
  <c r="A3681" i="2664"/>
  <c r="D3681" i="2664" s="1"/>
  <c r="A3682" i="2664"/>
  <c r="D3682" i="2664" s="1"/>
  <c r="A3683" i="2664"/>
  <c r="D3683" i="2664" s="1"/>
  <c r="A3684" i="2664"/>
  <c r="D3684" i="2664" s="1"/>
  <c r="A3685" i="2664"/>
  <c r="D3685" i="2664" s="1"/>
  <c r="A3686" i="2664"/>
  <c r="D3686" i="2664" s="1"/>
  <c r="A3687" i="2664"/>
  <c r="D3687" i="2664" s="1"/>
  <c r="A3688" i="2664"/>
  <c r="D3688" i="2664" s="1"/>
  <c r="A3689" i="2664"/>
  <c r="D3689" i="2664" s="1"/>
  <c r="A3690" i="2664"/>
  <c r="D3690" i="2664" s="1"/>
  <c r="A3691" i="2664"/>
  <c r="D3691" i="2664" s="1"/>
  <c r="A3692" i="2664"/>
  <c r="D3692" i="2664" s="1"/>
  <c r="A3693" i="2664"/>
  <c r="D3693" i="2664" s="1"/>
  <c r="A3694" i="2664"/>
  <c r="D3694" i="2664" s="1"/>
  <c r="A3695" i="2664"/>
  <c r="D3695" i="2664" s="1"/>
  <c r="A3696" i="2664"/>
  <c r="D3696" i="2664" s="1"/>
  <c r="A3697" i="2664"/>
  <c r="D3697" i="2664" s="1"/>
  <c r="A3698" i="2664"/>
  <c r="D3698" i="2664" s="1"/>
  <c r="A3699" i="2664"/>
  <c r="D3699" i="2664" s="1"/>
  <c r="A3700" i="2664"/>
  <c r="D3700" i="2664" s="1"/>
  <c r="A3701" i="2664"/>
  <c r="D3701" i="2664" s="1"/>
  <c r="A3702" i="2664"/>
  <c r="D3702" i="2664" s="1"/>
  <c r="A3703" i="2664"/>
  <c r="D3703" i="2664" s="1"/>
  <c r="A3704" i="2664"/>
  <c r="D3704" i="2664" s="1"/>
  <c r="A3705" i="2664"/>
  <c r="D3705" i="2664" s="1"/>
  <c r="A3706" i="2664"/>
  <c r="D3706" i="2664" s="1"/>
  <c r="A3707" i="2664"/>
  <c r="D3707" i="2664" s="1"/>
  <c r="A3708" i="2664"/>
  <c r="D3708" i="2664" s="1"/>
  <c r="A3709" i="2664"/>
  <c r="D3709" i="2664" s="1"/>
  <c r="A3710" i="2664"/>
  <c r="D3710" i="2664" s="1"/>
  <c r="A3711" i="2664"/>
  <c r="D3711" i="2664" s="1"/>
  <c r="A3712" i="2664"/>
  <c r="D3712" i="2664" s="1"/>
  <c r="A3713" i="2664"/>
  <c r="D3713" i="2664" s="1"/>
  <c r="A3714" i="2664"/>
  <c r="D3714" i="2664" s="1"/>
  <c r="A3715" i="2664"/>
  <c r="D3715" i="2664" s="1"/>
  <c r="A3716" i="2664"/>
  <c r="D3716" i="2664" s="1"/>
  <c r="A3717" i="2664"/>
  <c r="D3717" i="2664" s="1"/>
  <c r="A3718" i="2664"/>
  <c r="D3718" i="2664" s="1"/>
  <c r="A3719" i="2664"/>
  <c r="D3719" i="2664" s="1"/>
  <c r="A3720" i="2664"/>
  <c r="D3720" i="2664" s="1"/>
  <c r="A3721" i="2664"/>
  <c r="D3721" i="2664" s="1"/>
  <c r="A3722" i="2664"/>
  <c r="D3722" i="2664" s="1"/>
  <c r="A3723" i="2664"/>
  <c r="D3723" i="2664" s="1"/>
  <c r="A3724" i="2664"/>
  <c r="D3724" i="2664" s="1"/>
  <c r="A3725" i="2664"/>
  <c r="D3725" i="2664" s="1"/>
  <c r="A3726" i="2664"/>
  <c r="D3726" i="2664" s="1"/>
  <c r="A3727" i="2664"/>
  <c r="D3727" i="2664" s="1"/>
  <c r="A3728" i="2664"/>
  <c r="D3728" i="2664" s="1"/>
  <c r="A3729" i="2664"/>
  <c r="D3729" i="2664" s="1"/>
  <c r="A3730" i="2664"/>
  <c r="D3730" i="2664" s="1"/>
  <c r="A3731" i="2664"/>
  <c r="D3731" i="2664" s="1"/>
  <c r="A3732" i="2664"/>
  <c r="D3732" i="2664" s="1"/>
  <c r="A3733" i="2664"/>
  <c r="D3733" i="2664" s="1"/>
  <c r="A3734" i="2664"/>
  <c r="D3734" i="2664" s="1"/>
  <c r="A3735" i="2664"/>
  <c r="D3735" i="2664" s="1"/>
  <c r="A3736" i="2664"/>
  <c r="D3736" i="2664" s="1"/>
  <c r="A3737" i="2664"/>
  <c r="D3737" i="2664" s="1"/>
  <c r="A3738" i="2664"/>
  <c r="D3738" i="2664" s="1"/>
  <c r="A3739" i="2664"/>
  <c r="D3739" i="2664" s="1"/>
  <c r="A3740" i="2664"/>
  <c r="D3740" i="2664" s="1"/>
  <c r="A3741" i="2664"/>
  <c r="D3741" i="2664" s="1"/>
  <c r="A3742" i="2664"/>
  <c r="D3742" i="2664" s="1"/>
  <c r="A3743" i="2664"/>
  <c r="D3743" i="2664" s="1"/>
  <c r="A3744" i="2664"/>
  <c r="D3744" i="2664" s="1"/>
  <c r="A3745" i="2664"/>
  <c r="D3745" i="2664" s="1"/>
  <c r="A3746" i="2664"/>
  <c r="D3746" i="2664" s="1"/>
  <c r="A3747" i="2664"/>
  <c r="D3747" i="2664" s="1"/>
  <c r="A3748" i="2664"/>
  <c r="D3748" i="2664" s="1"/>
  <c r="A3749" i="2664"/>
  <c r="D3749" i="2664" s="1"/>
  <c r="A3750" i="2664"/>
  <c r="D3750" i="2664" s="1"/>
  <c r="A3751" i="2664"/>
  <c r="D3751" i="2664" s="1"/>
  <c r="A3752" i="2664"/>
  <c r="D3752" i="2664" s="1"/>
  <c r="A3753" i="2664"/>
  <c r="D3753" i="2664" s="1"/>
  <c r="A3754" i="2664"/>
  <c r="D3754" i="2664" s="1"/>
  <c r="A3755" i="2664"/>
  <c r="D3755" i="2664" s="1"/>
  <c r="A3756" i="2664"/>
  <c r="D3756" i="2664" s="1"/>
  <c r="A3757" i="2664"/>
  <c r="D3757" i="2664" s="1"/>
  <c r="A3758" i="2664"/>
  <c r="D3758" i="2664" s="1"/>
  <c r="A3759" i="2664"/>
  <c r="D3759" i="2664" s="1"/>
  <c r="A3760" i="2664"/>
  <c r="D3760" i="2664" s="1"/>
  <c r="A3761" i="2664"/>
  <c r="D3761" i="2664" s="1"/>
  <c r="A3762" i="2664"/>
  <c r="D3762" i="2664" s="1"/>
  <c r="A3763" i="2664"/>
  <c r="D3763" i="2664" s="1"/>
  <c r="A3764" i="2664"/>
  <c r="D3764" i="2664" s="1"/>
  <c r="A3765" i="2664"/>
  <c r="D3765" i="2664" s="1"/>
  <c r="A3766" i="2664"/>
  <c r="D3766" i="2664" s="1"/>
  <c r="A3767" i="2664"/>
  <c r="D3767" i="2664" s="1"/>
  <c r="A3768" i="2664"/>
  <c r="D3768" i="2664" s="1"/>
  <c r="A3769" i="2664"/>
  <c r="D3769" i="2664" s="1"/>
  <c r="A3770" i="2664"/>
  <c r="D3770" i="2664" s="1"/>
  <c r="A3771" i="2664"/>
  <c r="D3771" i="2664" s="1"/>
  <c r="A3772" i="2664"/>
  <c r="D3772" i="2664" s="1"/>
  <c r="A3773" i="2664"/>
  <c r="D3773" i="2664" s="1"/>
  <c r="A3774" i="2664"/>
  <c r="D3774" i="2664" s="1"/>
  <c r="A3775" i="2664"/>
  <c r="D3775" i="2664" s="1"/>
  <c r="A3776" i="2664"/>
  <c r="D3776" i="2664" s="1"/>
  <c r="A3777" i="2664"/>
  <c r="D3777" i="2664" s="1"/>
  <c r="A3778" i="2664"/>
  <c r="D3778" i="2664" s="1"/>
  <c r="A3779" i="2664"/>
  <c r="D3779" i="2664" s="1"/>
  <c r="A3780" i="2664"/>
  <c r="D3780" i="2664" s="1"/>
  <c r="A3781" i="2664"/>
  <c r="D3781" i="2664" s="1"/>
  <c r="A3782" i="2664"/>
  <c r="D3782" i="2664" s="1"/>
  <c r="A3783" i="2664"/>
  <c r="D3783" i="2664" s="1"/>
  <c r="A3784" i="2664"/>
  <c r="D3784" i="2664" s="1"/>
  <c r="A3785" i="2664"/>
  <c r="D3785" i="2664" s="1"/>
  <c r="A3786" i="2664"/>
  <c r="D3786" i="2664" s="1"/>
  <c r="A3787" i="2664"/>
  <c r="D3787" i="2664" s="1"/>
  <c r="A3788" i="2664"/>
  <c r="D3788" i="2664" s="1"/>
  <c r="A3789" i="2664"/>
  <c r="D3789" i="2664" s="1"/>
  <c r="A3790" i="2664"/>
  <c r="D3790" i="2664" s="1"/>
  <c r="A3791" i="2664"/>
  <c r="D3791" i="2664" s="1"/>
  <c r="A3792" i="2664"/>
  <c r="D3792" i="2664" s="1"/>
  <c r="A3793" i="2664"/>
  <c r="D3793" i="2664" s="1"/>
  <c r="A3794" i="2664"/>
  <c r="D3794" i="2664" s="1"/>
  <c r="A3795" i="2664"/>
  <c r="D3795" i="2664" s="1"/>
  <c r="A3796" i="2664"/>
  <c r="D3796" i="2664" s="1"/>
  <c r="A3797" i="2664"/>
  <c r="D3797" i="2664" s="1"/>
  <c r="A3798" i="2664"/>
  <c r="D3798" i="2664" s="1"/>
  <c r="A3799" i="2664"/>
  <c r="D3799" i="2664" s="1"/>
  <c r="A3800" i="2664"/>
  <c r="D3800" i="2664" s="1"/>
  <c r="A3801" i="2664"/>
  <c r="D3801" i="2664" s="1"/>
  <c r="A3802" i="2664"/>
  <c r="D3802" i="2664" s="1"/>
  <c r="A3803" i="2664"/>
  <c r="D3803" i="2664" s="1"/>
  <c r="A3804" i="2664"/>
  <c r="D3804" i="2664" s="1"/>
  <c r="A3805" i="2664"/>
  <c r="D3805" i="2664" s="1"/>
  <c r="A3806" i="2664"/>
  <c r="D3806" i="2664" s="1"/>
  <c r="A3807" i="2664"/>
  <c r="D3807" i="2664" s="1"/>
  <c r="A3808" i="2664"/>
  <c r="D3808" i="2664" s="1"/>
  <c r="A3809" i="2664"/>
  <c r="D3809" i="2664" s="1"/>
  <c r="A3810" i="2664"/>
  <c r="D3810" i="2664" s="1"/>
  <c r="A3811" i="2664"/>
  <c r="D3811" i="2664" s="1"/>
  <c r="A3812" i="2664"/>
  <c r="D3812" i="2664" s="1"/>
  <c r="A3813" i="2664"/>
  <c r="D3813" i="2664" s="1"/>
  <c r="A3814" i="2664"/>
  <c r="D3814" i="2664" s="1"/>
  <c r="A3815" i="2664"/>
  <c r="D3815" i="2664" s="1"/>
  <c r="A3816" i="2664"/>
  <c r="D3816" i="2664" s="1"/>
  <c r="A3817" i="2664"/>
  <c r="D3817" i="2664" s="1"/>
  <c r="A3818" i="2664"/>
  <c r="D3818" i="2664" s="1"/>
  <c r="A3819" i="2664"/>
  <c r="D3819" i="2664" s="1"/>
  <c r="A3820" i="2664"/>
  <c r="D3820" i="2664" s="1"/>
  <c r="A3821" i="2664"/>
  <c r="D3821" i="2664" s="1"/>
  <c r="A3822" i="2664"/>
  <c r="D3822" i="2664" s="1"/>
  <c r="A3823" i="2664"/>
  <c r="D3823" i="2664" s="1"/>
  <c r="A3824" i="2664"/>
  <c r="D3824" i="2664" s="1"/>
  <c r="A3825" i="2664"/>
  <c r="D3825" i="2664" s="1"/>
  <c r="A3826" i="2664"/>
  <c r="D3826" i="2664" s="1"/>
  <c r="A3827" i="2664"/>
  <c r="D3827" i="2664" s="1"/>
  <c r="A3828" i="2664"/>
  <c r="D3828" i="2664" s="1"/>
  <c r="A3829" i="2664"/>
  <c r="D3829" i="2664" s="1"/>
  <c r="A3830" i="2664"/>
  <c r="D3830" i="2664" s="1"/>
  <c r="A3831" i="2664"/>
  <c r="D3831" i="2664" s="1"/>
  <c r="A3832" i="2664"/>
  <c r="D3832" i="2664" s="1"/>
  <c r="A3833" i="2664"/>
  <c r="D3833" i="2664" s="1"/>
  <c r="A3834" i="2664"/>
  <c r="D3834" i="2664" s="1"/>
  <c r="A3835" i="2664"/>
  <c r="D3835" i="2664" s="1"/>
  <c r="A3836" i="2664"/>
  <c r="D3836" i="2664" s="1"/>
  <c r="A3837" i="2664"/>
  <c r="D3837" i="2664" s="1"/>
  <c r="A3838" i="2664"/>
  <c r="D3838" i="2664" s="1"/>
  <c r="A3839" i="2664"/>
  <c r="D3839" i="2664" s="1"/>
  <c r="A3840" i="2664"/>
  <c r="D3840" i="2664" s="1"/>
  <c r="A3841" i="2664"/>
  <c r="D3841" i="2664" s="1"/>
  <c r="A3842" i="2664"/>
  <c r="D3842" i="2664" s="1"/>
  <c r="A3843" i="2664"/>
  <c r="D3843" i="2664" s="1"/>
  <c r="A3844" i="2664"/>
  <c r="D3844" i="2664" s="1"/>
  <c r="A3845" i="2664"/>
  <c r="D3845" i="2664" s="1"/>
  <c r="A3846" i="2664"/>
  <c r="D3846" i="2664" s="1"/>
  <c r="A3847" i="2664"/>
  <c r="D3847" i="2664" s="1"/>
  <c r="A3848" i="2664"/>
  <c r="D3848" i="2664" s="1"/>
  <c r="A3849" i="2664"/>
  <c r="D3849" i="2664" s="1"/>
  <c r="A3850" i="2664"/>
  <c r="D3850" i="2664" s="1"/>
  <c r="A3851" i="2664"/>
  <c r="D3851" i="2664" s="1"/>
  <c r="A3852" i="2664"/>
  <c r="D3852" i="2664" s="1"/>
  <c r="A3853" i="2664"/>
  <c r="D3853" i="2664" s="1"/>
  <c r="A3854" i="2664"/>
  <c r="D3854" i="2664" s="1"/>
  <c r="A3855" i="2664"/>
  <c r="D3855" i="2664" s="1"/>
  <c r="A3856" i="2664"/>
  <c r="D3856" i="2664" s="1"/>
  <c r="A3857" i="2664"/>
  <c r="D3857" i="2664" s="1"/>
  <c r="A3858" i="2664"/>
  <c r="D3858" i="2664" s="1"/>
  <c r="A3859" i="2664"/>
  <c r="D3859" i="2664" s="1"/>
  <c r="A3860" i="2664"/>
  <c r="D3860" i="2664" s="1"/>
  <c r="A3861" i="2664"/>
  <c r="D3861" i="2664" s="1"/>
  <c r="A3862" i="2664"/>
  <c r="D3862" i="2664" s="1"/>
  <c r="A3863" i="2664"/>
  <c r="D3863" i="2664" s="1"/>
  <c r="A3864" i="2664"/>
  <c r="D3864" i="2664" s="1"/>
  <c r="A3865" i="2664"/>
  <c r="D3865" i="2664" s="1"/>
  <c r="A3866" i="2664"/>
  <c r="D3866" i="2664" s="1"/>
  <c r="A3867" i="2664"/>
  <c r="D3867" i="2664" s="1"/>
  <c r="A3868" i="2664"/>
  <c r="D3868" i="2664" s="1"/>
  <c r="A3869" i="2664"/>
  <c r="D3869" i="2664" s="1"/>
  <c r="A3870" i="2664"/>
  <c r="D3870" i="2664" s="1"/>
  <c r="A3871" i="2664"/>
  <c r="D3871" i="2664" s="1"/>
  <c r="A3872" i="2664"/>
  <c r="D3872" i="2664" s="1"/>
  <c r="A3873" i="2664"/>
  <c r="D3873" i="2664" s="1"/>
  <c r="A3874" i="2664"/>
  <c r="D3874" i="2664" s="1"/>
  <c r="A3875" i="2664"/>
  <c r="D3875" i="2664" s="1"/>
  <c r="A3876" i="2664"/>
  <c r="D3876" i="2664" s="1"/>
  <c r="A3877" i="2664"/>
  <c r="D3877" i="2664" s="1"/>
  <c r="A3878" i="2664"/>
  <c r="D3878" i="2664" s="1"/>
  <c r="A3879" i="2664"/>
  <c r="D3879" i="2664" s="1"/>
  <c r="A3880" i="2664"/>
  <c r="D3880" i="2664" s="1"/>
  <c r="A3881" i="2664"/>
  <c r="D3881" i="2664" s="1"/>
  <c r="A3882" i="2664"/>
  <c r="D3882" i="2664" s="1"/>
  <c r="A3883" i="2664"/>
  <c r="D3883" i="2664" s="1"/>
  <c r="A3884" i="2664"/>
  <c r="D3884" i="2664" s="1"/>
  <c r="A3885" i="2664"/>
  <c r="D3885" i="2664" s="1"/>
  <c r="A3886" i="2664"/>
  <c r="D3886" i="2664" s="1"/>
  <c r="A3887" i="2664"/>
  <c r="D3887" i="2664" s="1"/>
  <c r="A3888" i="2664"/>
  <c r="D3888" i="2664" s="1"/>
  <c r="A3889" i="2664"/>
  <c r="D3889" i="2664" s="1"/>
  <c r="A3890" i="2664"/>
  <c r="D3890" i="2664" s="1"/>
  <c r="A3891" i="2664"/>
  <c r="D3891" i="2664" s="1"/>
  <c r="A3892" i="2664"/>
  <c r="D3892" i="2664" s="1"/>
  <c r="A3893" i="2664"/>
  <c r="D3893" i="2664" s="1"/>
  <c r="A3894" i="2664"/>
  <c r="D3894" i="2664" s="1"/>
  <c r="A3895" i="2664"/>
  <c r="D3895" i="2664" s="1"/>
  <c r="A3896" i="2664"/>
  <c r="D3896" i="2664" s="1"/>
  <c r="A3897" i="2664"/>
  <c r="D3897" i="2664" s="1"/>
  <c r="A3898" i="2664"/>
  <c r="D3898" i="2664" s="1"/>
  <c r="A3899" i="2664"/>
  <c r="D3899" i="2664" s="1"/>
  <c r="A3900" i="2664"/>
  <c r="D3900" i="2664" s="1"/>
  <c r="A3901" i="2664"/>
  <c r="D3901" i="2664" s="1"/>
  <c r="A3902" i="2664"/>
  <c r="D3902" i="2664" s="1"/>
  <c r="A3903" i="2664"/>
  <c r="D3903" i="2664" s="1"/>
  <c r="A3904" i="2664"/>
  <c r="D3904" i="2664" s="1"/>
  <c r="A3905" i="2664"/>
  <c r="D3905" i="2664" s="1"/>
  <c r="A3906" i="2664"/>
  <c r="D3906" i="2664" s="1"/>
  <c r="A3907" i="2664"/>
  <c r="D3907" i="2664" s="1"/>
  <c r="A3908" i="2664"/>
  <c r="D3908" i="2664" s="1"/>
  <c r="A3909" i="2664"/>
  <c r="D3909" i="2664" s="1"/>
  <c r="A3910" i="2664"/>
  <c r="D3910" i="2664" s="1"/>
  <c r="A3911" i="2664"/>
  <c r="D3911" i="2664" s="1"/>
  <c r="A3912" i="2664"/>
  <c r="D3912" i="2664" s="1"/>
  <c r="A3913" i="2664"/>
  <c r="D3913" i="2664" s="1"/>
  <c r="A3914" i="2664"/>
  <c r="D3914" i="2664" s="1"/>
  <c r="A3915" i="2664"/>
  <c r="D3915" i="2664" s="1"/>
  <c r="A3916" i="2664"/>
  <c r="D3916" i="2664" s="1"/>
  <c r="A3917" i="2664"/>
  <c r="D3917" i="2664" s="1"/>
  <c r="A3918" i="2664"/>
  <c r="D3918" i="2664" s="1"/>
  <c r="A3919" i="2664"/>
  <c r="D3919" i="2664" s="1"/>
  <c r="A3920" i="2664"/>
  <c r="D3920" i="2664" s="1"/>
  <c r="A3921" i="2664"/>
  <c r="D3921" i="2664" s="1"/>
  <c r="A3922" i="2664"/>
  <c r="D3922" i="2664" s="1"/>
  <c r="A3923" i="2664"/>
  <c r="D3923" i="2664" s="1"/>
  <c r="A3924" i="2664"/>
  <c r="D3924" i="2664" s="1"/>
  <c r="A3925" i="2664"/>
  <c r="D3925" i="2664" s="1"/>
  <c r="A3926" i="2664"/>
  <c r="D3926" i="2664" s="1"/>
  <c r="A3927" i="2664"/>
  <c r="D3927" i="2664" s="1"/>
  <c r="A3928" i="2664"/>
  <c r="D3928" i="2664" s="1"/>
  <c r="A3929" i="2664"/>
  <c r="D3929" i="2664" s="1"/>
  <c r="A3930" i="2664"/>
  <c r="D3930" i="2664" s="1"/>
  <c r="A3931" i="2664"/>
  <c r="D3931" i="2664" s="1"/>
  <c r="A3932" i="2664"/>
  <c r="D3932" i="2664" s="1"/>
  <c r="A3933" i="2664"/>
  <c r="D3933" i="2664" s="1"/>
  <c r="A3934" i="2664"/>
  <c r="D3934" i="2664" s="1"/>
  <c r="A3935" i="2664"/>
  <c r="D3935" i="2664" s="1"/>
  <c r="A3936" i="2664"/>
  <c r="D3936" i="2664" s="1"/>
  <c r="A3937" i="2664"/>
  <c r="D3937" i="2664" s="1"/>
  <c r="A3938" i="2664"/>
  <c r="D3938" i="2664" s="1"/>
  <c r="A3939" i="2664"/>
  <c r="D3939" i="2664" s="1"/>
  <c r="A3940" i="2664"/>
  <c r="D3940" i="2664" s="1"/>
  <c r="A3941" i="2664"/>
  <c r="D3941" i="2664" s="1"/>
  <c r="A3942" i="2664"/>
  <c r="D3942" i="2664" s="1"/>
  <c r="A3943" i="2664"/>
  <c r="D3943" i="2664" s="1"/>
  <c r="A3944" i="2664"/>
  <c r="D3944" i="2664" s="1"/>
  <c r="A3945" i="2664"/>
  <c r="D3945" i="2664" s="1"/>
  <c r="A3946" i="2664"/>
  <c r="D3946" i="2664" s="1"/>
  <c r="A3947" i="2664"/>
  <c r="D3947" i="2664" s="1"/>
  <c r="A3948" i="2664"/>
  <c r="D3948" i="2664" s="1"/>
  <c r="A3949" i="2664"/>
  <c r="D3949" i="2664" s="1"/>
  <c r="A3950" i="2664"/>
  <c r="D3950" i="2664" s="1"/>
  <c r="A3951" i="2664"/>
  <c r="D3951" i="2664" s="1"/>
  <c r="A3952" i="2664"/>
  <c r="D3952" i="2664" s="1"/>
  <c r="A3953" i="2664"/>
  <c r="D3953" i="2664" s="1"/>
  <c r="A3954" i="2664"/>
  <c r="D3954" i="2664" s="1"/>
  <c r="A3955" i="2664"/>
  <c r="D3955" i="2664" s="1"/>
  <c r="A3956" i="2664"/>
  <c r="D3956" i="2664" s="1"/>
  <c r="A3957" i="2664"/>
  <c r="D3957" i="2664" s="1"/>
  <c r="A3958" i="2664"/>
  <c r="D3958" i="2664" s="1"/>
  <c r="A3959" i="2664"/>
  <c r="D3959" i="2664" s="1"/>
  <c r="A3960" i="2664"/>
  <c r="D3960" i="2664" s="1"/>
  <c r="A3961" i="2664"/>
  <c r="D3961" i="2664" s="1"/>
  <c r="A3962" i="2664"/>
  <c r="D3962" i="2664" s="1"/>
  <c r="A3963" i="2664"/>
  <c r="D3963" i="2664" s="1"/>
  <c r="A3964" i="2664"/>
  <c r="D3964" i="2664" s="1"/>
  <c r="A3965" i="2664"/>
  <c r="D3965" i="2664" s="1"/>
  <c r="A3966" i="2664"/>
  <c r="D3966" i="2664" s="1"/>
  <c r="A3967" i="2664"/>
  <c r="D3967" i="2664" s="1"/>
  <c r="A3968" i="2664"/>
  <c r="D3968" i="2664" s="1"/>
  <c r="A3969" i="2664"/>
  <c r="D3969" i="2664" s="1"/>
  <c r="A3970" i="2664"/>
  <c r="D3970" i="2664" s="1"/>
  <c r="A3971" i="2664"/>
  <c r="D3971" i="2664" s="1"/>
  <c r="A3972" i="2664"/>
  <c r="D3972" i="2664" s="1"/>
  <c r="A3973" i="2664"/>
  <c r="D3973" i="2664" s="1"/>
  <c r="A3974" i="2664"/>
  <c r="D3974" i="2664" s="1"/>
  <c r="A3975" i="2664"/>
  <c r="D3975" i="2664" s="1"/>
  <c r="A3976" i="2664"/>
  <c r="D3976" i="2664" s="1"/>
  <c r="A3977" i="2664"/>
  <c r="D3977" i="2664" s="1"/>
  <c r="A3978" i="2664"/>
  <c r="D3978" i="2664" s="1"/>
  <c r="A3979" i="2664"/>
  <c r="D3979" i="2664" s="1"/>
  <c r="A3980" i="2664"/>
  <c r="D3980" i="2664" s="1"/>
  <c r="A3981" i="2664"/>
  <c r="D3981" i="2664" s="1"/>
  <c r="A3982" i="2664"/>
  <c r="D3982" i="2664" s="1"/>
  <c r="A3983" i="2664"/>
  <c r="D3983" i="2664" s="1"/>
  <c r="A3984" i="2664"/>
  <c r="D3984" i="2664" s="1"/>
  <c r="A3985" i="2664"/>
  <c r="D3985" i="2664" s="1"/>
  <c r="A3986" i="2664"/>
  <c r="D3986" i="2664" s="1"/>
  <c r="A3987" i="2664"/>
  <c r="D3987" i="2664" s="1"/>
  <c r="A3988" i="2664"/>
  <c r="D3988" i="2664" s="1"/>
  <c r="A3989" i="2664"/>
  <c r="D3989" i="2664" s="1"/>
  <c r="A3990" i="2664"/>
  <c r="D3990" i="2664" s="1"/>
  <c r="A3991" i="2664"/>
  <c r="D3991" i="2664" s="1"/>
  <c r="A3992" i="2664"/>
  <c r="D3992" i="2664" s="1"/>
  <c r="A3993" i="2664"/>
  <c r="D3993" i="2664" s="1"/>
  <c r="A3994" i="2664"/>
  <c r="D3994" i="2664" s="1"/>
  <c r="A3995" i="2664"/>
  <c r="D3995" i="2664" s="1"/>
  <c r="A3996" i="2664"/>
  <c r="D3996" i="2664" s="1"/>
  <c r="A3997" i="2664"/>
  <c r="D3997" i="2664" s="1"/>
  <c r="A3998" i="2664"/>
  <c r="D3998" i="2664" s="1"/>
  <c r="A3999" i="2664"/>
  <c r="D3999" i="2664" s="1"/>
  <c r="A4000" i="2664"/>
  <c r="D4000" i="2664" s="1"/>
  <c r="A4001" i="2664"/>
  <c r="D4001" i="2664" s="1"/>
  <c r="A4002" i="2664"/>
  <c r="D4002" i="2664" s="1"/>
  <c r="A4003" i="2664"/>
  <c r="D4003" i="2664" s="1"/>
  <c r="A4004" i="2664"/>
  <c r="D4004" i="2664" s="1"/>
  <c r="A4005" i="2664"/>
  <c r="D4005" i="2664" s="1"/>
  <c r="A4006" i="2664"/>
  <c r="D4006" i="2664" s="1"/>
  <c r="A4007" i="2664"/>
  <c r="D4007" i="2664" s="1"/>
  <c r="A4008" i="2664"/>
  <c r="D4008" i="2664" s="1"/>
  <c r="A4009" i="2664"/>
  <c r="D4009" i="2664" s="1"/>
  <c r="A4010" i="2664"/>
  <c r="D4010" i="2664" s="1"/>
  <c r="A4011" i="2664"/>
  <c r="D4011" i="2664" s="1"/>
  <c r="A4012" i="2664"/>
  <c r="D4012" i="2664" s="1"/>
  <c r="A4013" i="2664"/>
  <c r="D4013" i="2664" s="1"/>
  <c r="A4014" i="2664"/>
  <c r="D4014" i="2664" s="1"/>
  <c r="A4015" i="2664"/>
  <c r="D4015" i="2664" s="1"/>
  <c r="A4016" i="2664"/>
  <c r="D4016" i="2664" s="1"/>
  <c r="A4017" i="2664"/>
  <c r="D4017" i="2664" s="1"/>
  <c r="A4018" i="2664"/>
  <c r="D4018" i="2664" s="1"/>
  <c r="A4019" i="2664"/>
  <c r="D4019" i="2664" s="1"/>
  <c r="A4020" i="2664"/>
  <c r="D4020" i="2664" s="1"/>
  <c r="A4021" i="2664"/>
  <c r="D4021" i="2664" s="1"/>
  <c r="A4022" i="2664"/>
  <c r="D4022" i="2664" s="1"/>
  <c r="A4023" i="2664"/>
  <c r="D4023" i="2664" s="1"/>
  <c r="A4024" i="2664"/>
  <c r="D4024" i="2664" s="1"/>
  <c r="A4025" i="2664"/>
  <c r="D4025" i="2664" s="1"/>
  <c r="A4026" i="2664"/>
  <c r="D4026" i="2664" s="1"/>
  <c r="A4027" i="2664"/>
  <c r="D4027" i="2664" s="1"/>
  <c r="A4028" i="2664"/>
  <c r="D4028" i="2664" s="1"/>
  <c r="A4029" i="2664"/>
  <c r="D4029" i="2664" s="1"/>
  <c r="A4030" i="2664"/>
  <c r="D4030" i="2664" s="1"/>
  <c r="A4031" i="2664"/>
  <c r="D4031" i="2664" s="1"/>
  <c r="A4032" i="2664"/>
  <c r="D4032" i="2664" s="1"/>
  <c r="A4033" i="2664"/>
  <c r="D4033" i="2664" s="1"/>
  <c r="A4034" i="2664"/>
  <c r="D4034" i="2664" s="1"/>
  <c r="A4035" i="2664"/>
  <c r="D4035" i="2664" s="1"/>
  <c r="A4036" i="2664"/>
  <c r="D4036" i="2664" s="1"/>
  <c r="A4037" i="2664"/>
  <c r="D4037" i="2664" s="1"/>
  <c r="A4038" i="2664"/>
  <c r="D4038" i="2664" s="1"/>
  <c r="A4039" i="2664"/>
  <c r="D4039" i="2664" s="1"/>
  <c r="A4040" i="2664"/>
  <c r="D4040" i="2664" s="1"/>
  <c r="A4041" i="2664"/>
  <c r="D4041" i="2664" s="1"/>
  <c r="A4042" i="2664"/>
  <c r="D4042" i="2664" s="1"/>
  <c r="A4043" i="2664"/>
  <c r="D4043" i="2664" s="1"/>
  <c r="A4044" i="2664"/>
  <c r="D4044" i="2664" s="1"/>
  <c r="A4045" i="2664"/>
  <c r="D4045" i="2664" s="1"/>
  <c r="A4046" i="2664"/>
  <c r="D4046" i="2664" s="1"/>
  <c r="A4047" i="2664"/>
  <c r="D4047" i="2664" s="1"/>
  <c r="A4048" i="2664"/>
  <c r="D4048" i="2664" s="1"/>
  <c r="A4049" i="2664"/>
  <c r="D4049" i="2664" s="1"/>
  <c r="A4050" i="2664"/>
  <c r="D4050" i="2664" s="1"/>
  <c r="A4051" i="2664"/>
  <c r="D4051" i="2664" s="1"/>
  <c r="A4052" i="2664"/>
  <c r="D4052" i="2664" s="1"/>
  <c r="A4053" i="2664"/>
  <c r="D4053" i="2664" s="1"/>
  <c r="A4054" i="2664"/>
  <c r="D4054" i="2664" s="1"/>
  <c r="A4055" i="2664"/>
  <c r="D4055" i="2664" s="1"/>
  <c r="A4056" i="2664"/>
  <c r="D4056" i="2664" s="1"/>
  <c r="A4057" i="2664"/>
  <c r="D4057" i="2664" s="1"/>
  <c r="A4058" i="2664"/>
  <c r="D4058" i="2664" s="1"/>
  <c r="A4059" i="2664"/>
  <c r="D4059" i="2664" s="1"/>
  <c r="A4060" i="2664"/>
  <c r="D4060" i="2664" s="1"/>
  <c r="A4061" i="2664"/>
  <c r="D4061" i="2664" s="1"/>
  <c r="A4062" i="2664"/>
  <c r="D4062" i="2664" s="1"/>
  <c r="A4063" i="2664"/>
  <c r="D4063" i="2664" s="1"/>
  <c r="A4064" i="2664"/>
  <c r="D4064" i="2664" s="1"/>
  <c r="A4065" i="2664"/>
  <c r="D4065" i="2664" s="1"/>
  <c r="A4066" i="2664"/>
  <c r="D4066" i="2664" s="1"/>
  <c r="A4067" i="2664"/>
  <c r="D4067" i="2664" s="1"/>
  <c r="A4068" i="2664"/>
  <c r="D4068" i="2664" s="1"/>
  <c r="A4069" i="2664"/>
  <c r="D4069" i="2664" s="1"/>
  <c r="A4070" i="2664"/>
  <c r="D4070" i="2664" s="1"/>
  <c r="A4071" i="2664"/>
  <c r="D4071" i="2664" s="1"/>
  <c r="A4072" i="2664"/>
  <c r="D4072" i="2664" s="1"/>
  <c r="A4073" i="2664"/>
  <c r="D4073" i="2664" s="1"/>
  <c r="A4074" i="2664"/>
  <c r="D4074" i="2664" s="1"/>
  <c r="A4075" i="2664"/>
  <c r="D4075" i="2664" s="1"/>
  <c r="A4076" i="2664"/>
  <c r="D4076" i="2664" s="1"/>
  <c r="A4077" i="2664"/>
  <c r="D4077" i="2664" s="1"/>
  <c r="A4078" i="2664"/>
  <c r="D4078" i="2664" s="1"/>
  <c r="A4079" i="2664"/>
  <c r="D4079" i="2664" s="1"/>
  <c r="A4080" i="2664"/>
  <c r="D4080" i="2664" s="1"/>
  <c r="A4081" i="2664"/>
  <c r="D4081" i="2664" s="1"/>
  <c r="A4082" i="2664"/>
  <c r="D4082" i="2664" s="1"/>
  <c r="A4083" i="2664"/>
  <c r="D4083" i="2664" s="1"/>
  <c r="A4084" i="2664"/>
  <c r="D4084" i="2664" s="1"/>
  <c r="A4085" i="2664"/>
  <c r="D4085" i="2664" s="1"/>
  <c r="A4086" i="2664"/>
  <c r="D4086" i="2664" s="1"/>
  <c r="A4087" i="2664"/>
  <c r="D4087" i="2664" s="1"/>
  <c r="A4088" i="2664"/>
  <c r="D4088" i="2664" s="1"/>
  <c r="A4089" i="2664"/>
  <c r="D4089" i="2664" s="1"/>
  <c r="A4090" i="2664"/>
  <c r="D4090" i="2664" s="1"/>
  <c r="A4091" i="2664"/>
  <c r="D4091" i="2664" s="1"/>
  <c r="A4092" i="2664"/>
  <c r="D4092" i="2664" s="1"/>
  <c r="A4093" i="2664"/>
  <c r="D4093" i="2664" s="1"/>
  <c r="A4094" i="2664"/>
  <c r="D4094" i="2664" s="1"/>
  <c r="A4095" i="2664"/>
  <c r="D4095" i="2664" s="1"/>
  <c r="A4096" i="2664"/>
  <c r="D4096" i="2664" s="1"/>
  <c r="A4097" i="2664"/>
  <c r="D4097" i="2664" s="1"/>
  <c r="A4098" i="2664"/>
  <c r="D4098" i="2664" s="1"/>
  <c r="A4099" i="2664"/>
  <c r="D4099" i="2664" s="1"/>
  <c r="A4100" i="2664"/>
  <c r="D4100" i="2664" s="1"/>
  <c r="A4101" i="2664"/>
  <c r="D4101" i="2664" s="1"/>
  <c r="A4102" i="2664"/>
  <c r="D4102" i="2664" s="1"/>
  <c r="A4103" i="2664"/>
  <c r="D4103" i="2664" s="1"/>
  <c r="A4104" i="2664"/>
  <c r="D4104" i="2664" s="1"/>
  <c r="A4105" i="2664"/>
  <c r="D4105" i="2664" s="1"/>
  <c r="A4106" i="2664"/>
  <c r="D4106" i="2664" s="1"/>
  <c r="A4107" i="2664"/>
  <c r="D4107" i="2664" s="1"/>
  <c r="A4108" i="2664"/>
  <c r="D4108" i="2664" s="1"/>
  <c r="A4109" i="2664"/>
  <c r="D4109" i="2664" s="1"/>
  <c r="A4110" i="2664"/>
  <c r="D4110" i="2664" s="1"/>
  <c r="A4111" i="2664"/>
  <c r="D4111" i="2664" s="1"/>
  <c r="A4112" i="2664"/>
  <c r="D4112" i="2664" s="1"/>
  <c r="A4113" i="2664"/>
  <c r="D4113" i="2664" s="1"/>
  <c r="A4114" i="2664"/>
  <c r="D4114" i="2664" s="1"/>
  <c r="A4115" i="2664"/>
  <c r="D4115" i="2664" s="1"/>
  <c r="A4116" i="2664"/>
  <c r="D4116" i="2664" s="1"/>
  <c r="A4117" i="2664"/>
  <c r="D4117" i="2664" s="1"/>
  <c r="A4118" i="2664"/>
  <c r="D4118" i="2664" s="1"/>
  <c r="A4119" i="2664"/>
  <c r="D4119" i="2664" s="1"/>
  <c r="A4120" i="2664"/>
  <c r="D4120" i="2664" s="1"/>
  <c r="A4121" i="2664"/>
  <c r="D4121" i="2664" s="1"/>
  <c r="A4122" i="2664"/>
  <c r="D4122" i="2664" s="1"/>
  <c r="A4123" i="2664"/>
  <c r="D4123" i="2664" s="1"/>
  <c r="A4124" i="2664"/>
  <c r="D4124" i="2664" s="1"/>
  <c r="A4125" i="2664"/>
  <c r="D4125" i="2664" s="1"/>
  <c r="A4126" i="2664"/>
  <c r="D4126" i="2664" s="1"/>
  <c r="A4127" i="2664"/>
  <c r="D4127" i="2664" s="1"/>
  <c r="A4128" i="2664"/>
  <c r="D4128" i="2664" s="1"/>
  <c r="A4129" i="2664"/>
  <c r="D4129" i="2664" s="1"/>
  <c r="A4130" i="2664"/>
  <c r="D4130" i="2664" s="1"/>
  <c r="A4131" i="2664"/>
  <c r="D4131" i="2664" s="1"/>
  <c r="A4132" i="2664"/>
  <c r="D4132" i="2664" s="1"/>
  <c r="A4133" i="2664"/>
  <c r="D4133" i="2664" s="1"/>
  <c r="A4134" i="2664"/>
  <c r="D4134" i="2664" s="1"/>
  <c r="A4135" i="2664"/>
  <c r="D4135" i="2664" s="1"/>
  <c r="A4136" i="2664"/>
  <c r="D4136" i="2664" s="1"/>
  <c r="A4137" i="2664"/>
  <c r="D4137" i="2664" s="1"/>
  <c r="A4138" i="2664"/>
  <c r="D4138" i="2664" s="1"/>
  <c r="A4139" i="2664"/>
  <c r="D4139" i="2664" s="1"/>
  <c r="A4140" i="2664"/>
  <c r="D4140" i="2664" s="1"/>
  <c r="A4141" i="2664"/>
  <c r="D4141" i="2664" s="1"/>
  <c r="A4142" i="2664"/>
  <c r="D4142" i="2664" s="1"/>
  <c r="A4143" i="2664"/>
  <c r="D4143" i="2664" s="1"/>
  <c r="A4144" i="2664"/>
  <c r="D4144" i="2664" s="1"/>
  <c r="A4145" i="2664"/>
  <c r="D4145" i="2664" s="1"/>
  <c r="A4146" i="2664"/>
  <c r="D4146" i="2664" s="1"/>
  <c r="A4147" i="2664"/>
  <c r="D4147" i="2664" s="1"/>
  <c r="A4148" i="2664"/>
  <c r="D4148" i="2664" s="1"/>
  <c r="A4149" i="2664"/>
  <c r="D4149" i="2664" s="1"/>
  <c r="A4150" i="2664"/>
  <c r="D4150" i="2664" s="1"/>
  <c r="A4151" i="2664"/>
  <c r="D4151" i="2664" s="1"/>
  <c r="A4152" i="2664"/>
  <c r="D4152" i="2664" s="1"/>
  <c r="A4153" i="2664"/>
  <c r="D4153" i="2664" s="1"/>
  <c r="A4154" i="2664"/>
  <c r="D4154" i="2664" s="1"/>
  <c r="A4155" i="2664"/>
  <c r="D4155" i="2664" s="1"/>
  <c r="A4156" i="2664"/>
  <c r="D4156" i="2664" s="1"/>
  <c r="A4157" i="2664"/>
  <c r="D4157" i="2664" s="1"/>
  <c r="A4158" i="2664"/>
  <c r="D4158" i="2664" s="1"/>
  <c r="A4159" i="2664"/>
  <c r="D4159" i="2664" s="1"/>
  <c r="A4160" i="2664"/>
  <c r="D4160" i="2664" s="1"/>
  <c r="A4161" i="2664"/>
  <c r="D4161" i="2664" s="1"/>
  <c r="A4162" i="2664"/>
  <c r="D4162" i="2664" s="1"/>
  <c r="A4163" i="2664"/>
  <c r="D4163" i="2664" s="1"/>
  <c r="A4164" i="2664"/>
  <c r="D4164" i="2664" s="1"/>
  <c r="A4165" i="2664"/>
  <c r="D4165" i="2664" s="1"/>
  <c r="A4166" i="2664"/>
  <c r="D4166" i="2664" s="1"/>
  <c r="A4167" i="2664"/>
  <c r="D4167" i="2664" s="1"/>
  <c r="A4168" i="2664"/>
  <c r="D4168" i="2664" s="1"/>
  <c r="A4169" i="2664"/>
  <c r="D4169" i="2664" s="1"/>
  <c r="A4170" i="2664"/>
  <c r="D4170" i="2664" s="1"/>
  <c r="A4171" i="2664"/>
  <c r="D4171" i="2664" s="1"/>
  <c r="A4172" i="2664"/>
  <c r="D4172" i="2664" s="1"/>
  <c r="A4173" i="2664"/>
  <c r="D4173" i="2664" s="1"/>
  <c r="A4174" i="2664"/>
  <c r="D4174" i="2664" s="1"/>
  <c r="A4175" i="2664"/>
  <c r="D4175" i="2664" s="1"/>
  <c r="A4176" i="2664"/>
  <c r="D4176" i="2664" s="1"/>
  <c r="A4177" i="2664"/>
  <c r="D4177" i="2664" s="1"/>
  <c r="A4178" i="2664"/>
  <c r="D4178" i="2664" s="1"/>
  <c r="A4179" i="2664"/>
  <c r="D4179" i="2664" s="1"/>
  <c r="A4180" i="2664"/>
  <c r="D4180" i="2664" s="1"/>
  <c r="A4181" i="2664"/>
  <c r="D4181" i="2664" s="1"/>
  <c r="A4182" i="2664"/>
  <c r="D4182" i="2664" s="1"/>
  <c r="A4183" i="2664"/>
  <c r="D4183" i="2664" s="1"/>
  <c r="A4184" i="2664"/>
  <c r="D4184" i="2664" s="1"/>
  <c r="A4185" i="2664"/>
  <c r="D4185" i="2664" s="1"/>
  <c r="A4186" i="2664"/>
  <c r="D4186" i="2664" s="1"/>
  <c r="A4187" i="2664"/>
  <c r="D4187" i="2664" s="1"/>
  <c r="A4188" i="2664"/>
  <c r="D4188" i="2664" s="1"/>
  <c r="A4189" i="2664"/>
  <c r="D4189" i="2664" s="1"/>
  <c r="A4190" i="2664"/>
  <c r="D4190" i="2664" s="1"/>
  <c r="A4191" i="2664"/>
  <c r="D4191" i="2664" s="1"/>
  <c r="A4192" i="2664"/>
  <c r="D4192" i="2664" s="1"/>
  <c r="A4193" i="2664"/>
  <c r="D4193" i="2664" s="1"/>
  <c r="A4194" i="2664"/>
  <c r="D4194" i="2664" s="1"/>
  <c r="A4195" i="2664"/>
  <c r="D4195" i="2664" s="1"/>
  <c r="A4196" i="2664"/>
  <c r="D4196" i="2664" s="1"/>
  <c r="A4197" i="2664"/>
  <c r="D4197" i="2664" s="1"/>
  <c r="A4198" i="2664"/>
  <c r="D4198" i="2664" s="1"/>
  <c r="A4199" i="2664"/>
  <c r="D4199" i="2664" s="1"/>
  <c r="A4200" i="2664"/>
  <c r="D4200" i="2664" s="1"/>
  <c r="A4201" i="2664"/>
  <c r="D4201" i="2664" s="1"/>
  <c r="A4202" i="2664"/>
  <c r="D4202" i="2664" s="1"/>
  <c r="A4203" i="2664"/>
  <c r="D4203" i="2664" s="1"/>
  <c r="A4204" i="2664"/>
  <c r="D4204" i="2664" s="1"/>
  <c r="A4205" i="2664"/>
  <c r="D4205" i="2664" s="1"/>
  <c r="A4206" i="2664"/>
  <c r="D4206" i="2664" s="1"/>
  <c r="A4207" i="2664"/>
  <c r="D4207" i="2664" s="1"/>
  <c r="A4208" i="2664"/>
  <c r="D4208" i="2664" s="1"/>
  <c r="A4209" i="2664"/>
  <c r="D4209" i="2664" s="1"/>
  <c r="A4210" i="2664"/>
  <c r="D4210" i="2664" s="1"/>
  <c r="A4211" i="2664"/>
  <c r="D4211" i="2664" s="1"/>
  <c r="A4212" i="2664"/>
  <c r="D4212" i="2664" s="1"/>
  <c r="A4213" i="2664"/>
  <c r="D4213" i="2664" s="1"/>
  <c r="A4214" i="2664"/>
  <c r="D4214" i="2664" s="1"/>
  <c r="A4215" i="2664"/>
  <c r="D4215" i="2664" s="1"/>
  <c r="A4216" i="2664"/>
  <c r="D4216" i="2664" s="1"/>
  <c r="A4217" i="2664"/>
  <c r="D4217" i="2664" s="1"/>
  <c r="A4218" i="2664"/>
  <c r="D4218" i="2664" s="1"/>
  <c r="A4219" i="2664"/>
  <c r="D4219" i="2664" s="1"/>
  <c r="A4220" i="2664"/>
  <c r="D4220" i="2664" s="1"/>
  <c r="A4221" i="2664"/>
  <c r="D4221" i="2664" s="1"/>
  <c r="A4222" i="2664"/>
  <c r="D4222" i="2664" s="1"/>
  <c r="A4223" i="2664"/>
  <c r="D4223" i="2664" s="1"/>
  <c r="A4224" i="2664"/>
  <c r="D4224" i="2664" s="1"/>
  <c r="A4225" i="2664"/>
  <c r="D4225" i="2664" s="1"/>
  <c r="A4226" i="2664"/>
  <c r="D4226" i="2664" s="1"/>
  <c r="A4227" i="2664"/>
  <c r="D4227" i="2664" s="1"/>
  <c r="A4228" i="2664"/>
  <c r="D4228" i="2664" s="1"/>
  <c r="A4229" i="2664"/>
  <c r="D4229" i="2664" s="1"/>
  <c r="A4230" i="2664"/>
  <c r="D4230" i="2664" s="1"/>
  <c r="A4231" i="2664"/>
  <c r="D4231" i="2664" s="1"/>
  <c r="A4232" i="2664"/>
  <c r="D4232" i="2664" s="1"/>
  <c r="A4233" i="2664"/>
  <c r="D4233" i="2664" s="1"/>
  <c r="A4234" i="2664"/>
  <c r="D4234" i="2664" s="1"/>
  <c r="A4235" i="2664"/>
  <c r="D4235" i="2664" s="1"/>
  <c r="A4236" i="2664"/>
  <c r="D4236" i="2664" s="1"/>
  <c r="A4237" i="2664"/>
  <c r="D4237" i="2664" s="1"/>
  <c r="A4238" i="2664"/>
  <c r="D4238" i="2664" s="1"/>
  <c r="A4239" i="2664"/>
  <c r="D4239" i="2664" s="1"/>
  <c r="A4240" i="2664"/>
  <c r="D4240" i="2664" s="1"/>
  <c r="A4241" i="2664"/>
  <c r="D4241" i="2664" s="1"/>
  <c r="A4242" i="2664"/>
  <c r="D4242" i="2664" s="1"/>
  <c r="A4243" i="2664"/>
  <c r="D4243" i="2664" s="1"/>
  <c r="A4244" i="2664"/>
  <c r="D4244" i="2664" s="1"/>
  <c r="A4245" i="2664"/>
  <c r="D4245" i="2664" s="1"/>
  <c r="A4246" i="2664"/>
  <c r="D4246" i="2664" s="1"/>
  <c r="A4247" i="2664"/>
  <c r="D4247" i="2664" s="1"/>
  <c r="A4248" i="2664"/>
  <c r="D4248" i="2664" s="1"/>
  <c r="A4249" i="2664"/>
  <c r="D4249" i="2664" s="1"/>
  <c r="A4250" i="2664"/>
  <c r="D4250" i="2664" s="1"/>
  <c r="A4251" i="2664"/>
  <c r="D4251" i="2664" s="1"/>
  <c r="A4252" i="2664"/>
  <c r="D4252" i="2664" s="1"/>
  <c r="A4253" i="2664"/>
  <c r="D4253" i="2664" s="1"/>
  <c r="A4254" i="2664"/>
  <c r="D4254" i="2664" s="1"/>
  <c r="A4255" i="2664"/>
  <c r="D4255" i="2664" s="1"/>
  <c r="A4256" i="2664"/>
  <c r="D4256" i="2664" s="1"/>
  <c r="A4257" i="2664"/>
  <c r="D4257" i="2664" s="1"/>
  <c r="A4258" i="2664"/>
  <c r="D4258" i="2664" s="1"/>
  <c r="A4259" i="2664"/>
  <c r="D4259" i="2664" s="1"/>
  <c r="A4260" i="2664"/>
  <c r="D4260" i="2664" s="1"/>
  <c r="A4261" i="2664"/>
  <c r="D4261" i="2664" s="1"/>
  <c r="A4262" i="2664"/>
  <c r="D4262" i="2664" s="1"/>
  <c r="A4263" i="2664"/>
  <c r="D4263" i="2664" s="1"/>
  <c r="A4264" i="2664"/>
  <c r="D4264" i="2664" s="1"/>
  <c r="A4265" i="2664"/>
  <c r="D4265" i="2664" s="1"/>
  <c r="A4266" i="2664"/>
  <c r="D4266" i="2664" s="1"/>
  <c r="A4267" i="2664"/>
  <c r="D4267" i="2664" s="1"/>
  <c r="A4268" i="2664"/>
  <c r="D4268" i="2664" s="1"/>
  <c r="A4269" i="2664"/>
  <c r="D4269" i="2664" s="1"/>
  <c r="A4270" i="2664"/>
  <c r="D4270" i="2664" s="1"/>
  <c r="A4271" i="2664"/>
  <c r="D4271" i="2664" s="1"/>
  <c r="A4272" i="2664"/>
  <c r="D4272" i="2664" s="1"/>
  <c r="A4273" i="2664"/>
  <c r="D4273" i="2664" s="1"/>
  <c r="A4274" i="2664"/>
  <c r="D4274" i="2664" s="1"/>
  <c r="A4275" i="2664"/>
  <c r="D4275" i="2664" s="1"/>
  <c r="A4276" i="2664"/>
  <c r="D4276" i="2664" s="1"/>
  <c r="A4277" i="2664"/>
  <c r="D4277" i="2664" s="1"/>
  <c r="A4278" i="2664"/>
  <c r="D4278" i="2664" s="1"/>
  <c r="A4279" i="2664"/>
  <c r="D4279" i="2664" s="1"/>
  <c r="A4280" i="2664"/>
  <c r="D4280" i="2664" s="1"/>
  <c r="A4281" i="2664"/>
  <c r="D4281" i="2664" s="1"/>
  <c r="A4282" i="2664"/>
  <c r="D4282" i="2664" s="1"/>
  <c r="A4283" i="2664"/>
  <c r="D4283" i="2664" s="1"/>
  <c r="A4284" i="2664"/>
  <c r="D4284" i="2664" s="1"/>
  <c r="A4285" i="2664"/>
  <c r="D4285" i="2664" s="1"/>
  <c r="A4286" i="2664"/>
  <c r="D4286" i="2664" s="1"/>
  <c r="A4287" i="2664"/>
  <c r="D4287" i="2664" s="1"/>
  <c r="A4288" i="2664"/>
  <c r="D4288" i="2664" s="1"/>
  <c r="A4289" i="2664"/>
  <c r="D4289" i="2664" s="1"/>
  <c r="A4290" i="2664"/>
  <c r="D4290" i="2664" s="1"/>
  <c r="A4291" i="2664"/>
  <c r="D4291" i="2664" s="1"/>
  <c r="A4292" i="2664"/>
  <c r="D4292" i="2664" s="1"/>
  <c r="A4293" i="2664"/>
  <c r="D4293" i="2664" s="1"/>
  <c r="A4294" i="2664"/>
  <c r="D4294" i="2664" s="1"/>
  <c r="A4295" i="2664"/>
  <c r="D4295" i="2664" s="1"/>
  <c r="A4296" i="2664"/>
  <c r="D4296" i="2664" s="1"/>
  <c r="A4297" i="2664"/>
  <c r="D4297" i="2664" s="1"/>
  <c r="A4298" i="2664"/>
  <c r="D4298" i="2664" s="1"/>
  <c r="A4299" i="2664"/>
  <c r="D4299" i="2664" s="1"/>
  <c r="A4300" i="2664"/>
  <c r="D4300" i="2664" s="1"/>
  <c r="A4301" i="2664"/>
  <c r="D4301" i="2664" s="1"/>
  <c r="A4302" i="2664"/>
  <c r="D4302" i="2664" s="1"/>
  <c r="A4303" i="2664"/>
  <c r="D4303" i="2664" s="1"/>
  <c r="A4304" i="2664"/>
  <c r="D4304" i="2664" s="1"/>
  <c r="A4305" i="2664"/>
  <c r="D4305" i="2664" s="1"/>
  <c r="A4306" i="2664"/>
  <c r="D4306" i="2664" s="1"/>
  <c r="A4307" i="2664"/>
  <c r="D4307" i="2664" s="1"/>
  <c r="A4308" i="2664"/>
  <c r="D4308" i="2664" s="1"/>
  <c r="A4309" i="2664"/>
  <c r="D4309" i="2664" s="1"/>
  <c r="A4310" i="2664"/>
  <c r="D4310" i="2664" s="1"/>
  <c r="A4311" i="2664"/>
  <c r="D4311" i="2664" s="1"/>
  <c r="A4312" i="2664"/>
  <c r="D4312" i="2664" s="1"/>
  <c r="A4313" i="2664"/>
  <c r="D4313" i="2664" s="1"/>
  <c r="A4314" i="2664"/>
  <c r="D4314" i="2664" s="1"/>
  <c r="A4315" i="2664"/>
  <c r="D4315" i="2664" s="1"/>
  <c r="A4316" i="2664"/>
  <c r="D4316" i="2664" s="1"/>
  <c r="A4317" i="2664"/>
  <c r="D4317" i="2664" s="1"/>
  <c r="A4318" i="2664"/>
  <c r="D4318" i="2664" s="1"/>
  <c r="A4319" i="2664"/>
  <c r="D4319" i="2664" s="1"/>
  <c r="A4320" i="2664"/>
  <c r="D4320" i="2664" s="1"/>
  <c r="A4321" i="2664"/>
  <c r="D4321" i="2664" s="1"/>
  <c r="A4322" i="2664"/>
  <c r="D4322" i="2664" s="1"/>
  <c r="A4323" i="2664"/>
  <c r="D4323" i="2664" s="1"/>
  <c r="A4324" i="2664"/>
  <c r="D4324" i="2664" s="1"/>
  <c r="A4325" i="2664"/>
  <c r="D4325" i="2664" s="1"/>
  <c r="A4326" i="2664"/>
  <c r="D4326" i="2664" s="1"/>
  <c r="A4327" i="2664"/>
  <c r="D4327" i="2664" s="1"/>
  <c r="A4328" i="2664"/>
  <c r="D4328" i="2664" s="1"/>
  <c r="A4329" i="2664"/>
  <c r="D4329" i="2664" s="1"/>
  <c r="A4330" i="2664"/>
  <c r="D4330" i="2664" s="1"/>
  <c r="A4331" i="2664"/>
  <c r="D4331" i="2664" s="1"/>
  <c r="A4332" i="2664"/>
  <c r="D4332" i="2664" s="1"/>
  <c r="A4333" i="2664"/>
  <c r="D4333" i="2664" s="1"/>
  <c r="A4334" i="2664"/>
  <c r="D4334" i="2664" s="1"/>
  <c r="A4335" i="2664"/>
  <c r="D4335" i="2664" s="1"/>
  <c r="A4336" i="2664"/>
  <c r="D4336" i="2664" s="1"/>
  <c r="A4337" i="2664"/>
  <c r="D4337" i="2664" s="1"/>
  <c r="A4338" i="2664"/>
  <c r="D4338" i="2664" s="1"/>
  <c r="A4339" i="2664"/>
  <c r="D4339" i="2664" s="1"/>
  <c r="A4340" i="2664"/>
  <c r="D4340" i="2664" s="1"/>
  <c r="A4341" i="2664"/>
  <c r="D4341" i="2664" s="1"/>
  <c r="A4342" i="2664"/>
  <c r="D4342" i="2664" s="1"/>
  <c r="A4343" i="2664"/>
  <c r="D4343" i="2664" s="1"/>
  <c r="A4344" i="2664"/>
  <c r="D4344" i="2664" s="1"/>
  <c r="A4345" i="2664"/>
  <c r="D4345" i="2664" s="1"/>
  <c r="A4346" i="2664"/>
  <c r="D4346" i="2664" s="1"/>
  <c r="A4347" i="2664"/>
  <c r="D4347" i="2664" s="1"/>
  <c r="A4348" i="2664"/>
  <c r="D4348" i="2664" s="1"/>
  <c r="A4349" i="2664"/>
  <c r="D4349" i="2664" s="1"/>
  <c r="A4350" i="2664"/>
  <c r="D4350" i="2664" s="1"/>
  <c r="A4351" i="2664"/>
  <c r="D4351" i="2664" s="1"/>
  <c r="A4352" i="2664"/>
  <c r="D4352" i="2664" s="1"/>
  <c r="A4353" i="2664"/>
  <c r="D4353" i="2664" s="1"/>
  <c r="A4354" i="2664"/>
  <c r="D4354" i="2664" s="1"/>
  <c r="A4355" i="2664"/>
  <c r="D4355" i="2664" s="1"/>
  <c r="A4356" i="2664"/>
  <c r="D4356" i="2664" s="1"/>
  <c r="A4357" i="2664"/>
  <c r="D4357" i="2664" s="1"/>
  <c r="A4358" i="2664"/>
  <c r="D4358" i="2664" s="1"/>
  <c r="A4359" i="2664"/>
  <c r="D4359" i="2664" s="1"/>
  <c r="A4360" i="2664"/>
  <c r="D4360" i="2664" s="1"/>
  <c r="A4361" i="2664"/>
  <c r="D4361" i="2664" s="1"/>
  <c r="A4362" i="2664"/>
  <c r="D4362" i="2664" s="1"/>
  <c r="A4363" i="2664"/>
  <c r="D4363" i="2664" s="1"/>
  <c r="A4364" i="2664"/>
  <c r="D4364" i="2664" s="1"/>
  <c r="A4365" i="2664"/>
  <c r="D4365" i="2664" s="1"/>
  <c r="A4366" i="2664"/>
  <c r="D4366" i="2664" s="1"/>
  <c r="A4367" i="2664"/>
  <c r="D4367" i="2664" s="1"/>
  <c r="A4368" i="2664"/>
  <c r="D4368" i="2664" s="1"/>
  <c r="A4369" i="2664"/>
  <c r="D4369" i="2664" s="1"/>
  <c r="A4370" i="2664"/>
  <c r="D4370" i="2664" s="1"/>
  <c r="A4371" i="2664"/>
  <c r="D4371" i="2664" s="1"/>
  <c r="A4372" i="2664"/>
  <c r="D4372" i="2664" s="1"/>
  <c r="A4373" i="2664"/>
  <c r="D4373" i="2664" s="1"/>
  <c r="A4374" i="2664"/>
  <c r="D4374" i="2664" s="1"/>
  <c r="A4375" i="2664"/>
  <c r="D4375" i="2664" s="1"/>
  <c r="A4376" i="2664"/>
  <c r="D4376" i="2664" s="1"/>
  <c r="A4377" i="2664"/>
  <c r="D4377" i="2664" s="1"/>
  <c r="A4378" i="2664"/>
  <c r="D4378" i="2664" s="1"/>
  <c r="A4379" i="2664"/>
  <c r="D4379" i="2664" s="1"/>
  <c r="A4380" i="2664"/>
  <c r="D4380" i="2664" s="1"/>
  <c r="A4381" i="2664"/>
  <c r="D4381" i="2664" s="1"/>
  <c r="A4382" i="2664"/>
  <c r="D4382" i="2664" s="1"/>
  <c r="A4383" i="2664"/>
  <c r="D4383" i="2664" s="1"/>
  <c r="A4384" i="2664"/>
  <c r="D4384" i="2664" s="1"/>
  <c r="A4385" i="2664"/>
  <c r="D4385" i="2664" s="1"/>
  <c r="A4386" i="2664"/>
  <c r="D4386" i="2664" s="1"/>
  <c r="A4387" i="2664"/>
  <c r="D4387" i="2664" s="1"/>
  <c r="A4388" i="2664"/>
  <c r="D4388" i="2664" s="1"/>
  <c r="A4389" i="2664"/>
  <c r="D4389" i="2664" s="1"/>
  <c r="A4390" i="2664"/>
  <c r="D4390" i="2664" s="1"/>
  <c r="A4391" i="2664"/>
  <c r="D4391" i="2664" s="1"/>
  <c r="A4392" i="2664"/>
  <c r="D4392" i="2664" s="1"/>
  <c r="A4393" i="2664"/>
  <c r="D4393" i="2664" s="1"/>
  <c r="A4394" i="2664"/>
  <c r="D4394" i="2664" s="1"/>
  <c r="A4395" i="2664"/>
  <c r="D4395" i="2664" s="1"/>
  <c r="A4396" i="2664"/>
  <c r="D4396" i="2664" s="1"/>
  <c r="A4397" i="2664"/>
  <c r="D4397" i="2664" s="1"/>
  <c r="A4398" i="2664"/>
  <c r="D4398" i="2664" s="1"/>
  <c r="A4399" i="2664"/>
  <c r="D4399" i="2664" s="1"/>
  <c r="A4400" i="2664"/>
  <c r="D4400" i="2664" s="1"/>
  <c r="A4401" i="2664"/>
  <c r="D4401" i="2664" s="1"/>
  <c r="A4402" i="2664"/>
  <c r="D4402" i="2664" s="1"/>
  <c r="A4403" i="2664"/>
  <c r="D4403" i="2664" s="1"/>
  <c r="A4404" i="2664"/>
  <c r="D4404" i="2664" s="1"/>
  <c r="A4405" i="2664"/>
  <c r="D4405" i="2664" s="1"/>
  <c r="A4406" i="2664"/>
  <c r="D4406" i="2664" s="1"/>
  <c r="A4407" i="2664"/>
  <c r="D4407" i="2664" s="1"/>
  <c r="A4408" i="2664"/>
  <c r="D4408" i="2664" s="1"/>
  <c r="A4409" i="2664"/>
  <c r="D4409" i="2664" s="1"/>
  <c r="A4410" i="2664"/>
  <c r="D4410" i="2664" s="1"/>
  <c r="A4411" i="2664"/>
  <c r="D4411" i="2664" s="1"/>
  <c r="A4412" i="2664"/>
  <c r="D4412" i="2664" s="1"/>
  <c r="A4413" i="2664"/>
  <c r="D4413" i="2664" s="1"/>
  <c r="A4414" i="2664"/>
  <c r="D4414" i="2664" s="1"/>
  <c r="A4415" i="2664"/>
  <c r="D4415" i="2664" s="1"/>
  <c r="A4416" i="2664"/>
  <c r="D4416" i="2664" s="1"/>
  <c r="A4417" i="2664"/>
  <c r="D4417" i="2664" s="1"/>
  <c r="A4418" i="2664"/>
  <c r="D4418" i="2664" s="1"/>
  <c r="A4419" i="2664"/>
  <c r="D4419" i="2664" s="1"/>
  <c r="A4420" i="2664"/>
  <c r="D4420" i="2664" s="1"/>
  <c r="A4421" i="2664"/>
  <c r="D4421" i="2664" s="1"/>
  <c r="A4422" i="2664"/>
  <c r="D4422" i="2664" s="1"/>
  <c r="A4423" i="2664"/>
  <c r="D4423" i="2664" s="1"/>
  <c r="A4424" i="2664"/>
  <c r="D4424" i="2664" s="1"/>
  <c r="A4425" i="2664"/>
  <c r="D4425" i="2664" s="1"/>
  <c r="A4426" i="2664"/>
  <c r="D4426" i="2664" s="1"/>
  <c r="A4427" i="2664"/>
  <c r="D4427" i="2664" s="1"/>
  <c r="A4428" i="2664"/>
  <c r="D4428" i="2664" s="1"/>
  <c r="A4429" i="2664"/>
  <c r="D4429" i="2664" s="1"/>
  <c r="A4430" i="2664"/>
  <c r="D4430" i="2664" s="1"/>
  <c r="A4431" i="2664"/>
  <c r="D4431" i="2664" s="1"/>
  <c r="A4432" i="2664"/>
  <c r="D4432" i="2664" s="1"/>
  <c r="A4433" i="2664"/>
  <c r="D4433" i="2664" s="1"/>
  <c r="A4434" i="2664"/>
  <c r="D4434" i="2664" s="1"/>
  <c r="A4435" i="2664"/>
  <c r="D4435" i="2664" s="1"/>
  <c r="A4436" i="2664"/>
  <c r="D4436" i="2664" s="1"/>
  <c r="A4437" i="2664"/>
  <c r="D4437" i="2664" s="1"/>
  <c r="A4438" i="2664"/>
  <c r="D4438" i="2664" s="1"/>
  <c r="A4439" i="2664"/>
  <c r="D4439" i="2664" s="1"/>
  <c r="A4440" i="2664"/>
  <c r="D4440" i="2664" s="1"/>
  <c r="A4441" i="2664"/>
  <c r="D4441" i="2664" s="1"/>
  <c r="A4442" i="2664"/>
  <c r="D4442" i="2664" s="1"/>
  <c r="A4443" i="2664"/>
  <c r="D4443" i="2664" s="1"/>
  <c r="A4444" i="2664"/>
  <c r="D4444" i="2664" s="1"/>
  <c r="A4445" i="2664"/>
  <c r="D4445" i="2664" s="1"/>
  <c r="A4446" i="2664"/>
  <c r="D4446" i="2664" s="1"/>
  <c r="A4447" i="2664"/>
  <c r="D4447" i="2664" s="1"/>
  <c r="A4448" i="2664"/>
  <c r="D4448" i="2664" s="1"/>
  <c r="A4449" i="2664"/>
  <c r="D4449" i="2664" s="1"/>
  <c r="A4450" i="2664"/>
  <c r="D4450" i="2664" s="1"/>
  <c r="A4451" i="2664"/>
  <c r="D4451" i="2664" s="1"/>
  <c r="A4452" i="2664"/>
  <c r="D4452" i="2664" s="1"/>
  <c r="A4453" i="2664"/>
  <c r="D4453" i="2664" s="1"/>
  <c r="A4454" i="2664"/>
  <c r="D4454" i="2664" s="1"/>
  <c r="A4455" i="2664"/>
  <c r="D4455" i="2664" s="1"/>
  <c r="A4456" i="2664"/>
  <c r="D4456" i="2664" s="1"/>
  <c r="A4457" i="2664"/>
  <c r="D4457" i="2664" s="1"/>
  <c r="A4458" i="2664"/>
  <c r="D4458" i="2664" s="1"/>
  <c r="A4459" i="2664"/>
  <c r="D4459" i="2664" s="1"/>
  <c r="A4460" i="2664"/>
  <c r="D4460" i="2664" s="1"/>
  <c r="A4461" i="2664"/>
  <c r="D4461" i="2664" s="1"/>
  <c r="A4462" i="2664"/>
  <c r="D4462" i="2664" s="1"/>
  <c r="A4463" i="2664"/>
  <c r="D4463" i="2664" s="1"/>
  <c r="A4464" i="2664"/>
  <c r="D4464" i="2664" s="1"/>
  <c r="A4465" i="2664"/>
  <c r="D4465" i="2664" s="1"/>
  <c r="A4466" i="2664"/>
  <c r="D4466" i="2664" s="1"/>
  <c r="A4467" i="2664"/>
  <c r="D4467" i="2664" s="1"/>
  <c r="A4468" i="2664"/>
  <c r="D4468" i="2664" s="1"/>
  <c r="A4469" i="2664"/>
  <c r="D4469" i="2664" s="1"/>
  <c r="A4470" i="2664"/>
  <c r="D4470" i="2664" s="1"/>
  <c r="A4471" i="2664"/>
  <c r="D4471" i="2664" s="1"/>
  <c r="A4472" i="2664"/>
  <c r="D4472" i="2664" s="1"/>
  <c r="A4473" i="2664"/>
  <c r="D4473" i="2664" s="1"/>
  <c r="A4474" i="2664"/>
  <c r="D4474" i="2664" s="1"/>
  <c r="A4475" i="2664"/>
  <c r="D4475" i="2664" s="1"/>
  <c r="A4476" i="2664"/>
  <c r="D4476" i="2664" s="1"/>
  <c r="A4477" i="2664"/>
  <c r="D4477" i="2664" s="1"/>
  <c r="A4478" i="2664"/>
  <c r="D4478" i="2664" s="1"/>
  <c r="A4479" i="2664"/>
  <c r="D4479" i="2664" s="1"/>
  <c r="A4480" i="2664"/>
  <c r="D4480" i="2664" s="1"/>
  <c r="A4481" i="2664"/>
  <c r="D4481" i="2664" s="1"/>
  <c r="A4482" i="2664"/>
  <c r="D4482" i="2664" s="1"/>
  <c r="A4483" i="2664"/>
  <c r="D4483" i="2664" s="1"/>
  <c r="A4484" i="2664"/>
  <c r="D4484" i="2664" s="1"/>
  <c r="A4485" i="2664"/>
  <c r="D4485" i="2664" s="1"/>
  <c r="A4486" i="2664"/>
  <c r="D4486" i="2664" s="1"/>
  <c r="A4487" i="2664"/>
  <c r="D4487" i="2664" s="1"/>
  <c r="A4488" i="2664"/>
  <c r="D4488" i="2664" s="1"/>
  <c r="A4489" i="2664"/>
  <c r="D4489" i="2664" s="1"/>
  <c r="A4490" i="2664"/>
  <c r="D4490" i="2664" s="1"/>
  <c r="A4491" i="2664"/>
  <c r="D4491" i="2664" s="1"/>
  <c r="A4492" i="2664"/>
  <c r="D4492" i="2664" s="1"/>
  <c r="A4493" i="2664"/>
  <c r="D4493" i="2664" s="1"/>
  <c r="A4494" i="2664"/>
  <c r="D4494" i="2664" s="1"/>
  <c r="A4495" i="2664"/>
  <c r="D4495" i="2664" s="1"/>
  <c r="A4496" i="2664"/>
  <c r="D4496" i="2664" s="1"/>
  <c r="A4497" i="2664"/>
  <c r="D4497" i="2664" s="1"/>
  <c r="A4498" i="2664"/>
  <c r="D4498" i="2664" s="1"/>
  <c r="A4499" i="2664"/>
  <c r="D4499" i="2664" s="1"/>
  <c r="A4500" i="2664"/>
  <c r="D4500" i="2664" s="1"/>
  <c r="A4501" i="2664"/>
  <c r="D4501" i="2664" s="1"/>
  <c r="A4502" i="2664"/>
  <c r="D4502" i="2664" s="1"/>
  <c r="A4503" i="2664"/>
  <c r="D4503" i="2664" s="1"/>
  <c r="A4504" i="2664"/>
  <c r="D4504" i="2664" s="1"/>
  <c r="A4505" i="2664"/>
  <c r="D4505" i="2664" s="1"/>
  <c r="A4506" i="2664"/>
  <c r="D4506" i="2664" s="1"/>
  <c r="A4507" i="2664"/>
  <c r="D4507" i="2664" s="1"/>
  <c r="A4508" i="2664"/>
  <c r="D4508" i="2664" s="1"/>
  <c r="A4509" i="2664"/>
  <c r="D4509" i="2664" s="1"/>
  <c r="A4510" i="2664"/>
  <c r="D4510" i="2664" s="1"/>
  <c r="A4511" i="2664"/>
  <c r="D4511" i="2664" s="1"/>
  <c r="A4512" i="2664"/>
  <c r="D4512" i="2664" s="1"/>
  <c r="A4513" i="2664"/>
  <c r="D4513" i="2664" s="1"/>
  <c r="A4514" i="2664"/>
  <c r="D4514" i="2664" s="1"/>
  <c r="A4515" i="2664"/>
  <c r="D4515" i="2664" s="1"/>
  <c r="A4516" i="2664"/>
  <c r="D4516" i="2664" s="1"/>
  <c r="A4517" i="2664"/>
  <c r="D4517" i="2664" s="1"/>
  <c r="A4518" i="2664"/>
  <c r="D4518" i="2664" s="1"/>
  <c r="A4519" i="2664"/>
  <c r="D4519" i="2664" s="1"/>
  <c r="A4520" i="2664"/>
  <c r="D4520" i="2664" s="1"/>
  <c r="A4521" i="2664"/>
  <c r="D4521" i="2664" s="1"/>
  <c r="A4522" i="2664"/>
  <c r="D4522" i="2664" s="1"/>
  <c r="A4523" i="2664"/>
  <c r="D4523" i="2664" s="1"/>
  <c r="A4524" i="2664"/>
  <c r="D4524" i="2664" s="1"/>
  <c r="A4525" i="2664"/>
  <c r="D4525" i="2664" s="1"/>
  <c r="A4526" i="2664"/>
  <c r="D4526" i="2664" s="1"/>
  <c r="A4527" i="2664"/>
  <c r="D4527" i="2664" s="1"/>
  <c r="A4528" i="2664"/>
  <c r="D4528" i="2664" s="1"/>
  <c r="A4529" i="2664"/>
  <c r="D4529" i="2664" s="1"/>
  <c r="A4530" i="2664"/>
  <c r="D4530" i="2664" s="1"/>
  <c r="A4531" i="2664"/>
  <c r="D4531" i="2664" s="1"/>
  <c r="A4532" i="2664"/>
  <c r="D4532" i="2664" s="1"/>
  <c r="A4533" i="2664"/>
  <c r="D4533" i="2664" s="1"/>
  <c r="A4534" i="2664"/>
  <c r="D4534" i="2664" s="1"/>
  <c r="A4535" i="2664"/>
  <c r="D4535" i="2664" s="1"/>
  <c r="A4536" i="2664"/>
  <c r="D4536" i="2664" s="1"/>
  <c r="A4537" i="2664"/>
  <c r="D4537" i="2664" s="1"/>
  <c r="A4538" i="2664"/>
  <c r="D4538" i="2664" s="1"/>
  <c r="A4539" i="2664"/>
  <c r="D4539" i="2664" s="1"/>
  <c r="A4540" i="2664"/>
  <c r="D4540" i="2664" s="1"/>
  <c r="A4541" i="2664"/>
  <c r="D4541" i="2664" s="1"/>
  <c r="A4542" i="2664"/>
  <c r="D4542" i="2664" s="1"/>
  <c r="A4543" i="2664"/>
  <c r="D4543" i="2664" s="1"/>
  <c r="A4544" i="2664"/>
  <c r="D4544" i="2664" s="1"/>
  <c r="A4545" i="2664"/>
  <c r="D4545" i="2664" s="1"/>
  <c r="A4546" i="2664"/>
  <c r="D4546" i="2664" s="1"/>
  <c r="A4547" i="2664"/>
  <c r="D4547" i="2664" s="1"/>
  <c r="A4548" i="2664"/>
  <c r="D4548" i="2664" s="1"/>
  <c r="A4549" i="2664"/>
  <c r="D4549" i="2664" s="1"/>
  <c r="A4550" i="2664"/>
  <c r="D4550" i="2664" s="1"/>
  <c r="A4551" i="2664"/>
  <c r="D4551" i="2664" s="1"/>
  <c r="A4552" i="2664"/>
  <c r="D4552" i="2664" s="1"/>
  <c r="A4553" i="2664"/>
  <c r="D4553" i="2664" s="1"/>
  <c r="A4554" i="2664"/>
  <c r="D4554" i="2664" s="1"/>
  <c r="A4555" i="2664"/>
  <c r="D4555" i="2664" s="1"/>
  <c r="A4556" i="2664"/>
  <c r="D4556" i="2664" s="1"/>
  <c r="A4557" i="2664"/>
  <c r="D4557" i="2664" s="1"/>
  <c r="A4558" i="2664"/>
  <c r="D4558" i="2664" s="1"/>
  <c r="A4559" i="2664"/>
  <c r="D4559" i="2664" s="1"/>
  <c r="A4560" i="2664"/>
  <c r="D4560" i="2664" s="1"/>
  <c r="A4561" i="2664"/>
  <c r="D4561" i="2664" s="1"/>
  <c r="A4562" i="2664"/>
  <c r="D4562" i="2664" s="1"/>
  <c r="A4563" i="2664"/>
  <c r="D4563" i="2664" s="1"/>
  <c r="D5" i="2664"/>
  <c r="C5" i="2664"/>
  <c r="B5" i="2664"/>
  <c r="AT5" i="2664" s="1"/>
  <c r="A5" i="2664"/>
  <c r="AC7" i="2661"/>
  <c r="AC8" i="2661"/>
  <c r="AC9" i="2661"/>
  <c r="AC10" i="2661"/>
  <c r="AC11" i="2661"/>
  <c r="AC12" i="2661"/>
  <c r="AC13" i="2661"/>
  <c r="AC14" i="2661"/>
  <c r="AC15" i="2661"/>
  <c r="AC16" i="2661"/>
  <c r="AC17" i="2661"/>
  <c r="AC18" i="2661"/>
  <c r="AC19" i="2661"/>
  <c r="AC20" i="2661"/>
  <c r="AC21" i="2661"/>
  <c r="AC22" i="2661"/>
  <c r="AC23" i="2661"/>
  <c r="AC24" i="2661"/>
  <c r="AC25" i="2661"/>
  <c r="AC26" i="2661"/>
  <c r="AC27" i="2661"/>
  <c r="AC28" i="2661"/>
  <c r="AC29" i="2661"/>
  <c r="AC30" i="2661"/>
  <c r="AC31" i="2661"/>
  <c r="AC32" i="2661"/>
  <c r="AC33" i="2661"/>
  <c r="AC34" i="2661"/>
  <c r="AC35" i="2661"/>
  <c r="AC36" i="2661"/>
  <c r="AC37" i="2661"/>
  <c r="AC38" i="2661"/>
  <c r="AC39" i="2661"/>
  <c r="AC40" i="2661"/>
  <c r="AC41" i="2661"/>
  <c r="AC42" i="2661"/>
  <c r="AC43" i="2661"/>
  <c r="AC44" i="2661"/>
  <c r="AC45" i="2661"/>
  <c r="AC46" i="2661"/>
  <c r="AC47" i="2661"/>
  <c r="AC48" i="2661"/>
  <c r="AC49" i="2661"/>
  <c r="AC50" i="2661"/>
  <c r="AC51" i="2661"/>
  <c r="AC52" i="2661"/>
  <c r="AC53" i="2661"/>
  <c r="AC54" i="2661"/>
  <c r="AC55" i="2661"/>
  <c r="AC56" i="2661"/>
  <c r="AC57" i="2661"/>
  <c r="AC58" i="2661"/>
  <c r="AC59" i="2661"/>
  <c r="AC60" i="2661"/>
  <c r="AC61" i="2661"/>
  <c r="AC62" i="2661"/>
  <c r="AC63" i="2661"/>
  <c r="AC64" i="2661"/>
  <c r="AC65" i="2661"/>
  <c r="AC66" i="2661"/>
  <c r="AC67" i="2661"/>
  <c r="AC68" i="2661"/>
  <c r="AC69" i="2661"/>
  <c r="AC70" i="2661"/>
  <c r="AC71" i="2661"/>
  <c r="AC72" i="2661"/>
  <c r="AC73" i="2661"/>
  <c r="AC74" i="2661"/>
  <c r="AC75" i="2661"/>
  <c r="AC76" i="2661"/>
  <c r="AC77" i="2661"/>
  <c r="AC78" i="2661"/>
  <c r="AC79" i="2661"/>
  <c r="AC80" i="2661"/>
  <c r="AC81" i="2661"/>
  <c r="AC82" i="2661"/>
  <c r="AC83" i="2661"/>
  <c r="AC84" i="2661"/>
  <c r="AC85" i="2661"/>
  <c r="AC86" i="2661"/>
  <c r="AC87" i="2661"/>
  <c r="AC88" i="2661"/>
  <c r="AC89" i="2661"/>
  <c r="AC90" i="2661"/>
  <c r="AC91" i="2661"/>
  <c r="AC92" i="2661"/>
  <c r="AC93" i="2661"/>
  <c r="AC94" i="2661"/>
  <c r="AC95" i="2661"/>
  <c r="AC96" i="2661"/>
  <c r="AC97" i="2661"/>
  <c r="AC98" i="2661"/>
  <c r="AC99" i="2661"/>
  <c r="AC100" i="2661"/>
  <c r="AC101" i="2661"/>
  <c r="AC102" i="2661"/>
  <c r="AC103" i="2661"/>
  <c r="AC104" i="2661"/>
  <c r="AC105" i="2661"/>
  <c r="AC106" i="2661"/>
  <c r="AC107" i="2661"/>
  <c r="AC108" i="2661"/>
  <c r="AC109" i="2661"/>
  <c r="AC110" i="2661"/>
  <c r="AC111" i="2661"/>
  <c r="AC112" i="2661"/>
  <c r="AC113" i="2661"/>
  <c r="AC114" i="2661"/>
  <c r="AC115" i="2661"/>
  <c r="AC116" i="2661"/>
  <c r="AC117" i="2661"/>
  <c r="AC118" i="2661"/>
  <c r="AC119" i="2661"/>
  <c r="AC120" i="2661"/>
  <c r="AC121" i="2661"/>
  <c r="AC122" i="2661"/>
  <c r="AC123" i="2661"/>
  <c r="AC124" i="2661"/>
  <c r="AC125" i="2661"/>
  <c r="AC126" i="2661"/>
  <c r="AC127" i="2661"/>
  <c r="AC128" i="2661"/>
  <c r="AC129" i="2661"/>
  <c r="AC130" i="2661"/>
  <c r="AC131" i="2661"/>
  <c r="AC132" i="2661"/>
  <c r="AC133" i="2661"/>
  <c r="AC134" i="2661"/>
  <c r="AC135" i="2661"/>
  <c r="AC136" i="2661"/>
  <c r="AC137" i="2661"/>
  <c r="AC138" i="2661"/>
  <c r="AC139" i="2661"/>
  <c r="AC140" i="2661"/>
  <c r="AC141" i="2661"/>
  <c r="AC142" i="2661"/>
  <c r="AC143" i="2661"/>
  <c r="AC144" i="2661"/>
  <c r="AC145" i="2661"/>
  <c r="AC146" i="2661"/>
  <c r="AC147" i="2661"/>
  <c r="AC148" i="2661"/>
  <c r="AC149" i="2661"/>
  <c r="AC150" i="2661"/>
  <c r="AC151" i="2661"/>
  <c r="AC152" i="2661"/>
  <c r="AC153" i="2661"/>
  <c r="AC154" i="2661"/>
  <c r="AC155" i="2661"/>
  <c r="AC156" i="2661"/>
  <c r="AC157" i="2661"/>
  <c r="AC158" i="2661"/>
  <c r="AC159" i="2661"/>
  <c r="AC160" i="2661"/>
  <c r="AC161" i="2661"/>
  <c r="AC162" i="2661"/>
  <c r="AC163" i="2661"/>
  <c r="AC164" i="2661"/>
  <c r="AC165" i="2661"/>
  <c r="AC166" i="2661"/>
  <c r="AC167" i="2661"/>
  <c r="AC168" i="2661"/>
  <c r="AC169" i="2661"/>
  <c r="AC170" i="2661"/>
  <c r="AC171" i="2661"/>
  <c r="AC172" i="2661"/>
  <c r="AC173" i="2661"/>
  <c r="AC174" i="2661"/>
  <c r="AC175" i="2661"/>
  <c r="AC176" i="2661"/>
  <c r="AC177" i="2661"/>
  <c r="AC178" i="2661"/>
  <c r="AC179" i="2661"/>
  <c r="AC180" i="2661"/>
  <c r="AC181" i="2661"/>
  <c r="AC182" i="2661"/>
  <c r="AC183" i="2661"/>
  <c r="AC184" i="2661"/>
  <c r="AC185" i="2661"/>
  <c r="AC186" i="2661"/>
  <c r="AC187" i="2661"/>
  <c r="AC188" i="2661"/>
  <c r="AC189" i="2661"/>
  <c r="AC190" i="2661"/>
  <c r="AC191" i="2661"/>
  <c r="AC192" i="2661"/>
  <c r="AC193" i="2661"/>
  <c r="AC194" i="2661"/>
  <c r="AC195" i="2661"/>
  <c r="AC196" i="2661"/>
  <c r="AC197" i="2661"/>
  <c r="AC198" i="2661"/>
  <c r="AC199" i="2661"/>
  <c r="AC200" i="2661"/>
  <c r="AC201" i="2661"/>
  <c r="AC202" i="2661"/>
  <c r="AC203" i="2661"/>
  <c r="AC204" i="2661"/>
  <c r="AC205" i="2661"/>
  <c r="AC206" i="2661"/>
  <c r="AC207" i="2661"/>
  <c r="AC208" i="2661"/>
  <c r="AC209" i="2661"/>
  <c r="AC210" i="2661"/>
  <c r="AC211" i="2661"/>
  <c r="AC212" i="2661"/>
  <c r="AC213" i="2661"/>
  <c r="AC214" i="2661"/>
  <c r="AC215" i="2661"/>
  <c r="AC216" i="2661"/>
  <c r="AC217" i="2661"/>
  <c r="AC218" i="2661"/>
  <c r="AC219" i="2661"/>
  <c r="AC220" i="2661"/>
  <c r="AC221" i="2661"/>
  <c r="AC222" i="2661"/>
  <c r="AC223" i="2661"/>
  <c r="AC224" i="2661"/>
  <c r="AC225" i="2661"/>
  <c r="AC226" i="2661"/>
  <c r="AC227" i="2661"/>
  <c r="AC228" i="2661"/>
  <c r="AC229" i="2661"/>
  <c r="AC230" i="2661"/>
  <c r="AC231" i="2661"/>
  <c r="AC232" i="2661"/>
  <c r="AC233" i="2661"/>
  <c r="AC234" i="2661"/>
  <c r="AC235" i="2661"/>
  <c r="AC236" i="2661"/>
  <c r="AC237" i="2661"/>
  <c r="AC238" i="2661"/>
  <c r="AC239" i="2661"/>
  <c r="AC240" i="2661"/>
  <c r="AC241" i="2661"/>
  <c r="AC242" i="2661"/>
  <c r="AC243" i="2661"/>
  <c r="AC244" i="2661"/>
  <c r="AC245" i="2661"/>
  <c r="AC246" i="2661"/>
  <c r="AC247" i="2661"/>
  <c r="AC248" i="2661"/>
  <c r="AC249" i="2661"/>
  <c r="AC250" i="2661"/>
  <c r="AC251" i="2661"/>
  <c r="AC252" i="2661"/>
  <c r="AC253" i="2661"/>
  <c r="AC254" i="2661"/>
  <c r="AC255" i="2661"/>
  <c r="AC256" i="2661"/>
  <c r="AC257" i="2661"/>
  <c r="AC258" i="2661"/>
  <c r="AC259" i="2661"/>
  <c r="AC260" i="2661"/>
  <c r="AC261" i="2661"/>
  <c r="AC262" i="2661"/>
  <c r="AC263" i="2661"/>
  <c r="AC264" i="2661"/>
  <c r="AC265" i="2661"/>
  <c r="AC266" i="2661"/>
  <c r="AC267" i="2661"/>
  <c r="AC268" i="2661"/>
  <c r="AC269" i="2661"/>
  <c r="AC270" i="2661"/>
  <c r="AC271" i="2661"/>
  <c r="AC272" i="2661"/>
  <c r="AC273" i="2661"/>
  <c r="AC274" i="2661"/>
  <c r="AC275" i="2661"/>
  <c r="AC276" i="2661"/>
  <c r="AC277" i="2661"/>
  <c r="AC278" i="2661"/>
  <c r="AC279" i="2661"/>
  <c r="AC280" i="2661"/>
  <c r="AC281" i="2661"/>
  <c r="AC282" i="2661"/>
  <c r="AC283" i="2661"/>
  <c r="AC284" i="2661"/>
  <c r="AC285" i="2661"/>
  <c r="AC286" i="2661"/>
  <c r="AC287" i="2661"/>
  <c r="AC288" i="2661"/>
  <c r="AC289" i="2661"/>
  <c r="AC290" i="2661"/>
  <c r="AC291" i="2661"/>
  <c r="AC292" i="2661"/>
  <c r="AC293" i="2661"/>
  <c r="AC294" i="2661"/>
  <c r="AC295" i="2661"/>
  <c r="AC296" i="2661"/>
  <c r="AC297" i="2661"/>
  <c r="AC298" i="2661"/>
  <c r="AC299" i="2661"/>
  <c r="AC300" i="2661"/>
  <c r="AC301" i="2661"/>
  <c r="AC302" i="2661"/>
  <c r="AC303" i="2661"/>
  <c r="AC304" i="2661"/>
  <c r="AC305" i="2661"/>
  <c r="AC306" i="2661"/>
  <c r="AC307" i="2661"/>
  <c r="AC308" i="2661"/>
  <c r="AC309" i="2661"/>
  <c r="AC310" i="2661"/>
  <c r="AC311" i="2661"/>
  <c r="AC312" i="2661"/>
  <c r="AC313" i="2661"/>
  <c r="AC314" i="2661"/>
  <c r="AC315" i="2661"/>
  <c r="AC316" i="2661"/>
  <c r="AC317" i="2661"/>
  <c r="AC318" i="2661"/>
  <c r="AC319" i="2661"/>
  <c r="AC320" i="2661"/>
  <c r="AC321" i="2661"/>
  <c r="AC322" i="2661"/>
  <c r="AC323" i="2661"/>
  <c r="AC324" i="2661"/>
  <c r="AC325" i="2661"/>
  <c r="AC326" i="2661"/>
  <c r="AC327" i="2661"/>
  <c r="AC328" i="2661"/>
  <c r="AC329" i="2661"/>
  <c r="AC330" i="2661"/>
  <c r="AC331" i="2661"/>
  <c r="AC332" i="2661"/>
  <c r="AC333" i="2661"/>
  <c r="AC334" i="2661"/>
  <c r="AC335" i="2661"/>
  <c r="AC336" i="2661"/>
  <c r="AC337" i="2661"/>
  <c r="AC338" i="2661"/>
  <c r="AC339" i="2661"/>
  <c r="AC340" i="2661"/>
  <c r="AC341" i="2661"/>
  <c r="AC342" i="2661"/>
  <c r="AC343" i="2661"/>
  <c r="AC344" i="2661"/>
  <c r="AC345" i="2661"/>
  <c r="AC346" i="2661"/>
  <c r="AC347" i="2661"/>
  <c r="AC348" i="2661"/>
  <c r="AC349" i="2661"/>
  <c r="AC350" i="2661"/>
  <c r="AC351" i="2661"/>
  <c r="AC352" i="2661"/>
  <c r="AC353" i="2661"/>
  <c r="AC354" i="2661"/>
  <c r="AC355" i="2661"/>
  <c r="AC356" i="2661"/>
  <c r="AC357" i="2661"/>
  <c r="AC358" i="2661"/>
  <c r="AC359" i="2661"/>
  <c r="AC360" i="2661"/>
  <c r="AC361" i="2661"/>
  <c r="AC362" i="2661"/>
  <c r="AC363" i="2661"/>
  <c r="AC364" i="2661"/>
  <c r="AC365" i="2661"/>
  <c r="AC366" i="2661"/>
  <c r="AC367" i="2661"/>
  <c r="AC368" i="2661"/>
  <c r="AC369" i="2661"/>
  <c r="AC370" i="2661"/>
  <c r="AC371" i="2661"/>
  <c r="AC372" i="2661"/>
  <c r="AC373" i="2661"/>
  <c r="AC374" i="2661"/>
  <c r="AC375" i="2661"/>
  <c r="AC376" i="2661"/>
  <c r="AC377" i="2661"/>
  <c r="AC378" i="2661"/>
  <c r="AC379" i="2661"/>
  <c r="AC380" i="2661"/>
  <c r="AC381" i="2661"/>
  <c r="AC382" i="2661"/>
  <c r="AC383" i="2661"/>
  <c r="AC384" i="2661"/>
  <c r="AC385" i="2661"/>
  <c r="AC386" i="2661"/>
  <c r="AC387" i="2661"/>
  <c r="AC388" i="2661"/>
  <c r="AC389" i="2661"/>
  <c r="AC390" i="2661"/>
  <c r="AC391" i="2661"/>
  <c r="AC392" i="2661"/>
  <c r="AC393" i="2661"/>
  <c r="AC394" i="2661"/>
  <c r="AC395" i="2661"/>
  <c r="AC396" i="2661"/>
  <c r="AC397" i="2661"/>
  <c r="AC398" i="2661"/>
  <c r="AC399" i="2661"/>
  <c r="AC400" i="2661"/>
  <c r="AC401" i="2661"/>
  <c r="AC402" i="2661"/>
  <c r="AC403" i="2661"/>
  <c r="AC404" i="2661"/>
  <c r="AC405" i="2661"/>
  <c r="AC406" i="2661"/>
  <c r="AC407" i="2661"/>
  <c r="AC408" i="2661"/>
  <c r="AC409" i="2661"/>
  <c r="AC410" i="2661"/>
  <c r="AC411" i="2661"/>
  <c r="AC412" i="2661"/>
  <c r="AC413" i="2661"/>
  <c r="AC414" i="2661"/>
  <c r="AC415" i="2661"/>
  <c r="AC416" i="2661"/>
  <c r="AC417" i="2661"/>
  <c r="AC418" i="2661"/>
  <c r="AC419" i="2661"/>
  <c r="AC420" i="2661"/>
  <c r="AC421" i="2661"/>
  <c r="AC422" i="2661"/>
  <c r="AC423" i="2661"/>
  <c r="AC424" i="2661"/>
  <c r="AC425" i="2661"/>
  <c r="AC426" i="2661"/>
  <c r="AC427" i="2661"/>
  <c r="AC428" i="2661"/>
  <c r="AC429" i="2661"/>
  <c r="AC430" i="2661"/>
  <c r="AC431" i="2661"/>
  <c r="AC432" i="2661"/>
  <c r="AC433" i="2661"/>
  <c r="AC434" i="2661"/>
  <c r="AC435" i="2661"/>
  <c r="AC436" i="2661"/>
  <c r="AC437" i="2661"/>
  <c r="AC438" i="2661"/>
  <c r="AC439" i="2661"/>
  <c r="AC440" i="2661"/>
  <c r="AC441" i="2661"/>
  <c r="AC442" i="2661"/>
  <c r="AC443" i="2661"/>
  <c r="AC444" i="2661"/>
  <c r="AC445" i="2661"/>
  <c r="AC446" i="2661"/>
  <c r="AC447" i="2661"/>
  <c r="AC448" i="2661"/>
  <c r="AC449" i="2661"/>
  <c r="AC450" i="2661"/>
  <c r="AC451" i="2661"/>
  <c r="AC452" i="2661"/>
  <c r="AC453" i="2661"/>
  <c r="AC454" i="2661"/>
  <c r="AC455" i="2661"/>
  <c r="AC456" i="2661"/>
  <c r="AC457" i="2661"/>
  <c r="AC458" i="2661"/>
  <c r="AC459" i="2661"/>
  <c r="AC460" i="2661"/>
  <c r="AC461" i="2661"/>
  <c r="AC462" i="2661"/>
  <c r="AC463" i="2661"/>
  <c r="AC464" i="2661"/>
  <c r="AC465" i="2661"/>
  <c r="AC466" i="2661"/>
  <c r="AC467" i="2661"/>
  <c r="AC468" i="2661"/>
  <c r="AC469" i="2661"/>
  <c r="AC470" i="2661"/>
  <c r="AC471" i="2661"/>
  <c r="AC472" i="2661"/>
  <c r="AC473" i="2661"/>
  <c r="AC474" i="2661"/>
  <c r="AC475" i="2661"/>
  <c r="AC476" i="2661"/>
  <c r="AC477" i="2661"/>
  <c r="AC478" i="2661"/>
  <c r="AC479" i="2661"/>
  <c r="AC480" i="2661"/>
  <c r="AC481" i="2661"/>
  <c r="AC482" i="2661"/>
  <c r="AC483" i="2661"/>
  <c r="AC484" i="2661"/>
  <c r="AC485" i="2661"/>
  <c r="AC486" i="2661"/>
  <c r="AC487" i="2661"/>
  <c r="AC488" i="2661"/>
  <c r="AC489" i="2661"/>
  <c r="AC490" i="2661"/>
  <c r="AC491" i="2661"/>
  <c r="AC492" i="2661"/>
  <c r="AC493" i="2661"/>
  <c r="AC494" i="2661"/>
  <c r="AC495" i="2661"/>
  <c r="AC496" i="2661"/>
  <c r="AC497" i="2661"/>
  <c r="AC498" i="2661"/>
  <c r="AC499" i="2661"/>
  <c r="AC500" i="2661"/>
  <c r="AC501" i="2661"/>
  <c r="AC502" i="2661"/>
  <c r="AC503" i="2661"/>
  <c r="AC504" i="2661"/>
  <c r="AC505" i="2661"/>
  <c r="AC506" i="2661"/>
  <c r="AC507" i="2661"/>
  <c r="AC508" i="2661"/>
  <c r="AC509" i="2661"/>
  <c r="AC510" i="2661"/>
  <c r="AC511" i="2661"/>
  <c r="AC512" i="2661"/>
  <c r="AC513" i="2661"/>
  <c r="AC514" i="2661"/>
  <c r="AC515" i="2661"/>
  <c r="AC516" i="2661"/>
  <c r="AC517" i="2661"/>
  <c r="AC518" i="2661"/>
  <c r="AC519" i="2661"/>
  <c r="AC520" i="2661"/>
  <c r="AC521" i="2661"/>
  <c r="AC522" i="2661"/>
  <c r="AC523" i="2661"/>
  <c r="AC524" i="2661"/>
  <c r="AC525" i="2661"/>
  <c r="AC526" i="2661"/>
  <c r="AC527" i="2661"/>
  <c r="AC528" i="2661"/>
  <c r="AC529" i="2661"/>
  <c r="AC530" i="2661"/>
  <c r="AC531" i="2661"/>
  <c r="AC532" i="2661"/>
  <c r="AC533" i="2661"/>
  <c r="AC534" i="2661"/>
  <c r="AC535" i="2661"/>
  <c r="AC536" i="2661"/>
  <c r="AC537" i="2661"/>
  <c r="AC538" i="2661"/>
  <c r="AC539" i="2661"/>
  <c r="AC540" i="2661"/>
  <c r="AC541" i="2661"/>
  <c r="AC542" i="2661"/>
  <c r="AC543" i="2661"/>
  <c r="AC544" i="2661"/>
  <c r="AC545" i="2661"/>
  <c r="AC546" i="2661"/>
  <c r="AC547" i="2661"/>
  <c r="AC548" i="2661"/>
  <c r="AC549" i="2661"/>
  <c r="AC550" i="2661"/>
  <c r="AC551" i="2661"/>
  <c r="AC552" i="2661"/>
  <c r="AC553" i="2661"/>
  <c r="AC554" i="2661"/>
  <c r="AC555" i="2661"/>
  <c r="AC556" i="2661"/>
  <c r="AC557" i="2661"/>
  <c r="AC558" i="2661"/>
  <c r="AC559" i="2661"/>
  <c r="AC560" i="2661"/>
  <c r="AC561" i="2661"/>
  <c r="AC562" i="2661"/>
  <c r="AC563" i="2661"/>
  <c r="AC564" i="2661"/>
  <c r="AC565" i="2661"/>
  <c r="AC566" i="2661"/>
  <c r="AC567" i="2661"/>
  <c r="AC568" i="2661"/>
  <c r="AC569" i="2661"/>
  <c r="AC570" i="2661"/>
  <c r="AC571" i="2661"/>
  <c r="AC572" i="2661"/>
  <c r="AC573" i="2661"/>
  <c r="AC574" i="2661"/>
  <c r="AC575" i="2661"/>
  <c r="AC576" i="2661"/>
  <c r="AC577" i="2661"/>
  <c r="AC578" i="2661"/>
  <c r="AC579" i="2661"/>
  <c r="AC580" i="2661"/>
  <c r="AC581" i="2661"/>
  <c r="AC582" i="2661"/>
  <c r="AC583" i="2661"/>
  <c r="AC584" i="2661"/>
  <c r="AC585" i="2661"/>
  <c r="AC586" i="2661"/>
  <c r="AC587" i="2661"/>
  <c r="AC588" i="2661"/>
  <c r="AC589" i="2661"/>
  <c r="AC590" i="2661"/>
  <c r="AC591" i="2661"/>
  <c r="AC592" i="2661"/>
  <c r="AC593" i="2661"/>
  <c r="AC594" i="2661"/>
  <c r="AC595" i="2661"/>
  <c r="AC596" i="2661"/>
  <c r="AC597" i="2661"/>
  <c r="AC598" i="2661"/>
  <c r="AC599" i="2661"/>
  <c r="AC600" i="2661"/>
  <c r="AC601" i="2661"/>
  <c r="AC602" i="2661"/>
  <c r="AC603" i="2661"/>
  <c r="AC604" i="2661"/>
  <c r="AC605" i="2661"/>
  <c r="AC606" i="2661"/>
  <c r="AC607" i="2661"/>
  <c r="AC608" i="2661"/>
  <c r="AC609" i="2661"/>
  <c r="AC610" i="2661"/>
  <c r="AC611" i="2661"/>
  <c r="AC612" i="2661"/>
  <c r="AC613" i="2661"/>
  <c r="AC614" i="2661"/>
  <c r="AC615" i="2661"/>
  <c r="AC616" i="2661"/>
  <c r="AC617" i="2661"/>
  <c r="AC618" i="2661"/>
  <c r="AC619" i="2661"/>
  <c r="AC620" i="2661"/>
  <c r="AC621" i="2661"/>
  <c r="AC622" i="2661"/>
  <c r="AC623" i="2661"/>
  <c r="AC624" i="2661"/>
  <c r="AC625" i="2661"/>
  <c r="AC626" i="2661"/>
  <c r="AC627" i="2661"/>
  <c r="AC628" i="2661"/>
  <c r="AC629" i="2661"/>
  <c r="AC630" i="2661"/>
  <c r="AC631" i="2661"/>
  <c r="AC632" i="2661"/>
  <c r="AC633" i="2661"/>
  <c r="AC634" i="2661"/>
  <c r="AC635" i="2661"/>
  <c r="AC636" i="2661"/>
  <c r="AC637" i="2661"/>
  <c r="AC638" i="2661"/>
  <c r="AC639" i="2661"/>
  <c r="AC640" i="2661"/>
  <c r="AC641" i="2661"/>
  <c r="AC642" i="2661"/>
  <c r="AC643" i="2661"/>
  <c r="AC644" i="2661"/>
  <c r="AC645" i="2661"/>
  <c r="AC646" i="2661"/>
  <c r="AC647" i="2661"/>
  <c r="AC648" i="2661"/>
  <c r="AC649" i="2661"/>
  <c r="AC650" i="2661"/>
  <c r="AC651" i="2661"/>
  <c r="AC652" i="2661"/>
  <c r="AC653" i="2661"/>
  <c r="AC654" i="2661"/>
  <c r="AC655" i="2661"/>
  <c r="AC656" i="2661"/>
  <c r="AC657" i="2661"/>
  <c r="AC658" i="2661"/>
  <c r="AC659" i="2661"/>
  <c r="AC660" i="2661"/>
  <c r="AC661" i="2661"/>
  <c r="AC662" i="2661"/>
  <c r="AC663" i="2661"/>
  <c r="AC664" i="2661"/>
  <c r="AC665" i="2661"/>
  <c r="AC666" i="2661"/>
  <c r="AC667" i="2661"/>
  <c r="AC668" i="2661"/>
  <c r="AC669" i="2661"/>
  <c r="AC670" i="2661"/>
  <c r="AC671" i="2661"/>
  <c r="AC672" i="2661"/>
  <c r="AC673" i="2661"/>
  <c r="AC674" i="2661"/>
  <c r="AC675" i="2661"/>
  <c r="AC676" i="2661"/>
  <c r="AC677" i="2661"/>
  <c r="AC678" i="2661"/>
  <c r="AC679" i="2661"/>
  <c r="AC680" i="2661"/>
  <c r="AC681" i="2661"/>
  <c r="AC682" i="2661"/>
  <c r="AC683" i="2661"/>
  <c r="AC684" i="2661"/>
  <c r="AC685" i="2661"/>
  <c r="AC686" i="2661"/>
  <c r="AC687" i="2661"/>
  <c r="AC688" i="2661"/>
  <c r="AC689" i="2661"/>
  <c r="AC690" i="2661"/>
  <c r="AC691" i="2661"/>
  <c r="AC692" i="2661"/>
  <c r="AC693" i="2661"/>
  <c r="AC694" i="2661"/>
  <c r="AC695" i="2661"/>
  <c r="AC696" i="2661"/>
  <c r="AC697" i="2661"/>
  <c r="AC698" i="2661"/>
  <c r="AC699" i="2661"/>
  <c r="AC700" i="2661"/>
  <c r="AC701" i="2661"/>
  <c r="AC702" i="2661"/>
  <c r="AC703" i="2661"/>
  <c r="AC704" i="2661"/>
  <c r="AC705" i="2661"/>
  <c r="AC706" i="2661"/>
  <c r="AC707" i="2661"/>
  <c r="AC708" i="2661"/>
  <c r="AC709" i="2661"/>
  <c r="AC710" i="2661"/>
  <c r="AC711" i="2661"/>
  <c r="AC712" i="2661"/>
  <c r="AC713" i="2661"/>
  <c r="AC714" i="2661"/>
  <c r="AC715" i="2661"/>
  <c r="AC716" i="2661"/>
  <c r="AC717" i="2661"/>
  <c r="AC718" i="2661"/>
  <c r="AC719" i="2661"/>
  <c r="AC720" i="2661"/>
  <c r="AC721" i="2661"/>
  <c r="AC722" i="2661"/>
  <c r="AC723" i="2661"/>
  <c r="AC724" i="2661"/>
  <c r="AC725" i="2661"/>
  <c r="AC726" i="2661"/>
  <c r="AC727" i="2661"/>
  <c r="AC728" i="2661"/>
  <c r="AC729" i="2661"/>
  <c r="AC730" i="2661"/>
  <c r="AC731" i="2661"/>
  <c r="AC732" i="2661"/>
  <c r="AC733" i="2661"/>
  <c r="AC734" i="2661"/>
  <c r="AC735" i="2661"/>
  <c r="AC736" i="2661"/>
  <c r="AC737" i="2661"/>
  <c r="AC738" i="2661"/>
  <c r="AC739" i="2661"/>
  <c r="AC740" i="2661"/>
  <c r="AC741" i="2661"/>
  <c r="AC742" i="2661"/>
  <c r="AC743" i="2661"/>
  <c r="AC744" i="2661"/>
  <c r="AC745" i="2661"/>
  <c r="AC746" i="2661"/>
  <c r="AC747" i="2661"/>
  <c r="AC748" i="2661"/>
  <c r="AC749" i="2661"/>
  <c r="AC750" i="2661"/>
  <c r="AC751" i="2661"/>
  <c r="AC752" i="2661"/>
  <c r="AC753" i="2661"/>
  <c r="AC754" i="2661"/>
  <c r="AC755" i="2661"/>
  <c r="AC756" i="2661"/>
  <c r="AC757" i="2661"/>
  <c r="AC758" i="2661"/>
  <c r="AC759" i="2661"/>
  <c r="AC760" i="2661"/>
  <c r="AC761" i="2661"/>
  <c r="AC762" i="2661"/>
  <c r="AC763" i="2661"/>
  <c r="AC764" i="2661"/>
  <c r="AC765" i="2661"/>
  <c r="AC766" i="2661"/>
  <c r="AC767" i="2661"/>
  <c r="AC768" i="2661"/>
  <c r="AC769" i="2661"/>
  <c r="AC770" i="2661"/>
  <c r="AC771" i="2661"/>
  <c r="AC772" i="2661"/>
  <c r="AC773" i="2661"/>
  <c r="AC774" i="2661"/>
  <c r="AC775" i="2661"/>
  <c r="AC776" i="2661"/>
  <c r="AC777" i="2661"/>
  <c r="AC778" i="2661"/>
  <c r="AC779" i="2661"/>
  <c r="AC780" i="2661"/>
  <c r="AC781" i="2661"/>
  <c r="AC782" i="2661"/>
  <c r="AC783" i="2661"/>
  <c r="AC784" i="2661"/>
  <c r="AC785" i="2661"/>
  <c r="AC786" i="2661"/>
  <c r="AC787" i="2661"/>
  <c r="AC788" i="2661"/>
  <c r="AC789" i="2661"/>
  <c r="AC790" i="2661"/>
  <c r="AC791" i="2661"/>
  <c r="AC792" i="2661"/>
  <c r="AC793" i="2661"/>
  <c r="AC794" i="2661"/>
  <c r="AC795" i="2661"/>
  <c r="AC796" i="2661"/>
  <c r="AC797" i="2661"/>
  <c r="AC798" i="2661"/>
  <c r="AC799" i="2661"/>
  <c r="AC800" i="2661"/>
  <c r="AC801" i="2661"/>
  <c r="AC802" i="2661"/>
  <c r="AC803" i="2661"/>
  <c r="AC804" i="2661"/>
  <c r="AC805" i="2661"/>
  <c r="AC806" i="2661"/>
  <c r="AC807" i="2661"/>
  <c r="AC808" i="2661"/>
  <c r="AC809" i="2661"/>
  <c r="AC810" i="2661"/>
  <c r="AC811" i="2661"/>
  <c r="AC812" i="2661"/>
  <c r="AC813" i="2661"/>
  <c r="AC814" i="2661"/>
  <c r="AC815" i="2661"/>
  <c r="AC816" i="2661"/>
  <c r="AC817" i="2661"/>
  <c r="AC818" i="2661"/>
  <c r="AC819" i="2661"/>
  <c r="AC820" i="2661"/>
  <c r="AC821" i="2661"/>
  <c r="AC822" i="2661"/>
  <c r="AC823" i="2661"/>
  <c r="AC824" i="2661"/>
  <c r="AC825" i="2661"/>
  <c r="AC826" i="2661"/>
  <c r="AC827" i="2661"/>
  <c r="AC828" i="2661"/>
  <c r="AC829" i="2661"/>
  <c r="AC830" i="2661"/>
  <c r="AC831" i="2661"/>
  <c r="AC832" i="2661"/>
  <c r="AC833" i="2661"/>
  <c r="AC834" i="2661"/>
  <c r="AC835" i="2661"/>
  <c r="AC836" i="2661"/>
  <c r="AC837" i="2661"/>
  <c r="AC838" i="2661"/>
  <c r="AC839" i="2661"/>
  <c r="AC840" i="2661"/>
  <c r="AC841" i="2661"/>
  <c r="AC842" i="2661"/>
  <c r="AC843" i="2661"/>
  <c r="AC844" i="2661"/>
  <c r="AC845" i="2661"/>
  <c r="AC846" i="2661"/>
  <c r="AC847" i="2661"/>
  <c r="AC848" i="2661"/>
  <c r="AC849" i="2661"/>
  <c r="AC850" i="2661"/>
  <c r="AC851" i="2661"/>
  <c r="AC852" i="2661"/>
  <c r="AC853" i="2661"/>
  <c r="AC854" i="2661"/>
  <c r="AC855" i="2661"/>
  <c r="AC856" i="2661"/>
  <c r="AC857" i="2661"/>
  <c r="AC858" i="2661"/>
  <c r="AC859" i="2661"/>
  <c r="AC860" i="2661"/>
  <c r="AC861" i="2661"/>
  <c r="AC862" i="2661"/>
  <c r="AC863" i="2661"/>
  <c r="AC864" i="2661"/>
  <c r="AC865" i="2661"/>
  <c r="AC866" i="2661"/>
  <c r="AC867" i="2661"/>
  <c r="AC868" i="2661"/>
  <c r="AC869" i="2661"/>
  <c r="AC870" i="2661"/>
  <c r="AC871" i="2661"/>
  <c r="AC872" i="2661"/>
  <c r="AC873" i="2661"/>
  <c r="AC874" i="2661"/>
  <c r="AC875" i="2661"/>
  <c r="AC876" i="2661"/>
  <c r="AC877" i="2661"/>
  <c r="AC878" i="2661"/>
  <c r="AC879" i="2661"/>
  <c r="AC880" i="2661"/>
  <c r="AC881" i="2661"/>
  <c r="AC882" i="2661"/>
  <c r="AC883" i="2661"/>
  <c r="AC884" i="2661"/>
  <c r="AC885" i="2661"/>
  <c r="AC886" i="2661"/>
  <c r="AC887" i="2661"/>
  <c r="AC888" i="2661"/>
  <c r="AC889" i="2661"/>
  <c r="AC890" i="2661"/>
  <c r="AC891" i="2661"/>
  <c r="AC892" i="2661"/>
  <c r="AC893" i="2661"/>
  <c r="AC894" i="2661"/>
  <c r="AC895" i="2661"/>
  <c r="AC896" i="2661"/>
  <c r="AC897" i="2661"/>
  <c r="AC898" i="2661"/>
  <c r="AC899" i="2661"/>
  <c r="AC900" i="2661"/>
  <c r="AC901" i="2661"/>
  <c r="AC902" i="2661"/>
  <c r="AC903" i="2661"/>
  <c r="AC904" i="2661"/>
  <c r="AC905" i="2661"/>
  <c r="AC906" i="2661"/>
  <c r="AC907" i="2661"/>
  <c r="AC908" i="2661"/>
  <c r="AC909" i="2661"/>
  <c r="AC910" i="2661"/>
  <c r="AC911" i="2661"/>
  <c r="AC912" i="2661"/>
  <c r="AC913" i="2661"/>
  <c r="AC914" i="2661"/>
  <c r="AC915" i="2661"/>
  <c r="AC916" i="2661"/>
  <c r="AC917" i="2661"/>
  <c r="AC918" i="2661"/>
  <c r="AC919" i="2661"/>
  <c r="AC920" i="2661"/>
  <c r="AC921" i="2661"/>
  <c r="AC922" i="2661"/>
  <c r="AC923" i="2661"/>
  <c r="AC924" i="2661"/>
  <c r="AC925" i="2661"/>
  <c r="AC926" i="2661"/>
  <c r="AC927" i="2661"/>
  <c r="AC928" i="2661"/>
  <c r="AC929" i="2661"/>
  <c r="AC930" i="2661"/>
  <c r="AC931" i="2661"/>
  <c r="AC932" i="2661"/>
  <c r="AC933" i="2661"/>
  <c r="AC934" i="2661"/>
  <c r="AC935" i="2661"/>
  <c r="AC936" i="2661"/>
  <c r="AC937" i="2661"/>
  <c r="AC938" i="2661"/>
  <c r="AC939" i="2661"/>
  <c r="AC940" i="2661"/>
  <c r="AC941" i="2661"/>
  <c r="AC942" i="2661"/>
  <c r="AC943" i="2661"/>
  <c r="AC944" i="2661"/>
  <c r="AC945" i="2661"/>
  <c r="AC946" i="2661"/>
  <c r="AC947" i="2661"/>
  <c r="AC948" i="2661"/>
  <c r="AC949" i="2661"/>
  <c r="AC950" i="2661"/>
  <c r="AC951" i="2661"/>
  <c r="AC952" i="2661"/>
  <c r="AC953" i="2661"/>
  <c r="AC954" i="2661"/>
  <c r="AC955" i="2661"/>
  <c r="AC956" i="2661"/>
  <c r="AC957" i="2661"/>
  <c r="AC958" i="2661"/>
  <c r="AC959" i="2661"/>
  <c r="AC960" i="2661"/>
  <c r="AC961" i="2661"/>
  <c r="AC962" i="2661"/>
  <c r="AC963" i="2661"/>
  <c r="AC964" i="2661"/>
  <c r="AC965" i="2661"/>
  <c r="AB7" i="2661"/>
  <c r="AD7" i="2661" s="1"/>
  <c r="AE7" i="2661" s="1"/>
  <c r="AB8" i="2661"/>
  <c r="AD8" i="2661" s="1"/>
  <c r="AE8" i="2661" s="1"/>
  <c r="AB9" i="2661"/>
  <c r="AD9" i="2661" s="1"/>
  <c r="AE9" i="2661" s="1"/>
  <c r="AB10" i="2661"/>
  <c r="AD10" i="2661" s="1"/>
  <c r="AE10" i="2661" s="1"/>
  <c r="AB11" i="2661"/>
  <c r="AD11" i="2661" s="1"/>
  <c r="AE11" i="2661" s="1"/>
  <c r="AB12" i="2661"/>
  <c r="AD12" i="2661" s="1"/>
  <c r="AE12" i="2661" s="1"/>
  <c r="AB13" i="2661"/>
  <c r="AD13" i="2661" s="1"/>
  <c r="AE13" i="2661" s="1"/>
  <c r="AB14" i="2661"/>
  <c r="AD14" i="2661" s="1"/>
  <c r="AE14" i="2661" s="1"/>
  <c r="AB15" i="2661"/>
  <c r="AD15" i="2661" s="1"/>
  <c r="AE15" i="2661" s="1"/>
  <c r="AB16" i="2661"/>
  <c r="AD16" i="2661" s="1"/>
  <c r="AE16" i="2661" s="1"/>
  <c r="AB17" i="2661"/>
  <c r="AD17" i="2661" s="1"/>
  <c r="AE17" i="2661" s="1"/>
  <c r="AB18" i="2661"/>
  <c r="AD18" i="2661" s="1"/>
  <c r="AE18" i="2661" s="1"/>
  <c r="AB19" i="2661"/>
  <c r="AD19" i="2661" s="1"/>
  <c r="AE19" i="2661" s="1"/>
  <c r="AB20" i="2661"/>
  <c r="AD20" i="2661" s="1"/>
  <c r="AE20" i="2661" s="1"/>
  <c r="AB21" i="2661"/>
  <c r="AD21" i="2661" s="1"/>
  <c r="AE21" i="2661" s="1"/>
  <c r="AB22" i="2661"/>
  <c r="AD22" i="2661" s="1"/>
  <c r="AE22" i="2661" s="1"/>
  <c r="AB23" i="2661"/>
  <c r="AD23" i="2661" s="1"/>
  <c r="AE23" i="2661" s="1"/>
  <c r="AB24" i="2661"/>
  <c r="AD24" i="2661" s="1"/>
  <c r="AE24" i="2661" s="1"/>
  <c r="AB25" i="2661"/>
  <c r="AD25" i="2661" s="1"/>
  <c r="AE25" i="2661" s="1"/>
  <c r="AB26" i="2661"/>
  <c r="AD26" i="2661" s="1"/>
  <c r="AE26" i="2661" s="1"/>
  <c r="AB27" i="2661"/>
  <c r="AD27" i="2661" s="1"/>
  <c r="AE27" i="2661" s="1"/>
  <c r="AB28" i="2661"/>
  <c r="AD28" i="2661" s="1"/>
  <c r="AE28" i="2661" s="1"/>
  <c r="AB29" i="2661"/>
  <c r="AD29" i="2661" s="1"/>
  <c r="AE29" i="2661" s="1"/>
  <c r="AB30" i="2661"/>
  <c r="AD30" i="2661" s="1"/>
  <c r="AE30" i="2661" s="1"/>
  <c r="AB31" i="2661"/>
  <c r="AD31" i="2661" s="1"/>
  <c r="AE31" i="2661" s="1"/>
  <c r="AB32" i="2661"/>
  <c r="AD32" i="2661" s="1"/>
  <c r="AE32" i="2661" s="1"/>
  <c r="AB33" i="2661"/>
  <c r="AD33" i="2661" s="1"/>
  <c r="AE33" i="2661" s="1"/>
  <c r="AB34" i="2661"/>
  <c r="AD34" i="2661" s="1"/>
  <c r="AE34" i="2661" s="1"/>
  <c r="AB35" i="2661"/>
  <c r="AD35" i="2661" s="1"/>
  <c r="AE35" i="2661" s="1"/>
  <c r="AB36" i="2661"/>
  <c r="AD36" i="2661" s="1"/>
  <c r="AE36" i="2661" s="1"/>
  <c r="AB37" i="2661"/>
  <c r="AD37" i="2661" s="1"/>
  <c r="AE37" i="2661" s="1"/>
  <c r="AB38" i="2661"/>
  <c r="AD38" i="2661" s="1"/>
  <c r="AE38" i="2661" s="1"/>
  <c r="AB39" i="2661"/>
  <c r="AD39" i="2661" s="1"/>
  <c r="AE39" i="2661" s="1"/>
  <c r="AB40" i="2661"/>
  <c r="AD40" i="2661" s="1"/>
  <c r="AE40" i="2661" s="1"/>
  <c r="AB41" i="2661"/>
  <c r="AD41" i="2661" s="1"/>
  <c r="AE41" i="2661" s="1"/>
  <c r="AB42" i="2661"/>
  <c r="AD42" i="2661" s="1"/>
  <c r="AE42" i="2661" s="1"/>
  <c r="AB43" i="2661"/>
  <c r="AD43" i="2661" s="1"/>
  <c r="AE43" i="2661" s="1"/>
  <c r="AB44" i="2661"/>
  <c r="AD44" i="2661" s="1"/>
  <c r="AE44" i="2661" s="1"/>
  <c r="AB45" i="2661"/>
  <c r="AD45" i="2661" s="1"/>
  <c r="AE45" i="2661" s="1"/>
  <c r="AB46" i="2661"/>
  <c r="AD46" i="2661" s="1"/>
  <c r="AE46" i="2661" s="1"/>
  <c r="AB47" i="2661"/>
  <c r="AD47" i="2661" s="1"/>
  <c r="AE47" i="2661" s="1"/>
  <c r="AB48" i="2661"/>
  <c r="AD48" i="2661" s="1"/>
  <c r="AE48" i="2661" s="1"/>
  <c r="AB49" i="2661"/>
  <c r="AD49" i="2661" s="1"/>
  <c r="AE49" i="2661" s="1"/>
  <c r="AB50" i="2661"/>
  <c r="AD50" i="2661" s="1"/>
  <c r="AE50" i="2661" s="1"/>
  <c r="AB51" i="2661"/>
  <c r="AD51" i="2661" s="1"/>
  <c r="AE51" i="2661" s="1"/>
  <c r="AB52" i="2661"/>
  <c r="AD52" i="2661" s="1"/>
  <c r="AE52" i="2661" s="1"/>
  <c r="AB53" i="2661"/>
  <c r="AD53" i="2661" s="1"/>
  <c r="AE53" i="2661" s="1"/>
  <c r="AB54" i="2661"/>
  <c r="AD54" i="2661" s="1"/>
  <c r="AE54" i="2661" s="1"/>
  <c r="AB55" i="2661"/>
  <c r="AD55" i="2661" s="1"/>
  <c r="AE55" i="2661" s="1"/>
  <c r="AB56" i="2661"/>
  <c r="AD56" i="2661" s="1"/>
  <c r="AE56" i="2661" s="1"/>
  <c r="AB57" i="2661"/>
  <c r="AD57" i="2661" s="1"/>
  <c r="AE57" i="2661" s="1"/>
  <c r="AB58" i="2661"/>
  <c r="AD58" i="2661" s="1"/>
  <c r="AE58" i="2661" s="1"/>
  <c r="AB59" i="2661"/>
  <c r="AD59" i="2661" s="1"/>
  <c r="AE59" i="2661" s="1"/>
  <c r="AB60" i="2661"/>
  <c r="AD60" i="2661" s="1"/>
  <c r="AE60" i="2661" s="1"/>
  <c r="AB61" i="2661"/>
  <c r="AD61" i="2661" s="1"/>
  <c r="AE61" i="2661" s="1"/>
  <c r="AB62" i="2661"/>
  <c r="AD62" i="2661" s="1"/>
  <c r="AE62" i="2661" s="1"/>
  <c r="AB63" i="2661"/>
  <c r="AD63" i="2661" s="1"/>
  <c r="AE63" i="2661" s="1"/>
  <c r="AB64" i="2661"/>
  <c r="AD64" i="2661" s="1"/>
  <c r="AE64" i="2661" s="1"/>
  <c r="AB65" i="2661"/>
  <c r="AD65" i="2661" s="1"/>
  <c r="AE65" i="2661" s="1"/>
  <c r="AB66" i="2661"/>
  <c r="AD66" i="2661" s="1"/>
  <c r="AE66" i="2661" s="1"/>
  <c r="AB67" i="2661"/>
  <c r="AD67" i="2661" s="1"/>
  <c r="AE67" i="2661" s="1"/>
  <c r="AB68" i="2661"/>
  <c r="AD68" i="2661" s="1"/>
  <c r="AE68" i="2661" s="1"/>
  <c r="AB69" i="2661"/>
  <c r="AD69" i="2661" s="1"/>
  <c r="AE69" i="2661" s="1"/>
  <c r="AB70" i="2661"/>
  <c r="AD70" i="2661" s="1"/>
  <c r="AE70" i="2661" s="1"/>
  <c r="AB71" i="2661"/>
  <c r="AD71" i="2661" s="1"/>
  <c r="AE71" i="2661" s="1"/>
  <c r="AB72" i="2661"/>
  <c r="AD72" i="2661" s="1"/>
  <c r="AE72" i="2661" s="1"/>
  <c r="AB73" i="2661"/>
  <c r="AD73" i="2661" s="1"/>
  <c r="AE73" i="2661" s="1"/>
  <c r="AB74" i="2661"/>
  <c r="AD74" i="2661" s="1"/>
  <c r="AE74" i="2661" s="1"/>
  <c r="AB75" i="2661"/>
  <c r="AD75" i="2661" s="1"/>
  <c r="AE75" i="2661" s="1"/>
  <c r="AB76" i="2661"/>
  <c r="AD76" i="2661" s="1"/>
  <c r="AE76" i="2661" s="1"/>
  <c r="AB77" i="2661"/>
  <c r="AD77" i="2661" s="1"/>
  <c r="AE77" i="2661" s="1"/>
  <c r="AB78" i="2661"/>
  <c r="AD78" i="2661" s="1"/>
  <c r="AE78" i="2661" s="1"/>
  <c r="AB79" i="2661"/>
  <c r="AD79" i="2661" s="1"/>
  <c r="AE79" i="2661" s="1"/>
  <c r="AB80" i="2661"/>
  <c r="AD80" i="2661" s="1"/>
  <c r="AE80" i="2661" s="1"/>
  <c r="AB81" i="2661"/>
  <c r="AD81" i="2661" s="1"/>
  <c r="AE81" i="2661" s="1"/>
  <c r="AB82" i="2661"/>
  <c r="AD82" i="2661" s="1"/>
  <c r="AE82" i="2661" s="1"/>
  <c r="AB83" i="2661"/>
  <c r="AD83" i="2661" s="1"/>
  <c r="AE83" i="2661" s="1"/>
  <c r="AB84" i="2661"/>
  <c r="AD84" i="2661" s="1"/>
  <c r="AE84" i="2661" s="1"/>
  <c r="AB85" i="2661"/>
  <c r="AD85" i="2661" s="1"/>
  <c r="AE85" i="2661" s="1"/>
  <c r="AB86" i="2661"/>
  <c r="AD86" i="2661" s="1"/>
  <c r="AE86" i="2661" s="1"/>
  <c r="AB87" i="2661"/>
  <c r="AD87" i="2661" s="1"/>
  <c r="AE87" i="2661" s="1"/>
  <c r="AB88" i="2661"/>
  <c r="AD88" i="2661" s="1"/>
  <c r="AE88" i="2661" s="1"/>
  <c r="AB89" i="2661"/>
  <c r="AD89" i="2661" s="1"/>
  <c r="AE89" i="2661" s="1"/>
  <c r="AB90" i="2661"/>
  <c r="AD90" i="2661" s="1"/>
  <c r="AE90" i="2661" s="1"/>
  <c r="AB91" i="2661"/>
  <c r="AD91" i="2661" s="1"/>
  <c r="AE91" i="2661" s="1"/>
  <c r="AB92" i="2661"/>
  <c r="AD92" i="2661" s="1"/>
  <c r="AE92" i="2661" s="1"/>
  <c r="AB93" i="2661"/>
  <c r="AD93" i="2661" s="1"/>
  <c r="AE93" i="2661" s="1"/>
  <c r="AB94" i="2661"/>
  <c r="AD94" i="2661" s="1"/>
  <c r="AE94" i="2661" s="1"/>
  <c r="AB95" i="2661"/>
  <c r="AD95" i="2661" s="1"/>
  <c r="AE95" i="2661" s="1"/>
  <c r="AB96" i="2661"/>
  <c r="AD96" i="2661" s="1"/>
  <c r="AE96" i="2661" s="1"/>
  <c r="AB97" i="2661"/>
  <c r="AD97" i="2661" s="1"/>
  <c r="AE97" i="2661" s="1"/>
  <c r="AB98" i="2661"/>
  <c r="AD98" i="2661" s="1"/>
  <c r="AE98" i="2661" s="1"/>
  <c r="AB99" i="2661"/>
  <c r="AD99" i="2661" s="1"/>
  <c r="AE99" i="2661" s="1"/>
  <c r="AB100" i="2661"/>
  <c r="AD100" i="2661" s="1"/>
  <c r="AE100" i="2661" s="1"/>
  <c r="AB101" i="2661"/>
  <c r="AD101" i="2661" s="1"/>
  <c r="AE101" i="2661" s="1"/>
  <c r="AB102" i="2661"/>
  <c r="AD102" i="2661" s="1"/>
  <c r="AE102" i="2661" s="1"/>
  <c r="AB103" i="2661"/>
  <c r="AD103" i="2661" s="1"/>
  <c r="AE103" i="2661" s="1"/>
  <c r="AB104" i="2661"/>
  <c r="AD104" i="2661" s="1"/>
  <c r="AE104" i="2661" s="1"/>
  <c r="AB105" i="2661"/>
  <c r="AD105" i="2661" s="1"/>
  <c r="AE105" i="2661" s="1"/>
  <c r="AB106" i="2661"/>
  <c r="AD106" i="2661" s="1"/>
  <c r="AE106" i="2661" s="1"/>
  <c r="AB107" i="2661"/>
  <c r="AD107" i="2661" s="1"/>
  <c r="AE107" i="2661" s="1"/>
  <c r="AB108" i="2661"/>
  <c r="AD108" i="2661" s="1"/>
  <c r="AE108" i="2661" s="1"/>
  <c r="AB109" i="2661"/>
  <c r="AD109" i="2661" s="1"/>
  <c r="AE109" i="2661" s="1"/>
  <c r="AB110" i="2661"/>
  <c r="AD110" i="2661" s="1"/>
  <c r="AE110" i="2661" s="1"/>
  <c r="AB111" i="2661"/>
  <c r="AD111" i="2661" s="1"/>
  <c r="AE111" i="2661" s="1"/>
  <c r="AB112" i="2661"/>
  <c r="AD112" i="2661" s="1"/>
  <c r="AE112" i="2661" s="1"/>
  <c r="AB113" i="2661"/>
  <c r="AD113" i="2661" s="1"/>
  <c r="AE113" i="2661" s="1"/>
  <c r="AB114" i="2661"/>
  <c r="AD114" i="2661" s="1"/>
  <c r="AE114" i="2661" s="1"/>
  <c r="AB115" i="2661"/>
  <c r="AD115" i="2661" s="1"/>
  <c r="AE115" i="2661" s="1"/>
  <c r="AB116" i="2661"/>
  <c r="AD116" i="2661" s="1"/>
  <c r="AE116" i="2661" s="1"/>
  <c r="AB117" i="2661"/>
  <c r="AD117" i="2661" s="1"/>
  <c r="AE117" i="2661" s="1"/>
  <c r="AB118" i="2661"/>
  <c r="AD118" i="2661" s="1"/>
  <c r="AE118" i="2661" s="1"/>
  <c r="AB119" i="2661"/>
  <c r="AD119" i="2661" s="1"/>
  <c r="AE119" i="2661" s="1"/>
  <c r="AB120" i="2661"/>
  <c r="AD120" i="2661" s="1"/>
  <c r="AE120" i="2661" s="1"/>
  <c r="AB121" i="2661"/>
  <c r="AD121" i="2661" s="1"/>
  <c r="AE121" i="2661" s="1"/>
  <c r="AB122" i="2661"/>
  <c r="AD122" i="2661" s="1"/>
  <c r="AE122" i="2661" s="1"/>
  <c r="AB123" i="2661"/>
  <c r="AD123" i="2661" s="1"/>
  <c r="AE123" i="2661" s="1"/>
  <c r="AB124" i="2661"/>
  <c r="AD124" i="2661" s="1"/>
  <c r="AE124" i="2661" s="1"/>
  <c r="AB125" i="2661"/>
  <c r="AD125" i="2661" s="1"/>
  <c r="AE125" i="2661" s="1"/>
  <c r="AB126" i="2661"/>
  <c r="AD126" i="2661" s="1"/>
  <c r="AE126" i="2661" s="1"/>
  <c r="AB127" i="2661"/>
  <c r="AD127" i="2661" s="1"/>
  <c r="AE127" i="2661" s="1"/>
  <c r="AB128" i="2661"/>
  <c r="AD128" i="2661" s="1"/>
  <c r="AE128" i="2661" s="1"/>
  <c r="AB129" i="2661"/>
  <c r="AD129" i="2661" s="1"/>
  <c r="AE129" i="2661" s="1"/>
  <c r="AB130" i="2661"/>
  <c r="AD130" i="2661" s="1"/>
  <c r="AE130" i="2661" s="1"/>
  <c r="AB131" i="2661"/>
  <c r="AD131" i="2661" s="1"/>
  <c r="AE131" i="2661" s="1"/>
  <c r="AB132" i="2661"/>
  <c r="AD132" i="2661" s="1"/>
  <c r="AE132" i="2661" s="1"/>
  <c r="AB133" i="2661"/>
  <c r="AD133" i="2661" s="1"/>
  <c r="AE133" i="2661" s="1"/>
  <c r="AB134" i="2661"/>
  <c r="AD134" i="2661" s="1"/>
  <c r="AE134" i="2661" s="1"/>
  <c r="AB135" i="2661"/>
  <c r="AD135" i="2661" s="1"/>
  <c r="AE135" i="2661" s="1"/>
  <c r="AB136" i="2661"/>
  <c r="AD136" i="2661" s="1"/>
  <c r="AE136" i="2661" s="1"/>
  <c r="AB137" i="2661"/>
  <c r="AD137" i="2661" s="1"/>
  <c r="AE137" i="2661" s="1"/>
  <c r="AB138" i="2661"/>
  <c r="AD138" i="2661" s="1"/>
  <c r="AE138" i="2661" s="1"/>
  <c r="AB139" i="2661"/>
  <c r="AD139" i="2661" s="1"/>
  <c r="AE139" i="2661" s="1"/>
  <c r="AB140" i="2661"/>
  <c r="AD140" i="2661" s="1"/>
  <c r="AE140" i="2661" s="1"/>
  <c r="AB141" i="2661"/>
  <c r="AD141" i="2661" s="1"/>
  <c r="AE141" i="2661" s="1"/>
  <c r="AB142" i="2661"/>
  <c r="AD142" i="2661" s="1"/>
  <c r="AE142" i="2661" s="1"/>
  <c r="AB143" i="2661"/>
  <c r="AD143" i="2661" s="1"/>
  <c r="AE143" i="2661" s="1"/>
  <c r="AB144" i="2661"/>
  <c r="AD144" i="2661" s="1"/>
  <c r="AE144" i="2661" s="1"/>
  <c r="AB145" i="2661"/>
  <c r="AD145" i="2661" s="1"/>
  <c r="AE145" i="2661" s="1"/>
  <c r="AB146" i="2661"/>
  <c r="AD146" i="2661" s="1"/>
  <c r="AE146" i="2661" s="1"/>
  <c r="AB147" i="2661"/>
  <c r="AD147" i="2661" s="1"/>
  <c r="AE147" i="2661" s="1"/>
  <c r="AB148" i="2661"/>
  <c r="AD148" i="2661" s="1"/>
  <c r="AE148" i="2661" s="1"/>
  <c r="AB149" i="2661"/>
  <c r="AD149" i="2661" s="1"/>
  <c r="AE149" i="2661" s="1"/>
  <c r="AB150" i="2661"/>
  <c r="AD150" i="2661" s="1"/>
  <c r="AE150" i="2661" s="1"/>
  <c r="AB151" i="2661"/>
  <c r="AD151" i="2661" s="1"/>
  <c r="AE151" i="2661" s="1"/>
  <c r="AB152" i="2661"/>
  <c r="AD152" i="2661" s="1"/>
  <c r="AE152" i="2661" s="1"/>
  <c r="AB153" i="2661"/>
  <c r="AD153" i="2661" s="1"/>
  <c r="AE153" i="2661" s="1"/>
  <c r="AB154" i="2661"/>
  <c r="AD154" i="2661" s="1"/>
  <c r="AE154" i="2661" s="1"/>
  <c r="AB155" i="2661"/>
  <c r="AD155" i="2661" s="1"/>
  <c r="AE155" i="2661" s="1"/>
  <c r="AB156" i="2661"/>
  <c r="AD156" i="2661" s="1"/>
  <c r="AE156" i="2661" s="1"/>
  <c r="AB157" i="2661"/>
  <c r="AD157" i="2661" s="1"/>
  <c r="AE157" i="2661" s="1"/>
  <c r="AB158" i="2661"/>
  <c r="AD158" i="2661" s="1"/>
  <c r="AE158" i="2661" s="1"/>
  <c r="AB159" i="2661"/>
  <c r="AD159" i="2661" s="1"/>
  <c r="AE159" i="2661" s="1"/>
  <c r="AB160" i="2661"/>
  <c r="AD160" i="2661" s="1"/>
  <c r="AE160" i="2661" s="1"/>
  <c r="AB161" i="2661"/>
  <c r="AD161" i="2661" s="1"/>
  <c r="AE161" i="2661" s="1"/>
  <c r="AB162" i="2661"/>
  <c r="AD162" i="2661" s="1"/>
  <c r="AE162" i="2661" s="1"/>
  <c r="AB163" i="2661"/>
  <c r="AD163" i="2661" s="1"/>
  <c r="AE163" i="2661" s="1"/>
  <c r="AB164" i="2661"/>
  <c r="AD164" i="2661" s="1"/>
  <c r="AE164" i="2661" s="1"/>
  <c r="AB165" i="2661"/>
  <c r="AD165" i="2661" s="1"/>
  <c r="AE165" i="2661" s="1"/>
  <c r="AB166" i="2661"/>
  <c r="AD166" i="2661" s="1"/>
  <c r="AE166" i="2661" s="1"/>
  <c r="AB167" i="2661"/>
  <c r="AD167" i="2661" s="1"/>
  <c r="AE167" i="2661" s="1"/>
  <c r="AB168" i="2661"/>
  <c r="AD168" i="2661" s="1"/>
  <c r="AE168" i="2661" s="1"/>
  <c r="AB169" i="2661"/>
  <c r="AD169" i="2661" s="1"/>
  <c r="AE169" i="2661" s="1"/>
  <c r="AB170" i="2661"/>
  <c r="AD170" i="2661" s="1"/>
  <c r="AE170" i="2661" s="1"/>
  <c r="AB171" i="2661"/>
  <c r="AD171" i="2661" s="1"/>
  <c r="AE171" i="2661" s="1"/>
  <c r="AB172" i="2661"/>
  <c r="AD172" i="2661" s="1"/>
  <c r="AE172" i="2661" s="1"/>
  <c r="AB173" i="2661"/>
  <c r="AD173" i="2661" s="1"/>
  <c r="AE173" i="2661" s="1"/>
  <c r="AB174" i="2661"/>
  <c r="AD174" i="2661" s="1"/>
  <c r="AE174" i="2661" s="1"/>
  <c r="AB175" i="2661"/>
  <c r="AD175" i="2661" s="1"/>
  <c r="AE175" i="2661" s="1"/>
  <c r="AB176" i="2661"/>
  <c r="AD176" i="2661" s="1"/>
  <c r="AE176" i="2661" s="1"/>
  <c r="AB177" i="2661"/>
  <c r="AD177" i="2661" s="1"/>
  <c r="AE177" i="2661" s="1"/>
  <c r="AB178" i="2661"/>
  <c r="AD178" i="2661" s="1"/>
  <c r="AE178" i="2661" s="1"/>
  <c r="AB179" i="2661"/>
  <c r="AD179" i="2661" s="1"/>
  <c r="AE179" i="2661" s="1"/>
  <c r="AB180" i="2661"/>
  <c r="AD180" i="2661" s="1"/>
  <c r="AE180" i="2661" s="1"/>
  <c r="AB181" i="2661"/>
  <c r="AD181" i="2661" s="1"/>
  <c r="AE181" i="2661" s="1"/>
  <c r="AB182" i="2661"/>
  <c r="AD182" i="2661" s="1"/>
  <c r="AE182" i="2661" s="1"/>
  <c r="AB183" i="2661"/>
  <c r="AD183" i="2661" s="1"/>
  <c r="AE183" i="2661" s="1"/>
  <c r="AB184" i="2661"/>
  <c r="AD184" i="2661" s="1"/>
  <c r="AE184" i="2661" s="1"/>
  <c r="AB185" i="2661"/>
  <c r="AD185" i="2661" s="1"/>
  <c r="AE185" i="2661" s="1"/>
  <c r="AB186" i="2661"/>
  <c r="AD186" i="2661" s="1"/>
  <c r="AE186" i="2661" s="1"/>
  <c r="AB187" i="2661"/>
  <c r="AD187" i="2661" s="1"/>
  <c r="AE187" i="2661" s="1"/>
  <c r="AB188" i="2661"/>
  <c r="AD188" i="2661" s="1"/>
  <c r="AE188" i="2661" s="1"/>
  <c r="AB189" i="2661"/>
  <c r="AD189" i="2661" s="1"/>
  <c r="AE189" i="2661" s="1"/>
  <c r="AB190" i="2661"/>
  <c r="AD190" i="2661" s="1"/>
  <c r="AE190" i="2661" s="1"/>
  <c r="AB191" i="2661"/>
  <c r="AD191" i="2661" s="1"/>
  <c r="AE191" i="2661" s="1"/>
  <c r="AB192" i="2661"/>
  <c r="AD192" i="2661" s="1"/>
  <c r="AE192" i="2661" s="1"/>
  <c r="AB193" i="2661"/>
  <c r="AD193" i="2661" s="1"/>
  <c r="AE193" i="2661" s="1"/>
  <c r="AB194" i="2661"/>
  <c r="AD194" i="2661" s="1"/>
  <c r="AE194" i="2661" s="1"/>
  <c r="AB195" i="2661"/>
  <c r="AD195" i="2661" s="1"/>
  <c r="AE195" i="2661" s="1"/>
  <c r="AB196" i="2661"/>
  <c r="AD196" i="2661" s="1"/>
  <c r="AE196" i="2661" s="1"/>
  <c r="AB197" i="2661"/>
  <c r="AD197" i="2661" s="1"/>
  <c r="AE197" i="2661" s="1"/>
  <c r="AB198" i="2661"/>
  <c r="AD198" i="2661" s="1"/>
  <c r="AE198" i="2661" s="1"/>
  <c r="AB199" i="2661"/>
  <c r="AD199" i="2661" s="1"/>
  <c r="AE199" i="2661" s="1"/>
  <c r="AB200" i="2661"/>
  <c r="AD200" i="2661" s="1"/>
  <c r="AE200" i="2661" s="1"/>
  <c r="AB201" i="2661"/>
  <c r="AD201" i="2661" s="1"/>
  <c r="AE201" i="2661" s="1"/>
  <c r="AB202" i="2661"/>
  <c r="AD202" i="2661" s="1"/>
  <c r="AE202" i="2661" s="1"/>
  <c r="AB203" i="2661"/>
  <c r="AD203" i="2661" s="1"/>
  <c r="AE203" i="2661" s="1"/>
  <c r="AB204" i="2661"/>
  <c r="AD204" i="2661" s="1"/>
  <c r="AE204" i="2661" s="1"/>
  <c r="AB205" i="2661"/>
  <c r="AD205" i="2661" s="1"/>
  <c r="AE205" i="2661" s="1"/>
  <c r="AB206" i="2661"/>
  <c r="AD206" i="2661" s="1"/>
  <c r="AE206" i="2661" s="1"/>
  <c r="AB207" i="2661"/>
  <c r="AD207" i="2661" s="1"/>
  <c r="AE207" i="2661" s="1"/>
  <c r="AB208" i="2661"/>
  <c r="AD208" i="2661" s="1"/>
  <c r="AE208" i="2661" s="1"/>
  <c r="AB209" i="2661"/>
  <c r="AD209" i="2661" s="1"/>
  <c r="AE209" i="2661" s="1"/>
  <c r="AB210" i="2661"/>
  <c r="AD210" i="2661" s="1"/>
  <c r="AE210" i="2661" s="1"/>
  <c r="AB211" i="2661"/>
  <c r="AD211" i="2661" s="1"/>
  <c r="AE211" i="2661" s="1"/>
  <c r="AB212" i="2661"/>
  <c r="AD212" i="2661" s="1"/>
  <c r="AE212" i="2661" s="1"/>
  <c r="AB213" i="2661"/>
  <c r="AD213" i="2661" s="1"/>
  <c r="AE213" i="2661" s="1"/>
  <c r="AB214" i="2661"/>
  <c r="AD214" i="2661" s="1"/>
  <c r="AE214" i="2661" s="1"/>
  <c r="AB215" i="2661"/>
  <c r="AD215" i="2661" s="1"/>
  <c r="AE215" i="2661" s="1"/>
  <c r="AB216" i="2661"/>
  <c r="AD216" i="2661" s="1"/>
  <c r="AE216" i="2661" s="1"/>
  <c r="AB217" i="2661"/>
  <c r="AD217" i="2661" s="1"/>
  <c r="AE217" i="2661" s="1"/>
  <c r="AB218" i="2661"/>
  <c r="AD218" i="2661" s="1"/>
  <c r="AE218" i="2661" s="1"/>
  <c r="AB219" i="2661"/>
  <c r="AD219" i="2661" s="1"/>
  <c r="AE219" i="2661" s="1"/>
  <c r="AB220" i="2661"/>
  <c r="AD220" i="2661" s="1"/>
  <c r="AE220" i="2661" s="1"/>
  <c r="AB221" i="2661"/>
  <c r="AD221" i="2661" s="1"/>
  <c r="AE221" i="2661" s="1"/>
  <c r="AB222" i="2661"/>
  <c r="AD222" i="2661" s="1"/>
  <c r="AE222" i="2661" s="1"/>
  <c r="AB223" i="2661"/>
  <c r="AD223" i="2661" s="1"/>
  <c r="AE223" i="2661" s="1"/>
  <c r="AB224" i="2661"/>
  <c r="AD224" i="2661" s="1"/>
  <c r="AE224" i="2661" s="1"/>
  <c r="AB225" i="2661"/>
  <c r="AD225" i="2661" s="1"/>
  <c r="AE225" i="2661" s="1"/>
  <c r="AB226" i="2661"/>
  <c r="AD226" i="2661" s="1"/>
  <c r="AE226" i="2661" s="1"/>
  <c r="AB227" i="2661"/>
  <c r="AD227" i="2661" s="1"/>
  <c r="AE227" i="2661" s="1"/>
  <c r="AB228" i="2661"/>
  <c r="AD228" i="2661" s="1"/>
  <c r="AE228" i="2661" s="1"/>
  <c r="AB229" i="2661"/>
  <c r="AD229" i="2661" s="1"/>
  <c r="AE229" i="2661" s="1"/>
  <c r="AB230" i="2661"/>
  <c r="AD230" i="2661" s="1"/>
  <c r="AE230" i="2661" s="1"/>
  <c r="AB231" i="2661"/>
  <c r="AD231" i="2661" s="1"/>
  <c r="AE231" i="2661" s="1"/>
  <c r="AB232" i="2661"/>
  <c r="AD232" i="2661" s="1"/>
  <c r="AE232" i="2661" s="1"/>
  <c r="AB233" i="2661"/>
  <c r="AD233" i="2661" s="1"/>
  <c r="AE233" i="2661" s="1"/>
  <c r="AB234" i="2661"/>
  <c r="AD234" i="2661" s="1"/>
  <c r="AE234" i="2661" s="1"/>
  <c r="AB235" i="2661"/>
  <c r="AD235" i="2661" s="1"/>
  <c r="AE235" i="2661" s="1"/>
  <c r="AB236" i="2661"/>
  <c r="AD236" i="2661" s="1"/>
  <c r="AE236" i="2661" s="1"/>
  <c r="AB237" i="2661"/>
  <c r="AD237" i="2661" s="1"/>
  <c r="AE237" i="2661" s="1"/>
  <c r="AB238" i="2661"/>
  <c r="AD238" i="2661" s="1"/>
  <c r="AE238" i="2661" s="1"/>
  <c r="AB239" i="2661"/>
  <c r="AD239" i="2661" s="1"/>
  <c r="AE239" i="2661" s="1"/>
  <c r="AB240" i="2661"/>
  <c r="AD240" i="2661" s="1"/>
  <c r="AE240" i="2661" s="1"/>
  <c r="AB241" i="2661"/>
  <c r="AD241" i="2661" s="1"/>
  <c r="AE241" i="2661" s="1"/>
  <c r="AB242" i="2661"/>
  <c r="AD242" i="2661" s="1"/>
  <c r="AE242" i="2661" s="1"/>
  <c r="AB243" i="2661"/>
  <c r="AD243" i="2661" s="1"/>
  <c r="AE243" i="2661" s="1"/>
  <c r="AB244" i="2661"/>
  <c r="AD244" i="2661" s="1"/>
  <c r="AE244" i="2661" s="1"/>
  <c r="AB245" i="2661"/>
  <c r="AD245" i="2661" s="1"/>
  <c r="AE245" i="2661" s="1"/>
  <c r="AB246" i="2661"/>
  <c r="AD246" i="2661" s="1"/>
  <c r="AE246" i="2661" s="1"/>
  <c r="AB247" i="2661"/>
  <c r="AD247" i="2661" s="1"/>
  <c r="AE247" i="2661" s="1"/>
  <c r="AB248" i="2661"/>
  <c r="AD248" i="2661" s="1"/>
  <c r="AE248" i="2661" s="1"/>
  <c r="AB249" i="2661"/>
  <c r="AD249" i="2661" s="1"/>
  <c r="AE249" i="2661" s="1"/>
  <c r="AB250" i="2661"/>
  <c r="AD250" i="2661" s="1"/>
  <c r="AE250" i="2661" s="1"/>
  <c r="AB251" i="2661"/>
  <c r="AD251" i="2661" s="1"/>
  <c r="AE251" i="2661" s="1"/>
  <c r="AB252" i="2661"/>
  <c r="AD252" i="2661" s="1"/>
  <c r="AE252" i="2661" s="1"/>
  <c r="AB253" i="2661"/>
  <c r="AD253" i="2661" s="1"/>
  <c r="AE253" i="2661" s="1"/>
  <c r="AB254" i="2661"/>
  <c r="AD254" i="2661" s="1"/>
  <c r="AE254" i="2661" s="1"/>
  <c r="AB255" i="2661"/>
  <c r="AD255" i="2661" s="1"/>
  <c r="AE255" i="2661" s="1"/>
  <c r="AB256" i="2661"/>
  <c r="AD256" i="2661" s="1"/>
  <c r="AE256" i="2661" s="1"/>
  <c r="AB257" i="2661"/>
  <c r="AD257" i="2661" s="1"/>
  <c r="AE257" i="2661" s="1"/>
  <c r="AB258" i="2661"/>
  <c r="AD258" i="2661" s="1"/>
  <c r="AE258" i="2661" s="1"/>
  <c r="AB259" i="2661"/>
  <c r="AD259" i="2661" s="1"/>
  <c r="AE259" i="2661" s="1"/>
  <c r="AB260" i="2661"/>
  <c r="AD260" i="2661" s="1"/>
  <c r="AE260" i="2661" s="1"/>
  <c r="AB261" i="2661"/>
  <c r="AD261" i="2661" s="1"/>
  <c r="AE261" i="2661" s="1"/>
  <c r="AB262" i="2661"/>
  <c r="AD262" i="2661" s="1"/>
  <c r="AE262" i="2661" s="1"/>
  <c r="AB263" i="2661"/>
  <c r="AD263" i="2661" s="1"/>
  <c r="AE263" i="2661" s="1"/>
  <c r="AB264" i="2661"/>
  <c r="AD264" i="2661" s="1"/>
  <c r="AE264" i="2661" s="1"/>
  <c r="AB265" i="2661"/>
  <c r="AD265" i="2661" s="1"/>
  <c r="AE265" i="2661" s="1"/>
  <c r="AB266" i="2661"/>
  <c r="AD266" i="2661" s="1"/>
  <c r="AE266" i="2661" s="1"/>
  <c r="AB267" i="2661"/>
  <c r="AD267" i="2661" s="1"/>
  <c r="AE267" i="2661" s="1"/>
  <c r="AB268" i="2661"/>
  <c r="AD268" i="2661" s="1"/>
  <c r="AE268" i="2661" s="1"/>
  <c r="AB269" i="2661"/>
  <c r="AD269" i="2661" s="1"/>
  <c r="AE269" i="2661" s="1"/>
  <c r="AB270" i="2661"/>
  <c r="AD270" i="2661" s="1"/>
  <c r="AE270" i="2661" s="1"/>
  <c r="AB271" i="2661"/>
  <c r="AD271" i="2661" s="1"/>
  <c r="AE271" i="2661" s="1"/>
  <c r="AB272" i="2661"/>
  <c r="AD272" i="2661" s="1"/>
  <c r="AE272" i="2661" s="1"/>
  <c r="AB273" i="2661"/>
  <c r="AD273" i="2661" s="1"/>
  <c r="AE273" i="2661" s="1"/>
  <c r="AB274" i="2661"/>
  <c r="AD274" i="2661" s="1"/>
  <c r="AE274" i="2661" s="1"/>
  <c r="AB275" i="2661"/>
  <c r="AD275" i="2661" s="1"/>
  <c r="AE275" i="2661" s="1"/>
  <c r="AB276" i="2661"/>
  <c r="AD276" i="2661" s="1"/>
  <c r="AE276" i="2661" s="1"/>
  <c r="AB277" i="2661"/>
  <c r="AD277" i="2661" s="1"/>
  <c r="AE277" i="2661" s="1"/>
  <c r="AB278" i="2661"/>
  <c r="AD278" i="2661" s="1"/>
  <c r="AE278" i="2661" s="1"/>
  <c r="AB279" i="2661"/>
  <c r="AD279" i="2661" s="1"/>
  <c r="AE279" i="2661" s="1"/>
  <c r="AB280" i="2661"/>
  <c r="AD280" i="2661" s="1"/>
  <c r="AE280" i="2661" s="1"/>
  <c r="AB281" i="2661"/>
  <c r="AD281" i="2661" s="1"/>
  <c r="AE281" i="2661" s="1"/>
  <c r="AB282" i="2661"/>
  <c r="AD282" i="2661" s="1"/>
  <c r="AE282" i="2661" s="1"/>
  <c r="AB283" i="2661"/>
  <c r="AD283" i="2661" s="1"/>
  <c r="AE283" i="2661" s="1"/>
  <c r="AB284" i="2661"/>
  <c r="AD284" i="2661" s="1"/>
  <c r="AE284" i="2661" s="1"/>
  <c r="AB285" i="2661"/>
  <c r="AD285" i="2661" s="1"/>
  <c r="AE285" i="2661" s="1"/>
  <c r="AB286" i="2661"/>
  <c r="AD286" i="2661" s="1"/>
  <c r="AE286" i="2661" s="1"/>
  <c r="AB287" i="2661"/>
  <c r="AD287" i="2661" s="1"/>
  <c r="AE287" i="2661" s="1"/>
  <c r="AB288" i="2661"/>
  <c r="AD288" i="2661" s="1"/>
  <c r="AE288" i="2661" s="1"/>
  <c r="AB289" i="2661"/>
  <c r="AD289" i="2661" s="1"/>
  <c r="AE289" i="2661" s="1"/>
  <c r="AB290" i="2661"/>
  <c r="AD290" i="2661" s="1"/>
  <c r="AE290" i="2661" s="1"/>
  <c r="AB291" i="2661"/>
  <c r="AD291" i="2661" s="1"/>
  <c r="AE291" i="2661" s="1"/>
  <c r="AB292" i="2661"/>
  <c r="AD292" i="2661" s="1"/>
  <c r="AE292" i="2661" s="1"/>
  <c r="AB293" i="2661"/>
  <c r="AD293" i="2661" s="1"/>
  <c r="AE293" i="2661" s="1"/>
  <c r="AB294" i="2661"/>
  <c r="AD294" i="2661" s="1"/>
  <c r="AE294" i="2661" s="1"/>
  <c r="AB295" i="2661"/>
  <c r="AD295" i="2661" s="1"/>
  <c r="AE295" i="2661" s="1"/>
  <c r="AB296" i="2661"/>
  <c r="AD296" i="2661" s="1"/>
  <c r="AE296" i="2661" s="1"/>
  <c r="AB297" i="2661"/>
  <c r="AD297" i="2661" s="1"/>
  <c r="AE297" i="2661" s="1"/>
  <c r="AB298" i="2661"/>
  <c r="AD298" i="2661" s="1"/>
  <c r="AE298" i="2661" s="1"/>
  <c r="AB299" i="2661"/>
  <c r="AD299" i="2661" s="1"/>
  <c r="AE299" i="2661" s="1"/>
  <c r="AB300" i="2661"/>
  <c r="AD300" i="2661" s="1"/>
  <c r="AE300" i="2661" s="1"/>
  <c r="AB301" i="2661"/>
  <c r="AD301" i="2661" s="1"/>
  <c r="AE301" i="2661" s="1"/>
  <c r="AB302" i="2661"/>
  <c r="AD302" i="2661" s="1"/>
  <c r="AE302" i="2661" s="1"/>
  <c r="AB303" i="2661"/>
  <c r="AD303" i="2661" s="1"/>
  <c r="AE303" i="2661" s="1"/>
  <c r="AB304" i="2661"/>
  <c r="AD304" i="2661" s="1"/>
  <c r="AE304" i="2661" s="1"/>
  <c r="AB305" i="2661"/>
  <c r="AD305" i="2661" s="1"/>
  <c r="AE305" i="2661" s="1"/>
  <c r="AB306" i="2661"/>
  <c r="AD306" i="2661" s="1"/>
  <c r="AE306" i="2661" s="1"/>
  <c r="AB307" i="2661"/>
  <c r="AD307" i="2661" s="1"/>
  <c r="AE307" i="2661" s="1"/>
  <c r="AB308" i="2661"/>
  <c r="AD308" i="2661" s="1"/>
  <c r="AE308" i="2661" s="1"/>
  <c r="AB309" i="2661"/>
  <c r="AD309" i="2661" s="1"/>
  <c r="AE309" i="2661" s="1"/>
  <c r="AB310" i="2661"/>
  <c r="AD310" i="2661" s="1"/>
  <c r="AE310" i="2661" s="1"/>
  <c r="AB311" i="2661"/>
  <c r="AD311" i="2661" s="1"/>
  <c r="AE311" i="2661" s="1"/>
  <c r="AB312" i="2661"/>
  <c r="AD312" i="2661" s="1"/>
  <c r="AE312" i="2661" s="1"/>
  <c r="AB313" i="2661"/>
  <c r="AD313" i="2661" s="1"/>
  <c r="AE313" i="2661" s="1"/>
  <c r="AB314" i="2661"/>
  <c r="AD314" i="2661" s="1"/>
  <c r="AE314" i="2661" s="1"/>
  <c r="AB315" i="2661"/>
  <c r="AD315" i="2661" s="1"/>
  <c r="AE315" i="2661" s="1"/>
  <c r="AB316" i="2661"/>
  <c r="AD316" i="2661" s="1"/>
  <c r="AE316" i="2661" s="1"/>
  <c r="AB317" i="2661"/>
  <c r="AD317" i="2661" s="1"/>
  <c r="AE317" i="2661" s="1"/>
  <c r="AB318" i="2661"/>
  <c r="AD318" i="2661" s="1"/>
  <c r="AE318" i="2661" s="1"/>
  <c r="AB319" i="2661"/>
  <c r="AD319" i="2661" s="1"/>
  <c r="AE319" i="2661" s="1"/>
  <c r="AB320" i="2661"/>
  <c r="AD320" i="2661" s="1"/>
  <c r="AE320" i="2661" s="1"/>
  <c r="AB321" i="2661"/>
  <c r="AD321" i="2661" s="1"/>
  <c r="AE321" i="2661" s="1"/>
  <c r="AB322" i="2661"/>
  <c r="AD322" i="2661" s="1"/>
  <c r="AE322" i="2661" s="1"/>
  <c r="AB323" i="2661"/>
  <c r="AD323" i="2661" s="1"/>
  <c r="AE323" i="2661" s="1"/>
  <c r="AB324" i="2661"/>
  <c r="AD324" i="2661" s="1"/>
  <c r="AE324" i="2661" s="1"/>
  <c r="AB325" i="2661"/>
  <c r="AD325" i="2661" s="1"/>
  <c r="AE325" i="2661" s="1"/>
  <c r="AB326" i="2661"/>
  <c r="AD326" i="2661" s="1"/>
  <c r="AE326" i="2661" s="1"/>
  <c r="AB327" i="2661"/>
  <c r="AD327" i="2661" s="1"/>
  <c r="AE327" i="2661" s="1"/>
  <c r="AB328" i="2661"/>
  <c r="AD328" i="2661" s="1"/>
  <c r="AE328" i="2661" s="1"/>
  <c r="AB329" i="2661"/>
  <c r="AD329" i="2661" s="1"/>
  <c r="AE329" i="2661" s="1"/>
  <c r="AB330" i="2661"/>
  <c r="AD330" i="2661" s="1"/>
  <c r="AE330" i="2661" s="1"/>
  <c r="AB331" i="2661"/>
  <c r="AD331" i="2661" s="1"/>
  <c r="AE331" i="2661" s="1"/>
  <c r="AB332" i="2661"/>
  <c r="AD332" i="2661" s="1"/>
  <c r="AE332" i="2661" s="1"/>
  <c r="AB333" i="2661"/>
  <c r="AD333" i="2661" s="1"/>
  <c r="AE333" i="2661" s="1"/>
  <c r="AB334" i="2661"/>
  <c r="AD334" i="2661" s="1"/>
  <c r="AE334" i="2661" s="1"/>
  <c r="AB335" i="2661"/>
  <c r="AD335" i="2661" s="1"/>
  <c r="AE335" i="2661" s="1"/>
  <c r="AB336" i="2661"/>
  <c r="AD336" i="2661" s="1"/>
  <c r="AE336" i="2661" s="1"/>
  <c r="AB337" i="2661"/>
  <c r="AD337" i="2661" s="1"/>
  <c r="AE337" i="2661" s="1"/>
  <c r="AB338" i="2661"/>
  <c r="AD338" i="2661" s="1"/>
  <c r="AE338" i="2661" s="1"/>
  <c r="AB339" i="2661"/>
  <c r="AD339" i="2661" s="1"/>
  <c r="AE339" i="2661" s="1"/>
  <c r="AB340" i="2661"/>
  <c r="AD340" i="2661" s="1"/>
  <c r="AE340" i="2661" s="1"/>
  <c r="AB341" i="2661"/>
  <c r="AD341" i="2661" s="1"/>
  <c r="AE341" i="2661" s="1"/>
  <c r="AB342" i="2661"/>
  <c r="AD342" i="2661" s="1"/>
  <c r="AE342" i="2661" s="1"/>
  <c r="AB343" i="2661"/>
  <c r="AD343" i="2661" s="1"/>
  <c r="AE343" i="2661" s="1"/>
  <c r="AB344" i="2661"/>
  <c r="AD344" i="2661" s="1"/>
  <c r="AE344" i="2661" s="1"/>
  <c r="AB345" i="2661"/>
  <c r="AD345" i="2661" s="1"/>
  <c r="AE345" i="2661" s="1"/>
  <c r="AB346" i="2661"/>
  <c r="AD346" i="2661" s="1"/>
  <c r="AE346" i="2661" s="1"/>
  <c r="AB347" i="2661"/>
  <c r="AD347" i="2661" s="1"/>
  <c r="AE347" i="2661" s="1"/>
  <c r="AB348" i="2661"/>
  <c r="AD348" i="2661" s="1"/>
  <c r="AE348" i="2661" s="1"/>
  <c r="AB349" i="2661"/>
  <c r="AD349" i="2661" s="1"/>
  <c r="AE349" i="2661" s="1"/>
  <c r="AB350" i="2661"/>
  <c r="AD350" i="2661" s="1"/>
  <c r="AE350" i="2661" s="1"/>
  <c r="AB351" i="2661"/>
  <c r="AD351" i="2661" s="1"/>
  <c r="AE351" i="2661" s="1"/>
  <c r="AB352" i="2661"/>
  <c r="AD352" i="2661" s="1"/>
  <c r="AE352" i="2661" s="1"/>
  <c r="AB353" i="2661"/>
  <c r="AD353" i="2661" s="1"/>
  <c r="AE353" i="2661" s="1"/>
  <c r="AB354" i="2661"/>
  <c r="AD354" i="2661" s="1"/>
  <c r="AE354" i="2661" s="1"/>
  <c r="AB355" i="2661"/>
  <c r="AD355" i="2661" s="1"/>
  <c r="AE355" i="2661" s="1"/>
  <c r="AB356" i="2661"/>
  <c r="AD356" i="2661" s="1"/>
  <c r="AE356" i="2661" s="1"/>
  <c r="AB357" i="2661"/>
  <c r="AD357" i="2661" s="1"/>
  <c r="AE357" i="2661" s="1"/>
  <c r="AB358" i="2661"/>
  <c r="AD358" i="2661" s="1"/>
  <c r="AE358" i="2661" s="1"/>
  <c r="AB359" i="2661"/>
  <c r="AD359" i="2661" s="1"/>
  <c r="AE359" i="2661" s="1"/>
  <c r="AB360" i="2661"/>
  <c r="AD360" i="2661" s="1"/>
  <c r="AE360" i="2661" s="1"/>
  <c r="AB361" i="2661"/>
  <c r="AD361" i="2661" s="1"/>
  <c r="AE361" i="2661" s="1"/>
  <c r="AB362" i="2661"/>
  <c r="AD362" i="2661" s="1"/>
  <c r="AE362" i="2661" s="1"/>
  <c r="AB363" i="2661"/>
  <c r="AD363" i="2661" s="1"/>
  <c r="AE363" i="2661" s="1"/>
  <c r="AB364" i="2661"/>
  <c r="AD364" i="2661" s="1"/>
  <c r="AE364" i="2661" s="1"/>
  <c r="AB365" i="2661"/>
  <c r="AD365" i="2661" s="1"/>
  <c r="AE365" i="2661" s="1"/>
  <c r="AB366" i="2661"/>
  <c r="AD366" i="2661" s="1"/>
  <c r="AE366" i="2661" s="1"/>
  <c r="AB367" i="2661"/>
  <c r="AD367" i="2661" s="1"/>
  <c r="AE367" i="2661" s="1"/>
  <c r="AB368" i="2661"/>
  <c r="AD368" i="2661" s="1"/>
  <c r="AE368" i="2661" s="1"/>
  <c r="AB369" i="2661"/>
  <c r="AD369" i="2661" s="1"/>
  <c r="AE369" i="2661" s="1"/>
  <c r="AB370" i="2661"/>
  <c r="AD370" i="2661" s="1"/>
  <c r="AE370" i="2661" s="1"/>
  <c r="AB371" i="2661"/>
  <c r="AD371" i="2661" s="1"/>
  <c r="AE371" i="2661" s="1"/>
  <c r="AB372" i="2661"/>
  <c r="AD372" i="2661" s="1"/>
  <c r="AE372" i="2661" s="1"/>
  <c r="AB373" i="2661"/>
  <c r="AD373" i="2661" s="1"/>
  <c r="AE373" i="2661" s="1"/>
  <c r="AB374" i="2661"/>
  <c r="AD374" i="2661" s="1"/>
  <c r="AE374" i="2661" s="1"/>
  <c r="AB375" i="2661"/>
  <c r="AD375" i="2661" s="1"/>
  <c r="AE375" i="2661" s="1"/>
  <c r="AB376" i="2661"/>
  <c r="AD376" i="2661" s="1"/>
  <c r="AE376" i="2661" s="1"/>
  <c r="AB377" i="2661"/>
  <c r="AD377" i="2661" s="1"/>
  <c r="AE377" i="2661" s="1"/>
  <c r="AB378" i="2661"/>
  <c r="AD378" i="2661" s="1"/>
  <c r="AE378" i="2661" s="1"/>
  <c r="AB379" i="2661"/>
  <c r="AD379" i="2661" s="1"/>
  <c r="AE379" i="2661" s="1"/>
  <c r="AB380" i="2661"/>
  <c r="AD380" i="2661" s="1"/>
  <c r="AE380" i="2661" s="1"/>
  <c r="AB381" i="2661"/>
  <c r="AD381" i="2661" s="1"/>
  <c r="AE381" i="2661" s="1"/>
  <c r="AB382" i="2661"/>
  <c r="AD382" i="2661" s="1"/>
  <c r="AE382" i="2661" s="1"/>
  <c r="AB383" i="2661"/>
  <c r="AD383" i="2661" s="1"/>
  <c r="AE383" i="2661" s="1"/>
  <c r="AB384" i="2661"/>
  <c r="AD384" i="2661" s="1"/>
  <c r="AE384" i="2661" s="1"/>
  <c r="AB385" i="2661"/>
  <c r="AD385" i="2661" s="1"/>
  <c r="AE385" i="2661" s="1"/>
  <c r="AB386" i="2661"/>
  <c r="AD386" i="2661" s="1"/>
  <c r="AE386" i="2661" s="1"/>
  <c r="AB387" i="2661"/>
  <c r="AD387" i="2661" s="1"/>
  <c r="AE387" i="2661" s="1"/>
  <c r="AB388" i="2661"/>
  <c r="AD388" i="2661" s="1"/>
  <c r="AE388" i="2661" s="1"/>
  <c r="AB389" i="2661"/>
  <c r="AD389" i="2661" s="1"/>
  <c r="AE389" i="2661" s="1"/>
  <c r="AB390" i="2661"/>
  <c r="AD390" i="2661" s="1"/>
  <c r="AE390" i="2661" s="1"/>
  <c r="AB391" i="2661"/>
  <c r="AD391" i="2661" s="1"/>
  <c r="AE391" i="2661" s="1"/>
  <c r="AB392" i="2661"/>
  <c r="AD392" i="2661" s="1"/>
  <c r="AE392" i="2661" s="1"/>
  <c r="AB393" i="2661"/>
  <c r="AD393" i="2661" s="1"/>
  <c r="AE393" i="2661" s="1"/>
  <c r="AB394" i="2661"/>
  <c r="AD394" i="2661" s="1"/>
  <c r="AE394" i="2661" s="1"/>
  <c r="AB395" i="2661"/>
  <c r="AD395" i="2661" s="1"/>
  <c r="AE395" i="2661" s="1"/>
  <c r="AB396" i="2661"/>
  <c r="AD396" i="2661" s="1"/>
  <c r="AE396" i="2661" s="1"/>
  <c r="AB397" i="2661"/>
  <c r="AD397" i="2661" s="1"/>
  <c r="AE397" i="2661" s="1"/>
  <c r="AB398" i="2661"/>
  <c r="AD398" i="2661" s="1"/>
  <c r="AE398" i="2661" s="1"/>
  <c r="AB399" i="2661"/>
  <c r="AD399" i="2661" s="1"/>
  <c r="AE399" i="2661" s="1"/>
  <c r="AB400" i="2661"/>
  <c r="AD400" i="2661" s="1"/>
  <c r="AE400" i="2661" s="1"/>
  <c r="AB401" i="2661"/>
  <c r="AD401" i="2661" s="1"/>
  <c r="AE401" i="2661" s="1"/>
  <c r="AB402" i="2661"/>
  <c r="AD402" i="2661" s="1"/>
  <c r="AE402" i="2661" s="1"/>
  <c r="AB403" i="2661"/>
  <c r="AD403" i="2661" s="1"/>
  <c r="AE403" i="2661" s="1"/>
  <c r="AB404" i="2661"/>
  <c r="AD404" i="2661" s="1"/>
  <c r="AE404" i="2661" s="1"/>
  <c r="AB405" i="2661"/>
  <c r="AD405" i="2661" s="1"/>
  <c r="AE405" i="2661" s="1"/>
  <c r="AB406" i="2661"/>
  <c r="AD406" i="2661" s="1"/>
  <c r="AE406" i="2661" s="1"/>
  <c r="AB407" i="2661"/>
  <c r="AD407" i="2661" s="1"/>
  <c r="AE407" i="2661" s="1"/>
  <c r="AB408" i="2661"/>
  <c r="AD408" i="2661" s="1"/>
  <c r="AE408" i="2661" s="1"/>
  <c r="AB409" i="2661"/>
  <c r="AD409" i="2661" s="1"/>
  <c r="AE409" i="2661" s="1"/>
  <c r="AB410" i="2661"/>
  <c r="AD410" i="2661" s="1"/>
  <c r="AE410" i="2661" s="1"/>
  <c r="AB411" i="2661"/>
  <c r="AD411" i="2661" s="1"/>
  <c r="AE411" i="2661" s="1"/>
  <c r="AB412" i="2661"/>
  <c r="AD412" i="2661" s="1"/>
  <c r="AE412" i="2661" s="1"/>
  <c r="AB413" i="2661"/>
  <c r="AD413" i="2661" s="1"/>
  <c r="AE413" i="2661" s="1"/>
  <c r="AB414" i="2661"/>
  <c r="AD414" i="2661" s="1"/>
  <c r="AE414" i="2661" s="1"/>
  <c r="AB415" i="2661"/>
  <c r="AD415" i="2661" s="1"/>
  <c r="AE415" i="2661" s="1"/>
  <c r="AB416" i="2661"/>
  <c r="AD416" i="2661" s="1"/>
  <c r="AE416" i="2661" s="1"/>
  <c r="AB417" i="2661"/>
  <c r="AD417" i="2661" s="1"/>
  <c r="AE417" i="2661" s="1"/>
  <c r="AB418" i="2661"/>
  <c r="AD418" i="2661" s="1"/>
  <c r="AE418" i="2661" s="1"/>
  <c r="AB419" i="2661"/>
  <c r="AD419" i="2661" s="1"/>
  <c r="AE419" i="2661" s="1"/>
  <c r="AB420" i="2661"/>
  <c r="AD420" i="2661" s="1"/>
  <c r="AE420" i="2661" s="1"/>
  <c r="AB421" i="2661"/>
  <c r="AD421" i="2661" s="1"/>
  <c r="AE421" i="2661" s="1"/>
  <c r="AB422" i="2661"/>
  <c r="AD422" i="2661" s="1"/>
  <c r="AE422" i="2661" s="1"/>
  <c r="AB423" i="2661"/>
  <c r="AD423" i="2661" s="1"/>
  <c r="AE423" i="2661" s="1"/>
  <c r="AB424" i="2661"/>
  <c r="AD424" i="2661" s="1"/>
  <c r="AE424" i="2661" s="1"/>
  <c r="AB425" i="2661"/>
  <c r="AD425" i="2661" s="1"/>
  <c r="AE425" i="2661" s="1"/>
  <c r="AB426" i="2661"/>
  <c r="AD426" i="2661" s="1"/>
  <c r="AE426" i="2661" s="1"/>
  <c r="AB427" i="2661"/>
  <c r="AD427" i="2661" s="1"/>
  <c r="AE427" i="2661" s="1"/>
  <c r="AB428" i="2661"/>
  <c r="AD428" i="2661" s="1"/>
  <c r="AE428" i="2661" s="1"/>
  <c r="AB429" i="2661"/>
  <c r="AD429" i="2661" s="1"/>
  <c r="AE429" i="2661" s="1"/>
  <c r="AB430" i="2661"/>
  <c r="AD430" i="2661" s="1"/>
  <c r="AE430" i="2661" s="1"/>
  <c r="AB431" i="2661"/>
  <c r="AD431" i="2661" s="1"/>
  <c r="AE431" i="2661" s="1"/>
  <c r="AB432" i="2661"/>
  <c r="AD432" i="2661" s="1"/>
  <c r="AE432" i="2661" s="1"/>
  <c r="AB433" i="2661"/>
  <c r="AD433" i="2661" s="1"/>
  <c r="AE433" i="2661" s="1"/>
  <c r="AB434" i="2661"/>
  <c r="AD434" i="2661" s="1"/>
  <c r="AE434" i="2661" s="1"/>
  <c r="AB435" i="2661"/>
  <c r="AD435" i="2661" s="1"/>
  <c r="AE435" i="2661" s="1"/>
  <c r="AB436" i="2661"/>
  <c r="AD436" i="2661" s="1"/>
  <c r="AE436" i="2661" s="1"/>
  <c r="AB437" i="2661"/>
  <c r="AD437" i="2661" s="1"/>
  <c r="AE437" i="2661" s="1"/>
  <c r="AB438" i="2661"/>
  <c r="AD438" i="2661" s="1"/>
  <c r="AE438" i="2661" s="1"/>
  <c r="AB439" i="2661"/>
  <c r="AD439" i="2661" s="1"/>
  <c r="AE439" i="2661" s="1"/>
  <c r="AB440" i="2661"/>
  <c r="AD440" i="2661" s="1"/>
  <c r="AE440" i="2661" s="1"/>
  <c r="AB441" i="2661"/>
  <c r="AD441" i="2661" s="1"/>
  <c r="AE441" i="2661" s="1"/>
  <c r="AB442" i="2661"/>
  <c r="AD442" i="2661" s="1"/>
  <c r="AE442" i="2661" s="1"/>
  <c r="AB443" i="2661"/>
  <c r="AD443" i="2661" s="1"/>
  <c r="AE443" i="2661" s="1"/>
  <c r="AB444" i="2661"/>
  <c r="AD444" i="2661" s="1"/>
  <c r="AE444" i="2661" s="1"/>
  <c r="AB445" i="2661"/>
  <c r="AD445" i="2661" s="1"/>
  <c r="AE445" i="2661" s="1"/>
  <c r="AB446" i="2661"/>
  <c r="AD446" i="2661" s="1"/>
  <c r="AE446" i="2661" s="1"/>
  <c r="AB447" i="2661"/>
  <c r="AD447" i="2661" s="1"/>
  <c r="AE447" i="2661" s="1"/>
  <c r="AB448" i="2661"/>
  <c r="AD448" i="2661" s="1"/>
  <c r="AE448" i="2661" s="1"/>
  <c r="AB449" i="2661"/>
  <c r="AD449" i="2661" s="1"/>
  <c r="AE449" i="2661" s="1"/>
  <c r="AB450" i="2661"/>
  <c r="AD450" i="2661" s="1"/>
  <c r="AE450" i="2661" s="1"/>
  <c r="AB451" i="2661"/>
  <c r="AD451" i="2661" s="1"/>
  <c r="AE451" i="2661" s="1"/>
  <c r="AB452" i="2661"/>
  <c r="AD452" i="2661" s="1"/>
  <c r="AE452" i="2661" s="1"/>
  <c r="AB453" i="2661"/>
  <c r="AD453" i="2661" s="1"/>
  <c r="AE453" i="2661" s="1"/>
  <c r="AB454" i="2661"/>
  <c r="AD454" i="2661" s="1"/>
  <c r="AE454" i="2661" s="1"/>
  <c r="AB455" i="2661"/>
  <c r="AD455" i="2661" s="1"/>
  <c r="AE455" i="2661" s="1"/>
  <c r="AB456" i="2661"/>
  <c r="AD456" i="2661" s="1"/>
  <c r="AE456" i="2661" s="1"/>
  <c r="AB457" i="2661"/>
  <c r="AD457" i="2661" s="1"/>
  <c r="AE457" i="2661" s="1"/>
  <c r="AB458" i="2661"/>
  <c r="AD458" i="2661" s="1"/>
  <c r="AE458" i="2661" s="1"/>
  <c r="AB459" i="2661"/>
  <c r="AD459" i="2661" s="1"/>
  <c r="AE459" i="2661" s="1"/>
  <c r="AB460" i="2661"/>
  <c r="AD460" i="2661" s="1"/>
  <c r="AE460" i="2661" s="1"/>
  <c r="AB461" i="2661"/>
  <c r="AD461" i="2661" s="1"/>
  <c r="AE461" i="2661" s="1"/>
  <c r="AB462" i="2661"/>
  <c r="AD462" i="2661" s="1"/>
  <c r="AE462" i="2661" s="1"/>
  <c r="AB463" i="2661"/>
  <c r="AD463" i="2661" s="1"/>
  <c r="AE463" i="2661" s="1"/>
  <c r="AB464" i="2661"/>
  <c r="AD464" i="2661" s="1"/>
  <c r="AE464" i="2661" s="1"/>
  <c r="AB465" i="2661"/>
  <c r="AD465" i="2661" s="1"/>
  <c r="AE465" i="2661" s="1"/>
  <c r="AB466" i="2661"/>
  <c r="AD466" i="2661" s="1"/>
  <c r="AE466" i="2661" s="1"/>
  <c r="AB467" i="2661"/>
  <c r="AD467" i="2661" s="1"/>
  <c r="AE467" i="2661" s="1"/>
  <c r="AB468" i="2661"/>
  <c r="AD468" i="2661" s="1"/>
  <c r="AE468" i="2661" s="1"/>
  <c r="AB469" i="2661"/>
  <c r="AD469" i="2661" s="1"/>
  <c r="AE469" i="2661" s="1"/>
  <c r="AB470" i="2661"/>
  <c r="AD470" i="2661" s="1"/>
  <c r="AE470" i="2661" s="1"/>
  <c r="AB471" i="2661"/>
  <c r="AD471" i="2661" s="1"/>
  <c r="AE471" i="2661" s="1"/>
  <c r="AB472" i="2661"/>
  <c r="AD472" i="2661" s="1"/>
  <c r="AE472" i="2661" s="1"/>
  <c r="AB473" i="2661"/>
  <c r="AD473" i="2661" s="1"/>
  <c r="AE473" i="2661" s="1"/>
  <c r="AB474" i="2661"/>
  <c r="AD474" i="2661" s="1"/>
  <c r="AE474" i="2661" s="1"/>
  <c r="AB475" i="2661"/>
  <c r="AD475" i="2661" s="1"/>
  <c r="AE475" i="2661" s="1"/>
  <c r="AB476" i="2661"/>
  <c r="AD476" i="2661" s="1"/>
  <c r="AE476" i="2661" s="1"/>
  <c r="AB477" i="2661"/>
  <c r="AD477" i="2661" s="1"/>
  <c r="AE477" i="2661" s="1"/>
  <c r="AB478" i="2661"/>
  <c r="AD478" i="2661" s="1"/>
  <c r="AE478" i="2661" s="1"/>
  <c r="AB479" i="2661"/>
  <c r="AD479" i="2661" s="1"/>
  <c r="AE479" i="2661" s="1"/>
  <c r="AB480" i="2661"/>
  <c r="AD480" i="2661" s="1"/>
  <c r="AE480" i="2661" s="1"/>
  <c r="AB481" i="2661"/>
  <c r="AD481" i="2661" s="1"/>
  <c r="AE481" i="2661" s="1"/>
  <c r="AB482" i="2661"/>
  <c r="AD482" i="2661" s="1"/>
  <c r="AE482" i="2661" s="1"/>
  <c r="AB483" i="2661"/>
  <c r="AD483" i="2661" s="1"/>
  <c r="AE483" i="2661" s="1"/>
  <c r="AB484" i="2661"/>
  <c r="AD484" i="2661" s="1"/>
  <c r="AE484" i="2661" s="1"/>
  <c r="AB485" i="2661"/>
  <c r="AD485" i="2661" s="1"/>
  <c r="AE485" i="2661" s="1"/>
  <c r="AB486" i="2661"/>
  <c r="AD486" i="2661" s="1"/>
  <c r="AE486" i="2661" s="1"/>
  <c r="AB487" i="2661"/>
  <c r="AD487" i="2661" s="1"/>
  <c r="AE487" i="2661" s="1"/>
  <c r="AB488" i="2661"/>
  <c r="AD488" i="2661" s="1"/>
  <c r="AE488" i="2661" s="1"/>
  <c r="AB489" i="2661"/>
  <c r="AD489" i="2661" s="1"/>
  <c r="AE489" i="2661" s="1"/>
  <c r="AB490" i="2661"/>
  <c r="AD490" i="2661" s="1"/>
  <c r="AE490" i="2661" s="1"/>
  <c r="AB491" i="2661"/>
  <c r="AD491" i="2661" s="1"/>
  <c r="AE491" i="2661" s="1"/>
  <c r="AB492" i="2661"/>
  <c r="AD492" i="2661" s="1"/>
  <c r="AE492" i="2661" s="1"/>
  <c r="AB493" i="2661"/>
  <c r="AD493" i="2661" s="1"/>
  <c r="AE493" i="2661" s="1"/>
  <c r="AB494" i="2661"/>
  <c r="AD494" i="2661" s="1"/>
  <c r="AE494" i="2661" s="1"/>
  <c r="AB495" i="2661"/>
  <c r="AD495" i="2661" s="1"/>
  <c r="AE495" i="2661" s="1"/>
  <c r="AB496" i="2661"/>
  <c r="AD496" i="2661" s="1"/>
  <c r="AE496" i="2661" s="1"/>
  <c r="AB497" i="2661"/>
  <c r="AD497" i="2661" s="1"/>
  <c r="AE497" i="2661" s="1"/>
  <c r="AB498" i="2661"/>
  <c r="AD498" i="2661" s="1"/>
  <c r="AE498" i="2661" s="1"/>
  <c r="AB499" i="2661"/>
  <c r="AD499" i="2661" s="1"/>
  <c r="AE499" i="2661" s="1"/>
  <c r="AB500" i="2661"/>
  <c r="AD500" i="2661" s="1"/>
  <c r="AE500" i="2661" s="1"/>
  <c r="AB501" i="2661"/>
  <c r="AD501" i="2661" s="1"/>
  <c r="AE501" i="2661" s="1"/>
  <c r="AB502" i="2661"/>
  <c r="AD502" i="2661" s="1"/>
  <c r="AE502" i="2661" s="1"/>
  <c r="AB503" i="2661"/>
  <c r="AD503" i="2661" s="1"/>
  <c r="AE503" i="2661" s="1"/>
  <c r="AB504" i="2661"/>
  <c r="AD504" i="2661" s="1"/>
  <c r="AE504" i="2661" s="1"/>
  <c r="AB505" i="2661"/>
  <c r="AD505" i="2661" s="1"/>
  <c r="AE505" i="2661" s="1"/>
  <c r="AB506" i="2661"/>
  <c r="AD506" i="2661" s="1"/>
  <c r="AE506" i="2661" s="1"/>
  <c r="AB507" i="2661"/>
  <c r="AD507" i="2661" s="1"/>
  <c r="AE507" i="2661" s="1"/>
  <c r="AB508" i="2661"/>
  <c r="AD508" i="2661" s="1"/>
  <c r="AE508" i="2661" s="1"/>
  <c r="AB509" i="2661"/>
  <c r="AD509" i="2661" s="1"/>
  <c r="AE509" i="2661" s="1"/>
  <c r="AB510" i="2661"/>
  <c r="AD510" i="2661" s="1"/>
  <c r="AE510" i="2661" s="1"/>
  <c r="AB511" i="2661"/>
  <c r="AD511" i="2661" s="1"/>
  <c r="AE511" i="2661" s="1"/>
  <c r="AB512" i="2661"/>
  <c r="AD512" i="2661" s="1"/>
  <c r="AE512" i="2661" s="1"/>
  <c r="AB513" i="2661"/>
  <c r="AD513" i="2661" s="1"/>
  <c r="AE513" i="2661" s="1"/>
  <c r="AB514" i="2661"/>
  <c r="AD514" i="2661" s="1"/>
  <c r="AE514" i="2661" s="1"/>
  <c r="AB515" i="2661"/>
  <c r="AD515" i="2661" s="1"/>
  <c r="AE515" i="2661" s="1"/>
  <c r="AB516" i="2661"/>
  <c r="AD516" i="2661" s="1"/>
  <c r="AE516" i="2661" s="1"/>
  <c r="AB517" i="2661"/>
  <c r="AD517" i="2661" s="1"/>
  <c r="AE517" i="2661" s="1"/>
  <c r="AB518" i="2661"/>
  <c r="AD518" i="2661" s="1"/>
  <c r="AE518" i="2661" s="1"/>
  <c r="AB519" i="2661"/>
  <c r="AD519" i="2661" s="1"/>
  <c r="AE519" i="2661" s="1"/>
  <c r="AB520" i="2661"/>
  <c r="AD520" i="2661" s="1"/>
  <c r="AE520" i="2661" s="1"/>
  <c r="AB521" i="2661"/>
  <c r="AD521" i="2661" s="1"/>
  <c r="AE521" i="2661" s="1"/>
  <c r="AB522" i="2661"/>
  <c r="AD522" i="2661" s="1"/>
  <c r="AE522" i="2661" s="1"/>
  <c r="AB523" i="2661"/>
  <c r="AD523" i="2661" s="1"/>
  <c r="AE523" i="2661" s="1"/>
  <c r="AB524" i="2661"/>
  <c r="AD524" i="2661" s="1"/>
  <c r="AE524" i="2661" s="1"/>
  <c r="AB525" i="2661"/>
  <c r="AD525" i="2661" s="1"/>
  <c r="AE525" i="2661" s="1"/>
  <c r="AB526" i="2661"/>
  <c r="AD526" i="2661" s="1"/>
  <c r="AE526" i="2661" s="1"/>
  <c r="AB527" i="2661"/>
  <c r="AD527" i="2661" s="1"/>
  <c r="AE527" i="2661" s="1"/>
  <c r="AB528" i="2661"/>
  <c r="AD528" i="2661" s="1"/>
  <c r="AE528" i="2661" s="1"/>
  <c r="AB529" i="2661"/>
  <c r="AD529" i="2661" s="1"/>
  <c r="AE529" i="2661" s="1"/>
  <c r="AB530" i="2661"/>
  <c r="AD530" i="2661" s="1"/>
  <c r="AE530" i="2661" s="1"/>
  <c r="AB531" i="2661"/>
  <c r="AD531" i="2661" s="1"/>
  <c r="AE531" i="2661" s="1"/>
  <c r="AB532" i="2661"/>
  <c r="AD532" i="2661" s="1"/>
  <c r="AE532" i="2661" s="1"/>
  <c r="AB533" i="2661"/>
  <c r="AD533" i="2661" s="1"/>
  <c r="AE533" i="2661" s="1"/>
  <c r="AB534" i="2661"/>
  <c r="AD534" i="2661" s="1"/>
  <c r="AE534" i="2661" s="1"/>
  <c r="AB535" i="2661"/>
  <c r="AD535" i="2661" s="1"/>
  <c r="AE535" i="2661" s="1"/>
  <c r="AB536" i="2661"/>
  <c r="AD536" i="2661" s="1"/>
  <c r="AE536" i="2661" s="1"/>
  <c r="AB537" i="2661"/>
  <c r="AD537" i="2661" s="1"/>
  <c r="AE537" i="2661" s="1"/>
  <c r="AB538" i="2661"/>
  <c r="AD538" i="2661" s="1"/>
  <c r="AE538" i="2661" s="1"/>
  <c r="AB539" i="2661"/>
  <c r="AD539" i="2661" s="1"/>
  <c r="AE539" i="2661" s="1"/>
  <c r="AB540" i="2661"/>
  <c r="AD540" i="2661" s="1"/>
  <c r="AE540" i="2661" s="1"/>
  <c r="AB541" i="2661"/>
  <c r="AD541" i="2661" s="1"/>
  <c r="AE541" i="2661" s="1"/>
  <c r="AB542" i="2661"/>
  <c r="AD542" i="2661" s="1"/>
  <c r="AE542" i="2661" s="1"/>
  <c r="AB543" i="2661"/>
  <c r="AD543" i="2661" s="1"/>
  <c r="AE543" i="2661" s="1"/>
  <c r="AB544" i="2661"/>
  <c r="AD544" i="2661" s="1"/>
  <c r="AE544" i="2661" s="1"/>
  <c r="AB545" i="2661"/>
  <c r="AD545" i="2661" s="1"/>
  <c r="AE545" i="2661" s="1"/>
  <c r="AB546" i="2661"/>
  <c r="AD546" i="2661" s="1"/>
  <c r="AE546" i="2661" s="1"/>
  <c r="AB547" i="2661"/>
  <c r="AD547" i="2661" s="1"/>
  <c r="AE547" i="2661" s="1"/>
  <c r="AB548" i="2661"/>
  <c r="AD548" i="2661" s="1"/>
  <c r="AE548" i="2661" s="1"/>
  <c r="AB549" i="2661"/>
  <c r="AD549" i="2661" s="1"/>
  <c r="AE549" i="2661" s="1"/>
  <c r="AB550" i="2661"/>
  <c r="AD550" i="2661" s="1"/>
  <c r="AE550" i="2661" s="1"/>
  <c r="AB551" i="2661"/>
  <c r="AD551" i="2661" s="1"/>
  <c r="AE551" i="2661" s="1"/>
  <c r="AB552" i="2661"/>
  <c r="AD552" i="2661" s="1"/>
  <c r="AE552" i="2661" s="1"/>
  <c r="AB553" i="2661"/>
  <c r="AD553" i="2661" s="1"/>
  <c r="AE553" i="2661" s="1"/>
  <c r="AB554" i="2661"/>
  <c r="AD554" i="2661" s="1"/>
  <c r="AE554" i="2661" s="1"/>
  <c r="AB555" i="2661"/>
  <c r="AD555" i="2661" s="1"/>
  <c r="AE555" i="2661" s="1"/>
  <c r="AB556" i="2661"/>
  <c r="AD556" i="2661" s="1"/>
  <c r="AE556" i="2661" s="1"/>
  <c r="AB557" i="2661"/>
  <c r="AD557" i="2661" s="1"/>
  <c r="AE557" i="2661" s="1"/>
  <c r="AB558" i="2661"/>
  <c r="AD558" i="2661" s="1"/>
  <c r="AE558" i="2661" s="1"/>
  <c r="AB559" i="2661"/>
  <c r="AD559" i="2661" s="1"/>
  <c r="AE559" i="2661" s="1"/>
  <c r="AB560" i="2661"/>
  <c r="AD560" i="2661" s="1"/>
  <c r="AE560" i="2661" s="1"/>
  <c r="AB561" i="2661"/>
  <c r="AD561" i="2661" s="1"/>
  <c r="AE561" i="2661" s="1"/>
  <c r="AB562" i="2661"/>
  <c r="AD562" i="2661" s="1"/>
  <c r="AE562" i="2661" s="1"/>
  <c r="AB563" i="2661"/>
  <c r="AD563" i="2661" s="1"/>
  <c r="AE563" i="2661" s="1"/>
  <c r="AB564" i="2661"/>
  <c r="AD564" i="2661" s="1"/>
  <c r="AE564" i="2661" s="1"/>
  <c r="AB565" i="2661"/>
  <c r="AD565" i="2661" s="1"/>
  <c r="AE565" i="2661" s="1"/>
  <c r="AB566" i="2661"/>
  <c r="AD566" i="2661" s="1"/>
  <c r="AE566" i="2661" s="1"/>
  <c r="AB567" i="2661"/>
  <c r="AD567" i="2661" s="1"/>
  <c r="AE567" i="2661" s="1"/>
  <c r="AB568" i="2661"/>
  <c r="AD568" i="2661" s="1"/>
  <c r="AE568" i="2661" s="1"/>
  <c r="AB569" i="2661"/>
  <c r="AD569" i="2661" s="1"/>
  <c r="AE569" i="2661" s="1"/>
  <c r="AB570" i="2661"/>
  <c r="AD570" i="2661" s="1"/>
  <c r="AE570" i="2661" s="1"/>
  <c r="AB571" i="2661"/>
  <c r="AD571" i="2661" s="1"/>
  <c r="AE571" i="2661" s="1"/>
  <c r="AB572" i="2661"/>
  <c r="AD572" i="2661" s="1"/>
  <c r="AE572" i="2661" s="1"/>
  <c r="AB573" i="2661"/>
  <c r="AD573" i="2661" s="1"/>
  <c r="AE573" i="2661" s="1"/>
  <c r="AB574" i="2661"/>
  <c r="AD574" i="2661" s="1"/>
  <c r="AE574" i="2661" s="1"/>
  <c r="AB575" i="2661"/>
  <c r="AD575" i="2661" s="1"/>
  <c r="AE575" i="2661" s="1"/>
  <c r="AB576" i="2661"/>
  <c r="AD576" i="2661" s="1"/>
  <c r="AE576" i="2661" s="1"/>
  <c r="AB577" i="2661"/>
  <c r="AD577" i="2661" s="1"/>
  <c r="AE577" i="2661" s="1"/>
  <c r="AB578" i="2661"/>
  <c r="AD578" i="2661" s="1"/>
  <c r="AE578" i="2661" s="1"/>
  <c r="AB579" i="2661"/>
  <c r="AD579" i="2661" s="1"/>
  <c r="AE579" i="2661" s="1"/>
  <c r="AB580" i="2661"/>
  <c r="AD580" i="2661" s="1"/>
  <c r="AE580" i="2661" s="1"/>
  <c r="AB581" i="2661"/>
  <c r="AD581" i="2661" s="1"/>
  <c r="AE581" i="2661" s="1"/>
  <c r="AB582" i="2661"/>
  <c r="AD582" i="2661" s="1"/>
  <c r="AE582" i="2661" s="1"/>
  <c r="AB583" i="2661"/>
  <c r="AD583" i="2661" s="1"/>
  <c r="AE583" i="2661" s="1"/>
  <c r="AB584" i="2661"/>
  <c r="AD584" i="2661" s="1"/>
  <c r="AE584" i="2661" s="1"/>
  <c r="AB585" i="2661"/>
  <c r="AD585" i="2661" s="1"/>
  <c r="AE585" i="2661" s="1"/>
  <c r="AB586" i="2661"/>
  <c r="AD586" i="2661" s="1"/>
  <c r="AE586" i="2661" s="1"/>
  <c r="AB587" i="2661"/>
  <c r="AD587" i="2661" s="1"/>
  <c r="AE587" i="2661" s="1"/>
  <c r="AB588" i="2661"/>
  <c r="AD588" i="2661" s="1"/>
  <c r="AE588" i="2661" s="1"/>
  <c r="AB589" i="2661"/>
  <c r="AD589" i="2661" s="1"/>
  <c r="AE589" i="2661" s="1"/>
  <c r="AB590" i="2661"/>
  <c r="AD590" i="2661" s="1"/>
  <c r="AE590" i="2661" s="1"/>
  <c r="AB591" i="2661"/>
  <c r="AD591" i="2661" s="1"/>
  <c r="AE591" i="2661" s="1"/>
  <c r="AB592" i="2661"/>
  <c r="AD592" i="2661" s="1"/>
  <c r="AE592" i="2661" s="1"/>
  <c r="AB593" i="2661"/>
  <c r="AD593" i="2661" s="1"/>
  <c r="AE593" i="2661" s="1"/>
  <c r="AB594" i="2661"/>
  <c r="AD594" i="2661" s="1"/>
  <c r="AE594" i="2661" s="1"/>
  <c r="AB595" i="2661"/>
  <c r="AD595" i="2661" s="1"/>
  <c r="AE595" i="2661" s="1"/>
  <c r="AB596" i="2661"/>
  <c r="AD596" i="2661" s="1"/>
  <c r="AE596" i="2661" s="1"/>
  <c r="AB597" i="2661"/>
  <c r="AD597" i="2661" s="1"/>
  <c r="AE597" i="2661" s="1"/>
  <c r="AB598" i="2661"/>
  <c r="AD598" i="2661" s="1"/>
  <c r="AE598" i="2661" s="1"/>
  <c r="AB599" i="2661"/>
  <c r="AD599" i="2661" s="1"/>
  <c r="AE599" i="2661" s="1"/>
  <c r="AB600" i="2661"/>
  <c r="AD600" i="2661" s="1"/>
  <c r="AE600" i="2661" s="1"/>
  <c r="AB601" i="2661"/>
  <c r="AD601" i="2661" s="1"/>
  <c r="AE601" i="2661" s="1"/>
  <c r="AB602" i="2661"/>
  <c r="AD602" i="2661" s="1"/>
  <c r="AE602" i="2661" s="1"/>
  <c r="AB603" i="2661"/>
  <c r="AD603" i="2661" s="1"/>
  <c r="AE603" i="2661" s="1"/>
  <c r="AB604" i="2661"/>
  <c r="AD604" i="2661" s="1"/>
  <c r="AE604" i="2661" s="1"/>
  <c r="AB605" i="2661"/>
  <c r="AD605" i="2661" s="1"/>
  <c r="AE605" i="2661" s="1"/>
  <c r="AB606" i="2661"/>
  <c r="AD606" i="2661" s="1"/>
  <c r="AE606" i="2661" s="1"/>
  <c r="AB607" i="2661"/>
  <c r="AD607" i="2661" s="1"/>
  <c r="AE607" i="2661" s="1"/>
  <c r="AB608" i="2661"/>
  <c r="AD608" i="2661" s="1"/>
  <c r="AE608" i="2661" s="1"/>
  <c r="AB609" i="2661"/>
  <c r="AD609" i="2661" s="1"/>
  <c r="AE609" i="2661" s="1"/>
  <c r="AB610" i="2661"/>
  <c r="AD610" i="2661" s="1"/>
  <c r="AE610" i="2661" s="1"/>
  <c r="AB611" i="2661"/>
  <c r="AD611" i="2661" s="1"/>
  <c r="AE611" i="2661" s="1"/>
  <c r="AB612" i="2661"/>
  <c r="AD612" i="2661" s="1"/>
  <c r="AE612" i="2661" s="1"/>
  <c r="AB613" i="2661"/>
  <c r="AD613" i="2661" s="1"/>
  <c r="AE613" i="2661" s="1"/>
  <c r="AB614" i="2661"/>
  <c r="AD614" i="2661" s="1"/>
  <c r="AE614" i="2661" s="1"/>
  <c r="AB615" i="2661"/>
  <c r="AD615" i="2661" s="1"/>
  <c r="AE615" i="2661" s="1"/>
  <c r="AB616" i="2661"/>
  <c r="AD616" i="2661" s="1"/>
  <c r="AE616" i="2661" s="1"/>
  <c r="AB617" i="2661"/>
  <c r="AD617" i="2661" s="1"/>
  <c r="AE617" i="2661" s="1"/>
  <c r="AB618" i="2661"/>
  <c r="AD618" i="2661" s="1"/>
  <c r="AE618" i="2661" s="1"/>
  <c r="AB619" i="2661"/>
  <c r="AD619" i="2661" s="1"/>
  <c r="AE619" i="2661" s="1"/>
  <c r="AB620" i="2661"/>
  <c r="AD620" i="2661" s="1"/>
  <c r="AE620" i="2661" s="1"/>
  <c r="AB621" i="2661"/>
  <c r="AD621" i="2661" s="1"/>
  <c r="AE621" i="2661" s="1"/>
  <c r="AB622" i="2661"/>
  <c r="AD622" i="2661" s="1"/>
  <c r="AE622" i="2661" s="1"/>
  <c r="AB623" i="2661"/>
  <c r="AD623" i="2661" s="1"/>
  <c r="AE623" i="2661" s="1"/>
  <c r="AB624" i="2661"/>
  <c r="AD624" i="2661" s="1"/>
  <c r="AE624" i="2661" s="1"/>
  <c r="AB625" i="2661"/>
  <c r="AD625" i="2661" s="1"/>
  <c r="AE625" i="2661" s="1"/>
  <c r="AB626" i="2661"/>
  <c r="AD626" i="2661" s="1"/>
  <c r="AE626" i="2661" s="1"/>
  <c r="AB627" i="2661"/>
  <c r="AD627" i="2661" s="1"/>
  <c r="AE627" i="2661" s="1"/>
  <c r="AB628" i="2661"/>
  <c r="AD628" i="2661" s="1"/>
  <c r="AE628" i="2661" s="1"/>
  <c r="AB629" i="2661"/>
  <c r="AD629" i="2661" s="1"/>
  <c r="AE629" i="2661" s="1"/>
  <c r="AB630" i="2661"/>
  <c r="AD630" i="2661" s="1"/>
  <c r="AE630" i="2661" s="1"/>
  <c r="AB631" i="2661"/>
  <c r="AD631" i="2661" s="1"/>
  <c r="AE631" i="2661" s="1"/>
  <c r="AB632" i="2661"/>
  <c r="AD632" i="2661" s="1"/>
  <c r="AE632" i="2661" s="1"/>
  <c r="AB633" i="2661"/>
  <c r="AD633" i="2661" s="1"/>
  <c r="AE633" i="2661" s="1"/>
  <c r="AB634" i="2661"/>
  <c r="AD634" i="2661" s="1"/>
  <c r="AE634" i="2661" s="1"/>
  <c r="AB635" i="2661"/>
  <c r="AD635" i="2661" s="1"/>
  <c r="AE635" i="2661" s="1"/>
  <c r="AB636" i="2661"/>
  <c r="AD636" i="2661" s="1"/>
  <c r="AE636" i="2661" s="1"/>
  <c r="AB637" i="2661"/>
  <c r="AD637" i="2661" s="1"/>
  <c r="AE637" i="2661" s="1"/>
  <c r="AB638" i="2661"/>
  <c r="AD638" i="2661" s="1"/>
  <c r="AE638" i="2661" s="1"/>
  <c r="AB639" i="2661"/>
  <c r="AD639" i="2661" s="1"/>
  <c r="AE639" i="2661" s="1"/>
  <c r="AB640" i="2661"/>
  <c r="AD640" i="2661" s="1"/>
  <c r="AE640" i="2661" s="1"/>
  <c r="AB641" i="2661"/>
  <c r="AD641" i="2661" s="1"/>
  <c r="AE641" i="2661" s="1"/>
  <c r="AB642" i="2661"/>
  <c r="AD642" i="2661" s="1"/>
  <c r="AE642" i="2661" s="1"/>
  <c r="AB643" i="2661"/>
  <c r="AD643" i="2661" s="1"/>
  <c r="AE643" i="2661" s="1"/>
  <c r="AB644" i="2661"/>
  <c r="AD644" i="2661" s="1"/>
  <c r="AE644" i="2661" s="1"/>
  <c r="AB645" i="2661"/>
  <c r="AD645" i="2661" s="1"/>
  <c r="AE645" i="2661" s="1"/>
  <c r="AB646" i="2661"/>
  <c r="AD646" i="2661" s="1"/>
  <c r="AE646" i="2661" s="1"/>
  <c r="AB647" i="2661"/>
  <c r="AD647" i="2661" s="1"/>
  <c r="AE647" i="2661" s="1"/>
  <c r="AB648" i="2661"/>
  <c r="AD648" i="2661" s="1"/>
  <c r="AE648" i="2661" s="1"/>
  <c r="AB649" i="2661"/>
  <c r="AD649" i="2661" s="1"/>
  <c r="AE649" i="2661" s="1"/>
  <c r="AB650" i="2661"/>
  <c r="AD650" i="2661" s="1"/>
  <c r="AE650" i="2661" s="1"/>
  <c r="AB651" i="2661"/>
  <c r="AD651" i="2661" s="1"/>
  <c r="AE651" i="2661" s="1"/>
  <c r="AB652" i="2661"/>
  <c r="AD652" i="2661" s="1"/>
  <c r="AE652" i="2661" s="1"/>
  <c r="AB653" i="2661"/>
  <c r="AD653" i="2661" s="1"/>
  <c r="AE653" i="2661" s="1"/>
  <c r="AB654" i="2661"/>
  <c r="AD654" i="2661" s="1"/>
  <c r="AE654" i="2661" s="1"/>
  <c r="AB655" i="2661"/>
  <c r="AD655" i="2661" s="1"/>
  <c r="AE655" i="2661" s="1"/>
  <c r="AB656" i="2661"/>
  <c r="AD656" i="2661" s="1"/>
  <c r="AE656" i="2661" s="1"/>
  <c r="AB657" i="2661"/>
  <c r="AD657" i="2661" s="1"/>
  <c r="AE657" i="2661" s="1"/>
  <c r="AB658" i="2661"/>
  <c r="AD658" i="2661" s="1"/>
  <c r="AE658" i="2661" s="1"/>
  <c r="AB659" i="2661"/>
  <c r="AD659" i="2661" s="1"/>
  <c r="AE659" i="2661" s="1"/>
  <c r="AB660" i="2661"/>
  <c r="AD660" i="2661" s="1"/>
  <c r="AE660" i="2661" s="1"/>
  <c r="AB661" i="2661"/>
  <c r="AD661" i="2661" s="1"/>
  <c r="AE661" i="2661" s="1"/>
  <c r="AB662" i="2661"/>
  <c r="AD662" i="2661" s="1"/>
  <c r="AE662" i="2661" s="1"/>
  <c r="AB663" i="2661"/>
  <c r="AD663" i="2661" s="1"/>
  <c r="AE663" i="2661" s="1"/>
  <c r="AB664" i="2661"/>
  <c r="AD664" i="2661" s="1"/>
  <c r="AE664" i="2661" s="1"/>
  <c r="AB665" i="2661"/>
  <c r="AD665" i="2661" s="1"/>
  <c r="AE665" i="2661" s="1"/>
  <c r="AB666" i="2661"/>
  <c r="AD666" i="2661" s="1"/>
  <c r="AE666" i="2661" s="1"/>
  <c r="AB667" i="2661"/>
  <c r="AD667" i="2661" s="1"/>
  <c r="AE667" i="2661" s="1"/>
  <c r="AB668" i="2661"/>
  <c r="AD668" i="2661" s="1"/>
  <c r="AE668" i="2661" s="1"/>
  <c r="AB669" i="2661"/>
  <c r="AD669" i="2661" s="1"/>
  <c r="AE669" i="2661" s="1"/>
  <c r="AB670" i="2661"/>
  <c r="AD670" i="2661" s="1"/>
  <c r="AE670" i="2661" s="1"/>
  <c r="AB671" i="2661"/>
  <c r="AD671" i="2661" s="1"/>
  <c r="AE671" i="2661" s="1"/>
  <c r="AB672" i="2661"/>
  <c r="AD672" i="2661" s="1"/>
  <c r="AE672" i="2661" s="1"/>
  <c r="AB673" i="2661"/>
  <c r="AD673" i="2661" s="1"/>
  <c r="AE673" i="2661" s="1"/>
  <c r="AB674" i="2661"/>
  <c r="AD674" i="2661" s="1"/>
  <c r="AE674" i="2661" s="1"/>
  <c r="AB675" i="2661"/>
  <c r="AD675" i="2661" s="1"/>
  <c r="AE675" i="2661" s="1"/>
  <c r="AB676" i="2661"/>
  <c r="AD676" i="2661" s="1"/>
  <c r="AE676" i="2661" s="1"/>
  <c r="AB677" i="2661"/>
  <c r="AD677" i="2661" s="1"/>
  <c r="AE677" i="2661" s="1"/>
  <c r="AB678" i="2661"/>
  <c r="AD678" i="2661" s="1"/>
  <c r="AE678" i="2661" s="1"/>
  <c r="AB679" i="2661"/>
  <c r="AD679" i="2661" s="1"/>
  <c r="AE679" i="2661" s="1"/>
  <c r="AB680" i="2661"/>
  <c r="AD680" i="2661" s="1"/>
  <c r="AE680" i="2661" s="1"/>
  <c r="AB681" i="2661"/>
  <c r="AD681" i="2661" s="1"/>
  <c r="AE681" i="2661" s="1"/>
  <c r="AB682" i="2661"/>
  <c r="AD682" i="2661" s="1"/>
  <c r="AE682" i="2661" s="1"/>
  <c r="AB683" i="2661"/>
  <c r="AD683" i="2661" s="1"/>
  <c r="AE683" i="2661" s="1"/>
  <c r="AB684" i="2661"/>
  <c r="AD684" i="2661" s="1"/>
  <c r="AE684" i="2661" s="1"/>
  <c r="AB685" i="2661"/>
  <c r="AD685" i="2661" s="1"/>
  <c r="AE685" i="2661" s="1"/>
  <c r="AB686" i="2661"/>
  <c r="AD686" i="2661" s="1"/>
  <c r="AE686" i="2661" s="1"/>
  <c r="AB687" i="2661"/>
  <c r="AD687" i="2661" s="1"/>
  <c r="AE687" i="2661" s="1"/>
  <c r="AB688" i="2661"/>
  <c r="AD688" i="2661" s="1"/>
  <c r="AE688" i="2661" s="1"/>
  <c r="AB689" i="2661"/>
  <c r="AD689" i="2661" s="1"/>
  <c r="AE689" i="2661" s="1"/>
  <c r="AB690" i="2661"/>
  <c r="AD690" i="2661" s="1"/>
  <c r="AE690" i="2661" s="1"/>
  <c r="AB691" i="2661"/>
  <c r="AD691" i="2661" s="1"/>
  <c r="AE691" i="2661" s="1"/>
  <c r="AB692" i="2661"/>
  <c r="AD692" i="2661" s="1"/>
  <c r="AE692" i="2661" s="1"/>
  <c r="AB693" i="2661"/>
  <c r="AD693" i="2661" s="1"/>
  <c r="AE693" i="2661" s="1"/>
  <c r="AB694" i="2661"/>
  <c r="AD694" i="2661" s="1"/>
  <c r="AE694" i="2661" s="1"/>
  <c r="AB695" i="2661"/>
  <c r="AD695" i="2661" s="1"/>
  <c r="AE695" i="2661" s="1"/>
  <c r="AB696" i="2661"/>
  <c r="AD696" i="2661" s="1"/>
  <c r="AE696" i="2661" s="1"/>
  <c r="AB697" i="2661"/>
  <c r="AD697" i="2661" s="1"/>
  <c r="AE697" i="2661" s="1"/>
  <c r="AB698" i="2661"/>
  <c r="AD698" i="2661" s="1"/>
  <c r="AE698" i="2661" s="1"/>
  <c r="AB699" i="2661"/>
  <c r="AD699" i="2661" s="1"/>
  <c r="AE699" i="2661" s="1"/>
  <c r="AB700" i="2661"/>
  <c r="AD700" i="2661" s="1"/>
  <c r="AE700" i="2661" s="1"/>
  <c r="AB701" i="2661"/>
  <c r="AD701" i="2661" s="1"/>
  <c r="AE701" i="2661" s="1"/>
  <c r="AB702" i="2661"/>
  <c r="AD702" i="2661" s="1"/>
  <c r="AE702" i="2661" s="1"/>
  <c r="AB703" i="2661"/>
  <c r="AD703" i="2661" s="1"/>
  <c r="AE703" i="2661" s="1"/>
  <c r="AB704" i="2661"/>
  <c r="AD704" i="2661" s="1"/>
  <c r="AE704" i="2661" s="1"/>
  <c r="AB705" i="2661"/>
  <c r="AD705" i="2661" s="1"/>
  <c r="AE705" i="2661" s="1"/>
  <c r="AB706" i="2661"/>
  <c r="AD706" i="2661" s="1"/>
  <c r="AE706" i="2661" s="1"/>
  <c r="AB707" i="2661"/>
  <c r="AD707" i="2661" s="1"/>
  <c r="AE707" i="2661" s="1"/>
  <c r="AB708" i="2661"/>
  <c r="AD708" i="2661" s="1"/>
  <c r="AE708" i="2661" s="1"/>
  <c r="AB709" i="2661"/>
  <c r="AD709" i="2661" s="1"/>
  <c r="AE709" i="2661" s="1"/>
  <c r="AB710" i="2661"/>
  <c r="AD710" i="2661" s="1"/>
  <c r="AE710" i="2661" s="1"/>
  <c r="AB711" i="2661"/>
  <c r="AD711" i="2661" s="1"/>
  <c r="AE711" i="2661" s="1"/>
  <c r="AB712" i="2661"/>
  <c r="AD712" i="2661" s="1"/>
  <c r="AE712" i="2661" s="1"/>
  <c r="AB713" i="2661"/>
  <c r="AD713" i="2661" s="1"/>
  <c r="AE713" i="2661" s="1"/>
  <c r="AB714" i="2661"/>
  <c r="AD714" i="2661" s="1"/>
  <c r="AE714" i="2661" s="1"/>
  <c r="AB715" i="2661"/>
  <c r="AD715" i="2661" s="1"/>
  <c r="AE715" i="2661" s="1"/>
  <c r="AB716" i="2661"/>
  <c r="AD716" i="2661" s="1"/>
  <c r="AE716" i="2661" s="1"/>
  <c r="AB717" i="2661"/>
  <c r="AD717" i="2661" s="1"/>
  <c r="AE717" i="2661" s="1"/>
  <c r="AB718" i="2661"/>
  <c r="AD718" i="2661" s="1"/>
  <c r="AE718" i="2661" s="1"/>
  <c r="AB719" i="2661"/>
  <c r="AD719" i="2661" s="1"/>
  <c r="AE719" i="2661" s="1"/>
  <c r="AB720" i="2661"/>
  <c r="AD720" i="2661" s="1"/>
  <c r="AE720" i="2661" s="1"/>
  <c r="AB721" i="2661"/>
  <c r="AD721" i="2661" s="1"/>
  <c r="AE721" i="2661" s="1"/>
  <c r="AB722" i="2661"/>
  <c r="AD722" i="2661" s="1"/>
  <c r="AE722" i="2661" s="1"/>
  <c r="AB723" i="2661"/>
  <c r="AD723" i="2661" s="1"/>
  <c r="AE723" i="2661" s="1"/>
  <c r="AB724" i="2661"/>
  <c r="AD724" i="2661" s="1"/>
  <c r="AE724" i="2661" s="1"/>
  <c r="AB725" i="2661"/>
  <c r="AD725" i="2661" s="1"/>
  <c r="AE725" i="2661" s="1"/>
  <c r="AB726" i="2661"/>
  <c r="AD726" i="2661" s="1"/>
  <c r="AE726" i="2661" s="1"/>
  <c r="AB727" i="2661"/>
  <c r="AD727" i="2661" s="1"/>
  <c r="AE727" i="2661" s="1"/>
  <c r="AB728" i="2661"/>
  <c r="AD728" i="2661" s="1"/>
  <c r="AE728" i="2661" s="1"/>
  <c r="AB729" i="2661"/>
  <c r="AD729" i="2661" s="1"/>
  <c r="AE729" i="2661" s="1"/>
  <c r="AB730" i="2661"/>
  <c r="AD730" i="2661" s="1"/>
  <c r="AE730" i="2661" s="1"/>
  <c r="AB731" i="2661"/>
  <c r="AD731" i="2661" s="1"/>
  <c r="AE731" i="2661" s="1"/>
  <c r="AB732" i="2661"/>
  <c r="AD732" i="2661" s="1"/>
  <c r="AE732" i="2661" s="1"/>
  <c r="AB733" i="2661"/>
  <c r="AD733" i="2661" s="1"/>
  <c r="AE733" i="2661" s="1"/>
  <c r="AB734" i="2661"/>
  <c r="AD734" i="2661" s="1"/>
  <c r="AE734" i="2661" s="1"/>
  <c r="AB735" i="2661"/>
  <c r="AD735" i="2661" s="1"/>
  <c r="AE735" i="2661" s="1"/>
  <c r="AB736" i="2661"/>
  <c r="AD736" i="2661" s="1"/>
  <c r="AE736" i="2661" s="1"/>
  <c r="AB737" i="2661"/>
  <c r="AD737" i="2661" s="1"/>
  <c r="AE737" i="2661" s="1"/>
  <c r="AB738" i="2661"/>
  <c r="AD738" i="2661" s="1"/>
  <c r="AE738" i="2661" s="1"/>
  <c r="AB739" i="2661"/>
  <c r="AD739" i="2661" s="1"/>
  <c r="AE739" i="2661" s="1"/>
  <c r="AB740" i="2661"/>
  <c r="AD740" i="2661" s="1"/>
  <c r="AE740" i="2661" s="1"/>
  <c r="AB741" i="2661"/>
  <c r="AD741" i="2661" s="1"/>
  <c r="AE741" i="2661" s="1"/>
  <c r="AB742" i="2661"/>
  <c r="AD742" i="2661" s="1"/>
  <c r="AE742" i="2661" s="1"/>
  <c r="AB743" i="2661"/>
  <c r="AD743" i="2661" s="1"/>
  <c r="AE743" i="2661" s="1"/>
  <c r="AB744" i="2661"/>
  <c r="AD744" i="2661" s="1"/>
  <c r="AE744" i="2661" s="1"/>
  <c r="AB745" i="2661"/>
  <c r="AD745" i="2661" s="1"/>
  <c r="AE745" i="2661" s="1"/>
  <c r="AB746" i="2661"/>
  <c r="AD746" i="2661" s="1"/>
  <c r="AE746" i="2661" s="1"/>
  <c r="AB747" i="2661"/>
  <c r="AD747" i="2661" s="1"/>
  <c r="AE747" i="2661" s="1"/>
  <c r="AB748" i="2661"/>
  <c r="AD748" i="2661" s="1"/>
  <c r="AE748" i="2661" s="1"/>
  <c r="AB749" i="2661"/>
  <c r="AD749" i="2661" s="1"/>
  <c r="AE749" i="2661" s="1"/>
  <c r="AB750" i="2661"/>
  <c r="AD750" i="2661" s="1"/>
  <c r="AE750" i="2661" s="1"/>
  <c r="AB751" i="2661"/>
  <c r="AD751" i="2661" s="1"/>
  <c r="AE751" i="2661" s="1"/>
  <c r="AB752" i="2661"/>
  <c r="AD752" i="2661" s="1"/>
  <c r="AE752" i="2661" s="1"/>
  <c r="AB753" i="2661"/>
  <c r="AD753" i="2661" s="1"/>
  <c r="AE753" i="2661" s="1"/>
  <c r="AB754" i="2661"/>
  <c r="AD754" i="2661" s="1"/>
  <c r="AE754" i="2661" s="1"/>
  <c r="AB755" i="2661"/>
  <c r="AD755" i="2661" s="1"/>
  <c r="AE755" i="2661" s="1"/>
  <c r="AB756" i="2661"/>
  <c r="AD756" i="2661" s="1"/>
  <c r="AE756" i="2661" s="1"/>
  <c r="AB757" i="2661"/>
  <c r="AD757" i="2661" s="1"/>
  <c r="AE757" i="2661" s="1"/>
  <c r="AB758" i="2661"/>
  <c r="AD758" i="2661" s="1"/>
  <c r="AE758" i="2661" s="1"/>
  <c r="AB759" i="2661"/>
  <c r="AD759" i="2661" s="1"/>
  <c r="AE759" i="2661" s="1"/>
  <c r="AB760" i="2661"/>
  <c r="AD760" i="2661" s="1"/>
  <c r="AE760" i="2661" s="1"/>
  <c r="AB761" i="2661"/>
  <c r="AD761" i="2661" s="1"/>
  <c r="AE761" i="2661" s="1"/>
  <c r="AB762" i="2661"/>
  <c r="AD762" i="2661" s="1"/>
  <c r="AE762" i="2661" s="1"/>
  <c r="AB763" i="2661"/>
  <c r="AD763" i="2661" s="1"/>
  <c r="AE763" i="2661" s="1"/>
  <c r="AB764" i="2661"/>
  <c r="AD764" i="2661" s="1"/>
  <c r="AE764" i="2661" s="1"/>
  <c r="AB765" i="2661"/>
  <c r="AD765" i="2661" s="1"/>
  <c r="AE765" i="2661" s="1"/>
  <c r="AB766" i="2661"/>
  <c r="AD766" i="2661" s="1"/>
  <c r="AE766" i="2661" s="1"/>
  <c r="AB767" i="2661"/>
  <c r="AD767" i="2661" s="1"/>
  <c r="AE767" i="2661" s="1"/>
  <c r="AB768" i="2661"/>
  <c r="AD768" i="2661" s="1"/>
  <c r="AE768" i="2661" s="1"/>
  <c r="AB769" i="2661"/>
  <c r="AD769" i="2661" s="1"/>
  <c r="AE769" i="2661" s="1"/>
  <c r="AB770" i="2661"/>
  <c r="AD770" i="2661" s="1"/>
  <c r="AE770" i="2661" s="1"/>
  <c r="AB771" i="2661"/>
  <c r="AD771" i="2661" s="1"/>
  <c r="AE771" i="2661" s="1"/>
  <c r="AB772" i="2661"/>
  <c r="AD772" i="2661" s="1"/>
  <c r="AE772" i="2661" s="1"/>
  <c r="AB773" i="2661"/>
  <c r="AD773" i="2661" s="1"/>
  <c r="AE773" i="2661" s="1"/>
  <c r="AB774" i="2661"/>
  <c r="AD774" i="2661" s="1"/>
  <c r="AE774" i="2661" s="1"/>
  <c r="AB775" i="2661"/>
  <c r="AD775" i="2661" s="1"/>
  <c r="AE775" i="2661" s="1"/>
  <c r="AB776" i="2661"/>
  <c r="AD776" i="2661" s="1"/>
  <c r="AE776" i="2661" s="1"/>
  <c r="AB777" i="2661"/>
  <c r="AD777" i="2661" s="1"/>
  <c r="AE777" i="2661" s="1"/>
  <c r="AB778" i="2661"/>
  <c r="AD778" i="2661" s="1"/>
  <c r="AE778" i="2661" s="1"/>
  <c r="AB779" i="2661"/>
  <c r="AD779" i="2661" s="1"/>
  <c r="AE779" i="2661" s="1"/>
  <c r="AB780" i="2661"/>
  <c r="AD780" i="2661" s="1"/>
  <c r="AE780" i="2661" s="1"/>
  <c r="AB781" i="2661"/>
  <c r="AD781" i="2661" s="1"/>
  <c r="AE781" i="2661" s="1"/>
  <c r="AB782" i="2661"/>
  <c r="AD782" i="2661" s="1"/>
  <c r="AE782" i="2661" s="1"/>
  <c r="AB783" i="2661"/>
  <c r="AD783" i="2661" s="1"/>
  <c r="AE783" i="2661" s="1"/>
  <c r="AB784" i="2661"/>
  <c r="AD784" i="2661" s="1"/>
  <c r="AE784" i="2661" s="1"/>
  <c r="AB785" i="2661"/>
  <c r="AD785" i="2661" s="1"/>
  <c r="AE785" i="2661" s="1"/>
  <c r="AB786" i="2661"/>
  <c r="AD786" i="2661" s="1"/>
  <c r="AE786" i="2661" s="1"/>
  <c r="AB787" i="2661"/>
  <c r="AD787" i="2661" s="1"/>
  <c r="AE787" i="2661" s="1"/>
  <c r="AB788" i="2661"/>
  <c r="AD788" i="2661" s="1"/>
  <c r="AE788" i="2661" s="1"/>
  <c r="AB789" i="2661"/>
  <c r="AD789" i="2661" s="1"/>
  <c r="AE789" i="2661" s="1"/>
  <c r="AB790" i="2661"/>
  <c r="AD790" i="2661" s="1"/>
  <c r="AE790" i="2661" s="1"/>
  <c r="AB791" i="2661"/>
  <c r="AD791" i="2661" s="1"/>
  <c r="AE791" i="2661" s="1"/>
  <c r="AB792" i="2661"/>
  <c r="AD792" i="2661" s="1"/>
  <c r="AE792" i="2661" s="1"/>
  <c r="AB793" i="2661"/>
  <c r="AD793" i="2661" s="1"/>
  <c r="AE793" i="2661" s="1"/>
  <c r="AB794" i="2661"/>
  <c r="AD794" i="2661" s="1"/>
  <c r="AE794" i="2661" s="1"/>
  <c r="AB795" i="2661"/>
  <c r="AD795" i="2661" s="1"/>
  <c r="AE795" i="2661" s="1"/>
  <c r="AB796" i="2661"/>
  <c r="AD796" i="2661" s="1"/>
  <c r="AE796" i="2661" s="1"/>
  <c r="AB797" i="2661"/>
  <c r="AD797" i="2661" s="1"/>
  <c r="AE797" i="2661" s="1"/>
  <c r="AB798" i="2661"/>
  <c r="AD798" i="2661" s="1"/>
  <c r="AE798" i="2661" s="1"/>
  <c r="AB799" i="2661"/>
  <c r="AD799" i="2661" s="1"/>
  <c r="AE799" i="2661" s="1"/>
  <c r="AB800" i="2661"/>
  <c r="AD800" i="2661" s="1"/>
  <c r="AE800" i="2661" s="1"/>
  <c r="AB801" i="2661"/>
  <c r="AD801" i="2661" s="1"/>
  <c r="AE801" i="2661" s="1"/>
  <c r="AB802" i="2661"/>
  <c r="AD802" i="2661" s="1"/>
  <c r="AE802" i="2661" s="1"/>
  <c r="AB803" i="2661"/>
  <c r="AD803" i="2661" s="1"/>
  <c r="AE803" i="2661" s="1"/>
  <c r="AB804" i="2661"/>
  <c r="AD804" i="2661" s="1"/>
  <c r="AE804" i="2661" s="1"/>
  <c r="AB805" i="2661"/>
  <c r="AD805" i="2661" s="1"/>
  <c r="AE805" i="2661" s="1"/>
  <c r="AB806" i="2661"/>
  <c r="AD806" i="2661" s="1"/>
  <c r="AE806" i="2661" s="1"/>
  <c r="AB807" i="2661"/>
  <c r="AD807" i="2661" s="1"/>
  <c r="AE807" i="2661" s="1"/>
  <c r="AB808" i="2661"/>
  <c r="AD808" i="2661" s="1"/>
  <c r="AE808" i="2661" s="1"/>
  <c r="AB809" i="2661"/>
  <c r="AD809" i="2661" s="1"/>
  <c r="AE809" i="2661" s="1"/>
  <c r="AB810" i="2661"/>
  <c r="AD810" i="2661" s="1"/>
  <c r="AE810" i="2661" s="1"/>
  <c r="AB811" i="2661"/>
  <c r="AD811" i="2661" s="1"/>
  <c r="AE811" i="2661" s="1"/>
  <c r="AB812" i="2661"/>
  <c r="AD812" i="2661" s="1"/>
  <c r="AE812" i="2661" s="1"/>
  <c r="AB813" i="2661"/>
  <c r="AD813" i="2661" s="1"/>
  <c r="AE813" i="2661" s="1"/>
  <c r="AB814" i="2661"/>
  <c r="AD814" i="2661" s="1"/>
  <c r="AE814" i="2661" s="1"/>
  <c r="AB815" i="2661"/>
  <c r="AD815" i="2661" s="1"/>
  <c r="AE815" i="2661" s="1"/>
  <c r="AB816" i="2661"/>
  <c r="AD816" i="2661" s="1"/>
  <c r="AE816" i="2661" s="1"/>
  <c r="AB817" i="2661"/>
  <c r="AD817" i="2661" s="1"/>
  <c r="AE817" i="2661" s="1"/>
  <c r="AB818" i="2661"/>
  <c r="AD818" i="2661" s="1"/>
  <c r="AE818" i="2661" s="1"/>
  <c r="AB819" i="2661"/>
  <c r="AD819" i="2661" s="1"/>
  <c r="AE819" i="2661" s="1"/>
  <c r="AB820" i="2661"/>
  <c r="AD820" i="2661" s="1"/>
  <c r="AE820" i="2661" s="1"/>
  <c r="AB821" i="2661"/>
  <c r="AD821" i="2661" s="1"/>
  <c r="AE821" i="2661" s="1"/>
  <c r="AB822" i="2661"/>
  <c r="AD822" i="2661" s="1"/>
  <c r="AE822" i="2661" s="1"/>
  <c r="AB823" i="2661"/>
  <c r="AD823" i="2661" s="1"/>
  <c r="AE823" i="2661" s="1"/>
  <c r="AB824" i="2661"/>
  <c r="AD824" i="2661" s="1"/>
  <c r="AE824" i="2661" s="1"/>
  <c r="AB825" i="2661"/>
  <c r="AD825" i="2661" s="1"/>
  <c r="AE825" i="2661" s="1"/>
  <c r="AB826" i="2661"/>
  <c r="AD826" i="2661" s="1"/>
  <c r="AE826" i="2661" s="1"/>
  <c r="AB827" i="2661"/>
  <c r="AD827" i="2661" s="1"/>
  <c r="AE827" i="2661" s="1"/>
  <c r="AB828" i="2661"/>
  <c r="AD828" i="2661" s="1"/>
  <c r="AE828" i="2661" s="1"/>
  <c r="AB829" i="2661"/>
  <c r="AD829" i="2661" s="1"/>
  <c r="AE829" i="2661" s="1"/>
  <c r="AB830" i="2661"/>
  <c r="AD830" i="2661" s="1"/>
  <c r="AE830" i="2661" s="1"/>
  <c r="AB831" i="2661"/>
  <c r="AD831" i="2661" s="1"/>
  <c r="AE831" i="2661" s="1"/>
  <c r="AB832" i="2661"/>
  <c r="AD832" i="2661" s="1"/>
  <c r="AE832" i="2661" s="1"/>
  <c r="AB833" i="2661"/>
  <c r="AD833" i="2661" s="1"/>
  <c r="AE833" i="2661" s="1"/>
  <c r="AB834" i="2661"/>
  <c r="AD834" i="2661" s="1"/>
  <c r="AE834" i="2661" s="1"/>
  <c r="AB835" i="2661"/>
  <c r="AD835" i="2661" s="1"/>
  <c r="AE835" i="2661" s="1"/>
  <c r="AB836" i="2661"/>
  <c r="AD836" i="2661" s="1"/>
  <c r="AE836" i="2661" s="1"/>
  <c r="AB837" i="2661"/>
  <c r="AD837" i="2661" s="1"/>
  <c r="AE837" i="2661" s="1"/>
  <c r="AB838" i="2661"/>
  <c r="AD838" i="2661" s="1"/>
  <c r="AE838" i="2661" s="1"/>
  <c r="AB839" i="2661"/>
  <c r="AD839" i="2661" s="1"/>
  <c r="AE839" i="2661" s="1"/>
  <c r="AB840" i="2661"/>
  <c r="AD840" i="2661" s="1"/>
  <c r="AE840" i="2661" s="1"/>
  <c r="AB841" i="2661"/>
  <c r="AD841" i="2661" s="1"/>
  <c r="AE841" i="2661" s="1"/>
  <c r="AB842" i="2661"/>
  <c r="AD842" i="2661" s="1"/>
  <c r="AE842" i="2661" s="1"/>
  <c r="AB843" i="2661"/>
  <c r="AD843" i="2661" s="1"/>
  <c r="AE843" i="2661" s="1"/>
  <c r="AB844" i="2661"/>
  <c r="AD844" i="2661" s="1"/>
  <c r="AE844" i="2661" s="1"/>
  <c r="AB845" i="2661"/>
  <c r="AD845" i="2661" s="1"/>
  <c r="AE845" i="2661" s="1"/>
  <c r="AB846" i="2661"/>
  <c r="AD846" i="2661" s="1"/>
  <c r="AE846" i="2661" s="1"/>
  <c r="AB847" i="2661"/>
  <c r="AD847" i="2661" s="1"/>
  <c r="AE847" i="2661" s="1"/>
  <c r="AB848" i="2661"/>
  <c r="AD848" i="2661" s="1"/>
  <c r="AE848" i="2661" s="1"/>
  <c r="AB849" i="2661"/>
  <c r="AD849" i="2661" s="1"/>
  <c r="AE849" i="2661" s="1"/>
  <c r="AB850" i="2661"/>
  <c r="AD850" i="2661" s="1"/>
  <c r="AE850" i="2661" s="1"/>
  <c r="AB851" i="2661"/>
  <c r="AD851" i="2661" s="1"/>
  <c r="AE851" i="2661" s="1"/>
  <c r="AB852" i="2661"/>
  <c r="AD852" i="2661" s="1"/>
  <c r="AE852" i="2661" s="1"/>
  <c r="AB853" i="2661"/>
  <c r="AD853" i="2661" s="1"/>
  <c r="AE853" i="2661" s="1"/>
  <c r="AB854" i="2661"/>
  <c r="AD854" i="2661" s="1"/>
  <c r="AE854" i="2661" s="1"/>
  <c r="AB855" i="2661"/>
  <c r="AD855" i="2661" s="1"/>
  <c r="AE855" i="2661" s="1"/>
  <c r="AB856" i="2661"/>
  <c r="AD856" i="2661" s="1"/>
  <c r="AE856" i="2661" s="1"/>
  <c r="AB857" i="2661"/>
  <c r="AD857" i="2661" s="1"/>
  <c r="AE857" i="2661" s="1"/>
  <c r="AB858" i="2661"/>
  <c r="AD858" i="2661" s="1"/>
  <c r="AE858" i="2661" s="1"/>
  <c r="AB859" i="2661"/>
  <c r="AD859" i="2661" s="1"/>
  <c r="AE859" i="2661" s="1"/>
  <c r="AB860" i="2661"/>
  <c r="AD860" i="2661" s="1"/>
  <c r="AE860" i="2661" s="1"/>
  <c r="AB861" i="2661"/>
  <c r="AD861" i="2661" s="1"/>
  <c r="AE861" i="2661" s="1"/>
  <c r="AB862" i="2661"/>
  <c r="AD862" i="2661" s="1"/>
  <c r="AE862" i="2661" s="1"/>
  <c r="AB863" i="2661"/>
  <c r="AD863" i="2661" s="1"/>
  <c r="AE863" i="2661" s="1"/>
  <c r="AB864" i="2661"/>
  <c r="AD864" i="2661" s="1"/>
  <c r="AE864" i="2661" s="1"/>
  <c r="AB865" i="2661"/>
  <c r="AD865" i="2661" s="1"/>
  <c r="AE865" i="2661" s="1"/>
  <c r="AB866" i="2661"/>
  <c r="AD866" i="2661" s="1"/>
  <c r="AE866" i="2661" s="1"/>
  <c r="AB867" i="2661"/>
  <c r="AD867" i="2661" s="1"/>
  <c r="AE867" i="2661" s="1"/>
  <c r="AB868" i="2661"/>
  <c r="AD868" i="2661" s="1"/>
  <c r="AE868" i="2661" s="1"/>
  <c r="AB869" i="2661"/>
  <c r="AD869" i="2661" s="1"/>
  <c r="AE869" i="2661" s="1"/>
  <c r="AB870" i="2661"/>
  <c r="AD870" i="2661" s="1"/>
  <c r="AE870" i="2661" s="1"/>
  <c r="AB871" i="2661"/>
  <c r="AD871" i="2661" s="1"/>
  <c r="AE871" i="2661" s="1"/>
  <c r="AB872" i="2661"/>
  <c r="AD872" i="2661" s="1"/>
  <c r="AE872" i="2661" s="1"/>
  <c r="AB873" i="2661"/>
  <c r="AD873" i="2661" s="1"/>
  <c r="AE873" i="2661" s="1"/>
  <c r="AB874" i="2661"/>
  <c r="AD874" i="2661" s="1"/>
  <c r="AE874" i="2661" s="1"/>
  <c r="AB875" i="2661"/>
  <c r="AD875" i="2661" s="1"/>
  <c r="AE875" i="2661" s="1"/>
  <c r="AB876" i="2661"/>
  <c r="AD876" i="2661" s="1"/>
  <c r="AE876" i="2661" s="1"/>
  <c r="AB877" i="2661"/>
  <c r="AD877" i="2661" s="1"/>
  <c r="AE877" i="2661" s="1"/>
  <c r="AB878" i="2661"/>
  <c r="AD878" i="2661" s="1"/>
  <c r="AE878" i="2661" s="1"/>
  <c r="AB879" i="2661"/>
  <c r="AD879" i="2661" s="1"/>
  <c r="AE879" i="2661" s="1"/>
  <c r="AB880" i="2661"/>
  <c r="AD880" i="2661" s="1"/>
  <c r="AE880" i="2661" s="1"/>
  <c r="AB881" i="2661"/>
  <c r="AD881" i="2661" s="1"/>
  <c r="AE881" i="2661" s="1"/>
  <c r="AB882" i="2661"/>
  <c r="AD882" i="2661" s="1"/>
  <c r="AE882" i="2661" s="1"/>
  <c r="AB883" i="2661"/>
  <c r="AD883" i="2661" s="1"/>
  <c r="AE883" i="2661" s="1"/>
  <c r="AB884" i="2661"/>
  <c r="AD884" i="2661" s="1"/>
  <c r="AE884" i="2661" s="1"/>
  <c r="AB885" i="2661"/>
  <c r="AD885" i="2661" s="1"/>
  <c r="AE885" i="2661" s="1"/>
  <c r="AB886" i="2661"/>
  <c r="AD886" i="2661" s="1"/>
  <c r="AE886" i="2661" s="1"/>
  <c r="AB887" i="2661"/>
  <c r="AD887" i="2661" s="1"/>
  <c r="AE887" i="2661" s="1"/>
  <c r="AB888" i="2661"/>
  <c r="AD888" i="2661" s="1"/>
  <c r="AE888" i="2661" s="1"/>
  <c r="AB889" i="2661"/>
  <c r="AD889" i="2661" s="1"/>
  <c r="AE889" i="2661" s="1"/>
  <c r="AB890" i="2661"/>
  <c r="AD890" i="2661" s="1"/>
  <c r="AE890" i="2661" s="1"/>
  <c r="AB891" i="2661"/>
  <c r="AD891" i="2661" s="1"/>
  <c r="AE891" i="2661" s="1"/>
  <c r="AB892" i="2661"/>
  <c r="AD892" i="2661" s="1"/>
  <c r="AE892" i="2661" s="1"/>
  <c r="AB893" i="2661"/>
  <c r="AD893" i="2661" s="1"/>
  <c r="AE893" i="2661" s="1"/>
  <c r="AB894" i="2661"/>
  <c r="AD894" i="2661" s="1"/>
  <c r="AE894" i="2661" s="1"/>
  <c r="AB895" i="2661"/>
  <c r="AD895" i="2661" s="1"/>
  <c r="AE895" i="2661" s="1"/>
  <c r="AB896" i="2661"/>
  <c r="AD896" i="2661" s="1"/>
  <c r="AE896" i="2661" s="1"/>
  <c r="AB897" i="2661"/>
  <c r="AD897" i="2661" s="1"/>
  <c r="AE897" i="2661" s="1"/>
  <c r="AB898" i="2661"/>
  <c r="AD898" i="2661" s="1"/>
  <c r="AE898" i="2661" s="1"/>
  <c r="AB899" i="2661"/>
  <c r="AD899" i="2661" s="1"/>
  <c r="AE899" i="2661" s="1"/>
  <c r="AB900" i="2661"/>
  <c r="AD900" i="2661" s="1"/>
  <c r="AE900" i="2661" s="1"/>
  <c r="AB901" i="2661"/>
  <c r="AD901" i="2661" s="1"/>
  <c r="AE901" i="2661" s="1"/>
  <c r="AB902" i="2661"/>
  <c r="AD902" i="2661" s="1"/>
  <c r="AE902" i="2661" s="1"/>
  <c r="AB903" i="2661"/>
  <c r="AD903" i="2661" s="1"/>
  <c r="AE903" i="2661" s="1"/>
  <c r="AB904" i="2661"/>
  <c r="AD904" i="2661" s="1"/>
  <c r="AE904" i="2661" s="1"/>
  <c r="AB905" i="2661"/>
  <c r="AD905" i="2661" s="1"/>
  <c r="AE905" i="2661" s="1"/>
  <c r="AB906" i="2661"/>
  <c r="AD906" i="2661" s="1"/>
  <c r="AE906" i="2661" s="1"/>
  <c r="AB907" i="2661"/>
  <c r="AD907" i="2661" s="1"/>
  <c r="AE907" i="2661" s="1"/>
  <c r="AB908" i="2661"/>
  <c r="AD908" i="2661" s="1"/>
  <c r="AE908" i="2661" s="1"/>
  <c r="AB909" i="2661"/>
  <c r="AD909" i="2661" s="1"/>
  <c r="AE909" i="2661" s="1"/>
  <c r="AB910" i="2661"/>
  <c r="AD910" i="2661" s="1"/>
  <c r="AE910" i="2661" s="1"/>
  <c r="AB911" i="2661"/>
  <c r="AD911" i="2661" s="1"/>
  <c r="AE911" i="2661" s="1"/>
  <c r="AB912" i="2661"/>
  <c r="AD912" i="2661" s="1"/>
  <c r="AE912" i="2661" s="1"/>
  <c r="AB913" i="2661"/>
  <c r="AD913" i="2661" s="1"/>
  <c r="AE913" i="2661" s="1"/>
  <c r="AB914" i="2661"/>
  <c r="AD914" i="2661" s="1"/>
  <c r="AE914" i="2661" s="1"/>
  <c r="AB915" i="2661"/>
  <c r="AD915" i="2661" s="1"/>
  <c r="AE915" i="2661" s="1"/>
  <c r="AB916" i="2661"/>
  <c r="AD916" i="2661" s="1"/>
  <c r="AE916" i="2661" s="1"/>
  <c r="AB917" i="2661"/>
  <c r="AD917" i="2661" s="1"/>
  <c r="AE917" i="2661" s="1"/>
  <c r="AB918" i="2661"/>
  <c r="AD918" i="2661" s="1"/>
  <c r="AE918" i="2661" s="1"/>
  <c r="AB919" i="2661"/>
  <c r="AD919" i="2661" s="1"/>
  <c r="AE919" i="2661" s="1"/>
  <c r="AB920" i="2661"/>
  <c r="AD920" i="2661" s="1"/>
  <c r="AE920" i="2661" s="1"/>
  <c r="AB921" i="2661"/>
  <c r="AD921" i="2661" s="1"/>
  <c r="AE921" i="2661" s="1"/>
  <c r="AB922" i="2661"/>
  <c r="AD922" i="2661" s="1"/>
  <c r="AE922" i="2661" s="1"/>
  <c r="AB923" i="2661"/>
  <c r="AD923" i="2661" s="1"/>
  <c r="AE923" i="2661" s="1"/>
  <c r="AB924" i="2661"/>
  <c r="AD924" i="2661" s="1"/>
  <c r="AE924" i="2661" s="1"/>
  <c r="AB925" i="2661"/>
  <c r="AD925" i="2661" s="1"/>
  <c r="AE925" i="2661" s="1"/>
  <c r="AB926" i="2661"/>
  <c r="AD926" i="2661" s="1"/>
  <c r="AE926" i="2661" s="1"/>
  <c r="AB927" i="2661"/>
  <c r="AD927" i="2661" s="1"/>
  <c r="AE927" i="2661" s="1"/>
  <c r="AB928" i="2661"/>
  <c r="AD928" i="2661" s="1"/>
  <c r="AE928" i="2661" s="1"/>
  <c r="AB929" i="2661"/>
  <c r="AD929" i="2661" s="1"/>
  <c r="AE929" i="2661" s="1"/>
  <c r="AB930" i="2661"/>
  <c r="AD930" i="2661" s="1"/>
  <c r="AE930" i="2661" s="1"/>
  <c r="AB931" i="2661"/>
  <c r="AD931" i="2661" s="1"/>
  <c r="AE931" i="2661" s="1"/>
  <c r="AB932" i="2661"/>
  <c r="AD932" i="2661" s="1"/>
  <c r="AE932" i="2661" s="1"/>
  <c r="AB933" i="2661"/>
  <c r="AD933" i="2661" s="1"/>
  <c r="AE933" i="2661" s="1"/>
  <c r="AB934" i="2661"/>
  <c r="AD934" i="2661" s="1"/>
  <c r="AE934" i="2661" s="1"/>
  <c r="AB935" i="2661"/>
  <c r="AD935" i="2661" s="1"/>
  <c r="AE935" i="2661" s="1"/>
  <c r="AB936" i="2661"/>
  <c r="AD936" i="2661" s="1"/>
  <c r="AE936" i="2661" s="1"/>
  <c r="AB937" i="2661"/>
  <c r="AD937" i="2661" s="1"/>
  <c r="AE937" i="2661" s="1"/>
  <c r="AB938" i="2661"/>
  <c r="AD938" i="2661" s="1"/>
  <c r="AE938" i="2661" s="1"/>
  <c r="AB939" i="2661"/>
  <c r="AD939" i="2661" s="1"/>
  <c r="AE939" i="2661" s="1"/>
  <c r="AB940" i="2661"/>
  <c r="AD940" i="2661" s="1"/>
  <c r="AE940" i="2661" s="1"/>
  <c r="AB941" i="2661"/>
  <c r="AD941" i="2661" s="1"/>
  <c r="AE941" i="2661" s="1"/>
  <c r="AB942" i="2661"/>
  <c r="AD942" i="2661" s="1"/>
  <c r="AE942" i="2661" s="1"/>
  <c r="AB943" i="2661"/>
  <c r="AD943" i="2661" s="1"/>
  <c r="AE943" i="2661" s="1"/>
  <c r="AB944" i="2661"/>
  <c r="AD944" i="2661" s="1"/>
  <c r="AE944" i="2661" s="1"/>
  <c r="AB945" i="2661"/>
  <c r="AD945" i="2661" s="1"/>
  <c r="AE945" i="2661" s="1"/>
  <c r="AB946" i="2661"/>
  <c r="AD946" i="2661" s="1"/>
  <c r="AE946" i="2661" s="1"/>
  <c r="AB947" i="2661"/>
  <c r="AD947" i="2661" s="1"/>
  <c r="AE947" i="2661" s="1"/>
  <c r="AB948" i="2661"/>
  <c r="AD948" i="2661" s="1"/>
  <c r="AE948" i="2661" s="1"/>
  <c r="AB949" i="2661"/>
  <c r="AD949" i="2661" s="1"/>
  <c r="AE949" i="2661" s="1"/>
  <c r="AB950" i="2661"/>
  <c r="AD950" i="2661" s="1"/>
  <c r="AE950" i="2661" s="1"/>
  <c r="AB951" i="2661"/>
  <c r="AD951" i="2661" s="1"/>
  <c r="AE951" i="2661" s="1"/>
  <c r="AB952" i="2661"/>
  <c r="AD952" i="2661" s="1"/>
  <c r="AE952" i="2661" s="1"/>
  <c r="AB953" i="2661"/>
  <c r="AD953" i="2661" s="1"/>
  <c r="AE953" i="2661" s="1"/>
  <c r="AB954" i="2661"/>
  <c r="AD954" i="2661" s="1"/>
  <c r="AE954" i="2661" s="1"/>
  <c r="AB955" i="2661"/>
  <c r="AD955" i="2661" s="1"/>
  <c r="AE955" i="2661" s="1"/>
  <c r="AB956" i="2661"/>
  <c r="AD956" i="2661" s="1"/>
  <c r="AE956" i="2661" s="1"/>
  <c r="AB957" i="2661"/>
  <c r="AD957" i="2661" s="1"/>
  <c r="AE957" i="2661" s="1"/>
  <c r="AB958" i="2661"/>
  <c r="AD958" i="2661" s="1"/>
  <c r="AE958" i="2661" s="1"/>
  <c r="AB959" i="2661"/>
  <c r="AD959" i="2661" s="1"/>
  <c r="AE959" i="2661" s="1"/>
  <c r="AB960" i="2661"/>
  <c r="AD960" i="2661" s="1"/>
  <c r="AE960" i="2661" s="1"/>
  <c r="AB961" i="2661"/>
  <c r="AD961" i="2661" s="1"/>
  <c r="AE961" i="2661" s="1"/>
  <c r="AB962" i="2661"/>
  <c r="AD962" i="2661" s="1"/>
  <c r="AE962" i="2661" s="1"/>
  <c r="AB963" i="2661"/>
  <c r="AD963" i="2661" s="1"/>
  <c r="AE963" i="2661" s="1"/>
  <c r="AB964" i="2661"/>
  <c r="AD964" i="2661" s="1"/>
  <c r="AE964" i="2661" s="1"/>
  <c r="AB965" i="2661"/>
  <c r="AD965" i="2661" s="1"/>
  <c r="AE965" i="2661" s="1"/>
  <c r="AD6" i="2661"/>
  <c r="AE6" i="2661" s="1"/>
  <c r="AC6" i="2661"/>
  <c r="AB6" i="2661"/>
  <c r="F2" i="2661"/>
  <c r="C6" i="2661"/>
  <c r="C7" i="2661"/>
  <c r="C8" i="2661"/>
  <c r="C9" i="2661"/>
  <c r="C10" i="2661"/>
  <c r="C11" i="2661"/>
  <c r="C12" i="2661"/>
  <c r="C13" i="2661"/>
  <c r="C14" i="2661"/>
  <c r="C15" i="2661"/>
  <c r="C16" i="2661"/>
  <c r="C17" i="2661"/>
  <c r="C18" i="2661"/>
  <c r="C19" i="2661"/>
  <c r="C20" i="2661"/>
  <c r="C21" i="2661"/>
  <c r="C22" i="2661"/>
  <c r="C23" i="2661"/>
  <c r="C24" i="2661"/>
  <c r="C25" i="2661"/>
  <c r="C26" i="2661"/>
  <c r="C27" i="2661"/>
  <c r="C28" i="2661"/>
  <c r="C29" i="2661"/>
  <c r="C30" i="2661"/>
  <c r="C31" i="2661"/>
  <c r="C32" i="2661"/>
  <c r="C33" i="2661"/>
  <c r="C34" i="2661"/>
  <c r="C35" i="2661"/>
  <c r="C36" i="2661"/>
  <c r="C37" i="2661"/>
  <c r="C38" i="2661"/>
  <c r="C39" i="2661"/>
  <c r="C40" i="2661"/>
  <c r="C41" i="2661"/>
  <c r="C42" i="2661"/>
  <c r="C43" i="2661"/>
  <c r="C44" i="2661"/>
  <c r="C45" i="2661"/>
  <c r="C46" i="2661"/>
  <c r="C47" i="2661"/>
  <c r="C48" i="2661"/>
  <c r="C49" i="2661"/>
  <c r="C50" i="2661"/>
  <c r="C51" i="2661"/>
  <c r="C52" i="2661"/>
  <c r="C53" i="2661"/>
  <c r="C54" i="2661"/>
  <c r="C55" i="2661"/>
  <c r="C56" i="2661"/>
  <c r="C57" i="2661"/>
  <c r="C58" i="2661"/>
  <c r="C59" i="2661"/>
  <c r="C60" i="2661"/>
  <c r="C61" i="2661"/>
  <c r="C62" i="2661"/>
  <c r="C63" i="2661"/>
  <c r="C64" i="2661"/>
  <c r="C65" i="2661"/>
  <c r="C66" i="2661"/>
  <c r="C67" i="2661"/>
  <c r="C68" i="2661"/>
  <c r="C69" i="2661"/>
  <c r="C70" i="2661"/>
  <c r="C71" i="2661"/>
  <c r="C72" i="2661"/>
  <c r="C73" i="2661"/>
  <c r="C74" i="2661"/>
  <c r="C75" i="2661"/>
  <c r="C76" i="2661"/>
  <c r="C77" i="2661"/>
  <c r="C78" i="2661"/>
  <c r="C79" i="2661"/>
  <c r="C80" i="2661"/>
  <c r="C81" i="2661"/>
  <c r="C82" i="2661"/>
  <c r="C83" i="2661"/>
  <c r="C84" i="2661"/>
  <c r="C85" i="2661"/>
  <c r="C86" i="2661"/>
  <c r="C87" i="2661"/>
  <c r="C88" i="2661"/>
  <c r="C89" i="2661"/>
  <c r="C90" i="2661"/>
  <c r="C91" i="2661"/>
  <c r="C92" i="2661"/>
  <c r="C93" i="2661"/>
  <c r="C94" i="2661"/>
  <c r="C95" i="2661"/>
  <c r="C96" i="2661"/>
  <c r="C97" i="2661"/>
  <c r="C98" i="2661"/>
  <c r="C99" i="2661"/>
  <c r="C100" i="2661"/>
  <c r="C101" i="2661"/>
  <c r="C102" i="2661"/>
  <c r="C103" i="2661"/>
  <c r="C104" i="2661"/>
  <c r="C105" i="2661"/>
  <c r="C106" i="2661"/>
  <c r="C107" i="2661"/>
  <c r="C108" i="2661"/>
  <c r="C109" i="2661"/>
  <c r="C110" i="2661"/>
  <c r="C111" i="2661"/>
  <c r="C112" i="2661"/>
  <c r="C113" i="2661"/>
  <c r="C114" i="2661"/>
  <c r="C115" i="2661"/>
  <c r="C116" i="2661"/>
  <c r="C117" i="2661"/>
  <c r="C118" i="2661"/>
  <c r="C119" i="2661"/>
  <c r="C120" i="2661"/>
  <c r="C121" i="2661"/>
  <c r="C122" i="2661"/>
  <c r="C123" i="2661"/>
  <c r="C124" i="2661"/>
  <c r="C125" i="2661"/>
  <c r="C126" i="2661"/>
  <c r="C127" i="2661"/>
  <c r="C128" i="2661"/>
  <c r="C129" i="2661"/>
  <c r="C130" i="2661"/>
  <c r="C131" i="2661"/>
  <c r="C132" i="2661"/>
  <c r="C133" i="2661"/>
  <c r="C134" i="2661"/>
  <c r="C135" i="2661"/>
  <c r="C136" i="2661"/>
  <c r="C137" i="2661"/>
  <c r="C138" i="2661"/>
  <c r="C139" i="2661"/>
  <c r="C140" i="2661"/>
  <c r="C141" i="2661"/>
  <c r="C142" i="2661"/>
  <c r="C143" i="2661"/>
  <c r="C144" i="2661"/>
  <c r="C145" i="2661"/>
  <c r="C146" i="2661"/>
  <c r="C147" i="2661"/>
  <c r="C148" i="2661"/>
  <c r="C149" i="2661"/>
  <c r="C150" i="2661"/>
  <c r="C151" i="2661"/>
  <c r="C152" i="2661"/>
  <c r="C153" i="2661"/>
  <c r="C154" i="2661"/>
  <c r="C155" i="2661"/>
  <c r="C156" i="2661"/>
  <c r="C157" i="2661"/>
  <c r="C158" i="2661"/>
  <c r="C159" i="2661"/>
  <c r="C160" i="2661"/>
  <c r="C161" i="2661"/>
  <c r="C162" i="2661"/>
  <c r="C163" i="2661"/>
  <c r="C164" i="2661"/>
  <c r="C165" i="2661"/>
  <c r="C166" i="2661"/>
  <c r="C167" i="2661"/>
  <c r="C168" i="2661"/>
  <c r="C169" i="2661"/>
  <c r="C170" i="2661"/>
  <c r="C171" i="2661"/>
  <c r="C172" i="2661"/>
  <c r="C173" i="2661"/>
  <c r="C174" i="2661"/>
  <c r="C175" i="2661"/>
  <c r="C176" i="2661"/>
  <c r="C177" i="2661"/>
  <c r="C178" i="2661"/>
  <c r="C179" i="2661"/>
  <c r="C180" i="2661"/>
  <c r="C181" i="2661"/>
  <c r="C182" i="2661"/>
  <c r="C183" i="2661"/>
  <c r="C184" i="2661"/>
  <c r="C185" i="2661"/>
  <c r="C186" i="2661"/>
  <c r="C187" i="2661"/>
  <c r="C188" i="2661"/>
  <c r="C189" i="2661"/>
  <c r="C190" i="2661"/>
  <c r="C191" i="2661"/>
  <c r="C192" i="2661"/>
  <c r="C193" i="2661"/>
  <c r="C194" i="2661"/>
  <c r="C195" i="2661"/>
  <c r="C196" i="2661"/>
  <c r="C197" i="2661"/>
  <c r="C198" i="2661"/>
  <c r="C199" i="2661"/>
  <c r="C200" i="2661"/>
  <c r="C201" i="2661"/>
  <c r="C202" i="2661"/>
  <c r="C203" i="2661"/>
  <c r="C204" i="2661"/>
  <c r="C205" i="2661"/>
  <c r="C206" i="2661"/>
  <c r="C207" i="2661"/>
  <c r="C208" i="2661"/>
  <c r="C209" i="2661"/>
  <c r="C210" i="2661"/>
  <c r="C211" i="2661"/>
  <c r="C212" i="2661"/>
  <c r="C213" i="2661"/>
  <c r="C214" i="2661"/>
  <c r="C215" i="2661"/>
  <c r="C216" i="2661"/>
  <c r="C217" i="2661"/>
  <c r="C218" i="2661"/>
  <c r="C219" i="2661"/>
  <c r="C220" i="2661"/>
  <c r="C221" i="2661"/>
  <c r="C222" i="2661"/>
  <c r="C223" i="2661"/>
  <c r="C224" i="2661"/>
  <c r="C225" i="2661"/>
  <c r="C226" i="2661"/>
  <c r="C227" i="2661"/>
  <c r="C228" i="2661"/>
  <c r="C229" i="2661"/>
  <c r="C230" i="2661"/>
  <c r="C231" i="2661"/>
  <c r="C232" i="2661"/>
  <c r="C233" i="2661"/>
  <c r="C234" i="2661"/>
  <c r="C235" i="2661"/>
  <c r="C236" i="2661"/>
  <c r="C237" i="2661"/>
  <c r="C238" i="2661"/>
  <c r="C239" i="2661"/>
  <c r="C240" i="2661"/>
  <c r="C241" i="2661"/>
  <c r="C242" i="2661"/>
  <c r="C243" i="2661"/>
  <c r="C244" i="2661"/>
  <c r="C245" i="2661"/>
  <c r="C246" i="2661"/>
  <c r="C247" i="2661"/>
  <c r="C248" i="2661"/>
  <c r="C249" i="2661"/>
  <c r="C250" i="2661"/>
  <c r="C251" i="2661"/>
  <c r="C252" i="2661"/>
  <c r="C253" i="2661"/>
  <c r="C254" i="2661"/>
  <c r="C255" i="2661"/>
  <c r="C256" i="2661"/>
  <c r="C257" i="2661"/>
  <c r="C258" i="2661"/>
  <c r="C259" i="2661"/>
  <c r="C260" i="2661"/>
  <c r="C261" i="2661"/>
  <c r="C262" i="2661"/>
  <c r="C263" i="2661"/>
  <c r="C264" i="2661"/>
  <c r="C265" i="2661"/>
  <c r="C266" i="2661"/>
  <c r="C267" i="2661"/>
  <c r="C268" i="2661"/>
  <c r="C269" i="2661"/>
  <c r="C270" i="2661"/>
  <c r="C271" i="2661"/>
  <c r="C272" i="2661"/>
  <c r="C273" i="2661"/>
  <c r="C274" i="2661"/>
  <c r="C275" i="2661"/>
  <c r="C276" i="2661"/>
  <c r="C277" i="2661"/>
  <c r="C278" i="2661"/>
  <c r="C279" i="2661"/>
  <c r="C280" i="2661"/>
  <c r="C281" i="2661"/>
  <c r="C282" i="2661"/>
  <c r="C283" i="2661"/>
  <c r="C284" i="2661"/>
  <c r="C285" i="2661"/>
  <c r="C286" i="2661"/>
  <c r="C287" i="2661"/>
  <c r="C288" i="2661"/>
  <c r="C289" i="2661"/>
  <c r="C290" i="2661"/>
  <c r="C291" i="2661"/>
  <c r="C292" i="2661"/>
  <c r="C293" i="2661"/>
  <c r="C294" i="2661"/>
  <c r="C295" i="2661"/>
  <c r="C296" i="2661"/>
  <c r="C297" i="2661"/>
  <c r="C298" i="2661"/>
  <c r="C299" i="2661"/>
  <c r="C300" i="2661"/>
  <c r="C301" i="2661"/>
  <c r="C302" i="2661"/>
  <c r="C303" i="2661"/>
  <c r="C304" i="2661"/>
  <c r="C305" i="2661"/>
  <c r="C306" i="2661"/>
  <c r="C307" i="2661"/>
  <c r="C308" i="2661"/>
  <c r="C309" i="2661"/>
  <c r="C310" i="2661"/>
  <c r="C311" i="2661"/>
  <c r="C312" i="2661"/>
  <c r="C313" i="2661"/>
  <c r="C314" i="2661"/>
  <c r="C315" i="2661"/>
  <c r="C316" i="2661"/>
  <c r="C317" i="2661"/>
  <c r="C318" i="2661"/>
  <c r="C319" i="2661"/>
  <c r="C320" i="2661"/>
  <c r="C321" i="2661"/>
  <c r="C322" i="2661"/>
  <c r="C323" i="2661"/>
  <c r="C324" i="2661"/>
  <c r="C325" i="2661"/>
  <c r="C326" i="2661"/>
  <c r="C327" i="2661"/>
  <c r="C328" i="2661"/>
  <c r="C329" i="2661"/>
  <c r="C330" i="2661"/>
  <c r="C331" i="2661"/>
  <c r="C332" i="2661"/>
  <c r="C333" i="2661"/>
  <c r="C334" i="2661"/>
  <c r="C335" i="2661"/>
  <c r="C336" i="2661"/>
  <c r="C337" i="2661"/>
  <c r="C338" i="2661"/>
  <c r="C339" i="2661"/>
  <c r="C340" i="2661"/>
  <c r="C341" i="2661"/>
  <c r="C342" i="2661"/>
  <c r="C343" i="2661"/>
  <c r="C344" i="2661"/>
  <c r="C345" i="2661"/>
  <c r="C346" i="2661"/>
  <c r="C347" i="2661"/>
  <c r="C348" i="2661"/>
  <c r="C349" i="2661"/>
  <c r="C350" i="2661"/>
  <c r="C351" i="2661"/>
  <c r="C352" i="2661"/>
  <c r="C353" i="2661"/>
  <c r="C354" i="2661"/>
  <c r="C355" i="2661"/>
  <c r="C356" i="2661"/>
  <c r="C357" i="2661"/>
  <c r="C358" i="2661"/>
  <c r="C359" i="2661"/>
  <c r="C360" i="2661"/>
  <c r="C361" i="2661"/>
  <c r="C362" i="2661"/>
  <c r="C363" i="2661"/>
  <c r="C364" i="2661"/>
  <c r="C365" i="2661"/>
  <c r="C366" i="2661"/>
  <c r="C367" i="2661"/>
  <c r="C368" i="2661"/>
  <c r="C369" i="2661"/>
  <c r="C370" i="2661"/>
  <c r="C371" i="2661"/>
  <c r="C372" i="2661"/>
  <c r="C373" i="2661"/>
  <c r="C374" i="2661"/>
  <c r="C375" i="2661"/>
  <c r="C376" i="2661"/>
  <c r="C377" i="2661"/>
  <c r="C378" i="2661"/>
  <c r="C379" i="2661"/>
  <c r="C380" i="2661"/>
  <c r="C381" i="2661"/>
  <c r="C382" i="2661"/>
  <c r="C383" i="2661"/>
  <c r="C384" i="2661"/>
  <c r="C385" i="2661"/>
  <c r="C386" i="2661"/>
  <c r="C387" i="2661"/>
  <c r="C388" i="2661"/>
  <c r="C389" i="2661"/>
  <c r="C390" i="2661"/>
  <c r="C391" i="2661"/>
  <c r="C392" i="2661"/>
  <c r="C393" i="2661"/>
  <c r="C394" i="2661"/>
  <c r="C395" i="2661"/>
  <c r="C396" i="2661"/>
  <c r="C397" i="2661"/>
  <c r="C398" i="2661"/>
  <c r="C399" i="2661"/>
  <c r="C400" i="2661"/>
  <c r="C401" i="2661"/>
  <c r="C402" i="2661"/>
  <c r="C403" i="2661"/>
  <c r="C404" i="2661"/>
  <c r="C405" i="2661"/>
  <c r="C406" i="2661"/>
  <c r="C407" i="2661"/>
  <c r="C408" i="2661"/>
  <c r="C409" i="2661"/>
  <c r="C410" i="2661"/>
  <c r="C411" i="2661"/>
  <c r="C412" i="2661"/>
  <c r="C413" i="2661"/>
  <c r="C414" i="2661"/>
  <c r="C415" i="2661"/>
  <c r="C416" i="2661"/>
  <c r="C417" i="2661"/>
  <c r="C418" i="2661"/>
  <c r="C419" i="2661"/>
  <c r="C420" i="2661"/>
  <c r="C421" i="2661"/>
  <c r="C422" i="2661"/>
  <c r="C423" i="2661"/>
  <c r="C424" i="2661"/>
  <c r="C425" i="2661"/>
  <c r="C426" i="2661"/>
  <c r="C427" i="2661"/>
  <c r="C428" i="2661"/>
  <c r="C429" i="2661"/>
  <c r="C430" i="2661"/>
  <c r="C431" i="2661"/>
  <c r="C432" i="2661"/>
  <c r="C433" i="2661"/>
  <c r="C434" i="2661"/>
  <c r="C435" i="2661"/>
  <c r="C436" i="2661"/>
  <c r="C437" i="2661"/>
  <c r="C438" i="2661"/>
  <c r="C439" i="2661"/>
  <c r="C440" i="2661"/>
  <c r="C441" i="2661"/>
  <c r="C442" i="2661"/>
  <c r="C443" i="2661"/>
  <c r="C444" i="2661"/>
  <c r="C445" i="2661"/>
  <c r="C446" i="2661"/>
  <c r="C447" i="2661"/>
  <c r="C448" i="2661"/>
  <c r="C449" i="2661"/>
  <c r="C450" i="2661"/>
  <c r="C451" i="2661"/>
  <c r="C452" i="2661"/>
  <c r="C453" i="2661"/>
  <c r="C454" i="2661"/>
  <c r="C455" i="2661"/>
  <c r="C456" i="2661"/>
  <c r="C457" i="2661"/>
  <c r="C458" i="2661"/>
  <c r="C459" i="2661"/>
  <c r="C460" i="2661"/>
  <c r="C461" i="2661"/>
  <c r="C462" i="2661"/>
  <c r="C463" i="2661"/>
  <c r="C464" i="2661"/>
  <c r="C465" i="2661"/>
  <c r="C466" i="2661"/>
  <c r="C467" i="2661"/>
  <c r="C468" i="2661"/>
  <c r="C469" i="2661"/>
  <c r="C470" i="2661"/>
  <c r="C471" i="2661"/>
  <c r="C472" i="2661"/>
  <c r="C473" i="2661"/>
  <c r="C474" i="2661"/>
  <c r="C475" i="2661"/>
  <c r="C476" i="2661"/>
  <c r="C477" i="2661"/>
  <c r="C478" i="2661"/>
  <c r="C479" i="2661"/>
  <c r="C480" i="2661"/>
  <c r="C481" i="2661"/>
  <c r="C482" i="2661"/>
  <c r="C483" i="2661"/>
  <c r="C484" i="2661"/>
  <c r="C485" i="2661"/>
  <c r="C486" i="2661"/>
  <c r="C487" i="2661"/>
  <c r="C488" i="2661"/>
  <c r="C489" i="2661"/>
  <c r="C490" i="2661"/>
  <c r="C491" i="2661"/>
  <c r="C492" i="2661"/>
  <c r="C493" i="2661"/>
  <c r="C494" i="2661"/>
  <c r="C495" i="2661"/>
  <c r="C496" i="2661"/>
  <c r="C497" i="2661"/>
  <c r="C498" i="2661"/>
  <c r="C499" i="2661"/>
  <c r="C500" i="2661"/>
  <c r="C501" i="2661"/>
  <c r="C502" i="2661"/>
  <c r="C503" i="2661"/>
  <c r="C504" i="2661"/>
  <c r="C505" i="2661"/>
  <c r="C506" i="2661"/>
  <c r="C507" i="2661"/>
  <c r="C508" i="2661"/>
  <c r="C509" i="2661"/>
  <c r="C510" i="2661"/>
  <c r="C511" i="2661"/>
  <c r="C512" i="2661"/>
  <c r="C513" i="2661"/>
  <c r="C514" i="2661"/>
  <c r="C515" i="2661"/>
  <c r="C516" i="2661"/>
  <c r="C517" i="2661"/>
  <c r="C518" i="2661"/>
  <c r="C519" i="2661"/>
  <c r="C520" i="2661"/>
  <c r="C521" i="2661"/>
  <c r="C522" i="2661"/>
  <c r="C523" i="2661"/>
  <c r="C524" i="2661"/>
  <c r="C525" i="2661"/>
  <c r="C526" i="2661"/>
  <c r="C527" i="2661"/>
  <c r="C528" i="2661"/>
  <c r="C529" i="2661"/>
  <c r="C530" i="2661"/>
  <c r="C531" i="2661"/>
  <c r="C532" i="2661"/>
  <c r="C533" i="2661"/>
  <c r="C534" i="2661"/>
  <c r="C535" i="2661"/>
  <c r="C536" i="2661"/>
  <c r="C537" i="2661"/>
  <c r="C538" i="2661"/>
  <c r="C539" i="2661"/>
  <c r="C540" i="2661"/>
  <c r="C541" i="2661"/>
  <c r="C542" i="2661"/>
  <c r="C543" i="2661"/>
  <c r="C544" i="2661"/>
  <c r="C545" i="2661"/>
  <c r="C546" i="2661"/>
  <c r="C547" i="2661"/>
  <c r="C548" i="2661"/>
  <c r="C549" i="2661"/>
  <c r="C550" i="2661"/>
  <c r="C551" i="2661"/>
  <c r="C552" i="2661"/>
  <c r="C553" i="2661"/>
  <c r="C554" i="2661"/>
  <c r="C555" i="2661"/>
  <c r="C556" i="2661"/>
  <c r="C557" i="2661"/>
  <c r="C558" i="2661"/>
  <c r="C559" i="2661"/>
  <c r="C560" i="2661"/>
  <c r="C561" i="2661"/>
  <c r="C562" i="2661"/>
  <c r="C563" i="2661"/>
  <c r="C564" i="2661"/>
  <c r="C565" i="2661"/>
  <c r="C566" i="2661"/>
  <c r="C567" i="2661"/>
  <c r="C568" i="2661"/>
  <c r="C569" i="2661"/>
  <c r="C570" i="2661"/>
  <c r="C571" i="2661"/>
  <c r="C572" i="2661"/>
  <c r="C573" i="2661"/>
  <c r="C574" i="2661"/>
  <c r="C575" i="2661"/>
  <c r="C576" i="2661"/>
  <c r="C577" i="2661"/>
  <c r="C578" i="2661"/>
  <c r="C579" i="2661"/>
  <c r="C580" i="2661"/>
  <c r="C581" i="2661"/>
  <c r="C582" i="2661"/>
  <c r="C583" i="2661"/>
  <c r="C584" i="2661"/>
  <c r="C585" i="2661"/>
  <c r="C586" i="2661"/>
  <c r="C587" i="2661"/>
  <c r="C588" i="2661"/>
  <c r="C589" i="2661"/>
  <c r="C590" i="2661"/>
  <c r="C591" i="2661"/>
  <c r="C592" i="2661"/>
  <c r="C593" i="2661"/>
  <c r="C594" i="2661"/>
  <c r="C595" i="2661"/>
  <c r="C596" i="2661"/>
  <c r="C597" i="2661"/>
  <c r="C598" i="2661"/>
  <c r="C599" i="2661"/>
  <c r="C600" i="2661"/>
  <c r="C601" i="2661"/>
  <c r="C602" i="2661"/>
  <c r="C603" i="2661"/>
  <c r="C604" i="2661"/>
  <c r="C605" i="2661"/>
  <c r="C606" i="2661"/>
  <c r="C607" i="2661"/>
  <c r="C608" i="2661"/>
  <c r="C609" i="2661"/>
  <c r="C610" i="2661"/>
  <c r="C611" i="2661"/>
  <c r="C612" i="2661"/>
  <c r="C613" i="2661"/>
  <c r="C614" i="2661"/>
  <c r="C615" i="2661"/>
  <c r="C616" i="2661"/>
  <c r="C617" i="2661"/>
  <c r="C618" i="2661"/>
  <c r="C619" i="2661"/>
  <c r="C620" i="2661"/>
  <c r="C621" i="2661"/>
  <c r="C622" i="2661"/>
  <c r="C623" i="2661"/>
  <c r="C624" i="2661"/>
  <c r="C625" i="2661"/>
  <c r="C626" i="2661"/>
  <c r="C627" i="2661"/>
  <c r="C628" i="2661"/>
  <c r="C629" i="2661"/>
  <c r="C630" i="2661"/>
  <c r="C631" i="2661"/>
  <c r="C632" i="2661"/>
  <c r="C633" i="2661"/>
  <c r="C634" i="2661"/>
  <c r="C635" i="2661"/>
  <c r="C636" i="2661"/>
  <c r="C637" i="2661"/>
  <c r="C638" i="2661"/>
  <c r="C639" i="2661"/>
  <c r="C640" i="2661"/>
  <c r="C641" i="2661"/>
  <c r="C642" i="2661"/>
  <c r="C643" i="2661"/>
  <c r="C644" i="2661"/>
  <c r="C645" i="2661"/>
  <c r="C646" i="2661"/>
  <c r="C647" i="2661"/>
  <c r="C648" i="2661"/>
  <c r="C649" i="2661"/>
  <c r="C650" i="2661"/>
  <c r="C651" i="2661"/>
  <c r="C652" i="2661"/>
  <c r="C653" i="2661"/>
  <c r="C654" i="2661"/>
  <c r="C655" i="2661"/>
  <c r="C656" i="2661"/>
  <c r="C657" i="2661"/>
  <c r="C658" i="2661"/>
  <c r="C659" i="2661"/>
  <c r="C660" i="2661"/>
  <c r="C661" i="2661"/>
  <c r="C662" i="2661"/>
  <c r="C663" i="2661"/>
  <c r="C664" i="2661"/>
  <c r="C665" i="2661"/>
  <c r="C666" i="2661"/>
  <c r="C667" i="2661"/>
  <c r="C668" i="2661"/>
  <c r="C669" i="2661"/>
  <c r="C670" i="2661"/>
  <c r="C671" i="2661"/>
  <c r="C672" i="2661"/>
  <c r="C673" i="2661"/>
  <c r="C674" i="2661"/>
  <c r="C675" i="2661"/>
  <c r="C676" i="2661"/>
  <c r="C677" i="2661"/>
  <c r="C678" i="2661"/>
  <c r="C679" i="2661"/>
  <c r="C680" i="2661"/>
  <c r="C681" i="2661"/>
  <c r="C682" i="2661"/>
  <c r="C683" i="2661"/>
  <c r="C684" i="2661"/>
  <c r="C685" i="2661"/>
  <c r="C686" i="2661"/>
  <c r="C687" i="2661"/>
  <c r="C688" i="2661"/>
  <c r="C689" i="2661"/>
  <c r="C690" i="2661"/>
  <c r="C691" i="2661"/>
  <c r="C692" i="2661"/>
  <c r="C693" i="2661"/>
  <c r="C694" i="2661"/>
  <c r="C695" i="2661"/>
  <c r="C696" i="2661"/>
  <c r="C697" i="2661"/>
  <c r="C698" i="2661"/>
  <c r="C699" i="2661"/>
  <c r="C700" i="2661"/>
  <c r="C701" i="2661"/>
  <c r="C702" i="2661"/>
  <c r="C703" i="2661"/>
  <c r="C704" i="2661"/>
  <c r="C705" i="2661"/>
  <c r="C706" i="2661"/>
  <c r="C707" i="2661"/>
  <c r="C708" i="2661"/>
  <c r="C709" i="2661"/>
  <c r="C710" i="2661"/>
  <c r="C711" i="2661"/>
  <c r="C712" i="2661"/>
  <c r="C713" i="2661"/>
  <c r="C714" i="2661"/>
  <c r="C715" i="2661"/>
  <c r="C716" i="2661"/>
  <c r="C717" i="2661"/>
  <c r="C718" i="2661"/>
  <c r="C719" i="2661"/>
  <c r="C720" i="2661"/>
  <c r="C721" i="2661"/>
  <c r="C722" i="2661"/>
  <c r="C723" i="2661"/>
  <c r="C724" i="2661"/>
  <c r="C725" i="2661"/>
  <c r="C726" i="2661"/>
  <c r="C727" i="2661"/>
  <c r="C728" i="2661"/>
  <c r="C729" i="2661"/>
  <c r="C730" i="2661"/>
  <c r="C731" i="2661"/>
  <c r="C732" i="2661"/>
  <c r="C733" i="2661"/>
  <c r="C734" i="2661"/>
  <c r="C735" i="2661"/>
  <c r="C736" i="2661"/>
  <c r="C737" i="2661"/>
  <c r="C738" i="2661"/>
  <c r="C739" i="2661"/>
  <c r="C740" i="2661"/>
  <c r="C741" i="2661"/>
  <c r="C742" i="2661"/>
  <c r="C743" i="2661"/>
  <c r="C744" i="2661"/>
  <c r="C745" i="2661"/>
  <c r="C746" i="2661"/>
  <c r="C747" i="2661"/>
  <c r="C748" i="2661"/>
  <c r="C749" i="2661"/>
  <c r="C750" i="2661"/>
  <c r="C751" i="2661"/>
  <c r="C752" i="2661"/>
  <c r="C753" i="2661"/>
  <c r="C754" i="2661"/>
  <c r="C755" i="2661"/>
  <c r="C756" i="2661"/>
  <c r="C757" i="2661"/>
  <c r="C758" i="2661"/>
  <c r="C759" i="2661"/>
  <c r="C760" i="2661"/>
  <c r="C761" i="2661"/>
  <c r="C762" i="2661"/>
  <c r="C763" i="2661"/>
  <c r="C764" i="2661"/>
  <c r="C765" i="2661"/>
  <c r="C766" i="2661"/>
  <c r="C767" i="2661"/>
  <c r="C768" i="2661"/>
  <c r="C769" i="2661"/>
  <c r="C770" i="2661"/>
  <c r="C771" i="2661"/>
  <c r="C772" i="2661"/>
  <c r="C773" i="2661"/>
  <c r="C774" i="2661"/>
  <c r="C775" i="2661"/>
  <c r="C776" i="2661"/>
  <c r="C777" i="2661"/>
  <c r="C778" i="2661"/>
  <c r="C779" i="2661"/>
  <c r="C780" i="2661"/>
  <c r="C781" i="2661"/>
  <c r="C782" i="2661"/>
  <c r="C783" i="2661"/>
  <c r="C784" i="2661"/>
  <c r="C785" i="2661"/>
  <c r="C786" i="2661"/>
  <c r="C787" i="2661"/>
  <c r="C788" i="2661"/>
  <c r="C789" i="2661"/>
  <c r="C790" i="2661"/>
  <c r="C791" i="2661"/>
  <c r="C792" i="2661"/>
  <c r="C793" i="2661"/>
  <c r="C794" i="2661"/>
  <c r="C795" i="2661"/>
  <c r="C796" i="2661"/>
  <c r="C797" i="2661"/>
  <c r="C798" i="2661"/>
  <c r="C799" i="2661"/>
  <c r="C800" i="2661"/>
  <c r="C801" i="2661"/>
  <c r="C802" i="2661"/>
  <c r="C803" i="2661"/>
  <c r="C804" i="2661"/>
  <c r="C805" i="2661"/>
  <c r="C806" i="2661"/>
  <c r="C807" i="2661"/>
  <c r="C808" i="2661"/>
  <c r="C809" i="2661"/>
  <c r="C810" i="2661"/>
  <c r="C811" i="2661"/>
  <c r="C812" i="2661"/>
  <c r="C813" i="2661"/>
  <c r="C814" i="2661"/>
  <c r="C815" i="2661"/>
  <c r="C816" i="2661"/>
  <c r="C817" i="2661"/>
  <c r="C818" i="2661"/>
  <c r="C819" i="2661"/>
  <c r="C820" i="2661"/>
  <c r="C821" i="2661"/>
  <c r="C822" i="2661"/>
  <c r="C823" i="2661"/>
  <c r="C824" i="2661"/>
  <c r="C825" i="2661"/>
  <c r="C826" i="2661"/>
  <c r="C827" i="2661"/>
  <c r="C828" i="2661"/>
  <c r="C829" i="2661"/>
  <c r="C830" i="2661"/>
  <c r="C831" i="2661"/>
  <c r="C832" i="2661"/>
  <c r="C833" i="2661"/>
  <c r="C834" i="2661"/>
  <c r="C835" i="2661"/>
  <c r="C836" i="2661"/>
  <c r="C837" i="2661"/>
  <c r="C838" i="2661"/>
  <c r="C839" i="2661"/>
  <c r="C840" i="2661"/>
  <c r="C841" i="2661"/>
  <c r="C842" i="2661"/>
  <c r="C843" i="2661"/>
  <c r="C844" i="2661"/>
  <c r="C845" i="2661"/>
  <c r="C846" i="2661"/>
  <c r="C847" i="2661"/>
  <c r="C848" i="2661"/>
  <c r="C849" i="2661"/>
  <c r="C850" i="2661"/>
  <c r="C851" i="2661"/>
  <c r="C852" i="2661"/>
  <c r="C853" i="2661"/>
  <c r="C854" i="2661"/>
  <c r="C855" i="2661"/>
  <c r="C856" i="2661"/>
  <c r="C857" i="2661"/>
  <c r="C858" i="2661"/>
  <c r="C859" i="2661"/>
  <c r="C860" i="2661"/>
  <c r="C861" i="2661"/>
  <c r="C862" i="2661"/>
  <c r="C863" i="2661"/>
  <c r="C864" i="2661"/>
  <c r="C865" i="2661"/>
  <c r="C866" i="2661"/>
  <c r="C867" i="2661"/>
  <c r="C868" i="2661"/>
  <c r="C869" i="2661"/>
  <c r="C870" i="2661"/>
  <c r="C871" i="2661"/>
  <c r="C872" i="2661"/>
  <c r="C873" i="2661"/>
  <c r="C874" i="2661"/>
  <c r="C875" i="2661"/>
  <c r="C876" i="2661"/>
  <c r="C877" i="2661"/>
  <c r="C878" i="2661"/>
  <c r="C879" i="2661"/>
  <c r="C880" i="2661"/>
  <c r="C881" i="2661"/>
  <c r="C882" i="2661"/>
  <c r="C883" i="2661"/>
  <c r="C884" i="2661"/>
  <c r="C885" i="2661"/>
  <c r="C886" i="2661"/>
  <c r="C887" i="2661"/>
  <c r="C888" i="2661"/>
  <c r="C889" i="2661"/>
  <c r="C890" i="2661"/>
  <c r="C891" i="2661"/>
  <c r="C892" i="2661"/>
  <c r="C893" i="2661"/>
  <c r="C894" i="2661"/>
  <c r="C895" i="2661"/>
  <c r="C896" i="2661"/>
  <c r="C897" i="2661"/>
  <c r="C898" i="2661"/>
  <c r="C899" i="2661"/>
  <c r="C900" i="2661"/>
  <c r="C901" i="2661"/>
  <c r="C902" i="2661"/>
  <c r="C903" i="2661"/>
  <c r="C904" i="2661"/>
  <c r="C905" i="2661"/>
  <c r="C906" i="2661"/>
  <c r="C907" i="2661"/>
  <c r="C908" i="2661"/>
  <c r="C909" i="2661"/>
  <c r="C910" i="2661"/>
  <c r="C911" i="2661"/>
  <c r="C912" i="2661"/>
  <c r="C913" i="2661"/>
  <c r="C914" i="2661"/>
  <c r="C915" i="2661"/>
  <c r="C916" i="2661"/>
  <c r="C917" i="2661"/>
  <c r="C918" i="2661"/>
  <c r="C919" i="2661"/>
  <c r="C920" i="2661"/>
  <c r="C921" i="2661"/>
  <c r="C922" i="2661"/>
  <c r="C923" i="2661"/>
  <c r="C924" i="2661"/>
  <c r="C925" i="2661"/>
  <c r="C926" i="2661"/>
  <c r="C927" i="2661"/>
  <c r="C928" i="2661"/>
  <c r="C929" i="2661"/>
  <c r="C930" i="2661"/>
  <c r="C931" i="2661"/>
  <c r="C932" i="2661"/>
  <c r="C933" i="2661"/>
  <c r="C934" i="2661"/>
  <c r="C935" i="2661"/>
  <c r="C936" i="2661"/>
  <c r="C937" i="2661"/>
  <c r="C938" i="2661"/>
  <c r="C939" i="2661"/>
  <c r="C940" i="2661"/>
  <c r="C941" i="2661"/>
  <c r="C942" i="2661"/>
  <c r="C943" i="2661"/>
  <c r="C944" i="2661"/>
  <c r="C945" i="2661"/>
  <c r="C946" i="2661"/>
  <c r="C947" i="2661"/>
  <c r="C948" i="2661"/>
  <c r="C949" i="2661"/>
  <c r="C950" i="2661"/>
  <c r="C951" i="2661"/>
  <c r="C952" i="2661"/>
  <c r="C953" i="2661"/>
  <c r="C954" i="2661"/>
  <c r="C955" i="2661"/>
  <c r="C956" i="2661"/>
  <c r="C957" i="2661"/>
  <c r="C958" i="2661"/>
  <c r="C959" i="2661"/>
  <c r="C960" i="2661"/>
  <c r="C961" i="2661"/>
  <c r="C962" i="2661"/>
  <c r="C963" i="2661"/>
  <c r="C964" i="2661"/>
  <c r="C965" i="2661"/>
  <c r="C966" i="2661"/>
  <c r="C967" i="2661"/>
  <c r="C968" i="2661"/>
  <c r="C969" i="2661"/>
  <c r="C970" i="2661"/>
  <c r="C971" i="2661"/>
  <c r="C972" i="2661"/>
  <c r="C973" i="2661"/>
  <c r="C974" i="2661"/>
  <c r="C975" i="2661"/>
  <c r="C976" i="2661"/>
  <c r="C977" i="2661"/>
  <c r="C978" i="2661"/>
  <c r="C979" i="2661"/>
  <c r="C980" i="2661"/>
  <c r="C981" i="2661"/>
  <c r="C982" i="2661"/>
  <c r="C983" i="2661"/>
  <c r="C984" i="2661"/>
  <c r="C985" i="2661"/>
  <c r="C986" i="2661"/>
  <c r="C987" i="2661"/>
  <c r="C988" i="2661"/>
  <c r="C989" i="2661"/>
  <c r="C990" i="2661"/>
  <c r="C991" i="2661"/>
  <c r="C992" i="2661"/>
  <c r="C993" i="2661"/>
  <c r="C994" i="2661"/>
  <c r="C995" i="2661"/>
  <c r="C996" i="2661"/>
  <c r="C997" i="2661"/>
  <c r="C998" i="2661"/>
  <c r="C999" i="2661"/>
  <c r="C1000" i="2661"/>
  <c r="C1001" i="2661"/>
  <c r="C1002" i="2661"/>
  <c r="C1003" i="2661"/>
  <c r="C1004" i="2661"/>
  <c r="C1005" i="2661"/>
  <c r="C1006" i="2661"/>
  <c r="C1007" i="2661"/>
  <c r="C1008" i="2661"/>
  <c r="C1009" i="2661"/>
  <c r="C1010" i="2661"/>
  <c r="C1011" i="2661"/>
  <c r="C1012" i="2661"/>
  <c r="C1013" i="2661"/>
  <c r="C1014" i="2661"/>
  <c r="C1015" i="2661"/>
  <c r="C1016" i="2661"/>
  <c r="C1017" i="2661"/>
  <c r="C1018" i="2661"/>
  <c r="C1019" i="2661"/>
  <c r="C1020" i="2661"/>
  <c r="C1021" i="2661"/>
  <c r="C1022" i="2661"/>
  <c r="C1023" i="2661"/>
  <c r="C1024" i="2661"/>
  <c r="C1025" i="2661"/>
  <c r="C1026" i="2661"/>
  <c r="C1027" i="2661"/>
  <c r="C1028" i="2661"/>
  <c r="C1029" i="2661"/>
  <c r="C1030" i="2661"/>
  <c r="C1031" i="2661"/>
  <c r="C1032" i="2661"/>
  <c r="C1033" i="2661"/>
  <c r="C1034" i="2661"/>
  <c r="C1035" i="2661"/>
  <c r="C1036" i="2661"/>
  <c r="C1037" i="2661"/>
  <c r="C1038" i="2661"/>
  <c r="C1039" i="2661"/>
  <c r="C1040" i="2661"/>
  <c r="C1041" i="2661"/>
  <c r="C1042" i="2661"/>
  <c r="C1043" i="2661"/>
  <c r="C1044" i="2661"/>
  <c r="C1045" i="2661"/>
  <c r="C1046" i="2661"/>
  <c r="C1047" i="2661"/>
  <c r="C1048" i="2661"/>
  <c r="C1049" i="2661"/>
  <c r="C1050" i="2661"/>
  <c r="C1051" i="2661"/>
  <c r="C1052" i="2661"/>
  <c r="C1053" i="2661"/>
  <c r="C1054" i="2661"/>
  <c r="C1055" i="2661"/>
  <c r="C1056" i="2661"/>
  <c r="C1057" i="2661"/>
  <c r="C1058" i="2661"/>
  <c r="C1059" i="2661"/>
  <c r="C1060" i="2661"/>
  <c r="C1061" i="2661"/>
  <c r="C1062" i="2661"/>
  <c r="C1063" i="2661"/>
  <c r="C1064" i="2661"/>
  <c r="C1065" i="2661"/>
  <c r="C1066" i="2661"/>
  <c r="C1067" i="2661"/>
  <c r="C1068" i="2661"/>
  <c r="C1069" i="2661"/>
  <c r="C1070" i="2661"/>
  <c r="C1071" i="2661"/>
  <c r="C1072" i="2661"/>
  <c r="C1073" i="2661"/>
  <c r="C1074" i="2661"/>
  <c r="C1075" i="2661"/>
  <c r="C1076" i="2661"/>
  <c r="C1077" i="2661"/>
  <c r="C1078" i="2661"/>
  <c r="C1079" i="2661"/>
  <c r="C1080" i="2661"/>
  <c r="C1081" i="2661"/>
  <c r="C1082" i="2661"/>
  <c r="C1083" i="2661"/>
  <c r="C1084" i="2661"/>
  <c r="C1085" i="2661"/>
  <c r="C1086" i="2661"/>
  <c r="C1087" i="2661"/>
  <c r="C1088" i="2661"/>
  <c r="C1089" i="2661"/>
  <c r="C1090" i="2661"/>
  <c r="C1091" i="2661"/>
  <c r="C1092" i="2661"/>
  <c r="C1093" i="2661"/>
  <c r="C1094" i="2661"/>
  <c r="C1095" i="2661"/>
  <c r="C1096" i="2661"/>
  <c r="C1097" i="2661"/>
  <c r="C1098" i="2661"/>
  <c r="C1099" i="2661"/>
  <c r="C1100" i="2661"/>
  <c r="C1101" i="2661"/>
  <c r="C1102" i="2661"/>
  <c r="C1103" i="2661"/>
  <c r="C1104" i="2661"/>
  <c r="C1105" i="2661"/>
  <c r="C1106" i="2661"/>
  <c r="C1107" i="2661"/>
  <c r="C1108" i="2661"/>
  <c r="C1109" i="2661"/>
  <c r="C1110" i="2661"/>
  <c r="C1111" i="2661"/>
  <c r="C1112" i="2661"/>
  <c r="C1113" i="2661"/>
  <c r="C1114" i="2661"/>
  <c r="C1115" i="2661"/>
  <c r="C1116" i="2661"/>
  <c r="C1117" i="2661"/>
  <c r="C1118" i="2661"/>
  <c r="C1119" i="2661"/>
  <c r="C1120" i="2661"/>
  <c r="C1121" i="2661"/>
  <c r="C1122" i="2661"/>
  <c r="C1123" i="2661"/>
  <c r="C1124" i="2661"/>
  <c r="C1125" i="2661"/>
  <c r="C1126" i="2661"/>
  <c r="C1127" i="2661"/>
  <c r="C1128" i="2661"/>
  <c r="C1129" i="2661"/>
  <c r="C1130" i="2661"/>
  <c r="C1131" i="2661"/>
  <c r="C1132" i="2661"/>
  <c r="C1133" i="2661"/>
  <c r="C1134" i="2661"/>
  <c r="C1135" i="2661"/>
  <c r="C1136" i="2661"/>
  <c r="C1137" i="2661"/>
  <c r="C1138" i="2661"/>
  <c r="C1139" i="2661"/>
  <c r="C1140" i="2661"/>
  <c r="C1141" i="2661"/>
  <c r="C1142" i="2661"/>
  <c r="C1143" i="2661"/>
  <c r="C1144" i="2661"/>
  <c r="C1145" i="2661"/>
  <c r="C1146" i="2661"/>
  <c r="C1147" i="2661"/>
  <c r="C1148" i="2661"/>
  <c r="C1149" i="2661"/>
  <c r="C1150" i="2661"/>
  <c r="C1151" i="2661"/>
  <c r="C1152" i="2661"/>
  <c r="C1153" i="2661"/>
  <c r="C1154" i="2661"/>
  <c r="C1155" i="2661"/>
  <c r="C1156" i="2661"/>
  <c r="C1157" i="2661"/>
  <c r="C1158" i="2661"/>
  <c r="C1159" i="2661"/>
  <c r="C1160" i="2661"/>
  <c r="C1161" i="2661"/>
  <c r="C1162" i="2661"/>
  <c r="C1163" i="2661"/>
  <c r="C1164" i="2661"/>
  <c r="C1165" i="2661"/>
  <c r="C1166" i="2661"/>
  <c r="C1167" i="2661"/>
  <c r="C1168" i="2661"/>
  <c r="C1169" i="2661"/>
  <c r="C1170" i="2661"/>
  <c r="C1171" i="2661"/>
  <c r="C1172" i="2661"/>
  <c r="C1173" i="2661"/>
  <c r="C1174" i="2661"/>
  <c r="C1175" i="2661"/>
  <c r="C1176" i="2661"/>
  <c r="C1177" i="2661"/>
  <c r="C1178" i="2661"/>
  <c r="C1179" i="2661"/>
  <c r="C1180" i="2661"/>
  <c r="C1181" i="2661"/>
  <c r="C1182" i="2661"/>
  <c r="C1183" i="2661"/>
  <c r="C1184" i="2661"/>
  <c r="C1185" i="2661"/>
  <c r="C1186" i="2661"/>
  <c r="C1187" i="2661"/>
  <c r="C1188" i="2661"/>
  <c r="C1189" i="2661"/>
  <c r="C1190" i="2661"/>
  <c r="C1191" i="2661"/>
  <c r="C1192" i="2661"/>
  <c r="C1193" i="2661"/>
  <c r="C1194" i="2661"/>
  <c r="C1195" i="2661"/>
  <c r="C1196" i="2661"/>
  <c r="C1197" i="2661"/>
  <c r="C1198" i="2661"/>
  <c r="C1199" i="2661"/>
  <c r="C1200" i="2661"/>
  <c r="C1201" i="2661"/>
  <c r="C1202" i="2661"/>
  <c r="C1203" i="2661"/>
  <c r="C1204" i="2661"/>
  <c r="C1205" i="2661"/>
  <c r="C1206" i="2661"/>
  <c r="C1207" i="2661"/>
  <c r="C1208" i="2661"/>
  <c r="C1209" i="2661"/>
  <c r="C1210" i="2661"/>
  <c r="C1211" i="2661"/>
  <c r="C1212" i="2661"/>
  <c r="C1213" i="2661"/>
  <c r="C1214" i="2661"/>
  <c r="C1215" i="2661"/>
  <c r="C1216" i="2661"/>
  <c r="C1217" i="2661"/>
  <c r="C1218" i="2661"/>
  <c r="C1219" i="2661"/>
  <c r="C1220" i="2661"/>
  <c r="C1221" i="2661"/>
  <c r="C1222" i="2661"/>
  <c r="C1223" i="2661"/>
  <c r="C1224" i="2661"/>
  <c r="C1225" i="2661"/>
  <c r="C1226" i="2661"/>
  <c r="C1227" i="2661"/>
  <c r="C1228" i="2661"/>
  <c r="C1229" i="2661"/>
  <c r="C1230" i="2661"/>
  <c r="C1231" i="2661"/>
  <c r="C1232" i="2661"/>
  <c r="C1233" i="2661"/>
  <c r="C1234" i="2661"/>
  <c r="C1235" i="2661"/>
  <c r="C1236" i="2661"/>
  <c r="C1237" i="2661"/>
  <c r="C1238" i="2661"/>
  <c r="C1239" i="2661"/>
  <c r="C1240" i="2661"/>
  <c r="C1241" i="2661"/>
  <c r="C1242" i="2661"/>
  <c r="C1243" i="2661"/>
  <c r="C1244" i="2661"/>
  <c r="C1245" i="2661"/>
  <c r="C1246" i="2661"/>
  <c r="C1247" i="2661"/>
  <c r="C1248" i="2661"/>
  <c r="C1249" i="2661"/>
  <c r="C1250" i="2661"/>
  <c r="C1251" i="2661"/>
  <c r="C1252" i="2661"/>
  <c r="C1253" i="2661"/>
  <c r="C1254" i="2661"/>
  <c r="C1255" i="2661"/>
  <c r="C1256" i="2661"/>
  <c r="C1257" i="2661"/>
  <c r="C1258" i="2661"/>
  <c r="C1259" i="2661"/>
  <c r="C1260" i="2661"/>
  <c r="C1261" i="2661"/>
  <c r="C1262" i="2661"/>
  <c r="C1263" i="2661"/>
  <c r="C1264" i="2661"/>
  <c r="C1265" i="2661"/>
  <c r="C1266" i="2661"/>
  <c r="C1267" i="2661"/>
  <c r="C1268" i="2661"/>
  <c r="C1269" i="2661"/>
  <c r="C1270" i="2661"/>
  <c r="C1271" i="2661"/>
  <c r="C1272" i="2661"/>
  <c r="C1273" i="2661"/>
  <c r="C1274" i="2661"/>
  <c r="C1275" i="2661"/>
  <c r="C1276" i="2661"/>
  <c r="C1277" i="2661"/>
  <c r="C1278" i="2661"/>
  <c r="C1279" i="2661"/>
  <c r="C1280" i="2661"/>
  <c r="C1281" i="2661"/>
  <c r="C1282" i="2661"/>
  <c r="C1283" i="2661"/>
  <c r="C1284" i="2661"/>
  <c r="C1285" i="2661"/>
  <c r="C1286" i="2661"/>
  <c r="C1287" i="2661"/>
  <c r="C1288" i="2661"/>
  <c r="C1289" i="2661"/>
  <c r="C1290" i="2661"/>
  <c r="C1291" i="2661"/>
  <c r="C1292" i="2661"/>
  <c r="C1293" i="2661"/>
  <c r="C1294" i="2661"/>
  <c r="C1295" i="2661"/>
  <c r="C1296" i="2661"/>
  <c r="C1297" i="2661"/>
  <c r="C1298" i="2661"/>
  <c r="C1299" i="2661"/>
  <c r="C1300" i="2661"/>
  <c r="C1301" i="2661"/>
  <c r="C1302" i="2661"/>
  <c r="C1303" i="2661"/>
  <c r="C1304" i="2661"/>
  <c r="C1305" i="2661"/>
  <c r="C1306" i="2661"/>
  <c r="C1307" i="2661"/>
  <c r="C1308" i="2661"/>
  <c r="C1309" i="2661"/>
  <c r="C1310" i="2661"/>
  <c r="C1311" i="2661"/>
  <c r="C1312" i="2661"/>
  <c r="C1313" i="2661"/>
  <c r="C1314" i="2661"/>
  <c r="C1315" i="2661"/>
  <c r="C1316" i="2661"/>
  <c r="C1317" i="2661"/>
  <c r="C1318" i="2661"/>
  <c r="C1319" i="2661"/>
  <c r="C1320" i="2661"/>
  <c r="C1321" i="2661"/>
  <c r="C1322" i="2661"/>
  <c r="C1323" i="2661"/>
  <c r="C1324" i="2661"/>
  <c r="C1325" i="2661"/>
  <c r="C1326" i="2661"/>
  <c r="C1327" i="2661"/>
  <c r="C1328" i="2661"/>
  <c r="C1329" i="2661"/>
  <c r="C1330" i="2661"/>
  <c r="C1331" i="2661"/>
  <c r="C1332" i="2661"/>
  <c r="C1333" i="2661"/>
  <c r="C1334" i="2661"/>
  <c r="C1335" i="2661"/>
  <c r="C1336" i="2661"/>
  <c r="C1337" i="2661"/>
  <c r="C1338" i="2661"/>
  <c r="C1339" i="2661"/>
  <c r="C1340" i="2661"/>
  <c r="C1341" i="2661"/>
  <c r="C1342" i="2661"/>
  <c r="C1343" i="2661"/>
  <c r="C1344" i="2661"/>
  <c r="C1345" i="2661"/>
  <c r="C1346" i="2661"/>
  <c r="C1347" i="2661"/>
  <c r="C1348" i="2661"/>
  <c r="C1349" i="2661"/>
  <c r="C1350" i="2661"/>
  <c r="C1351" i="2661"/>
  <c r="C1352" i="2661"/>
  <c r="C1353" i="2661"/>
  <c r="C1354" i="2661"/>
  <c r="C1355" i="2661"/>
  <c r="C1356" i="2661"/>
  <c r="C1357" i="2661"/>
  <c r="C1358" i="2661"/>
  <c r="C1359" i="2661"/>
  <c r="C1360" i="2661"/>
  <c r="C1361" i="2661"/>
  <c r="C1362" i="2661"/>
  <c r="C1363" i="2661"/>
  <c r="C1364" i="2661"/>
  <c r="C1365" i="2661"/>
  <c r="C1366" i="2661"/>
  <c r="C1367" i="2661"/>
  <c r="C1368" i="2661"/>
  <c r="C1369" i="2661"/>
  <c r="C1370" i="2661"/>
  <c r="C1371" i="2661"/>
  <c r="C1372" i="2661"/>
  <c r="C1373" i="2661"/>
  <c r="C1374" i="2661"/>
  <c r="C1375" i="2661"/>
  <c r="C1376" i="2661"/>
  <c r="C1377" i="2661"/>
  <c r="C1378" i="2661"/>
  <c r="C1379" i="2661"/>
  <c r="C1380" i="2661"/>
  <c r="C1381" i="2661"/>
  <c r="C1382" i="2661"/>
  <c r="C1383" i="2661"/>
  <c r="C1384" i="2661"/>
  <c r="C1385" i="2661"/>
  <c r="C1386" i="2661"/>
  <c r="C1387" i="2661"/>
  <c r="C1388" i="2661"/>
  <c r="C1389" i="2661"/>
  <c r="C1390" i="2661"/>
  <c r="C1391" i="2661"/>
  <c r="C1392" i="2661"/>
  <c r="C1393" i="2661"/>
  <c r="C1394" i="2661"/>
  <c r="C1395" i="2661"/>
  <c r="C1396" i="2661"/>
  <c r="C1397" i="2661"/>
  <c r="C1398" i="2661"/>
  <c r="C1399" i="2661"/>
  <c r="C1400" i="2661"/>
  <c r="C1401" i="2661"/>
  <c r="C1402" i="2661"/>
  <c r="C1403" i="2661"/>
  <c r="C1404" i="2661"/>
  <c r="C1405" i="2661"/>
  <c r="C1406" i="2661"/>
  <c r="C1407" i="2661"/>
  <c r="C1408" i="2661"/>
  <c r="C1409" i="2661"/>
  <c r="C1410" i="2661"/>
  <c r="C1411" i="2661"/>
  <c r="C1412" i="2661"/>
  <c r="C1413" i="2661"/>
  <c r="C1414" i="2661"/>
  <c r="C1415" i="2661"/>
  <c r="C1416" i="2661"/>
  <c r="C1417" i="2661"/>
  <c r="C1418" i="2661"/>
  <c r="C1419" i="2661"/>
  <c r="C1420" i="2661"/>
  <c r="C1421" i="2661"/>
  <c r="C1422" i="2661"/>
  <c r="C1423" i="2661"/>
  <c r="C1424" i="2661"/>
  <c r="C1425" i="2661"/>
  <c r="C1426" i="2661"/>
  <c r="C1427" i="2661"/>
  <c r="C1428" i="2661"/>
  <c r="C1429" i="2661"/>
  <c r="C1430" i="2661"/>
  <c r="C1431" i="2661"/>
  <c r="C1432" i="2661"/>
  <c r="C1433" i="2661"/>
  <c r="C1434" i="2661"/>
  <c r="C1435" i="2661"/>
  <c r="C1436" i="2661"/>
  <c r="C1437" i="2661"/>
  <c r="C1438" i="2661"/>
  <c r="C1439" i="2661"/>
  <c r="C1440" i="2661"/>
  <c r="C1441" i="2661"/>
  <c r="C1442" i="2661"/>
  <c r="C1443" i="2661"/>
  <c r="C1444" i="2661"/>
  <c r="C1445" i="2661"/>
  <c r="C1446" i="2661"/>
  <c r="C1447" i="2661"/>
  <c r="C1448" i="2661"/>
  <c r="C1449" i="2661"/>
  <c r="C1450" i="2661"/>
  <c r="C1451" i="2661"/>
  <c r="C1452" i="2661"/>
  <c r="C1453" i="2661"/>
  <c r="C1454" i="2661"/>
  <c r="C1455" i="2661"/>
  <c r="C1456" i="2661"/>
  <c r="C1457" i="2661"/>
  <c r="C1458" i="2661"/>
  <c r="C1459" i="2661"/>
  <c r="C1460" i="2661"/>
  <c r="C1461" i="2661"/>
  <c r="C1462" i="2661"/>
  <c r="C1463" i="2661"/>
  <c r="C1464" i="2661"/>
  <c r="C1465" i="2661"/>
  <c r="C1466" i="2661"/>
  <c r="C1467" i="2661"/>
  <c r="C1468" i="2661"/>
  <c r="C1469" i="2661"/>
  <c r="C1470" i="2661"/>
  <c r="C1471" i="2661"/>
  <c r="C1472" i="2661"/>
  <c r="C1473" i="2661"/>
  <c r="C1474" i="2661"/>
  <c r="C1475" i="2661"/>
  <c r="C1476" i="2661"/>
  <c r="C1477" i="2661"/>
  <c r="C1478" i="2661"/>
  <c r="C1479" i="2661"/>
  <c r="C1480" i="2661"/>
  <c r="C1481" i="2661"/>
  <c r="C1482" i="2661"/>
  <c r="C1483" i="2661"/>
  <c r="C1484" i="2661"/>
  <c r="C1485" i="2661"/>
  <c r="C1486" i="2661"/>
  <c r="C1487" i="2661"/>
  <c r="C1488" i="2661"/>
  <c r="C1489" i="2661"/>
  <c r="C1490" i="2661"/>
  <c r="C1491" i="2661"/>
  <c r="C1492" i="2661"/>
  <c r="C1493" i="2661"/>
  <c r="C1494" i="2661"/>
  <c r="C1495" i="2661"/>
  <c r="C1496" i="2661"/>
  <c r="C1497" i="2661"/>
  <c r="C1498" i="2661"/>
  <c r="C1499" i="2661"/>
  <c r="C1500" i="2661"/>
  <c r="C1501" i="2661"/>
  <c r="C1502" i="2661"/>
  <c r="C1503" i="2661"/>
  <c r="C1504" i="2661"/>
  <c r="C1505" i="2661"/>
  <c r="C1506" i="2661"/>
  <c r="C1507" i="2661"/>
  <c r="C1508" i="2661"/>
  <c r="C1509" i="2661"/>
  <c r="C1510" i="2661"/>
  <c r="C1511" i="2661"/>
  <c r="C1512" i="2661"/>
  <c r="C1513" i="2661"/>
  <c r="C1514" i="2661"/>
  <c r="C1515" i="2661"/>
  <c r="C1516" i="2661"/>
  <c r="C1517" i="2661"/>
  <c r="C1518" i="2661"/>
  <c r="C1519" i="2661"/>
  <c r="C1520" i="2661"/>
  <c r="C1521" i="2661"/>
  <c r="C1522" i="2661"/>
  <c r="C1523" i="2661"/>
  <c r="C1524" i="2661"/>
  <c r="C1525" i="2661"/>
  <c r="C1526" i="2661"/>
  <c r="C1527" i="2661"/>
  <c r="C1528" i="2661"/>
  <c r="C1529" i="2661"/>
  <c r="C1530" i="2661"/>
  <c r="C1531" i="2661"/>
  <c r="C1532" i="2661"/>
  <c r="C1533" i="2661"/>
  <c r="C1534" i="2661"/>
  <c r="C1535" i="2661"/>
  <c r="C1536" i="2661"/>
  <c r="C1537" i="2661"/>
  <c r="C1538" i="2661"/>
  <c r="C1539" i="2661"/>
  <c r="C1540" i="2661"/>
  <c r="C1541" i="2661"/>
  <c r="C1542" i="2661"/>
  <c r="C1543" i="2661"/>
  <c r="C1544" i="2661"/>
  <c r="C1545" i="2661"/>
  <c r="C1546" i="2661"/>
  <c r="C1547" i="2661"/>
  <c r="C1548" i="2661"/>
  <c r="C1549" i="2661"/>
  <c r="C1550" i="2661"/>
  <c r="C1551" i="2661"/>
  <c r="C1552" i="2661"/>
  <c r="C1553" i="2661"/>
  <c r="C1554" i="2661"/>
  <c r="C1555" i="2661"/>
  <c r="C1556" i="2661"/>
  <c r="C1557" i="2661"/>
  <c r="C1558" i="2661"/>
  <c r="C1559" i="2661"/>
  <c r="C1560" i="2661"/>
  <c r="C1561" i="2661"/>
  <c r="C1562" i="2661"/>
  <c r="C1563" i="2661"/>
  <c r="C1564" i="2661"/>
  <c r="C1565" i="2661"/>
  <c r="C1566" i="2661"/>
  <c r="C1567" i="2661"/>
  <c r="C1568" i="2661"/>
  <c r="C1569" i="2661"/>
  <c r="C1570" i="2661"/>
  <c r="C1571" i="2661"/>
  <c r="C1572" i="2661"/>
  <c r="C1573" i="2661"/>
  <c r="C1574" i="2661"/>
  <c r="C1575" i="2661"/>
  <c r="C1576" i="2661"/>
  <c r="C1577" i="2661"/>
  <c r="C1578" i="2661"/>
  <c r="C1579" i="2661"/>
  <c r="C1580" i="2661"/>
  <c r="C1581" i="2661"/>
  <c r="C1582" i="2661"/>
  <c r="C1583" i="2661"/>
  <c r="C1584" i="2661"/>
  <c r="C1585" i="2661"/>
  <c r="C1586" i="2661"/>
  <c r="C1587" i="2661"/>
  <c r="C1588" i="2661"/>
  <c r="C1589" i="2661"/>
  <c r="C1590" i="2661"/>
  <c r="C1591" i="2661"/>
  <c r="C1592" i="2661"/>
  <c r="C1593" i="2661"/>
  <c r="C1594" i="2661"/>
  <c r="C1595" i="2661"/>
  <c r="C1596" i="2661"/>
  <c r="C1597" i="2661"/>
  <c r="C1598" i="2661"/>
  <c r="C1599" i="2661"/>
  <c r="C1600" i="2661"/>
  <c r="C1601" i="2661"/>
  <c r="C1602" i="2661"/>
  <c r="C1603" i="2661"/>
  <c r="C1604" i="2661"/>
  <c r="C1605" i="2661"/>
  <c r="C1606" i="2661"/>
  <c r="C1607" i="2661"/>
  <c r="C1608" i="2661"/>
  <c r="C1609" i="2661"/>
  <c r="C1610" i="2661"/>
  <c r="C1611" i="2661"/>
  <c r="C1612" i="2661"/>
  <c r="C1613" i="2661"/>
  <c r="C1614" i="2661"/>
  <c r="C1615" i="2661"/>
  <c r="C1616" i="2661"/>
  <c r="C1617" i="2661"/>
  <c r="C1618" i="2661"/>
  <c r="C1619" i="2661"/>
  <c r="C1620" i="2661"/>
  <c r="C1621" i="2661"/>
  <c r="C1622" i="2661"/>
  <c r="C1623" i="2661"/>
  <c r="C1624" i="2661"/>
  <c r="C1625" i="2661"/>
  <c r="C1626" i="2661"/>
  <c r="C1627" i="2661"/>
  <c r="C1628" i="2661"/>
  <c r="C1629" i="2661"/>
  <c r="C1630" i="2661"/>
  <c r="C1631" i="2661"/>
  <c r="C1632" i="2661"/>
  <c r="C1633" i="2661"/>
  <c r="C1634" i="2661"/>
  <c r="C1635" i="2661"/>
  <c r="C1636" i="2661"/>
  <c r="C1637" i="2661"/>
  <c r="C1638" i="2661"/>
  <c r="C1639" i="2661"/>
  <c r="C1640" i="2661"/>
  <c r="C1641" i="2661"/>
  <c r="C1642" i="2661"/>
  <c r="C1643" i="2661"/>
  <c r="C1644" i="2661"/>
  <c r="C1645" i="2661"/>
  <c r="C1646" i="2661"/>
  <c r="C1647" i="2661"/>
  <c r="C1648" i="2661"/>
  <c r="C1649" i="2661"/>
  <c r="C1650" i="2661"/>
  <c r="C1651" i="2661"/>
  <c r="C1652" i="2661"/>
  <c r="C1653" i="2661"/>
  <c r="C1654" i="2661"/>
  <c r="C1655" i="2661"/>
  <c r="C1656" i="2661"/>
  <c r="C1657" i="2661"/>
  <c r="C1658" i="2661"/>
  <c r="C1659" i="2661"/>
  <c r="C1660" i="2661"/>
  <c r="C1661" i="2661"/>
  <c r="C1662" i="2661"/>
  <c r="C1663" i="2661"/>
  <c r="C1664" i="2661"/>
  <c r="C1665" i="2661"/>
  <c r="C1666" i="2661"/>
  <c r="C1667" i="2661"/>
  <c r="C1668" i="2661"/>
  <c r="C1669" i="2661"/>
  <c r="C1670" i="2661"/>
  <c r="C1671" i="2661"/>
  <c r="C1672" i="2661"/>
  <c r="C1673" i="2661"/>
  <c r="C1674" i="2661"/>
  <c r="C1675" i="2661"/>
  <c r="C1676" i="2661"/>
  <c r="C1677" i="2661"/>
  <c r="C1678" i="2661"/>
  <c r="C1679" i="2661"/>
  <c r="C1680" i="2661"/>
  <c r="C1681" i="2661"/>
  <c r="C1682" i="2661"/>
  <c r="C1683" i="2661"/>
  <c r="C1684" i="2661"/>
  <c r="C1685" i="2661"/>
  <c r="C1686" i="2661"/>
  <c r="C1687" i="2661"/>
  <c r="C1688" i="2661"/>
  <c r="C1689" i="2661"/>
  <c r="C1690" i="2661"/>
  <c r="C1691" i="2661"/>
  <c r="C1692" i="2661"/>
  <c r="C1693" i="2661"/>
  <c r="C1694" i="2661"/>
  <c r="C1695" i="2661"/>
  <c r="C1696" i="2661"/>
  <c r="C1697" i="2661"/>
  <c r="C1698" i="2661"/>
  <c r="C1699" i="2661"/>
  <c r="C1700" i="2661"/>
  <c r="C1701" i="2661"/>
  <c r="C1702" i="2661"/>
  <c r="C1703" i="2661"/>
  <c r="C1704" i="2661"/>
  <c r="C1705" i="2661"/>
  <c r="C1706" i="2661"/>
  <c r="C1707" i="2661"/>
  <c r="C1708" i="2661"/>
  <c r="C1709" i="2661"/>
  <c r="C1710" i="2661"/>
  <c r="C1711" i="2661"/>
  <c r="C1712" i="2661"/>
  <c r="C1713" i="2661"/>
  <c r="C1714" i="2661"/>
  <c r="C1715" i="2661"/>
  <c r="C1716" i="2661"/>
  <c r="C1717" i="2661"/>
  <c r="C1718" i="2661"/>
  <c r="C1719" i="2661"/>
  <c r="C1720" i="2661"/>
  <c r="C1721" i="2661"/>
  <c r="C1722" i="2661"/>
  <c r="C1723" i="2661"/>
  <c r="C1724" i="2661"/>
  <c r="C1725" i="2661"/>
  <c r="C1726" i="2661"/>
  <c r="C1727" i="2661"/>
  <c r="C1728" i="2661"/>
  <c r="C1729" i="2661"/>
  <c r="C1730" i="2661"/>
  <c r="C1731" i="2661"/>
  <c r="C1732" i="2661"/>
  <c r="C1733" i="2661"/>
  <c r="C1734" i="2661"/>
  <c r="C1735" i="2661"/>
  <c r="C1736" i="2661"/>
  <c r="C1737" i="2661"/>
  <c r="C1738" i="2661"/>
  <c r="C1739" i="2661"/>
  <c r="C1740" i="2661"/>
  <c r="C1741" i="2661"/>
  <c r="C1742" i="2661"/>
  <c r="C1743" i="2661"/>
  <c r="C1744" i="2661"/>
  <c r="C1745" i="2661"/>
  <c r="C1746" i="2661"/>
  <c r="C1747" i="2661"/>
  <c r="C1748" i="2661"/>
  <c r="C1749" i="2661"/>
  <c r="C1750" i="2661"/>
  <c r="C1751" i="2661"/>
  <c r="C1752" i="2661"/>
  <c r="C1753" i="2661"/>
  <c r="C1754" i="2661"/>
  <c r="C1755" i="2661"/>
  <c r="C1756" i="2661"/>
  <c r="C1757" i="2661"/>
  <c r="C1758" i="2661"/>
  <c r="C1759" i="2661"/>
  <c r="C1760" i="2661"/>
  <c r="C1761" i="2661"/>
  <c r="C1762" i="2661"/>
  <c r="C1763" i="2661"/>
  <c r="C1764" i="2661"/>
  <c r="C1765" i="2661"/>
  <c r="C1766" i="2661"/>
  <c r="C1767" i="2661"/>
  <c r="C1768" i="2661"/>
  <c r="C1769" i="2661"/>
  <c r="C1770" i="2661"/>
  <c r="C1771" i="2661"/>
  <c r="C1772" i="2661"/>
  <c r="C1773" i="2661"/>
  <c r="C1774" i="2661"/>
  <c r="C1775" i="2661"/>
  <c r="C1776" i="2661"/>
  <c r="C1777" i="2661"/>
  <c r="C1778" i="2661"/>
  <c r="C1779" i="2661"/>
  <c r="C1780" i="2661"/>
  <c r="C1781" i="2661"/>
  <c r="C1782" i="2661"/>
  <c r="C1783" i="2661"/>
  <c r="C1784" i="2661"/>
  <c r="C1785" i="2661"/>
  <c r="C1786" i="2661"/>
  <c r="C1787" i="2661"/>
  <c r="C1788" i="2661"/>
  <c r="C1789" i="2661"/>
  <c r="C1790" i="2661"/>
  <c r="C1791" i="2661"/>
  <c r="C1792" i="2661"/>
  <c r="C1793" i="2661"/>
  <c r="C1794" i="2661"/>
  <c r="C1795" i="2661"/>
  <c r="C1796" i="2661"/>
  <c r="C1797" i="2661"/>
  <c r="C1798" i="2661"/>
  <c r="C1799" i="2661"/>
  <c r="C1800" i="2661"/>
  <c r="C1801" i="2661"/>
  <c r="C1802" i="2661"/>
  <c r="C1803" i="2661"/>
  <c r="C1804" i="2661"/>
  <c r="C1805" i="2661"/>
  <c r="C1806" i="2661"/>
  <c r="C1807" i="2661"/>
  <c r="C1808" i="2661"/>
  <c r="C1809" i="2661"/>
  <c r="C1810" i="2661"/>
  <c r="C1811" i="2661"/>
  <c r="C1812" i="2661"/>
  <c r="C1813" i="2661"/>
  <c r="C1814" i="2661"/>
  <c r="C1815" i="2661"/>
  <c r="C1816" i="2661"/>
  <c r="C1817" i="2661"/>
  <c r="C1818" i="2661"/>
  <c r="C1819" i="2661"/>
  <c r="C1820" i="2661"/>
  <c r="C1821" i="2661"/>
  <c r="C1822" i="2661"/>
  <c r="C1823" i="2661"/>
  <c r="C1824" i="2661"/>
  <c r="C1825" i="2661"/>
  <c r="C1826" i="2661"/>
  <c r="C1827" i="2661"/>
  <c r="C1828" i="2661"/>
  <c r="C1829" i="2661"/>
  <c r="C1830" i="2661"/>
  <c r="C1831" i="2661"/>
  <c r="C1832" i="2661"/>
  <c r="C1833" i="2661"/>
  <c r="C1834" i="2661"/>
  <c r="C1835" i="2661"/>
  <c r="C1836" i="2661"/>
  <c r="C1837" i="2661"/>
  <c r="C1838" i="2661"/>
  <c r="C1839" i="2661"/>
  <c r="C1840" i="2661"/>
  <c r="C1841" i="2661"/>
  <c r="C1842" i="2661"/>
  <c r="C1843" i="2661"/>
  <c r="C1844" i="2661"/>
  <c r="C1845" i="2661"/>
  <c r="C1846" i="2661"/>
  <c r="C1847" i="2661"/>
  <c r="C1848" i="2661"/>
  <c r="C1849" i="2661"/>
  <c r="C1850" i="2661"/>
  <c r="C1851" i="2661"/>
  <c r="C1852" i="2661"/>
  <c r="C1853" i="2661"/>
  <c r="C1854" i="2661"/>
  <c r="C1855" i="2661"/>
  <c r="C1856" i="2661"/>
  <c r="C1857" i="2661"/>
  <c r="C1858" i="2661"/>
  <c r="C1859" i="2661"/>
  <c r="C1860" i="2661"/>
  <c r="C1861" i="2661"/>
  <c r="C1862" i="2661"/>
  <c r="C1863" i="2661"/>
  <c r="C1864" i="2661"/>
  <c r="C1865" i="2661"/>
  <c r="C1866" i="2661"/>
  <c r="C1867" i="2661"/>
  <c r="C1868" i="2661"/>
  <c r="C1869" i="2661"/>
  <c r="C1870" i="2661"/>
  <c r="C1871" i="2661"/>
  <c r="C1872" i="2661"/>
  <c r="C1873" i="2661"/>
  <c r="C1874" i="2661"/>
  <c r="C1875" i="2661"/>
  <c r="C1876" i="2661"/>
  <c r="C1877" i="2661"/>
  <c r="C1878" i="2661"/>
  <c r="C1879" i="2661"/>
  <c r="C1880" i="2661"/>
  <c r="C1881" i="2661"/>
  <c r="C1882" i="2661"/>
  <c r="C1883" i="2661"/>
  <c r="C1884" i="2661"/>
  <c r="C1885" i="2661"/>
  <c r="C1886" i="2661"/>
  <c r="C1887" i="2661"/>
  <c r="C1888" i="2661"/>
  <c r="C1889" i="2661"/>
  <c r="C1890" i="2661"/>
  <c r="C1891" i="2661"/>
  <c r="C1892" i="2661"/>
  <c r="C1893" i="2661"/>
  <c r="C1894" i="2661"/>
  <c r="C1895" i="2661"/>
  <c r="C1896" i="2661"/>
  <c r="C1897" i="2661"/>
  <c r="C1898" i="2661"/>
  <c r="C1899" i="2661"/>
  <c r="C1900" i="2661"/>
  <c r="C1901" i="2661"/>
  <c r="C1902" i="2661"/>
  <c r="C1903" i="2661"/>
  <c r="C1904" i="2661"/>
  <c r="C1905" i="2661"/>
  <c r="C1906" i="2661"/>
  <c r="C1907" i="2661"/>
  <c r="C1908" i="2661"/>
  <c r="C1909" i="2661"/>
  <c r="C1910" i="2661"/>
  <c r="C1911" i="2661"/>
  <c r="C1912" i="2661"/>
  <c r="C1913" i="2661"/>
  <c r="C1914" i="2661"/>
  <c r="C1915" i="2661"/>
  <c r="C1916" i="2661"/>
  <c r="C1917" i="2661"/>
  <c r="C1918" i="2661"/>
  <c r="C1919" i="2661"/>
  <c r="C1920" i="2661"/>
  <c r="C1921" i="2661"/>
  <c r="C1922" i="2661"/>
  <c r="C1923" i="2661"/>
  <c r="C1924" i="2661"/>
  <c r="C1925" i="2661"/>
  <c r="C1926" i="2661"/>
  <c r="C1927" i="2661"/>
  <c r="C1928" i="2661"/>
  <c r="C1929" i="2661"/>
  <c r="C1930" i="2661"/>
  <c r="C1931" i="2661"/>
  <c r="C1932" i="2661"/>
  <c r="C1933" i="2661"/>
  <c r="C1934" i="2661"/>
  <c r="C1935" i="2661"/>
  <c r="C1936" i="2661"/>
  <c r="C1937" i="2661"/>
  <c r="C1938" i="2661"/>
  <c r="C1939" i="2661"/>
  <c r="C1940" i="2661"/>
  <c r="C1941" i="2661"/>
  <c r="C1942" i="2661"/>
  <c r="C1943" i="2661"/>
  <c r="C1944" i="2661"/>
  <c r="C1945" i="2661"/>
  <c r="C1946" i="2661"/>
  <c r="C1947" i="2661"/>
  <c r="C1948" i="2661"/>
  <c r="C1949" i="2661"/>
  <c r="C1950" i="2661"/>
  <c r="C1951" i="2661"/>
  <c r="C1952" i="2661"/>
  <c r="C1953" i="2661"/>
  <c r="C1954" i="2661"/>
  <c r="C1955" i="2661"/>
  <c r="C1956" i="2661"/>
  <c r="C1957" i="2661"/>
  <c r="C1958" i="2661"/>
  <c r="C1959" i="2661"/>
  <c r="C1960" i="2661"/>
  <c r="C1961" i="2661"/>
  <c r="C1962" i="2661"/>
  <c r="C1963" i="2661"/>
  <c r="C1964" i="2661"/>
  <c r="C1965" i="2661"/>
  <c r="C1966" i="2661"/>
  <c r="C1967" i="2661"/>
  <c r="C1968" i="2661"/>
  <c r="C1969" i="2661"/>
  <c r="C1970" i="2661"/>
  <c r="C1971" i="2661"/>
  <c r="C1972" i="2661"/>
  <c r="C1973" i="2661"/>
  <c r="C1974" i="2661"/>
  <c r="C1975" i="2661"/>
  <c r="C1976" i="2661"/>
  <c r="C1977" i="2661"/>
  <c r="C1978" i="2661"/>
  <c r="C1979" i="2661"/>
  <c r="C1980" i="2661"/>
  <c r="C1981" i="2661"/>
  <c r="C1982" i="2661"/>
  <c r="C1983" i="2661"/>
  <c r="C1984" i="2661"/>
  <c r="C1985" i="2661"/>
  <c r="C1986" i="2661"/>
  <c r="C1987" i="2661"/>
  <c r="C1988" i="2661"/>
  <c r="C1989" i="2661"/>
  <c r="C1990" i="2661"/>
  <c r="C1991" i="2661"/>
  <c r="C1992" i="2661"/>
  <c r="C1993" i="2661"/>
  <c r="C1994" i="2661"/>
  <c r="C1995" i="2661"/>
  <c r="C1996" i="2661"/>
  <c r="C1997" i="2661"/>
  <c r="C1998" i="2661"/>
  <c r="C1999" i="2661"/>
  <c r="C2000" i="2661"/>
  <c r="C2001" i="2661"/>
  <c r="C2002" i="2661"/>
  <c r="C2003" i="2661"/>
  <c r="C2004" i="2661"/>
  <c r="C2005" i="2661"/>
  <c r="C2006" i="2661"/>
  <c r="C2007" i="2661"/>
  <c r="C2008" i="2661"/>
  <c r="C2009" i="2661"/>
  <c r="C2010" i="2661"/>
  <c r="C2011" i="2661"/>
  <c r="C2012" i="2661"/>
  <c r="C2013" i="2661"/>
  <c r="C2014" i="2661"/>
  <c r="C2015" i="2661"/>
  <c r="C2016" i="2661"/>
  <c r="C2017" i="2661"/>
  <c r="C2018" i="2661"/>
  <c r="C2019" i="2661"/>
  <c r="C2020" i="2661"/>
  <c r="C2021" i="2661"/>
  <c r="C2022" i="2661"/>
  <c r="C2023" i="2661"/>
  <c r="C2024" i="2661"/>
  <c r="C2025" i="2661"/>
  <c r="C2026" i="2661"/>
  <c r="C2027" i="2661"/>
  <c r="C2028" i="2661"/>
  <c r="C2029" i="2661"/>
  <c r="C2030" i="2661"/>
  <c r="C2031" i="2661"/>
  <c r="C2032" i="2661"/>
  <c r="C2033" i="2661"/>
  <c r="C2034" i="2661"/>
  <c r="C2035" i="2661"/>
  <c r="C2036" i="2661"/>
  <c r="C2037" i="2661"/>
  <c r="C2038" i="2661"/>
  <c r="C2039" i="2661"/>
  <c r="C2040" i="2661"/>
  <c r="C2041" i="2661"/>
  <c r="C2042" i="2661"/>
  <c r="C2043" i="2661"/>
  <c r="C2044" i="2661"/>
  <c r="C2045" i="2661"/>
  <c r="C2046" i="2661"/>
  <c r="C2047" i="2661"/>
  <c r="C2048" i="2661"/>
  <c r="C2049" i="2661"/>
  <c r="C2050" i="2661"/>
  <c r="C2051" i="2661"/>
  <c r="C2052" i="2661"/>
  <c r="C2053" i="2661"/>
  <c r="C2054" i="2661"/>
  <c r="C2055" i="2661"/>
  <c r="C2056" i="2661"/>
  <c r="C2057" i="2661"/>
  <c r="C2058" i="2661"/>
  <c r="C2059" i="2661"/>
  <c r="C2060" i="2661"/>
  <c r="C2061" i="2661"/>
  <c r="C2062" i="2661"/>
  <c r="C2063" i="2661"/>
  <c r="C2064" i="2661"/>
  <c r="C2065" i="2661"/>
  <c r="C2066" i="2661"/>
  <c r="C2067" i="2661"/>
  <c r="C2068" i="2661"/>
  <c r="C2069" i="2661"/>
  <c r="C2070" i="2661"/>
  <c r="C2071" i="2661"/>
  <c r="C2072" i="2661"/>
  <c r="C2073" i="2661"/>
  <c r="C2074" i="2661"/>
  <c r="C2075" i="2661"/>
  <c r="C2076" i="2661"/>
  <c r="C2077" i="2661"/>
  <c r="C2078" i="2661"/>
  <c r="C2079" i="2661"/>
  <c r="C2080" i="2661"/>
  <c r="C2081" i="2661"/>
  <c r="C2082" i="2661"/>
  <c r="C2083" i="2661"/>
  <c r="C2084" i="2661"/>
  <c r="C2085" i="2661"/>
  <c r="C2086" i="2661"/>
  <c r="C2087" i="2661"/>
  <c r="C2088" i="2661"/>
  <c r="C2089" i="2661"/>
  <c r="C2090" i="2661"/>
  <c r="C2091" i="2661"/>
  <c r="C2092" i="2661"/>
  <c r="C2093" i="2661"/>
  <c r="C2094" i="2661"/>
  <c r="C2095" i="2661"/>
  <c r="C2096" i="2661"/>
  <c r="C2097" i="2661"/>
  <c r="C2098" i="2661"/>
  <c r="C2099" i="2661"/>
  <c r="C2100" i="2661"/>
  <c r="C2101" i="2661"/>
  <c r="C2102" i="2661"/>
  <c r="C2103" i="2661"/>
  <c r="C2104" i="2661"/>
  <c r="C2105" i="2661"/>
  <c r="C2106" i="2661"/>
  <c r="C2107" i="2661"/>
  <c r="C2108" i="2661"/>
  <c r="C2109" i="2661"/>
  <c r="C2110" i="2661"/>
  <c r="C2111" i="2661"/>
  <c r="C2112" i="2661"/>
  <c r="C2113" i="2661"/>
  <c r="C2114" i="2661"/>
  <c r="C2115" i="2661"/>
  <c r="C2116" i="2661"/>
  <c r="C2117" i="2661"/>
  <c r="C2118" i="2661"/>
  <c r="C2119" i="2661"/>
  <c r="C2120" i="2661"/>
  <c r="C2121" i="2661"/>
  <c r="C2122" i="2661"/>
  <c r="C2123" i="2661"/>
  <c r="C2124" i="2661"/>
  <c r="C2125" i="2661"/>
  <c r="C2126" i="2661"/>
  <c r="C2127" i="2661"/>
  <c r="C2128" i="2661"/>
  <c r="C2129" i="2661"/>
  <c r="C2130" i="2661"/>
  <c r="C2131" i="2661"/>
  <c r="C2132" i="2661"/>
  <c r="C2133" i="2661"/>
  <c r="C2134" i="2661"/>
  <c r="C2135" i="2661"/>
  <c r="C2136" i="2661"/>
  <c r="C2137" i="2661"/>
  <c r="C2138" i="2661"/>
  <c r="C2139" i="2661"/>
  <c r="C2140" i="2661"/>
  <c r="C2141" i="2661"/>
  <c r="C2142" i="2661"/>
  <c r="C2143" i="2661"/>
  <c r="C2144" i="2661"/>
  <c r="C2145" i="2661"/>
  <c r="C2146" i="2661"/>
  <c r="C2147" i="2661"/>
  <c r="C2148" i="2661"/>
  <c r="C2149" i="2661"/>
  <c r="C2150" i="2661"/>
  <c r="C2151" i="2661"/>
  <c r="C2152" i="2661"/>
  <c r="C2153" i="2661"/>
  <c r="C2154" i="2661"/>
  <c r="C2155" i="2661"/>
  <c r="C2156" i="2661"/>
  <c r="C2157" i="2661"/>
  <c r="C2158" i="2661"/>
  <c r="C2159" i="2661"/>
  <c r="C2160" i="2661"/>
  <c r="C2161" i="2661"/>
  <c r="C2162" i="2661"/>
  <c r="C2163" i="2661"/>
  <c r="C2164" i="2661"/>
  <c r="C2165" i="2661"/>
  <c r="C2166" i="2661"/>
  <c r="C2167" i="2661"/>
  <c r="C2168" i="2661"/>
  <c r="C2169" i="2661"/>
  <c r="C2170" i="2661"/>
  <c r="C2171" i="2661"/>
  <c r="C2172" i="2661"/>
  <c r="C2173" i="2661"/>
  <c r="C2174" i="2661"/>
  <c r="C2175" i="2661"/>
  <c r="C2176" i="2661"/>
  <c r="C2177" i="2661"/>
  <c r="C2178" i="2661"/>
  <c r="C2179" i="2661"/>
  <c r="C2180" i="2661"/>
  <c r="C2181" i="2661"/>
  <c r="C2182" i="2661"/>
  <c r="C2183" i="2661"/>
  <c r="C2184" i="2661"/>
  <c r="C2185" i="2661"/>
  <c r="C2186" i="2661"/>
  <c r="C2187" i="2661"/>
  <c r="C2188" i="2661"/>
  <c r="C2189" i="2661"/>
  <c r="C2190" i="2661"/>
  <c r="C2191" i="2661"/>
  <c r="C2192" i="2661"/>
  <c r="C2193" i="2661"/>
  <c r="C2194" i="2661"/>
  <c r="C2195" i="2661"/>
  <c r="C2196" i="2661"/>
  <c r="C2197" i="2661"/>
  <c r="C2198" i="2661"/>
  <c r="C2199" i="2661"/>
  <c r="C2200" i="2661"/>
  <c r="C2201" i="2661"/>
  <c r="C2202" i="2661"/>
  <c r="C2203" i="2661"/>
  <c r="C2204" i="2661"/>
  <c r="C2205" i="2661"/>
  <c r="C2206" i="2661"/>
  <c r="C2207" i="2661"/>
  <c r="C2208" i="2661"/>
  <c r="C2209" i="2661"/>
  <c r="C2210" i="2661"/>
  <c r="C2211" i="2661"/>
  <c r="C2212" i="2661"/>
  <c r="C2213" i="2661"/>
  <c r="C2214" i="2661"/>
  <c r="C2215" i="2661"/>
  <c r="C2216" i="2661"/>
  <c r="C2217" i="2661"/>
  <c r="C2218" i="2661"/>
  <c r="C2219" i="2661"/>
  <c r="C2220" i="2661"/>
  <c r="C2221" i="2661"/>
  <c r="C2222" i="2661"/>
  <c r="C2223" i="2661"/>
  <c r="C2224" i="2661"/>
  <c r="C2225" i="2661"/>
  <c r="C2226" i="2661"/>
  <c r="C2227" i="2661"/>
  <c r="C2228" i="2661"/>
  <c r="C2229" i="2661"/>
  <c r="C2230" i="2661"/>
  <c r="C2231" i="2661"/>
  <c r="C2232" i="2661"/>
  <c r="C2233" i="2661"/>
  <c r="C2234" i="2661"/>
  <c r="C2235" i="2661"/>
  <c r="C2236" i="2661"/>
  <c r="C2237" i="2661"/>
  <c r="C2238" i="2661"/>
  <c r="C2239" i="2661"/>
  <c r="C2240" i="2661"/>
  <c r="C2241" i="2661"/>
  <c r="C2242" i="2661"/>
  <c r="C2243" i="2661"/>
  <c r="C2244" i="2661"/>
  <c r="C2245" i="2661"/>
  <c r="C2246" i="2661"/>
  <c r="C2247" i="2661"/>
  <c r="C2248" i="2661"/>
  <c r="C2249" i="2661"/>
  <c r="C2250" i="2661"/>
  <c r="C2251" i="2661"/>
  <c r="C2252" i="2661"/>
  <c r="C2253" i="2661"/>
  <c r="C2254" i="2661"/>
  <c r="C2255" i="2661"/>
  <c r="C2256" i="2661"/>
  <c r="C2257" i="2661"/>
  <c r="C2258" i="2661"/>
  <c r="C2259" i="2661"/>
  <c r="C2260" i="2661"/>
  <c r="C2261" i="2661"/>
  <c r="C2262" i="2661"/>
  <c r="C2263" i="2661"/>
  <c r="C2264" i="2661"/>
  <c r="C2265" i="2661"/>
  <c r="C2266" i="2661"/>
  <c r="C2267" i="2661"/>
  <c r="C2268" i="2661"/>
  <c r="C2269" i="2661"/>
  <c r="C2270" i="2661"/>
  <c r="C2271" i="2661"/>
  <c r="C2272" i="2661"/>
  <c r="C2273" i="2661"/>
  <c r="C2274" i="2661"/>
  <c r="C2275" i="2661"/>
  <c r="C2276" i="2661"/>
  <c r="C2277" i="2661"/>
  <c r="C2278" i="2661"/>
  <c r="C2279" i="2661"/>
  <c r="C2280" i="2661"/>
  <c r="C2281" i="2661"/>
  <c r="C2282" i="2661"/>
  <c r="C2283" i="2661"/>
  <c r="C2284" i="2661"/>
  <c r="C2285" i="2661"/>
  <c r="C2286" i="2661"/>
  <c r="C2287" i="2661"/>
  <c r="C2288" i="2661"/>
  <c r="C2289" i="2661"/>
  <c r="C2290" i="2661"/>
  <c r="C2291" i="2661"/>
  <c r="C2292" i="2661"/>
  <c r="C2293" i="2661"/>
  <c r="C2294" i="2661"/>
  <c r="C2295" i="2661"/>
  <c r="C2296" i="2661"/>
  <c r="C2297" i="2661"/>
  <c r="C2298" i="2661"/>
  <c r="C2299" i="2661"/>
  <c r="C2300" i="2661"/>
  <c r="C2301" i="2661"/>
  <c r="C2302" i="2661"/>
  <c r="C2303" i="2661"/>
  <c r="C2304" i="2661"/>
  <c r="C2305" i="2661"/>
  <c r="C2306" i="2661"/>
  <c r="C2307" i="2661"/>
  <c r="C2308" i="2661"/>
  <c r="C2309" i="2661"/>
  <c r="C2310" i="2661"/>
  <c r="C2311" i="2661"/>
  <c r="C2312" i="2661"/>
  <c r="C2313" i="2661"/>
  <c r="C2314" i="2661"/>
  <c r="C2315" i="2661"/>
  <c r="C2316" i="2661"/>
  <c r="C2317" i="2661"/>
  <c r="C2318" i="2661"/>
  <c r="C2319" i="2661"/>
  <c r="C2320" i="2661"/>
  <c r="C2321" i="2661"/>
  <c r="C2322" i="2661"/>
  <c r="C2323" i="2661"/>
  <c r="C2324" i="2661"/>
  <c r="C2325" i="2661"/>
  <c r="C2326" i="2661"/>
  <c r="C2327" i="2661"/>
  <c r="C2328" i="2661"/>
  <c r="C2329" i="2661"/>
  <c r="C2330" i="2661"/>
  <c r="C2331" i="2661"/>
  <c r="C2332" i="2661"/>
  <c r="C2333" i="2661"/>
  <c r="C2334" i="2661"/>
  <c r="C2335" i="2661"/>
  <c r="C2336" i="2661"/>
  <c r="C2337" i="2661"/>
  <c r="C2338" i="2661"/>
  <c r="C2339" i="2661"/>
  <c r="C2340" i="2661"/>
  <c r="C2341" i="2661"/>
  <c r="C2342" i="2661"/>
  <c r="C2343" i="2661"/>
  <c r="C2344" i="2661"/>
  <c r="C2345" i="2661"/>
  <c r="C2346" i="2661"/>
  <c r="C2347" i="2661"/>
  <c r="C2348" i="2661"/>
  <c r="C2349" i="2661"/>
  <c r="C2350" i="2661"/>
  <c r="C2351" i="2661"/>
  <c r="C2352" i="2661"/>
  <c r="C2353" i="2661"/>
  <c r="C2354" i="2661"/>
  <c r="C2355" i="2661"/>
  <c r="C2356" i="2661"/>
  <c r="C2357" i="2661"/>
  <c r="C2358" i="2661"/>
  <c r="C2359" i="2661"/>
  <c r="C2360" i="2661"/>
  <c r="C2361" i="2661"/>
  <c r="C2362" i="2661"/>
  <c r="C2363" i="2661"/>
  <c r="C2364" i="2661"/>
  <c r="C2365" i="2661"/>
  <c r="C2366" i="2661"/>
  <c r="C2367" i="2661"/>
  <c r="C2368" i="2661"/>
  <c r="C2369" i="2661"/>
  <c r="C2370" i="2661"/>
  <c r="C2371" i="2661"/>
  <c r="C2372" i="2661"/>
  <c r="C2373" i="2661"/>
  <c r="C2374" i="2661"/>
  <c r="C2375" i="2661"/>
  <c r="C2376" i="2661"/>
  <c r="C2377" i="2661"/>
  <c r="C2378" i="2661"/>
  <c r="C2379" i="2661"/>
  <c r="C2380" i="2661"/>
  <c r="C2381" i="2661"/>
  <c r="C2382" i="2661"/>
  <c r="C2383" i="2661"/>
  <c r="C2384" i="2661"/>
  <c r="C2385" i="2661"/>
  <c r="C2386" i="2661"/>
  <c r="C2387" i="2661"/>
  <c r="C2388" i="2661"/>
  <c r="C2389" i="2661"/>
  <c r="C2390" i="2661"/>
  <c r="C2391" i="2661"/>
  <c r="C2392" i="2661"/>
  <c r="C2393" i="2661"/>
  <c r="C2394" i="2661"/>
  <c r="C2395" i="2661"/>
  <c r="C2396" i="2661"/>
  <c r="C2397" i="2661"/>
  <c r="C2398" i="2661"/>
  <c r="C2399" i="2661"/>
  <c r="C2400" i="2661"/>
  <c r="C2401" i="2661"/>
  <c r="C2402" i="2661"/>
  <c r="C2403" i="2661"/>
  <c r="C2404" i="2661"/>
  <c r="C2405" i="2661"/>
  <c r="C2406" i="2661"/>
  <c r="C2407" i="2661"/>
  <c r="C2408" i="2661"/>
  <c r="C2409" i="2661"/>
  <c r="C2410" i="2661"/>
  <c r="C2411" i="2661"/>
  <c r="C2412" i="2661"/>
  <c r="C2413" i="2661"/>
  <c r="C2414" i="2661"/>
  <c r="C2415" i="2661"/>
  <c r="C2416" i="2661"/>
  <c r="C2417" i="2661"/>
  <c r="C2418" i="2661"/>
  <c r="C2419" i="2661"/>
  <c r="C2420" i="2661"/>
  <c r="C2421" i="2661"/>
  <c r="C2422" i="2661"/>
  <c r="C2423" i="2661"/>
  <c r="C2424" i="2661"/>
  <c r="C2425" i="2661"/>
  <c r="C2426" i="2661"/>
  <c r="C2427" i="2661"/>
  <c r="C2428" i="2661"/>
  <c r="C2429" i="2661"/>
  <c r="C2430" i="2661"/>
  <c r="C2431" i="2661"/>
  <c r="C2432" i="2661"/>
  <c r="C2433" i="2661"/>
  <c r="C2434" i="2661"/>
  <c r="C2435" i="2661"/>
  <c r="C2436" i="2661"/>
  <c r="C2437" i="2661"/>
  <c r="C2438" i="2661"/>
  <c r="C2439" i="2661"/>
  <c r="C2440" i="2661"/>
  <c r="C2441" i="2661"/>
  <c r="C2442" i="2661"/>
  <c r="C2443" i="2661"/>
  <c r="C2444" i="2661"/>
  <c r="C2445" i="2661"/>
  <c r="C2446" i="2661"/>
  <c r="C2447" i="2661"/>
  <c r="C2448" i="2661"/>
  <c r="C2449" i="2661"/>
  <c r="C2450" i="2661"/>
  <c r="C2451" i="2661"/>
  <c r="C2452" i="2661"/>
  <c r="C2453" i="2661"/>
  <c r="C2454" i="2661"/>
  <c r="C2455" i="2661"/>
  <c r="C2456" i="2661"/>
  <c r="C2457" i="2661"/>
  <c r="C2458" i="2661"/>
  <c r="C2459" i="2661"/>
  <c r="C2460" i="2661"/>
  <c r="C2461" i="2661"/>
  <c r="C2462" i="2661"/>
  <c r="C2463" i="2661"/>
  <c r="C2464" i="2661"/>
  <c r="C2465" i="2661"/>
  <c r="C2466" i="2661"/>
  <c r="C2467" i="2661"/>
  <c r="C2468" i="2661"/>
  <c r="C2469" i="2661"/>
  <c r="C2470" i="2661"/>
  <c r="C2471" i="2661"/>
  <c r="C2472" i="2661"/>
  <c r="C2473" i="2661"/>
  <c r="C2474" i="2661"/>
  <c r="C2475" i="2661"/>
  <c r="C2476" i="2661"/>
  <c r="C2477" i="2661"/>
  <c r="C2478" i="2661"/>
  <c r="C2479" i="2661"/>
  <c r="C2480" i="2661"/>
  <c r="C2481" i="2661"/>
  <c r="C2482" i="2661"/>
  <c r="C2483" i="2661"/>
  <c r="C2484" i="2661"/>
  <c r="C2485" i="2661"/>
  <c r="C2486" i="2661"/>
  <c r="C2487" i="2661"/>
  <c r="C2488" i="2661"/>
  <c r="C2489" i="2661"/>
  <c r="C2490" i="2661"/>
  <c r="C2491" i="2661"/>
  <c r="C2492" i="2661"/>
  <c r="C2493" i="2661"/>
  <c r="C2494" i="2661"/>
  <c r="C2495" i="2661"/>
  <c r="C2496" i="2661"/>
  <c r="C2497" i="2661"/>
  <c r="C2498" i="2661"/>
  <c r="C2499" i="2661"/>
  <c r="C2500" i="2661"/>
  <c r="C2501" i="2661"/>
  <c r="C2502" i="2661"/>
  <c r="C2503" i="2661"/>
  <c r="C2504" i="2661"/>
  <c r="C2505" i="2661"/>
  <c r="C2506" i="2661"/>
  <c r="C2507" i="2661"/>
  <c r="C2508" i="2661"/>
  <c r="C2509" i="2661"/>
  <c r="C2510" i="2661"/>
  <c r="C2511" i="2661"/>
  <c r="C2512" i="2661"/>
  <c r="C2513" i="2661"/>
  <c r="C2514" i="2661"/>
  <c r="C2515" i="2661"/>
  <c r="C2516" i="2661"/>
  <c r="C2517" i="2661"/>
  <c r="C2518" i="2661"/>
  <c r="C2519" i="2661"/>
  <c r="C2520" i="2661"/>
  <c r="C2521" i="2661"/>
  <c r="C2522" i="2661"/>
  <c r="C2523" i="2661"/>
  <c r="C2524" i="2661"/>
  <c r="C2525" i="2661"/>
  <c r="C2526" i="2661"/>
  <c r="C2527" i="2661"/>
  <c r="C2528" i="2661"/>
  <c r="C2529" i="2661"/>
  <c r="C2530" i="2661"/>
  <c r="C2531" i="2661"/>
  <c r="C2532" i="2661"/>
  <c r="C2533" i="2661"/>
  <c r="C2534" i="2661"/>
  <c r="C2535" i="2661"/>
  <c r="C2536" i="2661"/>
  <c r="C2537" i="2661"/>
  <c r="C2538" i="2661"/>
  <c r="C2539" i="2661"/>
  <c r="C2540" i="2661"/>
  <c r="C2541" i="2661"/>
  <c r="C2542" i="2661"/>
  <c r="C2543" i="2661"/>
  <c r="C2544" i="2661"/>
  <c r="C2545" i="2661"/>
  <c r="C2546" i="2661"/>
  <c r="C2547" i="2661"/>
  <c r="C2548" i="2661"/>
  <c r="C2549" i="2661"/>
  <c r="C2550" i="2661"/>
  <c r="C2551" i="2661"/>
  <c r="C2552" i="2661"/>
  <c r="C2553" i="2661"/>
  <c r="C2554" i="2661"/>
  <c r="C2555" i="2661"/>
  <c r="C2556" i="2661"/>
  <c r="C2557" i="2661"/>
  <c r="C2558" i="2661"/>
  <c r="C2559" i="2661"/>
  <c r="C2560" i="2661"/>
  <c r="C2561" i="2661"/>
  <c r="C2562" i="2661"/>
  <c r="C2563" i="2661"/>
  <c r="C2564" i="2661"/>
  <c r="C2565" i="2661"/>
  <c r="C2566" i="2661"/>
  <c r="C2567" i="2661"/>
  <c r="C2568" i="2661"/>
  <c r="C2569" i="2661"/>
  <c r="C2570" i="2661"/>
  <c r="C2571" i="2661"/>
  <c r="C2572" i="2661"/>
  <c r="C2573" i="2661"/>
  <c r="C2574" i="2661"/>
  <c r="C2575" i="2661"/>
  <c r="C2576" i="2661"/>
  <c r="C2577" i="2661"/>
  <c r="C2578" i="2661"/>
  <c r="C2579" i="2661"/>
  <c r="C2580" i="2661"/>
  <c r="C2581" i="2661"/>
  <c r="C2582" i="2661"/>
  <c r="C2583" i="2661"/>
  <c r="C2584" i="2661"/>
  <c r="C2585" i="2661"/>
  <c r="C2586" i="2661"/>
  <c r="C2587" i="2661"/>
  <c r="C2588" i="2661"/>
  <c r="C2589" i="2661"/>
  <c r="C2590" i="2661"/>
  <c r="C2591" i="2661"/>
  <c r="C2592" i="2661"/>
  <c r="C2593" i="2661"/>
  <c r="C2594" i="2661"/>
  <c r="C2595" i="2661"/>
  <c r="C2596" i="2661"/>
  <c r="C2597" i="2661"/>
  <c r="C2598" i="2661"/>
  <c r="C2599" i="2661"/>
  <c r="C2600" i="2661"/>
  <c r="C2601" i="2661"/>
  <c r="C2602" i="2661"/>
  <c r="C2603" i="2661"/>
  <c r="C2604" i="2661"/>
  <c r="C2605" i="2661"/>
  <c r="C2606" i="2661"/>
  <c r="C2607" i="2661"/>
  <c r="C2608" i="2661"/>
  <c r="C2609" i="2661"/>
  <c r="C2610" i="2661"/>
  <c r="C2611" i="2661"/>
  <c r="C2612" i="2661"/>
  <c r="C2613" i="2661"/>
  <c r="C2614" i="2661"/>
  <c r="C2615" i="2661"/>
  <c r="C2616" i="2661"/>
  <c r="C2617" i="2661"/>
  <c r="C2618" i="2661"/>
  <c r="C2619" i="2661"/>
  <c r="C2620" i="2661"/>
  <c r="C2621" i="2661"/>
  <c r="C2622" i="2661"/>
  <c r="C2623" i="2661"/>
  <c r="C2624" i="2661"/>
  <c r="C2625" i="2661"/>
  <c r="C2626" i="2661"/>
  <c r="C2627" i="2661"/>
  <c r="C2628" i="2661"/>
  <c r="C2629" i="2661"/>
  <c r="C2630" i="2661"/>
  <c r="C2631" i="2661"/>
  <c r="C2632" i="2661"/>
  <c r="C2633" i="2661"/>
  <c r="C2634" i="2661"/>
  <c r="C2635" i="2661"/>
  <c r="C2636" i="2661"/>
  <c r="C2637" i="2661"/>
  <c r="C2638" i="2661"/>
  <c r="C2639" i="2661"/>
  <c r="C2640" i="2661"/>
  <c r="C2641" i="2661"/>
  <c r="C2642" i="2661"/>
  <c r="C2643" i="2661"/>
  <c r="C2644" i="2661"/>
  <c r="C2645" i="2661"/>
  <c r="C2646" i="2661"/>
  <c r="C2647" i="2661"/>
  <c r="C2648" i="2661"/>
  <c r="C2649" i="2661"/>
  <c r="C2650" i="2661"/>
  <c r="C2651" i="2661"/>
  <c r="C2652" i="2661"/>
  <c r="C2653" i="2661"/>
  <c r="C2654" i="2661"/>
  <c r="C2655" i="2661"/>
  <c r="C2656" i="2661"/>
  <c r="C2657" i="2661"/>
  <c r="C2658" i="2661"/>
  <c r="C2659" i="2661"/>
  <c r="C2660" i="2661"/>
  <c r="C2661" i="2661"/>
  <c r="C2662" i="2661"/>
  <c r="C2663" i="2661"/>
  <c r="C2664" i="2661"/>
  <c r="C2665" i="2661"/>
  <c r="C2666" i="2661"/>
  <c r="C2667" i="2661"/>
  <c r="C2668" i="2661"/>
  <c r="C2669" i="2661"/>
  <c r="C2670" i="2661"/>
  <c r="C2671" i="2661"/>
  <c r="C2672" i="2661"/>
  <c r="C2673" i="2661"/>
  <c r="C2674" i="2661"/>
  <c r="C2675" i="2661"/>
  <c r="C2676" i="2661"/>
  <c r="C2677" i="2661"/>
  <c r="C2678" i="2661"/>
  <c r="C2679" i="2661"/>
  <c r="C2680" i="2661"/>
  <c r="C2681" i="2661"/>
  <c r="C2682" i="2661"/>
  <c r="C2683" i="2661"/>
  <c r="C2684" i="2661"/>
  <c r="C2685" i="2661"/>
  <c r="C2686" i="2661"/>
  <c r="C2687" i="2661"/>
  <c r="C2688" i="2661"/>
  <c r="C2689" i="2661"/>
  <c r="C2690" i="2661"/>
  <c r="C2691" i="2661"/>
  <c r="C2692" i="2661"/>
  <c r="C2693" i="2661"/>
  <c r="C2694" i="2661"/>
  <c r="C2695" i="2661"/>
  <c r="C2696" i="2661"/>
  <c r="C2697" i="2661"/>
  <c r="C2698" i="2661"/>
  <c r="C2699" i="2661"/>
  <c r="C2700" i="2661"/>
  <c r="C2701" i="2661"/>
  <c r="C2702" i="2661"/>
  <c r="C2703" i="2661"/>
  <c r="C2704" i="2661"/>
  <c r="C2705" i="2661"/>
  <c r="C2706" i="2661"/>
  <c r="C2707" i="2661"/>
  <c r="C2708" i="2661"/>
  <c r="C2709" i="2661"/>
  <c r="C2710" i="2661"/>
  <c r="C2711" i="2661"/>
  <c r="C2712" i="2661"/>
  <c r="C2713" i="2661"/>
  <c r="C2714" i="2661"/>
  <c r="C2715" i="2661"/>
  <c r="C2716" i="2661"/>
  <c r="C2717" i="2661"/>
  <c r="C2718" i="2661"/>
  <c r="C2719" i="2661"/>
  <c r="C2720" i="2661"/>
  <c r="C2721" i="2661"/>
  <c r="C2722" i="2661"/>
  <c r="C2723" i="2661"/>
  <c r="C2724" i="2661"/>
  <c r="C2725" i="2661"/>
  <c r="C2726" i="2661"/>
  <c r="C2727" i="2661"/>
  <c r="C2728" i="2661"/>
  <c r="C2729" i="2661"/>
  <c r="C2730" i="2661"/>
  <c r="C2731" i="2661"/>
  <c r="C2732" i="2661"/>
  <c r="C2733" i="2661"/>
  <c r="C2734" i="2661"/>
  <c r="C2735" i="2661"/>
  <c r="C2736" i="2661"/>
  <c r="C2737" i="2661"/>
  <c r="C2738" i="2661"/>
  <c r="C2739" i="2661"/>
  <c r="C2740" i="2661"/>
  <c r="C2741" i="2661"/>
  <c r="C2742" i="2661"/>
  <c r="C2743" i="2661"/>
  <c r="C2744" i="2661"/>
  <c r="C2745" i="2661"/>
  <c r="C2746" i="2661"/>
  <c r="C2747" i="2661"/>
  <c r="C2748" i="2661"/>
  <c r="C2749" i="2661"/>
  <c r="C2750" i="2661"/>
  <c r="C2751" i="2661"/>
  <c r="C2752" i="2661"/>
  <c r="C2753" i="2661"/>
  <c r="C2754" i="2661"/>
  <c r="C2755" i="2661"/>
  <c r="C2756" i="2661"/>
  <c r="C2757" i="2661"/>
  <c r="C2758" i="2661"/>
  <c r="C2759" i="2661"/>
  <c r="C2760" i="2661"/>
  <c r="C2761" i="2661"/>
  <c r="C2762" i="2661"/>
  <c r="C2763" i="2661"/>
  <c r="C2764" i="2661"/>
  <c r="C2765" i="2661"/>
  <c r="C2766" i="2661"/>
  <c r="C2767" i="2661"/>
  <c r="C2768" i="2661"/>
  <c r="C2769" i="2661"/>
  <c r="C2770" i="2661"/>
  <c r="C2771" i="2661"/>
  <c r="C2772" i="2661"/>
  <c r="C2773" i="2661"/>
  <c r="C2774" i="2661"/>
  <c r="C2775" i="2661"/>
  <c r="C2776" i="2661"/>
  <c r="C2777" i="2661"/>
  <c r="C2778" i="2661"/>
  <c r="C2779" i="2661"/>
  <c r="C2780" i="2661"/>
  <c r="C2781" i="2661"/>
  <c r="C2782" i="2661"/>
  <c r="C2783" i="2661"/>
  <c r="C2784" i="2661"/>
  <c r="C2785" i="2661"/>
  <c r="C2786" i="2661"/>
  <c r="C2787" i="2661"/>
  <c r="C2788" i="2661"/>
  <c r="C2789" i="2661"/>
  <c r="C2790" i="2661"/>
  <c r="C2791" i="2661"/>
  <c r="C2792" i="2661"/>
  <c r="C2793" i="2661"/>
  <c r="C2794" i="2661"/>
  <c r="C2795" i="2661"/>
  <c r="C2796" i="2661"/>
  <c r="C2797" i="2661"/>
  <c r="C2798" i="2661"/>
  <c r="C2799" i="2661"/>
  <c r="C2800" i="2661"/>
  <c r="C2801" i="2661"/>
  <c r="C2802" i="2661"/>
  <c r="C2803" i="2661"/>
  <c r="C2804" i="2661"/>
  <c r="C2805" i="2661"/>
  <c r="C2806" i="2661"/>
  <c r="C2807" i="2661"/>
  <c r="C2808" i="2661"/>
  <c r="C2809" i="2661"/>
  <c r="C2810" i="2661"/>
  <c r="C2811" i="2661"/>
  <c r="C2812" i="2661"/>
  <c r="C2813" i="2661"/>
  <c r="C2814" i="2661"/>
  <c r="C2815" i="2661"/>
  <c r="C2816" i="2661"/>
  <c r="C2817" i="2661"/>
  <c r="C2818" i="2661"/>
  <c r="C2819" i="2661"/>
  <c r="C2820" i="2661"/>
  <c r="C2821" i="2661"/>
  <c r="C2822" i="2661"/>
  <c r="C2823" i="2661"/>
  <c r="C2824" i="2661"/>
  <c r="C2825" i="2661"/>
  <c r="C2826" i="2661"/>
  <c r="C2827" i="2661"/>
  <c r="C2828" i="2661"/>
  <c r="C2829" i="2661"/>
  <c r="C2830" i="2661"/>
  <c r="C2831" i="2661"/>
  <c r="C2832" i="2661"/>
  <c r="C2833" i="2661"/>
  <c r="C2834" i="2661"/>
  <c r="C2835" i="2661"/>
  <c r="C2836" i="2661"/>
  <c r="C2837" i="2661"/>
  <c r="C2838" i="2661"/>
  <c r="C2839" i="2661"/>
  <c r="C2840" i="2661"/>
  <c r="C2841" i="2661"/>
  <c r="C2842" i="2661"/>
  <c r="C2843" i="2661"/>
  <c r="C2844" i="2661"/>
  <c r="C2845" i="2661"/>
  <c r="C2846" i="2661"/>
  <c r="C2847" i="2661"/>
  <c r="C2848" i="2661"/>
  <c r="C2849" i="2661"/>
  <c r="C2850" i="2661"/>
  <c r="C2851" i="2661"/>
  <c r="C2852" i="2661"/>
  <c r="C2853" i="2661"/>
  <c r="C2854" i="2661"/>
  <c r="C2855" i="2661"/>
  <c r="C2856" i="2661"/>
  <c r="C2857" i="2661"/>
  <c r="C2858" i="2661"/>
  <c r="C2859" i="2661"/>
  <c r="C2860" i="2661"/>
  <c r="C2861" i="2661"/>
  <c r="C2862" i="2661"/>
  <c r="C2863" i="2661"/>
  <c r="C2864" i="2661"/>
  <c r="C2865" i="2661"/>
  <c r="C2866" i="2661"/>
  <c r="C2867" i="2661"/>
  <c r="C2868" i="2661"/>
  <c r="C2869" i="2661"/>
  <c r="C2870" i="2661"/>
  <c r="C2871" i="2661"/>
  <c r="C2872" i="2661"/>
  <c r="C2873" i="2661"/>
  <c r="C2874" i="2661"/>
  <c r="C2875" i="2661"/>
  <c r="C2876" i="2661"/>
  <c r="C2877" i="2661"/>
  <c r="C2878" i="2661"/>
  <c r="C2879" i="2661"/>
  <c r="C2880" i="2661"/>
  <c r="C2881" i="2661"/>
  <c r="C2882" i="2661"/>
  <c r="C2883" i="2661"/>
  <c r="C2884" i="2661"/>
  <c r="C2885" i="2661"/>
  <c r="C2886" i="2661"/>
  <c r="C2887" i="2661"/>
  <c r="C2888" i="2661"/>
  <c r="C2889" i="2661"/>
  <c r="C2890" i="2661"/>
  <c r="C2891" i="2661"/>
  <c r="C2892" i="2661"/>
  <c r="C2893" i="2661"/>
  <c r="C2894" i="2661"/>
  <c r="C2895" i="2661"/>
  <c r="C2896" i="2661"/>
  <c r="C2897" i="2661"/>
  <c r="C2898" i="2661"/>
  <c r="C2899" i="2661"/>
  <c r="C2900" i="2661"/>
  <c r="C2901" i="2661"/>
  <c r="C2902" i="2661"/>
  <c r="C2903" i="2661"/>
  <c r="C2904" i="2661"/>
  <c r="C2905" i="2661"/>
  <c r="C2906" i="2661"/>
  <c r="C2907" i="2661"/>
  <c r="C2908" i="2661"/>
  <c r="C2909" i="2661"/>
  <c r="C2910" i="2661"/>
  <c r="C2911" i="2661"/>
  <c r="C2912" i="2661"/>
  <c r="C2913" i="2661"/>
  <c r="C2914" i="2661"/>
  <c r="C2915" i="2661"/>
  <c r="C2916" i="2661"/>
  <c r="C2917" i="2661"/>
  <c r="C2918" i="2661"/>
  <c r="C2919" i="2661"/>
  <c r="C2920" i="2661"/>
  <c r="C2921" i="2661"/>
  <c r="C2922" i="2661"/>
  <c r="C2923" i="2661"/>
  <c r="C2924" i="2661"/>
  <c r="C2925" i="2661"/>
  <c r="C2926" i="2661"/>
  <c r="C2927" i="2661"/>
  <c r="C2928" i="2661"/>
  <c r="C2929" i="2661"/>
  <c r="C2930" i="2661"/>
  <c r="C2931" i="2661"/>
  <c r="C2932" i="2661"/>
  <c r="C2933" i="2661"/>
  <c r="C2934" i="2661"/>
  <c r="C2935" i="2661"/>
  <c r="C2936" i="2661"/>
  <c r="C2937" i="2661"/>
  <c r="C2938" i="2661"/>
  <c r="C2939" i="2661"/>
  <c r="C2940" i="2661"/>
  <c r="C2941" i="2661"/>
  <c r="C2942" i="2661"/>
  <c r="C2943" i="2661"/>
  <c r="C2944" i="2661"/>
  <c r="C2945" i="2661"/>
  <c r="C2946" i="2661"/>
  <c r="C2947" i="2661"/>
  <c r="C2948" i="2661"/>
  <c r="C2949" i="2661"/>
  <c r="C2950" i="2661"/>
  <c r="C2951" i="2661"/>
  <c r="C2952" i="2661"/>
  <c r="C2953" i="2661"/>
  <c r="C2954" i="2661"/>
  <c r="C2955" i="2661"/>
  <c r="C2956" i="2661"/>
  <c r="C2957" i="2661"/>
  <c r="C2958" i="2661"/>
  <c r="C2959" i="2661"/>
  <c r="C2960" i="2661"/>
  <c r="C2961" i="2661"/>
  <c r="C2962" i="2661"/>
  <c r="C2963" i="2661"/>
  <c r="C2964" i="2661"/>
  <c r="C2965" i="2661"/>
  <c r="C2966" i="2661"/>
  <c r="C2967" i="2661"/>
  <c r="C2968" i="2661"/>
  <c r="C2969" i="2661"/>
  <c r="C2970" i="2661"/>
  <c r="C2971" i="2661"/>
  <c r="C2972" i="2661"/>
  <c r="C2973" i="2661"/>
  <c r="C2974" i="2661"/>
  <c r="C2975" i="2661"/>
  <c r="C2976" i="2661"/>
  <c r="C2977" i="2661"/>
  <c r="C2978" i="2661"/>
  <c r="C2979" i="2661"/>
  <c r="C2980" i="2661"/>
  <c r="C2981" i="2661"/>
  <c r="C2982" i="2661"/>
  <c r="C2983" i="2661"/>
  <c r="C2984" i="2661"/>
  <c r="C2985" i="2661"/>
  <c r="C2986" i="2661"/>
  <c r="C2987" i="2661"/>
  <c r="C2988" i="2661"/>
  <c r="C2989" i="2661"/>
  <c r="C2990" i="2661"/>
  <c r="C2991" i="2661"/>
  <c r="C2992" i="2661"/>
  <c r="C2993" i="2661"/>
  <c r="C2994" i="2661"/>
  <c r="C2995" i="2661"/>
  <c r="C2996" i="2661"/>
  <c r="C2997" i="2661"/>
  <c r="C2998" i="2661"/>
  <c r="C2999" i="2661"/>
  <c r="C3000" i="2661"/>
  <c r="C3001" i="2661"/>
  <c r="C3002" i="2661"/>
  <c r="C3003" i="2661"/>
  <c r="C3004" i="2661"/>
  <c r="C3005" i="2661"/>
  <c r="C3006" i="2661"/>
  <c r="C3007" i="2661"/>
  <c r="C3008" i="2661"/>
  <c r="C3009" i="2661"/>
  <c r="C3010" i="2661"/>
  <c r="C3011" i="2661"/>
  <c r="C3012" i="2661"/>
  <c r="C3013" i="2661"/>
  <c r="C3014" i="2661"/>
  <c r="C3015" i="2661"/>
  <c r="C3016" i="2661"/>
  <c r="C3017" i="2661"/>
  <c r="C3018" i="2661"/>
  <c r="C3019" i="2661"/>
  <c r="C3020" i="2661"/>
  <c r="C3021" i="2661"/>
  <c r="C3022" i="2661"/>
  <c r="C3023" i="2661"/>
  <c r="C3024" i="2661"/>
  <c r="C3025" i="2661"/>
  <c r="C3026" i="2661"/>
  <c r="C3027" i="2661"/>
  <c r="C3028" i="2661"/>
  <c r="C3029" i="2661"/>
  <c r="C3030" i="2661"/>
  <c r="C3031" i="2661"/>
  <c r="C3032" i="2661"/>
  <c r="C3033" i="2661"/>
  <c r="C3034" i="2661"/>
  <c r="C3035" i="2661"/>
  <c r="C3036" i="2661"/>
  <c r="C3037" i="2661"/>
  <c r="C3038" i="2661"/>
  <c r="C3039" i="2661"/>
  <c r="C3040" i="2661"/>
  <c r="C3041" i="2661"/>
  <c r="C3042" i="2661"/>
  <c r="C3043" i="2661"/>
  <c r="C3044" i="2661"/>
  <c r="C3045" i="2661"/>
  <c r="C3046" i="2661"/>
  <c r="C3047" i="2661"/>
  <c r="C3048" i="2661"/>
  <c r="C3049" i="2661"/>
  <c r="C3050" i="2661"/>
  <c r="C3051" i="2661"/>
  <c r="C3052" i="2661"/>
  <c r="C3053" i="2661"/>
  <c r="C3054" i="2661"/>
  <c r="C3055" i="2661"/>
  <c r="C3056" i="2661"/>
  <c r="C3057" i="2661"/>
  <c r="C3058" i="2661"/>
  <c r="C3059" i="2661"/>
  <c r="C3060" i="2661"/>
  <c r="C3061" i="2661"/>
  <c r="C3062" i="2661"/>
  <c r="C3063" i="2661"/>
  <c r="C3064" i="2661"/>
  <c r="C3065" i="2661"/>
  <c r="C3066" i="2661"/>
  <c r="C3067" i="2661"/>
  <c r="C3068" i="2661"/>
  <c r="C3069" i="2661"/>
  <c r="C3070" i="2661"/>
  <c r="C3071" i="2661"/>
  <c r="C3072" i="2661"/>
  <c r="C3073" i="2661"/>
  <c r="C3074" i="2661"/>
  <c r="C3075" i="2661"/>
  <c r="C3076" i="2661"/>
  <c r="C3077" i="2661"/>
  <c r="C3078" i="2661"/>
  <c r="C3079" i="2661"/>
  <c r="C3080" i="2661"/>
  <c r="C3081" i="2661"/>
  <c r="C3082" i="2661"/>
  <c r="C3083" i="2661"/>
  <c r="C3084" i="2661"/>
  <c r="C3085" i="2661"/>
  <c r="C3086" i="2661"/>
  <c r="C3087" i="2661"/>
  <c r="C3088" i="2661"/>
  <c r="C3089" i="2661"/>
  <c r="C3090" i="2661"/>
  <c r="C3091" i="2661"/>
  <c r="C3092" i="2661"/>
  <c r="C3093" i="2661"/>
  <c r="C3094" i="2661"/>
  <c r="C3095" i="2661"/>
  <c r="C3096" i="2661"/>
  <c r="C3097" i="2661"/>
  <c r="C3098" i="2661"/>
  <c r="C3099" i="2661"/>
  <c r="C3100" i="2661"/>
  <c r="C3101" i="2661"/>
  <c r="C3102" i="2661"/>
  <c r="C3103" i="2661"/>
  <c r="C3104" i="2661"/>
  <c r="C3105" i="2661"/>
  <c r="C3106" i="2661"/>
  <c r="C3107" i="2661"/>
  <c r="C3108" i="2661"/>
  <c r="C3109" i="2661"/>
  <c r="C3110" i="2661"/>
  <c r="C3111" i="2661"/>
  <c r="C3112" i="2661"/>
  <c r="C3113" i="2661"/>
  <c r="C3114" i="2661"/>
  <c r="C3115" i="2661"/>
  <c r="C3116" i="2661"/>
  <c r="C3117" i="2661"/>
  <c r="C3118" i="2661"/>
  <c r="C3119" i="2661"/>
  <c r="C3120" i="2661"/>
  <c r="C3121" i="2661"/>
  <c r="C3122" i="2661"/>
  <c r="C3123" i="2661"/>
  <c r="C3124" i="2661"/>
  <c r="C3125" i="2661"/>
  <c r="C3126" i="2661"/>
  <c r="C3127" i="2661"/>
  <c r="C3128" i="2661"/>
  <c r="C3129" i="2661"/>
  <c r="C3130" i="2661"/>
  <c r="C3131" i="2661"/>
  <c r="C3132" i="2661"/>
  <c r="C3133" i="2661"/>
  <c r="C3134" i="2661"/>
  <c r="C3135" i="2661"/>
  <c r="C3136" i="2661"/>
  <c r="C3137" i="2661"/>
  <c r="C3138" i="2661"/>
  <c r="C3139" i="2661"/>
  <c r="C3140" i="2661"/>
  <c r="C3141" i="2661"/>
  <c r="C3142" i="2661"/>
  <c r="C3143" i="2661"/>
  <c r="C3144" i="2661"/>
  <c r="C3145" i="2661"/>
  <c r="C3146" i="2661"/>
  <c r="C3147" i="2661"/>
  <c r="C3148" i="2661"/>
  <c r="C3149" i="2661"/>
  <c r="C3150" i="2661"/>
  <c r="C3151" i="2661"/>
  <c r="C3152" i="2661"/>
  <c r="C3153" i="2661"/>
  <c r="C3154" i="2661"/>
  <c r="C3155" i="2661"/>
  <c r="C3156" i="2661"/>
  <c r="C3157" i="2661"/>
  <c r="C3158" i="2661"/>
  <c r="C3159" i="2661"/>
  <c r="C3160" i="2661"/>
  <c r="C3161" i="2661"/>
  <c r="C3162" i="2661"/>
  <c r="C3163" i="2661"/>
  <c r="C3164" i="2661"/>
  <c r="C3165" i="2661"/>
  <c r="C3166" i="2661"/>
  <c r="C3167" i="2661"/>
  <c r="C3168" i="2661"/>
  <c r="C3169" i="2661"/>
  <c r="C3170" i="2661"/>
  <c r="C3171" i="2661"/>
  <c r="C3172" i="2661"/>
  <c r="C3173" i="2661"/>
  <c r="C3174" i="2661"/>
  <c r="C3175" i="2661"/>
  <c r="C3176" i="2661"/>
  <c r="C3177" i="2661"/>
  <c r="C3178" i="2661"/>
  <c r="C3179" i="2661"/>
  <c r="C3180" i="2661"/>
  <c r="C3181" i="2661"/>
  <c r="C3182" i="2661"/>
  <c r="C3183" i="2661"/>
  <c r="C3184" i="2661"/>
  <c r="C3185" i="2661"/>
  <c r="C3186" i="2661"/>
  <c r="C3187" i="2661"/>
  <c r="C3188" i="2661"/>
  <c r="C3189" i="2661"/>
  <c r="C3190" i="2661"/>
  <c r="C3191" i="2661"/>
  <c r="C3192" i="2661"/>
  <c r="C3193" i="2661"/>
  <c r="C3194" i="2661"/>
  <c r="C3195" i="2661"/>
  <c r="C3196" i="2661"/>
  <c r="C3197" i="2661"/>
  <c r="C3198" i="2661"/>
  <c r="C3199" i="2661"/>
  <c r="C3200" i="2661"/>
  <c r="C3201" i="2661"/>
  <c r="C3202" i="2661"/>
  <c r="C3203" i="2661"/>
  <c r="C3204" i="2661"/>
  <c r="C3205" i="2661"/>
  <c r="C3206" i="2661"/>
  <c r="C3207" i="2661"/>
  <c r="C3208" i="2661"/>
  <c r="C3209" i="2661"/>
  <c r="C3210" i="2661"/>
  <c r="C3211" i="2661"/>
  <c r="C3212" i="2661"/>
  <c r="C3213" i="2661"/>
  <c r="C3214" i="2661"/>
  <c r="C3215" i="2661"/>
  <c r="C3216" i="2661"/>
  <c r="C3217" i="2661"/>
  <c r="C3218" i="2661"/>
  <c r="C3219" i="2661"/>
  <c r="C3220" i="2661"/>
  <c r="C3221" i="2661"/>
  <c r="C3222" i="2661"/>
  <c r="C3223" i="2661"/>
  <c r="C3224" i="2661"/>
  <c r="C3225" i="2661"/>
  <c r="C3226" i="2661"/>
  <c r="C3227" i="2661"/>
  <c r="C3228" i="2661"/>
  <c r="C3229" i="2661"/>
  <c r="C3230" i="2661"/>
  <c r="C3231" i="2661"/>
  <c r="C3232" i="2661"/>
  <c r="C3233" i="2661"/>
  <c r="C3234" i="2661"/>
  <c r="C3235" i="2661"/>
  <c r="C3236" i="2661"/>
  <c r="C3237" i="2661"/>
  <c r="C3238" i="2661"/>
  <c r="C3239" i="2661"/>
  <c r="C3240" i="2661"/>
  <c r="C3241" i="2661"/>
  <c r="C3242" i="2661"/>
  <c r="C3243" i="2661"/>
  <c r="C3244" i="2661"/>
  <c r="C3245" i="2661"/>
  <c r="C3246" i="2661"/>
  <c r="C3247" i="2661"/>
  <c r="C3248" i="2661"/>
  <c r="C3249" i="2661"/>
  <c r="C3250" i="2661"/>
  <c r="C3251" i="2661"/>
  <c r="C3252" i="2661"/>
  <c r="C3253" i="2661"/>
  <c r="C3254" i="2661"/>
  <c r="C3255" i="2661"/>
  <c r="C3256" i="2661"/>
  <c r="C3257" i="2661"/>
  <c r="C3258" i="2661"/>
  <c r="C3259" i="2661"/>
  <c r="C3260" i="2661"/>
  <c r="C3261" i="2661"/>
  <c r="C3262" i="2661"/>
  <c r="C3263" i="2661"/>
  <c r="C3264" i="2661"/>
  <c r="C3265" i="2661"/>
  <c r="C3266" i="2661"/>
  <c r="C3267" i="2661"/>
  <c r="C3268" i="2661"/>
  <c r="C3269" i="2661"/>
  <c r="C3270" i="2661"/>
  <c r="C3271" i="2661"/>
  <c r="C3272" i="2661"/>
  <c r="C3273" i="2661"/>
  <c r="C3274" i="2661"/>
  <c r="C3275" i="2661"/>
  <c r="C3276" i="2661"/>
  <c r="C3277" i="2661"/>
  <c r="C3278" i="2661"/>
  <c r="C3279" i="2661"/>
  <c r="C3280" i="2661"/>
  <c r="C3281" i="2661"/>
  <c r="C3282" i="2661"/>
  <c r="C3283" i="2661"/>
  <c r="C3284" i="2661"/>
  <c r="C3285" i="2661"/>
  <c r="C3286" i="2661"/>
  <c r="C3287" i="2661"/>
  <c r="C3288" i="2661"/>
  <c r="C3289" i="2661"/>
  <c r="C3290" i="2661"/>
  <c r="C3291" i="2661"/>
  <c r="C3292" i="2661"/>
  <c r="C3293" i="2661"/>
  <c r="C3294" i="2661"/>
  <c r="C3295" i="2661"/>
  <c r="C3296" i="2661"/>
  <c r="C3297" i="2661"/>
  <c r="C3298" i="2661"/>
  <c r="C3299" i="2661"/>
  <c r="C3300" i="2661"/>
  <c r="C3301" i="2661"/>
  <c r="C3302" i="2661"/>
  <c r="C3303" i="2661"/>
  <c r="C3304" i="2661"/>
  <c r="C3305" i="2661"/>
  <c r="C3306" i="2661"/>
  <c r="C3307" i="2661"/>
  <c r="C3308" i="2661"/>
  <c r="C3309" i="2661"/>
  <c r="C3310" i="2661"/>
  <c r="C3311" i="2661"/>
  <c r="C3312" i="2661"/>
  <c r="C3313" i="2661"/>
  <c r="C3314" i="2661"/>
  <c r="C3315" i="2661"/>
  <c r="C3316" i="2661"/>
  <c r="C3317" i="2661"/>
  <c r="C3318" i="2661"/>
  <c r="C3319" i="2661"/>
  <c r="C3320" i="2661"/>
  <c r="C3321" i="2661"/>
  <c r="C3322" i="2661"/>
  <c r="C3323" i="2661"/>
  <c r="C3324" i="2661"/>
  <c r="C3325" i="2661"/>
  <c r="C3326" i="2661"/>
  <c r="C3327" i="2661"/>
  <c r="C3328" i="2661"/>
  <c r="C3329" i="2661"/>
  <c r="C3330" i="2661"/>
  <c r="C3331" i="2661"/>
  <c r="C3332" i="2661"/>
  <c r="C3333" i="2661"/>
  <c r="C3334" i="2661"/>
  <c r="C3335" i="2661"/>
  <c r="C3336" i="2661"/>
  <c r="C3337" i="2661"/>
  <c r="C3338" i="2661"/>
  <c r="C3339" i="2661"/>
  <c r="C3340" i="2661"/>
  <c r="C3341" i="2661"/>
  <c r="C3342" i="2661"/>
  <c r="C3343" i="2661"/>
  <c r="C3344" i="2661"/>
  <c r="C3345" i="2661"/>
  <c r="C3346" i="2661"/>
  <c r="C3347" i="2661"/>
  <c r="C3348" i="2661"/>
  <c r="C3349" i="2661"/>
  <c r="C3350" i="2661"/>
  <c r="C3351" i="2661"/>
  <c r="C3352" i="2661"/>
  <c r="C3353" i="2661"/>
  <c r="C3354" i="2661"/>
  <c r="C3355" i="2661"/>
  <c r="C3356" i="2661"/>
  <c r="C3357" i="2661"/>
  <c r="C3358" i="2661"/>
  <c r="C3359" i="2661"/>
  <c r="C3360" i="2661"/>
  <c r="C3361" i="2661"/>
  <c r="C3362" i="2661"/>
  <c r="C3363" i="2661"/>
  <c r="C3364" i="2661"/>
  <c r="C3365" i="2661"/>
  <c r="C3366" i="2661"/>
  <c r="C3367" i="2661"/>
  <c r="C3368" i="2661"/>
  <c r="C3369" i="2661"/>
  <c r="C3370" i="2661"/>
  <c r="C3371" i="2661"/>
  <c r="C3372" i="2661"/>
  <c r="C3373" i="2661"/>
  <c r="C3374" i="2661"/>
  <c r="C3375" i="2661"/>
  <c r="C3376" i="2661"/>
  <c r="C3377" i="2661"/>
  <c r="C3378" i="2661"/>
  <c r="C3379" i="2661"/>
  <c r="C3380" i="2661"/>
  <c r="C3381" i="2661"/>
  <c r="C3382" i="2661"/>
  <c r="C3383" i="2661"/>
  <c r="C3384" i="2661"/>
  <c r="C3385" i="2661"/>
  <c r="C3386" i="2661"/>
  <c r="C3387" i="2661"/>
  <c r="C3388" i="2661"/>
  <c r="C3389" i="2661"/>
  <c r="C3390" i="2661"/>
  <c r="C3391" i="2661"/>
  <c r="C3392" i="2661"/>
  <c r="C3393" i="2661"/>
  <c r="C3394" i="2661"/>
  <c r="C3395" i="2661"/>
  <c r="C3396" i="2661"/>
  <c r="C3397" i="2661"/>
  <c r="C3398" i="2661"/>
  <c r="C3399" i="2661"/>
  <c r="C3400" i="2661"/>
  <c r="C3401" i="2661"/>
  <c r="C3402" i="2661"/>
  <c r="C3403" i="2661"/>
  <c r="C3404" i="2661"/>
  <c r="C3405" i="2661"/>
  <c r="C3406" i="2661"/>
  <c r="C3407" i="2661"/>
  <c r="C3408" i="2661"/>
  <c r="C3409" i="2661"/>
  <c r="C3410" i="2661"/>
  <c r="C3411" i="2661"/>
  <c r="C3412" i="2661"/>
  <c r="C3413" i="2661"/>
  <c r="C3414" i="2661"/>
  <c r="C3415" i="2661"/>
  <c r="C3416" i="2661"/>
  <c r="C3417" i="2661"/>
  <c r="C3418" i="2661"/>
  <c r="C3419" i="2661"/>
  <c r="C3420" i="2661"/>
  <c r="C3421" i="2661"/>
  <c r="C3422" i="2661"/>
  <c r="C3423" i="2661"/>
  <c r="C3424" i="2661"/>
  <c r="C3425" i="2661"/>
  <c r="C3426" i="2661"/>
  <c r="C3427" i="2661"/>
  <c r="C3428" i="2661"/>
  <c r="C3429" i="2661"/>
  <c r="C3430" i="2661"/>
  <c r="C3431" i="2661"/>
  <c r="C3432" i="2661"/>
  <c r="C3433" i="2661"/>
  <c r="C3434" i="2661"/>
  <c r="C3435" i="2661"/>
  <c r="C3436" i="2661"/>
  <c r="C3437" i="2661"/>
  <c r="C3438" i="2661"/>
  <c r="C3439" i="2661"/>
  <c r="C3440" i="2661"/>
  <c r="C3441" i="2661"/>
  <c r="C3442" i="2661"/>
  <c r="C3443" i="2661"/>
  <c r="C3444" i="2661"/>
  <c r="C3445" i="2661"/>
  <c r="C3446" i="2661"/>
  <c r="C3447" i="2661"/>
  <c r="C3448" i="2661"/>
  <c r="C3449" i="2661"/>
  <c r="C3450" i="2661"/>
  <c r="C3451" i="2661"/>
  <c r="C3452" i="2661"/>
  <c r="C3453" i="2661"/>
  <c r="C3454" i="2661"/>
  <c r="C3455" i="2661"/>
  <c r="C3456" i="2661"/>
  <c r="C3457" i="2661"/>
  <c r="C3458" i="2661"/>
  <c r="C3459" i="2661"/>
  <c r="C3460" i="2661"/>
  <c r="C3461" i="2661"/>
  <c r="C3462" i="2661"/>
  <c r="C3463" i="2661"/>
  <c r="C3464" i="2661"/>
  <c r="C3465" i="2661"/>
  <c r="C3466" i="2661"/>
  <c r="C3467" i="2661"/>
  <c r="C3468" i="2661"/>
  <c r="C3469" i="2661"/>
  <c r="C3470" i="2661"/>
  <c r="C3471" i="2661"/>
  <c r="C3472" i="2661"/>
  <c r="C3473" i="2661"/>
  <c r="C3474" i="2661"/>
  <c r="C3475" i="2661"/>
  <c r="C3476" i="2661"/>
  <c r="C3477" i="2661"/>
  <c r="C3478" i="2661"/>
  <c r="C3479" i="2661"/>
  <c r="C3480" i="2661"/>
  <c r="C3481" i="2661"/>
  <c r="C3482" i="2661"/>
  <c r="C3483" i="2661"/>
  <c r="C3484" i="2661"/>
  <c r="C3485" i="2661"/>
  <c r="C3486" i="2661"/>
  <c r="C3487" i="2661"/>
  <c r="C3488" i="2661"/>
  <c r="C3489" i="2661"/>
  <c r="C3490" i="2661"/>
  <c r="C3491" i="2661"/>
  <c r="C3492" i="2661"/>
  <c r="C3493" i="2661"/>
  <c r="C3494" i="2661"/>
  <c r="C3495" i="2661"/>
  <c r="C3496" i="2661"/>
  <c r="C3497" i="2661"/>
  <c r="C3498" i="2661"/>
  <c r="C3499" i="2661"/>
  <c r="C3500" i="2661"/>
  <c r="C3501" i="2661"/>
  <c r="C3502" i="2661"/>
  <c r="C3503" i="2661"/>
  <c r="C3504" i="2661"/>
  <c r="C3505" i="2661"/>
  <c r="C3506" i="2661"/>
  <c r="C3507" i="2661"/>
  <c r="C3508" i="2661"/>
  <c r="C3509" i="2661"/>
  <c r="C3510" i="2661"/>
  <c r="C3511" i="2661"/>
  <c r="C3512" i="2661"/>
  <c r="C3513" i="2661"/>
  <c r="C3514" i="2661"/>
  <c r="C3515" i="2661"/>
  <c r="C3516" i="2661"/>
  <c r="C3517" i="2661"/>
  <c r="C3518" i="2661"/>
  <c r="C3519" i="2661"/>
  <c r="C3520" i="2661"/>
  <c r="C3521" i="2661"/>
  <c r="C3522" i="2661"/>
  <c r="C3523" i="2661"/>
  <c r="C3524" i="2661"/>
  <c r="C3525" i="2661"/>
  <c r="C3526" i="2661"/>
  <c r="C3527" i="2661"/>
  <c r="C3528" i="2661"/>
  <c r="C3529" i="2661"/>
  <c r="C3530" i="2661"/>
  <c r="C3531" i="2661"/>
  <c r="C3532" i="2661"/>
  <c r="C3533" i="2661"/>
  <c r="C3534" i="2661"/>
  <c r="C3535" i="2661"/>
  <c r="C3536" i="2661"/>
  <c r="C3537" i="2661"/>
  <c r="C3538" i="2661"/>
  <c r="C3539" i="2661"/>
  <c r="C3540" i="2661"/>
  <c r="C3541" i="2661"/>
  <c r="C3542" i="2661"/>
  <c r="C3543" i="2661"/>
  <c r="C3544" i="2661"/>
  <c r="C3545" i="2661"/>
  <c r="C3546" i="2661"/>
  <c r="C3547" i="2661"/>
  <c r="C3548" i="2661"/>
  <c r="C3549" i="2661"/>
  <c r="C3550" i="2661"/>
  <c r="C3551" i="2661"/>
  <c r="C3552" i="2661"/>
  <c r="C3553" i="2661"/>
  <c r="C3554" i="2661"/>
  <c r="C3555" i="2661"/>
  <c r="C3556" i="2661"/>
  <c r="C3557" i="2661"/>
  <c r="C3558" i="2661"/>
  <c r="C3559" i="2661"/>
  <c r="C3560" i="2661"/>
  <c r="C3561" i="2661"/>
  <c r="C3562" i="2661"/>
  <c r="C3563" i="2661"/>
  <c r="C3564" i="2661"/>
  <c r="C3565" i="2661"/>
  <c r="C3566" i="2661"/>
  <c r="C3567" i="2661"/>
  <c r="C3568" i="2661"/>
  <c r="C3569" i="2661"/>
  <c r="C3570" i="2661"/>
  <c r="C3571" i="2661"/>
  <c r="C3572" i="2661"/>
  <c r="C3573" i="2661"/>
  <c r="C3574" i="2661"/>
  <c r="C3575" i="2661"/>
  <c r="C3576" i="2661"/>
  <c r="C3577" i="2661"/>
  <c r="C3578" i="2661"/>
  <c r="C3579" i="2661"/>
  <c r="C3580" i="2661"/>
  <c r="C3581" i="2661"/>
  <c r="C3582" i="2661"/>
  <c r="C3583" i="2661"/>
  <c r="C3584" i="2661"/>
  <c r="C3585" i="2661"/>
  <c r="C3586" i="2661"/>
  <c r="C3587" i="2661"/>
  <c r="C3588" i="2661"/>
  <c r="C3589" i="2661"/>
  <c r="C3590" i="2661"/>
  <c r="C3591" i="2661"/>
  <c r="C3592" i="2661"/>
  <c r="C3593" i="2661"/>
  <c r="C3594" i="2661"/>
  <c r="C3595" i="2661"/>
  <c r="C3596" i="2661"/>
  <c r="C3597" i="2661"/>
  <c r="C3598" i="2661"/>
  <c r="C3599" i="2661"/>
  <c r="C3600" i="2661"/>
  <c r="C3601" i="2661"/>
  <c r="C3602" i="2661"/>
  <c r="C3603" i="2661"/>
  <c r="C3604" i="2661"/>
  <c r="C3605" i="2661"/>
  <c r="C3606" i="2661"/>
  <c r="C3607" i="2661"/>
  <c r="C3608" i="2661"/>
  <c r="C3609" i="2661"/>
  <c r="C3610" i="2661"/>
  <c r="C3611" i="2661"/>
  <c r="C3612" i="2661"/>
  <c r="C3613" i="2661"/>
  <c r="C3614" i="2661"/>
  <c r="C3615" i="2661"/>
  <c r="C3616" i="2661"/>
  <c r="C3617" i="2661"/>
  <c r="C3618" i="2661"/>
  <c r="C3619" i="2661"/>
  <c r="C3620" i="2661"/>
  <c r="C3621" i="2661"/>
  <c r="C3622" i="2661"/>
  <c r="C3623" i="2661"/>
  <c r="C3624" i="2661"/>
  <c r="C3625" i="2661"/>
  <c r="C3626" i="2661"/>
  <c r="C3627" i="2661"/>
  <c r="C3628" i="2661"/>
  <c r="C3629" i="2661"/>
  <c r="C3630" i="2661"/>
  <c r="C3631" i="2661"/>
  <c r="C3632" i="2661"/>
  <c r="C3633" i="2661"/>
  <c r="C3634" i="2661"/>
  <c r="C3635" i="2661"/>
  <c r="C3636" i="2661"/>
  <c r="C3637" i="2661"/>
  <c r="C3638" i="2661"/>
  <c r="C3639" i="2661"/>
  <c r="C3640" i="2661"/>
  <c r="C3641" i="2661"/>
  <c r="C3642" i="2661"/>
  <c r="C3643" i="2661"/>
  <c r="C3644" i="2661"/>
  <c r="C3645" i="2661"/>
  <c r="C3646" i="2661"/>
  <c r="C3647" i="2661"/>
  <c r="C3648" i="2661"/>
  <c r="C3649" i="2661"/>
  <c r="C3650" i="2661"/>
  <c r="C3651" i="2661"/>
  <c r="C3652" i="2661"/>
  <c r="C3653" i="2661"/>
  <c r="C3654" i="2661"/>
  <c r="C3655" i="2661"/>
  <c r="C3656" i="2661"/>
  <c r="C3657" i="2661"/>
  <c r="C3658" i="2661"/>
  <c r="C3659" i="2661"/>
  <c r="C3660" i="2661"/>
  <c r="C3661" i="2661"/>
  <c r="C3662" i="2661"/>
  <c r="C3663" i="2661"/>
  <c r="C3664" i="2661"/>
  <c r="C3665" i="2661"/>
  <c r="C3666" i="2661"/>
  <c r="C3667" i="2661"/>
  <c r="C3668" i="2661"/>
  <c r="C3669" i="2661"/>
  <c r="C3670" i="2661"/>
  <c r="C3671" i="2661"/>
  <c r="C3672" i="2661"/>
  <c r="C3673" i="2661"/>
  <c r="C3674" i="2661"/>
  <c r="C3675" i="2661"/>
  <c r="C3676" i="2661"/>
  <c r="C3677" i="2661"/>
  <c r="C3678" i="2661"/>
  <c r="C3679" i="2661"/>
  <c r="C3680" i="2661"/>
  <c r="C3681" i="2661"/>
  <c r="C3682" i="2661"/>
  <c r="C3683" i="2661"/>
  <c r="C3684" i="2661"/>
  <c r="C3685" i="2661"/>
  <c r="C3686" i="2661"/>
  <c r="C3687" i="2661"/>
  <c r="C3688" i="2661"/>
  <c r="C3689" i="2661"/>
  <c r="C3690" i="2661"/>
  <c r="C3691" i="2661"/>
  <c r="C3692" i="2661"/>
  <c r="C3693" i="2661"/>
  <c r="C3694" i="2661"/>
  <c r="C3695" i="2661"/>
  <c r="C3696" i="2661"/>
  <c r="C3697" i="2661"/>
  <c r="C3698" i="2661"/>
  <c r="C3699" i="2661"/>
  <c r="C3700" i="2661"/>
  <c r="C3701" i="2661"/>
  <c r="C3702" i="2661"/>
  <c r="C3703" i="2661"/>
  <c r="C3704" i="2661"/>
  <c r="C3705" i="2661"/>
  <c r="C3706" i="2661"/>
  <c r="C3707" i="2661"/>
  <c r="C3708" i="2661"/>
  <c r="C3709" i="2661"/>
  <c r="C3710" i="2661"/>
  <c r="C3711" i="2661"/>
  <c r="C3712" i="2661"/>
  <c r="C3713" i="2661"/>
  <c r="C3714" i="2661"/>
  <c r="C3715" i="2661"/>
  <c r="C3716" i="2661"/>
  <c r="C3717" i="2661"/>
  <c r="C3718" i="2661"/>
  <c r="C3719" i="2661"/>
  <c r="C3720" i="2661"/>
  <c r="C3721" i="2661"/>
  <c r="C3722" i="2661"/>
  <c r="C3723" i="2661"/>
  <c r="C3724" i="2661"/>
  <c r="C3725" i="2661"/>
  <c r="C3726" i="2661"/>
  <c r="C3727" i="2661"/>
  <c r="C3728" i="2661"/>
  <c r="C3729" i="2661"/>
  <c r="C3730" i="2661"/>
  <c r="C3731" i="2661"/>
  <c r="C3732" i="2661"/>
  <c r="C3733" i="2661"/>
  <c r="C3734" i="2661"/>
  <c r="C3735" i="2661"/>
  <c r="C3736" i="2661"/>
  <c r="C3737" i="2661"/>
  <c r="C3738" i="2661"/>
  <c r="C3739" i="2661"/>
  <c r="C3740" i="2661"/>
  <c r="C3741" i="2661"/>
  <c r="C3742" i="2661"/>
  <c r="C3743" i="2661"/>
  <c r="C3744" i="2661"/>
  <c r="C3745" i="2661"/>
  <c r="C3746" i="2661"/>
  <c r="C3747" i="2661"/>
  <c r="C3748" i="2661"/>
  <c r="C3749" i="2661"/>
  <c r="C3750" i="2661"/>
  <c r="C3751" i="2661"/>
  <c r="C3752" i="2661"/>
  <c r="C3753" i="2661"/>
  <c r="C3754" i="2661"/>
  <c r="C3755" i="2661"/>
  <c r="C3756" i="2661"/>
  <c r="C3757" i="2661"/>
  <c r="C3758" i="2661"/>
  <c r="C3759" i="2661"/>
  <c r="C3760" i="2661"/>
  <c r="C3761" i="2661"/>
  <c r="C3762" i="2661"/>
  <c r="C3763" i="2661"/>
  <c r="C3764" i="2661"/>
  <c r="C3765" i="2661"/>
  <c r="C3766" i="2661"/>
  <c r="C3767" i="2661"/>
  <c r="C3768" i="2661"/>
  <c r="C3769" i="2661"/>
  <c r="C3770" i="2661"/>
  <c r="C3771" i="2661"/>
  <c r="C3772" i="2661"/>
  <c r="C3773" i="2661"/>
  <c r="C3774" i="2661"/>
  <c r="C3775" i="2661"/>
  <c r="C3776" i="2661"/>
  <c r="C3777" i="2661"/>
  <c r="C3778" i="2661"/>
  <c r="C3779" i="2661"/>
  <c r="C3780" i="2661"/>
  <c r="C3781" i="2661"/>
  <c r="C3782" i="2661"/>
  <c r="C3783" i="2661"/>
  <c r="C3784" i="2661"/>
  <c r="C3785" i="2661"/>
  <c r="C3786" i="2661"/>
  <c r="C3787" i="2661"/>
  <c r="C3788" i="2661"/>
  <c r="C3789" i="2661"/>
  <c r="C3790" i="2661"/>
  <c r="C3791" i="2661"/>
  <c r="C3792" i="2661"/>
  <c r="C3793" i="2661"/>
  <c r="C3794" i="2661"/>
  <c r="C3795" i="2661"/>
  <c r="C3796" i="2661"/>
  <c r="C3797" i="2661"/>
  <c r="C3798" i="2661"/>
  <c r="C3799" i="2661"/>
  <c r="C3800" i="2661"/>
  <c r="C3801" i="2661"/>
  <c r="C3802" i="2661"/>
  <c r="C3803" i="2661"/>
  <c r="C3804" i="2661"/>
  <c r="C3805" i="2661"/>
  <c r="C3806" i="2661"/>
  <c r="C3807" i="2661"/>
  <c r="C3808" i="2661"/>
  <c r="C3809" i="2661"/>
  <c r="C3810" i="2661"/>
  <c r="C3811" i="2661"/>
  <c r="C3812" i="2661"/>
  <c r="C3813" i="2661"/>
  <c r="C3814" i="2661"/>
  <c r="C3815" i="2661"/>
  <c r="C3816" i="2661"/>
  <c r="C3817" i="2661"/>
  <c r="C3818" i="2661"/>
  <c r="C3819" i="2661"/>
  <c r="C3820" i="2661"/>
  <c r="C3821" i="2661"/>
  <c r="C3822" i="2661"/>
  <c r="C3823" i="2661"/>
  <c r="C3824" i="2661"/>
  <c r="C3825" i="2661"/>
  <c r="C3826" i="2661"/>
  <c r="C3827" i="2661"/>
  <c r="C3828" i="2661"/>
  <c r="C3829" i="2661"/>
  <c r="C3830" i="2661"/>
  <c r="C3831" i="2661"/>
  <c r="C3832" i="2661"/>
  <c r="C3833" i="2661"/>
  <c r="C3834" i="2661"/>
  <c r="C3835" i="2661"/>
  <c r="C3836" i="2661"/>
  <c r="C3837" i="2661"/>
  <c r="C3838" i="2661"/>
  <c r="C3839" i="2661"/>
  <c r="C3840" i="2661"/>
  <c r="C3841" i="2661"/>
  <c r="C3842" i="2661"/>
  <c r="C3843" i="2661"/>
  <c r="C3844" i="2661"/>
  <c r="C3845" i="2661"/>
  <c r="C3846" i="2661"/>
  <c r="C3847" i="2661"/>
  <c r="C3848" i="2661"/>
  <c r="C3849" i="2661"/>
  <c r="C3850" i="2661"/>
  <c r="C3851" i="2661"/>
  <c r="C3852" i="2661"/>
  <c r="C3853" i="2661"/>
  <c r="C3854" i="2661"/>
  <c r="C3855" i="2661"/>
  <c r="C3856" i="2661"/>
  <c r="C3857" i="2661"/>
  <c r="C3858" i="2661"/>
  <c r="C3859" i="2661"/>
  <c r="C3860" i="2661"/>
  <c r="C3861" i="2661"/>
  <c r="C3862" i="2661"/>
  <c r="C3863" i="2661"/>
  <c r="C3864" i="2661"/>
  <c r="C3865" i="2661"/>
  <c r="C3866" i="2661"/>
  <c r="C3867" i="2661"/>
  <c r="C3868" i="2661"/>
  <c r="C3869" i="2661"/>
  <c r="C3870" i="2661"/>
  <c r="C3871" i="2661"/>
  <c r="C3872" i="2661"/>
  <c r="C3873" i="2661"/>
  <c r="C3874" i="2661"/>
  <c r="C3875" i="2661"/>
  <c r="C3876" i="2661"/>
  <c r="C3877" i="2661"/>
  <c r="C3878" i="2661"/>
  <c r="C3879" i="2661"/>
  <c r="C3880" i="2661"/>
  <c r="C3881" i="2661"/>
  <c r="C3882" i="2661"/>
  <c r="C3883" i="2661"/>
  <c r="C3884" i="2661"/>
  <c r="C3885" i="2661"/>
  <c r="C3886" i="2661"/>
  <c r="C3887" i="2661"/>
  <c r="C3888" i="2661"/>
  <c r="C3889" i="2661"/>
  <c r="C3890" i="2661"/>
  <c r="C3891" i="2661"/>
  <c r="C3892" i="2661"/>
  <c r="C3893" i="2661"/>
  <c r="C3894" i="2661"/>
  <c r="C3895" i="2661"/>
  <c r="C3896" i="2661"/>
  <c r="C3897" i="2661"/>
  <c r="C3898" i="2661"/>
  <c r="C3899" i="2661"/>
  <c r="C3900" i="2661"/>
  <c r="C3901" i="2661"/>
  <c r="C3902" i="2661"/>
  <c r="C3903" i="2661"/>
  <c r="C3904" i="2661"/>
  <c r="C3905" i="2661"/>
  <c r="C3906" i="2661"/>
  <c r="C3907" i="2661"/>
  <c r="C3908" i="2661"/>
  <c r="C3909" i="2661"/>
  <c r="C3910" i="2661"/>
  <c r="C3911" i="2661"/>
  <c r="C3912" i="2661"/>
  <c r="C3913" i="2661"/>
  <c r="C3914" i="2661"/>
  <c r="C3915" i="2661"/>
  <c r="C3916" i="2661"/>
  <c r="C3917" i="2661"/>
  <c r="C3918" i="2661"/>
  <c r="C3919" i="2661"/>
  <c r="C3920" i="2661"/>
  <c r="C3921" i="2661"/>
  <c r="C3922" i="2661"/>
  <c r="C3923" i="2661"/>
  <c r="C3924" i="2661"/>
  <c r="C3925" i="2661"/>
  <c r="C3926" i="2661"/>
  <c r="C3927" i="2661"/>
  <c r="C3928" i="2661"/>
  <c r="C3929" i="2661"/>
  <c r="C3930" i="2661"/>
  <c r="C3931" i="2661"/>
  <c r="C3932" i="2661"/>
  <c r="C3933" i="2661"/>
  <c r="C3934" i="2661"/>
  <c r="C3935" i="2661"/>
  <c r="C3936" i="2661"/>
  <c r="C3937" i="2661"/>
  <c r="C3938" i="2661"/>
  <c r="C3939" i="2661"/>
  <c r="C3940" i="2661"/>
  <c r="C3941" i="2661"/>
  <c r="C3942" i="2661"/>
  <c r="C3943" i="2661"/>
  <c r="C3944" i="2661"/>
  <c r="C3945" i="2661"/>
  <c r="C3946" i="2661"/>
  <c r="C3947" i="2661"/>
  <c r="C3948" i="2661"/>
  <c r="C3949" i="2661"/>
  <c r="C3950" i="2661"/>
  <c r="C3951" i="2661"/>
  <c r="C3952" i="2661"/>
  <c r="C3953" i="2661"/>
  <c r="C3954" i="2661"/>
  <c r="C3955" i="2661"/>
  <c r="C3956" i="2661"/>
  <c r="C3957" i="2661"/>
  <c r="C3958" i="2661"/>
  <c r="C3959" i="2661"/>
  <c r="C3960" i="2661"/>
  <c r="C3961" i="2661"/>
  <c r="C3962" i="2661"/>
  <c r="C3963" i="2661"/>
  <c r="C3964" i="2661"/>
  <c r="C3965" i="2661"/>
  <c r="C3966" i="2661"/>
  <c r="C3967" i="2661"/>
  <c r="C3968" i="2661"/>
  <c r="C3969" i="2661"/>
  <c r="C3970" i="2661"/>
  <c r="C3971" i="2661"/>
  <c r="C3972" i="2661"/>
  <c r="C3973" i="2661"/>
  <c r="C3974" i="2661"/>
  <c r="C3975" i="2661"/>
  <c r="C3976" i="2661"/>
  <c r="C3977" i="2661"/>
  <c r="C3978" i="2661"/>
  <c r="C3979" i="2661"/>
  <c r="C3980" i="2661"/>
  <c r="C3981" i="2661"/>
  <c r="C3982" i="2661"/>
  <c r="C3983" i="2661"/>
  <c r="C3984" i="2661"/>
  <c r="C3985" i="2661"/>
  <c r="C3986" i="2661"/>
  <c r="C3987" i="2661"/>
  <c r="C3988" i="2661"/>
  <c r="C3989" i="2661"/>
  <c r="C3990" i="2661"/>
  <c r="C3991" i="2661"/>
  <c r="C3992" i="2661"/>
  <c r="C3993" i="2661"/>
  <c r="C3994" i="2661"/>
  <c r="C3995" i="2661"/>
  <c r="C3996" i="2661"/>
  <c r="C3997" i="2661"/>
  <c r="C3998" i="2661"/>
  <c r="C3999" i="2661"/>
  <c r="C4000" i="2661"/>
  <c r="C4001" i="2661"/>
  <c r="C4002" i="2661"/>
  <c r="C4003" i="2661"/>
  <c r="C4004" i="2661"/>
  <c r="C4005" i="2661"/>
  <c r="C4006" i="2661"/>
  <c r="C4007" i="2661"/>
  <c r="C4008" i="2661"/>
  <c r="C4009" i="2661"/>
  <c r="C4010" i="2661"/>
  <c r="C4011" i="2661"/>
  <c r="C4012" i="2661"/>
  <c r="C4013" i="2661"/>
  <c r="C4014" i="2661"/>
  <c r="C4015" i="2661"/>
  <c r="C4016" i="2661"/>
  <c r="C4017" i="2661"/>
  <c r="C4018" i="2661"/>
  <c r="C4019" i="2661"/>
  <c r="C4020" i="2661"/>
  <c r="C4021" i="2661"/>
  <c r="C4022" i="2661"/>
  <c r="C4023" i="2661"/>
  <c r="C4024" i="2661"/>
  <c r="C4025" i="2661"/>
  <c r="C4026" i="2661"/>
  <c r="C4027" i="2661"/>
  <c r="C4028" i="2661"/>
  <c r="C4029" i="2661"/>
  <c r="C4030" i="2661"/>
  <c r="C4031" i="2661"/>
  <c r="C4032" i="2661"/>
  <c r="C4033" i="2661"/>
  <c r="C4034" i="2661"/>
  <c r="C4035" i="2661"/>
  <c r="C4036" i="2661"/>
  <c r="C4037" i="2661"/>
  <c r="C4038" i="2661"/>
  <c r="C4039" i="2661"/>
  <c r="C4040" i="2661"/>
  <c r="C4041" i="2661"/>
  <c r="C4042" i="2661"/>
  <c r="C4043" i="2661"/>
  <c r="C4044" i="2661"/>
  <c r="C4045" i="2661"/>
  <c r="C4046" i="2661"/>
  <c r="C4047" i="2661"/>
  <c r="C4048" i="2661"/>
  <c r="C4049" i="2661"/>
  <c r="C4050" i="2661"/>
  <c r="C4051" i="2661"/>
  <c r="C4052" i="2661"/>
  <c r="C4053" i="2661"/>
  <c r="C4054" i="2661"/>
  <c r="C4055" i="2661"/>
  <c r="C4056" i="2661"/>
  <c r="C4057" i="2661"/>
  <c r="C4058" i="2661"/>
  <c r="C4059" i="2661"/>
  <c r="C4060" i="2661"/>
  <c r="C4061" i="2661"/>
  <c r="C4062" i="2661"/>
  <c r="C4063" i="2661"/>
  <c r="C4064" i="2661"/>
  <c r="C4065" i="2661"/>
  <c r="C4066" i="2661"/>
  <c r="C4067" i="2661"/>
  <c r="C4068" i="2661"/>
  <c r="C4069" i="2661"/>
  <c r="C4070" i="2661"/>
  <c r="C4071" i="2661"/>
  <c r="C4072" i="2661"/>
  <c r="C4073" i="2661"/>
  <c r="C4074" i="2661"/>
  <c r="C4075" i="2661"/>
  <c r="C4076" i="2661"/>
  <c r="C4077" i="2661"/>
  <c r="C4078" i="2661"/>
  <c r="C4079" i="2661"/>
  <c r="C4080" i="2661"/>
  <c r="C4081" i="2661"/>
  <c r="C4082" i="2661"/>
  <c r="C4083" i="2661"/>
  <c r="C4084" i="2661"/>
  <c r="C4085" i="2661"/>
  <c r="C4086" i="2661"/>
  <c r="C4087" i="2661"/>
  <c r="C4088" i="2661"/>
  <c r="C4089" i="2661"/>
  <c r="C4090" i="2661"/>
  <c r="C4091" i="2661"/>
  <c r="C4092" i="2661"/>
  <c r="C4093" i="2661"/>
  <c r="C4094" i="2661"/>
  <c r="C4095" i="2661"/>
  <c r="C4096" i="2661"/>
  <c r="C4097" i="2661"/>
  <c r="C4098" i="2661"/>
  <c r="C4099" i="2661"/>
  <c r="C4100" i="2661"/>
  <c r="C4101" i="2661"/>
  <c r="C4102" i="2661"/>
  <c r="C4103" i="2661"/>
  <c r="C4104" i="2661"/>
  <c r="C4105" i="2661"/>
  <c r="C4106" i="2661"/>
  <c r="C4107" i="2661"/>
  <c r="C4108" i="2661"/>
  <c r="C4109" i="2661"/>
  <c r="C4110" i="2661"/>
  <c r="C4111" i="2661"/>
  <c r="C4112" i="2661"/>
  <c r="C4113" i="2661"/>
  <c r="C4114" i="2661"/>
  <c r="C4115" i="2661"/>
  <c r="C4116" i="2661"/>
  <c r="C4117" i="2661"/>
  <c r="C4118" i="2661"/>
  <c r="C4119" i="2661"/>
  <c r="C4120" i="2661"/>
  <c r="C4121" i="2661"/>
  <c r="C4122" i="2661"/>
  <c r="C4123" i="2661"/>
  <c r="C4124" i="2661"/>
  <c r="C4125" i="2661"/>
  <c r="C4126" i="2661"/>
  <c r="C4127" i="2661"/>
  <c r="C4128" i="2661"/>
  <c r="C4129" i="2661"/>
  <c r="C4130" i="2661"/>
  <c r="C4131" i="2661"/>
  <c r="C4132" i="2661"/>
  <c r="C4133" i="2661"/>
  <c r="C4134" i="2661"/>
  <c r="C4135" i="2661"/>
  <c r="C4136" i="2661"/>
  <c r="C4137" i="2661"/>
  <c r="C4138" i="2661"/>
  <c r="C4139" i="2661"/>
  <c r="C4140" i="2661"/>
  <c r="C4141" i="2661"/>
  <c r="C4142" i="2661"/>
  <c r="C4143" i="2661"/>
  <c r="C4144" i="2661"/>
  <c r="C4145" i="2661"/>
  <c r="C4146" i="2661"/>
  <c r="B6" i="2661"/>
  <c r="AU6" i="2661" s="1"/>
  <c r="B7" i="2661"/>
  <c r="AU7" i="2661" s="1"/>
  <c r="B8" i="2661"/>
  <c r="AU8" i="2661" s="1"/>
  <c r="B9" i="2661"/>
  <c r="AU9" i="2661" s="1"/>
  <c r="B10" i="2661"/>
  <c r="AU10" i="2661" s="1"/>
  <c r="B11" i="2661"/>
  <c r="AU11" i="2661" s="1"/>
  <c r="B12" i="2661"/>
  <c r="AU12" i="2661" s="1"/>
  <c r="B13" i="2661"/>
  <c r="AU13" i="2661" s="1"/>
  <c r="B14" i="2661"/>
  <c r="AU14" i="2661" s="1"/>
  <c r="B15" i="2661"/>
  <c r="AU15" i="2661" s="1"/>
  <c r="B16" i="2661"/>
  <c r="AU16" i="2661" s="1"/>
  <c r="B17" i="2661"/>
  <c r="AU17" i="2661" s="1"/>
  <c r="B18" i="2661"/>
  <c r="AU18" i="2661" s="1"/>
  <c r="B19" i="2661"/>
  <c r="AU19" i="2661" s="1"/>
  <c r="B20" i="2661"/>
  <c r="AU20" i="2661" s="1"/>
  <c r="B21" i="2661"/>
  <c r="AU21" i="2661" s="1"/>
  <c r="B22" i="2661"/>
  <c r="AU22" i="2661" s="1"/>
  <c r="B23" i="2661"/>
  <c r="AU23" i="2661" s="1"/>
  <c r="B24" i="2661"/>
  <c r="AU24" i="2661" s="1"/>
  <c r="B25" i="2661"/>
  <c r="AU25" i="2661" s="1"/>
  <c r="B26" i="2661"/>
  <c r="AU26" i="2661" s="1"/>
  <c r="B27" i="2661"/>
  <c r="AU27" i="2661" s="1"/>
  <c r="B28" i="2661"/>
  <c r="AU28" i="2661" s="1"/>
  <c r="B29" i="2661"/>
  <c r="AU29" i="2661" s="1"/>
  <c r="B30" i="2661"/>
  <c r="AU30" i="2661" s="1"/>
  <c r="B31" i="2661"/>
  <c r="AU31" i="2661" s="1"/>
  <c r="B32" i="2661"/>
  <c r="AU32" i="2661" s="1"/>
  <c r="B33" i="2661"/>
  <c r="AU33" i="2661" s="1"/>
  <c r="B34" i="2661"/>
  <c r="AU34" i="2661" s="1"/>
  <c r="B35" i="2661"/>
  <c r="AU35" i="2661" s="1"/>
  <c r="B36" i="2661"/>
  <c r="AU36" i="2661" s="1"/>
  <c r="B37" i="2661"/>
  <c r="AU37" i="2661" s="1"/>
  <c r="B38" i="2661"/>
  <c r="AU38" i="2661" s="1"/>
  <c r="B39" i="2661"/>
  <c r="AU39" i="2661" s="1"/>
  <c r="B40" i="2661"/>
  <c r="AU40" i="2661" s="1"/>
  <c r="B41" i="2661"/>
  <c r="AU41" i="2661" s="1"/>
  <c r="B42" i="2661"/>
  <c r="AU42" i="2661" s="1"/>
  <c r="B43" i="2661"/>
  <c r="AU43" i="2661" s="1"/>
  <c r="B44" i="2661"/>
  <c r="AU44" i="2661" s="1"/>
  <c r="B45" i="2661"/>
  <c r="AU45" i="2661" s="1"/>
  <c r="B46" i="2661"/>
  <c r="AU46" i="2661" s="1"/>
  <c r="B47" i="2661"/>
  <c r="AU47" i="2661" s="1"/>
  <c r="B48" i="2661"/>
  <c r="AU48" i="2661" s="1"/>
  <c r="B49" i="2661"/>
  <c r="AU49" i="2661" s="1"/>
  <c r="B50" i="2661"/>
  <c r="AU50" i="2661" s="1"/>
  <c r="B51" i="2661"/>
  <c r="AU51" i="2661" s="1"/>
  <c r="B52" i="2661"/>
  <c r="AU52" i="2661" s="1"/>
  <c r="B53" i="2661"/>
  <c r="AU53" i="2661" s="1"/>
  <c r="B54" i="2661"/>
  <c r="AU54" i="2661" s="1"/>
  <c r="B55" i="2661"/>
  <c r="AU55" i="2661" s="1"/>
  <c r="B56" i="2661"/>
  <c r="AU56" i="2661" s="1"/>
  <c r="B57" i="2661"/>
  <c r="AU57" i="2661" s="1"/>
  <c r="B58" i="2661"/>
  <c r="AU58" i="2661" s="1"/>
  <c r="B59" i="2661"/>
  <c r="AU59" i="2661" s="1"/>
  <c r="B60" i="2661"/>
  <c r="AU60" i="2661" s="1"/>
  <c r="B61" i="2661"/>
  <c r="AU61" i="2661" s="1"/>
  <c r="B62" i="2661"/>
  <c r="AU62" i="2661" s="1"/>
  <c r="B63" i="2661"/>
  <c r="AU63" i="2661" s="1"/>
  <c r="B64" i="2661"/>
  <c r="AU64" i="2661" s="1"/>
  <c r="B65" i="2661"/>
  <c r="AU65" i="2661" s="1"/>
  <c r="B66" i="2661"/>
  <c r="AU66" i="2661" s="1"/>
  <c r="B67" i="2661"/>
  <c r="AU67" i="2661" s="1"/>
  <c r="B68" i="2661"/>
  <c r="AU68" i="2661" s="1"/>
  <c r="B69" i="2661"/>
  <c r="AU69" i="2661" s="1"/>
  <c r="B70" i="2661"/>
  <c r="AU70" i="2661" s="1"/>
  <c r="B71" i="2661"/>
  <c r="AU71" i="2661" s="1"/>
  <c r="B72" i="2661"/>
  <c r="AU72" i="2661" s="1"/>
  <c r="B73" i="2661"/>
  <c r="AU73" i="2661" s="1"/>
  <c r="B74" i="2661"/>
  <c r="AU74" i="2661" s="1"/>
  <c r="B75" i="2661"/>
  <c r="AU75" i="2661" s="1"/>
  <c r="B76" i="2661"/>
  <c r="AU76" i="2661" s="1"/>
  <c r="B77" i="2661"/>
  <c r="AU77" i="2661" s="1"/>
  <c r="B78" i="2661"/>
  <c r="AU78" i="2661" s="1"/>
  <c r="B79" i="2661"/>
  <c r="AU79" i="2661" s="1"/>
  <c r="B80" i="2661"/>
  <c r="AU80" i="2661" s="1"/>
  <c r="B81" i="2661"/>
  <c r="AU81" i="2661" s="1"/>
  <c r="B82" i="2661"/>
  <c r="AU82" i="2661" s="1"/>
  <c r="B83" i="2661"/>
  <c r="AU83" i="2661" s="1"/>
  <c r="B84" i="2661"/>
  <c r="AU84" i="2661" s="1"/>
  <c r="B85" i="2661"/>
  <c r="AU85" i="2661" s="1"/>
  <c r="B86" i="2661"/>
  <c r="AU86" i="2661" s="1"/>
  <c r="B87" i="2661"/>
  <c r="AU87" i="2661" s="1"/>
  <c r="B88" i="2661"/>
  <c r="AU88" i="2661" s="1"/>
  <c r="B89" i="2661"/>
  <c r="AU89" i="2661" s="1"/>
  <c r="B90" i="2661"/>
  <c r="AU90" i="2661" s="1"/>
  <c r="B91" i="2661"/>
  <c r="AU91" i="2661" s="1"/>
  <c r="B92" i="2661"/>
  <c r="AU92" i="2661" s="1"/>
  <c r="B93" i="2661"/>
  <c r="AU93" i="2661" s="1"/>
  <c r="B94" i="2661"/>
  <c r="AU94" i="2661" s="1"/>
  <c r="B95" i="2661"/>
  <c r="AU95" i="2661" s="1"/>
  <c r="B96" i="2661"/>
  <c r="AU96" i="2661" s="1"/>
  <c r="B97" i="2661"/>
  <c r="AU97" i="2661" s="1"/>
  <c r="B98" i="2661"/>
  <c r="AU98" i="2661" s="1"/>
  <c r="B99" i="2661"/>
  <c r="AU99" i="2661" s="1"/>
  <c r="B100" i="2661"/>
  <c r="AU100" i="2661" s="1"/>
  <c r="B101" i="2661"/>
  <c r="AU101" i="2661" s="1"/>
  <c r="B102" i="2661"/>
  <c r="AU102" i="2661" s="1"/>
  <c r="B103" i="2661"/>
  <c r="AU103" i="2661" s="1"/>
  <c r="B104" i="2661"/>
  <c r="AU104" i="2661" s="1"/>
  <c r="B105" i="2661"/>
  <c r="AU105" i="2661" s="1"/>
  <c r="B106" i="2661"/>
  <c r="AU106" i="2661" s="1"/>
  <c r="B107" i="2661"/>
  <c r="AU107" i="2661" s="1"/>
  <c r="B108" i="2661"/>
  <c r="AU108" i="2661" s="1"/>
  <c r="B109" i="2661"/>
  <c r="AU109" i="2661" s="1"/>
  <c r="B110" i="2661"/>
  <c r="AU110" i="2661" s="1"/>
  <c r="B111" i="2661"/>
  <c r="AU111" i="2661" s="1"/>
  <c r="B112" i="2661"/>
  <c r="AU112" i="2661" s="1"/>
  <c r="B113" i="2661"/>
  <c r="AU113" i="2661" s="1"/>
  <c r="B114" i="2661"/>
  <c r="AU114" i="2661" s="1"/>
  <c r="B115" i="2661"/>
  <c r="AU115" i="2661" s="1"/>
  <c r="B116" i="2661"/>
  <c r="AU116" i="2661" s="1"/>
  <c r="B117" i="2661"/>
  <c r="AU117" i="2661" s="1"/>
  <c r="B118" i="2661"/>
  <c r="AU118" i="2661" s="1"/>
  <c r="B119" i="2661"/>
  <c r="AU119" i="2661" s="1"/>
  <c r="B120" i="2661"/>
  <c r="AU120" i="2661" s="1"/>
  <c r="B121" i="2661"/>
  <c r="AU121" i="2661" s="1"/>
  <c r="B122" i="2661"/>
  <c r="AU122" i="2661" s="1"/>
  <c r="B123" i="2661"/>
  <c r="AU123" i="2661" s="1"/>
  <c r="B124" i="2661"/>
  <c r="AU124" i="2661" s="1"/>
  <c r="B125" i="2661"/>
  <c r="AU125" i="2661" s="1"/>
  <c r="B126" i="2661"/>
  <c r="AU126" i="2661" s="1"/>
  <c r="B127" i="2661"/>
  <c r="AU127" i="2661" s="1"/>
  <c r="B128" i="2661"/>
  <c r="AU128" i="2661" s="1"/>
  <c r="B129" i="2661"/>
  <c r="AU129" i="2661" s="1"/>
  <c r="B130" i="2661"/>
  <c r="AU130" i="2661" s="1"/>
  <c r="B131" i="2661"/>
  <c r="AU131" i="2661" s="1"/>
  <c r="B132" i="2661"/>
  <c r="AU132" i="2661" s="1"/>
  <c r="B133" i="2661"/>
  <c r="AU133" i="2661" s="1"/>
  <c r="B134" i="2661"/>
  <c r="AU134" i="2661" s="1"/>
  <c r="B135" i="2661"/>
  <c r="AU135" i="2661" s="1"/>
  <c r="B136" i="2661"/>
  <c r="AU136" i="2661" s="1"/>
  <c r="B137" i="2661"/>
  <c r="AU137" i="2661" s="1"/>
  <c r="B138" i="2661"/>
  <c r="AU138" i="2661" s="1"/>
  <c r="B139" i="2661"/>
  <c r="AU139" i="2661" s="1"/>
  <c r="B140" i="2661"/>
  <c r="AU140" i="2661" s="1"/>
  <c r="B141" i="2661"/>
  <c r="AU141" i="2661" s="1"/>
  <c r="B142" i="2661"/>
  <c r="AU142" i="2661" s="1"/>
  <c r="B143" i="2661"/>
  <c r="AU143" i="2661" s="1"/>
  <c r="B144" i="2661"/>
  <c r="AU144" i="2661" s="1"/>
  <c r="B145" i="2661"/>
  <c r="AU145" i="2661" s="1"/>
  <c r="B146" i="2661"/>
  <c r="AU146" i="2661" s="1"/>
  <c r="B147" i="2661"/>
  <c r="AU147" i="2661" s="1"/>
  <c r="B148" i="2661"/>
  <c r="AU148" i="2661" s="1"/>
  <c r="B149" i="2661"/>
  <c r="AU149" i="2661" s="1"/>
  <c r="B150" i="2661"/>
  <c r="AU150" i="2661" s="1"/>
  <c r="B151" i="2661"/>
  <c r="AU151" i="2661" s="1"/>
  <c r="B152" i="2661"/>
  <c r="AU152" i="2661" s="1"/>
  <c r="B153" i="2661"/>
  <c r="AU153" i="2661" s="1"/>
  <c r="B154" i="2661"/>
  <c r="AU154" i="2661" s="1"/>
  <c r="B155" i="2661"/>
  <c r="AU155" i="2661" s="1"/>
  <c r="B156" i="2661"/>
  <c r="AU156" i="2661" s="1"/>
  <c r="B157" i="2661"/>
  <c r="AU157" i="2661" s="1"/>
  <c r="B158" i="2661"/>
  <c r="AU158" i="2661" s="1"/>
  <c r="B159" i="2661"/>
  <c r="AU159" i="2661" s="1"/>
  <c r="B160" i="2661"/>
  <c r="AU160" i="2661" s="1"/>
  <c r="B161" i="2661"/>
  <c r="AU161" i="2661" s="1"/>
  <c r="B162" i="2661"/>
  <c r="AU162" i="2661" s="1"/>
  <c r="B163" i="2661"/>
  <c r="AU163" i="2661" s="1"/>
  <c r="B164" i="2661"/>
  <c r="AU164" i="2661" s="1"/>
  <c r="B165" i="2661"/>
  <c r="AU165" i="2661" s="1"/>
  <c r="B166" i="2661"/>
  <c r="AU166" i="2661" s="1"/>
  <c r="B167" i="2661"/>
  <c r="AU167" i="2661" s="1"/>
  <c r="B168" i="2661"/>
  <c r="AU168" i="2661" s="1"/>
  <c r="B169" i="2661"/>
  <c r="AU169" i="2661" s="1"/>
  <c r="B170" i="2661"/>
  <c r="AU170" i="2661" s="1"/>
  <c r="B171" i="2661"/>
  <c r="AU171" i="2661" s="1"/>
  <c r="B172" i="2661"/>
  <c r="AU172" i="2661" s="1"/>
  <c r="B173" i="2661"/>
  <c r="AU173" i="2661" s="1"/>
  <c r="B174" i="2661"/>
  <c r="AU174" i="2661" s="1"/>
  <c r="B175" i="2661"/>
  <c r="AU175" i="2661" s="1"/>
  <c r="B176" i="2661"/>
  <c r="AU176" i="2661" s="1"/>
  <c r="B177" i="2661"/>
  <c r="AU177" i="2661" s="1"/>
  <c r="B178" i="2661"/>
  <c r="AU178" i="2661" s="1"/>
  <c r="B179" i="2661"/>
  <c r="AU179" i="2661" s="1"/>
  <c r="B180" i="2661"/>
  <c r="AU180" i="2661" s="1"/>
  <c r="B181" i="2661"/>
  <c r="AU181" i="2661" s="1"/>
  <c r="B182" i="2661"/>
  <c r="AU182" i="2661" s="1"/>
  <c r="B183" i="2661"/>
  <c r="AU183" i="2661" s="1"/>
  <c r="B184" i="2661"/>
  <c r="AU184" i="2661" s="1"/>
  <c r="B185" i="2661"/>
  <c r="AU185" i="2661" s="1"/>
  <c r="B186" i="2661"/>
  <c r="AU186" i="2661" s="1"/>
  <c r="B187" i="2661"/>
  <c r="AU187" i="2661" s="1"/>
  <c r="B188" i="2661"/>
  <c r="AU188" i="2661" s="1"/>
  <c r="B189" i="2661"/>
  <c r="AU189" i="2661" s="1"/>
  <c r="B190" i="2661"/>
  <c r="AU190" i="2661" s="1"/>
  <c r="B191" i="2661"/>
  <c r="AU191" i="2661" s="1"/>
  <c r="B192" i="2661"/>
  <c r="AU192" i="2661" s="1"/>
  <c r="B193" i="2661"/>
  <c r="AU193" i="2661" s="1"/>
  <c r="B194" i="2661"/>
  <c r="AU194" i="2661" s="1"/>
  <c r="B195" i="2661"/>
  <c r="AU195" i="2661" s="1"/>
  <c r="B196" i="2661"/>
  <c r="AU196" i="2661" s="1"/>
  <c r="B197" i="2661"/>
  <c r="AU197" i="2661" s="1"/>
  <c r="B198" i="2661"/>
  <c r="AU198" i="2661" s="1"/>
  <c r="B199" i="2661"/>
  <c r="AU199" i="2661" s="1"/>
  <c r="B200" i="2661"/>
  <c r="AU200" i="2661" s="1"/>
  <c r="B201" i="2661"/>
  <c r="AU201" i="2661" s="1"/>
  <c r="B202" i="2661"/>
  <c r="AU202" i="2661" s="1"/>
  <c r="B203" i="2661"/>
  <c r="AU203" i="2661" s="1"/>
  <c r="B204" i="2661"/>
  <c r="AU204" i="2661" s="1"/>
  <c r="B205" i="2661"/>
  <c r="AU205" i="2661" s="1"/>
  <c r="B206" i="2661"/>
  <c r="AU206" i="2661" s="1"/>
  <c r="B207" i="2661"/>
  <c r="AU207" i="2661" s="1"/>
  <c r="B208" i="2661"/>
  <c r="AU208" i="2661" s="1"/>
  <c r="B209" i="2661"/>
  <c r="AU209" i="2661" s="1"/>
  <c r="B210" i="2661"/>
  <c r="AU210" i="2661" s="1"/>
  <c r="B211" i="2661"/>
  <c r="AU211" i="2661" s="1"/>
  <c r="B212" i="2661"/>
  <c r="AU212" i="2661" s="1"/>
  <c r="B213" i="2661"/>
  <c r="AU213" i="2661" s="1"/>
  <c r="B214" i="2661"/>
  <c r="AU214" i="2661" s="1"/>
  <c r="B215" i="2661"/>
  <c r="AU215" i="2661" s="1"/>
  <c r="B216" i="2661"/>
  <c r="AU216" i="2661" s="1"/>
  <c r="B217" i="2661"/>
  <c r="AU217" i="2661" s="1"/>
  <c r="B218" i="2661"/>
  <c r="AU218" i="2661" s="1"/>
  <c r="B219" i="2661"/>
  <c r="AU219" i="2661" s="1"/>
  <c r="B220" i="2661"/>
  <c r="AU220" i="2661" s="1"/>
  <c r="B221" i="2661"/>
  <c r="AU221" i="2661" s="1"/>
  <c r="B222" i="2661"/>
  <c r="AU222" i="2661" s="1"/>
  <c r="B223" i="2661"/>
  <c r="AU223" i="2661" s="1"/>
  <c r="B224" i="2661"/>
  <c r="AU224" i="2661" s="1"/>
  <c r="B225" i="2661"/>
  <c r="AU225" i="2661" s="1"/>
  <c r="B226" i="2661"/>
  <c r="AU226" i="2661" s="1"/>
  <c r="B227" i="2661"/>
  <c r="AU227" i="2661" s="1"/>
  <c r="B228" i="2661"/>
  <c r="AU228" i="2661" s="1"/>
  <c r="B229" i="2661"/>
  <c r="AU229" i="2661" s="1"/>
  <c r="B230" i="2661"/>
  <c r="AU230" i="2661" s="1"/>
  <c r="B231" i="2661"/>
  <c r="AU231" i="2661" s="1"/>
  <c r="B232" i="2661"/>
  <c r="AU232" i="2661" s="1"/>
  <c r="B233" i="2661"/>
  <c r="AU233" i="2661" s="1"/>
  <c r="B234" i="2661"/>
  <c r="AU234" i="2661" s="1"/>
  <c r="B235" i="2661"/>
  <c r="AU235" i="2661" s="1"/>
  <c r="B236" i="2661"/>
  <c r="AU236" i="2661" s="1"/>
  <c r="B237" i="2661"/>
  <c r="AU237" i="2661" s="1"/>
  <c r="B238" i="2661"/>
  <c r="AU238" i="2661" s="1"/>
  <c r="B239" i="2661"/>
  <c r="AU239" i="2661" s="1"/>
  <c r="B240" i="2661"/>
  <c r="AU240" i="2661" s="1"/>
  <c r="B241" i="2661"/>
  <c r="AU241" i="2661" s="1"/>
  <c r="B242" i="2661"/>
  <c r="AU242" i="2661" s="1"/>
  <c r="B243" i="2661"/>
  <c r="AU243" i="2661" s="1"/>
  <c r="B244" i="2661"/>
  <c r="AU244" i="2661" s="1"/>
  <c r="B245" i="2661"/>
  <c r="AU245" i="2661" s="1"/>
  <c r="B246" i="2661"/>
  <c r="AU246" i="2661" s="1"/>
  <c r="B247" i="2661"/>
  <c r="AU247" i="2661" s="1"/>
  <c r="B248" i="2661"/>
  <c r="AU248" i="2661" s="1"/>
  <c r="B249" i="2661"/>
  <c r="AU249" i="2661" s="1"/>
  <c r="B250" i="2661"/>
  <c r="AU250" i="2661" s="1"/>
  <c r="B251" i="2661"/>
  <c r="AU251" i="2661" s="1"/>
  <c r="B252" i="2661"/>
  <c r="AU252" i="2661" s="1"/>
  <c r="B253" i="2661"/>
  <c r="AU253" i="2661" s="1"/>
  <c r="B254" i="2661"/>
  <c r="AU254" i="2661" s="1"/>
  <c r="B255" i="2661"/>
  <c r="AU255" i="2661" s="1"/>
  <c r="B256" i="2661"/>
  <c r="AU256" i="2661" s="1"/>
  <c r="B257" i="2661"/>
  <c r="AU257" i="2661" s="1"/>
  <c r="B258" i="2661"/>
  <c r="AU258" i="2661" s="1"/>
  <c r="B259" i="2661"/>
  <c r="AU259" i="2661" s="1"/>
  <c r="B260" i="2661"/>
  <c r="AU260" i="2661" s="1"/>
  <c r="B261" i="2661"/>
  <c r="AU261" i="2661" s="1"/>
  <c r="B262" i="2661"/>
  <c r="AU262" i="2661" s="1"/>
  <c r="B263" i="2661"/>
  <c r="AU263" i="2661" s="1"/>
  <c r="B264" i="2661"/>
  <c r="AU264" i="2661" s="1"/>
  <c r="B265" i="2661"/>
  <c r="AU265" i="2661" s="1"/>
  <c r="B266" i="2661"/>
  <c r="AU266" i="2661" s="1"/>
  <c r="B267" i="2661"/>
  <c r="AU267" i="2661" s="1"/>
  <c r="B268" i="2661"/>
  <c r="AU268" i="2661" s="1"/>
  <c r="B269" i="2661"/>
  <c r="AU269" i="2661" s="1"/>
  <c r="B270" i="2661"/>
  <c r="AU270" i="2661" s="1"/>
  <c r="B271" i="2661"/>
  <c r="AU271" i="2661" s="1"/>
  <c r="B272" i="2661"/>
  <c r="AU272" i="2661" s="1"/>
  <c r="B273" i="2661"/>
  <c r="AU273" i="2661" s="1"/>
  <c r="B274" i="2661"/>
  <c r="AU274" i="2661" s="1"/>
  <c r="B275" i="2661"/>
  <c r="AU275" i="2661" s="1"/>
  <c r="B276" i="2661"/>
  <c r="AU276" i="2661" s="1"/>
  <c r="B277" i="2661"/>
  <c r="AU277" i="2661" s="1"/>
  <c r="B278" i="2661"/>
  <c r="AU278" i="2661" s="1"/>
  <c r="B279" i="2661"/>
  <c r="AU279" i="2661" s="1"/>
  <c r="B280" i="2661"/>
  <c r="AU280" i="2661" s="1"/>
  <c r="B281" i="2661"/>
  <c r="AU281" i="2661" s="1"/>
  <c r="B282" i="2661"/>
  <c r="AU282" i="2661" s="1"/>
  <c r="B283" i="2661"/>
  <c r="AU283" i="2661" s="1"/>
  <c r="B284" i="2661"/>
  <c r="AU284" i="2661" s="1"/>
  <c r="B285" i="2661"/>
  <c r="AU285" i="2661" s="1"/>
  <c r="B286" i="2661"/>
  <c r="AU286" i="2661" s="1"/>
  <c r="B287" i="2661"/>
  <c r="AU287" i="2661" s="1"/>
  <c r="B288" i="2661"/>
  <c r="AU288" i="2661" s="1"/>
  <c r="B289" i="2661"/>
  <c r="AU289" i="2661" s="1"/>
  <c r="B290" i="2661"/>
  <c r="AU290" i="2661" s="1"/>
  <c r="B291" i="2661"/>
  <c r="AU291" i="2661" s="1"/>
  <c r="B292" i="2661"/>
  <c r="AU292" i="2661" s="1"/>
  <c r="B293" i="2661"/>
  <c r="AU293" i="2661" s="1"/>
  <c r="B294" i="2661"/>
  <c r="AU294" i="2661" s="1"/>
  <c r="B295" i="2661"/>
  <c r="AU295" i="2661" s="1"/>
  <c r="B296" i="2661"/>
  <c r="AU296" i="2661" s="1"/>
  <c r="B297" i="2661"/>
  <c r="AU297" i="2661" s="1"/>
  <c r="B298" i="2661"/>
  <c r="AU298" i="2661" s="1"/>
  <c r="B299" i="2661"/>
  <c r="AU299" i="2661" s="1"/>
  <c r="B300" i="2661"/>
  <c r="AU300" i="2661" s="1"/>
  <c r="B301" i="2661"/>
  <c r="AU301" i="2661" s="1"/>
  <c r="B302" i="2661"/>
  <c r="AU302" i="2661" s="1"/>
  <c r="B303" i="2661"/>
  <c r="AU303" i="2661" s="1"/>
  <c r="B304" i="2661"/>
  <c r="AU304" i="2661" s="1"/>
  <c r="B305" i="2661"/>
  <c r="AU305" i="2661" s="1"/>
  <c r="B306" i="2661"/>
  <c r="AU306" i="2661" s="1"/>
  <c r="B307" i="2661"/>
  <c r="AU307" i="2661" s="1"/>
  <c r="B308" i="2661"/>
  <c r="AU308" i="2661" s="1"/>
  <c r="B309" i="2661"/>
  <c r="AU309" i="2661" s="1"/>
  <c r="B310" i="2661"/>
  <c r="AU310" i="2661" s="1"/>
  <c r="B311" i="2661"/>
  <c r="AU311" i="2661" s="1"/>
  <c r="B312" i="2661"/>
  <c r="AU312" i="2661" s="1"/>
  <c r="B313" i="2661"/>
  <c r="AU313" i="2661" s="1"/>
  <c r="B314" i="2661"/>
  <c r="AU314" i="2661" s="1"/>
  <c r="B315" i="2661"/>
  <c r="AU315" i="2661" s="1"/>
  <c r="B316" i="2661"/>
  <c r="AU316" i="2661" s="1"/>
  <c r="B317" i="2661"/>
  <c r="AU317" i="2661" s="1"/>
  <c r="B318" i="2661"/>
  <c r="AU318" i="2661" s="1"/>
  <c r="B319" i="2661"/>
  <c r="AU319" i="2661" s="1"/>
  <c r="B320" i="2661"/>
  <c r="AU320" i="2661" s="1"/>
  <c r="B321" i="2661"/>
  <c r="AU321" i="2661" s="1"/>
  <c r="B322" i="2661"/>
  <c r="AU322" i="2661" s="1"/>
  <c r="B323" i="2661"/>
  <c r="AU323" i="2661" s="1"/>
  <c r="B324" i="2661"/>
  <c r="AU324" i="2661" s="1"/>
  <c r="B325" i="2661"/>
  <c r="AU325" i="2661" s="1"/>
  <c r="B326" i="2661"/>
  <c r="AU326" i="2661" s="1"/>
  <c r="B327" i="2661"/>
  <c r="AU327" i="2661" s="1"/>
  <c r="B328" i="2661"/>
  <c r="AU328" i="2661" s="1"/>
  <c r="B329" i="2661"/>
  <c r="AU329" i="2661" s="1"/>
  <c r="B330" i="2661"/>
  <c r="AU330" i="2661" s="1"/>
  <c r="B331" i="2661"/>
  <c r="AU331" i="2661" s="1"/>
  <c r="B332" i="2661"/>
  <c r="AU332" i="2661" s="1"/>
  <c r="B333" i="2661"/>
  <c r="AU333" i="2661" s="1"/>
  <c r="B334" i="2661"/>
  <c r="AU334" i="2661" s="1"/>
  <c r="B335" i="2661"/>
  <c r="AU335" i="2661" s="1"/>
  <c r="B336" i="2661"/>
  <c r="AU336" i="2661" s="1"/>
  <c r="B337" i="2661"/>
  <c r="AU337" i="2661" s="1"/>
  <c r="B338" i="2661"/>
  <c r="AU338" i="2661" s="1"/>
  <c r="B339" i="2661"/>
  <c r="AU339" i="2661" s="1"/>
  <c r="B340" i="2661"/>
  <c r="AU340" i="2661" s="1"/>
  <c r="B341" i="2661"/>
  <c r="AU341" i="2661" s="1"/>
  <c r="B342" i="2661"/>
  <c r="AU342" i="2661" s="1"/>
  <c r="B343" i="2661"/>
  <c r="AU343" i="2661" s="1"/>
  <c r="B344" i="2661"/>
  <c r="AU344" i="2661" s="1"/>
  <c r="B345" i="2661"/>
  <c r="AU345" i="2661" s="1"/>
  <c r="B346" i="2661"/>
  <c r="AU346" i="2661" s="1"/>
  <c r="B347" i="2661"/>
  <c r="AU347" i="2661" s="1"/>
  <c r="B348" i="2661"/>
  <c r="AU348" i="2661" s="1"/>
  <c r="B349" i="2661"/>
  <c r="AU349" i="2661" s="1"/>
  <c r="B350" i="2661"/>
  <c r="AU350" i="2661" s="1"/>
  <c r="B351" i="2661"/>
  <c r="AU351" i="2661" s="1"/>
  <c r="B352" i="2661"/>
  <c r="AU352" i="2661" s="1"/>
  <c r="B353" i="2661"/>
  <c r="AU353" i="2661" s="1"/>
  <c r="B354" i="2661"/>
  <c r="AU354" i="2661" s="1"/>
  <c r="B355" i="2661"/>
  <c r="AU355" i="2661" s="1"/>
  <c r="B356" i="2661"/>
  <c r="AU356" i="2661" s="1"/>
  <c r="B357" i="2661"/>
  <c r="AU357" i="2661" s="1"/>
  <c r="B358" i="2661"/>
  <c r="AU358" i="2661" s="1"/>
  <c r="B359" i="2661"/>
  <c r="AU359" i="2661" s="1"/>
  <c r="B360" i="2661"/>
  <c r="AU360" i="2661" s="1"/>
  <c r="B361" i="2661"/>
  <c r="AU361" i="2661" s="1"/>
  <c r="B362" i="2661"/>
  <c r="AU362" i="2661" s="1"/>
  <c r="B363" i="2661"/>
  <c r="AU363" i="2661" s="1"/>
  <c r="B364" i="2661"/>
  <c r="AU364" i="2661" s="1"/>
  <c r="B365" i="2661"/>
  <c r="AU365" i="2661" s="1"/>
  <c r="B366" i="2661"/>
  <c r="AU366" i="2661" s="1"/>
  <c r="B367" i="2661"/>
  <c r="AU367" i="2661" s="1"/>
  <c r="B368" i="2661"/>
  <c r="AU368" i="2661" s="1"/>
  <c r="B369" i="2661"/>
  <c r="AU369" i="2661" s="1"/>
  <c r="B370" i="2661"/>
  <c r="AU370" i="2661" s="1"/>
  <c r="B371" i="2661"/>
  <c r="AU371" i="2661" s="1"/>
  <c r="B372" i="2661"/>
  <c r="AU372" i="2661" s="1"/>
  <c r="B373" i="2661"/>
  <c r="AU373" i="2661" s="1"/>
  <c r="B374" i="2661"/>
  <c r="AU374" i="2661" s="1"/>
  <c r="B375" i="2661"/>
  <c r="AU375" i="2661" s="1"/>
  <c r="B376" i="2661"/>
  <c r="AU376" i="2661" s="1"/>
  <c r="B377" i="2661"/>
  <c r="AU377" i="2661" s="1"/>
  <c r="B378" i="2661"/>
  <c r="AU378" i="2661" s="1"/>
  <c r="B379" i="2661"/>
  <c r="AU379" i="2661" s="1"/>
  <c r="B380" i="2661"/>
  <c r="AU380" i="2661" s="1"/>
  <c r="B381" i="2661"/>
  <c r="AU381" i="2661" s="1"/>
  <c r="B382" i="2661"/>
  <c r="AU382" i="2661" s="1"/>
  <c r="B383" i="2661"/>
  <c r="AU383" i="2661" s="1"/>
  <c r="B384" i="2661"/>
  <c r="AU384" i="2661" s="1"/>
  <c r="B385" i="2661"/>
  <c r="AU385" i="2661" s="1"/>
  <c r="B386" i="2661"/>
  <c r="AU386" i="2661" s="1"/>
  <c r="B387" i="2661"/>
  <c r="AU387" i="2661" s="1"/>
  <c r="B388" i="2661"/>
  <c r="AU388" i="2661" s="1"/>
  <c r="B389" i="2661"/>
  <c r="AU389" i="2661" s="1"/>
  <c r="B390" i="2661"/>
  <c r="AU390" i="2661" s="1"/>
  <c r="B391" i="2661"/>
  <c r="AU391" i="2661" s="1"/>
  <c r="B392" i="2661"/>
  <c r="AU392" i="2661" s="1"/>
  <c r="B393" i="2661"/>
  <c r="AU393" i="2661" s="1"/>
  <c r="B394" i="2661"/>
  <c r="AU394" i="2661" s="1"/>
  <c r="B395" i="2661"/>
  <c r="AU395" i="2661" s="1"/>
  <c r="B396" i="2661"/>
  <c r="AU396" i="2661" s="1"/>
  <c r="B397" i="2661"/>
  <c r="AU397" i="2661" s="1"/>
  <c r="B398" i="2661"/>
  <c r="AU398" i="2661" s="1"/>
  <c r="B399" i="2661"/>
  <c r="AU399" i="2661" s="1"/>
  <c r="B400" i="2661"/>
  <c r="AU400" i="2661" s="1"/>
  <c r="B401" i="2661"/>
  <c r="AU401" i="2661" s="1"/>
  <c r="B402" i="2661"/>
  <c r="AU402" i="2661" s="1"/>
  <c r="B403" i="2661"/>
  <c r="AU403" i="2661" s="1"/>
  <c r="B404" i="2661"/>
  <c r="AU404" i="2661" s="1"/>
  <c r="B405" i="2661"/>
  <c r="AU405" i="2661" s="1"/>
  <c r="B406" i="2661"/>
  <c r="AU406" i="2661" s="1"/>
  <c r="B407" i="2661"/>
  <c r="AU407" i="2661" s="1"/>
  <c r="B408" i="2661"/>
  <c r="AU408" i="2661" s="1"/>
  <c r="B409" i="2661"/>
  <c r="AU409" i="2661" s="1"/>
  <c r="B410" i="2661"/>
  <c r="AU410" i="2661" s="1"/>
  <c r="B411" i="2661"/>
  <c r="AU411" i="2661" s="1"/>
  <c r="B412" i="2661"/>
  <c r="AU412" i="2661" s="1"/>
  <c r="B413" i="2661"/>
  <c r="AU413" i="2661" s="1"/>
  <c r="B414" i="2661"/>
  <c r="AU414" i="2661" s="1"/>
  <c r="B415" i="2661"/>
  <c r="AU415" i="2661" s="1"/>
  <c r="B416" i="2661"/>
  <c r="AU416" i="2661" s="1"/>
  <c r="B417" i="2661"/>
  <c r="AU417" i="2661" s="1"/>
  <c r="B418" i="2661"/>
  <c r="AU418" i="2661" s="1"/>
  <c r="B419" i="2661"/>
  <c r="AU419" i="2661" s="1"/>
  <c r="B420" i="2661"/>
  <c r="AU420" i="2661" s="1"/>
  <c r="B421" i="2661"/>
  <c r="AU421" i="2661" s="1"/>
  <c r="B422" i="2661"/>
  <c r="AU422" i="2661" s="1"/>
  <c r="B423" i="2661"/>
  <c r="AU423" i="2661" s="1"/>
  <c r="B424" i="2661"/>
  <c r="AU424" i="2661" s="1"/>
  <c r="B425" i="2661"/>
  <c r="AU425" i="2661" s="1"/>
  <c r="B426" i="2661"/>
  <c r="AU426" i="2661" s="1"/>
  <c r="B427" i="2661"/>
  <c r="AU427" i="2661" s="1"/>
  <c r="B428" i="2661"/>
  <c r="AU428" i="2661" s="1"/>
  <c r="B429" i="2661"/>
  <c r="AU429" i="2661" s="1"/>
  <c r="B430" i="2661"/>
  <c r="AU430" i="2661" s="1"/>
  <c r="B431" i="2661"/>
  <c r="AU431" i="2661" s="1"/>
  <c r="B432" i="2661"/>
  <c r="AU432" i="2661" s="1"/>
  <c r="B433" i="2661"/>
  <c r="AU433" i="2661" s="1"/>
  <c r="B434" i="2661"/>
  <c r="AU434" i="2661" s="1"/>
  <c r="B435" i="2661"/>
  <c r="AU435" i="2661" s="1"/>
  <c r="B436" i="2661"/>
  <c r="AU436" i="2661" s="1"/>
  <c r="B437" i="2661"/>
  <c r="AU437" i="2661" s="1"/>
  <c r="B438" i="2661"/>
  <c r="AU438" i="2661" s="1"/>
  <c r="B439" i="2661"/>
  <c r="AU439" i="2661" s="1"/>
  <c r="B440" i="2661"/>
  <c r="AU440" i="2661" s="1"/>
  <c r="B441" i="2661"/>
  <c r="AU441" i="2661" s="1"/>
  <c r="B442" i="2661"/>
  <c r="AU442" i="2661" s="1"/>
  <c r="B443" i="2661"/>
  <c r="AU443" i="2661" s="1"/>
  <c r="B444" i="2661"/>
  <c r="AU444" i="2661" s="1"/>
  <c r="B445" i="2661"/>
  <c r="AU445" i="2661" s="1"/>
  <c r="B446" i="2661"/>
  <c r="AU446" i="2661" s="1"/>
  <c r="B447" i="2661"/>
  <c r="AU447" i="2661" s="1"/>
  <c r="B448" i="2661"/>
  <c r="AU448" i="2661" s="1"/>
  <c r="B449" i="2661"/>
  <c r="AU449" i="2661" s="1"/>
  <c r="B450" i="2661"/>
  <c r="AU450" i="2661" s="1"/>
  <c r="B451" i="2661"/>
  <c r="AU451" i="2661" s="1"/>
  <c r="B452" i="2661"/>
  <c r="AU452" i="2661" s="1"/>
  <c r="B453" i="2661"/>
  <c r="AU453" i="2661" s="1"/>
  <c r="B454" i="2661"/>
  <c r="AU454" i="2661" s="1"/>
  <c r="B455" i="2661"/>
  <c r="AU455" i="2661" s="1"/>
  <c r="B456" i="2661"/>
  <c r="AU456" i="2661" s="1"/>
  <c r="B457" i="2661"/>
  <c r="AU457" i="2661" s="1"/>
  <c r="B458" i="2661"/>
  <c r="AU458" i="2661" s="1"/>
  <c r="B459" i="2661"/>
  <c r="AU459" i="2661" s="1"/>
  <c r="B460" i="2661"/>
  <c r="AU460" i="2661" s="1"/>
  <c r="B461" i="2661"/>
  <c r="AU461" i="2661" s="1"/>
  <c r="B462" i="2661"/>
  <c r="AU462" i="2661" s="1"/>
  <c r="B463" i="2661"/>
  <c r="AU463" i="2661" s="1"/>
  <c r="B464" i="2661"/>
  <c r="AU464" i="2661" s="1"/>
  <c r="B465" i="2661"/>
  <c r="AU465" i="2661" s="1"/>
  <c r="B466" i="2661"/>
  <c r="AU466" i="2661" s="1"/>
  <c r="B467" i="2661"/>
  <c r="AU467" i="2661" s="1"/>
  <c r="B468" i="2661"/>
  <c r="AU468" i="2661" s="1"/>
  <c r="B469" i="2661"/>
  <c r="AU469" i="2661" s="1"/>
  <c r="B470" i="2661"/>
  <c r="AU470" i="2661" s="1"/>
  <c r="B471" i="2661"/>
  <c r="AU471" i="2661" s="1"/>
  <c r="B472" i="2661"/>
  <c r="AU472" i="2661" s="1"/>
  <c r="B473" i="2661"/>
  <c r="AU473" i="2661" s="1"/>
  <c r="B474" i="2661"/>
  <c r="AU474" i="2661" s="1"/>
  <c r="B475" i="2661"/>
  <c r="AU475" i="2661" s="1"/>
  <c r="B476" i="2661"/>
  <c r="AU476" i="2661" s="1"/>
  <c r="B477" i="2661"/>
  <c r="AU477" i="2661" s="1"/>
  <c r="B478" i="2661"/>
  <c r="AU478" i="2661" s="1"/>
  <c r="B479" i="2661"/>
  <c r="AU479" i="2661" s="1"/>
  <c r="B480" i="2661"/>
  <c r="AU480" i="2661" s="1"/>
  <c r="B481" i="2661"/>
  <c r="AU481" i="2661" s="1"/>
  <c r="B482" i="2661"/>
  <c r="AU482" i="2661" s="1"/>
  <c r="B483" i="2661"/>
  <c r="AU483" i="2661" s="1"/>
  <c r="B484" i="2661"/>
  <c r="AU484" i="2661" s="1"/>
  <c r="B485" i="2661"/>
  <c r="AU485" i="2661" s="1"/>
  <c r="B486" i="2661"/>
  <c r="AU486" i="2661" s="1"/>
  <c r="B487" i="2661"/>
  <c r="AU487" i="2661" s="1"/>
  <c r="B488" i="2661"/>
  <c r="AU488" i="2661" s="1"/>
  <c r="B489" i="2661"/>
  <c r="AU489" i="2661" s="1"/>
  <c r="B490" i="2661"/>
  <c r="AU490" i="2661" s="1"/>
  <c r="B491" i="2661"/>
  <c r="AU491" i="2661" s="1"/>
  <c r="B492" i="2661"/>
  <c r="AU492" i="2661" s="1"/>
  <c r="B493" i="2661"/>
  <c r="AU493" i="2661" s="1"/>
  <c r="B494" i="2661"/>
  <c r="AU494" i="2661" s="1"/>
  <c r="B495" i="2661"/>
  <c r="AU495" i="2661" s="1"/>
  <c r="B496" i="2661"/>
  <c r="AU496" i="2661" s="1"/>
  <c r="B497" i="2661"/>
  <c r="AU497" i="2661" s="1"/>
  <c r="B498" i="2661"/>
  <c r="AU498" i="2661" s="1"/>
  <c r="B499" i="2661"/>
  <c r="AU499" i="2661" s="1"/>
  <c r="B500" i="2661"/>
  <c r="AU500" i="2661" s="1"/>
  <c r="B501" i="2661"/>
  <c r="AU501" i="2661" s="1"/>
  <c r="B502" i="2661"/>
  <c r="AU502" i="2661" s="1"/>
  <c r="B503" i="2661"/>
  <c r="AU503" i="2661" s="1"/>
  <c r="B504" i="2661"/>
  <c r="AU504" i="2661" s="1"/>
  <c r="B505" i="2661"/>
  <c r="AU505" i="2661" s="1"/>
  <c r="B506" i="2661"/>
  <c r="AU506" i="2661" s="1"/>
  <c r="B507" i="2661"/>
  <c r="AU507" i="2661" s="1"/>
  <c r="B508" i="2661"/>
  <c r="AU508" i="2661" s="1"/>
  <c r="B509" i="2661"/>
  <c r="AU509" i="2661" s="1"/>
  <c r="B510" i="2661"/>
  <c r="AU510" i="2661" s="1"/>
  <c r="B511" i="2661"/>
  <c r="AU511" i="2661" s="1"/>
  <c r="B512" i="2661"/>
  <c r="AU512" i="2661" s="1"/>
  <c r="B513" i="2661"/>
  <c r="AU513" i="2661" s="1"/>
  <c r="B514" i="2661"/>
  <c r="AU514" i="2661" s="1"/>
  <c r="B515" i="2661"/>
  <c r="AU515" i="2661" s="1"/>
  <c r="B516" i="2661"/>
  <c r="AU516" i="2661" s="1"/>
  <c r="B517" i="2661"/>
  <c r="AU517" i="2661" s="1"/>
  <c r="B518" i="2661"/>
  <c r="AU518" i="2661" s="1"/>
  <c r="B519" i="2661"/>
  <c r="AU519" i="2661" s="1"/>
  <c r="B520" i="2661"/>
  <c r="AU520" i="2661" s="1"/>
  <c r="B521" i="2661"/>
  <c r="AU521" i="2661" s="1"/>
  <c r="B522" i="2661"/>
  <c r="AU522" i="2661" s="1"/>
  <c r="B523" i="2661"/>
  <c r="AU523" i="2661" s="1"/>
  <c r="B524" i="2661"/>
  <c r="AU524" i="2661" s="1"/>
  <c r="B525" i="2661"/>
  <c r="AU525" i="2661" s="1"/>
  <c r="B526" i="2661"/>
  <c r="AU526" i="2661" s="1"/>
  <c r="B527" i="2661"/>
  <c r="AU527" i="2661" s="1"/>
  <c r="B528" i="2661"/>
  <c r="AU528" i="2661" s="1"/>
  <c r="B529" i="2661"/>
  <c r="AU529" i="2661" s="1"/>
  <c r="B530" i="2661"/>
  <c r="AU530" i="2661" s="1"/>
  <c r="B531" i="2661"/>
  <c r="AU531" i="2661" s="1"/>
  <c r="B532" i="2661"/>
  <c r="AU532" i="2661" s="1"/>
  <c r="B533" i="2661"/>
  <c r="AU533" i="2661" s="1"/>
  <c r="B534" i="2661"/>
  <c r="AU534" i="2661" s="1"/>
  <c r="B535" i="2661"/>
  <c r="AU535" i="2661" s="1"/>
  <c r="B536" i="2661"/>
  <c r="AU536" i="2661" s="1"/>
  <c r="B537" i="2661"/>
  <c r="AU537" i="2661" s="1"/>
  <c r="B538" i="2661"/>
  <c r="AU538" i="2661" s="1"/>
  <c r="B539" i="2661"/>
  <c r="AU539" i="2661" s="1"/>
  <c r="B540" i="2661"/>
  <c r="AU540" i="2661" s="1"/>
  <c r="B541" i="2661"/>
  <c r="AU541" i="2661" s="1"/>
  <c r="B542" i="2661"/>
  <c r="AU542" i="2661" s="1"/>
  <c r="B543" i="2661"/>
  <c r="AU543" i="2661" s="1"/>
  <c r="B544" i="2661"/>
  <c r="AU544" i="2661" s="1"/>
  <c r="B545" i="2661"/>
  <c r="AU545" i="2661" s="1"/>
  <c r="B546" i="2661"/>
  <c r="AU546" i="2661" s="1"/>
  <c r="B547" i="2661"/>
  <c r="AU547" i="2661" s="1"/>
  <c r="B548" i="2661"/>
  <c r="AU548" i="2661" s="1"/>
  <c r="B549" i="2661"/>
  <c r="AU549" i="2661" s="1"/>
  <c r="B550" i="2661"/>
  <c r="AU550" i="2661" s="1"/>
  <c r="B551" i="2661"/>
  <c r="AU551" i="2661" s="1"/>
  <c r="B552" i="2661"/>
  <c r="AU552" i="2661" s="1"/>
  <c r="B553" i="2661"/>
  <c r="AU553" i="2661" s="1"/>
  <c r="B554" i="2661"/>
  <c r="AU554" i="2661" s="1"/>
  <c r="B555" i="2661"/>
  <c r="AU555" i="2661" s="1"/>
  <c r="B556" i="2661"/>
  <c r="AU556" i="2661" s="1"/>
  <c r="B557" i="2661"/>
  <c r="AU557" i="2661" s="1"/>
  <c r="B558" i="2661"/>
  <c r="AU558" i="2661" s="1"/>
  <c r="B559" i="2661"/>
  <c r="AU559" i="2661" s="1"/>
  <c r="B560" i="2661"/>
  <c r="AU560" i="2661" s="1"/>
  <c r="B561" i="2661"/>
  <c r="AU561" i="2661" s="1"/>
  <c r="B562" i="2661"/>
  <c r="AU562" i="2661" s="1"/>
  <c r="B563" i="2661"/>
  <c r="AU563" i="2661" s="1"/>
  <c r="B564" i="2661"/>
  <c r="AU564" i="2661" s="1"/>
  <c r="B565" i="2661"/>
  <c r="AU565" i="2661" s="1"/>
  <c r="B566" i="2661"/>
  <c r="AU566" i="2661" s="1"/>
  <c r="B567" i="2661"/>
  <c r="AU567" i="2661" s="1"/>
  <c r="B568" i="2661"/>
  <c r="AU568" i="2661" s="1"/>
  <c r="B569" i="2661"/>
  <c r="AU569" i="2661" s="1"/>
  <c r="B570" i="2661"/>
  <c r="AU570" i="2661" s="1"/>
  <c r="B571" i="2661"/>
  <c r="AU571" i="2661" s="1"/>
  <c r="B572" i="2661"/>
  <c r="AU572" i="2661" s="1"/>
  <c r="B573" i="2661"/>
  <c r="AU573" i="2661" s="1"/>
  <c r="B574" i="2661"/>
  <c r="AU574" i="2661" s="1"/>
  <c r="B575" i="2661"/>
  <c r="AU575" i="2661" s="1"/>
  <c r="B576" i="2661"/>
  <c r="AU576" i="2661" s="1"/>
  <c r="B577" i="2661"/>
  <c r="AU577" i="2661" s="1"/>
  <c r="B578" i="2661"/>
  <c r="AU578" i="2661" s="1"/>
  <c r="B579" i="2661"/>
  <c r="AU579" i="2661" s="1"/>
  <c r="B580" i="2661"/>
  <c r="AU580" i="2661" s="1"/>
  <c r="B581" i="2661"/>
  <c r="AU581" i="2661" s="1"/>
  <c r="B582" i="2661"/>
  <c r="AU582" i="2661" s="1"/>
  <c r="B583" i="2661"/>
  <c r="AU583" i="2661" s="1"/>
  <c r="B584" i="2661"/>
  <c r="AU584" i="2661" s="1"/>
  <c r="B585" i="2661"/>
  <c r="AU585" i="2661" s="1"/>
  <c r="B586" i="2661"/>
  <c r="AU586" i="2661" s="1"/>
  <c r="B587" i="2661"/>
  <c r="AU587" i="2661" s="1"/>
  <c r="B588" i="2661"/>
  <c r="AU588" i="2661" s="1"/>
  <c r="B589" i="2661"/>
  <c r="AU589" i="2661" s="1"/>
  <c r="B590" i="2661"/>
  <c r="AU590" i="2661" s="1"/>
  <c r="B591" i="2661"/>
  <c r="AU591" i="2661" s="1"/>
  <c r="B592" i="2661"/>
  <c r="AU592" i="2661" s="1"/>
  <c r="B593" i="2661"/>
  <c r="AU593" i="2661" s="1"/>
  <c r="B594" i="2661"/>
  <c r="AU594" i="2661" s="1"/>
  <c r="B595" i="2661"/>
  <c r="AU595" i="2661" s="1"/>
  <c r="B596" i="2661"/>
  <c r="AU596" i="2661" s="1"/>
  <c r="B597" i="2661"/>
  <c r="AU597" i="2661" s="1"/>
  <c r="B598" i="2661"/>
  <c r="AU598" i="2661" s="1"/>
  <c r="B599" i="2661"/>
  <c r="AU599" i="2661" s="1"/>
  <c r="B600" i="2661"/>
  <c r="AU600" i="2661" s="1"/>
  <c r="B601" i="2661"/>
  <c r="AU601" i="2661" s="1"/>
  <c r="B602" i="2661"/>
  <c r="AU602" i="2661" s="1"/>
  <c r="B603" i="2661"/>
  <c r="AU603" i="2661" s="1"/>
  <c r="B604" i="2661"/>
  <c r="AU604" i="2661" s="1"/>
  <c r="B605" i="2661"/>
  <c r="AU605" i="2661" s="1"/>
  <c r="B606" i="2661"/>
  <c r="AU606" i="2661" s="1"/>
  <c r="B607" i="2661"/>
  <c r="AU607" i="2661" s="1"/>
  <c r="B608" i="2661"/>
  <c r="AU608" i="2661" s="1"/>
  <c r="B609" i="2661"/>
  <c r="AU609" i="2661" s="1"/>
  <c r="B610" i="2661"/>
  <c r="AU610" i="2661" s="1"/>
  <c r="B611" i="2661"/>
  <c r="AU611" i="2661" s="1"/>
  <c r="B612" i="2661"/>
  <c r="AU612" i="2661" s="1"/>
  <c r="B613" i="2661"/>
  <c r="AU613" i="2661" s="1"/>
  <c r="B614" i="2661"/>
  <c r="AU614" i="2661" s="1"/>
  <c r="B615" i="2661"/>
  <c r="AU615" i="2661" s="1"/>
  <c r="B616" i="2661"/>
  <c r="AU616" i="2661" s="1"/>
  <c r="B617" i="2661"/>
  <c r="AU617" i="2661" s="1"/>
  <c r="B618" i="2661"/>
  <c r="AU618" i="2661" s="1"/>
  <c r="B619" i="2661"/>
  <c r="AU619" i="2661" s="1"/>
  <c r="B620" i="2661"/>
  <c r="AU620" i="2661" s="1"/>
  <c r="B621" i="2661"/>
  <c r="AU621" i="2661" s="1"/>
  <c r="B622" i="2661"/>
  <c r="AU622" i="2661" s="1"/>
  <c r="B623" i="2661"/>
  <c r="AU623" i="2661" s="1"/>
  <c r="B624" i="2661"/>
  <c r="AU624" i="2661" s="1"/>
  <c r="B625" i="2661"/>
  <c r="AU625" i="2661" s="1"/>
  <c r="B626" i="2661"/>
  <c r="AU626" i="2661" s="1"/>
  <c r="B627" i="2661"/>
  <c r="AU627" i="2661" s="1"/>
  <c r="B628" i="2661"/>
  <c r="AU628" i="2661" s="1"/>
  <c r="B629" i="2661"/>
  <c r="AU629" i="2661" s="1"/>
  <c r="B630" i="2661"/>
  <c r="AU630" i="2661" s="1"/>
  <c r="B631" i="2661"/>
  <c r="AU631" i="2661" s="1"/>
  <c r="B632" i="2661"/>
  <c r="AU632" i="2661" s="1"/>
  <c r="B633" i="2661"/>
  <c r="AU633" i="2661" s="1"/>
  <c r="B634" i="2661"/>
  <c r="AU634" i="2661" s="1"/>
  <c r="B635" i="2661"/>
  <c r="AU635" i="2661" s="1"/>
  <c r="B636" i="2661"/>
  <c r="AU636" i="2661" s="1"/>
  <c r="B637" i="2661"/>
  <c r="AU637" i="2661" s="1"/>
  <c r="B638" i="2661"/>
  <c r="AU638" i="2661" s="1"/>
  <c r="B639" i="2661"/>
  <c r="AU639" i="2661" s="1"/>
  <c r="B640" i="2661"/>
  <c r="AU640" i="2661" s="1"/>
  <c r="B641" i="2661"/>
  <c r="AU641" i="2661" s="1"/>
  <c r="B642" i="2661"/>
  <c r="AU642" i="2661" s="1"/>
  <c r="B643" i="2661"/>
  <c r="AU643" i="2661" s="1"/>
  <c r="B644" i="2661"/>
  <c r="AU644" i="2661" s="1"/>
  <c r="B645" i="2661"/>
  <c r="AU645" i="2661" s="1"/>
  <c r="B646" i="2661"/>
  <c r="AU646" i="2661" s="1"/>
  <c r="B647" i="2661"/>
  <c r="AU647" i="2661" s="1"/>
  <c r="B648" i="2661"/>
  <c r="AU648" i="2661" s="1"/>
  <c r="B649" i="2661"/>
  <c r="AU649" i="2661" s="1"/>
  <c r="B650" i="2661"/>
  <c r="AU650" i="2661" s="1"/>
  <c r="B651" i="2661"/>
  <c r="AU651" i="2661" s="1"/>
  <c r="B652" i="2661"/>
  <c r="AU652" i="2661" s="1"/>
  <c r="B653" i="2661"/>
  <c r="AU653" i="2661" s="1"/>
  <c r="B654" i="2661"/>
  <c r="AU654" i="2661" s="1"/>
  <c r="B655" i="2661"/>
  <c r="AU655" i="2661" s="1"/>
  <c r="B656" i="2661"/>
  <c r="AU656" i="2661" s="1"/>
  <c r="B657" i="2661"/>
  <c r="AU657" i="2661" s="1"/>
  <c r="B658" i="2661"/>
  <c r="AU658" i="2661" s="1"/>
  <c r="B659" i="2661"/>
  <c r="AU659" i="2661" s="1"/>
  <c r="B660" i="2661"/>
  <c r="AU660" i="2661" s="1"/>
  <c r="B661" i="2661"/>
  <c r="AU661" i="2661" s="1"/>
  <c r="B662" i="2661"/>
  <c r="AU662" i="2661" s="1"/>
  <c r="B663" i="2661"/>
  <c r="AU663" i="2661" s="1"/>
  <c r="B664" i="2661"/>
  <c r="AU664" i="2661" s="1"/>
  <c r="B665" i="2661"/>
  <c r="AU665" i="2661" s="1"/>
  <c r="B666" i="2661"/>
  <c r="AU666" i="2661" s="1"/>
  <c r="B667" i="2661"/>
  <c r="AU667" i="2661" s="1"/>
  <c r="B668" i="2661"/>
  <c r="AU668" i="2661" s="1"/>
  <c r="B669" i="2661"/>
  <c r="AU669" i="2661" s="1"/>
  <c r="B670" i="2661"/>
  <c r="AU670" i="2661" s="1"/>
  <c r="B671" i="2661"/>
  <c r="AU671" i="2661" s="1"/>
  <c r="B672" i="2661"/>
  <c r="AU672" i="2661" s="1"/>
  <c r="B673" i="2661"/>
  <c r="AU673" i="2661" s="1"/>
  <c r="B674" i="2661"/>
  <c r="AU674" i="2661" s="1"/>
  <c r="B675" i="2661"/>
  <c r="AU675" i="2661" s="1"/>
  <c r="B676" i="2661"/>
  <c r="AU676" i="2661" s="1"/>
  <c r="B677" i="2661"/>
  <c r="AU677" i="2661" s="1"/>
  <c r="B678" i="2661"/>
  <c r="AU678" i="2661" s="1"/>
  <c r="B679" i="2661"/>
  <c r="AU679" i="2661" s="1"/>
  <c r="B680" i="2661"/>
  <c r="AU680" i="2661" s="1"/>
  <c r="B681" i="2661"/>
  <c r="AU681" i="2661" s="1"/>
  <c r="B682" i="2661"/>
  <c r="AU682" i="2661" s="1"/>
  <c r="B683" i="2661"/>
  <c r="AU683" i="2661" s="1"/>
  <c r="B684" i="2661"/>
  <c r="AU684" i="2661" s="1"/>
  <c r="B685" i="2661"/>
  <c r="AU685" i="2661" s="1"/>
  <c r="B686" i="2661"/>
  <c r="AU686" i="2661" s="1"/>
  <c r="B687" i="2661"/>
  <c r="AU687" i="2661" s="1"/>
  <c r="B688" i="2661"/>
  <c r="AU688" i="2661" s="1"/>
  <c r="B689" i="2661"/>
  <c r="AU689" i="2661" s="1"/>
  <c r="B690" i="2661"/>
  <c r="AU690" i="2661" s="1"/>
  <c r="B691" i="2661"/>
  <c r="AU691" i="2661" s="1"/>
  <c r="B692" i="2661"/>
  <c r="AU692" i="2661" s="1"/>
  <c r="B693" i="2661"/>
  <c r="AU693" i="2661" s="1"/>
  <c r="B694" i="2661"/>
  <c r="AU694" i="2661" s="1"/>
  <c r="B695" i="2661"/>
  <c r="AU695" i="2661" s="1"/>
  <c r="B696" i="2661"/>
  <c r="AU696" i="2661" s="1"/>
  <c r="B697" i="2661"/>
  <c r="AU697" i="2661" s="1"/>
  <c r="B698" i="2661"/>
  <c r="AU698" i="2661" s="1"/>
  <c r="B699" i="2661"/>
  <c r="AU699" i="2661" s="1"/>
  <c r="B700" i="2661"/>
  <c r="AU700" i="2661" s="1"/>
  <c r="B701" i="2661"/>
  <c r="AU701" i="2661" s="1"/>
  <c r="B702" i="2661"/>
  <c r="AU702" i="2661" s="1"/>
  <c r="B703" i="2661"/>
  <c r="AU703" i="2661" s="1"/>
  <c r="B704" i="2661"/>
  <c r="AU704" i="2661" s="1"/>
  <c r="B705" i="2661"/>
  <c r="AU705" i="2661" s="1"/>
  <c r="B706" i="2661"/>
  <c r="AU706" i="2661" s="1"/>
  <c r="B707" i="2661"/>
  <c r="AU707" i="2661" s="1"/>
  <c r="B708" i="2661"/>
  <c r="AU708" i="2661" s="1"/>
  <c r="B709" i="2661"/>
  <c r="AU709" i="2661" s="1"/>
  <c r="B710" i="2661"/>
  <c r="AU710" i="2661" s="1"/>
  <c r="B711" i="2661"/>
  <c r="AU711" i="2661" s="1"/>
  <c r="B712" i="2661"/>
  <c r="AU712" i="2661" s="1"/>
  <c r="B713" i="2661"/>
  <c r="AU713" i="2661" s="1"/>
  <c r="B714" i="2661"/>
  <c r="AU714" i="2661" s="1"/>
  <c r="B715" i="2661"/>
  <c r="AU715" i="2661" s="1"/>
  <c r="B716" i="2661"/>
  <c r="AU716" i="2661" s="1"/>
  <c r="B717" i="2661"/>
  <c r="AU717" i="2661" s="1"/>
  <c r="B718" i="2661"/>
  <c r="AU718" i="2661" s="1"/>
  <c r="B719" i="2661"/>
  <c r="AU719" i="2661" s="1"/>
  <c r="B720" i="2661"/>
  <c r="AU720" i="2661" s="1"/>
  <c r="B721" i="2661"/>
  <c r="AU721" i="2661" s="1"/>
  <c r="B722" i="2661"/>
  <c r="AU722" i="2661" s="1"/>
  <c r="B723" i="2661"/>
  <c r="AU723" i="2661" s="1"/>
  <c r="B724" i="2661"/>
  <c r="AU724" i="2661" s="1"/>
  <c r="B725" i="2661"/>
  <c r="AU725" i="2661" s="1"/>
  <c r="B726" i="2661"/>
  <c r="AU726" i="2661" s="1"/>
  <c r="B727" i="2661"/>
  <c r="AU727" i="2661" s="1"/>
  <c r="B728" i="2661"/>
  <c r="AU728" i="2661" s="1"/>
  <c r="B729" i="2661"/>
  <c r="AU729" i="2661" s="1"/>
  <c r="B730" i="2661"/>
  <c r="AU730" i="2661" s="1"/>
  <c r="B731" i="2661"/>
  <c r="AU731" i="2661" s="1"/>
  <c r="B732" i="2661"/>
  <c r="AU732" i="2661" s="1"/>
  <c r="B733" i="2661"/>
  <c r="AU733" i="2661" s="1"/>
  <c r="B734" i="2661"/>
  <c r="AU734" i="2661" s="1"/>
  <c r="B735" i="2661"/>
  <c r="AU735" i="2661" s="1"/>
  <c r="B736" i="2661"/>
  <c r="AU736" i="2661" s="1"/>
  <c r="B737" i="2661"/>
  <c r="AU737" i="2661" s="1"/>
  <c r="B738" i="2661"/>
  <c r="AU738" i="2661" s="1"/>
  <c r="B739" i="2661"/>
  <c r="AU739" i="2661" s="1"/>
  <c r="B740" i="2661"/>
  <c r="AU740" i="2661" s="1"/>
  <c r="B741" i="2661"/>
  <c r="AU741" i="2661" s="1"/>
  <c r="B742" i="2661"/>
  <c r="AU742" i="2661" s="1"/>
  <c r="B743" i="2661"/>
  <c r="AU743" i="2661" s="1"/>
  <c r="B744" i="2661"/>
  <c r="AU744" i="2661" s="1"/>
  <c r="B745" i="2661"/>
  <c r="AU745" i="2661" s="1"/>
  <c r="B746" i="2661"/>
  <c r="AU746" i="2661" s="1"/>
  <c r="B747" i="2661"/>
  <c r="AU747" i="2661" s="1"/>
  <c r="B748" i="2661"/>
  <c r="AU748" i="2661" s="1"/>
  <c r="B749" i="2661"/>
  <c r="AU749" i="2661" s="1"/>
  <c r="B750" i="2661"/>
  <c r="AU750" i="2661" s="1"/>
  <c r="B751" i="2661"/>
  <c r="AU751" i="2661" s="1"/>
  <c r="B752" i="2661"/>
  <c r="AU752" i="2661" s="1"/>
  <c r="B753" i="2661"/>
  <c r="AU753" i="2661" s="1"/>
  <c r="B754" i="2661"/>
  <c r="AU754" i="2661" s="1"/>
  <c r="B755" i="2661"/>
  <c r="AU755" i="2661" s="1"/>
  <c r="B756" i="2661"/>
  <c r="AU756" i="2661" s="1"/>
  <c r="B757" i="2661"/>
  <c r="AU757" i="2661" s="1"/>
  <c r="B758" i="2661"/>
  <c r="AU758" i="2661" s="1"/>
  <c r="B759" i="2661"/>
  <c r="AU759" i="2661" s="1"/>
  <c r="B760" i="2661"/>
  <c r="AU760" i="2661" s="1"/>
  <c r="B761" i="2661"/>
  <c r="AU761" i="2661" s="1"/>
  <c r="B762" i="2661"/>
  <c r="AU762" i="2661" s="1"/>
  <c r="B763" i="2661"/>
  <c r="AU763" i="2661" s="1"/>
  <c r="B764" i="2661"/>
  <c r="AU764" i="2661" s="1"/>
  <c r="B765" i="2661"/>
  <c r="AU765" i="2661" s="1"/>
  <c r="B766" i="2661"/>
  <c r="AU766" i="2661" s="1"/>
  <c r="B767" i="2661"/>
  <c r="AU767" i="2661" s="1"/>
  <c r="B768" i="2661"/>
  <c r="AU768" i="2661" s="1"/>
  <c r="B769" i="2661"/>
  <c r="AU769" i="2661" s="1"/>
  <c r="B770" i="2661"/>
  <c r="AU770" i="2661" s="1"/>
  <c r="B771" i="2661"/>
  <c r="AU771" i="2661" s="1"/>
  <c r="B772" i="2661"/>
  <c r="AU772" i="2661" s="1"/>
  <c r="B773" i="2661"/>
  <c r="AU773" i="2661" s="1"/>
  <c r="B774" i="2661"/>
  <c r="AU774" i="2661" s="1"/>
  <c r="B775" i="2661"/>
  <c r="AU775" i="2661" s="1"/>
  <c r="B776" i="2661"/>
  <c r="AU776" i="2661" s="1"/>
  <c r="B777" i="2661"/>
  <c r="AU777" i="2661" s="1"/>
  <c r="B778" i="2661"/>
  <c r="AU778" i="2661" s="1"/>
  <c r="B779" i="2661"/>
  <c r="AU779" i="2661" s="1"/>
  <c r="B780" i="2661"/>
  <c r="AU780" i="2661" s="1"/>
  <c r="B781" i="2661"/>
  <c r="AU781" i="2661" s="1"/>
  <c r="B782" i="2661"/>
  <c r="AU782" i="2661" s="1"/>
  <c r="B783" i="2661"/>
  <c r="AU783" i="2661" s="1"/>
  <c r="B784" i="2661"/>
  <c r="AU784" i="2661" s="1"/>
  <c r="B785" i="2661"/>
  <c r="AU785" i="2661" s="1"/>
  <c r="B786" i="2661"/>
  <c r="AU786" i="2661" s="1"/>
  <c r="B787" i="2661"/>
  <c r="AU787" i="2661" s="1"/>
  <c r="B788" i="2661"/>
  <c r="AU788" i="2661" s="1"/>
  <c r="B789" i="2661"/>
  <c r="AU789" i="2661" s="1"/>
  <c r="B790" i="2661"/>
  <c r="AU790" i="2661" s="1"/>
  <c r="B791" i="2661"/>
  <c r="AU791" i="2661" s="1"/>
  <c r="B792" i="2661"/>
  <c r="AU792" i="2661" s="1"/>
  <c r="B793" i="2661"/>
  <c r="AU793" i="2661" s="1"/>
  <c r="B794" i="2661"/>
  <c r="AU794" i="2661" s="1"/>
  <c r="B795" i="2661"/>
  <c r="AU795" i="2661" s="1"/>
  <c r="B796" i="2661"/>
  <c r="AU796" i="2661" s="1"/>
  <c r="B797" i="2661"/>
  <c r="AU797" i="2661" s="1"/>
  <c r="B798" i="2661"/>
  <c r="AU798" i="2661" s="1"/>
  <c r="B799" i="2661"/>
  <c r="AU799" i="2661" s="1"/>
  <c r="B800" i="2661"/>
  <c r="AU800" i="2661" s="1"/>
  <c r="B801" i="2661"/>
  <c r="AU801" i="2661" s="1"/>
  <c r="B802" i="2661"/>
  <c r="AU802" i="2661" s="1"/>
  <c r="B803" i="2661"/>
  <c r="AU803" i="2661" s="1"/>
  <c r="B804" i="2661"/>
  <c r="AU804" i="2661" s="1"/>
  <c r="B805" i="2661"/>
  <c r="AU805" i="2661" s="1"/>
  <c r="B806" i="2661"/>
  <c r="AU806" i="2661" s="1"/>
  <c r="B807" i="2661"/>
  <c r="AU807" i="2661" s="1"/>
  <c r="B808" i="2661"/>
  <c r="AU808" i="2661" s="1"/>
  <c r="B809" i="2661"/>
  <c r="AU809" i="2661" s="1"/>
  <c r="B810" i="2661"/>
  <c r="AU810" i="2661" s="1"/>
  <c r="B811" i="2661"/>
  <c r="AU811" i="2661" s="1"/>
  <c r="B812" i="2661"/>
  <c r="AU812" i="2661" s="1"/>
  <c r="B813" i="2661"/>
  <c r="AU813" i="2661" s="1"/>
  <c r="B814" i="2661"/>
  <c r="AU814" i="2661" s="1"/>
  <c r="B815" i="2661"/>
  <c r="AU815" i="2661" s="1"/>
  <c r="B816" i="2661"/>
  <c r="AU816" i="2661" s="1"/>
  <c r="B817" i="2661"/>
  <c r="AU817" i="2661" s="1"/>
  <c r="B818" i="2661"/>
  <c r="AU818" i="2661" s="1"/>
  <c r="B819" i="2661"/>
  <c r="AU819" i="2661" s="1"/>
  <c r="B820" i="2661"/>
  <c r="AU820" i="2661" s="1"/>
  <c r="B821" i="2661"/>
  <c r="AU821" i="2661" s="1"/>
  <c r="B822" i="2661"/>
  <c r="AU822" i="2661" s="1"/>
  <c r="B823" i="2661"/>
  <c r="AU823" i="2661" s="1"/>
  <c r="B824" i="2661"/>
  <c r="AU824" i="2661" s="1"/>
  <c r="B825" i="2661"/>
  <c r="AU825" i="2661" s="1"/>
  <c r="B826" i="2661"/>
  <c r="AU826" i="2661" s="1"/>
  <c r="B827" i="2661"/>
  <c r="AU827" i="2661" s="1"/>
  <c r="B828" i="2661"/>
  <c r="AU828" i="2661" s="1"/>
  <c r="B829" i="2661"/>
  <c r="AU829" i="2661" s="1"/>
  <c r="B830" i="2661"/>
  <c r="AU830" i="2661" s="1"/>
  <c r="B831" i="2661"/>
  <c r="AU831" i="2661" s="1"/>
  <c r="B832" i="2661"/>
  <c r="AU832" i="2661" s="1"/>
  <c r="B833" i="2661"/>
  <c r="AU833" i="2661" s="1"/>
  <c r="B834" i="2661"/>
  <c r="AU834" i="2661" s="1"/>
  <c r="B835" i="2661"/>
  <c r="AU835" i="2661" s="1"/>
  <c r="B836" i="2661"/>
  <c r="AU836" i="2661" s="1"/>
  <c r="B837" i="2661"/>
  <c r="AU837" i="2661" s="1"/>
  <c r="B838" i="2661"/>
  <c r="AU838" i="2661" s="1"/>
  <c r="B839" i="2661"/>
  <c r="AU839" i="2661" s="1"/>
  <c r="B840" i="2661"/>
  <c r="AU840" i="2661" s="1"/>
  <c r="B841" i="2661"/>
  <c r="AU841" i="2661" s="1"/>
  <c r="B842" i="2661"/>
  <c r="AU842" i="2661" s="1"/>
  <c r="B843" i="2661"/>
  <c r="AU843" i="2661" s="1"/>
  <c r="B844" i="2661"/>
  <c r="AU844" i="2661" s="1"/>
  <c r="B845" i="2661"/>
  <c r="AU845" i="2661" s="1"/>
  <c r="B846" i="2661"/>
  <c r="AU846" i="2661" s="1"/>
  <c r="B847" i="2661"/>
  <c r="AU847" i="2661" s="1"/>
  <c r="B848" i="2661"/>
  <c r="AU848" i="2661" s="1"/>
  <c r="B849" i="2661"/>
  <c r="AU849" i="2661" s="1"/>
  <c r="B850" i="2661"/>
  <c r="AU850" i="2661" s="1"/>
  <c r="B851" i="2661"/>
  <c r="AU851" i="2661" s="1"/>
  <c r="B852" i="2661"/>
  <c r="AU852" i="2661" s="1"/>
  <c r="B853" i="2661"/>
  <c r="AU853" i="2661" s="1"/>
  <c r="B854" i="2661"/>
  <c r="AU854" i="2661" s="1"/>
  <c r="B855" i="2661"/>
  <c r="AU855" i="2661" s="1"/>
  <c r="B856" i="2661"/>
  <c r="AU856" i="2661" s="1"/>
  <c r="B857" i="2661"/>
  <c r="AU857" i="2661" s="1"/>
  <c r="B858" i="2661"/>
  <c r="AU858" i="2661" s="1"/>
  <c r="B859" i="2661"/>
  <c r="AU859" i="2661" s="1"/>
  <c r="B860" i="2661"/>
  <c r="AU860" i="2661" s="1"/>
  <c r="B861" i="2661"/>
  <c r="AU861" i="2661" s="1"/>
  <c r="B862" i="2661"/>
  <c r="AU862" i="2661" s="1"/>
  <c r="B863" i="2661"/>
  <c r="AU863" i="2661" s="1"/>
  <c r="B864" i="2661"/>
  <c r="AU864" i="2661" s="1"/>
  <c r="B865" i="2661"/>
  <c r="AU865" i="2661" s="1"/>
  <c r="B866" i="2661"/>
  <c r="AU866" i="2661" s="1"/>
  <c r="B867" i="2661"/>
  <c r="AU867" i="2661" s="1"/>
  <c r="B868" i="2661"/>
  <c r="AU868" i="2661" s="1"/>
  <c r="B869" i="2661"/>
  <c r="AU869" i="2661" s="1"/>
  <c r="B870" i="2661"/>
  <c r="AU870" i="2661" s="1"/>
  <c r="B871" i="2661"/>
  <c r="AU871" i="2661" s="1"/>
  <c r="B872" i="2661"/>
  <c r="AU872" i="2661" s="1"/>
  <c r="B873" i="2661"/>
  <c r="AU873" i="2661" s="1"/>
  <c r="B874" i="2661"/>
  <c r="AU874" i="2661" s="1"/>
  <c r="B875" i="2661"/>
  <c r="AU875" i="2661" s="1"/>
  <c r="B876" i="2661"/>
  <c r="AU876" i="2661" s="1"/>
  <c r="B877" i="2661"/>
  <c r="AU877" i="2661" s="1"/>
  <c r="B878" i="2661"/>
  <c r="AU878" i="2661" s="1"/>
  <c r="B879" i="2661"/>
  <c r="AU879" i="2661" s="1"/>
  <c r="B880" i="2661"/>
  <c r="AU880" i="2661" s="1"/>
  <c r="B881" i="2661"/>
  <c r="AU881" i="2661" s="1"/>
  <c r="B882" i="2661"/>
  <c r="AU882" i="2661" s="1"/>
  <c r="B883" i="2661"/>
  <c r="AU883" i="2661" s="1"/>
  <c r="B884" i="2661"/>
  <c r="AU884" i="2661" s="1"/>
  <c r="B885" i="2661"/>
  <c r="AU885" i="2661" s="1"/>
  <c r="B886" i="2661"/>
  <c r="AU886" i="2661" s="1"/>
  <c r="B887" i="2661"/>
  <c r="AU887" i="2661" s="1"/>
  <c r="B888" i="2661"/>
  <c r="AU888" i="2661" s="1"/>
  <c r="B889" i="2661"/>
  <c r="AU889" i="2661" s="1"/>
  <c r="B890" i="2661"/>
  <c r="AU890" i="2661" s="1"/>
  <c r="B891" i="2661"/>
  <c r="AU891" i="2661" s="1"/>
  <c r="B892" i="2661"/>
  <c r="AU892" i="2661" s="1"/>
  <c r="B893" i="2661"/>
  <c r="AU893" i="2661" s="1"/>
  <c r="B894" i="2661"/>
  <c r="AU894" i="2661" s="1"/>
  <c r="B895" i="2661"/>
  <c r="AU895" i="2661" s="1"/>
  <c r="B896" i="2661"/>
  <c r="AU896" i="2661" s="1"/>
  <c r="B897" i="2661"/>
  <c r="AU897" i="2661" s="1"/>
  <c r="B898" i="2661"/>
  <c r="AU898" i="2661" s="1"/>
  <c r="B899" i="2661"/>
  <c r="AU899" i="2661" s="1"/>
  <c r="B900" i="2661"/>
  <c r="AU900" i="2661" s="1"/>
  <c r="B901" i="2661"/>
  <c r="AU901" i="2661" s="1"/>
  <c r="B902" i="2661"/>
  <c r="AU902" i="2661" s="1"/>
  <c r="B903" i="2661"/>
  <c r="AU903" i="2661" s="1"/>
  <c r="B904" i="2661"/>
  <c r="AU904" i="2661" s="1"/>
  <c r="B905" i="2661"/>
  <c r="AU905" i="2661" s="1"/>
  <c r="B906" i="2661"/>
  <c r="AU906" i="2661" s="1"/>
  <c r="B907" i="2661"/>
  <c r="AU907" i="2661" s="1"/>
  <c r="B908" i="2661"/>
  <c r="AU908" i="2661" s="1"/>
  <c r="B909" i="2661"/>
  <c r="AU909" i="2661" s="1"/>
  <c r="B910" i="2661"/>
  <c r="AU910" i="2661" s="1"/>
  <c r="B911" i="2661"/>
  <c r="AU911" i="2661" s="1"/>
  <c r="B912" i="2661"/>
  <c r="AU912" i="2661" s="1"/>
  <c r="B913" i="2661"/>
  <c r="AU913" i="2661" s="1"/>
  <c r="B914" i="2661"/>
  <c r="AU914" i="2661" s="1"/>
  <c r="B915" i="2661"/>
  <c r="AU915" i="2661" s="1"/>
  <c r="B916" i="2661"/>
  <c r="AU916" i="2661" s="1"/>
  <c r="B917" i="2661"/>
  <c r="AU917" i="2661" s="1"/>
  <c r="B918" i="2661"/>
  <c r="AU918" i="2661" s="1"/>
  <c r="B919" i="2661"/>
  <c r="AU919" i="2661" s="1"/>
  <c r="B920" i="2661"/>
  <c r="AU920" i="2661" s="1"/>
  <c r="B921" i="2661"/>
  <c r="AU921" i="2661" s="1"/>
  <c r="B922" i="2661"/>
  <c r="AU922" i="2661" s="1"/>
  <c r="B923" i="2661"/>
  <c r="AU923" i="2661" s="1"/>
  <c r="B924" i="2661"/>
  <c r="AU924" i="2661" s="1"/>
  <c r="B925" i="2661"/>
  <c r="AU925" i="2661" s="1"/>
  <c r="B926" i="2661"/>
  <c r="AU926" i="2661" s="1"/>
  <c r="B927" i="2661"/>
  <c r="AU927" i="2661" s="1"/>
  <c r="B928" i="2661"/>
  <c r="AU928" i="2661" s="1"/>
  <c r="B929" i="2661"/>
  <c r="AU929" i="2661" s="1"/>
  <c r="B930" i="2661"/>
  <c r="AU930" i="2661" s="1"/>
  <c r="B931" i="2661"/>
  <c r="AU931" i="2661" s="1"/>
  <c r="B932" i="2661"/>
  <c r="AU932" i="2661" s="1"/>
  <c r="B933" i="2661"/>
  <c r="AU933" i="2661" s="1"/>
  <c r="B934" i="2661"/>
  <c r="AU934" i="2661" s="1"/>
  <c r="B935" i="2661"/>
  <c r="AU935" i="2661" s="1"/>
  <c r="B936" i="2661"/>
  <c r="AU936" i="2661" s="1"/>
  <c r="B937" i="2661"/>
  <c r="AU937" i="2661" s="1"/>
  <c r="B938" i="2661"/>
  <c r="AU938" i="2661" s="1"/>
  <c r="B939" i="2661"/>
  <c r="AU939" i="2661" s="1"/>
  <c r="B940" i="2661"/>
  <c r="AU940" i="2661" s="1"/>
  <c r="B941" i="2661"/>
  <c r="AU941" i="2661" s="1"/>
  <c r="B942" i="2661"/>
  <c r="AU942" i="2661" s="1"/>
  <c r="B943" i="2661"/>
  <c r="AU943" i="2661" s="1"/>
  <c r="B944" i="2661"/>
  <c r="AU944" i="2661" s="1"/>
  <c r="B945" i="2661"/>
  <c r="AU945" i="2661" s="1"/>
  <c r="B946" i="2661"/>
  <c r="AU946" i="2661" s="1"/>
  <c r="B947" i="2661"/>
  <c r="AU947" i="2661" s="1"/>
  <c r="B948" i="2661"/>
  <c r="AU948" i="2661" s="1"/>
  <c r="B949" i="2661"/>
  <c r="AU949" i="2661" s="1"/>
  <c r="B950" i="2661"/>
  <c r="AU950" i="2661" s="1"/>
  <c r="B951" i="2661"/>
  <c r="AU951" i="2661" s="1"/>
  <c r="B952" i="2661"/>
  <c r="AU952" i="2661" s="1"/>
  <c r="B953" i="2661"/>
  <c r="AU953" i="2661" s="1"/>
  <c r="B954" i="2661"/>
  <c r="AU954" i="2661" s="1"/>
  <c r="B955" i="2661"/>
  <c r="AU955" i="2661" s="1"/>
  <c r="B956" i="2661"/>
  <c r="AU956" i="2661" s="1"/>
  <c r="B957" i="2661"/>
  <c r="AU957" i="2661" s="1"/>
  <c r="B958" i="2661"/>
  <c r="AU958" i="2661" s="1"/>
  <c r="B959" i="2661"/>
  <c r="AU959" i="2661" s="1"/>
  <c r="B960" i="2661"/>
  <c r="AU960" i="2661" s="1"/>
  <c r="B961" i="2661"/>
  <c r="AU961" i="2661" s="1"/>
  <c r="B962" i="2661"/>
  <c r="AU962" i="2661" s="1"/>
  <c r="B963" i="2661"/>
  <c r="AU963" i="2661" s="1"/>
  <c r="B964" i="2661"/>
  <c r="AU964" i="2661" s="1"/>
  <c r="B965" i="2661"/>
  <c r="AU965" i="2661" s="1"/>
  <c r="B966" i="2661"/>
  <c r="AU966" i="2661" s="1"/>
  <c r="B967" i="2661"/>
  <c r="AU967" i="2661" s="1"/>
  <c r="B968" i="2661"/>
  <c r="AU968" i="2661" s="1"/>
  <c r="B969" i="2661"/>
  <c r="AU969" i="2661" s="1"/>
  <c r="B970" i="2661"/>
  <c r="AU970" i="2661" s="1"/>
  <c r="B971" i="2661"/>
  <c r="AU971" i="2661" s="1"/>
  <c r="B972" i="2661"/>
  <c r="AU972" i="2661" s="1"/>
  <c r="B973" i="2661"/>
  <c r="AU973" i="2661" s="1"/>
  <c r="B974" i="2661"/>
  <c r="AU974" i="2661" s="1"/>
  <c r="B975" i="2661"/>
  <c r="AU975" i="2661" s="1"/>
  <c r="B976" i="2661"/>
  <c r="AU976" i="2661" s="1"/>
  <c r="B977" i="2661"/>
  <c r="AU977" i="2661" s="1"/>
  <c r="B978" i="2661"/>
  <c r="AU978" i="2661" s="1"/>
  <c r="B979" i="2661"/>
  <c r="AU979" i="2661" s="1"/>
  <c r="B980" i="2661"/>
  <c r="AU980" i="2661" s="1"/>
  <c r="B981" i="2661"/>
  <c r="AU981" i="2661" s="1"/>
  <c r="B982" i="2661"/>
  <c r="AU982" i="2661" s="1"/>
  <c r="B983" i="2661"/>
  <c r="AU983" i="2661" s="1"/>
  <c r="B984" i="2661"/>
  <c r="AU984" i="2661" s="1"/>
  <c r="B985" i="2661"/>
  <c r="AU985" i="2661" s="1"/>
  <c r="B986" i="2661"/>
  <c r="AU986" i="2661" s="1"/>
  <c r="B987" i="2661"/>
  <c r="AU987" i="2661" s="1"/>
  <c r="B988" i="2661"/>
  <c r="AU988" i="2661" s="1"/>
  <c r="B989" i="2661"/>
  <c r="AU989" i="2661" s="1"/>
  <c r="B990" i="2661"/>
  <c r="AU990" i="2661" s="1"/>
  <c r="B991" i="2661"/>
  <c r="AU991" i="2661" s="1"/>
  <c r="B992" i="2661"/>
  <c r="AU992" i="2661" s="1"/>
  <c r="B993" i="2661"/>
  <c r="AU993" i="2661" s="1"/>
  <c r="B994" i="2661"/>
  <c r="AU994" i="2661" s="1"/>
  <c r="B995" i="2661"/>
  <c r="AU995" i="2661" s="1"/>
  <c r="B996" i="2661"/>
  <c r="AU996" i="2661" s="1"/>
  <c r="B997" i="2661"/>
  <c r="AU997" i="2661" s="1"/>
  <c r="B998" i="2661"/>
  <c r="AU998" i="2661" s="1"/>
  <c r="B999" i="2661"/>
  <c r="AU999" i="2661" s="1"/>
  <c r="B1000" i="2661"/>
  <c r="AU1000" i="2661" s="1"/>
  <c r="B1001" i="2661"/>
  <c r="AU1001" i="2661" s="1"/>
  <c r="B1002" i="2661"/>
  <c r="AU1002" i="2661" s="1"/>
  <c r="B1003" i="2661"/>
  <c r="AU1003" i="2661" s="1"/>
  <c r="B1004" i="2661"/>
  <c r="AU1004" i="2661" s="1"/>
  <c r="B1005" i="2661"/>
  <c r="AU1005" i="2661" s="1"/>
  <c r="B1006" i="2661"/>
  <c r="AU1006" i="2661" s="1"/>
  <c r="B1007" i="2661"/>
  <c r="AU1007" i="2661" s="1"/>
  <c r="B1008" i="2661"/>
  <c r="AU1008" i="2661" s="1"/>
  <c r="B1009" i="2661"/>
  <c r="AU1009" i="2661" s="1"/>
  <c r="B1010" i="2661"/>
  <c r="AU1010" i="2661" s="1"/>
  <c r="B1011" i="2661"/>
  <c r="AU1011" i="2661" s="1"/>
  <c r="B1012" i="2661"/>
  <c r="AU1012" i="2661" s="1"/>
  <c r="B1013" i="2661"/>
  <c r="AU1013" i="2661" s="1"/>
  <c r="B1014" i="2661"/>
  <c r="AU1014" i="2661" s="1"/>
  <c r="B1015" i="2661"/>
  <c r="AU1015" i="2661" s="1"/>
  <c r="B1016" i="2661"/>
  <c r="AU1016" i="2661" s="1"/>
  <c r="B1017" i="2661"/>
  <c r="AU1017" i="2661" s="1"/>
  <c r="B1018" i="2661"/>
  <c r="AU1018" i="2661" s="1"/>
  <c r="B1019" i="2661"/>
  <c r="AU1019" i="2661" s="1"/>
  <c r="B1020" i="2661"/>
  <c r="AU1020" i="2661" s="1"/>
  <c r="B1021" i="2661"/>
  <c r="AU1021" i="2661" s="1"/>
  <c r="B1022" i="2661"/>
  <c r="AU1022" i="2661" s="1"/>
  <c r="B1023" i="2661"/>
  <c r="AU1023" i="2661" s="1"/>
  <c r="B1024" i="2661"/>
  <c r="AU1024" i="2661" s="1"/>
  <c r="B1025" i="2661"/>
  <c r="AU1025" i="2661" s="1"/>
  <c r="B1026" i="2661"/>
  <c r="AU1026" i="2661" s="1"/>
  <c r="B1027" i="2661"/>
  <c r="AU1027" i="2661" s="1"/>
  <c r="B1028" i="2661"/>
  <c r="AU1028" i="2661" s="1"/>
  <c r="B1029" i="2661"/>
  <c r="AU1029" i="2661" s="1"/>
  <c r="B1030" i="2661"/>
  <c r="AU1030" i="2661" s="1"/>
  <c r="B1031" i="2661"/>
  <c r="AU1031" i="2661" s="1"/>
  <c r="B1032" i="2661"/>
  <c r="AU1032" i="2661" s="1"/>
  <c r="B1033" i="2661"/>
  <c r="AU1033" i="2661" s="1"/>
  <c r="B1034" i="2661"/>
  <c r="AU1034" i="2661" s="1"/>
  <c r="B1035" i="2661"/>
  <c r="AU1035" i="2661" s="1"/>
  <c r="B1036" i="2661"/>
  <c r="AU1036" i="2661" s="1"/>
  <c r="B1037" i="2661"/>
  <c r="AU1037" i="2661" s="1"/>
  <c r="B1038" i="2661"/>
  <c r="AU1038" i="2661" s="1"/>
  <c r="B1039" i="2661"/>
  <c r="AU1039" i="2661" s="1"/>
  <c r="B1040" i="2661"/>
  <c r="AU1040" i="2661" s="1"/>
  <c r="B1041" i="2661"/>
  <c r="AU1041" i="2661" s="1"/>
  <c r="B1042" i="2661"/>
  <c r="AU1042" i="2661" s="1"/>
  <c r="B1043" i="2661"/>
  <c r="AU1043" i="2661" s="1"/>
  <c r="B1044" i="2661"/>
  <c r="AU1044" i="2661" s="1"/>
  <c r="B1045" i="2661"/>
  <c r="AU1045" i="2661" s="1"/>
  <c r="B1046" i="2661"/>
  <c r="AU1046" i="2661" s="1"/>
  <c r="B1047" i="2661"/>
  <c r="AU1047" i="2661" s="1"/>
  <c r="B1048" i="2661"/>
  <c r="AU1048" i="2661" s="1"/>
  <c r="B1049" i="2661"/>
  <c r="AU1049" i="2661" s="1"/>
  <c r="B1050" i="2661"/>
  <c r="AU1050" i="2661" s="1"/>
  <c r="B1051" i="2661"/>
  <c r="AU1051" i="2661" s="1"/>
  <c r="B1052" i="2661"/>
  <c r="AU1052" i="2661" s="1"/>
  <c r="B1053" i="2661"/>
  <c r="AU1053" i="2661" s="1"/>
  <c r="B1054" i="2661"/>
  <c r="AU1054" i="2661" s="1"/>
  <c r="B1055" i="2661"/>
  <c r="AU1055" i="2661" s="1"/>
  <c r="B1056" i="2661"/>
  <c r="AU1056" i="2661" s="1"/>
  <c r="B1057" i="2661"/>
  <c r="AU1057" i="2661" s="1"/>
  <c r="B1058" i="2661"/>
  <c r="AU1058" i="2661" s="1"/>
  <c r="B1059" i="2661"/>
  <c r="AU1059" i="2661" s="1"/>
  <c r="B1060" i="2661"/>
  <c r="AU1060" i="2661" s="1"/>
  <c r="B1061" i="2661"/>
  <c r="AU1061" i="2661" s="1"/>
  <c r="B1062" i="2661"/>
  <c r="AU1062" i="2661" s="1"/>
  <c r="B1063" i="2661"/>
  <c r="AU1063" i="2661" s="1"/>
  <c r="B1064" i="2661"/>
  <c r="AU1064" i="2661" s="1"/>
  <c r="B1065" i="2661"/>
  <c r="AU1065" i="2661" s="1"/>
  <c r="B1066" i="2661"/>
  <c r="AU1066" i="2661" s="1"/>
  <c r="B1067" i="2661"/>
  <c r="AU1067" i="2661" s="1"/>
  <c r="B1068" i="2661"/>
  <c r="AU1068" i="2661" s="1"/>
  <c r="B1069" i="2661"/>
  <c r="AU1069" i="2661" s="1"/>
  <c r="B1070" i="2661"/>
  <c r="AU1070" i="2661" s="1"/>
  <c r="B1071" i="2661"/>
  <c r="AU1071" i="2661" s="1"/>
  <c r="B1072" i="2661"/>
  <c r="AU1072" i="2661" s="1"/>
  <c r="B1073" i="2661"/>
  <c r="AU1073" i="2661" s="1"/>
  <c r="B1074" i="2661"/>
  <c r="AU1074" i="2661" s="1"/>
  <c r="B1075" i="2661"/>
  <c r="AU1075" i="2661" s="1"/>
  <c r="B1076" i="2661"/>
  <c r="AU1076" i="2661" s="1"/>
  <c r="B1077" i="2661"/>
  <c r="AU1077" i="2661" s="1"/>
  <c r="B1078" i="2661"/>
  <c r="AU1078" i="2661" s="1"/>
  <c r="B1079" i="2661"/>
  <c r="AU1079" i="2661" s="1"/>
  <c r="B1080" i="2661"/>
  <c r="AU1080" i="2661" s="1"/>
  <c r="B1081" i="2661"/>
  <c r="AU1081" i="2661" s="1"/>
  <c r="B1082" i="2661"/>
  <c r="AU1082" i="2661" s="1"/>
  <c r="B1083" i="2661"/>
  <c r="AU1083" i="2661" s="1"/>
  <c r="B1084" i="2661"/>
  <c r="AU1084" i="2661" s="1"/>
  <c r="B1085" i="2661"/>
  <c r="AU1085" i="2661" s="1"/>
  <c r="B1086" i="2661"/>
  <c r="AU1086" i="2661" s="1"/>
  <c r="B1087" i="2661"/>
  <c r="AU1087" i="2661" s="1"/>
  <c r="B1088" i="2661"/>
  <c r="AU1088" i="2661" s="1"/>
  <c r="B1089" i="2661"/>
  <c r="AU1089" i="2661" s="1"/>
  <c r="B1090" i="2661"/>
  <c r="AU1090" i="2661" s="1"/>
  <c r="B1091" i="2661"/>
  <c r="AU1091" i="2661" s="1"/>
  <c r="B1092" i="2661"/>
  <c r="AU1092" i="2661" s="1"/>
  <c r="B1093" i="2661"/>
  <c r="AU1093" i="2661" s="1"/>
  <c r="B1094" i="2661"/>
  <c r="AU1094" i="2661" s="1"/>
  <c r="B1095" i="2661"/>
  <c r="AU1095" i="2661" s="1"/>
  <c r="B1096" i="2661"/>
  <c r="AU1096" i="2661" s="1"/>
  <c r="B1097" i="2661"/>
  <c r="AU1097" i="2661" s="1"/>
  <c r="B1098" i="2661"/>
  <c r="AU1098" i="2661" s="1"/>
  <c r="B1099" i="2661"/>
  <c r="AU1099" i="2661" s="1"/>
  <c r="B1100" i="2661"/>
  <c r="AU1100" i="2661" s="1"/>
  <c r="B1101" i="2661"/>
  <c r="AU1101" i="2661" s="1"/>
  <c r="B1102" i="2661"/>
  <c r="AU1102" i="2661" s="1"/>
  <c r="B1103" i="2661"/>
  <c r="AU1103" i="2661" s="1"/>
  <c r="B1104" i="2661"/>
  <c r="AU1104" i="2661" s="1"/>
  <c r="B1105" i="2661"/>
  <c r="AU1105" i="2661" s="1"/>
  <c r="B1106" i="2661"/>
  <c r="AU1106" i="2661" s="1"/>
  <c r="B1107" i="2661"/>
  <c r="AU1107" i="2661" s="1"/>
  <c r="B1108" i="2661"/>
  <c r="AU1108" i="2661" s="1"/>
  <c r="B1109" i="2661"/>
  <c r="AU1109" i="2661" s="1"/>
  <c r="B1110" i="2661"/>
  <c r="AU1110" i="2661" s="1"/>
  <c r="B1111" i="2661"/>
  <c r="AU1111" i="2661" s="1"/>
  <c r="B1112" i="2661"/>
  <c r="AU1112" i="2661" s="1"/>
  <c r="B1113" i="2661"/>
  <c r="AU1113" i="2661" s="1"/>
  <c r="B1114" i="2661"/>
  <c r="AU1114" i="2661" s="1"/>
  <c r="B1115" i="2661"/>
  <c r="AU1115" i="2661" s="1"/>
  <c r="B1116" i="2661"/>
  <c r="AU1116" i="2661" s="1"/>
  <c r="B1117" i="2661"/>
  <c r="AU1117" i="2661" s="1"/>
  <c r="B1118" i="2661"/>
  <c r="AU1118" i="2661" s="1"/>
  <c r="B1119" i="2661"/>
  <c r="AU1119" i="2661" s="1"/>
  <c r="B1120" i="2661"/>
  <c r="AU1120" i="2661" s="1"/>
  <c r="B1121" i="2661"/>
  <c r="AU1121" i="2661" s="1"/>
  <c r="B1122" i="2661"/>
  <c r="AU1122" i="2661" s="1"/>
  <c r="B1123" i="2661"/>
  <c r="AU1123" i="2661" s="1"/>
  <c r="B1124" i="2661"/>
  <c r="AU1124" i="2661" s="1"/>
  <c r="B1125" i="2661"/>
  <c r="AU1125" i="2661" s="1"/>
  <c r="B1126" i="2661"/>
  <c r="AU1126" i="2661" s="1"/>
  <c r="B1127" i="2661"/>
  <c r="AU1127" i="2661" s="1"/>
  <c r="B1128" i="2661"/>
  <c r="AU1128" i="2661" s="1"/>
  <c r="B1129" i="2661"/>
  <c r="AU1129" i="2661" s="1"/>
  <c r="B1130" i="2661"/>
  <c r="AU1130" i="2661" s="1"/>
  <c r="B1131" i="2661"/>
  <c r="AU1131" i="2661" s="1"/>
  <c r="B1132" i="2661"/>
  <c r="AU1132" i="2661" s="1"/>
  <c r="B1133" i="2661"/>
  <c r="AU1133" i="2661" s="1"/>
  <c r="B1134" i="2661"/>
  <c r="AU1134" i="2661" s="1"/>
  <c r="B1135" i="2661"/>
  <c r="AU1135" i="2661" s="1"/>
  <c r="B1136" i="2661"/>
  <c r="AU1136" i="2661" s="1"/>
  <c r="B1137" i="2661"/>
  <c r="AU1137" i="2661" s="1"/>
  <c r="B1138" i="2661"/>
  <c r="AU1138" i="2661" s="1"/>
  <c r="B1139" i="2661"/>
  <c r="AU1139" i="2661" s="1"/>
  <c r="B1140" i="2661"/>
  <c r="AU1140" i="2661" s="1"/>
  <c r="B1141" i="2661"/>
  <c r="AU1141" i="2661" s="1"/>
  <c r="B1142" i="2661"/>
  <c r="AU1142" i="2661" s="1"/>
  <c r="B1143" i="2661"/>
  <c r="AU1143" i="2661" s="1"/>
  <c r="B1144" i="2661"/>
  <c r="AU1144" i="2661" s="1"/>
  <c r="B1145" i="2661"/>
  <c r="AU1145" i="2661" s="1"/>
  <c r="B1146" i="2661"/>
  <c r="AU1146" i="2661" s="1"/>
  <c r="B1147" i="2661"/>
  <c r="AU1147" i="2661" s="1"/>
  <c r="B1148" i="2661"/>
  <c r="AU1148" i="2661" s="1"/>
  <c r="B1149" i="2661"/>
  <c r="AU1149" i="2661" s="1"/>
  <c r="B1150" i="2661"/>
  <c r="AU1150" i="2661" s="1"/>
  <c r="B1151" i="2661"/>
  <c r="AU1151" i="2661" s="1"/>
  <c r="B1152" i="2661"/>
  <c r="AU1152" i="2661" s="1"/>
  <c r="B1153" i="2661"/>
  <c r="AU1153" i="2661" s="1"/>
  <c r="B1154" i="2661"/>
  <c r="AU1154" i="2661" s="1"/>
  <c r="B1155" i="2661"/>
  <c r="AU1155" i="2661" s="1"/>
  <c r="B1156" i="2661"/>
  <c r="AU1156" i="2661" s="1"/>
  <c r="B1157" i="2661"/>
  <c r="AU1157" i="2661" s="1"/>
  <c r="B1158" i="2661"/>
  <c r="AU1158" i="2661" s="1"/>
  <c r="B1159" i="2661"/>
  <c r="AU1159" i="2661" s="1"/>
  <c r="B1160" i="2661"/>
  <c r="AU1160" i="2661" s="1"/>
  <c r="B1161" i="2661"/>
  <c r="AU1161" i="2661" s="1"/>
  <c r="B1162" i="2661"/>
  <c r="AU1162" i="2661" s="1"/>
  <c r="B1163" i="2661"/>
  <c r="AU1163" i="2661" s="1"/>
  <c r="B1164" i="2661"/>
  <c r="AU1164" i="2661" s="1"/>
  <c r="B1165" i="2661"/>
  <c r="AU1165" i="2661" s="1"/>
  <c r="B1166" i="2661"/>
  <c r="AU1166" i="2661" s="1"/>
  <c r="B1167" i="2661"/>
  <c r="AU1167" i="2661" s="1"/>
  <c r="B1168" i="2661"/>
  <c r="AU1168" i="2661" s="1"/>
  <c r="B1169" i="2661"/>
  <c r="AU1169" i="2661" s="1"/>
  <c r="B1170" i="2661"/>
  <c r="AU1170" i="2661" s="1"/>
  <c r="B1171" i="2661"/>
  <c r="AU1171" i="2661" s="1"/>
  <c r="B1172" i="2661"/>
  <c r="AU1172" i="2661" s="1"/>
  <c r="B1173" i="2661"/>
  <c r="AU1173" i="2661" s="1"/>
  <c r="B1174" i="2661"/>
  <c r="AU1174" i="2661" s="1"/>
  <c r="B1175" i="2661"/>
  <c r="AU1175" i="2661" s="1"/>
  <c r="B1176" i="2661"/>
  <c r="AU1176" i="2661" s="1"/>
  <c r="B1177" i="2661"/>
  <c r="AU1177" i="2661" s="1"/>
  <c r="B1178" i="2661"/>
  <c r="AU1178" i="2661" s="1"/>
  <c r="B1179" i="2661"/>
  <c r="AU1179" i="2661" s="1"/>
  <c r="B1180" i="2661"/>
  <c r="AU1180" i="2661" s="1"/>
  <c r="B1181" i="2661"/>
  <c r="AU1181" i="2661" s="1"/>
  <c r="B1182" i="2661"/>
  <c r="AU1182" i="2661" s="1"/>
  <c r="B1183" i="2661"/>
  <c r="AU1183" i="2661" s="1"/>
  <c r="B1184" i="2661"/>
  <c r="AU1184" i="2661" s="1"/>
  <c r="B1185" i="2661"/>
  <c r="AU1185" i="2661" s="1"/>
  <c r="B1186" i="2661"/>
  <c r="AU1186" i="2661" s="1"/>
  <c r="B1187" i="2661"/>
  <c r="AU1187" i="2661" s="1"/>
  <c r="B1188" i="2661"/>
  <c r="AU1188" i="2661" s="1"/>
  <c r="B1189" i="2661"/>
  <c r="AU1189" i="2661" s="1"/>
  <c r="B1190" i="2661"/>
  <c r="AU1190" i="2661" s="1"/>
  <c r="B1191" i="2661"/>
  <c r="AU1191" i="2661" s="1"/>
  <c r="B1192" i="2661"/>
  <c r="AU1192" i="2661" s="1"/>
  <c r="B1193" i="2661"/>
  <c r="AU1193" i="2661" s="1"/>
  <c r="B1194" i="2661"/>
  <c r="AU1194" i="2661" s="1"/>
  <c r="B1195" i="2661"/>
  <c r="AU1195" i="2661" s="1"/>
  <c r="B1196" i="2661"/>
  <c r="AU1196" i="2661" s="1"/>
  <c r="B1197" i="2661"/>
  <c r="AU1197" i="2661" s="1"/>
  <c r="B1198" i="2661"/>
  <c r="AU1198" i="2661" s="1"/>
  <c r="B1199" i="2661"/>
  <c r="AU1199" i="2661" s="1"/>
  <c r="B1200" i="2661"/>
  <c r="AU1200" i="2661" s="1"/>
  <c r="B1201" i="2661"/>
  <c r="AU1201" i="2661" s="1"/>
  <c r="B1202" i="2661"/>
  <c r="AU1202" i="2661" s="1"/>
  <c r="B1203" i="2661"/>
  <c r="AU1203" i="2661" s="1"/>
  <c r="B1204" i="2661"/>
  <c r="AU1204" i="2661" s="1"/>
  <c r="B1205" i="2661"/>
  <c r="AU1205" i="2661" s="1"/>
  <c r="B1206" i="2661"/>
  <c r="AU1206" i="2661" s="1"/>
  <c r="B1207" i="2661"/>
  <c r="AU1207" i="2661" s="1"/>
  <c r="B1208" i="2661"/>
  <c r="AU1208" i="2661" s="1"/>
  <c r="B1209" i="2661"/>
  <c r="AU1209" i="2661" s="1"/>
  <c r="B1210" i="2661"/>
  <c r="AU1210" i="2661" s="1"/>
  <c r="B1211" i="2661"/>
  <c r="AU1211" i="2661" s="1"/>
  <c r="B1212" i="2661"/>
  <c r="AU1212" i="2661" s="1"/>
  <c r="B1213" i="2661"/>
  <c r="AU1213" i="2661" s="1"/>
  <c r="B1214" i="2661"/>
  <c r="AU1214" i="2661" s="1"/>
  <c r="B1215" i="2661"/>
  <c r="AU1215" i="2661" s="1"/>
  <c r="B1216" i="2661"/>
  <c r="AU1216" i="2661" s="1"/>
  <c r="B1217" i="2661"/>
  <c r="AU1217" i="2661" s="1"/>
  <c r="B1218" i="2661"/>
  <c r="AU1218" i="2661" s="1"/>
  <c r="B1219" i="2661"/>
  <c r="AU1219" i="2661" s="1"/>
  <c r="B1220" i="2661"/>
  <c r="AU1220" i="2661" s="1"/>
  <c r="B1221" i="2661"/>
  <c r="AU1221" i="2661" s="1"/>
  <c r="B1222" i="2661"/>
  <c r="AU1222" i="2661" s="1"/>
  <c r="B1223" i="2661"/>
  <c r="AU1223" i="2661" s="1"/>
  <c r="B1224" i="2661"/>
  <c r="AU1224" i="2661" s="1"/>
  <c r="B1225" i="2661"/>
  <c r="AU1225" i="2661" s="1"/>
  <c r="B1226" i="2661"/>
  <c r="AU1226" i="2661" s="1"/>
  <c r="B1227" i="2661"/>
  <c r="AU1227" i="2661" s="1"/>
  <c r="B1228" i="2661"/>
  <c r="AU1228" i="2661" s="1"/>
  <c r="B1229" i="2661"/>
  <c r="AU1229" i="2661" s="1"/>
  <c r="B1230" i="2661"/>
  <c r="AU1230" i="2661" s="1"/>
  <c r="B1231" i="2661"/>
  <c r="AU1231" i="2661" s="1"/>
  <c r="B1232" i="2661"/>
  <c r="AU1232" i="2661" s="1"/>
  <c r="B1233" i="2661"/>
  <c r="AU1233" i="2661" s="1"/>
  <c r="B1234" i="2661"/>
  <c r="AU1234" i="2661" s="1"/>
  <c r="B1235" i="2661"/>
  <c r="AU1235" i="2661" s="1"/>
  <c r="B1236" i="2661"/>
  <c r="AU1236" i="2661" s="1"/>
  <c r="B1237" i="2661"/>
  <c r="AU1237" i="2661" s="1"/>
  <c r="B1238" i="2661"/>
  <c r="AU1238" i="2661" s="1"/>
  <c r="B1239" i="2661"/>
  <c r="AU1239" i="2661" s="1"/>
  <c r="B1240" i="2661"/>
  <c r="AU1240" i="2661" s="1"/>
  <c r="B1241" i="2661"/>
  <c r="AU1241" i="2661" s="1"/>
  <c r="B1242" i="2661"/>
  <c r="AU1242" i="2661" s="1"/>
  <c r="B1243" i="2661"/>
  <c r="AU1243" i="2661" s="1"/>
  <c r="B1244" i="2661"/>
  <c r="AU1244" i="2661" s="1"/>
  <c r="B1245" i="2661"/>
  <c r="AU1245" i="2661" s="1"/>
  <c r="B1246" i="2661"/>
  <c r="AU1246" i="2661" s="1"/>
  <c r="B1247" i="2661"/>
  <c r="AU1247" i="2661" s="1"/>
  <c r="B1248" i="2661"/>
  <c r="AU1248" i="2661" s="1"/>
  <c r="B1249" i="2661"/>
  <c r="AU1249" i="2661" s="1"/>
  <c r="B1250" i="2661"/>
  <c r="AU1250" i="2661" s="1"/>
  <c r="B1251" i="2661"/>
  <c r="AU1251" i="2661" s="1"/>
  <c r="B1252" i="2661"/>
  <c r="AU1252" i="2661" s="1"/>
  <c r="B1253" i="2661"/>
  <c r="AU1253" i="2661" s="1"/>
  <c r="B1254" i="2661"/>
  <c r="AU1254" i="2661" s="1"/>
  <c r="B1255" i="2661"/>
  <c r="AU1255" i="2661" s="1"/>
  <c r="B1256" i="2661"/>
  <c r="AU1256" i="2661" s="1"/>
  <c r="B1257" i="2661"/>
  <c r="AU1257" i="2661" s="1"/>
  <c r="B1258" i="2661"/>
  <c r="AU1258" i="2661" s="1"/>
  <c r="B1259" i="2661"/>
  <c r="AU1259" i="2661" s="1"/>
  <c r="B1260" i="2661"/>
  <c r="AU1260" i="2661" s="1"/>
  <c r="B1261" i="2661"/>
  <c r="AU1261" i="2661" s="1"/>
  <c r="B1262" i="2661"/>
  <c r="AU1262" i="2661" s="1"/>
  <c r="B1263" i="2661"/>
  <c r="AU1263" i="2661" s="1"/>
  <c r="B1264" i="2661"/>
  <c r="AU1264" i="2661" s="1"/>
  <c r="B1265" i="2661"/>
  <c r="AU1265" i="2661" s="1"/>
  <c r="B1266" i="2661"/>
  <c r="AU1266" i="2661" s="1"/>
  <c r="B1267" i="2661"/>
  <c r="AU1267" i="2661" s="1"/>
  <c r="B1268" i="2661"/>
  <c r="AU1268" i="2661" s="1"/>
  <c r="B1269" i="2661"/>
  <c r="AU1269" i="2661" s="1"/>
  <c r="B1270" i="2661"/>
  <c r="AU1270" i="2661" s="1"/>
  <c r="B1271" i="2661"/>
  <c r="AU1271" i="2661" s="1"/>
  <c r="B1272" i="2661"/>
  <c r="AU1272" i="2661" s="1"/>
  <c r="B1273" i="2661"/>
  <c r="AU1273" i="2661" s="1"/>
  <c r="B1274" i="2661"/>
  <c r="AU1274" i="2661" s="1"/>
  <c r="B1275" i="2661"/>
  <c r="AU1275" i="2661" s="1"/>
  <c r="B1276" i="2661"/>
  <c r="AU1276" i="2661" s="1"/>
  <c r="B1277" i="2661"/>
  <c r="AU1277" i="2661" s="1"/>
  <c r="B1278" i="2661"/>
  <c r="AU1278" i="2661" s="1"/>
  <c r="B1279" i="2661"/>
  <c r="AU1279" i="2661" s="1"/>
  <c r="B1280" i="2661"/>
  <c r="AU1280" i="2661" s="1"/>
  <c r="B1281" i="2661"/>
  <c r="AU1281" i="2661" s="1"/>
  <c r="B1282" i="2661"/>
  <c r="AU1282" i="2661" s="1"/>
  <c r="B1283" i="2661"/>
  <c r="AU1283" i="2661" s="1"/>
  <c r="B1284" i="2661"/>
  <c r="AU1284" i="2661" s="1"/>
  <c r="B1285" i="2661"/>
  <c r="AU1285" i="2661" s="1"/>
  <c r="B1286" i="2661"/>
  <c r="AU1286" i="2661" s="1"/>
  <c r="B1287" i="2661"/>
  <c r="AU1287" i="2661" s="1"/>
  <c r="B1288" i="2661"/>
  <c r="AU1288" i="2661" s="1"/>
  <c r="B1289" i="2661"/>
  <c r="AU1289" i="2661" s="1"/>
  <c r="B1290" i="2661"/>
  <c r="AU1290" i="2661" s="1"/>
  <c r="B1291" i="2661"/>
  <c r="AU1291" i="2661" s="1"/>
  <c r="B1292" i="2661"/>
  <c r="AU1292" i="2661" s="1"/>
  <c r="B1293" i="2661"/>
  <c r="AU1293" i="2661" s="1"/>
  <c r="B1294" i="2661"/>
  <c r="AU1294" i="2661" s="1"/>
  <c r="B1295" i="2661"/>
  <c r="AU1295" i="2661" s="1"/>
  <c r="B1296" i="2661"/>
  <c r="AU1296" i="2661" s="1"/>
  <c r="B1297" i="2661"/>
  <c r="AU1297" i="2661" s="1"/>
  <c r="B1298" i="2661"/>
  <c r="AU1298" i="2661" s="1"/>
  <c r="B1299" i="2661"/>
  <c r="AU1299" i="2661" s="1"/>
  <c r="B1300" i="2661"/>
  <c r="AU1300" i="2661" s="1"/>
  <c r="B1301" i="2661"/>
  <c r="AU1301" i="2661" s="1"/>
  <c r="B1302" i="2661"/>
  <c r="AU1302" i="2661" s="1"/>
  <c r="B1303" i="2661"/>
  <c r="AU1303" i="2661" s="1"/>
  <c r="B1304" i="2661"/>
  <c r="AU1304" i="2661" s="1"/>
  <c r="B1305" i="2661"/>
  <c r="AU1305" i="2661" s="1"/>
  <c r="B1306" i="2661"/>
  <c r="AU1306" i="2661" s="1"/>
  <c r="B1307" i="2661"/>
  <c r="AU1307" i="2661" s="1"/>
  <c r="B1308" i="2661"/>
  <c r="AU1308" i="2661" s="1"/>
  <c r="B1309" i="2661"/>
  <c r="AU1309" i="2661" s="1"/>
  <c r="B1310" i="2661"/>
  <c r="AU1310" i="2661" s="1"/>
  <c r="B1311" i="2661"/>
  <c r="AU1311" i="2661" s="1"/>
  <c r="B1312" i="2661"/>
  <c r="AU1312" i="2661" s="1"/>
  <c r="B1313" i="2661"/>
  <c r="AU1313" i="2661" s="1"/>
  <c r="B1314" i="2661"/>
  <c r="AU1314" i="2661" s="1"/>
  <c r="B1315" i="2661"/>
  <c r="AU1315" i="2661" s="1"/>
  <c r="B1316" i="2661"/>
  <c r="AU1316" i="2661" s="1"/>
  <c r="B1317" i="2661"/>
  <c r="AU1317" i="2661" s="1"/>
  <c r="B1318" i="2661"/>
  <c r="AU1318" i="2661" s="1"/>
  <c r="B1319" i="2661"/>
  <c r="AU1319" i="2661" s="1"/>
  <c r="B1320" i="2661"/>
  <c r="AU1320" i="2661" s="1"/>
  <c r="B1321" i="2661"/>
  <c r="AU1321" i="2661" s="1"/>
  <c r="B1322" i="2661"/>
  <c r="AU1322" i="2661" s="1"/>
  <c r="B1323" i="2661"/>
  <c r="AU1323" i="2661" s="1"/>
  <c r="B1324" i="2661"/>
  <c r="AU1324" i="2661" s="1"/>
  <c r="B1325" i="2661"/>
  <c r="AU1325" i="2661" s="1"/>
  <c r="B1326" i="2661"/>
  <c r="AU1326" i="2661" s="1"/>
  <c r="B1327" i="2661"/>
  <c r="AU1327" i="2661" s="1"/>
  <c r="B1328" i="2661"/>
  <c r="AU1328" i="2661" s="1"/>
  <c r="B1329" i="2661"/>
  <c r="AU1329" i="2661" s="1"/>
  <c r="B1330" i="2661"/>
  <c r="AU1330" i="2661" s="1"/>
  <c r="B1331" i="2661"/>
  <c r="AU1331" i="2661" s="1"/>
  <c r="B1332" i="2661"/>
  <c r="AU1332" i="2661" s="1"/>
  <c r="B1333" i="2661"/>
  <c r="AU1333" i="2661" s="1"/>
  <c r="B1334" i="2661"/>
  <c r="AU1334" i="2661" s="1"/>
  <c r="B1335" i="2661"/>
  <c r="AU1335" i="2661" s="1"/>
  <c r="B1336" i="2661"/>
  <c r="AU1336" i="2661" s="1"/>
  <c r="B1337" i="2661"/>
  <c r="AU1337" i="2661" s="1"/>
  <c r="B1338" i="2661"/>
  <c r="AU1338" i="2661" s="1"/>
  <c r="B1339" i="2661"/>
  <c r="AU1339" i="2661" s="1"/>
  <c r="B1340" i="2661"/>
  <c r="AU1340" i="2661" s="1"/>
  <c r="B1341" i="2661"/>
  <c r="AU1341" i="2661" s="1"/>
  <c r="B1342" i="2661"/>
  <c r="AU1342" i="2661" s="1"/>
  <c r="B1343" i="2661"/>
  <c r="AU1343" i="2661" s="1"/>
  <c r="B1344" i="2661"/>
  <c r="AU1344" i="2661" s="1"/>
  <c r="B1345" i="2661"/>
  <c r="AU1345" i="2661" s="1"/>
  <c r="B1346" i="2661"/>
  <c r="AU1346" i="2661" s="1"/>
  <c r="B1347" i="2661"/>
  <c r="AU1347" i="2661" s="1"/>
  <c r="B1348" i="2661"/>
  <c r="AU1348" i="2661" s="1"/>
  <c r="B1349" i="2661"/>
  <c r="AU1349" i="2661" s="1"/>
  <c r="B1350" i="2661"/>
  <c r="AU1350" i="2661" s="1"/>
  <c r="B1351" i="2661"/>
  <c r="AU1351" i="2661" s="1"/>
  <c r="B1352" i="2661"/>
  <c r="AU1352" i="2661" s="1"/>
  <c r="B1353" i="2661"/>
  <c r="AU1353" i="2661" s="1"/>
  <c r="B1354" i="2661"/>
  <c r="AU1354" i="2661" s="1"/>
  <c r="B1355" i="2661"/>
  <c r="AU1355" i="2661" s="1"/>
  <c r="B1356" i="2661"/>
  <c r="AU1356" i="2661" s="1"/>
  <c r="B1357" i="2661"/>
  <c r="AU1357" i="2661" s="1"/>
  <c r="B1358" i="2661"/>
  <c r="AU1358" i="2661" s="1"/>
  <c r="B1359" i="2661"/>
  <c r="AU1359" i="2661" s="1"/>
  <c r="B1360" i="2661"/>
  <c r="AU1360" i="2661" s="1"/>
  <c r="B1361" i="2661"/>
  <c r="AU1361" i="2661" s="1"/>
  <c r="B1362" i="2661"/>
  <c r="AU1362" i="2661" s="1"/>
  <c r="B1363" i="2661"/>
  <c r="AU1363" i="2661" s="1"/>
  <c r="B1364" i="2661"/>
  <c r="AU1364" i="2661" s="1"/>
  <c r="B1365" i="2661"/>
  <c r="AU1365" i="2661" s="1"/>
  <c r="B1366" i="2661"/>
  <c r="AU1366" i="2661" s="1"/>
  <c r="B1367" i="2661"/>
  <c r="AU1367" i="2661" s="1"/>
  <c r="B1368" i="2661"/>
  <c r="AU1368" i="2661" s="1"/>
  <c r="B1369" i="2661"/>
  <c r="AU1369" i="2661" s="1"/>
  <c r="B1370" i="2661"/>
  <c r="AU1370" i="2661" s="1"/>
  <c r="B1371" i="2661"/>
  <c r="AU1371" i="2661" s="1"/>
  <c r="B1372" i="2661"/>
  <c r="AU1372" i="2661" s="1"/>
  <c r="B1373" i="2661"/>
  <c r="AU1373" i="2661" s="1"/>
  <c r="B1374" i="2661"/>
  <c r="AU1374" i="2661" s="1"/>
  <c r="B1375" i="2661"/>
  <c r="AU1375" i="2661" s="1"/>
  <c r="B1376" i="2661"/>
  <c r="AU1376" i="2661" s="1"/>
  <c r="B1377" i="2661"/>
  <c r="AU1377" i="2661" s="1"/>
  <c r="B1378" i="2661"/>
  <c r="AU1378" i="2661" s="1"/>
  <c r="B1379" i="2661"/>
  <c r="AU1379" i="2661" s="1"/>
  <c r="B1380" i="2661"/>
  <c r="AU1380" i="2661" s="1"/>
  <c r="B1381" i="2661"/>
  <c r="AU1381" i="2661" s="1"/>
  <c r="B1382" i="2661"/>
  <c r="AU1382" i="2661" s="1"/>
  <c r="B1383" i="2661"/>
  <c r="AU1383" i="2661" s="1"/>
  <c r="B1384" i="2661"/>
  <c r="AU1384" i="2661" s="1"/>
  <c r="B1385" i="2661"/>
  <c r="AU1385" i="2661" s="1"/>
  <c r="B1386" i="2661"/>
  <c r="AU1386" i="2661" s="1"/>
  <c r="B1387" i="2661"/>
  <c r="AU1387" i="2661" s="1"/>
  <c r="B1388" i="2661"/>
  <c r="AU1388" i="2661" s="1"/>
  <c r="B1389" i="2661"/>
  <c r="AU1389" i="2661" s="1"/>
  <c r="B1390" i="2661"/>
  <c r="AU1390" i="2661" s="1"/>
  <c r="B1391" i="2661"/>
  <c r="AU1391" i="2661" s="1"/>
  <c r="B1392" i="2661"/>
  <c r="AU1392" i="2661" s="1"/>
  <c r="B1393" i="2661"/>
  <c r="AU1393" i="2661" s="1"/>
  <c r="B1394" i="2661"/>
  <c r="AU1394" i="2661" s="1"/>
  <c r="B1395" i="2661"/>
  <c r="AU1395" i="2661" s="1"/>
  <c r="B1396" i="2661"/>
  <c r="AU1396" i="2661" s="1"/>
  <c r="B1397" i="2661"/>
  <c r="AU1397" i="2661" s="1"/>
  <c r="B1398" i="2661"/>
  <c r="AU1398" i="2661" s="1"/>
  <c r="B1399" i="2661"/>
  <c r="AU1399" i="2661" s="1"/>
  <c r="B1400" i="2661"/>
  <c r="AU1400" i="2661" s="1"/>
  <c r="B1401" i="2661"/>
  <c r="AU1401" i="2661" s="1"/>
  <c r="B1402" i="2661"/>
  <c r="AU1402" i="2661" s="1"/>
  <c r="B1403" i="2661"/>
  <c r="AU1403" i="2661" s="1"/>
  <c r="B1404" i="2661"/>
  <c r="AU1404" i="2661" s="1"/>
  <c r="B1405" i="2661"/>
  <c r="AU1405" i="2661" s="1"/>
  <c r="B1406" i="2661"/>
  <c r="AU1406" i="2661" s="1"/>
  <c r="B1407" i="2661"/>
  <c r="AU1407" i="2661" s="1"/>
  <c r="B1408" i="2661"/>
  <c r="AU1408" i="2661" s="1"/>
  <c r="B1409" i="2661"/>
  <c r="AU1409" i="2661" s="1"/>
  <c r="B1410" i="2661"/>
  <c r="AU1410" i="2661" s="1"/>
  <c r="B1411" i="2661"/>
  <c r="AU1411" i="2661" s="1"/>
  <c r="B1412" i="2661"/>
  <c r="AU1412" i="2661" s="1"/>
  <c r="B1413" i="2661"/>
  <c r="AU1413" i="2661" s="1"/>
  <c r="B1414" i="2661"/>
  <c r="AU1414" i="2661" s="1"/>
  <c r="B1415" i="2661"/>
  <c r="AU1415" i="2661" s="1"/>
  <c r="B1416" i="2661"/>
  <c r="AU1416" i="2661" s="1"/>
  <c r="B1417" i="2661"/>
  <c r="AU1417" i="2661" s="1"/>
  <c r="B1418" i="2661"/>
  <c r="AU1418" i="2661" s="1"/>
  <c r="B1419" i="2661"/>
  <c r="AU1419" i="2661" s="1"/>
  <c r="B1420" i="2661"/>
  <c r="AU1420" i="2661" s="1"/>
  <c r="B1421" i="2661"/>
  <c r="AU1421" i="2661" s="1"/>
  <c r="B1422" i="2661"/>
  <c r="AU1422" i="2661" s="1"/>
  <c r="B1423" i="2661"/>
  <c r="AU1423" i="2661" s="1"/>
  <c r="B1424" i="2661"/>
  <c r="AU1424" i="2661" s="1"/>
  <c r="B1425" i="2661"/>
  <c r="AU1425" i="2661" s="1"/>
  <c r="B1426" i="2661"/>
  <c r="AU1426" i="2661" s="1"/>
  <c r="B1427" i="2661"/>
  <c r="AU1427" i="2661" s="1"/>
  <c r="B1428" i="2661"/>
  <c r="AU1428" i="2661" s="1"/>
  <c r="B1429" i="2661"/>
  <c r="AU1429" i="2661" s="1"/>
  <c r="B1430" i="2661"/>
  <c r="AU1430" i="2661" s="1"/>
  <c r="B1431" i="2661"/>
  <c r="AU1431" i="2661" s="1"/>
  <c r="B1432" i="2661"/>
  <c r="AU1432" i="2661" s="1"/>
  <c r="B1433" i="2661"/>
  <c r="AU1433" i="2661" s="1"/>
  <c r="B1434" i="2661"/>
  <c r="AU1434" i="2661" s="1"/>
  <c r="B1435" i="2661"/>
  <c r="AU1435" i="2661" s="1"/>
  <c r="B1436" i="2661"/>
  <c r="AU1436" i="2661" s="1"/>
  <c r="B1437" i="2661"/>
  <c r="AU1437" i="2661" s="1"/>
  <c r="B1438" i="2661"/>
  <c r="AU1438" i="2661" s="1"/>
  <c r="B1439" i="2661"/>
  <c r="AU1439" i="2661" s="1"/>
  <c r="B1440" i="2661"/>
  <c r="AU1440" i="2661" s="1"/>
  <c r="B1441" i="2661"/>
  <c r="AU1441" i="2661" s="1"/>
  <c r="B1442" i="2661"/>
  <c r="AU1442" i="2661" s="1"/>
  <c r="B1443" i="2661"/>
  <c r="AU1443" i="2661" s="1"/>
  <c r="B1444" i="2661"/>
  <c r="AU1444" i="2661" s="1"/>
  <c r="B1445" i="2661"/>
  <c r="AU1445" i="2661" s="1"/>
  <c r="B1446" i="2661"/>
  <c r="AU1446" i="2661" s="1"/>
  <c r="B1447" i="2661"/>
  <c r="AU1447" i="2661" s="1"/>
  <c r="B1448" i="2661"/>
  <c r="AU1448" i="2661" s="1"/>
  <c r="B1449" i="2661"/>
  <c r="AU1449" i="2661" s="1"/>
  <c r="B1450" i="2661"/>
  <c r="AU1450" i="2661" s="1"/>
  <c r="B1451" i="2661"/>
  <c r="AU1451" i="2661" s="1"/>
  <c r="B1452" i="2661"/>
  <c r="AU1452" i="2661" s="1"/>
  <c r="B1453" i="2661"/>
  <c r="AU1453" i="2661" s="1"/>
  <c r="B1454" i="2661"/>
  <c r="AU1454" i="2661" s="1"/>
  <c r="B1455" i="2661"/>
  <c r="AU1455" i="2661" s="1"/>
  <c r="B1456" i="2661"/>
  <c r="AU1456" i="2661" s="1"/>
  <c r="B1457" i="2661"/>
  <c r="AU1457" i="2661" s="1"/>
  <c r="B1458" i="2661"/>
  <c r="AU1458" i="2661" s="1"/>
  <c r="B1459" i="2661"/>
  <c r="AU1459" i="2661" s="1"/>
  <c r="B1460" i="2661"/>
  <c r="AU1460" i="2661" s="1"/>
  <c r="B1461" i="2661"/>
  <c r="AU1461" i="2661" s="1"/>
  <c r="B1462" i="2661"/>
  <c r="AU1462" i="2661" s="1"/>
  <c r="B1463" i="2661"/>
  <c r="AU1463" i="2661" s="1"/>
  <c r="B1464" i="2661"/>
  <c r="AU1464" i="2661" s="1"/>
  <c r="B1465" i="2661"/>
  <c r="AU1465" i="2661" s="1"/>
  <c r="B1466" i="2661"/>
  <c r="AU1466" i="2661" s="1"/>
  <c r="B1467" i="2661"/>
  <c r="AU1467" i="2661" s="1"/>
  <c r="B1468" i="2661"/>
  <c r="AU1468" i="2661" s="1"/>
  <c r="B1469" i="2661"/>
  <c r="AU1469" i="2661" s="1"/>
  <c r="B1470" i="2661"/>
  <c r="AU1470" i="2661" s="1"/>
  <c r="B1471" i="2661"/>
  <c r="AU1471" i="2661" s="1"/>
  <c r="B1472" i="2661"/>
  <c r="AU1472" i="2661" s="1"/>
  <c r="B1473" i="2661"/>
  <c r="AU1473" i="2661" s="1"/>
  <c r="B1474" i="2661"/>
  <c r="AU1474" i="2661" s="1"/>
  <c r="B1475" i="2661"/>
  <c r="AU1475" i="2661" s="1"/>
  <c r="B1476" i="2661"/>
  <c r="AU1476" i="2661" s="1"/>
  <c r="B1477" i="2661"/>
  <c r="AU1477" i="2661" s="1"/>
  <c r="B1478" i="2661"/>
  <c r="AU1478" i="2661" s="1"/>
  <c r="B1479" i="2661"/>
  <c r="AU1479" i="2661" s="1"/>
  <c r="B1480" i="2661"/>
  <c r="AU1480" i="2661" s="1"/>
  <c r="B1481" i="2661"/>
  <c r="AU1481" i="2661" s="1"/>
  <c r="B1482" i="2661"/>
  <c r="AU1482" i="2661" s="1"/>
  <c r="B1483" i="2661"/>
  <c r="AU1483" i="2661" s="1"/>
  <c r="B1484" i="2661"/>
  <c r="AU1484" i="2661" s="1"/>
  <c r="B1485" i="2661"/>
  <c r="AU1485" i="2661" s="1"/>
  <c r="B1486" i="2661"/>
  <c r="AU1486" i="2661" s="1"/>
  <c r="B1487" i="2661"/>
  <c r="AU1487" i="2661" s="1"/>
  <c r="B1488" i="2661"/>
  <c r="AU1488" i="2661" s="1"/>
  <c r="B1489" i="2661"/>
  <c r="AU1489" i="2661" s="1"/>
  <c r="B1490" i="2661"/>
  <c r="AU1490" i="2661" s="1"/>
  <c r="B1491" i="2661"/>
  <c r="AU1491" i="2661" s="1"/>
  <c r="B1492" i="2661"/>
  <c r="AU1492" i="2661" s="1"/>
  <c r="B1493" i="2661"/>
  <c r="AU1493" i="2661" s="1"/>
  <c r="B1494" i="2661"/>
  <c r="AU1494" i="2661" s="1"/>
  <c r="B1495" i="2661"/>
  <c r="AU1495" i="2661" s="1"/>
  <c r="B1496" i="2661"/>
  <c r="AU1496" i="2661" s="1"/>
  <c r="B1497" i="2661"/>
  <c r="AU1497" i="2661" s="1"/>
  <c r="B1498" i="2661"/>
  <c r="AU1498" i="2661" s="1"/>
  <c r="B1499" i="2661"/>
  <c r="AU1499" i="2661" s="1"/>
  <c r="B1500" i="2661"/>
  <c r="AU1500" i="2661" s="1"/>
  <c r="B1501" i="2661"/>
  <c r="AU1501" i="2661" s="1"/>
  <c r="B1502" i="2661"/>
  <c r="AU1502" i="2661" s="1"/>
  <c r="B1503" i="2661"/>
  <c r="AU1503" i="2661" s="1"/>
  <c r="B1504" i="2661"/>
  <c r="AU1504" i="2661" s="1"/>
  <c r="B1505" i="2661"/>
  <c r="AU1505" i="2661" s="1"/>
  <c r="B1506" i="2661"/>
  <c r="AU1506" i="2661" s="1"/>
  <c r="B1507" i="2661"/>
  <c r="AU1507" i="2661" s="1"/>
  <c r="B1508" i="2661"/>
  <c r="AU1508" i="2661" s="1"/>
  <c r="B1509" i="2661"/>
  <c r="AU1509" i="2661" s="1"/>
  <c r="B1510" i="2661"/>
  <c r="AU1510" i="2661" s="1"/>
  <c r="B1511" i="2661"/>
  <c r="AU1511" i="2661" s="1"/>
  <c r="B1512" i="2661"/>
  <c r="AU1512" i="2661" s="1"/>
  <c r="B1513" i="2661"/>
  <c r="AU1513" i="2661" s="1"/>
  <c r="B1514" i="2661"/>
  <c r="AU1514" i="2661" s="1"/>
  <c r="B1515" i="2661"/>
  <c r="AU1515" i="2661" s="1"/>
  <c r="B1516" i="2661"/>
  <c r="AU1516" i="2661" s="1"/>
  <c r="B1517" i="2661"/>
  <c r="AU1517" i="2661" s="1"/>
  <c r="B1518" i="2661"/>
  <c r="AU1518" i="2661" s="1"/>
  <c r="B1519" i="2661"/>
  <c r="AU1519" i="2661" s="1"/>
  <c r="B1520" i="2661"/>
  <c r="AU1520" i="2661" s="1"/>
  <c r="B1521" i="2661"/>
  <c r="AU1521" i="2661" s="1"/>
  <c r="B1522" i="2661"/>
  <c r="AU1522" i="2661" s="1"/>
  <c r="B1523" i="2661"/>
  <c r="AU1523" i="2661" s="1"/>
  <c r="B1524" i="2661"/>
  <c r="AU1524" i="2661" s="1"/>
  <c r="B1525" i="2661"/>
  <c r="AU1525" i="2661" s="1"/>
  <c r="B1526" i="2661"/>
  <c r="AU1526" i="2661" s="1"/>
  <c r="B1527" i="2661"/>
  <c r="AU1527" i="2661" s="1"/>
  <c r="B1528" i="2661"/>
  <c r="AU1528" i="2661" s="1"/>
  <c r="B1529" i="2661"/>
  <c r="AU1529" i="2661" s="1"/>
  <c r="B1530" i="2661"/>
  <c r="AU1530" i="2661" s="1"/>
  <c r="B1531" i="2661"/>
  <c r="AU1531" i="2661" s="1"/>
  <c r="B1532" i="2661"/>
  <c r="AU1532" i="2661" s="1"/>
  <c r="B1533" i="2661"/>
  <c r="AU1533" i="2661" s="1"/>
  <c r="B1534" i="2661"/>
  <c r="AU1534" i="2661" s="1"/>
  <c r="B1535" i="2661"/>
  <c r="AU1535" i="2661" s="1"/>
  <c r="B1536" i="2661"/>
  <c r="AU1536" i="2661" s="1"/>
  <c r="B1537" i="2661"/>
  <c r="AU1537" i="2661" s="1"/>
  <c r="B1538" i="2661"/>
  <c r="AU1538" i="2661" s="1"/>
  <c r="B1539" i="2661"/>
  <c r="AU1539" i="2661" s="1"/>
  <c r="B1540" i="2661"/>
  <c r="AU1540" i="2661" s="1"/>
  <c r="B1541" i="2661"/>
  <c r="AU1541" i="2661" s="1"/>
  <c r="B1542" i="2661"/>
  <c r="AU1542" i="2661" s="1"/>
  <c r="B1543" i="2661"/>
  <c r="AU1543" i="2661" s="1"/>
  <c r="B1544" i="2661"/>
  <c r="AU1544" i="2661" s="1"/>
  <c r="B1545" i="2661"/>
  <c r="AU1545" i="2661" s="1"/>
  <c r="B1546" i="2661"/>
  <c r="AU1546" i="2661" s="1"/>
  <c r="B1547" i="2661"/>
  <c r="AU1547" i="2661" s="1"/>
  <c r="B1548" i="2661"/>
  <c r="AU1548" i="2661" s="1"/>
  <c r="B1549" i="2661"/>
  <c r="AU1549" i="2661" s="1"/>
  <c r="B1550" i="2661"/>
  <c r="AU1550" i="2661" s="1"/>
  <c r="B1551" i="2661"/>
  <c r="AU1551" i="2661" s="1"/>
  <c r="B1552" i="2661"/>
  <c r="AU1552" i="2661" s="1"/>
  <c r="B1553" i="2661"/>
  <c r="AU1553" i="2661" s="1"/>
  <c r="B1554" i="2661"/>
  <c r="AU1554" i="2661" s="1"/>
  <c r="B1555" i="2661"/>
  <c r="AU1555" i="2661" s="1"/>
  <c r="B1556" i="2661"/>
  <c r="AU1556" i="2661" s="1"/>
  <c r="B1557" i="2661"/>
  <c r="AU1557" i="2661" s="1"/>
  <c r="B1558" i="2661"/>
  <c r="AU1558" i="2661" s="1"/>
  <c r="B1559" i="2661"/>
  <c r="AU1559" i="2661" s="1"/>
  <c r="B1560" i="2661"/>
  <c r="AU1560" i="2661" s="1"/>
  <c r="B1561" i="2661"/>
  <c r="AU1561" i="2661" s="1"/>
  <c r="B1562" i="2661"/>
  <c r="AU1562" i="2661" s="1"/>
  <c r="B1563" i="2661"/>
  <c r="AU1563" i="2661" s="1"/>
  <c r="B1564" i="2661"/>
  <c r="AU1564" i="2661" s="1"/>
  <c r="B1565" i="2661"/>
  <c r="AU1565" i="2661" s="1"/>
  <c r="B1566" i="2661"/>
  <c r="AU1566" i="2661" s="1"/>
  <c r="B1567" i="2661"/>
  <c r="AU1567" i="2661" s="1"/>
  <c r="B1568" i="2661"/>
  <c r="AU1568" i="2661" s="1"/>
  <c r="B1569" i="2661"/>
  <c r="AU1569" i="2661" s="1"/>
  <c r="B1570" i="2661"/>
  <c r="AU1570" i="2661" s="1"/>
  <c r="B1571" i="2661"/>
  <c r="AU1571" i="2661" s="1"/>
  <c r="B1572" i="2661"/>
  <c r="AU1572" i="2661" s="1"/>
  <c r="B1573" i="2661"/>
  <c r="AU1573" i="2661" s="1"/>
  <c r="B1574" i="2661"/>
  <c r="AU1574" i="2661" s="1"/>
  <c r="B1575" i="2661"/>
  <c r="AU1575" i="2661" s="1"/>
  <c r="B1576" i="2661"/>
  <c r="AU1576" i="2661" s="1"/>
  <c r="B1577" i="2661"/>
  <c r="AU1577" i="2661" s="1"/>
  <c r="B1578" i="2661"/>
  <c r="AU1578" i="2661" s="1"/>
  <c r="B1579" i="2661"/>
  <c r="AU1579" i="2661" s="1"/>
  <c r="B1580" i="2661"/>
  <c r="AU1580" i="2661" s="1"/>
  <c r="B1581" i="2661"/>
  <c r="AU1581" i="2661" s="1"/>
  <c r="B1582" i="2661"/>
  <c r="AU1582" i="2661" s="1"/>
  <c r="B1583" i="2661"/>
  <c r="AU1583" i="2661" s="1"/>
  <c r="B1584" i="2661"/>
  <c r="AU1584" i="2661" s="1"/>
  <c r="B1585" i="2661"/>
  <c r="AU1585" i="2661" s="1"/>
  <c r="B1586" i="2661"/>
  <c r="AU1586" i="2661" s="1"/>
  <c r="B1587" i="2661"/>
  <c r="AU1587" i="2661" s="1"/>
  <c r="B1588" i="2661"/>
  <c r="AU1588" i="2661" s="1"/>
  <c r="B1589" i="2661"/>
  <c r="AU1589" i="2661" s="1"/>
  <c r="B1590" i="2661"/>
  <c r="AU1590" i="2661" s="1"/>
  <c r="B1591" i="2661"/>
  <c r="AU1591" i="2661" s="1"/>
  <c r="B1592" i="2661"/>
  <c r="AU1592" i="2661" s="1"/>
  <c r="B1593" i="2661"/>
  <c r="AU1593" i="2661" s="1"/>
  <c r="B1594" i="2661"/>
  <c r="AU1594" i="2661" s="1"/>
  <c r="B1595" i="2661"/>
  <c r="AU1595" i="2661" s="1"/>
  <c r="B1596" i="2661"/>
  <c r="AU1596" i="2661" s="1"/>
  <c r="B1597" i="2661"/>
  <c r="AU1597" i="2661" s="1"/>
  <c r="B1598" i="2661"/>
  <c r="AU1598" i="2661" s="1"/>
  <c r="B1599" i="2661"/>
  <c r="AU1599" i="2661" s="1"/>
  <c r="B1600" i="2661"/>
  <c r="AU1600" i="2661" s="1"/>
  <c r="B1601" i="2661"/>
  <c r="AU1601" i="2661" s="1"/>
  <c r="B1602" i="2661"/>
  <c r="AU1602" i="2661" s="1"/>
  <c r="B1603" i="2661"/>
  <c r="AU1603" i="2661" s="1"/>
  <c r="B1604" i="2661"/>
  <c r="AU1604" i="2661" s="1"/>
  <c r="B1605" i="2661"/>
  <c r="AU1605" i="2661" s="1"/>
  <c r="B1606" i="2661"/>
  <c r="AU1606" i="2661" s="1"/>
  <c r="B1607" i="2661"/>
  <c r="AU1607" i="2661" s="1"/>
  <c r="B1608" i="2661"/>
  <c r="AU1608" i="2661" s="1"/>
  <c r="B1609" i="2661"/>
  <c r="AU1609" i="2661" s="1"/>
  <c r="B1610" i="2661"/>
  <c r="AU1610" i="2661" s="1"/>
  <c r="B1611" i="2661"/>
  <c r="AU1611" i="2661" s="1"/>
  <c r="B1612" i="2661"/>
  <c r="AU1612" i="2661" s="1"/>
  <c r="B1613" i="2661"/>
  <c r="AU1613" i="2661" s="1"/>
  <c r="B1614" i="2661"/>
  <c r="AU1614" i="2661" s="1"/>
  <c r="B1615" i="2661"/>
  <c r="AU1615" i="2661" s="1"/>
  <c r="B1616" i="2661"/>
  <c r="AU1616" i="2661" s="1"/>
  <c r="B1617" i="2661"/>
  <c r="AU1617" i="2661" s="1"/>
  <c r="B1618" i="2661"/>
  <c r="AU1618" i="2661" s="1"/>
  <c r="B1619" i="2661"/>
  <c r="AU1619" i="2661" s="1"/>
  <c r="B1620" i="2661"/>
  <c r="AU1620" i="2661" s="1"/>
  <c r="B1621" i="2661"/>
  <c r="AU1621" i="2661" s="1"/>
  <c r="B1622" i="2661"/>
  <c r="AU1622" i="2661" s="1"/>
  <c r="B1623" i="2661"/>
  <c r="AU1623" i="2661" s="1"/>
  <c r="B1624" i="2661"/>
  <c r="AU1624" i="2661" s="1"/>
  <c r="B1625" i="2661"/>
  <c r="AU1625" i="2661" s="1"/>
  <c r="B1626" i="2661"/>
  <c r="AU1626" i="2661" s="1"/>
  <c r="B1627" i="2661"/>
  <c r="AU1627" i="2661" s="1"/>
  <c r="B1628" i="2661"/>
  <c r="AU1628" i="2661" s="1"/>
  <c r="B1629" i="2661"/>
  <c r="AU1629" i="2661" s="1"/>
  <c r="B1630" i="2661"/>
  <c r="AU1630" i="2661" s="1"/>
  <c r="B1631" i="2661"/>
  <c r="AU1631" i="2661" s="1"/>
  <c r="B1632" i="2661"/>
  <c r="AU1632" i="2661" s="1"/>
  <c r="B1633" i="2661"/>
  <c r="AU1633" i="2661" s="1"/>
  <c r="B1634" i="2661"/>
  <c r="AU1634" i="2661" s="1"/>
  <c r="B1635" i="2661"/>
  <c r="AU1635" i="2661" s="1"/>
  <c r="B1636" i="2661"/>
  <c r="AU1636" i="2661" s="1"/>
  <c r="B1637" i="2661"/>
  <c r="AU1637" i="2661" s="1"/>
  <c r="B1638" i="2661"/>
  <c r="AU1638" i="2661" s="1"/>
  <c r="B1639" i="2661"/>
  <c r="AU1639" i="2661" s="1"/>
  <c r="B1640" i="2661"/>
  <c r="AU1640" i="2661" s="1"/>
  <c r="B1641" i="2661"/>
  <c r="AU1641" i="2661" s="1"/>
  <c r="B1642" i="2661"/>
  <c r="AU1642" i="2661" s="1"/>
  <c r="B1643" i="2661"/>
  <c r="AU1643" i="2661" s="1"/>
  <c r="B1644" i="2661"/>
  <c r="AU1644" i="2661" s="1"/>
  <c r="B1645" i="2661"/>
  <c r="AU1645" i="2661" s="1"/>
  <c r="B1646" i="2661"/>
  <c r="AU1646" i="2661" s="1"/>
  <c r="B1647" i="2661"/>
  <c r="AU1647" i="2661" s="1"/>
  <c r="B1648" i="2661"/>
  <c r="AU1648" i="2661" s="1"/>
  <c r="B1649" i="2661"/>
  <c r="AU1649" i="2661" s="1"/>
  <c r="B1650" i="2661"/>
  <c r="AU1650" i="2661" s="1"/>
  <c r="B1651" i="2661"/>
  <c r="AU1651" i="2661" s="1"/>
  <c r="B1652" i="2661"/>
  <c r="AU1652" i="2661" s="1"/>
  <c r="B1653" i="2661"/>
  <c r="AU1653" i="2661" s="1"/>
  <c r="B1654" i="2661"/>
  <c r="AU1654" i="2661" s="1"/>
  <c r="B1655" i="2661"/>
  <c r="AU1655" i="2661" s="1"/>
  <c r="B1656" i="2661"/>
  <c r="AU1656" i="2661" s="1"/>
  <c r="B1657" i="2661"/>
  <c r="AU1657" i="2661" s="1"/>
  <c r="B1658" i="2661"/>
  <c r="AU1658" i="2661" s="1"/>
  <c r="B1659" i="2661"/>
  <c r="AU1659" i="2661" s="1"/>
  <c r="B1660" i="2661"/>
  <c r="AU1660" i="2661" s="1"/>
  <c r="B1661" i="2661"/>
  <c r="AU1661" i="2661" s="1"/>
  <c r="B1662" i="2661"/>
  <c r="AU1662" i="2661" s="1"/>
  <c r="B1663" i="2661"/>
  <c r="AU1663" i="2661" s="1"/>
  <c r="B1664" i="2661"/>
  <c r="AU1664" i="2661" s="1"/>
  <c r="B1665" i="2661"/>
  <c r="AU1665" i="2661" s="1"/>
  <c r="B1666" i="2661"/>
  <c r="AU1666" i="2661" s="1"/>
  <c r="B1667" i="2661"/>
  <c r="AU1667" i="2661" s="1"/>
  <c r="B1668" i="2661"/>
  <c r="AU1668" i="2661" s="1"/>
  <c r="B1669" i="2661"/>
  <c r="AU1669" i="2661" s="1"/>
  <c r="B1670" i="2661"/>
  <c r="AU1670" i="2661" s="1"/>
  <c r="B1671" i="2661"/>
  <c r="AU1671" i="2661" s="1"/>
  <c r="B1672" i="2661"/>
  <c r="AU1672" i="2661" s="1"/>
  <c r="B1673" i="2661"/>
  <c r="AU1673" i="2661" s="1"/>
  <c r="B1674" i="2661"/>
  <c r="AU1674" i="2661" s="1"/>
  <c r="B1675" i="2661"/>
  <c r="AU1675" i="2661" s="1"/>
  <c r="B1676" i="2661"/>
  <c r="AU1676" i="2661" s="1"/>
  <c r="B1677" i="2661"/>
  <c r="AU1677" i="2661" s="1"/>
  <c r="B1678" i="2661"/>
  <c r="AU1678" i="2661" s="1"/>
  <c r="B1679" i="2661"/>
  <c r="AU1679" i="2661" s="1"/>
  <c r="B1680" i="2661"/>
  <c r="AU1680" i="2661" s="1"/>
  <c r="B1681" i="2661"/>
  <c r="AU1681" i="2661" s="1"/>
  <c r="B1682" i="2661"/>
  <c r="AU1682" i="2661" s="1"/>
  <c r="B1683" i="2661"/>
  <c r="AU1683" i="2661" s="1"/>
  <c r="B1684" i="2661"/>
  <c r="AU1684" i="2661" s="1"/>
  <c r="B1685" i="2661"/>
  <c r="AU1685" i="2661" s="1"/>
  <c r="B1686" i="2661"/>
  <c r="AU1686" i="2661" s="1"/>
  <c r="B1687" i="2661"/>
  <c r="AU1687" i="2661" s="1"/>
  <c r="B1688" i="2661"/>
  <c r="AU1688" i="2661" s="1"/>
  <c r="B1689" i="2661"/>
  <c r="AU1689" i="2661" s="1"/>
  <c r="B1690" i="2661"/>
  <c r="AU1690" i="2661" s="1"/>
  <c r="B1691" i="2661"/>
  <c r="AU1691" i="2661" s="1"/>
  <c r="B1692" i="2661"/>
  <c r="AU1692" i="2661" s="1"/>
  <c r="B1693" i="2661"/>
  <c r="AU1693" i="2661" s="1"/>
  <c r="B1694" i="2661"/>
  <c r="AU1694" i="2661" s="1"/>
  <c r="B1695" i="2661"/>
  <c r="AU1695" i="2661" s="1"/>
  <c r="B1696" i="2661"/>
  <c r="AU1696" i="2661" s="1"/>
  <c r="B1697" i="2661"/>
  <c r="AU1697" i="2661" s="1"/>
  <c r="B1698" i="2661"/>
  <c r="AU1698" i="2661" s="1"/>
  <c r="B1699" i="2661"/>
  <c r="AU1699" i="2661" s="1"/>
  <c r="B1700" i="2661"/>
  <c r="AU1700" i="2661" s="1"/>
  <c r="B1701" i="2661"/>
  <c r="AU1701" i="2661" s="1"/>
  <c r="B1702" i="2661"/>
  <c r="AU1702" i="2661" s="1"/>
  <c r="B1703" i="2661"/>
  <c r="AU1703" i="2661" s="1"/>
  <c r="B1704" i="2661"/>
  <c r="AU1704" i="2661" s="1"/>
  <c r="B1705" i="2661"/>
  <c r="AU1705" i="2661" s="1"/>
  <c r="B1706" i="2661"/>
  <c r="AU1706" i="2661" s="1"/>
  <c r="B1707" i="2661"/>
  <c r="AU1707" i="2661" s="1"/>
  <c r="B1708" i="2661"/>
  <c r="AU1708" i="2661" s="1"/>
  <c r="B1709" i="2661"/>
  <c r="AU1709" i="2661" s="1"/>
  <c r="B1710" i="2661"/>
  <c r="AU1710" i="2661" s="1"/>
  <c r="B1711" i="2661"/>
  <c r="AU1711" i="2661" s="1"/>
  <c r="B1712" i="2661"/>
  <c r="AU1712" i="2661" s="1"/>
  <c r="B1713" i="2661"/>
  <c r="AU1713" i="2661" s="1"/>
  <c r="B1714" i="2661"/>
  <c r="AU1714" i="2661" s="1"/>
  <c r="B1715" i="2661"/>
  <c r="AU1715" i="2661" s="1"/>
  <c r="B1716" i="2661"/>
  <c r="AU1716" i="2661" s="1"/>
  <c r="B1717" i="2661"/>
  <c r="AU1717" i="2661" s="1"/>
  <c r="B1718" i="2661"/>
  <c r="AU1718" i="2661" s="1"/>
  <c r="B1719" i="2661"/>
  <c r="AU1719" i="2661" s="1"/>
  <c r="B1720" i="2661"/>
  <c r="AU1720" i="2661" s="1"/>
  <c r="B1721" i="2661"/>
  <c r="AU1721" i="2661" s="1"/>
  <c r="B1722" i="2661"/>
  <c r="AU1722" i="2661" s="1"/>
  <c r="B1723" i="2661"/>
  <c r="AU1723" i="2661" s="1"/>
  <c r="B1724" i="2661"/>
  <c r="AU1724" i="2661" s="1"/>
  <c r="B1725" i="2661"/>
  <c r="AU1725" i="2661" s="1"/>
  <c r="B1726" i="2661"/>
  <c r="AU1726" i="2661" s="1"/>
  <c r="B1727" i="2661"/>
  <c r="AU1727" i="2661" s="1"/>
  <c r="B1728" i="2661"/>
  <c r="AU1728" i="2661" s="1"/>
  <c r="B1729" i="2661"/>
  <c r="AU1729" i="2661" s="1"/>
  <c r="B1730" i="2661"/>
  <c r="AU1730" i="2661" s="1"/>
  <c r="B1731" i="2661"/>
  <c r="AU1731" i="2661" s="1"/>
  <c r="B1732" i="2661"/>
  <c r="AU1732" i="2661" s="1"/>
  <c r="B1733" i="2661"/>
  <c r="AU1733" i="2661" s="1"/>
  <c r="B1734" i="2661"/>
  <c r="AU1734" i="2661" s="1"/>
  <c r="B1735" i="2661"/>
  <c r="AU1735" i="2661" s="1"/>
  <c r="B1736" i="2661"/>
  <c r="AU1736" i="2661" s="1"/>
  <c r="B1737" i="2661"/>
  <c r="AU1737" i="2661" s="1"/>
  <c r="B1738" i="2661"/>
  <c r="AU1738" i="2661" s="1"/>
  <c r="B1739" i="2661"/>
  <c r="AU1739" i="2661" s="1"/>
  <c r="B1740" i="2661"/>
  <c r="AU1740" i="2661" s="1"/>
  <c r="B1741" i="2661"/>
  <c r="AU1741" i="2661" s="1"/>
  <c r="B1742" i="2661"/>
  <c r="AU1742" i="2661" s="1"/>
  <c r="B1743" i="2661"/>
  <c r="AU1743" i="2661" s="1"/>
  <c r="B1744" i="2661"/>
  <c r="AU1744" i="2661" s="1"/>
  <c r="B1745" i="2661"/>
  <c r="AU1745" i="2661" s="1"/>
  <c r="B1746" i="2661"/>
  <c r="AU1746" i="2661" s="1"/>
  <c r="B1747" i="2661"/>
  <c r="AU1747" i="2661" s="1"/>
  <c r="B1748" i="2661"/>
  <c r="AU1748" i="2661" s="1"/>
  <c r="B1749" i="2661"/>
  <c r="AU1749" i="2661" s="1"/>
  <c r="B1750" i="2661"/>
  <c r="AU1750" i="2661" s="1"/>
  <c r="B1751" i="2661"/>
  <c r="AU1751" i="2661" s="1"/>
  <c r="B1752" i="2661"/>
  <c r="AU1752" i="2661" s="1"/>
  <c r="B1753" i="2661"/>
  <c r="AU1753" i="2661" s="1"/>
  <c r="B1754" i="2661"/>
  <c r="AU1754" i="2661" s="1"/>
  <c r="B1755" i="2661"/>
  <c r="AU1755" i="2661" s="1"/>
  <c r="B1756" i="2661"/>
  <c r="AU1756" i="2661" s="1"/>
  <c r="B1757" i="2661"/>
  <c r="AU1757" i="2661" s="1"/>
  <c r="B1758" i="2661"/>
  <c r="AU1758" i="2661" s="1"/>
  <c r="B1759" i="2661"/>
  <c r="AU1759" i="2661" s="1"/>
  <c r="B1760" i="2661"/>
  <c r="AU1760" i="2661" s="1"/>
  <c r="B1761" i="2661"/>
  <c r="AU1761" i="2661" s="1"/>
  <c r="B1762" i="2661"/>
  <c r="AU1762" i="2661" s="1"/>
  <c r="B1763" i="2661"/>
  <c r="AU1763" i="2661" s="1"/>
  <c r="B1764" i="2661"/>
  <c r="AU1764" i="2661" s="1"/>
  <c r="B1765" i="2661"/>
  <c r="AU1765" i="2661" s="1"/>
  <c r="B1766" i="2661"/>
  <c r="AU1766" i="2661" s="1"/>
  <c r="B1767" i="2661"/>
  <c r="AU1767" i="2661" s="1"/>
  <c r="B1768" i="2661"/>
  <c r="AU1768" i="2661" s="1"/>
  <c r="B1769" i="2661"/>
  <c r="AU1769" i="2661" s="1"/>
  <c r="B1770" i="2661"/>
  <c r="AU1770" i="2661" s="1"/>
  <c r="B1771" i="2661"/>
  <c r="AU1771" i="2661" s="1"/>
  <c r="B1772" i="2661"/>
  <c r="AU1772" i="2661" s="1"/>
  <c r="B1773" i="2661"/>
  <c r="AU1773" i="2661" s="1"/>
  <c r="B1774" i="2661"/>
  <c r="AU1774" i="2661" s="1"/>
  <c r="B1775" i="2661"/>
  <c r="AU1775" i="2661" s="1"/>
  <c r="B1776" i="2661"/>
  <c r="AU1776" i="2661" s="1"/>
  <c r="B1777" i="2661"/>
  <c r="AU1777" i="2661" s="1"/>
  <c r="B1778" i="2661"/>
  <c r="AU1778" i="2661" s="1"/>
  <c r="B1779" i="2661"/>
  <c r="AU1779" i="2661" s="1"/>
  <c r="B1780" i="2661"/>
  <c r="AU1780" i="2661" s="1"/>
  <c r="B1781" i="2661"/>
  <c r="AU1781" i="2661" s="1"/>
  <c r="B1782" i="2661"/>
  <c r="AU1782" i="2661" s="1"/>
  <c r="B1783" i="2661"/>
  <c r="AU1783" i="2661" s="1"/>
  <c r="B1784" i="2661"/>
  <c r="AU1784" i="2661" s="1"/>
  <c r="B1785" i="2661"/>
  <c r="AU1785" i="2661" s="1"/>
  <c r="B1786" i="2661"/>
  <c r="AU1786" i="2661" s="1"/>
  <c r="B1787" i="2661"/>
  <c r="AU1787" i="2661" s="1"/>
  <c r="B1788" i="2661"/>
  <c r="AU1788" i="2661" s="1"/>
  <c r="B1789" i="2661"/>
  <c r="AU1789" i="2661" s="1"/>
  <c r="B1790" i="2661"/>
  <c r="AU1790" i="2661" s="1"/>
  <c r="B1791" i="2661"/>
  <c r="AU1791" i="2661" s="1"/>
  <c r="B1792" i="2661"/>
  <c r="AU1792" i="2661" s="1"/>
  <c r="B1793" i="2661"/>
  <c r="AU1793" i="2661" s="1"/>
  <c r="B1794" i="2661"/>
  <c r="AU1794" i="2661" s="1"/>
  <c r="B1795" i="2661"/>
  <c r="AU1795" i="2661" s="1"/>
  <c r="B1796" i="2661"/>
  <c r="AU1796" i="2661" s="1"/>
  <c r="B1797" i="2661"/>
  <c r="AU1797" i="2661" s="1"/>
  <c r="B1798" i="2661"/>
  <c r="AU1798" i="2661" s="1"/>
  <c r="B1799" i="2661"/>
  <c r="AU1799" i="2661" s="1"/>
  <c r="B1800" i="2661"/>
  <c r="AU1800" i="2661" s="1"/>
  <c r="B1801" i="2661"/>
  <c r="AU1801" i="2661" s="1"/>
  <c r="B1802" i="2661"/>
  <c r="AU1802" i="2661" s="1"/>
  <c r="B1803" i="2661"/>
  <c r="AU1803" i="2661" s="1"/>
  <c r="B1804" i="2661"/>
  <c r="AU1804" i="2661" s="1"/>
  <c r="B1805" i="2661"/>
  <c r="AU1805" i="2661" s="1"/>
  <c r="B1806" i="2661"/>
  <c r="AU1806" i="2661" s="1"/>
  <c r="B1807" i="2661"/>
  <c r="AU1807" i="2661" s="1"/>
  <c r="B1808" i="2661"/>
  <c r="AU1808" i="2661" s="1"/>
  <c r="B1809" i="2661"/>
  <c r="AU1809" i="2661" s="1"/>
  <c r="B1810" i="2661"/>
  <c r="AU1810" i="2661" s="1"/>
  <c r="B1811" i="2661"/>
  <c r="AU1811" i="2661" s="1"/>
  <c r="B1812" i="2661"/>
  <c r="AU1812" i="2661" s="1"/>
  <c r="B1813" i="2661"/>
  <c r="AU1813" i="2661" s="1"/>
  <c r="B1814" i="2661"/>
  <c r="AU1814" i="2661" s="1"/>
  <c r="B1815" i="2661"/>
  <c r="AU1815" i="2661" s="1"/>
  <c r="B1816" i="2661"/>
  <c r="AU1816" i="2661" s="1"/>
  <c r="B1817" i="2661"/>
  <c r="AU1817" i="2661" s="1"/>
  <c r="B1818" i="2661"/>
  <c r="AU1818" i="2661" s="1"/>
  <c r="B1819" i="2661"/>
  <c r="AU1819" i="2661" s="1"/>
  <c r="B1820" i="2661"/>
  <c r="AU1820" i="2661" s="1"/>
  <c r="B1821" i="2661"/>
  <c r="AU1821" i="2661" s="1"/>
  <c r="B1822" i="2661"/>
  <c r="AU1822" i="2661" s="1"/>
  <c r="B1823" i="2661"/>
  <c r="AU1823" i="2661" s="1"/>
  <c r="B1824" i="2661"/>
  <c r="AU1824" i="2661" s="1"/>
  <c r="B1825" i="2661"/>
  <c r="AU1825" i="2661" s="1"/>
  <c r="B1826" i="2661"/>
  <c r="AU1826" i="2661" s="1"/>
  <c r="B1827" i="2661"/>
  <c r="AU1827" i="2661" s="1"/>
  <c r="B1828" i="2661"/>
  <c r="AU1828" i="2661" s="1"/>
  <c r="B1829" i="2661"/>
  <c r="AU1829" i="2661" s="1"/>
  <c r="B1830" i="2661"/>
  <c r="AU1830" i="2661" s="1"/>
  <c r="B1831" i="2661"/>
  <c r="AU1831" i="2661" s="1"/>
  <c r="B1832" i="2661"/>
  <c r="AU1832" i="2661" s="1"/>
  <c r="B1833" i="2661"/>
  <c r="AU1833" i="2661" s="1"/>
  <c r="B1834" i="2661"/>
  <c r="AU1834" i="2661" s="1"/>
  <c r="B1835" i="2661"/>
  <c r="AU1835" i="2661" s="1"/>
  <c r="B1836" i="2661"/>
  <c r="AU1836" i="2661" s="1"/>
  <c r="B1837" i="2661"/>
  <c r="AU1837" i="2661" s="1"/>
  <c r="B1838" i="2661"/>
  <c r="AU1838" i="2661" s="1"/>
  <c r="B1839" i="2661"/>
  <c r="AU1839" i="2661" s="1"/>
  <c r="B1840" i="2661"/>
  <c r="AU1840" i="2661" s="1"/>
  <c r="B1841" i="2661"/>
  <c r="AU1841" i="2661" s="1"/>
  <c r="B1842" i="2661"/>
  <c r="AU1842" i="2661" s="1"/>
  <c r="B1843" i="2661"/>
  <c r="AU1843" i="2661" s="1"/>
  <c r="B1844" i="2661"/>
  <c r="AU1844" i="2661" s="1"/>
  <c r="B1845" i="2661"/>
  <c r="AU1845" i="2661" s="1"/>
  <c r="B1846" i="2661"/>
  <c r="AU1846" i="2661" s="1"/>
  <c r="B1847" i="2661"/>
  <c r="AU1847" i="2661" s="1"/>
  <c r="B1848" i="2661"/>
  <c r="AU1848" i="2661" s="1"/>
  <c r="B1849" i="2661"/>
  <c r="AU1849" i="2661" s="1"/>
  <c r="B1850" i="2661"/>
  <c r="AU1850" i="2661" s="1"/>
  <c r="B1851" i="2661"/>
  <c r="AU1851" i="2661" s="1"/>
  <c r="B1852" i="2661"/>
  <c r="AU1852" i="2661" s="1"/>
  <c r="B1853" i="2661"/>
  <c r="AU1853" i="2661" s="1"/>
  <c r="B1854" i="2661"/>
  <c r="AU1854" i="2661" s="1"/>
  <c r="B1855" i="2661"/>
  <c r="AU1855" i="2661" s="1"/>
  <c r="B1856" i="2661"/>
  <c r="AU1856" i="2661" s="1"/>
  <c r="B1857" i="2661"/>
  <c r="AU1857" i="2661" s="1"/>
  <c r="B1858" i="2661"/>
  <c r="AU1858" i="2661" s="1"/>
  <c r="B1859" i="2661"/>
  <c r="AU1859" i="2661" s="1"/>
  <c r="B1860" i="2661"/>
  <c r="AU1860" i="2661" s="1"/>
  <c r="B1861" i="2661"/>
  <c r="AU1861" i="2661" s="1"/>
  <c r="B1862" i="2661"/>
  <c r="AU1862" i="2661" s="1"/>
  <c r="B1863" i="2661"/>
  <c r="AU1863" i="2661" s="1"/>
  <c r="B1864" i="2661"/>
  <c r="AU1864" i="2661" s="1"/>
  <c r="B1865" i="2661"/>
  <c r="AU1865" i="2661" s="1"/>
  <c r="B1866" i="2661"/>
  <c r="AU1866" i="2661" s="1"/>
  <c r="B1867" i="2661"/>
  <c r="AU1867" i="2661" s="1"/>
  <c r="B1868" i="2661"/>
  <c r="AU1868" i="2661" s="1"/>
  <c r="B1869" i="2661"/>
  <c r="AU1869" i="2661" s="1"/>
  <c r="B1870" i="2661"/>
  <c r="AU1870" i="2661" s="1"/>
  <c r="B1871" i="2661"/>
  <c r="AU1871" i="2661" s="1"/>
  <c r="B1872" i="2661"/>
  <c r="AU1872" i="2661" s="1"/>
  <c r="B1873" i="2661"/>
  <c r="AU1873" i="2661" s="1"/>
  <c r="B1874" i="2661"/>
  <c r="AU1874" i="2661" s="1"/>
  <c r="B1875" i="2661"/>
  <c r="AU1875" i="2661" s="1"/>
  <c r="B1876" i="2661"/>
  <c r="AU1876" i="2661" s="1"/>
  <c r="B1877" i="2661"/>
  <c r="AU1877" i="2661" s="1"/>
  <c r="B1878" i="2661"/>
  <c r="AU1878" i="2661" s="1"/>
  <c r="B1879" i="2661"/>
  <c r="AU1879" i="2661" s="1"/>
  <c r="B1880" i="2661"/>
  <c r="AU1880" i="2661" s="1"/>
  <c r="B1881" i="2661"/>
  <c r="AU1881" i="2661" s="1"/>
  <c r="B1882" i="2661"/>
  <c r="AU1882" i="2661" s="1"/>
  <c r="B1883" i="2661"/>
  <c r="AU1883" i="2661" s="1"/>
  <c r="B1884" i="2661"/>
  <c r="AU1884" i="2661" s="1"/>
  <c r="B1885" i="2661"/>
  <c r="AU1885" i="2661" s="1"/>
  <c r="B1886" i="2661"/>
  <c r="AU1886" i="2661" s="1"/>
  <c r="B1887" i="2661"/>
  <c r="AU1887" i="2661" s="1"/>
  <c r="B1888" i="2661"/>
  <c r="AU1888" i="2661" s="1"/>
  <c r="B1889" i="2661"/>
  <c r="AU1889" i="2661" s="1"/>
  <c r="B1890" i="2661"/>
  <c r="AU1890" i="2661" s="1"/>
  <c r="B1891" i="2661"/>
  <c r="AU1891" i="2661" s="1"/>
  <c r="B1892" i="2661"/>
  <c r="AU1892" i="2661" s="1"/>
  <c r="B1893" i="2661"/>
  <c r="AU1893" i="2661" s="1"/>
  <c r="B1894" i="2661"/>
  <c r="AU1894" i="2661" s="1"/>
  <c r="B1895" i="2661"/>
  <c r="AU1895" i="2661" s="1"/>
  <c r="B1896" i="2661"/>
  <c r="AU1896" i="2661" s="1"/>
  <c r="B1897" i="2661"/>
  <c r="AU1897" i="2661" s="1"/>
  <c r="B1898" i="2661"/>
  <c r="AU1898" i="2661" s="1"/>
  <c r="B1899" i="2661"/>
  <c r="AU1899" i="2661" s="1"/>
  <c r="B1900" i="2661"/>
  <c r="AU1900" i="2661" s="1"/>
  <c r="B1901" i="2661"/>
  <c r="AU1901" i="2661" s="1"/>
  <c r="B1902" i="2661"/>
  <c r="AU1902" i="2661" s="1"/>
  <c r="B1903" i="2661"/>
  <c r="AU1903" i="2661" s="1"/>
  <c r="B1904" i="2661"/>
  <c r="AU1904" i="2661" s="1"/>
  <c r="B1905" i="2661"/>
  <c r="AU1905" i="2661" s="1"/>
  <c r="B1906" i="2661"/>
  <c r="AU1906" i="2661" s="1"/>
  <c r="B1907" i="2661"/>
  <c r="AU1907" i="2661" s="1"/>
  <c r="B1908" i="2661"/>
  <c r="AU1908" i="2661" s="1"/>
  <c r="B1909" i="2661"/>
  <c r="AU1909" i="2661" s="1"/>
  <c r="B1910" i="2661"/>
  <c r="AU1910" i="2661" s="1"/>
  <c r="B1911" i="2661"/>
  <c r="AU1911" i="2661" s="1"/>
  <c r="B1912" i="2661"/>
  <c r="AU1912" i="2661" s="1"/>
  <c r="B1913" i="2661"/>
  <c r="AU1913" i="2661" s="1"/>
  <c r="B1914" i="2661"/>
  <c r="AU1914" i="2661" s="1"/>
  <c r="B1915" i="2661"/>
  <c r="AU1915" i="2661" s="1"/>
  <c r="B1916" i="2661"/>
  <c r="AU1916" i="2661" s="1"/>
  <c r="B1917" i="2661"/>
  <c r="AU1917" i="2661" s="1"/>
  <c r="B1918" i="2661"/>
  <c r="AU1918" i="2661" s="1"/>
  <c r="B1919" i="2661"/>
  <c r="AU1919" i="2661" s="1"/>
  <c r="B1920" i="2661"/>
  <c r="AU1920" i="2661" s="1"/>
  <c r="B1921" i="2661"/>
  <c r="AU1921" i="2661" s="1"/>
  <c r="B1922" i="2661"/>
  <c r="AU1922" i="2661" s="1"/>
  <c r="B1923" i="2661"/>
  <c r="AU1923" i="2661" s="1"/>
  <c r="B1924" i="2661"/>
  <c r="AU1924" i="2661" s="1"/>
  <c r="B1925" i="2661"/>
  <c r="AU1925" i="2661" s="1"/>
  <c r="B1926" i="2661"/>
  <c r="AU1926" i="2661" s="1"/>
  <c r="B1927" i="2661"/>
  <c r="AU1927" i="2661" s="1"/>
  <c r="B1928" i="2661"/>
  <c r="AU1928" i="2661" s="1"/>
  <c r="B1929" i="2661"/>
  <c r="AU1929" i="2661" s="1"/>
  <c r="B1930" i="2661"/>
  <c r="AU1930" i="2661" s="1"/>
  <c r="B1931" i="2661"/>
  <c r="AU1931" i="2661" s="1"/>
  <c r="B1932" i="2661"/>
  <c r="AU1932" i="2661" s="1"/>
  <c r="B1933" i="2661"/>
  <c r="AU1933" i="2661" s="1"/>
  <c r="B1934" i="2661"/>
  <c r="AU1934" i="2661" s="1"/>
  <c r="B1935" i="2661"/>
  <c r="AU1935" i="2661" s="1"/>
  <c r="B1936" i="2661"/>
  <c r="AU1936" i="2661" s="1"/>
  <c r="B1937" i="2661"/>
  <c r="AU1937" i="2661" s="1"/>
  <c r="B1938" i="2661"/>
  <c r="AU1938" i="2661" s="1"/>
  <c r="B1939" i="2661"/>
  <c r="AU1939" i="2661" s="1"/>
  <c r="B1940" i="2661"/>
  <c r="AU1940" i="2661" s="1"/>
  <c r="B1941" i="2661"/>
  <c r="AU1941" i="2661" s="1"/>
  <c r="B1942" i="2661"/>
  <c r="AU1942" i="2661" s="1"/>
  <c r="B1943" i="2661"/>
  <c r="AU1943" i="2661" s="1"/>
  <c r="B1944" i="2661"/>
  <c r="AU1944" i="2661" s="1"/>
  <c r="B1945" i="2661"/>
  <c r="AU1945" i="2661" s="1"/>
  <c r="B1946" i="2661"/>
  <c r="AU1946" i="2661" s="1"/>
  <c r="B1947" i="2661"/>
  <c r="AU1947" i="2661" s="1"/>
  <c r="B1948" i="2661"/>
  <c r="AU1948" i="2661" s="1"/>
  <c r="B1949" i="2661"/>
  <c r="AU1949" i="2661" s="1"/>
  <c r="B1950" i="2661"/>
  <c r="AU1950" i="2661" s="1"/>
  <c r="B1951" i="2661"/>
  <c r="AU1951" i="2661" s="1"/>
  <c r="B1952" i="2661"/>
  <c r="AU1952" i="2661" s="1"/>
  <c r="B1953" i="2661"/>
  <c r="AU1953" i="2661" s="1"/>
  <c r="B1954" i="2661"/>
  <c r="AU1954" i="2661" s="1"/>
  <c r="B1955" i="2661"/>
  <c r="AU1955" i="2661" s="1"/>
  <c r="B1956" i="2661"/>
  <c r="AU1956" i="2661" s="1"/>
  <c r="B1957" i="2661"/>
  <c r="AU1957" i="2661" s="1"/>
  <c r="B1958" i="2661"/>
  <c r="AU1958" i="2661" s="1"/>
  <c r="B1959" i="2661"/>
  <c r="AU1959" i="2661" s="1"/>
  <c r="B1960" i="2661"/>
  <c r="AU1960" i="2661" s="1"/>
  <c r="B1961" i="2661"/>
  <c r="AU1961" i="2661" s="1"/>
  <c r="B1962" i="2661"/>
  <c r="AU1962" i="2661" s="1"/>
  <c r="B1963" i="2661"/>
  <c r="AU1963" i="2661" s="1"/>
  <c r="B1964" i="2661"/>
  <c r="AU1964" i="2661" s="1"/>
  <c r="B1965" i="2661"/>
  <c r="AU1965" i="2661" s="1"/>
  <c r="B1966" i="2661"/>
  <c r="AU1966" i="2661" s="1"/>
  <c r="B1967" i="2661"/>
  <c r="AU1967" i="2661" s="1"/>
  <c r="B1968" i="2661"/>
  <c r="AU1968" i="2661" s="1"/>
  <c r="B1969" i="2661"/>
  <c r="AU1969" i="2661" s="1"/>
  <c r="B1970" i="2661"/>
  <c r="AU1970" i="2661" s="1"/>
  <c r="B1971" i="2661"/>
  <c r="AU1971" i="2661" s="1"/>
  <c r="B1972" i="2661"/>
  <c r="AU1972" i="2661" s="1"/>
  <c r="B1973" i="2661"/>
  <c r="AU1973" i="2661" s="1"/>
  <c r="B1974" i="2661"/>
  <c r="AU1974" i="2661" s="1"/>
  <c r="B1975" i="2661"/>
  <c r="AU1975" i="2661" s="1"/>
  <c r="B1976" i="2661"/>
  <c r="AU1976" i="2661" s="1"/>
  <c r="B1977" i="2661"/>
  <c r="AU1977" i="2661" s="1"/>
  <c r="B1978" i="2661"/>
  <c r="AU1978" i="2661" s="1"/>
  <c r="B1979" i="2661"/>
  <c r="AU1979" i="2661" s="1"/>
  <c r="B1980" i="2661"/>
  <c r="AU1980" i="2661" s="1"/>
  <c r="B1981" i="2661"/>
  <c r="AU1981" i="2661" s="1"/>
  <c r="B1982" i="2661"/>
  <c r="AU1982" i="2661" s="1"/>
  <c r="B1983" i="2661"/>
  <c r="AU1983" i="2661" s="1"/>
  <c r="B1984" i="2661"/>
  <c r="AU1984" i="2661" s="1"/>
  <c r="B1985" i="2661"/>
  <c r="AU1985" i="2661" s="1"/>
  <c r="B1986" i="2661"/>
  <c r="AU1986" i="2661" s="1"/>
  <c r="B1987" i="2661"/>
  <c r="AU1987" i="2661" s="1"/>
  <c r="B1988" i="2661"/>
  <c r="AU1988" i="2661" s="1"/>
  <c r="B1989" i="2661"/>
  <c r="AU1989" i="2661" s="1"/>
  <c r="B1990" i="2661"/>
  <c r="AU1990" i="2661" s="1"/>
  <c r="B1991" i="2661"/>
  <c r="AU1991" i="2661" s="1"/>
  <c r="B1992" i="2661"/>
  <c r="AU1992" i="2661" s="1"/>
  <c r="B1993" i="2661"/>
  <c r="AU1993" i="2661" s="1"/>
  <c r="B1994" i="2661"/>
  <c r="AU1994" i="2661" s="1"/>
  <c r="B1995" i="2661"/>
  <c r="AU1995" i="2661" s="1"/>
  <c r="B1996" i="2661"/>
  <c r="AU1996" i="2661" s="1"/>
  <c r="B1997" i="2661"/>
  <c r="AU1997" i="2661" s="1"/>
  <c r="B1998" i="2661"/>
  <c r="AU1998" i="2661" s="1"/>
  <c r="B1999" i="2661"/>
  <c r="AU1999" i="2661" s="1"/>
  <c r="B2000" i="2661"/>
  <c r="AU2000" i="2661" s="1"/>
  <c r="B2001" i="2661"/>
  <c r="AU2001" i="2661" s="1"/>
  <c r="B2002" i="2661"/>
  <c r="AU2002" i="2661" s="1"/>
  <c r="B2003" i="2661"/>
  <c r="AU2003" i="2661" s="1"/>
  <c r="B2004" i="2661"/>
  <c r="AU2004" i="2661" s="1"/>
  <c r="B2005" i="2661"/>
  <c r="AU2005" i="2661" s="1"/>
  <c r="B2006" i="2661"/>
  <c r="AU2006" i="2661" s="1"/>
  <c r="B2007" i="2661"/>
  <c r="AU2007" i="2661" s="1"/>
  <c r="B2008" i="2661"/>
  <c r="AU2008" i="2661" s="1"/>
  <c r="B2009" i="2661"/>
  <c r="AU2009" i="2661" s="1"/>
  <c r="B2010" i="2661"/>
  <c r="AU2010" i="2661" s="1"/>
  <c r="B2011" i="2661"/>
  <c r="AU2011" i="2661" s="1"/>
  <c r="B2012" i="2661"/>
  <c r="AU2012" i="2661" s="1"/>
  <c r="B2013" i="2661"/>
  <c r="AU2013" i="2661" s="1"/>
  <c r="B2014" i="2661"/>
  <c r="AU2014" i="2661" s="1"/>
  <c r="B2015" i="2661"/>
  <c r="AU2015" i="2661" s="1"/>
  <c r="B2016" i="2661"/>
  <c r="AU2016" i="2661" s="1"/>
  <c r="B2017" i="2661"/>
  <c r="AU2017" i="2661" s="1"/>
  <c r="B2018" i="2661"/>
  <c r="AU2018" i="2661" s="1"/>
  <c r="B2019" i="2661"/>
  <c r="AU2019" i="2661" s="1"/>
  <c r="B2020" i="2661"/>
  <c r="AU2020" i="2661" s="1"/>
  <c r="B2021" i="2661"/>
  <c r="AU2021" i="2661" s="1"/>
  <c r="B2022" i="2661"/>
  <c r="AU2022" i="2661" s="1"/>
  <c r="B2023" i="2661"/>
  <c r="AU2023" i="2661" s="1"/>
  <c r="B2024" i="2661"/>
  <c r="AU2024" i="2661" s="1"/>
  <c r="B2025" i="2661"/>
  <c r="AU2025" i="2661" s="1"/>
  <c r="B2026" i="2661"/>
  <c r="AU2026" i="2661" s="1"/>
  <c r="B2027" i="2661"/>
  <c r="AU2027" i="2661" s="1"/>
  <c r="B2028" i="2661"/>
  <c r="AU2028" i="2661" s="1"/>
  <c r="B2029" i="2661"/>
  <c r="AU2029" i="2661" s="1"/>
  <c r="B2030" i="2661"/>
  <c r="AU2030" i="2661" s="1"/>
  <c r="B2031" i="2661"/>
  <c r="AU2031" i="2661" s="1"/>
  <c r="B2032" i="2661"/>
  <c r="AU2032" i="2661" s="1"/>
  <c r="B2033" i="2661"/>
  <c r="AU2033" i="2661" s="1"/>
  <c r="B2034" i="2661"/>
  <c r="AU2034" i="2661" s="1"/>
  <c r="B2035" i="2661"/>
  <c r="AU2035" i="2661" s="1"/>
  <c r="B2036" i="2661"/>
  <c r="AU2036" i="2661" s="1"/>
  <c r="B2037" i="2661"/>
  <c r="AU2037" i="2661" s="1"/>
  <c r="B2038" i="2661"/>
  <c r="AU2038" i="2661" s="1"/>
  <c r="B2039" i="2661"/>
  <c r="AU2039" i="2661" s="1"/>
  <c r="B2040" i="2661"/>
  <c r="AU2040" i="2661" s="1"/>
  <c r="B2041" i="2661"/>
  <c r="AU2041" i="2661" s="1"/>
  <c r="B2042" i="2661"/>
  <c r="AU2042" i="2661" s="1"/>
  <c r="B2043" i="2661"/>
  <c r="AU2043" i="2661" s="1"/>
  <c r="B2044" i="2661"/>
  <c r="AU2044" i="2661" s="1"/>
  <c r="B2045" i="2661"/>
  <c r="AU2045" i="2661" s="1"/>
  <c r="B2046" i="2661"/>
  <c r="AU2046" i="2661" s="1"/>
  <c r="B2047" i="2661"/>
  <c r="AU2047" i="2661" s="1"/>
  <c r="B2048" i="2661"/>
  <c r="AU2048" i="2661" s="1"/>
  <c r="B2049" i="2661"/>
  <c r="AU2049" i="2661" s="1"/>
  <c r="B2050" i="2661"/>
  <c r="AU2050" i="2661" s="1"/>
  <c r="B2051" i="2661"/>
  <c r="AU2051" i="2661" s="1"/>
  <c r="B2052" i="2661"/>
  <c r="AU2052" i="2661" s="1"/>
  <c r="B2053" i="2661"/>
  <c r="AU2053" i="2661" s="1"/>
  <c r="B2054" i="2661"/>
  <c r="AU2054" i="2661" s="1"/>
  <c r="B2055" i="2661"/>
  <c r="AU2055" i="2661" s="1"/>
  <c r="B2056" i="2661"/>
  <c r="AU2056" i="2661" s="1"/>
  <c r="B2057" i="2661"/>
  <c r="AU2057" i="2661" s="1"/>
  <c r="B2058" i="2661"/>
  <c r="AU2058" i="2661" s="1"/>
  <c r="B2059" i="2661"/>
  <c r="AU2059" i="2661" s="1"/>
  <c r="B2060" i="2661"/>
  <c r="AU2060" i="2661" s="1"/>
  <c r="B2061" i="2661"/>
  <c r="AU2061" i="2661" s="1"/>
  <c r="B2062" i="2661"/>
  <c r="AU2062" i="2661" s="1"/>
  <c r="B2063" i="2661"/>
  <c r="AU2063" i="2661" s="1"/>
  <c r="B2064" i="2661"/>
  <c r="AU2064" i="2661" s="1"/>
  <c r="B2065" i="2661"/>
  <c r="AU2065" i="2661" s="1"/>
  <c r="B2066" i="2661"/>
  <c r="AU2066" i="2661" s="1"/>
  <c r="B2067" i="2661"/>
  <c r="AU2067" i="2661" s="1"/>
  <c r="B2068" i="2661"/>
  <c r="AU2068" i="2661" s="1"/>
  <c r="B2069" i="2661"/>
  <c r="AU2069" i="2661" s="1"/>
  <c r="B2070" i="2661"/>
  <c r="AU2070" i="2661" s="1"/>
  <c r="B2071" i="2661"/>
  <c r="AU2071" i="2661" s="1"/>
  <c r="B2072" i="2661"/>
  <c r="AU2072" i="2661" s="1"/>
  <c r="B2073" i="2661"/>
  <c r="AU2073" i="2661" s="1"/>
  <c r="B2074" i="2661"/>
  <c r="AU2074" i="2661" s="1"/>
  <c r="B2075" i="2661"/>
  <c r="AU2075" i="2661" s="1"/>
  <c r="B2076" i="2661"/>
  <c r="AU2076" i="2661" s="1"/>
  <c r="B2077" i="2661"/>
  <c r="AU2077" i="2661" s="1"/>
  <c r="B2078" i="2661"/>
  <c r="AU2078" i="2661" s="1"/>
  <c r="B2079" i="2661"/>
  <c r="AU2079" i="2661" s="1"/>
  <c r="B2080" i="2661"/>
  <c r="AU2080" i="2661" s="1"/>
  <c r="B2081" i="2661"/>
  <c r="AU2081" i="2661" s="1"/>
  <c r="B2082" i="2661"/>
  <c r="AU2082" i="2661" s="1"/>
  <c r="B2083" i="2661"/>
  <c r="AU2083" i="2661" s="1"/>
  <c r="B2084" i="2661"/>
  <c r="AU2084" i="2661" s="1"/>
  <c r="B2085" i="2661"/>
  <c r="AU2085" i="2661" s="1"/>
  <c r="B2086" i="2661"/>
  <c r="AU2086" i="2661" s="1"/>
  <c r="B2087" i="2661"/>
  <c r="AU2087" i="2661" s="1"/>
  <c r="B2088" i="2661"/>
  <c r="AU2088" i="2661" s="1"/>
  <c r="B2089" i="2661"/>
  <c r="AU2089" i="2661" s="1"/>
  <c r="B2090" i="2661"/>
  <c r="AU2090" i="2661" s="1"/>
  <c r="B2091" i="2661"/>
  <c r="AU2091" i="2661" s="1"/>
  <c r="B2092" i="2661"/>
  <c r="AU2092" i="2661" s="1"/>
  <c r="B2093" i="2661"/>
  <c r="AU2093" i="2661" s="1"/>
  <c r="B2094" i="2661"/>
  <c r="AU2094" i="2661" s="1"/>
  <c r="B2095" i="2661"/>
  <c r="AU2095" i="2661" s="1"/>
  <c r="B2096" i="2661"/>
  <c r="AU2096" i="2661" s="1"/>
  <c r="B2097" i="2661"/>
  <c r="AU2097" i="2661" s="1"/>
  <c r="B2098" i="2661"/>
  <c r="AU2098" i="2661" s="1"/>
  <c r="B2099" i="2661"/>
  <c r="AU2099" i="2661" s="1"/>
  <c r="B2100" i="2661"/>
  <c r="AU2100" i="2661" s="1"/>
  <c r="B2101" i="2661"/>
  <c r="AU2101" i="2661" s="1"/>
  <c r="B2102" i="2661"/>
  <c r="AU2102" i="2661" s="1"/>
  <c r="B2103" i="2661"/>
  <c r="AU2103" i="2661" s="1"/>
  <c r="B2104" i="2661"/>
  <c r="AU2104" i="2661" s="1"/>
  <c r="B2105" i="2661"/>
  <c r="AU2105" i="2661" s="1"/>
  <c r="B2106" i="2661"/>
  <c r="AU2106" i="2661" s="1"/>
  <c r="B2107" i="2661"/>
  <c r="AU2107" i="2661" s="1"/>
  <c r="B2108" i="2661"/>
  <c r="AU2108" i="2661" s="1"/>
  <c r="B2109" i="2661"/>
  <c r="AU2109" i="2661" s="1"/>
  <c r="B2110" i="2661"/>
  <c r="AU2110" i="2661" s="1"/>
  <c r="B2111" i="2661"/>
  <c r="AU2111" i="2661" s="1"/>
  <c r="B2112" i="2661"/>
  <c r="AU2112" i="2661" s="1"/>
  <c r="B2113" i="2661"/>
  <c r="AU2113" i="2661" s="1"/>
  <c r="B2114" i="2661"/>
  <c r="AU2114" i="2661" s="1"/>
  <c r="B2115" i="2661"/>
  <c r="AU2115" i="2661" s="1"/>
  <c r="B2116" i="2661"/>
  <c r="AU2116" i="2661" s="1"/>
  <c r="B2117" i="2661"/>
  <c r="AU2117" i="2661" s="1"/>
  <c r="B2118" i="2661"/>
  <c r="AU2118" i="2661" s="1"/>
  <c r="B2119" i="2661"/>
  <c r="AU2119" i="2661" s="1"/>
  <c r="B2120" i="2661"/>
  <c r="AU2120" i="2661" s="1"/>
  <c r="B2121" i="2661"/>
  <c r="AU2121" i="2661" s="1"/>
  <c r="B2122" i="2661"/>
  <c r="AU2122" i="2661" s="1"/>
  <c r="B2123" i="2661"/>
  <c r="AU2123" i="2661" s="1"/>
  <c r="B2124" i="2661"/>
  <c r="AU2124" i="2661" s="1"/>
  <c r="B2125" i="2661"/>
  <c r="AU2125" i="2661" s="1"/>
  <c r="B2126" i="2661"/>
  <c r="AU2126" i="2661" s="1"/>
  <c r="B2127" i="2661"/>
  <c r="AU2127" i="2661" s="1"/>
  <c r="B2128" i="2661"/>
  <c r="AU2128" i="2661" s="1"/>
  <c r="B2129" i="2661"/>
  <c r="AU2129" i="2661" s="1"/>
  <c r="B2130" i="2661"/>
  <c r="AU2130" i="2661" s="1"/>
  <c r="B2131" i="2661"/>
  <c r="AU2131" i="2661" s="1"/>
  <c r="B2132" i="2661"/>
  <c r="AU2132" i="2661" s="1"/>
  <c r="B2133" i="2661"/>
  <c r="AU2133" i="2661" s="1"/>
  <c r="B2134" i="2661"/>
  <c r="AU2134" i="2661" s="1"/>
  <c r="B2135" i="2661"/>
  <c r="AU2135" i="2661" s="1"/>
  <c r="B2136" i="2661"/>
  <c r="AU2136" i="2661" s="1"/>
  <c r="B2137" i="2661"/>
  <c r="AU2137" i="2661" s="1"/>
  <c r="B2138" i="2661"/>
  <c r="AU2138" i="2661" s="1"/>
  <c r="B2139" i="2661"/>
  <c r="AU2139" i="2661" s="1"/>
  <c r="B2140" i="2661"/>
  <c r="AU2140" i="2661" s="1"/>
  <c r="B2141" i="2661"/>
  <c r="AU2141" i="2661" s="1"/>
  <c r="B2142" i="2661"/>
  <c r="AU2142" i="2661" s="1"/>
  <c r="B2143" i="2661"/>
  <c r="AU2143" i="2661" s="1"/>
  <c r="B2144" i="2661"/>
  <c r="AU2144" i="2661" s="1"/>
  <c r="B2145" i="2661"/>
  <c r="AU2145" i="2661" s="1"/>
  <c r="B2146" i="2661"/>
  <c r="AU2146" i="2661" s="1"/>
  <c r="B2147" i="2661"/>
  <c r="AU2147" i="2661" s="1"/>
  <c r="B2148" i="2661"/>
  <c r="AU2148" i="2661" s="1"/>
  <c r="B2149" i="2661"/>
  <c r="AU2149" i="2661" s="1"/>
  <c r="B2150" i="2661"/>
  <c r="AU2150" i="2661" s="1"/>
  <c r="B2151" i="2661"/>
  <c r="AU2151" i="2661" s="1"/>
  <c r="B2152" i="2661"/>
  <c r="AU2152" i="2661" s="1"/>
  <c r="B2153" i="2661"/>
  <c r="AU2153" i="2661" s="1"/>
  <c r="B2154" i="2661"/>
  <c r="AU2154" i="2661" s="1"/>
  <c r="B2155" i="2661"/>
  <c r="AU2155" i="2661" s="1"/>
  <c r="B2156" i="2661"/>
  <c r="AU2156" i="2661" s="1"/>
  <c r="B2157" i="2661"/>
  <c r="AU2157" i="2661" s="1"/>
  <c r="B2158" i="2661"/>
  <c r="AU2158" i="2661" s="1"/>
  <c r="B2159" i="2661"/>
  <c r="AU2159" i="2661" s="1"/>
  <c r="B2160" i="2661"/>
  <c r="AU2160" i="2661" s="1"/>
  <c r="B2161" i="2661"/>
  <c r="AU2161" i="2661" s="1"/>
  <c r="B2162" i="2661"/>
  <c r="AU2162" i="2661" s="1"/>
  <c r="B2163" i="2661"/>
  <c r="AU2163" i="2661" s="1"/>
  <c r="B2164" i="2661"/>
  <c r="AU2164" i="2661" s="1"/>
  <c r="B2165" i="2661"/>
  <c r="AU2165" i="2661" s="1"/>
  <c r="B2166" i="2661"/>
  <c r="AU2166" i="2661" s="1"/>
  <c r="B2167" i="2661"/>
  <c r="AU2167" i="2661" s="1"/>
  <c r="B2168" i="2661"/>
  <c r="AU2168" i="2661" s="1"/>
  <c r="B2169" i="2661"/>
  <c r="AU2169" i="2661" s="1"/>
  <c r="B2170" i="2661"/>
  <c r="AU2170" i="2661" s="1"/>
  <c r="B2171" i="2661"/>
  <c r="AU2171" i="2661" s="1"/>
  <c r="B2172" i="2661"/>
  <c r="AU2172" i="2661" s="1"/>
  <c r="B2173" i="2661"/>
  <c r="AU2173" i="2661" s="1"/>
  <c r="B2174" i="2661"/>
  <c r="AU2174" i="2661" s="1"/>
  <c r="B2175" i="2661"/>
  <c r="AU2175" i="2661" s="1"/>
  <c r="B2176" i="2661"/>
  <c r="AU2176" i="2661" s="1"/>
  <c r="B2177" i="2661"/>
  <c r="AU2177" i="2661" s="1"/>
  <c r="B2178" i="2661"/>
  <c r="AU2178" i="2661" s="1"/>
  <c r="B2179" i="2661"/>
  <c r="AU2179" i="2661" s="1"/>
  <c r="B2180" i="2661"/>
  <c r="AU2180" i="2661" s="1"/>
  <c r="B2181" i="2661"/>
  <c r="AU2181" i="2661" s="1"/>
  <c r="B2182" i="2661"/>
  <c r="AU2182" i="2661" s="1"/>
  <c r="B2183" i="2661"/>
  <c r="AU2183" i="2661" s="1"/>
  <c r="B2184" i="2661"/>
  <c r="AU2184" i="2661" s="1"/>
  <c r="B2185" i="2661"/>
  <c r="AU2185" i="2661" s="1"/>
  <c r="B2186" i="2661"/>
  <c r="AU2186" i="2661" s="1"/>
  <c r="B2187" i="2661"/>
  <c r="AU2187" i="2661" s="1"/>
  <c r="B2188" i="2661"/>
  <c r="AU2188" i="2661" s="1"/>
  <c r="B2189" i="2661"/>
  <c r="AU2189" i="2661" s="1"/>
  <c r="B2190" i="2661"/>
  <c r="AU2190" i="2661" s="1"/>
  <c r="B2191" i="2661"/>
  <c r="AU2191" i="2661" s="1"/>
  <c r="B2192" i="2661"/>
  <c r="AU2192" i="2661" s="1"/>
  <c r="B2193" i="2661"/>
  <c r="AU2193" i="2661" s="1"/>
  <c r="B2194" i="2661"/>
  <c r="AU2194" i="2661" s="1"/>
  <c r="B2195" i="2661"/>
  <c r="AU2195" i="2661" s="1"/>
  <c r="B2196" i="2661"/>
  <c r="AU2196" i="2661" s="1"/>
  <c r="B2197" i="2661"/>
  <c r="AU2197" i="2661" s="1"/>
  <c r="B2198" i="2661"/>
  <c r="AU2198" i="2661" s="1"/>
  <c r="B2199" i="2661"/>
  <c r="AU2199" i="2661" s="1"/>
  <c r="B2200" i="2661"/>
  <c r="AU2200" i="2661" s="1"/>
  <c r="B2201" i="2661"/>
  <c r="AU2201" i="2661" s="1"/>
  <c r="B2202" i="2661"/>
  <c r="AU2202" i="2661" s="1"/>
  <c r="B2203" i="2661"/>
  <c r="AU2203" i="2661" s="1"/>
  <c r="B2204" i="2661"/>
  <c r="AU2204" i="2661" s="1"/>
  <c r="B2205" i="2661"/>
  <c r="AU2205" i="2661" s="1"/>
  <c r="B2206" i="2661"/>
  <c r="AU2206" i="2661" s="1"/>
  <c r="B2207" i="2661"/>
  <c r="AU2207" i="2661" s="1"/>
  <c r="B2208" i="2661"/>
  <c r="AU2208" i="2661" s="1"/>
  <c r="B2209" i="2661"/>
  <c r="AU2209" i="2661" s="1"/>
  <c r="B2210" i="2661"/>
  <c r="AU2210" i="2661" s="1"/>
  <c r="B2211" i="2661"/>
  <c r="AU2211" i="2661" s="1"/>
  <c r="B2212" i="2661"/>
  <c r="AU2212" i="2661" s="1"/>
  <c r="B2213" i="2661"/>
  <c r="AU2213" i="2661" s="1"/>
  <c r="B2214" i="2661"/>
  <c r="AU2214" i="2661" s="1"/>
  <c r="B2215" i="2661"/>
  <c r="AU2215" i="2661" s="1"/>
  <c r="B2216" i="2661"/>
  <c r="AU2216" i="2661" s="1"/>
  <c r="B2217" i="2661"/>
  <c r="AU2217" i="2661" s="1"/>
  <c r="B2218" i="2661"/>
  <c r="AU2218" i="2661" s="1"/>
  <c r="B2219" i="2661"/>
  <c r="AU2219" i="2661" s="1"/>
  <c r="B2220" i="2661"/>
  <c r="AU2220" i="2661" s="1"/>
  <c r="B2221" i="2661"/>
  <c r="AU2221" i="2661" s="1"/>
  <c r="B2222" i="2661"/>
  <c r="AU2222" i="2661" s="1"/>
  <c r="B2223" i="2661"/>
  <c r="AU2223" i="2661" s="1"/>
  <c r="B2224" i="2661"/>
  <c r="AU2224" i="2661" s="1"/>
  <c r="B2225" i="2661"/>
  <c r="AU2225" i="2661" s="1"/>
  <c r="B2226" i="2661"/>
  <c r="AU2226" i="2661" s="1"/>
  <c r="B2227" i="2661"/>
  <c r="AU2227" i="2661" s="1"/>
  <c r="B2228" i="2661"/>
  <c r="AU2228" i="2661" s="1"/>
  <c r="B2229" i="2661"/>
  <c r="AU2229" i="2661" s="1"/>
  <c r="B2230" i="2661"/>
  <c r="AU2230" i="2661" s="1"/>
  <c r="B2231" i="2661"/>
  <c r="AU2231" i="2661" s="1"/>
  <c r="B2232" i="2661"/>
  <c r="AU2232" i="2661" s="1"/>
  <c r="B2233" i="2661"/>
  <c r="AU2233" i="2661" s="1"/>
  <c r="B2234" i="2661"/>
  <c r="AU2234" i="2661" s="1"/>
  <c r="B2235" i="2661"/>
  <c r="AU2235" i="2661" s="1"/>
  <c r="B2236" i="2661"/>
  <c r="AU2236" i="2661" s="1"/>
  <c r="B2237" i="2661"/>
  <c r="AU2237" i="2661" s="1"/>
  <c r="B2238" i="2661"/>
  <c r="AU2238" i="2661" s="1"/>
  <c r="B2239" i="2661"/>
  <c r="AU2239" i="2661" s="1"/>
  <c r="B2240" i="2661"/>
  <c r="AU2240" i="2661" s="1"/>
  <c r="B2241" i="2661"/>
  <c r="AU2241" i="2661" s="1"/>
  <c r="B2242" i="2661"/>
  <c r="AU2242" i="2661" s="1"/>
  <c r="B2243" i="2661"/>
  <c r="AU2243" i="2661" s="1"/>
  <c r="B2244" i="2661"/>
  <c r="AU2244" i="2661" s="1"/>
  <c r="B2245" i="2661"/>
  <c r="AU2245" i="2661" s="1"/>
  <c r="B2246" i="2661"/>
  <c r="AU2246" i="2661" s="1"/>
  <c r="B2247" i="2661"/>
  <c r="AU2247" i="2661" s="1"/>
  <c r="B2248" i="2661"/>
  <c r="AU2248" i="2661" s="1"/>
  <c r="B2249" i="2661"/>
  <c r="AU2249" i="2661" s="1"/>
  <c r="B2250" i="2661"/>
  <c r="AU2250" i="2661" s="1"/>
  <c r="B2251" i="2661"/>
  <c r="AU2251" i="2661" s="1"/>
  <c r="B2252" i="2661"/>
  <c r="AU2252" i="2661" s="1"/>
  <c r="B2253" i="2661"/>
  <c r="AU2253" i="2661" s="1"/>
  <c r="B2254" i="2661"/>
  <c r="AU2254" i="2661" s="1"/>
  <c r="B2255" i="2661"/>
  <c r="AU2255" i="2661" s="1"/>
  <c r="B2256" i="2661"/>
  <c r="AU2256" i="2661" s="1"/>
  <c r="B2257" i="2661"/>
  <c r="AU2257" i="2661" s="1"/>
  <c r="B2258" i="2661"/>
  <c r="AU2258" i="2661" s="1"/>
  <c r="B2259" i="2661"/>
  <c r="AU2259" i="2661" s="1"/>
  <c r="B2260" i="2661"/>
  <c r="AU2260" i="2661" s="1"/>
  <c r="B2261" i="2661"/>
  <c r="AU2261" i="2661" s="1"/>
  <c r="B2262" i="2661"/>
  <c r="AU2262" i="2661" s="1"/>
  <c r="B2263" i="2661"/>
  <c r="AU2263" i="2661" s="1"/>
  <c r="B2264" i="2661"/>
  <c r="AU2264" i="2661" s="1"/>
  <c r="B2265" i="2661"/>
  <c r="AU2265" i="2661" s="1"/>
  <c r="B2266" i="2661"/>
  <c r="AU2266" i="2661" s="1"/>
  <c r="B2267" i="2661"/>
  <c r="AU2267" i="2661" s="1"/>
  <c r="B2268" i="2661"/>
  <c r="AU2268" i="2661" s="1"/>
  <c r="B2269" i="2661"/>
  <c r="AU2269" i="2661" s="1"/>
  <c r="B2270" i="2661"/>
  <c r="AU2270" i="2661" s="1"/>
  <c r="B2271" i="2661"/>
  <c r="AU2271" i="2661" s="1"/>
  <c r="B2272" i="2661"/>
  <c r="AU2272" i="2661" s="1"/>
  <c r="B2273" i="2661"/>
  <c r="AU2273" i="2661" s="1"/>
  <c r="B2274" i="2661"/>
  <c r="AU2274" i="2661" s="1"/>
  <c r="B2275" i="2661"/>
  <c r="AU2275" i="2661" s="1"/>
  <c r="B2276" i="2661"/>
  <c r="AU2276" i="2661" s="1"/>
  <c r="B2277" i="2661"/>
  <c r="AU2277" i="2661" s="1"/>
  <c r="B2278" i="2661"/>
  <c r="AU2278" i="2661" s="1"/>
  <c r="B2279" i="2661"/>
  <c r="AU2279" i="2661" s="1"/>
  <c r="B2280" i="2661"/>
  <c r="AU2280" i="2661" s="1"/>
  <c r="B2281" i="2661"/>
  <c r="AU2281" i="2661" s="1"/>
  <c r="B2282" i="2661"/>
  <c r="AU2282" i="2661" s="1"/>
  <c r="B2283" i="2661"/>
  <c r="AU2283" i="2661" s="1"/>
  <c r="B2284" i="2661"/>
  <c r="AU2284" i="2661" s="1"/>
  <c r="B2285" i="2661"/>
  <c r="AU2285" i="2661" s="1"/>
  <c r="B2286" i="2661"/>
  <c r="AU2286" i="2661" s="1"/>
  <c r="B2287" i="2661"/>
  <c r="AU2287" i="2661" s="1"/>
  <c r="B2288" i="2661"/>
  <c r="AU2288" i="2661" s="1"/>
  <c r="B2289" i="2661"/>
  <c r="AU2289" i="2661" s="1"/>
  <c r="B2290" i="2661"/>
  <c r="AU2290" i="2661" s="1"/>
  <c r="B2291" i="2661"/>
  <c r="AU2291" i="2661" s="1"/>
  <c r="B2292" i="2661"/>
  <c r="AU2292" i="2661" s="1"/>
  <c r="B2293" i="2661"/>
  <c r="AU2293" i="2661" s="1"/>
  <c r="B2294" i="2661"/>
  <c r="AU2294" i="2661" s="1"/>
  <c r="B2295" i="2661"/>
  <c r="AU2295" i="2661" s="1"/>
  <c r="B2296" i="2661"/>
  <c r="AU2296" i="2661" s="1"/>
  <c r="B2297" i="2661"/>
  <c r="AU2297" i="2661" s="1"/>
  <c r="B2298" i="2661"/>
  <c r="AU2298" i="2661" s="1"/>
  <c r="B2299" i="2661"/>
  <c r="AU2299" i="2661" s="1"/>
  <c r="B2300" i="2661"/>
  <c r="AU2300" i="2661" s="1"/>
  <c r="B2301" i="2661"/>
  <c r="AU2301" i="2661" s="1"/>
  <c r="B2302" i="2661"/>
  <c r="AU2302" i="2661" s="1"/>
  <c r="B2303" i="2661"/>
  <c r="AU2303" i="2661" s="1"/>
  <c r="B2304" i="2661"/>
  <c r="AU2304" i="2661" s="1"/>
  <c r="B2305" i="2661"/>
  <c r="AU2305" i="2661" s="1"/>
  <c r="B2306" i="2661"/>
  <c r="AU2306" i="2661" s="1"/>
  <c r="B2307" i="2661"/>
  <c r="AU2307" i="2661" s="1"/>
  <c r="B2308" i="2661"/>
  <c r="AU2308" i="2661" s="1"/>
  <c r="B2309" i="2661"/>
  <c r="AU2309" i="2661" s="1"/>
  <c r="B2310" i="2661"/>
  <c r="AU2310" i="2661" s="1"/>
  <c r="B2311" i="2661"/>
  <c r="AU2311" i="2661" s="1"/>
  <c r="B2312" i="2661"/>
  <c r="AU2312" i="2661" s="1"/>
  <c r="B2313" i="2661"/>
  <c r="AU2313" i="2661" s="1"/>
  <c r="B2314" i="2661"/>
  <c r="AU2314" i="2661" s="1"/>
  <c r="B2315" i="2661"/>
  <c r="AU2315" i="2661" s="1"/>
  <c r="B2316" i="2661"/>
  <c r="AU2316" i="2661" s="1"/>
  <c r="B2317" i="2661"/>
  <c r="AU2317" i="2661" s="1"/>
  <c r="B2318" i="2661"/>
  <c r="AU2318" i="2661" s="1"/>
  <c r="B2319" i="2661"/>
  <c r="AU2319" i="2661" s="1"/>
  <c r="B2320" i="2661"/>
  <c r="AU2320" i="2661" s="1"/>
  <c r="B2321" i="2661"/>
  <c r="AU2321" i="2661" s="1"/>
  <c r="B2322" i="2661"/>
  <c r="AU2322" i="2661" s="1"/>
  <c r="B2323" i="2661"/>
  <c r="AU2323" i="2661" s="1"/>
  <c r="B2324" i="2661"/>
  <c r="AU2324" i="2661" s="1"/>
  <c r="B2325" i="2661"/>
  <c r="AU2325" i="2661" s="1"/>
  <c r="B2326" i="2661"/>
  <c r="AU2326" i="2661" s="1"/>
  <c r="B2327" i="2661"/>
  <c r="AU2327" i="2661" s="1"/>
  <c r="B2328" i="2661"/>
  <c r="AU2328" i="2661" s="1"/>
  <c r="B2329" i="2661"/>
  <c r="AU2329" i="2661" s="1"/>
  <c r="B2330" i="2661"/>
  <c r="AU2330" i="2661" s="1"/>
  <c r="B2331" i="2661"/>
  <c r="AU2331" i="2661" s="1"/>
  <c r="B2332" i="2661"/>
  <c r="AU2332" i="2661" s="1"/>
  <c r="B2333" i="2661"/>
  <c r="AU2333" i="2661" s="1"/>
  <c r="B2334" i="2661"/>
  <c r="AU2334" i="2661" s="1"/>
  <c r="B2335" i="2661"/>
  <c r="AU2335" i="2661" s="1"/>
  <c r="B2336" i="2661"/>
  <c r="AU2336" i="2661" s="1"/>
  <c r="B2337" i="2661"/>
  <c r="AU2337" i="2661" s="1"/>
  <c r="B2338" i="2661"/>
  <c r="AU2338" i="2661" s="1"/>
  <c r="B2339" i="2661"/>
  <c r="AU2339" i="2661" s="1"/>
  <c r="B2340" i="2661"/>
  <c r="AU2340" i="2661" s="1"/>
  <c r="B2341" i="2661"/>
  <c r="AU2341" i="2661" s="1"/>
  <c r="B2342" i="2661"/>
  <c r="AU2342" i="2661" s="1"/>
  <c r="B2343" i="2661"/>
  <c r="AU2343" i="2661" s="1"/>
  <c r="B2344" i="2661"/>
  <c r="AU2344" i="2661" s="1"/>
  <c r="B2345" i="2661"/>
  <c r="AU2345" i="2661" s="1"/>
  <c r="B2346" i="2661"/>
  <c r="AU2346" i="2661" s="1"/>
  <c r="B2347" i="2661"/>
  <c r="AU2347" i="2661" s="1"/>
  <c r="B2348" i="2661"/>
  <c r="AU2348" i="2661" s="1"/>
  <c r="B2349" i="2661"/>
  <c r="AU2349" i="2661" s="1"/>
  <c r="B2350" i="2661"/>
  <c r="AU2350" i="2661" s="1"/>
  <c r="B2351" i="2661"/>
  <c r="AU2351" i="2661" s="1"/>
  <c r="B2352" i="2661"/>
  <c r="AU2352" i="2661" s="1"/>
  <c r="B2353" i="2661"/>
  <c r="AU2353" i="2661" s="1"/>
  <c r="B2354" i="2661"/>
  <c r="AU2354" i="2661" s="1"/>
  <c r="B2355" i="2661"/>
  <c r="AU2355" i="2661" s="1"/>
  <c r="B2356" i="2661"/>
  <c r="AU2356" i="2661" s="1"/>
  <c r="B2357" i="2661"/>
  <c r="AU2357" i="2661" s="1"/>
  <c r="B2358" i="2661"/>
  <c r="AU2358" i="2661" s="1"/>
  <c r="B2359" i="2661"/>
  <c r="AU2359" i="2661" s="1"/>
  <c r="B2360" i="2661"/>
  <c r="AU2360" i="2661" s="1"/>
  <c r="B2361" i="2661"/>
  <c r="AU2361" i="2661" s="1"/>
  <c r="B2362" i="2661"/>
  <c r="AU2362" i="2661" s="1"/>
  <c r="B2363" i="2661"/>
  <c r="AU2363" i="2661" s="1"/>
  <c r="B2364" i="2661"/>
  <c r="AU2364" i="2661" s="1"/>
  <c r="B2365" i="2661"/>
  <c r="AU2365" i="2661" s="1"/>
  <c r="B2366" i="2661"/>
  <c r="AU2366" i="2661" s="1"/>
  <c r="B2367" i="2661"/>
  <c r="AU2367" i="2661" s="1"/>
  <c r="B2368" i="2661"/>
  <c r="AU2368" i="2661" s="1"/>
  <c r="B2369" i="2661"/>
  <c r="AU2369" i="2661" s="1"/>
  <c r="B2370" i="2661"/>
  <c r="AU2370" i="2661" s="1"/>
  <c r="B2371" i="2661"/>
  <c r="AU2371" i="2661" s="1"/>
  <c r="B2372" i="2661"/>
  <c r="AU2372" i="2661" s="1"/>
  <c r="B2373" i="2661"/>
  <c r="AU2373" i="2661" s="1"/>
  <c r="B2374" i="2661"/>
  <c r="AU2374" i="2661" s="1"/>
  <c r="B2375" i="2661"/>
  <c r="AU2375" i="2661" s="1"/>
  <c r="B2376" i="2661"/>
  <c r="AU2376" i="2661" s="1"/>
  <c r="B2377" i="2661"/>
  <c r="AU2377" i="2661" s="1"/>
  <c r="B2378" i="2661"/>
  <c r="AU2378" i="2661" s="1"/>
  <c r="B2379" i="2661"/>
  <c r="AU2379" i="2661" s="1"/>
  <c r="B2380" i="2661"/>
  <c r="AU2380" i="2661" s="1"/>
  <c r="B2381" i="2661"/>
  <c r="AU2381" i="2661" s="1"/>
  <c r="B2382" i="2661"/>
  <c r="AU2382" i="2661" s="1"/>
  <c r="B2383" i="2661"/>
  <c r="AU2383" i="2661" s="1"/>
  <c r="B2384" i="2661"/>
  <c r="AU2384" i="2661" s="1"/>
  <c r="B2385" i="2661"/>
  <c r="AU2385" i="2661" s="1"/>
  <c r="B2386" i="2661"/>
  <c r="AU2386" i="2661" s="1"/>
  <c r="B2387" i="2661"/>
  <c r="AU2387" i="2661" s="1"/>
  <c r="B2388" i="2661"/>
  <c r="AU2388" i="2661" s="1"/>
  <c r="B2389" i="2661"/>
  <c r="AU2389" i="2661" s="1"/>
  <c r="B2390" i="2661"/>
  <c r="AU2390" i="2661" s="1"/>
  <c r="B2391" i="2661"/>
  <c r="AU2391" i="2661" s="1"/>
  <c r="B2392" i="2661"/>
  <c r="AU2392" i="2661" s="1"/>
  <c r="B2393" i="2661"/>
  <c r="AU2393" i="2661" s="1"/>
  <c r="B2394" i="2661"/>
  <c r="AU2394" i="2661" s="1"/>
  <c r="B2395" i="2661"/>
  <c r="AU2395" i="2661" s="1"/>
  <c r="B2396" i="2661"/>
  <c r="AU2396" i="2661" s="1"/>
  <c r="B2397" i="2661"/>
  <c r="AU2397" i="2661" s="1"/>
  <c r="B2398" i="2661"/>
  <c r="AU2398" i="2661" s="1"/>
  <c r="B2399" i="2661"/>
  <c r="AU2399" i="2661" s="1"/>
  <c r="B2400" i="2661"/>
  <c r="AU2400" i="2661" s="1"/>
  <c r="B2401" i="2661"/>
  <c r="AU2401" i="2661" s="1"/>
  <c r="B2402" i="2661"/>
  <c r="AU2402" i="2661" s="1"/>
  <c r="B2403" i="2661"/>
  <c r="AU2403" i="2661" s="1"/>
  <c r="B2404" i="2661"/>
  <c r="AU2404" i="2661" s="1"/>
  <c r="B2405" i="2661"/>
  <c r="AU2405" i="2661" s="1"/>
  <c r="B2406" i="2661"/>
  <c r="AU2406" i="2661" s="1"/>
  <c r="B2407" i="2661"/>
  <c r="AU2407" i="2661" s="1"/>
  <c r="B2408" i="2661"/>
  <c r="AU2408" i="2661" s="1"/>
  <c r="B2409" i="2661"/>
  <c r="AU2409" i="2661" s="1"/>
  <c r="B2410" i="2661"/>
  <c r="AU2410" i="2661" s="1"/>
  <c r="B2411" i="2661"/>
  <c r="AU2411" i="2661" s="1"/>
  <c r="B2412" i="2661"/>
  <c r="AU2412" i="2661" s="1"/>
  <c r="B2413" i="2661"/>
  <c r="AU2413" i="2661" s="1"/>
  <c r="B2414" i="2661"/>
  <c r="AU2414" i="2661" s="1"/>
  <c r="B2415" i="2661"/>
  <c r="AU2415" i="2661" s="1"/>
  <c r="B2416" i="2661"/>
  <c r="AU2416" i="2661" s="1"/>
  <c r="B2417" i="2661"/>
  <c r="AU2417" i="2661" s="1"/>
  <c r="B2418" i="2661"/>
  <c r="AU2418" i="2661" s="1"/>
  <c r="B2419" i="2661"/>
  <c r="AU2419" i="2661" s="1"/>
  <c r="B2420" i="2661"/>
  <c r="AU2420" i="2661" s="1"/>
  <c r="B2421" i="2661"/>
  <c r="AU2421" i="2661" s="1"/>
  <c r="B2422" i="2661"/>
  <c r="AU2422" i="2661" s="1"/>
  <c r="B2423" i="2661"/>
  <c r="AU2423" i="2661" s="1"/>
  <c r="B2424" i="2661"/>
  <c r="AU2424" i="2661" s="1"/>
  <c r="B2425" i="2661"/>
  <c r="AU2425" i="2661" s="1"/>
  <c r="B2426" i="2661"/>
  <c r="AU2426" i="2661" s="1"/>
  <c r="B2427" i="2661"/>
  <c r="AU2427" i="2661" s="1"/>
  <c r="B2428" i="2661"/>
  <c r="AU2428" i="2661" s="1"/>
  <c r="B2429" i="2661"/>
  <c r="AU2429" i="2661" s="1"/>
  <c r="B2430" i="2661"/>
  <c r="AU2430" i="2661" s="1"/>
  <c r="B2431" i="2661"/>
  <c r="AU2431" i="2661" s="1"/>
  <c r="B2432" i="2661"/>
  <c r="AU2432" i="2661" s="1"/>
  <c r="B2433" i="2661"/>
  <c r="AU2433" i="2661" s="1"/>
  <c r="B2434" i="2661"/>
  <c r="AU2434" i="2661" s="1"/>
  <c r="B2435" i="2661"/>
  <c r="AU2435" i="2661" s="1"/>
  <c r="B2436" i="2661"/>
  <c r="AU2436" i="2661" s="1"/>
  <c r="B2437" i="2661"/>
  <c r="AU2437" i="2661" s="1"/>
  <c r="B2438" i="2661"/>
  <c r="AU2438" i="2661" s="1"/>
  <c r="B2439" i="2661"/>
  <c r="AU2439" i="2661" s="1"/>
  <c r="B2440" i="2661"/>
  <c r="AU2440" i="2661" s="1"/>
  <c r="B2441" i="2661"/>
  <c r="AU2441" i="2661" s="1"/>
  <c r="B2442" i="2661"/>
  <c r="AU2442" i="2661" s="1"/>
  <c r="B2443" i="2661"/>
  <c r="AU2443" i="2661" s="1"/>
  <c r="B2444" i="2661"/>
  <c r="AU2444" i="2661" s="1"/>
  <c r="B2445" i="2661"/>
  <c r="AU2445" i="2661" s="1"/>
  <c r="B2446" i="2661"/>
  <c r="AU2446" i="2661" s="1"/>
  <c r="B2447" i="2661"/>
  <c r="AU2447" i="2661" s="1"/>
  <c r="B2448" i="2661"/>
  <c r="AU2448" i="2661" s="1"/>
  <c r="B2449" i="2661"/>
  <c r="AU2449" i="2661" s="1"/>
  <c r="B2450" i="2661"/>
  <c r="AU2450" i="2661" s="1"/>
  <c r="B2451" i="2661"/>
  <c r="AU2451" i="2661" s="1"/>
  <c r="B2452" i="2661"/>
  <c r="AU2452" i="2661" s="1"/>
  <c r="B2453" i="2661"/>
  <c r="AU2453" i="2661" s="1"/>
  <c r="B2454" i="2661"/>
  <c r="AU2454" i="2661" s="1"/>
  <c r="B2455" i="2661"/>
  <c r="AU2455" i="2661" s="1"/>
  <c r="B2456" i="2661"/>
  <c r="AU2456" i="2661" s="1"/>
  <c r="B2457" i="2661"/>
  <c r="AU2457" i="2661" s="1"/>
  <c r="B2458" i="2661"/>
  <c r="AU2458" i="2661" s="1"/>
  <c r="B2459" i="2661"/>
  <c r="AU2459" i="2661" s="1"/>
  <c r="B2460" i="2661"/>
  <c r="AU2460" i="2661" s="1"/>
  <c r="B2461" i="2661"/>
  <c r="AU2461" i="2661" s="1"/>
  <c r="B2462" i="2661"/>
  <c r="AU2462" i="2661" s="1"/>
  <c r="B2463" i="2661"/>
  <c r="AU2463" i="2661" s="1"/>
  <c r="B2464" i="2661"/>
  <c r="AU2464" i="2661" s="1"/>
  <c r="B2465" i="2661"/>
  <c r="AU2465" i="2661" s="1"/>
  <c r="B2466" i="2661"/>
  <c r="AU2466" i="2661" s="1"/>
  <c r="B2467" i="2661"/>
  <c r="AU2467" i="2661" s="1"/>
  <c r="B2468" i="2661"/>
  <c r="AU2468" i="2661" s="1"/>
  <c r="B2469" i="2661"/>
  <c r="AU2469" i="2661" s="1"/>
  <c r="B2470" i="2661"/>
  <c r="AU2470" i="2661" s="1"/>
  <c r="B2471" i="2661"/>
  <c r="AU2471" i="2661" s="1"/>
  <c r="B2472" i="2661"/>
  <c r="AU2472" i="2661" s="1"/>
  <c r="B2473" i="2661"/>
  <c r="AU2473" i="2661" s="1"/>
  <c r="B2474" i="2661"/>
  <c r="AU2474" i="2661" s="1"/>
  <c r="B2475" i="2661"/>
  <c r="AU2475" i="2661" s="1"/>
  <c r="B2476" i="2661"/>
  <c r="AU2476" i="2661" s="1"/>
  <c r="B2477" i="2661"/>
  <c r="AU2477" i="2661" s="1"/>
  <c r="B2478" i="2661"/>
  <c r="AU2478" i="2661" s="1"/>
  <c r="B2479" i="2661"/>
  <c r="AU2479" i="2661" s="1"/>
  <c r="B2480" i="2661"/>
  <c r="AU2480" i="2661" s="1"/>
  <c r="B2481" i="2661"/>
  <c r="AU2481" i="2661" s="1"/>
  <c r="B2482" i="2661"/>
  <c r="AU2482" i="2661" s="1"/>
  <c r="B2483" i="2661"/>
  <c r="AU2483" i="2661" s="1"/>
  <c r="B2484" i="2661"/>
  <c r="AU2484" i="2661" s="1"/>
  <c r="B2485" i="2661"/>
  <c r="AU2485" i="2661" s="1"/>
  <c r="B2486" i="2661"/>
  <c r="AU2486" i="2661" s="1"/>
  <c r="B2487" i="2661"/>
  <c r="AU2487" i="2661" s="1"/>
  <c r="B2488" i="2661"/>
  <c r="AU2488" i="2661" s="1"/>
  <c r="B2489" i="2661"/>
  <c r="AU2489" i="2661" s="1"/>
  <c r="B2490" i="2661"/>
  <c r="AU2490" i="2661" s="1"/>
  <c r="B2491" i="2661"/>
  <c r="AU2491" i="2661" s="1"/>
  <c r="B2492" i="2661"/>
  <c r="AU2492" i="2661" s="1"/>
  <c r="B2493" i="2661"/>
  <c r="AU2493" i="2661" s="1"/>
  <c r="B2494" i="2661"/>
  <c r="AU2494" i="2661" s="1"/>
  <c r="B2495" i="2661"/>
  <c r="AU2495" i="2661" s="1"/>
  <c r="B2496" i="2661"/>
  <c r="AU2496" i="2661" s="1"/>
  <c r="B2497" i="2661"/>
  <c r="AU2497" i="2661" s="1"/>
  <c r="B2498" i="2661"/>
  <c r="AU2498" i="2661" s="1"/>
  <c r="B2499" i="2661"/>
  <c r="AU2499" i="2661" s="1"/>
  <c r="B2500" i="2661"/>
  <c r="AU2500" i="2661" s="1"/>
  <c r="B2501" i="2661"/>
  <c r="AU2501" i="2661" s="1"/>
  <c r="B2502" i="2661"/>
  <c r="AU2502" i="2661" s="1"/>
  <c r="B2503" i="2661"/>
  <c r="AU2503" i="2661" s="1"/>
  <c r="B2504" i="2661"/>
  <c r="AU2504" i="2661" s="1"/>
  <c r="B2505" i="2661"/>
  <c r="AU2505" i="2661" s="1"/>
  <c r="B2506" i="2661"/>
  <c r="AU2506" i="2661" s="1"/>
  <c r="B2507" i="2661"/>
  <c r="AU2507" i="2661" s="1"/>
  <c r="B2508" i="2661"/>
  <c r="AU2508" i="2661" s="1"/>
  <c r="B2509" i="2661"/>
  <c r="AU2509" i="2661" s="1"/>
  <c r="B2510" i="2661"/>
  <c r="AU2510" i="2661" s="1"/>
  <c r="B2511" i="2661"/>
  <c r="AU2511" i="2661" s="1"/>
  <c r="B2512" i="2661"/>
  <c r="AU2512" i="2661" s="1"/>
  <c r="B2513" i="2661"/>
  <c r="AU2513" i="2661" s="1"/>
  <c r="B2514" i="2661"/>
  <c r="AU2514" i="2661" s="1"/>
  <c r="B2515" i="2661"/>
  <c r="AU2515" i="2661" s="1"/>
  <c r="B2516" i="2661"/>
  <c r="AU2516" i="2661" s="1"/>
  <c r="B2517" i="2661"/>
  <c r="AU2517" i="2661" s="1"/>
  <c r="B2518" i="2661"/>
  <c r="AU2518" i="2661" s="1"/>
  <c r="B2519" i="2661"/>
  <c r="AU2519" i="2661" s="1"/>
  <c r="B2520" i="2661"/>
  <c r="AU2520" i="2661" s="1"/>
  <c r="B2521" i="2661"/>
  <c r="AU2521" i="2661" s="1"/>
  <c r="B2522" i="2661"/>
  <c r="AU2522" i="2661" s="1"/>
  <c r="B2523" i="2661"/>
  <c r="AU2523" i="2661" s="1"/>
  <c r="B2524" i="2661"/>
  <c r="AU2524" i="2661" s="1"/>
  <c r="B2525" i="2661"/>
  <c r="AU2525" i="2661" s="1"/>
  <c r="B2526" i="2661"/>
  <c r="AU2526" i="2661" s="1"/>
  <c r="B2527" i="2661"/>
  <c r="AU2527" i="2661" s="1"/>
  <c r="B2528" i="2661"/>
  <c r="AU2528" i="2661" s="1"/>
  <c r="B2529" i="2661"/>
  <c r="AU2529" i="2661" s="1"/>
  <c r="B2530" i="2661"/>
  <c r="AU2530" i="2661" s="1"/>
  <c r="B2531" i="2661"/>
  <c r="AU2531" i="2661" s="1"/>
  <c r="B2532" i="2661"/>
  <c r="AU2532" i="2661" s="1"/>
  <c r="B2533" i="2661"/>
  <c r="AU2533" i="2661" s="1"/>
  <c r="B2534" i="2661"/>
  <c r="AU2534" i="2661" s="1"/>
  <c r="B2535" i="2661"/>
  <c r="AU2535" i="2661" s="1"/>
  <c r="B2536" i="2661"/>
  <c r="AU2536" i="2661" s="1"/>
  <c r="B2537" i="2661"/>
  <c r="AU2537" i="2661" s="1"/>
  <c r="B2538" i="2661"/>
  <c r="AU2538" i="2661" s="1"/>
  <c r="B2539" i="2661"/>
  <c r="AU2539" i="2661" s="1"/>
  <c r="B2540" i="2661"/>
  <c r="AU2540" i="2661" s="1"/>
  <c r="B2541" i="2661"/>
  <c r="AU2541" i="2661" s="1"/>
  <c r="B2542" i="2661"/>
  <c r="AU2542" i="2661" s="1"/>
  <c r="B2543" i="2661"/>
  <c r="AU2543" i="2661" s="1"/>
  <c r="B2544" i="2661"/>
  <c r="AU2544" i="2661" s="1"/>
  <c r="B2545" i="2661"/>
  <c r="AU2545" i="2661" s="1"/>
  <c r="B2546" i="2661"/>
  <c r="AU2546" i="2661" s="1"/>
  <c r="B2547" i="2661"/>
  <c r="AU2547" i="2661" s="1"/>
  <c r="B2548" i="2661"/>
  <c r="AU2548" i="2661" s="1"/>
  <c r="B2549" i="2661"/>
  <c r="AU2549" i="2661" s="1"/>
  <c r="B2550" i="2661"/>
  <c r="AU2550" i="2661" s="1"/>
  <c r="B2551" i="2661"/>
  <c r="AU2551" i="2661" s="1"/>
  <c r="B2552" i="2661"/>
  <c r="AU2552" i="2661" s="1"/>
  <c r="B2553" i="2661"/>
  <c r="AU2553" i="2661" s="1"/>
  <c r="B2554" i="2661"/>
  <c r="AU2554" i="2661" s="1"/>
  <c r="B2555" i="2661"/>
  <c r="AU2555" i="2661" s="1"/>
  <c r="B2556" i="2661"/>
  <c r="AU2556" i="2661" s="1"/>
  <c r="B2557" i="2661"/>
  <c r="AU2557" i="2661" s="1"/>
  <c r="B2558" i="2661"/>
  <c r="AU2558" i="2661" s="1"/>
  <c r="B2559" i="2661"/>
  <c r="AU2559" i="2661" s="1"/>
  <c r="B2560" i="2661"/>
  <c r="AU2560" i="2661" s="1"/>
  <c r="B2561" i="2661"/>
  <c r="AU2561" i="2661" s="1"/>
  <c r="B2562" i="2661"/>
  <c r="AU2562" i="2661" s="1"/>
  <c r="B2563" i="2661"/>
  <c r="AU2563" i="2661" s="1"/>
  <c r="B2564" i="2661"/>
  <c r="AU2564" i="2661" s="1"/>
  <c r="B2565" i="2661"/>
  <c r="AU2565" i="2661" s="1"/>
  <c r="B2566" i="2661"/>
  <c r="AU2566" i="2661" s="1"/>
  <c r="B2567" i="2661"/>
  <c r="AU2567" i="2661" s="1"/>
  <c r="B2568" i="2661"/>
  <c r="AU2568" i="2661" s="1"/>
  <c r="B2569" i="2661"/>
  <c r="AU2569" i="2661" s="1"/>
  <c r="B2570" i="2661"/>
  <c r="AU2570" i="2661" s="1"/>
  <c r="B2571" i="2661"/>
  <c r="AU2571" i="2661" s="1"/>
  <c r="B2572" i="2661"/>
  <c r="AU2572" i="2661" s="1"/>
  <c r="B2573" i="2661"/>
  <c r="AU2573" i="2661" s="1"/>
  <c r="B2574" i="2661"/>
  <c r="AU2574" i="2661" s="1"/>
  <c r="B2575" i="2661"/>
  <c r="AU2575" i="2661" s="1"/>
  <c r="B2576" i="2661"/>
  <c r="AU2576" i="2661" s="1"/>
  <c r="B2577" i="2661"/>
  <c r="AU2577" i="2661" s="1"/>
  <c r="B2578" i="2661"/>
  <c r="AU2578" i="2661" s="1"/>
  <c r="B2579" i="2661"/>
  <c r="AU2579" i="2661" s="1"/>
  <c r="B2580" i="2661"/>
  <c r="AU2580" i="2661" s="1"/>
  <c r="B2581" i="2661"/>
  <c r="AU2581" i="2661" s="1"/>
  <c r="B2582" i="2661"/>
  <c r="AU2582" i="2661" s="1"/>
  <c r="B2583" i="2661"/>
  <c r="AU2583" i="2661" s="1"/>
  <c r="B2584" i="2661"/>
  <c r="AU2584" i="2661" s="1"/>
  <c r="B2585" i="2661"/>
  <c r="AU2585" i="2661" s="1"/>
  <c r="B2586" i="2661"/>
  <c r="AU2586" i="2661" s="1"/>
  <c r="B2587" i="2661"/>
  <c r="AU2587" i="2661" s="1"/>
  <c r="B2588" i="2661"/>
  <c r="AU2588" i="2661" s="1"/>
  <c r="B2589" i="2661"/>
  <c r="AU2589" i="2661" s="1"/>
  <c r="B2590" i="2661"/>
  <c r="AU2590" i="2661" s="1"/>
  <c r="B2591" i="2661"/>
  <c r="AU2591" i="2661" s="1"/>
  <c r="B2592" i="2661"/>
  <c r="AU2592" i="2661" s="1"/>
  <c r="B2593" i="2661"/>
  <c r="AU2593" i="2661" s="1"/>
  <c r="B2594" i="2661"/>
  <c r="AU2594" i="2661" s="1"/>
  <c r="B2595" i="2661"/>
  <c r="AU2595" i="2661" s="1"/>
  <c r="B2596" i="2661"/>
  <c r="AU2596" i="2661" s="1"/>
  <c r="B2597" i="2661"/>
  <c r="AU2597" i="2661" s="1"/>
  <c r="B2598" i="2661"/>
  <c r="AU2598" i="2661" s="1"/>
  <c r="B2599" i="2661"/>
  <c r="AU2599" i="2661" s="1"/>
  <c r="B2600" i="2661"/>
  <c r="AU2600" i="2661" s="1"/>
  <c r="B2601" i="2661"/>
  <c r="AU2601" i="2661" s="1"/>
  <c r="B2602" i="2661"/>
  <c r="AU2602" i="2661" s="1"/>
  <c r="B2603" i="2661"/>
  <c r="AU2603" i="2661" s="1"/>
  <c r="B2604" i="2661"/>
  <c r="AU2604" i="2661" s="1"/>
  <c r="B2605" i="2661"/>
  <c r="AU2605" i="2661" s="1"/>
  <c r="B2606" i="2661"/>
  <c r="AU2606" i="2661" s="1"/>
  <c r="B2607" i="2661"/>
  <c r="AU2607" i="2661" s="1"/>
  <c r="B2608" i="2661"/>
  <c r="AU2608" i="2661" s="1"/>
  <c r="B2609" i="2661"/>
  <c r="AU2609" i="2661" s="1"/>
  <c r="B2610" i="2661"/>
  <c r="AU2610" i="2661" s="1"/>
  <c r="B2611" i="2661"/>
  <c r="AU2611" i="2661" s="1"/>
  <c r="B2612" i="2661"/>
  <c r="AU2612" i="2661" s="1"/>
  <c r="B2613" i="2661"/>
  <c r="AU2613" i="2661" s="1"/>
  <c r="B2614" i="2661"/>
  <c r="AU2614" i="2661" s="1"/>
  <c r="B2615" i="2661"/>
  <c r="AU2615" i="2661" s="1"/>
  <c r="B2616" i="2661"/>
  <c r="AU2616" i="2661" s="1"/>
  <c r="B2617" i="2661"/>
  <c r="AU2617" i="2661" s="1"/>
  <c r="B2618" i="2661"/>
  <c r="AU2618" i="2661" s="1"/>
  <c r="B2619" i="2661"/>
  <c r="AU2619" i="2661" s="1"/>
  <c r="B2620" i="2661"/>
  <c r="AU2620" i="2661" s="1"/>
  <c r="B2621" i="2661"/>
  <c r="AU2621" i="2661" s="1"/>
  <c r="B2622" i="2661"/>
  <c r="AU2622" i="2661" s="1"/>
  <c r="B2623" i="2661"/>
  <c r="AU2623" i="2661" s="1"/>
  <c r="B2624" i="2661"/>
  <c r="AU2624" i="2661" s="1"/>
  <c r="B2625" i="2661"/>
  <c r="AU2625" i="2661" s="1"/>
  <c r="B2626" i="2661"/>
  <c r="AU2626" i="2661" s="1"/>
  <c r="B2627" i="2661"/>
  <c r="AU2627" i="2661" s="1"/>
  <c r="B2628" i="2661"/>
  <c r="AU2628" i="2661" s="1"/>
  <c r="B2629" i="2661"/>
  <c r="AU2629" i="2661" s="1"/>
  <c r="B2630" i="2661"/>
  <c r="AU2630" i="2661" s="1"/>
  <c r="B2631" i="2661"/>
  <c r="AU2631" i="2661" s="1"/>
  <c r="B2632" i="2661"/>
  <c r="AU2632" i="2661" s="1"/>
  <c r="B2633" i="2661"/>
  <c r="AU2633" i="2661" s="1"/>
  <c r="B2634" i="2661"/>
  <c r="AU2634" i="2661" s="1"/>
  <c r="B2635" i="2661"/>
  <c r="AU2635" i="2661" s="1"/>
  <c r="B2636" i="2661"/>
  <c r="AU2636" i="2661" s="1"/>
  <c r="B2637" i="2661"/>
  <c r="AU2637" i="2661" s="1"/>
  <c r="B2638" i="2661"/>
  <c r="AU2638" i="2661" s="1"/>
  <c r="B2639" i="2661"/>
  <c r="AU2639" i="2661" s="1"/>
  <c r="B2640" i="2661"/>
  <c r="AU2640" i="2661" s="1"/>
  <c r="B2641" i="2661"/>
  <c r="AU2641" i="2661" s="1"/>
  <c r="B2642" i="2661"/>
  <c r="AU2642" i="2661" s="1"/>
  <c r="B2643" i="2661"/>
  <c r="AU2643" i="2661" s="1"/>
  <c r="B2644" i="2661"/>
  <c r="AU2644" i="2661" s="1"/>
  <c r="B2645" i="2661"/>
  <c r="AU2645" i="2661" s="1"/>
  <c r="B2646" i="2661"/>
  <c r="AU2646" i="2661" s="1"/>
  <c r="B2647" i="2661"/>
  <c r="AU2647" i="2661" s="1"/>
  <c r="B2648" i="2661"/>
  <c r="AU2648" i="2661" s="1"/>
  <c r="B2649" i="2661"/>
  <c r="AU2649" i="2661" s="1"/>
  <c r="B2650" i="2661"/>
  <c r="AU2650" i="2661" s="1"/>
  <c r="B2651" i="2661"/>
  <c r="AU2651" i="2661" s="1"/>
  <c r="B2652" i="2661"/>
  <c r="AU2652" i="2661" s="1"/>
  <c r="B2653" i="2661"/>
  <c r="AU2653" i="2661" s="1"/>
  <c r="B2654" i="2661"/>
  <c r="AU2654" i="2661" s="1"/>
  <c r="B2655" i="2661"/>
  <c r="AU2655" i="2661" s="1"/>
  <c r="B2656" i="2661"/>
  <c r="AU2656" i="2661" s="1"/>
  <c r="B2657" i="2661"/>
  <c r="AU2657" i="2661" s="1"/>
  <c r="B2658" i="2661"/>
  <c r="AU2658" i="2661" s="1"/>
  <c r="B2659" i="2661"/>
  <c r="AU2659" i="2661" s="1"/>
  <c r="B2660" i="2661"/>
  <c r="AU2660" i="2661" s="1"/>
  <c r="B2661" i="2661"/>
  <c r="AU2661" i="2661" s="1"/>
  <c r="B2662" i="2661"/>
  <c r="AU2662" i="2661" s="1"/>
  <c r="B2663" i="2661"/>
  <c r="AU2663" i="2661" s="1"/>
  <c r="B2664" i="2661"/>
  <c r="AU2664" i="2661" s="1"/>
  <c r="B2665" i="2661"/>
  <c r="AU2665" i="2661" s="1"/>
  <c r="B2666" i="2661"/>
  <c r="AU2666" i="2661" s="1"/>
  <c r="B2667" i="2661"/>
  <c r="AU2667" i="2661" s="1"/>
  <c r="B2668" i="2661"/>
  <c r="AU2668" i="2661" s="1"/>
  <c r="B2669" i="2661"/>
  <c r="AU2669" i="2661" s="1"/>
  <c r="B2670" i="2661"/>
  <c r="AU2670" i="2661" s="1"/>
  <c r="B2671" i="2661"/>
  <c r="AU2671" i="2661" s="1"/>
  <c r="B2672" i="2661"/>
  <c r="AU2672" i="2661" s="1"/>
  <c r="B2673" i="2661"/>
  <c r="AU2673" i="2661" s="1"/>
  <c r="B2674" i="2661"/>
  <c r="AU2674" i="2661" s="1"/>
  <c r="B2675" i="2661"/>
  <c r="AU2675" i="2661" s="1"/>
  <c r="B2676" i="2661"/>
  <c r="AU2676" i="2661" s="1"/>
  <c r="B2677" i="2661"/>
  <c r="AU2677" i="2661" s="1"/>
  <c r="B2678" i="2661"/>
  <c r="AU2678" i="2661" s="1"/>
  <c r="B2679" i="2661"/>
  <c r="AU2679" i="2661" s="1"/>
  <c r="B2680" i="2661"/>
  <c r="AU2680" i="2661" s="1"/>
  <c r="B2681" i="2661"/>
  <c r="AU2681" i="2661" s="1"/>
  <c r="B2682" i="2661"/>
  <c r="AU2682" i="2661" s="1"/>
  <c r="B2683" i="2661"/>
  <c r="AU2683" i="2661" s="1"/>
  <c r="B2684" i="2661"/>
  <c r="AU2684" i="2661" s="1"/>
  <c r="B2685" i="2661"/>
  <c r="AU2685" i="2661" s="1"/>
  <c r="B2686" i="2661"/>
  <c r="AU2686" i="2661" s="1"/>
  <c r="B2687" i="2661"/>
  <c r="AU2687" i="2661" s="1"/>
  <c r="B2688" i="2661"/>
  <c r="AU2688" i="2661" s="1"/>
  <c r="B2689" i="2661"/>
  <c r="AU2689" i="2661" s="1"/>
  <c r="B2690" i="2661"/>
  <c r="AU2690" i="2661" s="1"/>
  <c r="B2691" i="2661"/>
  <c r="AU2691" i="2661" s="1"/>
  <c r="B2692" i="2661"/>
  <c r="AU2692" i="2661" s="1"/>
  <c r="B2693" i="2661"/>
  <c r="AU2693" i="2661" s="1"/>
  <c r="B2694" i="2661"/>
  <c r="AU2694" i="2661" s="1"/>
  <c r="B2695" i="2661"/>
  <c r="AU2695" i="2661" s="1"/>
  <c r="B2696" i="2661"/>
  <c r="AU2696" i="2661" s="1"/>
  <c r="B2697" i="2661"/>
  <c r="AU2697" i="2661" s="1"/>
  <c r="B2698" i="2661"/>
  <c r="AU2698" i="2661" s="1"/>
  <c r="B2699" i="2661"/>
  <c r="AU2699" i="2661" s="1"/>
  <c r="B2700" i="2661"/>
  <c r="AU2700" i="2661" s="1"/>
  <c r="B2701" i="2661"/>
  <c r="AU2701" i="2661" s="1"/>
  <c r="B2702" i="2661"/>
  <c r="AU2702" i="2661" s="1"/>
  <c r="B2703" i="2661"/>
  <c r="AU2703" i="2661" s="1"/>
  <c r="B2704" i="2661"/>
  <c r="AU2704" i="2661" s="1"/>
  <c r="B2705" i="2661"/>
  <c r="AU2705" i="2661" s="1"/>
  <c r="B2706" i="2661"/>
  <c r="AU2706" i="2661" s="1"/>
  <c r="B2707" i="2661"/>
  <c r="AU2707" i="2661" s="1"/>
  <c r="B2708" i="2661"/>
  <c r="AU2708" i="2661" s="1"/>
  <c r="B2709" i="2661"/>
  <c r="AU2709" i="2661" s="1"/>
  <c r="B2710" i="2661"/>
  <c r="AU2710" i="2661" s="1"/>
  <c r="B2711" i="2661"/>
  <c r="AU2711" i="2661" s="1"/>
  <c r="B2712" i="2661"/>
  <c r="AU2712" i="2661" s="1"/>
  <c r="B2713" i="2661"/>
  <c r="AU2713" i="2661" s="1"/>
  <c r="B2714" i="2661"/>
  <c r="AU2714" i="2661" s="1"/>
  <c r="B2715" i="2661"/>
  <c r="AU2715" i="2661" s="1"/>
  <c r="B2716" i="2661"/>
  <c r="AU2716" i="2661" s="1"/>
  <c r="B2717" i="2661"/>
  <c r="AU2717" i="2661" s="1"/>
  <c r="B2718" i="2661"/>
  <c r="AU2718" i="2661" s="1"/>
  <c r="B2719" i="2661"/>
  <c r="AU2719" i="2661" s="1"/>
  <c r="B2720" i="2661"/>
  <c r="AU2720" i="2661" s="1"/>
  <c r="B2721" i="2661"/>
  <c r="AU2721" i="2661" s="1"/>
  <c r="B2722" i="2661"/>
  <c r="AU2722" i="2661" s="1"/>
  <c r="B2723" i="2661"/>
  <c r="AU2723" i="2661" s="1"/>
  <c r="B2724" i="2661"/>
  <c r="AU2724" i="2661" s="1"/>
  <c r="B2725" i="2661"/>
  <c r="AU2725" i="2661" s="1"/>
  <c r="B2726" i="2661"/>
  <c r="AU2726" i="2661" s="1"/>
  <c r="B2727" i="2661"/>
  <c r="AU2727" i="2661" s="1"/>
  <c r="B2728" i="2661"/>
  <c r="AU2728" i="2661" s="1"/>
  <c r="B2729" i="2661"/>
  <c r="AU2729" i="2661" s="1"/>
  <c r="B2730" i="2661"/>
  <c r="AU2730" i="2661" s="1"/>
  <c r="B2731" i="2661"/>
  <c r="AU2731" i="2661" s="1"/>
  <c r="B2732" i="2661"/>
  <c r="AU2732" i="2661" s="1"/>
  <c r="B2733" i="2661"/>
  <c r="AU2733" i="2661" s="1"/>
  <c r="B2734" i="2661"/>
  <c r="AU2734" i="2661" s="1"/>
  <c r="B2735" i="2661"/>
  <c r="AU2735" i="2661" s="1"/>
  <c r="B2736" i="2661"/>
  <c r="AU2736" i="2661" s="1"/>
  <c r="B2737" i="2661"/>
  <c r="AU2737" i="2661" s="1"/>
  <c r="B2738" i="2661"/>
  <c r="AU2738" i="2661" s="1"/>
  <c r="B2739" i="2661"/>
  <c r="AU2739" i="2661" s="1"/>
  <c r="B2740" i="2661"/>
  <c r="AU2740" i="2661" s="1"/>
  <c r="B2741" i="2661"/>
  <c r="AU2741" i="2661" s="1"/>
  <c r="B2742" i="2661"/>
  <c r="AU2742" i="2661" s="1"/>
  <c r="B2743" i="2661"/>
  <c r="AU2743" i="2661" s="1"/>
  <c r="B2744" i="2661"/>
  <c r="AU2744" i="2661" s="1"/>
  <c r="B2745" i="2661"/>
  <c r="AU2745" i="2661" s="1"/>
  <c r="B2746" i="2661"/>
  <c r="AU2746" i="2661" s="1"/>
  <c r="B2747" i="2661"/>
  <c r="AU2747" i="2661" s="1"/>
  <c r="B2748" i="2661"/>
  <c r="AU2748" i="2661" s="1"/>
  <c r="B2749" i="2661"/>
  <c r="AU2749" i="2661" s="1"/>
  <c r="B2750" i="2661"/>
  <c r="AU2750" i="2661" s="1"/>
  <c r="B2751" i="2661"/>
  <c r="AU2751" i="2661" s="1"/>
  <c r="B2752" i="2661"/>
  <c r="AU2752" i="2661" s="1"/>
  <c r="B2753" i="2661"/>
  <c r="AU2753" i="2661" s="1"/>
  <c r="B2754" i="2661"/>
  <c r="AU2754" i="2661" s="1"/>
  <c r="B2755" i="2661"/>
  <c r="AU2755" i="2661" s="1"/>
  <c r="B2756" i="2661"/>
  <c r="AU2756" i="2661" s="1"/>
  <c r="B2757" i="2661"/>
  <c r="AU2757" i="2661" s="1"/>
  <c r="B2758" i="2661"/>
  <c r="AU2758" i="2661" s="1"/>
  <c r="B2759" i="2661"/>
  <c r="AU2759" i="2661" s="1"/>
  <c r="B2760" i="2661"/>
  <c r="AU2760" i="2661" s="1"/>
  <c r="B2761" i="2661"/>
  <c r="AU2761" i="2661" s="1"/>
  <c r="B2762" i="2661"/>
  <c r="AU2762" i="2661" s="1"/>
  <c r="B2763" i="2661"/>
  <c r="AU2763" i="2661" s="1"/>
  <c r="B2764" i="2661"/>
  <c r="AU2764" i="2661" s="1"/>
  <c r="B2765" i="2661"/>
  <c r="AU2765" i="2661" s="1"/>
  <c r="B2766" i="2661"/>
  <c r="AU2766" i="2661" s="1"/>
  <c r="B2767" i="2661"/>
  <c r="AU2767" i="2661" s="1"/>
  <c r="B2768" i="2661"/>
  <c r="AU2768" i="2661" s="1"/>
  <c r="B2769" i="2661"/>
  <c r="AU2769" i="2661" s="1"/>
  <c r="B2770" i="2661"/>
  <c r="AU2770" i="2661" s="1"/>
  <c r="B2771" i="2661"/>
  <c r="AU2771" i="2661" s="1"/>
  <c r="B2772" i="2661"/>
  <c r="AU2772" i="2661" s="1"/>
  <c r="B2773" i="2661"/>
  <c r="AU2773" i="2661" s="1"/>
  <c r="B2774" i="2661"/>
  <c r="AU2774" i="2661" s="1"/>
  <c r="B2775" i="2661"/>
  <c r="AU2775" i="2661" s="1"/>
  <c r="B2776" i="2661"/>
  <c r="AU2776" i="2661" s="1"/>
  <c r="B2777" i="2661"/>
  <c r="AU2777" i="2661" s="1"/>
  <c r="B2778" i="2661"/>
  <c r="AU2778" i="2661" s="1"/>
  <c r="B2779" i="2661"/>
  <c r="AU2779" i="2661" s="1"/>
  <c r="B2780" i="2661"/>
  <c r="AU2780" i="2661" s="1"/>
  <c r="B2781" i="2661"/>
  <c r="AU2781" i="2661" s="1"/>
  <c r="B2782" i="2661"/>
  <c r="AU2782" i="2661" s="1"/>
  <c r="B2783" i="2661"/>
  <c r="AU2783" i="2661" s="1"/>
  <c r="B2784" i="2661"/>
  <c r="AU2784" i="2661" s="1"/>
  <c r="B2785" i="2661"/>
  <c r="AU2785" i="2661" s="1"/>
  <c r="B2786" i="2661"/>
  <c r="AU2786" i="2661" s="1"/>
  <c r="B2787" i="2661"/>
  <c r="AU2787" i="2661" s="1"/>
  <c r="B2788" i="2661"/>
  <c r="AU2788" i="2661" s="1"/>
  <c r="B2789" i="2661"/>
  <c r="AU2789" i="2661" s="1"/>
  <c r="B2790" i="2661"/>
  <c r="AU2790" i="2661" s="1"/>
  <c r="B2791" i="2661"/>
  <c r="AU2791" i="2661" s="1"/>
  <c r="B2792" i="2661"/>
  <c r="AU2792" i="2661" s="1"/>
  <c r="B2793" i="2661"/>
  <c r="AU2793" i="2661" s="1"/>
  <c r="B2794" i="2661"/>
  <c r="AU2794" i="2661" s="1"/>
  <c r="B2795" i="2661"/>
  <c r="AU2795" i="2661" s="1"/>
  <c r="B2796" i="2661"/>
  <c r="AU2796" i="2661" s="1"/>
  <c r="B2797" i="2661"/>
  <c r="AU2797" i="2661" s="1"/>
  <c r="B2798" i="2661"/>
  <c r="AU2798" i="2661" s="1"/>
  <c r="B2799" i="2661"/>
  <c r="AU2799" i="2661" s="1"/>
  <c r="B2800" i="2661"/>
  <c r="AU2800" i="2661" s="1"/>
  <c r="B2801" i="2661"/>
  <c r="AU2801" i="2661" s="1"/>
  <c r="B2802" i="2661"/>
  <c r="AU2802" i="2661" s="1"/>
  <c r="B2803" i="2661"/>
  <c r="AU2803" i="2661" s="1"/>
  <c r="B2804" i="2661"/>
  <c r="AU2804" i="2661" s="1"/>
  <c r="B2805" i="2661"/>
  <c r="AU2805" i="2661" s="1"/>
  <c r="B2806" i="2661"/>
  <c r="AU2806" i="2661" s="1"/>
  <c r="B2807" i="2661"/>
  <c r="AU2807" i="2661" s="1"/>
  <c r="B2808" i="2661"/>
  <c r="AU2808" i="2661" s="1"/>
  <c r="B2809" i="2661"/>
  <c r="AU2809" i="2661" s="1"/>
  <c r="B2810" i="2661"/>
  <c r="AU2810" i="2661" s="1"/>
  <c r="B2811" i="2661"/>
  <c r="AU2811" i="2661" s="1"/>
  <c r="B2812" i="2661"/>
  <c r="AU2812" i="2661" s="1"/>
  <c r="B2813" i="2661"/>
  <c r="AU2813" i="2661" s="1"/>
  <c r="B2814" i="2661"/>
  <c r="AU2814" i="2661" s="1"/>
  <c r="B2815" i="2661"/>
  <c r="AU2815" i="2661" s="1"/>
  <c r="B2816" i="2661"/>
  <c r="AU2816" i="2661" s="1"/>
  <c r="B2817" i="2661"/>
  <c r="AU2817" i="2661" s="1"/>
  <c r="B2818" i="2661"/>
  <c r="AU2818" i="2661" s="1"/>
  <c r="B2819" i="2661"/>
  <c r="AU2819" i="2661" s="1"/>
  <c r="B2820" i="2661"/>
  <c r="AU2820" i="2661" s="1"/>
  <c r="B2821" i="2661"/>
  <c r="AU2821" i="2661" s="1"/>
  <c r="B2822" i="2661"/>
  <c r="AU2822" i="2661" s="1"/>
  <c r="B2823" i="2661"/>
  <c r="AU2823" i="2661" s="1"/>
  <c r="B2824" i="2661"/>
  <c r="AU2824" i="2661" s="1"/>
  <c r="B2825" i="2661"/>
  <c r="AU2825" i="2661" s="1"/>
  <c r="B2826" i="2661"/>
  <c r="AU2826" i="2661" s="1"/>
  <c r="B2827" i="2661"/>
  <c r="AU2827" i="2661" s="1"/>
  <c r="B2828" i="2661"/>
  <c r="AU2828" i="2661" s="1"/>
  <c r="B2829" i="2661"/>
  <c r="AU2829" i="2661" s="1"/>
  <c r="B2830" i="2661"/>
  <c r="AU2830" i="2661" s="1"/>
  <c r="B2831" i="2661"/>
  <c r="AU2831" i="2661" s="1"/>
  <c r="B2832" i="2661"/>
  <c r="AU2832" i="2661" s="1"/>
  <c r="B2833" i="2661"/>
  <c r="AU2833" i="2661" s="1"/>
  <c r="B2834" i="2661"/>
  <c r="AU2834" i="2661" s="1"/>
  <c r="B2835" i="2661"/>
  <c r="AU2835" i="2661" s="1"/>
  <c r="B2836" i="2661"/>
  <c r="AU2836" i="2661" s="1"/>
  <c r="B2837" i="2661"/>
  <c r="AU2837" i="2661" s="1"/>
  <c r="B2838" i="2661"/>
  <c r="AU2838" i="2661" s="1"/>
  <c r="B2839" i="2661"/>
  <c r="AU2839" i="2661" s="1"/>
  <c r="B2840" i="2661"/>
  <c r="AU2840" i="2661" s="1"/>
  <c r="B2841" i="2661"/>
  <c r="AU2841" i="2661" s="1"/>
  <c r="B2842" i="2661"/>
  <c r="AU2842" i="2661" s="1"/>
  <c r="B2843" i="2661"/>
  <c r="AU2843" i="2661" s="1"/>
  <c r="B2844" i="2661"/>
  <c r="AU2844" i="2661" s="1"/>
  <c r="B2845" i="2661"/>
  <c r="AU2845" i="2661" s="1"/>
  <c r="B2846" i="2661"/>
  <c r="AU2846" i="2661" s="1"/>
  <c r="B2847" i="2661"/>
  <c r="AU2847" i="2661" s="1"/>
  <c r="B2848" i="2661"/>
  <c r="AU2848" i="2661" s="1"/>
  <c r="B2849" i="2661"/>
  <c r="AU2849" i="2661" s="1"/>
  <c r="B2850" i="2661"/>
  <c r="AU2850" i="2661" s="1"/>
  <c r="B2851" i="2661"/>
  <c r="AU2851" i="2661" s="1"/>
  <c r="B2852" i="2661"/>
  <c r="AU2852" i="2661" s="1"/>
  <c r="B2853" i="2661"/>
  <c r="AU2853" i="2661" s="1"/>
  <c r="B2854" i="2661"/>
  <c r="AU2854" i="2661" s="1"/>
  <c r="B2855" i="2661"/>
  <c r="AU2855" i="2661" s="1"/>
  <c r="B2856" i="2661"/>
  <c r="AU2856" i="2661" s="1"/>
  <c r="B2857" i="2661"/>
  <c r="AU2857" i="2661" s="1"/>
  <c r="B2858" i="2661"/>
  <c r="AU2858" i="2661" s="1"/>
  <c r="B2859" i="2661"/>
  <c r="AU2859" i="2661" s="1"/>
  <c r="B2860" i="2661"/>
  <c r="AU2860" i="2661" s="1"/>
  <c r="B2861" i="2661"/>
  <c r="AU2861" i="2661" s="1"/>
  <c r="B2862" i="2661"/>
  <c r="AU2862" i="2661" s="1"/>
  <c r="B2863" i="2661"/>
  <c r="AU2863" i="2661" s="1"/>
  <c r="B2864" i="2661"/>
  <c r="AU2864" i="2661" s="1"/>
  <c r="B2865" i="2661"/>
  <c r="AU2865" i="2661" s="1"/>
  <c r="B2866" i="2661"/>
  <c r="AU2866" i="2661" s="1"/>
  <c r="B2867" i="2661"/>
  <c r="AU2867" i="2661" s="1"/>
  <c r="B2868" i="2661"/>
  <c r="AU2868" i="2661" s="1"/>
  <c r="B2869" i="2661"/>
  <c r="AU2869" i="2661" s="1"/>
  <c r="B2870" i="2661"/>
  <c r="AU2870" i="2661" s="1"/>
  <c r="B2871" i="2661"/>
  <c r="AU2871" i="2661" s="1"/>
  <c r="B2872" i="2661"/>
  <c r="AU2872" i="2661" s="1"/>
  <c r="B2873" i="2661"/>
  <c r="AU2873" i="2661" s="1"/>
  <c r="B2874" i="2661"/>
  <c r="AU2874" i="2661" s="1"/>
  <c r="B2875" i="2661"/>
  <c r="AU2875" i="2661" s="1"/>
  <c r="B2876" i="2661"/>
  <c r="AU2876" i="2661" s="1"/>
  <c r="B2877" i="2661"/>
  <c r="AU2877" i="2661" s="1"/>
  <c r="B2878" i="2661"/>
  <c r="AU2878" i="2661" s="1"/>
  <c r="B2879" i="2661"/>
  <c r="AU2879" i="2661" s="1"/>
  <c r="B2880" i="2661"/>
  <c r="AU2880" i="2661" s="1"/>
  <c r="B2881" i="2661"/>
  <c r="AU2881" i="2661" s="1"/>
  <c r="B2882" i="2661"/>
  <c r="AU2882" i="2661" s="1"/>
  <c r="B2883" i="2661"/>
  <c r="AU2883" i="2661" s="1"/>
  <c r="B2884" i="2661"/>
  <c r="AU2884" i="2661" s="1"/>
  <c r="B2885" i="2661"/>
  <c r="AU2885" i="2661" s="1"/>
  <c r="B2886" i="2661"/>
  <c r="AU2886" i="2661" s="1"/>
  <c r="B2887" i="2661"/>
  <c r="AU2887" i="2661" s="1"/>
  <c r="B2888" i="2661"/>
  <c r="AU2888" i="2661" s="1"/>
  <c r="B2889" i="2661"/>
  <c r="AU2889" i="2661" s="1"/>
  <c r="B2890" i="2661"/>
  <c r="AU2890" i="2661" s="1"/>
  <c r="B2891" i="2661"/>
  <c r="AU2891" i="2661" s="1"/>
  <c r="B2892" i="2661"/>
  <c r="AU2892" i="2661" s="1"/>
  <c r="B2893" i="2661"/>
  <c r="AU2893" i="2661" s="1"/>
  <c r="B2894" i="2661"/>
  <c r="AU2894" i="2661" s="1"/>
  <c r="B2895" i="2661"/>
  <c r="AU2895" i="2661" s="1"/>
  <c r="B2896" i="2661"/>
  <c r="AU2896" i="2661" s="1"/>
  <c r="B2897" i="2661"/>
  <c r="AU2897" i="2661" s="1"/>
  <c r="B2898" i="2661"/>
  <c r="AU2898" i="2661" s="1"/>
  <c r="B2899" i="2661"/>
  <c r="AU2899" i="2661" s="1"/>
  <c r="B2900" i="2661"/>
  <c r="AU2900" i="2661" s="1"/>
  <c r="B2901" i="2661"/>
  <c r="AU2901" i="2661" s="1"/>
  <c r="B2902" i="2661"/>
  <c r="AU2902" i="2661" s="1"/>
  <c r="B2903" i="2661"/>
  <c r="AU2903" i="2661" s="1"/>
  <c r="B2904" i="2661"/>
  <c r="AU2904" i="2661" s="1"/>
  <c r="B2905" i="2661"/>
  <c r="AU2905" i="2661" s="1"/>
  <c r="B2906" i="2661"/>
  <c r="AU2906" i="2661" s="1"/>
  <c r="B2907" i="2661"/>
  <c r="AU2907" i="2661" s="1"/>
  <c r="B2908" i="2661"/>
  <c r="AU2908" i="2661" s="1"/>
  <c r="B2909" i="2661"/>
  <c r="AU2909" i="2661" s="1"/>
  <c r="B2910" i="2661"/>
  <c r="AU2910" i="2661" s="1"/>
  <c r="B2911" i="2661"/>
  <c r="AU2911" i="2661" s="1"/>
  <c r="B2912" i="2661"/>
  <c r="AU2912" i="2661" s="1"/>
  <c r="B2913" i="2661"/>
  <c r="AU2913" i="2661" s="1"/>
  <c r="B2914" i="2661"/>
  <c r="AU2914" i="2661" s="1"/>
  <c r="B2915" i="2661"/>
  <c r="AU2915" i="2661" s="1"/>
  <c r="B2916" i="2661"/>
  <c r="AU2916" i="2661" s="1"/>
  <c r="B2917" i="2661"/>
  <c r="AU2917" i="2661" s="1"/>
  <c r="B2918" i="2661"/>
  <c r="AU2918" i="2661" s="1"/>
  <c r="B2919" i="2661"/>
  <c r="AU2919" i="2661" s="1"/>
  <c r="B2920" i="2661"/>
  <c r="AU2920" i="2661" s="1"/>
  <c r="B2921" i="2661"/>
  <c r="AU2921" i="2661" s="1"/>
  <c r="B2922" i="2661"/>
  <c r="AU2922" i="2661" s="1"/>
  <c r="B2923" i="2661"/>
  <c r="AU2923" i="2661" s="1"/>
  <c r="B2924" i="2661"/>
  <c r="AU2924" i="2661" s="1"/>
  <c r="B2925" i="2661"/>
  <c r="AU2925" i="2661" s="1"/>
  <c r="B2926" i="2661"/>
  <c r="AU2926" i="2661" s="1"/>
  <c r="B2927" i="2661"/>
  <c r="AU2927" i="2661" s="1"/>
  <c r="B2928" i="2661"/>
  <c r="AU2928" i="2661" s="1"/>
  <c r="B2929" i="2661"/>
  <c r="AU2929" i="2661" s="1"/>
  <c r="B2930" i="2661"/>
  <c r="AU2930" i="2661" s="1"/>
  <c r="B2931" i="2661"/>
  <c r="AU2931" i="2661" s="1"/>
  <c r="B2932" i="2661"/>
  <c r="AU2932" i="2661" s="1"/>
  <c r="B2933" i="2661"/>
  <c r="AU2933" i="2661" s="1"/>
  <c r="B2934" i="2661"/>
  <c r="AU2934" i="2661" s="1"/>
  <c r="B2935" i="2661"/>
  <c r="AU2935" i="2661" s="1"/>
  <c r="B2936" i="2661"/>
  <c r="AU2936" i="2661" s="1"/>
  <c r="B2937" i="2661"/>
  <c r="AU2937" i="2661" s="1"/>
  <c r="B2938" i="2661"/>
  <c r="AU2938" i="2661" s="1"/>
  <c r="B2939" i="2661"/>
  <c r="AU2939" i="2661" s="1"/>
  <c r="B2940" i="2661"/>
  <c r="AU2940" i="2661" s="1"/>
  <c r="B2941" i="2661"/>
  <c r="AU2941" i="2661" s="1"/>
  <c r="B2942" i="2661"/>
  <c r="AU2942" i="2661" s="1"/>
  <c r="B2943" i="2661"/>
  <c r="AU2943" i="2661" s="1"/>
  <c r="B2944" i="2661"/>
  <c r="AU2944" i="2661" s="1"/>
  <c r="B2945" i="2661"/>
  <c r="AU2945" i="2661" s="1"/>
  <c r="B2946" i="2661"/>
  <c r="AU2946" i="2661" s="1"/>
  <c r="B2947" i="2661"/>
  <c r="AU2947" i="2661" s="1"/>
  <c r="B2948" i="2661"/>
  <c r="AU2948" i="2661" s="1"/>
  <c r="B2949" i="2661"/>
  <c r="AU2949" i="2661" s="1"/>
  <c r="B2950" i="2661"/>
  <c r="AU2950" i="2661" s="1"/>
  <c r="B2951" i="2661"/>
  <c r="AU2951" i="2661" s="1"/>
  <c r="B2952" i="2661"/>
  <c r="AU2952" i="2661" s="1"/>
  <c r="B2953" i="2661"/>
  <c r="AU2953" i="2661" s="1"/>
  <c r="B2954" i="2661"/>
  <c r="AU2954" i="2661" s="1"/>
  <c r="B2955" i="2661"/>
  <c r="AU2955" i="2661" s="1"/>
  <c r="B2956" i="2661"/>
  <c r="AU2956" i="2661" s="1"/>
  <c r="B2957" i="2661"/>
  <c r="AU2957" i="2661" s="1"/>
  <c r="B2958" i="2661"/>
  <c r="AU2958" i="2661" s="1"/>
  <c r="B2959" i="2661"/>
  <c r="AU2959" i="2661" s="1"/>
  <c r="B2960" i="2661"/>
  <c r="AU2960" i="2661" s="1"/>
  <c r="B2961" i="2661"/>
  <c r="AU2961" i="2661" s="1"/>
  <c r="B2962" i="2661"/>
  <c r="AU2962" i="2661" s="1"/>
  <c r="B2963" i="2661"/>
  <c r="AU2963" i="2661" s="1"/>
  <c r="B2964" i="2661"/>
  <c r="AU2964" i="2661" s="1"/>
  <c r="B2965" i="2661"/>
  <c r="AU2965" i="2661" s="1"/>
  <c r="B2966" i="2661"/>
  <c r="AU2966" i="2661" s="1"/>
  <c r="B2967" i="2661"/>
  <c r="AU2967" i="2661" s="1"/>
  <c r="B2968" i="2661"/>
  <c r="AU2968" i="2661" s="1"/>
  <c r="B2969" i="2661"/>
  <c r="AU2969" i="2661" s="1"/>
  <c r="B2970" i="2661"/>
  <c r="AU2970" i="2661" s="1"/>
  <c r="B2971" i="2661"/>
  <c r="AU2971" i="2661" s="1"/>
  <c r="B2972" i="2661"/>
  <c r="AU2972" i="2661" s="1"/>
  <c r="B2973" i="2661"/>
  <c r="AU2973" i="2661" s="1"/>
  <c r="B2974" i="2661"/>
  <c r="AU2974" i="2661" s="1"/>
  <c r="B2975" i="2661"/>
  <c r="AU2975" i="2661" s="1"/>
  <c r="B2976" i="2661"/>
  <c r="AU2976" i="2661" s="1"/>
  <c r="B2977" i="2661"/>
  <c r="AU2977" i="2661" s="1"/>
  <c r="B2978" i="2661"/>
  <c r="AU2978" i="2661" s="1"/>
  <c r="B2979" i="2661"/>
  <c r="AU2979" i="2661" s="1"/>
  <c r="B2980" i="2661"/>
  <c r="AU2980" i="2661" s="1"/>
  <c r="B2981" i="2661"/>
  <c r="AU2981" i="2661" s="1"/>
  <c r="B2982" i="2661"/>
  <c r="AU2982" i="2661" s="1"/>
  <c r="B2983" i="2661"/>
  <c r="AU2983" i="2661" s="1"/>
  <c r="B2984" i="2661"/>
  <c r="AU2984" i="2661" s="1"/>
  <c r="B2985" i="2661"/>
  <c r="AU2985" i="2661" s="1"/>
  <c r="B2986" i="2661"/>
  <c r="AU2986" i="2661" s="1"/>
  <c r="B2987" i="2661"/>
  <c r="AU2987" i="2661" s="1"/>
  <c r="B2988" i="2661"/>
  <c r="AU2988" i="2661" s="1"/>
  <c r="B2989" i="2661"/>
  <c r="AU2989" i="2661" s="1"/>
  <c r="B2990" i="2661"/>
  <c r="AU2990" i="2661" s="1"/>
  <c r="B2991" i="2661"/>
  <c r="AU2991" i="2661" s="1"/>
  <c r="B2992" i="2661"/>
  <c r="AU2992" i="2661" s="1"/>
  <c r="B2993" i="2661"/>
  <c r="AU2993" i="2661" s="1"/>
  <c r="B2994" i="2661"/>
  <c r="AU2994" i="2661" s="1"/>
  <c r="B2995" i="2661"/>
  <c r="AU2995" i="2661" s="1"/>
  <c r="B2996" i="2661"/>
  <c r="AU2996" i="2661" s="1"/>
  <c r="B2997" i="2661"/>
  <c r="AU2997" i="2661" s="1"/>
  <c r="B2998" i="2661"/>
  <c r="AU2998" i="2661" s="1"/>
  <c r="B2999" i="2661"/>
  <c r="AU2999" i="2661" s="1"/>
  <c r="B3000" i="2661"/>
  <c r="AU3000" i="2661" s="1"/>
  <c r="B3001" i="2661"/>
  <c r="AU3001" i="2661" s="1"/>
  <c r="B3002" i="2661"/>
  <c r="AU3002" i="2661" s="1"/>
  <c r="B3003" i="2661"/>
  <c r="AU3003" i="2661" s="1"/>
  <c r="B3004" i="2661"/>
  <c r="AU3004" i="2661" s="1"/>
  <c r="B3005" i="2661"/>
  <c r="AU3005" i="2661" s="1"/>
  <c r="B3006" i="2661"/>
  <c r="AU3006" i="2661" s="1"/>
  <c r="B3007" i="2661"/>
  <c r="AU3007" i="2661" s="1"/>
  <c r="B3008" i="2661"/>
  <c r="AU3008" i="2661" s="1"/>
  <c r="B3009" i="2661"/>
  <c r="AU3009" i="2661" s="1"/>
  <c r="B3010" i="2661"/>
  <c r="AU3010" i="2661" s="1"/>
  <c r="B3011" i="2661"/>
  <c r="AU3011" i="2661" s="1"/>
  <c r="B3012" i="2661"/>
  <c r="AU3012" i="2661" s="1"/>
  <c r="B3013" i="2661"/>
  <c r="AU3013" i="2661" s="1"/>
  <c r="B3014" i="2661"/>
  <c r="AU3014" i="2661" s="1"/>
  <c r="B3015" i="2661"/>
  <c r="AU3015" i="2661" s="1"/>
  <c r="B3016" i="2661"/>
  <c r="AU3016" i="2661" s="1"/>
  <c r="B3017" i="2661"/>
  <c r="AU3017" i="2661" s="1"/>
  <c r="B3018" i="2661"/>
  <c r="AU3018" i="2661" s="1"/>
  <c r="B3019" i="2661"/>
  <c r="AU3019" i="2661" s="1"/>
  <c r="B3020" i="2661"/>
  <c r="AU3020" i="2661" s="1"/>
  <c r="B3021" i="2661"/>
  <c r="AU3021" i="2661" s="1"/>
  <c r="B3022" i="2661"/>
  <c r="AU3022" i="2661" s="1"/>
  <c r="B3023" i="2661"/>
  <c r="AU3023" i="2661" s="1"/>
  <c r="B3024" i="2661"/>
  <c r="AU3024" i="2661" s="1"/>
  <c r="B3025" i="2661"/>
  <c r="AU3025" i="2661" s="1"/>
  <c r="B3026" i="2661"/>
  <c r="AU3026" i="2661" s="1"/>
  <c r="B3027" i="2661"/>
  <c r="AU3027" i="2661" s="1"/>
  <c r="B3028" i="2661"/>
  <c r="AU3028" i="2661" s="1"/>
  <c r="B3029" i="2661"/>
  <c r="AU3029" i="2661" s="1"/>
  <c r="B3030" i="2661"/>
  <c r="AU3030" i="2661" s="1"/>
  <c r="B3031" i="2661"/>
  <c r="AU3031" i="2661" s="1"/>
  <c r="B3032" i="2661"/>
  <c r="AU3032" i="2661" s="1"/>
  <c r="B3033" i="2661"/>
  <c r="AU3033" i="2661" s="1"/>
  <c r="B3034" i="2661"/>
  <c r="AU3034" i="2661" s="1"/>
  <c r="B3035" i="2661"/>
  <c r="AU3035" i="2661" s="1"/>
  <c r="B3036" i="2661"/>
  <c r="AU3036" i="2661" s="1"/>
  <c r="B3037" i="2661"/>
  <c r="AU3037" i="2661" s="1"/>
  <c r="B3038" i="2661"/>
  <c r="AU3038" i="2661" s="1"/>
  <c r="B3039" i="2661"/>
  <c r="AU3039" i="2661" s="1"/>
  <c r="B3040" i="2661"/>
  <c r="AU3040" i="2661" s="1"/>
  <c r="B3041" i="2661"/>
  <c r="AU3041" i="2661" s="1"/>
  <c r="B3042" i="2661"/>
  <c r="AU3042" i="2661" s="1"/>
  <c r="B3043" i="2661"/>
  <c r="AU3043" i="2661" s="1"/>
  <c r="B3044" i="2661"/>
  <c r="AU3044" i="2661" s="1"/>
  <c r="B3045" i="2661"/>
  <c r="AU3045" i="2661" s="1"/>
  <c r="B3046" i="2661"/>
  <c r="AU3046" i="2661" s="1"/>
  <c r="B3047" i="2661"/>
  <c r="AU3047" i="2661" s="1"/>
  <c r="B3048" i="2661"/>
  <c r="AU3048" i="2661" s="1"/>
  <c r="B3049" i="2661"/>
  <c r="AU3049" i="2661" s="1"/>
  <c r="B3050" i="2661"/>
  <c r="AU3050" i="2661" s="1"/>
  <c r="B3051" i="2661"/>
  <c r="AU3051" i="2661" s="1"/>
  <c r="B3052" i="2661"/>
  <c r="AU3052" i="2661" s="1"/>
  <c r="B3053" i="2661"/>
  <c r="AU3053" i="2661" s="1"/>
  <c r="B3054" i="2661"/>
  <c r="AU3054" i="2661" s="1"/>
  <c r="B3055" i="2661"/>
  <c r="AU3055" i="2661" s="1"/>
  <c r="B3056" i="2661"/>
  <c r="AU3056" i="2661" s="1"/>
  <c r="B3057" i="2661"/>
  <c r="AU3057" i="2661" s="1"/>
  <c r="B3058" i="2661"/>
  <c r="AU3058" i="2661" s="1"/>
  <c r="B3059" i="2661"/>
  <c r="AU3059" i="2661" s="1"/>
  <c r="B3060" i="2661"/>
  <c r="AU3060" i="2661" s="1"/>
  <c r="B3061" i="2661"/>
  <c r="AU3061" i="2661" s="1"/>
  <c r="B3062" i="2661"/>
  <c r="AU3062" i="2661" s="1"/>
  <c r="B3063" i="2661"/>
  <c r="AU3063" i="2661" s="1"/>
  <c r="B3064" i="2661"/>
  <c r="AU3064" i="2661" s="1"/>
  <c r="B3065" i="2661"/>
  <c r="AU3065" i="2661" s="1"/>
  <c r="B3066" i="2661"/>
  <c r="AU3066" i="2661" s="1"/>
  <c r="B3067" i="2661"/>
  <c r="AU3067" i="2661" s="1"/>
  <c r="B3068" i="2661"/>
  <c r="AU3068" i="2661" s="1"/>
  <c r="B3069" i="2661"/>
  <c r="AU3069" i="2661" s="1"/>
  <c r="B3070" i="2661"/>
  <c r="AU3070" i="2661" s="1"/>
  <c r="B3071" i="2661"/>
  <c r="AU3071" i="2661" s="1"/>
  <c r="B3072" i="2661"/>
  <c r="AU3072" i="2661" s="1"/>
  <c r="B3073" i="2661"/>
  <c r="AU3073" i="2661" s="1"/>
  <c r="B3074" i="2661"/>
  <c r="AU3074" i="2661" s="1"/>
  <c r="B3075" i="2661"/>
  <c r="AU3075" i="2661" s="1"/>
  <c r="B3076" i="2661"/>
  <c r="AU3076" i="2661" s="1"/>
  <c r="B3077" i="2661"/>
  <c r="AU3077" i="2661" s="1"/>
  <c r="B3078" i="2661"/>
  <c r="AU3078" i="2661" s="1"/>
  <c r="B3079" i="2661"/>
  <c r="AU3079" i="2661" s="1"/>
  <c r="B3080" i="2661"/>
  <c r="AU3080" i="2661" s="1"/>
  <c r="B3081" i="2661"/>
  <c r="AU3081" i="2661" s="1"/>
  <c r="B3082" i="2661"/>
  <c r="AU3082" i="2661" s="1"/>
  <c r="B3083" i="2661"/>
  <c r="AU3083" i="2661" s="1"/>
  <c r="B3084" i="2661"/>
  <c r="AU3084" i="2661" s="1"/>
  <c r="B3085" i="2661"/>
  <c r="AU3085" i="2661" s="1"/>
  <c r="B3086" i="2661"/>
  <c r="AU3086" i="2661" s="1"/>
  <c r="B3087" i="2661"/>
  <c r="AU3087" i="2661" s="1"/>
  <c r="B3088" i="2661"/>
  <c r="AU3088" i="2661" s="1"/>
  <c r="B3089" i="2661"/>
  <c r="AU3089" i="2661" s="1"/>
  <c r="B3090" i="2661"/>
  <c r="AU3090" i="2661" s="1"/>
  <c r="B3091" i="2661"/>
  <c r="AU3091" i="2661" s="1"/>
  <c r="B3092" i="2661"/>
  <c r="AU3092" i="2661" s="1"/>
  <c r="B3093" i="2661"/>
  <c r="AU3093" i="2661" s="1"/>
  <c r="B3094" i="2661"/>
  <c r="AU3094" i="2661" s="1"/>
  <c r="B3095" i="2661"/>
  <c r="AU3095" i="2661" s="1"/>
  <c r="B3096" i="2661"/>
  <c r="AU3096" i="2661" s="1"/>
  <c r="B3097" i="2661"/>
  <c r="AU3097" i="2661" s="1"/>
  <c r="B3098" i="2661"/>
  <c r="AU3098" i="2661" s="1"/>
  <c r="B3099" i="2661"/>
  <c r="AU3099" i="2661" s="1"/>
  <c r="B3100" i="2661"/>
  <c r="AU3100" i="2661" s="1"/>
  <c r="B3101" i="2661"/>
  <c r="AU3101" i="2661" s="1"/>
  <c r="B3102" i="2661"/>
  <c r="AU3102" i="2661" s="1"/>
  <c r="B3103" i="2661"/>
  <c r="AU3103" i="2661" s="1"/>
  <c r="B3104" i="2661"/>
  <c r="AU3104" i="2661" s="1"/>
  <c r="B3105" i="2661"/>
  <c r="AU3105" i="2661" s="1"/>
  <c r="B3106" i="2661"/>
  <c r="AU3106" i="2661" s="1"/>
  <c r="B3107" i="2661"/>
  <c r="AU3107" i="2661" s="1"/>
  <c r="B3108" i="2661"/>
  <c r="AU3108" i="2661" s="1"/>
  <c r="B3109" i="2661"/>
  <c r="AU3109" i="2661" s="1"/>
  <c r="B3110" i="2661"/>
  <c r="AU3110" i="2661" s="1"/>
  <c r="B3111" i="2661"/>
  <c r="AU3111" i="2661" s="1"/>
  <c r="B3112" i="2661"/>
  <c r="AU3112" i="2661" s="1"/>
  <c r="B3113" i="2661"/>
  <c r="AU3113" i="2661" s="1"/>
  <c r="B3114" i="2661"/>
  <c r="AU3114" i="2661" s="1"/>
  <c r="B3115" i="2661"/>
  <c r="AU3115" i="2661" s="1"/>
  <c r="B3116" i="2661"/>
  <c r="AU3116" i="2661" s="1"/>
  <c r="B3117" i="2661"/>
  <c r="AU3117" i="2661" s="1"/>
  <c r="B3118" i="2661"/>
  <c r="AU3118" i="2661" s="1"/>
  <c r="B3119" i="2661"/>
  <c r="AU3119" i="2661" s="1"/>
  <c r="B3120" i="2661"/>
  <c r="AU3120" i="2661" s="1"/>
  <c r="B3121" i="2661"/>
  <c r="AU3121" i="2661" s="1"/>
  <c r="B3122" i="2661"/>
  <c r="AU3122" i="2661" s="1"/>
  <c r="B3123" i="2661"/>
  <c r="AU3123" i="2661" s="1"/>
  <c r="B3124" i="2661"/>
  <c r="AU3124" i="2661" s="1"/>
  <c r="B3125" i="2661"/>
  <c r="AU3125" i="2661" s="1"/>
  <c r="B3126" i="2661"/>
  <c r="AU3126" i="2661" s="1"/>
  <c r="B3127" i="2661"/>
  <c r="AU3127" i="2661" s="1"/>
  <c r="B3128" i="2661"/>
  <c r="AU3128" i="2661" s="1"/>
  <c r="B3129" i="2661"/>
  <c r="AU3129" i="2661" s="1"/>
  <c r="B3130" i="2661"/>
  <c r="AU3130" i="2661" s="1"/>
  <c r="B3131" i="2661"/>
  <c r="AU3131" i="2661" s="1"/>
  <c r="B3132" i="2661"/>
  <c r="AU3132" i="2661" s="1"/>
  <c r="B3133" i="2661"/>
  <c r="AU3133" i="2661" s="1"/>
  <c r="B3134" i="2661"/>
  <c r="AU3134" i="2661" s="1"/>
  <c r="B3135" i="2661"/>
  <c r="AU3135" i="2661" s="1"/>
  <c r="B3136" i="2661"/>
  <c r="AU3136" i="2661" s="1"/>
  <c r="B3137" i="2661"/>
  <c r="AU3137" i="2661" s="1"/>
  <c r="B3138" i="2661"/>
  <c r="AU3138" i="2661" s="1"/>
  <c r="B3139" i="2661"/>
  <c r="AU3139" i="2661" s="1"/>
  <c r="B3140" i="2661"/>
  <c r="AU3140" i="2661" s="1"/>
  <c r="B3141" i="2661"/>
  <c r="AU3141" i="2661" s="1"/>
  <c r="B3142" i="2661"/>
  <c r="AU3142" i="2661" s="1"/>
  <c r="B3143" i="2661"/>
  <c r="AU3143" i="2661" s="1"/>
  <c r="B3144" i="2661"/>
  <c r="AU3144" i="2661" s="1"/>
  <c r="B3145" i="2661"/>
  <c r="AU3145" i="2661" s="1"/>
  <c r="B3146" i="2661"/>
  <c r="AU3146" i="2661" s="1"/>
  <c r="B3147" i="2661"/>
  <c r="AU3147" i="2661" s="1"/>
  <c r="B3148" i="2661"/>
  <c r="AU3148" i="2661" s="1"/>
  <c r="B3149" i="2661"/>
  <c r="AU3149" i="2661" s="1"/>
  <c r="B3150" i="2661"/>
  <c r="AU3150" i="2661" s="1"/>
  <c r="B3151" i="2661"/>
  <c r="AU3151" i="2661" s="1"/>
  <c r="B3152" i="2661"/>
  <c r="AU3152" i="2661" s="1"/>
  <c r="B3153" i="2661"/>
  <c r="AU3153" i="2661" s="1"/>
  <c r="B3154" i="2661"/>
  <c r="AU3154" i="2661" s="1"/>
  <c r="B3155" i="2661"/>
  <c r="AU3155" i="2661" s="1"/>
  <c r="B3156" i="2661"/>
  <c r="AU3156" i="2661" s="1"/>
  <c r="B3157" i="2661"/>
  <c r="AU3157" i="2661" s="1"/>
  <c r="B3158" i="2661"/>
  <c r="AU3158" i="2661" s="1"/>
  <c r="B3159" i="2661"/>
  <c r="AU3159" i="2661" s="1"/>
  <c r="B3160" i="2661"/>
  <c r="AU3160" i="2661" s="1"/>
  <c r="B3161" i="2661"/>
  <c r="AU3161" i="2661" s="1"/>
  <c r="B3162" i="2661"/>
  <c r="AU3162" i="2661" s="1"/>
  <c r="B3163" i="2661"/>
  <c r="AU3163" i="2661" s="1"/>
  <c r="B3164" i="2661"/>
  <c r="AU3164" i="2661" s="1"/>
  <c r="B3165" i="2661"/>
  <c r="AU3165" i="2661" s="1"/>
  <c r="B3166" i="2661"/>
  <c r="AU3166" i="2661" s="1"/>
  <c r="B3167" i="2661"/>
  <c r="AU3167" i="2661" s="1"/>
  <c r="B3168" i="2661"/>
  <c r="AU3168" i="2661" s="1"/>
  <c r="B3169" i="2661"/>
  <c r="AU3169" i="2661" s="1"/>
  <c r="B3170" i="2661"/>
  <c r="AU3170" i="2661" s="1"/>
  <c r="B3171" i="2661"/>
  <c r="AU3171" i="2661" s="1"/>
  <c r="B3172" i="2661"/>
  <c r="AU3172" i="2661" s="1"/>
  <c r="B3173" i="2661"/>
  <c r="AU3173" i="2661" s="1"/>
  <c r="B3174" i="2661"/>
  <c r="AU3174" i="2661" s="1"/>
  <c r="B3175" i="2661"/>
  <c r="AU3175" i="2661" s="1"/>
  <c r="B3176" i="2661"/>
  <c r="AU3176" i="2661" s="1"/>
  <c r="B3177" i="2661"/>
  <c r="AU3177" i="2661" s="1"/>
  <c r="B3178" i="2661"/>
  <c r="AU3178" i="2661" s="1"/>
  <c r="B3179" i="2661"/>
  <c r="AU3179" i="2661" s="1"/>
  <c r="B3180" i="2661"/>
  <c r="AU3180" i="2661" s="1"/>
  <c r="B3181" i="2661"/>
  <c r="AU3181" i="2661" s="1"/>
  <c r="B3182" i="2661"/>
  <c r="AU3182" i="2661" s="1"/>
  <c r="B3183" i="2661"/>
  <c r="AU3183" i="2661" s="1"/>
  <c r="B3184" i="2661"/>
  <c r="AU3184" i="2661" s="1"/>
  <c r="B3185" i="2661"/>
  <c r="AU3185" i="2661" s="1"/>
  <c r="B3186" i="2661"/>
  <c r="AU3186" i="2661" s="1"/>
  <c r="B3187" i="2661"/>
  <c r="AU3187" i="2661" s="1"/>
  <c r="B3188" i="2661"/>
  <c r="AU3188" i="2661" s="1"/>
  <c r="B3189" i="2661"/>
  <c r="AU3189" i="2661" s="1"/>
  <c r="B3190" i="2661"/>
  <c r="AU3190" i="2661" s="1"/>
  <c r="B3191" i="2661"/>
  <c r="AU3191" i="2661" s="1"/>
  <c r="B3192" i="2661"/>
  <c r="AU3192" i="2661" s="1"/>
  <c r="B3193" i="2661"/>
  <c r="AU3193" i="2661" s="1"/>
  <c r="B3194" i="2661"/>
  <c r="AU3194" i="2661" s="1"/>
  <c r="B3195" i="2661"/>
  <c r="AU3195" i="2661" s="1"/>
  <c r="B3196" i="2661"/>
  <c r="AU3196" i="2661" s="1"/>
  <c r="B3197" i="2661"/>
  <c r="AU3197" i="2661" s="1"/>
  <c r="B3198" i="2661"/>
  <c r="AU3198" i="2661" s="1"/>
  <c r="B3199" i="2661"/>
  <c r="AU3199" i="2661" s="1"/>
  <c r="B3200" i="2661"/>
  <c r="AU3200" i="2661" s="1"/>
  <c r="B3201" i="2661"/>
  <c r="AU3201" i="2661" s="1"/>
  <c r="B3202" i="2661"/>
  <c r="AU3202" i="2661" s="1"/>
  <c r="B3203" i="2661"/>
  <c r="AU3203" i="2661" s="1"/>
  <c r="B3204" i="2661"/>
  <c r="AU3204" i="2661" s="1"/>
  <c r="B3205" i="2661"/>
  <c r="AU3205" i="2661" s="1"/>
  <c r="B3206" i="2661"/>
  <c r="AU3206" i="2661" s="1"/>
  <c r="B3207" i="2661"/>
  <c r="AU3207" i="2661" s="1"/>
  <c r="B3208" i="2661"/>
  <c r="AU3208" i="2661" s="1"/>
  <c r="B3209" i="2661"/>
  <c r="AU3209" i="2661" s="1"/>
  <c r="B3210" i="2661"/>
  <c r="AU3210" i="2661" s="1"/>
  <c r="B3211" i="2661"/>
  <c r="AU3211" i="2661" s="1"/>
  <c r="B3212" i="2661"/>
  <c r="AU3212" i="2661" s="1"/>
  <c r="B3213" i="2661"/>
  <c r="AU3213" i="2661" s="1"/>
  <c r="B3214" i="2661"/>
  <c r="AU3214" i="2661" s="1"/>
  <c r="B3215" i="2661"/>
  <c r="AU3215" i="2661" s="1"/>
  <c r="B3216" i="2661"/>
  <c r="AU3216" i="2661" s="1"/>
  <c r="B3217" i="2661"/>
  <c r="AU3217" i="2661" s="1"/>
  <c r="B3218" i="2661"/>
  <c r="AU3218" i="2661" s="1"/>
  <c r="B3219" i="2661"/>
  <c r="AU3219" i="2661" s="1"/>
  <c r="B3220" i="2661"/>
  <c r="AU3220" i="2661" s="1"/>
  <c r="B3221" i="2661"/>
  <c r="AU3221" i="2661" s="1"/>
  <c r="B3222" i="2661"/>
  <c r="AU3222" i="2661" s="1"/>
  <c r="B3223" i="2661"/>
  <c r="AU3223" i="2661" s="1"/>
  <c r="B3224" i="2661"/>
  <c r="AU3224" i="2661" s="1"/>
  <c r="B3225" i="2661"/>
  <c r="AU3225" i="2661" s="1"/>
  <c r="B3226" i="2661"/>
  <c r="AU3226" i="2661" s="1"/>
  <c r="B3227" i="2661"/>
  <c r="AU3227" i="2661" s="1"/>
  <c r="B3228" i="2661"/>
  <c r="AU3228" i="2661" s="1"/>
  <c r="B3229" i="2661"/>
  <c r="AU3229" i="2661" s="1"/>
  <c r="B3230" i="2661"/>
  <c r="AU3230" i="2661" s="1"/>
  <c r="B3231" i="2661"/>
  <c r="AU3231" i="2661" s="1"/>
  <c r="B3232" i="2661"/>
  <c r="AU3232" i="2661" s="1"/>
  <c r="B3233" i="2661"/>
  <c r="AU3233" i="2661" s="1"/>
  <c r="B3234" i="2661"/>
  <c r="AU3234" i="2661" s="1"/>
  <c r="B3235" i="2661"/>
  <c r="AU3235" i="2661" s="1"/>
  <c r="B3236" i="2661"/>
  <c r="AU3236" i="2661" s="1"/>
  <c r="B3237" i="2661"/>
  <c r="AU3237" i="2661" s="1"/>
  <c r="B3238" i="2661"/>
  <c r="AU3238" i="2661" s="1"/>
  <c r="B3239" i="2661"/>
  <c r="AU3239" i="2661" s="1"/>
  <c r="B3240" i="2661"/>
  <c r="AU3240" i="2661" s="1"/>
  <c r="B3241" i="2661"/>
  <c r="AU3241" i="2661" s="1"/>
  <c r="B3242" i="2661"/>
  <c r="AU3242" i="2661" s="1"/>
  <c r="B3243" i="2661"/>
  <c r="AU3243" i="2661" s="1"/>
  <c r="B3244" i="2661"/>
  <c r="AU3244" i="2661" s="1"/>
  <c r="B3245" i="2661"/>
  <c r="AU3245" i="2661" s="1"/>
  <c r="B3246" i="2661"/>
  <c r="AU3246" i="2661" s="1"/>
  <c r="B3247" i="2661"/>
  <c r="AU3247" i="2661" s="1"/>
  <c r="B3248" i="2661"/>
  <c r="AU3248" i="2661" s="1"/>
  <c r="B3249" i="2661"/>
  <c r="AU3249" i="2661" s="1"/>
  <c r="B3250" i="2661"/>
  <c r="AU3250" i="2661" s="1"/>
  <c r="B3251" i="2661"/>
  <c r="AU3251" i="2661" s="1"/>
  <c r="B3252" i="2661"/>
  <c r="AU3252" i="2661" s="1"/>
  <c r="B3253" i="2661"/>
  <c r="AU3253" i="2661" s="1"/>
  <c r="B3254" i="2661"/>
  <c r="AU3254" i="2661" s="1"/>
  <c r="B3255" i="2661"/>
  <c r="AU3255" i="2661" s="1"/>
  <c r="B3256" i="2661"/>
  <c r="AU3256" i="2661" s="1"/>
  <c r="B3257" i="2661"/>
  <c r="AU3257" i="2661" s="1"/>
  <c r="B3258" i="2661"/>
  <c r="AU3258" i="2661" s="1"/>
  <c r="B3259" i="2661"/>
  <c r="AU3259" i="2661" s="1"/>
  <c r="B3260" i="2661"/>
  <c r="AU3260" i="2661" s="1"/>
  <c r="B3261" i="2661"/>
  <c r="AU3261" i="2661" s="1"/>
  <c r="B3262" i="2661"/>
  <c r="AU3262" i="2661" s="1"/>
  <c r="B3263" i="2661"/>
  <c r="AU3263" i="2661" s="1"/>
  <c r="B3264" i="2661"/>
  <c r="AU3264" i="2661" s="1"/>
  <c r="B3265" i="2661"/>
  <c r="AU3265" i="2661" s="1"/>
  <c r="B3266" i="2661"/>
  <c r="AU3266" i="2661" s="1"/>
  <c r="B3267" i="2661"/>
  <c r="AU3267" i="2661" s="1"/>
  <c r="B3268" i="2661"/>
  <c r="AU3268" i="2661" s="1"/>
  <c r="B3269" i="2661"/>
  <c r="AU3269" i="2661" s="1"/>
  <c r="B3270" i="2661"/>
  <c r="AU3270" i="2661" s="1"/>
  <c r="B3271" i="2661"/>
  <c r="AU3271" i="2661" s="1"/>
  <c r="B3272" i="2661"/>
  <c r="AU3272" i="2661" s="1"/>
  <c r="B3273" i="2661"/>
  <c r="AU3273" i="2661" s="1"/>
  <c r="B3274" i="2661"/>
  <c r="AU3274" i="2661" s="1"/>
  <c r="B3275" i="2661"/>
  <c r="AU3275" i="2661" s="1"/>
  <c r="B3276" i="2661"/>
  <c r="AU3276" i="2661" s="1"/>
  <c r="B3277" i="2661"/>
  <c r="AU3277" i="2661" s="1"/>
  <c r="B3278" i="2661"/>
  <c r="AU3278" i="2661" s="1"/>
  <c r="B3279" i="2661"/>
  <c r="AU3279" i="2661" s="1"/>
  <c r="B3280" i="2661"/>
  <c r="AU3280" i="2661" s="1"/>
  <c r="B3281" i="2661"/>
  <c r="AU3281" i="2661" s="1"/>
  <c r="B3282" i="2661"/>
  <c r="AU3282" i="2661" s="1"/>
  <c r="B3283" i="2661"/>
  <c r="AU3283" i="2661" s="1"/>
  <c r="B3284" i="2661"/>
  <c r="AU3284" i="2661" s="1"/>
  <c r="B3285" i="2661"/>
  <c r="AU3285" i="2661" s="1"/>
  <c r="B3286" i="2661"/>
  <c r="AU3286" i="2661" s="1"/>
  <c r="B3287" i="2661"/>
  <c r="AU3287" i="2661" s="1"/>
  <c r="B3288" i="2661"/>
  <c r="AU3288" i="2661" s="1"/>
  <c r="B3289" i="2661"/>
  <c r="AU3289" i="2661" s="1"/>
  <c r="B3290" i="2661"/>
  <c r="AU3290" i="2661" s="1"/>
  <c r="B3291" i="2661"/>
  <c r="AU3291" i="2661" s="1"/>
  <c r="B3292" i="2661"/>
  <c r="AU3292" i="2661" s="1"/>
  <c r="B3293" i="2661"/>
  <c r="AU3293" i="2661" s="1"/>
  <c r="B3294" i="2661"/>
  <c r="AU3294" i="2661" s="1"/>
  <c r="B3295" i="2661"/>
  <c r="AU3295" i="2661" s="1"/>
  <c r="B3296" i="2661"/>
  <c r="AU3296" i="2661" s="1"/>
  <c r="B3297" i="2661"/>
  <c r="AU3297" i="2661" s="1"/>
  <c r="B3298" i="2661"/>
  <c r="AU3298" i="2661" s="1"/>
  <c r="B3299" i="2661"/>
  <c r="AU3299" i="2661" s="1"/>
  <c r="B3300" i="2661"/>
  <c r="AU3300" i="2661" s="1"/>
  <c r="B3301" i="2661"/>
  <c r="AU3301" i="2661" s="1"/>
  <c r="B3302" i="2661"/>
  <c r="AU3302" i="2661" s="1"/>
  <c r="B3303" i="2661"/>
  <c r="AU3303" i="2661" s="1"/>
  <c r="B3304" i="2661"/>
  <c r="AU3304" i="2661" s="1"/>
  <c r="B3305" i="2661"/>
  <c r="AU3305" i="2661" s="1"/>
  <c r="B3306" i="2661"/>
  <c r="AU3306" i="2661" s="1"/>
  <c r="B3307" i="2661"/>
  <c r="AU3307" i="2661" s="1"/>
  <c r="B3308" i="2661"/>
  <c r="AU3308" i="2661" s="1"/>
  <c r="B3309" i="2661"/>
  <c r="AU3309" i="2661" s="1"/>
  <c r="B3310" i="2661"/>
  <c r="AU3310" i="2661" s="1"/>
  <c r="B3311" i="2661"/>
  <c r="AU3311" i="2661" s="1"/>
  <c r="B3312" i="2661"/>
  <c r="AU3312" i="2661" s="1"/>
  <c r="B3313" i="2661"/>
  <c r="AU3313" i="2661" s="1"/>
  <c r="B3314" i="2661"/>
  <c r="AU3314" i="2661" s="1"/>
  <c r="B3315" i="2661"/>
  <c r="AU3315" i="2661" s="1"/>
  <c r="B3316" i="2661"/>
  <c r="AU3316" i="2661" s="1"/>
  <c r="B3317" i="2661"/>
  <c r="AU3317" i="2661" s="1"/>
  <c r="B3318" i="2661"/>
  <c r="AU3318" i="2661" s="1"/>
  <c r="B3319" i="2661"/>
  <c r="AU3319" i="2661" s="1"/>
  <c r="B3320" i="2661"/>
  <c r="AU3320" i="2661" s="1"/>
  <c r="B3321" i="2661"/>
  <c r="AU3321" i="2661" s="1"/>
  <c r="B3322" i="2661"/>
  <c r="AU3322" i="2661" s="1"/>
  <c r="B3323" i="2661"/>
  <c r="AU3323" i="2661" s="1"/>
  <c r="B3324" i="2661"/>
  <c r="AU3324" i="2661" s="1"/>
  <c r="B3325" i="2661"/>
  <c r="AU3325" i="2661" s="1"/>
  <c r="B3326" i="2661"/>
  <c r="AU3326" i="2661" s="1"/>
  <c r="B3327" i="2661"/>
  <c r="AU3327" i="2661" s="1"/>
  <c r="B3328" i="2661"/>
  <c r="AU3328" i="2661" s="1"/>
  <c r="B3329" i="2661"/>
  <c r="AU3329" i="2661" s="1"/>
  <c r="B3330" i="2661"/>
  <c r="AU3330" i="2661" s="1"/>
  <c r="B3331" i="2661"/>
  <c r="AU3331" i="2661" s="1"/>
  <c r="B3332" i="2661"/>
  <c r="AU3332" i="2661" s="1"/>
  <c r="B3333" i="2661"/>
  <c r="AU3333" i="2661" s="1"/>
  <c r="B3334" i="2661"/>
  <c r="AU3334" i="2661" s="1"/>
  <c r="B3335" i="2661"/>
  <c r="AU3335" i="2661" s="1"/>
  <c r="B3336" i="2661"/>
  <c r="AU3336" i="2661" s="1"/>
  <c r="B3337" i="2661"/>
  <c r="AU3337" i="2661" s="1"/>
  <c r="B3338" i="2661"/>
  <c r="AU3338" i="2661" s="1"/>
  <c r="B3339" i="2661"/>
  <c r="AU3339" i="2661" s="1"/>
  <c r="B3340" i="2661"/>
  <c r="AU3340" i="2661" s="1"/>
  <c r="B3341" i="2661"/>
  <c r="AU3341" i="2661" s="1"/>
  <c r="B3342" i="2661"/>
  <c r="AU3342" i="2661" s="1"/>
  <c r="B3343" i="2661"/>
  <c r="AU3343" i="2661" s="1"/>
  <c r="B3344" i="2661"/>
  <c r="AU3344" i="2661" s="1"/>
  <c r="B3345" i="2661"/>
  <c r="AU3345" i="2661" s="1"/>
  <c r="B3346" i="2661"/>
  <c r="AU3346" i="2661" s="1"/>
  <c r="B3347" i="2661"/>
  <c r="AU3347" i="2661" s="1"/>
  <c r="B3348" i="2661"/>
  <c r="AU3348" i="2661" s="1"/>
  <c r="B3349" i="2661"/>
  <c r="AU3349" i="2661" s="1"/>
  <c r="B3350" i="2661"/>
  <c r="AU3350" i="2661" s="1"/>
  <c r="B3351" i="2661"/>
  <c r="AU3351" i="2661" s="1"/>
  <c r="B3352" i="2661"/>
  <c r="AU3352" i="2661" s="1"/>
  <c r="B3353" i="2661"/>
  <c r="AU3353" i="2661" s="1"/>
  <c r="B3354" i="2661"/>
  <c r="AU3354" i="2661" s="1"/>
  <c r="B3355" i="2661"/>
  <c r="AU3355" i="2661" s="1"/>
  <c r="B3356" i="2661"/>
  <c r="AU3356" i="2661" s="1"/>
  <c r="B3357" i="2661"/>
  <c r="AU3357" i="2661" s="1"/>
  <c r="B3358" i="2661"/>
  <c r="AU3358" i="2661" s="1"/>
  <c r="B3359" i="2661"/>
  <c r="AU3359" i="2661" s="1"/>
  <c r="B3360" i="2661"/>
  <c r="AU3360" i="2661" s="1"/>
  <c r="B3361" i="2661"/>
  <c r="AU3361" i="2661" s="1"/>
  <c r="B3362" i="2661"/>
  <c r="AU3362" i="2661" s="1"/>
  <c r="B3363" i="2661"/>
  <c r="AU3363" i="2661" s="1"/>
  <c r="B3364" i="2661"/>
  <c r="AU3364" i="2661" s="1"/>
  <c r="B3365" i="2661"/>
  <c r="AU3365" i="2661" s="1"/>
  <c r="B3366" i="2661"/>
  <c r="AU3366" i="2661" s="1"/>
  <c r="B3367" i="2661"/>
  <c r="AU3367" i="2661" s="1"/>
  <c r="B3368" i="2661"/>
  <c r="AU3368" i="2661" s="1"/>
  <c r="B3369" i="2661"/>
  <c r="AU3369" i="2661" s="1"/>
  <c r="B3370" i="2661"/>
  <c r="AU3370" i="2661" s="1"/>
  <c r="B3371" i="2661"/>
  <c r="AU3371" i="2661" s="1"/>
  <c r="B3372" i="2661"/>
  <c r="AU3372" i="2661" s="1"/>
  <c r="B3373" i="2661"/>
  <c r="AU3373" i="2661" s="1"/>
  <c r="B3374" i="2661"/>
  <c r="AU3374" i="2661" s="1"/>
  <c r="B3375" i="2661"/>
  <c r="AU3375" i="2661" s="1"/>
  <c r="B3376" i="2661"/>
  <c r="AU3376" i="2661" s="1"/>
  <c r="B3377" i="2661"/>
  <c r="AU3377" i="2661" s="1"/>
  <c r="B3378" i="2661"/>
  <c r="AU3378" i="2661" s="1"/>
  <c r="B3379" i="2661"/>
  <c r="AU3379" i="2661" s="1"/>
  <c r="B3380" i="2661"/>
  <c r="AU3380" i="2661" s="1"/>
  <c r="B3381" i="2661"/>
  <c r="AU3381" i="2661" s="1"/>
  <c r="B3382" i="2661"/>
  <c r="AU3382" i="2661" s="1"/>
  <c r="B3383" i="2661"/>
  <c r="AU3383" i="2661" s="1"/>
  <c r="B3384" i="2661"/>
  <c r="AU3384" i="2661" s="1"/>
  <c r="B3385" i="2661"/>
  <c r="AU3385" i="2661" s="1"/>
  <c r="B3386" i="2661"/>
  <c r="AU3386" i="2661" s="1"/>
  <c r="B3387" i="2661"/>
  <c r="AU3387" i="2661" s="1"/>
  <c r="B3388" i="2661"/>
  <c r="AU3388" i="2661" s="1"/>
  <c r="B3389" i="2661"/>
  <c r="AU3389" i="2661" s="1"/>
  <c r="B3390" i="2661"/>
  <c r="AU3390" i="2661" s="1"/>
  <c r="B3391" i="2661"/>
  <c r="AU3391" i="2661" s="1"/>
  <c r="B3392" i="2661"/>
  <c r="AU3392" i="2661" s="1"/>
  <c r="B3393" i="2661"/>
  <c r="AU3393" i="2661" s="1"/>
  <c r="B3394" i="2661"/>
  <c r="AU3394" i="2661" s="1"/>
  <c r="B3395" i="2661"/>
  <c r="AU3395" i="2661" s="1"/>
  <c r="B3396" i="2661"/>
  <c r="AU3396" i="2661" s="1"/>
  <c r="B3397" i="2661"/>
  <c r="AU3397" i="2661" s="1"/>
  <c r="B3398" i="2661"/>
  <c r="AU3398" i="2661" s="1"/>
  <c r="B3399" i="2661"/>
  <c r="AU3399" i="2661" s="1"/>
  <c r="B3400" i="2661"/>
  <c r="AU3400" i="2661" s="1"/>
  <c r="B3401" i="2661"/>
  <c r="AU3401" i="2661" s="1"/>
  <c r="B3402" i="2661"/>
  <c r="AU3402" i="2661" s="1"/>
  <c r="B3403" i="2661"/>
  <c r="AU3403" i="2661" s="1"/>
  <c r="B3404" i="2661"/>
  <c r="AU3404" i="2661" s="1"/>
  <c r="B3405" i="2661"/>
  <c r="AU3405" i="2661" s="1"/>
  <c r="B3406" i="2661"/>
  <c r="AU3406" i="2661" s="1"/>
  <c r="B3407" i="2661"/>
  <c r="AU3407" i="2661" s="1"/>
  <c r="B3408" i="2661"/>
  <c r="AU3408" i="2661" s="1"/>
  <c r="B3409" i="2661"/>
  <c r="AU3409" i="2661" s="1"/>
  <c r="B3410" i="2661"/>
  <c r="AU3410" i="2661" s="1"/>
  <c r="B3411" i="2661"/>
  <c r="AU3411" i="2661" s="1"/>
  <c r="B3412" i="2661"/>
  <c r="AU3412" i="2661" s="1"/>
  <c r="B3413" i="2661"/>
  <c r="AU3413" i="2661" s="1"/>
  <c r="B3414" i="2661"/>
  <c r="AU3414" i="2661" s="1"/>
  <c r="B3415" i="2661"/>
  <c r="AU3415" i="2661" s="1"/>
  <c r="B3416" i="2661"/>
  <c r="AU3416" i="2661" s="1"/>
  <c r="B3417" i="2661"/>
  <c r="AU3417" i="2661" s="1"/>
  <c r="B3418" i="2661"/>
  <c r="AU3418" i="2661" s="1"/>
  <c r="B3419" i="2661"/>
  <c r="AU3419" i="2661" s="1"/>
  <c r="B3420" i="2661"/>
  <c r="AU3420" i="2661" s="1"/>
  <c r="B3421" i="2661"/>
  <c r="AU3421" i="2661" s="1"/>
  <c r="B3422" i="2661"/>
  <c r="AU3422" i="2661" s="1"/>
  <c r="B3423" i="2661"/>
  <c r="AU3423" i="2661" s="1"/>
  <c r="B3424" i="2661"/>
  <c r="AU3424" i="2661" s="1"/>
  <c r="B3425" i="2661"/>
  <c r="AU3425" i="2661" s="1"/>
  <c r="B3426" i="2661"/>
  <c r="AU3426" i="2661" s="1"/>
  <c r="B3427" i="2661"/>
  <c r="AU3427" i="2661" s="1"/>
  <c r="B3428" i="2661"/>
  <c r="AU3428" i="2661" s="1"/>
  <c r="B3429" i="2661"/>
  <c r="AU3429" i="2661" s="1"/>
  <c r="B3430" i="2661"/>
  <c r="AU3430" i="2661" s="1"/>
  <c r="B3431" i="2661"/>
  <c r="AU3431" i="2661" s="1"/>
  <c r="B3432" i="2661"/>
  <c r="AU3432" i="2661" s="1"/>
  <c r="B3433" i="2661"/>
  <c r="AU3433" i="2661" s="1"/>
  <c r="B3434" i="2661"/>
  <c r="AU3434" i="2661" s="1"/>
  <c r="B3435" i="2661"/>
  <c r="AU3435" i="2661" s="1"/>
  <c r="B3436" i="2661"/>
  <c r="AU3436" i="2661" s="1"/>
  <c r="B3437" i="2661"/>
  <c r="AU3437" i="2661" s="1"/>
  <c r="B3438" i="2661"/>
  <c r="AU3438" i="2661" s="1"/>
  <c r="B3439" i="2661"/>
  <c r="AU3439" i="2661" s="1"/>
  <c r="B3440" i="2661"/>
  <c r="AU3440" i="2661" s="1"/>
  <c r="B3441" i="2661"/>
  <c r="AU3441" i="2661" s="1"/>
  <c r="B3442" i="2661"/>
  <c r="AU3442" i="2661" s="1"/>
  <c r="B3443" i="2661"/>
  <c r="AU3443" i="2661" s="1"/>
  <c r="B3444" i="2661"/>
  <c r="AU3444" i="2661" s="1"/>
  <c r="B3445" i="2661"/>
  <c r="AU3445" i="2661" s="1"/>
  <c r="B3446" i="2661"/>
  <c r="AU3446" i="2661" s="1"/>
  <c r="B3447" i="2661"/>
  <c r="AU3447" i="2661" s="1"/>
  <c r="B3448" i="2661"/>
  <c r="AU3448" i="2661" s="1"/>
  <c r="B3449" i="2661"/>
  <c r="AU3449" i="2661" s="1"/>
  <c r="B3450" i="2661"/>
  <c r="AU3450" i="2661" s="1"/>
  <c r="B3451" i="2661"/>
  <c r="AU3451" i="2661" s="1"/>
  <c r="B3452" i="2661"/>
  <c r="AU3452" i="2661" s="1"/>
  <c r="B3453" i="2661"/>
  <c r="AU3453" i="2661" s="1"/>
  <c r="B3454" i="2661"/>
  <c r="AU3454" i="2661" s="1"/>
  <c r="B3455" i="2661"/>
  <c r="AU3455" i="2661" s="1"/>
  <c r="B3456" i="2661"/>
  <c r="AU3456" i="2661" s="1"/>
  <c r="B3457" i="2661"/>
  <c r="AU3457" i="2661" s="1"/>
  <c r="B3458" i="2661"/>
  <c r="AU3458" i="2661" s="1"/>
  <c r="B3459" i="2661"/>
  <c r="AU3459" i="2661" s="1"/>
  <c r="B3460" i="2661"/>
  <c r="AU3460" i="2661" s="1"/>
  <c r="B3461" i="2661"/>
  <c r="AU3461" i="2661" s="1"/>
  <c r="B3462" i="2661"/>
  <c r="AU3462" i="2661" s="1"/>
  <c r="B3463" i="2661"/>
  <c r="AU3463" i="2661" s="1"/>
  <c r="B3464" i="2661"/>
  <c r="AU3464" i="2661" s="1"/>
  <c r="B3465" i="2661"/>
  <c r="AU3465" i="2661" s="1"/>
  <c r="B3466" i="2661"/>
  <c r="AU3466" i="2661" s="1"/>
  <c r="B3467" i="2661"/>
  <c r="AU3467" i="2661" s="1"/>
  <c r="B3468" i="2661"/>
  <c r="AU3468" i="2661" s="1"/>
  <c r="B3469" i="2661"/>
  <c r="AU3469" i="2661" s="1"/>
  <c r="B3470" i="2661"/>
  <c r="AU3470" i="2661" s="1"/>
  <c r="B3471" i="2661"/>
  <c r="AU3471" i="2661" s="1"/>
  <c r="B3472" i="2661"/>
  <c r="AU3472" i="2661" s="1"/>
  <c r="B3473" i="2661"/>
  <c r="AU3473" i="2661" s="1"/>
  <c r="B3474" i="2661"/>
  <c r="AU3474" i="2661" s="1"/>
  <c r="B3475" i="2661"/>
  <c r="AU3475" i="2661" s="1"/>
  <c r="B3476" i="2661"/>
  <c r="AU3476" i="2661" s="1"/>
  <c r="B3477" i="2661"/>
  <c r="AU3477" i="2661" s="1"/>
  <c r="B3478" i="2661"/>
  <c r="AU3478" i="2661" s="1"/>
  <c r="B3479" i="2661"/>
  <c r="AU3479" i="2661" s="1"/>
  <c r="B3480" i="2661"/>
  <c r="AU3480" i="2661" s="1"/>
  <c r="B3481" i="2661"/>
  <c r="AU3481" i="2661" s="1"/>
  <c r="B3482" i="2661"/>
  <c r="AU3482" i="2661" s="1"/>
  <c r="B3483" i="2661"/>
  <c r="AU3483" i="2661" s="1"/>
  <c r="B3484" i="2661"/>
  <c r="AU3484" i="2661" s="1"/>
  <c r="B3485" i="2661"/>
  <c r="AU3485" i="2661" s="1"/>
  <c r="B3486" i="2661"/>
  <c r="AU3486" i="2661" s="1"/>
  <c r="B3487" i="2661"/>
  <c r="AU3487" i="2661" s="1"/>
  <c r="B3488" i="2661"/>
  <c r="AU3488" i="2661" s="1"/>
  <c r="B3489" i="2661"/>
  <c r="AU3489" i="2661" s="1"/>
  <c r="B3490" i="2661"/>
  <c r="AU3490" i="2661" s="1"/>
  <c r="B3491" i="2661"/>
  <c r="AU3491" i="2661" s="1"/>
  <c r="B3492" i="2661"/>
  <c r="AU3492" i="2661" s="1"/>
  <c r="B3493" i="2661"/>
  <c r="AU3493" i="2661" s="1"/>
  <c r="B3494" i="2661"/>
  <c r="AU3494" i="2661" s="1"/>
  <c r="B3495" i="2661"/>
  <c r="AU3495" i="2661" s="1"/>
  <c r="B3496" i="2661"/>
  <c r="AU3496" i="2661" s="1"/>
  <c r="B3497" i="2661"/>
  <c r="AU3497" i="2661" s="1"/>
  <c r="B3498" i="2661"/>
  <c r="AU3498" i="2661" s="1"/>
  <c r="B3499" i="2661"/>
  <c r="AU3499" i="2661" s="1"/>
  <c r="B3500" i="2661"/>
  <c r="AU3500" i="2661" s="1"/>
  <c r="B3501" i="2661"/>
  <c r="AU3501" i="2661" s="1"/>
  <c r="B3502" i="2661"/>
  <c r="AU3502" i="2661" s="1"/>
  <c r="B3503" i="2661"/>
  <c r="AU3503" i="2661" s="1"/>
  <c r="B3504" i="2661"/>
  <c r="AU3504" i="2661" s="1"/>
  <c r="B3505" i="2661"/>
  <c r="AU3505" i="2661" s="1"/>
  <c r="B3506" i="2661"/>
  <c r="AU3506" i="2661" s="1"/>
  <c r="B3507" i="2661"/>
  <c r="AU3507" i="2661" s="1"/>
  <c r="B3508" i="2661"/>
  <c r="AU3508" i="2661" s="1"/>
  <c r="B3509" i="2661"/>
  <c r="AU3509" i="2661" s="1"/>
  <c r="B3510" i="2661"/>
  <c r="AU3510" i="2661" s="1"/>
  <c r="B3511" i="2661"/>
  <c r="AU3511" i="2661" s="1"/>
  <c r="B3512" i="2661"/>
  <c r="AU3512" i="2661" s="1"/>
  <c r="B3513" i="2661"/>
  <c r="AU3513" i="2661" s="1"/>
  <c r="B3514" i="2661"/>
  <c r="AU3514" i="2661" s="1"/>
  <c r="B3515" i="2661"/>
  <c r="AU3515" i="2661" s="1"/>
  <c r="B3516" i="2661"/>
  <c r="AU3516" i="2661" s="1"/>
  <c r="B3517" i="2661"/>
  <c r="AU3517" i="2661" s="1"/>
  <c r="B3518" i="2661"/>
  <c r="AU3518" i="2661" s="1"/>
  <c r="B3519" i="2661"/>
  <c r="AU3519" i="2661" s="1"/>
  <c r="B3520" i="2661"/>
  <c r="AU3520" i="2661" s="1"/>
  <c r="B3521" i="2661"/>
  <c r="AU3521" i="2661" s="1"/>
  <c r="B3522" i="2661"/>
  <c r="AU3522" i="2661" s="1"/>
  <c r="B3523" i="2661"/>
  <c r="AU3523" i="2661" s="1"/>
  <c r="B3524" i="2661"/>
  <c r="AU3524" i="2661" s="1"/>
  <c r="B3525" i="2661"/>
  <c r="AU3525" i="2661" s="1"/>
  <c r="B3526" i="2661"/>
  <c r="AU3526" i="2661" s="1"/>
  <c r="B3527" i="2661"/>
  <c r="AU3527" i="2661" s="1"/>
  <c r="B3528" i="2661"/>
  <c r="AU3528" i="2661" s="1"/>
  <c r="B3529" i="2661"/>
  <c r="AU3529" i="2661" s="1"/>
  <c r="B3530" i="2661"/>
  <c r="AU3530" i="2661" s="1"/>
  <c r="B3531" i="2661"/>
  <c r="AU3531" i="2661" s="1"/>
  <c r="B3532" i="2661"/>
  <c r="AU3532" i="2661" s="1"/>
  <c r="B3533" i="2661"/>
  <c r="AU3533" i="2661" s="1"/>
  <c r="B3534" i="2661"/>
  <c r="AU3534" i="2661" s="1"/>
  <c r="B3535" i="2661"/>
  <c r="AU3535" i="2661" s="1"/>
  <c r="B3536" i="2661"/>
  <c r="AU3536" i="2661" s="1"/>
  <c r="B3537" i="2661"/>
  <c r="AU3537" i="2661" s="1"/>
  <c r="B3538" i="2661"/>
  <c r="AU3538" i="2661" s="1"/>
  <c r="B3539" i="2661"/>
  <c r="AU3539" i="2661" s="1"/>
  <c r="B3540" i="2661"/>
  <c r="AU3540" i="2661" s="1"/>
  <c r="B3541" i="2661"/>
  <c r="AU3541" i="2661" s="1"/>
  <c r="B3542" i="2661"/>
  <c r="AU3542" i="2661" s="1"/>
  <c r="B3543" i="2661"/>
  <c r="AU3543" i="2661" s="1"/>
  <c r="B3544" i="2661"/>
  <c r="AU3544" i="2661" s="1"/>
  <c r="B3545" i="2661"/>
  <c r="AU3545" i="2661" s="1"/>
  <c r="B3546" i="2661"/>
  <c r="AU3546" i="2661" s="1"/>
  <c r="B3547" i="2661"/>
  <c r="AU3547" i="2661" s="1"/>
  <c r="B3548" i="2661"/>
  <c r="AU3548" i="2661" s="1"/>
  <c r="B3549" i="2661"/>
  <c r="AU3549" i="2661" s="1"/>
  <c r="B3550" i="2661"/>
  <c r="AU3550" i="2661" s="1"/>
  <c r="B3551" i="2661"/>
  <c r="AU3551" i="2661" s="1"/>
  <c r="B3552" i="2661"/>
  <c r="AU3552" i="2661" s="1"/>
  <c r="B3553" i="2661"/>
  <c r="AU3553" i="2661" s="1"/>
  <c r="B3554" i="2661"/>
  <c r="AU3554" i="2661" s="1"/>
  <c r="B3555" i="2661"/>
  <c r="AU3555" i="2661" s="1"/>
  <c r="B3556" i="2661"/>
  <c r="AU3556" i="2661" s="1"/>
  <c r="B3557" i="2661"/>
  <c r="AU3557" i="2661" s="1"/>
  <c r="B3558" i="2661"/>
  <c r="AU3558" i="2661" s="1"/>
  <c r="B3559" i="2661"/>
  <c r="AU3559" i="2661" s="1"/>
  <c r="B3560" i="2661"/>
  <c r="AU3560" i="2661" s="1"/>
  <c r="B3561" i="2661"/>
  <c r="AU3561" i="2661" s="1"/>
  <c r="B3562" i="2661"/>
  <c r="AU3562" i="2661" s="1"/>
  <c r="B3563" i="2661"/>
  <c r="AT3563" i="2661" s="1"/>
  <c r="B3564" i="2661"/>
  <c r="AU3564" i="2661" s="1"/>
  <c r="B3565" i="2661"/>
  <c r="AU3565" i="2661" s="1"/>
  <c r="B3566" i="2661"/>
  <c r="AU3566" i="2661" s="1"/>
  <c r="B3567" i="2661"/>
  <c r="AT3567" i="2661" s="1"/>
  <c r="B3568" i="2661"/>
  <c r="AU3568" i="2661" s="1"/>
  <c r="B3569" i="2661"/>
  <c r="AU3569" i="2661" s="1"/>
  <c r="B3570" i="2661"/>
  <c r="AU3570" i="2661" s="1"/>
  <c r="B3571" i="2661"/>
  <c r="AU3571" i="2661" s="1"/>
  <c r="B3572" i="2661"/>
  <c r="AU3572" i="2661" s="1"/>
  <c r="B3573" i="2661"/>
  <c r="AU3573" i="2661" s="1"/>
  <c r="B3574" i="2661"/>
  <c r="AU3574" i="2661" s="1"/>
  <c r="B3575" i="2661"/>
  <c r="AU3575" i="2661" s="1"/>
  <c r="B3576" i="2661"/>
  <c r="AU3576" i="2661" s="1"/>
  <c r="B3577" i="2661"/>
  <c r="AU3577" i="2661" s="1"/>
  <c r="B3578" i="2661"/>
  <c r="AU3578" i="2661" s="1"/>
  <c r="B3579" i="2661"/>
  <c r="AT3579" i="2661" s="1"/>
  <c r="B3580" i="2661"/>
  <c r="AU3580" i="2661" s="1"/>
  <c r="B3581" i="2661"/>
  <c r="AU3581" i="2661" s="1"/>
  <c r="B3582" i="2661"/>
  <c r="AU3582" i="2661" s="1"/>
  <c r="B3583" i="2661"/>
  <c r="AT3583" i="2661" s="1"/>
  <c r="B3584" i="2661"/>
  <c r="AU3584" i="2661" s="1"/>
  <c r="B3585" i="2661"/>
  <c r="AU3585" i="2661" s="1"/>
  <c r="B3586" i="2661"/>
  <c r="AU3586" i="2661" s="1"/>
  <c r="B3587" i="2661"/>
  <c r="AU3587" i="2661" s="1"/>
  <c r="B3588" i="2661"/>
  <c r="AU3588" i="2661" s="1"/>
  <c r="B3589" i="2661"/>
  <c r="AU3589" i="2661" s="1"/>
  <c r="B3590" i="2661"/>
  <c r="AU3590" i="2661" s="1"/>
  <c r="B3591" i="2661"/>
  <c r="AU3591" i="2661" s="1"/>
  <c r="B3592" i="2661"/>
  <c r="AU3592" i="2661" s="1"/>
  <c r="B3593" i="2661"/>
  <c r="AU3593" i="2661" s="1"/>
  <c r="B3594" i="2661"/>
  <c r="AU3594" i="2661" s="1"/>
  <c r="B3595" i="2661"/>
  <c r="AT3595" i="2661" s="1"/>
  <c r="B3596" i="2661"/>
  <c r="AU3596" i="2661" s="1"/>
  <c r="B3597" i="2661"/>
  <c r="AU3597" i="2661" s="1"/>
  <c r="B3598" i="2661"/>
  <c r="AU3598" i="2661" s="1"/>
  <c r="B3599" i="2661"/>
  <c r="AT3599" i="2661" s="1"/>
  <c r="B3600" i="2661"/>
  <c r="AU3600" i="2661" s="1"/>
  <c r="B3601" i="2661"/>
  <c r="AU3601" i="2661" s="1"/>
  <c r="B3602" i="2661"/>
  <c r="AU3602" i="2661" s="1"/>
  <c r="B3603" i="2661"/>
  <c r="AU3603" i="2661" s="1"/>
  <c r="B3604" i="2661"/>
  <c r="AU3604" i="2661" s="1"/>
  <c r="B3605" i="2661"/>
  <c r="AU3605" i="2661" s="1"/>
  <c r="B3606" i="2661"/>
  <c r="AU3606" i="2661" s="1"/>
  <c r="B3607" i="2661"/>
  <c r="AU3607" i="2661" s="1"/>
  <c r="B3608" i="2661"/>
  <c r="AU3608" i="2661" s="1"/>
  <c r="B3609" i="2661"/>
  <c r="AU3609" i="2661" s="1"/>
  <c r="B3610" i="2661"/>
  <c r="AU3610" i="2661" s="1"/>
  <c r="B3611" i="2661"/>
  <c r="AT3611" i="2661" s="1"/>
  <c r="B3612" i="2661"/>
  <c r="AU3612" i="2661" s="1"/>
  <c r="B3613" i="2661"/>
  <c r="AU3613" i="2661" s="1"/>
  <c r="B3614" i="2661"/>
  <c r="AU3614" i="2661" s="1"/>
  <c r="B3615" i="2661"/>
  <c r="AT3615" i="2661" s="1"/>
  <c r="B3616" i="2661"/>
  <c r="AU3616" i="2661" s="1"/>
  <c r="B3617" i="2661"/>
  <c r="AU3617" i="2661" s="1"/>
  <c r="B3618" i="2661"/>
  <c r="AU3618" i="2661" s="1"/>
  <c r="B3619" i="2661"/>
  <c r="AU3619" i="2661" s="1"/>
  <c r="B3620" i="2661"/>
  <c r="AU3620" i="2661" s="1"/>
  <c r="B3621" i="2661"/>
  <c r="AU3621" i="2661" s="1"/>
  <c r="B3622" i="2661"/>
  <c r="AU3622" i="2661" s="1"/>
  <c r="B3623" i="2661"/>
  <c r="AU3623" i="2661" s="1"/>
  <c r="B3624" i="2661"/>
  <c r="AU3624" i="2661" s="1"/>
  <c r="B3625" i="2661"/>
  <c r="AU3625" i="2661" s="1"/>
  <c r="B3626" i="2661"/>
  <c r="AU3626" i="2661" s="1"/>
  <c r="B3627" i="2661"/>
  <c r="AT3627" i="2661" s="1"/>
  <c r="B3628" i="2661"/>
  <c r="AU3628" i="2661" s="1"/>
  <c r="B3629" i="2661"/>
  <c r="AU3629" i="2661" s="1"/>
  <c r="B3630" i="2661"/>
  <c r="AU3630" i="2661" s="1"/>
  <c r="B3631" i="2661"/>
  <c r="AT3631" i="2661" s="1"/>
  <c r="B3632" i="2661"/>
  <c r="AU3632" i="2661" s="1"/>
  <c r="B3633" i="2661"/>
  <c r="AU3633" i="2661" s="1"/>
  <c r="B3634" i="2661"/>
  <c r="AU3634" i="2661" s="1"/>
  <c r="B3635" i="2661"/>
  <c r="AU3635" i="2661" s="1"/>
  <c r="B3636" i="2661"/>
  <c r="AU3636" i="2661" s="1"/>
  <c r="B3637" i="2661"/>
  <c r="AU3637" i="2661" s="1"/>
  <c r="B3638" i="2661"/>
  <c r="AU3638" i="2661" s="1"/>
  <c r="B3639" i="2661"/>
  <c r="AU3639" i="2661" s="1"/>
  <c r="B3640" i="2661"/>
  <c r="AU3640" i="2661" s="1"/>
  <c r="B3641" i="2661"/>
  <c r="AU3641" i="2661" s="1"/>
  <c r="B3642" i="2661"/>
  <c r="AU3642" i="2661" s="1"/>
  <c r="B3643" i="2661"/>
  <c r="AT3643" i="2661" s="1"/>
  <c r="B3644" i="2661"/>
  <c r="AU3644" i="2661" s="1"/>
  <c r="B3645" i="2661"/>
  <c r="AU3645" i="2661" s="1"/>
  <c r="B3646" i="2661"/>
  <c r="AU3646" i="2661" s="1"/>
  <c r="B3647" i="2661"/>
  <c r="AT3647" i="2661" s="1"/>
  <c r="B3648" i="2661"/>
  <c r="AU3648" i="2661" s="1"/>
  <c r="B3649" i="2661"/>
  <c r="AU3649" i="2661" s="1"/>
  <c r="B3650" i="2661"/>
  <c r="AU3650" i="2661" s="1"/>
  <c r="B3651" i="2661"/>
  <c r="AU3651" i="2661" s="1"/>
  <c r="B3652" i="2661"/>
  <c r="AU3652" i="2661" s="1"/>
  <c r="B3653" i="2661"/>
  <c r="AU3653" i="2661" s="1"/>
  <c r="B3654" i="2661"/>
  <c r="AU3654" i="2661" s="1"/>
  <c r="B3655" i="2661"/>
  <c r="AU3655" i="2661" s="1"/>
  <c r="B3656" i="2661"/>
  <c r="AU3656" i="2661" s="1"/>
  <c r="B3657" i="2661"/>
  <c r="AU3657" i="2661" s="1"/>
  <c r="B3658" i="2661"/>
  <c r="AU3658" i="2661" s="1"/>
  <c r="B3659" i="2661"/>
  <c r="AT3659" i="2661" s="1"/>
  <c r="B3660" i="2661"/>
  <c r="AU3660" i="2661" s="1"/>
  <c r="B3661" i="2661"/>
  <c r="AU3661" i="2661" s="1"/>
  <c r="B3662" i="2661"/>
  <c r="AU3662" i="2661" s="1"/>
  <c r="B3663" i="2661"/>
  <c r="AT3663" i="2661" s="1"/>
  <c r="B3664" i="2661"/>
  <c r="AU3664" i="2661" s="1"/>
  <c r="B3665" i="2661"/>
  <c r="AU3665" i="2661" s="1"/>
  <c r="B3666" i="2661"/>
  <c r="AU3666" i="2661" s="1"/>
  <c r="B3667" i="2661"/>
  <c r="AU3667" i="2661" s="1"/>
  <c r="B3668" i="2661"/>
  <c r="AU3668" i="2661" s="1"/>
  <c r="B3669" i="2661"/>
  <c r="AU3669" i="2661" s="1"/>
  <c r="B3670" i="2661"/>
  <c r="AU3670" i="2661" s="1"/>
  <c r="B3671" i="2661"/>
  <c r="AU3671" i="2661" s="1"/>
  <c r="B3672" i="2661"/>
  <c r="AU3672" i="2661" s="1"/>
  <c r="B3673" i="2661"/>
  <c r="AU3673" i="2661" s="1"/>
  <c r="B3674" i="2661"/>
  <c r="AU3674" i="2661" s="1"/>
  <c r="B3675" i="2661"/>
  <c r="AT3675" i="2661" s="1"/>
  <c r="B3676" i="2661"/>
  <c r="AU3676" i="2661" s="1"/>
  <c r="B3677" i="2661"/>
  <c r="AU3677" i="2661" s="1"/>
  <c r="B3678" i="2661"/>
  <c r="AU3678" i="2661" s="1"/>
  <c r="B3679" i="2661"/>
  <c r="AT3679" i="2661" s="1"/>
  <c r="B3680" i="2661"/>
  <c r="AU3680" i="2661" s="1"/>
  <c r="B3681" i="2661"/>
  <c r="AU3681" i="2661" s="1"/>
  <c r="B3682" i="2661"/>
  <c r="AU3682" i="2661" s="1"/>
  <c r="B3683" i="2661"/>
  <c r="AU3683" i="2661" s="1"/>
  <c r="B3684" i="2661"/>
  <c r="AU3684" i="2661" s="1"/>
  <c r="B3685" i="2661"/>
  <c r="AU3685" i="2661" s="1"/>
  <c r="B3686" i="2661"/>
  <c r="AU3686" i="2661" s="1"/>
  <c r="B3687" i="2661"/>
  <c r="AU3687" i="2661" s="1"/>
  <c r="B3688" i="2661"/>
  <c r="AU3688" i="2661" s="1"/>
  <c r="B3689" i="2661"/>
  <c r="AU3689" i="2661" s="1"/>
  <c r="B3690" i="2661"/>
  <c r="AU3690" i="2661" s="1"/>
  <c r="B3691" i="2661"/>
  <c r="AT3691" i="2661" s="1"/>
  <c r="B3692" i="2661"/>
  <c r="AU3692" i="2661" s="1"/>
  <c r="B3693" i="2661"/>
  <c r="AU3693" i="2661" s="1"/>
  <c r="B3694" i="2661"/>
  <c r="AU3694" i="2661" s="1"/>
  <c r="B3695" i="2661"/>
  <c r="AT3695" i="2661" s="1"/>
  <c r="B3696" i="2661"/>
  <c r="AU3696" i="2661" s="1"/>
  <c r="B3697" i="2661"/>
  <c r="AU3697" i="2661" s="1"/>
  <c r="B3698" i="2661"/>
  <c r="AU3698" i="2661" s="1"/>
  <c r="B3699" i="2661"/>
  <c r="AU3699" i="2661" s="1"/>
  <c r="B3700" i="2661"/>
  <c r="AU3700" i="2661" s="1"/>
  <c r="B3701" i="2661"/>
  <c r="AU3701" i="2661" s="1"/>
  <c r="B3702" i="2661"/>
  <c r="AU3702" i="2661" s="1"/>
  <c r="B3703" i="2661"/>
  <c r="AU3703" i="2661" s="1"/>
  <c r="B3704" i="2661"/>
  <c r="AU3704" i="2661" s="1"/>
  <c r="B3705" i="2661"/>
  <c r="AU3705" i="2661" s="1"/>
  <c r="B3706" i="2661"/>
  <c r="AU3706" i="2661" s="1"/>
  <c r="B3707" i="2661"/>
  <c r="AT3707" i="2661" s="1"/>
  <c r="B3708" i="2661"/>
  <c r="AU3708" i="2661" s="1"/>
  <c r="B3709" i="2661"/>
  <c r="AU3709" i="2661" s="1"/>
  <c r="B3710" i="2661"/>
  <c r="AU3710" i="2661" s="1"/>
  <c r="B3711" i="2661"/>
  <c r="AT3711" i="2661" s="1"/>
  <c r="B3712" i="2661"/>
  <c r="AU3712" i="2661" s="1"/>
  <c r="B3713" i="2661"/>
  <c r="AU3713" i="2661" s="1"/>
  <c r="B3714" i="2661"/>
  <c r="AU3714" i="2661" s="1"/>
  <c r="B3715" i="2661"/>
  <c r="AU3715" i="2661" s="1"/>
  <c r="B3716" i="2661"/>
  <c r="AU3716" i="2661" s="1"/>
  <c r="B3717" i="2661"/>
  <c r="AU3717" i="2661" s="1"/>
  <c r="B3718" i="2661"/>
  <c r="AU3718" i="2661" s="1"/>
  <c r="B3719" i="2661"/>
  <c r="AU3719" i="2661" s="1"/>
  <c r="B3720" i="2661"/>
  <c r="AU3720" i="2661" s="1"/>
  <c r="B3721" i="2661"/>
  <c r="AU3721" i="2661" s="1"/>
  <c r="B3722" i="2661"/>
  <c r="AU3722" i="2661" s="1"/>
  <c r="B3723" i="2661"/>
  <c r="AT3723" i="2661" s="1"/>
  <c r="B3724" i="2661"/>
  <c r="AU3724" i="2661" s="1"/>
  <c r="B3725" i="2661"/>
  <c r="AU3725" i="2661" s="1"/>
  <c r="B3726" i="2661"/>
  <c r="AU3726" i="2661" s="1"/>
  <c r="B3727" i="2661"/>
  <c r="AT3727" i="2661" s="1"/>
  <c r="B3728" i="2661"/>
  <c r="AU3728" i="2661" s="1"/>
  <c r="B3729" i="2661"/>
  <c r="AU3729" i="2661" s="1"/>
  <c r="B3730" i="2661"/>
  <c r="AU3730" i="2661" s="1"/>
  <c r="B3731" i="2661"/>
  <c r="AU3731" i="2661" s="1"/>
  <c r="B3732" i="2661"/>
  <c r="AU3732" i="2661" s="1"/>
  <c r="B3733" i="2661"/>
  <c r="AU3733" i="2661" s="1"/>
  <c r="B3734" i="2661"/>
  <c r="AU3734" i="2661" s="1"/>
  <c r="B3735" i="2661"/>
  <c r="AU3735" i="2661" s="1"/>
  <c r="B3736" i="2661"/>
  <c r="AU3736" i="2661" s="1"/>
  <c r="B3737" i="2661"/>
  <c r="AU3737" i="2661" s="1"/>
  <c r="B3738" i="2661"/>
  <c r="AU3738" i="2661" s="1"/>
  <c r="B3739" i="2661"/>
  <c r="AT3739" i="2661" s="1"/>
  <c r="B3740" i="2661"/>
  <c r="AU3740" i="2661" s="1"/>
  <c r="B3741" i="2661"/>
  <c r="AU3741" i="2661" s="1"/>
  <c r="B3742" i="2661"/>
  <c r="AU3742" i="2661" s="1"/>
  <c r="B3743" i="2661"/>
  <c r="AT3743" i="2661" s="1"/>
  <c r="B3744" i="2661"/>
  <c r="AU3744" i="2661" s="1"/>
  <c r="B3745" i="2661"/>
  <c r="AU3745" i="2661" s="1"/>
  <c r="B3746" i="2661"/>
  <c r="AU3746" i="2661" s="1"/>
  <c r="B3747" i="2661"/>
  <c r="AU3747" i="2661" s="1"/>
  <c r="B3748" i="2661"/>
  <c r="AU3748" i="2661" s="1"/>
  <c r="B3749" i="2661"/>
  <c r="AU3749" i="2661" s="1"/>
  <c r="B3750" i="2661"/>
  <c r="AU3750" i="2661" s="1"/>
  <c r="B3751" i="2661"/>
  <c r="AU3751" i="2661" s="1"/>
  <c r="B3752" i="2661"/>
  <c r="AU3752" i="2661" s="1"/>
  <c r="B3753" i="2661"/>
  <c r="AU3753" i="2661" s="1"/>
  <c r="B3754" i="2661"/>
  <c r="AU3754" i="2661" s="1"/>
  <c r="B3755" i="2661"/>
  <c r="AT3755" i="2661" s="1"/>
  <c r="B3756" i="2661"/>
  <c r="AU3756" i="2661" s="1"/>
  <c r="B3757" i="2661"/>
  <c r="AU3757" i="2661" s="1"/>
  <c r="B3758" i="2661"/>
  <c r="AU3758" i="2661" s="1"/>
  <c r="B3759" i="2661"/>
  <c r="AT3759" i="2661" s="1"/>
  <c r="B3760" i="2661"/>
  <c r="AU3760" i="2661" s="1"/>
  <c r="B3761" i="2661"/>
  <c r="AU3761" i="2661" s="1"/>
  <c r="B3762" i="2661"/>
  <c r="AU3762" i="2661" s="1"/>
  <c r="B3763" i="2661"/>
  <c r="AU3763" i="2661" s="1"/>
  <c r="B3764" i="2661"/>
  <c r="AU3764" i="2661" s="1"/>
  <c r="B3765" i="2661"/>
  <c r="AU3765" i="2661" s="1"/>
  <c r="B3766" i="2661"/>
  <c r="AU3766" i="2661" s="1"/>
  <c r="B3767" i="2661"/>
  <c r="AU3767" i="2661" s="1"/>
  <c r="B3768" i="2661"/>
  <c r="AU3768" i="2661" s="1"/>
  <c r="B3769" i="2661"/>
  <c r="AU3769" i="2661" s="1"/>
  <c r="B3770" i="2661"/>
  <c r="AU3770" i="2661" s="1"/>
  <c r="B3771" i="2661"/>
  <c r="AT3771" i="2661" s="1"/>
  <c r="B3772" i="2661"/>
  <c r="AU3772" i="2661" s="1"/>
  <c r="B3773" i="2661"/>
  <c r="AU3773" i="2661" s="1"/>
  <c r="B3774" i="2661"/>
  <c r="AU3774" i="2661" s="1"/>
  <c r="B3775" i="2661"/>
  <c r="AT3775" i="2661" s="1"/>
  <c r="B3776" i="2661"/>
  <c r="AU3776" i="2661" s="1"/>
  <c r="B3777" i="2661"/>
  <c r="AU3777" i="2661" s="1"/>
  <c r="B3778" i="2661"/>
  <c r="AU3778" i="2661" s="1"/>
  <c r="B3779" i="2661"/>
  <c r="AU3779" i="2661" s="1"/>
  <c r="B3780" i="2661"/>
  <c r="AU3780" i="2661" s="1"/>
  <c r="B3781" i="2661"/>
  <c r="AU3781" i="2661" s="1"/>
  <c r="B3782" i="2661"/>
  <c r="AU3782" i="2661" s="1"/>
  <c r="B3783" i="2661"/>
  <c r="AU3783" i="2661" s="1"/>
  <c r="B3784" i="2661"/>
  <c r="AU3784" i="2661" s="1"/>
  <c r="B3785" i="2661"/>
  <c r="AU3785" i="2661" s="1"/>
  <c r="B3786" i="2661"/>
  <c r="AU3786" i="2661" s="1"/>
  <c r="B3787" i="2661"/>
  <c r="AT3787" i="2661" s="1"/>
  <c r="B3788" i="2661"/>
  <c r="AU3788" i="2661" s="1"/>
  <c r="B3789" i="2661"/>
  <c r="AU3789" i="2661" s="1"/>
  <c r="B3790" i="2661"/>
  <c r="AU3790" i="2661" s="1"/>
  <c r="B3791" i="2661"/>
  <c r="AT3791" i="2661" s="1"/>
  <c r="B3792" i="2661"/>
  <c r="AU3792" i="2661" s="1"/>
  <c r="B3793" i="2661"/>
  <c r="AU3793" i="2661" s="1"/>
  <c r="B3794" i="2661"/>
  <c r="AU3794" i="2661" s="1"/>
  <c r="B3795" i="2661"/>
  <c r="AU3795" i="2661" s="1"/>
  <c r="B3796" i="2661"/>
  <c r="AU3796" i="2661" s="1"/>
  <c r="B3797" i="2661"/>
  <c r="AU3797" i="2661" s="1"/>
  <c r="B3798" i="2661"/>
  <c r="AU3798" i="2661" s="1"/>
  <c r="B3799" i="2661"/>
  <c r="AU3799" i="2661" s="1"/>
  <c r="B3800" i="2661"/>
  <c r="AU3800" i="2661" s="1"/>
  <c r="B3801" i="2661"/>
  <c r="AU3801" i="2661" s="1"/>
  <c r="B3802" i="2661"/>
  <c r="AU3802" i="2661" s="1"/>
  <c r="B3803" i="2661"/>
  <c r="AT3803" i="2661" s="1"/>
  <c r="B3804" i="2661"/>
  <c r="AU3804" i="2661" s="1"/>
  <c r="B3805" i="2661"/>
  <c r="AU3805" i="2661" s="1"/>
  <c r="B3806" i="2661"/>
  <c r="AU3806" i="2661" s="1"/>
  <c r="B3807" i="2661"/>
  <c r="AT3807" i="2661" s="1"/>
  <c r="B3808" i="2661"/>
  <c r="AU3808" i="2661" s="1"/>
  <c r="B3809" i="2661"/>
  <c r="AU3809" i="2661" s="1"/>
  <c r="B3810" i="2661"/>
  <c r="AU3810" i="2661" s="1"/>
  <c r="B3811" i="2661"/>
  <c r="AU3811" i="2661" s="1"/>
  <c r="B3812" i="2661"/>
  <c r="AU3812" i="2661" s="1"/>
  <c r="B3813" i="2661"/>
  <c r="AU3813" i="2661" s="1"/>
  <c r="B3814" i="2661"/>
  <c r="AU3814" i="2661" s="1"/>
  <c r="B3815" i="2661"/>
  <c r="AU3815" i="2661" s="1"/>
  <c r="B3816" i="2661"/>
  <c r="AU3816" i="2661" s="1"/>
  <c r="B3817" i="2661"/>
  <c r="AU3817" i="2661" s="1"/>
  <c r="B3818" i="2661"/>
  <c r="AU3818" i="2661" s="1"/>
  <c r="B3819" i="2661"/>
  <c r="AT3819" i="2661" s="1"/>
  <c r="B3820" i="2661"/>
  <c r="AU3820" i="2661" s="1"/>
  <c r="B3821" i="2661"/>
  <c r="AU3821" i="2661" s="1"/>
  <c r="B3822" i="2661"/>
  <c r="AU3822" i="2661" s="1"/>
  <c r="B3823" i="2661"/>
  <c r="AT3823" i="2661" s="1"/>
  <c r="B3824" i="2661"/>
  <c r="AU3824" i="2661" s="1"/>
  <c r="B3825" i="2661"/>
  <c r="AU3825" i="2661" s="1"/>
  <c r="B3826" i="2661"/>
  <c r="AU3826" i="2661" s="1"/>
  <c r="B3827" i="2661"/>
  <c r="AU3827" i="2661" s="1"/>
  <c r="B3828" i="2661"/>
  <c r="AU3828" i="2661" s="1"/>
  <c r="B3829" i="2661"/>
  <c r="AU3829" i="2661" s="1"/>
  <c r="B3830" i="2661"/>
  <c r="AU3830" i="2661" s="1"/>
  <c r="B3831" i="2661"/>
  <c r="AU3831" i="2661" s="1"/>
  <c r="B3832" i="2661"/>
  <c r="AU3832" i="2661" s="1"/>
  <c r="B3833" i="2661"/>
  <c r="AU3833" i="2661" s="1"/>
  <c r="B3834" i="2661"/>
  <c r="AU3834" i="2661" s="1"/>
  <c r="B3835" i="2661"/>
  <c r="AT3835" i="2661" s="1"/>
  <c r="B3836" i="2661"/>
  <c r="AU3836" i="2661" s="1"/>
  <c r="B3837" i="2661"/>
  <c r="AU3837" i="2661" s="1"/>
  <c r="B3838" i="2661"/>
  <c r="AU3838" i="2661" s="1"/>
  <c r="B3839" i="2661"/>
  <c r="AT3839" i="2661" s="1"/>
  <c r="B3840" i="2661"/>
  <c r="AU3840" i="2661" s="1"/>
  <c r="B3841" i="2661"/>
  <c r="AU3841" i="2661" s="1"/>
  <c r="B3842" i="2661"/>
  <c r="AU3842" i="2661" s="1"/>
  <c r="B3843" i="2661"/>
  <c r="AU3843" i="2661" s="1"/>
  <c r="B3844" i="2661"/>
  <c r="AU3844" i="2661" s="1"/>
  <c r="B3845" i="2661"/>
  <c r="AU3845" i="2661" s="1"/>
  <c r="B3846" i="2661"/>
  <c r="AU3846" i="2661" s="1"/>
  <c r="B3847" i="2661"/>
  <c r="AU3847" i="2661" s="1"/>
  <c r="B3848" i="2661"/>
  <c r="AU3848" i="2661" s="1"/>
  <c r="B3849" i="2661"/>
  <c r="AU3849" i="2661" s="1"/>
  <c r="B3850" i="2661"/>
  <c r="AU3850" i="2661" s="1"/>
  <c r="B3851" i="2661"/>
  <c r="AT3851" i="2661" s="1"/>
  <c r="B3852" i="2661"/>
  <c r="AU3852" i="2661" s="1"/>
  <c r="B3853" i="2661"/>
  <c r="AU3853" i="2661" s="1"/>
  <c r="B3854" i="2661"/>
  <c r="AU3854" i="2661" s="1"/>
  <c r="B3855" i="2661"/>
  <c r="AT3855" i="2661" s="1"/>
  <c r="B3856" i="2661"/>
  <c r="AU3856" i="2661" s="1"/>
  <c r="B3857" i="2661"/>
  <c r="AU3857" i="2661" s="1"/>
  <c r="B3858" i="2661"/>
  <c r="AU3858" i="2661" s="1"/>
  <c r="B3859" i="2661"/>
  <c r="AU3859" i="2661" s="1"/>
  <c r="B3860" i="2661"/>
  <c r="AU3860" i="2661" s="1"/>
  <c r="B3861" i="2661"/>
  <c r="AU3861" i="2661" s="1"/>
  <c r="B3862" i="2661"/>
  <c r="AU3862" i="2661" s="1"/>
  <c r="B3863" i="2661"/>
  <c r="AU3863" i="2661" s="1"/>
  <c r="B3864" i="2661"/>
  <c r="AU3864" i="2661" s="1"/>
  <c r="B3865" i="2661"/>
  <c r="AU3865" i="2661" s="1"/>
  <c r="B3866" i="2661"/>
  <c r="AU3866" i="2661" s="1"/>
  <c r="B3867" i="2661"/>
  <c r="AT3867" i="2661" s="1"/>
  <c r="B3868" i="2661"/>
  <c r="AU3868" i="2661" s="1"/>
  <c r="B3869" i="2661"/>
  <c r="AU3869" i="2661" s="1"/>
  <c r="B3870" i="2661"/>
  <c r="AU3870" i="2661" s="1"/>
  <c r="B3871" i="2661"/>
  <c r="AT3871" i="2661" s="1"/>
  <c r="B3872" i="2661"/>
  <c r="AU3872" i="2661" s="1"/>
  <c r="B3873" i="2661"/>
  <c r="AU3873" i="2661" s="1"/>
  <c r="B3874" i="2661"/>
  <c r="AU3874" i="2661" s="1"/>
  <c r="B3875" i="2661"/>
  <c r="AU3875" i="2661" s="1"/>
  <c r="B3876" i="2661"/>
  <c r="AU3876" i="2661" s="1"/>
  <c r="B3877" i="2661"/>
  <c r="AU3877" i="2661" s="1"/>
  <c r="B3878" i="2661"/>
  <c r="AU3878" i="2661" s="1"/>
  <c r="B3879" i="2661"/>
  <c r="AU3879" i="2661" s="1"/>
  <c r="B3880" i="2661"/>
  <c r="AU3880" i="2661" s="1"/>
  <c r="B3881" i="2661"/>
  <c r="AU3881" i="2661" s="1"/>
  <c r="B3882" i="2661"/>
  <c r="AU3882" i="2661" s="1"/>
  <c r="B3883" i="2661"/>
  <c r="AT3883" i="2661" s="1"/>
  <c r="B3884" i="2661"/>
  <c r="AU3884" i="2661" s="1"/>
  <c r="B3885" i="2661"/>
  <c r="AU3885" i="2661" s="1"/>
  <c r="B3886" i="2661"/>
  <c r="AU3886" i="2661" s="1"/>
  <c r="B3887" i="2661"/>
  <c r="AT3887" i="2661" s="1"/>
  <c r="B3888" i="2661"/>
  <c r="AU3888" i="2661" s="1"/>
  <c r="B3889" i="2661"/>
  <c r="AU3889" i="2661" s="1"/>
  <c r="B3890" i="2661"/>
  <c r="AU3890" i="2661" s="1"/>
  <c r="B3891" i="2661"/>
  <c r="AU3891" i="2661" s="1"/>
  <c r="B3892" i="2661"/>
  <c r="AU3892" i="2661" s="1"/>
  <c r="B3893" i="2661"/>
  <c r="AU3893" i="2661" s="1"/>
  <c r="B3894" i="2661"/>
  <c r="AU3894" i="2661" s="1"/>
  <c r="B3895" i="2661"/>
  <c r="AU3895" i="2661" s="1"/>
  <c r="B3896" i="2661"/>
  <c r="AU3896" i="2661" s="1"/>
  <c r="B3897" i="2661"/>
  <c r="AU3897" i="2661" s="1"/>
  <c r="B3898" i="2661"/>
  <c r="AU3898" i="2661" s="1"/>
  <c r="B3899" i="2661"/>
  <c r="AT3899" i="2661" s="1"/>
  <c r="B3900" i="2661"/>
  <c r="AU3900" i="2661" s="1"/>
  <c r="B3901" i="2661"/>
  <c r="AU3901" i="2661" s="1"/>
  <c r="B3902" i="2661"/>
  <c r="AU3902" i="2661" s="1"/>
  <c r="B3903" i="2661"/>
  <c r="AT3903" i="2661" s="1"/>
  <c r="B3904" i="2661"/>
  <c r="AU3904" i="2661" s="1"/>
  <c r="B3905" i="2661"/>
  <c r="AU3905" i="2661" s="1"/>
  <c r="B3906" i="2661"/>
  <c r="AU3906" i="2661" s="1"/>
  <c r="B3907" i="2661"/>
  <c r="AU3907" i="2661" s="1"/>
  <c r="B3908" i="2661"/>
  <c r="AU3908" i="2661" s="1"/>
  <c r="B3909" i="2661"/>
  <c r="AU3909" i="2661" s="1"/>
  <c r="B3910" i="2661"/>
  <c r="AU3910" i="2661" s="1"/>
  <c r="B3911" i="2661"/>
  <c r="AU3911" i="2661" s="1"/>
  <c r="B3912" i="2661"/>
  <c r="AU3912" i="2661" s="1"/>
  <c r="B3913" i="2661"/>
  <c r="AU3913" i="2661" s="1"/>
  <c r="B3914" i="2661"/>
  <c r="AU3914" i="2661" s="1"/>
  <c r="B3915" i="2661"/>
  <c r="AT3915" i="2661" s="1"/>
  <c r="B3916" i="2661"/>
  <c r="AU3916" i="2661" s="1"/>
  <c r="B3917" i="2661"/>
  <c r="AU3917" i="2661" s="1"/>
  <c r="B3918" i="2661"/>
  <c r="AU3918" i="2661" s="1"/>
  <c r="B3919" i="2661"/>
  <c r="AT3919" i="2661" s="1"/>
  <c r="B3920" i="2661"/>
  <c r="AU3920" i="2661" s="1"/>
  <c r="B3921" i="2661"/>
  <c r="AU3921" i="2661" s="1"/>
  <c r="B3922" i="2661"/>
  <c r="AU3922" i="2661" s="1"/>
  <c r="B3923" i="2661"/>
  <c r="AU3923" i="2661" s="1"/>
  <c r="B3924" i="2661"/>
  <c r="AU3924" i="2661" s="1"/>
  <c r="B3925" i="2661"/>
  <c r="AU3925" i="2661" s="1"/>
  <c r="B3926" i="2661"/>
  <c r="AU3926" i="2661" s="1"/>
  <c r="B3927" i="2661"/>
  <c r="AU3927" i="2661" s="1"/>
  <c r="B3928" i="2661"/>
  <c r="AU3928" i="2661" s="1"/>
  <c r="B3929" i="2661"/>
  <c r="AU3929" i="2661" s="1"/>
  <c r="B3930" i="2661"/>
  <c r="AU3930" i="2661" s="1"/>
  <c r="B3931" i="2661"/>
  <c r="AT3931" i="2661" s="1"/>
  <c r="B3932" i="2661"/>
  <c r="AU3932" i="2661" s="1"/>
  <c r="B3933" i="2661"/>
  <c r="AU3933" i="2661" s="1"/>
  <c r="B3934" i="2661"/>
  <c r="AU3934" i="2661" s="1"/>
  <c r="B3935" i="2661"/>
  <c r="AT3935" i="2661" s="1"/>
  <c r="B3936" i="2661"/>
  <c r="AU3936" i="2661" s="1"/>
  <c r="B3937" i="2661"/>
  <c r="AU3937" i="2661" s="1"/>
  <c r="B3938" i="2661"/>
  <c r="AU3938" i="2661" s="1"/>
  <c r="B3939" i="2661"/>
  <c r="AU3939" i="2661" s="1"/>
  <c r="B3940" i="2661"/>
  <c r="AU3940" i="2661" s="1"/>
  <c r="B3941" i="2661"/>
  <c r="AU3941" i="2661" s="1"/>
  <c r="B3942" i="2661"/>
  <c r="AU3942" i="2661" s="1"/>
  <c r="B3943" i="2661"/>
  <c r="AU3943" i="2661" s="1"/>
  <c r="B3944" i="2661"/>
  <c r="AU3944" i="2661" s="1"/>
  <c r="B3945" i="2661"/>
  <c r="AU3945" i="2661" s="1"/>
  <c r="B3946" i="2661"/>
  <c r="AU3946" i="2661" s="1"/>
  <c r="B3947" i="2661"/>
  <c r="AT3947" i="2661" s="1"/>
  <c r="B3948" i="2661"/>
  <c r="AT3948" i="2661" s="1"/>
  <c r="B3949" i="2661"/>
  <c r="AU3949" i="2661" s="1"/>
  <c r="B3950" i="2661"/>
  <c r="AU3950" i="2661" s="1"/>
  <c r="B3951" i="2661"/>
  <c r="AU3951" i="2661" s="1"/>
  <c r="B3952" i="2661"/>
  <c r="AU3952" i="2661" s="1"/>
  <c r="B3953" i="2661"/>
  <c r="AU3953" i="2661" s="1"/>
  <c r="B3954" i="2661"/>
  <c r="AT3954" i="2661" s="1"/>
  <c r="B3955" i="2661"/>
  <c r="AU3955" i="2661" s="1"/>
  <c r="B3956" i="2661"/>
  <c r="AU3956" i="2661" s="1"/>
  <c r="B3957" i="2661"/>
  <c r="AU3957" i="2661" s="1"/>
  <c r="B3958" i="2661"/>
  <c r="AT3958" i="2661" s="1"/>
  <c r="B3959" i="2661"/>
  <c r="AU3959" i="2661" s="1"/>
  <c r="B3960" i="2661"/>
  <c r="AU3960" i="2661" s="1"/>
  <c r="B3961" i="2661"/>
  <c r="AU3961" i="2661" s="1"/>
  <c r="B3962" i="2661"/>
  <c r="AT3962" i="2661" s="1"/>
  <c r="B3963" i="2661"/>
  <c r="AU3963" i="2661" s="1"/>
  <c r="B3964" i="2661"/>
  <c r="AU3964" i="2661" s="1"/>
  <c r="B3965" i="2661"/>
  <c r="AU3965" i="2661" s="1"/>
  <c r="B3966" i="2661"/>
  <c r="AT3966" i="2661" s="1"/>
  <c r="B3967" i="2661"/>
  <c r="AU3967" i="2661" s="1"/>
  <c r="B3968" i="2661"/>
  <c r="AU3968" i="2661" s="1"/>
  <c r="B3969" i="2661"/>
  <c r="AU3969" i="2661" s="1"/>
  <c r="B3970" i="2661"/>
  <c r="AT3970" i="2661" s="1"/>
  <c r="B3971" i="2661"/>
  <c r="AU3971" i="2661" s="1"/>
  <c r="B3972" i="2661"/>
  <c r="AU3972" i="2661" s="1"/>
  <c r="B3973" i="2661"/>
  <c r="AU3973" i="2661" s="1"/>
  <c r="B3974" i="2661"/>
  <c r="AT3974" i="2661" s="1"/>
  <c r="B3975" i="2661"/>
  <c r="AU3975" i="2661" s="1"/>
  <c r="B3976" i="2661"/>
  <c r="AU3976" i="2661" s="1"/>
  <c r="B3977" i="2661"/>
  <c r="AU3977" i="2661" s="1"/>
  <c r="B3978" i="2661"/>
  <c r="AT3978" i="2661" s="1"/>
  <c r="B3979" i="2661"/>
  <c r="AU3979" i="2661" s="1"/>
  <c r="B3980" i="2661"/>
  <c r="AU3980" i="2661" s="1"/>
  <c r="B3981" i="2661"/>
  <c r="AU3981" i="2661" s="1"/>
  <c r="B3982" i="2661"/>
  <c r="AT3982" i="2661" s="1"/>
  <c r="B3983" i="2661"/>
  <c r="AU3983" i="2661" s="1"/>
  <c r="B3984" i="2661"/>
  <c r="AU3984" i="2661" s="1"/>
  <c r="B3985" i="2661"/>
  <c r="AU3985" i="2661" s="1"/>
  <c r="B3986" i="2661"/>
  <c r="AT3986" i="2661" s="1"/>
  <c r="B3987" i="2661"/>
  <c r="AU3987" i="2661" s="1"/>
  <c r="B3988" i="2661"/>
  <c r="AU3988" i="2661" s="1"/>
  <c r="B3989" i="2661"/>
  <c r="AU3989" i="2661" s="1"/>
  <c r="B3990" i="2661"/>
  <c r="AT3990" i="2661" s="1"/>
  <c r="B3991" i="2661"/>
  <c r="AU3991" i="2661" s="1"/>
  <c r="B3992" i="2661"/>
  <c r="AU3992" i="2661" s="1"/>
  <c r="B3993" i="2661"/>
  <c r="AU3993" i="2661" s="1"/>
  <c r="B3994" i="2661"/>
  <c r="AT3994" i="2661" s="1"/>
  <c r="B3995" i="2661"/>
  <c r="AU3995" i="2661" s="1"/>
  <c r="B3996" i="2661"/>
  <c r="AU3996" i="2661" s="1"/>
  <c r="B3997" i="2661"/>
  <c r="AU3997" i="2661" s="1"/>
  <c r="B3998" i="2661"/>
  <c r="AT3998" i="2661" s="1"/>
  <c r="B3999" i="2661"/>
  <c r="AU3999" i="2661" s="1"/>
  <c r="B4000" i="2661"/>
  <c r="AU4000" i="2661" s="1"/>
  <c r="B4001" i="2661"/>
  <c r="AU4001" i="2661" s="1"/>
  <c r="B4002" i="2661"/>
  <c r="AT4002" i="2661" s="1"/>
  <c r="B4003" i="2661"/>
  <c r="AU4003" i="2661" s="1"/>
  <c r="B4004" i="2661"/>
  <c r="AU4004" i="2661" s="1"/>
  <c r="B4005" i="2661"/>
  <c r="AU4005" i="2661" s="1"/>
  <c r="B4006" i="2661"/>
  <c r="AT4006" i="2661" s="1"/>
  <c r="B4007" i="2661"/>
  <c r="AU4007" i="2661" s="1"/>
  <c r="B4008" i="2661"/>
  <c r="AU4008" i="2661" s="1"/>
  <c r="B4009" i="2661"/>
  <c r="AU4009" i="2661" s="1"/>
  <c r="B4010" i="2661"/>
  <c r="AT4010" i="2661" s="1"/>
  <c r="B4011" i="2661"/>
  <c r="AU4011" i="2661" s="1"/>
  <c r="B4012" i="2661"/>
  <c r="AU4012" i="2661" s="1"/>
  <c r="B4013" i="2661"/>
  <c r="AU4013" i="2661" s="1"/>
  <c r="B4014" i="2661"/>
  <c r="AT4014" i="2661" s="1"/>
  <c r="B4015" i="2661"/>
  <c r="AU4015" i="2661" s="1"/>
  <c r="B4016" i="2661"/>
  <c r="AU4016" i="2661" s="1"/>
  <c r="B4017" i="2661"/>
  <c r="AU4017" i="2661" s="1"/>
  <c r="B4018" i="2661"/>
  <c r="AT4018" i="2661" s="1"/>
  <c r="B4019" i="2661"/>
  <c r="AU4019" i="2661" s="1"/>
  <c r="B4020" i="2661"/>
  <c r="AU4020" i="2661" s="1"/>
  <c r="B4021" i="2661"/>
  <c r="AU4021" i="2661" s="1"/>
  <c r="B4022" i="2661"/>
  <c r="AT4022" i="2661" s="1"/>
  <c r="B4023" i="2661"/>
  <c r="AU4023" i="2661" s="1"/>
  <c r="B4024" i="2661"/>
  <c r="AU4024" i="2661" s="1"/>
  <c r="B4025" i="2661"/>
  <c r="AU4025" i="2661" s="1"/>
  <c r="B4026" i="2661"/>
  <c r="AT4026" i="2661" s="1"/>
  <c r="B4027" i="2661"/>
  <c r="AU4027" i="2661" s="1"/>
  <c r="B4028" i="2661"/>
  <c r="AU4028" i="2661" s="1"/>
  <c r="B4029" i="2661"/>
  <c r="AU4029" i="2661" s="1"/>
  <c r="B4030" i="2661"/>
  <c r="AT4030" i="2661" s="1"/>
  <c r="B4031" i="2661"/>
  <c r="AU4031" i="2661" s="1"/>
  <c r="B4032" i="2661"/>
  <c r="AU4032" i="2661" s="1"/>
  <c r="B4033" i="2661"/>
  <c r="AU4033" i="2661" s="1"/>
  <c r="B4034" i="2661"/>
  <c r="AT4034" i="2661" s="1"/>
  <c r="B4035" i="2661"/>
  <c r="AU4035" i="2661" s="1"/>
  <c r="B4036" i="2661"/>
  <c r="AU4036" i="2661" s="1"/>
  <c r="B4037" i="2661"/>
  <c r="AU4037" i="2661" s="1"/>
  <c r="B4038" i="2661"/>
  <c r="AT4038" i="2661" s="1"/>
  <c r="B4039" i="2661"/>
  <c r="AU4039" i="2661" s="1"/>
  <c r="B4040" i="2661"/>
  <c r="AU4040" i="2661" s="1"/>
  <c r="B4041" i="2661"/>
  <c r="AU4041" i="2661" s="1"/>
  <c r="B4042" i="2661"/>
  <c r="AT4042" i="2661" s="1"/>
  <c r="B4043" i="2661"/>
  <c r="AU4043" i="2661" s="1"/>
  <c r="B4044" i="2661"/>
  <c r="AU4044" i="2661" s="1"/>
  <c r="B4045" i="2661"/>
  <c r="AU4045" i="2661" s="1"/>
  <c r="B4046" i="2661"/>
  <c r="AT4046" i="2661" s="1"/>
  <c r="B4047" i="2661"/>
  <c r="AU4047" i="2661" s="1"/>
  <c r="B4048" i="2661"/>
  <c r="AU4048" i="2661" s="1"/>
  <c r="B4049" i="2661"/>
  <c r="AU4049" i="2661" s="1"/>
  <c r="B4050" i="2661"/>
  <c r="AT4050" i="2661" s="1"/>
  <c r="B4051" i="2661"/>
  <c r="AU4051" i="2661" s="1"/>
  <c r="B4052" i="2661"/>
  <c r="AU4052" i="2661" s="1"/>
  <c r="B4053" i="2661"/>
  <c r="AU4053" i="2661" s="1"/>
  <c r="B4054" i="2661"/>
  <c r="AT4054" i="2661" s="1"/>
  <c r="B4055" i="2661"/>
  <c r="AU4055" i="2661" s="1"/>
  <c r="B4056" i="2661"/>
  <c r="AU4056" i="2661" s="1"/>
  <c r="B4057" i="2661"/>
  <c r="AU4057" i="2661" s="1"/>
  <c r="B4058" i="2661"/>
  <c r="AT4058" i="2661" s="1"/>
  <c r="B4059" i="2661"/>
  <c r="AU4059" i="2661" s="1"/>
  <c r="B4060" i="2661"/>
  <c r="AU4060" i="2661" s="1"/>
  <c r="B4061" i="2661"/>
  <c r="AU4061" i="2661" s="1"/>
  <c r="B4062" i="2661"/>
  <c r="AT4062" i="2661" s="1"/>
  <c r="B4063" i="2661"/>
  <c r="AU4063" i="2661" s="1"/>
  <c r="B4064" i="2661"/>
  <c r="AU4064" i="2661" s="1"/>
  <c r="B4065" i="2661"/>
  <c r="AU4065" i="2661" s="1"/>
  <c r="B4066" i="2661"/>
  <c r="AT4066" i="2661" s="1"/>
  <c r="B4067" i="2661"/>
  <c r="AU4067" i="2661" s="1"/>
  <c r="B4068" i="2661"/>
  <c r="AU4068" i="2661" s="1"/>
  <c r="B4069" i="2661"/>
  <c r="AU4069" i="2661" s="1"/>
  <c r="B4070" i="2661"/>
  <c r="AT4070" i="2661" s="1"/>
  <c r="B4071" i="2661"/>
  <c r="AU4071" i="2661" s="1"/>
  <c r="B4072" i="2661"/>
  <c r="AU4072" i="2661" s="1"/>
  <c r="B4073" i="2661"/>
  <c r="AU4073" i="2661" s="1"/>
  <c r="B4074" i="2661"/>
  <c r="AT4074" i="2661" s="1"/>
  <c r="B4075" i="2661"/>
  <c r="AU4075" i="2661" s="1"/>
  <c r="B4076" i="2661"/>
  <c r="AU4076" i="2661" s="1"/>
  <c r="B4077" i="2661"/>
  <c r="AU4077" i="2661" s="1"/>
  <c r="B4078" i="2661"/>
  <c r="AT4078" i="2661" s="1"/>
  <c r="B4079" i="2661"/>
  <c r="AU4079" i="2661" s="1"/>
  <c r="B4080" i="2661"/>
  <c r="AU4080" i="2661" s="1"/>
  <c r="B4081" i="2661"/>
  <c r="AU4081" i="2661" s="1"/>
  <c r="B4082" i="2661"/>
  <c r="AT4082" i="2661" s="1"/>
  <c r="B4083" i="2661"/>
  <c r="AU4083" i="2661" s="1"/>
  <c r="B4084" i="2661"/>
  <c r="AU4084" i="2661" s="1"/>
  <c r="B4085" i="2661"/>
  <c r="AU4085" i="2661" s="1"/>
  <c r="B4086" i="2661"/>
  <c r="AT4086" i="2661" s="1"/>
  <c r="B4087" i="2661"/>
  <c r="AU4087" i="2661" s="1"/>
  <c r="B4088" i="2661"/>
  <c r="AU4088" i="2661" s="1"/>
  <c r="B4089" i="2661"/>
  <c r="AU4089" i="2661" s="1"/>
  <c r="B4090" i="2661"/>
  <c r="AT4090" i="2661" s="1"/>
  <c r="B4091" i="2661"/>
  <c r="AU4091" i="2661" s="1"/>
  <c r="B4092" i="2661"/>
  <c r="AU4092" i="2661" s="1"/>
  <c r="B4093" i="2661"/>
  <c r="AU4093" i="2661" s="1"/>
  <c r="B4094" i="2661"/>
  <c r="AT4094" i="2661" s="1"/>
  <c r="B4095" i="2661"/>
  <c r="AU4095" i="2661" s="1"/>
  <c r="B4096" i="2661"/>
  <c r="AU4096" i="2661" s="1"/>
  <c r="B4097" i="2661"/>
  <c r="AU4097" i="2661" s="1"/>
  <c r="B4098" i="2661"/>
  <c r="AT4098" i="2661" s="1"/>
  <c r="B4099" i="2661"/>
  <c r="AU4099" i="2661" s="1"/>
  <c r="B4100" i="2661"/>
  <c r="AU4100" i="2661" s="1"/>
  <c r="B4101" i="2661"/>
  <c r="AU4101" i="2661" s="1"/>
  <c r="B4102" i="2661"/>
  <c r="AT4102" i="2661" s="1"/>
  <c r="B4103" i="2661"/>
  <c r="AU4103" i="2661" s="1"/>
  <c r="B4104" i="2661"/>
  <c r="AU4104" i="2661" s="1"/>
  <c r="B4105" i="2661"/>
  <c r="AU4105" i="2661" s="1"/>
  <c r="B4106" i="2661"/>
  <c r="AT4106" i="2661" s="1"/>
  <c r="B4107" i="2661"/>
  <c r="AU4107" i="2661" s="1"/>
  <c r="B4108" i="2661"/>
  <c r="AU4108" i="2661" s="1"/>
  <c r="B4109" i="2661"/>
  <c r="AU4109" i="2661" s="1"/>
  <c r="B4110" i="2661"/>
  <c r="AT4110" i="2661" s="1"/>
  <c r="B4111" i="2661"/>
  <c r="AU4111" i="2661" s="1"/>
  <c r="B4112" i="2661"/>
  <c r="AU4112" i="2661" s="1"/>
  <c r="B4113" i="2661"/>
  <c r="AU4113" i="2661" s="1"/>
  <c r="B4114" i="2661"/>
  <c r="AT4114" i="2661" s="1"/>
  <c r="B4115" i="2661"/>
  <c r="AU4115" i="2661" s="1"/>
  <c r="B4116" i="2661"/>
  <c r="AU4116" i="2661" s="1"/>
  <c r="B4117" i="2661"/>
  <c r="AU4117" i="2661" s="1"/>
  <c r="B4118" i="2661"/>
  <c r="AT4118" i="2661" s="1"/>
  <c r="B4119" i="2661"/>
  <c r="AU4119" i="2661" s="1"/>
  <c r="B4120" i="2661"/>
  <c r="AU4120" i="2661" s="1"/>
  <c r="B4121" i="2661"/>
  <c r="AU4121" i="2661" s="1"/>
  <c r="B4122" i="2661"/>
  <c r="AT4122" i="2661" s="1"/>
  <c r="B4123" i="2661"/>
  <c r="AU4123" i="2661" s="1"/>
  <c r="B4124" i="2661"/>
  <c r="AU4124" i="2661" s="1"/>
  <c r="B4125" i="2661"/>
  <c r="AU4125" i="2661" s="1"/>
  <c r="B4126" i="2661"/>
  <c r="AT4126" i="2661" s="1"/>
  <c r="B4127" i="2661"/>
  <c r="AU4127" i="2661" s="1"/>
  <c r="B4128" i="2661"/>
  <c r="AU4128" i="2661" s="1"/>
  <c r="B4129" i="2661"/>
  <c r="AU4129" i="2661" s="1"/>
  <c r="B4130" i="2661"/>
  <c r="AT4130" i="2661" s="1"/>
  <c r="B4131" i="2661"/>
  <c r="AU4131" i="2661" s="1"/>
  <c r="B4132" i="2661"/>
  <c r="AU4132" i="2661" s="1"/>
  <c r="B4133" i="2661"/>
  <c r="AU4133" i="2661" s="1"/>
  <c r="B4134" i="2661"/>
  <c r="AT4134" i="2661" s="1"/>
  <c r="B4135" i="2661"/>
  <c r="AU4135" i="2661" s="1"/>
  <c r="B4136" i="2661"/>
  <c r="AU4136" i="2661" s="1"/>
  <c r="B4137" i="2661"/>
  <c r="AU4137" i="2661" s="1"/>
  <c r="B4138" i="2661"/>
  <c r="AT4138" i="2661" s="1"/>
  <c r="B4139" i="2661"/>
  <c r="AU4139" i="2661" s="1"/>
  <c r="B4140" i="2661"/>
  <c r="AU4140" i="2661" s="1"/>
  <c r="B4141" i="2661"/>
  <c r="AU4141" i="2661" s="1"/>
  <c r="B4142" i="2661"/>
  <c r="AT4142" i="2661" s="1"/>
  <c r="B4143" i="2661"/>
  <c r="AU4143" i="2661" s="1"/>
  <c r="B4144" i="2661"/>
  <c r="AU4144" i="2661" s="1"/>
  <c r="B4145" i="2661"/>
  <c r="AU4145" i="2661" s="1"/>
  <c r="B4146" i="2661"/>
  <c r="AT4146" i="2661" s="1"/>
  <c r="A6" i="2661"/>
  <c r="D6" i="2661" s="1"/>
  <c r="A7" i="2661"/>
  <c r="D7" i="2661" s="1"/>
  <c r="A8" i="2661"/>
  <c r="D8" i="2661" s="1"/>
  <c r="A9" i="2661"/>
  <c r="D9" i="2661" s="1"/>
  <c r="A10" i="2661"/>
  <c r="D10" i="2661" s="1"/>
  <c r="A11" i="2661"/>
  <c r="D11" i="2661" s="1"/>
  <c r="A12" i="2661"/>
  <c r="D12" i="2661" s="1"/>
  <c r="A13" i="2661"/>
  <c r="D13" i="2661" s="1"/>
  <c r="A14" i="2661"/>
  <c r="D14" i="2661" s="1"/>
  <c r="A15" i="2661"/>
  <c r="D15" i="2661" s="1"/>
  <c r="A16" i="2661"/>
  <c r="D16" i="2661" s="1"/>
  <c r="A17" i="2661"/>
  <c r="D17" i="2661" s="1"/>
  <c r="A18" i="2661"/>
  <c r="D18" i="2661" s="1"/>
  <c r="A19" i="2661"/>
  <c r="D19" i="2661" s="1"/>
  <c r="A20" i="2661"/>
  <c r="D20" i="2661" s="1"/>
  <c r="A21" i="2661"/>
  <c r="D21" i="2661" s="1"/>
  <c r="A22" i="2661"/>
  <c r="D22" i="2661" s="1"/>
  <c r="A23" i="2661"/>
  <c r="D23" i="2661" s="1"/>
  <c r="A24" i="2661"/>
  <c r="D24" i="2661" s="1"/>
  <c r="A25" i="2661"/>
  <c r="D25" i="2661" s="1"/>
  <c r="A26" i="2661"/>
  <c r="D26" i="2661" s="1"/>
  <c r="A27" i="2661"/>
  <c r="D27" i="2661" s="1"/>
  <c r="A28" i="2661"/>
  <c r="D28" i="2661" s="1"/>
  <c r="A29" i="2661"/>
  <c r="D29" i="2661" s="1"/>
  <c r="A30" i="2661"/>
  <c r="D30" i="2661" s="1"/>
  <c r="A31" i="2661"/>
  <c r="D31" i="2661" s="1"/>
  <c r="A32" i="2661"/>
  <c r="D32" i="2661" s="1"/>
  <c r="A33" i="2661"/>
  <c r="D33" i="2661" s="1"/>
  <c r="A34" i="2661"/>
  <c r="D34" i="2661" s="1"/>
  <c r="A35" i="2661"/>
  <c r="D35" i="2661" s="1"/>
  <c r="A36" i="2661"/>
  <c r="D36" i="2661" s="1"/>
  <c r="A37" i="2661"/>
  <c r="D37" i="2661" s="1"/>
  <c r="A38" i="2661"/>
  <c r="D38" i="2661" s="1"/>
  <c r="A39" i="2661"/>
  <c r="D39" i="2661" s="1"/>
  <c r="A40" i="2661"/>
  <c r="D40" i="2661" s="1"/>
  <c r="A41" i="2661"/>
  <c r="D41" i="2661" s="1"/>
  <c r="A42" i="2661"/>
  <c r="D42" i="2661" s="1"/>
  <c r="A43" i="2661"/>
  <c r="D43" i="2661" s="1"/>
  <c r="A44" i="2661"/>
  <c r="D44" i="2661" s="1"/>
  <c r="A45" i="2661"/>
  <c r="D45" i="2661" s="1"/>
  <c r="A46" i="2661"/>
  <c r="D46" i="2661" s="1"/>
  <c r="A47" i="2661"/>
  <c r="D47" i="2661" s="1"/>
  <c r="A48" i="2661"/>
  <c r="D48" i="2661" s="1"/>
  <c r="A49" i="2661"/>
  <c r="D49" i="2661" s="1"/>
  <c r="A50" i="2661"/>
  <c r="D50" i="2661" s="1"/>
  <c r="A51" i="2661"/>
  <c r="D51" i="2661" s="1"/>
  <c r="A52" i="2661"/>
  <c r="D52" i="2661" s="1"/>
  <c r="A53" i="2661"/>
  <c r="D53" i="2661" s="1"/>
  <c r="A54" i="2661"/>
  <c r="D54" i="2661" s="1"/>
  <c r="A55" i="2661"/>
  <c r="D55" i="2661" s="1"/>
  <c r="A56" i="2661"/>
  <c r="D56" i="2661" s="1"/>
  <c r="A57" i="2661"/>
  <c r="D57" i="2661" s="1"/>
  <c r="A58" i="2661"/>
  <c r="D58" i="2661" s="1"/>
  <c r="A59" i="2661"/>
  <c r="D59" i="2661" s="1"/>
  <c r="A60" i="2661"/>
  <c r="D60" i="2661" s="1"/>
  <c r="A61" i="2661"/>
  <c r="D61" i="2661" s="1"/>
  <c r="A62" i="2661"/>
  <c r="D62" i="2661" s="1"/>
  <c r="A63" i="2661"/>
  <c r="D63" i="2661" s="1"/>
  <c r="A64" i="2661"/>
  <c r="D64" i="2661" s="1"/>
  <c r="A65" i="2661"/>
  <c r="D65" i="2661" s="1"/>
  <c r="A66" i="2661"/>
  <c r="D66" i="2661" s="1"/>
  <c r="A67" i="2661"/>
  <c r="D67" i="2661" s="1"/>
  <c r="A68" i="2661"/>
  <c r="D68" i="2661" s="1"/>
  <c r="A69" i="2661"/>
  <c r="D69" i="2661" s="1"/>
  <c r="A70" i="2661"/>
  <c r="D70" i="2661" s="1"/>
  <c r="A71" i="2661"/>
  <c r="D71" i="2661" s="1"/>
  <c r="A72" i="2661"/>
  <c r="D72" i="2661" s="1"/>
  <c r="A73" i="2661"/>
  <c r="D73" i="2661" s="1"/>
  <c r="A74" i="2661"/>
  <c r="D74" i="2661" s="1"/>
  <c r="A75" i="2661"/>
  <c r="D75" i="2661" s="1"/>
  <c r="A76" i="2661"/>
  <c r="D76" i="2661" s="1"/>
  <c r="A77" i="2661"/>
  <c r="D77" i="2661" s="1"/>
  <c r="A78" i="2661"/>
  <c r="D78" i="2661" s="1"/>
  <c r="A79" i="2661"/>
  <c r="D79" i="2661" s="1"/>
  <c r="A80" i="2661"/>
  <c r="D80" i="2661" s="1"/>
  <c r="A81" i="2661"/>
  <c r="D81" i="2661" s="1"/>
  <c r="A82" i="2661"/>
  <c r="D82" i="2661" s="1"/>
  <c r="A83" i="2661"/>
  <c r="D83" i="2661" s="1"/>
  <c r="A84" i="2661"/>
  <c r="D84" i="2661" s="1"/>
  <c r="A85" i="2661"/>
  <c r="D85" i="2661" s="1"/>
  <c r="A86" i="2661"/>
  <c r="D86" i="2661" s="1"/>
  <c r="A87" i="2661"/>
  <c r="D87" i="2661" s="1"/>
  <c r="A88" i="2661"/>
  <c r="D88" i="2661" s="1"/>
  <c r="A89" i="2661"/>
  <c r="D89" i="2661" s="1"/>
  <c r="A90" i="2661"/>
  <c r="D90" i="2661" s="1"/>
  <c r="A91" i="2661"/>
  <c r="D91" i="2661" s="1"/>
  <c r="A92" i="2661"/>
  <c r="D92" i="2661" s="1"/>
  <c r="A93" i="2661"/>
  <c r="D93" i="2661" s="1"/>
  <c r="A94" i="2661"/>
  <c r="D94" i="2661" s="1"/>
  <c r="A95" i="2661"/>
  <c r="D95" i="2661" s="1"/>
  <c r="A96" i="2661"/>
  <c r="D96" i="2661" s="1"/>
  <c r="A97" i="2661"/>
  <c r="D97" i="2661" s="1"/>
  <c r="A98" i="2661"/>
  <c r="D98" i="2661" s="1"/>
  <c r="A99" i="2661"/>
  <c r="D99" i="2661" s="1"/>
  <c r="A100" i="2661"/>
  <c r="D100" i="2661" s="1"/>
  <c r="A101" i="2661"/>
  <c r="D101" i="2661" s="1"/>
  <c r="A102" i="2661"/>
  <c r="D102" i="2661" s="1"/>
  <c r="A103" i="2661"/>
  <c r="D103" i="2661" s="1"/>
  <c r="A104" i="2661"/>
  <c r="D104" i="2661" s="1"/>
  <c r="A105" i="2661"/>
  <c r="D105" i="2661" s="1"/>
  <c r="A106" i="2661"/>
  <c r="D106" i="2661" s="1"/>
  <c r="A107" i="2661"/>
  <c r="D107" i="2661" s="1"/>
  <c r="A108" i="2661"/>
  <c r="D108" i="2661" s="1"/>
  <c r="A109" i="2661"/>
  <c r="D109" i="2661" s="1"/>
  <c r="A110" i="2661"/>
  <c r="D110" i="2661" s="1"/>
  <c r="A111" i="2661"/>
  <c r="D111" i="2661" s="1"/>
  <c r="A112" i="2661"/>
  <c r="D112" i="2661" s="1"/>
  <c r="A113" i="2661"/>
  <c r="D113" i="2661" s="1"/>
  <c r="A114" i="2661"/>
  <c r="D114" i="2661" s="1"/>
  <c r="A115" i="2661"/>
  <c r="D115" i="2661" s="1"/>
  <c r="A116" i="2661"/>
  <c r="D116" i="2661" s="1"/>
  <c r="A117" i="2661"/>
  <c r="D117" i="2661" s="1"/>
  <c r="A118" i="2661"/>
  <c r="D118" i="2661" s="1"/>
  <c r="A119" i="2661"/>
  <c r="D119" i="2661" s="1"/>
  <c r="A120" i="2661"/>
  <c r="D120" i="2661" s="1"/>
  <c r="A121" i="2661"/>
  <c r="D121" i="2661" s="1"/>
  <c r="A122" i="2661"/>
  <c r="D122" i="2661" s="1"/>
  <c r="A123" i="2661"/>
  <c r="D123" i="2661" s="1"/>
  <c r="A124" i="2661"/>
  <c r="D124" i="2661" s="1"/>
  <c r="A125" i="2661"/>
  <c r="D125" i="2661" s="1"/>
  <c r="A126" i="2661"/>
  <c r="D126" i="2661" s="1"/>
  <c r="A127" i="2661"/>
  <c r="D127" i="2661" s="1"/>
  <c r="A128" i="2661"/>
  <c r="D128" i="2661" s="1"/>
  <c r="A129" i="2661"/>
  <c r="D129" i="2661" s="1"/>
  <c r="A130" i="2661"/>
  <c r="D130" i="2661" s="1"/>
  <c r="A131" i="2661"/>
  <c r="D131" i="2661" s="1"/>
  <c r="A132" i="2661"/>
  <c r="D132" i="2661" s="1"/>
  <c r="A133" i="2661"/>
  <c r="D133" i="2661" s="1"/>
  <c r="A134" i="2661"/>
  <c r="D134" i="2661" s="1"/>
  <c r="A135" i="2661"/>
  <c r="D135" i="2661" s="1"/>
  <c r="A136" i="2661"/>
  <c r="D136" i="2661" s="1"/>
  <c r="A137" i="2661"/>
  <c r="D137" i="2661" s="1"/>
  <c r="A138" i="2661"/>
  <c r="D138" i="2661" s="1"/>
  <c r="A139" i="2661"/>
  <c r="D139" i="2661" s="1"/>
  <c r="A140" i="2661"/>
  <c r="D140" i="2661" s="1"/>
  <c r="A141" i="2661"/>
  <c r="D141" i="2661" s="1"/>
  <c r="A142" i="2661"/>
  <c r="D142" i="2661" s="1"/>
  <c r="A143" i="2661"/>
  <c r="D143" i="2661" s="1"/>
  <c r="A144" i="2661"/>
  <c r="D144" i="2661" s="1"/>
  <c r="A145" i="2661"/>
  <c r="D145" i="2661" s="1"/>
  <c r="A146" i="2661"/>
  <c r="D146" i="2661" s="1"/>
  <c r="A147" i="2661"/>
  <c r="D147" i="2661" s="1"/>
  <c r="A148" i="2661"/>
  <c r="D148" i="2661" s="1"/>
  <c r="A149" i="2661"/>
  <c r="D149" i="2661" s="1"/>
  <c r="A150" i="2661"/>
  <c r="D150" i="2661" s="1"/>
  <c r="A151" i="2661"/>
  <c r="D151" i="2661" s="1"/>
  <c r="A152" i="2661"/>
  <c r="D152" i="2661" s="1"/>
  <c r="A153" i="2661"/>
  <c r="D153" i="2661" s="1"/>
  <c r="A154" i="2661"/>
  <c r="D154" i="2661" s="1"/>
  <c r="A155" i="2661"/>
  <c r="D155" i="2661" s="1"/>
  <c r="A156" i="2661"/>
  <c r="D156" i="2661" s="1"/>
  <c r="A157" i="2661"/>
  <c r="D157" i="2661" s="1"/>
  <c r="A158" i="2661"/>
  <c r="D158" i="2661" s="1"/>
  <c r="A159" i="2661"/>
  <c r="D159" i="2661" s="1"/>
  <c r="A160" i="2661"/>
  <c r="D160" i="2661" s="1"/>
  <c r="A161" i="2661"/>
  <c r="D161" i="2661" s="1"/>
  <c r="A162" i="2661"/>
  <c r="D162" i="2661" s="1"/>
  <c r="A163" i="2661"/>
  <c r="D163" i="2661" s="1"/>
  <c r="A164" i="2661"/>
  <c r="D164" i="2661" s="1"/>
  <c r="A165" i="2661"/>
  <c r="D165" i="2661" s="1"/>
  <c r="A166" i="2661"/>
  <c r="D166" i="2661" s="1"/>
  <c r="A167" i="2661"/>
  <c r="D167" i="2661" s="1"/>
  <c r="A168" i="2661"/>
  <c r="D168" i="2661" s="1"/>
  <c r="A169" i="2661"/>
  <c r="D169" i="2661" s="1"/>
  <c r="A170" i="2661"/>
  <c r="D170" i="2661" s="1"/>
  <c r="A171" i="2661"/>
  <c r="D171" i="2661" s="1"/>
  <c r="A172" i="2661"/>
  <c r="D172" i="2661" s="1"/>
  <c r="A173" i="2661"/>
  <c r="D173" i="2661" s="1"/>
  <c r="A174" i="2661"/>
  <c r="D174" i="2661" s="1"/>
  <c r="A175" i="2661"/>
  <c r="D175" i="2661" s="1"/>
  <c r="A176" i="2661"/>
  <c r="D176" i="2661" s="1"/>
  <c r="A177" i="2661"/>
  <c r="D177" i="2661" s="1"/>
  <c r="A178" i="2661"/>
  <c r="D178" i="2661" s="1"/>
  <c r="A179" i="2661"/>
  <c r="D179" i="2661" s="1"/>
  <c r="A180" i="2661"/>
  <c r="D180" i="2661" s="1"/>
  <c r="A181" i="2661"/>
  <c r="D181" i="2661" s="1"/>
  <c r="A182" i="2661"/>
  <c r="D182" i="2661" s="1"/>
  <c r="A183" i="2661"/>
  <c r="D183" i="2661" s="1"/>
  <c r="A184" i="2661"/>
  <c r="D184" i="2661" s="1"/>
  <c r="A185" i="2661"/>
  <c r="D185" i="2661" s="1"/>
  <c r="A186" i="2661"/>
  <c r="D186" i="2661" s="1"/>
  <c r="A187" i="2661"/>
  <c r="D187" i="2661" s="1"/>
  <c r="A188" i="2661"/>
  <c r="D188" i="2661" s="1"/>
  <c r="A189" i="2661"/>
  <c r="D189" i="2661" s="1"/>
  <c r="A190" i="2661"/>
  <c r="D190" i="2661" s="1"/>
  <c r="A191" i="2661"/>
  <c r="D191" i="2661" s="1"/>
  <c r="A192" i="2661"/>
  <c r="D192" i="2661" s="1"/>
  <c r="A193" i="2661"/>
  <c r="D193" i="2661" s="1"/>
  <c r="A194" i="2661"/>
  <c r="D194" i="2661" s="1"/>
  <c r="A195" i="2661"/>
  <c r="D195" i="2661" s="1"/>
  <c r="A196" i="2661"/>
  <c r="D196" i="2661" s="1"/>
  <c r="A197" i="2661"/>
  <c r="D197" i="2661" s="1"/>
  <c r="A198" i="2661"/>
  <c r="D198" i="2661" s="1"/>
  <c r="A199" i="2661"/>
  <c r="D199" i="2661" s="1"/>
  <c r="A200" i="2661"/>
  <c r="D200" i="2661" s="1"/>
  <c r="A201" i="2661"/>
  <c r="D201" i="2661" s="1"/>
  <c r="A202" i="2661"/>
  <c r="D202" i="2661" s="1"/>
  <c r="A203" i="2661"/>
  <c r="D203" i="2661" s="1"/>
  <c r="A204" i="2661"/>
  <c r="D204" i="2661" s="1"/>
  <c r="A205" i="2661"/>
  <c r="D205" i="2661" s="1"/>
  <c r="A206" i="2661"/>
  <c r="D206" i="2661" s="1"/>
  <c r="A207" i="2661"/>
  <c r="D207" i="2661" s="1"/>
  <c r="A208" i="2661"/>
  <c r="D208" i="2661" s="1"/>
  <c r="A209" i="2661"/>
  <c r="D209" i="2661" s="1"/>
  <c r="A210" i="2661"/>
  <c r="D210" i="2661" s="1"/>
  <c r="A211" i="2661"/>
  <c r="D211" i="2661" s="1"/>
  <c r="A212" i="2661"/>
  <c r="D212" i="2661" s="1"/>
  <c r="A213" i="2661"/>
  <c r="D213" i="2661" s="1"/>
  <c r="A214" i="2661"/>
  <c r="D214" i="2661" s="1"/>
  <c r="A215" i="2661"/>
  <c r="D215" i="2661" s="1"/>
  <c r="A216" i="2661"/>
  <c r="D216" i="2661" s="1"/>
  <c r="A217" i="2661"/>
  <c r="D217" i="2661" s="1"/>
  <c r="A218" i="2661"/>
  <c r="D218" i="2661" s="1"/>
  <c r="A219" i="2661"/>
  <c r="D219" i="2661" s="1"/>
  <c r="A220" i="2661"/>
  <c r="D220" i="2661" s="1"/>
  <c r="A221" i="2661"/>
  <c r="D221" i="2661" s="1"/>
  <c r="A222" i="2661"/>
  <c r="D222" i="2661" s="1"/>
  <c r="A223" i="2661"/>
  <c r="D223" i="2661" s="1"/>
  <c r="A224" i="2661"/>
  <c r="D224" i="2661" s="1"/>
  <c r="A225" i="2661"/>
  <c r="D225" i="2661" s="1"/>
  <c r="A226" i="2661"/>
  <c r="D226" i="2661" s="1"/>
  <c r="A227" i="2661"/>
  <c r="D227" i="2661" s="1"/>
  <c r="A228" i="2661"/>
  <c r="D228" i="2661" s="1"/>
  <c r="A229" i="2661"/>
  <c r="D229" i="2661" s="1"/>
  <c r="A230" i="2661"/>
  <c r="D230" i="2661" s="1"/>
  <c r="A231" i="2661"/>
  <c r="D231" i="2661" s="1"/>
  <c r="A232" i="2661"/>
  <c r="D232" i="2661" s="1"/>
  <c r="A233" i="2661"/>
  <c r="D233" i="2661" s="1"/>
  <c r="A234" i="2661"/>
  <c r="D234" i="2661" s="1"/>
  <c r="A235" i="2661"/>
  <c r="D235" i="2661" s="1"/>
  <c r="A236" i="2661"/>
  <c r="D236" i="2661" s="1"/>
  <c r="A237" i="2661"/>
  <c r="D237" i="2661" s="1"/>
  <c r="A238" i="2661"/>
  <c r="D238" i="2661" s="1"/>
  <c r="A239" i="2661"/>
  <c r="D239" i="2661" s="1"/>
  <c r="A240" i="2661"/>
  <c r="D240" i="2661" s="1"/>
  <c r="A241" i="2661"/>
  <c r="D241" i="2661" s="1"/>
  <c r="A242" i="2661"/>
  <c r="D242" i="2661" s="1"/>
  <c r="A243" i="2661"/>
  <c r="D243" i="2661" s="1"/>
  <c r="A244" i="2661"/>
  <c r="D244" i="2661" s="1"/>
  <c r="A245" i="2661"/>
  <c r="D245" i="2661" s="1"/>
  <c r="A246" i="2661"/>
  <c r="D246" i="2661" s="1"/>
  <c r="A247" i="2661"/>
  <c r="D247" i="2661" s="1"/>
  <c r="A248" i="2661"/>
  <c r="D248" i="2661" s="1"/>
  <c r="A249" i="2661"/>
  <c r="D249" i="2661" s="1"/>
  <c r="A250" i="2661"/>
  <c r="D250" i="2661" s="1"/>
  <c r="A251" i="2661"/>
  <c r="D251" i="2661" s="1"/>
  <c r="A252" i="2661"/>
  <c r="D252" i="2661" s="1"/>
  <c r="A253" i="2661"/>
  <c r="D253" i="2661" s="1"/>
  <c r="A254" i="2661"/>
  <c r="D254" i="2661" s="1"/>
  <c r="A255" i="2661"/>
  <c r="D255" i="2661" s="1"/>
  <c r="A256" i="2661"/>
  <c r="D256" i="2661" s="1"/>
  <c r="A257" i="2661"/>
  <c r="D257" i="2661" s="1"/>
  <c r="A258" i="2661"/>
  <c r="D258" i="2661" s="1"/>
  <c r="A259" i="2661"/>
  <c r="D259" i="2661" s="1"/>
  <c r="A260" i="2661"/>
  <c r="D260" i="2661" s="1"/>
  <c r="A261" i="2661"/>
  <c r="D261" i="2661" s="1"/>
  <c r="A262" i="2661"/>
  <c r="D262" i="2661" s="1"/>
  <c r="A263" i="2661"/>
  <c r="D263" i="2661" s="1"/>
  <c r="A264" i="2661"/>
  <c r="D264" i="2661" s="1"/>
  <c r="A265" i="2661"/>
  <c r="D265" i="2661" s="1"/>
  <c r="A266" i="2661"/>
  <c r="D266" i="2661" s="1"/>
  <c r="A267" i="2661"/>
  <c r="D267" i="2661" s="1"/>
  <c r="A268" i="2661"/>
  <c r="D268" i="2661" s="1"/>
  <c r="A269" i="2661"/>
  <c r="D269" i="2661" s="1"/>
  <c r="A270" i="2661"/>
  <c r="D270" i="2661" s="1"/>
  <c r="A271" i="2661"/>
  <c r="D271" i="2661" s="1"/>
  <c r="A272" i="2661"/>
  <c r="D272" i="2661" s="1"/>
  <c r="A273" i="2661"/>
  <c r="D273" i="2661" s="1"/>
  <c r="A274" i="2661"/>
  <c r="D274" i="2661" s="1"/>
  <c r="A275" i="2661"/>
  <c r="D275" i="2661" s="1"/>
  <c r="A276" i="2661"/>
  <c r="D276" i="2661" s="1"/>
  <c r="A277" i="2661"/>
  <c r="D277" i="2661" s="1"/>
  <c r="A278" i="2661"/>
  <c r="D278" i="2661" s="1"/>
  <c r="A279" i="2661"/>
  <c r="D279" i="2661" s="1"/>
  <c r="A280" i="2661"/>
  <c r="D280" i="2661" s="1"/>
  <c r="A281" i="2661"/>
  <c r="D281" i="2661" s="1"/>
  <c r="A282" i="2661"/>
  <c r="D282" i="2661" s="1"/>
  <c r="A283" i="2661"/>
  <c r="D283" i="2661" s="1"/>
  <c r="A284" i="2661"/>
  <c r="D284" i="2661" s="1"/>
  <c r="A285" i="2661"/>
  <c r="D285" i="2661" s="1"/>
  <c r="A286" i="2661"/>
  <c r="D286" i="2661" s="1"/>
  <c r="A287" i="2661"/>
  <c r="D287" i="2661" s="1"/>
  <c r="A288" i="2661"/>
  <c r="D288" i="2661" s="1"/>
  <c r="A289" i="2661"/>
  <c r="D289" i="2661" s="1"/>
  <c r="A290" i="2661"/>
  <c r="D290" i="2661" s="1"/>
  <c r="A291" i="2661"/>
  <c r="D291" i="2661" s="1"/>
  <c r="A292" i="2661"/>
  <c r="D292" i="2661" s="1"/>
  <c r="A293" i="2661"/>
  <c r="D293" i="2661" s="1"/>
  <c r="A294" i="2661"/>
  <c r="D294" i="2661" s="1"/>
  <c r="A295" i="2661"/>
  <c r="D295" i="2661" s="1"/>
  <c r="A296" i="2661"/>
  <c r="D296" i="2661" s="1"/>
  <c r="A297" i="2661"/>
  <c r="D297" i="2661" s="1"/>
  <c r="A298" i="2661"/>
  <c r="D298" i="2661" s="1"/>
  <c r="A299" i="2661"/>
  <c r="D299" i="2661" s="1"/>
  <c r="A300" i="2661"/>
  <c r="D300" i="2661" s="1"/>
  <c r="A301" i="2661"/>
  <c r="D301" i="2661" s="1"/>
  <c r="A302" i="2661"/>
  <c r="D302" i="2661" s="1"/>
  <c r="A303" i="2661"/>
  <c r="D303" i="2661" s="1"/>
  <c r="A304" i="2661"/>
  <c r="D304" i="2661" s="1"/>
  <c r="A305" i="2661"/>
  <c r="D305" i="2661" s="1"/>
  <c r="A306" i="2661"/>
  <c r="D306" i="2661" s="1"/>
  <c r="A307" i="2661"/>
  <c r="D307" i="2661" s="1"/>
  <c r="A308" i="2661"/>
  <c r="D308" i="2661" s="1"/>
  <c r="A309" i="2661"/>
  <c r="D309" i="2661" s="1"/>
  <c r="A310" i="2661"/>
  <c r="D310" i="2661" s="1"/>
  <c r="A311" i="2661"/>
  <c r="D311" i="2661" s="1"/>
  <c r="A312" i="2661"/>
  <c r="D312" i="2661" s="1"/>
  <c r="A313" i="2661"/>
  <c r="D313" i="2661" s="1"/>
  <c r="A314" i="2661"/>
  <c r="D314" i="2661" s="1"/>
  <c r="A315" i="2661"/>
  <c r="D315" i="2661" s="1"/>
  <c r="A316" i="2661"/>
  <c r="D316" i="2661" s="1"/>
  <c r="A317" i="2661"/>
  <c r="D317" i="2661" s="1"/>
  <c r="A318" i="2661"/>
  <c r="D318" i="2661" s="1"/>
  <c r="A319" i="2661"/>
  <c r="D319" i="2661" s="1"/>
  <c r="A320" i="2661"/>
  <c r="D320" i="2661" s="1"/>
  <c r="A321" i="2661"/>
  <c r="D321" i="2661" s="1"/>
  <c r="A322" i="2661"/>
  <c r="D322" i="2661" s="1"/>
  <c r="A323" i="2661"/>
  <c r="D323" i="2661" s="1"/>
  <c r="A324" i="2661"/>
  <c r="D324" i="2661" s="1"/>
  <c r="A325" i="2661"/>
  <c r="D325" i="2661" s="1"/>
  <c r="A326" i="2661"/>
  <c r="D326" i="2661" s="1"/>
  <c r="A327" i="2661"/>
  <c r="D327" i="2661" s="1"/>
  <c r="A328" i="2661"/>
  <c r="D328" i="2661" s="1"/>
  <c r="A329" i="2661"/>
  <c r="D329" i="2661" s="1"/>
  <c r="A330" i="2661"/>
  <c r="D330" i="2661" s="1"/>
  <c r="A331" i="2661"/>
  <c r="D331" i="2661" s="1"/>
  <c r="A332" i="2661"/>
  <c r="D332" i="2661" s="1"/>
  <c r="A333" i="2661"/>
  <c r="D333" i="2661" s="1"/>
  <c r="A334" i="2661"/>
  <c r="D334" i="2661" s="1"/>
  <c r="A335" i="2661"/>
  <c r="D335" i="2661" s="1"/>
  <c r="A336" i="2661"/>
  <c r="D336" i="2661" s="1"/>
  <c r="A337" i="2661"/>
  <c r="D337" i="2661" s="1"/>
  <c r="A338" i="2661"/>
  <c r="D338" i="2661" s="1"/>
  <c r="A339" i="2661"/>
  <c r="D339" i="2661" s="1"/>
  <c r="A340" i="2661"/>
  <c r="D340" i="2661" s="1"/>
  <c r="A341" i="2661"/>
  <c r="D341" i="2661" s="1"/>
  <c r="A342" i="2661"/>
  <c r="D342" i="2661" s="1"/>
  <c r="A343" i="2661"/>
  <c r="D343" i="2661" s="1"/>
  <c r="A344" i="2661"/>
  <c r="D344" i="2661" s="1"/>
  <c r="A345" i="2661"/>
  <c r="D345" i="2661" s="1"/>
  <c r="A346" i="2661"/>
  <c r="D346" i="2661" s="1"/>
  <c r="A347" i="2661"/>
  <c r="D347" i="2661" s="1"/>
  <c r="A348" i="2661"/>
  <c r="D348" i="2661" s="1"/>
  <c r="A349" i="2661"/>
  <c r="D349" i="2661" s="1"/>
  <c r="A350" i="2661"/>
  <c r="D350" i="2661" s="1"/>
  <c r="A351" i="2661"/>
  <c r="D351" i="2661" s="1"/>
  <c r="A352" i="2661"/>
  <c r="D352" i="2661" s="1"/>
  <c r="A353" i="2661"/>
  <c r="D353" i="2661" s="1"/>
  <c r="A354" i="2661"/>
  <c r="D354" i="2661" s="1"/>
  <c r="A355" i="2661"/>
  <c r="D355" i="2661" s="1"/>
  <c r="A356" i="2661"/>
  <c r="D356" i="2661" s="1"/>
  <c r="A357" i="2661"/>
  <c r="D357" i="2661" s="1"/>
  <c r="A358" i="2661"/>
  <c r="D358" i="2661" s="1"/>
  <c r="A359" i="2661"/>
  <c r="D359" i="2661" s="1"/>
  <c r="A360" i="2661"/>
  <c r="D360" i="2661" s="1"/>
  <c r="A361" i="2661"/>
  <c r="D361" i="2661" s="1"/>
  <c r="A362" i="2661"/>
  <c r="D362" i="2661" s="1"/>
  <c r="A363" i="2661"/>
  <c r="D363" i="2661" s="1"/>
  <c r="A364" i="2661"/>
  <c r="D364" i="2661" s="1"/>
  <c r="A365" i="2661"/>
  <c r="D365" i="2661" s="1"/>
  <c r="A366" i="2661"/>
  <c r="D366" i="2661" s="1"/>
  <c r="A367" i="2661"/>
  <c r="D367" i="2661" s="1"/>
  <c r="A368" i="2661"/>
  <c r="D368" i="2661" s="1"/>
  <c r="A369" i="2661"/>
  <c r="D369" i="2661" s="1"/>
  <c r="A370" i="2661"/>
  <c r="D370" i="2661" s="1"/>
  <c r="A371" i="2661"/>
  <c r="D371" i="2661" s="1"/>
  <c r="A372" i="2661"/>
  <c r="D372" i="2661" s="1"/>
  <c r="A373" i="2661"/>
  <c r="D373" i="2661" s="1"/>
  <c r="A374" i="2661"/>
  <c r="D374" i="2661" s="1"/>
  <c r="A375" i="2661"/>
  <c r="D375" i="2661" s="1"/>
  <c r="A376" i="2661"/>
  <c r="D376" i="2661" s="1"/>
  <c r="A377" i="2661"/>
  <c r="D377" i="2661" s="1"/>
  <c r="A378" i="2661"/>
  <c r="D378" i="2661" s="1"/>
  <c r="A379" i="2661"/>
  <c r="D379" i="2661" s="1"/>
  <c r="A380" i="2661"/>
  <c r="D380" i="2661" s="1"/>
  <c r="A381" i="2661"/>
  <c r="D381" i="2661" s="1"/>
  <c r="A382" i="2661"/>
  <c r="D382" i="2661" s="1"/>
  <c r="A383" i="2661"/>
  <c r="D383" i="2661" s="1"/>
  <c r="A384" i="2661"/>
  <c r="D384" i="2661" s="1"/>
  <c r="A385" i="2661"/>
  <c r="D385" i="2661" s="1"/>
  <c r="A386" i="2661"/>
  <c r="D386" i="2661" s="1"/>
  <c r="A387" i="2661"/>
  <c r="D387" i="2661" s="1"/>
  <c r="A388" i="2661"/>
  <c r="D388" i="2661" s="1"/>
  <c r="A389" i="2661"/>
  <c r="D389" i="2661" s="1"/>
  <c r="A390" i="2661"/>
  <c r="D390" i="2661" s="1"/>
  <c r="A391" i="2661"/>
  <c r="D391" i="2661" s="1"/>
  <c r="A392" i="2661"/>
  <c r="D392" i="2661" s="1"/>
  <c r="A393" i="2661"/>
  <c r="D393" i="2661" s="1"/>
  <c r="A394" i="2661"/>
  <c r="D394" i="2661" s="1"/>
  <c r="A395" i="2661"/>
  <c r="D395" i="2661" s="1"/>
  <c r="A396" i="2661"/>
  <c r="D396" i="2661" s="1"/>
  <c r="A397" i="2661"/>
  <c r="D397" i="2661" s="1"/>
  <c r="A398" i="2661"/>
  <c r="D398" i="2661" s="1"/>
  <c r="A399" i="2661"/>
  <c r="D399" i="2661" s="1"/>
  <c r="A400" i="2661"/>
  <c r="D400" i="2661" s="1"/>
  <c r="A401" i="2661"/>
  <c r="D401" i="2661" s="1"/>
  <c r="A402" i="2661"/>
  <c r="D402" i="2661" s="1"/>
  <c r="A403" i="2661"/>
  <c r="D403" i="2661" s="1"/>
  <c r="A404" i="2661"/>
  <c r="D404" i="2661" s="1"/>
  <c r="A405" i="2661"/>
  <c r="D405" i="2661" s="1"/>
  <c r="A406" i="2661"/>
  <c r="D406" i="2661" s="1"/>
  <c r="A407" i="2661"/>
  <c r="D407" i="2661" s="1"/>
  <c r="A408" i="2661"/>
  <c r="D408" i="2661" s="1"/>
  <c r="A409" i="2661"/>
  <c r="D409" i="2661" s="1"/>
  <c r="A410" i="2661"/>
  <c r="D410" i="2661" s="1"/>
  <c r="A411" i="2661"/>
  <c r="D411" i="2661" s="1"/>
  <c r="A412" i="2661"/>
  <c r="D412" i="2661" s="1"/>
  <c r="A413" i="2661"/>
  <c r="D413" i="2661" s="1"/>
  <c r="A414" i="2661"/>
  <c r="D414" i="2661" s="1"/>
  <c r="A415" i="2661"/>
  <c r="D415" i="2661" s="1"/>
  <c r="A416" i="2661"/>
  <c r="D416" i="2661" s="1"/>
  <c r="A417" i="2661"/>
  <c r="D417" i="2661" s="1"/>
  <c r="A418" i="2661"/>
  <c r="D418" i="2661" s="1"/>
  <c r="A419" i="2661"/>
  <c r="D419" i="2661" s="1"/>
  <c r="A420" i="2661"/>
  <c r="D420" i="2661" s="1"/>
  <c r="A421" i="2661"/>
  <c r="D421" i="2661" s="1"/>
  <c r="A422" i="2661"/>
  <c r="D422" i="2661" s="1"/>
  <c r="A423" i="2661"/>
  <c r="D423" i="2661" s="1"/>
  <c r="A424" i="2661"/>
  <c r="D424" i="2661" s="1"/>
  <c r="A425" i="2661"/>
  <c r="D425" i="2661" s="1"/>
  <c r="A426" i="2661"/>
  <c r="D426" i="2661" s="1"/>
  <c r="A427" i="2661"/>
  <c r="D427" i="2661" s="1"/>
  <c r="A428" i="2661"/>
  <c r="D428" i="2661" s="1"/>
  <c r="A429" i="2661"/>
  <c r="D429" i="2661" s="1"/>
  <c r="A430" i="2661"/>
  <c r="D430" i="2661" s="1"/>
  <c r="A431" i="2661"/>
  <c r="D431" i="2661" s="1"/>
  <c r="A432" i="2661"/>
  <c r="D432" i="2661" s="1"/>
  <c r="A433" i="2661"/>
  <c r="D433" i="2661" s="1"/>
  <c r="A434" i="2661"/>
  <c r="D434" i="2661" s="1"/>
  <c r="A435" i="2661"/>
  <c r="D435" i="2661" s="1"/>
  <c r="A436" i="2661"/>
  <c r="D436" i="2661" s="1"/>
  <c r="A437" i="2661"/>
  <c r="D437" i="2661" s="1"/>
  <c r="A438" i="2661"/>
  <c r="D438" i="2661" s="1"/>
  <c r="A439" i="2661"/>
  <c r="D439" i="2661" s="1"/>
  <c r="A440" i="2661"/>
  <c r="D440" i="2661" s="1"/>
  <c r="A441" i="2661"/>
  <c r="D441" i="2661" s="1"/>
  <c r="A442" i="2661"/>
  <c r="D442" i="2661" s="1"/>
  <c r="A443" i="2661"/>
  <c r="D443" i="2661" s="1"/>
  <c r="A444" i="2661"/>
  <c r="D444" i="2661" s="1"/>
  <c r="A445" i="2661"/>
  <c r="D445" i="2661" s="1"/>
  <c r="A446" i="2661"/>
  <c r="D446" i="2661" s="1"/>
  <c r="A447" i="2661"/>
  <c r="D447" i="2661" s="1"/>
  <c r="A448" i="2661"/>
  <c r="D448" i="2661" s="1"/>
  <c r="A449" i="2661"/>
  <c r="D449" i="2661" s="1"/>
  <c r="A450" i="2661"/>
  <c r="D450" i="2661" s="1"/>
  <c r="A451" i="2661"/>
  <c r="D451" i="2661" s="1"/>
  <c r="A452" i="2661"/>
  <c r="D452" i="2661" s="1"/>
  <c r="A453" i="2661"/>
  <c r="D453" i="2661" s="1"/>
  <c r="A454" i="2661"/>
  <c r="D454" i="2661" s="1"/>
  <c r="A455" i="2661"/>
  <c r="D455" i="2661" s="1"/>
  <c r="A456" i="2661"/>
  <c r="D456" i="2661" s="1"/>
  <c r="A457" i="2661"/>
  <c r="D457" i="2661" s="1"/>
  <c r="A458" i="2661"/>
  <c r="D458" i="2661" s="1"/>
  <c r="A459" i="2661"/>
  <c r="D459" i="2661" s="1"/>
  <c r="A460" i="2661"/>
  <c r="D460" i="2661" s="1"/>
  <c r="A461" i="2661"/>
  <c r="D461" i="2661" s="1"/>
  <c r="A462" i="2661"/>
  <c r="D462" i="2661" s="1"/>
  <c r="A463" i="2661"/>
  <c r="D463" i="2661" s="1"/>
  <c r="A464" i="2661"/>
  <c r="D464" i="2661" s="1"/>
  <c r="A465" i="2661"/>
  <c r="D465" i="2661" s="1"/>
  <c r="A466" i="2661"/>
  <c r="D466" i="2661" s="1"/>
  <c r="A467" i="2661"/>
  <c r="D467" i="2661" s="1"/>
  <c r="A468" i="2661"/>
  <c r="D468" i="2661" s="1"/>
  <c r="A469" i="2661"/>
  <c r="D469" i="2661" s="1"/>
  <c r="A470" i="2661"/>
  <c r="D470" i="2661" s="1"/>
  <c r="A471" i="2661"/>
  <c r="D471" i="2661" s="1"/>
  <c r="A472" i="2661"/>
  <c r="D472" i="2661" s="1"/>
  <c r="A473" i="2661"/>
  <c r="D473" i="2661" s="1"/>
  <c r="A474" i="2661"/>
  <c r="D474" i="2661" s="1"/>
  <c r="A475" i="2661"/>
  <c r="D475" i="2661" s="1"/>
  <c r="A476" i="2661"/>
  <c r="D476" i="2661" s="1"/>
  <c r="A477" i="2661"/>
  <c r="D477" i="2661" s="1"/>
  <c r="A478" i="2661"/>
  <c r="D478" i="2661" s="1"/>
  <c r="A479" i="2661"/>
  <c r="D479" i="2661" s="1"/>
  <c r="A480" i="2661"/>
  <c r="D480" i="2661" s="1"/>
  <c r="A481" i="2661"/>
  <c r="D481" i="2661" s="1"/>
  <c r="A482" i="2661"/>
  <c r="D482" i="2661" s="1"/>
  <c r="A483" i="2661"/>
  <c r="D483" i="2661" s="1"/>
  <c r="A484" i="2661"/>
  <c r="D484" i="2661" s="1"/>
  <c r="A485" i="2661"/>
  <c r="D485" i="2661" s="1"/>
  <c r="A486" i="2661"/>
  <c r="D486" i="2661" s="1"/>
  <c r="A487" i="2661"/>
  <c r="D487" i="2661" s="1"/>
  <c r="A488" i="2661"/>
  <c r="D488" i="2661" s="1"/>
  <c r="A489" i="2661"/>
  <c r="D489" i="2661" s="1"/>
  <c r="A490" i="2661"/>
  <c r="D490" i="2661" s="1"/>
  <c r="A491" i="2661"/>
  <c r="D491" i="2661" s="1"/>
  <c r="A492" i="2661"/>
  <c r="D492" i="2661" s="1"/>
  <c r="A493" i="2661"/>
  <c r="D493" i="2661" s="1"/>
  <c r="A494" i="2661"/>
  <c r="D494" i="2661" s="1"/>
  <c r="A495" i="2661"/>
  <c r="D495" i="2661" s="1"/>
  <c r="A496" i="2661"/>
  <c r="D496" i="2661" s="1"/>
  <c r="A497" i="2661"/>
  <c r="D497" i="2661" s="1"/>
  <c r="A498" i="2661"/>
  <c r="D498" i="2661" s="1"/>
  <c r="A499" i="2661"/>
  <c r="D499" i="2661" s="1"/>
  <c r="A500" i="2661"/>
  <c r="D500" i="2661" s="1"/>
  <c r="A501" i="2661"/>
  <c r="D501" i="2661" s="1"/>
  <c r="A502" i="2661"/>
  <c r="D502" i="2661" s="1"/>
  <c r="A503" i="2661"/>
  <c r="D503" i="2661" s="1"/>
  <c r="A504" i="2661"/>
  <c r="D504" i="2661" s="1"/>
  <c r="A505" i="2661"/>
  <c r="D505" i="2661" s="1"/>
  <c r="A506" i="2661"/>
  <c r="D506" i="2661" s="1"/>
  <c r="A507" i="2661"/>
  <c r="D507" i="2661" s="1"/>
  <c r="A508" i="2661"/>
  <c r="D508" i="2661" s="1"/>
  <c r="A509" i="2661"/>
  <c r="D509" i="2661" s="1"/>
  <c r="A510" i="2661"/>
  <c r="D510" i="2661" s="1"/>
  <c r="A511" i="2661"/>
  <c r="D511" i="2661" s="1"/>
  <c r="A512" i="2661"/>
  <c r="D512" i="2661" s="1"/>
  <c r="A513" i="2661"/>
  <c r="D513" i="2661" s="1"/>
  <c r="A514" i="2661"/>
  <c r="D514" i="2661" s="1"/>
  <c r="A515" i="2661"/>
  <c r="D515" i="2661" s="1"/>
  <c r="A516" i="2661"/>
  <c r="D516" i="2661" s="1"/>
  <c r="A517" i="2661"/>
  <c r="D517" i="2661" s="1"/>
  <c r="A518" i="2661"/>
  <c r="D518" i="2661" s="1"/>
  <c r="A519" i="2661"/>
  <c r="D519" i="2661" s="1"/>
  <c r="A520" i="2661"/>
  <c r="D520" i="2661" s="1"/>
  <c r="A521" i="2661"/>
  <c r="D521" i="2661" s="1"/>
  <c r="A522" i="2661"/>
  <c r="D522" i="2661" s="1"/>
  <c r="A523" i="2661"/>
  <c r="D523" i="2661" s="1"/>
  <c r="A524" i="2661"/>
  <c r="D524" i="2661" s="1"/>
  <c r="A525" i="2661"/>
  <c r="D525" i="2661" s="1"/>
  <c r="A526" i="2661"/>
  <c r="D526" i="2661" s="1"/>
  <c r="A527" i="2661"/>
  <c r="D527" i="2661" s="1"/>
  <c r="A528" i="2661"/>
  <c r="D528" i="2661" s="1"/>
  <c r="A529" i="2661"/>
  <c r="D529" i="2661" s="1"/>
  <c r="A530" i="2661"/>
  <c r="D530" i="2661" s="1"/>
  <c r="A531" i="2661"/>
  <c r="D531" i="2661" s="1"/>
  <c r="A532" i="2661"/>
  <c r="D532" i="2661" s="1"/>
  <c r="A533" i="2661"/>
  <c r="D533" i="2661" s="1"/>
  <c r="A534" i="2661"/>
  <c r="D534" i="2661" s="1"/>
  <c r="A535" i="2661"/>
  <c r="D535" i="2661" s="1"/>
  <c r="A536" i="2661"/>
  <c r="D536" i="2661" s="1"/>
  <c r="A537" i="2661"/>
  <c r="D537" i="2661" s="1"/>
  <c r="A538" i="2661"/>
  <c r="D538" i="2661" s="1"/>
  <c r="A539" i="2661"/>
  <c r="D539" i="2661" s="1"/>
  <c r="A540" i="2661"/>
  <c r="D540" i="2661" s="1"/>
  <c r="A541" i="2661"/>
  <c r="D541" i="2661" s="1"/>
  <c r="A542" i="2661"/>
  <c r="D542" i="2661" s="1"/>
  <c r="A543" i="2661"/>
  <c r="D543" i="2661" s="1"/>
  <c r="A544" i="2661"/>
  <c r="D544" i="2661" s="1"/>
  <c r="A545" i="2661"/>
  <c r="D545" i="2661" s="1"/>
  <c r="A546" i="2661"/>
  <c r="D546" i="2661" s="1"/>
  <c r="A547" i="2661"/>
  <c r="D547" i="2661" s="1"/>
  <c r="A548" i="2661"/>
  <c r="D548" i="2661" s="1"/>
  <c r="A549" i="2661"/>
  <c r="D549" i="2661" s="1"/>
  <c r="A550" i="2661"/>
  <c r="D550" i="2661" s="1"/>
  <c r="A551" i="2661"/>
  <c r="D551" i="2661" s="1"/>
  <c r="A552" i="2661"/>
  <c r="D552" i="2661" s="1"/>
  <c r="A553" i="2661"/>
  <c r="D553" i="2661" s="1"/>
  <c r="A554" i="2661"/>
  <c r="D554" i="2661" s="1"/>
  <c r="A555" i="2661"/>
  <c r="D555" i="2661" s="1"/>
  <c r="A556" i="2661"/>
  <c r="D556" i="2661" s="1"/>
  <c r="A557" i="2661"/>
  <c r="D557" i="2661" s="1"/>
  <c r="A558" i="2661"/>
  <c r="D558" i="2661" s="1"/>
  <c r="A559" i="2661"/>
  <c r="D559" i="2661" s="1"/>
  <c r="A560" i="2661"/>
  <c r="D560" i="2661" s="1"/>
  <c r="A561" i="2661"/>
  <c r="D561" i="2661" s="1"/>
  <c r="A562" i="2661"/>
  <c r="D562" i="2661" s="1"/>
  <c r="A563" i="2661"/>
  <c r="D563" i="2661" s="1"/>
  <c r="A564" i="2661"/>
  <c r="D564" i="2661" s="1"/>
  <c r="A565" i="2661"/>
  <c r="D565" i="2661" s="1"/>
  <c r="A566" i="2661"/>
  <c r="D566" i="2661" s="1"/>
  <c r="A567" i="2661"/>
  <c r="D567" i="2661" s="1"/>
  <c r="A568" i="2661"/>
  <c r="D568" i="2661" s="1"/>
  <c r="A569" i="2661"/>
  <c r="D569" i="2661" s="1"/>
  <c r="A570" i="2661"/>
  <c r="D570" i="2661" s="1"/>
  <c r="A571" i="2661"/>
  <c r="D571" i="2661" s="1"/>
  <c r="A572" i="2661"/>
  <c r="D572" i="2661" s="1"/>
  <c r="A573" i="2661"/>
  <c r="D573" i="2661" s="1"/>
  <c r="A574" i="2661"/>
  <c r="D574" i="2661" s="1"/>
  <c r="A575" i="2661"/>
  <c r="D575" i="2661" s="1"/>
  <c r="A576" i="2661"/>
  <c r="D576" i="2661" s="1"/>
  <c r="A577" i="2661"/>
  <c r="D577" i="2661" s="1"/>
  <c r="A578" i="2661"/>
  <c r="D578" i="2661" s="1"/>
  <c r="A579" i="2661"/>
  <c r="D579" i="2661" s="1"/>
  <c r="A580" i="2661"/>
  <c r="D580" i="2661" s="1"/>
  <c r="A581" i="2661"/>
  <c r="D581" i="2661" s="1"/>
  <c r="A582" i="2661"/>
  <c r="D582" i="2661" s="1"/>
  <c r="A583" i="2661"/>
  <c r="D583" i="2661" s="1"/>
  <c r="A584" i="2661"/>
  <c r="D584" i="2661" s="1"/>
  <c r="A585" i="2661"/>
  <c r="D585" i="2661" s="1"/>
  <c r="A586" i="2661"/>
  <c r="D586" i="2661" s="1"/>
  <c r="A587" i="2661"/>
  <c r="D587" i="2661" s="1"/>
  <c r="A588" i="2661"/>
  <c r="D588" i="2661" s="1"/>
  <c r="A589" i="2661"/>
  <c r="D589" i="2661" s="1"/>
  <c r="A590" i="2661"/>
  <c r="D590" i="2661" s="1"/>
  <c r="A591" i="2661"/>
  <c r="D591" i="2661" s="1"/>
  <c r="A592" i="2661"/>
  <c r="D592" i="2661" s="1"/>
  <c r="A593" i="2661"/>
  <c r="D593" i="2661" s="1"/>
  <c r="A594" i="2661"/>
  <c r="D594" i="2661" s="1"/>
  <c r="A595" i="2661"/>
  <c r="D595" i="2661" s="1"/>
  <c r="A596" i="2661"/>
  <c r="D596" i="2661" s="1"/>
  <c r="A597" i="2661"/>
  <c r="D597" i="2661" s="1"/>
  <c r="A598" i="2661"/>
  <c r="D598" i="2661" s="1"/>
  <c r="A599" i="2661"/>
  <c r="D599" i="2661" s="1"/>
  <c r="A600" i="2661"/>
  <c r="D600" i="2661" s="1"/>
  <c r="A601" i="2661"/>
  <c r="D601" i="2661" s="1"/>
  <c r="A602" i="2661"/>
  <c r="D602" i="2661" s="1"/>
  <c r="A603" i="2661"/>
  <c r="D603" i="2661" s="1"/>
  <c r="A604" i="2661"/>
  <c r="D604" i="2661" s="1"/>
  <c r="A605" i="2661"/>
  <c r="D605" i="2661" s="1"/>
  <c r="A606" i="2661"/>
  <c r="D606" i="2661" s="1"/>
  <c r="A607" i="2661"/>
  <c r="D607" i="2661" s="1"/>
  <c r="A608" i="2661"/>
  <c r="D608" i="2661" s="1"/>
  <c r="A609" i="2661"/>
  <c r="D609" i="2661" s="1"/>
  <c r="A610" i="2661"/>
  <c r="D610" i="2661" s="1"/>
  <c r="A611" i="2661"/>
  <c r="D611" i="2661" s="1"/>
  <c r="A612" i="2661"/>
  <c r="D612" i="2661" s="1"/>
  <c r="A613" i="2661"/>
  <c r="D613" i="2661" s="1"/>
  <c r="A614" i="2661"/>
  <c r="D614" i="2661" s="1"/>
  <c r="A615" i="2661"/>
  <c r="D615" i="2661" s="1"/>
  <c r="A616" i="2661"/>
  <c r="D616" i="2661" s="1"/>
  <c r="A617" i="2661"/>
  <c r="D617" i="2661" s="1"/>
  <c r="A618" i="2661"/>
  <c r="D618" i="2661" s="1"/>
  <c r="A619" i="2661"/>
  <c r="D619" i="2661" s="1"/>
  <c r="A620" i="2661"/>
  <c r="D620" i="2661" s="1"/>
  <c r="A621" i="2661"/>
  <c r="D621" i="2661" s="1"/>
  <c r="A622" i="2661"/>
  <c r="D622" i="2661" s="1"/>
  <c r="A623" i="2661"/>
  <c r="D623" i="2661" s="1"/>
  <c r="A624" i="2661"/>
  <c r="D624" i="2661" s="1"/>
  <c r="A625" i="2661"/>
  <c r="D625" i="2661" s="1"/>
  <c r="A626" i="2661"/>
  <c r="D626" i="2661" s="1"/>
  <c r="A627" i="2661"/>
  <c r="D627" i="2661" s="1"/>
  <c r="A628" i="2661"/>
  <c r="D628" i="2661" s="1"/>
  <c r="A629" i="2661"/>
  <c r="D629" i="2661" s="1"/>
  <c r="A630" i="2661"/>
  <c r="D630" i="2661" s="1"/>
  <c r="A631" i="2661"/>
  <c r="D631" i="2661" s="1"/>
  <c r="A632" i="2661"/>
  <c r="D632" i="2661" s="1"/>
  <c r="A633" i="2661"/>
  <c r="D633" i="2661" s="1"/>
  <c r="A634" i="2661"/>
  <c r="D634" i="2661" s="1"/>
  <c r="A635" i="2661"/>
  <c r="D635" i="2661" s="1"/>
  <c r="A636" i="2661"/>
  <c r="D636" i="2661" s="1"/>
  <c r="A637" i="2661"/>
  <c r="D637" i="2661" s="1"/>
  <c r="A638" i="2661"/>
  <c r="D638" i="2661" s="1"/>
  <c r="A639" i="2661"/>
  <c r="D639" i="2661" s="1"/>
  <c r="A640" i="2661"/>
  <c r="D640" i="2661" s="1"/>
  <c r="A641" i="2661"/>
  <c r="D641" i="2661" s="1"/>
  <c r="A642" i="2661"/>
  <c r="D642" i="2661" s="1"/>
  <c r="A643" i="2661"/>
  <c r="D643" i="2661" s="1"/>
  <c r="A644" i="2661"/>
  <c r="D644" i="2661" s="1"/>
  <c r="A645" i="2661"/>
  <c r="D645" i="2661" s="1"/>
  <c r="A646" i="2661"/>
  <c r="D646" i="2661" s="1"/>
  <c r="A647" i="2661"/>
  <c r="D647" i="2661" s="1"/>
  <c r="A648" i="2661"/>
  <c r="D648" i="2661" s="1"/>
  <c r="A649" i="2661"/>
  <c r="D649" i="2661" s="1"/>
  <c r="A650" i="2661"/>
  <c r="D650" i="2661" s="1"/>
  <c r="A651" i="2661"/>
  <c r="D651" i="2661" s="1"/>
  <c r="A652" i="2661"/>
  <c r="D652" i="2661" s="1"/>
  <c r="A653" i="2661"/>
  <c r="D653" i="2661" s="1"/>
  <c r="A654" i="2661"/>
  <c r="D654" i="2661" s="1"/>
  <c r="A655" i="2661"/>
  <c r="D655" i="2661" s="1"/>
  <c r="A656" i="2661"/>
  <c r="D656" i="2661" s="1"/>
  <c r="A657" i="2661"/>
  <c r="D657" i="2661" s="1"/>
  <c r="A658" i="2661"/>
  <c r="D658" i="2661" s="1"/>
  <c r="A659" i="2661"/>
  <c r="D659" i="2661" s="1"/>
  <c r="A660" i="2661"/>
  <c r="D660" i="2661" s="1"/>
  <c r="A661" i="2661"/>
  <c r="D661" i="2661" s="1"/>
  <c r="A662" i="2661"/>
  <c r="D662" i="2661" s="1"/>
  <c r="A663" i="2661"/>
  <c r="D663" i="2661" s="1"/>
  <c r="A664" i="2661"/>
  <c r="D664" i="2661" s="1"/>
  <c r="A665" i="2661"/>
  <c r="D665" i="2661" s="1"/>
  <c r="A666" i="2661"/>
  <c r="D666" i="2661" s="1"/>
  <c r="A667" i="2661"/>
  <c r="D667" i="2661" s="1"/>
  <c r="A668" i="2661"/>
  <c r="D668" i="2661" s="1"/>
  <c r="A669" i="2661"/>
  <c r="D669" i="2661" s="1"/>
  <c r="A670" i="2661"/>
  <c r="D670" i="2661" s="1"/>
  <c r="A671" i="2661"/>
  <c r="D671" i="2661" s="1"/>
  <c r="A672" i="2661"/>
  <c r="D672" i="2661" s="1"/>
  <c r="A673" i="2661"/>
  <c r="D673" i="2661" s="1"/>
  <c r="A674" i="2661"/>
  <c r="D674" i="2661" s="1"/>
  <c r="A675" i="2661"/>
  <c r="D675" i="2661" s="1"/>
  <c r="A676" i="2661"/>
  <c r="D676" i="2661" s="1"/>
  <c r="A677" i="2661"/>
  <c r="D677" i="2661" s="1"/>
  <c r="A678" i="2661"/>
  <c r="D678" i="2661" s="1"/>
  <c r="A679" i="2661"/>
  <c r="D679" i="2661" s="1"/>
  <c r="A680" i="2661"/>
  <c r="D680" i="2661" s="1"/>
  <c r="A681" i="2661"/>
  <c r="D681" i="2661" s="1"/>
  <c r="A682" i="2661"/>
  <c r="D682" i="2661" s="1"/>
  <c r="A683" i="2661"/>
  <c r="D683" i="2661" s="1"/>
  <c r="A684" i="2661"/>
  <c r="D684" i="2661" s="1"/>
  <c r="A685" i="2661"/>
  <c r="D685" i="2661" s="1"/>
  <c r="A686" i="2661"/>
  <c r="D686" i="2661" s="1"/>
  <c r="A687" i="2661"/>
  <c r="D687" i="2661" s="1"/>
  <c r="A688" i="2661"/>
  <c r="D688" i="2661" s="1"/>
  <c r="A689" i="2661"/>
  <c r="D689" i="2661" s="1"/>
  <c r="A690" i="2661"/>
  <c r="D690" i="2661" s="1"/>
  <c r="A691" i="2661"/>
  <c r="D691" i="2661" s="1"/>
  <c r="A692" i="2661"/>
  <c r="D692" i="2661" s="1"/>
  <c r="A693" i="2661"/>
  <c r="D693" i="2661" s="1"/>
  <c r="A694" i="2661"/>
  <c r="D694" i="2661" s="1"/>
  <c r="A695" i="2661"/>
  <c r="D695" i="2661" s="1"/>
  <c r="A696" i="2661"/>
  <c r="D696" i="2661" s="1"/>
  <c r="A697" i="2661"/>
  <c r="D697" i="2661" s="1"/>
  <c r="A698" i="2661"/>
  <c r="D698" i="2661" s="1"/>
  <c r="A699" i="2661"/>
  <c r="D699" i="2661" s="1"/>
  <c r="A700" i="2661"/>
  <c r="D700" i="2661" s="1"/>
  <c r="A701" i="2661"/>
  <c r="D701" i="2661" s="1"/>
  <c r="A702" i="2661"/>
  <c r="D702" i="2661" s="1"/>
  <c r="A703" i="2661"/>
  <c r="D703" i="2661" s="1"/>
  <c r="A704" i="2661"/>
  <c r="D704" i="2661" s="1"/>
  <c r="A705" i="2661"/>
  <c r="D705" i="2661" s="1"/>
  <c r="A706" i="2661"/>
  <c r="D706" i="2661" s="1"/>
  <c r="A707" i="2661"/>
  <c r="D707" i="2661" s="1"/>
  <c r="A708" i="2661"/>
  <c r="D708" i="2661" s="1"/>
  <c r="A709" i="2661"/>
  <c r="D709" i="2661" s="1"/>
  <c r="A710" i="2661"/>
  <c r="D710" i="2661" s="1"/>
  <c r="A711" i="2661"/>
  <c r="D711" i="2661" s="1"/>
  <c r="A712" i="2661"/>
  <c r="D712" i="2661" s="1"/>
  <c r="A713" i="2661"/>
  <c r="D713" i="2661" s="1"/>
  <c r="A714" i="2661"/>
  <c r="D714" i="2661" s="1"/>
  <c r="A715" i="2661"/>
  <c r="D715" i="2661" s="1"/>
  <c r="A716" i="2661"/>
  <c r="D716" i="2661" s="1"/>
  <c r="A717" i="2661"/>
  <c r="D717" i="2661" s="1"/>
  <c r="A718" i="2661"/>
  <c r="D718" i="2661" s="1"/>
  <c r="A719" i="2661"/>
  <c r="D719" i="2661" s="1"/>
  <c r="A720" i="2661"/>
  <c r="D720" i="2661" s="1"/>
  <c r="A721" i="2661"/>
  <c r="D721" i="2661" s="1"/>
  <c r="A722" i="2661"/>
  <c r="D722" i="2661" s="1"/>
  <c r="A723" i="2661"/>
  <c r="D723" i="2661" s="1"/>
  <c r="A724" i="2661"/>
  <c r="D724" i="2661" s="1"/>
  <c r="A725" i="2661"/>
  <c r="D725" i="2661" s="1"/>
  <c r="A726" i="2661"/>
  <c r="D726" i="2661" s="1"/>
  <c r="A727" i="2661"/>
  <c r="D727" i="2661" s="1"/>
  <c r="A728" i="2661"/>
  <c r="D728" i="2661" s="1"/>
  <c r="A729" i="2661"/>
  <c r="D729" i="2661" s="1"/>
  <c r="A730" i="2661"/>
  <c r="D730" i="2661" s="1"/>
  <c r="A731" i="2661"/>
  <c r="D731" i="2661" s="1"/>
  <c r="A732" i="2661"/>
  <c r="D732" i="2661" s="1"/>
  <c r="A733" i="2661"/>
  <c r="D733" i="2661" s="1"/>
  <c r="A734" i="2661"/>
  <c r="D734" i="2661" s="1"/>
  <c r="A735" i="2661"/>
  <c r="D735" i="2661" s="1"/>
  <c r="A736" i="2661"/>
  <c r="D736" i="2661" s="1"/>
  <c r="A737" i="2661"/>
  <c r="D737" i="2661" s="1"/>
  <c r="A738" i="2661"/>
  <c r="D738" i="2661" s="1"/>
  <c r="A739" i="2661"/>
  <c r="D739" i="2661" s="1"/>
  <c r="A740" i="2661"/>
  <c r="D740" i="2661" s="1"/>
  <c r="A741" i="2661"/>
  <c r="D741" i="2661" s="1"/>
  <c r="A742" i="2661"/>
  <c r="D742" i="2661" s="1"/>
  <c r="A743" i="2661"/>
  <c r="D743" i="2661" s="1"/>
  <c r="A744" i="2661"/>
  <c r="D744" i="2661" s="1"/>
  <c r="A745" i="2661"/>
  <c r="D745" i="2661" s="1"/>
  <c r="A746" i="2661"/>
  <c r="D746" i="2661" s="1"/>
  <c r="A747" i="2661"/>
  <c r="D747" i="2661" s="1"/>
  <c r="A748" i="2661"/>
  <c r="D748" i="2661" s="1"/>
  <c r="A749" i="2661"/>
  <c r="D749" i="2661" s="1"/>
  <c r="A750" i="2661"/>
  <c r="D750" i="2661" s="1"/>
  <c r="A751" i="2661"/>
  <c r="D751" i="2661" s="1"/>
  <c r="A752" i="2661"/>
  <c r="D752" i="2661" s="1"/>
  <c r="A753" i="2661"/>
  <c r="D753" i="2661" s="1"/>
  <c r="A754" i="2661"/>
  <c r="D754" i="2661" s="1"/>
  <c r="A755" i="2661"/>
  <c r="D755" i="2661" s="1"/>
  <c r="A756" i="2661"/>
  <c r="D756" i="2661" s="1"/>
  <c r="A757" i="2661"/>
  <c r="D757" i="2661" s="1"/>
  <c r="A758" i="2661"/>
  <c r="D758" i="2661" s="1"/>
  <c r="A759" i="2661"/>
  <c r="D759" i="2661" s="1"/>
  <c r="A760" i="2661"/>
  <c r="D760" i="2661" s="1"/>
  <c r="A761" i="2661"/>
  <c r="D761" i="2661" s="1"/>
  <c r="A762" i="2661"/>
  <c r="D762" i="2661" s="1"/>
  <c r="A763" i="2661"/>
  <c r="D763" i="2661" s="1"/>
  <c r="A764" i="2661"/>
  <c r="D764" i="2661" s="1"/>
  <c r="A765" i="2661"/>
  <c r="D765" i="2661" s="1"/>
  <c r="A766" i="2661"/>
  <c r="D766" i="2661" s="1"/>
  <c r="A767" i="2661"/>
  <c r="D767" i="2661" s="1"/>
  <c r="A768" i="2661"/>
  <c r="D768" i="2661" s="1"/>
  <c r="A769" i="2661"/>
  <c r="D769" i="2661" s="1"/>
  <c r="A770" i="2661"/>
  <c r="D770" i="2661" s="1"/>
  <c r="A771" i="2661"/>
  <c r="D771" i="2661" s="1"/>
  <c r="A772" i="2661"/>
  <c r="D772" i="2661" s="1"/>
  <c r="A773" i="2661"/>
  <c r="D773" i="2661" s="1"/>
  <c r="A774" i="2661"/>
  <c r="D774" i="2661" s="1"/>
  <c r="A775" i="2661"/>
  <c r="D775" i="2661" s="1"/>
  <c r="A776" i="2661"/>
  <c r="D776" i="2661" s="1"/>
  <c r="A777" i="2661"/>
  <c r="D777" i="2661" s="1"/>
  <c r="A778" i="2661"/>
  <c r="D778" i="2661" s="1"/>
  <c r="A779" i="2661"/>
  <c r="D779" i="2661" s="1"/>
  <c r="A780" i="2661"/>
  <c r="D780" i="2661" s="1"/>
  <c r="A781" i="2661"/>
  <c r="D781" i="2661" s="1"/>
  <c r="A782" i="2661"/>
  <c r="D782" i="2661" s="1"/>
  <c r="A783" i="2661"/>
  <c r="D783" i="2661" s="1"/>
  <c r="A784" i="2661"/>
  <c r="D784" i="2661" s="1"/>
  <c r="A785" i="2661"/>
  <c r="D785" i="2661" s="1"/>
  <c r="A786" i="2661"/>
  <c r="D786" i="2661" s="1"/>
  <c r="A787" i="2661"/>
  <c r="D787" i="2661" s="1"/>
  <c r="A788" i="2661"/>
  <c r="D788" i="2661" s="1"/>
  <c r="A789" i="2661"/>
  <c r="D789" i="2661" s="1"/>
  <c r="A790" i="2661"/>
  <c r="D790" i="2661" s="1"/>
  <c r="A791" i="2661"/>
  <c r="D791" i="2661" s="1"/>
  <c r="A792" i="2661"/>
  <c r="D792" i="2661" s="1"/>
  <c r="A793" i="2661"/>
  <c r="D793" i="2661" s="1"/>
  <c r="A794" i="2661"/>
  <c r="D794" i="2661" s="1"/>
  <c r="A795" i="2661"/>
  <c r="D795" i="2661" s="1"/>
  <c r="A796" i="2661"/>
  <c r="D796" i="2661" s="1"/>
  <c r="A797" i="2661"/>
  <c r="D797" i="2661" s="1"/>
  <c r="A798" i="2661"/>
  <c r="D798" i="2661" s="1"/>
  <c r="A799" i="2661"/>
  <c r="D799" i="2661" s="1"/>
  <c r="A800" i="2661"/>
  <c r="D800" i="2661" s="1"/>
  <c r="A801" i="2661"/>
  <c r="D801" i="2661" s="1"/>
  <c r="A802" i="2661"/>
  <c r="D802" i="2661" s="1"/>
  <c r="A803" i="2661"/>
  <c r="D803" i="2661" s="1"/>
  <c r="A804" i="2661"/>
  <c r="D804" i="2661" s="1"/>
  <c r="A805" i="2661"/>
  <c r="D805" i="2661" s="1"/>
  <c r="A806" i="2661"/>
  <c r="D806" i="2661" s="1"/>
  <c r="A807" i="2661"/>
  <c r="D807" i="2661" s="1"/>
  <c r="A808" i="2661"/>
  <c r="D808" i="2661" s="1"/>
  <c r="A809" i="2661"/>
  <c r="D809" i="2661" s="1"/>
  <c r="A810" i="2661"/>
  <c r="D810" i="2661" s="1"/>
  <c r="A811" i="2661"/>
  <c r="D811" i="2661" s="1"/>
  <c r="A812" i="2661"/>
  <c r="D812" i="2661" s="1"/>
  <c r="A813" i="2661"/>
  <c r="D813" i="2661" s="1"/>
  <c r="A814" i="2661"/>
  <c r="D814" i="2661" s="1"/>
  <c r="A815" i="2661"/>
  <c r="D815" i="2661" s="1"/>
  <c r="A816" i="2661"/>
  <c r="D816" i="2661" s="1"/>
  <c r="A817" i="2661"/>
  <c r="D817" i="2661" s="1"/>
  <c r="A818" i="2661"/>
  <c r="D818" i="2661" s="1"/>
  <c r="A819" i="2661"/>
  <c r="D819" i="2661" s="1"/>
  <c r="A820" i="2661"/>
  <c r="D820" i="2661" s="1"/>
  <c r="A821" i="2661"/>
  <c r="D821" i="2661" s="1"/>
  <c r="A822" i="2661"/>
  <c r="D822" i="2661" s="1"/>
  <c r="A823" i="2661"/>
  <c r="D823" i="2661" s="1"/>
  <c r="A824" i="2661"/>
  <c r="D824" i="2661" s="1"/>
  <c r="A825" i="2661"/>
  <c r="D825" i="2661" s="1"/>
  <c r="A826" i="2661"/>
  <c r="D826" i="2661" s="1"/>
  <c r="A827" i="2661"/>
  <c r="D827" i="2661" s="1"/>
  <c r="A828" i="2661"/>
  <c r="D828" i="2661" s="1"/>
  <c r="A829" i="2661"/>
  <c r="D829" i="2661" s="1"/>
  <c r="A830" i="2661"/>
  <c r="D830" i="2661" s="1"/>
  <c r="A831" i="2661"/>
  <c r="D831" i="2661" s="1"/>
  <c r="A832" i="2661"/>
  <c r="D832" i="2661" s="1"/>
  <c r="A833" i="2661"/>
  <c r="D833" i="2661" s="1"/>
  <c r="A834" i="2661"/>
  <c r="D834" i="2661" s="1"/>
  <c r="A835" i="2661"/>
  <c r="D835" i="2661" s="1"/>
  <c r="A836" i="2661"/>
  <c r="D836" i="2661" s="1"/>
  <c r="A837" i="2661"/>
  <c r="D837" i="2661" s="1"/>
  <c r="A838" i="2661"/>
  <c r="D838" i="2661" s="1"/>
  <c r="A839" i="2661"/>
  <c r="D839" i="2661" s="1"/>
  <c r="A840" i="2661"/>
  <c r="D840" i="2661" s="1"/>
  <c r="A841" i="2661"/>
  <c r="D841" i="2661" s="1"/>
  <c r="A842" i="2661"/>
  <c r="D842" i="2661" s="1"/>
  <c r="A843" i="2661"/>
  <c r="D843" i="2661" s="1"/>
  <c r="A844" i="2661"/>
  <c r="D844" i="2661" s="1"/>
  <c r="A845" i="2661"/>
  <c r="D845" i="2661" s="1"/>
  <c r="A846" i="2661"/>
  <c r="D846" i="2661" s="1"/>
  <c r="A847" i="2661"/>
  <c r="D847" i="2661" s="1"/>
  <c r="A848" i="2661"/>
  <c r="D848" i="2661" s="1"/>
  <c r="A849" i="2661"/>
  <c r="D849" i="2661" s="1"/>
  <c r="A850" i="2661"/>
  <c r="D850" i="2661" s="1"/>
  <c r="A851" i="2661"/>
  <c r="D851" i="2661" s="1"/>
  <c r="A852" i="2661"/>
  <c r="D852" i="2661" s="1"/>
  <c r="A853" i="2661"/>
  <c r="D853" i="2661" s="1"/>
  <c r="A854" i="2661"/>
  <c r="D854" i="2661" s="1"/>
  <c r="A855" i="2661"/>
  <c r="D855" i="2661" s="1"/>
  <c r="A856" i="2661"/>
  <c r="D856" i="2661" s="1"/>
  <c r="A857" i="2661"/>
  <c r="D857" i="2661" s="1"/>
  <c r="A858" i="2661"/>
  <c r="D858" i="2661" s="1"/>
  <c r="A859" i="2661"/>
  <c r="D859" i="2661" s="1"/>
  <c r="A860" i="2661"/>
  <c r="D860" i="2661" s="1"/>
  <c r="A861" i="2661"/>
  <c r="D861" i="2661" s="1"/>
  <c r="A862" i="2661"/>
  <c r="D862" i="2661" s="1"/>
  <c r="A863" i="2661"/>
  <c r="D863" i="2661" s="1"/>
  <c r="A864" i="2661"/>
  <c r="D864" i="2661" s="1"/>
  <c r="A865" i="2661"/>
  <c r="D865" i="2661" s="1"/>
  <c r="A866" i="2661"/>
  <c r="D866" i="2661" s="1"/>
  <c r="A867" i="2661"/>
  <c r="D867" i="2661" s="1"/>
  <c r="A868" i="2661"/>
  <c r="D868" i="2661" s="1"/>
  <c r="A869" i="2661"/>
  <c r="D869" i="2661" s="1"/>
  <c r="A870" i="2661"/>
  <c r="D870" i="2661" s="1"/>
  <c r="A871" i="2661"/>
  <c r="D871" i="2661" s="1"/>
  <c r="A872" i="2661"/>
  <c r="D872" i="2661" s="1"/>
  <c r="A873" i="2661"/>
  <c r="D873" i="2661" s="1"/>
  <c r="A874" i="2661"/>
  <c r="D874" i="2661" s="1"/>
  <c r="A875" i="2661"/>
  <c r="D875" i="2661" s="1"/>
  <c r="A876" i="2661"/>
  <c r="D876" i="2661" s="1"/>
  <c r="A877" i="2661"/>
  <c r="D877" i="2661" s="1"/>
  <c r="A878" i="2661"/>
  <c r="D878" i="2661" s="1"/>
  <c r="A879" i="2661"/>
  <c r="D879" i="2661" s="1"/>
  <c r="A880" i="2661"/>
  <c r="D880" i="2661" s="1"/>
  <c r="A881" i="2661"/>
  <c r="D881" i="2661" s="1"/>
  <c r="A882" i="2661"/>
  <c r="D882" i="2661" s="1"/>
  <c r="A883" i="2661"/>
  <c r="D883" i="2661" s="1"/>
  <c r="A884" i="2661"/>
  <c r="D884" i="2661" s="1"/>
  <c r="A885" i="2661"/>
  <c r="D885" i="2661" s="1"/>
  <c r="A886" i="2661"/>
  <c r="D886" i="2661" s="1"/>
  <c r="A887" i="2661"/>
  <c r="D887" i="2661" s="1"/>
  <c r="A888" i="2661"/>
  <c r="D888" i="2661" s="1"/>
  <c r="A889" i="2661"/>
  <c r="D889" i="2661" s="1"/>
  <c r="A890" i="2661"/>
  <c r="D890" i="2661" s="1"/>
  <c r="A891" i="2661"/>
  <c r="D891" i="2661" s="1"/>
  <c r="A892" i="2661"/>
  <c r="D892" i="2661" s="1"/>
  <c r="A893" i="2661"/>
  <c r="D893" i="2661" s="1"/>
  <c r="A894" i="2661"/>
  <c r="D894" i="2661" s="1"/>
  <c r="A895" i="2661"/>
  <c r="D895" i="2661" s="1"/>
  <c r="A896" i="2661"/>
  <c r="D896" i="2661" s="1"/>
  <c r="A897" i="2661"/>
  <c r="D897" i="2661" s="1"/>
  <c r="A898" i="2661"/>
  <c r="D898" i="2661" s="1"/>
  <c r="A899" i="2661"/>
  <c r="D899" i="2661" s="1"/>
  <c r="A900" i="2661"/>
  <c r="D900" i="2661" s="1"/>
  <c r="A901" i="2661"/>
  <c r="D901" i="2661" s="1"/>
  <c r="A902" i="2661"/>
  <c r="D902" i="2661" s="1"/>
  <c r="A903" i="2661"/>
  <c r="D903" i="2661" s="1"/>
  <c r="A904" i="2661"/>
  <c r="D904" i="2661" s="1"/>
  <c r="A905" i="2661"/>
  <c r="D905" i="2661" s="1"/>
  <c r="A906" i="2661"/>
  <c r="D906" i="2661" s="1"/>
  <c r="A907" i="2661"/>
  <c r="D907" i="2661" s="1"/>
  <c r="A908" i="2661"/>
  <c r="D908" i="2661" s="1"/>
  <c r="A909" i="2661"/>
  <c r="D909" i="2661" s="1"/>
  <c r="A910" i="2661"/>
  <c r="D910" i="2661" s="1"/>
  <c r="A911" i="2661"/>
  <c r="D911" i="2661" s="1"/>
  <c r="A912" i="2661"/>
  <c r="D912" i="2661" s="1"/>
  <c r="A913" i="2661"/>
  <c r="D913" i="2661" s="1"/>
  <c r="A914" i="2661"/>
  <c r="D914" i="2661" s="1"/>
  <c r="A915" i="2661"/>
  <c r="D915" i="2661" s="1"/>
  <c r="A916" i="2661"/>
  <c r="D916" i="2661" s="1"/>
  <c r="A917" i="2661"/>
  <c r="D917" i="2661" s="1"/>
  <c r="A918" i="2661"/>
  <c r="D918" i="2661" s="1"/>
  <c r="A919" i="2661"/>
  <c r="D919" i="2661" s="1"/>
  <c r="A920" i="2661"/>
  <c r="D920" i="2661" s="1"/>
  <c r="A921" i="2661"/>
  <c r="D921" i="2661" s="1"/>
  <c r="A922" i="2661"/>
  <c r="D922" i="2661" s="1"/>
  <c r="A923" i="2661"/>
  <c r="D923" i="2661" s="1"/>
  <c r="A924" i="2661"/>
  <c r="D924" i="2661" s="1"/>
  <c r="A925" i="2661"/>
  <c r="D925" i="2661" s="1"/>
  <c r="A926" i="2661"/>
  <c r="D926" i="2661" s="1"/>
  <c r="A927" i="2661"/>
  <c r="D927" i="2661" s="1"/>
  <c r="A928" i="2661"/>
  <c r="D928" i="2661" s="1"/>
  <c r="A929" i="2661"/>
  <c r="D929" i="2661" s="1"/>
  <c r="A930" i="2661"/>
  <c r="D930" i="2661" s="1"/>
  <c r="A931" i="2661"/>
  <c r="D931" i="2661" s="1"/>
  <c r="A932" i="2661"/>
  <c r="D932" i="2661" s="1"/>
  <c r="A933" i="2661"/>
  <c r="D933" i="2661" s="1"/>
  <c r="A934" i="2661"/>
  <c r="D934" i="2661" s="1"/>
  <c r="A935" i="2661"/>
  <c r="D935" i="2661" s="1"/>
  <c r="A936" i="2661"/>
  <c r="D936" i="2661" s="1"/>
  <c r="A937" i="2661"/>
  <c r="D937" i="2661" s="1"/>
  <c r="A938" i="2661"/>
  <c r="D938" i="2661" s="1"/>
  <c r="A939" i="2661"/>
  <c r="D939" i="2661" s="1"/>
  <c r="A940" i="2661"/>
  <c r="D940" i="2661" s="1"/>
  <c r="A941" i="2661"/>
  <c r="D941" i="2661" s="1"/>
  <c r="A942" i="2661"/>
  <c r="D942" i="2661" s="1"/>
  <c r="A943" i="2661"/>
  <c r="D943" i="2661" s="1"/>
  <c r="A944" i="2661"/>
  <c r="D944" i="2661" s="1"/>
  <c r="A945" i="2661"/>
  <c r="D945" i="2661" s="1"/>
  <c r="A946" i="2661"/>
  <c r="D946" i="2661" s="1"/>
  <c r="A947" i="2661"/>
  <c r="D947" i="2661" s="1"/>
  <c r="A948" i="2661"/>
  <c r="D948" i="2661" s="1"/>
  <c r="A949" i="2661"/>
  <c r="D949" i="2661" s="1"/>
  <c r="A950" i="2661"/>
  <c r="D950" i="2661" s="1"/>
  <c r="A951" i="2661"/>
  <c r="D951" i="2661" s="1"/>
  <c r="A952" i="2661"/>
  <c r="D952" i="2661" s="1"/>
  <c r="A953" i="2661"/>
  <c r="D953" i="2661" s="1"/>
  <c r="A954" i="2661"/>
  <c r="D954" i="2661" s="1"/>
  <c r="A955" i="2661"/>
  <c r="D955" i="2661" s="1"/>
  <c r="A956" i="2661"/>
  <c r="D956" i="2661" s="1"/>
  <c r="A957" i="2661"/>
  <c r="D957" i="2661" s="1"/>
  <c r="A958" i="2661"/>
  <c r="D958" i="2661" s="1"/>
  <c r="A959" i="2661"/>
  <c r="D959" i="2661" s="1"/>
  <c r="A960" i="2661"/>
  <c r="D960" i="2661" s="1"/>
  <c r="A961" i="2661"/>
  <c r="D961" i="2661" s="1"/>
  <c r="A962" i="2661"/>
  <c r="D962" i="2661" s="1"/>
  <c r="A963" i="2661"/>
  <c r="D963" i="2661" s="1"/>
  <c r="A964" i="2661"/>
  <c r="D964" i="2661" s="1"/>
  <c r="A965" i="2661"/>
  <c r="D965" i="2661" s="1"/>
  <c r="A966" i="2661"/>
  <c r="D966" i="2661" s="1"/>
  <c r="A967" i="2661"/>
  <c r="D967" i="2661" s="1"/>
  <c r="A968" i="2661"/>
  <c r="D968" i="2661" s="1"/>
  <c r="A969" i="2661"/>
  <c r="D969" i="2661" s="1"/>
  <c r="A970" i="2661"/>
  <c r="D970" i="2661" s="1"/>
  <c r="A971" i="2661"/>
  <c r="D971" i="2661" s="1"/>
  <c r="A972" i="2661"/>
  <c r="D972" i="2661" s="1"/>
  <c r="A973" i="2661"/>
  <c r="D973" i="2661" s="1"/>
  <c r="A974" i="2661"/>
  <c r="D974" i="2661" s="1"/>
  <c r="A975" i="2661"/>
  <c r="D975" i="2661" s="1"/>
  <c r="A976" i="2661"/>
  <c r="D976" i="2661" s="1"/>
  <c r="A977" i="2661"/>
  <c r="D977" i="2661" s="1"/>
  <c r="A978" i="2661"/>
  <c r="D978" i="2661" s="1"/>
  <c r="A979" i="2661"/>
  <c r="D979" i="2661" s="1"/>
  <c r="A980" i="2661"/>
  <c r="D980" i="2661" s="1"/>
  <c r="A981" i="2661"/>
  <c r="D981" i="2661" s="1"/>
  <c r="A982" i="2661"/>
  <c r="D982" i="2661" s="1"/>
  <c r="A983" i="2661"/>
  <c r="D983" i="2661" s="1"/>
  <c r="A984" i="2661"/>
  <c r="D984" i="2661" s="1"/>
  <c r="A985" i="2661"/>
  <c r="D985" i="2661" s="1"/>
  <c r="A986" i="2661"/>
  <c r="D986" i="2661" s="1"/>
  <c r="A987" i="2661"/>
  <c r="D987" i="2661" s="1"/>
  <c r="A988" i="2661"/>
  <c r="D988" i="2661" s="1"/>
  <c r="A989" i="2661"/>
  <c r="D989" i="2661" s="1"/>
  <c r="A990" i="2661"/>
  <c r="D990" i="2661" s="1"/>
  <c r="A991" i="2661"/>
  <c r="D991" i="2661" s="1"/>
  <c r="A992" i="2661"/>
  <c r="D992" i="2661" s="1"/>
  <c r="A993" i="2661"/>
  <c r="D993" i="2661" s="1"/>
  <c r="A994" i="2661"/>
  <c r="D994" i="2661" s="1"/>
  <c r="A995" i="2661"/>
  <c r="D995" i="2661" s="1"/>
  <c r="A996" i="2661"/>
  <c r="D996" i="2661" s="1"/>
  <c r="A997" i="2661"/>
  <c r="D997" i="2661" s="1"/>
  <c r="A998" i="2661"/>
  <c r="D998" i="2661" s="1"/>
  <c r="A999" i="2661"/>
  <c r="D999" i="2661" s="1"/>
  <c r="A1000" i="2661"/>
  <c r="D1000" i="2661" s="1"/>
  <c r="A1001" i="2661"/>
  <c r="D1001" i="2661" s="1"/>
  <c r="A1002" i="2661"/>
  <c r="D1002" i="2661" s="1"/>
  <c r="A1003" i="2661"/>
  <c r="D1003" i="2661" s="1"/>
  <c r="A1004" i="2661"/>
  <c r="D1004" i="2661" s="1"/>
  <c r="A1005" i="2661"/>
  <c r="D1005" i="2661" s="1"/>
  <c r="A1006" i="2661"/>
  <c r="D1006" i="2661" s="1"/>
  <c r="A1007" i="2661"/>
  <c r="D1007" i="2661" s="1"/>
  <c r="A1008" i="2661"/>
  <c r="D1008" i="2661" s="1"/>
  <c r="A1009" i="2661"/>
  <c r="D1009" i="2661" s="1"/>
  <c r="A1010" i="2661"/>
  <c r="D1010" i="2661" s="1"/>
  <c r="A1011" i="2661"/>
  <c r="D1011" i="2661" s="1"/>
  <c r="A1012" i="2661"/>
  <c r="D1012" i="2661" s="1"/>
  <c r="A1013" i="2661"/>
  <c r="D1013" i="2661" s="1"/>
  <c r="A1014" i="2661"/>
  <c r="D1014" i="2661" s="1"/>
  <c r="A1015" i="2661"/>
  <c r="D1015" i="2661" s="1"/>
  <c r="A1016" i="2661"/>
  <c r="D1016" i="2661" s="1"/>
  <c r="A1017" i="2661"/>
  <c r="D1017" i="2661" s="1"/>
  <c r="A1018" i="2661"/>
  <c r="D1018" i="2661" s="1"/>
  <c r="A1019" i="2661"/>
  <c r="D1019" i="2661" s="1"/>
  <c r="A1020" i="2661"/>
  <c r="D1020" i="2661" s="1"/>
  <c r="A1021" i="2661"/>
  <c r="D1021" i="2661" s="1"/>
  <c r="A1022" i="2661"/>
  <c r="D1022" i="2661" s="1"/>
  <c r="A1023" i="2661"/>
  <c r="D1023" i="2661" s="1"/>
  <c r="A1024" i="2661"/>
  <c r="D1024" i="2661" s="1"/>
  <c r="A1025" i="2661"/>
  <c r="D1025" i="2661" s="1"/>
  <c r="A1026" i="2661"/>
  <c r="D1026" i="2661" s="1"/>
  <c r="A1027" i="2661"/>
  <c r="D1027" i="2661" s="1"/>
  <c r="A1028" i="2661"/>
  <c r="D1028" i="2661" s="1"/>
  <c r="A1029" i="2661"/>
  <c r="D1029" i="2661" s="1"/>
  <c r="A1030" i="2661"/>
  <c r="D1030" i="2661" s="1"/>
  <c r="A1031" i="2661"/>
  <c r="D1031" i="2661" s="1"/>
  <c r="A1032" i="2661"/>
  <c r="D1032" i="2661" s="1"/>
  <c r="A1033" i="2661"/>
  <c r="D1033" i="2661" s="1"/>
  <c r="A1034" i="2661"/>
  <c r="D1034" i="2661" s="1"/>
  <c r="A1035" i="2661"/>
  <c r="D1035" i="2661" s="1"/>
  <c r="A1036" i="2661"/>
  <c r="D1036" i="2661" s="1"/>
  <c r="A1037" i="2661"/>
  <c r="D1037" i="2661" s="1"/>
  <c r="A1038" i="2661"/>
  <c r="D1038" i="2661" s="1"/>
  <c r="A1039" i="2661"/>
  <c r="D1039" i="2661" s="1"/>
  <c r="A1040" i="2661"/>
  <c r="D1040" i="2661" s="1"/>
  <c r="A1041" i="2661"/>
  <c r="D1041" i="2661" s="1"/>
  <c r="A1042" i="2661"/>
  <c r="D1042" i="2661" s="1"/>
  <c r="A1043" i="2661"/>
  <c r="D1043" i="2661" s="1"/>
  <c r="A1044" i="2661"/>
  <c r="D1044" i="2661" s="1"/>
  <c r="A1045" i="2661"/>
  <c r="D1045" i="2661" s="1"/>
  <c r="A1046" i="2661"/>
  <c r="D1046" i="2661" s="1"/>
  <c r="A1047" i="2661"/>
  <c r="D1047" i="2661" s="1"/>
  <c r="A1048" i="2661"/>
  <c r="D1048" i="2661" s="1"/>
  <c r="A1049" i="2661"/>
  <c r="D1049" i="2661" s="1"/>
  <c r="A1050" i="2661"/>
  <c r="D1050" i="2661" s="1"/>
  <c r="A1051" i="2661"/>
  <c r="D1051" i="2661" s="1"/>
  <c r="A1052" i="2661"/>
  <c r="D1052" i="2661" s="1"/>
  <c r="A1053" i="2661"/>
  <c r="D1053" i="2661" s="1"/>
  <c r="A1054" i="2661"/>
  <c r="D1054" i="2661" s="1"/>
  <c r="A1055" i="2661"/>
  <c r="D1055" i="2661" s="1"/>
  <c r="A1056" i="2661"/>
  <c r="D1056" i="2661" s="1"/>
  <c r="A1057" i="2661"/>
  <c r="D1057" i="2661" s="1"/>
  <c r="A1058" i="2661"/>
  <c r="D1058" i="2661" s="1"/>
  <c r="A1059" i="2661"/>
  <c r="D1059" i="2661" s="1"/>
  <c r="A1060" i="2661"/>
  <c r="D1060" i="2661" s="1"/>
  <c r="A1061" i="2661"/>
  <c r="D1061" i="2661" s="1"/>
  <c r="A1062" i="2661"/>
  <c r="D1062" i="2661" s="1"/>
  <c r="A1063" i="2661"/>
  <c r="D1063" i="2661" s="1"/>
  <c r="A1064" i="2661"/>
  <c r="D1064" i="2661" s="1"/>
  <c r="A1065" i="2661"/>
  <c r="D1065" i="2661" s="1"/>
  <c r="A1066" i="2661"/>
  <c r="D1066" i="2661" s="1"/>
  <c r="A1067" i="2661"/>
  <c r="D1067" i="2661" s="1"/>
  <c r="A1068" i="2661"/>
  <c r="D1068" i="2661" s="1"/>
  <c r="A1069" i="2661"/>
  <c r="D1069" i="2661" s="1"/>
  <c r="A1070" i="2661"/>
  <c r="D1070" i="2661" s="1"/>
  <c r="A1071" i="2661"/>
  <c r="D1071" i="2661" s="1"/>
  <c r="A1072" i="2661"/>
  <c r="D1072" i="2661" s="1"/>
  <c r="A1073" i="2661"/>
  <c r="D1073" i="2661" s="1"/>
  <c r="A1074" i="2661"/>
  <c r="D1074" i="2661" s="1"/>
  <c r="A1075" i="2661"/>
  <c r="D1075" i="2661" s="1"/>
  <c r="A1076" i="2661"/>
  <c r="D1076" i="2661" s="1"/>
  <c r="A1077" i="2661"/>
  <c r="D1077" i="2661" s="1"/>
  <c r="A1078" i="2661"/>
  <c r="D1078" i="2661" s="1"/>
  <c r="A1079" i="2661"/>
  <c r="D1079" i="2661" s="1"/>
  <c r="A1080" i="2661"/>
  <c r="D1080" i="2661" s="1"/>
  <c r="A1081" i="2661"/>
  <c r="D1081" i="2661" s="1"/>
  <c r="A1082" i="2661"/>
  <c r="D1082" i="2661" s="1"/>
  <c r="A1083" i="2661"/>
  <c r="D1083" i="2661" s="1"/>
  <c r="A1084" i="2661"/>
  <c r="D1084" i="2661" s="1"/>
  <c r="A1085" i="2661"/>
  <c r="D1085" i="2661" s="1"/>
  <c r="A1086" i="2661"/>
  <c r="D1086" i="2661" s="1"/>
  <c r="A1087" i="2661"/>
  <c r="D1087" i="2661" s="1"/>
  <c r="A1088" i="2661"/>
  <c r="D1088" i="2661" s="1"/>
  <c r="A1089" i="2661"/>
  <c r="D1089" i="2661" s="1"/>
  <c r="A1090" i="2661"/>
  <c r="D1090" i="2661" s="1"/>
  <c r="A1091" i="2661"/>
  <c r="D1091" i="2661" s="1"/>
  <c r="A1092" i="2661"/>
  <c r="D1092" i="2661" s="1"/>
  <c r="A1093" i="2661"/>
  <c r="D1093" i="2661" s="1"/>
  <c r="A1094" i="2661"/>
  <c r="D1094" i="2661" s="1"/>
  <c r="A1095" i="2661"/>
  <c r="D1095" i="2661" s="1"/>
  <c r="A1096" i="2661"/>
  <c r="D1096" i="2661" s="1"/>
  <c r="A1097" i="2661"/>
  <c r="D1097" i="2661" s="1"/>
  <c r="A1098" i="2661"/>
  <c r="D1098" i="2661" s="1"/>
  <c r="A1099" i="2661"/>
  <c r="D1099" i="2661" s="1"/>
  <c r="A1100" i="2661"/>
  <c r="D1100" i="2661" s="1"/>
  <c r="A1101" i="2661"/>
  <c r="D1101" i="2661" s="1"/>
  <c r="A1102" i="2661"/>
  <c r="D1102" i="2661" s="1"/>
  <c r="A1103" i="2661"/>
  <c r="D1103" i="2661" s="1"/>
  <c r="A1104" i="2661"/>
  <c r="D1104" i="2661" s="1"/>
  <c r="A1105" i="2661"/>
  <c r="D1105" i="2661" s="1"/>
  <c r="A1106" i="2661"/>
  <c r="D1106" i="2661" s="1"/>
  <c r="A1107" i="2661"/>
  <c r="D1107" i="2661" s="1"/>
  <c r="A1108" i="2661"/>
  <c r="D1108" i="2661" s="1"/>
  <c r="A1109" i="2661"/>
  <c r="D1109" i="2661" s="1"/>
  <c r="A1110" i="2661"/>
  <c r="D1110" i="2661" s="1"/>
  <c r="A1111" i="2661"/>
  <c r="D1111" i="2661" s="1"/>
  <c r="A1112" i="2661"/>
  <c r="D1112" i="2661" s="1"/>
  <c r="A1113" i="2661"/>
  <c r="D1113" i="2661" s="1"/>
  <c r="A1114" i="2661"/>
  <c r="D1114" i="2661" s="1"/>
  <c r="A1115" i="2661"/>
  <c r="D1115" i="2661" s="1"/>
  <c r="A1116" i="2661"/>
  <c r="D1116" i="2661" s="1"/>
  <c r="A1117" i="2661"/>
  <c r="D1117" i="2661" s="1"/>
  <c r="A1118" i="2661"/>
  <c r="D1118" i="2661" s="1"/>
  <c r="A1119" i="2661"/>
  <c r="D1119" i="2661" s="1"/>
  <c r="A1120" i="2661"/>
  <c r="D1120" i="2661" s="1"/>
  <c r="A1121" i="2661"/>
  <c r="D1121" i="2661" s="1"/>
  <c r="A1122" i="2661"/>
  <c r="D1122" i="2661" s="1"/>
  <c r="A1123" i="2661"/>
  <c r="D1123" i="2661" s="1"/>
  <c r="A1124" i="2661"/>
  <c r="D1124" i="2661" s="1"/>
  <c r="A1125" i="2661"/>
  <c r="D1125" i="2661" s="1"/>
  <c r="A1126" i="2661"/>
  <c r="D1126" i="2661" s="1"/>
  <c r="A1127" i="2661"/>
  <c r="D1127" i="2661" s="1"/>
  <c r="A1128" i="2661"/>
  <c r="D1128" i="2661" s="1"/>
  <c r="A1129" i="2661"/>
  <c r="D1129" i="2661" s="1"/>
  <c r="A1130" i="2661"/>
  <c r="D1130" i="2661" s="1"/>
  <c r="A1131" i="2661"/>
  <c r="D1131" i="2661" s="1"/>
  <c r="A1132" i="2661"/>
  <c r="D1132" i="2661" s="1"/>
  <c r="A1133" i="2661"/>
  <c r="D1133" i="2661" s="1"/>
  <c r="A1134" i="2661"/>
  <c r="D1134" i="2661" s="1"/>
  <c r="A1135" i="2661"/>
  <c r="D1135" i="2661" s="1"/>
  <c r="A1136" i="2661"/>
  <c r="D1136" i="2661" s="1"/>
  <c r="A1137" i="2661"/>
  <c r="D1137" i="2661" s="1"/>
  <c r="A1138" i="2661"/>
  <c r="D1138" i="2661" s="1"/>
  <c r="A1139" i="2661"/>
  <c r="D1139" i="2661" s="1"/>
  <c r="A1140" i="2661"/>
  <c r="D1140" i="2661" s="1"/>
  <c r="A1141" i="2661"/>
  <c r="D1141" i="2661" s="1"/>
  <c r="A1142" i="2661"/>
  <c r="D1142" i="2661" s="1"/>
  <c r="A1143" i="2661"/>
  <c r="D1143" i="2661" s="1"/>
  <c r="A1144" i="2661"/>
  <c r="D1144" i="2661" s="1"/>
  <c r="A1145" i="2661"/>
  <c r="D1145" i="2661" s="1"/>
  <c r="A1146" i="2661"/>
  <c r="D1146" i="2661" s="1"/>
  <c r="A1147" i="2661"/>
  <c r="D1147" i="2661" s="1"/>
  <c r="A1148" i="2661"/>
  <c r="D1148" i="2661" s="1"/>
  <c r="A1149" i="2661"/>
  <c r="D1149" i="2661" s="1"/>
  <c r="A1150" i="2661"/>
  <c r="D1150" i="2661" s="1"/>
  <c r="A1151" i="2661"/>
  <c r="D1151" i="2661" s="1"/>
  <c r="A1152" i="2661"/>
  <c r="D1152" i="2661" s="1"/>
  <c r="A1153" i="2661"/>
  <c r="D1153" i="2661" s="1"/>
  <c r="A1154" i="2661"/>
  <c r="D1154" i="2661" s="1"/>
  <c r="A1155" i="2661"/>
  <c r="D1155" i="2661" s="1"/>
  <c r="A1156" i="2661"/>
  <c r="D1156" i="2661" s="1"/>
  <c r="A1157" i="2661"/>
  <c r="D1157" i="2661" s="1"/>
  <c r="A1158" i="2661"/>
  <c r="D1158" i="2661" s="1"/>
  <c r="A1159" i="2661"/>
  <c r="D1159" i="2661" s="1"/>
  <c r="A1160" i="2661"/>
  <c r="D1160" i="2661" s="1"/>
  <c r="A1161" i="2661"/>
  <c r="D1161" i="2661" s="1"/>
  <c r="A1162" i="2661"/>
  <c r="D1162" i="2661" s="1"/>
  <c r="A1163" i="2661"/>
  <c r="D1163" i="2661" s="1"/>
  <c r="A1164" i="2661"/>
  <c r="D1164" i="2661" s="1"/>
  <c r="A1165" i="2661"/>
  <c r="D1165" i="2661" s="1"/>
  <c r="A1166" i="2661"/>
  <c r="D1166" i="2661" s="1"/>
  <c r="A1167" i="2661"/>
  <c r="D1167" i="2661" s="1"/>
  <c r="A1168" i="2661"/>
  <c r="D1168" i="2661" s="1"/>
  <c r="A1169" i="2661"/>
  <c r="D1169" i="2661" s="1"/>
  <c r="A1170" i="2661"/>
  <c r="D1170" i="2661" s="1"/>
  <c r="A1171" i="2661"/>
  <c r="D1171" i="2661" s="1"/>
  <c r="A1172" i="2661"/>
  <c r="D1172" i="2661" s="1"/>
  <c r="A1173" i="2661"/>
  <c r="D1173" i="2661" s="1"/>
  <c r="A1174" i="2661"/>
  <c r="D1174" i="2661" s="1"/>
  <c r="A1175" i="2661"/>
  <c r="D1175" i="2661" s="1"/>
  <c r="A1176" i="2661"/>
  <c r="D1176" i="2661" s="1"/>
  <c r="A1177" i="2661"/>
  <c r="D1177" i="2661" s="1"/>
  <c r="A1178" i="2661"/>
  <c r="D1178" i="2661" s="1"/>
  <c r="A1179" i="2661"/>
  <c r="D1179" i="2661" s="1"/>
  <c r="A1180" i="2661"/>
  <c r="D1180" i="2661" s="1"/>
  <c r="A1181" i="2661"/>
  <c r="D1181" i="2661" s="1"/>
  <c r="A1182" i="2661"/>
  <c r="D1182" i="2661" s="1"/>
  <c r="A1183" i="2661"/>
  <c r="D1183" i="2661" s="1"/>
  <c r="A1184" i="2661"/>
  <c r="D1184" i="2661" s="1"/>
  <c r="A1185" i="2661"/>
  <c r="D1185" i="2661" s="1"/>
  <c r="A1186" i="2661"/>
  <c r="D1186" i="2661" s="1"/>
  <c r="A1187" i="2661"/>
  <c r="D1187" i="2661" s="1"/>
  <c r="A1188" i="2661"/>
  <c r="D1188" i="2661" s="1"/>
  <c r="A1189" i="2661"/>
  <c r="D1189" i="2661" s="1"/>
  <c r="A1190" i="2661"/>
  <c r="D1190" i="2661" s="1"/>
  <c r="A1191" i="2661"/>
  <c r="D1191" i="2661" s="1"/>
  <c r="A1192" i="2661"/>
  <c r="D1192" i="2661" s="1"/>
  <c r="A1193" i="2661"/>
  <c r="D1193" i="2661" s="1"/>
  <c r="A1194" i="2661"/>
  <c r="D1194" i="2661" s="1"/>
  <c r="A1195" i="2661"/>
  <c r="D1195" i="2661" s="1"/>
  <c r="A1196" i="2661"/>
  <c r="D1196" i="2661" s="1"/>
  <c r="A1197" i="2661"/>
  <c r="D1197" i="2661" s="1"/>
  <c r="A1198" i="2661"/>
  <c r="D1198" i="2661" s="1"/>
  <c r="A1199" i="2661"/>
  <c r="D1199" i="2661" s="1"/>
  <c r="A1200" i="2661"/>
  <c r="D1200" i="2661" s="1"/>
  <c r="A1201" i="2661"/>
  <c r="D1201" i="2661" s="1"/>
  <c r="A1202" i="2661"/>
  <c r="D1202" i="2661" s="1"/>
  <c r="A1203" i="2661"/>
  <c r="D1203" i="2661" s="1"/>
  <c r="A1204" i="2661"/>
  <c r="D1204" i="2661" s="1"/>
  <c r="A1205" i="2661"/>
  <c r="D1205" i="2661" s="1"/>
  <c r="A1206" i="2661"/>
  <c r="D1206" i="2661" s="1"/>
  <c r="A1207" i="2661"/>
  <c r="D1207" i="2661" s="1"/>
  <c r="A1208" i="2661"/>
  <c r="D1208" i="2661" s="1"/>
  <c r="A1209" i="2661"/>
  <c r="D1209" i="2661" s="1"/>
  <c r="A1210" i="2661"/>
  <c r="D1210" i="2661" s="1"/>
  <c r="A1211" i="2661"/>
  <c r="D1211" i="2661" s="1"/>
  <c r="A1212" i="2661"/>
  <c r="D1212" i="2661" s="1"/>
  <c r="A1213" i="2661"/>
  <c r="D1213" i="2661" s="1"/>
  <c r="A1214" i="2661"/>
  <c r="D1214" i="2661" s="1"/>
  <c r="A1215" i="2661"/>
  <c r="D1215" i="2661" s="1"/>
  <c r="A1216" i="2661"/>
  <c r="D1216" i="2661" s="1"/>
  <c r="A1217" i="2661"/>
  <c r="D1217" i="2661" s="1"/>
  <c r="A1218" i="2661"/>
  <c r="D1218" i="2661" s="1"/>
  <c r="A1219" i="2661"/>
  <c r="D1219" i="2661" s="1"/>
  <c r="A1220" i="2661"/>
  <c r="D1220" i="2661" s="1"/>
  <c r="A1221" i="2661"/>
  <c r="D1221" i="2661" s="1"/>
  <c r="A1222" i="2661"/>
  <c r="D1222" i="2661" s="1"/>
  <c r="A1223" i="2661"/>
  <c r="D1223" i="2661" s="1"/>
  <c r="A1224" i="2661"/>
  <c r="D1224" i="2661" s="1"/>
  <c r="A1225" i="2661"/>
  <c r="D1225" i="2661" s="1"/>
  <c r="A1226" i="2661"/>
  <c r="D1226" i="2661" s="1"/>
  <c r="A1227" i="2661"/>
  <c r="D1227" i="2661" s="1"/>
  <c r="A1228" i="2661"/>
  <c r="D1228" i="2661" s="1"/>
  <c r="A1229" i="2661"/>
  <c r="D1229" i="2661" s="1"/>
  <c r="A1230" i="2661"/>
  <c r="D1230" i="2661" s="1"/>
  <c r="A1231" i="2661"/>
  <c r="D1231" i="2661" s="1"/>
  <c r="A1232" i="2661"/>
  <c r="D1232" i="2661" s="1"/>
  <c r="A1233" i="2661"/>
  <c r="D1233" i="2661" s="1"/>
  <c r="A1234" i="2661"/>
  <c r="D1234" i="2661" s="1"/>
  <c r="A1235" i="2661"/>
  <c r="D1235" i="2661" s="1"/>
  <c r="A1236" i="2661"/>
  <c r="D1236" i="2661" s="1"/>
  <c r="A1237" i="2661"/>
  <c r="D1237" i="2661" s="1"/>
  <c r="A1238" i="2661"/>
  <c r="D1238" i="2661" s="1"/>
  <c r="A1239" i="2661"/>
  <c r="D1239" i="2661" s="1"/>
  <c r="A1240" i="2661"/>
  <c r="D1240" i="2661" s="1"/>
  <c r="A1241" i="2661"/>
  <c r="D1241" i="2661" s="1"/>
  <c r="A1242" i="2661"/>
  <c r="D1242" i="2661" s="1"/>
  <c r="A1243" i="2661"/>
  <c r="D1243" i="2661" s="1"/>
  <c r="A1244" i="2661"/>
  <c r="D1244" i="2661" s="1"/>
  <c r="A1245" i="2661"/>
  <c r="D1245" i="2661" s="1"/>
  <c r="A1246" i="2661"/>
  <c r="D1246" i="2661" s="1"/>
  <c r="A1247" i="2661"/>
  <c r="D1247" i="2661" s="1"/>
  <c r="A1248" i="2661"/>
  <c r="D1248" i="2661" s="1"/>
  <c r="A1249" i="2661"/>
  <c r="D1249" i="2661" s="1"/>
  <c r="A1250" i="2661"/>
  <c r="D1250" i="2661" s="1"/>
  <c r="A1251" i="2661"/>
  <c r="D1251" i="2661" s="1"/>
  <c r="A1252" i="2661"/>
  <c r="D1252" i="2661" s="1"/>
  <c r="A1253" i="2661"/>
  <c r="D1253" i="2661" s="1"/>
  <c r="A1254" i="2661"/>
  <c r="D1254" i="2661" s="1"/>
  <c r="A1255" i="2661"/>
  <c r="D1255" i="2661" s="1"/>
  <c r="A1256" i="2661"/>
  <c r="D1256" i="2661" s="1"/>
  <c r="A1257" i="2661"/>
  <c r="D1257" i="2661" s="1"/>
  <c r="A1258" i="2661"/>
  <c r="D1258" i="2661" s="1"/>
  <c r="A1259" i="2661"/>
  <c r="D1259" i="2661" s="1"/>
  <c r="A1260" i="2661"/>
  <c r="D1260" i="2661" s="1"/>
  <c r="A1261" i="2661"/>
  <c r="D1261" i="2661" s="1"/>
  <c r="A1262" i="2661"/>
  <c r="D1262" i="2661" s="1"/>
  <c r="A1263" i="2661"/>
  <c r="D1263" i="2661" s="1"/>
  <c r="A1264" i="2661"/>
  <c r="D1264" i="2661" s="1"/>
  <c r="A1265" i="2661"/>
  <c r="D1265" i="2661" s="1"/>
  <c r="A1266" i="2661"/>
  <c r="D1266" i="2661" s="1"/>
  <c r="A1267" i="2661"/>
  <c r="D1267" i="2661" s="1"/>
  <c r="A1268" i="2661"/>
  <c r="D1268" i="2661" s="1"/>
  <c r="A1269" i="2661"/>
  <c r="D1269" i="2661" s="1"/>
  <c r="A1270" i="2661"/>
  <c r="D1270" i="2661" s="1"/>
  <c r="A1271" i="2661"/>
  <c r="D1271" i="2661" s="1"/>
  <c r="A1272" i="2661"/>
  <c r="D1272" i="2661" s="1"/>
  <c r="A1273" i="2661"/>
  <c r="D1273" i="2661" s="1"/>
  <c r="A1274" i="2661"/>
  <c r="D1274" i="2661" s="1"/>
  <c r="A1275" i="2661"/>
  <c r="D1275" i="2661" s="1"/>
  <c r="A1276" i="2661"/>
  <c r="D1276" i="2661" s="1"/>
  <c r="A1277" i="2661"/>
  <c r="D1277" i="2661" s="1"/>
  <c r="A1278" i="2661"/>
  <c r="D1278" i="2661" s="1"/>
  <c r="A1279" i="2661"/>
  <c r="D1279" i="2661" s="1"/>
  <c r="A1280" i="2661"/>
  <c r="D1280" i="2661" s="1"/>
  <c r="A1281" i="2661"/>
  <c r="D1281" i="2661" s="1"/>
  <c r="A1282" i="2661"/>
  <c r="D1282" i="2661" s="1"/>
  <c r="A1283" i="2661"/>
  <c r="D1283" i="2661" s="1"/>
  <c r="A1284" i="2661"/>
  <c r="D1284" i="2661" s="1"/>
  <c r="A1285" i="2661"/>
  <c r="D1285" i="2661" s="1"/>
  <c r="A1286" i="2661"/>
  <c r="D1286" i="2661" s="1"/>
  <c r="A1287" i="2661"/>
  <c r="D1287" i="2661" s="1"/>
  <c r="A1288" i="2661"/>
  <c r="D1288" i="2661" s="1"/>
  <c r="A1289" i="2661"/>
  <c r="D1289" i="2661" s="1"/>
  <c r="A1290" i="2661"/>
  <c r="D1290" i="2661" s="1"/>
  <c r="A1291" i="2661"/>
  <c r="D1291" i="2661" s="1"/>
  <c r="A1292" i="2661"/>
  <c r="D1292" i="2661" s="1"/>
  <c r="A1293" i="2661"/>
  <c r="D1293" i="2661" s="1"/>
  <c r="A1294" i="2661"/>
  <c r="D1294" i="2661" s="1"/>
  <c r="A1295" i="2661"/>
  <c r="D1295" i="2661" s="1"/>
  <c r="A1296" i="2661"/>
  <c r="D1296" i="2661" s="1"/>
  <c r="A1297" i="2661"/>
  <c r="D1297" i="2661" s="1"/>
  <c r="A1298" i="2661"/>
  <c r="D1298" i="2661" s="1"/>
  <c r="A1299" i="2661"/>
  <c r="D1299" i="2661" s="1"/>
  <c r="A1300" i="2661"/>
  <c r="D1300" i="2661" s="1"/>
  <c r="A1301" i="2661"/>
  <c r="D1301" i="2661" s="1"/>
  <c r="A1302" i="2661"/>
  <c r="D1302" i="2661" s="1"/>
  <c r="A1303" i="2661"/>
  <c r="D1303" i="2661" s="1"/>
  <c r="A1304" i="2661"/>
  <c r="D1304" i="2661" s="1"/>
  <c r="A1305" i="2661"/>
  <c r="D1305" i="2661" s="1"/>
  <c r="A1306" i="2661"/>
  <c r="D1306" i="2661" s="1"/>
  <c r="A1307" i="2661"/>
  <c r="D1307" i="2661" s="1"/>
  <c r="A1308" i="2661"/>
  <c r="D1308" i="2661" s="1"/>
  <c r="A1309" i="2661"/>
  <c r="D1309" i="2661" s="1"/>
  <c r="A1310" i="2661"/>
  <c r="D1310" i="2661" s="1"/>
  <c r="A1311" i="2661"/>
  <c r="D1311" i="2661" s="1"/>
  <c r="A1312" i="2661"/>
  <c r="D1312" i="2661" s="1"/>
  <c r="A1313" i="2661"/>
  <c r="D1313" i="2661" s="1"/>
  <c r="A1314" i="2661"/>
  <c r="D1314" i="2661" s="1"/>
  <c r="A1315" i="2661"/>
  <c r="D1315" i="2661" s="1"/>
  <c r="A1316" i="2661"/>
  <c r="D1316" i="2661" s="1"/>
  <c r="A1317" i="2661"/>
  <c r="D1317" i="2661" s="1"/>
  <c r="A1318" i="2661"/>
  <c r="D1318" i="2661" s="1"/>
  <c r="A1319" i="2661"/>
  <c r="D1319" i="2661" s="1"/>
  <c r="A1320" i="2661"/>
  <c r="D1320" i="2661" s="1"/>
  <c r="A1321" i="2661"/>
  <c r="D1321" i="2661" s="1"/>
  <c r="A1322" i="2661"/>
  <c r="D1322" i="2661" s="1"/>
  <c r="A1323" i="2661"/>
  <c r="D1323" i="2661" s="1"/>
  <c r="A1324" i="2661"/>
  <c r="D1324" i="2661" s="1"/>
  <c r="A1325" i="2661"/>
  <c r="D1325" i="2661" s="1"/>
  <c r="A1326" i="2661"/>
  <c r="D1326" i="2661" s="1"/>
  <c r="A1327" i="2661"/>
  <c r="D1327" i="2661" s="1"/>
  <c r="A1328" i="2661"/>
  <c r="D1328" i="2661" s="1"/>
  <c r="A1329" i="2661"/>
  <c r="D1329" i="2661" s="1"/>
  <c r="A1330" i="2661"/>
  <c r="D1330" i="2661" s="1"/>
  <c r="A1331" i="2661"/>
  <c r="D1331" i="2661" s="1"/>
  <c r="A1332" i="2661"/>
  <c r="D1332" i="2661" s="1"/>
  <c r="A1333" i="2661"/>
  <c r="D1333" i="2661" s="1"/>
  <c r="A1334" i="2661"/>
  <c r="D1334" i="2661" s="1"/>
  <c r="A1335" i="2661"/>
  <c r="D1335" i="2661" s="1"/>
  <c r="A1336" i="2661"/>
  <c r="D1336" i="2661" s="1"/>
  <c r="A1337" i="2661"/>
  <c r="D1337" i="2661" s="1"/>
  <c r="A1338" i="2661"/>
  <c r="D1338" i="2661" s="1"/>
  <c r="A1339" i="2661"/>
  <c r="D1339" i="2661" s="1"/>
  <c r="A1340" i="2661"/>
  <c r="D1340" i="2661" s="1"/>
  <c r="A1341" i="2661"/>
  <c r="D1341" i="2661" s="1"/>
  <c r="A1342" i="2661"/>
  <c r="D1342" i="2661" s="1"/>
  <c r="A1343" i="2661"/>
  <c r="D1343" i="2661" s="1"/>
  <c r="A1344" i="2661"/>
  <c r="D1344" i="2661" s="1"/>
  <c r="A1345" i="2661"/>
  <c r="D1345" i="2661" s="1"/>
  <c r="A1346" i="2661"/>
  <c r="D1346" i="2661" s="1"/>
  <c r="A1347" i="2661"/>
  <c r="D1347" i="2661" s="1"/>
  <c r="A1348" i="2661"/>
  <c r="D1348" i="2661" s="1"/>
  <c r="A1349" i="2661"/>
  <c r="D1349" i="2661" s="1"/>
  <c r="A1350" i="2661"/>
  <c r="D1350" i="2661" s="1"/>
  <c r="A1351" i="2661"/>
  <c r="D1351" i="2661" s="1"/>
  <c r="A1352" i="2661"/>
  <c r="D1352" i="2661" s="1"/>
  <c r="A1353" i="2661"/>
  <c r="D1353" i="2661" s="1"/>
  <c r="A1354" i="2661"/>
  <c r="D1354" i="2661" s="1"/>
  <c r="A1355" i="2661"/>
  <c r="D1355" i="2661" s="1"/>
  <c r="A1356" i="2661"/>
  <c r="D1356" i="2661" s="1"/>
  <c r="A1357" i="2661"/>
  <c r="D1357" i="2661" s="1"/>
  <c r="A1358" i="2661"/>
  <c r="D1358" i="2661" s="1"/>
  <c r="A1359" i="2661"/>
  <c r="D1359" i="2661" s="1"/>
  <c r="A1360" i="2661"/>
  <c r="D1360" i="2661" s="1"/>
  <c r="A1361" i="2661"/>
  <c r="D1361" i="2661" s="1"/>
  <c r="A1362" i="2661"/>
  <c r="D1362" i="2661" s="1"/>
  <c r="A1363" i="2661"/>
  <c r="D1363" i="2661" s="1"/>
  <c r="A1364" i="2661"/>
  <c r="D1364" i="2661" s="1"/>
  <c r="A1365" i="2661"/>
  <c r="D1365" i="2661" s="1"/>
  <c r="A1366" i="2661"/>
  <c r="D1366" i="2661" s="1"/>
  <c r="A1367" i="2661"/>
  <c r="D1367" i="2661" s="1"/>
  <c r="A1368" i="2661"/>
  <c r="D1368" i="2661" s="1"/>
  <c r="A1369" i="2661"/>
  <c r="D1369" i="2661" s="1"/>
  <c r="A1370" i="2661"/>
  <c r="D1370" i="2661" s="1"/>
  <c r="A1371" i="2661"/>
  <c r="D1371" i="2661" s="1"/>
  <c r="A1372" i="2661"/>
  <c r="D1372" i="2661" s="1"/>
  <c r="A1373" i="2661"/>
  <c r="D1373" i="2661" s="1"/>
  <c r="A1374" i="2661"/>
  <c r="D1374" i="2661" s="1"/>
  <c r="A1375" i="2661"/>
  <c r="D1375" i="2661" s="1"/>
  <c r="A1376" i="2661"/>
  <c r="D1376" i="2661" s="1"/>
  <c r="A1377" i="2661"/>
  <c r="D1377" i="2661" s="1"/>
  <c r="A1378" i="2661"/>
  <c r="D1378" i="2661" s="1"/>
  <c r="A1379" i="2661"/>
  <c r="D1379" i="2661" s="1"/>
  <c r="A1380" i="2661"/>
  <c r="D1380" i="2661" s="1"/>
  <c r="A1381" i="2661"/>
  <c r="D1381" i="2661" s="1"/>
  <c r="A1382" i="2661"/>
  <c r="D1382" i="2661" s="1"/>
  <c r="A1383" i="2661"/>
  <c r="D1383" i="2661" s="1"/>
  <c r="A1384" i="2661"/>
  <c r="D1384" i="2661" s="1"/>
  <c r="A1385" i="2661"/>
  <c r="D1385" i="2661" s="1"/>
  <c r="A1386" i="2661"/>
  <c r="D1386" i="2661" s="1"/>
  <c r="A1387" i="2661"/>
  <c r="D1387" i="2661" s="1"/>
  <c r="A1388" i="2661"/>
  <c r="D1388" i="2661" s="1"/>
  <c r="A1389" i="2661"/>
  <c r="D1389" i="2661" s="1"/>
  <c r="A1390" i="2661"/>
  <c r="D1390" i="2661" s="1"/>
  <c r="A1391" i="2661"/>
  <c r="D1391" i="2661" s="1"/>
  <c r="A1392" i="2661"/>
  <c r="D1392" i="2661" s="1"/>
  <c r="A1393" i="2661"/>
  <c r="D1393" i="2661" s="1"/>
  <c r="A1394" i="2661"/>
  <c r="D1394" i="2661" s="1"/>
  <c r="A1395" i="2661"/>
  <c r="D1395" i="2661" s="1"/>
  <c r="A1396" i="2661"/>
  <c r="D1396" i="2661" s="1"/>
  <c r="A1397" i="2661"/>
  <c r="D1397" i="2661" s="1"/>
  <c r="A1398" i="2661"/>
  <c r="D1398" i="2661" s="1"/>
  <c r="A1399" i="2661"/>
  <c r="D1399" i="2661" s="1"/>
  <c r="A1400" i="2661"/>
  <c r="D1400" i="2661" s="1"/>
  <c r="A1401" i="2661"/>
  <c r="D1401" i="2661" s="1"/>
  <c r="A1402" i="2661"/>
  <c r="D1402" i="2661" s="1"/>
  <c r="A1403" i="2661"/>
  <c r="D1403" i="2661" s="1"/>
  <c r="A1404" i="2661"/>
  <c r="D1404" i="2661" s="1"/>
  <c r="A1405" i="2661"/>
  <c r="D1405" i="2661" s="1"/>
  <c r="A1406" i="2661"/>
  <c r="D1406" i="2661" s="1"/>
  <c r="A1407" i="2661"/>
  <c r="D1407" i="2661" s="1"/>
  <c r="A1408" i="2661"/>
  <c r="D1408" i="2661" s="1"/>
  <c r="A1409" i="2661"/>
  <c r="D1409" i="2661" s="1"/>
  <c r="A1410" i="2661"/>
  <c r="D1410" i="2661" s="1"/>
  <c r="A1411" i="2661"/>
  <c r="D1411" i="2661" s="1"/>
  <c r="A1412" i="2661"/>
  <c r="D1412" i="2661" s="1"/>
  <c r="A1413" i="2661"/>
  <c r="D1413" i="2661" s="1"/>
  <c r="A1414" i="2661"/>
  <c r="D1414" i="2661" s="1"/>
  <c r="A1415" i="2661"/>
  <c r="D1415" i="2661" s="1"/>
  <c r="A1416" i="2661"/>
  <c r="D1416" i="2661" s="1"/>
  <c r="A1417" i="2661"/>
  <c r="D1417" i="2661" s="1"/>
  <c r="A1418" i="2661"/>
  <c r="D1418" i="2661" s="1"/>
  <c r="A1419" i="2661"/>
  <c r="D1419" i="2661" s="1"/>
  <c r="A1420" i="2661"/>
  <c r="D1420" i="2661" s="1"/>
  <c r="A1421" i="2661"/>
  <c r="D1421" i="2661" s="1"/>
  <c r="A1422" i="2661"/>
  <c r="D1422" i="2661" s="1"/>
  <c r="A1423" i="2661"/>
  <c r="D1423" i="2661" s="1"/>
  <c r="A1424" i="2661"/>
  <c r="D1424" i="2661" s="1"/>
  <c r="A1425" i="2661"/>
  <c r="D1425" i="2661" s="1"/>
  <c r="A1426" i="2661"/>
  <c r="D1426" i="2661" s="1"/>
  <c r="A1427" i="2661"/>
  <c r="D1427" i="2661" s="1"/>
  <c r="A1428" i="2661"/>
  <c r="D1428" i="2661" s="1"/>
  <c r="A1429" i="2661"/>
  <c r="D1429" i="2661" s="1"/>
  <c r="A1430" i="2661"/>
  <c r="D1430" i="2661" s="1"/>
  <c r="A1431" i="2661"/>
  <c r="D1431" i="2661" s="1"/>
  <c r="A1432" i="2661"/>
  <c r="D1432" i="2661" s="1"/>
  <c r="A1433" i="2661"/>
  <c r="D1433" i="2661" s="1"/>
  <c r="A1434" i="2661"/>
  <c r="D1434" i="2661" s="1"/>
  <c r="A1435" i="2661"/>
  <c r="D1435" i="2661" s="1"/>
  <c r="A1436" i="2661"/>
  <c r="D1436" i="2661" s="1"/>
  <c r="A1437" i="2661"/>
  <c r="D1437" i="2661" s="1"/>
  <c r="A1438" i="2661"/>
  <c r="D1438" i="2661" s="1"/>
  <c r="A1439" i="2661"/>
  <c r="D1439" i="2661" s="1"/>
  <c r="A1440" i="2661"/>
  <c r="D1440" i="2661" s="1"/>
  <c r="A1441" i="2661"/>
  <c r="D1441" i="2661" s="1"/>
  <c r="A1442" i="2661"/>
  <c r="D1442" i="2661" s="1"/>
  <c r="A1443" i="2661"/>
  <c r="D1443" i="2661" s="1"/>
  <c r="A1444" i="2661"/>
  <c r="D1444" i="2661" s="1"/>
  <c r="A1445" i="2661"/>
  <c r="D1445" i="2661" s="1"/>
  <c r="A1446" i="2661"/>
  <c r="D1446" i="2661" s="1"/>
  <c r="A1447" i="2661"/>
  <c r="D1447" i="2661" s="1"/>
  <c r="A1448" i="2661"/>
  <c r="D1448" i="2661" s="1"/>
  <c r="A1449" i="2661"/>
  <c r="D1449" i="2661" s="1"/>
  <c r="A1450" i="2661"/>
  <c r="D1450" i="2661" s="1"/>
  <c r="A1451" i="2661"/>
  <c r="D1451" i="2661" s="1"/>
  <c r="A1452" i="2661"/>
  <c r="D1452" i="2661" s="1"/>
  <c r="A1453" i="2661"/>
  <c r="D1453" i="2661" s="1"/>
  <c r="A1454" i="2661"/>
  <c r="D1454" i="2661" s="1"/>
  <c r="A1455" i="2661"/>
  <c r="D1455" i="2661" s="1"/>
  <c r="A1456" i="2661"/>
  <c r="D1456" i="2661" s="1"/>
  <c r="A1457" i="2661"/>
  <c r="D1457" i="2661" s="1"/>
  <c r="A1458" i="2661"/>
  <c r="D1458" i="2661" s="1"/>
  <c r="A1459" i="2661"/>
  <c r="D1459" i="2661" s="1"/>
  <c r="A1460" i="2661"/>
  <c r="D1460" i="2661" s="1"/>
  <c r="A1461" i="2661"/>
  <c r="D1461" i="2661" s="1"/>
  <c r="A1462" i="2661"/>
  <c r="D1462" i="2661" s="1"/>
  <c r="A1463" i="2661"/>
  <c r="D1463" i="2661" s="1"/>
  <c r="A1464" i="2661"/>
  <c r="D1464" i="2661" s="1"/>
  <c r="A1465" i="2661"/>
  <c r="D1465" i="2661" s="1"/>
  <c r="A1466" i="2661"/>
  <c r="D1466" i="2661" s="1"/>
  <c r="A1467" i="2661"/>
  <c r="D1467" i="2661" s="1"/>
  <c r="A1468" i="2661"/>
  <c r="D1468" i="2661" s="1"/>
  <c r="A1469" i="2661"/>
  <c r="D1469" i="2661" s="1"/>
  <c r="A1470" i="2661"/>
  <c r="D1470" i="2661" s="1"/>
  <c r="A1471" i="2661"/>
  <c r="D1471" i="2661" s="1"/>
  <c r="A1472" i="2661"/>
  <c r="D1472" i="2661" s="1"/>
  <c r="A1473" i="2661"/>
  <c r="D1473" i="2661" s="1"/>
  <c r="A1474" i="2661"/>
  <c r="D1474" i="2661" s="1"/>
  <c r="A1475" i="2661"/>
  <c r="D1475" i="2661" s="1"/>
  <c r="A1476" i="2661"/>
  <c r="D1476" i="2661" s="1"/>
  <c r="A1477" i="2661"/>
  <c r="D1477" i="2661" s="1"/>
  <c r="A1478" i="2661"/>
  <c r="D1478" i="2661" s="1"/>
  <c r="A1479" i="2661"/>
  <c r="D1479" i="2661" s="1"/>
  <c r="A1480" i="2661"/>
  <c r="D1480" i="2661" s="1"/>
  <c r="A1481" i="2661"/>
  <c r="D1481" i="2661" s="1"/>
  <c r="A1482" i="2661"/>
  <c r="D1482" i="2661" s="1"/>
  <c r="A1483" i="2661"/>
  <c r="D1483" i="2661" s="1"/>
  <c r="A1484" i="2661"/>
  <c r="D1484" i="2661" s="1"/>
  <c r="A1485" i="2661"/>
  <c r="D1485" i="2661" s="1"/>
  <c r="A1486" i="2661"/>
  <c r="D1486" i="2661" s="1"/>
  <c r="A1487" i="2661"/>
  <c r="D1487" i="2661" s="1"/>
  <c r="A1488" i="2661"/>
  <c r="D1488" i="2661" s="1"/>
  <c r="A1489" i="2661"/>
  <c r="D1489" i="2661" s="1"/>
  <c r="A1490" i="2661"/>
  <c r="D1490" i="2661" s="1"/>
  <c r="A1491" i="2661"/>
  <c r="D1491" i="2661" s="1"/>
  <c r="A1492" i="2661"/>
  <c r="D1492" i="2661" s="1"/>
  <c r="A1493" i="2661"/>
  <c r="D1493" i="2661" s="1"/>
  <c r="A1494" i="2661"/>
  <c r="D1494" i="2661" s="1"/>
  <c r="A1495" i="2661"/>
  <c r="D1495" i="2661" s="1"/>
  <c r="A1496" i="2661"/>
  <c r="D1496" i="2661" s="1"/>
  <c r="A1497" i="2661"/>
  <c r="D1497" i="2661" s="1"/>
  <c r="A1498" i="2661"/>
  <c r="D1498" i="2661" s="1"/>
  <c r="A1499" i="2661"/>
  <c r="D1499" i="2661" s="1"/>
  <c r="A1500" i="2661"/>
  <c r="D1500" i="2661" s="1"/>
  <c r="A1501" i="2661"/>
  <c r="D1501" i="2661" s="1"/>
  <c r="A1502" i="2661"/>
  <c r="D1502" i="2661" s="1"/>
  <c r="A1503" i="2661"/>
  <c r="D1503" i="2661" s="1"/>
  <c r="A1504" i="2661"/>
  <c r="D1504" i="2661" s="1"/>
  <c r="A1505" i="2661"/>
  <c r="D1505" i="2661" s="1"/>
  <c r="A1506" i="2661"/>
  <c r="D1506" i="2661" s="1"/>
  <c r="A1507" i="2661"/>
  <c r="D1507" i="2661" s="1"/>
  <c r="A1508" i="2661"/>
  <c r="D1508" i="2661" s="1"/>
  <c r="A1509" i="2661"/>
  <c r="D1509" i="2661" s="1"/>
  <c r="A1510" i="2661"/>
  <c r="D1510" i="2661" s="1"/>
  <c r="A1511" i="2661"/>
  <c r="D1511" i="2661" s="1"/>
  <c r="A1512" i="2661"/>
  <c r="D1512" i="2661" s="1"/>
  <c r="A1513" i="2661"/>
  <c r="D1513" i="2661" s="1"/>
  <c r="A1514" i="2661"/>
  <c r="D1514" i="2661" s="1"/>
  <c r="A1515" i="2661"/>
  <c r="D1515" i="2661" s="1"/>
  <c r="A1516" i="2661"/>
  <c r="D1516" i="2661" s="1"/>
  <c r="A1517" i="2661"/>
  <c r="D1517" i="2661" s="1"/>
  <c r="A1518" i="2661"/>
  <c r="D1518" i="2661" s="1"/>
  <c r="A1519" i="2661"/>
  <c r="D1519" i="2661" s="1"/>
  <c r="A1520" i="2661"/>
  <c r="D1520" i="2661" s="1"/>
  <c r="A1521" i="2661"/>
  <c r="D1521" i="2661" s="1"/>
  <c r="A1522" i="2661"/>
  <c r="D1522" i="2661" s="1"/>
  <c r="A1523" i="2661"/>
  <c r="D1523" i="2661" s="1"/>
  <c r="A1524" i="2661"/>
  <c r="D1524" i="2661" s="1"/>
  <c r="A1525" i="2661"/>
  <c r="D1525" i="2661" s="1"/>
  <c r="A1526" i="2661"/>
  <c r="D1526" i="2661" s="1"/>
  <c r="A1527" i="2661"/>
  <c r="D1527" i="2661" s="1"/>
  <c r="A1528" i="2661"/>
  <c r="D1528" i="2661" s="1"/>
  <c r="A1529" i="2661"/>
  <c r="D1529" i="2661" s="1"/>
  <c r="A1530" i="2661"/>
  <c r="D1530" i="2661" s="1"/>
  <c r="A1531" i="2661"/>
  <c r="D1531" i="2661" s="1"/>
  <c r="A1532" i="2661"/>
  <c r="D1532" i="2661" s="1"/>
  <c r="A1533" i="2661"/>
  <c r="D1533" i="2661" s="1"/>
  <c r="A1534" i="2661"/>
  <c r="D1534" i="2661" s="1"/>
  <c r="A1535" i="2661"/>
  <c r="D1535" i="2661" s="1"/>
  <c r="A1536" i="2661"/>
  <c r="D1536" i="2661" s="1"/>
  <c r="A1537" i="2661"/>
  <c r="D1537" i="2661" s="1"/>
  <c r="A1538" i="2661"/>
  <c r="D1538" i="2661" s="1"/>
  <c r="A1539" i="2661"/>
  <c r="D1539" i="2661" s="1"/>
  <c r="A1540" i="2661"/>
  <c r="D1540" i="2661" s="1"/>
  <c r="A1541" i="2661"/>
  <c r="D1541" i="2661" s="1"/>
  <c r="A1542" i="2661"/>
  <c r="D1542" i="2661" s="1"/>
  <c r="A1543" i="2661"/>
  <c r="D1543" i="2661" s="1"/>
  <c r="A1544" i="2661"/>
  <c r="D1544" i="2661" s="1"/>
  <c r="A1545" i="2661"/>
  <c r="D1545" i="2661" s="1"/>
  <c r="A1546" i="2661"/>
  <c r="D1546" i="2661" s="1"/>
  <c r="A1547" i="2661"/>
  <c r="D1547" i="2661" s="1"/>
  <c r="A1548" i="2661"/>
  <c r="D1548" i="2661" s="1"/>
  <c r="A1549" i="2661"/>
  <c r="D1549" i="2661" s="1"/>
  <c r="A1550" i="2661"/>
  <c r="D1550" i="2661" s="1"/>
  <c r="A1551" i="2661"/>
  <c r="D1551" i="2661" s="1"/>
  <c r="A1552" i="2661"/>
  <c r="D1552" i="2661" s="1"/>
  <c r="A1553" i="2661"/>
  <c r="D1553" i="2661" s="1"/>
  <c r="A1554" i="2661"/>
  <c r="D1554" i="2661" s="1"/>
  <c r="A1555" i="2661"/>
  <c r="D1555" i="2661" s="1"/>
  <c r="A1556" i="2661"/>
  <c r="D1556" i="2661" s="1"/>
  <c r="A1557" i="2661"/>
  <c r="D1557" i="2661" s="1"/>
  <c r="A1558" i="2661"/>
  <c r="D1558" i="2661" s="1"/>
  <c r="A1559" i="2661"/>
  <c r="D1559" i="2661" s="1"/>
  <c r="A1560" i="2661"/>
  <c r="D1560" i="2661" s="1"/>
  <c r="A1561" i="2661"/>
  <c r="D1561" i="2661" s="1"/>
  <c r="A1562" i="2661"/>
  <c r="D1562" i="2661" s="1"/>
  <c r="A1563" i="2661"/>
  <c r="D1563" i="2661" s="1"/>
  <c r="A1564" i="2661"/>
  <c r="D1564" i="2661" s="1"/>
  <c r="A1565" i="2661"/>
  <c r="D1565" i="2661" s="1"/>
  <c r="A1566" i="2661"/>
  <c r="D1566" i="2661" s="1"/>
  <c r="A1567" i="2661"/>
  <c r="D1567" i="2661" s="1"/>
  <c r="A1568" i="2661"/>
  <c r="D1568" i="2661" s="1"/>
  <c r="A1569" i="2661"/>
  <c r="D1569" i="2661" s="1"/>
  <c r="A1570" i="2661"/>
  <c r="D1570" i="2661" s="1"/>
  <c r="A1571" i="2661"/>
  <c r="D1571" i="2661" s="1"/>
  <c r="A1572" i="2661"/>
  <c r="D1572" i="2661" s="1"/>
  <c r="A1573" i="2661"/>
  <c r="D1573" i="2661" s="1"/>
  <c r="A1574" i="2661"/>
  <c r="D1574" i="2661" s="1"/>
  <c r="A1575" i="2661"/>
  <c r="D1575" i="2661" s="1"/>
  <c r="A1576" i="2661"/>
  <c r="D1576" i="2661" s="1"/>
  <c r="A1577" i="2661"/>
  <c r="D1577" i="2661" s="1"/>
  <c r="A1578" i="2661"/>
  <c r="D1578" i="2661" s="1"/>
  <c r="A1579" i="2661"/>
  <c r="D1579" i="2661" s="1"/>
  <c r="A1580" i="2661"/>
  <c r="D1580" i="2661" s="1"/>
  <c r="A1581" i="2661"/>
  <c r="D1581" i="2661" s="1"/>
  <c r="A1582" i="2661"/>
  <c r="D1582" i="2661" s="1"/>
  <c r="A1583" i="2661"/>
  <c r="D1583" i="2661" s="1"/>
  <c r="A1584" i="2661"/>
  <c r="D1584" i="2661" s="1"/>
  <c r="A1585" i="2661"/>
  <c r="D1585" i="2661" s="1"/>
  <c r="A1586" i="2661"/>
  <c r="D1586" i="2661" s="1"/>
  <c r="A1587" i="2661"/>
  <c r="D1587" i="2661" s="1"/>
  <c r="A1588" i="2661"/>
  <c r="D1588" i="2661" s="1"/>
  <c r="A1589" i="2661"/>
  <c r="D1589" i="2661" s="1"/>
  <c r="A1590" i="2661"/>
  <c r="D1590" i="2661" s="1"/>
  <c r="A1591" i="2661"/>
  <c r="D1591" i="2661" s="1"/>
  <c r="A1592" i="2661"/>
  <c r="D1592" i="2661" s="1"/>
  <c r="A1593" i="2661"/>
  <c r="D1593" i="2661" s="1"/>
  <c r="A1594" i="2661"/>
  <c r="D1594" i="2661" s="1"/>
  <c r="A1595" i="2661"/>
  <c r="D1595" i="2661" s="1"/>
  <c r="A1596" i="2661"/>
  <c r="D1596" i="2661" s="1"/>
  <c r="A1597" i="2661"/>
  <c r="D1597" i="2661" s="1"/>
  <c r="A1598" i="2661"/>
  <c r="D1598" i="2661" s="1"/>
  <c r="A1599" i="2661"/>
  <c r="D1599" i="2661" s="1"/>
  <c r="A1600" i="2661"/>
  <c r="D1600" i="2661" s="1"/>
  <c r="A1601" i="2661"/>
  <c r="D1601" i="2661" s="1"/>
  <c r="A1602" i="2661"/>
  <c r="D1602" i="2661" s="1"/>
  <c r="A1603" i="2661"/>
  <c r="D1603" i="2661" s="1"/>
  <c r="A1604" i="2661"/>
  <c r="D1604" i="2661" s="1"/>
  <c r="A1605" i="2661"/>
  <c r="D1605" i="2661" s="1"/>
  <c r="A1606" i="2661"/>
  <c r="D1606" i="2661" s="1"/>
  <c r="A1607" i="2661"/>
  <c r="D1607" i="2661" s="1"/>
  <c r="A1608" i="2661"/>
  <c r="D1608" i="2661" s="1"/>
  <c r="A1609" i="2661"/>
  <c r="D1609" i="2661" s="1"/>
  <c r="A1610" i="2661"/>
  <c r="D1610" i="2661" s="1"/>
  <c r="A1611" i="2661"/>
  <c r="D1611" i="2661" s="1"/>
  <c r="A1612" i="2661"/>
  <c r="D1612" i="2661" s="1"/>
  <c r="A1613" i="2661"/>
  <c r="D1613" i="2661" s="1"/>
  <c r="A1614" i="2661"/>
  <c r="D1614" i="2661" s="1"/>
  <c r="A1615" i="2661"/>
  <c r="D1615" i="2661" s="1"/>
  <c r="A1616" i="2661"/>
  <c r="D1616" i="2661" s="1"/>
  <c r="A1617" i="2661"/>
  <c r="D1617" i="2661" s="1"/>
  <c r="A1618" i="2661"/>
  <c r="D1618" i="2661" s="1"/>
  <c r="A1619" i="2661"/>
  <c r="D1619" i="2661" s="1"/>
  <c r="A1620" i="2661"/>
  <c r="D1620" i="2661" s="1"/>
  <c r="A1621" i="2661"/>
  <c r="D1621" i="2661" s="1"/>
  <c r="A1622" i="2661"/>
  <c r="D1622" i="2661" s="1"/>
  <c r="A1623" i="2661"/>
  <c r="D1623" i="2661" s="1"/>
  <c r="A1624" i="2661"/>
  <c r="D1624" i="2661" s="1"/>
  <c r="A1625" i="2661"/>
  <c r="D1625" i="2661" s="1"/>
  <c r="A1626" i="2661"/>
  <c r="D1626" i="2661" s="1"/>
  <c r="A1627" i="2661"/>
  <c r="D1627" i="2661" s="1"/>
  <c r="A1628" i="2661"/>
  <c r="D1628" i="2661" s="1"/>
  <c r="A1629" i="2661"/>
  <c r="D1629" i="2661" s="1"/>
  <c r="A1630" i="2661"/>
  <c r="D1630" i="2661" s="1"/>
  <c r="A1631" i="2661"/>
  <c r="D1631" i="2661" s="1"/>
  <c r="A1632" i="2661"/>
  <c r="D1632" i="2661" s="1"/>
  <c r="A1633" i="2661"/>
  <c r="D1633" i="2661" s="1"/>
  <c r="A1634" i="2661"/>
  <c r="D1634" i="2661" s="1"/>
  <c r="A1635" i="2661"/>
  <c r="D1635" i="2661" s="1"/>
  <c r="A1636" i="2661"/>
  <c r="D1636" i="2661" s="1"/>
  <c r="A1637" i="2661"/>
  <c r="D1637" i="2661" s="1"/>
  <c r="A1638" i="2661"/>
  <c r="D1638" i="2661" s="1"/>
  <c r="A1639" i="2661"/>
  <c r="D1639" i="2661" s="1"/>
  <c r="A1640" i="2661"/>
  <c r="D1640" i="2661" s="1"/>
  <c r="A1641" i="2661"/>
  <c r="D1641" i="2661" s="1"/>
  <c r="A1642" i="2661"/>
  <c r="D1642" i="2661" s="1"/>
  <c r="A1643" i="2661"/>
  <c r="D1643" i="2661" s="1"/>
  <c r="A1644" i="2661"/>
  <c r="D1644" i="2661" s="1"/>
  <c r="A1645" i="2661"/>
  <c r="D1645" i="2661" s="1"/>
  <c r="A1646" i="2661"/>
  <c r="D1646" i="2661" s="1"/>
  <c r="A1647" i="2661"/>
  <c r="D1647" i="2661" s="1"/>
  <c r="A1648" i="2661"/>
  <c r="D1648" i="2661" s="1"/>
  <c r="A1649" i="2661"/>
  <c r="D1649" i="2661" s="1"/>
  <c r="A1650" i="2661"/>
  <c r="D1650" i="2661" s="1"/>
  <c r="A1651" i="2661"/>
  <c r="D1651" i="2661" s="1"/>
  <c r="A1652" i="2661"/>
  <c r="D1652" i="2661" s="1"/>
  <c r="A1653" i="2661"/>
  <c r="D1653" i="2661" s="1"/>
  <c r="A1654" i="2661"/>
  <c r="D1654" i="2661" s="1"/>
  <c r="A1655" i="2661"/>
  <c r="D1655" i="2661" s="1"/>
  <c r="A1656" i="2661"/>
  <c r="D1656" i="2661" s="1"/>
  <c r="A1657" i="2661"/>
  <c r="D1657" i="2661" s="1"/>
  <c r="A1658" i="2661"/>
  <c r="D1658" i="2661" s="1"/>
  <c r="A1659" i="2661"/>
  <c r="D1659" i="2661" s="1"/>
  <c r="A1660" i="2661"/>
  <c r="D1660" i="2661" s="1"/>
  <c r="A1661" i="2661"/>
  <c r="D1661" i="2661" s="1"/>
  <c r="A1662" i="2661"/>
  <c r="D1662" i="2661" s="1"/>
  <c r="A1663" i="2661"/>
  <c r="D1663" i="2661" s="1"/>
  <c r="A1664" i="2661"/>
  <c r="D1664" i="2661" s="1"/>
  <c r="A1665" i="2661"/>
  <c r="D1665" i="2661" s="1"/>
  <c r="A1666" i="2661"/>
  <c r="D1666" i="2661" s="1"/>
  <c r="A1667" i="2661"/>
  <c r="D1667" i="2661" s="1"/>
  <c r="A1668" i="2661"/>
  <c r="D1668" i="2661" s="1"/>
  <c r="A1669" i="2661"/>
  <c r="D1669" i="2661" s="1"/>
  <c r="A1670" i="2661"/>
  <c r="D1670" i="2661" s="1"/>
  <c r="A1671" i="2661"/>
  <c r="D1671" i="2661" s="1"/>
  <c r="A1672" i="2661"/>
  <c r="D1672" i="2661" s="1"/>
  <c r="A1673" i="2661"/>
  <c r="D1673" i="2661" s="1"/>
  <c r="A1674" i="2661"/>
  <c r="D1674" i="2661" s="1"/>
  <c r="A1675" i="2661"/>
  <c r="D1675" i="2661" s="1"/>
  <c r="A1676" i="2661"/>
  <c r="D1676" i="2661" s="1"/>
  <c r="A1677" i="2661"/>
  <c r="D1677" i="2661" s="1"/>
  <c r="A1678" i="2661"/>
  <c r="D1678" i="2661" s="1"/>
  <c r="A1679" i="2661"/>
  <c r="D1679" i="2661" s="1"/>
  <c r="A1680" i="2661"/>
  <c r="D1680" i="2661" s="1"/>
  <c r="A1681" i="2661"/>
  <c r="D1681" i="2661" s="1"/>
  <c r="A1682" i="2661"/>
  <c r="D1682" i="2661" s="1"/>
  <c r="A1683" i="2661"/>
  <c r="D1683" i="2661" s="1"/>
  <c r="A1684" i="2661"/>
  <c r="D1684" i="2661" s="1"/>
  <c r="A1685" i="2661"/>
  <c r="D1685" i="2661" s="1"/>
  <c r="A1686" i="2661"/>
  <c r="D1686" i="2661" s="1"/>
  <c r="A1687" i="2661"/>
  <c r="D1687" i="2661" s="1"/>
  <c r="A1688" i="2661"/>
  <c r="D1688" i="2661" s="1"/>
  <c r="A1689" i="2661"/>
  <c r="D1689" i="2661" s="1"/>
  <c r="A1690" i="2661"/>
  <c r="D1690" i="2661" s="1"/>
  <c r="A1691" i="2661"/>
  <c r="D1691" i="2661" s="1"/>
  <c r="A1692" i="2661"/>
  <c r="D1692" i="2661" s="1"/>
  <c r="A1693" i="2661"/>
  <c r="D1693" i="2661" s="1"/>
  <c r="A1694" i="2661"/>
  <c r="D1694" i="2661" s="1"/>
  <c r="A1695" i="2661"/>
  <c r="D1695" i="2661" s="1"/>
  <c r="A1696" i="2661"/>
  <c r="D1696" i="2661" s="1"/>
  <c r="A1697" i="2661"/>
  <c r="D1697" i="2661" s="1"/>
  <c r="A1698" i="2661"/>
  <c r="D1698" i="2661" s="1"/>
  <c r="A1699" i="2661"/>
  <c r="D1699" i="2661" s="1"/>
  <c r="A1700" i="2661"/>
  <c r="D1700" i="2661" s="1"/>
  <c r="A1701" i="2661"/>
  <c r="D1701" i="2661" s="1"/>
  <c r="A1702" i="2661"/>
  <c r="D1702" i="2661" s="1"/>
  <c r="A1703" i="2661"/>
  <c r="D1703" i="2661" s="1"/>
  <c r="A1704" i="2661"/>
  <c r="D1704" i="2661" s="1"/>
  <c r="A1705" i="2661"/>
  <c r="D1705" i="2661" s="1"/>
  <c r="A1706" i="2661"/>
  <c r="D1706" i="2661" s="1"/>
  <c r="A1707" i="2661"/>
  <c r="D1707" i="2661" s="1"/>
  <c r="A1708" i="2661"/>
  <c r="D1708" i="2661" s="1"/>
  <c r="A1709" i="2661"/>
  <c r="D1709" i="2661" s="1"/>
  <c r="A1710" i="2661"/>
  <c r="D1710" i="2661" s="1"/>
  <c r="A1711" i="2661"/>
  <c r="D1711" i="2661" s="1"/>
  <c r="A1712" i="2661"/>
  <c r="D1712" i="2661" s="1"/>
  <c r="A1713" i="2661"/>
  <c r="D1713" i="2661" s="1"/>
  <c r="A1714" i="2661"/>
  <c r="D1714" i="2661" s="1"/>
  <c r="A1715" i="2661"/>
  <c r="D1715" i="2661" s="1"/>
  <c r="A1716" i="2661"/>
  <c r="D1716" i="2661" s="1"/>
  <c r="A1717" i="2661"/>
  <c r="D1717" i="2661" s="1"/>
  <c r="A1718" i="2661"/>
  <c r="D1718" i="2661" s="1"/>
  <c r="A1719" i="2661"/>
  <c r="D1719" i="2661" s="1"/>
  <c r="A1720" i="2661"/>
  <c r="D1720" i="2661" s="1"/>
  <c r="A1721" i="2661"/>
  <c r="D1721" i="2661" s="1"/>
  <c r="A1722" i="2661"/>
  <c r="D1722" i="2661" s="1"/>
  <c r="A1723" i="2661"/>
  <c r="D1723" i="2661" s="1"/>
  <c r="A1724" i="2661"/>
  <c r="D1724" i="2661" s="1"/>
  <c r="A1725" i="2661"/>
  <c r="D1725" i="2661" s="1"/>
  <c r="A1726" i="2661"/>
  <c r="D1726" i="2661" s="1"/>
  <c r="A1727" i="2661"/>
  <c r="D1727" i="2661" s="1"/>
  <c r="A1728" i="2661"/>
  <c r="D1728" i="2661" s="1"/>
  <c r="A1729" i="2661"/>
  <c r="D1729" i="2661" s="1"/>
  <c r="A1730" i="2661"/>
  <c r="D1730" i="2661" s="1"/>
  <c r="A1731" i="2661"/>
  <c r="D1731" i="2661" s="1"/>
  <c r="A1732" i="2661"/>
  <c r="D1732" i="2661" s="1"/>
  <c r="A1733" i="2661"/>
  <c r="D1733" i="2661" s="1"/>
  <c r="A1734" i="2661"/>
  <c r="D1734" i="2661" s="1"/>
  <c r="A1735" i="2661"/>
  <c r="D1735" i="2661" s="1"/>
  <c r="A1736" i="2661"/>
  <c r="D1736" i="2661" s="1"/>
  <c r="A1737" i="2661"/>
  <c r="D1737" i="2661" s="1"/>
  <c r="A1738" i="2661"/>
  <c r="D1738" i="2661" s="1"/>
  <c r="A1739" i="2661"/>
  <c r="D1739" i="2661" s="1"/>
  <c r="A1740" i="2661"/>
  <c r="D1740" i="2661" s="1"/>
  <c r="A1741" i="2661"/>
  <c r="D1741" i="2661" s="1"/>
  <c r="A1742" i="2661"/>
  <c r="D1742" i="2661" s="1"/>
  <c r="A1743" i="2661"/>
  <c r="D1743" i="2661" s="1"/>
  <c r="A1744" i="2661"/>
  <c r="D1744" i="2661" s="1"/>
  <c r="A1745" i="2661"/>
  <c r="D1745" i="2661" s="1"/>
  <c r="A1746" i="2661"/>
  <c r="D1746" i="2661" s="1"/>
  <c r="A1747" i="2661"/>
  <c r="D1747" i="2661" s="1"/>
  <c r="A1748" i="2661"/>
  <c r="D1748" i="2661" s="1"/>
  <c r="A1749" i="2661"/>
  <c r="D1749" i="2661" s="1"/>
  <c r="A1750" i="2661"/>
  <c r="D1750" i="2661" s="1"/>
  <c r="A1751" i="2661"/>
  <c r="D1751" i="2661" s="1"/>
  <c r="A1752" i="2661"/>
  <c r="D1752" i="2661" s="1"/>
  <c r="A1753" i="2661"/>
  <c r="D1753" i="2661" s="1"/>
  <c r="A1754" i="2661"/>
  <c r="D1754" i="2661" s="1"/>
  <c r="A1755" i="2661"/>
  <c r="D1755" i="2661" s="1"/>
  <c r="A1756" i="2661"/>
  <c r="D1756" i="2661" s="1"/>
  <c r="A1757" i="2661"/>
  <c r="D1757" i="2661" s="1"/>
  <c r="A1758" i="2661"/>
  <c r="D1758" i="2661" s="1"/>
  <c r="A1759" i="2661"/>
  <c r="D1759" i="2661" s="1"/>
  <c r="A1760" i="2661"/>
  <c r="D1760" i="2661" s="1"/>
  <c r="A1761" i="2661"/>
  <c r="D1761" i="2661" s="1"/>
  <c r="A1762" i="2661"/>
  <c r="D1762" i="2661" s="1"/>
  <c r="A1763" i="2661"/>
  <c r="D1763" i="2661" s="1"/>
  <c r="A1764" i="2661"/>
  <c r="D1764" i="2661" s="1"/>
  <c r="A1765" i="2661"/>
  <c r="D1765" i="2661" s="1"/>
  <c r="A1766" i="2661"/>
  <c r="D1766" i="2661" s="1"/>
  <c r="A1767" i="2661"/>
  <c r="D1767" i="2661" s="1"/>
  <c r="A1768" i="2661"/>
  <c r="D1768" i="2661" s="1"/>
  <c r="A1769" i="2661"/>
  <c r="D1769" i="2661" s="1"/>
  <c r="A1770" i="2661"/>
  <c r="D1770" i="2661" s="1"/>
  <c r="A1771" i="2661"/>
  <c r="D1771" i="2661" s="1"/>
  <c r="A1772" i="2661"/>
  <c r="D1772" i="2661" s="1"/>
  <c r="A1773" i="2661"/>
  <c r="D1773" i="2661" s="1"/>
  <c r="A1774" i="2661"/>
  <c r="D1774" i="2661" s="1"/>
  <c r="A1775" i="2661"/>
  <c r="D1775" i="2661" s="1"/>
  <c r="A1776" i="2661"/>
  <c r="D1776" i="2661" s="1"/>
  <c r="A1777" i="2661"/>
  <c r="D1777" i="2661" s="1"/>
  <c r="A1778" i="2661"/>
  <c r="D1778" i="2661" s="1"/>
  <c r="A1779" i="2661"/>
  <c r="D1779" i="2661" s="1"/>
  <c r="A1780" i="2661"/>
  <c r="D1780" i="2661" s="1"/>
  <c r="A1781" i="2661"/>
  <c r="D1781" i="2661" s="1"/>
  <c r="A1782" i="2661"/>
  <c r="D1782" i="2661" s="1"/>
  <c r="A1783" i="2661"/>
  <c r="D1783" i="2661" s="1"/>
  <c r="A1784" i="2661"/>
  <c r="D1784" i="2661" s="1"/>
  <c r="A1785" i="2661"/>
  <c r="D1785" i="2661" s="1"/>
  <c r="A1786" i="2661"/>
  <c r="D1786" i="2661" s="1"/>
  <c r="A1787" i="2661"/>
  <c r="D1787" i="2661" s="1"/>
  <c r="A1788" i="2661"/>
  <c r="D1788" i="2661" s="1"/>
  <c r="A1789" i="2661"/>
  <c r="D1789" i="2661" s="1"/>
  <c r="A1790" i="2661"/>
  <c r="D1790" i="2661" s="1"/>
  <c r="A1791" i="2661"/>
  <c r="D1791" i="2661" s="1"/>
  <c r="A1792" i="2661"/>
  <c r="D1792" i="2661" s="1"/>
  <c r="A1793" i="2661"/>
  <c r="D1793" i="2661" s="1"/>
  <c r="A1794" i="2661"/>
  <c r="D1794" i="2661" s="1"/>
  <c r="A1795" i="2661"/>
  <c r="D1795" i="2661" s="1"/>
  <c r="A1796" i="2661"/>
  <c r="D1796" i="2661" s="1"/>
  <c r="A1797" i="2661"/>
  <c r="D1797" i="2661" s="1"/>
  <c r="A1798" i="2661"/>
  <c r="D1798" i="2661" s="1"/>
  <c r="A1799" i="2661"/>
  <c r="D1799" i="2661" s="1"/>
  <c r="A1800" i="2661"/>
  <c r="D1800" i="2661" s="1"/>
  <c r="A1801" i="2661"/>
  <c r="D1801" i="2661" s="1"/>
  <c r="A1802" i="2661"/>
  <c r="D1802" i="2661" s="1"/>
  <c r="A1803" i="2661"/>
  <c r="D1803" i="2661" s="1"/>
  <c r="A1804" i="2661"/>
  <c r="D1804" i="2661" s="1"/>
  <c r="A1805" i="2661"/>
  <c r="D1805" i="2661" s="1"/>
  <c r="A1806" i="2661"/>
  <c r="D1806" i="2661" s="1"/>
  <c r="A1807" i="2661"/>
  <c r="D1807" i="2661" s="1"/>
  <c r="A1808" i="2661"/>
  <c r="D1808" i="2661" s="1"/>
  <c r="A1809" i="2661"/>
  <c r="D1809" i="2661" s="1"/>
  <c r="A1810" i="2661"/>
  <c r="D1810" i="2661" s="1"/>
  <c r="A1811" i="2661"/>
  <c r="D1811" i="2661" s="1"/>
  <c r="A1812" i="2661"/>
  <c r="D1812" i="2661" s="1"/>
  <c r="A1813" i="2661"/>
  <c r="D1813" i="2661" s="1"/>
  <c r="A1814" i="2661"/>
  <c r="D1814" i="2661" s="1"/>
  <c r="A1815" i="2661"/>
  <c r="D1815" i="2661" s="1"/>
  <c r="A1816" i="2661"/>
  <c r="D1816" i="2661" s="1"/>
  <c r="A1817" i="2661"/>
  <c r="D1817" i="2661" s="1"/>
  <c r="A1818" i="2661"/>
  <c r="D1818" i="2661" s="1"/>
  <c r="A1819" i="2661"/>
  <c r="D1819" i="2661" s="1"/>
  <c r="A1820" i="2661"/>
  <c r="D1820" i="2661" s="1"/>
  <c r="A1821" i="2661"/>
  <c r="D1821" i="2661" s="1"/>
  <c r="A1822" i="2661"/>
  <c r="D1822" i="2661" s="1"/>
  <c r="A1823" i="2661"/>
  <c r="D1823" i="2661" s="1"/>
  <c r="A1824" i="2661"/>
  <c r="D1824" i="2661" s="1"/>
  <c r="A1825" i="2661"/>
  <c r="D1825" i="2661" s="1"/>
  <c r="A1826" i="2661"/>
  <c r="D1826" i="2661" s="1"/>
  <c r="A1827" i="2661"/>
  <c r="D1827" i="2661" s="1"/>
  <c r="A1828" i="2661"/>
  <c r="D1828" i="2661" s="1"/>
  <c r="A1829" i="2661"/>
  <c r="D1829" i="2661" s="1"/>
  <c r="A1830" i="2661"/>
  <c r="D1830" i="2661" s="1"/>
  <c r="A1831" i="2661"/>
  <c r="D1831" i="2661" s="1"/>
  <c r="A1832" i="2661"/>
  <c r="D1832" i="2661" s="1"/>
  <c r="A1833" i="2661"/>
  <c r="D1833" i="2661" s="1"/>
  <c r="A1834" i="2661"/>
  <c r="D1834" i="2661" s="1"/>
  <c r="A1835" i="2661"/>
  <c r="D1835" i="2661" s="1"/>
  <c r="A1836" i="2661"/>
  <c r="D1836" i="2661" s="1"/>
  <c r="A1837" i="2661"/>
  <c r="D1837" i="2661" s="1"/>
  <c r="A1838" i="2661"/>
  <c r="D1838" i="2661" s="1"/>
  <c r="A1839" i="2661"/>
  <c r="D1839" i="2661" s="1"/>
  <c r="A1840" i="2661"/>
  <c r="D1840" i="2661" s="1"/>
  <c r="A1841" i="2661"/>
  <c r="D1841" i="2661" s="1"/>
  <c r="A1842" i="2661"/>
  <c r="D1842" i="2661" s="1"/>
  <c r="A1843" i="2661"/>
  <c r="D1843" i="2661" s="1"/>
  <c r="A1844" i="2661"/>
  <c r="D1844" i="2661" s="1"/>
  <c r="A1845" i="2661"/>
  <c r="D1845" i="2661" s="1"/>
  <c r="A1846" i="2661"/>
  <c r="D1846" i="2661" s="1"/>
  <c r="A1847" i="2661"/>
  <c r="D1847" i="2661" s="1"/>
  <c r="A1848" i="2661"/>
  <c r="D1848" i="2661" s="1"/>
  <c r="A1849" i="2661"/>
  <c r="D1849" i="2661" s="1"/>
  <c r="A1850" i="2661"/>
  <c r="D1850" i="2661" s="1"/>
  <c r="A1851" i="2661"/>
  <c r="D1851" i="2661" s="1"/>
  <c r="A1852" i="2661"/>
  <c r="D1852" i="2661" s="1"/>
  <c r="A1853" i="2661"/>
  <c r="D1853" i="2661" s="1"/>
  <c r="A1854" i="2661"/>
  <c r="D1854" i="2661" s="1"/>
  <c r="A1855" i="2661"/>
  <c r="D1855" i="2661" s="1"/>
  <c r="A1856" i="2661"/>
  <c r="D1856" i="2661" s="1"/>
  <c r="A1857" i="2661"/>
  <c r="D1857" i="2661" s="1"/>
  <c r="A1858" i="2661"/>
  <c r="D1858" i="2661" s="1"/>
  <c r="A1859" i="2661"/>
  <c r="D1859" i="2661" s="1"/>
  <c r="A1860" i="2661"/>
  <c r="D1860" i="2661" s="1"/>
  <c r="A1861" i="2661"/>
  <c r="D1861" i="2661" s="1"/>
  <c r="A1862" i="2661"/>
  <c r="D1862" i="2661" s="1"/>
  <c r="A1863" i="2661"/>
  <c r="D1863" i="2661" s="1"/>
  <c r="A1864" i="2661"/>
  <c r="D1864" i="2661" s="1"/>
  <c r="A1865" i="2661"/>
  <c r="D1865" i="2661" s="1"/>
  <c r="A1866" i="2661"/>
  <c r="D1866" i="2661" s="1"/>
  <c r="A1867" i="2661"/>
  <c r="D1867" i="2661" s="1"/>
  <c r="A1868" i="2661"/>
  <c r="D1868" i="2661" s="1"/>
  <c r="A1869" i="2661"/>
  <c r="D1869" i="2661" s="1"/>
  <c r="A1870" i="2661"/>
  <c r="D1870" i="2661" s="1"/>
  <c r="A1871" i="2661"/>
  <c r="D1871" i="2661" s="1"/>
  <c r="A1872" i="2661"/>
  <c r="D1872" i="2661" s="1"/>
  <c r="A1873" i="2661"/>
  <c r="D1873" i="2661" s="1"/>
  <c r="A1874" i="2661"/>
  <c r="D1874" i="2661" s="1"/>
  <c r="A1875" i="2661"/>
  <c r="D1875" i="2661" s="1"/>
  <c r="A1876" i="2661"/>
  <c r="D1876" i="2661" s="1"/>
  <c r="A1877" i="2661"/>
  <c r="D1877" i="2661" s="1"/>
  <c r="A1878" i="2661"/>
  <c r="D1878" i="2661" s="1"/>
  <c r="A1879" i="2661"/>
  <c r="D1879" i="2661" s="1"/>
  <c r="A1880" i="2661"/>
  <c r="D1880" i="2661" s="1"/>
  <c r="A1881" i="2661"/>
  <c r="D1881" i="2661" s="1"/>
  <c r="A1882" i="2661"/>
  <c r="D1882" i="2661" s="1"/>
  <c r="A1883" i="2661"/>
  <c r="D1883" i="2661" s="1"/>
  <c r="A1884" i="2661"/>
  <c r="D1884" i="2661" s="1"/>
  <c r="A1885" i="2661"/>
  <c r="D1885" i="2661" s="1"/>
  <c r="A1886" i="2661"/>
  <c r="D1886" i="2661" s="1"/>
  <c r="A1887" i="2661"/>
  <c r="D1887" i="2661" s="1"/>
  <c r="A1888" i="2661"/>
  <c r="D1888" i="2661" s="1"/>
  <c r="A1889" i="2661"/>
  <c r="D1889" i="2661" s="1"/>
  <c r="A1890" i="2661"/>
  <c r="D1890" i="2661" s="1"/>
  <c r="A1891" i="2661"/>
  <c r="D1891" i="2661" s="1"/>
  <c r="A1892" i="2661"/>
  <c r="D1892" i="2661" s="1"/>
  <c r="A1893" i="2661"/>
  <c r="D1893" i="2661" s="1"/>
  <c r="A1894" i="2661"/>
  <c r="D1894" i="2661" s="1"/>
  <c r="A1895" i="2661"/>
  <c r="D1895" i="2661" s="1"/>
  <c r="A1896" i="2661"/>
  <c r="D1896" i="2661" s="1"/>
  <c r="A1897" i="2661"/>
  <c r="D1897" i="2661" s="1"/>
  <c r="A1898" i="2661"/>
  <c r="D1898" i="2661" s="1"/>
  <c r="A1899" i="2661"/>
  <c r="D1899" i="2661" s="1"/>
  <c r="A1900" i="2661"/>
  <c r="D1900" i="2661" s="1"/>
  <c r="A1901" i="2661"/>
  <c r="D1901" i="2661" s="1"/>
  <c r="A1902" i="2661"/>
  <c r="D1902" i="2661" s="1"/>
  <c r="A1903" i="2661"/>
  <c r="D1903" i="2661" s="1"/>
  <c r="A1904" i="2661"/>
  <c r="D1904" i="2661" s="1"/>
  <c r="A1905" i="2661"/>
  <c r="D1905" i="2661" s="1"/>
  <c r="A1906" i="2661"/>
  <c r="D1906" i="2661" s="1"/>
  <c r="A1907" i="2661"/>
  <c r="D1907" i="2661" s="1"/>
  <c r="A1908" i="2661"/>
  <c r="D1908" i="2661" s="1"/>
  <c r="A1909" i="2661"/>
  <c r="D1909" i="2661" s="1"/>
  <c r="A1910" i="2661"/>
  <c r="D1910" i="2661" s="1"/>
  <c r="A1911" i="2661"/>
  <c r="D1911" i="2661" s="1"/>
  <c r="A1912" i="2661"/>
  <c r="D1912" i="2661" s="1"/>
  <c r="A1913" i="2661"/>
  <c r="D1913" i="2661" s="1"/>
  <c r="A1914" i="2661"/>
  <c r="D1914" i="2661" s="1"/>
  <c r="A1915" i="2661"/>
  <c r="D1915" i="2661" s="1"/>
  <c r="A1916" i="2661"/>
  <c r="D1916" i="2661" s="1"/>
  <c r="A1917" i="2661"/>
  <c r="D1917" i="2661" s="1"/>
  <c r="A1918" i="2661"/>
  <c r="D1918" i="2661" s="1"/>
  <c r="A1919" i="2661"/>
  <c r="D1919" i="2661" s="1"/>
  <c r="A1920" i="2661"/>
  <c r="D1920" i="2661" s="1"/>
  <c r="A1921" i="2661"/>
  <c r="D1921" i="2661" s="1"/>
  <c r="A1922" i="2661"/>
  <c r="D1922" i="2661" s="1"/>
  <c r="A1923" i="2661"/>
  <c r="D1923" i="2661" s="1"/>
  <c r="A1924" i="2661"/>
  <c r="D1924" i="2661" s="1"/>
  <c r="A1925" i="2661"/>
  <c r="D1925" i="2661" s="1"/>
  <c r="A1926" i="2661"/>
  <c r="D1926" i="2661" s="1"/>
  <c r="A1927" i="2661"/>
  <c r="D1927" i="2661" s="1"/>
  <c r="A1928" i="2661"/>
  <c r="D1928" i="2661" s="1"/>
  <c r="A1929" i="2661"/>
  <c r="D1929" i="2661" s="1"/>
  <c r="A1930" i="2661"/>
  <c r="D1930" i="2661" s="1"/>
  <c r="A1931" i="2661"/>
  <c r="D1931" i="2661" s="1"/>
  <c r="A1932" i="2661"/>
  <c r="D1932" i="2661" s="1"/>
  <c r="A1933" i="2661"/>
  <c r="D1933" i="2661" s="1"/>
  <c r="A1934" i="2661"/>
  <c r="D1934" i="2661" s="1"/>
  <c r="A1935" i="2661"/>
  <c r="D1935" i="2661" s="1"/>
  <c r="A1936" i="2661"/>
  <c r="D1936" i="2661" s="1"/>
  <c r="A1937" i="2661"/>
  <c r="D1937" i="2661" s="1"/>
  <c r="A1938" i="2661"/>
  <c r="D1938" i="2661" s="1"/>
  <c r="A1939" i="2661"/>
  <c r="D1939" i="2661" s="1"/>
  <c r="A1940" i="2661"/>
  <c r="D1940" i="2661" s="1"/>
  <c r="A1941" i="2661"/>
  <c r="D1941" i="2661" s="1"/>
  <c r="A1942" i="2661"/>
  <c r="D1942" i="2661" s="1"/>
  <c r="A1943" i="2661"/>
  <c r="D1943" i="2661" s="1"/>
  <c r="A1944" i="2661"/>
  <c r="D1944" i="2661" s="1"/>
  <c r="A1945" i="2661"/>
  <c r="D1945" i="2661" s="1"/>
  <c r="A1946" i="2661"/>
  <c r="D1946" i="2661" s="1"/>
  <c r="A1947" i="2661"/>
  <c r="D1947" i="2661" s="1"/>
  <c r="A1948" i="2661"/>
  <c r="D1948" i="2661" s="1"/>
  <c r="A1949" i="2661"/>
  <c r="D1949" i="2661" s="1"/>
  <c r="A1950" i="2661"/>
  <c r="D1950" i="2661" s="1"/>
  <c r="A1951" i="2661"/>
  <c r="D1951" i="2661" s="1"/>
  <c r="A1952" i="2661"/>
  <c r="D1952" i="2661" s="1"/>
  <c r="A1953" i="2661"/>
  <c r="D1953" i="2661" s="1"/>
  <c r="A1954" i="2661"/>
  <c r="D1954" i="2661" s="1"/>
  <c r="A1955" i="2661"/>
  <c r="D1955" i="2661" s="1"/>
  <c r="A1956" i="2661"/>
  <c r="D1956" i="2661" s="1"/>
  <c r="A1957" i="2661"/>
  <c r="D1957" i="2661" s="1"/>
  <c r="A1958" i="2661"/>
  <c r="D1958" i="2661" s="1"/>
  <c r="A1959" i="2661"/>
  <c r="D1959" i="2661" s="1"/>
  <c r="A1960" i="2661"/>
  <c r="D1960" i="2661" s="1"/>
  <c r="A1961" i="2661"/>
  <c r="D1961" i="2661" s="1"/>
  <c r="A1962" i="2661"/>
  <c r="D1962" i="2661" s="1"/>
  <c r="A1963" i="2661"/>
  <c r="D1963" i="2661" s="1"/>
  <c r="A1964" i="2661"/>
  <c r="D1964" i="2661" s="1"/>
  <c r="A1965" i="2661"/>
  <c r="D1965" i="2661" s="1"/>
  <c r="A1966" i="2661"/>
  <c r="D1966" i="2661" s="1"/>
  <c r="A1967" i="2661"/>
  <c r="D1967" i="2661" s="1"/>
  <c r="A1968" i="2661"/>
  <c r="D1968" i="2661" s="1"/>
  <c r="A1969" i="2661"/>
  <c r="D1969" i="2661" s="1"/>
  <c r="A1970" i="2661"/>
  <c r="D1970" i="2661" s="1"/>
  <c r="A1971" i="2661"/>
  <c r="D1971" i="2661" s="1"/>
  <c r="A1972" i="2661"/>
  <c r="D1972" i="2661" s="1"/>
  <c r="A1973" i="2661"/>
  <c r="D1973" i="2661" s="1"/>
  <c r="A1974" i="2661"/>
  <c r="D1974" i="2661" s="1"/>
  <c r="A1975" i="2661"/>
  <c r="D1975" i="2661" s="1"/>
  <c r="A1976" i="2661"/>
  <c r="D1976" i="2661" s="1"/>
  <c r="A1977" i="2661"/>
  <c r="D1977" i="2661" s="1"/>
  <c r="A1978" i="2661"/>
  <c r="D1978" i="2661" s="1"/>
  <c r="A1979" i="2661"/>
  <c r="D1979" i="2661" s="1"/>
  <c r="A1980" i="2661"/>
  <c r="D1980" i="2661" s="1"/>
  <c r="A1981" i="2661"/>
  <c r="D1981" i="2661" s="1"/>
  <c r="A1982" i="2661"/>
  <c r="D1982" i="2661" s="1"/>
  <c r="A1983" i="2661"/>
  <c r="D1983" i="2661" s="1"/>
  <c r="A1984" i="2661"/>
  <c r="D1984" i="2661" s="1"/>
  <c r="A1985" i="2661"/>
  <c r="D1985" i="2661" s="1"/>
  <c r="A1986" i="2661"/>
  <c r="D1986" i="2661" s="1"/>
  <c r="A1987" i="2661"/>
  <c r="D1987" i="2661" s="1"/>
  <c r="A1988" i="2661"/>
  <c r="D1988" i="2661" s="1"/>
  <c r="A1989" i="2661"/>
  <c r="D1989" i="2661" s="1"/>
  <c r="A1990" i="2661"/>
  <c r="D1990" i="2661" s="1"/>
  <c r="A1991" i="2661"/>
  <c r="D1991" i="2661" s="1"/>
  <c r="A1992" i="2661"/>
  <c r="D1992" i="2661" s="1"/>
  <c r="A1993" i="2661"/>
  <c r="D1993" i="2661" s="1"/>
  <c r="A1994" i="2661"/>
  <c r="D1994" i="2661" s="1"/>
  <c r="A1995" i="2661"/>
  <c r="D1995" i="2661" s="1"/>
  <c r="A1996" i="2661"/>
  <c r="D1996" i="2661" s="1"/>
  <c r="A1997" i="2661"/>
  <c r="D1997" i="2661" s="1"/>
  <c r="A1998" i="2661"/>
  <c r="D1998" i="2661" s="1"/>
  <c r="A1999" i="2661"/>
  <c r="D1999" i="2661" s="1"/>
  <c r="A2000" i="2661"/>
  <c r="D2000" i="2661" s="1"/>
  <c r="A2001" i="2661"/>
  <c r="D2001" i="2661" s="1"/>
  <c r="A2002" i="2661"/>
  <c r="D2002" i="2661" s="1"/>
  <c r="A2003" i="2661"/>
  <c r="D2003" i="2661" s="1"/>
  <c r="A2004" i="2661"/>
  <c r="D2004" i="2661" s="1"/>
  <c r="A2005" i="2661"/>
  <c r="D2005" i="2661" s="1"/>
  <c r="A2006" i="2661"/>
  <c r="D2006" i="2661" s="1"/>
  <c r="A2007" i="2661"/>
  <c r="D2007" i="2661" s="1"/>
  <c r="A2008" i="2661"/>
  <c r="D2008" i="2661" s="1"/>
  <c r="A2009" i="2661"/>
  <c r="D2009" i="2661" s="1"/>
  <c r="A2010" i="2661"/>
  <c r="D2010" i="2661" s="1"/>
  <c r="A2011" i="2661"/>
  <c r="D2011" i="2661" s="1"/>
  <c r="A2012" i="2661"/>
  <c r="D2012" i="2661" s="1"/>
  <c r="A2013" i="2661"/>
  <c r="D2013" i="2661" s="1"/>
  <c r="A2014" i="2661"/>
  <c r="D2014" i="2661" s="1"/>
  <c r="A2015" i="2661"/>
  <c r="D2015" i="2661" s="1"/>
  <c r="A2016" i="2661"/>
  <c r="D2016" i="2661" s="1"/>
  <c r="A2017" i="2661"/>
  <c r="D2017" i="2661" s="1"/>
  <c r="A2018" i="2661"/>
  <c r="D2018" i="2661" s="1"/>
  <c r="A2019" i="2661"/>
  <c r="D2019" i="2661" s="1"/>
  <c r="A2020" i="2661"/>
  <c r="D2020" i="2661" s="1"/>
  <c r="A2021" i="2661"/>
  <c r="D2021" i="2661" s="1"/>
  <c r="A2022" i="2661"/>
  <c r="D2022" i="2661" s="1"/>
  <c r="A2023" i="2661"/>
  <c r="D2023" i="2661" s="1"/>
  <c r="A2024" i="2661"/>
  <c r="D2024" i="2661" s="1"/>
  <c r="A2025" i="2661"/>
  <c r="D2025" i="2661" s="1"/>
  <c r="A2026" i="2661"/>
  <c r="D2026" i="2661" s="1"/>
  <c r="A2027" i="2661"/>
  <c r="D2027" i="2661" s="1"/>
  <c r="A2028" i="2661"/>
  <c r="D2028" i="2661" s="1"/>
  <c r="A2029" i="2661"/>
  <c r="D2029" i="2661" s="1"/>
  <c r="A2030" i="2661"/>
  <c r="D2030" i="2661" s="1"/>
  <c r="A2031" i="2661"/>
  <c r="D2031" i="2661" s="1"/>
  <c r="A2032" i="2661"/>
  <c r="D2032" i="2661" s="1"/>
  <c r="A2033" i="2661"/>
  <c r="D2033" i="2661" s="1"/>
  <c r="A2034" i="2661"/>
  <c r="D2034" i="2661" s="1"/>
  <c r="A2035" i="2661"/>
  <c r="D2035" i="2661" s="1"/>
  <c r="A2036" i="2661"/>
  <c r="D2036" i="2661" s="1"/>
  <c r="A2037" i="2661"/>
  <c r="D2037" i="2661" s="1"/>
  <c r="A2038" i="2661"/>
  <c r="D2038" i="2661" s="1"/>
  <c r="A2039" i="2661"/>
  <c r="D2039" i="2661" s="1"/>
  <c r="A2040" i="2661"/>
  <c r="D2040" i="2661" s="1"/>
  <c r="A2041" i="2661"/>
  <c r="D2041" i="2661" s="1"/>
  <c r="A2042" i="2661"/>
  <c r="D2042" i="2661" s="1"/>
  <c r="A2043" i="2661"/>
  <c r="D2043" i="2661" s="1"/>
  <c r="A2044" i="2661"/>
  <c r="D2044" i="2661" s="1"/>
  <c r="A2045" i="2661"/>
  <c r="D2045" i="2661" s="1"/>
  <c r="A2046" i="2661"/>
  <c r="D2046" i="2661" s="1"/>
  <c r="A2047" i="2661"/>
  <c r="D2047" i="2661" s="1"/>
  <c r="A2048" i="2661"/>
  <c r="D2048" i="2661" s="1"/>
  <c r="A2049" i="2661"/>
  <c r="D2049" i="2661" s="1"/>
  <c r="A2050" i="2661"/>
  <c r="D2050" i="2661" s="1"/>
  <c r="A2051" i="2661"/>
  <c r="D2051" i="2661" s="1"/>
  <c r="A2052" i="2661"/>
  <c r="D2052" i="2661" s="1"/>
  <c r="A2053" i="2661"/>
  <c r="D2053" i="2661" s="1"/>
  <c r="A2054" i="2661"/>
  <c r="D2054" i="2661" s="1"/>
  <c r="A2055" i="2661"/>
  <c r="D2055" i="2661" s="1"/>
  <c r="A2056" i="2661"/>
  <c r="D2056" i="2661" s="1"/>
  <c r="A2057" i="2661"/>
  <c r="D2057" i="2661" s="1"/>
  <c r="A2058" i="2661"/>
  <c r="D2058" i="2661" s="1"/>
  <c r="A2059" i="2661"/>
  <c r="D2059" i="2661" s="1"/>
  <c r="A2060" i="2661"/>
  <c r="D2060" i="2661" s="1"/>
  <c r="A2061" i="2661"/>
  <c r="D2061" i="2661" s="1"/>
  <c r="A2062" i="2661"/>
  <c r="D2062" i="2661" s="1"/>
  <c r="A2063" i="2661"/>
  <c r="D2063" i="2661" s="1"/>
  <c r="A2064" i="2661"/>
  <c r="D2064" i="2661" s="1"/>
  <c r="A2065" i="2661"/>
  <c r="D2065" i="2661" s="1"/>
  <c r="A2066" i="2661"/>
  <c r="D2066" i="2661" s="1"/>
  <c r="A2067" i="2661"/>
  <c r="D2067" i="2661" s="1"/>
  <c r="A2068" i="2661"/>
  <c r="D2068" i="2661" s="1"/>
  <c r="A2069" i="2661"/>
  <c r="D2069" i="2661" s="1"/>
  <c r="A2070" i="2661"/>
  <c r="D2070" i="2661" s="1"/>
  <c r="A2071" i="2661"/>
  <c r="D2071" i="2661" s="1"/>
  <c r="A2072" i="2661"/>
  <c r="D2072" i="2661" s="1"/>
  <c r="A2073" i="2661"/>
  <c r="D2073" i="2661" s="1"/>
  <c r="A2074" i="2661"/>
  <c r="D2074" i="2661" s="1"/>
  <c r="A2075" i="2661"/>
  <c r="D2075" i="2661" s="1"/>
  <c r="A2076" i="2661"/>
  <c r="D2076" i="2661" s="1"/>
  <c r="A2077" i="2661"/>
  <c r="D2077" i="2661" s="1"/>
  <c r="A2078" i="2661"/>
  <c r="D2078" i="2661" s="1"/>
  <c r="A2079" i="2661"/>
  <c r="D2079" i="2661" s="1"/>
  <c r="A2080" i="2661"/>
  <c r="D2080" i="2661" s="1"/>
  <c r="A2081" i="2661"/>
  <c r="D2081" i="2661" s="1"/>
  <c r="A2082" i="2661"/>
  <c r="D2082" i="2661" s="1"/>
  <c r="A2083" i="2661"/>
  <c r="D2083" i="2661" s="1"/>
  <c r="A2084" i="2661"/>
  <c r="D2084" i="2661" s="1"/>
  <c r="A2085" i="2661"/>
  <c r="D2085" i="2661" s="1"/>
  <c r="A2086" i="2661"/>
  <c r="D2086" i="2661" s="1"/>
  <c r="A2087" i="2661"/>
  <c r="D2087" i="2661" s="1"/>
  <c r="A2088" i="2661"/>
  <c r="D2088" i="2661" s="1"/>
  <c r="A2089" i="2661"/>
  <c r="D2089" i="2661" s="1"/>
  <c r="A2090" i="2661"/>
  <c r="D2090" i="2661" s="1"/>
  <c r="A2091" i="2661"/>
  <c r="D2091" i="2661" s="1"/>
  <c r="A2092" i="2661"/>
  <c r="D2092" i="2661" s="1"/>
  <c r="A2093" i="2661"/>
  <c r="D2093" i="2661" s="1"/>
  <c r="A2094" i="2661"/>
  <c r="D2094" i="2661" s="1"/>
  <c r="A2095" i="2661"/>
  <c r="D2095" i="2661" s="1"/>
  <c r="A2096" i="2661"/>
  <c r="D2096" i="2661" s="1"/>
  <c r="A2097" i="2661"/>
  <c r="D2097" i="2661" s="1"/>
  <c r="A2098" i="2661"/>
  <c r="D2098" i="2661" s="1"/>
  <c r="A2099" i="2661"/>
  <c r="D2099" i="2661" s="1"/>
  <c r="A2100" i="2661"/>
  <c r="D2100" i="2661" s="1"/>
  <c r="A2101" i="2661"/>
  <c r="D2101" i="2661" s="1"/>
  <c r="A2102" i="2661"/>
  <c r="D2102" i="2661" s="1"/>
  <c r="A2103" i="2661"/>
  <c r="D2103" i="2661" s="1"/>
  <c r="A2104" i="2661"/>
  <c r="D2104" i="2661" s="1"/>
  <c r="A2105" i="2661"/>
  <c r="D2105" i="2661" s="1"/>
  <c r="A2106" i="2661"/>
  <c r="D2106" i="2661" s="1"/>
  <c r="A2107" i="2661"/>
  <c r="D2107" i="2661" s="1"/>
  <c r="A2108" i="2661"/>
  <c r="D2108" i="2661" s="1"/>
  <c r="A2109" i="2661"/>
  <c r="D2109" i="2661" s="1"/>
  <c r="A2110" i="2661"/>
  <c r="D2110" i="2661" s="1"/>
  <c r="A2111" i="2661"/>
  <c r="D2111" i="2661" s="1"/>
  <c r="A2112" i="2661"/>
  <c r="D2112" i="2661" s="1"/>
  <c r="A2113" i="2661"/>
  <c r="D2113" i="2661" s="1"/>
  <c r="A2114" i="2661"/>
  <c r="D2114" i="2661" s="1"/>
  <c r="A2115" i="2661"/>
  <c r="D2115" i="2661" s="1"/>
  <c r="A2116" i="2661"/>
  <c r="D2116" i="2661" s="1"/>
  <c r="A2117" i="2661"/>
  <c r="D2117" i="2661" s="1"/>
  <c r="A2118" i="2661"/>
  <c r="D2118" i="2661" s="1"/>
  <c r="A2119" i="2661"/>
  <c r="D2119" i="2661" s="1"/>
  <c r="A2120" i="2661"/>
  <c r="D2120" i="2661" s="1"/>
  <c r="A2121" i="2661"/>
  <c r="D2121" i="2661" s="1"/>
  <c r="A2122" i="2661"/>
  <c r="D2122" i="2661" s="1"/>
  <c r="A2123" i="2661"/>
  <c r="D2123" i="2661" s="1"/>
  <c r="A2124" i="2661"/>
  <c r="D2124" i="2661" s="1"/>
  <c r="A2125" i="2661"/>
  <c r="D2125" i="2661" s="1"/>
  <c r="A2126" i="2661"/>
  <c r="D2126" i="2661" s="1"/>
  <c r="A2127" i="2661"/>
  <c r="D2127" i="2661" s="1"/>
  <c r="A2128" i="2661"/>
  <c r="D2128" i="2661" s="1"/>
  <c r="A2129" i="2661"/>
  <c r="D2129" i="2661" s="1"/>
  <c r="A2130" i="2661"/>
  <c r="D2130" i="2661" s="1"/>
  <c r="A2131" i="2661"/>
  <c r="D2131" i="2661" s="1"/>
  <c r="A2132" i="2661"/>
  <c r="D2132" i="2661" s="1"/>
  <c r="A2133" i="2661"/>
  <c r="D2133" i="2661" s="1"/>
  <c r="A2134" i="2661"/>
  <c r="D2134" i="2661" s="1"/>
  <c r="A2135" i="2661"/>
  <c r="D2135" i="2661" s="1"/>
  <c r="A2136" i="2661"/>
  <c r="D2136" i="2661" s="1"/>
  <c r="A2137" i="2661"/>
  <c r="D2137" i="2661" s="1"/>
  <c r="A2138" i="2661"/>
  <c r="D2138" i="2661" s="1"/>
  <c r="A2139" i="2661"/>
  <c r="D2139" i="2661" s="1"/>
  <c r="A2140" i="2661"/>
  <c r="D2140" i="2661" s="1"/>
  <c r="A2141" i="2661"/>
  <c r="D2141" i="2661" s="1"/>
  <c r="A2142" i="2661"/>
  <c r="D2142" i="2661" s="1"/>
  <c r="A2143" i="2661"/>
  <c r="D2143" i="2661" s="1"/>
  <c r="A2144" i="2661"/>
  <c r="D2144" i="2661" s="1"/>
  <c r="A2145" i="2661"/>
  <c r="D2145" i="2661" s="1"/>
  <c r="A2146" i="2661"/>
  <c r="D2146" i="2661" s="1"/>
  <c r="A2147" i="2661"/>
  <c r="D2147" i="2661" s="1"/>
  <c r="A2148" i="2661"/>
  <c r="D2148" i="2661" s="1"/>
  <c r="A2149" i="2661"/>
  <c r="D2149" i="2661" s="1"/>
  <c r="A2150" i="2661"/>
  <c r="D2150" i="2661" s="1"/>
  <c r="A2151" i="2661"/>
  <c r="D2151" i="2661" s="1"/>
  <c r="A2152" i="2661"/>
  <c r="D2152" i="2661" s="1"/>
  <c r="A2153" i="2661"/>
  <c r="D2153" i="2661" s="1"/>
  <c r="A2154" i="2661"/>
  <c r="D2154" i="2661" s="1"/>
  <c r="A2155" i="2661"/>
  <c r="D2155" i="2661" s="1"/>
  <c r="A2156" i="2661"/>
  <c r="D2156" i="2661" s="1"/>
  <c r="A2157" i="2661"/>
  <c r="D2157" i="2661" s="1"/>
  <c r="A2158" i="2661"/>
  <c r="D2158" i="2661" s="1"/>
  <c r="A2159" i="2661"/>
  <c r="D2159" i="2661" s="1"/>
  <c r="A2160" i="2661"/>
  <c r="D2160" i="2661" s="1"/>
  <c r="A2161" i="2661"/>
  <c r="D2161" i="2661" s="1"/>
  <c r="A2162" i="2661"/>
  <c r="D2162" i="2661" s="1"/>
  <c r="A2163" i="2661"/>
  <c r="D2163" i="2661" s="1"/>
  <c r="A2164" i="2661"/>
  <c r="D2164" i="2661" s="1"/>
  <c r="A2165" i="2661"/>
  <c r="D2165" i="2661" s="1"/>
  <c r="A2166" i="2661"/>
  <c r="D2166" i="2661" s="1"/>
  <c r="A2167" i="2661"/>
  <c r="D2167" i="2661" s="1"/>
  <c r="A2168" i="2661"/>
  <c r="D2168" i="2661" s="1"/>
  <c r="A2169" i="2661"/>
  <c r="D2169" i="2661" s="1"/>
  <c r="A2170" i="2661"/>
  <c r="D2170" i="2661" s="1"/>
  <c r="A2171" i="2661"/>
  <c r="D2171" i="2661" s="1"/>
  <c r="A2172" i="2661"/>
  <c r="D2172" i="2661" s="1"/>
  <c r="A2173" i="2661"/>
  <c r="D2173" i="2661" s="1"/>
  <c r="A2174" i="2661"/>
  <c r="D2174" i="2661" s="1"/>
  <c r="A2175" i="2661"/>
  <c r="D2175" i="2661" s="1"/>
  <c r="A2176" i="2661"/>
  <c r="D2176" i="2661" s="1"/>
  <c r="A2177" i="2661"/>
  <c r="D2177" i="2661" s="1"/>
  <c r="A2178" i="2661"/>
  <c r="D2178" i="2661" s="1"/>
  <c r="A2179" i="2661"/>
  <c r="D2179" i="2661" s="1"/>
  <c r="A2180" i="2661"/>
  <c r="D2180" i="2661" s="1"/>
  <c r="A2181" i="2661"/>
  <c r="D2181" i="2661" s="1"/>
  <c r="A2182" i="2661"/>
  <c r="D2182" i="2661" s="1"/>
  <c r="A2183" i="2661"/>
  <c r="D2183" i="2661" s="1"/>
  <c r="A2184" i="2661"/>
  <c r="D2184" i="2661" s="1"/>
  <c r="A2185" i="2661"/>
  <c r="D2185" i="2661" s="1"/>
  <c r="A2186" i="2661"/>
  <c r="D2186" i="2661" s="1"/>
  <c r="A2187" i="2661"/>
  <c r="D2187" i="2661" s="1"/>
  <c r="A2188" i="2661"/>
  <c r="D2188" i="2661" s="1"/>
  <c r="A2189" i="2661"/>
  <c r="D2189" i="2661" s="1"/>
  <c r="A2190" i="2661"/>
  <c r="D2190" i="2661" s="1"/>
  <c r="A2191" i="2661"/>
  <c r="D2191" i="2661" s="1"/>
  <c r="A2192" i="2661"/>
  <c r="D2192" i="2661" s="1"/>
  <c r="A2193" i="2661"/>
  <c r="D2193" i="2661" s="1"/>
  <c r="A2194" i="2661"/>
  <c r="D2194" i="2661" s="1"/>
  <c r="A2195" i="2661"/>
  <c r="D2195" i="2661" s="1"/>
  <c r="A2196" i="2661"/>
  <c r="D2196" i="2661" s="1"/>
  <c r="A2197" i="2661"/>
  <c r="D2197" i="2661" s="1"/>
  <c r="A2198" i="2661"/>
  <c r="D2198" i="2661" s="1"/>
  <c r="A2199" i="2661"/>
  <c r="D2199" i="2661" s="1"/>
  <c r="A2200" i="2661"/>
  <c r="D2200" i="2661" s="1"/>
  <c r="A2201" i="2661"/>
  <c r="D2201" i="2661" s="1"/>
  <c r="A2202" i="2661"/>
  <c r="D2202" i="2661" s="1"/>
  <c r="A2203" i="2661"/>
  <c r="D2203" i="2661" s="1"/>
  <c r="A2204" i="2661"/>
  <c r="D2204" i="2661" s="1"/>
  <c r="A2205" i="2661"/>
  <c r="D2205" i="2661" s="1"/>
  <c r="A2206" i="2661"/>
  <c r="D2206" i="2661" s="1"/>
  <c r="A2207" i="2661"/>
  <c r="D2207" i="2661" s="1"/>
  <c r="A2208" i="2661"/>
  <c r="D2208" i="2661" s="1"/>
  <c r="A2209" i="2661"/>
  <c r="D2209" i="2661" s="1"/>
  <c r="A2210" i="2661"/>
  <c r="D2210" i="2661" s="1"/>
  <c r="A2211" i="2661"/>
  <c r="D2211" i="2661" s="1"/>
  <c r="A2212" i="2661"/>
  <c r="D2212" i="2661" s="1"/>
  <c r="A2213" i="2661"/>
  <c r="D2213" i="2661" s="1"/>
  <c r="A2214" i="2661"/>
  <c r="D2214" i="2661" s="1"/>
  <c r="A2215" i="2661"/>
  <c r="D2215" i="2661" s="1"/>
  <c r="A2216" i="2661"/>
  <c r="D2216" i="2661" s="1"/>
  <c r="A2217" i="2661"/>
  <c r="D2217" i="2661" s="1"/>
  <c r="A2218" i="2661"/>
  <c r="D2218" i="2661" s="1"/>
  <c r="A2219" i="2661"/>
  <c r="D2219" i="2661" s="1"/>
  <c r="A2220" i="2661"/>
  <c r="D2220" i="2661" s="1"/>
  <c r="A2221" i="2661"/>
  <c r="D2221" i="2661" s="1"/>
  <c r="A2222" i="2661"/>
  <c r="D2222" i="2661" s="1"/>
  <c r="A2223" i="2661"/>
  <c r="D2223" i="2661" s="1"/>
  <c r="A2224" i="2661"/>
  <c r="D2224" i="2661" s="1"/>
  <c r="A2225" i="2661"/>
  <c r="D2225" i="2661" s="1"/>
  <c r="A2226" i="2661"/>
  <c r="D2226" i="2661" s="1"/>
  <c r="A2227" i="2661"/>
  <c r="D2227" i="2661" s="1"/>
  <c r="A2228" i="2661"/>
  <c r="D2228" i="2661" s="1"/>
  <c r="A2229" i="2661"/>
  <c r="D2229" i="2661" s="1"/>
  <c r="A2230" i="2661"/>
  <c r="D2230" i="2661" s="1"/>
  <c r="A2231" i="2661"/>
  <c r="D2231" i="2661" s="1"/>
  <c r="A2232" i="2661"/>
  <c r="D2232" i="2661" s="1"/>
  <c r="A2233" i="2661"/>
  <c r="D2233" i="2661" s="1"/>
  <c r="A2234" i="2661"/>
  <c r="D2234" i="2661" s="1"/>
  <c r="A2235" i="2661"/>
  <c r="D2235" i="2661" s="1"/>
  <c r="A2236" i="2661"/>
  <c r="D2236" i="2661" s="1"/>
  <c r="A2237" i="2661"/>
  <c r="D2237" i="2661" s="1"/>
  <c r="A2238" i="2661"/>
  <c r="D2238" i="2661" s="1"/>
  <c r="A2239" i="2661"/>
  <c r="D2239" i="2661" s="1"/>
  <c r="A2240" i="2661"/>
  <c r="D2240" i="2661" s="1"/>
  <c r="A2241" i="2661"/>
  <c r="D2241" i="2661" s="1"/>
  <c r="A2242" i="2661"/>
  <c r="D2242" i="2661" s="1"/>
  <c r="A2243" i="2661"/>
  <c r="D2243" i="2661" s="1"/>
  <c r="A2244" i="2661"/>
  <c r="D2244" i="2661" s="1"/>
  <c r="A2245" i="2661"/>
  <c r="D2245" i="2661" s="1"/>
  <c r="A2246" i="2661"/>
  <c r="D2246" i="2661" s="1"/>
  <c r="A2247" i="2661"/>
  <c r="D2247" i="2661" s="1"/>
  <c r="A2248" i="2661"/>
  <c r="D2248" i="2661" s="1"/>
  <c r="A2249" i="2661"/>
  <c r="D2249" i="2661" s="1"/>
  <c r="A2250" i="2661"/>
  <c r="D2250" i="2661" s="1"/>
  <c r="A2251" i="2661"/>
  <c r="D2251" i="2661" s="1"/>
  <c r="A2252" i="2661"/>
  <c r="D2252" i="2661" s="1"/>
  <c r="A2253" i="2661"/>
  <c r="D2253" i="2661" s="1"/>
  <c r="A2254" i="2661"/>
  <c r="D2254" i="2661" s="1"/>
  <c r="A2255" i="2661"/>
  <c r="D2255" i="2661" s="1"/>
  <c r="A2256" i="2661"/>
  <c r="D2256" i="2661" s="1"/>
  <c r="A2257" i="2661"/>
  <c r="D2257" i="2661" s="1"/>
  <c r="A2258" i="2661"/>
  <c r="D2258" i="2661" s="1"/>
  <c r="A2259" i="2661"/>
  <c r="D2259" i="2661" s="1"/>
  <c r="A2260" i="2661"/>
  <c r="D2260" i="2661" s="1"/>
  <c r="A2261" i="2661"/>
  <c r="D2261" i="2661" s="1"/>
  <c r="A2262" i="2661"/>
  <c r="D2262" i="2661" s="1"/>
  <c r="A2263" i="2661"/>
  <c r="D2263" i="2661" s="1"/>
  <c r="A2264" i="2661"/>
  <c r="D2264" i="2661" s="1"/>
  <c r="A2265" i="2661"/>
  <c r="D2265" i="2661" s="1"/>
  <c r="A2266" i="2661"/>
  <c r="D2266" i="2661" s="1"/>
  <c r="A2267" i="2661"/>
  <c r="D2267" i="2661" s="1"/>
  <c r="A2268" i="2661"/>
  <c r="D2268" i="2661" s="1"/>
  <c r="A2269" i="2661"/>
  <c r="D2269" i="2661" s="1"/>
  <c r="A2270" i="2661"/>
  <c r="D2270" i="2661" s="1"/>
  <c r="A2271" i="2661"/>
  <c r="D2271" i="2661" s="1"/>
  <c r="A2272" i="2661"/>
  <c r="D2272" i="2661" s="1"/>
  <c r="A2273" i="2661"/>
  <c r="D2273" i="2661" s="1"/>
  <c r="A2274" i="2661"/>
  <c r="D2274" i="2661" s="1"/>
  <c r="A2275" i="2661"/>
  <c r="D2275" i="2661" s="1"/>
  <c r="A2276" i="2661"/>
  <c r="D2276" i="2661" s="1"/>
  <c r="A2277" i="2661"/>
  <c r="D2277" i="2661" s="1"/>
  <c r="A2278" i="2661"/>
  <c r="D2278" i="2661" s="1"/>
  <c r="A2279" i="2661"/>
  <c r="D2279" i="2661" s="1"/>
  <c r="A2280" i="2661"/>
  <c r="D2280" i="2661" s="1"/>
  <c r="A2281" i="2661"/>
  <c r="D2281" i="2661" s="1"/>
  <c r="A2282" i="2661"/>
  <c r="D2282" i="2661" s="1"/>
  <c r="A2283" i="2661"/>
  <c r="D2283" i="2661" s="1"/>
  <c r="A2284" i="2661"/>
  <c r="D2284" i="2661" s="1"/>
  <c r="A2285" i="2661"/>
  <c r="D2285" i="2661" s="1"/>
  <c r="A2286" i="2661"/>
  <c r="D2286" i="2661" s="1"/>
  <c r="A2287" i="2661"/>
  <c r="D2287" i="2661" s="1"/>
  <c r="A2288" i="2661"/>
  <c r="D2288" i="2661" s="1"/>
  <c r="A2289" i="2661"/>
  <c r="D2289" i="2661" s="1"/>
  <c r="A2290" i="2661"/>
  <c r="D2290" i="2661" s="1"/>
  <c r="A2291" i="2661"/>
  <c r="D2291" i="2661" s="1"/>
  <c r="A2292" i="2661"/>
  <c r="D2292" i="2661" s="1"/>
  <c r="A2293" i="2661"/>
  <c r="D2293" i="2661" s="1"/>
  <c r="A2294" i="2661"/>
  <c r="D2294" i="2661" s="1"/>
  <c r="A2295" i="2661"/>
  <c r="D2295" i="2661" s="1"/>
  <c r="A2296" i="2661"/>
  <c r="D2296" i="2661" s="1"/>
  <c r="A2297" i="2661"/>
  <c r="D2297" i="2661" s="1"/>
  <c r="A2298" i="2661"/>
  <c r="D2298" i="2661" s="1"/>
  <c r="A2299" i="2661"/>
  <c r="D2299" i="2661" s="1"/>
  <c r="A2300" i="2661"/>
  <c r="D2300" i="2661" s="1"/>
  <c r="A2301" i="2661"/>
  <c r="D2301" i="2661" s="1"/>
  <c r="A2302" i="2661"/>
  <c r="D2302" i="2661" s="1"/>
  <c r="A2303" i="2661"/>
  <c r="D2303" i="2661" s="1"/>
  <c r="A2304" i="2661"/>
  <c r="D2304" i="2661" s="1"/>
  <c r="A2305" i="2661"/>
  <c r="D2305" i="2661" s="1"/>
  <c r="A2306" i="2661"/>
  <c r="D2306" i="2661" s="1"/>
  <c r="A2307" i="2661"/>
  <c r="D2307" i="2661" s="1"/>
  <c r="A2308" i="2661"/>
  <c r="D2308" i="2661" s="1"/>
  <c r="A2309" i="2661"/>
  <c r="D2309" i="2661" s="1"/>
  <c r="A2310" i="2661"/>
  <c r="D2310" i="2661" s="1"/>
  <c r="A2311" i="2661"/>
  <c r="D2311" i="2661" s="1"/>
  <c r="A2312" i="2661"/>
  <c r="D2312" i="2661" s="1"/>
  <c r="A2313" i="2661"/>
  <c r="D2313" i="2661" s="1"/>
  <c r="A2314" i="2661"/>
  <c r="D2314" i="2661" s="1"/>
  <c r="A2315" i="2661"/>
  <c r="D2315" i="2661" s="1"/>
  <c r="A2316" i="2661"/>
  <c r="D2316" i="2661" s="1"/>
  <c r="A2317" i="2661"/>
  <c r="D2317" i="2661" s="1"/>
  <c r="A2318" i="2661"/>
  <c r="D2318" i="2661" s="1"/>
  <c r="A2319" i="2661"/>
  <c r="D2319" i="2661" s="1"/>
  <c r="A2320" i="2661"/>
  <c r="D2320" i="2661" s="1"/>
  <c r="A2321" i="2661"/>
  <c r="D2321" i="2661" s="1"/>
  <c r="A2322" i="2661"/>
  <c r="D2322" i="2661" s="1"/>
  <c r="A2323" i="2661"/>
  <c r="D2323" i="2661" s="1"/>
  <c r="A2324" i="2661"/>
  <c r="D2324" i="2661" s="1"/>
  <c r="A2325" i="2661"/>
  <c r="D2325" i="2661" s="1"/>
  <c r="A2326" i="2661"/>
  <c r="D2326" i="2661" s="1"/>
  <c r="A2327" i="2661"/>
  <c r="D2327" i="2661" s="1"/>
  <c r="A2328" i="2661"/>
  <c r="D2328" i="2661" s="1"/>
  <c r="A2329" i="2661"/>
  <c r="D2329" i="2661" s="1"/>
  <c r="A2330" i="2661"/>
  <c r="D2330" i="2661" s="1"/>
  <c r="A2331" i="2661"/>
  <c r="D2331" i="2661" s="1"/>
  <c r="A2332" i="2661"/>
  <c r="D2332" i="2661" s="1"/>
  <c r="A2333" i="2661"/>
  <c r="D2333" i="2661" s="1"/>
  <c r="A2334" i="2661"/>
  <c r="D2334" i="2661" s="1"/>
  <c r="A2335" i="2661"/>
  <c r="D2335" i="2661" s="1"/>
  <c r="A2336" i="2661"/>
  <c r="D2336" i="2661" s="1"/>
  <c r="A2337" i="2661"/>
  <c r="D2337" i="2661" s="1"/>
  <c r="A2338" i="2661"/>
  <c r="D2338" i="2661" s="1"/>
  <c r="A2339" i="2661"/>
  <c r="D2339" i="2661" s="1"/>
  <c r="A2340" i="2661"/>
  <c r="D2340" i="2661" s="1"/>
  <c r="A2341" i="2661"/>
  <c r="D2341" i="2661" s="1"/>
  <c r="A2342" i="2661"/>
  <c r="D2342" i="2661" s="1"/>
  <c r="A2343" i="2661"/>
  <c r="D2343" i="2661" s="1"/>
  <c r="A2344" i="2661"/>
  <c r="D2344" i="2661" s="1"/>
  <c r="A2345" i="2661"/>
  <c r="D2345" i="2661" s="1"/>
  <c r="A2346" i="2661"/>
  <c r="D2346" i="2661" s="1"/>
  <c r="A2347" i="2661"/>
  <c r="D2347" i="2661" s="1"/>
  <c r="A2348" i="2661"/>
  <c r="D2348" i="2661" s="1"/>
  <c r="A2349" i="2661"/>
  <c r="D2349" i="2661" s="1"/>
  <c r="A2350" i="2661"/>
  <c r="D2350" i="2661" s="1"/>
  <c r="A2351" i="2661"/>
  <c r="D2351" i="2661" s="1"/>
  <c r="A2352" i="2661"/>
  <c r="D2352" i="2661" s="1"/>
  <c r="A2353" i="2661"/>
  <c r="D2353" i="2661" s="1"/>
  <c r="A2354" i="2661"/>
  <c r="D2354" i="2661" s="1"/>
  <c r="A2355" i="2661"/>
  <c r="D2355" i="2661" s="1"/>
  <c r="A2356" i="2661"/>
  <c r="D2356" i="2661" s="1"/>
  <c r="A2357" i="2661"/>
  <c r="D2357" i="2661" s="1"/>
  <c r="A2358" i="2661"/>
  <c r="D2358" i="2661" s="1"/>
  <c r="A2359" i="2661"/>
  <c r="D2359" i="2661" s="1"/>
  <c r="A2360" i="2661"/>
  <c r="D2360" i="2661" s="1"/>
  <c r="A2361" i="2661"/>
  <c r="D2361" i="2661" s="1"/>
  <c r="A2362" i="2661"/>
  <c r="D2362" i="2661" s="1"/>
  <c r="A2363" i="2661"/>
  <c r="D2363" i="2661" s="1"/>
  <c r="A2364" i="2661"/>
  <c r="D2364" i="2661" s="1"/>
  <c r="A2365" i="2661"/>
  <c r="D2365" i="2661" s="1"/>
  <c r="A2366" i="2661"/>
  <c r="D2366" i="2661" s="1"/>
  <c r="A2367" i="2661"/>
  <c r="D2367" i="2661" s="1"/>
  <c r="A2368" i="2661"/>
  <c r="D2368" i="2661" s="1"/>
  <c r="A2369" i="2661"/>
  <c r="D2369" i="2661" s="1"/>
  <c r="A2370" i="2661"/>
  <c r="D2370" i="2661" s="1"/>
  <c r="A2371" i="2661"/>
  <c r="D2371" i="2661" s="1"/>
  <c r="A2372" i="2661"/>
  <c r="D2372" i="2661" s="1"/>
  <c r="A2373" i="2661"/>
  <c r="D2373" i="2661" s="1"/>
  <c r="A2374" i="2661"/>
  <c r="D2374" i="2661" s="1"/>
  <c r="A2375" i="2661"/>
  <c r="D2375" i="2661" s="1"/>
  <c r="A2376" i="2661"/>
  <c r="D2376" i="2661" s="1"/>
  <c r="A2377" i="2661"/>
  <c r="D2377" i="2661" s="1"/>
  <c r="A2378" i="2661"/>
  <c r="D2378" i="2661" s="1"/>
  <c r="A2379" i="2661"/>
  <c r="D2379" i="2661" s="1"/>
  <c r="A2380" i="2661"/>
  <c r="D2380" i="2661" s="1"/>
  <c r="A2381" i="2661"/>
  <c r="D2381" i="2661" s="1"/>
  <c r="A2382" i="2661"/>
  <c r="D2382" i="2661" s="1"/>
  <c r="A2383" i="2661"/>
  <c r="D2383" i="2661" s="1"/>
  <c r="A2384" i="2661"/>
  <c r="D2384" i="2661" s="1"/>
  <c r="A2385" i="2661"/>
  <c r="D2385" i="2661" s="1"/>
  <c r="A2386" i="2661"/>
  <c r="D2386" i="2661" s="1"/>
  <c r="A2387" i="2661"/>
  <c r="D2387" i="2661" s="1"/>
  <c r="A2388" i="2661"/>
  <c r="D2388" i="2661" s="1"/>
  <c r="A2389" i="2661"/>
  <c r="D2389" i="2661" s="1"/>
  <c r="A2390" i="2661"/>
  <c r="D2390" i="2661" s="1"/>
  <c r="A2391" i="2661"/>
  <c r="D2391" i="2661" s="1"/>
  <c r="A2392" i="2661"/>
  <c r="D2392" i="2661" s="1"/>
  <c r="A2393" i="2661"/>
  <c r="D2393" i="2661" s="1"/>
  <c r="A2394" i="2661"/>
  <c r="D2394" i="2661" s="1"/>
  <c r="A2395" i="2661"/>
  <c r="D2395" i="2661" s="1"/>
  <c r="A2396" i="2661"/>
  <c r="D2396" i="2661" s="1"/>
  <c r="A2397" i="2661"/>
  <c r="D2397" i="2661" s="1"/>
  <c r="A2398" i="2661"/>
  <c r="D2398" i="2661" s="1"/>
  <c r="A2399" i="2661"/>
  <c r="D2399" i="2661" s="1"/>
  <c r="A2400" i="2661"/>
  <c r="D2400" i="2661" s="1"/>
  <c r="A2401" i="2661"/>
  <c r="D2401" i="2661" s="1"/>
  <c r="A2402" i="2661"/>
  <c r="D2402" i="2661" s="1"/>
  <c r="A2403" i="2661"/>
  <c r="D2403" i="2661" s="1"/>
  <c r="A2404" i="2661"/>
  <c r="D2404" i="2661" s="1"/>
  <c r="A2405" i="2661"/>
  <c r="D2405" i="2661" s="1"/>
  <c r="A2406" i="2661"/>
  <c r="D2406" i="2661" s="1"/>
  <c r="A2407" i="2661"/>
  <c r="D2407" i="2661" s="1"/>
  <c r="A2408" i="2661"/>
  <c r="D2408" i="2661" s="1"/>
  <c r="A2409" i="2661"/>
  <c r="D2409" i="2661" s="1"/>
  <c r="A2410" i="2661"/>
  <c r="D2410" i="2661" s="1"/>
  <c r="A2411" i="2661"/>
  <c r="D2411" i="2661" s="1"/>
  <c r="A2412" i="2661"/>
  <c r="D2412" i="2661" s="1"/>
  <c r="A2413" i="2661"/>
  <c r="D2413" i="2661" s="1"/>
  <c r="A2414" i="2661"/>
  <c r="D2414" i="2661" s="1"/>
  <c r="A2415" i="2661"/>
  <c r="D2415" i="2661" s="1"/>
  <c r="A2416" i="2661"/>
  <c r="D2416" i="2661" s="1"/>
  <c r="A2417" i="2661"/>
  <c r="D2417" i="2661" s="1"/>
  <c r="A2418" i="2661"/>
  <c r="D2418" i="2661" s="1"/>
  <c r="A2419" i="2661"/>
  <c r="D2419" i="2661" s="1"/>
  <c r="A2420" i="2661"/>
  <c r="D2420" i="2661" s="1"/>
  <c r="A2421" i="2661"/>
  <c r="D2421" i="2661" s="1"/>
  <c r="A2422" i="2661"/>
  <c r="D2422" i="2661" s="1"/>
  <c r="A2423" i="2661"/>
  <c r="D2423" i="2661" s="1"/>
  <c r="A2424" i="2661"/>
  <c r="D2424" i="2661" s="1"/>
  <c r="A2425" i="2661"/>
  <c r="D2425" i="2661" s="1"/>
  <c r="A2426" i="2661"/>
  <c r="D2426" i="2661" s="1"/>
  <c r="A2427" i="2661"/>
  <c r="D2427" i="2661" s="1"/>
  <c r="A2428" i="2661"/>
  <c r="D2428" i="2661" s="1"/>
  <c r="A2429" i="2661"/>
  <c r="D2429" i="2661" s="1"/>
  <c r="A2430" i="2661"/>
  <c r="D2430" i="2661" s="1"/>
  <c r="A2431" i="2661"/>
  <c r="D2431" i="2661" s="1"/>
  <c r="A2432" i="2661"/>
  <c r="D2432" i="2661" s="1"/>
  <c r="A2433" i="2661"/>
  <c r="D2433" i="2661" s="1"/>
  <c r="A2434" i="2661"/>
  <c r="D2434" i="2661" s="1"/>
  <c r="A2435" i="2661"/>
  <c r="D2435" i="2661" s="1"/>
  <c r="A2436" i="2661"/>
  <c r="D2436" i="2661" s="1"/>
  <c r="A2437" i="2661"/>
  <c r="D2437" i="2661" s="1"/>
  <c r="A2438" i="2661"/>
  <c r="D2438" i="2661" s="1"/>
  <c r="A2439" i="2661"/>
  <c r="D2439" i="2661" s="1"/>
  <c r="A2440" i="2661"/>
  <c r="D2440" i="2661" s="1"/>
  <c r="A2441" i="2661"/>
  <c r="D2441" i="2661" s="1"/>
  <c r="A2442" i="2661"/>
  <c r="D2442" i="2661" s="1"/>
  <c r="A2443" i="2661"/>
  <c r="D2443" i="2661" s="1"/>
  <c r="A2444" i="2661"/>
  <c r="D2444" i="2661" s="1"/>
  <c r="A2445" i="2661"/>
  <c r="D2445" i="2661" s="1"/>
  <c r="A2446" i="2661"/>
  <c r="D2446" i="2661" s="1"/>
  <c r="A2447" i="2661"/>
  <c r="D2447" i="2661" s="1"/>
  <c r="A2448" i="2661"/>
  <c r="D2448" i="2661" s="1"/>
  <c r="A2449" i="2661"/>
  <c r="D2449" i="2661" s="1"/>
  <c r="A2450" i="2661"/>
  <c r="D2450" i="2661" s="1"/>
  <c r="A2451" i="2661"/>
  <c r="D2451" i="2661" s="1"/>
  <c r="A2452" i="2661"/>
  <c r="D2452" i="2661" s="1"/>
  <c r="A2453" i="2661"/>
  <c r="D2453" i="2661" s="1"/>
  <c r="A2454" i="2661"/>
  <c r="D2454" i="2661" s="1"/>
  <c r="A2455" i="2661"/>
  <c r="D2455" i="2661" s="1"/>
  <c r="A2456" i="2661"/>
  <c r="D2456" i="2661" s="1"/>
  <c r="A2457" i="2661"/>
  <c r="D2457" i="2661" s="1"/>
  <c r="A2458" i="2661"/>
  <c r="D2458" i="2661" s="1"/>
  <c r="A2459" i="2661"/>
  <c r="D2459" i="2661" s="1"/>
  <c r="A2460" i="2661"/>
  <c r="D2460" i="2661" s="1"/>
  <c r="A2461" i="2661"/>
  <c r="D2461" i="2661" s="1"/>
  <c r="A2462" i="2661"/>
  <c r="D2462" i="2661" s="1"/>
  <c r="A2463" i="2661"/>
  <c r="D2463" i="2661" s="1"/>
  <c r="A2464" i="2661"/>
  <c r="D2464" i="2661" s="1"/>
  <c r="A2465" i="2661"/>
  <c r="D2465" i="2661" s="1"/>
  <c r="A2466" i="2661"/>
  <c r="D2466" i="2661" s="1"/>
  <c r="A2467" i="2661"/>
  <c r="D2467" i="2661" s="1"/>
  <c r="A2468" i="2661"/>
  <c r="D2468" i="2661" s="1"/>
  <c r="A2469" i="2661"/>
  <c r="D2469" i="2661" s="1"/>
  <c r="A2470" i="2661"/>
  <c r="D2470" i="2661" s="1"/>
  <c r="A2471" i="2661"/>
  <c r="D2471" i="2661" s="1"/>
  <c r="A2472" i="2661"/>
  <c r="D2472" i="2661" s="1"/>
  <c r="A2473" i="2661"/>
  <c r="D2473" i="2661" s="1"/>
  <c r="A2474" i="2661"/>
  <c r="D2474" i="2661" s="1"/>
  <c r="A2475" i="2661"/>
  <c r="D2475" i="2661" s="1"/>
  <c r="A2476" i="2661"/>
  <c r="D2476" i="2661" s="1"/>
  <c r="A2477" i="2661"/>
  <c r="D2477" i="2661" s="1"/>
  <c r="A2478" i="2661"/>
  <c r="D2478" i="2661" s="1"/>
  <c r="A2479" i="2661"/>
  <c r="D2479" i="2661" s="1"/>
  <c r="A2480" i="2661"/>
  <c r="D2480" i="2661" s="1"/>
  <c r="A2481" i="2661"/>
  <c r="D2481" i="2661" s="1"/>
  <c r="A2482" i="2661"/>
  <c r="D2482" i="2661" s="1"/>
  <c r="A2483" i="2661"/>
  <c r="D2483" i="2661" s="1"/>
  <c r="A2484" i="2661"/>
  <c r="D2484" i="2661" s="1"/>
  <c r="A2485" i="2661"/>
  <c r="D2485" i="2661" s="1"/>
  <c r="A2486" i="2661"/>
  <c r="D2486" i="2661" s="1"/>
  <c r="A2487" i="2661"/>
  <c r="D2487" i="2661" s="1"/>
  <c r="A2488" i="2661"/>
  <c r="D2488" i="2661" s="1"/>
  <c r="A2489" i="2661"/>
  <c r="D2489" i="2661" s="1"/>
  <c r="A2490" i="2661"/>
  <c r="D2490" i="2661" s="1"/>
  <c r="A2491" i="2661"/>
  <c r="D2491" i="2661" s="1"/>
  <c r="A2492" i="2661"/>
  <c r="D2492" i="2661" s="1"/>
  <c r="A2493" i="2661"/>
  <c r="D2493" i="2661" s="1"/>
  <c r="A2494" i="2661"/>
  <c r="D2494" i="2661" s="1"/>
  <c r="A2495" i="2661"/>
  <c r="D2495" i="2661" s="1"/>
  <c r="A2496" i="2661"/>
  <c r="D2496" i="2661" s="1"/>
  <c r="A2497" i="2661"/>
  <c r="D2497" i="2661" s="1"/>
  <c r="A2498" i="2661"/>
  <c r="D2498" i="2661" s="1"/>
  <c r="A2499" i="2661"/>
  <c r="D2499" i="2661" s="1"/>
  <c r="A2500" i="2661"/>
  <c r="D2500" i="2661" s="1"/>
  <c r="A2501" i="2661"/>
  <c r="D2501" i="2661" s="1"/>
  <c r="A2502" i="2661"/>
  <c r="D2502" i="2661" s="1"/>
  <c r="A2503" i="2661"/>
  <c r="D2503" i="2661" s="1"/>
  <c r="A2504" i="2661"/>
  <c r="D2504" i="2661" s="1"/>
  <c r="A2505" i="2661"/>
  <c r="D2505" i="2661" s="1"/>
  <c r="A2506" i="2661"/>
  <c r="D2506" i="2661" s="1"/>
  <c r="A2507" i="2661"/>
  <c r="D2507" i="2661" s="1"/>
  <c r="A2508" i="2661"/>
  <c r="D2508" i="2661" s="1"/>
  <c r="A2509" i="2661"/>
  <c r="D2509" i="2661" s="1"/>
  <c r="A2510" i="2661"/>
  <c r="D2510" i="2661" s="1"/>
  <c r="A2511" i="2661"/>
  <c r="D2511" i="2661" s="1"/>
  <c r="A2512" i="2661"/>
  <c r="D2512" i="2661" s="1"/>
  <c r="A2513" i="2661"/>
  <c r="D2513" i="2661" s="1"/>
  <c r="A2514" i="2661"/>
  <c r="D2514" i="2661" s="1"/>
  <c r="A2515" i="2661"/>
  <c r="D2515" i="2661" s="1"/>
  <c r="A2516" i="2661"/>
  <c r="D2516" i="2661" s="1"/>
  <c r="A2517" i="2661"/>
  <c r="D2517" i="2661" s="1"/>
  <c r="A2518" i="2661"/>
  <c r="D2518" i="2661" s="1"/>
  <c r="A2519" i="2661"/>
  <c r="D2519" i="2661" s="1"/>
  <c r="A2520" i="2661"/>
  <c r="D2520" i="2661" s="1"/>
  <c r="A2521" i="2661"/>
  <c r="D2521" i="2661" s="1"/>
  <c r="A2522" i="2661"/>
  <c r="D2522" i="2661" s="1"/>
  <c r="A2523" i="2661"/>
  <c r="D2523" i="2661" s="1"/>
  <c r="A2524" i="2661"/>
  <c r="D2524" i="2661" s="1"/>
  <c r="A2525" i="2661"/>
  <c r="D2525" i="2661" s="1"/>
  <c r="A2526" i="2661"/>
  <c r="D2526" i="2661" s="1"/>
  <c r="A2527" i="2661"/>
  <c r="D2527" i="2661" s="1"/>
  <c r="A2528" i="2661"/>
  <c r="D2528" i="2661" s="1"/>
  <c r="A2529" i="2661"/>
  <c r="D2529" i="2661" s="1"/>
  <c r="A2530" i="2661"/>
  <c r="D2530" i="2661" s="1"/>
  <c r="A2531" i="2661"/>
  <c r="D2531" i="2661" s="1"/>
  <c r="A2532" i="2661"/>
  <c r="D2532" i="2661" s="1"/>
  <c r="A2533" i="2661"/>
  <c r="D2533" i="2661" s="1"/>
  <c r="A2534" i="2661"/>
  <c r="D2534" i="2661" s="1"/>
  <c r="A2535" i="2661"/>
  <c r="D2535" i="2661" s="1"/>
  <c r="A2536" i="2661"/>
  <c r="D2536" i="2661" s="1"/>
  <c r="A2537" i="2661"/>
  <c r="D2537" i="2661" s="1"/>
  <c r="A2538" i="2661"/>
  <c r="D2538" i="2661" s="1"/>
  <c r="A2539" i="2661"/>
  <c r="D2539" i="2661" s="1"/>
  <c r="A2540" i="2661"/>
  <c r="D2540" i="2661" s="1"/>
  <c r="A2541" i="2661"/>
  <c r="D2541" i="2661" s="1"/>
  <c r="A2542" i="2661"/>
  <c r="D2542" i="2661" s="1"/>
  <c r="A2543" i="2661"/>
  <c r="D2543" i="2661" s="1"/>
  <c r="A2544" i="2661"/>
  <c r="D2544" i="2661" s="1"/>
  <c r="A2545" i="2661"/>
  <c r="D2545" i="2661" s="1"/>
  <c r="A2546" i="2661"/>
  <c r="D2546" i="2661" s="1"/>
  <c r="A2547" i="2661"/>
  <c r="D2547" i="2661" s="1"/>
  <c r="A2548" i="2661"/>
  <c r="D2548" i="2661" s="1"/>
  <c r="A2549" i="2661"/>
  <c r="D2549" i="2661" s="1"/>
  <c r="A2550" i="2661"/>
  <c r="D2550" i="2661" s="1"/>
  <c r="A2551" i="2661"/>
  <c r="D2551" i="2661" s="1"/>
  <c r="A2552" i="2661"/>
  <c r="D2552" i="2661" s="1"/>
  <c r="A2553" i="2661"/>
  <c r="D2553" i="2661" s="1"/>
  <c r="A2554" i="2661"/>
  <c r="D2554" i="2661" s="1"/>
  <c r="A2555" i="2661"/>
  <c r="D2555" i="2661" s="1"/>
  <c r="A2556" i="2661"/>
  <c r="D2556" i="2661" s="1"/>
  <c r="A2557" i="2661"/>
  <c r="D2557" i="2661" s="1"/>
  <c r="A2558" i="2661"/>
  <c r="D2558" i="2661" s="1"/>
  <c r="A2559" i="2661"/>
  <c r="D2559" i="2661" s="1"/>
  <c r="A2560" i="2661"/>
  <c r="D2560" i="2661" s="1"/>
  <c r="A2561" i="2661"/>
  <c r="D2561" i="2661" s="1"/>
  <c r="A2562" i="2661"/>
  <c r="D2562" i="2661" s="1"/>
  <c r="A2563" i="2661"/>
  <c r="D2563" i="2661" s="1"/>
  <c r="A2564" i="2661"/>
  <c r="D2564" i="2661" s="1"/>
  <c r="A2565" i="2661"/>
  <c r="D2565" i="2661" s="1"/>
  <c r="A2566" i="2661"/>
  <c r="D2566" i="2661" s="1"/>
  <c r="A2567" i="2661"/>
  <c r="D2567" i="2661" s="1"/>
  <c r="A2568" i="2661"/>
  <c r="D2568" i="2661" s="1"/>
  <c r="A2569" i="2661"/>
  <c r="D2569" i="2661" s="1"/>
  <c r="A2570" i="2661"/>
  <c r="D2570" i="2661" s="1"/>
  <c r="A2571" i="2661"/>
  <c r="D2571" i="2661" s="1"/>
  <c r="A2572" i="2661"/>
  <c r="D2572" i="2661" s="1"/>
  <c r="A2573" i="2661"/>
  <c r="D2573" i="2661" s="1"/>
  <c r="A2574" i="2661"/>
  <c r="D2574" i="2661" s="1"/>
  <c r="A2575" i="2661"/>
  <c r="D2575" i="2661" s="1"/>
  <c r="A2576" i="2661"/>
  <c r="D2576" i="2661" s="1"/>
  <c r="A2577" i="2661"/>
  <c r="D2577" i="2661" s="1"/>
  <c r="A2578" i="2661"/>
  <c r="D2578" i="2661" s="1"/>
  <c r="A2579" i="2661"/>
  <c r="D2579" i="2661" s="1"/>
  <c r="A2580" i="2661"/>
  <c r="D2580" i="2661" s="1"/>
  <c r="A2581" i="2661"/>
  <c r="D2581" i="2661" s="1"/>
  <c r="A2582" i="2661"/>
  <c r="D2582" i="2661" s="1"/>
  <c r="A2583" i="2661"/>
  <c r="D2583" i="2661" s="1"/>
  <c r="A2584" i="2661"/>
  <c r="D2584" i="2661" s="1"/>
  <c r="A2585" i="2661"/>
  <c r="D2585" i="2661" s="1"/>
  <c r="A2586" i="2661"/>
  <c r="D2586" i="2661" s="1"/>
  <c r="A2587" i="2661"/>
  <c r="D2587" i="2661" s="1"/>
  <c r="A2588" i="2661"/>
  <c r="D2588" i="2661" s="1"/>
  <c r="A2589" i="2661"/>
  <c r="D2589" i="2661" s="1"/>
  <c r="A2590" i="2661"/>
  <c r="D2590" i="2661" s="1"/>
  <c r="A2591" i="2661"/>
  <c r="D2591" i="2661" s="1"/>
  <c r="A2592" i="2661"/>
  <c r="D2592" i="2661" s="1"/>
  <c r="A2593" i="2661"/>
  <c r="D2593" i="2661" s="1"/>
  <c r="A2594" i="2661"/>
  <c r="D2594" i="2661" s="1"/>
  <c r="A2595" i="2661"/>
  <c r="D2595" i="2661" s="1"/>
  <c r="A2596" i="2661"/>
  <c r="D2596" i="2661" s="1"/>
  <c r="A2597" i="2661"/>
  <c r="D2597" i="2661" s="1"/>
  <c r="A2598" i="2661"/>
  <c r="D2598" i="2661" s="1"/>
  <c r="A2599" i="2661"/>
  <c r="D2599" i="2661" s="1"/>
  <c r="A2600" i="2661"/>
  <c r="D2600" i="2661" s="1"/>
  <c r="A2601" i="2661"/>
  <c r="D2601" i="2661" s="1"/>
  <c r="A2602" i="2661"/>
  <c r="D2602" i="2661" s="1"/>
  <c r="A2603" i="2661"/>
  <c r="D2603" i="2661" s="1"/>
  <c r="A2604" i="2661"/>
  <c r="D2604" i="2661" s="1"/>
  <c r="A2605" i="2661"/>
  <c r="D2605" i="2661" s="1"/>
  <c r="A2606" i="2661"/>
  <c r="D2606" i="2661" s="1"/>
  <c r="A2607" i="2661"/>
  <c r="D2607" i="2661" s="1"/>
  <c r="A2608" i="2661"/>
  <c r="D2608" i="2661" s="1"/>
  <c r="A2609" i="2661"/>
  <c r="D2609" i="2661" s="1"/>
  <c r="A2610" i="2661"/>
  <c r="D2610" i="2661" s="1"/>
  <c r="A2611" i="2661"/>
  <c r="D2611" i="2661" s="1"/>
  <c r="A2612" i="2661"/>
  <c r="D2612" i="2661" s="1"/>
  <c r="A2613" i="2661"/>
  <c r="D2613" i="2661" s="1"/>
  <c r="A2614" i="2661"/>
  <c r="D2614" i="2661" s="1"/>
  <c r="A2615" i="2661"/>
  <c r="D2615" i="2661" s="1"/>
  <c r="A2616" i="2661"/>
  <c r="D2616" i="2661" s="1"/>
  <c r="A2617" i="2661"/>
  <c r="D2617" i="2661" s="1"/>
  <c r="A2618" i="2661"/>
  <c r="D2618" i="2661" s="1"/>
  <c r="A2619" i="2661"/>
  <c r="D2619" i="2661" s="1"/>
  <c r="A2620" i="2661"/>
  <c r="D2620" i="2661" s="1"/>
  <c r="A2621" i="2661"/>
  <c r="D2621" i="2661" s="1"/>
  <c r="A2622" i="2661"/>
  <c r="D2622" i="2661" s="1"/>
  <c r="A2623" i="2661"/>
  <c r="D2623" i="2661" s="1"/>
  <c r="A2624" i="2661"/>
  <c r="D2624" i="2661" s="1"/>
  <c r="A2625" i="2661"/>
  <c r="D2625" i="2661" s="1"/>
  <c r="A2626" i="2661"/>
  <c r="D2626" i="2661" s="1"/>
  <c r="A2627" i="2661"/>
  <c r="D2627" i="2661" s="1"/>
  <c r="A2628" i="2661"/>
  <c r="D2628" i="2661" s="1"/>
  <c r="A2629" i="2661"/>
  <c r="D2629" i="2661" s="1"/>
  <c r="A2630" i="2661"/>
  <c r="D2630" i="2661" s="1"/>
  <c r="A2631" i="2661"/>
  <c r="D2631" i="2661" s="1"/>
  <c r="A2632" i="2661"/>
  <c r="D2632" i="2661" s="1"/>
  <c r="A2633" i="2661"/>
  <c r="D2633" i="2661" s="1"/>
  <c r="A2634" i="2661"/>
  <c r="D2634" i="2661" s="1"/>
  <c r="A2635" i="2661"/>
  <c r="D2635" i="2661" s="1"/>
  <c r="A2636" i="2661"/>
  <c r="D2636" i="2661" s="1"/>
  <c r="A2637" i="2661"/>
  <c r="D2637" i="2661" s="1"/>
  <c r="A2638" i="2661"/>
  <c r="D2638" i="2661" s="1"/>
  <c r="A2639" i="2661"/>
  <c r="D2639" i="2661" s="1"/>
  <c r="A2640" i="2661"/>
  <c r="D2640" i="2661" s="1"/>
  <c r="A2641" i="2661"/>
  <c r="D2641" i="2661" s="1"/>
  <c r="A2642" i="2661"/>
  <c r="D2642" i="2661" s="1"/>
  <c r="A2643" i="2661"/>
  <c r="D2643" i="2661" s="1"/>
  <c r="A2644" i="2661"/>
  <c r="D2644" i="2661" s="1"/>
  <c r="A2645" i="2661"/>
  <c r="D2645" i="2661" s="1"/>
  <c r="A2646" i="2661"/>
  <c r="D2646" i="2661" s="1"/>
  <c r="A2647" i="2661"/>
  <c r="D2647" i="2661" s="1"/>
  <c r="A2648" i="2661"/>
  <c r="D2648" i="2661" s="1"/>
  <c r="A2649" i="2661"/>
  <c r="D2649" i="2661" s="1"/>
  <c r="A2650" i="2661"/>
  <c r="D2650" i="2661" s="1"/>
  <c r="A2651" i="2661"/>
  <c r="D2651" i="2661" s="1"/>
  <c r="A2652" i="2661"/>
  <c r="D2652" i="2661" s="1"/>
  <c r="A2653" i="2661"/>
  <c r="D2653" i="2661" s="1"/>
  <c r="A2654" i="2661"/>
  <c r="D2654" i="2661" s="1"/>
  <c r="A2655" i="2661"/>
  <c r="D2655" i="2661" s="1"/>
  <c r="A2656" i="2661"/>
  <c r="D2656" i="2661" s="1"/>
  <c r="A2657" i="2661"/>
  <c r="D2657" i="2661" s="1"/>
  <c r="A2658" i="2661"/>
  <c r="D2658" i="2661" s="1"/>
  <c r="A2659" i="2661"/>
  <c r="D2659" i="2661" s="1"/>
  <c r="A2660" i="2661"/>
  <c r="D2660" i="2661" s="1"/>
  <c r="A2661" i="2661"/>
  <c r="D2661" i="2661" s="1"/>
  <c r="A2662" i="2661"/>
  <c r="D2662" i="2661" s="1"/>
  <c r="A2663" i="2661"/>
  <c r="D2663" i="2661" s="1"/>
  <c r="A2664" i="2661"/>
  <c r="D2664" i="2661" s="1"/>
  <c r="A2665" i="2661"/>
  <c r="D2665" i="2661" s="1"/>
  <c r="A2666" i="2661"/>
  <c r="D2666" i="2661" s="1"/>
  <c r="A2667" i="2661"/>
  <c r="D2667" i="2661" s="1"/>
  <c r="A2668" i="2661"/>
  <c r="D2668" i="2661" s="1"/>
  <c r="A2669" i="2661"/>
  <c r="D2669" i="2661" s="1"/>
  <c r="A2670" i="2661"/>
  <c r="D2670" i="2661" s="1"/>
  <c r="A2671" i="2661"/>
  <c r="D2671" i="2661" s="1"/>
  <c r="A2672" i="2661"/>
  <c r="D2672" i="2661" s="1"/>
  <c r="A2673" i="2661"/>
  <c r="D2673" i="2661" s="1"/>
  <c r="A2674" i="2661"/>
  <c r="D2674" i="2661" s="1"/>
  <c r="A2675" i="2661"/>
  <c r="D2675" i="2661" s="1"/>
  <c r="A2676" i="2661"/>
  <c r="D2676" i="2661" s="1"/>
  <c r="A2677" i="2661"/>
  <c r="D2677" i="2661" s="1"/>
  <c r="A2678" i="2661"/>
  <c r="D2678" i="2661" s="1"/>
  <c r="A2679" i="2661"/>
  <c r="D2679" i="2661" s="1"/>
  <c r="A2680" i="2661"/>
  <c r="D2680" i="2661" s="1"/>
  <c r="A2681" i="2661"/>
  <c r="D2681" i="2661" s="1"/>
  <c r="A2682" i="2661"/>
  <c r="D2682" i="2661" s="1"/>
  <c r="A2683" i="2661"/>
  <c r="D2683" i="2661" s="1"/>
  <c r="A2684" i="2661"/>
  <c r="D2684" i="2661" s="1"/>
  <c r="A2685" i="2661"/>
  <c r="D2685" i="2661" s="1"/>
  <c r="A2686" i="2661"/>
  <c r="D2686" i="2661" s="1"/>
  <c r="A2687" i="2661"/>
  <c r="D2687" i="2661" s="1"/>
  <c r="A2688" i="2661"/>
  <c r="D2688" i="2661" s="1"/>
  <c r="A2689" i="2661"/>
  <c r="D2689" i="2661" s="1"/>
  <c r="A2690" i="2661"/>
  <c r="D2690" i="2661" s="1"/>
  <c r="A2691" i="2661"/>
  <c r="D2691" i="2661" s="1"/>
  <c r="A2692" i="2661"/>
  <c r="D2692" i="2661" s="1"/>
  <c r="A2693" i="2661"/>
  <c r="D2693" i="2661" s="1"/>
  <c r="A2694" i="2661"/>
  <c r="D2694" i="2661" s="1"/>
  <c r="A2695" i="2661"/>
  <c r="D2695" i="2661" s="1"/>
  <c r="A2696" i="2661"/>
  <c r="D2696" i="2661" s="1"/>
  <c r="A2697" i="2661"/>
  <c r="D2697" i="2661" s="1"/>
  <c r="A2698" i="2661"/>
  <c r="D2698" i="2661" s="1"/>
  <c r="A2699" i="2661"/>
  <c r="D2699" i="2661" s="1"/>
  <c r="A2700" i="2661"/>
  <c r="D2700" i="2661" s="1"/>
  <c r="A2701" i="2661"/>
  <c r="D2701" i="2661" s="1"/>
  <c r="A2702" i="2661"/>
  <c r="D2702" i="2661" s="1"/>
  <c r="A2703" i="2661"/>
  <c r="D2703" i="2661" s="1"/>
  <c r="A2704" i="2661"/>
  <c r="D2704" i="2661" s="1"/>
  <c r="A2705" i="2661"/>
  <c r="D2705" i="2661" s="1"/>
  <c r="A2706" i="2661"/>
  <c r="D2706" i="2661" s="1"/>
  <c r="A2707" i="2661"/>
  <c r="D2707" i="2661" s="1"/>
  <c r="A2708" i="2661"/>
  <c r="D2708" i="2661" s="1"/>
  <c r="A2709" i="2661"/>
  <c r="D2709" i="2661" s="1"/>
  <c r="A2710" i="2661"/>
  <c r="D2710" i="2661" s="1"/>
  <c r="A2711" i="2661"/>
  <c r="D2711" i="2661" s="1"/>
  <c r="A2712" i="2661"/>
  <c r="D2712" i="2661" s="1"/>
  <c r="A2713" i="2661"/>
  <c r="D2713" i="2661" s="1"/>
  <c r="A2714" i="2661"/>
  <c r="D2714" i="2661" s="1"/>
  <c r="A2715" i="2661"/>
  <c r="D2715" i="2661" s="1"/>
  <c r="A2716" i="2661"/>
  <c r="D2716" i="2661" s="1"/>
  <c r="A2717" i="2661"/>
  <c r="D2717" i="2661" s="1"/>
  <c r="A2718" i="2661"/>
  <c r="D2718" i="2661" s="1"/>
  <c r="A2719" i="2661"/>
  <c r="D2719" i="2661" s="1"/>
  <c r="A2720" i="2661"/>
  <c r="D2720" i="2661" s="1"/>
  <c r="A2721" i="2661"/>
  <c r="D2721" i="2661" s="1"/>
  <c r="A2722" i="2661"/>
  <c r="D2722" i="2661" s="1"/>
  <c r="A2723" i="2661"/>
  <c r="D2723" i="2661" s="1"/>
  <c r="A2724" i="2661"/>
  <c r="D2724" i="2661" s="1"/>
  <c r="A2725" i="2661"/>
  <c r="D2725" i="2661" s="1"/>
  <c r="A2726" i="2661"/>
  <c r="D2726" i="2661" s="1"/>
  <c r="A2727" i="2661"/>
  <c r="D2727" i="2661" s="1"/>
  <c r="A2728" i="2661"/>
  <c r="D2728" i="2661" s="1"/>
  <c r="A2729" i="2661"/>
  <c r="D2729" i="2661" s="1"/>
  <c r="A2730" i="2661"/>
  <c r="D2730" i="2661" s="1"/>
  <c r="A2731" i="2661"/>
  <c r="D2731" i="2661" s="1"/>
  <c r="A2732" i="2661"/>
  <c r="D2732" i="2661" s="1"/>
  <c r="A2733" i="2661"/>
  <c r="D2733" i="2661" s="1"/>
  <c r="A2734" i="2661"/>
  <c r="D2734" i="2661" s="1"/>
  <c r="A2735" i="2661"/>
  <c r="D2735" i="2661" s="1"/>
  <c r="A2736" i="2661"/>
  <c r="D2736" i="2661" s="1"/>
  <c r="A2737" i="2661"/>
  <c r="D2737" i="2661" s="1"/>
  <c r="A2738" i="2661"/>
  <c r="D2738" i="2661" s="1"/>
  <c r="A2739" i="2661"/>
  <c r="D2739" i="2661" s="1"/>
  <c r="A2740" i="2661"/>
  <c r="D2740" i="2661" s="1"/>
  <c r="A2741" i="2661"/>
  <c r="D2741" i="2661" s="1"/>
  <c r="A2742" i="2661"/>
  <c r="D2742" i="2661" s="1"/>
  <c r="A2743" i="2661"/>
  <c r="D2743" i="2661" s="1"/>
  <c r="A2744" i="2661"/>
  <c r="D2744" i="2661" s="1"/>
  <c r="A2745" i="2661"/>
  <c r="D2745" i="2661" s="1"/>
  <c r="A2746" i="2661"/>
  <c r="D2746" i="2661" s="1"/>
  <c r="A2747" i="2661"/>
  <c r="D2747" i="2661" s="1"/>
  <c r="A2748" i="2661"/>
  <c r="D2748" i="2661" s="1"/>
  <c r="A2749" i="2661"/>
  <c r="D2749" i="2661" s="1"/>
  <c r="A2750" i="2661"/>
  <c r="D2750" i="2661" s="1"/>
  <c r="A2751" i="2661"/>
  <c r="D2751" i="2661" s="1"/>
  <c r="A2752" i="2661"/>
  <c r="D2752" i="2661" s="1"/>
  <c r="A2753" i="2661"/>
  <c r="D2753" i="2661" s="1"/>
  <c r="A2754" i="2661"/>
  <c r="D2754" i="2661" s="1"/>
  <c r="A2755" i="2661"/>
  <c r="D2755" i="2661" s="1"/>
  <c r="A2756" i="2661"/>
  <c r="D2756" i="2661" s="1"/>
  <c r="A2757" i="2661"/>
  <c r="D2757" i="2661" s="1"/>
  <c r="A2758" i="2661"/>
  <c r="D2758" i="2661" s="1"/>
  <c r="A2759" i="2661"/>
  <c r="D2759" i="2661" s="1"/>
  <c r="A2760" i="2661"/>
  <c r="D2760" i="2661" s="1"/>
  <c r="A2761" i="2661"/>
  <c r="D2761" i="2661" s="1"/>
  <c r="A2762" i="2661"/>
  <c r="D2762" i="2661" s="1"/>
  <c r="A2763" i="2661"/>
  <c r="D2763" i="2661" s="1"/>
  <c r="A2764" i="2661"/>
  <c r="D2764" i="2661" s="1"/>
  <c r="A2765" i="2661"/>
  <c r="D2765" i="2661" s="1"/>
  <c r="A2766" i="2661"/>
  <c r="D2766" i="2661" s="1"/>
  <c r="A2767" i="2661"/>
  <c r="D2767" i="2661" s="1"/>
  <c r="A2768" i="2661"/>
  <c r="D2768" i="2661" s="1"/>
  <c r="A2769" i="2661"/>
  <c r="D2769" i="2661" s="1"/>
  <c r="A2770" i="2661"/>
  <c r="D2770" i="2661" s="1"/>
  <c r="A2771" i="2661"/>
  <c r="D2771" i="2661" s="1"/>
  <c r="A2772" i="2661"/>
  <c r="D2772" i="2661" s="1"/>
  <c r="A2773" i="2661"/>
  <c r="D2773" i="2661" s="1"/>
  <c r="A2774" i="2661"/>
  <c r="D2774" i="2661" s="1"/>
  <c r="A2775" i="2661"/>
  <c r="D2775" i="2661" s="1"/>
  <c r="A2776" i="2661"/>
  <c r="D2776" i="2661" s="1"/>
  <c r="A2777" i="2661"/>
  <c r="D2777" i="2661" s="1"/>
  <c r="A2778" i="2661"/>
  <c r="D2778" i="2661" s="1"/>
  <c r="A2779" i="2661"/>
  <c r="D2779" i="2661" s="1"/>
  <c r="A2780" i="2661"/>
  <c r="D2780" i="2661" s="1"/>
  <c r="A2781" i="2661"/>
  <c r="D2781" i="2661" s="1"/>
  <c r="A2782" i="2661"/>
  <c r="D2782" i="2661" s="1"/>
  <c r="A2783" i="2661"/>
  <c r="D2783" i="2661" s="1"/>
  <c r="A2784" i="2661"/>
  <c r="D2784" i="2661" s="1"/>
  <c r="A2785" i="2661"/>
  <c r="D2785" i="2661" s="1"/>
  <c r="A2786" i="2661"/>
  <c r="D2786" i="2661" s="1"/>
  <c r="A2787" i="2661"/>
  <c r="D2787" i="2661" s="1"/>
  <c r="A2788" i="2661"/>
  <c r="D2788" i="2661" s="1"/>
  <c r="A2789" i="2661"/>
  <c r="D2789" i="2661" s="1"/>
  <c r="A2790" i="2661"/>
  <c r="D2790" i="2661" s="1"/>
  <c r="A2791" i="2661"/>
  <c r="D2791" i="2661" s="1"/>
  <c r="A2792" i="2661"/>
  <c r="D2792" i="2661" s="1"/>
  <c r="A2793" i="2661"/>
  <c r="D2793" i="2661" s="1"/>
  <c r="A2794" i="2661"/>
  <c r="D2794" i="2661" s="1"/>
  <c r="A2795" i="2661"/>
  <c r="D2795" i="2661" s="1"/>
  <c r="A2796" i="2661"/>
  <c r="D2796" i="2661" s="1"/>
  <c r="A2797" i="2661"/>
  <c r="D2797" i="2661" s="1"/>
  <c r="A2798" i="2661"/>
  <c r="D2798" i="2661" s="1"/>
  <c r="A2799" i="2661"/>
  <c r="D2799" i="2661" s="1"/>
  <c r="A2800" i="2661"/>
  <c r="D2800" i="2661" s="1"/>
  <c r="A2801" i="2661"/>
  <c r="D2801" i="2661" s="1"/>
  <c r="A2802" i="2661"/>
  <c r="D2802" i="2661" s="1"/>
  <c r="A2803" i="2661"/>
  <c r="D2803" i="2661" s="1"/>
  <c r="A2804" i="2661"/>
  <c r="D2804" i="2661" s="1"/>
  <c r="A2805" i="2661"/>
  <c r="D2805" i="2661" s="1"/>
  <c r="A2806" i="2661"/>
  <c r="D2806" i="2661" s="1"/>
  <c r="A2807" i="2661"/>
  <c r="D2807" i="2661" s="1"/>
  <c r="A2808" i="2661"/>
  <c r="D2808" i="2661" s="1"/>
  <c r="A2809" i="2661"/>
  <c r="D2809" i="2661" s="1"/>
  <c r="A2810" i="2661"/>
  <c r="D2810" i="2661" s="1"/>
  <c r="A2811" i="2661"/>
  <c r="D2811" i="2661" s="1"/>
  <c r="A2812" i="2661"/>
  <c r="D2812" i="2661" s="1"/>
  <c r="A2813" i="2661"/>
  <c r="D2813" i="2661" s="1"/>
  <c r="A2814" i="2661"/>
  <c r="D2814" i="2661" s="1"/>
  <c r="A2815" i="2661"/>
  <c r="D2815" i="2661" s="1"/>
  <c r="A2816" i="2661"/>
  <c r="D2816" i="2661" s="1"/>
  <c r="A2817" i="2661"/>
  <c r="D2817" i="2661" s="1"/>
  <c r="A2818" i="2661"/>
  <c r="D2818" i="2661" s="1"/>
  <c r="A2819" i="2661"/>
  <c r="D2819" i="2661" s="1"/>
  <c r="A2820" i="2661"/>
  <c r="D2820" i="2661" s="1"/>
  <c r="A2821" i="2661"/>
  <c r="D2821" i="2661" s="1"/>
  <c r="A2822" i="2661"/>
  <c r="D2822" i="2661" s="1"/>
  <c r="A2823" i="2661"/>
  <c r="D2823" i="2661" s="1"/>
  <c r="A2824" i="2661"/>
  <c r="D2824" i="2661" s="1"/>
  <c r="A2825" i="2661"/>
  <c r="D2825" i="2661" s="1"/>
  <c r="A2826" i="2661"/>
  <c r="D2826" i="2661" s="1"/>
  <c r="A2827" i="2661"/>
  <c r="D2827" i="2661" s="1"/>
  <c r="A2828" i="2661"/>
  <c r="D2828" i="2661" s="1"/>
  <c r="A2829" i="2661"/>
  <c r="D2829" i="2661" s="1"/>
  <c r="A2830" i="2661"/>
  <c r="D2830" i="2661" s="1"/>
  <c r="A2831" i="2661"/>
  <c r="D2831" i="2661" s="1"/>
  <c r="A2832" i="2661"/>
  <c r="D2832" i="2661" s="1"/>
  <c r="A2833" i="2661"/>
  <c r="D2833" i="2661" s="1"/>
  <c r="A2834" i="2661"/>
  <c r="D2834" i="2661" s="1"/>
  <c r="A2835" i="2661"/>
  <c r="D2835" i="2661" s="1"/>
  <c r="A2836" i="2661"/>
  <c r="D2836" i="2661" s="1"/>
  <c r="A2837" i="2661"/>
  <c r="D2837" i="2661" s="1"/>
  <c r="A2838" i="2661"/>
  <c r="D2838" i="2661" s="1"/>
  <c r="A2839" i="2661"/>
  <c r="D2839" i="2661" s="1"/>
  <c r="A2840" i="2661"/>
  <c r="D2840" i="2661" s="1"/>
  <c r="A2841" i="2661"/>
  <c r="D2841" i="2661" s="1"/>
  <c r="A2842" i="2661"/>
  <c r="D2842" i="2661" s="1"/>
  <c r="A2843" i="2661"/>
  <c r="D2843" i="2661" s="1"/>
  <c r="A2844" i="2661"/>
  <c r="D2844" i="2661" s="1"/>
  <c r="A2845" i="2661"/>
  <c r="D2845" i="2661" s="1"/>
  <c r="A2846" i="2661"/>
  <c r="D2846" i="2661" s="1"/>
  <c r="A2847" i="2661"/>
  <c r="D2847" i="2661" s="1"/>
  <c r="A2848" i="2661"/>
  <c r="D2848" i="2661" s="1"/>
  <c r="A2849" i="2661"/>
  <c r="D2849" i="2661" s="1"/>
  <c r="A2850" i="2661"/>
  <c r="D2850" i="2661" s="1"/>
  <c r="A2851" i="2661"/>
  <c r="D2851" i="2661" s="1"/>
  <c r="A2852" i="2661"/>
  <c r="D2852" i="2661" s="1"/>
  <c r="A2853" i="2661"/>
  <c r="D2853" i="2661" s="1"/>
  <c r="A2854" i="2661"/>
  <c r="D2854" i="2661" s="1"/>
  <c r="A2855" i="2661"/>
  <c r="D2855" i="2661" s="1"/>
  <c r="A2856" i="2661"/>
  <c r="D2856" i="2661" s="1"/>
  <c r="A2857" i="2661"/>
  <c r="D2857" i="2661" s="1"/>
  <c r="A2858" i="2661"/>
  <c r="D2858" i="2661" s="1"/>
  <c r="A2859" i="2661"/>
  <c r="D2859" i="2661" s="1"/>
  <c r="A2860" i="2661"/>
  <c r="D2860" i="2661" s="1"/>
  <c r="A2861" i="2661"/>
  <c r="D2861" i="2661" s="1"/>
  <c r="A2862" i="2661"/>
  <c r="D2862" i="2661" s="1"/>
  <c r="A2863" i="2661"/>
  <c r="D2863" i="2661" s="1"/>
  <c r="A2864" i="2661"/>
  <c r="D2864" i="2661" s="1"/>
  <c r="A2865" i="2661"/>
  <c r="D2865" i="2661" s="1"/>
  <c r="A2866" i="2661"/>
  <c r="D2866" i="2661" s="1"/>
  <c r="A2867" i="2661"/>
  <c r="D2867" i="2661" s="1"/>
  <c r="A2868" i="2661"/>
  <c r="D2868" i="2661" s="1"/>
  <c r="A2869" i="2661"/>
  <c r="D2869" i="2661" s="1"/>
  <c r="A2870" i="2661"/>
  <c r="D2870" i="2661" s="1"/>
  <c r="A2871" i="2661"/>
  <c r="D2871" i="2661" s="1"/>
  <c r="A2872" i="2661"/>
  <c r="D2872" i="2661" s="1"/>
  <c r="A2873" i="2661"/>
  <c r="D2873" i="2661" s="1"/>
  <c r="A2874" i="2661"/>
  <c r="D2874" i="2661" s="1"/>
  <c r="A2875" i="2661"/>
  <c r="D2875" i="2661" s="1"/>
  <c r="A2876" i="2661"/>
  <c r="D2876" i="2661" s="1"/>
  <c r="A2877" i="2661"/>
  <c r="D2877" i="2661" s="1"/>
  <c r="A2878" i="2661"/>
  <c r="D2878" i="2661" s="1"/>
  <c r="A2879" i="2661"/>
  <c r="D2879" i="2661" s="1"/>
  <c r="A2880" i="2661"/>
  <c r="D2880" i="2661" s="1"/>
  <c r="A2881" i="2661"/>
  <c r="D2881" i="2661" s="1"/>
  <c r="A2882" i="2661"/>
  <c r="D2882" i="2661" s="1"/>
  <c r="A2883" i="2661"/>
  <c r="D2883" i="2661" s="1"/>
  <c r="A2884" i="2661"/>
  <c r="D2884" i="2661" s="1"/>
  <c r="A2885" i="2661"/>
  <c r="D2885" i="2661" s="1"/>
  <c r="A2886" i="2661"/>
  <c r="D2886" i="2661" s="1"/>
  <c r="A2887" i="2661"/>
  <c r="D2887" i="2661" s="1"/>
  <c r="A2888" i="2661"/>
  <c r="D2888" i="2661" s="1"/>
  <c r="A2889" i="2661"/>
  <c r="D2889" i="2661" s="1"/>
  <c r="A2890" i="2661"/>
  <c r="D2890" i="2661" s="1"/>
  <c r="A2891" i="2661"/>
  <c r="D2891" i="2661" s="1"/>
  <c r="A2892" i="2661"/>
  <c r="D2892" i="2661" s="1"/>
  <c r="A2893" i="2661"/>
  <c r="D2893" i="2661" s="1"/>
  <c r="A2894" i="2661"/>
  <c r="D2894" i="2661" s="1"/>
  <c r="A2895" i="2661"/>
  <c r="D2895" i="2661" s="1"/>
  <c r="A2896" i="2661"/>
  <c r="D2896" i="2661" s="1"/>
  <c r="A2897" i="2661"/>
  <c r="D2897" i="2661" s="1"/>
  <c r="A2898" i="2661"/>
  <c r="D2898" i="2661" s="1"/>
  <c r="A2899" i="2661"/>
  <c r="D2899" i="2661" s="1"/>
  <c r="A2900" i="2661"/>
  <c r="D2900" i="2661" s="1"/>
  <c r="A2901" i="2661"/>
  <c r="D2901" i="2661" s="1"/>
  <c r="A2902" i="2661"/>
  <c r="D2902" i="2661" s="1"/>
  <c r="A2903" i="2661"/>
  <c r="D2903" i="2661" s="1"/>
  <c r="A2904" i="2661"/>
  <c r="D2904" i="2661" s="1"/>
  <c r="A2905" i="2661"/>
  <c r="D2905" i="2661" s="1"/>
  <c r="A2906" i="2661"/>
  <c r="D2906" i="2661" s="1"/>
  <c r="A2907" i="2661"/>
  <c r="D2907" i="2661" s="1"/>
  <c r="A2908" i="2661"/>
  <c r="D2908" i="2661" s="1"/>
  <c r="A2909" i="2661"/>
  <c r="D2909" i="2661" s="1"/>
  <c r="A2910" i="2661"/>
  <c r="D2910" i="2661" s="1"/>
  <c r="A2911" i="2661"/>
  <c r="D2911" i="2661" s="1"/>
  <c r="A2912" i="2661"/>
  <c r="D2912" i="2661" s="1"/>
  <c r="A2913" i="2661"/>
  <c r="D2913" i="2661" s="1"/>
  <c r="A2914" i="2661"/>
  <c r="D2914" i="2661" s="1"/>
  <c r="A2915" i="2661"/>
  <c r="D2915" i="2661" s="1"/>
  <c r="A2916" i="2661"/>
  <c r="D2916" i="2661" s="1"/>
  <c r="A2917" i="2661"/>
  <c r="D2917" i="2661" s="1"/>
  <c r="A2918" i="2661"/>
  <c r="D2918" i="2661" s="1"/>
  <c r="A2919" i="2661"/>
  <c r="D2919" i="2661" s="1"/>
  <c r="A2920" i="2661"/>
  <c r="D2920" i="2661" s="1"/>
  <c r="A2921" i="2661"/>
  <c r="D2921" i="2661" s="1"/>
  <c r="A2922" i="2661"/>
  <c r="D2922" i="2661" s="1"/>
  <c r="A2923" i="2661"/>
  <c r="D2923" i="2661" s="1"/>
  <c r="A2924" i="2661"/>
  <c r="D2924" i="2661" s="1"/>
  <c r="A2925" i="2661"/>
  <c r="D2925" i="2661" s="1"/>
  <c r="A2926" i="2661"/>
  <c r="D2926" i="2661" s="1"/>
  <c r="A2927" i="2661"/>
  <c r="D2927" i="2661" s="1"/>
  <c r="A2928" i="2661"/>
  <c r="D2928" i="2661" s="1"/>
  <c r="A2929" i="2661"/>
  <c r="D2929" i="2661" s="1"/>
  <c r="A2930" i="2661"/>
  <c r="D2930" i="2661" s="1"/>
  <c r="A2931" i="2661"/>
  <c r="D2931" i="2661" s="1"/>
  <c r="A2932" i="2661"/>
  <c r="D2932" i="2661" s="1"/>
  <c r="A2933" i="2661"/>
  <c r="D2933" i="2661" s="1"/>
  <c r="A2934" i="2661"/>
  <c r="D2934" i="2661" s="1"/>
  <c r="A2935" i="2661"/>
  <c r="D2935" i="2661" s="1"/>
  <c r="A2936" i="2661"/>
  <c r="D2936" i="2661" s="1"/>
  <c r="A2937" i="2661"/>
  <c r="D2937" i="2661" s="1"/>
  <c r="A2938" i="2661"/>
  <c r="D2938" i="2661" s="1"/>
  <c r="A2939" i="2661"/>
  <c r="D2939" i="2661" s="1"/>
  <c r="A2940" i="2661"/>
  <c r="D2940" i="2661" s="1"/>
  <c r="A2941" i="2661"/>
  <c r="D2941" i="2661" s="1"/>
  <c r="A2942" i="2661"/>
  <c r="D2942" i="2661" s="1"/>
  <c r="A2943" i="2661"/>
  <c r="D2943" i="2661" s="1"/>
  <c r="A2944" i="2661"/>
  <c r="D2944" i="2661" s="1"/>
  <c r="A2945" i="2661"/>
  <c r="D2945" i="2661" s="1"/>
  <c r="A2946" i="2661"/>
  <c r="D2946" i="2661" s="1"/>
  <c r="A2947" i="2661"/>
  <c r="D2947" i="2661" s="1"/>
  <c r="A2948" i="2661"/>
  <c r="D2948" i="2661" s="1"/>
  <c r="A2949" i="2661"/>
  <c r="D2949" i="2661" s="1"/>
  <c r="A2950" i="2661"/>
  <c r="D2950" i="2661" s="1"/>
  <c r="A2951" i="2661"/>
  <c r="D2951" i="2661" s="1"/>
  <c r="A2952" i="2661"/>
  <c r="D2952" i="2661" s="1"/>
  <c r="A2953" i="2661"/>
  <c r="D2953" i="2661" s="1"/>
  <c r="A2954" i="2661"/>
  <c r="D2954" i="2661" s="1"/>
  <c r="A2955" i="2661"/>
  <c r="D2955" i="2661" s="1"/>
  <c r="A2956" i="2661"/>
  <c r="D2956" i="2661" s="1"/>
  <c r="A2957" i="2661"/>
  <c r="D2957" i="2661" s="1"/>
  <c r="A2958" i="2661"/>
  <c r="D2958" i="2661" s="1"/>
  <c r="A2959" i="2661"/>
  <c r="D2959" i="2661" s="1"/>
  <c r="A2960" i="2661"/>
  <c r="D2960" i="2661" s="1"/>
  <c r="A2961" i="2661"/>
  <c r="D2961" i="2661" s="1"/>
  <c r="A2962" i="2661"/>
  <c r="D2962" i="2661" s="1"/>
  <c r="A2963" i="2661"/>
  <c r="D2963" i="2661" s="1"/>
  <c r="A2964" i="2661"/>
  <c r="D2964" i="2661" s="1"/>
  <c r="A2965" i="2661"/>
  <c r="D2965" i="2661" s="1"/>
  <c r="A2966" i="2661"/>
  <c r="D2966" i="2661" s="1"/>
  <c r="A2967" i="2661"/>
  <c r="D2967" i="2661" s="1"/>
  <c r="A2968" i="2661"/>
  <c r="D2968" i="2661" s="1"/>
  <c r="A2969" i="2661"/>
  <c r="D2969" i="2661" s="1"/>
  <c r="A2970" i="2661"/>
  <c r="D2970" i="2661" s="1"/>
  <c r="A2971" i="2661"/>
  <c r="D2971" i="2661" s="1"/>
  <c r="A2972" i="2661"/>
  <c r="D2972" i="2661" s="1"/>
  <c r="A2973" i="2661"/>
  <c r="D2973" i="2661" s="1"/>
  <c r="A2974" i="2661"/>
  <c r="D2974" i="2661" s="1"/>
  <c r="A2975" i="2661"/>
  <c r="D2975" i="2661" s="1"/>
  <c r="A2976" i="2661"/>
  <c r="D2976" i="2661" s="1"/>
  <c r="A2977" i="2661"/>
  <c r="D2977" i="2661" s="1"/>
  <c r="A2978" i="2661"/>
  <c r="D2978" i="2661" s="1"/>
  <c r="A2979" i="2661"/>
  <c r="D2979" i="2661" s="1"/>
  <c r="A2980" i="2661"/>
  <c r="D2980" i="2661" s="1"/>
  <c r="A2981" i="2661"/>
  <c r="D2981" i="2661" s="1"/>
  <c r="A2982" i="2661"/>
  <c r="D2982" i="2661" s="1"/>
  <c r="A2983" i="2661"/>
  <c r="D2983" i="2661" s="1"/>
  <c r="A2984" i="2661"/>
  <c r="D2984" i="2661" s="1"/>
  <c r="A2985" i="2661"/>
  <c r="D2985" i="2661" s="1"/>
  <c r="A2986" i="2661"/>
  <c r="D2986" i="2661" s="1"/>
  <c r="A2987" i="2661"/>
  <c r="D2987" i="2661" s="1"/>
  <c r="A2988" i="2661"/>
  <c r="D2988" i="2661" s="1"/>
  <c r="A2989" i="2661"/>
  <c r="D2989" i="2661" s="1"/>
  <c r="A2990" i="2661"/>
  <c r="D2990" i="2661" s="1"/>
  <c r="A2991" i="2661"/>
  <c r="D2991" i="2661" s="1"/>
  <c r="A2992" i="2661"/>
  <c r="D2992" i="2661" s="1"/>
  <c r="A2993" i="2661"/>
  <c r="D2993" i="2661" s="1"/>
  <c r="A2994" i="2661"/>
  <c r="D2994" i="2661" s="1"/>
  <c r="A2995" i="2661"/>
  <c r="D2995" i="2661" s="1"/>
  <c r="A2996" i="2661"/>
  <c r="D2996" i="2661" s="1"/>
  <c r="A2997" i="2661"/>
  <c r="D2997" i="2661" s="1"/>
  <c r="A2998" i="2661"/>
  <c r="D2998" i="2661" s="1"/>
  <c r="A2999" i="2661"/>
  <c r="D2999" i="2661" s="1"/>
  <c r="A3000" i="2661"/>
  <c r="D3000" i="2661" s="1"/>
  <c r="A3001" i="2661"/>
  <c r="D3001" i="2661" s="1"/>
  <c r="A3002" i="2661"/>
  <c r="D3002" i="2661" s="1"/>
  <c r="A3003" i="2661"/>
  <c r="D3003" i="2661" s="1"/>
  <c r="A3004" i="2661"/>
  <c r="D3004" i="2661" s="1"/>
  <c r="A3005" i="2661"/>
  <c r="D3005" i="2661" s="1"/>
  <c r="A3006" i="2661"/>
  <c r="D3006" i="2661" s="1"/>
  <c r="A3007" i="2661"/>
  <c r="D3007" i="2661" s="1"/>
  <c r="A3008" i="2661"/>
  <c r="D3008" i="2661" s="1"/>
  <c r="A3009" i="2661"/>
  <c r="D3009" i="2661" s="1"/>
  <c r="A3010" i="2661"/>
  <c r="D3010" i="2661" s="1"/>
  <c r="A3011" i="2661"/>
  <c r="D3011" i="2661" s="1"/>
  <c r="A3012" i="2661"/>
  <c r="D3012" i="2661" s="1"/>
  <c r="A3013" i="2661"/>
  <c r="D3013" i="2661" s="1"/>
  <c r="A3014" i="2661"/>
  <c r="D3014" i="2661" s="1"/>
  <c r="A3015" i="2661"/>
  <c r="D3015" i="2661" s="1"/>
  <c r="A3016" i="2661"/>
  <c r="D3016" i="2661" s="1"/>
  <c r="A3017" i="2661"/>
  <c r="D3017" i="2661" s="1"/>
  <c r="A3018" i="2661"/>
  <c r="D3018" i="2661" s="1"/>
  <c r="A3019" i="2661"/>
  <c r="D3019" i="2661" s="1"/>
  <c r="A3020" i="2661"/>
  <c r="D3020" i="2661" s="1"/>
  <c r="A3021" i="2661"/>
  <c r="D3021" i="2661" s="1"/>
  <c r="A3022" i="2661"/>
  <c r="D3022" i="2661" s="1"/>
  <c r="A3023" i="2661"/>
  <c r="D3023" i="2661" s="1"/>
  <c r="A3024" i="2661"/>
  <c r="D3024" i="2661" s="1"/>
  <c r="A3025" i="2661"/>
  <c r="D3025" i="2661" s="1"/>
  <c r="A3026" i="2661"/>
  <c r="D3026" i="2661" s="1"/>
  <c r="A3027" i="2661"/>
  <c r="D3027" i="2661" s="1"/>
  <c r="A3028" i="2661"/>
  <c r="D3028" i="2661" s="1"/>
  <c r="A3029" i="2661"/>
  <c r="D3029" i="2661" s="1"/>
  <c r="A3030" i="2661"/>
  <c r="D3030" i="2661" s="1"/>
  <c r="A3031" i="2661"/>
  <c r="D3031" i="2661" s="1"/>
  <c r="A3032" i="2661"/>
  <c r="D3032" i="2661" s="1"/>
  <c r="A3033" i="2661"/>
  <c r="D3033" i="2661" s="1"/>
  <c r="A3034" i="2661"/>
  <c r="D3034" i="2661" s="1"/>
  <c r="A3035" i="2661"/>
  <c r="D3035" i="2661" s="1"/>
  <c r="A3036" i="2661"/>
  <c r="D3036" i="2661" s="1"/>
  <c r="A3037" i="2661"/>
  <c r="D3037" i="2661" s="1"/>
  <c r="A3038" i="2661"/>
  <c r="D3038" i="2661" s="1"/>
  <c r="A3039" i="2661"/>
  <c r="D3039" i="2661" s="1"/>
  <c r="A3040" i="2661"/>
  <c r="D3040" i="2661" s="1"/>
  <c r="A3041" i="2661"/>
  <c r="D3041" i="2661" s="1"/>
  <c r="A3042" i="2661"/>
  <c r="D3042" i="2661" s="1"/>
  <c r="A3043" i="2661"/>
  <c r="D3043" i="2661" s="1"/>
  <c r="A3044" i="2661"/>
  <c r="D3044" i="2661" s="1"/>
  <c r="A3045" i="2661"/>
  <c r="D3045" i="2661" s="1"/>
  <c r="A3046" i="2661"/>
  <c r="D3046" i="2661" s="1"/>
  <c r="A3047" i="2661"/>
  <c r="D3047" i="2661" s="1"/>
  <c r="A3048" i="2661"/>
  <c r="D3048" i="2661" s="1"/>
  <c r="A3049" i="2661"/>
  <c r="D3049" i="2661" s="1"/>
  <c r="A3050" i="2661"/>
  <c r="D3050" i="2661" s="1"/>
  <c r="A3051" i="2661"/>
  <c r="D3051" i="2661" s="1"/>
  <c r="A3052" i="2661"/>
  <c r="D3052" i="2661" s="1"/>
  <c r="A3053" i="2661"/>
  <c r="D3053" i="2661" s="1"/>
  <c r="A3054" i="2661"/>
  <c r="D3054" i="2661" s="1"/>
  <c r="A3055" i="2661"/>
  <c r="D3055" i="2661" s="1"/>
  <c r="A3056" i="2661"/>
  <c r="D3056" i="2661" s="1"/>
  <c r="A3057" i="2661"/>
  <c r="D3057" i="2661" s="1"/>
  <c r="A3058" i="2661"/>
  <c r="D3058" i="2661" s="1"/>
  <c r="A3059" i="2661"/>
  <c r="D3059" i="2661" s="1"/>
  <c r="A3060" i="2661"/>
  <c r="D3060" i="2661" s="1"/>
  <c r="A3061" i="2661"/>
  <c r="D3061" i="2661" s="1"/>
  <c r="A3062" i="2661"/>
  <c r="D3062" i="2661" s="1"/>
  <c r="A3063" i="2661"/>
  <c r="D3063" i="2661" s="1"/>
  <c r="A3064" i="2661"/>
  <c r="D3064" i="2661" s="1"/>
  <c r="A3065" i="2661"/>
  <c r="D3065" i="2661" s="1"/>
  <c r="A3066" i="2661"/>
  <c r="D3066" i="2661" s="1"/>
  <c r="A3067" i="2661"/>
  <c r="D3067" i="2661" s="1"/>
  <c r="A3068" i="2661"/>
  <c r="D3068" i="2661" s="1"/>
  <c r="A3069" i="2661"/>
  <c r="D3069" i="2661" s="1"/>
  <c r="A3070" i="2661"/>
  <c r="D3070" i="2661" s="1"/>
  <c r="A3071" i="2661"/>
  <c r="D3071" i="2661" s="1"/>
  <c r="A3072" i="2661"/>
  <c r="D3072" i="2661" s="1"/>
  <c r="A3073" i="2661"/>
  <c r="D3073" i="2661" s="1"/>
  <c r="A3074" i="2661"/>
  <c r="D3074" i="2661" s="1"/>
  <c r="A3075" i="2661"/>
  <c r="D3075" i="2661" s="1"/>
  <c r="A3076" i="2661"/>
  <c r="D3076" i="2661" s="1"/>
  <c r="A3077" i="2661"/>
  <c r="D3077" i="2661" s="1"/>
  <c r="A3078" i="2661"/>
  <c r="D3078" i="2661" s="1"/>
  <c r="A3079" i="2661"/>
  <c r="D3079" i="2661" s="1"/>
  <c r="A3080" i="2661"/>
  <c r="D3080" i="2661" s="1"/>
  <c r="A3081" i="2661"/>
  <c r="D3081" i="2661" s="1"/>
  <c r="A3082" i="2661"/>
  <c r="D3082" i="2661" s="1"/>
  <c r="A3083" i="2661"/>
  <c r="D3083" i="2661" s="1"/>
  <c r="A3084" i="2661"/>
  <c r="D3084" i="2661" s="1"/>
  <c r="A3085" i="2661"/>
  <c r="D3085" i="2661" s="1"/>
  <c r="A3086" i="2661"/>
  <c r="D3086" i="2661" s="1"/>
  <c r="A3087" i="2661"/>
  <c r="D3087" i="2661" s="1"/>
  <c r="A3088" i="2661"/>
  <c r="D3088" i="2661" s="1"/>
  <c r="A3089" i="2661"/>
  <c r="D3089" i="2661" s="1"/>
  <c r="A3090" i="2661"/>
  <c r="D3090" i="2661" s="1"/>
  <c r="A3091" i="2661"/>
  <c r="D3091" i="2661" s="1"/>
  <c r="A3092" i="2661"/>
  <c r="D3092" i="2661" s="1"/>
  <c r="A3093" i="2661"/>
  <c r="D3093" i="2661" s="1"/>
  <c r="A3094" i="2661"/>
  <c r="D3094" i="2661" s="1"/>
  <c r="A3095" i="2661"/>
  <c r="D3095" i="2661" s="1"/>
  <c r="A3096" i="2661"/>
  <c r="D3096" i="2661" s="1"/>
  <c r="A3097" i="2661"/>
  <c r="D3097" i="2661" s="1"/>
  <c r="A3098" i="2661"/>
  <c r="D3098" i="2661" s="1"/>
  <c r="A3099" i="2661"/>
  <c r="D3099" i="2661" s="1"/>
  <c r="A3100" i="2661"/>
  <c r="D3100" i="2661" s="1"/>
  <c r="A3101" i="2661"/>
  <c r="D3101" i="2661" s="1"/>
  <c r="A3102" i="2661"/>
  <c r="D3102" i="2661" s="1"/>
  <c r="A3103" i="2661"/>
  <c r="D3103" i="2661" s="1"/>
  <c r="A3104" i="2661"/>
  <c r="D3104" i="2661" s="1"/>
  <c r="A3105" i="2661"/>
  <c r="D3105" i="2661" s="1"/>
  <c r="A3106" i="2661"/>
  <c r="D3106" i="2661" s="1"/>
  <c r="A3107" i="2661"/>
  <c r="D3107" i="2661" s="1"/>
  <c r="A3108" i="2661"/>
  <c r="D3108" i="2661" s="1"/>
  <c r="A3109" i="2661"/>
  <c r="D3109" i="2661" s="1"/>
  <c r="A3110" i="2661"/>
  <c r="D3110" i="2661" s="1"/>
  <c r="A3111" i="2661"/>
  <c r="D3111" i="2661" s="1"/>
  <c r="A3112" i="2661"/>
  <c r="D3112" i="2661" s="1"/>
  <c r="A3113" i="2661"/>
  <c r="D3113" i="2661" s="1"/>
  <c r="A3114" i="2661"/>
  <c r="D3114" i="2661" s="1"/>
  <c r="A3115" i="2661"/>
  <c r="D3115" i="2661" s="1"/>
  <c r="A3116" i="2661"/>
  <c r="D3116" i="2661" s="1"/>
  <c r="A3117" i="2661"/>
  <c r="D3117" i="2661" s="1"/>
  <c r="A3118" i="2661"/>
  <c r="D3118" i="2661" s="1"/>
  <c r="A3119" i="2661"/>
  <c r="D3119" i="2661" s="1"/>
  <c r="A3120" i="2661"/>
  <c r="D3120" i="2661" s="1"/>
  <c r="A3121" i="2661"/>
  <c r="D3121" i="2661" s="1"/>
  <c r="A3122" i="2661"/>
  <c r="D3122" i="2661" s="1"/>
  <c r="A3123" i="2661"/>
  <c r="D3123" i="2661" s="1"/>
  <c r="A3124" i="2661"/>
  <c r="D3124" i="2661" s="1"/>
  <c r="A3125" i="2661"/>
  <c r="D3125" i="2661" s="1"/>
  <c r="A3126" i="2661"/>
  <c r="D3126" i="2661" s="1"/>
  <c r="A3127" i="2661"/>
  <c r="D3127" i="2661" s="1"/>
  <c r="A3128" i="2661"/>
  <c r="D3128" i="2661" s="1"/>
  <c r="A3129" i="2661"/>
  <c r="D3129" i="2661" s="1"/>
  <c r="A3130" i="2661"/>
  <c r="D3130" i="2661" s="1"/>
  <c r="A3131" i="2661"/>
  <c r="D3131" i="2661" s="1"/>
  <c r="A3132" i="2661"/>
  <c r="D3132" i="2661" s="1"/>
  <c r="A3133" i="2661"/>
  <c r="D3133" i="2661" s="1"/>
  <c r="A3134" i="2661"/>
  <c r="D3134" i="2661" s="1"/>
  <c r="A3135" i="2661"/>
  <c r="D3135" i="2661" s="1"/>
  <c r="A3136" i="2661"/>
  <c r="D3136" i="2661" s="1"/>
  <c r="A3137" i="2661"/>
  <c r="D3137" i="2661" s="1"/>
  <c r="A3138" i="2661"/>
  <c r="D3138" i="2661" s="1"/>
  <c r="A3139" i="2661"/>
  <c r="D3139" i="2661" s="1"/>
  <c r="A3140" i="2661"/>
  <c r="D3140" i="2661" s="1"/>
  <c r="A3141" i="2661"/>
  <c r="D3141" i="2661" s="1"/>
  <c r="A3142" i="2661"/>
  <c r="D3142" i="2661" s="1"/>
  <c r="A3143" i="2661"/>
  <c r="D3143" i="2661" s="1"/>
  <c r="A3144" i="2661"/>
  <c r="D3144" i="2661" s="1"/>
  <c r="A3145" i="2661"/>
  <c r="D3145" i="2661" s="1"/>
  <c r="A3146" i="2661"/>
  <c r="D3146" i="2661" s="1"/>
  <c r="A3147" i="2661"/>
  <c r="D3147" i="2661" s="1"/>
  <c r="A3148" i="2661"/>
  <c r="D3148" i="2661" s="1"/>
  <c r="A3149" i="2661"/>
  <c r="D3149" i="2661" s="1"/>
  <c r="A3150" i="2661"/>
  <c r="D3150" i="2661" s="1"/>
  <c r="A3151" i="2661"/>
  <c r="D3151" i="2661" s="1"/>
  <c r="A3152" i="2661"/>
  <c r="D3152" i="2661" s="1"/>
  <c r="A3153" i="2661"/>
  <c r="D3153" i="2661" s="1"/>
  <c r="A3154" i="2661"/>
  <c r="D3154" i="2661" s="1"/>
  <c r="A3155" i="2661"/>
  <c r="D3155" i="2661" s="1"/>
  <c r="A3156" i="2661"/>
  <c r="D3156" i="2661" s="1"/>
  <c r="A3157" i="2661"/>
  <c r="D3157" i="2661" s="1"/>
  <c r="A3158" i="2661"/>
  <c r="D3158" i="2661" s="1"/>
  <c r="A3159" i="2661"/>
  <c r="D3159" i="2661" s="1"/>
  <c r="A3160" i="2661"/>
  <c r="D3160" i="2661" s="1"/>
  <c r="A3161" i="2661"/>
  <c r="D3161" i="2661" s="1"/>
  <c r="A3162" i="2661"/>
  <c r="D3162" i="2661" s="1"/>
  <c r="A3163" i="2661"/>
  <c r="D3163" i="2661" s="1"/>
  <c r="A3164" i="2661"/>
  <c r="D3164" i="2661" s="1"/>
  <c r="A3165" i="2661"/>
  <c r="D3165" i="2661" s="1"/>
  <c r="A3166" i="2661"/>
  <c r="D3166" i="2661" s="1"/>
  <c r="A3167" i="2661"/>
  <c r="D3167" i="2661" s="1"/>
  <c r="A3168" i="2661"/>
  <c r="D3168" i="2661" s="1"/>
  <c r="A3169" i="2661"/>
  <c r="D3169" i="2661" s="1"/>
  <c r="A3170" i="2661"/>
  <c r="D3170" i="2661" s="1"/>
  <c r="A3171" i="2661"/>
  <c r="D3171" i="2661" s="1"/>
  <c r="A3172" i="2661"/>
  <c r="D3172" i="2661" s="1"/>
  <c r="A3173" i="2661"/>
  <c r="D3173" i="2661" s="1"/>
  <c r="A3174" i="2661"/>
  <c r="D3174" i="2661" s="1"/>
  <c r="A3175" i="2661"/>
  <c r="D3175" i="2661" s="1"/>
  <c r="A3176" i="2661"/>
  <c r="D3176" i="2661" s="1"/>
  <c r="A3177" i="2661"/>
  <c r="D3177" i="2661" s="1"/>
  <c r="A3178" i="2661"/>
  <c r="D3178" i="2661" s="1"/>
  <c r="A3179" i="2661"/>
  <c r="D3179" i="2661" s="1"/>
  <c r="A3180" i="2661"/>
  <c r="D3180" i="2661" s="1"/>
  <c r="A3181" i="2661"/>
  <c r="D3181" i="2661" s="1"/>
  <c r="A3182" i="2661"/>
  <c r="D3182" i="2661" s="1"/>
  <c r="A3183" i="2661"/>
  <c r="D3183" i="2661" s="1"/>
  <c r="A3184" i="2661"/>
  <c r="D3184" i="2661" s="1"/>
  <c r="A3185" i="2661"/>
  <c r="D3185" i="2661" s="1"/>
  <c r="A3186" i="2661"/>
  <c r="D3186" i="2661" s="1"/>
  <c r="A3187" i="2661"/>
  <c r="D3187" i="2661" s="1"/>
  <c r="A3188" i="2661"/>
  <c r="D3188" i="2661" s="1"/>
  <c r="A3189" i="2661"/>
  <c r="D3189" i="2661" s="1"/>
  <c r="A3190" i="2661"/>
  <c r="D3190" i="2661" s="1"/>
  <c r="A3191" i="2661"/>
  <c r="D3191" i="2661" s="1"/>
  <c r="A3192" i="2661"/>
  <c r="D3192" i="2661" s="1"/>
  <c r="A3193" i="2661"/>
  <c r="D3193" i="2661" s="1"/>
  <c r="A3194" i="2661"/>
  <c r="D3194" i="2661" s="1"/>
  <c r="A3195" i="2661"/>
  <c r="D3195" i="2661" s="1"/>
  <c r="A3196" i="2661"/>
  <c r="D3196" i="2661" s="1"/>
  <c r="A3197" i="2661"/>
  <c r="D3197" i="2661" s="1"/>
  <c r="A3198" i="2661"/>
  <c r="D3198" i="2661" s="1"/>
  <c r="A3199" i="2661"/>
  <c r="D3199" i="2661" s="1"/>
  <c r="A3200" i="2661"/>
  <c r="D3200" i="2661" s="1"/>
  <c r="A3201" i="2661"/>
  <c r="D3201" i="2661" s="1"/>
  <c r="A3202" i="2661"/>
  <c r="D3202" i="2661" s="1"/>
  <c r="A3203" i="2661"/>
  <c r="D3203" i="2661" s="1"/>
  <c r="A3204" i="2661"/>
  <c r="D3204" i="2661" s="1"/>
  <c r="A3205" i="2661"/>
  <c r="D3205" i="2661" s="1"/>
  <c r="A3206" i="2661"/>
  <c r="D3206" i="2661" s="1"/>
  <c r="A3207" i="2661"/>
  <c r="D3207" i="2661" s="1"/>
  <c r="A3208" i="2661"/>
  <c r="D3208" i="2661" s="1"/>
  <c r="A3209" i="2661"/>
  <c r="D3209" i="2661" s="1"/>
  <c r="A3210" i="2661"/>
  <c r="D3210" i="2661" s="1"/>
  <c r="A3211" i="2661"/>
  <c r="D3211" i="2661" s="1"/>
  <c r="A3212" i="2661"/>
  <c r="D3212" i="2661" s="1"/>
  <c r="A3213" i="2661"/>
  <c r="D3213" i="2661" s="1"/>
  <c r="A3214" i="2661"/>
  <c r="D3214" i="2661" s="1"/>
  <c r="A3215" i="2661"/>
  <c r="D3215" i="2661" s="1"/>
  <c r="A3216" i="2661"/>
  <c r="D3216" i="2661" s="1"/>
  <c r="A3217" i="2661"/>
  <c r="D3217" i="2661" s="1"/>
  <c r="A3218" i="2661"/>
  <c r="D3218" i="2661" s="1"/>
  <c r="A3219" i="2661"/>
  <c r="D3219" i="2661" s="1"/>
  <c r="A3220" i="2661"/>
  <c r="D3220" i="2661" s="1"/>
  <c r="A3221" i="2661"/>
  <c r="D3221" i="2661" s="1"/>
  <c r="A3222" i="2661"/>
  <c r="D3222" i="2661" s="1"/>
  <c r="A3223" i="2661"/>
  <c r="D3223" i="2661" s="1"/>
  <c r="A3224" i="2661"/>
  <c r="D3224" i="2661" s="1"/>
  <c r="A3225" i="2661"/>
  <c r="D3225" i="2661" s="1"/>
  <c r="A3226" i="2661"/>
  <c r="D3226" i="2661" s="1"/>
  <c r="A3227" i="2661"/>
  <c r="D3227" i="2661" s="1"/>
  <c r="A3228" i="2661"/>
  <c r="D3228" i="2661" s="1"/>
  <c r="A3229" i="2661"/>
  <c r="D3229" i="2661" s="1"/>
  <c r="A3230" i="2661"/>
  <c r="D3230" i="2661" s="1"/>
  <c r="A3231" i="2661"/>
  <c r="D3231" i="2661" s="1"/>
  <c r="A3232" i="2661"/>
  <c r="D3232" i="2661" s="1"/>
  <c r="A3233" i="2661"/>
  <c r="D3233" i="2661" s="1"/>
  <c r="A3234" i="2661"/>
  <c r="D3234" i="2661" s="1"/>
  <c r="A3235" i="2661"/>
  <c r="D3235" i="2661" s="1"/>
  <c r="A3236" i="2661"/>
  <c r="D3236" i="2661" s="1"/>
  <c r="A3237" i="2661"/>
  <c r="D3237" i="2661" s="1"/>
  <c r="A3238" i="2661"/>
  <c r="D3238" i="2661" s="1"/>
  <c r="A3239" i="2661"/>
  <c r="D3239" i="2661" s="1"/>
  <c r="A3240" i="2661"/>
  <c r="D3240" i="2661" s="1"/>
  <c r="A3241" i="2661"/>
  <c r="D3241" i="2661" s="1"/>
  <c r="A3242" i="2661"/>
  <c r="D3242" i="2661" s="1"/>
  <c r="A3243" i="2661"/>
  <c r="D3243" i="2661" s="1"/>
  <c r="A3244" i="2661"/>
  <c r="D3244" i="2661" s="1"/>
  <c r="A3245" i="2661"/>
  <c r="D3245" i="2661" s="1"/>
  <c r="A3246" i="2661"/>
  <c r="D3246" i="2661" s="1"/>
  <c r="A3247" i="2661"/>
  <c r="D3247" i="2661" s="1"/>
  <c r="A3248" i="2661"/>
  <c r="D3248" i="2661" s="1"/>
  <c r="A3249" i="2661"/>
  <c r="D3249" i="2661" s="1"/>
  <c r="A3250" i="2661"/>
  <c r="D3250" i="2661" s="1"/>
  <c r="A3251" i="2661"/>
  <c r="D3251" i="2661" s="1"/>
  <c r="A3252" i="2661"/>
  <c r="D3252" i="2661" s="1"/>
  <c r="A3253" i="2661"/>
  <c r="D3253" i="2661" s="1"/>
  <c r="A3254" i="2661"/>
  <c r="D3254" i="2661" s="1"/>
  <c r="A3255" i="2661"/>
  <c r="D3255" i="2661" s="1"/>
  <c r="A3256" i="2661"/>
  <c r="D3256" i="2661" s="1"/>
  <c r="A3257" i="2661"/>
  <c r="D3257" i="2661" s="1"/>
  <c r="A3258" i="2661"/>
  <c r="D3258" i="2661" s="1"/>
  <c r="A3259" i="2661"/>
  <c r="D3259" i="2661" s="1"/>
  <c r="A3260" i="2661"/>
  <c r="D3260" i="2661" s="1"/>
  <c r="A3261" i="2661"/>
  <c r="D3261" i="2661" s="1"/>
  <c r="A3262" i="2661"/>
  <c r="D3262" i="2661" s="1"/>
  <c r="A3263" i="2661"/>
  <c r="D3263" i="2661" s="1"/>
  <c r="A3264" i="2661"/>
  <c r="D3264" i="2661" s="1"/>
  <c r="A3265" i="2661"/>
  <c r="D3265" i="2661" s="1"/>
  <c r="A3266" i="2661"/>
  <c r="D3266" i="2661" s="1"/>
  <c r="A3267" i="2661"/>
  <c r="D3267" i="2661" s="1"/>
  <c r="A3268" i="2661"/>
  <c r="D3268" i="2661" s="1"/>
  <c r="A3269" i="2661"/>
  <c r="D3269" i="2661" s="1"/>
  <c r="A3270" i="2661"/>
  <c r="D3270" i="2661" s="1"/>
  <c r="A3271" i="2661"/>
  <c r="D3271" i="2661" s="1"/>
  <c r="A3272" i="2661"/>
  <c r="D3272" i="2661" s="1"/>
  <c r="A3273" i="2661"/>
  <c r="D3273" i="2661" s="1"/>
  <c r="A3274" i="2661"/>
  <c r="D3274" i="2661" s="1"/>
  <c r="A3275" i="2661"/>
  <c r="D3275" i="2661" s="1"/>
  <c r="A3276" i="2661"/>
  <c r="D3276" i="2661" s="1"/>
  <c r="A3277" i="2661"/>
  <c r="D3277" i="2661" s="1"/>
  <c r="A3278" i="2661"/>
  <c r="D3278" i="2661" s="1"/>
  <c r="A3279" i="2661"/>
  <c r="D3279" i="2661" s="1"/>
  <c r="A3280" i="2661"/>
  <c r="D3280" i="2661" s="1"/>
  <c r="A3281" i="2661"/>
  <c r="D3281" i="2661" s="1"/>
  <c r="A3282" i="2661"/>
  <c r="D3282" i="2661" s="1"/>
  <c r="A3283" i="2661"/>
  <c r="D3283" i="2661" s="1"/>
  <c r="A3284" i="2661"/>
  <c r="D3284" i="2661" s="1"/>
  <c r="A3285" i="2661"/>
  <c r="D3285" i="2661" s="1"/>
  <c r="A3286" i="2661"/>
  <c r="D3286" i="2661" s="1"/>
  <c r="A3287" i="2661"/>
  <c r="D3287" i="2661" s="1"/>
  <c r="A3288" i="2661"/>
  <c r="D3288" i="2661" s="1"/>
  <c r="A3289" i="2661"/>
  <c r="D3289" i="2661" s="1"/>
  <c r="A3290" i="2661"/>
  <c r="D3290" i="2661" s="1"/>
  <c r="A3291" i="2661"/>
  <c r="D3291" i="2661" s="1"/>
  <c r="A3292" i="2661"/>
  <c r="D3292" i="2661" s="1"/>
  <c r="A3293" i="2661"/>
  <c r="D3293" i="2661" s="1"/>
  <c r="A3294" i="2661"/>
  <c r="D3294" i="2661" s="1"/>
  <c r="A3295" i="2661"/>
  <c r="D3295" i="2661" s="1"/>
  <c r="A3296" i="2661"/>
  <c r="D3296" i="2661" s="1"/>
  <c r="A3297" i="2661"/>
  <c r="D3297" i="2661" s="1"/>
  <c r="A3298" i="2661"/>
  <c r="D3298" i="2661" s="1"/>
  <c r="A3299" i="2661"/>
  <c r="D3299" i="2661" s="1"/>
  <c r="A3300" i="2661"/>
  <c r="D3300" i="2661" s="1"/>
  <c r="A3301" i="2661"/>
  <c r="D3301" i="2661" s="1"/>
  <c r="A3302" i="2661"/>
  <c r="D3302" i="2661" s="1"/>
  <c r="A3303" i="2661"/>
  <c r="D3303" i="2661" s="1"/>
  <c r="A3304" i="2661"/>
  <c r="D3304" i="2661" s="1"/>
  <c r="A3305" i="2661"/>
  <c r="D3305" i="2661" s="1"/>
  <c r="A3306" i="2661"/>
  <c r="D3306" i="2661" s="1"/>
  <c r="A3307" i="2661"/>
  <c r="D3307" i="2661" s="1"/>
  <c r="A3308" i="2661"/>
  <c r="D3308" i="2661" s="1"/>
  <c r="A3309" i="2661"/>
  <c r="D3309" i="2661" s="1"/>
  <c r="A3310" i="2661"/>
  <c r="D3310" i="2661" s="1"/>
  <c r="A3311" i="2661"/>
  <c r="D3311" i="2661" s="1"/>
  <c r="A3312" i="2661"/>
  <c r="D3312" i="2661" s="1"/>
  <c r="A3313" i="2661"/>
  <c r="D3313" i="2661" s="1"/>
  <c r="A3314" i="2661"/>
  <c r="D3314" i="2661" s="1"/>
  <c r="A3315" i="2661"/>
  <c r="D3315" i="2661" s="1"/>
  <c r="A3316" i="2661"/>
  <c r="D3316" i="2661" s="1"/>
  <c r="A3317" i="2661"/>
  <c r="D3317" i="2661" s="1"/>
  <c r="A3318" i="2661"/>
  <c r="D3318" i="2661" s="1"/>
  <c r="A3319" i="2661"/>
  <c r="D3319" i="2661" s="1"/>
  <c r="A3320" i="2661"/>
  <c r="D3320" i="2661" s="1"/>
  <c r="A3321" i="2661"/>
  <c r="D3321" i="2661" s="1"/>
  <c r="A3322" i="2661"/>
  <c r="D3322" i="2661" s="1"/>
  <c r="A3323" i="2661"/>
  <c r="D3323" i="2661" s="1"/>
  <c r="A3324" i="2661"/>
  <c r="D3324" i="2661" s="1"/>
  <c r="A3325" i="2661"/>
  <c r="D3325" i="2661" s="1"/>
  <c r="A3326" i="2661"/>
  <c r="D3326" i="2661" s="1"/>
  <c r="A3327" i="2661"/>
  <c r="D3327" i="2661" s="1"/>
  <c r="A3328" i="2661"/>
  <c r="D3328" i="2661" s="1"/>
  <c r="A3329" i="2661"/>
  <c r="D3329" i="2661" s="1"/>
  <c r="A3330" i="2661"/>
  <c r="D3330" i="2661" s="1"/>
  <c r="A3331" i="2661"/>
  <c r="D3331" i="2661" s="1"/>
  <c r="A3332" i="2661"/>
  <c r="D3332" i="2661" s="1"/>
  <c r="A3333" i="2661"/>
  <c r="D3333" i="2661" s="1"/>
  <c r="A3334" i="2661"/>
  <c r="D3334" i="2661" s="1"/>
  <c r="A3335" i="2661"/>
  <c r="D3335" i="2661" s="1"/>
  <c r="A3336" i="2661"/>
  <c r="D3336" i="2661" s="1"/>
  <c r="A3337" i="2661"/>
  <c r="D3337" i="2661" s="1"/>
  <c r="A3338" i="2661"/>
  <c r="D3338" i="2661" s="1"/>
  <c r="A3339" i="2661"/>
  <c r="D3339" i="2661" s="1"/>
  <c r="A3340" i="2661"/>
  <c r="D3340" i="2661" s="1"/>
  <c r="A3341" i="2661"/>
  <c r="D3341" i="2661" s="1"/>
  <c r="A3342" i="2661"/>
  <c r="D3342" i="2661" s="1"/>
  <c r="A3343" i="2661"/>
  <c r="D3343" i="2661" s="1"/>
  <c r="A3344" i="2661"/>
  <c r="D3344" i="2661" s="1"/>
  <c r="A3345" i="2661"/>
  <c r="D3345" i="2661" s="1"/>
  <c r="A3346" i="2661"/>
  <c r="D3346" i="2661" s="1"/>
  <c r="A3347" i="2661"/>
  <c r="D3347" i="2661" s="1"/>
  <c r="A3348" i="2661"/>
  <c r="D3348" i="2661" s="1"/>
  <c r="A3349" i="2661"/>
  <c r="D3349" i="2661" s="1"/>
  <c r="A3350" i="2661"/>
  <c r="D3350" i="2661" s="1"/>
  <c r="A3351" i="2661"/>
  <c r="D3351" i="2661" s="1"/>
  <c r="A3352" i="2661"/>
  <c r="D3352" i="2661" s="1"/>
  <c r="A3353" i="2661"/>
  <c r="D3353" i="2661" s="1"/>
  <c r="A3354" i="2661"/>
  <c r="D3354" i="2661" s="1"/>
  <c r="A3355" i="2661"/>
  <c r="D3355" i="2661" s="1"/>
  <c r="A3356" i="2661"/>
  <c r="D3356" i="2661" s="1"/>
  <c r="A3357" i="2661"/>
  <c r="D3357" i="2661" s="1"/>
  <c r="A3358" i="2661"/>
  <c r="D3358" i="2661" s="1"/>
  <c r="A3359" i="2661"/>
  <c r="D3359" i="2661" s="1"/>
  <c r="A3360" i="2661"/>
  <c r="D3360" i="2661" s="1"/>
  <c r="A3361" i="2661"/>
  <c r="D3361" i="2661" s="1"/>
  <c r="A3362" i="2661"/>
  <c r="D3362" i="2661" s="1"/>
  <c r="A3363" i="2661"/>
  <c r="D3363" i="2661" s="1"/>
  <c r="A3364" i="2661"/>
  <c r="D3364" i="2661" s="1"/>
  <c r="A3365" i="2661"/>
  <c r="D3365" i="2661" s="1"/>
  <c r="A3366" i="2661"/>
  <c r="D3366" i="2661" s="1"/>
  <c r="A3367" i="2661"/>
  <c r="D3367" i="2661" s="1"/>
  <c r="A3368" i="2661"/>
  <c r="D3368" i="2661" s="1"/>
  <c r="A3369" i="2661"/>
  <c r="D3369" i="2661" s="1"/>
  <c r="A3370" i="2661"/>
  <c r="D3370" i="2661" s="1"/>
  <c r="A3371" i="2661"/>
  <c r="D3371" i="2661" s="1"/>
  <c r="A3372" i="2661"/>
  <c r="D3372" i="2661" s="1"/>
  <c r="A3373" i="2661"/>
  <c r="D3373" i="2661" s="1"/>
  <c r="A3374" i="2661"/>
  <c r="D3374" i="2661" s="1"/>
  <c r="A3375" i="2661"/>
  <c r="D3375" i="2661" s="1"/>
  <c r="A3376" i="2661"/>
  <c r="D3376" i="2661" s="1"/>
  <c r="A3377" i="2661"/>
  <c r="D3377" i="2661" s="1"/>
  <c r="A3378" i="2661"/>
  <c r="D3378" i="2661" s="1"/>
  <c r="A3379" i="2661"/>
  <c r="D3379" i="2661" s="1"/>
  <c r="A3380" i="2661"/>
  <c r="D3380" i="2661" s="1"/>
  <c r="A3381" i="2661"/>
  <c r="D3381" i="2661" s="1"/>
  <c r="A3382" i="2661"/>
  <c r="D3382" i="2661" s="1"/>
  <c r="A3383" i="2661"/>
  <c r="D3383" i="2661" s="1"/>
  <c r="A3384" i="2661"/>
  <c r="D3384" i="2661" s="1"/>
  <c r="A3385" i="2661"/>
  <c r="D3385" i="2661" s="1"/>
  <c r="A3386" i="2661"/>
  <c r="D3386" i="2661" s="1"/>
  <c r="A3387" i="2661"/>
  <c r="D3387" i="2661" s="1"/>
  <c r="A3388" i="2661"/>
  <c r="D3388" i="2661" s="1"/>
  <c r="A3389" i="2661"/>
  <c r="D3389" i="2661" s="1"/>
  <c r="A3390" i="2661"/>
  <c r="D3390" i="2661" s="1"/>
  <c r="A3391" i="2661"/>
  <c r="D3391" i="2661" s="1"/>
  <c r="A3392" i="2661"/>
  <c r="D3392" i="2661" s="1"/>
  <c r="A3393" i="2661"/>
  <c r="D3393" i="2661" s="1"/>
  <c r="A3394" i="2661"/>
  <c r="D3394" i="2661" s="1"/>
  <c r="A3395" i="2661"/>
  <c r="D3395" i="2661" s="1"/>
  <c r="A3396" i="2661"/>
  <c r="D3396" i="2661" s="1"/>
  <c r="A3397" i="2661"/>
  <c r="D3397" i="2661" s="1"/>
  <c r="A3398" i="2661"/>
  <c r="D3398" i="2661" s="1"/>
  <c r="A3399" i="2661"/>
  <c r="D3399" i="2661" s="1"/>
  <c r="A3400" i="2661"/>
  <c r="D3400" i="2661" s="1"/>
  <c r="A3401" i="2661"/>
  <c r="D3401" i="2661" s="1"/>
  <c r="A3402" i="2661"/>
  <c r="D3402" i="2661" s="1"/>
  <c r="A3403" i="2661"/>
  <c r="D3403" i="2661" s="1"/>
  <c r="A3404" i="2661"/>
  <c r="D3404" i="2661" s="1"/>
  <c r="A3405" i="2661"/>
  <c r="D3405" i="2661" s="1"/>
  <c r="A3406" i="2661"/>
  <c r="D3406" i="2661" s="1"/>
  <c r="A3407" i="2661"/>
  <c r="D3407" i="2661" s="1"/>
  <c r="A3408" i="2661"/>
  <c r="D3408" i="2661" s="1"/>
  <c r="A3409" i="2661"/>
  <c r="D3409" i="2661" s="1"/>
  <c r="A3410" i="2661"/>
  <c r="D3410" i="2661" s="1"/>
  <c r="A3411" i="2661"/>
  <c r="D3411" i="2661" s="1"/>
  <c r="A3412" i="2661"/>
  <c r="D3412" i="2661" s="1"/>
  <c r="A3413" i="2661"/>
  <c r="D3413" i="2661" s="1"/>
  <c r="A3414" i="2661"/>
  <c r="D3414" i="2661" s="1"/>
  <c r="A3415" i="2661"/>
  <c r="D3415" i="2661" s="1"/>
  <c r="A3416" i="2661"/>
  <c r="D3416" i="2661" s="1"/>
  <c r="A3417" i="2661"/>
  <c r="D3417" i="2661" s="1"/>
  <c r="A3418" i="2661"/>
  <c r="D3418" i="2661" s="1"/>
  <c r="A3419" i="2661"/>
  <c r="D3419" i="2661" s="1"/>
  <c r="A3420" i="2661"/>
  <c r="D3420" i="2661" s="1"/>
  <c r="A3421" i="2661"/>
  <c r="D3421" i="2661" s="1"/>
  <c r="A3422" i="2661"/>
  <c r="D3422" i="2661" s="1"/>
  <c r="A3423" i="2661"/>
  <c r="D3423" i="2661" s="1"/>
  <c r="A3424" i="2661"/>
  <c r="D3424" i="2661" s="1"/>
  <c r="A3425" i="2661"/>
  <c r="D3425" i="2661" s="1"/>
  <c r="A3426" i="2661"/>
  <c r="D3426" i="2661" s="1"/>
  <c r="A3427" i="2661"/>
  <c r="D3427" i="2661" s="1"/>
  <c r="A3428" i="2661"/>
  <c r="D3428" i="2661" s="1"/>
  <c r="A3429" i="2661"/>
  <c r="D3429" i="2661" s="1"/>
  <c r="A3430" i="2661"/>
  <c r="D3430" i="2661" s="1"/>
  <c r="A3431" i="2661"/>
  <c r="D3431" i="2661" s="1"/>
  <c r="A3432" i="2661"/>
  <c r="D3432" i="2661" s="1"/>
  <c r="A3433" i="2661"/>
  <c r="D3433" i="2661" s="1"/>
  <c r="A3434" i="2661"/>
  <c r="D3434" i="2661" s="1"/>
  <c r="A3435" i="2661"/>
  <c r="D3435" i="2661" s="1"/>
  <c r="A3436" i="2661"/>
  <c r="D3436" i="2661" s="1"/>
  <c r="A3437" i="2661"/>
  <c r="D3437" i="2661" s="1"/>
  <c r="A3438" i="2661"/>
  <c r="D3438" i="2661" s="1"/>
  <c r="A3439" i="2661"/>
  <c r="D3439" i="2661" s="1"/>
  <c r="A3440" i="2661"/>
  <c r="D3440" i="2661" s="1"/>
  <c r="A3441" i="2661"/>
  <c r="D3441" i="2661" s="1"/>
  <c r="A3442" i="2661"/>
  <c r="D3442" i="2661" s="1"/>
  <c r="A3443" i="2661"/>
  <c r="D3443" i="2661" s="1"/>
  <c r="A3444" i="2661"/>
  <c r="D3444" i="2661" s="1"/>
  <c r="A3445" i="2661"/>
  <c r="D3445" i="2661" s="1"/>
  <c r="A3446" i="2661"/>
  <c r="D3446" i="2661" s="1"/>
  <c r="A3447" i="2661"/>
  <c r="D3447" i="2661" s="1"/>
  <c r="A3448" i="2661"/>
  <c r="D3448" i="2661" s="1"/>
  <c r="A3449" i="2661"/>
  <c r="D3449" i="2661" s="1"/>
  <c r="A3450" i="2661"/>
  <c r="D3450" i="2661" s="1"/>
  <c r="A3451" i="2661"/>
  <c r="D3451" i="2661" s="1"/>
  <c r="A3452" i="2661"/>
  <c r="D3452" i="2661" s="1"/>
  <c r="A3453" i="2661"/>
  <c r="D3453" i="2661" s="1"/>
  <c r="A3454" i="2661"/>
  <c r="D3454" i="2661" s="1"/>
  <c r="A3455" i="2661"/>
  <c r="D3455" i="2661" s="1"/>
  <c r="A3456" i="2661"/>
  <c r="D3456" i="2661" s="1"/>
  <c r="A3457" i="2661"/>
  <c r="D3457" i="2661" s="1"/>
  <c r="A3458" i="2661"/>
  <c r="D3458" i="2661" s="1"/>
  <c r="A3459" i="2661"/>
  <c r="D3459" i="2661" s="1"/>
  <c r="A3460" i="2661"/>
  <c r="D3460" i="2661" s="1"/>
  <c r="A3461" i="2661"/>
  <c r="D3461" i="2661" s="1"/>
  <c r="A3462" i="2661"/>
  <c r="D3462" i="2661" s="1"/>
  <c r="A3463" i="2661"/>
  <c r="D3463" i="2661" s="1"/>
  <c r="A3464" i="2661"/>
  <c r="D3464" i="2661" s="1"/>
  <c r="A3465" i="2661"/>
  <c r="D3465" i="2661" s="1"/>
  <c r="A3466" i="2661"/>
  <c r="D3466" i="2661" s="1"/>
  <c r="A3467" i="2661"/>
  <c r="D3467" i="2661" s="1"/>
  <c r="A3468" i="2661"/>
  <c r="D3468" i="2661" s="1"/>
  <c r="A3469" i="2661"/>
  <c r="D3469" i="2661" s="1"/>
  <c r="A3470" i="2661"/>
  <c r="D3470" i="2661" s="1"/>
  <c r="A3471" i="2661"/>
  <c r="D3471" i="2661" s="1"/>
  <c r="A3472" i="2661"/>
  <c r="D3472" i="2661" s="1"/>
  <c r="A3473" i="2661"/>
  <c r="D3473" i="2661" s="1"/>
  <c r="A3474" i="2661"/>
  <c r="D3474" i="2661" s="1"/>
  <c r="A3475" i="2661"/>
  <c r="D3475" i="2661" s="1"/>
  <c r="A3476" i="2661"/>
  <c r="D3476" i="2661" s="1"/>
  <c r="A3477" i="2661"/>
  <c r="D3477" i="2661" s="1"/>
  <c r="A3478" i="2661"/>
  <c r="D3478" i="2661" s="1"/>
  <c r="A3479" i="2661"/>
  <c r="D3479" i="2661" s="1"/>
  <c r="A3480" i="2661"/>
  <c r="D3480" i="2661" s="1"/>
  <c r="A3481" i="2661"/>
  <c r="D3481" i="2661" s="1"/>
  <c r="A3482" i="2661"/>
  <c r="D3482" i="2661" s="1"/>
  <c r="A3483" i="2661"/>
  <c r="D3483" i="2661" s="1"/>
  <c r="A3484" i="2661"/>
  <c r="D3484" i="2661" s="1"/>
  <c r="A3485" i="2661"/>
  <c r="D3485" i="2661" s="1"/>
  <c r="A3486" i="2661"/>
  <c r="D3486" i="2661" s="1"/>
  <c r="A3487" i="2661"/>
  <c r="D3487" i="2661" s="1"/>
  <c r="A3488" i="2661"/>
  <c r="D3488" i="2661" s="1"/>
  <c r="A3489" i="2661"/>
  <c r="D3489" i="2661" s="1"/>
  <c r="A3490" i="2661"/>
  <c r="D3490" i="2661" s="1"/>
  <c r="A3491" i="2661"/>
  <c r="D3491" i="2661" s="1"/>
  <c r="A3492" i="2661"/>
  <c r="D3492" i="2661" s="1"/>
  <c r="A3493" i="2661"/>
  <c r="D3493" i="2661" s="1"/>
  <c r="A3494" i="2661"/>
  <c r="D3494" i="2661" s="1"/>
  <c r="A3495" i="2661"/>
  <c r="D3495" i="2661" s="1"/>
  <c r="A3496" i="2661"/>
  <c r="D3496" i="2661" s="1"/>
  <c r="A3497" i="2661"/>
  <c r="D3497" i="2661" s="1"/>
  <c r="A3498" i="2661"/>
  <c r="D3498" i="2661" s="1"/>
  <c r="A3499" i="2661"/>
  <c r="D3499" i="2661" s="1"/>
  <c r="A3500" i="2661"/>
  <c r="D3500" i="2661" s="1"/>
  <c r="A3501" i="2661"/>
  <c r="D3501" i="2661" s="1"/>
  <c r="A3502" i="2661"/>
  <c r="D3502" i="2661" s="1"/>
  <c r="A3503" i="2661"/>
  <c r="D3503" i="2661" s="1"/>
  <c r="A3504" i="2661"/>
  <c r="D3504" i="2661" s="1"/>
  <c r="A3505" i="2661"/>
  <c r="D3505" i="2661" s="1"/>
  <c r="A3506" i="2661"/>
  <c r="D3506" i="2661" s="1"/>
  <c r="A3507" i="2661"/>
  <c r="D3507" i="2661" s="1"/>
  <c r="A3508" i="2661"/>
  <c r="D3508" i="2661" s="1"/>
  <c r="A3509" i="2661"/>
  <c r="D3509" i="2661" s="1"/>
  <c r="A3510" i="2661"/>
  <c r="D3510" i="2661" s="1"/>
  <c r="A3511" i="2661"/>
  <c r="D3511" i="2661" s="1"/>
  <c r="A3512" i="2661"/>
  <c r="D3512" i="2661" s="1"/>
  <c r="A3513" i="2661"/>
  <c r="D3513" i="2661" s="1"/>
  <c r="A3514" i="2661"/>
  <c r="D3514" i="2661" s="1"/>
  <c r="A3515" i="2661"/>
  <c r="D3515" i="2661" s="1"/>
  <c r="A3516" i="2661"/>
  <c r="D3516" i="2661" s="1"/>
  <c r="A3517" i="2661"/>
  <c r="D3517" i="2661" s="1"/>
  <c r="A3518" i="2661"/>
  <c r="D3518" i="2661" s="1"/>
  <c r="A3519" i="2661"/>
  <c r="D3519" i="2661" s="1"/>
  <c r="A3520" i="2661"/>
  <c r="D3520" i="2661" s="1"/>
  <c r="A3521" i="2661"/>
  <c r="D3521" i="2661" s="1"/>
  <c r="A3522" i="2661"/>
  <c r="D3522" i="2661" s="1"/>
  <c r="A3523" i="2661"/>
  <c r="D3523" i="2661" s="1"/>
  <c r="A3524" i="2661"/>
  <c r="D3524" i="2661" s="1"/>
  <c r="A3525" i="2661"/>
  <c r="D3525" i="2661" s="1"/>
  <c r="A3526" i="2661"/>
  <c r="D3526" i="2661" s="1"/>
  <c r="A3527" i="2661"/>
  <c r="D3527" i="2661" s="1"/>
  <c r="A3528" i="2661"/>
  <c r="D3528" i="2661" s="1"/>
  <c r="A3529" i="2661"/>
  <c r="D3529" i="2661" s="1"/>
  <c r="A3530" i="2661"/>
  <c r="D3530" i="2661" s="1"/>
  <c r="A3531" i="2661"/>
  <c r="D3531" i="2661" s="1"/>
  <c r="A3532" i="2661"/>
  <c r="D3532" i="2661" s="1"/>
  <c r="A3533" i="2661"/>
  <c r="D3533" i="2661" s="1"/>
  <c r="A3534" i="2661"/>
  <c r="D3534" i="2661" s="1"/>
  <c r="A3535" i="2661"/>
  <c r="D3535" i="2661" s="1"/>
  <c r="A3536" i="2661"/>
  <c r="D3536" i="2661" s="1"/>
  <c r="A3537" i="2661"/>
  <c r="D3537" i="2661" s="1"/>
  <c r="A3538" i="2661"/>
  <c r="D3538" i="2661" s="1"/>
  <c r="A3539" i="2661"/>
  <c r="D3539" i="2661" s="1"/>
  <c r="A3540" i="2661"/>
  <c r="D3540" i="2661" s="1"/>
  <c r="A3541" i="2661"/>
  <c r="D3541" i="2661" s="1"/>
  <c r="A3542" i="2661"/>
  <c r="D3542" i="2661" s="1"/>
  <c r="A3543" i="2661"/>
  <c r="D3543" i="2661" s="1"/>
  <c r="A3544" i="2661"/>
  <c r="D3544" i="2661" s="1"/>
  <c r="A3545" i="2661"/>
  <c r="D3545" i="2661" s="1"/>
  <c r="A3546" i="2661"/>
  <c r="D3546" i="2661" s="1"/>
  <c r="A3547" i="2661"/>
  <c r="D3547" i="2661" s="1"/>
  <c r="A3548" i="2661"/>
  <c r="D3548" i="2661" s="1"/>
  <c r="A3549" i="2661"/>
  <c r="D3549" i="2661" s="1"/>
  <c r="A3550" i="2661"/>
  <c r="D3550" i="2661" s="1"/>
  <c r="A3551" i="2661"/>
  <c r="D3551" i="2661" s="1"/>
  <c r="A3552" i="2661"/>
  <c r="D3552" i="2661" s="1"/>
  <c r="A3553" i="2661"/>
  <c r="D3553" i="2661" s="1"/>
  <c r="A3554" i="2661"/>
  <c r="D3554" i="2661" s="1"/>
  <c r="A3555" i="2661"/>
  <c r="D3555" i="2661" s="1"/>
  <c r="A3556" i="2661"/>
  <c r="D3556" i="2661" s="1"/>
  <c r="A3557" i="2661"/>
  <c r="D3557" i="2661" s="1"/>
  <c r="A3558" i="2661"/>
  <c r="D3558" i="2661" s="1"/>
  <c r="A3559" i="2661"/>
  <c r="D3559" i="2661" s="1"/>
  <c r="A3560" i="2661"/>
  <c r="D3560" i="2661" s="1"/>
  <c r="A3561" i="2661"/>
  <c r="D3561" i="2661" s="1"/>
  <c r="A3562" i="2661"/>
  <c r="D3562" i="2661" s="1"/>
  <c r="A3563" i="2661"/>
  <c r="D3563" i="2661" s="1"/>
  <c r="A3564" i="2661"/>
  <c r="D3564" i="2661" s="1"/>
  <c r="A3565" i="2661"/>
  <c r="D3565" i="2661" s="1"/>
  <c r="A3566" i="2661"/>
  <c r="D3566" i="2661" s="1"/>
  <c r="A3567" i="2661"/>
  <c r="D3567" i="2661" s="1"/>
  <c r="A3568" i="2661"/>
  <c r="D3568" i="2661" s="1"/>
  <c r="A3569" i="2661"/>
  <c r="D3569" i="2661" s="1"/>
  <c r="A3570" i="2661"/>
  <c r="D3570" i="2661" s="1"/>
  <c r="A3571" i="2661"/>
  <c r="D3571" i="2661" s="1"/>
  <c r="A3572" i="2661"/>
  <c r="D3572" i="2661" s="1"/>
  <c r="A3573" i="2661"/>
  <c r="D3573" i="2661" s="1"/>
  <c r="A3574" i="2661"/>
  <c r="D3574" i="2661" s="1"/>
  <c r="A3575" i="2661"/>
  <c r="D3575" i="2661" s="1"/>
  <c r="A3576" i="2661"/>
  <c r="D3576" i="2661" s="1"/>
  <c r="A3577" i="2661"/>
  <c r="D3577" i="2661" s="1"/>
  <c r="A3578" i="2661"/>
  <c r="D3578" i="2661" s="1"/>
  <c r="A3579" i="2661"/>
  <c r="D3579" i="2661" s="1"/>
  <c r="A3580" i="2661"/>
  <c r="D3580" i="2661" s="1"/>
  <c r="A3581" i="2661"/>
  <c r="D3581" i="2661" s="1"/>
  <c r="A3582" i="2661"/>
  <c r="D3582" i="2661" s="1"/>
  <c r="A3583" i="2661"/>
  <c r="D3583" i="2661" s="1"/>
  <c r="A3584" i="2661"/>
  <c r="D3584" i="2661" s="1"/>
  <c r="A3585" i="2661"/>
  <c r="D3585" i="2661" s="1"/>
  <c r="A3586" i="2661"/>
  <c r="D3586" i="2661" s="1"/>
  <c r="A3587" i="2661"/>
  <c r="D3587" i="2661" s="1"/>
  <c r="A3588" i="2661"/>
  <c r="D3588" i="2661" s="1"/>
  <c r="A3589" i="2661"/>
  <c r="D3589" i="2661" s="1"/>
  <c r="A3590" i="2661"/>
  <c r="D3590" i="2661" s="1"/>
  <c r="A3591" i="2661"/>
  <c r="D3591" i="2661" s="1"/>
  <c r="A3592" i="2661"/>
  <c r="D3592" i="2661" s="1"/>
  <c r="A3593" i="2661"/>
  <c r="D3593" i="2661" s="1"/>
  <c r="A3594" i="2661"/>
  <c r="D3594" i="2661" s="1"/>
  <c r="A3595" i="2661"/>
  <c r="D3595" i="2661" s="1"/>
  <c r="A3596" i="2661"/>
  <c r="D3596" i="2661" s="1"/>
  <c r="A3597" i="2661"/>
  <c r="D3597" i="2661" s="1"/>
  <c r="A3598" i="2661"/>
  <c r="D3598" i="2661" s="1"/>
  <c r="A3599" i="2661"/>
  <c r="D3599" i="2661" s="1"/>
  <c r="A3600" i="2661"/>
  <c r="D3600" i="2661" s="1"/>
  <c r="A3601" i="2661"/>
  <c r="D3601" i="2661" s="1"/>
  <c r="A3602" i="2661"/>
  <c r="D3602" i="2661" s="1"/>
  <c r="A3603" i="2661"/>
  <c r="D3603" i="2661" s="1"/>
  <c r="A3604" i="2661"/>
  <c r="D3604" i="2661" s="1"/>
  <c r="A3605" i="2661"/>
  <c r="D3605" i="2661" s="1"/>
  <c r="A3606" i="2661"/>
  <c r="D3606" i="2661" s="1"/>
  <c r="A3607" i="2661"/>
  <c r="D3607" i="2661" s="1"/>
  <c r="A3608" i="2661"/>
  <c r="D3608" i="2661" s="1"/>
  <c r="A3609" i="2661"/>
  <c r="D3609" i="2661" s="1"/>
  <c r="A3610" i="2661"/>
  <c r="D3610" i="2661" s="1"/>
  <c r="A3611" i="2661"/>
  <c r="D3611" i="2661" s="1"/>
  <c r="A3612" i="2661"/>
  <c r="D3612" i="2661" s="1"/>
  <c r="A3613" i="2661"/>
  <c r="D3613" i="2661" s="1"/>
  <c r="A3614" i="2661"/>
  <c r="D3614" i="2661" s="1"/>
  <c r="A3615" i="2661"/>
  <c r="D3615" i="2661" s="1"/>
  <c r="A3616" i="2661"/>
  <c r="D3616" i="2661" s="1"/>
  <c r="A3617" i="2661"/>
  <c r="D3617" i="2661" s="1"/>
  <c r="A3618" i="2661"/>
  <c r="D3618" i="2661" s="1"/>
  <c r="A3619" i="2661"/>
  <c r="D3619" i="2661" s="1"/>
  <c r="A3620" i="2661"/>
  <c r="D3620" i="2661" s="1"/>
  <c r="A3621" i="2661"/>
  <c r="D3621" i="2661" s="1"/>
  <c r="A3622" i="2661"/>
  <c r="D3622" i="2661" s="1"/>
  <c r="A3623" i="2661"/>
  <c r="D3623" i="2661" s="1"/>
  <c r="A3624" i="2661"/>
  <c r="D3624" i="2661" s="1"/>
  <c r="A3625" i="2661"/>
  <c r="D3625" i="2661" s="1"/>
  <c r="A3626" i="2661"/>
  <c r="D3626" i="2661" s="1"/>
  <c r="A3627" i="2661"/>
  <c r="D3627" i="2661" s="1"/>
  <c r="A3628" i="2661"/>
  <c r="D3628" i="2661" s="1"/>
  <c r="A3629" i="2661"/>
  <c r="D3629" i="2661" s="1"/>
  <c r="A3630" i="2661"/>
  <c r="D3630" i="2661" s="1"/>
  <c r="A3631" i="2661"/>
  <c r="D3631" i="2661" s="1"/>
  <c r="A3632" i="2661"/>
  <c r="D3632" i="2661" s="1"/>
  <c r="A3633" i="2661"/>
  <c r="D3633" i="2661" s="1"/>
  <c r="A3634" i="2661"/>
  <c r="D3634" i="2661" s="1"/>
  <c r="A3635" i="2661"/>
  <c r="D3635" i="2661" s="1"/>
  <c r="A3636" i="2661"/>
  <c r="D3636" i="2661" s="1"/>
  <c r="A3637" i="2661"/>
  <c r="D3637" i="2661" s="1"/>
  <c r="A3638" i="2661"/>
  <c r="D3638" i="2661" s="1"/>
  <c r="A3639" i="2661"/>
  <c r="D3639" i="2661" s="1"/>
  <c r="A3640" i="2661"/>
  <c r="D3640" i="2661" s="1"/>
  <c r="A3641" i="2661"/>
  <c r="D3641" i="2661" s="1"/>
  <c r="A3642" i="2661"/>
  <c r="D3642" i="2661" s="1"/>
  <c r="A3643" i="2661"/>
  <c r="D3643" i="2661" s="1"/>
  <c r="A3644" i="2661"/>
  <c r="D3644" i="2661" s="1"/>
  <c r="A3645" i="2661"/>
  <c r="D3645" i="2661" s="1"/>
  <c r="A3646" i="2661"/>
  <c r="D3646" i="2661" s="1"/>
  <c r="A3647" i="2661"/>
  <c r="D3647" i="2661" s="1"/>
  <c r="A3648" i="2661"/>
  <c r="D3648" i="2661" s="1"/>
  <c r="A3649" i="2661"/>
  <c r="D3649" i="2661" s="1"/>
  <c r="A3650" i="2661"/>
  <c r="D3650" i="2661" s="1"/>
  <c r="A3651" i="2661"/>
  <c r="D3651" i="2661" s="1"/>
  <c r="A3652" i="2661"/>
  <c r="D3652" i="2661" s="1"/>
  <c r="A3653" i="2661"/>
  <c r="D3653" i="2661" s="1"/>
  <c r="A3654" i="2661"/>
  <c r="D3654" i="2661" s="1"/>
  <c r="A3655" i="2661"/>
  <c r="D3655" i="2661" s="1"/>
  <c r="A3656" i="2661"/>
  <c r="D3656" i="2661" s="1"/>
  <c r="A3657" i="2661"/>
  <c r="D3657" i="2661" s="1"/>
  <c r="A3658" i="2661"/>
  <c r="D3658" i="2661" s="1"/>
  <c r="A3659" i="2661"/>
  <c r="D3659" i="2661" s="1"/>
  <c r="A3660" i="2661"/>
  <c r="D3660" i="2661" s="1"/>
  <c r="A3661" i="2661"/>
  <c r="D3661" i="2661" s="1"/>
  <c r="A3662" i="2661"/>
  <c r="D3662" i="2661" s="1"/>
  <c r="A3663" i="2661"/>
  <c r="D3663" i="2661" s="1"/>
  <c r="A3664" i="2661"/>
  <c r="D3664" i="2661" s="1"/>
  <c r="A3665" i="2661"/>
  <c r="D3665" i="2661" s="1"/>
  <c r="A3666" i="2661"/>
  <c r="D3666" i="2661" s="1"/>
  <c r="A3667" i="2661"/>
  <c r="D3667" i="2661" s="1"/>
  <c r="A3668" i="2661"/>
  <c r="D3668" i="2661" s="1"/>
  <c r="A3669" i="2661"/>
  <c r="D3669" i="2661" s="1"/>
  <c r="A3670" i="2661"/>
  <c r="D3670" i="2661" s="1"/>
  <c r="A3671" i="2661"/>
  <c r="D3671" i="2661" s="1"/>
  <c r="A3672" i="2661"/>
  <c r="D3672" i="2661" s="1"/>
  <c r="A3673" i="2661"/>
  <c r="D3673" i="2661" s="1"/>
  <c r="A3674" i="2661"/>
  <c r="D3674" i="2661" s="1"/>
  <c r="A3675" i="2661"/>
  <c r="D3675" i="2661" s="1"/>
  <c r="A3676" i="2661"/>
  <c r="D3676" i="2661" s="1"/>
  <c r="A3677" i="2661"/>
  <c r="D3677" i="2661" s="1"/>
  <c r="A3678" i="2661"/>
  <c r="D3678" i="2661" s="1"/>
  <c r="A3679" i="2661"/>
  <c r="D3679" i="2661" s="1"/>
  <c r="A3680" i="2661"/>
  <c r="D3680" i="2661" s="1"/>
  <c r="A3681" i="2661"/>
  <c r="D3681" i="2661" s="1"/>
  <c r="A3682" i="2661"/>
  <c r="D3682" i="2661" s="1"/>
  <c r="A3683" i="2661"/>
  <c r="D3683" i="2661" s="1"/>
  <c r="A3684" i="2661"/>
  <c r="D3684" i="2661" s="1"/>
  <c r="A3685" i="2661"/>
  <c r="D3685" i="2661" s="1"/>
  <c r="A3686" i="2661"/>
  <c r="D3686" i="2661" s="1"/>
  <c r="A3687" i="2661"/>
  <c r="D3687" i="2661" s="1"/>
  <c r="A3688" i="2661"/>
  <c r="D3688" i="2661" s="1"/>
  <c r="A3689" i="2661"/>
  <c r="D3689" i="2661" s="1"/>
  <c r="A3690" i="2661"/>
  <c r="D3690" i="2661" s="1"/>
  <c r="A3691" i="2661"/>
  <c r="D3691" i="2661" s="1"/>
  <c r="A3692" i="2661"/>
  <c r="D3692" i="2661" s="1"/>
  <c r="A3693" i="2661"/>
  <c r="D3693" i="2661" s="1"/>
  <c r="A3694" i="2661"/>
  <c r="D3694" i="2661" s="1"/>
  <c r="A3695" i="2661"/>
  <c r="D3695" i="2661" s="1"/>
  <c r="A3696" i="2661"/>
  <c r="D3696" i="2661" s="1"/>
  <c r="A3697" i="2661"/>
  <c r="D3697" i="2661" s="1"/>
  <c r="A3698" i="2661"/>
  <c r="D3698" i="2661" s="1"/>
  <c r="A3699" i="2661"/>
  <c r="D3699" i="2661" s="1"/>
  <c r="A3700" i="2661"/>
  <c r="D3700" i="2661" s="1"/>
  <c r="A3701" i="2661"/>
  <c r="D3701" i="2661" s="1"/>
  <c r="A3702" i="2661"/>
  <c r="D3702" i="2661" s="1"/>
  <c r="A3703" i="2661"/>
  <c r="D3703" i="2661" s="1"/>
  <c r="A3704" i="2661"/>
  <c r="D3704" i="2661" s="1"/>
  <c r="A3705" i="2661"/>
  <c r="D3705" i="2661" s="1"/>
  <c r="A3706" i="2661"/>
  <c r="D3706" i="2661" s="1"/>
  <c r="A3707" i="2661"/>
  <c r="D3707" i="2661" s="1"/>
  <c r="A3708" i="2661"/>
  <c r="D3708" i="2661" s="1"/>
  <c r="A3709" i="2661"/>
  <c r="D3709" i="2661" s="1"/>
  <c r="A3710" i="2661"/>
  <c r="D3710" i="2661" s="1"/>
  <c r="A3711" i="2661"/>
  <c r="D3711" i="2661" s="1"/>
  <c r="A3712" i="2661"/>
  <c r="D3712" i="2661" s="1"/>
  <c r="A3713" i="2661"/>
  <c r="D3713" i="2661" s="1"/>
  <c r="A3714" i="2661"/>
  <c r="D3714" i="2661" s="1"/>
  <c r="A3715" i="2661"/>
  <c r="D3715" i="2661" s="1"/>
  <c r="A3716" i="2661"/>
  <c r="D3716" i="2661" s="1"/>
  <c r="A3717" i="2661"/>
  <c r="D3717" i="2661" s="1"/>
  <c r="A3718" i="2661"/>
  <c r="D3718" i="2661" s="1"/>
  <c r="A3719" i="2661"/>
  <c r="D3719" i="2661" s="1"/>
  <c r="A3720" i="2661"/>
  <c r="D3720" i="2661" s="1"/>
  <c r="A3721" i="2661"/>
  <c r="D3721" i="2661" s="1"/>
  <c r="A3722" i="2661"/>
  <c r="D3722" i="2661" s="1"/>
  <c r="A3723" i="2661"/>
  <c r="D3723" i="2661" s="1"/>
  <c r="A3724" i="2661"/>
  <c r="D3724" i="2661" s="1"/>
  <c r="A3725" i="2661"/>
  <c r="D3725" i="2661" s="1"/>
  <c r="A3726" i="2661"/>
  <c r="D3726" i="2661" s="1"/>
  <c r="A3727" i="2661"/>
  <c r="D3727" i="2661" s="1"/>
  <c r="A3728" i="2661"/>
  <c r="D3728" i="2661" s="1"/>
  <c r="A3729" i="2661"/>
  <c r="D3729" i="2661" s="1"/>
  <c r="A3730" i="2661"/>
  <c r="D3730" i="2661" s="1"/>
  <c r="A3731" i="2661"/>
  <c r="D3731" i="2661" s="1"/>
  <c r="A3732" i="2661"/>
  <c r="D3732" i="2661" s="1"/>
  <c r="A3733" i="2661"/>
  <c r="D3733" i="2661" s="1"/>
  <c r="A3734" i="2661"/>
  <c r="D3734" i="2661" s="1"/>
  <c r="A3735" i="2661"/>
  <c r="D3735" i="2661" s="1"/>
  <c r="A3736" i="2661"/>
  <c r="D3736" i="2661" s="1"/>
  <c r="A3737" i="2661"/>
  <c r="D3737" i="2661" s="1"/>
  <c r="A3738" i="2661"/>
  <c r="D3738" i="2661" s="1"/>
  <c r="A3739" i="2661"/>
  <c r="D3739" i="2661" s="1"/>
  <c r="A3740" i="2661"/>
  <c r="D3740" i="2661" s="1"/>
  <c r="A3741" i="2661"/>
  <c r="D3741" i="2661" s="1"/>
  <c r="A3742" i="2661"/>
  <c r="D3742" i="2661" s="1"/>
  <c r="A3743" i="2661"/>
  <c r="D3743" i="2661" s="1"/>
  <c r="A3744" i="2661"/>
  <c r="D3744" i="2661" s="1"/>
  <c r="A3745" i="2661"/>
  <c r="D3745" i="2661" s="1"/>
  <c r="A3746" i="2661"/>
  <c r="D3746" i="2661" s="1"/>
  <c r="A3747" i="2661"/>
  <c r="D3747" i="2661" s="1"/>
  <c r="A3748" i="2661"/>
  <c r="D3748" i="2661" s="1"/>
  <c r="A3749" i="2661"/>
  <c r="D3749" i="2661" s="1"/>
  <c r="A3750" i="2661"/>
  <c r="D3750" i="2661" s="1"/>
  <c r="A3751" i="2661"/>
  <c r="D3751" i="2661" s="1"/>
  <c r="A3752" i="2661"/>
  <c r="D3752" i="2661" s="1"/>
  <c r="A3753" i="2661"/>
  <c r="D3753" i="2661" s="1"/>
  <c r="A3754" i="2661"/>
  <c r="D3754" i="2661" s="1"/>
  <c r="A3755" i="2661"/>
  <c r="D3755" i="2661" s="1"/>
  <c r="A3756" i="2661"/>
  <c r="D3756" i="2661" s="1"/>
  <c r="A3757" i="2661"/>
  <c r="D3757" i="2661" s="1"/>
  <c r="A3758" i="2661"/>
  <c r="D3758" i="2661" s="1"/>
  <c r="A3759" i="2661"/>
  <c r="D3759" i="2661" s="1"/>
  <c r="A3760" i="2661"/>
  <c r="D3760" i="2661" s="1"/>
  <c r="A3761" i="2661"/>
  <c r="D3761" i="2661" s="1"/>
  <c r="A3762" i="2661"/>
  <c r="D3762" i="2661" s="1"/>
  <c r="A3763" i="2661"/>
  <c r="D3763" i="2661" s="1"/>
  <c r="A3764" i="2661"/>
  <c r="D3764" i="2661" s="1"/>
  <c r="A3765" i="2661"/>
  <c r="D3765" i="2661" s="1"/>
  <c r="A3766" i="2661"/>
  <c r="D3766" i="2661" s="1"/>
  <c r="A3767" i="2661"/>
  <c r="D3767" i="2661" s="1"/>
  <c r="A3768" i="2661"/>
  <c r="D3768" i="2661" s="1"/>
  <c r="A3769" i="2661"/>
  <c r="D3769" i="2661" s="1"/>
  <c r="A3770" i="2661"/>
  <c r="D3770" i="2661" s="1"/>
  <c r="A3771" i="2661"/>
  <c r="D3771" i="2661" s="1"/>
  <c r="A3772" i="2661"/>
  <c r="D3772" i="2661" s="1"/>
  <c r="A3773" i="2661"/>
  <c r="D3773" i="2661" s="1"/>
  <c r="A3774" i="2661"/>
  <c r="D3774" i="2661" s="1"/>
  <c r="A3775" i="2661"/>
  <c r="D3775" i="2661" s="1"/>
  <c r="A3776" i="2661"/>
  <c r="D3776" i="2661" s="1"/>
  <c r="A3777" i="2661"/>
  <c r="D3777" i="2661" s="1"/>
  <c r="A3778" i="2661"/>
  <c r="D3778" i="2661" s="1"/>
  <c r="A3779" i="2661"/>
  <c r="D3779" i="2661" s="1"/>
  <c r="A3780" i="2661"/>
  <c r="D3780" i="2661" s="1"/>
  <c r="A3781" i="2661"/>
  <c r="D3781" i="2661" s="1"/>
  <c r="A3782" i="2661"/>
  <c r="D3782" i="2661" s="1"/>
  <c r="A3783" i="2661"/>
  <c r="D3783" i="2661" s="1"/>
  <c r="A3784" i="2661"/>
  <c r="D3784" i="2661" s="1"/>
  <c r="A3785" i="2661"/>
  <c r="D3785" i="2661" s="1"/>
  <c r="A3786" i="2661"/>
  <c r="D3786" i="2661" s="1"/>
  <c r="A3787" i="2661"/>
  <c r="D3787" i="2661" s="1"/>
  <c r="A3788" i="2661"/>
  <c r="D3788" i="2661" s="1"/>
  <c r="A3789" i="2661"/>
  <c r="D3789" i="2661" s="1"/>
  <c r="A3790" i="2661"/>
  <c r="D3790" i="2661" s="1"/>
  <c r="A3791" i="2661"/>
  <c r="D3791" i="2661" s="1"/>
  <c r="A3792" i="2661"/>
  <c r="D3792" i="2661" s="1"/>
  <c r="A3793" i="2661"/>
  <c r="D3793" i="2661" s="1"/>
  <c r="A3794" i="2661"/>
  <c r="D3794" i="2661" s="1"/>
  <c r="A3795" i="2661"/>
  <c r="D3795" i="2661" s="1"/>
  <c r="A3796" i="2661"/>
  <c r="D3796" i="2661" s="1"/>
  <c r="A3797" i="2661"/>
  <c r="D3797" i="2661" s="1"/>
  <c r="A3798" i="2661"/>
  <c r="D3798" i="2661" s="1"/>
  <c r="A3799" i="2661"/>
  <c r="D3799" i="2661" s="1"/>
  <c r="A3800" i="2661"/>
  <c r="D3800" i="2661" s="1"/>
  <c r="A3801" i="2661"/>
  <c r="D3801" i="2661" s="1"/>
  <c r="A3802" i="2661"/>
  <c r="D3802" i="2661" s="1"/>
  <c r="A3803" i="2661"/>
  <c r="D3803" i="2661" s="1"/>
  <c r="A3804" i="2661"/>
  <c r="D3804" i="2661" s="1"/>
  <c r="A3805" i="2661"/>
  <c r="D3805" i="2661" s="1"/>
  <c r="A3806" i="2661"/>
  <c r="D3806" i="2661" s="1"/>
  <c r="A3807" i="2661"/>
  <c r="D3807" i="2661" s="1"/>
  <c r="A3808" i="2661"/>
  <c r="D3808" i="2661" s="1"/>
  <c r="A3809" i="2661"/>
  <c r="D3809" i="2661" s="1"/>
  <c r="A3810" i="2661"/>
  <c r="D3810" i="2661" s="1"/>
  <c r="A3811" i="2661"/>
  <c r="D3811" i="2661" s="1"/>
  <c r="A3812" i="2661"/>
  <c r="D3812" i="2661" s="1"/>
  <c r="A3813" i="2661"/>
  <c r="D3813" i="2661" s="1"/>
  <c r="A3814" i="2661"/>
  <c r="D3814" i="2661" s="1"/>
  <c r="A3815" i="2661"/>
  <c r="D3815" i="2661" s="1"/>
  <c r="A3816" i="2661"/>
  <c r="D3816" i="2661" s="1"/>
  <c r="A3817" i="2661"/>
  <c r="D3817" i="2661" s="1"/>
  <c r="A3818" i="2661"/>
  <c r="D3818" i="2661" s="1"/>
  <c r="A3819" i="2661"/>
  <c r="D3819" i="2661" s="1"/>
  <c r="A3820" i="2661"/>
  <c r="D3820" i="2661" s="1"/>
  <c r="A3821" i="2661"/>
  <c r="D3821" i="2661" s="1"/>
  <c r="A3822" i="2661"/>
  <c r="D3822" i="2661" s="1"/>
  <c r="A3823" i="2661"/>
  <c r="D3823" i="2661" s="1"/>
  <c r="A3824" i="2661"/>
  <c r="D3824" i="2661" s="1"/>
  <c r="A3825" i="2661"/>
  <c r="D3825" i="2661" s="1"/>
  <c r="A3826" i="2661"/>
  <c r="D3826" i="2661" s="1"/>
  <c r="A3827" i="2661"/>
  <c r="D3827" i="2661" s="1"/>
  <c r="A3828" i="2661"/>
  <c r="D3828" i="2661" s="1"/>
  <c r="A3829" i="2661"/>
  <c r="D3829" i="2661" s="1"/>
  <c r="A3830" i="2661"/>
  <c r="D3830" i="2661" s="1"/>
  <c r="A3831" i="2661"/>
  <c r="D3831" i="2661" s="1"/>
  <c r="A3832" i="2661"/>
  <c r="D3832" i="2661" s="1"/>
  <c r="A3833" i="2661"/>
  <c r="D3833" i="2661" s="1"/>
  <c r="A3834" i="2661"/>
  <c r="D3834" i="2661" s="1"/>
  <c r="A3835" i="2661"/>
  <c r="D3835" i="2661" s="1"/>
  <c r="A3836" i="2661"/>
  <c r="D3836" i="2661" s="1"/>
  <c r="A3837" i="2661"/>
  <c r="D3837" i="2661" s="1"/>
  <c r="A3838" i="2661"/>
  <c r="D3838" i="2661" s="1"/>
  <c r="A3839" i="2661"/>
  <c r="D3839" i="2661" s="1"/>
  <c r="A3840" i="2661"/>
  <c r="D3840" i="2661" s="1"/>
  <c r="A3841" i="2661"/>
  <c r="D3841" i="2661" s="1"/>
  <c r="A3842" i="2661"/>
  <c r="D3842" i="2661" s="1"/>
  <c r="A3843" i="2661"/>
  <c r="D3843" i="2661" s="1"/>
  <c r="A3844" i="2661"/>
  <c r="D3844" i="2661" s="1"/>
  <c r="A3845" i="2661"/>
  <c r="D3845" i="2661" s="1"/>
  <c r="A3846" i="2661"/>
  <c r="D3846" i="2661" s="1"/>
  <c r="A3847" i="2661"/>
  <c r="D3847" i="2661" s="1"/>
  <c r="A3848" i="2661"/>
  <c r="D3848" i="2661" s="1"/>
  <c r="A3849" i="2661"/>
  <c r="D3849" i="2661" s="1"/>
  <c r="A3850" i="2661"/>
  <c r="D3850" i="2661" s="1"/>
  <c r="A3851" i="2661"/>
  <c r="D3851" i="2661" s="1"/>
  <c r="A3852" i="2661"/>
  <c r="D3852" i="2661" s="1"/>
  <c r="A3853" i="2661"/>
  <c r="D3853" i="2661" s="1"/>
  <c r="A3854" i="2661"/>
  <c r="D3854" i="2661" s="1"/>
  <c r="A3855" i="2661"/>
  <c r="D3855" i="2661" s="1"/>
  <c r="A3856" i="2661"/>
  <c r="D3856" i="2661" s="1"/>
  <c r="A3857" i="2661"/>
  <c r="D3857" i="2661" s="1"/>
  <c r="A3858" i="2661"/>
  <c r="D3858" i="2661" s="1"/>
  <c r="A3859" i="2661"/>
  <c r="D3859" i="2661" s="1"/>
  <c r="A3860" i="2661"/>
  <c r="D3860" i="2661" s="1"/>
  <c r="A3861" i="2661"/>
  <c r="D3861" i="2661" s="1"/>
  <c r="A3862" i="2661"/>
  <c r="D3862" i="2661" s="1"/>
  <c r="A3863" i="2661"/>
  <c r="D3863" i="2661" s="1"/>
  <c r="A3864" i="2661"/>
  <c r="D3864" i="2661" s="1"/>
  <c r="A3865" i="2661"/>
  <c r="D3865" i="2661" s="1"/>
  <c r="A3866" i="2661"/>
  <c r="D3866" i="2661" s="1"/>
  <c r="A3867" i="2661"/>
  <c r="D3867" i="2661" s="1"/>
  <c r="A3868" i="2661"/>
  <c r="D3868" i="2661" s="1"/>
  <c r="A3869" i="2661"/>
  <c r="D3869" i="2661" s="1"/>
  <c r="A3870" i="2661"/>
  <c r="D3870" i="2661" s="1"/>
  <c r="A3871" i="2661"/>
  <c r="D3871" i="2661" s="1"/>
  <c r="A3872" i="2661"/>
  <c r="D3872" i="2661" s="1"/>
  <c r="A3873" i="2661"/>
  <c r="D3873" i="2661" s="1"/>
  <c r="A3874" i="2661"/>
  <c r="D3874" i="2661" s="1"/>
  <c r="A3875" i="2661"/>
  <c r="D3875" i="2661" s="1"/>
  <c r="A3876" i="2661"/>
  <c r="D3876" i="2661" s="1"/>
  <c r="A3877" i="2661"/>
  <c r="D3877" i="2661" s="1"/>
  <c r="A3878" i="2661"/>
  <c r="D3878" i="2661" s="1"/>
  <c r="A3879" i="2661"/>
  <c r="D3879" i="2661" s="1"/>
  <c r="A3880" i="2661"/>
  <c r="D3880" i="2661" s="1"/>
  <c r="A3881" i="2661"/>
  <c r="D3881" i="2661" s="1"/>
  <c r="A3882" i="2661"/>
  <c r="D3882" i="2661" s="1"/>
  <c r="A3883" i="2661"/>
  <c r="D3883" i="2661" s="1"/>
  <c r="A3884" i="2661"/>
  <c r="D3884" i="2661" s="1"/>
  <c r="A3885" i="2661"/>
  <c r="D3885" i="2661" s="1"/>
  <c r="A3886" i="2661"/>
  <c r="D3886" i="2661" s="1"/>
  <c r="A3887" i="2661"/>
  <c r="D3887" i="2661" s="1"/>
  <c r="A3888" i="2661"/>
  <c r="D3888" i="2661" s="1"/>
  <c r="A3889" i="2661"/>
  <c r="D3889" i="2661" s="1"/>
  <c r="A3890" i="2661"/>
  <c r="D3890" i="2661" s="1"/>
  <c r="A3891" i="2661"/>
  <c r="D3891" i="2661" s="1"/>
  <c r="A3892" i="2661"/>
  <c r="D3892" i="2661" s="1"/>
  <c r="A3893" i="2661"/>
  <c r="D3893" i="2661" s="1"/>
  <c r="A3894" i="2661"/>
  <c r="D3894" i="2661" s="1"/>
  <c r="A3895" i="2661"/>
  <c r="D3895" i="2661" s="1"/>
  <c r="A3896" i="2661"/>
  <c r="D3896" i="2661" s="1"/>
  <c r="A3897" i="2661"/>
  <c r="D3897" i="2661" s="1"/>
  <c r="A3898" i="2661"/>
  <c r="D3898" i="2661" s="1"/>
  <c r="A3899" i="2661"/>
  <c r="D3899" i="2661" s="1"/>
  <c r="A3900" i="2661"/>
  <c r="D3900" i="2661" s="1"/>
  <c r="A3901" i="2661"/>
  <c r="D3901" i="2661" s="1"/>
  <c r="A3902" i="2661"/>
  <c r="D3902" i="2661" s="1"/>
  <c r="A3903" i="2661"/>
  <c r="D3903" i="2661" s="1"/>
  <c r="A3904" i="2661"/>
  <c r="D3904" i="2661" s="1"/>
  <c r="A3905" i="2661"/>
  <c r="D3905" i="2661" s="1"/>
  <c r="A3906" i="2661"/>
  <c r="D3906" i="2661" s="1"/>
  <c r="A3907" i="2661"/>
  <c r="D3907" i="2661" s="1"/>
  <c r="A3908" i="2661"/>
  <c r="D3908" i="2661" s="1"/>
  <c r="A3909" i="2661"/>
  <c r="D3909" i="2661" s="1"/>
  <c r="A3910" i="2661"/>
  <c r="D3910" i="2661" s="1"/>
  <c r="A3911" i="2661"/>
  <c r="D3911" i="2661" s="1"/>
  <c r="A3912" i="2661"/>
  <c r="D3912" i="2661" s="1"/>
  <c r="A3913" i="2661"/>
  <c r="D3913" i="2661" s="1"/>
  <c r="A3914" i="2661"/>
  <c r="D3914" i="2661" s="1"/>
  <c r="A3915" i="2661"/>
  <c r="D3915" i="2661" s="1"/>
  <c r="A3916" i="2661"/>
  <c r="D3916" i="2661" s="1"/>
  <c r="A3917" i="2661"/>
  <c r="D3917" i="2661" s="1"/>
  <c r="A3918" i="2661"/>
  <c r="D3918" i="2661" s="1"/>
  <c r="A3919" i="2661"/>
  <c r="D3919" i="2661" s="1"/>
  <c r="A3920" i="2661"/>
  <c r="D3920" i="2661" s="1"/>
  <c r="A3921" i="2661"/>
  <c r="D3921" i="2661" s="1"/>
  <c r="A3922" i="2661"/>
  <c r="D3922" i="2661" s="1"/>
  <c r="A3923" i="2661"/>
  <c r="D3923" i="2661" s="1"/>
  <c r="A3924" i="2661"/>
  <c r="D3924" i="2661" s="1"/>
  <c r="A3925" i="2661"/>
  <c r="D3925" i="2661" s="1"/>
  <c r="A3926" i="2661"/>
  <c r="D3926" i="2661" s="1"/>
  <c r="A3927" i="2661"/>
  <c r="D3927" i="2661" s="1"/>
  <c r="A3928" i="2661"/>
  <c r="D3928" i="2661" s="1"/>
  <c r="A3929" i="2661"/>
  <c r="D3929" i="2661" s="1"/>
  <c r="A3930" i="2661"/>
  <c r="D3930" i="2661" s="1"/>
  <c r="A3931" i="2661"/>
  <c r="D3931" i="2661" s="1"/>
  <c r="A3932" i="2661"/>
  <c r="D3932" i="2661" s="1"/>
  <c r="A3933" i="2661"/>
  <c r="D3933" i="2661" s="1"/>
  <c r="A3934" i="2661"/>
  <c r="D3934" i="2661" s="1"/>
  <c r="A3935" i="2661"/>
  <c r="D3935" i="2661" s="1"/>
  <c r="A3936" i="2661"/>
  <c r="D3936" i="2661" s="1"/>
  <c r="A3937" i="2661"/>
  <c r="D3937" i="2661" s="1"/>
  <c r="A3938" i="2661"/>
  <c r="D3938" i="2661" s="1"/>
  <c r="A3939" i="2661"/>
  <c r="D3939" i="2661" s="1"/>
  <c r="A3940" i="2661"/>
  <c r="D3940" i="2661" s="1"/>
  <c r="A3941" i="2661"/>
  <c r="D3941" i="2661" s="1"/>
  <c r="A3942" i="2661"/>
  <c r="D3942" i="2661" s="1"/>
  <c r="A3943" i="2661"/>
  <c r="D3943" i="2661" s="1"/>
  <c r="A3944" i="2661"/>
  <c r="D3944" i="2661" s="1"/>
  <c r="A3945" i="2661"/>
  <c r="D3945" i="2661" s="1"/>
  <c r="A3946" i="2661"/>
  <c r="D3946" i="2661" s="1"/>
  <c r="A3947" i="2661"/>
  <c r="D3947" i="2661" s="1"/>
  <c r="A3948" i="2661"/>
  <c r="D3948" i="2661" s="1"/>
  <c r="A3949" i="2661"/>
  <c r="D3949" i="2661" s="1"/>
  <c r="A3950" i="2661"/>
  <c r="D3950" i="2661" s="1"/>
  <c r="A3951" i="2661"/>
  <c r="D3951" i="2661" s="1"/>
  <c r="A3952" i="2661"/>
  <c r="D3952" i="2661" s="1"/>
  <c r="A3953" i="2661"/>
  <c r="D3953" i="2661" s="1"/>
  <c r="A3954" i="2661"/>
  <c r="D3954" i="2661" s="1"/>
  <c r="A3955" i="2661"/>
  <c r="D3955" i="2661" s="1"/>
  <c r="A3956" i="2661"/>
  <c r="D3956" i="2661" s="1"/>
  <c r="A3957" i="2661"/>
  <c r="D3957" i="2661" s="1"/>
  <c r="A3958" i="2661"/>
  <c r="D3958" i="2661" s="1"/>
  <c r="A3959" i="2661"/>
  <c r="D3959" i="2661" s="1"/>
  <c r="A3960" i="2661"/>
  <c r="D3960" i="2661" s="1"/>
  <c r="A3961" i="2661"/>
  <c r="D3961" i="2661" s="1"/>
  <c r="A3962" i="2661"/>
  <c r="D3962" i="2661" s="1"/>
  <c r="A3963" i="2661"/>
  <c r="D3963" i="2661" s="1"/>
  <c r="A3964" i="2661"/>
  <c r="D3964" i="2661" s="1"/>
  <c r="A3965" i="2661"/>
  <c r="D3965" i="2661" s="1"/>
  <c r="A3966" i="2661"/>
  <c r="D3966" i="2661" s="1"/>
  <c r="A3967" i="2661"/>
  <c r="D3967" i="2661" s="1"/>
  <c r="A3968" i="2661"/>
  <c r="D3968" i="2661" s="1"/>
  <c r="A3969" i="2661"/>
  <c r="D3969" i="2661" s="1"/>
  <c r="A3970" i="2661"/>
  <c r="D3970" i="2661" s="1"/>
  <c r="A3971" i="2661"/>
  <c r="D3971" i="2661" s="1"/>
  <c r="A3972" i="2661"/>
  <c r="D3972" i="2661" s="1"/>
  <c r="A3973" i="2661"/>
  <c r="D3973" i="2661" s="1"/>
  <c r="A3974" i="2661"/>
  <c r="D3974" i="2661" s="1"/>
  <c r="A3975" i="2661"/>
  <c r="D3975" i="2661" s="1"/>
  <c r="A3976" i="2661"/>
  <c r="D3976" i="2661" s="1"/>
  <c r="A3977" i="2661"/>
  <c r="D3977" i="2661" s="1"/>
  <c r="A3978" i="2661"/>
  <c r="D3978" i="2661" s="1"/>
  <c r="A3979" i="2661"/>
  <c r="D3979" i="2661" s="1"/>
  <c r="A3980" i="2661"/>
  <c r="D3980" i="2661" s="1"/>
  <c r="A3981" i="2661"/>
  <c r="D3981" i="2661" s="1"/>
  <c r="A3982" i="2661"/>
  <c r="D3982" i="2661" s="1"/>
  <c r="A3983" i="2661"/>
  <c r="D3983" i="2661" s="1"/>
  <c r="A3984" i="2661"/>
  <c r="D3984" i="2661" s="1"/>
  <c r="A3985" i="2661"/>
  <c r="D3985" i="2661" s="1"/>
  <c r="A3986" i="2661"/>
  <c r="D3986" i="2661" s="1"/>
  <c r="A3987" i="2661"/>
  <c r="D3987" i="2661" s="1"/>
  <c r="A3988" i="2661"/>
  <c r="D3988" i="2661" s="1"/>
  <c r="A3989" i="2661"/>
  <c r="D3989" i="2661" s="1"/>
  <c r="A3990" i="2661"/>
  <c r="D3990" i="2661" s="1"/>
  <c r="A3991" i="2661"/>
  <c r="D3991" i="2661" s="1"/>
  <c r="A3992" i="2661"/>
  <c r="D3992" i="2661" s="1"/>
  <c r="A3993" i="2661"/>
  <c r="D3993" i="2661" s="1"/>
  <c r="A3994" i="2661"/>
  <c r="D3994" i="2661" s="1"/>
  <c r="A3995" i="2661"/>
  <c r="D3995" i="2661" s="1"/>
  <c r="A3996" i="2661"/>
  <c r="D3996" i="2661" s="1"/>
  <c r="A3997" i="2661"/>
  <c r="D3997" i="2661" s="1"/>
  <c r="A3998" i="2661"/>
  <c r="D3998" i="2661" s="1"/>
  <c r="A3999" i="2661"/>
  <c r="D3999" i="2661" s="1"/>
  <c r="A4000" i="2661"/>
  <c r="D4000" i="2661" s="1"/>
  <c r="A4001" i="2661"/>
  <c r="D4001" i="2661" s="1"/>
  <c r="A4002" i="2661"/>
  <c r="D4002" i="2661" s="1"/>
  <c r="A4003" i="2661"/>
  <c r="D4003" i="2661" s="1"/>
  <c r="A4004" i="2661"/>
  <c r="D4004" i="2661" s="1"/>
  <c r="A4005" i="2661"/>
  <c r="D4005" i="2661" s="1"/>
  <c r="A4006" i="2661"/>
  <c r="D4006" i="2661" s="1"/>
  <c r="A4007" i="2661"/>
  <c r="D4007" i="2661" s="1"/>
  <c r="A4008" i="2661"/>
  <c r="D4008" i="2661" s="1"/>
  <c r="A4009" i="2661"/>
  <c r="D4009" i="2661" s="1"/>
  <c r="A4010" i="2661"/>
  <c r="D4010" i="2661" s="1"/>
  <c r="A4011" i="2661"/>
  <c r="D4011" i="2661" s="1"/>
  <c r="A4012" i="2661"/>
  <c r="D4012" i="2661" s="1"/>
  <c r="A4013" i="2661"/>
  <c r="D4013" i="2661" s="1"/>
  <c r="A4014" i="2661"/>
  <c r="D4014" i="2661" s="1"/>
  <c r="A4015" i="2661"/>
  <c r="D4015" i="2661" s="1"/>
  <c r="A4016" i="2661"/>
  <c r="D4016" i="2661" s="1"/>
  <c r="A4017" i="2661"/>
  <c r="D4017" i="2661" s="1"/>
  <c r="A4018" i="2661"/>
  <c r="D4018" i="2661" s="1"/>
  <c r="A4019" i="2661"/>
  <c r="D4019" i="2661" s="1"/>
  <c r="A4020" i="2661"/>
  <c r="D4020" i="2661" s="1"/>
  <c r="A4021" i="2661"/>
  <c r="D4021" i="2661" s="1"/>
  <c r="A4022" i="2661"/>
  <c r="D4022" i="2661" s="1"/>
  <c r="A4023" i="2661"/>
  <c r="D4023" i="2661" s="1"/>
  <c r="A4024" i="2661"/>
  <c r="D4024" i="2661" s="1"/>
  <c r="A4025" i="2661"/>
  <c r="D4025" i="2661" s="1"/>
  <c r="A4026" i="2661"/>
  <c r="D4026" i="2661" s="1"/>
  <c r="A4027" i="2661"/>
  <c r="D4027" i="2661" s="1"/>
  <c r="A4028" i="2661"/>
  <c r="D4028" i="2661" s="1"/>
  <c r="A4029" i="2661"/>
  <c r="D4029" i="2661" s="1"/>
  <c r="A4030" i="2661"/>
  <c r="D4030" i="2661" s="1"/>
  <c r="A4031" i="2661"/>
  <c r="D4031" i="2661" s="1"/>
  <c r="A4032" i="2661"/>
  <c r="D4032" i="2661" s="1"/>
  <c r="A4033" i="2661"/>
  <c r="D4033" i="2661" s="1"/>
  <c r="A4034" i="2661"/>
  <c r="D4034" i="2661" s="1"/>
  <c r="A4035" i="2661"/>
  <c r="D4035" i="2661" s="1"/>
  <c r="A4036" i="2661"/>
  <c r="D4036" i="2661" s="1"/>
  <c r="A4037" i="2661"/>
  <c r="D4037" i="2661" s="1"/>
  <c r="A4038" i="2661"/>
  <c r="D4038" i="2661" s="1"/>
  <c r="A4039" i="2661"/>
  <c r="D4039" i="2661" s="1"/>
  <c r="A4040" i="2661"/>
  <c r="D4040" i="2661" s="1"/>
  <c r="A4041" i="2661"/>
  <c r="D4041" i="2661" s="1"/>
  <c r="A4042" i="2661"/>
  <c r="D4042" i="2661" s="1"/>
  <c r="A4043" i="2661"/>
  <c r="D4043" i="2661" s="1"/>
  <c r="A4044" i="2661"/>
  <c r="D4044" i="2661" s="1"/>
  <c r="A4045" i="2661"/>
  <c r="D4045" i="2661" s="1"/>
  <c r="A4046" i="2661"/>
  <c r="D4046" i="2661" s="1"/>
  <c r="A4047" i="2661"/>
  <c r="D4047" i="2661" s="1"/>
  <c r="A4048" i="2661"/>
  <c r="D4048" i="2661" s="1"/>
  <c r="A4049" i="2661"/>
  <c r="D4049" i="2661" s="1"/>
  <c r="A4050" i="2661"/>
  <c r="D4050" i="2661" s="1"/>
  <c r="A4051" i="2661"/>
  <c r="D4051" i="2661" s="1"/>
  <c r="A4052" i="2661"/>
  <c r="D4052" i="2661" s="1"/>
  <c r="A4053" i="2661"/>
  <c r="D4053" i="2661" s="1"/>
  <c r="A4054" i="2661"/>
  <c r="D4054" i="2661" s="1"/>
  <c r="A4055" i="2661"/>
  <c r="D4055" i="2661" s="1"/>
  <c r="A4056" i="2661"/>
  <c r="D4056" i="2661" s="1"/>
  <c r="A4057" i="2661"/>
  <c r="D4057" i="2661" s="1"/>
  <c r="A4058" i="2661"/>
  <c r="D4058" i="2661" s="1"/>
  <c r="A4059" i="2661"/>
  <c r="D4059" i="2661" s="1"/>
  <c r="A4060" i="2661"/>
  <c r="D4060" i="2661" s="1"/>
  <c r="A4061" i="2661"/>
  <c r="D4061" i="2661" s="1"/>
  <c r="A4062" i="2661"/>
  <c r="D4062" i="2661" s="1"/>
  <c r="A4063" i="2661"/>
  <c r="D4063" i="2661" s="1"/>
  <c r="A4064" i="2661"/>
  <c r="D4064" i="2661" s="1"/>
  <c r="A4065" i="2661"/>
  <c r="D4065" i="2661" s="1"/>
  <c r="A4066" i="2661"/>
  <c r="D4066" i="2661" s="1"/>
  <c r="A4067" i="2661"/>
  <c r="D4067" i="2661" s="1"/>
  <c r="A4068" i="2661"/>
  <c r="D4068" i="2661" s="1"/>
  <c r="A4069" i="2661"/>
  <c r="D4069" i="2661" s="1"/>
  <c r="A4070" i="2661"/>
  <c r="D4070" i="2661" s="1"/>
  <c r="A4071" i="2661"/>
  <c r="D4071" i="2661" s="1"/>
  <c r="A4072" i="2661"/>
  <c r="D4072" i="2661" s="1"/>
  <c r="A4073" i="2661"/>
  <c r="D4073" i="2661" s="1"/>
  <c r="A4074" i="2661"/>
  <c r="D4074" i="2661" s="1"/>
  <c r="A4075" i="2661"/>
  <c r="D4075" i="2661" s="1"/>
  <c r="A4076" i="2661"/>
  <c r="D4076" i="2661" s="1"/>
  <c r="A4077" i="2661"/>
  <c r="D4077" i="2661" s="1"/>
  <c r="A4078" i="2661"/>
  <c r="D4078" i="2661" s="1"/>
  <c r="A4079" i="2661"/>
  <c r="D4079" i="2661" s="1"/>
  <c r="A4080" i="2661"/>
  <c r="D4080" i="2661" s="1"/>
  <c r="A4081" i="2661"/>
  <c r="D4081" i="2661" s="1"/>
  <c r="A4082" i="2661"/>
  <c r="D4082" i="2661" s="1"/>
  <c r="A4083" i="2661"/>
  <c r="D4083" i="2661" s="1"/>
  <c r="A4084" i="2661"/>
  <c r="D4084" i="2661" s="1"/>
  <c r="A4085" i="2661"/>
  <c r="D4085" i="2661" s="1"/>
  <c r="A4086" i="2661"/>
  <c r="D4086" i="2661" s="1"/>
  <c r="A4087" i="2661"/>
  <c r="D4087" i="2661" s="1"/>
  <c r="A4088" i="2661"/>
  <c r="D4088" i="2661" s="1"/>
  <c r="A4089" i="2661"/>
  <c r="D4089" i="2661" s="1"/>
  <c r="A4090" i="2661"/>
  <c r="D4090" i="2661" s="1"/>
  <c r="A4091" i="2661"/>
  <c r="D4091" i="2661" s="1"/>
  <c r="A4092" i="2661"/>
  <c r="D4092" i="2661" s="1"/>
  <c r="A4093" i="2661"/>
  <c r="D4093" i="2661" s="1"/>
  <c r="A4094" i="2661"/>
  <c r="D4094" i="2661" s="1"/>
  <c r="A4095" i="2661"/>
  <c r="D4095" i="2661" s="1"/>
  <c r="A4096" i="2661"/>
  <c r="D4096" i="2661" s="1"/>
  <c r="A4097" i="2661"/>
  <c r="D4097" i="2661" s="1"/>
  <c r="A4098" i="2661"/>
  <c r="D4098" i="2661" s="1"/>
  <c r="A4099" i="2661"/>
  <c r="D4099" i="2661" s="1"/>
  <c r="A4100" i="2661"/>
  <c r="D4100" i="2661" s="1"/>
  <c r="A4101" i="2661"/>
  <c r="D4101" i="2661" s="1"/>
  <c r="A4102" i="2661"/>
  <c r="D4102" i="2661" s="1"/>
  <c r="A4103" i="2661"/>
  <c r="D4103" i="2661" s="1"/>
  <c r="A4104" i="2661"/>
  <c r="D4104" i="2661" s="1"/>
  <c r="A4105" i="2661"/>
  <c r="D4105" i="2661" s="1"/>
  <c r="A4106" i="2661"/>
  <c r="D4106" i="2661" s="1"/>
  <c r="A4107" i="2661"/>
  <c r="D4107" i="2661" s="1"/>
  <c r="A4108" i="2661"/>
  <c r="D4108" i="2661" s="1"/>
  <c r="A4109" i="2661"/>
  <c r="D4109" i="2661" s="1"/>
  <c r="A4110" i="2661"/>
  <c r="D4110" i="2661" s="1"/>
  <c r="A4111" i="2661"/>
  <c r="D4111" i="2661" s="1"/>
  <c r="A4112" i="2661"/>
  <c r="D4112" i="2661" s="1"/>
  <c r="A4113" i="2661"/>
  <c r="D4113" i="2661" s="1"/>
  <c r="A4114" i="2661"/>
  <c r="D4114" i="2661" s="1"/>
  <c r="A4115" i="2661"/>
  <c r="D4115" i="2661" s="1"/>
  <c r="A4116" i="2661"/>
  <c r="D4116" i="2661" s="1"/>
  <c r="A4117" i="2661"/>
  <c r="D4117" i="2661" s="1"/>
  <c r="A4118" i="2661"/>
  <c r="D4118" i="2661" s="1"/>
  <c r="A4119" i="2661"/>
  <c r="D4119" i="2661" s="1"/>
  <c r="A4120" i="2661"/>
  <c r="D4120" i="2661" s="1"/>
  <c r="A4121" i="2661"/>
  <c r="D4121" i="2661" s="1"/>
  <c r="A4122" i="2661"/>
  <c r="D4122" i="2661" s="1"/>
  <c r="A4123" i="2661"/>
  <c r="D4123" i="2661" s="1"/>
  <c r="A4124" i="2661"/>
  <c r="D4124" i="2661" s="1"/>
  <c r="A4125" i="2661"/>
  <c r="D4125" i="2661" s="1"/>
  <c r="A4126" i="2661"/>
  <c r="D4126" i="2661" s="1"/>
  <c r="A4127" i="2661"/>
  <c r="D4127" i="2661" s="1"/>
  <c r="A4128" i="2661"/>
  <c r="D4128" i="2661" s="1"/>
  <c r="A4129" i="2661"/>
  <c r="D4129" i="2661" s="1"/>
  <c r="A4130" i="2661"/>
  <c r="D4130" i="2661" s="1"/>
  <c r="A4131" i="2661"/>
  <c r="D4131" i="2661" s="1"/>
  <c r="A4132" i="2661"/>
  <c r="D4132" i="2661" s="1"/>
  <c r="A4133" i="2661"/>
  <c r="D4133" i="2661" s="1"/>
  <c r="A4134" i="2661"/>
  <c r="D4134" i="2661" s="1"/>
  <c r="A4135" i="2661"/>
  <c r="D4135" i="2661" s="1"/>
  <c r="A4136" i="2661"/>
  <c r="D4136" i="2661" s="1"/>
  <c r="A4137" i="2661"/>
  <c r="D4137" i="2661" s="1"/>
  <c r="A4138" i="2661"/>
  <c r="D4138" i="2661" s="1"/>
  <c r="A4139" i="2661"/>
  <c r="D4139" i="2661" s="1"/>
  <c r="A4140" i="2661"/>
  <c r="D4140" i="2661" s="1"/>
  <c r="A4141" i="2661"/>
  <c r="D4141" i="2661" s="1"/>
  <c r="A4142" i="2661"/>
  <c r="D4142" i="2661" s="1"/>
  <c r="A4143" i="2661"/>
  <c r="D4143" i="2661" s="1"/>
  <c r="A4144" i="2661"/>
  <c r="D4144" i="2661" s="1"/>
  <c r="A4145" i="2661"/>
  <c r="D4145" i="2661" s="1"/>
  <c r="A4146" i="2661"/>
  <c r="D4146" i="2661" s="1"/>
  <c r="D5" i="2661"/>
  <c r="C5" i="2661"/>
  <c r="B5" i="2661"/>
  <c r="AU5" i="2661" s="1"/>
  <c r="A5" i="2661"/>
  <c r="B726" i="1825"/>
  <c r="B727" i="1825" s="1"/>
  <c r="B728" i="1825" s="1"/>
  <c r="B729" i="1825" s="1"/>
  <c r="B730" i="1825" s="1"/>
  <c r="B731" i="1825" s="1"/>
  <c r="B732" i="1825" s="1"/>
  <c r="B733" i="1825" s="1"/>
  <c r="B734" i="1825" s="1"/>
  <c r="B735" i="1825" s="1"/>
  <c r="B736" i="1825" s="1"/>
  <c r="B737" i="1825" s="1"/>
  <c r="B738" i="1825" s="1"/>
  <c r="B739" i="1825" s="1"/>
  <c r="B740" i="1825" s="1"/>
  <c r="B741" i="1825" s="1"/>
  <c r="B742" i="1825" s="1"/>
  <c r="B743" i="1825" s="1"/>
  <c r="B744" i="1825" s="1"/>
  <c r="B745" i="1825" s="1"/>
  <c r="B746" i="1825" s="1"/>
  <c r="B747" i="1825" s="1"/>
  <c r="B748" i="1825" s="1"/>
  <c r="B749" i="1825" s="1"/>
  <c r="B750" i="1825" s="1"/>
  <c r="B751" i="1825" s="1"/>
  <c r="B752" i="1825" s="1"/>
  <c r="B753" i="1825" s="1"/>
  <c r="B754" i="1825" s="1"/>
  <c r="B755" i="1825" s="1"/>
  <c r="B756" i="1825" s="1"/>
  <c r="B757" i="1825" s="1"/>
  <c r="B758" i="1825" s="1"/>
  <c r="B759" i="1825" s="1"/>
  <c r="B760" i="1825" s="1"/>
  <c r="B761" i="1825" s="1"/>
  <c r="B762" i="1825" s="1"/>
  <c r="B763" i="1825" s="1"/>
  <c r="B764" i="1825" s="1"/>
  <c r="B765" i="1825" s="1"/>
  <c r="B766" i="1825" s="1"/>
  <c r="B767" i="1825" s="1"/>
  <c r="B768" i="1825" s="1"/>
  <c r="B769" i="1825" s="1"/>
  <c r="B770" i="1825" s="1"/>
  <c r="B771" i="1825" s="1"/>
  <c r="B772" i="1825" s="1"/>
  <c r="B773" i="1825" s="1"/>
  <c r="B774" i="1825" s="1"/>
  <c r="B775" i="1825" s="1"/>
  <c r="B776" i="1825" s="1"/>
  <c r="B777" i="1825" s="1"/>
  <c r="B778" i="1825" s="1"/>
  <c r="B779" i="1825" s="1"/>
  <c r="B780" i="1825" s="1"/>
  <c r="B781" i="1825" s="1"/>
  <c r="B782" i="1825" s="1"/>
  <c r="B783" i="1825" s="1"/>
  <c r="B784" i="1825" s="1"/>
  <c r="B785" i="1825" s="1"/>
  <c r="B786" i="1825" s="1"/>
  <c r="B787" i="1825" s="1"/>
  <c r="B788" i="1825" s="1"/>
  <c r="B789" i="1825" s="1"/>
  <c r="B790" i="1825" s="1"/>
  <c r="B791" i="1825" s="1"/>
  <c r="B792" i="1825" s="1"/>
  <c r="B793" i="1825" s="1"/>
  <c r="B794" i="1825" s="1"/>
  <c r="B795" i="1825" s="1"/>
  <c r="B796" i="1825" s="1"/>
  <c r="B797" i="1825" s="1"/>
  <c r="B798" i="1825" s="1"/>
  <c r="B799" i="1825" s="1"/>
  <c r="B800" i="1825" s="1"/>
  <c r="B801" i="1825" s="1"/>
  <c r="B802" i="1825" s="1"/>
  <c r="B803" i="1825" s="1"/>
  <c r="B804" i="1825" s="1"/>
  <c r="B805" i="1825" s="1"/>
  <c r="B806" i="1825" s="1"/>
  <c r="B807" i="1825" s="1"/>
  <c r="B808" i="1825" s="1"/>
  <c r="B809" i="1825" s="1"/>
  <c r="B810" i="1825" s="1"/>
  <c r="B811" i="1825" s="1"/>
  <c r="B812" i="1825" s="1"/>
  <c r="B813" i="1825" s="1"/>
  <c r="B814" i="1825" s="1"/>
  <c r="B815" i="1825" s="1"/>
  <c r="B816" i="1825" s="1"/>
  <c r="B817" i="1825" s="1"/>
  <c r="B818" i="1825" s="1"/>
  <c r="B819" i="1825" s="1"/>
  <c r="B820" i="1825" s="1"/>
  <c r="B821" i="1825" s="1"/>
  <c r="B822" i="1825" s="1"/>
  <c r="B823" i="1825" s="1"/>
  <c r="B824" i="1825" s="1"/>
  <c r="B825" i="1825" s="1"/>
  <c r="B826" i="1825" s="1"/>
  <c r="B827" i="1825" s="1"/>
  <c r="B828" i="1825" s="1"/>
  <c r="B829" i="1825" s="1"/>
  <c r="B830" i="1825" s="1"/>
  <c r="B831" i="1825" s="1"/>
  <c r="B832" i="1825" s="1"/>
  <c r="B833" i="1825" s="1"/>
  <c r="B834" i="1825" s="1"/>
  <c r="B835" i="1825" s="1"/>
  <c r="B836" i="1825" s="1"/>
  <c r="B837" i="1825" s="1"/>
  <c r="B838" i="1825" s="1"/>
  <c r="B839" i="1825" s="1"/>
  <c r="B840" i="1825" s="1"/>
  <c r="B841" i="1825" s="1"/>
  <c r="B842" i="1825" s="1"/>
  <c r="B843" i="1825" s="1"/>
  <c r="B844" i="1825" s="1"/>
  <c r="B845" i="1825" s="1"/>
  <c r="B846" i="1825" s="1"/>
  <c r="B847" i="1825" s="1"/>
  <c r="B848" i="1825" s="1"/>
  <c r="B849" i="1825" s="1"/>
  <c r="B850" i="1825" s="1"/>
  <c r="B851" i="1825" s="1"/>
  <c r="B852" i="1825" s="1"/>
  <c r="B853" i="1825" s="1"/>
  <c r="B854" i="1825" s="1"/>
  <c r="B855" i="1825" s="1"/>
  <c r="B856" i="1825" s="1"/>
  <c r="B857" i="1825" s="1"/>
  <c r="B858" i="1825" s="1"/>
  <c r="B859" i="1825" s="1"/>
  <c r="B860" i="1825" s="1"/>
  <c r="B861" i="1825" s="1"/>
  <c r="B862" i="1825" s="1"/>
  <c r="B863" i="1825" s="1"/>
  <c r="B864" i="1825" s="1"/>
  <c r="B865" i="1825" s="1"/>
  <c r="B866" i="1825" s="1"/>
  <c r="B867" i="1825" s="1"/>
  <c r="B868" i="1825" s="1"/>
  <c r="B869" i="1825" s="1"/>
  <c r="B870" i="1825" s="1"/>
  <c r="B871" i="1825" s="1"/>
  <c r="B872" i="1825" s="1"/>
  <c r="B873" i="1825" s="1"/>
  <c r="B874" i="1825" s="1"/>
  <c r="B875" i="1825" s="1"/>
  <c r="B876" i="1825" s="1"/>
  <c r="B877" i="1825" s="1"/>
  <c r="B878" i="1825" s="1"/>
  <c r="B879" i="1825" s="1"/>
  <c r="B880" i="1825" s="1"/>
  <c r="B881" i="1825" s="1"/>
  <c r="B882" i="1825" s="1"/>
  <c r="B883" i="1825" s="1"/>
  <c r="B884" i="1825" s="1"/>
  <c r="B885" i="1825" s="1"/>
  <c r="B886" i="1825" s="1"/>
  <c r="B887" i="1825" s="1"/>
  <c r="B888" i="1825" s="1"/>
  <c r="B889" i="1825" s="1"/>
  <c r="B890" i="1825" s="1"/>
  <c r="B891" i="1825" s="1"/>
  <c r="B892" i="1825" s="1"/>
  <c r="B893" i="1825" s="1"/>
  <c r="B894" i="1825" s="1"/>
  <c r="B895" i="1825" s="1"/>
  <c r="B896" i="1825" s="1"/>
  <c r="B897" i="1825" s="1"/>
  <c r="B898" i="1825" s="1"/>
  <c r="B899" i="1825" s="1"/>
  <c r="B900" i="1825" s="1"/>
  <c r="B901" i="1825" s="1"/>
  <c r="B902" i="1825" s="1"/>
  <c r="B903" i="1825" s="1"/>
  <c r="B904" i="1825" s="1"/>
  <c r="B905" i="1825" s="1"/>
  <c r="B906" i="1825" s="1"/>
  <c r="B907" i="1825" s="1"/>
  <c r="B908" i="1825" s="1"/>
  <c r="B909" i="1825" s="1"/>
  <c r="B910" i="1825" s="1"/>
  <c r="B911" i="1825" s="1"/>
  <c r="B912" i="1825" s="1"/>
  <c r="B913" i="1825" s="1"/>
  <c r="B914" i="1825" s="1"/>
  <c r="B915" i="1825" s="1"/>
  <c r="B916" i="1825" s="1"/>
  <c r="B917" i="1825" s="1"/>
  <c r="B918" i="1825" s="1"/>
  <c r="B919" i="1825" s="1"/>
  <c r="B920" i="1825" s="1"/>
  <c r="B921" i="1825" s="1"/>
  <c r="B922" i="1825" s="1"/>
  <c r="B923" i="1825" s="1"/>
  <c r="B924" i="1825" s="1"/>
  <c r="B925" i="1825" s="1"/>
  <c r="B926" i="1825" s="1"/>
  <c r="B927" i="1825" s="1"/>
  <c r="B928" i="1825" s="1"/>
  <c r="B929" i="1825" s="1"/>
  <c r="B930" i="1825" s="1"/>
  <c r="B931" i="1825" s="1"/>
  <c r="B932" i="1825" s="1"/>
  <c r="B933" i="1825" s="1"/>
  <c r="B934" i="1825" s="1"/>
  <c r="B935" i="1825" s="1"/>
  <c r="B936" i="1825" s="1"/>
  <c r="B937" i="1825" s="1"/>
  <c r="B938" i="1825" s="1"/>
  <c r="B939" i="1825" s="1"/>
  <c r="B940" i="1825" s="1"/>
  <c r="B941" i="1825" s="1"/>
  <c r="B942" i="1825" s="1"/>
  <c r="B943" i="1825" s="1"/>
  <c r="B944" i="1825" s="1"/>
  <c r="B945" i="1825" s="1"/>
  <c r="B946" i="1825" s="1"/>
  <c r="B947" i="1825" s="1"/>
  <c r="B948" i="1825" s="1"/>
  <c r="B949" i="1825" s="1"/>
  <c r="B950" i="1825" s="1"/>
  <c r="B951" i="1825" s="1"/>
  <c r="B952" i="1825" s="1"/>
  <c r="B953" i="1825" s="1"/>
  <c r="B954" i="1825" s="1"/>
  <c r="B955" i="1825" s="1"/>
  <c r="B956" i="1825" s="1"/>
  <c r="B957" i="1825" s="1"/>
  <c r="B958" i="1825" s="1"/>
  <c r="B959" i="1825" s="1"/>
  <c r="B960" i="1825" s="1"/>
  <c r="B961" i="1825" s="1"/>
  <c r="B962" i="1825" s="1"/>
  <c r="B963" i="1825" s="1"/>
  <c r="B964" i="1825" s="1"/>
  <c r="B965" i="1825" s="1"/>
  <c r="B966" i="1825" s="1"/>
  <c r="B967" i="1825" s="1"/>
  <c r="B968" i="1825" s="1"/>
  <c r="B969" i="1825" s="1"/>
  <c r="B970" i="1825" s="1"/>
  <c r="B971" i="1825" s="1"/>
  <c r="B972" i="1825" s="1"/>
  <c r="B973" i="1825" s="1"/>
  <c r="B974" i="1825" s="1"/>
  <c r="B975" i="1825" s="1"/>
  <c r="B976" i="1825" s="1"/>
  <c r="B977" i="1825" s="1"/>
  <c r="B978" i="1825" s="1"/>
  <c r="B979" i="1825" s="1"/>
  <c r="B980" i="1825" s="1"/>
  <c r="B981" i="1825" s="1"/>
  <c r="B982" i="1825" s="1"/>
  <c r="B983" i="1825" s="1"/>
  <c r="B984" i="1825" s="1"/>
  <c r="B985" i="1825" s="1"/>
  <c r="B986" i="1825" s="1"/>
  <c r="B987" i="1825" s="1"/>
  <c r="B988" i="1825" s="1"/>
  <c r="B989" i="1825" s="1"/>
  <c r="B990" i="1825" s="1"/>
  <c r="B991" i="1825" s="1"/>
  <c r="B992" i="1825" s="1"/>
  <c r="B993" i="1825" s="1"/>
  <c r="B994" i="1825" s="1"/>
  <c r="B995" i="1825" s="1"/>
  <c r="B996" i="1825" s="1"/>
  <c r="B997" i="1825" s="1"/>
  <c r="B998" i="1825" s="1"/>
  <c r="B999" i="1825" s="1"/>
  <c r="B1000" i="1825" s="1"/>
  <c r="B1001" i="1825" s="1"/>
  <c r="B1002" i="1825" s="1"/>
  <c r="B1003" i="1825" s="1"/>
  <c r="B1004" i="1825" s="1"/>
  <c r="B1005" i="1825" s="1"/>
  <c r="B1006" i="1825" s="1"/>
  <c r="B1007" i="1825" s="1"/>
  <c r="B1008" i="1825" s="1"/>
  <c r="B1009" i="1825" s="1"/>
  <c r="B1010" i="1825" s="1"/>
  <c r="B1011" i="1825" s="1"/>
  <c r="B1012" i="1825" s="1"/>
  <c r="B1013" i="1825" s="1"/>
  <c r="B1014" i="1825" s="1"/>
  <c r="B1015" i="1825" s="1"/>
  <c r="B1016" i="1825" s="1"/>
  <c r="B1017" i="1825" s="1"/>
  <c r="B1018" i="1825" s="1"/>
  <c r="B1019" i="1825" s="1"/>
  <c r="B1020" i="1825" s="1"/>
  <c r="B1021" i="1825" s="1"/>
  <c r="B1022" i="1825" s="1"/>
  <c r="B1023" i="1825" s="1"/>
  <c r="B1024" i="1825" s="1"/>
  <c r="B1025" i="1825" s="1"/>
  <c r="B1026" i="1825" s="1"/>
  <c r="B1027" i="1825" s="1"/>
  <c r="B1028" i="1825" s="1"/>
  <c r="B1029" i="1825" s="1"/>
  <c r="B1030" i="1825" s="1"/>
  <c r="B1031" i="1825" s="1"/>
  <c r="B1032" i="1825" s="1"/>
  <c r="B1033" i="1825" s="1"/>
  <c r="B1034" i="1825" s="1"/>
  <c r="B1035" i="1825" s="1"/>
  <c r="B1036" i="1825" s="1"/>
  <c r="B1037" i="1825" s="1"/>
  <c r="B1038" i="1825" s="1"/>
  <c r="B1039" i="1825" s="1"/>
  <c r="B1040" i="1825" s="1"/>
  <c r="B1041" i="1825" s="1"/>
  <c r="B1042" i="1825" s="1"/>
  <c r="B1043" i="1825" s="1"/>
  <c r="B1044" i="1825" s="1"/>
  <c r="B1045" i="1825" s="1"/>
  <c r="B1046" i="1825" s="1"/>
  <c r="B1047" i="1825" s="1"/>
  <c r="B1048" i="1825" s="1"/>
  <c r="B1049" i="1825" s="1"/>
  <c r="B1050" i="1825" s="1"/>
  <c r="B1051" i="1825" s="1"/>
  <c r="B1052" i="1825" s="1"/>
  <c r="B1053" i="1825" s="1"/>
  <c r="B1054" i="1825" s="1"/>
  <c r="B1055" i="1825" s="1"/>
  <c r="B1056" i="1825" s="1"/>
  <c r="B1057" i="1825" s="1"/>
  <c r="B1058" i="1825" s="1"/>
  <c r="B1059" i="1825" s="1"/>
  <c r="B1060" i="1825" s="1"/>
  <c r="B1061" i="1825" s="1"/>
  <c r="B1062" i="1825" s="1"/>
  <c r="B1063" i="1825" s="1"/>
  <c r="B1064" i="1825" s="1"/>
  <c r="B1065" i="1825" s="1"/>
  <c r="B1066" i="1825" s="1"/>
  <c r="B1067" i="1825" s="1"/>
  <c r="B1068" i="1825" s="1"/>
  <c r="B1069" i="1825" s="1"/>
  <c r="B1070" i="1825" s="1"/>
  <c r="B1071" i="1825" s="1"/>
  <c r="B1072" i="1825" s="1"/>
  <c r="B1073" i="1825" s="1"/>
  <c r="B1074" i="1825" s="1"/>
  <c r="B1075" i="1825" s="1"/>
  <c r="B1076" i="1825" s="1"/>
  <c r="B1077" i="1825" s="1"/>
  <c r="B1078" i="1825" s="1"/>
  <c r="B1079" i="1825" s="1"/>
  <c r="B1080" i="1825" s="1"/>
  <c r="B1081" i="1825" s="1"/>
  <c r="B1082" i="1825" s="1"/>
  <c r="B1083" i="1825" s="1"/>
  <c r="B1084" i="1825" s="1"/>
  <c r="B1085" i="1825" s="1"/>
  <c r="B1086" i="1825" s="1"/>
  <c r="B1087" i="1825" s="1"/>
  <c r="B1088" i="1825" s="1"/>
  <c r="B1089" i="1825" s="1"/>
  <c r="B1090" i="1825" s="1"/>
  <c r="B1091" i="1825" s="1"/>
  <c r="B1092" i="1825" s="1"/>
  <c r="B1093" i="1825" s="1"/>
  <c r="B1094" i="1825" s="1"/>
  <c r="B1095" i="1825" s="1"/>
  <c r="B1096" i="1825" s="1"/>
  <c r="B1097" i="1825" s="1"/>
  <c r="B1098" i="1825" s="1"/>
  <c r="B1099" i="1825" s="1"/>
  <c r="B1100" i="1825" s="1"/>
  <c r="B1101" i="1825" s="1"/>
  <c r="B1102" i="1825" s="1"/>
  <c r="B1103" i="1825" s="1"/>
  <c r="B1104" i="1825" s="1"/>
  <c r="B1105" i="1825" s="1"/>
  <c r="B1106" i="1825" s="1"/>
  <c r="B1107" i="1825" s="1"/>
  <c r="B1108" i="1825" s="1"/>
  <c r="B1109" i="1825" s="1"/>
  <c r="B1110" i="1825" s="1"/>
  <c r="B1111" i="1825" s="1"/>
  <c r="B1112" i="1825" s="1"/>
  <c r="B1113" i="1825" s="1"/>
  <c r="B1114" i="1825" s="1"/>
  <c r="B1115" i="1825" s="1"/>
  <c r="B1116" i="1825" s="1"/>
  <c r="B1117" i="1825" s="1"/>
  <c r="B1118" i="1825" s="1"/>
  <c r="B1119" i="1825" s="1"/>
  <c r="B1120" i="1825" s="1"/>
  <c r="B1121" i="1825" s="1"/>
  <c r="B1122" i="1825" s="1"/>
  <c r="B1123" i="1825" s="1"/>
  <c r="B1124" i="1825" s="1"/>
  <c r="B1125" i="1825" s="1"/>
  <c r="B1126" i="1825" s="1"/>
  <c r="B1127" i="1825" s="1"/>
  <c r="B1128" i="1825" s="1"/>
  <c r="B1129" i="1825" s="1"/>
  <c r="B1130" i="1825" s="1"/>
  <c r="B1131" i="1825" s="1"/>
  <c r="B1132" i="1825" s="1"/>
  <c r="B1133" i="1825" s="1"/>
  <c r="B1134" i="1825" s="1"/>
  <c r="B1135" i="1825" s="1"/>
  <c r="B1136" i="1825" s="1"/>
  <c r="B1137" i="1825" s="1"/>
  <c r="B1138" i="1825" s="1"/>
  <c r="B1139" i="1825" s="1"/>
  <c r="B1140" i="1825" s="1"/>
  <c r="B1141" i="1825" s="1"/>
  <c r="B1142" i="1825" s="1"/>
  <c r="B1143" i="1825" s="1"/>
  <c r="B1144" i="1825" s="1"/>
  <c r="B1145" i="1825" s="1"/>
  <c r="B1146" i="1825" s="1"/>
  <c r="B1147" i="1825" s="1"/>
  <c r="B1148" i="1825" s="1"/>
  <c r="B1149" i="1825" s="1"/>
  <c r="B1150" i="1825" s="1"/>
  <c r="B1151" i="1825" s="1"/>
  <c r="B1152" i="1825" s="1"/>
  <c r="B1153" i="1825" s="1"/>
  <c r="B1154" i="1825" s="1"/>
  <c r="B1155" i="1825" s="1"/>
  <c r="B1156" i="1825" s="1"/>
  <c r="B1157" i="1825" s="1"/>
  <c r="B1158" i="1825" s="1"/>
  <c r="B1159" i="1825" s="1"/>
  <c r="B1160" i="1825" s="1"/>
  <c r="B1161" i="1825" s="1"/>
  <c r="B1162" i="1825" s="1"/>
  <c r="B1163" i="1825" s="1"/>
  <c r="B1164" i="1825" s="1"/>
  <c r="B1165" i="1825" s="1"/>
  <c r="B1166" i="1825" s="1"/>
  <c r="B1167" i="1825" s="1"/>
  <c r="B1168" i="1825" s="1"/>
  <c r="B1169" i="1825" s="1"/>
  <c r="B1170" i="1825" s="1"/>
  <c r="B1171" i="1825" s="1"/>
  <c r="B1172" i="1825" s="1"/>
  <c r="B1173" i="1825" s="1"/>
  <c r="B1174" i="1825" s="1"/>
  <c r="B1175" i="1825" s="1"/>
  <c r="B1176" i="1825" s="1"/>
  <c r="B1177" i="1825" s="1"/>
  <c r="B1178" i="1825" s="1"/>
  <c r="B1179" i="1825" s="1"/>
  <c r="B1180" i="1825" s="1"/>
  <c r="B1181" i="1825" s="1"/>
  <c r="B1182" i="1825" s="1"/>
  <c r="B1183" i="1825" s="1"/>
  <c r="B1184" i="1825" s="1"/>
  <c r="B1185" i="1825" s="1"/>
  <c r="B1186" i="1825" s="1"/>
  <c r="B1187" i="1825" s="1"/>
  <c r="B1188" i="1825" s="1"/>
  <c r="B1189" i="1825" s="1"/>
  <c r="B1190" i="1825" s="1"/>
  <c r="B1191" i="1825" s="1"/>
  <c r="B1192" i="1825" s="1"/>
  <c r="B1193" i="1825" s="1"/>
  <c r="B1194" i="1825" s="1"/>
  <c r="B1195" i="1825" s="1"/>
  <c r="B1196" i="1825" s="1"/>
  <c r="B1197" i="1825" s="1"/>
  <c r="B1198" i="1825" s="1"/>
  <c r="B1199" i="1825" s="1"/>
  <c r="B1200" i="1825" s="1"/>
  <c r="B1201" i="1825" s="1"/>
  <c r="B1202" i="1825" s="1"/>
  <c r="B1203" i="1825" s="1"/>
  <c r="B1204" i="1825" s="1"/>
  <c r="B1205" i="1825" s="1"/>
  <c r="B1206" i="1825" s="1"/>
  <c r="B1207" i="1825" s="1"/>
  <c r="B1208" i="1825" s="1"/>
  <c r="B1209" i="1825" s="1"/>
  <c r="B1210" i="1825" s="1"/>
  <c r="B1211" i="1825" s="1"/>
  <c r="B1212" i="1825" s="1"/>
  <c r="B1213" i="1825" s="1"/>
  <c r="B1214" i="1825" s="1"/>
  <c r="B1215" i="1825" s="1"/>
  <c r="B1216" i="1825" s="1"/>
  <c r="B1217" i="1825" s="1"/>
  <c r="B1218" i="1825" s="1"/>
  <c r="B1219" i="1825" s="1"/>
  <c r="B1220" i="1825" s="1"/>
  <c r="B1221" i="1825" s="1"/>
  <c r="B1222" i="1825" s="1"/>
  <c r="B1223" i="1825" s="1"/>
  <c r="B1224" i="1825" s="1"/>
  <c r="B1225" i="1825" s="1"/>
  <c r="B1226" i="1825" s="1"/>
  <c r="B1227" i="1825" s="1"/>
  <c r="B1228" i="1825" s="1"/>
  <c r="B1229" i="1825" s="1"/>
  <c r="B1230" i="1825" s="1"/>
  <c r="B1231" i="1825" s="1"/>
  <c r="B1232" i="1825" s="1"/>
  <c r="B1233" i="1825" s="1"/>
  <c r="B1234" i="1825" s="1"/>
  <c r="B1235" i="1825" s="1"/>
  <c r="B1236" i="1825" s="1"/>
  <c r="B1237" i="1825" s="1"/>
  <c r="B1238" i="1825" s="1"/>
  <c r="B1239" i="1825" s="1"/>
  <c r="B1240" i="1825" s="1"/>
  <c r="B1241" i="1825" s="1"/>
  <c r="B1242" i="1825" s="1"/>
  <c r="B1243" i="1825" s="1"/>
  <c r="B1244" i="1825" s="1"/>
  <c r="B1245" i="1825" s="1"/>
  <c r="B1246" i="1825" s="1"/>
  <c r="B1247" i="1825" s="1"/>
  <c r="B1248" i="1825" s="1"/>
  <c r="B1249" i="1825" s="1"/>
  <c r="B1250" i="1825" s="1"/>
  <c r="B1251" i="1825" s="1"/>
  <c r="B1252" i="1825" s="1"/>
  <c r="B1253" i="1825" s="1"/>
  <c r="B1254" i="1825" s="1"/>
  <c r="B1255" i="1825" s="1"/>
  <c r="B1256" i="1825" s="1"/>
  <c r="B1257" i="1825" s="1"/>
  <c r="B1258" i="1825" s="1"/>
  <c r="B1259" i="1825" s="1"/>
  <c r="B1260" i="1825" s="1"/>
  <c r="B1261" i="1825" s="1"/>
  <c r="B1262" i="1825" s="1"/>
  <c r="B1263" i="1825" s="1"/>
  <c r="B1264" i="1825" s="1"/>
  <c r="B1265" i="1825" s="1"/>
  <c r="B1266" i="1825" s="1"/>
  <c r="B1267" i="1825" s="1"/>
  <c r="B1268" i="1825" s="1"/>
  <c r="B1269" i="1825" s="1"/>
  <c r="B1270" i="1825" s="1"/>
  <c r="B1271" i="1825" s="1"/>
  <c r="B1272" i="1825" s="1"/>
  <c r="B1273" i="1825" s="1"/>
  <c r="B1274" i="1825" s="1"/>
  <c r="B1275" i="1825" s="1"/>
  <c r="B1276" i="1825" s="1"/>
  <c r="B1277" i="1825" s="1"/>
  <c r="B1278" i="1825" s="1"/>
  <c r="B1279" i="1825" s="1"/>
  <c r="B1280" i="1825" s="1"/>
  <c r="B1281" i="1825" s="1"/>
  <c r="B1282" i="1825" s="1"/>
  <c r="B1283" i="1825" s="1"/>
  <c r="B1284" i="1825" s="1"/>
  <c r="B1285" i="1825" s="1"/>
  <c r="B1286" i="1825" s="1"/>
  <c r="B1287" i="1825" s="1"/>
  <c r="B1288" i="1825" s="1"/>
  <c r="B1289" i="1825" s="1"/>
  <c r="B1290" i="1825" s="1"/>
  <c r="B1291" i="1825" s="1"/>
  <c r="B1292" i="1825" s="1"/>
  <c r="B1293" i="1825" s="1"/>
  <c r="B1294" i="1825" s="1"/>
  <c r="B1295" i="1825" s="1"/>
  <c r="B1296" i="1825" s="1"/>
  <c r="B1297" i="1825" s="1"/>
  <c r="B1298" i="1825" s="1"/>
  <c r="B1299" i="1825" s="1"/>
  <c r="B1300" i="1825" s="1"/>
  <c r="B1301" i="1825" s="1"/>
  <c r="B1302" i="1825" s="1"/>
  <c r="B1303" i="1825" s="1"/>
  <c r="B1304" i="1825" s="1"/>
  <c r="B1305" i="1825" s="1"/>
  <c r="B1306" i="1825" s="1"/>
  <c r="B1307" i="1825" s="1"/>
  <c r="B1308" i="1825" s="1"/>
  <c r="B1309" i="1825" s="1"/>
  <c r="B1310" i="1825" s="1"/>
  <c r="B1311" i="1825" s="1"/>
  <c r="B1312" i="1825" s="1"/>
  <c r="B1313" i="1825" s="1"/>
  <c r="B1314" i="1825" s="1"/>
  <c r="B1315" i="1825" s="1"/>
  <c r="B1316" i="1825" s="1"/>
  <c r="B1317" i="1825" s="1"/>
  <c r="B1318" i="1825" s="1"/>
  <c r="B1319" i="1825" s="1"/>
  <c r="B1320" i="1825" s="1"/>
  <c r="B1321" i="1825" s="1"/>
  <c r="B1322" i="1825" s="1"/>
  <c r="B1323" i="1825" s="1"/>
  <c r="B1324" i="1825" s="1"/>
  <c r="B1325" i="1825" s="1"/>
  <c r="B1326" i="1825" s="1"/>
  <c r="B1327" i="1825" s="1"/>
  <c r="B1328" i="1825" s="1"/>
  <c r="B1329" i="1825" s="1"/>
  <c r="B1330" i="1825" s="1"/>
  <c r="B1331" i="1825" s="1"/>
  <c r="B1332" i="1825" s="1"/>
  <c r="B1333" i="1825" s="1"/>
  <c r="B1334" i="1825" s="1"/>
  <c r="B1335" i="1825" s="1"/>
  <c r="B1336" i="1825" s="1"/>
  <c r="B1337" i="1825" s="1"/>
  <c r="B1338" i="1825" s="1"/>
  <c r="B1339" i="1825" s="1"/>
  <c r="B1340" i="1825" s="1"/>
  <c r="B1341" i="1825" s="1"/>
  <c r="B1342" i="1825" s="1"/>
  <c r="B1343" i="1825" s="1"/>
  <c r="B1344" i="1825" s="1"/>
  <c r="B1345" i="1825" s="1"/>
  <c r="B1346" i="1825" s="1"/>
  <c r="B1347" i="1825" s="1"/>
  <c r="B1348" i="1825" s="1"/>
  <c r="B1349" i="1825" s="1"/>
  <c r="B1350" i="1825" s="1"/>
  <c r="B1351" i="1825" s="1"/>
  <c r="B1352" i="1825" s="1"/>
  <c r="B1353" i="1825" s="1"/>
  <c r="B1354" i="1825" s="1"/>
  <c r="B1355" i="1825" s="1"/>
  <c r="B1356" i="1825" s="1"/>
  <c r="B1357" i="1825" s="1"/>
  <c r="B1358" i="1825" s="1"/>
  <c r="B1359" i="1825" s="1"/>
  <c r="B1360" i="1825" s="1"/>
  <c r="B1361" i="1825" s="1"/>
  <c r="B1362" i="1825" s="1"/>
  <c r="B1363" i="1825" s="1"/>
  <c r="B1364" i="1825" s="1"/>
  <c r="B1365" i="1825" s="1"/>
  <c r="B1366" i="1825" s="1"/>
  <c r="B1367" i="1825" s="1"/>
  <c r="B1368" i="1825" s="1"/>
  <c r="B1369" i="1825" s="1"/>
  <c r="B1370" i="1825" s="1"/>
  <c r="B1371" i="1825" s="1"/>
  <c r="B1372" i="1825" s="1"/>
  <c r="B1373" i="1825" s="1"/>
  <c r="B1374" i="1825" s="1"/>
  <c r="B1375" i="1825" s="1"/>
  <c r="B1376" i="1825" s="1"/>
  <c r="B1377" i="1825" s="1"/>
  <c r="B1378" i="1825" s="1"/>
  <c r="B1379" i="1825" s="1"/>
  <c r="B1380" i="1825" s="1"/>
  <c r="B1381" i="1825" s="1"/>
  <c r="B1382" i="1825" s="1"/>
  <c r="B1383" i="1825" s="1"/>
  <c r="B1384" i="1825" s="1"/>
  <c r="B1385" i="1825" s="1"/>
  <c r="B1386" i="1825" s="1"/>
  <c r="B1387" i="1825" s="1"/>
  <c r="B1388" i="1825" s="1"/>
  <c r="B1389" i="1825" s="1"/>
  <c r="B1390" i="1825" s="1"/>
  <c r="B1391" i="1825" s="1"/>
  <c r="B1392" i="1825" s="1"/>
  <c r="B1393" i="1825" s="1"/>
  <c r="B1394" i="1825" s="1"/>
  <c r="B1395" i="1825" s="1"/>
  <c r="B1396" i="1825" s="1"/>
  <c r="B1397" i="1825" s="1"/>
  <c r="B1398" i="1825" s="1"/>
  <c r="B1399" i="1825" s="1"/>
  <c r="B1400" i="1825" s="1"/>
  <c r="B1401" i="1825" s="1"/>
  <c r="B1402" i="1825" s="1"/>
  <c r="B1403" i="1825" s="1"/>
  <c r="B1404" i="1825" s="1"/>
  <c r="B1405" i="1825" s="1"/>
  <c r="B1406" i="1825" s="1"/>
  <c r="B1407" i="1825" s="1"/>
  <c r="B1408" i="1825" s="1"/>
  <c r="B1409" i="1825" s="1"/>
  <c r="B1410" i="1825" s="1"/>
  <c r="B1411" i="1825" s="1"/>
  <c r="B1412" i="1825" s="1"/>
  <c r="B1413" i="1825" s="1"/>
  <c r="B1414" i="1825" s="1"/>
  <c r="B1415" i="1825" s="1"/>
  <c r="B1416" i="1825" s="1"/>
  <c r="B1417" i="1825" s="1"/>
  <c r="B1418" i="1825" s="1"/>
  <c r="B1419" i="1825" s="1"/>
  <c r="B1420" i="1825" s="1"/>
  <c r="B1421" i="1825" s="1"/>
  <c r="B1422" i="1825" s="1"/>
  <c r="B1423" i="1825" s="1"/>
  <c r="B1424" i="1825" s="1"/>
  <c r="B1425" i="1825" s="1"/>
  <c r="B1426" i="1825" s="1"/>
  <c r="B1427" i="1825" s="1"/>
  <c r="B1428" i="1825" s="1"/>
  <c r="B1429" i="1825" s="1"/>
  <c r="B1430" i="1825" s="1"/>
  <c r="B1431" i="1825" s="1"/>
  <c r="B1432" i="1825" s="1"/>
  <c r="B1433" i="1825" s="1"/>
  <c r="B1434" i="1825" s="1"/>
  <c r="B1435" i="1825" s="1"/>
  <c r="B1436" i="1825" s="1"/>
  <c r="B1437" i="1825" s="1"/>
  <c r="B1438" i="1825" s="1"/>
  <c r="B1439" i="1825" s="1"/>
  <c r="B1440" i="1825" s="1"/>
  <c r="B1441" i="1825" s="1"/>
  <c r="B1442" i="1825" s="1"/>
  <c r="B1443" i="1825" s="1"/>
  <c r="B1444" i="1825" s="1"/>
  <c r="B1445" i="1825" s="1"/>
  <c r="B1446" i="1825" s="1"/>
  <c r="B1447" i="1825" s="1"/>
  <c r="B1448" i="1825" s="1"/>
  <c r="B1449" i="1825" s="1"/>
  <c r="B1450" i="1825" s="1"/>
  <c r="B1451" i="1825" s="1"/>
  <c r="B1452" i="1825" s="1"/>
  <c r="B1453" i="1825" s="1"/>
  <c r="B1454" i="1825" s="1"/>
  <c r="B1455" i="1825" s="1"/>
  <c r="B1456" i="1825" s="1"/>
  <c r="B1457" i="1825" s="1"/>
  <c r="B1458" i="1825" s="1"/>
  <c r="B1459" i="1825" s="1"/>
  <c r="B1460" i="1825" s="1"/>
  <c r="B1461" i="1825" s="1"/>
  <c r="B1462" i="1825" s="1"/>
  <c r="B1463" i="1825" s="1"/>
  <c r="B1464" i="1825" s="1"/>
  <c r="B1465" i="1825" s="1"/>
  <c r="B1466" i="1825" s="1"/>
  <c r="B1467" i="1825" s="1"/>
  <c r="B1468" i="1825" s="1"/>
  <c r="B1469" i="1825" s="1"/>
  <c r="B1470" i="1825" s="1"/>
  <c r="B1471" i="1825" s="1"/>
  <c r="B1472" i="1825" s="1"/>
  <c r="B1473" i="1825" s="1"/>
  <c r="B1474" i="1825" s="1"/>
  <c r="B1475" i="1825" s="1"/>
  <c r="B1476" i="1825" s="1"/>
  <c r="B1477" i="1825" s="1"/>
  <c r="B1478" i="1825" s="1"/>
  <c r="B1479" i="1825" s="1"/>
  <c r="B1480" i="1825" s="1"/>
  <c r="B1481" i="1825" s="1"/>
  <c r="B1482" i="1825" s="1"/>
  <c r="B1483" i="1825" s="1"/>
  <c r="B1484" i="1825" s="1"/>
  <c r="B1485" i="1825" s="1"/>
  <c r="B1486" i="1825" s="1"/>
  <c r="B1487" i="1825" s="1"/>
  <c r="B1488" i="1825" s="1"/>
  <c r="B1489" i="1825" s="1"/>
  <c r="B1490" i="1825" s="1"/>
  <c r="B1491" i="1825" s="1"/>
  <c r="B1492" i="1825" s="1"/>
  <c r="B1493" i="1825" s="1"/>
  <c r="B1494" i="1825" s="1"/>
  <c r="B1495" i="1825" s="1"/>
  <c r="B1496" i="1825" s="1"/>
  <c r="B1497" i="1825" s="1"/>
  <c r="B1498" i="1825" s="1"/>
  <c r="B1499" i="1825" s="1"/>
  <c r="B1500" i="1825" s="1"/>
  <c r="B1501" i="1825" s="1"/>
  <c r="B1502" i="1825" s="1"/>
  <c r="B1503" i="1825" s="1"/>
  <c r="B1504" i="1825" s="1"/>
  <c r="B1505" i="1825" s="1"/>
  <c r="B1506" i="1825" s="1"/>
  <c r="B1507" i="1825" s="1"/>
  <c r="B1508" i="1825" s="1"/>
  <c r="B1509" i="1825" s="1"/>
  <c r="B1510" i="1825" s="1"/>
  <c r="B1511" i="1825" s="1"/>
  <c r="B1512" i="1825" s="1"/>
  <c r="B1513" i="1825" s="1"/>
  <c r="B1514" i="1825" s="1"/>
  <c r="B1515" i="1825" s="1"/>
  <c r="B1516" i="1825" s="1"/>
  <c r="B1517" i="1825" s="1"/>
  <c r="B1518" i="1825" s="1"/>
  <c r="B1519" i="1825" s="1"/>
  <c r="B1520" i="1825" s="1"/>
  <c r="B1521" i="1825" s="1"/>
  <c r="B1522" i="1825" s="1"/>
  <c r="B1523" i="1825" s="1"/>
  <c r="B1524" i="1825" s="1"/>
  <c r="B1525" i="1825" s="1"/>
  <c r="B1526" i="1825" s="1"/>
  <c r="B1527" i="1825" s="1"/>
  <c r="B1528" i="1825" s="1"/>
  <c r="B1529" i="1825" s="1"/>
  <c r="B1530" i="1825" s="1"/>
  <c r="B1531" i="1825" s="1"/>
  <c r="B1532" i="1825" s="1"/>
  <c r="B1533" i="1825" s="1"/>
  <c r="B1534" i="1825" s="1"/>
  <c r="B1535" i="1825" s="1"/>
  <c r="B1536" i="1825" s="1"/>
  <c r="B1537" i="1825" s="1"/>
  <c r="B1538" i="1825" s="1"/>
  <c r="B1539" i="1825" s="1"/>
  <c r="B1540" i="1825" s="1"/>
  <c r="B1541" i="1825" s="1"/>
  <c r="B1542" i="1825" s="1"/>
  <c r="B1543" i="1825" s="1"/>
  <c r="B1544" i="1825" s="1"/>
  <c r="B1545" i="1825" s="1"/>
  <c r="B1546" i="1825" s="1"/>
  <c r="B1547" i="1825" s="1"/>
  <c r="B1548" i="1825" s="1"/>
  <c r="B1549" i="1825" s="1"/>
  <c r="B1550" i="1825" s="1"/>
  <c r="B1551" i="1825" s="1"/>
  <c r="B1552" i="1825" s="1"/>
  <c r="B1553" i="1825" s="1"/>
  <c r="B1554" i="1825" s="1"/>
  <c r="B1555" i="1825" s="1"/>
  <c r="B1556" i="1825" s="1"/>
  <c r="B1557" i="1825" s="1"/>
  <c r="B1558" i="1825" s="1"/>
  <c r="B1559" i="1825" s="1"/>
  <c r="B1560" i="1825" s="1"/>
  <c r="B1561" i="1825" s="1"/>
  <c r="B1562" i="1825" s="1"/>
  <c r="B1563" i="1825" s="1"/>
  <c r="B1564" i="1825" s="1"/>
  <c r="B1565" i="1825" s="1"/>
  <c r="B1566" i="1825" s="1"/>
  <c r="B1567" i="1825" s="1"/>
  <c r="B1568" i="1825" s="1"/>
  <c r="B1569" i="1825" s="1"/>
  <c r="B1570" i="1825" s="1"/>
  <c r="B1571" i="1825" s="1"/>
  <c r="B1572" i="1825" s="1"/>
  <c r="B1573" i="1825" s="1"/>
  <c r="B1574" i="1825" s="1"/>
  <c r="B1575" i="1825" s="1"/>
  <c r="B1576" i="1825" s="1"/>
  <c r="B1577" i="1825" s="1"/>
  <c r="B1578" i="1825" s="1"/>
  <c r="B1579" i="1825" s="1"/>
  <c r="B1580" i="1825" s="1"/>
  <c r="B1581" i="1825" s="1"/>
  <c r="B1582" i="1825" s="1"/>
  <c r="B1583" i="1825" s="1"/>
  <c r="B1584" i="1825" s="1"/>
  <c r="B1585" i="1825" s="1"/>
  <c r="B1586" i="1825" s="1"/>
  <c r="B1587" i="1825" s="1"/>
  <c r="B1588" i="1825" s="1"/>
  <c r="B1589" i="1825" s="1"/>
  <c r="B1590" i="1825" s="1"/>
  <c r="B1591" i="1825" s="1"/>
  <c r="B1592" i="1825" s="1"/>
  <c r="B1593" i="1825" s="1"/>
  <c r="B1594" i="1825" s="1"/>
  <c r="B1595" i="1825" s="1"/>
  <c r="B1596" i="1825" s="1"/>
  <c r="B1597" i="1825" s="1"/>
  <c r="B1598" i="1825" s="1"/>
  <c r="B1599" i="1825" s="1"/>
  <c r="B1600" i="1825" s="1"/>
  <c r="B1601" i="1825" s="1"/>
  <c r="B1602" i="1825" s="1"/>
  <c r="B1603" i="1825" s="1"/>
  <c r="B1604" i="1825" s="1"/>
  <c r="B1605" i="1825" s="1"/>
  <c r="B1606" i="1825" s="1"/>
  <c r="B1607" i="1825" s="1"/>
  <c r="B1608" i="1825" s="1"/>
  <c r="B1609" i="1825" s="1"/>
  <c r="B1610" i="1825" s="1"/>
  <c r="B1611" i="1825" s="1"/>
  <c r="B1612" i="1825" s="1"/>
  <c r="B1613" i="1825" s="1"/>
  <c r="B1614" i="1825" s="1"/>
  <c r="B1615" i="1825" s="1"/>
  <c r="B1616" i="1825" s="1"/>
  <c r="B1617" i="1825" s="1"/>
  <c r="B1618" i="1825" s="1"/>
  <c r="B1619" i="1825" s="1"/>
  <c r="B1620" i="1825" s="1"/>
  <c r="B1621" i="1825" s="1"/>
  <c r="B1622" i="1825" s="1"/>
  <c r="B1623" i="1825" s="1"/>
  <c r="B1624" i="1825" s="1"/>
  <c r="B1625" i="1825" s="1"/>
  <c r="B1626" i="1825" s="1"/>
  <c r="B1627" i="1825" s="1"/>
  <c r="B1628" i="1825" s="1"/>
  <c r="B1629" i="1825" s="1"/>
  <c r="B1630" i="1825" s="1"/>
  <c r="B1631" i="1825" s="1"/>
  <c r="B1632" i="1825" s="1"/>
  <c r="B1633" i="1825" s="1"/>
  <c r="B1634" i="1825" s="1"/>
  <c r="B1635" i="1825" s="1"/>
  <c r="B1636" i="1825" s="1"/>
  <c r="B1637" i="1825" s="1"/>
  <c r="B1638" i="1825" s="1"/>
  <c r="B1639" i="1825" s="1"/>
  <c r="B1640" i="1825" s="1"/>
  <c r="B1641" i="1825" s="1"/>
  <c r="B1642" i="1825" s="1"/>
  <c r="B1643" i="1825" s="1"/>
  <c r="B1644" i="1825" s="1"/>
  <c r="B1645" i="1825" s="1"/>
  <c r="B1646" i="1825" s="1"/>
  <c r="B1647" i="1825" s="1"/>
  <c r="B1648" i="1825" s="1"/>
  <c r="B1649" i="1825" s="1"/>
  <c r="B1650" i="1825" s="1"/>
  <c r="B1651" i="1825" s="1"/>
  <c r="B1652" i="1825" s="1"/>
  <c r="B1653" i="1825" s="1"/>
  <c r="B1654" i="1825" s="1"/>
  <c r="B1655" i="1825" s="1"/>
  <c r="B1656" i="1825" s="1"/>
  <c r="B1657" i="1825" s="1"/>
  <c r="B1658" i="1825" s="1"/>
  <c r="B1659" i="1825" s="1"/>
  <c r="B1660" i="1825" s="1"/>
  <c r="B1661" i="1825" s="1"/>
  <c r="B1662" i="1825" s="1"/>
  <c r="B1663" i="1825" s="1"/>
  <c r="B1664" i="1825" s="1"/>
  <c r="B1665" i="1825" s="1"/>
  <c r="B1666" i="1825" s="1"/>
  <c r="B1667" i="1825" s="1"/>
  <c r="B1668" i="1825" s="1"/>
  <c r="B1669" i="1825" s="1"/>
  <c r="B1670" i="1825" s="1"/>
  <c r="B1671" i="1825" s="1"/>
  <c r="B1672" i="1825" s="1"/>
  <c r="B1673" i="1825" s="1"/>
  <c r="B1674" i="1825" s="1"/>
  <c r="B1675" i="1825" s="1"/>
  <c r="B1676" i="1825" s="1"/>
  <c r="B1677" i="1825" s="1"/>
  <c r="B1678" i="1825" s="1"/>
  <c r="B1679" i="1825" s="1"/>
  <c r="B1680" i="1825" s="1"/>
  <c r="B1681" i="1825" s="1"/>
  <c r="B1682" i="1825" s="1"/>
  <c r="B1683" i="1825" s="1"/>
  <c r="B1684" i="1825" s="1"/>
  <c r="B1685" i="1825" s="1"/>
  <c r="B1686" i="1825" s="1"/>
  <c r="B1687" i="1825" s="1"/>
  <c r="B1688" i="1825" s="1"/>
  <c r="B1689" i="1825" s="1"/>
  <c r="B1690" i="1825" s="1"/>
  <c r="B1691" i="1825" s="1"/>
  <c r="B1692" i="1825" s="1"/>
  <c r="B1693" i="1825" s="1"/>
  <c r="B1694" i="1825" s="1"/>
  <c r="B1695" i="1825" s="1"/>
  <c r="B1696" i="1825" s="1"/>
  <c r="B1697" i="1825" s="1"/>
  <c r="B1698" i="1825" s="1"/>
  <c r="B1699" i="1825" s="1"/>
  <c r="B1700" i="1825" s="1"/>
  <c r="B1701" i="1825" s="1"/>
  <c r="B1702" i="1825" s="1"/>
  <c r="B1703" i="1825" s="1"/>
  <c r="B1704" i="1825" s="1"/>
  <c r="B1705" i="1825" s="1"/>
  <c r="B1706" i="1825" s="1"/>
  <c r="B1707" i="1825" s="1"/>
  <c r="B1708" i="1825" s="1"/>
  <c r="B1709" i="1825" s="1"/>
  <c r="B1710" i="1825" s="1"/>
  <c r="B1711" i="1825" s="1"/>
  <c r="B1712" i="1825" s="1"/>
  <c r="B1713" i="1825" s="1"/>
  <c r="B1714" i="1825" s="1"/>
  <c r="B1715" i="1825" s="1"/>
  <c r="B1716" i="1825" s="1"/>
  <c r="B1717" i="1825" s="1"/>
  <c r="B1718" i="1825" s="1"/>
  <c r="B1719" i="1825" s="1"/>
  <c r="B1720" i="1825" s="1"/>
  <c r="B1721" i="1825" s="1"/>
  <c r="B1722" i="1825" s="1"/>
  <c r="B1723" i="1825" s="1"/>
  <c r="B1724" i="1825" s="1"/>
  <c r="B1725" i="1825" s="1"/>
  <c r="B1726" i="1825" s="1"/>
  <c r="B1727" i="1825" s="1"/>
  <c r="B1728" i="1825" s="1"/>
  <c r="B1729" i="1825" s="1"/>
  <c r="B1730" i="1825" s="1"/>
  <c r="B1731" i="1825" s="1"/>
  <c r="B1732" i="1825" s="1"/>
  <c r="B1733" i="1825" s="1"/>
  <c r="B1734" i="1825" s="1"/>
  <c r="B1735" i="1825" s="1"/>
  <c r="B1736" i="1825" s="1"/>
  <c r="B1737" i="1825" s="1"/>
  <c r="B1738" i="1825" s="1"/>
  <c r="B1739" i="1825" s="1"/>
  <c r="B1740" i="1825" s="1"/>
  <c r="B1741" i="1825" s="1"/>
  <c r="B1742" i="1825" s="1"/>
  <c r="B1743" i="1825" s="1"/>
  <c r="B1744" i="1825" s="1"/>
  <c r="B1745" i="1825" s="1"/>
  <c r="B1746" i="1825" s="1"/>
  <c r="B1747" i="1825" s="1"/>
  <c r="B1748" i="1825" s="1"/>
  <c r="B1749" i="1825" s="1"/>
  <c r="B1750" i="1825" s="1"/>
  <c r="B1751" i="1825" s="1"/>
  <c r="B1752" i="1825" s="1"/>
  <c r="B1753" i="1825" s="1"/>
  <c r="B1754" i="1825" s="1"/>
  <c r="B1755" i="1825" s="1"/>
  <c r="B1756" i="1825" s="1"/>
  <c r="B1757" i="1825" s="1"/>
  <c r="B1758" i="1825" s="1"/>
  <c r="B1759" i="1825" s="1"/>
  <c r="B1760" i="1825" s="1"/>
  <c r="B1761" i="1825" s="1"/>
  <c r="B1762" i="1825" s="1"/>
  <c r="B1763" i="1825" s="1"/>
  <c r="B1764" i="1825" s="1"/>
  <c r="B1765" i="1825" s="1"/>
  <c r="B1766" i="1825" s="1"/>
  <c r="B1767" i="1825" s="1"/>
  <c r="B1768" i="1825" s="1"/>
  <c r="B1769" i="1825" s="1"/>
  <c r="B1770" i="1825" s="1"/>
  <c r="B1771" i="1825" s="1"/>
  <c r="B1772" i="1825" s="1"/>
  <c r="B1773" i="1825" s="1"/>
  <c r="B1774" i="1825" s="1"/>
  <c r="B1775" i="1825" s="1"/>
  <c r="B1776" i="1825" s="1"/>
  <c r="B1777" i="1825" s="1"/>
  <c r="B1778" i="1825" s="1"/>
  <c r="B1779" i="1825" s="1"/>
  <c r="B1780" i="1825" s="1"/>
  <c r="B1781" i="1825" s="1"/>
  <c r="B1782" i="1825" s="1"/>
  <c r="B1783" i="1825" s="1"/>
  <c r="B1784" i="1825" s="1"/>
  <c r="B1785" i="1825" s="1"/>
  <c r="B1786" i="1825" s="1"/>
  <c r="B1787" i="1825" s="1"/>
  <c r="B1788" i="1825" s="1"/>
  <c r="B1789" i="1825" s="1"/>
  <c r="B1790" i="1825" s="1"/>
  <c r="B1791" i="1825" s="1"/>
  <c r="B1792" i="1825" s="1"/>
  <c r="B1793" i="1825" s="1"/>
  <c r="B1794" i="1825" s="1"/>
  <c r="B1795" i="1825" s="1"/>
  <c r="B1796" i="1825" s="1"/>
  <c r="B1797" i="1825" s="1"/>
  <c r="B1798" i="1825" s="1"/>
  <c r="B1799" i="1825" s="1"/>
  <c r="B1800" i="1825" s="1"/>
  <c r="B1801" i="1825" s="1"/>
  <c r="B1802" i="1825" s="1"/>
  <c r="B1803" i="1825" s="1"/>
  <c r="B1804" i="1825" s="1"/>
  <c r="B1805" i="1825" s="1"/>
  <c r="B1806" i="1825" s="1"/>
  <c r="B1807" i="1825" s="1"/>
  <c r="B1808" i="1825" s="1"/>
  <c r="B1809" i="1825" s="1"/>
  <c r="B1810" i="1825" s="1"/>
  <c r="B1811" i="1825" s="1"/>
  <c r="B1812" i="1825" s="1"/>
  <c r="B1813" i="1825" s="1"/>
  <c r="B1814" i="1825" s="1"/>
  <c r="B1815" i="1825" s="1"/>
  <c r="B1816" i="1825" s="1"/>
  <c r="B1817" i="1825" s="1"/>
  <c r="B1818" i="1825" s="1"/>
  <c r="B1819" i="1825" s="1"/>
  <c r="B1820" i="1825" s="1"/>
  <c r="B1821" i="1825" s="1"/>
  <c r="B1822" i="1825" s="1"/>
  <c r="B1823" i="1825" s="1"/>
  <c r="B1824" i="1825" s="1"/>
  <c r="B1825" i="1825" s="1"/>
  <c r="B1826" i="1825" s="1"/>
  <c r="B1827" i="1825" s="1"/>
  <c r="B1828" i="1825" s="1"/>
  <c r="B1829" i="1825" s="1"/>
  <c r="B1830" i="1825" s="1"/>
  <c r="B1831" i="1825" s="1"/>
  <c r="B1832" i="1825" s="1"/>
  <c r="B1833" i="1825" s="1"/>
  <c r="B1834" i="1825" s="1"/>
  <c r="B1835" i="1825" s="1"/>
  <c r="B1836" i="1825" s="1"/>
  <c r="B1837" i="1825" s="1"/>
  <c r="B1838" i="1825" s="1"/>
  <c r="B1839" i="1825" s="1"/>
  <c r="B1840" i="1825" s="1"/>
  <c r="B1841" i="1825" s="1"/>
  <c r="B1842" i="1825" s="1"/>
  <c r="B1843" i="1825" s="1"/>
  <c r="B1844" i="1825" s="1"/>
  <c r="B1845" i="1825" s="1"/>
  <c r="B1846" i="1825" s="1"/>
  <c r="B1847" i="1825" s="1"/>
  <c r="B1848" i="1825" s="1"/>
  <c r="B1849" i="1825" s="1"/>
  <c r="B1850" i="1825" s="1"/>
  <c r="B1851" i="1825" s="1"/>
  <c r="B1852" i="1825" s="1"/>
  <c r="B1853" i="1825" s="1"/>
  <c r="B1854" i="1825" s="1"/>
  <c r="B1855" i="1825" s="1"/>
  <c r="B1856" i="1825" s="1"/>
  <c r="B1857" i="1825" s="1"/>
  <c r="B1858" i="1825" s="1"/>
  <c r="B1859" i="1825" s="1"/>
  <c r="B1860" i="1825" s="1"/>
  <c r="B1861" i="1825" s="1"/>
  <c r="B1862" i="1825" s="1"/>
  <c r="B1863" i="1825" s="1"/>
  <c r="B1864" i="1825" s="1"/>
  <c r="B1865" i="1825" s="1"/>
  <c r="B1866" i="1825" s="1"/>
  <c r="B1867" i="1825" s="1"/>
  <c r="B1868" i="1825" s="1"/>
  <c r="B1869" i="1825" s="1"/>
  <c r="B1870" i="1825" s="1"/>
  <c r="B1871" i="1825" s="1"/>
  <c r="B1872" i="1825" s="1"/>
  <c r="B1873" i="1825" s="1"/>
  <c r="B1874" i="1825" s="1"/>
  <c r="B1875" i="1825" s="1"/>
  <c r="B1876" i="1825" s="1"/>
  <c r="B1877" i="1825" s="1"/>
  <c r="B1878" i="1825" s="1"/>
  <c r="B1879" i="1825" s="1"/>
  <c r="B1880" i="1825" s="1"/>
  <c r="B1881" i="1825" s="1"/>
  <c r="B1882" i="1825" s="1"/>
  <c r="B1883" i="1825" s="1"/>
  <c r="B1884" i="1825" s="1"/>
  <c r="B1885" i="1825" s="1"/>
  <c r="B1886" i="1825" s="1"/>
  <c r="B1887" i="1825" s="1"/>
  <c r="B1888" i="1825" s="1"/>
  <c r="B1889" i="1825" s="1"/>
  <c r="B1890" i="1825" s="1"/>
  <c r="B1891" i="1825" s="1"/>
  <c r="B1892" i="1825" s="1"/>
  <c r="B1893" i="1825" s="1"/>
  <c r="B1894" i="1825" s="1"/>
  <c r="B1895" i="1825" s="1"/>
  <c r="B1896" i="1825" s="1"/>
  <c r="B1897" i="1825" s="1"/>
  <c r="B1898" i="1825" s="1"/>
  <c r="B1899" i="1825" s="1"/>
  <c r="B1900" i="1825" s="1"/>
  <c r="B1901" i="1825" s="1"/>
  <c r="B1902" i="1825" s="1"/>
  <c r="B1903" i="1825" s="1"/>
  <c r="B1904" i="1825" s="1"/>
  <c r="B1905" i="1825" s="1"/>
  <c r="B1906" i="1825" s="1"/>
  <c r="B1907" i="1825" s="1"/>
  <c r="B1908" i="1825" s="1"/>
  <c r="B1909" i="1825" s="1"/>
  <c r="B1910" i="1825" s="1"/>
  <c r="B1911" i="1825" s="1"/>
  <c r="B1912" i="1825" s="1"/>
  <c r="B1913" i="1825" s="1"/>
  <c r="B1914" i="1825" s="1"/>
  <c r="B1915" i="1825" s="1"/>
  <c r="B1916" i="1825" s="1"/>
  <c r="B1917" i="1825" s="1"/>
  <c r="B1918" i="1825" s="1"/>
  <c r="B1919" i="1825" s="1"/>
  <c r="B1920" i="1825" s="1"/>
  <c r="B1921" i="1825" s="1"/>
  <c r="B1922" i="1825" s="1"/>
  <c r="B1923" i="1825" s="1"/>
  <c r="B1924" i="1825" s="1"/>
  <c r="B1925" i="1825" s="1"/>
  <c r="B1926" i="1825" s="1"/>
  <c r="B1927" i="1825" s="1"/>
  <c r="B1928" i="1825" s="1"/>
  <c r="B1929" i="1825" s="1"/>
  <c r="B1930" i="1825" s="1"/>
  <c r="B1931" i="1825" s="1"/>
  <c r="B1932" i="1825" s="1"/>
  <c r="B1933" i="1825" s="1"/>
  <c r="B1934" i="1825" s="1"/>
  <c r="B1935" i="1825" s="1"/>
  <c r="B1936" i="1825" s="1"/>
  <c r="AI965" i="2661" l="1"/>
  <c r="AJ965" i="2661"/>
  <c r="AL965" i="2661" s="1"/>
  <c r="AF965" i="2661"/>
  <c r="AK965" i="2661"/>
  <c r="AI961" i="2661"/>
  <c r="AJ961" i="2661"/>
  <c r="AL961" i="2661" s="1"/>
  <c r="AF961" i="2661"/>
  <c r="AK961" i="2661"/>
  <c r="AI957" i="2661"/>
  <c r="AJ957" i="2661"/>
  <c r="AL957" i="2661" s="1"/>
  <c r="AF957" i="2661"/>
  <c r="AK957" i="2661"/>
  <c r="AI953" i="2661"/>
  <c r="AJ953" i="2661"/>
  <c r="AL953" i="2661" s="1"/>
  <c r="AF953" i="2661"/>
  <c r="AK953" i="2661"/>
  <c r="AI949" i="2661"/>
  <c r="AJ949" i="2661"/>
  <c r="AL949" i="2661" s="1"/>
  <c r="AF949" i="2661"/>
  <c r="AK949" i="2661"/>
  <c r="AI945" i="2661"/>
  <c r="AJ945" i="2661"/>
  <c r="AL945" i="2661" s="1"/>
  <c r="AF945" i="2661"/>
  <c r="AK945" i="2661"/>
  <c r="AI941" i="2661"/>
  <c r="AJ941" i="2661"/>
  <c r="AL941" i="2661" s="1"/>
  <c r="AF941" i="2661"/>
  <c r="AK941" i="2661"/>
  <c r="AI937" i="2661"/>
  <c r="AJ937" i="2661"/>
  <c r="AL937" i="2661" s="1"/>
  <c r="AF937" i="2661"/>
  <c r="AK937" i="2661"/>
  <c r="AI933" i="2661"/>
  <c r="AJ933" i="2661"/>
  <c r="AL933" i="2661" s="1"/>
  <c r="AF933" i="2661"/>
  <c r="AK933" i="2661"/>
  <c r="AI929" i="2661"/>
  <c r="AJ929" i="2661"/>
  <c r="AL929" i="2661" s="1"/>
  <c r="AF929" i="2661"/>
  <c r="AK929" i="2661"/>
  <c r="AI925" i="2661"/>
  <c r="AJ925" i="2661"/>
  <c r="AL925" i="2661" s="1"/>
  <c r="AF925" i="2661"/>
  <c r="AK925" i="2661"/>
  <c r="AI921" i="2661"/>
  <c r="AJ921" i="2661"/>
  <c r="AL921" i="2661" s="1"/>
  <c r="AF921" i="2661"/>
  <c r="AK921" i="2661"/>
  <c r="AI917" i="2661"/>
  <c r="AJ917" i="2661"/>
  <c r="AL917" i="2661" s="1"/>
  <c r="AF917" i="2661"/>
  <c r="AK917" i="2661"/>
  <c r="AI913" i="2661"/>
  <c r="AJ913" i="2661"/>
  <c r="AL913" i="2661" s="1"/>
  <c r="AF913" i="2661"/>
  <c r="AK913" i="2661"/>
  <c r="AI909" i="2661"/>
  <c r="AJ909" i="2661"/>
  <c r="AL909" i="2661" s="1"/>
  <c r="AF909" i="2661"/>
  <c r="AK909" i="2661"/>
  <c r="AI905" i="2661"/>
  <c r="AJ905" i="2661"/>
  <c r="AL905" i="2661" s="1"/>
  <c r="AF905" i="2661"/>
  <c r="AK905" i="2661"/>
  <c r="AI901" i="2661"/>
  <c r="AJ901" i="2661"/>
  <c r="AL901" i="2661" s="1"/>
  <c r="AF901" i="2661"/>
  <c r="AK901" i="2661"/>
  <c r="AI897" i="2661"/>
  <c r="AJ897" i="2661"/>
  <c r="AL897" i="2661" s="1"/>
  <c r="AF897" i="2661"/>
  <c r="AK897" i="2661"/>
  <c r="AI893" i="2661"/>
  <c r="AJ893" i="2661"/>
  <c r="AL893" i="2661" s="1"/>
  <c r="AF893" i="2661"/>
  <c r="AK893" i="2661"/>
  <c r="AI889" i="2661"/>
  <c r="AJ889" i="2661"/>
  <c r="AL889" i="2661" s="1"/>
  <c r="AF889" i="2661"/>
  <c r="AK889" i="2661"/>
  <c r="AI885" i="2661"/>
  <c r="AJ885" i="2661"/>
  <c r="AL885" i="2661" s="1"/>
  <c r="AF885" i="2661"/>
  <c r="AK885" i="2661"/>
  <c r="AI881" i="2661"/>
  <c r="AJ881" i="2661"/>
  <c r="AL881" i="2661" s="1"/>
  <c r="AF881" i="2661"/>
  <c r="AK881" i="2661"/>
  <c r="AI877" i="2661"/>
  <c r="AJ877" i="2661"/>
  <c r="AL877" i="2661" s="1"/>
  <c r="AF877" i="2661"/>
  <c r="AK877" i="2661"/>
  <c r="AI873" i="2661"/>
  <c r="AJ873" i="2661"/>
  <c r="AL873" i="2661" s="1"/>
  <c r="AF873" i="2661"/>
  <c r="AK873" i="2661"/>
  <c r="AI869" i="2661"/>
  <c r="AJ869" i="2661"/>
  <c r="AL869" i="2661" s="1"/>
  <c r="AF869" i="2661"/>
  <c r="AK869" i="2661"/>
  <c r="AI865" i="2661"/>
  <c r="AJ865" i="2661"/>
  <c r="AL865" i="2661" s="1"/>
  <c r="AF865" i="2661"/>
  <c r="AK865" i="2661"/>
  <c r="AI861" i="2661"/>
  <c r="AJ861" i="2661"/>
  <c r="AL861" i="2661" s="1"/>
  <c r="AF861" i="2661"/>
  <c r="AK861" i="2661"/>
  <c r="AI857" i="2661"/>
  <c r="AJ857" i="2661"/>
  <c r="AL857" i="2661" s="1"/>
  <c r="AF857" i="2661"/>
  <c r="AK857" i="2661"/>
  <c r="AI853" i="2661"/>
  <c r="AJ853" i="2661"/>
  <c r="AL853" i="2661" s="1"/>
  <c r="AF853" i="2661"/>
  <c r="AK853" i="2661"/>
  <c r="AI849" i="2661"/>
  <c r="AJ849" i="2661"/>
  <c r="AL849" i="2661" s="1"/>
  <c r="AF849" i="2661"/>
  <c r="AK849" i="2661"/>
  <c r="AI845" i="2661"/>
  <c r="AJ845" i="2661"/>
  <c r="AL845" i="2661" s="1"/>
  <c r="AF845" i="2661"/>
  <c r="AK845" i="2661"/>
  <c r="AI841" i="2661"/>
  <c r="AJ841" i="2661"/>
  <c r="AL841" i="2661" s="1"/>
  <c r="AF841" i="2661"/>
  <c r="AK841" i="2661"/>
  <c r="AI837" i="2661"/>
  <c r="AJ837" i="2661"/>
  <c r="AL837" i="2661" s="1"/>
  <c r="AF837" i="2661"/>
  <c r="AK837" i="2661"/>
  <c r="AI833" i="2661"/>
  <c r="AJ833" i="2661"/>
  <c r="AL833" i="2661" s="1"/>
  <c r="AF833" i="2661"/>
  <c r="AK833" i="2661"/>
  <c r="AI829" i="2661"/>
  <c r="AJ829" i="2661"/>
  <c r="AL829" i="2661" s="1"/>
  <c r="AF829" i="2661"/>
  <c r="AK829" i="2661"/>
  <c r="AI825" i="2661"/>
  <c r="AJ825" i="2661"/>
  <c r="AL825" i="2661" s="1"/>
  <c r="AF825" i="2661"/>
  <c r="AK825" i="2661"/>
  <c r="AI821" i="2661"/>
  <c r="AJ821" i="2661"/>
  <c r="AL821" i="2661" s="1"/>
  <c r="AF821" i="2661"/>
  <c r="AK821" i="2661"/>
  <c r="AI817" i="2661"/>
  <c r="AJ817" i="2661"/>
  <c r="AL817" i="2661" s="1"/>
  <c r="AF817" i="2661"/>
  <c r="AK817" i="2661"/>
  <c r="AI813" i="2661"/>
  <c r="AJ813" i="2661"/>
  <c r="AL813" i="2661" s="1"/>
  <c r="AF813" i="2661"/>
  <c r="AK813" i="2661"/>
  <c r="AI809" i="2661"/>
  <c r="AJ809" i="2661"/>
  <c r="AL809" i="2661" s="1"/>
  <c r="AF809" i="2661"/>
  <c r="AK809" i="2661"/>
  <c r="AI805" i="2661"/>
  <c r="AJ805" i="2661"/>
  <c r="AL805" i="2661" s="1"/>
  <c r="AF805" i="2661"/>
  <c r="AK805" i="2661"/>
  <c r="AI801" i="2661"/>
  <c r="AJ801" i="2661"/>
  <c r="AL801" i="2661" s="1"/>
  <c r="AF801" i="2661"/>
  <c r="AK801" i="2661"/>
  <c r="AI797" i="2661"/>
  <c r="AJ797" i="2661"/>
  <c r="AL797" i="2661" s="1"/>
  <c r="AF797" i="2661"/>
  <c r="AK797" i="2661"/>
  <c r="AI793" i="2661"/>
  <c r="AJ793" i="2661"/>
  <c r="AL793" i="2661" s="1"/>
  <c r="AF793" i="2661"/>
  <c r="AK793" i="2661"/>
  <c r="AI789" i="2661"/>
  <c r="AJ789" i="2661"/>
  <c r="AL789" i="2661" s="1"/>
  <c r="AF789" i="2661"/>
  <c r="AK789" i="2661"/>
  <c r="AI785" i="2661"/>
  <c r="AJ785" i="2661"/>
  <c r="AL785" i="2661" s="1"/>
  <c r="AF785" i="2661"/>
  <c r="AK785" i="2661"/>
  <c r="AI781" i="2661"/>
  <c r="AJ781" i="2661"/>
  <c r="AL781" i="2661" s="1"/>
  <c r="AF781" i="2661"/>
  <c r="AK781" i="2661"/>
  <c r="AI777" i="2661"/>
  <c r="AJ777" i="2661"/>
  <c r="AL777" i="2661" s="1"/>
  <c r="AF777" i="2661"/>
  <c r="AK777" i="2661"/>
  <c r="AI773" i="2661"/>
  <c r="AJ773" i="2661"/>
  <c r="AL773" i="2661" s="1"/>
  <c r="AF773" i="2661"/>
  <c r="AK773" i="2661"/>
  <c r="AI769" i="2661"/>
  <c r="AJ769" i="2661"/>
  <c r="AL769" i="2661" s="1"/>
  <c r="AF769" i="2661"/>
  <c r="AK769" i="2661"/>
  <c r="AI765" i="2661"/>
  <c r="AJ765" i="2661"/>
  <c r="AL765" i="2661" s="1"/>
  <c r="AF765" i="2661"/>
  <c r="AK765" i="2661"/>
  <c r="AI761" i="2661"/>
  <c r="AJ761" i="2661"/>
  <c r="AL761" i="2661" s="1"/>
  <c r="AF761" i="2661"/>
  <c r="AK761" i="2661"/>
  <c r="AI757" i="2661"/>
  <c r="AJ757" i="2661"/>
  <c r="AL757" i="2661" s="1"/>
  <c r="AF757" i="2661"/>
  <c r="AK757" i="2661"/>
  <c r="AI753" i="2661"/>
  <c r="AJ753" i="2661"/>
  <c r="AL753" i="2661" s="1"/>
  <c r="AF753" i="2661"/>
  <c r="AK753" i="2661"/>
  <c r="AI749" i="2661"/>
  <c r="AJ749" i="2661"/>
  <c r="AL749" i="2661" s="1"/>
  <c r="AF749" i="2661"/>
  <c r="AK749" i="2661"/>
  <c r="AI745" i="2661"/>
  <c r="AJ745" i="2661"/>
  <c r="AL745" i="2661" s="1"/>
  <c r="AF745" i="2661"/>
  <c r="AK745" i="2661"/>
  <c r="AI741" i="2661"/>
  <c r="AJ741" i="2661"/>
  <c r="AL741" i="2661" s="1"/>
  <c r="AF741" i="2661"/>
  <c r="AK741" i="2661"/>
  <c r="AI737" i="2661"/>
  <c r="AJ737" i="2661"/>
  <c r="AL737" i="2661" s="1"/>
  <c r="AF737" i="2661"/>
  <c r="AK737" i="2661"/>
  <c r="AI733" i="2661"/>
  <c r="AJ733" i="2661"/>
  <c r="AL733" i="2661" s="1"/>
  <c r="AF733" i="2661"/>
  <c r="AK733" i="2661"/>
  <c r="AI729" i="2661"/>
  <c r="AJ729" i="2661"/>
  <c r="AL729" i="2661" s="1"/>
  <c r="AF729" i="2661"/>
  <c r="AK729" i="2661"/>
  <c r="AI725" i="2661"/>
  <c r="AJ725" i="2661"/>
  <c r="AL725" i="2661" s="1"/>
  <c r="AF725" i="2661"/>
  <c r="AK725" i="2661"/>
  <c r="AI721" i="2661"/>
  <c r="AJ721" i="2661"/>
  <c r="AL721" i="2661" s="1"/>
  <c r="AF721" i="2661"/>
  <c r="AK721" i="2661"/>
  <c r="AI717" i="2661"/>
  <c r="AJ717" i="2661"/>
  <c r="AL717" i="2661" s="1"/>
  <c r="AF717" i="2661"/>
  <c r="AK717" i="2661"/>
  <c r="AI713" i="2661"/>
  <c r="AJ713" i="2661"/>
  <c r="AL713" i="2661" s="1"/>
  <c r="AF713" i="2661"/>
  <c r="AK713" i="2661"/>
  <c r="AI709" i="2661"/>
  <c r="AJ709" i="2661"/>
  <c r="AL709" i="2661" s="1"/>
  <c r="AF709" i="2661"/>
  <c r="AK709" i="2661"/>
  <c r="AI705" i="2661"/>
  <c r="AJ705" i="2661"/>
  <c r="AL705" i="2661" s="1"/>
  <c r="AF705" i="2661"/>
  <c r="AK705" i="2661"/>
  <c r="AI701" i="2661"/>
  <c r="AJ701" i="2661"/>
  <c r="AL701" i="2661" s="1"/>
  <c r="AF701" i="2661"/>
  <c r="AK701" i="2661"/>
  <c r="AI697" i="2661"/>
  <c r="AJ697" i="2661"/>
  <c r="AL697" i="2661" s="1"/>
  <c r="AF697" i="2661"/>
  <c r="AK697" i="2661"/>
  <c r="AI693" i="2661"/>
  <c r="AJ693" i="2661"/>
  <c r="AL693" i="2661" s="1"/>
  <c r="AF693" i="2661"/>
  <c r="AK693" i="2661"/>
  <c r="AI689" i="2661"/>
  <c r="AJ689" i="2661"/>
  <c r="AL689" i="2661" s="1"/>
  <c r="AF689" i="2661"/>
  <c r="AK689" i="2661"/>
  <c r="AI685" i="2661"/>
  <c r="AJ685" i="2661"/>
  <c r="AL685" i="2661" s="1"/>
  <c r="AF685" i="2661"/>
  <c r="AK685" i="2661"/>
  <c r="AI681" i="2661"/>
  <c r="AJ681" i="2661"/>
  <c r="AL681" i="2661" s="1"/>
  <c r="AF681" i="2661"/>
  <c r="AK681" i="2661"/>
  <c r="AI677" i="2661"/>
  <c r="AJ677" i="2661"/>
  <c r="AL677" i="2661" s="1"/>
  <c r="AF677" i="2661"/>
  <c r="AK677" i="2661"/>
  <c r="AI673" i="2661"/>
  <c r="AJ673" i="2661"/>
  <c r="AL673" i="2661" s="1"/>
  <c r="AF673" i="2661"/>
  <c r="AK673" i="2661"/>
  <c r="AI669" i="2661"/>
  <c r="AJ669" i="2661"/>
  <c r="AL669" i="2661" s="1"/>
  <c r="AF669" i="2661"/>
  <c r="AK669" i="2661"/>
  <c r="AI665" i="2661"/>
  <c r="AJ665" i="2661"/>
  <c r="AL665" i="2661" s="1"/>
  <c r="AF665" i="2661"/>
  <c r="AK665" i="2661"/>
  <c r="AI661" i="2661"/>
  <c r="AJ661" i="2661"/>
  <c r="AL661" i="2661" s="1"/>
  <c r="AF661" i="2661"/>
  <c r="AK661" i="2661"/>
  <c r="AI657" i="2661"/>
  <c r="AJ657" i="2661"/>
  <c r="AL657" i="2661" s="1"/>
  <c r="AF657" i="2661"/>
  <c r="AK657" i="2661"/>
  <c r="AI653" i="2661"/>
  <c r="AJ653" i="2661"/>
  <c r="AL653" i="2661" s="1"/>
  <c r="AF653" i="2661"/>
  <c r="AK653" i="2661"/>
  <c r="AI649" i="2661"/>
  <c r="AJ649" i="2661"/>
  <c r="AL649" i="2661" s="1"/>
  <c r="AF649" i="2661"/>
  <c r="AK649" i="2661"/>
  <c r="AI645" i="2661"/>
  <c r="AJ645" i="2661"/>
  <c r="AL645" i="2661" s="1"/>
  <c r="AF645" i="2661"/>
  <c r="AK645" i="2661"/>
  <c r="AI641" i="2661"/>
  <c r="AJ641" i="2661"/>
  <c r="AL641" i="2661" s="1"/>
  <c r="AF641" i="2661"/>
  <c r="AK641" i="2661"/>
  <c r="AI637" i="2661"/>
  <c r="AJ637" i="2661"/>
  <c r="AL637" i="2661" s="1"/>
  <c r="AF637" i="2661"/>
  <c r="AK637" i="2661"/>
  <c r="AI633" i="2661"/>
  <c r="AJ633" i="2661"/>
  <c r="AL633" i="2661" s="1"/>
  <c r="AF633" i="2661"/>
  <c r="AK633" i="2661"/>
  <c r="AI629" i="2661"/>
  <c r="AJ629" i="2661"/>
  <c r="AL629" i="2661" s="1"/>
  <c r="AF629" i="2661"/>
  <c r="AK629" i="2661"/>
  <c r="AI625" i="2661"/>
  <c r="AJ625" i="2661"/>
  <c r="AL625" i="2661" s="1"/>
  <c r="AF625" i="2661"/>
  <c r="AK625" i="2661"/>
  <c r="AI621" i="2661"/>
  <c r="AJ621" i="2661"/>
  <c r="AL621" i="2661" s="1"/>
  <c r="AF621" i="2661"/>
  <c r="AK621" i="2661"/>
  <c r="AI617" i="2661"/>
  <c r="AJ617" i="2661"/>
  <c r="AL617" i="2661" s="1"/>
  <c r="AF617" i="2661"/>
  <c r="AK617" i="2661"/>
  <c r="AI613" i="2661"/>
  <c r="AJ613" i="2661"/>
  <c r="AL613" i="2661" s="1"/>
  <c r="AF613" i="2661"/>
  <c r="AK613" i="2661"/>
  <c r="AI609" i="2661"/>
  <c r="AJ609" i="2661"/>
  <c r="AL609" i="2661" s="1"/>
  <c r="AF609" i="2661"/>
  <c r="AK609" i="2661"/>
  <c r="AI605" i="2661"/>
  <c r="AJ605" i="2661"/>
  <c r="AL605" i="2661" s="1"/>
  <c r="AF605" i="2661"/>
  <c r="AK605" i="2661"/>
  <c r="AI601" i="2661"/>
  <c r="AJ601" i="2661"/>
  <c r="AL601" i="2661" s="1"/>
  <c r="AF601" i="2661"/>
  <c r="AK601" i="2661"/>
  <c r="AI597" i="2661"/>
  <c r="AJ597" i="2661"/>
  <c r="AL597" i="2661" s="1"/>
  <c r="AF597" i="2661"/>
  <c r="AK597" i="2661"/>
  <c r="AI593" i="2661"/>
  <c r="AJ593" i="2661"/>
  <c r="AL593" i="2661" s="1"/>
  <c r="AF593" i="2661"/>
  <c r="AK593" i="2661"/>
  <c r="AI589" i="2661"/>
  <c r="AJ589" i="2661"/>
  <c r="AL589" i="2661" s="1"/>
  <c r="AF589" i="2661"/>
  <c r="AK589" i="2661"/>
  <c r="AI585" i="2661"/>
  <c r="AJ585" i="2661"/>
  <c r="AL585" i="2661" s="1"/>
  <c r="AF585" i="2661"/>
  <c r="AK585" i="2661"/>
  <c r="AI581" i="2661"/>
  <c r="AJ581" i="2661"/>
  <c r="AL581" i="2661" s="1"/>
  <c r="AF581" i="2661"/>
  <c r="AK581" i="2661"/>
  <c r="AI577" i="2661"/>
  <c r="AJ577" i="2661"/>
  <c r="AL577" i="2661" s="1"/>
  <c r="AF577" i="2661"/>
  <c r="AK577" i="2661"/>
  <c r="AI573" i="2661"/>
  <c r="AJ573" i="2661"/>
  <c r="AL573" i="2661" s="1"/>
  <c r="AF573" i="2661"/>
  <c r="AK573" i="2661"/>
  <c r="AI569" i="2661"/>
  <c r="AJ569" i="2661"/>
  <c r="AL569" i="2661" s="1"/>
  <c r="AF569" i="2661"/>
  <c r="AK569" i="2661"/>
  <c r="AI565" i="2661"/>
  <c r="AJ565" i="2661"/>
  <c r="AL565" i="2661" s="1"/>
  <c r="AF565" i="2661"/>
  <c r="AK565" i="2661"/>
  <c r="AI561" i="2661"/>
  <c r="AJ561" i="2661"/>
  <c r="AL561" i="2661" s="1"/>
  <c r="AF561" i="2661"/>
  <c r="AK561" i="2661"/>
  <c r="AI557" i="2661"/>
  <c r="AJ557" i="2661"/>
  <c r="AL557" i="2661" s="1"/>
  <c r="AF557" i="2661"/>
  <c r="AK557" i="2661"/>
  <c r="AI553" i="2661"/>
  <c r="AJ553" i="2661"/>
  <c r="AL553" i="2661" s="1"/>
  <c r="AF553" i="2661"/>
  <c r="AK553" i="2661"/>
  <c r="AI549" i="2661"/>
  <c r="AJ549" i="2661"/>
  <c r="AL549" i="2661" s="1"/>
  <c r="AF549" i="2661"/>
  <c r="AK549" i="2661"/>
  <c r="AI545" i="2661"/>
  <c r="AJ545" i="2661"/>
  <c r="AL545" i="2661" s="1"/>
  <c r="AF545" i="2661"/>
  <c r="AK545" i="2661"/>
  <c r="AI541" i="2661"/>
  <c r="AJ541" i="2661"/>
  <c r="AL541" i="2661" s="1"/>
  <c r="AF541" i="2661"/>
  <c r="AK541" i="2661"/>
  <c r="AI537" i="2661"/>
  <c r="AJ537" i="2661"/>
  <c r="AL537" i="2661" s="1"/>
  <c r="AF537" i="2661"/>
  <c r="AK537" i="2661"/>
  <c r="AI533" i="2661"/>
  <c r="AJ533" i="2661"/>
  <c r="AL533" i="2661" s="1"/>
  <c r="AF533" i="2661"/>
  <c r="AK533" i="2661"/>
  <c r="AI529" i="2661"/>
  <c r="AJ529" i="2661"/>
  <c r="AL529" i="2661" s="1"/>
  <c r="AF529" i="2661"/>
  <c r="AK529" i="2661"/>
  <c r="AI525" i="2661"/>
  <c r="AJ525" i="2661"/>
  <c r="AL525" i="2661" s="1"/>
  <c r="AF525" i="2661"/>
  <c r="AK525" i="2661"/>
  <c r="AI521" i="2661"/>
  <c r="AJ521" i="2661"/>
  <c r="AL521" i="2661" s="1"/>
  <c r="AF521" i="2661"/>
  <c r="AK521" i="2661"/>
  <c r="AI517" i="2661"/>
  <c r="AJ517" i="2661"/>
  <c r="AL517" i="2661" s="1"/>
  <c r="AF517" i="2661"/>
  <c r="AK517" i="2661"/>
  <c r="AI513" i="2661"/>
  <c r="AJ513" i="2661"/>
  <c r="AL513" i="2661" s="1"/>
  <c r="AF513" i="2661"/>
  <c r="AK513" i="2661"/>
  <c r="AI509" i="2661"/>
  <c r="AJ509" i="2661"/>
  <c r="AL509" i="2661" s="1"/>
  <c r="AF509" i="2661"/>
  <c r="AK509" i="2661"/>
  <c r="AI505" i="2661"/>
  <c r="AJ505" i="2661"/>
  <c r="AL505" i="2661" s="1"/>
  <c r="AF505" i="2661"/>
  <c r="AK505" i="2661"/>
  <c r="AI501" i="2661"/>
  <c r="AJ501" i="2661"/>
  <c r="AL501" i="2661" s="1"/>
  <c r="AF501" i="2661"/>
  <c r="AK501" i="2661"/>
  <c r="AI497" i="2661"/>
  <c r="AJ497" i="2661"/>
  <c r="AL497" i="2661" s="1"/>
  <c r="AF497" i="2661"/>
  <c r="AK497" i="2661"/>
  <c r="AI493" i="2661"/>
  <c r="AJ493" i="2661"/>
  <c r="AL493" i="2661" s="1"/>
  <c r="AF493" i="2661"/>
  <c r="AK493" i="2661"/>
  <c r="AI489" i="2661"/>
  <c r="AJ489" i="2661"/>
  <c r="AL489" i="2661" s="1"/>
  <c r="AF489" i="2661"/>
  <c r="AK489" i="2661"/>
  <c r="AI485" i="2661"/>
  <c r="AJ485" i="2661"/>
  <c r="AL485" i="2661" s="1"/>
  <c r="AF485" i="2661"/>
  <c r="AK485" i="2661"/>
  <c r="AI481" i="2661"/>
  <c r="AJ481" i="2661"/>
  <c r="AL481" i="2661" s="1"/>
  <c r="AF481" i="2661"/>
  <c r="AK481" i="2661"/>
  <c r="AI477" i="2661"/>
  <c r="AJ477" i="2661"/>
  <c r="AL477" i="2661" s="1"/>
  <c r="AF477" i="2661"/>
  <c r="AK477" i="2661"/>
  <c r="AI473" i="2661"/>
  <c r="AJ473" i="2661"/>
  <c r="AL473" i="2661" s="1"/>
  <c r="AF473" i="2661"/>
  <c r="AK473" i="2661"/>
  <c r="AI469" i="2661"/>
  <c r="AJ469" i="2661"/>
  <c r="AL469" i="2661" s="1"/>
  <c r="AF469" i="2661"/>
  <c r="AK469" i="2661"/>
  <c r="AI465" i="2661"/>
  <c r="AJ465" i="2661"/>
  <c r="AL465" i="2661" s="1"/>
  <c r="AF465" i="2661"/>
  <c r="AK465" i="2661"/>
  <c r="AI461" i="2661"/>
  <c r="AJ461" i="2661"/>
  <c r="AL461" i="2661" s="1"/>
  <c r="AF461" i="2661"/>
  <c r="AK461" i="2661"/>
  <c r="AI457" i="2661"/>
  <c r="AJ457" i="2661"/>
  <c r="AL457" i="2661" s="1"/>
  <c r="AF457" i="2661"/>
  <c r="AK457" i="2661"/>
  <c r="AI453" i="2661"/>
  <c r="AJ453" i="2661"/>
  <c r="AL453" i="2661" s="1"/>
  <c r="AF453" i="2661"/>
  <c r="AK453" i="2661"/>
  <c r="AI449" i="2661"/>
  <c r="AJ449" i="2661"/>
  <c r="AL449" i="2661" s="1"/>
  <c r="AF449" i="2661"/>
  <c r="AK449" i="2661"/>
  <c r="AI445" i="2661"/>
  <c r="AJ445" i="2661"/>
  <c r="AL445" i="2661" s="1"/>
  <c r="AF445" i="2661"/>
  <c r="AK445" i="2661"/>
  <c r="AI441" i="2661"/>
  <c r="AJ441" i="2661"/>
  <c r="AL441" i="2661" s="1"/>
  <c r="AF441" i="2661"/>
  <c r="AK441" i="2661"/>
  <c r="AI437" i="2661"/>
  <c r="AJ437" i="2661"/>
  <c r="AL437" i="2661" s="1"/>
  <c r="AF437" i="2661"/>
  <c r="AK437" i="2661"/>
  <c r="AI433" i="2661"/>
  <c r="AJ433" i="2661"/>
  <c r="AL433" i="2661" s="1"/>
  <c r="AF433" i="2661"/>
  <c r="AK433" i="2661"/>
  <c r="AI429" i="2661"/>
  <c r="AJ429" i="2661"/>
  <c r="AL429" i="2661" s="1"/>
  <c r="AF429" i="2661"/>
  <c r="AK429" i="2661"/>
  <c r="AI425" i="2661"/>
  <c r="AJ425" i="2661"/>
  <c r="AL425" i="2661" s="1"/>
  <c r="AF425" i="2661"/>
  <c r="AK425" i="2661"/>
  <c r="AI421" i="2661"/>
  <c r="AJ421" i="2661"/>
  <c r="AL421" i="2661" s="1"/>
  <c r="AF421" i="2661"/>
  <c r="AK421" i="2661"/>
  <c r="AI417" i="2661"/>
  <c r="AJ417" i="2661"/>
  <c r="AL417" i="2661" s="1"/>
  <c r="AF417" i="2661"/>
  <c r="AK417" i="2661"/>
  <c r="AI413" i="2661"/>
  <c r="AJ413" i="2661"/>
  <c r="AL413" i="2661" s="1"/>
  <c r="AF413" i="2661"/>
  <c r="AK413" i="2661"/>
  <c r="AI409" i="2661"/>
  <c r="AJ409" i="2661"/>
  <c r="AL409" i="2661" s="1"/>
  <c r="AF409" i="2661"/>
  <c r="AK409" i="2661"/>
  <c r="AI405" i="2661"/>
  <c r="AJ405" i="2661"/>
  <c r="AL405" i="2661" s="1"/>
  <c r="AF405" i="2661"/>
  <c r="AK405" i="2661"/>
  <c r="AI401" i="2661"/>
  <c r="AJ401" i="2661"/>
  <c r="AL401" i="2661" s="1"/>
  <c r="AF401" i="2661"/>
  <c r="AK401" i="2661"/>
  <c r="AI397" i="2661"/>
  <c r="AJ397" i="2661"/>
  <c r="AL397" i="2661" s="1"/>
  <c r="AF397" i="2661"/>
  <c r="AK397" i="2661"/>
  <c r="AI393" i="2661"/>
  <c r="AJ393" i="2661"/>
  <c r="AL393" i="2661" s="1"/>
  <c r="AF393" i="2661"/>
  <c r="AK393" i="2661"/>
  <c r="AI389" i="2661"/>
  <c r="AJ389" i="2661"/>
  <c r="AL389" i="2661" s="1"/>
  <c r="AF389" i="2661"/>
  <c r="AK389" i="2661"/>
  <c r="AI385" i="2661"/>
  <c r="AJ385" i="2661"/>
  <c r="AL385" i="2661" s="1"/>
  <c r="AF385" i="2661"/>
  <c r="AK385" i="2661"/>
  <c r="AI381" i="2661"/>
  <c r="AJ381" i="2661"/>
  <c r="AL381" i="2661" s="1"/>
  <c r="AF381" i="2661"/>
  <c r="AK381" i="2661"/>
  <c r="AI377" i="2661"/>
  <c r="AJ377" i="2661"/>
  <c r="AL377" i="2661" s="1"/>
  <c r="AF377" i="2661"/>
  <c r="AK377" i="2661"/>
  <c r="AI373" i="2661"/>
  <c r="AJ373" i="2661"/>
  <c r="AL373" i="2661" s="1"/>
  <c r="AF373" i="2661"/>
  <c r="AK373" i="2661"/>
  <c r="AI369" i="2661"/>
  <c r="AJ369" i="2661"/>
  <c r="AL369" i="2661" s="1"/>
  <c r="AF369" i="2661"/>
  <c r="AK369" i="2661"/>
  <c r="AI365" i="2661"/>
  <c r="AJ365" i="2661"/>
  <c r="AL365" i="2661" s="1"/>
  <c r="AF365" i="2661"/>
  <c r="AK365" i="2661"/>
  <c r="AI361" i="2661"/>
  <c r="AJ361" i="2661"/>
  <c r="AL361" i="2661" s="1"/>
  <c r="AF361" i="2661"/>
  <c r="AK361" i="2661"/>
  <c r="AI357" i="2661"/>
  <c r="AJ357" i="2661"/>
  <c r="AL357" i="2661" s="1"/>
  <c r="AF357" i="2661"/>
  <c r="AK357" i="2661"/>
  <c r="AI353" i="2661"/>
  <c r="AJ353" i="2661"/>
  <c r="AL353" i="2661" s="1"/>
  <c r="AF353" i="2661"/>
  <c r="AK353" i="2661"/>
  <c r="AI349" i="2661"/>
  <c r="AJ349" i="2661"/>
  <c r="AL349" i="2661" s="1"/>
  <c r="AF349" i="2661"/>
  <c r="AK349" i="2661"/>
  <c r="AI345" i="2661"/>
  <c r="AJ345" i="2661"/>
  <c r="AL345" i="2661" s="1"/>
  <c r="AF345" i="2661"/>
  <c r="AK345" i="2661"/>
  <c r="AI341" i="2661"/>
  <c r="AJ341" i="2661"/>
  <c r="AL341" i="2661" s="1"/>
  <c r="AF341" i="2661"/>
  <c r="AK341" i="2661"/>
  <c r="AI337" i="2661"/>
  <c r="AJ337" i="2661"/>
  <c r="AL337" i="2661" s="1"/>
  <c r="AF337" i="2661"/>
  <c r="AK337" i="2661"/>
  <c r="AI333" i="2661"/>
  <c r="AJ333" i="2661"/>
  <c r="AL333" i="2661" s="1"/>
  <c r="AF333" i="2661"/>
  <c r="AK333" i="2661"/>
  <c r="AI329" i="2661"/>
  <c r="AJ329" i="2661"/>
  <c r="AL329" i="2661" s="1"/>
  <c r="AF329" i="2661"/>
  <c r="AK329" i="2661"/>
  <c r="AI325" i="2661"/>
  <c r="AJ325" i="2661"/>
  <c r="AL325" i="2661" s="1"/>
  <c r="AF325" i="2661"/>
  <c r="AK325" i="2661"/>
  <c r="AI321" i="2661"/>
  <c r="AJ321" i="2661"/>
  <c r="AL321" i="2661" s="1"/>
  <c r="AF321" i="2661"/>
  <c r="AK321" i="2661"/>
  <c r="AI317" i="2661"/>
  <c r="AJ317" i="2661"/>
  <c r="AL317" i="2661" s="1"/>
  <c r="AF317" i="2661"/>
  <c r="AK317" i="2661"/>
  <c r="AI313" i="2661"/>
  <c r="AJ313" i="2661"/>
  <c r="AL313" i="2661" s="1"/>
  <c r="AF313" i="2661"/>
  <c r="AK313" i="2661"/>
  <c r="AI309" i="2661"/>
  <c r="AJ309" i="2661"/>
  <c r="AL309" i="2661" s="1"/>
  <c r="AF309" i="2661"/>
  <c r="AK309" i="2661"/>
  <c r="AI305" i="2661"/>
  <c r="AJ305" i="2661"/>
  <c r="AL305" i="2661" s="1"/>
  <c r="AF305" i="2661"/>
  <c r="AK305" i="2661"/>
  <c r="AI301" i="2661"/>
  <c r="AJ301" i="2661"/>
  <c r="AL301" i="2661" s="1"/>
  <c r="AF301" i="2661"/>
  <c r="AK301" i="2661"/>
  <c r="AI297" i="2661"/>
  <c r="AJ297" i="2661"/>
  <c r="AL297" i="2661" s="1"/>
  <c r="AF297" i="2661"/>
  <c r="AK297" i="2661"/>
  <c r="AI293" i="2661"/>
  <c r="AJ293" i="2661"/>
  <c r="AL293" i="2661" s="1"/>
  <c r="AF293" i="2661"/>
  <c r="AK293" i="2661"/>
  <c r="AI289" i="2661"/>
  <c r="AJ289" i="2661"/>
  <c r="AL289" i="2661" s="1"/>
  <c r="AF289" i="2661"/>
  <c r="AK289" i="2661"/>
  <c r="AI285" i="2661"/>
  <c r="AJ285" i="2661"/>
  <c r="AL285" i="2661" s="1"/>
  <c r="AF285" i="2661"/>
  <c r="AK285" i="2661"/>
  <c r="AI281" i="2661"/>
  <c r="AJ281" i="2661"/>
  <c r="AL281" i="2661" s="1"/>
  <c r="AF281" i="2661"/>
  <c r="AK281" i="2661"/>
  <c r="AI277" i="2661"/>
  <c r="AJ277" i="2661"/>
  <c r="AL277" i="2661" s="1"/>
  <c r="AF277" i="2661"/>
  <c r="AK277" i="2661"/>
  <c r="AI273" i="2661"/>
  <c r="AJ273" i="2661"/>
  <c r="AL273" i="2661" s="1"/>
  <c r="AF273" i="2661"/>
  <c r="AK273" i="2661"/>
  <c r="AI269" i="2661"/>
  <c r="AJ269" i="2661"/>
  <c r="AL269" i="2661" s="1"/>
  <c r="AF269" i="2661"/>
  <c r="AK269" i="2661"/>
  <c r="AI265" i="2661"/>
  <c r="AJ265" i="2661"/>
  <c r="AL265" i="2661" s="1"/>
  <c r="AF265" i="2661"/>
  <c r="AK265" i="2661"/>
  <c r="AI261" i="2661"/>
  <c r="AJ261" i="2661"/>
  <c r="AL261" i="2661" s="1"/>
  <c r="AF261" i="2661"/>
  <c r="AK261" i="2661"/>
  <c r="AI257" i="2661"/>
  <c r="AJ257" i="2661"/>
  <c r="AL257" i="2661" s="1"/>
  <c r="AF257" i="2661"/>
  <c r="AK257" i="2661"/>
  <c r="AI253" i="2661"/>
  <c r="AJ253" i="2661"/>
  <c r="AL253" i="2661" s="1"/>
  <c r="AF253" i="2661"/>
  <c r="AK253" i="2661"/>
  <c r="AI249" i="2661"/>
  <c r="AJ249" i="2661"/>
  <c r="AL249" i="2661" s="1"/>
  <c r="AF249" i="2661"/>
  <c r="AK249" i="2661"/>
  <c r="AI245" i="2661"/>
  <c r="AJ245" i="2661"/>
  <c r="AL245" i="2661" s="1"/>
  <c r="AF245" i="2661"/>
  <c r="AK245" i="2661"/>
  <c r="AI241" i="2661"/>
  <c r="AJ241" i="2661"/>
  <c r="AL241" i="2661" s="1"/>
  <c r="AF241" i="2661"/>
  <c r="AK241" i="2661"/>
  <c r="AI237" i="2661"/>
  <c r="AJ237" i="2661"/>
  <c r="AL237" i="2661" s="1"/>
  <c r="AF237" i="2661"/>
  <c r="AK237" i="2661"/>
  <c r="AI233" i="2661"/>
  <c r="AJ233" i="2661"/>
  <c r="AL233" i="2661" s="1"/>
  <c r="AF233" i="2661"/>
  <c r="AK233" i="2661"/>
  <c r="AI229" i="2661"/>
  <c r="AJ229" i="2661"/>
  <c r="AL229" i="2661" s="1"/>
  <c r="AF229" i="2661"/>
  <c r="AK229" i="2661"/>
  <c r="AI225" i="2661"/>
  <c r="AJ225" i="2661"/>
  <c r="AL225" i="2661" s="1"/>
  <c r="AF225" i="2661"/>
  <c r="AK225" i="2661"/>
  <c r="AI221" i="2661"/>
  <c r="AJ221" i="2661"/>
  <c r="AL221" i="2661" s="1"/>
  <c r="AF221" i="2661"/>
  <c r="AK221" i="2661"/>
  <c r="AI217" i="2661"/>
  <c r="AJ217" i="2661"/>
  <c r="AL217" i="2661" s="1"/>
  <c r="AF217" i="2661"/>
  <c r="AK217" i="2661"/>
  <c r="AI213" i="2661"/>
  <c r="AJ213" i="2661"/>
  <c r="AL213" i="2661" s="1"/>
  <c r="AF213" i="2661"/>
  <c r="AK213" i="2661"/>
  <c r="AI209" i="2661"/>
  <c r="AJ209" i="2661"/>
  <c r="AL209" i="2661" s="1"/>
  <c r="AF209" i="2661"/>
  <c r="AK209" i="2661"/>
  <c r="AI205" i="2661"/>
  <c r="AJ205" i="2661"/>
  <c r="AL205" i="2661" s="1"/>
  <c r="AF205" i="2661"/>
  <c r="AK205" i="2661"/>
  <c r="AI201" i="2661"/>
  <c r="AJ201" i="2661"/>
  <c r="AL201" i="2661" s="1"/>
  <c r="AF201" i="2661"/>
  <c r="AK201" i="2661"/>
  <c r="AI197" i="2661"/>
  <c r="AJ197" i="2661"/>
  <c r="AL197" i="2661" s="1"/>
  <c r="AF197" i="2661"/>
  <c r="AK197" i="2661"/>
  <c r="AI193" i="2661"/>
  <c r="AJ193" i="2661"/>
  <c r="AL193" i="2661" s="1"/>
  <c r="AF193" i="2661"/>
  <c r="AK193" i="2661"/>
  <c r="AI189" i="2661"/>
  <c r="AJ189" i="2661"/>
  <c r="AL189" i="2661" s="1"/>
  <c r="AF189" i="2661"/>
  <c r="AK189" i="2661"/>
  <c r="AI185" i="2661"/>
  <c r="AJ185" i="2661"/>
  <c r="AL185" i="2661" s="1"/>
  <c r="AF185" i="2661"/>
  <c r="AK185" i="2661"/>
  <c r="AI181" i="2661"/>
  <c r="AJ181" i="2661"/>
  <c r="AL181" i="2661" s="1"/>
  <c r="AF181" i="2661"/>
  <c r="AK181" i="2661"/>
  <c r="AI177" i="2661"/>
  <c r="AJ177" i="2661"/>
  <c r="AL177" i="2661" s="1"/>
  <c r="AF177" i="2661"/>
  <c r="AK177" i="2661"/>
  <c r="AI173" i="2661"/>
  <c r="AJ173" i="2661"/>
  <c r="AL173" i="2661" s="1"/>
  <c r="AF173" i="2661"/>
  <c r="AK173" i="2661"/>
  <c r="AI169" i="2661"/>
  <c r="AJ169" i="2661"/>
  <c r="AL169" i="2661" s="1"/>
  <c r="AF169" i="2661"/>
  <c r="AK169" i="2661"/>
  <c r="AI165" i="2661"/>
  <c r="AJ165" i="2661"/>
  <c r="AL165" i="2661" s="1"/>
  <c r="AF165" i="2661"/>
  <c r="AK165" i="2661"/>
  <c r="AI161" i="2661"/>
  <c r="AJ161" i="2661"/>
  <c r="AL161" i="2661" s="1"/>
  <c r="AF161" i="2661"/>
  <c r="AK161" i="2661"/>
  <c r="AI157" i="2661"/>
  <c r="AJ157" i="2661"/>
  <c r="AL157" i="2661" s="1"/>
  <c r="AF157" i="2661"/>
  <c r="AK157" i="2661"/>
  <c r="AI153" i="2661"/>
  <c r="AJ153" i="2661"/>
  <c r="AL153" i="2661" s="1"/>
  <c r="AF153" i="2661"/>
  <c r="AK153" i="2661"/>
  <c r="AI149" i="2661"/>
  <c r="AJ149" i="2661"/>
  <c r="AL149" i="2661" s="1"/>
  <c r="AF149" i="2661"/>
  <c r="AK149" i="2661"/>
  <c r="AI145" i="2661"/>
  <c r="AJ145" i="2661"/>
  <c r="AL145" i="2661" s="1"/>
  <c r="AF145" i="2661"/>
  <c r="AK145" i="2661"/>
  <c r="AI141" i="2661"/>
  <c r="AJ141" i="2661"/>
  <c r="AL141" i="2661" s="1"/>
  <c r="AF141" i="2661"/>
  <c r="AK141" i="2661"/>
  <c r="AI137" i="2661"/>
  <c r="AJ137" i="2661"/>
  <c r="AL137" i="2661" s="1"/>
  <c r="AF137" i="2661"/>
  <c r="AK137" i="2661"/>
  <c r="AI133" i="2661"/>
  <c r="AJ133" i="2661"/>
  <c r="AL133" i="2661" s="1"/>
  <c r="AF133" i="2661"/>
  <c r="AK133" i="2661"/>
  <c r="AI129" i="2661"/>
  <c r="AJ129" i="2661"/>
  <c r="AL129" i="2661" s="1"/>
  <c r="AF129" i="2661"/>
  <c r="AK129" i="2661"/>
  <c r="AI125" i="2661"/>
  <c r="AJ125" i="2661"/>
  <c r="AL125" i="2661" s="1"/>
  <c r="AF125" i="2661"/>
  <c r="AK125" i="2661"/>
  <c r="AI121" i="2661"/>
  <c r="AJ121" i="2661"/>
  <c r="AL121" i="2661" s="1"/>
  <c r="AF121" i="2661"/>
  <c r="AK121" i="2661"/>
  <c r="AI117" i="2661"/>
  <c r="AJ117" i="2661"/>
  <c r="AL117" i="2661" s="1"/>
  <c r="AF117" i="2661"/>
  <c r="AK117" i="2661"/>
  <c r="AI113" i="2661"/>
  <c r="AJ113" i="2661"/>
  <c r="AL113" i="2661" s="1"/>
  <c r="AF113" i="2661"/>
  <c r="AK113" i="2661"/>
  <c r="AI109" i="2661"/>
  <c r="AJ109" i="2661"/>
  <c r="AL109" i="2661" s="1"/>
  <c r="AF109" i="2661"/>
  <c r="AK109" i="2661"/>
  <c r="AI105" i="2661"/>
  <c r="AJ105" i="2661"/>
  <c r="AL105" i="2661" s="1"/>
  <c r="AF105" i="2661"/>
  <c r="AK105" i="2661"/>
  <c r="AI101" i="2661"/>
  <c r="AJ101" i="2661"/>
  <c r="AL101" i="2661" s="1"/>
  <c r="AF101" i="2661"/>
  <c r="AK101" i="2661"/>
  <c r="AI97" i="2661"/>
  <c r="AJ97" i="2661"/>
  <c r="AL97" i="2661" s="1"/>
  <c r="AF97" i="2661"/>
  <c r="AK97" i="2661"/>
  <c r="AI93" i="2661"/>
  <c r="AJ93" i="2661"/>
  <c r="AL93" i="2661" s="1"/>
  <c r="AF93" i="2661"/>
  <c r="AK93" i="2661"/>
  <c r="AI89" i="2661"/>
  <c r="AJ89" i="2661"/>
  <c r="AL89" i="2661" s="1"/>
  <c r="AF89" i="2661"/>
  <c r="AK89" i="2661"/>
  <c r="AI85" i="2661"/>
  <c r="AJ85" i="2661"/>
  <c r="AL85" i="2661" s="1"/>
  <c r="AF85" i="2661"/>
  <c r="AK85" i="2661"/>
  <c r="AI81" i="2661"/>
  <c r="AJ81" i="2661"/>
  <c r="AL81" i="2661" s="1"/>
  <c r="AF81" i="2661"/>
  <c r="AK81" i="2661"/>
  <c r="AI77" i="2661"/>
  <c r="AJ77" i="2661"/>
  <c r="AL77" i="2661" s="1"/>
  <c r="AF77" i="2661"/>
  <c r="AK77" i="2661"/>
  <c r="AI73" i="2661"/>
  <c r="AJ73" i="2661"/>
  <c r="AL73" i="2661" s="1"/>
  <c r="AF73" i="2661"/>
  <c r="AK73" i="2661"/>
  <c r="AI69" i="2661"/>
  <c r="AJ69" i="2661"/>
  <c r="AL69" i="2661" s="1"/>
  <c r="AF69" i="2661"/>
  <c r="AK69" i="2661"/>
  <c r="AI65" i="2661"/>
  <c r="AJ65" i="2661"/>
  <c r="AL65" i="2661" s="1"/>
  <c r="AF65" i="2661"/>
  <c r="AK65" i="2661"/>
  <c r="AI61" i="2661"/>
  <c r="AJ61" i="2661"/>
  <c r="AL61" i="2661" s="1"/>
  <c r="AF61" i="2661"/>
  <c r="AK61" i="2661"/>
  <c r="AI57" i="2661"/>
  <c r="AJ57" i="2661"/>
  <c r="AL57" i="2661" s="1"/>
  <c r="AF57" i="2661"/>
  <c r="AK57" i="2661"/>
  <c r="AI53" i="2661"/>
  <c r="AJ53" i="2661"/>
  <c r="AL53" i="2661" s="1"/>
  <c r="AF53" i="2661"/>
  <c r="AK53" i="2661"/>
  <c r="AI49" i="2661"/>
  <c r="AJ49" i="2661"/>
  <c r="AL49" i="2661" s="1"/>
  <c r="AF49" i="2661"/>
  <c r="AK49" i="2661"/>
  <c r="AI45" i="2661"/>
  <c r="AJ45" i="2661"/>
  <c r="AL45" i="2661" s="1"/>
  <c r="AF45" i="2661"/>
  <c r="AK45" i="2661"/>
  <c r="AI41" i="2661"/>
  <c r="AJ41" i="2661"/>
  <c r="AL41" i="2661" s="1"/>
  <c r="AF41" i="2661"/>
  <c r="AK41" i="2661"/>
  <c r="AI37" i="2661"/>
  <c r="AJ37" i="2661"/>
  <c r="AL37" i="2661" s="1"/>
  <c r="AF37" i="2661"/>
  <c r="AK37" i="2661"/>
  <c r="AI33" i="2661"/>
  <c r="AJ33" i="2661"/>
  <c r="AL33" i="2661" s="1"/>
  <c r="AF33" i="2661"/>
  <c r="AK33" i="2661"/>
  <c r="AI29" i="2661"/>
  <c r="AJ29" i="2661"/>
  <c r="AL29" i="2661" s="1"/>
  <c r="AF29" i="2661"/>
  <c r="AK29" i="2661"/>
  <c r="AI25" i="2661"/>
  <c r="AJ25" i="2661"/>
  <c r="AL25" i="2661" s="1"/>
  <c r="AF25" i="2661"/>
  <c r="AK25" i="2661"/>
  <c r="AI21" i="2661"/>
  <c r="AJ21" i="2661"/>
  <c r="AL21" i="2661" s="1"/>
  <c r="AF21" i="2661"/>
  <c r="AK21" i="2661"/>
  <c r="AI17" i="2661"/>
  <c r="AJ17" i="2661"/>
  <c r="AL17" i="2661" s="1"/>
  <c r="AF17" i="2661"/>
  <c r="AK17" i="2661"/>
  <c r="AI13" i="2661"/>
  <c r="AJ13" i="2661"/>
  <c r="AL13" i="2661" s="1"/>
  <c r="AF13" i="2661"/>
  <c r="AK13" i="2661"/>
  <c r="AI9" i="2661"/>
  <c r="AJ9" i="2661"/>
  <c r="AL9" i="2661" s="1"/>
  <c r="AF9" i="2661"/>
  <c r="AK9" i="2661"/>
  <c r="AJ964" i="2661"/>
  <c r="AL964" i="2661" s="1"/>
  <c r="AF964" i="2661"/>
  <c r="AK964" i="2661"/>
  <c r="AI964" i="2661"/>
  <c r="AJ960" i="2661"/>
  <c r="AL960" i="2661" s="1"/>
  <c r="AF960" i="2661"/>
  <c r="AK960" i="2661"/>
  <c r="AI960" i="2661"/>
  <c r="AJ956" i="2661"/>
  <c r="AL956" i="2661" s="1"/>
  <c r="AF956" i="2661"/>
  <c r="AK956" i="2661"/>
  <c r="AI956" i="2661"/>
  <c r="AJ952" i="2661"/>
  <c r="AL952" i="2661" s="1"/>
  <c r="AF952" i="2661"/>
  <c r="AK952" i="2661"/>
  <c r="AI952" i="2661"/>
  <c r="AJ948" i="2661"/>
  <c r="AL948" i="2661" s="1"/>
  <c r="AF948" i="2661"/>
  <c r="AK948" i="2661"/>
  <c r="AI948" i="2661"/>
  <c r="AJ944" i="2661"/>
  <c r="AL944" i="2661" s="1"/>
  <c r="AF944" i="2661"/>
  <c r="AK944" i="2661"/>
  <c r="AI944" i="2661"/>
  <c r="AJ940" i="2661"/>
  <c r="AL940" i="2661" s="1"/>
  <c r="AF940" i="2661"/>
  <c r="AK940" i="2661"/>
  <c r="AI940" i="2661"/>
  <c r="AJ936" i="2661"/>
  <c r="AL936" i="2661" s="1"/>
  <c r="AF936" i="2661"/>
  <c r="AK936" i="2661"/>
  <c r="AI936" i="2661"/>
  <c r="AJ932" i="2661"/>
  <c r="AL932" i="2661" s="1"/>
  <c r="AF932" i="2661"/>
  <c r="AK932" i="2661"/>
  <c r="AI932" i="2661"/>
  <c r="AJ928" i="2661"/>
  <c r="AL928" i="2661" s="1"/>
  <c r="AF928" i="2661"/>
  <c r="AK928" i="2661"/>
  <c r="AI928" i="2661"/>
  <c r="AJ924" i="2661"/>
  <c r="AL924" i="2661" s="1"/>
  <c r="AF924" i="2661"/>
  <c r="AK924" i="2661"/>
  <c r="AI924" i="2661"/>
  <c r="AJ920" i="2661"/>
  <c r="AL920" i="2661" s="1"/>
  <c r="AF920" i="2661"/>
  <c r="AK920" i="2661"/>
  <c r="AI920" i="2661"/>
  <c r="AJ916" i="2661"/>
  <c r="AL916" i="2661" s="1"/>
  <c r="AF916" i="2661"/>
  <c r="AK916" i="2661"/>
  <c r="AI916" i="2661"/>
  <c r="AJ912" i="2661"/>
  <c r="AL912" i="2661" s="1"/>
  <c r="AF912" i="2661"/>
  <c r="AK912" i="2661"/>
  <c r="AI912" i="2661"/>
  <c r="AJ908" i="2661"/>
  <c r="AL908" i="2661" s="1"/>
  <c r="AF908" i="2661"/>
  <c r="AK908" i="2661"/>
  <c r="AI908" i="2661"/>
  <c r="AJ904" i="2661"/>
  <c r="AL904" i="2661" s="1"/>
  <c r="AF904" i="2661"/>
  <c r="AK904" i="2661"/>
  <c r="AI904" i="2661"/>
  <c r="AJ900" i="2661"/>
  <c r="AL900" i="2661" s="1"/>
  <c r="AF900" i="2661"/>
  <c r="AK900" i="2661"/>
  <c r="AI900" i="2661"/>
  <c r="AJ896" i="2661"/>
  <c r="AL896" i="2661" s="1"/>
  <c r="AF896" i="2661"/>
  <c r="AK896" i="2661"/>
  <c r="AI896" i="2661"/>
  <c r="AJ892" i="2661"/>
  <c r="AL892" i="2661" s="1"/>
  <c r="AF892" i="2661"/>
  <c r="AK892" i="2661"/>
  <c r="AI892" i="2661"/>
  <c r="AJ888" i="2661"/>
  <c r="AL888" i="2661" s="1"/>
  <c r="AF888" i="2661"/>
  <c r="AK888" i="2661"/>
  <c r="AI888" i="2661"/>
  <c r="AJ884" i="2661"/>
  <c r="AL884" i="2661" s="1"/>
  <c r="AF884" i="2661"/>
  <c r="AK884" i="2661"/>
  <c r="AI884" i="2661"/>
  <c r="AJ880" i="2661"/>
  <c r="AL880" i="2661" s="1"/>
  <c r="AF880" i="2661"/>
  <c r="AK880" i="2661"/>
  <c r="AI880" i="2661"/>
  <c r="AJ876" i="2661"/>
  <c r="AL876" i="2661" s="1"/>
  <c r="AF876" i="2661"/>
  <c r="AK876" i="2661"/>
  <c r="AI876" i="2661"/>
  <c r="AJ872" i="2661"/>
  <c r="AL872" i="2661" s="1"/>
  <c r="AF872" i="2661"/>
  <c r="AK872" i="2661"/>
  <c r="AI872" i="2661"/>
  <c r="AJ868" i="2661"/>
  <c r="AL868" i="2661" s="1"/>
  <c r="AF868" i="2661"/>
  <c r="AK868" i="2661"/>
  <c r="AI868" i="2661"/>
  <c r="AJ864" i="2661"/>
  <c r="AL864" i="2661" s="1"/>
  <c r="AF864" i="2661"/>
  <c r="AK864" i="2661"/>
  <c r="AI864" i="2661"/>
  <c r="AJ860" i="2661"/>
  <c r="AL860" i="2661" s="1"/>
  <c r="AF860" i="2661"/>
  <c r="AK860" i="2661"/>
  <c r="AI860" i="2661"/>
  <c r="AJ856" i="2661"/>
  <c r="AL856" i="2661" s="1"/>
  <c r="AF856" i="2661"/>
  <c r="AK856" i="2661"/>
  <c r="AI856" i="2661"/>
  <c r="AJ852" i="2661"/>
  <c r="AL852" i="2661" s="1"/>
  <c r="AF852" i="2661"/>
  <c r="AK852" i="2661"/>
  <c r="AI852" i="2661"/>
  <c r="AJ848" i="2661"/>
  <c r="AL848" i="2661" s="1"/>
  <c r="AF848" i="2661"/>
  <c r="AK848" i="2661"/>
  <c r="AI848" i="2661"/>
  <c r="AJ844" i="2661"/>
  <c r="AL844" i="2661" s="1"/>
  <c r="AF844" i="2661"/>
  <c r="AK844" i="2661"/>
  <c r="AI844" i="2661"/>
  <c r="AJ840" i="2661"/>
  <c r="AL840" i="2661" s="1"/>
  <c r="AF840" i="2661"/>
  <c r="AK840" i="2661"/>
  <c r="AI840" i="2661"/>
  <c r="AJ836" i="2661"/>
  <c r="AL836" i="2661" s="1"/>
  <c r="AF836" i="2661"/>
  <c r="AK836" i="2661"/>
  <c r="AI836" i="2661"/>
  <c r="AJ832" i="2661"/>
  <c r="AL832" i="2661" s="1"/>
  <c r="AF832" i="2661"/>
  <c r="AK832" i="2661"/>
  <c r="AI832" i="2661"/>
  <c r="AJ828" i="2661"/>
  <c r="AL828" i="2661" s="1"/>
  <c r="AF828" i="2661"/>
  <c r="AK828" i="2661"/>
  <c r="AI828" i="2661"/>
  <c r="AJ824" i="2661"/>
  <c r="AL824" i="2661" s="1"/>
  <c r="AF824" i="2661"/>
  <c r="AK824" i="2661"/>
  <c r="AI824" i="2661"/>
  <c r="AJ820" i="2661"/>
  <c r="AL820" i="2661" s="1"/>
  <c r="AF820" i="2661"/>
  <c r="AK820" i="2661"/>
  <c r="AI820" i="2661"/>
  <c r="AJ816" i="2661"/>
  <c r="AL816" i="2661" s="1"/>
  <c r="AF816" i="2661"/>
  <c r="AK816" i="2661"/>
  <c r="AI816" i="2661"/>
  <c r="AJ812" i="2661"/>
  <c r="AL812" i="2661" s="1"/>
  <c r="AF812" i="2661"/>
  <c r="AK812" i="2661"/>
  <c r="AI812" i="2661"/>
  <c r="AJ808" i="2661"/>
  <c r="AL808" i="2661" s="1"/>
  <c r="AF808" i="2661"/>
  <c r="AK808" i="2661"/>
  <c r="AI808" i="2661"/>
  <c r="AJ804" i="2661"/>
  <c r="AL804" i="2661" s="1"/>
  <c r="AF804" i="2661"/>
  <c r="AK804" i="2661"/>
  <c r="AI804" i="2661"/>
  <c r="AJ800" i="2661"/>
  <c r="AL800" i="2661" s="1"/>
  <c r="AF800" i="2661"/>
  <c r="AK800" i="2661"/>
  <c r="AI800" i="2661"/>
  <c r="AJ796" i="2661"/>
  <c r="AL796" i="2661" s="1"/>
  <c r="AF796" i="2661"/>
  <c r="AK796" i="2661"/>
  <c r="AI796" i="2661"/>
  <c r="AJ792" i="2661"/>
  <c r="AL792" i="2661" s="1"/>
  <c r="AF792" i="2661"/>
  <c r="AK792" i="2661"/>
  <c r="AI792" i="2661"/>
  <c r="AJ788" i="2661"/>
  <c r="AL788" i="2661" s="1"/>
  <c r="AF788" i="2661"/>
  <c r="AK788" i="2661"/>
  <c r="AI788" i="2661"/>
  <c r="AJ784" i="2661"/>
  <c r="AL784" i="2661" s="1"/>
  <c r="AF784" i="2661"/>
  <c r="AK784" i="2661"/>
  <c r="AI784" i="2661"/>
  <c r="AJ780" i="2661"/>
  <c r="AL780" i="2661" s="1"/>
  <c r="AF780" i="2661"/>
  <c r="AK780" i="2661"/>
  <c r="AI780" i="2661"/>
  <c r="AJ776" i="2661"/>
  <c r="AL776" i="2661" s="1"/>
  <c r="AF776" i="2661"/>
  <c r="AK776" i="2661"/>
  <c r="AI776" i="2661"/>
  <c r="AJ772" i="2661"/>
  <c r="AL772" i="2661" s="1"/>
  <c r="AF772" i="2661"/>
  <c r="AK772" i="2661"/>
  <c r="AI772" i="2661"/>
  <c r="AJ768" i="2661"/>
  <c r="AL768" i="2661" s="1"/>
  <c r="AF768" i="2661"/>
  <c r="AK768" i="2661"/>
  <c r="AI768" i="2661"/>
  <c r="AJ764" i="2661"/>
  <c r="AL764" i="2661" s="1"/>
  <c r="AF764" i="2661"/>
  <c r="AK764" i="2661"/>
  <c r="AI764" i="2661"/>
  <c r="AJ760" i="2661"/>
  <c r="AL760" i="2661" s="1"/>
  <c r="AF760" i="2661"/>
  <c r="AK760" i="2661"/>
  <c r="AI760" i="2661"/>
  <c r="AJ756" i="2661"/>
  <c r="AL756" i="2661" s="1"/>
  <c r="AF756" i="2661"/>
  <c r="AK756" i="2661"/>
  <c r="AI756" i="2661"/>
  <c r="AJ752" i="2661"/>
  <c r="AL752" i="2661" s="1"/>
  <c r="AF752" i="2661"/>
  <c r="AK752" i="2661"/>
  <c r="AI752" i="2661"/>
  <c r="AJ748" i="2661"/>
  <c r="AL748" i="2661" s="1"/>
  <c r="AF748" i="2661"/>
  <c r="AK748" i="2661"/>
  <c r="AI748" i="2661"/>
  <c r="AJ744" i="2661"/>
  <c r="AL744" i="2661" s="1"/>
  <c r="AF744" i="2661"/>
  <c r="AK744" i="2661"/>
  <c r="AI744" i="2661"/>
  <c r="AJ740" i="2661"/>
  <c r="AL740" i="2661" s="1"/>
  <c r="AF740" i="2661"/>
  <c r="AK740" i="2661"/>
  <c r="AI740" i="2661"/>
  <c r="AJ736" i="2661"/>
  <c r="AL736" i="2661" s="1"/>
  <c r="AF736" i="2661"/>
  <c r="AK736" i="2661"/>
  <c r="AI736" i="2661"/>
  <c r="AJ732" i="2661"/>
  <c r="AL732" i="2661" s="1"/>
  <c r="AF732" i="2661"/>
  <c r="AK732" i="2661"/>
  <c r="AI732" i="2661"/>
  <c r="AJ728" i="2661"/>
  <c r="AL728" i="2661" s="1"/>
  <c r="AF728" i="2661"/>
  <c r="AK728" i="2661"/>
  <c r="AI728" i="2661"/>
  <c r="AJ724" i="2661"/>
  <c r="AL724" i="2661" s="1"/>
  <c r="AF724" i="2661"/>
  <c r="AK724" i="2661"/>
  <c r="AI724" i="2661"/>
  <c r="AJ720" i="2661"/>
  <c r="AL720" i="2661" s="1"/>
  <c r="AF720" i="2661"/>
  <c r="AK720" i="2661"/>
  <c r="AI720" i="2661"/>
  <c r="AJ716" i="2661"/>
  <c r="AL716" i="2661" s="1"/>
  <c r="AF716" i="2661"/>
  <c r="AK716" i="2661"/>
  <c r="AI716" i="2661"/>
  <c r="AJ712" i="2661"/>
  <c r="AL712" i="2661" s="1"/>
  <c r="AF712" i="2661"/>
  <c r="AK712" i="2661"/>
  <c r="AI712" i="2661"/>
  <c r="AJ708" i="2661"/>
  <c r="AL708" i="2661" s="1"/>
  <c r="AF708" i="2661"/>
  <c r="AK708" i="2661"/>
  <c r="AI708" i="2661"/>
  <c r="AJ704" i="2661"/>
  <c r="AL704" i="2661" s="1"/>
  <c r="AF704" i="2661"/>
  <c r="AK704" i="2661"/>
  <c r="AI704" i="2661"/>
  <c r="AJ700" i="2661"/>
  <c r="AL700" i="2661" s="1"/>
  <c r="AF700" i="2661"/>
  <c r="AK700" i="2661"/>
  <c r="AI700" i="2661"/>
  <c r="AJ696" i="2661"/>
  <c r="AL696" i="2661" s="1"/>
  <c r="AF696" i="2661"/>
  <c r="AK696" i="2661"/>
  <c r="AI696" i="2661"/>
  <c r="AJ692" i="2661"/>
  <c r="AL692" i="2661" s="1"/>
  <c r="AF692" i="2661"/>
  <c r="AK692" i="2661"/>
  <c r="AI692" i="2661"/>
  <c r="AJ688" i="2661"/>
  <c r="AL688" i="2661" s="1"/>
  <c r="AF688" i="2661"/>
  <c r="AK688" i="2661"/>
  <c r="AI688" i="2661"/>
  <c r="AJ684" i="2661"/>
  <c r="AL684" i="2661" s="1"/>
  <c r="AF684" i="2661"/>
  <c r="AK684" i="2661"/>
  <c r="AI684" i="2661"/>
  <c r="AJ680" i="2661"/>
  <c r="AL680" i="2661" s="1"/>
  <c r="AF680" i="2661"/>
  <c r="AK680" i="2661"/>
  <c r="AI680" i="2661"/>
  <c r="AJ676" i="2661"/>
  <c r="AL676" i="2661" s="1"/>
  <c r="AF676" i="2661"/>
  <c r="AK676" i="2661"/>
  <c r="AI676" i="2661"/>
  <c r="AJ672" i="2661"/>
  <c r="AL672" i="2661" s="1"/>
  <c r="AF672" i="2661"/>
  <c r="AK672" i="2661"/>
  <c r="AI672" i="2661"/>
  <c r="AJ668" i="2661"/>
  <c r="AL668" i="2661" s="1"/>
  <c r="AF668" i="2661"/>
  <c r="AK668" i="2661"/>
  <c r="AI668" i="2661"/>
  <c r="AJ664" i="2661"/>
  <c r="AL664" i="2661" s="1"/>
  <c r="AF664" i="2661"/>
  <c r="AK664" i="2661"/>
  <c r="AI664" i="2661"/>
  <c r="AJ660" i="2661"/>
  <c r="AL660" i="2661" s="1"/>
  <c r="AF660" i="2661"/>
  <c r="AK660" i="2661"/>
  <c r="AI660" i="2661"/>
  <c r="AJ656" i="2661"/>
  <c r="AL656" i="2661" s="1"/>
  <c r="AF656" i="2661"/>
  <c r="AK656" i="2661"/>
  <c r="AI656" i="2661"/>
  <c r="AJ652" i="2661"/>
  <c r="AL652" i="2661" s="1"/>
  <c r="AF652" i="2661"/>
  <c r="AK652" i="2661"/>
  <c r="AI652" i="2661"/>
  <c r="AJ648" i="2661"/>
  <c r="AL648" i="2661" s="1"/>
  <c r="AF648" i="2661"/>
  <c r="AK648" i="2661"/>
  <c r="AI648" i="2661"/>
  <c r="AJ644" i="2661"/>
  <c r="AL644" i="2661" s="1"/>
  <c r="AF644" i="2661"/>
  <c r="AK644" i="2661"/>
  <c r="AI644" i="2661"/>
  <c r="AJ640" i="2661"/>
  <c r="AL640" i="2661" s="1"/>
  <c r="AF640" i="2661"/>
  <c r="AK640" i="2661"/>
  <c r="AI640" i="2661"/>
  <c r="AJ636" i="2661"/>
  <c r="AL636" i="2661" s="1"/>
  <c r="AF636" i="2661"/>
  <c r="AK636" i="2661"/>
  <c r="AI636" i="2661"/>
  <c r="AJ632" i="2661"/>
  <c r="AL632" i="2661" s="1"/>
  <c r="AF632" i="2661"/>
  <c r="AK632" i="2661"/>
  <c r="AI632" i="2661"/>
  <c r="AJ628" i="2661"/>
  <c r="AL628" i="2661" s="1"/>
  <c r="AF628" i="2661"/>
  <c r="AK628" i="2661"/>
  <c r="AI628" i="2661"/>
  <c r="AJ624" i="2661"/>
  <c r="AL624" i="2661" s="1"/>
  <c r="AF624" i="2661"/>
  <c r="AK624" i="2661"/>
  <c r="AI624" i="2661"/>
  <c r="AJ620" i="2661"/>
  <c r="AL620" i="2661" s="1"/>
  <c r="AF620" i="2661"/>
  <c r="AK620" i="2661"/>
  <c r="AI620" i="2661"/>
  <c r="AJ616" i="2661"/>
  <c r="AL616" i="2661" s="1"/>
  <c r="AF616" i="2661"/>
  <c r="AK616" i="2661"/>
  <c r="AI616" i="2661"/>
  <c r="AJ612" i="2661"/>
  <c r="AL612" i="2661" s="1"/>
  <c r="AF612" i="2661"/>
  <c r="AK612" i="2661"/>
  <c r="AI612" i="2661"/>
  <c r="AJ608" i="2661"/>
  <c r="AL608" i="2661" s="1"/>
  <c r="AF608" i="2661"/>
  <c r="AK608" i="2661"/>
  <c r="AI608" i="2661"/>
  <c r="AJ604" i="2661"/>
  <c r="AL604" i="2661" s="1"/>
  <c r="AF604" i="2661"/>
  <c r="AK604" i="2661"/>
  <c r="AI604" i="2661"/>
  <c r="AJ600" i="2661"/>
  <c r="AL600" i="2661" s="1"/>
  <c r="AF600" i="2661"/>
  <c r="AK600" i="2661"/>
  <c r="AI600" i="2661"/>
  <c r="AJ596" i="2661"/>
  <c r="AL596" i="2661" s="1"/>
  <c r="AF596" i="2661"/>
  <c r="AK596" i="2661"/>
  <c r="AI596" i="2661"/>
  <c r="AJ592" i="2661"/>
  <c r="AL592" i="2661" s="1"/>
  <c r="AF592" i="2661"/>
  <c r="AK592" i="2661"/>
  <c r="AI592" i="2661"/>
  <c r="AJ588" i="2661"/>
  <c r="AL588" i="2661" s="1"/>
  <c r="AF588" i="2661"/>
  <c r="AK588" i="2661"/>
  <c r="AI588" i="2661"/>
  <c r="AJ584" i="2661"/>
  <c r="AL584" i="2661" s="1"/>
  <c r="AF584" i="2661"/>
  <c r="AK584" i="2661"/>
  <c r="AI584" i="2661"/>
  <c r="AJ580" i="2661"/>
  <c r="AL580" i="2661" s="1"/>
  <c r="AF580" i="2661"/>
  <c r="AK580" i="2661"/>
  <c r="AI580" i="2661"/>
  <c r="AJ576" i="2661"/>
  <c r="AL576" i="2661" s="1"/>
  <c r="AF576" i="2661"/>
  <c r="AK576" i="2661"/>
  <c r="AI576" i="2661"/>
  <c r="AJ572" i="2661"/>
  <c r="AL572" i="2661" s="1"/>
  <c r="AF572" i="2661"/>
  <c r="AK572" i="2661"/>
  <c r="AI572" i="2661"/>
  <c r="AJ568" i="2661"/>
  <c r="AL568" i="2661" s="1"/>
  <c r="AF568" i="2661"/>
  <c r="AK568" i="2661"/>
  <c r="AI568" i="2661"/>
  <c r="AJ564" i="2661"/>
  <c r="AL564" i="2661" s="1"/>
  <c r="AF564" i="2661"/>
  <c r="AK564" i="2661"/>
  <c r="AI564" i="2661"/>
  <c r="AJ560" i="2661"/>
  <c r="AL560" i="2661" s="1"/>
  <c r="AF560" i="2661"/>
  <c r="AK560" i="2661"/>
  <c r="AI560" i="2661"/>
  <c r="AJ556" i="2661"/>
  <c r="AL556" i="2661" s="1"/>
  <c r="AF556" i="2661"/>
  <c r="AK556" i="2661"/>
  <c r="AI556" i="2661"/>
  <c r="AJ552" i="2661"/>
  <c r="AL552" i="2661" s="1"/>
  <c r="AF552" i="2661"/>
  <c r="AK552" i="2661"/>
  <c r="AI552" i="2661"/>
  <c r="AJ548" i="2661"/>
  <c r="AL548" i="2661" s="1"/>
  <c r="AF548" i="2661"/>
  <c r="AK548" i="2661"/>
  <c r="AI548" i="2661"/>
  <c r="AJ544" i="2661"/>
  <c r="AL544" i="2661" s="1"/>
  <c r="AF544" i="2661"/>
  <c r="AK544" i="2661"/>
  <c r="AI544" i="2661"/>
  <c r="AJ540" i="2661"/>
  <c r="AL540" i="2661" s="1"/>
  <c r="AF540" i="2661"/>
  <c r="AK540" i="2661"/>
  <c r="AI540" i="2661"/>
  <c r="AJ536" i="2661"/>
  <c r="AL536" i="2661" s="1"/>
  <c r="AF536" i="2661"/>
  <c r="AK536" i="2661"/>
  <c r="AI536" i="2661"/>
  <c r="AJ532" i="2661"/>
  <c r="AL532" i="2661" s="1"/>
  <c r="AF532" i="2661"/>
  <c r="AK532" i="2661"/>
  <c r="AI532" i="2661"/>
  <c r="AJ528" i="2661"/>
  <c r="AL528" i="2661" s="1"/>
  <c r="AF528" i="2661"/>
  <c r="AK528" i="2661"/>
  <c r="AI528" i="2661"/>
  <c r="AJ524" i="2661"/>
  <c r="AL524" i="2661" s="1"/>
  <c r="AF524" i="2661"/>
  <c r="AK524" i="2661"/>
  <c r="AI524" i="2661"/>
  <c r="AJ520" i="2661"/>
  <c r="AL520" i="2661" s="1"/>
  <c r="AF520" i="2661"/>
  <c r="AK520" i="2661"/>
  <c r="AI520" i="2661"/>
  <c r="AJ516" i="2661"/>
  <c r="AL516" i="2661" s="1"/>
  <c r="AF516" i="2661"/>
  <c r="AK516" i="2661"/>
  <c r="AI516" i="2661"/>
  <c r="AJ512" i="2661"/>
  <c r="AL512" i="2661" s="1"/>
  <c r="AF512" i="2661"/>
  <c r="AK512" i="2661"/>
  <c r="AI512" i="2661"/>
  <c r="AJ508" i="2661"/>
  <c r="AL508" i="2661" s="1"/>
  <c r="AF508" i="2661"/>
  <c r="AK508" i="2661"/>
  <c r="AI508" i="2661"/>
  <c r="AJ504" i="2661"/>
  <c r="AL504" i="2661" s="1"/>
  <c r="AF504" i="2661"/>
  <c r="AK504" i="2661"/>
  <c r="AI504" i="2661"/>
  <c r="AJ500" i="2661"/>
  <c r="AL500" i="2661" s="1"/>
  <c r="AF500" i="2661"/>
  <c r="AK500" i="2661"/>
  <c r="AI500" i="2661"/>
  <c r="AJ496" i="2661"/>
  <c r="AL496" i="2661" s="1"/>
  <c r="AF496" i="2661"/>
  <c r="AK496" i="2661"/>
  <c r="AI496" i="2661"/>
  <c r="AJ492" i="2661"/>
  <c r="AL492" i="2661" s="1"/>
  <c r="AF492" i="2661"/>
  <c r="AK492" i="2661"/>
  <c r="AI492" i="2661"/>
  <c r="AJ488" i="2661"/>
  <c r="AL488" i="2661" s="1"/>
  <c r="AF488" i="2661"/>
  <c r="AK488" i="2661"/>
  <c r="AI488" i="2661"/>
  <c r="AJ484" i="2661"/>
  <c r="AL484" i="2661" s="1"/>
  <c r="AF484" i="2661"/>
  <c r="AK484" i="2661"/>
  <c r="AI484" i="2661"/>
  <c r="AJ480" i="2661"/>
  <c r="AL480" i="2661" s="1"/>
  <c r="AF480" i="2661"/>
  <c r="AK480" i="2661"/>
  <c r="AI480" i="2661"/>
  <c r="AJ476" i="2661"/>
  <c r="AL476" i="2661" s="1"/>
  <c r="AF476" i="2661"/>
  <c r="AK476" i="2661"/>
  <c r="AI476" i="2661"/>
  <c r="AJ472" i="2661"/>
  <c r="AL472" i="2661" s="1"/>
  <c r="AF472" i="2661"/>
  <c r="AK472" i="2661"/>
  <c r="AI472" i="2661"/>
  <c r="AJ468" i="2661"/>
  <c r="AL468" i="2661" s="1"/>
  <c r="AF468" i="2661"/>
  <c r="AK468" i="2661"/>
  <c r="AI468" i="2661"/>
  <c r="AJ464" i="2661"/>
  <c r="AL464" i="2661" s="1"/>
  <c r="AF464" i="2661"/>
  <c r="AK464" i="2661"/>
  <c r="AI464" i="2661"/>
  <c r="AJ460" i="2661"/>
  <c r="AL460" i="2661" s="1"/>
  <c r="AF460" i="2661"/>
  <c r="AK460" i="2661"/>
  <c r="AI460" i="2661"/>
  <c r="AJ456" i="2661"/>
  <c r="AL456" i="2661" s="1"/>
  <c r="AF456" i="2661"/>
  <c r="AK456" i="2661"/>
  <c r="AI456" i="2661"/>
  <c r="AJ452" i="2661"/>
  <c r="AL452" i="2661" s="1"/>
  <c r="AF452" i="2661"/>
  <c r="AK452" i="2661"/>
  <c r="AI452" i="2661"/>
  <c r="AJ448" i="2661"/>
  <c r="AL448" i="2661" s="1"/>
  <c r="AF448" i="2661"/>
  <c r="AK448" i="2661"/>
  <c r="AI448" i="2661"/>
  <c r="AJ444" i="2661"/>
  <c r="AL444" i="2661" s="1"/>
  <c r="AF444" i="2661"/>
  <c r="AK444" i="2661"/>
  <c r="AI444" i="2661"/>
  <c r="AJ440" i="2661"/>
  <c r="AL440" i="2661" s="1"/>
  <c r="AF440" i="2661"/>
  <c r="AK440" i="2661"/>
  <c r="AI440" i="2661"/>
  <c r="AJ436" i="2661"/>
  <c r="AL436" i="2661" s="1"/>
  <c r="AF436" i="2661"/>
  <c r="AK436" i="2661"/>
  <c r="AI436" i="2661"/>
  <c r="AJ432" i="2661"/>
  <c r="AL432" i="2661" s="1"/>
  <c r="AF432" i="2661"/>
  <c r="AK432" i="2661"/>
  <c r="AI432" i="2661"/>
  <c r="AJ428" i="2661"/>
  <c r="AL428" i="2661" s="1"/>
  <c r="AF428" i="2661"/>
  <c r="AK428" i="2661"/>
  <c r="AI428" i="2661"/>
  <c r="AJ424" i="2661"/>
  <c r="AL424" i="2661" s="1"/>
  <c r="AF424" i="2661"/>
  <c r="AK424" i="2661"/>
  <c r="AI424" i="2661"/>
  <c r="AJ420" i="2661"/>
  <c r="AL420" i="2661" s="1"/>
  <c r="AF420" i="2661"/>
  <c r="AK420" i="2661"/>
  <c r="AI420" i="2661"/>
  <c r="AJ416" i="2661"/>
  <c r="AL416" i="2661" s="1"/>
  <c r="AF416" i="2661"/>
  <c r="AK416" i="2661"/>
  <c r="AI416" i="2661"/>
  <c r="AJ412" i="2661"/>
  <c r="AL412" i="2661" s="1"/>
  <c r="AF412" i="2661"/>
  <c r="AK412" i="2661"/>
  <c r="AI412" i="2661"/>
  <c r="AJ408" i="2661"/>
  <c r="AL408" i="2661" s="1"/>
  <c r="AF408" i="2661"/>
  <c r="AK408" i="2661"/>
  <c r="AI408" i="2661"/>
  <c r="AJ404" i="2661"/>
  <c r="AL404" i="2661" s="1"/>
  <c r="AF404" i="2661"/>
  <c r="AK404" i="2661"/>
  <c r="AI404" i="2661"/>
  <c r="AJ400" i="2661"/>
  <c r="AL400" i="2661" s="1"/>
  <c r="AF400" i="2661"/>
  <c r="AK400" i="2661"/>
  <c r="AI400" i="2661"/>
  <c r="AJ396" i="2661"/>
  <c r="AL396" i="2661" s="1"/>
  <c r="AF396" i="2661"/>
  <c r="AK396" i="2661"/>
  <c r="AI396" i="2661"/>
  <c r="AJ392" i="2661"/>
  <c r="AL392" i="2661" s="1"/>
  <c r="AF392" i="2661"/>
  <c r="AK392" i="2661"/>
  <c r="AI392" i="2661"/>
  <c r="AJ388" i="2661"/>
  <c r="AL388" i="2661" s="1"/>
  <c r="AF388" i="2661"/>
  <c r="AK388" i="2661"/>
  <c r="AI388" i="2661"/>
  <c r="AJ384" i="2661"/>
  <c r="AL384" i="2661" s="1"/>
  <c r="AF384" i="2661"/>
  <c r="AK384" i="2661"/>
  <c r="AI384" i="2661"/>
  <c r="AJ380" i="2661"/>
  <c r="AL380" i="2661" s="1"/>
  <c r="AF380" i="2661"/>
  <c r="AK380" i="2661"/>
  <c r="AI380" i="2661"/>
  <c r="AJ376" i="2661"/>
  <c r="AL376" i="2661" s="1"/>
  <c r="AF376" i="2661"/>
  <c r="AK376" i="2661"/>
  <c r="AI376" i="2661"/>
  <c r="AJ372" i="2661"/>
  <c r="AL372" i="2661" s="1"/>
  <c r="AF372" i="2661"/>
  <c r="AK372" i="2661"/>
  <c r="AI372" i="2661"/>
  <c r="AJ368" i="2661"/>
  <c r="AL368" i="2661" s="1"/>
  <c r="AF368" i="2661"/>
  <c r="AK368" i="2661"/>
  <c r="AI368" i="2661"/>
  <c r="AJ364" i="2661"/>
  <c r="AL364" i="2661" s="1"/>
  <c r="AF364" i="2661"/>
  <c r="AK364" i="2661"/>
  <c r="AI364" i="2661"/>
  <c r="AJ360" i="2661"/>
  <c r="AL360" i="2661" s="1"/>
  <c r="AF360" i="2661"/>
  <c r="AK360" i="2661"/>
  <c r="AI360" i="2661"/>
  <c r="AJ356" i="2661"/>
  <c r="AL356" i="2661" s="1"/>
  <c r="AF356" i="2661"/>
  <c r="AK356" i="2661"/>
  <c r="AI356" i="2661"/>
  <c r="AJ352" i="2661"/>
  <c r="AL352" i="2661" s="1"/>
  <c r="AF352" i="2661"/>
  <c r="AK352" i="2661"/>
  <c r="AI352" i="2661"/>
  <c r="AJ348" i="2661"/>
  <c r="AL348" i="2661" s="1"/>
  <c r="AF348" i="2661"/>
  <c r="AK348" i="2661"/>
  <c r="AI348" i="2661"/>
  <c r="AJ344" i="2661"/>
  <c r="AL344" i="2661" s="1"/>
  <c r="AF344" i="2661"/>
  <c r="AK344" i="2661"/>
  <c r="AI344" i="2661"/>
  <c r="AJ340" i="2661"/>
  <c r="AL340" i="2661" s="1"/>
  <c r="AF340" i="2661"/>
  <c r="AK340" i="2661"/>
  <c r="AI340" i="2661"/>
  <c r="AJ336" i="2661"/>
  <c r="AL336" i="2661" s="1"/>
  <c r="AF336" i="2661"/>
  <c r="AK336" i="2661"/>
  <c r="AI336" i="2661"/>
  <c r="AJ332" i="2661"/>
  <c r="AL332" i="2661" s="1"/>
  <c r="AF332" i="2661"/>
  <c r="AK332" i="2661"/>
  <c r="AI332" i="2661"/>
  <c r="AJ328" i="2661"/>
  <c r="AL328" i="2661" s="1"/>
  <c r="AF328" i="2661"/>
  <c r="AK328" i="2661"/>
  <c r="AI328" i="2661"/>
  <c r="AJ324" i="2661"/>
  <c r="AL324" i="2661" s="1"/>
  <c r="AF324" i="2661"/>
  <c r="AK324" i="2661"/>
  <c r="AI324" i="2661"/>
  <c r="AJ320" i="2661"/>
  <c r="AL320" i="2661" s="1"/>
  <c r="AF320" i="2661"/>
  <c r="AK320" i="2661"/>
  <c r="AI320" i="2661"/>
  <c r="AJ316" i="2661"/>
  <c r="AL316" i="2661" s="1"/>
  <c r="AF316" i="2661"/>
  <c r="AK316" i="2661"/>
  <c r="AI316" i="2661"/>
  <c r="AJ312" i="2661"/>
  <c r="AL312" i="2661" s="1"/>
  <c r="AF312" i="2661"/>
  <c r="AK312" i="2661"/>
  <c r="AI312" i="2661"/>
  <c r="AJ308" i="2661"/>
  <c r="AL308" i="2661" s="1"/>
  <c r="AF308" i="2661"/>
  <c r="AK308" i="2661"/>
  <c r="AI308" i="2661"/>
  <c r="AJ304" i="2661"/>
  <c r="AL304" i="2661" s="1"/>
  <c r="AF304" i="2661"/>
  <c r="AK304" i="2661"/>
  <c r="AI304" i="2661"/>
  <c r="AJ300" i="2661"/>
  <c r="AL300" i="2661" s="1"/>
  <c r="AF300" i="2661"/>
  <c r="AK300" i="2661"/>
  <c r="AI300" i="2661"/>
  <c r="AJ296" i="2661"/>
  <c r="AL296" i="2661" s="1"/>
  <c r="AF296" i="2661"/>
  <c r="AK296" i="2661"/>
  <c r="AI296" i="2661"/>
  <c r="AJ292" i="2661"/>
  <c r="AL292" i="2661" s="1"/>
  <c r="AF292" i="2661"/>
  <c r="AK292" i="2661"/>
  <c r="AI292" i="2661"/>
  <c r="AJ288" i="2661"/>
  <c r="AL288" i="2661" s="1"/>
  <c r="AF288" i="2661"/>
  <c r="AK288" i="2661"/>
  <c r="AI288" i="2661"/>
  <c r="AJ284" i="2661"/>
  <c r="AL284" i="2661" s="1"/>
  <c r="AF284" i="2661"/>
  <c r="AK284" i="2661"/>
  <c r="AI284" i="2661"/>
  <c r="AJ280" i="2661"/>
  <c r="AL280" i="2661" s="1"/>
  <c r="AF280" i="2661"/>
  <c r="AK280" i="2661"/>
  <c r="AI280" i="2661"/>
  <c r="AJ276" i="2661"/>
  <c r="AL276" i="2661" s="1"/>
  <c r="AF276" i="2661"/>
  <c r="AK276" i="2661"/>
  <c r="AI276" i="2661"/>
  <c r="AJ272" i="2661"/>
  <c r="AL272" i="2661" s="1"/>
  <c r="AF272" i="2661"/>
  <c r="AK272" i="2661"/>
  <c r="AI272" i="2661"/>
  <c r="AJ268" i="2661"/>
  <c r="AL268" i="2661" s="1"/>
  <c r="AF268" i="2661"/>
  <c r="AK268" i="2661"/>
  <c r="AI268" i="2661"/>
  <c r="AJ264" i="2661"/>
  <c r="AL264" i="2661" s="1"/>
  <c r="AF264" i="2661"/>
  <c r="AK264" i="2661"/>
  <c r="AI264" i="2661"/>
  <c r="AJ260" i="2661"/>
  <c r="AL260" i="2661" s="1"/>
  <c r="AF260" i="2661"/>
  <c r="AK260" i="2661"/>
  <c r="AI260" i="2661"/>
  <c r="AJ256" i="2661"/>
  <c r="AL256" i="2661" s="1"/>
  <c r="AF256" i="2661"/>
  <c r="AK256" i="2661"/>
  <c r="AI256" i="2661"/>
  <c r="AJ252" i="2661"/>
  <c r="AL252" i="2661" s="1"/>
  <c r="AF252" i="2661"/>
  <c r="AK252" i="2661"/>
  <c r="AI252" i="2661"/>
  <c r="AJ248" i="2661"/>
  <c r="AL248" i="2661" s="1"/>
  <c r="AF248" i="2661"/>
  <c r="AK248" i="2661"/>
  <c r="AI248" i="2661"/>
  <c r="AJ244" i="2661"/>
  <c r="AL244" i="2661" s="1"/>
  <c r="AF244" i="2661"/>
  <c r="AK244" i="2661"/>
  <c r="AI244" i="2661"/>
  <c r="AJ240" i="2661"/>
  <c r="AL240" i="2661" s="1"/>
  <c r="AF240" i="2661"/>
  <c r="AK240" i="2661"/>
  <c r="AI240" i="2661"/>
  <c r="AJ236" i="2661"/>
  <c r="AL236" i="2661" s="1"/>
  <c r="AF236" i="2661"/>
  <c r="AK236" i="2661"/>
  <c r="AI236" i="2661"/>
  <c r="AJ232" i="2661"/>
  <c r="AL232" i="2661" s="1"/>
  <c r="AF232" i="2661"/>
  <c r="AK232" i="2661"/>
  <c r="AI232" i="2661"/>
  <c r="AJ228" i="2661"/>
  <c r="AL228" i="2661" s="1"/>
  <c r="AF228" i="2661"/>
  <c r="AK228" i="2661"/>
  <c r="AI228" i="2661"/>
  <c r="AJ224" i="2661"/>
  <c r="AL224" i="2661" s="1"/>
  <c r="AF224" i="2661"/>
  <c r="AK224" i="2661"/>
  <c r="AI224" i="2661"/>
  <c r="AJ220" i="2661"/>
  <c r="AL220" i="2661" s="1"/>
  <c r="AF220" i="2661"/>
  <c r="AK220" i="2661"/>
  <c r="AI220" i="2661"/>
  <c r="AJ216" i="2661"/>
  <c r="AL216" i="2661" s="1"/>
  <c r="AF216" i="2661"/>
  <c r="AK216" i="2661"/>
  <c r="AI216" i="2661"/>
  <c r="AJ212" i="2661"/>
  <c r="AL212" i="2661" s="1"/>
  <c r="AF212" i="2661"/>
  <c r="AK212" i="2661"/>
  <c r="AI212" i="2661"/>
  <c r="AJ208" i="2661"/>
  <c r="AL208" i="2661" s="1"/>
  <c r="AF208" i="2661"/>
  <c r="AK208" i="2661"/>
  <c r="AI208" i="2661"/>
  <c r="AJ204" i="2661"/>
  <c r="AL204" i="2661" s="1"/>
  <c r="AF204" i="2661"/>
  <c r="AK204" i="2661"/>
  <c r="AI204" i="2661"/>
  <c r="AJ200" i="2661"/>
  <c r="AL200" i="2661" s="1"/>
  <c r="AF200" i="2661"/>
  <c r="AK200" i="2661"/>
  <c r="AI200" i="2661"/>
  <c r="AJ196" i="2661"/>
  <c r="AL196" i="2661" s="1"/>
  <c r="AF196" i="2661"/>
  <c r="AK196" i="2661"/>
  <c r="AI196" i="2661"/>
  <c r="AJ192" i="2661"/>
  <c r="AL192" i="2661" s="1"/>
  <c r="AF192" i="2661"/>
  <c r="AK192" i="2661"/>
  <c r="AI192" i="2661"/>
  <c r="AJ188" i="2661"/>
  <c r="AL188" i="2661" s="1"/>
  <c r="AF188" i="2661"/>
  <c r="AK188" i="2661"/>
  <c r="AI188" i="2661"/>
  <c r="AJ184" i="2661"/>
  <c r="AL184" i="2661" s="1"/>
  <c r="AF184" i="2661"/>
  <c r="AK184" i="2661"/>
  <c r="AI184" i="2661"/>
  <c r="AJ180" i="2661"/>
  <c r="AL180" i="2661" s="1"/>
  <c r="AF180" i="2661"/>
  <c r="AK180" i="2661"/>
  <c r="AI180" i="2661"/>
  <c r="AJ176" i="2661"/>
  <c r="AL176" i="2661" s="1"/>
  <c r="AF176" i="2661"/>
  <c r="AK176" i="2661"/>
  <c r="AI176" i="2661"/>
  <c r="AJ172" i="2661"/>
  <c r="AL172" i="2661" s="1"/>
  <c r="AF172" i="2661"/>
  <c r="AK172" i="2661"/>
  <c r="AI172" i="2661"/>
  <c r="AJ168" i="2661"/>
  <c r="AL168" i="2661" s="1"/>
  <c r="AF168" i="2661"/>
  <c r="AK168" i="2661"/>
  <c r="AI168" i="2661"/>
  <c r="AJ164" i="2661"/>
  <c r="AL164" i="2661" s="1"/>
  <c r="AF164" i="2661"/>
  <c r="AK164" i="2661"/>
  <c r="AI164" i="2661"/>
  <c r="AJ160" i="2661"/>
  <c r="AL160" i="2661" s="1"/>
  <c r="AF160" i="2661"/>
  <c r="AK160" i="2661"/>
  <c r="AI160" i="2661"/>
  <c r="AJ156" i="2661"/>
  <c r="AL156" i="2661" s="1"/>
  <c r="AF156" i="2661"/>
  <c r="AK156" i="2661"/>
  <c r="AI156" i="2661"/>
  <c r="AJ152" i="2661"/>
  <c r="AL152" i="2661" s="1"/>
  <c r="AF152" i="2661"/>
  <c r="AK152" i="2661"/>
  <c r="AI152" i="2661"/>
  <c r="AJ148" i="2661"/>
  <c r="AL148" i="2661" s="1"/>
  <c r="AF148" i="2661"/>
  <c r="AK148" i="2661"/>
  <c r="AI148" i="2661"/>
  <c r="AJ144" i="2661"/>
  <c r="AL144" i="2661" s="1"/>
  <c r="AF144" i="2661"/>
  <c r="AK144" i="2661"/>
  <c r="AI144" i="2661"/>
  <c r="AJ140" i="2661"/>
  <c r="AL140" i="2661" s="1"/>
  <c r="AF140" i="2661"/>
  <c r="AK140" i="2661"/>
  <c r="AI140" i="2661"/>
  <c r="AJ136" i="2661"/>
  <c r="AL136" i="2661" s="1"/>
  <c r="AF136" i="2661"/>
  <c r="AK136" i="2661"/>
  <c r="AI136" i="2661"/>
  <c r="AJ132" i="2661"/>
  <c r="AL132" i="2661" s="1"/>
  <c r="AF132" i="2661"/>
  <c r="AK132" i="2661"/>
  <c r="AI132" i="2661"/>
  <c r="AJ128" i="2661"/>
  <c r="AL128" i="2661" s="1"/>
  <c r="AF128" i="2661"/>
  <c r="AK128" i="2661"/>
  <c r="AI128" i="2661"/>
  <c r="AJ124" i="2661"/>
  <c r="AL124" i="2661" s="1"/>
  <c r="AF124" i="2661"/>
  <c r="AK124" i="2661"/>
  <c r="AI124" i="2661"/>
  <c r="AJ120" i="2661"/>
  <c r="AL120" i="2661" s="1"/>
  <c r="AF120" i="2661"/>
  <c r="AK120" i="2661"/>
  <c r="AI120" i="2661"/>
  <c r="AJ116" i="2661"/>
  <c r="AL116" i="2661" s="1"/>
  <c r="AF116" i="2661"/>
  <c r="AK116" i="2661"/>
  <c r="AI116" i="2661"/>
  <c r="AJ112" i="2661"/>
  <c r="AL112" i="2661" s="1"/>
  <c r="AF112" i="2661"/>
  <c r="AK112" i="2661"/>
  <c r="AI112" i="2661"/>
  <c r="AJ108" i="2661"/>
  <c r="AL108" i="2661" s="1"/>
  <c r="AF108" i="2661"/>
  <c r="AK108" i="2661"/>
  <c r="AI108" i="2661"/>
  <c r="AJ104" i="2661"/>
  <c r="AL104" i="2661" s="1"/>
  <c r="AF104" i="2661"/>
  <c r="AK104" i="2661"/>
  <c r="AI104" i="2661"/>
  <c r="AJ100" i="2661"/>
  <c r="AL100" i="2661" s="1"/>
  <c r="AF100" i="2661"/>
  <c r="AK100" i="2661"/>
  <c r="AI100" i="2661"/>
  <c r="AJ96" i="2661"/>
  <c r="AL96" i="2661" s="1"/>
  <c r="AF96" i="2661"/>
  <c r="AK96" i="2661"/>
  <c r="AI96" i="2661"/>
  <c r="AJ92" i="2661"/>
  <c r="AL92" i="2661" s="1"/>
  <c r="AF92" i="2661"/>
  <c r="AK92" i="2661"/>
  <c r="AI92" i="2661"/>
  <c r="AJ88" i="2661"/>
  <c r="AL88" i="2661" s="1"/>
  <c r="AF88" i="2661"/>
  <c r="AK88" i="2661"/>
  <c r="AI88" i="2661"/>
  <c r="AJ84" i="2661"/>
  <c r="AL84" i="2661" s="1"/>
  <c r="AF84" i="2661"/>
  <c r="AK84" i="2661"/>
  <c r="AI84" i="2661"/>
  <c r="AJ80" i="2661"/>
  <c r="AL80" i="2661" s="1"/>
  <c r="AF80" i="2661"/>
  <c r="AK80" i="2661"/>
  <c r="AI80" i="2661"/>
  <c r="AJ76" i="2661"/>
  <c r="AL76" i="2661" s="1"/>
  <c r="AF76" i="2661"/>
  <c r="AK76" i="2661"/>
  <c r="AI76" i="2661"/>
  <c r="AJ72" i="2661"/>
  <c r="AL72" i="2661" s="1"/>
  <c r="AF72" i="2661"/>
  <c r="AK72" i="2661"/>
  <c r="AI72" i="2661"/>
  <c r="AJ68" i="2661"/>
  <c r="AL68" i="2661" s="1"/>
  <c r="AF68" i="2661"/>
  <c r="AK68" i="2661"/>
  <c r="AI68" i="2661"/>
  <c r="AJ64" i="2661"/>
  <c r="AL64" i="2661" s="1"/>
  <c r="AF64" i="2661"/>
  <c r="AK64" i="2661"/>
  <c r="AI64" i="2661"/>
  <c r="AJ60" i="2661"/>
  <c r="AL60" i="2661" s="1"/>
  <c r="AF60" i="2661"/>
  <c r="AK60" i="2661"/>
  <c r="AI60" i="2661"/>
  <c r="AJ56" i="2661"/>
  <c r="AL56" i="2661" s="1"/>
  <c r="AF56" i="2661"/>
  <c r="AK56" i="2661"/>
  <c r="AI56" i="2661"/>
  <c r="AJ52" i="2661"/>
  <c r="AL52" i="2661" s="1"/>
  <c r="AF52" i="2661"/>
  <c r="AK52" i="2661"/>
  <c r="AI52" i="2661"/>
  <c r="AJ48" i="2661"/>
  <c r="AL48" i="2661" s="1"/>
  <c r="AF48" i="2661"/>
  <c r="AK48" i="2661"/>
  <c r="AI48" i="2661"/>
  <c r="AJ44" i="2661"/>
  <c r="AL44" i="2661" s="1"/>
  <c r="AF44" i="2661"/>
  <c r="AK44" i="2661"/>
  <c r="AI44" i="2661"/>
  <c r="AJ40" i="2661"/>
  <c r="AL40" i="2661" s="1"/>
  <c r="AF40" i="2661"/>
  <c r="AK40" i="2661"/>
  <c r="AI40" i="2661"/>
  <c r="AJ36" i="2661"/>
  <c r="AL36" i="2661" s="1"/>
  <c r="AF36" i="2661"/>
  <c r="AK36" i="2661"/>
  <c r="AI36" i="2661"/>
  <c r="AJ32" i="2661"/>
  <c r="AL32" i="2661" s="1"/>
  <c r="AF32" i="2661"/>
  <c r="AK32" i="2661"/>
  <c r="AI32" i="2661"/>
  <c r="AJ28" i="2661"/>
  <c r="AL28" i="2661" s="1"/>
  <c r="AF28" i="2661"/>
  <c r="AK28" i="2661"/>
  <c r="AI28" i="2661"/>
  <c r="AJ24" i="2661"/>
  <c r="AL24" i="2661" s="1"/>
  <c r="AF24" i="2661"/>
  <c r="AK24" i="2661"/>
  <c r="AI24" i="2661"/>
  <c r="AJ20" i="2661"/>
  <c r="AL20" i="2661" s="1"/>
  <c r="AF20" i="2661"/>
  <c r="AK20" i="2661"/>
  <c r="AI20" i="2661"/>
  <c r="AJ16" i="2661"/>
  <c r="AL16" i="2661" s="1"/>
  <c r="AF16" i="2661"/>
  <c r="AK16" i="2661"/>
  <c r="AI16" i="2661"/>
  <c r="AJ12" i="2661"/>
  <c r="AL12" i="2661" s="1"/>
  <c r="AF12" i="2661"/>
  <c r="AK12" i="2661"/>
  <c r="AI12" i="2661"/>
  <c r="AJ8" i="2661"/>
  <c r="AL8" i="2661" s="1"/>
  <c r="AF8" i="2661"/>
  <c r="AK8" i="2661"/>
  <c r="AI8" i="2661"/>
  <c r="AK963" i="2661"/>
  <c r="AI963" i="2661"/>
  <c r="AJ963" i="2661"/>
  <c r="AL963" i="2661" s="1"/>
  <c r="AF963" i="2661"/>
  <c r="AK959" i="2661"/>
  <c r="AI959" i="2661"/>
  <c r="AJ959" i="2661"/>
  <c r="AL959" i="2661" s="1"/>
  <c r="AF959" i="2661"/>
  <c r="AK955" i="2661"/>
  <c r="AI955" i="2661"/>
  <c r="AJ955" i="2661"/>
  <c r="AL955" i="2661" s="1"/>
  <c r="AF955" i="2661"/>
  <c r="AK951" i="2661"/>
  <c r="AI951" i="2661"/>
  <c r="AJ951" i="2661"/>
  <c r="AL951" i="2661" s="1"/>
  <c r="AF951" i="2661"/>
  <c r="AK947" i="2661"/>
  <c r="AI947" i="2661"/>
  <c r="AJ947" i="2661"/>
  <c r="AL947" i="2661" s="1"/>
  <c r="AF947" i="2661"/>
  <c r="AK943" i="2661"/>
  <c r="AI943" i="2661"/>
  <c r="AJ943" i="2661"/>
  <c r="AL943" i="2661" s="1"/>
  <c r="AF943" i="2661"/>
  <c r="AK939" i="2661"/>
  <c r="AI939" i="2661"/>
  <c r="AJ939" i="2661"/>
  <c r="AL939" i="2661" s="1"/>
  <c r="AF939" i="2661"/>
  <c r="AK935" i="2661"/>
  <c r="AI935" i="2661"/>
  <c r="AJ935" i="2661"/>
  <c r="AL935" i="2661" s="1"/>
  <c r="AF935" i="2661"/>
  <c r="AK931" i="2661"/>
  <c r="AI931" i="2661"/>
  <c r="AJ931" i="2661"/>
  <c r="AL931" i="2661" s="1"/>
  <c r="AF931" i="2661"/>
  <c r="AK927" i="2661"/>
  <c r="AI927" i="2661"/>
  <c r="AJ927" i="2661"/>
  <c r="AL927" i="2661" s="1"/>
  <c r="AF927" i="2661"/>
  <c r="AK923" i="2661"/>
  <c r="AI923" i="2661"/>
  <c r="AJ923" i="2661"/>
  <c r="AL923" i="2661" s="1"/>
  <c r="AF923" i="2661"/>
  <c r="AK919" i="2661"/>
  <c r="AI919" i="2661"/>
  <c r="AJ919" i="2661"/>
  <c r="AL919" i="2661" s="1"/>
  <c r="AF919" i="2661"/>
  <c r="AK915" i="2661"/>
  <c r="AI915" i="2661"/>
  <c r="AJ915" i="2661"/>
  <c r="AL915" i="2661" s="1"/>
  <c r="AF915" i="2661"/>
  <c r="AK911" i="2661"/>
  <c r="AI911" i="2661"/>
  <c r="AJ911" i="2661"/>
  <c r="AL911" i="2661" s="1"/>
  <c r="AF911" i="2661"/>
  <c r="AK907" i="2661"/>
  <c r="AI907" i="2661"/>
  <c r="AJ907" i="2661"/>
  <c r="AL907" i="2661" s="1"/>
  <c r="AF907" i="2661"/>
  <c r="AK903" i="2661"/>
  <c r="AI903" i="2661"/>
  <c r="AJ903" i="2661"/>
  <c r="AL903" i="2661" s="1"/>
  <c r="AF903" i="2661"/>
  <c r="AK899" i="2661"/>
  <c r="AI899" i="2661"/>
  <c r="AJ899" i="2661"/>
  <c r="AL899" i="2661" s="1"/>
  <c r="AF899" i="2661"/>
  <c r="AK895" i="2661"/>
  <c r="AI895" i="2661"/>
  <c r="AJ895" i="2661"/>
  <c r="AL895" i="2661" s="1"/>
  <c r="AF895" i="2661"/>
  <c r="AK891" i="2661"/>
  <c r="AI891" i="2661"/>
  <c r="AJ891" i="2661"/>
  <c r="AL891" i="2661" s="1"/>
  <c r="AF891" i="2661"/>
  <c r="AK887" i="2661"/>
  <c r="AI887" i="2661"/>
  <c r="AJ887" i="2661"/>
  <c r="AL887" i="2661" s="1"/>
  <c r="AF887" i="2661"/>
  <c r="AK883" i="2661"/>
  <c r="AI883" i="2661"/>
  <c r="AJ883" i="2661"/>
  <c r="AL883" i="2661" s="1"/>
  <c r="AF883" i="2661"/>
  <c r="AK879" i="2661"/>
  <c r="AI879" i="2661"/>
  <c r="AJ879" i="2661"/>
  <c r="AL879" i="2661" s="1"/>
  <c r="AF879" i="2661"/>
  <c r="AK875" i="2661"/>
  <c r="AI875" i="2661"/>
  <c r="AJ875" i="2661"/>
  <c r="AL875" i="2661" s="1"/>
  <c r="AF875" i="2661"/>
  <c r="AK871" i="2661"/>
  <c r="AI871" i="2661"/>
  <c r="AJ871" i="2661"/>
  <c r="AL871" i="2661" s="1"/>
  <c r="AF871" i="2661"/>
  <c r="AK867" i="2661"/>
  <c r="AI867" i="2661"/>
  <c r="AJ867" i="2661"/>
  <c r="AL867" i="2661" s="1"/>
  <c r="AF867" i="2661"/>
  <c r="AK863" i="2661"/>
  <c r="AI863" i="2661"/>
  <c r="AJ863" i="2661"/>
  <c r="AL863" i="2661" s="1"/>
  <c r="AF863" i="2661"/>
  <c r="AK859" i="2661"/>
  <c r="AI859" i="2661"/>
  <c r="AJ859" i="2661"/>
  <c r="AL859" i="2661" s="1"/>
  <c r="AF859" i="2661"/>
  <c r="AK855" i="2661"/>
  <c r="AI855" i="2661"/>
  <c r="AJ855" i="2661"/>
  <c r="AL855" i="2661" s="1"/>
  <c r="AF855" i="2661"/>
  <c r="AK851" i="2661"/>
  <c r="AI851" i="2661"/>
  <c r="AJ851" i="2661"/>
  <c r="AL851" i="2661" s="1"/>
  <c r="AF851" i="2661"/>
  <c r="AK847" i="2661"/>
  <c r="AI847" i="2661"/>
  <c r="AJ847" i="2661"/>
  <c r="AL847" i="2661" s="1"/>
  <c r="AF847" i="2661"/>
  <c r="AK843" i="2661"/>
  <c r="AI843" i="2661"/>
  <c r="AJ843" i="2661"/>
  <c r="AL843" i="2661" s="1"/>
  <c r="AF843" i="2661"/>
  <c r="AK839" i="2661"/>
  <c r="AI839" i="2661"/>
  <c r="AJ839" i="2661"/>
  <c r="AL839" i="2661" s="1"/>
  <c r="AF839" i="2661"/>
  <c r="AK835" i="2661"/>
  <c r="AI835" i="2661"/>
  <c r="AJ835" i="2661"/>
  <c r="AL835" i="2661" s="1"/>
  <c r="AF835" i="2661"/>
  <c r="AK831" i="2661"/>
  <c r="AI831" i="2661"/>
  <c r="AJ831" i="2661"/>
  <c r="AL831" i="2661" s="1"/>
  <c r="AF831" i="2661"/>
  <c r="AK827" i="2661"/>
  <c r="AI827" i="2661"/>
  <c r="AJ827" i="2661"/>
  <c r="AL827" i="2661" s="1"/>
  <c r="AF827" i="2661"/>
  <c r="AK823" i="2661"/>
  <c r="AI823" i="2661"/>
  <c r="AJ823" i="2661"/>
  <c r="AL823" i="2661" s="1"/>
  <c r="AF823" i="2661"/>
  <c r="AK819" i="2661"/>
  <c r="AI819" i="2661"/>
  <c r="AJ819" i="2661"/>
  <c r="AL819" i="2661" s="1"/>
  <c r="AF819" i="2661"/>
  <c r="AK815" i="2661"/>
  <c r="AI815" i="2661"/>
  <c r="AJ815" i="2661"/>
  <c r="AL815" i="2661" s="1"/>
  <c r="AF815" i="2661"/>
  <c r="AK811" i="2661"/>
  <c r="AI811" i="2661"/>
  <c r="AJ811" i="2661"/>
  <c r="AL811" i="2661" s="1"/>
  <c r="AF811" i="2661"/>
  <c r="AK807" i="2661"/>
  <c r="AI807" i="2661"/>
  <c r="AJ807" i="2661"/>
  <c r="AL807" i="2661" s="1"/>
  <c r="AF807" i="2661"/>
  <c r="AK803" i="2661"/>
  <c r="AI803" i="2661"/>
  <c r="AJ803" i="2661"/>
  <c r="AL803" i="2661" s="1"/>
  <c r="AF803" i="2661"/>
  <c r="AK799" i="2661"/>
  <c r="AI799" i="2661"/>
  <c r="AJ799" i="2661"/>
  <c r="AL799" i="2661" s="1"/>
  <c r="AF799" i="2661"/>
  <c r="AK795" i="2661"/>
  <c r="AI795" i="2661"/>
  <c r="AJ795" i="2661"/>
  <c r="AL795" i="2661" s="1"/>
  <c r="AF795" i="2661"/>
  <c r="AK791" i="2661"/>
  <c r="AI791" i="2661"/>
  <c r="AJ791" i="2661"/>
  <c r="AL791" i="2661" s="1"/>
  <c r="AF791" i="2661"/>
  <c r="AK787" i="2661"/>
  <c r="AI787" i="2661"/>
  <c r="AJ787" i="2661"/>
  <c r="AL787" i="2661" s="1"/>
  <c r="AF787" i="2661"/>
  <c r="AK783" i="2661"/>
  <c r="AI783" i="2661"/>
  <c r="AJ783" i="2661"/>
  <c r="AL783" i="2661" s="1"/>
  <c r="AF783" i="2661"/>
  <c r="AK779" i="2661"/>
  <c r="AI779" i="2661"/>
  <c r="AJ779" i="2661"/>
  <c r="AL779" i="2661" s="1"/>
  <c r="AF779" i="2661"/>
  <c r="AK775" i="2661"/>
  <c r="AI775" i="2661"/>
  <c r="AJ775" i="2661"/>
  <c r="AL775" i="2661" s="1"/>
  <c r="AF775" i="2661"/>
  <c r="AK771" i="2661"/>
  <c r="AI771" i="2661"/>
  <c r="AJ771" i="2661"/>
  <c r="AL771" i="2661" s="1"/>
  <c r="AF771" i="2661"/>
  <c r="AK767" i="2661"/>
  <c r="AI767" i="2661"/>
  <c r="AJ767" i="2661"/>
  <c r="AL767" i="2661" s="1"/>
  <c r="AF767" i="2661"/>
  <c r="AK763" i="2661"/>
  <c r="AI763" i="2661"/>
  <c r="AJ763" i="2661"/>
  <c r="AL763" i="2661" s="1"/>
  <c r="AF763" i="2661"/>
  <c r="AK759" i="2661"/>
  <c r="AI759" i="2661"/>
  <c r="AJ759" i="2661"/>
  <c r="AL759" i="2661" s="1"/>
  <c r="AF759" i="2661"/>
  <c r="AK755" i="2661"/>
  <c r="AI755" i="2661"/>
  <c r="AJ755" i="2661"/>
  <c r="AL755" i="2661" s="1"/>
  <c r="AF755" i="2661"/>
  <c r="AK751" i="2661"/>
  <c r="AI751" i="2661"/>
  <c r="AJ751" i="2661"/>
  <c r="AL751" i="2661" s="1"/>
  <c r="AF751" i="2661"/>
  <c r="AK747" i="2661"/>
  <c r="AI747" i="2661"/>
  <c r="AJ747" i="2661"/>
  <c r="AL747" i="2661" s="1"/>
  <c r="AF747" i="2661"/>
  <c r="AK743" i="2661"/>
  <c r="AI743" i="2661"/>
  <c r="AJ743" i="2661"/>
  <c r="AL743" i="2661" s="1"/>
  <c r="AF743" i="2661"/>
  <c r="AK739" i="2661"/>
  <c r="AI739" i="2661"/>
  <c r="AJ739" i="2661"/>
  <c r="AL739" i="2661" s="1"/>
  <c r="AF739" i="2661"/>
  <c r="AK735" i="2661"/>
  <c r="AI735" i="2661"/>
  <c r="AJ735" i="2661"/>
  <c r="AL735" i="2661" s="1"/>
  <c r="AF735" i="2661"/>
  <c r="AK731" i="2661"/>
  <c r="AI731" i="2661"/>
  <c r="AJ731" i="2661"/>
  <c r="AL731" i="2661" s="1"/>
  <c r="AF731" i="2661"/>
  <c r="AK727" i="2661"/>
  <c r="AI727" i="2661"/>
  <c r="AJ727" i="2661"/>
  <c r="AL727" i="2661" s="1"/>
  <c r="AF727" i="2661"/>
  <c r="AK723" i="2661"/>
  <c r="AI723" i="2661"/>
  <c r="AJ723" i="2661"/>
  <c r="AL723" i="2661" s="1"/>
  <c r="AF723" i="2661"/>
  <c r="AK719" i="2661"/>
  <c r="AI719" i="2661"/>
  <c r="AJ719" i="2661"/>
  <c r="AL719" i="2661" s="1"/>
  <c r="AF719" i="2661"/>
  <c r="AK715" i="2661"/>
  <c r="AI715" i="2661"/>
  <c r="AJ715" i="2661"/>
  <c r="AL715" i="2661" s="1"/>
  <c r="AF715" i="2661"/>
  <c r="AK711" i="2661"/>
  <c r="AI711" i="2661"/>
  <c r="AJ711" i="2661"/>
  <c r="AL711" i="2661" s="1"/>
  <c r="AF711" i="2661"/>
  <c r="AK707" i="2661"/>
  <c r="AI707" i="2661"/>
  <c r="AJ707" i="2661"/>
  <c r="AL707" i="2661" s="1"/>
  <c r="AF707" i="2661"/>
  <c r="AK703" i="2661"/>
  <c r="AI703" i="2661"/>
  <c r="AJ703" i="2661"/>
  <c r="AL703" i="2661" s="1"/>
  <c r="AF703" i="2661"/>
  <c r="AK699" i="2661"/>
  <c r="AI699" i="2661"/>
  <c r="AJ699" i="2661"/>
  <c r="AL699" i="2661" s="1"/>
  <c r="AF699" i="2661"/>
  <c r="AK695" i="2661"/>
  <c r="AI695" i="2661"/>
  <c r="AJ695" i="2661"/>
  <c r="AL695" i="2661" s="1"/>
  <c r="AF695" i="2661"/>
  <c r="AK691" i="2661"/>
  <c r="AI691" i="2661"/>
  <c r="AJ691" i="2661"/>
  <c r="AL691" i="2661" s="1"/>
  <c r="AF691" i="2661"/>
  <c r="AK687" i="2661"/>
  <c r="AI687" i="2661"/>
  <c r="AJ687" i="2661"/>
  <c r="AL687" i="2661" s="1"/>
  <c r="AF687" i="2661"/>
  <c r="AK683" i="2661"/>
  <c r="AI683" i="2661"/>
  <c r="AJ683" i="2661"/>
  <c r="AL683" i="2661" s="1"/>
  <c r="AF683" i="2661"/>
  <c r="AK679" i="2661"/>
  <c r="AI679" i="2661"/>
  <c r="AJ679" i="2661"/>
  <c r="AL679" i="2661" s="1"/>
  <c r="AF679" i="2661"/>
  <c r="AK675" i="2661"/>
  <c r="AI675" i="2661"/>
  <c r="AJ675" i="2661"/>
  <c r="AL675" i="2661" s="1"/>
  <c r="AF675" i="2661"/>
  <c r="AK671" i="2661"/>
  <c r="AI671" i="2661"/>
  <c r="AJ671" i="2661"/>
  <c r="AL671" i="2661" s="1"/>
  <c r="AF671" i="2661"/>
  <c r="AK667" i="2661"/>
  <c r="AI667" i="2661"/>
  <c r="AJ667" i="2661"/>
  <c r="AL667" i="2661" s="1"/>
  <c r="AF667" i="2661"/>
  <c r="AK663" i="2661"/>
  <c r="AI663" i="2661"/>
  <c r="AJ663" i="2661"/>
  <c r="AL663" i="2661" s="1"/>
  <c r="AF663" i="2661"/>
  <c r="AK659" i="2661"/>
  <c r="AI659" i="2661"/>
  <c r="AJ659" i="2661"/>
  <c r="AL659" i="2661" s="1"/>
  <c r="AF659" i="2661"/>
  <c r="AK655" i="2661"/>
  <c r="AI655" i="2661"/>
  <c r="AJ655" i="2661"/>
  <c r="AL655" i="2661" s="1"/>
  <c r="AF655" i="2661"/>
  <c r="AK651" i="2661"/>
  <c r="AI651" i="2661"/>
  <c r="AJ651" i="2661"/>
  <c r="AL651" i="2661" s="1"/>
  <c r="AF651" i="2661"/>
  <c r="AK647" i="2661"/>
  <c r="AI647" i="2661"/>
  <c r="AJ647" i="2661"/>
  <c r="AL647" i="2661" s="1"/>
  <c r="AF647" i="2661"/>
  <c r="AK643" i="2661"/>
  <c r="AI643" i="2661"/>
  <c r="AJ643" i="2661"/>
  <c r="AL643" i="2661" s="1"/>
  <c r="AF643" i="2661"/>
  <c r="AK639" i="2661"/>
  <c r="AI639" i="2661"/>
  <c r="AJ639" i="2661"/>
  <c r="AL639" i="2661" s="1"/>
  <c r="AF639" i="2661"/>
  <c r="AK635" i="2661"/>
  <c r="AI635" i="2661"/>
  <c r="AJ635" i="2661"/>
  <c r="AL635" i="2661" s="1"/>
  <c r="AF635" i="2661"/>
  <c r="AK631" i="2661"/>
  <c r="AI631" i="2661"/>
  <c r="AJ631" i="2661"/>
  <c r="AL631" i="2661" s="1"/>
  <c r="AF631" i="2661"/>
  <c r="AK627" i="2661"/>
  <c r="AI627" i="2661"/>
  <c r="AJ627" i="2661"/>
  <c r="AL627" i="2661" s="1"/>
  <c r="AF627" i="2661"/>
  <c r="AK623" i="2661"/>
  <c r="AI623" i="2661"/>
  <c r="AJ623" i="2661"/>
  <c r="AL623" i="2661" s="1"/>
  <c r="AF623" i="2661"/>
  <c r="AK619" i="2661"/>
  <c r="AI619" i="2661"/>
  <c r="AJ619" i="2661"/>
  <c r="AL619" i="2661" s="1"/>
  <c r="AF619" i="2661"/>
  <c r="AK615" i="2661"/>
  <c r="AI615" i="2661"/>
  <c r="AJ615" i="2661"/>
  <c r="AL615" i="2661" s="1"/>
  <c r="AF615" i="2661"/>
  <c r="AK611" i="2661"/>
  <c r="AI611" i="2661"/>
  <c r="AJ611" i="2661"/>
  <c r="AL611" i="2661" s="1"/>
  <c r="AF611" i="2661"/>
  <c r="AK607" i="2661"/>
  <c r="AI607" i="2661"/>
  <c r="AJ607" i="2661"/>
  <c r="AL607" i="2661" s="1"/>
  <c r="AF607" i="2661"/>
  <c r="AK603" i="2661"/>
  <c r="AI603" i="2661"/>
  <c r="AJ603" i="2661"/>
  <c r="AL603" i="2661" s="1"/>
  <c r="AF603" i="2661"/>
  <c r="AK599" i="2661"/>
  <c r="AI599" i="2661"/>
  <c r="AJ599" i="2661"/>
  <c r="AL599" i="2661" s="1"/>
  <c r="AF599" i="2661"/>
  <c r="AK595" i="2661"/>
  <c r="AI595" i="2661"/>
  <c r="AJ595" i="2661"/>
  <c r="AL595" i="2661" s="1"/>
  <c r="AF595" i="2661"/>
  <c r="AK591" i="2661"/>
  <c r="AI591" i="2661"/>
  <c r="AJ591" i="2661"/>
  <c r="AL591" i="2661" s="1"/>
  <c r="AF591" i="2661"/>
  <c r="AK587" i="2661"/>
  <c r="AI587" i="2661"/>
  <c r="AJ587" i="2661"/>
  <c r="AL587" i="2661" s="1"/>
  <c r="AF587" i="2661"/>
  <c r="AK583" i="2661"/>
  <c r="AI583" i="2661"/>
  <c r="AJ583" i="2661"/>
  <c r="AL583" i="2661" s="1"/>
  <c r="AF583" i="2661"/>
  <c r="AK579" i="2661"/>
  <c r="AI579" i="2661"/>
  <c r="AJ579" i="2661"/>
  <c r="AL579" i="2661" s="1"/>
  <c r="AF579" i="2661"/>
  <c r="AK575" i="2661"/>
  <c r="AI575" i="2661"/>
  <c r="AJ575" i="2661"/>
  <c r="AL575" i="2661" s="1"/>
  <c r="AF575" i="2661"/>
  <c r="AK571" i="2661"/>
  <c r="AI571" i="2661"/>
  <c r="AJ571" i="2661"/>
  <c r="AL571" i="2661" s="1"/>
  <c r="AF571" i="2661"/>
  <c r="AK567" i="2661"/>
  <c r="AI567" i="2661"/>
  <c r="AJ567" i="2661"/>
  <c r="AL567" i="2661" s="1"/>
  <c r="AF567" i="2661"/>
  <c r="AK563" i="2661"/>
  <c r="AI563" i="2661"/>
  <c r="AJ563" i="2661"/>
  <c r="AL563" i="2661" s="1"/>
  <c r="AF563" i="2661"/>
  <c r="AK559" i="2661"/>
  <c r="AI559" i="2661"/>
  <c r="AJ559" i="2661"/>
  <c r="AL559" i="2661" s="1"/>
  <c r="AF559" i="2661"/>
  <c r="AK555" i="2661"/>
  <c r="AI555" i="2661"/>
  <c r="AJ555" i="2661"/>
  <c r="AL555" i="2661" s="1"/>
  <c r="AF555" i="2661"/>
  <c r="AK551" i="2661"/>
  <c r="AI551" i="2661"/>
  <c r="AJ551" i="2661"/>
  <c r="AL551" i="2661" s="1"/>
  <c r="AF551" i="2661"/>
  <c r="AK547" i="2661"/>
  <c r="AI547" i="2661"/>
  <c r="AJ547" i="2661"/>
  <c r="AL547" i="2661" s="1"/>
  <c r="AF547" i="2661"/>
  <c r="AK543" i="2661"/>
  <c r="AI543" i="2661"/>
  <c r="AJ543" i="2661"/>
  <c r="AL543" i="2661" s="1"/>
  <c r="AF543" i="2661"/>
  <c r="AK539" i="2661"/>
  <c r="AI539" i="2661"/>
  <c r="AJ539" i="2661"/>
  <c r="AL539" i="2661" s="1"/>
  <c r="AF539" i="2661"/>
  <c r="AK535" i="2661"/>
  <c r="AI535" i="2661"/>
  <c r="AJ535" i="2661"/>
  <c r="AL535" i="2661" s="1"/>
  <c r="AF535" i="2661"/>
  <c r="AK531" i="2661"/>
  <c r="AI531" i="2661"/>
  <c r="AJ531" i="2661"/>
  <c r="AL531" i="2661" s="1"/>
  <c r="AF531" i="2661"/>
  <c r="AK527" i="2661"/>
  <c r="AI527" i="2661"/>
  <c r="AJ527" i="2661"/>
  <c r="AL527" i="2661" s="1"/>
  <c r="AF527" i="2661"/>
  <c r="AK523" i="2661"/>
  <c r="AI523" i="2661"/>
  <c r="AJ523" i="2661"/>
  <c r="AL523" i="2661" s="1"/>
  <c r="AF523" i="2661"/>
  <c r="AK519" i="2661"/>
  <c r="AI519" i="2661"/>
  <c r="AJ519" i="2661"/>
  <c r="AL519" i="2661" s="1"/>
  <c r="AF519" i="2661"/>
  <c r="AK515" i="2661"/>
  <c r="AI515" i="2661"/>
  <c r="AJ515" i="2661"/>
  <c r="AL515" i="2661" s="1"/>
  <c r="AF515" i="2661"/>
  <c r="AK511" i="2661"/>
  <c r="AI511" i="2661"/>
  <c r="AJ511" i="2661"/>
  <c r="AL511" i="2661" s="1"/>
  <c r="AF511" i="2661"/>
  <c r="AK507" i="2661"/>
  <c r="AI507" i="2661"/>
  <c r="AJ507" i="2661"/>
  <c r="AL507" i="2661" s="1"/>
  <c r="AF507" i="2661"/>
  <c r="AK503" i="2661"/>
  <c r="AI503" i="2661"/>
  <c r="AJ503" i="2661"/>
  <c r="AL503" i="2661" s="1"/>
  <c r="AF503" i="2661"/>
  <c r="AK499" i="2661"/>
  <c r="AI499" i="2661"/>
  <c r="AJ499" i="2661"/>
  <c r="AL499" i="2661" s="1"/>
  <c r="AF499" i="2661"/>
  <c r="AK495" i="2661"/>
  <c r="AI495" i="2661"/>
  <c r="AJ495" i="2661"/>
  <c r="AL495" i="2661" s="1"/>
  <c r="AF495" i="2661"/>
  <c r="AK491" i="2661"/>
  <c r="AI491" i="2661"/>
  <c r="AJ491" i="2661"/>
  <c r="AL491" i="2661" s="1"/>
  <c r="AF491" i="2661"/>
  <c r="AK487" i="2661"/>
  <c r="AI487" i="2661"/>
  <c r="AJ487" i="2661"/>
  <c r="AL487" i="2661" s="1"/>
  <c r="AF487" i="2661"/>
  <c r="AK483" i="2661"/>
  <c r="AI483" i="2661"/>
  <c r="AJ483" i="2661"/>
  <c r="AL483" i="2661" s="1"/>
  <c r="AF483" i="2661"/>
  <c r="AK479" i="2661"/>
  <c r="AI479" i="2661"/>
  <c r="AJ479" i="2661"/>
  <c r="AL479" i="2661" s="1"/>
  <c r="AF479" i="2661"/>
  <c r="AK475" i="2661"/>
  <c r="AI475" i="2661"/>
  <c r="AJ475" i="2661"/>
  <c r="AL475" i="2661" s="1"/>
  <c r="AF475" i="2661"/>
  <c r="AK471" i="2661"/>
  <c r="AI471" i="2661"/>
  <c r="AJ471" i="2661"/>
  <c r="AL471" i="2661" s="1"/>
  <c r="AF471" i="2661"/>
  <c r="AK467" i="2661"/>
  <c r="AI467" i="2661"/>
  <c r="AJ467" i="2661"/>
  <c r="AL467" i="2661" s="1"/>
  <c r="AF467" i="2661"/>
  <c r="AK463" i="2661"/>
  <c r="AI463" i="2661"/>
  <c r="AJ463" i="2661"/>
  <c r="AL463" i="2661" s="1"/>
  <c r="AF463" i="2661"/>
  <c r="AK459" i="2661"/>
  <c r="AI459" i="2661"/>
  <c r="AJ459" i="2661"/>
  <c r="AL459" i="2661" s="1"/>
  <c r="AF459" i="2661"/>
  <c r="AK455" i="2661"/>
  <c r="AI455" i="2661"/>
  <c r="AJ455" i="2661"/>
  <c r="AL455" i="2661" s="1"/>
  <c r="AF455" i="2661"/>
  <c r="AK451" i="2661"/>
  <c r="AI451" i="2661"/>
  <c r="AJ451" i="2661"/>
  <c r="AL451" i="2661" s="1"/>
  <c r="AF451" i="2661"/>
  <c r="AK447" i="2661"/>
  <c r="AI447" i="2661"/>
  <c r="AJ447" i="2661"/>
  <c r="AL447" i="2661" s="1"/>
  <c r="AF447" i="2661"/>
  <c r="AK443" i="2661"/>
  <c r="AI443" i="2661"/>
  <c r="AJ443" i="2661"/>
  <c r="AL443" i="2661" s="1"/>
  <c r="AF443" i="2661"/>
  <c r="AK439" i="2661"/>
  <c r="AI439" i="2661"/>
  <c r="AJ439" i="2661"/>
  <c r="AL439" i="2661" s="1"/>
  <c r="AF439" i="2661"/>
  <c r="AK435" i="2661"/>
  <c r="AI435" i="2661"/>
  <c r="AJ435" i="2661"/>
  <c r="AL435" i="2661" s="1"/>
  <c r="AF435" i="2661"/>
  <c r="AK431" i="2661"/>
  <c r="AI431" i="2661"/>
  <c r="AJ431" i="2661"/>
  <c r="AL431" i="2661" s="1"/>
  <c r="AF431" i="2661"/>
  <c r="AK427" i="2661"/>
  <c r="AI427" i="2661"/>
  <c r="AJ427" i="2661"/>
  <c r="AL427" i="2661" s="1"/>
  <c r="AF427" i="2661"/>
  <c r="AK423" i="2661"/>
  <c r="AI423" i="2661"/>
  <c r="AJ423" i="2661"/>
  <c r="AL423" i="2661" s="1"/>
  <c r="AF423" i="2661"/>
  <c r="AK419" i="2661"/>
  <c r="AI419" i="2661"/>
  <c r="AJ419" i="2661"/>
  <c r="AL419" i="2661" s="1"/>
  <c r="AF419" i="2661"/>
  <c r="AK415" i="2661"/>
  <c r="AI415" i="2661"/>
  <c r="AJ415" i="2661"/>
  <c r="AL415" i="2661" s="1"/>
  <c r="AF415" i="2661"/>
  <c r="AK411" i="2661"/>
  <c r="AI411" i="2661"/>
  <c r="AJ411" i="2661"/>
  <c r="AL411" i="2661" s="1"/>
  <c r="AF411" i="2661"/>
  <c r="AK407" i="2661"/>
  <c r="AI407" i="2661"/>
  <c r="AJ407" i="2661"/>
  <c r="AL407" i="2661" s="1"/>
  <c r="AF407" i="2661"/>
  <c r="AK403" i="2661"/>
  <c r="AI403" i="2661"/>
  <c r="AJ403" i="2661"/>
  <c r="AL403" i="2661" s="1"/>
  <c r="AF403" i="2661"/>
  <c r="AK399" i="2661"/>
  <c r="AI399" i="2661"/>
  <c r="AJ399" i="2661"/>
  <c r="AL399" i="2661" s="1"/>
  <c r="AF399" i="2661"/>
  <c r="AK395" i="2661"/>
  <c r="AI395" i="2661"/>
  <c r="AJ395" i="2661"/>
  <c r="AL395" i="2661" s="1"/>
  <c r="AF395" i="2661"/>
  <c r="AK391" i="2661"/>
  <c r="AI391" i="2661"/>
  <c r="AJ391" i="2661"/>
  <c r="AL391" i="2661" s="1"/>
  <c r="AF391" i="2661"/>
  <c r="AK387" i="2661"/>
  <c r="AI387" i="2661"/>
  <c r="AJ387" i="2661"/>
  <c r="AL387" i="2661" s="1"/>
  <c r="AF387" i="2661"/>
  <c r="AK383" i="2661"/>
  <c r="AI383" i="2661"/>
  <c r="AJ383" i="2661"/>
  <c r="AL383" i="2661" s="1"/>
  <c r="AF383" i="2661"/>
  <c r="AK379" i="2661"/>
  <c r="AI379" i="2661"/>
  <c r="AJ379" i="2661"/>
  <c r="AL379" i="2661" s="1"/>
  <c r="AF379" i="2661"/>
  <c r="AK375" i="2661"/>
  <c r="AI375" i="2661"/>
  <c r="AJ375" i="2661"/>
  <c r="AL375" i="2661" s="1"/>
  <c r="AF375" i="2661"/>
  <c r="AK371" i="2661"/>
  <c r="AI371" i="2661"/>
  <c r="AJ371" i="2661"/>
  <c r="AL371" i="2661" s="1"/>
  <c r="AF371" i="2661"/>
  <c r="AK367" i="2661"/>
  <c r="AI367" i="2661"/>
  <c r="AJ367" i="2661"/>
  <c r="AL367" i="2661" s="1"/>
  <c r="AF367" i="2661"/>
  <c r="AK363" i="2661"/>
  <c r="AI363" i="2661"/>
  <c r="AJ363" i="2661"/>
  <c r="AL363" i="2661" s="1"/>
  <c r="AF363" i="2661"/>
  <c r="AK359" i="2661"/>
  <c r="AI359" i="2661"/>
  <c r="AJ359" i="2661"/>
  <c r="AL359" i="2661" s="1"/>
  <c r="AF359" i="2661"/>
  <c r="AK355" i="2661"/>
  <c r="AI355" i="2661"/>
  <c r="AJ355" i="2661"/>
  <c r="AL355" i="2661" s="1"/>
  <c r="AF355" i="2661"/>
  <c r="AK351" i="2661"/>
  <c r="AI351" i="2661"/>
  <c r="AJ351" i="2661"/>
  <c r="AL351" i="2661" s="1"/>
  <c r="AF351" i="2661"/>
  <c r="AK347" i="2661"/>
  <c r="AI347" i="2661"/>
  <c r="AJ347" i="2661"/>
  <c r="AL347" i="2661" s="1"/>
  <c r="AF347" i="2661"/>
  <c r="AK343" i="2661"/>
  <c r="AI343" i="2661"/>
  <c r="AJ343" i="2661"/>
  <c r="AL343" i="2661" s="1"/>
  <c r="AF343" i="2661"/>
  <c r="AK339" i="2661"/>
  <c r="AI339" i="2661"/>
  <c r="AJ339" i="2661"/>
  <c r="AL339" i="2661" s="1"/>
  <c r="AF339" i="2661"/>
  <c r="AK335" i="2661"/>
  <c r="AI335" i="2661"/>
  <c r="AJ335" i="2661"/>
  <c r="AL335" i="2661" s="1"/>
  <c r="AF335" i="2661"/>
  <c r="AK331" i="2661"/>
  <c r="AI331" i="2661"/>
  <c r="AJ331" i="2661"/>
  <c r="AL331" i="2661" s="1"/>
  <c r="AF331" i="2661"/>
  <c r="AK327" i="2661"/>
  <c r="AI327" i="2661"/>
  <c r="AJ327" i="2661"/>
  <c r="AL327" i="2661" s="1"/>
  <c r="AF327" i="2661"/>
  <c r="AK323" i="2661"/>
  <c r="AI323" i="2661"/>
  <c r="AJ323" i="2661"/>
  <c r="AL323" i="2661" s="1"/>
  <c r="AF323" i="2661"/>
  <c r="AK319" i="2661"/>
  <c r="AI319" i="2661"/>
  <c r="AJ319" i="2661"/>
  <c r="AL319" i="2661" s="1"/>
  <c r="AF319" i="2661"/>
  <c r="AK315" i="2661"/>
  <c r="AI315" i="2661"/>
  <c r="AJ315" i="2661"/>
  <c r="AL315" i="2661" s="1"/>
  <c r="AF315" i="2661"/>
  <c r="AK311" i="2661"/>
  <c r="AI311" i="2661"/>
  <c r="AJ311" i="2661"/>
  <c r="AL311" i="2661" s="1"/>
  <c r="AF311" i="2661"/>
  <c r="AK307" i="2661"/>
  <c r="AI307" i="2661"/>
  <c r="AJ307" i="2661"/>
  <c r="AL307" i="2661" s="1"/>
  <c r="AF307" i="2661"/>
  <c r="AK303" i="2661"/>
  <c r="AI303" i="2661"/>
  <c r="AJ303" i="2661"/>
  <c r="AL303" i="2661" s="1"/>
  <c r="AF303" i="2661"/>
  <c r="AK299" i="2661"/>
  <c r="AI299" i="2661"/>
  <c r="AJ299" i="2661"/>
  <c r="AL299" i="2661" s="1"/>
  <c r="AF299" i="2661"/>
  <c r="AK295" i="2661"/>
  <c r="AI295" i="2661"/>
  <c r="AJ295" i="2661"/>
  <c r="AL295" i="2661" s="1"/>
  <c r="AF295" i="2661"/>
  <c r="AK291" i="2661"/>
  <c r="AI291" i="2661"/>
  <c r="AJ291" i="2661"/>
  <c r="AL291" i="2661" s="1"/>
  <c r="AF291" i="2661"/>
  <c r="AK287" i="2661"/>
  <c r="AI287" i="2661"/>
  <c r="AJ287" i="2661"/>
  <c r="AL287" i="2661" s="1"/>
  <c r="AF287" i="2661"/>
  <c r="AK283" i="2661"/>
  <c r="AI283" i="2661"/>
  <c r="AJ283" i="2661"/>
  <c r="AL283" i="2661" s="1"/>
  <c r="AF283" i="2661"/>
  <c r="AK279" i="2661"/>
  <c r="AI279" i="2661"/>
  <c r="AJ279" i="2661"/>
  <c r="AL279" i="2661" s="1"/>
  <c r="AF279" i="2661"/>
  <c r="AK275" i="2661"/>
  <c r="AI275" i="2661"/>
  <c r="AJ275" i="2661"/>
  <c r="AL275" i="2661" s="1"/>
  <c r="AF275" i="2661"/>
  <c r="AK271" i="2661"/>
  <c r="AI271" i="2661"/>
  <c r="AJ271" i="2661"/>
  <c r="AL271" i="2661" s="1"/>
  <c r="AF271" i="2661"/>
  <c r="AK267" i="2661"/>
  <c r="AI267" i="2661"/>
  <c r="AJ267" i="2661"/>
  <c r="AL267" i="2661" s="1"/>
  <c r="AF267" i="2661"/>
  <c r="AK263" i="2661"/>
  <c r="AI263" i="2661"/>
  <c r="AJ263" i="2661"/>
  <c r="AL263" i="2661" s="1"/>
  <c r="AF263" i="2661"/>
  <c r="AK259" i="2661"/>
  <c r="AI259" i="2661"/>
  <c r="AJ259" i="2661"/>
  <c r="AL259" i="2661" s="1"/>
  <c r="AF259" i="2661"/>
  <c r="AK255" i="2661"/>
  <c r="AI255" i="2661"/>
  <c r="AJ255" i="2661"/>
  <c r="AL255" i="2661" s="1"/>
  <c r="AF255" i="2661"/>
  <c r="AK251" i="2661"/>
  <c r="AI251" i="2661"/>
  <c r="AJ251" i="2661"/>
  <c r="AL251" i="2661" s="1"/>
  <c r="AF251" i="2661"/>
  <c r="AK247" i="2661"/>
  <c r="AI247" i="2661"/>
  <c r="AJ247" i="2661"/>
  <c r="AL247" i="2661" s="1"/>
  <c r="AF247" i="2661"/>
  <c r="AK243" i="2661"/>
  <c r="AI243" i="2661"/>
  <c r="AJ243" i="2661"/>
  <c r="AL243" i="2661" s="1"/>
  <c r="AF243" i="2661"/>
  <c r="AK239" i="2661"/>
  <c r="AI239" i="2661"/>
  <c r="AJ239" i="2661"/>
  <c r="AL239" i="2661" s="1"/>
  <c r="AF239" i="2661"/>
  <c r="AK235" i="2661"/>
  <c r="AI235" i="2661"/>
  <c r="AJ235" i="2661"/>
  <c r="AL235" i="2661" s="1"/>
  <c r="AF235" i="2661"/>
  <c r="AK231" i="2661"/>
  <c r="AI231" i="2661"/>
  <c r="AJ231" i="2661"/>
  <c r="AL231" i="2661" s="1"/>
  <c r="AF231" i="2661"/>
  <c r="AK227" i="2661"/>
  <c r="AI227" i="2661"/>
  <c r="AJ227" i="2661"/>
  <c r="AL227" i="2661" s="1"/>
  <c r="AF227" i="2661"/>
  <c r="AK223" i="2661"/>
  <c r="AI223" i="2661"/>
  <c r="AJ223" i="2661"/>
  <c r="AL223" i="2661" s="1"/>
  <c r="AF223" i="2661"/>
  <c r="AK219" i="2661"/>
  <c r="AI219" i="2661"/>
  <c r="AJ219" i="2661"/>
  <c r="AL219" i="2661" s="1"/>
  <c r="AF219" i="2661"/>
  <c r="AK215" i="2661"/>
  <c r="AI215" i="2661"/>
  <c r="AJ215" i="2661"/>
  <c r="AL215" i="2661" s="1"/>
  <c r="AF215" i="2661"/>
  <c r="AK211" i="2661"/>
  <c r="AI211" i="2661"/>
  <c r="AJ211" i="2661"/>
  <c r="AL211" i="2661" s="1"/>
  <c r="AF211" i="2661"/>
  <c r="AK207" i="2661"/>
  <c r="AI207" i="2661"/>
  <c r="AJ207" i="2661"/>
  <c r="AL207" i="2661" s="1"/>
  <c r="AF207" i="2661"/>
  <c r="AK203" i="2661"/>
  <c r="AI203" i="2661"/>
  <c r="AJ203" i="2661"/>
  <c r="AL203" i="2661" s="1"/>
  <c r="AF203" i="2661"/>
  <c r="AK199" i="2661"/>
  <c r="AI199" i="2661"/>
  <c r="AJ199" i="2661"/>
  <c r="AL199" i="2661" s="1"/>
  <c r="AF199" i="2661"/>
  <c r="AK195" i="2661"/>
  <c r="AI195" i="2661"/>
  <c r="AJ195" i="2661"/>
  <c r="AL195" i="2661" s="1"/>
  <c r="AF195" i="2661"/>
  <c r="AK191" i="2661"/>
  <c r="AI191" i="2661"/>
  <c r="AJ191" i="2661"/>
  <c r="AL191" i="2661" s="1"/>
  <c r="AF191" i="2661"/>
  <c r="AK187" i="2661"/>
  <c r="AI187" i="2661"/>
  <c r="AJ187" i="2661"/>
  <c r="AL187" i="2661" s="1"/>
  <c r="AF187" i="2661"/>
  <c r="AK183" i="2661"/>
  <c r="AI183" i="2661"/>
  <c r="AJ183" i="2661"/>
  <c r="AL183" i="2661" s="1"/>
  <c r="AF183" i="2661"/>
  <c r="AK179" i="2661"/>
  <c r="AI179" i="2661"/>
  <c r="AJ179" i="2661"/>
  <c r="AL179" i="2661" s="1"/>
  <c r="AF179" i="2661"/>
  <c r="AK175" i="2661"/>
  <c r="AI175" i="2661"/>
  <c r="AJ175" i="2661"/>
  <c r="AL175" i="2661" s="1"/>
  <c r="AF175" i="2661"/>
  <c r="AK171" i="2661"/>
  <c r="AI171" i="2661"/>
  <c r="AJ171" i="2661"/>
  <c r="AL171" i="2661" s="1"/>
  <c r="AF171" i="2661"/>
  <c r="AK167" i="2661"/>
  <c r="AI167" i="2661"/>
  <c r="AJ167" i="2661"/>
  <c r="AL167" i="2661" s="1"/>
  <c r="AF167" i="2661"/>
  <c r="AK163" i="2661"/>
  <c r="AI163" i="2661"/>
  <c r="AJ163" i="2661"/>
  <c r="AL163" i="2661" s="1"/>
  <c r="AF163" i="2661"/>
  <c r="AK159" i="2661"/>
  <c r="AI159" i="2661"/>
  <c r="AJ159" i="2661"/>
  <c r="AL159" i="2661" s="1"/>
  <c r="AF159" i="2661"/>
  <c r="AK155" i="2661"/>
  <c r="AI155" i="2661"/>
  <c r="AJ155" i="2661"/>
  <c r="AL155" i="2661" s="1"/>
  <c r="AF155" i="2661"/>
  <c r="AK151" i="2661"/>
  <c r="AI151" i="2661"/>
  <c r="AJ151" i="2661"/>
  <c r="AL151" i="2661" s="1"/>
  <c r="AF151" i="2661"/>
  <c r="AK147" i="2661"/>
  <c r="AI147" i="2661"/>
  <c r="AJ147" i="2661"/>
  <c r="AL147" i="2661" s="1"/>
  <c r="AF147" i="2661"/>
  <c r="AK143" i="2661"/>
  <c r="AI143" i="2661"/>
  <c r="AJ143" i="2661"/>
  <c r="AL143" i="2661" s="1"/>
  <c r="AF143" i="2661"/>
  <c r="AK139" i="2661"/>
  <c r="AI139" i="2661"/>
  <c r="AJ139" i="2661"/>
  <c r="AL139" i="2661" s="1"/>
  <c r="AF139" i="2661"/>
  <c r="AK135" i="2661"/>
  <c r="AI135" i="2661"/>
  <c r="AJ135" i="2661"/>
  <c r="AL135" i="2661" s="1"/>
  <c r="AF135" i="2661"/>
  <c r="AK131" i="2661"/>
  <c r="AI131" i="2661"/>
  <c r="AJ131" i="2661"/>
  <c r="AL131" i="2661" s="1"/>
  <c r="AF131" i="2661"/>
  <c r="AK127" i="2661"/>
  <c r="AI127" i="2661"/>
  <c r="AJ127" i="2661"/>
  <c r="AL127" i="2661" s="1"/>
  <c r="AF127" i="2661"/>
  <c r="AK123" i="2661"/>
  <c r="AI123" i="2661"/>
  <c r="AJ123" i="2661"/>
  <c r="AL123" i="2661" s="1"/>
  <c r="AF123" i="2661"/>
  <c r="AK119" i="2661"/>
  <c r="AI119" i="2661"/>
  <c r="AJ119" i="2661"/>
  <c r="AL119" i="2661" s="1"/>
  <c r="AF119" i="2661"/>
  <c r="AK115" i="2661"/>
  <c r="AI115" i="2661"/>
  <c r="AJ115" i="2661"/>
  <c r="AL115" i="2661" s="1"/>
  <c r="AF115" i="2661"/>
  <c r="AK111" i="2661"/>
  <c r="AI111" i="2661"/>
  <c r="AJ111" i="2661"/>
  <c r="AL111" i="2661" s="1"/>
  <c r="AF111" i="2661"/>
  <c r="AK107" i="2661"/>
  <c r="AI107" i="2661"/>
  <c r="AJ107" i="2661"/>
  <c r="AL107" i="2661" s="1"/>
  <c r="AF107" i="2661"/>
  <c r="AK103" i="2661"/>
  <c r="AI103" i="2661"/>
  <c r="AJ103" i="2661"/>
  <c r="AL103" i="2661" s="1"/>
  <c r="AF103" i="2661"/>
  <c r="AK99" i="2661"/>
  <c r="AI99" i="2661"/>
  <c r="AJ99" i="2661"/>
  <c r="AL99" i="2661" s="1"/>
  <c r="AF99" i="2661"/>
  <c r="AK95" i="2661"/>
  <c r="AI95" i="2661"/>
  <c r="AJ95" i="2661"/>
  <c r="AL95" i="2661" s="1"/>
  <c r="AF95" i="2661"/>
  <c r="AK91" i="2661"/>
  <c r="AI91" i="2661"/>
  <c r="AJ91" i="2661"/>
  <c r="AL91" i="2661" s="1"/>
  <c r="AF91" i="2661"/>
  <c r="AK87" i="2661"/>
  <c r="AI87" i="2661"/>
  <c r="AJ87" i="2661"/>
  <c r="AL87" i="2661" s="1"/>
  <c r="AF87" i="2661"/>
  <c r="AK83" i="2661"/>
  <c r="AI83" i="2661"/>
  <c r="AJ83" i="2661"/>
  <c r="AL83" i="2661" s="1"/>
  <c r="AF83" i="2661"/>
  <c r="AK79" i="2661"/>
  <c r="AI79" i="2661"/>
  <c r="AJ79" i="2661"/>
  <c r="AL79" i="2661" s="1"/>
  <c r="AF79" i="2661"/>
  <c r="AK75" i="2661"/>
  <c r="AI75" i="2661"/>
  <c r="AJ75" i="2661"/>
  <c r="AL75" i="2661" s="1"/>
  <c r="AF75" i="2661"/>
  <c r="AK71" i="2661"/>
  <c r="AI71" i="2661"/>
  <c r="AJ71" i="2661"/>
  <c r="AL71" i="2661" s="1"/>
  <c r="AF71" i="2661"/>
  <c r="AK67" i="2661"/>
  <c r="AI67" i="2661"/>
  <c r="AJ67" i="2661"/>
  <c r="AL67" i="2661" s="1"/>
  <c r="AF67" i="2661"/>
  <c r="AK63" i="2661"/>
  <c r="AI63" i="2661"/>
  <c r="AJ63" i="2661"/>
  <c r="AL63" i="2661" s="1"/>
  <c r="AF63" i="2661"/>
  <c r="AK59" i="2661"/>
  <c r="AI59" i="2661"/>
  <c r="AJ59" i="2661"/>
  <c r="AL59" i="2661" s="1"/>
  <c r="AF59" i="2661"/>
  <c r="AK55" i="2661"/>
  <c r="AI55" i="2661"/>
  <c r="AJ55" i="2661"/>
  <c r="AL55" i="2661" s="1"/>
  <c r="AF55" i="2661"/>
  <c r="AK51" i="2661"/>
  <c r="AI51" i="2661"/>
  <c r="AJ51" i="2661"/>
  <c r="AL51" i="2661" s="1"/>
  <c r="AF51" i="2661"/>
  <c r="AK47" i="2661"/>
  <c r="AI47" i="2661"/>
  <c r="AJ47" i="2661"/>
  <c r="AL47" i="2661" s="1"/>
  <c r="AF47" i="2661"/>
  <c r="AK43" i="2661"/>
  <c r="AI43" i="2661"/>
  <c r="AJ43" i="2661"/>
  <c r="AL43" i="2661" s="1"/>
  <c r="AF43" i="2661"/>
  <c r="AK39" i="2661"/>
  <c r="AI39" i="2661"/>
  <c r="AJ39" i="2661"/>
  <c r="AL39" i="2661" s="1"/>
  <c r="AF39" i="2661"/>
  <c r="AK35" i="2661"/>
  <c r="AI35" i="2661"/>
  <c r="AJ35" i="2661"/>
  <c r="AL35" i="2661" s="1"/>
  <c r="AF35" i="2661"/>
  <c r="AK31" i="2661"/>
  <c r="AI31" i="2661"/>
  <c r="AJ31" i="2661"/>
  <c r="AL31" i="2661" s="1"/>
  <c r="AF31" i="2661"/>
  <c r="AK27" i="2661"/>
  <c r="AI27" i="2661"/>
  <c r="AJ27" i="2661"/>
  <c r="AL27" i="2661" s="1"/>
  <c r="AF27" i="2661"/>
  <c r="AK23" i="2661"/>
  <c r="AI23" i="2661"/>
  <c r="AJ23" i="2661"/>
  <c r="AL23" i="2661" s="1"/>
  <c r="AF23" i="2661"/>
  <c r="AK19" i="2661"/>
  <c r="AI19" i="2661"/>
  <c r="AJ19" i="2661"/>
  <c r="AL19" i="2661" s="1"/>
  <c r="AF19" i="2661"/>
  <c r="AK15" i="2661"/>
  <c r="AI15" i="2661"/>
  <c r="AJ15" i="2661"/>
  <c r="AL15" i="2661" s="1"/>
  <c r="AF15" i="2661"/>
  <c r="AK11" i="2661"/>
  <c r="AI11" i="2661"/>
  <c r="AJ11" i="2661"/>
  <c r="AL11" i="2661" s="1"/>
  <c r="AF11" i="2661"/>
  <c r="AK7" i="2661"/>
  <c r="AI7" i="2661"/>
  <c r="AJ7" i="2661"/>
  <c r="AL7" i="2661" s="1"/>
  <c r="AF7" i="2661"/>
  <c r="AK6" i="2661"/>
  <c r="AJ6" i="2661"/>
  <c r="AL6" i="2661" s="1"/>
  <c r="AF6" i="2661"/>
  <c r="AI6" i="2661"/>
  <c r="AI962" i="2661"/>
  <c r="AJ962" i="2661"/>
  <c r="AL962" i="2661" s="1"/>
  <c r="AF962" i="2661"/>
  <c r="AK962" i="2661"/>
  <c r="AI958" i="2661"/>
  <c r="AJ958" i="2661"/>
  <c r="AL958" i="2661" s="1"/>
  <c r="AF958" i="2661"/>
  <c r="AK958" i="2661"/>
  <c r="AI954" i="2661"/>
  <c r="AJ954" i="2661"/>
  <c r="AL954" i="2661" s="1"/>
  <c r="AF954" i="2661"/>
  <c r="AK954" i="2661"/>
  <c r="AI950" i="2661"/>
  <c r="AJ950" i="2661"/>
  <c r="AL950" i="2661" s="1"/>
  <c r="AF950" i="2661"/>
  <c r="AK950" i="2661"/>
  <c r="AI946" i="2661"/>
  <c r="AJ946" i="2661"/>
  <c r="AL946" i="2661" s="1"/>
  <c r="AF946" i="2661"/>
  <c r="AK946" i="2661"/>
  <c r="AI942" i="2661"/>
  <c r="AJ942" i="2661"/>
  <c r="AL942" i="2661" s="1"/>
  <c r="AF942" i="2661"/>
  <c r="AK942" i="2661"/>
  <c r="AI938" i="2661"/>
  <c r="AJ938" i="2661"/>
  <c r="AL938" i="2661" s="1"/>
  <c r="AF938" i="2661"/>
  <c r="AK938" i="2661"/>
  <c r="AI934" i="2661"/>
  <c r="AJ934" i="2661"/>
  <c r="AL934" i="2661" s="1"/>
  <c r="AF934" i="2661"/>
  <c r="AK934" i="2661"/>
  <c r="AI930" i="2661"/>
  <c r="AJ930" i="2661"/>
  <c r="AL930" i="2661" s="1"/>
  <c r="AF930" i="2661"/>
  <c r="AK930" i="2661"/>
  <c r="AI926" i="2661"/>
  <c r="AJ926" i="2661"/>
  <c r="AL926" i="2661" s="1"/>
  <c r="AF926" i="2661"/>
  <c r="AK926" i="2661"/>
  <c r="AI922" i="2661"/>
  <c r="AJ922" i="2661"/>
  <c r="AL922" i="2661" s="1"/>
  <c r="AF922" i="2661"/>
  <c r="AK922" i="2661"/>
  <c r="AI918" i="2661"/>
  <c r="AJ918" i="2661"/>
  <c r="AL918" i="2661" s="1"/>
  <c r="AF918" i="2661"/>
  <c r="AK918" i="2661"/>
  <c r="AI914" i="2661"/>
  <c r="AJ914" i="2661"/>
  <c r="AL914" i="2661" s="1"/>
  <c r="AF914" i="2661"/>
  <c r="AK914" i="2661"/>
  <c r="AI910" i="2661"/>
  <c r="AJ910" i="2661"/>
  <c r="AL910" i="2661" s="1"/>
  <c r="AF910" i="2661"/>
  <c r="AK910" i="2661"/>
  <c r="AI906" i="2661"/>
  <c r="AJ906" i="2661"/>
  <c r="AL906" i="2661" s="1"/>
  <c r="AF906" i="2661"/>
  <c r="AK906" i="2661"/>
  <c r="AI902" i="2661"/>
  <c r="AJ902" i="2661"/>
  <c r="AL902" i="2661" s="1"/>
  <c r="AF902" i="2661"/>
  <c r="AK902" i="2661"/>
  <c r="AI898" i="2661"/>
  <c r="AJ898" i="2661"/>
  <c r="AL898" i="2661" s="1"/>
  <c r="AF898" i="2661"/>
  <c r="AK898" i="2661"/>
  <c r="AI894" i="2661"/>
  <c r="AJ894" i="2661"/>
  <c r="AL894" i="2661" s="1"/>
  <c r="AF894" i="2661"/>
  <c r="AK894" i="2661"/>
  <c r="AI890" i="2661"/>
  <c r="AJ890" i="2661"/>
  <c r="AL890" i="2661" s="1"/>
  <c r="AF890" i="2661"/>
  <c r="AK890" i="2661"/>
  <c r="AI886" i="2661"/>
  <c r="AJ886" i="2661"/>
  <c r="AL886" i="2661" s="1"/>
  <c r="AF886" i="2661"/>
  <c r="AK886" i="2661"/>
  <c r="AI882" i="2661"/>
  <c r="AJ882" i="2661"/>
  <c r="AL882" i="2661" s="1"/>
  <c r="AF882" i="2661"/>
  <c r="AK882" i="2661"/>
  <c r="AI878" i="2661"/>
  <c r="AJ878" i="2661"/>
  <c r="AL878" i="2661" s="1"/>
  <c r="AF878" i="2661"/>
  <c r="AK878" i="2661"/>
  <c r="AI874" i="2661"/>
  <c r="AJ874" i="2661"/>
  <c r="AL874" i="2661" s="1"/>
  <c r="AF874" i="2661"/>
  <c r="AK874" i="2661"/>
  <c r="AI870" i="2661"/>
  <c r="AJ870" i="2661"/>
  <c r="AL870" i="2661" s="1"/>
  <c r="AF870" i="2661"/>
  <c r="AK870" i="2661"/>
  <c r="AI866" i="2661"/>
  <c r="AJ866" i="2661"/>
  <c r="AL866" i="2661" s="1"/>
  <c r="AF866" i="2661"/>
  <c r="AK866" i="2661"/>
  <c r="AI862" i="2661"/>
  <c r="AJ862" i="2661"/>
  <c r="AL862" i="2661" s="1"/>
  <c r="AF862" i="2661"/>
  <c r="AK862" i="2661"/>
  <c r="AI858" i="2661"/>
  <c r="AJ858" i="2661"/>
  <c r="AL858" i="2661" s="1"/>
  <c r="AF858" i="2661"/>
  <c r="AK858" i="2661"/>
  <c r="AI854" i="2661"/>
  <c r="AJ854" i="2661"/>
  <c r="AL854" i="2661" s="1"/>
  <c r="AF854" i="2661"/>
  <c r="AK854" i="2661"/>
  <c r="AI850" i="2661"/>
  <c r="AJ850" i="2661"/>
  <c r="AL850" i="2661" s="1"/>
  <c r="AF850" i="2661"/>
  <c r="AK850" i="2661"/>
  <c r="AI846" i="2661"/>
  <c r="AJ846" i="2661"/>
  <c r="AL846" i="2661" s="1"/>
  <c r="AF846" i="2661"/>
  <c r="AK846" i="2661"/>
  <c r="AI842" i="2661"/>
  <c r="AJ842" i="2661"/>
  <c r="AL842" i="2661" s="1"/>
  <c r="AF842" i="2661"/>
  <c r="AK842" i="2661"/>
  <c r="AI838" i="2661"/>
  <c r="AJ838" i="2661"/>
  <c r="AL838" i="2661" s="1"/>
  <c r="AF838" i="2661"/>
  <c r="AK838" i="2661"/>
  <c r="AI834" i="2661"/>
  <c r="AJ834" i="2661"/>
  <c r="AL834" i="2661" s="1"/>
  <c r="AF834" i="2661"/>
  <c r="AK834" i="2661"/>
  <c r="AI830" i="2661"/>
  <c r="AJ830" i="2661"/>
  <c r="AL830" i="2661" s="1"/>
  <c r="AF830" i="2661"/>
  <c r="AK830" i="2661"/>
  <c r="AI826" i="2661"/>
  <c r="AJ826" i="2661"/>
  <c r="AL826" i="2661" s="1"/>
  <c r="AF826" i="2661"/>
  <c r="AK826" i="2661"/>
  <c r="AI822" i="2661"/>
  <c r="AJ822" i="2661"/>
  <c r="AL822" i="2661" s="1"/>
  <c r="AF822" i="2661"/>
  <c r="AK822" i="2661"/>
  <c r="AI818" i="2661"/>
  <c r="AJ818" i="2661"/>
  <c r="AL818" i="2661" s="1"/>
  <c r="AF818" i="2661"/>
  <c r="AK818" i="2661"/>
  <c r="AI814" i="2661"/>
  <c r="AJ814" i="2661"/>
  <c r="AL814" i="2661" s="1"/>
  <c r="AF814" i="2661"/>
  <c r="AK814" i="2661"/>
  <c r="AI810" i="2661"/>
  <c r="AJ810" i="2661"/>
  <c r="AL810" i="2661" s="1"/>
  <c r="AF810" i="2661"/>
  <c r="AK810" i="2661"/>
  <c r="AI806" i="2661"/>
  <c r="AJ806" i="2661"/>
  <c r="AL806" i="2661" s="1"/>
  <c r="AF806" i="2661"/>
  <c r="AK806" i="2661"/>
  <c r="AI802" i="2661"/>
  <c r="AJ802" i="2661"/>
  <c r="AL802" i="2661" s="1"/>
  <c r="AF802" i="2661"/>
  <c r="AK802" i="2661"/>
  <c r="AI798" i="2661"/>
  <c r="AJ798" i="2661"/>
  <c r="AL798" i="2661" s="1"/>
  <c r="AF798" i="2661"/>
  <c r="AK798" i="2661"/>
  <c r="AI794" i="2661"/>
  <c r="AJ794" i="2661"/>
  <c r="AL794" i="2661" s="1"/>
  <c r="AF794" i="2661"/>
  <c r="AK794" i="2661"/>
  <c r="AI790" i="2661"/>
  <c r="AJ790" i="2661"/>
  <c r="AL790" i="2661" s="1"/>
  <c r="AF790" i="2661"/>
  <c r="AK790" i="2661"/>
  <c r="AI786" i="2661"/>
  <c r="AJ786" i="2661"/>
  <c r="AL786" i="2661" s="1"/>
  <c r="AF786" i="2661"/>
  <c r="AK786" i="2661"/>
  <c r="AI782" i="2661"/>
  <c r="AJ782" i="2661"/>
  <c r="AL782" i="2661" s="1"/>
  <c r="AF782" i="2661"/>
  <c r="AK782" i="2661"/>
  <c r="AI778" i="2661"/>
  <c r="AJ778" i="2661"/>
  <c r="AL778" i="2661" s="1"/>
  <c r="AF778" i="2661"/>
  <c r="AK778" i="2661"/>
  <c r="AI774" i="2661"/>
  <c r="AJ774" i="2661"/>
  <c r="AL774" i="2661" s="1"/>
  <c r="AF774" i="2661"/>
  <c r="AK774" i="2661"/>
  <c r="AI770" i="2661"/>
  <c r="AJ770" i="2661"/>
  <c r="AL770" i="2661" s="1"/>
  <c r="AF770" i="2661"/>
  <c r="AK770" i="2661"/>
  <c r="AI766" i="2661"/>
  <c r="AJ766" i="2661"/>
  <c r="AL766" i="2661" s="1"/>
  <c r="AF766" i="2661"/>
  <c r="AK766" i="2661"/>
  <c r="AI762" i="2661"/>
  <c r="AJ762" i="2661"/>
  <c r="AL762" i="2661" s="1"/>
  <c r="AF762" i="2661"/>
  <c r="AK762" i="2661"/>
  <c r="AI758" i="2661"/>
  <c r="AJ758" i="2661"/>
  <c r="AL758" i="2661" s="1"/>
  <c r="AF758" i="2661"/>
  <c r="AK758" i="2661"/>
  <c r="AI754" i="2661"/>
  <c r="AJ754" i="2661"/>
  <c r="AL754" i="2661" s="1"/>
  <c r="AF754" i="2661"/>
  <c r="AK754" i="2661"/>
  <c r="AI750" i="2661"/>
  <c r="AJ750" i="2661"/>
  <c r="AL750" i="2661" s="1"/>
  <c r="AF750" i="2661"/>
  <c r="AK750" i="2661"/>
  <c r="AI746" i="2661"/>
  <c r="AJ746" i="2661"/>
  <c r="AL746" i="2661" s="1"/>
  <c r="AF746" i="2661"/>
  <c r="AK746" i="2661"/>
  <c r="AI742" i="2661"/>
  <c r="AJ742" i="2661"/>
  <c r="AL742" i="2661" s="1"/>
  <c r="AF742" i="2661"/>
  <c r="AK742" i="2661"/>
  <c r="AI738" i="2661"/>
  <c r="AJ738" i="2661"/>
  <c r="AL738" i="2661" s="1"/>
  <c r="AF738" i="2661"/>
  <c r="AK738" i="2661"/>
  <c r="AI734" i="2661"/>
  <c r="AJ734" i="2661"/>
  <c r="AL734" i="2661" s="1"/>
  <c r="AF734" i="2661"/>
  <c r="AK734" i="2661"/>
  <c r="AI730" i="2661"/>
  <c r="AJ730" i="2661"/>
  <c r="AL730" i="2661" s="1"/>
  <c r="AF730" i="2661"/>
  <c r="AK730" i="2661"/>
  <c r="AI726" i="2661"/>
  <c r="AJ726" i="2661"/>
  <c r="AL726" i="2661" s="1"/>
  <c r="AF726" i="2661"/>
  <c r="AK726" i="2661"/>
  <c r="AI722" i="2661"/>
  <c r="AJ722" i="2661"/>
  <c r="AL722" i="2661" s="1"/>
  <c r="AF722" i="2661"/>
  <c r="AK722" i="2661"/>
  <c r="AI718" i="2661"/>
  <c r="AJ718" i="2661"/>
  <c r="AL718" i="2661" s="1"/>
  <c r="AF718" i="2661"/>
  <c r="AK718" i="2661"/>
  <c r="AI714" i="2661"/>
  <c r="AJ714" i="2661"/>
  <c r="AL714" i="2661" s="1"/>
  <c r="AF714" i="2661"/>
  <c r="AK714" i="2661"/>
  <c r="AI710" i="2661"/>
  <c r="AJ710" i="2661"/>
  <c r="AL710" i="2661" s="1"/>
  <c r="AF710" i="2661"/>
  <c r="AK710" i="2661"/>
  <c r="AI706" i="2661"/>
  <c r="AJ706" i="2661"/>
  <c r="AL706" i="2661" s="1"/>
  <c r="AF706" i="2661"/>
  <c r="AK706" i="2661"/>
  <c r="AI702" i="2661"/>
  <c r="AJ702" i="2661"/>
  <c r="AL702" i="2661" s="1"/>
  <c r="AF702" i="2661"/>
  <c r="AK702" i="2661"/>
  <c r="AI698" i="2661"/>
  <c r="AJ698" i="2661"/>
  <c r="AL698" i="2661" s="1"/>
  <c r="AF698" i="2661"/>
  <c r="AK698" i="2661"/>
  <c r="AI694" i="2661"/>
  <c r="AJ694" i="2661"/>
  <c r="AL694" i="2661" s="1"/>
  <c r="AF694" i="2661"/>
  <c r="AK694" i="2661"/>
  <c r="AI690" i="2661"/>
  <c r="AJ690" i="2661"/>
  <c r="AL690" i="2661" s="1"/>
  <c r="AF690" i="2661"/>
  <c r="AK690" i="2661"/>
  <c r="AI686" i="2661"/>
  <c r="AJ686" i="2661"/>
  <c r="AL686" i="2661" s="1"/>
  <c r="AF686" i="2661"/>
  <c r="AK686" i="2661"/>
  <c r="AI682" i="2661"/>
  <c r="AJ682" i="2661"/>
  <c r="AL682" i="2661" s="1"/>
  <c r="AF682" i="2661"/>
  <c r="AK682" i="2661"/>
  <c r="AI678" i="2661"/>
  <c r="AJ678" i="2661"/>
  <c r="AL678" i="2661" s="1"/>
  <c r="AF678" i="2661"/>
  <c r="AK678" i="2661"/>
  <c r="AI674" i="2661"/>
  <c r="AJ674" i="2661"/>
  <c r="AL674" i="2661" s="1"/>
  <c r="AF674" i="2661"/>
  <c r="AK674" i="2661"/>
  <c r="AI670" i="2661"/>
  <c r="AJ670" i="2661"/>
  <c r="AL670" i="2661" s="1"/>
  <c r="AF670" i="2661"/>
  <c r="AK670" i="2661"/>
  <c r="AI666" i="2661"/>
  <c r="AJ666" i="2661"/>
  <c r="AL666" i="2661" s="1"/>
  <c r="AF666" i="2661"/>
  <c r="AK666" i="2661"/>
  <c r="AI662" i="2661"/>
  <c r="AJ662" i="2661"/>
  <c r="AL662" i="2661" s="1"/>
  <c r="AF662" i="2661"/>
  <c r="AK662" i="2661"/>
  <c r="AI658" i="2661"/>
  <c r="AJ658" i="2661"/>
  <c r="AL658" i="2661" s="1"/>
  <c r="AF658" i="2661"/>
  <c r="AK658" i="2661"/>
  <c r="AI654" i="2661"/>
  <c r="AJ654" i="2661"/>
  <c r="AL654" i="2661" s="1"/>
  <c r="AF654" i="2661"/>
  <c r="AK654" i="2661"/>
  <c r="AI650" i="2661"/>
  <c r="AJ650" i="2661"/>
  <c r="AL650" i="2661" s="1"/>
  <c r="AF650" i="2661"/>
  <c r="AK650" i="2661"/>
  <c r="AI646" i="2661"/>
  <c r="AJ646" i="2661"/>
  <c r="AL646" i="2661" s="1"/>
  <c r="AF646" i="2661"/>
  <c r="AK646" i="2661"/>
  <c r="AI642" i="2661"/>
  <c r="AJ642" i="2661"/>
  <c r="AL642" i="2661" s="1"/>
  <c r="AF642" i="2661"/>
  <c r="AK642" i="2661"/>
  <c r="AI638" i="2661"/>
  <c r="AJ638" i="2661"/>
  <c r="AL638" i="2661" s="1"/>
  <c r="AF638" i="2661"/>
  <c r="AK638" i="2661"/>
  <c r="AI634" i="2661"/>
  <c r="AJ634" i="2661"/>
  <c r="AL634" i="2661" s="1"/>
  <c r="AF634" i="2661"/>
  <c r="AK634" i="2661"/>
  <c r="AI630" i="2661"/>
  <c r="AJ630" i="2661"/>
  <c r="AL630" i="2661" s="1"/>
  <c r="AF630" i="2661"/>
  <c r="AK630" i="2661"/>
  <c r="AI626" i="2661"/>
  <c r="AJ626" i="2661"/>
  <c r="AL626" i="2661" s="1"/>
  <c r="AF626" i="2661"/>
  <c r="AK626" i="2661"/>
  <c r="AI622" i="2661"/>
  <c r="AJ622" i="2661"/>
  <c r="AL622" i="2661" s="1"/>
  <c r="AF622" i="2661"/>
  <c r="AK622" i="2661"/>
  <c r="AI618" i="2661"/>
  <c r="AJ618" i="2661"/>
  <c r="AL618" i="2661" s="1"/>
  <c r="AF618" i="2661"/>
  <c r="AK618" i="2661"/>
  <c r="AI614" i="2661"/>
  <c r="AJ614" i="2661"/>
  <c r="AL614" i="2661" s="1"/>
  <c r="AF614" i="2661"/>
  <c r="AK614" i="2661"/>
  <c r="AI610" i="2661"/>
  <c r="AJ610" i="2661"/>
  <c r="AL610" i="2661" s="1"/>
  <c r="AF610" i="2661"/>
  <c r="AK610" i="2661"/>
  <c r="AI606" i="2661"/>
  <c r="AJ606" i="2661"/>
  <c r="AL606" i="2661" s="1"/>
  <c r="AF606" i="2661"/>
  <c r="AK606" i="2661"/>
  <c r="AI602" i="2661"/>
  <c r="AJ602" i="2661"/>
  <c r="AL602" i="2661" s="1"/>
  <c r="AF602" i="2661"/>
  <c r="AK602" i="2661"/>
  <c r="AI598" i="2661"/>
  <c r="AJ598" i="2661"/>
  <c r="AL598" i="2661" s="1"/>
  <c r="AF598" i="2661"/>
  <c r="AK598" i="2661"/>
  <c r="AI594" i="2661"/>
  <c r="AJ594" i="2661"/>
  <c r="AL594" i="2661" s="1"/>
  <c r="AF594" i="2661"/>
  <c r="AK594" i="2661"/>
  <c r="AI590" i="2661"/>
  <c r="AJ590" i="2661"/>
  <c r="AL590" i="2661" s="1"/>
  <c r="AF590" i="2661"/>
  <c r="AK590" i="2661"/>
  <c r="AI586" i="2661"/>
  <c r="AJ586" i="2661"/>
  <c r="AL586" i="2661" s="1"/>
  <c r="AF586" i="2661"/>
  <c r="AK586" i="2661"/>
  <c r="AI582" i="2661"/>
  <c r="AJ582" i="2661"/>
  <c r="AL582" i="2661" s="1"/>
  <c r="AF582" i="2661"/>
  <c r="AK582" i="2661"/>
  <c r="AI578" i="2661"/>
  <c r="AJ578" i="2661"/>
  <c r="AL578" i="2661" s="1"/>
  <c r="AF578" i="2661"/>
  <c r="AK578" i="2661"/>
  <c r="AI574" i="2661"/>
  <c r="AJ574" i="2661"/>
  <c r="AL574" i="2661" s="1"/>
  <c r="AF574" i="2661"/>
  <c r="AK574" i="2661"/>
  <c r="AI570" i="2661"/>
  <c r="AJ570" i="2661"/>
  <c r="AL570" i="2661" s="1"/>
  <c r="AF570" i="2661"/>
  <c r="AK570" i="2661"/>
  <c r="AI566" i="2661"/>
  <c r="AJ566" i="2661"/>
  <c r="AL566" i="2661" s="1"/>
  <c r="AF566" i="2661"/>
  <c r="AK566" i="2661"/>
  <c r="AI562" i="2661"/>
  <c r="AJ562" i="2661"/>
  <c r="AL562" i="2661" s="1"/>
  <c r="AF562" i="2661"/>
  <c r="AK562" i="2661"/>
  <c r="AI558" i="2661"/>
  <c r="AJ558" i="2661"/>
  <c r="AL558" i="2661" s="1"/>
  <c r="AF558" i="2661"/>
  <c r="AK558" i="2661"/>
  <c r="AI554" i="2661"/>
  <c r="AJ554" i="2661"/>
  <c r="AL554" i="2661" s="1"/>
  <c r="AF554" i="2661"/>
  <c r="AK554" i="2661"/>
  <c r="AI550" i="2661"/>
  <c r="AJ550" i="2661"/>
  <c r="AL550" i="2661" s="1"/>
  <c r="AF550" i="2661"/>
  <c r="AK550" i="2661"/>
  <c r="AI546" i="2661"/>
  <c r="AJ546" i="2661"/>
  <c r="AL546" i="2661" s="1"/>
  <c r="AF546" i="2661"/>
  <c r="AK546" i="2661"/>
  <c r="AI542" i="2661"/>
  <c r="AJ542" i="2661"/>
  <c r="AL542" i="2661" s="1"/>
  <c r="AF542" i="2661"/>
  <c r="AK542" i="2661"/>
  <c r="AI538" i="2661"/>
  <c r="AJ538" i="2661"/>
  <c r="AL538" i="2661" s="1"/>
  <c r="AF538" i="2661"/>
  <c r="AK538" i="2661"/>
  <c r="AI534" i="2661"/>
  <c r="AJ534" i="2661"/>
  <c r="AL534" i="2661" s="1"/>
  <c r="AF534" i="2661"/>
  <c r="AK534" i="2661"/>
  <c r="AI530" i="2661"/>
  <c r="AJ530" i="2661"/>
  <c r="AL530" i="2661" s="1"/>
  <c r="AF530" i="2661"/>
  <c r="AK530" i="2661"/>
  <c r="AI526" i="2661"/>
  <c r="AJ526" i="2661"/>
  <c r="AL526" i="2661" s="1"/>
  <c r="AF526" i="2661"/>
  <c r="AK526" i="2661"/>
  <c r="AI522" i="2661"/>
  <c r="AJ522" i="2661"/>
  <c r="AL522" i="2661" s="1"/>
  <c r="AF522" i="2661"/>
  <c r="AK522" i="2661"/>
  <c r="AI518" i="2661"/>
  <c r="AJ518" i="2661"/>
  <c r="AL518" i="2661" s="1"/>
  <c r="AF518" i="2661"/>
  <c r="AK518" i="2661"/>
  <c r="AI514" i="2661"/>
  <c r="AJ514" i="2661"/>
  <c r="AL514" i="2661" s="1"/>
  <c r="AF514" i="2661"/>
  <c r="AK514" i="2661"/>
  <c r="AI510" i="2661"/>
  <c r="AJ510" i="2661"/>
  <c r="AL510" i="2661" s="1"/>
  <c r="AF510" i="2661"/>
  <c r="AK510" i="2661"/>
  <c r="AI506" i="2661"/>
  <c r="AJ506" i="2661"/>
  <c r="AL506" i="2661" s="1"/>
  <c r="AF506" i="2661"/>
  <c r="AK506" i="2661"/>
  <c r="AI502" i="2661"/>
  <c r="AJ502" i="2661"/>
  <c r="AL502" i="2661" s="1"/>
  <c r="AF502" i="2661"/>
  <c r="AK502" i="2661"/>
  <c r="AI498" i="2661"/>
  <c r="AJ498" i="2661"/>
  <c r="AL498" i="2661" s="1"/>
  <c r="AF498" i="2661"/>
  <c r="AK498" i="2661"/>
  <c r="AI494" i="2661"/>
  <c r="AJ494" i="2661"/>
  <c r="AL494" i="2661" s="1"/>
  <c r="AF494" i="2661"/>
  <c r="AK494" i="2661"/>
  <c r="AI490" i="2661"/>
  <c r="AJ490" i="2661"/>
  <c r="AL490" i="2661" s="1"/>
  <c r="AF490" i="2661"/>
  <c r="AK490" i="2661"/>
  <c r="AI486" i="2661"/>
  <c r="AJ486" i="2661"/>
  <c r="AL486" i="2661" s="1"/>
  <c r="AF486" i="2661"/>
  <c r="AK486" i="2661"/>
  <c r="AI482" i="2661"/>
  <c r="AJ482" i="2661"/>
  <c r="AL482" i="2661" s="1"/>
  <c r="AF482" i="2661"/>
  <c r="AK482" i="2661"/>
  <c r="AI478" i="2661"/>
  <c r="AJ478" i="2661"/>
  <c r="AL478" i="2661" s="1"/>
  <c r="AF478" i="2661"/>
  <c r="AK478" i="2661"/>
  <c r="AI474" i="2661"/>
  <c r="AJ474" i="2661"/>
  <c r="AL474" i="2661" s="1"/>
  <c r="AF474" i="2661"/>
  <c r="AK474" i="2661"/>
  <c r="AI470" i="2661"/>
  <c r="AJ470" i="2661"/>
  <c r="AL470" i="2661" s="1"/>
  <c r="AF470" i="2661"/>
  <c r="AK470" i="2661"/>
  <c r="AI466" i="2661"/>
  <c r="AJ466" i="2661"/>
  <c r="AL466" i="2661" s="1"/>
  <c r="AF466" i="2661"/>
  <c r="AK466" i="2661"/>
  <c r="AI462" i="2661"/>
  <c r="AJ462" i="2661"/>
  <c r="AL462" i="2661" s="1"/>
  <c r="AF462" i="2661"/>
  <c r="AK462" i="2661"/>
  <c r="AI458" i="2661"/>
  <c r="AJ458" i="2661"/>
  <c r="AL458" i="2661" s="1"/>
  <c r="AF458" i="2661"/>
  <c r="AK458" i="2661"/>
  <c r="AI454" i="2661"/>
  <c r="AJ454" i="2661"/>
  <c r="AL454" i="2661" s="1"/>
  <c r="AF454" i="2661"/>
  <c r="AK454" i="2661"/>
  <c r="AI450" i="2661"/>
  <c r="AJ450" i="2661"/>
  <c r="AL450" i="2661" s="1"/>
  <c r="AF450" i="2661"/>
  <c r="AK450" i="2661"/>
  <c r="AI446" i="2661"/>
  <c r="AJ446" i="2661"/>
  <c r="AL446" i="2661" s="1"/>
  <c r="AF446" i="2661"/>
  <c r="AK446" i="2661"/>
  <c r="AI442" i="2661"/>
  <c r="AJ442" i="2661"/>
  <c r="AL442" i="2661" s="1"/>
  <c r="AF442" i="2661"/>
  <c r="AK442" i="2661"/>
  <c r="AI438" i="2661"/>
  <c r="AJ438" i="2661"/>
  <c r="AL438" i="2661" s="1"/>
  <c r="AF438" i="2661"/>
  <c r="AK438" i="2661"/>
  <c r="AI434" i="2661"/>
  <c r="AJ434" i="2661"/>
  <c r="AL434" i="2661" s="1"/>
  <c r="AF434" i="2661"/>
  <c r="AK434" i="2661"/>
  <c r="AI430" i="2661"/>
  <c r="AJ430" i="2661"/>
  <c r="AL430" i="2661" s="1"/>
  <c r="AF430" i="2661"/>
  <c r="AK430" i="2661"/>
  <c r="AI426" i="2661"/>
  <c r="AJ426" i="2661"/>
  <c r="AL426" i="2661" s="1"/>
  <c r="AF426" i="2661"/>
  <c r="AK426" i="2661"/>
  <c r="AI422" i="2661"/>
  <c r="AJ422" i="2661"/>
  <c r="AL422" i="2661" s="1"/>
  <c r="AF422" i="2661"/>
  <c r="AK422" i="2661"/>
  <c r="AI418" i="2661"/>
  <c r="AJ418" i="2661"/>
  <c r="AL418" i="2661" s="1"/>
  <c r="AF418" i="2661"/>
  <c r="AK418" i="2661"/>
  <c r="AI414" i="2661"/>
  <c r="AJ414" i="2661"/>
  <c r="AL414" i="2661" s="1"/>
  <c r="AF414" i="2661"/>
  <c r="AK414" i="2661"/>
  <c r="AI410" i="2661"/>
  <c r="AJ410" i="2661"/>
  <c r="AL410" i="2661" s="1"/>
  <c r="AF410" i="2661"/>
  <c r="AK410" i="2661"/>
  <c r="AI406" i="2661"/>
  <c r="AJ406" i="2661"/>
  <c r="AL406" i="2661" s="1"/>
  <c r="AF406" i="2661"/>
  <c r="AK406" i="2661"/>
  <c r="AI402" i="2661"/>
  <c r="AJ402" i="2661"/>
  <c r="AL402" i="2661" s="1"/>
  <c r="AF402" i="2661"/>
  <c r="AK402" i="2661"/>
  <c r="AI398" i="2661"/>
  <c r="AJ398" i="2661"/>
  <c r="AL398" i="2661" s="1"/>
  <c r="AF398" i="2661"/>
  <c r="AK398" i="2661"/>
  <c r="AI394" i="2661"/>
  <c r="AJ394" i="2661"/>
  <c r="AL394" i="2661" s="1"/>
  <c r="AF394" i="2661"/>
  <c r="AK394" i="2661"/>
  <c r="AI390" i="2661"/>
  <c r="AJ390" i="2661"/>
  <c r="AL390" i="2661" s="1"/>
  <c r="AF390" i="2661"/>
  <c r="AK390" i="2661"/>
  <c r="AI386" i="2661"/>
  <c r="AJ386" i="2661"/>
  <c r="AL386" i="2661" s="1"/>
  <c r="AF386" i="2661"/>
  <c r="AK386" i="2661"/>
  <c r="AI382" i="2661"/>
  <c r="AJ382" i="2661"/>
  <c r="AL382" i="2661" s="1"/>
  <c r="AF382" i="2661"/>
  <c r="AK382" i="2661"/>
  <c r="AI378" i="2661"/>
  <c r="AJ378" i="2661"/>
  <c r="AL378" i="2661" s="1"/>
  <c r="AF378" i="2661"/>
  <c r="AK378" i="2661"/>
  <c r="AI374" i="2661"/>
  <c r="AJ374" i="2661"/>
  <c r="AL374" i="2661" s="1"/>
  <c r="AF374" i="2661"/>
  <c r="AK374" i="2661"/>
  <c r="AI370" i="2661"/>
  <c r="AJ370" i="2661"/>
  <c r="AL370" i="2661" s="1"/>
  <c r="AF370" i="2661"/>
  <c r="AK370" i="2661"/>
  <c r="AI366" i="2661"/>
  <c r="AJ366" i="2661"/>
  <c r="AL366" i="2661" s="1"/>
  <c r="AF366" i="2661"/>
  <c r="AK366" i="2661"/>
  <c r="AI362" i="2661"/>
  <c r="AJ362" i="2661"/>
  <c r="AL362" i="2661" s="1"/>
  <c r="AF362" i="2661"/>
  <c r="AK362" i="2661"/>
  <c r="AI358" i="2661"/>
  <c r="AJ358" i="2661"/>
  <c r="AL358" i="2661" s="1"/>
  <c r="AF358" i="2661"/>
  <c r="AK358" i="2661"/>
  <c r="AI354" i="2661"/>
  <c r="AJ354" i="2661"/>
  <c r="AL354" i="2661" s="1"/>
  <c r="AF354" i="2661"/>
  <c r="AK354" i="2661"/>
  <c r="AI350" i="2661"/>
  <c r="AJ350" i="2661"/>
  <c r="AL350" i="2661" s="1"/>
  <c r="AF350" i="2661"/>
  <c r="AK350" i="2661"/>
  <c r="AI346" i="2661"/>
  <c r="AJ346" i="2661"/>
  <c r="AL346" i="2661" s="1"/>
  <c r="AF346" i="2661"/>
  <c r="AK346" i="2661"/>
  <c r="AI342" i="2661"/>
  <c r="AJ342" i="2661"/>
  <c r="AL342" i="2661" s="1"/>
  <c r="AF342" i="2661"/>
  <c r="AK342" i="2661"/>
  <c r="AI338" i="2661"/>
  <c r="AJ338" i="2661"/>
  <c r="AL338" i="2661" s="1"/>
  <c r="AF338" i="2661"/>
  <c r="AK338" i="2661"/>
  <c r="AI334" i="2661"/>
  <c r="AJ334" i="2661"/>
  <c r="AL334" i="2661" s="1"/>
  <c r="AF334" i="2661"/>
  <c r="AK334" i="2661"/>
  <c r="AI330" i="2661"/>
  <c r="AJ330" i="2661"/>
  <c r="AL330" i="2661" s="1"/>
  <c r="AF330" i="2661"/>
  <c r="AK330" i="2661"/>
  <c r="AI326" i="2661"/>
  <c r="AJ326" i="2661"/>
  <c r="AL326" i="2661" s="1"/>
  <c r="AF326" i="2661"/>
  <c r="AK326" i="2661"/>
  <c r="AI322" i="2661"/>
  <c r="AJ322" i="2661"/>
  <c r="AL322" i="2661" s="1"/>
  <c r="AF322" i="2661"/>
  <c r="AK322" i="2661"/>
  <c r="AI318" i="2661"/>
  <c r="AJ318" i="2661"/>
  <c r="AL318" i="2661" s="1"/>
  <c r="AF318" i="2661"/>
  <c r="AK318" i="2661"/>
  <c r="AI314" i="2661"/>
  <c r="AJ314" i="2661"/>
  <c r="AL314" i="2661" s="1"/>
  <c r="AF314" i="2661"/>
  <c r="AK314" i="2661"/>
  <c r="AI310" i="2661"/>
  <c r="AJ310" i="2661"/>
  <c r="AL310" i="2661" s="1"/>
  <c r="AF310" i="2661"/>
  <c r="AK310" i="2661"/>
  <c r="AI306" i="2661"/>
  <c r="AJ306" i="2661"/>
  <c r="AL306" i="2661" s="1"/>
  <c r="AF306" i="2661"/>
  <c r="AK306" i="2661"/>
  <c r="AI302" i="2661"/>
  <c r="AJ302" i="2661"/>
  <c r="AL302" i="2661" s="1"/>
  <c r="AF302" i="2661"/>
  <c r="AK302" i="2661"/>
  <c r="AI298" i="2661"/>
  <c r="AJ298" i="2661"/>
  <c r="AL298" i="2661" s="1"/>
  <c r="AF298" i="2661"/>
  <c r="AK298" i="2661"/>
  <c r="AI294" i="2661"/>
  <c r="AJ294" i="2661"/>
  <c r="AL294" i="2661" s="1"/>
  <c r="AF294" i="2661"/>
  <c r="AK294" i="2661"/>
  <c r="AI290" i="2661"/>
  <c r="AJ290" i="2661"/>
  <c r="AL290" i="2661" s="1"/>
  <c r="AF290" i="2661"/>
  <c r="AK290" i="2661"/>
  <c r="AI286" i="2661"/>
  <c r="AJ286" i="2661"/>
  <c r="AL286" i="2661" s="1"/>
  <c r="AF286" i="2661"/>
  <c r="AK286" i="2661"/>
  <c r="AI282" i="2661"/>
  <c r="AJ282" i="2661"/>
  <c r="AL282" i="2661" s="1"/>
  <c r="AF282" i="2661"/>
  <c r="AK282" i="2661"/>
  <c r="AI278" i="2661"/>
  <c r="AJ278" i="2661"/>
  <c r="AL278" i="2661" s="1"/>
  <c r="AF278" i="2661"/>
  <c r="AK278" i="2661"/>
  <c r="AI274" i="2661"/>
  <c r="AJ274" i="2661"/>
  <c r="AL274" i="2661" s="1"/>
  <c r="AF274" i="2661"/>
  <c r="AK274" i="2661"/>
  <c r="AI270" i="2661"/>
  <c r="AJ270" i="2661"/>
  <c r="AL270" i="2661" s="1"/>
  <c r="AF270" i="2661"/>
  <c r="AK270" i="2661"/>
  <c r="AI266" i="2661"/>
  <c r="AJ266" i="2661"/>
  <c r="AL266" i="2661" s="1"/>
  <c r="AF266" i="2661"/>
  <c r="AK266" i="2661"/>
  <c r="AI262" i="2661"/>
  <c r="AJ262" i="2661"/>
  <c r="AL262" i="2661" s="1"/>
  <c r="AF262" i="2661"/>
  <c r="AK262" i="2661"/>
  <c r="AI258" i="2661"/>
  <c r="AJ258" i="2661"/>
  <c r="AL258" i="2661" s="1"/>
  <c r="AF258" i="2661"/>
  <c r="AK258" i="2661"/>
  <c r="AI254" i="2661"/>
  <c r="AJ254" i="2661"/>
  <c r="AL254" i="2661" s="1"/>
  <c r="AF254" i="2661"/>
  <c r="AK254" i="2661"/>
  <c r="AI250" i="2661"/>
  <c r="AJ250" i="2661"/>
  <c r="AL250" i="2661" s="1"/>
  <c r="AF250" i="2661"/>
  <c r="AK250" i="2661"/>
  <c r="AI246" i="2661"/>
  <c r="AJ246" i="2661"/>
  <c r="AL246" i="2661" s="1"/>
  <c r="AF246" i="2661"/>
  <c r="AK246" i="2661"/>
  <c r="AI242" i="2661"/>
  <c r="AJ242" i="2661"/>
  <c r="AL242" i="2661" s="1"/>
  <c r="AF242" i="2661"/>
  <c r="AK242" i="2661"/>
  <c r="AI238" i="2661"/>
  <c r="AJ238" i="2661"/>
  <c r="AL238" i="2661" s="1"/>
  <c r="AF238" i="2661"/>
  <c r="AK238" i="2661"/>
  <c r="AI234" i="2661"/>
  <c r="AJ234" i="2661"/>
  <c r="AL234" i="2661" s="1"/>
  <c r="AF234" i="2661"/>
  <c r="AK234" i="2661"/>
  <c r="AI230" i="2661"/>
  <c r="AJ230" i="2661"/>
  <c r="AL230" i="2661" s="1"/>
  <c r="AF230" i="2661"/>
  <c r="AK230" i="2661"/>
  <c r="AI226" i="2661"/>
  <c r="AJ226" i="2661"/>
  <c r="AL226" i="2661" s="1"/>
  <c r="AF226" i="2661"/>
  <c r="AK226" i="2661"/>
  <c r="AI222" i="2661"/>
  <c r="AJ222" i="2661"/>
  <c r="AL222" i="2661" s="1"/>
  <c r="AF222" i="2661"/>
  <c r="AK222" i="2661"/>
  <c r="AI218" i="2661"/>
  <c r="AJ218" i="2661"/>
  <c r="AL218" i="2661" s="1"/>
  <c r="AF218" i="2661"/>
  <c r="AK218" i="2661"/>
  <c r="AI214" i="2661"/>
  <c r="AJ214" i="2661"/>
  <c r="AL214" i="2661" s="1"/>
  <c r="AF214" i="2661"/>
  <c r="AK214" i="2661"/>
  <c r="AI210" i="2661"/>
  <c r="AJ210" i="2661"/>
  <c r="AL210" i="2661" s="1"/>
  <c r="AF210" i="2661"/>
  <c r="AK210" i="2661"/>
  <c r="AI206" i="2661"/>
  <c r="AJ206" i="2661"/>
  <c r="AL206" i="2661" s="1"/>
  <c r="AF206" i="2661"/>
  <c r="AK206" i="2661"/>
  <c r="AI202" i="2661"/>
  <c r="AJ202" i="2661"/>
  <c r="AL202" i="2661" s="1"/>
  <c r="AF202" i="2661"/>
  <c r="AK202" i="2661"/>
  <c r="AI198" i="2661"/>
  <c r="AJ198" i="2661"/>
  <c r="AL198" i="2661" s="1"/>
  <c r="AF198" i="2661"/>
  <c r="AK198" i="2661"/>
  <c r="AI194" i="2661"/>
  <c r="AJ194" i="2661"/>
  <c r="AL194" i="2661" s="1"/>
  <c r="AF194" i="2661"/>
  <c r="AK194" i="2661"/>
  <c r="AI190" i="2661"/>
  <c r="AJ190" i="2661"/>
  <c r="AL190" i="2661" s="1"/>
  <c r="AF190" i="2661"/>
  <c r="AK190" i="2661"/>
  <c r="AI186" i="2661"/>
  <c r="AJ186" i="2661"/>
  <c r="AL186" i="2661" s="1"/>
  <c r="AF186" i="2661"/>
  <c r="AK186" i="2661"/>
  <c r="AI182" i="2661"/>
  <c r="AJ182" i="2661"/>
  <c r="AL182" i="2661" s="1"/>
  <c r="AF182" i="2661"/>
  <c r="AK182" i="2661"/>
  <c r="AI178" i="2661"/>
  <c r="AJ178" i="2661"/>
  <c r="AL178" i="2661" s="1"/>
  <c r="AF178" i="2661"/>
  <c r="AK178" i="2661"/>
  <c r="AI174" i="2661"/>
  <c r="AJ174" i="2661"/>
  <c r="AL174" i="2661" s="1"/>
  <c r="AF174" i="2661"/>
  <c r="AK174" i="2661"/>
  <c r="AI170" i="2661"/>
  <c r="AJ170" i="2661"/>
  <c r="AL170" i="2661" s="1"/>
  <c r="AF170" i="2661"/>
  <c r="AK170" i="2661"/>
  <c r="AI166" i="2661"/>
  <c r="AJ166" i="2661"/>
  <c r="AL166" i="2661" s="1"/>
  <c r="AF166" i="2661"/>
  <c r="AK166" i="2661"/>
  <c r="AI162" i="2661"/>
  <c r="AJ162" i="2661"/>
  <c r="AL162" i="2661" s="1"/>
  <c r="AF162" i="2661"/>
  <c r="AK162" i="2661"/>
  <c r="AI158" i="2661"/>
  <c r="AJ158" i="2661"/>
  <c r="AL158" i="2661" s="1"/>
  <c r="AF158" i="2661"/>
  <c r="AK158" i="2661"/>
  <c r="AI154" i="2661"/>
  <c r="AJ154" i="2661"/>
  <c r="AL154" i="2661" s="1"/>
  <c r="AF154" i="2661"/>
  <c r="AK154" i="2661"/>
  <c r="AI150" i="2661"/>
  <c r="AJ150" i="2661"/>
  <c r="AL150" i="2661" s="1"/>
  <c r="AF150" i="2661"/>
  <c r="AK150" i="2661"/>
  <c r="AI146" i="2661"/>
  <c r="AJ146" i="2661"/>
  <c r="AL146" i="2661" s="1"/>
  <c r="AF146" i="2661"/>
  <c r="AK146" i="2661"/>
  <c r="AI142" i="2661"/>
  <c r="AJ142" i="2661"/>
  <c r="AL142" i="2661" s="1"/>
  <c r="AF142" i="2661"/>
  <c r="AK142" i="2661"/>
  <c r="AI138" i="2661"/>
  <c r="AJ138" i="2661"/>
  <c r="AL138" i="2661" s="1"/>
  <c r="AF138" i="2661"/>
  <c r="AK138" i="2661"/>
  <c r="AI134" i="2661"/>
  <c r="AJ134" i="2661"/>
  <c r="AL134" i="2661" s="1"/>
  <c r="AF134" i="2661"/>
  <c r="AK134" i="2661"/>
  <c r="AI130" i="2661"/>
  <c r="AJ130" i="2661"/>
  <c r="AL130" i="2661" s="1"/>
  <c r="AF130" i="2661"/>
  <c r="AK130" i="2661"/>
  <c r="AI126" i="2661"/>
  <c r="AJ126" i="2661"/>
  <c r="AL126" i="2661" s="1"/>
  <c r="AF126" i="2661"/>
  <c r="AK126" i="2661"/>
  <c r="AI122" i="2661"/>
  <c r="AJ122" i="2661"/>
  <c r="AL122" i="2661" s="1"/>
  <c r="AF122" i="2661"/>
  <c r="AK122" i="2661"/>
  <c r="AI118" i="2661"/>
  <c r="AJ118" i="2661"/>
  <c r="AL118" i="2661" s="1"/>
  <c r="AF118" i="2661"/>
  <c r="AK118" i="2661"/>
  <c r="AI114" i="2661"/>
  <c r="AJ114" i="2661"/>
  <c r="AL114" i="2661" s="1"/>
  <c r="AF114" i="2661"/>
  <c r="AK114" i="2661"/>
  <c r="AI110" i="2661"/>
  <c r="AJ110" i="2661"/>
  <c r="AL110" i="2661" s="1"/>
  <c r="AF110" i="2661"/>
  <c r="AK110" i="2661"/>
  <c r="AI106" i="2661"/>
  <c r="AJ106" i="2661"/>
  <c r="AL106" i="2661" s="1"/>
  <c r="AF106" i="2661"/>
  <c r="AK106" i="2661"/>
  <c r="AI102" i="2661"/>
  <c r="AJ102" i="2661"/>
  <c r="AL102" i="2661" s="1"/>
  <c r="AF102" i="2661"/>
  <c r="AK102" i="2661"/>
  <c r="AI98" i="2661"/>
  <c r="AJ98" i="2661"/>
  <c r="AL98" i="2661" s="1"/>
  <c r="AF98" i="2661"/>
  <c r="AK98" i="2661"/>
  <c r="AI94" i="2661"/>
  <c r="AJ94" i="2661"/>
  <c r="AL94" i="2661" s="1"/>
  <c r="AF94" i="2661"/>
  <c r="AK94" i="2661"/>
  <c r="AI90" i="2661"/>
  <c r="AJ90" i="2661"/>
  <c r="AL90" i="2661" s="1"/>
  <c r="AF90" i="2661"/>
  <c r="AK90" i="2661"/>
  <c r="AI86" i="2661"/>
  <c r="AJ86" i="2661"/>
  <c r="AL86" i="2661" s="1"/>
  <c r="AF86" i="2661"/>
  <c r="AK86" i="2661"/>
  <c r="AI82" i="2661"/>
  <c r="AJ82" i="2661"/>
  <c r="AL82" i="2661" s="1"/>
  <c r="AF82" i="2661"/>
  <c r="AK82" i="2661"/>
  <c r="AI78" i="2661"/>
  <c r="AJ78" i="2661"/>
  <c r="AL78" i="2661" s="1"/>
  <c r="AF78" i="2661"/>
  <c r="AK78" i="2661"/>
  <c r="AI74" i="2661"/>
  <c r="AJ74" i="2661"/>
  <c r="AL74" i="2661" s="1"/>
  <c r="AF74" i="2661"/>
  <c r="AK74" i="2661"/>
  <c r="AI70" i="2661"/>
  <c r="AJ70" i="2661"/>
  <c r="AL70" i="2661" s="1"/>
  <c r="AF70" i="2661"/>
  <c r="AK70" i="2661"/>
  <c r="AI66" i="2661"/>
  <c r="AJ66" i="2661"/>
  <c r="AL66" i="2661" s="1"/>
  <c r="AF66" i="2661"/>
  <c r="AK66" i="2661"/>
  <c r="AI62" i="2661"/>
  <c r="AJ62" i="2661"/>
  <c r="AL62" i="2661" s="1"/>
  <c r="AF62" i="2661"/>
  <c r="AK62" i="2661"/>
  <c r="AI58" i="2661"/>
  <c r="AJ58" i="2661"/>
  <c r="AL58" i="2661" s="1"/>
  <c r="AF58" i="2661"/>
  <c r="AK58" i="2661"/>
  <c r="AI54" i="2661"/>
  <c r="AJ54" i="2661"/>
  <c r="AL54" i="2661" s="1"/>
  <c r="AF54" i="2661"/>
  <c r="AK54" i="2661"/>
  <c r="AI50" i="2661"/>
  <c r="AJ50" i="2661"/>
  <c r="AL50" i="2661" s="1"/>
  <c r="AF50" i="2661"/>
  <c r="AK50" i="2661"/>
  <c r="AI46" i="2661"/>
  <c r="AJ46" i="2661"/>
  <c r="AL46" i="2661" s="1"/>
  <c r="AF46" i="2661"/>
  <c r="AK46" i="2661"/>
  <c r="AI42" i="2661"/>
  <c r="AJ42" i="2661"/>
  <c r="AL42" i="2661" s="1"/>
  <c r="AF42" i="2661"/>
  <c r="AK42" i="2661"/>
  <c r="AI38" i="2661"/>
  <c r="AJ38" i="2661"/>
  <c r="AL38" i="2661" s="1"/>
  <c r="AF38" i="2661"/>
  <c r="AK38" i="2661"/>
  <c r="AI34" i="2661"/>
  <c r="AJ34" i="2661"/>
  <c r="AL34" i="2661" s="1"/>
  <c r="AF34" i="2661"/>
  <c r="AK34" i="2661"/>
  <c r="AI30" i="2661"/>
  <c r="AJ30" i="2661"/>
  <c r="AL30" i="2661" s="1"/>
  <c r="AF30" i="2661"/>
  <c r="AK30" i="2661"/>
  <c r="AI26" i="2661"/>
  <c r="AJ26" i="2661"/>
  <c r="AL26" i="2661" s="1"/>
  <c r="AF26" i="2661"/>
  <c r="AK26" i="2661"/>
  <c r="AI22" i="2661"/>
  <c r="AJ22" i="2661"/>
  <c r="AL22" i="2661" s="1"/>
  <c r="AF22" i="2661"/>
  <c r="AK22" i="2661"/>
  <c r="AI18" i="2661"/>
  <c r="AJ18" i="2661"/>
  <c r="AL18" i="2661" s="1"/>
  <c r="AF18" i="2661"/>
  <c r="AK18" i="2661"/>
  <c r="AI14" i="2661"/>
  <c r="AJ14" i="2661"/>
  <c r="AL14" i="2661" s="1"/>
  <c r="AF14" i="2661"/>
  <c r="AK14" i="2661"/>
  <c r="AI10" i="2661"/>
  <c r="AJ10" i="2661"/>
  <c r="AL10" i="2661" s="1"/>
  <c r="AF10" i="2661"/>
  <c r="AK10" i="2661"/>
  <c r="AT5" i="2661"/>
  <c r="AT4145" i="2661"/>
  <c r="AT4141" i="2661"/>
  <c r="AT4137" i="2661"/>
  <c r="AT4133" i="2661"/>
  <c r="AT4129" i="2661"/>
  <c r="AT4125" i="2661"/>
  <c r="AT4121" i="2661"/>
  <c r="AT4117" i="2661"/>
  <c r="AT4113" i="2661"/>
  <c r="AT4109" i="2661"/>
  <c r="AT4105" i="2661"/>
  <c r="AT4101" i="2661"/>
  <c r="AT4097" i="2661"/>
  <c r="AT4093" i="2661"/>
  <c r="AT4089" i="2661"/>
  <c r="AT4085" i="2661"/>
  <c r="AT4081" i="2661"/>
  <c r="AT4077" i="2661"/>
  <c r="AT4073" i="2661"/>
  <c r="AT4069" i="2661"/>
  <c r="AT4065" i="2661"/>
  <c r="AT4061" i="2661"/>
  <c r="AT4057" i="2661"/>
  <c r="AT4053" i="2661"/>
  <c r="AT4049" i="2661"/>
  <c r="AT4045" i="2661"/>
  <c r="AT4041" i="2661"/>
  <c r="AT4037" i="2661"/>
  <c r="AT4033" i="2661"/>
  <c r="AT4029" i="2661"/>
  <c r="AT4025" i="2661"/>
  <c r="AT4021" i="2661"/>
  <c r="AT4017" i="2661"/>
  <c r="AT4013" i="2661"/>
  <c r="AT4009" i="2661"/>
  <c r="AT4005" i="2661"/>
  <c r="AT4001" i="2661"/>
  <c r="AT3997" i="2661"/>
  <c r="AT3993" i="2661"/>
  <c r="AT3989" i="2661"/>
  <c r="AT3985" i="2661"/>
  <c r="AT3981" i="2661"/>
  <c r="AT3977" i="2661"/>
  <c r="AT3973" i="2661"/>
  <c r="AT3969" i="2661"/>
  <c r="AT3965" i="2661"/>
  <c r="AT3961" i="2661"/>
  <c r="AT3957" i="2661"/>
  <c r="AT3953" i="2661"/>
  <c r="AT3949" i="2661"/>
  <c r="AT3945" i="2661"/>
  <c r="AT3941" i="2661"/>
  <c r="AT3937" i="2661"/>
  <c r="AT3933" i="2661"/>
  <c r="AT3929" i="2661"/>
  <c r="AT3925" i="2661"/>
  <c r="AT3921" i="2661"/>
  <c r="AT3917" i="2661"/>
  <c r="AT3913" i="2661"/>
  <c r="AT3909" i="2661"/>
  <c r="AT3905" i="2661"/>
  <c r="AT3901" i="2661"/>
  <c r="AT3897" i="2661"/>
  <c r="AT3893" i="2661"/>
  <c r="AT3889" i="2661"/>
  <c r="AT3885" i="2661"/>
  <c r="AT3881" i="2661"/>
  <c r="AT3877" i="2661"/>
  <c r="AT3873" i="2661"/>
  <c r="AT3869" i="2661"/>
  <c r="AT3865" i="2661"/>
  <c r="AT3861" i="2661"/>
  <c r="AT3857" i="2661"/>
  <c r="AT3853" i="2661"/>
  <c r="AT3849" i="2661"/>
  <c r="AT3845" i="2661"/>
  <c r="AT3841" i="2661"/>
  <c r="AT3837" i="2661"/>
  <c r="AT3833" i="2661"/>
  <c r="AT3829" i="2661"/>
  <c r="AT3825" i="2661"/>
  <c r="AT3821" i="2661"/>
  <c r="AT3817" i="2661"/>
  <c r="AT3813" i="2661"/>
  <c r="AT3809" i="2661"/>
  <c r="AT3805" i="2661"/>
  <c r="AT3801" i="2661"/>
  <c r="AT3797" i="2661"/>
  <c r="AT3793" i="2661"/>
  <c r="AT3789" i="2661"/>
  <c r="AT3785" i="2661"/>
  <c r="AT3781" i="2661"/>
  <c r="AT3777" i="2661"/>
  <c r="AT3773" i="2661"/>
  <c r="AT3769" i="2661"/>
  <c r="AT3765" i="2661"/>
  <c r="AT3761" i="2661"/>
  <c r="AT3757" i="2661"/>
  <c r="AT3753" i="2661"/>
  <c r="AT3749" i="2661"/>
  <c r="AT3745" i="2661"/>
  <c r="AT3741" i="2661"/>
  <c r="AT3737" i="2661"/>
  <c r="AT3733" i="2661"/>
  <c r="AT3729" i="2661"/>
  <c r="AT3725" i="2661"/>
  <c r="AT3721" i="2661"/>
  <c r="AT3717" i="2661"/>
  <c r="AT3713" i="2661"/>
  <c r="AT3709" i="2661"/>
  <c r="AT3705" i="2661"/>
  <c r="AT3701" i="2661"/>
  <c r="AT3697" i="2661"/>
  <c r="AT3693" i="2661"/>
  <c r="AT3689" i="2661"/>
  <c r="AT3685" i="2661"/>
  <c r="AT3681" i="2661"/>
  <c r="AT3677" i="2661"/>
  <c r="AT3673" i="2661"/>
  <c r="AT3669" i="2661"/>
  <c r="AT3665" i="2661"/>
  <c r="AT3661" i="2661"/>
  <c r="AT3657" i="2661"/>
  <c r="AT3653" i="2661"/>
  <c r="AT3649" i="2661"/>
  <c r="AT3645" i="2661"/>
  <c r="AT3641" i="2661"/>
  <c r="AT3637" i="2661"/>
  <c r="AT3633" i="2661"/>
  <c r="AT3629" i="2661"/>
  <c r="AT3625" i="2661"/>
  <c r="AT3621" i="2661"/>
  <c r="AT3617" i="2661"/>
  <c r="AT3613" i="2661"/>
  <c r="AT3609" i="2661"/>
  <c r="AT3605" i="2661"/>
  <c r="AT3601" i="2661"/>
  <c r="AT3597" i="2661"/>
  <c r="AT3593" i="2661"/>
  <c r="AT3589" i="2661"/>
  <c r="AT3585" i="2661"/>
  <c r="AT3581" i="2661"/>
  <c r="AT3577" i="2661"/>
  <c r="AT3573" i="2661"/>
  <c r="AT3569" i="2661"/>
  <c r="AT3565" i="2661"/>
  <c r="AT3561" i="2661"/>
  <c r="AT3557" i="2661"/>
  <c r="AT3553" i="2661"/>
  <c r="AT3549" i="2661"/>
  <c r="AT3545" i="2661"/>
  <c r="AT3541" i="2661"/>
  <c r="AT3537" i="2661"/>
  <c r="AT3533" i="2661"/>
  <c r="AT3529" i="2661"/>
  <c r="AT3525" i="2661"/>
  <c r="AT3521" i="2661"/>
  <c r="AT3517" i="2661"/>
  <c r="AT3513" i="2661"/>
  <c r="AT3509" i="2661"/>
  <c r="AT3505" i="2661"/>
  <c r="AT3501" i="2661"/>
  <c r="AT3497" i="2661"/>
  <c r="AT3493" i="2661"/>
  <c r="AT3489" i="2661"/>
  <c r="AT3485" i="2661"/>
  <c r="AT3481" i="2661"/>
  <c r="AT3477" i="2661"/>
  <c r="AT3473" i="2661"/>
  <c r="AT3469" i="2661"/>
  <c r="AT3465" i="2661"/>
  <c r="AT3461" i="2661"/>
  <c r="AT3457" i="2661"/>
  <c r="AT3453" i="2661"/>
  <c r="AT3449" i="2661"/>
  <c r="AT3445" i="2661"/>
  <c r="AT3441" i="2661"/>
  <c r="AT3437" i="2661"/>
  <c r="AT3433" i="2661"/>
  <c r="AT3429" i="2661"/>
  <c r="AT3425" i="2661"/>
  <c r="AT3421" i="2661"/>
  <c r="AT3417" i="2661"/>
  <c r="AT3413" i="2661"/>
  <c r="AT3409" i="2661"/>
  <c r="AT3405" i="2661"/>
  <c r="AT3401" i="2661"/>
  <c r="AT3397" i="2661"/>
  <c r="AT3393" i="2661"/>
  <c r="AT3389" i="2661"/>
  <c r="AT3385" i="2661"/>
  <c r="AT3381" i="2661"/>
  <c r="AT3377" i="2661"/>
  <c r="AT3373" i="2661"/>
  <c r="AT3369" i="2661"/>
  <c r="AT3365" i="2661"/>
  <c r="AT3361" i="2661"/>
  <c r="AT3357" i="2661"/>
  <c r="AT3353" i="2661"/>
  <c r="AT3349" i="2661"/>
  <c r="AT3345" i="2661"/>
  <c r="AT3341" i="2661"/>
  <c r="AT3337" i="2661"/>
  <c r="AT3333" i="2661"/>
  <c r="AT3329" i="2661"/>
  <c r="AT3325" i="2661"/>
  <c r="AT3321" i="2661"/>
  <c r="AT3317" i="2661"/>
  <c r="AT3313" i="2661"/>
  <c r="AT3309" i="2661"/>
  <c r="AT3305" i="2661"/>
  <c r="AT3301" i="2661"/>
  <c r="AT3297" i="2661"/>
  <c r="AT3293" i="2661"/>
  <c r="AT3289" i="2661"/>
  <c r="AT3285" i="2661"/>
  <c r="AT3281" i="2661"/>
  <c r="AT3277" i="2661"/>
  <c r="AT3273" i="2661"/>
  <c r="AT3269" i="2661"/>
  <c r="AT3265" i="2661"/>
  <c r="AT3261" i="2661"/>
  <c r="AT3257" i="2661"/>
  <c r="AT3253" i="2661"/>
  <c r="AT3249" i="2661"/>
  <c r="AT3245" i="2661"/>
  <c r="AT3241" i="2661"/>
  <c r="AT3237" i="2661"/>
  <c r="AT3233" i="2661"/>
  <c r="AT3229" i="2661"/>
  <c r="AT3225" i="2661"/>
  <c r="AT3221" i="2661"/>
  <c r="AT3217" i="2661"/>
  <c r="AT3213" i="2661"/>
  <c r="AT3209" i="2661"/>
  <c r="AT3205" i="2661"/>
  <c r="AT3201" i="2661"/>
  <c r="AT3197" i="2661"/>
  <c r="AT3193" i="2661"/>
  <c r="AT3189" i="2661"/>
  <c r="AT3185" i="2661"/>
  <c r="AT3181" i="2661"/>
  <c r="AT3177" i="2661"/>
  <c r="AT3173" i="2661"/>
  <c r="AT3169" i="2661"/>
  <c r="AT3165" i="2661"/>
  <c r="AT3161" i="2661"/>
  <c r="AT3157" i="2661"/>
  <c r="AT3153" i="2661"/>
  <c r="AT3149" i="2661"/>
  <c r="AT3145" i="2661"/>
  <c r="AT3141" i="2661"/>
  <c r="AT3137" i="2661"/>
  <c r="AT3133" i="2661"/>
  <c r="AT3129" i="2661"/>
  <c r="AT3125" i="2661"/>
  <c r="AT3121" i="2661"/>
  <c r="AT3117" i="2661"/>
  <c r="AT3113" i="2661"/>
  <c r="AT3109" i="2661"/>
  <c r="AT3105" i="2661"/>
  <c r="AT3101" i="2661"/>
  <c r="AT3097" i="2661"/>
  <c r="AT3093" i="2661"/>
  <c r="AT3089" i="2661"/>
  <c r="AT3085" i="2661"/>
  <c r="AT3081" i="2661"/>
  <c r="AT3077" i="2661"/>
  <c r="AT3073" i="2661"/>
  <c r="AT3069" i="2661"/>
  <c r="AT3065" i="2661"/>
  <c r="AT3061" i="2661"/>
  <c r="AT3057" i="2661"/>
  <c r="AT3053" i="2661"/>
  <c r="AT3049" i="2661"/>
  <c r="AT3045" i="2661"/>
  <c r="AT3041" i="2661"/>
  <c r="AT3037" i="2661"/>
  <c r="AT3033" i="2661"/>
  <c r="AT3029" i="2661"/>
  <c r="AT3025" i="2661"/>
  <c r="AT3021" i="2661"/>
  <c r="AT3017" i="2661"/>
  <c r="AT3013" i="2661"/>
  <c r="AT3009" i="2661"/>
  <c r="AT3005" i="2661"/>
  <c r="AT3001" i="2661"/>
  <c r="AT2997" i="2661"/>
  <c r="AT2993" i="2661"/>
  <c r="AT2989" i="2661"/>
  <c r="AT2985" i="2661"/>
  <c r="AT2981" i="2661"/>
  <c r="AT2977" i="2661"/>
  <c r="AT2973" i="2661"/>
  <c r="AT2969" i="2661"/>
  <c r="AT2965" i="2661"/>
  <c r="AT2961" i="2661"/>
  <c r="AT2957" i="2661"/>
  <c r="AT2953" i="2661"/>
  <c r="AT2949" i="2661"/>
  <c r="AT2945" i="2661"/>
  <c r="AT2941" i="2661"/>
  <c r="AT2937" i="2661"/>
  <c r="AT2933" i="2661"/>
  <c r="AT2929" i="2661"/>
  <c r="AT2925" i="2661"/>
  <c r="AT2921" i="2661"/>
  <c r="AT2917" i="2661"/>
  <c r="AT2913" i="2661"/>
  <c r="AT2909" i="2661"/>
  <c r="AT2905" i="2661"/>
  <c r="AT2901" i="2661"/>
  <c r="AT2897" i="2661"/>
  <c r="AT2893" i="2661"/>
  <c r="AT2889" i="2661"/>
  <c r="AT2885" i="2661"/>
  <c r="AT2881" i="2661"/>
  <c r="AT2877" i="2661"/>
  <c r="AT2873" i="2661"/>
  <c r="AT2869" i="2661"/>
  <c r="AT2865" i="2661"/>
  <c r="AT2861" i="2661"/>
  <c r="AT2857" i="2661"/>
  <c r="AT2853" i="2661"/>
  <c r="AT2849" i="2661"/>
  <c r="AT2845" i="2661"/>
  <c r="AT2841" i="2661"/>
  <c r="AT2837" i="2661"/>
  <c r="AT2833" i="2661"/>
  <c r="AT2829" i="2661"/>
  <c r="AT2825" i="2661"/>
  <c r="AT2821" i="2661"/>
  <c r="AT2817" i="2661"/>
  <c r="AT2813" i="2661"/>
  <c r="AT2809" i="2661"/>
  <c r="AT2805" i="2661"/>
  <c r="AT2801" i="2661"/>
  <c r="AT2797" i="2661"/>
  <c r="AT2793" i="2661"/>
  <c r="AT2789" i="2661"/>
  <c r="AT2785" i="2661"/>
  <c r="AT2781" i="2661"/>
  <c r="AT2777" i="2661"/>
  <c r="AT2773" i="2661"/>
  <c r="AT2769" i="2661"/>
  <c r="AT2765" i="2661"/>
  <c r="AT2761" i="2661"/>
  <c r="AT2757" i="2661"/>
  <c r="AT2753" i="2661"/>
  <c r="AT2749" i="2661"/>
  <c r="AT2745" i="2661"/>
  <c r="AT2741" i="2661"/>
  <c r="AT2737" i="2661"/>
  <c r="AT2733" i="2661"/>
  <c r="AT2729" i="2661"/>
  <c r="AT2725" i="2661"/>
  <c r="AT2721" i="2661"/>
  <c r="AT2717" i="2661"/>
  <c r="AT2713" i="2661"/>
  <c r="AT2709" i="2661"/>
  <c r="AT2705" i="2661"/>
  <c r="AT2701" i="2661"/>
  <c r="AT2697" i="2661"/>
  <c r="AT2693" i="2661"/>
  <c r="AT2689" i="2661"/>
  <c r="AT2685" i="2661"/>
  <c r="AT2681" i="2661"/>
  <c r="AT2677" i="2661"/>
  <c r="AT2673" i="2661"/>
  <c r="AT2669" i="2661"/>
  <c r="AT2665" i="2661"/>
  <c r="AT2661" i="2661"/>
  <c r="AT2657" i="2661"/>
  <c r="AT2653" i="2661"/>
  <c r="AT2649" i="2661"/>
  <c r="AT2645" i="2661"/>
  <c r="AT2641" i="2661"/>
  <c r="AT2637" i="2661"/>
  <c r="AT2633" i="2661"/>
  <c r="AT2629" i="2661"/>
  <c r="AT2625" i="2661"/>
  <c r="AT2621" i="2661"/>
  <c r="AT2617" i="2661"/>
  <c r="AT2613" i="2661"/>
  <c r="AT2609" i="2661"/>
  <c r="AT2605" i="2661"/>
  <c r="AT2601" i="2661"/>
  <c r="AT2597" i="2661"/>
  <c r="AT2593" i="2661"/>
  <c r="AT2589" i="2661"/>
  <c r="AT2585" i="2661"/>
  <c r="AT2581" i="2661"/>
  <c r="AT2577" i="2661"/>
  <c r="AT2573" i="2661"/>
  <c r="AT2569" i="2661"/>
  <c r="AT2565" i="2661"/>
  <c r="AT2561" i="2661"/>
  <c r="AT2557" i="2661"/>
  <c r="AT2553" i="2661"/>
  <c r="AT2549" i="2661"/>
  <c r="AT2545" i="2661"/>
  <c r="AT2541" i="2661"/>
  <c r="AT2537" i="2661"/>
  <c r="AT2533" i="2661"/>
  <c r="AT2529" i="2661"/>
  <c r="AT2525" i="2661"/>
  <c r="AT2521" i="2661"/>
  <c r="AT2517" i="2661"/>
  <c r="AT2513" i="2661"/>
  <c r="AT2509" i="2661"/>
  <c r="AT2505" i="2661"/>
  <c r="AT2501" i="2661"/>
  <c r="AT2497" i="2661"/>
  <c r="AT2493" i="2661"/>
  <c r="AT2489" i="2661"/>
  <c r="AT2485" i="2661"/>
  <c r="AT2481" i="2661"/>
  <c r="AT2477" i="2661"/>
  <c r="AT2473" i="2661"/>
  <c r="AT2469" i="2661"/>
  <c r="AT2465" i="2661"/>
  <c r="AT2461" i="2661"/>
  <c r="AT2457" i="2661"/>
  <c r="AT2453" i="2661"/>
  <c r="AT2449" i="2661"/>
  <c r="AT2445" i="2661"/>
  <c r="AT2441" i="2661"/>
  <c r="AT2437" i="2661"/>
  <c r="AT2433" i="2661"/>
  <c r="AT2429" i="2661"/>
  <c r="AT2425" i="2661"/>
  <c r="AT2421" i="2661"/>
  <c r="AT2417" i="2661"/>
  <c r="AT2413" i="2661"/>
  <c r="AT2409" i="2661"/>
  <c r="AT2405" i="2661"/>
  <c r="AT2401" i="2661"/>
  <c r="AT2397" i="2661"/>
  <c r="AT2393" i="2661"/>
  <c r="AT2389" i="2661"/>
  <c r="AT2385" i="2661"/>
  <c r="AT2381" i="2661"/>
  <c r="AT2377" i="2661"/>
  <c r="AT2373" i="2661"/>
  <c r="AT2369" i="2661"/>
  <c r="AT2365" i="2661"/>
  <c r="AT2361" i="2661"/>
  <c r="AT2357" i="2661"/>
  <c r="AT2353" i="2661"/>
  <c r="AT2349" i="2661"/>
  <c r="AT2345" i="2661"/>
  <c r="AT2341" i="2661"/>
  <c r="AT2337" i="2661"/>
  <c r="AT2333" i="2661"/>
  <c r="AT2329" i="2661"/>
  <c r="AT2325" i="2661"/>
  <c r="AT2321" i="2661"/>
  <c r="AT2317" i="2661"/>
  <c r="AT2313" i="2661"/>
  <c r="AT2309" i="2661"/>
  <c r="AT2305" i="2661"/>
  <c r="AT2301" i="2661"/>
  <c r="AT2297" i="2661"/>
  <c r="AT2293" i="2661"/>
  <c r="AT2289" i="2661"/>
  <c r="AT2285" i="2661"/>
  <c r="AT2281" i="2661"/>
  <c r="AT2277" i="2661"/>
  <c r="AT2273" i="2661"/>
  <c r="AT2269" i="2661"/>
  <c r="AT2265" i="2661"/>
  <c r="AT2261" i="2661"/>
  <c r="AT2257" i="2661"/>
  <c r="AT2253" i="2661"/>
  <c r="AT2249" i="2661"/>
  <c r="AT2245" i="2661"/>
  <c r="AT2241" i="2661"/>
  <c r="AT2237" i="2661"/>
  <c r="AT2233" i="2661"/>
  <c r="AT2229" i="2661"/>
  <c r="AT2225" i="2661"/>
  <c r="AT2221" i="2661"/>
  <c r="AT2217" i="2661"/>
  <c r="AT2213" i="2661"/>
  <c r="AT2209" i="2661"/>
  <c r="AT2205" i="2661"/>
  <c r="AT2201" i="2661"/>
  <c r="AT2197" i="2661"/>
  <c r="AT2193" i="2661"/>
  <c r="AT2189" i="2661"/>
  <c r="AT2185" i="2661"/>
  <c r="AT2181" i="2661"/>
  <c r="AT2177" i="2661"/>
  <c r="AT2173" i="2661"/>
  <c r="AT2169" i="2661"/>
  <c r="AT2165" i="2661"/>
  <c r="AT2161" i="2661"/>
  <c r="AT2157" i="2661"/>
  <c r="AT2153" i="2661"/>
  <c r="AT2149" i="2661"/>
  <c r="AT2145" i="2661"/>
  <c r="AT2141" i="2661"/>
  <c r="AT2137" i="2661"/>
  <c r="AT2133" i="2661"/>
  <c r="AT2129" i="2661"/>
  <c r="AT2125" i="2661"/>
  <c r="AT2121" i="2661"/>
  <c r="AT2117" i="2661"/>
  <c r="AT2113" i="2661"/>
  <c r="AT2109" i="2661"/>
  <c r="AT2105" i="2661"/>
  <c r="AT2101" i="2661"/>
  <c r="AT2097" i="2661"/>
  <c r="AT2093" i="2661"/>
  <c r="AT2089" i="2661"/>
  <c r="AT2085" i="2661"/>
  <c r="AT2081" i="2661"/>
  <c r="AT2077" i="2661"/>
  <c r="AT2073" i="2661"/>
  <c r="AT2069" i="2661"/>
  <c r="AT2065" i="2661"/>
  <c r="AT2061" i="2661"/>
  <c r="AT2057" i="2661"/>
  <c r="AT2053" i="2661"/>
  <c r="AT2049" i="2661"/>
  <c r="AT2045" i="2661"/>
  <c r="AT2041" i="2661"/>
  <c r="AT2037" i="2661"/>
  <c r="AT2033" i="2661"/>
  <c r="AT2029" i="2661"/>
  <c r="AT2025" i="2661"/>
  <c r="AT2021" i="2661"/>
  <c r="AT2017" i="2661"/>
  <c r="AT2013" i="2661"/>
  <c r="AT2009" i="2661"/>
  <c r="AT2005" i="2661"/>
  <c r="AT2001" i="2661"/>
  <c r="AT1997" i="2661"/>
  <c r="AT1993" i="2661"/>
  <c r="AT1989" i="2661"/>
  <c r="AT1985" i="2661"/>
  <c r="AT1981" i="2661"/>
  <c r="AT1977" i="2661"/>
  <c r="AT1973" i="2661"/>
  <c r="AT1969" i="2661"/>
  <c r="AT1965" i="2661"/>
  <c r="AT1961" i="2661"/>
  <c r="AT1957" i="2661"/>
  <c r="AT1953" i="2661"/>
  <c r="AT1949" i="2661"/>
  <c r="AT1945" i="2661"/>
  <c r="AT1941" i="2661"/>
  <c r="AT1937" i="2661"/>
  <c r="AT1933" i="2661"/>
  <c r="AT1929" i="2661"/>
  <c r="AT1925" i="2661"/>
  <c r="AT1921" i="2661"/>
  <c r="AT1917" i="2661"/>
  <c r="AT1913" i="2661"/>
  <c r="AT1909" i="2661"/>
  <c r="AT1905" i="2661"/>
  <c r="AT1901" i="2661"/>
  <c r="AT1897" i="2661"/>
  <c r="AT1893" i="2661"/>
  <c r="AT1889" i="2661"/>
  <c r="AT1885" i="2661"/>
  <c r="AT1881" i="2661"/>
  <c r="AT1877" i="2661"/>
  <c r="AT1873" i="2661"/>
  <c r="AT1869" i="2661"/>
  <c r="AT1865" i="2661"/>
  <c r="AT1861" i="2661"/>
  <c r="AT1857" i="2661"/>
  <c r="AT1853" i="2661"/>
  <c r="AT1849" i="2661"/>
  <c r="AT1845" i="2661"/>
  <c r="AT1841" i="2661"/>
  <c r="AT1837" i="2661"/>
  <c r="AT1833" i="2661"/>
  <c r="AT1829" i="2661"/>
  <c r="AT1825" i="2661"/>
  <c r="AT1821" i="2661"/>
  <c r="AT1817" i="2661"/>
  <c r="AT1813" i="2661"/>
  <c r="AT1809" i="2661"/>
  <c r="AT1805" i="2661"/>
  <c r="AT1801" i="2661"/>
  <c r="AT1797" i="2661"/>
  <c r="AT1793" i="2661"/>
  <c r="AT1789" i="2661"/>
  <c r="AT1785" i="2661"/>
  <c r="AT1781" i="2661"/>
  <c r="AT1777" i="2661"/>
  <c r="AT1773" i="2661"/>
  <c r="AT1769" i="2661"/>
  <c r="AT1765" i="2661"/>
  <c r="AT1761" i="2661"/>
  <c r="AT1757" i="2661"/>
  <c r="AT1753" i="2661"/>
  <c r="AT1749" i="2661"/>
  <c r="AT1745" i="2661"/>
  <c r="AT1741" i="2661"/>
  <c r="AT1737" i="2661"/>
  <c r="AT1733" i="2661"/>
  <c r="AT1729" i="2661"/>
  <c r="AT1725" i="2661"/>
  <c r="AT1721" i="2661"/>
  <c r="AT1717" i="2661"/>
  <c r="AT1713" i="2661"/>
  <c r="AT1709" i="2661"/>
  <c r="AT1705" i="2661"/>
  <c r="AT1701" i="2661"/>
  <c r="AT1697" i="2661"/>
  <c r="AT1693" i="2661"/>
  <c r="AT1689" i="2661"/>
  <c r="AT1685" i="2661"/>
  <c r="AT1681" i="2661"/>
  <c r="AT1677" i="2661"/>
  <c r="AT1673" i="2661"/>
  <c r="AT1669" i="2661"/>
  <c r="AT1665" i="2661"/>
  <c r="AT1661" i="2661"/>
  <c r="AT1657" i="2661"/>
  <c r="AT1653" i="2661"/>
  <c r="AT1649" i="2661"/>
  <c r="AT1645" i="2661"/>
  <c r="AT1641" i="2661"/>
  <c r="AT1637" i="2661"/>
  <c r="AT1633" i="2661"/>
  <c r="AT1629" i="2661"/>
  <c r="AT1625" i="2661"/>
  <c r="AT1621" i="2661"/>
  <c r="AT1617" i="2661"/>
  <c r="AT1613" i="2661"/>
  <c r="AT1609" i="2661"/>
  <c r="AT1605" i="2661"/>
  <c r="AT1601" i="2661"/>
  <c r="AT1597" i="2661"/>
  <c r="AT1593" i="2661"/>
  <c r="AT1589" i="2661"/>
  <c r="AT1585" i="2661"/>
  <c r="AT1581" i="2661"/>
  <c r="AT1577" i="2661"/>
  <c r="AT1573" i="2661"/>
  <c r="AT1569" i="2661"/>
  <c r="AT1565" i="2661"/>
  <c r="AT1561" i="2661"/>
  <c r="AT1557" i="2661"/>
  <c r="AT1553" i="2661"/>
  <c r="AT1549" i="2661"/>
  <c r="AT1545" i="2661"/>
  <c r="AT1541" i="2661"/>
  <c r="AT1537" i="2661"/>
  <c r="AT1533" i="2661"/>
  <c r="AT1529" i="2661"/>
  <c r="AT1525" i="2661"/>
  <c r="AT1521" i="2661"/>
  <c r="AT1517" i="2661"/>
  <c r="AT1513" i="2661"/>
  <c r="AT1509" i="2661"/>
  <c r="AT1505" i="2661"/>
  <c r="AT1501" i="2661"/>
  <c r="AT1497" i="2661"/>
  <c r="AT1493" i="2661"/>
  <c r="AT1489" i="2661"/>
  <c r="AT1485" i="2661"/>
  <c r="AT1481" i="2661"/>
  <c r="AT1477" i="2661"/>
  <c r="AT1473" i="2661"/>
  <c r="AT1469" i="2661"/>
  <c r="AT1465" i="2661"/>
  <c r="AT1461" i="2661"/>
  <c r="AT1457" i="2661"/>
  <c r="AT1453" i="2661"/>
  <c r="AT1449" i="2661"/>
  <c r="AT1445" i="2661"/>
  <c r="AT1441" i="2661"/>
  <c r="AT1437" i="2661"/>
  <c r="AT1433" i="2661"/>
  <c r="AT1429" i="2661"/>
  <c r="AT1425" i="2661"/>
  <c r="AT1421" i="2661"/>
  <c r="AT1417" i="2661"/>
  <c r="AT1413" i="2661"/>
  <c r="AT1409" i="2661"/>
  <c r="AT1405" i="2661"/>
  <c r="AT1401" i="2661"/>
  <c r="AT1397" i="2661"/>
  <c r="AT1393" i="2661"/>
  <c r="AT1389" i="2661"/>
  <c r="AT1385" i="2661"/>
  <c r="AT1381" i="2661"/>
  <c r="AT1377" i="2661"/>
  <c r="AT1373" i="2661"/>
  <c r="AT1369" i="2661"/>
  <c r="AT1365" i="2661"/>
  <c r="AT1361" i="2661"/>
  <c r="AT1357" i="2661"/>
  <c r="AT1353" i="2661"/>
  <c r="AT1349" i="2661"/>
  <c r="AT1345" i="2661"/>
  <c r="AT1341" i="2661"/>
  <c r="AT1337" i="2661"/>
  <c r="AT1333" i="2661"/>
  <c r="AT1329" i="2661"/>
  <c r="AT1325" i="2661"/>
  <c r="AT1321" i="2661"/>
  <c r="AT1317" i="2661"/>
  <c r="AT1313" i="2661"/>
  <c r="AT1309" i="2661"/>
  <c r="AT1305" i="2661"/>
  <c r="AT1301" i="2661"/>
  <c r="AT1297" i="2661"/>
  <c r="AT1293" i="2661"/>
  <c r="AT1289" i="2661"/>
  <c r="AT1285" i="2661"/>
  <c r="AT1281" i="2661"/>
  <c r="AT1277" i="2661"/>
  <c r="AT1273" i="2661"/>
  <c r="AT1269" i="2661"/>
  <c r="AT1265" i="2661"/>
  <c r="AT1261" i="2661"/>
  <c r="AT1257" i="2661"/>
  <c r="AT1253" i="2661"/>
  <c r="AT1249" i="2661"/>
  <c r="AT1245" i="2661"/>
  <c r="AT1241" i="2661"/>
  <c r="AT1237" i="2661"/>
  <c r="AT1233" i="2661"/>
  <c r="AT1229" i="2661"/>
  <c r="AT1225" i="2661"/>
  <c r="AT1221" i="2661"/>
  <c r="AT1217" i="2661"/>
  <c r="AT1213" i="2661"/>
  <c r="AT1209" i="2661"/>
  <c r="AT1205" i="2661"/>
  <c r="AT1201" i="2661"/>
  <c r="AT1197" i="2661"/>
  <c r="AT1193" i="2661"/>
  <c r="AT1189" i="2661"/>
  <c r="AT1185" i="2661"/>
  <c r="AT1181" i="2661"/>
  <c r="AT1177" i="2661"/>
  <c r="AT1173" i="2661"/>
  <c r="AT1169" i="2661"/>
  <c r="AT1165" i="2661"/>
  <c r="AT1161" i="2661"/>
  <c r="AT1157" i="2661"/>
  <c r="AT1153" i="2661"/>
  <c r="AT1149" i="2661"/>
  <c r="AT1145" i="2661"/>
  <c r="AT1141" i="2661"/>
  <c r="AT1137" i="2661"/>
  <c r="AT1133" i="2661"/>
  <c r="AT1129" i="2661"/>
  <c r="AT1125" i="2661"/>
  <c r="AT1121" i="2661"/>
  <c r="AT1117" i="2661"/>
  <c r="AT1113" i="2661"/>
  <c r="AT1109" i="2661"/>
  <c r="AT1105" i="2661"/>
  <c r="AT1101" i="2661"/>
  <c r="AT1097" i="2661"/>
  <c r="AT1093" i="2661"/>
  <c r="AT1089" i="2661"/>
  <c r="AT1085" i="2661"/>
  <c r="AT1081" i="2661"/>
  <c r="AT1077" i="2661"/>
  <c r="AT1073" i="2661"/>
  <c r="AT1069" i="2661"/>
  <c r="AT1065" i="2661"/>
  <c r="AT1061" i="2661"/>
  <c r="AT1057" i="2661"/>
  <c r="AT1053" i="2661"/>
  <c r="AT1049" i="2661"/>
  <c r="AT1045" i="2661"/>
  <c r="AT1041" i="2661"/>
  <c r="AT1037" i="2661"/>
  <c r="AT1033" i="2661"/>
  <c r="AT1029" i="2661"/>
  <c r="AT1025" i="2661"/>
  <c r="AT1021" i="2661"/>
  <c r="AT1017" i="2661"/>
  <c r="AT1013" i="2661"/>
  <c r="AT1009" i="2661"/>
  <c r="AT1005" i="2661"/>
  <c r="AT1001" i="2661"/>
  <c r="AT997" i="2661"/>
  <c r="AT993" i="2661"/>
  <c r="AT989" i="2661"/>
  <c r="AT985" i="2661"/>
  <c r="AT981" i="2661"/>
  <c r="AT977" i="2661"/>
  <c r="AT973" i="2661"/>
  <c r="AT969" i="2661"/>
  <c r="AT965" i="2661"/>
  <c r="AT961" i="2661"/>
  <c r="AT957" i="2661"/>
  <c r="AT953" i="2661"/>
  <c r="AT949" i="2661"/>
  <c r="AT945" i="2661"/>
  <c r="AT941" i="2661"/>
  <c r="AT937" i="2661"/>
  <c r="AT933" i="2661"/>
  <c r="AT929" i="2661"/>
  <c r="AT925" i="2661"/>
  <c r="AT921" i="2661"/>
  <c r="AT917" i="2661"/>
  <c r="AT913" i="2661"/>
  <c r="AT909" i="2661"/>
  <c r="AT905" i="2661"/>
  <c r="AT901" i="2661"/>
  <c r="AT897" i="2661"/>
  <c r="AT893" i="2661"/>
  <c r="AT889" i="2661"/>
  <c r="AT885" i="2661"/>
  <c r="AT881" i="2661"/>
  <c r="AT877" i="2661"/>
  <c r="AT873" i="2661"/>
  <c r="AT869" i="2661"/>
  <c r="AT865" i="2661"/>
  <c r="AT861" i="2661"/>
  <c r="AT857" i="2661"/>
  <c r="AT853" i="2661"/>
  <c r="AT849" i="2661"/>
  <c r="AT845" i="2661"/>
  <c r="AT841" i="2661"/>
  <c r="AT837" i="2661"/>
  <c r="AT833" i="2661"/>
  <c r="AT829" i="2661"/>
  <c r="AT825" i="2661"/>
  <c r="AT821" i="2661"/>
  <c r="AT817" i="2661"/>
  <c r="AT813" i="2661"/>
  <c r="AT809" i="2661"/>
  <c r="AT805" i="2661"/>
  <c r="AT801" i="2661"/>
  <c r="AT797" i="2661"/>
  <c r="AT793" i="2661"/>
  <c r="AT789" i="2661"/>
  <c r="AT785" i="2661"/>
  <c r="AT781" i="2661"/>
  <c r="AT777" i="2661"/>
  <c r="AT773" i="2661"/>
  <c r="AT769" i="2661"/>
  <c r="AT765" i="2661"/>
  <c r="AT761" i="2661"/>
  <c r="AT757" i="2661"/>
  <c r="AT753" i="2661"/>
  <c r="AT749" i="2661"/>
  <c r="AT745" i="2661"/>
  <c r="AT741" i="2661"/>
  <c r="AT737" i="2661"/>
  <c r="AT733" i="2661"/>
  <c r="AT729" i="2661"/>
  <c r="AT725" i="2661"/>
  <c r="AT721" i="2661"/>
  <c r="AT717" i="2661"/>
  <c r="AT713" i="2661"/>
  <c r="AT709" i="2661"/>
  <c r="AT705" i="2661"/>
  <c r="AT701" i="2661"/>
  <c r="AT697" i="2661"/>
  <c r="AT693" i="2661"/>
  <c r="AT689" i="2661"/>
  <c r="AT685" i="2661"/>
  <c r="AT681" i="2661"/>
  <c r="AT677" i="2661"/>
  <c r="AT673" i="2661"/>
  <c r="AT669" i="2661"/>
  <c r="AT665" i="2661"/>
  <c r="AT661" i="2661"/>
  <c r="AT657" i="2661"/>
  <c r="AT653" i="2661"/>
  <c r="AT649" i="2661"/>
  <c r="AT645" i="2661"/>
  <c r="AT641" i="2661"/>
  <c r="AT637" i="2661"/>
  <c r="AT633" i="2661"/>
  <c r="AT629" i="2661"/>
  <c r="AT625" i="2661"/>
  <c r="AT621" i="2661"/>
  <c r="AT617" i="2661"/>
  <c r="AT613" i="2661"/>
  <c r="AT609" i="2661"/>
  <c r="AT605" i="2661"/>
  <c r="AT601" i="2661"/>
  <c r="AT597" i="2661"/>
  <c r="AT593" i="2661"/>
  <c r="AT589" i="2661"/>
  <c r="AT585" i="2661"/>
  <c r="AT581" i="2661"/>
  <c r="AT577" i="2661"/>
  <c r="AT573" i="2661"/>
  <c r="AT569" i="2661"/>
  <c r="AT565" i="2661"/>
  <c r="AT561" i="2661"/>
  <c r="AT557" i="2661"/>
  <c r="AT553" i="2661"/>
  <c r="AT549" i="2661"/>
  <c r="AT545" i="2661"/>
  <c r="AT541" i="2661"/>
  <c r="AT537" i="2661"/>
  <c r="AT533" i="2661"/>
  <c r="AT529" i="2661"/>
  <c r="AT525" i="2661"/>
  <c r="AT521" i="2661"/>
  <c r="AT517" i="2661"/>
  <c r="AT513" i="2661"/>
  <c r="AT509" i="2661"/>
  <c r="AT505" i="2661"/>
  <c r="AT501" i="2661"/>
  <c r="AT497" i="2661"/>
  <c r="AT493" i="2661"/>
  <c r="AT489" i="2661"/>
  <c r="AT485" i="2661"/>
  <c r="AT481" i="2661"/>
  <c r="AT477" i="2661"/>
  <c r="AT473" i="2661"/>
  <c r="AT469" i="2661"/>
  <c r="AT465" i="2661"/>
  <c r="AT461" i="2661"/>
  <c r="AT457" i="2661"/>
  <c r="AT453" i="2661"/>
  <c r="AT449" i="2661"/>
  <c r="AT445" i="2661"/>
  <c r="AT441" i="2661"/>
  <c r="AT437" i="2661"/>
  <c r="AT433" i="2661"/>
  <c r="AT429" i="2661"/>
  <c r="AT425" i="2661"/>
  <c r="AT421" i="2661"/>
  <c r="AT417" i="2661"/>
  <c r="AT413" i="2661"/>
  <c r="AT409" i="2661"/>
  <c r="AT405" i="2661"/>
  <c r="AT401" i="2661"/>
  <c r="AT397" i="2661"/>
  <c r="AT393" i="2661"/>
  <c r="AT389" i="2661"/>
  <c r="AT385" i="2661"/>
  <c r="AT381" i="2661"/>
  <c r="AT377" i="2661"/>
  <c r="AT373" i="2661"/>
  <c r="AT369" i="2661"/>
  <c r="AT365" i="2661"/>
  <c r="AT361" i="2661"/>
  <c r="AT357" i="2661"/>
  <c r="AT353" i="2661"/>
  <c r="AT349" i="2661"/>
  <c r="AT345" i="2661"/>
  <c r="AT341" i="2661"/>
  <c r="AT337" i="2661"/>
  <c r="AT333" i="2661"/>
  <c r="AT329" i="2661"/>
  <c r="AT325" i="2661"/>
  <c r="AT321" i="2661"/>
  <c r="AT317" i="2661"/>
  <c r="AT313" i="2661"/>
  <c r="AT309" i="2661"/>
  <c r="AT305" i="2661"/>
  <c r="AT301" i="2661"/>
  <c r="AT297" i="2661"/>
  <c r="AT293" i="2661"/>
  <c r="AT289" i="2661"/>
  <c r="AT285" i="2661"/>
  <c r="AT281" i="2661"/>
  <c r="AT277" i="2661"/>
  <c r="AT273" i="2661"/>
  <c r="AT269" i="2661"/>
  <c r="AT265" i="2661"/>
  <c r="AT261" i="2661"/>
  <c r="AT257" i="2661"/>
  <c r="AT253" i="2661"/>
  <c r="AT249" i="2661"/>
  <c r="AT245" i="2661"/>
  <c r="AT241" i="2661"/>
  <c r="AT237" i="2661"/>
  <c r="AT233" i="2661"/>
  <c r="AT229" i="2661"/>
  <c r="AT225" i="2661"/>
  <c r="AT221" i="2661"/>
  <c r="AT217" i="2661"/>
  <c r="AT213" i="2661"/>
  <c r="AT209" i="2661"/>
  <c r="AT205" i="2661"/>
  <c r="AT201" i="2661"/>
  <c r="AT197" i="2661"/>
  <c r="AT193" i="2661"/>
  <c r="AT189" i="2661"/>
  <c r="AT185" i="2661"/>
  <c r="AT181" i="2661"/>
  <c r="AT177" i="2661"/>
  <c r="AT173" i="2661"/>
  <c r="AT169" i="2661"/>
  <c r="AT165" i="2661"/>
  <c r="AT161" i="2661"/>
  <c r="AT157" i="2661"/>
  <c r="AT153" i="2661"/>
  <c r="AT149" i="2661"/>
  <c r="AT145" i="2661"/>
  <c r="AT141" i="2661"/>
  <c r="AT137" i="2661"/>
  <c r="AT133" i="2661"/>
  <c r="AT129" i="2661"/>
  <c r="AT125" i="2661"/>
  <c r="AT121" i="2661"/>
  <c r="AT117" i="2661"/>
  <c r="AT113" i="2661"/>
  <c r="AT109" i="2661"/>
  <c r="AT105" i="2661"/>
  <c r="AT101" i="2661"/>
  <c r="AT97" i="2661"/>
  <c r="AT93" i="2661"/>
  <c r="AT89" i="2661"/>
  <c r="AT85" i="2661"/>
  <c r="AT81" i="2661"/>
  <c r="AT77" i="2661"/>
  <c r="AT73" i="2661"/>
  <c r="AT69" i="2661"/>
  <c r="AT65" i="2661"/>
  <c r="AT61" i="2661"/>
  <c r="AT57" i="2661"/>
  <c r="AT53" i="2661"/>
  <c r="AT49" i="2661"/>
  <c r="AT45" i="2661"/>
  <c r="AT41" i="2661"/>
  <c r="AT37" i="2661"/>
  <c r="AT33" i="2661"/>
  <c r="AT29" i="2661"/>
  <c r="AT25" i="2661"/>
  <c r="AT21" i="2661"/>
  <c r="AT17" i="2661"/>
  <c r="AT13" i="2661"/>
  <c r="AT9" i="2661"/>
  <c r="AU4146" i="2661"/>
  <c r="AU4142" i="2661"/>
  <c r="AU4138" i="2661"/>
  <c r="AU4134" i="2661"/>
  <c r="AU4130" i="2661"/>
  <c r="AU4126" i="2661"/>
  <c r="AU4122" i="2661"/>
  <c r="AU4118" i="2661"/>
  <c r="AU4114" i="2661"/>
  <c r="AU4110" i="2661"/>
  <c r="AU4106" i="2661"/>
  <c r="AU4102" i="2661"/>
  <c r="AU4098" i="2661"/>
  <c r="AU4094" i="2661"/>
  <c r="AU4090" i="2661"/>
  <c r="AU4086" i="2661"/>
  <c r="AU4082" i="2661"/>
  <c r="AU4078" i="2661"/>
  <c r="AU4074" i="2661"/>
  <c r="AU4070" i="2661"/>
  <c r="AU4066" i="2661"/>
  <c r="AU4062" i="2661"/>
  <c r="AU4058" i="2661"/>
  <c r="AU4054" i="2661"/>
  <c r="AU4050" i="2661"/>
  <c r="AU4046" i="2661"/>
  <c r="AU4042" i="2661"/>
  <c r="AU4038" i="2661"/>
  <c r="AU4034" i="2661"/>
  <c r="AU4030" i="2661"/>
  <c r="AU4026" i="2661"/>
  <c r="AU4022" i="2661"/>
  <c r="AU4018" i="2661"/>
  <c r="AU4014" i="2661"/>
  <c r="AU4010" i="2661"/>
  <c r="AU4006" i="2661"/>
  <c r="AU4002" i="2661"/>
  <c r="AU3998" i="2661"/>
  <c r="AU3994" i="2661"/>
  <c r="AU3990" i="2661"/>
  <c r="AU3986" i="2661"/>
  <c r="AU3982" i="2661"/>
  <c r="AU3978" i="2661"/>
  <c r="AU3974" i="2661"/>
  <c r="AU3970" i="2661"/>
  <c r="AU3966" i="2661"/>
  <c r="AU3962" i="2661"/>
  <c r="AU3958" i="2661"/>
  <c r="AU3954" i="2661"/>
  <c r="AU3948" i="2661"/>
  <c r="AU3935" i="2661"/>
  <c r="AU3919" i="2661"/>
  <c r="AU3903" i="2661"/>
  <c r="AU3887" i="2661"/>
  <c r="AU3871" i="2661"/>
  <c r="AU3855" i="2661"/>
  <c r="AU3839" i="2661"/>
  <c r="AU3823" i="2661"/>
  <c r="AU3807" i="2661"/>
  <c r="AU3791" i="2661"/>
  <c r="AU3775" i="2661"/>
  <c r="AU3759" i="2661"/>
  <c r="AU3743" i="2661"/>
  <c r="AU3727" i="2661"/>
  <c r="AU3711" i="2661"/>
  <c r="AU3695" i="2661"/>
  <c r="AU3679" i="2661"/>
  <c r="AU3663" i="2661"/>
  <c r="AU3647" i="2661"/>
  <c r="AU3631" i="2661"/>
  <c r="AU3615" i="2661"/>
  <c r="AU3599" i="2661"/>
  <c r="AU3583" i="2661"/>
  <c r="AU3567" i="2661"/>
  <c r="AG964" i="2664"/>
  <c r="AM964" i="2664"/>
  <c r="AG960" i="2664"/>
  <c r="AM960" i="2664"/>
  <c r="AG956" i="2664"/>
  <c r="AM956" i="2664"/>
  <c r="AG952" i="2664"/>
  <c r="AM952" i="2664"/>
  <c r="AG948" i="2664"/>
  <c r="AM948" i="2664"/>
  <c r="AG944" i="2664"/>
  <c r="AM944" i="2664"/>
  <c r="AG940" i="2664"/>
  <c r="AM940" i="2664"/>
  <c r="AG936" i="2664"/>
  <c r="AM936" i="2664"/>
  <c r="AG932" i="2664"/>
  <c r="AM932" i="2664"/>
  <c r="AG928" i="2664"/>
  <c r="AM928" i="2664"/>
  <c r="AG924" i="2664"/>
  <c r="AM924" i="2664"/>
  <c r="AG920" i="2664"/>
  <c r="AM920" i="2664"/>
  <c r="AG916" i="2664"/>
  <c r="AM916" i="2664"/>
  <c r="AG912" i="2664"/>
  <c r="AM912" i="2664"/>
  <c r="AG908" i="2664"/>
  <c r="AM908" i="2664"/>
  <c r="AG904" i="2664"/>
  <c r="AM904" i="2664"/>
  <c r="AG900" i="2664"/>
  <c r="AM900" i="2664"/>
  <c r="AG896" i="2664"/>
  <c r="AM896" i="2664"/>
  <c r="AG892" i="2664"/>
  <c r="AM892" i="2664"/>
  <c r="AG888" i="2664"/>
  <c r="AM888" i="2664"/>
  <c r="AG884" i="2664"/>
  <c r="AM884" i="2664"/>
  <c r="AG880" i="2664"/>
  <c r="AM880" i="2664"/>
  <c r="AG876" i="2664"/>
  <c r="AM876" i="2664"/>
  <c r="AG872" i="2664"/>
  <c r="AM872" i="2664"/>
  <c r="AG868" i="2664"/>
  <c r="AM868" i="2664"/>
  <c r="AG864" i="2664"/>
  <c r="AM864" i="2664"/>
  <c r="AG860" i="2664"/>
  <c r="AM860" i="2664"/>
  <c r="AG856" i="2664"/>
  <c r="AM856" i="2664"/>
  <c r="AG852" i="2664"/>
  <c r="AM852" i="2664"/>
  <c r="AG848" i="2664"/>
  <c r="AM848" i="2664"/>
  <c r="AG844" i="2664"/>
  <c r="AM844" i="2664"/>
  <c r="AG840" i="2664"/>
  <c r="AM840" i="2664"/>
  <c r="AG836" i="2664"/>
  <c r="AM836" i="2664"/>
  <c r="AG832" i="2664"/>
  <c r="AM832" i="2664"/>
  <c r="AG828" i="2664"/>
  <c r="AM828" i="2664"/>
  <c r="AG824" i="2664"/>
  <c r="AM824" i="2664"/>
  <c r="AG820" i="2664"/>
  <c r="AM820" i="2664"/>
  <c r="AG816" i="2664"/>
  <c r="AM816" i="2664"/>
  <c r="AG812" i="2664"/>
  <c r="AM812" i="2664"/>
  <c r="AG808" i="2664"/>
  <c r="AM808" i="2664"/>
  <c r="AG804" i="2664"/>
  <c r="AM804" i="2664"/>
  <c r="AG800" i="2664"/>
  <c r="AM800" i="2664"/>
  <c r="AG796" i="2664"/>
  <c r="AM796" i="2664"/>
  <c r="AG792" i="2664"/>
  <c r="AM792" i="2664"/>
  <c r="AG788" i="2664"/>
  <c r="AM788" i="2664"/>
  <c r="AG784" i="2664"/>
  <c r="AM784" i="2664"/>
  <c r="AG780" i="2664"/>
  <c r="AM780" i="2664"/>
  <c r="AG776" i="2664"/>
  <c r="AM776" i="2664"/>
  <c r="AG772" i="2664"/>
  <c r="AM772" i="2664"/>
  <c r="AG768" i="2664"/>
  <c r="AM768" i="2664"/>
  <c r="AG764" i="2664"/>
  <c r="AM764" i="2664"/>
  <c r="AG760" i="2664"/>
  <c r="AM760" i="2664"/>
  <c r="AG756" i="2664"/>
  <c r="AM756" i="2664"/>
  <c r="AG752" i="2664"/>
  <c r="AM752" i="2664"/>
  <c r="AG748" i="2664"/>
  <c r="AM748" i="2664"/>
  <c r="AG744" i="2664"/>
  <c r="AM744" i="2664"/>
  <c r="AG740" i="2664"/>
  <c r="AM740" i="2664"/>
  <c r="AG736" i="2664"/>
  <c r="AM736" i="2664"/>
  <c r="AG732" i="2664"/>
  <c r="AM732" i="2664"/>
  <c r="AG728" i="2664"/>
  <c r="AM728" i="2664"/>
  <c r="AG724" i="2664"/>
  <c r="AM724" i="2664"/>
  <c r="AG720" i="2664"/>
  <c r="AM720" i="2664"/>
  <c r="AG716" i="2664"/>
  <c r="AM716" i="2664"/>
  <c r="AG712" i="2664"/>
  <c r="AM712" i="2664"/>
  <c r="AG708" i="2664"/>
  <c r="AM708" i="2664"/>
  <c r="AG704" i="2664"/>
  <c r="AM704" i="2664"/>
  <c r="AG700" i="2664"/>
  <c r="AM700" i="2664"/>
  <c r="AG696" i="2664"/>
  <c r="AM696" i="2664"/>
  <c r="AG692" i="2664"/>
  <c r="AM692" i="2664"/>
  <c r="AG688" i="2664"/>
  <c r="AM688" i="2664"/>
  <c r="AG684" i="2664"/>
  <c r="AM684" i="2664"/>
  <c r="AG680" i="2664"/>
  <c r="AM680" i="2664"/>
  <c r="AG676" i="2664"/>
  <c r="AM676" i="2664"/>
  <c r="AG672" i="2664"/>
  <c r="AM672" i="2664"/>
  <c r="AG668" i="2664"/>
  <c r="AM668" i="2664"/>
  <c r="AG664" i="2664"/>
  <c r="AM664" i="2664"/>
  <c r="AG660" i="2664"/>
  <c r="AM660" i="2664"/>
  <c r="AG656" i="2664"/>
  <c r="AM656" i="2664"/>
  <c r="AG652" i="2664"/>
  <c r="AM652" i="2664"/>
  <c r="AG648" i="2664"/>
  <c r="AM648" i="2664"/>
  <c r="AG644" i="2664"/>
  <c r="AM644" i="2664"/>
  <c r="AG640" i="2664"/>
  <c r="AM640" i="2664"/>
  <c r="AG636" i="2664"/>
  <c r="AM636" i="2664"/>
  <c r="AG632" i="2664"/>
  <c r="AM632" i="2664"/>
  <c r="AG628" i="2664"/>
  <c r="AM628" i="2664"/>
  <c r="AG624" i="2664"/>
  <c r="AM624" i="2664"/>
  <c r="AG620" i="2664"/>
  <c r="AM620" i="2664"/>
  <c r="AG616" i="2664"/>
  <c r="AM616" i="2664"/>
  <c r="AG612" i="2664"/>
  <c r="AM612" i="2664"/>
  <c r="AG608" i="2664"/>
  <c r="AM608" i="2664"/>
  <c r="AG604" i="2664"/>
  <c r="AM604" i="2664"/>
  <c r="AG600" i="2664"/>
  <c r="AM600" i="2664"/>
  <c r="AG596" i="2664"/>
  <c r="AM596" i="2664"/>
  <c r="AG592" i="2664"/>
  <c r="AM592" i="2664"/>
  <c r="AG588" i="2664"/>
  <c r="AM588" i="2664"/>
  <c r="AG584" i="2664"/>
  <c r="AM584" i="2664"/>
  <c r="AG580" i="2664"/>
  <c r="AM580" i="2664"/>
  <c r="AG576" i="2664"/>
  <c r="AM576" i="2664"/>
  <c r="AG572" i="2664"/>
  <c r="AM572" i="2664"/>
  <c r="AG568" i="2664"/>
  <c r="AM568" i="2664"/>
  <c r="AG564" i="2664"/>
  <c r="AM564" i="2664"/>
  <c r="AG560" i="2664"/>
  <c r="AM560" i="2664"/>
  <c r="AG556" i="2664"/>
  <c r="AM556" i="2664"/>
  <c r="AG552" i="2664"/>
  <c r="AM552" i="2664"/>
  <c r="AG548" i="2664"/>
  <c r="AM548" i="2664"/>
  <c r="AG544" i="2664"/>
  <c r="AM544" i="2664"/>
  <c r="AG540" i="2664"/>
  <c r="AM540" i="2664"/>
  <c r="AG536" i="2664"/>
  <c r="AM536" i="2664"/>
  <c r="AG532" i="2664"/>
  <c r="AM532" i="2664"/>
  <c r="AG528" i="2664"/>
  <c r="AM528" i="2664"/>
  <c r="AG524" i="2664"/>
  <c r="AM524" i="2664"/>
  <c r="AG520" i="2664"/>
  <c r="AM520" i="2664"/>
  <c r="AG516" i="2664"/>
  <c r="AM516" i="2664"/>
  <c r="AG512" i="2664"/>
  <c r="AM512" i="2664"/>
  <c r="AG508" i="2664"/>
  <c r="AM508" i="2664"/>
  <c r="AG504" i="2664"/>
  <c r="AM504" i="2664"/>
  <c r="AG500" i="2664"/>
  <c r="AM500" i="2664"/>
  <c r="AG496" i="2664"/>
  <c r="AM496" i="2664"/>
  <c r="AG492" i="2664"/>
  <c r="AM492" i="2664"/>
  <c r="AG488" i="2664"/>
  <c r="AM488" i="2664"/>
  <c r="AG484" i="2664"/>
  <c r="AM484" i="2664"/>
  <c r="AG480" i="2664"/>
  <c r="AM480" i="2664"/>
  <c r="AG476" i="2664"/>
  <c r="AM476" i="2664"/>
  <c r="AG472" i="2664"/>
  <c r="AM472" i="2664"/>
  <c r="AG468" i="2664"/>
  <c r="AM468" i="2664"/>
  <c r="AG464" i="2664"/>
  <c r="AM464" i="2664"/>
  <c r="AG460" i="2664"/>
  <c r="AM460" i="2664"/>
  <c r="AG456" i="2664"/>
  <c r="AM456" i="2664"/>
  <c r="AG452" i="2664"/>
  <c r="AM452" i="2664"/>
  <c r="AG448" i="2664"/>
  <c r="AM448" i="2664"/>
  <c r="AG444" i="2664"/>
  <c r="AM444" i="2664"/>
  <c r="AG440" i="2664"/>
  <c r="AM440" i="2664"/>
  <c r="AG436" i="2664"/>
  <c r="AM436" i="2664"/>
  <c r="AG432" i="2664"/>
  <c r="AM432" i="2664"/>
  <c r="AG428" i="2664"/>
  <c r="AM428" i="2664"/>
  <c r="AG424" i="2664"/>
  <c r="AM424" i="2664"/>
  <c r="AG420" i="2664"/>
  <c r="AM420" i="2664"/>
  <c r="AG416" i="2664"/>
  <c r="AM416" i="2664"/>
  <c r="AG412" i="2664"/>
  <c r="AM412" i="2664"/>
  <c r="AG408" i="2664"/>
  <c r="AM408" i="2664"/>
  <c r="AG404" i="2664"/>
  <c r="AM404" i="2664"/>
  <c r="AG400" i="2664"/>
  <c r="AM400" i="2664"/>
  <c r="AG396" i="2664"/>
  <c r="AM396" i="2664"/>
  <c r="AG392" i="2664"/>
  <c r="AM392" i="2664"/>
  <c r="AG388" i="2664"/>
  <c r="AM388" i="2664"/>
  <c r="AG384" i="2664"/>
  <c r="AM384" i="2664"/>
  <c r="AG380" i="2664"/>
  <c r="AM380" i="2664"/>
  <c r="AG376" i="2664"/>
  <c r="AM376" i="2664"/>
  <c r="AG372" i="2664"/>
  <c r="AM372" i="2664"/>
  <c r="AG368" i="2664"/>
  <c r="AM368" i="2664"/>
  <c r="AG364" i="2664"/>
  <c r="AM364" i="2664"/>
  <c r="AG360" i="2664"/>
  <c r="AM360" i="2664"/>
  <c r="AG356" i="2664"/>
  <c r="AM356" i="2664"/>
  <c r="AG352" i="2664"/>
  <c r="AM352" i="2664"/>
  <c r="AG348" i="2664"/>
  <c r="AM348" i="2664"/>
  <c r="AG344" i="2664"/>
  <c r="AM344" i="2664"/>
  <c r="AG340" i="2664"/>
  <c r="AM340" i="2664"/>
  <c r="AG336" i="2664"/>
  <c r="AM336" i="2664"/>
  <c r="AG332" i="2664"/>
  <c r="AM332" i="2664"/>
  <c r="AG328" i="2664"/>
  <c r="AM328" i="2664"/>
  <c r="AG324" i="2664"/>
  <c r="AM324" i="2664"/>
  <c r="AG320" i="2664"/>
  <c r="AM320" i="2664"/>
  <c r="AG316" i="2664"/>
  <c r="AM316" i="2664"/>
  <c r="AG312" i="2664"/>
  <c r="AM312" i="2664"/>
  <c r="AG308" i="2664"/>
  <c r="AM308" i="2664"/>
  <c r="AG304" i="2664"/>
  <c r="AM304" i="2664"/>
  <c r="AG300" i="2664"/>
  <c r="AM300" i="2664"/>
  <c r="AG296" i="2664"/>
  <c r="AM296" i="2664"/>
  <c r="AG292" i="2664"/>
  <c r="AM292" i="2664"/>
  <c r="AG288" i="2664"/>
  <c r="AM288" i="2664"/>
  <c r="AG284" i="2664"/>
  <c r="AM284" i="2664"/>
  <c r="AG280" i="2664"/>
  <c r="AM280" i="2664"/>
  <c r="AG276" i="2664"/>
  <c r="AM276" i="2664"/>
  <c r="AG272" i="2664"/>
  <c r="AM272" i="2664"/>
  <c r="AG268" i="2664"/>
  <c r="AM268" i="2664"/>
  <c r="AG264" i="2664"/>
  <c r="AM264" i="2664"/>
  <c r="AG260" i="2664"/>
  <c r="AM260" i="2664"/>
  <c r="AG256" i="2664"/>
  <c r="AM256" i="2664"/>
  <c r="AG252" i="2664"/>
  <c r="AM252" i="2664"/>
  <c r="AG248" i="2664"/>
  <c r="AM248" i="2664"/>
  <c r="AG244" i="2664"/>
  <c r="AM244" i="2664"/>
  <c r="AG240" i="2664"/>
  <c r="AM240" i="2664"/>
  <c r="AG236" i="2664"/>
  <c r="AM236" i="2664"/>
  <c r="AG232" i="2664"/>
  <c r="AM232" i="2664"/>
  <c r="AG228" i="2664"/>
  <c r="AM228" i="2664"/>
  <c r="AG224" i="2664"/>
  <c r="AM224" i="2664"/>
  <c r="AG220" i="2664"/>
  <c r="AM220" i="2664"/>
  <c r="AG216" i="2664"/>
  <c r="AM216" i="2664"/>
  <c r="AG212" i="2664"/>
  <c r="AM212" i="2664"/>
  <c r="AG208" i="2664"/>
  <c r="AM208" i="2664"/>
  <c r="AG204" i="2664"/>
  <c r="AM204" i="2664"/>
  <c r="AG200" i="2664"/>
  <c r="AM200" i="2664"/>
  <c r="AG196" i="2664"/>
  <c r="AM196" i="2664"/>
  <c r="AG192" i="2664"/>
  <c r="AM192" i="2664"/>
  <c r="AG188" i="2664"/>
  <c r="AM188" i="2664"/>
  <c r="AG184" i="2664"/>
  <c r="AM184" i="2664"/>
  <c r="AG180" i="2664"/>
  <c r="AM180" i="2664"/>
  <c r="AG176" i="2664"/>
  <c r="AM176" i="2664"/>
  <c r="AG172" i="2664"/>
  <c r="AM172" i="2664"/>
  <c r="AG168" i="2664"/>
  <c r="AM168" i="2664"/>
  <c r="AG164" i="2664"/>
  <c r="AM164" i="2664"/>
  <c r="AG160" i="2664"/>
  <c r="AM160" i="2664"/>
  <c r="AG156" i="2664"/>
  <c r="AM156" i="2664"/>
  <c r="AG152" i="2664"/>
  <c r="AM152" i="2664"/>
  <c r="AG148" i="2664"/>
  <c r="AM148" i="2664"/>
  <c r="AG144" i="2664"/>
  <c r="AM144" i="2664"/>
  <c r="AG140" i="2664"/>
  <c r="AM140" i="2664"/>
  <c r="AG136" i="2664"/>
  <c r="AM136" i="2664"/>
  <c r="AG132" i="2664"/>
  <c r="AM132" i="2664"/>
  <c r="AG128" i="2664"/>
  <c r="AM128" i="2664"/>
  <c r="AG124" i="2664"/>
  <c r="AM124" i="2664"/>
  <c r="AG120" i="2664"/>
  <c r="AM120" i="2664"/>
  <c r="AG116" i="2664"/>
  <c r="AM116" i="2664"/>
  <c r="AG112" i="2664"/>
  <c r="AM112" i="2664"/>
  <c r="AG108" i="2664"/>
  <c r="AM108" i="2664"/>
  <c r="AG104" i="2664"/>
  <c r="AM104" i="2664"/>
  <c r="AG100" i="2664"/>
  <c r="AM100" i="2664"/>
  <c r="AG96" i="2664"/>
  <c r="AM96" i="2664"/>
  <c r="AG92" i="2664"/>
  <c r="AM92" i="2664"/>
  <c r="AG88" i="2664"/>
  <c r="AM88" i="2664"/>
  <c r="AG84" i="2664"/>
  <c r="AM84" i="2664"/>
  <c r="AG80" i="2664"/>
  <c r="AM80" i="2664"/>
  <c r="AG76" i="2664"/>
  <c r="AM76" i="2664"/>
  <c r="AG72" i="2664"/>
  <c r="AM72" i="2664"/>
  <c r="AG68" i="2664"/>
  <c r="AM68" i="2664"/>
  <c r="AG64" i="2664"/>
  <c r="AM64" i="2664"/>
  <c r="AG60" i="2664"/>
  <c r="AM60" i="2664"/>
  <c r="AG56" i="2664"/>
  <c r="AM56" i="2664"/>
  <c r="AG52" i="2664"/>
  <c r="AM52" i="2664"/>
  <c r="AG48" i="2664"/>
  <c r="AM48" i="2664"/>
  <c r="AG44" i="2664"/>
  <c r="AM44" i="2664"/>
  <c r="AG40" i="2664"/>
  <c r="AM40" i="2664"/>
  <c r="AG36" i="2664"/>
  <c r="AM36" i="2664"/>
  <c r="AG32" i="2664"/>
  <c r="AM32" i="2664"/>
  <c r="AG28" i="2664"/>
  <c r="AM28" i="2664"/>
  <c r="AG24" i="2664"/>
  <c r="AM24" i="2664"/>
  <c r="AG20" i="2664"/>
  <c r="AM20" i="2664"/>
  <c r="AG16" i="2664"/>
  <c r="AM16" i="2664"/>
  <c r="AG12" i="2664"/>
  <c r="AM12" i="2664"/>
  <c r="AG8" i="2664"/>
  <c r="AM8" i="2664"/>
  <c r="AT4144" i="2661"/>
  <c r="AT4140" i="2661"/>
  <c r="AT4136" i="2661"/>
  <c r="AT4132" i="2661"/>
  <c r="AT4128" i="2661"/>
  <c r="AT4124" i="2661"/>
  <c r="AT4120" i="2661"/>
  <c r="AT4116" i="2661"/>
  <c r="AT4112" i="2661"/>
  <c r="AT4108" i="2661"/>
  <c r="AT4104" i="2661"/>
  <c r="AT4100" i="2661"/>
  <c r="AT4096" i="2661"/>
  <c r="AT4092" i="2661"/>
  <c r="AT4088" i="2661"/>
  <c r="AT4084" i="2661"/>
  <c r="AT4080" i="2661"/>
  <c r="AT4076" i="2661"/>
  <c r="AT4072" i="2661"/>
  <c r="AT4068" i="2661"/>
  <c r="AT4064" i="2661"/>
  <c r="AT4060" i="2661"/>
  <c r="AT4056" i="2661"/>
  <c r="AT4052" i="2661"/>
  <c r="AT4048" i="2661"/>
  <c r="AT4044" i="2661"/>
  <c r="AT4040" i="2661"/>
  <c r="AT4036" i="2661"/>
  <c r="AT4032" i="2661"/>
  <c r="AT4028" i="2661"/>
  <c r="AT4024" i="2661"/>
  <c r="AT4020" i="2661"/>
  <c r="AT4016" i="2661"/>
  <c r="AT4012" i="2661"/>
  <c r="AT4008" i="2661"/>
  <c r="AT4004" i="2661"/>
  <c r="AT4000" i="2661"/>
  <c r="AT3996" i="2661"/>
  <c r="AT3992" i="2661"/>
  <c r="AT3988" i="2661"/>
  <c r="AT3984" i="2661"/>
  <c r="AT3980" i="2661"/>
  <c r="AT3976" i="2661"/>
  <c r="AT3972" i="2661"/>
  <c r="AT3968" i="2661"/>
  <c r="AT3964" i="2661"/>
  <c r="AT3960" i="2661"/>
  <c r="AT3956" i="2661"/>
  <c r="AT3952" i="2661"/>
  <c r="AT3944" i="2661"/>
  <c r="AT3940" i="2661"/>
  <c r="AT3936" i="2661"/>
  <c r="AT3932" i="2661"/>
  <c r="AT3928" i="2661"/>
  <c r="AT3924" i="2661"/>
  <c r="AT3920" i="2661"/>
  <c r="AT3916" i="2661"/>
  <c r="AT3912" i="2661"/>
  <c r="AT3908" i="2661"/>
  <c r="AT3904" i="2661"/>
  <c r="AT3900" i="2661"/>
  <c r="AT3896" i="2661"/>
  <c r="AT3892" i="2661"/>
  <c r="AT3888" i="2661"/>
  <c r="AT3884" i="2661"/>
  <c r="AT3880" i="2661"/>
  <c r="AT3876" i="2661"/>
  <c r="AT3872" i="2661"/>
  <c r="AT3868" i="2661"/>
  <c r="AT3864" i="2661"/>
  <c r="AT3860" i="2661"/>
  <c r="AT3856" i="2661"/>
  <c r="AT3852" i="2661"/>
  <c r="AT3848" i="2661"/>
  <c r="AT3844" i="2661"/>
  <c r="AT3840" i="2661"/>
  <c r="AT3836" i="2661"/>
  <c r="AT3832" i="2661"/>
  <c r="AT3828" i="2661"/>
  <c r="AT3824" i="2661"/>
  <c r="AT3820" i="2661"/>
  <c r="AT3816" i="2661"/>
  <c r="AT3812" i="2661"/>
  <c r="AT3808" i="2661"/>
  <c r="AT3804" i="2661"/>
  <c r="AT3800" i="2661"/>
  <c r="AT3796" i="2661"/>
  <c r="AT3792" i="2661"/>
  <c r="AT3788" i="2661"/>
  <c r="AT3784" i="2661"/>
  <c r="AT3780" i="2661"/>
  <c r="AT3776" i="2661"/>
  <c r="AT3772" i="2661"/>
  <c r="AT3768" i="2661"/>
  <c r="AT3764" i="2661"/>
  <c r="AT3760" i="2661"/>
  <c r="AT3756" i="2661"/>
  <c r="AT3752" i="2661"/>
  <c r="AT3748" i="2661"/>
  <c r="AT3744" i="2661"/>
  <c r="AT3740" i="2661"/>
  <c r="AT3736" i="2661"/>
  <c r="AT3732" i="2661"/>
  <c r="AT3728" i="2661"/>
  <c r="AT3724" i="2661"/>
  <c r="AT3720" i="2661"/>
  <c r="AT3716" i="2661"/>
  <c r="AT3712" i="2661"/>
  <c r="AT3708" i="2661"/>
  <c r="AT3704" i="2661"/>
  <c r="AT3700" i="2661"/>
  <c r="AT3696" i="2661"/>
  <c r="AT3692" i="2661"/>
  <c r="AT3688" i="2661"/>
  <c r="AT3684" i="2661"/>
  <c r="AT3680" i="2661"/>
  <c r="AT3676" i="2661"/>
  <c r="AT3672" i="2661"/>
  <c r="AT3668" i="2661"/>
  <c r="AT3664" i="2661"/>
  <c r="AT3660" i="2661"/>
  <c r="AT3656" i="2661"/>
  <c r="AT3652" i="2661"/>
  <c r="AT3648" i="2661"/>
  <c r="AT3644" i="2661"/>
  <c r="AT3640" i="2661"/>
  <c r="AT3636" i="2661"/>
  <c r="AT3632" i="2661"/>
  <c r="AT3628" i="2661"/>
  <c r="AT3624" i="2661"/>
  <c r="AT3620" i="2661"/>
  <c r="AT3616" i="2661"/>
  <c r="AT3612" i="2661"/>
  <c r="AT3608" i="2661"/>
  <c r="AT3604" i="2661"/>
  <c r="AT3600" i="2661"/>
  <c r="AT3596" i="2661"/>
  <c r="AT3592" i="2661"/>
  <c r="AT3588" i="2661"/>
  <c r="AT3584" i="2661"/>
  <c r="AT3580" i="2661"/>
  <c r="AT3576" i="2661"/>
  <c r="AT3572" i="2661"/>
  <c r="AT3568" i="2661"/>
  <c r="AT3564" i="2661"/>
  <c r="AT3560" i="2661"/>
  <c r="AT3556" i="2661"/>
  <c r="AT3552" i="2661"/>
  <c r="AT3548" i="2661"/>
  <c r="AT3544" i="2661"/>
  <c r="AT3540" i="2661"/>
  <c r="AT3536" i="2661"/>
  <c r="AT3532" i="2661"/>
  <c r="AT3528" i="2661"/>
  <c r="AT3524" i="2661"/>
  <c r="AT3520" i="2661"/>
  <c r="AT3516" i="2661"/>
  <c r="AT3512" i="2661"/>
  <c r="AT3508" i="2661"/>
  <c r="AT3504" i="2661"/>
  <c r="AT3500" i="2661"/>
  <c r="AT3496" i="2661"/>
  <c r="AT3492" i="2661"/>
  <c r="AT3488" i="2661"/>
  <c r="AT3484" i="2661"/>
  <c r="AT3480" i="2661"/>
  <c r="AT3476" i="2661"/>
  <c r="AT3472" i="2661"/>
  <c r="AT3468" i="2661"/>
  <c r="AT3464" i="2661"/>
  <c r="AT3460" i="2661"/>
  <c r="AT3456" i="2661"/>
  <c r="AT3452" i="2661"/>
  <c r="AT3448" i="2661"/>
  <c r="AT3444" i="2661"/>
  <c r="AT3440" i="2661"/>
  <c r="AT3436" i="2661"/>
  <c r="AT3432" i="2661"/>
  <c r="AT3428" i="2661"/>
  <c r="AT3424" i="2661"/>
  <c r="AT3420" i="2661"/>
  <c r="AT3416" i="2661"/>
  <c r="AT3412" i="2661"/>
  <c r="AT3408" i="2661"/>
  <c r="AT3404" i="2661"/>
  <c r="AT3400" i="2661"/>
  <c r="AT3396" i="2661"/>
  <c r="AT3392" i="2661"/>
  <c r="AT3388" i="2661"/>
  <c r="AT3384" i="2661"/>
  <c r="AT3380" i="2661"/>
  <c r="AT3376" i="2661"/>
  <c r="AT3372" i="2661"/>
  <c r="AT3368" i="2661"/>
  <c r="AT3364" i="2661"/>
  <c r="AT3360" i="2661"/>
  <c r="AT3356" i="2661"/>
  <c r="AT3352" i="2661"/>
  <c r="AT3348" i="2661"/>
  <c r="AT3344" i="2661"/>
  <c r="AT3340" i="2661"/>
  <c r="AT3336" i="2661"/>
  <c r="AT3332" i="2661"/>
  <c r="AT3328" i="2661"/>
  <c r="AT3324" i="2661"/>
  <c r="AT3320" i="2661"/>
  <c r="AT3316" i="2661"/>
  <c r="AT3312" i="2661"/>
  <c r="AT3308" i="2661"/>
  <c r="AT3304" i="2661"/>
  <c r="AT3300" i="2661"/>
  <c r="AT3296" i="2661"/>
  <c r="AT3292" i="2661"/>
  <c r="AT3288" i="2661"/>
  <c r="AT3284" i="2661"/>
  <c r="AT3280" i="2661"/>
  <c r="AT3276" i="2661"/>
  <c r="AT3272" i="2661"/>
  <c r="AT3268" i="2661"/>
  <c r="AT3264" i="2661"/>
  <c r="AT3260" i="2661"/>
  <c r="AT3256" i="2661"/>
  <c r="AT3252" i="2661"/>
  <c r="AT3248" i="2661"/>
  <c r="AT3244" i="2661"/>
  <c r="AT3240" i="2661"/>
  <c r="AT3236" i="2661"/>
  <c r="AT3232" i="2661"/>
  <c r="AT3228" i="2661"/>
  <c r="AT3224" i="2661"/>
  <c r="AT3220" i="2661"/>
  <c r="AT3216" i="2661"/>
  <c r="AT3212" i="2661"/>
  <c r="AT3208" i="2661"/>
  <c r="AT3204" i="2661"/>
  <c r="AT3200" i="2661"/>
  <c r="AT3196" i="2661"/>
  <c r="AT3192" i="2661"/>
  <c r="AT3188" i="2661"/>
  <c r="AT3184" i="2661"/>
  <c r="AT3180" i="2661"/>
  <c r="AT3176" i="2661"/>
  <c r="AT3172" i="2661"/>
  <c r="AT3168" i="2661"/>
  <c r="AT3164" i="2661"/>
  <c r="AT3160" i="2661"/>
  <c r="AT3156" i="2661"/>
  <c r="AT3152" i="2661"/>
  <c r="AT3148" i="2661"/>
  <c r="AT3144" i="2661"/>
  <c r="AT3140" i="2661"/>
  <c r="AT3136" i="2661"/>
  <c r="AT3132" i="2661"/>
  <c r="AT3128" i="2661"/>
  <c r="AT3124" i="2661"/>
  <c r="AT3120" i="2661"/>
  <c r="AT3116" i="2661"/>
  <c r="AT3112" i="2661"/>
  <c r="AT3108" i="2661"/>
  <c r="AT3104" i="2661"/>
  <c r="AT3100" i="2661"/>
  <c r="AT3096" i="2661"/>
  <c r="AT3092" i="2661"/>
  <c r="AT3088" i="2661"/>
  <c r="AT3084" i="2661"/>
  <c r="AT3080" i="2661"/>
  <c r="AT3076" i="2661"/>
  <c r="AT3072" i="2661"/>
  <c r="AT3068" i="2661"/>
  <c r="AT3064" i="2661"/>
  <c r="AT3060" i="2661"/>
  <c r="AT3056" i="2661"/>
  <c r="AT3052" i="2661"/>
  <c r="AT3048" i="2661"/>
  <c r="AT3044" i="2661"/>
  <c r="AT3040" i="2661"/>
  <c r="AT3036" i="2661"/>
  <c r="AT3032" i="2661"/>
  <c r="AT3028" i="2661"/>
  <c r="AT3024" i="2661"/>
  <c r="AT3020" i="2661"/>
  <c r="AT3016" i="2661"/>
  <c r="AT3012" i="2661"/>
  <c r="AT3008" i="2661"/>
  <c r="AT3004" i="2661"/>
  <c r="AT3000" i="2661"/>
  <c r="AT2996" i="2661"/>
  <c r="AT2992" i="2661"/>
  <c r="AT2988" i="2661"/>
  <c r="AT2984" i="2661"/>
  <c r="AT2980" i="2661"/>
  <c r="AT2976" i="2661"/>
  <c r="AT2972" i="2661"/>
  <c r="AT2968" i="2661"/>
  <c r="AT2964" i="2661"/>
  <c r="AT2960" i="2661"/>
  <c r="AT2956" i="2661"/>
  <c r="AT2952" i="2661"/>
  <c r="AT2948" i="2661"/>
  <c r="AT2944" i="2661"/>
  <c r="AT2940" i="2661"/>
  <c r="AT2936" i="2661"/>
  <c r="AT2932" i="2661"/>
  <c r="AT2928" i="2661"/>
  <c r="AT2924" i="2661"/>
  <c r="AT2920" i="2661"/>
  <c r="AT2916" i="2661"/>
  <c r="AT2912" i="2661"/>
  <c r="AT2908" i="2661"/>
  <c r="AT2904" i="2661"/>
  <c r="AT2900" i="2661"/>
  <c r="AT2896" i="2661"/>
  <c r="AT2892" i="2661"/>
  <c r="AT2888" i="2661"/>
  <c r="AT2884" i="2661"/>
  <c r="AT2880" i="2661"/>
  <c r="AT2876" i="2661"/>
  <c r="AT2872" i="2661"/>
  <c r="AT2868" i="2661"/>
  <c r="AT2864" i="2661"/>
  <c r="AT2860" i="2661"/>
  <c r="AT2856" i="2661"/>
  <c r="AT2852" i="2661"/>
  <c r="AT2848" i="2661"/>
  <c r="AT2844" i="2661"/>
  <c r="AT2840" i="2661"/>
  <c r="AT2836" i="2661"/>
  <c r="AT2832" i="2661"/>
  <c r="AT2828" i="2661"/>
  <c r="AT2824" i="2661"/>
  <c r="AT2820" i="2661"/>
  <c r="AT2816" i="2661"/>
  <c r="AT2812" i="2661"/>
  <c r="AT2808" i="2661"/>
  <c r="AT2804" i="2661"/>
  <c r="AT2800" i="2661"/>
  <c r="AT2796" i="2661"/>
  <c r="AT2792" i="2661"/>
  <c r="AT2788" i="2661"/>
  <c r="AT2784" i="2661"/>
  <c r="AT2780" i="2661"/>
  <c r="AT2776" i="2661"/>
  <c r="AT2772" i="2661"/>
  <c r="AT2768" i="2661"/>
  <c r="AT2764" i="2661"/>
  <c r="AT2760" i="2661"/>
  <c r="AT2756" i="2661"/>
  <c r="AT2752" i="2661"/>
  <c r="AT2748" i="2661"/>
  <c r="AT2744" i="2661"/>
  <c r="AT2740" i="2661"/>
  <c r="AT2736" i="2661"/>
  <c r="AT2732" i="2661"/>
  <c r="AT2728" i="2661"/>
  <c r="AT2724" i="2661"/>
  <c r="AT2720" i="2661"/>
  <c r="AT2716" i="2661"/>
  <c r="AT2712" i="2661"/>
  <c r="AT2708" i="2661"/>
  <c r="AT2704" i="2661"/>
  <c r="AT2700" i="2661"/>
  <c r="AT2696" i="2661"/>
  <c r="AT2692" i="2661"/>
  <c r="AT2688" i="2661"/>
  <c r="AT2684" i="2661"/>
  <c r="AT2680" i="2661"/>
  <c r="AT2676" i="2661"/>
  <c r="AT2672" i="2661"/>
  <c r="AT2668" i="2661"/>
  <c r="AT2664" i="2661"/>
  <c r="AT2660" i="2661"/>
  <c r="AT2656" i="2661"/>
  <c r="AT2652" i="2661"/>
  <c r="AT2648" i="2661"/>
  <c r="AT2644" i="2661"/>
  <c r="AT2640" i="2661"/>
  <c r="AT2636" i="2661"/>
  <c r="AT2632" i="2661"/>
  <c r="AT2628" i="2661"/>
  <c r="AT2624" i="2661"/>
  <c r="AT2620" i="2661"/>
  <c r="AT2616" i="2661"/>
  <c r="AT2612" i="2661"/>
  <c r="AT2608" i="2661"/>
  <c r="AT2604" i="2661"/>
  <c r="AT2600" i="2661"/>
  <c r="AT2596" i="2661"/>
  <c r="AT2592" i="2661"/>
  <c r="AT2588" i="2661"/>
  <c r="AT2584" i="2661"/>
  <c r="AT2580" i="2661"/>
  <c r="AT2576" i="2661"/>
  <c r="AT2572" i="2661"/>
  <c r="AT2568" i="2661"/>
  <c r="AT2564" i="2661"/>
  <c r="AT2560" i="2661"/>
  <c r="AT2556" i="2661"/>
  <c r="AT2552" i="2661"/>
  <c r="AT2548" i="2661"/>
  <c r="AT2544" i="2661"/>
  <c r="AT2540" i="2661"/>
  <c r="AT2536" i="2661"/>
  <c r="AT2532" i="2661"/>
  <c r="AT2528" i="2661"/>
  <c r="AT2524" i="2661"/>
  <c r="AT2520" i="2661"/>
  <c r="AT2516" i="2661"/>
  <c r="AT2512" i="2661"/>
  <c r="AT2508" i="2661"/>
  <c r="AT2504" i="2661"/>
  <c r="AT2500" i="2661"/>
  <c r="AT2496" i="2661"/>
  <c r="AT2492" i="2661"/>
  <c r="AT2488" i="2661"/>
  <c r="AT2484" i="2661"/>
  <c r="AT2480" i="2661"/>
  <c r="AT2476" i="2661"/>
  <c r="AT2472" i="2661"/>
  <c r="AT2468" i="2661"/>
  <c r="AT2464" i="2661"/>
  <c r="AT2460" i="2661"/>
  <c r="AT2456" i="2661"/>
  <c r="AT2452" i="2661"/>
  <c r="AT2448" i="2661"/>
  <c r="AT2444" i="2661"/>
  <c r="AT2440" i="2661"/>
  <c r="AT2436" i="2661"/>
  <c r="AT2432" i="2661"/>
  <c r="AT2428" i="2661"/>
  <c r="AT2424" i="2661"/>
  <c r="AT2420" i="2661"/>
  <c r="AT2416" i="2661"/>
  <c r="AT2412" i="2661"/>
  <c r="AT2408" i="2661"/>
  <c r="AT2404" i="2661"/>
  <c r="AT2400" i="2661"/>
  <c r="AT2396" i="2661"/>
  <c r="AT2392" i="2661"/>
  <c r="AT2388" i="2661"/>
  <c r="AT2384" i="2661"/>
  <c r="AT2380" i="2661"/>
  <c r="AT2376" i="2661"/>
  <c r="AT2372" i="2661"/>
  <c r="AT2368" i="2661"/>
  <c r="AT2364" i="2661"/>
  <c r="AT2360" i="2661"/>
  <c r="AT2356" i="2661"/>
  <c r="AT2352" i="2661"/>
  <c r="AT2348" i="2661"/>
  <c r="AT2344" i="2661"/>
  <c r="AT2340" i="2661"/>
  <c r="AT2336" i="2661"/>
  <c r="AT2332" i="2661"/>
  <c r="AT2328" i="2661"/>
  <c r="AT2324" i="2661"/>
  <c r="AT2320" i="2661"/>
  <c r="AT2316" i="2661"/>
  <c r="AT2312" i="2661"/>
  <c r="AT2308" i="2661"/>
  <c r="AT2304" i="2661"/>
  <c r="AT2300" i="2661"/>
  <c r="AT2296" i="2661"/>
  <c r="AT2292" i="2661"/>
  <c r="AT2288" i="2661"/>
  <c r="AT2284" i="2661"/>
  <c r="AT2280" i="2661"/>
  <c r="AT2276" i="2661"/>
  <c r="AT2272" i="2661"/>
  <c r="AT2268" i="2661"/>
  <c r="AT2264" i="2661"/>
  <c r="AT2260" i="2661"/>
  <c r="AT2256" i="2661"/>
  <c r="AT2252" i="2661"/>
  <c r="AT2248" i="2661"/>
  <c r="AT2244" i="2661"/>
  <c r="AT2240" i="2661"/>
  <c r="AT2236" i="2661"/>
  <c r="AT2232" i="2661"/>
  <c r="AT2228" i="2661"/>
  <c r="AT2224" i="2661"/>
  <c r="AT2220" i="2661"/>
  <c r="AT2216" i="2661"/>
  <c r="AT2212" i="2661"/>
  <c r="AT2208" i="2661"/>
  <c r="AT2204" i="2661"/>
  <c r="AT2200" i="2661"/>
  <c r="AT2196" i="2661"/>
  <c r="AT2192" i="2661"/>
  <c r="AT2188" i="2661"/>
  <c r="AT2184" i="2661"/>
  <c r="AT2180" i="2661"/>
  <c r="AT2176" i="2661"/>
  <c r="AT2172" i="2661"/>
  <c r="AT2168" i="2661"/>
  <c r="AT2164" i="2661"/>
  <c r="AT2160" i="2661"/>
  <c r="AT2156" i="2661"/>
  <c r="AT2152" i="2661"/>
  <c r="AT2148" i="2661"/>
  <c r="AT2144" i="2661"/>
  <c r="AT2140" i="2661"/>
  <c r="AT2136" i="2661"/>
  <c r="AT2132" i="2661"/>
  <c r="AT2128" i="2661"/>
  <c r="AT2124" i="2661"/>
  <c r="AT2120" i="2661"/>
  <c r="AT2116" i="2661"/>
  <c r="AT2112" i="2661"/>
  <c r="AT2108" i="2661"/>
  <c r="AT2104" i="2661"/>
  <c r="AT2100" i="2661"/>
  <c r="AT2096" i="2661"/>
  <c r="AT2092" i="2661"/>
  <c r="AT2088" i="2661"/>
  <c r="AT2084" i="2661"/>
  <c r="AT2080" i="2661"/>
  <c r="AT2076" i="2661"/>
  <c r="AT2072" i="2661"/>
  <c r="AT2068" i="2661"/>
  <c r="AT2064" i="2661"/>
  <c r="AT2060" i="2661"/>
  <c r="AT2056" i="2661"/>
  <c r="AT2052" i="2661"/>
  <c r="AT2048" i="2661"/>
  <c r="AT2044" i="2661"/>
  <c r="AT2040" i="2661"/>
  <c r="AT2036" i="2661"/>
  <c r="AT2032" i="2661"/>
  <c r="AT2028" i="2661"/>
  <c r="AT2024" i="2661"/>
  <c r="AT2020" i="2661"/>
  <c r="AT2016" i="2661"/>
  <c r="AT2012" i="2661"/>
  <c r="AT2008" i="2661"/>
  <c r="AT2004" i="2661"/>
  <c r="AT2000" i="2661"/>
  <c r="AT1996" i="2661"/>
  <c r="AT1992" i="2661"/>
  <c r="AT1988" i="2661"/>
  <c r="AT1984" i="2661"/>
  <c r="AT1980" i="2661"/>
  <c r="AT1976" i="2661"/>
  <c r="AT1972" i="2661"/>
  <c r="AT1968" i="2661"/>
  <c r="AT1964" i="2661"/>
  <c r="AT1960" i="2661"/>
  <c r="AT1956" i="2661"/>
  <c r="AT1952" i="2661"/>
  <c r="AT1948" i="2661"/>
  <c r="AT1944" i="2661"/>
  <c r="AT1940" i="2661"/>
  <c r="AT1936" i="2661"/>
  <c r="AT1932" i="2661"/>
  <c r="AT1928" i="2661"/>
  <c r="AT1924" i="2661"/>
  <c r="AT1920" i="2661"/>
  <c r="AT1916" i="2661"/>
  <c r="AT1912" i="2661"/>
  <c r="AT1908" i="2661"/>
  <c r="AT1904" i="2661"/>
  <c r="AT1900" i="2661"/>
  <c r="AT1896" i="2661"/>
  <c r="AT1892" i="2661"/>
  <c r="AT1888" i="2661"/>
  <c r="AT1884" i="2661"/>
  <c r="AT1880" i="2661"/>
  <c r="AT1876" i="2661"/>
  <c r="AT1872" i="2661"/>
  <c r="AT1868" i="2661"/>
  <c r="AT1864" i="2661"/>
  <c r="AT1860" i="2661"/>
  <c r="AT1856" i="2661"/>
  <c r="AT1852" i="2661"/>
  <c r="AT1848" i="2661"/>
  <c r="AT1844" i="2661"/>
  <c r="AT1840" i="2661"/>
  <c r="AT1836" i="2661"/>
  <c r="AT1832" i="2661"/>
  <c r="AT1828" i="2661"/>
  <c r="AT1824" i="2661"/>
  <c r="AT1820" i="2661"/>
  <c r="AT1816" i="2661"/>
  <c r="AT1812" i="2661"/>
  <c r="AT1808" i="2661"/>
  <c r="AT1804" i="2661"/>
  <c r="AT1800" i="2661"/>
  <c r="AT1796" i="2661"/>
  <c r="AT1792" i="2661"/>
  <c r="AT1788" i="2661"/>
  <c r="AT1784" i="2661"/>
  <c r="AT1780" i="2661"/>
  <c r="AT1776" i="2661"/>
  <c r="AT1772" i="2661"/>
  <c r="AT1768" i="2661"/>
  <c r="AT1764" i="2661"/>
  <c r="AT1760" i="2661"/>
  <c r="AT1756" i="2661"/>
  <c r="AT1752" i="2661"/>
  <c r="AT1748" i="2661"/>
  <c r="AT1744" i="2661"/>
  <c r="AT1740" i="2661"/>
  <c r="AT1736" i="2661"/>
  <c r="AT1732" i="2661"/>
  <c r="AT1728" i="2661"/>
  <c r="AT1724" i="2661"/>
  <c r="AT1720" i="2661"/>
  <c r="AT1716" i="2661"/>
  <c r="AT1712" i="2661"/>
  <c r="AT1708" i="2661"/>
  <c r="AT1704" i="2661"/>
  <c r="AT1700" i="2661"/>
  <c r="AT1696" i="2661"/>
  <c r="AT1692" i="2661"/>
  <c r="AT1688" i="2661"/>
  <c r="AT1684" i="2661"/>
  <c r="AT1680" i="2661"/>
  <c r="AT1676" i="2661"/>
  <c r="AT1672" i="2661"/>
  <c r="AT1668" i="2661"/>
  <c r="AT1664" i="2661"/>
  <c r="AT1660" i="2661"/>
  <c r="AT1656" i="2661"/>
  <c r="AT1652" i="2661"/>
  <c r="AT1648" i="2661"/>
  <c r="AT1644" i="2661"/>
  <c r="AT1640" i="2661"/>
  <c r="AT1636" i="2661"/>
  <c r="AT1632" i="2661"/>
  <c r="AT1628" i="2661"/>
  <c r="AT1624" i="2661"/>
  <c r="AT1620" i="2661"/>
  <c r="AT1616" i="2661"/>
  <c r="AT1612" i="2661"/>
  <c r="AT1608" i="2661"/>
  <c r="AT1604" i="2661"/>
  <c r="AT1600" i="2661"/>
  <c r="AT1596" i="2661"/>
  <c r="AT1592" i="2661"/>
  <c r="AT1588" i="2661"/>
  <c r="AT1584" i="2661"/>
  <c r="AT1580" i="2661"/>
  <c r="AT1576" i="2661"/>
  <c r="AT1572" i="2661"/>
  <c r="AT1568" i="2661"/>
  <c r="AT1564" i="2661"/>
  <c r="AT1560" i="2661"/>
  <c r="AT1556" i="2661"/>
  <c r="AT1552" i="2661"/>
  <c r="AT1548" i="2661"/>
  <c r="AT1544" i="2661"/>
  <c r="AT1540" i="2661"/>
  <c r="AT1536" i="2661"/>
  <c r="AT1532" i="2661"/>
  <c r="AT1528" i="2661"/>
  <c r="AT1524" i="2661"/>
  <c r="AT1520" i="2661"/>
  <c r="AT1516" i="2661"/>
  <c r="AT1512" i="2661"/>
  <c r="AT1508" i="2661"/>
  <c r="AT1504" i="2661"/>
  <c r="AT1500" i="2661"/>
  <c r="AT1496" i="2661"/>
  <c r="AT1492" i="2661"/>
  <c r="AT1488" i="2661"/>
  <c r="AT1484" i="2661"/>
  <c r="AT1480" i="2661"/>
  <c r="AT1476" i="2661"/>
  <c r="AT1472" i="2661"/>
  <c r="AT1468" i="2661"/>
  <c r="AT1464" i="2661"/>
  <c r="AT1460" i="2661"/>
  <c r="AT1456" i="2661"/>
  <c r="AT1452" i="2661"/>
  <c r="AT1448" i="2661"/>
  <c r="AT1444" i="2661"/>
  <c r="AT1440" i="2661"/>
  <c r="AT1436" i="2661"/>
  <c r="AT1432" i="2661"/>
  <c r="AT1428" i="2661"/>
  <c r="AT1424" i="2661"/>
  <c r="AT1420" i="2661"/>
  <c r="AT1416" i="2661"/>
  <c r="AT1412" i="2661"/>
  <c r="AT1408" i="2661"/>
  <c r="AT1404" i="2661"/>
  <c r="AT1400" i="2661"/>
  <c r="AT1396" i="2661"/>
  <c r="AT1392" i="2661"/>
  <c r="AT1388" i="2661"/>
  <c r="AT1384" i="2661"/>
  <c r="AT1380" i="2661"/>
  <c r="AT1376" i="2661"/>
  <c r="AT1372" i="2661"/>
  <c r="AT1368" i="2661"/>
  <c r="AT1364" i="2661"/>
  <c r="AT1360" i="2661"/>
  <c r="AT1356" i="2661"/>
  <c r="AT1352" i="2661"/>
  <c r="AT1348" i="2661"/>
  <c r="AT1344" i="2661"/>
  <c r="AT1340" i="2661"/>
  <c r="AT1336" i="2661"/>
  <c r="AT1332" i="2661"/>
  <c r="AT1328" i="2661"/>
  <c r="AT1324" i="2661"/>
  <c r="AT1320" i="2661"/>
  <c r="AT1316" i="2661"/>
  <c r="AT1312" i="2661"/>
  <c r="AT1308" i="2661"/>
  <c r="AT1304" i="2661"/>
  <c r="AT1300" i="2661"/>
  <c r="AT1296" i="2661"/>
  <c r="AT1292" i="2661"/>
  <c r="AT1288" i="2661"/>
  <c r="AT1284" i="2661"/>
  <c r="AT1280" i="2661"/>
  <c r="AT1276" i="2661"/>
  <c r="AT1272" i="2661"/>
  <c r="AT1268" i="2661"/>
  <c r="AT1264" i="2661"/>
  <c r="AT1260" i="2661"/>
  <c r="AT1256" i="2661"/>
  <c r="AT1252" i="2661"/>
  <c r="AT1248" i="2661"/>
  <c r="AT1244" i="2661"/>
  <c r="AT1240" i="2661"/>
  <c r="AT1236" i="2661"/>
  <c r="AT1232" i="2661"/>
  <c r="AT1228" i="2661"/>
  <c r="AT1224" i="2661"/>
  <c r="AT1220" i="2661"/>
  <c r="AT1216" i="2661"/>
  <c r="AT1212" i="2661"/>
  <c r="AT1208" i="2661"/>
  <c r="AT1204" i="2661"/>
  <c r="AT1200" i="2661"/>
  <c r="AT1196" i="2661"/>
  <c r="AT1192" i="2661"/>
  <c r="AT1188" i="2661"/>
  <c r="AT1184" i="2661"/>
  <c r="AT1180" i="2661"/>
  <c r="AT1176" i="2661"/>
  <c r="AT1172" i="2661"/>
  <c r="AT1168" i="2661"/>
  <c r="AT1164" i="2661"/>
  <c r="AT1160" i="2661"/>
  <c r="AT1156" i="2661"/>
  <c r="AT1152" i="2661"/>
  <c r="AT1148" i="2661"/>
  <c r="AT1144" i="2661"/>
  <c r="AT1140" i="2661"/>
  <c r="AT1136" i="2661"/>
  <c r="AT1132" i="2661"/>
  <c r="AT1128" i="2661"/>
  <c r="AT1124" i="2661"/>
  <c r="AT1120" i="2661"/>
  <c r="AT1116" i="2661"/>
  <c r="AT1112" i="2661"/>
  <c r="AT1108" i="2661"/>
  <c r="AT1104" i="2661"/>
  <c r="AT1100" i="2661"/>
  <c r="AT1096" i="2661"/>
  <c r="AT1092" i="2661"/>
  <c r="AT1088" i="2661"/>
  <c r="AT1084" i="2661"/>
  <c r="AT1080" i="2661"/>
  <c r="AT1076" i="2661"/>
  <c r="AT1072" i="2661"/>
  <c r="AT1068" i="2661"/>
  <c r="AT1064" i="2661"/>
  <c r="AT1060" i="2661"/>
  <c r="AT1056" i="2661"/>
  <c r="AT1052" i="2661"/>
  <c r="AT1048" i="2661"/>
  <c r="AT1044" i="2661"/>
  <c r="AT1040" i="2661"/>
  <c r="AT1036" i="2661"/>
  <c r="AT1032" i="2661"/>
  <c r="AT1028" i="2661"/>
  <c r="AT1024" i="2661"/>
  <c r="AT1020" i="2661"/>
  <c r="AT1016" i="2661"/>
  <c r="AT1012" i="2661"/>
  <c r="AT1008" i="2661"/>
  <c r="AT1004" i="2661"/>
  <c r="AT1000" i="2661"/>
  <c r="AT996" i="2661"/>
  <c r="AT992" i="2661"/>
  <c r="AT988" i="2661"/>
  <c r="AT984" i="2661"/>
  <c r="AT980" i="2661"/>
  <c r="AT976" i="2661"/>
  <c r="AT972" i="2661"/>
  <c r="AT968" i="2661"/>
  <c r="AT964" i="2661"/>
  <c r="AT960" i="2661"/>
  <c r="AT956" i="2661"/>
  <c r="AT952" i="2661"/>
  <c r="AT948" i="2661"/>
  <c r="AT944" i="2661"/>
  <c r="AT940" i="2661"/>
  <c r="AT936" i="2661"/>
  <c r="AT932" i="2661"/>
  <c r="AT928" i="2661"/>
  <c r="AT924" i="2661"/>
  <c r="AT920" i="2661"/>
  <c r="AT916" i="2661"/>
  <c r="AT912" i="2661"/>
  <c r="AT908" i="2661"/>
  <c r="AT904" i="2661"/>
  <c r="AT900" i="2661"/>
  <c r="AT896" i="2661"/>
  <c r="AT892" i="2661"/>
  <c r="AT888" i="2661"/>
  <c r="AT884" i="2661"/>
  <c r="AT880" i="2661"/>
  <c r="AT876" i="2661"/>
  <c r="AT872" i="2661"/>
  <c r="AT868" i="2661"/>
  <c r="AT864" i="2661"/>
  <c r="AT860" i="2661"/>
  <c r="AT856" i="2661"/>
  <c r="AT852" i="2661"/>
  <c r="AT848" i="2661"/>
  <c r="AT844" i="2661"/>
  <c r="AT840" i="2661"/>
  <c r="AT836" i="2661"/>
  <c r="AT832" i="2661"/>
  <c r="AT828" i="2661"/>
  <c r="AT824" i="2661"/>
  <c r="AT820" i="2661"/>
  <c r="AT816" i="2661"/>
  <c r="AT812" i="2661"/>
  <c r="AT808" i="2661"/>
  <c r="AT804" i="2661"/>
  <c r="AT800" i="2661"/>
  <c r="AT796" i="2661"/>
  <c r="AT792" i="2661"/>
  <c r="AT788" i="2661"/>
  <c r="AT784" i="2661"/>
  <c r="AT780" i="2661"/>
  <c r="AT776" i="2661"/>
  <c r="AT772" i="2661"/>
  <c r="AT768" i="2661"/>
  <c r="AT764" i="2661"/>
  <c r="AT760" i="2661"/>
  <c r="AT756" i="2661"/>
  <c r="AT752" i="2661"/>
  <c r="AT748" i="2661"/>
  <c r="AT744" i="2661"/>
  <c r="AT740" i="2661"/>
  <c r="AT736" i="2661"/>
  <c r="AT732" i="2661"/>
  <c r="AT728" i="2661"/>
  <c r="AT724" i="2661"/>
  <c r="AT720" i="2661"/>
  <c r="AT716" i="2661"/>
  <c r="AT712" i="2661"/>
  <c r="AT708" i="2661"/>
  <c r="AT704" i="2661"/>
  <c r="AT700" i="2661"/>
  <c r="AT696" i="2661"/>
  <c r="AT692" i="2661"/>
  <c r="AT688" i="2661"/>
  <c r="AT684" i="2661"/>
  <c r="AT680" i="2661"/>
  <c r="AT676" i="2661"/>
  <c r="AT672" i="2661"/>
  <c r="AT668" i="2661"/>
  <c r="AT664" i="2661"/>
  <c r="AT660" i="2661"/>
  <c r="AT656" i="2661"/>
  <c r="AT652" i="2661"/>
  <c r="AT648" i="2661"/>
  <c r="AT644" i="2661"/>
  <c r="AT640" i="2661"/>
  <c r="AT636" i="2661"/>
  <c r="AT632" i="2661"/>
  <c r="AT628" i="2661"/>
  <c r="AT624" i="2661"/>
  <c r="AT620" i="2661"/>
  <c r="AT616" i="2661"/>
  <c r="AT612" i="2661"/>
  <c r="AT608" i="2661"/>
  <c r="AT604" i="2661"/>
  <c r="AT600" i="2661"/>
  <c r="AT596" i="2661"/>
  <c r="AT592" i="2661"/>
  <c r="AT588" i="2661"/>
  <c r="AT584" i="2661"/>
  <c r="AT580" i="2661"/>
  <c r="AT576" i="2661"/>
  <c r="AT572" i="2661"/>
  <c r="AT568" i="2661"/>
  <c r="AT564" i="2661"/>
  <c r="AT560" i="2661"/>
  <c r="AT556" i="2661"/>
  <c r="AT552" i="2661"/>
  <c r="AT548" i="2661"/>
  <c r="AT544" i="2661"/>
  <c r="AT540" i="2661"/>
  <c r="AT536" i="2661"/>
  <c r="AT532" i="2661"/>
  <c r="AT528" i="2661"/>
  <c r="AT524" i="2661"/>
  <c r="AT520" i="2661"/>
  <c r="AT516" i="2661"/>
  <c r="AT512" i="2661"/>
  <c r="AT508" i="2661"/>
  <c r="AT504" i="2661"/>
  <c r="AT500" i="2661"/>
  <c r="AT496" i="2661"/>
  <c r="AT492" i="2661"/>
  <c r="AT488" i="2661"/>
  <c r="AT484" i="2661"/>
  <c r="AT480" i="2661"/>
  <c r="AT476" i="2661"/>
  <c r="AT472" i="2661"/>
  <c r="AT468" i="2661"/>
  <c r="AT464" i="2661"/>
  <c r="AT460" i="2661"/>
  <c r="AT456" i="2661"/>
  <c r="AT452" i="2661"/>
  <c r="AT448" i="2661"/>
  <c r="AT444" i="2661"/>
  <c r="AT440" i="2661"/>
  <c r="AT436" i="2661"/>
  <c r="AT432" i="2661"/>
  <c r="AT428" i="2661"/>
  <c r="AT424" i="2661"/>
  <c r="AT420" i="2661"/>
  <c r="AT416" i="2661"/>
  <c r="AT412" i="2661"/>
  <c r="AT408" i="2661"/>
  <c r="AT404" i="2661"/>
  <c r="AT400" i="2661"/>
  <c r="AT396" i="2661"/>
  <c r="AT392" i="2661"/>
  <c r="AT388" i="2661"/>
  <c r="AT384" i="2661"/>
  <c r="AT380" i="2661"/>
  <c r="AT376" i="2661"/>
  <c r="AT372" i="2661"/>
  <c r="AT368" i="2661"/>
  <c r="AT364" i="2661"/>
  <c r="AT360" i="2661"/>
  <c r="AT356" i="2661"/>
  <c r="AT352" i="2661"/>
  <c r="AT348" i="2661"/>
  <c r="AT344" i="2661"/>
  <c r="AT340" i="2661"/>
  <c r="AT336" i="2661"/>
  <c r="AT332" i="2661"/>
  <c r="AT328" i="2661"/>
  <c r="AT324" i="2661"/>
  <c r="AT320" i="2661"/>
  <c r="AT316" i="2661"/>
  <c r="AT312" i="2661"/>
  <c r="AT308" i="2661"/>
  <c r="AT304" i="2661"/>
  <c r="AT300" i="2661"/>
  <c r="AT296" i="2661"/>
  <c r="AT292" i="2661"/>
  <c r="AT288" i="2661"/>
  <c r="AT284" i="2661"/>
  <c r="AT280" i="2661"/>
  <c r="AT276" i="2661"/>
  <c r="AT272" i="2661"/>
  <c r="AT268" i="2661"/>
  <c r="AT264" i="2661"/>
  <c r="AT260" i="2661"/>
  <c r="AT256" i="2661"/>
  <c r="AT252" i="2661"/>
  <c r="AT248" i="2661"/>
  <c r="AT244" i="2661"/>
  <c r="AT240" i="2661"/>
  <c r="AT236" i="2661"/>
  <c r="AT232" i="2661"/>
  <c r="AT228" i="2661"/>
  <c r="AT224" i="2661"/>
  <c r="AT220" i="2661"/>
  <c r="AT216" i="2661"/>
  <c r="AT212" i="2661"/>
  <c r="AT208" i="2661"/>
  <c r="AT204" i="2661"/>
  <c r="AT200" i="2661"/>
  <c r="AT196" i="2661"/>
  <c r="AT192" i="2661"/>
  <c r="AT188" i="2661"/>
  <c r="AT184" i="2661"/>
  <c r="AT180" i="2661"/>
  <c r="AT176" i="2661"/>
  <c r="AT172" i="2661"/>
  <c r="AT168" i="2661"/>
  <c r="AT164" i="2661"/>
  <c r="AT160" i="2661"/>
  <c r="AT156" i="2661"/>
  <c r="AT152" i="2661"/>
  <c r="AT148" i="2661"/>
  <c r="AT144" i="2661"/>
  <c r="AT140" i="2661"/>
  <c r="AT136" i="2661"/>
  <c r="AT132" i="2661"/>
  <c r="AT128" i="2661"/>
  <c r="AT124" i="2661"/>
  <c r="AT120" i="2661"/>
  <c r="AT116" i="2661"/>
  <c r="AT112" i="2661"/>
  <c r="AT108" i="2661"/>
  <c r="AT104" i="2661"/>
  <c r="AT100" i="2661"/>
  <c r="AT96" i="2661"/>
  <c r="AT92" i="2661"/>
  <c r="AT88" i="2661"/>
  <c r="AT84" i="2661"/>
  <c r="AT80" i="2661"/>
  <c r="AT76" i="2661"/>
  <c r="AT72" i="2661"/>
  <c r="AT68" i="2661"/>
  <c r="AT64" i="2661"/>
  <c r="AT60" i="2661"/>
  <c r="AT56" i="2661"/>
  <c r="AT52" i="2661"/>
  <c r="AT48" i="2661"/>
  <c r="AT44" i="2661"/>
  <c r="AT40" i="2661"/>
  <c r="AT36" i="2661"/>
  <c r="AT32" i="2661"/>
  <c r="AT28" i="2661"/>
  <c r="AT24" i="2661"/>
  <c r="AT20" i="2661"/>
  <c r="AT16" i="2661"/>
  <c r="AT12" i="2661"/>
  <c r="AT8" i="2661"/>
  <c r="AU3947" i="2661"/>
  <c r="AU3931" i="2661"/>
  <c r="AU3915" i="2661"/>
  <c r="AU3899" i="2661"/>
  <c r="AU3883" i="2661"/>
  <c r="AU3867" i="2661"/>
  <c r="AU3851" i="2661"/>
  <c r="AU3835" i="2661"/>
  <c r="AU3819" i="2661"/>
  <c r="AU3803" i="2661"/>
  <c r="AU3787" i="2661"/>
  <c r="AU3771" i="2661"/>
  <c r="AU3755" i="2661"/>
  <c r="AU3739" i="2661"/>
  <c r="AU3723" i="2661"/>
  <c r="AU3707" i="2661"/>
  <c r="AU3691" i="2661"/>
  <c r="AU3675" i="2661"/>
  <c r="AU3659" i="2661"/>
  <c r="AU3643" i="2661"/>
  <c r="AU3627" i="2661"/>
  <c r="AU3611" i="2661"/>
  <c r="AU3595" i="2661"/>
  <c r="AU3579" i="2661"/>
  <c r="AU3563" i="2661"/>
  <c r="AM6" i="2664"/>
  <c r="AG6" i="2664"/>
  <c r="AM963" i="2664"/>
  <c r="AG963" i="2664"/>
  <c r="AM959" i="2664"/>
  <c r="AG959" i="2664"/>
  <c r="AM955" i="2664"/>
  <c r="AG955" i="2664"/>
  <c r="AM951" i="2664"/>
  <c r="AG951" i="2664"/>
  <c r="AM947" i="2664"/>
  <c r="AG947" i="2664"/>
  <c r="AM943" i="2664"/>
  <c r="AG943" i="2664"/>
  <c r="AM939" i="2664"/>
  <c r="AG939" i="2664"/>
  <c r="AM935" i="2664"/>
  <c r="AG935" i="2664"/>
  <c r="AM931" i="2664"/>
  <c r="AG931" i="2664"/>
  <c r="AM927" i="2664"/>
  <c r="AG927" i="2664"/>
  <c r="AM923" i="2664"/>
  <c r="AG923" i="2664"/>
  <c r="AM919" i="2664"/>
  <c r="AG919" i="2664"/>
  <c r="AM915" i="2664"/>
  <c r="AG915" i="2664"/>
  <c r="AM911" i="2664"/>
  <c r="AG911" i="2664"/>
  <c r="AM907" i="2664"/>
  <c r="AG907" i="2664"/>
  <c r="AM903" i="2664"/>
  <c r="AG903" i="2664"/>
  <c r="AM899" i="2664"/>
  <c r="AG899" i="2664"/>
  <c r="AM895" i="2664"/>
  <c r="AG895" i="2664"/>
  <c r="AM891" i="2664"/>
  <c r="AG891" i="2664"/>
  <c r="AM887" i="2664"/>
  <c r="AG887" i="2664"/>
  <c r="AM883" i="2664"/>
  <c r="AG883" i="2664"/>
  <c r="AM879" i="2664"/>
  <c r="AG879" i="2664"/>
  <c r="AM875" i="2664"/>
  <c r="AG875" i="2664"/>
  <c r="AM871" i="2664"/>
  <c r="AG871" i="2664"/>
  <c r="AM867" i="2664"/>
  <c r="AG867" i="2664"/>
  <c r="AM863" i="2664"/>
  <c r="AG863" i="2664"/>
  <c r="AM859" i="2664"/>
  <c r="AG859" i="2664"/>
  <c r="AM855" i="2664"/>
  <c r="AG855" i="2664"/>
  <c r="AM851" i="2664"/>
  <c r="AG851" i="2664"/>
  <c r="AM847" i="2664"/>
  <c r="AG847" i="2664"/>
  <c r="AM843" i="2664"/>
  <c r="AG843" i="2664"/>
  <c r="AM839" i="2664"/>
  <c r="AG839" i="2664"/>
  <c r="AM835" i="2664"/>
  <c r="AG835" i="2664"/>
  <c r="AM831" i="2664"/>
  <c r="AG831" i="2664"/>
  <c r="AM827" i="2664"/>
  <c r="AG827" i="2664"/>
  <c r="AM823" i="2664"/>
  <c r="AG823" i="2664"/>
  <c r="AM819" i="2664"/>
  <c r="AG819" i="2664"/>
  <c r="AM815" i="2664"/>
  <c r="AG815" i="2664"/>
  <c r="AM811" i="2664"/>
  <c r="AG811" i="2664"/>
  <c r="AM807" i="2664"/>
  <c r="AG807" i="2664"/>
  <c r="AM803" i="2664"/>
  <c r="AG803" i="2664"/>
  <c r="AM799" i="2664"/>
  <c r="AG799" i="2664"/>
  <c r="AM795" i="2664"/>
  <c r="AG795" i="2664"/>
  <c r="AM791" i="2664"/>
  <c r="AG791" i="2664"/>
  <c r="AM787" i="2664"/>
  <c r="AG787" i="2664"/>
  <c r="AM783" i="2664"/>
  <c r="AG783" i="2664"/>
  <c r="AM779" i="2664"/>
  <c r="AG779" i="2664"/>
  <c r="AM775" i="2664"/>
  <c r="AG775" i="2664"/>
  <c r="AM771" i="2664"/>
  <c r="AG771" i="2664"/>
  <c r="AM767" i="2664"/>
  <c r="AG767" i="2664"/>
  <c r="AM763" i="2664"/>
  <c r="AG763" i="2664"/>
  <c r="AM759" i="2664"/>
  <c r="AG759" i="2664"/>
  <c r="AM755" i="2664"/>
  <c r="AG755" i="2664"/>
  <c r="AM751" i="2664"/>
  <c r="AG751" i="2664"/>
  <c r="AM747" i="2664"/>
  <c r="AG747" i="2664"/>
  <c r="AM743" i="2664"/>
  <c r="AG743" i="2664"/>
  <c r="AM739" i="2664"/>
  <c r="AG739" i="2664"/>
  <c r="AM735" i="2664"/>
  <c r="AG735" i="2664"/>
  <c r="AM731" i="2664"/>
  <c r="AG731" i="2664"/>
  <c r="AM727" i="2664"/>
  <c r="AG727" i="2664"/>
  <c r="AM723" i="2664"/>
  <c r="AG723" i="2664"/>
  <c r="AM719" i="2664"/>
  <c r="AG719" i="2664"/>
  <c r="AM715" i="2664"/>
  <c r="AG715" i="2664"/>
  <c r="AM711" i="2664"/>
  <c r="AG711" i="2664"/>
  <c r="AM707" i="2664"/>
  <c r="AG707" i="2664"/>
  <c r="AM703" i="2664"/>
  <c r="AG703" i="2664"/>
  <c r="AM699" i="2664"/>
  <c r="AG699" i="2664"/>
  <c r="AM695" i="2664"/>
  <c r="AG695" i="2664"/>
  <c r="AM691" i="2664"/>
  <c r="AG691" i="2664"/>
  <c r="AM687" i="2664"/>
  <c r="AG687" i="2664"/>
  <c r="AM683" i="2664"/>
  <c r="AG683" i="2664"/>
  <c r="AM679" i="2664"/>
  <c r="AG679" i="2664"/>
  <c r="AM675" i="2664"/>
  <c r="AG675" i="2664"/>
  <c r="AM671" i="2664"/>
  <c r="AG671" i="2664"/>
  <c r="AM667" i="2664"/>
  <c r="AG667" i="2664"/>
  <c r="AM663" i="2664"/>
  <c r="AG663" i="2664"/>
  <c r="AM659" i="2664"/>
  <c r="AG659" i="2664"/>
  <c r="AM655" i="2664"/>
  <c r="AG655" i="2664"/>
  <c r="AM651" i="2664"/>
  <c r="AG651" i="2664"/>
  <c r="AM647" i="2664"/>
  <c r="AG647" i="2664"/>
  <c r="AM643" i="2664"/>
  <c r="AG643" i="2664"/>
  <c r="AM639" i="2664"/>
  <c r="AG639" i="2664"/>
  <c r="AM635" i="2664"/>
  <c r="AG635" i="2664"/>
  <c r="AM631" i="2664"/>
  <c r="AG631" i="2664"/>
  <c r="AM627" i="2664"/>
  <c r="AG627" i="2664"/>
  <c r="AM623" i="2664"/>
  <c r="AG623" i="2664"/>
  <c r="AM619" i="2664"/>
  <c r="AG619" i="2664"/>
  <c r="AM615" i="2664"/>
  <c r="AG615" i="2664"/>
  <c r="AM611" i="2664"/>
  <c r="AG611" i="2664"/>
  <c r="AM607" i="2664"/>
  <c r="AG607" i="2664"/>
  <c r="AM603" i="2664"/>
  <c r="AG603" i="2664"/>
  <c r="AM599" i="2664"/>
  <c r="AG599" i="2664"/>
  <c r="AM595" i="2664"/>
  <c r="AG595" i="2664"/>
  <c r="AM591" i="2664"/>
  <c r="AG591" i="2664"/>
  <c r="AM587" i="2664"/>
  <c r="AG587" i="2664"/>
  <c r="AM583" i="2664"/>
  <c r="AG583" i="2664"/>
  <c r="AM579" i="2664"/>
  <c r="AG579" i="2664"/>
  <c r="AM575" i="2664"/>
  <c r="AG575" i="2664"/>
  <c r="AM571" i="2664"/>
  <c r="AG571" i="2664"/>
  <c r="AM567" i="2664"/>
  <c r="AG567" i="2664"/>
  <c r="AM563" i="2664"/>
  <c r="AG563" i="2664"/>
  <c r="AM559" i="2664"/>
  <c r="AG559" i="2664"/>
  <c r="AM555" i="2664"/>
  <c r="AG555" i="2664"/>
  <c r="AM551" i="2664"/>
  <c r="AG551" i="2664"/>
  <c r="AM547" i="2664"/>
  <c r="AG547" i="2664"/>
  <c r="AM543" i="2664"/>
  <c r="AG543" i="2664"/>
  <c r="AM539" i="2664"/>
  <c r="AG539" i="2664"/>
  <c r="AM535" i="2664"/>
  <c r="AG535" i="2664"/>
  <c r="AM531" i="2664"/>
  <c r="AG531" i="2664"/>
  <c r="AM527" i="2664"/>
  <c r="AG527" i="2664"/>
  <c r="AM523" i="2664"/>
  <c r="AG523" i="2664"/>
  <c r="AM519" i="2664"/>
  <c r="AG519" i="2664"/>
  <c r="AM515" i="2664"/>
  <c r="AG515" i="2664"/>
  <c r="AM511" i="2664"/>
  <c r="AG511" i="2664"/>
  <c r="AM507" i="2664"/>
  <c r="AG507" i="2664"/>
  <c r="AM503" i="2664"/>
  <c r="AG503" i="2664"/>
  <c r="AM499" i="2664"/>
  <c r="AG499" i="2664"/>
  <c r="AM495" i="2664"/>
  <c r="AG495" i="2664"/>
  <c r="AM491" i="2664"/>
  <c r="AG491" i="2664"/>
  <c r="AM487" i="2664"/>
  <c r="AG487" i="2664"/>
  <c r="AM483" i="2664"/>
  <c r="AG483" i="2664"/>
  <c r="AM479" i="2664"/>
  <c r="AG479" i="2664"/>
  <c r="AM475" i="2664"/>
  <c r="AG475" i="2664"/>
  <c r="AM471" i="2664"/>
  <c r="AG471" i="2664"/>
  <c r="AM467" i="2664"/>
  <c r="AG467" i="2664"/>
  <c r="AM463" i="2664"/>
  <c r="AG463" i="2664"/>
  <c r="AM459" i="2664"/>
  <c r="AG459" i="2664"/>
  <c r="AM455" i="2664"/>
  <c r="AG455" i="2664"/>
  <c r="AM451" i="2664"/>
  <c r="AG451" i="2664"/>
  <c r="AM447" i="2664"/>
  <c r="AG447" i="2664"/>
  <c r="AM443" i="2664"/>
  <c r="AG443" i="2664"/>
  <c r="AM439" i="2664"/>
  <c r="AG439" i="2664"/>
  <c r="AM435" i="2664"/>
  <c r="AG435" i="2664"/>
  <c r="AM431" i="2664"/>
  <c r="AG431" i="2664"/>
  <c r="AM427" i="2664"/>
  <c r="AG427" i="2664"/>
  <c r="AM423" i="2664"/>
  <c r="AG423" i="2664"/>
  <c r="AM419" i="2664"/>
  <c r="AG419" i="2664"/>
  <c r="AM415" i="2664"/>
  <c r="AG415" i="2664"/>
  <c r="AM411" i="2664"/>
  <c r="AG411" i="2664"/>
  <c r="AM407" i="2664"/>
  <c r="AG407" i="2664"/>
  <c r="AM403" i="2664"/>
  <c r="AG403" i="2664"/>
  <c r="AM399" i="2664"/>
  <c r="AG399" i="2664"/>
  <c r="AM395" i="2664"/>
  <c r="AG395" i="2664"/>
  <c r="AM391" i="2664"/>
  <c r="AG391" i="2664"/>
  <c r="AM387" i="2664"/>
  <c r="AG387" i="2664"/>
  <c r="AM383" i="2664"/>
  <c r="AG383" i="2664"/>
  <c r="AM379" i="2664"/>
  <c r="AG379" i="2664"/>
  <c r="AM375" i="2664"/>
  <c r="AG375" i="2664"/>
  <c r="AM371" i="2664"/>
  <c r="AG371" i="2664"/>
  <c r="AM367" i="2664"/>
  <c r="AG367" i="2664"/>
  <c r="AM363" i="2664"/>
  <c r="AG363" i="2664"/>
  <c r="AM359" i="2664"/>
  <c r="AG359" i="2664"/>
  <c r="AM355" i="2664"/>
  <c r="AG355" i="2664"/>
  <c r="AM351" i="2664"/>
  <c r="AG351" i="2664"/>
  <c r="AM347" i="2664"/>
  <c r="AG347" i="2664"/>
  <c r="AM343" i="2664"/>
  <c r="AG343" i="2664"/>
  <c r="AM339" i="2664"/>
  <c r="AG339" i="2664"/>
  <c r="AM335" i="2664"/>
  <c r="AG335" i="2664"/>
  <c r="AM331" i="2664"/>
  <c r="AG331" i="2664"/>
  <c r="AM327" i="2664"/>
  <c r="AG327" i="2664"/>
  <c r="AM323" i="2664"/>
  <c r="AG323" i="2664"/>
  <c r="AM319" i="2664"/>
  <c r="AG319" i="2664"/>
  <c r="AM315" i="2664"/>
  <c r="AG315" i="2664"/>
  <c r="AM311" i="2664"/>
  <c r="AG311" i="2664"/>
  <c r="AM307" i="2664"/>
  <c r="AG307" i="2664"/>
  <c r="AM303" i="2664"/>
  <c r="AG303" i="2664"/>
  <c r="AM299" i="2664"/>
  <c r="AG299" i="2664"/>
  <c r="AM295" i="2664"/>
  <c r="AG295" i="2664"/>
  <c r="AM291" i="2664"/>
  <c r="AG291" i="2664"/>
  <c r="AM287" i="2664"/>
  <c r="AG287" i="2664"/>
  <c r="AM283" i="2664"/>
  <c r="AG283" i="2664"/>
  <c r="AM279" i="2664"/>
  <c r="AG279" i="2664"/>
  <c r="AM275" i="2664"/>
  <c r="AG275" i="2664"/>
  <c r="AM271" i="2664"/>
  <c r="AG271" i="2664"/>
  <c r="AM267" i="2664"/>
  <c r="AG267" i="2664"/>
  <c r="AM263" i="2664"/>
  <c r="AG263" i="2664"/>
  <c r="AM259" i="2664"/>
  <c r="AG259" i="2664"/>
  <c r="AM255" i="2664"/>
  <c r="AG255" i="2664"/>
  <c r="AM251" i="2664"/>
  <c r="AG251" i="2664"/>
  <c r="AM247" i="2664"/>
  <c r="AG247" i="2664"/>
  <c r="AM243" i="2664"/>
  <c r="AG243" i="2664"/>
  <c r="AM239" i="2664"/>
  <c r="AG239" i="2664"/>
  <c r="AM235" i="2664"/>
  <c r="AG235" i="2664"/>
  <c r="AM231" i="2664"/>
  <c r="AG231" i="2664"/>
  <c r="AM227" i="2664"/>
  <c r="AG227" i="2664"/>
  <c r="AM223" i="2664"/>
  <c r="AG223" i="2664"/>
  <c r="AM219" i="2664"/>
  <c r="AG219" i="2664"/>
  <c r="AM215" i="2664"/>
  <c r="AG215" i="2664"/>
  <c r="AM211" i="2664"/>
  <c r="AG211" i="2664"/>
  <c r="AM207" i="2664"/>
  <c r="AG207" i="2664"/>
  <c r="AM203" i="2664"/>
  <c r="AG203" i="2664"/>
  <c r="AM199" i="2664"/>
  <c r="AG199" i="2664"/>
  <c r="AM195" i="2664"/>
  <c r="AG195" i="2664"/>
  <c r="AM191" i="2664"/>
  <c r="AG191" i="2664"/>
  <c r="AM187" i="2664"/>
  <c r="AG187" i="2664"/>
  <c r="AM183" i="2664"/>
  <c r="AG183" i="2664"/>
  <c r="AM179" i="2664"/>
  <c r="AG179" i="2664"/>
  <c r="AM175" i="2664"/>
  <c r="AG175" i="2664"/>
  <c r="AM171" i="2664"/>
  <c r="AG171" i="2664"/>
  <c r="AM167" i="2664"/>
  <c r="AG167" i="2664"/>
  <c r="AM163" i="2664"/>
  <c r="AG163" i="2664"/>
  <c r="AM159" i="2664"/>
  <c r="AG159" i="2664"/>
  <c r="AM155" i="2664"/>
  <c r="AG155" i="2664"/>
  <c r="AM151" i="2664"/>
  <c r="AG151" i="2664"/>
  <c r="AM147" i="2664"/>
  <c r="AG147" i="2664"/>
  <c r="AM143" i="2664"/>
  <c r="AG143" i="2664"/>
  <c r="AM139" i="2664"/>
  <c r="AG139" i="2664"/>
  <c r="AM135" i="2664"/>
  <c r="AG135" i="2664"/>
  <c r="AM131" i="2664"/>
  <c r="AG131" i="2664"/>
  <c r="AM127" i="2664"/>
  <c r="AG127" i="2664"/>
  <c r="AM123" i="2664"/>
  <c r="AG123" i="2664"/>
  <c r="AM119" i="2664"/>
  <c r="AG119" i="2664"/>
  <c r="AM115" i="2664"/>
  <c r="AG115" i="2664"/>
  <c r="AM111" i="2664"/>
  <c r="AG111" i="2664"/>
  <c r="AM107" i="2664"/>
  <c r="AG107" i="2664"/>
  <c r="AM103" i="2664"/>
  <c r="AG103" i="2664"/>
  <c r="AM99" i="2664"/>
  <c r="AG99" i="2664"/>
  <c r="AM95" i="2664"/>
  <c r="AG95" i="2664"/>
  <c r="AM91" i="2664"/>
  <c r="AG91" i="2664"/>
  <c r="AM87" i="2664"/>
  <c r="AG87" i="2664"/>
  <c r="AM83" i="2664"/>
  <c r="AG83" i="2664"/>
  <c r="AM79" i="2664"/>
  <c r="AG79" i="2664"/>
  <c r="AM75" i="2664"/>
  <c r="AG75" i="2664"/>
  <c r="AM71" i="2664"/>
  <c r="AG71" i="2664"/>
  <c r="AM67" i="2664"/>
  <c r="AG67" i="2664"/>
  <c r="AM63" i="2664"/>
  <c r="AG63" i="2664"/>
  <c r="AM59" i="2664"/>
  <c r="AG59" i="2664"/>
  <c r="AM55" i="2664"/>
  <c r="AG55" i="2664"/>
  <c r="AM51" i="2664"/>
  <c r="AG51" i="2664"/>
  <c r="AM47" i="2664"/>
  <c r="AG47" i="2664"/>
  <c r="AM43" i="2664"/>
  <c r="AG43" i="2664"/>
  <c r="AM39" i="2664"/>
  <c r="AG39" i="2664"/>
  <c r="AM35" i="2664"/>
  <c r="AG35" i="2664"/>
  <c r="AM31" i="2664"/>
  <c r="AG31" i="2664"/>
  <c r="AM27" i="2664"/>
  <c r="AG27" i="2664"/>
  <c r="AM23" i="2664"/>
  <c r="AG23" i="2664"/>
  <c r="AM19" i="2664"/>
  <c r="AG19" i="2664"/>
  <c r="AM15" i="2664"/>
  <c r="AG15" i="2664"/>
  <c r="AM11" i="2664"/>
  <c r="AG11" i="2664"/>
  <c r="AM7" i="2664"/>
  <c r="AG7" i="2664"/>
  <c r="AT4143" i="2661"/>
  <c r="AT4139" i="2661"/>
  <c r="AT4135" i="2661"/>
  <c r="AT4131" i="2661"/>
  <c r="AT4127" i="2661"/>
  <c r="AT4123" i="2661"/>
  <c r="AT4119" i="2661"/>
  <c r="AT4115" i="2661"/>
  <c r="AT4111" i="2661"/>
  <c r="AT4107" i="2661"/>
  <c r="AT4103" i="2661"/>
  <c r="AT4099" i="2661"/>
  <c r="AT4095" i="2661"/>
  <c r="AT4091" i="2661"/>
  <c r="AT4087" i="2661"/>
  <c r="AT4083" i="2661"/>
  <c r="AT4079" i="2661"/>
  <c r="AT4075" i="2661"/>
  <c r="AT4071" i="2661"/>
  <c r="AT4067" i="2661"/>
  <c r="AT4063" i="2661"/>
  <c r="AT4059" i="2661"/>
  <c r="AT4055" i="2661"/>
  <c r="AT4051" i="2661"/>
  <c r="AT4047" i="2661"/>
  <c r="AT4043" i="2661"/>
  <c r="AT4039" i="2661"/>
  <c r="AT4035" i="2661"/>
  <c r="AT4031" i="2661"/>
  <c r="AT4027" i="2661"/>
  <c r="AT4023" i="2661"/>
  <c r="AT4019" i="2661"/>
  <c r="AT4015" i="2661"/>
  <c r="AT4011" i="2661"/>
  <c r="AT4007" i="2661"/>
  <c r="AT4003" i="2661"/>
  <c r="AT3999" i="2661"/>
  <c r="AT3995" i="2661"/>
  <c r="AT3991" i="2661"/>
  <c r="AT3987" i="2661"/>
  <c r="AT3983" i="2661"/>
  <c r="AT3979" i="2661"/>
  <c r="AT3975" i="2661"/>
  <c r="AT3971" i="2661"/>
  <c r="AT3967" i="2661"/>
  <c r="AT3963" i="2661"/>
  <c r="AT3959" i="2661"/>
  <c r="AT3955" i="2661"/>
  <c r="AT3951" i="2661"/>
  <c r="AT3943" i="2661"/>
  <c r="AT3939" i="2661"/>
  <c r="AT3927" i="2661"/>
  <c r="AT3923" i="2661"/>
  <c r="AT3911" i="2661"/>
  <c r="AT3907" i="2661"/>
  <c r="AT3895" i="2661"/>
  <c r="AT3891" i="2661"/>
  <c r="AT3879" i="2661"/>
  <c r="AT3875" i="2661"/>
  <c r="AT3863" i="2661"/>
  <c r="AT3859" i="2661"/>
  <c r="AT3847" i="2661"/>
  <c r="AT3843" i="2661"/>
  <c r="AT3831" i="2661"/>
  <c r="AT3827" i="2661"/>
  <c r="AT3815" i="2661"/>
  <c r="AT3811" i="2661"/>
  <c r="AT3799" i="2661"/>
  <c r="AT3795" i="2661"/>
  <c r="AT3783" i="2661"/>
  <c r="AT3779" i="2661"/>
  <c r="AT3767" i="2661"/>
  <c r="AT3763" i="2661"/>
  <c r="AT3751" i="2661"/>
  <c r="AT3747" i="2661"/>
  <c r="AT3735" i="2661"/>
  <c r="AT3731" i="2661"/>
  <c r="AT3719" i="2661"/>
  <c r="AT3715" i="2661"/>
  <c r="AT3703" i="2661"/>
  <c r="AT3699" i="2661"/>
  <c r="AT3687" i="2661"/>
  <c r="AT3683" i="2661"/>
  <c r="AT3671" i="2661"/>
  <c r="AT3667" i="2661"/>
  <c r="AT3655" i="2661"/>
  <c r="AT3651" i="2661"/>
  <c r="AT3639" i="2661"/>
  <c r="AT3635" i="2661"/>
  <c r="AT3623" i="2661"/>
  <c r="AT3619" i="2661"/>
  <c r="AT3607" i="2661"/>
  <c r="AT3603" i="2661"/>
  <c r="AT3591" i="2661"/>
  <c r="AT3587" i="2661"/>
  <c r="AT3575" i="2661"/>
  <c r="AT3571" i="2661"/>
  <c r="AT3559" i="2661"/>
  <c r="AT3555" i="2661"/>
  <c r="AT3551" i="2661"/>
  <c r="AT3547" i="2661"/>
  <c r="AT3543" i="2661"/>
  <c r="AT3539" i="2661"/>
  <c r="AT3535" i="2661"/>
  <c r="AT3531" i="2661"/>
  <c r="AT3527" i="2661"/>
  <c r="AT3523" i="2661"/>
  <c r="AT3519" i="2661"/>
  <c r="AT3515" i="2661"/>
  <c r="AT3511" i="2661"/>
  <c r="AT3507" i="2661"/>
  <c r="AT3503" i="2661"/>
  <c r="AT3499" i="2661"/>
  <c r="AT3495" i="2661"/>
  <c r="AT3491" i="2661"/>
  <c r="AT3487" i="2661"/>
  <c r="AT3483" i="2661"/>
  <c r="AT3479" i="2661"/>
  <c r="AT3475" i="2661"/>
  <c r="AT3471" i="2661"/>
  <c r="AT3467" i="2661"/>
  <c r="AT3463" i="2661"/>
  <c r="AT3459" i="2661"/>
  <c r="AT3455" i="2661"/>
  <c r="AT3451" i="2661"/>
  <c r="AT3447" i="2661"/>
  <c r="AT3443" i="2661"/>
  <c r="AT3439" i="2661"/>
  <c r="AT3435" i="2661"/>
  <c r="AT3431" i="2661"/>
  <c r="AT3427" i="2661"/>
  <c r="AT3423" i="2661"/>
  <c r="AT3419" i="2661"/>
  <c r="AT3415" i="2661"/>
  <c r="AT3411" i="2661"/>
  <c r="AT3407" i="2661"/>
  <c r="AT3403" i="2661"/>
  <c r="AT3399" i="2661"/>
  <c r="AT3395" i="2661"/>
  <c r="AT3391" i="2661"/>
  <c r="AT3387" i="2661"/>
  <c r="AT3383" i="2661"/>
  <c r="AT3379" i="2661"/>
  <c r="AT3375" i="2661"/>
  <c r="AT3371" i="2661"/>
  <c r="AT3367" i="2661"/>
  <c r="AT3363" i="2661"/>
  <c r="AT3359" i="2661"/>
  <c r="AT3355" i="2661"/>
  <c r="AT3351" i="2661"/>
  <c r="AT3347" i="2661"/>
  <c r="AT3343" i="2661"/>
  <c r="AT3339" i="2661"/>
  <c r="AT3335" i="2661"/>
  <c r="AT3331" i="2661"/>
  <c r="AT3327" i="2661"/>
  <c r="AT3323" i="2661"/>
  <c r="AT3319" i="2661"/>
  <c r="AT3315" i="2661"/>
  <c r="AT3311" i="2661"/>
  <c r="AT3307" i="2661"/>
  <c r="AT3303" i="2661"/>
  <c r="AT3299" i="2661"/>
  <c r="AT3295" i="2661"/>
  <c r="AT3291" i="2661"/>
  <c r="AT3287" i="2661"/>
  <c r="AT3283" i="2661"/>
  <c r="AT3279" i="2661"/>
  <c r="AT3275" i="2661"/>
  <c r="AT3271" i="2661"/>
  <c r="AT3267" i="2661"/>
  <c r="AT3263" i="2661"/>
  <c r="AT3259" i="2661"/>
  <c r="AT3255" i="2661"/>
  <c r="AT3251" i="2661"/>
  <c r="AT3247" i="2661"/>
  <c r="AT3243" i="2661"/>
  <c r="AT3239" i="2661"/>
  <c r="AT3235" i="2661"/>
  <c r="AT3231" i="2661"/>
  <c r="AT3227" i="2661"/>
  <c r="AT3223" i="2661"/>
  <c r="AT3219" i="2661"/>
  <c r="AT3215" i="2661"/>
  <c r="AT3211" i="2661"/>
  <c r="AT3207" i="2661"/>
  <c r="AT3203" i="2661"/>
  <c r="AT3199" i="2661"/>
  <c r="AT3195" i="2661"/>
  <c r="AT3191" i="2661"/>
  <c r="AT3187" i="2661"/>
  <c r="AT3183" i="2661"/>
  <c r="AT3179" i="2661"/>
  <c r="AT3175" i="2661"/>
  <c r="AT3171" i="2661"/>
  <c r="AT3167" i="2661"/>
  <c r="AT3163" i="2661"/>
  <c r="AT3159" i="2661"/>
  <c r="AT3155" i="2661"/>
  <c r="AT3151" i="2661"/>
  <c r="AT3147" i="2661"/>
  <c r="AT3143" i="2661"/>
  <c r="AT3139" i="2661"/>
  <c r="AT3135" i="2661"/>
  <c r="AT3131" i="2661"/>
  <c r="AT3127" i="2661"/>
  <c r="AT3123" i="2661"/>
  <c r="AT3119" i="2661"/>
  <c r="AT3115" i="2661"/>
  <c r="AT3111" i="2661"/>
  <c r="AT3107" i="2661"/>
  <c r="AT3103" i="2661"/>
  <c r="AT3099" i="2661"/>
  <c r="AT3095" i="2661"/>
  <c r="AT3091" i="2661"/>
  <c r="AT3087" i="2661"/>
  <c r="AT3083" i="2661"/>
  <c r="AT3079" i="2661"/>
  <c r="AT3075" i="2661"/>
  <c r="AT3071" i="2661"/>
  <c r="AT3067" i="2661"/>
  <c r="AT3063" i="2661"/>
  <c r="AT3059" i="2661"/>
  <c r="AT3055" i="2661"/>
  <c r="AT3051" i="2661"/>
  <c r="AT3047" i="2661"/>
  <c r="AT3043" i="2661"/>
  <c r="AT3039" i="2661"/>
  <c r="AT3035" i="2661"/>
  <c r="AT3031" i="2661"/>
  <c r="AT3027" i="2661"/>
  <c r="AT3023" i="2661"/>
  <c r="AT3019" i="2661"/>
  <c r="AT3015" i="2661"/>
  <c r="AT3011" i="2661"/>
  <c r="AT3007" i="2661"/>
  <c r="AT3003" i="2661"/>
  <c r="AT2999" i="2661"/>
  <c r="AT2995" i="2661"/>
  <c r="AT2991" i="2661"/>
  <c r="AT2987" i="2661"/>
  <c r="AT2983" i="2661"/>
  <c r="AT2979" i="2661"/>
  <c r="AT2975" i="2661"/>
  <c r="AT2971" i="2661"/>
  <c r="AT2967" i="2661"/>
  <c r="AT2963" i="2661"/>
  <c r="AT2959" i="2661"/>
  <c r="AT2955" i="2661"/>
  <c r="AT2951" i="2661"/>
  <c r="AT2947" i="2661"/>
  <c r="AT2943" i="2661"/>
  <c r="AT2939" i="2661"/>
  <c r="AT2935" i="2661"/>
  <c r="AT2931" i="2661"/>
  <c r="AT2927" i="2661"/>
  <c r="AT2923" i="2661"/>
  <c r="AT2919" i="2661"/>
  <c r="AT2915" i="2661"/>
  <c r="AT2911" i="2661"/>
  <c r="AT2907" i="2661"/>
  <c r="AT2903" i="2661"/>
  <c r="AT2899" i="2661"/>
  <c r="AT2895" i="2661"/>
  <c r="AT2891" i="2661"/>
  <c r="AT2887" i="2661"/>
  <c r="AT2883" i="2661"/>
  <c r="AT2879" i="2661"/>
  <c r="AT2875" i="2661"/>
  <c r="AT2871" i="2661"/>
  <c r="AT2867" i="2661"/>
  <c r="AT2863" i="2661"/>
  <c r="AT2859" i="2661"/>
  <c r="AT2855" i="2661"/>
  <c r="AT2851" i="2661"/>
  <c r="AT2847" i="2661"/>
  <c r="AT2843" i="2661"/>
  <c r="AT2839" i="2661"/>
  <c r="AT2835" i="2661"/>
  <c r="AT2831" i="2661"/>
  <c r="AT2827" i="2661"/>
  <c r="AT2823" i="2661"/>
  <c r="AT2819" i="2661"/>
  <c r="AT2815" i="2661"/>
  <c r="AT2811" i="2661"/>
  <c r="AT2807" i="2661"/>
  <c r="AT2803" i="2661"/>
  <c r="AT2799" i="2661"/>
  <c r="AT2795" i="2661"/>
  <c r="AT2791" i="2661"/>
  <c r="AT2787" i="2661"/>
  <c r="AT2783" i="2661"/>
  <c r="AT2779" i="2661"/>
  <c r="AT2775" i="2661"/>
  <c r="AT2771" i="2661"/>
  <c r="AT2767" i="2661"/>
  <c r="AT2763" i="2661"/>
  <c r="AT2759" i="2661"/>
  <c r="AT2755" i="2661"/>
  <c r="AT2751" i="2661"/>
  <c r="AT2747" i="2661"/>
  <c r="AT2743" i="2661"/>
  <c r="AT2739" i="2661"/>
  <c r="AT2735" i="2661"/>
  <c r="AT2731" i="2661"/>
  <c r="AT2727" i="2661"/>
  <c r="AT2723" i="2661"/>
  <c r="AT2719" i="2661"/>
  <c r="AT2715" i="2661"/>
  <c r="AT2711" i="2661"/>
  <c r="AT2707" i="2661"/>
  <c r="AT2703" i="2661"/>
  <c r="AT2699" i="2661"/>
  <c r="AT2695" i="2661"/>
  <c r="AT2691" i="2661"/>
  <c r="AT2687" i="2661"/>
  <c r="AT2683" i="2661"/>
  <c r="AT2679" i="2661"/>
  <c r="AT2675" i="2661"/>
  <c r="AT2671" i="2661"/>
  <c r="AT2667" i="2661"/>
  <c r="AT2663" i="2661"/>
  <c r="AT2659" i="2661"/>
  <c r="AT2655" i="2661"/>
  <c r="AT2651" i="2661"/>
  <c r="AT2647" i="2661"/>
  <c r="AT2643" i="2661"/>
  <c r="AT2639" i="2661"/>
  <c r="AT2635" i="2661"/>
  <c r="AT2631" i="2661"/>
  <c r="AT2627" i="2661"/>
  <c r="AT2623" i="2661"/>
  <c r="AT2619" i="2661"/>
  <c r="AT2615" i="2661"/>
  <c r="AT2611" i="2661"/>
  <c r="AT2607" i="2661"/>
  <c r="AT2603" i="2661"/>
  <c r="AT2599" i="2661"/>
  <c r="AT2595" i="2661"/>
  <c r="AT2591" i="2661"/>
  <c r="AT2587" i="2661"/>
  <c r="AT2583" i="2661"/>
  <c r="AT2579" i="2661"/>
  <c r="AT2575" i="2661"/>
  <c r="AT2571" i="2661"/>
  <c r="AT2567" i="2661"/>
  <c r="AT2563" i="2661"/>
  <c r="AT2559" i="2661"/>
  <c r="AT2555" i="2661"/>
  <c r="AT2551" i="2661"/>
  <c r="AT2547" i="2661"/>
  <c r="AT2543" i="2661"/>
  <c r="AT2539" i="2661"/>
  <c r="AT2535" i="2661"/>
  <c r="AT2531" i="2661"/>
  <c r="AT2527" i="2661"/>
  <c r="AT2523" i="2661"/>
  <c r="AT2519" i="2661"/>
  <c r="AT2515" i="2661"/>
  <c r="AT2511" i="2661"/>
  <c r="AT2507" i="2661"/>
  <c r="AT2503" i="2661"/>
  <c r="AT2499" i="2661"/>
  <c r="AT2495" i="2661"/>
  <c r="AT2491" i="2661"/>
  <c r="AT2487" i="2661"/>
  <c r="AT2483" i="2661"/>
  <c r="AT2479" i="2661"/>
  <c r="AT2475" i="2661"/>
  <c r="AT2471" i="2661"/>
  <c r="AT2467" i="2661"/>
  <c r="AT2463" i="2661"/>
  <c r="AT2459" i="2661"/>
  <c r="AT2455" i="2661"/>
  <c r="AT2451" i="2661"/>
  <c r="AT2447" i="2661"/>
  <c r="AT2443" i="2661"/>
  <c r="AT2439" i="2661"/>
  <c r="AT2435" i="2661"/>
  <c r="AT2431" i="2661"/>
  <c r="AT2427" i="2661"/>
  <c r="AT2423" i="2661"/>
  <c r="AT2419" i="2661"/>
  <c r="AT2415" i="2661"/>
  <c r="AT2411" i="2661"/>
  <c r="AT2407" i="2661"/>
  <c r="AT2403" i="2661"/>
  <c r="AT2399" i="2661"/>
  <c r="AT2395" i="2661"/>
  <c r="AT2391" i="2661"/>
  <c r="AT2387" i="2661"/>
  <c r="AT2383" i="2661"/>
  <c r="AT2379" i="2661"/>
  <c r="AT2375" i="2661"/>
  <c r="AT2371" i="2661"/>
  <c r="AT2367" i="2661"/>
  <c r="AT2363" i="2661"/>
  <c r="AT2359" i="2661"/>
  <c r="AT2355" i="2661"/>
  <c r="AT2351" i="2661"/>
  <c r="AT2347" i="2661"/>
  <c r="AT2343" i="2661"/>
  <c r="AT2339" i="2661"/>
  <c r="AT2335" i="2661"/>
  <c r="AT2331" i="2661"/>
  <c r="AT2327" i="2661"/>
  <c r="AT2323" i="2661"/>
  <c r="AT2319" i="2661"/>
  <c r="AT2315" i="2661"/>
  <c r="AT2311" i="2661"/>
  <c r="AT2307" i="2661"/>
  <c r="AT2303" i="2661"/>
  <c r="AT2299" i="2661"/>
  <c r="AT2295" i="2661"/>
  <c r="AT2291" i="2661"/>
  <c r="AT2287" i="2661"/>
  <c r="AT2283" i="2661"/>
  <c r="AT2279" i="2661"/>
  <c r="AT2275" i="2661"/>
  <c r="AT2271" i="2661"/>
  <c r="AT2267" i="2661"/>
  <c r="AT2263" i="2661"/>
  <c r="AT2259" i="2661"/>
  <c r="AT2255" i="2661"/>
  <c r="AT2251" i="2661"/>
  <c r="AT2247" i="2661"/>
  <c r="AT2243" i="2661"/>
  <c r="AT2239" i="2661"/>
  <c r="AT2235" i="2661"/>
  <c r="AT2231" i="2661"/>
  <c r="AT2227" i="2661"/>
  <c r="AT2223" i="2661"/>
  <c r="AT2219" i="2661"/>
  <c r="AT2215" i="2661"/>
  <c r="AT2211" i="2661"/>
  <c r="AT2207" i="2661"/>
  <c r="AT2203" i="2661"/>
  <c r="AT2199" i="2661"/>
  <c r="AT2195" i="2661"/>
  <c r="AT2191" i="2661"/>
  <c r="AT2187" i="2661"/>
  <c r="AT2183" i="2661"/>
  <c r="AT2179" i="2661"/>
  <c r="AT2175" i="2661"/>
  <c r="AT2171" i="2661"/>
  <c r="AT2167" i="2661"/>
  <c r="AT2163" i="2661"/>
  <c r="AT2159" i="2661"/>
  <c r="AT2155" i="2661"/>
  <c r="AT2151" i="2661"/>
  <c r="AT2147" i="2661"/>
  <c r="AT2143" i="2661"/>
  <c r="AT2139" i="2661"/>
  <c r="AT2135" i="2661"/>
  <c r="AT2131" i="2661"/>
  <c r="AT2127" i="2661"/>
  <c r="AT2123" i="2661"/>
  <c r="AT2119" i="2661"/>
  <c r="AT2115" i="2661"/>
  <c r="AT2111" i="2661"/>
  <c r="AT2107" i="2661"/>
  <c r="AT2103" i="2661"/>
  <c r="AT2099" i="2661"/>
  <c r="AT2095" i="2661"/>
  <c r="AT2091" i="2661"/>
  <c r="AT2087" i="2661"/>
  <c r="AT2083" i="2661"/>
  <c r="AT2079" i="2661"/>
  <c r="AT2075" i="2661"/>
  <c r="AT2071" i="2661"/>
  <c r="AT2067" i="2661"/>
  <c r="AT2063" i="2661"/>
  <c r="AT2059" i="2661"/>
  <c r="AT2055" i="2661"/>
  <c r="AT2051" i="2661"/>
  <c r="AT2047" i="2661"/>
  <c r="AT2043" i="2661"/>
  <c r="AT2039" i="2661"/>
  <c r="AT2035" i="2661"/>
  <c r="AT2031" i="2661"/>
  <c r="AT2027" i="2661"/>
  <c r="AT2023" i="2661"/>
  <c r="AT2019" i="2661"/>
  <c r="AT2015" i="2661"/>
  <c r="AT2011" i="2661"/>
  <c r="AT2007" i="2661"/>
  <c r="AT2003" i="2661"/>
  <c r="AT1999" i="2661"/>
  <c r="AT1995" i="2661"/>
  <c r="AT1991" i="2661"/>
  <c r="AT1987" i="2661"/>
  <c r="AT1983" i="2661"/>
  <c r="AT1979" i="2661"/>
  <c r="AT1975" i="2661"/>
  <c r="AT1971" i="2661"/>
  <c r="AT1967" i="2661"/>
  <c r="AT1963" i="2661"/>
  <c r="AT1959" i="2661"/>
  <c r="AT1955" i="2661"/>
  <c r="AT1951" i="2661"/>
  <c r="AT1947" i="2661"/>
  <c r="AT1943" i="2661"/>
  <c r="AT1939" i="2661"/>
  <c r="AT1935" i="2661"/>
  <c r="AT1931" i="2661"/>
  <c r="AT1927" i="2661"/>
  <c r="AT1923" i="2661"/>
  <c r="AT1919" i="2661"/>
  <c r="AT1915" i="2661"/>
  <c r="AT1911" i="2661"/>
  <c r="AT1907" i="2661"/>
  <c r="AT1903" i="2661"/>
  <c r="AT1899" i="2661"/>
  <c r="AT1895" i="2661"/>
  <c r="AT1891" i="2661"/>
  <c r="AT1887" i="2661"/>
  <c r="AT1883" i="2661"/>
  <c r="AT1879" i="2661"/>
  <c r="AT1875" i="2661"/>
  <c r="AT1871" i="2661"/>
  <c r="AT1867" i="2661"/>
  <c r="AT1863" i="2661"/>
  <c r="AT1859" i="2661"/>
  <c r="AT1855" i="2661"/>
  <c r="AT1851" i="2661"/>
  <c r="AT1847" i="2661"/>
  <c r="AT1843" i="2661"/>
  <c r="AT1839" i="2661"/>
  <c r="AT1835" i="2661"/>
  <c r="AT1831" i="2661"/>
  <c r="AT1827" i="2661"/>
  <c r="AT1823" i="2661"/>
  <c r="AT1819" i="2661"/>
  <c r="AT1815" i="2661"/>
  <c r="AT1811" i="2661"/>
  <c r="AT1807" i="2661"/>
  <c r="AT1803" i="2661"/>
  <c r="AT1799" i="2661"/>
  <c r="AT1795" i="2661"/>
  <c r="AT1791" i="2661"/>
  <c r="AT1787" i="2661"/>
  <c r="AT1783" i="2661"/>
  <c r="AT1779" i="2661"/>
  <c r="AT1775" i="2661"/>
  <c r="AT1771" i="2661"/>
  <c r="AT1767" i="2661"/>
  <c r="AT1763" i="2661"/>
  <c r="AT1759" i="2661"/>
  <c r="AT1755" i="2661"/>
  <c r="AT1751" i="2661"/>
  <c r="AT1747" i="2661"/>
  <c r="AT1743" i="2661"/>
  <c r="AT1739" i="2661"/>
  <c r="AT1735" i="2661"/>
  <c r="AT1731" i="2661"/>
  <c r="AT1727" i="2661"/>
  <c r="AT1723" i="2661"/>
  <c r="AT1719" i="2661"/>
  <c r="AT1715" i="2661"/>
  <c r="AT1711" i="2661"/>
  <c r="AT1707" i="2661"/>
  <c r="AT1703" i="2661"/>
  <c r="AT1699" i="2661"/>
  <c r="AT1695" i="2661"/>
  <c r="AT1691" i="2661"/>
  <c r="AT1687" i="2661"/>
  <c r="AT1683" i="2661"/>
  <c r="AT1679" i="2661"/>
  <c r="AT1675" i="2661"/>
  <c r="AT1671" i="2661"/>
  <c r="AT1667" i="2661"/>
  <c r="AT1663" i="2661"/>
  <c r="AT1659" i="2661"/>
  <c r="AT1655" i="2661"/>
  <c r="AT1651" i="2661"/>
  <c r="AT1647" i="2661"/>
  <c r="AT1643" i="2661"/>
  <c r="AT1639" i="2661"/>
  <c r="AT1635" i="2661"/>
  <c r="AT1631" i="2661"/>
  <c r="AT1627" i="2661"/>
  <c r="AT1623" i="2661"/>
  <c r="AT1619" i="2661"/>
  <c r="AT1615" i="2661"/>
  <c r="AT1611" i="2661"/>
  <c r="AT1607" i="2661"/>
  <c r="AT1603" i="2661"/>
  <c r="AT1599" i="2661"/>
  <c r="AT1595" i="2661"/>
  <c r="AT1591" i="2661"/>
  <c r="AT1587" i="2661"/>
  <c r="AT1583" i="2661"/>
  <c r="AT1579" i="2661"/>
  <c r="AT1575" i="2661"/>
  <c r="AT1571" i="2661"/>
  <c r="AT1567" i="2661"/>
  <c r="AT1563" i="2661"/>
  <c r="AT1559" i="2661"/>
  <c r="AT1555" i="2661"/>
  <c r="AT1551" i="2661"/>
  <c r="AT1547" i="2661"/>
  <c r="AT1543" i="2661"/>
  <c r="AT1539" i="2661"/>
  <c r="AT1535" i="2661"/>
  <c r="AT1531" i="2661"/>
  <c r="AT1527" i="2661"/>
  <c r="AT1523" i="2661"/>
  <c r="AT1519" i="2661"/>
  <c r="AT1515" i="2661"/>
  <c r="AT1511" i="2661"/>
  <c r="AT1507" i="2661"/>
  <c r="AT1503" i="2661"/>
  <c r="AT1499" i="2661"/>
  <c r="AT1495" i="2661"/>
  <c r="AT1491" i="2661"/>
  <c r="AT1487" i="2661"/>
  <c r="AT1483" i="2661"/>
  <c r="AT1479" i="2661"/>
  <c r="AT1475" i="2661"/>
  <c r="AT1471" i="2661"/>
  <c r="AT1467" i="2661"/>
  <c r="AT1463" i="2661"/>
  <c r="AT1459" i="2661"/>
  <c r="AT1455" i="2661"/>
  <c r="AT1451" i="2661"/>
  <c r="AT1447" i="2661"/>
  <c r="AT1443" i="2661"/>
  <c r="AT1439" i="2661"/>
  <c r="AT1435" i="2661"/>
  <c r="AT1431" i="2661"/>
  <c r="AT1427" i="2661"/>
  <c r="AT1423" i="2661"/>
  <c r="AT1419" i="2661"/>
  <c r="AT1415" i="2661"/>
  <c r="AT1411" i="2661"/>
  <c r="AT1407" i="2661"/>
  <c r="AT1403" i="2661"/>
  <c r="AT1399" i="2661"/>
  <c r="AT1395" i="2661"/>
  <c r="AT1391" i="2661"/>
  <c r="AT1387" i="2661"/>
  <c r="AT1383" i="2661"/>
  <c r="AT1379" i="2661"/>
  <c r="AT1375" i="2661"/>
  <c r="AT1371" i="2661"/>
  <c r="AT1367" i="2661"/>
  <c r="AT1363" i="2661"/>
  <c r="AT1359" i="2661"/>
  <c r="AT1355" i="2661"/>
  <c r="AT1351" i="2661"/>
  <c r="AT1347" i="2661"/>
  <c r="AT1343" i="2661"/>
  <c r="AT1339" i="2661"/>
  <c r="AT1335" i="2661"/>
  <c r="AT1331" i="2661"/>
  <c r="AT1327" i="2661"/>
  <c r="AT1323" i="2661"/>
  <c r="AT1319" i="2661"/>
  <c r="AT1315" i="2661"/>
  <c r="AT1311" i="2661"/>
  <c r="AT1307" i="2661"/>
  <c r="AT1303" i="2661"/>
  <c r="AT1299" i="2661"/>
  <c r="AT1295" i="2661"/>
  <c r="AT1291" i="2661"/>
  <c r="AT1287" i="2661"/>
  <c r="AT1283" i="2661"/>
  <c r="AT1279" i="2661"/>
  <c r="AT1275" i="2661"/>
  <c r="AT1271" i="2661"/>
  <c r="AT1267" i="2661"/>
  <c r="AT1263" i="2661"/>
  <c r="AT1259" i="2661"/>
  <c r="AT1255" i="2661"/>
  <c r="AT1251" i="2661"/>
  <c r="AT1247" i="2661"/>
  <c r="AT1243" i="2661"/>
  <c r="AT1239" i="2661"/>
  <c r="AT1235" i="2661"/>
  <c r="AT1231" i="2661"/>
  <c r="AT1227" i="2661"/>
  <c r="AT1223" i="2661"/>
  <c r="AT1219" i="2661"/>
  <c r="AT1215" i="2661"/>
  <c r="AT1211" i="2661"/>
  <c r="AT1207" i="2661"/>
  <c r="AT1203" i="2661"/>
  <c r="AT1199" i="2661"/>
  <c r="AT1195" i="2661"/>
  <c r="AT1191" i="2661"/>
  <c r="AT1187" i="2661"/>
  <c r="AT1183" i="2661"/>
  <c r="AT1179" i="2661"/>
  <c r="AT1175" i="2661"/>
  <c r="AT1171" i="2661"/>
  <c r="AT1167" i="2661"/>
  <c r="AT1163" i="2661"/>
  <c r="AT1159" i="2661"/>
  <c r="AT1155" i="2661"/>
  <c r="AT1151" i="2661"/>
  <c r="AT1147" i="2661"/>
  <c r="AT1143" i="2661"/>
  <c r="AT1139" i="2661"/>
  <c r="AT1135" i="2661"/>
  <c r="AT1131" i="2661"/>
  <c r="AT1127" i="2661"/>
  <c r="AT1123" i="2661"/>
  <c r="AT1119" i="2661"/>
  <c r="AT1115" i="2661"/>
  <c r="AT1111" i="2661"/>
  <c r="AT1107" i="2661"/>
  <c r="AT1103" i="2661"/>
  <c r="AT1099" i="2661"/>
  <c r="AT1095" i="2661"/>
  <c r="AT1091" i="2661"/>
  <c r="AT1087" i="2661"/>
  <c r="AT1083" i="2661"/>
  <c r="AT1079" i="2661"/>
  <c r="AT1075" i="2661"/>
  <c r="AT1071" i="2661"/>
  <c r="AT1067" i="2661"/>
  <c r="AT1063" i="2661"/>
  <c r="AT1059" i="2661"/>
  <c r="AT1055" i="2661"/>
  <c r="AT1051" i="2661"/>
  <c r="AT1047" i="2661"/>
  <c r="AT1043" i="2661"/>
  <c r="AT1039" i="2661"/>
  <c r="AT1035" i="2661"/>
  <c r="AT1031" i="2661"/>
  <c r="AT1027" i="2661"/>
  <c r="AT1023" i="2661"/>
  <c r="AT1019" i="2661"/>
  <c r="AT1015" i="2661"/>
  <c r="AT1011" i="2661"/>
  <c r="AT1007" i="2661"/>
  <c r="AT1003" i="2661"/>
  <c r="AT999" i="2661"/>
  <c r="AT995" i="2661"/>
  <c r="AT991" i="2661"/>
  <c r="AT987" i="2661"/>
  <c r="AT983" i="2661"/>
  <c r="AT979" i="2661"/>
  <c r="AT975" i="2661"/>
  <c r="AT971" i="2661"/>
  <c r="AT967" i="2661"/>
  <c r="AT963" i="2661"/>
  <c r="AT959" i="2661"/>
  <c r="AT955" i="2661"/>
  <c r="AT951" i="2661"/>
  <c r="AT947" i="2661"/>
  <c r="AT943" i="2661"/>
  <c r="AT939" i="2661"/>
  <c r="AT935" i="2661"/>
  <c r="AT931" i="2661"/>
  <c r="AT927" i="2661"/>
  <c r="AT923" i="2661"/>
  <c r="AT919" i="2661"/>
  <c r="AT915" i="2661"/>
  <c r="AT911" i="2661"/>
  <c r="AT907" i="2661"/>
  <c r="AT903" i="2661"/>
  <c r="AT899" i="2661"/>
  <c r="AT895" i="2661"/>
  <c r="AT891" i="2661"/>
  <c r="AT887" i="2661"/>
  <c r="AT883" i="2661"/>
  <c r="AT879" i="2661"/>
  <c r="AT875" i="2661"/>
  <c r="AT871" i="2661"/>
  <c r="AT867" i="2661"/>
  <c r="AT863" i="2661"/>
  <c r="AT859" i="2661"/>
  <c r="AT855" i="2661"/>
  <c r="AT851" i="2661"/>
  <c r="AT847" i="2661"/>
  <c r="AT843" i="2661"/>
  <c r="AT839" i="2661"/>
  <c r="AT835" i="2661"/>
  <c r="AT831" i="2661"/>
  <c r="AT827" i="2661"/>
  <c r="AT823" i="2661"/>
  <c r="AT819" i="2661"/>
  <c r="AT815" i="2661"/>
  <c r="AT811" i="2661"/>
  <c r="AT807" i="2661"/>
  <c r="AT803" i="2661"/>
  <c r="AT799" i="2661"/>
  <c r="AT795" i="2661"/>
  <c r="AT791" i="2661"/>
  <c r="AT787" i="2661"/>
  <c r="AT783" i="2661"/>
  <c r="AT779" i="2661"/>
  <c r="AT775" i="2661"/>
  <c r="AT771" i="2661"/>
  <c r="AT767" i="2661"/>
  <c r="AT763" i="2661"/>
  <c r="AT759" i="2661"/>
  <c r="AT755" i="2661"/>
  <c r="AT751" i="2661"/>
  <c r="AT747" i="2661"/>
  <c r="AT743" i="2661"/>
  <c r="AT739" i="2661"/>
  <c r="AT735" i="2661"/>
  <c r="AT731" i="2661"/>
  <c r="AT727" i="2661"/>
  <c r="AT723" i="2661"/>
  <c r="AT719" i="2661"/>
  <c r="AT715" i="2661"/>
  <c r="AT711" i="2661"/>
  <c r="AT707" i="2661"/>
  <c r="AT703" i="2661"/>
  <c r="AT699" i="2661"/>
  <c r="AT695" i="2661"/>
  <c r="AT691" i="2661"/>
  <c r="AT687" i="2661"/>
  <c r="AT683" i="2661"/>
  <c r="AT679" i="2661"/>
  <c r="AT675" i="2661"/>
  <c r="AT671" i="2661"/>
  <c r="AT667" i="2661"/>
  <c r="AT663" i="2661"/>
  <c r="AT659" i="2661"/>
  <c r="AT655" i="2661"/>
  <c r="AT651" i="2661"/>
  <c r="AT647" i="2661"/>
  <c r="AT643" i="2661"/>
  <c r="AT639" i="2661"/>
  <c r="AT635" i="2661"/>
  <c r="AT631" i="2661"/>
  <c r="AT627" i="2661"/>
  <c r="AT623" i="2661"/>
  <c r="AT619" i="2661"/>
  <c r="AT615" i="2661"/>
  <c r="AT611" i="2661"/>
  <c r="AT607" i="2661"/>
  <c r="AT603" i="2661"/>
  <c r="AT599" i="2661"/>
  <c r="AT595" i="2661"/>
  <c r="AT591" i="2661"/>
  <c r="AT587" i="2661"/>
  <c r="AT583" i="2661"/>
  <c r="AT579" i="2661"/>
  <c r="AT575" i="2661"/>
  <c r="AT571" i="2661"/>
  <c r="AT567" i="2661"/>
  <c r="AT563" i="2661"/>
  <c r="AT559" i="2661"/>
  <c r="AT555" i="2661"/>
  <c r="AT551" i="2661"/>
  <c r="AT547" i="2661"/>
  <c r="AT543" i="2661"/>
  <c r="AT539" i="2661"/>
  <c r="AT535" i="2661"/>
  <c r="AT531" i="2661"/>
  <c r="AT527" i="2661"/>
  <c r="AT523" i="2661"/>
  <c r="AT519" i="2661"/>
  <c r="AT515" i="2661"/>
  <c r="AT511" i="2661"/>
  <c r="AT507" i="2661"/>
  <c r="AT503" i="2661"/>
  <c r="AT499" i="2661"/>
  <c r="AT495" i="2661"/>
  <c r="AT491" i="2661"/>
  <c r="AT487" i="2661"/>
  <c r="AT483" i="2661"/>
  <c r="AT479" i="2661"/>
  <c r="AT475" i="2661"/>
  <c r="AT471" i="2661"/>
  <c r="AT467" i="2661"/>
  <c r="AT463" i="2661"/>
  <c r="AT459" i="2661"/>
  <c r="AT455" i="2661"/>
  <c r="AT451" i="2661"/>
  <c r="AT447" i="2661"/>
  <c r="AT443" i="2661"/>
  <c r="AT439" i="2661"/>
  <c r="AT435" i="2661"/>
  <c r="AT431" i="2661"/>
  <c r="AT427" i="2661"/>
  <c r="AT423" i="2661"/>
  <c r="AT419" i="2661"/>
  <c r="AT415" i="2661"/>
  <c r="AT411" i="2661"/>
  <c r="AT407" i="2661"/>
  <c r="AT403" i="2661"/>
  <c r="AT399" i="2661"/>
  <c r="AT395" i="2661"/>
  <c r="AT391" i="2661"/>
  <c r="AT387" i="2661"/>
  <c r="AT383" i="2661"/>
  <c r="AT379" i="2661"/>
  <c r="AT375" i="2661"/>
  <c r="AT371" i="2661"/>
  <c r="AT367" i="2661"/>
  <c r="AT363" i="2661"/>
  <c r="AT359" i="2661"/>
  <c r="AT355" i="2661"/>
  <c r="AT351" i="2661"/>
  <c r="AT347" i="2661"/>
  <c r="AT343" i="2661"/>
  <c r="AT339" i="2661"/>
  <c r="AT335" i="2661"/>
  <c r="AT331" i="2661"/>
  <c r="AT327" i="2661"/>
  <c r="AT323" i="2661"/>
  <c r="AT319" i="2661"/>
  <c r="AT315" i="2661"/>
  <c r="AT311" i="2661"/>
  <c r="AT307" i="2661"/>
  <c r="AT303" i="2661"/>
  <c r="AT299" i="2661"/>
  <c r="AT295" i="2661"/>
  <c r="AT291" i="2661"/>
  <c r="AT287" i="2661"/>
  <c r="AT283" i="2661"/>
  <c r="AT279" i="2661"/>
  <c r="AT275" i="2661"/>
  <c r="AT271" i="2661"/>
  <c r="AT267" i="2661"/>
  <c r="AT263" i="2661"/>
  <c r="AT259" i="2661"/>
  <c r="AT255" i="2661"/>
  <c r="AT251" i="2661"/>
  <c r="AT247" i="2661"/>
  <c r="AT243" i="2661"/>
  <c r="AT239" i="2661"/>
  <c r="AT235" i="2661"/>
  <c r="AT231" i="2661"/>
  <c r="AT227" i="2661"/>
  <c r="AT223" i="2661"/>
  <c r="AT219" i="2661"/>
  <c r="AT215" i="2661"/>
  <c r="AT211" i="2661"/>
  <c r="AT207" i="2661"/>
  <c r="AT203" i="2661"/>
  <c r="AT199" i="2661"/>
  <c r="AT195" i="2661"/>
  <c r="AT191" i="2661"/>
  <c r="AT187" i="2661"/>
  <c r="AT183" i="2661"/>
  <c r="AT179" i="2661"/>
  <c r="AT175" i="2661"/>
  <c r="AT171" i="2661"/>
  <c r="AT167" i="2661"/>
  <c r="AT163" i="2661"/>
  <c r="AT159" i="2661"/>
  <c r="AT155" i="2661"/>
  <c r="AT151" i="2661"/>
  <c r="AT147" i="2661"/>
  <c r="AT143" i="2661"/>
  <c r="AT139" i="2661"/>
  <c r="AT135" i="2661"/>
  <c r="AT131" i="2661"/>
  <c r="AT127" i="2661"/>
  <c r="AT123" i="2661"/>
  <c r="AT119" i="2661"/>
  <c r="AT115" i="2661"/>
  <c r="AT111" i="2661"/>
  <c r="AT107" i="2661"/>
  <c r="AT103" i="2661"/>
  <c r="AT99" i="2661"/>
  <c r="AT95" i="2661"/>
  <c r="AT91" i="2661"/>
  <c r="AT87" i="2661"/>
  <c r="AT83" i="2661"/>
  <c r="AT79" i="2661"/>
  <c r="AT75" i="2661"/>
  <c r="AT71" i="2661"/>
  <c r="AT67" i="2661"/>
  <c r="AT63" i="2661"/>
  <c r="AT59" i="2661"/>
  <c r="AT55" i="2661"/>
  <c r="AT51" i="2661"/>
  <c r="AT47" i="2661"/>
  <c r="AT43" i="2661"/>
  <c r="AT39" i="2661"/>
  <c r="AT35" i="2661"/>
  <c r="AT31" i="2661"/>
  <c r="AT27" i="2661"/>
  <c r="AT23" i="2661"/>
  <c r="AT19" i="2661"/>
  <c r="AT15" i="2661"/>
  <c r="AT11" i="2661"/>
  <c r="AT7" i="2661"/>
  <c r="AG962" i="2664"/>
  <c r="AM962" i="2664"/>
  <c r="AG958" i="2664"/>
  <c r="AM958" i="2664"/>
  <c r="AG954" i="2664"/>
  <c r="AM954" i="2664"/>
  <c r="AG950" i="2664"/>
  <c r="AM950" i="2664"/>
  <c r="AG946" i="2664"/>
  <c r="AM946" i="2664"/>
  <c r="AG942" i="2664"/>
  <c r="AM942" i="2664"/>
  <c r="AG938" i="2664"/>
  <c r="AM938" i="2664"/>
  <c r="AG934" i="2664"/>
  <c r="AM934" i="2664"/>
  <c r="AG930" i="2664"/>
  <c r="AM930" i="2664"/>
  <c r="AG926" i="2664"/>
  <c r="AM926" i="2664"/>
  <c r="AG922" i="2664"/>
  <c r="AM922" i="2664"/>
  <c r="AG918" i="2664"/>
  <c r="AM918" i="2664"/>
  <c r="AG914" i="2664"/>
  <c r="AM914" i="2664"/>
  <c r="AG910" i="2664"/>
  <c r="AM910" i="2664"/>
  <c r="AG906" i="2664"/>
  <c r="AM906" i="2664"/>
  <c r="AG902" i="2664"/>
  <c r="AM902" i="2664"/>
  <c r="AG898" i="2664"/>
  <c r="AM898" i="2664"/>
  <c r="AG894" i="2664"/>
  <c r="AM894" i="2664"/>
  <c r="AG890" i="2664"/>
  <c r="AM890" i="2664"/>
  <c r="AG886" i="2664"/>
  <c r="AM886" i="2664"/>
  <c r="AG882" i="2664"/>
  <c r="AM882" i="2664"/>
  <c r="AG878" i="2664"/>
  <c r="AM878" i="2664"/>
  <c r="AG874" i="2664"/>
  <c r="AM874" i="2664"/>
  <c r="AG870" i="2664"/>
  <c r="AM870" i="2664"/>
  <c r="AG866" i="2664"/>
  <c r="AM866" i="2664"/>
  <c r="AG862" i="2664"/>
  <c r="AM862" i="2664"/>
  <c r="AG858" i="2664"/>
  <c r="AM858" i="2664"/>
  <c r="AG854" i="2664"/>
  <c r="AM854" i="2664"/>
  <c r="AG850" i="2664"/>
  <c r="AM850" i="2664"/>
  <c r="AG846" i="2664"/>
  <c r="AM846" i="2664"/>
  <c r="AG842" i="2664"/>
  <c r="AM842" i="2664"/>
  <c r="AG838" i="2664"/>
  <c r="AM838" i="2664"/>
  <c r="AG834" i="2664"/>
  <c r="AM834" i="2664"/>
  <c r="AG830" i="2664"/>
  <c r="AM830" i="2664"/>
  <c r="AG826" i="2664"/>
  <c r="AM826" i="2664"/>
  <c r="AG822" i="2664"/>
  <c r="AM822" i="2664"/>
  <c r="AG818" i="2664"/>
  <c r="AM818" i="2664"/>
  <c r="AG814" i="2664"/>
  <c r="AM814" i="2664"/>
  <c r="AG810" i="2664"/>
  <c r="AM810" i="2664"/>
  <c r="AG806" i="2664"/>
  <c r="AM806" i="2664"/>
  <c r="AG802" i="2664"/>
  <c r="AM802" i="2664"/>
  <c r="AG798" i="2664"/>
  <c r="AM798" i="2664"/>
  <c r="AG794" i="2664"/>
  <c r="AM794" i="2664"/>
  <c r="AG790" i="2664"/>
  <c r="AM790" i="2664"/>
  <c r="AG786" i="2664"/>
  <c r="AM786" i="2664"/>
  <c r="AG782" i="2664"/>
  <c r="AM782" i="2664"/>
  <c r="AG778" i="2664"/>
  <c r="AM778" i="2664"/>
  <c r="AG774" i="2664"/>
  <c r="AM774" i="2664"/>
  <c r="AG770" i="2664"/>
  <c r="AM770" i="2664"/>
  <c r="AG766" i="2664"/>
  <c r="AM766" i="2664"/>
  <c r="AG762" i="2664"/>
  <c r="AM762" i="2664"/>
  <c r="AG758" i="2664"/>
  <c r="AM758" i="2664"/>
  <c r="AG754" i="2664"/>
  <c r="AM754" i="2664"/>
  <c r="AG750" i="2664"/>
  <c r="AM750" i="2664"/>
  <c r="AG746" i="2664"/>
  <c r="AM746" i="2664"/>
  <c r="AG742" i="2664"/>
  <c r="AM742" i="2664"/>
  <c r="AG738" i="2664"/>
  <c r="AM738" i="2664"/>
  <c r="AG734" i="2664"/>
  <c r="AM734" i="2664"/>
  <c r="AG730" i="2664"/>
  <c r="AM730" i="2664"/>
  <c r="AG726" i="2664"/>
  <c r="AM726" i="2664"/>
  <c r="AG722" i="2664"/>
  <c r="AM722" i="2664"/>
  <c r="AG718" i="2664"/>
  <c r="AM718" i="2664"/>
  <c r="AG714" i="2664"/>
  <c r="AM714" i="2664"/>
  <c r="AG710" i="2664"/>
  <c r="AM710" i="2664"/>
  <c r="AG706" i="2664"/>
  <c r="AM706" i="2664"/>
  <c r="AG702" i="2664"/>
  <c r="AM702" i="2664"/>
  <c r="AG698" i="2664"/>
  <c r="AM698" i="2664"/>
  <c r="AG694" i="2664"/>
  <c r="AM694" i="2664"/>
  <c r="AG690" i="2664"/>
  <c r="AM690" i="2664"/>
  <c r="AG686" i="2664"/>
  <c r="AM686" i="2664"/>
  <c r="AG682" i="2664"/>
  <c r="AM682" i="2664"/>
  <c r="AG678" i="2664"/>
  <c r="AM678" i="2664"/>
  <c r="AG674" i="2664"/>
  <c r="AM674" i="2664"/>
  <c r="AG670" i="2664"/>
  <c r="AM670" i="2664"/>
  <c r="AG666" i="2664"/>
  <c r="AM666" i="2664"/>
  <c r="AG662" i="2664"/>
  <c r="AM662" i="2664"/>
  <c r="AG658" i="2664"/>
  <c r="AM658" i="2664"/>
  <c r="AG654" i="2664"/>
  <c r="AM654" i="2664"/>
  <c r="AG650" i="2664"/>
  <c r="AM650" i="2664"/>
  <c r="AG646" i="2664"/>
  <c r="AM646" i="2664"/>
  <c r="AG642" i="2664"/>
  <c r="AM642" i="2664"/>
  <c r="AG638" i="2664"/>
  <c r="AM638" i="2664"/>
  <c r="AG634" i="2664"/>
  <c r="AM634" i="2664"/>
  <c r="AG630" i="2664"/>
  <c r="AM630" i="2664"/>
  <c r="AG626" i="2664"/>
  <c r="AM626" i="2664"/>
  <c r="AG622" i="2664"/>
  <c r="AM622" i="2664"/>
  <c r="AG618" i="2664"/>
  <c r="AM618" i="2664"/>
  <c r="AG614" i="2664"/>
  <c r="AM614" i="2664"/>
  <c r="AG610" i="2664"/>
  <c r="AM610" i="2664"/>
  <c r="AG606" i="2664"/>
  <c r="AM606" i="2664"/>
  <c r="AG602" i="2664"/>
  <c r="AM602" i="2664"/>
  <c r="AG598" i="2664"/>
  <c r="AM598" i="2664"/>
  <c r="AG594" i="2664"/>
  <c r="AM594" i="2664"/>
  <c r="AG590" i="2664"/>
  <c r="AM590" i="2664"/>
  <c r="AG586" i="2664"/>
  <c r="AM586" i="2664"/>
  <c r="AG582" i="2664"/>
  <c r="AM582" i="2664"/>
  <c r="AG578" i="2664"/>
  <c r="AM578" i="2664"/>
  <c r="AG574" i="2664"/>
  <c r="AM574" i="2664"/>
  <c r="AG570" i="2664"/>
  <c r="AM570" i="2664"/>
  <c r="AG566" i="2664"/>
  <c r="AM566" i="2664"/>
  <c r="AG562" i="2664"/>
  <c r="AM562" i="2664"/>
  <c r="AG558" i="2664"/>
  <c r="AM558" i="2664"/>
  <c r="AG554" i="2664"/>
  <c r="AM554" i="2664"/>
  <c r="AG550" i="2664"/>
  <c r="AM550" i="2664"/>
  <c r="AG546" i="2664"/>
  <c r="AM546" i="2664"/>
  <c r="AG542" i="2664"/>
  <c r="AM542" i="2664"/>
  <c r="AG538" i="2664"/>
  <c r="AM538" i="2664"/>
  <c r="AG534" i="2664"/>
  <c r="AM534" i="2664"/>
  <c r="AG530" i="2664"/>
  <c r="AM530" i="2664"/>
  <c r="AG526" i="2664"/>
  <c r="AM526" i="2664"/>
  <c r="AG522" i="2664"/>
  <c r="AM522" i="2664"/>
  <c r="AG518" i="2664"/>
  <c r="AM518" i="2664"/>
  <c r="AG514" i="2664"/>
  <c r="AM514" i="2664"/>
  <c r="AG510" i="2664"/>
  <c r="AM510" i="2664"/>
  <c r="AG506" i="2664"/>
  <c r="AM506" i="2664"/>
  <c r="AG502" i="2664"/>
  <c r="AM502" i="2664"/>
  <c r="AG498" i="2664"/>
  <c r="AM498" i="2664"/>
  <c r="AG494" i="2664"/>
  <c r="AM494" i="2664"/>
  <c r="AG490" i="2664"/>
  <c r="AM490" i="2664"/>
  <c r="AG486" i="2664"/>
  <c r="AM486" i="2664"/>
  <c r="AG482" i="2664"/>
  <c r="AM482" i="2664"/>
  <c r="AG478" i="2664"/>
  <c r="AM478" i="2664"/>
  <c r="AG474" i="2664"/>
  <c r="AM474" i="2664"/>
  <c r="AG470" i="2664"/>
  <c r="AM470" i="2664"/>
  <c r="AG466" i="2664"/>
  <c r="AM466" i="2664"/>
  <c r="AG462" i="2664"/>
  <c r="AM462" i="2664"/>
  <c r="AG458" i="2664"/>
  <c r="AM458" i="2664"/>
  <c r="AG454" i="2664"/>
  <c r="AM454" i="2664"/>
  <c r="AG450" i="2664"/>
  <c r="AM450" i="2664"/>
  <c r="AG446" i="2664"/>
  <c r="AM446" i="2664"/>
  <c r="AG442" i="2664"/>
  <c r="AM442" i="2664"/>
  <c r="AG438" i="2664"/>
  <c r="AM438" i="2664"/>
  <c r="AG434" i="2664"/>
  <c r="AM434" i="2664"/>
  <c r="AG430" i="2664"/>
  <c r="AM430" i="2664"/>
  <c r="AG426" i="2664"/>
  <c r="AM426" i="2664"/>
  <c r="AG422" i="2664"/>
  <c r="AM422" i="2664"/>
  <c r="AG418" i="2664"/>
  <c r="AM418" i="2664"/>
  <c r="AG414" i="2664"/>
  <c r="AM414" i="2664"/>
  <c r="AG410" i="2664"/>
  <c r="AM410" i="2664"/>
  <c r="AG406" i="2664"/>
  <c r="AM406" i="2664"/>
  <c r="AG402" i="2664"/>
  <c r="AM402" i="2664"/>
  <c r="AG398" i="2664"/>
  <c r="AM398" i="2664"/>
  <c r="AG394" i="2664"/>
  <c r="AM394" i="2664"/>
  <c r="AG390" i="2664"/>
  <c r="AM390" i="2664"/>
  <c r="AG386" i="2664"/>
  <c r="AM386" i="2664"/>
  <c r="AG382" i="2664"/>
  <c r="AM382" i="2664"/>
  <c r="AG378" i="2664"/>
  <c r="AM378" i="2664"/>
  <c r="AG374" i="2664"/>
  <c r="AM374" i="2664"/>
  <c r="AG370" i="2664"/>
  <c r="AM370" i="2664"/>
  <c r="AG366" i="2664"/>
  <c r="AM366" i="2664"/>
  <c r="AG362" i="2664"/>
  <c r="AM362" i="2664"/>
  <c r="AG358" i="2664"/>
  <c r="AM358" i="2664"/>
  <c r="AG354" i="2664"/>
  <c r="AM354" i="2664"/>
  <c r="AG350" i="2664"/>
  <c r="AM350" i="2664"/>
  <c r="AG346" i="2664"/>
  <c r="AM346" i="2664"/>
  <c r="AG342" i="2664"/>
  <c r="AM342" i="2664"/>
  <c r="AG338" i="2664"/>
  <c r="AM338" i="2664"/>
  <c r="AG334" i="2664"/>
  <c r="AM334" i="2664"/>
  <c r="AG330" i="2664"/>
  <c r="AM330" i="2664"/>
  <c r="AG326" i="2664"/>
  <c r="AM326" i="2664"/>
  <c r="AG322" i="2664"/>
  <c r="AM322" i="2664"/>
  <c r="AG318" i="2664"/>
  <c r="AM318" i="2664"/>
  <c r="AG314" i="2664"/>
  <c r="AM314" i="2664"/>
  <c r="AG310" i="2664"/>
  <c r="AM310" i="2664"/>
  <c r="AG306" i="2664"/>
  <c r="AM306" i="2664"/>
  <c r="AG302" i="2664"/>
  <c r="AM302" i="2664"/>
  <c r="AG298" i="2664"/>
  <c r="AM298" i="2664"/>
  <c r="AG294" i="2664"/>
  <c r="AM294" i="2664"/>
  <c r="AG290" i="2664"/>
  <c r="AM290" i="2664"/>
  <c r="AG286" i="2664"/>
  <c r="AM286" i="2664"/>
  <c r="AG282" i="2664"/>
  <c r="AM282" i="2664"/>
  <c r="AG278" i="2664"/>
  <c r="AM278" i="2664"/>
  <c r="AG274" i="2664"/>
  <c r="AM274" i="2664"/>
  <c r="AG270" i="2664"/>
  <c r="AM270" i="2664"/>
  <c r="AG266" i="2664"/>
  <c r="AM266" i="2664"/>
  <c r="AG262" i="2664"/>
  <c r="AM262" i="2664"/>
  <c r="AG258" i="2664"/>
  <c r="AM258" i="2664"/>
  <c r="AG254" i="2664"/>
  <c r="AM254" i="2664"/>
  <c r="AG250" i="2664"/>
  <c r="AM250" i="2664"/>
  <c r="AG246" i="2664"/>
  <c r="AM246" i="2664"/>
  <c r="AG242" i="2664"/>
  <c r="AM242" i="2664"/>
  <c r="AG238" i="2664"/>
  <c r="AM238" i="2664"/>
  <c r="AG234" i="2664"/>
  <c r="AM234" i="2664"/>
  <c r="AG230" i="2664"/>
  <c r="AM230" i="2664"/>
  <c r="AG226" i="2664"/>
  <c r="AM226" i="2664"/>
  <c r="AG222" i="2664"/>
  <c r="AM222" i="2664"/>
  <c r="AG218" i="2664"/>
  <c r="AM218" i="2664"/>
  <c r="AG214" i="2664"/>
  <c r="AM214" i="2664"/>
  <c r="AG210" i="2664"/>
  <c r="AM210" i="2664"/>
  <c r="AG206" i="2664"/>
  <c r="AM206" i="2664"/>
  <c r="AG202" i="2664"/>
  <c r="AM202" i="2664"/>
  <c r="AG198" i="2664"/>
  <c r="AM198" i="2664"/>
  <c r="AG194" i="2664"/>
  <c r="AM194" i="2664"/>
  <c r="AG190" i="2664"/>
  <c r="AM190" i="2664"/>
  <c r="AG186" i="2664"/>
  <c r="AM186" i="2664"/>
  <c r="AG182" i="2664"/>
  <c r="AM182" i="2664"/>
  <c r="AG178" i="2664"/>
  <c r="AM178" i="2664"/>
  <c r="AG174" i="2664"/>
  <c r="AM174" i="2664"/>
  <c r="AG170" i="2664"/>
  <c r="AM170" i="2664"/>
  <c r="AG166" i="2664"/>
  <c r="AM166" i="2664"/>
  <c r="AG162" i="2664"/>
  <c r="AM162" i="2664"/>
  <c r="AG158" i="2664"/>
  <c r="AM158" i="2664"/>
  <c r="AG154" i="2664"/>
  <c r="AM154" i="2664"/>
  <c r="AG150" i="2664"/>
  <c r="AM150" i="2664"/>
  <c r="AG146" i="2664"/>
  <c r="AM146" i="2664"/>
  <c r="AG142" i="2664"/>
  <c r="AM142" i="2664"/>
  <c r="AG138" i="2664"/>
  <c r="AM138" i="2664"/>
  <c r="AG134" i="2664"/>
  <c r="AM134" i="2664"/>
  <c r="AG130" i="2664"/>
  <c r="AM130" i="2664"/>
  <c r="AG126" i="2664"/>
  <c r="AM126" i="2664"/>
  <c r="AG122" i="2664"/>
  <c r="AM122" i="2664"/>
  <c r="AG118" i="2664"/>
  <c r="AM118" i="2664"/>
  <c r="AG114" i="2664"/>
  <c r="AM114" i="2664"/>
  <c r="AG110" i="2664"/>
  <c r="AM110" i="2664"/>
  <c r="AG106" i="2664"/>
  <c r="AM106" i="2664"/>
  <c r="AG102" i="2664"/>
  <c r="AM102" i="2664"/>
  <c r="AG98" i="2664"/>
  <c r="AM98" i="2664"/>
  <c r="AG94" i="2664"/>
  <c r="AM94" i="2664"/>
  <c r="AG90" i="2664"/>
  <c r="AM90" i="2664"/>
  <c r="AG86" i="2664"/>
  <c r="AM86" i="2664"/>
  <c r="AG82" i="2664"/>
  <c r="AM82" i="2664"/>
  <c r="AG78" i="2664"/>
  <c r="AM78" i="2664"/>
  <c r="AG74" i="2664"/>
  <c r="AM74" i="2664"/>
  <c r="AG70" i="2664"/>
  <c r="AM70" i="2664"/>
  <c r="AG66" i="2664"/>
  <c r="AM66" i="2664"/>
  <c r="AG62" i="2664"/>
  <c r="AM62" i="2664"/>
  <c r="AG58" i="2664"/>
  <c r="AM58" i="2664"/>
  <c r="AG54" i="2664"/>
  <c r="AM54" i="2664"/>
  <c r="AG50" i="2664"/>
  <c r="AM50" i="2664"/>
  <c r="AG46" i="2664"/>
  <c r="AM46" i="2664"/>
  <c r="AG42" i="2664"/>
  <c r="AM42" i="2664"/>
  <c r="AG38" i="2664"/>
  <c r="AM38" i="2664"/>
  <c r="AG34" i="2664"/>
  <c r="AM34" i="2664"/>
  <c r="AG30" i="2664"/>
  <c r="AM30" i="2664"/>
  <c r="AG26" i="2664"/>
  <c r="AM26" i="2664"/>
  <c r="AG22" i="2664"/>
  <c r="AM22" i="2664"/>
  <c r="AG18" i="2664"/>
  <c r="AM18" i="2664"/>
  <c r="AG14" i="2664"/>
  <c r="AM14" i="2664"/>
  <c r="AG10" i="2664"/>
  <c r="AM10" i="2664"/>
  <c r="AT3950" i="2661"/>
  <c r="AT3946" i="2661"/>
  <c r="AT3942" i="2661"/>
  <c r="AT3938" i="2661"/>
  <c r="AT3934" i="2661"/>
  <c r="AT3930" i="2661"/>
  <c r="AT3926" i="2661"/>
  <c r="AT3922" i="2661"/>
  <c r="AT3918" i="2661"/>
  <c r="AT3914" i="2661"/>
  <c r="AT3910" i="2661"/>
  <c r="AT3906" i="2661"/>
  <c r="AT3902" i="2661"/>
  <c r="AT3898" i="2661"/>
  <c r="AT3894" i="2661"/>
  <c r="AT3890" i="2661"/>
  <c r="AT3886" i="2661"/>
  <c r="AT3882" i="2661"/>
  <c r="AT3878" i="2661"/>
  <c r="AT3874" i="2661"/>
  <c r="AT3870" i="2661"/>
  <c r="AT3866" i="2661"/>
  <c r="AT3862" i="2661"/>
  <c r="AT3858" i="2661"/>
  <c r="AT3854" i="2661"/>
  <c r="AT3850" i="2661"/>
  <c r="AT3846" i="2661"/>
  <c r="AT3842" i="2661"/>
  <c r="AT3838" i="2661"/>
  <c r="AT3834" i="2661"/>
  <c r="AT3830" i="2661"/>
  <c r="AT3826" i="2661"/>
  <c r="AT3822" i="2661"/>
  <c r="AT3818" i="2661"/>
  <c r="AT3814" i="2661"/>
  <c r="AT3810" i="2661"/>
  <c r="AT3806" i="2661"/>
  <c r="AT3802" i="2661"/>
  <c r="AT3798" i="2661"/>
  <c r="AT3794" i="2661"/>
  <c r="AT3790" i="2661"/>
  <c r="AT3786" i="2661"/>
  <c r="AT3782" i="2661"/>
  <c r="AT3778" i="2661"/>
  <c r="AT3774" i="2661"/>
  <c r="AT3770" i="2661"/>
  <c r="AT3766" i="2661"/>
  <c r="AT3762" i="2661"/>
  <c r="AT3758" i="2661"/>
  <c r="AT3754" i="2661"/>
  <c r="AT3750" i="2661"/>
  <c r="AT3746" i="2661"/>
  <c r="AT3742" i="2661"/>
  <c r="AT3738" i="2661"/>
  <c r="AT3734" i="2661"/>
  <c r="AT3730" i="2661"/>
  <c r="AT3726" i="2661"/>
  <c r="AT3722" i="2661"/>
  <c r="AT3718" i="2661"/>
  <c r="AT3714" i="2661"/>
  <c r="AT3710" i="2661"/>
  <c r="AT3706" i="2661"/>
  <c r="AT3702" i="2661"/>
  <c r="AT3698" i="2661"/>
  <c r="AT3694" i="2661"/>
  <c r="AT3690" i="2661"/>
  <c r="AT3686" i="2661"/>
  <c r="AT3682" i="2661"/>
  <c r="AT3678" i="2661"/>
  <c r="AT3674" i="2661"/>
  <c r="AT3670" i="2661"/>
  <c r="AT3666" i="2661"/>
  <c r="AT3662" i="2661"/>
  <c r="AT3658" i="2661"/>
  <c r="AT3654" i="2661"/>
  <c r="AT3650" i="2661"/>
  <c r="AT3646" i="2661"/>
  <c r="AT3642" i="2661"/>
  <c r="AT3638" i="2661"/>
  <c r="AT3634" i="2661"/>
  <c r="AT3630" i="2661"/>
  <c r="AT3626" i="2661"/>
  <c r="AT3622" i="2661"/>
  <c r="AT3618" i="2661"/>
  <c r="AT3614" i="2661"/>
  <c r="AT3610" i="2661"/>
  <c r="AT3606" i="2661"/>
  <c r="AT3602" i="2661"/>
  <c r="AT3598" i="2661"/>
  <c r="AT3594" i="2661"/>
  <c r="AT3590" i="2661"/>
  <c r="AT3586" i="2661"/>
  <c r="AT3582" i="2661"/>
  <c r="AT3578" i="2661"/>
  <c r="AT3574" i="2661"/>
  <c r="AT3570" i="2661"/>
  <c r="AT3566" i="2661"/>
  <c r="AT3562" i="2661"/>
  <c r="AT3558" i="2661"/>
  <c r="AT3554" i="2661"/>
  <c r="AT3550" i="2661"/>
  <c r="AT3546" i="2661"/>
  <c r="AT3542" i="2661"/>
  <c r="AT3538" i="2661"/>
  <c r="AT3534" i="2661"/>
  <c r="AT3530" i="2661"/>
  <c r="AT3526" i="2661"/>
  <c r="AT3522" i="2661"/>
  <c r="AT3518" i="2661"/>
  <c r="AT3514" i="2661"/>
  <c r="AT3510" i="2661"/>
  <c r="AT3506" i="2661"/>
  <c r="AT3502" i="2661"/>
  <c r="AT3498" i="2661"/>
  <c r="AT3494" i="2661"/>
  <c r="AT3490" i="2661"/>
  <c r="AT3486" i="2661"/>
  <c r="AT3482" i="2661"/>
  <c r="AT3478" i="2661"/>
  <c r="AT3474" i="2661"/>
  <c r="AT3470" i="2661"/>
  <c r="AT3466" i="2661"/>
  <c r="AT3462" i="2661"/>
  <c r="AT3458" i="2661"/>
  <c r="AT3454" i="2661"/>
  <c r="AT3450" i="2661"/>
  <c r="AT3446" i="2661"/>
  <c r="AT3442" i="2661"/>
  <c r="AT3438" i="2661"/>
  <c r="AT3434" i="2661"/>
  <c r="AT3430" i="2661"/>
  <c r="AT3426" i="2661"/>
  <c r="AT3422" i="2661"/>
  <c r="AT3418" i="2661"/>
  <c r="AT3414" i="2661"/>
  <c r="AT3410" i="2661"/>
  <c r="AT3406" i="2661"/>
  <c r="AT3402" i="2661"/>
  <c r="AT3398" i="2661"/>
  <c r="AT3394" i="2661"/>
  <c r="AT3390" i="2661"/>
  <c r="AT3386" i="2661"/>
  <c r="AT3382" i="2661"/>
  <c r="AT3378" i="2661"/>
  <c r="AT3374" i="2661"/>
  <c r="AT3370" i="2661"/>
  <c r="AT3366" i="2661"/>
  <c r="AT3362" i="2661"/>
  <c r="AT3358" i="2661"/>
  <c r="AT3354" i="2661"/>
  <c r="AT3350" i="2661"/>
  <c r="AT3346" i="2661"/>
  <c r="AT3342" i="2661"/>
  <c r="AT3338" i="2661"/>
  <c r="AT3334" i="2661"/>
  <c r="AT3330" i="2661"/>
  <c r="AT3326" i="2661"/>
  <c r="AT3322" i="2661"/>
  <c r="AT3318" i="2661"/>
  <c r="AT3314" i="2661"/>
  <c r="AT3310" i="2661"/>
  <c r="AT3306" i="2661"/>
  <c r="AT3302" i="2661"/>
  <c r="AT3298" i="2661"/>
  <c r="AT3294" i="2661"/>
  <c r="AT3290" i="2661"/>
  <c r="AT3286" i="2661"/>
  <c r="AT3282" i="2661"/>
  <c r="AT3278" i="2661"/>
  <c r="AT3274" i="2661"/>
  <c r="AT3270" i="2661"/>
  <c r="AT3266" i="2661"/>
  <c r="AT3262" i="2661"/>
  <c r="AT3258" i="2661"/>
  <c r="AT3254" i="2661"/>
  <c r="AT3250" i="2661"/>
  <c r="AT3246" i="2661"/>
  <c r="AT3242" i="2661"/>
  <c r="AT3238" i="2661"/>
  <c r="AT3234" i="2661"/>
  <c r="AT3230" i="2661"/>
  <c r="AT3226" i="2661"/>
  <c r="AT3222" i="2661"/>
  <c r="AT3218" i="2661"/>
  <c r="AT3214" i="2661"/>
  <c r="AT3210" i="2661"/>
  <c r="AT3206" i="2661"/>
  <c r="AT3202" i="2661"/>
  <c r="AT3198" i="2661"/>
  <c r="AT3194" i="2661"/>
  <c r="AT3190" i="2661"/>
  <c r="AT3186" i="2661"/>
  <c r="AT3182" i="2661"/>
  <c r="AT3178" i="2661"/>
  <c r="AT3174" i="2661"/>
  <c r="AT3170" i="2661"/>
  <c r="AT3166" i="2661"/>
  <c r="AT3162" i="2661"/>
  <c r="AT3158" i="2661"/>
  <c r="AT3154" i="2661"/>
  <c r="AT3150" i="2661"/>
  <c r="AT3146" i="2661"/>
  <c r="AT3142" i="2661"/>
  <c r="AT3138" i="2661"/>
  <c r="AT3134" i="2661"/>
  <c r="AT3130" i="2661"/>
  <c r="AT3126" i="2661"/>
  <c r="AT3122" i="2661"/>
  <c r="AT3118" i="2661"/>
  <c r="AT3114" i="2661"/>
  <c r="AT3110" i="2661"/>
  <c r="AT3106" i="2661"/>
  <c r="AT3102" i="2661"/>
  <c r="AT3098" i="2661"/>
  <c r="AT3094" i="2661"/>
  <c r="AT3090" i="2661"/>
  <c r="AT3086" i="2661"/>
  <c r="AT3082" i="2661"/>
  <c r="AT3078" i="2661"/>
  <c r="AT3074" i="2661"/>
  <c r="AT3070" i="2661"/>
  <c r="AT3066" i="2661"/>
  <c r="AT3062" i="2661"/>
  <c r="AT3058" i="2661"/>
  <c r="AT3054" i="2661"/>
  <c r="AT3050" i="2661"/>
  <c r="AT3046" i="2661"/>
  <c r="AT3042" i="2661"/>
  <c r="AT3038" i="2661"/>
  <c r="AT3034" i="2661"/>
  <c r="AT3030" i="2661"/>
  <c r="AT3026" i="2661"/>
  <c r="AT3022" i="2661"/>
  <c r="AT3018" i="2661"/>
  <c r="AT3014" i="2661"/>
  <c r="AT3010" i="2661"/>
  <c r="AT3006" i="2661"/>
  <c r="AT3002" i="2661"/>
  <c r="AT2998" i="2661"/>
  <c r="AT2994" i="2661"/>
  <c r="AT2990" i="2661"/>
  <c r="AT2986" i="2661"/>
  <c r="AT2982" i="2661"/>
  <c r="AT2978" i="2661"/>
  <c r="AT2974" i="2661"/>
  <c r="AT2970" i="2661"/>
  <c r="AT2966" i="2661"/>
  <c r="AT2962" i="2661"/>
  <c r="AT2958" i="2661"/>
  <c r="AT2954" i="2661"/>
  <c r="AT2950" i="2661"/>
  <c r="AT2946" i="2661"/>
  <c r="AT2942" i="2661"/>
  <c r="AT2938" i="2661"/>
  <c r="AT2934" i="2661"/>
  <c r="AT2930" i="2661"/>
  <c r="AT2926" i="2661"/>
  <c r="AT2922" i="2661"/>
  <c r="AT2918" i="2661"/>
  <c r="AT2914" i="2661"/>
  <c r="AT2910" i="2661"/>
  <c r="AT2906" i="2661"/>
  <c r="AT2902" i="2661"/>
  <c r="AT2898" i="2661"/>
  <c r="AT2894" i="2661"/>
  <c r="AT2890" i="2661"/>
  <c r="AT2886" i="2661"/>
  <c r="AT2882" i="2661"/>
  <c r="AT2878" i="2661"/>
  <c r="AT2874" i="2661"/>
  <c r="AT2870" i="2661"/>
  <c r="AT2866" i="2661"/>
  <c r="AT2862" i="2661"/>
  <c r="AT2858" i="2661"/>
  <c r="AT2854" i="2661"/>
  <c r="AT2850" i="2661"/>
  <c r="AT2846" i="2661"/>
  <c r="AT2842" i="2661"/>
  <c r="AT2838" i="2661"/>
  <c r="AT2834" i="2661"/>
  <c r="AT2830" i="2661"/>
  <c r="AT2826" i="2661"/>
  <c r="AT2822" i="2661"/>
  <c r="AT2818" i="2661"/>
  <c r="AT2814" i="2661"/>
  <c r="AT2810" i="2661"/>
  <c r="AT2806" i="2661"/>
  <c r="AT2802" i="2661"/>
  <c r="AT2798" i="2661"/>
  <c r="AT2794" i="2661"/>
  <c r="AT2790" i="2661"/>
  <c r="AT2786" i="2661"/>
  <c r="AT2782" i="2661"/>
  <c r="AT2778" i="2661"/>
  <c r="AT2774" i="2661"/>
  <c r="AT2770" i="2661"/>
  <c r="AT2766" i="2661"/>
  <c r="AT2762" i="2661"/>
  <c r="AT2758" i="2661"/>
  <c r="AT2754" i="2661"/>
  <c r="AT2750" i="2661"/>
  <c r="AT2746" i="2661"/>
  <c r="AT2742" i="2661"/>
  <c r="AT2738" i="2661"/>
  <c r="AT2734" i="2661"/>
  <c r="AT2730" i="2661"/>
  <c r="AT2726" i="2661"/>
  <c r="AT2722" i="2661"/>
  <c r="AT2718" i="2661"/>
  <c r="AT2714" i="2661"/>
  <c r="AT2710" i="2661"/>
  <c r="AT2706" i="2661"/>
  <c r="AT2702" i="2661"/>
  <c r="AT2698" i="2661"/>
  <c r="AT2694" i="2661"/>
  <c r="AT2690" i="2661"/>
  <c r="AT2686" i="2661"/>
  <c r="AT2682" i="2661"/>
  <c r="AT2678" i="2661"/>
  <c r="AT2674" i="2661"/>
  <c r="AT2670" i="2661"/>
  <c r="AT2666" i="2661"/>
  <c r="AT2662" i="2661"/>
  <c r="AT2658" i="2661"/>
  <c r="AT2654" i="2661"/>
  <c r="AT2650" i="2661"/>
  <c r="AT2646" i="2661"/>
  <c r="AT2642" i="2661"/>
  <c r="AT2638" i="2661"/>
  <c r="AT2634" i="2661"/>
  <c r="AT2630" i="2661"/>
  <c r="AT2626" i="2661"/>
  <c r="AT2622" i="2661"/>
  <c r="AT2618" i="2661"/>
  <c r="AT2614" i="2661"/>
  <c r="AT2610" i="2661"/>
  <c r="AT2606" i="2661"/>
  <c r="AT2602" i="2661"/>
  <c r="AT2598" i="2661"/>
  <c r="AT2594" i="2661"/>
  <c r="AT2590" i="2661"/>
  <c r="AT2586" i="2661"/>
  <c r="AT2582" i="2661"/>
  <c r="AT2578" i="2661"/>
  <c r="AT2574" i="2661"/>
  <c r="AT2570" i="2661"/>
  <c r="AT2566" i="2661"/>
  <c r="AT2562" i="2661"/>
  <c r="AT2558" i="2661"/>
  <c r="AT2554" i="2661"/>
  <c r="AT2550" i="2661"/>
  <c r="AT2546" i="2661"/>
  <c r="AT2542" i="2661"/>
  <c r="AT2538" i="2661"/>
  <c r="AT2534" i="2661"/>
  <c r="AT2530" i="2661"/>
  <c r="AT2526" i="2661"/>
  <c r="AT2522" i="2661"/>
  <c r="AT2518" i="2661"/>
  <c r="AT2514" i="2661"/>
  <c r="AT2510" i="2661"/>
  <c r="AT2506" i="2661"/>
  <c r="AT2502" i="2661"/>
  <c r="AT2498" i="2661"/>
  <c r="AT2494" i="2661"/>
  <c r="AT2490" i="2661"/>
  <c r="AT2486" i="2661"/>
  <c r="AT2482" i="2661"/>
  <c r="AT2478" i="2661"/>
  <c r="AT2474" i="2661"/>
  <c r="AT2470" i="2661"/>
  <c r="AT2466" i="2661"/>
  <c r="AT2462" i="2661"/>
  <c r="AT2458" i="2661"/>
  <c r="AT2454" i="2661"/>
  <c r="AT2450" i="2661"/>
  <c r="AT2446" i="2661"/>
  <c r="AT2442" i="2661"/>
  <c r="AT2438" i="2661"/>
  <c r="AT2434" i="2661"/>
  <c r="AT2430" i="2661"/>
  <c r="AT2426" i="2661"/>
  <c r="AT2422" i="2661"/>
  <c r="AT2418" i="2661"/>
  <c r="AT2414" i="2661"/>
  <c r="AT2410" i="2661"/>
  <c r="AT2406" i="2661"/>
  <c r="AT2402" i="2661"/>
  <c r="AT2398" i="2661"/>
  <c r="AT2394" i="2661"/>
  <c r="AT2390" i="2661"/>
  <c r="AT2386" i="2661"/>
  <c r="AT2382" i="2661"/>
  <c r="AT2378" i="2661"/>
  <c r="AT2374" i="2661"/>
  <c r="AT2370" i="2661"/>
  <c r="AT2366" i="2661"/>
  <c r="AT2362" i="2661"/>
  <c r="AT2358" i="2661"/>
  <c r="AT2354" i="2661"/>
  <c r="AT2350" i="2661"/>
  <c r="AT2346" i="2661"/>
  <c r="AT2342" i="2661"/>
  <c r="AT2338" i="2661"/>
  <c r="AT2334" i="2661"/>
  <c r="AT2330" i="2661"/>
  <c r="AT2326" i="2661"/>
  <c r="AT2322" i="2661"/>
  <c r="AT2318" i="2661"/>
  <c r="AT2314" i="2661"/>
  <c r="AT2310" i="2661"/>
  <c r="AT2306" i="2661"/>
  <c r="AT2302" i="2661"/>
  <c r="AT2298" i="2661"/>
  <c r="AT2294" i="2661"/>
  <c r="AT2290" i="2661"/>
  <c r="AT2286" i="2661"/>
  <c r="AT2282" i="2661"/>
  <c r="AT2278" i="2661"/>
  <c r="AT2274" i="2661"/>
  <c r="AT2270" i="2661"/>
  <c r="AT2266" i="2661"/>
  <c r="AT2262" i="2661"/>
  <c r="AT2258" i="2661"/>
  <c r="AT2254" i="2661"/>
  <c r="AT2250" i="2661"/>
  <c r="AT2246" i="2661"/>
  <c r="AT2242" i="2661"/>
  <c r="AT2238" i="2661"/>
  <c r="AT2234" i="2661"/>
  <c r="AT2230" i="2661"/>
  <c r="AT2226" i="2661"/>
  <c r="AT2222" i="2661"/>
  <c r="AT2218" i="2661"/>
  <c r="AT2214" i="2661"/>
  <c r="AT2210" i="2661"/>
  <c r="AT2206" i="2661"/>
  <c r="AT2202" i="2661"/>
  <c r="AT2198" i="2661"/>
  <c r="AT2194" i="2661"/>
  <c r="AT2190" i="2661"/>
  <c r="AT2186" i="2661"/>
  <c r="AT2182" i="2661"/>
  <c r="AT2178" i="2661"/>
  <c r="AT2174" i="2661"/>
  <c r="AT2170" i="2661"/>
  <c r="AT2166" i="2661"/>
  <c r="AT2162" i="2661"/>
  <c r="AT2158" i="2661"/>
  <c r="AT2154" i="2661"/>
  <c r="AT2150" i="2661"/>
  <c r="AT2146" i="2661"/>
  <c r="AT2142" i="2661"/>
  <c r="AT2138" i="2661"/>
  <c r="AT2134" i="2661"/>
  <c r="AT2130" i="2661"/>
  <c r="AT2126" i="2661"/>
  <c r="AT2122" i="2661"/>
  <c r="AT2118" i="2661"/>
  <c r="AT2114" i="2661"/>
  <c r="AT2110" i="2661"/>
  <c r="AT2106" i="2661"/>
  <c r="AT2102" i="2661"/>
  <c r="AT2098" i="2661"/>
  <c r="AT2094" i="2661"/>
  <c r="AT2090" i="2661"/>
  <c r="AT2086" i="2661"/>
  <c r="AT2082" i="2661"/>
  <c r="AT2078" i="2661"/>
  <c r="AT2074" i="2661"/>
  <c r="AT2070" i="2661"/>
  <c r="AT2066" i="2661"/>
  <c r="AT2062" i="2661"/>
  <c r="AT2058" i="2661"/>
  <c r="AT2054" i="2661"/>
  <c r="AT2050" i="2661"/>
  <c r="AT2046" i="2661"/>
  <c r="AT2042" i="2661"/>
  <c r="AT2038" i="2661"/>
  <c r="AT2034" i="2661"/>
  <c r="AT2030" i="2661"/>
  <c r="AT2026" i="2661"/>
  <c r="AT2022" i="2661"/>
  <c r="AT2018" i="2661"/>
  <c r="AT2014" i="2661"/>
  <c r="AT2010" i="2661"/>
  <c r="AT2006" i="2661"/>
  <c r="AT2002" i="2661"/>
  <c r="AT1998" i="2661"/>
  <c r="AT1994" i="2661"/>
  <c r="AT1990" i="2661"/>
  <c r="AT1986" i="2661"/>
  <c r="AT1982" i="2661"/>
  <c r="AT1978" i="2661"/>
  <c r="AT1974" i="2661"/>
  <c r="AT1970" i="2661"/>
  <c r="AT1966" i="2661"/>
  <c r="AT1962" i="2661"/>
  <c r="AT1958" i="2661"/>
  <c r="AT1954" i="2661"/>
  <c r="AT1950" i="2661"/>
  <c r="AT1946" i="2661"/>
  <c r="AT1942" i="2661"/>
  <c r="AT1938" i="2661"/>
  <c r="AT1934" i="2661"/>
  <c r="AT1930" i="2661"/>
  <c r="AT1926" i="2661"/>
  <c r="AT1922" i="2661"/>
  <c r="AT1918" i="2661"/>
  <c r="AT1914" i="2661"/>
  <c r="AT1910" i="2661"/>
  <c r="AT1906" i="2661"/>
  <c r="AT1902" i="2661"/>
  <c r="AT1898" i="2661"/>
  <c r="AT1894" i="2661"/>
  <c r="AT1890" i="2661"/>
  <c r="AT1886" i="2661"/>
  <c r="AT1882" i="2661"/>
  <c r="AT1878" i="2661"/>
  <c r="AT1874" i="2661"/>
  <c r="AT1870" i="2661"/>
  <c r="AT1866" i="2661"/>
  <c r="AT1862" i="2661"/>
  <c r="AT1858" i="2661"/>
  <c r="AT1854" i="2661"/>
  <c r="AT1850" i="2661"/>
  <c r="AT1846" i="2661"/>
  <c r="AT1842" i="2661"/>
  <c r="AT1838" i="2661"/>
  <c r="AT1834" i="2661"/>
  <c r="AT1830" i="2661"/>
  <c r="AT1826" i="2661"/>
  <c r="AT1822" i="2661"/>
  <c r="AT1818" i="2661"/>
  <c r="AT1814" i="2661"/>
  <c r="AT1810" i="2661"/>
  <c r="AT1806" i="2661"/>
  <c r="AT1802" i="2661"/>
  <c r="AT1798" i="2661"/>
  <c r="AT1794" i="2661"/>
  <c r="AT1790" i="2661"/>
  <c r="AT1786" i="2661"/>
  <c r="AT1782" i="2661"/>
  <c r="AT1778" i="2661"/>
  <c r="AT1774" i="2661"/>
  <c r="AT1770" i="2661"/>
  <c r="AT1766" i="2661"/>
  <c r="AT1762" i="2661"/>
  <c r="AT1758" i="2661"/>
  <c r="AT1754" i="2661"/>
  <c r="AT1750" i="2661"/>
  <c r="AT1746" i="2661"/>
  <c r="AT1742" i="2661"/>
  <c r="AT1738" i="2661"/>
  <c r="AT1734" i="2661"/>
  <c r="AT1730" i="2661"/>
  <c r="AT1726" i="2661"/>
  <c r="AT1722" i="2661"/>
  <c r="AT1718" i="2661"/>
  <c r="AT1714" i="2661"/>
  <c r="AT1710" i="2661"/>
  <c r="AT1706" i="2661"/>
  <c r="AT1702" i="2661"/>
  <c r="AT1698" i="2661"/>
  <c r="AT1694" i="2661"/>
  <c r="AT1690" i="2661"/>
  <c r="AT1686" i="2661"/>
  <c r="AT1682" i="2661"/>
  <c r="AT1678" i="2661"/>
  <c r="AT1674" i="2661"/>
  <c r="AT1670" i="2661"/>
  <c r="AT1666" i="2661"/>
  <c r="AT1662" i="2661"/>
  <c r="AT1658" i="2661"/>
  <c r="AT1654" i="2661"/>
  <c r="AT1650" i="2661"/>
  <c r="AT1646" i="2661"/>
  <c r="AT1642" i="2661"/>
  <c r="AT1638" i="2661"/>
  <c r="AT1634" i="2661"/>
  <c r="AT1630" i="2661"/>
  <c r="AT1626" i="2661"/>
  <c r="AT1622" i="2661"/>
  <c r="AT1618" i="2661"/>
  <c r="AT1614" i="2661"/>
  <c r="AT1610" i="2661"/>
  <c r="AT1606" i="2661"/>
  <c r="AT1602" i="2661"/>
  <c r="AT1598" i="2661"/>
  <c r="AT1594" i="2661"/>
  <c r="AT1590" i="2661"/>
  <c r="AT1586" i="2661"/>
  <c r="AT1582" i="2661"/>
  <c r="AT1578" i="2661"/>
  <c r="AT1574" i="2661"/>
  <c r="AT1570" i="2661"/>
  <c r="AT1566" i="2661"/>
  <c r="AT1562" i="2661"/>
  <c r="AT1558" i="2661"/>
  <c r="AT1554" i="2661"/>
  <c r="AT1550" i="2661"/>
  <c r="AT1546" i="2661"/>
  <c r="AT1542" i="2661"/>
  <c r="AT1538" i="2661"/>
  <c r="AT1534" i="2661"/>
  <c r="AT1530" i="2661"/>
  <c r="AT1526" i="2661"/>
  <c r="AT1522" i="2661"/>
  <c r="AT1518" i="2661"/>
  <c r="AT1514" i="2661"/>
  <c r="AT1510" i="2661"/>
  <c r="AT1506" i="2661"/>
  <c r="AT1502" i="2661"/>
  <c r="AT1498" i="2661"/>
  <c r="AT1494" i="2661"/>
  <c r="AT1490" i="2661"/>
  <c r="AT1486" i="2661"/>
  <c r="AT1482" i="2661"/>
  <c r="AT1478" i="2661"/>
  <c r="AT1474" i="2661"/>
  <c r="AT1470" i="2661"/>
  <c r="AT1466" i="2661"/>
  <c r="AT1462" i="2661"/>
  <c r="AT1458" i="2661"/>
  <c r="AT1454" i="2661"/>
  <c r="AT1450" i="2661"/>
  <c r="AT1446" i="2661"/>
  <c r="AT1442" i="2661"/>
  <c r="AT1438" i="2661"/>
  <c r="AT1434" i="2661"/>
  <c r="AT1430" i="2661"/>
  <c r="AT1426" i="2661"/>
  <c r="AT1422" i="2661"/>
  <c r="AT1418" i="2661"/>
  <c r="AT1414" i="2661"/>
  <c r="AT1410" i="2661"/>
  <c r="AT1406" i="2661"/>
  <c r="AT1402" i="2661"/>
  <c r="AT1398" i="2661"/>
  <c r="AT1394" i="2661"/>
  <c r="AT1390" i="2661"/>
  <c r="AT1386" i="2661"/>
  <c r="AT1382" i="2661"/>
  <c r="AT1378" i="2661"/>
  <c r="AT1374" i="2661"/>
  <c r="AT1370" i="2661"/>
  <c r="AT1366" i="2661"/>
  <c r="AT1362" i="2661"/>
  <c r="AT1358" i="2661"/>
  <c r="AT1354" i="2661"/>
  <c r="AT1350" i="2661"/>
  <c r="AT1346" i="2661"/>
  <c r="AT1342" i="2661"/>
  <c r="AT1338" i="2661"/>
  <c r="AT1334" i="2661"/>
  <c r="AT1330" i="2661"/>
  <c r="AT1326" i="2661"/>
  <c r="AT1322" i="2661"/>
  <c r="AT1318" i="2661"/>
  <c r="AT1314" i="2661"/>
  <c r="AT1310" i="2661"/>
  <c r="AT1306" i="2661"/>
  <c r="AT1302" i="2661"/>
  <c r="AT1298" i="2661"/>
  <c r="AT1294" i="2661"/>
  <c r="AT1290" i="2661"/>
  <c r="AT1286" i="2661"/>
  <c r="AT1282" i="2661"/>
  <c r="AT1278" i="2661"/>
  <c r="AT1274" i="2661"/>
  <c r="AT1270" i="2661"/>
  <c r="AT1266" i="2661"/>
  <c r="AT1262" i="2661"/>
  <c r="AT1258" i="2661"/>
  <c r="AT1254" i="2661"/>
  <c r="AT1250" i="2661"/>
  <c r="AT1246" i="2661"/>
  <c r="AT1242" i="2661"/>
  <c r="AT1238" i="2661"/>
  <c r="AT1234" i="2661"/>
  <c r="AT1230" i="2661"/>
  <c r="AT1226" i="2661"/>
  <c r="AT1222" i="2661"/>
  <c r="AT1218" i="2661"/>
  <c r="AT1214" i="2661"/>
  <c r="AT1210" i="2661"/>
  <c r="AT1206" i="2661"/>
  <c r="AT1202" i="2661"/>
  <c r="AT1198" i="2661"/>
  <c r="AT1194" i="2661"/>
  <c r="AT1190" i="2661"/>
  <c r="AT1186" i="2661"/>
  <c r="AT1182" i="2661"/>
  <c r="AT1178" i="2661"/>
  <c r="AT1174" i="2661"/>
  <c r="AT1170" i="2661"/>
  <c r="AT1166" i="2661"/>
  <c r="AT1162" i="2661"/>
  <c r="AT1158" i="2661"/>
  <c r="AT1154" i="2661"/>
  <c r="AT1150" i="2661"/>
  <c r="AT1146" i="2661"/>
  <c r="AT1142" i="2661"/>
  <c r="AT1138" i="2661"/>
  <c r="AT1134" i="2661"/>
  <c r="AT1130" i="2661"/>
  <c r="AT1126" i="2661"/>
  <c r="AT1122" i="2661"/>
  <c r="AT1118" i="2661"/>
  <c r="AT1114" i="2661"/>
  <c r="AT1110" i="2661"/>
  <c r="AT1106" i="2661"/>
  <c r="AT1102" i="2661"/>
  <c r="AT1098" i="2661"/>
  <c r="AT1094" i="2661"/>
  <c r="AT1090" i="2661"/>
  <c r="AT1086" i="2661"/>
  <c r="AT1082" i="2661"/>
  <c r="AT1078" i="2661"/>
  <c r="AT1074" i="2661"/>
  <c r="AT1070" i="2661"/>
  <c r="AT1066" i="2661"/>
  <c r="AT1062" i="2661"/>
  <c r="AT1058" i="2661"/>
  <c r="AT1054" i="2661"/>
  <c r="AT1050" i="2661"/>
  <c r="AT1046" i="2661"/>
  <c r="AT1042" i="2661"/>
  <c r="AT1038" i="2661"/>
  <c r="AT1034" i="2661"/>
  <c r="AT1030" i="2661"/>
  <c r="AT1026" i="2661"/>
  <c r="AT1022" i="2661"/>
  <c r="AT1018" i="2661"/>
  <c r="AT1014" i="2661"/>
  <c r="AT1010" i="2661"/>
  <c r="AT1006" i="2661"/>
  <c r="AT1002" i="2661"/>
  <c r="AT998" i="2661"/>
  <c r="AT994" i="2661"/>
  <c r="AT990" i="2661"/>
  <c r="AT986" i="2661"/>
  <c r="AT982" i="2661"/>
  <c r="AT978" i="2661"/>
  <c r="AT974" i="2661"/>
  <c r="AT970" i="2661"/>
  <c r="AT966" i="2661"/>
  <c r="AT962" i="2661"/>
  <c r="AT958" i="2661"/>
  <c r="AT954" i="2661"/>
  <c r="AT950" i="2661"/>
  <c r="AT946" i="2661"/>
  <c r="AT942" i="2661"/>
  <c r="AT938" i="2661"/>
  <c r="AT934" i="2661"/>
  <c r="AT930" i="2661"/>
  <c r="AT926" i="2661"/>
  <c r="AT922" i="2661"/>
  <c r="AT918" i="2661"/>
  <c r="AT914" i="2661"/>
  <c r="AT910" i="2661"/>
  <c r="AT906" i="2661"/>
  <c r="AT902" i="2661"/>
  <c r="AT898" i="2661"/>
  <c r="AT894" i="2661"/>
  <c r="AT890" i="2661"/>
  <c r="AT886" i="2661"/>
  <c r="AT882" i="2661"/>
  <c r="AT878" i="2661"/>
  <c r="AT874" i="2661"/>
  <c r="AT870" i="2661"/>
  <c r="AT866" i="2661"/>
  <c r="AT862" i="2661"/>
  <c r="AT858" i="2661"/>
  <c r="AT854" i="2661"/>
  <c r="AT850" i="2661"/>
  <c r="AT846" i="2661"/>
  <c r="AT842" i="2661"/>
  <c r="AT838" i="2661"/>
  <c r="AT834" i="2661"/>
  <c r="AT830" i="2661"/>
  <c r="AT826" i="2661"/>
  <c r="AT822" i="2661"/>
  <c r="AT818" i="2661"/>
  <c r="AT814" i="2661"/>
  <c r="AT810" i="2661"/>
  <c r="AT806" i="2661"/>
  <c r="AT802" i="2661"/>
  <c r="AT798" i="2661"/>
  <c r="AT794" i="2661"/>
  <c r="AT790" i="2661"/>
  <c r="AT786" i="2661"/>
  <c r="AT782" i="2661"/>
  <c r="AT778" i="2661"/>
  <c r="AT774" i="2661"/>
  <c r="AT770" i="2661"/>
  <c r="AT766" i="2661"/>
  <c r="AT762" i="2661"/>
  <c r="AT758" i="2661"/>
  <c r="AT754" i="2661"/>
  <c r="AT750" i="2661"/>
  <c r="AT746" i="2661"/>
  <c r="AT742" i="2661"/>
  <c r="AT738" i="2661"/>
  <c r="AT734" i="2661"/>
  <c r="AT730" i="2661"/>
  <c r="AT726" i="2661"/>
  <c r="AT722" i="2661"/>
  <c r="AT718" i="2661"/>
  <c r="AT714" i="2661"/>
  <c r="AT710" i="2661"/>
  <c r="AT706" i="2661"/>
  <c r="AT702" i="2661"/>
  <c r="AT698" i="2661"/>
  <c r="AT694" i="2661"/>
  <c r="AT690" i="2661"/>
  <c r="AT686" i="2661"/>
  <c r="AT682" i="2661"/>
  <c r="AT678" i="2661"/>
  <c r="AT674" i="2661"/>
  <c r="AT670" i="2661"/>
  <c r="AT666" i="2661"/>
  <c r="AT662" i="2661"/>
  <c r="AT658" i="2661"/>
  <c r="AT654" i="2661"/>
  <c r="AT650" i="2661"/>
  <c r="AT646" i="2661"/>
  <c r="AT642" i="2661"/>
  <c r="AT638" i="2661"/>
  <c r="AT634" i="2661"/>
  <c r="AT630" i="2661"/>
  <c r="AT626" i="2661"/>
  <c r="AT622" i="2661"/>
  <c r="AT618" i="2661"/>
  <c r="AT614" i="2661"/>
  <c r="AT610" i="2661"/>
  <c r="AT606" i="2661"/>
  <c r="AT602" i="2661"/>
  <c r="AT598" i="2661"/>
  <c r="AT594" i="2661"/>
  <c r="AT590" i="2661"/>
  <c r="AT586" i="2661"/>
  <c r="AT582" i="2661"/>
  <c r="AT578" i="2661"/>
  <c r="AT574" i="2661"/>
  <c r="AT570" i="2661"/>
  <c r="AT566" i="2661"/>
  <c r="AT562" i="2661"/>
  <c r="AT558" i="2661"/>
  <c r="AT554" i="2661"/>
  <c r="AT550" i="2661"/>
  <c r="AT546" i="2661"/>
  <c r="AT542" i="2661"/>
  <c r="AT538" i="2661"/>
  <c r="AT534" i="2661"/>
  <c r="AT530" i="2661"/>
  <c r="AT526" i="2661"/>
  <c r="AT522" i="2661"/>
  <c r="AT518" i="2661"/>
  <c r="AT514" i="2661"/>
  <c r="AT510" i="2661"/>
  <c r="AT506" i="2661"/>
  <c r="AT502" i="2661"/>
  <c r="AT498" i="2661"/>
  <c r="AT494" i="2661"/>
  <c r="AT490" i="2661"/>
  <c r="AT486" i="2661"/>
  <c r="AT482" i="2661"/>
  <c r="AT478" i="2661"/>
  <c r="AT474" i="2661"/>
  <c r="AT470" i="2661"/>
  <c r="AT466" i="2661"/>
  <c r="AT462" i="2661"/>
  <c r="AT458" i="2661"/>
  <c r="AT454" i="2661"/>
  <c r="AT450" i="2661"/>
  <c r="AT446" i="2661"/>
  <c r="AT442" i="2661"/>
  <c r="AT438" i="2661"/>
  <c r="AT434" i="2661"/>
  <c r="AT430" i="2661"/>
  <c r="AT426" i="2661"/>
  <c r="AT422" i="2661"/>
  <c r="AT418" i="2661"/>
  <c r="AT414" i="2661"/>
  <c r="AT410" i="2661"/>
  <c r="AT406" i="2661"/>
  <c r="AT402" i="2661"/>
  <c r="AT398" i="2661"/>
  <c r="AT394" i="2661"/>
  <c r="AT390" i="2661"/>
  <c r="AT386" i="2661"/>
  <c r="AT382" i="2661"/>
  <c r="AT378" i="2661"/>
  <c r="AT374" i="2661"/>
  <c r="AT370" i="2661"/>
  <c r="AT366" i="2661"/>
  <c r="AT362" i="2661"/>
  <c r="AT358" i="2661"/>
  <c r="AT354" i="2661"/>
  <c r="AT350" i="2661"/>
  <c r="AT346" i="2661"/>
  <c r="AT342" i="2661"/>
  <c r="AT338" i="2661"/>
  <c r="AT334" i="2661"/>
  <c r="AT330" i="2661"/>
  <c r="AT326" i="2661"/>
  <c r="AT322" i="2661"/>
  <c r="AT318" i="2661"/>
  <c r="AT314" i="2661"/>
  <c r="AT310" i="2661"/>
  <c r="AT306" i="2661"/>
  <c r="AT302" i="2661"/>
  <c r="AT298" i="2661"/>
  <c r="AT294" i="2661"/>
  <c r="AT290" i="2661"/>
  <c r="AT286" i="2661"/>
  <c r="AT282" i="2661"/>
  <c r="AT278" i="2661"/>
  <c r="AT274" i="2661"/>
  <c r="AT270" i="2661"/>
  <c r="AT266" i="2661"/>
  <c r="AT262" i="2661"/>
  <c r="AT258" i="2661"/>
  <c r="AT254" i="2661"/>
  <c r="AT250" i="2661"/>
  <c r="AT246" i="2661"/>
  <c r="AT242" i="2661"/>
  <c r="AT238" i="2661"/>
  <c r="AT234" i="2661"/>
  <c r="AT230" i="2661"/>
  <c r="AT226" i="2661"/>
  <c r="AT222" i="2661"/>
  <c r="AT218" i="2661"/>
  <c r="AT214" i="2661"/>
  <c r="AT210" i="2661"/>
  <c r="AT206" i="2661"/>
  <c r="AT202" i="2661"/>
  <c r="AT198" i="2661"/>
  <c r="AT194" i="2661"/>
  <c r="AT190" i="2661"/>
  <c r="AT186" i="2661"/>
  <c r="AT182" i="2661"/>
  <c r="AT178" i="2661"/>
  <c r="AT174" i="2661"/>
  <c r="AT170" i="2661"/>
  <c r="AT166" i="2661"/>
  <c r="AT162" i="2661"/>
  <c r="AT158" i="2661"/>
  <c r="AT154" i="2661"/>
  <c r="AT150" i="2661"/>
  <c r="AT146" i="2661"/>
  <c r="AT142" i="2661"/>
  <c r="AT138" i="2661"/>
  <c r="AT134" i="2661"/>
  <c r="AT130" i="2661"/>
  <c r="AT126" i="2661"/>
  <c r="AT122" i="2661"/>
  <c r="AT118" i="2661"/>
  <c r="AT114" i="2661"/>
  <c r="AT110" i="2661"/>
  <c r="AT106" i="2661"/>
  <c r="AT102" i="2661"/>
  <c r="AT98" i="2661"/>
  <c r="AT94" i="2661"/>
  <c r="AT90" i="2661"/>
  <c r="AT86" i="2661"/>
  <c r="AT82" i="2661"/>
  <c r="AT78" i="2661"/>
  <c r="AT74" i="2661"/>
  <c r="AT70" i="2661"/>
  <c r="AT66" i="2661"/>
  <c r="AT62" i="2661"/>
  <c r="AT58" i="2661"/>
  <c r="AT54" i="2661"/>
  <c r="AT50" i="2661"/>
  <c r="AT46" i="2661"/>
  <c r="AT42" i="2661"/>
  <c r="AT38" i="2661"/>
  <c r="AT34" i="2661"/>
  <c r="AT30" i="2661"/>
  <c r="AT26" i="2661"/>
  <c r="AT22" i="2661"/>
  <c r="AT18" i="2661"/>
  <c r="AT14" i="2661"/>
  <c r="AT10" i="2661"/>
  <c r="AT6" i="2661"/>
  <c r="AG965" i="2664"/>
  <c r="AM965" i="2664"/>
  <c r="AG961" i="2664"/>
  <c r="AM961" i="2664"/>
  <c r="AG957" i="2664"/>
  <c r="AM957" i="2664"/>
  <c r="AG953" i="2664"/>
  <c r="AM953" i="2664"/>
  <c r="AG949" i="2664"/>
  <c r="AM949" i="2664"/>
  <c r="AG945" i="2664"/>
  <c r="AM945" i="2664"/>
  <c r="AG941" i="2664"/>
  <c r="AM941" i="2664"/>
  <c r="AG937" i="2664"/>
  <c r="AM937" i="2664"/>
  <c r="AG933" i="2664"/>
  <c r="AM933" i="2664"/>
  <c r="AG929" i="2664"/>
  <c r="AM929" i="2664"/>
  <c r="AG925" i="2664"/>
  <c r="AM925" i="2664"/>
  <c r="AG921" i="2664"/>
  <c r="AM921" i="2664"/>
  <c r="AG917" i="2664"/>
  <c r="AM917" i="2664"/>
  <c r="AG913" i="2664"/>
  <c r="AM913" i="2664"/>
  <c r="AG909" i="2664"/>
  <c r="AM909" i="2664"/>
  <c r="AG905" i="2664"/>
  <c r="AM905" i="2664"/>
  <c r="AG901" i="2664"/>
  <c r="AM901" i="2664"/>
  <c r="AG897" i="2664"/>
  <c r="AM897" i="2664"/>
  <c r="AG893" i="2664"/>
  <c r="AM893" i="2664"/>
  <c r="AG889" i="2664"/>
  <c r="AM889" i="2664"/>
  <c r="AG885" i="2664"/>
  <c r="AM885" i="2664"/>
  <c r="AG881" i="2664"/>
  <c r="AM881" i="2664"/>
  <c r="AG877" i="2664"/>
  <c r="AM877" i="2664"/>
  <c r="AG873" i="2664"/>
  <c r="AM873" i="2664"/>
  <c r="AG869" i="2664"/>
  <c r="AM869" i="2664"/>
  <c r="AG865" i="2664"/>
  <c r="AM865" i="2664"/>
  <c r="AG861" i="2664"/>
  <c r="AM861" i="2664"/>
  <c r="AG857" i="2664"/>
  <c r="AM857" i="2664"/>
  <c r="AG853" i="2664"/>
  <c r="AM853" i="2664"/>
  <c r="AG849" i="2664"/>
  <c r="AM849" i="2664"/>
  <c r="AG845" i="2664"/>
  <c r="AM845" i="2664"/>
  <c r="AG841" i="2664"/>
  <c r="AM841" i="2664"/>
  <c r="AG837" i="2664"/>
  <c r="AM837" i="2664"/>
  <c r="AG833" i="2664"/>
  <c r="AM833" i="2664"/>
  <c r="AG829" i="2664"/>
  <c r="AM829" i="2664"/>
  <c r="AG825" i="2664"/>
  <c r="AM825" i="2664"/>
  <c r="AG821" i="2664"/>
  <c r="AM821" i="2664"/>
  <c r="AG817" i="2664"/>
  <c r="AM817" i="2664"/>
  <c r="AG813" i="2664"/>
  <c r="AM813" i="2664"/>
  <c r="AG809" i="2664"/>
  <c r="AM809" i="2664"/>
  <c r="AG805" i="2664"/>
  <c r="AM805" i="2664"/>
  <c r="AG801" i="2664"/>
  <c r="AM801" i="2664"/>
  <c r="AG797" i="2664"/>
  <c r="AM797" i="2664"/>
  <c r="AG793" i="2664"/>
  <c r="AM793" i="2664"/>
  <c r="AG789" i="2664"/>
  <c r="AM789" i="2664"/>
  <c r="AG785" i="2664"/>
  <c r="AM785" i="2664"/>
  <c r="AG781" i="2664"/>
  <c r="AM781" i="2664"/>
  <c r="AG777" i="2664"/>
  <c r="AM777" i="2664"/>
  <c r="AG773" i="2664"/>
  <c r="AM773" i="2664"/>
  <c r="AG769" i="2664"/>
  <c r="AM769" i="2664"/>
  <c r="AG765" i="2664"/>
  <c r="AM765" i="2664"/>
  <c r="AG761" i="2664"/>
  <c r="AM761" i="2664"/>
  <c r="AG757" i="2664"/>
  <c r="AM757" i="2664"/>
  <c r="AG753" i="2664"/>
  <c r="AM753" i="2664"/>
  <c r="AG749" i="2664"/>
  <c r="AM749" i="2664"/>
  <c r="AG745" i="2664"/>
  <c r="AM745" i="2664"/>
  <c r="AG741" i="2664"/>
  <c r="AM741" i="2664"/>
  <c r="AG737" i="2664"/>
  <c r="AM737" i="2664"/>
  <c r="AG733" i="2664"/>
  <c r="AM733" i="2664"/>
  <c r="AG729" i="2664"/>
  <c r="AM729" i="2664"/>
  <c r="AG725" i="2664"/>
  <c r="AM725" i="2664"/>
  <c r="AG721" i="2664"/>
  <c r="AM721" i="2664"/>
  <c r="AG717" i="2664"/>
  <c r="AM717" i="2664"/>
  <c r="AG713" i="2664"/>
  <c r="AM713" i="2664"/>
  <c r="AG709" i="2664"/>
  <c r="AM709" i="2664"/>
  <c r="AG705" i="2664"/>
  <c r="AM705" i="2664"/>
  <c r="AG701" i="2664"/>
  <c r="AM701" i="2664"/>
  <c r="AG697" i="2664"/>
  <c r="AM697" i="2664"/>
  <c r="AG693" i="2664"/>
  <c r="AM693" i="2664"/>
  <c r="AG689" i="2664"/>
  <c r="AM689" i="2664"/>
  <c r="AG685" i="2664"/>
  <c r="AM685" i="2664"/>
  <c r="AG681" i="2664"/>
  <c r="AM681" i="2664"/>
  <c r="AG677" i="2664"/>
  <c r="AM677" i="2664"/>
  <c r="AG673" i="2664"/>
  <c r="AM673" i="2664"/>
  <c r="AG669" i="2664"/>
  <c r="AM669" i="2664"/>
  <c r="AG665" i="2664"/>
  <c r="AM665" i="2664"/>
  <c r="AG661" i="2664"/>
  <c r="AM661" i="2664"/>
  <c r="AG657" i="2664"/>
  <c r="AM657" i="2664"/>
  <c r="AG653" i="2664"/>
  <c r="AM653" i="2664"/>
  <c r="AG649" i="2664"/>
  <c r="AM649" i="2664"/>
  <c r="AG645" i="2664"/>
  <c r="AM645" i="2664"/>
  <c r="AG641" i="2664"/>
  <c r="AM641" i="2664"/>
  <c r="AG637" i="2664"/>
  <c r="AM637" i="2664"/>
  <c r="AG633" i="2664"/>
  <c r="AM633" i="2664"/>
  <c r="AG629" i="2664"/>
  <c r="AM629" i="2664"/>
  <c r="AG625" i="2664"/>
  <c r="AM625" i="2664"/>
  <c r="AG621" i="2664"/>
  <c r="AM621" i="2664"/>
  <c r="AG617" i="2664"/>
  <c r="AM617" i="2664"/>
  <c r="AG613" i="2664"/>
  <c r="AM613" i="2664"/>
  <c r="AG609" i="2664"/>
  <c r="AM609" i="2664"/>
  <c r="AG605" i="2664"/>
  <c r="AM605" i="2664"/>
  <c r="AG601" i="2664"/>
  <c r="AM601" i="2664"/>
  <c r="AG597" i="2664"/>
  <c r="AM597" i="2664"/>
  <c r="AG593" i="2664"/>
  <c r="AM593" i="2664"/>
  <c r="AG589" i="2664"/>
  <c r="AM589" i="2664"/>
  <c r="AG585" i="2664"/>
  <c r="AM585" i="2664"/>
  <c r="AG581" i="2664"/>
  <c r="AM581" i="2664"/>
  <c r="AG577" i="2664"/>
  <c r="AM577" i="2664"/>
  <c r="AG573" i="2664"/>
  <c r="AM573" i="2664"/>
  <c r="AG569" i="2664"/>
  <c r="AM569" i="2664"/>
  <c r="AG565" i="2664"/>
  <c r="AM565" i="2664"/>
  <c r="AG561" i="2664"/>
  <c r="AM561" i="2664"/>
  <c r="AG557" i="2664"/>
  <c r="AM557" i="2664"/>
  <c r="AG553" i="2664"/>
  <c r="AM553" i="2664"/>
  <c r="AG549" i="2664"/>
  <c r="AM549" i="2664"/>
  <c r="AG545" i="2664"/>
  <c r="AM545" i="2664"/>
  <c r="AG541" i="2664"/>
  <c r="AM541" i="2664"/>
  <c r="AG537" i="2664"/>
  <c r="AM537" i="2664"/>
  <c r="AG533" i="2664"/>
  <c r="AM533" i="2664"/>
  <c r="AG529" i="2664"/>
  <c r="AM529" i="2664"/>
  <c r="AG525" i="2664"/>
  <c r="AM525" i="2664"/>
  <c r="AG521" i="2664"/>
  <c r="AM521" i="2664"/>
  <c r="AG517" i="2664"/>
  <c r="AM517" i="2664"/>
  <c r="AG513" i="2664"/>
  <c r="AM513" i="2664"/>
  <c r="AG509" i="2664"/>
  <c r="AM509" i="2664"/>
  <c r="AG505" i="2664"/>
  <c r="AM505" i="2664"/>
  <c r="AG501" i="2664"/>
  <c r="AM501" i="2664"/>
  <c r="AG497" i="2664"/>
  <c r="AM497" i="2664"/>
  <c r="AG493" i="2664"/>
  <c r="AM493" i="2664"/>
  <c r="AG489" i="2664"/>
  <c r="AM489" i="2664"/>
  <c r="AG485" i="2664"/>
  <c r="AM485" i="2664"/>
  <c r="AG481" i="2664"/>
  <c r="AM481" i="2664"/>
  <c r="AG477" i="2664"/>
  <c r="AM477" i="2664"/>
  <c r="AG473" i="2664"/>
  <c r="AM473" i="2664"/>
  <c r="AG469" i="2664"/>
  <c r="AM469" i="2664"/>
  <c r="AG465" i="2664"/>
  <c r="AM465" i="2664"/>
  <c r="AG461" i="2664"/>
  <c r="AM461" i="2664"/>
  <c r="AG457" i="2664"/>
  <c r="AM457" i="2664"/>
  <c r="AG453" i="2664"/>
  <c r="AM453" i="2664"/>
  <c r="AG449" i="2664"/>
  <c r="AM449" i="2664"/>
  <c r="AG445" i="2664"/>
  <c r="AM445" i="2664"/>
  <c r="AG441" i="2664"/>
  <c r="AM441" i="2664"/>
  <c r="AG437" i="2664"/>
  <c r="AM437" i="2664"/>
  <c r="AG433" i="2664"/>
  <c r="AM433" i="2664"/>
  <c r="AG429" i="2664"/>
  <c r="AM429" i="2664"/>
  <c r="AG425" i="2664"/>
  <c r="AM425" i="2664"/>
  <c r="AG421" i="2664"/>
  <c r="AM421" i="2664"/>
  <c r="AG417" i="2664"/>
  <c r="AM417" i="2664"/>
  <c r="AG413" i="2664"/>
  <c r="AM413" i="2664"/>
  <c r="AG409" i="2664"/>
  <c r="AM409" i="2664"/>
  <c r="AG405" i="2664"/>
  <c r="AM405" i="2664"/>
  <c r="AG401" i="2664"/>
  <c r="AM401" i="2664"/>
  <c r="AG397" i="2664"/>
  <c r="AM397" i="2664"/>
  <c r="AG393" i="2664"/>
  <c r="AM393" i="2664"/>
  <c r="AG389" i="2664"/>
  <c r="AM389" i="2664"/>
  <c r="AG385" i="2664"/>
  <c r="AM385" i="2664"/>
  <c r="AG381" i="2664"/>
  <c r="AM381" i="2664"/>
  <c r="AG377" i="2664"/>
  <c r="AM377" i="2664"/>
  <c r="AG373" i="2664"/>
  <c r="AM373" i="2664"/>
  <c r="AG369" i="2664"/>
  <c r="AM369" i="2664"/>
  <c r="AG365" i="2664"/>
  <c r="AM365" i="2664"/>
  <c r="AG361" i="2664"/>
  <c r="AM361" i="2664"/>
  <c r="AG357" i="2664"/>
  <c r="AM357" i="2664"/>
  <c r="AG353" i="2664"/>
  <c r="AM353" i="2664"/>
  <c r="AG349" i="2664"/>
  <c r="AM349" i="2664"/>
  <c r="AG345" i="2664"/>
  <c r="AM345" i="2664"/>
  <c r="AG341" i="2664"/>
  <c r="AM341" i="2664"/>
  <c r="AG337" i="2664"/>
  <c r="AM337" i="2664"/>
  <c r="AG333" i="2664"/>
  <c r="AM333" i="2664"/>
  <c r="AG329" i="2664"/>
  <c r="AM329" i="2664"/>
  <c r="AG325" i="2664"/>
  <c r="AM325" i="2664"/>
  <c r="AG321" i="2664"/>
  <c r="AM321" i="2664"/>
  <c r="AG317" i="2664"/>
  <c r="AM317" i="2664"/>
  <c r="AG313" i="2664"/>
  <c r="AM313" i="2664"/>
  <c r="AG309" i="2664"/>
  <c r="AM309" i="2664"/>
  <c r="AG305" i="2664"/>
  <c r="AM305" i="2664"/>
  <c r="AG301" i="2664"/>
  <c r="AM301" i="2664"/>
  <c r="AG297" i="2664"/>
  <c r="AM297" i="2664"/>
  <c r="AG293" i="2664"/>
  <c r="AM293" i="2664"/>
  <c r="AG289" i="2664"/>
  <c r="AM289" i="2664"/>
  <c r="AG285" i="2664"/>
  <c r="AM285" i="2664"/>
  <c r="AG281" i="2664"/>
  <c r="AM281" i="2664"/>
  <c r="AG277" i="2664"/>
  <c r="AM277" i="2664"/>
  <c r="AG273" i="2664"/>
  <c r="AM273" i="2664"/>
  <c r="AG269" i="2664"/>
  <c r="AM269" i="2664"/>
  <c r="AG265" i="2664"/>
  <c r="AM265" i="2664"/>
  <c r="AG261" i="2664"/>
  <c r="AM261" i="2664"/>
  <c r="AG257" i="2664"/>
  <c r="AM257" i="2664"/>
  <c r="AG253" i="2664"/>
  <c r="AM253" i="2664"/>
  <c r="AG249" i="2664"/>
  <c r="AM249" i="2664"/>
  <c r="AG245" i="2664"/>
  <c r="AM245" i="2664"/>
  <c r="AG241" i="2664"/>
  <c r="AM241" i="2664"/>
  <c r="AG237" i="2664"/>
  <c r="AM237" i="2664"/>
  <c r="AG233" i="2664"/>
  <c r="AM233" i="2664"/>
  <c r="AG229" i="2664"/>
  <c r="AM229" i="2664"/>
  <c r="AG225" i="2664"/>
  <c r="AM225" i="2664"/>
  <c r="AG221" i="2664"/>
  <c r="AM221" i="2664"/>
  <c r="AG217" i="2664"/>
  <c r="AM217" i="2664"/>
  <c r="AG213" i="2664"/>
  <c r="AM213" i="2664"/>
  <c r="AG209" i="2664"/>
  <c r="AM209" i="2664"/>
  <c r="AG205" i="2664"/>
  <c r="AM205" i="2664"/>
  <c r="AG201" i="2664"/>
  <c r="AM201" i="2664"/>
  <c r="AG197" i="2664"/>
  <c r="AM197" i="2664"/>
  <c r="AG193" i="2664"/>
  <c r="AM193" i="2664"/>
  <c r="AG189" i="2664"/>
  <c r="AM189" i="2664"/>
  <c r="AG185" i="2664"/>
  <c r="AM185" i="2664"/>
  <c r="AG181" i="2664"/>
  <c r="AM181" i="2664"/>
  <c r="AG177" i="2664"/>
  <c r="AM177" i="2664"/>
  <c r="AG173" i="2664"/>
  <c r="AM173" i="2664"/>
  <c r="AG169" i="2664"/>
  <c r="AM169" i="2664"/>
  <c r="AG165" i="2664"/>
  <c r="AM165" i="2664"/>
  <c r="AG161" i="2664"/>
  <c r="AM161" i="2664"/>
  <c r="AG157" i="2664"/>
  <c r="AM157" i="2664"/>
  <c r="AG153" i="2664"/>
  <c r="AM153" i="2664"/>
  <c r="AG149" i="2664"/>
  <c r="AM149" i="2664"/>
  <c r="AG145" i="2664"/>
  <c r="AM145" i="2664"/>
  <c r="AG141" i="2664"/>
  <c r="AM141" i="2664"/>
  <c r="AG137" i="2664"/>
  <c r="AM137" i="2664"/>
  <c r="AG133" i="2664"/>
  <c r="AM133" i="2664"/>
  <c r="AG129" i="2664"/>
  <c r="AM129" i="2664"/>
  <c r="AG125" i="2664"/>
  <c r="AM125" i="2664"/>
  <c r="AG121" i="2664"/>
  <c r="AM121" i="2664"/>
  <c r="AG117" i="2664"/>
  <c r="AM117" i="2664"/>
  <c r="AG113" i="2664"/>
  <c r="AM113" i="2664"/>
  <c r="AG109" i="2664"/>
  <c r="AM109" i="2664"/>
  <c r="AG105" i="2664"/>
  <c r="AM105" i="2664"/>
  <c r="AG101" i="2664"/>
  <c r="AM101" i="2664"/>
  <c r="AG97" i="2664"/>
  <c r="AM97" i="2664"/>
  <c r="AG93" i="2664"/>
  <c r="AM93" i="2664"/>
  <c r="AG89" i="2664"/>
  <c r="AM89" i="2664"/>
  <c r="AG85" i="2664"/>
  <c r="AM85" i="2664"/>
  <c r="AG81" i="2664"/>
  <c r="AM81" i="2664"/>
  <c r="AG77" i="2664"/>
  <c r="AM77" i="2664"/>
  <c r="AG73" i="2664"/>
  <c r="AM73" i="2664"/>
  <c r="AG69" i="2664"/>
  <c r="AM69" i="2664"/>
  <c r="AG65" i="2664"/>
  <c r="AM65" i="2664"/>
  <c r="AG61" i="2664"/>
  <c r="AM61" i="2664"/>
  <c r="AG57" i="2664"/>
  <c r="AM57" i="2664"/>
  <c r="AG53" i="2664"/>
  <c r="AM53" i="2664"/>
  <c r="AG49" i="2664"/>
  <c r="AM49" i="2664"/>
  <c r="AG45" i="2664"/>
  <c r="AM45" i="2664"/>
  <c r="AG41" i="2664"/>
  <c r="AM41" i="2664"/>
  <c r="AG37" i="2664"/>
  <c r="AM37" i="2664"/>
  <c r="AG33" i="2664"/>
  <c r="AM33" i="2664"/>
  <c r="AG29" i="2664"/>
  <c r="AM29" i="2664"/>
  <c r="AG25" i="2664"/>
  <c r="AM25" i="2664"/>
  <c r="AG21" i="2664"/>
  <c r="AM21" i="2664"/>
  <c r="AG17" i="2664"/>
  <c r="AM17" i="2664"/>
  <c r="AG13" i="2664"/>
  <c r="AM13" i="2664"/>
  <c r="AG9" i="2664"/>
  <c r="AM9" i="2664"/>
  <c r="AU5" i="2664"/>
  <c r="AT4563" i="2664"/>
  <c r="AT4559" i="2664"/>
  <c r="AT4555" i="2664"/>
  <c r="AT4551" i="2664"/>
  <c r="AT4547" i="2664"/>
  <c r="AT4543" i="2664"/>
  <c r="AT4539" i="2664"/>
  <c r="AT4535" i="2664"/>
  <c r="AT4531" i="2664"/>
  <c r="AT4527" i="2664"/>
  <c r="AT4523" i="2664"/>
  <c r="AT4519" i="2664"/>
  <c r="AT4515" i="2664"/>
  <c r="AT4511" i="2664"/>
  <c r="AT4507" i="2664"/>
  <c r="AT4503" i="2664"/>
  <c r="AT4499" i="2664"/>
  <c r="AT4495" i="2664"/>
  <c r="AT4491" i="2664"/>
  <c r="AT4487" i="2664"/>
  <c r="AT4483" i="2664"/>
  <c r="AT4479" i="2664"/>
  <c r="AT4475" i="2664"/>
  <c r="AT4471" i="2664"/>
  <c r="AT4467" i="2664"/>
  <c r="AT4463" i="2664"/>
  <c r="AT4459" i="2664"/>
  <c r="AT4455" i="2664"/>
  <c r="AT4451" i="2664"/>
  <c r="AT4447" i="2664"/>
  <c r="AT4443" i="2664"/>
  <c r="AT4439" i="2664"/>
  <c r="AT4435" i="2664"/>
  <c r="AT4431" i="2664"/>
  <c r="AT4427" i="2664"/>
  <c r="AT4423" i="2664"/>
  <c r="AT4419" i="2664"/>
  <c r="AT4415" i="2664"/>
  <c r="AT4411" i="2664"/>
  <c r="AT4407" i="2664"/>
  <c r="AT4403" i="2664"/>
  <c r="AT4399" i="2664"/>
  <c r="AT4395" i="2664"/>
  <c r="AT4391" i="2664"/>
  <c r="AT4387" i="2664"/>
  <c r="AT4383" i="2664"/>
  <c r="AT4379" i="2664"/>
  <c r="AT4375" i="2664"/>
  <c r="AT4371" i="2664"/>
  <c r="AT4367" i="2664"/>
  <c r="AT4363" i="2664"/>
  <c r="AT4359" i="2664"/>
  <c r="AT4355" i="2664"/>
  <c r="AT4351" i="2664"/>
  <c r="AT4347" i="2664"/>
  <c r="AT4343" i="2664"/>
  <c r="AT4339" i="2664"/>
  <c r="AT4335" i="2664"/>
  <c r="AT4331" i="2664"/>
  <c r="AT4327" i="2664"/>
  <c r="AT4323" i="2664"/>
  <c r="AT4319" i="2664"/>
  <c r="AT4315" i="2664"/>
  <c r="AT4311" i="2664"/>
  <c r="AT4307" i="2664"/>
  <c r="AT4303" i="2664"/>
  <c r="AT4299" i="2664"/>
  <c r="AT4295" i="2664"/>
  <c r="AT4291" i="2664"/>
  <c r="AT4287" i="2664"/>
  <c r="AT4283" i="2664"/>
  <c r="AT4279" i="2664"/>
  <c r="AT4275" i="2664"/>
  <c r="AT4271" i="2664"/>
  <c r="AT4267" i="2664"/>
  <c r="AT4263" i="2664"/>
  <c r="AT4259" i="2664"/>
  <c r="AT4255" i="2664"/>
  <c r="AT4251" i="2664"/>
  <c r="AT4247" i="2664"/>
  <c r="AT4243" i="2664"/>
  <c r="AT4239" i="2664"/>
  <c r="AT4235" i="2664"/>
  <c r="AT4231" i="2664"/>
  <c r="AT4227" i="2664"/>
  <c r="AT4223" i="2664"/>
  <c r="AT4219" i="2664"/>
  <c r="AT4215" i="2664"/>
  <c r="AT4211" i="2664"/>
  <c r="AT4207" i="2664"/>
  <c r="AT4203" i="2664"/>
  <c r="AT4199" i="2664"/>
  <c r="AT4195" i="2664"/>
  <c r="AT4191" i="2664"/>
  <c r="AT4187" i="2664"/>
  <c r="AT4183" i="2664"/>
  <c r="AT4179" i="2664"/>
  <c r="AT4175" i="2664"/>
  <c r="AT4171" i="2664"/>
  <c r="AT4167" i="2664"/>
  <c r="AT4163" i="2664"/>
  <c r="AT4159" i="2664"/>
  <c r="AT4155" i="2664"/>
  <c r="AT4151" i="2664"/>
  <c r="AT4147" i="2664"/>
  <c r="AT4143" i="2664"/>
  <c r="AT4139" i="2664"/>
  <c r="AT4135" i="2664"/>
  <c r="AT4131" i="2664"/>
  <c r="AT4127" i="2664"/>
  <c r="AT4123" i="2664"/>
  <c r="AT4119" i="2664"/>
  <c r="AT4115" i="2664"/>
  <c r="AT4111" i="2664"/>
  <c r="AT4107" i="2664"/>
  <c r="AT4103" i="2664"/>
  <c r="AT4099" i="2664"/>
  <c r="AT4095" i="2664"/>
  <c r="AT4091" i="2664"/>
  <c r="AT4087" i="2664"/>
  <c r="AT4083" i="2664"/>
  <c r="AT4079" i="2664"/>
  <c r="AT4075" i="2664"/>
  <c r="AT4071" i="2664"/>
  <c r="AT4067" i="2664"/>
  <c r="AT4063" i="2664"/>
  <c r="AT4059" i="2664"/>
  <c r="AT4055" i="2664"/>
  <c r="AT4051" i="2664"/>
  <c r="AT4047" i="2664"/>
  <c r="AT4043" i="2664"/>
  <c r="AT4039" i="2664"/>
  <c r="AT4035" i="2664"/>
  <c r="AT4031" i="2664"/>
  <c r="AT4027" i="2664"/>
  <c r="AT4023" i="2664"/>
  <c r="AT4019" i="2664"/>
  <c r="AT4015" i="2664"/>
  <c r="AT4011" i="2664"/>
  <c r="AT4007" i="2664"/>
  <c r="AT4003" i="2664"/>
  <c r="AT3999" i="2664"/>
  <c r="AT3995" i="2664"/>
  <c r="AT3991" i="2664"/>
  <c r="AT3987" i="2664"/>
  <c r="AT3983" i="2664"/>
  <c r="AT3979" i="2664"/>
  <c r="AT3975" i="2664"/>
  <c r="AT3971" i="2664"/>
  <c r="AT3967" i="2664"/>
  <c r="AT3963" i="2664"/>
  <c r="AT3959" i="2664"/>
  <c r="AT3955" i="2664"/>
  <c r="AT3951" i="2664"/>
  <c r="AT3947" i="2664"/>
  <c r="AT3943" i="2664"/>
  <c r="AT3939" i="2664"/>
  <c r="AT3935" i="2664"/>
  <c r="AT3931" i="2664"/>
  <c r="AT3927" i="2664"/>
  <c r="AT3923" i="2664"/>
  <c r="AT3919" i="2664"/>
  <c r="AT3915" i="2664"/>
  <c r="AT3911" i="2664"/>
  <c r="AT3907" i="2664"/>
  <c r="AT3903" i="2664"/>
  <c r="AT3899" i="2664"/>
  <c r="AT3895" i="2664"/>
  <c r="AT3891" i="2664"/>
  <c r="AT3887" i="2664"/>
  <c r="AT3883" i="2664"/>
  <c r="AT3879" i="2664"/>
  <c r="AT3875" i="2664"/>
  <c r="AT3871" i="2664"/>
  <c r="AT3867" i="2664"/>
  <c r="AT3863" i="2664"/>
  <c r="AT3859" i="2664"/>
  <c r="AT3855" i="2664"/>
  <c r="AT3851" i="2664"/>
  <c r="AT3847" i="2664"/>
  <c r="AT3843" i="2664"/>
  <c r="AT3839" i="2664"/>
  <c r="AT3835" i="2664"/>
  <c r="AT3831" i="2664"/>
  <c r="AT3827" i="2664"/>
  <c r="AT3823" i="2664"/>
  <c r="AT3819" i="2664"/>
  <c r="AT3815" i="2664"/>
  <c r="AT3811" i="2664"/>
  <c r="AT3807" i="2664"/>
  <c r="AT3803" i="2664"/>
  <c r="AT3799" i="2664"/>
  <c r="AT3795" i="2664"/>
  <c r="AT3791" i="2664"/>
  <c r="AT3787" i="2664"/>
  <c r="AT3783" i="2664"/>
  <c r="AT3779" i="2664"/>
  <c r="AT3775" i="2664"/>
  <c r="AT3771" i="2664"/>
  <c r="AT3767" i="2664"/>
  <c r="AT3763" i="2664"/>
  <c r="AT3759" i="2664"/>
  <c r="AT3755" i="2664"/>
  <c r="AT3751" i="2664"/>
  <c r="AT3747" i="2664"/>
  <c r="AT3743" i="2664"/>
  <c r="AT3739" i="2664"/>
  <c r="AT3735" i="2664"/>
  <c r="AT3731" i="2664"/>
  <c r="AT3727" i="2664"/>
  <c r="AT3723" i="2664"/>
  <c r="AT3719" i="2664"/>
  <c r="AT3715" i="2664"/>
  <c r="AT3711" i="2664"/>
  <c r="AT3707" i="2664"/>
  <c r="AT3703" i="2664"/>
  <c r="AT3699" i="2664"/>
  <c r="AT3695" i="2664"/>
  <c r="AT3691" i="2664"/>
  <c r="AT3687" i="2664"/>
  <c r="AT3683" i="2664"/>
  <c r="AT3679" i="2664"/>
  <c r="AT3675" i="2664"/>
  <c r="AT3671" i="2664"/>
  <c r="AT3667" i="2664"/>
  <c r="AT3663" i="2664"/>
  <c r="AT3659" i="2664"/>
  <c r="AT3655" i="2664"/>
  <c r="AT3651" i="2664"/>
  <c r="AT3647" i="2664"/>
  <c r="AT3643" i="2664"/>
  <c r="AT3639" i="2664"/>
  <c r="AT3635" i="2664"/>
  <c r="AT3631" i="2664"/>
  <c r="AT3627" i="2664"/>
  <c r="AT3623" i="2664"/>
  <c r="AT3619" i="2664"/>
  <c r="AT3615" i="2664"/>
  <c r="AT3611" i="2664"/>
  <c r="AT3607" i="2664"/>
  <c r="AT3603" i="2664"/>
  <c r="AT3599" i="2664"/>
  <c r="AT3595" i="2664"/>
  <c r="AT3591" i="2664"/>
  <c r="AT3587" i="2664"/>
  <c r="AT3583" i="2664"/>
  <c r="AT3579" i="2664"/>
  <c r="AT3575" i="2664"/>
  <c r="AT3571" i="2664"/>
  <c r="AT3567" i="2664"/>
  <c r="AT3563" i="2664"/>
  <c r="AT3559" i="2664"/>
  <c r="AT3555" i="2664"/>
  <c r="AT3551" i="2664"/>
  <c r="AT3547" i="2664"/>
  <c r="AT3543" i="2664"/>
  <c r="AT3539" i="2664"/>
  <c r="AT3535" i="2664"/>
  <c r="AT3531" i="2664"/>
  <c r="AT3527" i="2664"/>
  <c r="AT3523" i="2664"/>
  <c r="AT3519" i="2664"/>
  <c r="AT3515" i="2664"/>
  <c r="AT3511" i="2664"/>
  <c r="AT3507" i="2664"/>
  <c r="AT3503" i="2664"/>
  <c r="AT3499" i="2664"/>
  <c r="AT3495" i="2664"/>
  <c r="AT3491" i="2664"/>
  <c r="AT3487" i="2664"/>
  <c r="AT3483" i="2664"/>
  <c r="AT3479" i="2664"/>
  <c r="AT3475" i="2664"/>
  <c r="AT3471" i="2664"/>
  <c r="AT3467" i="2664"/>
  <c r="AT3463" i="2664"/>
  <c r="AT3459" i="2664"/>
  <c r="AT3455" i="2664"/>
  <c r="AT3451" i="2664"/>
  <c r="AT3447" i="2664"/>
  <c r="AT3443" i="2664"/>
  <c r="AT3439" i="2664"/>
  <c r="AT3435" i="2664"/>
  <c r="AT3431" i="2664"/>
  <c r="AT3427" i="2664"/>
  <c r="AT3423" i="2664"/>
  <c r="AT3419" i="2664"/>
  <c r="AT3415" i="2664"/>
  <c r="AT3411" i="2664"/>
  <c r="AT3407" i="2664"/>
  <c r="AT3403" i="2664"/>
  <c r="AT3399" i="2664"/>
  <c r="AT3395" i="2664"/>
  <c r="AT3391" i="2664"/>
  <c r="AT3387" i="2664"/>
  <c r="AT3383" i="2664"/>
  <c r="AT3379" i="2664"/>
  <c r="AT3375" i="2664"/>
  <c r="AT3371" i="2664"/>
  <c r="AT3367" i="2664"/>
  <c r="AT3363" i="2664"/>
  <c r="AT3359" i="2664"/>
  <c r="AT3355" i="2664"/>
  <c r="AT3351" i="2664"/>
  <c r="AT3347" i="2664"/>
  <c r="AT3343" i="2664"/>
  <c r="AT3339" i="2664"/>
  <c r="AT3335" i="2664"/>
  <c r="AT3331" i="2664"/>
  <c r="AT3327" i="2664"/>
  <c r="AT3323" i="2664"/>
  <c r="AT3319" i="2664"/>
  <c r="AT3315" i="2664"/>
  <c r="AT3311" i="2664"/>
  <c r="AT3307" i="2664"/>
  <c r="AT3303" i="2664"/>
  <c r="AT3299" i="2664"/>
  <c r="AT3295" i="2664"/>
  <c r="AT3291" i="2664"/>
  <c r="AT3287" i="2664"/>
  <c r="AT3283" i="2664"/>
  <c r="AT3279" i="2664"/>
  <c r="AT3275" i="2664"/>
  <c r="AT3271" i="2664"/>
  <c r="AT3267" i="2664"/>
  <c r="AT3263" i="2664"/>
  <c r="AT3259" i="2664"/>
  <c r="AT3255" i="2664"/>
  <c r="AT3251" i="2664"/>
  <c r="AT3247" i="2664"/>
  <c r="AT3243" i="2664"/>
  <c r="AT3239" i="2664"/>
  <c r="AT3235" i="2664"/>
  <c r="AT3231" i="2664"/>
  <c r="AT3227" i="2664"/>
  <c r="AT3223" i="2664"/>
  <c r="AT3219" i="2664"/>
  <c r="AT3215" i="2664"/>
  <c r="AT3211" i="2664"/>
  <c r="AT3207" i="2664"/>
  <c r="AT3203" i="2664"/>
  <c r="AT3199" i="2664"/>
  <c r="AT3195" i="2664"/>
  <c r="AT3191" i="2664"/>
  <c r="AT3187" i="2664"/>
  <c r="AT3183" i="2664"/>
  <c r="AT3179" i="2664"/>
  <c r="AT3175" i="2664"/>
  <c r="AT3171" i="2664"/>
  <c r="AT3167" i="2664"/>
  <c r="AT3163" i="2664"/>
  <c r="AT3159" i="2664"/>
  <c r="AT3155" i="2664"/>
  <c r="AT3151" i="2664"/>
  <c r="AT3147" i="2664"/>
  <c r="AT3143" i="2664"/>
  <c r="AT3139" i="2664"/>
  <c r="AT3135" i="2664"/>
  <c r="AT3131" i="2664"/>
  <c r="AT3127" i="2664"/>
  <c r="AT3123" i="2664"/>
  <c r="AT3119" i="2664"/>
  <c r="AT3115" i="2664"/>
  <c r="AT3111" i="2664"/>
  <c r="AT3107" i="2664"/>
  <c r="AT3103" i="2664"/>
  <c r="AT3099" i="2664"/>
  <c r="AT3095" i="2664"/>
  <c r="AT3091" i="2664"/>
  <c r="AT3087" i="2664"/>
  <c r="AT3083" i="2664"/>
  <c r="AT3079" i="2664"/>
  <c r="AT3075" i="2664"/>
  <c r="AT3071" i="2664"/>
  <c r="AT3067" i="2664"/>
  <c r="AT3063" i="2664"/>
  <c r="AT3059" i="2664"/>
  <c r="AT3055" i="2664"/>
  <c r="AT3051" i="2664"/>
  <c r="AT3047" i="2664"/>
  <c r="AT3043" i="2664"/>
  <c r="AT3039" i="2664"/>
  <c r="AT3035" i="2664"/>
  <c r="AT3031" i="2664"/>
  <c r="AT3027" i="2664"/>
  <c r="AT3023" i="2664"/>
  <c r="AT3019" i="2664"/>
  <c r="AT3015" i="2664"/>
  <c r="AT3011" i="2664"/>
  <c r="AT3007" i="2664"/>
  <c r="AT3003" i="2664"/>
  <c r="AT2999" i="2664"/>
  <c r="AT2995" i="2664"/>
  <c r="AT2991" i="2664"/>
  <c r="AT2987" i="2664"/>
  <c r="AT2983" i="2664"/>
  <c r="AT2979" i="2664"/>
  <c r="AT2975" i="2664"/>
  <c r="AT2971" i="2664"/>
  <c r="AT2967" i="2664"/>
  <c r="AT2963" i="2664"/>
  <c r="AT2959" i="2664"/>
  <c r="AT2955" i="2664"/>
  <c r="AT2951" i="2664"/>
  <c r="AT2947" i="2664"/>
  <c r="AT2943" i="2664"/>
  <c r="AT2939" i="2664"/>
  <c r="AT2935" i="2664"/>
  <c r="AT2931" i="2664"/>
  <c r="AT2927" i="2664"/>
  <c r="AT2923" i="2664"/>
  <c r="AT2919" i="2664"/>
  <c r="AT2915" i="2664"/>
  <c r="AT2911" i="2664"/>
  <c r="AT2907" i="2664"/>
  <c r="AT2903" i="2664"/>
  <c r="AT2899" i="2664"/>
  <c r="AT2895" i="2664"/>
  <c r="AT2891" i="2664"/>
  <c r="AT2887" i="2664"/>
  <c r="AT2883" i="2664"/>
  <c r="AT2879" i="2664"/>
  <c r="AT2875" i="2664"/>
  <c r="AT2871" i="2664"/>
  <c r="AT2867" i="2664"/>
  <c r="AT2863" i="2664"/>
  <c r="AT2859" i="2664"/>
  <c r="AT2855" i="2664"/>
  <c r="AT2851" i="2664"/>
  <c r="AT2847" i="2664"/>
  <c r="AT2843" i="2664"/>
  <c r="AT2839" i="2664"/>
  <c r="AT2835" i="2664"/>
  <c r="AT2831" i="2664"/>
  <c r="AT2827" i="2664"/>
  <c r="AT2823" i="2664"/>
  <c r="AT2819" i="2664"/>
  <c r="AT2815" i="2664"/>
  <c r="AT2811" i="2664"/>
  <c r="AT2807" i="2664"/>
  <c r="AT2803" i="2664"/>
  <c r="AT2799" i="2664"/>
  <c r="AT2795" i="2664"/>
  <c r="AT2791" i="2664"/>
  <c r="AT2787" i="2664"/>
  <c r="AT2783" i="2664"/>
  <c r="AT2779" i="2664"/>
  <c r="AT2775" i="2664"/>
  <c r="AT2771" i="2664"/>
  <c r="AT2767" i="2664"/>
  <c r="AT2763" i="2664"/>
  <c r="AT2759" i="2664"/>
  <c r="AT2755" i="2664"/>
  <c r="AT2751" i="2664"/>
  <c r="AT2747" i="2664"/>
  <c r="AT2743" i="2664"/>
  <c r="AT2739" i="2664"/>
  <c r="AT2735" i="2664"/>
  <c r="AT2731" i="2664"/>
  <c r="AT2727" i="2664"/>
  <c r="AT2723" i="2664"/>
  <c r="AT2719" i="2664"/>
  <c r="AT2715" i="2664"/>
  <c r="AT2711" i="2664"/>
  <c r="AT2707" i="2664"/>
  <c r="AT2703" i="2664"/>
  <c r="AT2699" i="2664"/>
  <c r="AT2695" i="2664"/>
  <c r="AT2691" i="2664"/>
  <c r="AT2687" i="2664"/>
  <c r="AT2683" i="2664"/>
  <c r="AT2679" i="2664"/>
  <c r="AT2675" i="2664"/>
  <c r="AT2671" i="2664"/>
  <c r="AT2667" i="2664"/>
  <c r="AT2663" i="2664"/>
  <c r="AT2659" i="2664"/>
  <c r="AT2655" i="2664"/>
  <c r="AT2651" i="2664"/>
  <c r="AT2647" i="2664"/>
  <c r="AT2643" i="2664"/>
  <c r="AT2639" i="2664"/>
  <c r="AT2635" i="2664"/>
  <c r="AT2631" i="2664"/>
  <c r="AT2627" i="2664"/>
  <c r="AT2623" i="2664"/>
  <c r="AT2619" i="2664"/>
  <c r="AT2615" i="2664"/>
  <c r="AT2611" i="2664"/>
  <c r="AT2607" i="2664"/>
  <c r="AT2603" i="2664"/>
  <c r="AT2599" i="2664"/>
  <c r="AT2595" i="2664"/>
  <c r="AT2591" i="2664"/>
  <c r="AT2587" i="2664"/>
  <c r="AT2583" i="2664"/>
  <c r="AT2579" i="2664"/>
  <c r="AT2575" i="2664"/>
  <c r="AT2571" i="2664"/>
  <c r="AT2567" i="2664"/>
  <c r="AT2563" i="2664"/>
  <c r="AT2559" i="2664"/>
  <c r="AT2555" i="2664"/>
  <c r="AT2551" i="2664"/>
  <c r="AT2547" i="2664"/>
  <c r="AT2543" i="2664"/>
  <c r="AT2539" i="2664"/>
  <c r="AT2535" i="2664"/>
  <c r="AT2531" i="2664"/>
  <c r="AT2527" i="2664"/>
  <c r="AT2523" i="2664"/>
  <c r="AT2519" i="2664"/>
  <c r="AT2515" i="2664"/>
  <c r="AT2511" i="2664"/>
  <c r="AT2507" i="2664"/>
  <c r="AT2503" i="2664"/>
  <c r="AT2499" i="2664"/>
  <c r="AT2495" i="2664"/>
  <c r="AT2491" i="2664"/>
  <c r="AT2487" i="2664"/>
  <c r="AT2483" i="2664"/>
  <c r="AT2479" i="2664"/>
  <c r="AT2475" i="2664"/>
  <c r="AT2471" i="2664"/>
  <c r="AT2467" i="2664"/>
  <c r="AT2463" i="2664"/>
  <c r="AT2459" i="2664"/>
  <c r="AT2455" i="2664"/>
  <c r="AT2451" i="2664"/>
  <c r="AT2447" i="2664"/>
  <c r="AT2443" i="2664"/>
  <c r="AT2439" i="2664"/>
  <c r="AT2435" i="2664"/>
  <c r="AT2431" i="2664"/>
  <c r="AT2427" i="2664"/>
  <c r="AT2423" i="2664"/>
  <c r="AT2419" i="2664"/>
  <c r="AT2415" i="2664"/>
  <c r="AT2411" i="2664"/>
  <c r="AT2407" i="2664"/>
  <c r="AT2403" i="2664"/>
  <c r="AT2399" i="2664"/>
  <c r="AT2395" i="2664"/>
  <c r="AT2391" i="2664"/>
  <c r="AT2387" i="2664"/>
  <c r="AT2383" i="2664"/>
  <c r="AT2379" i="2664"/>
  <c r="AT2375" i="2664"/>
  <c r="AT2371" i="2664"/>
  <c r="AT2367" i="2664"/>
  <c r="AT2363" i="2664"/>
  <c r="AT2359" i="2664"/>
  <c r="AT2355" i="2664"/>
  <c r="AT2351" i="2664"/>
  <c r="AT2347" i="2664"/>
  <c r="AT2343" i="2664"/>
  <c r="AT2339" i="2664"/>
  <c r="AT2335" i="2664"/>
  <c r="AT2331" i="2664"/>
  <c r="AT2327" i="2664"/>
  <c r="AT2323" i="2664"/>
  <c r="AT2319" i="2664"/>
  <c r="AT2315" i="2664"/>
  <c r="AT2311" i="2664"/>
  <c r="AT2307" i="2664"/>
  <c r="AT2303" i="2664"/>
  <c r="AT2299" i="2664"/>
  <c r="AT2295" i="2664"/>
  <c r="AT2291" i="2664"/>
  <c r="AT2287" i="2664"/>
  <c r="AT2283" i="2664"/>
  <c r="AT2279" i="2664"/>
  <c r="AT2275" i="2664"/>
  <c r="AT2271" i="2664"/>
  <c r="AT2267" i="2664"/>
  <c r="AT2263" i="2664"/>
  <c r="AT2259" i="2664"/>
  <c r="AT2255" i="2664"/>
  <c r="AT2251" i="2664"/>
  <c r="AT2247" i="2664"/>
  <c r="AT2243" i="2664"/>
  <c r="AT2239" i="2664"/>
  <c r="AT2235" i="2664"/>
  <c r="AT2231" i="2664"/>
  <c r="AT2227" i="2664"/>
  <c r="AT2223" i="2664"/>
  <c r="AT2219" i="2664"/>
  <c r="AT2215" i="2664"/>
  <c r="AT2211" i="2664"/>
  <c r="AT2207" i="2664"/>
  <c r="AT2203" i="2664"/>
  <c r="AT2199" i="2664"/>
  <c r="AT2195" i="2664"/>
  <c r="AT2191" i="2664"/>
  <c r="AT2187" i="2664"/>
  <c r="AT2183" i="2664"/>
  <c r="AT2179" i="2664"/>
  <c r="AT2175" i="2664"/>
  <c r="AT2171" i="2664"/>
  <c r="AT2167" i="2664"/>
  <c r="AT2163" i="2664"/>
  <c r="AT2159" i="2664"/>
  <c r="AT2155" i="2664"/>
  <c r="AT2151" i="2664"/>
  <c r="AT2147" i="2664"/>
  <c r="AT2143" i="2664"/>
  <c r="AT2139" i="2664"/>
  <c r="AT2135" i="2664"/>
  <c r="AT2131" i="2664"/>
  <c r="AT2127" i="2664"/>
  <c r="AT2123" i="2664"/>
  <c r="AT2119" i="2664"/>
  <c r="AT2115" i="2664"/>
  <c r="AT2111" i="2664"/>
  <c r="AT2107" i="2664"/>
  <c r="AT2103" i="2664"/>
  <c r="AT2099" i="2664"/>
  <c r="AT2095" i="2664"/>
  <c r="AT2091" i="2664"/>
  <c r="AT2087" i="2664"/>
  <c r="AT2083" i="2664"/>
  <c r="AT2079" i="2664"/>
  <c r="AT2075" i="2664"/>
  <c r="AT2071" i="2664"/>
  <c r="AT2067" i="2664"/>
  <c r="AT2063" i="2664"/>
  <c r="AT2059" i="2664"/>
  <c r="AT2055" i="2664"/>
  <c r="AT2051" i="2664"/>
  <c r="AT2047" i="2664"/>
  <c r="AT2043" i="2664"/>
  <c r="AT2039" i="2664"/>
  <c r="AT2035" i="2664"/>
  <c r="AT2031" i="2664"/>
  <c r="AT2027" i="2664"/>
  <c r="AT2023" i="2664"/>
  <c r="AT2019" i="2664"/>
  <c r="AT2015" i="2664"/>
  <c r="AT2011" i="2664"/>
  <c r="AT2007" i="2664"/>
  <c r="AT2003" i="2664"/>
  <c r="AT1999" i="2664"/>
  <c r="AT1995" i="2664"/>
  <c r="AT1991" i="2664"/>
  <c r="AT1987" i="2664"/>
  <c r="AT1983" i="2664"/>
  <c r="AT1979" i="2664"/>
  <c r="AT1975" i="2664"/>
  <c r="AT1971" i="2664"/>
  <c r="AT1967" i="2664"/>
  <c r="AT1963" i="2664"/>
  <c r="AT1959" i="2664"/>
  <c r="AT1955" i="2664"/>
  <c r="AT1951" i="2664"/>
  <c r="AT1947" i="2664"/>
  <c r="AT1943" i="2664"/>
  <c r="AT1939" i="2664"/>
  <c r="AT1935" i="2664"/>
  <c r="AT1931" i="2664"/>
  <c r="AT1927" i="2664"/>
  <c r="AT1923" i="2664"/>
  <c r="AT1919" i="2664"/>
  <c r="AT1915" i="2664"/>
  <c r="AT1911" i="2664"/>
  <c r="AT1907" i="2664"/>
  <c r="AT1903" i="2664"/>
  <c r="AT1899" i="2664"/>
  <c r="AT1895" i="2664"/>
  <c r="AT1891" i="2664"/>
  <c r="AT1887" i="2664"/>
  <c r="AT1883" i="2664"/>
  <c r="AT1879" i="2664"/>
  <c r="AT1875" i="2664"/>
  <c r="AT1871" i="2664"/>
  <c r="AT1867" i="2664"/>
  <c r="AT1863" i="2664"/>
  <c r="AT1859" i="2664"/>
  <c r="AT1855" i="2664"/>
  <c r="AT1851" i="2664"/>
  <c r="AT1847" i="2664"/>
  <c r="AT1843" i="2664"/>
  <c r="AT1839" i="2664"/>
  <c r="AT1835" i="2664"/>
  <c r="AT1831" i="2664"/>
  <c r="AT1827" i="2664"/>
  <c r="AT1823" i="2664"/>
  <c r="AT1819" i="2664"/>
  <c r="AT1815" i="2664"/>
  <c r="AT1811" i="2664"/>
  <c r="AT1807" i="2664"/>
  <c r="AT1803" i="2664"/>
  <c r="AT1799" i="2664"/>
  <c r="AT1795" i="2664"/>
  <c r="AT1791" i="2664"/>
  <c r="AT1787" i="2664"/>
  <c r="AT1783" i="2664"/>
  <c r="AT1779" i="2664"/>
  <c r="AT1775" i="2664"/>
  <c r="AT1771" i="2664"/>
  <c r="AT1767" i="2664"/>
  <c r="AT1763" i="2664"/>
  <c r="AT1759" i="2664"/>
  <c r="AT1755" i="2664"/>
  <c r="AT1751" i="2664"/>
  <c r="AT1747" i="2664"/>
  <c r="AT1743" i="2664"/>
  <c r="AT1739" i="2664"/>
  <c r="AT1735" i="2664"/>
  <c r="AT1731" i="2664"/>
  <c r="AT1727" i="2664"/>
  <c r="AT1723" i="2664"/>
  <c r="AT1719" i="2664"/>
  <c r="AT1715" i="2664"/>
  <c r="AT1711" i="2664"/>
  <c r="AT1707" i="2664"/>
  <c r="AT1703" i="2664"/>
  <c r="AT1699" i="2664"/>
  <c r="AT1695" i="2664"/>
  <c r="AT1691" i="2664"/>
  <c r="AT1687" i="2664"/>
  <c r="AT1683" i="2664"/>
  <c r="AT1679" i="2664"/>
  <c r="AT1675" i="2664"/>
  <c r="AT1671" i="2664"/>
  <c r="AT1667" i="2664"/>
  <c r="AT1663" i="2664"/>
  <c r="AT1659" i="2664"/>
  <c r="AT1655" i="2664"/>
  <c r="AT1651" i="2664"/>
  <c r="AT1647" i="2664"/>
  <c r="AT1643" i="2664"/>
  <c r="AT1639" i="2664"/>
  <c r="AT1635" i="2664"/>
  <c r="AT1631" i="2664"/>
  <c r="AT1627" i="2664"/>
  <c r="AT1623" i="2664"/>
  <c r="AT1619" i="2664"/>
  <c r="AT1615" i="2664"/>
  <c r="AT1611" i="2664"/>
  <c r="AT1607" i="2664"/>
  <c r="AT1603" i="2664"/>
  <c r="AT1599" i="2664"/>
  <c r="AT1595" i="2664"/>
  <c r="AT1591" i="2664"/>
  <c r="AT1587" i="2664"/>
  <c r="AT1583" i="2664"/>
  <c r="AT1579" i="2664"/>
  <c r="AT1575" i="2664"/>
  <c r="AT1571" i="2664"/>
  <c r="AT1567" i="2664"/>
  <c r="AT1563" i="2664"/>
  <c r="AT1559" i="2664"/>
  <c r="AT1555" i="2664"/>
  <c r="AT1551" i="2664"/>
  <c r="AT1547" i="2664"/>
  <c r="AT1543" i="2664"/>
  <c r="AT1539" i="2664"/>
  <c r="AT1535" i="2664"/>
  <c r="AT1531" i="2664"/>
  <c r="AT1527" i="2664"/>
  <c r="AT1523" i="2664"/>
  <c r="AT1519" i="2664"/>
  <c r="AT1515" i="2664"/>
  <c r="AT1511" i="2664"/>
  <c r="AT1507" i="2664"/>
  <c r="AT1503" i="2664"/>
  <c r="AT1499" i="2664"/>
  <c r="AT1495" i="2664"/>
  <c r="AT1491" i="2664"/>
  <c r="AT1487" i="2664"/>
  <c r="AT1483" i="2664"/>
  <c r="AT1479" i="2664"/>
  <c r="AT1475" i="2664"/>
  <c r="AT1471" i="2664"/>
  <c r="AT1467" i="2664"/>
  <c r="AT1463" i="2664"/>
  <c r="AT1459" i="2664"/>
  <c r="AT1455" i="2664"/>
  <c r="AT1451" i="2664"/>
  <c r="AT1447" i="2664"/>
  <c r="AT1443" i="2664"/>
  <c r="AT1439" i="2664"/>
  <c r="AT1435" i="2664"/>
  <c r="AT1431" i="2664"/>
  <c r="AT1427" i="2664"/>
  <c r="AT1423" i="2664"/>
  <c r="AT1419" i="2664"/>
  <c r="AT1415" i="2664"/>
  <c r="AT1411" i="2664"/>
  <c r="AT1407" i="2664"/>
  <c r="AT1403" i="2664"/>
  <c r="AT1399" i="2664"/>
  <c r="AT1395" i="2664"/>
  <c r="AT1391" i="2664"/>
  <c r="AT1387" i="2664"/>
  <c r="AT1383" i="2664"/>
  <c r="AT1379" i="2664"/>
  <c r="AT1375" i="2664"/>
  <c r="AT1371" i="2664"/>
  <c r="AT1367" i="2664"/>
  <c r="AT1363" i="2664"/>
  <c r="AT1359" i="2664"/>
  <c r="AT1355" i="2664"/>
  <c r="AT1351" i="2664"/>
  <c r="AT1347" i="2664"/>
  <c r="AT1343" i="2664"/>
  <c r="AT1339" i="2664"/>
  <c r="AT1335" i="2664"/>
  <c r="AT1331" i="2664"/>
  <c r="AT1327" i="2664"/>
  <c r="AT1323" i="2664"/>
  <c r="AT1319" i="2664"/>
  <c r="AT1315" i="2664"/>
  <c r="AT1311" i="2664"/>
  <c r="AT1307" i="2664"/>
  <c r="AT1303" i="2664"/>
  <c r="AT1299" i="2664"/>
  <c r="AT1295" i="2664"/>
  <c r="AT1291" i="2664"/>
  <c r="AT1287" i="2664"/>
  <c r="AT1283" i="2664"/>
  <c r="AT1279" i="2664"/>
  <c r="AT1275" i="2664"/>
  <c r="AT1271" i="2664"/>
  <c r="AT1267" i="2664"/>
  <c r="AT1263" i="2664"/>
  <c r="AT1259" i="2664"/>
  <c r="AT1255" i="2664"/>
  <c r="AT1251" i="2664"/>
  <c r="AT1247" i="2664"/>
  <c r="AT1243" i="2664"/>
  <c r="AT1239" i="2664"/>
  <c r="AT1235" i="2664"/>
  <c r="AT1231" i="2664"/>
  <c r="AT1227" i="2664"/>
  <c r="AT1223" i="2664"/>
  <c r="AT1219" i="2664"/>
  <c r="AT1215" i="2664"/>
  <c r="AT1211" i="2664"/>
  <c r="AT1207" i="2664"/>
  <c r="AT1203" i="2664"/>
  <c r="AT1199" i="2664"/>
  <c r="AT1195" i="2664"/>
  <c r="AT1191" i="2664"/>
  <c r="AT1187" i="2664"/>
  <c r="AT1183" i="2664"/>
  <c r="AT1179" i="2664"/>
  <c r="AT1175" i="2664"/>
  <c r="AT1171" i="2664"/>
  <c r="AT1167" i="2664"/>
  <c r="AT1163" i="2664"/>
  <c r="AT1159" i="2664"/>
  <c r="AT1155" i="2664"/>
  <c r="AT1151" i="2664"/>
  <c r="AT1147" i="2664"/>
  <c r="AT1143" i="2664"/>
  <c r="AT1139" i="2664"/>
  <c r="AT1135" i="2664"/>
  <c r="AT1131" i="2664"/>
  <c r="AT1127" i="2664"/>
  <c r="AT1123" i="2664"/>
  <c r="AT1119" i="2664"/>
  <c r="AT1115" i="2664"/>
  <c r="AT1111" i="2664"/>
  <c r="AT1107" i="2664"/>
  <c r="AT1103" i="2664"/>
  <c r="AT1099" i="2664"/>
  <c r="AT1095" i="2664"/>
  <c r="AT1091" i="2664"/>
  <c r="AT1087" i="2664"/>
  <c r="AT1083" i="2664"/>
  <c r="AT1079" i="2664"/>
  <c r="AT1075" i="2664"/>
  <c r="AT1071" i="2664"/>
  <c r="AT1067" i="2664"/>
  <c r="AT1063" i="2664"/>
  <c r="AT1059" i="2664"/>
  <c r="AT1055" i="2664"/>
  <c r="AT1051" i="2664"/>
  <c r="AT1047" i="2664"/>
  <c r="AT1043" i="2664"/>
  <c r="AT1039" i="2664"/>
  <c r="AT1035" i="2664"/>
  <c r="AT1031" i="2664"/>
  <c r="AT1027" i="2664"/>
  <c r="AT1023" i="2664"/>
  <c r="AT1019" i="2664"/>
  <c r="AT1015" i="2664"/>
  <c r="AT1011" i="2664"/>
  <c r="AT1007" i="2664"/>
  <c r="AT1003" i="2664"/>
  <c r="AT999" i="2664"/>
  <c r="AT995" i="2664"/>
  <c r="AT991" i="2664"/>
  <c r="AT987" i="2664"/>
  <c r="AT983" i="2664"/>
  <c r="AT979" i="2664"/>
  <c r="AT975" i="2664"/>
  <c r="AT971" i="2664"/>
  <c r="AT967" i="2664"/>
  <c r="AT963" i="2664"/>
  <c r="AT959" i="2664"/>
  <c r="AT955" i="2664"/>
  <c r="AT951" i="2664"/>
  <c r="AT947" i="2664"/>
  <c r="AT943" i="2664"/>
  <c r="AT939" i="2664"/>
  <c r="AT935" i="2664"/>
  <c r="AT931" i="2664"/>
  <c r="AT927" i="2664"/>
  <c r="AT923" i="2664"/>
  <c r="AT919" i="2664"/>
  <c r="AT915" i="2664"/>
  <c r="AT911" i="2664"/>
  <c r="AT907" i="2664"/>
  <c r="AT903" i="2664"/>
  <c r="AT899" i="2664"/>
  <c r="AT895" i="2664"/>
  <c r="AT891" i="2664"/>
  <c r="AT887" i="2664"/>
  <c r="AT883" i="2664"/>
  <c r="AT879" i="2664"/>
  <c r="AT875" i="2664"/>
  <c r="AT871" i="2664"/>
  <c r="AT867" i="2664"/>
  <c r="AT863" i="2664"/>
  <c r="AT859" i="2664"/>
  <c r="AT855" i="2664"/>
  <c r="AT851" i="2664"/>
  <c r="AT847" i="2664"/>
  <c r="AT843" i="2664"/>
  <c r="AT839" i="2664"/>
  <c r="AT835" i="2664"/>
  <c r="AT831" i="2664"/>
  <c r="AT827" i="2664"/>
  <c r="AT823" i="2664"/>
  <c r="AT819" i="2664"/>
  <c r="AT815" i="2664"/>
  <c r="AT811" i="2664"/>
  <c r="AT807" i="2664"/>
  <c r="AT803" i="2664"/>
  <c r="AT799" i="2664"/>
  <c r="AT795" i="2664"/>
  <c r="AT791" i="2664"/>
  <c r="AT787" i="2664"/>
  <c r="AT783" i="2664"/>
  <c r="AT779" i="2664"/>
  <c r="AT775" i="2664"/>
  <c r="AT771" i="2664"/>
  <c r="AT767" i="2664"/>
  <c r="AT763" i="2664"/>
  <c r="AT759" i="2664"/>
  <c r="AT755" i="2664"/>
  <c r="AT751" i="2664"/>
  <c r="AT747" i="2664"/>
  <c r="AT743" i="2664"/>
  <c r="AT739" i="2664"/>
  <c r="AT735" i="2664"/>
  <c r="AT731" i="2664"/>
  <c r="AT727" i="2664"/>
  <c r="AT723" i="2664"/>
  <c r="AT719" i="2664"/>
  <c r="AT715" i="2664"/>
  <c r="AT711" i="2664"/>
  <c r="AT707" i="2664"/>
  <c r="AT703" i="2664"/>
  <c r="AT699" i="2664"/>
  <c r="AT695" i="2664"/>
  <c r="AT691" i="2664"/>
  <c r="AT687" i="2664"/>
  <c r="AT683" i="2664"/>
  <c r="AT679" i="2664"/>
  <c r="AT675" i="2664"/>
  <c r="AT671" i="2664"/>
  <c r="AT667" i="2664"/>
  <c r="AT663" i="2664"/>
  <c r="AT659" i="2664"/>
  <c r="AT655" i="2664"/>
  <c r="AT651" i="2664"/>
  <c r="AT647" i="2664"/>
  <c r="AT643" i="2664"/>
  <c r="AT639" i="2664"/>
  <c r="AT635" i="2664"/>
  <c r="AT631" i="2664"/>
  <c r="AT627" i="2664"/>
  <c r="AT623" i="2664"/>
  <c r="AT619" i="2664"/>
  <c r="AT615" i="2664"/>
  <c r="AT611" i="2664"/>
  <c r="AT607" i="2664"/>
  <c r="AT603" i="2664"/>
  <c r="AT599" i="2664"/>
  <c r="AT595" i="2664"/>
  <c r="AT591" i="2664"/>
  <c r="AT587" i="2664"/>
  <c r="AT583" i="2664"/>
  <c r="AT579" i="2664"/>
  <c r="AT575" i="2664"/>
  <c r="AT571" i="2664"/>
  <c r="AT567" i="2664"/>
  <c r="AT563" i="2664"/>
  <c r="AT559" i="2664"/>
  <c r="AT555" i="2664"/>
  <c r="AT551" i="2664"/>
  <c r="AT547" i="2664"/>
  <c r="AT543" i="2664"/>
  <c r="AT539" i="2664"/>
  <c r="AT535" i="2664"/>
  <c r="AT531" i="2664"/>
  <c r="AT527" i="2664"/>
  <c r="AT523" i="2664"/>
  <c r="AT519" i="2664"/>
  <c r="AT515" i="2664"/>
  <c r="AT511" i="2664"/>
  <c r="AT507" i="2664"/>
  <c r="AT503" i="2664"/>
  <c r="AT499" i="2664"/>
  <c r="AT495" i="2664"/>
  <c r="AT491" i="2664"/>
  <c r="AT487" i="2664"/>
  <c r="AT483" i="2664"/>
  <c r="AT479" i="2664"/>
  <c r="AT475" i="2664"/>
  <c r="AT471" i="2664"/>
  <c r="AT467" i="2664"/>
  <c r="AT463" i="2664"/>
  <c r="AT459" i="2664"/>
  <c r="AT455" i="2664"/>
  <c r="AT451" i="2664"/>
  <c r="AT447" i="2664"/>
  <c r="AT443" i="2664"/>
  <c r="AT439" i="2664"/>
  <c r="AT435" i="2664"/>
  <c r="AT431" i="2664"/>
  <c r="AT427" i="2664"/>
  <c r="AT423" i="2664"/>
  <c r="AT419" i="2664"/>
  <c r="AT415" i="2664"/>
  <c r="AT411" i="2664"/>
  <c r="AT407" i="2664"/>
  <c r="AT403" i="2664"/>
  <c r="AT399" i="2664"/>
  <c r="AT395" i="2664"/>
  <c r="AT391" i="2664"/>
  <c r="AT387" i="2664"/>
  <c r="AT383" i="2664"/>
  <c r="AT379" i="2664"/>
  <c r="AT375" i="2664"/>
  <c r="AT371" i="2664"/>
  <c r="AT367" i="2664"/>
  <c r="AT363" i="2664"/>
  <c r="AT359" i="2664"/>
  <c r="AT355" i="2664"/>
  <c r="AT351" i="2664"/>
  <c r="AT347" i="2664"/>
  <c r="AT343" i="2664"/>
  <c r="AT339" i="2664"/>
  <c r="AT335" i="2664"/>
  <c r="AT331" i="2664"/>
  <c r="AT327" i="2664"/>
  <c r="AT323" i="2664"/>
  <c r="AT319" i="2664"/>
  <c r="AT315" i="2664"/>
  <c r="AT311" i="2664"/>
  <c r="AT307" i="2664"/>
  <c r="AT303" i="2664"/>
  <c r="AT299" i="2664"/>
  <c r="AT295" i="2664"/>
  <c r="AT291" i="2664"/>
  <c r="AT287" i="2664"/>
  <c r="AT283" i="2664"/>
  <c r="AT279" i="2664"/>
  <c r="AT275" i="2664"/>
  <c r="AT271" i="2664"/>
  <c r="AT267" i="2664"/>
  <c r="AT263" i="2664"/>
  <c r="AT259" i="2664"/>
  <c r="AT255" i="2664"/>
  <c r="AT251" i="2664"/>
  <c r="AT247" i="2664"/>
  <c r="AT243" i="2664"/>
  <c r="AT239" i="2664"/>
  <c r="AT235" i="2664"/>
  <c r="AT231" i="2664"/>
  <c r="AT227" i="2664"/>
  <c r="AT223" i="2664"/>
  <c r="AT219" i="2664"/>
  <c r="AT215" i="2664"/>
  <c r="AT211" i="2664"/>
  <c r="AT207" i="2664"/>
  <c r="AT203" i="2664"/>
  <c r="AT199" i="2664"/>
  <c r="AT195" i="2664"/>
  <c r="AT191" i="2664"/>
  <c r="AT187" i="2664"/>
  <c r="AT183" i="2664"/>
  <c r="AT179" i="2664"/>
  <c r="AT175" i="2664"/>
  <c r="AT171" i="2664"/>
  <c r="AT167" i="2664"/>
  <c r="AT163" i="2664"/>
  <c r="AT159" i="2664"/>
  <c r="AT155" i="2664"/>
  <c r="AT151" i="2664"/>
  <c r="AT147" i="2664"/>
  <c r="AT143" i="2664"/>
  <c r="AT139" i="2664"/>
  <c r="AT135" i="2664"/>
  <c r="AT131" i="2664"/>
  <c r="AT127" i="2664"/>
  <c r="AT123" i="2664"/>
  <c r="AT119" i="2664"/>
  <c r="AT115" i="2664"/>
  <c r="AT111" i="2664"/>
  <c r="AT107" i="2664"/>
  <c r="AT103" i="2664"/>
  <c r="AT99" i="2664"/>
  <c r="AT95" i="2664"/>
  <c r="AT91" i="2664"/>
  <c r="AT87" i="2664"/>
  <c r="AT83" i="2664"/>
  <c r="AT79" i="2664"/>
  <c r="AT75" i="2664"/>
  <c r="AT71" i="2664"/>
  <c r="AT67" i="2664"/>
  <c r="AT63" i="2664"/>
  <c r="AT59" i="2664"/>
  <c r="AT55" i="2664"/>
  <c r="AT51" i="2664"/>
  <c r="AT47" i="2664"/>
  <c r="AT43" i="2664"/>
  <c r="AT39" i="2664"/>
  <c r="AT35" i="2664"/>
  <c r="AT31" i="2664"/>
  <c r="AT27" i="2664"/>
  <c r="AT23" i="2664"/>
  <c r="AT19" i="2664"/>
  <c r="AT15" i="2664"/>
  <c r="AT11" i="2664"/>
  <c r="AT7" i="2664"/>
  <c r="AU4561" i="2664"/>
  <c r="AU4557" i="2664"/>
  <c r="AU4553" i="2664"/>
  <c r="AU4549" i="2664"/>
  <c r="AU4545" i="2664"/>
  <c r="AU4541" i="2664"/>
  <c r="AU4537" i="2664"/>
  <c r="AU4533" i="2664"/>
  <c r="AU4529" i="2664"/>
  <c r="AU4525" i="2664"/>
  <c r="AU4521" i="2664"/>
  <c r="AU4517" i="2664"/>
  <c r="AU4513" i="2664"/>
  <c r="AU4509" i="2664"/>
  <c r="AU4505" i="2664"/>
  <c r="AU4501" i="2664"/>
  <c r="AU4497" i="2664"/>
  <c r="AU4493" i="2664"/>
  <c r="AU4489" i="2664"/>
  <c r="AU4485" i="2664"/>
  <c r="AU4481" i="2664"/>
  <c r="AU4477" i="2664"/>
  <c r="AU4473" i="2664"/>
  <c r="AU4469" i="2664"/>
  <c r="AU4465" i="2664"/>
  <c r="AU4461" i="2664"/>
  <c r="AU4457" i="2664"/>
  <c r="AU4453" i="2664"/>
  <c r="AU4449" i="2664"/>
  <c r="AU4445" i="2664"/>
  <c r="AU4441" i="2664"/>
  <c r="AU4437" i="2664"/>
  <c r="AU4433" i="2664"/>
  <c r="AU4429" i="2664"/>
  <c r="AU4425" i="2664"/>
  <c r="AU4421" i="2664"/>
  <c r="AU4417" i="2664"/>
  <c r="AU4413" i="2664"/>
  <c r="AU4409" i="2664"/>
  <c r="AU4405" i="2664"/>
  <c r="AU4401" i="2664"/>
  <c r="AU4397" i="2664"/>
  <c r="AU4393" i="2664"/>
  <c r="AU4389" i="2664"/>
  <c r="AU4385" i="2664"/>
  <c r="AU4381" i="2664"/>
  <c r="AU4377" i="2664"/>
  <c r="AU4373" i="2664"/>
  <c r="AU4369" i="2664"/>
  <c r="AU4365" i="2664"/>
  <c r="AU4361" i="2664"/>
  <c r="AU4357" i="2664"/>
  <c r="AU4353" i="2664"/>
  <c r="AU4349" i="2664"/>
  <c r="AU4345" i="2664"/>
  <c r="AU4341" i="2664"/>
  <c r="AU4337" i="2664"/>
  <c r="AU4333" i="2664"/>
  <c r="AU4329" i="2664"/>
  <c r="AU4325" i="2664"/>
  <c r="AU4321" i="2664"/>
  <c r="AU4317" i="2664"/>
  <c r="AU4313" i="2664"/>
  <c r="AU4309" i="2664"/>
  <c r="AU4305" i="2664"/>
  <c r="AU4301" i="2664"/>
  <c r="AU4297" i="2664"/>
  <c r="AU4293" i="2664"/>
  <c r="AU4289" i="2664"/>
  <c r="AU4285" i="2664"/>
  <c r="AU4281" i="2664"/>
  <c r="AU4277" i="2664"/>
  <c r="AU4273" i="2664"/>
  <c r="AU4269" i="2664"/>
  <c r="AU4265" i="2664"/>
  <c r="AU4261" i="2664"/>
  <c r="AU4257" i="2664"/>
  <c r="AU4253" i="2664"/>
  <c r="AU4249" i="2664"/>
  <c r="AU4245" i="2664"/>
  <c r="AU4241" i="2664"/>
  <c r="AU4237" i="2664"/>
  <c r="AU4233" i="2664"/>
  <c r="AU4229" i="2664"/>
  <c r="AU4225" i="2664"/>
  <c r="AU4221" i="2664"/>
  <c r="AU4217" i="2664"/>
  <c r="AU4213" i="2664"/>
  <c r="AU4209" i="2664"/>
  <c r="AU4205" i="2664"/>
  <c r="AU4201" i="2664"/>
  <c r="AU4197" i="2664"/>
  <c r="AU4193" i="2664"/>
  <c r="AU4189" i="2664"/>
  <c r="AU4185" i="2664"/>
  <c r="G725" i="2667"/>
  <c r="G721" i="2667"/>
  <c r="G717" i="2667"/>
  <c r="G713" i="2667"/>
  <c r="G709" i="2667"/>
  <c r="G705" i="2667"/>
  <c r="G701" i="2667"/>
  <c r="G697" i="2667"/>
  <c r="G693" i="2667"/>
  <c r="G689" i="2667"/>
  <c r="G685" i="2667"/>
  <c r="G681" i="2667"/>
  <c r="G677" i="2667"/>
  <c r="G673" i="2667"/>
  <c r="G669" i="2667"/>
  <c r="G665" i="2667"/>
  <c r="G661" i="2667"/>
  <c r="G657" i="2667"/>
  <c r="G653" i="2667"/>
  <c r="G649" i="2667"/>
  <c r="G645" i="2667"/>
  <c r="G641" i="2667"/>
  <c r="G637" i="2667"/>
  <c r="G633" i="2667"/>
  <c r="G629" i="2667"/>
  <c r="G625" i="2667"/>
  <c r="G621" i="2667"/>
  <c r="G617" i="2667"/>
  <c r="G613" i="2667"/>
  <c r="G609" i="2667"/>
  <c r="G605" i="2667"/>
  <c r="G601" i="2667"/>
  <c r="G597" i="2667"/>
  <c r="G593" i="2667"/>
  <c r="G589" i="2667"/>
  <c r="G585" i="2667"/>
  <c r="G581" i="2667"/>
  <c r="G577" i="2667"/>
  <c r="G573" i="2667"/>
  <c r="G569" i="2667"/>
  <c r="G565" i="2667"/>
  <c r="G561" i="2667"/>
  <c r="G557" i="2667"/>
  <c r="G553" i="2667"/>
  <c r="G549" i="2667"/>
  <c r="G545" i="2667"/>
  <c r="G541" i="2667"/>
  <c r="G537" i="2667"/>
  <c r="G533" i="2667"/>
  <c r="G529" i="2667"/>
  <c r="G525" i="2667"/>
  <c r="G521" i="2667"/>
  <c r="G517" i="2667"/>
  <c r="G513" i="2667"/>
  <c r="G509" i="2667"/>
  <c r="G505" i="2667"/>
  <c r="G501" i="2667"/>
  <c r="G497" i="2667"/>
  <c r="G493" i="2667"/>
  <c r="G489" i="2667"/>
  <c r="G485" i="2667"/>
  <c r="G481" i="2667"/>
  <c r="G477" i="2667"/>
  <c r="G473" i="2667"/>
  <c r="G469" i="2667"/>
  <c r="G465" i="2667"/>
  <c r="G461" i="2667"/>
  <c r="G457" i="2667"/>
  <c r="G453" i="2667"/>
  <c r="G449" i="2667"/>
  <c r="G445" i="2667"/>
  <c r="G441" i="2667"/>
  <c r="G437" i="2667"/>
  <c r="G433" i="2667"/>
  <c r="G429" i="2667"/>
  <c r="G425" i="2667"/>
  <c r="G421" i="2667"/>
  <c r="G417" i="2667"/>
  <c r="G413" i="2667"/>
  <c r="G409" i="2667"/>
  <c r="G405" i="2667"/>
  <c r="G401" i="2667"/>
  <c r="G397" i="2667"/>
  <c r="G393" i="2667"/>
  <c r="G389" i="2667"/>
  <c r="G385" i="2667"/>
  <c r="G381" i="2667"/>
  <c r="G377" i="2667"/>
  <c r="G373" i="2667"/>
  <c r="G369" i="2667"/>
  <c r="G365" i="2667"/>
  <c r="G361" i="2667"/>
  <c r="G357" i="2667"/>
  <c r="G353" i="2667"/>
  <c r="G349" i="2667"/>
  <c r="G345" i="2667"/>
  <c r="G341" i="2667"/>
  <c r="G337" i="2667"/>
  <c r="G333" i="2667"/>
  <c r="G329" i="2667"/>
  <c r="G325" i="2667"/>
  <c r="G321" i="2667"/>
  <c r="G317" i="2667"/>
  <c r="G313" i="2667"/>
  <c r="G309" i="2667"/>
  <c r="G305" i="2667"/>
  <c r="G301" i="2667"/>
  <c r="G297" i="2667"/>
  <c r="G293" i="2667"/>
  <c r="G289" i="2667"/>
  <c r="G285" i="2667"/>
  <c r="G281" i="2667"/>
  <c r="G277" i="2667"/>
  <c r="G273" i="2667"/>
  <c r="G269" i="2667"/>
  <c r="G265" i="2667"/>
  <c r="G261" i="2667"/>
  <c r="G257" i="2667"/>
  <c r="G253" i="2667"/>
  <c r="G249" i="2667"/>
  <c r="G245" i="2667"/>
  <c r="G241" i="2667"/>
  <c r="G237" i="2667"/>
  <c r="G233" i="2667"/>
  <c r="G229" i="2667"/>
  <c r="G225" i="2667"/>
  <c r="G221" i="2667"/>
  <c r="G217" i="2667"/>
  <c r="G213" i="2667"/>
  <c r="G209" i="2667"/>
  <c r="G205" i="2667"/>
  <c r="G201" i="2667"/>
  <c r="G197" i="2667"/>
  <c r="G193" i="2667"/>
  <c r="G189" i="2667"/>
  <c r="G185" i="2667"/>
  <c r="G181" i="2667"/>
  <c r="G177" i="2667"/>
  <c r="G173" i="2667"/>
  <c r="G169" i="2667"/>
  <c r="G165" i="2667"/>
  <c r="G161" i="2667"/>
  <c r="G157" i="2667"/>
  <c r="G153" i="2667"/>
  <c r="G149" i="2667"/>
  <c r="G145" i="2667"/>
  <c r="G141" i="2667"/>
  <c r="G137" i="2667"/>
  <c r="G133" i="2667"/>
  <c r="G129" i="2667"/>
  <c r="G125" i="2667"/>
  <c r="G121" i="2667"/>
  <c r="G117" i="2667"/>
  <c r="G113" i="2667"/>
  <c r="G109" i="2667"/>
  <c r="G105" i="2667"/>
  <c r="G101" i="2667"/>
  <c r="G97" i="2667"/>
  <c r="G93" i="2667"/>
  <c r="G89" i="2667"/>
  <c r="G85" i="2667"/>
  <c r="G81" i="2667"/>
  <c r="G77" i="2667"/>
  <c r="G73" i="2667"/>
  <c r="G69" i="2667"/>
  <c r="G65" i="2667"/>
  <c r="G61" i="2667"/>
  <c r="G57" i="2667"/>
  <c r="G53" i="2667"/>
  <c r="G49" i="2667"/>
  <c r="G45" i="2667"/>
  <c r="G41" i="2667"/>
  <c r="G37" i="2667"/>
  <c r="G33" i="2667"/>
  <c r="G29" i="2667"/>
  <c r="G25" i="2667"/>
  <c r="G21" i="2667"/>
  <c r="G17" i="2667"/>
  <c r="G13" i="2667"/>
  <c r="G9" i="2667"/>
  <c r="AT4562" i="2664"/>
  <c r="AT4558" i="2664"/>
  <c r="AT4554" i="2664"/>
  <c r="AT4550" i="2664"/>
  <c r="AT4546" i="2664"/>
  <c r="AT4542" i="2664"/>
  <c r="AT4538" i="2664"/>
  <c r="AT4534" i="2664"/>
  <c r="AT4530" i="2664"/>
  <c r="AT4526" i="2664"/>
  <c r="AT4522" i="2664"/>
  <c r="AT4518" i="2664"/>
  <c r="AT4514" i="2664"/>
  <c r="AT4510" i="2664"/>
  <c r="AT4506" i="2664"/>
  <c r="AT4502" i="2664"/>
  <c r="AT4498" i="2664"/>
  <c r="AT4494" i="2664"/>
  <c r="AT4490" i="2664"/>
  <c r="AT4486" i="2664"/>
  <c r="AT4482" i="2664"/>
  <c r="AT4478" i="2664"/>
  <c r="AT4474" i="2664"/>
  <c r="AT4470" i="2664"/>
  <c r="AT4466" i="2664"/>
  <c r="AT4462" i="2664"/>
  <c r="AT4458" i="2664"/>
  <c r="AT4454" i="2664"/>
  <c r="AT4450" i="2664"/>
  <c r="AT4446" i="2664"/>
  <c r="AT4442" i="2664"/>
  <c r="AT4438" i="2664"/>
  <c r="AT4434" i="2664"/>
  <c r="AT4430" i="2664"/>
  <c r="AT4426" i="2664"/>
  <c r="AT4422" i="2664"/>
  <c r="AT4418" i="2664"/>
  <c r="AT4414" i="2664"/>
  <c r="AT4410" i="2664"/>
  <c r="AT4406" i="2664"/>
  <c r="AT4402" i="2664"/>
  <c r="AT4398" i="2664"/>
  <c r="AT4394" i="2664"/>
  <c r="AT4390" i="2664"/>
  <c r="AT4386" i="2664"/>
  <c r="AT4382" i="2664"/>
  <c r="AT4378" i="2664"/>
  <c r="AT4374" i="2664"/>
  <c r="AT4370" i="2664"/>
  <c r="AT4366" i="2664"/>
  <c r="AT4362" i="2664"/>
  <c r="AT4358" i="2664"/>
  <c r="AT4354" i="2664"/>
  <c r="AT4350" i="2664"/>
  <c r="AT4346" i="2664"/>
  <c r="AT4342" i="2664"/>
  <c r="AT4338" i="2664"/>
  <c r="AT4334" i="2664"/>
  <c r="AT4330" i="2664"/>
  <c r="AT4326" i="2664"/>
  <c r="AT4322" i="2664"/>
  <c r="AT4318" i="2664"/>
  <c r="AT4314" i="2664"/>
  <c r="AT4310" i="2664"/>
  <c r="AT4306" i="2664"/>
  <c r="AT4302" i="2664"/>
  <c r="AT4298" i="2664"/>
  <c r="AT4294" i="2664"/>
  <c r="AT4290" i="2664"/>
  <c r="AT4286" i="2664"/>
  <c r="AT4282" i="2664"/>
  <c r="AT4278" i="2664"/>
  <c r="AT4274" i="2664"/>
  <c r="AT4270" i="2664"/>
  <c r="AT4266" i="2664"/>
  <c r="AT4262" i="2664"/>
  <c r="AT4258" i="2664"/>
  <c r="AT4254" i="2664"/>
  <c r="AT4250" i="2664"/>
  <c r="AT4246" i="2664"/>
  <c r="AT4242" i="2664"/>
  <c r="AT4238" i="2664"/>
  <c r="AT4234" i="2664"/>
  <c r="AT4230" i="2664"/>
  <c r="AT4226" i="2664"/>
  <c r="AT4222" i="2664"/>
  <c r="AT4218" i="2664"/>
  <c r="AT4214" i="2664"/>
  <c r="AT4210" i="2664"/>
  <c r="AT4206" i="2664"/>
  <c r="AT4202" i="2664"/>
  <c r="AT4198" i="2664"/>
  <c r="AT4194" i="2664"/>
  <c r="AT4190" i="2664"/>
  <c r="AT4186" i="2664"/>
  <c r="AT4182" i="2664"/>
  <c r="AT4178" i="2664"/>
  <c r="AT4174" i="2664"/>
  <c r="AT4170" i="2664"/>
  <c r="AT4166" i="2664"/>
  <c r="AT4162" i="2664"/>
  <c r="AT4158" i="2664"/>
  <c r="AT4154" i="2664"/>
  <c r="AT4150" i="2664"/>
  <c r="AT4146" i="2664"/>
  <c r="AT4142" i="2664"/>
  <c r="AT4138" i="2664"/>
  <c r="AT4134" i="2664"/>
  <c r="AT4130" i="2664"/>
  <c r="AT4126" i="2664"/>
  <c r="AT4122" i="2664"/>
  <c r="AT4118" i="2664"/>
  <c r="AT4114" i="2664"/>
  <c r="AT4110" i="2664"/>
  <c r="AT4106" i="2664"/>
  <c r="AT4102" i="2664"/>
  <c r="AT4098" i="2664"/>
  <c r="AT4094" i="2664"/>
  <c r="AT4090" i="2664"/>
  <c r="AT4086" i="2664"/>
  <c r="AT4082" i="2664"/>
  <c r="AT4078" i="2664"/>
  <c r="AT4074" i="2664"/>
  <c r="AT4070" i="2664"/>
  <c r="AT4066" i="2664"/>
  <c r="AT4062" i="2664"/>
  <c r="AT4058" i="2664"/>
  <c r="AT4054" i="2664"/>
  <c r="AT4050" i="2664"/>
  <c r="AT4046" i="2664"/>
  <c r="AT4042" i="2664"/>
  <c r="AT4038" i="2664"/>
  <c r="AT4034" i="2664"/>
  <c r="AT4030" i="2664"/>
  <c r="AT4026" i="2664"/>
  <c r="AT4022" i="2664"/>
  <c r="AT4018" i="2664"/>
  <c r="AT4014" i="2664"/>
  <c r="AT4010" i="2664"/>
  <c r="AT4006" i="2664"/>
  <c r="AT4002" i="2664"/>
  <c r="AT3998" i="2664"/>
  <c r="AT3994" i="2664"/>
  <c r="AT3990" i="2664"/>
  <c r="AT3986" i="2664"/>
  <c r="AT3982" i="2664"/>
  <c r="AT3978" i="2664"/>
  <c r="AT3974" i="2664"/>
  <c r="AT3970" i="2664"/>
  <c r="AT3966" i="2664"/>
  <c r="AT3962" i="2664"/>
  <c r="AT3958" i="2664"/>
  <c r="AT3954" i="2664"/>
  <c r="AT3950" i="2664"/>
  <c r="AT3946" i="2664"/>
  <c r="AT3942" i="2664"/>
  <c r="AT3938" i="2664"/>
  <c r="AT3934" i="2664"/>
  <c r="AT3930" i="2664"/>
  <c r="AT3926" i="2664"/>
  <c r="AT3922" i="2664"/>
  <c r="AT3918" i="2664"/>
  <c r="AT3914" i="2664"/>
  <c r="AT3910" i="2664"/>
  <c r="AT3906" i="2664"/>
  <c r="AT3902" i="2664"/>
  <c r="AT3898" i="2664"/>
  <c r="AT3894" i="2664"/>
  <c r="AT3890" i="2664"/>
  <c r="AT3886" i="2664"/>
  <c r="AT3882" i="2664"/>
  <c r="AT3878" i="2664"/>
  <c r="AT3874" i="2664"/>
  <c r="AT3870" i="2664"/>
  <c r="AT3866" i="2664"/>
  <c r="AT3862" i="2664"/>
  <c r="AT3858" i="2664"/>
  <c r="AT3854" i="2664"/>
  <c r="AT3850" i="2664"/>
  <c r="AT3846" i="2664"/>
  <c r="AT3842" i="2664"/>
  <c r="AT3838" i="2664"/>
  <c r="AT3834" i="2664"/>
  <c r="AT3830" i="2664"/>
  <c r="AT3826" i="2664"/>
  <c r="AT3822" i="2664"/>
  <c r="AT3818" i="2664"/>
  <c r="AT3814" i="2664"/>
  <c r="AT3810" i="2664"/>
  <c r="AT3806" i="2664"/>
  <c r="AT3802" i="2664"/>
  <c r="AT3798" i="2664"/>
  <c r="AT3794" i="2664"/>
  <c r="AT3790" i="2664"/>
  <c r="AT3786" i="2664"/>
  <c r="AT3782" i="2664"/>
  <c r="AT3778" i="2664"/>
  <c r="AT3774" i="2664"/>
  <c r="AT3770" i="2664"/>
  <c r="AT3766" i="2664"/>
  <c r="AT3762" i="2664"/>
  <c r="AT3758" i="2664"/>
  <c r="AT3754" i="2664"/>
  <c r="AT3750" i="2664"/>
  <c r="AT3746" i="2664"/>
  <c r="AT3742" i="2664"/>
  <c r="AT3738" i="2664"/>
  <c r="AT3734" i="2664"/>
  <c r="AT3730" i="2664"/>
  <c r="AT3726" i="2664"/>
  <c r="AT3722" i="2664"/>
  <c r="AT3718" i="2664"/>
  <c r="AT3714" i="2664"/>
  <c r="AT3710" i="2664"/>
  <c r="AT3706" i="2664"/>
  <c r="AT3702" i="2664"/>
  <c r="AT3698" i="2664"/>
  <c r="AT3694" i="2664"/>
  <c r="AT3690" i="2664"/>
  <c r="AT3686" i="2664"/>
  <c r="AT3682" i="2664"/>
  <c r="AT3678" i="2664"/>
  <c r="AT3674" i="2664"/>
  <c r="AT3670" i="2664"/>
  <c r="AT3666" i="2664"/>
  <c r="AT3662" i="2664"/>
  <c r="AT3658" i="2664"/>
  <c r="AT3654" i="2664"/>
  <c r="AT3650" i="2664"/>
  <c r="AT3646" i="2664"/>
  <c r="AT3642" i="2664"/>
  <c r="AT3638" i="2664"/>
  <c r="AT3634" i="2664"/>
  <c r="AT3630" i="2664"/>
  <c r="AT3626" i="2664"/>
  <c r="AT3622" i="2664"/>
  <c r="AT3618" i="2664"/>
  <c r="AT3614" i="2664"/>
  <c r="AT3610" i="2664"/>
  <c r="AT3606" i="2664"/>
  <c r="AT3602" i="2664"/>
  <c r="AT3598" i="2664"/>
  <c r="AT3594" i="2664"/>
  <c r="AT3590" i="2664"/>
  <c r="AT3586" i="2664"/>
  <c r="AT3582" i="2664"/>
  <c r="AT3578" i="2664"/>
  <c r="AT3574" i="2664"/>
  <c r="AT3570" i="2664"/>
  <c r="AT3566" i="2664"/>
  <c r="AT3562" i="2664"/>
  <c r="AT3558" i="2664"/>
  <c r="AT3554" i="2664"/>
  <c r="AT3550" i="2664"/>
  <c r="AT3546" i="2664"/>
  <c r="AT3542" i="2664"/>
  <c r="AT3538" i="2664"/>
  <c r="AT3534" i="2664"/>
  <c r="AT3530" i="2664"/>
  <c r="AT3526" i="2664"/>
  <c r="AT3522" i="2664"/>
  <c r="AT3518" i="2664"/>
  <c r="AT3514" i="2664"/>
  <c r="AT3510" i="2664"/>
  <c r="AT3506" i="2664"/>
  <c r="AT3502" i="2664"/>
  <c r="AT3498" i="2664"/>
  <c r="AT3494" i="2664"/>
  <c r="AT3490" i="2664"/>
  <c r="AT3486" i="2664"/>
  <c r="AT3482" i="2664"/>
  <c r="AT3478" i="2664"/>
  <c r="AT3474" i="2664"/>
  <c r="AT3470" i="2664"/>
  <c r="AT3466" i="2664"/>
  <c r="AT3462" i="2664"/>
  <c r="AT3458" i="2664"/>
  <c r="AT3454" i="2664"/>
  <c r="AT3450" i="2664"/>
  <c r="AT3446" i="2664"/>
  <c r="AT3442" i="2664"/>
  <c r="AT3438" i="2664"/>
  <c r="AT3434" i="2664"/>
  <c r="AT3430" i="2664"/>
  <c r="AT3426" i="2664"/>
  <c r="AT3422" i="2664"/>
  <c r="AT3418" i="2664"/>
  <c r="AT3414" i="2664"/>
  <c r="AT3410" i="2664"/>
  <c r="AT3406" i="2664"/>
  <c r="AT3402" i="2664"/>
  <c r="AT3398" i="2664"/>
  <c r="AT3394" i="2664"/>
  <c r="AT3390" i="2664"/>
  <c r="AT3386" i="2664"/>
  <c r="AT3382" i="2664"/>
  <c r="AT3378" i="2664"/>
  <c r="AT3374" i="2664"/>
  <c r="AT3370" i="2664"/>
  <c r="AT3366" i="2664"/>
  <c r="AT3362" i="2664"/>
  <c r="AT3358" i="2664"/>
  <c r="AT3354" i="2664"/>
  <c r="AT3350" i="2664"/>
  <c r="AT3346" i="2664"/>
  <c r="AT3342" i="2664"/>
  <c r="AT3338" i="2664"/>
  <c r="AT3334" i="2664"/>
  <c r="AT3330" i="2664"/>
  <c r="AT3326" i="2664"/>
  <c r="AT3322" i="2664"/>
  <c r="AT3318" i="2664"/>
  <c r="AT3314" i="2664"/>
  <c r="AT3310" i="2664"/>
  <c r="AT3306" i="2664"/>
  <c r="AT3302" i="2664"/>
  <c r="AT3298" i="2664"/>
  <c r="AT3294" i="2664"/>
  <c r="AT3290" i="2664"/>
  <c r="AT3286" i="2664"/>
  <c r="AT3282" i="2664"/>
  <c r="AT3278" i="2664"/>
  <c r="AT3274" i="2664"/>
  <c r="AT3270" i="2664"/>
  <c r="AT3266" i="2664"/>
  <c r="AT3262" i="2664"/>
  <c r="AT3258" i="2664"/>
  <c r="AT3254" i="2664"/>
  <c r="AT3250" i="2664"/>
  <c r="AT3246" i="2664"/>
  <c r="AT3242" i="2664"/>
  <c r="AT3238" i="2664"/>
  <c r="AT3234" i="2664"/>
  <c r="AT3230" i="2664"/>
  <c r="AT3226" i="2664"/>
  <c r="AT3222" i="2664"/>
  <c r="AT3218" i="2664"/>
  <c r="AT3214" i="2664"/>
  <c r="AT3210" i="2664"/>
  <c r="AT3206" i="2664"/>
  <c r="AT3202" i="2664"/>
  <c r="AT3198" i="2664"/>
  <c r="AT3194" i="2664"/>
  <c r="AT3190" i="2664"/>
  <c r="AT3186" i="2664"/>
  <c r="AT3182" i="2664"/>
  <c r="AT3178" i="2664"/>
  <c r="AT3174" i="2664"/>
  <c r="AT3170" i="2664"/>
  <c r="AT3166" i="2664"/>
  <c r="AT3162" i="2664"/>
  <c r="AT3158" i="2664"/>
  <c r="AT3154" i="2664"/>
  <c r="AT3150" i="2664"/>
  <c r="AT3146" i="2664"/>
  <c r="AT3142" i="2664"/>
  <c r="AT3138" i="2664"/>
  <c r="AT3134" i="2664"/>
  <c r="AT3130" i="2664"/>
  <c r="AT3126" i="2664"/>
  <c r="AT3122" i="2664"/>
  <c r="AT3118" i="2664"/>
  <c r="AT3114" i="2664"/>
  <c r="AT3110" i="2664"/>
  <c r="AT3106" i="2664"/>
  <c r="AT3102" i="2664"/>
  <c r="AT3098" i="2664"/>
  <c r="AT3094" i="2664"/>
  <c r="AT3090" i="2664"/>
  <c r="AT3086" i="2664"/>
  <c r="AT3082" i="2664"/>
  <c r="AT3078" i="2664"/>
  <c r="AT3074" i="2664"/>
  <c r="AT3070" i="2664"/>
  <c r="AT3066" i="2664"/>
  <c r="AT3062" i="2664"/>
  <c r="AT3058" i="2664"/>
  <c r="AT3054" i="2664"/>
  <c r="AT3050" i="2664"/>
  <c r="AT3046" i="2664"/>
  <c r="AT3042" i="2664"/>
  <c r="AT3038" i="2664"/>
  <c r="AT3034" i="2664"/>
  <c r="AT3030" i="2664"/>
  <c r="AT3026" i="2664"/>
  <c r="AT3022" i="2664"/>
  <c r="AT3018" i="2664"/>
  <c r="AT3014" i="2664"/>
  <c r="AT3010" i="2664"/>
  <c r="AT3006" i="2664"/>
  <c r="AT3002" i="2664"/>
  <c r="AT2998" i="2664"/>
  <c r="AT2994" i="2664"/>
  <c r="AT2990" i="2664"/>
  <c r="AT2986" i="2664"/>
  <c r="AT2982" i="2664"/>
  <c r="AT2978" i="2664"/>
  <c r="AT2974" i="2664"/>
  <c r="AT2970" i="2664"/>
  <c r="AT2966" i="2664"/>
  <c r="AT2962" i="2664"/>
  <c r="AT2958" i="2664"/>
  <c r="AT2954" i="2664"/>
  <c r="AT2950" i="2664"/>
  <c r="AT2946" i="2664"/>
  <c r="AT2942" i="2664"/>
  <c r="AT2938" i="2664"/>
  <c r="AT2934" i="2664"/>
  <c r="AT2930" i="2664"/>
  <c r="AT2926" i="2664"/>
  <c r="AT2922" i="2664"/>
  <c r="AT2918" i="2664"/>
  <c r="AT2914" i="2664"/>
  <c r="AT2910" i="2664"/>
  <c r="AT2906" i="2664"/>
  <c r="AT2902" i="2664"/>
  <c r="AT2898" i="2664"/>
  <c r="AT2894" i="2664"/>
  <c r="AT2890" i="2664"/>
  <c r="AT2886" i="2664"/>
  <c r="AT2882" i="2664"/>
  <c r="AT2878" i="2664"/>
  <c r="AT2874" i="2664"/>
  <c r="AT2870" i="2664"/>
  <c r="AT2866" i="2664"/>
  <c r="AT2862" i="2664"/>
  <c r="AT2858" i="2664"/>
  <c r="AT2854" i="2664"/>
  <c r="AT2850" i="2664"/>
  <c r="AT2846" i="2664"/>
  <c r="AT2842" i="2664"/>
  <c r="AT2838" i="2664"/>
  <c r="AT2834" i="2664"/>
  <c r="AT2830" i="2664"/>
  <c r="AT2826" i="2664"/>
  <c r="AT2822" i="2664"/>
  <c r="AT2818" i="2664"/>
  <c r="AT2814" i="2664"/>
  <c r="AT2810" i="2664"/>
  <c r="AT2806" i="2664"/>
  <c r="AT2802" i="2664"/>
  <c r="AT2798" i="2664"/>
  <c r="AT2794" i="2664"/>
  <c r="AT2790" i="2664"/>
  <c r="AT2786" i="2664"/>
  <c r="AT2782" i="2664"/>
  <c r="AT2778" i="2664"/>
  <c r="AT2774" i="2664"/>
  <c r="AT2770" i="2664"/>
  <c r="AT2766" i="2664"/>
  <c r="AT2762" i="2664"/>
  <c r="AT2758" i="2664"/>
  <c r="AT2754" i="2664"/>
  <c r="AT2750" i="2664"/>
  <c r="AT2746" i="2664"/>
  <c r="AT2742" i="2664"/>
  <c r="AT2738" i="2664"/>
  <c r="AT2734" i="2664"/>
  <c r="AT2730" i="2664"/>
  <c r="AT2726" i="2664"/>
  <c r="AT2722" i="2664"/>
  <c r="AT2718" i="2664"/>
  <c r="AT2714" i="2664"/>
  <c r="AT2710" i="2664"/>
  <c r="AT2706" i="2664"/>
  <c r="AT2702" i="2664"/>
  <c r="AT2698" i="2664"/>
  <c r="AT2694" i="2664"/>
  <c r="AT2690" i="2664"/>
  <c r="AT2686" i="2664"/>
  <c r="AT2682" i="2664"/>
  <c r="AT2678" i="2664"/>
  <c r="AT2674" i="2664"/>
  <c r="AT2670" i="2664"/>
  <c r="AT2666" i="2664"/>
  <c r="AT2662" i="2664"/>
  <c r="AT2658" i="2664"/>
  <c r="AT2654" i="2664"/>
  <c r="AT2650" i="2664"/>
  <c r="AT2646" i="2664"/>
  <c r="AT2642" i="2664"/>
  <c r="AT2638" i="2664"/>
  <c r="AT2634" i="2664"/>
  <c r="AT2630" i="2664"/>
  <c r="AT2626" i="2664"/>
  <c r="AT2622" i="2664"/>
  <c r="AT2618" i="2664"/>
  <c r="AT2614" i="2664"/>
  <c r="AT2610" i="2664"/>
  <c r="AT2606" i="2664"/>
  <c r="AT2602" i="2664"/>
  <c r="AT2598" i="2664"/>
  <c r="AT2594" i="2664"/>
  <c r="AT2590" i="2664"/>
  <c r="AT2586" i="2664"/>
  <c r="AT2582" i="2664"/>
  <c r="AT2578" i="2664"/>
  <c r="AT2574" i="2664"/>
  <c r="AT2570" i="2664"/>
  <c r="AT2566" i="2664"/>
  <c r="AT2562" i="2664"/>
  <c r="AT2558" i="2664"/>
  <c r="AT2554" i="2664"/>
  <c r="AT2550" i="2664"/>
  <c r="AT2546" i="2664"/>
  <c r="AT2542" i="2664"/>
  <c r="AT2538" i="2664"/>
  <c r="AT2534" i="2664"/>
  <c r="AT2530" i="2664"/>
  <c r="AT2526" i="2664"/>
  <c r="AT2522" i="2664"/>
  <c r="AT2518" i="2664"/>
  <c r="AT2514" i="2664"/>
  <c r="AT2510" i="2664"/>
  <c r="AT2506" i="2664"/>
  <c r="AT2502" i="2664"/>
  <c r="AT2498" i="2664"/>
  <c r="AT2494" i="2664"/>
  <c r="AT2490" i="2664"/>
  <c r="AT2486" i="2664"/>
  <c r="AT2482" i="2664"/>
  <c r="AT2478" i="2664"/>
  <c r="AT2474" i="2664"/>
  <c r="AT2470" i="2664"/>
  <c r="AT2466" i="2664"/>
  <c r="AT2462" i="2664"/>
  <c r="AT2458" i="2664"/>
  <c r="AT2454" i="2664"/>
  <c r="AT2450" i="2664"/>
  <c r="AT2446" i="2664"/>
  <c r="AT2442" i="2664"/>
  <c r="AT2438" i="2664"/>
  <c r="AT2434" i="2664"/>
  <c r="AT2430" i="2664"/>
  <c r="AT2426" i="2664"/>
  <c r="AT2422" i="2664"/>
  <c r="AT2418" i="2664"/>
  <c r="AT2414" i="2664"/>
  <c r="AT2410" i="2664"/>
  <c r="AT2406" i="2664"/>
  <c r="AT2402" i="2664"/>
  <c r="AT2398" i="2664"/>
  <c r="AT2394" i="2664"/>
  <c r="AT2390" i="2664"/>
  <c r="AT2386" i="2664"/>
  <c r="AT2382" i="2664"/>
  <c r="AT2378" i="2664"/>
  <c r="AT2374" i="2664"/>
  <c r="AT2370" i="2664"/>
  <c r="AT2366" i="2664"/>
  <c r="AT2362" i="2664"/>
  <c r="AT2358" i="2664"/>
  <c r="AT2354" i="2664"/>
  <c r="AT2350" i="2664"/>
  <c r="AT2346" i="2664"/>
  <c r="AT2342" i="2664"/>
  <c r="AT2338" i="2664"/>
  <c r="AT2334" i="2664"/>
  <c r="AT2330" i="2664"/>
  <c r="AT2326" i="2664"/>
  <c r="AT2322" i="2664"/>
  <c r="AT2318" i="2664"/>
  <c r="AT2314" i="2664"/>
  <c r="AT2310" i="2664"/>
  <c r="AT2306" i="2664"/>
  <c r="AT2302" i="2664"/>
  <c r="AT2298" i="2664"/>
  <c r="AT2294" i="2664"/>
  <c r="AT2290" i="2664"/>
  <c r="AT2286" i="2664"/>
  <c r="AT2282" i="2664"/>
  <c r="AT2278" i="2664"/>
  <c r="AT2274" i="2664"/>
  <c r="AT2270" i="2664"/>
  <c r="AT2266" i="2664"/>
  <c r="AT2262" i="2664"/>
  <c r="AT2258" i="2664"/>
  <c r="AT2254" i="2664"/>
  <c r="AT2250" i="2664"/>
  <c r="AT2246" i="2664"/>
  <c r="AT2242" i="2664"/>
  <c r="AT2238" i="2664"/>
  <c r="AT2234" i="2664"/>
  <c r="AT2230" i="2664"/>
  <c r="AT2226" i="2664"/>
  <c r="AT2222" i="2664"/>
  <c r="AT2218" i="2664"/>
  <c r="AT2214" i="2664"/>
  <c r="AT2210" i="2664"/>
  <c r="AT2206" i="2664"/>
  <c r="AT2202" i="2664"/>
  <c r="AT2198" i="2664"/>
  <c r="AT2194" i="2664"/>
  <c r="AT2190" i="2664"/>
  <c r="AT2186" i="2664"/>
  <c r="AT2182" i="2664"/>
  <c r="AT2178" i="2664"/>
  <c r="AT2174" i="2664"/>
  <c r="AT2170" i="2664"/>
  <c r="AT2166" i="2664"/>
  <c r="AT2162" i="2664"/>
  <c r="AT2158" i="2664"/>
  <c r="AT2154" i="2664"/>
  <c r="AT2150" i="2664"/>
  <c r="AT2146" i="2664"/>
  <c r="AT2142" i="2664"/>
  <c r="AT2138" i="2664"/>
  <c r="AT2134" i="2664"/>
  <c r="AT2130" i="2664"/>
  <c r="AT2126" i="2664"/>
  <c r="AT2122" i="2664"/>
  <c r="AT2118" i="2664"/>
  <c r="AT2114" i="2664"/>
  <c r="AT2110" i="2664"/>
  <c r="AT2106" i="2664"/>
  <c r="AT2102" i="2664"/>
  <c r="AT2098" i="2664"/>
  <c r="AT2094" i="2664"/>
  <c r="AT2090" i="2664"/>
  <c r="AT2086" i="2664"/>
  <c r="AT2082" i="2664"/>
  <c r="AT2078" i="2664"/>
  <c r="AT2074" i="2664"/>
  <c r="AT2070" i="2664"/>
  <c r="AT2066" i="2664"/>
  <c r="AT2062" i="2664"/>
  <c r="AT2058" i="2664"/>
  <c r="AT2054" i="2664"/>
  <c r="AT2050" i="2664"/>
  <c r="AT2046" i="2664"/>
  <c r="AT2042" i="2664"/>
  <c r="AT2038" i="2664"/>
  <c r="AT2034" i="2664"/>
  <c r="AT2030" i="2664"/>
  <c r="AT2026" i="2664"/>
  <c r="AT2022" i="2664"/>
  <c r="AT2018" i="2664"/>
  <c r="AT2014" i="2664"/>
  <c r="AT2010" i="2664"/>
  <c r="AT2006" i="2664"/>
  <c r="AT2002" i="2664"/>
  <c r="AT1998" i="2664"/>
  <c r="AT1994" i="2664"/>
  <c r="AT1990" i="2664"/>
  <c r="AT1986" i="2664"/>
  <c r="AT1982" i="2664"/>
  <c r="AT1978" i="2664"/>
  <c r="AT1974" i="2664"/>
  <c r="AT1970" i="2664"/>
  <c r="AT1966" i="2664"/>
  <c r="AT1962" i="2664"/>
  <c r="AT1958" i="2664"/>
  <c r="AT1954" i="2664"/>
  <c r="AT1950" i="2664"/>
  <c r="AT1946" i="2664"/>
  <c r="AT1942" i="2664"/>
  <c r="AT1938" i="2664"/>
  <c r="AT1934" i="2664"/>
  <c r="AT1930" i="2664"/>
  <c r="AT1926" i="2664"/>
  <c r="AT1922" i="2664"/>
  <c r="AT1918" i="2664"/>
  <c r="AT1914" i="2664"/>
  <c r="AT1910" i="2664"/>
  <c r="AT1906" i="2664"/>
  <c r="AT1902" i="2664"/>
  <c r="AT1898" i="2664"/>
  <c r="AT1894" i="2664"/>
  <c r="AT1890" i="2664"/>
  <c r="AT1886" i="2664"/>
  <c r="AT1882" i="2664"/>
  <c r="AT1878" i="2664"/>
  <c r="AT1874" i="2664"/>
  <c r="AT1870" i="2664"/>
  <c r="AT1866" i="2664"/>
  <c r="AT1862" i="2664"/>
  <c r="AT1858" i="2664"/>
  <c r="AT1854" i="2664"/>
  <c r="AT1850" i="2664"/>
  <c r="AT1846" i="2664"/>
  <c r="AT1842" i="2664"/>
  <c r="AT1838" i="2664"/>
  <c r="AT1834" i="2664"/>
  <c r="AT1830" i="2664"/>
  <c r="AT1826" i="2664"/>
  <c r="AT1822" i="2664"/>
  <c r="AT1818" i="2664"/>
  <c r="AT1814" i="2664"/>
  <c r="AT1810" i="2664"/>
  <c r="AT1806" i="2664"/>
  <c r="AT1802" i="2664"/>
  <c r="AT1798" i="2664"/>
  <c r="AT1794" i="2664"/>
  <c r="AT1790" i="2664"/>
  <c r="AT1786" i="2664"/>
  <c r="AT1782" i="2664"/>
  <c r="AT1778" i="2664"/>
  <c r="AT1774" i="2664"/>
  <c r="AT1770" i="2664"/>
  <c r="AT1766" i="2664"/>
  <c r="AT1762" i="2664"/>
  <c r="AT1758" i="2664"/>
  <c r="AT1754" i="2664"/>
  <c r="AT1750" i="2664"/>
  <c r="AT1746" i="2664"/>
  <c r="AT1742" i="2664"/>
  <c r="AT1738" i="2664"/>
  <c r="AT1734" i="2664"/>
  <c r="AT1730" i="2664"/>
  <c r="AT1726" i="2664"/>
  <c r="AT1722" i="2664"/>
  <c r="AT1718" i="2664"/>
  <c r="AT1714" i="2664"/>
  <c r="AT1710" i="2664"/>
  <c r="AT1706" i="2664"/>
  <c r="AT1702" i="2664"/>
  <c r="AT1698" i="2664"/>
  <c r="AT1694" i="2664"/>
  <c r="AT1690" i="2664"/>
  <c r="AT1686" i="2664"/>
  <c r="AT1682" i="2664"/>
  <c r="AT1678" i="2664"/>
  <c r="AT1674" i="2664"/>
  <c r="AT1670" i="2664"/>
  <c r="AT1666" i="2664"/>
  <c r="AT1662" i="2664"/>
  <c r="AT1658" i="2664"/>
  <c r="AT1654" i="2664"/>
  <c r="AT1650" i="2664"/>
  <c r="AT1646" i="2664"/>
  <c r="AT1642" i="2664"/>
  <c r="AT1638" i="2664"/>
  <c r="AT1634" i="2664"/>
  <c r="AT1630" i="2664"/>
  <c r="AT1626" i="2664"/>
  <c r="AT1622" i="2664"/>
  <c r="AT1618" i="2664"/>
  <c r="AT1614" i="2664"/>
  <c r="AT1610" i="2664"/>
  <c r="AT1606" i="2664"/>
  <c r="AT1602" i="2664"/>
  <c r="AT1598" i="2664"/>
  <c r="AT1594" i="2664"/>
  <c r="AT1590" i="2664"/>
  <c r="AT1586" i="2664"/>
  <c r="AT1582" i="2664"/>
  <c r="AT1578" i="2664"/>
  <c r="AT1574" i="2664"/>
  <c r="AT1570" i="2664"/>
  <c r="AT1566" i="2664"/>
  <c r="AT1562" i="2664"/>
  <c r="AT1558" i="2664"/>
  <c r="AT1554" i="2664"/>
  <c r="AT1550" i="2664"/>
  <c r="AT1546" i="2664"/>
  <c r="AT1542" i="2664"/>
  <c r="AT1538" i="2664"/>
  <c r="AT1534" i="2664"/>
  <c r="AT1530" i="2664"/>
  <c r="AT1526" i="2664"/>
  <c r="AT1522" i="2664"/>
  <c r="AT1518" i="2664"/>
  <c r="AT1514" i="2664"/>
  <c r="AT1510" i="2664"/>
  <c r="AT1506" i="2664"/>
  <c r="AT1502" i="2664"/>
  <c r="AT1498" i="2664"/>
  <c r="AT1494" i="2664"/>
  <c r="AT1490" i="2664"/>
  <c r="AT1486" i="2664"/>
  <c r="AT1482" i="2664"/>
  <c r="AT1478" i="2664"/>
  <c r="AT1474" i="2664"/>
  <c r="AT1470" i="2664"/>
  <c r="AT1466" i="2664"/>
  <c r="AT1462" i="2664"/>
  <c r="AT1458" i="2664"/>
  <c r="AT1454" i="2664"/>
  <c r="AT1450" i="2664"/>
  <c r="AT1446" i="2664"/>
  <c r="AT1442" i="2664"/>
  <c r="AT1438" i="2664"/>
  <c r="AT1434" i="2664"/>
  <c r="AT1430" i="2664"/>
  <c r="AT1426" i="2664"/>
  <c r="AT1422" i="2664"/>
  <c r="AT1418" i="2664"/>
  <c r="AT1414" i="2664"/>
  <c r="AT1410" i="2664"/>
  <c r="AT1406" i="2664"/>
  <c r="AT1402" i="2664"/>
  <c r="AT1398" i="2664"/>
  <c r="AT1394" i="2664"/>
  <c r="AT1390" i="2664"/>
  <c r="AT1386" i="2664"/>
  <c r="AT1382" i="2664"/>
  <c r="AT1378" i="2664"/>
  <c r="AT1374" i="2664"/>
  <c r="AT1370" i="2664"/>
  <c r="AT1366" i="2664"/>
  <c r="AT1362" i="2664"/>
  <c r="AT1358" i="2664"/>
  <c r="AT1354" i="2664"/>
  <c r="AT1350" i="2664"/>
  <c r="AT1346" i="2664"/>
  <c r="AT1342" i="2664"/>
  <c r="AT1338" i="2664"/>
  <c r="AT1334" i="2664"/>
  <c r="AT1330" i="2664"/>
  <c r="AT1326" i="2664"/>
  <c r="AT1322" i="2664"/>
  <c r="AT1318" i="2664"/>
  <c r="AT1314" i="2664"/>
  <c r="AT1310" i="2664"/>
  <c r="AT1306" i="2664"/>
  <c r="AT1302" i="2664"/>
  <c r="AT1298" i="2664"/>
  <c r="AT1294" i="2664"/>
  <c r="AT1290" i="2664"/>
  <c r="AT1286" i="2664"/>
  <c r="AT1282" i="2664"/>
  <c r="AT1278" i="2664"/>
  <c r="AT1274" i="2664"/>
  <c r="AT1270" i="2664"/>
  <c r="AT1266" i="2664"/>
  <c r="AT1262" i="2664"/>
  <c r="AT1258" i="2664"/>
  <c r="AT1254" i="2664"/>
  <c r="AT1250" i="2664"/>
  <c r="AT1246" i="2664"/>
  <c r="AT1242" i="2664"/>
  <c r="AT1238" i="2664"/>
  <c r="AT1234" i="2664"/>
  <c r="AT1230" i="2664"/>
  <c r="AT1226" i="2664"/>
  <c r="AT1222" i="2664"/>
  <c r="AT1218" i="2664"/>
  <c r="AT1214" i="2664"/>
  <c r="AT1210" i="2664"/>
  <c r="AT1206" i="2664"/>
  <c r="AT1202" i="2664"/>
  <c r="AT1198" i="2664"/>
  <c r="AT1194" i="2664"/>
  <c r="AT1190" i="2664"/>
  <c r="AT1186" i="2664"/>
  <c r="AT1182" i="2664"/>
  <c r="AT1178" i="2664"/>
  <c r="AT1174" i="2664"/>
  <c r="AT1170" i="2664"/>
  <c r="AT1166" i="2664"/>
  <c r="AT1162" i="2664"/>
  <c r="AT1158" i="2664"/>
  <c r="AT1154" i="2664"/>
  <c r="AT1150" i="2664"/>
  <c r="AT1146" i="2664"/>
  <c r="AT1142" i="2664"/>
  <c r="AT1138" i="2664"/>
  <c r="AT1134" i="2664"/>
  <c r="AT1130" i="2664"/>
  <c r="AT1126" i="2664"/>
  <c r="AT1122" i="2664"/>
  <c r="AT1118" i="2664"/>
  <c r="AT1114" i="2664"/>
  <c r="AT1110" i="2664"/>
  <c r="AT1106" i="2664"/>
  <c r="AT1102" i="2664"/>
  <c r="AT1098" i="2664"/>
  <c r="AT1094" i="2664"/>
  <c r="AT1090" i="2664"/>
  <c r="AT1086" i="2664"/>
  <c r="AT1082" i="2664"/>
  <c r="AT1078" i="2664"/>
  <c r="AT1074" i="2664"/>
  <c r="AT1070" i="2664"/>
  <c r="AT1066" i="2664"/>
  <c r="AT1062" i="2664"/>
  <c r="AT1058" i="2664"/>
  <c r="AT1054" i="2664"/>
  <c r="AT1050" i="2664"/>
  <c r="AT1046" i="2664"/>
  <c r="AT1042" i="2664"/>
  <c r="AT1038" i="2664"/>
  <c r="AT1034" i="2664"/>
  <c r="AT1030" i="2664"/>
  <c r="AT1026" i="2664"/>
  <c r="AT1022" i="2664"/>
  <c r="AT1018" i="2664"/>
  <c r="AT1014" i="2664"/>
  <c r="AT1010" i="2664"/>
  <c r="AT1006" i="2664"/>
  <c r="AT1002" i="2664"/>
  <c r="AT998" i="2664"/>
  <c r="AT994" i="2664"/>
  <c r="AT990" i="2664"/>
  <c r="AT986" i="2664"/>
  <c r="AT982" i="2664"/>
  <c r="AT978" i="2664"/>
  <c r="AT974" i="2664"/>
  <c r="AT970" i="2664"/>
  <c r="AT966" i="2664"/>
  <c r="AT962" i="2664"/>
  <c r="AT958" i="2664"/>
  <c r="AT954" i="2664"/>
  <c r="AT950" i="2664"/>
  <c r="AT946" i="2664"/>
  <c r="AT942" i="2664"/>
  <c r="AT938" i="2664"/>
  <c r="AT934" i="2664"/>
  <c r="AT930" i="2664"/>
  <c r="AT926" i="2664"/>
  <c r="AT922" i="2664"/>
  <c r="AT918" i="2664"/>
  <c r="AT914" i="2664"/>
  <c r="AT910" i="2664"/>
  <c r="AT906" i="2664"/>
  <c r="AT902" i="2664"/>
  <c r="AT898" i="2664"/>
  <c r="AT894" i="2664"/>
  <c r="AT890" i="2664"/>
  <c r="AT886" i="2664"/>
  <c r="AT882" i="2664"/>
  <c r="AT878" i="2664"/>
  <c r="AT874" i="2664"/>
  <c r="AT870" i="2664"/>
  <c r="AT866" i="2664"/>
  <c r="AT862" i="2664"/>
  <c r="AT858" i="2664"/>
  <c r="AT854" i="2664"/>
  <c r="AT850" i="2664"/>
  <c r="AT846" i="2664"/>
  <c r="AT842" i="2664"/>
  <c r="AT838" i="2664"/>
  <c r="AT834" i="2664"/>
  <c r="AT830" i="2664"/>
  <c r="AT826" i="2664"/>
  <c r="AT822" i="2664"/>
  <c r="AT818" i="2664"/>
  <c r="AT814" i="2664"/>
  <c r="AT810" i="2664"/>
  <c r="AT806" i="2664"/>
  <c r="AT802" i="2664"/>
  <c r="AT798" i="2664"/>
  <c r="AT794" i="2664"/>
  <c r="AT790" i="2664"/>
  <c r="AT786" i="2664"/>
  <c r="AT782" i="2664"/>
  <c r="AT778" i="2664"/>
  <c r="AT774" i="2664"/>
  <c r="AT770" i="2664"/>
  <c r="AT766" i="2664"/>
  <c r="AT762" i="2664"/>
  <c r="AT758" i="2664"/>
  <c r="AT754" i="2664"/>
  <c r="AT750" i="2664"/>
  <c r="AT746" i="2664"/>
  <c r="AT742" i="2664"/>
  <c r="AT738" i="2664"/>
  <c r="AT734" i="2664"/>
  <c r="AT730" i="2664"/>
  <c r="AT726" i="2664"/>
  <c r="AT722" i="2664"/>
  <c r="AT718" i="2664"/>
  <c r="AT714" i="2664"/>
  <c r="AT710" i="2664"/>
  <c r="AT706" i="2664"/>
  <c r="AT702" i="2664"/>
  <c r="AT698" i="2664"/>
  <c r="AT694" i="2664"/>
  <c r="AT690" i="2664"/>
  <c r="AT686" i="2664"/>
  <c r="AT682" i="2664"/>
  <c r="AT678" i="2664"/>
  <c r="AT674" i="2664"/>
  <c r="AT670" i="2664"/>
  <c r="AT666" i="2664"/>
  <c r="AT662" i="2664"/>
  <c r="AT658" i="2664"/>
  <c r="AT654" i="2664"/>
  <c r="AT650" i="2664"/>
  <c r="AT646" i="2664"/>
  <c r="AT642" i="2664"/>
  <c r="AT638" i="2664"/>
  <c r="AT634" i="2664"/>
  <c r="AT630" i="2664"/>
  <c r="AT626" i="2664"/>
  <c r="AT622" i="2664"/>
  <c r="AT618" i="2664"/>
  <c r="AT614" i="2664"/>
  <c r="AT610" i="2664"/>
  <c r="AT606" i="2664"/>
  <c r="AT602" i="2664"/>
  <c r="AT598" i="2664"/>
  <c r="AT594" i="2664"/>
  <c r="AT590" i="2664"/>
  <c r="AT586" i="2664"/>
  <c r="AT582" i="2664"/>
  <c r="AT578" i="2664"/>
  <c r="AT574" i="2664"/>
  <c r="AT570" i="2664"/>
  <c r="AT566" i="2664"/>
  <c r="AT562" i="2664"/>
  <c r="AT558" i="2664"/>
  <c r="AT554" i="2664"/>
  <c r="AT550" i="2664"/>
  <c r="AT546" i="2664"/>
  <c r="AT542" i="2664"/>
  <c r="AT538" i="2664"/>
  <c r="AT534" i="2664"/>
  <c r="AT530" i="2664"/>
  <c r="AT526" i="2664"/>
  <c r="AT522" i="2664"/>
  <c r="AT518" i="2664"/>
  <c r="AT514" i="2664"/>
  <c r="AT510" i="2664"/>
  <c r="AT506" i="2664"/>
  <c r="AT502" i="2664"/>
  <c r="AT498" i="2664"/>
  <c r="AT494" i="2664"/>
  <c r="AT490" i="2664"/>
  <c r="AT486" i="2664"/>
  <c r="AT482" i="2664"/>
  <c r="AT478" i="2664"/>
  <c r="AT474" i="2664"/>
  <c r="AT470" i="2664"/>
  <c r="AT466" i="2664"/>
  <c r="AT462" i="2664"/>
  <c r="AT458" i="2664"/>
  <c r="AT454" i="2664"/>
  <c r="AT450" i="2664"/>
  <c r="AT446" i="2664"/>
  <c r="AT442" i="2664"/>
  <c r="AT438" i="2664"/>
  <c r="AT434" i="2664"/>
  <c r="AT430" i="2664"/>
  <c r="AT426" i="2664"/>
  <c r="AT422" i="2664"/>
  <c r="AT418" i="2664"/>
  <c r="AT414" i="2664"/>
  <c r="AT410" i="2664"/>
  <c r="AT406" i="2664"/>
  <c r="AT402" i="2664"/>
  <c r="AT398" i="2664"/>
  <c r="AT394" i="2664"/>
  <c r="AT390" i="2664"/>
  <c r="AT386" i="2664"/>
  <c r="AT382" i="2664"/>
  <c r="AT378" i="2664"/>
  <c r="AT374" i="2664"/>
  <c r="AT370" i="2664"/>
  <c r="AT366" i="2664"/>
  <c r="AT362" i="2664"/>
  <c r="AT358" i="2664"/>
  <c r="AT354" i="2664"/>
  <c r="AT350" i="2664"/>
  <c r="AT346" i="2664"/>
  <c r="AT342" i="2664"/>
  <c r="AT338" i="2664"/>
  <c r="AT334" i="2664"/>
  <c r="AT330" i="2664"/>
  <c r="AT326" i="2664"/>
  <c r="AT322" i="2664"/>
  <c r="AT318" i="2664"/>
  <c r="AT314" i="2664"/>
  <c r="AT310" i="2664"/>
  <c r="AT306" i="2664"/>
  <c r="AT302" i="2664"/>
  <c r="AT298" i="2664"/>
  <c r="AT294" i="2664"/>
  <c r="AT290" i="2664"/>
  <c r="AT286" i="2664"/>
  <c r="AT282" i="2664"/>
  <c r="AT278" i="2664"/>
  <c r="AT274" i="2664"/>
  <c r="AT270" i="2664"/>
  <c r="AT266" i="2664"/>
  <c r="AT262" i="2664"/>
  <c r="AT258" i="2664"/>
  <c r="AT254" i="2664"/>
  <c r="AT250" i="2664"/>
  <c r="AT246" i="2664"/>
  <c r="AT242" i="2664"/>
  <c r="AT238" i="2664"/>
  <c r="AT234" i="2664"/>
  <c r="AT230" i="2664"/>
  <c r="AT226" i="2664"/>
  <c r="AT222" i="2664"/>
  <c r="AT218" i="2664"/>
  <c r="AT214" i="2664"/>
  <c r="AT210" i="2664"/>
  <c r="AT206" i="2664"/>
  <c r="AT202" i="2664"/>
  <c r="AT198" i="2664"/>
  <c r="AT194" i="2664"/>
  <c r="AT190" i="2664"/>
  <c r="AT186" i="2664"/>
  <c r="AT182" i="2664"/>
  <c r="AT178" i="2664"/>
  <c r="AT174" i="2664"/>
  <c r="AT170" i="2664"/>
  <c r="AT166" i="2664"/>
  <c r="AT162" i="2664"/>
  <c r="AT158" i="2664"/>
  <c r="AT154" i="2664"/>
  <c r="AT150" i="2664"/>
  <c r="AT146" i="2664"/>
  <c r="AT142" i="2664"/>
  <c r="AT138" i="2664"/>
  <c r="AT134" i="2664"/>
  <c r="AT130" i="2664"/>
  <c r="AT126" i="2664"/>
  <c r="AT122" i="2664"/>
  <c r="AT118" i="2664"/>
  <c r="AT114" i="2664"/>
  <c r="AT110" i="2664"/>
  <c r="AT106" i="2664"/>
  <c r="AT102" i="2664"/>
  <c r="AT98" i="2664"/>
  <c r="AT94" i="2664"/>
  <c r="AT90" i="2664"/>
  <c r="AT86" i="2664"/>
  <c r="AT82" i="2664"/>
  <c r="AT78" i="2664"/>
  <c r="AT74" i="2664"/>
  <c r="AT70" i="2664"/>
  <c r="AT66" i="2664"/>
  <c r="AT62" i="2664"/>
  <c r="AT58" i="2664"/>
  <c r="AT54" i="2664"/>
  <c r="AT50" i="2664"/>
  <c r="AT46" i="2664"/>
  <c r="AT42" i="2664"/>
  <c r="AT38" i="2664"/>
  <c r="AT34" i="2664"/>
  <c r="AT30" i="2664"/>
  <c r="AT26" i="2664"/>
  <c r="AT22" i="2664"/>
  <c r="AT18" i="2664"/>
  <c r="AT14" i="2664"/>
  <c r="AT10" i="2664"/>
  <c r="AT6" i="2664"/>
  <c r="AU4560" i="2664"/>
  <c r="AU4556" i="2664"/>
  <c r="AU4552" i="2664"/>
  <c r="AU4548" i="2664"/>
  <c r="AU4544" i="2664"/>
  <c r="AU4540" i="2664"/>
  <c r="AU4536" i="2664"/>
  <c r="AU4532" i="2664"/>
  <c r="AU4528" i="2664"/>
  <c r="AU4524" i="2664"/>
  <c r="AU4520" i="2664"/>
  <c r="AU4516" i="2664"/>
  <c r="AU4512" i="2664"/>
  <c r="AU4508" i="2664"/>
  <c r="AU4504" i="2664"/>
  <c r="AU4500" i="2664"/>
  <c r="AU4496" i="2664"/>
  <c r="AU4492" i="2664"/>
  <c r="AU4488" i="2664"/>
  <c r="AU4484" i="2664"/>
  <c r="AU4480" i="2664"/>
  <c r="AU4476" i="2664"/>
  <c r="AU4472" i="2664"/>
  <c r="AU4468" i="2664"/>
  <c r="AU4464" i="2664"/>
  <c r="AU4460" i="2664"/>
  <c r="AU4456" i="2664"/>
  <c r="AU4452" i="2664"/>
  <c r="AU4448" i="2664"/>
  <c r="AU4444" i="2664"/>
  <c r="AU4440" i="2664"/>
  <c r="AU4436" i="2664"/>
  <c r="AU4432" i="2664"/>
  <c r="AU4428" i="2664"/>
  <c r="AU4424" i="2664"/>
  <c r="AU4420" i="2664"/>
  <c r="AU4416" i="2664"/>
  <c r="AU4412" i="2664"/>
  <c r="AU4408" i="2664"/>
  <c r="AU4404" i="2664"/>
  <c r="AU4400" i="2664"/>
  <c r="AU4396" i="2664"/>
  <c r="AU4392" i="2664"/>
  <c r="AU4388" i="2664"/>
  <c r="AU4384" i="2664"/>
  <c r="AU4380" i="2664"/>
  <c r="AU4376" i="2664"/>
  <c r="AU4372" i="2664"/>
  <c r="AU4368" i="2664"/>
  <c r="AU4364" i="2664"/>
  <c r="AU4360" i="2664"/>
  <c r="AU4356" i="2664"/>
  <c r="AU4352" i="2664"/>
  <c r="AU4348" i="2664"/>
  <c r="AU4344" i="2664"/>
  <c r="AU4340" i="2664"/>
  <c r="AU4336" i="2664"/>
  <c r="AU4332" i="2664"/>
  <c r="AU4328" i="2664"/>
  <c r="AU4324" i="2664"/>
  <c r="AU4320" i="2664"/>
  <c r="AU4316" i="2664"/>
  <c r="AU4312" i="2664"/>
  <c r="AU4308" i="2664"/>
  <c r="AU4304" i="2664"/>
  <c r="AU4300" i="2664"/>
  <c r="AU4296" i="2664"/>
  <c r="AU4292" i="2664"/>
  <c r="AU4288" i="2664"/>
  <c r="AU4284" i="2664"/>
  <c r="AU4280" i="2664"/>
  <c r="AU4276" i="2664"/>
  <c r="AU4272" i="2664"/>
  <c r="AU4268" i="2664"/>
  <c r="AU4264" i="2664"/>
  <c r="AU4260" i="2664"/>
  <c r="AU4256" i="2664"/>
  <c r="AU4252" i="2664"/>
  <c r="AU4248" i="2664"/>
  <c r="AU4244" i="2664"/>
  <c r="AU4240" i="2664"/>
  <c r="AU4236" i="2664"/>
  <c r="AU4232" i="2664"/>
  <c r="AU4228" i="2664"/>
  <c r="AU4224" i="2664"/>
  <c r="AU4220" i="2664"/>
  <c r="AU4216" i="2664"/>
  <c r="AU4212" i="2664"/>
  <c r="AU4208" i="2664"/>
  <c r="AU4204" i="2664"/>
  <c r="AU4200" i="2664"/>
  <c r="AU4196" i="2664"/>
  <c r="AU4192" i="2664"/>
  <c r="AU4188" i="2664"/>
  <c r="G6" i="2667"/>
  <c r="G724" i="2667"/>
  <c r="G720" i="2667"/>
  <c r="G716" i="2667"/>
  <c r="G712" i="2667"/>
  <c r="G708" i="2667"/>
  <c r="G704" i="2667"/>
  <c r="G700" i="2667"/>
  <c r="G696" i="2667"/>
  <c r="G692" i="2667"/>
  <c r="G688" i="2667"/>
  <c r="G684" i="2667"/>
  <c r="G680" i="2667"/>
  <c r="G676" i="2667"/>
  <c r="G672" i="2667"/>
  <c r="G668" i="2667"/>
  <c r="G664" i="2667"/>
  <c r="G660" i="2667"/>
  <c r="G656" i="2667"/>
  <c r="G652" i="2667"/>
  <c r="G648" i="2667"/>
  <c r="G644" i="2667"/>
  <c r="G640" i="2667"/>
  <c r="G636" i="2667"/>
  <c r="G632" i="2667"/>
  <c r="G628" i="2667"/>
  <c r="G624" i="2667"/>
  <c r="G620" i="2667"/>
  <c r="G616" i="2667"/>
  <c r="G612" i="2667"/>
  <c r="G608" i="2667"/>
  <c r="G604" i="2667"/>
  <c r="G600" i="2667"/>
  <c r="G596" i="2667"/>
  <c r="G592" i="2667"/>
  <c r="G588" i="2667"/>
  <c r="G584" i="2667"/>
  <c r="G580" i="2667"/>
  <c r="G576" i="2667"/>
  <c r="G572" i="2667"/>
  <c r="G568" i="2667"/>
  <c r="G564" i="2667"/>
  <c r="G560" i="2667"/>
  <c r="G556" i="2667"/>
  <c r="G552" i="2667"/>
  <c r="G548" i="2667"/>
  <c r="G544" i="2667"/>
  <c r="G540" i="2667"/>
  <c r="G536" i="2667"/>
  <c r="G532" i="2667"/>
  <c r="G528" i="2667"/>
  <c r="G524" i="2667"/>
  <c r="G520" i="2667"/>
  <c r="G516" i="2667"/>
  <c r="G512" i="2667"/>
  <c r="G508" i="2667"/>
  <c r="G504" i="2667"/>
  <c r="G500" i="2667"/>
  <c r="G496" i="2667"/>
  <c r="G492" i="2667"/>
  <c r="G488" i="2667"/>
  <c r="G484" i="2667"/>
  <c r="G480" i="2667"/>
  <c r="G476" i="2667"/>
  <c r="G472" i="2667"/>
  <c r="G468" i="2667"/>
  <c r="G464" i="2667"/>
  <c r="G460" i="2667"/>
  <c r="G456" i="2667"/>
  <c r="G452" i="2667"/>
  <c r="G448" i="2667"/>
  <c r="G444" i="2667"/>
  <c r="G440" i="2667"/>
  <c r="G436" i="2667"/>
  <c r="G432" i="2667"/>
  <c r="G428" i="2667"/>
  <c r="G424" i="2667"/>
  <c r="G420" i="2667"/>
  <c r="G416" i="2667"/>
  <c r="G412" i="2667"/>
  <c r="G408" i="2667"/>
  <c r="G404" i="2667"/>
  <c r="G400" i="2667"/>
  <c r="G396" i="2667"/>
  <c r="G392" i="2667"/>
  <c r="G388" i="2667"/>
  <c r="G384" i="2667"/>
  <c r="G380" i="2667"/>
  <c r="G376" i="2667"/>
  <c r="G372" i="2667"/>
  <c r="G368" i="2667"/>
  <c r="G364" i="2667"/>
  <c r="G360" i="2667"/>
  <c r="G356" i="2667"/>
  <c r="G352" i="2667"/>
  <c r="G348" i="2667"/>
  <c r="G344" i="2667"/>
  <c r="G340" i="2667"/>
  <c r="G336" i="2667"/>
  <c r="G332" i="2667"/>
  <c r="G328" i="2667"/>
  <c r="G324" i="2667"/>
  <c r="G320" i="2667"/>
  <c r="G316" i="2667"/>
  <c r="G312" i="2667"/>
  <c r="G308" i="2667"/>
  <c r="G304" i="2667"/>
  <c r="G300" i="2667"/>
  <c r="G296" i="2667"/>
  <c r="G292" i="2667"/>
  <c r="G288" i="2667"/>
  <c r="G284" i="2667"/>
  <c r="G280" i="2667"/>
  <c r="G276" i="2667"/>
  <c r="G272" i="2667"/>
  <c r="G268" i="2667"/>
  <c r="G264" i="2667"/>
  <c r="G260" i="2667"/>
  <c r="G256" i="2667"/>
  <c r="G252" i="2667"/>
  <c r="G248" i="2667"/>
  <c r="G244" i="2667"/>
  <c r="G240" i="2667"/>
  <c r="G236" i="2667"/>
  <c r="G232" i="2667"/>
  <c r="G228" i="2667"/>
  <c r="G224" i="2667"/>
  <c r="G220" i="2667"/>
  <c r="G216" i="2667"/>
  <c r="G212" i="2667"/>
  <c r="G208" i="2667"/>
  <c r="G204" i="2667"/>
  <c r="G200" i="2667"/>
  <c r="G196" i="2667"/>
  <c r="G192" i="2667"/>
  <c r="G188" i="2667"/>
  <c r="G184" i="2667"/>
  <c r="G180" i="2667"/>
  <c r="G176" i="2667"/>
  <c r="G172" i="2667"/>
  <c r="G168" i="2667"/>
  <c r="G164" i="2667"/>
  <c r="G160" i="2667"/>
  <c r="G156" i="2667"/>
  <c r="G152" i="2667"/>
  <c r="G148" i="2667"/>
  <c r="G144" i="2667"/>
  <c r="G140" i="2667"/>
  <c r="G136" i="2667"/>
  <c r="G132" i="2667"/>
  <c r="G128" i="2667"/>
  <c r="G124" i="2667"/>
  <c r="G120" i="2667"/>
  <c r="G116" i="2667"/>
  <c r="G112" i="2667"/>
  <c r="G108" i="2667"/>
  <c r="G104" i="2667"/>
  <c r="G100" i="2667"/>
  <c r="G96" i="2667"/>
  <c r="G92" i="2667"/>
  <c r="G88" i="2667"/>
  <c r="G84" i="2667"/>
  <c r="G80" i="2667"/>
  <c r="G76" i="2667"/>
  <c r="G72" i="2667"/>
  <c r="G68" i="2667"/>
  <c r="G64" i="2667"/>
  <c r="G60" i="2667"/>
  <c r="G56" i="2667"/>
  <c r="G52" i="2667"/>
  <c r="G48" i="2667"/>
  <c r="G44" i="2667"/>
  <c r="G40" i="2667"/>
  <c r="G36" i="2667"/>
  <c r="G32" i="2667"/>
  <c r="G28" i="2667"/>
  <c r="G24" i="2667"/>
  <c r="G20" i="2667"/>
  <c r="G16" i="2667"/>
  <c r="G12" i="2667"/>
  <c r="G8" i="2667"/>
  <c r="AT4181" i="2664"/>
  <c r="AT4177" i="2664"/>
  <c r="AT4173" i="2664"/>
  <c r="AT4169" i="2664"/>
  <c r="AT4165" i="2664"/>
  <c r="AT4161" i="2664"/>
  <c r="AT4157" i="2664"/>
  <c r="AT4153" i="2664"/>
  <c r="AT4149" i="2664"/>
  <c r="AT4145" i="2664"/>
  <c r="AT4141" i="2664"/>
  <c r="AT4137" i="2664"/>
  <c r="AT4133" i="2664"/>
  <c r="AT4129" i="2664"/>
  <c r="AT4125" i="2664"/>
  <c r="AT4121" i="2664"/>
  <c r="AT4117" i="2664"/>
  <c r="AT4113" i="2664"/>
  <c r="AT4109" i="2664"/>
  <c r="AT4105" i="2664"/>
  <c r="AT4101" i="2664"/>
  <c r="AT4097" i="2664"/>
  <c r="AT4093" i="2664"/>
  <c r="AT4089" i="2664"/>
  <c r="AT4085" i="2664"/>
  <c r="AT4081" i="2664"/>
  <c r="AT4077" i="2664"/>
  <c r="AT4073" i="2664"/>
  <c r="AT4069" i="2664"/>
  <c r="AT4065" i="2664"/>
  <c r="AT4061" i="2664"/>
  <c r="AT4057" i="2664"/>
  <c r="AT4053" i="2664"/>
  <c r="AT4049" i="2664"/>
  <c r="AT4045" i="2664"/>
  <c r="AT4041" i="2664"/>
  <c r="AT4037" i="2664"/>
  <c r="AT4033" i="2664"/>
  <c r="AT4029" i="2664"/>
  <c r="AT4025" i="2664"/>
  <c r="AT4021" i="2664"/>
  <c r="AT4017" i="2664"/>
  <c r="AT4013" i="2664"/>
  <c r="AT4009" i="2664"/>
  <c r="AT4005" i="2664"/>
  <c r="AT4001" i="2664"/>
  <c r="AT3997" i="2664"/>
  <c r="AT3993" i="2664"/>
  <c r="AT3989" i="2664"/>
  <c r="AT3985" i="2664"/>
  <c r="AT3981" i="2664"/>
  <c r="AT3977" i="2664"/>
  <c r="AT3973" i="2664"/>
  <c r="AT3969" i="2664"/>
  <c r="AT3965" i="2664"/>
  <c r="AT3961" i="2664"/>
  <c r="AT3957" i="2664"/>
  <c r="AT3953" i="2664"/>
  <c r="AT3949" i="2664"/>
  <c r="AT3945" i="2664"/>
  <c r="AT3941" i="2664"/>
  <c r="AT3937" i="2664"/>
  <c r="AT3933" i="2664"/>
  <c r="AT3929" i="2664"/>
  <c r="AT3925" i="2664"/>
  <c r="AT3921" i="2664"/>
  <c r="AT3917" i="2664"/>
  <c r="AT3913" i="2664"/>
  <c r="AT3909" i="2664"/>
  <c r="AT3905" i="2664"/>
  <c r="AT3901" i="2664"/>
  <c r="AT3897" i="2664"/>
  <c r="AT3893" i="2664"/>
  <c r="AT3889" i="2664"/>
  <c r="AT3885" i="2664"/>
  <c r="AT3881" i="2664"/>
  <c r="AT3877" i="2664"/>
  <c r="AT3873" i="2664"/>
  <c r="AT3869" i="2664"/>
  <c r="AT3865" i="2664"/>
  <c r="AT3861" i="2664"/>
  <c r="AT3857" i="2664"/>
  <c r="AT3853" i="2664"/>
  <c r="AT3849" i="2664"/>
  <c r="AT3845" i="2664"/>
  <c r="AT3841" i="2664"/>
  <c r="AT3837" i="2664"/>
  <c r="AT3833" i="2664"/>
  <c r="AT3829" i="2664"/>
  <c r="AT3825" i="2664"/>
  <c r="AT3821" i="2664"/>
  <c r="AT3817" i="2664"/>
  <c r="AT3813" i="2664"/>
  <c r="AT3809" i="2664"/>
  <c r="AT3805" i="2664"/>
  <c r="AT3801" i="2664"/>
  <c r="AT3797" i="2664"/>
  <c r="AT3793" i="2664"/>
  <c r="AT3789" i="2664"/>
  <c r="AT3785" i="2664"/>
  <c r="AT3781" i="2664"/>
  <c r="AT3777" i="2664"/>
  <c r="AT3773" i="2664"/>
  <c r="AT3769" i="2664"/>
  <c r="AT3765" i="2664"/>
  <c r="AT3761" i="2664"/>
  <c r="AT3757" i="2664"/>
  <c r="AT3753" i="2664"/>
  <c r="AT3749" i="2664"/>
  <c r="AT3745" i="2664"/>
  <c r="AT3741" i="2664"/>
  <c r="AT3737" i="2664"/>
  <c r="AT3733" i="2664"/>
  <c r="AT3729" i="2664"/>
  <c r="AT3725" i="2664"/>
  <c r="AT3721" i="2664"/>
  <c r="AT3717" i="2664"/>
  <c r="AT3713" i="2664"/>
  <c r="AT3709" i="2664"/>
  <c r="AT3705" i="2664"/>
  <c r="AT3701" i="2664"/>
  <c r="AT3697" i="2664"/>
  <c r="AT3693" i="2664"/>
  <c r="AT3689" i="2664"/>
  <c r="AT3685" i="2664"/>
  <c r="AT3681" i="2664"/>
  <c r="AT3677" i="2664"/>
  <c r="AT3673" i="2664"/>
  <c r="AT3669" i="2664"/>
  <c r="AT3665" i="2664"/>
  <c r="AT3661" i="2664"/>
  <c r="AT3657" i="2664"/>
  <c r="AT3653" i="2664"/>
  <c r="AT3649" i="2664"/>
  <c r="AT3645" i="2664"/>
  <c r="AT3641" i="2664"/>
  <c r="AT3637" i="2664"/>
  <c r="AT3633" i="2664"/>
  <c r="AT3629" i="2664"/>
  <c r="AT3625" i="2664"/>
  <c r="AT3621" i="2664"/>
  <c r="AT3617" i="2664"/>
  <c r="AT3613" i="2664"/>
  <c r="AT3609" i="2664"/>
  <c r="AT3605" i="2664"/>
  <c r="AT3601" i="2664"/>
  <c r="AT3597" i="2664"/>
  <c r="AT3593" i="2664"/>
  <c r="AT3589" i="2664"/>
  <c r="AT3585" i="2664"/>
  <c r="AT3581" i="2664"/>
  <c r="AT3577" i="2664"/>
  <c r="AT3573" i="2664"/>
  <c r="AT3569" i="2664"/>
  <c r="AT3565" i="2664"/>
  <c r="AT3561" i="2664"/>
  <c r="AT3557" i="2664"/>
  <c r="AT3553" i="2664"/>
  <c r="AT3549" i="2664"/>
  <c r="AT3545" i="2664"/>
  <c r="AT3541" i="2664"/>
  <c r="AT3537" i="2664"/>
  <c r="AT3533" i="2664"/>
  <c r="AT3529" i="2664"/>
  <c r="AT3525" i="2664"/>
  <c r="AT3521" i="2664"/>
  <c r="AT3517" i="2664"/>
  <c r="AT3513" i="2664"/>
  <c r="AT3509" i="2664"/>
  <c r="AT3505" i="2664"/>
  <c r="AT3501" i="2664"/>
  <c r="AT3497" i="2664"/>
  <c r="AT3493" i="2664"/>
  <c r="AT3489" i="2664"/>
  <c r="AT3485" i="2664"/>
  <c r="AT3481" i="2664"/>
  <c r="AT3477" i="2664"/>
  <c r="AT3473" i="2664"/>
  <c r="AT3469" i="2664"/>
  <c r="AT3465" i="2664"/>
  <c r="AT3461" i="2664"/>
  <c r="AT3457" i="2664"/>
  <c r="AT3453" i="2664"/>
  <c r="AT3449" i="2664"/>
  <c r="AT3445" i="2664"/>
  <c r="AT3441" i="2664"/>
  <c r="AT3437" i="2664"/>
  <c r="AT3433" i="2664"/>
  <c r="AT3429" i="2664"/>
  <c r="AT3425" i="2664"/>
  <c r="AT3421" i="2664"/>
  <c r="AT3417" i="2664"/>
  <c r="AT3413" i="2664"/>
  <c r="AT3409" i="2664"/>
  <c r="AT3405" i="2664"/>
  <c r="AT3401" i="2664"/>
  <c r="AT3397" i="2664"/>
  <c r="AT3393" i="2664"/>
  <c r="AT3389" i="2664"/>
  <c r="AT3385" i="2664"/>
  <c r="AT3381" i="2664"/>
  <c r="AT3377" i="2664"/>
  <c r="AT3373" i="2664"/>
  <c r="AT3369" i="2664"/>
  <c r="AT3365" i="2664"/>
  <c r="AT3361" i="2664"/>
  <c r="AT3357" i="2664"/>
  <c r="AT3353" i="2664"/>
  <c r="AT3349" i="2664"/>
  <c r="AT3345" i="2664"/>
  <c r="AT3341" i="2664"/>
  <c r="AT3337" i="2664"/>
  <c r="AT3333" i="2664"/>
  <c r="AT3329" i="2664"/>
  <c r="AT3325" i="2664"/>
  <c r="AT3321" i="2664"/>
  <c r="AT3317" i="2664"/>
  <c r="AT3313" i="2664"/>
  <c r="AT3309" i="2664"/>
  <c r="AT3305" i="2664"/>
  <c r="AT3301" i="2664"/>
  <c r="AT3297" i="2664"/>
  <c r="AT3293" i="2664"/>
  <c r="AT3289" i="2664"/>
  <c r="AT3285" i="2664"/>
  <c r="AT3281" i="2664"/>
  <c r="AT3277" i="2664"/>
  <c r="AT3273" i="2664"/>
  <c r="AT3269" i="2664"/>
  <c r="AT3265" i="2664"/>
  <c r="AT3261" i="2664"/>
  <c r="AT3257" i="2664"/>
  <c r="AT3253" i="2664"/>
  <c r="AT3249" i="2664"/>
  <c r="AT3245" i="2664"/>
  <c r="AT3241" i="2664"/>
  <c r="AT3237" i="2664"/>
  <c r="AT3233" i="2664"/>
  <c r="AT3229" i="2664"/>
  <c r="AT3225" i="2664"/>
  <c r="AT3221" i="2664"/>
  <c r="AT3217" i="2664"/>
  <c r="AT3213" i="2664"/>
  <c r="AT3209" i="2664"/>
  <c r="AT3205" i="2664"/>
  <c r="AT3201" i="2664"/>
  <c r="AT3197" i="2664"/>
  <c r="AT3193" i="2664"/>
  <c r="AT3189" i="2664"/>
  <c r="AT3185" i="2664"/>
  <c r="AT3181" i="2664"/>
  <c r="AT3177" i="2664"/>
  <c r="AT3173" i="2664"/>
  <c r="AT3169" i="2664"/>
  <c r="AT3165" i="2664"/>
  <c r="AT3161" i="2664"/>
  <c r="AT3157" i="2664"/>
  <c r="AT3153" i="2664"/>
  <c r="AT3149" i="2664"/>
  <c r="AT3145" i="2664"/>
  <c r="AT3141" i="2664"/>
  <c r="AT3137" i="2664"/>
  <c r="AT3133" i="2664"/>
  <c r="AT3129" i="2664"/>
  <c r="AT3125" i="2664"/>
  <c r="AT3121" i="2664"/>
  <c r="AT3117" i="2664"/>
  <c r="AT3113" i="2664"/>
  <c r="AT3109" i="2664"/>
  <c r="AT3105" i="2664"/>
  <c r="AT3101" i="2664"/>
  <c r="AT3097" i="2664"/>
  <c r="AT3093" i="2664"/>
  <c r="AT3089" i="2664"/>
  <c r="AT3085" i="2664"/>
  <c r="AT3081" i="2664"/>
  <c r="AT3077" i="2664"/>
  <c r="AT3073" i="2664"/>
  <c r="AT3069" i="2664"/>
  <c r="AT3065" i="2664"/>
  <c r="AT3061" i="2664"/>
  <c r="AT3057" i="2664"/>
  <c r="AT3053" i="2664"/>
  <c r="AT3049" i="2664"/>
  <c r="AT3045" i="2664"/>
  <c r="AT3041" i="2664"/>
  <c r="AT3037" i="2664"/>
  <c r="AT3033" i="2664"/>
  <c r="AT3029" i="2664"/>
  <c r="AT3025" i="2664"/>
  <c r="AT3021" i="2664"/>
  <c r="AT3017" i="2664"/>
  <c r="AT3013" i="2664"/>
  <c r="AT3009" i="2664"/>
  <c r="AT3005" i="2664"/>
  <c r="AT3001" i="2664"/>
  <c r="AT2997" i="2664"/>
  <c r="AT2993" i="2664"/>
  <c r="AT2989" i="2664"/>
  <c r="AT2985" i="2664"/>
  <c r="AT2981" i="2664"/>
  <c r="AT2977" i="2664"/>
  <c r="AT2973" i="2664"/>
  <c r="AT2969" i="2664"/>
  <c r="AT2965" i="2664"/>
  <c r="AT2961" i="2664"/>
  <c r="AT2957" i="2664"/>
  <c r="AT2953" i="2664"/>
  <c r="AT2949" i="2664"/>
  <c r="AT2945" i="2664"/>
  <c r="AT2941" i="2664"/>
  <c r="AT2937" i="2664"/>
  <c r="AT2933" i="2664"/>
  <c r="AT2929" i="2664"/>
  <c r="AT2925" i="2664"/>
  <c r="AT2921" i="2664"/>
  <c r="AT2917" i="2664"/>
  <c r="AT2913" i="2664"/>
  <c r="AT2909" i="2664"/>
  <c r="AT2905" i="2664"/>
  <c r="AT2901" i="2664"/>
  <c r="AT2897" i="2664"/>
  <c r="AT2893" i="2664"/>
  <c r="AT2889" i="2664"/>
  <c r="AT2885" i="2664"/>
  <c r="AT2881" i="2664"/>
  <c r="AT2877" i="2664"/>
  <c r="AT2873" i="2664"/>
  <c r="AT2869" i="2664"/>
  <c r="AT2865" i="2664"/>
  <c r="AT2861" i="2664"/>
  <c r="AT2857" i="2664"/>
  <c r="AT2853" i="2664"/>
  <c r="AT2849" i="2664"/>
  <c r="AT2845" i="2664"/>
  <c r="AT2841" i="2664"/>
  <c r="AT2837" i="2664"/>
  <c r="AT2833" i="2664"/>
  <c r="AT2829" i="2664"/>
  <c r="AT2825" i="2664"/>
  <c r="AT2821" i="2664"/>
  <c r="AT2817" i="2664"/>
  <c r="AT2813" i="2664"/>
  <c r="AT2809" i="2664"/>
  <c r="AT2805" i="2664"/>
  <c r="AT2801" i="2664"/>
  <c r="AT2797" i="2664"/>
  <c r="AT2793" i="2664"/>
  <c r="AT2789" i="2664"/>
  <c r="AT2785" i="2664"/>
  <c r="AT2781" i="2664"/>
  <c r="AT2777" i="2664"/>
  <c r="AT2773" i="2664"/>
  <c r="AT2769" i="2664"/>
  <c r="AT2765" i="2664"/>
  <c r="AT2761" i="2664"/>
  <c r="AT2757" i="2664"/>
  <c r="AT2753" i="2664"/>
  <c r="AT2749" i="2664"/>
  <c r="AT2745" i="2664"/>
  <c r="AT2741" i="2664"/>
  <c r="AT2737" i="2664"/>
  <c r="AT2733" i="2664"/>
  <c r="AT2729" i="2664"/>
  <c r="AT2725" i="2664"/>
  <c r="AT2721" i="2664"/>
  <c r="AT2717" i="2664"/>
  <c r="AT2713" i="2664"/>
  <c r="AT2709" i="2664"/>
  <c r="AT2705" i="2664"/>
  <c r="AT2701" i="2664"/>
  <c r="AT2697" i="2664"/>
  <c r="AT2693" i="2664"/>
  <c r="AT2689" i="2664"/>
  <c r="AT2685" i="2664"/>
  <c r="AT2681" i="2664"/>
  <c r="AT2677" i="2664"/>
  <c r="AT2673" i="2664"/>
  <c r="AT2669" i="2664"/>
  <c r="AT2665" i="2664"/>
  <c r="AT2661" i="2664"/>
  <c r="AT2657" i="2664"/>
  <c r="AT2653" i="2664"/>
  <c r="AT2649" i="2664"/>
  <c r="AT2645" i="2664"/>
  <c r="AT2641" i="2664"/>
  <c r="AT2637" i="2664"/>
  <c r="AT2633" i="2664"/>
  <c r="AT2629" i="2664"/>
  <c r="AT2625" i="2664"/>
  <c r="AT2621" i="2664"/>
  <c r="AT2617" i="2664"/>
  <c r="AT2613" i="2664"/>
  <c r="AT2609" i="2664"/>
  <c r="AT2605" i="2664"/>
  <c r="AT2601" i="2664"/>
  <c r="AT2597" i="2664"/>
  <c r="AT2593" i="2664"/>
  <c r="AT2589" i="2664"/>
  <c r="AT2585" i="2664"/>
  <c r="AT2581" i="2664"/>
  <c r="AT2577" i="2664"/>
  <c r="AT2573" i="2664"/>
  <c r="AT2569" i="2664"/>
  <c r="AT2565" i="2664"/>
  <c r="AT2561" i="2664"/>
  <c r="AT2557" i="2664"/>
  <c r="AT2553" i="2664"/>
  <c r="AT2549" i="2664"/>
  <c r="AT2545" i="2664"/>
  <c r="AT2541" i="2664"/>
  <c r="AT2537" i="2664"/>
  <c r="AT2533" i="2664"/>
  <c r="AT2529" i="2664"/>
  <c r="AT2525" i="2664"/>
  <c r="AT2521" i="2664"/>
  <c r="AT2517" i="2664"/>
  <c r="AT2513" i="2664"/>
  <c r="AT2509" i="2664"/>
  <c r="AT2505" i="2664"/>
  <c r="AT2501" i="2664"/>
  <c r="AT2497" i="2664"/>
  <c r="AT2493" i="2664"/>
  <c r="AT2489" i="2664"/>
  <c r="AT2485" i="2664"/>
  <c r="AT2481" i="2664"/>
  <c r="AT2477" i="2664"/>
  <c r="AT2473" i="2664"/>
  <c r="AT2469" i="2664"/>
  <c r="AT2465" i="2664"/>
  <c r="AT2461" i="2664"/>
  <c r="AT2457" i="2664"/>
  <c r="AT2453" i="2664"/>
  <c r="AT2449" i="2664"/>
  <c r="AT2445" i="2664"/>
  <c r="AT2441" i="2664"/>
  <c r="AT2437" i="2664"/>
  <c r="AT2433" i="2664"/>
  <c r="AT2429" i="2664"/>
  <c r="AT2425" i="2664"/>
  <c r="AT2421" i="2664"/>
  <c r="AT2417" i="2664"/>
  <c r="AT2413" i="2664"/>
  <c r="AT2409" i="2664"/>
  <c r="AT2405" i="2664"/>
  <c r="AT2401" i="2664"/>
  <c r="AT2397" i="2664"/>
  <c r="AT2393" i="2664"/>
  <c r="AT2389" i="2664"/>
  <c r="AT2385" i="2664"/>
  <c r="AT2381" i="2664"/>
  <c r="AT2377" i="2664"/>
  <c r="AT2373" i="2664"/>
  <c r="AT2369" i="2664"/>
  <c r="AT2365" i="2664"/>
  <c r="AT2361" i="2664"/>
  <c r="AT2357" i="2664"/>
  <c r="AT2353" i="2664"/>
  <c r="AT2349" i="2664"/>
  <c r="AT2345" i="2664"/>
  <c r="AT2341" i="2664"/>
  <c r="AT2337" i="2664"/>
  <c r="AT2333" i="2664"/>
  <c r="AT2329" i="2664"/>
  <c r="AT2325" i="2664"/>
  <c r="AT2321" i="2664"/>
  <c r="AT2317" i="2664"/>
  <c r="AT2313" i="2664"/>
  <c r="AT2309" i="2664"/>
  <c r="AT2305" i="2664"/>
  <c r="AT2301" i="2664"/>
  <c r="AT2297" i="2664"/>
  <c r="AT2293" i="2664"/>
  <c r="AT2289" i="2664"/>
  <c r="AT2285" i="2664"/>
  <c r="AT2281" i="2664"/>
  <c r="AT2277" i="2664"/>
  <c r="AT2273" i="2664"/>
  <c r="AT2269" i="2664"/>
  <c r="AT2265" i="2664"/>
  <c r="AT2261" i="2664"/>
  <c r="AT2257" i="2664"/>
  <c r="AT2253" i="2664"/>
  <c r="AT2249" i="2664"/>
  <c r="AT2245" i="2664"/>
  <c r="AT2241" i="2664"/>
  <c r="AT2237" i="2664"/>
  <c r="AT2233" i="2664"/>
  <c r="AT2229" i="2664"/>
  <c r="AT2225" i="2664"/>
  <c r="AT2221" i="2664"/>
  <c r="AT2217" i="2664"/>
  <c r="AT2213" i="2664"/>
  <c r="AT2209" i="2664"/>
  <c r="AT2205" i="2664"/>
  <c r="AT2201" i="2664"/>
  <c r="AT2197" i="2664"/>
  <c r="AT2193" i="2664"/>
  <c r="AT2189" i="2664"/>
  <c r="AT2185" i="2664"/>
  <c r="AT2181" i="2664"/>
  <c r="AT2177" i="2664"/>
  <c r="AT2173" i="2664"/>
  <c r="AT2169" i="2664"/>
  <c r="AT2165" i="2664"/>
  <c r="AT2161" i="2664"/>
  <c r="AT2157" i="2664"/>
  <c r="AT2153" i="2664"/>
  <c r="AT2149" i="2664"/>
  <c r="AT2145" i="2664"/>
  <c r="AT2141" i="2664"/>
  <c r="AT2137" i="2664"/>
  <c r="AT2133" i="2664"/>
  <c r="AT2129" i="2664"/>
  <c r="AT2125" i="2664"/>
  <c r="AT2121" i="2664"/>
  <c r="AT2117" i="2664"/>
  <c r="AT2113" i="2664"/>
  <c r="AT2109" i="2664"/>
  <c r="AT2105" i="2664"/>
  <c r="AT2101" i="2664"/>
  <c r="AT2097" i="2664"/>
  <c r="AT2093" i="2664"/>
  <c r="AT2089" i="2664"/>
  <c r="AT2085" i="2664"/>
  <c r="AT2081" i="2664"/>
  <c r="AT2077" i="2664"/>
  <c r="AT2073" i="2664"/>
  <c r="AT2069" i="2664"/>
  <c r="AT2065" i="2664"/>
  <c r="AT2061" i="2664"/>
  <c r="AT2057" i="2664"/>
  <c r="AT2053" i="2664"/>
  <c r="AT2049" i="2664"/>
  <c r="AT2045" i="2664"/>
  <c r="AT2041" i="2664"/>
  <c r="AT2037" i="2664"/>
  <c r="AT2033" i="2664"/>
  <c r="AT2029" i="2664"/>
  <c r="AT2025" i="2664"/>
  <c r="AT2021" i="2664"/>
  <c r="AT2017" i="2664"/>
  <c r="AT2013" i="2664"/>
  <c r="AT2009" i="2664"/>
  <c r="AT2005" i="2664"/>
  <c r="AT2001" i="2664"/>
  <c r="AT1997" i="2664"/>
  <c r="AT1993" i="2664"/>
  <c r="AT1989" i="2664"/>
  <c r="AT1985" i="2664"/>
  <c r="AT1981" i="2664"/>
  <c r="AT1977" i="2664"/>
  <c r="AT1973" i="2664"/>
  <c r="AT1969" i="2664"/>
  <c r="AT1965" i="2664"/>
  <c r="AT1961" i="2664"/>
  <c r="AT1957" i="2664"/>
  <c r="AT1953" i="2664"/>
  <c r="AT1949" i="2664"/>
  <c r="AT1945" i="2664"/>
  <c r="AT1941" i="2664"/>
  <c r="AT1937" i="2664"/>
  <c r="AT1933" i="2664"/>
  <c r="AT1929" i="2664"/>
  <c r="AT1925" i="2664"/>
  <c r="AT1921" i="2664"/>
  <c r="AT1917" i="2664"/>
  <c r="AT1913" i="2664"/>
  <c r="AT1909" i="2664"/>
  <c r="AT1905" i="2664"/>
  <c r="AT1901" i="2664"/>
  <c r="AT1897" i="2664"/>
  <c r="AT1893" i="2664"/>
  <c r="AT1889" i="2664"/>
  <c r="AT1885" i="2664"/>
  <c r="AT1881" i="2664"/>
  <c r="AT1877" i="2664"/>
  <c r="AT1873" i="2664"/>
  <c r="AT1869" i="2664"/>
  <c r="AT1865" i="2664"/>
  <c r="AT1861" i="2664"/>
  <c r="AT1857" i="2664"/>
  <c r="AT1853" i="2664"/>
  <c r="AT1849" i="2664"/>
  <c r="AT1845" i="2664"/>
  <c r="AT1841" i="2664"/>
  <c r="AT1837" i="2664"/>
  <c r="AT1833" i="2664"/>
  <c r="AT1829" i="2664"/>
  <c r="AT1825" i="2664"/>
  <c r="AT1821" i="2664"/>
  <c r="AT1817" i="2664"/>
  <c r="AT1813" i="2664"/>
  <c r="AT1809" i="2664"/>
  <c r="AT1805" i="2664"/>
  <c r="AT1801" i="2664"/>
  <c r="AT1797" i="2664"/>
  <c r="AT1793" i="2664"/>
  <c r="AT1789" i="2664"/>
  <c r="AT1785" i="2664"/>
  <c r="AT1781" i="2664"/>
  <c r="AT1777" i="2664"/>
  <c r="AT1773" i="2664"/>
  <c r="AT1769" i="2664"/>
  <c r="AT1765" i="2664"/>
  <c r="AT1761" i="2664"/>
  <c r="AT1757" i="2664"/>
  <c r="AT1753" i="2664"/>
  <c r="AT1749" i="2664"/>
  <c r="AT1745" i="2664"/>
  <c r="AT1741" i="2664"/>
  <c r="AT1737" i="2664"/>
  <c r="AT1733" i="2664"/>
  <c r="AT1729" i="2664"/>
  <c r="AT1725" i="2664"/>
  <c r="AT1721" i="2664"/>
  <c r="AT1717" i="2664"/>
  <c r="AT1713" i="2664"/>
  <c r="AT1709" i="2664"/>
  <c r="AT1705" i="2664"/>
  <c r="AT1701" i="2664"/>
  <c r="AT1697" i="2664"/>
  <c r="AT1693" i="2664"/>
  <c r="AT1689" i="2664"/>
  <c r="AT1685" i="2664"/>
  <c r="AT1681" i="2664"/>
  <c r="AT1677" i="2664"/>
  <c r="AT1673" i="2664"/>
  <c r="AT1669" i="2664"/>
  <c r="AT1665" i="2664"/>
  <c r="AT1661" i="2664"/>
  <c r="AT1657" i="2664"/>
  <c r="AT1653" i="2664"/>
  <c r="AT1649" i="2664"/>
  <c r="AT1645" i="2664"/>
  <c r="AT1641" i="2664"/>
  <c r="AT1637" i="2664"/>
  <c r="AT1633" i="2664"/>
  <c r="AT1629" i="2664"/>
  <c r="AT1625" i="2664"/>
  <c r="AT1621" i="2664"/>
  <c r="AT1617" i="2664"/>
  <c r="AT1613" i="2664"/>
  <c r="AT1609" i="2664"/>
  <c r="AT1605" i="2664"/>
  <c r="AT1601" i="2664"/>
  <c r="AT1597" i="2664"/>
  <c r="AT1593" i="2664"/>
  <c r="AT1589" i="2664"/>
  <c r="AT1585" i="2664"/>
  <c r="AT1581" i="2664"/>
  <c r="AT1577" i="2664"/>
  <c r="AT1573" i="2664"/>
  <c r="AT1569" i="2664"/>
  <c r="AT1565" i="2664"/>
  <c r="AT1561" i="2664"/>
  <c r="AT1557" i="2664"/>
  <c r="AT1553" i="2664"/>
  <c r="AT1549" i="2664"/>
  <c r="AT1545" i="2664"/>
  <c r="AT1541" i="2664"/>
  <c r="AT1537" i="2664"/>
  <c r="AT1533" i="2664"/>
  <c r="AT1529" i="2664"/>
  <c r="AT1525" i="2664"/>
  <c r="AT1521" i="2664"/>
  <c r="AT1517" i="2664"/>
  <c r="AT1513" i="2664"/>
  <c r="AT1509" i="2664"/>
  <c r="AT1505" i="2664"/>
  <c r="AT1501" i="2664"/>
  <c r="AT1497" i="2664"/>
  <c r="AT1493" i="2664"/>
  <c r="AT1489" i="2664"/>
  <c r="AT1485" i="2664"/>
  <c r="AT1481" i="2664"/>
  <c r="AT1477" i="2664"/>
  <c r="AT1473" i="2664"/>
  <c r="AT1469" i="2664"/>
  <c r="AT1465" i="2664"/>
  <c r="AT1461" i="2664"/>
  <c r="AT1457" i="2664"/>
  <c r="AT1453" i="2664"/>
  <c r="AT1449" i="2664"/>
  <c r="AT1445" i="2664"/>
  <c r="AT1441" i="2664"/>
  <c r="AT1437" i="2664"/>
  <c r="AT1433" i="2664"/>
  <c r="AT1429" i="2664"/>
  <c r="AT1425" i="2664"/>
  <c r="AT1421" i="2664"/>
  <c r="AT1417" i="2664"/>
  <c r="AT1413" i="2664"/>
  <c r="AT1409" i="2664"/>
  <c r="AT1405" i="2664"/>
  <c r="AT1401" i="2664"/>
  <c r="AT1397" i="2664"/>
  <c r="AT1393" i="2664"/>
  <c r="AT1389" i="2664"/>
  <c r="AT1385" i="2664"/>
  <c r="AT1381" i="2664"/>
  <c r="AT1377" i="2664"/>
  <c r="AT1373" i="2664"/>
  <c r="AT1369" i="2664"/>
  <c r="AT1365" i="2664"/>
  <c r="AT1361" i="2664"/>
  <c r="AT1357" i="2664"/>
  <c r="AT1353" i="2664"/>
  <c r="AT1349" i="2664"/>
  <c r="AT1345" i="2664"/>
  <c r="AT1341" i="2664"/>
  <c r="AT1337" i="2664"/>
  <c r="AT1333" i="2664"/>
  <c r="AT1329" i="2664"/>
  <c r="AT1325" i="2664"/>
  <c r="AT1321" i="2664"/>
  <c r="AT1317" i="2664"/>
  <c r="AT1313" i="2664"/>
  <c r="AT1309" i="2664"/>
  <c r="AT1305" i="2664"/>
  <c r="AT1301" i="2664"/>
  <c r="AT1297" i="2664"/>
  <c r="AT1293" i="2664"/>
  <c r="AT1289" i="2664"/>
  <c r="AT1285" i="2664"/>
  <c r="AT1281" i="2664"/>
  <c r="AT1277" i="2664"/>
  <c r="AT1273" i="2664"/>
  <c r="AT1269" i="2664"/>
  <c r="AT1265" i="2664"/>
  <c r="AT1261" i="2664"/>
  <c r="AT1257" i="2664"/>
  <c r="AT1253" i="2664"/>
  <c r="AT1249" i="2664"/>
  <c r="AT1245" i="2664"/>
  <c r="AT1241" i="2664"/>
  <c r="AT1237" i="2664"/>
  <c r="AT1233" i="2664"/>
  <c r="AT1229" i="2664"/>
  <c r="AT1225" i="2664"/>
  <c r="AT1221" i="2664"/>
  <c r="AT1217" i="2664"/>
  <c r="AT1213" i="2664"/>
  <c r="AT1209" i="2664"/>
  <c r="AT1205" i="2664"/>
  <c r="AT1201" i="2664"/>
  <c r="AT1197" i="2664"/>
  <c r="AT1193" i="2664"/>
  <c r="AT1189" i="2664"/>
  <c r="AT1185" i="2664"/>
  <c r="AT1181" i="2664"/>
  <c r="AT1177" i="2664"/>
  <c r="AT1173" i="2664"/>
  <c r="AT1169" i="2664"/>
  <c r="AT1165" i="2664"/>
  <c r="AT1161" i="2664"/>
  <c r="AT1157" i="2664"/>
  <c r="AT1153" i="2664"/>
  <c r="AT1149" i="2664"/>
  <c r="AT1145" i="2664"/>
  <c r="AT1141" i="2664"/>
  <c r="AT1137" i="2664"/>
  <c r="AT1133" i="2664"/>
  <c r="AT1129" i="2664"/>
  <c r="AT1125" i="2664"/>
  <c r="AT1121" i="2664"/>
  <c r="AT1117" i="2664"/>
  <c r="AT1113" i="2664"/>
  <c r="AT1109" i="2664"/>
  <c r="AT1105" i="2664"/>
  <c r="AT1101" i="2664"/>
  <c r="AT1097" i="2664"/>
  <c r="AT1093" i="2664"/>
  <c r="AT1089" i="2664"/>
  <c r="AT1085" i="2664"/>
  <c r="AT1081" i="2664"/>
  <c r="AT1077" i="2664"/>
  <c r="AT1073" i="2664"/>
  <c r="AT1069" i="2664"/>
  <c r="AT1065" i="2664"/>
  <c r="AT1061" i="2664"/>
  <c r="AT1057" i="2664"/>
  <c r="AT1053" i="2664"/>
  <c r="AT1049" i="2664"/>
  <c r="AT1045" i="2664"/>
  <c r="AT1041" i="2664"/>
  <c r="AT1037" i="2664"/>
  <c r="AT1033" i="2664"/>
  <c r="AT1029" i="2664"/>
  <c r="AT1025" i="2664"/>
  <c r="AT1021" i="2664"/>
  <c r="AT1017" i="2664"/>
  <c r="AT1013" i="2664"/>
  <c r="AT1009" i="2664"/>
  <c r="AT1005" i="2664"/>
  <c r="AT1001" i="2664"/>
  <c r="AT997" i="2664"/>
  <c r="AT993" i="2664"/>
  <c r="AT989" i="2664"/>
  <c r="AT985" i="2664"/>
  <c r="AT981" i="2664"/>
  <c r="AT977" i="2664"/>
  <c r="AT973" i="2664"/>
  <c r="AT969" i="2664"/>
  <c r="AT965" i="2664"/>
  <c r="AT961" i="2664"/>
  <c r="AT957" i="2664"/>
  <c r="AT953" i="2664"/>
  <c r="AT949" i="2664"/>
  <c r="AT945" i="2664"/>
  <c r="AT941" i="2664"/>
  <c r="AT937" i="2664"/>
  <c r="AT933" i="2664"/>
  <c r="AT929" i="2664"/>
  <c r="AT925" i="2664"/>
  <c r="AT921" i="2664"/>
  <c r="AT917" i="2664"/>
  <c r="AT913" i="2664"/>
  <c r="AT909" i="2664"/>
  <c r="AT905" i="2664"/>
  <c r="AT901" i="2664"/>
  <c r="AT897" i="2664"/>
  <c r="AT893" i="2664"/>
  <c r="AT889" i="2664"/>
  <c r="AT885" i="2664"/>
  <c r="AT881" i="2664"/>
  <c r="AT877" i="2664"/>
  <c r="AT873" i="2664"/>
  <c r="AT869" i="2664"/>
  <c r="AT865" i="2664"/>
  <c r="AT861" i="2664"/>
  <c r="AT857" i="2664"/>
  <c r="AT853" i="2664"/>
  <c r="AT849" i="2664"/>
  <c r="AT845" i="2664"/>
  <c r="AT841" i="2664"/>
  <c r="AT837" i="2664"/>
  <c r="AT833" i="2664"/>
  <c r="AT829" i="2664"/>
  <c r="AT825" i="2664"/>
  <c r="AT821" i="2664"/>
  <c r="AT817" i="2664"/>
  <c r="AT813" i="2664"/>
  <c r="AT809" i="2664"/>
  <c r="AT805" i="2664"/>
  <c r="AT801" i="2664"/>
  <c r="AT797" i="2664"/>
  <c r="AT793" i="2664"/>
  <c r="AT789" i="2664"/>
  <c r="AT785" i="2664"/>
  <c r="AT781" i="2664"/>
  <c r="AT777" i="2664"/>
  <c r="AT773" i="2664"/>
  <c r="AT769" i="2664"/>
  <c r="AT765" i="2664"/>
  <c r="AT761" i="2664"/>
  <c r="AT757" i="2664"/>
  <c r="AT753" i="2664"/>
  <c r="AT749" i="2664"/>
  <c r="AT745" i="2664"/>
  <c r="AT741" i="2664"/>
  <c r="AT737" i="2664"/>
  <c r="AT733" i="2664"/>
  <c r="AT729" i="2664"/>
  <c r="AT725" i="2664"/>
  <c r="AT721" i="2664"/>
  <c r="AT717" i="2664"/>
  <c r="AT713" i="2664"/>
  <c r="AT709" i="2664"/>
  <c r="AT705" i="2664"/>
  <c r="AT701" i="2664"/>
  <c r="AT697" i="2664"/>
  <c r="AT693" i="2664"/>
  <c r="AT689" i="2664"/>
  <c r="AT685" i="2664"/>
  <c r="AT681" i="2664"/>
  <c r="AT677" i="2664"/>
  <c r="AT673" i="2664"/>
  <c r="AT669" i="2664"/>
  <c r="AT665" i="2664"/>
  <c r="AT661" i="2664"/>
  <c r="AT657" i="2664"/>
  <c r="AT653" i="2664"/>
  <c r="AT649" i="2664"/>
  <c r="AT645" i="2664"/>
  <c r="AT641" i="2664"/>
  <c r="AT637" i="2664"/>
  <c r="AT633" i="2664"/>
  <c r="AT629" i="2664"/>
  <c r="AT625" i="2664"/>
  <c r="AT621" i="2664"/>
  <c r="AT617" i="2664"/>
  <c r="AT613" i="2664"/>
  <c r="AT609" i="2664"/>
  <c r="AT605" i="2664"/>
  <c r="AT601" i="2664"/>
  <c r="AT597" i="2664"/>
  <c r="AT593" i="2664"/>
  <c r="AT589" i="2664"/>
  <c r="AT585" i="2664"/>
  <c r="AT581" i="2664"/>
  <c r="AT577" i="2664"/>
  <c r="AT573" i="2664"/>
  <c r="AT569" i="2664"/>
  <c r="AT565" i="2664"/>
  <c r="AT561" i="2664"/>
  <c r="AT557" i="2664"/>
  <c r="AT553" i="2664"/>
  <c r="AT549" i="2664"/>
  <c r="AT545" i="2664"/>
  <c r="AT541" i="2664"/>
  <c r="AT537" i="2664"/>
  <c r="AT533" i="2664"/>
  <c r="AT529" i="2664"/>
  <c r="AT525" i="2664"/>
  <c r="AT521" i="2664"/>
  <c r="AT517" i="2664"/>
  <c r="AT513" i="2664"/>
  <c r="AT509" i="2664"/>
  <c r="AT505" i="2664"/>
  <c r="AT501" i="2664"/>
  <c r="AT497" i="2664"/>
  <c r="AT493" i="2664"/>
  <c r="AT489" i="2664"/>
  <c r="AT485" i="2664"/>
  <c r="AT481" i="2664"/>
  <c r="AT477" i="2664"/>
  <c r="AT473" i="2664"/>
  <c r="AT469" i="2664"/>
  <c r="AT465" i="2664"/>
  <c r="AT461" i="2664"/>
  <c r="AT457" i="2664"/>
  <c r="AT453" i="2664"/>
  <c r="AT449" i="2664"/>
  <c r="AT445" i="2664"/>
  <c r="AT441" i="2664"/>
  <c r="AT437" i="2664"/>
  <c r="AT433" i="2664"/>
  <c r="AT429" i="2664"/>
  <c r="AT425" i="2664"/>
  <c r="AT421" i="2664"/>
  <c r="AT417" i="2664"/>
  <c r="AT413" i="2664"/>
  <c r="AT409" i="2664"/>
  <c r="AT405" i="2664"/>
  <c r="AT401" i="2664"/>
  <c r="AT397" i="2664"/>
  <c r="AT393" i="2664"/>
  <c r="AT389" i="2664"/>
  <c r="AT385" i="2664"/>
  <c r="AT381" i="2664"/>
  <c r="AT377" i="2664"/>
  <c r="AT373" i="2664"/>
  <c r="AT369" i="2664"/>
  <c r="AT365" i="2664"/>
  <c r="AT361" i="2664"/>
  <c r="AT357" i="2664"/>
  <c r="AT353" i="2664"/>
  <c r="AT349" i="2664"/>
  <c r="AT345" i="2664"/>
  <c r="AT341" i="2664"/>
  <c r="AT337" i="2664"/>
  <c r="AT333" i="2664"/>
  <c r="AT329" i="2664"/>
  <c r="AT325" i="2664"/>
  <c r="AT321" i="2664"/>
  <c r="AT317" i="2664"/>
  <c r="AT313" i="2664"/>
  <c r="AT309" i="2664"/>
  <c r="AT305" i="2664"/>
  <c r="AT301" i="2664"/>
  <c r="AT297" i="2664"/>
  <c r="AT293" i="2664"/>
  <c r="AT289" i="2664"/>
  <c r="AT285" i="2664"/>
  <c r="AT281" i="2664"/>
  <c r="AT277" i="2664"/>
  <c r="AT273" i="2664"/>
  <c r="AT269" i="2664"/>
  <c r="AT265" i="2664"/>
  <c r="AT261" i="2664"/>
  <c r="AT257" i="2664"/>
  <c r="AT253" i="2664"/>
  <c r="AT249" i="2664"/>
  <c r="AT245" i="2664"/>
  <c r="AT241" i="2664"/>
  <c r="AT237" i="2664"/>
  <c r="AT233" i="2664"/>
  <c r="AT229" i="2664"/>
  <c r="AT225" i="2664"/>
  <c r="AT221" i="2664"/>
  <c r="AT217" i="2664"/>
  <c r="AT213" i="2664"/>
  <c r="AT209" i="2664"/>
  <c r="AT205" i="2664"/>
  <c r="AT201" i="2664"/>
  <c r="AT197" i="2664"/>
  <c r="AT193" i="2664"/>
  <c r="AT189" i="2664"/>
  <c r="AT185" i="2664"/>
  <c r="AT181" i="2664"/>
  <c r="AT177" i="2664"/>
  <c r="AT173" i="2664"/>
  <c r="AT169" i="2664"/>
  <c r="AT165" i="2664"/>
  <c r="AT161" i="2664"/>
  <c r="AT157" i="2664"/>
  <c r="AT153" i="2664"/>
  <c r="AT149" i="2664"/>
  <c r="AT145" i="2664"/>
  <c r="AT141" i="2664"/>
  <c r="AT137" i="2664"/>
  <c r="AT133" i="2664"/>
  <c r="AT129" i="2664"/>
  <c r="AT125" i="2664"/>
  <c r="AT121" i="2664"/>
  <c r="AT117" i="2664"/>
  <c r="AT113" i="2664"/>
  <c r="AT109" i="2664"/>
  <c r="AT105" i="2664"/>
  <c r="AT101" i="2664"/>
  <c r="AT97" i="2664"/>
  <c r="AT93" i="2664"/>
  <c r="AT89" i="2664"/>
  <c r="AT85" i="2664"/>
  <c r="AT81" i="2664"/>
  <c r="AT77" i="2664"/>
  <c r="AT73" i="2664"/>
  <c r="AT69" i="2664"/>
  <c r="AT65" i="2664"/>
  <c r="AT61" i="2664"/>
  <c r="AT57" i="2664"/>
  <c r="AT53" i="2664"/>
  <c r="AT49" i="2664"/>
  <c r="AT45" i="2664"/>
  <c r="AT41" i="2664"/>
  <c r="AT37" i="2664"/>
  <c r="AT33" i="2664"/>
  <c r="AT29" i="2664"/>
  <c r="AT25" i="2664"/>
  <c r="AT21" i="2664"/>
  <c r="AT17" i="2664"/>
  <c r="AT13" i="2664"/>
  <c r="AT9" i="2664"/>
  <c r="G723" i="2667"/>
  <c r="G719" i="2667"/>
  <c r="G715" i="2667"/>
  <c r="G711" i="2667"/>
  <c r="G707" i="2667"/>
  <c r="G703" i="2667"/>
  <c r="G699" i="2667"/>
  <c r="G695" i="2667"/>
  <c r="G691" i="2667"/>
  <c r="G687" i="2667"/>
  <c r="G683" i="2667"/>
  <c r="G679" i="2667"/>
  <c r="G675" i="2667"/>
  <c r="G671" i="2667"/>
  <c r="G667" i="2667"/>
  <c r="G663" i="2667"/>
  <c r="G659" i="2667"/>
  <c r="G655" i="2667"/>
  <c r="G651" i="2667"/>
  <c r="G647" i="2667"/>
  <c r="G643" i="2667"/>
  <c r="G639" i="2667"/>
  <c r="G635" i="2667"/>
  <c r="G631" i="2667"/>
  <c r="G627" i="2667"/>
  <c r="G623" i="2667"/>
  <c r="G619" i="2667"/>
  <c r="G615" i="2667"/>
  <c r="G611" i="2667"/>
  <c r="G607" i="2667"/>
  <c r="G603" i="2667"/>
  <c r="G599" i="2667"/>
  <c r="G595" i="2667"/>
  <c r="G591" i="2667"/>
  <c r="G587" i="2667"/>
  <c r="G583" i="2667"/>
  <c r="G579" i="2667"/>
  <c r="G575" i="2667"/>
  <c r="G571" i="2667"/>
  <c r="G567" i="2667"/>
  <c r="G563" i="2667"/>
  <c r="G559" i="2667"/>
  <c r="G555" i="2667"/>
  <c r="G551" i="2667"/>
  <c r="G547" i="2667"/>
  <c r="G543" i="2667"/>
  <c r="G539" i="2667"/>
  <c r="G535" i="2667"/>
  <c r="G531" i="2667"/>
  <c r="G527" i="2667"/>
  <c r="G523" i="2667"/>
  <c r="G519" i="2667"/>
  <c r="G515" i="2667"/>
  <c r="G511" i="2667"/>
  <c r="G507" i="2667"/>
  <c r="G503" i="2667"/>
  <c r="G499" i="2667"/>
  <c r="G495" i="2667"/>
  <c r="G491" i="2667"/>
  <c r="G487" i="2667"/>
  <c r="G483" i="2667"/>
  <c r="G479" i="2667"/>
  <c r="G475" i="2667"/>
  <c r="G471" i="2667"/>
  <c r="G467" i="2667"/>
  <c r="G463" i="2667"/>
  <c r="G459" i="2667"/>
  <c r="G455" i="2667"/>
  <c r="G451" i="2667"/>
  <c r="G447" i="2667"/>
  <c r="G443" i="2667"/>
  <c r="G439" i="2667"/>
  <c r="G435" i="2667"/>
  <c r="G431" i="2667"/>
  <c r="G427" i="2667"/>
  <c r="G423" i="2667"/>
  <c r="G419" i="2667"/>
  <c r="G415" i="2667"/>
  <c r="G411" i="2667"/>
  <c r="G407" i="2667"/>
  <c r="G403" i="2667"/>
  <c r="G399" i="2667"/>
  <c r="G395" i="2667"/>
  <c r="G391" i="2667"/>
  <c r="G387" i="2667"/>
  <c r="G383" i="2667"/>
  <c r="G379" i="2667"/>
  <c r="G375" i="2667"/>
  <c r="G371" i="2667"/>
  <c r="G367" i="2667"/>
  <c r="G363" i="2667"/>
  <c r="G359" i="2667"/>
  <c r="G355" i="2667"/>
  <c r="G351" i="2667"/>
  <c r="G347" i="2667"/>
  <c r="G343" i="2667"/>
  <c r="G339" i="2667"/>
  <c r="G335" i="2667"/>
  <c r="G331" i="2667"/>
  <c r="G327" i="2667"/>
  <c r="G323" i="2667"/>
  <c r="G319" i="2667"/>
  <c r="G315" i="2667"/>
  <c r="G311" i="2667"/>
  <c r="G307" i="2667"/>
  <c r="G303" i="2667"/>
  <c r="G299" i="2667"/>
  <c r="G295" i="2667"/>
  <c r="G291" i="2667"/>
  <c r="G287" i="2667"/>
  <c r="G283" i="2667"/>
  <c r="G279" i="2667"/>
  <c r="G275" i="2667"/>
  <c r="G271" i="2667"/>
  <c r="G267" i="2667"/>
  <c r="G263" i="2667"/>
  <c r="G259" i="2667"/>
  <c r="G255" i="2667"/>
  <c r="G251" i="2667"/>
  <c r="G247" i="2667"/>
  <c r="G243" i="2667"/>
  <c r="G239" i="2667"/>
  <c r="G235" i="2667"/>
  <c r="G231" i="2667"/>
  <c r="G227" i="2667"/>
  <c r="G223" i="2667"/>
  <c r="G219" i="2667"/>
  <c r="G215" i="2667"/>
  <c r="G211" i="2667"/>
  <c r="G207" i="2667"/>
  <c r="G203" i="2667"/>
  <c r="G199" i="2667"/>
  <c r="G195" i="2667"/>
  <c r="G191" i="2667"/>
  <c r="G187" i="2667"/>
  <c r="G183" i="2667"/>
  <c r="G179" i="2667"/>
  <c r="G175" i="2667"/>
  <c r="G171" i="2667"/>
  <c r="G167" i="2667"/>
  <c r="G163" i="2667"/>
  <c r="G159" i="2667"/>
  <c r="G155" i="2667"/>
  <c r="G151" i="2667"/>
  <c r="G147" i="2667"/>
  <c r="G143" i="2667"/>
  <c r="G139" i="2667"/>
  <c r="G135" i="2667"/>
  <c r="G131" i="2667"/>
  <c r="G127" i="2667"/>
  <c r="G123" i="2667"/>
  <c r="G119" i="2667"/>
  <c r="G115" i="2667"/>
  <c r="G111" i="2667"/>
  <c r="G107" i="2667"/>
  <c r="G103" i="2667"/>
  <c r="G99" i="2667"/>
  <c r="G95" i="2667"/>
  <c r="G91" i="2667"/>
  <c r="G87" i="2667"/>
  <c r="G83" i="2667"/>
  <c r="G79" i="2667"/>
  <c r="G75" i="2667"/>
  <c r="G71" i="2667"/>
  <c r="G67" i="2667"/>
  <c r="G63" i="2667"/>
  <c r="G59" i="2667"/>
  <c r="G55" i="2667"/>
  <c r="G51" i="2667"/>
  <c r="G47" i="2667"/>
  <c r="G43" i="2667"/>
  <c r="G39" i="2667"/>
  <c r="G35" i="2667"/>
  <c r="G31" i="2667"/>
  <c r="G27" i="2667"/>
  <c r="G23" i="2667"/>
  <c r="G19" i="2667"/>
  <c r="G15" i="2667"/>
  <c r="G11" i="2667"/>
  <c r="G7" i="2667"/>
  <c r="AT4184" i="2664"/>
  <c r="AT4180" i="2664"/>
  <c r="AT4176" i="2664"/>
  <c r="AT4172" i="2664"/>
  <c r="AT4168" i="2664"/>
  <c r="AT4164" i="2664"/>
  <c r="AT4160" i="2664"/>
  <c r="AT4156" i="2664"/>
  <c r="AT4152" i="2664"/>
  <c r="AT4148" i="2664"/>
  <c r="AT4144" i="2664"/>
  <c r="AT4140" i="2664"/>
  <c r="AT4136" i="2664"/>
  <c r="AT4132" i="2664"/>
  <c r="AT4128" i="2664"/>
  <c r="AT4124" i="2664"/>
  <c r="AT4120" i="2664"/>
  <c r="AT4116" i="2664"/>
  <c r="AT4112" i="2664"/>
  <c r="AT4108" i="2664"/>
  <c r="AT4104" i="2664"/>
  <c r="AT4100" i="2664"/>
  <c r="AT4096" i="2664"/>
  <c r="AT4092" i="2664"/>
  <c r="AT4088" i="2664"/>
  <c r="AT4084" i="2664"/>
  <c r="AT4080" i="2664"/>
  <c r="AT4076" i="2664"/>
  <c r="AT4072" i="2664"/>
  <c r="AT4068" i="2664"/>
  <c r="AT4064" i="2664"/>
  <c r="AT4060" i="2664"/>
  <c r="AT4056" i="2664"/>
  <c r="AT4052" i="2664"/>
  <c r="AT4048" i="2664"/>
  <c r="AT4044" i="2664"/>
  <c r="AT4040" i="2664"/>
  <c r="AT4036" i="2664"/>
  <c r="AT4032" i="2664"/>
  <c r="AT4028" i="2664"/>
  <c r="AT4024" i="2664"/>
  <c r="AT4020" i="2664"/>
  <c r="AT4016" i="2664"/>
  <c r="AT4012" i="2664"/>
  <c r="AT4008" i="2664"/>
  <c r="AT4004" i="2664"/>
  <c r="AT4000" i="2664"/>
  <c r="AT3996" i="2664"/>
  <c r="AT3992" i="2664"/>
  <c r="AT3988" i="2664"/>
  <c r="AT3984" i="2664"/>
  <c r="AT3980" i="2664"/>
  <c r="AT3976" i="2664"/>
  <c r="AT3972" i="2664"/>
  <c r="AT3968" i="2664"/>
  <c r="AT3964" i="2664"/>
  <c r="AT3960" i="2664"/>
  <c r="AT3956" i="2664"/>
  <c r="AT3952" i="2664"/>
  <c r="AT3948" i="2664"/>
  <c r="AT3944" i="2664"/>
  <c r="AT3940" i="2664"/>
  <c r="AT3936" i="2664"/>
  <c r="AT3932" i="2664"/>
  <c r="AT3928" i="2664"/>
  <c r="AT3924" i="2664"/>
  <c r="AT3920" i="2664"/>
  <c r="AT3916" i="2664"/>
  <c r="AT3912" i="2664"/>
  <c r="AT3908" i="2664"/>
  <c r="AT3904" i="2664"/>
  <c r="AT3900" i="2664"/>
  <c r="AT3896" i="2664"/>
  <c r="AT3892" i="2664"/>
  <c r="AT3888" i="2664"/>
  <c r="AT3884" i="2664"/>
  <c r="AT3880" i="2664"/>
  <c r="AT3876" i="2664"/>
  <c r="AT3872" i="2664"/>
  <c r="AT3868" i="2664"/>
  <c r="AT3864" i="2664"/>
  <c r="AT3860" i="2664"/>
  <c r="AT3856" i="2664"/>
  <c r="AT3852" i="2664"/>
  <c r="AT3848" i="2664"/>
  <c r="AT3844" i="2664"/>
  <c r="AT3840" i="2664"/>
  <c r="AT3836" i="2664"/>
  <c r="AT3832" i="2664"/>
  <c r="AT3828" i="2664"/>
  <c r="AT3824" i="2664"/>
  <c r="AT3820" i="2664"/>
  <c r="AT3816" i="2664"/>
  <c r="AT3812" i="2664"/>
  <c r="AT3808" i="2664"/>
  <c r="AT3804" i="2664"/>
  <c r="AT3800" i="2664"/>
  <c r="AT3796" i="2664"/>
  <c r="AT3792" i="2664"/>
  <c r="AT3788" i="2664"/>
  <c r="AT3784" i="2664"/>
  <c r="AT3780" i="2664"/>
  <c r="AT3776" i="2664"/>
  <c r="AT3772" i="2664"/>
  <c r="AT3768" i="2664"/>
  <c r="AT3764" i="2664"/>
  <c r="AT3760" i="2664"/>
  <c r="AT3756" i="2664"/>
  <c r="AT3752" i="2664"/>
  <c r="AT3748" i="2664"/>
  <c r="AT3744" i="2664"/>
  <c r="AT3740" i="2664"/>
  <c r="AT3736" i="2664"/>
  <c r="AT3732" i="2664"/>
  <c r="AT3728" i="2664"/>
  <c r="AT3724" i="2664"/>
  <c r="AT3720" i="2664"/>
  <c r="AT3716" i="2664"/>
  <c r="AT3712" i="2664"/>
  <c r="AT3708" i="2664"/>
  <c r="AT3704" i="2664"/>
  <c r="AT3700" i="2664"/>
  <c r="AT3696" i="2664"/>
  <c r="AT3692" i="2664"/>
  <c r="AT3688" i="2664"/>
  <c r="AT3684" i="2664"/>
  <c r="AT3680" i="2664"/>
  <c r="AT3676" i="2664"/>
  <c r="AT3672" i="2664"/>
  <c r="AT3668" i="2664"/>
  <c r="AT3664" i="2664"/>
  <c r="AT3660" i="2664"/>
  <c r="AT3656" i="2664"/>
  <c r="AT3652" i="2664"/>
  <c r="AT3648" i="2664"/>
  <c r="AT3644" i="2664"/>
  <c r="AT3640" i="2664"/>
  <c r="AT3636" i="2664"/>
  <c r="AT3632" i="2664"/>
  <c r="AT3628" i="2664"/>
  <c r="AT3624" i="2664"/>
  <c r="AT3620" i="2664"/>
  <c r="AT3616" i="2664"/>
  <c r="AT3612" i="2664"/>
  <c r="AT3608" i="2664"/>
  <c r="AT3604" i="2664"/>
  <c r="AT3600" i="2664"/>
  <c r="AT3596" i="2664"/>
  <c r="AT3592" i="2664"/>
  <c r="AT3588" i="2664"/>
  <c r="AT3584" i="2664"/>
  <c r="AT3580" i="2664"/>
  <c r="AT3576" i="2664"/>
  <c r="AT3572" i="2664"/>
  <c r="AT3568" i="2664"/>
  <c r="AT3564" i="2664"/>
  <c r="AT3560" i="2664"/>
  <c r="AT3556" i="2664"/>
  <c r="AT3552" i="2664"/>
  <c r="AT3548" i="2664"/>
  <c r="AT3544" i="2664"/>
  <c r="AT3540" i="2664"/>
  <c r="AT3536" i="2664"/>
  <c r="AT3532" i="2664"/>
  <c r="AT3528" i="2664"/>
  <c r="AT3524" i="2664"/>
  <c r="AT3520" i="2664"/>
  <c r="AT3516" i="2664"/>
  <c r="AT3512" i="2664"/>
  <c r="AT3508" i="2664"/>
  <c r="AT3504" i="2664"/>
  <c r="AT3500" i="2664"/>
  <c r="AT3496" i="2664"/>
  <c r="AT3492" i="2664"/>
  <c r="AT3488" i="2664"/>
  <c r="AT3484" i="2664"/>
  <c r="AT3480" i="2664"/>
  <c r="AT3476" i="2664"/>
  <c r="AT3472" i="2664"/>
  <c r="AT3468" i="2664"/>
  <c r="AT3464" i="2664"/>
  <c r="AT3460" i="2664"/>
  <c r="AT3456" i="2664"/>
  <c r="AT3452" i="2664"/>
  <c r="AT3448" i="2664"/>
  <c r="AT3444" i="2664"/>
  <c r="AT3440" i="2664"/>
  <c r="AT3436" i="2664"/>
  <c r="AT3432" i="2664"/>
  <c r="AT3428" i="2664"/>
  <c r="AT3424" i="2664"/>
  <c r="AT3420" i="2664"/>
  <c r="AT3416" i="2664"/>
  <c r="AT3412" i="2664"/>
  <c r="AT3408" i="2664"/>
  <c r="AT3404" i="2664"/>
  <c r="AT3400" i="2664"/>
  <c r="AT3396" i="2664"/>
  <c r="AT3392" i="2664"/>
  <c r="AT3388" i="2664"/>
  <c r="AT3384" i="2664"/>
  <c r="AT3380" i="2664"/>
  <c r="AT3376" i="2664"/>
  <c r="AT3372" i="2664"/>
  <c r="AT3368" i="2664"/>
  <c r="AT3364" i="2664"/>
  <c r="AT3360" i="2664"/>
  <c r="AT3356" i="2664"/>
  <c r="AT3352" i="2664"/>
  <c r="AT3348" i="2664"/>
  <c r="AT3344" i="2664"/>
  <c r="AT3340" i="2664"/>
  <c r="AT3336" i="2664"/>
  <c r="AT3332" i="2664"/>
  <c r="AT3328" i="2664"/>
  <c r="AT3324" i="2664"/>
  <c r="AT3320" i="2664"/>
  <c r="AT3316" i="2664"/>
  <c r="AT3312" i="2664"/>
  <c r="AT3308" i="2664"/>
  <c r="AT3304" i="2664"/>
  <c r="AT3300" i="2664"/>
  <c r="AT3296" i="2664"/>
  <c r="AT3292" i="2664"/>
  <c r="AT3288" i="2664"/>
  <c r="AT3284" i="2664"/>
  <c r="AT3280" i="2664"/>
  <c r="AT3276" i="2664"/>
  <c r="AT3272" i="2664"/>
  <c r="AT3268" i="2664"/>
  <c r="AT3264" i="2664"/>
  <c r="AT3260" i="2664"/>
  <c r="AT3256" i="2664"/>
  <c r="AT3252" i="2664"/>
  <c r="AT3248" i="2664"/>
  <c r="AT3244" i="2664"/>
  <c r="AT3240" i="2664"/>
  <c r="AT3236" i="2664"/>
  <c r="AT3232" i="2664"/>
  <c r="AT3228" i="2664"/>
  <c r="AT3224" i="2664"/>
  <c r="AT3220" i="2664"/>
  <c r="AT3216" i="2664"/>
  <c r="AT3212" i="2664"/>
  <c r="AT3208" i="2664"/>
  <c r="AT3204" i="2664"/>
  <c r="AT3200" i="2664"/>
  <c r="AT3196" i="2664"/>
  <c r="AT3192" i="2664"/>
  <c r="AT3188" i="2664"/>
  <c r="AT3184" i="2664"/>
  <c r="AT3180" i="2664"/>
  <c r="AT3176" i="2664"/>
  <c r="AT3172" i="2664"/>
  <c r="AT3168" i="2664"/>
  <c r="AT3164" i="2664"/>
  <c r="AT3160" i="2664"/>
  <c r="AT3156" i="2664"/>
  <c r="AT3152" i="2664"/>
  <c r="AT3148" i="2664"/>
  <c r="AT3144" i="2664"/>
  <c r="AT3140" i="2664"/>
  <c r="AT3136" i="2664"/>
  <c r="AT3132" i="2664"/>
  <c r="AT3128" i="2664"/>
  <c r="AT3124" i="2664"/>
  <c r="AT3120" i="2664"/>
  <c r="AT3116" i="2664"/>
  <c r="AT3112" i="2664"/>
  <c r="AT3108" i="2664"/>
  <c r="AT3104" i="2664"/>
  <c r="AT3100" i="2664"/>
  <c r="AT3096" i="2664"/>
  <c r="AT3092" i="2664"/>
  <c r="AT3088" i="2664"/>
  <c r="AT3084" i="2664"/>
  <c r="AT3080" i="2664"/>
  <c r="AT3076" i="2664"/>
  <c r="AT3072" i="2664"/>
  <c r="AT3068" i="2664"/>
  <c r="AT3064" i="2664"/>
  <c r="AT3060" i="2664"/>
  <c r="AT3056" i="2664"/>
  <c r="AT3052" i="2664"/>
  <c r="AT3048" i="2664"/>
  <c r="AT3044" i="2664"/>
  <c r="AT3040" i="2664"/>
  <c r="AT3036" i="2664"/>
  <c r="AT3032" i="2664"/>
  <c r="AT3028" i="2664"/>
  <c r="AT3024" i="2664"/>
  <c r="AT3020" i="2664"/>
  <c r="AT3016" i="2664"/>
  <c r="AT3012" i="2664"/>
  <c r="AT3008" i="2664"/>
  <c r="AT3004" i="2664"/>
  <c r="AT3000" i="2664"/>
  <c r="AT2996" i="2664"/>
  <c r="AT2992" i="2664"/>
  <c r="AT2988" i="2664"/>
  <c r="AT2984" i="2664"/>
  <c r="AT2980" i="2664"/>
  <c r="AT2976" i="2664"/>
  <c r="AT2972" i="2664"/>
  <c r="AT2968" i="2664"/>
  <c r="AT2964" i="2664"/>
  <c r="AT2960" i="2664"/>
  <c r="AT2956" i="2664"/>
  <c r="AT2952" i="2664"/>
  <c r="AT2948" i="2664"/>
  <c r="AT2944" i="2664"/>
  <c r="AT2940" i="2664"/>
  <c r="AT2936" i="2664"/>
  <c r="AT2932" i="2664"/>
  <c r="AT2928" i="2664"/>
  <c r="AT2924" i="2664"/>
  <c r="AT2920" i="2664"/>
  <c r="AT2916" i="2664"/>
  <c r="AT2912" i="2664"/>
  <c r="AT2908" i="2664"/>
  <c r="AT2904" i="2664"/>
  <c r="AT2900" i="2664"/>
  <c r="AT2896" i="2664"/>
  <c r="AT2892" i="2664"/>
  <c r="AT2888" i="2664"/>
  <c r="AT2884" i="2664"/>
  <c r="AT2880" i="2664"/>
  <c r="AT2876" i="2664"/>
  <c r="AT2872" i="2664"/>
  <c r="AT2868" i="2664"/>
  <c r="AT2864" i="2664"/>
  <c r="AT2860" i="2664"/>
  <c r="AT2856" i="2664"/>
  <c r="AT2852" i="2664"/>
  <c r="AT2848" i="2664"/>
  <c r="AT2844" i="2664"/>
  <c r="AT2840" i="2664"/>
  <c r="AT2836" i="2664"/>
  <c r="AT2832" i="2664"/>
  <c r="AT2828" i="2664"/>
  <c r="AT2824" i="2664"/>
  <c r="AT2820" i="2664"/>
  <c r="AT2816" i="2664"/>
  <c r="AT2812" i="2664"/>
  <c r="AT2808" i="2664"/>
  <c r="AT2804" i="2664"/>
  <c r="AT2800" i="2664"/>
  <c r="AT2796" i="2664"/>
  <c r="AT2792" i="2664"/>
  <c r="AT2788" i="2664"/>
  <c r="AT2784" i="2664"/>
  <c r="AT2780" i="2664"/>
  <c r="AT2776" i="2664"/>
  <c r="AT2772" i="2664"/>
  <c r="AT2768" i="2664"/>
  <c r="AT2764" i="2664"/>
  <c r="AT2760" i="2664"/>
  <c r="AT2756" i="2664"/>
  <c r="AT2752" i="2664"/>
  <c r="AT2748" i="2664"/>
  <c r="AT2744" i="2664"/>
  <c r="AT2740" i="2664"/>
  <c r="AT2736" i="2664"/>
  <c r="AT2732" i="2664"/>
  <c r="AT2728" i="2664"/>
  <c r="AT2724" i="2664"/>
  <c r="AT2720" i="2664"/>
  <c r="AT2716" i="2664"/>
  <c r="AT2712" i="2664"/>
  <c r="AT2708" i="2664"/>
  <c r="AT2704" i="2664"/>
  <c r="AT2700" i="2664"/>
  <c r="AT2696" i="2664"/>
  <c r="AT2692" i="2664"/>
  <c r="AT2688" i="2664"/>
  <c r="AT2684" i="2664"/>
  <c r="AT2680" i="2664"/>
  <c r="AT2676" i="2664"/>
  <c r="AT2672" i="2664"/>
  <c r="AT2668" i="2664"/>
  <c r="AT2664" i="2664"/>
  <c r="AT2660" i="2664"/>
  <c r="AT2656" i="2664"/>
  <c r="AT2652" i="2664"/>
  <c r="AT2648" i="2664"/>
  <c r="AT2644" i="2664"/>
  <c r="AT2640" i="2664"/>
  <c r="AT2636" i="2664"/>
  <c r="AT2632" i="2664"/>
  <c r="AT2628" i="2664"/>
  <c r="AT2624" i="2664"/>
  <c r="AT2620" i="2664"/>
  <c r="AT2616" i="2664"/>
  <c r="AT2612" i="2664"/>
  <c r="AT2608" i="2664"/>
  <c r="AT2604" i="2664"/>
  <c r="AT2600" i="2664"/>
  <c r="AT2596" i="2664"/>
  <c r="AT2592" i="2664"/>
  <c r="AT2588" i="2664"/>
  <c r="AT2584" i="2664"/>
  <c r="AT2580" i="2664"/>
  <c r="AT2576" i="2664"/>
  <c r="AT2572" i="2664"/>
  <c r="AT2568" i="2664"/>
  <c r="AT2564" i="2664"/>
  <c r="AT2560" i="2664"/>
  <c r="AT2556" i="2664"/>
  <c r="AT2552" i="2664"/>
  <c r="AT2548" i="2664"/>
  <c r="AT2544" i="2664"/>
  <c r="AT2540" i="2664"/>
  <c r="AT2536" i="2664"/>
  <c r="AT2532" i="2664"/>
  <c r="AT2528" i="2664"/>
  <c r="AT2524" i="2664"/>
  <c r="AT2520" i="2664"/>
  <c r="AT2516" i="2664"/>
  <c r="AT2512" i="2664"/>
  <c r="AT2508" i="2664"/>
  <c r="AT2504" i="2664"/>
  <c r="AT2500" i="2664"/>
  <c r="AT2496" i="2664"/>
  <c r="AT2492" i="2664"/>
  <c r="AT2488" i="2664"/>
  <c r="AT2484" i="2664"/>
  <c r="AT2480" i="2664"/>
  <c r="AT2476" i="2664"/>
  <c r="AT2472" i="2664"/>
  <c r="AT2468" i="2664"/>
  <c r="AT2464" i="2664"/>
  <c r="AT2460" i="2664"/>
  <c r="AT2456" i="2664"/>
  <c r="AT2452" i="2664"/>
  <c r="AT2448" i="2664"/>
  <c r="AT2444" i="2664"/>
  <c r="AT2440" i="2664"/>
  <c r="AT2436" i="2664"/>
  <c r="AT2432" i="2664"/>
  <c r="AT2428" i="2664"/>
  <c r="AT2424" i="2664"/>
  <c r="AT2420" i="2664"/>
  <c r="AT2416" i="2664"/>
  <c r="AT2412" i="2664"/>
  <c r="AT2408" i="2664"/>
  <c r="AT2404" i="2664"/>
  <c r="AT2400" i="2664"/>
  <c r="AT2396" i="2664"/>
  <c r="AT2392" i="2664"/>
  <c r="AT2388" i="2664"/>
  <c r="AT2384" i="2664"/>
  <c r="AT2380" i="2664"/>
  <c r="AT2376" i="2664"/>
  <c r="AT2372" i="2664"/>
  <c r="AT2368" i="2664"/>
  <c r="AT2364" i="2664"/>
  <c r="AT2360" i="2664"/>
  <c r="AT2356" i="2664"/>
  <c r="AT2352" i="2664"/>
  <c r="AT2348" i="2664"/>
  <c r="AT2344" i="2664"/>
  <c r="AT2340" i="2664"/>
  <c r="AT2336" i="2664"/>
  <c r="AT2332" i="2664"/>
  <c r="AT2328" i="2664"/>
  <c r="AT2324" i="2664"/>
  <c r="AT2320" i="2664"/>
  <c r="AT2316" i="2664"/>
  <c r="AT2312" i="2664"/>
  <c r="AT2308" i="2664"/>
  <c r="AT2304" i="2664"/>
  <c r="AT2300" i="2664"/>
  <c r="AT2296" i="2664"/>
  <c r="AT2292" i="2664"/>
  <c r="AT2288" i="2664"/>
  <c r="AT2284" i="2664"/>
  <c r="AT2280" i="2664"/>
  <c r="AT2276" i="2664"/>
  <c r="AT2272" i="2664"/>
  <c r="AT2268" i="2664"/>
  <c r="AT2264" i="2664"/>
  <c r="AT2260" i="2664"/>
  <c r="AT2256" i="2664"/>
  <c r="AT2252" i="2664"/>
  <c r="AT2248" i="2664"/>
  <c r="AT2244" i="2664"/>
  <c r="AT2240" i="2664"/>
  <c r="AT2236" i="2664"/>
  <c r="AT2232" i="2664"/>
  <c r="AT2228" i="2664"/>
  <c r="AT2224" i="2664"/>
  <c r="AT2220" i="2664"/>
  <c r="AT2216" i="2664"/>
  <c r="AT2212" i="2664"/>
  <c r="AT2208" i="2664"/>
  <c r="AT2204" i="2664"/>
  <c r="AT2200" i="2664"/>
  <c r="AT2196" i="2664"/>
  <c r="AT2192" i="2664"/>
  <c r="AT2188" i="2664"/>
  <c r="AT2184" i="2664"/>
  <c r="AT2180" i="2664"/>
  <c r="AT2176" i="2664"/>
  <c r="AT2172" i="2664"/>
  <c r="AT2168" i="2664"/>
  <c r="AT2164" i="2664"/>
  <c r="AT2160" i="2664"/>
  <c r="AT2156" i="2664"/>
  <c r="AT2152" i="2664"/>
  <c r="AT2148" i="2664"/>
  <c r="AT2144" i="2664"/>
  <c r="AT2140" i="2664"/>
  <c r="AT2136" i="2664"/>
  <c r="AT2132" i="2664"/>
  <c r="AT2128" i="2664"/>
  <c r="AT2124" i="2664"/>
  <c r="AT2120" i="2664"/>
  <c r="AT2116" i="2664"/>
  <c r="AT2112" i="2664"/>
  <c r="AT2108" i="2664"/>
  <c r="AT2104" i="2664"/>
  <c r="AT2100" i="2664"/>
  <c r="AT2096" i="2664"/>
  <c r="AT2092" i="2664"/>
  <c r="AT2088" i="2664"/>
  <c r="AT2084" i="2664"/>
  <c r="AT2080" i="2664"/>
  <c r="AT2076" i="2664"/>
  <c r="AT2072" i="2664"/>
  <c r="AT2068" i="2664"/>
  <c r="AT2064" i="2664"/>
  <c r="AT2060" i="2664"/>
  <c r="AT2056" i="2664"/>
  <c r="AT2052" i="2664"/>
  <c r="AT2048" i="2664"/>
  <c r="AT2044" i="2664"/>
  <c r="AT2040" i="2664"/>
  <c r="AT2036" i="2664"/>
  <c r="AT2032" i="2664"/>
  <c r="AT2028" i="2664"/>
  <c r="AT2024" i="2664"/>
  <c r="AT2020" i="2664"/>
  <c r="AT2016" i="2664"/>
  <c r="AT2012" i="2664"/>
  <c r="AT2008" i="2664"/>
  <c r="AT2004" i="2664"/>
  <c r="AT2000" i="2664"/>
  <c r="AT1996" i="2664"/>
  <c r="AT1992" i="2664"/>
  <c r="AT1988" i="2664"/>
  <c r="AT1984" i="2664"/>
  <c r="AT1980" i="2664"/>
  <c r="AT1976" i="2664"/>
  <c r="AT1972" i="2664"/>
  <c r="AT1968" i="2664"/>
  <c r="AT1964" i="2664"/>
  <c r="AT1960" i="2664"/>
  <c r="AT1956" i="2664"/>
  <c r="AT1952" i="2664"/>
  <c r="AT1948" i="2664"/>
  <c r="AT1944" i="2664"/>
  <c r="AT1940" i="2664"/>
  <c r="AT1936" i="2664"/>
  <c r="AT1932" i="2664"/>
  <c r="AT1928" i="2664"/>
  <c r="AT1924" i="2664"/>
  <c r="AT1920" i="2664"/>
  <c r="AT1916" i="2664"/>
  <c r="AT1912" i="2664"/>
  <c r="AT1908" i="2664"/>
  <c r="AT1904" i="2664"/>
  <c r="AT1900" i="2664"/>
  <c r="AT1896" i="2664"/>
  <c r="AT1892" i="2664"/>
  <c r="AT1888" i="2664"/>
  <c r="AT1884" i="2664"/>
  <c r="AT1880" i="2664"/>
  <c r="AT1876" i="2664"/>
  <c r="AT1872" i="2664"/>
  <c r="AT1868" i="2664"/>
  <c r="AT1864" i="2664"/>
  <c r="AT1860" i="2664"/>
  <c r="AT1856" i="2664"/>
  <c r="AT1852" i="2664"/>
  <c r="AT1848" i="2664"/>
  <c r="AT1844" i="2664"/>
  <c r="AT1840" i="2664"/>
  <c r="AT1836" i="2664"/>
  <c r="AT1832" i="2664"/>
  <c r="AT1828" i="2664"/>
  <c r="AT1824" i="2664"/>
  <c r="AT1820" i="2664"/>
  <c r="AT1816" i="2664"/>
  <c r="AT1812" i="2664"/>
  <c r="AT1808" i="2664"/>
  <c r="AT1804" i="2664"/>
  <c r="AT1800" i="2664"/>
  <c r="AT1796" i="2664"/>
  <c r="AT1792" i="2664"/>
  <c r="AT1788" i="2664"/>
  <c r="AT1784" i="2664"/>
  <c r="AT1780" i="2664"/>
  <c r="AT1776" i="2664"/>
  <c r="AT1772" i="2664"/>
  <c r="AT1768" i="2664"/>
  <c r="AT1764" i="2664"/>
  <c r="AT1760" i="2664"/>
  <c r="AT1756" i="2664"/>
  <c r="AT1752" i="2664"/>
  <c r="AT1748" i="2664"/>
  <c r="AT1744" i="2664"/>
  <c r="AT1740" i="2664"/>
  <c r="AT1736" i="2664"/>
  <c r="AT1732" i="2664"/>
  <c r="AT1728" i="2664"/>
  <c r="AT1724" i="2664"/>
  <c r="AT1720" i="2664"/>
  <c r="AT1716" i="2664"/>
  <c r="AT1712" i="2664"/>
  <c r="AT1708" i="2664"/>
  <c r="AT1704" i="2664"/>
  <c r="AT1700" i="2664"/>
  <c r="AT1696" i="2664"/>
  <c r="AT1692" i="2664"/>
  <c r="AT1688" i="2664"/>
  <c r="AT1684" i="2664"/>
  <c r="AT1680" i="2664"/>
  <c r="AT1676" i="2664"/>
  <c r="AT1672" i="2664"/>
  <c r="AT1668" i="2664"/>
  <c r="AT1664" i="2664"/>
  <c r="AT1660" i="2664"/>
  <c r="AT1656" i="2664"/>
  <c r="AT1652" i="2664"/>
  <c r="AT1648" i="2664"/>
  <c r="AT1644" i="2664"/>
  <c r="AT1640" i="2664"/>
  <c r="AT1636" i="2664"/>
  <c r="AT1632" i="2664"/>
  <c r="AT1628" i="2664"/>
  <c r="AT1624" i="2664"/>
  <c r="AT1620" i="2664"/>
  <c r="AT1616" i="2664"/>
  <c r="AT1612" i="2664"/>
  <c r="AT1608" i="2664"/>
  <c r="AT1604" i="2664"/>
  <c r="AT1600" i="2664"/>
  <c r="AT1596" i="2664"/>
  <c r="AT1592" i="2664"/>
  <c r="AT1588" i="2664"/>
  <c r="AT1584" i="2664"/>
  <c r="AT1580" i="2664"/>
  <c r="AT1576" i="2664"/>
  <c r="AT1572" i="2664"/>
  <c r="AT1568" i="2664"/>
  <c r="AT1564" i="2664"/>
  <c r="AT1560" i="2664"/>
  <c r="AT1556" i="2664"/>
  <c r="AT1552" i="2664"/>
  <c r="AT1548" i="2664"/>
  <c r="AT1544" i="2664"/>
  <c r="AT1540" i="2664"/>
  <c r="AT1536" i="2664"/>
  <c r="AT1532" i="2664"/>
  <c r="AT1528" i="2664"/>
  <c r="AT1524" i="2664"/>
  <c r="AT1520" i="2664"/>
  <c r="AT1516" i="2664"/>
  <c r="AT1512" i="2664"/>
  <c r="AT1508" i="2664"/>
  <c r="AT1504" i="2664"/>
  <c r="AT1500" i="2664"/>
  <c r="AT1496" i="2664"/>
  <c r="AT1492" i="2664"/>
  <c r="AT1488" i="2664"/>
  <c r="AT1484" i="2664"/>
  <c r="AT1480" i="2664"/>
  <c r="AT1476" i="2664"/>
  <c r="AT1472" i="2664"/>
  <c r="AT1468" i="2664"/>
  <c r="AT1464" i="2664"/>
  <c r="AT1460" i="2664"/>
  <c r="AT1456" i="2664"/>
  <c r="AT1452" i="2664"/>
  <c r="AT1448" i="2664"/>
  <c r="AT1444" i="2664"/>
  <c r="AT1440" i="2664"/>
  <c r="AT1436" i="2664"/>
  <c r="AT1432" i="2664"/>
  <c r="AT1428" i="2664"/>
  <c r="AT1424" i="2664"/>
  <c r="AT1420" i="2664"/>
  <c r="AT1416" i="2664"/>
  <c r="AT1412" i="2664"/>
  <c r="AT1408" i="2664"/>
  <c r="AT1404" i="2664"/>
  <c r="AT1400" i="2664"/>
  <c r="AT1396" i="2664"/>
  <c r="AT1392" i="2664"/>
  <c r="AT1388" i="2664"/>
  <c r="AT1384" i="2664"/>
  <c r="AT1380" i="2664"/>
  <c r="AT1376" i="2664"/>
  <c r="AT1372" i="2664"/>
  <c r="AT1368" i="2664"/>
  <c r="AT1364" i="2664"/>
  <c r="AT1360" i="2664"/>
  <c r="AT1356" i="2664"/>
  <c r="AT1352" i="2664"/>
  <c r="AT1348" i="2664"/>
  <c r="AT1344" i="2664"/>
  <c r="AT1340" i="2664"/>
  <c r="AT1336" i="2664"/>
  <c r="AT1332" i="2664"/>
  <c r="AT1328" i="2664"/>
  <c r="AT1324" i="2664"/>
  <c r="AT1320" i="2664"/>
  <c r="AT1316" i="2664"/>
  <c r="AT1312" i="2664"/>
  <c r="AT1308" i="2664"/>
  <c r="AT1304" i="2664"/>
  <c r="AT1300" i="2664"/>
  <c r="AT1296" i="2664"/>
  <c r="AT1292" i="2664"/>
  <c r="AT1288" i="2664"/>
  <c r="AT1284" i="2664"/>
  <c r="AT1280" i="2664"/>
  <c r="AT1276" i="2664"/>
  <c r="AT1272" i="2664"/>
  <c r="AT1268" i="2664"/>
  <c r="AT1264" i="2664"/>
  <c r="AT1260" i="2664"/>
  <c r="AT1256" i="2664"/>
  <c r="AT1252" i="2664"/>
  <c r="AT1248" i="2664"/>
  <c r="AT1244" i="2664"/>
  <c r="AT1240" i="2664"/>
  <c r="AT1236" i="2664"/>
  <c r="AT1232" i="2664"/>
  <c r="AT1228" i="2664"/>
  <c r="AT1224" i="2664"/>
  <c r="AT1220" i="2664"/>
  <c r="AT1216" i="2664"/>
  <c r="AT1212" i="2664"/>
  <c r="AT1208" i="2664"/>
  <c r="AT1204" i="2664"/>
  <c r="AT1200" i="2664"/>
  <c r="AT1196" i="2664"/>
  <c r="AT1192" i="2664"/>
  <c r="AT1188" i="2664"/>
  <c r="AT1184" i="2664"/>
  <c r="AT1180" i="2664"/>
  <c r="AT1176" i="2664"/>
  <c r="AT1172" i="2664"/>
  <c r="AT1168" i="2664"/>
  <c r="AT1164" i="2664"/>
  <c r="AT1160" i="2664"/>
  <c r="AT1156" i="2664"/>
  <c r="AT1152" i="2664"/>
  <c r="AT1148" i="2664"/>
  <c r="AT1144" i="2664"/>
  <c r="AT1140" i="2664"/>
  <c r="AT1136" i="2664"/>
  <c r="AT1132" i="2664"/>
  <c r="AT1128" i="2664"/>
  <c r="AT1124" i="2664"/>
  <c r="AT1120" i="2664"/>
  <c r="AT1116" i="2664"/>
  <c r="AT1112" i="2664"/>
  <c r="AT1108" i="2664"/>
  <c r="AT1104" i="2664"/>
  <c r="AT1100" i="2664"/>
  <c r="AT1096" i="2664"/>
  <c r="AT1092" i="2664"/>
  <c r="AT1088" i="2664"/>
  <c r="AT1084" i="2664"/>
  <c r="AT1080" i="2664"/>
  <c r="AT1076" i="2664"/>
  <c r="AT1072" i="2664"/>
  <c r="AT1068" i="2664"/>
  <c r="AT1064" i="2664"/>
  <c r="AT1060" i="2664"/>
  <c r="AT1056" i="2664"/>
  <c r="AT1052" i="2664"/>
  <c r="AT1048" i="2664"/>
  <c r="AT1044" i="2664"/>
  <c r="AT1040" i="2664"/>
  <c r="AT1036" i="2664"/>
  <c r="AT1032" i="2664"/>
  <c r="AT1028" i="2664"/>
  <c r="AT1024" i="2664"/>
  <c r="AT1020" i="2664"/>
  <c r="AT1016" i="2664"/>
  <c r="AT1012" i="2664"/>
  <c r="AT1008" i="2664"/>
  <c r="AT1004" i="2664"/>
  <c r="AT1000" i="2664"/>
  <c r="AT996" i="2664"/>
  <c r="AT992" i="2664"/>
  <c r="AT988" i="2664"/>
  <c r="AT984" i="2664"/>
  <c r="AT980" i="2664"/>
  <c r="AT976" i="2664"/>
  <c r="AT972" i="2664"/>
  <c r="AT968" i="2664"/>
  <c r="AT964" i="2664"/>
  <c r="AT960" i="2664"/>
  <c r="AT956" i="2664"/>
  <c r="AT952" i="2664"/>
  <c r="AT948" i="2664"/>
  <c r="AT944" i="2664"/>
  <c r="AT940" i="2664"/>
  <c r="AT936" i="2664"/>
  <c r="AT932" i="2664"/>
  <c r="AT928" i="2664"/>
  <c r="AT924" i="2664"/>
  <c r="AT920" i="2664"/>
  <c r="AT916" i="2664"/>
  <c r="AT912" i="2664"/>
  <c r="AT908" i="2664"/>
  <c r="AT904" i="2664"/>
  <c r="AT900" i="2664"/>
  <c r="AT896" i="2664"/>
  <c r="AT892" i="2664"/>
  <c r="AT888" i="2664"/>
  <c r="AT884" i="2664"/>
  <c r="AT880" i="2664"/>
  <c r="AT876" i="2664"/>
  <c r="AT872" i="2664"/>
  <c r="AT868" i="2664"/>
  <c r="AT864" i="2664"/>
  <c r="AT860" i="2664"/>
  <c r="AT856" i="2664"/>
  <c r="AT852" i="2664"/>
  <c r="AT848" i="2664"/>
  <c r="AT844" i="2664"/>
  <c r="AT840" i="2664"/>
  <c r="AT836" i="2664"/>
  <c r="AT832" i="2664"/>
  <c r="AT828" i="2664"/>
  <c r="AT824" i="2664"/>
  <c r="AT820" i="2664"/>
  <c r="AT816" i="2664"/>
  <c r="AT812" i="2664"/>
  <c r="AT808" i="2664"/>
  <c r="AT804" i="2664"/>
  <c r="AT800" i="2664"/>
  <c r="AT796" i="2664"/>
  <c r="AT792" i="2664"/>
  <c r="AT788" i="2664"/>
  <c r="AT784" i="2664"/>
  <c r="AT780" i="2664"/>
  <c r="AT776" i="2664"/>
  <c r="AT772" i="2664"/>
  <c r="AT768" i="2664"/>
  <c r="AT764" i="2664"/>
  <c r="AT760" i="2664"/>
  <c r="AT756" i="2664"/>
  <c r="AT752" i="2664"/>
  <c r="AT748" i="2664"/>
  <c r="AT744" i="2664"/>
  <c r="AT740" i="2664"/>
  <c r="AT736" i="2664"/>
  <c r="AT732" i="2664"/>
  <c r="AT728" i="2664"/>
  <c r="AT724" i="2664"/>
  <c r="AT720" i="2664"/>
  <c r="AT716" i="2664"/>
  <c r="AT712" i="2664"/>
  <c r="AT708" i="2664"/>
  <c r="AT704" i="2664"/>
  <c r="AT700" i="2664"/>
  <c r="AT696" i="2664"/>
  <c r="AT692" i="2664"/>
  <c r="AT688" i="2664"/>
  <c r="AT684" i="2664"/>
  <c r="AT680" i="2664"/>
  <c r="AT676" i="2664"/>
  <c r="AT672" i="2664"/>
  <c r="AT668" i="2664"/>
  <c r="AT664" i="2664"/>
  <c r="AT660" i="2664"/>
  <c r="AT656" i="2664"/>
  <c r="AT652" i="2664"/>
  <c r="AT648" i="2664"/>
  <c r="AT644" i="2664"/>
  <c r="AT640" i="2664"/>
  <c r="AT636" i="2664"/>
  <c r="AT632" i="2664"/>
  <c r="AT628" i="2664"/>
  <c r="AT624" i="2664"/>
  <c r="AT620" i="2664"/>
  <c r="AT616" i="2664"/>
  <c r="AT612" i="2664"/>
  <c r="AT608" i="2664"/>
  <c r="AT604" i="2664"/>
  <c r="AT600" i="2664"/>
  <c r="AT596" i="2664"/>
  <c r="AT592" i="2664"/>
  <c r="AT588" i="2664"/>
  <c r="AT584" i="2664"/>
  <c r="AT580" i="2664"/>
  <c r="AT576" i="2664"/>
  <c r="AT572" i="2664"/>
  <c r="AT568" i="2664"/>
  <c r="AT564" i="2664"/>
  <c r="AT560" i="2664"/>
  <c r="AT556" i="2664"/>
  <c r="AT552" i="2664"/>
  <c r="AT548" i="2664"/>
  <c r="AT544" i="2664"/>
  <c r="AT540" i="2664"/>
  <c r="AT536" i="2664"/>
  <c r="AT532" i="2664"/>
  <c r="AT528" i="2664"/>
  <c r="AT524" i="2664"/>
  <c r="AT520" i="2664"/>
  <c r="AT516" i="2664"/>
  <c r="AT512" i="2664"/>
  <c r="AT508" i="2664"/>
  <c r="AT504" i="2664"/>
  <c r="AT500" i="2664"/>
  <c r="AT496" i="2664"/>
  <c r="AT492" i="2664"/>
  <c r="AT488" i="2664"/>
  <c r="AT484" i="2664"/>
  <c r="AT480" i="2664"/>
  <c r="AT476" i="2664"/>
  <c r="AT472" i="2664"/>
  <c r="AT468" i="2664"/>
  <c r="AT464" i="2664"/>
  <c r="AT460" i="2664"/>
  <c r="AT456" i="2664"/>
  <c r="AT452" i="2664"/>
  <c r="AT448" i="2664"/>
  <c r="AT444" i="2664"/>
  <c r="AT440" i="2664"/>
  <c r="AT436" i="2664"/>
  <c r="AT432" i="2664"/>
  <c r="AT428" i="2664"/>
  <c r="AT424" i="2664"/>
  <c r="AT420" i="2664"/>
  <c r="AT416" i="2664"/>
  <c r="AT412" i="2664"/>
  <c r="AT408" i="2664"/>
  <c r="AT404" i="2664"/>
  <c r="AT400" i="2664"/>
  <c r="AT396" i="2664"/>
  <c r="AT392" i="2664"/>
  <c r="AT388" i="2664"/>
  <c r="AT384" i="2664"/>
  <c r="AT380" i="2664"/>
  <c r="AT376" i="2664"/>
  <c r="AT372" i="2664"/>
  <c r="AT368" i="2664"/>
  <c r="AT364" i="2664"/>
  <c r="AT360" i="2664"/>
  <c r="AT356" i="2664"/>
  <c r="AT352" i="2664"/>
  <c r="AT348" i="2664"/>
  <c r="AT344" i="2664"/>
  <c r="AT340" i="2664"/>
  <c r="AT336" i="2664"/>
  <c r="AT332" i="2664"/>
  <c r="AT328" i="2664"/>
  <c r="AT324" i="2664"/>
  <c r="AT320" i="2664"/>
  <c r="AT316" i="2664"/>
  <c r="AT312" i="2664"/>
  <c r="AT308" i="2664"/>
  <c r="AT304" i="2664"/>
  <c r="AT300" i="2664"/>
  <c r="AT296" i="2664"/>
  <c r="AT292" i="2664"/>
  <c r="AT288" i="2664"/>
  <c r="AT284" i="2664"/>
  <c r="AT280" i="2664"/>
  <c r="AT276" i="2664"/>
  <c r="AT272" i="2664"/>
  <c r="AT268" i="2664"/>
  <c r="AT264" i="2664"/>
  <c r="AT260" i="2664"/>
  <c r="AT256" i="2664"/>
  <c r="AT252" i="2664"/>
  <c r="AT248" i="2664"/>
  <c r="AT244" i="2664"/>
  <c r="AT240" i="2664"/>
  <c r="AT236" i="2664"/>
  <c r="AT232" i="2664"/>
  <c r="AT228" i="2664"/>
  <c r="AT224" i="2664"/>
  <c r="AT220" i="2664"/>
  <c r="AT216" i="2664"/>
  <c r="AT212" i="2664"/>
  <c r="AT208" i="2664"/>
  <c r="AT204" i="2664"/>
  <c r="AT200" i="2664"/>
  <c r="AT196" i="2664"/>
  <c r="AT192" i="2664"/>
  <c r="AT188" i="2664"/>
  <c r="AT184" i="2664"/>
  <c r="AT180" i="2664"/>
  <c r="AT176" i="2664"/>
  <c r="AT172" i="2664"/>
  <c r="AT168" i="2664"/>
  <c r="AT164" i="2664"/>
  <c r="AT160" i="2664"/>
  <c r="AT156" i="2664"/>
  <c r="AT152" i="2664"/>
  <c r="AT148" i="2664"/>
  <c r="AT144" i="2664"/>
  <c r="AT140" i="2664"/>
  <c r="AT136" i="2664"/>
  <c r="AT132" i="2664"/>
  <c r="AT128" i="2664"/>
  <c r="AT124" i="2664"/>
  <c r="AT120" i="2664"/>
  <c r="AT116" i="2664"/>
  <c r="AT112" i="2664"/>
  <c r="AT108" i="2664"/>
  <c r="AT104" i="2664"/>
  <c r="AT100" i="2664"/>
  <c r="AT96" i="2664"/>
  <c r="AT92" i="2664"/>
  <c r="AT88" i="2664"/>
  <c r="AT84" i="2664"/>
  <c r="AT80" i="2664"/>
  <c r="AT76" i="2664"/>
  <c r="AT72" i="2664"/>
  <c r="AT68" i="2664"/>
  <c r="AT64" i="2664"/>
  <c r="AT60" i="2664"/>
  <c r="AT56" i="2664"/>
  <c r="AT52" i="2664"/>
  <c r="AT48" i="2664"/>
  <c r="AT44" i="2664"/>
  <c r="AT40" i="2664"/>
  <c r="AT36" i="2664"/>
  <c r="AT32" i="2664"/>
  <c r="AT28" i="2664"/>
  <c r="AT24" i="2664"/>
  <c r="AT20" i="2664"/>
  <c r="AT16" i="2664"/>
  <c r="AT12" i="2664"/>
  <c r="AT8" i="2664"/>
  <c r="G722" i="2667"/>
  <c r="G718" i="2667"/>
  <c r="G714" i="2667"/>
  <c r="G710" i="2667"/>
  <c r="G706" i="2667"/>
  <c r="G702" i="2667"/>
  <c r="G698" i="2667"/>
  <c r="G694" i="2667"/>
  <c r="G690" i="2667"/>
  <c r="G686" i="2667"/>
  <c r="G682" i="2667"/>
  <c r="G678" i="2667"/>
  <c r="G674" i="2667"/>
  <c r="G670" i="2667"/>
  <c r="G666" i="2667"/>
  <c r="G662" i="2667"/>
  <c r="G658" i="2667"/>
  <c r="G654" i="2667"/>
  <c r="G650" i="2667"/>
  <c r="G646" i="2667"/>
  <c r="G642" i="2667"/>
  <c r="G638" i="2667"/>
  <c r="G634" i="2667"/>
  <c r="G630" i="2667"/>
  <c r="G626" i="2667"/>
  <c r="G622" i="2667"/>
  <c r="G618" i="2667"/>
  <c r="G614" i="2667"/>
  <c r="G610" i="2667"/>
  <c r="G606" i="2667"/>
  <c r="G602" i="2667"/>
  <c r="G598" i="2667"/>
  <c r="G594" i="2667"/>
  <c r="G590" i="2667"/>
  <c r="G586" i="2667"/>
  <c r="G582" i="2667"/>
  <c r="G578" i="2667"/>
  <c r="G574" i="2667"/>
  <c r="G570" i="2667"/>
  <c r="G566" i="2667"/>
  <c r="G562" i="2667"/>
  <c r="G558" i="2667"/>
  <c r="G554" i="2667"/>
  <c r="G550" i="2667"/>
  <c r="G546" i="2667"/>
  <c r="G542" i="2667"/>
  <c r="G538" i="2667"/>
  <c r="G534" i="2667"/>
  <c r="G530" i="2667"/>
  <c r="G526" i="2667"/>
  <c r="G522" i="2667"/>
  <c r="G518" i="2667"/>
  <c r="G514" i="2667"/>
  <c r="G510" i="2667"/>
  <c r="G506" i="2667"/>
  <c r="G502" i="2667"/>
  <c r="G498" i="2667"/>
  <c r="G494" i="2667"/>
  <c r="G490" i="2667"/>
  <c r="G486" i="2667"/>
  <c r="G482" i="2667"/>
  <c r="G478" i="2667"/>
  <c r="G474" i="2667"/>
  <c r="G470" i="2667"/>
  <c r="G466" i="2667"/>
  <c r="G462" i="2667"/>
  <c r="G458" i="2667"/>
  <c r="G454" i="2667"/>
  <c r="G450" i="2667"/>
  <c r="G446" i="2667"/>
  <c r="G442" i="2667"/>
  <c r="G438" i="2667"/>
  <c r="G434" i="2667"/>
  <c r="G430" i="2667"/>
  <c r="G426" i="2667"/>
  <c r="G422" i="2667"/>
  <c r="G418" i="2667"/>
  <c r="G414" i="2667"/>
  <c r="G410" i="2667"/>
  <c r="G406" i="2667"/>
  <c r="G402" i="2667"/>
  <c r="G398" i="2667"/>
  <c r="G394" i="2667"/>
  <c r="G390" i="2667"/>
  <c r="G386" i="2667"/>
  <c r="G382" i="2667"/>
  <c r="G378" i="2667"/>
  <c r="G374" i="2667"/>
  <c r="G370" i="2667"/>
  <c r="G366" i="2667"/>
  <c r="G362" i="2667"/>
  <c r="G358" i="2667"/>
  <c r="G354" i="2667"/>
  <c r="G350" i="2667"/>
  <c r="G346" i="2667"/>
  <c r="G342" i="2667"/>
  <c r="G338" i="2667"/>
  <c r="G334" i="2667"/>
  <c r="G330" i="2667"/>
  <c r="G326" i="2667"/>
  <c r="G322" i="2667"/>
  <c r="G318" i="2667"/>
  <c r="G314" i="2667"/>
  <c r="G310" i="2667"/>
  <c r="G306" i="2667"/>
  <c r="G302" i="2667"/>
  <c r="G298" i="2667"/>
  <c r="G294" i="2667"/>
  <c r="G290" i="2667"/>
  <c r="G286" i="2667"/>
  <c r="G282" i="2667"/>
  <c r="G278" i="2667"/>
  <c r="G274" i="2667"/>
  <c r="G270" i="2667"/>
  <c r="G266" i="2667"/>
  <c r="G262" i="2667"/>
  <c r="G258" i="2667"/>
  <c r="G254" i="2667"/>
  <c r="G250" i="2667"/>
  <c r="G246" i="2667"/>
  <c r="G242" i="2667"/>
  <c r="G238" i="2667"/>
  <c r="G234" i="2667"/>
  <c r="G230" i="2667"/>
  <c r="G226" i="2667"/>
  <c r="G222" i="2667"/>
  <c r="G218" i="2667"/>
  <c r="G214" i="2667"/>
  <c r="G210" i="2667"/>
  <c r="G206" i="2667"/>
  <c r="G202" i="2667"/>
  <c r="G198" i="2667"/>
  <c r="G194" i="2667"/>
  <c r="G190" i="2667"/>
  <c r="G186" i="2667"/>
  <c r="G182" i="2667"/>
  <c r="G178" i="2667"/>
  <c r="G174" i="2667"/>
  <c r="G170" i="2667"/>
  <c r="G166" i="2667"/>
  <c r="G162" i="2667"/>
  <c r="G158" i="2667"/>
  <c r="G154" i="2667"/>
  <c r="G150" i="2667"/>
  <c r="G146" i="2667"/>
  <c r="G142" i="2667"/>
  <c r="G138" i="2667"/>
  <c r="G134" i="2667"/>
  <c r="G130" i="2667"/>
  <c r="G126" i="2667"/>
  <c r="G122" i="2667"/>
  <c r="G118" i="2667"/>
  <c r="G114" i="2667"/>
  <c r="G110" i="2667"/>
  <c r="G106" i="2667"/>
  <c r="G102" i="2667"/>
  <c r="G98" i="2667"/>
  <c r="G94" i="2667"/>
  <c r="G90" i="2667"/>
  <c r="G86" i="2667"/>
  <c r="G82" i="2667"/>
  <c r="G78" i="2667"/>
  <c r="G74" i="2667"/>
  <c r="G70" i="2667"/>
  <c r="G66" i="2667"/>
  <c r="G62" i="2667"/>
  <c r="G58" i="2667"/>
  <c r="G54" i="2667"/>
  <c r="G50" i="2667"/>
  <c r="G46" i="2667"/>
  <c r="G42" i="2667"/>
  <c r="G38" i="2667"/>
  <c r="G34" i="2667"/>
  <c r="G30" i="2667"/>
  <c r="G26" i="2667"/>
  <c r="G22" i="2667"/>
  <c r="G18" i="2667"/>
  <c r="G14" i="2667"/>
  <c r="G10" i="2667"/>
  <c r="G7" i="189"/>
  <c r="D7" i="189"/>
  <c r="E7" i="189"/>
  <c r="B7" i="2038"/>
  <c r="I62" i="2667" l="1"/>
  <c r="J62" i="2667"/>
  <c r="T62" i="2667"/>
  <c r="H62" i="2667"/>
  <c r="I126" i="2667"/>
  <c r="J126" i="2667"/>
  <c r="T126" i="2667"/>
  <c r="H126" i="2667"/>
  <c r="I190" i="2667"/>
  <c r="J190" i="2667"/>
  <c r="T190" i="2667"/>
  <c r="H190" i="2667"/>
  <c r="I254" i="2667"/>
  <c r="J254" i="2667"/>
  <c r="T254" i="2667"/>
  <c r="H254" i="2667"/>
  <c r="I318" i="2667"/>
  <c r="J318" i="2667"/>
  <c r="T318" i="2667"/>
  <c r="H318" i="2667"/>
  <c r="I382" i="2667"/>
  <c r="J382" i="2667"/>
  <c r="T382" i="2667"/>
  <c r="H382" i="2667"/>
  <c r="I446" i="2667"/>
  <c r="J446" i="2667"/>
  <c r="T446" i="2667"/>
  <c r="H446" i="2667"/>
  <c r="I510" i="2667"/>
  <c r="J510" i="2667"/>
  <c r="T510" i="2667"/>
  <c r="H510" i="2667"/>
  <c r="I606" i="2667"/>
  <c r="J606" i="2667"/>
  <c r="T606" i="2667"/>
  <c r="H606" i="2667"/>
  <c r="T11" i="2667"/>
  <c r="H11" i="2667"/>
  <c r="I11" i="2667"/>
  <c r="J11" i="2667"/>
  <c r="T91" i="2667"/>
  <c r="H91" i="2667"/>
  <c r="I91" i="2667"/>
  <c r="J91" i="2667"/>
  <c r="T155" i="2667"/>
  <c r="H155" i="2667"/>
  <c r="I155" i="2667"/>
  <c r="J155" i="2667"/>
  <c r="T219" i="2667"/>
  <c r="H219" i="2667"/>
  <c r="I219" i="2667"/>
  <c r="J219" i="2667"/>
  <c r="T283" i="2667"/>
  <c r="H283" i="2667"/>
  <c r="I283" i="2667"/>
  <c r="J283" i="2667"/>
  <c r="T347" i="2667"/>
  <c r="H347" i="2667"/>
  <c r="I347" i="2667"/>
  <c r="J347" i="2667"/>
  <c r="T411" i="2667"/>
  <c r="H411" i="2667"/>
  <c r="I411" i="2667"/>
  <c r="J411" i="2667"/>
  <c r="T475" i="2667"/>
  <c r="H475" i="2667"/>
  <c r="I475" i="2667"/>
  <c r="J475" i="2667"/>
  <c r="T539" i="2667"/>
  <c r="H539" i="2667"/>
  <c r="I539" i="2667"/>
  <c r="J539" i="2667"/>
  <c r="T635" i="2667"/>
  <c r="H635" i="2667"/>
  <c r="I635" i="2667"/>
  <c r="J635" i="2667"/>
  <c r="T28" i="2667"/>
  <c r="H28" i="2667"/>
  <c r="I28" i="2667"/>
  <c r="J28" i="2667"/>
  <c r="T108" i="2667"/>
  <c r="H108" i="2667"/>
  <c r="I108" i="2667"/>
  <c r="J108" i="2667"/>
  <c r="T172" i="2667"/>
  <c r="H172" i="2667"/>
  <c r="I172" i="2667"/>
  <c r="J172" i="2667"/>
  <c r="T236" i="2667"/>
  <c r="H236" i="2667"/>
  <c r="I236" i="2667"/>
  <c r="J236" i="2667"/>
  <c r="T300" i="2667"/>
  <c r="H300" i="2667"/>
  <c r="I300" i="2667"/>
  <c r="J300" i="2667"/>
  <c r="T348" i="2667"/>
  <c r="H348" i="2667"/>
  <c r="I348" i="2667"/>
  <c r="J348" i="2667"/>
  <c r="T396" i="2667"/>
  <c r="H396" i="2667"/>
  <c r="I396" i="2667"/>
  <c r="J396" i="2667"/>
  <c r="T476" i="2667"/>
  <c r="H476" i="2667"/>
  <c r="I476" i="2667"/>
  <c r="J476" i="2667"/>
  <c r="T540" i="2667"/>
  <c r="H540" i="2667"/>
  <c r="I540" i="2667"/>
  <c r="J540" i="2667"/>
  <c r="T636" i="2667"/>
  <c r="H636" i="2667"/>
  <c r="I636" i="2667"/>
  <c r="J636" i="2667"/>
  <c r="J65" i="2667"/>
  <c r="T65" i="2667"/>
  <c r="H65" i="2667"/>
  <c r="I65" i="2667"/>
  <c r="J129" i="2667"/>
  <c r="T129" i="2667"/>
  <c r="H129" i="2667"/>
  <c r="I129" i="2667"/>
  <c r="J193" i="2667"/>
  <c r="T193" i="2667"/>
  <c r="H193" i="2667"/>
  <c r="I193" i="2667"/>
  <c r="J257" i="2667"/>
  <c r="T257" i="2667"/>
  <c r="H257" i="2667"/>
  <c r="I257" i="2667"/>
  <c r="J321" i="2667"/>
  <c r="T321" i="2667"/>
  <c r="H321" i="2667"/>
  <c r="I321" i="2667"/>
  <c r="J385" i="2667"/>
  <c r="T385" i="2667"/>
  <c r="H385" i="2667"/>
  <c r="I385" i="2667"/>
  <c r="J449" i="2667"/>
  <c r="T449" i="2667"/>
  <c r="H449" i="2667"/>
  <c r="I449" i="2667"/>
  <c r="J529" i="2667"/>
  <c r="T529" i="2667"/>
  <c r="H529" i="2667"/>
  <c r="I529" i="2667"/>
  <c r="J609" i="2667"/>
  <c r="T609" i="2667"/>
  <c r="H609" i="2667"/>
  <c r="I609" i="2667"/>
  <c r="J673" i="2667"/>
  <c r="T673" i="2667"/>
  <c r="H673" i="2667"/>
  <c r="I673" i="2667"/>
  <c r="AH14" i="2664"/>
  <c r="AI14" i="2664"/>
  <c r="AL14" i="2664"/>
  <c r="AH38" i="2664"/>
  <c r="AI38" i="2664"/>
  <c r="AL38" i="2664"/>
  <c r="AH70" i="2664"/>
  <c r="AI70" i="2664"/>
  <c r="AL70" i="2664"/>
  <c r="AH94" i="2664"/>
  <c r="AI94" i="2664"/>
  <c r="AL94" i="2664"/>
  <c r="AH126" i="2664"/>
  <c r="AI126" i="2664"/>
  <c r="AL126" i="2664"/>
  <c r="AH166" i="2664"/>
  <c r="AI166" i="2664"/>
  <c r="AL166" i="2664"/>
  <c r="AH206" i="2664"/>
  <c r="AI206" i="2664"/>
  <c r="AL206" i="2664"/>
  <c r="AH230" i="2664"/>
  <c r="AI230" i="2664"/>
  <c r="AL230" i="2664"/>
  <c r="AH270" i="2664"/>
  <c r="AI270" i="2664"/>
  <c r="AL270" i="2664"/>
  <c r="AH302" i="2664"/>
  <c r="AI302" i="2664"/>
  <c r="AL302" i="2664"/>
  <c r="AH342" i="2664"/>
  <c r="AI342" i="2664"/>
  <c r="AL342" i="2664"/>
  <c r="AH366" i="2664"/>
  <c r="AI366" i="2664"/>
  <c r="AL366" i="2664"/>
  <c r="AH382" i="2664"/>
  <c r="AI382" i="2664"/>
  <c r="AL382" i="2664"/>
  <c r="AH414" i="2664"/>
  <c r="AI414" i="2664"/>
  <c r="AL414" i="2664"/>
  <c r="AH438" i="2664"/>
  <c r="AI438" i="2664"/>
  <c r="AL438" i="2664"/>
  <c r="AH470" i="2664"/>
  <c r="AI470" i="2664"/>
  <c r="AL470" i="2664"/>
  <c r="AH502" i="2664"/>
  <c r="AI502" i="2664"/>
  <c r="AL502" i="2664"/>
  <c r="AH534" i="2664"/>
  <c r="AI534" i="2664"/>
  <c r="AL534" i="2664"/>
  <c r="AH574" i="2664"/>
  <c r="AI574" i="2664"/>
  <c r="AL574" i="2664"/>
  <c r="AH606" i="2664"/>
  <c r="AI606" i="2664"/>
  <c r="AL606" i="2664"/>
  <c r="AH638" i="2664"/>
  <c r="AI638" i="2664"/>
  <c r="AL638" i="2664"/>
  <c r="AH670" i="2664"/>
  <c r="AI670" i="2664"/>
  <c r="AL670" i="2664"/>
  <c r="AH686" i="2664"/>
  <c r="AI686" i="2664"/>
  <c r="AL686" i="2664"/>
  <c r="AH734" i="2664"/>
  <c r="AI734" i="2664"/>
  <c r="AL734" i="2664"/>
  <c r="AH750" i="2664"/>
  <c r="AI750" i="2664"/>
  <c r="AL750" i="2664"/>
  <c r="AH766" i="2664"/>
  <c r="AI766" i="2664"/>
  <c r="AL766" i="2664"/>
  <c r="AH774" i="2664"/>
  <c r="AI774" i="2664"/>
  <c r="AL774" i="2664"/>
  <c r="AH782" i="2664"/>
  <c r="AI782" i="2664"/>
  <c r="AL782" i="2664"/>
  <c r="AH822" i="2664"/>
  <c r="AI822" i="2664"/>
  <c r="AL822" i="2664"/>
  <c r="AH878" i="2664"/>
  <c r="AI878" i="2664"/>
  <c r="AL878" i="2664"/>
  <c r="AG7" i="2661"/>
  <c r="AH7" i="2661"/>
  <c r="AG11" i="2661"/>
  <c r="AH11" i="2661"/>
  <c r="AG15" i="2661"/>
  <c r="AH15" i="2661"/>
  <c r="AG19" i="2661"/>
  <c r="AH19" i="2661"/>
  <c r="AG23" i="2661"/>
  <c r="AH23" i="2661"/>
  <c r="AG27" i="2661"/>
  <c r="AH27" i="2661"/>
  <c r="AG31" i="2661"/>
  <c r="AH31" i="2661"/>
  <c r="AG35" i="2661"/>
  <c r="AH35" i="2661"/>
  <c r="AG39" i="2661"/>
  <c r="AH39" i="2661"/>
  <c r="AG43" i="2661"/>
  <c r="AH43" i="2661"/>
  <c r="AG47" i="2661"/>
  <c r="AH47" i="2661"/>
  <c r="AG51" i="2661"/>
  <c r="AH51" i="2661"/>
  <c r="AG55" i="2661"/>
  <c r="AH55" i="2661"/>
  <c r="AG59" i="2661"/>
  <c r="AH59" i="2661"/>
  <c r="AG63" i="2661"/>
  <c r="AH63" i="2661"/>
  <c r="AG67" i="2661"/>
  <c r="AH67" i="2661"/>
  <c r="AG71" i="2661"/>
  <c r="AH71" i="2661"/>
  <c r="AG75" i="2661"/>
  <c r="AH75" i="2661"/>
  <c r="AG79" i="2661"/>
  <c r="AH79" i="2661"/>
  <c r="AG83" i="2661"/>
  <c r="AH83" i="2661"/>
  <c r="AG87" i="2661"/>
  <c r="AH87" i="2661"/>
  <c r="AG91" i="2661"/>
  <c r="AH91" i="2661"/>
  <c r="AG95" i="2661"/>
  <c r="AH95" i="2661"/>
  <c r="AG99" i="2661"/>
  <c r="AH99" i="2661"/>
  <c r="AG103" i="2661"/>
  <c r="AH103" i="2661"/>
  <c r="AG107" i="2661"/>
  <c r="AH107" i="2661"/>
  <c r="AG111" i="2661"/>
  <c r="AH111" i="2661"/>
  <c r="AG115" i="2661"/>
  <c r="AH115" i="2661"/>
  <c r="AG119" i="2661"/>
  <c r="AH119" i="2661"/>
  <c r="AG123" i="2661"/>
  <c r="AH123" i="2661"/>
  <c r="AG127" i="2661"/>
  <c r="AH127" i="2661"/>
  <c r="AG131" i="2661"/>
  <c r="AH131" i="2661"/>
  <c r="AG135" i="2661"/>
  <c r="AH135" i="2661"/>
  <c r="AG139" i="2661"/>
  <c r="AH139" i="2661"/>
  <c r="AG143" i="2661"/>
  <c r="AH143" i="2661"/>
  <c r="AG147" i="2661"/>
  <c r="AH147" i="2661"/>
  <c r="AG151" i="2661"/>
  <c r="AH151" i="2661"/>
  <c r="AG155" i="2661"/>
  <c r="AH155" i="2661"/>
  <c r="AG159" i="2661"/>
  <c r="AH159" i="2661"/>
  <c r="AG163" i="2661"/>
  <c r="AH163" i="2661"/>
  <c r="AG167" i="2661"/>
  <c r="AH167" i="2661"/>
  <c r="AG171" i="2661"/>
  <c r="AH171" i="2661"/>
  <c r="AG175" i="2661"/>
  <c r="AH175" i="2661"/>
  <c r="AG179" i="2661"/>
  <c r="AH179" i="2661"/>
  <c r="AG183" i="2661"/>
  <c r="AH183" i="2661"/>
  <c r="AG187" i="2661"/>
  <c r="AH187" i="2661"/>
  <c r="AG191" i="2661"/>
  <c r="AH191" i="2661"/>
  <c r="AG195" i="2661"/>
  <c r="AH195" i="2661"/>
  <c r="AG199" i="2661"/>
  <c r="AH199" i="2661"/>
  <c r="AG203" i="2661"/>
  <c r="AH203" i="2661"/>
  <c r="AG207" i="2661"/>
  <c r="AH207" i="2661"/>
  <c r="AG211" i="2661"/>
  <c r="AH211" i="2661"/>
  <c r="AG215" i="2661"/>
  <c r="AH215" i="2661"/>
  <c r="AG219" i="2661"/>
  <c r="AH219" i="2661"/>
  <c r="AG223" i="2661"/>
  <c r="AH223" i="2661"/>
  <c r="AG227" i="2661"/>
  <c r="AH227" i="2661"/>
  <c r="AG231" i="2661"/>
  <c r="AH231" i="2661"/>
  <c r="AG235" i="2661"/>
  <c r="AH235" i="2661"/>
  <c r="AG239" i="2661"/>
  <c r="AH239" i="2661"/>
  <c r="AG243" i="2661"/>
  <c r="AH243" i="2661"/>
  <c r="AG247" i="2661"/>
  <c r="AH247" i="2661"/>
  <c r="AG251" i="2661"/>
  <c r="AH251" i="2661"/>
  <c r="AG255" i="2661"/>
  <c r="AH255" i="2661"/>
  <c r="AG259" i="2661"/>
  <c r="AH259" i="2661"/>
  <c r="AG263" i="2661"/>
  <c r="AH263" i="2661"/>
  <c r="AG267" i="2661"/>
  <c r="AH267" i="2661"/>
  <c r="AG271" i="2661"/>
  <c r="AH271" i="2661"/>
  <c r="AG275" i="2661"/>
  <c r="AH275" i="2661"/>
  <c r="AG279" i="2661"/>
  <c r="AH279" i="2661"/>
  <c r="AG283" i="2661"/>
  <c r="AH283" i="2661"/>
  <c r="AG287" i="2661"/>
  <c r="AH287" i="2661"/>
  <c r="AG291" i="2661"/>
  <c r="AH291" i="2661"/>
  <c r="AG295" i="2661"/>
  <c r="AH295" i="2661"/>
  <c r="AG299" i="2661"/>
  <c r="AH299" i="2661"/>
  <c r="AG303" i="2661"/>
  <c r="AH303" i="2661"/>
  <c r="AG307" i="2661"/>
  <c r="AH307" i="2661"/>
  <c r="AG311" i="2661"/>
  <c r="AH311" i="2661"/>
  <c r="AG315" i="2661"/>
  <c r="AH315" i="2661"/>
  <c r="AG319" i="2661"/>
  <c r="AH319" i="2661"/>
  <c r="AG323" i="2661"/>
  <c r="AH323" i="2661"/>
  <c r="AG327" i="2661"/>
  <c r="AH327" i="2661"/>
  <c r="AG331" i="2661"/>
  <c r="AH331" i="2661"/>
  <c r="AG335" i="2661"/>
  <c r="AH335" i="2661"/>
  <c r="AG339" i="2661"/>
  <c r="AH339" i="2661"/>
  <c r="AG343" i="2661"/>
  <c r="AH343" i="2661"/>
  <c r="AG347" i="2661"/>
  <c r="AH347" i="2661"/>
  <c r="AG351" i="2661"/>
  <c r="AH351" i="2661"/>
  <c r="AG355" i="2661"/>
  <c r="AH355" i="2661"/>
  <c r="AG359" i="2661"/>
  <c r="AH359" i="2661"/>
  <c r="AG363" i="2661"/>
  <c r="AH363" i="2661"/>
  <c r="AG367" i="2661"/>
  <c r="AH367" i="2661"/>
  <c r="AG371" i="2661"/>
  <c r="AH371" i="2661"/>
  <c r="AG375" i="2661"/>
  <c r="AH375" i="2661"/>
  <c r="AG379" i="2661"/>
  <c r="AH379" i="2661"/>
  <c r="AG383" i="2661"/>
  <c r="AH383" i="2661"/>
  <c r="AG387" i="2661"/>
  <c r="AH387" i="2661"/>
  <c r="AG391" i="2661"/>
  <c r="AH391" i="2661"/>
  <c r="AG395" i="2661"/>
  <c r="AH395" i="2661"/>
  <c r="AG399" i="2661"/>
  <c r="AH399" i="2661"/>
  <c r="AG403" i="2661"/>
  <c r="AH403" i="2661"/>
  <c r="AG407" i="2661"/>
  <c r="AH407" i="2661"/>
  <c r="AG411" i="2661"/>
  <c r="AH411" i="2661"/>
  <c r="AG415" i="2661"/>
  <c r="AH415" i="2661"/>
  <c r="AG419" i="2661"/>
  <c r="AH419" i="2661"/>
  <c r="AG423" i="2661"/>
  <c r="AH423" i="2661"/>
  <c r="AG427" i="2661"/>
  <c r="AH427" i="2661"/>
  <c r="AG431" i="2661"/>
  <c r="AH431" i="2661"/>
  <c r="AG435" i="2661"/>
  <c r="AH435" i="2661"/>
  <c r="AG439" i="2661"/>
  <c r="AH439" i="2661"/>
  <c r="AG443" i="2661"/>
  <c r="AH443" i="2661"/>
  <c r="AG447" i="2661"/>
  <c r="AH447" i="2661"/>
  <c r="AG451" i="2661"/>
  <c r="AH451" i="2661"/>
  <c r="AG455" i="2661"/>
  <c r="AH455" i="2661"/>
  <c r="AG459" i="2661"/>
  <c r="AH459" i="2661"/>
  <c r="AG463" i="2661"/>
  <c r="AH463" i="2661"/>
  <c r="AG467" i="2661"/>
  <c r="AH467" i="2661"/>
  <c r="AG471" i="2661"/>
  <c r="AH471" i="2661"/>
  <c r="AG475" i="2661"/>
  <c r="AH475" i="2661"/>
  <c r="AG479" i="2661"/>
  <c r="AH479" i="2661"/>
  <c r="AG483" i="2661"/>
  <c r="AH483" i="2661"/>
  <c r="AG487" i="2661"/>
  <c r="AH487" i="2661"/>
  <c r="AG491" i="2661"/>
  <c r="AH491" i="2661"/>
  <c r="AG495" i="2661"/>
  <c r="AH495" i="2661"/>
  <c r="AG499" i="2661"/>
  <c r="AH499" i="2661"/>
  <c r="AG503" i="2661"/>
  <c r="AH503" i="2661"/>
  <c r="AG507" i="2661"/>
  <c r="AH507" i="2661"/>
  <c r="AG511" i="2661"/>
  <c r="AH511" i="2661"/>
  <c r="AG515" i="2661"/>
  <c r="AH515" i="2661"/>
  <c r="AG519" i="2661"/>
  <c r="AH519" i="2661"/>
  <c r="AG523" i="2661"/>
  <c r="AH523" i="2661"/>
  <c r="AG527" i="2661"/>
  <c r="AH527" i="2661"/>
  <c r="AG531" i="2661"/>
  <c r="AH531" i="2661"/>
  <c r="AG535" i="2661"/>
  <c r="AH535" i="2661"/>
  <c r="AG539" i="2661"/>
  <c r="AH539" i="2661"/>
  <c r="AG543" i="2661"/>
  <c r="AH543" i="2661"/>
  <c r="AG547" i="2661"/>
  <c r="AH547" i="2661"/>
  <c r="AG551" i="2661"/>
  <c r="AH551" i="2661"/>
  <c r="AG555" i="2661"/>
  <c r="AH555" i="2661"/>
  <c r="AG559" i="2661"/>
  <c r="AH559" i="2661"/>
  <c r="AG563" i="2661"/>
  <c r="AH563" i="2661"/>
  <c r="AG567" i="2661"/>
  <c r="AH567" i="2661"/>
  <c r="AG571" i="2661"/>
  <c r="AH571" i="2661"/>
  <c r="AG575" i="2661"/>
  <c r="AH575" i="2661"/>
  <c r="AG579" i="2661"/>
  <c r="AH579" i="2661"/>
  <c r="AG583" i="2661"/>
  <c r="AH583" i="2661"/>
  <c r="AG587" i="2661"/>
  <c r="AH587" i="2661"/>
  <c r="AG591" i="2661"/>
  <c r="AH591" i="2661"/>
  <c r="AG595" i="2661"/>
  <c r="AH595" i="2661"/>
  <c r="AG599" i="2661"/>
  <c r="AH599" i="2661"/>
  <c r="AG603" i="2661"/>
  <c r="AH603" i="2661"/>
  <c r="AG607" i="2661"/>
  <c r="AH607" i="2661"/>
  <c r="AG611" i="2661"/>
  <c r="AH611" i="2661"/>
  <c r="AG615" i="2661"/>
  <c r="AH615" i="2661"/>
  <c r="AG619" i="2661"/>
  <c r="AH619" i="2661"/>
  <c r="AG623" i="2661"/>
  <c r="AH623" i="2661"/>
  <c r="AG627" i="2661"/>
  <c r="AH627" i="2661"/>
  <c r="AG631" i="2661"/>
  <c r="AH631" i="2661"/>
  <c r="AG635" i="2661"/>
  <c r="AH635" i="2661"/>
  <c r="AG639" i="2661"/>
  <c r="AH639" i="2661"/>
  <c r="AG643" i="2661"/>
  <c r="AH643" i="2661"/>
  <c r="AG647" i="2661"/>
  <c r="AH647" i="2661"/>
  <c r="AG651" i="2661"/>
  <c r="AH651" i="2661"/>
  <c r="AG655" i="2661"/>
  <c r="AH655" i="2661"/>
  <c r="AG659" i="2661"/>
  <c r="AH659" i="2661"/>
  <c r="AG663" i="2661"/>
  <c r="AH663" i="2661"/>
  <c r="AG667" i="2661"/>
  <c r="AH667" i="2661"/>
  <c r="AG671" i="2661"/>
  <c r="AH671" i="2661"/>
  <c r="AG675" i="2661"/>
  <c r="AH675" i="2661"/>
  <c r="AG679" i="2661"/>
  <c r="AH679" i="2661"/>
  <c r="AG683" i="2661"/>
  <c r="AH683" i="2661"/>
  <c r="AG687" i="2661"/>
  <c r="AH687" i="2661"/>
  <c r="AG691" i="2661"/>
  <c r="AH691" i="2661"/>
  <c r="AG695" i="2661"/>
  <c r="AH695" i="2661"/>
  <c r="AG699" i="2661"/>
  <c r="AH699" i="2661"/>
  <c r="AG703" i="2661"/>
  <c r="AH703" i="2661"/>
  <c r="AG707" i="2661"/>
  <c r="AH707" i="2661"/>
  <c r="AG711" i="2661"/>
  <c r="AH711" i="2661"/>
  <c r="AG715" i="2661"/>
  <c r="AH715" i="2661"/>
  <c r="AG719" i="2661"/>
  <c r="AH719" i="2661"/>
  <c r="AG723" i="2661"/>
  <c r="AH723" i="2661"/>
  <c r="AG727" i="2661"/>
  <c r="AH727" i="2661"/>
  <c r="AG731" i="2661"/>
  <c r="AH731" i="2661"/>
  <c r="AG735" i="2661"/>
  <c r="AH735" i="2661"/>
  <c r="AG739" i="2661"/>
  <c r="AH739" i="2661"/>
  <c r="AG743" i="2661"/>
  <c r="AH743" i="2661"/>
  <c r="AG747" i="2661"/>
  <c r="AH747" i="2661"/>
  <c r="AG751" i="2661"/>
  <c r="AH751" i="2661"/>
  <c r="AG755" i="2661"/>
  <c r="AH755" i="2661"/>
  <c r="AG759" i="2661"/>
  <c r="AH759" i="2661"/>
  <c r="AG763" i="2661"/>
  <c r="AH763" i="2661"/>
  <c r="AG767" i="2661"/>
  <c r="AH767" i="2661"/>
  <c r="AG771" i="2661"/>
  <c r="AH771" i="2661"/>
  <c r="AG775" i="2661"/>
  <c r="AH775" i="2661"/>
  <c r="AG779" i="2661"/>
  <c r="AH779" i="2661"/>
  <c r="AG783" i="2661"/>
  <c r="AH783" i="2661"/>
  <c r="AG787" i="2661"/>
  <c r="AH787" i="2661"/>
  <c r="AG791" i="2661"/>
  <c r="AH791" i="2661"/>
  <c r="AG795" i="2661"/>
  <c r="AH795" i="2661"/>
  <c r="AG799" i="2661"/>
  <c r="AH799" i="2661"/>
  <c r="AG803" i="2661"/>
  <c r="AH803" i="2661"/>
  <c r="AG807" i="2661"/>
  <c r="AH807" i="2661"/>
  <c r="AG811" i="2661"/>
  <c r="AH811" i="2661"/>
  <c r="AG815" i="2661"/>
  <c r="AH815" i="2661"/>
  <c r="AG819" i="2661"/>
  <c r="AH819" i="2661"/>
  <c r="AG823" i="2661"/>
  <c r="AH823" i="2661"/>
  <c r="AG827" i="2661"/>
  <c r="AH827" i="2661"/>
  <c r="AG831" i="2661"/>
  <c r="AH831" i="2661"/>
  <c r="AG835" i="2661"/>
  <c r="AH835" i="2661"/>
  <c r="AG839" i="2661"/>
  <c r="AH839" i="2661"/>
  <c r="AG843" i="2661"/>
  <c r="AH843" i="2661"/>
  <c r="AG847" i="2661"/>
  <c r="AH847" i="2661"/>
  <c r="AG851" i="2661"/>
  <c r="AH851" i="2661"/>
  <c r="AG855" i="2661"/>
  <c r="AH855" i="2661"/>
  <c r="AG859" i="2661"/>
  <c r="AH859" i="2661"/>
  <c r="AG863" i="2661"/>
  <c r="AH863" i="2661"/>
  <c r="AG867" i="2661"/>
  <c r="AH867" i="2661"/>
  <c r="AG871" i="2661"/>
  <c r="AH871" i="2661"/>
  <c r="AG875" i="2661"/>
  <c r="AH875" i="2661"/>
  <c r="AG879" i="2661"/>
  <c r="AH879" i="2661"/>
  <c r="AG883" i="2661"/>
  <c r="AH883" i="2661"/>
  <c r="AG887" i="2661"/>
  <c r="AH887" i="2661"/>
  <c r="AG891" i="2661"/>
  <c r="AH891" i="2661"/>
  <c r="AG895" i="2661"/>
  <c r="AH895" i="2661"/>
  <c r="AG899" i="2661"/>
  <c r="AH899" i="2661"/>
  <c r="AG903" i="2661"/>
  <c r="AH903" i="2661"/>
  <c r="AG907" i="2661"/>
  <c r="AH907" i="2661"/>
  <c r="AG911" i="2661"/>
  <c r="AH911" i="2661"/>
  <c r="AG915" i="2661"/>
  <c r="AH915" i="2661"/>
  <c r="AG919" i="2661"/>
  <c r="AH919" i="2661"/>
  <c r="AG923" i="2661"/>
  <c r="AH923" i="2661"/>
  <c r="AG927" i="2661"/>
  <c r="AH927" i="2661"/>
  <c r="AG931" i="2661"/>
  <c r="AH931" i="2661"/>
  <c r="AG935" i="2661"/>
  <c r="AH935" i="2661"/>
  <c r="AG939" i="2661"/>
  <c r="AH939" i="2661"/>
  <c r="AG943" i="2661"/>
  <c r="AH943" i="2661"/>
  <c r="AG947" i="2661"/>
  <c r="AH947" i="2661"/>
  <c r="AG951" i="2661"/>
  <c r="AH951" i="2661"/>
  <c r="AG955" i="2661"/>
  <c r="AH955" i="2661"/>
  <c r="AG959" i="2661"/>
  <c r="AH959" i="2661"/>
  <c r="AG963" i="2661"/>
  <c r="AH963" i="2661"/>
  <c r="I46" i="2667"/>
  <c r="J46" i="2667"/>
  <c r="T46" i="2667"/>
  <c r="H46" i="2667"/>
  <c r="I110" i="2667"/>
  <c r="J110" i="2667"/>
  <c r="T110" i="2667"/>
  <c r="H110" i="2667"/>
  <c r="I174" i="2667"/>
  <c r="J174" i="2667"/>
  <c r="T174" i="2667"/>
  <c r="H174" i="2667"/>
  <c r="I222" i="2667"/>
  <c r="J222" i="2667"/>
  <c r="T222" i="2667"/>
  <c r="H222" i="2667"/>
  <c r="I302" i="2667"/>
  <c r="J302" i="2667"/>
  <c r="T302" i="2667"/>
  <c r="H302" i="2667"/>
  <c r="I366" i="2667"/>
  <c r="J366" i="2667"/>
  <c r="T366" i="2667"/>
  <c r="H366" i="2667"/>
  <c r="I430" i="2667"/>
  <c r="J430" i="2667"/>
  <c r="T430" i="2667"/>
  <c r="H430" i="2667"/>
  <c r="I494" i="2667"/>
  <c r="J494" i="2667"/>
  <c r="T494" i="2667"/>
  <c r="H494" i="2667"/>
  <c r="I542" i="2667"/>
  <c r="J542" i="2667"/>
  <c r="T542" i="2667"/>
  <c r="H542" i="2667"/>
  <c r="I590" i="2667"/>
  <c r="J590" i="2667"/>
  <c r="T590" i="2667"/>
  <c r="H590" i="2667"/>
  <c r="I654" i="2667"/>
  <c r="J654" i="2667"/>
  <c r="T654" i="2667"/>
  <c r="H654" i="2667"/>
  <c r="I686" i="2667"/>
  <c r="J686" i="2667"/>
  <c r="T686" i="2667"/>
  <c r="H686" i="2667"/>
  <c r="I718" i="2667"/>
  <c r="J718" i="2667"/>
  <c r="T718" i="2667"/>
  <c r="H718" i="2667"/>
  <c r="T59" i="2667"/>
  <c r="H59" i="2667"/>
  <c r="I59" i="2667"/>
  <c r="J59" i="2667"/>
  <c r="T123" i="2667"/>
  <c r="H123" i="2667"/>
  <c r="I123" i="2667"/>
  <c r="J123" i="2667"/>
  <c r="T187" i="2667"/>
  <c r="H187" i="2667"/>
  <c r="I187" i="2667"/>
  <c r="J187" i="2667"/>
  <c r="T251" i="2667"/>
  <c r="H251" i="2667"/>
  <c r="I251" i="2667"/>
  <c r="J251" i="2667"/>
  <c r="T315" i="2667"/>
  <c r="H315" i="2667"/>
  <c r="I315" i="2667"/>
  <c r="J315" i="2667"/>
  <c r="T379" i="2667"/>
  <c r="H379" i="2667"/>
  <c r="I379" i="2667"/>
  <c r="J379" i="2667"/>
  <c r="T443" i="2667"/>
  <c r="H443" i="2667"/>
  <c r="I443" i="2667"/>
  <c r="J443" i="2667"/>
  <c r="T491" i="2667"/>
  <c r="H491" i="2667"/>
  <c r="I491" i="2667"/>
  <c r="J491" i="2667"/>
  <c r="T571" i="2667"/>
  <c r="H571" i="2667"/>
  <c r="I571" i="2667"/>
  <c r="J571" i="2667"/>
  <c r="T619" i="2667"/>
  <c r="H619" i="2667"/>
  <c r="I619" i="2667"/>
  <c r="J619" i="2667"/>
  <c r="T683" i="2667"/>
  <c r="H683" i="2667"/>
  <c r="I683" i="2667"/>
  <c r="J683" i="2667"/>
  <c r="T12" i="2667"/>
  <c r="H12" i="2667"/>
  <c r="I12" i="2667"/>
  <c r="J12" i="2667"/>
  <c r="T92" i="2667"/>
  <c r="H92" i="2667"/>
  <c r="I92" i="2667"/>
  <c r="J92" i="2667"/>
  <c r="T156" i="2667"/>
  <c r="H156" i="2667"/>
  <c r="I156" i="2667"/>
  <c r="J156" i="2667"/>
  <c r="T220" i="2667"/>
  <c r="H220" i="2667"/>
  <c r="I220" i="2667"/>
  <c r="J220" i="2667"/>
  <c r="T284" i="2667"/>
  <c r="H284" i="2667"/>
  <c r="I284" i="2667"/>
  <c r="J284" i="2667"/>
  <c r="T332" i="2667"/>
  <c r="H332" i="2667"/>
  <c r="I332" i="2667"/>
  <c r="J332" i="2667"/>
  <c r="T412" i="2667"/>
  <c r="H412" i="2667"/>
  <c r="I412" i="2667"/>
  <c r="J412" i="2667"/>
  <c r="T460" i="2667"/>
  <c r="H460" i="2667"/>
  <c r="I460" i="2667"/>
  <c r="J460" i="2667"/>
  <c r="T524" i="2667"/>
  <c r="H524" i="2667"/>
  <c r="I524" i="2667"/>
  <c r="J524" i="2667"/>
  <c r="T604" i="2667"/>
  <c r="H604" i="2667"/>
  <c r="I604" i="2667"/>
  <c r="J604" i="2667"/>
  <c r="T652" i="2667"/>
  <c r="H652" i="2667"/>
  <c r="I652" i="2667"/>
  <c r="J652" i="2667"/>
  <c r="T700" i="2667"/>
  <c r="H700" i="2667"/>
  <c r="I700" i="2667"/>
  <c r="J700" i="2667"/>
  <c r="J17" i="2667"/>
  <c r="T17" i="2667"/>
  <c r="H17" i="2667"/>
  <c r="I17" i="2667"/>
  <c r="J81" i="2667"/>
  <c r="T81" i="2667"/>
  <c r="H81" i="2667"/>
  <c r="I81" i="2667"/>
  <c r="J145" i="2667"/>
  <c r="T145" i="2667"/>
  <c r="H145" i="2667"/>
  <c r="I145" i="2667"/>
  <c r="J209" i="2667"/>
  <c r="T209" i="2667"/>
  <c r="H209" i="2667"/>
  <c r="I209" i="2667"/>
  <c r="J273" i="2667"/>
  <c r="T273" i="2667"/>
  <c r="H273" i="2667"/>
  <c r="I273" i="2667"/>
  <c r="J337" i="2667"/>
  <c r="T337" i="2667"/>
  <c r="H337" i="2667"/>
  <c r="I337" i="2667"/>
  <c r="J401" i="2667"/>
  <c r="T401" i="2667"/>
  <c r="H401" i="2667"/>
  <c r="I401" i="2667"/>
  <c r="J465" i="2667"/>
  <c r="T465" i="2667"/>
  <c r="H465" i="2667"/>
  <c r="I465" i="2667"/>
  <c r="J513" i="2667"/>
  <c r="T513" i="2667"/>
  <c r="H513" i="2667"/>
  <c r="I513" i="2667"/>
  <c r="J577" i="2667"/>
  <c r="T577" i="2667"/>
  <c r="H577" i="2667"/>
  <c r="I577" i="2667"/>
  <c r="J641" i="2667"/>
  <c r="T641" i="2667"/>
  <c r="H641" i="2667"/>
  <c r="I641" i="2667"/>
  <c r="J721" i="2667"/>
  <c r="T721" i="2667"/>
  <c r="H721" i="2667"/>
  <c r="I721" i="2667"/>
  <c r="AH46" i="2664"/>
  <c r="AI46" i="2664"/>
  <c r="AL46" i="2664"/>
  <c r="AH86" i="2664"/>
  <c r="AI86" i="2664"/>
  <c r="AL86" i="2664"/>
  <c r="AH110" i="2664"/>
  <c r="AI110" i="2664"/>
  <c r="AL110" i="2664"/>
  <c r="AH150" i="2664"/>
  <c r="AI150" i="2664"/>
  <c r="AL150" i="2664"/>
  <c r="AH190" i="2664"/>
  <c r="AI190" i="2664"/>
  <c r="AL190" i="2664"/>
  <c r="AH214" i="2664"/>
  <c r="AI214" i="2664"/>
  <c r="AL214" i="2664"/>
  <c r="AH254" i="2664"/>
  <c r="AI254" i="2664"/>
  <c r="AL254" i="2664"/>
  <c r="AH286" i="2664"/>
  <c r="AI286" i="2664"/>
  <c r="AL286" i="2664"/>
  <c r="AH326" i="2664"/>
  <c r="AI326" i="2664"/>
  <c r="AL326" i="2664"/>
  <c r="AH358" i="2664"/>
  <c r="AI358" i="2664"/>
  <c r="AL358" i="2664"/>
  <c r="AH398" i="2664"/>
  <c r="AI398" i="2664"/>
  <c r="AL398" i="2664"/>
  <c r="AH430" i="2664"/>
  <c r="AI430" i="2664"/>
  <c r="AL430" i="2664"/>
  <c r="AH462" i="2664"/>
  <c r="AI462" i="2664"/>
  <c r="AL462" i="2664"/>
  <c r="AH494" i="2664"/>
  <c r="AI494" i="2664"/>
  <c r="AL494" i="2664"/>
  <c r="AH526" i="2664"/>
  <c r="AI526" i="2664"/>
  <c r="AL526" i="2664"/>
  <c r="AH558" i="2664"/>
  <c r="AI558" i="2664"/>
  <c r="AL558" i="2664"/>
  <c r="AH598" i="2664"/>
  <c r="AI598" i="2664"/>
  <c r="AL598" i="2664"/>
  <c r="AH630" i="2664"/>
  <c r="AI630" i="2664"/>
  <c r="AL630" i="2664"/>
  <c r="AH662" i="2664"/>
  <c r="AI662" i="2664"/>
  <c r="AL662" i="2664"/>
  <c r="AH702" i="2664"/>
  <c r="AI702" i="2664"/>
  <c r="AL702" i="2664"/>
  <c r="AH718" i="2664"/>
  <c r="AI718" i="2664"/>
  <c r="AL718" i="2664"/>
  <c r="AH790" i="2664"/>
  <c r="AI790" i="2664"/>
  <c r="AL790" i="2664"/>
  <c r="AH814" i="2664"/>
  <c r="AI814" i="2664"/>
  <c r="AL814" i="2664"/>
  <c r="AH838" i="2664"/>
  <c r="AI838" i="2664"/>
  <c r="AL838" i="2664"/>
  <c r="AH854" i="2664"/>
  <c r="AI854" i="2664"/>
  <c r="AL854" i="2664"/>
  <c r="AH870" i="2664"/>
  <c r="AI870" i="2664"/>
  <c r="AL870" i="2664"/>
  <c r="AH886" i="2664"/>
  <c r="AI886" i="2664"/>
  <c r="AL886" i="2664"/>
  <c r="AH902" i="2664"/>
  <c r="AI902" i="2664"/>
  <c r="AL902" i="2664"/>
  <c r="AH910" i="2664"/>
  <c r="AI910" i="2664"/>
  <c r="AL910" i="2664"/>
  <c r="AH918" i="2664"/>
  <c r="AI918" i="2664"/>
  <c r="AL918" i="2664"/>
  <c r="AH934" i="2664"/>
  <c r="AI934" i="2664"/>
  <c r="AL934" i="2664"/>
  <c r="AH942" i="2664"/>
  <c r="AI942" i="2664"/>
  <c r="AL942" i="2664"/>
  <c r="AH950" i="2664"/>
  <c r="AI950" i="2664"/>
  <c r="AL950" i="2664"/>
  <c r="AH958" i="2664"/>
  <c r="AI958" i="2664"/>
  <c r="AL958" i="2664"/>
  <c r="I18" i="2667"/>
  <c r="J18" i="2667"/>
  <c r="T18" i="2667"/>
  <c r="H18" i="2667"/>
  <c r="I34" i="2667"/>
  <c r="J34" i="2667"/>
  <c r="T34" i="2667"/>
  <c r="H34" i="2667"/>
  <c r="I50" i="2667"/>
  <c r="J50" i="2667"/>
  <c r="T50" i="2667"/>
  <c r="H50" i="2667"/>
  <c r="I66" i="2667"/>
  <c r="J66" i="2667"/>
  <c r="T66" i="2667"/>
  <c r="H66" i="2667"/>
  <c r="I82" i="2667"/>
  <c r="J82" i="2667"/>
  <c r="T82" i="2667"/>
  <c r="H82" i="2667"/>
  <c r="I98" i="2667"/>
  <c r="J98" i="2667"/>
  <c r="T98" i="2667"/>
  <c r="H98" i="2667"/>
  <c r="I114" i="2667"/>
  <c r="J114" i="2667"/>
  <c r="T114" i="2667"/>
  <c r="H114" i="2667"/>
  <c r="I130" i="2667"/>
  <c r="J130" i="2667"/>
  <c r="T130" i="2667"/>
  <c r="H130" i="2667"/>
  <c r="I146" i="2667"/>
  <c r="J146" i="2667"/>
  <c r="T146" i="2667"/>
  <c r="H146" i="2667"/>
  <c r="I162" i="2667"/>
  <c r="J162" i="2667"/>
  <c r="T162" i="2667"/>
  <c r="H162" i="2667"/>
  <c r="I178" i="2667"/>
  <c r="J178" i="2667"/>
  <c r="T178" i="2667"/>
  <c r="H178" i="2667"/>
  <c r="I194" i="2667"/>
  <c r="J194" i="2667"/>
  <c r="T194" i="2667"/>
  <c r="H194" i="2667"/>
  <c r="I210" i="2667"/>
  <c r="J210" i="2667"/>
  <c r="T210" i="2667"/>
  <c r="H210" i="2667"/>
  <c r="I226" i="2667"/>
  <c r="J226" i="2667"/>
  <c r="T226" i="2667"/>
  <c r="H226" i="2667"/>
  <c r="I242" i="2667"/>
  <c r="J242" i="2667"/>
  <c r="T242" i="2667"/>
  <c r="H242" i="2667"/>
  <c r="I258" i="2667"/>
  <c r="J258" i="2667"/>
  <c r="T258" i="2667"/>
  <c r="H258" i="2667"/>
  <c r="I274" i="2667"/>
  <c r="J274" i="2667"/>
  <c r="T274" i="2667"/>
  <c r="H274" i="2667"/>
  <c r="I290" i="2667"/>
  <c r="J290" i="2667"/>
  <c r="T290" i="2667"/>
  <c r="H290" i="2667"/>
  <c r="I306" i="2667"/>
  <c r="J306" i="2667"/>
  <c r="T306" i="2667"/>
  <c r="H306" i="2667"/>
  <c r="I322" i="2667"/>
  <c r="J322" i="2667"/>
  <c r="T322" i="2667"/>
  <c r="H322" i="2667"/>
  <c r="I338" i="2667"/>
  <c r="J338" i="2667"/>
  <c r="T338" i="2667"/>
  <c r="H338" i="2667"/>
  <c r="I354" i="2667"/>
  <c r="J354" i="2667"/>
  <c r="T354" i="2667"/>
  <c r="H354" i="2667"/>
  <c r="I370" i="2667"/>
  <c r="J370" i="2667"/>
  <c r="T370" i="2667"/>
  <c r="H370" i="2667"/>
  <c r="I386" i="2667"/>
  <c r="J386" i="2667"/>
  <c r="T386" i="2667"/>
  <c r="H386" i="2667"/>
  <c r="I402" i="2667"/>
  <c r="J402" i="2667"/>
  <c r="T402" i="2667"/>
  <c r="H402" i="2667"/>
  <c r="I418" i="2667"/>
  <c r="J418" i="2667"/>
  <c r="T418" i="2667"/>
  <c r="H418" i="2667"/>
  <c r="I434" i="2667"/>
  <c r="J434" i="2667"/>
  <c r="T434" i="2667"/>
  <c r="H434" i="2667"/>
  <c r="I450" i="2667"/>
  <c r="J450" i="2667"/>
  <c r="T450" i="2667"/>
  <c r="H450" i="2667"/>
  <c r="I466" i="2667"/>
  <c r="J466" i="2667"/>
  <c r="T466" i="2667"/>
  <c r="H466" i="2667"/>
  <c r="I482" i="2667"/>
  <c r="J482" i="2667"/>
  <c r="T482" i="2667"/>
  <c r="H482" i="2667"/>
  <c r="I498" i="2667"/>
  <c r="J498" i="2667"/>
  <c r="T498" i="2667"/>
  <c r="H498" i="2667"/>
  <c r="I514" i="2667"/>
  <c r="J514" i="2667"/>
  <c r="T514" i="2667"/>
  <c r="H514" i="2667"/>
  <c r="I530" i="2667"/>
  <c r="J530" i="2667"/>
  <c r="T530" i="2667"/>
  <c r="H530" i="2667"/>
  <c r="I546" i="2667"/>
  <c r="J546" i="2667"/>
  <c r="T546" i="2667"/>
  <c r="H546" i="2667"/>
  <c r="I562" i="2667"/>
  <c r="J562" i="2667"/>
  <c r="T562" i="2667"/>
  <c r="H562" i="2667"/>
  <c r="I578" i="2667"/>
  <c r="J578" i="2667"/>
  <c r="T578" i="2667"/>
  <c r="H578" i="2667"/>
  <c r="I594" i="2667"/>
  <c r="J594" i="2667"/>
  <c r="T594" i="2667"/>
  <c r="H594" i="2667"/>
  <c r="I610" i="2667"/>
  <c r="J610" i="2667"/>
  <c r="T610" i="2667"/>
  <c r="H610" i="2667"/>
  <c r="I626" i="2667"/>
  <c r="J626" i="2667"/>
  <c r="T626" i="2667"/>
  <c r="H626" i="2667"/>
  <c r="I642" i="2667"/>
  <c r="J642" i="2667"/>
  <c r="T642" i="2667"/>
  <c r="H642" i="2667"/>
  <c r="I658" i="2667"/>
  <c r="J658" i="2667"/>
  <c r="T658" i="2667"/>
  <c r="H658" i="2667"/>
  <c r="I674" i="2667"/>
  <c r="J674" i="2667"/>
  <c r="T674" i="2667"/>
  <c r="H674" i="2667"/>
  <c r="I690" i="2667"/>
  <c r="J690" i="2667"/>
  <c r="T690" i="2667"/>
  <c r="H690" i="2667"/>
  <c r="I706" i="2667"/>
  <c r="J706" i="2667"/>
  <c r="T706" i="2667"/>
  <c r="H706" i="2667"/>
  <c r="I722" i="2667"/>
  <c r="J722" i="2667"/>
  <c r="T722" i="2667"/>
  <c r="H722" i="2667"/>
  <c r="T15" i="2667"/>
  <c r="H15" i="2667"/>
  <c r="I15" i="2667"/>
  <c r="J15" i="2667"/>
  <c r="T31" i="2667"/>
  <c r="H31" i="2667"/>
  <c r="I31" i="2667"/>
  <c r="J31" i="2667"/>
  <c r="T47" i="2667"/>
  <c r="H47" i="2667"/>
  <c r="I47" i="2667"/>
  <c r="J47" i="2667"/>
  <c r="T63" i="2667"/>
  <c r="H63" i="2667"/>
  <c r="I63" i="2667"/>
  <c r="J63" i="2667"/>
  <c r="T79" i="2667"/>
  <c r="H79" i="2667"/>
  <c r="I79" i="2667"/>
  <c r="J79" i="2667"/>
  <c r="T95" i="2667"/>
  <c r="H95" i="2667"/>
  <c r="I95" i="2667"/>
  <c r="J95" i="2667"/>
  <c r="T111" i="2667"/>
  <c r="H111" i="2667"/>
  <c r="I111" i="2667"/>
  <c r="J111" i="2667"/>
  <c r="T127" i="2667"/>
  <c r="H127" i="2667"/>
  <c r="I127" i="2667"/>
  <c r="J127" i="2667"/>
  <c r="T143" i="2667"/>
  <c r="H143" i="2667"/>
  <c r="I143" i="2667"/>
  <c r="J143" i="2667"/>
  <c r="T159" i="2667"/>
  <c r="H159" i="2667"/>
  <c r="I159" i="2667"/>
  <c r="J159" i="2667"/>
  <c r="T175" i="2667"/>
  <c r="H175" i="2667"/>
  <c r="I175" i="2667"/>
  <c r="J175" i="2667"/>
  <c r="T191" i="2667"/>
  <c r="H191" i="2667"/>
  <c r="I191" i="2667"/>
  <c r="J191" i="2667"/>
  <c r="T207" i="2667"/>
  <c r="H207" i="2667"/>
  <c r="I207" i="2667"/>
  <c r="J207" i="2667"/>
  <c r="T223" i="2667"/>
  <c r="H223" i="2667"/>
  <c r="I223" i="2667"/>
  <c r="J223" i="2667"/>
  <c r="T239" i="2667"/>
  <c r="H239" i="2667"/>
  <c r="I239" i="2667"/>
  <c r="J239" i="2667"/>
  <c r="T255" i="2667"/>
  <c r="H255" i="2667"/>
  <c r="I255" i="2667"/>
  <c r="J255" i="2667"/>
  <c r="T271" i="2667"/>
  <c r="H271" i="2667"/>
  <c r="I271" i="2667"/>
  <c r="J271" i="2667"/>
  <c r="T287" i="2667"/>
  <c r="H287" i="2667"/>
  <c r="I287" i="2667"/>
  <c r="J287" i="2667"/>
  <c r="T303" i="2667"/>
  <c r="H303" i="2667"/>
  <c r="I303" i="2667"/>
  <c r="J303" i="2667"/>
  <c r="T319" i="2667"/>
  <c r="H319" i="2667"/>
  <c r="I319" i="2667"/>
  <c r="J319" i="2667"/>
  <c r="T335" i="2667"/>
  <c r="H335" i="2667"/>
  <c r="I335" i="2667"/>
  <c r="J335" i="2667"/>
  <c r="T351" i="2667"/>
  <c r="H351" i="2667"/>
  <c r="I351" i="2667"/>
  <c r="J351" i="2667"/>
  <c r="T367" i="2667"/>
  <c r="H367" i="2667"/>
  <c r="I367" i="2667"/>
  <c r="J367" i="2667"/>
  <c r="T383" i="2667"/>
  <c r="H383" i="2667"/>
  <c r="I383" i="2667"/>
  <c r="J383" i="2667"/>
  <c r="T399" i="2667"/>
  <c r="H399" i="2667"/>
  <c r="I399" i="2667"/>
  <c r="J399" i="2667"/>
  <c r="T415" i="2667"/>
  <c r="H415" i="2667"/>
  <c r="I415" i="2667"/>
  <c r="J415" i="2667"/>
  <c r="T431" i="2667"/>
  <c r="H431" i="2667"/>
  <c r="I431" i="2667"/>
  <c r="J431" i="2667"/>
  <c r="T447" i="2667"/>
  <c r="H447" i="2667"/>
  <c r="I447" i="2667"/>
  <c r="J447" i="2667"/>
  <c r="T463" i="2667"/>
  <c r="H463" i="2667"/>
  <c r="I463" i="2667"/>
  <c r="J463" i="2667"/>
  <c r="T479" i="2667"/>
  <c r="H479" i="2667"/>
  <c r="I479" i="2667"/>
  <c r="J479" i="2667"/>
  <c r="T495" i="2667"/>
  <c r="H495" i="2667"/>
  <c r="I495" i="2667"/>
  <c r="J495" i="2667"/>
  <c r="T511" i="2667"/>
  <c r="H511" i="2667"/>
  <c r="I511" i="2667"/>
  <c r="J511" i="2667"/>
  <c r="T527" i="2667"/>
  <c r="H527" i="2667"/>
  <c r="I527" i="2667"/>
  <c r="J527" i="2667"/>
  <c r="T543" i="2667"/>
  <c r="H543" i="2667"/>
  <c r="I543" i="2667"/>
  <c r="J543" i="2667"/>
  <c r="T559" i="2667"/>
  <c r="H559" i="2667"/>
  <c r="I559" i="2667"/>
  <c r="J559" i="2667"/>
  <c r="T575" i="2667"/>
  <c r="H575" i="2667"/>
  <c r="I575" i="2667"/>
  <c r="J575" i="2667"/>
  <c r="T591" i="2667"/>
  <c r="H591" i="2667"/>
  <c r="I591" i="2667"/>
  <c r="J591" i="2667"/>
  <c r="T607" i="2667"/>
  <c r="H607" i="2667"/>
  <c r="I607" i="2667"/>
  <c r="J607" i="2667"/>
  <c r="T623" i="2667"/>
  <c r="H623" i="2667"/>
  <c r="I623" i="2667"/>
  <c r="J623" i="2667"/>
  <c r="T639" i="2667"/>
  <c r="H639" i="2667"/>
  <c r="I639" i="2667"/>
  <c r="J639" i="2667"/>
  <c r="T655" i="2667"/>
  <c r="H655" i="2667"/>
  <c r="I655" i="2667"/>
  <c r="J655" i="2667"/>
  <c r="T671" i="2667"/>
  <c r="H671" i="2667"/>
  <c r="I671" i="2667"/>
  <c r="J671" i="2667"/>
  <c r="T687" i="2667"/>
  <c r="H687" i="2667"/>
  <c r="I687" i="2667"/>
  <c r="J687" i="2667"/>
  <c r="T703" i="2667"/>
  <c r="H703" i="2667"/>
  <c r="I703" i="2667"/>
  <c r="J703" i="2667"/>
  <c r="T719" i="2667"/>
  <c r="H719" i="2667"/>
  <c r="I719" i="2667"/>
  <c r="J719" i="2667"/>
  <c r="T16" i="2667"/>
  <c r="H16" i="2667"/>
  <c r="I16" i="2667"/>
  <c r="J16" i="2667"/>
  <c r="T32" i="2667"/>
  <c r="H32" i="2667"/>
  <c r="I32" i="2667"/>
  <c r="J32" i="2667"/>
  <c r="T48" i="2667"/>
  <c r="H48" i="2667"/>
  <c r="I48" i="2667"/>
  <c r="J48" i="2667"/>
  <c r="T64" i="2667"/>
  <c r="H64" i="2667"/>
  <c r="I64" i="2667"/>
  <c r="J64" i="2667"/>
  <c r="T80" i="2667"/>
  <c r="H80" i="2667"/>
  <c r="I80" i="2667"/>
  <c r="J80" i="2667"/>
  <c r="T96" i="2667"/>
  <c r="H96" i="2667"/>
  <c r="I96" i="2667"/>
  <c r="J96" i="2667"/>
  <c r="T112" i="2667"/>
  <c r="H112" i="2667"/>
  <c r="I112" i="2667"/>
  <c r="J112" i="2667"/>
  <c r="T128" i="2667"/>
  <c r="H128" i="2667"/>
  <c r="I128" i="2667"/>
  <c r="J128" i="2667"/>
  <c r="T144" i="2667"/>
  <c r="H144" i="2667"/>
  <c r="I144" i="2667"/>
  <c r="J144" i="2667"/>
  <c r="T160" i="2667"/>
  <c r="H160" i="2667"/>
  <c r="I160" i="2667"/>
  <c r="J160" i="2667"/>
  <c r="T176" i="2667"/>
  <c r="H176" i="2667"/>
  <c r="I176" i="2667"/>
  <c r="J176" i="2667"/>
  <c r="T192" i="2667"/>
  <c r="H192" i="2667"/>
  <c r="I192" i="2667"/>
  <c r="J192" i="2667"/>
  <c r="T208" i="2667"/>
  <c r="H208" i="2667"/>
  <c r="I208" i="2667"/>
  <c r="J208" i="2667"/>
  <c r="T224" i="2667"/>
  <c r="H224" i="2667"/>
  <c r="I224" i="2667"/>
  <c r="J224" i="2667"/>
  <c r="T240" i="2667"/>
  <c r="H240" i="2667"/>
  <c r="I240" i="2667"/>
  <c r="J240" i="2667"/>
  <c r="T256" i="2667"/>
  <c r="H256" i="2667"/>
  <c r="I256" i="2667"/>
  <c r="J256" i="2667"/>
  <c r="T272" i="2667"/>
  <c r="H272" i="2667"/>
  <c r="I272" i="2667"/>
  <c r="J272" i="2667"/>
  <c r="T288" i="2667"/>
  <c r="H288" i="2667"/>
  <c r="I288" i="2667"/>
  <c r="J288" i="2667"/>
  <c r="T304" i="2667"/>
  <c r="H304" i="2667"/>
  <c r="I304" i="2667"/>
  <c r="J304" i="2667"/>
  <c r="T320" i="2667"/>
  <c r="H320" i="2667"/>
  <c r="I320" i="2667"/>
  <c r="J320" i="2667"/>
  <c r="T336" i="2667"/>
  <c r="H336" i="2667"/>
  <c r="I336" i="2667"/>
  <c r="J336" i="2667"/>
  <c r="T352" i="2667"/>
  <c r="H352" i="2667"/>
  <c r="I352" i="2667"/>
  <c r="J352" i="2667"/>
  <c r="T368" i="2667"/>
  <c r="H368" i="2667"/>
  <c r="I368" i="2667"/>
  <c r="J368" i="2667"/>
  <c r="T384" i="2667"/>
  <c r="H384" i="2667"/>
  <c r="I384" i="2667"/>
  <c r="J384" i="2667"/>
  <c r="T400" i="2667"/>
  <c r="H400" i="2667"/>
  <c r="I400" i="2667"/>
  <c r="J400" i="2667"/>
  <c r="T416" i="2667"/>
  <c r="H416" i="2667"/>
  <c r="I416" i="2667"/>
  <c r="J416" i="2667"/>
  <c r="T432" i="2667"/>
  <c r="H432" i="2667"/>
  <c r="I432" i="2667"/>
  <c r="J432" i="2667"/>
  <c r="T448" i="2667"/>
  <c r="H448" i="2667"/>
  <c r="I448" i="2667"/>
  <c r="J448" i="2667"/>
  <c r="T464" i="2667"/>
  <c r="H464" i="2667"/>
  <c r="I464" i="2667"/>
  <c r="J464" i="2667"/>
  <c r="T480" i="2667"/>
  <c r="H480" i="2667"/>
  <c r="I480" i="2667"/>
  <c r="J480" i="2667"/>
  <c r="T496" i="2667"/>
  <c r="H496" i="2667"/>
  <c r="I496" i="2667"/>
  <c r="J496" i="2667"/>
  <c r="T512" i="2667"/>
  <c r="H512" i="2667"/>
  <c r="I512" i="2667"/>
  <c r="J512" i="2667"/>
  <c r="T528" i="2667"/>
  <c r="H528" i="2667"/>
  <c r="I528" i="2667"/>
  <c r="J528" i="2667"/>
  <c r="T544" i="2667"/>
  <c r="H544" i="2667"/>
  <c r="I544" i="2667"/>
  <c r="J544" i="2667"/>
  <c r="T560" i="2667"/>
  <c r="H560" i="2667"/>
  <c r="I560" i="2667"/>
  <c r="J560" i="2667"/>
  <c r="T576" i="2667"/>
  <c r="H576" i="2667"/>
  <c r="I576" i="2667"/>
  <c r="J576" i="2667"/>
  <c r="T592" i="2667"/>
  <c r="H592" i="2667"/>
  <c r="I592" i="2667"/>
  <c r="J592" i="2667"/>
  <c r="T608" i="2667"/>
  <c r="H608" i="2667"/>
  <c r="I608" i="2667"/>
  <c r="J608" i="2667"/>
  <c r="T624" i="2667"/>
  <c r="H624" i="2667"/>
  <c r="I624" i="2667"/>
  <c r="J624" i="2667"/>
  <c r="T640" i="2667"/>
  <c r="H640" i="2667"/>
  <c r="I640" i="2667"/>
  <c r="J640" i="2667"/>
  <c r="T656" i="2667"/>
  <c r="H656" i="2667"/>
  <c r="I656" i="2667"/>
  <c r="J656" i="2667"/>
  <c r="T672" i="2667"/>
  <c r="H672" i="2667"/>
  <c r="I672" i="2667"/>
  <c r="J672" i="2667"/>
  <c r="T688" i="2667"/>
  <c r="H688" i="2667"/>
  <c r="I688" i="2667"/>
  <c r="J688" i="2667"/>
  <c r="T704" i="2667"/>
  <c r="H704" i="2667"/>
  <c r="I704" i="2667"/>
  <c r="J704" i="2667"/>
  <c r="T720" i="2667"/>
  <c r="H720" i="2667"/>
  <c r="I720" i="2667"/>
  <c r="J720" i="2667"/>
  <c r="J21" i="2667"/>
  <c r="T21" i="2667"/>
  <c r="H21" i="2667"/>
  <c r="I21" i="2667"/>
  <c r="J37" i="2667"/>
  <c r="T37" i="2667"/>
  <c r="H37" i="2667"/>
  <c r="I37" i="2667"/>
  <c r="J53" i="2667"/>
  <c r="T53" i="2667"/>
  <c r="H53" i="2667"/>
  <c r="I53" i="2667"/>
  <c r="J69" i="2667"/>
  <c r="T69" i="2667"/>
  <c r="H69" i="2667"/>
  <c r="I69" i="2667"/>
  <c r="J85" i="2667"/>
  <c r="T85" i="2667"/>
  <c r="H85" i="2667"/>
  <c r="I85" i="2667"/>
  <c r="J101" i="2667"/>
  <c r="T101" i="2667"/>
  <c r="H101" i="2667"/>
  <c r="I101" i="2667"/>
  <c r="J117" i="2667"/>
  <c r="T117" i="2667"/>
  <c r="H117" i="2667"/>
  <c r="I117" i="2667"/>
  <c r="J133" i="2667"/>
  <c r="T133" i="2667"/>
  <c r="H133" i="2667"/>
  <c r="I133" i="2667"/>
  <c r="J149" i="2667"/>
  <c r="T149" i="2667"/>
  <c r="H149" i="2667"/>
  <c r="I149" i="2667"/>
  <c r="J165" i="2667"/>
  <c r="T165" i="2667"/>
  <c r="H165" i="2667"/>
  <c r="I165" i="2667"/>
  <c r="J181" i="2667"/>
  <c r="T181" i="2667"/>
  <c r="H181" i="2667"/>
  <c r="I181" i="2667"/>
  <c r="J197" i="2667"/>
  <c r="T197" i="2667"/>
  <c r="H197" i="2667"/>
  <c r="I197" i="2667"/>
  <c r="J213" i="2667"/>
  <c r="T213" i="2667"/>
  <c r="H213" i="2667"/>
  <c r="I213" i="2667"/>
  <c r="J229" i="2667"/>
  <c r="T229" i="2667"/>
  <c r="H229" i="2667"/>
  <c r="I229" i="2667"/>
  <c r="J245" i="2667"/>
  <c r="T245" i="2667"/>
  <c r="H245" i="2667"/>
  <c r="I245" i="2667"/>
  <c r="J261" i="2667"/>
  <c r="T261" i="2667"/>
  <c r="H261" i="2667"/>
  <c r="I261" i="2667"/>
  <c r="J277" i="2667"/>
  <c r="T277" i="2667"/>
  <c r="H277" i="2667"/>
  <c r="I277" i="2667"/>
  <c r="J293" i="2667"/>
  <c r="T293" i="2667"/>
  <c r="H293" i="2667"/>
  <c r="I293" i="2667"/>
  <c r="J309" i="2667"/>
  <c r="T309" i="2667"/>
  <c r="H309" i="2667"/>
  <c r="I309" i="2667"/>
  <c r="J325" i="2667"/>
  <c r="T325" i="2667"/>
  <c r="H325" i="2667"/>
  <c r="I325" i="2667"/>
  <c r="J341" i="2667"/>
  <c r="T341" i="2667"/>
  <c r="H341" i="2667"/>
  <c r="I341" i="2667"/>
  <c r="J357" i="2667"/>
  <c r="T357" i="2667"/>
  <c r="H357" i="2667"/>
  <c r="I357" i="2667"/>
  <c r="J373" i="2667"/>
  <c r="T373" i="2667"/>
  <c r="H373" i="2667"/>
  <c r="I373" i="2667"/>
  <c r="J389" i="2667"/>
  <c r="T389" i="2667"/>
  <c r="H389" i="2667"/>
  <c r="I389" i="2667"/>
  <c r="J405" i="2667"/>
  <c r="T405" i="2667"/>
  <c r="H405" i="2667"/>
  <c r="I405" i="2667"/>
  <c r="J421" i="2667"/>
  <c r="T421" i="2667"/>
  <c r="H421" i="2667"/>
  <c r="I421" i="2667"/>
  <c r="J437" i="2667"/>
  <c r="T437" i="2667"/>
  <c r="H437" i="2667"/>
  <c r="I437" i="2667"/>
  <c r="J453" i="2667"/>
  <c r="T453" i="2667"/>
  <c r="H453" i="2667"/>
  <c r="I453" i="2667"/>
  <c r="J469" i="2667"/>
  <c r="T469" i="2667"/>
  <c r="H469" i="2667"/>
  <c r="I469" i="2667"/>
  <c r="J485" i="2667"/>
  <c r="T485" i="2667"/>
  <c r="H485" i="2667"/>
  <c r="I485" i="2667"/>
  <c r="J501" i="2667"/>
  <c r="T501" i="2667"/>
  <c r="H501" i="2667"/>
  <c r="I501" i="2667"/>
  <c r="J517" i="2667"/>
  <c r="T517" i="2667"/>
  <c r="H517" i="2667"/>
  <c r="I517" i="2667"/>
  <c r="J533" i="2667"/>
  <c r="T533" i="2667"/>
  <c r="H533" i="2667"/>
  <c r="I533" i="2667"/>
  <c r="J549" i="2667"/>
  <c r="T549" i="2667"/>
  <c r="H549" i="2667"/>
  <c r="I549" i="2667"/>
  <c r="J565" i="2667"/>
  <c r="T565" i="2667"/>
  <c r="H565" i="2667"/>
  <c r="I565" i="2667"/>
  <c r="J581" i="2667"/>
  <c r="T581" i="2667"/>
  <c r="H581" i="2667"/>
  <c r="I581" i="2667"/>
  <c r="J597" i="2667"/>
  <c r="T597" i="2667"/>
  <c r="H597" i="2667"/>
  <c r="I597" i="2667"/>
  <c r="J613" i="2667"/>
  <c r="T613" i="2667"/>
  <c r="H613" i="2667"/>
  <c r="I613" i="2667"/>
  <c r="J629" i="2667"/>
  <c r="T629" i="2667"/>
  <c r="H629" i="2667"/>
  <c r="I629" i="2667"/>
  <c r="J645" i="2667"/>
  <c r="T645" i="2667"/>
  <c r="H645" i="2667"/>
  <c r="I645" i="2667"/>
  <c r="J661" i="2667"/>
  <c r="T661" i="2667"/>
  <c r="H661" i="2667"/>
  <c r="I661" i="2667"/>
  <c r="J677" i="2667"/>
  <c r="T677" i="2667"/>
  <c r="H677" i="2667"/>
  <c r="I677" i="2667"/>
  <c r="J693" i="2667"/>
  <c r="T693" i="2667"/>
  <c r="H693" i="2667"/>
  <c r="I693" i="2667"/>
  <c r="J709" i="2667"/>
  <c r="T709" i="2667"/>
  <c r="H709" i="2667"/>
  <c r="I709" i="2667"/>
  <c r="J725" i="2667"/>
  <c r="T725" i="2667"/>
  <c r="H725" i="2667"/>
  <c r="I725" i="2667"/>
  <c r="AI13" i="2664"/>
  <c r="AL13" i="2664"/>
  <c r="AH13" i="2664"/>
  <c r="AI21" i="2664"/>
  <c r="AL21" i="2664"/>
  <c r="AH21" i="2664"/>
  <c r="AI29" i="2664"/>
  <c r="AL29" i="2664"/>
  <c r="AH29" i="2664"/>
  <c r="AI37" i="2664"/>
  <c r="AL37" i="2664"/>
  <c r="AH37" i="2664"/>
  <c r="AI45" i="2664"/>
  <c r="AL45" i="2664"/>
  <c r="AH45" i="2664"/>
  <c r="AI53" i="2664"/>
  <c r="AL53" i="2664"/>
  <c r="AH53" i="2664"/>
  <c r="AI61" i="2664"/>
  <c r="AL61" i="2664"/>
  <c r="AH61" i="2664"/>
  <c r="AI69" i="2664"/>
  <c r="AL69" i="2664"/>
  <c r="AH69" i="2664"/>
  <c r="AI77" i="2664"/>
  <c r="AL77" i="2664"/>
  <c r="AH77" i="2664"/>
  <c r="AI85" i="2664"/>
  <c r="AL85" i="2664"/>
  <c r="AH85" i="2664"/>
  <c r="AI93" i="2664"/>
  <c r="AL93" i="2664"/>
  <c r="AH93" i="2664"/>
  <c r="AI101" i="2664"/>
  <c r="AL101" i="2664"/>
  <c r="AH101" i="2664"/>
  <c r="AI109" i="2664"/>
  <c r="AL109" i="2664"/>
  <c r="AH109" i="2664"/>
  <c r="AI117" i="2664"/>
  <c r="AL117" i="2664"/>
  <c r="AH117" i="2664"/>
  <c r="AI125" i="2664"/>
  <c r="AL125" i="2664"/>
  <c r="AH125" i="2664"/>
  <c r="AI133" i="2664"/>
  <c r="AL133" i="2664"/>
  <c r="AH133" i="2664"/>
  <c r="AI141" i="2664"/>
  <c r="AL141" i="2664"/>
  <c r="AH141" i="2664"/>
  <c r="AI149" i="2664"/>
  <c r="AL149" i="2664"/>
  <c r="AH149" i="2664"/>
  <c r="AI157" i="2664"/>
  <c r="AL157" i="2664"/>
  <c r="AH157" i="2664"/>
  <c r="AI165" i="2664"/>
  <c r="AL165" i="2664"/>
  <c r="AH165" i="2664"/>
  <c r="AI173" i="2664"/>
  <c r="AL173" i="2664"/>
  <c r="AH173" i="2664"/>
  <c r="AI181" i="2664"/>
  <c r="AL181" i="2664"/>
  <c r="AH181" i="2664"/>
  <c r="AI189" i="2664"/>
  <c r="AL189" i="2664"/>
  <c r="AH189" i="2664"/>
  <c r="AI197" i="2664"/>
  <c r="AL197" i="2664"/>
  <c r="AH197" i="2664"/>
  <c r="AI205" i="2664"/>
  <c r="AL205" i="2664"/>
  <c r="AH205" i="2664"/>
  <c r="AI213" i="2664"/>
  <c r="AL213" i="2664"/>
  <c r="AH213" i="2664"/>
  <c r="AI221" i="2664"/>
  <c r="AL221" i="2664"/>
  <c r="AH221" i="2664"/>
  <c r="AI229" i="2664"/>
  <c r="AL229" i="2664"/>
  <c r="AH229" i="2664"/>
  <c r="AI237" i="2664"/>
  <c r="AL237" i="2664"/>
  <c r="AH237" i="2664"/>
  <c r="AI245" i="2664"/>
  <c r="AL245" i="2664"/>
  <c r="AH245" i="2664"/>
  <c r="AI253" i="2664"/>
  <c r="AL253" i="2664"/>
  <c r="AH253" i="2664"/>
  <c r="AI261" i="2664"/>
  <c r="AL261" i="2664"/>
  <c r="AH261" i="2664"/>
  <c r="AI269" i="2664"/>
  <c r="AL269" i="2664"/>
  <c r="AH269" i="2664"/>
  <c r="AI277" i="2664"/>
  <c r="AL277" i="2664"/>
  <c r="AH277" i="2664"/>
  <c r="AI285" i="2664"/>
  <c r="AL285" i="2664"/>
  <c r="AH285" i="2664"/>
  <c r="AI293" i="2664"/>
  <c r="AL293" i="2664"/>
  <c r="AH293" i="2664"/>
  <c r="AI301" i="2664"/>
  <c r="AL301" i="2664"/>
  <c r="AH301" i="2664"/>
  <c r="AI309" i="2664"/>
  <c r="AL309" i="2664"/>
  <c r="AH309" i="2664"/>
  <c r="AI317" i="2664"/>
  <c r="AL317" i="2664"/>
  <c r="AH317" i="2664"/>
  <c r="AI325" i="2664"/>
  <c r="AL325" i="2664"/>
  <c r="AH325" i="2664"/>
  <c r="AI333" i="2664"/>
  <c r="AL333" i="2664"/>
  <c r="AH333" i="2664"/>
  <c r="AI341" i="2664"/>
  <c r="AL341" i="2664"/>
  <c r="AH341" i="2664"/>
  <c r="AI349" i="2664"/>
  <c r="AL349" i="2664"/>
  <c r="AH349" i="2664"/>
  <c r="AI357" i="2664"/>
  <c r="AL357" i="2664"/>
  <c r="AH357" i="2664"/>
  <c r="AI365" i="2664"/>
  <c r="AL365" i="2664"/>
  <c r="AH365" i="2664"/>
  <c r="AI373" i="2664"/>
  <c r="AL373" i="2664"/>
  <c r="AH373" i="2664"/>
  <c r="AI381" i="2664"/>
  <c r="AL381" i="2664"/>
  <c r="AH381" i="2664"/>
  <c r="AI389" i="2664"/>
  <c r="AL389" i="2664"/>
  <c r="AH389" i="2664"/>
  <c r="AI397" i="2664"/>
  <c r="AL397" i="2664"/>
  <c r="AH397" i="2664"/>
  <c r="AI405" i="2664"/>
  <c r="AL405" i="2664"/>
  <c r="AH405" i="2664"/>
  <c r="AI413" i="2664"/>
  <c r="AL413" i="2664"/>
  <c r="AH413" i="2664"/>
  <c r="AI421" i="2664"/>
  <c r="AL421" i="2664"/>
  <c r="AH421" i="2664"/>
  <c r="AI429" i="2664"/>
  <c r="AL429" i="2664"/>
  <c r="AH429" i="2664"/>
  <c r="AI437" i="2664"/>
  <c r="AL437" i="2664"/>
  <c r="AH437" i="2664"/>
  <c r="AI445" i="2664"/>
  <c r="AL445" i="2664"/>
  <c r="AH445" i="2664"/>
  <c r="AI453" i="2664"/>
  <c r="AL453" i="2664"/>
  <c r="AH453" i="2664"/>
  <c r="AI461" i="2664"/>
  <c r="AL461" i="2664"/>
  <c r="AH461" i="2664"/>
  <c r="AI469" i="2664"/>
  <c r="AL469" i="2664"/>
  <c r="AH469" i="2664"/>
  <c r="AI477" i="2664"/>
  <c r="AL477" i="2664"/>
  <c r="AH477" i="2664"/>
  <c r="AI485" i="2664"/>
  <c r="AL485" i="2664"/>
  <c r="AH485" i="2664"/>
  <c r="AI493" i="2664"/>
  <c r="AL493" i="2664"/>
  <c r="AH493" i="2664"/>
  <c r="AI501" i="2664"/>
  <c r="AL501" i="2664"/>
  <c r="AH501" i="2664"/>
  <c r="AI509" i="2664"/>
  <c r="AL509" i="2664"/>
  <c r="AH509" i="2664"/>
  <c r="AI517" i="2664"/>
  <c r="AL517" i="2664"/>
  <c r="AH517" i="2664"/>
  <c r="AI525" i="2664"/>
  <c r="AL525" i="2664"/>
  <c r="AH525" i="2664"/>
  <c r="AI533" i="2664"/>
  <c r="AL533" i="2664"/>
  <c r="AH533" i="2664"/>
  <c r="AI541" i="2664"/>
  <c r="AL541" i="2664"/>
  <c r="AH541" i="2664"/>
  <c r="AI549" i="2664"/>
  <c r="AL549" i="2664"/>
  <c r="AH549" i="2664"/>
  <c r="AI557" i="2664"/>
  <c r="AL557" i="2664"/>
  <c r="AH557" i="2664"/>
  <c r="AI565" i="2664"/>
  <c r="AL565" i="2664"/>
  <c r="AH565" i="2664"/>
  <c r="AI573" i="2664"/>
  <c r="AL573" i="2664"/>
  <c r="AH573" i="2664"/>
  <c r="AI581" i="2664"/>
  <c r="AL581" i="2664"/>
  <c r="AH581" i="2664"/>
  <c r="AI589" i="2664"/>
  <c r="AL589" i="2664"/>
  <c r="AH589" i="2664"/>
  <c r="AI597" i="2664"/>
  <c r="AL597" i="2664"/>
  <c r="AH597" i="2664"/>
  <c r="AI605" i="2664"/>
  <c r="AL605" i="2664"/>
  <c r="AH605" i="2664"/>
  <c r="AI613" i="2664"/>
  <c r="AL613" i="2664"/>
  <c r="AH613" i="2664"/>
  <c r="AI621" i="2664"/>
  <c r="AL621" i="2664"/>
  <c r="AH621" i="2664"/>
  <c r="AI629" i="2664"/>
  <c r="AL629" i="2664"/>
  <c r="AH629" i="2664"/>
  <c r="AI637" i="2664"/>
  <c r="AL637" i="2664"/>
  <c r="AH637" i="2664"/>
  <c r="AI645" i="2664"/>
  <c r="AL645" i="2664"/>
  <c r="AH645" i="2664"/>
  <c r="AI653" i="2664"/>
  <c r="AL653" i="2664"/>
  <c r="AH653" i="2664"/>
  <c r="AI661" i="2664"/>
  <c r="AL661" i="2664"/>
  <c r="AH661" i="2664"/>
  <c r="AI669" i="2664"/>
  <c r="AL669" i="2664"/>
  <c r="AH669" i="2664"/>
  <c r="AI677" i="2664"/>
  <c r="AL677" i="2664"/>
  <c r="AH677" i="2664"/>
  <c r="AI685" i="2664"/>
  <c r="AL685" i="2664"/>
  <c r="AH685" i="2664"/>
  <c r="AI693" i="2664"/>
  <c r="AL693" i="2664"/>
  <c r="AH693" i="2664"/>
  <c r="AI701" i="2664"/>
  <c r="AL701" i="2664"/>
  <c r="AH701" i="2664"/>
  <c r="AI709" i="2664"/>
  <c r="AL709" i="2664"/>
  <c r="AH709" i="2664"/>
  <c r="AI717" i="2664"/>
  <c r="AL717" i="2664"/>
  <c r="AH717" i="2664"/>
  <c r="AI725" i="2664"/>
  <c r="AL725" i="2664"/>
  <c r="AH725" i="2664"/>
  <c r="AI733" i="2664"/>
  <c r="AL733" i="2664"/>
  <c r="AH733" i="2664"/>
  <c r="AI741" i="2664"/>
  <c r="AL741" i="2664"/>
  <c r="AH741" i="2664"/>
  <c r="AI749" i="2664"/>
  <c r="AL749" i="2664"/>
  <c r="AH749" i="2664"/>
  <c r="AI757" i="2664"/>
  <c r="AL757" i="2664"/>
  <c r="AH757" i="2664"/>
  <c r="AI765" i="2664"/>
  <c r="AL765" i="2664"/>
  <c r="AH765" i="2664"/>
  <c r="AI773" i="2664"/>
  <c r="AL773" i="2664"/>
  <c r="AH773" i="2664"/>
  <c r="AI781" i="2664"/>
  <c r="AL781" i="2664"/>
  <c r="AH781" i="2664"/>
  <c r="AI789" i="2664"/>
  <c r="AL789" i="2664"/>
  <c r="AH789" i="2664"/>
  <c r="AI797" i="2664"/>
  <c r="AL797" i="2664"/>
  <c r="AH797" i="2664"/>
  <c r="AI805" i="2664"/>
  <c r="AL805" i="2664"/>
  <c r="AH805" i="2664"/>
  <c r="AI813" i="2664"/>
  <c r="AL813" i="2664"/>
  <c r="AH813" i="2664"/>
  <c r="AI821" i="2664"/>
  <c r="AL821" i="2664"/>
  <c r="AH821" i="2664"/>
  <c r="AI829" i="2664"/>
  <c r="AL829" i="2664"/>
  <c r="AH829" i="2664"/>
  <c r="AI837" i="2664"/>
  <c r="AL837" i="2664"/>
  <c r="AH837" i="2664"/>
  <c r="AI845" i="2664"/>
  <c r="AL845" i="2664"/>
  <c r="AH845" i="2664"/>
  <c r="AI853" i="2664"/>
  <c r="AL853" i="2664"/>
  <c r="AH853" i="2664"/>
  <c r="AI861" i="2664"/>
  <c r="AL861" i="2664"/>
  <c r="AH861" i="2664"/>
  <c r="AI869" i="2664"/>
  <c r="AL869" i="2664"/>
  <c r="AH869" i="2664"/>
  <c r="AI877" i="2664"/>
  <c r="AL877" i="2664"/>
  <c r="AH877" i="2664"/>
  <c r="AI885" i="2664"/>
  <c r="AL885" i="2664"/>
  <c r="AH885" i="2664"/>
  <c r="AI893" i="2664"/>
  <c r="AL893" i="2664"/>
  <c r="AH893" i="2664"/>
  <c r="AI901" i="2664"/>
  <c r="AL901" i="2664"/>
  <c r="AH901" i="2664"/>
  <c r="AI909" i="2664"/>
  <c r="AL909" i="2664"/>
  <c r="AH909" i="2664"/>
  <c r="AI917" i="2664"/>
  <c r="AL917" i="2664"/>
  <c r="AH917" i="2664"/>
  <c r="AI925" i="2664"/>
  <c r="AL925" i="2664"/>
  <c r="AH925" i="2664"/>
  <c r="AI933" i="2664"/>
  <c r="AL933" i="2664"/>
  <c r="AH933" i="2664"/>
  <c r="AI941" i="2664"/>
  <c r="AL941" i="2664"/>
  <c r="AH941" i="2664"/>
  <c r="AI949" i="2664"/>
  <c r="AL949" i="2664"/>
  <c r="AH949" i="2664"/>
  <c r="AI957" i="2664"/>
  <c r="AL957" i="2664"/>
  <c r="AH957" i="2664"/>
  <c r="AI965" i="2664"/>
  <c r="AL965" i="2664"/>
  <c r="AH965" i="2664"/>
  <c r="AH7" i="2664"/>
  <c r="AI7" i="2664"/>
  <c r="AL7" i="2664"/>
  <c r="AH15" i="2664"/>
  <c r="AI15" i="2664"/>
  <c r="AL15" i="2664"/>
  <c r="AH23" i="2664"/>
  <c r="AI23" i="2664"/>
  <c r="AL23" i="2664"/>
  <c r="AH31" i="2664"/>
  <c r="AI31" i="2664"/>
  <c r="AL31" i="2664"/>
  <c r="AH39" i="2664"/>
  <c r="AI39" i="2664"/>
  <c r="AL39" i="2664"/>
  <c r="AH47" i="2664"/>
  <c r="AI47" i="2664"/>
  <c r="AL47" i="2664"/>
  <c r="AH55" i="2664"/>
  <c r="AI55" i="2664"/>
  <c r="AL55" i="2664"/>
  <c r="AH63" i="2664"/>
  <c r="AI63" i="2664"/>
  <c r="AL63" i="2664"/>
  <c r="AH71" i="2664"/>
  <c r="AI71" i="2664"/>
  <c r="AL71" i="2664"/>
  <c r="AH79" i="2664"/>
  <c r="AI79" i="2664"/>
  <c r="AL79" i="2664"/>
  <c r="AH87" i="2664"/>
  <c r="AI87" i="2664"/>
  <c r="AL87" i="2664"/>
  <c r="AH95" i="2664"/>
  <c r="AI95" i="2664"/>
  <c r="AL95" i="2664"/>
  <c r="AH103" i="2664"/>
  <c r="AI103" i="2664"/>
  <c r="AL103" i="2664"/>
  <c r="AH111" i="2664"/>
  <c r="AI111" i="2664"/>
  <c r="AL111" i="2664"/>
  <c r="AH119" i="2664"/>
  <c r="AI119" i="2664"/>
  <c r="AL119" i="2664"/>
  <c r="AH127" i="2664"/>
  <c r="AI127" i="2664"/>
  <c r="AL127" i="2664"/>
  <c r="AH135" i="2664"/>
  <c r="AI135" i="2664"/>
  <c r="AL135" i="2664"/>
  <c r="AH143" i="2664"/>
  <c r="AI143" i="2664"/>
  <c r="AL143" i="2664"/>
  <c r="AH151" i="2664"/>
  <c r="AI151" i="2664"/>
  <c r="AL151" i="2664"/>
  <c r="AH159" i="2664"/>
  <c r="AI159" i="2664"/>
  <c r="AL159" i="2664"/>
  <c r="AH167" i="2664"/>
  <c r="AI167" i="2664"/>
  <c r="AL167" i="2664"/>
  <c r="AH175" i="2664"/>
  <c r="AI175" i="2664"/>
  <c r="AL175" i="2664"/>
  <c r="AH183" i="2664"/>
  <c r="AI183" i="2664"/>
  <c r="AL183" i="2664"/>
  <c r="AH191" i="2664"/>
  <c r="AI191" i="2664"/>
  <c r="AL191" i="2664"/>
  <c r="AH199" i="2664"/>
  <c r="AI199" i="2664"/>
  <c r="AL199" i="2664"/>
  <c r="AH207" i="2664"/>
  <c r="AI207" i="2664"/>
  <c r="AL207" i="2664"/>
  <c r="AH215" i="2664"/>
  <c r="AI215" i="2664"/>
  <c r="AL215" i="2664"/>
  <c r="AH223" i="2664"/>
  <c r="AI223" i="2664"/>
  <c r="AL223" i="2664"/>
  <c r="AH231" i="2664"/>
  <c r="AI231" i="2664"/>
  <c r="AL231" i="2664"/>
  <c r="AH239" i="2664"/>
  <c r="AI239" i="2664"/>
  <c r="AL239" i="2664"/>
  <c r="AH247" i="2664"/>
  <c r="AI247" i="2664"/>
  <c r="AL247" i="2664"/>
  <c r="AH255" i="2664"/>
  <c r="AI255" i="2664"/>
  <c r="AL255" i="2664"/>
  <c r="AH263" i="2664"/>
  <c r="AI263" i="2664"/>
  <c r="AL263" i="2664"/>
  <c r="AH271" i="2664"/>
  <c r="AI271" i="2664"/>
  <c r="AL271" i="2664"/>
  <c r="AH279" i="2664"/>
  <c r="AI279" i="2664"/>
  <c r="AL279" i="2664"/>
  <c r="AH287" i="2664"/>
  <c r="AI287" i="2664"/>
  <c r="AL287" i="2664"/>
  <c r="AH295" i="2664"/>
  <c r="AI295" i="2664"/>
  <c r="AL295" i="2664"/>
  <c r="AH303" i="2664"/>
  <c r="AI303" i="2664"/>
  <c r="AL303" i="2664"/>
  <c r="AH311" i="2664"/>
  <c r="AI311" i="2664"/>
  <c r="AL311" i="2664"/>
  <c r="AH319" i="2664"/>
  <c r="AI319" i="2664"/>
  <c r="AL319" i="2664"/>
  <c r="AH327" i="2664"/>
  <c r="AI327" i="2664"/>
  <c r="AL327" i="2664"/>
  <c r="AH335" i="2664"/>
  <c r="AI335" i="2664"/>
  <c r="AL335" i="2664"/>
  <c r="AH343" i="2664"/>
  <c r="AI343" i="2664"/>
  <c r="AL343" i="2664"/>
  <c r="AH351" i="2664"/>
  <c r="AI351" i="2664"/>
  <c r="AL351" i="2664"/>
  <c r="AH359" i="2664"/>
  <c r="AI359" i="2664"/>
  <c r="AL359" i="2664"/>
  <c r="AH367" i="2664"/>
  <c r="AI367" i="2664"/>
  <c r="AL367" i="2664"/>
  <c r="AH375" i="2664"/>
  <c r="AI375" i="2664"/>
  <c r="AL375" i="2664"/>
  <c r="AH383" i="2664"/>
  <c r="AI383" i="2664"/>
  <c r="AL383" i="2664"/>
  <c r="AH391" i="2664"/>
  <c r="AI391" i="2664"/>
  <c r="AL391" i="2664"/>
  <c r="AH399" i="2664"/>
  <c r="AI399" i="2664"/>
  <c r="AL399" i="2664"/>
  <c r="AH407" i="2664"/>
  <c r="AI407" i="2664"/>
  <c r="AL407" i="2664"/>
  <c r="AH415" i="2664"/>
  <c r="AI415" i="2664"/>
  <c r="AL415" i="2664"/>
  <c r="AH423" i="2664"/>
  <c r="AI423" i="2664"/>
  <c r="AL423" i="2664"/>
  <c r="AH431" i="2664"/>
  <c r="AI431" i="2664"/>
  <c r="AL431" i="2664"/>
  <c r="AH439" i="2664"/>
  <c r="AI439" i="2664"/>
  <c r="AL439" i="2664"/>
  <c r="AH447" i="2664"/>
  <c r="AI447" i="2664"/>
  <c r="AL447" i="2664"/>
  <c r="AH455" i="2664"/>
  <c r="AI455" i="2664"/>
  <c r="AL455" i="2664"/>
  <c r="AH463" i="2664"/>
  <c r="AI463" i="2664"/>
  <c r="AL463" i="2664"/>
  <c r="AH471" i="2664"/>
  <c r="AI471" i="2664"/>
  <c r="AL471" i="2664"/>
  <c r="AH479" i="2664"/>
  <c r="AI479" i="2664"/>
  <c r="AL479" i="2664"/>
  <c r="AH487" i="2664"/>
  <c r="AI487" i="2664"/>
  <c r="AL487" i="2664"/>
  <c r="AH495" i="2664"/>
  <c r="AI495" i="2664"/>
  <c r="AL495" i="2664"/>
  <c r="AH503" i="2664"/>
  <c r="AI503" i="2664"/>
  <c r="AL503" i="2664"/>
  <c r="AH511" i="2664"/>
  <c r="AI511" i="2664"/>
  <c r="AL511" i="2664"/>
  <c r="AH519" i="2664"/>
  <c r="AI519" i="2664"/>
  <c r="AL519" i="2664"/>
  <c r="AH527" i="2664"/>
  <c r="AI527" i="2664"/>
  <c r="AL527" i="2664"/>
  <c r="AH535" i="2664"/>
  <c r="AI535" i="2664"/>
  <c r="AL535" i="2664"/>
  <c r="AH543" i="2664"/>
  <c r="AI543" i="2664"/>
  <c r="AL543" i="2664"/>
  <c r="AH551" i="2664"/>
  <c r="AI551" i="2664"/>
  <c r="AL551" i="2664"/>
  <c r="AH559" i="2664"/>
  <c r="AI559" i="2664"/>
  <c r="AL559" i="2664"/>
  <c r="AH567" i="2664"/>
  <c r="AI567" i="2664"/>
  <c r="AL567" i="2664"/>
  <c r="AH575" i="2664"/>
  <c r="AI575" i="2664"/>
  <c r="AL575" i="2664"/>
  <c r="AH583" i="2664"/>
  <c r="AI583" i="2664"/>
  <c r="AL583" i="2664"/>
  <c r="AH591" i="2664"/>
  <c r="AI591" i="2664"/>
  <c r="AL591" i="2664"/>
  <c r="AH599" i="2664"/>
  <c r="AI599" i="2664"/>
  <c r="AL599" i="2664"/>
  <c r="AH607" i="2664"/>
  <c r="AI607" i="2664"/>
  <c r="AL607" i="2664"/>
  <c r="AH615" i="2664"/>
  <c r="AI615" i="2664"/>
  <c r="AL615" i="2664"/>
  <c r="AH623" i="2664"/>
  <c r="AI623" i="2664"/>
  <c r="AL623" i="2664"/>
  <c r="AH631" i="2664"/>
  <c r="AI631" i="2664"/>
  <c r="AL631" i="2664"/>
  <c r="AH639" i="2664"/>
  <c r="AI639" i="2664"/>
  <c r="AL639" i="2664"/>
  <c r="AH647" i="2664"/>
  <c r="AI647" i="2664"/>
  <c r="AL647" i="2664"/>
  <c r="AH655" i="2664"/>
  <c r="AI655" i="2664"/>
  <c r="AL655" i="2664"/>
  <c r="AH663" i="2664"/>
  <c r="AI663" i="2664"/>
  <c r="AL663" i="2664"/>
  <c r="AH671" i="2664"/>
  <c r="AI671" i="2664"/>
  <c r="AL671" i="2664"/>
  <c r="AH679" i="2664"/>
  <c r="AI679" i="2664"/>
  <c r="AL679" i="2664"/>
  <c r="AH687" i="2664"/>
  <c r="AI687" i="2664"/>
  <c r="AL687" i="2664"/>
  <c r="AH695" i="2664"/>
  <c r="AI695" i="2664"/>
  <c r="AL695" i="2664"/>
  <c r="AH703" i="2664"/>
  <c r="AI703" i="2664"/>
  <c r="AL703" i="2664"/>
  <c r="AH711" i="2664"/>
  <c r="AI711" i="2664"/>
  <c r="AL711" i="2664"/>
  <c r="AH719" i="2664"/>
  <c r="AI719" i="2664"/>
  <c r="AL719" i="2664"/>
  <c r="AH727" i="2664"/>
  <c r="AI727" i="2664"/>
  <c r="AL727" i="2664"/>
  <c r="AH735" i="2664"/>
  <c r="AI735" i="2664"/>
  <c r="AL735" i="2664"/>
  <c r="AH743" i="2664"/>
  <c r="AI743" i="2664"/>
  <c r="AL743" i="2664"/>
  <c r="AH751" i="2664"/>
  <c r="AI751" i="2664"/>
  <c r="AL751" i="2664"/>
  <c r="AH759" i="2664"/>
  <c r="AI759" i="2664"/>
  <c r="AL759" i="2664"/>
  <c r="AH767" i="2664"/>
  <c r="AI767" i="2664"/>
  <c r="AL767" i="2664"/>
  <c r="AH775" i="2664"/>
  <c r="AI775" i="2664"/>
  <c r="AL775" i="2664"/>
  <c r="AH783" i="2664"/>
  <c r="AI783" i="2664"/>
  <c r="AL783" i="2664"/>
  <c r="AH791" i="2664"/>
  <c r="AI791" i="2664"/>
  <c r="AL791" i="2664"/>
  <c r="AH799" i="2664"/>
  <c r="AI799" i="2664"/>
  <c r="AL799" i="2664"/>
  <c r="AH807" i="2664"/>
  <c r="AI807" i="2664"/>
  <c r="AL807" i="2664"/>
  <c r="AH815" i="2664"/>
  <c r="AI815" i="2664"/>
  <c r="AL815" i="2664"/>
  <c r="AH823" i="2664"/>
  <c r="AI823" i="2664"/>
  <c r="AL823" i="2664"/>
  <c r="AH831" i="2664"/>
  <c r="AI831" i="2664"/>
  <c r="AL831" i="2664"/>
  <c r="AH839" i="2664"/>
  <c r="AI839" i="2664"/>
  <c r="AL839" i="2664"/>
  <c r="AH847" i="2664"/>
  <c r="AI847" i="2664"/>
  <c r="AL847" i="2664"/>
  <c r="AH855" i="2664"/>
  <c r="AI855" i="2664"/>
  <c r="AL855" i="2664"/>
  <c r="AH863" i="2664"/>
  <c r="AI863" i="2664"/>
  <c r="AL863" i="2664"/>
  <c r="AH871" i="2664"/>
  <c r="AI871" i="2664"/>
  <c r="AL871" i="2664"/>
  <c r="AH879" i="2664"/>
  <c r="AI879" i="2664"/>
  <c r="AL879" i="2664"/>
  <c r="AH887" i="2664"/>
  <c r="AI887" i="2664"/>
  <c r="AL887" i="2664"/>
  <c r="AH895" i="2664"/>
  <c r="AI895" i="2664"/>
  <c r="AL895" i="2664"/>
  <c r="AH903" i="2664"/>
  <c r="AI903" i="2664"/>
  <c r="AL903" i="2664"/>
  <c r="AH911" i="2664"/>
  <c r="AI911" i="2664"/>
  <c r="AL911" i="2664"/>
  <c r="AH919" i="2664"/>
  <c r="AI919" i="2664"/>
  <c r="AL919" i="2664"/>
  <c r="AH927" i="2664"/>
  <c r="AI927" i="2664"/>
  <c r="AL927" i="2664"/>
  <c r="AH935" i="2664"/>
  <c r="AI935" i="2664"/>
  <c r="AL935" i="2664"/>
  <c r="AH943" i="2664"/>
  <c r="AI943" i="2664"/>
  <c r="AL943" i="2664"/>
  <c r="AH951" i="2664"/>
  <c r="AI951" i="2664"/>
  <c r="AL951" i="2664"/>
  <c r="AH959" i="2664"/>
  <c r="AI959" i="2664"/>
  <c r="AL959" i="2664"/>
  <c r="AH6" i="2664"/>
  <c r="AL6" i="2664"/>
  <c r="AI6" i="2664"/>
  <c r="AL12" i="2664"/>
  <c r="AH12" i="2664"/>
  <c r="AI12" i="2664"/>
  <c r="AL20" i="2664"/>
  <c r="AH20" i="2664"/>
  <c r="AI20" i="2664"/>
  <c r="AL28" i="2664"/>
  <c r="AH28" i="2664"/>
  <c r="AI28" i="2664"/>
  <c r="AL36" i="2664"/>
  <c r="AH36" i="2664"/>
  <c r="AI36" i="2664"/>
  <c r="AL44" i="2664"/>
  <c r="AH44" i="2664"/>
  <c r="AI44" i="2664"/>
  <c r="AL52" i="2664"/>
  <c r="AH52" i="2664"/>
  <c r="AI52" i="2664"/>
  <c r="AL60" i="2664"/>
  <c r="AH60" i="2664"/>
  <c r="AI60" i="2664"/>
  <c r="AL68" i="2664"/>
  <c r="AH68" i="2664"/>
  <c r="AI68" i="2664"/>
  <c r="AL76" i="2664"/>
  <c r="AH76" i="2664"/>
  <c r="AI76" i="2664"/>
  <c r="AL84" i="2664"/>
  <c r="AH84" i="2664"/>
  <c r="AI84" i="2664"/>
  <c r="AL92" i="2664"/>
  <c r="AH92" i="2664"/>
  <c r="AI92" i="2664"/>
  <c r="AL100" i="2664"/>
  <c r="AH100" i="2664"/>
  <c r="AI100" i="2664"/>
  <c r="AL108" i="2664"/>
  <c r="AH108" i="2664"/>
  <c r="AI108" i="2664"/>
  <c r="AL116" i="2664"/>
  <c r="AH116" i="2664"/>
  <c r="AI116" i="2664"/>
  <c r="AL124" i="2664"/>
  <c r="AH124" i="2664"/>
  <c r="AI124" i="2664"/>
  <c r="AL132" i="2664"/>
  <c r="AH132" i="2664"/>
  <c r="AI132" i="2664"/>
  <c r="AL140" i="2664"/>
  <c r="AH140" i="2664"/>
  <c r="AI140" i="2664"/>
  <c r="AL148" i="2664"/>
  <c r="AH148" i="2664"/>
  <c r="AI148" i="2664"/>
  <c r="AL156" i="2664"/>
  <c r="AH156" i="2664"/>
  <c r="AI156" i="2664"/>
  <c r="AL164" i="2664"/>
  <c r="AH164" i="2664"/>
  <c r="AI164" i="2664"/>
  <c r="AL172" i="2664"/>
  <c r="AH172" i="2664"/>
  <c r="AI172" i="2664"/>
  <c r="AL180" i="2664"/>
  <c r="AH180" i="2664"/>
  <c r="AI180" i="2664"/>
  <c r="AL188" i="2664"/>
  <c r="AH188" i="2664"/>
  <c r="AI188" i="2664"/>
  <c r="AL196" i="2664"/>
  <c r="AH196" i="2664"/>
  <c r="AI196" i="2664"/>
  <c r="AL204" i="2664"/>
  <c r="AH204" i="2664"/>
  <c r="AI204" i="2664"/>
  <c r="AL212" i="2664"/>
  <c r="AH212" i="2664"/>
  <c r="AI212" i="2664"/>
  <c r="AL220" i="2664"/>
  <c r="AH220" i="2664"/>
  <c r="AI220" i="2664"/>
  <c r="AL228" i="2664"/>
  <c r="AH228" i="2664"/>
  <c r="AI228" i="2664"/>
  <c r="AL236" i="2664"/>
  <c r="AH236" i="2664"/>
  <c r="AI236" i="2664"/>
  <c r="AL244" i="2664"/>
  <c r="AH244" i="2664"/>
  <c r="AI244" i="2664"/>
  <c r="AL252" i="2664"/>
  <c r="AH252" i="2664"/>
  <c r="AI252" i="2664"/>
  <c r="AL260" i="2664"/>
  <c r="AH260" i="2664"/>
  <c r="AI260" i="2664"/>
  <c r="AL268" i="2664"/>
  <c r="AH268" i="2664"/>
  <c r="AI268" i="2664"/>
  <c r="AL276" i="2664"/>
  <c r="AH276" i="2664"/>
  <c r="AI276" i="2664"/>
  <c r="AL284" i="2664"/>
  <c r="AH284" i="2664"/>
  <c r="AI284" i="2664"/>
  <c r="AL292" i="2664"/>
  <c r="AH292" i="2664"/>
  <c r="AI292" i="2664"/>
  <c r="AL300" i="2664"/>
  <c r="AH300" i="2664"/>
  <c r="AI300" i="2664"/>
  <c r="AL308" i="2664"/>
  <c r="AH308" i="2664"/>
  <c r="AI308" i="2664"/>
  <c r="AL316" i="2664"/>
  <c r="AH316" i="2664"/>
  <c r="AI316" i="2664"/>
  <c r="AL324" i="2664"/>
  <c r="AH324" i="2664"/>
  <c r="AI324" i="2664"/>
  <c r="AL332" i="2664"/>
  <c r="AH332" i="2664"/>
  <c r="AI332" i="2664"/>
  <c r="AL340" i="2664"/>
  <c r="AH340" i="2664"/>
  <c r="AI340" i="2664"/>
  <c r="AL348" i="2664"/>
  <c r="AH348" i="2664"/>
  <c r="AI348" i="2664"/>
  <c r="AL356" i="2664"/>
  <c r="AH356" i="2664"/>
  <c r="AI356" i="2664"/>
  <c r="AL364" i="2664"/>
  <c r="AH364" i="2664"/>
  <c r="AI364" i="2664"/>
  <c r="AL372" i="2664"/>
  <c r="AH372" i="2664"/>
  <c r="AI372" i="2664"/>
  <c r="AL380" i="2664"/>
  <c r="AH380" i="2664"/>
  <c r="AI380" i="2664"/>
  <c r="AL388" i="2664"/>
  <c r="AH388" i="2664"/>
  <c r="AI388" i="2664"/>
  <c r="AL396" i="2664"/>
  <c r="AH396" i="2664"/>
  <c r="AI396" i="2664"/>
  <c r="AL404" i="2664"/>
  <c r="AH404" i="2664"/>
  <c r="AI404" i="2664"/>
  <c r="AL412" i="2664"/>
  <c r="AH412" i="2664"/>
  <c r="AI412" i="2664"/>
  <c r="AL420" i="2664"/>
  <c r="AH420" i="2664"/>
  <c r="AI420" i="2664"/>
  <c r="AL428" i="2664"/>
  <c r="AH428" i="2664"/>
  <c r="AI428" i="2664"/>
  <c r="AL436" i="2664"/>
  <c r="AH436" i="2664"/>
  <c r="AI436" i="2664"/>
  <c r="AL444" i="2664"/>
  <c r="AH444" i="2664"/>
  <c r="AI444" i="2664"/>
  <c r="AL452" i="2664"/>
  <c r="AH452" i="2664"/>
  <c r="AI452" i="2664"/>
  <c r="AL460" i="2664"/>
  <c r="AH460" i="2664"/>
  <c r="AI460" i="2664"/>
  <c r="AL468" i="2664"/>
  <c r="AH468" i="2664"/>
  <c r="AI468" i="2664"/>
  <c r="AL476" i="2664"/>
  <c r="AH476" i="2664"/>
  <c r="AI476" i="2664"/>
  <c r="AL484" i="2664"/>
  <c r="AH484" i="2664"/>
  <c r="AI484" i="2664"/>
  <c r="AL492" i="2664"/>
  <c r="AH492" i="2664"/>
  <c r="AI492" i="2664"/>
  <c r="AL500" i="2664"/>
  <c r="AH500" i="2664"/>
  <c r="AI500" i="2664"/>
  <c r="AL508" i="2664"/>
  <c r="AH508" i="2664"/>
  <c r="AI508" i="2664"/>
  <c r="AL516" i="2664"/>
  <c r="AH516" i="2664"/>
  <c r="AI516" i="2664"/>
  <c r="AL524" i="2664"/>
  <c r="AH524" i="2664"/>
  <c r="AI524" i="2664"/>
  <c r="AL532" i="2664"/>
  <c r="AH532" i="2664"/>
  <c r="AI532" i="2664"/>
  <c r="AL540" i="2664"/>
  <c r="AH540" i="2664"/>
  <c r="AI540" i="2664"/>
  <c r="AL548" i="2664"/>
  <c r="AH548" i="2664"/>
  <c r="AI548" i="2664"/>
  <c r="AL556" i="2664"/>
  <c r="AH556" i="2664"/>
  <c r="AI556" i="2664"/>
  <c r="AL564" i="2664"/>
  <c r="AH564" i="2664"/>
  <c r="AI564" i="2664"/>
  <c r="AL572" i="2664"/>
  <c r="AH572" i="2664"/>
  <c r="AI572" i="2664"/>
  <c r="AL580" i="2664"/>
  <c r="AH580" i="2664"/>
  <c r="AI580" i="2664"/>
  <c r="AL588" i="2664"/>
  <c r="AH588" i="2664"/>
  <c r="AI588" i="2664"/>
  <c r="AL596" i="2664"/>
  <c r="AH596" i="2664"/>
  <c r="AI596" i="2664"/>
  <c r="AL604" i="2664"/>
  <c r="AH604" i="2664"/>
  <c r="AI604" i="2664"/>
  <c r="AL612" i="2664"/>
  <c r="AH612" i="2664"/>
  <c r="AI612" i="2664"/>
  <c r="AL620" i="2664"/>
  <c r="AH620" i="2664"/>
  <c r="AI620" i="2664"/>
  <c r="AL628" i="2664"/>
  <c r="AH628" i="2664"/>
  <c r="AI628" i="2664"/>
  <c r="AL636" i="2664"/>
  <c r="AH636" i="2664"/>
  <c r="AI636" i="2664"/>
  <c r="AL644" i="2664"/>
  <c r="AH644" i="2664"/>
  <c r="AI644" i="2664"/>
  <c r="AL652" i="2664"/>
  <c r="AH652" i="2664"/>
  <c r="AI652" i="2664"/>
  <c r="AL660" i="2664"/>
  <c r="AH660" i="2664"/>
  <c r="AI660" i="2664"/>
  <c r="AL668" i="2664"/>
  <c r="AH668" i="2664"/>
  <c r="AI668" i="2664"/>
  <c r="AL676" i="2664"/>
  <c r="AH676" i="2664"/>
  <c r="AI676" i="2664"/>
  <c r="AL684" i="2664"/>
  <c r="AH684" i="2664"/>
  <c r="AI684" i="2664"/>
  <c r="AL692" i="2664"/>
  <c r="AH692" i="2664"/>
  <c r="AI692" i="2664"/>
  <c r="AL700" i="2664"/>
  <c r="AH700" i="2664"/>
  <c r="AI700" i="2664"/>
  <c r="AL708" i="2664"/>
  <c r="AH708" i="2664"/>
  <c r="AI708" i="2664"/>
  <c r="AL716" i="2664"/>
  <c r="AH716" i="2664"/>
  <c r="AI716" i="2664"/>
  <c r="AL724" i="2664"/>
  <c r="AH724" i="2664"/>
  <c r="AI724" i="2664"/>
  <c r="AL732" i="2664"/>
  <c r="AH732" i="2664"/>
  <c r="AI732" i="2664"/>
  <c r="AL740" i="2664"/>
  <c r="AH740" i="2664"/>
  <c r="AI740" i="2664"/>
  <c r="AL748" i="2664"/>
  <c r="AH748" i="2664"/>
  <c r="AI748" i="2664"/>
  <c r="AL756" i="2664"/>
  <c r="AH756" i="2664"/>
  <c r="AI756" i="2664"/>
  <c r="AL764" i="2664"/>
  <c r="AH764" i="2664"/>
  <c r="AI764" i="2664"/>
  <c r="AL772" i="2664"/>
  <c r="AH772" i="2664"/>
  <c r="AI772" i="2664"/>
  <c r="AL780" i="2664"/>
  <c r="AH780" i="2664"/>
  <c r="AI780" i="2664"/>
  <c r="AL788" i="2664"/>
  <c r="AH788" i="2664"/>
  <c r="AI788" i="2664"/>
  <c r="AL796" i="2664"/>
  <c r="AH796" i="2664"/>
  <c r="AI796" i="2664"/>
  <c r="AL804" i="2664"/>
  <c r="AH804" i="2664"/>
  <c r="AI804" i="2664"/>
  <c r="AL812" i="2664"/>
  <c r="AH812" i="2664"/>
  <c r="AI812" i="2664"/>
  <c r="AL820" i="2664"/>
  <c r="AH820" i="2664"/>
  <c r="AI820" i="2664"/>
  <c r="AL828" i="2664"/>
  <c r="AH828" i="2664"/>
  <c r="AI828" i="2664"/>
  <c r="AL836" i="2664"/>
  <c r="AH836" i="2664"/>
  <c r="AI836" i="2664"/>
  <c r="AL844" i="2664"/>
  <c r="AH844" i="2664"/>
  <c r="AI844" i="2664"/>
  <c r="AL852" i="2664"/>
  <c r="AH852" i="2664"/>
  <c r="AI852" i="2664"/>
  <c r="AL860" i="2664"/>
  <c r="AH860" i="2664"/>
  <c r="AI860" i="2664"/>
  <c r="AL868" i="2664"/>
  <c r="AH868" i="2664"/>
  <c r="AI868" i="2664"/>
  <c r="AL876" i="2664"/>
  <c r="AH876" i="2664"/>
  <c r="AI876" i="2664"/>
  <c r="AL884" i="2664"/>
  <c r="AH884" i="2664"/>
  <c r="AI884" i="2664"/>
  <c r="AL892" i="2664"/>
  <c r="AH892" i="2664"/>
  <c r="AI892" i="2664"/>
  <c r="AL900" i="2664"/>
  <c r="AH900" i="2664"/>
  <c r="AI900" i="2664"/>
  <c r="AL908" i="2664"/>
  <c r="AH908" i="2664"/>
  <c r="AI908" i="2664"/>
  <c r="AL916" i="2664"/>
  <c r="AH916" i="2664"/>
  <c r="AI916" i="2664"/>
  <c r="AL924" i="2664"/>
  <c r="AH924" i="2664"/>
  <c r="AI924" i="2664"/>
  <c r="AL932" i="2664"/>
  <c r="AH932" i="2664"/>
  <c r="AI932" i="2664"/>
  <c r="AL940" i="2664"/>
  <c r="AH940" i="2664"/>
  <c r="AI940" i="2664"/>
  <c r="AL948" i="2664"/>
  <c r="AH948" i="2664"/>
  <c r="AI948" i="2664"/>
  <c r="AL956" i="2664"/>
  <c r="AH956" i="2664"/>
  <c r="AI956" i="2664"/>
  <c r="AL964" i="2664"/>
  <c r="AH964" i="2664"/>
  <c r="AI964" i="2664"/>
  <c r="AH10" i="2661"/>
  <c r="AG10" i="2661"/>
  <c r="AH14" i="2661"/>
  <c r="AG14" i="2661"/>
  <c r="AH18" i="2661"/>
  <c r="AG18" i="2661"/>
  <c r="AH22" i="2661"/>
  <c r="AG22" i="2661"/>
  <c r="AH26" i="2661"/>
  <c r="AG26" i="2661"/>
  <c r="AH30" i="2661"/>
  <c r="AG30" i="2661"/>
  <c r="AH34" i="2661"/>
  <c r="AG34" i="2661"/>
  <c r="AH38" i="2661"/>
  <c r="AG38" i="2661"/>
  <c r="AH42" i="2661"/>
  <c r="AG42" i="2661"/>
  <c r="AH46" i="2661"/>
  <c r="AG46" i="2661"/>
  <c r="AH50" i="2661"/>
  <c r="AG50" i="2661"/>
  <c r="AH54" i="2661"/>
  <c r="AG54" i="2661"/>
  <c r="AH58" i="2661"/>
  <c r="AG58" i="2661"/>
  <c r="AH62" i="2661"/>
  <c r="AG62" i="2661"/>
  <c r="AH66" i="2661"/>
  <c r="AG66" i="2661"/>
  <c r="AH70" i="2661"/>
  <c r="AG70" i="2661"/>
  <c r="AH74" i="2661"/>
  <c r="AG74" i="2661"/>
  <c r="AH78" i="2661"/>
  <c r="AG78" i="2661"/>
  <c r="AH82" i="2661"/>
  <c r="AG82" i="2661"/>
  <c r="AH86" i="2661"/>
  <c r="AG86" i="2661"/>
  <c r="AH90" i="2661"/>
  <c r="AG90" i="2661"/>
  <c r="AH94" i="2661"/>
  <c r="AG94" i="2661"/>
  <c r="AH98" i="2661"/>
  <c r="AG98" i="2661"/>
  <c r="AH102" i="2661"/>
  <c r="AG102" i="2661"/>
  <c r="AH106" i="2661"/>
  <c r="AG106" i="2661"/>
  <c r="AH110" i="2661"/>
  <c r="AG110" i="2661"/>
  <c r="AH114" i="2661"/>
  <c r="AG114" i="2661"/>
  <c r="AH118" i="2661"/>
  <c r="AG118" i="2661"/>
  <c r="AH122" i="2661"/>
  <c r="AG122" i="2661"/>
  <c r="AH126" i="2661"/>
  <c r="AG126" i="2661"/>
  <c r="AH130" i="2661"/>
  <c r="AG130" i="2661"/>
  <c r="AH134" i="2661"/>
  <c r="AG134" i="2661"/>
  <c r="AH138" i="2661"/>
  <c r="AG138" i="2661"/>
  <c r="AH142" i="2661"/>
  <c r="AG142" i="2661"/>
  <c r="AH146" i="2661"/>
  <c r="AG146" i="2661"/>
  <c r="AH150" i="2661"/>
  <c r="AG150" i="2661"/>
  <c r="AH154" i="2661"/>
  <c r="AG154" i="2661"/>
  <c r="AH158" i="2661"/>
  <c r="AG158" i="2661"/>
  <c r="AH162" i="2661"/>
  <c r="AG162" i="2661"/>
  <c r="AH166" i="2661"/>
  <c r="AG166" i="2661"/>
  <c r="AH170" i="2661"/>
  <c r="AG170" i="2661"/>
  <c r="AH174" i="2661"/>
  <c r="AG174" i="2661"/>
  <c r="AH178" i="2661"/>
  <c r="AG178" i="2661"/>
  <c r="AH182" i="2661"/>
  <c r="AG182" i="2661"/>
  <c r="AH186" i="2661"/>
  <c r="AG186" i="2661"/>
  <c r="AH190" i="2661"/>
  <c r="AG190" i="2661"/>
  <c r="AH194" i="2661"/>
  <c r="AG194" i="2661"/>
  <c r="AH198" i="2661"/>
  <c r="AG198" i="2661"/>
  <c r="AH202" i="2661"/>
  <c r="AG202" i="2661"/>
  <c r="AH206" i="2661"/>
  <c r="AG206" i="2661"/>
  <c r="AH210" i="2661"/>
  <c r="AG210" i="2661"/>
  <c r="AH214" i="2661"/>
  <c r="AG214" i="2661"/>
  <c r="AH218" i="2661"/>
  <c r="AG218" i="2661"/>
  <c r="AH222" i="2661"/>
  <c r="AG222" i="2661"/>
  <c r="AH226" i="2661"/>
  <c r="AG226" i="2661"/>
  <c r="AH230" i="2661"/>
  <c r="AG230" i="2661"/>
  <c r="AH234" i="2661"/>
  <c r="AG234" i="2661"/>
  <c r="AH238" i="2661"/>
  <c r="AG238" i="2661"/>
  <c r="AH242" i="2661"/>
  <c r="AG242" i="2661"/>
  <c r="AH246" i="2661"/>
  <c r="AG246" i="2661"/>
  <c r="AH250" i="2661"/>
  <c r="AG250" i="2661"/>
  <c r="AH254" i="2661"/>
  <c r="AG254" i="2661"/>
  <c r="AH258" i="2661"/>
  <c r="AG258" i="2661"/>
  <c r="AH262" i="2661"/>
  <c r="AG262" i="2661"/>
  <c r="AH266" i="2661"/>
  <c r="AG266" i="2661"/>
  <c r="AH270" i="2661"/>
  <c r="AG270" i="2661"/>
  <c r="AH274" i="2661"/>
  <c r="AG274" i="2661"/>
  <c r="AH278" i="2661"/>
  <c r="AG278" i="2661"/>
  <c r="AH282" i="2661"/>
  <c r="AG282" i="2661"/>
  <c r="AH286" i="2661"/>
  <c r="AG286" i="2661"/>
  <c r="AH290" i="2661"/>
  <c r="AG290" i="2661"/>
  <c r="AH294" i="2661"/>
  <c r="AG294" i="2661"/>
  <c r="AH298" i="2661"/>
  <c r="AG298" i="2661"/>
  <c r="AH302" i="2661"/>
  <c r="AG302" i="2661"/>
  <c r="AH306" i="2661"/>
  <c r="AG306" i="2661"/>
  <c r="AH310" i="2661"/>
  <c r="AG310" i="2661"/>
  <c r="AH314" i="2661"/>
  <c r="AG314" i="2661"/>
  <c r="AH318" i="2661"/>
  <c r="AG318" i="2661"/>
  <c r="AH322" i="2661"/>
  <c r="AG322" i="2661"/>
  <c r="AH326" i="2661"/>
  <c r="AG326" i="2661"/>
  <c r="AH330" i="2661"/>
  <c r="AG330" i="2661"/>
  <c r="AH334" i="2661"/>
  <c r="AG334" i="2661"/>
  <c r="AH338" i="2661"/>
  <c r="AG338" i="2661"/>
  <c r="AH342" i="2661"/>
  <c r="AG342" i="2661"/>
  <c r="AH346" i="2661"/>
  <c r="AG346" i="2661"/>
  <c r="AH350" i="2661"/>
  <c r="AG350" i="2661"/>
  <c r="AH354" i="2661"/>
  <c r="AG354" i="2661"/>
  <c r="AH358" i="2661"/>
  <c r="AG358" i="2661"/>
  <c r="AH362" i="2661"/>
  <c r="AG362" i="2661"/>
  <c r="AH366" i="2661"/>
  <c r="AG366" i="2661"/>
  <c r="AH370" i="2661"/>
  <c r="AG370" i="2661"/>
  <c r="AH374" i="2661"/>
  <c r="AG374" i="2661"/>
  <c r="AH378" i="2661"/>
  <c r="AG378" i="2661"/>
  <c r="AH382" i="2661"/>
  <c r="AG382" i="2661"/>
  <c r="AH386" i="2661"/>
  <c r="AG386" i="2661"/>
  <c r="AH390" i="2661"/>
  <c r="AG390" i="2661"/>
  <c r="AH394" i="2661"/>
  <c r="AG394" i="2661"/>
  <c r="AH398" i="2661"/>
  <c r="AG398" i="2661"/>
  <c r="AH402" i="2661"/>
  <c r="AG402" i="2661"/>
  <c r="AH406" i="2661"/>
  <c r="AG406" i="2661"/>
  <c r="AH410" i="2661"/>
  <c r="AG410" i="2661"/>
  <c r="AH414" i="2661"/>
  <c r="AG414" i="2661"/>
  <c r="AH418" i="2661"/>
  <c r="AG418" i="2661"/>
  <c r="AH422" i="2661"/>
  <c r="AG422" i="2661"/>
  <c r="AH426" i="2661"/>
  <c r="AG426" i="2661"/>
  <c r="AH430" i="2661"/>
  <c r="AG430" i="2661"/>
  <c r="AH434" i="2661"/>
  <c r="AG434" i="2661"/>
  <c r="AH438" i="2661"/>
  <c r="AG438" i="2661"/>
  <c r="AH442" i="2661"/>
  <c r="AG442" i="2661"/>
  <c r="AH446" i="2661"/>
  <c r="AG446" i="2661"/>
  <c r="AH450" i="2661"/>
  <c r="AG450" i="2661"/>
  <c r="AH454" i="2661"/>
  <c r="AG454" i="2661"/>
  <c r="AH458" i="2661"/>
  <c r="AG458" i="2661"/>
  <c r="AH462" i="2661"/>
  <c r="AG462" i="2661"/>
  <c r="AH466" i="2661"/>
  <c r="AG466" i="2661"/>
  <c r="AH470" i="2661"/>
  <c r="AG470" i="2661"/>
  <c r="AH474" i="2661"/>
  <c r="AG474" i="2661"/>
  <c r="AH478" i="2661"/>
  <c r="AG478" i="2661"/>
  <c r="AH482" i="2661"/>
  <c r="AG482" i="2661"/>
  <c r="AH486" i="2661"/>
  <c r="AG486" i="2661"/>
  <c r="AH490" i="2661"/>
  <c r="AG490" i="2661"/>
  <c r="AH494" i="2661"/>
  <c r="AG494" i="2661"/>
  <c r="AH498" i="2661"/>
  <c r="AG498" i="2661"/>
  <c r="AH502" i="2661"/>
  <c r="AG502" i="2661"/>
  <c r="AH506" i="2661"/>
  <c r="AG506" i="2661"/>
  <c r="AH510" i="2661"/>
  <c r="AG510" i="2661"/>
  <c r="AH514" i="2661"/>
  <c r="AG514" i="2661"/>
  <c r="AH518" i="2661"/>
  <c r="AG518" i="2661"/>
  <c r="AH522" i="2661"/>
  <c r="AG522" i="2661"/>
  <c r="AH526" i="2661"/>
  <c r="AG526" i="2661"/>
  <c r="AH530" i="2661"/>
  <c r="AG530" i="2661"/>
  <c r="AH534" i="2661"/>
  <c r="AG534" i="2661"/>
  <c r="AH538" i="2661"/>
  <c r="AG538" i="2661"/>
  <c r="AH542" i="2661"/>
  <c r="AG542" i="2661"/>
  <c r="AH546" i="2661"/>
  <c r="AG546" i="2661"/>
  <c r="AH550" i="2661"/>
  <c r="AG550" i="2661"/>
  <c r="AH554" i="2661"/>
  <c r="AG554" i="2661"/>
  <c r="AH558" i="2661"/>
  <c r="AG558" i="2661"/>
  <c r="AH562" i="2661"/>
  <c r="AG562" i="2661"/>
  <c r="AH566" i="2661"/>
  <c r="AG566" i="2661"/>
  <c r="AH570" i="2661"/>
  <c r="AG570" i="2661"/>
  <c r="AH574" i="2661"/>
  <c r="AG574" i="2661"/>
  <c r="AH578" i="2661"/>
  <c r="AG578" i="2661"/>
  <c r="AH582" i="2661"/>
  <c r="AG582" i="2661"/>
  <c r="AH586" i="2661"/>
  <c r="AG586" i="2661"/>
  <c r="AH590" i="2661"/>
  <c r="AG590" i="2661"/>
  <c r="AH594" i="2661"/>
  <c r="AG594" i="2661"/>
  <c r="AH598" i="2661"/>
  <c r="AG598" i="2661"/>
  <c r="AH602" i="2661"/>
  <c r="AG602" i="2661"/>
  <c r="AH606" i="2661"/>
  <c r="AG606" i="2661"/>
  <c r="AH610" i="2661"/>
  <c r="AG610" i="2661"/>
  <c r="AH614" i="2661"/>
  <c r="AG614" i="2661"/>
  <c r="AH618" i="2661"/>
  <c r="AG618" i="2661"/>
  <c r="AH622" i="2661"/>
  <c r="AG622" i="2661"/>
  <c r="AH626" i="2661"/>
  <c r="AG626" i="2661"/>
  <c r="AH630" i="2661"/>
  <c r="AG630" i="2661"/>
  <c r="AH634" i="2661"/>
  <c r="AG634" i="2661"/>
  <c r="AH638" i="2661"/>
  <c r="AG638" i="2661"/>
  <c r="AH642" i="2661"/>
  <c r="AG642" i="2661"/>
  <c r="AH646" i="2661"/>
  <c r="AG646" i="2661"/>
  <c r="AH650" i="2661"/>
  <c r="AG650" i="2661"/>
  <c r="AH654" i="2661"/>
  <c r="AG654" i="2661"/>
  <c r="AH658" i="2661"/>
  <c r="AG658" i="2661"/>
  <c r="AH662" i="2661"/>
  <c r="AG662" i="2661"/>
  <c r="AH666" i="2661"/>
  <c r="AG666" i="2661"/>
  <c r="AH670" i="2661"/>
  <c r="AG670" i="2661"/>
  <c r="AH674" i="2661"/>
  <c r="AG674" i="2661"/>
  <c r="AH678" i="2661"/>
  <c r="AG678" i="2661"/>
  <c r="AH682" i="2661"/>
  <c r="AG682" i="2661"/>
  <c r="AH686" i="2661"/>
  <c r="AG686" i="2661"/>
  <c r="AH690" i="2661"/>
  <c r="AG690" i="2661"/>
  <c r="AH694" i="2661"/>
  <c r="AG694" i="2661"/>
  <c r="AH698" i="2661"/>
  <c r="AG698" i="2661"/>
  <c r="AH702" i="2661"/>
  <c r="AG702" i="2661"/>
  <c r="AH706" i="2661"/>
  <c r="AG706" i="2661"/>
  <c r="AH710" i="2661"/>
  <c r="AG710" i="2661"/>
  <c r="AH714" i="2661"/>
  <c r="AG714" i="2661"/>
  <c r="AH718" i="2661"/>
  <c r="AG718" i="2661"/>
  <c r="AH722" i="2661"/>
  <c r="AG722" i="2661"/>
  <c r="AH726" i="2661"/>
  <c r="AG726" i="2661"/>
  <c r="AH730" i="2661"/>
  <c r="AG730" i="2661"/>
  <c r="AH734" i="2661"/>
  <c r="AG734" i="2661"/>
  <c r="AH738" i="2661"/>
  <c r="AG738" i="2661"/>
  <c r="AH742" i="2661"/>
  <c r="AG742" i="2661"/>
  <c r="AH746" i="2661"/>
  <c r="AG746" i="2661"/>
  <c r="AH750" i="2661"/>
  <c r="AG750" i="2661"/>
  <c r="AH754" i="2661"/>
  <c r="AG754" i="2661"/>
  <c r="AH758" i="2661"/>
  <c r="AG758" i="2661"/>
  <c r="AH762" i="2661"/>
  <c r="AG762" i="2661"/>
  <c r="AH766" i="2661"/>
  <c r="AG766" i="2661"/>
  <c r="AH770" i="2661"/>
  <c r="AG770" i="2661"/>
  <c r="AH774" i="2661"/>
  <c r="AG774" i="2661"/>
  <c r="AH778" i="2661"/>
  <c r="AG778" i="2661"/>
  <c r="AH782" i="2661"/>
  <c r="AG782" i="2661"/>
  <c r="AH786" i="2661"/>
  <c r="AG786" i="2661"/>
  <c r="AH790" i="2661"/>
  <c r="AG790" i="2661"/>
  <c r="AH794" i="2661"/>
  <c r="AG794" i="2661"/>
  <c r="AH798" i="2661"/>
  <c r="AG798" i="2661"/>
  <c r="AH802" i="2661"/>
  <c r="AG802" i="2661"/>
  <c r="AH806" i="2661"/>
  <c r="AG806" i="2661"/>
  <c r="AH810" i="2661"/>
  <c r="AG810" i="2661"/>
  <c r="AH814" i="2661"/>
  <c r="AG814" i="2661"/>
  <c r="AH818" i="2661"/>
  <c r="AG818" i="2661"/>
  <c r="AH822" i="2661"/>
  <c r="AG822" i="2661"/>
  <c r="AH826" i="2661"/>
  <c r="AG826" i="2661"/>
  <c r="AH830" i="2661"/>
  <c r="AG830" i="2661"/>
  <c r="AH834" i="2661"/>
  <c r="AG834" i="2661"/>
  <c r="AH838" i="2661"/>
  <c r="AG838" i="2661"/>
  <c r="AH842" i="2661"/>
  <c r="AG842" i="2661"/>
  <c r="AH846" i="2661"/>
  <c r="AG846" i="2661"/>
  <c r="AH850" i="2661"/>
  <c r="AG850" i="2661"/>
  <c r="AH854" i="2661"/>
  <c r="AG854" i="2661"/>
  <c r="AH858" i="2661"/>
  <c r="AG858" i="2661"/>
  <c r="AH862" i="2661"/>
  <c r="AG862" i="2661"/>
  <c r="AH866" i="2661"/>
  <c r="AG866" i="2661"/>
  <c r="AH870" i="2661"/>
  <c r="AG870" i="2661"/>
  <c r="AH874" i="2661"/>
  <c r="AG874" i="2661"/>
  <c r="AH878" i="2661"/>
  <c r="AG878" i="2661"/>
  <c r="AH882" i="2661"/>
  <c r="AG882" i="2661"/>
  <c r="AH886" i="2661"/>
  <c r="AG886" i="2661"/>
  <c r="AH890" i="2661"/>
  <c r="AG890" i="2661"/>
  <c r="AH894" i="2661"/>
  <c r="AG894" i="2661"/>
  <c r="AH898" i="2661"/>
  <c r="AG898" i="2661"/>
  <c r="AH902" i="2661"/>
  <c r="AG902" i="2661"/>
  <c r="AH906" i="2661"/>
  <c r="AG906" i="2661"/>
  <c r="AH910" i="2661"/>
  <c r="AG910" i="2661"/>
  <c r="AH914" i="2661"/>
  <c r="AG914" i="2661"/>
  <c r="AH918" i="2661"/>
  <c r="AG918" i="2661"/>
  <c r="AH922" i="2661"/>
  <c r="AG922" i="2661"/>
  <c r="AH926" i="2661"/>
  <c r="AG926" i="2661"/>
  <c r="AH930" i="2661"/>
  <c r="AG930" i="2661"/>
  <c r="AH934" i="2661"/>
  <c r="AG934" i="2661"/>
  <c r="AH938" i="2661"/>
  <c r="AG938" i="2661"/>
  <c r="AH942" i="2661"/>
  <c r="AG942" i="2661"/>
  <c r="AH946" i="2661"/>
  <c r="AG946" i="2661"/>
  <c r="AH950" i="2661"/>
  <c r="AG950" i="2661"/>
  <c r="AH954" i="2661"/>
  <c r="AG954" i="2661"/>
  <c r="AH958" i="2661"/>
  <c r="AG958" i="2661"/>
  <c r="AH962" i="2661"/>
  <c r="AG962" i="2661"/>
  <c r="AH6" i="2661"/>
  <c r="AG6" i="2661"/>
  <c r="AG9" i="2661"/>
  <c r="AH9" i="2661"/>
  <c r="AG13" i="2661"/>
  <c r="AH13" i="2661"/>
  <c r="AG17" i="2661"/>
  <c r="AH17" i="2661"/>
  <c r="AG21" i="2661"/>
  <c r="AH21" i="2661"/>
  <c r="AG25" i="2661"/>
  <c r="AH25" i="2661"/>
  <c r="AG29" i="2661"/>
  <c r="AH29" i="2661"/>
  <c r="AG33" i="2661"/>
  <c r="AH33" i="2661"/>
  <c r="AG37" i="2661"/>
  <c r="AH37" i="2661"/>
  <c r="AG41" i="2661"/>
  <c r="AH41" i="2661"/>
  <c r="AG45" i="2661"/>
  <c r="AH45" i="2661"/>
  <c r="AG49" i="2661"/>
  <c r="AH49" i="2661"/>
  <c r="AG53" i="2661"/>
  <c r="AH53" i="2661"/>
  <c r="AG57" i="2661"/>
  <c r="AH57" i="2661"/>
  <c r="AG61" i="2661"/>
  <c r="AH61" i="2661"/>
  <c r="AG65" i="2661"/>
  <c r="AH65" i="2661"/>
  <c r="AG69" i="2661"/>
  <c r="AH69" i="2661"/>
  <c r="AG73" i="2661"/>
  <c r="AH73" i="2661"/>
  <c r="AG77" i="2661"/>
  <c r="AH77" i="2661"/>
  <c r="AG81" i="2661"/>
  <c r="AH81" i="2661"/>
  <c r="AG85" i="2661"/>
  <c r="AH85" i="2661"/>
  <c r="AG89" i="2661"/>
  <c r="AH89" i="2661"/>
  <c r="AG93" i="2661"/>
  <c r="AH93" i="2661"/>
  <c r="AG97" i="2661"/>
  <c r="AH97" i="2661"/>
  <c r="AG101" i="2661"/>
  <c r="AH101" i="2661"/>
  <c r="AG105" i="2661"/>
  <c r="AH105" i="2661"/>
  <c r="AG109" i="2661"/>
  <c r="AH109" i="2661"/>
  <c r="AG113" i="2661"/>
  <c r="AH113" i="2661"/>
  <c r="AG117" i="2661"/>
  <c r="AH117" i="2661"/>
  <c r="AG121" i="2661"/>
  <c r="AH121" i="2661"/>
  <c r="AG125" i="2661"/>
  <c r="AH125" i="2661"/>
  <c r="AG129" i="2661"/>
  <c r="AH129" i="2661"/>
  <c r="AG133" i="2661"/>
  <c r="AH133" i="2661"/>
  <c r="AG137" i="2661"/>
  <c r="AH137" i="2661"/>
  <c r="AG141" i="2661"/>
  <c r="AH141" i="2661"/>
  <c r="AG145" i="2661"/>
  <c r="AH145" i="2661"/>
  <c r="AG149" i="2661"/>
  <c r="AH149" i="2661"/>
  <c r="AG153" i="2661"/>
  <c r="AH153" i="2661"/>
  <c r="AG157" i="2661"/>
  <c r="AH157" i="2661"/>
  <c r="AG161" i="2661"/>
  <c r="AH161" i="2661"/>
  <c r="AG165" i="2661"/>
  <c r="AH165" i="2661"/>
  <c r="AG169" i="2661"/>
  <c r="AH169" i="2661"/>
  <c r="AG173" i="2661"/>
  <c r="AH173" i="2661"/>
  <c r="AG177" i="2661"/>
  <c r="AH177" i="2661"/>
  <c r="AG181" i="2661"/>
  <c r="AH181" i="2661"/>
  <c r="AG185" i="2661"/>
  <c r="AH185" i="2661"/>
  <c r="AG189" i="2661"/>
  <c r="AH189" i="2661"/>
  <c r="AG193" i="2661"/>
  <c r="AH193" i="2661"/>
  <c r="AG197" i="2661"/>
  <c r="AH197" i="2661"/>
  <c r="AG201" i="2661"/>
  <c r="AH201" i="2661"/>
  <c r="AG205" i="2661"/>
  <c r="AH205" i="2661"/>
  <c r="AG209" i="2661"/>
  <c r="AH209" i="2661"/>
  <c r="AG213" i="2661"/>
  <c r="AH213" i="2661"/>
  <c r="AG217" i="2661"/>
  <c r="AH217" i="2661"/>
  <c r="AG221" i="2661"/>
  <c r="AH221" i="2661"/>
  <c r="AG225" i="2661"/>
  <c r="AH225" i="2661"/>
  <c r="AG229" i="2661"/>
  <c r="AH229" i="2661"/>
  <c r="AG233" i="2661"/>
  <c r="AH233" i="2661"/>
  <c r="AG237" i="2661"/>
  <c r="AH237" i="2661"/>
  <c r="AG241" i="2661"/>
  <c r="AH241" i="2661"/>
  <c r="AG245" i="2661"/>
  <c r="AH245" i="2661"/>
  <c r="AG249" i="2661"/>
  <c r="AH249" i="2661"/>
  <c r="AG253" i="2661"/>
  <c r="AH253" i="2661"/>
  <c r="AG257" i="2661"/>
  <c r="AH257" i="2661"/>
  <c r="AG261" i="2661"/>
  <c r="AH261" i="2661"/>
  <c r="AG265" i="2661"/>
  <c r="AH265" i="2661"/>
  <c r="AG269" i="2661"/>
  <c r="AH269" i="2661"/>
  <c r="AG273" i="2661"/>
  <c r="AH273" i="2661"/>
  <c r="AG277" i="2661"/>
  <c r="AH277" i="2661"/>
  <c r="AG281" i="2661"/>
  <c r="AH281" i="2661"/>
  <c r="AG285" i="2661"/>
  <c r="AH285" i="2661"/>
  <c r="AG289" i="2661"/>
  <c r="AH289" i="2661"/>
  <c r="AG293" i="2661"/>
  <c r="AH293" i="2661"/>
  <c r="AG297" i="2661"/>
  <c r="AH297" i="2661"/>
  <c r="AG301" i="2661"/>
  <c r="AH301" i="2661"/>
  <c r="AG305" i="2661"/>
  <c r="AH305" i="2661"/>
  <c r="AG309" i="2661"/>
  <c r="AH309" i="2661"/>
  <c r="AG313" i="2661"/>
  <c r="AH313" i="2661"/>
  <c r="AG317" i="2661"/>
  <c r="AH317" i="2661"/>
  <c r="AG321" i="2661"/>
  <c r="AH321" i="2661"/>
  <c r="AG325" i="2661"/>
  <c r="AH325" i="2661"/>
  <c r="AG329" i="2661"/>
  <c r="AH329" i="2661"/>
  <c r="AG333" i="2661"/>
  <c r="AH333" i="2661"/>
  <c r="AG337" i="2661"/>
  <c r="AH337" i="2661"/>
  <c r="AG341" i="2661"/>
  <c r="AH341" i="2661"/>
  <c r="AG345" i="2661"/>
  <c r="AH345" i="2661"/>
  <c r="AG349" i="2661"/>
  <c r="AH349" i="2661"/>
  <c r="AG353" i="2661"/>
  <c r="AH353" i="2661"/>
  <c r="AG357" i="2661"/>
  <c r="AH357" i="2661"/>
  <c r="AG361" i="2661"/>
  <c r="AH361" i="2661"/>
  <c r="AG365" i="2661"/>
  <c r="AH365" i="2661"/>
  <c r="AG369" i="2661"/>
  <c r="AH369" i="2661"/>
  <c r="AG373" i="2661"/>
  <c r="AH373" i="2661"/>
  <c r="AG377" i="2661"/>
  <c r="AH377" i="2661"/>
  <c r="AG381" i="2661"/>
  <c r="AH381" i="2661"/>
  <c r="AG385" i="2661"/>
  <c r="AH385" i="2661"/>
  <c r="AG389" i="2661"/>
  <c r="AH389" i="2661"/>
  <c r="AG393" i="2661"/>
  <c r="AH393" i="2661"/>
  <c r="AG397" i="2661"/>
  <c r="AH397" i="2661"/>
  <c r="AG401" i="2661"/>
  <c r="AH401" i="2661"/>
  <c r="AG405" i="2661"/>
  <c r="AH405" i="2661"/>
  <c r="AG409" i="2661"/>
  <c r="AH409" i="2661"/>
  <c r="AG413" i="2661"/>
  <c r="AH413" i="2661"/>
  <c r="AG417" i="2661"/>
  <c r="AH417" i="2661"/>
  <c r="AG421" i="2661"/>
  <c r="AH421" i="2661"/>
  <c r="AG425" i="2661"/>
  <c r="AH425" i="2661"/>
  <c r="AG429" i="2661"/>
  <c r="AH429" i="2661"/>
  <c r="AG433" i="2661"/>
  <c r="AH433" i="2661"/>
  <c r="AG437" i="2661"/>
  <c r="AH437" i="2661"/>
  <c r="AG441" i="2661"/>
  <c r="AH441" i="2661"/>
  <c r="AG445" i="2661"/>
  <c r="AH445" i="2661"/>
  <c r="AG449" i="2661"/>
  <c r="AH449" i="2661"/>
  <c r="AG453" i="2661"/>
  <c r="AH453" i="2661"/>
  <c r="AG457" i="2661"/>
  <c r="AH457" i="2661"/>
  <c r="AG461" i="2661"/>
  <c r="AH461" i="2661"/>
  <c r="AG465" i="2661"/>
  <c r="AH465" i="2661"/>
  <c r="AG469" i="2661"/>
  <c r="AH469" i="2661"/>
  <c r="AG473" i="2661"/>
  <c r="AH473" i="2661"/>
  <c r="AG477" i="2661"/>
  <c r="AH477" i="2661"/>
  <c r="AG481" i="2661"/>
  <c r="AH481" i="2661"/>
  <c r="AG485" i="2661"/>
  <c r="AH485" i="2661"/>
  <c r="AG489" i="2661"/>
  <c r="AH489" i="2661"/>
  <c r="AG493" i="2661"/>
  <c r="AH493" i="2661"/>
  <c r="AG497" i="2661"/>
  <c r="AH497" i="2661"/>
  <c r="AG501" i="2661"/>
  <c r="AH501" i="2661"/>
  <c r="AG505" i="2661"/>
  <c r="AH505" i="2661"/>
  <c r="AG509" i="2661"/>
  <c r="AH509" i="2661"/>
  <c r="AG513" i="2661"/>
  <c r="AH513" i="2661"/>
  <c r="AG517" i="2661"/>
  <c r="AH517" i="2661"/>
  <c r="AG521" i="2661"/>
  <c r="AH521" i="2661"/>
  <c r="AG525" i="2661"/>
  <c r="AH525" i="2661"/>
  <c r="AG529" i="2661"/>
  <c r="AH529" i="2661"/>
  <c r="AG533" i="2661"/>
  <c r="AH533" i="2661"/>
  <c r="AG537" i="2661"/>
  <c r="AH537" i="2661"/>
  <c r="AG541" i="2661"/>
  <c r="AH541" i="2661"/>
  <c r="AG545" i="2661"/>
  <c r="AH545" i="2661"/>
  <c r="AG549" i="2661"/>
  <c r="AH549" i="2661"/>
  <c r="AG553" i="2661"/>
  <c r="AH553" i="2661"/>
  <c r="AG557" i="2661"/>
  <c r="AH557" i="2661"/>
  <c r="AG561" i="2661"/>
  <c r="AH561" i="2661"/>
  <c r="AG565" i="2661"/>
  <c r="AH565" i="2661"/>
  <c r="AG569" i="2661"/>
  <c r="AH569" i="2661"/>
  <c r="AG573" i="2661"/>
  <c r="AH573" i="2661"/>
  <c r="AG577" i="2661"/>
  <c r="AH577" i="2661"/>
  <c r="AG581" i="2661"/>
  <c r="AH581" i="2661"/>
  <c r="AG585" i="2661"/>
  <c r="AH585" i="2661"/>
  <c r="AG589" i="2661"/>
  <c r="AH589" i="2661"/>
  <c r="AG593" i="2661"/>
  <c r="AH593" i="2661"/>
  <c r="AG597" i="2661"/>
  <c r="AH597" i="2661"/>
  <c r="AG601" i="2661"/>
  <c r="AH601" i="2661"/>
  <c r="AG605" i="2661"/>
  <c r="AH605" i="2661"/>
  <c r="AG609" i="2661"/>
  <c r="AH609" i="2661"/>
  <c r="AG613" i="2661"/>
  <c r="AH613" i="2661"/>
  <c r="AG617" i="2661"/>
  <c r="AH617" i="2661"/>
  <c r="AG621" i="2661"/>
  <c r="AH621" i="2661"/>
  <c r="AG625" i="2661"/>
  <c r="AH625" i="2661"/>
  <c r="AG629" i="2661"/>
  <c r="AH629" i="2661"/>
  <c r="AG633" i="2661"/>
  <c r="AH633" i="2661"/>
  <c r="AG637" i="2661"/>
  <c r="AH637" i="2661"/>
  <c r="AG641" i="2661"/>
  <c r="AH641" i="2661"/>
  <c r="AG645" i="2661"/>
  <c r="AH645" i="2661"/>
  <c r="AG649" i="2661"/>
  <c r="AH649" i="2661"/>
  <c r="AG653" i="2661"/>
  <c r="AH653" i="2661"/>
  <c r="AG657" i="2661"/>
  <c r="AH657" i="2661"/>
  <c r="AG661" i="2661"/>
  <c r="AH661" i="2661"/>
  <c r="AG665" i="2661"/>
  <c r="AH665" i="2661"/>
  <c r="AG669" i="2661"/>
  <c r="AH669" i="2661"/>
  <c r="AG673" i="2661"/>
  <c r="AH673" i="2661"/>
  <c r="AG677" i="2661"/>
  <c r="AH677" i="2661"/>
  <c r="AG681" i="2661"/>
  <c r="AH681" i="2661"/>
  <c r="AG685" i="2661"/>
  <c r="AH685" i="2661"/>
  <c r="AG689" i="2661"/>
  <c r="AH689" i="2661"/>
  <c r="AG693" i="2661"/>
  <c r="AH693" i="2661"/>
  <c r="AG697" i="2661"/>
  <c r="AH697" i="2661"/>
  <c r="AG701" i="2661"/>
  <c r="AH701" i="2661"/>
  <c r="AG705" i="2661"/>
  <c r="AH705" i="2661"/>
  <c r="AG709" i="2661"/>
  <c r="AH709" i="2661"/>
  <c r="AG713" i="2661"/>
  <c r="AH713" i="2661"/>
  <c r="AG717" i="2661"/>
  <c r="AH717" i="2661"/>
  <c r="AG721" i="2661"/>
  <c r="AH721" i="2661"/>
  <c r="AG725" i="2661"/>
  <c r="AH725" i="2661"/>
  <c r="AG729" i="2661"/>
  <c r="AH729" i="2661"/>
  <c r="AG733" i="2661"/>
  <c r="AH733" i="2661"/>
  <c r="AG737" i="2661"/>
  <c r="AH737" i="2661"/>
  <c r="AG741" i="2661"/>
  <c r="AH741" i="2661"/>
  <c r="AG745" i="2661"/>
  <c r="AH745" i="2661"/>
  <c r="AG749" i="2661"/>
  <c r="AH749" i="2661"/>
  <c r="AG753" i="2661"/>
  <c r="AH753" i="2661"/>
  <c r="AG757" i="2661"/>
  <c r="AH757" i="2661"/>
  <c r="AG761" i="2661"/>
  <c r="AH761" i="2661"/>
  <c r="AG765" i="2661"/>
  <c r="AH765" i="2661"/>
  <c r="AG769" i="2661"/>
  <c r="AH769" i="2661"/>
  <c r="AG773" i="2661"/>
  <c r="AH773" i="2661"/>
  <c r="AG777" i="2661"/>
  <c r="AH777" i="2661"/>
  <c r="AG781" i="2661"/>
  <c r="AH781" i="2661"/>
  <c r="AG785" i="2661"/>
  <c r="AH785" i="2661"/>
  <c r="AG789" i="2661"/>
  <c r="AH789" i="2661"/>
  <c r="AG793" i="2661"/>
  <c r="AH793" i="2661"/>
  <c r="AG797" i="2661"/>
  <c r="AH797" i="2661"/>
  <c r="AG801" i="2661"/>
  <c r="AH801" i="2661"/>
  <c r="AG805" i="2661"/>
  <c r="AH805" i="2661"/>
  <c r="AG809" i="2661"/>
  <c r="AH809" i="2661"/>
  <c r="AG813" i="2661"/>
  <c r="AH813" i="2661"/>
  <c r="AG817" i="2661"/>
  <c r="AH817" i="2661"/>
  <c r="AG821" i="2661"/>
  <c r="AH821" i="2661"/>
  <c r="AG825" i="2661"/>
  <c r="AH825" i="2661"/>
  <c r="AG829" i="2661"/>
  <c r="AH829" i="2661"/>
  <c r="AG833" i="2661"/>
  <c r="AH833" i="2661"/>
  <c r="AG837" i="2661"/>
  <c r="AH837" i="2661"/>
  <c r="AG841" i="2661"/>
  <c r="AH841" i="2661"/>
  <c r="AG845" i="2661"/>
  <c r="AH845" i="2661"/>
  <c r="AG849" i="2661"/>
  <c r="AH849" i="2661"/>
  <c r="AG853" i="2661"/>
  <c r="AH853" i="2661"/>
  <c r="AG857" i="2661"/>
  <c r="AH857" i="2661"/>
  <c r="AG861" i="2661"/>
  <c r="AH861" i="2661"/>
  <c r="AG865" i="2661"/>
  <c r="AH865" i="2661"/>
  <c r="AG869" i="2661"/>
  <c r="AH869" i="2661"/>
  <c r="AG873" i="2661"/>
  <c r="AH873" i="2661"/>
  <c r="AG877" i="2661"/>
  <c r="AH877" i="2661"/>
  <c r="AG881" i="2661"/>
  <c r="AH881" i="2661"/>
  <c r="AG885" i="2661"/>
  <c r="AH885" i="2661"/>
  <c r="AG889" i="2661"/>
  <c r="AH889" i="2661"/>
  <c r="AG893" i="2661"/>
  <c r="AH893" i="2661"/>
  <c r="AG897" i="2661"/>
  <c r="AH897" i="2661"/>
  <c r="AG901" i="2661"/>
  <c r="AH901" i="2661"/>
  <c r="AG905" i="2661"/>
  <c r="AH905" i="2661"/>
  <c r="AG909" i="2661"/>
  <c r="AH909" i="2661"/>
  <c r="AG913" i="2661"/>
  <c r="AH913" i="2661"/>
  <c r="AG917" i="2661"/>
  <c r="AH917" i="2661"/>
  <c r="AG921" i="2661"/>
  <c r="AH921" i="2661"/>
  <c r="AG925" i="2661"/>
  <c r="AH925" i="2661"/>
  <c r="AG929" i="2661"/>
  <c r="AH929" i="2661"/>
  <c r="AG933" i="2661"/>
  <c r="AH933" i="2661"/>
  <c r="AG937" i="2661"/>
  <c r="AH937" i="2661"/>
  <c r="AG941" i="2661"/>
  <c r="AH941" i="2661"/>
  <c r="AG945" i="2661"/>
  <c r="AH945" i="2661"/>
  <c r="AG949" i="2661"/>
  <c r="AH949" i="2661"/>
  <c r="AG953" i="2661"/>
  <c r="AH953" i="2661"/>
  <c r="AG957" i="2661"/>
  <c r="AH957" i="2661"/>
  <c r="AG961" i="2661"/>
  <c r="AH961" i="2661"/>
  <c r="AG965" i="2661"/>
  <c r="AH965" i="2661"/>
  <c r="I30" i="2667"/>
  <c r="J30" i="2667"/>
  <c r="T30" i="2667"/>
  <c r="H30" i="2667"/>
  <c r="I94" i="2667"/>
  <c r="J94" i="2667"/>
  <c r="T94" i="2667"/>
  <c r="H94" i="2667"/>
  <c r="I158" i="2667"/>
  <c r="J158" i="2667"/>
  <c r="T158" i="2667"/>
  <c r="H158" i="2667"/>
  <c r="I238" i="2667"/>
  <c r="J238" i="2667"/>
  <c r="T238" i="2667"/>
  <c r="H238" i="2667"/>
  <c r="I286" i="2667"/>
  <c r="J286" i="2667"/>
  <c r="T286" i="2667"/>
  <c r="H286" i="2667"/>
  <c r="I350" i="2667"/>
  <c r="J350" i="2667"/>
  <c r="T350" i="2667"/>
  <c r="H350" i="2667"/>
  <c r="I398" i="2667"/>
  <c r="J398" i="2667"/>
  <c r="T398" i="2667"/>
  <c r="H398" i="2667"/>
  <c r="I462" i="2667"/>
  <c r="J462" i="2667"/>
  <c r="T462" i="2667"/>
  <c r="H462" i="2667"/>
  <c r="I526" i="2667"/>
  <c r="J526" i="2667"/>
  <c r="T526" i="2667"/>
  <c r="H526" i="2667"/>
  <c r="I574" i="2667"/>
  <c r="J574" i="2667"/>
  <c r="T574" i="2667"/>
  <c r="H574" i="2667"/>
  <c r="I638" i="2667"/>
  <c r="J638" i="2667"/>
  <c r="T638" i="2667"/>
  <c r="H638" i="2667"/>
  <c r="I670" i="2667"/>
  <c r="J670" i="2667"/>
  <c r="T670" i="2667"/>
  <c r="H670" i="2667"/>
  <c r="I702" i="2667"/>
  <c r="J702" i="2667"/>
  <c r="T702" i="2667"/>
  <c r="H702" i="2667"/>
  <c r="T43" i="2667"/>
  <c r="H43" i="2667"/>
  <c r="I43" i="2667"/>
  <c r="J43" i="2667"/>
  <c r="T107" i="2667"/>
  <c r="H107" i="2667"/>
  <c r="I107" i="2667"/>
  <c r="J107" i="2667"/>
  <c r="T171" i="2667"/>
  <c r="H171" i="2667"/>
  <c r="I171" i="2667"/>
  <c r="J171" i="2667"/>
  <c r="T235" i="2667"/>
  <c r="H235" i="2667"/>
  <c r="I235" i="2667"/>
  <c r="J235" i="2667"/>
  <c r="T299" i="2667"/>
  <c r="H299" i="2667"/>
  <c r="I299" i="2667"/>
  <c r="J299" i="2667"/>
  <c r="T363" i="2667"/>
  <c r="H363" i="2667"/>
  <c r="I363" i="2667"/>
  <c r="J363" i="2667"/>
  <c r="T427" i="2667"/>
  <c r="H427" i="2667"/>
  <c r="I427" i="2667"/>
  <c r="J427" i="2667"/>
  <c r="T507" i="2667"/>
  <c r="H507" i="2667"/>
  <c r="I507" i="2667"/>
  <c r="J507" i="2667"/>
  <c r="T555" i="2667"/>
  <c r="H555" i="2667"/>
  <c r="I555" i="2667"/>
  <c r="J555" i="2667"/>
  <c r="T603" i="2667"/>
  <c r="H603" i="2667"/>
  <c r="I603" i="2667"/>
  <c r="J603" i="2667"/>
  <c r="T699" i="2667"/>
  <c r="H699" i="2667"/>
  <c r="I699" i="2667"/>
  <c r="J699" i="2667"/>
  <c r="T44" i="2667"/>
  <c r="H44" i="2667"/>
  <c r="I44" i="2667"/>
  <c r="J44" i="2667"/>
  <c r="T76" i="2667"/>
  <c r="H76" i="2667"/>
  <c r="I76" i="2667"/>
  <c r="J76" i="2667"/>
  <c r="T140" i="2667"/>
  <c r="H140" i="2667"/>
  <c r="I140" i="2667"/>
  <c r="J140" i="2667"/>
  <c r="T204" i="2667"/>
  <c r="H204" i="2667"/>
  <c r="I204" i="2667"/>
  <c r="J204" i="2667"/>
  <c r="T252" i="2667"/>
  <c r="H252" i="2667"/>
  <c r="I252" i="2667"/>
  <c r="J252" i="2667"/>
  <c r="T316" i="2667"/>
  <c r="H316" i="2667"/>
  <c r="I316" i="2667"/>
  <c r="J316" i="2667"/>
  <c r="T380" i="2667"/>
  <c r="H380" i="2667"/>
  <c r="I380" i="2667"/>
  <c r="J380" i="2667"/>
  <c r="T444" i="2667"/>
  <c r="H444" i="2667"/>
  <c r="I444" i="2667"/>
  <c r="J444" i="2667"/>
  <c r="T508" i="2667"/>
  <c r="H508" i="2667"/>
  <c r="I508" i="2667"/>
  <c r="J508" i="2667"/>
  <c r="T572" i="2667"/>
  <c r="H572" i="2667"/>
  <c r="I572" i="2667"/>
  <c r="J572" i="2667"/>
  <c r="T620" i="2667"/>
  <c r="H620" i="2667"/>
  <c r="I620" i="2667"/>
  <c r="J620" i="2667"/>
  <c r="T684" i="2667"/>
  <c r="H684" i="2667"/>
  <c r="I684" i="2667"/>
  <c r="J684" i="2667"/>
  <c r="J33" i="2667"/>
  <c r="T33" i="2667"/>
  <c r="H33" i="2667"/>
  <c r="I33" i="2667"/>
  <c r="J97" i="2667"/>
  <c r="T97" i="2667"/>
  <c r="H97" i="2667"/>
  <c r="I97" i="2667"/>
  <c r="J161" i="2667"/>
  <c r="T161" i="2667"/>
  <c r="H161" i="2667"/>
  <c r="I161" i="2667"/>
  <c r="J225" i="2667"/>
  <c r="T225" i="2667"/>
  <c r="H225" i="2667"/>
  <c r="I225" i="2667"/>
  <c r="J289" i="2667"/>
  <c r="T289" i="2667"/>
  <c r="H289" i="2667"/>
  <c r="I289" i="2667"/>
  <c r="J353" i="2667"/>
  <c r="T353" i="2667"/>
  <c r="H353" i="2667"/>
  <c r="I353" i="2667"/>
  <c r="J417" i="2667"/>
  <c r="T417" i="2667"/>
  <c r="H417" i="2667"/>
  <c r="I417" i="2667"/>
  <c r="J481" i="2667"/>
  <c r="T481" i="2667"/>
  <c r="H481" i="2667"/>
  <c r="I481" i="2667"/>
  <c r="J545" i="2667"/>
  <c r="T545" i="2667"/>
  <c r="H545" i="2667"/>
  <c r="I545" i="2667"/>
  <c r="J593" i="2667"/>
  <c r="T593" i="2667"/>
  <c r="H593" i="2667"/>
  <c r="I593" i="2667"/>
  <c r="J657" i="2667"/>
  <c r="T657" i="2667"/>
  <c r="H657" i="2667"/>
  <c r="I657" i="2667"/>
  <c r="J705" i="2667"/>
  <c r="T705" i="2667"/>
  <c r="H705" i="2667"/>
  <c r="I705" i="2667"/>
  <c r="AH22" i="2664"/>
  <c r="AI22" i="2664"/>
  <c r="AL22" i="2664"/>
  <c r="AH54" i="2664"/>
  <c r="AI54" i="2664"/>
  <c r="AL54" i="2664"/>
  <c r="AH102" i="2664"/>
  <c r="AI102" i="2664"/>
  <c r="AL102" i="2664"/>
  <c r="AH134" i="2664"/>
  <c r="AI134" i="2664"/>
  <c r="AL134" i="2664"/>
  <c r="AH158" i="2664"/>
  <c r="AI158" i="2664"/>
  <c r="AL158" i="2664"/>
  <c r="AH174" i="2664"/>
  <c r="AI174" i="2664"/>
  <c r="AL174" i="2664"/>
  <c r="AH198" i="2664"/>
  <c r="AI198" i="2664"/>
  <c r="AL198" i="2664"/>
  <c r="AH238" i="2664"/>
  <c r="AI238" i="2664"/>
  <c r="AL238" i="2664"/>
  <c r="AH278" i="2664"/>
  <c r="AI278" i="2664"/>
  <c r="AL278" i="2664"/>
  <c r="AH310" i="2664"/>
  <c r="AI310" i="2664"/>
  <c r="AL310" i="2664"/>
  <c r="AH350" i="2664"/>
  <c r="AI350" i="2664"/>
  <c r="AL350" i="2664"/>
  <c r="AH390" i="2664"/>
  <c r="AI390" i="2664"/>
  <c r="AL390" i="2664"/>
  <c r="AH422" i="2664"/>
  <c r="AI422" i="2664"/>
  <c r="AL422" i="2664"/>
  <c r="AH454" i="2664"/>
  <c r="AI454" i="2664"/>
  <c r="AL454" i="2664"/>
  <c r="AH486" i="2664"/>
  <c r="AI486" i="2664"/>
  <c r="AL486" i="2664"/>
  <c r="AH518" i="2664"/>
  <c r="AI518" i="2664"/>
  <c r="AL518" i="2664"/>
  <c r="AH550" i="2664"/>
  <c r="AI550" i="2664"/>
  <c r="AL550" i="2664"/>
  <c r="AH582" i="2664"/>
  <c r="AI582" i="2664"/>
  <c r="AL582" i="2664"/>
  <c r="AH614" i="2664"/>
  <c r="AI614" i="2664"/>
  <c r="AL614" i="2664"/>
  <c r="AH646" i="2664"/>
  <c r="AI646" i="2664"/>
  <c r="AL646" i="2664"/>
  <c r="AH678" i="2664"/>
  <c r="AI678" i="2664"/>
  <c r="AL678" i="2664"/>
  <c r="AH726" i="2664"/>
  <c r="AI726" i="2664"/>
  <c r="AL726" i="2664"/>
  <c r="AH742" i="2664"/>
  <c r="AI742" i="2664"/>
  <c r="AL742" i="2664"/>
  <c r="AH758" i="2664"/>
  <c r="AI758" i="2664"/>
  <c r="AL758" i="2664"/>
  <c r="AH806" i="2664"/>
  <c r="AI806" i="2664"/>
  <c r="AL806" i="2664"/>
  <c r="I38" i="2667"/>
  <c r="J38" i="2667"/>
  <c r="T38" i="2667"/>
  <c r="H38" i="2667"/>
  <c r="I70" i="2667"/>
  <c r="J70" i="2667"/>
  <c r="T70" i="2667"/>
  <c r="H70" i="2667"/>
  <c r="I102" i="2667"/>
  <c r="J102" i="2667"/>
  <c r="T102" i="2667"/>
  <c r="H102" i="2667"/>
  <c r="I134" i="2667"/>
  <c r="J134" i="2667"/>
  <c r="T134" i="2667"/>
  <c r="H134" i="2667"/>
  <c r="I166" i="2667"/>
  <c r="J166" i="2667"/>
  <c r="T166" i="2667"/>
  <c r="H166" i="2667"/>
  <c r="I198" i="2667"/>
  <c r="J198" i="2667"/>
  <c r="T198" i="2667"/>
  <c r="H198" i="2667"/>
  <c r="I230" i="2667"/>
  <c r="J230" i="2667"/>
  <c r="T230" i="2667"/>
  <c r="H230" i="2667"/>
  <c r="I262" i="2667"/>
  <c r="J262" i="2667"/>
  <c r="T262" i="2667"/>
  <c r="H262" i="2667"/>
  <c r="I294" i="2667"/>
  <c r="J294" i="2667"/>
  <c r="T294" i="2667"/>
  <c r="H294" i="2667"/>
  <c r="I326" i="2667"/>
  <c r="J326" i="2667"/>
  <c r="T326" i="2667"/>
  <c r="H326" i="2667"/>
  <c r="I358" i="2667"/>
  <c r="J358" i="2667"/>
  <c r="T358" i="2667"/>
  <c r="H358" i="2667"/>
  <c r="I390" i="2667"/>
  <c r="J390" i="2667"/>
  <c r="T390" i="2667"/>
  <c r="H390" i="2667"/>
  <c r="I422" i="2667"/>
  <c r="J422" i="2667"/>
  <c r="T422" i="2667"/>
  <c r="H422" i="2667"/>
  <c r="I470" i="2667"/>
  <c r="J470" i="2667"/>
  <c r="T470" i="2667"/>
  <c r="H470" i="2667"/>
  <c r="I518" i="2667"/>
  <c r="J518" i="2667"/>
  <c r="T518" i="2667"/>
  <c r="H518" i="2667"/>
  <c r="I566" i="2667"/>
  <c r="J566" i="2667"/>
  <c r="T566" i="2667"/>
  <c r="H566" i="2667"/>
  <c r="I598" i="2667"/>
  <c r="J598" i="2667"/>
  <c r="T598" i="2667"/>
  <c r="H598" i="2667"/>
  <c r="I614" i="2667"/>
  <c r="J614" i="2667"/>
  <c r="T614" i="2667"/>
  <c r="H614" i="2667"/>
  <c r="I662" i="2667"/>
  <c r="J662" i="2667"/>
  <c r="T662" i="2667"/>
  <c r="H662" i="2667"/>
  <c r="T19" i="2667"/>
  <c r="H19" i="2667"/>
  <c r="I19" i="2667"/>
  <c r="J19" i="2667"/>
  <c r="T51" i="2667"/>
  <c r="H51" i="2667"/>
  <c r="I51" i="2667"/>
  <c r="J51" i="2667"/>
  <c r="T83" i="2667"/>
  <c r="H83" i="2667"/>
  <c r="I83" i="2667"/>
  <c r="J83" i="2667"/>
  <c r="T115" i="2667"/>
  <c r="H115" i="2667"/>
  <c r="I115" i="2667"/>
  <c r="J115" i="2667"/>
  <c r="T147" i="2667"/>
  <c r="H147" i="2667"/>
  <c r="I147" i="2667"/>
  <c r="J147" i="2667"/>
  <c r="T179" i="2667"/>
  <c r="H179" i="2667"/>
  <c r="I179" i="2667"/>
  <c r="J179" i="2667"/>
  <c r="T211" i="2667"/>
  <c r="H211" i="2667"/>
  <c r="I211" i="2667"/>
  <c r="J211" i="2667"/>
  <c r="T243" i="2667"/>
  <c r="H243" i="2667"/>
  <c r="I243" i="2667"/>
  <c r="J243" i="2667"/>
  <c r="T291" i="2667"/>
  <c r="H291" i="2667"/>
  <c r="I291" i="2667"/>
  <c r="J291" i="2667"/>
  <c r="T323" i="2667"/>
  <c r="H323" i="2667"/>
  <c r="I323" i="2667"/>
  <c r="J323" i="2667"/>
  <c r="T355" i="2667"/>
  <c r="H355" i="2667"/>
  <c r="I355" i="2667"/>
  <c r="J355" i="2667"/>
  <c r="T371" i="2667"/>
  <c r="H371" i="2667"/>
  <c r="I371" i="2667"/>
  <c r="J371" i="2667"/>
  <c r="T403" i="2667"/>
  <c r="H403" i="2667"/>
  <c r="I403" i="2667"/>
  <c r="J403" i="2667"/>
  <c r="T435" i="2667"/>
  <c r="H435" i="2667"/>
  <c r="I435" i="2667"/>
  <c r="J435" i="2667"/>
  <c r="T467" i="2667"/>
  <c r="H467" i="2667"/>
  <c r="I467" i="2667"/>
  <c r="J467" i="2667"/>
  <c r="T515" i="2667"/>
  <c r="H515" i="2667"/>
  <c r="I515" i="2667"/>
  <c r="J515" i="2667"/>
  <c r="T547" i="2667"/>
  <c r="H547" i="2667"/>
  <c r="I547" i="2667"/>
  <c r="J547" i="2667"/>
  <c r="T579" i="2667"/>
  <c r="H579" i="2667"/>
  <c r="I579" i="2667"/>
  <c r="J579" i="2667"/>
  <c r="T611" i="2667"/>
  <c r="H611" i="2667"/>
  <c r="I611" i="2667"/>
  <c r="J611" i="2667"/>
  <c r="T643" i="2667"/>
  <c r="H643" i="2667"/>
  <c r="I643" i="2667"/>
  <c r="J643" i="2667"/>
  <c r="T691" i="2667"/>
  <c r="H691" i="2667"/>
  <c r="I691" i="2667"/>
  <c r="J691" i="2667"/>
  <c r="T20" i="2667"/>
  <c r="H20" i="2667"/>
  <c r="I20" i="2667"/>
  <c r="J20" i="2667"/>
  <c r="T52" i="2667"/>
  <c r="H52" i="2667"/>
  <c r="I52" i="2667"/>
  <c r="J52" i="2667"/>
  <c r="T84" i="2667"/>
  <c r="H84" i="2667"/>
  <c r="I84" i="2667"/>
  <c r="J84" i="2667"/>
  <c r="T116" i="2667"/>
  <c r="H116" i="2667"/>
  <c r="I116" i="2667"/>
  <c r="J116" i="2667"/>
  <c r="T148" i="2667"/>
  <c r="H148" i="2667"/>
  <c r="I148" i="2667"/>
  <c r="J148" i="2667"/>
  <c r="T180" i="2667"/>
  <c r="H180" i="2667"/>
  <c r="I180" i="2667"/>
  <c r="J180" i="2667"/>
  <c r="T212" i="2667"/>
  <c r="H212" i="2667"/>
  <c r="I212" i="2667"/>
  <c r="J212" i="2667"/>
  <c r="T244" i="2667"/>
  <c r="H244" i="2667"/>
  <c r="I244" i="2667"/>
  <c r="J244" i="2667"/>
  <c r="T276" i="2667"/>
  <c r="H276" i="2667"/>
  <c r="I276" i="2667"/>
  <c r="J276" i="2667"/>
  <c r="T308" i="2667"/>
  <c r="H308" i="2667"/>
  <c r="I308" i="2667"/>
  <c r="J308" i="2667"/>
  <c r="T340" i="2667"/>
  <c r="H340" i="2667"/>
  <c r="I340" i="2667"/>
  <c r="J340" i="2667"/>
  <c r="T372" i="2667"/>
  <c r="H372" i="2667"/>
  <c r="I372" i="2667"/>
  <c r="J372" i="2667"/>
  <c r="T404" i="2667"/>
  <c r="H404" i="2667"/>
  <c r="I404" i="2667"/>
  <c r="J404" i="2667"/>
  <c r="T436" i="2667"/>
  <c r="H436" i="2667"/>
  <c r="I436" i="2667"/>
  <c r="J436" i="2667"/>
  <c r="T468" i="2667"/>
  <c r="H468" i="2667"/>
  <c r="I468" i="2667"/>
  <c r="J468" i="2667"/>
  <c r="T500" i="2667"/>
  <c r="H500" i="2667"/>
  <c r="I500" i="2667"/>
  <c r="J500" i="2667"/>
  <c r="T532" i="2667"/>
  <c r="H532" i="2667"/>
  <c r="I532" i="2667"/>
  <c r="J532" i="2667"/>
  <c r="T564" i="2667"/>
  <c r="H564" i="2667"/>
  <c r="I564" i="2667"/>
  <c r="J564" i="2667"/>
  <c r="T596" i="2667"/>
  <c r="H596" i="2667"/>
  <c r="I596" i="2667"/>
  <c r="J596" i="2667"/>
  <c r="T628" i="2667"/>
  <c r="H628" i="2667"/>
  <c r="I628" i="2667"/>
  <c r="J628" i="2667"/>
  <c r="T660" i="2667"/>
  <c r="H660" i="2667"/>
  <c r="I660" i="2667"/>
  <c r="J660" i="2667"/>
  <c r="T692" i="2667"/>
  <c r="H692" i="2667"/>
  <c r="I692" i="2667"/>
  <c r="J692" i="2667"/>
  <c r="T724" i="2667"/>
  <c r="H724" i="2667"/>
  <c r="I724" i="2667"/>
  <c r="J724" i="2667"/>
  <c r="J9" i="2667"/>
  <c r="T9" i="2667"/>
  <c r="H9" i="2667"/>
  <c r="I9" i="2667"/>
  <c r="J25" i="2667"/>
  <c r="T25" i="2667"/>
  <c r="H25" i="2667"/>
  <c r="I25" i="2667"/>
  <c r="J41" i="2667"/>
  <c r="T41" i="2667"/>
  <c r="H41" i="2667"/>
  <c r="I41" i="2667"/>
  <c r="J57" i="2667"/>
  <c r="T57" i="2667"/>
  <c r="H57" i="2667"/>
  <c r="I57" i="2667"/>
  <c r="J73" i="2667"/>
  <c r="T73" i="2667"/>
  <c r="H73" i="2667"/>
  <c r="I73" i="2667"/>
  <c r="J89" i="2667"/>
  <c r="T89" i="2667"/>
  <c r="H89" i="2667"/>
  <c r="I89" i="2667"/>
  <c r="J105" i="2667"/>
  <c r="T105" i="2667"/>
  <c r="H105" i="2667"/>
  <c r="I105" i="2667"/>
  <c r="J121" i="2667"/>
  <c r="T121" i="2667"/>
  <c r="H121" i="2667"/>
  <c r="I121" i="2667"/>
  <c r="J137" i="2667"/>
  <c r="T137" i="2667"/>
  <c r="H137" i="2667"/>
  <c r="I137" i="2667"/>
  <c r="J153" i="2667"/>
  <c r="T153" i="2667"/>
  <c r="H153" i="2667"/>
  <c r="I153" i="2667"/>
  <c r="J169" i="2667"/>
  <c r="T169" i="2667"/>
  <c r="H169" i="2667"/>
  <c r="I169" i="2667"/>
  <c r="J185" i="2667"/>
  <c r="T185" i="2667"/>
  <c r="H185" i="2667"/>
  <c r="I185" i="2667"/>
  <c r="J201" i="2667"/>
  <c r="T201" i="2667"/>
  <c r="H201" i="2667"/>
  <c r="I201" i="2667"/>
  <c r="J217" i="2667"/>
  <c r="T217" i="2667"/>
  <c r="H217" i="2667"/>
  <c r="I217" i="2667"/>
  <c r="J233" i="2667"/>
  <c r="T233" i="2667"/>
  <c r="H233" i="2667"/>
  <c r="I233" i="2667"/>
  <c r="J249" i="2667"/>
  <c r="T249" i="2667"/>
  <c r="H249" i="2667"/>
  <c r="I249" i="2667"/>
  <c r="J265" i="2667"/>
  <c r="T265" i="2667"/>
  <c r="H265" i="2667"/>
  <c r="I265" i="2667"/>
  <c r="J281" i="2667"/>
  <c r="T281" i="2667"/>
  <c r="H281" i="2667"/>
  <c r="I281" i="2667"/>
  <c r="J297" i="2667"/>
  <c r="T297" i="2667"/>
  <c r="H297" i="2667"/>
  <c r="I297" i="2667"/>
  <c r="J313" i="2667"/>
  <c r="T313" i="2667"/>
  <c r="H313" i="2667"/>
  <c r="I313" i="2667"/>
  <c r="J329" i="2667"/>
  <c r="T329" i="2667"/>
  <c r="H329" i="2667"/>
  <c r="I329" i="2667"/>
  <c r="J345" i="2667"/>
  <c r="T345" i="2667"/>
  <c r="H345" i="2667"/>
  <c r="I345" i="2667"/>
  <c r="J361" i="2667"/>
  <c r="T361" i="2667"/>
  <c r="H361" i="2667"/>
  <c r="I361" i="2667"/>
  <c r="J377" i="2667"/>
  <c r="T377" i="2667"/>
  <c r="H377" i="2667"/>
  <c r="I377" i="2667"/>
  <c r="J393" i="2667"/>
  <c r="T393" i="2667"/>
  <c r="H393" i="2667"/>
  <c r="I393" i="2667"/>
  <c r="J409" i="2667"/>
  <c r="T409" i="2667"/>
  <c r="H409" i="2667"/>
  <c r="I409" i="2667"/>
  <c r="J425" i="2667"/>
  <c r="T425" i="2667"/>
  <c r="H425" i="2667"/>
  <c r="I425" i="2667"/>
  <c r="J441" i="2667"/>
  <c r="T441" i="2667"/>
  <c r="H441" i="2667"/>
  <c r="I441" i="2667"/>
  <c r="J457" i="2667"/>
  <c r="T457" i="2667"/>
  <c r="H457" i="2667"/>
  <c r="I457" i="2667"/>
  <c r="J473" i="2667"/>
  <c r="T473" i="2667"/>
  <c r="H473" i="2667"/>
  <c r="I473" i="2667"/>
  <c r="J489" i="2667"/>
  <c r="T489" i="2667"/>
  <c r="H489" i="2667"/>
  <c r="I489" i="2667"/>
  <c r="J505" i="2667"/>
  <c r="T505" i="2667"/>
  <c r="H505" i="2667"/>
  <c r="I505" i="2667"/>
  <c r="J521" i="2667"/>
  <c r="T521" i="2667"/>
  <c r="H521" i="2667"/>
  <c r="I521" i="2667"/>
  <c r="J537" i="2667"/>
  <c r="T537" i="2667"/>
  <c r="H537" i="2667"/>
  <c r="I537" i="2667"/>
  <c r="J553" i="2667"/>
  <c r="T553" i="2667"/>
  <c r="H553" i="2667"/>
  <c r="I553" i="2667"/>
  <c r="J569" i="2667"/>
  <c r="T569" i="2667"/>
  <c r="H569" i="2667"/>
  <c r="I569" i="2667"/>
  <c r="J585" i="2667"/>
  <c r="T585" i="2667"/>
  <c r="H585" i="2667"/>
  <c r="I585" i="2667"/>
  <c r="J601" i="2667"/>
  <c r="T601" i="2667"/>
  <c r="H601" i="2667"/>
  <c r="I601" i="2667"/>
  <c r="J617" i="2667"/>
  <c r="T617" i="2667"/>
  <c r="H617" i="2667"/>
  <c r="I617" i="2667"/>
  <c r="J633" i="2667"/>
  <c r="T633" i="2667"/>
  <c r="H633" i="2667"/>
  <c r="I633" i="2667"/>
  <c r="J649" i="2667"/>
  <c r="T649" i="2667"/>
  <c r="H649" i="2667"/>
  <c r="I649" i="2667"/>
  <c r="J665" i="2667"/>
  <c r="T665" i="2667"/>
  <c r="H665" i="2667"/>
  <c r="I665" i="2667"/>
  <c r="J681" i="2667"/>
  <c r="T681" i="2667"/>
  <c r="H681" i="2667"/>
  <c r="I681" i="2667"/>
  <c r="J697" i="2667"/>
  <c r="T697" i="2667"/>
  <c r="H697" i="2667"/>
  <c r="I697" i="2667"/>
  <c r="J713" i="2667"/>
  <c r="T713" i="2667"/>
  <c r="H713" i="2667"/>
  <c r="I713" i="2667"/>
  <c r="AH10" i="2664"/>
  <c r="AI10" i="2664"/>
  <c r="AL10" i="2664"/>
  <c r="AH18" i="2664"/>
  <c r="AI18" i="2664"/>
  <c r="AL18" i="2664"/>
  <c r="AH26" i="2664"/>
  <c r="AI26" i="2664"/>
  <c r="AL26" i="2664"/>
  <c r="AH34" i="2664"/>
  <c r="AI34" i="2664"/>
  <c r="AL34" i="2664"/>
  <c r="AH42" i="2664"/>
  <c r="AI42" i="2664"/>
  <c r="AL42" i="2664"/>
  <c r="AH50" i="2664"/>
  <c r="AI50" i="2664"/>
  <c r="AL50" i="2664"/>
  <c r="AH58" i="2664"/>
  <c r="AI58" i="2664"/>
  <c r="AL58" i="2664"/>
  <c r="AH66" i="2664"/>
  <c r="AI66" i="2664"/>
  <c r="AL66" i="2664"/>
  <c r="AH74" i="2664"/>
  <c r="AI74" i="2664"/>
  <c r="AL74" i="2664"/>
  <c r="AH82" i="2664"/>
  <c r="AI82" i="2664"/>
  <c r="AL82" i="2664"/>
  <c r="AH90" i="2664"/>
  <c r="AI90" i="2664"/>
  <c r="AL90" i="2664"/>
  <c r="AH98" i="2664"/>
  <c r="AI98" i="2664"/>
  <c r="AL98" i="2664"/>
  <c r="AH106" i="2664"/>
  <c r="AI106" i="2664"/>
  <c r="AL106" i="2664"/>
  <c r="AH114" i="2664"/>
  <c r="AI114" i="2664"/>
  <c r="AL114" i="2664"/>
  <c r="AH122" i="2664"/>
  <c r="AI122" i="2664"/>
  <c r="AL122" i="2664"/>
  <c r="AH130" i="2664"/>
  <c r="AI130" i="2664"/>
  <c r="AL130" i="2664"/>
  <c r="AH138" i="2664"/>
  <c r="AI138" i="2664"/>
  <c r="AL138" i="2664"/>
  <c r="AH146" i="2664"/>
  <c r="AI146" i="2664"/>
  <c r="AL146" i="2664"/>
  <c r="AH154" i="2664"/>
  <c r="AI154" i="2664"/>
  <c r="AL154" i="2664"/>
  <c r="AH162" i="2664"/>
  <c r="AI162" i="2664"/>
  <c r="AL162" i="2664"/>
  <c r="AH170" i="2664"/>
  <c r="AI170" i="2664"/>
  <c r="AL170" i="2664"/>
  <c r="AH178" i="2664"/>
  <c r="AI178" i="2664"/>
  <c r="AL178" i="2664"/>
  <c r="AH186" i="2664"/>
  <c r="AI186" i="2664"/>
  <c r="AL186" i="2664"/>
  <c r="AH194" i="2664"/>
  <c r="AI194" i="2664"/>
  <c r="AL194" i="2664"/>
  <c r="AH202" i="2664"/>
  <c r="AI202" i="2664"/>
  <c r="AL202" i="2664"/>
  <c r="AH210" i="2664"/>
  <c r="AI210" i="2664"/>
  <c r="AL210" i="2664"/>
  <c r="AH218" i="2664"/>
  <c r="AI218" i="2664"/>
  <c r="AL218" i="2664"/>
  <c r="AH226" i="2664"/>
  <c r="AI226" i="2664"/>
  <c r="AL226" i="2664"/>
  <c r="AH234" i="2664"/>
  <c r="AI234" i="2664"/>
  <c r="AL234" i="2664"/>
  <c r="AH242" i="2664"/>
  <c r="AI242" i="2664"/>
  <c r="AL242" i="2664"/>
  <c r="AH250" i="2664"/>
  <c r="AI250" i="2664"/>
  <c r="AL250" i="2664"/>
  <c r="AH258" i="2664"/>
  <c r="AI258" i="2664"/>
  <c r="AL258" i="2664"/>
  <c r="AH266" i="2664"/>
  <c r="AI266" i="2664"/>
  <c r="AL266" i="2664"/>
  <c r="AH274" i="2664"/>
  <c r="AI274" i="2664"/>
  <c r="AL274" i="2664"/>
  <c r="AH282" i="2664"/>
  <c r="AI282" i="2664"/>
  <c r="AL282" i="2664"/>
  <c r="AH290" i="2664"/>
  <c r="AI290" i="2664"/>
  <c r="AL290" i="2664"/>
  <c r="AH298" i="2664"/>
  <c r="AI298" i="2664"/>
  <c r="AL298" i="2664"/>
  <c r="AH306" i="2664"/>
  <c r="AI306" i="2664"/>
  <c r="AL306" i="2664"/>
  <c r="AH314" i="2664"/>
  <c r="AI314" i="2664"/>
  <c r="AL314" i="2664"/>
  <c r="AH322" i="2664"/>
  <c r="AI322" i="2664"/>
  <c r="AL322" i="2664"/>
  <c r="AH330" i="2664"/>
  <c r="AI330" i="2664"/>
  <c r="AL330" i="2664"/>
  <c r="AH338" i="2664"/>
  <c r="AI338" i="2664"/>
  <c r="AL338" i="2664"/>
  <c r="AH346" i="2664"/>
  <c r="AI346" i="2664"/>
  <c r="AL346" i="2664"/>
  <c r="AH354" i="2664"/>
  <c r="AI354" i="2664"/>
  <c r="AL354" i="2664"/>
  <c r="AH362" i="2664"/>
  <c r="AI362" i="2664"/>
  <c r="AL362" i="2664"/>
  <c r="AH370" i="2664"/>
  <c r="AI370" i="2664"/>
  <c r="AL370" i="2664"/>
  <c r="AH378" i="2664"/>
  <c r="AI378" i="2664"/>
  <c r="AL378" i="2664"/>
  <c r="AH386" i="2664"/>
  <c r="AI386" i="2664"/>
  <c r="AL386" i="2664"/>
  <c r="AH394" i="2664"/>
  <c r="AI394" i="2664"/>
  <c r="AL394" i="2664"/>
  <c r="AH402" i="2664"/>
  <c r="AI402" i="2664"/>
  <c r="AL402" i="2664"/>
  <c r="AH410" i="2664"/>
  <c r="AI410" i="2664"/>
  <c r="AL410" i="2664"/>
  <c r="AH418" i="2664"/>
  <c r="AI418" i="2664"/>
  <c r="AL418" i="2664"/>
  <c r="AH426" i="2664"/>
  <c r="AI426" i="2664"/>
  <c r="AL426" i="2664"/>
  <c r="AH434" i="2664"/>
  <c r="AI434" i="2664"/>
  <c r="AL434" i="2664"/>
  <c r="AH442" i="2664"/>
  <c r="AI442" i="2664"/>
  <c r="AL442" i="2664"/>
  <c r="AH450" i="2664"/>
  <c r="AI450" i="2664"/>
  <c r="AL450" i="2664"/>
  <c r="AH458" i="2664"/>
  <c r="AI458" i="2664"/>
  <c r="AL458" i="2664"/>
  <c r="AH466" i="2664"/>
  <c r="AI466" i="2664"/>
  <c r="AL466" i="2664"/>
  <c r="AH474" i="2664"/>
  <c r="AI474" i="2664"/>
  <c r="AL474" i="2664"/>
  <c r="AH482" i="2664"/>
  <c r="AI482" i="2664"/>
  <c r="AL482" i="2664"/>
  <c r="AH490" i="2664"/>
  <c r="AI490" i="2664"/>
  <c r="AL490" i="2664"/>
  <c r="AH498" i="2664"/>
  <c r="AI498" i="2664"/>
  <c r="AL498" i="2664"/>
  <c r="AH506" i="2664"/>
  <c r="AI506" i="2664"/>
  <c r="AL506" i="2664"/>
  <c r="AH514" i="2664"/>
  <c r="AI514" i="2664"/>
  <c r="AL514" i="2664"/>
  <c r="AH522" i="2664"/>
  <c r="AI522" i="2664"/>
  <c r="AL522" i="2664"/>
  <c r="AH530" i="2664"/>
  <c r="AI530" i="2664"/>
  <c r="AL530" i="2664"/>
  <c r="AH538" i="2664"/>
  <c r="AI538" i="2664"/>
  <c r="AL538" i="2664"/>
  <c r="AH546" i="2664"/>
  <c r="AI546" i="2664"/>
  <c r="AL546" i="2664"/>
  <c r="AH554" i="2664"/>
  <c r="AI554" i="2664"/>
  <c r="AL554" i="2664"/>
  <c r="AH562" i="2664"/>
  <c r="AI562" i="2664"/>
  <c r="AL562" i="2664"/>
  <c r="AH570" i="2664"/>
  <c r="AI570" i="2664"/>
  <c r="AL570" i="2664"/>
  <c r="AH578" i="2664"/>
  <c r="AI578" i="2664"/>
  <c r="AL578" i="2664"/>
  <c r="AH586" i="2664"/>
  <c r="AI586" i="2664"/>
  <c r="AL586" i="2664"/>
  <c r="AH594" i="2664"/>
  <c r="AI594" i="2664"/>
  <c r="AL594" i="2664"/>
  <c r="AH602" i="2664"/>
  <c r="AI602" i="2664"/>
  <c r="AL602" i="2664"/>
  <c r="AH610" i="2664"/>
  <c r="AI610" i="2664"/>
  <c r="AL610" i="2664"/>
  <c r="AH618" i="2664"/>
  <c r="AI618" i="2664"/>
  <c r="AL618" i="2664"/>
  <c r="AH626" i="2664"/>
  <c r="AI626" i="2664"/>
  <c r="AL626" i="2664"/>
  <c r="AH634" i="2664"/>
  <c r="AI634" i="2664"/>
  <c r="AL634" i="2664"/>
  <c r="AH642" i="2664"/>
  <c r="AI642" i="2664"/>
  <c r="AL642" i="2664"/>
  <c r="AH650" i="2664"/>
  <c r="AI650" i="2664"/>
  <c r="AL650" i="2664"/>
  <c r="AH658" i="2664"/>
  <c r="AI658" i="2664"/>
  <c r="AL658" i="2664"/>
  <c r="AH666" i="2664"/>
  <c r="AI666" i="2664"/>
  <c r="AL666" i="2664"/>
  <c r="AH674" i="2664"/>
  <c r="AI674" i="2664"/>
  <c r="AL674" i="2664"/>
  <c r="AH682" i="2664"/>
  <c r="AI682" i="2664"/>
  <c r="AL682" i="2664"/>
  <c r="AH690" i="2664"/>
  <c r="AI690" i="2664"/>
  <c r="AL690" i="2664"/>
  <c r="AH698" i="2664"/>
  <c r="AI698" i="2664"/>
  <c r="AL698" i="2664"/>
  <c r="AH706" i="2664"/>
  <c r="AI706" i="2664"/>
  <c r="AL706" i="2664"/>
  <c r="AH714" i="2664"/>
  <c r="AI714" i="2664"/>
  <c r="AL714" i="2664"/>
  <c r="AH722" i="2664"/>
  <c r="AI722" i="2664"/>
  <c r="AL722" i="2664"/>
  <c r="AH730" i="2664"/>
  <c r="AI730" i="2664"/>
  <c r="AL730" i="2664"/>
  <c r="AH738" i="2664"/>
  <c r="AI738" i="2664"/>
  <c r="AL738" i="2664"/>
  <c r="AH746" i="2664"/>
  <c r="AI746" i="2664"/>
  <c r="AL746" i="2664"/>
  <c r="AH754" i="2664"/>
  <c r="AI754" i="2664"/>
  <c r="AL754" i="2664"/>
  <c r="AH762" i="2664"/>
  <c r="AI762" i="2664"/>
  <c r="AL762" i="2664"/>
  <c r="AH770" i="2664"/>
  <c r="AI770" i="2664"/>
  <c r="AL770" i="2664"/>
  <c r="AH778" i="2664"/>
  <c r="AI778" i="2664"/>
  <c r="AL778" i="2664"/>
  <c r="AH786" i="2664"/>
  <c r="AI786" i="2664"/>
  <c r="AL786" i="2664"/>
  <c r="AH794" i="2664"/>
  <c r="AI794" i="2664"/>
  <c r="AL794" i="2664"/>
  <c r="AH802" i="2664"/>
  <c r="AI802" i="2664"/>
  <c r="AL802" i="2664"/>
  <c r="AH810" i="2664"/>
  <c r="AI810" i="2664"/>
  <c r="AL810" i="2664"/>
  <c r="AH818" i="2664"/>
  <c r="AI818" i="2664"/>
  <c r="AL818" i="2664"/>
  <c r="AH826" i="2664"/>
  <c r="AI826" i="2664"/>
  <c r="AL826" i="2664"/>
  <c r="AH834" i="2664"/>
  <c r="AI834" i="2664"/>
  <c r="AL834" i="2664"/>
  <c r="AH842" i="2664"/>
  <c r="AI842" i="2664"/>
  <c r="AL842" i="2664"/>
  <c r="AH850" i="2664"/>
  <c r="AI850" i="2664"/>
  <c r="AL850" i="2664"/>
  <c r="AH858" i="2664"/>
  <c r="AI858" i="2664"/>
  <c r="AL858" i="2664"/>
  <c r="AH866" i="2664"/>
  <c r="AI866" i="2664"/>
  <c r="AL866" i="2664"/>
  <c r="AH874" i="2664"/>
  <c r="AI874" i="2664"/>
  <c r="AL874" i="2664"/>
  <c r="AH882" i="2664"/>
  <c r="AI882" i="2664"/>
  <c r="AL882" i="2664"/>
  <c r="AH890" i="2664"/>
  <c r="AI890" i="2664"/>
  <c r="AL890" i="2664"/>
  <c r="AH898" i="2664"/>
  <c r="AI898" i="2664"/>
  <c r="AL898" i="2664"/>
  <c r="AH906" i="2664"/>
  <c r="AI906" i="2664"/>
  <c r="AL906" i="2664"/>
  <c r="AH914" i="2664"/>
  <c r="AI914" i="2664"/>
  <c r="AL914" i="2664"/>
  <c r="AH922" i="2664"/>
  <c r="AI922" i="2664"/>
  <c r="AL922" i="2664"/>
  <c r="AH930" i="2664"/>
  <c r="AI930" i="2664"/>
  <c r="AL930" i="2664"/>
  <c r="AH938" i="2664"/>
  <c r="AI938" i="2664"/>
  <c r="AL938" i="2664"/>
  <c r="AH946" i="2664"/>
  <c r="AI946" i="2664"/>
  <c r="AL946" i="2664"/>
  <c r="AH954" i="2664"/>
  <c r="AI954" i="2664"/>
  <c r="AL954" i="2664"/>
  <c r="AH962" i="2664"/>
  <c r="AI962" i="2664"/>
  <c r="AL962" i="2664"/>
  <c r="AG8" i="2661"/>
  <c r="AH8" i="2661"/>
  <c r="AG12" i="2661"/>
  <c r="AH12" i="2661"/>
  <c r="AG16" i="2661"/>
  <c r="AH16" i="2661"/>
  <c r="AG20" i="2661"/>
  <c r="AH20" i="2661"/>
  <c r="AG24" i="2661"/>
  <c r="AH24" i="2661"/>
  <c r="AG28" i="2661"/>
  <c r="AH28" i="2661"/>
  <c r="AG32" i="2661"/>
  <c r="AH32" i="2661"/>
  <c r="AG36" i="2661"/>
  <c r="AH36" i="2661"/>
  <c r="AG40" i="2661"/>
  <c r="AH40" i="2661"/>
  <c r="AG44" i="2661"/>
  <c r="AH44" i="2661"/>
  <c r="AG48" i="2661"/>
  <c r="AH48" i="2661"/>
  <c r="AG52" i="2661"/>
  <c r="AH52" i="2661"/>
  <c r="AG56" i="2661"/>
  <c r="AH56" i="2661"/>
  <c r="AG60" i="2661"/>
  <c r="AH60" i="2661"/>
  <c r="AG64" i="2661"/>
  <c r="AH64" i="2661"/>
  <c r="AG68" i="2661"/>
  <c r="AH68" i="2661"/>
  <c r="AG72" i="2661"/>
  <c r="AH72" i="2661"/>
  <c r="AG76" i="2661"/>
  <c r="AH76" i="2661"/>
  <c r="AG80" i="2661"/>
  <c r="AH80" i="2661"/>
  <c r="AG84" i="2661"/>
  <c r="AH84" i="2661"/>
  <c r="AG88" i="2661"/>
  <c r="AH88" i="2661"/>
  <c r="AG92" i="2661"/>
  <c r="AH92" i="2661"/>
  <c r="AG96" i="2661"/>
  <c r="AH96" i="2661"/>
  <c r="AG100" i="2661"/>
  <c r="AH100" i="2661"/>
  <c r="AG104" i="2661"/>
  <c r="AH104" i="2661"/>
  <c r="AG108" i="2661"/>
  <c r="AH108" i="2661"/>
  <c r="AG112" i="2661"/>
  <c r="AH112" i="2661"/>
  <c r="AG116" i="2661"/>
  <c r="AH116" i="2661"/>
  <c r="AG120" i="2661"/>
  <c r="AH120" i="2661"/>
  <c r="AG124" i="2661"/>
  <c r="AH124" i="2661"/>
  <c r="AG128" i="2661"/>
  <c r="AH128" i="2661"/>
  <c r="AG132" i="2661"/>
  <c r="AH132" i="2661"/>
  <c r="AG136" i="2661"/>
  <c r="AH136" i="2661"/>
  <c r="AG140" i="2661"/>
  <c r="AH140" i="2661"/>
  <c r="AG144" i="2661"/>
  <c r="AH144" i="2661"/>
  <c r="AG148" i="2661"/>
  <c r="AH148" i="2661"/>
  <c r="AG152" i="2661"/>
  <c r="AH152" i="2661"/>
  <c r="AG156" i="2661"/>
  <c r="AH156" i="2661"/>
  <c r="AG160" i="2661"/>
  <c r="AH160" i="2661"/>
  <c r="AG164" i="2661"/>
  <c r="AH164" i="2661"/>
  <c r="AG168" i="2661"/>
  <c r="AH168" i="2661"/>
  <c r="AG172" i="2661"/>
  <c r="AH172" i="2661"/>
  <c r="AG176" i="2661"/>
  <c r="AH176" i="2661"/>
  <c r="AG180" i="2661"/>
  <c r="AH180" i="2661"/>
  <c r="AG184" i="2661"/>
  <c r="AH184" i="2661"/>
  <c r="AG188" i="2661"/>
  <c r="AH188" i="2661"/>
  <c r="AG192" i="2661"/>
  <c r="AH192" i="2661"/>
  <c r="AG196" i="2661"/>
  <c r="AH196" i="2661"/>
  <c r="AG200" i="2661"/>
  <c r="AH200" i="2661"/>
  <c r="AG204" i="2661"/>
  <c r="AH204" i="2661"/>
  <c r="AG208" i="2661"/>
  <c r="AH208" i="2661"/>
  <c r="AG212" i="2661"/>
  <c r="AH212" i="2661"/>
  <c r="AG216" i="2661"/>
  <c r="AH216" i="2661"/>
  <c r="AG220" i="2661"/>
  <c r="AH220" i="2661"/>
  <c r="AG224" i="2661"/>
  <c r="AH224" i="2661"/>
  <c r="AG228" i="2661"/>
  <c r="AH228" i="2661"/>
  <c r="AG232" i="2661"/>
  <c r="AH232" i="2661"/>
  <c r="AG236" i="2661"/>
  <c r="AH236" i="2661"/>
  <c r="AG240" i="2661"/>
  <c r="AH240" i="2661"/>
  <c r="AG244" i="2661"/>
  <c r="AH244" i="2661"/>
  <c r="AG248" i="2661"/>
  <c r="AH248" i="2661"/>
  <c r="AG252" i="2661"/>
  <c r="AH252" i="2661"/>
  <c r="AG256" i="2661"/>
  <c r="AH256" i="2661"/>
  <c r="AG260" i="2661"/>
  <c r="AH260" i="2661"/>
  <c r="AG264" i="2661"/>
  <c r="AH264" i="2661"/>
  <c r="AG268" i="2661"/>
  <c r="AH268" i="2661"/>
  <c r="AG272" i="2661"/>
  <c r="AH272" i="2661"/>
  <c r="AG276" i="2661"/>
  <c r="AH276" i="2661"/>
  <c r="AG280" i="2661"/>
  <c r="AH280" i="2661"/>
  <c r="AG284" i="2661"/>
  <c r="AH284" i="2661"/>
  <c r="AG288" i="2661"/>
  <c r="AH288" i="2661"/>
  <c r="AG292" i="2661"/>
  <c r="AH292" i="2661"/>
  <c r="AG296" i="2661"/>
  <c r="AH296" i="2661"/>
  <c r="AG300" i="2661"/>
  <c r="AH300" i="2661"/>
  <c r="AG304" i="2661"/>
  <c r="AH304" i="2661"/>
  <c r="AG308" i="2661"/>
  <c r="AH308" i="2661"/>
  <c r="AG312" i="2661"/>
  <c r="AH312" i="2661"/>
  <c r="AG316" i="2661"/>
  <c r="AH316" i="2661"/>
  <c r="AG320" i="2661"/>
  <c r="AH320" i="2661"/>
  <c r="AG324" i="2661"/>
  <c r="AH324" i="2661"/>
  <c r="AG328" i="2661"/>
  <c r="AH328" i="2661"/>
  <c r="AG332" i="2661"/>
  <c r="AH332" i="2661"/>
  <c r="AG336" i="2661"/>
  <c r="AH336" i="2661"/>
  <c r="AG340" i="2661"/>
  <c r="AH340" i="2661"/>
  <c r="AG344" i="2661"/>
  <c r="AH344" i="2661"/>
  <c r="AG348" i="2661"/>
  <c r="AH348" i="2661"/>
  <c r="AG352" i="2661"/>
  <c r="AH352" i="2661"/>
  <c r="AG356" i="2661"/>
  <c r="AH356" i="2661"/>
  <c r="AG360" i="2661"/>
  <c r="AH360" i="2661"/>
  <c r="AG364" i="2661"/>
  <c r="AH364" i="2661"/>
  <c r="AG368" i="2661"/>
  <c r="AH368" i="2661"/>
  <c r="AG372" i="2661"/>
  <c r="AH372" i="2661"/>
  <c r="AG376" i="2661"/>
  <c r="AH376" i="2661"/>
  <c r="AG380" i="2661"/>
  <c r="AH380" i="2661"/>
  <c r="AG384" i="2661"/>
  <c r="AH384" i="2661"/>
  <c r="AG388" i="2661"/>
  <c r="AH388" i="2661"/>
  <c r="AG392" i="2661"/>
  <c r="AH392" i="2661"/>
  <c r="AG396" i="2661"/>
  <c r="AH396" i="2661"/>
  <c r="AG400" i="2661"/>
  <c r="AH400" i="2661"/>
  <c r="AG404" i="2661"/>
  <c r="AH404" i="2661"/>
  <c r="AG408" i="2661"/>
  <c r="AH408" i="2661"/>
  <c r="AG412" i="2661"/>
  <c r="AH412" i="2661"/>
  <c r="AG416" i="2661"/>
  <c r="AH416" i="2661"/>
  <c r="AG420" i="2661"/>
  <c r="AH420" i="2661"/>
  <c r="AG424" i="2661"/>
  <c r="AH424" i="2661"/>
  <c r="AG428" i="2661"/>
  <c r="AH428" i="2661"/>
  <c r="AG432" i="2661"/>
  <c r="AH432" i="2661"/>
  <c r="AG436" i="2661"/>
  <c r="AH436" i="2661"/>
  <c r="AG440" i="2661"/>
  <c r="AH440" i="2661"/>
  <c r="AG444" i="2661"/>
  <c r="AH444" i="2661"/>
  <c r="AG448" i="2661"/>
  <c r="AH448" i="2661"/>
  <c r="AG452" i="2661"/>
  <c r="AH452" i="2661"/>
  <c r="AG456" i="2661"/>
  <c r="AH456" i="2661"/>
  <c r="AG460" i="2661"/>
  <c r="AH460" i="2661"/>
  <c r="AG464" i="2661"/>
  <c r="AH464" i="2661"/>
  <c r="AG468" i="2661"/>
  <c r="AH468" i="2661"/>
  <c r="AG472" i="2661"/>
  <c r="AH472" i="2661"/>
  <c r="AG476" i="2661"/>
  <c r="AH476" i="2661"/>
  <c r="AG480" i="2661"/>
  <c r="AH480" i="2661"/>
  <c r="AG484" i="2661"/>
  <c r="AH484" i="2661"/>
  <c r="AG488" i="2661"/>
  <c r="AH488" i="2661"/>
  <c r="AG492" i="2661"/>
  <c r="AH492" i="2661"/>
  <c r="AG496" i="2661"/>
  <c r="AH496" i="2661"/>
  <c r="AG500" i="2661"/>
  <c r="AH500" i="2661"/>
  <c r="AG504" i="2661"/>
  <c r="AH504" i="2661"/>
  <c r="AG508" i="2661"/>
  <c r="AH508" i="2661"/>
  <c r="AG512" i="2661"/>
  <c r="AH512" i="2661"/>
  <c r="AG516" i="2661"/>
  <c r="AH516" i="2661"/>
  <c r="AG520" i="2661"/>
  <c r="AH520" i="2661"/>
  <c r="AG524" i="2661"/>
  <c r="AH524" i="2661"/>
  <c r="AG528" i="2661"/>
  <c r="AH528" i="2661"/>
  <c r="AG532" i="2661"/>
  <c r="AH532" i="2661"/>
  <c r="AG536" i="2661"/>
  <c r="AH536" i="2661"/>
  <c r="AG540" i="2661"/>
  <c r="AH540" i="2661"/>
  <c r="AG544" i="2661"/>
  <c r="AH544" i="2661"/>
  <c r="AG548" i="2661"/>
  <c r="AH548" i="2661"/>
  <c r="AG552" i="2661"/>
  <c r="AH552" i="2661"/>
  <c r="AG556" i="2661"/>
  <c r="AH556" i="2661"/>
  <c r="AG560" i="2661"/>
  <c r="AH560" i="2661"/>
  <c r="AG564" i="2661"/>
  <c r="AH564" i="2661"/>
  <c r="AG568" i="2661"/>
  <c r="AH568" i="2661"/>
  <c r="AG572" i="2661"/>
  <c r="AH572" i="2661"/>
  <c r="AG576" i="2661"/>
  <c r="AH576" i="2661"/>
  <c r="AG580" i="2661"/>
  <c r="AH580" i="2661"/>
  <c r="AG584" i="2661"/>
  <c r="AH584" i="2661"/>
  <c r="AG588" i="2661"/>
  <c r="AH588" i="2661"/>
  <c r="AG592" i="2661"/>
  <c r="AH592" i="2661"/>
  <c r="AG596" i="2661"/>
  <c r="AH596" i="2661"/>
  <c r="AG600" i="2661"/>
  <c r="AH600" i="2661"/>
  <c r="AG604" i="2661"/>
  <c r="AH604" i="2661"/>
  <c r="AG608" i="2661"/>
  <c r="AH608" i="2661"/>
  <c r="AG612" i="2661"/>
  <c r="AH612" i="2661"/>
  <c r="AG616" i="2661"/>
  <c r="AH616" i="2661"/>
  <c r="AG620" i="2661"/>
  <c r="AH620" i="2661"/>
  <c r="AG624" i="2661"/>
  <c r="AH624" i="2661"/>
  <c r="AG628" i="2661"/>
  <c r="AH628" i="2661"/>
  <c r="AG632" i="2661"/>
  <c r="AH632" i="2661"/>
  <c r="AG636" i="2661"/>
  <c r="AH636" i="2661"/>
  <c r="AG640" i="2661"/>
  <c r="AH640" i="2661"/>
  <c r="AG644" i="2661"/>
  <c r="AH644" i="2661"/>
  <c r="AG648" i="2661"/>
  <c r="AH648" i="2661"/>
  <c r="AG652" i="2661"/>
  <c r="AH652" i="2661"/>
  <c r="AG656" i="2661"/>
  <c r="AH656" i="2661"/>
  <c r="AG660" i="2661"/>
  <c r="AH660" i="2661"/>
  <c r="AG664" i="2661"/>
  <c r="AH664" i="2661"/>
  <c r="AG668" i="2661"/>
  <c r="AH668" i="2661"/>
  <c r="AG672" i="2661"/>
  <c r="AH672" i="2661"/>
  <c r="AG676" i="2661"/>
  <c r="AH676" i="2661"/>
  <c r="AG680" i="2661"/>
  <c r="AH680" i="2661"/>
  <c r="AG684" i="2661"/>
  <c r="AH684" i="2661"/>
  <c r="AG688" i="2661"/>
  <c r="AH688" i="2661"/>
  <c r="AG692" i="2661"/>
  <c r="AH692" i="2661"/>
  <c r="AG696" i="2661"/>
  <c r="AH696" i="2661"/>
  <c r="AG700" i="2661"/>
  <c r="AH700" i="2661"/>
  <c r="AG704" i="2661"/>
  <c r="AH704" i="2661"/>
  <c r="AG708" i="2661"/>
  <c r="AH708" i="2661"/>
  <c r="AG712" i="2661"/>
  <c r="AH712" i="2661"/>
  <c r="AG716" i="2661"/>
  <c r="AH716" i="2661"/>
  <c r="AG720" i="2661"/>
  <c r="AH720" i="2661"/>
  <c r="AG724" i="2661"/>
  <c r="AH724" i="2661"/>
  <c r="AG728" i="2661"/>
  <c r="AH728" i="2661"/>
  <c r="AG732" i="2661"/>
  <c r="AH732" i="2661"/>
  <c r="AG736" i="2661"/>
  <c r="AH736" i="2661"/>
  <c r="AG740" i="2661"/>
  <c r="AH740" i="2661"/>
  <c r="AG744" i="2661"/>
  <c r="AH744" i="2661"/>
  <c r="AG748" i="2661"/>
  <c r="AH748" i="2661"/>
  <c r="AG752" i="2661"/>
  <c r="AH752" i="2661"/>
  <c r="AG756" i="2661"/>
  <c r="AH756" i="2661"/>
  <c r="AG760" i="2661"/>
  <c r="AH760" i="2661"/>
  <c r="AG764" i="2661"/>
  <c r="AH764" i="2661"/>
  <c r="AG768" i="2661"/>
  <c r="AH768" i="2661"/>
  <c r="AG772" i="2661"/>
  <c r="AH772" i="2661"/>
  <c r="AG776" i="2661"/>
  <c r="AH776" i="2661"/>
  <c r="AG780" i="2661"/>
  <c r="AH780" i="2661"/>
  <c r="AG784" i="2661"/>
  <c r="AH784" i="2661"/>
  <c r="AG788" i="2661"/>
  <c r="AH788" i="2661"/>
  <c r="AG792" i="2661"/>
  <c r="AH792" i="2661"/>
  <c r="AG796" i="2661"/>
  <c r="AH796" i="2661"/>
  <c r="AG800" i="2661"/>
  <c r="AH800" i="2661"/>
  <c r="AG804" i="2661"/>
  <c r="AH804" i="2661"/>
  <c r="AG808" i="2661"/>
  <c r="AH808" i="2661"/>
  <c r="AG812" i="2661"/>
  <c r="AH812" i="2661"/>
  <c r="AG816" i="2661"/>
  <c r="AH816" i="2661"/>
  <c r="AG820" i="2661"/>
  <c r="AH820" i="2661"/>
  <c r="AG824" i="2661"/>
  <c r="AH824" i="2661"/>
  <c r="AG828" i="2661"/>
  <c r="AH828" i="2661"/>
  <c r="AG832" i="2661"/>
  <c r="AH832" i="2661"/>
  <c r="AG836" i="2661"/>
  <c r="AH836" i="2661"/>
  <c r="AG840" i="2661"/>
  <c r="AH840" i="2661"/>
  <c r="AG844" i="2661"/>
  <c r="AH844" i="2661"/>
  <c r="AG848" i="2661"/>
  <c r="AH848" i="2661"/>
  <c r="AG852" i="2661"/>
  <c r="AH852" i="2661"/>
  <c r="AG856" i="2661"/>
  <c r="AH856" i="2661"/>
  <c r="AG860" i="2661"/>
  <c r="AH860" i="2661"/>
  <c r="AG864" i="2661"/>
  <c r="AH864" i="2661"/>
  <c r="AG868" i="2661"/>
  <c r="AH868" i="2661"/>
  <c r="AG872" i="2661"/>
  <c r="AH872" i="2661"/>
  <c r="AG876" i="2661"/>
  <c r="AH876" i="2661"/>
  <c r="AG880" i="2661"/>
  <c r="AH880" i="2661"/>
  <c r="AG884" i="2661"/>
  <c r="AH884" i="2661"/>
  <c r="AG888" i="2661"/>
  <c r="AH888" i="2661"/>
  <c r="AG892" i="2661"/>
  <c r="AH892" i="2661"/>
  <c r="AG896" i="2661"/>
  <c r="AH896" i="2661"/>
  <c r="AG900" i="2661"/>
  <c r="AH900" i="2661"/>
  <c r="AG904" i="2661"/>
  <c r="AH904" i="2661"/>
  <c r="AG908" i="2661"/>
  <c r="AH908" i="2661"/>
  <c r="AG912" i="2661"/>
  <c r="AH912" i="2661"/>
  <c r="AG916" i="2661"/>
  <c r="AH916" i="2661"/>
  <c r="AG920" i="2661"/>
  <c r="AH920" i="2661"/>
  <c r="AG924" i="2661"/>
  <c r="AH924" i="2661"/>
  <c r="AG928" i="2661"/>
  <c r="AH928" i="2661"/>
  <c r="AG932" i="2661"/>
  <c r="AH932" i="2661"/>
  <c r="AG936" i="2661"/>
  <c r="AH936" i="2661"/>
  <c r="AG940" i="2661"/>
  <c r="AH940" i="2661"/>
  <c r="AG944" i="2661"/>
  <c r="AH944" i="2661"/>
  <c r="AG948" i="2661"/>
  <c r="AH948" i="2661"/>
  <c r="AG952" i="2661"/>
  <c r="AH952" i="2661"/>
  <c r="AG956" i="2661"/>
  <c r="AH956" i="2661"/>
  <c r="AG960" i="2661"/>
  <c r="AH960" i="2661"/>
  <c r="AG964" i="2661"/>
  <c r="AH964" i="2661"/>
  <c r="I14" i="2667"/>
  <c r="J14" i="2667"/>
  <c r="T14" i="2667"/>
  <c r="H14" i="2667"/>
  <c r="I78" i="2667"/>
  <c r="J78" i="2667"/>
  <c r="T78" i="2667"/>
  <c r="H78" i="2667"/>
  <c r="I142" i="2667"/>
  <c r="J142" i="2667"/>
  <c r="T142" i="2667"/>
  <c r="H142" i="2667"/>
  <c r="I206" i="2667"/>
  <c r="J206" i="2667"/>
  <c r="T206" i="2667"/>
  <c r="H206" i="2667"/>
  <c r="I270" i="2667"/>
  <c r="J270" i="2667"/>
  <c r="T270" i="2667"/>
  <c r="H270" i="2667"/>
  <c r="I334" i="2667"/>
  <c r="J334" i="2667"/>
  <c r="T334" i="2667"/>
  <c r="H334" i="2667"/>
  <c r="I414" i="2667"/>
  <c r="J414" i="2667"/>
  <c r="T414" i="2667"/>
  <c r="H414" i="2667"/>
  <c r="I478" i="2667"/>
  <c r="J478" i="2667"/>
  <c r="T478" i="2667"/>
  <c r="H478" i="2667"/>
  <c r="I558" i="2667"/>
  <c r="J558" i="2667"/>
  <c r="T558" i="2667"/>
  <c r="H558" i="2667"/>
  <c r="I622" i="2667"/>
  <c r="J622" i="2667"/>
  <c r="T622" i="2667"/>
  <c r="H622" i="2667"/>
  <c r="T27" i="2667"/>
  <c r="H27" i="2667"/>
  <c r="I27" i="2667"/>
  <c r="J27" i="2667"/>
  <c r="T75" i="2667"/>
  <c r="H75" i="2667"/>
  <c r="I75" i="2667"/>
  <c r="J75" i="2667"/>
  <c r="T139" i="2667"/>
  <c r="H139" i="2667"/>
  <c r="I139" i="2667"/>
  <c r="J139" i="2667"/>
  <c r="T203" i="2667"/>
  <c r="H203" i="2667"/>
  <c r="I203" i="2667"/>
  <c r="J203" i="2667"/>
  <c r="T267" i="2667"/>
  <c r="H267" i="2667"/>
  <c r="I267" i="2667"/>
  <c r="J267" i="2667"/>
  <c r="T331" i="2667"/>
  <c r="H331" i="2667"/>
  <c r="I331" i="2667"/>
  <c r="J331" i="2667"/>
  <c r="T395" i="2667"/>
  <c r="H395" i="2667"/>
  <c r="I395" i="2667"/>
  <c r="J395" i="2667"/>
  <c r="T459" i="2667"/>
  <c r="H459" i="2667"/>
  <c r="I459" i="2667"/>
  <c r="J459" i="2667"/>
  <c r="T523" i="2667"/>
  <c r="H523" i="2667"/>
  <c r="I523" i="2667"/>
  <c r="J523" i="2667"/>
  <c r="T587" i="2667"/>
  <c r="H587" i="2667"/>
  <c r="I587" i="2667"/>
  <c r="J587" i="2667"/>
  <c r="T651" i="2667"/>
  <c r="H651" i="2667"/>
  <c r="I651" i="2667"/>
  <c r="J651" i="2667"/>
  <c r="T667" i="2667"/>
  <c r="H667" i="2667"/>
  <c r="I667" i="2667"/>
  <c r="J667" i="2667"/>
  <c r="T715" i="2667"/>
  <c r="H715" i="2667"/>
  <c r="I715" i="2667"/>
  <c r="J715" i="2667"/>
  <c r="T60" i="2667"/>
  <c r="H60" i="2667"/>
  <c r="I60" i="2667"/>
  <c r="J60" i="2667"/>
  <c r="T124" i="2667"/>
  <c r="H124" i="2667"/>
  <c r="I124" i="2667"/>
  <c r="J124" i="2667"/>
  <c r="T188" i="2667"/>
  <c r="H188" i="2667"/>
  <c r="I188" i="2667"/>
  <c r="J188" i="2667"/>
  <c r="T268" i="2667"/>
  <c r="H268" i="2667"/>
  <c r="I268" i="2667"/>
  <c r="J268" i="2667"/>
  <c r="T364" i="2667"/>
  <c r="H364" i="2667"/>
  <c r="I364" i="2667"/>
  <c r="J364" i="2667"/>
  <c r="T428" i="2667"/>
  <c r="H428" i="2667"/>
  <c r="I428" i="2667"/>
  <c r="J428" i="2667"/>
  <c r="T492" i="2667"/>
  <c r="H492" i="2667"/>
  <c r="I492" i="2667"/>
  <c r="J492" i="2667"/>
  <c r="T556" i="2667"/>
  <c r="H556" i="2667"/>
  <c r="I556" i="2667"/>
  <c r="J556" i="2667"/>
  <c r="T588" i="2667"/>
  <c r="H588" i="2667"/>
  <c r="I588" i="2667"/>
  <c r="J588" i="2667"/>
  <c r="T668" i="2667"/>
  <c r="H668" i="2667"/>
  <c r="I668" i="2667"/>
  <c r="J668" i="2667"/>
  <c r="T716" i="2667"/>
  <c r="H716" i="2667"/>
  <c r="I716" i="2667"/>
  <c r="J716" i="2667"/>
  <c r="J49" i="2667"/>
  <c r="T49" i="2667"/>
  <c r="H49" i="2667"/>
  <c r="I49" i="2667"/>
  <c r="J113" i="2667"/>
  <c r="T113" i="2667"/>
  <c r="H113" i="2667"/>
  <c r="I113" i="2667"/>
  <c r="J177" i="2667"/>
  <c r="T177" i="2667"/>
  <c r="H177" i="2667"/>
  <c r="I177" i="2667"/>
  <c r="J241" i="2667"/>
  <c r="T241" i="2667"/>
  <c r="H241" i="2667"/>
  <c r="I241" i="2667"/>
  <c r="J305" i="2667"/>
  <c r="T305" i="2667"/>
  <c r="H305" i="2667"/>
  <c r="I305" i="2667"/>
  <c r="J369" i="2667"/>
  <c r="T369" i="2667"/>
  <c r="H369" i="2667"/>
  <c r="I369" i="2667"/>
  <c r="J433" i="2667"/>
  <c r="T433" i="2667"/>
  <c r="H433" i="2667"/>
  <c r="I433" i="2667"/>
  <c r="J497" i="2667"/>
  <c r="T497" i="2667"/>
  <c r="H497" i="2667"/>
  <c r="I497" i="2667"/>
  <c r="J561" i="2667"/>
  <c r="T561" i="2667"/>
  <c r="H561" i="2667"/>
  <c r="I561" i="2667"/>
  <c r="J625" i="2667"/>
  <c r="T625" i="2667"/>
  <c r="H625" i="2667"/>
  <c r="I625" i="2667"/>
  <c r="J689" i="2667"/>
  <c r="T689" i="2667"/>
  <c r="H689" i="2667"/>
  <c r="I689" i="2667"/>
  <c r="AH30" i="2664"/>
  <c r="AI30" i="2664"/>
  <c r="AL30" i="2664"/>
  <c r="AH62" i="2664"/>
  <c r="AI62" i="2664"/>
  <c r="AL62" i="2664"/>
  <c r="AH78" i="2664"/>
  <c r="AI78" i="2664"/>
  <c r="AL78" i="2664"/>
  <c r="AH118" i="2664"/>
  <c r="AI118" i="2664"/>
  <c r="AL118" i="2664"/>
  <c r="AH142" i="2664"/>
  <c r="AI142" i="2664"/>
  <c r="AL142" i="2664"/>
  <c r="AH182" i="2664"/>
  <c r="AI182" i="2664"/>
  <c r="AL182" i="2664"/>
  <c r="AH222" i="2664"/>
  <c r="AI222" i="2664"/>
  <c r="AL222" i="2664"/>
  <c r="AH246" i="2664"/>
  <c r="AI246" i="2664"/>
  <c r="AL246" i="2664"/>
  <c r="AH262" i="2664"/>
  <c r="AI262" i="2664"/>
  <c r="AL262" i="2664"/>
  <c r="AH294" i="2664"/>
  <c r="AI294" i="2664"/>
  <c r="AL294" i="2664"/>
  <c r="AH318" i="2664"/>
  <c r="AI318" i="2664"/>
  <c r="AL318" i="2664"/>
  <c r="AH334" i="2664"/>
  <c r="AI334" i="2664"/>
  <c r="AL334" i="2664"/>
  <c r="AH374" i="2664"/>
  <c r="AI374" i="2664"/>
  <c r="AL374" i="2664"/>
  <c r="AH406" i="2664"/>
  <c r="AI406" i="2664"/>
  <c r="AL406" i="2664"/>
  <c r="AH446" i="2664"/>
  <c r="AI446" i="2664"/>
  <c r="AL446" i="2664"/>
  <c r="AH478" i="2664"/>
  <c r="AI478" i="2664"/>
  <c r="AL478" i="2664"/>
  <c r="AH510" i="2664"/>
  <c r="AI510" i="2664"/>
  <c r="AL510" i="2664"/>
  <c r="AH542" i="2664"/>
  <c r="AI542" i="2664"/>
  <c r="AL542" i="2664"/>
  <c r="AH566" i="2664"/>
  <c r="AI566" i="2664"/>
  <c r="AL566" i="2664"/>
  <c r="AH590" i="2664"/>
  <c r="AI590" i="2664"/>
  <c r="AL590" i="2664"/>
  <c r="AH622" i="2664"/>
  <c r="AI622" i="2664"/>
  <c r="AL622" i="2664"/>
  <c r="AH654" i="2664"/>
  <c r="AI654" i="2664"/>
  <c r="AL654" i="2664"/>
  <c r="AH694" i="2664"/>
  <c r="AI694" i="2664"/>
  <c r="AL694" i="2664"/>
  <c r="AH710" i="2664"/>
  <c r="AI710" i="2664"/>
  <c r="AL710" i="2664"/>
  <c r="AH798" i="2664"/>
  <c r="AI798" i="2664"/>
  <c r="AL798" i="2664"/>
  <c r="AH830" i="2664"/>
  <c r="AI830" i="2664"/>
  <c r="AL830" i="2664"/>
  <c r="AH846" i="2664"/>
  <c r="AI846" i="2664"/>
  <c r="AL846" i="2664"/>
  <c r="AH862" i="2664"/>
  <c r="AI862" i="2664"/>
  <c r="AL862" i="2664"/>
  <c r="AH894" i="2664"/>
  <c r="AI894" i="2664"/>
  <c r="AL894" i="2664"/>
  <c r="AH926" i="2664"/>
  <c r="AI926" i="2664"/>
  <c r="AL926" i="2664"/>
  <c r="I22" i="2667"/>
  <c r="J22" i="2667"/>
  <c r="T22" i="2667"/>
  <c r="H22" i="2667"/>
  <c r="I54" i="2667"/>
  <c r="J54" i="2667"/>
  <c r="T54" i="2667"/>
  <c r="H54" i="2667"/>
  <c r="I86" i="2667"/>
  <c r="J86" i="2667"/>
  <c r="T86" i="2667"/>
  <c r="H86" i="2667"/>
  <c r="I118" i="2667"/>
  <c r="J118" i="2667"/>
  <c r="T118" i="2667"/>
  <c r="H118" i="2667"/>
  <c r="I150" i="2667"/>
  <c r="J150" i="2667"/>
  <c r="T150" i="2667"/>
  <c r="H150" i="2667"/>
  <c r="I182" i="2667"/>
  <c r="J182" i="2667"/>
  <c r="T182" i="2667"/>
  <c r="H182" i="2667"/>
  <c r="I214" i="2667"/>
  <c r="J214" i="2667"/>
  <c r="T214" i="2667"/>
  <c r="H214" i="2667"/>
  <c r="I246" i="2667"/>
  <c r="J246" i="2667"/>
  <c r="T246" i="2667"/>
  <c r="H246" i="2667"/>
  <c r="I278" i="2667"/>
  <c r="J278" i="2667"/>
  <c r="T278" i="2667"/>
  <c r="H278" i="2667"/>
  <c r="I310" i="2667"/>
  <c r="J310" i="2667"/>
  <c r="T310" i="2667"/>
  <c r="H310" i="2667"/>
  <c r="I342" i="2667"/>
  <c r="J342" i="2667"/>
  <c r="T342" i="2667"/>
  <c r="H342" i="2667"/>
  <c r="I374" i="2667"/>
  <c r="J374" i="2667"/>
  <c r="T374" i="2667"/>
  <c r="H374" i="2667"/>
  <c r="I406" i="2667"/>
  <c r="J406" i="2667"/>
  <c r="T406" i="2667"/>
  <c r="H406" i="2667"/>
  <c r="I438" i="2667"/>
  <c r="J438" i="2667"/>
  <c r="T438" i="2667"/>
  <c r="H438" i="2667"/>
  <c r="I454" i="2667"/>
  <c r="J454" i="2667"/>
  <c r="T454" i="2667"/>
  <c r="H454" i="2667"/>
  <c r="I486" i="2667"/>
  <c r="J486" i="2667"/>
  <c r="T486" i="2667"/>
  <c r="H486" i="2667"/>
  <c r="I502" i="2667"/>
  <c r="J502" i="2667"/>
  <c r="T502" i="2667"/>
  <c r="H502" i="2667"/>
  <c r="I534" i="2667"/>
  <c r="J534" i="2667"/>
  <c r="T534" i="2667"/>
  <c r="H534" i="2667"/>
  <c r="I550" i="2667"/>
  <c r="J550" i="2667"/>
  <c r="T550" i="2667"/>
  <c r="H550" i="2667"/>
  <c r="I582" i="2667"/>
  <c r="J582" i="2667"/>
  <c r="T582" i="2667"/>
  <c r="H582" i="2667"/>
  <c r="I630" i="2667"/>
  <c r="J630" i="2667"/>
  <c r="T630" i="2667"/>
  <c r="H630" i="2667"/>
  <c r="I646" i="2667"/>
  <c r="J646" i="2667"/>
  <c r="T646" i="2667"/>
  <c r="H646" i="2667"/>
  <c r="I678" i="2667"/>
  <c r="J678" i="2667"/>
  <c r="T678" i="2667"/>
  <c r="H678" i="2667"/>
  <c r="I694" i="2667"/>
  <c r="J694" i="2667"/>
  <c r="T694" i="2667"/>
  <c r="H694" i="2667"/>
  <c r="I710" i="2667"/>
  <c r="J710" i="2667"/>
  <c r="T710" i="2667"/>
  <c r="H710" i="2667"/>
  <c r="T35" i="2667"/>
  <c r="H35" i="2667"/>
  <c r="I35" i="2667"/>
  <c r="J35" i="2667"/>
  <c r="T67" i="2667"/>
  <c r="H67" i="2667"/>
  <c r="I67" i="2667"/>
  <c r="J67" i="2667"/>
  <c r="T99" i="2667"/>
  <c r="H99" i="2667"/>
  <c r="I99" i="2667"/>
  <c r="J99" i="2667"/>
  <c r="T131" i="2667"/>
  <c r="H131" i="2667"/>
  <c r="I131" i="2667"/>
  <c r="J131" i="2667"/>
  <c r="T163" i="2667"/>
  <c r="H163" i="2667"/>
  <c r="I163" i="2667"/>
  <c r="J163" i="2667"/>
  <c r="T195" i="2667"/>
  <c r="H195" i="2667"/>
  <c r="I195" i="2667"/>
  <c r="J195" i="2667"/>
  <c r="T227" i="2667"/>
  <c r="H227" i="2667"/>
  <c r="I227" i="2667"/>
  <c r="J227" i="2667"/>
  <c r="T259" i="2667"/>
  <c r="H259" i="2667"/>
  <c r="I259" i="2667"/>
  <c r="J259" i="2667"/>
  <c r="T275" i="2667"/>
  <c r="H275" i="2667"/>
  <c r="I275" i="2667"/>
  <c r="J275" i="2667"/>
  <c r="T307" i="2667"/>
  <c r="H307" i="2667"/>
  <c r="I307" i="2667"/>
  <c r="J307" i="2667"/>
  <c r="T339" i="2667"/>
  <c r="H339" i="2667"/>
  <c r="I339" i="2667"/>
  <c r="J339" i="2667"/>
  <c r="T387" i="2667"/>
  <c r="H387" i="2667"/>
  <c r="I387" i="2667"/>
  <c r="J387" i="2667"/>
  <c r="T419" i="2667"/>
  <c r="H419" i="2667"/>
  <c r="I419" i="2667"/>
  <c r="J419" i="2667"/>
  <c r="T451" i="2667"/>
  <c r="H451" i="2667"/>
  <c r="I451" i="2667"/>
  <c r="J451" i="2667"/>
  <c r="T483" i="2667"/>
  <c r="H483" i="2667"/>
  <c r="I483" i="2667"/>
  <c r="J483" i="2667"/>
  <c r="T499" i="2667"/>
  <c r="H499" i="2667"/>
  <c r="I499" i="2667"/>
  <c r="J499" i="2667"/>
  <c r="T531" i="2667"/>
  <c r="H531" i="2667"/>
  <c r="I531" i="2667"/>
  <c r="J531" i="2667"/>
  <c r="T563" i="2667"/>
  <c r="H563" i="2667"/>
  <c r="I563" i="2667"/>
  <c r="J563" i="2667"/>
  <c r="T595" i="2667"/>
  <c r="H595" i="2667"/>
  <c r="I595" i="2667"/>
  <c r="J595" i="2667"/>
  <c r="T627" i="2667"/>
  <c r="H627" i="2667"/>
  <c r="I627" i="2667"/>
  <c r="J627" i="2667"/>
  <c r="T659" i="2667"/>
  <c r="H659" i="2667"/>
  <c r="I659" i="2667"/>
  <c r="J659" i="2667"/>
  <c r="T675" i="2667"/>
  <c r="H675" i="2667"/>
  <c r="I675" i="2667"/>
  <c r="J675" i="2667"/>
  <c r="T707" i="2667"/>
  <c r="H707" i="2667"/>
  <c r="I707" i="2667"/>
  <c r="J707" i="2667"/>
  <c r="T723" i="2667"/>
  <c r="H723" i="2667"/>
  <c r="I723" i="2667"/>
  <c r="J723" i="2667"/>
  <c r="T36" i="2667"/>
  <c r="H36" i="2667"/>
  <c r="I36" i="2667"/>
  <c r="J36" i="2667"/>
  <c r="T68" i="2667"/>
  <c r="H68" i="2667"/>
  <c r="I68" i="2667"/>
  <c r="J68" i="2667"/>
  <c r="T100" i="2667"/>
  <c r="H100" i="2667"/>
  <c r="I100" i="2667"/>
  <c r="J100" i="2667"/>
  <c r="T132" i="2667"/>
  <c r="H132" i="2667"/>
  <c r="I132" i="2667"/>
  <c r="J132" i="2667"/>
  <c r="T164" i="2667"/>
  <c r="H164" i="2667"/>
  <c r="I164" i="2667"/>
  <c r="J164" i="2667"/>
  <c r="T196" i="2667"/>
  <c r="H196" i="2667"/>
  <c r="I196" i="2667"/>
  <c r="J196" i="2667"/>
  <c r="T228" i="2667"/>
  <c r="H228" i="2667"/>
  <c r="I228" i="2667"/>
  <c r="J228" i="2667"/>
  <c r="T260" i="2667"/>
  <c r="H260" i="2667"/>
  <c r="I260" i="2667"/>
  <c r="J260" i="2667"/>
  <c r="T292" i="2667"/>
  <c r="H292" i="2667"/>
  <c r="I292" i="2667"/>
  <c r="J292" i="2667"/>
  <c r="T324" i="2667"/>
  <c r="H324" i="2667"/>
  <c r="I324" i="2667"/>
  <c r="J324" i="2667"/>
  <c r="T356" i="2667"/>
  <c r="H356" i="2667"/>
  <c r="I356" i="2667"/>
  <c r="J356" i="2667"/>
  <c r="T388" i="2667"/>
  <c r="H388" i="2667"/>
  <c r="I388" i="2667"/>
  <c r="J388" i="2667"/>
  <c r="T420" i="2667"/>
  <c r="H420" i="2667"/>
  <c r="I420" i="2667"/>
  <c r="J420" i="2667"/>
  <c r="T452" i="2667"/>
  <c r="H452" i="2667"/>
  <c r="I452" i="2667"/>
  <c r="J452" i="2667"/>
  <c r="T484" i="2667"/>
  <c r="H484" i="2667"/>
  <c r="I484" i="2667"/>
  <c r="J484" i="2667"/>
  <c r="T516" i="2667"/>
  <c r="H516" i="2667"/>
  <c r="I516" i="2667"/>
  <c r="J516" i="2667"/>
  <c r="T548" i="2667"/>
  <c r="H548" i="2667"/>
  <c r="I548" i="2667"/>
  <c r="J548" i="2667"/>
  <c r="T580" i="2667"/>
  <c r="H580" i="2667"/>
  <c r="I580" i="2667"/>
  <c r="J580" i="2667"/>
  <c r="T612" i="2667"/>
  <c r="H612" i="2667"/>
  <c r="I612" i="2667"/>
  <c r="J612" i="2667"/>
  <c r="T644" i="2667"/>
  <c r="H644" i="2667"/>
  <c r="I644" i="2667"/>
  <c r="J644" i="2667"/>
  <c r="T676" i="2667"/>
  <c r="H676" i="2667"/>
  <c r="I676" i="2667"/>
  <c r="J676" i="2667"/>
  <c r="T708" i="2667"/>
  <c r="H708" i="2667"/>
  <c r="I708" i="2667"/>
  <c r="J708" i="2667"/>
  <c r="I10" i="2667"/>
  <c r="J10" i="2667"/>
  <c r="T10" i="2667"/>
  <c r="H10" i="2667"/>
  <c r="I26" i="2667"/>
  <c r="J26" i="2667"/>
  <c r="T26" i="2667"/>
  <c r="H26" i="2667"/>
  <c r="I42" i="2667"/>
  <c r="J42" i="2667"/>
  <c r="T42" i="2667"/>
  <c r="H42" i="2667"/>
  <c r="I58" i="2667"/>
  <c r="J58" i="2667"/>
  <c r="T58" i="2667"/>
  <c r="H58" i="2667"/>
  <c r="I74" i="2667"/>
  <c r="J74" i="2667"/>
  <c r="T74" i="2667"/>
  <c r="H74" i="2667"/>
  <c r="I90" i="2667"/>
  <c r="J90" i="2667"/>
  <c r="T90" i="2667"/>
  <c r="H90" i="2667"/>
  <c r="I106" i="2667"/>
  <c r="J106" i="2667"/>
  <c r="T106" i="2667"/>
  <c r="H106" i="2667"/>
  <c r="I122" i="2667"/>
  <c r="J122" i="2667"/>
  <c r="T122" i="2667"/>
  <c r="H122" i="2667"/>
  <c r="I138" i="2667"/>
  <c r="J138" i="2667"/>
  <c r="T138" i="2667"/>
  <c r="H138" i="2667"/>
  <c r="I154" i="2667"/>
  <c r="J154" i="2667"/>
  <c r="T154" i="2667"/>
  <c r="H154" i="2667"/>
  <c r="I170" i="2667"/>
  <c r="J170" i="2667"/>
  <c r="T170" i="2667"/>
  <c r="H170" i="2667"/>
  <c r="I186" i="2667"/>
  <c r="J186" i="2667"/>
  <c r="T186" i="2667"/>
  <c r="H186" i="2667"/>
  <c r="I202" i="2667"/>
  <c r="J202" i="2667"/>
  <c r="T202" i="2667"/>
  <c r="H202" i="2667"/>
  <c r="I218" i="2667"/>
  <c r="J218" i="2667"/>
  <c r="T218" i="2667"/>
  <c r="H218" i="2667"/>
  <c r="I234" i="2667"/>
  <c r="J234" i="2667"/>
  <c r="T234" i="2667"/>
  <c r="H234" i="2667"/>
  <c r="I250" i="2667"/>
  <c r="J250" i="2667"/>
  <c r="T250" i="2667"/>
  <c r="H250" i="2667"/>
  <c r="I266" i="2667"/>
  <c r="J266" i="2667"/>
  <c r="T266" i="2667"/>
  <c r="H266" i="2667"/>
  <c r="I282" i="2667"/>
  <c r="J282" i="2667"/>
  <c r="T282" i="2667"/>
  <c r="H282" i="2667"/>
  <c r="I298" i="2667"/>
  <c r="J298" i="2667"/>
  <c r="T298" i="2667"/>
  <c r="H298" i="2667"/>
  <c r="I314" i="2667"/>
  <c r="J314" i="2667"/>
  <c r="T314" i="2667"/>
  <c r="H314" i="2667"/>
  <c r="I330" i="2667"/>
  <c r="J330" i="2667"/>
  <c r="T330" i="2667"/>
  <c r="H330" i="2667"/>
  <c r="I346" i="2667"/>
  <c r="J346" i="2667"/>
  <c r="T346" i="2667"/>
  <c r="H346" i="2667"/>
  <c r="I362" i="2667"/>
  <c r="J362" i="2667"/>
  <c r="T362" i="2667"/>
  <c r="H362" i="2667"/>
  <c r="I378" i="2667"/>
  <c r="J378" i="2667"/>
  <c r="T378" i="2667"/>
  <c r="H378" i="2667"/>
  <c r="I394" i="2667"/>
  <c r="J394" i="2667"/>
  <c r="T394" i="2667"/>
  <c r="H394" i="2667"/>
  <c r="I410" i="2667"/>
  <c r="J410" i="2667"/>
  <c r="T410" i="2667"/>
  <c r="H410" i="2667"/>
  <c r="I426" i="2667"/>
  <c r="J426" i="2667"/>
  <c r="T426" i="2667"/>
  <c r="H426" i="2667"/>
  <c r="I442" i="2667"/>
  <c r="J442" i="2667"/>
  <c r="T442" i="2667"/>
  <c r="H442" i="2667"/>
  <c r="I458" i="2667"/>
  <c r="J458" i="2667"/>
  <c r="T458" i="2667"/>
  <c r="H458" i="2667"/>
  <c r="I474" i="2667"/>
  <c r="J474" i="2667"/>
  <c r="T474" i="2667"/>
  <c r="H474" i="2667"/>
  <c r="I490" i="2667"/>
  <c r="J490" i="2667"/>
  <c r="T490" i="2667"/>
  <c r="H490" i="2667"/>
  <c r="I506" i="2667"/>
  <c r="J506" i="2667"/>
  <c r="T506" i="2667"/>
  <c r="H506" i="2667"/>
  <c r="I522" i="2667"/>
  <c r="J522" i="2667"/>
  <c r="T522" i="2667"/>
  <c r="H522" i="2667"/>
  <c r="I538" i="2667"/>
  <c r="J538" i="2667"/>
  <c r="T538" i="2667"/>
  <c r="H538" i="2667"/>
  <c r="I554" i="2667"/>
  <c r="J554" i="2667"/>
  <c r="T554" i="2667"/>
  <c r="H554" i="2667"/>
  <c r="I570" i="2667"/>
  <c r="J570" i="2667"/>
  <c r="T570" i="2667"/>
  <c r="H570" i="2667"/>
  <c r="I586" i="2667"/>
  <c r="J586" i="2667"/>
  <c r="T586" i="2667"/>
  <c r="H586" i="2667"/>
  <c r="I602" i="2667"/>
  <c r="J602" i="2667"/>
  <c r="T602" i="2667"/>
  <c r="H602" i="2667"/>
  <c r="I618" i="2667"/>
  <c r="J618" i="2667"/>
  <c r="T618" i="2667"/>
  <c r="H618" i="2667"/>
  <c r="I634" i="2667"/>
  <c r="J634" i="2667"/>
  <c r="T634" i="2667"/>
  <c r="H634" i="2667"/>
  <c r="I650" i="2667"/>
  <c r="J650" i="2667"/>
  <c r="T650" i="2667"/>
  <c r="H650" i="2667"/>
  <c r="I666" i="2667"/>
  <c r="J666" i="2667"/>
  <c r="T666" i="2667"/>
  <c r="H666" i="2667"/>
  <c r="I682" i="2667"/>
  <c r="J682" i="2667"/>
  <c r="T682" i="2667"/>
  <c r="H682" i="2667"/>
  <c r="I698" i="2667"/>
  <c r="J698" i="2667"/>
  <c r="T698" i="2667"/>
  <c r="H698" i="2667"/>
  <c r="I714" i="2667"/>
  <c r="J714" i="2667"/>
  <c r="T714" i="2667"/>
  <c r="H714" i="2667"/>
  <c r="T7" i="2667"/>
  <c r="H7" i="2667"/>
  <c r="I7" i="2667"/>
  <c r="J7" i="2667"/>
  <c r="T23" i="2667"/>
  <c r="H23" i="2667"/>
  <c r="I23" i="2667"/>
  <c r="J23" i="2667"/>
  <c r="T39" i="2667"/>
  <c r="H39" i="2667"/>
  <c r="I39" i="2667"/>
  <c r="J39" i="2667"/>
  <c r="T55" i="2667"/>
  <c r="H55" i="2667"/>
  <c r="I55" i="2667"/>
  <c r="J55" i="2667"/>
  <c r="T71" i="2667"/>
  <c r="H71" i="2667"/>
  <c r="I71" i="2667"/>
  <c r="J71" i="2667"/>
  <c r="T87" i="2667"/>
  <c r="H87" i="2667"/>
  <c r="I87" i="2667"/>
  <c r="J87" i="2667"/>
  <c r="T103" i="2667"/>
  <c r="H103" i="2667"/>
  <c r="I103" i="2667"/>
  <c r="J103" i="2667"/>
  <c r="T119" i="2667"/>
  <c r="H119" i="2667"/>
  <c r="I119" i="2667"/>
  <c r="J119" i="2667"/>
  <c r="T135" i="2667"/>
  <c r="H135" i="2667"/>
  <c r="I135" i="2667"/>
  <c r="J135" i="2667"/>
  <c r="T151" i="2667"/>
  <c r="H151" i="2667"/>
  <c r="I151" i="2667"/>
  <c r="J151" i="2667"/>
  <c r="T167" i="2667"/>
  <c r="H167" i="2667"/>
  <c r="I167" i="2667"/>
  <c r="J167" i="2667"/>
  <c r="T183" i="2667"/>
  <c r="H183" i="2667"/>
  <c r="I183" i="2667"/>
  <c r="J183" i="2667"/>
  <c r="T199" i="2667"/>
  <c r="H199" i="2667"/>
  <c r="I199" i="2667"/>
  <c r="J199" i="2667"/>
  <c r="T215" i="2667"/>
  <c r="H215" i="2667"/>
  <c r="I215" i="2667"/>
  <c r="J215" i="2667"/>
  <c r="T231" i="2667"/>
  <c r="H231" i="2667"/>
  <c r="I231" i="2667"/>
  <c r="J231" i="2667"/>
  <c r="T247" i="2667"/>
  <c r="H247" i="2667"/>
  <c r="I247" i="2667"/>
  <c r="J247" i="2667"/>
  <c r="T263" i="2667"/>
  <c r="H263" i="2667"/>
  <c r="I263" i="2667"/>
  <c r="J263" i="2667"/>
  <c r="T279" i="2667"/>
  <c r="H279" i="2667"/>
  <c r="I279" i="2667"/>
  <c r="J279" i="2667"/>
  <c r="T295" i="2667"/>
  <c r="H295" i="2667"/>
  <c r="I295" i="2667"/>
  <c r="J295" i="2667"/>
  <c r="T311" i="2667"/>
  <c r="H311" i="2667"/>
  <c r="I311" i="2667"/>
  <c r="J311" i="2667"/>
  <c r="T327" i="2667"/>
  <c r="H327" i="2667"/>
  <c r="I327" i="2667"/>
  <c r="J327" i="2667"/>
  <c r="T343" i="2667"/>
  <c r="H343" i="2667"/>
  <c r="I343" i="2667"/>
  <c r="J343" i="2667"/>
  <c r="T359" i="2667"/>
  <c r="H359" i="2667"/>
  <c r="I359" i="2667"/>
  <c r="J359" i="2667"/>
  <c r="T375" i="2667"/>
  <c r="H375" i="2667"/>
  <c r="I375" i="2667"/>
  <c r="J375" i="2667"/>
  <c r="T391" i="2667"/>
  <c r="H391" i="2667"/>
  <c r="I391" i="2667"/>
  <c r="J391" i="2667"/>
  <c r="T407" i="2667"/>
  <c r="H407" i="2667"/>
  <c r="I407" i="2667"/>
  <c r="J407" i="2667"/>
  <c r="T423" i="2667"/>
  <c r="H423" i="2667"/>
  <c r="I423" i="2667"/>
  <c r="J423" i="2667"/>
  <c r="T439" i="2667"/>
  <c r="H439" i="2667"/>
  <c r="I439" i="2667"/>
  <c r="J439" i="2667"/>
  <c r="T455" i="2667"/>
  <c r="H455" i="2667"/>
  <c r="I455" i="2667"/>
  <c r="J455" i="2667"/>
  <c r="T471" i="2667"/>
  <c r="H471" i="2667"/>
  <c r="I471" i="2667"/>
  <c r="J471" i="2667"/>
  <c r="T487" i="2667"/>
  <c r="H487" i="2667"/>
  <c r="I487" i="2667"/>
  <c r="J487" i="2667"/>
  <c r="T503" i="2667"/>
  <c r="H503" i="2667"/>
  <c r="I503" i="2667"/>
  <c r="J503" i="2667"/>
  <c r="T519" i="2667"/>
  <c r="H519" i="2667"/>
  <c r="I519" i="2667"/>
  <c r="J519" i="2667"/>
  <c r="T535" i="2667"/>
  <c r="H535" i="2667"/>
  <c r="I535" i="2667"/>
  <c r="J535" i="2667"/>
  <c r="T551" i="2667"/>
  <c r="H551" i="2667"/>
  <c r="I551" i="2667"/>
  <c r="J551" i="2667"/>
  <c r="T567" i="2667"/>
  <c r="H567" i="2667"/>
  <c r="I567" i="2667"/>
  <c r="J567" i="2667"/>
  <c r="T583" i="2667"/>
  <c r="H583" i="2667"/>
  <c r="I583" i="2667"/>
  <c r="J583" i="2667"/>
  <c r="T599" i="2667"/>
  <c r="H599" i="2667"/>
  <c r="I599" i="2667"/>
  <c r="J599" i="2667"/>
  <c r="T615" i="2667"/>
  <c r="H615" i="2667"/>
  <c r="I615" i="2667"/>
  <c r="J615" i="2667"/>
  <c r="T631" i="2667"/>
  <c r="H631" i="2667"/>
  <c r="I631" i="2667"/>
  <c r="J631" i="2667"/>
  <c r="T647" i="2667"/>
  <c r="H647" i="2667"/>
  <c r="I647" i="2667"/>
  <c r="J647" i="2667"/>
  <c r="T663" i="2667"/>
  <c r="H663" i="2667"/>
  <c r="I663" i="2667"/>
  <c r="J663" i="2667"/>
  <c r="T679" i="2667"/>
  <c r="H679" i="2667"/>
  <c r="I679" i="2667"/>
  <c r="J679" i="2667"/>
  <c r="T695" i="2667"/>
  <c r="H695" i="2667"/>
  <c r="I695" i="2667"/>
  <c r="J695" i="2667"/>
  <c r="T711" i="2667"/>
  <c r="H711" i="2667"/>
  <c r="I711" i="2667"/>
  <c r="J711" i="2667"/>
  <c r="T8" i="2667"/>
  <c r="H8" i="2667"/>
  <c r="I8" i="2667"/>
  <c r="J8" i="2667"/>
  <c r="T24" i="2667"/>
  <c r="H24" i="2667"/>
  <c r="I24" i="2667"/>
  <c r="J24" i="2667"/>
  <c r="T40" i="2667"/>
  <c r="H40" i="2667"/>
  <c r="I40" i="2667"/>
  <c r="J40" i="2667"/>
  <c r="T56" i="2667"/>
  <c r="H56" i="2667"/>
  <c r="I56" i="2667"/>
  <c r="J56" i="2667"/>
  <c r="T72" i="2667"/>
  <c r="H72" i="2667"/>
  <c r="I72" i="2667"/>
  <c r="J72" i="2667"/>
  <c r="T88" i="2667"/>
  <c r="H88" i="2667"/>
  <c r="I88" i="2667"/>
  <c r="J88" i="2667"/>
  <c r="T104" i="2667"/>
  <c r="H104" i="2667"/>
  <c r="I104" i="2667"/>
  <c r="J104" i="2667"/>
  <c r="T120" i="2667"/>
  <c r="H120" i="2667"/>
  <c r="I120" i="2667"/>
  <c r="J120" i="2667"/>
  <c r="T136" i="2667"/>
  <c r="H136" i="2667"/>
  <c r="I136" i="2667"/>
  <c r="J136" i="2667"/>
  <c r="T152" i="2667"/>
  <c r="H152" i="2667"/>
  <c r="I152" i="2667"/>
  <c r="J152" i="2667"/>
  <c r="T168" i="2667"/>
  <c r="H168" i="2667"/>
  <c r="I168" i="2667"/>
  <c r="J168" i="2667"/>
  <c r="T184" i="2667"/>
  <c r="H184" i="2667"/>
  <c r="I184" i="2667"/>
  <c r="J184" i="2667"/>
  <c r="T200" i="2667"/>
  <c r="H200" i="2667"/>
  <c r="I200" i="2667"/>
  <c r="J200" i="2667"/>
  <c r="T216" i="2667"/>
  <c r="H216" i="2667"/>
  <c r="I216" i="2667"/>
  <c r="J216" i="2667"/>
  <c r="T232" i="2667"/>
  <c r="H232" i="2667"/>
  <c r="I232" i="2667"/>
  <c r="J232" i="2667"/>
  <c r="T248" i="2667"/>
  <c r="H248" i="2667"/>
  <c r="I248" i="2667"/>
  <c r="J248" i="2667"/>
  <c r="T264" i="2667"/>
  <c r="H264" i="2667"/>
  <c r="I264" i="2667"/>
  <c r="J264" i="2667"/>
  <c r="T280" i="2667"/>
  <c r="H280" i="2667"/>
  <c r="I280" i="2667"/>
  <c r="J280" i="2667"/>
  <c r="T296" i="2667"/>
  <c r="H296" i="2667"/>
  <c r="I296" i="2667"/>
  <c r="J296" i="2667"/>
  <c r="T312" i="2667"/>
  <c r="H312" i="2667"/>
  <c r="I312" i="2667"/>
  <c r="J312" i="2667"/>
  <c r="T328" i="2667"/>
  <c r="H328" i="2667"/>
  <c r="I328" i="2667"/>
  <c r="J328" i="2667"/>
  <c r="T344" i="2667"/>
  <c r="H344" i="2667"/>
  <c r="I344" i="2667"/>
  <c r="J344" i="2667"/>
  <c r="T360" i="2667"/>
  <c r="H360" i="2667"/>
  <c r="I360" i="2667"/>
  <c r="J360" i="2667"/>
  <c r="T376" i="2667"/>
  <c r="H376" i="2667"/>
  <c r="I376" i="2667"/>
  <c r="J376" i="2667"/>
  <c r="T392" i="2667"/>
  <c r="H392" i="2667"/>
  <c r="I392" i="2667"/>
  <c r="J392" i="2667"/>
  <c r="T408" i="2667"/>
  <c r="H408" i="2667"/>
  <c r="I408" i="2667"/>
  <c r="J408" i="2667"/>
  <c r="T424" i="2667"/>
  <c r="H424" i="2667"/>
  <c r="I424" i="2667"/>
  <c r="J424" i="2667"/>
  <c r="T440" i="2667"/>
  <c r="H440" i="2667"/>
  <c r="I440" i="2667"/>
  <c r="J440" i="2667"/>
  <c r="T456" i="2667"/>
  <c r="H456" i="2667"/>
  <c r="I456" i="2667"/>
  <c r="J456" i="2667"/>
  <c r="T472" i="2667"/>
  <c r="H472" i="2667"/>
  <c r="I472" i="2667"/>
  <c r="J472" i="2667"/>
  <c r="T488" i="2667"/>
  <c r="H488" i="2667"/>
  <c r="I488" i="2667"/>
  <c r="J488" i="2667"/>
  <c r="T504" i="2667"/>
  <c r="H504" i="2667"/>
  <c r="I504" i="2667"/>
  <c r="J504" i="2667"/>
  <c r="T520" i="2667"/>
  <c r="H520" i="2667"/>
  <c r="I520" i="2667"/>
  <c r="J520" i="2667"/>
  <c r="T536" i="2667"/>
  <c r="H536" i="2667"/>
  <c r="I536" i="2667"/>
  <c r="J536" i="2667"/>
  <c r="T552" i="2667"/>
  <c r="H552" i="2667"/>
  <c r="I552" i="2667"/>
  <c r="J552" i="2667"/>
  <c r="T568" i="2667"/>
  <c r="H568" i="2667"/>
  <c r="I568" i="2667"/>
  <c r="J568" i="2667"/>
  <c r="T584" i="2667"/>
  <c r="H584" i="2667"/>
  <c r="I584" i="2667"/>
  <c r="J584" i="2667"/>
  <c r="T600" i="2667"/>
  <c r="H600" i="2667"/>
  <c r="I600" i="2667"/>
  <c r="J600" i="2667"/>
  <c r="T616" i="2667"/>
  <c r="H616" i="2667"/>
  <c r="I616" i="2667"/>
  <c r="J616" i="2667"/>
  <c r="T632" i="2667"/>
  <c r="H632" i="2667"/>
  <c r="I632" i="2667"/>
  <c r="J632" i="2667"/>
  <c r="T648" i="2667"/>
  <c r="H648" i="2667"/>
  <c r="I648" i="2667"/>
  <c r="J648" i="2667"/>
  <c r="T664" i="2667"/>
  <c r="H664" i="2667"/>
  <c r="I664" i="2667"/>
  <c r="J664" i="2667"/>
  <c r="T680" i="2667"/>
  <c r="H680" i="2667"/>
  <c r="I680" i="2667"/>
  <c r="J680" i="2667"/>
  <c r="T696" i="2667"/>
  <c r="H696" i="2667"/>
  <c r="I696" i="2667"/>
  <c r="J696" i="2667"/>
  <c r="T712" i="2667"/>
  <c r="H712" i="2667"/>
  <c r="I712" i="2667"/>
  <c r="J712" i="2667"/>
  <c r="I6" i="2667"/>
  <c r="T6" i="2667"/>
  <c r="H6" i="2667"/>
  <c r="J6" i="2667"/>
  <c r="J13" i="2667"/>
  <c r="T13" i="2667"/>
  <c r="H13" i="2667"/>
  <c r="I13" i="2667"/>
  <c r="J29" i="2667"/>
  <c r="T29" i="2667"/>
  <c r="H29" i="2667"/>
  <c r="I29" i="2667"/>
  <c r="J45" i="2667"/>
  <c r="T45" i="2667"/>
  <c r="H45" i="2667"/>
  <c r="I45" i="2667"/>
  <c r="J61" i="2667"/>
  <c r="T61" i="2667"/>
  <c r="H61" i="2667"/>
  <c r="I61" i="2667"/>
  <c r="J77" i="2667"/>
  <c r="T77" i="2667"/>
  <c r="H77" i="2667"/>
  <c r="I77" i="2667"/>
  <c r="J93" i="2667"/>
  <c r="T93" i="2667"/>
  <c r="H93" i="2667"/>
  <c r="I93" i="2667"/>
  <c r="J109" i="2667"/>
  <c r="T109" i="2667"/>
  <c r="H109" i="2667"/>
  <c r="I109" i="2667"/>
  <c r="J125" i="2667"/>
  <c r="T125" i="2667"/>
  <c r="H125" i="2667"/>
  <c r="I125" i="2667"/>
  <c r="J141" i="2667"/>
  <c r="T141" i="2667"/>
  <c r="H141" i="2667"/>
  <c r="I141" i="2667"/>
  <c r="J157" i="2667"/>
  <c r="T157" i="2667"/>
  <c r="H157" i="2667"/>
  <c r="I157" i="2667"/>
  <c r="J173" i="2667"/>
  <c r="T173" i="2667"/>
  <c r="H173" i="2667"/>
  <c r="I173" i="2667"/>
  <c r="J189" i="2667"/>
  <c r="T189" i="2667"/>
  <c r="H189" i="2667"/>
  <c r="I189" i="2667"/>
  <c r="J205" i="2667"/>
  <c r="T205" i="2667"/>
  <c r="H205" i="2667"/>
  <c r="I205" i="2667"/>
  <c r="J221" i="2667"/>
  <c r="T221" i="2667"/>
  <c r="H221" i="2667"/>
  <c r="I221" i="2667"/>
  <c r="J237" i="2667"/>
  <c r="T237" i="2667"/>
  <c r="H237" i="2667"/>
  <c r="I237" i="2667"/>
  <c r="J253" i="2667"/>
  <c r="T253" i="2667"/>
  <c r="H253" i="2667"/>
  <c r="I253" i="2667"/>
  <c r="J269" i="2667"/>
  <c r="T269" i="2667"/>
  <c r="H269" i="2667"/>
  <c r="I269" i="2667"/>
  <c r="J285" i="2667"/>
  <c r="T285" i="2667"/>
  <c r="H285" i="2667"/>
  <c r="I285" i="2667"/>
  <c r="J301" i="2667"/>
  <c r="T301" i="2667"/>
  <c r="H301" i="2667"/>
  <c r="I301" i="2667"/>
  <c r="J317" i="2667"/>
  <c r="T317" i="2667"/>
  <c r="H317" i="2667"/>
  <c r="I317" i="2667"/>
  <c r="J333" i="2667"/>
  <c r="T333" i="2667"/>
  <c r="H333" i="2667"/>
  <c r="I333" i="2667"/>
  <c r="J349" i="2667"/>
  <c r="T349" i="2667"/>
  <c r="H349" i="2667"/>
  <c r="I349" i="2667"/>
  <c r="J365" i="2667"/>
  <c r="T365" i="2667"/>
  <c r="H365" i="2667"/>
  <c r="I365" i="2667"/>
  <c r="J381" i="2667"/>
  <c r="T381" i="2667"/>
  <c r="H381" i="2667"/>
  <c r="I381" i="2667"/>
  <c r="J397" i="2667"/>
  <c r="T397" i="2667"/>
  <c r="H397" i="2667"/>
  <c r="I397" i="2667"/>
  <c r="J413" i="2667"/>
  <c r="T413" i="2667"/>
  <c r="H413" i="2667"/>
  <c r="I413" i="2667"/>
  <c r="J429" i="2667"/>
  <c r="T429" i="2667"/>
  <c r="H429" i="2667"/>
  <c r="I429" i="2667"/>
  <c r="J445" i="2667"/>
  <c r="T445" i="2667"/>
  <c r="H445" i="2667"/>
  <c r="I445" i="2667"/>
  <c r="J461" i="2667"/>
  <c r="T461" i="2667"/>
  <c r="H461" i="2667"/>
  <c r="I461" i="2667"/>
  <c r="J477" i="2667"/>
  <c r="T477" i="2667"/>
  <c r="H477" i="2667"/>
  <c r="I477" i="2667"/>
  <c r="J493" i="2667"/>
  <c r="T493" i="2667"/>
  <c r="H493" i="2667"/>
  <c r="I493" i="2667"/>
  <c r="J509" i="2667"/>
  <c r="T509" i="2667"/>
  <c r="H509" i="2667"/>
  <c r="I509" i="2667"/>
  <c r="J525" i="2667"/>
  <c r="T525" i="2667"/>
  <c r="H525" i="2667"/>
  <c r="I525" i="2667"/>
  <c r="J541" i="2667"/>
  <c r="T541" i="2667"/>
  <c r="H541" i="2667"/>
  <c r="I541" i="2667"/>
  <c r="J557" i="2667"/>
  <c r="T557" i="2667"/>
  <c r="H557" i="2667"/>
  <c r="I557" i="2667"/>
  <c r="J573" i="2667"/>
  <c r="T573" i="2667"/>
  <c r="H573" i="2667"/>
  <c r="I573" i="2667"/>
  <c r="J589" i="2667"/>
  <c r="T589" i="2667"/>
  <c r="H589" i="2667"/>
  <c r="I589" i="2667"/>
  <c r="J605" i="2667"/>
  <c r="T605" i="2667"/>
  <c r="H605" i="2667"/>
  <c r="I605" i="2667"/>
  <c r="J621" i="2667"/>
  <c r="T621" i="2667"/>
  <c r="H621" i="2667"/>
  <c r="I621" i="2667"/>
  <c r="J637" i="2667"/>
  <c r="T637" i="2667"/>
  <c r="H637" i="2667"/>
  <c r="I637" i="2667"/>
  <c r="J653" i="2667"/>
  <c r="T653" i="2667"/>
  <c r="H653" i="2667"/>
  <c r="I653" i="2667"/>
  <c r="J669" i="2667"/>
  <c r="T669" i="2667"/>
  <c r="H669" i="2667"/>
  <c r="I669" i="2667"/>
  <c r="J685" i="2667"/>
  <c r="T685" i="2667"/>
  <c r="H685" i="2667"/>
  <c r="I685" i="2667"/>
  <c r="J701" i="2667"/>
  <c r="T701" i="2667"/>
  <c r="H701" i="2667"/>
  <c r="I701" i="2667"/>
  <c r="J717" i="2667"/>
  <c r="T717" i="2667"/>
  <c r="H717" i="2667"/>
  <c r="I717" i="2667"/>
  <c r="AI9" i="2664"/>
  <c r="AL9" i="2664"/>
  <c r="AH9" i="2664"/>
  <c r="AI17" i="2664"/>
  <c r="AL17" i="2664"/>
  <c r="AH17" i="2664"/>
  <c r="AI25" i="2664"/>
  <c r="AL25" i="2664"/>
  <c r="AH25" i="2664"/>
  <c r="AI33" i="2664"/>
  <c r="AL33" i="2664"/>
  <c r="AH33" i="2664"/>
  <c r="AI41" i="2664"/>
  <c r="AL41" i="2664"/>
  <c r="AH41" i="2664"/>
  <c r="AI49" i="2664"/>
  <c r="AL49" i="2664"/>
  <c r="AH49" i="2664"/>
  <c r="AI57" i="2664"/>
  <c r="AL57" i="2664"/>
  <c r="AH57" i="2664"/>
  <c r="AI65" i="2664"/>
  <c r="AL65" i="2664"/>
  <c r="AH65" i="2664"/>
  <c r="AI73" i="2664"/>
  <c r="AL73" i="2664"/>
  <c r="AH73" i="2664"/>
  <c r="AI81" i="2664"/>
  <c r="AL81" i="2664"/>
  <c r="AH81" i="2664"/>
  <c r="AI89" i="2664"/>
  <c r="AL89" i="2664"/>
  <c r="AH89" i="2664"/>
  <c r="AI97" i="2664"/>
  <c r="AL97" i="2664"/>
  <c r="AH97" i="2664"/>
  <c r="AI105" i="2664"/>
  <c r="AL105" i="2664"/>
  <c r="AH105" i="2664"/>
  <c r="AI113" i="2664"/>
  <c r="AL113" i="2664"/>
  <c r="AH113" i="2664"/>
  <c r="AI121" i="2664"/>
  <c r="AL121" i="2664"/>
  <c r="AH121" i="2664"/>
  <c r="AI129" i="2664"/>
  <c r="AL129" i="2664"/>
  <c r="AH129" i="2664"/>
  <c r="AI137" i="2664"/>
  <c r="AL137" i="2664"/>
  <c r="AH137" i="2664"/>
  <c r="AI145" i="2664"/>
  <c r="AL145" i="2664"/>
  <c r="AH145" i="2664"/>
  <c r="AI153" i="2664"/>
  <c r="AL153" i="2664"/>
  <c r="AH153" i="2664"/>
  <c r="AI161" i="2664"/>
  <c r="AL161" i="2664"/>
  <c r="AH161" i="2664"/>
  <c r="AI169" i="2664"/>
  <c r="AL169" i="2664"/>
  <c r="AH169" i="2664"/>
  <c r="AI177" i="2664"/>
  <c r="AL177" i="2664"/>
  <c r="AH177" i="2664"/>
  <c r="AI185" i="2664"/>
  <c r="AL185" i="2664"/>
  <c r="AH185" i="2664"/>
  <c r="AI193" i="2664"/>
  <c r="AL193" i="2664"/>
  <c r="AH193" i="2664"/>
  <c r="AI201" i="2664"/>
  <c r="AL201" i="2664"/>
  <c r="AH201" i="2664"/>
  <c r="AI209" i="2664"/>
  <c r="AL209" i="2664"/>
  <c r="AH209" i="2664"/>
  <c r="AI217" i="2664"/>
  <c r="AL217" i="2664"/>
  <c r="AH217" i="2664"/>
  <c r="AI225" i="2664"/>
  <c r="AL225" i="2664"/>
  <c r="AH225" i="2664"/>
  <c r="AI233" i="2664"/>
  <c r="AL233" i="2664"/>
  <c r="AH233" i="2664"/>
  <c r="AI241" i="2664"/>
  <c r="AL241" i="2664"/>
  <c r="AH241" i="2664"/>
  <c r="AI249" i="2664"/>
  <c r="AL249" i="2664"/>
  <c r="AH249" i="2664"/>
  <c r="AI257" i="2664"/>
  <c r="AL257" i="2664"/>
  <c r="AH257" i="2664"/>
  <c r="AI265" i="2664"/>
  <c r="AL265" i="2664"/>
  <c r="AH265" i="2664"/>
  <c r="AI273" i="2664"/>
  <c r="AL273" i="2664"/>
  <c r="AH273" i="2664"/>
  <c r="AI281" i="2664"/>
  <c r="AL281" i="2664"/>
  <c r="AH281" i="2664"/>
  <c r="AI289" i="2664"/>
  <c r="AL289" i="2664"/>
  <c r="AH289" i="2664"/>
  <c r="AI297" i="2664"/>
  <c r="AL297" i="2664"/>
  <c r="AH297" i="2664"/>
  <c r="AI305" i="2664"/>
  <c r="AL305" i="2664"/>
  <c r="AH305" i="2664"/>
  <c r="AI313" i="2664"/>
  <c r="AL313" i="2664"/>
  <c r="AH313" i="2664"/>
  <c r="AI321" i="2664"/>
  <c r="AL321" i="2664"/>
  <c r="AH321" i="2664"/>
  <c r="AI329" i="2664"/>
  <c r="AL329" i="2664"/>
  <c r="AH329" i="2664"/>
  <c r="AI337" i="2664"/>
  <c r="AL337" i="2664"/>
  <c r="AH337" i="2664"/>
  <c r="AI345" i="2664"/>
  <c r="AL345" i="2664"/>
  <c r="AH345" i="2664"/>
  <c r="AI353" i="2664"/>
  <c r="AL353" i="2664"/>
  <c r="AH353" i="2664"/>
  <c r="AI361" i="2664"/>
  <c r="AL361" i="2664"/>
  <c r="AH361" i="2664"/>
  <c r="AI369" i="2664"/>
  <c r="AL369" i="2664"/>
  <c r="AH369" i="2664"/>
  <c r="AI377" i="2664"/>
  <c r="AL377" i="2664"/>
  <c r="AH377" i="2664"/>
  <c r="AI385" i="2664"/>
  <c r="AL385" i="2664"/>
  <c r="AH385" i="2664"/>
  <c r="AI393" i="2664"/>
  <c r="AL393" i="2664"/>
  <c r="AH393" i="2664"/>
  <c r="AI401" i="2664"/>
  <c r="AL401" i="2664"/>
  <c r="AH401" i="2664"/>
  <c r="AI409" i="2664"/>
  <c r="AL409" i="2664"/>
  <c r="AH409" i="2664"/>
  <c r="AI417" i="2664"/>
  <c r="AL417" i="2664"/>
  <c r="AH417" i="2664"/>
  <c r="AI425" i="2664"/>
  <c r="AL425" i="2664"/>
  <c r="AH425" i="2664"/>
  <c r="AI433" i="2664"/>
  <c r="AL433" i="2664"/>
  <c r="AH433" i="2664"/>
  <c r="AI441" i="2664"/>
  <c r="AL441" i="2664"/>
  <c r="AH441" i="2664"/>
  <c r="AI449" i="2664"/>
  <c r="AL449" i="2664"/>
  <c r="AH449" i="2664"/>
  <c r="AI457" i="2664"/>
  <c r="AL457" i="2664"/>
  <c r="AH457" i="2664"/>
  <c r="AI465" i="2664"/>
  <c r="AL465" i="2664"/>
  <c r="AH465" i="2664"/>
  <c r="AI473" i="2664"/>
  <c r="AL473" i="2664"/>
  <c r="AH473" i="2664"/>
  <c r="AI481" i="2664"/>
  <c r="AL481" i="2664"/>
  <c r="AH481" i="2664"/>
  <c r="AI489" i="2664"/>
  <c r="AL489" i="2664"/>
  <c r="AH489" i="2664"/>
  <c r="AI497" i="2664"/>
  <c r="AL497" i="2664"/>
  <c r="AH497" i="2664"/>
  <c r="AI505" i="2664"/>
  <c r="AL505" i="2664"/>
  <c r="AH505" i="2664"/>
  <c r="AI513" i="2664"/>
  <c r="AL513" i="2664"/>
  <c r="AH513" i="2664"/>
  <c r="AI521" i="2664"/>
  <c r="AL521" i="2664"/>
  <c r="AH521" i="2664"/>
  <c r="AI529" i="2664"/>
  <c r="AL529" i="2664"/>
  <c r="AH529" i="2664"/>
  <c r="AI537" i="2664"/>
  <c r="AL537" i="2664"/>
  <c r="AH537" i="2664"/>
  <c r="AI545" i="2664"/>
  <c r="AL545" i="2664"/>
  <c r="AH545" i="2664"/>
  <c r="AI553" i="2664"/>
  <c r="AL553" i="2664"/>
  <c r="AH553" i="2664"/>
  <c r="AI561" i="2664"/>
  <c r="AL561" i="2664"/>
  <c r="AH561" i="2664"/>
  <c r="AI569" i="2664"/>
  <c r="AL569" i="2664"/>
  <c r="AH569" i="2664"/>
  <c r="AI577" i="2664"/>
  <c r="AL577" i="2664"/>
  <c r="AH577" i="2664"/>
  <c r="AI585" i="2664"/>
  <c r="AL585" i="2664"/>
  <c r="AH585" i="2664"/>
  <c r="AI593" i="2664"/>
  <c r="AL593" i="2664"/>
  <c r="AH593" i="2664"/>
  <c r="AI601" i="2664"/>
  <c r="AL601" i="2664"/>
  <c r="AH601" i="2664"/>
  <c r="AI609" i="2664"/>
  <c r="AL609" i="2664"/>
  <c r="AH609" i="2664"/>
  <c r="AI617" i="2664"/>
  <c r="AL617" i="2664"/>
  <c r="AH617" i="2664"/>
  <c r="AI625" i="2664"/>
  <c r="AL625" i="2664"/>
  <c r="AH625" i="2664"/>
  <c r="AI633" i="2664"/>
  <c r="AL633" i="2664"/>
  <c r="AH633" i="2664"/>
  <c r="AI641" i="2664"/>
  <c r="AL641" i="2664"/>
  <c r="AH641" i="2664"/>
  <c r="AI649" i="2664"/>
  <c r="AL649" i="2664"/>
  <c r="AH649" i="2664"/>
  <c r="AI657" i="2664"/>
  <c r="AL657" i="2664"/>
  <c r="AH657" i="2664"/>
  <c r="AI665" i="2664"/>
  <c r="AL665" i="2664"/>
  <c r="AH665" i="2664"/>
  <c r="AI673" i="2664"/>
  <c r="AL673" i="2664"/>
  <c r="AH673" i="2664"/>
  <c r="AI681" i="2664"/>
  <c r="AL681" i="2664"/>
  <c r="AH681" i="2664"/>
  <c r="AI689" i="2664"/>
  <c r="AL689" i="2664"/>
  <c r="AH689" i="2664"/>
  <c r="AI697" i="2664"/>
  <c r="AL697" i="2664"/>
  <c r="AH697" i="2664"/>
  <c r="AI705" i="2664"/>
  <c r="AL705" i="2664"/>
  <c r="AH705" i="2664"/>
  <c r="AI713" i="2664"/>
  <c r="AL713" i="2664"/>
  <c r="AH713" i="2664"/>
  <c r="AI721" i="2664"/>
  <c r="AL721" i="2664"/>
  <c r="AH721" i="2664"/>
  <c r="AI729" i="2664"/>
  <c r="AL729" i="2664"/>
  <c r="AH729" i="2664"/>
  <c r="AI737" i="2664"/>
  <c r="AL737" i="2664"/>
  <c r="AH737" i="2664"/>
  <c r="AI745" i="2664"/>
  <c r="AL745" i="2664"/>
  <c r="AH745" i="2664"/>
  <c r="AI753" i="2664"/>
  <c r="AL753" i="2664"/>
  <c r="AH753" i="2664"/>
  <c r="AI761" i="2664"/>
  <c r="AL761" i="2664"/>
  <c r="AH761" i="2664"/>
  <c r="AI769" i="2664"/>
  <c r="AL769" i="2664"/>
  <c r="AH769" i="2664"/>
  <c r="AI777" i="2664"/>
  <c r="AL777" i="2664"/>
  <c r="AH777" i="2664"/>
  <c r="AI785" i="2664"/>
  <c r="AL785" i="2664"/>
  <c r="AH785" i="2664"/>
  <c r="AI793" i="2664"/>
  <c r="AL793" i="2664"/>
  <c r="AH793" i="2664"/>
  <c r="AI801" i="2664"/>
  <c r="AL801" i="2664"/>
  <c r="AH801" i="2664"/>
  <c r="AI809" i="2664"/>
  <c r="AL809" i="2664"/>
  <c r="AH809" i="2664"/>
  <c r="AI817" i="2664"/>
  <c r="AL817" i="2664"/>
  <c r="AH817" i="2664"/>
  <c r="AI825" i="2664"/>
  <c r="AL825" i="2664"/>
  <c r="AH825" i="2664"/>
  <c r="AI833" i="2664"/>
  <c r="AL833" i="2664"/>
  <c r="AH833" i="2664"/>
  <c r="AI841" i="2664"/>
  <c r="AL841" i="2664"/>
  <c r="AH841" i="2664"/>
  <c r="AI849" i="2664"/>
  <c r="AL849" i="2664"/>
  <c r="AH849" i="2664"/>
  <c r="AI857" i="2664"/>
  <c r="AL857" i="2664"/>
  <c r="AH857" i="2664"/>
  <c r="AI865" i="2664"/>
  <c r="AL865" i="2664"/>
  <c r="AH865" i="2664"/>
  <c r="AI873" i="2664"/>
  <c r="AL873" i="2664"/>
  <c r="AH873" i="2664"/>
  <c r="AI881" i="2664"/>
  <c r="AL881" i="2664"/>
  <c r="AH881" i="2664"/>
  <c r="AI889" i="2664"/>
  <c r="AL889" i="2664"/>
  <c r="AH889" i="2664"/>
  <c r="AI897" i="2664"/>
  <c r="AL897" i="2664"/>
  <c r="AH897" i="2664"/>
  <c r="AI905" i="2664"/>
  <c r="AL905" i="2664"/>
  <c r="AH905" i="2664"/>
  <c r="AI913" i="2664"/>
  <c r="AL913" i="2664"/>
  <c r="AH913" i="2664"/>
  <c r="AI921" i="2664"/>
  <c r="AL921" i="2664"/>
  <c r="AH921" i="2664"/>
  <c r="AI929" i="2664"/>
  <c r="AL929" i="2664"/>
  <c r="AH929" i="2664"/>
  <c r="AI937" i="2664"/>
  <c r="AL937" i="2664"/>
  <c r="AH937" i="2664"/>
  <c r="AI945" i="2664"/>
  <c r="AL945" i="2664"/>
  <c r="AH945" i="2664"/>
  <c r="AI953" i="2664"/>
  <c r="AL953" i="2664"/>
  <c r="AH953" i="2664"/>
  <c r="AI961" i="2664"/>
  <c r="AL961" i="2664"/>
  <c r="AH961" i="2664"/>
  <c r="AH11" i="2664"/>
  <c r="AI11" i="2664"/>
  <c r="AL11" i="2664"/>
  <c r="AH19" i="2664"/>
  <c r="AI19" i="2664"/>
  <c r="AL19" i="2664"/>
  <c r="AH27" i="2664"/>
  <c r="AI27" i="2664"/>
  <c r="AL27" i="2664"/>
  <c r="AH35" i="2664"/>
  <c r="AI35" i="2664"/>
  <c r="AL35" i="2664"/>
  <c r="AH43" i="2664"/>
  <c r="AI43" i="2664"/>
  <c r="AL43" i="2664"/>
  <c r="AH51" i="2664"/>
  <c r="AI51" i="2664"/>
  <c r="AL51" i="2664"/>
  <c r="AH59" i="2664"/>
  <c r="AI59" i="2664"/>
  <c r="AL59" i="2664"/>
  <c r="AH67" i="2664"/>
  <c r="AI67" i="2664"/>
  <c r="AL67" i="2664"/>
  <c r="AH75" i="2664"/>
  <c r="AI75" i="2664"/>
  <c r="AL75" i="2664"/>
  <c r="AH83" i="2664"/>
  <c r="AI83" i="2664"/>
  <c r="AL83" i="2664"/>
  <c r="AH91" i="2664"/>
  <c r="AI91" i="2664"/>
  <c r="AL91" i="2664"/>
  <c r="AH99" i="2664"/>
  <c r="AI99" i="2664"/>
  <c r="AL99" i="2664"/>
  <c r="AH107" i="2664"/>
  <c r="AI107" i="2664"/>
  <c r="AL107" i="2664"/>
  <c r="AH115" i="2664"/>
  <c r="AI115" i="2664"/>
  <c r="AL115" i="2664"/>
  <c r="AH123" i="2664"/>
  <c r="AI123" i="2664"/>
  <c r="AL123" i="2664"/>
  <c r="AH131" i="2664"/>
  <c r="AI131" i="2664"/>
  <c r="AL131" i="2664"/>
  <c r="AH139" i="2664"/>
  <c r="AI139" i="2664"/>
  <c r="AL139" i="2664"/>
  <c r="AH147" i="2664"/>
  <c r="AI147" i="2664"/>
  <c r="AL147" i="2664"/>
  <c r="AH155" i="2664"/>
  <c r="AI155" i="2664"/>
  <c r="AL155" i="2664"/>
  <c r="AH163" i="2664"/>
  <c r="AI163" i="2664"/>
  <c r="AL163" i="2664"/>
  <c r="AH171" i="2664"/>
  <c r="AI171" i="2664"/>
  <c r="AL171" i="2664"/>
  <c r="AH179" i="2664"/>
  <c r="AI179" i="2664"/>
  <c r="AL179" i="2664"/>
  <c r="AH187" i="2664"/>
  <c r="AI187" i="2664"/>
  <c r="AL187" i="2664"/>
  <c r="AH195" i="2664"/>
  <c r="AI195" i="2664"/>
  <c r="AL195" i="2664"/>
  <c r="AH203" i="2664"/>
  <c r="AI203" i="2664"/>
  <c r="AL203" i="2664"/>
  <c r="AH211" i="2664"/>
  <c r="AI211" i="2664"/>
  <c r="AL211" i="2664"/>
  <c r="AH219" i="2664"/>
  <c r="AI219" i="2664"/>
  <c r="AL219" i="2664"/>
  <c r="AH227" i="2664"/>
  <c r="AI227" i="2664"/>
  <c r="AL227" i="2664"/>
  <c r="AH235" i="2664"/>
  <c r="AI235" i="2664"/>
  <c r="AL235" i="2664"/>
  <c r="AH243" i="2664"/>
  <c r="AI243" i="2664"/>
  <c r="AL243" i="2664"/>
  <c r="AH251" i="2664"/>
  <c r="AI251" i="2664"/>
  <c r="AL251" i="2664"/>
  <c r="AH259" i="2664"/>
  <c r="AI259" i="2664"/>
  <c r="AL259" i="2664"/>
  <c r="AH267" i="2664"/>
  <c r="AI267" i="2664"/>
  <c r="AL267" i="2664"/>
  <c r="AH275" i="2664"/>
  <c r="AI275" i="2664"/>
  <c r="AL275" i="2664"/>
  <c r="AH283" i="2664"/>
  <c r="AI283" i="2664"/>
  <c r="AL283" i="2664"/>
  <c r="AH291" i="2664"/>
  <c r="AI291" i="2664"/>
  <c r="AL291" i="2664"/>
  <c r="AH299" i="2664"/>
  <c r="AI299" i="2664"/>
  <c r="AL299" i="2664"/>
  <c r="AH307" i="2664"/>
  <c r="AI307" i="2664"/>
  <c r="AL307" i="2664"/>
  <c r="AH315" i="2664"/>
  <c r="AI315" i="2664"/>
  <c r="AL315" i="2664"/>
  <c r="AH323" i="2664"/>
  <c r="AI323" i="2664"/>
  <c r="AL323" i="2664"/>
  <c r="AH331" i="2664"/>
  <c r="AI331" i="2664"/>
  <c r="AL331" i="2664"/>
  <c r="AH339" i="2664"/>
  <c r="AI339" i="2664"/>
  <c r="AL339" i="2664"/>
  <c r="AH347" i="2664"/>
  <c r="AI347" i="2664"/>
  <c r="AL347" i="2664"/>
  <c r="AH355" i="2664"/>
  <c r="AI355" i="2664"/>
  <c r="AL355" i="2664"/>
  <c r="AH363" i="2664"/>
  <c r="AI363" i="2664"/>
  <c r="AL363" i="2664"/>
  <c r="AH371" i="2664"/>
  <c r="AI371" i="2664"/>
  <c r="AL371" i="2664"/>
  <c r="AH379" i="2664"/>
  <c r="AI379" i="2664"/>
  <c r="AL379" i="2664"/>
  <c r="AH387" i="2664"/>
  <c r="AI387" i="2664"/>
  <c r="AL387" i="2664"/>
  <c r="AH395" i="2664"/>
  <c r="AI395" i="2664"/>
  <c r="AL395" i="2664"/>
  <c r="AH403" i="2664"/>
  <c r="AI403" i="2664"/>
  <c r="AL403" i="2664"/>
  <c r="AH411" i="2664"/>
  <c r="AI411" i="2664"/>
  <c r="AL411" i="2664"/>
  <c r="AH419" i="2664"/>
  <c r="AI419" i="2664"/>
  <c r="AL419" i="2664"/>
  <c r="AH427" i="2664"/>
  <c r="AI427" i="2664"/>
  <c r="AL427" i="2664"/>
  <c r="AH435" i="2664"/>
  <c r="AI435" i="2664"/>
  <c r="AL435" i="2664"/>
  <c r="AH443" i="2664"/>
  <c r="AI443" i="2664"/>
  <c r="AL443" i="2664"/>
  <c r="AH451" i="2664"/>
  <c r="AI451" i="2664"/>
  <c r="AL451" i="2664"/>
  <c r="AH459" i="2664"/>
  <c r="AI459" i="2664"/>
  <c r="AL459" i="2664"/>
  <c r="AH467" i="2664"/>
  <c r="AI467" i="2664"/>
  <c r="AL467" i="2664"/>
  <c r="AH475" i="2664"/>
  <c r="AI475" i="2664"/>
  <c r="AL475" i="2664"/>
  <c r="AH483" i="2664"/>
  <c r="AI483" i="2664"/>
  <c r="AL483" i="2664"/>
  <c r="AH491" i="2664"/>
  <c r="AI491" i="2664"/>
  <c r="AL491" i="2664"/>
  <c r="AH499" i="2664"/>
  <c r="AI499" i="2664"/>
  <c r="AL499" i="2664"/>
  <c r="AH507" i="2664"/>
  <c r="AI507" i="2664"/>
  <c r="AL507" i="2664"/>
  <c r="AH515" i="2664"/>
  <c r="AI515" i="2664"/>
  <c r="AL515" i="2664"/>
  <c r="AH523" i="2664"/>
  <c r="AI523" i="2664"/>
  <c r="AL523" i="2664"/>
  <c r="AH531" i="2664"/>
  <c r="AI531" i="2664"/>
  <c r="AL531" i="2664"/>
  <c r="AH539" i="2664"/>
  <c r="AI539" i="2664"/>
  <c r="AL539" i="2664"/>
  <c r="AH547" i="2664"/>
  <c r="AI547" i="2664"/>
  <c r="AL547" i="2664"/>
  <c r="AH555" i="2664"/>
  <c r="AI555" i="2664"/>
  <c r="AL555" i="2664"/>
  <c r="AH563" i="2664"/>
  <c r="AI563" i="2664"/>
  <c r="AL563" i="2664"/>
  <c r="AH571" i="2664"/>
  <c r="AI571" i="2664"/>
  <c r="AL571" i="2664"/>
  <c r="AH579" i="2664"/>
  <c r="AI579" i="2664"/>
  <c r="AL579" i="2664"/>
  <c r="AH587" i="2664"/>
  <c r="AI587" i="2664"/>
  <c r="AL587" i="2664"/>
  <c r="AH595" i="2664"/>
  <c r="AI595" i="2664"/>
  <c r="AL595" i="2664"/>
  <c r="AH603" i="2664"/>
  <c r="AI603" i="2664"/>
  <c r="AL603" i="2664"/>
  <c r="AH611" i="2664"/>
  <c r="AI611" i="2664"/>
  <c r="AL611" i="2664"/>
  <c r="AH619" i="2664"/>
  <c r="AI619" i="2664"/>
  <c r="AL619" i="2664"/>
  <c r="AH627" i="2664"/>
  <c r="AI627" i="2664"/>
  <c r="AL627" i="2664"/>
  <c r="AH635" i="2664"/>
  <c r="AI635" i="2664"/>
  <c r="AL635" i="2664"/>
  <c r="AH643" i="2664"/>
  <c r="AI643" i="2664"/>
  <c r="AL643" i="2664"/>
  <c r="AH651" i="2664"/>
  <c r="AI651" i="2664"/>
  <c r="AL651" i="2664"/>
  <c r="AH659" i="2664"/>
  <c r="AI659" i="2664"/>
  <c r="AL659" i="2664"/>
  <c r="AH667" i="2664"/>
  <c r="AI667" i="2664"/>
  <c r="AL667" i="2664"/>
  <c r="AH675" i="2664"/>
  <c r="AI675" i="2664"/>
  <c r="AL675" i="2664"/>
  <c r="AH683" i="2664"/>
  <c r="AI683" i="2664"/>
  <c r="AL683" i="2664"/>
  <c r="AH691" i="2664"/>
  <c r="AI691" i="2664"/>
  <c r="AL691" i="2664"/>
  <c r="AH699" i="2664"/>
  <c r="AI699" i="2664"/>
  <c r="AL699" i="2664"/>
  <c r="AH707" i="2664"/>
  <c r="AI707" i="2664"/>
  <c r="AL707" i="2664"/>
  <c r="AH715" i="2664"/>
  <c r="AI715" i="2664"/>
  <c r="AL715" i="2664"/>
  <c r="AH723" i="2664"/>
  <c r="AI723" i="2664"/>
  <c r="AL723" i="2664"/>
  <c r="AH731" i="2664"/>
  <c r="AI731" i="2664"/>
  <c r="AL731" i="2664"/>
  <c r="AH739" i="2664"/>
  <c r="AI739" i="2664"/>
  <c r="AL739" i="2664"/>
  <c r="AH747" i="2664"/>
  <c r="AI747" i="2664"/>
  <c r="AL747" i="2664"/>
  <c r="AH755" i="2664"/>
  <c r="AI755" i="2664"/>
  <c r="AL755" i="2664"/>
  <c r="AH763" i="2664"/>
  <c r="AI763" i="2664"/>
  <c r="AL763" i="2664"/>
  <c r="AH771" i="2664"/>
  <c r="AI771" i="2664"/>
  <c r="AL771" i="2664"/>
  <c r="AH779" i="2664"/>
  <c r="AI779" i="2664"/>
  <c r="AL779" i="2664"/>
  <c r="AH787" i="2664"/>
  <c r="AI787" i="2664"/>
  <c r="AL787" i="2664"/>
  <c r="AH795" i="2664"/>
  <c r="AI795" i="2664"/>
  <c r="AL795" i="2664"/>
  <c r="AH803" i="2664"/>
  <c r="AI803" i="2664"/>
  <c r="AL803" i="2664"/>
  <c r="AH811" i="2664"/>
  <c r="AI811" i="2664"/>
  <c r="AL811" i="2664"/>
  <c r="AH819" i="2664"/>
  <c r="AI819" i="2664"/>
  <c r="AL819" i="2664"/>
  <c r="AH827" i="2664"/>
  <c r="AI827" i="2664"/>
  <c r="AL827" i="2664"/>
  <c r="AH835" i="2664"/>
  <c r="AI835" i="2664"/>
  <c r="AL835" i="2664"/>
  <c r="AH843" i="2664"/>
  <c r="AI843" i="2664"/>
  <c r="AL843" i="2664"/>
  <c r="AH851" i="2664"/>
  <c r="AI851" i="2664"/>
  <c r="AL851" i="2664"/>
  <c r="AH859" i="2664"/>
  <c r="AI859" i="2664"/>
  <c r="AL859" i="2664"/>
  <c r="AH867" i="2664"/>
  <c r="AI867" i="2664"/>
  <c r="AL867" i="2664"/>
  <c r="AH875" i="2664"/>
  <c r="AI875" i="2664"/>
  <c r="AL875" i="2664"/>
  <c r="AH883" i="2664"/>
  <c r="AI883" i="2664"/>
  <c r="AL883" i="2664"/>
  <c r="AH891" i="2664"/>
  <c r="AI891" i="2664"/>
  <c r="AL891" i="2664"/>
  <c r="AH899" i="2664"/>
  <c r="AI899" i="2664"/>
  <c r="AL899" i="2664"/>
  <c r="AH907" i="2664"/>
  <c r="AI907" i="2664"/>
  <c r="AL907" i="2664"/>
  <c r="AH915" i="2664"/>
  <c r="AI915" i="2664"/>
  <c r="AL915" i="2664"/>
  <c r="AH923" i="2664"/>
  <c r="AI923" i="2664"/>
  <c r="AL923" i="2664"/>
  <c r="AH931" i="2664"/>
  <c r="AI931" i="2664"/>
  <c r="AL931" i="2664"/>
  <c r="AH939" i="2664"/>
  <c r="AI939" i="2664"/>
  <c r="AL939" i="2664"/>
  <c r="AH947" i="2664"/>
  <c r="AI947" i="2664"/>
  <c r="AL947" i="2664"/>
  <c r="AH955" i="2664"/>
  <c r="AI955" i="2664"/>
  <c r="AL955" i="2664"/>
  <c r="AH963" i="2664"/>
  <c r="AI963" i="2664"/>
  <c r="AL963" i="2664"/>
  <c r="AL8" i="2664"/>
  <c r="AH8" i="2664"/>
  <c r="AI8" i="2664"/>
  <c r="AL16" i="2664"/>
  <c r="AH16" i="2664"/>
  <c r="AI16" i="2664"/>
  <c r="AL24" i="2664"/>
  <c r="AH24" i="2664"/>
  <c r="AI24" i="2664"/>
  <c r="AL32" i="2664"/>
  <c r="AH32" i="2664"/>
  <c r="AI32" i="2664"/>
  <c r="AL40" i="2664"/>
  <c r="AH40" i="2664"/>
  <c r="AI40" i="2664"/>
  <c r="AL48" i="2664"/>
  <c r="AH48" i="2664"/>
  <c r="AI48" i="2664"/>
  <c r="AL56" i="2664"/>
  <c r="AH56" i="2664"/>
  <c r="AI56" i="2664"/>
  <c r="AL64" i="2664"/>
  <c r="AH64" i="2664"/>
  <c r="AI64" i="2664"/>
  <c r="AL72" i="2664"/>
  <c r="AH72" i="2664"/>
  <c r="AI72" i="2664"/>
  <c r="AL80" i="2664"/>
  <c r="AH80" i="2664"/>
  <c r="AI80" i="2664"/>
  <c r="AL88" i="2664"/>
  <c r="AH88" i="2664"/>
  <c r="AI88" i="2664"/>
  <c r="AL96" i="2664"/>
  <c r="AH96" i="2664"/>
  <c r="AI96" i="2664"/>
  <c r="AL104" i="2664"/>
  <c r="AH104" i="2664"/>
  <c r="AI104" i="2664"/>
  <c r="AL112" i="2664"/>
  <c r="AH112" i="2664"/>
  <c r="AI112" i="2664"/>
  <c r="AL120" i="2664"/>
  <c r="AH120" i="2664"/>
  <c r="AI120" i="2664"/>
  <c r="AL128" i="2664"/>
  <c r="AH128" i="2664"/>
  <c r="AI128" i="2664"/>
  <c r="AL136" i="2664"/>
  <c r="AH136" i="2664"/>
  <c r="AI136" i="2664"/>
  <c r="AL144" i="2664"/>
  <c r="AH144" i="2664"/>
  <c r="AI144" i="2664"/>
  <c r="AL152" i="2664"/>
  <c r="AH152" i="2664"/>
  <c r="AI152" i="2664"/>
  <c r="AL160" i="2664"/>
  <c r="AH160" i="2664"/>
  <c r="AI160" i="2664"/>
  <c r="AL168" i="2664"/>
  <c r="AH168" i="2664"/>
  <c r="AI168" i="2664"/>
  <c r="AL176" i="2664"/>
  <c r="AH176" i="2664"/>
  <c r="AI176" i="2664"/>
  <c r="AL184" i="2664"/>
  <c r="AH184" i="2664"/>
  <c r="AI184" i="2664"/>
  <c r="AL192" i="2664"/>
  <c r="AH192" i="2664"/>
  <c r="AI192" i="2664"/>
  <c r="AL200" i="2664"/>
  <c r="AH200" i="2664"/>
  <c r="AI200" i="2664"/>
  <c r="AL208" i="2664"/>
  <c r="AH208" i="2664"/>
  <c r="AI208" i="2664"/>
  <c r="AL216" i="2664"/>
  <c r="AH216" i="2664"/>
  <c r="AI216" i="2664"/>
  <c r="AL224" i="2664"/>
  <c r="AH224" i="2664"/>
  <c r="AI224" i="2664"/>
  <c r="AL232" i="2664"/>
  <c r="AH232" i="2664"/>
  <c r="AI232" i="2664"/>
  <c r="AL240" i="2664"/>
  <c r="AH240" i="2664"/>
  <c r="AI240" i="2664"/>
  <c r="AL248" i="2664"/>
  <c r="AH248" i="2664"/>
  <c r="AI248" i="2664"/>
  <c r="AL256" i="2664"/>
  <c r="AH256" i="2664"/>
  <c r="AI256" i="2664"/>
  <c r="AL264" i="2664"/>
  <c r="AH264" i="2664"/>
  <c r="AI264" i="2664"/>
  <c r="AL272" i="2664"/>
  <c r="AH272" i="2664"/>
  <c r="AI272" i="2664"/>
  <c r="AL280" i="2664"/>
  <c r="AH280" i="2664"/>
  <c r="AI280" i="2664"/>
  <c r="AL288" i="2664"/>
  <c r="AH288" i="2664"/>
  <c r="AI288" i="2664"/>
  <c r="AL296" i="2664"/>
  <c r="AH296" i="2664"/>
  <c r="AI296" i="2664"/>
  <c r="AL304" i="2664"/>
  <c r="AH304" i="2664"/>
  <c r="AI304" i="2664"/>
  <c r="AL312" i="2664"/>
  <c r="AH312" i="2664"/>
  <c r="AI312" i="2664"/>
  <c r="AL320" i="2664"/>
  <c r="AH320" i="2664"/>
  <c r="AI320" i="2664"/>
  <c r="AL328" i="2664"/>
  <c r="AH328" i="2664"/>
  <c r="AI328" i="2664"/>
  <c r="AL336" i="2664"/>
  <c r="AH336" i="2664"/>
  <c r="AI336" i="2664"/>
  <c r="AL344" i="2664"/>
  <c r="AH344" i="2664"/>
  <c r="AI344" i="2664"/>
  <c r="AL352" i="2664"/>
  <c r="AH352" i="2664"/>
  <c r="AI352" i="2664"/>
  <c r="AL360" i="2664"/>
  <c r="AH360" i="2664"/>
  <c r="AI360" i="2664"/>
  <c r="AL368" i="2664"/>
  <c r="AH368" i="2664"/>
  <c r="AI368" i="2664"/>
  <c r="AL376" i="2664"/>
  <c r="AH376" i="2664"/>
  <c r="AI376" i="2664"/>
  <c r="AL384" i="2664"/>
  <c r="AH384" i="2664"/>
  <c r="AI384" i="2664"/>
  <c r="AL392" i="2664"/>
  <c r="AH392" i="2664"/>
  <c r="AI392" i="2664"/>
  <c r="AL400" i="2664"/>
  <c r="AH400" i="2664"/>
  <c r="AI400" i="2664"/>
  <c r="AL408" i="2664"/>
  <c r="AH408" i="2664"/>
  <c r="AI408" i="2664"/>
  <c r="AL416" i="2664"/>
  <c r="AH416" i="2664"/>
  <c r="AI416" i="2664"/>
  <c r="AL424" i="2664"/>
  <c r="AH424" i="2664"/>
  <c r="AI424" i="2664"/>
  <c r="AL432" i="2664"/>
  <c r="AH432" i="2664"/>
  <c r="AI432" i="2664"/>
  <c r="AL440" i="2664"/>
  <c r="AH440" i="2664"/>
  <c r="AI440" i="2664"/>
  <c r="AL448" i="2664"/>
  <c r="AH448" i="2664"/>
  <c r="AI448" i="2664"/>
  <c r="AL456" i="2664"/>
  <c r="AH456" i="2664"/>
  <c r="AI456" i="2664"/>
  <c r="AL464" i="2664"/>
  <c r="AH464" i="2664"/>
  <c r="AI464" i="2664"/>
  <c r="AL472" i="2664"/>
  <c r="AH472" i="2664"/>
  <c r="AI472" i="2664"/>
  <c r="AL480" i="2664"/>
  <c r="AH480" i="2664"/>
  <c r="AI480" i="2664"/>
  <c r="AL488" i="2664"/>
  <c r="AH488" i="2664"/>
  <c r="AI488" i="2664"/>
  <c r="AL496" i="2664"/>
  <c r="AH496" i="2664"/>
  <c r="AI496" i="2664"/>
  <c r="AL504" i="2664"/>
  <c r="AH504" i="2664"/>
  <c r="AI504" i="2664"/>
  <c r="AL512" i="2664"/>
  <c r="AH512" i="2664"/>
  <c r="AI512" i="2664"/>
  <c r="AL520" i="2664"/>
  <c r="AH520" i="2664"/>
  <c r="AI520" i="2664"/>
  <c r="AL528" i="2664"/>
  <c r="AH528" i="2664"/>
  <c r="AI528" i="2664"/>
  <c r="AL536" i="2664"/>
  <c r="AH536" i="2664"/>
  <c r="AI536" i="2664"/>
  <c r="AL544" i="2664"/>
  <c r="AH544" i="2664"/>
  <c r="AI544" i="2664"/>
  <c r="AL552" i="2664"/>
  <c r="AH552" i="2664"/>
  <c r="AI552" i="2664"/>
  <c r="AL560" i="2664"/>
  <c r="AH560" i="2664"/>
  <c r="AI560" i="2664"/>
  <c r="AL568" i="2664"/>
  <c r="AH568" i="2664"/>
  <c r="AI568" i="2664"/>
  <c r="AL576" i="2664"/>
  <c r="AH576" i="2664"/>
  <c r="AI576" i="2664"/>
  <c r="AL584" i="2664"/>
  <c r="AH584" i="2664"/>
  <c r="AI584" i="2664"/>
  <c r="AL592" i="2664"/>
  <c r="AH592" i="2664"/>
  <c r="AI592" i="2664"/>
  <c r="AL600" i="2664"/>
  <c r="AH600" i="2664"/>
  <c r="AI600" i="2664"/>
  <c r="AL608" i="2664"/>
  <c r="AH608" i="2664"/>
  <c r="AI608" i="2664"/>
  <c r="AL616" i="2664"/>
  <c r="AH616" i="2664"/>
  <c r="AI616" i="2664"/>
  <c r="AL624" i="2664"/>
  <c r="AH624" i="2664"/>
  <c r="AI624" i="2664"/>
  <c r="AL632" i="2664"/>
  <c r="AH632" i="2664"/>
  <c r="AI632" i="2664"/>
  <c r="AL640" i="2664"/>
  <c r="AH640" i="2664"/>
  <c r="AI640" i="2664"/>
  <c r="AL648" i="2664"/>
  <c r="AH648" i="2664"/>
  <c r="AI648" i="2664"/>
  <c r="AL656" i="2664"/>
  <c r="AH656" i="2664"/>
  <c r="AI656" i="2664"/>
  <c r="AL664" i="2664"/>
  <c r="AH664" i="2664"/>
  <c r="AI664" i="2664"/>
  <c r="AL672" i="2664"/>
  <c r="AH672" i="2664"/>
  <c r="AI672" i="2664"/>
  <c r="AL680" i="2664"/>
  <c r="AH680" i="2664"/>
  <c r="AI680" i="2664"/>
  <c r="AL688" i="2664"/>
  <c r="AH688" i="2664"/>
  <c r="AI688" i="2664"/>
  <c r="AL696" i="2664"/>
  <c r="AH696" i="2664"/>
  <c r="AI696" i="2664"/>
  <c r="AL704" i="2664"/>
  <c r="AH704" i="2664"/>
  <c r="AI704" i="2664"/>
  <c r="AL712" i="2664"/>
  <c r="AH712" i="2664"/>
  <c r="AI712" i="2664"/>
  <c r="AL720" i="2664"/>
  <c r="AH720" i="2664"/>
  <c r="AI720" i="2664"/>
  <c r="AL728" i="2664"/>
  <c r="AH728" i="2664"/>
  <c r="AI728" i="2664"/>
  <c r="AL736" i="2664"/>
  <c r="AH736" i="2664"/>
  <c r="AI736" i="2664"/>
  <c r="AL744" i="2664"/>
  <c r="AH744" i="2664"/>
  <c r="AI744" i="2664"/>
  <c r="AL752" i="2664"/>
  <c r="AH752" i="2664"/>
  <c r="AI752" i="2664"/>
  <c r="AL760" i="2664"/>
  <c r="AH760" i="2664"/>
  <c r="AI760" i="2664"/>
  <c r="AL768" i="2664"/>
  <c r="AH768" i="2664"/>
  <c r="AI768" i="2664"/>
  <c r="AL776" i="2664"/>
  <c r="AH776" i="2664"/>
  <c r="AI776" i="2664"/>
  <c r="AL784" i="2664"/>
  <c r="AH784" i="2664"/>
  <c r="AI784" i="2664"/>
  <c r="AL792" i="2664"/>
  <c r="AH792" i="2664"/>
  <c r="AI792" i="2664"/>
  <c r="AL800" i="2664"/>
  <c r="AH800" i="2664"/>
  <c r="AI800" i="2664"/>
  <c r="AL808" i="2664"/>
  <c r="AH808" i="2664"/>
  <c r="AI808" i="2664"/>
  <c r="AL816" i="2664"/>
  <c r="AH816" i="2664"/>
  <c r="AI816" i="2664"/>
  <c r="AL824" i="2664"/>
  <c r="AH824" i="2664"/>
  <c r="AI824" i="2664"/>
  <c r="AL832" i="2664"/>
  <c r="AH832" i="2664"/>
  <c r="AI832" i="2664"/>
  <c r="AL840" i="2664"/>
  <c r="AH840" i="2664"/>
  <c r="AI840" i="2664"/>
  <c r="AL848" i="2664"/>
  <c r="AH848" i="2664"/>
  <c r="AI848" i="2664"/>
  <c r="AL856" i="2664"/>
  <c r="AH856" i="2664"/>
  <c r="AI856" i="2664"/>
  <c r="AL864" i="2664"/>
  <c r="AH864" i="2664"/>
  <c r="AI864" i="2664"/>
  <c r="AL872" i="2664"/>
  <c r="AH872" i="2664"/>
  <c r="AI872" i="2664"/>
  <c r="AL880" i="2664"/>
  <c r="AH880" i="2664"/>
  <c r="AI880" i="2664"/>
  <c r="AL888" i="2664"/>
  <c r="AH888" i="2664"/>
  <c r="AI888" i="2664"/>
  <c r="AL896" i="2664"/>
  <c r="AH896" i="2664"/>
  <c r="AI896" i="2664"/>
  <c r="AL904" i="2664"/>
  <c r="AH904" i="2664"/>
  <c r="AI904" i="2664"/>
  <c r="AL912" i="2664"/>
  <c r="AH912" i="2664"/>
  <c r="AI912" i="2664"/>
  <c r="AL920" i="2664"/>
  <c r="AH920" i="2664"/>
  <c r="AI920" i="2664"/>
  <c r="AL928" i="2664"/>
  <c r="AH928" i="2664"/>
  <c r="AI928" i="2664"/>
  <c r="AL936" i="2664"/>
  <c r="AH936" i="2664"/>
  <c r="AI936" i="2664"/>
  <c r="AL944" i="2664"/>
  <c r="AH944" i="2664"/>
  <c r="AI944" i="2664"/>
  <c r="AL952" i="2664"/>
  <c r="AH952" i="2664"/>
  <c r="AI952" i="2664"/>
  <c r="AL960" i="2664"/>
  <c r="AH960" i="2664"/>
  <c r="AI960" i="2664"/>
  <c r="C4" i="1825"/>
  <c r="AK395" i="2664" l="1"/>
  <c r="AJ395" i="2664"/>
  <c r="AK331" i="2664"/>
  <c r="AJ331" i="2664"/>
  <c r="AK665" i="2664"/>
  <c r="AJ665" i="2664"/>
  <c r="N701" i="2667"/>
  <c r="K701" i="2667"/>
  <c r="M701" i="2667" s="1"/>
  <c r="N669" i="2667"/>
  <c r="K669" i="2667"/>
  <c r="M669" i="2667" s="1"/>
  <c r="K637" i="2667"/>
  <c r="M637" i="2667" s="1"/>
  <c r="N605" i="2667"/>
  <c r="K605" i="2667"/>
  <c r="M605" i="2667" s="1"/>
  <c r="N589" i="2667"/>
  <c r="K589" i="2667"/>
  <c r="M589" i="2667" s="1"/>
  <c r="N557" i="2667"/>
  <c r="K557" i="2667"/>
  <c r="M557" i="2667" s="1"/>
  <c r="N509" i="2667"/>
  <c r="K509" i="2667"/>
  <c r="M509" i="2667" s="1"/>
  <c r="K493" i="2667"/>
  <c r="M493" i="2667" s="1"/>
  <c r="K461" i="2667"/>
  <c r="M461" i="2667" s="1"/>
  <c r="N429" i="2667"/>
  <c r="K429" i="2667"/>
  <c r="M429" i="2667" s="1"/>
  <c r="N397" i="2667"/>
  <c r="K397" i="2667"/>
  <c r="M397" i="2667" s="1"/>
  <c r="N365" i="2667"/>
  <c r="K365" i="2667"/>
  <c r="M365" i="2667" s="1"/>
  <c r="N333" i="2667"/>
  <c r="K333" i="2667"/>
  <c r="M333" i="2667" s="1"/>
  <c r="N301" i="2667"/>
  <c r="K301" i="2667"/>
  <c r="M301" i="2667" s="1"/>
  <c r="K269" i="2667"/>
  <c r="M269" i="2667" s="1"/>
  <c r="N237" i="2667"/>
  <c r="K237" i="2667"/>
  <c r="M237" i="2667" s="1"/>
  <c r="N205" i="2667"/>
  <c r="K205" i="2667"/>
  <c r="M205" i="2667" s="1"/>
  <c r="N173" i="2667"/>
  <c r="K173" i="2667"/>
  <c r="M173" i="2667" s="1"/>
  <c r="N157" i="2667"/>
  <c r="K157" i="2667"/>
  <c r="M157" i="2667" s="1"/>
  <c r="N109" i="2667"/>
  <c r="K109" i="2667"/>
  <c r="M109" i="2667" s="1"/>
  <c r="K77" i="2667"/>
  <c r="M77" i="2667" s="1"/>
  <c r="N61" i="2667"/>
  <c r="K61" i="2667"/>
  <c r="M61" i="2667" s="1"/>
  <c r="K29" i="2667"/>
  <c r="M29" i="2667" s="1"/>
  <c r="N13" i="2667"/>
  <c r="K13" i="2667"/>
  <c r="M13" i="2667" s="1"/>
  <c r="AK960" i="2664"/>
  <c r="AJ960" i="2664"/>
  <c r="AK928" i="2664"/>
  <c r="AJ928" i="2664"/>
  <c r="AK896" i="2664"/>
  <c r="AJ896" i="2664"/>
  <c r="AK864" i="2664"/>
  <c r="AJ864" i="2664"/>
  <c r="AK832" i="2664"/>
  <c r="AJ832" i="2664"/>
  <c r="AK800" i="2664"/>
  <c r="AJ800" i="2664"/>
  <c r="AK768" i="2664"/>
  <c r="AJ768" i="2664"/>
  <c r="AK736" i="2664"/>
  <c r="AJ736" i="2664"/>
  <c r="AK32" i="2664"/>
  <c r="AJ32" i="2664"/>
  <c r="AK731" i="2664"/>
  <c r="AJ731" i="2664"/>
  <c r="AK379" i="2664"/>
  <c r="AJ379" i="2664"/>
  <c r="AK123" i="2664"/>
  <c r="AJ123" i="2664"/>
  <c r="AK91" i="2664"/>
  <c r="AJ91" i="2664"/>
  <c r="AK777" i="2664"/>
  <c r="AJ777" i="2664"/>
  <c r="AK745" i="2664"/>
  <c r="AJ745" i="2664"/>
  <c r="AK265" i="2664"/>
  <c r="AJ265" i="2664"/>
  <c r="AK233" i="2664"/>
  <c r="AJ233" i="2664"/>
  <c r="AK201" i="2664"/>
  <c r="AJ201" i="2664"/>
  <c r="AK894" i="2664"/>
  <c r="AJ894" i="2664"/>
  <c r="AK798" i="2664"/>
  <c r="AJ798" i="2664"/>
  <c r="AK262" i="2664"/>
  <c r="AJ262" i="2664"/>
  <c r="AK142" i="2664"/>
  <c r="AJ142" i="2664"/>
  <c r="N689" i="2667"/>
  <c r="K689" i="2667"/>
  <c r="M689" i="2667" s="1"/>
  <c r="K625" i="2667"/>
  <c r="M625" i="2667" s="1"/>
  <c r="N561" i="2667"/>
  <c r="K561" i="2667"/>
  <c r="M561" i="2667" s="1"/>
  <c r="N497" i="2667"/>
  <c r="K497" i="2667"/>
  <c r="M497" i="2667" s="1"/>
  <c r="N433" i="2667"/>
  <c r="K433" i="2667"/>
  <c r="M433" i="2667" s="1"/>
  <c r="K369" i="2667"/>
  <c r="M369" i="2667" s="1"/>
  <c r="N305" i="2667"/>
  <c r="K305" i="2667"/>
  <c r="M305" i="2667" s="1"/>
  <c r="N241" i="2667"/>
  <c r="K241" i="2667"/>
  <c r="M241" i="2667" s="1"/>
  <c r="N177" i="2667"/>
  <c r="K177" i="2667"/>
  <c r="M177" i="2667" s="1"/>
  <c r="N113" i="2667"/>
  <c r="K113" i="2667"/>
  <c r="M113" i="2667" s="1"/>
  <c r="N49" i="2667"/>
  <c r="K49" i="2667"/>
  <c r="M49" i="2667" s="1"/>
  <c r="AK938" i="2664"/>
  <c r="AJ938" i="2664"/>
  <c r="AK906" i="2664"/>
  <c r="AJ906" i="2664"/>
  <c r="AK874" i="2664"/>
  <c r="AJ874" i="2664"/>
  <c r="AK842" i="2664"/>
  <c r="AJ842" i="2664"/>
  <c r="AK810" i="2664"/>
  <c r="AJ810" i="2664"/>
  <c r="AK778" i="2664"/>
  <c r="AJ778" i="2664"/>
  <c r="AK746" i="2664"/>
  <c r="AJ746" i="2664"/>
  <c r="AK554" i="2664"/>
  <c r="AJ554" i="2664"/>
  <c r="AK362" i="2664"/>
  <c r="AJ362" i="2664"/>
  <c r="AK266" i="2664"/>
  <c r="AJ266" i="2664"/>
  <c r="AK138" i="2664"/>
  <c r="AJ138" i="2664"/>
  <c r="AK74" i="2664"/>
  <c r="AJ74" i="2664"/>
  <c r="N713" i="2667"/>
  <c r="K713" i="2667"/>
  <c r="M713" i="2667" s="1"/>
  <c r="AK713" i="2664" s="1"/>
  <c r="N697" i="2667"/>
  <c r="K697" i="2667"/>
  <c r="M697" i="2667" s="1"/>
  <c r="N681" i="2667"/>
  <c r="K681" i="2667"/>
  <c r="M681" i="2667" s="1"/>
  <c r="AK681" i="2664" s="1"/>
  <c r="K665" i="2667"/>
  <c r="M665" i="2667" s="1"/>
  <c r="N649" i="2667"/>
  <c r="K649" i="2667"/>
  <c r="M649" i="2667" s="1"/>
  <c r="N633" i="2667"/>
  <c r="K633" i="2667"/>
  <c r="M633" i="2667" s="1"/>
  <c r="AK633" i="2664" s="1"/>
  <c r="N617" i="2667"/>
  <c r="K617" i="2667"/>
  <c r="M617" i="2667" s="1"/>
  <c r="AK617" i="2664" s="1"/>
  <c r="N601" i="2667"/>
  <c r="K601" i="2667"/>
  <c r="M601" i="2667" s="1"/>
  <c r="N585" i="2667"/>
  <c r="K585" i="2667"/>
  <c r="M585" i="2667" s="1"/>
  <c r="AK585" i="2664" s="1"/>
  <c r="N569" i="2667"/>
  <c r="K569" i="2667"/>
  <c r="M569" i="2667" s="1"/>
  <c r="N553" i="2667"/>
  <c r="K553" i="2667"/>
  <c r="M553" i="2667" s="1"/>
  <c r="AK553" i="2664" s="1"/>
  <c r="N537" i="2667"/>
  <c r="K537" i="2667"/>
  <c r="M537" i="2667" s="1"/>
  <c r="AK537" i="2664" s="1"/>
  <c r="N521" i="2667"/>
  <c r="K521" i="2667"/>
  <c r="M521" i="2667" s="1"/>
  <c r="AK521" i="2664" s="1"/>
  <c r="K505" i="2667"/>
  <c r="M505" i="2667" s="1"/>
  <c r="N489" i="2667"/>
  <c r="K489" i="2667"/>
  <c r="M489" i="2667" s="1"/>
  <c r="AK489" i="2664" s="1"/>
  <c r="N473" i="2667"/>
  <c r="K473" i="2667"/>
  <c r="M473" i="2667" s="1"/>
  <c r="N457" i="2667"/>
  <c r="K457" i="2667"/>
  <c r="M457" i="2667" s="1"/>
  <c r="AK457" i="2664" s="1"/>
  <c r="K441" i="2667"/>
  <c r="M441" i="2667" s="1"/>
  <c r="N425" i="2667"/>
  <c r="K425" i="2667"/>
  <c r="M425" i="2667" s="1"/>
  <c r="AK425" i="2664" s="1"/>
  <c r="K409" i="2667"/>
  <c r="M409" i="2667" s="1"/>
  <c r="N393" i="2667"/>
  <c r="K393" i="2667"/>
  <c r="M393" i="2667" s="1"/>
  <c r="AK393" i="2664" s="1"/>
  <c r="N377" i="2667"/>
  <c r="K377" i="2667"/>
  <c r="M377" i="2667" s="1"/>
  <c r="N361" i="2667"/>
  <c r="K361" i="2667"/>
  <c r="M361" i="2667" s="1"/>
  <c r="AK361" i="2664" s="1"/>
  <c r="N345" i="2667"/>
  <c r="K345" i="2667"/>
  <c r="M345" i="2667" s="1"/>
  <c r="N329" i="2667"/>
  <c r="K329" i="2667"/>
  <c r="M329" i="2667" s="1"/>
  <c r="AK329" i="2664" s="1"/>
  <c r="N313" i="2667"/>
  <c r="K313" i="2667"/>
  <c r="M313" i="2667" s="1"/>
  <c r="AK313" i="2664" s="1"/>
  <c r="N297" i="2667"/>
  <c r="K297" i="2667"/>
  <c r="M297" i="2667" s="1"/>
  <c r="AK297" i="2664" s="1"/>
  <c r="N281" i="2667"/>
  <c r="K281" i="2667"/>
  <c r="M281" i="2667" s="1"/>
  <c r="AK281" i="2664" s="1"/>
  <c r="K265" i="2667"/>
  <c r="M265" i="2667" s="1"/>
  <c r="K249" i="2667"/>
  <c r="M249" i="2667" s="1"/>
  <c r="K233" i="2667"/>
  <c r="M233" i="2667" s="1"/>
  <c r="K217" i="2667"/>
  <c r="M217" i="2667" s="1"/>
  <c r="K201" i="2667"/>
  <c r="M201" i="2667" s="1"/>
  <c r="N185" i="2667"/>
  <c r="K185" i="2667"/>
  <c r="M185" i="2667" s="1"/>
  <c r="AJ185" i="2664" s="1"/>
  <c r="N169" i="2667"/>
  <c r="K169" i="2667"/>
  <c r="M169" i="2667" s="1"/>
  <c r="AJ169" i="2664" s="1"/>
  <c r="N153" i="2667"/>
  <c r="K153" i="2667"/>
  <c r="M153" i="2667" s="1"/>
  <c r="N137" i="2667"/>
  <c r="K137" i="2667"/>
  <c r="M137" i="2667" s="1"/>
  <c r="AJ137" i="2664" s="1"/>
  <c r="N121" i="2667"/>
  <c r="K121" i="2667"/>
  <c r="M121" i="2667" s="1"/>
  <c r="AJ121" i="2664" s="1"/>
  <c r="N105" i="2667"/>
  <c r="K105" i="2667"/>
  <c r="M105" i="2667" s="1"/>
  <c r="AJ105" i="2664" s="1"/>
  <c r="N89" i="2667"/>
  <c r="K89" i="2667"/>
  <c r="M89" i="2667" s="1"/>
  <c r="N73" i="2667"/>
  <c r="K73" i="2667"/>
  <c r="M73" i="2667" s="1"/>
  <c r="AJ73" i="2664" s="1"/>
  <c r="N57" i="2667"/>
  <c r="K57" i="2667"/>
  <c r="M57" i="2667" s="1"/>
  <c r="AJ57" i="2664" s="1"/>
  <c r="N41" i="2667"/>
  <c r="K41" i="2667"/>
  <c r="M41" i="2667" s="1"/>
  <c r="AJ41" i="2664" s="1"/>
  <c r="K25" i="2667"/>
  <c r="M25" i="2667" s="1"/>
  <c r="K9" i="2667"/>
  <c r="M9" i="2667" s="1"/>
  <c r="AK726" i="2664"/>
  <c r="AJ726" i="2664"/>
  <c r="AK454" i="2664"/>
  <c r="AJ454" i="2664"/>
  <c r="AK174" i="2664"/>
  <c r="AJ174" i="2664"/>
  <c r="K684" i="2667"/>
  <c r="M684" i="2667" s="1"/>
  <c r="N684" i="2667"/>
  <c r="K620" i="2667"/>
  <c r="M620" i="2667" s="1"/>
  <c r="N620" i="2667"/>
  <c r="K572" i="2667"/>
  <c r="M572" i="2667" s="1"/>
  <c r="N572" i="2667"/>
  <c r="K508" i="2667"/>
  <c r="M508" i="2667" s="1"/>
  <c r="N508" i="2667"/>
  <c r="K444" i="2667"/>
  <c r="M444" i="2667" s="1"/>
  <c r="N444" i="2667"/>
  <c r="K380" i="2667"/>
  <c r="M380" i="2667" s="1"/>
  <c r="N380" i="2667"/>
  <c r="K316" i="2667"/>
  <c r="M316" i="2667" s="1"/>
  <c r="AJ316" i="2664" s="1"/>
  <c r="N316" i="2667"/>
  <c r="K252" i="2667"/>
  <c r="M252" i="2667" s="1"/>
  <c r="N252" i="2667"/>
  <c r="K204" i="2667"/>
  <c r="M204" i="2667" s="1"/>
  <c r="N204" i="2667"/>
  <c r="K140" i="2667"/>
  <c r="M140" i="2667" s="1"/>
  <c r="N140" i="2667"/>
  <c r="K76" i="2667"/>
  <c r="M76" i="2667" s="1"/>
  <c r="N76" i="2667"/>
  <c r="K44" i="2667"/>
  <c r="M44" i="2667" s="1"/>
  <c r="N44" i="2667"/>
  <c r="N699" i="2667"/>
  <c r="K699" i="2667"/>
  <c r="M699" i="2667" s="1"/>
  <c r="AK699" i="2664" s="1"/>
  <c r="N603" i="2667"/>
  <c r="K603" i="2667"/>
  <c r="M603" i="2667" s="1"/>
  <c r="AK603" i="2664" s="1"/>
  <c r="N555" i="2667"/>
  <c r="K555" i="2667"/>
  <c r="M555" i="2667" s="1"/>
  <c r="AK555" i="2664" s="1"/>
  <c r="N507" i="2667"/>
  <c r="K507" i="2667"/>
  <c r="M507" i="2667" s="1"/>
  <c r="AK507" i="2664" s="1"/>
  <c r="N427" i="2667"/>
  <c r="K427" i="2667"/>
  <c r="M427" i="2667" s="1"/>
  <c r="AK427" i="2664" s="1"/>
  <c r="N363" i="2667"/>
  <c r="K363" i="2667"/>
  <c r="M363" i="2667" s="1"/>
  <c r="AK363" i="2664" s="1"/>
  <c r="N299" i="2667"/>
  <c r="K299" i="2667"/>
  <c r="M299" i="2667" s="1"/>
  <c r="N235" i="2667"/>
  <c r="K235" i="2667"/>
  <c r="M235" i="2667" s="1"/>
  <c r="K171" i="2667"/>
  <c r="M171" i="2667" s="1"/>
  <c r="N107" i="2667"/>
  <c r="K107" i="2667"/>
  <c r="M107" i="2667" s="1"/>
  <c r="N43" i="2667"/>
  <c r="K43" i="2667"/>
  <c r="M43" i="2667" s="1"/>
  <c r="AK43" i="2664" s="1"/>
  <c r="AK956" i="2664"/>
  <c r="AJ956" i="2664"/>
  <c r="AK924" i="2664"/>
  <c r="AJ924" i="2664"/>
  <c r="AK892" i="2664"/>
  <c r="AJ892" i="2664"/>
  <c r="AK860" i="2664"/>
  <c r="AJ860" i="2664"/>
  <c r="AK828" i="2664"/>
  <c r="AJ828" i="2664"/>
  <c r="AK796" i="2664"/>
  <c r="AJ796" i="2664"/>
  <c r="AK764" i="2664"/>
  <c r="AJ764" i="2664"/>
  <c r="AK732" i="2664"/>
  <c r="AJ732" i="2664"/>
  <c r="AK572" i="2664"/>
  <c r="AJ572" i="2664"/>
  <c r="AK508" i="2664"/>
  <c r="AJ508" i="2664"/>
  <c r="AK444" i="2664"/>
  <c r="AJ444" i="2664"/>
  <c r="AK380" i="2664"/>
  <c r="AJ380" i="2664"/>
  <c r="AK348" i="2664"/>
  <c r="AJ348" i="2664"/>
  <c r="AK316" i="2664"/>
  <c r="AK252" i="2664"/>
  <c r="AJ252" i="2664"/>
  <c r="AK188" i="2664"/>
  <c r="AJ188" i="2664"/>
  <c r="AK28" i="2664"/>
  <c r="AJ28" i="2664"/>
  <c r="AK951" i="2664"/>
  <c r="AJ951" i="2664"/>
  <c r="AK919" i="2664"/>
  <c r="AJ919" i="2664"/>
  <c r="AK887" i="2664"/>
  <c r="AJ887" i="2664"/>
  <c r="AK855" i="2664"/>
  <c r="AJ855" i="2664"/>
  <c r="AK823" i="2664"/>
  <c r="AJ823" i="2664"/>
  <c r="AK791" i="2664"/>
  <c r="AJ791" i="2664"/>
  <c r="AK759" i="2664"/>
  <c r="AJ759" i="2664"/>
  <c r="AK727" i="2664"/>
  <c r="AJ727" i="2664"/>
  <c r="AK631" i="2664"/>
  <c r="AJ631" i="2664"/>
  <c r="AK375" i="2664"/>
  <c r="AJ375" i="2664"/>
  <c r="AK311" i="2664"/>
  <c r="AJ311" i="2664"/>
  <c r="AK183" i="2664"/>
  <c r="AJ183" i="2664"/>
  <c r="AK87" i="2664"/>
  <c r="AJ87" i="2664"/>
  <c r="AJ941" i="2664"/>
  <c r="AK941" i="2664"/>
  <c r="AJ909" i="2664"/>
  <c r="AK909" i="2664"/>
  <c r="AJ877" i="2664"/>
  <c r="AK877" i="2664"/>
  <c r="AJ845" i="2664"/>
  <c r="AK845" i="2664"/>
  <c r="AJ813" i="2664"/>
  <c r="AK813" i="2664"/>
  <c r="AJ781" i="2664"/>
  <c r="AK781" i="2664"/>
  <c r="AJ749" i="2664"/>
  <c r="AK749" i="2664"/>
  <c r="AK589" i="2664"/>
  <c r="AJ589" i="2664"/>
  <c r="AK557" i="2664"/>
  <c r="AJ557" i="2664"/>
  <c r="AK493" i="2664"/>
  <c r="AJ493" i="2664"/>
  <c r="AK461" i="2664"/>
  <c r="AJ461" i="2664"/>
  <c r="AK429" i="2664"/>
  <c r="AJ429" i="2664"/>
  <c r="AK397" i="2664"/>
  <c r="AJ397" i="2664"/>
  <c r="AK365" i="2664"/>
  <c r="AJ365" i="2664"/>
  <c r="AK333" i="2664"/>
  <c r="AJ333" i="2664"/>
  <c r="AK301" i="2664"/>
  <c r="AJ301" i="2664"/>
  <c r="AK269" i="2664"/>
  <c r="AJ269" i="2664"/>
  <c r="AK237" i="2664"/>
  <c r="AJ237" i="2664"/>
  <c r="AK205" i="2664"/>
  <c r="AJ205" i="2664"/>
  <c r="AJ173" i="2664"/>
  <c r="AK173" i="2664"/>
  <c r="AJ109" i="2664"/>
  <c r="AK109" i="2664"/>
  <c r="AJ77" i="2664"/>
  <c r="AK77" i="2664"/>
  <c r="AJ13" i="2664"/>
  <c r="AK13" i="2664"/>
  <c r="AK950" i="2664"/>
  <c r="AJ950" i="2664"/>
  <c r="AK910" i="2664"/>
  <c r="AJ910" i="2664"/>
  <c r="AK854" i="2664"/>
  <c r="AJ854" i="2664"/>
  <c r="N721" i="2667"/>
  <c r="K721" i="2667"/>
  <c r="M721" i="2667" s="1"/>
  <c r="AJ721" i="2664" s="1"/>
  <c r="N641" i="2667"/>
  <c r="K641" i="2667"/>
  <c r="M641" i="2667" s="1"/>
  <c r="N577" i="2667"/>
  <c r="K577" i="2667"/>
  <c r="M577" i="2667" s="1"/>
  <c r="N513" i="2667"/>
  <c r="K513" i="2667"/>
  <c r="M513" i="2667" s="1"/>
  <c r="N465" i="2667"/>
  <c r="K465" i="2667"/>
  <c r="M465" i="2667" s="1"/>
  <c r="AK465" i="2664" s="1"/>
  <c r="N401" i="2667"/>
  <c r="K401" i="2667"/>
  <c r="M401" i="2667" s="1"/>
  <c r="AK401" i="2664" s="1"/>
  <c r="N337" i="2667"/>
  <c r="K337" i="2667"/>
  <c r="M337" i="2667" s="1"/>
  <c r="AK337" i="2664" s="1"/>
  <c r="N273" i="2667"/>
  <c r="K273" i="2667"/>
  <c r="M273" i="2667" s="1"/>
  <c r="AK273" i="2664" s="1"/>
  <c r="N209" i="2667"/>
  <c r="K209" i="2667"/>
  <c r="M209" i="2667" s="1"/>
  <c r="AK209" i="2664" s="1"/>
  <c r="K145" i="2667"/>
  <c r="M145" i="2667" s="1"/>
  <c r="K81" i="2667"/>
  <c r="M81" i="2667" s="1"/>
  <c r="N17" i="2667"/>
  <c r="K17" i="2667"/>
  <c r="M17" i="2667" s="1"/>
  <c r="AJ17" i="2664" s="1"/>
  <c r="AK774" i="2664"/>
  <c r="AJ774" i="2664"/>
  <c r="AK686" i="2664"/>
  <c r="AJ686" i="2664"/>
  <c r="AK438" i="2664"/>
  <c r="AJ438" i="2664"/>
  <c r="AK784" i="2664"/>
  <c r="AJ784" i="2664"/>
  <c r="AK752" i="2664"/>
  <c r="AJ752" i="2664"/>
  <c r="AK592" i="2664"/>
  <c r="AJ592" i="2664"/>
  <c r="AK651" i="2664"/>
  <c r="AJ651" i="2664"/>
  <c r="AJ427" i="2664"/>
  <c r="AJ43" i="2664"/>
  <c r="AK857" i="2664"/>
  <c r="AJ857" i="2664"/>
  <c r="AK825" i="2664"/>
  <c r="AJ825" i="2664"/>
  <c r="AK729" i="2664"/>
  <c r="AJ729" i="2664"/>
  <c r="AJ633" i="2664"/>
  <c r="AK409" i="2664"/>
  <c r="AJ409" i="2664"/>
  <c r="AJ281" i="2664"/>
  <c r="AK249" i="2664"/>
  <c r="AJ249" i="2664"/>
  <c r="AK217" i="2664"/>
  <c r="AJ217" i="2664"/>
  <c r="AK185" i="2664"/>
  <c r="AK448" i="2664"/>
  <c r="AJ448" i="2664"/>
  <c r="AK256" i="2664"/>
  <c r="AJ256" i="2664"/>
  <c r="AK955" i="2664"/>
  <c r="AJ955" i="2664"/>
  <c r="AK923" i="2664"/>
  <c r="AJ923" i="2664"/>
  <c r="AK891" i="2664"/>
  <c r="AJ891" i="2664"/>
  <c r="AK859" i="2664"/>
  <c r="AJ859" i="2664"/>
  <c r="AK827" i="2664"/>
  <c r="AJ827" i="2664"/>
  <c r="AK795" i="2664"/>
  <c r="AJ795" i="2664"/>
  <c r="AK763" i="2664"/>
  <c r="AJ763" i="2664"/>
  <c r="AJ699" i="2664"/>
  <c r="AK315" i="2664"/>
  <c r="AJ315" i="2664"/>
  <c r="AK155" i="2664"/>
  <c r="AJ155" i="2664"/>
  <c r="AK937" i="2664"/>
  <c r="AJ937" i="2664"/>
  <c r="AK905" i="2664"/>
  <c r="AJ905" i="2664"/>
  <c r="AK873" i="2664"/>
  <c r="AJ873" i="2664"/>
  <c r="AK841" i="2664"/>
  <c r="AJ841" i="2664"/>
  <c r="AK809" i="2664"/>
  <c r="AJ809" i="2664"/>
  <c r="AJ681" i="2664"/>
  <c r="AK649" i="2664"/>
  <c r="AJ649" i="2664"/>
  <c r="AJ553" i="2664"/>
  <c r="AJ457" i="2664"/>
  <c r="AJ425" i="2664"/>
  <c r="AJ393" i="2664"/>
  <c r="AJ329" i="2664"/>
  <c r="AJ297" i="2664"/>
  <c r="AK137" i="2664"/>
  <c r="AK105" i="2664"/>
  <c r="AK73" i="2664"/>
  <c r="AK41" i="2664"/>
  <c r="AJ9" i="2664"/>
  <c r="AK9" i="2664"/>
  <c r="AK936" i="2664"/>
  <c r="AJ936" i="2664"/>
  <c r="AK904" i="2664"/>
  <c r="AJ904" i="2664"/>
  <c r="AK872" i="2664"/>
  <c r="AJ872" i="2664"/>
  <c r="AK840" i="2664"/>
  <c r="AJ840" i="2664"/>
  <c r="AK808" i="2664"/>
  <c r="AJ808" i="2664"/>
  <c r="AK776" i="2664"/>
  <c r="AJ776" i="2664"/>
  <c r="AK744" i="2664"/>
  <c r="AJ744" i="2664"/>
  <c r="AK712" i="2664"/>
  <c r="AJ712" i="2664"/>
  <c r="AK392" i="2664"/>
  <c r="AJ392" i="2664"/>
  <c r="AK328" i="2664"/>
  <c r="AJ328" i="2664"/>
  <c r="AK296" i="2664"/>
  <c r="AJ296" i="2664"/>
  <c r="AK104" i="2664"/>
  <c r="AJ104" i="2664"/>
  <c r="AK963" i="2664"/>
  <c r="AJ963" i="2664"/>
  <c r="AK931" i="2664"/>
  <c r="AJ931" i="2664"/>
  <c r="AK899" i="2664"/>
  <c r="AJ899" i="2664"/>
  <c r="AK867" i="2664"/>
  <c r="AJ867" i="2664"/>
  <c r="AK835" i="2664"/>
  <c r="AJ835" i="2664"/>
  <c r="AK803" i="2664"/>
  <c r="AJ803" i="2664"/>
  <c r="AK771" i="2664"/>
  <c r="AJ771" i="2664"/>
  <c r="AK739" i="2664"/>
  <c r="AJ739" i="2664"/>
  <c r="AK483" i="2664"/>
  <c r="AJ483" i="2664"/>
  <c r="AK451" i="2664"/>
  <c r="AJ451" i="2664"/>
  <c r="AK355" i="2664"/>
  <c r="AJ355" i="2664"/>
  <c r="AK259" i="2664"/>
  <c r="AJ259" i="2664"/>
  <c r="AK35" i="2664"/>
  <c r="AJ35" i="2664"/>
  <c r="AK945" i="2664"/>
  <c r="AJ945" i="2664"/>
  <c r="AJ913" i="2664"/>
  <c r="AK913" i="2664"/>
  <c r="AJ881" i="2664"/>
  <c r="AK881" i="2664"/>
  <c r="AJ849" i="2664"/>
  <c r="AK849" i="2664"/>
  <c r="AJ817" i="2664"/>
  <c r="AK817" i="2664"/>
  <c r="AJ785" i="2664"/>
  <c r="AK785" i="2664"/>
  <c r="AJ753" i="2664"/>
  <c r="AK753" i="2664"/>
  <c r="AK721" i="2664"/>
  <c r="AJ689" i="2664"/>
  <c r="AK689" i="2664"/>
  <c r="AK625" i="2664"/>
  <c r="AJ625" i="2664"/>
  <c r="AK561" i="2664"/>
  <c r="AJ561" i="2664"/>
  <c r="AK497" i="2664"/>
  <c r="AJ497" i="2664"/>
  <c r="AJ465" i="2664"/>
  <c r="AK433" i="2664"/>
  <c r="AJ433" i="2664"/>
  <c r="AJ401" i="2664"/>
  <c r="AK369" i="2664"/>
  <c r="AJ369" i="2664"/>
  <c r="AJ337" i="2664"/>
  <c r="AK305" i="2664"/>
  <c r="AJ305" i="2664"/>
  <c r="AJ273" i="2664"/>
  <c r="AK241" i="2664"/>
  <c r="AJ241" i="2664"/>
  <c r="AJ177" i="2664"/>
  <c r="AK177" i="2664"/>
  <c r="AJ145" i="2664"/>
  <c r="AK145" i="2664"/>
  <c r="AJ113" i="2664"/>
  <c r="AK113" i="2664"/>
  <c r="AJ81" i="2664"/>
  <c r="AK81" i="2664"/>
  <c r="AJ49" i="2664"/>
  <c r="AK49" i="2664"/>
  <c r="AK17" i="2664"/>
  <c r="N714" i="2667"/>
  <c r="K714" i="2667"/>
  <c r="M714" i="2667" s="1"/>
  <c r="AK714" i="2664" s="1"/>
  <c r="K698" i="2667"/>
  <c r="M698" i="2667" s="1"/>
  <c r="N682" i="2667"/>
  <c r="K682" i="2667"/>
  <c r="M682" i="2667" s="1"/>
  <c r="AK682" i="2664" s="1"/>
  <c r="K666" i="2667"/>
  <c r="M666" i="2667" s="1"/>
  <c r="N650" i="2667"/>
  <c r="K650" i="2667"/>
  <c r="M650" i="2667" s="1"/>
  <c r="AK650" i="2664" s="1"/>
  <c r="N634" i="2667"/>
  <c r="K634" i="2667"/>
  <c r="M634" i="2667" s="1"/>
  <c r="AK634" i="2664" s="1"/>
  <c r="N618" i="2667"/>
  <c r="K618" i="2667"/>
  <c r="M618" i="2667" s="1"/>
  <c r="AK618" i="2664" s="1"/>
  <c r="N602" i="2667"/>
  <c r="K602" i="2667"/>
  <c r="M602" i="2667" s="1"/>
  <c r="AK602" i="2664" s="1"/>
  <c r="N586" i="2667"/>
  <c r="K586" i="2667"/>
  <c r="M586" i="2667" s="1"/>
  <c r="AK586" i="2664" s="1"/>
  <c r="N570" i="2667"/>
  <c r="K570" i="2667"/>
  <c r="M570" i="2667" s="1"/>
  <c r="AK570" i="2664" s="1"/>
  <c r="K554" i="2667"/>
  <c r="M554" i="2667" s="1"/>
  <c r="N538" i="2667"/>
  <c r="K538" i="2667"/>
  <c r="M538" i="2667" s="1"/>
  <c r="AK538" i="2664" s="1"/>
  <c r="N522" i="2667"/>
  <c r="K522" i="2667"/>
  <c r="M522" i="2667" s="1"/>
  <c r="AK522" i="2664" s="1"/>
  <c r="N506" i="2667"/>
  <c r="K506" i="2667"/>
  <c r="M506" i="2667" s="1"/>
  <c r="AK506" i="2664" s="1"/>
  <c r="N490" i="2667"/>
  <c r="K490" i="2667"/>
  <c r="M490" i="2667" s="1"/>
  <c r="AK490" i="2664" s="1"/>
  <c r="N474" i="2667"/>
  <c r="K474" i="2667"/>
  <c r="M474" i="2667" s="1"/>
  <c r="AK474" i="2664" s="1"/>
  <c r="N458" i="2667"/>
  <c r="K458" i="2667"/>
  <c r="M458" i="2667" s="1"/>
  <c r="AK458" i="2664" s="1"/>
  <c r="N442" i="2667"/>
  <c r="K442" i="2667"/>
  <c r="M442" i="2667" s="1"/>
  <c r="AK442" i="2664" s="1"/>
  <c r="N426" i="2667"/>
  <c r="K426" i="2667"/>
  <c r="M426" i="2667" s="1"/>
  <c r="AK426" i="2664" s="1"/>
  <c r="N410" i="2667"/>
  <c r="K410" i="2667"/>
  <c r="M410" i="2667" s="1"/>
  <c r="AK410" i="2664" s="1"/>
  <c r="N394" i="2667"/>
  <c r="K394" i="2667"/>
  <c r="M394" i="2667" s="1"/>
  <c r="AK394" i="2664" s="1"/>
  <c r="N378" i="2667"/>
  <c r="K378" i="2667"/>
  <c r="M378" i="2667" s="1"/>
  <c r="AK378" i="2664" s="1"/>
  <c r="K362" i="2667"/>
  <c r="M362" i="2667" s="1"/>
  <c r="N346" i="2667"/>
  <c r="K346" i="2667"/>
  <c r="M346" i="2667" s="1"/>
  <c r="AK346" i="2664" s="1"/>
  <c r="N330" i="2667"/>
  <c r="K330" i="2667"/>
  <c r="M330" i="2667" s="1"/>
  <c r="AK330" i="2664" s="1"/>
  <c r="K314" i="2667"/>
  <c r="M314" i="2667" s="1"/>
  <c r="N298" i="2667"/>
  <c r="K298" i="2667"/>
  <c r="M298" i="2667" s="1"/>
  <c r="AK298" i="2664" s="1"/>
  <c r="N282" i="2667"/>
  <c r="K282" i="2667"/>
  <c r="M282" i="2667" s="1"/>
  <c r="AK282" i="2664" s="1"/>
  <c r="K266" i="2667"/>
  <c r="M266" i="2667" s="1"/>
  <c r="N250" i="2667"/>
  <c r="K250" i="2667"/>
  <c r="M250" i="2667" s="1"/>
  <c r="AK250" i="2664" s="1"/>
  <c r="N234" i="2667"/>
  <c r="K234" i="2667"/>
  <c r="M234" i="2667" s="1"/>
  <c r="AK234" i="2664" s="1"/>
  <c r="K218" i="2667"/>
  <c r="M218" i="2667" s="1"/>
  <c r="N202" i="2667"/>
  <c r="K202" i="2667"/>
  <c r="M202" i="2667" s="1"/>
  <c r="AK202" i="2664" s="1"/>
  <c r="N186" i="2667"/>
  <c r="K186" i="2667"/>
  <c r="M186" i="2667" s="1"/>
  <c r="AK186" i="2664" s="1"/>
  <c r="N170" i="2667"/>
  <c r="K170" i="2667"/>
  <c r="M170" i="2667" s="1"/>
  <c r="AK170" i="2664" s="1"/>
  <c r="N154" i="2667"/>
  <c r="K154" i="2667"/>
  <c r="M154" i="2667" s="1"/>
  <c r="AK154" i="2664" s="1"/>
  <c r="K138" i="2667"/>
  <c r="M138" i="2667" s="1"/>
  <c r="N122" i="2667"/>
  <c r="K122" i="2667"/>
  <c r="M122" i="2667" s="1"/>
  <c r="AK122" i="2664" s="1"/>
  <c r="N106" i="2667"/>
  <c r="K106" i="2667"/>
  <c r="M106" i="2667" s="1"/>
  <c r="AK106" i="2664" s="1"/>
  <c r="N90" i="2667"/>
  <c r="K90" i="2667"/>
  <c r="M90" i="2667" s="1"/>
  <c r="AK90" i="2664" s="1"/>
  <c r="K74" i="2667"/>
  <c r="M74" i="2667" s="1"/>
  <c r="N58" i="2667"/>
  <c r="K58" i="2667"/>
  <c r="M58" i="2667" s="1"/>
  <c r="AK58" i="2664" s="1"/>
  <c r="N42" i="2667"/>
  <c r="K42" i="2667"/>
  <c r="M42" i="2667" s="1"/>
  <c r="AK42" i="2664" s="1"/>
  <c r="N26" i="2667"/>
  <c r="K26" i="2667"/>
  <c r="M26" i="2667" s="1"/>
  <c r="AK26" i="2664" s="1"/>
  <c r="N10" i="2667"/>
  <c r="K10" i="2667"/>
  <c r="M10" i="2667" s="1"/>
  <c r="AK10" i="2664" s="1"/>
  <c r="N710" i="2667"/>
  <c r="K710" i="2667"/>
  <c r="M710" i="2667" s="1"/>
  <c r="N694" i="2667"/>
  <c r="K694" i="2667"/>
  <c r="M694" i="2667" s="1"/>
  <c r="AK694" i="2664" s="1"/>
  <c r="N678" i="2667"/>
  <c r="K678" i="2667"/>
  <c r="M678" i="2667" s="1"/>
  <c r="N646" i="2667"/>
  <c r="K646" i="2667"/>
  <c r="M646" i="2667" s="1"/>
  <c r="AK646" i="2664" s="1"/>
  <c r="N630" i="2667"/>
  <c r="K630" i="2667"/>
  <c r="M630" i="2667" s="1"/>
  <c r="AK630" i="2664" s="1"/>
  <c r="N582" i="2667"/>
  <c r="K582" i="2667"/>
  <c r="M582" i="2667" s="1"/>
  <c r="AK582" i="2664" s="1"/>
  <c r="N550" i="2667"/>
  <c r="K550" i="2667"/>
  <c r="M550" i="2667" s="1"/>
  <c r="N534" i="2667"/>
  <c r="K534" i="2667"/>
  <c r="M534" i="2667" s="1"/>
  <c r="N502" i="2667"/>
  <c r="K502" i="2667"/>
  <c r="M502" i="2667" s="1"/>
  <c r="AK502" i="2664" s="1"/>
  <c r="N486" i="2667"/>
  <c r="K486" i="2667"/>
  <c r="M486" i="2667" s="1"/>
  <c r="AK486" i="2664" s="1"/>
  <c r="K454" i="2667"/>
  <c r="M454" i="2667" s="1"/>
  <c r="K438" i="2667"/>
  <c r="M438" i="2667" s="1"/>
  <c r="N406" i="2667"/>
  <c r="K406" i="2667"/>
  <c r="M406" i="2667" s="1"/>
  <c r="AK406" i="2664" s="1"/>
  <c r="N374" i="2667"/>
  <c r="K374" i="2667"/>
  <c r="M374" i="2667" s="1"/>
  <c r="AK374" i="2664" s="1"/>
  <c r="N342" i="2667"/>
  <c r="K342" i="2667"/>
  <c r="M342" i="2667" s="1"/>
  <c r="AK342" i="2664" s="1"/>
  <c r="N310" i="2667"/>
  <c r="K310" i="2667"/>
  <c r="M310" i="2667" s="1"/>
  <c r="AK310" i="2664" s="1"/>
  <c r="N278" i="2667"/>
  <c r="K278" i="2667"/>
  <c r="M278" i="2667" s="1"/>
  <c r="K246" i="2667"/>
  <c r="M246" i="2667" s="1"/>
  <c r="K214" i="2667"/>
  <c r="M214" i="2667" s="1"/>
  <c r="N182" i="2667"/>
  <c r="K182" i="2667"/>
  <c r="M182" i="2667" s="1"/>
  <c r="AK182" i="2664" s="1"/>
  <c r="N150" i="2667"/>
  <c r="K150" i="2667"/>
  <c r="M150" i="2667" s="1"/>
  <c r="N118" i="2667"/>
  <c r="K118" i="2667"/>
  <c r="M118" i="2667" s="1"/>
  <c r="N86" i="2667"/>
  <c r="K86" i="2667"/>
  <c r="M86" i="2667" s="1"/>
  <c r="AK86" i="2664" s="1"/>
  <c r="N54" i="2667"/>
  <c r="K54" i="2667"/>
  <c r="M54" i="2667" s="1"/>
  <c r="AK54" i="2664" s="1"/>
  <c r="K22" i="2667"/>
  <c r="M22" i="2667" s="1"/>
  <c r="AK926" i="2664"/>
  <c r="AJ926" i="2664"/>
  <c r="AK830" i="2664"/>
  <c r="AJ830" i="2664"/>
  <c r="AJ406" i="2664"/>
  <c r="K716" i="2667"/>
  <c r="M716" i="2667" s="1"/>
  <c r="N716" i="2667"/>
  <c r="K668" i="2667"/>
  <c r="M668" i="2667" s="1"/>
  <c r="AK668" i="2664" s="1"/>
  <c r="N668" i="2667"/>
  <c r="K588" i="2667"/>
  <c r="M588" i="2667" s="1"/>
  <c r="N588" i="2667"/>
  <c r="K556" i="2667"/>
  <c r="M556" i="2667" s="1"/>
  <c r="N556" i="2667"/>
  <c r="K492" i="2667"/>
  <c r="M492" i="2667" s="1"/>
  <c r="N492" i="2667"/>
  <c r="K428" i="2667"/>
  <c r="M428" i="2667" s="1"/>
  <c r="N428" i="2667"/>
  <c r="K364" i="2667"/>
  <c r="M364" i="2667" s="1"/>
  <c r="N364" i="2667"/>
  <c r="K268" i="2667"/>
  <c r="M268" i="2667" s="1"/>
  <c r="N268" i="2667"/>
  <c r="K188" i="2667"/>
  <c r="M188" i="2667" s="1"/>
  <c r="N188" i="2667"/>
  <c r="K124" i="2667"/>
  <c r="M124" i="2667" s="1"/>
  <c r="AK124" i="2664" s="1"/>
  <c r="N124" i="2667"/>
  <c r="K60" i="2667"/>
  <c r="M60" i="2667" s="1"/>
  <c r="AK60" i="2664" s="1"/>
  <c r="N60" i="2667"/>
  <c r="N715" i="2667"/>
  <c r="K715" i="2667"/>
  <c r="M715" i="2667" s="1"/>
  <c r="AK715" i="2664" s="1"/>
  <c r="N667" i="2667"/>
  <c r="K667" i="2667"/>
  <c r="M667" i="2667" s="1"/>
  <c r="AK667" i="2664" s="1"/>
  <c r="K651" i="2667"/>
  <c r="M651" i="2667" s="1"/>
  <c r="N587" i="2667"/>
  <c r="K587" i="2667"/>
  <c r="M587" i="2667" s="1"/>
  <c r="AK587" i="2664" s="1"/>
  <c r="N523" i="2667"/>
  <c r="K523" i="2667"/>
  <c r="M523" i="2667" s="1"/>
  <c r="AK523" i="2664" s="1"/>
  <c r="N459" i="2667"/>
  <c r="K459" i="2667"/>
  <c r="M459" i="2667" s="1"/>
  <c r="AK459" i="2664" s="1"/>
  <c r="K395" i="2667"/>
  <c r="M395" i="2667" s="1"/>
  <c r="K331" i="2667"/>
  <c r="M331" i="2667" s="1"/>
  <c r="N267" i="2667"/>
  <c r="K267" i="2667"/>
  <c r="M267" i="2667" s="1"/>
  <c r="AK267" i="2664" s="1"/>
  <c r="N203" i="2667"/>
  <c r="K203" i="2667"/>
  <c r="M203" i="2667" s="1"/>
  <c r="AK203" i="2664" s="1"/>
  <c r="K139" i="2667"/>
  <c r="M139" i="2667" s="1"/>
  <c r="N75" i="2667"/>
  <c r="K75" i="2667"/>
  <c r="M75" i="2667" s="1"/>
  <c r="AK75" i="2664" s="1"/>
  <c r="N27" i="2667"/>
  <c r="K27" i="2667"/>
  <c r="M27" i="2667" s="1"/>
  <c r="AJ27" i="2664" s="1"/>
  <c r="AK946" i="2664"/>
  <c r="AJ946" i="2664"/>
  <c r="AK914" i="2664"/>
  <c r="AJ914" i="2664"/>
  <c r="AK882" i="2664"/>
  <c r="AJ882" i="2664"/>
  <c r="AK850" i="2664"/>
  <c r="AJ850" i="2664"/>
  <c r="AK818" i="2664"/>
  <c r="AJ818" i="2664"/>
  <c r="AK786" i="2664"/>
  <c r="AJ786" i="2664"/>
  <c r="AK754" i="2664"/>
  <c r="AJ754" i="2664"/>
  <c r="AK658" i="2664"/>
  <c r="AJ658" i="2664"/>
  <c r="AK434" i="2664"/>
  <c r="AJ434" i="2664"/>
  <c r="AK402" i="2664"/>
  <c r="AJ402" i="2664"/>
  <c r="AK242" i="2664"/>
  <c r="AJ242" i="2664"/>
  <c r="AK18" i="2664"/>
  <c r="AJ18" i="2664"/>
  <c r="K724" i="2667"/>
  <c r="M724" i="2667" s="1"/>
  <c r="N724" i="2667"/>
  <c r="K692" i="2667"/>
  <c r="M692" i="2667" s="1"/>
  <c r="N692" i="2667"/>
  <c r="K660" i="2667"/>
  <c r="M660" i="2667" s="1"/>
  <c r="N660" i="2667"/>
  <c r="K628" i="2667"/>
  <c r="M628" i="2667" s="1"/>
  <c r="N628" i="2667"/>
  <c r="K596" i="2667"/>
  <c r="M596" i="2667" s="1"/>
  <c r="N596" i="2667"/>
  <c r="K564" i="2667"/>
  <c r="M564" i="2667" s="1"/>
  <c r="N564" i="2667"/>
  <c r="K532" i="2667"/>
  <c r="M532" i="2667" s="1"/>
  <c r="N532" i="2667"/>
  <c r="K500" i="2667"/>
  <c r="M500" i="2667" s="1"/>
  <c r="N500" i="2667"/>
  <c r="K468" i="2667"/>
  <c r="M468" i="2667" s="1"/>
  <c r="N468" i="2667"/>
  <c r="K436" i="2667"/>
  <c r="M436" i="2667" s="1"/>
  <c r="N436" i="2667"/>
  <c r="K404" i="2667"/>
  <c r="M404" i="2667" s="1"/>
  <c r="N404" i="2667"/>
  <c r="K372" i="2667"/>
  <c r="M372" i="2667" s="1"/>
  <c r="N372" i="2667"/>
  <c r="K340" i="2667"/>
  <c r="M340" i="2667" s="1"/>
  <c r="N340" i="2667"/>
  <c r="K308" i="2667"/>
  <c r="M308" i="2667" s="1"/>
  <c r="N308" i="2667"/>
  <c r="K276" i="2667"/>
  <c r="M276" i="2667" s="1"/>
  <c r="N276" i="2667"/>
  <c r="K244" i="2667"/>
  <c r="M244" i="2667" s="1"/>
  <c r="N244" i="2667"/>
  <c r="K212" i="2667"/>
  <c r="M212" i="2667" s="1"/>
  <c r="N212" i="2667"/>
  <c r="K180" i="2667"/>
  <c r="M180" i="2667" s="1"/>
  <c r="N180" i="2667"/>
  <c r="K148" i="2667"/>
  <c r="M148" i="2667" s="1"/>
  <c r="N148" i="2667"/>
  <c r="K116" i="2667"/>
  <c r="M116" i="2667" s="1"/>
  <c r="N116" i="2667"/>
  <c r="K84" i="2667"/>
  <c r="M84" i="2667" s="1"/>
  <c r="N84" i="2667"/>
  <c r="K52" i="2667"/>
  <c r="M52" i="2667" s="1"/>
  <c r="N52" i="2667"/>
  <c r="K20" i="2667"/>
  <c r="M20" i="2667" s="1"/>
  <c r="N20" i="2667"/>
  <c r="N691" i="2667"/>
  <c r="K691" i="2667"/>
  <c r="M691" i="2667" s="1"/>
  <c r="AJ691" i="2664" s="1"/>
  <c r="N643" i="2667"/>
  <c r="K643" i="2667"/>
  <c r="M643" i="2667" s="1"/>
  <c r="AK643" i="2664" s="1"/>
  <c r="N611" i="2667"/>
  <c r="K611" i="2667"/>
  <c r="M611" i="2667" s="1"/>
  <c r="AK611" i="2664" s="1"/>
  <c r="N579" i="2667"/>
  <c r="K579" i="2667"/>
  <c r="M579" i="2667" s="1"/>
  <c r="AK579" i="2664" s="1"/>
  <c r="N547" i="2667"/>
  <c r="K547" i="2667"/>
  <c r="M547" i="2667" s="1"/>
  <c r="AK547" i="2664" s="1"/>
  <c r="N515" i="2667"/>
  <c r="K515" i="2667"/>
  <c r="M515" i="2667" s="1"/>
  <c r="AK515" i="2664" s="1"/>
  <c r="N467" i="2667"/>
  <c r="K467" i="2667"/>
  <c r="M467" i="2667" s="1"/>
  <c r="AJ467" i="2664" s="1"/>
  <c r="K435" i="2667"/>
  <c r="M435" i="2667" s="1"/>
  <c r="N403" i="2667"/>
  <c r="K403" i="2667"/>
  <c r="M403" i="2667" s="1"/>
  <c r="AJ403" i="2664" s="1"/>
  <c r="N371" i="2667"/>
  <c r="K371" i="2667"/>
  <c r="M371" i="2667" s="1"/>
  <c r="AJ371" i="2664" s="1"/>
  <c r="K355" i="2667"/>
  <c r="M355" i="2667" s="1"/>
  <c r="N323" i="2667"/>
  <c r="K323" i="2667"/>
  <c r="M323" i="2667" s="1"/>
  <c r="AK323" i="2664" s="1"/>
  <c r="N291" i="2667"/>
  <c r="K291" i="2667"/>
  <c r="M291" i="2667" s="1"/>
  <c r="AK291" i="2664" s="1"/>
  <c r="K243" i="2667"/>
  <c r="M243" i="2667" s="1"/>
  <c r="K211" i="2667"/>
  <c r="M211" i="2667" s="1"/>
  <c r="N179" i="2667"/>
  <c r="K179" i="2667"/>
  <c r="M179" i="2667" s="1"/>
  <c r="AJ179" i="2664" s="1"/>
  <c r="N147" i="2667"/>
  <c r="K147" i="2667"/>
  <c r="M147" i="2667" s="1"/>
  <c r="AJ147" i="2664" s="1"/>
  <c r="N115" i="2667"/>
  <c r="K115" i="2667"/>
  <c r="M115" i="2667" s="1"/>
  <c r="AJ115" i="2664" s="1"/>
  <c r="N83" i="2667"/>
  <c r="K83" i="2667"/>
  <c r="M83" i="2667" s="1"/>
  <c r="AJ83" i="2664" s="1"/>
  <c r="K51" i="2667"/>
  <c r="M51" i="2667" s="1"/>
  <c r="K19" i="2667"/>
  <c r="M19" i="2667" s="1"/>
  <c r="AK742" i="2664"/>
  <c r="AJ742" i="2664"/>
  <c r="AJ486" i="2664"/>
  <c r="AK198" i="2664"/>
  <c r="AJ198" i="2664"/>
  <c r="AK964" i="2664"/>
  <c r="AJ964" i="2664"/>
  <c r="AK932" i="2664"/>
  <c r="AJ932" i="2664"/>
  <c r="AK900" i="2664"/>
  <c r="AJ900" i="2664"/>
  <c r="AK868" i="2664"/>
  <c r="AJ868" i="2664"/>
  <c r="AK836" i="2664"/>
  <c r="AJ836" i="2664"/>
  <c r="AK804" i="2664"/>
  <c r="AJ804" i="2664"/>
  <c r="AK772" i="2664"/>
  <c r="AJ772" i="2664"/>
  <c r="AK740" i="2664"/>
  <c r="AJ740" i="2664"/>
  <c r="AK644" i="2664"/>
  <c r="AJ644" i="2664"/>
  <c r="AK324" i="2664"/>
  <c r="AJ324" i="2664"/>
  <c r="AK132" i="2664"/>
  <c r="AJ132" i="2664"/>
  <c r="AK68" i="2664"/>
  <c r="AJ68" i="2664"/>
  <c r="AK959" i="2664"/>
  <c r="AJ959" i="2664"/>
  <c r="AK927" i="2664"/>
  <c r="AJ927" i="2664"/>
  <c r="AK895" i="2664"/>
  <c r="AJ895" i="2664"/>
  <c r="AK863" i="2664"/>
  <c r="AJ863" i="2664"/>
  <c r="AK831" i="2664"/>
  <c r="AJ831" i="2664"/>
  <c r="AK799" i="2664"/>
  <c r="AJ799" i="2664"/>
  <c r="AK767" i="2664"/>
  <c r="AJ767" i="2664"/>
  <c r="AK735" i="2664"/>
  <c r="AJ735" i="2664"/>
  <c r="AK255" i="2664"/>
  <c r="AJ255" i="2664"/>
  <c r="AK191" i="2664"/>
  <c r="AJ191" i="2664"/>
  <c r="AK159" i="2664"/>
  <c r="AJ159" i="2664"/>
  <c r="AK63" i="2664"/>
  <c r="AJ63" i="2664"/>
  <c r="AJ949" i="2664"/>
  <c r="AK949" i="2664"/>
  <c r="AK917" i="2664"/>
  <c r="AJ917" i="2664"/>
  <c r="AK885" i="2664"/>
  <c r="AJ885" i="2664"/>
  <c r="AK853" i="2664"/>
  <c r="AJ853" i="2664"/>
  <c r="AK821" i="2664"/>
  <c r="AJ821" i="2664"/>
  <c r="AK789" i="2664"/>
  <c r="AJ789" i="2664"/>
  <c r="AK757" i="2664"/>
  <c r="AJ757" i="2664"/>
  <c r="AJ149" i="2664"/>
  <c r="AK149" i="2664"/>
  <c r="N722" i="2667"/>
  <c r="K722" i="2667"/>
  <c r="M722" i="2667" s="1"/>
  <c r="AK722" i="2664" s="1"/>
  <c r="N706" i="2667"/>
  <c r="K706" i="2667"/>
  <c r="M706" i="2667" s="1"/>
  <c r="AJ706" i="2664" s="1"/>
  <c r="N690" i="2667"/>
  <c r="K690" i="2667"/>
  <c r="M690" i="2667" s="1"/>
  <c r="AK690" i="2664" s="1"/>
  <c r="K674" i="2667"/>
  <c r="M674" i="2667" s="1"/>
  <c r="K658" i="2667"/>
  <c r="M658" i="2667" s="1"/>
  <c r="N642" i="2667"/>
  <c r="K642" i="2667"/>
  <c r="M642" i="2667" s="1"/>
  <c r="AJ642" i="2664" s="1"/>
  <c r="N626" i="2667"/>
  <c r="K626" i="2667"/>
  <c r="M626" i="2667" s="1"/>
  <c r="AK626" i="2664" s="1"/>
  <c r="N610" i="2667"/>
  <c r="K610" i="2667"/>
  <c r="M610" i="2667" s="1"/>
  <c r="AJ610" i="2664" s="1"/>
  <c r="N594" i="2667"/>
  <c r="K594" i="2667"/>
  <c r="M594" i="2667" s="1"/>
  <c r="AK594" i="2664" s="1"/>
  <c r="K578" i="2667"/>
  <c r="M578" i="2667" s="1"/>
  <c r="N562" i="2667"/>
  <c r="K562" i="2667"/>
  <c r="M562" i="2667" s="1"/>
  <c r="AK562" i="2664" s="1"/>
  <c r="K546" i="2667"/>
  <c r="M546" i="2667" s="1"/>
  <c r="N530" i="2667"/>
  <c r="K530" i="2667"/>
  <c r="M530" i="2667" s="1"/>
  <c r="AK530" i="2664" s="1"/>
  <c r="N514" i="2667"/>
  <c r="K514" i="2667"/>
  <c r="M514" i="2667" s="1"/>
  <c r="AJ514" i="2664" s="1"/>
  <c r="N498" i="2667"/>
  <c r="K498" i="2667"/>
  <c r="M498" i="2667" s="1"/>
  <c r="AK498" i="2664" s="1"/>
  <c r="K482" i="2667"/>
  <c r="M482" i="2667" s="1"/>
  <c r="N466" i="2667"/>
  <c r="K466" i="2667"/>
  <c r="M466" i="2667" s="1"/>
  <c r="AK466" i="2664" s="1"/>
  <c r="N450" i="2667"/>
  <c r="K450" i="2667"/>
  <c r="M450" i="2667" s="1"/>
  <c r="AJ450" i="2664" s="1"/>
  <c r="K434" i="2667"/>
  <c r="M434" i="2667" s="1"/>
  <c r="N418" i="2667"/>
  <c r="K418" i="2667"/>
  <c r="M418" i="2667" s="1"/>
  <c r="AJ418" i="2664" s="1"/>
  <c r="K402" i="2667"/>
  <c r="M402" i="2667" s="1"/>
  <c r="K386" i="2667"/>
  <c r="M386" i="2667" s="1"/>
  <c r="N370" i="2667"/>
  <c r="K370" i="2667"/>
  <c r="M370" i="2667" s="1"/>
  <c r="AK370" i="2664" s="1"/>
  <c r="N354" i="2667"/>
  <c r="K354" i="2667"/>
  <c r="M354" i="2667" s="1"/>
  <c r="AJ354" i="2664" s="1"/>
  <c r="N338" i="2667"/>
  <c r="K338" i="2667"/>
  <c r="M338" i="2667" s="1"/>
  <c r="AK338" i="2664" s="1"/>
  <c r="N322" i="2667"/>
  <c r="K322" i="2667"/>
  <c r="M322" i="2667" s="1"/>
  <c r="AJ322" i="2664" s="1"/>
  <c r="N306" i="2667"/>
  <c r="K306" i="2667"/>
  <c r="M306" i="2667" s="1"/>
  <c r="AK306" i="2664" s="1"/>
  <c r="N290" i="2667"/>
  <c r="K290" i="2667"/>
  <c r="M290" i="2667" s="1"/>
  <c r="AJ290" i="2664" s="1"/>
  <c r="N274" i="2667"/>
  <c r="K274" i="2667"/>
  <c r="M274" i="2667" s="1"/>
  <c r="AK274" i="2664" s="1"/>
  <c r="N258" i="2667"/>
  <c r="K258" i="2667"/>
  <c r="M258" i="2667" s="1"/>
  <c r="AJ258" i="2664" s="1"/>
  <c r="K242" i="2667"/>
  <c r="M242" i="2667" s="1"/>
  <c r="N226" i="2667"/>
  <c r="K226" i="2667"/>
  <c r="M226" i="2667" s="1"/>
  <c r="AJ226" i="2664" s="1"/>
  <c r="N210" i="2667"/>
  <c r="K210" i="2667"/>
  <c r="M210" i="2667" s="1"/>
  <c r="AK210" i="2664" s="1"/>
  <c r="K194" i="2667"/>
  <c r="M194" i="2667" s="1"/>
  <c r="N178" i="2667"/>
  <c r="K178" i="2667"/>
  <c r="M178" i="2667" s="1"/>
  <c r="AK178" i="2664" s="1"/>
  <c r="N162" i="2667"/>
  <c r="K162" i="2667"/>
  <c r="M162" i="2667" s="1"/>
  <c r="AJ162" i="2664" s="1"/>
  <c r="N146" i="2667"/>
  <c r="K146" i="2667"/>
  <c r="M146" i="2667" s="1"/>
  <c r="AK146" i="2664" s="1"/>
  <c r="N130" i="2667"/>
  <c r="K130" i="2667"/>
  <c r="M130" i="2667" s="1"/>
  <c r="AJ130" i="2664" s="1"/>
  <c r="N114" i="2667"/>
  <c r="K114" i="2667"/>
  <c r="M114" i="2667" s="1"/>
  <c r="AK114" i="2664" s="1"/>
  <c r="K98" i="2667"/>
  <c r="M98" i="2667" s="1"/>
  <c r="N82" i="2667"/>
  <c r="K82" i="2667"/>
  <c r="M82" i="2667" s="1"/>
  <c r="AK82" i="2664" s="1"/>
  <c r="N66" i="2667"/>
  <c r="K66" i="2667"/>
  <c r="M66" i="2667" s="1"/>
  <c r="AJ66" i="2664" s="1"/>
  <c r="N50" i="2667"/>
  <c r="K50" i="2667"/>
  <c r="M50" i="2667" s="1"/>
  <c r="AK50" i="2664" s="1"/>
  <c r="N34" i="2667"/>
  <c r="K34" i="2667"/>
  <c r="M34" i="2667" s="1"/>
  <c r="AJ34" i="2664" s="1"/>
  <c r="K18" i="2667"/>
  <c r="M18" i="2667" s="1"/>
  <c r="AK958" i="2664"/>
  <c r="AJ958" i="2664"/>
  <c r="AK918" i="2664"/>
  <c r="AJ918" i="2664"/>
  <c r="AK870" i="2664"/>
  <c r="AJ870" i="2664"/>
  <c r="AK790" i="2664"/>
  <c r="AJ790" i="2664"/>
  <c r="AJ630" i="2664"/>
  <c r="AK214" i="2664"/>
  <c r="AJ214" i="2664"/>
  <c r="AJ86" i="2664"/>
  <c r="K700" i="2667"/>
  <c r="M700" i="2667" s="1"/>
  <c r="AK700" i="2664" s="1"/>
  <c r="N700" i="2667"/>
  <c r="K652" i="2667"/>
  <c r="M652" i="2667" s="1"/>
  <c r="AK652" i="2664" s="1"/>
  <c r="N652" i="2667"/>
  <c r="K604" i="2667"/>
  <c r="M604" i="2667" s="1"/>
  <c r="AK604" i="2664" s="1"/>
  <c r="N604" i="2667"/>
  <c r="K524" i="2667"/>
  <c r="M524" i="2667" s="1"/>
  <c r="AK524" i="2664" s="1"/>
  <c r="N524" i="2667"/>
  <c r="K460" i="2667"/>
  <c r="M460" i="2667" s="1"/>
  <c r="AK460" i="2664" s="1"/>
  <c r="N460" i="2667"/>
  <c r="K412" i="2667"/>
  <c r="M412" i="2667" s="1"/>
  <c r="AK412" i="2664" s="1"/>
  <c r="N412" i="2667"/>
  <c r="K332" i="2667"/>
  <c r="M332" i="2667" s="1"/>
  <c r="AK332" i="2664" s="1"/>
  <c r="N332" i="2667"/>
  <c r="K284" i="2667"/>
  <c r="M284" i="2667" s="1"/>
  <c r="AK284" i="2664" s="1"/>
  <c r="N284" i="2667"/>
  <c r="K220" i="2667"/>
  <c r="M220" i="2667" s="1"/>
  <c r="AK220" i="2664" s="1"/>
  <c r="N220" i="2667"/>
  <c r="K156" i="2667"/>
  <c r="M156" i="2667" s="1"/>
  <c r="AK156" i="2664" s="1"/>
  <c r="N156" i="2667"/>
  <c r="K92" i="2667"/>
  <c r="M92" i="2667" s="1"/>
  <c r="AK92" i="2664" s="1"/>
  <c r="N92" i="2667"/>
  <c r="K12" i="2667"/>
  <c r="M12" i="2667" s="1"/>
  <c r="N12" i="2667"/>
  <c r="N683" i="2667"/>
  <c r="K683" i="2667"/>
  <c r="M683" i="2667" s="1"/>
  <c r="AK683" i="2664" s="1"/>
  <c r="K619" i="2667"/>
  <c r="M619" i="2667" s="1"/>
  <c r="N571" i="2667"/>
  <c r="K571" i="2667"/>
  <c r="M571" i="2667" s="1"/>
  <c r="AK571" i="2664" s="1"/>
  <c r="N491" i="2667"/>
  <c r="K491" i="2667"/>
  <c r="M491" i="2667" s="1"/>
  <c r="AK491" i="2664" s="1"/>
  <c r="N443" i="2667"/>
  <c r="K443" i="2667"/>
  <c r="M443" i="2667" s="1"/>
  <c r="AK443" i="2664" s="1"/>
  <c r="K379" i="2667"/>
  <c r="M379" i="2667" s="1"/>
  <c r="K315" i="2667"/>
  <c r="M315" i="2667" s="1"/>
  <c r="N251" i="2667"/>
  <c r="K251" i="2667"/>
  <c r="M251" i="2667" s="1"/>
  <c r="AK251" i="2664" s="1"/>
  <c r="N187" i="2667"/>
  <c r="K187" i="2667"/>
  <c r="M187" i="2667" s="1"/>
  <c r="AK187" i="2664" s="1"/>
  <c r="K123" i="2667"/>
  <c r="M123" i="2667" s="1"/>
  <c r="N59" i="2667"/>
  <c r="K59" i="2667"/>
  <c r="M59" i="2667" s="1"/>
  <c r="AK59" i="2664" s="1"/>
  <c r="AK782" i="2664"/>
  <c r="AJ782" i="2664"/>
  <c r="AK734" i="2664"/>
  <c r="AJ734" i="2664"/>
  <c r="AK366" i="2664"/>
  <c r="AJ366" i="2664"/>
  <c r="AK230" i="2664"/>
  <c r="AJ230" i="2664"/>
  <c r="AK94" i="2664"/>
  <c r="AJ94" i="2664"/>
  <c r="N606" i="2667"/>
  <c r="K606" i="2667"/>
  <c r="M606" i="2667" s="1"/>
  <c r="AK606" i="2664" s="1"/>
  <c r="N510" i="2667"/>
  <c r="K510" i="2667"/>
  <c r="M510" i="2667" s="1"/>
  <c r="AK510" i="2664" s="1"/>
  <c r="N446" i="2667"/>
  <c r="K446" i="2667"/>
  <c r="M446" i="2667" s="1"/>
  <c r="AK446" i="2664" s="1"/>
  <c r="K382" i="2667"/>
  <c r="M382" i="2667" s="1"/>
  <c r="K318" i="2667"/>
  <c r="M318" i="2667" s="1"/>
  <c r="N254" i="2667"/>
  <c r="K254" i="2667"/>
  <c r="M254" i="2667" s="1"/>
  <c r="AK254" i="2664" s="1"/>
  <c r="N190" i="2667"/>
  <c r="K190" i="2667"/>
  <c r="M190" i="2667" s="1"/>
  <c r="AK190" i="2664" s="1"/>
  <c r="N126" i="2667"/>
  <c r="K126" i="2667"/>
  <c r="M126" i="2667" s="1"/>
  <c r="AK126" i="2664" s="1"/>
  <c r="N62" i="2667"/>
  <c r="K62" i="2667"/>
  <c r="M62" i="2667" s="1"/>
  <c r="AK62" i="2664" s="1"/>
  <c r="AK272" i="2664"/>
  <c r="AJ272" i="2664"/>
  <c r="AK939" i="2664"/>
  <c r="AJ939" i="2664"/>
  <c r="AK907" i="2664"/>
  <c r="AJ907" i="2664"/>
  <c r="AK875" i="2664"/>
  <c r="AJ875" i="2664"/>
  <c r="AK843" i="2664"/>
  <c r="AJ843" i="2664"/>
  <c r="AK811" i="2664"/>
  <c r="AJ811" i="2664"/>
  <c r="AK299" i="2664"/>
  <c r="AJ299" i="2664"/>
  <c r="AJ267" i="2664"/>
  <c r="AK235" i="2664"/>
  <c r="AJ235" i="2664"/>
  <c r="AJ203" i="2664"/>
  <c r="AK139" i="2664"/>
  <c r="AJ139" i="2664"/>
  <c r="AK107" i="2664"/>
  <c r="AJ107" i="2664"/>
  <c r="AK953" i="2664"/>
  <c r="AJ953" i="2664"/>
  <c r="AK921" i="2664"/>
  <c r="AJ921" i="2664"/>
  <c r="AK889" i="2664"/>
  <c r="AJ889" i="2664"/>
  <c r="AK793" i="2664"/>
  <c r="AJ793" i="2664"/>
  <c r="AK761" i="2664"/>
  <c r="AJ761" i="2664"/>
  <c r="AK601" i="2664"/>
  <c r="AJ601" i="2664"/>
  <c r="AK569" i="2664"/>
  <c r="AJ569" i="2664"/>
  <c r="AK505" i="2664"/>
  <c r="AJ505" i="2664"/>
  <c r="AK473" i="2664"/>
  <c r="AJ473" i="2664"/>
  <c r="AK377" i="2664"/>
  <c r="AJ377" i="2664"/>
  <c r="AK345" i="2664"/>
  <c r="AJ345" i="2664"/>
  <c r="AJ89" i="2664"/>
  <c r="AK89" i="2664"/>
  <c r="AJ694" i="2664"/>
  <c r="AK566" i="2664"/>
  <c r="AJ566" i="2664"/>
  <c r="AK318" i="2664"/>
  <c r="AJ318" i="2664"/>
  <c r="AK78" i="2664"/>
  <c r="AJ78" i="2664"/>
  <c r="AK954" i="2664"/>
  <c r="AJ954" i="2664"/>
  <c r="AK922" i="2664"/>
  <c r="AJ922" i="2664"/>
  <c r="AK890" i="2664"/>
  <c r="AJ890" i="2664"/>
  <c r="AK858" i="2664"/>
  <c r="AJ858" i="2664"/>
  <c r="AK826" i="2664"/>
  <c r="AJ826" i="2664"/>
  <c r="AK794" i="2664"/>
  <c r="AJ794" i="2664"/>
  <c r="AK762" i="2664"/>
  <c r="AJ762" i="2664"/>
  <c r="AK730" i="2664"/>
  <c r="AJ730" i="2664"/>
  <c r="AK698" i="2664"/>
  <c r="AJ698" i="2664"/>
  <c r="AK666" i="2664"/>
  <c r="AJ666" i="2664"/>
  <c r="AJ634" i="2664"/>
  <c r="AJ602" i="2664"/>
  <c r="AJ570" i="2664"/>
  <c r="AJ538" i="2664"/>
  <c r="AJ506" i="2664"/>
  <c r="AJ474" i="2664"/>
  <c r="AJ442" i="2664"/>
  <c r="AJ410" i="2664"/>
  <c r="AJ378" i="2664"/>
  <c r="AJ346" i="2664"/>
  <c r="AK314" i="2664"/>
  <c r="AJ314" i="2664"/>
  <c r="AJ282" i="2664"/>
  <c r="AJ250" i="2664"/>
  <c r="AK218" i="2664"/>
  <c r="AJ218" i="2664"/>
  <c r="AJ186" i="2664"/>
  <c r="AJ154" i="2664"/>
  <c r="AJ122" i="2664"/>
  <c r="AJ90" i="2664"/>
  <c r="AJ58" i="2664"/>
  <c r="AJ26" i="2664"/>
  <c r="AK758" i="2664"/>
  <c r="AJ758" i="2664"/>
  <c r="AJ646" i="2664"/>
  <c r="N702" i="2667"/>
  <c r="K702" i="2667"/>
  <c r="M702" i="2667" s="1"/>
  <c r="AJ702" i="2664" s="1"/>
  <c r="N670" i="2667"/>
  <c r="K670" i="2667"/>
  <c r="M670" i="2667" s="1"/>
  <c r="AJ670" i="2664" s="1"/>
  <c r="N638" i="2667"/>
  <c r="K638" i="2667"/>
  <c r="M638" i="2667" s="1"/>
  <c r="AK638" i="2664" s="1"/>
  <c r="N574" i="2667"/>
  <c r="K574" i="2667"/>
  <c r="M574" i="2667" s="1"/>
  <c r="AK574" i="2664" s="1"/>
  <c r="N526" i="2667"/>
  <c r="K526" i="2667"/>
  <c r="M526" i="2667" s="1"/>
  <c r="AK526" i="2664" s="1"/>
  <c r="N462" i="2667"/>
  <c r="K462" i="2667"/>
  <c r="M462" i="2667" s="1"/>
  <c r="AK462" i="2664" s="1"/>
  <c r="N398" i="2667"/>
  <c r="K398" i="2667"/>
  <c r="M398" i="2667" s="1"/>
  <c r="AK398" i="2664" s="1"/>
  <c r="N350" i="2667"/>
  <c r="K350" i="2667"/>
  <c r="M350" i="2667" s="1"/>
  <c r="AK350" i="2664" s="1"/>
  <c r="N286" i="2667"/>
  <c r="K286" i="2667"/>
  <c r="M286" i="2667" s="1"/>
  <c r="N238" i="2667"/>
  <c r="K238" i="2667"/>
  <c r="M238" i="2667" s="1"/>
  <c r="AK238" i="2664" s="1"/>
  <c r="K158" i="2667"/>
  <c r="M158" i="2667" s="1"/>
  <c r="K94" i="2667"/>
  <c r="M94" i="2667" s="1"/>
  <c r="N30" i="2667"/>
  <c r="K30" i="2667"/>
  <c r="M30" i="2667" s="1"/>
  <c r="AK30" i="2664" s="1"/>
  <c r="AK940" i="2664"/>
  <c r="AJ940" i="2664"/>
  <c r="AK908" i="2664"/>
  <c r="AJ908" i="2664"/>
  <c r="AK876" i="2664"/>
  <c r="AJ876" i="2664"/>
  <c r="AK844" i="2664"/>
  <c r="AJ844" i="2664"/>
  <c r="AK812" i="2664"/>
  <c r="AJ812" i="2664"/>
  <c r="AK780" i="2664"/>
  <c r="AJ780" i="2664"/>
  <c r="AK748" i="2664"/>
  <c r="AJ748" i="2664"/>
  <c r="AK716" i="2664"/>
  <c r="AJ716" i="2664"/>
  <c r="AK684" i="2664"/>
  <c r="AJ684" i="2664"/>
  <c r="AK620" i="2664"/>
  <c r="AJ620" i="2664"/>
  <c r="AK588" i="2664"/>
  <c r="AJ588" i="2664"/>
  <c r="AK556" i="2664"/>
  <c r="AJ556" i="2664"/>
  <c r="AK492" i="2664"/>
  <c r="AJ492" i="2664"/>
  <c r="AJ460" i="2664"/>
  <c r="AK428" i="2664"/>
  <c r="AJ428" i="2664"/>
  <c r="AK364" i="2664"/>
  <c r="AJ364" i="2664"/>
  <c r="AJ332" i="2664"/>
  <c r="AK268" i="2664"/>
  <c r="AJ268" i="2664"/>
  <c r="AK236" i="2664"/>
  <c r="AJ236" i="2664"/>
  <c r="AK204" i="2664"/>
  <c r="AJ204" i="2664"/>
  <c r="AK140" i="2664"/>
  <c r="AJ140" i="2664"/>
  <c r="AK76" i="2664"/>
  <c r="AJ76" i="2664"/>
  <c r="AK44" i="2664"/>
  <c r="AJ44" i="2664"/>
  <c r="AK12" i="2664"/>
  <c r="AJ12" i="2664"/>
  <c r="AK935" i="2664"/>
  <c r="AJ935" i="2664"/>
  <c r="AK903" i="2664"/>
  <c r="AJ903" i="2664"/>
  <c r="AK871" i="2664"/>
  <c r="AJ871" i="2664"/>
  <c r="AK839" i="2664"/>
  <c r="AJ839" i="2664"/>
  <c r="AK807" i="2664"/>
  <c r="AJ807" i="2664"/>
  <c r="AK775" i="2664"/>
  <c r="AJ775" i="2664"/>
  <c r="AK743" i="2664"/>
  <c r="AJ743" i="2664"/>
  <c r="AJ711" i="2664"/>
  <c r="AJ583" i="2664"/>
  <c r="AJ455" i="2664"/>
  <c r="AK423" i="2664"/>
  <c r="AJ423" i="2664"/>
  <c r="AJ359" i="2664"/>
  <c r="AK135" i="2664"/>
  <c r="AJ135" i="2664"/>
  <c r="AK71" i="2664"/>
  <c r="AJ71" i="2664"/>
  <c r="AK39" i="2664"/>
  <c r="AJ39" i="2664"/>
  <c r="AJ957" i="2664"/>
  <c r="AK957" i="2664"/>
  <c r="AJ925" i="2664"/>
  <c r="AK925" i="2664"/>
  <c r="AJ893" i="2664"/>
  <c r="AK893" i="2664"/>
  <c r="AJ861" i="2664"/>
  <c r="AK861" i="2664"/>
  <c r="AJ829" i="2664"/>
  <c r="AK829" i="2664"/>
  <c r="AJ797" i="2664"/>
  <c r="AK797" i="2664"/>
  <c r="AJ765" i="2664"/>
  <c r="AK765" i="2664"/>
  <c r="AJ733" i="2664"/>
  <c r="AK733" i="2664"/>
  <c r="AJ701" i="2664"/>
  <c r="AK701" i="2664"/>
  <c r="AK669" i="2664"/>
  <c r="AJ669" i="2664"/>
  <c r="AK637" i="2664"/>
  <c r="AJ637" i="2664"/>
  <c r="AK605" i="2664"/>
  <c r="AJ605" i="2664"/>
  <c r="AK541" i="2664"/>
  <c r="AK509" i="2664"/>
  <c r="AJ509" i="2664"/>
  <c r="AK477" i="2664"/>
  <c r="AK445" i="2664"/>
  <c r="AJ445" i="2664"/>
  <c r="AJ413" i="2664"/>
  <c r="AJ285" i="2664"/>
  <c r="AJ157" i="2664"/>
  <c r="AK157" i="2664"/>
  <c r="AJ61" i="2664"/>
  <c r="AK61" i="2664"/>
  <c r="AJ29" i="2664"/>
  <c r="AK29" i="2664"/>
  <c r="N725" i="2667"/>
  <c r="K725" i="2667"/>
  <c r="M725" i="2667" s="1"/>
  <c r="AK725" i="2664" s="1"/>
  <c r="N709" i="2667"/>
  <c r="K709" i="2667"/>
  <c r="M709" i="2667" s="1"/>
  <c r="AJ709" i="2664" s="1"/>
  <c r="N693" i="2667"/>
  <c r="K693" i="2667"/>
  <c r="M693" i="2667" s="1"/>
  <c r="AK693" i="2664" s="1"/>
  <c r="N677" i="2667"/>
  <c r="K677" i="2667"/>
  <c r="M677" i="2667" s="1"/>
  <c r="AJ677" i="2664" s="1"/>
  <c r="N661" i="2667"/>
  <c r="K661" i="2667"/>
  <c r="M661" i="2667" s="1"/>
  <c r="AK661" i="2664" s="1"/>
  <c r="N645" i="2667"/>
  <c r="K645" i="2667"/>
  <c r="M645" i="2667" s="1"/>
  <c r="AJ645" i="2664" s="1"/>
  <c r="N629" i="2667"/>
  <c r="K629" i="2667"/>
  <c r="M629" i="2667" s="1"/>
  <c r="AK629" i="2664" s="1"/>
  <c r="K613" i="2667"/>
  <c r="M613" i="2667" s="1"/>
  <c r="N597" i="2667"/>
  <c r="K597" i="2667"/>
  <c r="M597" i="2667" s="1"/>
  <c r="AK597" i="2664" s="1"/>
  <c r="N581" i="2667"/>
  <c r="K581" i="2667"/>
  <c r="M581" i="2667" s="1"/>
  <c r="AJ581" i="2664" s="1"/>
  <c r="N565" i="2667"/>
  <c r="K565" i="2667"/>
  <c r="M565" i="2667" s="1"/>
  <c r="AK565" i="2664" s="1"/>
  <c r="N549" i="2667"/>
  <c r="K549" i="2667"/>
  <c r="M549" i="2667" s="1"/>
  <c r="AJ549" i="2664" s="1"/>
  <c r="N533" i="2667"/>
  <c r="K533" i="2667"/>
  <c r="M533" i="2667" s="1"/>
  <c r="AK533" i="2664" s="1"/>
  <c r="K517" i="2667"/>
  <c r="M517" i="2667" s="1"/>
  <c r="N501" i="2667"/>
  <c r="K501" i="2667"/>
  <c r="M501" i="2667" s="1"/>
  <c r="AK501" i="2664" s="1"/>
  <c r="N485" i="2667"/>
  <c r="K485" i="2667"/>
  <c r="M485" i="2667" s="1"/>
  <c r="AJ485" i="2664" s="1"/>
  <c r="N469" i="2667"/>
  <c r="K469" i="2667"/>
  <c r="M469" i="2667" s="1"/>
  <c r="AK469" i="2664" s="1"/>
  <c r="N453" i="2667"/>
  <c r="K453" i="2667"/>
  <c r="M453" i="2667" s="1"/>
  <c r="AJ453" i="2664" s="1"/>
  <c r="N437" i="2667"/>
  <c r="K437" i="2667"/>
  <c r="M437" i="2667" s="1"/>
  <c r="AK437" i="2664" s="1"/>
  <c r="N421" i="2667"/>
  <c r="K421" i="2667"/>
  <c r="M421" i="2667" s="1"/>
  <c r="AJ421" i="2664" s="1"/>
  <c r="N405" i="2667"/>
  <c r="K405" i="2667"/>
  <c r="M405" i="2667" s="1"/>
  <c r="AK405" i="2664" s="1"/>
  <c r="K389" i="2667"/>
  <c r="M389" i="2667" s="1"/>
  <c r="N373" i="2667"/>
  <c r="K373" i="2667"/>
  <c r="M373" i="2667" s="1"/>
  <c r="AK373" i="2664" s="1"/>
  <c r="N357" i="2667"/>
  <c r="K357" i="2667"/>
  <c r="M357" i="2667" s="1"/>
  <c r="AJ357" i="2664" s="1"/>
  <c r="N341" i="2667"/>
  <c r="K341" i="2667"/>
  <c r="M341" i="2667" s="1"/>
  <c r="AK341" i="2664" s="1"/>
  <c r="K325" i="2667"/>
  <c r="M325" i="2667" s="1"/>
  <c r="N309" i="2667"/>
  <c r="K309" i="2667"/>
  <c r="M309" i="2667" s="1"/>
  <c r="AK309" i="2664" s="1"/>
  <c r="N293" i="2667"/>
  <c r="K293" i="2667"/>
  <c r="M293" i="2667" s="1"/>
  <c r="AJ293" i="2664" s="1"/>
  <c r="N277" i="2667"/>
  <c r="K277" i="2667"/>
  <c r="M277" i="2667" s="1"/>
  <c r="AK277" i="2664" s="1"/>
  <c r="N261" i="2667"/>
  <c r="K261" i="2667"/>
  <c r="M261" i="2667" s="1"/>
  <c r="AJ261" i="2664" s="1"/>
  <c r="N245" i="2667"/>
  <c r="K245" i="2667"/>
  <c r="M245" i="2667" s="1"/>
  <c r="AK245" i="2664" s="1"/>
  <c r="N229" i="2667"/>
  <c r="K229" i="2667"/>
  <c r="M229" i="2667" s="1"/>
  <c r="AJ229" i="2664" s="1"/>
  <c r="N213" i="2667"/>
  <c r="K213" i="2667"/>
  <c r="M213" i="2667" s="1"/>
  <c r="AK213" i="2664" s="1"/>
  <c r="K197" i="2667"/>
  <c r="M197" i="2667" s="1"/>
  <c r="N181" i="2667"/>
  <c r="K181" i="2667"/>
  <c r="M181" i="2667" s="1"/>
  <c r="AJ181" i="2664" s="1"/>
  <c r="K165" i="2667"/>
  <c r="M165" i="2667" s="1"/>
  <c r="K149" i="2667"/>
  <c r="M149" i="2667" s="1"/>
  <c r="N133" i="2667"/>
  <c r="K133" i="2667"/>
  <c r="M133" i="2667" s="1"/>
  <c r="AK133" i="2664" s="1"/>
  <c r="N117" i="2667"/>
  <c r="K117" i="2667"/>
  <c r="M117" i="2667" s="1"/>
  <c r="AJ117" i="2664" s="1"/>
  <c r="N101" i="2667"/>
  <c r="K101" i="2667"/>
  <c r="M101" i="2667" s="1"/>
  <c r="AK101" i="2664" s="1"/>
  <c r="N85" i="2667"/>
  <c r="K85" i="2667"/>
  <c r="M85" i="2667" s="1"/>
  <c r="AJ85" i="2664" s="1"/>
  <c r="N69" i="2667"/>
  <c r="K69" i="2667"/>
  <c r="M69" i="2667" s="1"/>
  <c r="AK69" i="2664" s="1"/>
  <c r="N53" i="2667"/>
  <c r="K53" i="2667"/>
  <c r="M53" i="2667" s="1"/>
  <c r="AJ53" i="2664" s="1"/>
  <c r="N37" i="2667"/>
  <c r="K37" i="2667"/>
  <c r="M37" i="2667" s="1"/>
  <c r="AK37" i="2664" s="1"/>
  <c r="N21" i="2667"/>
  <c r="K21" i="2667"/>
  <c r="M21" i="2667" s="1"/>
  <c r="AJ21" i="2664" s="1"/>
  <c r="AK934" i="2664"/>
  <c r="AJ934" i="2664"/>
  <c r="AK886" i="2664"/>
  <c r="AJ886" i="2664"/>
  <c r="AK814" i="2664"/>
  <c r="AJ814" i="2664"/>
  <c r="AJ254" i="2664"/>
  <c r="AK110" i="2664"/>
  <c r="AJ110" i="2664"/>
  <c r="AK822" i="2664"/>
  <c r="AJ822" i="2664"/>
  <c r="AK750" i="2664"/>
  <c r="AJ750" i="2664"/>
  <c r="AJ502" i="2664"/>
  <c r="AK382" i="2664"/>
  <c r="AJ382" i="2664"/>
  <c r="AJ126" i="2664"/>
  <c r="N673" i="2667"/>
  <c r="K673" i="2667"/>
  <c r="M673" i="2667" s="1"/>
  <c r="AJ673" i="2664" s="1"/>
  <c r="N609" i="2667"/>
  <c r="K609" i="2667"/>
  <c r="M609" i="2667" s="1"/>
  <c r="AJ609" i="2664" s="1"/>
  <c r="N529" i="2667"/>
  <c r="K529" i="2667"/>
  <c r="M529" i="2667" s="1"/>
  <c r="AK529" i="2664" s="1"/>
  <c r="N449" i="2667"/>
  <c r="K449" i="2667"/>
  <c r="M449" i="2667" s="1"/>
  <c r="AJ449" i="2664" s="1"/>
  <c r="K385" i="2667"/>
  <c r="M385" i="2667" s="1"/>
  <c r="K321" i="2667"/>
  <c r="M321" i="2667" s="1"/>
  <c r="N257" i="2667"/>
  <c r="K257" i="2667"/>
  <c r="M257" i="2667" s="1"/>
  <c r="AJ257" i="2664" s="1"/>
  <c r="N193" i="2667"/>
  <c r="K193" i="2667"/>
  <c r="M193" i="2667" s="1"/>
  <c r="AJ193" i="2664" s="1"/>
  <c r="K129" i="2667"/>
  <c r="M129" i="2667" s="1"/>
  <c r="N65" i="2667"/>
  <c r="K65" i="2667"/>
  <c r="M65" i="2667" s="1"/>
  <c r="AK65" i="2664" s="1"/>
  <c r="E8" i="1825"/>
  <c r="C9" i="1825"/>
  <c r="E10" i="1825"/>
  <c r="C11" i="1825"/>
  <c r="E12" i="1825"/>
  <c r="C13" i="1825"/>
  <c r="E14" i="1825"/>
  <c r="C15" i="1825"/>
  <c r="E16" i="1825"/>
  <c r="C17" i="1825"/>
  <c r="E18" i="1825"/>
  <c r="C19" i="1825"/>
  <c r="E20" i="1825"/>
  <c r="C21" i="1825"/>
  <c r="E22" i="1825"/>
  <c r="C23" i="1825"/>
  <c r="E24" i="1825"/>
  <c r="C25" i="1825"/>
  <c r="E26" i="1825"/>
  <c r="C27" i="1825"/>
  <c r="E28" i="1825"/>
  <c r="C29" i="1825"/>
  <c r="E30" i="1825"/>
  <c r="C31" i="1825"/>
  <c r="E32" i="1825"/>
  <c r="C33" i="1825"/>
  <c r="E34" i="1825"/>
  <c r="C35" i="1825"/>
  <c r="E36" i="1825"/>
  <c r="C37" i="1825"/>
  <c r="E38" i="1825"/>
  <c r="C39" i="1825"/>
  <c r="E40" i="1825"/>
  <c r="C41" i="1825"/>
  <c r="E42" i="1825"/>
  <c r="C43" i="1825"/>
  <c r="E44" i="1825"/>
  <c r="C45" i="1825"/>
  <c r="E46" i="1825"/>
  <c r="C47" i="1825"/>
  <c r="E48" i="1825"/>
  <c r="C49" i="1825"/>
  <c r="E50" i="1825"/>
  <c r="C51" i="1825"/>
  <c r="D8" i="1825"/>
  <c r="D11" i="1825"/>
  <c r="E13" i="1825"/>
  <c r="C14" i="1825"/>
  <c r="D16" i="1825"/>
  <c r="D19" i="1825"/>
  <c r="E21" i="1825"/>
  <c r="C22" i="1825"/>
  <c r="D24" i="1825"/>
  <c r="D27" i="1825"/>
  <c r="E29" i="1825"/>
  <c r="C30" i="1825"/>
  <c r="D32" i="1825"/>
  <c r="D35" i="1825"/>
  <c r="E37" i="1825"/>
  <c r="C38" i="1825"/>
  <c r="D40" i="1825"/>
  <c r="D43" i="1825"/>
  <c r="E45" i="1825"/>
  <c r="C46" i="1825"/>
  <c r="D48" i="1825"/>
  <c r="D51" i="1825"/>
  <c r="D53" i="1825"/>
  <c r="D55" i="1825"/>
  <c r="D57" i="1825"/>
  <c r="D59" i="1825"/>
  <c r="D61" i="1825"/>
  <c r="D63" i="1825"/>
  <c r="D65" i="1825"/>
  <c r="D67" i="1825"/>
  <c r="D69" i="1825"/>
  <c r="D71" i="1825"/>
  <c r="D73" i="1825"/>
  <c r="D75" i="1825"/>
  <c r="D77" i="1825"/>
  <c r="D79" i="1825"/>
  <c r="D81" i="1825"/>
  <c r="D83" i="1825"/>
  <c r="D85" i="1825"/>
  <c r="D87" i="1825"/>
  <c r="D89" i="1825"/>
  <c r="D91" i="1825"/>
  <c r="D93" i="1825"/>
  <c r="D95" i="1825"/>
  <c r="D97" i="1825"/>
  <c r="D99" i="1825"/>
  <c r="D101" i="1825"/>
  <c r="D103" i="1825"/>
  <c r="D105" i="1825"/>
  <c r="D107" i="1825"/>
  <c r="D109" i="1825"/>
  <c r="D111" i="1825"/>
  <c r="D113" i="1825"/>
  <c r="D115" i="1825"/>
  <c r="D117" i="1825"/>
  <c r="D119" i="1825"/>
  <c r="D121" i="1825"/>
  <c r="D123" i="1825"/>
  <c r="D125" i="1825"/>
  <c r="D127" i="1825"/>
  <c r="D129" i="1825"/>
  <c r="D131" i="1825"/>
  <c r="D133" i="1825"/>
  <c r="D135" i="1825"/>
  <c r="D137" i="1825"/>
  <c r="D139" i="1825"/>
  <c r="D141" i="1825"/>
  <c r="D143" i="1825"/>
  <c r="D145" i="1825"/>
  <c r="D147" i="1825"/>
  <c r="D149" i="1825"/>
  <c r="D151" i="1825"/>
  <c r="D153" i="1825"/>
  <c r="D155" i="1825"/>
  <c r="D157" i="1825"/>
  <c r="D159" i="1825"/>
  <c r="D161" i="1825"/>
  <c r="D163" i="1825"/>
  <c r="D165" i="1825"/>
  <c r="D167" i="1825"/>
  <c r="D169" i="1825"/>
  <c r="D171" i="1825"/>
  <c r="D173" i="1825"/>
  <c r="D175" i="1825"/>
  <c r="D177" i="1825"/>
  <c r="D179" i="1825"/>
  <c r="D181" i="1825"/>
  <c r="D183" i="1825"/>
  <c r="D10" i="1825"/>
  <c r="D12" i="1825"/>
  <c r="D14" i="1825"/>
  <c r="C16" i="1825"/>
  <c r="C18" i="1825"/>
  <c r="C20" i="1825"/>
  <c r="E23" i="1825"/>
  <c r="E25" i="1825"/>
  <c r="D9" i="1825"/>
  <c r="D18" i="1825"/>
  <c r="D20" i="1825"/>
  <c r="D22" i="1825"/>
  <c r="C24" i="1825"/>
  <c r="C26" i="1825"/>
  <c r="C28" i="1825"/>
  <c r="E31" i="1825"/>
  <c r="E9" i="1825"/>
  <c r="E11" i="1825"/>
  <c r="D13" i="1825"/>
  <c r="D15" i="1825"/>
  <c r="D17" i="1825"/>
  <c r="D26" i="1825"/>
  <c r="D28" i="1825"/>
  <c r="D30" i="1825"/>
  <c r="C32" i="1825"/>
  <c r="C34" i="1825"/>
  <c r="C36" i="1825"/>
  <c r="E39" i="1825"/>
  <c r="E41" i="1825"/>
  <c r="E43" i="1825"/>
  <c r="D45" i="1825"/>
  <c r="D47" i="1825"/>
  <c r="D49" i="1825"/>
  <c r="E52" i="1825"/>
  <c r="C53" i="1825"/>
  <c r="E55" i="1825"/>
  <c r="C56" i="1825"/>
  <c r="D58" i="1825"/>
  <c r="E60" i="1825"/>
  <c r="C61" i="1825"/>
  <c r="E63" i="1825"/>
  <c r="C64" i="1825"/>
  <c r="D66" i="1825"/>
  <c r="E68" i="1825"/>
  <c r="C69" i="1825"/>
  <c r="E71" i="1825"/>
  <c r="C72" i="1825"/>
  <c r="D74" i="1825"/>
  <c r="E76" i="1825"/>
  <c r="C77" i="1825"/>
  <c r="E79" i="1825"/>
  <c r="C80" i="1825"/>
  <c r="D82" i="1825"/>
  <c r="E84" i="1825"/>
  <c r="C85" i="1825"/>
  <c r="E87" i="1825"/>
  <c r="C88" i="1825"/>
  <c r="D90" i="1825"/>
  <c r="E92" i="1825"/>
  <c r="C93" i="1825"/>
  <c r="E95" i="1825"/>
  <c r="C96" i="1825"/>
  <c r="D98" i="1825"/>
  <c r="E100" i="1825"/>
  <c r="C101" i="1825"/>
  <c r="E103" i="1825"/>
  <c r="C104" i="1825"/>
  <c r="D106" i="1825"/>
  <c r="E108" i="1825"/>
  <c r="C109" i="1825"/>
  <c r="E111" i="1825"/>
  <c r="C112" i="1825"/>
  <c r="D114" i="1825"/>
  <c r="E116" i="1825"/>
  <c r="C117" i="1825"/>
  <c r="E119" i="1825"/>
  <c r="C120" i="1825"/>
  <c r="D122" i="1825"/>
  <c r="E124" i="1825"/>
  <c r="C125" i="1825"/>
  <c r="E127" i="1825"/>
  <c r="C128" i="1825"/>
  <c r="D130" i="1825"/>
  <c r="E132" i="1825"/>
  <c r="C133" i="1825"/>
  <c r="E135" i="1825"/>
  <c r="C136" i="1825"/>
  <c r="D138" i="1825"/>
  <c r="E140" i="1825"/>
  <c r="C141" i="1825"/>
  <c r="E143" i="1825"/>
  <c r="C144" i="1825"/>
  <c r="D146" i="1825"/>
  <c r="E148" i="1825"/>
  <c r="C149" i="1825"/>
  <c r="E151" i="1825"/>
  <c r="C8" i="1825"/>
  <c r="C10" i="1825"/>
  <c r="C12" i="1825"/>
  <c r="E15" i="1825"/>
  <c r="E17" i="1825"/>
  <c r="E19" i="1825"/>
  <c r="D21" i="1825"/>
  <c r="D23" i="1825"/>
  <c r="D25" i="1825"/>
  <c r="D34" i="1825"/>
  <c r="D36" i="1825"/>
  <c r="D38" i="1825"/>
  <c r="C40" i="1825"/>
  <c r="C42" i="1825"/>
  <c r="C44" i="1825"/>
  <c r="E47" i="1825"/>
  <c r="E49" i="1825"/>
  <c r="E51" i="1825"/>
  <c r="E53" i="1825"/>
  <c r="C54" i="1825"/>
  <c r="D56" i="1825"/>
  <c r="E58" i="1825"/>
  <c r="C59" i="1825"/>
  <c r="E61" i="1825"/>
  <c r="C62" i="1825"/>
  <c r="D64" i="1825"/>
  <c r="E66" i="1825"/>
  <c r="C67" i="1825"/>
  <c r="E69" i="1825"/>
  <c r="C70" i="1825"/>
  <c r="D72" i="1825"/>
  <c r="E74" i="1825"/>
  <c r="C75" i="1825"/>
  <c r="E77" i="1825"/>
  <c r="C78" i="1825"/>
  <c r="D80" i="1825"/>
  <c r="E82" i="1825"/>
  <c r="C83" i="1825"/>
  <c r="E85" i="1825"/>
  <c r="C86" i="1825"/>
  <c r="D88" i="1825"/>
  <c r="E90" i="1825"/>
  <c r="C91" i="1825"/>
  <c r="E93" i="1825"/>
  <c r="C94" i="1825"/>
  <c r="D96" i="1825"/>
  <c r="E98" i="1825"/>
  <c r="C99" i="1825"/>
  <c r="E101" i="1825"/>
  <c r="C102" i="1825"/>
  <c r="D104" i="1825"/>
  <c r="E106" i="1825"/>
  <c r="C107" i="1825"/>
  <c r="E109" i="1825"/>
  <c r="C110" i="1825"/>
  <c r="D112" i="1825"/>
  <c r="E114" i="1825"/>
  <c r="C115" i="1825"/>
  <c r="E117" i="1825"/>
  <c r="C118" i="1825"/>
  <c r="D120" i="1825"/>
  <c r="E122" i="1825"/>
  <c r="C123" i="1825"/>
  <c r="E125" i="1825"/>
  <c r="C126" i="1825"/>
  <c r="D128" i="1825"/>
  <c r="E130" i="1825"/>
  <c r="C131" i="1825"/>
  <c r="E133" i="1825"/>
  <c r="C134" i="1825"/>
  <c r="D136" i="1825"/>
  <c r="E138" i="1825"/>
  <c r="C139" i="1825"/>
  <c r="E141" i="1825"/>
  <c r="C142" i="1825"/>
  <c r="D144" i="1825"/>
  <c r="E146" i="1825"/>
  <c r="C147" i="1825"/>
  <c r="E149" i="1825"/>
  <c r="C150" i="1825"/>
  <c r="D152" i="1825"/>
  <c r="E154" i="1825"/>
  <c r="C155" i="1825"/>
  <c r="E157" i="1825"/>
  <c r="C158" i="1825"/>
  <c r="D160" i="1825"/>
  <c r="E162" i="1825"/>
  <c r="C163" i="1825"/>
  <c r="E165" i="1825"/>
  <c r="C166" i="1825"/>
  <c r="D168" i="1825"/>
  <c r="E170" i="1825"/>
  <c r="C171" i="1825"/>
  <c r="E173" i="1825"/>
  <c r="C174" i="1825"/>
  <c r="D176" i="1825"/>
  <c r="E178" i="1825"/>
  <c r="C179" i="1825"/>
  <c r="E181" i="1825"/>
  <c r="C182" i="1825"/>
  <c r="E184" i="1825"/>
  <c r="C185" i="1825"/>
  <c r="E186" i="1825"/>
  <c r="C187" i="1825"/>
  <c r="E188" i="1825"/>
  <c r="C189" i="1825"/>
  <c r="E190" i="1825"/>
  <c r="C191" i="1825"/>
  <c r="E192" i="1825"/>
  <c r="C193" i="1825"/>
  <c r="E194" i="1825"/>
  <c r="C195" i="1825"/>
  <c r="E196" i="1825"/>
  <c r="C197" i="1825"/>
  <c r="E198" i="1825"/>
  <c r="C199" i="1825"/>
  <c r="E200" i="1825"/>
  <c r="C201" i="1825"/>
  <c r="E202" i="1825"/>
  <c r="C203" i="1825"/>
  <c r="E204" i="1825"/>
  <c r="C205" i="1825"/>
  <c r="E206" i="1825"/>
  <c r="C207" i="1825"/>
  <c r="E208" i="1825"/>
  <c r="C209" i="1825"/>
  <c r="E210" i="1825"/>
  <c r="C211" i="1825"/>
  <c r="E212" i="1825"/>
  <c r="C213" i="1825"/>
  <c r="E214" i="1825"/>
  <c r="C215" i="1825"/>
  <c r="E216" i="1825"/>
  <c r="C217" i="1825"/>
  <c r="E218" i="1825"/>
  <c r="C219" i="1825"/>
  <c r="E220" i="1825"/>
  <c r="C221" i="1825"/>
  <c r="E222" i="1825"/>
  <c r="C223" i="1825"/>
  <c r="E224" i="1825"/>
  <c r="C225" i="1825"/>
  <c r="E226" i="1825"/>
  <c r="C227" i="1825"/>
  <c r="E228" i="1825"/>
  <c r="C229" i="1825"/>
  <c r="E230" i="1825"/>
  <c r="C231" i="1825"/>
  <c r="E232" i="1825"/>
  <c r="C233" i="1825"/>
  <c r="E234" i="1825"/>
  <c r="C235" i="1825"/>
  <c r="E236" i="1825"/>
  <c r="C237" i="1825"/>
  <c r="E238" i="1825"/>
  <c r="C239" i="1825"/>
  <c r="E240" i="1825"/>
  <c r="C241" i="1825"/>
  <c r="E242" i="1825"/>
  <c r="C243" i="1825"/>
  <c r="E244" i="1825"/>
  <c r="C245" i="1825"/>
  <c r="E246" i="1825"/>
  <c r="C247" i="1825"/>
  <c r="E248" i="1825"/>
  <c r="C249" i="1825"/>
  <c r="E250" i="1825"/>
  <c r="C251" i="1825"/>
  <c r="E252" i="1825"/>
  <c r="C253" i="1825"/>
  <c r="E254" i="1825"/>
  <c r="C255" i="1825"/>
  <c r="E256" i="1825"/>
  <c r="C257" i="1825"/>
  <c r="E258" i="1825"/>
  <c r="D31" i="1825"/>
  <c r="D42" i="1825"/>
  <c r="D46" i="1825"/>
  <c r="C50" i="1825"/>
  <c r="D54" i="1825"/>
  <c r="C57" i="1825"/>
  <c r="C60" i="1825"/>
  <c r="E64" i="1825"/>
  <c r="E67" i="1825"/>
  <c r="D70" i="1825"/>
  <c r="C73" i="1825"/>
  <c r="C76" i="1825"/>
  <c r="E80" i="1825"/>
  <c r="E83" i="1825"/>
  <c r="D86" i="1825"/>
  <c r="C89" i="1825"/>
  <c r="C92" i="1825"/>
  <c r="E96" i="1825"/>
  <c r="E99" i="1825"/>
  <c r="D102" i="1825"/>
  <c r="C105" i="1825"/>
  <c r="C108" i="1825"/>
  <c r="E112" i="1825"/>
  <c r="E115" i="1825"/>
  <c r="D118" i="1825"/>
  <c r="C121" i="1825"/>
  <c r="C124" i="1825"/>
  <c r="E128" i="1825"/>
  <c r="E131" i="1825"/>
  <c r="D134" i="1825"/>
  <c r="C137" i="1825"/>
  <c r="C140" i="1825"/>
  <c r="E144" i="1825"/>
  <c r="E147" i="1825"/>
  <c r="D150" i="1825"/>
  <c r="C153" i="1825"/>
  <c r="E156" i="1825"/>
  <c r="E158" i="1825"/>
  <c r="E160" i="1825"/>
  <c r="D162" i="1825"/>
  <c r="D164" i="1825"/>
  <c r="D166" i="1825"/>
  <c r="C168" i="1825"/>
  <c r="C170" i="1825"/>
  <c r="C172" i="1825"/>
  <c r="E175" i="1825"/>
  <c r="E177" i="1825"/>
  <c r="E179" i="1825"/>
  <c r="C181" i="1825"/>
  <c r="C183" i="1825"/>
  <c r="C184" i="1825"/>
  <c r="D186" i="1825"/>
  <c r="D189" i="1825"/>
  <c r="E191" i="1825"/>
  <c r="C192" i="1825"/>
  <c r="D194" i="1825"/>
  <c r="D197" i="1825"/>
  <c r="E199" i="1825"/>
  <c r="C200" i="1825"/>
  <c r="D202" i="1825"/>
  <c r="D205" i="1825"/>
  <c r="E207" i="1825"/>
  <c r="C208" i="1825"/>
  <c r="D210" i="1825"/>
  <c r="D213" i="1825"/>
  <c r="E215" i="1825"/>
  <c r="C216" i="1825"/>
  <c r="D218" i="1825"/>
  <c r="D221" i="1825"/>
  <c r="E223" i="1825"/>
  <c r="C224" i="1825"/>
  <c r="D226" i="1825"/>
  <c r="D229" i="1825"/>
  <c r="E231" i="1825"/>
  <c r="C232" i="1825"/>
  <c r="D234" i="1825"/>
  <c r="D237" i="1825"/>
  <c r="E239" i="1825"/>
  <c r="C240" i="1825"/>
  <c r="D242" i="1825"/>
  <c r="D245" i="1825"/>
  <c r="E247" i="1825"/>
  <c r="C248" i="1825"/>
  <c r="D250" i="1825"/>
  <c r="D253" i="1825"/>
  <c r="E255" i="1825"/>
  <c r="C256" i="1825"/>
  <c r="D258" i="1825"/>
  <c r="C259" i="1825"/>
  <c r="E260" i="1825"/>
  <c r="C261" i="1825"/>
  <c r="E262" i="1825"/>
  <c r="C263" i="1825"/>
  <c r="E264" i="1825"/>
  <c r="C265" i="1825"/>
  <c r="E266" i="1825"/>
  <c r="C267" i="1825"/>
  <c r="E268" i="1825"/>
  <c r="C269" i="1825"/>
  <c r="E270" i="1825"/>
  <c r="C271" i="1825"/>
  <c r="E272" i="1825"/>
  <c r="C273" i="1825"/>
  <c r="E274" i="1825"/>
  <c r="C275" i="1825"/>
  <c r="E276" i="1825"/>
  <c r="C277" i="1825"/>
  <c r="E278" i="1825"/>
  <c r="C279" i="1825"/>
  <c r="E280" i="1825"/>
  <c r="C281" i="1825"/>
  <c r="E282" i="1825"/>
  <c r="C283" i="1825"/>
  <c r="E284" i="1825"/>
  <c r="C285" i="1825"/>
  <c r="E286" i="1825"/>
  <c r="C287" i="1825"/>
  <c r="E288" i="1825"/>
  <c r="C289" i="1825"/>
  <c r="E290" i="1825"/>
  <c r="C291" i="1825"/>
  <c r="E292" i="1825"/>
  <c r="C293" i="1825"/>
  <c r="E294" i="1825"/>
  <c r="C295" i="1825"/>
  <c r="E296" i="1825"/>
  <c r="C297" i="1825"/>
  <c r="E298" i="1825"/>
  <c r="C299" i="1825"/>
  <c r="E300" i="1825"/>
  <c r="C301" i="1825"/>
  <c r="E302" i="1825"/>
  <c r="C303" i="1825"/>
  <c r="E304" i="1825"/>
  <c r="C305" i="1825"/>
  <c r="E306" i="1825"/>
  <c r="C307" i="1825"/>
  <c r="E308" i="1825"/>
  <c r="C309" i="1825"/>
  <c r="E310" i="1825"/>
  <c r="C311" i="1825"/>
  <c r="E312" i="1825"/>
  <c r="C313" i="1825"/>
  <c r="E314" i="1825"/>
  <c r="C315" i="1825"/>
  <c r="E316" i="1825"/>
  <c r="C317" i="1825"/>
  <c r="E318" i="1825"/>
  <c r="C319" i="1825"/>
  <c r="E320" i="1825"/>
  <c r="C321" i="1825"/>
  <c r="E322" i="1825"/>
  <c r="C323" i="1825"/>
  <c r="E324" i="1825"/>
  <c r="C325" i="1825"/>
  <c r="E326" i="1825"/>
  <c r="C327" i="1825"/>
  <c r="E328" i="1825"/>
  <c r="C329" i="1825"/>
  <c r="E330" i="1825"/>
  <c r="C331" i="1825"/>
  <c r="E332" i="1825"/>
  <c r="C333" i="1825"/>
  <c r="E334" i="1825"/>
  <c r="C335" i="1825"/>
  <c r="E336" i="1825"/>
  <c r="C337" i="1825"/>
  <c r="E338" i="1825"/>
  <c r="C339" i="1825"/>
  <c r="E340" i="1825"/>
  <c r="C341" i="1825"/>
  <c r="E342" i="1825"/>
  <c r="C343" i="1825"/>
  <c r="E344" i="1825"/>
  <c r="C345" i="1825"/>
  <c r="E346" i="1825"/>
  <c r="C347" i="1825"/>
  <c r="E348" i="1825"/>
  <c r="C349" i="1825"/>
  <c r="E350" i="1825"/>
  <c r="C351" i="1825"/>
  <c r="E352" i="1825"/>
  <c r="C353" i="1825"/>
  <c r="E354" i="1825"/>
  <c r="C355" i="1825"/>
  <c r="E356" i="1825"/>
  <c r="C357" i="1825"/>
  <c r="E358" i="1825"/>
  <c r="C359" i="1825"/>
  <c r="E360" i="1825"/>
  <c r="C361" i="1825"/>
  <c r="E362" i="1825"/>
  <c r="C363" i="1825"/>
  <c r="E364" i="1825"/>
  <c r="C365" i="1825"/>
  <c r="E366" i="1825"/>
  <c r="C367" i="1825"/>
  <c r="E368" i="1825"/>
  <c r="C369" i="1825"/>
  <c r="E370" i="1825"/>
  <c r="C371" i="1825"/>
  <c r="E372" i="1825"/>
  <c r="C373" i="1825"/>
  <c r="E374" i="1825"/>
  <c r="C375" i="1825"/>
  <c r="E376" i="1825"/>
  <c r="C377" i="1825"/>
  <c r="E378" i="1825"/>
  <c r="C379" i="1825"/>
  <c r="E380" i="1825"/>
  <c r="C381" i="1825"/>
  <c r="E382" i="1825"/>
  <c r="C383" i="1825"/>
  <c r="E384" i="1825"/>
  <c r="C385" i="1825"/>
  <c r="E386" i="1825"/>
  <c r="C387" i="1825"/>
  <c r="E388" i="1825"/>
  <c r="C389" i="1825"/>
  <c r="E390" i="1825"/>
  <c r="C391" i="1825"/>
  <c r="E392" i="1825"/>
  <c r="C393" i="1825"/>
  <c r="E394" i="1825"/>
  <c r="C395" i="1825"/>
  <c r="E396" i="1825"/>
  <c r="C397" i="1825"/>
  <c r="E398" i="1825"/>
  <c r="C399" i="1825"/>
  <c r="E400" i="1825"/>
  <c r="C401" i="1825"/>
  <c r="E402" i="1825"/>
  <c r="C403" i="1825"/>
  <c r="E404" i="1825"/>
  <c r="C405" i="1825"/>
  <c r="E406" i="1825"/>
  <c r="C407" i="1825"/>
  <c r="E35" i="1825"/>
  <c r="D39" i="1825"/>
  <c r="D50" i="1825"/>
  <c r="E54" i="1825"/>
  <c r="E57" i="1825"/>
  <c r="D60" i="1825"/>
  <c r="C63" i="1825"/>
  <c r="C66" i="1825"/>
  <c r="E70" i="1825"/>
  <c r="E73" i="1825"/>
  <c r="D76" i="1825"/>
  <c r="C79" i="1825"/>
  <c r="C82" i="1825"/>
  <c r="E86" i="1825"/>
  <c r="E89" i="1825"/>
  <c r="D92" i="1825"/>
  <c r="C95" i="1825"/>
  <c r="C98" i="1825"/>
  <c r="E102" i="1825"/>
  <c r="E105" i="1825"/>
  <c r="D108" i="1825"/>
  <c r="C111" i="1825"/>
  <c r="C114" i="1825"/>
  <c r="E118" i="1825"/>
  <c r="E121" i="1825"/>
  <c r="D124" i="1825"/>
  <c r="C127" i="1825"/>
  <c r="C130" i="1825"/>
  <c r="E134" i="1825"/>
  <c r="E137" i="1825"/>
  <c r="D140" i="1825"/>
  <c r="C143" i="1825"/>
  <c r="C146" i="1825"/>
  <c r="E150" i="1825"/>
  <c r="E153" i="1825"/>
  <c r="E155" i="1825"/>
  <c r="C157" i="1825"/>
  <c r="C159" i="1825"/>
  <c r="C161" i="1825"/>
  <c r="E164" i="1825"/>
  <c r="E166" i="1825"/>
  <c r="E168" i="1825"/>
  <c r="D170" i="1825"/>
  <c r="D172" i="1825"/>
  <c r="D174" i="1825"/>
  <c r="C176" i="1825"/>
  <c r="C178" i="1825"/>
  <c r="C180" i="1825"/>
  <c r="E183" i="1825"/>
  <c r="D184" i="1825"/>
  <c r="D187" i="1825"/>
  <c r="E189" i="1825"/>
  <c r="C190" i="1825"/>
  <c r="D192" i="1825"/>
  <c r="D195" i="1825"/>
  <c r="E197" i="1825"/>
  <c r="C198" i="1825"/>
  <c r="D200" i="1825"/>
  <c r="D203" i="1825"/>
  <c r="E205" i="1825"/>
  <c r="C206" i="1825"/>
  <c r="D208" i="1825"/>
  <c r="D211" i="1825"/>
  <c r="E213" i="1825"/>
  <c r="C214" i="1825"/>
  <c r="D216" i="1825"/>
  <c r="D219" i="1825"/>
  <c r="E221" i="1825"/>
  <c r="C222" i="1825"/>
  <c r="D224" i="1825"/>
  <c r="D227" i="1825"/>
  <c r="E229" i="1825"/>
  <c r="C230" i="1825"/>
  <c r="D232" i="1825"/>
  <c r="D235" i="1825"/>
  <c r="E237" i="1825"/>
  <c r="C238" i="1825"/>
  <c r="D240" i="1825"/>
  <c r="D243" i="1825"/>
  <c r="E245" i="1825"/>
  <c r="C246" i="1825"/>
  <c r="D248" i="1825"/>
  <c r="D251" i="1825"/>
  <c r="E253" i="1825"/>
  <c r="C254" i="1825"/>
  <c r="D256" i="1825"/>
  <c r="D259" i="1825"/>
  <c r="D261" i="1825"/>
  <c r="D263" i="1825"/>
  <c r="D265" i="1825"/>
  <c r="D267" i="1825"/>
  <c r="D269" i="1825"/>
  <c r="D271" i="1825"/>
  <c r="D273" i="1825"/>
  <c r="D275" i="1825"/>
  <c r="D277" i="1825"/>
  <c r="D279" i="1825"/>
  <c r="D281" i="1825"/>
  <c r="D283" i="1825"/>
  <c r="D285" i="1825"/>
  <c r="D287" i="1825"/>
  <c r="D289" i="1825"/>
  <c r="D291" i="1825"/>
  <c r="D293" i="1825"/>
  <c r="D295" i="1825"/>
  <c r="D297" i="1825"/>
  <c r="D299" i="1825"/>
  <c r="D301" i="1825"/>
  <c r="D303" i="1825"/>
  <c r="D305" i="1825"/>
  <c r="D307" i="1825"/>
  <c r="D309" i="1825"/>
  <c r="D311" i="1825"/>
  <c r="D313" i="1825"/>
  <c r="D315" i="1825"/>
  <c r="D317" i="1825"/>
  <c r="D319" i="1825"/>
  <c r="D321" i="1825"/>
  <c r="D323" i="1825"/>
  <c r="D325" i="1825"/>
  <c r="D327" i="1825"/>
  <c r="D329" i="1825"/>
  <c r="D331" i="1825"/>
  <c r="D333" i="1825"/>
  <c r="D335" i="1825"/>
  <c r="D337" i="1825"/>
  <c r="D339" i="1825"/>
  <c r="D341" i="1825"/>
  <c r="D343" i="1825"/>
  <c r="D345" i="1825"/>
  <c r="D347" i="1825"/>
  <c r="D349" i="1825"/>
  <c r="D351" i="1825"/>
  <c r="D353" i="1825"/>
  <c r="D355" i="1825"/>
  <c r="D357" i="1825"/>
  <c r="D359" i="1825"/>
  <c r="D361" i="1825"/>
  <c r="D363" i="1825"/>
  <c r="D365" i="1825"/>
  <c r="D367" i="1825"/>
  <c r="D369" i="1825"/>
  <c r="D371" i="1825"/>
  <c r="D373" i="1825"/>
  <c r="D375" i="1825"/>
  <c r="D377" i="1825"/>
  <c r="D379" i="1825"/>
  <c r="D381" i="1825"/>
  <c r="D383" i="1825"/>
  <c r="D385" i="1825"/>
  <c r="D387" i="1825"/>
  <c r="D389" i="1825"/>
  <c r="D391" i="1825"/>
  <c r="D393" i="1825"/>
  <c r="D395" i="1825"/>
  <c r="D397" i="1825"/>
  <c r="E27" i="1825"/>
  <c r="D33" i="1825"/>
  <c r="D44" i="1825"/>
  <c r="C48" i="1825"/>
  <c r="C52" i="1825"/>
  <c r="E56" i="1825"/>
  <c r="E59" i="1825"/>
  <c r="D62" i="1825"/>
  <c r="C65" i="1825"/>
  <c r="C68" i="1825"/>
  <c r="E72" i="1825"/>
  <c r="E75" i="1825"/>
  <c r="D78" i="1825"/>
  <c r="C81" i="1825"/>
  <c r="C84" i="1825"/>
  <c r="E88" i="1825"/>
  <c r="E91" i="1825"/>
  <c r="D94" i="1825"/>
  <c r="C97" i="1825"/>
  <c r="C100" i="1825"/>
  <c r="E104" i="1825"/>
  <c r="E107" i="1825"/>
  <c r="D110" i="1825"/>
  <c r="C113" i="1825"/>
  <c r="C116" i="1825"/>
  <c r="E120" i="1825"/>
  <c r="E123" i="1825"/>
  <c r="D126" i="1825"/>
  <c r="C129" i="1825"/>
  <c r="C132" i="1825"/>
  <c r="E136" i="1825"/>
  <c r="E139" i="1825"/>
  <c r="D142" i="1825"/>
  <c r="C145" i="1825"/>
  <c r="C148" i="1825"/>
  <c r="C152" i="1825"/>
  <c r="C154" i="1825"/>
  <c r="C156" i="1825"/>
  <c r="E159" i="1825"/>
  <c r="E161" i="1825"/>
  <c r="E163" i="1825"/>
  <c r="C165" i="1825"/>
  <c r="C167" i="1825"/>
  <c r="C169" i="1825"/>
  <c r="E172" i="1825"/>
  <c r="E174" i="1825"/>
  <c r="E176" i="1825"/>
  <c r="D178" i="1825"/>
  <c r="D180" i="1825"/>
  <c r="D182" i="1825"/>
  <c r="D185" i="1825"/>
  <c r="E187" i="1825"/>
  <c r="C188" i="1825"/>
  <c r="D190" i="1825"/>
  <c r="D193" i="1825"/>
  <c r="E195" i="1825"/>
  <c r="C196" i="1825"/>
  <c r="D198" i="1825"/>
  <c r="D201" i="1825"/>
  <c r="E203" i="1825"/>
  <c r="C204" i="1825"/>
  <c r="D206" i="1825"/>
  <c r="D209" i="1825"/>
  <c r="E211" i="1825"/>
  <c r="C212" i="1825"/>
  <c r="D214" i="1825"/>
  <c r="D217" i="1825"/>
  <c r="E219" i="1825"/>
  <c r="C220" i="1825"/>
  <c r="D222" i="1825"/>
  <c r="D225" i="1825"/>
  <c r="E227" i="1825"/>
  <c r="C228" i="1825"/>
  <c r="D230" i="1825"/>
  <c r="D233" i="1825"/>
  <c r="E235" i="1825"/>
  <c r="C236" i="1825"/>
  <c r="D238" i="1825"/>
  <c r="D241" i="1825"/>
  <c r="E243" i="1825"/>
  <c r="C244" i="1825"/>
  <c r="D246" i="1825"/>
  <c r="D249" i="1825"/>
  <c r="E251" i="1825"/>
  <c r="C252" i="1825"/>
  <c r="D254" i="1825"/>
  <c r="D257" i="1825"/>
  <c r="E259" i="1825"/>
  <c r="C260" i="1825"/>
  <c r="E261" i="1825"/>
  <c r="C262" i="1825"/>
  <c r="E263" i="1825"/>
  <c r="C264" i="1825"/>
  <c r="E265" i="1825"/>
  <c r="C266" i="1825"/>
  <c r="E267" i="1825"/>
  <c r="C268" i="1825"/>
  <c r="E269" i="1825"/>
  <c r="C270" i="1825"/>
  <c r="E271" i="1825"/>
  <c r="C272" i="1825"/>
  <c r="E273" i="1825"/>
  <c r="C274" i="1825"/>
  <c r="E275" i="1825"/>
  <c r="C276" i="1825"/>
  <c r="E277" i="1825"/>
  <c r="C278" i="1825"/>
  <c r="E279" i="1825"/>
  <c r="C280" i="1825"/>
  <c r="E281" i="1825"/>
  <c r="C282" i="1825"/>
  <c r="E283" i="1825"/>
  <c r="C284" i="1825"/>
  <c r="E285" i="1825"/>
  <c r="C286" i="1825"/>
  <c r="E287" i="1825"/>
  <c r="C288" i="1825"/>
  <c r="E289" i="1825"/>
  <c r="C290" i="1825"/>
  <c r="E291" i="1825"/>
  <c r="C292" i="1825"/>
  <c r="E293" i="1825"/>
  <c r="C294" i="1825"/>
  <c r="E295" i="1825"/>
  <c r="C296" i="1825"/>
  <c r="E297" i="1825"/>
  <c r="C298" i="1825"/>
  <c r="E299" i="1825"/>
  <c r="C300" i="1825"/>
  <c r="E301" i="1825"/>
  <c r="C302" i="1825"/>
  <c r="E303" i="1825"/>
  <c r="C304" i="1825"/>
  <c r="E305" i="1825"/>
  <c r="C306" i="1825"/>
  <c r="E307" i="1825"/>
  <c r="C308" i="1825"/>
  <c r="E309" i="1825"/>
  <c r="C310" i="1825"/>
  <c r="E311" i="1825"/>
  <c r="C312" i="1825"/>
  <c r="E313" i="1825"/>
  <c r="C314" i="1825"/>
  <c r="E315" i="1825"/>
  <c r="C316" i="1825"/>
  <c r="E317" i="1825"/>
  <c r="C318" i="1825"/>
  <c r="E319" i="1825"/>
  <c r="C320" i="1825"/>
  <c r="E321" i="1825"/>
  <c r="C322" i="1825"/>
  <c r="E323" i="1825"/>
  <c r="C324" i="1825"/>
  <c r="E325" i="1825"/>
  <c r="C326" i="1825"/>
  <c r="E327" i="1825"/>
  <c r="C328" i="1825"/>
  <c r="E329" i="1825"/>
  <c r="C330" i="1825"/>
  <c r="E331" i="1825"/>
  <c r="C332" i="1825"/>
  <c r="E333" i="1825"/>
  <c r="C334" i="1825"/>
  <c r="E335" i="1825"/>
  <c r="C336" i="1825"/>
  <c r="E337" i="1825"/>
  <c r="C338" i="1825"/>
  <c r="E339" i="1825"/>
  <c r="C340" i="1825"/>
  <c r="E341" i="1825"/>
  <c r="C342" i="1825"/>
  <c r="E343" i="1825"/>
  <c r="C344" i="1825"/>
  <c r="E345" i="1825"/>
  <c r="C346" i="1825"/>
  <c r="E347" i="1825"/>
  <c r="C348" i="1825"/>
  <c r="E349" i="1825"/>
  <c r="C350" i="1825"/>
  <c r="E351" i="1825"/>
  <c r="C352" i="1825"/>
  <c r="E353" i="1825"/>
  <c r="C354" i="1825"/>
  <c r="E355" i="1825"/>
  <c r="C356" i="1825"/>
  <c r="E357" i="1825"/>
  <c r="C358" i="1825"/>
  <c r="E359" i="1825"/>
  <c r="C360" i="1825"/>
  <c r="E361" i="1825"/>
  <c r="C362" i="1825"/>
  <c r="E363" i="1825"/>
  <c r="C364" i="1825"/>
  <c r="E365" i="1825"/>
  <c r="C366" i="1825"/>
  <c r="E367" i="1825"/>
  <c r="C368" i="1825"/>
  <c r="E369" i="1825"/>
  <c r="C370" i="1825"/>
  <c r="E371" i="1825"/>
  <c r="C372" i="1825"/>
  <c r="E373" i="1825"/>
  <c r="C374" i="1825"/>
  <c r="E375" i="1825"/>
  <c r="C376" i="1825"/>
  <c r="E377" i="1825"/>
  <c r="C378" i="1825"/>
  <c r="E379" i="1825"/>
  <c r="C380" i="1825"/>
  <c r="E381" i="1825"/>
  <c r="C382" i="1825"/>
  <c r="E383" i="1825"/>
  <c r="C384" i="1825"/>
  <c r="E385" i="1825"/>
  <c r="C386" i="1825"/>
  <c r="E387" i="1825"/>
  <c r="C388" i="1825"/>
  <c r="E389" i="1825"/>
  <c r="C390" i="1825"/>
  <c r="E391" i="1825"/>
  <c r="C392" i="1825"/>
  <c r="E393" i="1825"/>
  <c r="C394" i="1825"/>
  <c r="E395" i="1825"/>
  <c r="C396" i="1825"/>
  <c r="E397" i="1825"/>
  <c r="C398" i="1825"/>
  <c r="D29" i="1825"/>
  <c r="E33" i="1825"/>
  <c r="D37" i="1825"/>
  <c r="D41" i="1825"/>
  <c r="D52" i="1825"/>
  <c r="C55" i="1825"/>
  <c r="C58" i="1825"/>
  <c r="E62" i="1825"/>
  <c r="E65" i="1825"/>
  <c r="D68" i="1825"/>
  <c r="C71" i="1825"/>
  <c r="C74" i="1825"/>
  <c r="E78" i="1825"/>
  <c r="E81" i="1825"/>
  <c r="D84" i="1825"/>
  <c r="C87" i="1825"/>
  <c r="C90" i="1825"/>
  <c r="E94" i="1825"/>
  <c r="E97" i="1825"/>
  <c r="D100" i="1825"/>
  <c r="C103" i="1825"/>
  <c r="C106" i="1825"/>
  <c r="E110" i="1825"/>
  <c r="E113" i="1825"/>
  <c r="D116" i="1825"/>
  <c r="C119" i="1825"/>
  <c r="C122" i="1825"/>
  <c r="E126" i="1825"/>
  <c r="E129" i="1825"/>
  <c r="D132" i="1825"/>
  <c r="C135" i="1825"/>
  <c r="C138" i="1825"/>
  <c r="E142" i="1825"/>
  <c r="E145" i="1825"/>
  <c r="D148" i="1825"/>
  <c r="C151" i="1825"/>
  <c r="E152" i="1825"/>
  <c r="D154" i="1825"/>
  <c r="D156" i="1825"/>
  <c r="D158" i="1825"/>
  <c r="C160" i="1825"/>
  <c r="C162" i="1825"/>
  <c r="C164" i="1825"/>
  <c r="E167" i="1825"/>
  <c r="E169" i="1825"/>
  <c r="E171" i="1825"/>
  <c r="C173" i="1825"/>
  <c r="C175" i="1825"/>
  <c r="C177" i="1825"/>
  <c r="E180" i="1825"/>
  <c r="E182" i="1825"/>
  <c r="E185" i="1825"/>
  <c r="C186" i="1825"/>
  <c r="D188" i="1825"/>
  <c r="D191" i="1825"/>
  <c r="E193" i="1825"/>
  <c r="C194" i="1825"/>
  <c r="D196" i="1825"/>
  <c r="D199" i="1825"/>
  <c r="E201" i="1825"/>
  <c r="C202" i="1825"/>
  <c r="D204" i="1825"/>
  <c r="D207" i="1825"/>
  <c r="E209" i="1825"/>
  <c r="C210" i="1825"/>
  <c r="D212" i="1825"/>
  <c r="D215" i="1825"/>
  <c r="E217" i="1825"/>
  <c r="C218" i="1825"/>
  <c r="D220" i="1825"/>
  <c r="D223" i="1825"/>
  <c r="E225" i="1825"/>
  <c r="C226" i="1825"/>
  <c r="D228" i="1825"/>
  <c r="D231" i="1825"/>
  <c r="E233" i="1825"/>
  <c r="C234" i="1825"/>
  <c r="D236" i="1825"/>
  <c r="D239" i="1825"/>
  <c r="E241" i="1825"/>
  <c r="C242" i="1825"/>
  <c r="D244" i="1825"/>
  <c r="D247" i="1825"/>
  <c r="E249" i="1825"/>
  <c r="C250" i="1825"/>
  <c r="D252" i="1825"/>
  <c r="D255" i="1825"/>
  <c r="E257" i="1825"/>
  <c r="C258" i="1825"/>
  <c r="D260" i="1825"/>
  <c r="D262" i="1825"/>
  <c r="D264" i="1825"/>
  <c r="D266" i="1825"/>
  <c r="D268" i="1825"/>
  <c r="D270" i="1825"/>
  <c r="D272" i="1825"/>
  <c r="D274" i="1825"/>
  <c r="D276" i="1825"/>
  <c r="D278" i="1825"/>
  <c r="D280" i="1825"/>
  <c r="D282" i="1825"/>
  <c r="D284" i="1825"/>
  <c r="D286" i="1825"/>
  <c r="D288" i="1825"/>
  <c r="D290" i="1825"/>
  <c r="D292" i="1825"/>
  <c r="D294" i="1825"/>
  <c r="D296" i="1825"/>
  <c r="D298" i="1825"/>
  <c r="D300" i="1825"/>
  <c r="D302" i="1825"/>
  <c r="D304" i="1825"/>
  <c r="D306" i="1825"/>
  <c r="D308" i="1825"/>
  <c r="D310" i="1825"/>
  <c r="D312" i="1825"/>
  <c r="D314" i="1825"/>
  <c r="D316" i="1825"/>
  <c r="D318" i="1825"/>
  <c r="D320" i="1825"/>
  <c r="D322" i="1825"/>
  <c r="D324" i="1825"/>
  <c r="D326" i="1825"/>
  <c r="D328" i="1825"/>
  <c r="D330" i="1825"/>
  <c r="D332" i="1825"/>
  <c r="D334" i="1825"/>
  <c r="D336" i="1825"/>
  <c r="D338" i="1825"/>
  <c r="D340" i="1825"/>
  <c r="D342" i="1825"/>
  <c r="D344" i="1825"/>
  <c r="D346" i="1825"/>
  <c r="D348" i="1825"/>
  <c r="D350" i="1825"/>
  <c r="D352" i="1825"/>
  <c r="D354" i="1825"/>
  <c r="D356" i="1825"/>
  <c r="D358" i="1825"/>
  <c r="D360" i="1825"/>
  <c r="D362" i="1825"/>
  <c r="D364" i="1825"/>
  <c r="D366" i="1825"/>
  <c r="D368" i="1825"/>
  <c r="D370" i="1825"/>
  <c r="D372" i="1825"/>
  <c r="D374" i="1825"/>
  <c r="D376" i="1825"/>
  <c r="D378" i="1825"/>
  <c r="D380" i="1825"/>
  <c r="D382" i="1825"/>
  <c r="D384" i="1825"/>
  <c r="D386" i="1825"/>
  <c r="D388" i="1825"/>
  <c r="D390" i="1825"/>
  <c r="D392" i="1825"/>
  <c r="D394" i="1825"/>
  <c r="D396" i="1825"/>
  <c r="D398" i="1825"/>
  <c r="D400" i="1825"/>
  <c r="D402" i="1825"/>
  <c r="D404" i="1825"/>
  <c r="D406" i="1825"/>
  <c r="D408" i="1825"/>
  <c r="D410" i="1825"/>
  <c r="D412" i="1825"/>
  <c r="D414" i="1825"/>
  <c r="D416" i="1825"/>
  <c r="D418" i="1825"/>
  <c r="D420" i="1825"/>
  <c r="D422" i="1825"/>
  <c r="D424" i="1825"/>
  <c r="D426" i="1825"/>
  <c r="D428" i="1825"/>
  <c r="D430" i="1825"/>
  <c r="D432" i="1825"/>
  <c r="D434" i="1825"/>
  <c r="D436" i="1825"/>
  <c r="D438" i="1825"/>
  <c r="D440" i="1825"/>
  <c r="D442" i="1825"/>
  <c r="D401" i="1825"/>
  <c r="D405" i="1825"/>
  <c r="D409" i="1825"/>
  <c r="E411" i="1825"/>
  <c r="C412" i="1825"/>
  <c r="E414" i="1825"/>
  <c r="C415" i="1825"/>
  <c r="D417" i="1825"/>
  <c r="E419" i="1825"/>
  <c r="C420" i="1825"/>
  <c r="E422" i="1825"/>
  <c r="C423" i="1825"/>
  <c r="D425" i="1825"/>
  <c r="E427" i="1825"/>
  <c r="C428" i="1825"/>
  <c r="E430" i="1825"/>
  <c r="C431" i="1825"/>
  <c r="D433" i="1825"/>
  <c r="E435" i="1825"/>
  <c r="C436" i="1825"/>
  <c r="E438" i="1825"/>
  <c r="C439" i="1825"/>
  <c r="D441" i="1825"/>
  <c r="E443" i="1825"/>
  <c r="C444" i="1825"/>
  <c r="E445" i="1825"/>
  <c r="C446" i="1825"/>
  <c r="E447" i="1825"/>
  <c r="C448" i="1825"/>
  <c r="E449" i="1825"/>
  <c r="C450" i="1825"/>
  <c r="E451" i="1825"/>
  <c r="C452" i="1825"/>
  <c r="E453" i="1825"/>
  <c r="C454" i="1825"/>
  <c r="E455" i="1825"/>
  <c r="C456" i="1825"/>
  <c r="E457" i="1825"/>
  <c r="C458" i="1825"/>
  <c r="E459" i="1825"/>
  <c r="C460" i="1825"/>
  <c r="E461" i="1825"/>
  <c r="C462" i="1825"/>
  <c r="E463" i="1825"/>
  <c r="C464" i="1825"/>
  <c r="E465" i="1825"/>
  <c r="C466" i="1825"/>
  <c r="E467" i="1825"/>
  <c r="C468" i="1825"/>
  <c r="E469" i="1825"/>
  <c r="C470" i="1825"/>
  <c r="E471" i="1825"/>
  <c r="C472" i="1825"/>
  <c r="E473" i="1825"/>
  <c r="C474" i="1825"/>
  <c r="E475" i="1825"/>
  <c r="C476" i="1825"/>
  <c r="E477" i="1825"/>
  <c r="C478" i="1825"/>
  <c r="E479" i="1825"/>
  <c r="C480" i="1825"/>
  <c r="E481" i="1825"/>
  <c r="C482" i="1825"/>
  <c r="E483" i="1825"/>
  <c r="C484" i="1825"/>
  <c r="E485" i="1825"/>
  <c r="C486" i="1825"/>
  <c r="E487" i="1825"/>
  <c r="C488" i="1825"/>
  <c r="E489" i="1825"/>
  <c r="C490" i="1825"/>
  <c r="E491" i="1825"/>
  <c r="C492" i="1825"/>
  <c r="E493" i="1825"/>
  <c r="C494" i="1825"/>
  <c r="E495" i="1825"/>
  <c r="C496" i="1825"/>
  <c r="E497" i="1825"/>
  <c r="C498" i="1825"/>
  <c r="E499" i="1825"/>
  <c r="C500" i="1825"/>
  <c r="E501" i="1825"/>
  <c r="C502" i="1825"/>
  <c r="E503" i="1825"/>
  <c r="C504" i="1825"/>
  <c r="E505" i="1825"/>
  <c r="C506" i="1825"/>
  <c r="E507" i="1825"/>
  <c r="C508" i="1825"/>
  <c r="E509" i="1825"/>
  <c r="C510" i="1825"/>
  <c r="E511" i="1825"/>
  <c r="C512" i="1825"/>
  <c r="E513" i="1825"/>
  <c r="C514" i="1825"/>
  <c r="E515" i="1825"/>
  <c r="C516" i="1825"/>
  <c r="E517" i="1825"/>
  <c r="C518" i="1825"/>
  <c r="E519" i="1825"/>
  <c r="C520" i="1825"/>
  <c r="E521" i="1825"/>
  <c r="C522" i="1825"/>
  <c r="E523" i="1825"/>
  <c r="C524" i="1825"/>
  <c r="E525" i="1825"/>
  <c r="C526" i="1825"/>
  <c r="E527" i="1825"/>
  <c r="C528" i="1825"/>
  <c r="E529" i="1825"/>
  <c r="C530" i="1825"/>
  <c r="E531" i="1825"/>
  <c r="C532" i="1825"/>
  <c r="E533" i="1825"/>
  <c r="C534" i="1825"/>
  <c r="E535" i="1825"/>
  <c r="C536" i="1825"/>
  <c r="E537" i="1825"/>
  <c r="C538" i="1825"/>
  <c r="E539" i="1825"/>
  <c r="C540" i="1825"/>
  <c r="E541" i="1825"/>
  <c r="C542" i="1825"/>
  <c r="E543" i="1825"/>
  <c r="C544" i="1825"/>
  <c r="E545" i="1825"/>
  <c r="C546" i="1825"/>
  <c r="E547" i="1825"/>
  <c r="C548" i="1825"/>
  <c r="E549" i="1825"/>
  <c r="C550" i="1825"/>
  <c r="E551" i="1825"/>
  <c r="C552" i="1825"/>
  <c r="E553" i="1825"/>
  <c r="C554" i="1825"/>
  <c r="E555" i="1825"/>
  <c r="C556" i="1825"/>
  <c r="E557" i="1825"/>
  <c r="C558" i="1825"/>
  <c r="E559" i="1825"/>
  <c r="C560" i="1825"/>
  <c r="E561" i="1825"/>
  <c r="C562" i="1825"/>
  <c r="E563" i="1825"/>
  <c r="C564" i="1825"/>
  <c r="E565" i="1825"/>
  <c r="C566" i="1825"/>
  <c r="E567" i="1825"/>
  <c r="C568" i="1825"/>
  <c r="E569" i="1825"/>
  <c r="C570" i="1825"/>
  <c r="E571" i="1825"/>
  <c r="C572" i="1825"/>
  <c r="E573" i="1825"/>
  <c r="C574" i="1825"/>
  <c r="E575" i="1825"/>
  <c r="C576" i="1825"/>
  <c r="E577" i="1825"/>
  <c r="C578" i="1825"/>
  <c r="E579" i="1825"/>
  <c r="C580" i="1825"/>
  <c r="E581" i="1825"/>
  <c r="C582" i="1825"/>
  <c r="E583" i="1825"/>
  <c r="C584" i="1825"/>
  <c r="E585" i="1825"/>
  <c r="C586" i="1825"/>
  <c r="E587" i="1825"/>
  <c r="C588" i="1825"/>
  <c r="E589" i="1825"/>
  <c r="C590" i="1825"/>
  <c r="E591" i="1825"/>
  <c r="C592" i="1825"/>
  <c r="E593" i="1825"/>
  <c r="C594" i="1825"/>
  <c r="E595" i="1825"/>
  <c r="C596" i="1825"/>
  <c r="E597" i="1825"/>
  <c r="C598" i="1825"/>
  <c r="E599" i="1825"/>
  <c r="C600" i="1825"/>
  <c r="E601" i="1825"/>
  <c r="C602" i="1825"/>
  <c r="E603" i="1825"/>
  <c r="C604" i="1825"/>
  <c r="E605" i="1825"/>
  <c r="C606" i="1825"/>
  <c r="E607" i="1825"/>
  <c r="C608" i="1825"/>
  <c r="E609" i="1825"/>
  <c r="C610" i="1825"/>
  <c r="E611" i="1825"/>
  <c r="C612" i="1825"/>
  <c r="E613" i="1825"/>
  <c r="C614" i="1825"/>
  <c r="E615" i="1825"/>
  <c r="C616" i="1825"/>
  <c r="E617" i="1825"/>
  <c r="C618" i="1825"/>
  <c r="E619" i="1825"/>
  <c r="C620" i="1825"/>
  <c r="E621" i="1825"/>
  <c r="C622" i="1825"/>
  <c r="E623" i="1825"/>
  <c r="C624" i="1825"/>
  <c r="E625" i="1825"/>
  <c r="C626" i="1825"/>
  <c r="E627" i="1825"/>
  <c r="C628" i="1825"/>
  <c r="E629" i="1825"/>
  <c r="C630" i="1825"/>
  <c r="E631" i="1825"/>
  <c r="C632" i="1825"/>
  <c r="E633" i="1825"/>
  <c r="C634" i="1825"/>
  <c r="E635" i="1825"/>
  <c r="C636" i="1825"/>
  <c r="E637" i="1825"/>
  <c r="C638" i="1825"/>
  <c r="E639" i="1825"/>
  <c r="C640" i="1825"/>
  <c r="E641" i="1825"/>
  <c r="C642" i="1825"/>
  <c r="E643" i="1825"/>
  <c r="C644" i="1825"/>
  <c r="E645" i="1825"/>
  <c r="C646" i="1825"/>
  <c r="E647" i="1825"/>
  <c r="C648" i="1825"/>
  <c r="E649" i="1825"/>
  <c r="C650" i="1825"/>
  <c r="E651" i="1825"/>
  <c r="C652" i="1825"/>
  <c r="E653" i="1825"/>
  <c r="C654" i="1825"/>
  <c r="E655" i="1825"/>
  <c r="C656" i="1825"/>
  <c r="E657" i="1825"/>
  <c r="C658" i="1825"/>
  <c r="E659" i="1825"/>
  <c r="C660" i="1825"/>
  <c r="E661" i="1825"/>
  <c r="C662" i="1825"/>
  <c r="E663" i="1825"/>
  <c r="C664" i="1825"/>
  <c r="E665" i="1825"/>
  <c r="C666" i="1825"/>
  <c r="E667" i="1825"/>
  <c r="C668" i="1825"/>
  <c r="E669" i="1825"/>
  <c r="C670" i="1825"/>
  <c r="E671" i="1825"/>
  <c r="C672" i="1825"/>
  <c r="E673" i="1825"/>
  <c r="C674" i="1825"/>
  <c r="E675" i="1825"/>
  <c r="C676" i="1825"/>
  <c r="E677" i="1825"/>
  <c r="C678" i="1825"/>
  <c r="E679" i="1825"/>
  <c r="C680" i="1825"/>
  <c r="E681" i="1825"/>
  <c r="C682" i="1825"/>
  <c r="E683" i="1825"/>
  <c r="C684" i="1825"/>
  <c r="E685" i="1825"/>
  <c r="C686" i="1825"/>
  <c r="E687" i="1825"/>
  <c r="C688" i="1825"/>
  <c r="E689" i="1825"/>
  <c r="C690" i="1825"/>
  <c r="E691" i="1825"/>
  <c r="C692" i="1825"/>
  <c r="E693" i="1825"/>
  <c r="C694" i="1825"/>
  <c r="E695" i="1825"/>
  <c r="C696" i="1825"/>
  <c r="E697" i="1825"/>
  <c r="C698" i="1825"/>
  <c r="E699" i="1825"/>
  <c r="C700" i="1825"/>
  <c r="E701" i="1825"/>
  <c r="C702" i="1825"/>
  <c r="E703" i="1825"/>
  <c r="C704" i="1825"/>
  <c r="E705" i="1825"/>
  <c r="C706" i="1825"/>
  <c r="E707" i="1825"/>
  <c r="C708" i="1825"/>
  <c r="E709" i="1825"/>
  <c r="C710" i="1825"/>
  <c r="E711" i="1825"/>
  <c r="C712" i="1825"/>
  <c r="E713" i="1825"/>
  <c r="C714" i="1825"/>
  <c r="E715" i="1825"/>
  <c r="E401" i="1825"/>
  <c r="C402" i="1825"/>
  <c r="E405" i="1825"/>
  <c r="C406" i="1825"/>
  <c r="E409" i="1825"/>
  <c r="C410" i="1825"/>
  <c r="E412" i="1825"/>
  <c r="C413" i="1825"/>
  <c r="D415" i="1825"/>
  <c r="E417" i="1825"/>
  <c r="C418" i="1825"/>
  <c r="E420" i="1825"/>
  <c r="C421" i="1825"/>
  <c r="D423" i="1825"/>
  <c r="E425" i="1825"/>
  <c r="C426" i="1825"/>
  <c r="E428" i="1825"/>
  <c r="C429" i="1825"/>
  <c r="D431" i="1825"/>
  <c r="E433" i="1825"/>
  <c r="C434" i="1825"/>
  <c r="E436" i="1825"/>
  <c r="C437" i="1825"/>
  <c r="D439" i="1825"/>
  <c r="E441" i="1825"/>
  <c r="C442" i="1825"/>
  <c r="D444" i="1825"/>
  <c r="D446" i="1825"/>
  <c r="D448" i="1825"/>
  <c r="D450" i="1825"/>
  <c r="D452" i="1825"/>
  <c r="D454" i="1825"/>
  <c r="D456" i="1825"/>
  <c r="D458" i="1825"/>
  <c r="D460" i="1825"/>
  <c r="D462" i="1825"/>
  <c r="D464" i="1825"/>
  <c r="D466" i="1825"/>
  <c r="D468" i="1825"/>
  <c r="D470" i="1825"/>
  <c r="D472" i="1825"/>
  <c r="D474" i="1825"/>
  <c r="D476" i="1825"/>
  <c r="D478" i="1825"/>
  <c r="D480" i="1825"/>
  <c r="D482" i="1825"/>
  <c r="D484" i="1825"/>
  <c r="D486" i="1825"/>
  <c r="D488" i="1825"/>
  <c r="D490" i="1825"/>
  <c r="D492" i="1825"/>
  <c r="D494" i="1825"/>
  <c r="D496" i="1825"/>
  <c r="D498" i="1825"/>
  <c r="D500" i="1825"/>
  <c r="D502" i="1825"/>
  <c r="D504" i="1825"/>
  <c r="D506" i="1825"/>
  <c r="D508" i="1825"/>
  <c r="D510" i="1825"/>
  <c r="D512" i="1825"/>
  <c r="D514" i="1825"/>
  <c r="D516" i="1825"/>
  <c r="D518" i="1825"/>
  <c r="D520" i="1825"/>
  <c r="D522" i="1825"/>
  <c r="D524" i="1825"/>
  <c r="D526" i="1825"/>
  <c r="D528" i="1825"/>
  <c r="D530" i="1825"/>
  <c r="D532" i="1825"/>
  <c r="D534" i="1825"/>
  <c r="D536" i="1825"/>
  <c r="D538" i="1825"/>
  <c r="D540" i="1825"/>
  <c r="D542" i="1825"/>
  <c r="D544" i="1825"/>
  <c r="D546" i="1825"/>
  <c r="D548" i="1825"/>
  <c r="D550" i="1825"/>
  <c r="D552" i="1825"/>
  <c r="D554" i="1825"/>
  <c r="D556" i="1825"/>
  <c r="D558" i="1825"/>
  <c r="D560" i="1825"/>
  <c r="D562" i="1825"/>
  <c r="D564" i="1825"/>
  <c r="D566" i="1825"/>
  <c r="D568" i="1825"/>
  <c r="D570" i="1825"/>
  <c r="D572" i="1825"/>
  <c r="D574" i="1825"/>
  <c r="D576" i="1825"/>
  <c r="D578" i="1825"/>
  <c r="D580" i="1825"/>
  <c r="D582" i="1825"/>
  <c r="D584" i="1825"/>
  <c r="D586" i="1825"/>
  <c r="D588" i="1825"/>
  <c r="D590" i="1825"/>
  <c r="D592" i="1825"/>
  <c r="D594" i="1825"/>
  <c r="D596" i="1825"/>
  <c r="D598" i="1825"/>
  <c r="D600" i="1825"/>
  <c r="D602" i="1825"/>
  <c r="D604" i="1825"/>
  <c r="D606" i="1825"/>
  <c r="D608" i="1825"/>
  <c r="D610" i="1825"/>
  <c r="D612" i="1825"/>
  <c r="D614" i="1825"/>
  <c r="D616" i="1825"/>
  <c r="D618" i="1825"/>
  <c r="D620" i="1825"/>
  <c r="D622" i="1825"/>
  <c r="D624" i="1825"/>
  <c r="D626" i="1825"/>
  <c r="D628" i="1825"/>
  <c r="D630" i="1825"/>
  <c r="D632" i="1825"/>
  <c r="D634" i="1825"/>
  <c r="D636" i="1825"/>
  <c r="D638" i="1825"/>
  <c r="D640" i="1825"/>
  <c r="D642" i="1825"/>
  <c r="D644" i="1825"/>
  <c r="D646" i="1825"/>
  <c r="D648" i="1825"/>
  <c r="D650" i="1825"/>
  <c r="D652" i="1825"/>
  <c r="D654" i="1825"/>
  <c r="D656" i="1825"/>
  <c r="D658" i="1825"/>
  <c r="D660" i="1825"/>
  <c r="D662" i="1825"/>
  <c r="D664" i="1825"/>
  <c r="D666" i="1825"/>
  <c r="D668" i="1825"/>
  <c r="D670" i="1825"/>
  <c r="D672" i="1825"/>
  <c r="D674" i="1825"/>
  <c r="D676" i="1825"/>
  <c r="D678" i="1825"/>
  <c r="D680" i="1825"/>
  <c r="D682" i="1825"/>
  <c r="D684" i="1825"/>
  <c r="D686" i="1825"/>
  <c r="D688" i="1825"/>
  <c r="D690" i="1825"/>
  <c r="D692" i="1825"/>
  <c r="D694" i="1825"/>
  <c r="D696" i="1825"/>
  <c r="D698" i="1825"/>
  <c r="D700" i="1825"/>
  <c r="D702" i="1825"/>
  <c r="D704" i="1825"/>
  <c r="D706" i="1825"/>
  <c r="D708" i="1825"/>
  <c r="D710" i="1825"/>
  <c r="D712" i="1825"/>
  <c r="D714" i="1825"/>
  <c r="D716" i="1825"/>
  <c r="D718" i="1825"/>
  <c r="D720" i="1825"/>
  <c r="D722" i="1825"/>
  <c r="D724" i="1825"/>
  <c r="D399" i="1825"/>
  <c r="D403" i="1825"/>
  <c r="D407" i="1825"/>
  <c r="C408" i="1825"/>
  <c r="E410" i="1825"/>
  <c r="C411" i="1825"/>
  <c r="D413" i="1825"/>
  <c r="E415" i="1825"/>
  <c r="C416" i="1825"/>
  <c r="E418" i="1825"/>
  <c r="C419" i="1825"/>
  <c r="D421" i="1825"/>
  <c r="E423" i="1825"/>
  <c r="C424" i="1825"/>
  <c r="E426" i="1825"/>
  <c r="C427" i="1825"/>
  <c r="D429" i="1825"/>
  <c r="E431" i="1825"/>
  <c r="C432" i="1825"/>
  <c r="E434" i="1825"/>
  <c r="C435" i="1825"/>
  <c r="D437" i="1825"/>
  <c r="E439" i="1825"/>
  <c r="C440" i="1825"/>
  <c r="E442" i="1825"/>
  <c r="C443" i="1825"/>
  <c r="E444" i="1825"/>
  <c r="C445" i="1825"/>
  <c r="E446" i="1825"/>
  <c r="C447" i="1825"/>
  <c r="E448" i="1825"/>
  <c r="C449" i="1825"/>
  <c r="E450" i="1825"/>
  <c r="C451" i="1825"/>
  <c r="E452" i="1825"/>
  <c r="C453" i="1825"/>
  <c r="E454" i="1825"/>
  <c r="C455" i="1825"/>
  <c r="E456" i="1825"/>
  <c r="C457" i="1825"/>
  <c r="E458" i="1825"/>
  <c r="C459" i="1825"/>
  <c r="E460" i="1825"/>
  <c r="C461" i="1825"/>
  <c r="E462" i="1825"/>
  <c r="C463" i="1825"/>
  <c r="E464" i="1825"/>
  <c r="C465" i="1825"/>
  <c r="E466" i="1825"/>
  <c r="C467" i="1825"/>
  <c r="E468" i="1825"/>
  <c r="C469" i="1825"/>
  <c r="E470" i="1825"/>
  <c r="C471" i="1825"/>
  <c r="E472" i="1825"/>
  <c r="C473" i="1825"/>
  <c r="E474" i="1825"/>
  <c r="C475" i="1825"/>
  <c r="E476" i="1825"/>
  <c r="C477" i="1825"/>
  <c r="E478" i="1825"/>
  <c r="C479" i="1825"/>
  <c r="E480" i="1825"/>
  <c r="C481" i="1825"/>
  <c r="E482" i="1825"/>
  <c r="C483" i="1825"/>
  <c r="E484" i="1825"/>
  <c r="C485" i="1825"/>
  <c r="E486" i="1825"/>
  <c r="C487" i="1825"/>
  <c r="E488" i="1825"/>
  <c r="C489" i="1825"/>
  <c r="E490" i="1825"/>
  <c r="C491" i="1825"/>
  <c r="E492" i="1825"/>
  <c r="C493" i="1825"/>
  <c r="E494" i="1825"/>
  <c r="C495" i="1825"/>
  <c r="E496" i="1825"/>
  <c r="C497" i="1825"/>
  <c r="E498" i="1825"/>
  <c r="C499" i="1825"/>
  <c r="E500" i="1825"/>
  <c r="C501" i="1825"/>
  <c r="E502" i="1825"/>
  <c r="C503" i="1825"/>
  <c r="E504" i="1825"/>
  <c r="C505" i="1825"/>
  <c r="E506" i="1825"/>
  <c r="C507" i="1825"/>
  <c r="E508" i="1825"/>
  <c r="C509" i="1825"/>
  <c r="E510" i="1825"/>
  <c r="C511" i="1825"/>
  <c r="E512" i="1825"/>
  <c r="C513" i="1825"/>
  <c r="E514" i="1825"/>
  <c r="C515" i="1825"/>
  <c r="E516" i="1825"/>
  <c r="C517" i="1825"/>
  <c r="E518" i="1825"/>
  <c r="C519" i="1825"/>
  <c r="E520" i="1825"/>
  <c r="C521" i="1825"/>
  <c r="E522" i="1825"/>
  <c r="C523" i="1825"/>
  <c r="E524" i="1825"/>
  <c r="C525" i="1825"/>
  <c r="E526" i="1825"/>
  <c r="C527" i="1825"/>
  <c r="E528" i="1825"/>
  <c r="C529" i="1825"/>
  <c r="E530" i="1825"/>
  <c r="C531" i="1825"/>
  <c r="E532" i="1825"/>
  <c r="C533" i="1825"/>
  <c r="E534" i="1825"/>
  <c r="C535" i="1825"/>
  <c r="E536" i="1825"/>
  <c r="C537" i="1825"/>
  <c r="E538" i="1825"/>
  <c r="C539" i="1825"/>
  <c r="E540" i="1825"/>
  <c r="C541" i="1825"/>
  <c r="E542" i="1825"/>
  <c r="C543" i="1825"/>
  <c r="E544" i="1825"/>
  <c r="C545" i="1825"/>
  <c r="E546" i="1825"/>
  <c r="C547" i="1825"/>
  <c r="E548" i="1825"/>
  <c r="C549" i="1825"/>
  <c r="E550" i="1825"/>
  <c r="C551" i="1825"/>
  <c r="E552" i="1825"/>
  <c r="C553" i="1825"/>
  <c r="E554" i="1825"/>
  <c r="C555" i="1825"/>
  <c r="E556" i="1825"/>
  <c r="C557" i="1825"/>
  <c r="E558" i="1825"/>
  <c r="C559" i="1825"/>
  <c r="E560" i="1825"/>
  <c r="C561" i="1825"/>
  <c r="E562" i="1825"/>
  <c r="C563" i="1825"/>
  <c r="E564" i="1825"/>
  <c r="C565" i="1825"/>
  <c r="E566" i="1825"/>
  <c r="C567" i="1825"/>
  <c r="E568" i="1825"/>
  <c r="C569" i="1825"/>
  <c r="E570" i="1825"/>
  <c r="C571" i="1825"/>
  <c r="E572" i="1825"/>
  <c r="C573" i="1825"/>
  <c r="E574" i="1825"/>
  <c r="C575" i="1825"/>
  <c r="E576" i="1825"/>
  <c r="C577" i="1825"/>
  <c r="E578" i="1825"/>
  <c r="C579" i="1825"/>
  <c r="E580" i="1825"/>
  <c r="C581" i="1825"/>
  <c r="E582" i="1825"/>
  <c r="C583" i="1825"/>
  <c r="E584" i="1825"/>
  <c r="C585" i="1825"/>
  <c r="E586" i="1825"/>
  <c r="C587" i="1825"/>
  <c r="E588" i="1825"/>
  <c r="C589" i="1825"/>
  <c r="E590" i="1825"/>
  <c r="C591" i="1825"/>
  <c r="E592" i="1825"/>
  <c r="C593" i="1825"/>
  <c r="E594" i="1825"/>
  <c r="C595" i="1825"/>
  <c r="E596" i="1825"/>
  <c r="C597" i="1825"/>
  <c r="E598" i="1825"/>
  <c r="C599" i="1825"/>
  <c r="E600" i="1825"/>
  <c r="C601" i="1825"/>
  <c r="E602" i="1825"/>
  <c r="C603" i="1825"/>
  <c r="E604" i="1825"/>
  <c r="C605" i="1825"/>
  <c r="E606" i="1825"/>
  <c r="C607" i="1825"/>
  <c r="E608" i="1825"/>
  <c r="C609" i="1825"/>
  <c r="E610" i="1825"/>
  <c r="C611" i="1825"/>
  <c r="E612" i="1825"/>
  <c r="C613" i="1825"/>
  <c r="E614" i="1825"/>
  <c r="C615" i="1825"/>
  <c r="E616" i="1825"/>
  <c r="C617" i="1825"/>
  <c r="E618" i="1825"/>
  <c r="C619" i="1825"/>
  <c r="E620" i="1825"/>
  <c r="C621" i="1825"/>
  <c r="E622" i="1825"/>
  <c r="C623" i="1825"/>
  <c r="E624" i="1825"/>
  <c r="C625" i="1825"/>
  <c r="E626" i="1825"/>
  <c r="C627" i="1825"/>
  <c r="E628" i="1825"/>
  <c r="C629" i="1825"/>
  <c r="E630" i="1825"/>
  <c r="C631" i="1825"/>
  <c r="E632" i="1825"/>
  <c r="C633" i="1825"/>
  <c r="E634" i="1825"/>
  <c r="C635" i="1825"/>
  <c r="E636" i="1825"/>
  <c r="C637" i="1825"/>
  <c r="E638" i="1825"/>
  <c r="C639" i="1825"/>
  <c r="E640" i="1825"/>
  <c r="C641" i="1825"/>
  <c r="E642" i="1825"/>
  <c r="C643" i="1825"/>
  <c r="E644" i="1825"/>
  <c r="C645" i="1825"/>
  <c r="E646" i="1825"/>
  <c r="C647" i="1825"/>
  <c r="E648" i="1825"/>
  <c r="C649" i="1825"/>
  <c r="E650" i="1825"/>
  <c r="C651" i="1825"/>
  <c r="E652" i="1825"/>
  <c r="C653" i="1825"/>
  <c r="E654" i="1825"/>
  <c r="C655" i="1825"/>
  <c r="E656" i="1825"/>
  <c r="C657" i="1825"/>
  <c r="E658" i="1825"/>
  <c r="C659" i="1825"/>
  <c r="E660" i="1825"/>
  <c r="C661" i="1825"/>
  <c r="E662" i="1825"/>
  <c r="C663" i="1825"/>
  <c r="E664" i="1825"/>
  <c r="C665" i="1825"/>
  <c r="E666" i="1825"/>
  <c r="C667" i="1825"/>
  <c r="E668" i="1825"/>
  <c r="C669" i="1825"/>
  <c r="E670" i="1825"/>
  <c r="C671" i="1825"/>
  <c r="E672" i="1825"/>
  <c r="C673" i="1825"/>
  <c r="E674" i="1825"/>
  <c r="C675" i="1825"/>
  <c r="E676" i="1825"/>
  <c r="C677" i="1825"/>
  <c r="E678" i="1825"/>
  <c r="C679" i="1825"/>
  <c r="E680" i="1825"/>
  <c r="C681" i="1825"/>
  <c r="E682" i="1825"/>
  <c r="C683" i="1825"/>
  <c r="E684" i="1825"/>
  <c r="C685" i="1825"/>
  <c r="E686" i="1825"/>
  <c r="C687" i="1825"/>
  <c r="E688" i="1825"/>
  <c r="C689" i="1825"/>
  <c r="E690" i="1825"/>
  <c r="C691" i="1825"/>
  <c r="E692" i="1825"/>
  <c r="C693" i="1825"/>
  <c r="E694" i="1825"/>
  <c r="C695" i="1825"/>
  <c r="E696" i="1825"/>
  <c r="C697" i="1825"/>
  <c r="E698" i="1825"/>
  <c r="C699" i="1825"/>
  <c r="E700" i="1825"/>
  <c r="C701" i="1825"/>
  <c r="E702" i="1825"/>
  <c r="C703" i="1825"/>
  <c r="E704" i="1825"/>
  <c r="C705" i="1825"/>
  <c r="E706" i="1825"/>
  <c r="C707" i="1825"/>
  <c r="E708" i="1825"/>
  <c r="C709" i="1825"/>
  <c r="E710" i="1825"/>
  <c r="C711" i="1825"/>
  <c r="E712" i="1825"/>
  <c r="C713" i="1825"/>
  <c r="E714" i="1825"/>
  <c r="C715" i="1825"/>
  <c r="E399" i="1825"/>
  <c r="C400" i="1825"/>
  <c r="E403" i="1825"/>
  <c r="C404" i="1825"/>
  <c r="E407" i="1825"/>
  <c r="E408" i="1825"/>
  <c r="C409" i="1825"/>
  <c r="D411" i="1825"/>
  <c r="E413" i="1825"/>
  <c r="C414" i="1825"/>
  <c r="E416" i="1825"/>
  <c r="C417" i="1825"/>
  <c r="D419" i="1825"/>
  <c r="E421" i="1825"/>
  <c r="C422" i="1825"/>
  <c r="E424" i="1825"/>
  <c r="C425" i="1825"/>
  <c r="D427" i="1825"/>
  <c r="E429" i="1825"/>
  <c r="C430" i="1825"/>
  <c r="E432" i="1825"/>
  <c r="C433" i="1825"/>
  <c r="D435" i="1825"/>
  <c r="E437" i="1825"/>
  <c r="C438" i="1825"/>
  <c r="E440" i="1825"/>
  <c r="C441" i="1825"/>
  <c r="D443" i="1825"/>
  <c r="D445" i="1825"/>
  <c r="D447" i="1825"/>
  <c r="D449" i="1825"/>
  <c r="D451" i="1825"/>
  <c r="D453" i="1825"/>
  <c r="D455" i="1825"/>
  <c r="D457" i="1825"/>
  <c r="D459" i="1825"/>
  <c r="D461" i="1825"/>
  <c r="D463" i="1825"/>
  <c r="D465" i="1825"/>
  <c r="D467" i="1825"/>
  <c r="D469" i="1825"/>
  <c r="D471" i="1825"/>
  <c r="D473" i="1825"/>
  <c r="D475" i="1825"/>
  <c r="D477" i="1825"/>
  <c r="D479" i="1825"/>
  <c r="D481" i="1825"/>
  <c r="D483" i="1825"/>
  <c r="D485" i="1825"/>
  <c r="D487" i="1825"/>
  <c r="D489" i="1825"/>
  <c r="D491" i="1825"/>
  <c r="D493" i="1825"/>
  <c r="D495" i="1825"/>
  <c r="D497" i="1825"/>
  <c r="D499" i="1825"/>
  <c r="D501" i="1825"/>
  <c r="D503" i="1825"/>
  <c r="D505" i="1825"/>
  <c r="D507" i="1825"/>
  <c r="D509" i="1825"/>
  <c r="D511" i="1825"/>
  <c r="D513" i="1825"/>
  <c r="D515" i="1825"/>
  <c r="D517" i="1825"/>
  <c r="D519" i="1825"/>
  <c r="D521" i="1825"/>
  <c r="D523" i="1825"/>
  <c r="D525" i="1825"/>
  <c r="D527" i="1825"/>
  <c r="D529" i="1825"/>
  <c r="D531" i="1825"/>
  <c r="D533" i="1825"/>
  <c r="D535" i="1825"/>
  <c r="D537" i="1825"/>
  <c r="D539" i="1825"/>
  <c r="D541" i="1825"/>
  <c r="D543" i="1825"/>
  <c r="D545" i="1825"/>
  <c r="D547" i="1825"/>
  <c r="D549" i="1825"/>
  <c r="D551" i="1825"/>
  <c r="D553" i="1825"/>
  <c r="D555" i="1825"/>
  <c r="D557" i="1825"/>
  <c r="D559" i="1825"/>
  <c r="D561" i="1825"/>
  <c r="D563" i="1825"/>
  <c r="D565" i="1825"/>
  <c r="D567" i="1825"/>
  <c r="D569" i="1825"/>
  <c r="D571" i="1825"/>
  <c r="D573" i="1825"/>
  <c r="D575" i="1825"/>
  <c r="D577" i="1825"/>
  <c r="D579" i="1825"/>
  <c r="D581" i="1825"/>
  <c r="D583" i="1825"/>
  <c r="D585" i="1825"/>
  <c r="D587" i="1825"/>
  <c r="D589" i="1825"/>
  <c r="D591" i="1825"/>
  <c r="D593" i="1825"/>
  <c r="D595" i="1825"/>
  <c r="D597" i="1825"/>
  <c r="D599" i="1825"/>
  <c r="D601" i="1825"/>
  <c r="D603" i="1825"/>
  <c r="D605" i="1825"/>
  <c r="D607" i="1825"/>
  <c r="D609" i="1825"/>
  <c r="D611" i="1825"/>
  <c r="D613" i="1825"/>
  <c r="D615" i="1825"/>
  <c r="D617" i="1825"/>
  <c r="D619" i="1825"/>
  <c r="D621" i="1825"/>
  <c r="D623" i="1825"/>
  <c r="D625" i="1825"/>
  <c r="D627" i="1825"/>
  <c r="D629" i="1825"/>
  <c r="D631" i="1825"/>
  <c r="D633" i="1825"/>
  <c r="D635" i="1825"/>
  <c r="D637" i="1825"/>
  <c r="D639" i="1825"/>
  <c r="D641" i="1825"/>
  <c r="D643" i="1825"/>
  <c r="D645" i="1825"/>
  <c r="D647" i="1825"/>
  <c r="D649" i="1825"/>
  <c r="D651" i="1825"/>
  <c r="D653" i="1825"/>
  <c r="D655" i="1825"/>
  <c r="D657" i="1825"/>
  <c r="D659" i="1825"/>
  <c r="D661" i="1825"/>
  <c r="D663" i="1825"/>
  <c r="D665" i="1825"/>
  <c r="D667" i="1825"/>
  <c r="D669" i="1825"/>
  <c r="D671" i="1825"/>
  <c r="D673" i="1825"/>
  <c r="D675" i="1825"/>
  <c r="D677" i="1825"/>
  <c r="D679" i="1825"/>
  <c r="D681" i="1825"/>
  <c r="D683" i="1825"/>
  <c r="D685" i="1825"/>
  <c r="D687" i="1825"/>
  <c r="D689" i="1825"/>
  <c r="D691" i="1825"/>
  <c r="D693" i="1825"/>
  <c r="D695" i="1825"/>
  <c r="D697" i="1825"/>
  <c r="D699" i="1825"/>
  <c r="D701" i="1825"/>
  <c r="D703" i="1825"/>
  <c r="D705" i="1825"/>
  <c r="D707" i="1825"/>
  <c r="D709" i="1825"/>
  <c r="D711" i="1825"/>
  <c r="D713" i="1825"/>
  <c r="D715" i="1825"/>
  <c r="D717" i="1825"/>
  <c r="D719" i="1825"/>
  <c r="D721" i="1825"/>
  <c r="D723" i="1825"/>
  <c r="D725" i="1825"/>
  <c r="E718" i="1825"/>
  <c r="C719" i="1825"/>
  <c r="E722" i="1825"/>
  <c r="C723" i="1825"/>
  <c r="C716" i="1825"/>
  <c r="E719" i="1825"/>
  <c r="C720" i="1825"/>
  <c r="E723" i="1825"/>
  <c r="C724" i="1825"/>
  <c r="E716" i="1825"/>
  <c r="C717" i="1825"/>
  <c r="E720" i="1825"/>
  <c r="C721" i="1825"/>
  <c r="E724" i="1825"/>
  <c r="C725" i="1825"/>
  <c r="E717" i="1825"/>
  <c r="C718" i="1825"/>
  <c r="E721" i="1825"/>
  <c r="C722" i="1825"/>
  <c r="E725" i="1825"/>
  <c r="E726" i="1825"/>
  <c r="E730" i="1825"/>
  <c r="E734" i="1825"/>
  <c r="E738" i="1825"/>
  <c r="E742" i="1825"/>
  <c r="E746" i="1825"/>
  <c r="E750" i="1825"/>
  <c r="E754" i="1825"/>
  <c r="E758" i="1825"/>
  <c r="E762" i="1825"/>
  <c r="E766" i="1825"/>
  <c r="E770" i="1825"/>
  <c r="E774" i="1825"/>
  <c r="E778" i="1825"/>
  <c r="E782" i="1825"/>
  <c r="E786" i="1825"/>
  <c r="E790" i="1825"/>
  <c r="E794" i="1825"/>
  <c r="E798" i="1825"/>
  <c r="E802" i="1825"/>
  <c r="E806" i="1825"/>
  <c r="E810" i="1825"/>
  <c r="E814" i="1825"/>
  <c r="E818" i="1825"/>
  <c r="E822" i="1825"/>
  <c r="E826" i="1825"/>
  <c r="E830" i="1825"/>
  <c r="E834" i="1825"/>
  <c r="E838" i="1825"/>
  <c r="E842" i="1825"/>
  <c r="E846" i="1825"/>
  <c r="E850" i="1825"/>
  <c r="E854" i="1825"/>
  <c r="E858" i="1825"/>
  <c r="E862" i="1825"/>
  <c r="E866" i="1825"/>
  <c r="E870" i="1825"/>
  <c r="E874" i="1825"/>
  <c r="E878" i="1825"/>
  <c r="E882" i="1825"/>
  <c r="E886" i="1825"/>
  <c r="E890" i="1825"/>
  <c r="E894" i="1825"/>
  <c r="E898" i="1825"/>
  <c r="E902" i="1825"/>
  <c r="E906" i="1825"/>
  <c r="E910" i="1825"/>
  <c r="E914" i="1825"/>
  <c r="E918" i="1825"/>
  <c r="E922" i="1825"/>
  <c r="E926" i="1825"/>
  <c r="E930" i="1825"/>
  <c r="E934" i="1825"/>
  <c r="E938" i="1825"/>
  <c r="E942" i="1825"/>
  <c r="E946" i="1825"/>
  <c r="E950" i="1825"/>
  <c r="E954" i="1825"/>
  <c r="E958" i="1825"/>
  <c r="E962" i="1825"/>
  <c r="E966" i="1825"/>
  <c r="E970" i="1825"/>
  <c r="E974" i="1825"/>
  <c r="E978" i="1825"/>
  <c r="E982" i="1825"/>
  <c r="E986" i="1825"/>
  <c r="E990" i="1825"/>
  <c r="E994" i="1825"/>
  <c r="E998" i="1825"/>
  <c r="E1002" i="1825"/>
  <c r="E1006" i="1825"/>
  <c r="E1010" i="1825"/>
  <c r="E1014" i="1825"/>
  <c r="E1018" i="1825"/>
  <c r="E1022" i="1825"/>
  <c r="E1026" i="1825"/>
  <c r="E1030" i="1825"/>
  <c r="E1034" i="1825"/>
  <c r="E1038" i="1825"/>
  <c r="E1042" i="1825"/>
  <c r="E1046" i="1825"/>
  <c r="E1050" i="1825"/>
  <c r="E1054" i="1825"/>
  <c r="E1058" i="1825"/>
  <c r="E1062" i="1825"/>
  <c r="E1066" i="1825"/>
  <c r="E1070" i="1825"/>
  <c r="E1074" i="1825"/>
  <c r="E1078" i="1825"/>
  <c r="E1082" i="1825"/>
  <c r="E1086" i="1825"/>
  <c r="E1090" i="1825"/>
  <c r="E1094" i="1825"/>
  <c r="E1098" i="1825"/>
  <c r="E1102" i="1825"/>
  <c r="E1106" i="1825"/>
  <c r="E1110" i="1825"/>
  <c r="E1114" i="1825"/>
  <c r="E1118" i="1825"/>
  <c r="E1122" i="1825"/>
  <c r="E1126" i="1825"/>
  <c r="E1130" i="1825"/>
  <c r="E1134" i="1825"/>
  <c r="E1138" i="1825"/>
  <c r="E1142" i="1825"/>
  <c r="E1146" i="1825"/>
  <c r="E1150" i="1825"/>
  <c r="E1154" i="1825"/>
  <c r="E1158" i="1825"/>
  <c r="E1162" i="1825"/>
  <c r="E1166" i="1825"/>
  <c r="E1170" i="1825"/>
  <c r="E1174" i="1825"/>
  <c r="E1178" i="1825"/>
  <c r="E1182" i="1825"/>
  <c r="E1186" i="1825"/>
  <c r="E1190" i="1825"/>
  <c r="E1194" i="1825"/>
  <c r="E1198" i="1825"/>
  <c r="E1202" i="1825"/>
  <c r="E1206" i="1825"/>
  <c r="E1210" i="1825"/>
  <c r="E1214" i="1825"/>
  <c r="E1218" i="1825"/>
  <c r="E1222" i="1825"/>
  <c r="E1226" i="1825"/>
  <c r="E1230" i="1825"/>
  <c r="E1234" i="1825"/>
  <c r="E1238" i="1825"/>
  <c r="E1242" i="1825"/>
  <c r="E1246" i="1825"/>
  <c r="E1250" i="1825"/>
  <c r="E1254" i="1825"/>
  <c r="E1258" i="1825"/>
  <c r="E1262" i="1825"/>
  <c r="E1266" i="1825"/>
  <c r="E1270" i="1825"/>
  <c r="E1274" i="1825"/>
  <c r="E1278" i="1825"/>
  <c r="E1282" i="1825"/>
  <c r="E1286" i="1825"/>
  <c r="E1290" i="1825"/>
  <c r="E1294" i="1825"/>
  <c r="E1298" i="1825"/>
  <c r="E1302" i="1825"/>
  <c r="E1306" i="1825"/>
  <c r="E1310" i="1825"/>
  <c r="E1314" i="1825"/>
  <c r="E1318" i="1825"/>
  <c r="E1322" i="1825"/>
  <c r="E1326" i="1825"/>
  <c r="E1330" i="1825"/>
  <c r="E1334" i="1825"/>
  <c r="E1338" i="1825"/>
  <c r="E1342" i="1825"/>
  <c r="E1346" i="1825"/>
  <c r="E1350" i="1825"/>
  <c r="E1354" i="1825"/>
  <c r="E1358" i="1825"/>
  <c r="E1362" i="1825"/>
  <c r="E1366" i="1825"/>
  <c r="E1370" i="1825"/>
  <c r="E1374" i="1825"/>
  <c r="E1378" i="1825"/>
  <c r="E1382" i="1825"/>
  <c r="E1386" i="1825"/>
  <c r="E1390" i="1825"/>
  <c r="E1394" i="1825"/>
  <c r="E1398" i="1825"/>
  <c r="E1402" i="1825"/>
  <c r="E1406" i="1825"/>
  <c r="E1410" i="1825"/>
  <c r="E1414" i="1825"/>
  <c r="E1418" i="1825"/>
  <c r="E1422" i="1825"/>
  <c r="E1426" i="1825"/>
  <c r="E1430" i="1825"/>
  <c r="E1434" i="1825"/>
  <c r="E1438" i="1825"/>
  <c r="E1442" i="1825"/>
  <c r="E1446" i="1825"/>
  <c r="E1450" i="1825"/>
  <c r="E1454" i="1825"/>
  <c r="E1458" i="1825"/>
  <c r="E1462" i="1825"/>
  <c r="E1466" i="1825"/>
  <c r="E1470" i="1825"/>
  <c r="E1474" i="1825"/>
  <c r="E1478" i="1825"/>
  <c r="E1482" i="1825"/>
  <c r="E1486" i="1825"/>
  <c r="E1490" i="1825"/>
  <c r="E1494" i="1825"/>
  <c r="E1498" i="1825"/>
  <c r="E1502" i="1825"/>
  <c r="E1506" i="1825"/>
  <c r="E1510" i="1825"/>
  <c r="E1514" i="1825"/>
  <c r="E1518" i="1825"/>
  <c r="E1522" i="1825"/>
  <c r="E1526" i="1825"/>
  <c r="E1530" i="1825"/>
  <c r="E1534" i="1825"/>
  <c r="E1538" i="1825"/>
  <c r="E1542" i="1825"/>
  <c r="E1546" i="1825"/>
  <c r="E1550" i="1825"/>
  <c r="E1554" i="1825"/>
  <c r="E1558" i="1825"/>
  <c r="E1562" i="1825"/>
  <c r="E1566" i="1825"/>
  <c r="E1570" i="1825"/>
  <c r="E1574" i="1825"/>
  <c r="E1578" i="1825"/>
  <c r="E1582" i="1825"/>
  <c r="E1586" i="1825"/>
  <c r="E1590" i="1825"/>
  <c r="E1594" i="1825"/>
  <c r="E1598" i="1825"/>
  <c r="E1602" i="1825"/>
  <c r="E1606" i="1825"/>
  <c r="E1610" i="1825"/>
  <c r="E1614" i="1825"/>
  <c r="E1618" i="1825"/>
  <c r="E1622" i="1825"/>
  <c r="E1626" i="1825"/>
  <c r="E1630" i="1825"/>
  <c r="E1634" i="1825"/>
  <c r="E1638" i="1825"/>
  <c r="E1642" i="1825"/>
  <c r="E1646" i="1825"/>
  <c r="E1650" i="1825"/>
  <c r="E1654" i="1825"/>
  <c r="E1658" i="1825"/>
  <c r="E1662" i="1825"/>
  <c r="E1666" i="1825"/>
  <c r="E1670" i="1825"/>
  <c r="E1674" i="1825"/>
  <c r="E1678" i="1825"/>
  <c r="E1682" i="1825"/>
  <c r="E1686" i="1825"/>
  <c r="E1690" i="1825"/>
  <c r="E1694" i="1825"/>
  <c r="E1698" i="1825"/>
  <c r="E1702" i="1825"/>
  <c r="E1706" i="1825"/>
  <c r="E1710" i="1825"/>
  <c r="E1714" i="1825"/>
  <c r="E1718" i="1825"/>
  <c r="E1722" i="1825"/>
  <c r="E1726" i="1825"/>
  <c r="E1730" i="1825"/>
  <c r="E1734" i="1825"/>
  <c r="E1738" i="1825"/>
  <c r="E1742" i="1825"/>
  <c r="E1746" i="1825"/>
  <c r="E1750" i="1825"/>
  <c r="E1754" i="1825"/>
  <c r="E1758" i="1825"/>
  <c r="E1762" i="1825"/>
  <c r="E1766" i="1825"/>
  <c r="E1770" i="1825"/>
  <c r="E1774" i="1825"/>
  <c r="E1778" i="1825"/>
  <c r="E1782" i="1825"/>
  <c r="E1786" i="1825"/>
  <c r="E1790" i="1825"/>
  <c r="E1794" i="1825"/>
  <c r="E1798" i="1825"/>
  <c r="E1802" i="1825"/>
  <c r="E1806" i="1825"/>
  <c r="E1810" i="1825"/>
  <c r="E1814" i="1825"/>
  <c r="E1818" i="1825"/>
  <c r="E1822" i="1825"/>
  <c r="E1826" i="1825"/>
  <c r="E1830" i="1825"/>
  <c r="E1834" i="1825"/>
  <c r="E1838" i="1825"/>
  <c r="E1842" i="1825"/>
  <c r="E1846" i="1825"/>
  <c r="E1850" i="1825"/>
  <c r="E1854" i="1825"/>
  <c r="E1858" i="1825"/>
  <c r="E1862" i="1825"/>
  <c r="E1866" i="1825"/>
  <c r="E1870" i="1825"/>
  <c r="E1874" i="1825"/>
  <c r="E1878" i="1825"/>
  <c r="E1882" i="1825"/>
  <c r="E1886" i="1825"/>
  <c r="E1890" i="1825"/>
  <c r="E1894" i="1825"/>
  <c r="E1898" i="1825"/>
  <c r="E1902" i="1825"/>
  <c r="E1906" i="1825"/>
  <c r="E1910" i="1825"/>
  <c r="E1914" i="1825"/>
  <c r="E1918" i="1825"/>
  <c r="E1922" i="1825"/>
  <c r="E1926" i="1825"/>
  <c r="E1930" i="1825"/>
  <c r="E1934" i="1825"/>
  <c r="D726" i="1825"/>
  <c r="D730" i="1825"/>
  <c r="D734" i="1825"/>
  <c r="D738" i="1825"/>
  <c r="D742" i="1825"/>
  <c r="D746" i="1825"/>
  <c r="D750" i="1825"/>
  <c r="D754" i="1825"/>
  <c r="D758" i="1825"/>
  <c r="D762" i="1825"/>
  <c r="D766" i="1825"/>
  <c r="D770" i="1825"/>
  <c r="D774" i="1825"/>
  <c r="D778" i="1825"/>
  <c r="D782" i="1825"/>
  <c r="D786" i="1825"/>
  <c r="D790" i="1825"/>
  <c r="D794" i="1825"/>
  <c r="D798" i="1825"/>
  <c r="D802" i="1825"/>
  <c r="D806" i="1825"/>
  <c r="D810" i="1825"/>
  <c r="D814" i="1825"/>
  <c r="D818" i="1825"/>
  <c r="D822" i="1825"/>
  <c r="D826" i="1825"/>
  <c r="D830" i="1825"/>
  <c r="D834" i="1825"/>
  <c r="D838" i="1825"/>
  <c r="D842" i="1825"/>
  <c r="D846" i="1825"/>
  <c r="D850" i="1825"/>
  <c r="D854" i="1825"/>
  <c r="D858" i="1825"/>
  <c r="D862" i="1825"/>
  <c r="D866" i="1825"/>
  <c r="D870" i="1825"/>
  <c r="D874" i="1825"/>
  <c r="D878" i="1825"/>
  <c r="D882" i="1825"/>
  <c r="D886" i="1825"/>
  <c r="D890" i="1825"/>
  <c r="D894" i="1825"/>
  <c r="D898" i="1825"/>
  <c r="D902" i="1825"/>
  <c r="D906" i="1825"/>
  <c r="D910" i="1825"/>
  <c r="D914" i="1825"/>
  <c r="D918" i="1825"/>
  <c r="D922" i="1825"/>
  <c r="D926" i="1825"/>
  <c r="D930" i="1825"/>
  <c r="D934" i="1825"/>
  <c r="D938" i="1825"/>
  <c r="D942" i="1825"/>
  <c r="D946" i="1825"/>
  <c r="D950" i="1825"/>
  <c r="D954" i="1825"/>
  <c r="D958" i="1825"/>
  <c r="D962" i="1825"/>
  <c r="D966" i="1825"/>
  <c r="D970" i="1825"/>
  <c r="D974" i="1825"/>
  <c r="D978" i="1825"/>
  <c r="D982" i="1825"/>
  <c r="D986" i="1825"/>
  <c r="D990" i="1825"/>
  <c r="D994" i="1825"/>
  <c r="D998" i="1825"/>
  <c r="D1002" i="1825"/>
  <c r="D1006" i="1825"/>
  <c r="D1010" i="1825"/>
  <c r="D1014" i="1825"/>
  <c r="D1018" i="1825"/>
  <c r="D1022" i="1825"/>
  <c r="D1026" i="1825"/>
  <c r="D1030" i="1825"/>
  <c r="D1034" i="1825"/>
  <c r="D1038" i="1825"/>
  <c r="D1042" i="1825"/>
  <c r="D1046" i="1825"/>
  <c r="D1050" i="1825"/>
  <c r="D1054" i="1825"/>
  <c r="D1058" i="1825"/>
  <c r="D1062" i="1825"/>
  <c r="D1066" i="1825"/>
  <c r="D1070" i="1825"/>
  <c r="D1074" i="1825"/>
  <c r="D1078" i="1825"/>
  <c r="D1082" i="1825"/>
  <c r="D1086" i="1825"/>
  <c r="D1090" i="1825"/>
  <c r="D1094" i="1825"/>
  <c r="D1098" i="1825"/>
  <c r="D1102" i="1825"/>
  <c r="D1106" i="1825"/>
  <c r="D1110" i="1825"/>
  <c r="D1114" i="1825"/>
  <c r="D1118" i="1825"/>
  <c r="D1122" i="1825"/>
  <c r="D1126" i="1825"/>
  <c r="D1130" i="1825"/>
  <c r="D1134" i="1825"/>
  <c r="D1138" i="1825"/>
  <c r="D1142" i="1825"/>
  <c r="D1146" i="1825"/>
  <c r="D1150" i="1825"/>
  <c r="D1154" i="1825"/>
  <c r="D1158" i="1825"/>
  <c r="D1162" i="1825"/>
  <c r="D1166" i="1825"/>
  <c r="D1170" i="1825"/>
  <c r="D1174" i="1825"/>
  <c r="D1178" i="1825"/>
  <c r="D1182" i="1825"/>
  <c r="D1186" i="1825"/>
  <c r="D1190" i="1825"/>
  <c r="D1194" i="1825"/>
  <c r="D1198" i="1825"/>
  <c r="D1202" i="1825"/>
  <c r="D1206" i="1825"/>
  <c r="D1210" i="1825"/>
  <c r="D1214" i="1825"/>
  <c r="D1218" i="1825"/>
  <c r="D1222" i="1825"/>
  <c r="D1226" i="1825"/>
  <c r="D1230" i="1825"/>
  <c r="D1234" i="1825"/>
  <c r="D1238" i="1825"/>
  <c r="D1242" i="1825"/>
  <c r="D1246" i="1825"/>
  <c r="D1250" i="1825"/>
  <c r="D1254" i="1825"/>
  <c r="D1258" i="1825"/>
  <c r="D1262" i="1825"/>
  <c r="D1266" i="1825"/>
  <c r="D1270" i="1825"/>
  <c r="D1274" i="1825"/>
  <c r="D1278" i="1825"/>
  <c r="D1282" i="1825"/>
  <c r="D1286" i="1825"/>
  <c r="D1290" i="1825"/>
  <c r="D1294" i="1825"/>
  <c r="D1298" i="1825"/>
  <c r="D1302" i="1825"/>
  <c r="D1306" i="1825"/>
  <c r="D1310" i="1825"/>
  <c r="D1314" i="1825"/>
  <c r="D1318" i="1825"/>
  <c r="D1322" i="1825"/>
  <c r="D1326" i="1825"/>
  <c r="D1330" i="1825"/>
  <c r="D1334" i="1825"/>
  <c r="D1338" i="1825"/>
  <c r="D1342" i="1825"/>
  <c r="D1346" i="1825"/>
  <c r="D1350" i="1825"/>
  <c r="D1354" i="1825"/>
  <c r="D1358" i="1825"/>
  <c r="D1362" i="1825"/>
  <c r="D1366" i="1825"/>
  <c r="D1370" i="1825"/>
  <c r="D1374" i="1825"/>
  <c r="D1378" i="1825"/>
  <c r="D1382" i="1825"/>
  <c r="D1386" i="1825"/>
  <c r="D1390" i="1825"/>
  <c r="D1394" i="1825"/>
  <c r="D1398" i="1825"/>
  <c r="D1402" i="1825"/>
  <c r="D1406" i="1825"/>
  <c r="D1410" i="1825"/>
  <c r="D1414" i="1825"/>
  <c r="D1418" i="1825"/>
  <c r="D1422" i="1825"/>
  <c r="D1426" i="1825"/>
  <c r="D1430" i="1825"/>
  <c r="D1434" i="1825"/>
  <c r="D1438" i="1825"/>
  <c r="D1442" i="1825"/>
  <c r="D1446" i="1825"/>
  <c r="D1450" i="1825"/>
  <c r="D1454" i="1825"/>
  <c r="D1458" i="1825"/>
  <c r="D1462" i="1825"/>
  <c r="D1466" i="1825"/>
  <c r="D1470" i="1825"/>
  <c r="D1474" i="1825"/>
  <c r="D1478" i="1825"/>
  <c r="D1482" i="1825"/>
  <c r="D1486" i="1825"/>
  <c r="D1490" i="1825"/>
  <c r="D1494" i="1825"/>
  <c r="D1498" i="1825"/>
  <c r="D1502" i="1825"/>
  <c r="D1506" i="1825"/>
  <c r="D1510" i="1825"/>
  <c r="D1514" i="1825"/>
  <c r="D1518" i="1825"/>
  <c r="D1522" i="1825"/>
  <c r="D1526" i="1825"/>
  <c r="D1530" i="1825"/>
  <c r="D1534" i="1825"/>
  <c r="D1538" i="1825"/>
  <c r="D1542" i="1825"/>
  <c r="D1546" i="1825"/>
  <c r="D1550" i="1825"/>
  <c r="D1554" i="1825"/>
  <c r="D1558" i="1825"/>
  <c r="D1562" i="1825"/>
  <c r="D1566" i="1825"/>
  <c r="D1570" i="1825"/>
  <c r="D1574" i="1825"/>
  <c r="D1578" i="1825"/>
  <c r="D1582" i="1825"/>
  <c r="D1586" i="1825"/>
  <c r="D1590" i="1825"/>
  <c r="D1594" i="1825"/>
  <c r="D1598" i="1825"/>
  <c r="D1602" i="1825"/>
  <c r="D1606" i="1825"/>
  <c r="D1610" i="1825"/>
  <c r="D1614" i="1825"/>
  <c r="D1618" i="1825"/>
  <c r="D1622" i="1825"/>
  <c r="D1626" i="1825"/>
  <c r="D1630" i="1825"/>
  <c r="D1634" i="1825"/>
  <c r="D1638" i="1825"/>
  <c r="D1642" i="1825"/>
  <c r="D1646" i="1825"/>
  <c r="D1650" i="1825"/>
  <c r="D1654" i="1825"/>
  <c r="D1658" i="1825"/>
  <c r="D1662" i="1825"/>
  <c r="D1666" i="1825"/>
  <c r="D1670" i="1825"/>
  <c r="D1674" i="1825"/>
  <c r="D1678" i="1825"/>
  <c r="D1682" i="1825"/>
  <c r="D1686" i="1825"/>
  <c r="D1690" i="1825"/>
  <c r="D1694" i="1825"/>
  <c r="D1698" i="1825"/>
  <c r="D1702" i="1825"/>
  <c r="D1706" i="1825"/>
  <c r="D1710" i="1825"/>
  <c r="D1714" i="1825"/>
  <c r="D1718" i="1825"/>
  <c r="D1722" i="1825"/>
  <c r="D1726" i="1825"/>
  <c r="D1730" i="1825"/>
  <c r="D1734" i="1825"/>
  <c r="D1738" i="1825"/>
  <c r="D1742" i="1825"/>
  <c r="D1746" i="1825"/>
  <c r="D1750" i="1825"/>
  <c r="D1754" i="1825"/>
  <c r="D1758" i="1825"/>
  <c r="D1762" i="1825"/>
  <c r="D1766" i="1825"/>
  <c r="D1770" i="1825"/>
  <c r="D1774" i="1825"/>
  <c r="D1778" i="1825"/>
  <c r="D1782" i="1825"/>
  <c r="D1786" i="1825"/>
  <c r="D1790" i="1825"/>
  <c r="D1794" i="1825"/>
  <c r="D1798" i="1825"/>
  <c r="D1802" i="1825"/>
  <c r="D1806" i="1825"/>
  <c r="D1810" i="1825"/>
  <c r="D1814" i="1825"/>
  <c r="D1818" i="1825"/>
  <c r="D1822" i="1825"/>
  <c r="D1826" i="1825"/>
  <c r="D1830" i="1825"/>
  <c r="D1834" i="1825"/>
  <c r="D1838" i="1825"/>
  <c r="D1842" i="1825"/>
  <c r="D1846" i="1825"/>
  <c r="D1850" i="1825"/>
  <c r="D1854" i="1825"/>
  <c r="D1858" i="1825"/>
  <c r="D1862" i="1825"/>
  <c r="D1866" i="1825"/>
  <c r="D1870" i="1825"/>
  <c r="D1874" i="1825"/>
  <c r="D1878" i="1825"/>
  <c r="D1882" i="1825"/>
  <c r="D1886" i="1825"/>
  <c r="D1890" i="1825"/>
  <c r="D1894" i="1825"/>
  <c r="D1898" i="1825"/>
  <c r="D1902" i="1825"/>
  <c r="D1906" i="1825"/>
  <c r="D1910" i="1825"/>
  <c r="D1914" i="1825"/>
  <c r="D1918" i="1825"/>
  <c r="D1922" i="1825"/>
  <c r="D1926" i="1825"/>
  <c r="D1930" i="1825"/>
  <c r="D1934" i="1825"/>
  <c r="C726" i="1825"/>
  <c r="C730" i="1825"/>
  <c r="C734" i="1825"/>
  <c r="C738" i="1825"/>
  <c r="C742" i="1825"/>
  <c r="C746" i="1825"/>
  <c r="C750" i="1825"/>
  <c r="C754" i="1825"/>
  <c r="C758" i="1825"/>
  <c r="C762" i="1825"/>
  <c r="C766" i="1825"/>
  <c r="C770" i="1825"/>
  <c r="C774" i="1825"/>
  <c r="C778" i="1825"/>
  <c r="C782" i="1825"/>
  <c r="C786" i="1825"/>
  <c r="C790" i="1825"/>
  <c r="C794" i="1825"/>
  <c r="C798" i="1825"/>
  <c r="C802" i="1825"/>
  <c r="C806" i="1825"/>
  <c r="C810" i="1825"/>
  <c r="C814" i="1825"/>
  <c r="C818" i="1825"/>
  <c r="C822" i="1825"/>
  <c r="C826" i="1825"/>
  <c r="C830" i="1825"/>
  <c r="C834" i="1825"/>
  <c r="C838" i="1825"/>
  <c r="C842" i="1825"/>
  <c r="C846" i="1825"/>
  <c r="C850" i="1825"/>
  <c r="C854" i="1825"/>
  <c r="C858" i="1825"/>
  <c r="C862" i="1825"/>
  <c r="C866" i="1825"/>
  <c r="C870" i="1825"/>
  <c r="C874" i="1825"/>
  <c r="C878" i="1825"/>
  <c r="C882" i="1825"/>
  <c r="C886" i="1825"/>
  <c r="C890" i="1825"/>
  <c r="C894" i="1825"/>
  <c r="C898" i="1825"/>
  <c r="C902" i="1825"/>
  <c r="C906" i="1825"/>
  <c r="C910" i="1825"/>
  <c r="C914" i="1825"/>
  <c r="C918" i="1825"/>
  <c r="C922" i="1825"/>
  <c r="C926" i="1825"/>
  <c r="C930" i="1825"/>
  <c r="C934" i="1825"/>
  <c r="C938" i="1825"/>
  <c r="C942" i="1825"/>
  <c r="C946" i="1825"/>
  <c r="C950" i="1825"/>
  <c r="C954" i="1825"/>
  <c r="C958" i="1825"/>
  <c r="C962" i="1825"/>
  <c r="C966" i="1825"/>
  <c r="C970" i="1825"/>
  <c r="C974" i="1825"/>
  <c r="C978" i="1825"/>
  <c r="C982" i="1825"/>
  <c r="C986" i="1825"/>
  <c r="C990" i="1825"/>
  <c r="C994" i="1825"/>
  <c r="C998" i="1825"/>
  <c r="C1002" i="1825"/>
  <c r="C1006" i="1825"/>
  <c r="C1010" i="1825"/>
  <c r="C1014" i="1825"/>
  <c r="C1018" i="1825"/>
  <c r="C1022" i="1825"/>
  <c r="C1026" i="1825"/>
  <c r="C1030" i="1825"/>
  <c r="C1034" i="1825"/>
  <c r="C1038" i="1825"/>
  <c r="C1042" i="1825"/>
  <c r="C1046" i="1825"/>
  <c r="C1050" i="1825"/>
  <c r="C1054" i="1825"/>
  <c r="C1058" i="1825"/>
  <c r="C1062" i="1825"/>
  <c r="C1066" i="1825"/>
  <c r="C1070" i="1825"/>
  <c r="C1074" i="1825"/>
  <c r="C1078" i="1825"/>
  <c r="C1082" i="1825"/>
  <c r="C1086" i="1825"/>
  <c r="C1090" i="1825"/>
  <c r="C1094" i="1825"/>
  <c r="C1098" i="1825"/>
  <c r="C1102" i="1825"/>
  <c r="C1106" i="1825"/>
  <c r="C1110" i="1825"/>
  <c r="C1114" i="1825"/>
  <c r="C1118" i="1825"/>
  <c r="C1122" i="1825"/>
  <c r="C1126" i="1825"/>
  <c r="C1130" i="1825"/>
  <c r="C1134" i="1825"/>
  <c r="C1138" i="1825"/>
  <c r="C1142" i="1825"/>
  <c r="C1146" i="1825"/>
  <c r="C1150" i="1825"/>
  <c r="C1154" i="1825"/>
  <c r="C1158" i="1825"/>
  <c r="C1162" i="1825"/>
  <c r="C1166" i="1825"/>
  <c r="C1170" i="1825"/>
  <c r="C1174" i="1825"/>
  <c r="C1178" i="1825"/>
  <c r="C1182" i="1825"/>
  <c r="C1186" i="1825"/>
  <c r="C1190" i="1825"/>
  <c r="C1194" i="1825"/>
  <c r="C1198" i="1825"/>
  <c r="C1202" i="1825"/>
  <c r="C1206" i="1825"/>
  <c r="C1210" i="1825"/>
  <c r="C1214" i="1825"/>
  <c r="C1218" i="1825"/>
  <c r="C1222" i="1825"/>
  <c r="C1226" i="1825"/>
  <c r="C1230" i="1825"/>
  <c r="C1234" i="1825"/>
  <c r="C1238" i="1825"/>
  <c r="C1242" i="1825"/>
  <c r="C1246" i="1825"/>
  <c r="C1250" i="1825"/>
  <c r="C1254" i="1825"/>
  <c r="C1258" i="1825"/>
  <c r="C1262" i="1825"/>
  <c r="C1266" i="1825"/>
  <c r="C1270" i="1825"/>
  <c r="C1274" i="1825"/>
  <c r="C1278" i="1825"/>
  <c r="C1282" i="1825"/>
  <c r="C1286" i="1825"/>
  <c r="C1290" i="1825"/>
  <c r="C1294" i="1825"/>
  <c r="C1298" i="1825"/>
  <c r="C1302" i="1825"/>
  <c r="C1306" i="1825"/>
  <c r="C1310" i="1825"/>
  <c r="C1314" i="1825"/>
  <c r="C1318" i="1825"/>
  <c r="C1322" i="1825"/>
  <c r="C1326" i="1825"/>
  <c r="C1330" i="1825"/>
  <c r="C1334" i="1825"/>
  <c r="C1338" i="1825"/>
  <c r="C1342" i="1825"/>
  <c r="C1346" i="1825"/>
  <c r="C1350" i="1825"/>
  <c r="C1354" i="1825"/>
  <c r="C1358" i="1825"/>
  <c r="C1362" i="1825"/>
  <c r="C1366" i="1825"/>
  <c r="C1370" i="1825"/>
  <c r="C1374" i="1825"/>
  <c r="C1378" i="1825"/>
  <c r="C1382" i="1825"/>
  <c r="C1386" i="1825"/>
  <c r="C1390" i="1825"/>
  <c r="C1394" i="1825"/>
  <c r="C1398" i="1825"/>
  <c r="C1402" i="1825"/>
  <c r="C1406" i="1825"/>
  <c r="C1410" i="1825"/>
  <c r="C1414" i="1825"/>
  <c r="C1418" i="1825"/>
  <c r="C1422" i="1825"/>
  <c r="C1426" i="1825"/>
  <c r="C1430" i="1825"/>
  <c r="C1434" i="1825"/>
  <c r="C1438" i="1825"/>
  <c r="C1442" i="1825"/>
  <c r="C1446" i="1825"/>
  <c r="C1450" i="1825"/>
  <c r="C1454" i="1825"/>
  <c r="C1458" i="1825"/>
  <c r="C1462" i="1825"/>
  <c r="C1466" i="1825"/>
  <c r="C1470" i="1825"/>
  <c r="C1474" i="1825"/>
  <c r="C1478" i="1825"/>
  <c r="C1482" i="1825"/>
  <c r="C1486" i="1825"/>
  <c r="C1490" i="1825"/>
  <c r="C1494" i="1825"/>
  <c r="C1498" i="1825"/>
  <c r="C1502" i="1825"/>
  <c r="C1506" i="1825"/>
  <c r="C1510" i="1825"/>
  <c r="C1514" i="1825"/>
  <c r="C1518" i="1825"/>
  <c r="C1522" i="1825"/>
  <c r="C1526" i="1825"/>
  <c r="C1530" i="1825"/>
  <c r="C1534" i="1825"/>
  <c r="C1538" i="1825"/>
  <c r="C1542" i="1825"/>
  <c r="C1546" i="1825"/>
  <c r="C1550" i="1825"/>
  <c r="C1554" i="1825"/>
  <c r="C1558" i="1825"/>
  <c r="C1562" i="1825"/>
  <c r="C1566" i="1825"/>
  <c r="C1570" i="1825"/>
  <c r="C1574" i="1825"/>
  <c r="C1578" i="1825"/>
  <c r="C1582" i="1825"/>
  <c r="C1586" i="1825"/>
  <c r="C1590" i="1825"/>
  <c r="C1594" i="1825"/>
  <c r="C1598" i="1825"/>
  <c r="C1602" i="1825"/>
  <c r="C1606" i="1825"/>
  <c r="C1610" i="1825"/>
  <c r="C1614" i="1825"/>
  <c r="C1618" i="1825"/>
  <c r="C1622" i="1825"/>
  <c r="C1626" i="1825"/>
  <c r="C1630" i="1825"/>
  <c r="C1634" i="1825"/>
  <c r="C1638" i="1825"/>
  <c r="C1642" i="1825"/>
  <c r="C1646" i="1825"/>
  <c r="C1650" i="1825"/>
  <c r="C1654" i="1825"/>
  <c r="C1658" i="1825"/>
  <c r="C1662" i="1825"/>
  <c r="C1666" i="1825"/>
  <c r="C1670" i="1825"/>
  <c r="C1674" i="1825"/>
  <c r="C1678" i="1825"/>
  <c r="C1682" i="1825"/>
  <c r="C1686" i="1825"/>
  <c r="C1690" i="1825"/>
  <c r="C1694" i="1825"/>
  <c r="C1698" i="1825"/>
  <c r="C1702" i="1825"/>
  <c r="C1706" i="1825"/>
  <c r="C1710" i="1825"/>
  <c r="C1714" i="1825"/>
  <c r="C1718" i="1825"/>
  <c r="C1722" i="1825"/>
  <c r="C1726" i="1825"/>
  <c r="C1730" i="1825"/>
  <c r="C1734" i="1825"/>
  <c r="C1738" i="1825"/>
  <c r="C1742" i="1825"/>
  <c r="C1746" i="1825"/>
  <c r="C1750" i="1825"/>
  <c r="C1754" i="1825"/>
  <c r="C1758" i="1825"/>
  <c r="C1762" i="1825"/>
  <c r="C1766" i="1825"/>
  <c r="C1770" i="1825"/>
  <c r="C1774" i="1825"/>
  <c r="C1778" i="1825"/>
  <c r="C1782" i="1825"/>
  <c r="C1786" i="1825"/>
  <c r="C1790" i="1825"/>
  <c r="C1794" i="1825"/>
  <c r="C1798" i="1825"/>
  <c r="C1802" i="1825"/>
  <c r="C1806" i="1825"/>
  <c r="C1810" i="1825"/>
  <c r="C1814" i="1825"/>
  <c r="C1818" i="1825"/>
  <c r="C1822" i="1825"/>
  <c r="C1826" i="1825"/>
  <c r="C1830" i="1825"/>
  <c r="C1834" i="1825"/>
  <c r="C1838" i="1825"/>
  <c r="C1842" i="1825"/>
  <c r="C1846" i="1825"/>
  <c r="C1850" i="1825"/>
  <c r="C1854" i="1825"/>
  <c r="C1858" i="1825"/>
  <c r="C1862" i="1825"/>
  <c r="C1866" i="1825"/>
  <c r="C1870" i="1825"/>
  <c r="C1874" i="1825"/>
  <c r="C1878" i="1825"/>
  <c r="C1882" i="1825"/>
  <c r="C1886" i="1825"/>
  <c r="C1890" i="1825"/>
  <c r="C1894" i="1825"/>
  <c r="C1898" i="1825"/>
  <c r="C1902" i="1825"/>
  <c r="C1906" i="1825"/>
  <c r="C1910" i="1825"/>
  <c r="C1914" i="1825"/>
  <c r="C1918" i="1825"/>
  <c r="C1922" i="1825"/>
  <c r="C1926" i="1825"/>
  <c r="C1930" i="1825"/>
  <c r="C1934" i="1825"/>
  <c r="C6" i="1825"/>
  <c r="E727" i="1825"/>
  <c r="E731" i="1825"/>
  <c r="E735" i="1825"/>
  <c r="E739" i="1825"/>
  <c r="E743" i="1825"/>
  <c r="E747" i="1825"/>
  <c r="E751" i="1825"/>
  <c r="E755" i="1825"/>
  <c r="E759" i="1825"/>
  <c r="E763" i="1825"/>
  <c r="E767" i="1825"/>
  <c r="E771" i="1825"/>
  <c r="E775" i="1825"/>
  <c r="E779" i="1825"/>
  <c r="E783" i="1825"/>
  <c r="E787" i="1825"/>
  <c r="E791" i="1825"/>
  <c r="E795" i="1825"/>
  <c r="E799" i="1825"/>
  <c r="E803" i="1825"/>
  <c r="E807" i="1825"/>
  <c r="E811" i="1825"/>
  <c r="E815" i="1825"/>
  <c r="E819" i="1825"/>
  <c r="E823" i="1825"/>
  <c r="E827" i="1825"/>
  <c r="E831" i="1825"/>
  <c r="E835" i="1825"/>
  <c r="E839" i="1825"/>
  <c r="E843" i="1825"/>
  <c r="E847" i="1825"/>
  <c r="E851" i="1825"/>
  <c r="E855" i="1825"/>
  <c r="E859" i="1825"/>
  <c r="E863" i="1825"/>
  <c r="E867" i="1825"/>
  <c r="E871" i="1825"/>
  <c r="E875" i="1825"/>
  <c r="E879" i="1825"/>
  <c r="E883" i="1825"/>
  <c r="E887" i="1825"/>
  <c r="E891" i="1825"/>
  <c r="E895" i="1825"/>
  <c r="E899" i="1825"/>
  <c r="E903" i="1825"/>
  <c r="E907" i="1825"/>
  <c r="E911" i="1825"/>
  <c r="E915" i="1825"/>
  <c r="E919" i="1825"/>
  <c r="E923" i="1825"/>
  <c r="E927" i="1825"/>
  <c r="E931" i="1825"/>
  <c r="E935" i="1825"/>
  <c r="E939" i="1825"/>
  <c r="E943" i="1825"/>
  <c r="E947" i="1825"/>
  <c r="E951" i="1825"/>
  <c r="E955" i="1825"/>
  <c r="E959" i="1825"/>
  <c r="E963" i="1825"/>
  <c r="E967" i="1825"/>
  <c r="E971" i="1825"/>
  <c r="E975" i="1825"/>
  <c r="E979" i="1825"/>
  <c r="E983" i="1825"/>
  <c r="E987" i="1825"/>
  <c r="E991" i="1825"/>
  <c r="E995" i="1825"/>
  <c r="E999" i="1825"/>
  <c r="E1003" i="1825"/>
  <c r="E1007" i="1825"/>
  <c r="E1011" i="1825"/>
  <c r="E1015" i="1825"/>
  <c r="E1019" i="1825"/>
  <c r="E1023" i="1825"/>
  <c r="E1027" i="1825"/>
  <c r="E1031" i="1825"/>
  <c r="E1035" i="1825"/>
  <c r="E1039" i="1825"/>
  <c r="E1043" i="1825"/>
  <c r="E1047" i="1825"/>
  <c r="E1051" i="1825"/>
  <c r="E1055" i="1825"/>
  <c r="E1059" i="1825"/>
  <c r="E1063" i="1825"/>
  <c r="E1067" i="1825"/>
  <c r="E1071" i="1825"/>
  <c r="E1075" i="1825"/>
  <c r="E1079" i="1825"/>
  <c r="E1083" i="1825"/>
  <c r="E1087" i="1825"/>
  <c r="E1091" i="1825"/>
  <c r="E1095" i="1825"/>
  <c r="E1099" i="1825"/>
  <c r="E1103" i="1825"/>
  <c r="E1107" i="1825"/>
  <c r="E1111" i="1825"/>
  <c r="E1115" i="1825"/>
  <c r="E1119" i="1825"/>
  <c r="E1123" i="1825"/>
  <c r="E1127" i="1825"/>
  <c r="E1131" i="1825"/>
  <c r="E1135" i="1825"/>
  <c r="E1139" i="1825"/>
  <c r="E1143" i="1825"/>
  <c r="E1147" i="1825"/>
  <c r="E1151" i="1825"/>
  <c r="E1155" i="1825"/>
  <c r="E1159" i="1825"/>
  <c r="E1163" i="1825"/>
  <c r="E1167" i="1825"/>
  <c r="E1171" i="1825"/>
  <c r="E1175" i="1825"/>
  <c r="E1179" i="1825"/>
  <c r="E1183" i="1825"/>
  <c r="E1187" i="1825"/>
  <c r="E1191" i="1825"/>
  <c r="E1195" i="1825"/>
  <c r="E1199" i="1825"/>
  <c r="E1203" i="1825"/>
  <c r="E1207" i="1825"/>
  <c r="E1211" i="1825"/>
  <c r="E1215" i="1825"/>
  <c r="E1219" i="1825"/>
  <c r="E1223" i="1825"/>
  <c r="E1227" i="1825"/>
  <c r="E1231" i="1825"/>
  <c r="E1235" i="1825"/>
  <c r="E1239" i="1825"/>
  <c r="E1243" i="1825"/>
  <c r="E1247" i="1825"/>
  <c r="E1251" i="1825"/>
  <c r="E1255" i="1825"/>
  <c r="E1259" i="1825"/>
  <c r="E1263" i="1825"/>
  <c r="E1267" i="1825"/>
  <c r="E1271" i="1825"/>
  <c r="E1275" i="1825"/>
  <c r="E1279" i="1825"/>
  <c r="E1283" i="1825"/>
  <c r="E1287" i="1825"/>
  <c r="E1291" i="1825"/>
  <c r="E1295" i="1825"/>
  <c r="E1299" i="1825"/>
  <c r="E1303" i="1825"/>
  <c r="E1307" i="1825"/>
  <c r="E1311" i="1825"/>
  <c r="E1315" i="1825"/>
  <c r="E1319" i="1825"/>
  <c r="E1323" i="1825"/>
  <c r="E1327" i="1825"/>
  <c r="E1331" i="1825"/>
  <c r="E1335" i="1825"/>
  <c r="E1339" i="1825"/>
  <c r="E1343" i="1825"/>
  <c r="E1347" i="1825"/>
  <c r="E1351" i="1825"/>
  <c r="E1355" i="1825"/>
  <c r="E1359" i="1825"/>
  <c r="E1363" i="1825"/>
  <c r="E1367" i="1825"/>
  <c r="E1371" i="1825"/>
  <c r="E1375" i="1825"/>
  <c r="E1379" i="1825"/>
  <c r="E1383" i="1825"/>
  <c r="E1387" i="1825"/>
  <c r="E1391" i="1825"/>
  <c r="E1395" i="1825"/>
  <c r="E1399" i="1825"/>
  <c r="E1403" i="1825"/>
  <c r="E1407" i="1825"/>
  <c r="E1411" i="1825"/>
  <c r="E1415" i="1825"/>
  <c r="E1419" i="1825"/>
  <c r="E1423" i="1825"/>
  <c r="E1427" i="1825"/>
  <c r="E1431" i="1825"/>
  <c r="E1435" i="1825"/>
  <c r="E1439" i="1825"/>
  <c r="E1443" i="1825"/>
  <c r="E1447" i="1825"/>
  <c r="E1451" i="1825"/>
  <c r="E1455" i="1825"/>
  <c r="E1459" i="1825"/>
  <c r="E1463" i="1825"/>
  <c r="E1467" i="1825"/>
  <c r="E1471" i="1825"/>
  <c r="E1475" i="1825"/>
  <c r="E1479" i="1825"/>
  <c r="E1483" i="1825"/>
  <c r="E1487" i="1825"/>
  <c r="E1491" i="1825"/>
  <c r="E1495" i="1825"/>
  <c r="E1499" i="1825"/>
  <c r="E1503" i="1825"/>
  <c r="E1507" i="1825"/>
  <c r="E1511" i="1825"/>
  <c r="E1515" i="1825"/>
  <c r="E1519" i="1825"/>
  <c r="E1523" i="1825"/>
  <c r="E1527" i="1825"/>
  <c r="E1531" i="1825"/>
  <c r="E1535" i="1825"/>
  <c r="E1539" i="1825"/>
  <c r="E1543" i="1825"/>
  <c r="E1547" i="1825"/>
  <c r="E1551" i="1825"/>
  <c r="E1555" i="1825"/>
  <c r="E1559" i="1825"/>
  <c r="E1563" i="1825"/>
  <c r="E1567" i="1825"/>
  <c r="E1571" i="1825"/>
  <c r="E1575" i="1825"/>
  <c r="E1579" i="1825"/>
  <c r="E1583" i="1825"/>
  <c r="E1587" i="1825"/>
  <c r="E1591" i="1825"/>
  <c r="E1595" i="1825"/>
  <c r="E1599" i="1825"/>
  <c r="E1603" i="1825"/>
  <c r="E1607" i="1825"/>
  <c r="E1611" i="1825"/>
  <c r="E1615" i="1825"/>
  <c r="E1619" i="1825"/>
  <c r="E1623" i="1825"/>
  <c r="E1627" i="1825"/>
  <c r="E1631" i="1825"/>
  <c r="E1635" i="1825"/>
  <c r="E1639" i="1825"/>
  <c r="E1643" i="1825"/>
  <c r="E1647" i="1825"/>
  <c r="E1651" i="1825"/>
  <c r="E1655" i="1825"/>
  <c r="E1659" i="1825"/>
  <c r="E1663" i="1825"/>
  <c r="E1667" i="1825"/>
  <c r="E1671" i="1825"/>
  <c r="E1675" i="1825"/>
  <c r="E1679" i="1825"/>
  <c r="E1683" i="1825"/>
  <c r="E1687" i="1825"/>
  <c r="E1691" i="1825"/>
  <c r="E1695" i="1825"/>
  <c r="E1699" i="1825"/>
  <c r="E1703" i="1825"/>
  <c r="E1707" i="1825"/>
  <c r="E1711" i="1825"/>
  <c r="E1715" i="1825"/>
  <c r="E1719" i="1825"/>
  <c r="E1723" i="1825"/>
  <c r="E1727" i="1825"/>
  <c r="E1731" i="1825"/>
  <c r="E1735" i="1825"/>
  <c r="E1739" i="1825"/>
  <c r="E1743" i="1825"/>
  <c r="E1747" i="1825"/>
  <c r="E1751" i="1825"/>
  <c r="E1755" i="1825"/>
  <c r="E1759" i="1825"/>
  <c r="E1763" i="1825"/>
  <c r="E1767" i="1825"/>
  <c r="E1771" i="1825"/>
  <c r="E1775" i="1825"/>
  <c r="E1779" i="1825"/>
  <c r="E1783" i="1825"/>
  <c r="E1787" i="1825"/>
  <c r="E1791" i="1825"/>
  <c r="E1795" i="1825"/>
  <c r="E1799" i="1825"/>
  <c r="E1803" i="1825"/>
  <c r="E1807" i="1825"/>
  <c r="E1811" i="1825"/>
  <c r="E1815" i="1825"/>
  <c r="E1819" i="1825"/>
  <c r="E1823" i="1825"/>
  <c r="E1827" i="1825"/>
  <c r="E1831" i="1825"/>
  <c r="E1835" i="1825"/>
  <c r="E1839" i="1825"/>
  <c r="E1843" i="1825"/>
  <c r="E1847" i="1825"/>
  <c r="E1851" i="1825"/>
  <c r="E1855" i="1825"/>
  <c r="E1859" i="1825"/>
  <c r="E1863" i="1825"/>
  <c r="E1867" i="1825"/>
  <c r="E1871" i="1825"/>
  <c r="E1875" i="1825"/>
  <c r="E1879" i="1825"/>
  <c r="E1883" i="1825"/>
  <c r="E1887" i="1825"/>
  <c r="E1891" i="1825"/>
  <c r="E1895" i="1825"/>
  <c r="E1899" i="1825"/>
  <c r="E1903" i="1825"/>
  <c r="E1907" i="1825"/>
  <c r="E1911" i="1825"/>
  <c r="E1915" i="1825"/>
  <c r="E1919" i="1825"/>
  <c r="E1923" i="1825"/>
  <c r="E1927" i="1825"/>
  <c r="E1931" i="1825"/>
  <c r="E1935" i="1825"/>
  <c r="D727" i="1825"/>
  <c r="D731" i="1825"/>
  <c r="D735" i="1825"/>
  <c r="D739" i="1825"/>
  <c r="D743" i="1825"/>
  <c r="D747" i="1825"/>
  <c r="D751" i="1825"/>
  <c r="D755" i="1825"/>
  <c r="D759" i="1825"/>
  <c r="D763" i="1825"/>
  <c r="D767" i="1825"/>
  <c r="D771" i="1825"/>
  <c r="D775" i="1825"/>
  <c r="D779" i="1825"/>
  <c r="D783" i="1825"/>
  <c r="D787" i="1825"/>
  <c r="D791" i="1825"/>
  <c r="D795" i="1825"/>
  <c r="D799" i="1825"/>
  <c r="D803" i="1825"/>
  <c r="D807" i="1825"/>
  <c r="D811" i="1825"/>
  <c r="D815" i="1825"/>
  <c r="D819" i="1825"/>
  <c r="D823" i="1825"/>
  <c r="D827" i="1825"/>
  <c r="D831" i="1825"/>
  <c r="D835" i="1825"/>
  <c r="D839" i="1825"/>
  <c r="D843" i="1825"/>
  <c r="D847" i="1825"/>
  <c r="D851" i="1825"/>
  <c r="D855" i="1825"/>
  <c r="D859" i="1825"/>
  <c r="D863" i="1825"/>
  <c r="D867" i="1825"/>
  <c r="D871" i="1825"/>
  <c r="D875" i="1825"/>
  <c r="D879" i="1825"/>
  <c r="D883" i="1825"/>
  <c r="D887" i="1825"/>
  <c r="D891" i="1825"/>
  <c r="D895" i="1825"/>
  <c r="D899" i="1825"/>
  <c r="D903" i="1825"/>
  <c r="D907" i="1825"/>
  <c r="D911" i="1825"/>
  <c r="D915" i="1825"/>
  <c r="D919" i="1825"/>
  <c r="D923" i="1825"/>
  <c r="D927" i="1825"/>
  <c r="D931" i="1825"/>
  <c r="D935" i="1825"/>
  <c r="D939" i="1825"/>
  <c r="D943" i="1825"/>
  <c r="D947" i="1825"/>
  <c r="D951" i="1825"/>
  <c r="D955" i="1825"/>
  <c r="D959" i="1825"/>
  <c r="D963" i="1825"/>
  <c r="D967" i="1825"/>
  <c r="D971" i="1825"/>
  <c r="D975" i="1825"/>
  <c r="D979" i="1825"/>
  <c r="D983" i="1825"/>
  <c r="D987" i="1825"/>
  <c r="D991" i="1825"/>
  <c r="D995" i="1825"/>
  <c r="D999" i="1825"/>
  <c r="D1003" i="1825"/>
  <c r="D1007" i="1825"/>
  <c r="D1011" i="1825"/>
  <c r="D1015" i="1825"/>
  <c r="D1019" i="1825"/>
  <c r="D1023" i="1825"/>
  <c r="D1027" i="1825"/>
  <c r="D1031" i="1825"/>
  <c r="D1035" i="1825"/>
  <c r="D1039" i="1825"/>
  <c r="D1043" i="1825"/>
  <c r="D1047" i="1825"/>
  <c r="D1051" i="1825"/>
  <c r="D1055" i="1825"/>
  <c r="D1059" i="1825"/>
  <c r="D1063" i="1825"/>
  <c r="D1067" i="1825"/>
  <c r="D1071" i="1825"/>
  <c r="D1075" i="1825"/>
  <c r="D1079" i="1825"/>
  <c r="D1083" i="1825"/>
  <c r="D1087" i="1825"/>
  <c r="D1091" i="1825"/>
  <c r="D1095" i="1825"/>
  <c r="D1099" i="1825"/>
  <c r="D1103" i="1825"/>
  <c r="D1107" i="1825"/>
  <c r="D1111" i="1825"/>
  <c r="D1115" i="1825"/>
  <c r="D1119" i="1825"/>
  <c r="D1123" i="1825"/>
  <c r="D1127" i="1825"/>
  <c r="D1131" i="1825"/>
  <c r="D1135" i="1825"/>
  <c r="D1139" i="1825"/>
  <c r="D1143" i="1825"/>
  <c r="D1147" i="1825"/>
  <c r="D1151" i="1825"/>
  <c r="D1155" i="1825"/>
  <c r="D1159" i="1825"/>
  <c r="D1163" i="1825"/>
  <c r="D1167" i="1825"/>
  <c r="D1171" i="1825"/>
  <c r="D1175" i="1825"/>
  <c r="D1179" i="1825"/>
  <c r="D1183" i="1825"/>
  <c r="D1187" i="1825"/>
  <c r="D1191" i="1825"/>
  <c r="D1195" i="1825"/>
  <c r="D1199" i="1825"/>
  <c r="D1203" i="1825"/>
  <c r="D1207" i="1825"/>
  <c r="D1211" i="1825"/>
  <c r="D1215" i="1825"/>
  <c r="D1219" i="1825"/>
  <c r="D1223" i="1825"/>
  <c r="D1227" i="1825"/>
  <c r="D1231" i="1825"/>
  <c r="D1235" i="1825"/>
  <c r="D1239" i="1825"/>
  <c r="D1243" i="1825"/>
  <c r="D1247" i="1825"/>
  <c r="D1251" i="1825"/>
  <c r="D1255" i="1825"/>
  <c r="D1259" i="1825"/>
  <c r="D1263" i="1825"/>
  <c r="D1267" i="1825"/>
  <c r="D1271" i="1825"/>
  <c r="D1275" i="1825"/>
  <c r="D1279" i="1825"/>
  <c r="D1283" i="1825"/>
  <c r="D1287" i="1825"/>
  <c r="D1291" i="1825"/>
  <c r="D1295" i="1825"/>
  <c r="D1299" i="1825"/>
  <c r="D1303" i="1825"/>
  <c r="D1307" i="1825"/>
  <c r="D1311" i="1825"/>
  <c r="D1315" i="1825"/>
  <c r="D1319" i="1825"/>
  <c r="D1323" i="1825"/>
  <c r="D1327" i="1825"/>
  <c r="D1331" i="1825"/>
  <c r="D1335" i="1825"/>
  <c r="D1339" i="1825"/>
  <c r="D1343" i="1825"/>
  <c r="D1347" i="1825"/>
  <c r="D1351" i="1825"/>
  <c r="D1355" i="1825"/>
  <c r="D1359" i="1825"/>
  <c r="D1363" i="1825"/>
  <c r="D1367" i="1825"/>
  <c r="D1371" i="1825"/>
  <c r="D1375" i="1825"/>
  <c r="D1379" i="1825"/>
  <c r="D1383" i="1825"/>
  <c r="D1387" i="1825"/>
  <c r="D1391" i="1825"/>
  <c r="D1395" i="1825"/>
  <c r="D1399" i="1825"/>
  <c r="D1403" i="1825"/>
  <c r="D1407" i="1825"/>
  <c r="D1411" i="1825"/>
  <c r="D1415" i="1825"/>
  <c r="D1419" i="1825"/>
  <c r="D1423" i="1825"/>
  <c r="D1427" i="1825"/>
  <c r="D1431" i="1825"/>
  <c r="D1435" i="1825"/>
  <c r="D1439" i="1825"/>
  <c r="D1443" i="1825"/>
  <c r="D1447" i="1825"/>
  <c r="D1451" i="1825"/>
  <c r="D1455" i="1825"/>
  <c r="D1459" i="1825"/>
  <c r="D1463" i="1825"/>
  <c r="D1467" i="1825"/>
  <c r="D1471" i="1825"/>
  <c r="D1475" i="1825"/>
  <c r="D1479" i="1825"/>
  <c r="D1483" i="1825"/>
  <c r="D1487" i="1825"/>
  <c r="D1491" i="1825"/>
  <c r="D1495" i="1825"/>
  <c r="D1499" i="1825"/>
  <c r="D1503" i="1825"/>
  <c r="D1507" i="1825"/>
  <c r="D1511" i="1825"/>
  <c r="D1515" i="1825"/>
  <c r="D1519" i="1825"/>
  <c r="D1523" i="1825"/>
  <c r="D1527" i="1825"/>
  <c r="D1531" i="1825"/>
  <c r="D1535" i="1825"/>
  <c r="D1539" i="1825"/>
  <c r="D1543" i="1825"/>
  <c r="D1547" i="1825"/>
  <c r="D1551" i="1825"/>
  <c r="D1555" i="1825"/>
  <c r="D1559" i="1825"/>
  <c r="D1563" i="1825"/>
  <c r="D1567" i="1825"/>
  <c r="D1571" i="1825"/>
  <c r="D1575" i="1825"/>
  <c r="D1579" i="1825"/>
  <c r="D1583" i="1825"/>
  <c r="D1587" i="1825"/>
  <c r="D1591" i="1825"/>
  <c r="D1595" i="1825"/>
  <c r="D1599" i="1825"/>
  <c r="D1603" i="1825"/>
  <c r="D1607" i="1825"/>
  <c r="D1611" i="1825"/>
  <c r="D1615" i="1825"/>
  <c r="D1619" i="1825"/>
  <c r="D1623" i="1825"/>
  <c r="D1627" i="1825"/>
  <c r="D1631" i="1825"/>
  <c r="D1635" i="1825"/>
  <c r="D1639" i="1825"/>
  <c r="D1643" i="1825"/>
  <c r="D1647" i="1825"/>
  <c r="D1651" i="1825"/>
  <c r="D1655" i="1825"/>
  <c r="D1659" i="1825"/>
  <c r="D1663" i="1825"/>
  <c r="D1667" i="1825"/>
  <c r="D1671" i="1825"/>
  <c r="D1675" i="1825"/>
  <c r="D1679" i="1825"/>
  <c r="D1683" i="1825"/>
  <c r="D1687" i="1825"/>
  <c r="D1691" i="1825"/>
  <c r="D1695" i="1825"/>
  <c r="D1699" i="1825"/>
  <c r="D1703" i="1825"/>
  <c r="D1707" i="1825"/>
  <c r="D1711" i="1825"/>
  <c r="D1715" i="1825"/>
  <c r="D1719" i="1825"/>
  <c r="D1723" i="1825"/>
  <c r="D1727" i="1825"/>
  <c r="D1731" i="1825"/>
  <c r="D1735" i="1825"/>
  <c r="D1739" i="1825"/>
  <c r="D1743" i="1825"/>
  <c r="D1747" i="1825"/>
  <c r="D1751" i="1825"/>
  <c r="D1755" i="1825"/>
  <c r="D1759" i="1825"/>
  <c r="D1763" i="1825"/>
  <c r="D1767" i="1825"/>
  <c r="D1771" i="1825"/>
  <c r="D1775" i="1825"/>
  <c r="D1779" i="1825"/>
  <c r="D1783" i="1825"/>
  <c r="D1787" i="1825"/>
  <c r="D1791" i="1825"/>
  <c r="D1795" i="1825"/>
  <c r="D1799" i="1825"/>
  <c r="D1803" i="1825"/>
  <c r="D1807" i="1825"/>
  <c r="D1811" i="1825"/>
  <c r="D1815" i="1825"/>
  <c r="D1819" i="1825"/>
  <c r="D1823" i="1825"/>
  <c r="D1827" i="1825"/>
  <c r="D1831" i="1825"/>
  <c r="D1835" i="1825"/>
  <c r="D1839" i="1825"/>
  <c r="D1843" i="1825"/>
  <c r="D1847" i="1825"/>
  <c r="D1851" i="1825"/>
  <c r="D1855" i="1825"/>
  <c r="D1859" i="1825"/>
  <c r="D1863" i="1825"/>
  <c r="D1867" i="1825"/>
  <c r="D1871" i="1825"/>
  <c r="D1875" i="1825"/>
  <c r="D1879" i="1825"/>
  <c r="D1883" i="1825"/>
  <c r="D1887" i="1825"/>
  <c r="D1891" i="1825"/>
  <c r="D1895" i="1825"/>
  <c r="D1899" i="1825"/>
  <c r="D1903" i="1825"/>
  <c r="D1907" i="1825"/>
  <c r="D1911" i="1825"/>
  <c r="D1915" i="1825"/>
  <c r="D1919" i="1825"/>
  <c r="D1923" i="1825"/>
  <c r="D1927" i="1825"/>
  <c r="D1931" i="1825"/>
  <c r="D1935" i="1825"/>
  <c r="C727" i="1825"/>
  <c r="C731" i="1825"/>
  <c r="C735" i="1825"/>
  <c r="C739" i="1825"/>
  <c r="C743" i="1825"/>
  <c r="C747" i="1825"/>
  <c r="C751" i="1825"/>
  <c r="C755" i="1825"/>
  <c r="C759" i="1825"/>
  <c r="C763" i="1825"/>
  <c r="C767" i="1825"/>
  <c r="C771" i="1825"/>
  <c r="C775" i="1825"/>
  <c r="C779" i="1825"/>
  <c r="C783" i="1825"/>
  <c r="C787" i="1825"/>
  <c r="C791" i="1825"/>
  <c r="C795" i="1825"/>
  <c r="C799" i="1825"/>
  <c r="C803" i="1825"/>
  <c r="C807" i="1825"/>
  <c r="C811" i="1825"/>
  <c r="C815" i="1825"/>
  <c r="C819" i="1825"/>
  <c r="C823" i="1825"/>
  <c r="C827" i="1825"/>
  <c r="C831" i="1825"/>
  <c r="C835" i="1825"/>
  <c r="C839" i="1825"/>
  <c r="C843" i="1825"/>
  <c r="C847" i="1825"/>
  <c r="C851" i="1825"/>
  <c r="C855" i="1825"/>
  <c r="C859" i="1825"/>
  <c r="C863" i="1825"/>
  <c r="C867" i="1825"/>
  <c r="C871" i="1825"/>
  <c r="C875" i="1825"/>
  <c r="C879" i="1825"/>
  <c r="C883" i="1825"/>
  <c r="C887" i="1825"/>
  <c r="C891" i="1825"/>
  <c r="C895" i="1825"/>
  <c r="C899" i="1825"/>
  <c r="C903" i="1825"/>
  <c r="C907" i="1825"/>
  <c r="C911" i="1825"/>
  <c r="C915" i="1825"/>
  <c r="C919" i="1825"/>
  <c r="C923" i="1825"/>
  <c r="C927" i="1825"/>
  <c r="C931" i="1825"/>
  <c r="C935" i="1825"/>
  <c r="C939" i="1825"/>
  <c r="C943" i="1825"/>
  <c r="C947" i="1825"/>
  <c r="C951" i="1825"/>
  <c r="C955" i="1825"/>
  <c r="C959" i="1825"/>
  <c r="C963" i="1825"/>
  <c r="C967" i="1825"/>
  <c r="C971" i="1825"/>
  <c r="C975" i="1825"/>
  <c r="C979" i="1825"/>
  <c r="C983" i="1825"/>
  <c r="C987" i="1825"/>
  <c r="C991" i="1825"/>
  <c r="C995" i="1825"/>
  <c r="C999" i="1825"/>
  <c r="C1003" i="1825"/>
  <c r="C1007" i="1825"/>
  <c r="C1011" i="1825"/>
  <c r="C1015" i="1825"/>
  <c r="C1019" i="1825"/>
  <c r="C1023" i="1825"/>
  <c r="C1027" i="1825"/>
  <c r="C1031" i="1825"/>
  <c r="C1035" i="1825"/>
  <c r="C1039" i="1825"/>
  <c r="C1043" i="1825"/>
  <c r="C1047" i="1825"/>
  <c r="C1051" i="1825"/>
  <c r="C1055" i="1825"/>
  <c r="C1059" i="1825"/>
  <c r="C1063" i="1825"/>
  <c r="C1067" i="1825"/>
  <c r="C1071" i="1825"/>
  <c r="C1075" i="1825"/>
  <c r="C1079" i="1825"/>
  <c r="C1083" i="1825"/>
  <c r="C1087" i="1825"/>
  <c r="C1091" i="1825"/>
  <c r="C1095" i="1825"/>
  <c r="C1099" i="1825"/>
  <c r="C1103" i="1825"/>
  <c r="C1107" i="1825"/>
  <c r="C1111" i="1825"/>
  <c r="C1115" i="1825"/>
  <c r="C1119" i="1825"/>
  <c r="C1123" i="1825"/>
  <c r="C1127" i="1825"/>
  <c r="C1131" i="1825"/>
  <c r="C1135" i="1825"/>
  <c r="C1139" i="1825"/>
  <c r="C1143" i="1825"/>
  <c r="C1147" i="1825"/>
  <c r="C1151" i="1825"/>
  <c r="C1155" i="1825"/>
  <c r="C1159" i="1825"/>
  <c r="C1163" i="1825"/>
  <c r="C1167" i="1825"/>
  <c r="C1171" i="1825"/>
  <c r="C1175" i="1825"/>
  <c r="C1179" i="1825"/>
  <c r="C1183" i="1825"/>
  <c r="C1187" i="1825"/>
  <c r="C1191" i="1825"/>
  <c r="C1195" i="1825"/>
  <c r="C1199" i="1825"/>
  <c r="C1203" i="1825"/>
  <c r="C1207" i="1825"/>
  <c r="C1211" i="1825"/>
  <c r="C1215" i="1825"/>
  <c r="C1219" i="1825"/>
  <c r="C1223" i="1825"/>
  <c r="C1227" i="1825"/>
  <c r="C1231" i="1825"/>
  <c r="C1235" i="1825"/>
  <c r="C1239" i="1825"/>
  <c r="C1243" i="1825"/>
  <c r="C1247" i="1825"/>
  <c r="C1251" i="1825"/>
  <c r="C1255" i="1825"/>
  <c r="C1259" i="1825"/>
  <c r="C1263" i="1825"/>
  <c r="C1267" i="1825"/>
  <c r="C1271" i="1825"/>
  <c r="C1275" i="1825"/>
  <c r="C1279" i="1825"/>
  <c r="C1283" i="1825"/>
  <c r="C1287" i="1825"/>
  <c r="C1291" i="1825"/>
  <c r="C1295" i="1825"/>
  <c r="C1299" i="1825"/>
  <c r="C1303" i="1825"/>
  <c r="C1307" i="1825"/>
  <c r="C1311" i="1825"/>
  <c r="C1315" i="1825"/>
  <c r="C1319" i="1825"/>
  <c r="C1323" i="1825"/>
  <c r="C1327" i="1825"/>
  <c r="C1331" i="1825"/>
  <c r="C1335" i="1825"/>
  <c r="C1339" i="1825"/>
  <c r="C1343" i="1825"/>
  <c r="C1347" i="1825"/>
  <c r="C1351" i="1825"/>
  <c r="C1355" i="1825"/>
  <c r="C1359" i="1825"/>
  <c r="C1363" i="1825"/>
  <c r="C1367" i="1825"/>
  <c r="C1371" i="1825"/>
  <c r="C1375" i="1825"/>
  <c r="C1379" i="1825"/>
  <c r="C1383" i="1825"/>
  <c r="C1387" i="1825"/>
  <c r="C1391" i="1825"/>
  <c r="C1395" i="1825"/>
  <c r="C1399" i="1825"/>
  <c r="C1403" i="1825"/>
  <c r="C1407" i="1825"/>
  <c r="C1411" i="1825"/>
  <c r="C1415" i="1825"/>
  <c r="C1419" i="1825"/>
  <c r="C1423" i="1825"/>
  <c r="C1427" i="1825"/>
  <c r="C1431" i="1825"/>
  <c r="C1435" i="1825"/>
  <c r="C1439" i="1825"/>
  <c r="C1443" i="1825"/>
  <c r="C1447" i="1825"/>
  <c r="C1451" i="1825"/>
  <c r="C1455" i="1825"/>
  <c r="C1459" i="1825"/>
  <c r="C1463" i="1825"/>
  <c r="C1467" i="1825"/>
  <c r="C1471" i="1825"/>
  <c r="C1475" i="1825"/>
  <c r="C1479" i="1825"/>
  <c r="C1483" i="1825"/>
  <c r="C1487" i="1825"/>
  <c r="C1491" i="1825"/>
  <c r="C1495" i="1825"/>
  <c r="C1499" i="1825"/>
  <c r="C1503" i="1825"/>
  <c r="C1507" i="1825"/>
  <c r="C1511" i="1825"/>
  <c r="C1515" i="1825"/>
  <c r="C1519" i="1825"/>
  <c r="C1523" i="1825"/>
  <c r="C1527" i="1825"/>
  <c r="C1531" i="1825"/>
  <c r="C1535" i="1825"/>
  <c r="C1539" i="1825"/>
  <c r="C1543" i="1825"/>
  <c r="C1547" i="1825"/>
  <c r="C1551" i="1825"/>
  <c r="C1555" i="1825"/>
  <c r="C1559" i="1825"/>
  <c r="C1563" i="1825"/>
  <c r="C1567" i="1825"/>
  <c r="C1571" i="1825"/>
  <c r="C1575" i="1825"/>
  <c r="C1579" i="1825"/>
  <c r="C1583" i="1825"/>
  <c r="C1587" i="1825"/>
  <c r="C1591" i="1825"/>
  <c r="C1595" i="1825"/>
  <c r="C1599" i="1825"/>
  <c r="C1603" i="1825"/>
  <c r="C1607" i="1825"/>
  <c r="C1611" i="1825"/>
  <c r="C1615" i="1825"/>
  <c r="C1619" i="1825"/>
  <c r="C1623" i="1825"/>
  <c r="C1627" i="1825"/>
  <c r="C1631" i="1825"/>
  <c r="C1635" i="1825"/>
  <c r="C1639" i="1825"/>
  <c r="C1643" i="1825"/>
  <c r="C1647" i="1825"/>
  <c r="C1651" i="1825"/>
  <c r="C1655" i="1825"/>
  <c r="C1659" i="1825"/>
  <c r="C1663" i="1825"/>
  <c r="C1667" i="1825"/>
  <c r="C1671" i="1825"/>
  <c r="C1675" i="1825"/>
  <c r="C1679" i="1825"/>
  <c r="C1683" i="1825"/>
  <c r="C1687" i="1825"/>
  <c r="C1691" i="1825"/>
  <c r="C1695" i="1825"/>
  <c r="C1699" i="1825"/>
  <c r="C1703" i="1825"/>
  <c r="C1707" i="1825"/>
  <c r="C1711" i="1825"/>
  <c r="C1715" i="1825"/>
  <c r="C1719" i="1825"/>
  <c r="C1723" i="1825"/>
  <c r="C1727" i="1825"/>
  <c r="C1731" i="1825"/>
  <c r="C1735" i="1825"/>
  <c r="C1739" i="1825"/>
  <c r="C1743" i="1825"/>
  <c r="C1747" i="1825"/>
  <c r="C1751" i="1825"/>
  <c r="C1755" i="1825"/>
  <c r="C1759" i="1825"/>
  <c r="C1763" i="1825"/>
  <c r="C1767" i="1825"/>
  <c r="C1771" i="1825"/>
  <c r="C1775" i="1825"/>
  <c r="C1779" i="1825"/>
  <c r="C1783" i="1825"/>
  <c r="C1787" i="1825"/>
  <c r="C1791" i="1825"/>
  <c r="C1795" i="1825"/>
  <c r="C1799" i="1825"/>
  <c r="C1803" i="1825"/>
  <c r="C1807" i="1825"/>
  <c r="C1811" i="1825"/>
  <c r="C1815" i="1825"/>
  <c r="C1819" i="1825"/>
  <c r="C1823" i="1825"/>
  <c r="C1827" i="1825"/>
  <c r="C1831" i="1825"/>
  <c r="C1835" i="1825"/>
  <c r="C1839" i="1825"/>
  <c r="C1843" i="1825"/>
  <c r="C1847" i="1825"/>
  <c r="C1851" i="1825"/>
  <c r="C1855" i="1825"/>
  <c r="C1859" i="1825"/>
  <c r="C1863" i="1825"/>
  <c r="C1867" i="1825"/>
  <c r="C1871" i="1825"/>
  <c r="C1875" i="1825"/>
  <c r="C1879" i="1825"/>
  <c r="C1883" i="1825"/>
  <c r="C1887" i="1825"/>
  <c r="C1891" i="1825"/>
  <c r="C1895" i="1825"/>
  <c r="C1899" i="1825"/>
  <c r="C1903" i="1825"/>
  <c r="C1907" i="1825"/>
  <c r="C1911" i="1825"/>
  <c r="C1915" i="1825"/>
  <c r="C1919" i="1825"/>
  <c r="C1923" i="1825"/>
  <c r="C1927" i="1825"/>
  <c r="C1931" i="1825"/>
  <c r="C1935" i="1825"/>
  <c r="D6" i="1825"/>
  <c r="E728" i="1825"/>
  <c r="E732" i="1825"/>
  <c r="E736" i="1825"/>
  <c r="E740" i="1825"/>
  <c r="E744" i="1825"/>
  <c r="E748" i="1825"/>
  <c r="E752" i="1825"/>
  <c r="E756" i="1825"/>
  <c r="E760" i="1825"/>
  <c r="E764" i="1825"/>
  <c r="E768" i="1825"/>
  <c r="E772" i="1825"/>
  <c r="E776" i="1825"/>
  <c r="E780" i="1825"/>
  <c r="E784" i="1825"/>
  <c r="E788" i="1825"/>
  <c r="E792" i="1825"/>
  <c r="E796" i="1825"/>
  <c r="E800" i="1825"/>
  <c r="E804" i="1825"/>
  <c r="E808" i="1825"/>
  <c r="E812" i="1825"/>
  <c r="E816" i="1825"/>
  <c r="E820" i="1825"/>
  <c r="E824" i="1825"/>
  <c r="E828" i="1825"/>
  <c r="E832" i="1825"/>
  <c r="E836" i="1825"/>
  <c r="E840" i="1825"/>
  <c r="E844" i="1825"/>
  <c r="E848" i="1825"/>
  <c r="E852" i="1825"/>
  <c r="E856" i="1825"/>
  <c r="E860" i="1825"/>
  <c r="E864" i="1825"/>
  <c r="E868" i="1825"/>
  <c r="E872" i="1825"/>
  <c r="E876" i="1825"/>
  <c r="E880" i="1825"/>
  <c r="E884" i="1825"/>
  <c r="E888" i="1825"/>
  <c r="E892" i="1825"/>
  <c r="E896" i="1825"/>
  <c r="E900" i="1825"/>
  <c r="E904" i="1825"/>
  <c r="E908" i="1825"/>
  <c r="E912" i="1825"/>
  <c r="E916" i="1825"/>
  <c r="E920" i="1825"/>
  <c r="E924" i="1825"/>
  <c r="E928" i="1825"/>
  <c r="E932" i="1825"/>
  <c r="E936" i="1825"/>
  <c r="E940" i="1825"/>
  <c r="E944" i="1825"/>
  <c r="E948" i="1825"/>
  <c r="E952" i="1825"/>
  <c r="E956" i="1825"/>
  <c r="E960" i="1825"/>
  <c r="E964" i="1825"/>
  <c r="E968" i="1825"/>
  <c r="E972" i="1825"/>
  <c r="E976" i="1825"/>
  <c r="E980" i="1825"/>
  <c r="E984" i="1825"/>
  <c r="E988" i="1825"/>
  <c r="E992" i="1825"/>
  <c r="E996" i="1825"/>
  <c r="E1000" i="1825"/>
  <c r="E1004" i="1825"/>
  <c r="E1008" i="1825"/>
  <c r="E1012" i="1825"/>
  <c r="E1016" i="1825"/>
  <c r="E1020" i="1825"/>
  <c r="E1024" i="1825"/>
  <c r="E1028" i="1825"/>
  <c r="E1032" i="1825"/>
  <c r="E1036" i="1825"/>
  <c r="E1040" i="1825"/>
  <c r="E1044" i="1825"/>
  <c r="E1048" i="1825"/>
  <c r="E1052" i="1825"/>
  <c r="E1056" i="1825"/>
  <c r="E1060" i="1825"/>
  <c r="E1064" i="1825"/>
  <c r="E1068" i="1825"/>
  <c r="E1072" i="1825"/>
  <c r="E1076" i="1825"/>
  <c r="E1080" i="1825"/>
  <c r="E1084" i="1825"/>
  <c r="E1088" i="1825"/>
  <c r="E1092" i="1825"/>
  <c r="E1096" i="1825"/>
  <c r="E1100" i="1825"/>
  <c r="E1104" i="1825"/>
  <c r="E1108" i="1825"/>
  <c r="E1112" i="1825"/>
  <c r="E1116" i="1825"/>
  <c r="E1120" i="1825"/>
  <c r="E1124" i="1825"/>
  <c r="E1128" i="1825"/>
  <c r="E1132" i="1825"/>
  <c r="E1136" i="1825"/>
  <c r="E1140" i="1825"/>
  <c r="E1144" i="1825"/>
  <c r="E1148" i="1825"/>
  <c r="E1152" i="1825"/>
  <c r="E1156" i="1825"/>
  <c r="E1160" i="1825"/>
  <c r="E1164" i="1825"/>
  <c r="E1168" i="1825"/>
  <c r="E1172" i="1825"/>
  <c r="E1176" i="1825"/>
  <c r="E1180" i="1825"/>
  <c r="E1184" i="1825"/>
  <c r="E1188" i="1825"/>
  <c r="E1192" i="1825"/>
  <c r="E1196" i="1825"/>
  <c r="E1200" i="1825"/>
  <c r="E1204" i="1825"/>
  <c r="E1208" i="1825"/>
  <c r="E1212" i="1825"/>
  <c r="E1216" i="1825"/>
  <c r="E1220" i="1825"/>
  <c r="E1224" i="1825"/>
  <c r="E1228" i="1825"/>
  <c r="E1232" i="1825"/>
  <c r="E1236" i="1825"/>
  <c r="E1240" i="1825"/>
  <c r="E1244" i="1825"/>
  <c r="E1248" i="1825"/>
  <c r="E1252" i="1825"/>
  <c r="E1256" i="1825"/>
  <c r="E1260" i="1825"/>
  <c r="E1264" i="1825"/>
  <c r="E1268" i="1825"/>
  <c r="E1272" i="1825"/>
  <c r="E1276" i="1825"/>
  <c r="E1280" i="1825"/>
  <c r="E1284" i="1825"/>
  <c r="E1288" i="1825"/>
  <c r="E1292" i="1825"/>
  <c r="E1296" i="1825"/>
  <c r="E1300" i="1825"/>
  <c r="E1304" i="1825"/>
  <c r="E1308" i="1825"/>
  <c r="E1312" i="1825"/>
  <c r="E1316" i="1825"/>
  <c r="E1320" i="1825"/>
  <c r="E1324" i="1825"/>
  <c r="E1328" i="1825"/>
  <c r="E1332" i="1825"/>
  <c r="E1336" i="1825"/>
  <c r="E1340" i="1825"/>
  <c r="E1344" i="1825"/>
  <c r="E1348" i="1825"/>
  <c r="E1352" i="1825"/>
  <c r="E1356" i="1825"/>
  <c r="E1360" i="1825"/>
  <c r="E1364" i="1825"/>
  <c r="E1368" i="1825"/>
  <c r="E1372" i="1825"/>
  <c r="E1376" i="1825"/>
  <c r="E1380" i="1825"/>
  <c r="E1384" i="1825"/>
  <c r="E1388" i="1825"/>
  <c r="E1392" i="1825"/>
  <c r="E1396" i="1825"/>
  <c r="E1400" i="1825"/>
  <c r="E1404" i="1825"/>
  <c r="E1408" i="1825"/>
  <c r="E1412" i="1825"/>
  <c r="E1416" i="1825"/>
  <c r="E1420" i="1825"/>
  <c r="E1424" i="1825"/>
  <c r="E1428" i="1825"/>
  <c r="E1432" i="1825"/>
  <c r="E1436" i="1825"/>
  <c r="E1440" i="1825"/>
  <c r="E1444" i="1825"/>
  <c r="E1448" i="1825"/>
  <c r="E1452" i="1825"/>
  <c r="E1456" i="1825"/>
  <c r="E1460" i="1825"/>
  <c r="E1464" i="1825"/>
  <c r="E1468" i="1825"/>
  <c r="E1472" i="1825"/>
  <c r="E1476" i="1825"/>
  <c r="E1480" i="1825"/>
  <c r="E1484" i="1825"/>
  <c r="E1488" i="1825"/>
  <c r="E1492" i="1825"/>
  <c r="E1496" i="1825"/>
  <c r="E1500" i="1825"/>
  <c r="E1504" i="1825"/>
  <c r="E1508" i="1825"/>
  <c r="E1512" i="1825"/>
  <c r="E1516" i="1825"/>
  <c r="E1520" i="1825"/>
  <c r="E1524" i="1825"/>
  <c r="E1528" i="1825"/>
  <c r="E1532" i="1825"/>
  <c r="E1536" i="1825"/>
  <c r="E1540" i="1825"/>
  <c r="E1544" i="1825"/>
  <c r="E1548" i="1825"/>
  <c r="E1552" i="1825"/>
  <c r="E1556" i="1825"/>
  <c r="E1560" i="1825"/>
  <c r="E1564" i="1825"/>
  <c r="E1568" i="1825"/>
  <c r="E1572" i="1825"/>
  <c r="E1576" i="1825"/>
  <c r="E1580" i="1825"/>
  <c r="E1584" i="1825"/>
  <c r="E1588" i="1825"/>
  <c r="E1592" i="1825"/>
  <c r="E1596" i="1825"/>
  <c r="E1600" i="1825"/>
  <c r="E1604" i="1825"/>
  <c r="E1608" i="1825"/>
  <c r="E1612" i="1825"/>
  <c r="E1616" i="1825"/>
  <c r="E1620" i="1825"/>
  <c r="E1624" i="1825"/>
  <c r="E1628" i="1825"/>
  <c r="E1632" i="1825"/>
  <c r="E1636" i="1825"/>
  <c r="E1640" i="1825"/>
  <c r="E1644" i="1825"/>
  <c r="E1648" i="1825"/>
  <c r="E1652" i="1825"/>
  <c r="E1656" i="1825"/>
  <c r="E1660" i="1825"/>
  <c r="E1664" i="1825"/>
  <c r="E1668" i="1825"/>
  <c r="E1672" i="1825"/>
  <c r="E1676" i="1825"/>
  <c r="E1680" i="1825"/>
  <c r="E1684" i="1825"/>
  <c r="E1688" i="1825"/>
  <c r="E1692" i="1825"/>
  <c r="E1696" i="1825"/>
  <c r="E1700" i="1825"/>
  <c r="E1704" i="1825"/>
  <c r="E1708" i="1825"/>
  <c r="E1712" i="1825"/>
  <c r="E1716" i="1825"/>
  <c r="E1720" i="1825"/>
  <c r="E1724" i="1825"/>
  <c r="E1728" i="1825"/>
  <c r="E1732" i="1825"/>
  <c r="E1736" i="1825"/>
  <c r="E1740" i="1825"/>
  <c r="E1744" i="1825"/>
  <c r="E1748" i="1825"/>
  <c r="E1752" i="1825"/>
  <c r="E1756" i="1825"/>
  <c r="E1760" i="1825"/>
  <c r="E1764" i="1825"/>
  <c r="E1768" i="1825"/>
  <c r="E1772" i="1825"/>
  <c r="E1776" i="1825"/>
  <c r="E1780" i="1825"/>
  <c r="E1784" i="1825"/>
  <c r="E1788" i="1825"/>
  <c r="E1792" i="1825"/>
  <c r="E1796" i="1825"/>
  <c r="E1800" i="1825"/>
  <c r="E1804" i="1825"/>
  <c r="E1808" i="1825"/>
  <c r="E1812" i="1825"/>
  <c r="E1816" i="1825"/>
  <c r="E1820" i="1825"/>
  <c r="E1824" i="1825"/>
  <c r="E1828" i="1825"/>
  <c r="E1832" i="1825"/>
  <c r="E1836" i="1825"/>
  <c r="E1840" i="1825"/>
  <c r="E1844" i="1825"/>
  <c r="E1848" i="1825"/>
  <c r="E1852" i="1825"/>
  <c r="E1856" i="1825"/>
  <c r="E1860" i="1825"/>
  <c r="E1864" i="1825"/>
  <c r="E1868" i="1825"/>
  <c r="E1872" i="1825"/>
  <c r="E1876" i="1825"/>
  <c r="E1880" i="1825"/>
  <c r="E1884" i="1825"/>
  <c r="E1888" i="1825"/>
  <c r="E1892" i="1825"/>
  <c r="E1896" i="1825"/>
  <c r="E1900" i="1825"/>
  <c r="E1904" i="1825"/>
  <c r="E1908" i="1825"/>
  <c r="E1912" i="1825"/>
  <c r="E1916" i="1825"/>
  <c r="E1920" i="1825"/>
  <c r="E1924" i="1825"/>
  <c r="E1928" i="1825"/>
  <c r="E1932" i="1825"/>
  <c r="E1936" i="1825"/>
  <c r="D728" i="1825"/>
  <c r="D732" i="1825"/>
  <c r="D736" i="1825"/>
  <c r="D740" i="1825"/>
  <c r="D744" i="1825"/>
  <c r="D748" i="1825"/>
  <c r="D752" i="1825"/>
  <c r="D756" i="1825"/>
  <c r="D760" i="1825"/>
  <c r="D764" i="1825"/>
  <c r="D768" i="1825"/>
  <c r="D772" i="1825"/>
  <c r="D776" i="1825"/>
  <c r="D780" i="1825"/>
  <c r="D784" i="1825"/>
  <c r="D788" i="1825"/>
  <c r="D792" i="1825"/>
  <c r="D796" i="1825"/>
  <c r="D800" i="1825"/>
  <c r="D804" i="1825"/>
  <c r="D808" i="1825"/>
  <c r="D812" i="1825"/>
  <c r="D816" i="1825"/>
  <c r="D820" i="1825"/>
  <c r="D824" i="1825"/>
  <c r="D828" i="1825"/>
  <c r="D832" i="1825"/>
  <c r="D836" i="1825"/>
  <c r="D840" i="1825"/>
  <c r="D844" i="1825"/>
  <c r="D848" i="1825"/>
  <c r="D852" i="1825"/>
  <c r="D856" i="1825"/>
  <c r="D860" i="1825"/>
  <c r="D864" i="1825"/>
  <c r="D868" i="1825"/>
  <c r="D872" i="1825"/>
  <c r="D876" i="1825"/>
  <c r="D880" i="1825"/>
  <c r="D884" i="1825"/>
  <c r="D888" i="1825"/>
  <c r="D892" i="1825"/>
  <c r="D896" i="1825"/>
  <c r="D900" i="1825"/>
  <c r="D904" i="1825"/>
  <c r="D908" i="1825"/>
  <c r="D912" i="1825"/>
  <c r="D916" i="1825"/>
  <c r="D920" i="1825"/>
  <c r="D924" i="1825"/>
  <c r="D928" i="1825"/>
  <c r="D932" i="1825"/>
  <c r="D936" i="1825"/>
  <c r="D940" i="1825"/>
  <c r="D944" i="1825"/>
  <c r="D948" i="1825"/>
  <c r="D952" i="1825"/>
  <c r="D956" i="1825"/>
  <c r="D960" i="1825"/>
  <c r="D964" i="1825"/>
  <c r="D968" i="1825"/>
  <c r="D972" i="1825"/>
  <c r="D976" i="1825"/>
  <c r="D980" i="1825"/>
  <c r="D984" i="1825"/>
  <c r="D988" i="1825"/>
  <c r="D992" i="1825"/>
  <c r="D996" i="1825"/>
  <c r="D1000" i="1825"/>
  <c r="D1004" i="1825"/>
  <c r="D1008" i="1825"/>
  <c r="D1012" i="1825"/>
  <c r="D1016" i="1825"/>
  <c r="D1020" i="1825"/>
  <c r="D1024" i="1825"/>
  <c r="D1028" i="1825"/>
  <c r="D1032" i="1825"/>
  <c r="D1036" i="1825"/>
  <c r="D1040" i="1825"/>
  <c r="D1044" i="1825"/>
  <c r="D1048" i="1825"/>
  <c r="D1052" i="1825"/>
  <c r="D1056" i="1825"/>
  <c r="D1060" i="1825"/>
  <c r="D1064" i="1825"/>
  <c r="D1068" i="1825"/>
  <c r="D1072" i="1825"/>
  <c r="D1076" i="1825"/>
  <c r="D1080" i="1825"/>
  <c r="D1084" i="1825"/>
  <c r="D1088" i="1825"/>
  <c r="D1092" i="1825"/>
  <c r="D1096" i="1825"/>
  <c r="D1100" i="1825"/>
  <c r="D1104" i="1825"/>
  <c r="D1108" i="1825"/>
  <c r="D1112" i="1825"/>
  <c r="D1116" i="1825"/>
  <c r="D1120" i="1825"/>
  <c r="D1124" i="1825"/>
  <c r="D1128" i="1825"/>
  <c r="D1132" i="1825"/>
  <c r="D1136" i="1825"/>
  <c r="D1140" i="1825"/>
  <c r="D1144" i="1825"/>
  <c r="D1148" i="1825"/>
  <c r="D1152" i="1825"/>
  <c r="D1156" i="1825"/>
  <c r="D1160" i="1825"/>
  <c r="D1164" i="1825"/>
  <c r="D1168" i="1825"/>
  <c r="D1172" i="1825"/>
  <c r="D1176" i="1825"/>
  <c r="D1180" i="1825"/>
  <c r="D1184" i="1825"/>
  <c r="D1188" i="1825"/>
  <c r="D1192" i="1825"/>
  <c r="D1196" i="1825"/>
  <c r="D1200" i="1825"/>
  <c r="D1204" i="1825"/>
  <c r="D1208" i="1825"/>
  <c r="D1212" i="1825"/>
  <c r="D1216" i="1825"/>
  <c r="D1220" i="1825"/>
  <c r="D1224" i="1825"/>
  <c r="D1228" i="1825"/>
  <c r="D1232" i="1825"/>
  <c r="D1236" i="1825"/>
  <c r="D1240" i="1825"/>
  <c r="D1244" i="1825"/>
  <c r="D1248" i="1825"/>
  <c r="D1252" i="1825"/>
  <c r="D1256" i="1825"/>
  <c r="D1260" i="1825"/>
  <c r="D1264" i="1825"/>
  <c r="D1268" i="1825"/>
  <c r="D1272" i="1825"/>
  <c r="D1276" i="1825"/>
  <c r="D1280" i="1825"/>
  <c r="D1284" i="1825"/>
  <c r="D1288" i="1825"/>
  <c r="D1292" i="1825"/>
  <c r="D1296" i="1825"/>
  <c r="D1300" i="1825"/>
  <c r="D1304" i="1825"/>
  <c r="D1308" i="1825"/>
  <c r="D1312" i="1825"/>
  <c r="D1316" i="1825"/>
  <c r="D1320" i="1825"/>
  <c r="D1324" i="1825"/>
  <c r="D1328" i="1825"/>
  <c r="D1332" i="1825"/>
  <c r="D1336" i="1825"/>
  <c r="D1340" i="1825"/>
  <c r="D1344" i="1825"/>
  <c r="D1348" i="1825"/>
  <c r="D1352" i="1825"/>
  <c r="D1356" i="1825"/>
  <c r="D1360" i="1825"/>
  <c r="D1364" i="1825"/>
  <c r="D1368" i="1825"/>
  <c r="D1372" i="1825"/>
  <c r="D1376" i="1825"/>
  <c r="D1380" i="1825"/>
  <c r="D1384" i="1825"/>
  <c r="D1388" i="1825"/>
  <c r="D1392" i="1825"/>
  <c r="D1396" i="1825"/>
  <c r="D1400" i="1825"/>
  <c r="D1404" i="1825"/>
  <c r="D1408" i="1825"/>
  <c r="D1412" i="1825"/>
  <c r="D1416" i="1825"/>
  <c r="D1420" i="1825"/>
  <c r="D1424" i="1825"/>
  <c r="D1428" i="1825"/>
  <c r="D1432" i="1825"/>
  <c r="D1436" i="1825"/>
  <c r="D1440" i="1825"/>
  <c r="D1444" i="1825"/>
  <c r="D1448" i="1825"/>
  <c r="D1452" i="1825"/>
  <c r="D1456" i="1825"/>
  <c r="D1460" i="1825"/>
  <c r="D1464" i="1825"/>
  <c r="D1468" i="1825"/>
  <c r="D1472" i="1825"/>
  <c r="D1476" i="1825"/>
  <c r="D1480" i="1825"/>
  <c r="D1484" i="1825"/>
  <c r="D1488" i="1825"/>
  <c r="D1492" i="1825"/>
  <c r="D1496" i="1825"/>
  <c r="D1500" i="1825"/>
  <c r="D1504" i="1825"/>
  <c r="D1508" i="1825"/>
  <c r="D1512" i="1825"/>
  <c r="D1516" i="1825"/>
  <c r="D1520" i="1825"/>
  <c r="D1524" i="1825"/>
  <c r="D1528" i="1825"/>
  <c r="D1532" i="1825"/>
  <c r="D1536" i="1825"/>
  <c r="D1540" i="1825"/>
  <c r="D1544" i="1825"/>
  <c r="D1548" i="1825"/>
  <c r="D1552" i="1825"/>
  <c r="D1556" i="1825"/>
  <c r="D1560" i="1825"/>
  <c r="D1564" i="1825"/>
  <c r="D1568" i="1825"/>
  <c r="D1572" i="1825"/>
  <c r="D1576" i="1825"/>
  <c r="D1580" i="1825"/>
  <c r="D1584" i="1825"/>
  <c r="D1588" i="1825"/>
  <c r="D1592" i="1825"/>
  <c r="D1596" i="1825"/>
  <c r="D1600" i="1825"/>
  <c r="D1604" i="1825"/>
  <c r="D1608" i="1825"/>
  <c r="D1612" i="1825"/>
  <c r="D1616" i="1825"/>
  <c r="D1620" i="1825"/>
  <c r="D1624" i="1825"/>
  <c r="D1628" i="1825"/>
  <c r="D1632" i="1825"/>
  <c r="D1636" i="1825"/>
  <c r="D1640" i="1825"/>
  <c r="D1644" i="1825"/>
  <c r="D1648" i="1825"/>
  <c r="D1652" i="1825"/>
  <c r="D1656" i="1825"/>
  <c r="D1660" i="1825"/>
  <c r="D1664" i="1825"/>
  <c r="D1668" i="1825"/>
  <c r="D1672" i="1825"/>
  <c r="D1676" i="1825"/>
  <c r="D1680" i="1825"/>
  <c r="D1684" i="1825"/>
  <c r="D1688" i="1825"/>
  <c r="D1692" i="1825"/>
  <c r="D1696" i="1825"/>
  <c r="D1700" i="1825"/>
  <c r="D1704" i="1825"/>
  <c r="D1708" i="1825"/>
  <c r="D1712" i="1825"/>
  <c r="D1716" i="1825"/>
  <c r="D1720" i="1825"/>
  <c r="D1724" i="1825"/>
  <c r="D1728" i="1825"/>
  <c r="D1732" i="1825"/>
  <c r="D1736" i="1825"/>
  <c r="D1740" i="1825"/>
  <c r="D1744" i="1825"/>
  <c r="D1748" i="1825"/>
  <c r="D1752" i="1825"/>
  <c r="D1756" i="1825"/>
  <c r="D1760" i="1825"/>
  <c r="D1764" i="1825"/>
  <c r="D1768" i="1825"/>
  <c r="D1772" i="1825"/>
  <c r="D1776" i="1825"/>
  <c r="D1780" i="1825"/>
  <c r="D1784" i="1825"/>
  <c r="D1788" i="1825"/>
  <c r="D1792" i="1825"/>
  <c r="D1796" i="1825"/>
  <c r="D1800" i="1825"/>
  <c r="D1804" i="1825"/>
  <c r="D1808" i="1825"/>
  <c r="D1812" i="1825"/>
  <c r="D1816" i="1825"/>
  <c r="D1820" i="1825"/>
  <c r="D1824" i="1825"/>
  <c r="D1828" i="1825"/>
  <c r="D1832" i="1825"/>
  <c r="D1836" i="1825"/>
  <c r="D1840" i="1825"/>
  <c r="D1844" i="1825"/>
  <c r="D1848" i="1825"/>
  <c r="D1852" i="1825"/>
  <c r="D1856" i="1825"/>
  <c r="D1860" i="1825"/>
  <c r="D1864" i="1825"/>
  <c r="D1868" i="1825"/>
  <c r="D1872" i="1825"/>
  <c r="D1876" i="1825"/>
  <c r="D1880" i="1825"/>
  <c r="D1884" i="1825"/>
  <c r="D1888" i="1825"/>
  <c r="D1892" i="1825"/>
  <c r="D1896" i="1825"/>
  <c r="D1900" i="1825"/>
  <c r="D1904" i="1825"/>
  <c r="D1908" i="1825"/>
  <c r="D1912" i="1825"/>
  <c r="D1916" i="1825"/>
  <c r="D1920" i="1825"/>
  <c r="D1924" i="1825"/>
  <c r="D1928" i="1825"/>
  <c r="D1932" i="1825"/>
  <c r="D1936" i="1825"/>
  <c r="C728" i="1825"/>
  <c r="C732" i="1825"/>
  <c r="C736" i="1825"/>
  <c r="C740" i="1825"/>
  <c r="C744" i="1825"/>
  <c r="C748" i="1825"/>
  <c r="C752" i="1825"/>
  <c r="C756" i="1825"/>
  <c r="C760" i="1825"/>
  <c r="C764" i="1825"/>
  <c r="C768" i="1825"/>
  <c r="C772" i="1825"/>
  <c r="C776" i="1825"/>
  <c r="C780" i="1825"/>
  <c r="C784" i="1825"/>
  <c r="C788" i="1825"/>
  <c r="C792" i="1825"/>
  <c r="C796" i="1825"/>
  <c r="C800" i="1825"/>
  <c r="C804" i="1825"/>
  <c r="C808" i="1825"/>
  <c r="C812" i="1825"/>
  <c r="C816" i="1825"/>
  <c r="C820" i="1825"/>
  <c r="C824" i="1825"/>
  <c r="C828" i="1825"/>
  <c r="C832" i="1825"/>
  <c r="C836" i="1825"/>
  <c r="C840" i="1825"/>
  <c r="C844" i="1825"/>
  <c r="C848" i="1825"/>
  <c r="C852" i="1825"/>
  <c r="C856" i="1825"/>
  <c r="C860" i="1825"/>
  <c r="C864" i="1825"/>
  <c r="C868" i="1825"/>
  <c r="C872" i="1825"/>
  <c r="C876" i="1825"/>
  <c r="C880" i="1825"/>
  <c r="C884" i="1825"/>
  <c r="C888" i="1825"/>
  <c r="C892" i="1825"/>
  <c r="C896" i="1825"/>
  <c r="C900" i="1825"/>
  <c r="C904" i="1825"/>
  <c r="C908" i="1825"/>
  <c r="C912" i="1825"/>
  <c r="C916" i="1825"/>
  <c r="C920" i="1825"/>
  <c r="C924" i="1825"/>
  <c r="C928" i="1825"/>
  <c r="C932" i="1825"/>
  <c r="C936" i="1825"/>
  <c r="C940" i="1825"/>
  <c r="C944" i="1825"/>
  <c r="C948" i="1825"/>
  <c r="C952" i="1825"/>
  <c r="C956" i="1825"/>
  <c r="C960" i="1825"/>
  <c r="C964" i="1825"/>
  <c r="C968" i="1825"/>
  <c r="C972" i="1825"/>
  <c r="C976" i="1825"/>
  <c r="C980" i="1825"/>
  <c r="C984" i="1825"/>
  <c r="C988" i="1825"/>
  <c r="C992" i="1825"/>
  <c r="C996" i="1825"/>
  <c r="C1000" i="1825"/>
  <c r="C1004" i="1825"/>
  <c r="C1008" i="1825"/>
  <c r="C1012" i="1825"/>
  <c r="C1016" i="1825"/>
  <c r="C1020" i="1825"/>
  <c r="C1024" i="1825"/>
  <c r="C1028" i="1825"/>
  <c r="C1032" i="1825"/>
  <c r="C1036" i="1825"/>
  <c r="C1040" i="1825"/>
  <c r="C1044" i="1825"/>
  <c r="C1048" i="1825"/>
  <c r="C1052" i="1825"/>
  <c r="C1056" i="1825"/>
  <c r="C1060" i="1825"/>
  <c r="C1064" i="1825"/>
  <c r="C1068" i="1825"/>
  <c r="C1072" i="1825"/>
  <c r="C1076" i="1825"/>
  <c r="C1080" i="1825"/>
  <c r="C1084" i="1825"/>
  <c r="C1088" i="1825"/>
  <c r="C1092" i="1825"/>
  <c r="C1096" i="1825"/>
  <c r="C1100" i="1825"/>
  <c r="C1104" i="1825"/>
  <c r="C1108" i="1825"/>
  <c r="C1112" i="1825"/>
  <c r="C1116" i="1825"/>
  <c r="C1120" i="1825"/>
  <c r="C1124" i="1825"/>
  <c r="C1128" i="1825"/>
  <c r="C1132" i="1825"/>
  <c r="C1136" i="1825"/>
  <c r="C1140" i="1825"/>
  <c r="C1144" i="1825"/>
  <c r="C1148" i="1825"/>
  <c r="C1152" i="1825"/>
  <c r="C1156" i="1825"/>
  <c r="C1160" i="1825"/>
  <c r="C1164" i="1825"/>
  <c r="C1168" i="1825"/>
  <c r="C1172" i="1825"/>
  <c r="C1176" i="1825"/>
  <c r="C1180" i="1825"/>
  <c r="C1184" i="1825"/>
  <c r="C1188" i="1825"/>
  <c r="C1192" i="1825"/>
  <c r="C1196" i="1825"/>
  <c r="C1200" i="1825"/>
  <c r="C1204" i="1825"/>
  <c r="C1208" i="1825"/>
  <c r="C1212" i="1825"/>
  <c r="C1216" i="1825"/>
  <c r="C1220" i="1825"/>
  <c r="C1224" i="1825"/>
  <c r="C1228" i="1825"/>
  <c r="C1232" i="1825"/>
  <c r="C1236" i="1825"/>
  <c r="C1240" i="1825"/>
  <c r="C1244" i="1825"/>
  <c r="C1248" i="1825"/>
  <c r="C1252" i="1825"/>
  <c r="C1256" i="1825"/>
  <c r="C1260" i="1825"/>
  <c r="C1264" i="1825"/>
  <c r="C1268" i="1825"/>
  <c r="C1272" i="1825"/>
  <c r="C1276" i="1825"/>
  <c r="C1280" i="1825"/>
  <c r="C1284" i="1825"/>
  <c r="C1288" i="1825"/>
  <c r="C1292" i="1825"/>
  <c r="C1296" i="1825"/>
  <c r="C1300" i="1825"/>
  <c r="C1304" i="1825"/>
  <c r="C1308" i="1825"/>
  <c r="C1312" i="1825"/>
  <c r="C1316" i="1825"/>
  <c r="C1320" i="1825"/>
  <c r="C1324" i="1825"/>
  <c r="C1328" i="1825"/>
  <c r="C1332" i="1825"/>
  <c r="C1336" i="1825"/>
  <c r="C1340" i="1825"/>
  <c r="C1344" i="1825"/>
  <c r="C1348" i="1825"/>
  <c r="C1352" i="1825"/>
  <c r="C1356" i="1825"/>
  <c r="C1360" i="1825"/>
  <c r="C1364" i="1825"/>
  <c r="C1368" i="1825"/>
  <c r="C1372" i="1825"/>
  <c r="C1376" i="1825"/>
  <c r="C1380" i="1825"/>
  <c r="C1384" i="1825"/>
  <c r="C1388" i="1825"/>
  <c r="C1392" i="1825"/>
  <c r="C1396" i="1825"/>
  <c r="C1400" i="1825"/>
  <c r="C1404" i="1825"/>
  <c r="C1408" i="1825"/>
  <c r="C1412" i="1825"/>
  <c r="C1416" i="1825"/>
  <c r="C1420" i="1825"/>
  <c r="C1424" i="1825"/>
  <c r="C1428" i="1825"/>
  <c r="C1432" i="1825"/>
  <c r="C1436" i="1825"/>
  <c r="C1440" i="1825"/>
  <c r="C1444" i="1825"/>
  <c r="C1448" i="1825"/>
  <c r="C1452" i="1825"/>
  <c r="C1456" i="1825"/>
  <c r="C1460" i="1825"/>
  <c r="C1464" i="1825"/>
  <c r="C1468" i="1825"/>
  <c r="C1472" i="1825"/>
  <c r="C1476" i="1825"/>
  <c r="C1480" i="1825"/>
  <c r="C1484" i="1825"/>
  <c r="C1488" i="1825"/>
  <c r="C1492" i="1825"/>
  <c r="C1496" i="1825"/>
  <c r="C1500" i="1825"/>
  <c r="C1504" i="1825"/>
  <c r="C1508" i="1825"/>
  <c r="C1512" i="1825"/>
  <c r="C1516" i="1825"/>
  <c r="C1520" i="1825"/>
  <c r="C1524" i="1825"/>
  <c r="C1528" i="1825"/>
  <c r="C1532" i="1825"/>
  <c r="C1536" i="1825"/>
  <c r="C1540" i="1825"/>
  <c r="C1544" i="1825"/>
  <c r="C1548" i="1825"/>
  <c r="C1552" i="1825"/>
  <c r="C1556" i="1825"/>
  <c r="C1560" i="1825"/>
  <c r="C1564" i="1825"/>
  <c r="C1568" i="1825"/>
  <c r="C1572" i="1825"/>
  <c r="C1576" i="1825"/>
  <c r="C1580" i="1825"/>
  <c r="C1584" i="1825"/>
  <c r="C1588" i="1825"/>
  <c r="C1592" i="1825"/>
  <c r="C1596" i="1825"/>
  <c r="C1600" i="1825"/>
  <c r="C1604" i="1825"/>
  <c r="C1608" i="1825"/>
  <c r="C1612" i="1825"/>
  <c r="C1616" i="1825"/>
  <c r="C1620" i="1825"/>
  <c r="C1624" i="1825"/>
  <c r="C1628" i="1825"/>
  <c r="C1632" i="1825"/>
  <c r="C1636" i="1825"/>
  <c r="C1640" i="1825"/>
  <c r="C1644" i="1825"/>
  <c r="C1648" i="1825"/>
  <c r="C1652" i="1825"/>
  <c r="C1656" i="1825"/>
  <c r="C1660" i="1825"/>
  <c r="C1664" i="1825"/>
  <c r="C1668" i="1825"/>
  <c r="C1672" i="1825"/>
  <c r="C1676" i="1825"/>
  <c r="C1680" i="1825"/>
  <c r="C1684" i="1825"/>
  <c r="C1688" i="1825"/>
  <c r="C1692" i="1825"/>
  <c r="C1696" i="1825"/>
  <c r="C1700" i="1825"/>
  <c r="C1704" i="1825"/>
  <c r="C1708" i="1825"/>
  <c r="C1712" i="1825"/>
  <c r="C1716" i="1825"/>
  <c r="C1720" i="1825"/>
  <c r="C1724" i="1825"/>
  <c r="C1728" i="1825"/>
  <c r="C1732" i="1825"/>
  <c r="C1736" i="1825"/>
  <c r="C1740" i="1825"/>
  <c r="C1744" i="1825"/>
  <c r="C1748" i="1825"/>
  <c r="C1752" i="1825"/>
  <c r="C1756" i="1825"/>
  <c r="C1760" i="1825"/>
  <c r="C1764" i="1825"/>
  <c r="C1768" i="1825"/>
  <c r="C1772" i="1825"/>
  <c r="C1776" i="1825"/>
  <c r="C1780" i="1825"/>
  <c r="C1784" i="1825"/>
  <c r="C1788" i="1825"/>
  <c r="C1792" i="1825"/>
  <c r="C1796" i="1825"/>
  <c r="C1800" i="1825"/>
  <c r="C1804" i="1825"/>
  <c r="C1808" i="1825"/>
  <c r="C1812" i="1825"/>
  <c r="C1816" i="1825"/>
  <c r="C1820" i="1825"/>
  <c r="C1824" i="1825"/>
  <c r="C1828" i="1825"/>
  <c r="C1832" i="1825"/>
  <c r="C1836" i="1825"/>
  <c r="C1840" i="1825"/>
  <c r="C1844" i="1825"/>
  <c r="C1848" i="1825"/>
  <c r="C1852" i="1825"/>
  <c r="C1856" i="1825"/>
  <c r="C1860" i="1825"/>
  <c r="C1864" i="1825"/>
  <c r="C1868" i="1825"/>
  <c r="C1872" i="1825"/>
  <c r="C1876" i="1825"/>
  <c r="C1880" i="1825"/>
  <c r="C1884" i="1825"/>
  <c r="C1888" i="1825"/>
  <c r="C1892" i="1825"/>
  <c r="C1896" i="1825"/>
  <c r="C1900" i="1825"/>
  <c r="C1904" i="1825"/>
  <c r="C1908" i="1825"/>
  <c r="C1912" i="1825"/>
  <c r="C1916" i="1825"/>
  <c r="C1920" i="1825"/>
  <c r="C1924" i="1825"/>
  <c r="C1928" i="1825"/>
  <c r="C1932" i="1825"/>
  <c r="C1936" i="1825"/>
  <c r="E6" i="1825"/>
  <c r="E7" i="1825"/>
  <c r="E729" i="1825"/>
  <c r="E733" i="1825"/>
  <c r="E737" i="1825"/>
  <c r="E741" i="1825"/>
  <c r="E745" i="1825"/>
  <c r="E749" i="1825"/>
  <c r="E753" i="1825"/>
  <c r="E757" i="1825"/>
  <c r="E761" i="1825"/>
  <c r="E765" i="1825"/>
  <c r="E769" i="1825"/>
  <c r="E773" i="1825"/>
  <c r="E777" i="1825"/>
  <c r="E781" i="1825"/>
  <c r="E785" i="1825"/>
  <c r="E789" i="1825"/>
  <c r="E793" i="1825"/>
  <c r="E797" i="1825"/>
  <c r="E801" i="1825"/>
  <c r="E805" i="1825"/>
  <c r="E809" i="1825"/>
  <c r="E813" i="1825"/>
  <c r="E817" i="1825"/>
  <c r="E821" i="1825"/>
  <c r="E825" i="1825"/>
  <c r="E829" i="1825"/>
  <c r="E833" i="1825"/>
  <c r="E837" i="1825"/>
  <c r="E841" i="1825"/>
  <c r="E845" i="1825"/>
  <c r="E849" i="1825"/>
  <c r="E853" i="1825"/>
  <c r="E857" i="1825"/>
  <c r="E861" i="1825"/>
  <c r="E865" i="1825"/>
  <c r="E869" i="1825"/>
  <c r="E873" i="1825"/>
  <c r="E877" i="1825"/>
  <c r="E881" i="1825"/>
  <c r="E885" i="1825"/>
  <c r="E889" i="1825"/>
  <c r="E893" i="1825"/>
  <c r="E897" i="1825"/>
  <c r="E901" i="1825"/>
  <c r="E905" i="1825"/>
  <c r="E909" i="1825"/>
  <c r="E913" i="1825"/>
  <c r="E917" i="1825"/>
  <c r="E921" i="1825"/>
  <c r="E925" i="1825"/>
  <c r="E929" i="1825"/>
  <c r="E933" i="1825"/>
  <c r="E937" i="1825"/>
  <c r="E941" i="1825"/>
  <c r="E945" i="1825"/>
  <c r="E949" i="1825"/>
  <c r="E953" i="1825"/>
  <c r="E957" i="1825"/>
  <c r="E961" i="1825"/>
  <c r="E965" i="1825"/>
  <c r="E969" i="1825"/>
  <c r="E973" i="1825"/>
  <c r="E977" i="1825"/>
  <c r="E981" i="1825"/>
  <c r="E985" i="1825"/>
  <c r="E989" i="1825"/>
  <c r="E993" i="1825"/>
  <c r="E997" i="1825"/>
  <c r="E1001" i="1825"/>
  <c r="E1005" i="1825"/>
  <c r="E1009" i="1825"/>
  <c r="E1013" i="1825"/>
  <c r="E1017" i="1825"/>
  <c r="E1021" i="1825"/>
  <c r="E1025" i="1825"/>
  <c r="E1029" i="1825"/>
  <c r="E1033" i="1825"/>
  <c r="E1037" i="1825"/>
  <c r="E1041" i="1825"/>
  <c r="E1045" i="1825"/>
  <c r="E1049" i="1825"/>
  <c r="E1053" i="1825"/>
  <c r="E1057" i="1825"/>
  <c r="E1061" i="1825"/>
  <c r="E1065" i="1825"/>
  <c r="E1069" i="1825"/>
  <c r="E1073" i="1825"/>
  <c r="E1077" i="1825"/>
  <c r="E1081" i="1825"/>
  <c r="E1085" i="1825"/>
  <c r="E1089" i="1825"/>
  <c r="E1093" i="1825"/>
  <c r="E1097" i="1825"/>
  <c r="E1101" i="1825"/>
  <c r="E1105" i="1825"/>
  <c r="E1109" i="1825"/>
  <c r="E1113" i="1825"/>
  <c r="E1117" i="1825"/>
  <c r="E1121" i="1825"/>
  <c r="E1125" i="1825"/>
  <c r="E1129" i="1825"/>
  <c r="E1133" i="1825"/>
  <c r="E1137" i="1825"/>
  <c r="E1141" i="1825"/>
  <c r="E1145" i="1825"/>
  <c r="E1149" i="1825"/>
  <c r="E1153" i="1825"/>
  <c r="E1157" i="1825"/>
  <c r="E1161" i="1825"/>
  <c r="E1165" i="1825"/>
  <c r="E1169" i="1825"/>
  <c r="E1173" i="1825"/>
  <c r="E1177" i="1825"/>
  <c r="E1181" i="1825"/>
  <c r="E1185" i="1825"/>
  <c r="E1189" i="1825"/>
  <c r="E1193" i="1825"/>
  <c r="E1197" i="1825"/>
  <c r="E1201" i="1825"/>
  <c r="E1205" i="1825"/>
  <c r="E1209" i="1825"/>
  <c r="E1213" i="1825"/>
  <c r="E1217" i="1825"/>
  <c r="E1221" i="1825"/>
  <c r="E1225" i="1825"/>
  <c r="E1229" i="1825"/>
  <c r="E1233" i="1825"/>
  <c r="E1237" i="1825"/>
  <c r="E1241" i="1825"/>
  <c r="E1245" i="1825"/>
  <c r="E1249" i="1825"/>
  <c r="E1253" i="1825"/>
  <c r="E1257" i="1825"/>
  <c r="E1261" i="1825"/>
  <c r="E1265" i="1825"/>
  <c r="E1269" i="1825"/>
  <c r="E1273" i="1825"/>
  <c r="E1277" i="1825"/>
  <c r="E1281" i="1825"/>
  <c r="E1285" i="1825"/>
  <c r="E1289" i="1825"/>
  <c r="E1293" i="1825"/>
  <c r="E1297" i="1825"/>
  <c r="E1301" i="1825"/>
  <c r="E1305" i="1825"/>
  <c r="E1309" i="1825"/>
  <c r="E1313" i="1825"/>
  <c r="E1317" i="1825"/>
  <c r="E1321" i="1825"/>
  <c r="E1325" i="1825"/>
  <c r="E1329" i="1825"/>
  <c r="E1333" i="1825"/>
  <c r="E1337" i="1825"/>
  <c r="E1341" i="1825"/>
  <c r="E1345" i="1825"/>
  <c r="E1349" i="1825"/>
  <c r="E1353" i="1825"/>
  <c r="E1357" i="1825"/>
  <c r="E1361" i="1825"/>
  <c r="E1365" i="1825"/>
  <c r="E1369" i="1825"/>
  <c r="E1373" i="1825"/>
  <c r="E1377" i="1825"/>
  <c r="E1381" i="1825"/>
  <c r="E1385" i="1825"/>
  <c r="E1389" i="1825"/>
  <c r="E1393" i="1825"/>
  <c r="E1397" i="1825"/>
  <c r="E1401" i="1825"/>
  <c r="E1405" i="1825"/>
  <c r="E1409" i="1825"/>
  <c r="E1413" i="1825"/>
  <c r="E1417" i="1825"/>
  <c r="E1421" i="1825"/>
  <c r="E1425" i="1825"/>
  <c r="E1429" i="1825"/>
  <c r="E1433" i="1825"/>
  <c r="E1437" i="1825"/>
  <c r="E1441" i="1825"/>
  <c r="E1445" i="1825"/>
  <c r="E1449" i="1825"/>
  <c r="E1453" i="1825"/>
  <c r="E1457" i="1825"/>
  <c r="E1461" i="1825"/>
  <c r="E1465" i="1825"/>
  <c r="E1469" i="1825"/>
  <c r="E1473" i="1825"/>
  <c r="E1477" i="1825"/>
  <c r="E1481" i="1825"/>
  <c r="E1485" i="1825"/>
  <c r="E1489" i="1825"/>
  <c r="E1493" i="1825"/>
  <c r="E1497" i="1825"/>
  <c r="E1501" i="1825"/>
  <c r="E1505" i="1825"/>
  <c r="E1509" i="1825"/>
  <c r="E1513" i="1825"/>
  <c r="E1517" i="1825"/>
  <c r="E1521" i="1825"/>
  <c r="E1525" i="1825"/>
  <c r="E1529" i="1825"/>
  <c r="E1533" i="1825"/>
  <c r="E1537" i="1825"/>
  <c r="E1541" i="1825"/>
  <c r="E1545" i="1825"/>
  <c r="E1549" i="1825"/>
  <c r="E1553" i="1825"/>
  <c r="E1557" i="1825"/>
  <c r="E1561" i="1825"/>
  <c r="E1565" i="1825"/>
  <c r="E1569" i="1825"/>
  <c r="E1573" i="1825"/>
  <c r="E1577" i="1825"/>
  <c r="E1581" i="1825"/>
  <c r="E1585" i="1825"/>
  <c r="E1589" i="1825"/>
  <c r="E1593" i="1825"/>
  <c r="E1597" i="1825"/>
  <c r="E1601" i="1825"/>
  <c r="E1605" i="1825"/>
  <c r="E1609" i="1825"/>
  <c r="E1613" i="1825"/>
  <c r="E1617" i="1825"/>
  <c r="E1621" i="1825"/>
  <c r="E1625" i="1825"/>
  <c r="E1629" i="1825"/>
  <c r="E1633" i="1825"/>
  <c r="E1637" i="1825"/>
  <c r="E1641" i="1825"/>
  <c r="E1645" i="1825"/>
  <c r="E1649" i="1825"/>
  <c r="E1653" i="1825"/>
  <c r="E1657" i="1825"/>
  <c r="E1661" i="1825"/>
  <c r="E1665" i="1825"/>
  <c r="E1669" i="1825"/>
  <c r="E1673" i="1825"/>
  <c r="E1677" i="1825"/>
  <c r="E1681" i="1825"/>
  <c r="E1685" i="1825"/>
  <c r="E1689" i="1825"/>
  <c r="E1693" i="1825"/>
  <c r="E1697" i="1825"/>
  <c r="E1701" i="1825"/>
  <c r="E1705" i="1825"/>
  <c r="E1709" i="1825"/>
  <c r="E1713" i="1825"/>
  <c r="E1717" i="1825"/>
  <c r="E1721" i="1825"/>
  <c r="E1725" i="1825"/>
  <c r="E1729" i="1825"/>
  <c r="E1733" i="1825"/>
  <c r="E1737" i="1825"/>
  <c r="E1741" i="1825"/>
  <c r="E1745" i="1825"/>
  <c r="E1749" i="1825"/>
  <c r="E1753" i="1825"/>
  <c r="E1757" i="1825"/>
  <c r="E1761" i="1825"/>
  <c r="E1765" i="1825"/>
  <c r="E1769" i="1825"/>
  <c r="E1773" i="1825"/>
  <c r="E1777" i="1825"/>
  <c r="E1781" i="1825"/>
  <c r="E1785" i="1825"/>
  <c r="E1789" i="1825"/>
  <c r="E1793" i="1825"/>
  <c r="E1797" i="1825"/>
  <c r="E1801" i="1825"/>
  <c r="E1805" i="1825"/>
  <c r="E1809" i="1825"/>
  <c r="E1813" i="1825"/>
  <c r="E1817" i="1825"/>
  <c r="E1821" i="1825"/>
  <c r="E1825" i="1825"/>
  <c r="E1829" i="1825"/>
  <c r="E1833" i="1825"/>
  <c r="E1837" i="1825"/>
  <c r="E1841" i="1825"/>
  <c r="E1845" i="1825"/>
  <c r="E1849" i="1825"/>
  <c r="E1853" i="1825"/>
  <c r="E1857" i="1825"/>
  <c r="E1861" i="1825"/>
  <c r="E1865" i="1825"/>
  <c r="E1869" i="1825"/>
  <c r="E1873" i="1825"/>
  <c r="E1877" i="1825"/>
  <c r="E1881" i="1825"/>
  <c r="E1885" i="1825"/>
  <c r="E1889" i="1825"/>
  <c r="E1893" i="1825"/>
  <c r="E1897" i="1825"/>
  <c r="E1901" i="1825"/>
  <c r="E1905" i="1825"/>
  <c r="E1909" i="1825"/>
  <c r="E1913" i="1825"/>
  <c r="E1917" i="1825"/>
  <c r="E1921" i="1825"/>
  <c r="E1925" i="1825"/>
  <c r="E1929" i="1825"/>
  <c r="E1933" i="1825"/>
  <c r="D7" i="1825"/>
  <c r="D729" i="1825"/>
  <c r="D733" i="1825"/>
  <c r="D737" i="1825"/>
  <c r="D741" i="1825"/>
  <c r="D745" i="1825"/>
  <c r="D749" i="1825"/>
  <c r="D753" i="1825"/>
  <c r="D757" i="1825"/>
  <c r="D761" i="1825"/>
  <c r="D765" i="1825"/>
  <c r="D769" i="1825"/>
  <c r="D773" i="1825"/>
  <c r="D777" i="1825"/>
  <c r="D781" i="1825"/>
  <c r="D785" i="1825"/>
  <c r="D789" i="1825"/>
  <c r="D793" i="1825"/>
  <c r="D797" i="1825"/>
  <c r="D801" i="1825"/>
  <c r="D805" i="1825"/>
  <c r="D809" i="1825"/>
  <c r="D813" i="1825"/>
  <c r="D817" i="1825"/>
  <c r="D821" i="1825"/>
  <c r="D825" i="1825"/>
  <c r="D829" i="1825"/>
  <c r="D833" i="1825"/>
  <c r="D837" i="1825"/>
  <c r="D841" i="1825"/>
  <c r="D845" i="1825"/>
  <c r="D849" i="1825"/>
  <c r="D853" i="1825"/>
  <c r="D857" i="1825"/>
  <c r="D861" i="1825"/>
  <c r="D865" i="1825"/>
  <c r="D869" i="1825"/>
  <c r="D873" i="1825"/>
  <c r="D877" i="1825"/>
  <c r="D881" i="1825"/>
  <c r="D885" i="1825"/>
  <c r="D889" i="1825"/>
  <c r="D893" i="1825"/>
  <c r="D897" i="1825"/>
  <c r="D901" i="1825"/>
  <c r="D905" i="1825"/>
  <c r="D909" i="1825"/>
  <c r="D913" i="1825"/>
  <c r="D917" i="1825"/>
  <c r="D921" i="1825"/>
  <c r="D925" i="1825"/>
  <c r="D929" i="1825"/>
  <c r="D933" i="1825"/>
  <c r="D937" i="1825"/>
  <c r="D941" i="1825"/>
  <c r="D945" i="1825"/>
  <c r="D949" i="1825"/>
  <c r="D953" i="1825"/>
  <c r="D957" i="1825"/>
  <c r="D961" i="1825"/>
  <c r="D965" i="1825"/>
  <c r="D969" i="1825"/>
  <c r="D973" i="1825"/>
  <c r="D977" i="1825"/>
  <c r="D981" i="1825"/>
  <c r="D985" i="1825"/>
  <c r="D989" i="1825"/>
  <c r="D993" i="1825"/>
  <c r="D997" i="1825"/>
  <c r="D1001" i="1825"/>
  <c r="D1005" i="1825"/>
  <c r="D1009" i="1825"/>
  <c r="D1013" i="1825"/>
  <c r="D1017" i="1825"/>
  <c r="D1021" i="1825"/>
  <c r="D1025" i="1825"/>
  <c r="D1029" i="1825"/>
  <c r="D1033" i="1825"/>
  <c r="D1037" i="1825"/>
  <c r="D1041" i="1825"/>
  <c r="D1045" i="1825"/>
  <c r="D1049" i="1825"/>
  <c r="D1053" i="1825"/>
  <c r="D1057" i="1825"/>
  <c r="D1061" i="1825"/>
  <c r="D1065" i="1825"/>
  <c r="D1069" i="1825"/>
  <c r="D1073" i="1825"/>
  <c r="D1077" i="1825"/>
  <c r="D1081" i="1825"/>
  <c r="D1085" i="1825"/>
  <c r="D1089" i="1825"/>
  <c r="D1093" i="1825"/>
  <c r="D1097" i="1825"/>
  <c r="D1101" i="1825"/>
  <c r="D1105" i="1825"/>
  <c r="D1109" i="1825"/>
  <c r="D1113" i="1825"/>
  <c r="D1117" i="1825"/>
  <c r="D1121" i="1825"/>
  <c r="D1125" i="1825"/>
  <c r="D1129" i="1825"/>
  <c r="D1133" i="1825"/>
  <c r="D1137" i="1825"/>
  <c r="D1141" i="1825"/>
  <c r="D1145" i="1825"/>
  <c r="D1149" i="1825"/>
  <c r="D1153" i="1825"/>
  <c r="D1157" i="1825"/>
  <c r="D1161" i="1825"/>
  <c r="D1165" i="1825"/>
  <c r="D1169" i="1825"/>
  <c r="D1173" i="1825"/>
  <c r="D1177" i="1825"/>
  <c r="D1181" i="1825"/>
  <c r="D1185" i="1825"/>
  <c r="D1189" i="1825"/>
  <c r="D1193" i="1825"/>
  <c r="D1197" i="1825"/>
  <c r="D1201" i="1825"/>
  <c r="D1205" i="1825"/>
  <c r="D1209" i="1825"/>
  <c r="D1213" i="1825"/>
  <c r="D1217" i="1825"/>
  <c r="D1221" i="1825"/>
  <c r="D1225" i="1825"/>
  <c r="D1229" i="1825"/>
  <c r="D1233" i="1825"/>
  <c r="D1237" i="1825"/>
  <c r="D1241" i="1825"/>
  <c r="D1245" i="1825"/>
  <c r="D1249" i="1825"/>
  <c r="D1253" i="1825"/>
  <c r="D1257" i="1825"/>
  <c r="D1261" i="1825"/>
  <c r="D1265" i="1825"/>
  <c r="D1269" i="1825"/>
  <c r="D1273" i="1825"/>
  <c r="D1277" i="1825"/>
  <c r="D1281" i="1825"/>
  <c r="D1285" i="1825"/>
  <c r="D1289" i="1825"/>
  <c r="D1293" i="1825"/>
  <c r="D1297" i="1825"/>
  <c r="D1301" i="1825"/>
  <c r="D1305" i="1825"/>
  <c r="D1309" i="1825"/>
  <c r="D1313" i="1825"/>
  <c r="D1317" i="1825"/>
  <c r="D1321" i="1825"/>
  <c r="D1325" i="1825"/>
  <c r="D1329" i="1825"/>
  <c r="D1333" i="1825"/>
  <c r="D1337" i="1825"/>
  <c r="D1341" i="1825"/>
  <c r="D1345" i="1825"/>
  <c r="D1349" i="1825"/>
  <c r="D1353" i="1825"/>
  <c r="D1357" i="1825"/>
  <c r="D1361" i="1825"/>
  <c r="D1365" i="1825"/>
  <c r="D1369" i="1825"/>
  <c r="D1373" i="1825"/>
  <c r="D1377" i="1825"/>
  <c r="D1381" i="1825"/>
  <c r="D1385" i="1825"/>
  <c r="D1389" i="1825"/>
  <c r="D1393" i="1825"/>
  <c r="D1397" i="1825"/>
  <c r="D1401" i="1825"/>
  <c r="D1405" i="1825"/>
  <c r="D1409" i="1825"/>
  <c r="D1413" i="1825"/>
  <c r="D1417" i="1825"/>
  <c r="D1421" i="1825"/>
  <c r="D1425" i="1825"/>
  <c r="D1429" i="1825"/>
  <c r="D1433" i="1825"/>
  <c r="D1437" i="1825"/>
  <c r="D1441" i="1825"/>
  <c r="D1445" i="1825"/>
  <c r="D1449" i="1825"/>
  <c r="D1453" i="1825"/>
  <c r="D1457" i="1825"/>
  <c r="D1461" i="1825"/>
  <c r="D1465" i="1825"/>
  <c r="D1469" i="1825"/>
  <c r="D1473" i="1825"/>
  <c r="D1477" i="1825"/>
  <c r="D1481" i="1825"/>
  <c r="D1485" i="1825"/>
  <c r="D1489" i="1825"/>
  <c r="D1493" i="1825"/>
  <c r="D1497" i="1825"/>
  <c r="D1501" i="1825"/>
  <c r="D1505" i="1825"/>
  <c r="D1509" i="1825"/>
  <c r="D1513" i="1825"/>
  <c r="D1517" i="1825"/>
  <c r="D1521" i="1825"/>
  <c r="D1525" i="1825"/>
  <c r="D1529" i="1825"/>
  <c r="D1533" i="1825"/>
  <c r="D1537" i="1825"/>
  <c r="D1541" i="1825"/>
  <c r="D1545" i="1825"/>
  <c r="D1549" i="1825"/>
  <c r="D1553" i="1825"/>
  <c r="D1557" i="1825"/>
  <c r="D1561" i="1825"/>
  <c r="D1565" i="1825"/>
  <c r="D1569" i="1825"/>
  <c r="D1573" i="1825"/>
  <c r="D1577" i="1825"/>
  <c r="D1581" i="1825"/>
  <c r="D1585" i="1825"/>
  <c r="D1589" i="1825"/>
  <c r="D1593" i="1825"/>
  <c r="D1597" i="1825"/>
  <c r="D1601" i="1825"/>
  <c r="D1605" i="1825"/>
  <c r="D1609" i="1825"/>
  <c r="D1613" i="1825"/>
  <c r="D1617" i="1825"/>
  <c r="D1621" i="1825"/>
  <c r="D1625" i="1825"/>
  <c r="D1629" i="1825"/>
  <c r="D1633" i="1825"/>
  <c r="D1637" i="1825"/>
  <c r="D1641" i="1825"/>
  <c r="D1645" i="1825"/>
  <c r="D1649" i="1825"/>
  <c r="D1653" i="1825"/>
  <c r="D1657" i="1825"/>
  <c r="D1661" i="1825"/>
  <c r="D1665" i="1825"/>
  <c r="D1669" i="1825"/>
  <c r="D1673" i="1825"/>
  <c r="D1677" i="1825"/>
  <c r="D1681" i="1825"/>
  <c r="D1685" i="1825"/>
  <c r="D1689" i="1825"/>
  <c r="D1693" i="1825"/>
  <c r="D1697" i="1825"/>
  <c r="D1701" i="1825"/>
  <c r="D1705" i="1825"/>
  <c r="D1709" i="1825"/>
  <c r="D1713" i="1825"/>
  <c r="D1717" i="1825"/>
  <c r="D1721" i="1825"/>
  <c r="D1725" i="1825"/>
  <c r="D1729" i="1825"/>
  <c r="D1733" i="1825"/>
  <c r="D1737" i="1825"/>
  <c r="D1741" i="1825"/>
  <c r="D1745" i="1825"/>
  <c r="D1749" i="1825"/>
  <c r="D1753" i="1825"/>
  <c r="D1757" i="1825"/>
  <c r="D1761" i="1825"/>
  <c r="D1765" i="1825"/>
  <c r="D1769" i="1825"/>
  <c r="D1773" i="1825"/>
  <c r="D1777" i="1825"/>
  <c r="D1781" i="1825"/>
  <c r="D1785" i="1825"/>
  <c r="D1789" i="1825"/>
  <c r="D1793" i="1825"/>
  <c r="D1797" i="1825"/>
  <c r="D1801" i="1825"/>
  <c r="D1805" i="1825"/>
  <c r="D1809" i="1825"/>
  <c r="D1813" i="1825"/>
  <c r="D1817" i="1825"/>
  <c r="D1821" i="1825"/>
  <c r="D1825" i="1825"/>
  <c r="D1829" i="1825"/>
  <c r="D1833" i="1825"/>
  <c r="D1837" i="1825"/>
  <c r="D1841" i="1825"/>
  <c r="D1845" i="1825"/>
  <c r="D1849" i="1825"/>
  <c r="D1853" i="1825"/>
  <c r="D1857" i="1825"/>
  <c r="D1861" i="1825"/>
  <c r="D1865" i="1825"/>
  <c r="D1869" i="1825"/>
  <c r="D1873" i="1825"/>
  <c r="D1877" i="1825"/>
  <c r="D1881" i="1825"/>
  <c r="D1885" i="1825"/>
  <c r="D1889" i="1825"/>
  <c r="D1893" i="1825"/>
  <c r="D1897" i="1825"/>
  <c r="D1901" i="1825"/>
  <c r="D1905" i="1825"/>
  <c r="D1909" i="1825"/>
  <c r="D1913" i="1825"/>
  <c r="D1917" i="1825"/>
  <c r="D1921" i="1825"/>
  <c r="D1925" i="1825"/>
  <c r="D1929" i="1825"/>
  <c r="D1933" i="1825"/>
  <c r="C7" i="1825"/>
  <c r="C729" i="1825"/>
  <c r="C733" i="1825"/>
  <c r="C737" i="1825"/>
  <c r="C741" i="1825"/>
  <c r="C745" i="1825"/>
  <c r="C749" i="1825"/>
  <c r="C753" i="1825"/>
  <c r="C757" i="1825"/>
  <c r="C761" i="1825"/>
  <c r="C765" i="1825"/>
  <c r="C769" i="1825"/>
  <c r="C773" i="1825"/>
  <c r="C777" i="1825"/>
  <c r="C781" i="1825"/>
  <c r="C785" i="1825"/>
  <c r="C789" i="1825"/>
  <c r="C793" i="1825"/>
  <c r="C797" i="1825"/>
  <c r="C801" i="1825"/>
  <c r="C805" i="1825"/>
  <c r="C809" i="1825"/>
  <c r="C813" i="1825"/>
  <c r="C817" i="1825"/>
  <c r="C821" i="1825"/>
  <c r="C825" i="1825"/>
  <c r="C829" i="1825"/>
  <c r="C833" i="1825"/>
  <c r="C837" i="1825"/>
  <c r="C841" i="1825"/>
  <c r="C845" i="1825"/>
  <c r="C849" i="1825"/>
  <c r="C853" i="1825"/>
  <c r="C857" i="1825"/>
  <c r="C861" i="1825"/>
  <c r="C865" i="1825"/>
  <c r="C869" i="1825"/>
  <c r="C873" i="1825"/>
  <c r="C877" i="1825"/>
  <c r="C881" i="1825"/>
  <c r="C885" i="1825"/>
  <c r="C889" i="1825"/>
  <c r="C893" i="1825"/>
  <c r="C897" i="1825"/>
  <c r="C901" i="1825"/>
  <c r="C905" i="1825"/>
  <c r="C909" i="1825"/>
  <c r="C913" i="1825"/>
  <c r="C917" i="1825"/>
  <c r="C921" i="1825"/>
  <c r="C925" i="1825"/>
  <c r="C929" i="1825"/>
  <c r="C933" i="1825"/>
  <c r="C937" i="1825"/>
  <c r="C941" i="1825"/>
  <c r="C945" i="1825"/>
  <c r="C949" i="1825"/>
  <c r="C953" i="1825"/>
  <c r="C957" i="1825"/>
  <c r="C961" i="1825"/>
  <c r="C965" i="1825"/>
  <c r="C969" i="1825"/>
  <c r="C973" i="1825"/>
  <c r="C977" i="1825"/>
  <c r="C981" i="1825"/>
  <c r="C985" i="1825"/>
  <c r="C989" i="1825"/>
  <c r="C993" i="1825"/>
  <c r="C997" i="1825"/>
  <c r="C1001" i="1825"/>
  <c r="C1005" i="1825"/>
  <c r="C1009" i="1825"/>
  <c r="C1013" i="1825"/>
  <c r="C1017" i="1825"/>
  <c r="C1021" i="1825"/>
  <c r="C1025" i="1825"/>
  <c r="C1029" i="1825"/>
  <c r="C1033" i="1825"/>
  <c r="C1037" i="1825"/>
  <c r="C1041" i="1825"/>
  <c r="C1045" i="1825"/>
  <c r="C1049" i="1825"/>
  <c r="C1053" i="1825"/>
  <c r="C1057" i="1825"/>
  <c r="C1061" i="1825"/>
  <c r="C1065" i="1825"/>
  <c r="C1069" i="1825"/>
  <c r="C1073" i="1825"/>
  <c r="C1077" i="1825"/>
  <c r="C1081" i="1825"/>
  <c r="C1085" i="1825"/>
  <c r="C1089" i="1825"/>
  <c r="C1093" i="1825"/>
  <c r="C1097" i="1825"/>
  <c r="C1101" i="1825"/>
  <c r="C1105" i="1825"/>
  <c r="C1109" i="1825"/>
  <c r="C1113" i="1825"/>
  <c r="C1117" i="1825"/>
  <c r="C1121" i="1825"/>
  <c r="C1125" i="1825"/>
  <c r="C1129" i="1825"/>
  <c r="C1133" i="1825"/>
  <c r="C1137" i="1825"/>
  <c r="C1141" i="1825"/>
  <c r="C1145" i="1825"/>
  <c r="C1149" i="1825"/>
  <c r="C1153" i="1825"/>
  <c r="C1157" i="1825"/>
  <c r="C1161" i="1825"/>
  <c r="C1165" i="1825"/>
  <c r="C1169" i="1825"/>
  <c r="C1173" i="1825"/>
  <c r="C1177" i="1825"/>
  <c r="C1181" i="1825"/>
  <c r="C1185" i="1825"/>
  <c r="C1189" i="1825"/>
  <c r="C1193" i="1825"/>
  <c r="C1197" i="1825"/>
  <c r="C1201" i="1825"/>
  <c r="C1205" i="1825"/>
  <c r="C1209" i="1825"/>
  <c r="C1213" i="1825"/>
  <c r="C1217" i="1825"/>
  <c r="C1221" i="1825"/>
  <c r="C1225" i="1825"/>
  <c r="C1229" i="1825"/>
  <c r="C1233" i="1825"/>
  <c r="C1237" i="1825"/>
  <c r="C1241" i="1825"/>
  <c r="C1245" i="1825"/>
  <c r="C1249" i="1825"/>
  <c r="C1253" i="1825"/>
  <c r="C1257" i="1825"/>
  <c r="C1261" i="1825"/>
  <c r="C1265" i="1825"/>
  <c r="C1269" i="1825"/>
  <c r="C1273" i="1825"/>
  <c r="C1277" i="1825"/>
  <c r="C1281" i="1825"/>
  <c r="C1285" i="1825"/>
  <c r="C1289" i="1825"/>
  <c r="C1293" i="1825"/>
  <c r="C1297" i="1825"/>
  <c r="C1301" i="1825"/>
  <c r="C1305" i="1825"/>
  <c r="C1309" i="1825"/>
  <c r="C1313" i="1825"/>
  <c r="C1317" i="1825"/>
  <c r="C1321" i="1825"/>
  <c r="C1325" i="1825"/>
  <c r="C1329" i="1825"/>
  <c r="C1333" i="1825"/>
  <c r="C1337" i="1825"/>
  <c r="C1341" i="1825"/>
  <c r="C1345" i="1825"/>
  <c r="C1349" i="1825"/>
  <c r="C1353" i="1825"/>
  <c r="C1357" i="1825"/>
  <c r="C1361" i="1825"/>
  <c r="C1365" i="1825"/>
  <c r="C1369" i="1825"/>
  <c r="C1373" i="1825"/>
  <c r="C1377" i="1825"/>
  <c r="C1381" i="1825"/>
  <c r="C1385" i="1825"/>
  <c r="C1389" i="1825"/>
  <c r="C1393" i="1825"/>
  <c r="C1397" i="1825"/>
  <c r="C1401" i="1825"/>
  <c r="C1405" i="1825"/>
  <c r="C1409" i="1825"/>
  <c r="C1413" i="1825"/>
  <c r="C1417" i="1825"/>
  <c r="C1421" i="1825"/>
  <c r="C1425" i="1825"/>
  <c r="C1429" i="1825"/>
  <c r="C1433" i="1825"/>
  <c r="C1437" i="1825"/>
  <c r="C1441" i="1825"/>
  <c r="C1445" i="1825"/>
  <c r="C1449" i="1825"/>
  <c r="C1453" i="1825"/>
  <c r="C1457" i="1825"/>
  <c r="C1461" i="1825"/>
  <c r="C1465" i="1825"/>
  <c r="C1469" i="1825"/>
  <c r="C1473" i="1825"/>
  <c r="C1477" i="1825"/>
  <c r="C1481" i="1825"/>
  <c r="C1485" i="1825"/>
  <c r="C1489" i="1825"/>
  <c r="C1493" i="1825"/>
  <c r="C1497" i="1825"/>
  <c r="C1501" i="1825"/>
  <c r="C1505" i="1825"/>
  <c r="C1509" i="1825"/>
  <c r="C1513" i="1825"/>
  <c r="C1517" i="1825"/>
  <c r="C1521" i="1825"/>
  <c r="C1525" i="1825"/>
  <c r="C1529" i="1825"/>
  <c r="C1533" i="1825"/>
  <c r="C1537" i="1825"/>
  <c r="C1541" i="1825"/>
  <c r="C1545" i="1825"/>
  <c r="C1549" i="1825"/>
  <c r="C1553" i="1825"/>
  <c r="C1557" i="1825"/>
  <c r="C1561" i="1825"/>
  <c r="C1565" i="1825"/>
  <c r="C1569" i="1825"/>
  <c r="C1573" i="1825"/>
  <c r="C1577" i="1825"/>
  <c r="C1581" i="1825"/>
  <c r="C1585" i="1825"/>
  <c r="C1589" i="1825"/>
  <c r="C1593" i="1825"/>
  <c r="C1597" i="1825"/>
  <c r="C1601" i="1825"/>
  <c r="C1605" i="1825"/>
  <c r="C1609" i="1825"/>
  <c r="C1613" i="1825"/>
  <c r="C1617" i="1825"/>
  <c r="C1621" i="1825"/>
  <c r="C1625" i="1825"/>
  <c r="C1629" i="1825"/>
  <c r="C1633" i="1825"/>
  <c r="C1637" i="1825"/>
  <c r="C1641" i="1825"/>
  <c r="C1645" i="1825"/>
  <c r="C1649" i="1825"/>
  <c r="C1653" i="1825"/>
  <c r="C1657" i="1825"/>
  <c r="C1661" i="1825"/>
  <c r="C1665" i="1825"/>
  <c r="C1669" i="1825"/>
  <c r="C1673" i="1825"/>
  <c r="C1677" i="1825"/>
  <c r="C1681" i="1825"/>
  <c r="C1685" i="1825"/>
  <c r="C1689" i="1825"/>
  <c r="C1693" i="1825"/>
  <c r="C1697" i="1825"/>
  <c r="C1701" i="1825"/>
  <c r="C1705" i="1825"/>
  <c r="C1709" i="1825"/>
  <c r="C1713" i="1825"/>
  <c r="C1717" i="1825"/>
  <c r="C1721" i="1825"/>
  <c r="C1725" i="1825"/>
  <c r="C1729" i="1825"/>
  <c r="C1733" i="1825"/>
  <c r="C1737" i="1825"/>
  <c r="C1741" i="1825"/>
  <c r="C1745" i="1825"/>
  <c r="C1749" i="1825"/>
  <c r="C1753" i="1825"/>
  <c r="C1757" i="1825"/>
  <c r="C1761" i="1825"/>
  <c r="C1765" i="1825"/>
  <c r="C1769" i="1825"/>
  <c r="C1773" i="1825"/>
  <c r="C1777" i="1825"/>
  <c r="C1781" i="1825"/>
  <c r="C1785" i="1825"/>
  <c r="C1789" i="1825"/>
  <c r="C1793" i="1825"/>
  <c r="C1797" i="1825"/>
  <c r="C1801" i="1825"/>
  <c r="C1805" i="1825"/>
  <c r="C1809" i="1825"/>
  <c r="C1813" i="1825"/>
  <c r="C1817" i="1825"/>
  <c r="C1821" i="1825"/>
  <c r="C1825" i="1825"/>
  <c r="C1829" i="1825"/>
  <c r="C1833" i="1825"/>
  <c r="C1837" i="1825"/>
  <c r="C1841" i="1825"/>
  <c r="C1845" i="1825"/>
  <c r="C1849" i="1825"/>
  <c r="C1853" i="1825"/>
  <c r="C1857" i="1825"/>
  <c r="C1861" i="1825"/>
  <c r="C1865" i="1825"/>
  <c r="C1869" i="1825"/>
  <c r="C1873" i="1825"/>
  <c r="C1877" i="1825"/>
  <c r="C1881" i="1825"/>
  <c r="C1885" i="1825"/>
  <c r="C1889" i="1825"/>
  <c r="C1893" i="1825"/>
  <c r="C1897" i="1825"/>
  <c r="C1901" i="1825"/>
  <c r="C1905" i="1825"/>
  <c r="C1909" i="1825"/>
  <c r="C1913" i="1825"/>
  <c r="C1917" i="1825"/>
  <c r="C1921" i="1825"/>
  <c r="C1925" i="1825"/>
  <c r="C1929" i="1825"/>
  <c r="C1933" i="1825"/>
  <c r="AK944" i="2664"/>
  <c r="AJ944" i="2664"/>
  <c r="AK912" i="2664"/>
  <c r="AJ912" i="2664"/>
  <c r="AK880" i="2664"/>
  <c r="AJ880" i="2664"/>
  <c r="AK848" i="2664"/>
  <c r="AJ848" i="2664"/>
  <c r="AK816" i="2664"/>
  <c r="AJ816" i="2664"/>
  <c r="AK560" i="2664"/>
  <c r="AJ560" i="2664"/>
  <c r="AK208" i="2664"/>
  <c r="AJ208" i="2664"/>
  <c r="AK779" i="2664"/>
  <c r="AJ779" i="2664"/>
  <c r="AK747" i="2664"/>
  <c r="AJ747" i="2664"/>
  <c r="AK619" i="2664"/>
  <c r="AJ619" i="2664"/>
  <c r="AK171" i="2664"/>
  <c r="AJ171" i="2664"/>
  <c r="AK697" i="2664"/>
  <c r="AJ697" i="2664"/>
  <c r="AK441" i="2664"/>
  <c r="AJ441" i="2664"/>
  <c r="AJ153" i="2664"/>
  <c r="AK153" i="2664"/>
  <c r="AJ25" i="2664"/>
  <c r="AK25" i="2664"/>
  <c r="N717" i="2667"/>
  <c r="K717" i="2667"/>
  <c r="M717" i="2667" s="1"/>
  <c r="AJ717" i="2664" s="1"/>
  <c r="N685" i="2667"/>
  <c r="K685" i="2667"/>
  <c r="M685" i="2667" s="1"/>
  <c r="AK685" i="2664" s="1"/>
  <c r="N653" i="2667"/>
  <c r="K653" i="2667"/>
  <c r="M653" i="2667" s="1"/>
  <c r="AK653" i="2664" s="1"/>
  <c r="N621" i="2667"/>
  <c r="K621" i="2667"/>
  <c r="M621" i="2667" s="1"/>
  <c r="AK621" i="2664" s="1"/>
  <c r="N573" i="2667"/>
  <c r="K573" i="2667"/>
  <c r="M573" i="2667" s="1"/>
  <c r="AK573" i="2664" s="1"/>
  <c r="N541" i="2667"/>
  <c r="K541" i="2667"/>
  <c r="M541" i="2667" s="1"/>
  <c r="AJ541" i="2664" s="1"/>
  <c r="N525" i="2667"/>
  <c r="K525" i="2667"/>
  <c r="M525" i="2667" s="1"/>
  <c r="AK525" i="2664" s="1"/>
  <c r="N477" i="2667"/>
  <c r="K477" i="2667"/>
  <c r="M477" i="2667" s="1"/>
  <c r="AJ477" i="2664" s="1"/>
  <c r="N445" i="2667"/>
  <c r="K445" i="2667"/>
  <c r="M445" i="2667" s="1"/>
  <c r="N413" i="2667"/>
  <c r="K413" i="2667"/>
  <c r="M413" i="2667" s="1"/>
  <c r="AK413" i="2664" s="1"/>
  <c r="N381" i="2667"/>
  <c r="K381" i="2667"/>
  <c r="M381" i="2667" s="1"/>
  <c r="AK381" i="2664" s="1"/>
  <c r="N349" i="2667"/>
  <c r="K349" i="2667"/>
  <c r="M349" i="2667" s="1"/>
  <c r="AK349" i="2664" s="1"/>
  <c r="N317" i="2667"/>
  <c r="K317" i="2667"/>
  <c r="M317" i="2667" s="1"/>
  <c r="AK317" i="2664" s="1"/>
  <c r="N285" i="2667"/>
  <c r="K285" i="2667"/>
  <c r="M285" i="2667" s="1"/>
  <c r="AK285" i="2664" s="1"/>
  <c r="N253" i="2667"/>
  <c r="K253" i="2667"/>
  <c r="M253" i="2667" s="1"/>
  <c r="AK253" i="2664" s="1"/>
  <c r="N221" i="2667"/>
  <c r="K221" i="2667"/>
  <c r="M221" i="2667" s="1"/>
  <c r="AK221" i="2664" s="1"/>
  <c r="N189" i="2667"/>
  <c r="K189" i="2667"/>
  <c r="M189" i="2667" s="1"/>
  <c r="AJ189" i="2664" s="1"/>
  <c r="N141" i="2667"/>
  <c r="K141" i="2667"/>
  <c r="M141" i="2667" s="1"/>
  <c r="AJ141" i="2664" s="1"/>
  <c r="N125" i="2667"/>
  <c r="K125" i="2667"/>
  <c r="M125" i="2667" s="1"/>
  <c r="AJ125" i="2664" s="1"/>
  <c r="N93" i="2667"/>
  <c r="K93" i="2667"/>
  <c r="M93" i="2667" s="1"/>
  <c r="AJ93" i="2664" s="1"/>
  <c r="N45" i="2667"/>
  <c r="K45" i="2667"/>
  <c r="M45" i="2667" s="1"/>
  <c r="AJ45" i="2664" s="1"/>
  <c r="AK846" i="2664"/>
  <c r="AJ846" i="2664"/>
  <c r="AK952" i="2664"/>
  <c r="AJ952" i="2664"/>
  <c r="AK920" i="2664"/>
  <c r="AJ920" i="2664"/>
  <c r="AK888" i="2664"/>
  <c r="AJ888" i="2664"/>
  <c r="AK856" i="2664"/>
  <c r="AJ856" i="2664"/>
  <c r="AK824" i="2664"/>
  <c r="AJ824" i="2664"/>
  <c r="AK792" i="2664"/>
  <c r="AJ792" i="2664"/>
  <c r="AK760" i="2664"/>
  <c r="AJ760" i="2664"/>
  <c r="AK728" i="2664"/>
  <c r="AJ728" i="2664"/>
  <c r="AK376" i="2664"/>
  <c r="AJ376" i="2664"/>
  <c r="AK152" i="2664"/>
  <c r="AJ152" i="2664"/>
  <c r="AK88" i="2664"/>
  <c r="AJ88" i="2664"/>
  <c r="AK947" i="2664"/>
  <c r="AJ947" i="2664"/>
  <c r="AK915" i="2664"/>
  <c r="AJ915" i="2664"/>
  <c r="AK883" i="2664"/>
  <c r="AJ883" i="2664"/>
  <c r="AK851" i="2664"/>
  <c r="AJ851" i="2664"/>
  <c r="AK819" i="2664"/>
  <c r="AJ819" i="2664"/>
  <c r="AK787" i="2664"/>
  <c r="AJ787" i="2664"/>
  <c r="AK755" i="2664"/>
  <c r="AJ755" i="2664"/>
  <c r="AK691" i="2664"/>
  <c r="AK659" i="2664"/>
  <c r="AK531" i="2664"/>
  <c r="AJ531" i="2664"/>
  <c r="AK467" i="2664"/>
  <c r="AK435" i="2664"/>
  <c r="AJ435" i="2664"/>
  <c r="AK403" i="2664"/>
  <c r="AK371" i="2664"/>
  <c r="AK275" i="2664"/>
  <c r="AJ275" i="2664"/>
  <c r="AK243" i="2664"/>
  <c r="AJ243" i="2664"/>
  <c r="AK211" i="2664"/>
  <c r="AJ211" i="2664"/>
  <c r="AK179" i="2664"/>
  <c r="AK147" i="2664"/>
  <c r="AK115" i="2664"/>
  <c r="AK83" i="2664"/>
  <c r="AK51" i="2664"/>
  <c r="AJ51" i="2664"/>
  <c r="AJ19" i="2664"/>
  <c r="AK19" i="2664"/>
  <c r="AK961" i="2664"/>
  <c r="AJ961" i="2664"/>
  <c r="AJ929" i="2664"/>
  <c r="AK929" i="2664"/>
  <c r="AJ897" i="2664"/>
  <c r="AK897" i="2664"/>
  <c r="AJ865" i="2664"/>
  <c r="AK865" i="2664"/>
  <c r="AJ833" i="2664"/>
  <c r="AK833" i="2664"/>
  <c r="AJ801" i="2664"/>
  <c r="AK801" i="2664"/>
  <c r="AJ769" i="2664"/>
  <c r="AK769" i="2664"/>
  <c r="AJ737" i="2664"/>
  <c r="AK737" i="2664"/>
  <c r="AJ705" i="2664"/>
  <c r="AK705" i="2664"/>
  <c r="AK673" i="2664"/>
  <c r="AK641" i="2664"/>
  <c r="AJ641" i="2664"/>
  <c r="AK609" i="2664"/>
  <c r="AK577" i="2664"/>
  <c r="AJ577" i="2664"/>
  <c r="AK545" i="2664"/>
  <c r="AJ545" i="2664"/>
  <c r="AK513" i="2664"/>
  <c r="AJ513" i="2664"/>
  <c r="AK449" i="2664"/>
  <c r="AK385" i="2664"/>
  <c r="AJ385" i="2664"/>
  <c r="AK321" i="2664"/>
  <c r="AJ321" i="2664"/>
  <c r="AK289" i="2664"/>
  <c r="AJ289" i="2664"/>
  <c r="AK257" i="2664"/>
  <c r="AK193" i="2664"/>
  <c r="AJ129" i="2664"/>
  <c r="AK129" i="2664"/>
  <c r="AJ97" i="2664"/>
  <c r="AK97" i="2664"/>
  <c r="AJ65" i="2664"/>
  <c r="N6" i="2667"/>
  <c r="K6" i="2667"/>
  <c r="M6" i="2667" s="1"/>
  <c r="AK6" i="2664" s="1"/>
  <c r="K712" i="2667"/>
  <c r="M712" i="2667" s="1"/>
  <c r="K696" i="2667"/>
  <c r="M696" i="2667" s="1"/>
  <c r="AJ696" i="2664" s="1"/>
  <c r="N696" i="2667"/>
  <c r="K680" i="2667"/>
  <c r="M680" i="2667" s="1"/>
  <c r="AK680" i="2664" s="1"/>
  <c r="N680" i="2667"/>
  <c r="K664" i="2667"/>
  <c r="M664" i="2667" s="1"/>
  <c r="AK664" i="2664" s="1"/>
  <c r="N664" i="2667"/>
  <c r="K648" i="2667"/>
  <c r="M648" i="2667" s="1"/>
  <c r="AK648" i="2664" s="1"/>
  <c r="N648" i="2667"/>
  <c r="K632" i="2667"/>
  <c r="M632" i="2667" s="1"/>
  <c r="AJ632" i="2664" s="1"/>
  <c r="N632" i="2667"/>
  <c r="K616" i="2667"/>
  <c r="M616" i="2667" s="1"/>
  <c r="AK616" i="2664" s="1"/>
  <c r="N616" i="2667"/>
  <c r="K600" i="2667"/>
  <c r="M600" i="2667" s="1"/>
  <c r="AK600" i="2664" s="1"/>
  <c r="N600" i="2667"/>
  <c r="K584" i="2667"/>
  <c r="M584" i="2667" s="1"/>
  <c r="AK584" i="2664" s="1"/>
  <c r="N584" i="2667"/>
  <c r="K568" i="2667"/>
  <c r="M568" i="2667" s="1"/>
  <c r="AJ568" i="2664" s="1"/>
  <c r="N568" i="2667"/>
  <c r="K552" i="2667"/>
  <c r="M552" i="2667" s="1"/>
  <c r="AK552" i="2664" s="1"/>
  <c r="N552" i="2667"/>
  <c r="K536" i="2667"/>
  <c r="M536" i="2667" s="1"/>
  <c r="AK536" i="2664" s="1"/>
  <c r="N536" i="2667"/>
  <c r="K520" i="2667"/>
  <c r="M520" i="2667" s="1"/>
  <c r="AK520" i="2664" s="1"/>
  <c r="N520" i="2667"/>
  <c r="K504" i="2667"/>
  <c r="M504" i="2667" s="1"/>
  <c r="AJ504" i="2664" s="1"/>
  <c r="N504" i="2667"/>
  <c r="K488" i="2667"/>
  <c r="M488" i="2667" s="1"/>
  <c r="AK488" i="2664" s="1"/>
  <c r="N488" i="2667"/>
  <c r="K472" i="2667"/>
  <c r="M472" i="2667" s="1"/>
  <c r="AK472" i="2664" s="1"/>
  <c r="N472" i="2667"/>
  <c r="K456" i="2667"/>
  <c r="M456" i="2667" s="1"/>
  <c r="AK456" i="2664" s="1"/>
  <c r="N456" i="2667"/>
  <c r="K440" i="2667"/>
  <c r="M440" i="2667" s="1"/>
  <c r="AJ440" i="2664" s="1"/>
  <c r="N440" i="2667"/>
  <c r="K424" i="2667"/>
  <c r="M424" i="2667" s="1"/>
  <c r="AK424" i="2664" s="1"/>
  <c r="N424" i="2667"/>
  <c r="K408" i="2667"/>
  <c r="M408" i="2667" s="1"/>
  <c r="AK408" i="2664" s="1"/>
  <c r="N408" i="2667"/>
  <c r="K392" i="2667"/>
  <c r="M392" i="2667" s="1"/>
  <c r="K376" i="2667"/>
  <c r="M376" i="2667" s="1"/>
  <c r="K360" i="2667"/>
  <c r="M360" i="2667" s="1"/>
  <c r="AK360" i="2664" s="1"/>
  <c r="N360" i="2667"/>
  <c r="K344" i="2667"/>
  <c r="M344" i="2667" s="1"/>
  <c r="AK344" i="2664" s="1"/>
  <c r="N344" i="2667"/>
  <c r="K328" i="2667"/>
  <c r="M328" i="2667" s="1"/>
  <c r="K312" i="2667"/>
  <c r="M312" i="2667" s="1"/>
  <c r="AJ312" i="2664" s="1"/>
  <c r="N312" i="2667"/>
  <c r="K296" i="2667"/>
  <c r="M296" i="2667" s="1"/>
  <c r="K280" i="2667"/>
  <c r="M280" i="2667" s="1"/>
  <c r="AK280" i="2664" s="1"/>
  <c r="N280" i="2667"/>
  <c r="K264" i="2667"/>
  <c r="M264" i="2667" s="1"/>
  <c r="AK264" i="2664" s="1"/>
  <c r="N264" i="2667"/>
  <c r="K248" i="2667"/>
  <c r="M248" i="2667" s="1"/>
  <c r="AJ248" i="2664" s="1"/>
  <c r="N248" i="2667"/>
  <c r="K232" i="2667"/>
  <c r="M232" i="2667" s="1"/>
  <c r="AK232" i="2664" s="1"/>
  <c r="N232" i="2667"/>
  <c r="K216" i="2667"/>
  <c r="M216" i="2667" s="1"/>
  <c r="AK216" i="2664" s="1"/>
  <c r="N216" i="2667"/>
  <c r="K200" i="2667"/>
  <c r="M200" i="2667" s="1"/>
  <c r="AK200" i="2664" s="1"/>
  <c r="N200" i="2667"/>
  <c r="K184" i="2667"/>
  <c r="M184" i="2667" s="1"/>
  <c r="AJ184" i="2664" s="1"/>
  <c r="N184" i="2667"/>
  <c r="K168" i="2667"/>
  <c r="M168" i="2667" s="1"/>
  <c r="AK168" i="2664" s="1"/>
  <c r="N168" i="2667"/>
  <c r="K152" i="2667"/>
  <c r="M152" i="2667" s="1"/>
  <c r="K136" i="2667"/>
  <c r="M136" i="2667" s="1"/>
  <c r="AK136" i="2664" s="1"/>
  <c r="N136" i="2667"/>
  <c r="K120" i="2667"/>
  <c r="M120" i="2667" s="1"/>
  <c r="AJ120" i="2664" s="1"/>
  <c r="N120" i="2667"/>
  <c r="K104" i="2667"/>
  <c r="M104" i="2667" s="1"/>
  <c r="K88" i="2667"/>
  <c r="M88" i="2667" s="1"/>
  <c r="K72" i="2667"/>
  <c r="M72" i="2667" s="1"/>
  <c r="AK72" i="2664" s="1"/>
  <c r="N72" i="2667"/>
  <c r="K56" i="2667"/>
  <c r="M56" i="2667" s="1"/>
  <c r="AJ56" i="2664" s="1"/>
  <c r="N56" i="2667"/>
  <c r="K40" i="2667"/>
  <c r="M40" i="2667" s="1"/>
  <c r="AK40" i="2664" s="1"/>
  <c r="N40" i="2667"/>
  <c r="K24" i="2667"/>
  <c r="M24" i="2667" s="1"/>
  <c r="AK24" i="2664" s="1"/>
  <c r="N24" i="2667"/>
  <c r="K8" i="2667"/>
  <c r="M8" i="2667" s="1"/>
  <c r="AK8" i="2664" s="1"/>
  <c r="N8" i="2667"/>
  <c r="N711" i="2667"/>
  <c r="K711" i="2667"/>
  <c r="M711" i="2667" s="1"/>
  <c r="AK711" i="2664" s="1"/>
  <c r="N695" i="2667"/>
  <c r="K695" i="2667"/>
  <c r="M695" i="2667" s="1"/>
  <c r="AK695" i="2664" s="1"/>
  <c r="N679" i="2667"/>
  <c r="K679" i="2667"/>
  <c r="M679" i="2667" s="1"/>
  <c r="AK679" i="2664" s="1"/>
  <c r="N663" i="2667"/>
  <c r="K663" i="2667"/>
  <c r="M663" i="2667" s="1"/>
  <c r="AK663" i="2664" s="1"/>
  <c r="N647" i="2667"/>
  <c r="K647" i="2667"/>
  <c r="M647" i="2667" s="1"/>
  <c r="AK647" i="2664" s="1"/>
  <c r="N631" i="2667"/>
  <c r="K631" i="2667"/>
  <c r="M631" i="2667" s="1"/>
  <c r="N615" i="2667"/>
  <c r="K615" i="2667"/>
  <c r="M615" i="2667" s="1"/>
  <c r="AK615" i="2664" s="1"/>
  <c r="N599" i="2667"/>
  <c r="K599" i="2667"/>
  <c r="M599" i="2667" s="1"/>
  <c r="AK599" i="2664" s="1"/>
  <c r="N583" i="2667"/>
  <c r="K583" i="2667"/>
  <c r="M583" i="2667" s="1"/>
  <c r="AK583" i="2664" s="1"/>
  <c r="N567" i="2667"/>
  <c r="K567" i="2667"/>
  <c r="M567" i="2667" s="1"/>
  <c r="AK567" i="2664" s="1"/>
  <c r="N551" i="2667"/>
  <c r="K551" i="2667"/>
  <c r="M551" i="2667" s="1"/>
  <c r="AK551" i="2664" s="1"/>
  <c r="N535" i="2667"/>
  <c r="K535" i="2667"/>
  <c r="M535" i="2667" s="1"/>
  <c r="AK535" i="2664" s="1"/>
  <c r="N519" i="2667"/>
  <c r="K519" i="2667"/>
  <c r="M519" i="2667" s="1"/>
  <c r="AK519" i="2664" s="1"/>
  <c r="N503" i="2667"/>
  <c r="K503" i="2667"/>
  <c r="M503" i="2667" s="1"/>
  <c r="AK503" i="2664" s="1"/>
  <c r="N487" i="2667"/>
  <c r="K487" i="2667"/>
  <c r="M487" i="2667" s="1"/>
  <c r="AK487" i="2664" s="1"/>
  <c r="N471" i="2667"/>
  <c r="K471" i="2667"/>
  <c r="M471" i="2667" s="1"/>
  <c r="AK471" i="2664" s="1"/>
  <c r="N455" i="2667"/>
  <c r="K455" i="2667"/>
  <c r="M455" i="2667" s="1"/>
  <c r="AK455" i="2664" s="1"/>
  <c r="N439" i="2667"/>
  <c r="K439" i="2667"/>
  <c r="M439" i="2667" s="1"/>
  <c r="AK439" i="2664" s="1"/>
  <c r="N423" i="2667"/>
  <c r="K423" i="2667"/>
  <c r="M423" i="2667" s="1"/>
  <c r="N407" i="2667"/>
  <c r="K407" i="2667"/>
  <c r="M407" i="2667" s="1"/>
  <c r="AK407" i="2664" s="1"/>
  <c r="N391" i="2667"/>
  <c r="K391" i="2667"/>
  <c r="M391" i="2667" s="1"/>
  <c r="AK391" i="2664" s="1"/>
  <c r="N375" i="2667"/>
  <c r="K375" i="2667"/>
  <c r="M375" i="2667" s="1"/>
  <c r="N359" i="2667"/>
  <c r="K359" i="2667"/>
  <c r="M359" i="2667" s="1"/>
  <c r="AK359" i="2664" s="1"/>
  <c r="N343" i="2667"/>
  <c r="K343" i="2667"/>
  <c r="M343" i="2667" s="1"/>
  <c r="AK343" i="2664" s="1"/>
  <c r="N327" i="2667"/>
  <c r="K327" i="2667"/>
  <c r="M327" i="2667" s="1"/>
  <c r="AK327" i="2664" s="1"/>
  <c r="N311" i="2667"/>
  <c r="K311" i="2667"/>
  <c r="M311" i="2667" s="1"/>
  <c r="N295" i="2667"/>
  <c r="K295" i="2667"/>
  <c r="M295" i="2667" s="1"/>
  <c r="AK295" i="2664" s="1"/>
  <c r="N279" i="2667"/>
  <c r="K279" i="2667"/>
  <c r="M279" i="2667" s="1"/>
  <c r="AK279" i="2664" s="1"/>
  <c r="N263" i="2667"/>
  <c r="K263" i="2667"/>
  <c r="M263" i="2667" s="1"/>
  <c r="AK263" i="2664" s="1"/>
  <c r="N247" i="2667"/>
  <c r="K247" i="2667"/>
  <c r="M247" i="2667" s="1"/>
  <c r="AK247" i="2664" s="1"/>
  <c r="N231" i="2667"/>
  <c r="K231" i="2667"/>
  <c r="M231" i="2667" s="1"/>
  <c r="AK231" i="2664" s="1"/>
  <c r="N215" i="2667"/>
  <c r="K215" i="2667"/>
  <c r="M215" i="2667" s="1"/>
  <c r="AK215" i="2664" s="1"/>
  <c r="N199" i="2667"/>
  <c r="K199" i="2667"/>
  <c r="M199" i="2667" s="1"/>
  <c r="AK199" i="2664" s="1"/>
  <c r="N183" i="2667"/>
  <c r="K183" i="2667"/>
  <c r="M183" i="2667" s="1"/>
  <c r="N167" i="2667"/>
  <c r="K167" i="2667"/>
  <c r="M167" i="2667" s="1"/>
  <c r="AK167" i="2664" s="1"/>
  <c r="N151" i="2667"/>
  <c r="K151" i="2667"/>
  <c r="M151" i="2667" s="1"/>
  <c r="AK151" i="2664" s="1"/>
  <c r="N135" i="2667"/>
  <c r="K135" i="2667"/>
  <c r="M135" i="2667" s="1"/>
  <c r="N119" i="2667"/>
  <c r="K119" i="2667"/>
  <c r="M119" i="2667" s="1"/>
  <c r="AK119" i="2664" s="1"/>
  <c r="N103" i="2667"/>
  <c r="K103" i="2667"/>
  <c r="M103" i="2667" s="1"/>
  <c r="AK103" i="2664" s="1"/>
  <c r="N87" i="2667"/>
  <c r="K87" i="2667"/>
  <c r="M87" i="2667" s="1"/>
  <c r="N71" i="2667"/>
  <c r="K71" i="2667"/>
  <c r="M71" i="2667" s="1"/>
  <c r="N55" i="2667"/>
  <c r="K55" i="2667"/>
  <c r="M55" i="2667" s="1"/>
  <c r="AK55" i="2664" s="1"/>
  <c r="N39" i="2667"/>
  <c r="K39" i="2667"/>
  <c r="M39" i="2667" s="1"/>
  <c r="N23" i="2667"/>
  <c r="K23" i="2667"/>
  <c r="M23" i="2667" s="1"/>
  <c r="AJ23" i="2664" s="1"/>
  <c r="N7" i="2667"/>
  <c r="K7" i="2667"/>
  <c r="M7" i="2667" s="1"/>
  <c r="AJ7" i="2664" s="1"/>
  <c r="K708" i="2667"/>
  <c r="M708" i="2667" s="1"/>
  <c r="AK708" i="2664" s="1"/>
  <c r="N708" i="2667"/>
  <c r="K676" i="2667"/>
  <c r="M676" i="2667" s="1"/>
  <c r="AK676" i="2664" s="1"/>
  <c r="N676" i="2667"/>
  <c r="K644" i="2667"/>
  <c r="M644" i="2667" s="1"/>
  <c r="K612" i="2667"/>
  <c r="M612" i="2667" s="1"/>
  <c r="AK612" i="2664" s="1"/>
  <c r="N612" i="2667"/>
  <c r="K580" i="2667"/>
  <c r="M580" i="2667" s="1"/>
  <c r="AK580" i="2664" s="1"/>
  <c r="N580" i="2667"/>
  <c r="K548" i="2667"/>
  <c r="M548" i="2667" s="1"/>
  <c r="AK548" i="2664" s="1"/>
  <c r="N548" i="2667"/>
  <c r="K516" i="2667"/>
  <c r="M516" i="2667" s="1"/>
  <c r="AK516" i="2664" s="1"/>
  <c r="N516" i="2667"/>
  <c r="K484" i="2667"/>
  <c r="M484" i="2667" s="1"/>
  <c r="AK484" i="2664" s="1"/>
  <c r="N484" i="2667"/>
  <c r="K452" i="2667"/>
  <c r="M452" i="2667" s="1"/>
  <c r="AK452" i="2664" s="1"/>
  <c r="N452" i="2667"/>
  <c r="K420" i="2667"/>
  <c r="M420" i="2667" s="1"/>
  <c r="AK420" i="2664" s="1"/>
  <c r="N420" i="2667"/>
  <c r="K388" i="2667"/>
  <c r="M388" i="2667" s="1"/>
  <c r="AK388" i="2664" s="1"/>
  <c r="N388" i="2667"/>
  <c r="K356" i="2667"/>
  <c r="M356" i="2667" s="1"/>
  <c r="AK356" i="2664" s="1"/>
  <c r="N356" i="2667"/>
  <c r="K324" i="2667"/>
  <c r="M324" i="2667" s="1"/>
  <c r="K292" i="2667"/>
  <c r="M292" i="2667" s="1"/>
  <c r="AK292" i="2664" s="1"/>
  <c r="N292" i="2667"/>
  <c r="K260" i="2667"/>
  <c r="M260" i="2667" s="1"/>
  <c r="AK260" i="2664" s="1"/>
  <c r="N260" i="2667"/>
  <c r="K228" i="2667"/>
  <c r="M228" i="2667" s="1"/>
  <c r="AK228" i="2664" s="1"/>
  <c r="N228" i="2667"/>
  <c r="K196" i="2667"/>
  <c r="M196" i="2667" s="1"/>
  <c r="AK196" i="2664" s="1"/>
  <c r="N196" i="2667"/>
  <c r="K164" i="2667"/>
  <c r="M164" i="2667" s="1"/>
  <c r="AK164" i="2664" s="1"/>
  <c r="N164" i="2667"/>
  <c r="K132" i="2667"/>
  <c r="M132" i="2667" s="1"/>
  <c r="K100" i="2667"/>
  <c r="M100" i="2667" s="1"/>
  <c r="AK100" i="2664" s="1"/>
  <c r="N100" i="2667"/>
  <c r="K68" i="2667"/>
  <c r="M68" i="2667" s="1"/>
  <c r="K36" i="2667"/>
  <c r="M36" i="2667" s="1"/>
  <c r="AK36" i="2664" s="1"/>
  <c r="N36" i="2667"/>
  <c r="N723" i="2667"/>
  <c r="K723" i="2667"/>
  <c r="M723" i="2667" s="1"/>
  <c r="AJ723" i="2664" s="1"/>
  <c r="N707" i="2667"/>
  <c r="K707" i="2667"/>
  <c r="M707" i="2667" s="1"/>
  <c r="AK707" i="2664" s="1"/>
  <c r="N675" i="2667"/>
  <c r="K675" i="2667"/>
  <c r="M675" i="2667" s="1"/>
  <c r="AK675" i="2664" s="1"/>
  <c r="N659" i="2667"/>
  <c r="K659" i="2667"/>
  <c r="M659" i="2667" s="1"/>
  <c r="AJ659" i="2664" s="1"/>
  <c r="N627" i="2667"/>
  <c r="K627" i="2667"/>
  <c r="M627" i="2667" s="1"/>
  <c r="AJ627" i="2664" s="1"/>
  <c r="N595" i="2667"/>
  <c r="K595" i="2667"/>
  <c r="M595" i="2667" s="1"/>
  <c r="AJ595" i="2664" s="1"/>
  <c r="N563" i="2667"/>
  <c r="K563" i="2667"/>
  <c r="M563" i="2667" s="1"/>
  <c r="AJ563" i="2664" s="1"/>
  <c r="N531" i="2667"/>
  <c r="K531" i="2667"/>
  <c r="M531" i="2667" s="1"/>
  <c r="N499" i="2667"/>
  <c r="K499" i="2667"/>
  <c r="M499" i="2667" s="1"/>
  <c r="AJ499" i="2664" s="1"/>
  <c r="N483" i="2667"/>
  <c r="K483" i="2667"/>
  <c r="M483" i="2667" s="1"/>
  <c r="N451" i="2667"/>
  <c r="K451" i="2667"/>
  <c r="M451" i="2667" s="1"/>
  <c r="N419" i="2667"/>
  <c r="K419" i="2667"/>
  <c r="M419" i="2667" s="1"/>
  <c r="AK419" i="2664" s="1"/>
  <c r="N387" i="2667"/>
  <c r="K387" i="2667"/>
  <c r="M387" i="2667" s="1"/>
  <c r="AK387" i="2664" s="1"/>
  <c r="N339" i="2667"/>
  <c r="K339" i="2667"/>
  <c r="M339" i="2667" s="1"/>
  <c r="AJ339" i="2664" s="1"/>
  <c r="N307" i="2667"/>
  <c r="K307" i="2667"/>
  <c r="M307" i="2667" s="1"/>
  <c r="AJ307" i="2664" s="1"/>
  <c r="N275" i="2667"/>
  <c r="K275" i="2667"/>
  <c r="M275" i="2667" s="1"/>
  <c r="N259" i="2667"/>
  <c r="K259" i="2667"/>
  <c r="M259" i="2667" s="1"/>
  <c r="N227" i="2667"/>
  <c r="K227" i="2667"/>
  <c r="M227" i="2667" s="1"/>
  <c r="AK227" i="2664" s="1"/>
  <c r="N195" i="2667"/>
  <c r="K195" i="2667"/>
  <c r="M195" i="2667" s="1"/>
  <c r="AK195" i="2664" s="1"/>
  <c r="N163" i="2667"/>
  <c r="K163" i="2667"/>
  <c r="M163" i="2667" s="1"/>
  <c r="AK163" i="2664" s="1"/>
  <c r="N131" i="2667"/>
  <c r="K131" i="2667"/>
  <c r="M131" i="2667" s="1"/>
  <c r="AK131" i="2664" s="1"/>
  <c r="N99" i="2667"/>
  <c r="K99" i="2667"/>
  <c r="M99" i="2667" s="1"/>
  <c r="AK99" i="2664" s="1"/>
  <c r="N67" i="2667"/>
  <c r="K67" i="2667"/>
  <c r="M67" i="2667" s="1"/>
  <c r="AK67" i="2664" s="1"/>
  <c r="N35" i="2667"/>
  <c r="K35" i="2667"/>
  <c r="M35" i="2667" s="1"/>
  <c r="AK862" i="2664"/>
  <c r="AJ862" i="2664"/>
  <c r="AK710" i="2664"/>
  <c r="AJ710" i="2664"/>
  <c r="AK334" i="2664"/>
  <c r="AJ334" i="2664"/>
  <c r="AK246" i="2664"/>
  <c r="AJ246" i="2664"/>
  <c r="AK118" i="2664"/>
  <c r="AJ118" i="2664"/>
  <c r="N622" i="2667"/>
  <c r="K622" i="2667"/>
  <c r="M622" i="2667" s="1"/>
  <c r="AK622" i="2664" s="1"/>
  <c r="N558" i="2667"/>
  <c r="K558" i="2667"/>
  <c r="M558" i="2667" s="1"/>
  <c r="N478" i="2667"/>
  <c r="K478" i="2667"/>
  <c r="M478" i="2667" s="1"/>
  <c r="AJ478" i="2664" s="1"/>
  <c r="N414" i="2667"/>
  <c r="K414" i="2667"/>
  <c r="M414" i="2667" s="1"/>
  <c r="N334" i="2667"/>
  <c r="K334" i="2667"/>
  <c r="M334" i="2667" s="1"/>
  <c r="N270" i="2667"/>
  <c r="K270" i="2667"/>
  <c r="M270" i="2667" s="1"/>
  <c r="AK270" i="2664" s="1"/>
  <c r="N206" i="2667"/>
  <c r="K206" i="2667"/>
  <c r="M206" i="2667" s="1"/>
  <c r="AK206" i="2664" s="1"/>
  <c r="N142" i="2667"/>
  <c r="K142" i="2667"/>
  <c r="M142" i="2667" s="1"/>
  <c r="N78" i="2667"/>
  <c r="K78" i="2667"/>
  <c r="M78" i="2667" s="1"/>
  <c r="N14" i="2667"/>
  <c r="K14" i="2667"/>
  <c r="M14" i="2667" s="1"/>
  <c r="AK14" i="2664" s="1"/>
  <c r="AK962" i="2664"/>
  <c r="AJ962" i="2664"/>
  <c r="AK930" i="2664"/>
  <c r="AJ930" i="2664"/>
  <c r="AK898" i="2664"/>
  <c r="AJ898" i="2664"/>
  <c r="AK866" i="2664"/>
  <c r="AJ866" i="2664"/>
  <c r="AK834" i="2664"/>
  <c r="AJ834" i="2664"/>
  <c r="AK802" i="2664"/>
  <c r="AJ802" i="2664"/>
  <c r="AK770" i="2664"/>
  <c r="AJ770" i="2664"/>
  <c r="AK738" i="2664"/>
  <c r="AJ738" i="2664"/>
  <c r="AK706" i="2664"/>
  <c r="AK674" i="2664"/>
  <c r="AJ674" i="2664"/>
  <c r="AK642" i="2664"/>
  <c r="AK610" i="2664"/>
  <c r="AK578" i="2664"/>
  <c r="AJ578" i="2664"/>
  <c r="AK546" i="2664"/>
  <c r="AJ546" i="2664"/>
  <c r="AK514" i="2664"/>
  <c r="AK482" i="2664"/>
  <c r="AJ482" i="2664"/>
  <c r="AK450" i="2664"/>
  <c r="AK418" i="2664"/>
  <c r="AK386" i="2664"/>
  <c r="AJ386" i="2664"/>
  <c r="AK354" i="2664"/>
  <c r="AK322" i="2664"/>
  <c r="AK290" i="2664"/>
  <c r="AK258" i="2664"/>
  <c r="AK226" i="2664"/>
  <c r="AK194" i="2664"/>
  <c r="AJ194" i="2664"/>
  <c r="AK162" i="2664"/>
  <c r="AK130" i="2664"/>
  <c r="AK98" i="2664"/>
  <c r="AJ98" i="2664"/>
  <c r="AK66" i="2664"/>
  <c r="AK34" i="2664"/>
  <c r="N662" i="2667"/>
  <c r="K662" i="2667"/>
  <c r="M662" i="2667" s="1"/>
  <c r="AK662" i="2664" s="1"/>
  <c r="N614" i="2667"/>
  <c r="K614" i="2667"/>
  <c r="M614" i="2667" s="1"/>
  <c r="AK614" i="2664" s="1"/>
  <c r="N598" i="2667"/>
  <c r="K598" i="2667"/>
  <c r="M598" i="2667" s="1"/>
  <c r="AK598" i="2664" s="1"/>
  <c r="N566" i="2667"/>
  <c r="K566" i="2667"/>
  <c r="M566" i="2667" s="1"/>
  <c r="N518" i="2667"/>
  <c r="K518" i="2667"/>
  <c r="M518" i="2667" s="1"/>
  <c r="AK518" i="2664" s="1"/>
  <c r="N470" i="2667"/>
  <c r="K470" i="2667"/>
  <c r="M470" i="2667" s="1"/>
  <c r="AK470" i="2664" s="1"/>
  <c r="N422" i="2667"/>
  <c r="K422" i="2667"/>
  <c r="M422" i="2667" s="1"/>
  <c r="AK422" i="2664" s="1"/>
  <c r="N390" i="2667"/>
  <c r="K390" i="2667"/>
  <c r="M390" i="2667" s="1"/>
  <c r="AK390" i="2664" s="1"/>
  <c r="N358" i="2667"/>
  <c r="K358" i="2667"/>
  <c r="M358" i="2667" s="1"/>
  <c r="AK358" i="2664" s="1"/>
  <c r="N326" i="2667"/>
  <c r="K326" i="2667"/>
  <c r="M326" i="2667" s="1"/>
  <c r="AK326" i="2664" s="1"/>
  <c r="N294" i="2667"/>
  <c r="K294" i="2667"/>
  <c r="M294" i="2667" s="1"/>
  <c r="AK294" i="2664" s="1"/>
  <c r="N262" i="2667"/>
  <c r="K262" i="2667"/>
  <c r="M262" i="2667" s="1"/>
  <c r="N230" i="2667"/>
  <c r="K230" i="2667"/>
  <c r="M230" i="2667" s="1"/>
  <c r="N198" i="2667"/>
  <c r="K198" i="2667"/>
  <c r="M198" i="2667" s="1"/>
  <c r="N166" i="2667"/>
  <c r="K166" i="2667"/>
  <c r="M166" i="2667" s="1"/>
  <c r="AK166" i="2664" s="1"/>
  <c r="N134" i="2667"/>
  <c r="K134" i="2667"/>
  <c r="M134" i="2667" s="1"/>
  <c r="AK134" i="2664" s="1"/>
  <c r="N102" i="2667"/>
  <c r="K102" i="2667"/>
  <c r="M102" i="2667" s="1"/>
  <c r="AK102" i="2664" s="1"/>
  <c r="N70" i="2667"/>
  <c r="K70" i="2667"/>
  <c r="M70" i="2667" s="1"/>
  <c r="AK70" i="2664" s="1"/>
  <c r="N38" i="2667"/>
  <c r="K38" i="2667"/>
  <c r="M38" i="2667" s="1"/>
  <c r="AK806" i="2664"/>
  <c r="AJ806" i="2664"/>
  <c r="AK678" i="2664"/>
  <c r="AJ678" i="2664"/>
  <c r="AK550" i="2664"/>
  <c r="AJ550" i="2664"/>
  <c r="AJ422" i="2664"/>
  <c r="AK278" i="2664"/>
  <c r="AJ278" i="2664"/>
  <c r="AK158" i="2664"/>
  <c r="AJ158" i="2664"/>
  <c r="AK22" i="2664"/>
  <c r="AJ22" i="2664"/>
  <c r="N705" i="2667"/>
  <c r="K705" i="2667"/>
  <c r="M705" i="2667" s="1"/>
  <c r="N657" i="2667"/>
  <c r="K657" i="2667"/>
  <c r="M657" i="2667" s="1"/>
  <c r="AK657" i="2664" s="1"/>
  <c r="N593" i="2667"/>
  <c r="K593" i="2667"/>
  <c r="M593" i="2667" s="1"/>
  <c r="AK593" i="2664" s="1"/>
  <c r="N545" i="2667"/>
  <c r="K545" i="2667"/>
  <c r="M545" i="2667" s="1"/>
  <c r="N481" i="2667"/>
  <c r="K481" i="2667"/>
  <c r="M481" i="2667" s="1"/>
  <c r="AJ481" i="2664" s="1"/>
  <c r="N417" i="2667"/>
  <c r="K417" i="2667"/>
  <c r="M417" i="2667" s="1"/>
  <c r="AJ417" i="2664" s="1"/>
  <c r="N353" i="2667"/>
  <c r="K353" i="2667"/>
  <c r="M353" i="2667" s="1"/>
  <c r="AJ353" i="2664" s="1"/>
  <c r="N289" i="2667"/>
  <c r="K289" i="2667"/>
  <c r="M289" i="2667" s="1"/>
  <c r="N225" i="2667"/>
  <c r="K225" i="2667"/>
  <c r="M225" i="2667" s="1"/>
  <c r="AJ225" i="2664" s="1"/>
  <c r="N161" i="2667"/>
  <c r="K161" i="2667"/>
  <c r="M161" i="2667" s="1"/>
  <c r="AK161" i="2664" s="1"/>
  <c r="N97" i="2667"/>
  <c r="K97" i="2667"/>
  <c r="M97" i="2667" s="1"/>
  <c r="N33" i="2667"/>
  <c r="K33" i="2667"/>
  <c r="M33" i="2667" s="1"/>
  <c r="AK33" i="2664" s="1"/>
  <c r="AK948" i="2664"/>
  <c r="AJ948" i="2664"/>
  <c r="AK916" i="2664"/>
  <c r="AJ916" i="2664"/>
  <c r="AK884" i="2664"/>
  <c r="AJ884" i="2664"/>
  <c r="AK852" i="2664"/>
  <c r="AJ852" i="2664"/>
  <c r="AK820" i="2664"/>
  <c r="AJ820" i="2664"/>
  <c r="AK788" i="2664"/>
  <c r="AJ788" i="2664"/>
  <c r="AK756" i="2664"/>
  <c r="AJ756" i="2664"/>
  <c r="AK724" i="2664"/>
  <c r="AJ724" i="2664"/>
  <c r="AK692" i="2664"/>
  <c r="AJ692" i="2664"/>
  <c r="AK660" i="2664"/>
  <c r="AJ660" i="2664"/>
  <c r="AK628" i="2664"/>
  <c r="AJ628" i="2664"/>
  <c r="AK596" i="2664"/>
  <c r="AJ596" i="2664"/>
  <c r="AK564" i="2664"/>
  <c r="AJ564" i="2664"/>
  <c r="AK532" i="2664"/>
  <c r="AJ532" i="2664"/>
  <c r="AK500" i="2664"/>
  <c r="AJ500" i="2664"/>
  <c r="AK468" i="2664"/>
  <c r="AJ468" i="2664"/>
  <c r="AK436" i="2664"/>
  <c r="AJ436" i="2664"/>
  <c r="AK404" i="2664"/>
  <c r="AJ404" i="2664"/>
  <c r="AK372" i="2664"/>
  <c r="AJ372" i="2664"/>
  <c r="AK340" i="2664"/>
  <c r="AJ340" i="2664"/>
  <c r="AK308" i="2664"/>
  <c r="AJ308" i="2664"/>
  <c r="AK276" i="2664"/>
  <c r="AJ276" i="2664"/>
  <c r="AK244" i="2664"/>
  <c r="AJ244" i="2664"/>
  <c r="AK212" i="2664"/>
  <c r="AJ212" i="2664"/>
  <c r="AK180" i="2664"/>
  <c r="AJ180" i="2664"/>
  <c r="AK148" i="2664"/>
  <c r="AJ148" i="2664"/>
  <c r="AK116" i="2664"/>
  <c r="AJ116" i="2664"/>
  <c r="AK84" i="2664"/>
  <c r="AJ84" i="2664"/>
  <c r="AK52" i="2664"/>
  <c r="AJ52" i="2664"/>
  <c r="AK20" i="2664"/>
  <c r="AJ20" i="2664"/>
  <c r="AK943" i="2664"/>
  <c r="AJ943" i="2664"/>
  <c r="AK911" i="2664"/>
  <c r="AJ911" i="2664"/>
  <c r="AK879" i="2664"/>
  <c r="AJ879" i="2664"/>
  <c r="AK847" i="2664"/>
  <c r="AJ847" i="2664"/>
  <c r="AK815" i="2664"/>
  <c r="AJ815" i="2664"/>
  <c r="AK783" i="2664"/>
  <c r="AJ783" i="2664"/>
  <c r="AK751" i="2664"/>
  <c r="AJ751" i="2664"/>
  <c r="AK719" i="2664"/>
  <c r="AJ719" i="2664"/>
  <c r="AJ687" i="2664"/>
  <c r="AK655" i="2664"/>
  <c r="AK591" i="2664"/>
  <c r="AK559" i="2664"/>
  <c r="AK495" i="2664"/>
  <c r="AJ495" i="2664"/>
  <c r="AK431" i="2664"/>
  <c r="AJ431" i="2664"/>
  <c r="AK399" i="2664"/>
  <c r="AK335" i="2664"/>
  <c r="AK303" i="2664"/>
  <c r="AJ303" i="2664"/>
  <c r="AK239" i="2664"/>
  <c r="AJ239" i="2664"/>
  <c r="AK207" i="2664"/>
  <c r="AJ207" i="2664"/>
  <c r="AK175" i="2664"/>
  <c r="AK143" i="2664"/>
  <c r="AK47" i="2664"/>
  <c r="AJ15" i="2664"/>
  <c r="AK15" i="2664"/>
  <c r="AJ965" i="2664"/>
  <c r="AK965" i="2664"/>
  <c r="AK933" i="2664"/>
  <c r="AJ933" i="2664"/>
  <c r="AK901" i="2664"/>
  <c r="AJ901" i="2664"/>
  <c r="AK869" i="2664"/>
  <c r="AJ869" i="2664"/>
  <c r="AK837" i="2664"/>
  <c r="AJ837" i="2664"/>
  <c r="AK805" i="2664"/>
  <c r="AJ805" i="2664"/>
  <c r="AK773" i="2664"/>
  <c r="AJ773" i="2664"/>
  <c r="AK741" i="2664"/>
  <c r="AJ741" i="2664"/>
  <c r="AK709" i="2664"/>
  <c r="AK677" i="2664"/>
  <c r="AK645" i="2664"/>
  <c r="AK613" i="2664"/>
  <c r="AJ613" i="2664"/>
  <c r="AK581" i="2664"/>
  <c r="AK549" i="2664"/>
  <c r="AK517" i="2664"/>
  <c r="AJ517" i="2664"/>
  <c r="AK485" i="2664"/>
  <c r="AK453" i="2664"/>
  <c r="AK421" i="2664"/>
  <c r="AK389" i="2664"/>
  <c r="AJ389" i="2664"/>
  <c r="AK357" i="2664"/>
  <c r="AK325" i="2664"/>
  <c r="AJ325" i="2664"/>
  <c r="AK293" i="2664"/>
  <c r="AK261" i="2664"/>
  <c r="AK229" i="2664"/>
  <c r="AK197" i="2664"/>
  <c r="AJ197" i="2664"/>
  <c r="AJ165" i="2664"/>
  <c r="AK165" i="2664"/>
  <c r="AJ133" i="2664"/>
  <c r="AJ101" i="2664"/>
  <c r="AJ69" i="2664"/>
  <c r="K720" i="2667"/>
  <c r="M720" i="2667" s="1"/>
  <c r="AJ720" i="2664" s="1"/>
  <c r="N720" i="2667"/>
  <c r="K704" i="2667"/>
  <c r="M704" i="2667" s="1"/>
  <c r="AK704" i="2664" s="1"/>
  <c r="N704" i="2667"/>
  <c r="K688" i="2667"/>
  <c r="M688" i="2667" s="1"/>
  <c r="AK688" i="2664" s="1"/>
  <c r="N688" i="2667"/>
  <c r="K672" i="2667"/>
  <c r="M672" i="2667" s="1"/>
  <c r="AK672" i="2664" s="1"/>
  <c r="N672" i="2667"/>
  <c r="K656" i="2667"/>
  <c r="M656" i="2667" s="1"/>
  <c r="AK656" i="2664" s="1"/>
  <c r="N656" i="2667"/>
  <c r="K640" i="2667"/>
  <c r="M640" i="2667" s="1"/>
  <c r="AK640" i="2664" s="1"/>
  <c r="N640" i="2667"/>
  <c r="K624" i="2667"/>
  <c r="M624" i="2667" s="1"/>
  <c r="AK624" i="2664" s="1"/>
  <c r="N624" i="2667"/>
  <c r="K608" i="2667"/>
  <c r="M608" i="2667" s="1"/>
  <c r="AK608" i="2664" s="1"/>
  <c r="N608" i="2667"/>
  <c r="K592" i="2667"/>
  <c r="M592" i="2667" s="1"/>
  <c r="K576" i="2667"/>
  <c r="M576" i="2667" s="1"/>
  <c r="AK576" i="2664" s="1"/>
  <c r="N576" i="2667"/>
  <c r="K560" i="2667"/>
  <c r="M560" i="2667" s="1"/>
  <c r="K544" i="2667"/>
  <c r="M544" i="2667" s="1"/>
  <c r="AK544" i="2664" s="1"/>
  <c r="N544" i="2667"/>
  <c r="K528" i="2667"/>
  <c r="M528" i="2667" s="1"/>
  <c r="AK528" i="2664" s="1"/>
  <c r="N528" i="2667"/>
  <c r="K512" i="2667"/>
  <c r="M512" i="2667" s="1"/>
  <c r="AK512" i="2664" s="1"/>
  <c r="N512" i="2667"/>
  <c r="K496" i="2667"/>
  <c r="M496" i="2667" s="1"/>
  <c r="AK496" i="2664" s="1"/>
  <c r="N496" i="2667"/>
  <c r="K480" i="2667"/>
  <c r="M480" i="2667" s="1"/>
  <c r="AK480" i="2664" s="1"/>
  <c r="N480" i="2667"/>
  <c r="K464" i="2667"/>
  <c r="M464" i="2667" s="1"/>
  <c r="AK464" i="2664" s="1"/>
  <c r="N464" i="2667"/>
  <c r="K448" i="2667"/>
  <c r="M448" i="2667" s="1"/>
  <c r="K432" i="2667"/>
  <c r="M432" i="2667" s="1"/>
  <c r="AK432" i="2664" s="1"/>
  <c r="N432" i="2667"/>
  <c r="K416" i="2667"/>
  <c r="M416" i="2667" s="1"/>
  <c r="AK416" i="2664" s="1"/>
  <c r="N416" i="2667"/>
  <c r="K400" i="2667"/>
  <c r="M400" i="2667" s="1"/>
  <c r="AJ400" i="2664" s="1"/>
  <c r="N400" i="2667"/>
  <c r="K384" i="2667"/>
  <c r="M384" i="2667" s="1"/>
  <c r="AK384" i="2664" s="1"/>
  <c r="N384" i="2667"/>
  <c r="K368" i="2667"/>
  <c r="M368" i="2667" s="1"/>
  <c r="AK368" i="2664" s="1"/>
  <c r="N368" i="2667"/>
  <c r="K352" i="2667"/>
  <c r="M352" i="2667" s="1"/>
  <c r="AK352" i="2664" s="1"/>
  <c r="N352" i="2667"/>
  <c r="K336" i="2667"/>
  <c r="M336" i="2667" s="1"/>
  <c r="AK336" i="2664" s="1"/>
  <c r="N336" i="2667"/>
  <c r="K320" i="2667"/>
  <c r="M320" i="2667" s="1"/>
  <c r="AK320" i="2664" s="1"/>
  <c r="N320" i="2667"/>
  <c r="K304" i="2667"/>
  <c r="M304" i="2667" s="1"/>
  <c r="AK304" i="2664" s="1"/>
  <c r="N304" i="2667"/>
  <c r="K288" i="2667"/>
  <c r="M288" i="2667" s="1"/>
  <c r="AK288" i="2664" s="1"/>
  <c r="N288" i="2667"/>
  <c r="K272" i="2667"/>
  <c r="M272" i="2667" s="1"/>
  <c r="K256" i="2667"/>
  <c r="M256" i="2667" s="1"/>
  <c r="K240" i="2667"/>
  <c r="M240" i="2667" s="1"/>
  <c r="AJ240" i="2664" s="1"/>
  <c r="N240" i="2667"/>
  <c r="K224" i="2667"/>
  <c r="M224" i="2667" s="1"/>
  <c r="AK224" i="2664" s="1"/>
  <c r="N224" i="2667"/>
  <c r="K208" i="2667"/>
  <c r="M208" i="2667" s="1"/>
  <c r="K192" i="2667"/>
  <c r="M192" i="2667" s="1"/>
  <c r="AK192" i="2664" s="1"/>
  <c r="N192" i="2667"/>
  <c r="K176" i="2667"/>
  <c r="M176" i="2667" s="1"/>
  <c r="AJ176" i="2664" s="1"/>
  <c r="N176" i="2667"/>
  <c r="K160" i="2667"/>
  <c r="M160" i="2667" s="1"/>
  <c r="AK160" i="2664" s="1"/>
  <c r="N160" i="2667"/>
  <c r="K144" i="2667"/>
  <c r="M144" i="2667" s="1"/>
  <c r="AK144" i="2664" s="1"/>
  <c r="N144" i="2667"/>
  <c r="K128" i="2667"/>
  <c r="M128" i="2667" s="1"/>
  <c r="AK128" i="2664" s="1"/>
  <c r="N128" i="2667"/>
  <c r="K112" i="2667"/>
  <c r="M112" i="2667" s="1"/>
  <c r="AJ112" i="2664" s="1"/>
  <c r="N112" i="2667"/>
  <c r="K96" i="2667"/>
  <c r="M96" i="2667" s="1"/>
  <c r="AK96" i="2664" s="1"/>
  <c r="N96" i="2667"/>
  <c r="K80" i="2667"/>
  <c r="M80" i="2667" s="1"/>
  <c r="AK80" i="2664" s="1"/>
  <c r="N80" i="2667"/>
  <c r="K64" i="2667"/>
  <c r="M64" i="2667" s="1"/>
  <c r="AK64" i="2664" s="1"/>
  <c r="N64" i="2667"/>
  <c r="K48" i="2667"/>
  <c r="M48" i="2667" s="1"/>
  <c r="AK48" i="2664" s="1"/>
  <c r="N48" i="2667"/>
  <c r="K32" i="2667"/>
  <c r="M32" i="2667" s="1"/>
  <c r="K16" i="2667"/>
  <c r="M16" i="2667" s="1"/>
  <c r="AK16" i="2664" s="1"/>
  <c r="N16" i="2667"/>
  <c r="N719" i="2667"/>
  <c r="K719" i="2667"/>
  <c r="M719" i="2667" s="1"/>
  <c r="N703" i="2667"/>
  <c r="K703" i="2667"/>
  <c r="M703" i="2667" s="1"/>
  <c r="AK703" i="2664" s="1"/>
  <c r="N687" i="2667"/>
  <c r="K687" i="2667"/>
  <c r="M687" i="2667" s="1"/>
  <c r="AK687" i="2664" s="1"/>
  <c r="N671" i="2667"/>
  <c r="K671" i="2667"/>
  <c r="M671" i="2667" s="1"/>
  <c r="AK671" i="2664" s="1"/>
  <c r="N655" i="2667"/>
  <c r="K655" i="2667"/>
  <c r="M655" i="2667" s="1"/>
  <c r="AJ655" i="2664" s="1"/>
  <c r="N639" i="2667"/>
  <c r="K639" i="2667"/>
  <c r="M639" i="2667" s="1"/>
  <c r="AK639" i="2664" s="1"/>
  <c r="N623" i="2667"/>
  <c r="K623" i="2667"/>
  <c r="M623" i="2667" s="1"/>
  <c r="AK623" i="2664" s="1"/>
  <c r="N607" i="2667"/>
  <c r="K607" i="2667"/>
  <c r="M607" i="2667" s="1"/>
  <c r="AK607" i="2664" s="1"/>
  <c r="N591" i="2667"/>
  <c r="K591" i="2667"/>
  <c r="M591" i="2667" s="1"/>
  <c r="AJ591" i="2664" s="1"/>
  <c r="N575" i="2667"/>
  <c r="K575" i="2667"/>
  <c r="M575" i="2667" s="1"/>
  <c r="AK575" i="2664" s="1"/>
  <c r="N559" i="2667"/>
  <c r="K559" i="2667"/>
  <c r="M559" i="2667" s="1"/>
  <c r="AJ559" i="2664" s="1"/>
  <c r="N543" i="2667"/>
  <c r="K543" i="2667"/>
  <c r="M543" i="2667" s="1"/>
  <c r="AK543" i="2664" s="1"/>
  <c r="N527" i="2667"/>
  <c r="K527" i="2667"/>
  <c r="M527" i="2667" s="1"/>
  <c r="AJ527" i="2664" s="1"/>
  <c r="N511" i="2667"/>
  <c r="K511" i="2667"/>
  <c r="M511" i="2667" s="1"/>
  <c r="AK511" i="2664" s="1"/>
  <c r="N495" i="2667"/>
  <c r="K495" i="2667"/>
  <c r="M495" i="2667" s="1"/>
  <c r="N479" i="2667"/>
  <c r="K479" i="2667"/>
  <c r="M479" i="2667" s="1"/>
  <c r="AK479" i="2664" s="1"/>
  <c r="N463" i="2667"/>
  <c r="K463" i="2667"/>
  <c r="M463" i="2667" s="1"/>
  <c r="AJ463" i="2664" s="1"/>
  <c r="N447" i="2667"/>
  <c r="K447" i="2667"/>
  <c r="M447" i="2667" s="1"/>
  <c r="AK447" i="2664" s="1"/>
  <c r="N431" i="2667"/>
  <c r="K431" i="2667"/>
  <c r="M431" i="2667" s="1"/>
  <c r="N415" i="2667"/>
  <c r="K415" i="2667"/>
  <c r="M415" i="2667" s="1"/>
  <c r="AK415" i="2664" s="1"/>
  <c r="N399" i="2667"/>
  <c r="K399" i="2667"/>
  <c r="M399" i="2667" s="1"/>
  <c r="AJ399" i="2664" s="1"/>
  <c r="N383" i="2667"/>
  <c r="K383" i="2667"/>
  <c r="M383" i="2667" s="1"/>
  <c r="AK383" i="2664" s="1"/>
  <c r="N367" i="2667"/>
  <c r="K367" i="2667"/>
  <c r="M367" i="2667" s="1"/>
  <c r="AK367" i="2664" s="1"/>
  <c r="N351" i="2667"/>
  <c r="K351" i="2667"/>
  <c r="M351" i="2667" s="1"/>
  <c r="AK351" i="2664" s="1"/>
  <c r="N335" i="2667"/>
  <c r="K335" i="2667"/>
  <c r="M335" i="2667" s="1"/>
  <c r="AJ335" i="2664" s="1"/>
  <c r="N319" i="2667"/>
  <c r="K319" i="2667"/>
  <c r="M319" i="2667" s="1"/>
  <c r="AK319" i="2664" s="1"/>
  <c r="N303" i="2667"/>
  <c r="K303" i="2667"/>
  <c r="M303" i="2667" s="1"/>
  <c r="N287" i="2667"/>
  <c r="K287" i="2667"/>
  <c r="M287" i="2667" s="1"/>
  <c r="AK287" i="2664" s="1"/>
  <c r="N271" i="2667"/>
  <c r="K271" i="2667"/>
  <c r="M271" i="2667" s="1"/>
  <c r="AJ271" i="2664" s="1"/>
  <c r="N255" i="2667"/>
  <c r="K255" i="2667"/>
  <c r="M255" i="2667" s="1"/>
  <c r="N239" i="2667"/>
  <c r="K239" i="2667"/>
  <c r="M239" i="2667" s="1"/>
  <c r="N223" i="2667"/>
  <c r="K223" i="2667"/>
  <c r="M223" i="2667" s="1"/>
  <c r="AK223" i="2664" s="1"/>
  <c r="N207" i="2667"/>
  <c r="K207" i="2667"/>
  <c r="M207" i="2667" s="1"/>
  <c r="N191" i="2667"/>
  <c r="K191" i="2667"/>
  <c r="M191" i="2667" s="1"/>
  <c r="N175" i="2667"/>
  <c r="K175" i="2667"/>
  <c r="M175" i="2667" s="1"/>
  <c r="AJ175" i="2664" s="1"/>
  <c r="N159" i="2667"/>
  <c r="K159" i="2667"/>
  <c r="M159" i="2667" s="1"/>
  <c r="N143" i="2667"/>
  <c r="K143" i="2667"/>
  <c r="M143" i="2667" s="1"/>
  <c r="AJ143" i="2664" s="1"/>
  <c r="N127" i="2667"/>
  <c r="K127" i="2667"/>
  <c r="M127" i="2667" s="1"/>
  <c r="AK127" i="2664" s="1"/>
  <c r="N111" i="2667"/>
  <c r="K111" i="2667"/>
  <c r="M111" i="2667" s="1"/>
  <c r="AJ111" i="2664" s="1"/>
  <c r="N95" i="2667"/>
  <c r="K95" i="2667"/>
  <c r="M95" i="2667" s="1"/>
  <c r="AK95" i="2664" s="1"/>
  <c r="N79" i="2667"/>
  <c r="K79" i="2667"/>
  <c r="M79" i="2667" s="1"/>
  <c r="AJ79" i="2664" s="1"/>
  <c r="N63" i="2667"/>
  <c r="K63" i="2667"/>
  <c r="M63" i="2667" s="1"/>
  <c r="N47" i="2667"/>
  <c r="K47" i="2667"/>
  <c r="M47" i="2667" s="1"/>
  <c r="AJ47" i="2664" s="1"/>
  <c r="N31" i="2667"/>
  <c r="K31" i="2667"/>
  <c r="M31" i="2667" s="1"/>
  <c r="AK31" i="2664" s="1"/>
  <c r="N15" i="2667"/>
  <c r="K15" i="2667"/>
  <c r="M15" i="2667" s="1"/>
  <c r="AK942" i="2664"/>
  <c r="AJ942" i="2664"/>
  <c r="AK902" i="2664"/>
  <c r="AJ902" i="2664"/>
  <c r="AK838" i="2664"/>
  <c r="AJ838" i="2664"/>
  <c r="AK702" i="2664"/>
  <c r="AK558" i="2664"/>
  <c r="AJ558" i="2664"/>
  <c r="AK430" i="2664"/>
  <c r="AK286" i="2664"/>
  <c r="AJ286" i="2664"/>
  <c r="AK150" i="2664"/>
  <c r="AJ150" i="2664"/>
  <c r="N718" i="2667"/>
  <c r="K718" i="2667"/>
  <c r="M718" i="2667" s="1"/>
  <c r="AK718" i="2664" s="1"/>
  <c r="N686" i="2667"/>
  <c r="K686" i="2667"/>
  <c r="M686" i="2667" s="1"/>
  <c r="N654" i="2667"/>
  <c r="K654" i="2667"/>
  <c r="M654" i="2667" s="1"/>
  <c r="AK654" i="2664" s="1"/>
  <c r="N590" i="2667"/>
  <c r="K590" i="2667"/>
  <c r="M590" i="2667" s="1"/>
  <c r="AJ590" i="2664" s="1"/>
  <c r="N542" i="2667"/>
  <c r="K542" i="2667"/>
  <c r="M542" i="2667" s="1"/>
  <c r="AK542" i="2664" s="1"/>
  <c r="N494" i="2667"/>
  <c r="K494" i="2667"/>
  <c r="M494" i="2667" s="1"/>
  <c r="AK494" i="2664" s="1"/>
  <c r="N430" i="2667"/>
  <c r="K430" i="2667"/>
  <c r="M430" i="2667" s="1"/>
  <c r="AJ430" i="2664" s="1"/>
  <c r="N366" i="2667"/>
  <c r="K366" i="2667"/>
  <c r="M366" i="2667" s="1"/>
  <c r="N302" i="2667"/>
  <c r="K302" i="2667"/>
  <c r="M302" i="2667" s="1"/>
  <c r="AJ302" i="2664" s="1"/>
  <c r="N222" i="2667"/>
  <c r="K222" i="2667"/>
  <c r="M222" i="2667" s="1"/>
  <c r="AK222" i="2664" s="1"/>
  <c r="N174" i="2667"/>
  <c r="K174" i="2667"/>
  <c r="M174" i="2667" s="1"/>
  <c r="N110" i="2667"/>
  <c r="K110" i="2667"/>
  <c r="M110" i="2667" s="1"/>
  <c r="N46" i="2667"/>
  <c r="K46" i="2667"/>
  <c r="M46" i="2667" s="1"/>
  <c r="AK46" i="2664" s="1"/>
  <c r="AK878" i="2664"/>
  <c r="AJ878" i="2664"/>
  <c r="AK766" i="2664"/>
  <c r="AJ766" i="2664"/>
  <c r="AK670" i="2664"/>
  <c r="AK534" i="2664"/>
  <c r="AJ534" i="2664"/>
  <c r="AK414" i="2664"/>
  <c r="AJ414" i="2664"/>
  <c r="AK302" i="2664"/>
  <c r="AJ166" i="2664"/>
  <c r="AK38" i="2664"/>
  <c r="AJ38" i="2664"/>
  <c r="K636" i="2667"/>
  <c r="M636" i="2667" s="1"/>
  <c r="AK636" i="2664" s="1"/>
  <c r="N636" i="2667"/>
  <c r="K540" i="2667"/>
  <c r="M540" i="2667" s="1"/>
  <c r="AK540" i="2664" s="1"/>
  <c r="N540" i="2667"/>
  <c r="K476" i="2667"/>
  <c r="M476" i="2667" s="1"/>
  <c r="AK476" i="2664" s="1"/>
  <c r="N476" i="2667"/>
  <c r="K396" i="2667"/>
  <c r="M396" i="2667" s="1"/>
  <c r="AK396" i="2664" s="1"/>
  <c r="N396" i="2667"/>
  <c r="K348" i="2667"/>
  <c r="M348" i="2667" s="1"/>
  <c r="K300" i="2667"/>
  <c r="M300" i="2667" s="1"/>
  <c r="AK300" i="2664" s="1"/>
  <c r="N300" i="2667"/>
  <c r="K236" i="2667"/>
  <c r="M236" i="2667" s="1"/>
  <c r="K172" i="2667"/>
  <c r="M172" i="2667" s="1"/>
  <c r="AK172" i="2664" s="1"/>
  <c r="N172" i="2667"/>
  <c r="K108" i="2667"/>
  <c r="M108" i="2667" s="1"/>
  <c r="AK108" i="2664" s="1"/>
  <c r="N108" i="2667"/>
  <c r="K28" i="2667"/>
  <c r="M28" i="2667" s="1"/>
  <c r="N635" i="2667"/>
  <c r="K635" i="2667"/>
  <c r="M635" i="2667" s="1"/>
  <c r="AK635" i="2664" s="1"/>
  <c r="N539" i="2667"/>
  <c r="K539" i="2667"/>
  <c r="M539" i="2667" s="1"/>
  <c r="AK539" i="2664" s="1"/>
  <c r="N475" i="2667"/>
  <c r="K475" i="2667"/>
  <c r="M475" i="2667" s="1"/>
  <c r="AK475" i="2664" s="1"/>
  <c r="N411" i="2667"/>
  <c r="K411" i="2667"/>
  <c r="M411" i="2667" s="1"/>
  <c r="AK411" i="2664" s="1"/>
  <c r="N347" i="2667"/>
  <c r="K347" i="2667"/>
  <c r="M347" i="2667" s="1"/>
  <c r="AK347" i="2664" s="1"/>
  <c r="N283" i="2667"/>
  <c r="K283" i="2667"/>
  <c r="M283" i="2667" s="1"/>
  <c r="AK283" i="2664" s="1"/>
  <c r="N219" i="2667"/>
  <c r="K219" i="2667"/>
  <c r="M219" i="2667" s="1"/>
  <c r="AK219" i="2664" s="1"/>
  <c r="N155" i="2667"/>
  <c r="K155" i="2667"/>
  <c r="M155" i="2667" s="1"/>
  <c r="N91" i="2667"/>
  <c r="K91" i="2667"/>
  <c r="M91" i="2667" s="1"/>
  <c r="N11" i="2667"/>
  <c r="K11" i="2667"/>
  <c r="M11" i="2667" s="1"/>
  <c r="AJ11" i="2664" s="1"/>
  <c r="C4" i="2143"/>
  <c r="AK271" i="2664" l="1"/>
  <c r="AJ367" i="2664"/>
  <c r="AK527" i="2664"/>
  <c r="AJ33" i="2664"/>
  <c r="AK225" i="2664"/>
  <c r="AK563" i="2664"/>
  <c r="AJ270" i="2664"/>
  <c r="AJ638" i="2664"/>
  <c r="AJ398" i="2664"/>
  <c r="AK93" i="2664"/>
  <c r="AK189" i="2664"/>
  <c r="AJ317" i="2664"/>
  <c r="AJ573" i="2664"/>
  <c r="AJ263" i="2664"/>
  <c r="AJ391" i="2664"/>
  <c r="AJ487" i="2664"/>
  <c r="AJ615" i="2664"/>
  <c r="AJ491" i="2664"/>
  <c r="AJ614" i="2664"/>
  <c r="AJ209" i="2664"/>
  <c r="AJ60" i="2664"/>
  <c r="AK79" i="2664"/>
  <c r="AJ623" i="2664"/>
  <c r="AK478" i="2664"/>
  <c r="AJ37" i="2664"/>
  <c r="AK111" i="2664"/>
  <c r="AK463" i="2664"/>
  <c r="AK590" i="2664"/>
  <c r="AK417" i="2664"/>
  <c r="AK499" i="2664"/>
  <c r="AK595" i="2664"/>
  <c r="AK723" i="2664"/>
  <c r="AJ526" i="2664"/>
  <c r="AK125" i="2664"/>
  <c r="AJ221" i="2664"/>
  <c r="AJ349" i="2664"/>
  <c r="AK7" i="2664"/>
  <c r="AJ167" i="2664"/>
  <c r="AJ295" i="2664"/>
  <c r="AJ519" i="2664"/>
  <c r="AJ647" i="2664"/>
  <c r="AJ524" i="2664"/>
  <c r="AJ652" i="2664"/>
  <c r="AJ134" i="2664"/>
  <c r="AJ446" i="2664"/>
  <c r="AJ75" i="2664"/>
  <c r="AJ358" i="2664"/>
  <c r="AJ182" i="2664"/>
  <c r="AJ124" i="2664"/>
  <c r="AJ668" i="2664"/>
  <c r="AJ161" i="2664"/>
  <c r="AK353" i="2664"/>
  <c r="AK307" i="2664"/>
  <c r="AK627" i="2664"/>
  <c r="AJ14" i="2664"/>
  <c r="AJ662" i="2664"/>
  <c r="AJ253" i="2664"/>
  <c r="AJ381" i="2664"/>
  <c r="AJ103" i="2664"/>
  <c r="AJ199" i="2664"/>
  <c r="AJ327" i="2664"/>
  <c r="AJ551" i="2664"/>
  <c r="AJ679" i="2664"/>
  <c r="AJ6" i="2664"/>
  <c r="AJ390" i="2664"/>
  <c r="AJ363" i="2664"/>
  <c r="AJ156" i="2664"/>
  <c r="AJ412" i="2664"/>
  <c r="AK481" i="2664"/>
  <c r="AK339" i="2664"/>
  <c r="AJ231" i="2664"/>
  <c r="AJ518" i="2664"/>
  <c r="AJ470" i="2664"/>
  <c r="AJ284" i="2664"/>
  <c r="AK568" i="2664"/>
  <c r="AK176" i="2664"/>
  <c r="AK720" i="2664"/>
  <c r="K1925" i="1825"/>
  <c r="L1925" i="1825" s="1"/>
  <c r="J1925" i="1825"/>
  <c r="I1925" i="1825"/>
  <c r="G1925" i="1825"/>
  <c r="H1925" i="1825" s="1"/>
  <c r="F1925" i="1825"/>
  <c r="K1877" i="1825"/>
  <c r="L1877" i="1825" s="1"/>
  <c r="J1877" i="1825"/>
  <c r="I1877" i="1825"/>
  <c r="G1877" i="1825"/>
  <c r="H1877" i="1825" s="1"/>
  <c r="F1877" i="1825"/>
  <c r="K1845" i="1825"/>
  <c r="L1845" i="1825" s="1"/>
  <c r="J1845" i="1825"/>
  <c r="I1845" i="1825"/>
  <c r="G1845" i="1825"/>
  <c r="H1845" i="1825" s="1"/>
  <c r="F1845" i="1825"/>
  <c r="K1813" i="1825"/>
  <c r="L1813" i="1825" s="1"/>
  <c r="J1813" i="1825"/>
  <c r="I1813" i="1825"/>
  <c r="G1813" i="1825"/>
  <c r="H1813" i="1825" s="1"/>
  <c r="F1813" i="1825"/>
  <c r="K1781" i="1825"/>
  <c r="L1781" i="1825" s="1"/>
  <c r="J1781" i="1825"/>
  <c r="I1781" i="1825"/>
  <c r="G1781" i="1825"/>
  <c r="H1781" i="1825" s="1"/>
  <c r="F1781" i="1825"/>
  <c r="K1765" i="1825"/>
  <c r="L1765" i="1825" s="1"/>
  <c r="J1765" i="1825"/>
  <c r="I1765" i="1825"/>
  <c r="G1765" i="1825"/>
  <c r="H1765" i="1825" s="1"/>
  <c r="F1765" i="1825"/>
  <c r="K1733" i="1825"/>
  <c r="L1733" i="1825" s="1"/>
  <c r="J1733" i="1825"/>
  <c r="I1733" i="1825"/>
  <c r="G1733" i="1825"/>
  <c r="H1733" i="1825" s="1"/>
  <c r="F1733" i="1825"/>
  <c r="K1701" i="1825"/>
  <c r="L1701" i="1825" s="1"/>
  <c r="J1701" i="1825"/>
  <c r="I1701" i="1825"/>
  <c r="G1701" i="1825"/>
  <c r="H1701" i="1825" s="1"/>
  <c r="F1701" i="1825"/>
  <c r="K1669" i="1825"/>
  <c r="L1669" i="1825" s="1"/>
  <c r="J1669" i="1825"/>
  <c r="I1669" i="1825"/>
  <c r="G1669" i="1825"/>
  <c r="H1669" i="1825" s="1"/>
  <c r="F1669" i="1825"/>
  <c r="K1637" i="1825"/>
  <c r="L1637" i="1825" s="1"/>
  <c r="J1637" i="1825"/>
  <c r="I1637" i="1825"/>
  <c r="G1637" i="1825"/>
  <c r="H1637" i="1825" s="1"/>
  <c r="F1637" i="1825"/>
  <c r="K1621" i="1825"/>
  <c r="L1621" i="1825" s="1"/>
  <c r="J1621" i="1825"/>
  <c r="I1621" i="1825"/>
  <c r="G1621" i="1825"/>
  <c r="H1621" i="1825" s="1"/>
  <c r="F1621" i="1825"/>
  <c r="K1589" i="1825"/>
  <c r="L1589" i="1825" s="1"/>
  <c r="J1589" i="1825"/>
  <c r="I1589" i="1825"/>
  <c r="G1589" i="1825"/>
  <c r="H1589" i="1825" s="1"/>
  <c r="F1589" i="1825"/>
  <c r="K1557" i="1825"/>
  <c r="L1557" i="1825" s="1"/>
  <c r="J1557" i="1825"/>
  <c r="I1557" i="1825"/>
  <c r="G1557" i="1825"/>
  <c r="H1557" i="1825" s="1"/>
  <c r="F1557" i="1825"/>
  <c r="K1525" i="1825"/>
  <c r="L1525" i="1825" s="1"/>
  <c r="J1525" i="1825"/>
  <c r="I1525" i="1825"/>
  <c r="G1525" i="1825"/>
  <c r="H1525" i="1825" s="1"/>
  <c r="F1525" i="1825"/>
  <c r="K1493" i="1825"/>
  <c r="L1493" i="1825" s="1"/>
  <c r="J1493" i="1825"/>
  <c r="I1493" i="1825"/>
  <c r="G1493" i="1825"/>
  <c r="H1493" i="1825" s="1"/>
  <c r="F1493" i="1825"/>
  <c r="K1461" i="1825"/>
  <c r="L1461" i="1825" s="1"/>
  <c r="J1461" i="1825"/>
  <c r="I1461" i="1825"/>
  <c r="G1461" i="1825"/>
  <c r="H1461" i="1825" s="1"/>
  <c r="F1461" i="1825"/>
  <c r="K1429" i="1825"/>
  <c r="L1429" i="1825" s="1"/>
  <c r="J1429" i="1825"/>
  <c r="I1429" i="1825"/>
  <c r="G1429" i="1825"/>
  <c r="H1429" i="1825" s="1"/>
  <c r="F1429" i="1825"/>
  <c r="K1397" i="1825"/>
  <c r="L1397" i="1825" s="1"/>
  <c r="J1397" i="1825"/>
  <c r="I1397" i="1825"/>
  <c r="G1397" i="1825"/>
  <c r="H1397" i="1825" s="1"/>
  <c r="F1397" i="1825"/>
  <c r="K1365" i="1825"/>
  <c r="L1365" i="1825" s="1"/>
  <c r="J1365" i="1825"/>
  <c r="I1365" i="1825"/>
  <c r="G1365" i="1825"/>
  <c r="H1365" i="1825" s="1"/>
  <c r="F1365" i="1825"/>
  <c r="K1333" i="1825"/>
  <c r="L1333" i="1825" s="1"/>
  <c r="J1333" i="1825"/>
  <c r="I1333" i="1825"/>
  <c r="G1333" i="1825"/>
  <c r="H1333" i="1825" s="1"/>
  <c r="F1333" i="1825"/>
  <c r="K1285" i="1825"/>
  <c r="L1285" i="1825" s="1"/>
  <c r="J1285" i="1825"/>
  <c r="I1285" i="1825"/>
  <c r="G1285" i="1825"/>
  <c r="H1285" i="1825" s="1"/>
  <c r="F1285" i="1825"/>
  <c r="K1253" i="1825"/>
  <c r="L1253" i="1825" s="1"/>
  <c r="J1253" i="1825"/>
  <c r="I1253" i="1825"/>
  <c r="G1253" i="1825"/>
  <c r="H1253" i="1825" s="1"/>
  <c r="F1253" i="1825"/>
  <c r="K1221" i="1825"/>
  <c r="L1221" i="1825" s="1"/>
  <c r="J1221" i="1825"/>
  <c r="I1221" i="1825"/>
  <c r="G1221" i="1825"/>
  <c r="H1221" i="1825" s="1"/>
  <c r="F1221" i="1825"/>
  <c r="K1189" i="1825"/>
  <c r="L1189" i="1825" s="1"/>
  <c r="J1189" i="1825"/>
  <c r="I1189" i="1825"/>
  <c r="G1189" i="1825"/>
  <c r="H1189" i="1825" s="1"/>
  <c r="F1189" i="1825"/>
  <c r="K1157" i="1825"/>
  <c r="L1157" i="1825" s="1"/>
  <c r="J1157" i="1825"/>
  <c r="I1157" i="1825"/>
  <c r="G1157" i="1825"/>
  <c r="H1157" i="1825" s="1"/>
  <c r="F1157" i="1825"/>
  <c r="K1125" i="1825"/>
  <c r="L1125" i="1825" s="1"/>
  <c r="J1125" i="1825"/>
  <c r="I1125" i="1825"/>
  <c r="G1125" i="1825"/>
  <c r="H1125" i="1825" s="1"/>
  <c r="F1125" i="1825"/>
  <c r="K1093" i="1825"/>
  <c r="L1093" i="1825" s="1"/>
  <c r="J1093" i="1825"/>
  <c r="I1093" i="1825"/>
  <c r="G1093" i="1825"/>
  <c r="H1093" i="1825" s="1"/>
  <c r="F1093" i="1825"/>
  <c r="K1061" i="1825"/>
  <c r="L1061" i="1825" s="1"/>
  <c r="J1061" i="1825"/>
  <c r="I1061" i="1825"/>
  <c r="G1061" i="1825"/>
  <c r="H1061" i="1825" s="1"/>
  <c r="F1061" i="1825"/>
  <c r="K1029" i="1825"/>
  <c r="L1029" i="1825" s="1"/>
  <c r="J1029" i="1825"/>
  <c r="I1029" i="1825"/>
  <c r="G1029" i="1825"/>
  <c r="H1029" i="1825" s="1"/>
  <c r="F1029" i="1825"/>
  <c r="K997" i="1825"/>
  <c r="L997" i="1825" s="1"/>
  <c r="J997" i="1825"/>
  <c r="I997" i="1825"/>
  <c r="G997" i="1825"/>
  <c r="H997" i="1825" s="1"/>
  <c r="F997" i="1825"/>
  <c r="K965" i="1825"/>
  <c r="L965" i="1825" s="1"/>
  <c r="J965" i="1825"/>
  <c r="I965" i="1825"/>
  <c r="G965" i="1825"/>
  <c r="H965" i="1825" s="1"/>
  <c r="F965" i="1825"/>
  <c r="K933" i="1825"/>
  <c r="L933" i="1825" s="1"/>
  <c r="J933" i="1825"/>
  <c r="I933" i="1825"/>
  <c r="G933" i="1825"/>
  <c r="H933" i="1825" s="1"/>
  <c r="F933" i="1825"/>
  <c r="K901" i="1825"/>
  <c r="L901" i="1825" s="1"/>
  <c r="J901" i="1825"/>
  <c r="I901" i="1825"/>
  <c r="G901" i="1825"/>
  <c r="H901" i="1825" s="1"/>
  <c r="F901" i="1825"/>
  <c r="K869" i="1825"/>
  <c r="L869" i="1825" s="1"/>
  <c r="J869" i="1825"/>
  <c r="I869" i="1825"/>
  <c r="G869" i="1825"/>
  <c r="H869" i="1825" s="1"/>
  <c r="F869" i="1825"/>
  <c r="K837" i="1825"/>
  <c r="L837" i="1825" s="1"/>
  <c r="J837" i="1825"/>
  <c r="I837" i="1825"/>
  <c r="G837" i="1825"/>
  <c r="H837" i="1825" s="1"/>
  <c r="F837" i="1825"/>
  <c r="K805" i="1825"/>
  <c r="L805" i="1825" s="1"/>
  <c r="J805" i="1825"/>
  <c r="I805" i="1825"/>
  <c r="G805" i="1825"/>
  <c r="H805" i="1825" s="1"/>
  <c r="F805" i="1825"/>
  <c r="K773" i="1825"/>
  <c r="L773" i="1825" s="1"/>
  <c r="J773" i="1825"/>
  <c r="I773" i="1825"/>
  <c r="G773" i="1825"/>
  <c r="H773" i="1825" s="1"/>
  <c r="F773" i="1825"/>
  <c r="K741" i="1825"/>
  <c r="L741" i="1825" s="1"/>
  <c r="J741" i="1825"/>
  <c r="I741" i="1825"/>
  <c r="G741" i="1825"/>
  <c r="H741" i="1825" s="1"/>
  <c r="F741" i="1825"/>
  <c r="K1920" i="1825"/>
  <c r="L1920" i="1825" s="1"/>
  <c r="J1920" i="1825"/>
  <c r="I1920" i="1825"/>
  <c r="G1920" i="1825"/>
  <c r="H1920" i="1825" s="1"/>
  <c r="F1920" i="1825"/>
  <c r="K1888" i="1825"/>
  <c r="L1888" i="1825" s="1"/>
  <c r="J1888" i="1825"/>
  <c r="I1888" i="1825"/>
  <c r="G1888" i="1825"/>
  <c r="H1888" i="1825" s="1"/>
  <c r="F1888" i="1825"/>
  <c r="K1856" i="1825"/>
  <c r="L1856" i="1825" s="1"/>
  <c r="J1856" i="1825"/>
  <c r="I1856" i="1825"/>
  <c r="G1856" i="1825"/>
  <c r="H1856" i="1825" s="1"/>
  <c r="F1856" i="1825"/>
  <c r="K1824" i="1825"/>
  <c r="L1824" i="1825" s="1"/>
  <c r="J1824" i="1825"/>
  <c r="I1824" i="1825"/>
  <c r="G1824" i="1825"/>
  <c r="H1824" i="1825" s="1"/>
  <c r="F1824" i="1825"/>
  <c r="K1792" i="1825"/>
  <c r="L1792" i="1825" s="1"/>
  <c r="J1792" i="1825"/>
  <c r="I1792" i="1825"/>
  <c r="G1792" i="1825"/>
  <c r="H1792" i="1825" s="1"/>
  <c r="F1792" i="1825"/>
  <c r="K1760" i="1825"/>
  <c r="L1760" i="1825" s="1"/>
  <c r="J1760" i="1825"/>
  <c r="I1760" i="1825"/>
  <c r="G1760" i="1825"/>
  <c r="H1760" i="1825" s="1"/>
  <c r="F1760" i="1825"/>
  <c r="K1728" i="1825"/>
  <c r="L1728" i="1825" s="1"/>
  <c r="J1728" i="1825"/>
  <c r="I1728" i="1825"/>
  <c r="G1728" i="1825"/>
  <c r="H1728" i="1825" s="1"/>
  <c r="F1728" i="1825"/>
  <c r="K1696" i="1825"/>
  <c r="L1696" i="1825" s="1"/>
  <c r="J1696" i="1825"/>
  <c r="I1696" i="1825"/>
  <c r="G1696" i="1825"/>
  <c r="H1696" i="1825" s="1"/>
  <c r="F1696" i="1825"/>
  <c r="K1664" i="1825"/>
  <c r="L1664" i="1825" s="1"/>
  <c r="J1664" i="1825"/>
  <c r="I1664" i="1825"/>
  <c r="G1664" i="1825"/>
  <c r="H1664" i="1825" s="1"/>
  <c r="F1664" i="1825"/>
  <c r="K1632" i="1825"/>
  <c r="L1632" i="1825" s="1"/>
  <c r="J1632" i="1825"/>
  <c r="I1632" i="1825"/>
  <c r="G1632" i="1825"/>
  <c r="H1632" i="1825" s="1"/>
  <c r="F1632" i="1825"/>
  <c r="K1600" i="1825"/>
  <c r="L1600" i="1825" s="1"/>
  <c r="J1600" i="1825"/>
  <c r="I1600" i="1825"/>
  <c r="G1600" i="1825"/>
  <c r="H1600" i="1825" s="1"/>
  <c r="F1600" i="1825"/>
  <c r="K1568" i="1825"/>
  <c r="L1568" i="1825" s="1"/>
  <c r="J1568" i="1825"/>
  <c r="I1568" i="1825"/>
  <c r="G1568" i="1825"/>
  <c r="H1568" i="1825" s="1"/>
  <c r="F1568" i="1825"/>
  <c r="K1536" i="1825"/>
  <c r="L1536" i="1825" s="1"/>
  <c r="J1536" i="1825"/>
  <c r="I1536" i="1825"/>
  <c r="G1536" i="1825"/>
  <c r="H1536" i="1825" s="1"/>
  <c r="F1536" i="1825"/>
  <c r="K1520" i="1825"/>
  <c r="L1520" i="1825" s="1"/>
  <c r="J1520" i="1825"/>
  <c r="I1520" i="1825"/>
  <c r="G1520" i="1825"/>
  <c r="H1520" i="1825" s="1"/>
  <c r="F1520" i="1825"/>
  <c r="K1488" i="1825"/>
  <c r="L1488" i="1825" s="1"/>
  <c r="J1488" i="1825"/>
  <c r="I1488" i="1825"/>
  <c r="G1488" i="1825"/>
  <c r="H1488" i="1825" s="1"/>
  <c r="F1488" i="1825"/>
  <c r="K1456" i="1825"/>
  <c r="L1456" i="1825" s="1"/>
  <c r="J1456" i="1825"/>
  <c r="I1456" i="1825"/>
  <c r="G1456" i="1825"/>
  <c r="H1456" i="1825" s="1"/>
  <c r="F1456" i="1825"/>
  <c r="K1424" i="1825"/>
  <c r="L1424" i="1825" s="1"/>
  <c r="J1424" i="1825"/>
  <c r="I1424" i="1825"/>
  <c r="G1424" i="1825"/>
  <c r="H1424" i="1825" s="1"/>
  <c r="F1424" i="1825"/>
  <c r="K1392" i="1825"/>
  <c r="L1392" i="1825" s="1"/>
  <c r="J1392" i="1825"/>
  <c r="I1392" i="1825"/>
  <c r="G1392" i="1825"/>
  <c r="H1392" i="1825" s="1"/>
  <c r="F1392" i="1825"/>
  <c r="K1360" i="1825"/>
  <c r="L1360" i="1825" s="1"/>
  <c r="J1360" i="1825"/>
  <c r="I1360" i="1825"/>
  <c r="G1360" i="1825"/>
  <c r="H1360" i="1825" s="1"/>
  <c r="F1360" i="1825"/>
  <c r="K1328" i="1825"/>
  <c r="L1328" i="1825" s="1"/>
  <c r="J1328" i="1825"/>
  <c r="I1328" i="1825"/>
  <c r="G1328" i="1825"/>
  <c r="H1328" i="1825" s="1"/>
  <c r="F1328" i="1825"/>
  <c r="K1296" i="1825"/>
  <c r="L1296" i="1825" s="1"/>
  <c r="J1296" i="1825"/>
  <c r="I1296" i="1825"/>
  <c r="G1296" i="1825"/>
  <c r="H1296" i="1825" s="1"/>
  <c r="F1296" i="1825"/>
  <c r="K1264" i="1825"/>
  <c r="L1264" i="1825" s="1"/>
  <c r="J1264" i="1825"/>
  <c r="I1264" i="1825"/>
  <c r="G1264" i="1825"/>
  <c r="H1264" i="1825" s="1"/>
  <c r="F1264" i="1825"/>
  <c r="K1232" i="1825"/>
  <c r="L1232" i="1825" s="1"/>
  <c r="J1232" i="1825"/>
  <c r="I1232" i="1825"/>
  <c r="G1232" i="1825"/>
  <c r="H1232" i="1825" s="1"/>
  <c r="F1232" i="1825"/>
  <c r="K1200" i="1825"/>
  <c r="L1200" i="1825" s="1"/>
  <c r="J1200" i="1825"/>
  <c r="I1200" i="1825"/>
  <c r="G1200" i="1825"/>
  <c r="H1200" i="1825" s="1"/>
  <c r="F1200" i="1825"/>
  <c r="K1168" i="1825"/>
  <c r="L1168" i="1825" s="1"/>
  <c r="J1168" i="1825"/>
  <c r="I1168" i="1825"/>
  <c r="G1168" i="1825"/>
  <c r="H1168" i="1825" s="1"/>
  <c r="F1168" i="1825"/>
  <c r="K1136" i="1825"/>
  <c r="L1136" i="1825" s="1"/>
  <c r="J1136" i="1825"/>
  <c r="I1136" i="1825"/>
  <c r="G1136" i="1825"/>
  <c r="H1136" i="1825" s="1"/>
  <c r="F1136" i="1825"/>
  <c r="K1088" i="1825"/>
  <c r="L1088" i="1825" s="1"/>
  <c r="J1088" i="1825"/>
  <c r="I1088" i="1825"/>
  <c r="G1088" i="1825"/>
  <c r="H1088" i="1825" s="1"/>
  <c r="F1088" i="1825"/>
  <c r="K1056" i="1825"/>
  <c r="L1056" i="1825" s="1"/>
  <c r="J1056" i="1825"/>
  <c r="I1056" i="1825"/>
  <c r="G1056" i="1825"/>
  <c r="H1056" i="1825" s="1"/>
  <c r="F1056" i="1825"/>
  <c r="K1024" i="1825"/>
  <c r="L1024" i="1825" s="1"/>
  <c r="J1024" i="1825"/>
  <c r="I1024" i="1825"/>
  <c r="G1024" i="1825"/>
  <c r="H1024" i="1825" s="1"/>
  <c r="F1024" i="1825"/>
  <c r="K992" i="1825"/>
  <c r="L992" i="1825" s="1"/>
  <c r="J992" i="1825"/>
  <c r="I992" i="1825"/>
  <c r="G992" i="1825"/>
  <c r="H992" i="1825" s="1"/>
  <c r="F992" i="1825"/>
  <c r="K960" i="1825"/>
  <c r="L960" i="1825" s="1"/>
  <c r="J960" i="1825"/>
  <c r="I960" i="1825"/>
  <c r="G960" i="1825"/>
  <c r="H960" i="1825" s="1"/>
  <c r="F960" i="1825"/>
  <c r="K928" i="1825"/>
  <c r="L928" i="1825" s="1"/>
  <c r="J928" i="1825"/>
  <c r="I928" i="1825"/>
  <c r="G928" i="1825"/>
  <c r="H928" i="1825" s="1"/>
  <c r="F928" i="1825"/>
  <c r="K896" i="1825"/>
  <c r="L896" i="1825" s="1"/>
  <c r="J896" i="1825"/>
  <c r="I896" i="1825"/>
  <c r="G896" i="1825"/>
  <c r="H896" i="1825" s="1"/>
  <c r="F896" i="1825"/>
  <c r="K864" i="1825"/>
  <c r="L864" i="1825" s="1"/>
  <c r="J864" i="1825"/>
  <c r="I864" i="1825"/>
  <c r="G864" i="1825"/>
  <c r="H864" i="1825" s="1"/>
  <c r="F864" i="1825"/>
  <c r="K816" i="1825"/>
  <c r="L816" i="1825" s="1"/>
  <c r="J816" i="1825"/>
  <c r="I816" i="1825"/>
  <c r="G816" i="1825"/>
  <c r="H816" i="1825" s="1"/>
  <c r="F816" i="1825"/>
  <c r="K784" i="1825"/>
  <c r="L784" i="1825" s="1"/>
  <c r="J784" i="1825"/>
  <c r="I784" i="1825"/>
  <c r="G784" i="1825"/>
  <c r="H784" i="1825" s="1"/>
  <c r="F784" i="1825"/>
  <c r="K752" i="1825"/>
  <c r="L752" i="1825" s="1"/>
  <c r="J752" i="1825"/>
  <c r="I752" i="1825"/>
  <c r="G752" i="1825"/>
  <c r="H752" i="1825" s="1"/>
  <c r="F752" i="1825"/>
  <c r="K1927" i="1825"/>
  <c r="L1927" i="1825" s="1"/>
  <c r="J1927" i="1825"/>
  <c r="I1927" i="1825"/>
  <c r="G1927" i="1825"/>
  <c r="H1927" i="1825" s="1"/>
  <c r="F1927" i="1825"/>
  <c r="K1895" i="1825"/>
  <c r="L1895" i="1825" s="1"/>
  <c r="J1895" i="1825"/>
  <c r="I1895" i="1825"/>
  <c r="G1895" i="1825"/>
  <c r="H1895" i="1825" s="1"/>
  <c r="F1895" i="1825"/>
  <c r="K1863" i="1825"/>
  <c r="L1863" i="1825" s="1"/>
  <c r="J1863" i="1825"/>
  <c r="I1863" i="1825"/>
  <c r="G1863" i="1825"/>
  <c r="H1863" i="1825" s="1"/>
  <c r="F1863" i="1825"/>
  <c r="K1815" i="1825"/>
  <c r="L1815" i="1825" s="1"/>
  <c r="J1815" i="1825"/>
  <c r="I1815" i="1825"/>
  <c r="G1815" i="1825"/>
  <c r="H1815" i="1825" s="1"/>
  <c r="F1815" i="1825"/>
  <c r="K1783" i="1825"/>
  <c r="L1783" i="1825" s="1"/>
  <c r="J1783" i="1825"/>
  <c r="I1783" i="1825"/>
  <c r="G1783" i="1825"/>
  <c r="H1783" i="1825" s="1"/>
  <c r="F1783" i="1825"/>
  <c r="K1751" i="1825"/>
  <c r="L1751" i="1825" s="1"/>
  <c r="J1751" i="1825"/>
  <c r="I1751" i="1825"/>
  <c r="G1751" i="1825"/>
  <c r="H1751" i="1825" s="1"/>
  <c r="F1751" i="1825"/>
  <c r="K1719" i="1825"/>
  <c r="L1719" i="1825" s="1"/>
  <c r="J1719" i="1825"/>
  <c r="I1719" i="1825"/>
  <c r="G1719" i="1825"/>
  <c r="H1719" i="1825" s="1"/>
  <c r="F1719" i="1825"/>
  <c r="K1687" i="1825"/>
  <c r="L1687" i="1825" s="1"/>
  <c r="J1687" i="1825"/>
  <c r="I1687" i="1825"/>
  <c r="G1687" i="1825"/>
  <c r="H1687" i="1825" s="1"/>
  <c r="F1687" i="1825"/>
  <c r="K1639" i="1825"/>
  <c r="L1639" i="1825" s="1"/>
  <c r="J1639" i="1825"/>
  <c r="I1639" i="1825"/>
  <c r="G1639" i="1825"/>
  <c r="H1639" i="1825" s="1"/>
  <c r="F1639" i="1825"/>
  <c r="K1607" i="1825"/>
  <c r="L1607" i="1825" s="1"/>
  <c r="J1607" i="1825"/>
  <c r="I1607" i="1825"/>
  <c r="G1607" i="1825"/>
  <c r="H1607" i="1825" s="1"/>
  <c r="F1607" i="1825"/>
  <c r="K1575" i="1825"/>
  <c r="L1575" i="1825" s="1"/>
  <c r="J1575" i="1825"/>
  <c r="I1575" i="1825"/>
  <c r="G1575" i="1825"/>
  <c r="H1575" i="1825" s="1"/>
  <c r="F1575" i="1825"/>
  <c r="K1543" i="1825"/>
  <c r="L1543" i="1825" s="1"/>
  <c r="J1543" i="1825"/>
  <c r="I1543" i="1825"/>
  <c r="G1543" i="1825"/>
  <c r="H1543" i="1825" s="1"/>
  <c r="F1543" i="1825"/>
  <c r="K1511" i="1825"/>
  <c r="L1511" i="1825" s="1"/>
  <c r="J1511" i="1825"/>
  <c r="I1511" i="1825"/>
  <c r="G1511" i="1825"/>
  <c r="H1511" i="1825" s="1"/>
  <c r="F1511" i="1825"/>
  <c r="K1479" i="1825"/>
  <c r="L1479" i="1825" s="1"/>
  <c r="J1479" i="1825"/>
  <c r="I1479" i="1825"/>
  <c r="G1479" i="1825"/>
  <c r="H1479" i="1825" s="1"/>
  <c r="F1479" i="1825"/>
  <c r="K1447" i="1825"/>
  <c r="L1447" i="1825" s="1"/>
  <c r="J1447" i="1825"/>
  <c r="I1447" i="1825"/>
  <c r="G1447" i="1825"/>
  <c r="H1447" i="1825" s="1"/>
  <c r="F1447" i="1825"/>
  <c r="K1415" i="1825"/>
  <c r="L1415" i="1825" s="1"/>
  <c r="J1415" i="1825"/>
  <c r="I1415" i="1825"/>
  <c r="G1415" i="1825"/>
  <c r="H1415" i="1825" s="1"/>
  <c r="F1415" i="1825"/>
  <c r="K1383" i="1825"/>
  <c r="L1383" i="1825" s="1"/>
  <c r="J1383" i="1825"/>
  <c r="I1383" i="1825"/>
  <c r="G1383" i="1825"/>
  <c r="H1383" i="1825" s="1"/>
  <c r="F1383" i="1825"/>
  <c r="K1351" i="1825"/>
  <c r="L1351" i="1825" s="1"/>
  <c r="J1351" i="1825"/>
  <c r="I1351" i="1825"/>
  <c r="G1351" i="1825"/>
  <c r="H1351" i="1825" s="1"/>
  <c r="F1351" i="1825"/>
  <c r="K1319" i="1825"/>
  <c r="L1319" i="1825" s="1"/>
  <c r="J1319" i="1825"/>
  <c r="I1319" i="1825"/>
  <c r="G1319" i="1825"/>
  <c r="H1319" i="1825" s="1"/>
  <c r="F1319" i="1825"/>
  <c r="K1287" i="1825"/>
  <c r="L1287" i="1825" s="1"/>
  <c r="J1287" i="1825"/>
  <c r="I1287" i="1825"/>
  <c r="G1287" i="1825"/>
  <c r="H1287" i="1825" s="1"/>
  <c r="F1287" i="1825"/>
  <c r="K1255" i="1825"/>
  <c r="L1255" i="1825" s="1"/>
  <c r="J1255" i="1825"/>
  <c r="I1255" i="1825"/>
  <c r="G1255" i="1825"/>
  <c r="H1255" i="1825" s="1"/>
  <c r="F1255" i="1825"/>
  <c r="K1223" i="1825"/>
  <c r="L1223" i="1825" s="1"/>
  <c r="J1223" i="1825"/>
  <c r="I1223" i="1825"/>
  <c r="G1223" i="1825"/>
  <c r="H1223" i="1825" s="1"/>
  <c r="F1223" i="1825"/>
  <c r="K1191" i="1825"/>
  <c r="L1191" i="1825" s="1"/>
  <c r="J1191" i="1825"/>
  <c r="I1191" i="1825"/>
  <c r="G1191" i="1825"/>
  <c r="H1191" i="1825" s="1"/>
  <c r="F1191" i="1825"/>
  <c r="K1159" i="1825"/>
  <c r="L1159" i="1825" s="1"/>
  <c r="J1159" i="1825"/>
  <c r="I1159" i="1825"/>
  <c r="G1159" i="1825"/>
  <c r="H1159" i="1825" s="1"/>
  <c r="F1159" i="1825"/>
  <c r="K1127" i="1825"/>
  <c r="L1127" i="1825" s="1"/>
  <c r="J1127" i="1825"/>
  <c r="I1127" i="1825"/>
  <c r="G1127" i="1825"/>
  <c r="H1127" i="1825" s="1"/>
  <c r="F1127" i="1825"/>
  <c r="K1095" i="1825"/>
  <c r="L1095" i="1825" s="1"/>
  <c r="J1095" i="1825"/>
  <c r="I1095" i="1825"/>
  <c r="G1095" i="1825"/>
  <c r="H1095" i="1825" s="1"/>
  <c r="F1095" i="1825"/>
  <c r="K1063" i="1825"/>
  <c r="L1063" i="1825" s="1"/>
  <c r="J1063" i="1825"/>
  <c r="I1063" i="1825"/>
  <c r="G1063" i="1825"/>
  <c r="H1063" i="1825" s="1"/>
  <c r="F1063" i="1825"/>
  <c r="K1031" i="1825"/>
  <c r="L1031" i="1825" s="1"/>
  <c r="J1031" i="1825"/>
  <c r="I1031" i="1825"/>
  <c r="G1031" i="1825"/>
  <c r="H1031" i="1825" s="1"/>
  <c r="F1031" i="1825"/>
  <c r="K999" i="1825"/>
  <c r="L999" i="1825" s="1"/>
  <c r="J999" i="1825"/>
  <c r="I999" i="1825"/>
  <c r="G999" i="1825"/>
  <c r="H999" i="1825" s="1"/>
  <c r="F999" i="1825"/>
  <c r="K967" i="1825"/>
  <c r="L967" i="1825" s="1"/>
  <c r="J967" i="1825"/>
  <c r="I967" i="1825"/>
  <c r="G967" i="1825"/>
  <c r="H967" i="1825" s="1"/>
  <c r="F967" i="1825"/>
  <c r="K935" i="1825"/>
  <c r="L935" i="1825" s="1"/>
  <c r="J935" i="1825"/>
  <c r="I935" i="1825"/>
  <c r="G935" i="1825"/>
  <c r="H935" i="1825" s="1"/>
  <c r="F935" i="1825"/>
  <c r="K887" i="1825"/>
  <c r="L887" i="1825" s="1"/>
  <c r="J887" i="1825"/>
  <c r="I887" i="1825"/>
  <c r="G887" i="1825"/>
  <c r="H887" i="1825" s="1"/>
  <c r="F887" i="1825"/>
  <c r="K855" i="1825"/>
  <c r="L855" i="1825" s="1"/>
  <c r="J855" i="1825"/>
  <c r="I855" i="1825"/>
  <c r="G855" i="1825"/>
  <c r="H855" i="1825" s="1"/>
  <c r="F855" i="1825"/>
  <c r="K823" i="1825"/>
  <c r="L823" i="1825" s="1"/>
  <c r="J823" i="1825"/>
  <c r="I823" i="1825"/>
  <c r="G823" i="1825"/>
  <c r="H823" i="1825" s="1"/>
  <c r="F823" i="1825"/>
  <c r="K791" i="1825"/>
  <c r="L791" i="1825" s="1"/>
  <c r="J791" i="1825"/>
  <c r="I791" i="1825"/>
  <c r="G791" i="1825"/>
  <c r="H791" i="1825" s="1"/>
  <c r="F791" i="1825"/>
  <c r="K775" i="1825"/>
  <c r="L775" i="1825" s="1"/>
  <c r="J775" i="1825"/>
  <c r="I775" i="1825"/>
  <c r="G775" i="1825"/>
  <c r="H775" i="1825" s="1"/>
  <c r="F775" i="1825"/>
  <c r="K743" i="1825"/>
  <c r="L743" i="1825" s="1"/>
  <c r="J743" i="1825"/>
  <c r="I743" i="1825"/>
  <c r="G743" i="1825"/>
  <c r="H743" i="1825" s="1"/>
  <c r="F743" i="1825"/>
  <c r="K1934" i="1825"/>
  <c r="L1934" i="1825" s="1"/>
  <c r="J1934" i="1825"/>
  <c r="I1934" i="1825"/>
  <c r="G1934" i="1825"/>
  <c r="H1934" i="1825" s="1"/>
  <c r="F1934" i="1825"/>
  <c r="K1902" i="1825"/>
  <c r="L1902" i="1825" s="1"/>
  <c r="J1902" i="1825"/>
  <c r="I1902" i="1825"/>
  <c r="G1902" i="1825"/>
  <c r="H1902" i="1825" s="1"/>
  <c r="F1902" i="1825"/>
  <c r="K1886" i="1825"/>
  <c r="L1886" i="1825" s="1"/>
  <c r="J1886" i="1825"/>
  <c r="I1886" i="1825"/>
  <c r="G1886" i="1825"/>
  <c r="H1886" i="1825" s="1"/>
  <c r="F1886" i="1825"/>
  <c r="K1854" i="1825"/>
  <c r="L1854" i="1825" s="1"/>
  <c r="J1854" i="1825"/>
  <c r="I1854" i="1825"/>
  <c r="G1854" i="1825"/>
  <c r="H1854" i="1825" s="1"/>
  <c r="F1854" i="1825"/>
  <c r="K1822" i="1825"/>
  <c r="L1822" i="1825" s="1"/>
  <c r="J1822" i="1825"/>
  <c r="I1822" i="1825"/>
  <c r="G1822" i="1825"/>
  <c r="H1822" i="1825" s="1"/>
  <c r="F1822" i="1825"/>
  <c r="K1790" i="1825"/>
  <c r="L1790" i="1825" s="1"/>
  <c r="J1790" i="1825"/>
  <c r="I1790" i="1825"/>
  <c r="G1790" i="1825"/>
  <c r="H1790" i="1825" s="1"/>
  <c r="F1790" i="1825"/>
  <c r="K1758" i="1825"/>
  <c r="L1758" i="1825" s="1"/>
  <c r="J1758" i="1825"/>
  <c r="I1758" i="1825"/>
  <c r="G1758" i="1825"/>
  <c r="H1758" i="1825" s="1"/>
  <c r="F1758" i="1825"/>
  <c r="K1726" i="1825"/>
  <c r="L1726" i="1825" s="1"/>
  <c r="J1726" i="1825"/>
  <c r="I1726" i="1825"/>
  <c r="G1726" i="1825"/>
  <c r="H1726" i="1825" s="1"/>
  <c r="F1726" i="1825"/>
  <c r="K1694" i="1825"/>
  <c r="L1694" i="1825" s="1"/>
  <c r="J1694" i="1825"/>
  <c r="I1694" i="1825"/>
  <c r="G1694" i="1825"/>
  <c r="H1694" i="1825" s="1"/>
  <c r="F1694" i="1825"/>
  <c r="K1646" i="1825"/>
  <c r="L1646" i="1825" s="1"/>
  <c r="J1646" i="1825"/>
  <c r="I1646" i="1825"/>
  <c r="G1646" i="1825"/>
  <c r="H1646" i="1825" s="1"/>
  <c r="F1646" i="1825"/>
  <c r="K1614" i="1825"/>
  <c r="L1614" i="1825" s="1"/>
  <c r="J1614" i="1825"/>
  <c r="I1614" i="1825"/>
  <c r="G1614" i="1825"/>
  <c r="H1614" i="1825" s="1"/>
  <c r="F1614" i="1825"/>
  <c r="K1582" i="1825"/>
  <c r="L1582" i="1825" s="1"/>
  <c r="J1582" i="1825"/>
  <c r="I1582" i="1825"/>
  <c r="G1582" i="1825"/>
  <c r="H1582" i="1825" s="1"/>
  <c r="F1582" i="1825"/>
  <c r="K1534" i="1825"/>
  <c r="L1534" i="1825" s="1"/>
  <c r="J1534" i="1825"/>
  <c r="I1534" i="1825"/>
  <c r="G1534" i="1825"/>
  <c r="H1534" i="1825" s="1"/>
  <c r="F1534" i="1825"/>
  <c r="K1502" i="1825"/>
  <c r="L1502" i="1825" s="1"/>
  <c r="J1502" i="1825"/>
  <c r="I1502" i="1825"/>
  <c r="G1502" i="1825"/>
  <c r="H1502" i="1825" s="1"/>
  <c r="F1502" i="1825"/>
  <c r="K1470" i="1825"/>
  <c r="L1470" i="1825" s="1"/>
  <c r="J1470" i="1825"/>
  <c r="I1470" i="1825"/>
  <c r="G1470" i="1825"/>
  <c r="H1470" i="1825" s="1"/>
  <c r="F1470" i="1825"/>
  <c r="K1438" i="1825"/>
  <c r="L1438" i="1825" s="1"/>
  <c r="J1438" i="1825"/>
  <c r="I1438" i="1825"/>
  <c r="G1438" i="1825"/>
  <c r="H1438" i="1825" s="1"/>
  <c r="F1438" i="1825"/>
  <c r="K1390" i="1825"/>
  <c r="L1390" i="1825" s="1"/>
  <c r="J1390" i="1825"/>
  <c r="I1390" i="1825"/>
  <c r="G1390" i="1825"/>
  <c r="H1390" i="1825" s="1"/>
  <c r="F1390" i="1825"/>
  <c r="K1358" i="1825"/>
  <c r="L1358" i="1825" s="1"/>
  <c r="J1358" i="1825"/>
  <c r="I1358" i="1825"/>
  <c r="G1358" i="1825"/>
  <c r="H1358" i="1825" s="1"/>
  <c r="F1358" i="1825"/>
  <c r="K1326" i="1825"/>
  <c r="L1326" i="1825" s="1"/>
  <c r="J1326" i="1825"/>
  <c r="I1326" i="1825"/>
  <c r="G1326" i="1825"/>
  <c r="H1326" i="1825" s="1"/>
  <c r="F1326" i="1825"/>
  <c r="K1310" i="1825"/>
  <c r="L1310" i="1825" s="1"/>
  <c r="J1310" i="1825"/>
  <c r="I1310" i="1825"/>
  <c r="G1310" i="1825"/>
  <c r="H1310" i="1825" s="1"/>
  <c r="F1310" i="1825"/>
  <c r="K1278" i="1825"/>
  <c r="L1278" i="1825" s="1"/>
  <c r="J1278" i="1825"/>
  <c r="I1278" i="1825"/>
  <c r="G1278" i="1825"/>
  <c r="H1278" i="1825" s="1"/>
  <c r="F1278" i="1825"/>
  <c r="K1246" i="1825"/>
  <c r="L1246" i="1825" s="1"/>
  <c r="J1246" i="1825"/>
  <c r="I1246" i="1825"/>
  <c r="G1246" i="1825"/>
  <c r="H1246" i="1825" s="1"/>
  <c r="F1246" i="1825"/>
  <c r="K1214" i="1825"/>
  <c r="L1214" i="1825" s="1"/>
  <c r="J1214" i="1825"/>
  <c r="I1214" i="1825"/>
  <c r="G1214" i="1825"/>
  <c r="H1214" i="1825" s="1"/>
  <c r="F1214" i="1825"/>
  <c r="K1182" i="1825"/>
  <c r="L1182" i="1825" s="1"/>
  <c r="J1182" i="1825"/>
  <c r="I1182" i="1825"/>
  <c r="G1182" i="1825"/>
  <c r="H1182" i="1825" s="1"/>
  <c r="F1182" i="1825"/>
  <c r="K1150" i="1825"/>
  <c r="L1150" i="1825" s="1"/>
  <c r="J1150" i="1825"/>
  <c r="I1150" i="1825"/>
  <c r="G1150" i="1825"/>
  <c r="H1150" i="1825" s="1"/>
  <c r="F1150" i="1825"/>
  <c r="K1118" i="1825"/>
  <c r="L1118" i="1825" s="1"/>
  <c r="J1118" i="1825"/>
  <c r="I1118" i="1825"/>
  <c r="G1118" i="1825"/>
  <c r="H1118" i="1825" s="1"/>
  <c r="F1118" i="1825"/>
  <c r="K1086" i="1825"/>
  <c r="L1086" i="1825" s="1"/>
  <c r="J1086" i="1825"/>
  <c r="I1086" i="1825"/>
  <c r="G1086" i="1825"/>
  <c r="H1086" i="1825" s="1"/>
  <c r="F1086" i="1825"/>
  <c r="K1054" i="1825"/>
  <c r="L1054" i="1825" s="1"/>
  <c r="J1054" i="1825"/>
  <c r="I1054" i="1825"/>
  <c r="G1054" i="1825"/>
  <c r="H1054" i="1825" s="1"/>
  <c r="F1054" i="1825"/>
  <c r="K1022" i="1825"/>
  <c r="L1022" i="1825" s="1"/>
  <c r="J1022" i="1825"/>
  <c r="I1022" i="1825"/>
  <c r="G1022" i="1825"/>
  <c r="H1022" i="1825" s="1"/>
  <c r="F1022" i="1825"/>
  <c r="K990" i="1825"/>
  <c r="L990" i="1825" s="1"/>
  <c r="J990" i="1825"/>
  <c r="I990" i="1825"/>
  <c r="G990" i="1825"/>
  <c r="H990" i="1825" s="1"/>
  <c r="F990" i="1825"/>
  <c r="K958" i="1825"/>
  <c r="L958" i="1825" s="1"/>
  <c r="J958" i="1825"/>
  <c r="I958" i="1825"/>
  <c r="G958" i="1825"/>
  <c r="H958" i="1825" s="1"/>
  <c r="F958" i="1825"/>
  <c r="K910" i="1825"/>
  <c r="L910" i="1825" s="1"/>
  <c r="J910" i="1825"/>
  <c r="I910" i="1825"/>
  <c r="G910" i="1825"/>
  <c r="H910" i="1825" s="1"/>
  <c r="F910" i="1825"/>
  <c r="K878" i="1825"/>
  <c r="L878" i="1825" s="1"/>
  <c r="J878" i="1825"/>
  <c r="I878" i="1825"/>
  <c r="G878" i="1825"/>
  <c r="H878" i="1825" s="1"/>
  <c r="F878" i="1825"/>
  <c r="K846" i="1825"/>
  <c r="L846" i="1825" s="1"/>
  <c r="J846" i="1825"/>
  <c r="I846" i="1825"/>
  <c r="G846" i="1825"/>
  <c r="H846" i="1825" s="1"/>
  <c r="F846" i="1825"/>
  <c r="K814" i="1825"/>
  <c r="L814" i="1825" s="1"/>
  <c r="J814" i="1825"/>
  <c r="I814" i="1825"/>
  <c r="G814" i="1825"/>
  <c r="H814" i="1825" s="1"/>
  <c r="F814" i="1825"/>
  <c r="K782" i="1825"/>
  <c r="L782" i="1825" s="1"/>
  <c r="J782" i="1825"/>
  <c r="I782" i="1825"/>
  <c r="G782" i="1825"/>
  <c r="H782" i="1825" s="1"/>
  <c r="F782" i="1825"/>
  <c r="K766" i="1825"/>
  <c r="L766" i="1825" s="1"/>
  <c r="J766" i="1825"/>
  <c r="I766" i="1825"/>
  <c r="G766" i="1825"/>
  <c r="H766" i="1825" s="1"/>
  <c r="F766" i="1825"/>
  <c r="K734" i="1825"/>
  <c r="L734" i="1825" s="1"/>
  <c r="J734" i="1825"/>
  <c r="I734" i="1825"/>
  <c r="G734" i="1825"/>
  <c r="H734" i="1825" s="1"/>
  <c r="F734" i="1825"/>
  <c r="I705" i="1825"/>
  <c r="F705" i="1825"/>
  <c r="J705" i="1825"/>
  <c r="G705" i="1825"/>
  <c r="H705" i="1825" s="1"/>
  <c r="K705" i="1825"/>
  <c r="L705" i="1825" s="1"/>
  <c r="I689" i="1825"/>
  <c r="F689" i="1825"/>
  <c r="J689" i="1825"/>
  <c r="G689" i="1825"/>
  <c r="H689" i="1825" s="1"/>
  <c r="K689" i="1825"/>
  <c r="L689" i="1825" s="1"/>
  <c r="I673" i="1825"/>
  <c r="F673" i="1825"/>
  <c r="J673" i="1825"/>
  <c r="G673" i="1825"/>
  <c r="H673" i="1825" s="1"/>
  <c r="K673" i="1825"/>
  <c r="L673" i="1825" s="1"/>
  <c r="I657" i="1825"/>
  <c r="F657" i="1825"/>
  <c r="J657" i="1825"/>
  <c r="G657" i="1825"/>
  <c r="H657" i="1825" s="1"/>
  <c r="K657" i="1825"/>
  <c r="L657" i="1825" s="1"/>
  <c r="I641" i="1825"/>
  <c r="F641" i="1825"/>
  <c r="J641" i="1825"/>
  <c r="G641" i="1825"/>
  <c r="H641" i="1825" s="1"/>
  <c r="K641" i="1825"/>
  <c r="L641" i="1825" s="1"/>
  <c r="I625" i="1825"/>
  <c r="F625" i="1825"/>
  <c r="J625" i="1825"/>
  <c r="G625" i="1825"/>
  <c r="H625" i="1825" s="1"/>
  <c r="K625" i="1825"/>
  <c r="L625" i="1825" s="1"/>
  <c r="I609" i="1825"/>
  <c r="F609" i="1825"/>
  <c r="J609" i="1825"/>
  <c r="G609" i="1825"/>
  <c r="H609" i="1825" s="1"/>
  <c r="K609" i="1825"/>
  <c r="L609" i="1825" s="1"/>
  <c r="I593" i="1825"/>
  <c r="F593" i="1825"/>
  <c r="J593" i="1825"/>
  <c r="G593" i="1825"/>
  <c r="H593" i="1825" s="1"/>
  <c r="K593" i="1825"/>
  <c r="L593" i="1825" s="1"/>
  <c r="I577" i="1825"/>
  <c r="F577" i="1825"/>
  <c r="J577" i="1825"/>
  <c r="G577" i="1825"/>
  <c r="H577" i="1825" s="1"/>
  <c r="K577" i="1825"/>
  <c r="L577" i="1825" s="1"/>
  <c r="I561" i="1825"/>
  <c r="F561" i="1825"/>
  <c r="J561" i="1825"/>
  <c r="G561" i="1825"/>
  <c r="H561" i="1825" s="1"/>
  <c r="K561" i="1825"/>
  <c r="L561" i="1825" s="1"/>
  <c r="I537" i="1825"/>
  <c r="F537" i="1825"/>
  <c r="J537" i="1825"/>
  <c r="G537" i="1825"/>
  <c r="H537" i="1825" s="1"/>
  <c r="K537" i="1825"/>
  <c r="L537" i="1825" s="1"/>
  <c r="I521" i="1825"/>
  <c r="F521" i="1825"/>
  <c r="J521" i="1825"/>
  <c r="G521" i="1825"/>
  <c r="H521" i="1825" s="1"/>
  <c r="K521" i="1825"/>
  <c r="L521" i="1825" s="1"/>
  <c r="I505" i="1825"/>
  <c r="F505" i="1825"/>
  <c r="J505" i="1825"/>
  <c r="G505" i="1825"/>
  <c r="H505" i="1825" s="1"/>
  <c r="K505" i="1825"/>
  <c r="L505" i="1825" s="1"/>
  <c r="I489" i="1825"/>
  <c r="F489" i="1825"/>
  <c r="J489" i="1825"/>
  <c r="G489" i="1825"/>
  <c r="H489" i="1825" s="1"/>
  <c r="K489" i="1825"/>
  <c r="L489" i="1825" s="1"/>
  <c r="I473" i="1825"/>
  <c r="F473" i="1825"/>
  <c r="J473" i="1825"/>
  <c r="G473" i="1825"/>
  <c r="H473" i="1825" s="1"/>
  <c r="K473" i="1825"/>
  <c r="L473" i="1825" s="1"/>
  <c r="I457" i="1825"/>
  <c r="F457" i="1825"/>
  <c r="J457" i="1825"/>
  <c r="G457" i="1825"/>
  <c r="H457" i="1825" s="1"/>
  <c r="K457" i="1825"/>
  <c r="L457" i="1825" s="1"/>
  <c r="F429" i="1825"/>
  <c r="J429" i="1825"/>
  <c r="G429" i="1825"/>
  <c r="H429" i="1825" s="1"/>
  <c r="I429" i="1825"/>
  <c r="K429" i="1825"/>
  <c r="L429" i="1825" s="1"/>
  <c r="G399" i="1825"/>
  <c r="H399" i="1825" s="1"/>
  <c r="K399" i="1825"/>
  <c r="L399" i="1825" s="1"/>
  <c r="F399" i="1825"/>
  <c r="J399" i="1825"/>
  <c r="I399" i="1825"/>
  <c r="G702" i="1825"/>
  <c r="H702" i="1825" s="1"/>
  <c r="K702" i="1825"/>
  <c r="L702" i="1825" s="1"/>
  <c r="I702" i="1825"/>
  <c r="F702" i="1825"/>
  <c r="J702" i="1825"/>
  <c r="G686" i="1825"/>
  <c r="H686" i="1825" s="1"/>
  <c r="K686" i="1825"/>
  <c r="L686" i="1825" s="1"/>
  <c r="I686" i="1825"/>
  <c r="F686" i="1825"/>
  <c r="J686" i="1825"/>
  <c r="G670" i="1825"/>
  <c r="H670" i="1825" s="1"/>
  <c r="K670" i="1825"/>
  <c r="L670" i="1825" s="1"/>
  <c r="I670" i="1825"/>
  <c r="F670" i="1825"/>
  <c r="J670" i="1825"/>
  <c r="G654" i="1825"/>
  <c r="H654" i="1825" s="1"/>
  <c r="K654" i="1825"/>
  <c r="L654" i="1825" s="1"/>
  <c r="I654" i="1825"/>
  <c r="F654" i="1825"/>
  <c r="J654" i="1825"/>
  <c r="G638" i="1825"/>
  <c r="H638" i="1825" s="1"/>
  <c r="K638" i="1825"/>
  <c r="L638" i="1825" s="1"/>
  <c r="I638" i="1825"/>
  <c r="F638" i="1825"/>
  <c r="J638" i="1825"/>
  <c r="G622" i="1825"/>
  <c r="H622" i="1825" s="1"/>
  <c r="K622" i="1825"/>
  <c r="L622" i="1825" s="1"/>
  <c r="I622" i="1825"/>
  <c r="F622" i="1825"/>
  <c r="J622" i="1825"/>
  <c r="G606" i="1825"/>
  <c r="H606" i="1825" s="1"/>
  <c r="K606" i="1825"/>
  <c r="L606" i="1825" s="1"/>
  <c r="I606" i="1825"/>
  <c r="F606" i="1825"/>
  <c r="J606" i="1825"/>
  <c r="G590" i="1825"/>
  <c r="H590" i="1825" s="1"/>
  <c r="K590" i="1825"/>
  <c r="L590" i="1825" s="1"/>
  <c r="I590" i="1825"/>
  <c r="F590" i="1825"/>
  <c r="J590" i="1825"/>
  <c r="G566" i="1825"/>
  <c r="H566" i="1825" s="1"/>
  <c r="K566" i="1825"/>
  <c r="L566" i="1825" s="1"/>
  <c r="I566" i="1825"/>
  <c r="F566" i="1825"/>
  <c r="J566" i="1825"/>
  <c r="G550" i="1825"/>
  <c r="H550" i="1825" s="1"/>
  <c r="K550" i="1825"/>
  <c r="L550" i="1825" s="1"/>
  <c r="I550" i="1825"/>
  <c r="F550" i="1825"/>
  <c r="J550" i="1825"/>
  <c r="G534" i="1825"/>
  <c r="H534" i="1825" s="1"/>
  <c r="K534" i="1825"/>
  <c r="L534" i="1825" s="1"/>
  <c r="I534" i="1825"/>
  <c r="F534" i="1825"/>
  <c r="J534" i="1825"/>
  <c r="G518" i="1825"/>
  <c r="H518" i="1825" s="1"/>
  <c r="K518" i="1825"/>
  <c r="L518" i="1825" s="1"/>
  <c r="I518" i="1825"/>
  <c r="F518" i="1825"/>
  <c r="J518" i="1825"/>
  <c r="G502" i="1825"/>
  <c r="H502" i="1825" s="1"/>
  <c r="K502" i="1825"/>
  <c r="L502" i="1825" s="1"/>
  <c r="I502" i="1825"/>
  <c r="F502" i="1825"/>
  <c r="J502" i="1825"/>
  <c r="G486" i="1825"/>
  <c r="H486" i="1825" s="1"/>
  <c r="K486" i="1825"/>
  <c r="L486" i="1825" s="1"/>
  <c r="I486" i="1825"/>
  <c r="F486" i="1825"/>
  <c r="J486" i="1825"/>
  <c r="G470" i="1825"/>
  <c r="H470" i="1825" s="1"/>
  <c r="K470" i="1825"/>
  <c r="L470" i="1825" s="1"/>
  <c r="I470" i="1825"/>
  <c r="F470" i="1825"/>
  <c r="J470" i="1825"/>
  <c r="G454" i="1825"/>
  <c r="H454" i="1825" s="1"/>
  <c r="K454" i="1825"/>
  <c r="L454" i="1825" s="1"/>
  <c r="I454" i="1825"/>
  <c r="F454" i="1825"/>
  <c r="J454" i="1825"/>
  <c r="F439" i="1825"/>
  <c r="J439" i="1825"/>
  <c r="I439" i="1825"/>
  <c r="K439" i="1825"/>
  <c r="L439" i="1825" s="1"/>
  <c r="G439" i="1825"/>
  <c r="H439" i="1825" s="1"/>
  <c r="F417" i="1825"/>
  <c r="J417" i="1825"/>
  <c r="I417" i="1825"/>
  <c r="K417" i="1825"/>
  <c r="L417" i="1825" s="1"/>
  <c r="G417" i="1825"/>
  <c r="H417" i="1825" s="1"/>
  <c r="G442" i="1825"/>
  <c r="H442" i="1825" s="1"/>
  <c r="I442" i="1825"/>
  <c r="J442" i="1825"/>
  <c r="F442" i="1825"/>
  <c r="K442" i="1825"/>
  <c r="L442" i="1825" s="1"/>
  <c r="G434" i="1825"/>
  <c r="H434" i="1825" s="1"/>
  <c r="I434" i="1825"/>
  <c r="J434" i="1825"/>
  <c r="F434" i="1825"/>
  <c r="K434" i="1825"/>
  <c r="L434" i="1825" s="1"/>
  <c r="G426" i="1825"/>
  <c r="H426" i="1825" s="1"/>
  <c r="I426" i="1825"/>
  <c r="J426" i="1825"/>
  <c r="F426" i="1825"/>
  <c r="K426" i="1825"/>
  <c r="L426" i="1825" s="1"/>
  <c r="G418" i="1825"/>
  <c r="H418" i="1825" s="1"/>
  <c r="I418" i="1825"/>
  <c r="J418" i="1825"/>
  <c r="F418" i="1825"/>
  <c r="K418" i="1825"/>
  <c r="L418" i="1825" s="1"/>
  <c r="G410" i="1825"/>
  <c r="H410" i="1825" s="1"/>
  <c r="I410" i="1825"/>
  <c r="J410" i="1825"/>
  <c r="F410" i="1825"/>
  <c r="K410" i="1825"/>
  <c r="L410" i="1825" s="1"/>
  <c r="I402" i="1825"/>
  <c r="J402" i="1825"/>
  <c r="K402" i="1825"/>
  <c r="L402" i="1825" s="1"/>
  <c r="F402" i="1825"/>
  <c r="G402" i="1825"/>
  <c r="H402" i="1825" s="1"/>
  <c r="I394" i="1825"/>
  <c r="F394" i="1825"/>
  <c r="J394" i="1825"/>
  <c r="G394" i="1825"/>
  <c r="H394" i="1825" s="1"/>
  <c r="K394" i="1825"/>
  <c r="L394" i="1825" s="1"/>
  <c r="I386" i="1825"/>
  <c r="F386" i="1825"/>
  <c r="J386" i="1825"/>
  <c r="G386" i="1825"/>
  <c r="H386" i="1825" s="1"/>
  <c r="K386" i="1825"/>
  <c r="L386" i="1825" s="1"/>
  <c r="I378" i="1825"/>
  <c r="F378" i="1825"/>
  <c r="J378" i="1825"/>
  <c r="G378" i="1825"/>
  <c r="H378" i="1825" s="1"/>
  <c r="K378" i="1825"/>
  <c r="L378" i="1825" s="1"/>
  <c r="I370" i="1825"/>
  <c r="F370" i="1825"/>
  <c r="J370" i="1825"/>
  <c r="G370" i="1825"/>
  <c r="H370" i="1825" s="1"/>
  <c r="K370" i="1825"/>
  <c r="L370" i="1825" s="1"/>
  <c r="I362" i="1825"/>
  <c r="F362" i="1825"/>
  <c r="J362" i="1825"/>
  <c r="G362" i="1825"/>
  <c r="H362" i="1825" s="1"/>
  <c r="K362" i="1825"/>
  <c r="L362" i="1825" s="1"/>
  <c r="I354" i="1825"/>
  <c r="F354" i="1825"/>
  <c r="J354" i="1825"/>
  <c r="G354" i="1825"/>
  <c r="H354" i="1825" s="1"/>
  <c r="K354" i="1825"/>
  <c r="L354" i="1825" s="1"/>
  <c r="I346" i="1825"/>
  <c r="F346" i="1825"/>
  <c r="J346" i="1825"/>
  <c r="G346" i="1825"/>
  <c r="H346" i="1825" s="1"/>
  <c r="K346" i="1825"/>
  <c r="L346" i="1825" s="1"/>
  <c r="I338" i="1825"/>
  <c r="F338" i="1825"/>
  <c r="J338" i="1825"/>
  <c r="G338" i="1825"/>
  <c r="H338" i="1825" s="1"/>
  <c r="K338" i="1825"/>
  <c r="L338" i="1825" s="1"/>
  <c r="I330" i="1825"/>
  <c r="F330" i="1825"/>
  <c r="J330" i="1825"/>
  <c r="G330" i="1825"/>
  <c r="H330" i="1825" s="1"/>
  <c r="K330" i="1825"/>
  <c r="L330" i="1825" s="1"/>
  <c r="I322" i="1825"/>
  <c r="F322" i="1825"/>
  <c r="J322" i="1825"/>
  <c r="G322" i="1825"/>
  <c r="H322" i="1825" s="1"/>
  <c r="K322" i="1825"/>
  <c r="L322" i="1825" s="1"/>
  <c r="I314" i="1825"/>
  <c r="F314" i="1825"/>
  <c r="J314" i="1825"/>
  <c r="G314" i="1825"/>
  <c r="H314" i="1825" s="1"/>
  <c r="K314" i="1825"/>
  <c r="L314" i="1825" s="1"/>
  <c r="I306" i="1825"/>
  <c r="F306" i="1825"/>
  <c r="J306" i="1825"/>
  <c r="G306" i="1825"/>
  <c r="H306" i="1825" s="1"/>
  <c r="K306" i="1825"/>
  <c r="L306" i="1825" s="1"/>
  <c r="I298" i="1825"/>
  <c r="F298" i="1825"/>
  <c r="J298" i="1825"/>
  <c r="G298" i="1825"/>
  <c r="H298" i="1825" s="1"/>
  <c r="K298" i="1825"/>
  <c r="L298" i="1825" s="1"/>
  <c r="I290" i="1825"/>
  <c r="F290" i="1825"/>
  <c r="J290" i="1825"/>
  <c r="G290" i="1825"/>
  <c r="H290" i="1825" s="1"/>
  <c r="K290" i="1825"/>
  <c r="L290" i="1825" s="1"/>
  <c r="I282" i="1825"/>
  <c r="F282" i="1825"/>
  <c r="J282" i="1825"/>
  <c r="G282" i="1825"/>
  <c r="H282" i="1825" s="1"/>
  <c r="K282" i="1825"/>
  <c r="L282" i="1825" s="1"/>
  <c r="I274" i="1825"/>
  <c r="F274" i="1825"/>
  <c r="J274" i="1825"/>
  <c r="G274" i="1825"/>
  <c r="H274" i="1825" s="1"/>
  <c r="K274" i="1825"/>
  <c r="L274" i="1825" s="1"/>
  <c r="I266" i="1825"/>
  <c r="F266" i="1825"/>
  <c r="J266" i="1825"/>
  <c r="G266" i="1825"/>
  <c r="H266" i="1825" s="1"/>
  <c r="K266" i="1825"/>
  <c r="L266" i="1825" s="1"/>
  <c r="F116" i="1825"/>
  <c r="J116" i="1825"/>
  <c r="K116" i="1825"/>
  <c r="L116" i="1825" s="1"/>
  <c r="G116" i="1825"/>
  <c r="H116" i="1825" s="1"/>
  <c r="I116" i="1825"/>
  <c r="F52" i="1825"/>
  <c r="J52" i="1825"/>
  <c r="K52" i="1825"/>
  <c r="L52" i="1825" s="1"/>
  <c r="G52" i="1825"/>
  <c r="H52" i="1825" s="1"/>
  <c r="I52" i="1825"/>
  <c r="G29" i="1825"/>
  <c r="H29" i="1825" s="1"/>
  <c r="K29" i="1825"/>
  <c r="L29" i="1825" s="1"/>
  <c r="J29" i="1825"/>
  <c r="F29" i="1825"/>
  <c r="I29" i="1825"/>
  <c r="F178" i="1825"/>
  <c r="J178" i="1825"/>
  <c r="K178" i="1825"/>
  <c r="L178" i="1825" s="1"/>
  <c r="I178" i="1825"/>
  <c r="G178" i="1825"/>
  <c r="H178" i="1825" s="1"/>
  <c r="F126" i="1825"/>
  <c r="J126" i="1825"/>
  <c r="G126" i="1825"/>
  <c r="H126" i="1825" s="1"/>
  <c r="I126" i="1825"/>
  <c r="K126" i="1825"/>
  <c r="L126" i="1825" s="1"/>
  <c r="F62" i="1825"/>
  <c r="J62" i="1825"/>
  <c r="G62" i="1825"/>
  <c r="H62" i="1825" s="1"/>
  <c r="I62" i="1825"/>
  <c r="K62" i="1825"/>
  <c r="L62" i="1825" s="1"/>
  <c r="G397" i="1825"/>
  <c r="H397" i="1825" s="1"/>
  <c r="K397" i="1825"/>
  <c r="L397" i="1825" s="1"/>
  <c r="I397" i="1825"/>
  <c r="F397" i="1825"/>
  <c r="J397" i="1825"/>
  <c r="G389" i="1825"/>
  <c r="H389" i="1825" s="1"/>
  <c r="K389" i="1825"/>
  <c r="L389" i="1825" s="1"/>
  <c r="I389" i="1825"/>
  <c r="F389" i="1825"/>
  <c r="J389" i="1825"/>
  <c r="G381" i="1825"/>
  <c r="H381" i="1825" s="1"/>
  <c r="K381" i="1825"/>
  <c r="L381" i="1825" s="1"/>
  <c r="I381" i="1825"/>
  <c r="F381" i="1825"/>
  <c r="J381" i="1825"/>
  <c r="G373" i="1825"/>
  <c r="H373" i="1825" s="1"/>
  <c r="K373" i="1825"/>
  <c r="L373" i="1825" s="1"/>
  <c r="I373" i="1825"/>
  <c r="F373" i="1825"/>
  <c r="J373" i="1825"/>
  <c r="G365" i="1825"/>
  <c r="H365" i="1825" s="1"/>
  <c r="K365" i="1825"/>
  <c r="L365" i="1825" s="1"/>
  <c r="I365" i="1825"/>
  <c r="F365" i="1825"/>
  <c r="J365" i="1825"/>
  <c r="G357" i="1825"/>
  <c r="H357" i="1825" s="1"/>
  <c r="K357" i="1825"/>
  <c r="L357" i="1825" s="1"/>
  <c r="I357" i="1825"/>
  <c r="F357" i="1825"/>
  <c r="J357" i="1825"/>
  <c r="G349" i="1825"/>
  <c r="H349" i="1825" s="1"/>
  <c r="K349" i="1825"/>
  <c r="L349" i="1825" s="1"/>
  <c r="I349" i="1825"/>
  <c r="F349" i="1825"/>
  <c r="J349" i="1825"/>
  <c r="G341" i="1825"/>
  <c r="H341" i="1825" s="1"/>
  <c r="K341" i="1825"/>
  <c r="L341" i="1825" s="1"/>
  <c r="I341" i="1825"/>
  <c r="F341" i="1825"/>
  <c r="J341" i="1825"/>
  <c r="G333" i="1825"/>
  <c r="H333" i="1825" s="1"/>
  <c r="K333" i="1825"/>
  <c r="L333" i="1825" s="1"/>
  <c r="I333" i="1825"/>
  <c r="F333" i="1825"/>
  <c r="J333" i="1825"/>
  <c r="G325" i="1825"/>
  <c r="H325" i="1825" s="1"/>
  <c r="K325" i="1825"/>
  <c r="L325" i="1825" s="1"/>
  <c r="I325" i="1825"/>
  <c r="F325" i="1825"/>
  <c r="J325" i="1825"/>
  <c r="G317" i="1825"/>
  <c r="H317" i="1825" s="1"/>
  <c r="K317" i="1825"/>
  <c r="L317" i="1825" s="1"/>
  <c r="I317" i="1825"/>
  <c r="F317" i="1825"/>
  <c r="J317" i="1825"/>
  <c r="G309" i="1825"/>
  <c r="H309" i="1825" s="1"/>
  <c r="K309" i="1825"/>
  <c r="L309" i="1825" s="1"/>
  <c r="I309" i="1825"/>
  <c r="F309" i="1825"/>
  <c r="J309" i="1825"/>
  <c r="G301" i="1825"/>
  <c r="H301" i="1825" s="1"/>
  <c r="K301" i="1825"/>
  <c r="L301" i="1825" s="1"/>
  <c r="I301" i="1825"/>
  <c r="F301" i="1825"/>
  <c r="J301" i="1825"/>
  <c r="G293" i="1825"/>
  <c r="H293" i="1825" s="1"/>
  <c r="K293" i="1825"/>
  <c r="L293" i="1825" s="1"/>
  <c r="I293" i="1825"/>
  <c r="F293" i="1825"/>
  <c r="J293" i="1825"/>
  <c r="G285" i="1825"/>
  <c r="H285" i="1825" s="1"/>
  <c r="K285" i="1825"/>
  <c r="L285" i="1825" s="1"/>
  <c r="I285" i="1825"/>
  <c r="F285" i="1825"/>
  <c r="J285" i="1825"/>
  <c r="G277" i="1825"/>
  <c r="H277" i="1825" s="1"/>
  <c r="K277" i="1825"/>
  <c r="L277" i="1825" s="1"/>
  <c r="I277" i="1825"/>
  <c r="F277" i="1825"/>
  <c r="J277" i="1825"/>
  <c r="G269" i="1825"/>
  <c r="H269" i="1825" s="1"/>
  <c r="K269" i="1825"/>
  <c r="L269" i="1825" s="1"/>
  <c r="I269" i="1825"/>
  <c r="F269" i="1825"/>
  <c r="J269" i="1825"/>
  <c r="G261" i="1825"/>
  <c r="H261" i="1825" s="1"/>
  <c r="K261" i="1825"/>
  <c r="L261" i="1825" s="1"/>
  <c r="I261" i="1825"/>
  <c r="F261" i="1825"/>
  <c r="J261" i="1825"/>
  <c r="F172" i="1825"/>
  <c r="J172" i="1825"/>
  <c r="G172" i="1825"/>
  <c r="H172" i="1825" s="1"/>
  <c r="I172" i="1825"/>
  <c r="K172" i="1825"/>
  <c r="L172" i="1825" s="1"/>
  <c r="F92" i="1825"/>
  <c r="J92" i="1825"/>
  <c r="K92" i="1825"/>
  <c r="L92" i="1825" s="1"/>
  <c r="G92" i="1825"/>
  <c r="H92" i="1825" s="1"/>
  <c r="I92" i="1825"/>
  <c r="G253" i="1825"/>
  <c r="H253" i="1825" s="1"/>
  <c r="K253" i="1825"/>
  <c r="L253" i="1825" s="1"/>
  <c r="I253" i="1825"/>
  <c r="J253" i="1825"/>
  <c r="F253" i="1825"/>
  <c r="G245" i="1825"/>
  <c r="H245" i="1825" s="1"/>
  <c r="K245" i="1825"/>
  <c r="L245" i="1825" s="1"/>
  <c r="I245" i="1825"/>
  <c r="J245" i="1825"/>
  <c r="F245" i="1825"/>
  <c r="G237" i="1825"/>
  <c r="H237" i="1825" s="1"/>
  <c r="K237" i="1825"/>
  <c r="L237" i="1825" s="1"/>
  <c r="I237" i="1825"/>
  <c r="J237" i="1825"/>
  <c r="F237" i="1825"/>
  <c r="G229" i="1825"/>
  <c r="H229" i="1825" s="1"/>
  <c r="K229" i="1825"/>
  <c r="L229" i="1825" s="1"/>
  <c r="I229" i="1825"/>
  <c r="J229" i="1825"/>
  <c r="F229" i="1825"/>
  <c r="G221" i="1825"/>
  <c r="H221" i="1825" s="1"/>
  <c r="K221" i="1825"/>
  <c r="L221" i="1825" s="1"/>
  <c r="I221" i="1825"/>
  <c r="J221" i="1825"/>
  <c r="F221" i="1825"/>
  <c r="G213" i="1825"/>
  <c r="H213" i="1825" s="1"/>
  <c r="K213" i="1825"/>
  <c r="L213" i="1825" s="1"/>
  <c r="I213" i="1825"/>
  <c r="J213" i="1825"/>
  <c r="F213" i="1825"/>
  <c r="G205" i="1825"/>
  <c r="H205" i="1825" s="1"/>
  <c r="K205" i="1825"/>
  <c r="L205" i="1825" s="1"/>
  <c r="I205" i="1825"/>
  <c r="J205" i="1825"/>
  <c r="F205" i="1825"/>
  <c r="G197" i="1825"/>
  <c r="H197" i="1825" s="1"/>
  <c r="K197" i="1825"/>
  <c r="L197" i="1825" s="1"/>
  <c r="I197" i="1825"/>
  <c r="J197" i="1825"/>
  <c r="F197" i="1825"/>
  <c r="G189" i="1825"/>
  <c r="H189" i="1825" s="1"/>
  <c r="K189" i="1825"/>
  <c r="L189" i="1825" s="1"/>
  <c r="I189" i="1825"/>
  <c r="J189" i="1825"/>
  <c r="F189" i="1825"/>
  <c r="F164" i="1825"/>
  <c r="J164" i="1825"/>
  <c r="G164" i="1825"/>
  <c r="H164" i="1825" s="1"/>
  <c r="K164" i="1825"/>
  <c r="L164" i="1825" s="1"/>
  <c r="I164" i="1825"/>
  <c r="F118" i="1825"/>
  <c r="J118" i="1825"/>
  <c r="G118" i="1825"/>
  <c r="H118" i="1825" s="1"/>
  <c r="I118" i="1825"/>
  <c r="K118" i="1825"/>
  <c r="L118" i="1825" s="1"/>
  <c r="F54" i="1825"/>
  <c r="J54" i="1825"/>
  <c r="G54" i="1825"/>
  <c r="H54" i="1825" s="1"/>
  <c r="I54" i="1825"/>
  <c r="K54" i="1825"/>
  <c r="L54" i="1825" s="1"/>
  <c r="G31" i="1825"/>
  <c r="H31" i="1825" s="1"/>
  <c r="K31" i="1825"/>
  <c r="L31" i="1825" s="1"/>
  <c r="F31" i="1825"/>
  <c r="I31" i="1825"/>
  <c r="J31" i="1825"/>
  <c r="F176" i="1825"/>
  <c r="J176" i="1825"/>
  <c r="I176" i="1825"/>
  <c r="K176" i="1825"/>
  <c r="L176" i="1825" s="1"/>
  <c r="G176" i="1825"/>
  <c r="H176" i="1825" s="1"/>
  <c r="F144" i="1825"/>
  <c r="J144" i="1825"/>
  <c r="I144" i="1825"/>
  <c r="G144" i="1825"/>
  <c r="H144" i="1825" s="1"/>
  <c r="K144" i="1825"/>
  <c r="L144" i="1825" s="1"/>
  <c r="F112" i="1825"/>
  <c r="J112" i="1825"/>
  <c r="I112" i="1825"/>
  <c r="G112" i="1825"/>
  <c r="H112" i="1825" s="1"/>
  <c r="K112" i="1825"/>
  <c r="L112" i="1825" s="1"/>
  <c r="F80" i="1825"/>
  <c r="J80" i="1825"/>
  <c r="I80" i="1825"/>
  <c r="G80" i="1825"/>
  <c r="H80" i="1825" s="1"/>
  <c r="K80" i="1825"/>
  <c r="L80" i="1825" s="1"/>
  <c r="I38" i="1825"/>
  <c r="J38" i="1825"/>
  <c r="K38" i="1825"/>
  <c r="L38" i="1825" s="1"/>
  <c r="F38" i="1825"/>
  <c r="G38" i="1825"/>
  <c r="H38" i="1825" s="1"/>
  <c r="G23" i="1825"/>
  <c r="H23" i="1825" s="1"/>
  <c r="K23" i="1825"/>
  <c r="L23" i="1825" s="1"/>
  <c r="F23" i="1825"/>
  <c r="I23" i="1825"/>
  <c r="J23" i="1825"/>
  <c r="F138" i="1825"/>
  <c r="J138" i="1825"/>
  <c r="I138" i="1825"/>
  <c r="K138" i="1825"/>
  <c r="L138" i="1825" s="1"/>
  <c r="G138" i="1825"/>
  <c r="H138" i="1825" s="1"/>
  <c r="F106" i="1825"/>
  <c r="J106" i="1825"/>
  <c r="I106" i="1825"/>
  <c r="K106" i="1825"/>
  <c r="L106" i="1825" s="1"/>
  <c r="G106" i="1825"/>
  <c r="H106" i="1825" s="1"/>
  <c r="F74" i="1825"/>
  <c r="J74" i="1825"/>
  <c r="I74" i="1825"/>
  <c r="K74" i="1825"/>
  <c r="L74" i="1825" s="1"/>
  <c r="G74" i="1825"/>
  <c r="H74" i="1825" s="1"/>
  <c r="G47" i="1825"/>
  <c r="H47" i="1825" s="1"/>
  <c r="K47" i="1825"/>
  <c r="L47" i="1825" s="1"/>
  <c r="F47" i="1825"/>
  <c r="J47" i="1825"/>
  <c r="I47" i="1825"/>
  <c r="I30" i="1825"/>
  <c r="J30" i="1825"/>
  <c r="K30" i="1825"/>
  <c r="L30" i="1825" s="1"/>
  <c r="F30" i="1825"/>
  <c r="G30" i="1825"/>
  <c r="H30" i="1825" s="1"/>
  <c r="G15" i="1825"/>
  <c r="H15" i="1825" s="1"/>
  <c r="K15" i="1825"/>
  <c r="L15" i="1825" s="1"/>
  <c r="F15" i="1825"/>
  <c r="I15" i="1825"/>
  <c r="J15" i="1825"/>
  <c r="I22" i="1825"/>
  <c r="J22" i="1825"/>
  <c r="K22" i="1825"/>
  <c r="L22" i="1825" s="1"/>
  <c r="F22" i="1825"/>
  <c r="G22" i="1825"/>
  <c r="H22" i="1825" s="1"/>
  <c r="F183" i="1825"/>
  <c r="K183" i="1825"/>
  <c r="L183" i="1825" s="1"/>
  <c r="J183" i="1825"/>
  <c r="G183" i="1825"/>
  <c r="H183" i="1825" s="1"/>
  <c r="I183" i="1825"/>
  <c r="F175" i="1825"/>
  <c r="K175" i="1825"/>
  <c r="L175" i="1825" s="1"/>
  <c r="G175" i="1825"/>
  <c r="H175" i="1825" s="1"/>
  <c r="I175" i="1825"/>
  <c r="J175" i="1825"/>
  <c r="F167" i="1825"/>
  <c r="K167" i="1825"/>
  <c r="L167" i="1825" s="1"/>
  <c r="G167" i="1825"/>
  <c r="H167" i="1825" s="1"/>
  <c r="I167" i="1825"/>
  <c r="J167" i="1825"/>
  <c r="F159" i="1825"/>
  <c r="K159" i="1825"/>
  <c r="L159" i="1825" s="1"/>
  <c r="I159" i="1825"/>
  <c r="J159" i="1825"/>
  <c r="G159" i="1825"/>
  <c r="H159" i="1825" s="1"/>
  <c r="J151" i="1825"/>
  <c r="F151" i="1825"/>
  <c r="K151" i="1825"/>
  <c r="L151" i="1825" s="1"/>
  <c r="G151" i="1825"/>
  <c r="H151" i="1825" s="1"/>
  <c r="I151" i="1825"/>
  <c r="J143" i="1825"/>
  <c r="F143" i="1825"/>
  <c r="K143" i="1825"/>
  <c r="L143" i="1825" s="1"/>
  <c r="G143" i="1825"/>
  <c r="H143" i="1825" s="1"/>
  <c r="I143" i="1825"/>
  <c r="J135" i="1825"/>
  <c r="F135" i="1825"/>
  <c r="K135" i="1825"/>
  <c r="L135" i="1825" s="1"/>
  <c r="G135" i="1825"/>
  <c r="H135" i="1825" s="1"/>
  <c r="I135" i="1825"/>
  <c r="J127" i="1825"/>
  <c r="F127" i="1825"/>
  <c r="K127" i="1825"/>
  <c r="L127" i="1825" s="1"/>
  <c r="G127" i="1825"/>
  <c r="H127" i="1825" s="1"/>
  <c r="I127" i="1825"/>
  <c r="J119" i="1825"/>
  <c r="F119" i="1825"/>
  <c r="K119" i="1825"/>
  <c r="L119" i="1825" s="1"/>
  <c r="G119" i="1825"/>
  <c r="H119" i="1825" s="1"/>
  <c r="I119" i="1825"/>
  <c r="J111" i="1825"/>
  <c r="F111" i="1825"/>
  <c r="K111" i="1825"/>
  <c r="L111" i="1825" s="1"/>
  <c r="G111" i="1825"/>
  <c r="H111" i="1825" s="1"/>
  <c r="I111" i="1825"/>
  <c r="J103" i="1825"/>
  <c r="F103" i="1825"/>
  <c r="K103" i="1825"/>
  <c r="L103" i="1825" s="1"/>
  <c r="G103" i="1825"/>
  <c r="H103" i="1825" s="1"/>
  <c r="I103" i="1825"/>
  <c r="J95" i="1825"/>
  <c r="F95" i="1825"/>
  <c r="K95" i="1825"/>
  <c r="L95" i="1825" s="1"/>
  <c r="G95" i="1825"/>
  <c r="H95" i="1825" s="1"/>
  <c r="I95" i="1825"/>
  <c r="J87" i="1825"/>
  <c r="F87" i="1825"/>
  <c r="K87" i="1825"/>
  <c r="L87" i="1825" s="1"/>
  <c r="G87" i="1825"/>
  <c r="H87" i="1825" s="1"/>
  <c r="I87" i="1825"/>
  <c r="J79" i="1825"/>
  <c r="F79" i="1825"/>
  <c r="K79" i="1825"/>
  <c r="L79" i="1825" s="1"/>
  <c r="G79" i="1825"/>
  <c r="H79" i="1825" s="1"/>
  <c r="I79" i="1825"/>
  <c r="J71" i="1825"/>
  <c r="F71" i="1825"/>
  <c r="K71" i="1825"/>
  <c r="L71" i="1825" s="1"/>
  <c r="G71" i="1825"/>
  <c r="H71" i="1825" s="1"/>
  <c r="I71" i="1825"/>
  <c r="J63" i="1825"/>
  <c r="F63" i="1825"/>
  <c r="K63" i="1825"/>
  <c r="L63" i="1825" s="1"/>
  <c r="G63" i="1825"/>
  <c r="H63" i="1825" s="1"/>
  <c r="I63" i="1825"/>
  <c r="J55" i="1825"/>
  <c r="F55" i="1825"/>
  <c r="K55" i="1825"/>
  <c r="L55" i="1825" s="1"/>
  <c r="G55" i="1825"/>
  <c r="H55" i="1825" s="1"/>
  <c r="I55" i="1825"/>
  <c r="AJ396" i="2664"/>
  <c r="AJ238" i="2664"/>
  <c r="AJ222" i="2664"/>
  <c r="AJ496" i="2664"/>
  <c r="AJ624" i="2664"/>
  <c r="AJ606" i="2664"/>
  <c r="AK21" i="2664"/>
  <c r="AK85" i="2664"/>
  <c r="AJ213" i="2664"/>
  <c r="AJ277" i="2664"/>
  <c r="AJ341" i="2664"/>
  <c r="AJ405" i="2664"/>
  <c r="AJ469" i="2664"/>
  <c r="AJ533" i="2664"/>
  <c r="AJ597" i="2664"/>
  <c r="AJ661" i="2664"/>
  <c r="AJ725" i="2664"/>
  <c r="AJ31" i="2664"/>
  <c r="AJ95" i="2664"/>
  <c r="AJ223" i="2664"/>
  <c r="AJ287" i="2664"/>
  <c r="AJ351" i="2664"/>
  <c r="AJ415" i="2664"/>
  <c r="AJ479" i="2664"/>
  <c r="AJ543" i="2664"/>
  <c r="AJ607" i="2664"/>
  <c r="AJ671" i="2664"/>
  <c r="AJ36" i="2664"/>
  <c r="AJ100" i="2664"/>
  <c r="AJ164" i="2664"/>
  <c r="AJ228" i="2664"/>
  <c r="AJ292" i="2664"/>
  <c r="AJ356" i="2664"/>
  <c r="AJ420" i="2664"/>
  <c r="AJ484" i="2664"/>
  <c r="AJ548" i="2664"/>
  <c r="AJ612" i="2664"/>
  <c r="AJ676" i="2664"/>
  <c r="AJ102" i="2664"/>
  <c r="AJ350" i="2664"/>
  <c r="AJ82" i="2664"/>
  <c r="AJ146" i="2664"/>
  <c r="AJ210" i="2664"/>
  <c r="AJ274" i="2664"/>
  <c r="AJ338" i="2664"/>
  <c r="AJ466" i="2664"/>
  <c r="AJ530" i="2664"/>
  <c r="AJ594" i="2664"/>
  <c r="AJ722" i="2664"/>
  <c r="AJ62" i="2664"/>
  <c r="AJ294" i="2664"/>
  <c r="AJ542" i="2664"/>
  <c r="AJ529" i="2664"/>
  <c r="AJ593" i="2664"/>
  <c r="AJ657" i="2664"/>
  <c r="AJ99" i="2664"/>
  <c r="AJ163" i="2664"/>
  <c r="AJ227" i="2664"/>
  <c r="AJ291" i="2664"/>
  <c r="AJ419" i="2664"/>
  <c r="AJ547" i="2664"/>
  <c r="AJ611" i="2664"/>
  <c r="AJ675" i="2664"/>
  <c r="AJ8" i="2664"/>
  <c r="AJ72" i="2664"/>
  <c r="AJ136" i="2664"/>
  <c r="AJ200" i="2664"/>
  <c r="AJ264" i="2664"/>
  <c r="AJ456" i="2664"/>
  <c r="AJ520" i="2664"/>
  <c r="AJ584" i="2664"/>
  <c r="AJ648" i="2664"/>
  <c r="AK27" i="2664"/>
  <c r="AJ283" i="2664"/>
  <c r="AJ411" i="2664"/>
  <c r="AJ635" i="2664"/>
  <c r="AJ128" i="2664"/>
  <c r="AJ416" i="2664"/>
  <c r="AJ512" i="2664"/>
  <c r="AJ608" i="2664"/>
  <c r="AJ587" i="2664"/>
  <c r="AJ715" i="2664"/>
  <c r="AJ48" i="2664"/>
  <c r="AJ70" i="2664"/>
  <c r="AJ342" i="2664"/>
  <c r="AJ574" i="2664"/>
  <c r="AJ190" i="2664"/>
  <c r="AJ462" i="2664"/>
  <c r="AJ718" i="2664"/>
  <c r="AK141" i="2664"/>
  <c r="AJ525" i="2664"/>
  <c r="AJ653" i="2664"/>
  <c r="AK717" i="2664"/>
  <c r="AK23" i="2664"/>
  <c r="AJ151" i="2664"/>
  <c r="AJ215" i="2664"/>
  <c r="AJ279" i="2664"/>
  <c r="AJ343" i="2664"/>
  <c r="AJ407" i="2664"/>
  <c r="AJ471" i="2664"/>
  <c r="AJ535" i="2664"/>
  <c r="AJ599" i="2664"/>
  <c r="AJ663" i="2664"/>
  <c r="AJ92" i="2664"/>
  <c r="AJ220" i="2664"/>
  <c r="AJ476" i="2664"/>
  <c r="AJ540" i="2664"/>
  <c r="AJ604" i="2664"/>
  <c r="AJ10" i="2664"/>
  <c r="AJ202" i="2664"/>
  <c r="AJ330" i="2664"/>
  <c r="AJ394" i="2664"/>
  <c r="AJ458" i="2664"/>
  <c r="AJ522" i="2664"/>
  <c r="AJ586" i="2664"/>
  <c r="AJ650" i="2664"/>
  <c r="AJ714" i="2664"/>
  <c r="AJ374" i="2664"/>
  <c r="AJ622" i="2664"/>
  <c r="AJ489" i="2664"/>
  <c r="AJ585" i="2664"/>
  <c r="AJ713" i="2664"/>
  <c r="AJ219" i="2664"/>
  <c r="AJ475" i="2664"/>
  <c r="AJ571" i="2664"/>
  <c r="AJ667" i="2664"/>
  <c r="AJ160" i="2664"/>
  <c r="AJ288" i="2664"/>
  <c r="AJ352" i="2664"/>
  <c r="AJ576" i="2664"/>
  <c r="AJ704" i="2664"/>
  <c r="AK121" i="2664"/>
  <c r="AJ537" i="2664"/>
  <c r="AJ523" i="2664"/>
  <c r="AJ683" i="2664"/>
  <c r="AJ336" i="2664"/>
  <c r="AK56" i="2664"/>
  <c r="AK120" i="2664"/>
  <c r="AK184" i="2664"/>
  <c r="AK248" i="2664"/>
  <c r="AK312" i="2664"/>
  <c r="AK440" i="2664"/>
  <c r="AK504" i="2664"/>
  <c r="AK632" i="2664"/>
  <c r="AK696" i="2664"/>
  <c r="AK112" i="2664"/>
  <c r="AK240" i="2664"/>
  <c r="AK400" i="2664"/>
  <c r="K1909" i="1825"/>
  <c r="L1909" i="1825" s="1"/>
  <c r="J1909" i="1825"/>
  <c r="I1909" i="1825"/>
  <c r="G1909" i="1825"/>
  <c r="H1909" i="1825" s="1"/>
  <c r="F1909" i="1825"/>
  <c r="K1893" i="1825"/>
  <c r="L1893" i="1825" s="1"/>
  <c r="J1893" i="1825"/>
  <c r="I1893" i="1825"/>
  <c r="G1893" i="1825"/>
  <c r="H1893" i="1825" s="1"/>
  <c r="F1893" i="1825"/>
  <c r="K1861" i="1825"/>
  <c r="L1861" i="1825" s="1"/>
  <c r="J1861" i="1825"/>
  <c r="I1861" i="1825"/>
  <c r="G1861" i="1825"/>
  <c r="H1861" i="1825" s="1"/>
  <c r="F1861" i="1825"/>
  <c r="K1829" i="1825"/>
  <c r="L1829" i="1825" s="1"/>
  <c r="J1829" i="1825"/>
  <c r="I1829" i="1825"/>
  <c r="G1829" i="1825"/>
  <c r="H1829" i="1825" s="1"/>
  <c r="F1829" i="1825"/>
  <c r="K1797" i="1825"/>
  <c r="L1797" i="1825" s="1"/>
  <c r="J1797" i="1825"/>
  <c r="I1797" i="1825"/>
  <c r="G1797" i="1825"/>
  <c r="H1797" i="1825" s="1"/>
  <c r="F1797" i="1825"/>
  <c r="K1749" i="1825"/>
  <c r="L1749" i="1825" s="1"/>
  <c r="J1749" i="1825"/>
  <c r="I1749" i="1825"/>
  <c r="G1749" i="1825"/>
  <c r="H1749" i="1825" s="1"/>
  <c r="F1749" i="1825"/>
  <c r="K1717" i="1825"/>
  <c r="L1717" i="1825" s="1"/>
  <c r="J1717" i="1825"/>
  <c r="I1717" i="1825"/>
  <c r="G1717" i="1825"/>
  <c r="H1717" i="1825" s="1"/>
  <c r="F1717" i="1825"/>
  <c r="K1685" i="1825"/>
  <c r="L1685" i="1825" s="1"/>
  <c r="J1685" i="1825"/>
  <c r="I1685" i="1825"/>
  <c r="G1685" i="1825"/>
  <c r="H1685" i="1825" s="1"/>
  <c r="F1685" i="1825"/>
  <c r="K1653" i="1825"/>
  <c r="L1653" i="1825" s="1"/>
  <c r="J1653" i="1825"/>
  <c r="I1653" i="1825"/>
  <c r="G1653" i="1825"/>
  <c r="H1653" i="1825" s="1"/>
  <c r="F1653" i="1825"/>
  <c r="K1605" i="1825"/>
  <c r="L1605" i="1825" s="1"/>
  <c r="J1605" i="1825"/>
  <c r="I1605" i="1825"/>
  <c r="G1605" i="1825"/>
  <c r="H1605" i="1825" s="1"/>
  <c r="F1605" i="1825"/>
  <c r="K1573" i="1825"/>
  <c r="L1573" i="1825" s="1"/>
  <c r="J1573" i="1825"/>
  <c r="I1573" i="1825"/>
  <c r="G1573" i="1825"/>
  <c r="H1573" i="1825" s="1"/>
  <c r="F1573" i="1825"/>
  <c r="K1541" i="1825"/>
  <c r="L1541" i="1825" s="1"/>
  <c r="J1541" i="1825"/>
  <c r="I1541" i="1825"/>
  <c r="G1541" i="1825"/>
  <c r="H1541" i="1825" s="1"/>
  <c r="F1541" i="1825"/>
  <c r="K1509" i="1825"/>
  <c r="L1509" i="1825" s="1"/>
  <c r="J1509" i="1825"/>
  <c r="I1509" i="1825"/>
  <c r="G1509" i="1825"/>
  <c r="H1509" i="1825" s="1"/>
  <c r="F1509" i="1825"/>
  <c r="K1477" i="1825"/>
  <c r="L1477" i="1825" s="1"/>
  <c r="J1477" i="1825"/>
  <c r="I1477" i="1825"/>
  <c r="G1477" i="1825"/>
  <c r="H1477" i="1825" s="1"/>
  <c r="F1477" i="1825"/>
  <c r="K1445" i="1825"/>
  <c r="L1445" i="1825" s="1"/>
  <c r="J1445" i="1825"/>
  <c r="I1445" i="1825"/>
  <c r="G1445" i="1825"/>
  <c r="H1445" i="1825" s="1"/>
  <c r="F1445" i="1825"/>
  <c r="K1413" i="1825"/>
  <c r="L1413" i="1825" s="1"/>
  <c r="J1413" i="1825"/>
  <c r="I1413" i="1825"/>
  <c r="G1413" i="1825"/>
  <c r="H1413" i="1825" s="1"/>
  <c r="F1413" i="1825"/>
  <c r="K1381" i="1825"/>
  <c r="L1381" i="1825" s="1"/>
  <c r="J1381" i="1825"/>
  <c r="I1381" i="1825"/>
  <c r="G1381" i="1825"/>
  <c r="H1381" i="1825" s="1"/>
  <c r="F1381" i="1825"/>
  <c r="K1349" i="1825"/>
  <c r="L1349" i="1825" s="1"/>
  <c r="J1349" i="1825"/>
  <c r="I1349" i="1825"/>
  <c r="G1349" i="1825"/>
  <c r="H1349" i="1825" s="1"/>
  <c r="F1349" i="1825"/>
  <c r="K1317" i="1825"/>
  <c r="L1317" i="1825" s="1"/>
  <c r="J1317" i="1825"/>
  <c r="I1317" i="1825"/>
  <c r="G1317" i="1825"/>
  <c r="H1317" i="1825" s="1"/>
  <c r="F1317" i="1825"/>
  <c r="K1301" i="1825"/>
  <c r="L1301" i="1825" s="1"/>
  <c r="J1301" i="1825"/>
  <c r="I1301" i="1825"/>
  <c r="G1301" i="1825"/>
  <c r="H1301" i="1825" s="1"/>
  <c r="F1301" i="1825"/>
  <c r="K1269" i="1825"/>
  <c r="L1269" i="1825" s="1"/>
  <c r="J1269" i="1825"/>
  <c r="I1269" i="1825"/>
  <c r="G1269" i="1825"/>
  <c r="H1269" i="1825" s="1"/>
  <c r="F1269" i="1825"/>
  <c r="K1237" i="1825"/>
  <c r="L1237" i="1825" s="1"/>
  <c r="J1237" i="1825"/>
  <c r="I1237" i="1825"/>
  <c r="G1237" i="1825"/>
  <c r="H1237" i="1825" s="1"/>
  <c r="F1237" i="1825"/>
  <c r="K1205" i="1825"/>
  <c r="L1205" i="1825" s="1"/>
  <c r="J1205" i="1825"/>
  <c r="I1205" i="1825"/>
  <c r="G1205" i="1825"/>
  <c r="H1205" i="1825" s="1"/>
  <c r="F1205" i="1825"/>
  <c r="K1173" i="1825"/>
  <c r="L1173" i="1825" s="1"/>
  <c r="J1173" i="1825"/>
  <c r="I1173" i="1825"/>
  <c r="G1173" i="1825"/>
  <c r="H1173" i="1825" s="1"/>
  <c r="F1173" i="1825"/>
  <c r="K1141" i="1825"/>
  <c r="L1141" i="1825" s="1"/>
  <c r="J1141" i="1825"/>
  <c r="I1141" i="1825"/>
  <c r="G1141" i="1825"/>
  <c r="H1141" i="1825" s="1"/>
  <c r="F1141" i="1825"/>
  <c r="K1109" i="1825"/>
  <c r="L1109" i="1825" s="1"/>
  <c r="J1109" i="1825"/>
  <c r="I1109" i="1825"/>
  <c r="G1109" i="1825"/>
  <c r="H1109" i="1825" s="1"/>
  <c r="F1109" i="1825"/>
  <c r="K1077" i="1825"/>
  <c r="L1077" i="1825" s="1"/>
  <c r="J1077" i="1825"/>
  <c r="I1077" i="1825"/>
  <c r="G1077" i="1825"/>
  <c r="H1077" i="1825" s="1"/>
  <c r="F1077" i="1825"/>
  <c r="K1045" i="1825"/>
  <c r="L1045" i="1825" s="1"/>
  <c r="J1045" i="1825"/>
  <c r="I1045" i="1825"/>
  <c r="G1045" i="1825"/>
  <c r="H1045" i="1825" s="1"/>
  <c r="F1045" i="1825"/>
  <c r="K1013" i="1825"/>
  <c r="L1013" i="1825" s="1"/>
  <c r="J1013" i="1825"/>
  <c r="I1013" i="1825"/>
  <c r="G1013" i="1825"/>
  <c r="H1013" i="1825" s="1"/>
  <c r="F1013" i="1825"/>
  <c r="K981" i="1825"/>
  <c r="L981" i="1825" s="1"/>
  <c r="J981" i="1825"/>
  <c r="I981" i="1825"/>
  <c r="G981" i="1825"/>
  <c r="H981" i="1825" s="1"/>
  <c r="F981" i="1825"/>
  <c r="K949" i="1825"/>
  <c r="L949" i="1825" s="1"/>
  <c r="J949" i="1825"/>
  <c r="I949" i="1825"/>
  <c r="G949" i="1825"/>
  <c r="H949" i="1825" s="1"/>
  <c r="F949" i="1825"/>
  <c r="K917" i="1825"/>
  <c r="L917" i="1825" s="1"/>
  <c r="J917" i="1825"/>
  <c r="I917" i="1825"/>
  <c r="G917" i="1825"/>
  <c r="H917" i="1825" s="1"/>
  <c r="F917" i="1825"/>
  <c r="K885" i="1825"/>
  <c r="L885" i="1825" s="1"/>
  <c r="J885" i="1825"/>
  <c r="I885" i="1825"/>
  <c r="G885" i="1825"/>
  <c r="H885" i="1825" s="1"/>
  <c r="F885" i="1825"/>
  <c r="K853" i="1825"/>
  <c r="L853" i="1825" s="1"/>
  <c r="J853" i="1825"/>
  <c r="I853" i="1825"/>
  <c r="G853" i="1825"/>
  <c r="H853" i="1825" s="1"/>
  <c r="F853" i="1825"/>
  <c r="K821" i="1825"/>
  <c r="L821" i="1825" s="1"/>
  <c r="J821" i="1825"/>
  <c r="I821" i="1825"/>
  <c r="G821" i="1825"/>
  <c r="H821" i="1825" s="1"/>
  <c r="F821" i="1825"/>
  <c r="K789" i="1825"/>
  <c r="L789" i="1825" s="1"/>
  <c r="J789" i="1825"/>
  <c r="I789" i="1825"/>
  <c r="G789" i="1825"/>
  <c r="H789" i="1825" s="1"/>
  <c r="F789" i="1825"/>
  <c r="K757" i="1825"/>
  <c r="L757" i="1825" s="1"/>
  <c r="J757" i="1825"/>
  <c r="I757" i="1825"/>
  <c r="G757" i="1825"/>
  <c r="H757" i="1825" s="1"/>
  <c r="F757" i="1825"/>
  <c r="K7" i="1825"/>
  <c r="L7" i="1825" s="1"/>
  <c r="J7" i="1825"/>
  <c r="I7" i="1825"/>
  <c r="G7" i="1825"/>
  <c r="H7" i="1825" s="1"/>
  <c r="F7" i="1825"/>
  <c r="K1936" i="1825"/>
  <c r="L1936" i="1825" s="1"/>
  <c r="J1936" i="1825"/>
  <c r="I1936" i="1825"/>
  <c r="G1936" i="1825"/>
  <c r="H1936" i="1825" s="1"/>
  <c r="F1936" i="1825"/>
  <c r="K1904" i="1825"/>
  <c r="L1904" i="1825" s="1"/>
  <c r="J1904" i="1825"/>
  <c r="I1904" i="1825"/>
  <c r="G1904" i="1825"/>
  <c r="H1904" i="1825" s="1"/>
  <c r="F1904" i="1825"/>
  <c r="K1872" i="1825"/>
  <c r="L1872" i="1825" s="1"/>
  <c r="J1872" i="1825"/>
  <c r="I1872" i="1825"/>
  <c r="G1872" i="1825"/>
  <c r="H1872" i="1825" s="1"/>
  <c r="F1872" i="1825"/>
  <c r="K1840" i="1825"/>
  <c r="L1840" i="1825" s="1"/>
  <c r="J1840" i="1825"/>
  <c r="I1840" i="1825"/>
  <c r="G1840" i="1825"/>
  <c r="H1840" i="1825" s="1"/>
  <c r="F1840" i="1825"/>
  <c r="K1808" i="1825"/>
  <c r="L1808" i="1825" s="1"/>
  <c r="J1808" i="1825"/>
  <c r="I1808" i="1825"/>
  <c r="G1808" i="1825"/>
  <c r="H1808" i="1825" s="1"/>
  <c r="F1808" i="1825"/>
  <c r="K1776" i="1825"/>
  <c r="L1776" i="1825" s="1"/>
  <c r="J1776" i="1825"/>
  <c r="I1776" i="1825"/>
  <c r="G1776" i="1825"/>
  <c r="H1776" i="1825" s="1"/>
  <c r="F1776" i="1825"/>
  <c r="K1744" i="1825"/>
  <c r="L1744" i="1825" s="1"/>
  <c r="J1744" i="1825"/>
  <c r="I1744" i="1825"/>
  <c r="G1744" i="1825"/>
  <c r="H1744" i="1825" s="1"/>
  <c r="F1744" i="1825"/>
  <c r="K1712" i="1825"/>
  <c r="L1712" i="1825" s="1"/>
  <c r="J1712" i="1825"/>
  <c r="I1712" i="1825"/>
  <c r="G1712" i="1825"/>
  <c r="H1712" i="1825" s="1"/>
  <c r="F1712" i="1825"/>
  <c r="K1680" i="1825"/>
  <c r="L1680" i="1825" s="1"/>
  <c r="J1680" i="1825"/>
  <c r="I1680" i="1825"/>
  <c r="G1680" i="1825"/>
  <c r="H1680" i="1825" s="1"/>
  <c r="F1680" i="1825"/>
  <c r="K1648" i="1825"/>
  <c r="L1648" i="1825" s="1"/>
  <c r="J1648" i="1825"/>
  <c r="I1648" i="1825"/>
  <c r="G1648" i="1825"/>
  <c r="H1648" i="1825" s="1"/>
  <c r="F1648" i="1825"/>
  <c r="K1616" i="1825"/>
  <c r="L1616" i="1825" s="1"/>
  <c r="J1616" i="1825"/>
  <c r="I1616" i="1825"/>
  <c r="G1616" i="1825"/>
  <c r="H1616" i="1825" s="1"/>
  <c r="F1616" i="1825"/>
  <c r="K1584" i="1825"/>
  <c r="L1584" i="1825" s="1"/>
  <c r="J1584" i="1825"/>
  <c r="I1584" i="1825"/>
  <c r="G1584" i="1825"/>
  <c r="H1584" i="1825" s="1"/>
  <c r="F1584" i="1825"/>
  <c r="K1552" i="1825"/>
  <c r="L1552" i="1825" s="1"/>
  <c r="J1552" i="1825"/>
  <c r="I1552" i="1825"/>
  <c r="G1552" i="1825"/>
  <c r="H1552" i="1825" s="1"/>
  <c r="F1552" i="1825"/>
  <c r="K1504" i="1825"/>
  <c r="L1504" i="1825" s="1"/>
  <c r="J1504" i="1825"/>
  <c r="I1504" i="1825"/>
  <c r="G1504" i="1825"/>
  <c r="H1504" i="1825" s="1"/>
  <c r="F1504" i="1825"/>
  <c r="K1472" i="1825"/>
  <c r="L1472" i="1825" s="1"/>
  <c r="J1472" i="1825"/>
  <c r="I1472" i="1825"/>
  <c r="G1472" i="1825"/>
  <c r="H1472" i="1825" s="1"/>
  <c r="F1472" i="1825"/>
  <c r="K1440" i="1825"/>
  <c r="L1440" i="1825" s="1"/>
  <c r="J1440" i="1825"/>
  <c r="I1440" i="1825"/>
  <c r="G1440" i="1825"/>
  <c r="H1440" i="1825" s="1"/>
  <c r="F1440" i="1825"/>
  <c r="K1408" i="1825"/>
  <c r="L1408" i="1825" s="1"/>
  <c r="J1408" i="1825"/>
  <c r="I1408" i="1825"/>
  <c r="G1408" i="1825"/>
  <c r="H1408" i="1825" s="1"/>
  <c r="F1408" i="1825"/>
  <c r="K1376" i="1825"/>
  <c r="L1376" i="1825" s="1"/>
  <c r="J1376" i="1825"/>
  <c r="I1376" i="1825"/>
  <c r="G1376" i="1825"/>
  <c r="H1376" i="1825" s="1"/>
  <c r="F1376" i="1825"/>
  <c r="K1344" i="1825"/>
  <c r="L1344" i="1825" s="1"/>
  <c r="J1344" i="1825"/>
  <c r="I1344" i="1825"/>
  <c r="G1344" i="1825"/>
  <c r="H1344" i="1825" s="1"/>
  <c r="F1344" i="1825"/>
  <c r="K1312" i="1825"/>
  <c r="L1312" i="1825" s="1"/>
  <c r="J1312" i="1825"/>
  <c r="I1312" i="1825"/>
  <c r="G1312" i="1825"/>
  <c r="H1312" i="1825" s="1"/>
  <c r="F1312" i="1825"/>
  <c r="K1280" i="1825"/>
  <c r="L1280" i="1825" s="1"/>
  <c r="J1280" i="1825"/>
  <c r="I1280" i="1825"/>
  <c r="G1280" i="1825"/>
  <c r="H1280" i="1825" s="1"/>
  <c r="F1280" i="1825"/>
  <c r="K1248" i="1825"/>
  <c r="L1248" i="1825" s="1"/>
  <c r="J1248" i="1825"/>
  <c r="I1248" i="1825"/>
  <c r="G1248" i="1825"/>
  <c r="H1248" i="1825" s="1"/>
  <c r="F1248" i="1825"/>
  <c r="K1216" i="1825"/>
  <c r="L1216" i="1825" s="1"/>
  <c r="J1216" i="1825"/>
  <c r="I1216" i="1825"/>
  <c r="G1216" i="1825"/>
  <c r="H1216" i="1825" s="1"/>
  <c r="F1216" i="1825"/>
  <c r="K1184" i="1825"/>
  <c r="L1184" i="1825" s="1"/>
  <c r="J1184" i="1825"/>
  <c r="I1184" i="1825"/>
  <c r="G1184" i="1825"/>
  <c r="H1184" i="1825" s="1"/>
  <c r="F1184" i="1825"/>
  <c r="K1152" i="1825"/>
  <c r="L1152" i="1825" s="1"/>
  <c r="J1152" i="1825"/>
  <c r="I1152" i="1825"/>
  <c r="G1152" i="1825"/>
  <c r="H1152" i="1825" s="1"/>
  <c r="F1152" i="1825"/>
  <c r="K1120" i="1825"/>
  <c r="L1120" i="1825" s="1"/>
  <c r="J1120" i="1825"/>
  <c r="I1120" i="1825"/>
  <c r="G1120" i="1825"/>
  <c r="H1120" i="1825" s="1"/>
  <c r="F1120" i="1825"/>
  <c r="K1104" i="1825"/>
  <c r="L1104" i="1825" s="1"/>
  <c r="J1104" i="1825"/>
  <c r="I1104" i="1825"/>
  <c r="G1104" i="1825"/>
  <c r="H1104" i="1825" s="1"/>
  <c r="F1104" i="1825"/>
  <c r="K1072" i="1825"/>
  <c r="L1072" i="1825" s="1"/>
  <c r="J1072" i="1825"/>
  <c r="I1072" i="1825"/>
  <c r="G1072" i="1825"/>
  <c r="H1072" i="1825" s="1"/>
  <c r="F1072" i="1825"/>
  <c r="K1040" i="1825"/>
  <c r="L1040" i="1825" s="1"/>
  <c r="J1040" i="1825"/>
  <c r="I1040" i="1825"/>
  <c r="G1040" i="1825"/>
  <c r="H1040" i="1825" s="1"/>
  <c r="F1040" i="1825"/>
  <c r="K1008" i="1825"/>
  <c r="L1008" i="1825" s="1"/>
  <c r="J1008" i="1825"/>
  <c r="I1008" i="1825"/>
  <c r="G1008" i="1825"/>
  <c r="H1008" i="1825" s="1"/>
  <c r="F1008" i="1825"/>
  <c r="K976" i="1825"/>
  <c r="L976" i="1825" s="1"/>
  <c r="J976" i="1825"/>
  <c r="I976" i="1825"/>
  <c r="G976" i="1825"/>
  <c r="H976" i="1825" s="1"/>
  <c r="F976" i="1825"/>
  <c r="K944" i="1825"/>
  <c r="L944" i="1825" s="1"/>
  <c r="J944" i="1825"/>
  <c r="I944" i="1825"/>
  <c r="G944" i="1825"/>
  <c r="H944" i="1825" s="1"/>
  <c r="F944" i="1825"/>
  <c r="K912" i="1825"/>
  <c r="L912" i="1825" s="1"/>
  <c r="J912" i="1825"/>
  <c r="I912" i="1825"/>
  <c r="G912" i="1825"/>
  <c r="H912" i="1825" s="1"/>
  <c r="F912" i="1825"/>
  <c r="K880" i="1825"/>
  <c r="L880" i="1825" s="1"/>
  <c r="J880" i="1825"/>
  <c r="I880" i="1825"/>
  <c r="G880" i="1825"/>
  <c r="H880" i="1825" s="1"/>
  <c r="F880" i="1825"/>
  <c r="K848" i="1825"/>
  <c r="L848" i="1825" s="1"/>
  <c r="J848" i="1825"/>
  <c r="I848" i="1825"/>
  <c r="G848" i="1825"/>
  <c r="H848" i="1825" s="1"/>
  <c r="F848" i="1825"/>
  <c r="K832" i="1825"/>
  <c r="L832" i="1825" s="1"/>
  <c r="J832" i="1825"/>
  <c r="I832" i="1825"/>
  <c r="G832" i="1825"/>
  <c r="H832" i="1825" s="1"/>
  <c r="F832" i="1825"/>
  <c r="K800" i="1825"/>
  <c r="L800" i="1825" s="1"/>
  <c r="J800" i="1825"/>
  <c r="I800" i="1825"/>
  <c r="G800" i="1825"/>
  <c r="H800" i="1825" s="1"/>
  <c r="F800" i="1825"/>
  <c r="K768" i="1825"/>
  <c r="L768" i="1825" s="1"/>
  <c r="J768" i="1825"/>
  <c r="I768" i="1825"/>
  <c r="G768" i="1825"/>
  <c r="H768" i="1825" s="1"/>
  <c r="F768" i="1825"/>
  <c r="K736" i="1825"/>
  <c r="L736" i="1825" s="1"/>
  <c r="J736" i="1825"/>
  <c r="I736" i="1825"/>
  <c r="G736" i="1825"/>
  <c r="H736" i="1825" s="1"/>
  <c r="F736" i="1825"/>
  <c r="J1911" i="1825"/>
  <c r="I1911" i="1825"/>
  <c r="G1911" i="1825"/>
  <c r="H1911" i="1825" s="1"/>
  <c r="F1911" i="1825"/>
  <c r="K1911" i="1825"/>
  <c r="L1911" i="1825" s="1"/>
  <c r="K1879" i="1825"/>
  <c r="L1879" i="1825" s="1"/>
  <c r="J1879" i="1825"/>
  <c r="I1879" i="1825"/>
  <c r="G1879" i="1825"/>
  <c r="H1879" i="1825" s="1"/>
  <c r="F1879" i="1825"/>
  <c r="K1847" i="1825"/>
  <c r="L1847" i="1825" s="1"/>
  <c r="J1847" i="1825"/>
  <c r="I1847" i="1825"/>
  <c r="G1847" i="1825"/>
  <c r="H1847" i="1825" s="1"/>
  <c r="F1847" i="1825"/>
  <c r="K1831" i="1825"/>
  <c r="L1831" i="1825" s="1"/>
  <c r="J1831" i="1825"/>
  <c r="I1831" i="1825"/>
  <c r="G1831" i="1825"/>
  <c r="H1831" i="1825" s="1"/>
  <c r="F1831" i="1825"/>
  <c r="K1799" i="1825"/>
  <c r="L1799" i="1825" s="1"/>
  <c r="J1799" i="1825"/>
  <c r="I1799" i="1825"/>
  <c r="G1799" i="1825"/>
  <c r="H1799" i="1825" s="1"/>
  <c r="F1799" i="1825"/>
  <c r="K1767" i="1825"/>
  <c r="L1767" i="1825" s="1"/>
  <c r="J1767" i="1825"/>
  <c r="I1767" i="1825"/>
  <c r="G1767" i="1825"/>
  <c r="H1767" i="1825" s="1"/>
  <c r="F1767" i="1825"/>
  <c r="K1735" i="1825"/>
  <c r="L1735" i="1825" s="1"/>
  <c r="J1735" i="1825"/>
  <c r="I1735" i="1825"/>
  <c r="G1735" i="1825"/>
  <c r="H1735" i="1825" s="1"/>
  <c r="F1735" i="1825"/>
  <c r="K1703" i="1825"/>
  <c r="L1703" i="1825" s="1"/>
  <c r="J1703" i="1825"/>
  <c r="I1703" i="1825"/>
  <c r="G1703" i="1825"/>
  <c r="H1703" i="1825" s="1"/>
  <c r="F1703" i="1825"/>
  <c r="K1671" i="1825"/>
  <c r="L1671" i="1825" s="1"/>
  <c r="J1671" i="1825"/>
  <c r="I1671" i="1825"/>
  <c r="G1671" i="1825"/>
  <c r="H1671" i="1825" s="1"/>
  <c r="F1671" i="1825"/>
  <c r="K1655" i="1825"/>
  <c r="L1655" i="1825" s="1"/>
  <c r="J1655" i="1825"/>
  <c r="I1655" i="1825"/>
  <c r="G1655" i="1825"/>
  <c r="H1655" i="1825" s="1"/>
  <c r="F1655" i="1825"/>
  <c r="K1623" i="1825"/>
  <c r="L1623" i="1825" s="1"/>
  <c r="J1623" i="1825"/>
  <c r="I1623" i="1825"/>
  <c r="G1623" i="1825"/>
  <c r="H1623" i="1825" s="1"/>
  <c r="F1623" i="1825"/>
  <c r="K1591" i="1825"/>
  <c r="L1591" i="1825" s="1"/>
  <c r="J1591" i="1825"/>
  <c r="I1591" i="1825"/>
  <c r="G1591" i="1825"/>
  <c r="H1591" i="1825" s="1"/>
  <c r="F1591" i="1825"/>
  <c r="K1559" i="1825"/>
  <c r="L1559" i="1825" s="1"/>
  <c r="J1559" i="1825"/>
  <c r="I1559" i="1825"/>
  <c r="G1559" i="1825"/>
  <c r="H1559" i="1825" s="1"/>
  <c r="F1559" i="1825"/>
  <c r="K1527" i="1825"/>
  <c r="L1527" i="1825" s="1"/>
  <c r="J1527" i="1825"/>
  <c r="I1527" i="1825"/>
  <c r="G1527" i="1825"/>
  <c r="H1527" i="1825" s="1"/>
  <c r="F1527" i="1825"/>
  <c r="K1495" i="1825"/>
  <c r="L1495" i="1825" s="1"/>
  <c r="J1495" i="1825"/>
  <c r="I1495" i="1825"/>
  <c r="G1495" i="1825"/>
  <c r="H1495" i="1825" s="1"/>
  <c r="F1495" i="1825"/>
  <c r="K1463" i="1825"/>
  <c r="L1463" i="1825" s="1"/>
  <c r="J1463" i="1825"/>
  <c r="I1463" i="1825"/>
  <c r="G1463" i="1825"/>
  <c r="H1463" i="1825" s="1"/>
  <c r="F1463" i="1825"/>
  <c r="K1431" i="1825"/>
  <c r="L1431" i="1825" s="1"/>
  <c r="J1431" i="1825"/>
  <c r="I1431" i="1825"/>
  <c r="G1431" i="1825"/>
  <c r="H1431" i="1825" s="1"/>
  <c r="F1431" i="1825"/>
  <c r="K1399" i="1825"/>
  <c r="L1399" i="1825" s="1"/>
  <c r="J1399" i="1825"/>
  <c r="I1399" i="1825"/>
  <c r="G1399" i="1825"/>
  <c r="H1399" i="1825" s="1"/>
  <c r="F1399" i="1825"/>
  <c r="K1367" i="1825"/>
  <c r="L1367" i="1825" s="1"/>
  <c r="J1367" i="1825"/>
  <c r="I1367" i="1825"/>
  <c r="G1367" i="1825"/>
  <c r="H1367" i="1825" s="1"/>
  <c r="F1367" i="1825"/>
  <c r="K1335" i="1825"/>
  <c r="L1335" i="1825" s="1"/>
  <c r="J1335" i="1825"/>
  <c r="I1335" i="1825"/>
  <c r="G1335" i="1825"/>
  <c r="H1335" i="1825" s="1"/>
  <c r="F1335" i="1825"/>
  <c r="K1303" i="1825"/>
  <c r="L1303" i="1825" s="1"/>
  <c r="J1303" i="1825"/>
  <c r="I1303" i="1825"/>
  <c r="G1303" i="1825"/>
  <c r="H1303" i="1825" s="1"/>
  <c r="F1303" i="1825"/>
  <c r="K1271" i="1825"/>
  <c r="L1271" i="1825" s="1"/>
  <c r="J1271" i="1825"/>
  <c r="I1271" i="1825"/>
  <c r="G1271" i="1825"/>
  <c r="H1271" i="1825" s="1"/>
  <c r="F1271" i="1825"/>
  <c r="K1239" i="1825"/>
  <c r="L1239" i="1825" s="1"/>
  <c r="J1239" i="1825"/>
  <c r="I1239" i="1825"/>
  <c r="G1239" i="1825"/>
  <c r="H1239" i="1825" s="1"/>
  <c r="F1239" i="1825"/>
  <c r="K1207" i="1825"/>
  <c r="L1207" i="1825" s="1"/>
  <c r="J1207" i="1825"/>
  <c r="I1207" i="1825"/>
  <c r="G1207" i="1825"/>
  <c r="H1207" i="1825" s="1"/>
  <c r="F1207" i="1825"/>
  <c r="K1175" i="1825"/>
  <c r="L1175" i="1825" s="1"/>
  <c r="J1175" i="1825"/>
  <c r="I1175" i="1825"/>
  <c r="G1175" i="1825"/>
  <c r="H1175" i="1825" s="1"/>
  <c r="F1175" i="1825"/>
  <c r="K1143" i="1825"/>
  <c r="L1143" i="1825" s="1"/>
  <c r="J1143" i="1825"/>
  <c r="I1143" i="1825"/>
  <c r="G1143" i="1825"/>
  <c r="H1143" i="1825" s="1"/>
  <c r="F1143" i="1825"/>
  <c r="K1111" i="1825"/>
  <c r="L1111" i="1825" s="1"/>
  <c r="J1111" i="1825"/>
  <c r="I1111" i="1825"/>
  <c r="G1111" i="1825"/>
  <c r="H1111" i="1825" s="1"/>
  <c r="F1111" i="1825"/>
  <c r="K1079" i="1825"/>
  <c r="L1079" i="1825" s="1"/>
  <c r="J1079" i="1825"/>
  <c r="I1079" i="1825"/>
  <c r="G1079" i="1825"/>
  <c r="H1079" i="1825" s="1"/>
  <c r="F1079" i="1825"/>
  <c r="K1047" i="1825"/>
  <c r="L1047" i="1825" s="1"/>
  <c r="J1047" i="1825"/>
  <c r="I1047" i="1825"/>
  <c r="G1047" i="1825"/>
  <c r="H1047" i="1825" s="1"/>
  <c r="F1047" i="1825"/>
  <c r="K1015" i="1825"/>
  <c r="L1015" i="1825" s="1"/>
  <c r="J1015" i="1825"/>
  <c r="I1015" i="1825"/>
  <c r="G1015" i="1825"/>
  <c r="H1015" i="1825" s="1"/>
  <c r="F1015" i="1825"/>
  <c r="K983" i="1825"/>
  <c r="L983" i="1825" s="1"/>
  <c r="J983" i="1825"/>
  <c r="I983" i="1825"/>
  <c r="G983" i="1825"/>
  <c r="H983" i="1825" s="1"/>
  <c r="F983" i="1825"/>
  <c r="K951" i="1825"/>
  <c r="L951" i="1825" s="1"/>
  <c r="J951" i="1825"/>
  <c r="I951" i="1825"/>
  <c r="G951" i="1825"/>
  <c r="H951" i="1825" s="1"/>
  <c r="F951" i="1825"/>
  <c r="K919" i="1825"/>
  <c r="L919" i="1825" s="1"/>
  <c r="J919" i="1825"/>
  <c r="I919" i="1825"/>
  <c r="G919" i="1825"/>
  <c r="H919" i="1825" s="1"/>
  <c r="F919" i="1825"/>
  <c r="K903" i="1825"/>
  <c r="L903" i="1825" s="1"/>
  <c r="J903" i="1825"/>
  <c r="I903" i="1825"/>
  <c r="G903" i="1825"/>
  <c r="H903" i="1825" s="1"/>
  <c r="F903" i="1825"/>
  <c r="K871" i="1825"/>
  <c r="L871" i="1825" s="1"/>
  <c r="J871" i="1825"/>
  <c r="I871" i="1825"/>
  <c r="G871" i="1825"/>
  <c r="H871" i="1825" s="1"/>
  <c r="F871" i="1825"/>
  <c r="K839" i="1825"/>
  <c r="L839" i="1825" s="1"/>
  <c r="J839" i="1825"/>
  <c r="I839" i="1825"/>
  <c r="G839" i="1825"/>
  <c r="H839" i="1825" s="1"/>
  <c r="F839" i="1825"/>
  <c r="K807" i="1825"/>
  <c r="L807" i="1825" s="1"/>
  <c r="J807" i="1825"/>
  <c r="I807" i="1825"/>
  <c r="G807" i="1825"/>
  <c r="H807" i="1825" s="1"/>
  <c r="F807" i="1825"/>
  <c r="K759" i="1825"/>
  <c r="L759" i="1825" s="1"/>
  <c r="J759" i="1825"/>
  <c r="I759" i="1825"/>
  <c r="G759" i="1825"/>
  <c r="H759" i="1825" s="1"/>
  <c r="F759" i="1825"/>
  <c r="K727" i="1825"/>
  <c r="L727" i="1825" s="1"/>
  <c r="J727" i="1825"/>
  <c r="I727" i="1825"/>
  <c r="G727" i="1825"/>
  <c r="H727" i="1825" s="1"/>
  <c r="F727" i="1825"/>
  <c r="K1918" i="1825"/>
  <c r="L1918" i="1825" s="1"/>
  <c r="J1918" i="1825"/>
  <c r="I1918" i="1825"/>
  <c r="G1918" i="1825"/>
  <c r="H1918" i="1825" s="1"/>
  <c r="F1918" i="1825"/>
  <c r="K1870" i="1825"/>
  <c r="L1870" i="1825" s="1"/>
  <c r="J1870" i="1825"/>
  <c r="I1870" i="1825"/>
  <c r="G1870" i="1825"/>
  <c r="H1870" i="1825" s="1"/>
  <c r="F1870" i="1825"/>
  <c r="K1838" i="1825"/>
  <c r="L1838" i="1825" s="1"/>
  <c r="J1838" i="1825"/>
  <c r="I1838" i="1825"/>
  <c r="G1838" i="1825"/>
  <c r="H1838" i="1825" s="1"/>
  <c r="F1838" i="1825"/>
  <c r="K1806" i="1825"/>
  <c r="L1806" i="1825" s="1"/>
  <c r="J1806" i="1825"/>
  <c r="I1806" i="1825"/>
  <c r="G1806" i="1825"/>
  <c r="H1806" i="1825" s="1"/>
  <c r="F1806" i="1825"/>
  <c r="K1774" i="1825"/>
  <c r="L1774" i="1825" s="1"/>
  <c r="J1774" i="1825"/>
  <c r="I1774" i="1825"/>
  <c r="G1774" i="1825"/>
  <c r="H1774" i="1825" s="1"/>
  <c r="F1774" i="1825"/>
  <c r="K1742" i="1825"/>
  <c r="L1742" i="1825" s="1"/>
  <c r="J1742" i="1825"/>
  <c r="I1742" i="1825"/>
  <c r="G1742" i="1825"/>
  <c r="H1742" i="1825" s="1"/>
  <c r="F1742" i="1825"/>
  <c r="K1710" i="1825"/>
  <c r="L1710" i="1825" s="1"/>
  <c r="J1710" i="1825"/>
  <c r="I1710" i="1825"/>
  <c r="G1710" i="1825"/>
  <c r="H1710" i="1825" s="1"/>
  <c r="F1710" i="1825"/>
  <c r="K1678" i="1825"/>
  <c r="L1678" i="1825" s="1"/>
  <c r="J1678" i="1825"/>
  <c r="I1678" i="1825"/>
  <c r="G1678" i="1825"/>
  <c r="H1678" i="1825" s="1"/>
  <c r="F1678" i="1825"/>
  <c r="K1662" i="1825"/>
  <c r="L1662" i="1825" s="1"/>
  <c r="J1662" i="1825"/>
  <c r="I1662" i="1825"/>
  <c r="G1662" i="1825"/>
  <c r="H1662" i="1825" s="1"/>
  <c r="F1662" i="1825"/>
  <c r="K1630" i="1825"/>
  <c r="L1630" i="1825" s="1"/>
  <c r="J1630" i="1825"/>
  <c r="I1630" i="1825"/>
  <c r="G1630" i="1825"/>
  <c r="H1630" i="1825" s="1"/>
  <c r="F1630" i="1825"/>
  <c r="K1598" i="1825"/>
  <c r="L1598" i="1825" s="1"/>
  <c r="J1598" i="1825"/>
  <c r="I1598" i="1825"/>
  <c r="G1598" i="1825"/>
  <c r="H1598" i="1825" s="1"/>
  <c r="F1598" i="1825"/>
  <c r="K1566" i="1825"/>
  <c r="L1566" i="1825" s="1"/>
  <c r="J1566" i="1825"/>
  <c r="I1566" i="1825"/>
  <c r="G1566" i="1825"/>
  <c r="H1566" i="1825" s="1"/>
  <c r="F1566" i="1825"/>
  <c r="K1550" i="1825"/>
  <c r="L1550" i="1825" s="1"/>
  <c r="J1550" i="1825"/>
  <c r="I1550" i="1825"/>
  <c r="G1550" i="1825"/>
  <c r="H1550" i="1825" s="1"/>
  <c r="F1550" i="1825"/>
  <c r="K1518" i="1825"/>
  <c r="L1518" i="1825" s="1"/>
  <c r="J1518" i="1825"/>
  <c r="I1518" i="1825"/>
  <c r="G1518" i="1825"/>
  <c r="H1518" i="1825" s="1"/>
  <c r="F1518" i="1825"/>
  <c r="K1486" i="1825"/>
  <c r="L1486" i="1825" s="1"/>
  <c r="J1486" i="1825"/>
  <c r="I1486" i="1825"/>
  <c r="G1486" i="1825"/>
  <c r="H1486" i="1825" s="1"/>
  <c r="F1486" i="1825"/>
  <c r="K1454" i="1825"/>
  <c r="L1454" i="1825" s="1"/>
  <c r="J1454" i="1825"/>
  <c r="I1454" i="1825"/>
  <c r="G1454" i="1825"/>
  <c r="H1454" i="1825" s="1"/>
  <c r="F1454" i="1825"/>
  <c r="K1422" i="1825"/>
  <c r="L1422" i="1825" s="1"/>
  <c r="J1422" i="1825"/>
  <c r="I1422" i="1825"/>
  <c r="G1422" i="1825"/>
  <c r="H1422" i="1825" s="1"/>
  <c r="F1422" i="1825"/>
  <c r="K1406" i="1825"/>
  <c r="L1406" i="1825" s="1"/>
  <c r="J1406" i="1825"/>
  <c r="I1406" i="1825"/>
  <c r="G1406" i="1825"/>
  <c r="H1406" i="1825" s="1"/>
  <c r="F1406" i="1825"/>
  <c r="K1374" i="1825"/>
  <c r="L1374" i="1825" s="1"/>
  <c r="J1374" i="1825"/>
  <c r="I1374" i="1825"/>
  <c r="G1374" i="1825"/>
  <c r="H1374" i="1825" s="1"/>
  <c r="F1374" i="1825"/>
  <c r="K1342" i="1825"/>
  <c r="L1342" i="1825" s="1"/>
  <c r="J1342" i="1825"/>
  <c r="I1342" i="1825"/>
  <c r="G1342" i="1825"/>
  <c r="H1342" i="1825" s="1"/>
  <c r="F1342" i="1825"/>
  <c r="K1294" i="1825"/>
  <c r="L1294" i="1825" s="1"/>
  <c r="J1294" i="1825"/>
  <c r="I1294" i="1825"/>
  <c r="G1294" i="1825"/>
  <c r="H1294" i="1825" s="1"/>
  <c r="F1294" i="1825"/>
  <c r="K1262" i="1825"/>
  <c r="L1262" i="1825" s="1"/>
  <c r="J1262" i="1825"/>
  <c r="I1262" i="1825"/>
  <c r="G1262" i="1825"/>
  <c r="H1262" i="1825" s="1"/>
  <c r="F1262" i="1825"/>
  <c r="K1230" i="1825"/>
  <c r="L1230" i="1825" s="1"/>
  <c r="J1230" i="1825"/>
  <c r="I1230" i="1825"/>
  <c r="G1230" i="1825"/>
  <c r="H1230" i="1825" s="1"/>
  <c r="F1230" i="1825"/>
  <c r="K1198" i="1825"/>
  <c r="L1198" i="1825" s="1"/>
  <c r="J1198" i="1825"/>
  <c r="I1198" i="1825"/>
  <c r="G1198" i="1825"/>
  <c r="H1198" i="1825" s="1"/>
  <c r="F1198" i="1825"/>
  <c r="K1166" i="1825"/>
  <c r="L1166" i="1825" s="1"/>
  <c r="J1166" i="1825"/>
  <c r="I1166" i="1825"/>
  <c r="G1166" i="1825"/>
  <c r="H1166" i="1825" s="1"/>
  <c r="F1166" i="1825"/>
  <c r="K1134" i="1825"/>
  <c r="L1134" i="1825" s="1"/>
  <c r="J1134" i="1825"/>
  <c r="I1134" i="1825"/>
  <c r="G1134" i="1825"/>
  <c r="H1134" i="1825" s="1"/>
  <c r="F1134" i="1825"/>
  <c r="K1102" i="1825"/>
  <c r="L1102" i="1825" s="1"/>
  <c r="J1102" i="1825"/>
  <c r="I1102" i="1825"/>
  <c r="G1102" i="1825"/>
  <c r="H1102" i="1825" s="1"/>
  <c r="F1102" i="1825"/>
  <c r="K1070" i="1825"/>
  <c r="L1070" i="1825" s="1"/>
  <c r="J1070" i="1825"/>
  <c r="I1070" i="1825"/>
  <c r="G1070" i="1825"/>
  <c r="H1070" i="1825" s="1"/>
  <c r="F1070" i="1825"/>
  <c r="K1038" i="1825"/>
  <c r="L1038" i="1825" s="1"/>
  <c r="J1038" i="1825"/>
  <c r="I1038" i="1825"/>
  <c r="G1038" i="1825"/>
  <c r="H1038" i="1825" s="1"/>
  <c r="F1038" i="1825"/>
  <c r="K1006" i="1825"/>
  <c r="L1006" i="1825" s="1"/>
  <c r="J1006" i="1825"/>
  <c r="I1006" i="1825"/>
  <c r="G1006" i="1825"/>
  <c r="H1006" i="1825" s="1"/>
  <c r="F1006" i="1825"/>
  <c r="K974" i="1825"/>
  <c r="L974" i="1825" s="1"/>
  <c r="J974" i="1825"/>
  <c r="I974" i="1825"/>
  <c r="G974" i="1825"/>
  <c r="H974" i="1825" s="1"/>
  <c r="F974" i="1825"/>
  <c r="K942" i="1825"/>
  <c r="L942" i="1825" s="1"/>
  <c r="J942" i="1825"/>
  <c r="I942" i="1825"/>
  <c r="G942" i="1825"/>
  <c r="H942" i="1825" s="1"/>
  <c r="F942" i="1825"/>
  <c r="K926" i="1825"/>
  <c r="L926" i="1825" s="1"/>
  <c r="J926" i="1825"/>
  <c r="I926" i="1825"/>
  <c r="G926" i="1825"/>
  <c r="H926" i="1825" s="1"/>
  <c r="F926" i="1825"/>
  <c r="K894" i="1825"/>
  <c r="L894" i="1825" s="1"/>
  <c r="J894" i="1825"/>
  <c r="I894" i="1825"/>
  <c r="G894" i="1825"/>
  <c r="H894" i="1825" s="1"/>
  <c r="F894" i="1825"/>
  <c r="K862" i="1825"/>
  <c r="L862" i="1825" s="1"/>
  <c r="J862" i="1825"/>
  <c r="I862" i="1825"/>
  <c r="G862" i="1825"/>
  <c r="H862" i="1825" s="1"/>
  <c r="F862" i="1825"/>
  <c r="K830" i="1825"/>
  <c r="L830" i="1825" s="1"/>
  <c r="J830" i="1825"/>
  <c r="I830" i="1825"/>
  <c r="G830" i="1825"/>
  <c r="H830" i="1825" s="1"/>
  <c r="F830" i="1825"/>
  <c r="K798" i="1825"/>
  <c r="L798" i="1825" s="1"/>
  <c r="J798" i="1825"/>
  <c r="I798" i="1825"/>
  <c r="G798" i="1825"/>
  <c r="H798" i="1825" s="1"/>
  <c r="F798" i="1825"/>
  <c r="K750" i="1825"/>
  <c r="L750" i="1825" s="1"/>
  <c r="J750" i="1825"/>
  <c r="I750" i="1825"/>
  <c r="G750" i="1825"/>
  <c r="H750" i="1825" s="1"/>
  <c r="F750" i="1825"/>
  <c r="F721" i="1825"/>
  <c r="J721" i="1825"/>
  <c r="G721" i="1825"/>
  <c r="H721" i="1825" s="1"/>
  <c r="I721" i="1825"/>
  <c r="K721" i="1825"/>
  <c r="L721" i="1825" s="1"/>
  <c r="I713" i="1825"/>
  <c r="F713" i="1825"/>
  <c r="J713" i="1825"/>
  <c r="G713" i="1825"/>
  <c r="H713" i="1825" s="1"/>
  <c r="K713" i="1825"/>
  <c r="L713" i="1825" s="1"/>
  <c r="I697" i="1825"/>
  <c r="F697" i="1825"/>
  <c r="J697" i="1825"/>
  <c r="G697" i="1825"/>
  <c r="H697" i="1825" s="1"/>
  <c r="K697" i="1825"/>
  <c r="L697" i="1825" s="1"/>
  <c r="I681" i="1825"/>
  <c r="F681" i="1825"/>
  <c r="J681" i="1825"/>
  <c r="G681" i="1825"/>
  <c r="H681" i="1825" s="1"/>
  <c r="K681" i="1825"/>
  <c r="L681" i="1825" s="1"/>
  <c r="I665" i="1825"/>
  <c r="F665" i="1825"/>
  <c r="J665" i="1825"/>
  <c r="G665" i="1825"/>
  <c r="H665" i="1825" s="1"/>
  <c r="K665" i="1825"/>
  <c r="L665" i="1825" s="1"/>
  <c r="I649" i="1825"/>
  <c r="F649" i="1825"/>
  <c r="J649" i="1825"/>
  <c r="G649" i="1825"/>
  <c r="H649" i="1825" s="1"/>
  <c r="K649" i="1825"/>
  <c r="L649" i="1825" s="1"/>
  <c r="I633" i="1825"/>
  <c r="F633" i="1825"/>
  <c r="J633" i="1825"/>
  <c r="G633" i="1825"/>
  <c r="H633" i="1825" s="1"/>
  <c r="K633" i="1825"/>
  <c r="L633" i="1825" s="1"/>
  <c r="I617" i="1825"/>
  <c r="F617" i="1825"/>
  <c r="J617" i="1825"/>
  <c r="G617" i="1825"/>
  <c r="H617" i="1825" s="1"/>
  <c r="K617" i="1825"/>
  <c r="L617" i="1825" s="1"/>
  <c r="I601" i="1825"/>
  <c r="F601" i="1825"/>
  <c r="J601" i="1825"/>
  <c r="G601" i="1825"/>
  <c r="H601" i="1825" s="1"/>
  <c r="K601" i="1825"/>
  <c r="L601" i="1825" s="1"/>
  <c r="I585" i="1825"/>
  <c r="F585" i="1825"/>
  <c r="J585" i="1825"/>
  <c r="G585" i="1825"/>
  <c r="H585" i="1825" s="1"/>
  <c r="K585" i="1825"/>
  <c r="L585" i="1825" s="1"/>
  <c r="I569" i="1825"/>
  <c r="F569" i="1825"/>
  <c r="J569" i="1825"/>
  <c r="G569" i="1825"/>
  <c r="H569" i="1825" s="1"/>
  <c r="K569" i="1825"/>
  <c r="L569" i="1825" s="1"/>
  <c r="I553" i="1825"/>
  <c r="F553" i="1825"/>
  <c r="J553" i="1825"/>
  <c r="G553" i="1825"/>
  <c r="H553" i="1825" s="1"/>
  <c r="K553" i="1825"/>
  <c r="L553" i="1825" s="1"/>
  <c r="I545" i="1825"/>
  <c r="F545" i="1825"/>
  <c r="J545" i="1825"/>
  <c r="G545" i="1825"/>
  <c r="H545" i="1825" s="1"/>
  <c r="K545" i="1825"/>
  <c r="L545" i="1825" s="1"/>
  <c r="I529" i="1825"/>
  <c r="F529" i="1825"/>
  <c r="J529" i="1825"/>
  <c r="G529" i="1825"/>
  <c r="H529" i="1825" s="1"/>
  <c r="K529" i="1825"/>
  <c r="L529" i="1825" s="1"/>
  <c r="I513" i="1825"/>
  <c r="F513" i="1825"/>
  <c r="J513" i="1825"/>
  <c r="G513" i="1825"/>
  <c r="H513" i="1825" s="1"/>
  <c r="K513" i="1825"/>
  <c r="L513" i="1825" s="1"/>
  <c r="I497" i="1825"/>
  <c r="F497" i="1825"/>
  <c r="J497" i="1825"/>
  <c r="G497" i="1825"/>
  <c r="H497" i="1825" s="1"/>
  <c r="K497" i="1825"/>
  <c r="L497" i="1825" s="1"/>
  <c r="I481" i="1825"/>
  <c r="F481" i="1825"/>
  <c r="J481" i="1825"/>
  <c r="G481" i="1825"/>
  <c r="H481" i="1825" s="1"/>
  <c r="K481" i="1825"/>
  <c r="L481" i="1825" s="1"/>
  <c r="I465" i="1825"/>
  <c r="F465" i="1825"/>
  <c r="J465" i="1825"/>
  <c r="G465" i="1825"/>
  <c r="H465" i="1825" s="1"/>
  <c r="K465" i="1825"/>
  <c r="L465" i="1825" s="1"/>
  <c r="I449" i="1825"/>
  <c r="F449" i="1825"/>
  <c r="J449" i="1825"/>
  <c r="G449" i="1825"/>
  <c r="H449" i="1825" s="1"/>
  <c r="K449" i="1825"/>
  <c r="L449" i="1825" s="1"/>
  <c r="F435" i="1825"/>
  <c r="J435" i="1825"/>
  <c r="K435" i="1825"/>
  <c r="L435" i="1825" s="1"/>
  <c r="G435" i="1825"/>
  <c r="H435" i="1825" s="1"/>
  <c r="I435" i="1825"/>
  <c r="F718" i="1825"/>
  <c r="J718" i="1825"/>
  <c r="G718" i="1825"/>
  <c r="H718" i="1825" s="1"/>
  <c r="I718" i="1825"/>
  <c r="K718" i="1825"/>
  <c r="L718" i="1825" s="1"/>
  <c r="G710" i="1825"/>
  <c r="H710" i="1825" s="1"/>
  <c r="K710" i="1825"/>
  <c r="L710" i="1825" s="1"/>
  <c r="I710" i="1825"/>
  <c r="F710" i="1825"/>
  <c r="J710" i="1825"/>
  <c r="G694" i="1825"/>
  <c r="H694" i="1825" s="1"/>
  <c r="K694" i="1825"/>
  <c r="L694" i="1825" s="1"/>
  <c r="I694" i="1825"/>
  <c r="F694" i="1825"/>
  <c r="J694" i="1825"/>
  <c r="G678" i="1825"/>
  <c r="H678" i="1825" s="1"/>
  <c r="K678" i="1825"/>
  <c r="L678" i="1825" s="1"/>
  <c r="I678" i="1825"/>
  <c r="F678" i="1825"/>
  <c r="J678" i="1825"/>
  <c r="G662" i="1825"/>
  <c r="H662" i="1825" s="1"/>
  <c r="K662" i="1825"/>
  <c r="L662" i="1825" s="1"/>
  <c r="I662" i="1825"/>
  <c r="F662" i="1825"/>
  <c r="J662" i="1825"/>
  <c r="G646" i="1825"/>
  <c r="H646" i="1825" s="1"/>
  <c r="K646" i="1825"/>
  <c r="L646" i="1825" s="1"/>
  <c r="I646" i="1825"/>
  <c r="F646" i="1825"/>
  <c r="J646" i="1825"/>
  <c r="G630" i="1825"/>
  <c r="H630" i="1825" s="1"/>
  <c r="K630" i="1825"/>
  <c r="L630" i="1825" s="1"/>
  <c r="I630" i="1825"/>
  <c r="F630" i="1825"/>
  <c r="J630" i="1825"/>
  <c r="G614" i="1825"/>
  <c r="H614" i="1825" s="1"/>
  <c r="K614" i="1825"/>
  <c r="L614" i="1825" s="1"/>
  <c r="I614" i="1825"/>
  <c r="F614" i="1825"/>
  <c r="J614" i="1825"/>
  <c r="G598" i="1825"/>
  <c r="H598" i="1825" s="1"/>
  <c r="K598" i="1825"/>
  <c r="L598" i="1825" s="1"/>
  <c r="I598" i="1825"/>
  <c r="F598" i="1825"/>
  <c r="J598" i="1825"/>
  <c r="G582" i="1825"/>
  <c r="H582" i="1825" s="1"/>
  <c r="K582" i="1825"/>
  <c r="L582" i="1825" s="1"/>
  <c r="I582" i="1825"/>
  <c r="F582" i="1825"/>
  <c r="J582" i="1825"/>
  <c r="G574" i="1825"/>
  <c r="H574" i="1825" s="1"/>
  <c r="K574" i="1825"/>
  <c r="L574" i="1825" s="1"/>
  <c r="I574" i="1825"/>
  <c r="F574" i="1825"/>
  <c r="J574" i="1825"/>
  <c r="G558" i="1825"/>
  <c r="H558" i="1825" s="1"/>
  <c r="K558" i="1825"/>
  <c r="L558" i="1825" s="1"/>
  <c r="I558" i="1825"/>
  <c r="F558" i="1825"/>
  <c r="J558" i="1825"/>
  <c r="G542" i="1825"/>
  <c r="H542" i="1825" s="1"/>
  <c r="K542" i="1825"/>
  <c r="L542" i="1825" s="1"/>
  <c r="I542" i="1825"/>
  <c r="F542" i="1825"/>
  <c r="J542" i="1825"/>
  <c r="G526" i="1825"/>
  <c r="H526" i="1825" s="1"/>
  <c r="K526" i="1825"/>
  <c r="L526" i="1825" s="1"/>
  <c r="I526" i="1825"/>
  <c r="F526" i="1825"/>
  <c r="J526" i="1825"/>
  <c r="G510" i="1825"/>
  <c r="H510" i="1825" s="1"/>
  <c r="K510" i="1825"/>
  <c r="L510" i="1825" s="1"/>
  <c r="I510" i="1825"/>
  <c r="F510" i="1825"/>
  <c r="J510" i="1825"/>
  <c r="G494" i="1825"/>
  <c r="H494" i="1825" s="1"/>
  <c r="K494" i="1825"/>
  <c r="L494" i="1825" s="1"/>
  <c r="I494" i="1825"/>
  <c r="F494" i="1825"/>
  <c r="J494" i="1825"/>
  <c r="G478" i="1825"/>
  <c r="H478" i="1825" s="1"/>
  <c r="K478" i="1825"/>
  <c r="L478" i="1825" s="1"/>
  <c r="I478" i="1825"/>
  <c r="F478" i="1825"/>
  <c r="J478" i="1825"/>
  <c r="G462" i="1825"/>
  <c r="H462" i="1825" s="1"/>
  <c r="K462" i="1825"/>
  <c r="L462" i="1825" s="1"/>
  <c r="I462" i="1825"/>
  <c r="F462" i="1825"/>
  <c r="J462" i="1825"/>
  <c r="G446" i="1825"/>
  <c r="H446" i="1825" s="1"/>
  <c r="K446" i="1825"/>
  <c r="L446" i="1825" s="1"/>
  <c r="I446" i="1825"/>
  <c r="F446" i="1825"/>
  <c r="J446" i="1825"/>
  <c r="N236" i="2667"/>
  <c r="N348" i="2667"/>
  <c r="N32" i="2667"/>
  <c r="N256" i="2667"/>
  <c r="N448" i="2667"/>
  <c r="N68" i="2667"/>
  <c r="N132" i="2667"/>
  <c r="N324" i="2667"/>
  <c r="N644" i="2667"/>
  <c r="N104" i="2667"/>
  <c r="N296" i="2667"/>
  <c r="N328" i="2667"/>
  <c r="N392" i="2667"/>
  <c r="N712" i="2667"/>
  <c r="AJ24" i="2664"/>
  <c r="AJ216" i="2664"/>
  <c r="AJ280" i="2664"/>
  <c r="AJ344" i="2664"/>
  <c r="AJ408" i="2664"/>
  <c r="AJ472" i="2664"/>
  <c r="AJ536" i="2664"/>
  <c r="AJ600" i="2664"/>
  <c r="AJ664" i="2664"/>
  <c r="AJ80" i="2664"/>
  <c r="AJ144" i="2664"/>
  <c r="AJ368" i="2664"/>
  <c r="K1921" i="1825"/>
  <c r="L1921" i="1825" s="1"/>
  <c r="J1921" i="1825"/>
  <c r="I1921" i="1825"/>
  <c r="G1921" i="1825"/>
  <c r="H1921" i="1825" s="1"/>
  <c r="F1921" i="1825"/>
  <c r="K1905" i="1825"/>
  <c r="L1905" i="1825" s="1"/>
  <c r="J1905" i="1825"/>
  <c r="I1905" i="1825"/>
  <c r="G1905" i="1825"/>
  <c r="H1905" i="1825" s="1"/>
  <c r="F1905" i="1825"/>
  <c r="K1889" i="1825"/>
  <c r="L1889" i="1825" s="1"/>
  <c r="J1889" i="1825"/>
  <c r="I1889" i="1825"/>
  <c r="G1889" i="1825"/>
  <c r="H1889" i="1825" s="1"/>
  <c r="F1889" i="1825"/>
  <c r="K1873" i="1825"/>
  <c r="L1873" i="1825" s="1"/>
  <c r="J1873" i="1825"/>
  <c r="I1873" i="1825"/>
  <c r="G1873" i="1825"/>
  <c r="H1873" i="1825" s="1"/>
  <c r="F1873" i="1825"/>
  <c r="K1857" i="1825"/>
  <c r="L1857" i="1825" s="1"/>
  <c r="J1857" i="1825"/>
  <c r="I1857" i="1825"/>
  <c r="G1857" i="1825"/>
  <c r="H1857" i="1825" s="1"/>
  <c r="F1857" i="1825"/>
  <c r="K1841" i="1825"/>
  <c r="L1841" i="1825" s="1"/>
  <c r="J1841" i="1825"/>
  <c r="I1841" i="1825"/>
  <c r="G1841" i="1825"/>
  <c r="H1841" i="1825" s="1"/>
  <c r="F1841" i="1825"/>
  <c r="K1825" i="1825"/>
  <c r="L1825" i="1825" s="1"/>
  <c r="J1825" i="1825"/>
  <c r="I1825" i="1825"/>
  <c r="G1825" i="1825"/>
  <c r="H1825" i="1825" s="1"/>
  <c r="F1825" i="1825"/>
  <c r="K1809" i="1825"/>
  <c r="L1809" i="1825" s="1"/>
  <c r="J1809" i="1825"/>
  <c r="I1809" i="1825"/>
  <c r="G1809" i="1825"/>
  <c r="H1809" i="1825" s="1"/>
  <c r="F1809" i="1825"/>
  <c r="K1793" i="1825"/>
  <c r="L1793" i="1825" s="1"/>
  <c r="J1793" i="1825"/>
  <c r="I1793" i="1825"/>
  <c r="G1793" i="1825"/>
  <c r="H1793" i="1825" s="1"/>
  <c r="F1793" i="1825"/>
  <c r="K1777" i="1825"/>
  <c r="L1777" i="1825" s="1"/>
  <c r="J1777" i="1825"/>
  <c r="I1777" i="1825"/>
  <c r="G1777" i="1825"/>
  <c r="H1777" i="1825" s="1"/>
  <c r="F1777" i="1825"/>
  <c r="K1761" i="1825"/>
  <c r="L1761" i="1825" s="1"/>
  <c r="J1761" i="1825"/>
  <c r="I1761" i="1825"/>
  <c r="G1761" i="1825"/>
  <c r="H1761" i="1825" s="1"/>
  <c r="F1761" i="1825"/>
  <c r="K1745" i="1825"/>
  <c r="L1745" i="1825" s="1"/>
  <c r="J1745" i="1825"/>
  <c r="I1745" i="1825"/>
  <c r="G1745" i="1825"/>
  <c r="H1745" i="1825" s="1"/>
  <c r="F1745" i="1825"/>
  <c r="K1729" i="1825"/>
  <c r="L1729" i="1825" s="1"/>
  <c r="J1729" i="1825"/>
  <c r="I1729" i="1825"/>
  <c r="G1729" i="1825"/>
  <c r="H1729" i="1825" s="1"/>
  <c r="F1729" i="1825"/>
  <c r="K1713" i="1825"/>
  <c r="L1713" i="1825" s="1"/>
  <c r="J1713" i="1825"/>
  <c r="I1713" i="1825"/>
  <c r="G1713" i="1825"/>
  <c r="H1713" i="1825" s="1"/>
  <c r="F1713" i="1825"/>
  <c r="K1697" i="1825"/>
  <c r="L1697" i="1825" s="1"/>
  <c r="J1697" i="1825"/>
  <c r="I1697" i="1825"/>
  <c r="G1697" i="1825"/>
  <c r="H1697" i="1825" s="1"/>
  <c r="F1697" i="1825"/>
  <c r="K1681" i="1825"/>
  <c r="L1681" i="1825" s="1"/>
  <c r="J1681" i="1825"/>
  <c r="I1681" i="1825"/>
  <c r="G1681" i="1825"/>
  <c r="H1681" i="1825" s="1"/>
  <c r="F1681" i="1825"/>
  <c r="K1665" i="1825"/>
  <c r="L1665" i="1825" s="1"/>
  <c r="J1665" i="1825"/>
  <c r="I1665" i="1825"/>
  <c r="G1665" i="1825"/>
  <c r="H1665" i="1825" s="1"/>
  <c r="F1665" i="1825"/>
  <c r="K1649" i="1825"/>
  <c r="L1649" i="1825" s="1"/>
  <c r="J1649" i="1825"/>
  <c r="I1649" i="1825"/>
  <c r="G1649" i="1825"/>
  <c r="H1649" i="1825" s="1"/>
  <c r="F1649" i="1825"/>
  <c r="K1633" i="1825"/>
  <c r="L1633" i="1825" s="1"/>
  <c r="J1633" i="1825"/>
  <c r="I1633" i="1825"/>
  <c r="G1633" i="1825"/>
  <c r="H1633" i="1825" s="1"/>
  <c r="F1633" i="1825"/>
  <c r="K1617" i="1825"/>
  <c r="L1617" i="1825" s="1"/>
  <c r="J1617" i="1825"/>
  <c r="I1617" i="1825"/>
  <c r="G1617" i="1825"/>
  <c r="H1617" i="1825" s="1"/>
  <c r="F1617" i="1825"/>
  <c r="K1601" i="1825"/>
  <c r="L1601" i="1825" s="1"/>
  <c r="J1601" i="1825"/>
  <c r="I1601" i="1825"/>
  <c r="G1601" i="1825"/>
  <c r="H1601" i="1825" s="1"/>
  <c r="F1601" i="1825"/>
  <c r="K1585" i="1825"/>
  <c r="L1585" i="1825" s="1"/>
  <c r="J1585" i="1825"/>
  <c r="I1585" i="1825"/>
  <c r="G1585" i="1825"/>
  <c r="H1585" i="1825" s="1"/>
  <c r="F1585" i="1825"/>
  <c r="K1569" i="1825"/>
  <c r="L1569" i="1825" s="1"/>
  <c r="J1569" i="1825"/>
  <c r="I1569" i="1825"/>
  <c r="G1569" i="1825"/>
  <c r="H1569" i="1825" s="1"/>
  <c r="F1569" i="1825"/>
  <c r="K1553" i="1825"/>
  <c r="L1553" i="1825" s="1"/>
  <c r="J1553" i="1825"/>
  <c r="I1553" i="1825"/>
  <c r="G1553" i="1825"/>
  <c r="H1553" i="1825" s="1"/>
  <c r="F1553" i="1825"/>
  <c r="K1537" i="1825"/>
  <c r="L1537" i="1825" s="1"/>
  <c r="J1537" i="1825"/>
  <c r="I1537" i="1825"/>
  <c r="G1537" i="1825"/>
  <c r="H1537" i="1825" s="1"/>
  <c r="F1537" i="1825"/>
  <c r="K1521" i="1825"/>
  <c r="L1521" i="1825" s="1"/>
  <c r="J1521" i="1825"/>
  <c r="I1521" i="1825"/>
  <c r="G1521" i="1825"/>
  <c r="H1521" i="1825" s="1"/>
  <c r="F1521" i="1825"/>
  <c r="K1505" i="1825"/>
  <c r="L1505" i="1825" s="1"/>
  <c r="J1505" i="1825"/>
  <c r="I1505" i="1825"/>
  <c r="G1505" i="1825"/>
  <c r="H1505" i="1825" s="1"/>
  <c r="F1505" i="1825"/>
  <c r="K1489" i="1825"/>
  <c r="L1489" i="1825" s="1"/>
  <c r="J1489" i="1825"/>
  <c r="I1489" i="1825"/>
  <c r="G1489" i="1825"/>
  <c r="H1489" i="1825" s="1"/>
  <c r="F1489" i="1825"/>
  <c r="K1473" i="1825"/>
  <c r="L1473" i="1825" s="1"/>
  <c r="J1473" i="1825"/>
  <c r="I1473" i="1825"/>
  <c r="G1473" i="1825"/>
  <c r="H1473" i="1825" s="1"/>
  <c r="F1473" i="1825"/>
  <c r="K1457" i="1825"/>
  <c r="L1457" i="1825" s="1"/>
  <c r="J1457" i="1825"/>
  <c r="I1457" i="1825"/>
  <c r="G1457" i="1825"/>
  <c r="H1457" i="1825" s="1"/>
  <c r="F1457" i="1825"/>
  <c r="K1441" i="1825"/>
  <c r="L1441" i="1825" s="1"/>
  <c r="J1441" i="1825"/>
  <c r="I1441" i="1825"/>
  <c r="G1441" i="1825"/>
  <c r="H1441" i="1825" s="1"/>
  <c r="F1441" i="1825"/>
  <c r="K1425" i="1825"/>
  <c r="L1425" i="1825" s="1"/>
  <c r="J1425" i="1825"/>
  <c r="I1425" i="1825"/>
  <c r="G1425" i="1825"/>
  <c r="H1425" i="1825" s="1"/>
  <c r="F1425" i="1825"/>
  <c r="K1409" i="1825"/>
  <c r="L1409" i="1825" s="1"/>
  <c r="J1409" i="1825"/>
  <c r="I1409" i="1825"/>
  <c r="G1409" i="1825"/>
  <c r="H1409" i="1825" s="1"/>
  <c r="F1409" i="1825"/>
  <c r="K1393" i="1825"/>
  <c r="L1393" i="1825" s="1"/>
  <c r="J1393" i="1825"/>
  <c r="I1393" i="1825"/>
  <c r="G1393" i="1825"/>
  <c r="H1393" i="1825" s="1"/>
  <c r="F1393" i="1825"/>
  <c r="K1377" i="1825"/>
  <c r="L1377" i="1825" s="1"/>
  <c r="J1377" i="1825"/>
  <c r="I1377" i="1825"/>
  <c r="G1377" i="1825"/>
  <c r="H1377" i="1825" s="1"/>
  <c r="F1377" i="1825"/>
  <c r="K1361" i="1825"/>
  <c r="L1361" i="1825" s="1"/>
  <c r="J1361" i="1825"/>
  <c r="I1361" i="1825"/>
  <c r="G1361" i="1825"/>
  <c r="H1361" i="1825" s="1"/>
  <c r="F1361" i="1825"/>
  <c r="K1345" i="1825"/>
  <c r="L1345" i="1825" s="1"/>
  <c r="J1345" i="1825"/>
  <c r="I1345" i="1825"/>
  <c r="G1345" i="1825"/>
  <c r="H1345" i="1825" s="1"/>
  <c r="F1345" i="1825"/>
  <c r="K1329" i="1825"/>
  <c r="L1329" i="1825" s="1"/>
  <c r="J1329" i="1825"/>
  <c r="I1329" i="1825"/>
  <c r="G1329" i="1825"/>
  <c r="H1329" i="1825" s="1"/>
  <c r="F1329" i="1825"/>
  <c r="K1313" i="1825"/>
  <c r="L1313" i="1825" s="1"/>
  <c r="J1313" i="1825"/>
  <c r="I1313" i="1825"/>
  <c r="G1313" i="1825"/>
  <c r="H1313" i="1825" s="1"/>
  <c r="F1313" i="1825"/>
  <c r="K1297" i="1825"/>
  <c r="L1297" i="1825" s="1"/>
  <c r="J1297" i="1825"/>
  <c r="I1297" i="1825"/>
  <c r="G1297" i="1825"/>
  <c r="H1297" i="1825" s="1"/>
  <c r="F1297" i="1825"/>
  <c r="K1281" i="1825"/>
  <c r="L1281" i="1825" s="1"/>
  <c r="J1281" i="1825"/>
  <c r="I1281" i="1825"/>
  <c r="G1281" i="1825"/>
  <c r="H1281" i="1825" s="1"/>
  <c r="F1281" i="1825"/>
  <c r="K1265" i="1825"/>
  <c r="L1265" i="1825" s="1"/>
  <c r="J1265" i="1825"/>
  <c r="I1265" i="1825"/>
  <c r="G1265" i="1825"/>
  <c r="H1265" i="1825" s="1"/>
  <c r="F1265" i="1825"/>
  <c r="K1249" i="1825"/>
  <c r="L1249" i="1825" s="1"/>
  <c r="J1249" i="1825"/>
  <c r="I1249" i="1825"/>
  <c r="G1249" i="1825"/>
  <c r="H1249" i="1825" s="1"/>
  <c r="F1249" i="1825"/>
  <c r="K1233" i="1825"/>
  <c r="L1233" i="1825" s="1"/>
  <c r="J1233" i="1825"/>
  <c r="I1233" i="1825"/>
  <c r="G1233" i="1825"/>
  <c r="H1233" i="1825" s="1"/>
  <c r="F1233" i="1825"/>
  <c r="K1217" i="1825"/>
  <c r="L1217" i="1825" s="1"/>
  <c r="J1217" i="1825"/>
  <c r="I1217" i="1825"/>
  <c r="G1217" i="1825"/>
  <c r="H1217" i="1825" s="1"/>
  <c r="F1217" i="1825"/>
  <c r="K1201" i="1825"/>
  <c r="L1201" i="1825" s="1"/>
  <c r="J1201" i="1825"/>
  <c r="I1201" i="1825"/>
  <c r="G1201" i="1825"/>
  <c r="H1201" i="1825" s="1"/>
  <c r="F1201" i="1825"/>
  <c r="K1185" i="1825"/>
  <c r="L1185" i="1825" s="1"/>
  <c r="J1185" i="1825"/>
  <c r="I1185" i="1825"/>
  <c r="G1185" i="1825"/>
  <c r="H1185" i="1825" s="1"/>
  <c r="F1185" i="1825"/>
  <c r="K1169" i="1825"/>
  <c r="L1169" i="1825" s="1"/>
  <c r="J1169" i="1825"/>
  <c r="I1169" i="1825"/>
  <c r="G1169" i="1825"/>
  <c r="H1169" i="1825" s="1"/>
  <c r="F1169" i="1825"/>
  <c r="K1153" i="1825"/>
  <c r="L1153" i="1825" s="1"/>
  <c r="J1153" i="1825"/>
  <c r="I1153" i="1825"/>
  <c r="G1153" i="1825"/>
  <c r="H1153" i="1825" s="1"/>
  <c r="F1153" i="1825"/>
  <c r="K1137" i="1825"/>
  <c r="L1137" i="1825" s="1"/>
  <c r="J1137" i="1825"/>
  <c r="I1137" i="1825"/>
  <c r="G1137" i="1825"/>
  <c r="H1137" i="1825" s="1"/>
  <c r="F1137" i="1825"/>
  <c r="K1121" i="1825"/>
  <c r="L1121" i="1825" s="1"/>
  <c r="J1121" i="1825"/>
  <c r="I1121" i="1825"/>
  <c r="G1121" i="1825"/>
  <c r="H1121" i="1825" s="1"/>
  <c r="F1121" i="1825"/>
  <c r="K1105" i="1825"/>
  <c r="L1105" i="1825" s="1"/>
  <c r="J1105" i="1825"/>
  <c r="I1105" i="1825"/>
  <c r="G1105" i="1825"/>
  <c r="H1105" i="1825" s="1"/>
  <c r="F1105" i="1825"/>
  <c r="K1089" i="1825"/>
  <c r="L1089" i="1825" s="1"/>
  <c r="J1089" i="1825"/>
  <c r="I1089" i="1825"/>
  <c r="G1089" i="1825"/>
  <c r="H1089" i="1825" s="1"/>
  <c r="F1089" i="1825"/>
  <c r="K1073" i="1825"/>
  <c r="L1073" i="1825" s="1"/>
  <c r="J1073" i="1825"/>
  <c r="I1073" i="1825"/>
  <c r="G1073" i="1825"/>
  <c r="H1073" i="1825" s="1"/>
  <c r="F1073" i="1825"/>
  <c r="K1057" i="1825"/>
  <c r="L1057" i="1825" s="1"/>
  <c r="J1057" i="1825"/>
  <c r="I1057" i="1825"/>
  <c r="G1057" i="1825"/>
  <c r="H1057" i="1825" s="1"/>
  <c r="F1057" i="1825"/>
  <c r="K1041" i="1825"/>
  <c r="L1041" i="1825" s="1"/>
  <c r="J1041" i="1825"/>
  <c r="I1041" i="1825"/>
  <c r="G1041" i="1825"/>
  <c r="H1041" i="1825" s="1"/>
  <c r="F1041" i="1825"/>
  <c r="K1025" i="1825"/>
  <c r="L1025" i="1825" s="1"/>
  <c r="J1025" i="1825"/>
  <c r="I1025" i="1825"/>
  <c r="G1025" i="1825"/>
  <c r="H1025" i="1825" s="1"/>
  <c r="F1025" i="1825"/>
  <c r="K1009" i="1825"/>
  <c r="L1009" i="1825" s="1"/>
  <c r="J1009" i="1825"/>
  <c r="I1009" i="1825"/>
  <c r="G1009" i="1825"/>
  <c r="H1009" i="1825" s="1"/>
  <c r="F1009" i="1825"/>
  <c r="K993" i="1825"/>
  <c r="L993" i="1825" s="1"/>
  <c r="J993" i="1825"/>
  <c r="I993" i="1825"/>
  <c r="G993" i="1825"/>
  <c r="H993" i="1825" s="1"/>
  <c r="F993" i="1825"/>
  <c r="K977" i="1825"/>
  <c r="L977" i="1825" s="1"/>
  <c r="J977" i="1825"/>
  <c r="I977" i="1825"/>
  <c r="G977" i="1825"/>
  <c r="H977" i="1825" s="1"/>
  <c r="F977" i="1825"/>
  <c r="K961" i="1825"/>
  <c r="L961" i="1825" s="1"/>
  <c r="J961" i="1825"/>
  <c r="I961" i="1825"/>
  <c r="G961" i="1825"/>
  <c r="H961" i="1825" s="1"/>
  <c r="F961" i="1825"/>
  <c r="K945" i="1825"/>
  <c r="L945" i="1825" s="1"/>
  <c r="J945" i="1825"/>
  <c r="I945" i="1825"/>
  <c r="G945" i="1825"/>
  <c r="H945" i="1825" s="1"/>
  <c r="F945" i="1825"/>
  <c r="K929" i="1825"/>
  <c r="L929" i="1825" s="1"/>
  <c r="J929" i="1825"/>
  <c r="I929" i="1825"/>
  <c r="G929" i="1825"/>
  <c r="H929" i="1825" s="1"/>
  <c r="F929" i="1825"/>
  <c r="K913" i="1825"/>
  <c r="L913" i="1825" s="1"/>
  <c r="J913" i="1825"/>
  <c r="I913" i="1825"/>
  <c r="G913" i="1825"/>
  <c r="H913" i="1825" s="1"/>
  <c r="F913" i="1825"/>
  <c r="K897" i="1825"/>
  <c r="L897" i="1825" s="1"/>
  <c r="J897" i="1825"/>
  <c r="I897" i="1825"/>
  <c r="G897" i="1825"/>
  <c r="H897" i="1825" s="1"/>
  <c r="F897" i="1825"/>
  <c r="K881" i="1825"/>
  <c r="L881" i="1825" s="1"/>
  <c r="J881" i="1825"/>
  <c r="I881" i="1825"/>
  <c r="G881" i="1825"/>
  <c r="H881" i="1825" s="1"/>
  <c r="F881" i="1825"/>
  <c r="K865" i="1825"/>
  <c r="L865" i="1825" s="1"/>
  <c r="J865" i="1825"/>
  <c r="I865" i="1825"/>
  <c r="G865" i="1825"/>
  <c r="H865" i="1825" s="1"/>
  <c r="F865" i="1825"/>
  <c r="K849" i="1825"/>
  <c r="L849" i="1825" s="1"/>
  <c r="J849" i="1825"/>
  <c r="I849" i="1825"/>
  <c r="G849" i="1825"/>
  <c r="H849" i="1825" s="1"/>
  <c r="F849" i="1825"/>
  <c r="K833" i="1825"/>
  <c r="L833" i="1825" s="1"/>
  <c r="J833" i="1825"/>
  <c r="I833" i="1825"/>
  <c r="G833" i="1825"/>
  <c r="H833" i="1825" s="1"/>
  <c r="F833" i="1825"/>
  <c r="K817" i="1825"/>
  <c r="L817" i="1825" s="1"/>
  <c r="J817" i="1825"/>
  <c r="I817" i="1825"/>
  <c r="G817" i="1825"/>
  <c r="H817" i="1825" s="1"/>
  <c r="F817" i="1825"/>
  <c r="K801" i="1825"/>
  <c r="L801" i="1825" s="1"/>
  <c r="J801" i="1825"/>
  <c r="I801" i="1825"/>
  <c r="G801" i="1825"/>
  <c r="H801" i="1825" s="1"/>
  <c r="F801" i="1825"/>
  <c r="K785" i="1825"/>
  <c r="L785" i="1825" s="1"/>
  <c r="J785" i="1825"/>
  <c r="I785" i="1825"/>
  <c r="G785" i="1825"/>
  <c r="H785" i="1825" s="1"/>
  <c r="F785" i="1825"/>
  <c r="K769" i="1825"/>
  <c r="L769" i="1825" s="1"/>
  <c r="J769" i="1825"/>
  <c r="I769" i="1825"/>
  <c r="G769" i="1825"/>
  <c r="H769" i="1825" s="1"/>
  <c r="F769" i="1825"/>
  <c r="K753" i="1825"/>
  <c r="L753" i="1825" s="1"/>
  <c r="J753" i="1825"/>
  <c r="I753" i="1825"/>
  <c r="G753" i="1825"/>
  <c r="H753" i="1825" s="1"/>
  <c r="F753" i="1825"/>
  <c r="K737" i="1825"/>
  <c r="L737" i="1825" s="1"/>
  <c r="J737" i="1825"/>
  <c r="I737" i="1825"/>
  <c r="G737" i="1825"/>
  <c r="H737" i="1825" s="1"/>
  <c r="F737" i="1825"/>
  <c r="K1932" i="1825"/>
  <c r="L1932" i="1825" s="1"/>
  <c r="J1932" i="1825"/>
  <c r="I1932" i="1825"/>
  <c r="G1932" i="1825"/>
  <c r="H1932" i="1825" s="1"/>
  <c r="F1932" i="1825"/>
  <c r="K1916" i="1825"/>
  <c r="L1916" i="1825" s="1"/>
  <c r="J1916" i="1825"/>
  <c r="I1916" i="1825"/>
  <c r="G1916" i="1825"/>
  <c r="H1916" i="1825" s="1"/>
  <c r="F1916" i="1825"/>
  <c r="K1900" i="1825"/>
  <c r="L1900" i="1825" s="1"/>
  <c r="J1900" i="1825"/>
  <c r="I1900" i="1825"/>
  <c r="G1900" i="1825"/>
  <c r="H1900" i="1825" s="1"/>
  <c r="F1900" i="1825"/>
  <c r="K1884" i="1825"/>
  <c r="L1884" i="1825" s="1"/>
  <c r="J1884" i="1825"/>
  <c r="I1884" i="1825"/>
  <c r="G1884" i="1825"/>
  <c r="H1884" i="1825" s="1"/>
  <c r="F1884" i="1825"/>
  <c r="K1868" i="1825"/>
  <c r="L1868" i="1825" s="1"/>
  <c r="J1868" i="1825"/>
  <c r="I1868" i="1825"/>
  <c r="G1868" i="1825"/>
  <c r="H1868" i="1825" s="1"/>
  <c r="F1868" i="1825"/>
  <c r="K1852" i="1825"/>
  <c r="L1852" i="1825" s="1"/>
  <c r="J1852" i="1825"/>
  <c r="I1852" i="1825"/>
  <c r="G1852" i="1825"/>
  <c r="H1852" i="1825" s="1"/>
  <c r="F1852" i="1825"/>
  <c r="K1836" i="1825"/>
  <c r="L1836" i="1825" s="1"/>
  <c r="J1836" i="1825"/>
  <c r="I1836" i="1825"/>
  <c r="G1836" i="1825"/>
  <c r="H1836" i="1825" s="1"/>
  <c r="F1836" i="1825"/>
  <c r="K1820" i="1825"/>
  <c r="L1820" i="1825" s="1"/>
  <c r="J1820" i="1825"/>
  <c r="I1820" i="1825"/>
  <c r="G1820" i="1825"/>
  <c r="H1820" i="1825" s="1"/>
  <c r="F1820" i="1825"/>
  <c r="K1804" i="1825"/>
  <c r="L1804" i="1825" s="1"/>
  <c r="J1804" i="1825"/>
  <c r="I1804" i="1825"/>
  <c r="G1804" i="1825"/>
  <c r="H1804" i="1825" s="1"/>
  <c r="F1804" i="1825"/>
  <c r="K1788" i="1825"/>
  <c r="L1788" i="1825" s="1"/>
  <c r="J1788" i="1825"/>
  <c r="I1788" i="1825"/>
  <c r="G1788" i="1825"/>
  <c r="H1788" i="1825" s="1"/>
  <c r="F1788" i="1825"/>
  <c r="K1772" i="1825"/>
  <c r="L1772" i="1825" s="1"/>
  <c r="J1772" i="1825"/>
  <c r="I1772" i="1825"/>
  <c r="G1772" i="1825"/>
  <c r="H1772" i="1825" s="1"/>
  <c r="F1772" i="1825"/>
  <c r="K1756" i="1825"/>
  <c r="L1756" i="1825" s="1"/>
  <c r="J1756" i="1825"/>
  <c r="I1756" i="1825"/>
  <c r="G1756" i="1825"/>
  <c r="H1756" i="1825" s="1"/>
  <c r="F1756" i="1825"/>
  <c r="K1740" i="1825"/>
  <c r="L1740" i="1825" s="1"/>
  <c r="J1740" i="1825"/>
  <c r="I1740" i="1825"/>
  <c r="G1740" i="1825"/>
  <c r="H1740" i="1825" s="1"/>
  <c r="F1740" i="1825"/>
  <c r="K1724" i="1825"/>
  <c r="L1724" i="1825" s="1"/>
  <c r="J1724" i="1825"/>
  <c r="I1724" i="1825"/>
  <c r="G1724" i="1825"/>
  <c r="H1724" i="1825" s="1"/>
  <c r="F1724" i="1825"/>
  <c r="K1708" i="1825"/>
  <c r="L1708" i="1825" s="1"/>
  <c r="J1708" i="1825"/>
  <c r="I1708" i="1825"/>
  <c r="G1708" i="1825"/>
  <c r="H1708" i="1825" s="1"/>
  <c r="F1708" i="1825"/>
  <c r="K1692" i="1825"/>
  <c r="L1692" i="1825" s="1"/>
  <c r="J1692" i="1825"/>
  <c r="I1692" i="1825"/>
  <c r="G1692" i="1825"/>
  <c r="H1692" i="1825" s="1"/>
  <c r="F1692" i="1825"/>
  <c r="K1676" i="1825"/>
  <c r="L1676" i="1825" s="1"/>
  <c r="J1676" i="1825"/>
  <c r="I1676" i="1825"/>
  <c r="G1676" i="1825"/>
  <c r="H1676" i="1825" s="1"/>
  <c r="F1676" i="1825"/>
  <c r="K1660" i="1825"/>
  <c r="L1660" i="1825" s="1"/>
  <c r="J1660" i="1825"/>
  <c r="I1660" i="1825"/>
  <c r="G1660" i="1825"/>
  <c r="H1660" i="1825" s="1"/>
  <c r="F1660" i="1825"/>
  <c r="K1644" i="1825"/>
  <c r="L1644" i="1825" s="1"/>
  <c r="J1644" i="1825"/>
  <c r="I1644" i="1825"/>
  <c r="G1644" i="1825"/>
  <c r="H1644" i="1825" s="1"/>
  <c r="F1644" i="1825"/>
  <c r="K1628" i="1825"/>
  <c r="L1628" i="1825" s="1"/>
  <c r="J1628" i="1825"/>
  <c r="I1628" i="1825"/>
  <c r="G1628" i="1825"/>
  <c r="H1628" i="1825" s="1"/>
  <c r="F1628" i="1825"/>
  <c r="K1612" i="1825"/>
  <c r="L1612" i="1825" s="1"/>
  <c r="J1612" i="1825"/>
  <c r="I1612" i="1825"/>
  <c r="G1612" i="1825"/>
  <c r="H1612" i="1825" s="1"/>
  <c r="F1612" i="1825"/>
  <c r="K1596" i="1825"/>
  <c r="L1596" i="1825" s="1"/>
  <c r="J1596" i="1825"/>
  <c r="I1596" i="1825"/>
  <c r="G1596" i="1825"/>
  <c r="H1596" i="1825" s="1"/>
  <c r="F1596" i="1825"/>
  <c r="K1580" i="1825"/>
  <c r="L1580" i="1825" s="1"/>
  <c r="J1580" i="1825"/>
  <c r="I1580" i="1825"/>
  <c r="G1580" i="1825"/>
  <c r="H1580" i="1825" s="1"/>
  <c r="F1580" i="1825"/>
  <c r="K1564" i="1825"/>
  <c r="L1564" i="1825" s="1"/>
  <c r="J1564" i="1825"/>
  <c r="I1564" i="1825"/>
  <c r="G1564" i="1825"/>
  <c r="H1564" i="1825" s="1"/>
  <c r="F1564" i="1825"/>
  <c r="K1548" i="1825"/>
  <c r="L1548" i="1825" s="1"/>
  <c r="J1548" i="1825"/>
  <c r="I1548" i="1825"/>
  <c r="G1548" i="1825"/>
  <c r="H1548" i="1825" s="1"/>
  <c r="F1548" i="1825"/>
  <c r="K1532" i="1825"/>
  <c r="L1532" i="1825" s="1"/>
  <c r="J1532" i="1825"/>
  <c r="I1532" i="1825"/>
  <c r="G1532" i="1825"/>
  <c r="H1532" i="1825" s="1"/>
  <c r="F1532" i="1825"/>
  <c r="K1516" i="1825"/>
  <c r="L1516" i="1825" s="1"/>
  <c r="J1516" i="1825"/>
  <c r="I1516" i="1825"/>
  <c r="G1516" i="1825"/>
  <c r="H1516" i="1825" s="1"/>
  <c r="F1516" i="1825"/>
  <c r="K1500" i="1825"/>
  <c r="L1500" i="1825" s="1"/>
  <c r="J1500" i="1825"/>
  <c r="I1500" i="1825"/>
  <c r="G1500" i="1825"/>
  <c r="H1500" i="1825" s="1"/>
  <c r="F1500" i="1825"/>
  <c r="K1484" i="1825"/>
  <c r="L1484" i="1825" s="1"/>
  <c r="J1484" i="1825"/>
  <c r="I1484" i="1825"/>
  <c r="G1484" i="1825"/>
  <c r="H1484" i="1825" s="1"/>
  <c r="F1484" i="1825"/>
  <c r="K1468" i="1825"/>
  <c r="L1468" i="1825" s="1"/>
  <c r="J1468" i="1825"/>
  <c r="I1468" i="1825"/>
  <c r="G1468" i="1825"/>
  <c r="H1468" i="1825" s="1"/>
  <c r="F1468" i="1825"/>
  <c r="K1452" i="1825"/>
  <c r="L1452" i="1825" s="1"/>
  <c r="J1452" i="1825"/>
  <c r="I1452" i="1825"/>
  <c r="G1452" i="1825"/>
  <c r="H1452" i="1825" s="1"/>
  <c r="F1452" i="1825"/>
  <c r="K1436" i="1825"/>
  <c r="L1436" i="1825" s="1"/>
  <c r="J1436" i="1825"/>
  <c r="I1436" i="1825"/>
  <c r="G1436" i="1825"/>
  <c r="H1436" i="1825" s="1"/>
  <c r="F1436" i="1825"/>
  <c r="K1420" i="1825"/>
  <c r="L1420" i="1825" s="1"/>
  <c r="J1420" i="1825"/>
  <c r="I1420" i="1825"/>
  <c r="G1420" i="1825"/>
  <c r="H1420" i="1825" s="1"/>
  <c r="F1420" i="1825"/>
  <c r="K1404" i="1825"/>
  <c r="L1404" i="1825" s="1"/>
  <c r="J1404" i="1825"/>
  <c r="I1404" i="1825"/>
  <c r="G1404" i="1825"/>
  <c r="H1404" i="1825" s="1"/>
  <c r="F1404" i="1825"/>
  <c r="K1388" i="1825"/>
  <c r="L1388" i="1825" s="1"/>
  <c r="J1388" i="1825"/>
  <c r="I1388" i="1825"/>
  <c r="G1388" i="1825"/>
  <c r="H1388" i="1825" s="1"/>
  <c r="F1388" i="1825"/>
  <c r="K1372" i="1825"/>
  <c r="L1372" i="1825" s="1"/>
  <c r="J1372" i="1825"/>
  <c r="I1372" i="1825"/>
  <c r="G1372" i="1825"/>
  <c r="H1372" i="1825" s="1"/>
  <c r="F1372" i="1825"/>
  <c r="K1356" i="1825"/>
  <c r="L1356" i="1825" s="1"/>
  <c r="J1356" i="1825"/>
  <c r="I1356" i="1825"/>
  <c r="G1356" i="1825"/>
  <c r="H1356" i="1825" s="1"/>
  <c r="F1356" i="1825"/>
  <c r="K1340" i="1825"/>
  <c r="L1340" i="1825" s="1"/>
  <c r="J1340" i="1825"/>
  <c r="I1340" i="1825"/>
  <c r="G1340" i="1825"/>
  <c r="H1340" i="1825" s="1"/>
  <c r="F1340" i="1825"/>
  <c r="K1324" i="1825"/>
  <c r="L1324" i="1825" s="1"/>
  <c r="J1324" i="1825"/>
  <c r="I1324" i="1825"/>
  <c r="G1324" i="1825"/>
  <c r="H1324" i="1825" s="1"/>
  <c r="F1324" i="1825"/>
  <c r="K1308" i="1825"/>
  <c r="L1308" i="1825" s="1"/>
  <c r="J1308" i="1825"/>
  <c r="I1308" i="1825"/>
  <c r="G1308" i="1825"/>
  <c r="H1308" i="1825" s="1"/>
  <c r="F1308" i="1825"/>
  <c r="K1292" i="1825"/>
  <c r="L1292" i="1825" s="1"/>
  <c r="J1292" i="1825"/>
  <c r="I1292" i="1825"/>
  <c r="G1292" i="1825"/>
  <c r="H1292" i="1825" s="1"/>
  <c r="F1292" i="1825"/>
  <c r="K1276" i="1825"/>
  <c r="L1276" i="1825" s="1"/>
  <c r="J1276" i="1825"/>
  <c r="I1276" i="1825"/>
  <c r="G1276" i="1825"/>
  <c r="H1276" i="1825" s="1"/>
  <c r="F1276" i="1825"/>
  <c r="K1260" i="1825"/>
  <c r="L1260" i="1825" s="1"/>
  <c r="J1260" i="1825"/>
  <c r="I1260" i="1825"/>
  <c r="G1260" i="1825"/>
  <c r="H1260" i="1825" s="1"/>
  <c r="F1260" i="1825"/>
  <c r="K1244" i="1825"/>
  <c r="L1244" i="1825" s="1"/>
  <c r="J1244" i="1825"/>
  <c r="I1244" i="1825"/>
  <c r="G1244" i="1825"/>
  <c r="H1244" i="1825" s="1"/>
  <c r="F1244" i="1825"/>
  <c r="K1228" i="1825"/>
  <c r="L1228" i="1825" s="1"/>
  <c r="J1228" i="1825"/>
  <c r="I1228" i="1825"/>
  <c r="G1228" i="1825"/>
  <c r="H1228" i="1825" s="1"/>
  <c r="F1228" i="1825"/>
  <c r="K1212" i="1825"/>
  <c r="L1212" i="1825" s="1"/>
  <c r="J1212" i="1825"/>
  <c r="I1212" i="1825"/>
  <c r="G1212" i="1825"/>
  <c r="H1212" i="1825" s="1"/>
  <c r="F1212" i="1825"/>
  <c r="K1196" i="1825"/>
  <c r="L1196" i="1825" s="1"/>
  <c r="J1196" i="1825"/>
  <c r="I1196" i="1825"/>
  <c r="G1196" i="1825"/>
  <c r="H1196" i="1825" s="1"/>
  <c r="F1196" i="1825"/>
  <c r="K1180" i="1825"/>
  <c r="L1180" i="1825" s="1"/>
  <c r="J1180" i="1825"/>
  <c r="I1180" i="1825"/>
  <c r="G1180" i="1825"/>
  <c r="H1180" i="1825" s="1"/>
  <c r="F1180" i="1825"/>
  <c r="K1164" i="1825"/>
  <c r="L1164" i="1825" s="1"/>
  <c r="J1164" i="1825"/>
  <c r="I1164" i="1825"/>
  <c r="G1164" i="1825"/>
  <c r="H1164" i="1825" s="1"/>
  <c r="F1164" i="1825"/>
  <c r="K1148" i="1825"/>
  <c r="L1148" i="1825" s="1"/>
  <c r="J1148" i="1825"/>
  <c r="I1148" i="1825"/>
  <c r="G1148" i="1825"/>
  <c r="H1148" i="1825" s="1"/>
  <c r="F1148" i="1825"/>
  <c r="K1132" i="1825"/>
  <c r="L1132" i="1825" s="1"/>
  <c r="J1132" i="1825"/>
  <c r="I1132" i="1825"/>
  <c r="G1132" i="1825"/>
  <c r="H1132" i="1825" s="1"/>
  <c r="F1132" i="1825"/>
  <c r="K1116" i="1825"/>
  <c r="L1116" i="1825" s="1"/>
  <c r="J1116" i="1825"/>
  <c r="I1116" i="1825"/>
  <c r="G1116" i="1825"/>
  <c r="H1116" i="1825" s="1"/>
  <c r="F1116" i="1825"/>
  <c r="K1100" i="1825"/>
  <c r="L1100" i="1825" s="1"/>
  <c r="J1100" i="1825"/>
  <c r="I1100" i="1825"/>
  <c r="G1100" i="1825"/>
  <c r="H1100" i="1825" s="1"/>
  <c r="F1100" i="1825"/>
  <c r="K1084" i="1825"/>
  <c r="L1084" i="1825" s="1"/>
  <c r="J1084" i="1825"/>
  <c r="I1084" i="1825"/>
  <c r="G1084" i="1825"/>
  <c r="H1084" i="1825" s="1"/>
  <c r="F1084" i="1825"/>
  <c r="K1068" i="1825"/>
  <c r="L1068" i="1825" s="1"/>
  <c r="J1068" i="1825"/>
  <c r="I1068" i="1825"/>
  <c r="G1068" i="1825"/>
  <c r="H1068" i="1825" s="1"/>
  <c r="F1068" i="1825"/>
  <c r="K1052" i="1825"/>
  <c r="L1052" i="1825" s="1"/>
  <c r="J1052" i="1825"/>
  <c r="I1052" i="1825"/>
  <c r="G1052" i="1825"/>
  <c r="H1052" i="1825" s="1"/>
  <c r="F1052" i="1825"/>
  <c r="K1036" i="1825"/>
  <c r="L1036" i="1825" s="1"/>
  <c r="J1036" i="1825"/>
  <c r="I1036" i="1825"/>
  <c r="G1036" i="1825"/>
  <c r="H1036" i="1825" s="1"/>
  <c r="F1036" i="1825"/>
  <c r="K1020" i="1825"/>
  <c r="L1020" i="1825" s="1"/>
  <c r="J1020" i="1825"/>
  <c r="I1020" i="1825"/>
  <c r="G1020" i="1825"/>
  <c r="H1020" i="1825" s="1"/>
  <c r="F1020" i="1825"/>
  <c r="K1004" i="1825"/>
  <c r="L1004" i="1825" s="1"/>
  <c r="J1004" i="1825"/>
  <c r="I1004" i="1825"/>
  <c r="G1004" i="1825"/>
  <c r="H1004" i="1825" s="1"/>
  <c r="F1004" i="1825"/>
  <c r="K988" i="1825"/>
  <c r="L988" i="1825" s="1"/>
  <c r="J988" i="1825"/>
  <c r="I988" i="1825"/>
  <c r="G988" i="1825"/>
  <c r="H988" i="1825" s="1"/>
  <c r="F988" i="1825"/>
  <c r="K972" i="1825"/>
  <c r="L972" i="1825" s="1"/>
  <c r="J972" i="1825"/>
  <c r="I972" i="1825"/>
  <c r="G972" i="1825"/>
  <c r="H972" i="1825" s="1"/>
  <c r="F972" i="1825"/>
  <c r="K956" i="1825"/>
  <c r="L956" i="1825" s="1"/>
  <c r="J956" i="1825"/>
  <c r="I956" i="1825"/>
  <c r="G956" i="1825"/>
  <c r="H956" i="1825" s="1"/>
  <c r="F956" i="1825"/>
  <c r="K940" i="1825"/>
  <c r="L940" i="1825" s="1"/>
  <c r="J940" i="1825"/>
  <c r="I940" i="1825"/>
  <c r="G940" i="1825"/>
  <c r="H940" i="1825" s="1"/>
  <c r="F940" i="1825"/>
  <c r="K924" i="1825"/>
  <c r="L924" i="1825" s="1"/>
  <c r="J924" i="1825"/>
  <c r="I924" i="1825"/>
  <c r="G924" i="1825"/>
  <c r="H924" i="1825" s="1"/>
  <c r="F924" i="1825"/>
  <c r="K908" i="1825"/>
  <c r="L908" i="1825" s="1"/>
  <c r="J908" i="1825"/>
  <c r="I908" i="1825"/>
  <c r="G908" i="1825"/>
  <c r="H908" i="1825" s="1"/>
  <c r="F908" i="1825"/>
  <c r="K892" i="1825"/>
  <c r="L892" i="1825" s="1"/>
  <c r="J892" i="1825"/>
  <c r="I892" i="1825"/>
  <c r="G892" i="1825"/>
  <c r="H892" i="1825" s="1"/>
  <c r="F892" i="1825"/>
  <c r="K876" i="1825"/>
  <c r="L876" i="1825" s="1"/>
  <c r="J876" i="1825"/>
  <c r="I876" i="1825"/>
  <c r="G876" i="1825"/>
  <c r="H876" i="1825" s="1"/>
  <c r="F876" i="1825"/>
  <c r="K860" i="1825"/>
  <c r="L860" i="1825" s="1"/>
  <c r="J860" i="1825"/>
  <c r="I860" i="1825"/>
  <c r="G860" i="1825"/>
  <c r="H860" i="1825" s="1"/>
  <c r="F860" i="1825"/>
  <c r="K844" i="1825"/>
  <c r="L844" i="1825" s="1"/>
  <c r="J844" i="1825"/>
  <c r="I844" i="1825"/>
  <c r="G844" i="1825"/>
  <c r="H844" i="1825" s="1"/>
  <c r="F844" i="1825"/>
  <c r="K828" i="1825"/>
  <c r="L828" i="1825" s="1"/>
  <c r="J828" i="1825"/>
  <c r="I828" i="1825"/>
  <c r="G828" i="1825"/>
  <c r="H828" i="1825" s="1"/>
  <c r="F828" i="1825"/>
  <c r="K812" i="1825"/>
  <c r="L812" i="1825" s="1"/>
  <c r="J812" i="1825"/>
  <c r="I812" i="1825"/>
  <c r="G812" i="1825"/>
  <c r="H812" i="1825" s="1"/>
  <c r="F812" i="1825"/>
  <c r="K796" i="1825"/>
  <c r="L796" i="1825" s="1"/>
  <c r="J796" i="1825"/>
  <c r="I796" i="1825"/>
  <c r="G796" i="1825"/>
  <c r="H796" i="1825" s="1"/>
  <c r="F796" i="1825"/>
  <c r="K780" i="1825"/>
  <c r="L780" i="1825" s="1"/>
  <c r="J780" i="1825"/>
  <c r="I780" i="1825"/>
  <c r="G780" i="1825"/>
  <c r="H780" i="1825" s="1"/>
  <c r="F780" i="1825"/>
  <c r="K764" i="1825"/>
  <c r="L764" i="1825" s="1"/>
  <c r="J764" i="1825"/>
  <c r="I764" i="1825"/>
  <c r="G764" i="1825"/>
  <c r="H764" i="1825" s="1"/>
  <c r="F764" i="1825"/>
  <c r="K748" i="1825"/>
  <c r="L748" i="1825" s="1"/>
  <c r="J748" i="1825"/>
  <c r="I748" i="1825"/>
  <c r="G748" i="1825"/>
  <c r="H748" i="1825" s="1"/>
  <c r="F748" i="1825"/>
  <c r="K732" i="1825"/>
  <c r="L732" i="1825" s="1"/>
  <c r="J732" i="1825"/>
  <c r="I732" i="1825"/>
  <c r="G732" i="1825"/>
  <c r="H732" i="1825" s="1"/>
  <c r="F732" i="1825"/>
  <c r="K1923" i="1825"/>
  <c r="L1923" i="1825" s="1"/>
  <c r="J1923" i="1825"/>
  <c r="I1923" i="1825"/>
  <c r="G1923" i="1825"/>
  <c r="H1923" i="1825" s="1"/>
  <c r="F1923" i="1825"/>
  <c r="J1907" i="1825"/>
  <c r="I1907" i="1825"/>
  <c r="G1907" i="1825"/>
  <c r="H1907" i="1825" s="1"/>
  <c r="F1907" i="1825"/>
  <c r="K1907" i="1825"/>
  <c r="L1907" i="1825" s="1"/>
  <c r="K1891" i="1825"/>
  <c r="L1891" i="1825" s="1"/>
  <c r="J1891" i="1825"/>
  <c r="I1891" i="1825"/>
  <c r="G1891" i="1825"/>
  <c r="H1891" i="1825" s="1"/>
  <c r="F1891" i="1825"/>
  <c r="K1875" i="1825"/>
  <c r="L1875" i="1825" s="1"/>
  <c r="J1875" i="1825"/>
  <c r="I1875" i="1825"/>
  <c r="G1875" i="1825"/>
  <c r="H1875" i="1825" s="1"/>
  <c r="F1875" i="1825"/>
  <c r="K1859" i="1825"/>
  <c r="L1859" i="1825" s="1"/>
  <c r="J1859" i="1825"/>
  <c r="I1859" i="1825"/>
  <c r="G1859" i="1825"/>
  <c r="H1859" i="1825" s="1"/>
  <c r="F1859" i="1825"/>
  <c r="K1843" i="1825"/>
  <c r="L1843" i="1825" s="1"/>
  <c r="J1843" i="1825"/>
  <c r="I1843" i="1825"/>
  <c r="G1843" i="1825"/>
  <c r="H1843" i="1825" s="1"/>
  <c r="F1843" i="1825"/>
  <c r="K1827" i="1825"/>
  <c r="L1827" i="1825" s="1"/>
  <c r="J1827" i="1825"/>
  <c r="I1827" i="1825"/>
  <c r="G1827" i="1825"/>
  <c r="H1827" i="1825" s="1"/>
  <c r="F1827" i="1825"/>
  <c r="K1811" i="1825"/>
  <c r="L1811" i="1825" s="1"/>
  <c r="J1811" i="1825"/>
  <c r="I1811" i="1825"/>
  <c r="G1811" i="1825"/>
  <c r="H1811" i="1825" s="1"/>
  <c r="F1811" i="1825"/>
  <c r="K1795" i="1825"/>
  <c r="L1795" i="1825" s="1"/>
  <c r="J1795" i="1825"/>
  <c r="I1795" i="1825"/>
  <c r="G1795" i="1825"/>
  <c r="H1795" i="1825" s="1"/>
  <c r="F1795" i="1825"/>
  <c r="K1779" i="1825"/>
  <c r="L1779" i="1825" s="1"/>
  <c r="J1779" i="1825"/>
  <c r="I1779" i="1825"/>
  <c r="G1779" i="1825"/>
  <c r="H1779" i="1825" s="1"/>
  <c r="F1779" i="1825"/>
  <c r="K1763" i="1825"/>
  <c r="L1763" i="1825" s="1"/>
  <c r="J1763" i="1825"/>
  <c r="I1763" i="1825"/>
  <c r="G1763" i="1825"/>
  <c r="H1763" i="1825" s="1"/>
  <c r="F1763" i="1825"/>
  <c r="K1747" i="1825"/>
  <c r="L1747" i="1825" s="1"/>
  <c r="J1747" i="1825"/>
  <c r="I1747" i="1825"/>
  <c r="G1747" i="1825"/>
  <c r="H1747" i="1825" s="1"/>
  <c r="F1747" i="1825"/>
  <c r="K1731" i="1825"/>
  <c r="L1731" i="1825" s="1"/>
  <c r="J1731" i="1825"/>
  <c r="I1731" i="1825"/>
  <c r="G1731" i="1825"/>
  <c r="H1731" i="1825" s="1"/>
  <c r="F1731" i="1825"/>
  <c r="K1715" i="1825"/>
  <c r="L1715" i="1825" s="1"/>
  <c r="J1715" i="1825"/>
  <c r="I1715" i="1825"/>
  <c r="G1715" i="1825"/>
  <c r="H1715" i="1825" s="1"/>
  <c r="F1715" i="1825"/>
  <c r="K1699" i="1825"/>
  <c r="L1699" i="1825" s="1"/>
  <c r="J1699" i="1825"/>
  <c r="I1699" i="1825"/>
  <c r="G1699" i="1825"/>
  <c r="H1699" i="1825" s="1"/>
  <c r="F1699" i="1825"/>
  <c r="K1683" i="1825"/>
  <c r="L1683" i="1825" s="1"/>
  <c r="J1683" i="1825"/>
  <c r="I1683" i="1825"/>
  <c r="G1683" i="1825"/>
  <c r="H1683" i="1825" s="1"/>
  <c r="F1683" i="1825"/>
  <c r="K1667" i="1825"/>
  <c r="L1667" i="1825" s="1"/>
  <c r="J1667" i="1825"/>
  <c r="I1667" i="1825"/>
  <c r="G1667" i="1825"/>
  <c r="H1667" i="1825" s="1"/>
  <c r="F1667" i="1825"/>
  <c r="K1651" i="1825"/>
  <c r="L1651" i="1825" s="1"/>
  <c r="J1651" i="1825"/>
  <c r="I1651" i="1825"/>
  <c r="G1651" i="1825"/>
  <c r="H1651" i="1825" s="1"/>
  <c r="F1651" i="1825"/>
  <c r="K1635" i="1825"/>
  <c r="L1635" i="1825" s="1"/>
  <c r="J1635" i="1825"/>
  <c r="I1635" i="1825"/>
  <c r="G1635" i="1825"/>
  <c r="H1635" i="1825" s="1"/>
  <c r="F1635" i="1825"/>
  <c r="K1619" i="1825"/>
  <c r="L1619" i="1825" s="1"/>
  <c r="J1619" i="1825"/>
  <c r="I1619" i="1825"/>
  <c r="G1619" i="1825"/>
  <c r="H1619" i="1825" s="1"/>
  <c r="F1619" i="1825"/>
  <c r="K1603" i="1825"/>
  <c r="L1603" i="1825" s="1"/>
  <c r="J1603" i="1825"/>
  <c r="I1603" i="1825"/>
  <c r="G1603" i="1825"/>
  <c r="H1603" i="1825" s="1"/>
  <c r="F1603" i="1825"/>
  <c r="K1587" i="1825"/>
  <c r="L1587" i="1825" s="1"/>
  <c r="J1587" i="1825"/>
  <c r="I1587" i="1825"/>
  <c r="G1587" i="1825"/>
  <c r="H1587" i="1825" s="1"/>
  <c r="F1587" i="1825"/>
  <c r="K1571" i="1825"/>
  <c r="L1571" i="1825" s="1"/>
  <c r="J1571" i="1825"/>
  <c r="I1571" i="1825"/>
  <c r="G1571" i="1825"/>
  <c r="H1571" i="1825" s="1"/>
  <c r="F1571" i="1825"/>
  <c r="K1555" i="1825"/>
  <c r="L1555" i="1825" s="1"/>
  <c r="J1555" i="1825"/>
  <c r="I1555" i="1825"/>
  <c r="G1555" i="1825"/>
  <c r="H1555" i="1825" s="1"/>
  <c r="F1555" i="1825"/>
  <c r="K1539" i="1825"/>
  <c r="L1539" i="1825" s="1"/>
  <c r="J1539" i="1825"/>
  <c r="I1539" i="1825"/>
  <c r="G1539" i="1825"/>
  <c r="H1539" i="1825" s="1"/>
  <c r="F1539" i="1825"/>
  <c r="K1523" i="1825"/>
  <c r="L1523" i="1825" s="1"/>
  <c r="J1523" i="1825"/>
  <c r="I1523" i="1825"/>
  <c r="G1523" i="1825"/>
  <c r="H1523" i="1825" s="1"/>
  <c r="F1523" i="1825"/>
  <c r="K1507" i="1825"/>
  <c r="L1507" i="1825" s="1"/>
  <c r="J1507" i="1825"/>
  <c r="I1507" i="1825"/>
  <c r="G1507" i="1825"/>
  <c r="H1507" i="1825" s="1"/>
  <c r="F1507" i="1825"/>
  <c r="K1491" i="1825"/>
  <c r="L1491" i="1825" s="1"/>
  <c r="J1491" i="1825"/>
  <c r="I1491" i="1825"/>
  <c r="G1491" i="1825"/>
  <c r="H1491" i="1825" s="1"/>
  <c r="F1491" i="1825"/>
  <c r="K1475" i="1825"/>
  <c r="L1475" i="1825" s="1"/>
  <c r="J1475" i="1825"/>
  <c r="I1475" i="1825"/>
  <c r="G1475" i="1825"/>
  <c r="H1475" i="1825" s="1"/>
  <c r="F1475" i="1825"/>
  <c r="K1459" i="1825"/>
  <c r="L1459" i="1825" s="1"/>
  <c r="J1459" i="1825"/>
  <c r="I1459" i="1825"/>
  <c r="G1459" i="1825"/>
  <c r="H1459" i="1825" s="1"/>
  <c r="F1459" i="1825"/>
  <c r="K1443" i="1825"/>
  <c r="L1443" i="1825" s="1"/>
  <c r="J1443" i="1825"/>
  <c r="I1443" i="1825"/>
  <c r="G1443" i="1825"/>
  <c r="H1443" i="1825" s="1"/>
  <c r="F1443" i="1825"/>
  <c r="K1427" i="1825"/>
  <c r="L1427" i="1825" s="1"/>
  <c r="J1427" i="1825"/>
  <c r="I1427" i="1825"/>
  <c r="G1427" i="1825"/>
  <c r="H1427" i="1825" s="1"/>
  <c r="F1427" i="1825"/>
  <c r="K1411" i="1825"/>
  <c r="L1411" i="1825" s="1"/>
  <c r="J1411" i="1825"/>
  <c r="I1411" i="1825"/>
  <c r="G1411" i="1825"/>
  <c r="H1411" i="1825" s="1"/>
  <c r="F1411" i="1825"/>
  <c r="K1395" i="1825"/>
  <c r="L1395" i="1825" s="1"/>
  <c r="J1395" i="1825"/>
  <c r="I1395" i="1825"/>
  <c r="G1395" i="1825"/>
  <c r="H1395" i="1825" s="1"/>
  <c r="F1395" i="1825"/>
  <c r="K1379" i="1825"/>
  <c r="L1379" i="1825" s="1"/>
  <c r="J1379" i="1825"/>
  <c r="I1379" i="1825"/>
  <c r="G1379" i="1825"/>
  <c r="H1379" i="1825" s="1"/>
  <c r="F1379" i="1825"/>
  <c r="K1363" i="1825"/>
  <c r="L1363" i="1825" s="1"/>
  <c r="J1363" i="1825"/>
  <c r="I1363" i="1825"/>
  <c r="G1363" i="1825"/>
  <c r="H1363" i="1825" s="1"/>
  <c r="F1363" i="1825"/>
  <c r="K1347" i="1825"/>
  <c r="L1347" i="1825" s="1"/>
  <c r="J1347" i="1825"/>
  <c r="I1347" i="1825"/>
  <c r="G1347" i="1825"/>
  <c r="H1347" i="1825" s="1"/>
  <c r="F1347" i="1825"/>
  <c r="K1331" i="1825"/>
  <c r="L1331" i="1825" s="1"/>
  <c r="J1331" i="1825"/>
  <c r="I1331" i="1825"/>
  <c r="G1331" i="1825"/>
  <c r="H1331" i="1825" s="1"/>
  <c r="F1331" i="1825"/>
  <c r="K1315" i="1825"/>
  <c r="L1315" i="1825" s="1"/>
  <c r="J1315" i="1825"/>
  <c r="I1315" i="1825"/>
  <c r="G1315" i="1825"/>
  <c r="H1315" i="1825" s="1"/>
  <c r="F1315" i="1825"/>
  <c r="K1299" i="1825"/>
  <c r="L1299" i="1825" s="1"/>
  <c r="J1299" i="1825"/>
  <c r="I1299" i="1825"/>
  <c r="G1299" i="1825"/>
  <c r="H1299" i="1825" s="1"/>
  <c r="F1299" i="1825"/>
  <c r="K1283" i="1825"/>
  <c r="L1283" i="1825" s="1"/>
  <c r="J1283" i="1825"/>
  <c r="I1283" i="1825"/>
  <c r="G1283" i="1825"/>
  <c r="H1283" i="1825" s="1"/>
  <c r="F1283" i="1825"/>
  <c r="K1267" i="1825"/>
  <c r="L1267" i="1825" s="1"/>
  <c r="J1267" i="1825"/>
  <c r="I1267" i="1825"/>
  <c r="G1267" i="1825"/>
  <c r="H1267" i="1825" s="1"/>
  <c r="F1267" i="1825"/>
  <c r="K1251" i="1825"/>
  <c r="L1251" i="1825" s="1"/>
  <c r="J1251" i="1825"/>
  <c r="I1251" i="1825"/>
  <c r="G1251" i="1825"/>
  <c r="H1251" i="1825" s="1"/>
  <c r="F1251" i="1825"/>
  <c r="K1235" i="1825"/>
  <c r="L1235" i="1825" s="1"/>
  <c r="J1235" i="1825"/>
  <c r="I1235" i="1825"/>
  <c r="G1235" i="1825"/>
  <c r="H1235" i="1825" s="1"/>
  <c r="F1235" i="1825"/>
  <c r="K1219" i="1825"/>
  <c r="L1219" i="1825" s="1"/>
  <c r="J1219" i="1825"/>
  <c r="I1219" i="1825"/>
  <c r="G1219" i="1825"/>
  <c r="H1219" i="1825" s="1"/>
  <c r="F1219" i="1825"/>
  <c r="K1203" i="1825"/>
  <c r="L1203" i="1825" s="1"/>
  <c r="J1203" i="1825"/>
  <c r="I1203" i="1825"/>
  <c r="G1203" i="1825"/>
  <c r="H1203" i="1825" s="1"/>
  <c r="F1203" i="1825"/>
  <c r="K1187" i="1825"/>
  <c r="L1187" i="1825" s="1"/>
  <c r="J1187" i="1825"/>
  <c r="I1187" i="1825"/>
  <c r="G1187" i="1825"/>
  <c r="H1187" i="1825" s="1"/>
  <c r="F1187" i="1825"/>
  <c r="K1171" i="1825"/>
  <c r="L1171" i="1825" s="1"/>
  <c r="J1171" i="1825"/>
  <c r="I1171" i="1825"/>
  <c r="G1171" i="1825"/>
  <c r="H1171" i="1825" s="1"/>
  <c r="F1171" i="1825"/>
  <c r="K1155" i="1825"/>
  <c r="L1155" i="1825" s="1"/>
  <c r="J1155" i="1825"/>
  <c r="I1155" i="1825"/>
  <c r="G1155" i="1825"/>
  <c r="H1155" i="1825" s="1"/>
  <c r="F1155" i="1825"/>
  <c r="K1139" i="1825"/>
  <c r="L1139" i="1825" s="1"/>
  <c r="J1139" i="1825"/>
  <c r="I1139" i="1825"/>
  <c r="G1139" i="1825"/>
  <c r="H1139" i="1825" s="1"/>
  <c r="F1139" i="1825"/>
  <c r="K1123" i="1825"/>
  <c r="L1123" i="1825" s="1"/>
  <c r="J1123" i="1825"/>
  <c r="I1123" i="1825"/>
  <c r="G1123" i="1825"/>
  <c r="H1123" i="1825" s="1"/>
  <c r="F1123" i="1825"/>
  <c r="K1107" i="1825"/>
  <c r="L1107" i="1825" s="1"/>
  <c r="J1107" i="1825"/>
  <c r="I1107" i="1825"/>
  <c r="G1107" i="1825"/>
  <c r="H1107" i="1825" s="1"/>
  <c r="F1107" i="1825"/>
  <c r="K1091" i="1825"/>
  <c r="L1091" i="1825" s="1"/>
  <c r="J1091" i="1825"/>
  <c r="I1091" i="1825"/>
  <c r="G1091" i="1825"/>
  <c r="H1091" i="1825" s="1"/>
  <c r="F1091" i="1825"/>
  <c r="K1075" i="1825"/>
  <c r="L1075" i="1825" s="1"/>
  <c r="J1075" i="1825"/>
  <c r="I1075" i="1825"/>
  <c r="G1075" i="1825"/>
  <c r="H1075" i="1825" s="1"/>
  <c r="F1075" i="1825"/>
  <c r="K1059" i="1825"/>
  <c r="L1059" i="1825" s="1"/>
  <c r="J1059" i="1825"/>
  <c r="I1059" i="1825"/>
  <c r="G1059" i="1825"/>
  <c r="H1059" i="1825" s="1"/>
  <c r="F1059" i="1825"/>
  <c r="K1043" i="1825"/>
  <c r="L1043" i="1825" s="1"/>
  <c r="J1043" i="1825"/>
  <c r="I1043" i="1825"/>
  <c r="G1043" i="1825"/>
  <c r="H1043" i="1825" s="1"/>
  <c r="F1043" i="1825"/>
  <c r="K1027" i="1825"/>
  <c r="L1027" i="1825" s="1"/>
  <c r="J1027" i="1825"/>
  <c r="I1027" i="1825"/>
  <c r="G1027" i="1825"/>
  <c r="H1027" i="1825" s="1"/>
  <c r="F1027" i="1825"/>
  <c r="K1011" i="1825"/>
  <c r="L1011" i="1825" s="1"/>
  <c r="J1011" i="1825"/>
  <c r="I1011" i="1825"/>
  <c r="G1011" i="1825"/>
  <c r="H1011" i="1825" s="1"/>
  <c r="F1011" i="1825"/>
  <c r="K995" i="1825"/>
  <c r="L995" i="1825" s="1"/>
  <c r="J995" i="1825"/>
  <c r="I995" i="1825"/>
  <c r="G995" i="1825"/>
  <c r="H995" i="1825" s="1"/>
  <c r="F995" i="1825"/>
  <c r="K979" i="1825"/>
  <c r="L979" i="1825" s="1"/>
  <c r="J979" i="1825"/>
  <c r="I979" i="1825"/>
  <c r="G979" i="1825"/>
  <c r="H979" i="1825" s="1"/>
  <c r="F979" i="1825"/>
  <c r="K963" i="1825"/>
  <c r="L963" i="1825" s="1"/>
  <c r="J963" i="1825"/>
  <c r="I963" i="1825"/>
  <c r="G963" i="1825"/>
  <c r="H963" i="1825" s="1"/>
  <c r="F963" i="1825"/>
  <c r="K947" i="1825"/>
  <c r="L947" i="1825" s="1"/>
  <c r="J947" i="1825"/>
  <c r="I947" i="1825"/>
  <c r="G947" i="1825"/>
  <c r="H947" i="1825" s="1"/>
  <c r="F947" i="1825"/>
  <c r="K931" i="1825"/>
  <c r="L931" i="1825" s="1"/>
  <c r="J931" i="1825"/>
  <c r="I931" i="1825"/>
  <c r="G931" i="1825"/>
  <c r="H931" i="1825" s="1"/>
  <c r="F931" i="1825"/>
  <c r="K915" i="1825"/>
  <c r="L915" i="1825" s="1"/>
  <c r="J915" i="1825"/>
  <c r="I915" i="1825"/>
  <c r="G915" i="1825"/>
  <c r="H915" i="1825" s="1"/>
  <c r="F915" i="1825"/>
  <c r="K899" i="1825"/>
  <c r="L899" i="1825" s="1"/>
  <c r="J899" i="1825"/>
  <c r="I899" i="1825"/>
  <c r="G899" i="1825"/>
  <c r="H899" i="1825" s="1"/>
  <c r="F899" i="1825"/>
  <c r="K883" i="1825"/>
  <c r="L883" i="1825" s="1"/>
  <c r="J883" i="1825"/>
  <c r="I883" i="1825"/>
  <c r="G883" i="1825"/>
  <c r="H883" i="1825" s="1"/>
  <c r="F883" i="1825"/>
  <c r="K867" i="1825"/>
  <c r="L867" i="1825" s="1"/>
  <c r="J867" i="1825"/>
  <c r="I867" i="1825"/>
  <c r="G867" i="1825"/>
  <c r="H867" i="1825" s="1"/>
  <c r="F867" i="1825"/>
  <c r="K851" i="1825"/>
  <c r="L851" i="1825" s="1"/>
  <c r="J851" i="1825"/>
  <c r="I851" i="1825"/>
  <c r="G851" i="1825"/>
  <c r="H851" i="1825" s="1"/>
  <c r="F851" i="1825"/>
  <c r="K835" i="1825"/>
  <c r="L835" i="1825" s="1"/>
  <c r="J835" i="1825"/>
  <c r="I835" i="1825"/>
  <c r="G835" i="1825"/>
  <c r="H835" i="1825" s="1"/>
  <c r="F835" i="1825"/>
  <c r="K819" i="1825"/>
  <c r="L819" i="1825" s="1"/>
  <c r="J819" i="1825"/>
  <c r="I819" i="1825"/>
  <c r="G819" i="1825"/>
  <c r="H819" i="1825" s="1"/>
  <c r="F819" i="1825"/>
  <c r="K803" i="1825"/>
  <c r="L803" i="1825" s="1"/>
  <c r="J803" i="1825"/>
  <c r="I803" i="1825"/>
  <c r="G803" i="1825"/>
  <c r="H803" i="1825" s="1"/>
  <c r="F803" i="1825"/>
  <c r="K787" i="1825"/>
  <c r="L787" i="1825" s="1"/>
  <c r="J787" i="1825"/>
  <c r="I787" i="1825"/>
  <c r="G787" i="1825"/>
  <c r="H787" i="1825" s="1"/>
  <c r="F787" i="1825"/>
  <c r="K771" i="1825"/>
  <c r="L771" i="1825" s="1"/>
  <c r="J771" i="1825"/>
  <c r="I771" i="1825"/>
  <c r="G771" i="1825"/>
  <c r="H771" i="1825" s="1"/>
  <c r="F771" i="1825"/>
  <c r="K755" i="1825"/>
  <c r="L755" i="1825" s="1"/>
  <c r="J755" i="1825"/>
  <c r="I755" i="1825"/>
  <c r="G755" i="1825"/>
  <c r="H755" i="1825" s="1"/>
  <c r="F755" i="1825"/>
  <c r="K739" i="1825"/>
  <c r="L739" i="1825" s="1"/>
  <c r="J739" i="1825"/>
  <c r="I739" i="1825"/>
  <c r="G739" i="1825"/>
  <c r="H739" i="1825" s="1"/>
  <c r="F739" i="1825"/>
  <c r="K1930" i="1825"/>
  <c r="L1930" i="1825" s="1"/>
  <c r="J1930" i="1825"/>
  <c r="I1930" i="1825"/>
  <c r="G1930" i="1825"/>
  <c r="H1930" i="1825" s="1"/>
  <c r="F1930" i="1825"/>
  <c r="K1914" i="1825"/>
  <c r="L1914" i="1825" s="1"/>
  <c r="J1914" i="1825"/>
  <c r="I1914" i="1825"/>
  <c r="G1914" i="1825"/>
  <c r="H1914" i="1825" s="1"/>
  <c r="F1914" i="1825"/>
  <c r="K1898" i="1825"/>
  <c r="L1898" i="1825" s="1"/>
  <c r="J1898" i="1825"/>
  <c r="I1898" i="1825"/>
  <c r="G1898" i="1825"/>
  <c r="H1898" i="1825" s="1"/>
  <c r="F1898" i="1825"/>
  <c r="K1882" i="1825"/>
  <c r="L1882" i="1825" s="1"/>
  <c r="J1882" i="1825"/>
  <c r="I1882" i="1825"/>
  <c r="G1882" i="1825"/>
  <c r="H1882" i="1825" s="1"/>
  <c r="F1882" i="1825"/>
  <c r="K1866" i="1825"/>
  <c r="L1866" i="1825" s="1"/>
  <c r="J1866" i="1825"/>
  <c r="I1866" i="1825"/>
  <c r="G1866" i="1825"/>
  <c r="H1866" i="1825" s="1"/>
  <c r="F1866" i="1825"/>
  <c r="K1850" i="1825"/>
  <c r="L1850" i="1825" s="1"/>
  <c r="J1850" i="1825"/>
  <c r="I1850" i="1825"/>
  <c r="G1850" i="1825"/>
  <c r="H1850" i="1825" s="1"/>
  <c r="F1850" i="1825"/>
  <c r="K1834" i="1825"/>
  <c r="L1834" i="1825" s="1"/>
  <c r="J1834" i="1825"/>
  <c r="I1834" i="1825"/>
  <c r="G1834" i="1825"/>
  <c r="H1834" i="1825" s="1"/>
  <c r="F1834" i="1825"/>
  <c r="K1818" i="1825"/>
  <c r="L1818" i="1825" s="1"/>
  <c r="J1818" i="1825"/>
  <c r="I1818" i="1825"/>
  <c r="G1818" i="1825"/>
  <c r="H1818" i="1825" s="1"/>
  <c r="F1818" i="1825"/>
  <c r="K1802" i="1825"/>
  <c r="L1802" i="1825" s="1"/>
  <c r="J1802" i="1825"/>
  <c r="I1802" i="1825"/>
  <c r="G1802" i="1825"/>
  <c r="H1802" i="1825" s="1"/>
  <c r="F1802" i="1825"/>
  <c r="K1786" i="1825"/>
  <c r="L1786" i="1825" s="1"/>
  <c r="J1786" i="1825"/>
  <c r="I1786" i="1825"/>
  <c r="G1786" i="1825"/>
  <c r="H1786" i="1825" s="1"/>
  <c r="F1786" i="1825"/>
  <c r="K1770" i="1825"/>
  <c r="L1770" i="1825" s="1"/>
  <c r="J1770" i="1825"/>
  <c r="I1770" i="1825"/>
  <c r="G1770" i="1825"/>
  <c r="H1770" i="1825" s="1"/>
  <c r="F1770" i="1825"/>
  <c r="K1754" i="1825"/>
  <c r="L1754" i="1825" s="1"/>
  <c r="J1754" i="1825"/>
  <c r="I1754" i="1825"/>
  <c r="G1754" i="1825"/>
  <c r="H1754" i="1825" s="1"/>
  <c r="F1754" i="1825"/>
  <c r="K1738" i="1825"/>
  <c r="L1738" i="1825" s="1"/>
  <c r="J1738" i="1825"/>
  <c r="I1738" i="1825"/>
  <c r="G1738" i="1825"/>
  <c r="H1738" i="1825" s="1"/>
  <c r="F1738" i="1825"/>
  <c r="K1722" i="1825"/>
  <c r="L1722" i="1825" s="1"/>
  <c r="J1722" i="1825"/>
  <c r="I1722" i="1825"/>
  <c r="G1722" i="1825"/>
  <c r="H1722" i="1825" s="1"/>
  <c r="F1722" i="1825"/>
  <c r="K1706" i="1825"/>
  <c r="L1706" i="1825" s="1"/>
  <c r="J1706" i="1825"/>
  <c r="I1706" i="1825"/>
  <c r="G1706" i="1825"/>
  <c r="H1706" i="1825" s="1"/>
  <c r="F1706" i="1825"/>
  <c r="K1690" i="1825"/>
  <c r="L1690" i="1825" s="1"/>
  <c r="J1690" i="1825"/>
  <c r="I1690" i="1825"/>
  <c r="G1690" i="1825"/>
  <c r="H1690" i="1825" s="1"/>
  <c r="F1690" i="1825"/>
  <c r="K1674" i="1825"/>
  <c r="L1674" i="1825" s="1"/>
  <c r="J1674" i="1825"/>
  <c r="I1674" i="1825"/>
  <c r="G1674" i="1825"/>
  <c r="H1674" i="1825" s="1"/>
  <c r="F1674" i="1825"/>
  <c r="K1658" i="1825"/>
  <c r="L1658" i="1825" s="1"/>
  <c r="J1658" i="1825"/>
  <c r="I1658" i="1825"/>
  <c r="G1658" i="1825"/>
  <c r="H1658" i="1825" s="1"/>
  <c r="F1658" i="1825"/>
  <c r="K1642" i="1825"/>
  <c r="L1642" i="1825" s="1"/>
  <c r="J1642" i="1825"/>
  <c r="I1642" i="1825"/>
  <c r="G1642" i="1825"/>
  <c r="H1642" i="1825" s="1"/>
  <c r="F1642" i="1825"/>
  <c r="K1626" i="1825"/>
  <c r="L1626" i="1825" s="1"/>
  <c r="J1626" i="1825"/>
  <c r="I1626" i="1825"/>
  <c r="G1626" i="1825"/>
  <c r="H1626" i="1825" s="1"/>
  <c r="F1626" i="1825"/>
  <c r="K1610" i="1825"/>
  <c r="L1610" i="1825" s="1"/>
  <c r="J1610" i="1825"/>
  <c r="I1610" i="1825"/>
  <c r="G1610" i="1825"/>
  <c r="H1610" i="1825" s="1"/>
  <c r="F1610" i="1825"/>
  <c r="K1594" i="1825"/>
  <c r="L1594" i="1825" s="1"/>
  <c r="J1594" i="1825"/>
  <c r="I1594" i="1825"/>
  <c r="G1594" i="1825"/>
  <c r="H1594" i="1825" s="1"/>
  <c r="F1594" i="1825"/>
  <c r="K1578" i="1825"/>
  <c r="L1578" i="1825" s="1"/>
  <c r="J1578" i="1825"/>
  <c r="I1578" i="1825"/>
  <c r="G1578" i="1825"/>
  <c r="H1578" i="1825" s="1"/>
  <c r="F1578" i="1825"/>
  <c r="K1562" i="1825"/>
  <c r="L1562" i="1825" s="1"/>
  <c r="J1562" i="1825"/>
  <c r="I1562" i="1825"/>
  <c r="G1562" i="1825"/>
  <c r="H1562" i="1825" s="1"/>
  <c r="F1562" i="1825"/>
  <c r="K1546" i="1825"/>
  <c r="L1546" i="1825" s="1"/>
  <c r="J1546" i="1825"/>
  <c r="I1546" i="1825"/>
  <c r="G1546" i="1825"/>
  <c r="H1546" i="1825" s="1"/>
  <c r="F1546" i="1825"/>
  <c r="K1530" i="1825"/>
  <c r="L1530" i="1825" s="1"/>
  <c r="J1530" i="1825"/>
  <c r="I1530" i="1825"/>
  <c r="G1530" i="1825"/>
  <c r="H1530" i="1825" s="1"/>
  <c r="F1530" i="1825"/>
  <c r="K1514" i="1825"/>
  <c r="L1514" i="1825" s="1"/>
  <c r="J1514" i="1825"/>
  <c r="I1514" i="1825"/>
  <c r="G1514" i="1825"/>
  <c r="H1514" i="1825" s="1"/>
  <c r="F1514" i="1825"/>
  <c r="K1498" i="1825"/>
  <c r="L1498" i="1825" s="1"/>
  <c r="J1498" i="1825"/>
  <c r="I1498" i="1825"/>
  <c r="G1498" i="1825"/>
  <c r="H1498" i="1825" s="1"/>
  <c r="F1498" i="1825"/>
  <c r="K1482" i="1825"/>
  <c r="L1482" i="1825" s="1"/>
  <c r="J1482" i="1825"/>
  <c r="I1482" i="1825"/>
  <c r="G1482" i="1825"/>
  <c r="H1482" i="1825" s="1"/>
  <c r="F1482" i="1825"/>
  <c r="K1466" i="1825"/>
  <c r="L1466" i="1825" s="1"/>
  <c r="J1466" i="1825"/>
  <c r="I1466" i="1825"/>
  <c r="G1466" i="1825"/>
  <c r="H1466" i="1825" s="1"/>
  <c r="F1466" i="1825"/>
  <c r="K1450" i="1825"/>
  <c r="L1450" i="1825" s="1"/>
  <c r="J1450" i="1825"/>
  <c r="I1450" i="1825"/>
  <c r="G1450" i="1825"/>
  <c r="H1450" i="1825" s="1"/>
  <c r="F1450" i="1825"/>
  <c r="K1434" i="1825"/>
  <c r="L1434" i="1825" s="1"/>
  <c r="J1434" i="1825"/>
  <c r="I1434" i="1825"/>
  <c r="G1434" i="1825"/>
  <c r="H1434" i="1825" s="1"/>
  <c r="F1434" i="1825"/>
  <c r="K1418" i="1825"/>
  <c r="L1418" i="1825" s="1"/>
  <c r="J1418" i="1825"/>
  <c r="I1418" i="1825"/>
  <c r="G1418" i="1825"/>
  <c r="H1418" i="1825" s="1"/>
  <c r="F1418" i="1825"/>
  <c r="K1402" i="1825"/>
  <c r="L1402" i="1825" s="1"/>
  <c r="J1402" i="1825"/>
  <c r="I1402" i="1825"/>
  <c r="G1402" i="1825"/>
  <c r="H1402" i="1825" s="1"/>
  <c r="F1402" i="1825"/>
  <c r="K1386" i="1825"/>
  <c r="L1386" i="1825" s="1"/>
  <c r="J1386" i="1825"/>
  <c r="I1386" i="1825"/>
  <c r="G1386" i="1825"/>
  <c r="H1386" i="1825" s="1"/>
  <c r="F1386" i="1825"/>
  <c r="K1370" i="1825"/>
  <c r="L1370" i="1825" s="1"/>
  <c r="J1370" i="1825"/>
  <c r="I1370" i="1825"/>
  <c r="G1370" i="1825"/>
  <c r="H1370" i="1825" s="1"/>
  <c r="F1370" i="1825"/>
  <c r="K1354" i="1825"/>
  <c r="L1354" i="1825" s="1"/>
  <c r="J1354" i="1825"/>
  <c r="I1354" i="1825"/>
  <c r="G1354" i="1825"/>
  <c r="H1354" i="1825" s="1"/>
  <c r="F1354" i="1825"/>
  <c r="K1338" i="1825"/>
  <c r="L1338" i="1825" s="1"/>
  <c r="J1338" i="1825"/>
  <c r="I1338" i="1825"/>
  <c r="G1338" i="1825"/>
  <c r="H1338" i="1825" s="1"/>
  <c r="F1338" i="1825"/>
  <c r="K1322" i="1825"/>
  <c r="L1322" i="1825" s="1"/>
  <c r="J1322" i="1825"/>
  <c r="I1322" i="1825"/>
  <c r="G1322" i="1825"/>
  <c r="H1322" i="1825" s="1"/>
  <c r="F1322" i="1825"/>
  <c r="K1306" i="1825"/>
  <c r="L1306" i="1825" s="1"/>
  <c r="J1306" i="1825"/>
  <c r="I1306" i="1825"/>
  <c r="G1306" i="1825"/>
  <c r="H1306" i="1825" s="1"/>
  <c r="F1306" i="1825"/>
  <c r="K1290" i="1825"/>
  <c r="L1290" i="1825" s="1"/>
  <c r="J1290" i="1825"/>
  <c r="I1290" i="1825"/>
  <c r="G1290" i="1825"/>
  <c r="H1290" i="1825" s="1"/>
  <c r="F1290" i="1825"/>
  <c r="K1274" i="1825"/>
  <c r="L1274" i="1825" s="1"/>
  <c r="J1274" i="1825"/>
  <c r="I1274" i="1825"/>
  <c r="G1274" i="1825"/>
  <c r="H1274" i="1825" s="1"/>
  <c r="F1274" i="1825"/>
  <c r="K1258" i="1825"/>
  <c r="L1258" i="1825" s="1"/>
  <c r="J1258" i="1825"/>
  <c r="I1258" i="1825"/>
  <c r="G1258" i="1825"/>
  <c r="H1258" i="1825" s="1"/>
  <c r="F1258" i="1825"/>
  <c r="K1242" i="1825"/>
  <c r="L1242" i="1825" s="1"/>
  <c r="J1242" i="1825"/>
  <c r="I1242" i="1825"/>
  <c r="G1242" i="1825"/>
  <c r="H1242" i="1825" s="1"/>
  <c r="F1242" i="1825"/>
  <c r="K1226" i="1825"/>
  <c r="L1226" i="1825" s="1"/>
  <c r="J1226" i="1825"/>
  <c r="I1226" i="1825"/>
  <c r="G1226" i="1825"/>
  <c r="H1226" i="1825" s="1"/>
  <c r="F1226" i="1825"/>
  <c r="K1210" i="1825"/>
  <c r="L1210" i="1825" s="1"/>
  <c r="J1210" i="1825"/>
  <c r="I1210" i="1825"/>
  <c r="G1210" i="1825"/>
  <c r="H1210" i="1825" s="1"/>
  <c r="F1210" i="1825"/>
  <c r="K1194" i="1825"/>
  <c r="L1194" i="1825" s="1"/>
  <c r="J1194" i="1825"/>
  <c r="I1194" i="1825"/>
  <c r="G1194" i="1825"/>
  <c r="H1194" i="1825" s="1"/>
  <c r="F1194" i="1825"/>
  <c r="K1178" i="1825"/>
  <c r="L1178" i="1825" s="1"/>
  <c r="J1178" i="1825"/>
  <c r="I1178" i="1825"/>
  <c r="G1178" i="1825"/>
  <c r="H1178" i="1825" s="1"/>
  <c r="F1178" i="1825"/>
  <c r="K1162" i="1825"/>
  <c r="L1162" i="1825" s="1"/>
  <c r="J1162" i="1825"/>
  <c r="I1162" i="1825"/>
  <c r="G1162" i="1825"/>
  <c r="H1162" i="1825" s="1"/>
  <c r="F1162" i="1825"/>
  <c r="K1146" i="1825"/>
  <c r="L1146" i="1825" s="1"/>
  <c r="J1146" i="1825"/>
  <c r="I1146" i="1825"/>
  <c r="G1146" i="1825"/>
  <c r="H1146" i="1825" s="1"/>
  <c r="F1146" i="1825"/>
  <c r="K1130" i="1825"/>
  <c r="L1130" i="1825" s="1"/>
  <c r="J1130" i="1825"/>
  <c r="I1130" i="1825"/>
  <c r="G1130" i="1825"/>
  <c r="H1130" i="1825" s="1"/>
  <c r="F1130" i="1825"/>
  <c r="K1114" i="1825"/>
  <c r="L1114" i="1825" s="1"/>
  <c r="J1114" i="1825"/>
  <c r="I1114" i="1825"/>
  <c r="G1114" i="1825"/>
  <c r="H1114" i="1825" s="1"/>
  <c r="F1114" i="1825"/>
  <c r="K1098" i="1825"/>
  <c r="L1098" i="1825" s="1"/>
  <c r="J1098" i="1825"/>
  <c r="I1098" i="1825"/>
  <c r="G1098" i="1825"/>
  <c r="H1098" i="1825" s="1"/>
  <c r="F1098" i="1825"/>
  <c r="K1082" i="1825"/>
  <c r="L1082" i="1825" s="1"/>
  <c r="J1082" i="1825"/>
  <c r="I1082" i="1825"/>
  <c r="G1082" i="1825"/>
  <c r="H1082" i="1825" s="1"/>
  <c r="F1082" i="1825"/>
  <c r="K1066" i="1825"/>
  <c r="L1066" i="1825" s="1"/>
  <c r="J1066" i="1825"/>
  <c r="I1066" i="1825"/>
  <c r="G1066" i="1825"/>
  <c r="H1066" i="1825" s="1"/>
  <c r="F1066" i="1825"/>
  <c r="K1050" i="1825"/>
  <c r="L1050" i="1825" s="1"/>
  <c r="J1050" i="1825"/>
  <c r="I1050" i="1825"/>
  <c r="G1050" i="1825"/>
  <c r="H1050" i="1825" s="1"/>
  <c r="F1050" i="1825"/>
  <c r="K1034" i="1825"/>
  <c r="L1034" i="1825" s="1"/>
  <c r="J1034" i="1825"/>
  <c r="I1034" i="1825"/>
  <c r="G1034" i="1825"/>
  <c r="H1034" i="1825" s="1"/>
  <c r="F1034" i="1825"/>
  <c r="K1018" i="1825"/>
  <c r="L1018" i="1825" s="1"/>
  <c r="J1018" i="1825"/>
  <c r="I1018" i="1825"/>
  <c r="G1018" i="1825"/>
  <c r="H1018" i="1825" s="1"/>
  <c r="F1018" i="1825"/>
  <c r="K1002" i="1825"/>
  <c r="L1002" i="1825" s="1"/>
  <c r="J1002" i="1825"/>
  <c r="I1002" i="1825"/>
  <c r="G1002" i="1825"/>
  <c r="H1002" i="1825" s="1"/>
  <c r="F1002" i="1825"/>
  <c r="K986" i="1825"/>
  <c r="L986" i="1825" s="1"/>
  <c r="J986" i="1825"/>
  <c r="I986" i="1825"/>
  <c r="G986" i="1825"/>
  <c r="H986" i="1825" s="1"/>
  <c r="F986" i="1825"/>
  <c r="K970" i="1825"/>
  <c r="L970" i="1825" s="1"/>
  <c r="J970" i="1825"/>
  <c r="I970" i="1825"/>
  <c r="G970" i="1825"/>
  <c r="H970" i="1825" s="1"/>
  <c r="F970" i="1825"/>
  <c r="K954" i="1825"/>
  <c r="L954" i="1825" s="1"/>
  <c r="J954" i="1825"/>
  <c r="I954" i="1825"/>
  <c r="G954" i="1825"/>
  <c r="H954" i="1825" s="1"/>
  <c r="F954" i="1825"/>
  <c r="K938" i="1825"/>
  <c r="L938" i="1825" s="1"/>
  <c r="J938" i="1825"/>
  <c r="I938" i="1825"/>
  <c r="G938" i="1825"/>
  <c r="H938" i="1825" s="1"/>
  <c r="F938" i="1825"/>
  <c r="K922" i="1825"/>
  <c r="L922" i="1825" s="1"/>
  <c r="J922" i="1825"/>
  <c r="I922" i="1825"/>
  <c r="G922" i="1825"/>
  <c r="H922" i="1825" s="1"/>
  <c r="F922" i="1825"/>
  <c r="K906" i="1825"/>
  <c r="L906" i="1825" s="1"/>
  <c r="J906" i="1825"/>
  <c r="I906" i="1825"/>
  <c r="G906" i="1825"/>
  <c r="H906" i="1825" s="1"/>
  <c r="F906" i="1825"/>
  <c r="K890" i="1825"/>
  <c r="L890" i="1825" s="1"/>
  <c r="J890" i="1825"/>
  <c r="I890" i="1825"/>
  <c r="G890" i="1825"/>
  <c r="H890" i="1825" s="1"/>
  <c r="F890" i="1825"/>
  <c r="K874" i="1825"/>
  <c r="L874" i="1825" s="1"/>
  <c r="J874" i="1825"/>
  <c r="I874" i="1825"/>
  <c r="G874" i="1825"/>
  <c r="H874" i="1825" s="1"/>
  <c r="F874" i="1825"/>
  <c r="K858" i="1825"/>
  <c r="L858" i="1825" s="1"/>
  <c r="J858" i="1825"/>
  <c r="I858" i="1825"/>
  <c r="G858" i="1825"/>
  <c r="H858" i="1825" s="1"/>
  <c r="F858" i="1825"/>
  <c r="K842" i="1825"/>
  <c r="L842" i="1825" s="1"/>
  <c r="J842" i="1825"/>
  <c r="I842" i="1825"/>
  <c r="G842" i="1825"/>
  <c r="H842" i="1825" s="1"/>
  <c r="F842" i="1825"/>
  <c r="K826" i="1825"/>
  <c r="L826" i="1825" s="1"/>
  <c r="J826" i="1825"/>
  <c r="I826" i="1825"/>
  <c r="G826" i="1825"/>
  <c r="H826" i="1825" s="1"/>
  <c r="F826" i="1825"/>
  <c r="K810" i="1825"/>
  <c r="L810" i="1825" s="1"/>
  <c r="J810" i="1825"/>
  <c r="I810" i="1825"/>
  <c r="G810" i="1825"/>
  <c r="H810" i="1825" s="1"/>
  <c r="F810" i="1825"/>
  <c r="K794" i="1825"/>
  <c r="L794" i="1825" s="1"/>
  <c r="J794" i="1825"/>
  <c r="I794" i="1825"/>
  <c r="G794" i="1825"/>
  <c r="H794" i="1825" s="1"/>
  <c r="F794" i="1825"/>
  <c r="K778" i="1825"/>
  <c r="L778" i="1825" s="1"/>
  <c r="J778" i="1825"/>
  <c r="I778" i="1825"/>
  <c r="G778" i="1825"/>
  <c r="H778" i="1825" s="1"/>
  <c r="F778" i="1825"/>
  <c r="K762" i="1825"/>
  <c r="L762" i="1825" s="1"/>
  <c r="J762" i="1825"/>
  <c r="I762" i="1825"/>
  <c r="G762" i="1825"/>
  <c r="H762" i="1825" s="1"/>
  <c r="F762" i="1825"/>
  <c r="K746" i="1825"/>
  <c r="L746" i="1825" s="1"/>
  <c r="J746" i="1825"/>
  <c r="I746" i="1825"/>
  <c r="G746" i="1825"/>
  <c r="H746" i="1825" s="1"/>
  <c r="F746" i="1825"/>
  <c r="K730" i="1825"/>
  <c r="L730" i="1825" s="1"/>
  <c r="J730" i="1825"/>
  <c r="I730" i="1825"/>
  <c r="G730" i="1825"/>
  <c r="H730" i="1825" s="1"/>
  <c r="F730" i="1825"/>
  <c r="F719" i="1825"/>
  <c r="J719" i="1825"/>
  <c r="K719" i="1825"/>
  <c r="L719" i="1825" s="1"/>
  <c r="G719" i="1825"/>
  <c r="H719" i="1825" s="1"/>
  <c r="I719" i="1825"/>
  <c r="I711" i="1825"/>
  <c r="F711" i="1825"/>
  <c r="J711" i="1825"/>
  <c r="G711" i="1825"/>
  <c r="H711" i="1825" s="1"/>
  <c r="K711" i="1825"/>
  <c r="L711" i="1825" s="1"/>
  <c r="I703" i="1825"/>
  <c r="F703" i="1825"/>
  <c r="J703" i="1825"/>
  <c r="G703" i="1825"/>
  <c r="H703" i="1825" s="1"/>
  <c r="K703" i="1825"/>
  <c r="L703" i="1825" s="1"/>
  <c r="I695" i="1825"/>
  <c r="F695" i="1825"/>
  <c r="J695" i="1825"/>
  <c r="G695" i="1825"/>
  <c r="H695" i="1825" s="1"/>
  <c r="K695" i="1825"/>
  <c r="L695" i="1825" s="1"/>
  <c r="I687" i="1825"/>
  <c r="F687" i="1825"/>
  <c r="J687" i="1825"/>
  <c r="G687" i="1825"/>
  <c r="H687" i="1825" s="1"/>
  <c r="K687" i="1825"/>
  <c r="L687" i="1825" s="1"/>
  <c r="I679" i="1825"/>
  <c r="F679" i="1825"/>
  <c r="J679" i="1825"/>
  <c r="G679" i="1825"/>
  <c r="H679" i="1825" s="1"/>
  <c r="K679" i="1825"/>
  <c r="L679" i="1825" s="1"/>
  <c r="I671" i="1825"/>
  <c r="F671" i="1825"/>
  <c r="J671" i="1825"/>
  <c r="G671" i="1825"/>
  <c r="H671" i="1825" s="1"/>
  <c r="K671" i="1825"/>
  <c r="L671" i="1825" s="1"/>
  <c r="I663" i="1825"/>
  <c r="F663" i="1825"/>
  <c r="J663" i="1825"/>
  <c r="G663" i="1825"/>
  <c r="H663" i="1825" s="1"/>
  <c r="K663" i="1825"/>
  <c r="L663" i="1825" s="1"/>
  <c r="I655" i="1825"/>
  <c r="F655" i="1825"/>
  <c r="J655" i="1825"/>
  <c r="G655" i="1825"/>
  <c r="H655" i="1825" s="1"/>
  <c r="K655" i="1825"/>
  <c r="L655" i="1825" s="1"/>
  <c r="I647" i="1825"/>
  <c r="F647" i="1825"/>
  <c r="J647" i="1825"/>
  <c r="G647" i="1825"/>
  <c r="H647" i="1825" s="1"/>
  <c r="K647" i="1825"/>
  <c r="L647" i="1825" s="1"/>
  <c r="I639" i="1825"/>
  <c r="F639" i="1825"/>
  <c r="J639" i="1825"/>
  <c r="G639" i="1825"/>
  <c r="H639" i="1825" s="1"/>
  <c r="K639" i="1825"/>
  <c r="L639" i="1825" s="1"/>
  <c r="I631" i="1825"/>
  <c r="F631" i="1825"/>
  <c r="J631" i="1825"/>
  <c r="G631" i="1825"/>
  <c r="H631" i="1825" s="1"/>
  <c r="K631" i="1825"/>
  <c r="L631" i="1825" s="1"/>
  <c r="I623" i="1825"/>
  <c r="F623" i="1825"/>
  <c r="J623" i="1825"/>
  <c r="G623" i="1825"/>
  <c r="H623" i="1825" s="1"/>
  <c r="K623" i="1825"/>
  <c r="L623" i="1825" s="1"/>
  <c r="I615" i="1825"/>
  <c r="F615" i="1825"/>
  <c r="J615" i="1825"/>
  <c r="G615" i="1825"/>
  <c r="H615" i="1825" s="1"/>
  <c r="K615" i="1825"/>
  <c r="L615" i="1825" s="1"/>
  <c r="I607" i="1825"/>
  <c r="F607" i="1825"/>
  <c r="J607" i="1825"/>
  <c r="G607" i="1825"/>
  <c r="H607" i="1825" s="1"/>
  <c r="K607" i="1825"/>
  <c r="L607" i="1825" s="1"/>
  <c r="I599" i="1825"/>
  <c r="F599" i="1825"/>
  <c r="J599" i="1825"/>
  <c r="G599" i="1825"/>
  <c r="H599" i="1825" s="1"/>
  <c r="K599" i="1825"/>
  <c r="L599" i="1825" s="1"/>
  <c r="I591" i="1825"/>
  <c r="F591" i="1825"/>
  <c r="J591" i="1825"/>
  <c r="G591" i="1825"/>
  <c r="H591" i="1825" s="1"/>
  <c r="K591" i="1825"/>
  <c r="L591" i="1825" s="1"/>
  <c r="I583" i="1825"/>
  <c r="F583" i="1825"/>
  <c r="J583" i="1825"/>
  <c r="G583" i="1825"/>
  <c r="H583" i="1825" s="1"/>
  <c r="K583" i="1825"/>
  <c r="L583" i="1825" s="1"/>
  <c r="I575" i="1825"/>
  <c r="F575" i="1825"/>
  <c r="J575" i="1825"/>
  <c r="G575" i="1825"/>
  <c r="H575" i="1825" s="1"/>
  <c r="K575" i="1825"/>
  <c r="L575" i="1825" s="1"/>
  <c r="I567" i="1825"/>
  <c r="F567" i="1825"/>
  <c r="J567" i="1825"/>
  <c r="G567" i="1825"/>
  <c r="H567" i="1825" s="1"/>
  <c r="K567" i="1825"/>
  <c r="L567" i="1825" s="1"/>
  <c r="I559" i="1825"/>
  <c r="F559" i="1825"/>
  <c r="J559" i="1825"/>
  <c r="G559" i="1825"/>
  <c r="H559" i="1825" s="1"/>
  <c r="K559" i="1825"/>
  <c r="L559" i="1825" s="1"/>
  <c r="I551" i="1825"/>
  <c r="F551" i="1825"/>
  <c r="J551" i="1825"/>
  <c r="G551" i="1825"/>
  <c r="H551" i="1825" s="1"/>
  <c r="K551" i="1825"/>
  <c r="L551" i="1825" s="1"/>
  <c r="I543" i="1825"/>
  <c r="F543" i="1825"/>
  <c r="J543" i="1825"/>
  <c r="G543" i="1825"/>
  <c r="H543" i="1825" s="1"/>
  <c r="K543" i="1825"/>
  <c r="L543" i="1825" s="1"/>
  <c r="I535" i="1825"/>
  <c r="F535" i="1825"/>
  <c r="J535" i="1825"/>
  <c r="G535" i="1825"/>
  <c r="H535" i="1825" s="1"/>
  <c r="K535" i="1825"/>
  <c r="L535" i="1825" s="1"/>
  <c r="I527" i="1825"/>
  <c r="F527" i="1825"/>
  <c r="J527" i="1825"/>
  <c r="G527" i="1825"/>
  <c r="H527" i="1825" s="1"/>
  <c r="K527" i="1825"/>
  <c r="L527" i="1825" s="1"/>
  <c r="I519" i="1825"/>
  <c r="F519" i="1825"/>
  <c r="J519" i="1825"/>
  <c r="G519" i="1825"/>
  <c r="H519" i="1825" s="1"/>
  <c r="K519" i="1825"/>
  <c r="L519" i="1825" s="1"/>
  <c r="I511" i="1825"/>
  <c r="F511" i="1825"/>
  <c r="J511" i="1825"/>
  <c r="G511" i="1825"/>
  <c r="H511" i="1825" s="1"/>
  <c r="K511" i="1825"/>
  <c r="L511" i="1825" s="1"/>
  <c r="I503" i="1825"/>
  <c r="F503" i="1825"/>
  <c r="J503" i="1825"/>
  <c r="G503" i="1825"/>
  <c r="H503" i="1825" s="1"/>
  <c r="K503" i="1825"/>
  <c r="L503" i="1825" s="1"/>
  <c r="I495" i="1825"/>
  <c r="F495" i="1825"/>
  <c r="J495" i="1825"/>
  <c r="G495" i="1825"/>
  <c r="H495" i="1825" s="1"/>
  <c r="K495" i="1825"/>
  <c r="L495" i="1825" s="1"/>
  <c r="I487" i="1825"/>
  <c r="F487" i="1825"/>
  <c r="J487" i="1825"/>
  <c r="G487" i="1825"/>
  <c r="H487" i="1825" s="1"/>
  <c r="K487" i="1825"/>
  <c r="L487" i="1825" s="1"/>
  <c r="I479" i="1825"/>
  <c r="F479" i="1825"/>
  <c r="J479" i="1825"/>
  <c r="G479" i="1825"/>
  <c r="H479" i="1825" s="1"/>
  <c r="K479" i="1825"/>
  <c r="L479" i="1825" s="1"/>
  <c r="I471" i="1825"/>
  <c r="F471" i="1825"/>
  <c r="J471" i="1825"/>
  <c r="G471" i="1825"/>
  <c r="H471" i="1825" s="1"/>
  <c r="K471" i="1825"/>
  <c r="L471" i="1825" s="1"/>
  <c r="I463" i="1825"/>
  <c r="F463" i="1825"/>
  <c r="J463" i="1825"/>
  <c r="G463" i="1825"/>
  <c r="H463" i="1825" s="1"/>
  <c r="K463" i="1825"/>
  <c r="L463" i="1825" s="1"/>
  <c r="I455" i="1825"/>
  <c r="F455" i="1825"/>
  <c r="J455" i="1825"/>
  <c r="G455" i="1825"/>
  <c r="H455" i="1825" s="1"/>
  <c r="K455" i="1825"/>
  <c r="L455" i="1825" s="1"/>
  <c r="I447" i="1825"/>
  <c r="F447" i="1825"/>
  <c r="J447" i="1825"/>
  <c r="G447" i="1825"/>
  <c r="H447" i="1825" s="1"/>
  <c r="K447" i="1825"/>
  <c r="L447" i="1825" s="1"/>
  <c r="F427" i="1825"/>
  <c r="J427" i="1825"/>
  <c r="K427" i="1825"/>
  <c r="L427" i="1825" s="1"/>
  <c r="G427" i="1825"/>
  <c r="H427" i="1825" s="1"/>
  <c r="I427" i="1825"/>
  <c r="F421" i="1825"/>
  <c r="J421" i="1825"/>
  <c r="G421" i="1825"/>
  <c r="H421" i="1825" s="1"/>
  <c r="I421" i="1825"/>
  <c r="K421" i="1825"/>
  <c r="L421" i="1825" s="1"/>
  <c r="F724" i="1825"/>
  <c r="J724" i="1825"/>
  <c r="I724" i="1825"/>
  <c r="K724" i="1825"/>
  <c r="L724" i="1825" s="1"/>
  <c r="G724" i="1825"/>
  <c r="H724" i="1825" s="1"/>
  <c r="F716" i="1825"/>
  <c r="J716" i="1825"/>
  <c r="I716" i="1825"/>
  <c r="K716" i="1825"/>
  <c r="L716" i="1825" s="1"/>
  <c r="G716" i="1825"/>
  <c r="H716" i="1825" s="1"/>
  <c r="G708" i="1825"/>
  <c r="H708" i="1825" s="1"/>
  <c r="K708" i="1825"/>
  <c r="L708" i="1825" s="1"/>
  <c r="I708" i="1825"/>
  <c r="F708" i="1825"/>
  <c r="J708" i="1825"/>
  <c r="G700" i="1825"/>
  <c r="H700" i="1825" s="1"/>
  <c r="K700" i="1825"/>
  <c r="L700" i="1825" s="1"/>
  <c r="I700" i="1825"/>
  <c r="F700" i="1825"/>
  <c r="J700" i="1825"/>
  <c r="G692" i="1825"/>
  <c r="H692" i="1825" s="1"/>
  <c r="K692" i="1825"/>
  <c r="L692" i="1825" s="1"/>
  <c r="I692" i="1825"/>
  <c r="F692" i="1825"/>
  <c r="J692" i="1825"/>
  <c r="G684" i="1825"/>
  <c r="H684" i="1825" s="1"/>
  <c r="K684" i="1825"/>
  <c r="L684" i="1825" s="1"/>
  <c r="I684" i="1825"/>
  <c r="F684" i="1825"/>
  <c r="J684" i="1825"/>
  <c r="G676" i="1825"/>
  <c r="H676" i="1825" s="1"/>
  <c r="K676" i="1825"/>
  <c r="L676" i="1825" s="1"/>
  <c r="I676" i="1825"/>
  <c r="F676" i="1825"/>
  <c r="J676" i="1825"/>
  <c r="G668" i="1825"/>
  <c r="H668" i="1825" s="1"/>
  <c r="K668" i="1825"/>
  <c r="L668" i="1825" s="1"/>
  <c r="I668" i="1825"/>
  <c r="F668" i="1825"/>
  <c r="J668" i="1825"/>
  <c r="G660" i="1825"/>
  <c r="H660" i="1825" s="1"/>
  <c r="K660" i="1825"/>
  <c r="L660" i="1825" s="1"/>
  <c r="I660" i="1825"/>
  <c r="F660" i="1825"/>
  <c r="J660" i="1825"/>
  <c r="G652" i="1825"/>
  <c r="H652" i="1825" s="1"/>
  <c r="K652" i="1825"/>
  <c r="L652" i="1825" s="1"/>
  <c r="I652" i="1825"/>
  <c r="F652" i="1825"/>
  <c r="J652" i="1825"/>
  <c r="G644" i="1825"/>
  <c r="H644" i="1825" s="1"/>
  <c r="K644" i="1825"/>
  <c r="L644" i="1825" s="1"/>
  <c r="I644" i="1825"/>
  <c r="F644" i="1825"/>
  <c r="J644" i="1825"/>
  <c r="G636" i="1825"/>
  <c r="H636" i="1825" s="1"/>
  <c r="K636" i="1825"/>
  <c r="L636" i="1825" s="1"/>
  <c r="I636" i="1825"/>
  <c r="F636" i="1825"/>
  <c r="J636" i="1825"/>
  <c r="G628" i="1825"/>
  <c r="H628" i="1825" s="1"/>
  <c r="K628" i="1825"/>
  <c r="L628" i="1825" s="1"/>
  <c r="I628" i="1825"/>
  <c r="F628" i="1825"/>
  <c r="J628" i="1825"/>
  <c r="G620" i="1825"/>
  <c r="H620" i="1825" s="1"/>
  <c r="K620" i="1825"/>
  <c r="L620" i="1825" s="1"/>
  <c r="I620" i="1825"/>
  <c r="F620" i="1825"/>
  <c r="J620" i="1825"/>
  <c r="G612" i="1825"/>
  <c r="H612" i="1825" s="1"/>
  <c r="K612" i="1825"/>
  <c r="L612" i="1825" s="1"/>
  <c r="I612" i="1825"/>
  <c r="F612" i="1825"/>
  <c r="J612" i="1825"/>
  <c r="G604" i="1825"/>
  <c r="H604" i="1825" s="1"/>
  <c r="K604" i="1825"/>
  <c r="L604" i="1825" s="1"/>
  <c r="I604" i="1825"/>
  <c r="F604" i="1825"/>
  <c r="J604" i="1825"/>
  <c r="G596" i="1825"/>
  <c r="H596" i="1825" s="1"/>
  <c r="K596" i="1825"/>
  <c r="L596" i="1825" s="1"/>
  <c r="I596" i="1825"/>
  <c r="F596" i="1825"/>
  <c r="J596" i="1825"/>
  <c r="G588" i="1825"/>
  <c r="H588" i="1825" s="1"/>
  <c r="K588" i="1825"/>
  <c r="L588" i="1825" s="1"/>
  <c r="I588" i="1825"/>
  <c r="F588" i="1825"/>
  <c r="J588" i="1825"/>
  <c r="G580" i="1825"/>
  <c r="H580" i="1825" s="1"/>
  <c r="K580" i="1825"/>
  <c r="L580" i="1825" s="1"/>
  <c r="I580" i="1825"/>
  <c r="F580" i="1825"/>
  <c r="J580" i="1825"/>
  <c r="G572" i="1825"/>
  <c r="H572" i="1825" s="1"/>
  <c r="K572" i="1825"/>
  <c r="L572" i="1825" s="1"/>
  <c r="I572" i="1825"/>
  <c r="F572" i="1825"/>
  <c r="J572" i="1825"/>
  <c r="G564" i="1825"/>
  <c r="H564" i="1825" s="1"/>
  <c r="K564" i="1825"/>
  <c r="L564" i="1825" s="1"/>
  <c r="I564" i="1825"/>
  <c r="F564" i="1825"/>
  <c r="J564" i="1825"/>
  <c r="G556" i="1825"/>
  <c r="H556" i="1825" s="1"/>
  <c r="K556" i="1825"/>
  <c r="L556" i="1825" s="1"/>
  <c r="I556" i="1825"/>
  <c r="F556" i="1825"/>
  <c r="J556" i="1825"/>
  <c r="G548" i="1825"/>
  <c r="H548" i="1825" s="1"/>
  <c r="K548" i="1825"/>
  <c r="L548" i="1825" s="1"/>
  <c r="I548" i="1825"/>
  <c r="F548" i="1825"/>
  <c r="J548" i="1825"/>
  <c r="G540" i="1825"/>
  <c r="H540" i="1825" s="1"/>
  <c r="K540" i="1825"/>
  <c r="L540" i="1825" s="1"/>
  <c r="I540" i="1825"/>
  <c r="F540" i="1825"/>
  <c r="J540" i="1825"/>
  <c r="G532" i="1825"/>
  <c r="H532" i="1825" s="1"/>
  <c r="K532" i="1825"/>
  <c r="L532" i="1825" s="1"/>
  <c r="I532" i="1825"/>
  <c r="F532" i="1825"/>
  <c r="J532" i="1825"/>
  <c r="G524" i="1825"/>
  <c r="H524" i="1825" s="1"/>
  <c r="K524" i="1825"/>
  <c r="L524" i="1825" s="1"/>
  <c r="I524" i="1825"/>
  <c r="F524" i="1825"/>
  <c r="J524" i="1825"/>
  <c r="G516" i="1825"/>
  <c r="H516" i="1825" s="1"/>
  <c r="K516" i="1825"/>
  <c r="L516" i="1825" s="1"/>
  <c r="I516" i="1825"/>
  <c r="F516" i="1825"/>
  <c r="J516" i="1825"/>
  <c r="G508" i="1825"/>
  <c r="H508" i="1825" s="1"/>
  <c r="K508" i="1825"/>
  <c r="L508" i="1825" s="1"/>
  <c r="I508" i="1825"/>
  <c r="F508" i="1825"/>
  <c r="J508" i="1825"/>
  <c r="G500" i="1825"/>
  <c r="H500" i="1825" s="1"/>
  <c r="K500" i="1825"/>
  <c r="L500" i="1825" s="1"/>
  <c r="I500" i="1825"/>
  <c r="F500" i="1825"/>
  <c r="J500" i="1825"/>
  <c r="G492" i="1825"/>
  <c r="H492" i="1825" s="1"/>
  <c r="K492" i="1825"/>
  <c r="L492" i="1825" s="1"/>
  <c r="I492" i="1825"/>
  <c r="F492" i="1825"/>
  <c r="J492" i="1825"/>
  <c r="G484" i="1825"/>
  <c r="H484" i="1825" s="1"/>
  <c r="K484" i="1825"/>
  <c r="L484" i="1825" s="1"/>
  <c r="I484" i="1825"/>
  <c r="F484" i="1825"/>
  <c r="J484" i="1825"/>
  <c r="G476" i="1825"/>
  <c r="H476" i="1825" s="1"/>
  <c r="K476" i="1825"/>
  <c r="L476" i="1825" s="1"/>
  <c r="I476" i="1825"/>
  <c r="F476" i="1825"/>
  <c r="J476" i="1825"/>
  <c r="G468" i="1825"/>
  <c r="H468" i="1825" s="1"/>
  <c r="K468" i="1825"/>
  <c r="L468" i="1825" s="1"/>
  <c r="I468" i="1825"/>
  <c r="F468" i="1825"/>
  <c r="J468" i="1825"/>
  <c r="G460" i="1825"/>
  <c r="H460" i="1825" s="1"/>
  <c r="K460" i="1825"/>
  <c r="L460" i="1825" s="1"/>
  <c r="I460" i="1825"/>
  <c r="F460" i="1825"/>
  <c r="J460" i="1825"/>
  <c r="G452" i="1825"/>
  <c r="H452" i="1825" s="1"/>
  <c r="K452" i="1825"/>
  <c r="L452" i="1825" s="1"/>
  <c r="I452" i="1825"/>
  <c r="F452" i="1825"/>
  <c r="J452" i="1825"/>
  <c r="G444" i="1825"/>
  <c r="H444" i="1825" s="1"/>
  <c r="K444" i="1825"/>
  <c r="L444" i="1825" s="1"/>
  <c r="I444" i="1825"/>
  <c r="F444" i="1825"/>
  <c r="J444" i="1825"/>
  <c r="F431" i="1825"/>
  <c r="J431" i="1825"/>
  <c r="I431" i="1825"/>
  <c r="K431" i="1825"/>
  <c r="L431" i="1825" s="1"/>
  <c r="G431" i="1825"/>
  <c r="H431" i="1825" s="1"/>
  <c r="F441" i="1825"/>
  <c r="J441" i="1825"/>
  <c r="I441" i="1825"/>
  <c r="K441" i="1825"/>
  <c r="L441" i="1825" s="1"/>
  <c r="G441" i="1825"/>
  <c r="H441" i="1825" s="1"/>
  <c r="F409" i="1825"/>
  <c r="J409" i="1825"/>
  <c r="I409" i="1825"/>
  <c r="K409" i="1825"/>
  <c r="L409" i="1825" s="1"/>
  <c r="G409" i="1825"/>
  <c r="H409" i="1825" s="1"/>
  <c r="F440" i="1825"/>
  <c r="K440" i="1825"/>
  <c r="L440" i="1825" s="1"/>
  <c r="G440" i="1825"/>
  <c r="H440" i="1825" s="1"/>
  <c r="I440" i="1825"/>
  <c r="J440" i="1825"/>
  <c r="F432" i="1825"/>
  <c r="K432" i="1825"/>
  <c r="L432" i="1825" s="1"/>
  <c r="G432" i="1825"/>
  <c r="H432" i="1825" s="1"/>
  <c r="I432" i="1825"/>
  <c r="J432" i="1825"/>
  <c r="F424" i="1825"/>
  <c r="K424" i="1825"/>
  <c r="L424" i="1825" s="1"/>
  <c r="G424" i="1825"/>
  <c r="H424" i="1825" s="1"/>
  <c r="I424" i="1825"/>
  <c r="J424" i="1825"/>
  <c r="F416" i="1825"/>
  <c r="K416" i="1825"/>
  <c r="L416" i="1825" s="1"/>
  <c r="G416" i="1825"/>
  <c r="H416" i="1825" s="1"/>
  <c r="I416" i="1825"/>
  <c r="J416" i="1825"/>
  <c r="F408" i="1825"/>
  <c r="K408" i="1825"/>
  <c r="L408" i="1825" s="1"/>
  <c r="G408" i="1825"/>
  <c r="H408" i="1825" s="1"/>
  <c r="I408" i="1825"/>
  <c r="J408" i="1825"/>
  <c r="I400" i="1825"/>
  <c r="F400" i="1825"/>
  <c r="G400" i="1825"/>
  <c r="H400" i="1825" s="1"/>
  <c r="J400" i="1825"/>
  <c r="K400" i="1825"/>
  <c r="L400" i="1825" s="1"/>
  <c r="I392" i="1825"/>
  <c r="F392" i="1825"/>
  <c r="J392" i="1825"/>
  <c r="G392" i="1825"/>
  <c r="H392" i="1825" s="1"/>
  <c r="K392" i="1825"/>
  <c r="L392" i="1825" s="1"/>
  <c r="I384" i="1825"/>
  <c r="F384" i="1825"/>
  <c r="J384" i="1825"/>
  <c r="G384" i="1825"/>
  <c r="H384" i="1825" s="1"/>
  <c r="K384" i="1825"/>
  <c r="L384" i="1825" s="1"/>
  <c r="I376" i="1825"/>
  <c r="F376" i="1825"/>
  <c r="J376" i="1825"/>
  <c r="G376" i="1825"/>
  <c r="H376" i="1825" s="1"/>
  <c r="K376" i="1825"/>
  <c r="L376" i="1825" s="1"/>
  <c r="I368" i="1825"/>
  <c r="F368" i="1825"/>
  <c r="J368" i="1825"/>
  <c r="G368" i="1825"/>
  <c r="H368" i="1825" s="1"/>
  <c r="K368" i="1825"/>
  <c r="L368" i="1825" s="1"/>
  <c r="I360" i="1825"/>
  <c r="F360" i="1825"/>
  <c r="J360" i="1825"/>
  <c r="G360" i="1825"/>
  <c r="H360" i="1825" s="1"/>
  <c r="K360" i="1825"/>
  <c r="L360" i="1825" s="1"/>
  <c r="I352" i="1825"/>
  <c r="F352" i="1825"/>
  <c r="J352" i="1825"/>
  <c r="G352" i="1825"/>
  <c r="H352" i="1825" s="1"/>
  <c r="K352" i="1825"/>
  <c r="L352" i="1825" s="1"/>
  <c r="I344" i="1825"/>
  <c r="F344" i="1825"/>
  <c r="J344" i="1825"/>
  <c r="G344" i="1825"/>
  <c r="H344" i="1825" s="1"/>
  <c r="K344" i="1825"/>
  <c r="L344" i="1825" s="1"/>
  <c r="I336" i="1825"/>
  <c r="F336" i="1825"/>
  <c r="J336" i="1825"/>
  <c r="G336" i="1825"/>
  <c r="H336" i="1825" s="1"/>
  <c r="K336" i="1825"/>
  <c r="L336" i="1825" s="1"/>
  <c r="I328" i="1825"/>
  <c r="F328" i="1825"/>
  <c r="J328" i="1825"/>
  <c r="G328" i="1825"/>
  <c r="H328" i="1825" s="1"/>
  <c r="K328" i="1825"/>
  <c r="L328" i="1825" s="1"/>
  <c r="I320" i="1825"/>
  <c r="F320" i="1825"/>
  <c r="J320" i="1825"/>
  <c r="G320" i="1825"/>
  <c r="H320" i="1825" s="1"/>
  <c r="K320" i="1825"/>
  <c r="L320" i="1825" s="1"/>
  <c r="I312" i="1825"/>
  <c r="F312" i="1825"/>
  <c r="J312" i="1825"/>
  <c r="G312" i="1825"/>
  <c r="H312" i="1825" s="1"/>
  <c r="K312" i="1825"/>
  <c r="L312" i="1825" s="1"/>
  <c r="I304" i="1825"/>
  <c r="F304" i="1825"/>
  <c r="J304" i="1825"/>
  <c r="G304" i="1825"/>
  <c r="H304" i="1825" s="1"/>
  <c r="K304" i="1825"/>
  <c r="L304" i="1825" s="1"/>
  <c r="I296" i="1825"/>
  <c r="F296" i="1825"/>
  <c r="J296" i="1825"/>
  <c r="G296" i="1825"/>
  <c r="H296" i="1825" s="1"/>
  <c r="K296" i="1825"/>
  <c r="L296" i="1825" s="1"/>
  <c r="I288" i="1825"/>
  <c r="F288" i="1825"/>
  <c r="J288" i="1825"/>
  <c r="G288" i="1825"/>
  <c r="H288" i="1825" s="1"/>
  <c r="K288" i="1825"/>
  <c r="L288" i="1825" s="1"/>
  <c r="I280" i="1825"/>
  <c r="F280" i="1825"/>
  <c r="J280" i="1825"/>
  <c r="G280" i="1825"/>
  <c r="H280" i="1825" s="1"/>
  <c r="K280" i="1825"/>
  <c r="L280" i="1825" s="1"/>
  <c r="I272" i="1825"/>
  <c r="F272" i="1825"/>
  <c r="J272" i="1825"/>
  <c r="G272" i="1825"/>
  <c r="H272" i="1825" s="1"/>
  <c r="K272" i="1825"/>
  <c r="L272" i="1825" s="1"/>
  <c r="I264" i="1825"/>
  <c r="F264" i="1825"/>
  <c r="J264" i="1825"/>
  <c r="G264" i="1825"/>
  <c r="H264" i="1825" s="1"/>
  <c r="K264" i="1825"/>
  <c r="L264" i="1825" s="1"/>
  <c r="F158" i="1825"/>
  <c r="J158" i="1825"/>
  <c r="G158" i="1825"/>
  <c r="H158" i="1825" s="1"/>
  <c r="I158" i="1825"/>
  <c r="K158" i="1825"/>
  <c r="L158" i="1825" s="1"/>
  <c r="F100" i="1825"/>
  <c r="J100" i="1825"/>
  <c r="K100" i="1825"/>
  <c r="L100" i="1825" s="1"/>
  <c r="G100" i="1825"/>
  <c r="H100" i="1825" s="1"/>
  <c r="I100" i="1825"/>
  <c r="G41" i="1825"/>
  <c r="H41" i="1825" s="1"/>
  <c r="K41" i="1825"/>
  <c r="L41" i="1825" s="1"/>
  <c r="F41" i="1825"/>
  <c r="I41" i="1825"/>
  <c r="J41" i="1825"/>
  <c r="G257" i="1825"/>
  <c r="H257" i="1825" s="1"/>
  <c r="K257" i="1825"/>
  <c r="L257" i="1825" s="1"/>
  <c r="F257" i="1825"/>
  <c r="I257" i="1825"/>
  <c r="J257" i="1825"/>
  <c r="G249" i="1825"/>
  <c r="H249" i="1825" s="1"/>
  <c r="K249" i="1825"/>
  <c r="L249" i="1825" s="1"/>
  <c r="F249" i="1825"/>
  <c r="I249" i="1825"/>
  <c r="J249" i="1825"/>
  <c r="G241" i="1825"/>
  <c r="H241" i="1825" s="1"/>
  <c r="K241" i="1825"/>
  <c r="L241" i="1825" s="1"/>
  <c r="F241" i="1825"/>
  <c r="I241" i="1825"/>
  <c r="J241" i="1825"/>
  <c r="G233" i="1825"/>
  <c r="H233" i="1825" s="1"/>
  <c r="K233" i="1825"/>
  <c r="L233" i="1825" s="1"/>
  <c r="F233" i="1825"/>
  <c r="I233" i="1825"/>
  <c r="J233" i="1825"/>
  <c r="G225" i="1825"/>
  <c r="H225" i="1825" s="1"/>
  <c r="K225" i="1825"/>
  <c r="L225" i="1825" s="1"/>
  <c r="F225" i="1825"/>
  <c r="I225" i="1825"/>
  <c r="J225" i="1825"/>
  <c r="G217" i="1825"/>
  <c r="H217" i="1825" s="1"/>
  <c r="K217" i="1825"/>
  <c r="L217" i="1825" s="1"/>
  <c r="F217" i="1825"/>
  <c r="I217" i="1825"/>
  <c r="J217" i="1825"/>
  <c r="G209" i="1825"/>
  <c r="H209" i="1825" s="1"/>
  <c r="K209" i="1825"/>
  <c r="L209" i="1825" s="1"/>
  <c r="F209" i="1825"/>
  <c r="I209" i="1825"/>
  <c r="J209" i="1825"/>
  <c r="G201" i="1825"/>
  <c r="H201" i="1825" s="1"/>
  <c r="K201" i="1825"/>
  <c r="L201" i="1825" s="1"/>
  <c r="F201" i="1825"/>
  <c r="I201" i="1825"/>
  <c r="J201" i="1825"/>
  <c r="G193" i="1825"/>
  <c r="H193" i="1825" s="1"/>
  <c r="K193" i="1825"/>
  <c r="L193" i="1825" s="1"/>
  <c r="F193" i="1825"/>
  <c r="I193" i="1825"/>
  <c r="J193" i="1825"/>
  <c r="G185" i="1825"/>
  <c r="H185" i="1825" s="1"/>
  <c r="K185" i="1825"/>
  <c r="L185" i="1825" s="1"/>
  <c r="F185" i="1825"/>
  <c r="I185" i="1825"/>
  <c r="J185" i="1825"/>
  <c r="F110" i="1825"/>
  <c r="J110" i="1825"/>
  <c r="G110" i="1825"/>
  <c r="H110" i="1825" s="1"/>
  <c r="I110" i="1825"/>
  <c r="K110" i="1825"/>
  <c r="L110" i="1825" s="1"/>
  <c r="I44" i="1825"/>
  <c r="G44" i="1825"/>
  <c r="H44" i="1825" s="1"/>
  <c r="J44" i="1825"/>
  <c r="K44" i="1825"/>
  <c r="L44" i="1825" s="1"/>
  <c r="F44" i="1825"/>
  <c r="G395" i="1825"/>
  <c r="H395" i="1825" s="1"/>
  <c r="K395" i="1825"/>
  <c r="L395" i="1825" s="1"/>
  <c r="I395" i="1825"/>
  <c r="F395" i="1825"/>
  <c r="J395" i="1825"/>
  <c r="G387" i="1825"/>
  <c r="H387" i="1825" s="1"/>
  <c r="K387" i="1825"/>
  <c r="L387" i="1825" s="1"/>
  <c r="I387" i="1825"/>
  <c r="F387" i="1825"/>
  <c r="J387" i="1825"/>
  <c r="G379" i="1825"/>
  <c r="H379" i="1825" s="1"/>
  <c r="K379" i="1825"/>
  <c r="L379" i="1825" s="1"/>
  <c r="I379" i="1825"/>
  <c r="F379" i="1825"/>
  <c r="J379" i="1825"/>
  <c r="G371" i="1825"/>
  <c r="H371" i="1825" s="1"/>
  <c r="K371" i="1825"/>
  <c r="L371" i="1825" s="1"/>
  <c r="I371" i="1825"/>
  <c r="F371" i="1825"/>
  <c r="J371" i="1825"/>
  <c r="G363" i="1825"/>
  <c r="H363" i="1825" s="1"/>
  <c r="K363" i="1825"/>
  <c r="L363" i="1825" s="1"/>
  <c r="I363" i="1825"/>
  <c r="F363" i="1825"/>
  <c r="J363" i="1825"/>
  <c r="G355" i="1825"/>
  <c r="H355" i="1825" s="1"/>
  <c r="K355" i="1825"/>
  <c r="L355" i="1825" s="1"/>
  <c r="I355" i="1825"/>
  <c r="F355" i="1825"/>
  <c r="J355" i="1825"/>
  <c r="G347" i="1825"/>
  <c r="H347" i="1825" s="1"/>
  <c r="K347" i="1825"/>
  <c r="L347" i="1825" s="1"/>
  <c r="I347" i="1825"/>
  <c r="F347" i="1825"/>
  <c r="J347" i="1825"/>
  <c r="G339" i="1825"/>
  <c r="H339" i="1825" s="1"/>
  <c r="K339" i="1825"/>
  <c r="L339" i="1825" s="1"/>
  <c r="I339" i="1825"/>
  <c r="F339" i="1825"/>
  <c r="J339" i="1825"/>
  <c r="G331" i="1825"/>
  <c r="H331" i="1825" s="1"/>
  <c r="K331" i="1825"/>
  <c r="L331" i="1825" s="1"/>
  <c r="I331" i="1825"/>
  <c r="F331" i="1825"/>
  <c r="J331" i="1825"/>
  <c r="G323" i="1825"/>
  <c r="H323" i="1825" s="1"/>
  <c r="K323" i="1825"/>
  <c r="L323" i="1825" s="1"/>
  <c r="I323" i="1825"/>
  <c r="F323" i="1825"/>
  <c r="J323" i="1825"/>
  <c r="G315" i="1825"/>
  <c r="H315" i="1825" s="1"/>
  <c r="K315" i="1825"/>
  <c r="L315" i="1825" s="1"/>
  <c r="I315" i="1825"/>
  <c r="F315" i="1825"/>
  <c r="J315" i="1825"/>
  <c r="G307" i="1825"/>
  <c r="H307" i="1825" s="1"/>
  <c r="K307" i="1825"/>
  <c r="L307" i="1825" s="1"/>
  <c r="I307" i="1825"/>
  <c r="F307" i="1825"/>
  <c r="J307" i="1825"/>
  <c r="G299" i="1825"/>
  <c r="H299" i="1825" s="1"/>
  <c r="K299" i="1825"/>
  <c r="L299" i="1825" s="1"/>
  <c r="I299" i="1825"/>
  <c r="F299" i="1825"/>
  <c r="J299" i="1825"/>
  <c r="G291" i="1825"/>
  <c r="H291" i="1825" s="1"/>
  <c r="K291" i="1825"/>
  <c r="L291" i="1825" s="1"/>
  <c r="I291" i="1825"/>
  <c r="F291" i="1825"/>
  <c r="J291" i="1825"/>
  <c r="G283" i="1825"/>
  <c r="H283" i="1825" s="1"/>
  <c r="K283" i="1825"/>
  <c r="L283" i="1825" s="1"/>
  <c r="I283" i="1825"/>
  <c r="F283" i="1825"/>
  <c r="J283" i="1825"/>
  <c r="G275" i="1825"/>
  <c r="H275" i="1825" s="1"/>
  <c r="K275" i="1825"/>
  <c r="L275" i="1825" s="1"/>
  <c r="I275" i="1825"/>
  <c r="F275" i="1825"/>
  <c r="J275" i="1825"/>
  <c r="G267" i="1825"/>
  <c r="H267" i="1825" s="1"/>
  <c r="K267" i="1825"/>
  <c r="L267" i="1825" s="1"/>
  <c r="I267" i="1825"/>
  <c r="F267" i="1825"/>
  <c r="J267" i="1825"/>
  <c r="G259" i="1825"/>
  <c r="H259" i="1825" s="1"/>
  <c r="K259" i="1825"/>
  <c r="L259" i="1825" s="1"/>
  <c r="I259" i="1825"/>
  <c r="F259" i="1825"/>
  <c r="J259" i="1825"/>
  <c r="G251" i="1825"/>
  <c r="H251" i="1825" s="1"/>
  <c r="K251" i="1825"/>
  <c r="L251" i="1825" s="1"/>
  <c r="I251" i="1825"/>
  <c r="J251" i="1825"/>
  <c r="F251" i="1825"/>
  <c r="G243" i="1825"/>
  <c r="H243" i="1825" s="1"/>
  <c r="K243" i="1825"/>
  <c r="L243" i="1825" s="1"/>
  <c r="I243" i="1825"/>
  <c r="J243" i="1825"/>
  <c r="F243" i="1825"/>
  <c r="G235" i="1825"/>
  <c r="H235" i="1825" s="1"/>
  <c r="K235" i="1825"/>
  <c r="L235" i="1825" s="1"/>
  <c r="I235" i="1825"/>
  <c r="J235" i="1825"/>
  <c r="F235" i="1825"/>
  <c r="G227" i="1825"/>
  <c r="H227" i="1825" s="1"/>
  <c r="K227" i="1825"/>
  <c r="L227" i="1825" s="1"/>
  <c r="I227" i="1825"/>
  <c r="J227" i="1825"/>
  <c r="F227" i="1825"/>
  <c r="G219" i="1825"/>
  <c r="H219" i="1825" s="1"/>
  <c r="K219" i="1825"/>
  <c r="L219" i="1825" s="1"/>
  <c r="I219" i="1825"/>
  <c r="J219" i="1825"/>
  <c r="F219" i="1825"/>
  <c r="G211" i="1825"/>
  <c r="H211" i="1825" s="1"/>
  <c r="K211" i="1825"/>
  <c r="L211" i="1825" s="1"/>
  <c r="I211" i="1825"/>
  <c r="J211" i="1825"/>
  <c r="F211" i="1825"/>
  <c r="G203" i="1825"/>
  <c r="H203" i="1825" s="1"/>
  <c r="K203" i="1825"/>
  <c r="L203" i="1825" s="1"/>
  <c r="I203" i="1825"/>
  <c r="J203" i="1825"/>
  <c r="F203" i="1825"/>
  <c r="G195" i="1825"/>
  <c r="H195" i="1825" s="1"/>
  <c r="K195" i="1825"/>
  <c r="L195" i="1825" s="1"/>
  <c r="I195" i="1825"/>
  <c r="J195" i="1825"/>
  <c r="F195" i="1825"/>
  <c r="G187" i="1825"/>
  <c r="H187" i="1825" s="1"/>
  <c r="K187" i="1825"/>
  <c r="L187" i="1825" s="1"/>
  <c r="I187" i="1825"/>
  <c r="J187" i="1825"/>
  <c r="F187" i="1825"/>
  <c r="F170" i="1825"/>
  <c r="J170" i="1825"/>
  <c r="K170" i="1825"/>
  <c r="L170" i="1825" s="1"/>
  <c r="I170" i="1825"/>
  <c r="G170" i="1825"/>
  <c r="H170" i="1825" s="1"/>
  <c r="F140" i="1825"/>
  <c r="J140" i="1825"/>
  <c r="K140" i="1825"/>
  <c r="L140" i="1825" s="1"/>
  <c r="G140" i="1825"/>
  <c r="H140" i="1825" s="1"/>
  <c r="I140" i="1825"/>
  <c r="F76" i="1825"/>
  <c r="J76" i="1825"/>
  <c r="K76" i="1825"/>
  <c r="L76" i="1825" s="1"/>
  <c r="G76" i="1825"/>
  <c r="H76" i="1825" s="1"/>
  <c r="I76" i="1825"/>
  <c r="I50" i="1825"/>
  <c r="F50" i="1825"/>
  <c r="K50" i="1825"/>
  <c r="L50" i="1825" s="1"/>
  <c r="G50" i="1825"/>
  <c r="H50" i="1825" s="1"/>
  <c r="J50" i="1825"/>
  <c r="I258" i="1825"/>
  <c r="F258" i="1825"/>
  <c r="J258" i="1825"/>
  <c r="G258" i="1825"/>
  <c r="H258" i="1825" s="1"/>
  <c r="K258" i="1825"/>
  <c r="L258" i="1825" s="1"/>
  <c r="I250" i="1825"/>
  <c r="J250" i="1825"/>
  <c r="F250" i="1825"/>
  <c r="K250" i="1825"/>
  <c r="L250" i="1825" s="1"/>
  <c r="G250" i="1825"/>
  <c r="H250" i="1825" s="1"/>
  <c r="I242" i="1825"/>
  <c r="J242" i="1825"/>
  <c r="F242" i="1825"/>
  <c r="K242" i="1825"/>
  <c r="L242" i="1825" s="1"/>
  <c r="G242" i="1825"/>
  <c r="H242" i="1825" s="1"/>
  <c r="I234" i="1825"/>
  <c r="J234" i="1825"/>
  <c r="F234" i="1825"/>
  <c r="K234" i="1825"/>
  <c r="L234" i="1825" s="1"/>
  <c r="G234" i="1825"/>
  <c r="H234" i="1825" s="1"/>
  <c r="I226" i="1825"/>
  <c r="J226" i="1825"/>
  <c r="F226" i="1825"/>
  <c r="K226" i="1825"/>
  <c r="L226" i="1825" s="1"/>
  <c r="G226" i="1825"/>
  <c r="H226" i="1825" s="1"/>
  <c r="I218" i="1825"/>
  <c r="J218" i="1825"/>
  <c r="F218" i="1825"/>
  <c r="K218" i="1825"/>
  <c r="L218" i="1825" s="1"/>
  <c r="G218" i="1825"/>
  <c r="H218" i="1825" s="1"/>
  <c r="I210" i="1825"/>
  <c r="J210" i="1825"/>
  <c r="F210" i="1825"/>
  <c r="K210" i="1825"/>
  <c r="L210" i="1825" s="1"/>
  <c r="G210" i="1825"/>
  <c r="H210" i="1825" s="1"/>
  <c r="I202" i="1825"/>
  <c r="J202" i="1825"/>
  <c r="F202" i="1825"/>
  <c r="K202" i="1825"/>
  <c r="L202" i="1825" s="1"/>
  <c r="G202" i="1825"/>
  <c r="H202" i="1825" s="1"/>
  <c r="I194" i="1825"/>
  <c r="J194" i="1825"/>
  <c r="F194" i="1825"/>
  <c r="K194" i="1825"/>
  <c r="L194" i="1825" s="1"/>
  <c r="G194" i="1825"/>
  <c r="H194" i="1825" s="1"/>
  <c r="I186" i="1825"/>
  <c r="J186" i="1825"/>
  <c r="F186" i="1825"/>
  <c r="K186" i="1825"/>
  <c r="L186" i="1825" s="1"/>
  <c r="G186" i="1825"/>
  <c r="H186" i="1825" s="1"/>
  <c r="F162" i="1825"/>
  <c r="J162" i="1825"/>
  <c r="K162" i="1825"/>
  <c r="L162" i="1825" s="1"/>
  <c r="G162" i="1825"/>
  <c r="H162" i="1825" s="1"/>
  <c r="I162" i="1825"/>
  <c r="F102" i="1825"/>
  <c r="J102" i="1825"/>
  <c r="G102" i="1825"/>
  <c r="H102" i="1825" s="1"/>
  <c r="I102" i="1825"/>
  <c r="K102" i="1825"/>
  <c r="L102" i="1825" s="1"/>
  <c r="F168" i="1825"/>
  <c r="J168" i="1825"/>
  <c r="I168" i="1825"/>
  <c r="K168" i="1825"/>
  <c r="L168" i="1825" s="1"/>
  <c r="G168" i="1825"/>
  <c r="H168" i="1825" s="1"/>
  <c r="F136" i="1825"/>
  <c r="J136" i="1825"/>
  <c r="I136" i="1825"/>
  <c r="K136" i="1825"/>
  <c r="L136" i="1825" s="1"/>
  <c r="G136" i="1825"/>
  <c r="H136" i="1825" s="1"/>
  <c r="F104" i="1825"/>
  <c r="J104" i="1825"/>
  <c r="I104" i="1825"/>
  <c r="K104" i="1825"/>
  <c r="L104" i="1825" s="1"/>
  <c r="G104" i="1825"/>
  <c r="H104" i="1825" s="1"/>
  <c r="F72" i="1825"/>
  <c r="J72" i="1825"/>
  <c r="I72" i="1825"/>
  <c r="K72" i="1825"/>
  <c r="L72" i="1825" s="1"/>
  <c r="G72" i="1825"/>
  <c r="H72" i="1825" s="1"/>
  <c r="I36" i="1825"/>
  <c r="G36" i="1825"/>
  <c r="H36" i="1825" s="1"/>
  <c r="J36" i="1825"/>
  <c r="K36" i="1825"/>
  <c r="L36" i="1825" s="1"/>
  <c r="F36" i="1825"/>
  <c r="G21" i="1825"/>
  <c r="H21" i="1825" s="1"/>
  <c r="K21" i="1825"/>
  <c r="L21" i="1825" s="1"/>
  <c r="J21" i="1825"/>
  <c r="F21" i="1825"/>
  <c r="I21" i="1825"/>
  <c r="F130" i="1825"/>
  <c r="J130" i="1825"/>
  <c r="I130" i="1825"/>
  <c r="K130" i="1825"/>
  <c r="L130" i="1825" s="1"/>
  <c r="G130" i="1825"/>
  <c r="H130" i="1825" s="1"/>
  <c r="F98" i="1825"/>
  <c r="J98" i="1825"/>
  <c r="I98" i="1825"/>
  <c r="K98" i="1825"/>
  <c r="L98" i="1825" s="1"/>
  <c r="G98" i="1825"/>
  <c r="H98" i="1825" s="1"/>
  <c r="F66" i="1825"/>
  <c r="J66" i="1825"/>
  <c r="I66" i="1825"/>
  <c r="K66" i="1825"/>
  <c r="L66" i="1825" s="1"/>
  <c r="G66" i="1825"/>
  <c r="H66" i="1825" s="1"/>
  <c r="G45" i="1825"/>
  <c r="H45" i="1825" s="1"/>
  <c r="K45" i="1825"/>
  <c r="L45" i="1825" s="1"/>
  <c r="J45" i="1825"/>
  <c r="F45" i="1825"/>
  <c r="I45" i="1825"/>
  <c r="I28" i="1825"/>
  <c r="G28" i="1825"/>
  <c r="H28" i="1825" s="1"/>
  <c r="J28" i="1825"/>
  <c r="K28" i="1825"/>
  <c r="L28" i="1825" s="1"/>
  <c r="F28" i="1825"/>
  <c r="G13" i="1825"/>
  <c r="H13" i="1825" s="1"/>
  <c r="K13" i="1825"/>
  <c r="L13" i="1825" s="1"/>
  <c r="J13" i="1825"/>
  <c r="I13" i="1825"/>
  <c r="F13" i="1825"/>
  <c r="I20" i="1825"/>
  <c r="G20" i="1825"/>
  <c r="H20" i="1825" s="1"/>
  <c r="J20" i="1825"/>
  <c r="K20" i="1825"/>
  <c r="L20" i="1825" s="1"/>
  <c r="F20" i="1825"/>
  <c r="I14" i="1825"/>
  <c r="K14" i="1825"/>
  <c r="L14" i="1825" s="1"/>
  <c r="F14" i="1825"/>
  <c r="G14" i="1825"/>
  <c r="H14" i="1825" s="1"/>
  <c r="J14" i="1825"/>
  <c r="J181" i="1825"/>
  <c r="K181" i="1825"/>
  <c r="L181" i="1825" s="1"/>
  <c r="F181" i="1825"/>
  <c r="G181" i="1825"/>
  <c r="H181" i="1825" s="1"/>
  <c r="I181" i="1825"/>
  <c r="J173" i="1825"/>
  <c r="F173" i="1825"/>
  <c r="G173" i="1825"/>
  <c r="H173" i="1825" s="1"/>
  <c r="I173" i="1825"/>
  <c r="K173" i="1825"/>
  <c r="L173" i="1825" s="1"/>
  <c r="J165" i="1825"/>
  <c r="G165" i="1825"/>
  <c r="H165" i="1825" s="1"/>
  <c r="I165" i="1825"/>
  <c r="K165" i="1825"/>
  <c r="L165" i="1825" s="1"/>
  <c r="F165" i="1825"/>
  <c r="J157" i="1825"/>
  <c r="I157" i="1825"/>
  <c r="K157" i="1825"/>
  <c r="L157" i="1825" s="1"/>
  <c r="F157" i="1825"/>
  <c r="G157" i="1825"/>
  <c r="H157" i="1825" s="1"/>
  <c r="I149" i="1825"/>
  <c r="J149" i="1825"/>
  <c r="K149" i="1825"/>
  <c r="L149" i="1825" s="1"/>
  <c r="F149" i="1825"/>
  <c r="G149" i="1825"/>
  <c r="H149" i="1825" s="1"/>
  <c r="I141" i="1825"/>
  <c r="J141" i="1825"/>
  <c r="F141" i="1825"/>
  <c r="G141" i="1825"/>
  <c r="H141" i="1825" s="1"/>
  <c r="K141" i="1825"/>
  <c r="L141" i="1825" s="1"/>
  <c r="I133" i="1825"/>
  <c r="J133" i="1825"/>
  <c r="K133" i="1825"/>
  <c r="L133" i="1825" s="1"/>
  <c r="F133" i="1825"/>
  <c r="G133" i="1825"/>
  <c r="H133" i="1825" s="1"/>
  <c r="I125" i="1825"/>
  <c r="J125" i="1825"/>
  <c r="F125" i="1825"/>
  <c r="G125" i="1825"/>
  <c r="H125" i="1825" s="1"/>
  <c r="K125" i="1825"/>
  <c r="L125" i="1825" s="1"/>
  <c r="I117" i="1825"/>
  <c r="J117" i="1825"/>
  <c r="K117" i="1825"/>
  <c r="L117" i="1825" s="1"/>
  <c r="F117" i="1825"/>
  <c r="G117" i="1825"/>
  <c r="H117" i="1825" s="1"/>
  <c r="I109" i="1825"/>
  <c r="J109" i="1825"/>
  <c r="F109" i="1825"/>
  <c r="G109" i="1825"/>
  <c r="H109" i="1825" s="1"/>
  <c r="K109" i="1825"/>
  <c r="L109" i="1825" s="1"/>
  <c r="I101" i="1825"/>
  <c r="J101" i="1825"/>
  <c r="K101" i="1825"/>
  <c r="L101" i="1825" s="1"/>
  <c r="F101" i="1825"/>
  <c r="G101" i="1825"/>
  <c r="H101" i="1825" s="1"/>
  <c r="I93" i="1825"/>
  <c r="J93" i="1825"/>
  <c r="F93" i="1825"/>
  <c r="G93" i="1825"/>
  <c r="H93" i="1825" s="1"/>
  <c r="K93" i="1825"/>
  <c r="L93" i="1825" s="1"/>
  <c r="I85" i="1825"/>
  <c r="J85" i="1825"/>
  <c r="K85" i="1825"/>
  <c r="L85" i="1825" s="1"/>
  <c r="F85" i="1825"/>
  <c r="G85" i="1825"/>
  <c r="H85" i="1825" s="1"/>
  <c r="I77" i="1825"/>
  <c r="J77" i="1825"/>
  <c r="F77" i="1825"/>
  <c r="G77" i="1825"/>
  <c r="H77" i="1825" s="1"/>
  <c r="K77" i="1825"/>
  <c r="L77" i="1825" s="1"/>
  <c r="I69" i="1825"/>
  <c r="J69" i="1825"/>
  <c r="K69" i="1825"/>
  <c r="L69" i="1825" s="1"/>
  <c r="F69" i="1825"/>
  <c r="G69" i="1825"/>
  <c r="H69" i="1825" s="1"/>
  <c r="I61" i="1825"/>
  <c r="J61" i="1825"/>
  <c r="F61" i="1825"/>
  <c r="G61" i="1825"/>
  <c r="H61" i="1825" s="1"/>
  <c r="K61" i="1825"/>
  <c r="L61" i="1825" s="1"/>
  <c r="I53" i="1825"/>
  <c r="J53" i="1825"/>
  <c r="K53" i="1825"/>
  <c r="L53" i="1825" s="1"/>
  <c r="F53" i="1825"/>
  <c r="G53" i="1825"/>
  <c r="H53" i="1825" s="1"/>
  <c r="N321" i="2667"/>
  <c r="N149" i="2667"/>
  <c r="N158" i="2667"/>
  <c r="N382" i="2667"/>
  <c r="N123" i="2667"/>
  <c r="N379" i="2667"/>
  <c r="N619" i="2667"/>
  <c r="N98" i="2667"/>
  <c r="N194" i="2667"/>
  <c r="N386" i="2667"/>
  <c r="N482" i="2667"/>
  <c r="N546" i="2667"/>
  <c r="N578" i="2667"/>
  <c r="N674" i="2667"/>
  <c r="N19" i="2667"/>
  <c r="N211" i="2667"/>
  <c r="N355" i="2667"/>
  <c r="N139" i="2667"/>
  <c r="N395" i="2667"/>
  <c r="N651" i="2667"/>
  <c r="N22" i="2667"/>
  <c r="N214" i="2667"/>
  <c r="N454" i="2667"/>
  <c r="N218" i="2667"/>
  <c r="N314" i="2667"/>
  <c r="N666" i="2667"/>
  <c r="N698" i="2667"/>
  <c r="N81" i="2667"/>
  <c r="N171" i="2667"/>
  <c r="N25" i="2667"/>
  <c r="N217" i="2667"/>
  <c r="N249" i="2667"/>
  <c r="N409" i="2667"/>
  <c r="N441" i="2667"/>
  <c r="N505" i="2667"/>
  <c r="N665" i="2667"/>
  <c r="N29" i="2667"/>
  <c r="N77" i="2667"/>
  <c r="N269" i="2667"/>
  <c r="N461" i="2667"/>
  <c r="N637" i="2667"/>
  <c r="K1901" i="1825"/>
  <c r="L1901" i="1825" s="1"/>
  <c r="J1901" i="1825"/>
  <c r="I1901" i="1825"/>
  <c r="G1901" i="1825"/>
  <c r="H1901" i="1825" s="1"/>
  <c r="F1901" i="1825"/>
  <c r="K1869" i="1825"/>
  <c r="L1869" i="1825" s="1"/>
  <c r="J1869" i="1825"/>
  <c r="I1869" i="1825"/>
  <c r="G1869" i="1825"/>
  <c r="H1869" i="1825" s="1"/>
  <c r="F1869" i="1825"/>
  <c r="K1837" i="1825"/>
  <c r="L1837" i="1825" s="1"/>
  <c r="J1837" i="1825"/>
  <c r="I1837" i="1825"/>
  <c r="G1837" i="1825"/>
  <c r="H1837" i="1825" s="1"/>
  <c r="F1837" i="1825"/>
  <c r="K1805" i="1825"/>
  <c r="L1805" i="1825" s="1"/>
  <c r="J1805" i="1825"/>
  <c r="I1805" i="1825"/>
  <c r="G1805" i="1825"/>
  <c r="H1805" i="1825" s="1"/>
  <c r="F1805" i="1825"/>
  <c r="K1773" i="1825"/>
  <c r="L1773" i="1825" s="1"/>
  <c r="J1773" i="1825"/>
  <c r="I1773" i="1825"/>
  <c r="G1773" i="1825"/>
  <c r="H1773" i="1825" s="1"/>
  <c r="F1773" i="1825"/>
  <c r="K1741" i="1825"/>
  <c r="L1741" i="1825" s="1"/>
  <c r="J1741" i="1825"/>
  <c r="I1741" i="1825"/>
  <c r="G1741" i="1825"/>
  <c r="H1741" i="1825" s="1"/>
  <c r="F1741" i="1825"/>
  <c r="K1709" i="1825"/>
  <c r="L1709" i="1825" s="1"/>
  <c r="J1709" i="1825"/>
  <c r="I1709" i="1825"/>
  <c r="G1709" i="1825"/>
  <c r="H1709" i="1825" s="1"/>
  <c r="F1709" i="1825"/>
  <c r="K1677" i="1825"/>
  <c r="L1677" i="1825" s="1"/>
  <c r="J1677" i="1825"/>
  <c r="I1677" i="1825"/>
  <c r="G1677" i="1825"/>
  <c r="H1677" i="1825" s="1"/>
  <c r="F1677" i="1825"/>
  <c r="K1645" i="1825"/>
  <c r="L1645" i="1825" s="1"/>
  <c r="J1645" i="1825"/>
  <c r="I1645" i="1825"/>
  <c r="G1645" i="1825"/>
  <c r="H1645" i="1825" s="1"/>
  <c r="F1645" i="1825"/>
  <c r="K1597" i="1825"/>
  <c r="L1597" i="1825" s="1"/>
  <c r="J1597" i="1825"/>
  <c r="I1597" i="1825"/>
  <c r="G1597" i="1825"/>
  <c r="H1597" i="1825" s="1"/>
  <c r="F1597" i="1825"/>
  <c r="K1565" i="1825"/>
  <c r="L1565" i="1825" s="1"/>
  <c r="J1565" i="1825"/>
  <c r="I1565" i="1825"/>
  <c r="G1565" i="1825"/>
  <c r="H1565" i="1825" s="1"/>
  <c r="F1565" i="1825"/>
  <c r="K1533" i="1825"/>
  <c r="L1533" i="1825" s="1"/>
  <c r="J1533" i="1825"/>
  <c r="I1533" i="1825"/>
  <c r="G1533" i="1825"/>
  <c r="H1533" i="1825" s="1"/>
  <c r="F1533" i="1825"/>
  <c r="K1501" i="1825"/>
  <c r="L1501" i="1825" s="1"/>
  <c r="J1501" i="1825"/>
  <c r="I1501" i="1825"/>
  <c r="G1501" i="1825"/>
  <c r="H1501" i="1825" s="1"/>
  <c r="F1501" i="1825"/>
  <c r="K1469" i="1825"/>
  <c r="L1469" i="1825" s="1"/>
  <c r="J1469" i="1825"/>
  <c r="I1469" i="1825"/>
  <c r="G1469" i="1825"/>
  <c r="H1469" i="1825" s="1"/>
  <c r="F1469" i="1825"/>
  <c r="K1437" i="1825"/>
  <c r="L1437" i="1825" s="1"/>
  <c r="J1437" i="1825"/>
  <c r="I1437" i="1825"/>
  <c r="G1437" i="1825"/>
  <c r="H1437" i="1825" s="1"/>
  <c r="F1437" i="1825"/>
  <c r="K1405" i="1825"/>
  <c r="L1405" i="1825" s="1"/>
  <c r="J1405" i="1825"/>
  <c r="I1405" i="1825"/>
  <c r="G1405" i="1825"/>
  <c r="H1405" i="1825" s="1"/>
  <c r="F1405" i="1825"/>
  <c r="K1373" i="1825"/>
  <c r="L1373" i="1825" s="1"/>
  <c r="J1373" i="1825"/>
  <c r="I1373" i="1825"/>
  <c r="G1373" i="1825"/>
  <c r="H1373" i="1825" s="1"/>
  <c r="F1373" i="1825"/>
  <c r="K1341" i="1825"/>
  <c r="L1341" i="1825" s="1"/>
  <c r="J1341" i="1825"/>
  <c r="I1341" i="1825"/>
  <c r="G1341" i="1825"/>
  <c r="H1341" i="1825" s="1"/>
  <c r="F1341" i="1825"/>
  <c r="K1309" i="1825"/>
  <c r="L1309" i="1825" s="1"/>
  <c r="J1309" i="1825"/>
  <c r="I1309" i="1825"/>
  <c r="G1309" i="1825"/>
  <c r="H1309" i="1825" s="1"/>
  <c r="F1309" i="1825"/>
  <c r="K1277" i="1825"/>
  <c r="L1277" i="1825" s="1"/>
  <c r="J1277" i="1825"/>
  <c r="I1277" i="1825"/>
  <c r="G1277" i="1825"/>
  <c r="H1277" i="1825" s="1"/>
  <c r="F1277" i="1825"/>
  <c r="K1245" i="1825"/>
  <c r="L1245" i="1825" s="1"/>
  <c r="J1245" i="1825"/>
  <c r="I1245" i="1825"/>
  <c r="G1245" i="1825"/>
  <c r="H1245" i="1825" s="1"/>
  <c r="F1245" i="1825"/>
  <c r="K1213" i="1825"/>
  <c r="L1213" i="1825" s="1"/>
  <c r="J1213" i="1825"/>
  <c r="I1213" i="1825"/>
  <c r="G1213" i="1825"/>
  <c r="H1213" i="1825" s="1"/>
  <c r="F1213" i="1825"/>
  <c r="K1181" i="1825"/>
  <c r="L1181" i="1825" s="1"/>
  <c r="J1181" i="1825"/>
  <c r="I1181" i="1825"/>
  <c r="G1181" i="1825"/>
  <c r="H1181" i="1825" s="1"/>
  <c r="F1181" i="1825"/>
  <c r="K1149" i="1825"/>
  <c r="L1149" i="1825" s="1"/>
  <c r="J1149" i="1825"/>
  <c r="I1149" i="1825"/>
  <c r="G1149" i="1825"/>
  <c r="H1149" i="1825" s="1"/>
  <c r="F1149" i="1825"/>
  <c r="K1117" i="1825"/>
  <c r="L1117" i="1825" s="1"/>
  <c r="J1117" i="1825"/>
  <c r="I1117" i="1825"/>
  <c r="G1117" i="1825"/>
  <c r="H1117" i="1825" s="1"/>
  <c r="F1117" i="1825"/>
  <c r="K1085" i="1825"/>
  <c r="L1085" i="1825" s="1"/>
  <c r="J1085" i="1825"/>
  <c r="I1085" i="1825"/>
  <c r="G1085" i="1825"/>
  <c r="H1085" i="1825" s="1"/>
  <c r="F1085" i="1825"/>
  <c r="K1053" i="1825"/>
  <c r="L1053" i="1825" s="1"/>
  <c r="J1053" i="1825"/>
  <c r="I1053" i="1825"/>
  <c r="G1053" i="1825"/>
  <c r="H1053" i="1825" s="1"/>
  <c r="F1053" i="1825"/>
  <c r="K1021" i="1825"/>
  <c r="L1021" i="1825" s="1"/>
  <c r="J1021" i="1825"/>
  <c r="I1021" i="1825"/>
  <c r="G1021" i="1825"/>
  <c r="H1021" i="1825" s="1"/>
  <c r="F1021" i="1825"/>
  <c r="K989" i="1825"/>
  <c r="L989" i="1825" s="1"/>
  <c r="J989" i="1825"/>
  <c r="I989" i="1825"/>
  <c r="G989" i="1825"/>
  <c r="H989" i="1825" s="1"/>
  <c r="F989" i="1825"/>
  <c r="K957" i="1825"/>
  <c r="L957" i="1825" s="1"/>
  <c r="J957" i="1825"/>
  <c r="I957" i="1825"/>
  <c r="G957" i="1825"/>
  <c r="H957" i="1825" s="1"/>
  <c r="F957" i="1825"/>
  <c r="K925" i="1825"/>
  <c r="L925" i="1825" s="1"/>
  <c r="J925" i="1825"/>
  <c r="I925" i="1825"/>
  <c r="G925" i="1825"/>
  <c r="H925" i="1825" s="1"/>
  <c r="F925" i="1825"/>
  <c r="K893" i="1825"/>
  <c r="L893" i="1825" s="1"/>
  <c r="J893" i="1825"/>
  <c r="I893" i="1825"/>
  <c r="G893" i="1825"/>
  <c r="H893" i="1825" s="1"/>
  <c r="F893" i="1825"/>
  <c r="K861" i="1825"/>
  <c r="L861" i="1825" s="1"/>
  <c r="J861" i="1825"/>
  <c r="I861" i="1825"/>
  <c r="G861" i="1825"/>
  <c r="H861" i="1825" s="1"/>
  <c r="F861" i="1825"/>
  <c r="K829" i="1825"/>
  <c r="L829" i="1825" s="1"/>
  <c r="J829" i="1825"/>
  <c r="I829" i="1825"/>
  <c r="G829" i="1825"/>
  <c r="H829" i="1825" s="1"/>
  <c r="F829" i="1825"/>
  <c r="K797" i="1825"/>
  <c r="L797" i="1825" s="1"/>
  <c r="J797" i="1825"/>
  <c r="I797" i="1825"/>
  <c r="G797" i="1825"/>
  <c r="H797" i="1825" s="1"/>
  <c r="F797" i="1825"/>
  <c r="K765" i="1825"/>
  <c r="L765" i="1825" s="1"/>
  <c r="J765" i="1825"/>
  <c r="I765" i="1825"/>
  <c r="G765" i="1825"/>
  <c r="H765" i="1825" s="1"/>
  <c r="F765" i="1825"/>
  <c r="K733" i="1825"/>
  <c r="L733" i="1825" s="1"/>
  <c r="J733" i="1825"/>
  <c r="I733" i="1825"/>
  <c r="G733" i="1825"/>
  <c r="H733" i="1825" s="1"/>
  <c r="F733" i="1825"/>
  <c r="J1912" i="1825"/>
  <c r="I1912" i="1825"/>
  <c r="G1912" i="1825"/>
  <c r="H1912" i="1825" s="1"/>
  <c r="F1912" i="1825"/>
  <c r="K1912" i="1825"/>
  <c r="L1912" i="1825" s="1"/>
  <c r="K1864" i="1825"/>
  <c r="L1864" i="1825" s="1"/>
  <c r="J1864" i="1825"/>
  <c r="I1864" i="1825"/>
  <c r="G1864" i="1825"/>
  <c r="H1864" i="1825" s="1"/>
  <c r="F1864" i="1825"/>
  <c r="K1832" i="1825"/>
  <c r="L1832" i="1825" s="1"/>
  <c r="J1832" i="1825"/>
  <c r="I1832" i="1825"/>
  <c r="G1832" i="1825"/>
  <c r="H1832" i="1825" s="1"/>
  <c r="F1832" i="1825"/>
  <c r="K1800" i="1825"/>
  <c r="L1800" i="1825" s="1"/>
  <c r="J1800" i="1825"/>
  <c r="I1800" i="1825"/>
  <c r="G1800" i="1825"/>
  <c r="H1800" i="1825" s="1"/>
  <c r="F1800" i="1825"/>
  <c r="K1768" i="1825"/>
  <c r="L1768" i="1825" s="1"/>
  <c r="J1768" i="1825"/>
  <c r="I1768" i="1825"/>
  <c r="G1768" i="1825"/>
  <c r="H1768" i="1825" s="1"/>
  <c r="F1768" i="1825"/>
  <c r="K1752" i="1825"/>
  <c r="L1752" i="1825" s="1"/>
  <c r="J1752" i="1825"/>
  <c r="I1752" i="1825"/>
  <c r="G1752" i="1825"/>
  <c r="H1752" i="1825" s="1"/>
  <c r="F1752" i="1825"/>
  <c r="K1704" i="1825"/>
  <c r="L1704" i="1825" s="1"/>
  <c r="J1704" i="1825"/>
  <c r="I1704" i="1825"/>
  <c r="G1704" i="1825"/>
  <c r="H1704" i="1825" s="1"/>
  <c r="F1704" i="1825"/>
  <c r="K1672" i="1825"/>
  <c r="L1672" i="1825" s="1"/>
  <c r="J1672" i="1825"/>
  <c r="I1672" i="1825"/>
  <c r="G1672" i="1825"/>
  <c r="H1672" i="1825" s="1"/>
  <c r="F1672" i="1825"/>
  <c r="K1640" i="1825"/>
  <c r="L1640" i="1825" s="1"/>
  <c r="J1640" i="1825"/>
  <c r="I1640" i="1825"/>
  <c r="G1640" i="1825"/>
  <c r="H1640" i="1825" s="1"/>
  <c r="F1640" i="1825"/>
  <c r="K1624" i="1825"/>
  <c r="L1624" i="1825" s="1"/>
  <c r="J1624" i="1825"/>
  <c r="I1624" i="1825"/>
  <c r="G1624" i="1825"/>
  <c r="H1624" i="1825" s="1"/>
  <c r="F1624" i="1825"/>
  <c r="K1592" i="1825"/>
  <c r="L1592" i="1825" s="1"/>
  <c r="J1592" i="1825"/>
  <c r="I1592" i="1825"/>
  <c r="G1592" i="1825"/>
  <c r="H1592" i="1825" s="1"/>
  <c r="F1592" i="1825"/>
  <c r="K1560" i="1825"/>
  <c r="L1560" i="1825" s="1"/>
  <c r="J1560" i="1825"/>
  <c r="I1560" i="1825"/>
  <c r="G1560" i="1825"/>
  <c r="H1560" i="1825" s="1"/>
  <c r="F1560" i="1825"/>
  <c r="K1528" i="1825"/>
  <c r="L1528" i="1825" s="1"/>
  <c r="J1528" i="1825"/>
  <c r="I1528" i="1825"/>
  <c r="G1528" i="1825"/>
  <c r="H1528" i="1825" s="1"/>
  <c r="F1528" i="1825"/>
  <c r="K1496" i="1825"/>
  <c r="L1496" i="1825" s="1"/>
  <c r="J1496" i="1825"/>
  <c r="I1496" i="1825"/>
  <c r="G1496" i="1825"/>
  <c r="H1496" i="1825" s="1"/>
  <c r="F1496" i="1825"/>
  <c r="K1464" i="1825"/>
  <c r="L1464" i="1825" s="1"/>
  <c r="J1464" i="1825"/>
  <c r="I1464" i="1825"/>
  <c r="G1464" i="1825"/>
  <c r="H1464" i="1825" s="1"/>
  <c r="F1464" i="1825"/>
  <c r="K1432" i="1825"/>
  <c r="L1432" i="1825" s="1"/>
  <c r="J1432" i="1825"/>
  <c r="I1432" i="1825"/>
  <c r="G1432" i="1825"/>
  <c r="H1432" i="1825" s="1"/>
  <c r="F1432" i="1825"/>
  <c r="K1400" i="1825"/>
  <c r="L1400" i="1825" s="1"/>
  <c r="J1400" i="1825"/>
  <c r="I1400" i="1825"/>
  <c r="G1400" i="1825"/>
  <c r="H1400" i="1825" s="1"/>
  <c r="F1400" i="1825"/>
  <c r="K1368" i="1825"/>
  <c r="L1368" i="1825" s="1"/>
  <c r="J1368" i="1825"/>
  <c r="I1368" i="1825"/>
  <c r="G1368" i="1825"/>
  <c r="H1368" i="1825" s="1"/>
  <c r="F1368" i="1825"/>
  <c r="K1336" i="1825"/>
  <c r="L1336" i="1825" s="1"/>
  <c r="J1336" i="1825"/>
  <c r="I1336" i="1825"/>
  <c r="G1336" i="1825"/>
  <c r="H1336" i="1825" s="1"/>
  <c r="F1336" i="1825"/>
  <c r="K1304" i="1825"/>
  <c r="L1304" i="1825" s="1"/>
  <c r="J1304" i="1825"/>
  <c r="I1304" i="1825"/>
  <c r="G1304" i="1825"/>
  <c r="H1304" i="1825" s="1"/>
  <c r="F1304" i="1825"/>
  <c r="K1256" i="1825"/>
  <c r="L1256" i="1825" s="1"/>
  <c r="J1256" i="1825"/>
  <c r="I1256" i="1825"/>
  <c r="G1256" i="1825"/>
  <c r="H1256" i="1825" s="1"/>
  <c r="F1256" i="1825"/>
  <c r="K1224" i="1825"/>
  <c r="L1224" i="1825" s="1"/>
  <c r="J1224" i="1825"/>
  <c r="I1224" i="1825"/>
  <c r="G1224" i="1825"/>
  <c r="H1224" i="1825" s="1"/>
  <c r="F1224" i="1825"/>
  <c r="K1208" i="1825"/>
  <c r="L1208" i="1825" s="1"/>
  <c r="J1208" i="1825"/>
  <c r="I1208" i="1825"/>
  <c r="G1208" i="1825"/>
  <c r="H1208" i="1825" s="1"/>
  <c r="F1208" i="1825"/>
  <c r="K1176" i="1825"/>
  <c r="L1176" i="1825" s="1"/>
  <c r="J1176" i="1825"/>
  <c r="I1176" i="1825"/>
  <c r="G1176" i="1825"/>
  <c r="H1176" i="1825" s="1"/>
  <c r="F1176" i="1825"/>
  <c r="K1144" i="1825"/>
  <c r="L1144" i="1825" s="1"/>
  <c r="J1144" i="1825"/>
  <c r="I1144" i="1825"/>
  <c r="G1144" i="1825"/>
  <c r="H1144" i="1825" s="1"/>
  <c r="F1144" i="1825"/>
  <c r="K1112" i="1825"/>
  <c r="L1112" i="1825" s="1"/>
  <c r="J1112" i="1825"/>
  <c r="I1112" i="1825"/>
  <c r="G1112" i="1825"/>
  <c r="H1112" i="1825" s="1"/>
  <c r="F1112" i="1825"/>
  <c r="K1080" i="1825"/>
  <c r="L1080" i="1825" s="1"/>
  <c r="J1080" i="1825"/>
  <c r="I1080" i="1825"/>
  <c r="G1080" i="1825"/>
  <c r="H1080" i="1825" s="1"/>
  <c r="F1080" i="1825"/>
  <c r="K1048" i="1825"/>
  <c r="L1048" i="1825" s="1"/>
  <c r="J1048" i="1825"/>
  <c r="I1048" i="1825"/>
  <c r="G1048" i="1825"/>
  <c r="H1048" i="1825" s="1"/>
  <c r="F1048" i="1825"/>
  <c r="K1016" i="1825"/>
  <c r="L1016" i="1825" s="1"/>
  <c r="J1016" i="1825"/>
  <c r="I1016" i="1825"/>
  <c r="G1016" i="1825"/>
  <c r="H1016" i="1825" s="1"/>
  <c r="F1016" i="1825"/>
  <c r="K984" i="1825"/>
  <c r="L984" i="1825" s="1"/>
  <c r="J984" i="1825"/>
  <c r="I984" i="1825"/>
  <c r="G984" i="1825"/>
  <c r="H984" i="1825" s="1"/>
  <c r="F984" i="1825"/>
  <c r="K952" i="1825"/>
  <c r="L952" i="1825" s="1"/>
  <c r="J952" i="1825"/>
  <c r="I952" i="1825"/>
  <c r="G952" i="1825"/>
  <c r="H952" i="1825" s="1"/>
  <c r="F952" i="1825"/>
  <c r="K920" i="1825"/>
  <c r="L920" i="1825" s="1"/>
  <c r="J920" i="1825"/>
  <c r="I920" i="1825"/>
  <c r="G920" i="1825"/>
  <c r="H920" i="1825" s="1"/>
  <c r="F920" i="1825"/>
  <c r="K888" i="1825"/>
  <c r="L888" i="1825" s="1"/>
  <c r="J888" i="1825"/>
  <c r="I888" i="1825"/>
  <c r="G888" i="1825"/>
  <c r="H888" i="1825" s="1"/>
  <c r="F888" i="1825"/>
  <c r="K856" i="1825"/>
  <c r="L856" i="1825" s="1"/>
  <c r="J856" i="1825"/>
  <c r="I856" i="1825"/>
  <c r="G856" i="1825"/>
  <c r="H856" i="1825" s="1"/>
  <c r="F856" i="1825"/>
  <c r="K824" i="1825"/>
  <c r="L824" i="1825" s="1"/>
  <c r="J824" i="1825"/>
  <c r="I824" i="1825"/>
  <c r="G824" i="1825"/>
  <c r="H824" i="1825" s="1"/>
  <c r="F824" i="1825"/>
  <c r="K792" i="1825"/>
  <c r="L792" i="1825" s="1"/>
  <c r="J792" i="1825"/>
  <c r="I792" i="1825"/>
  <c r="G792" i="1825"/>
  <c r="H792" i="1825" s="1"/>
  <c r="F792" i="1825"/>
  <c r="K760" i="1825"/>
  <c r="L760" i="1825" s="1"/>
  <c r="J760" i="1825"/>
  <c r="I760" i="1825"/>
  <c r="G760" i="1825"/>
  <c r="H760" i="1825" s="1"/>
  <c r="F760" i="1825"/>
  <c r="K744" i="1825"/>
  <c r="L744" i="1825" s="1"/>
  <c r="J744" i="1825"/>
  <c r="I744" i="1825"/>
  <c r="G744" i="1825"/>
  <c r="H744" i="1825" s="1"/>
  <c r="F744" i="1825"/>
  <c r="K6" i="1825"/>
  <c r="L6" i="1825" s="1"/>
  <c r="G6" i="1825"/>
  <c r="H6" i="1825" s="1"/>
  <c r="I6" i="1825"/>
  <c r="F6" i="1825"/>
  <c r="J6" i="1825"/>
  <c r="K1935" i="1825"/>
  <c r="L1935" i="1825" s="1"/>
  <c r="J1935" i="1825"/>
  <c r="I1935" i="1825"/>
  <c r="G1935" i="1825"/>
  <c r="H1935" i="1825" s="1"/>
  <c r="F1935" i="1825"/>
  <c r="K1919" i="1825"/>
  <c r="L1919" i="1825" s="1"/>
  <c r="J1919" i="1825"/>
  <c r="I1919" i="1825"/>
  <c r="G1919" i="1825"/>
  <c r="H1919" i="1825" s="1"/>
  <c r="F1919" i="1825"/>
  <c r="K1887" i="1825"/>
  <c r="L1887" i="1825" s="1"/>
  <c r="J1887" i="1825"/>
  <c r="I1887" i="1825"/>
  <c r="G1887" i="1825"/>
  <c r="H1887" i="1825" s="1"/>
  <c r="F1887" i="1825"/>
  <c r="K1855" i="1825"/>
  <c r="L1855" i="1825" s="1"/>
  <c r="J1855" i="1825"/>
  <c r="I1855" i="1825"/>
  <c r="G1855" i="1825"/>
  <c r="H1855" i="1825" s="1"/>
  <c r="F1855" i="1825"/>
  <c r="K1823" i="1825"/>
  <c r="L1823" i="1825" s="1"/>
  <c r="J1823" i="1825"/>
  <c r="I1823" i="1825"/>
  <c r="G1823" i="1825"/>
  <c r="H1823" i="1825" s="1"/>
  <c r="F1823" i="1825"/>
  <c r="K1791" i="1825"/>
  <c r="L1791" i="1825" s="1"/>
  <c r="J1791" i="1825"/>
  <c r="I1791" i="1825"/>
  <c r="G1791" i="1825"/>
  <c r="H1791" i="1825" s="1"/>
  <c r="F1791" i="1825"/>
  <c r="K1759" i="1825"/>
  <c r="L1759" i="1825" s="1"/>
  <c r="J1759" i="1825"/>
  <c r="I1759" i="1825"/>
  <c r="G1759" i="1825"/>
  <c r="H1759" i="1825" s="1"/>
  <c r="F1759" i="1825"/>
  <c r="K1727" i="1825"/>
  <c r="L1727" i="1825" s="1"/>
  <c r="J1727" i="1825"/>
  <c r="I1727" i="1825"/>
  <c r="G1727" i="1825"/>
  <c r="H1727" i="1825" s="1"/>
  <c r="F1727" i="1825"/>
  <c r="K1695" i="1825"/>
  <c r="L1695" i="1825" s="1"/>
  <c r="J1695" i="1825"/>
  <c r="I1695" i="1825"/>
  <c r="G1695" i="1825"/>
  <c r="H1695" i="1825" s="1"/>
  <c r="F1695" i="1825"/>
  <c r="K1663" i="1825"/>
  <c r="L1663" i="1825" s="1"/>
  <c r="J1663" i="1825"/>
  <c r="I1663" i="1825"/>
  <c r="G1663" i="1825"/>
  <c r="H1663" i="1825" s="1"/>
  <c r="F1663" i="1825"/>
  <c r="K1631" i="1825"/>
  <c r="L1631" i="1825" s="1"/>
  <c r="J1631" i="1825"/>
  <c r="I1631" i="1825"/>
  <c r="G1631" i="1825"/>
  <c r="H1631" i="1825" s="1"/>
  <c r="F1631" i="1825"/>
  <c r="K1599" i="1825"/>
  <c r="L1599" i="1825" s="1"/>
  <c r="J1599" i="1825"/>
  <c r="I1599" i="1825"/>
  <c r="G1599" i="1825"/>
  <c r="H1599" i="1825" s="1"/>
  <c r="F1599" i="1825"/>
  <c r="K1567" i="1825"/>
  <c r="L1567" i="1825" s="1"/>
  <c r="J1567" i="1825"/>
  <c r="I1567" i="1825"/>
  <c r="G1567" i="1825"/>
  <c r="H1567" i="1825" s="1"/>
  <c r="F1567" i="1825"/>
  <c r="K1535" i="1825"/>
  <c r="L1535" i="1825" s="1"/>
  <c r="J1535" i="1825"/>
  <c r="I1535" i="1825"/>
  <c r="G1535" i="1825"/>
  <c r="H1535" i="1825" s="1"/>
  <c r="F1535" i="1825"/>
  <c r="K1503" i="1825"/>
  <c r="L1503" i="1825" s="1"/>
  <c r="J1503" i="1825"/>
  <c r="I1503" i="1825"/>
  <c r="G1503" i="1825"/>
  <c r="H1503" i="1825" s="1"/>
  <c r="F1503" i="1825"/>
  <c r="K1471" i="1825"/>
  <c r="L1471" i="1825" s="1"/>
  <c r="J1471" i="1825"/>
  <c r="I1471" i="1825"/>
  <c r="G1471" i="1825"/>
  <c r="H1471" i="1825" s="1"/>
  <c r="F1471" i="1825"/>
  <c r="K1439" i="1825"/>
  <c r="L1439" i="1825" s="1"/>
  <c r="J1439" i="1825"/>
  <c r="I1439" i="1825"/>
  <c r="G1439" i="1825"/>
  <c r="H1439" i="1825" s="1"/>
  <c r="F1439" i="1825"/>
  <c r="K1407" i="1825"/>
  <c r="L1407" i="1825" s="1"/>
  <c r="J1407" i="1825"/>
  <c r="I1407" i="1825"/>
  <c r="G1407" i="1825"/>
  <c r="H1407" i="1825" s="1"/>
  <c r="F1407" i="1825"/>
  <c r="K1375" i="1825"/>
  <c r="L1375" i="1825" s="1"/>
  <c r="J1375" i="1825"/>
  <c r="I1375" i="1825"/>
  <c r="G1375" i="1825"/>
  <c r="H1375" i="1825" s="1"/>
  <c r="F1375" i="1825"/>
  <c r="K1343" i="1825"/>
  <c r="L1343" i="1825" s="1"/>
  <c r="J1343" i="1825"/>
  <c r="I1343" i="1825"/>
  <c r="G1343" i="1825"/>
  <c r="H1343" i="1825" s="1"/>
  <c r="F1343" i="1825"/>
  <c r="K1311" i="1825"/>
  <c r="L1311" i="1825" s="1"/>
  <c r="J1311" i="1825"/>
  <c r="I1311" i="1825"/>
  <c r="G1311" i="1825"/>
  <c r="H1311" i="1825" s="1"/>
  <c r="F1311" i="1825"/>
  <c r="K1263" i="1825"/>
  <c r="L1263" i="1825" s="1"/>
  <c r="J1263" i="1825"/>
  <c r="I1263" i="1825"/>
  <c r="G1263" i="1825"/>
  <c r="H1263" i="1825" s="1"/>
  <c r="F1263" i="1825"/>
  <c r="K1231" i="1825"/>
  <c r="L1231" i="1825" s="1"/>
  <c r="J1231" i="1825"/>
  <c r="I1231" i="1825"/>
  <c r="G1231" i="1825"/>
  <c r="H1231" i="1825" s="1"/>
  <c r="F1231" i="1825"/>
  <c r="K1199" i="1825"/>
  <c r="L1199" i="1825" s="1"/>
  <c r="J1199" i="1825"/>
  <c r="I1199" i="1825"/>
  <c r="G1199" i="1825"/>
  <c r="H1199" i="1825" s="1"/>
  <c r="F1199" i="1825"/>
  <c r="K1167" i="1825"/>
  <c r="L1167" i="1825" s="1"/>
  <c r="J1167" i="1825"/>
  <c r="I1167" i="1825"/>
  <c r="G1167" i="1825"/>
  <c r="H1167" i="1825" s="1"/>
  <c r="F1167" i="1825"/>
  <c r="K1135" i="1825"/>
  <c r="L1135" i="1825" s="1"/>
  <c r="J1135" i="1825"/>
  <c r="I1135" i="1825"/>
  <c r="G1135" i="1825"/>
  <c r="H1135" i="1825" s="1"/>
  <c r="F1135" i="1825"/>
  <c r="K1103" i="1825"/>
  <c r="L1103" i="1825" s="1"/>
  <c r="J1103" i="1825"/>
  <c r="I1103" i="1825"/>
  <c r="G1103" i="1825"/>
  <c r="H1103" i="1825" s="1"/>
  <c r="F1103" i="1825"/>
  <c r="K1071" i="1825"/>
  <c r="L1071" i="1825" s="1"/>
  <c r="J1071" i="1825"/>
  <c r="I1071" i="1825"/>
  <c r="G1071" i="1825"/>
  <c r="H1071" i="1825" s="1"/>
  <c r="F1071" i="1825"/>
  <c r="K1039" i="1825"/>
  <c r="L1039" i="1825" s="1"/>
  <c r="J1039" i="1825"/>
  <c r="I1039" i="1825"/>
  <c r="G1039" i="1825"/>
  <c r="H1039" i="1825" s="1"/>
  <c r="F1039" i="1825"/>
  <c r="K991" i="1825"/>
  <c r="L991" i="1825" s="1"/>
  <c r="J991" i="1825"/>
  <c r="I991" i="1825"/>
  <c r="G991" i="1825"/>
  <c r="H991" i="1825" s="1"/>
  <c r="F991" i="1825"/>
  <c r="K959" i="1825"/>
  <c r="L959" i="1825" s="1"/>
  <c r="J959" i="1825"/>
  <c r="I959" i="1825"/>
  <c r="G959" i="1825"/>
  <c r="H959" i="1825" s="1"/>
  <c r="F959" i="1825"/>
  <c r="K927" i="1825"/>
  <c r="L927" i="1825" s="1"/>
  <c r="J927" i="1825"/>
  <c r="I927" i="1825"/>
  <c r="G927" i="1825"/>
  <c r="H927" i="1825" s="1"/>
  <c r="F927" i="1825"/>
  <c r="K895" i="1825"/>
  <c r="L895" i="1825" s="1"/>
  <c r="J895" i="1825"/>
  <c r="I895" i="1825"/>
  <c r="G895" i="1825"/>
  <c r="H895" i="1825" s="1"/>
  <c r="F895" i="1825"/>
  <c r="K863" i="1825"/>
  <c r="L863" i="1825" s="1"/>
  <c r="J863" i="1825"/>
  <c r="I863" i="1825"/>
  <c r="G863" i="1825"/>
  <c r="H863" i="1825" s="1"/>
  <c r="F863" i="1825"/>
  <c r="K831" i="1825"/>
  <c r="L831" i="1825" s="1"/>
  <c r="J831" i="1825"/>
  <c r="I831" i="1825"/>
  <c r="G831" i="1825"/>
  <c r="H831" i="1825" s="1"/>
  <c r="F831" i="1825"/>
  <c r="K799" i="1825"/>
  <c r="L799" i="1825" s="1"/>
  <c r="J799" i="1825"/>
  <c r="I799" i="1825"/>
  <c r="G799" i="1825"/>
  <c r="H799" i="1825" s="1"/>
  <c r="F799" i="1825"/>
  <c r="K751" i="1825"/>
  <c r="L751" i="1825" s="1"/>
  <c r="J751" i="1825"/>
  <c r="I751" i="1825"/>
  <c r="G751" i="1825"/>
  <c r="H751" i="1825" s="1"/>
  <c r="F751" i="1825"/>
  <c r="K1926" i="1825"/>
  <c r="L1926" i="1825" s="1"/>
  <c r="J1926" i="1825"/>
  <c r="I1926" i="1825"/>
  <c r="G1926" i="1825"/>
  <c r="H1926" i="1825" s="1"/>
  <c r="F1926" i="1825"/>
  <c r="K1894" i="1825"/>
  <c r="L1894" i="1825" s="1"/>
  <c r="J1894" i="1825"/>
  <c r="I1894" i="1825"/>
  <c r="G1894" i="1825"/>
  <c r="H1894" i="1825" s="1"/>
  <c r="F1894" i="1825"/>
  <c r="K1862" i="1825"/>
  <c r="L1862" i="1825" s="1"/>
  <c r="J1862" i="1825"/>
  <c r="I1862" i="1825"/>
  <c r="G1862" i="1825"/>
  <c r="H1862" i="1825" s="1"/>
  <c r="F1862" i="1825"/>
  <c r="K1830" i="1825"/>
  <c r="L1830" i="1825" s="1"/>
  <c r="J1830" i="1825"/>
  <c r="I1830" i="1825"/>
  <c r="G1830" i="1825"/>
  <c r="H1830" i="1825" s="1"/>
  <c r="F1830" i="1825"/>
  <c r="K1798" i="1825"/>
  <c r="L1798" i="1825" s="1"/>
  <c r="J1798" i="1825"/>
  <c r="I1798" i="1825"/>
  <c r="G1798" i="1825"/>
  <c r="H1798" i="1825" s="1"/>
  <c r="F1798" i="1825"/>
  <c r="K1766" i="1825"/>
  <c r="L1766" i="1825" s="1"/>
  <c r="J1766" i="1825"/>
  <c r="I1766" i="1825"/>
  <c r="G1766" i="1825"/>
  <c r="H1766" i="1825" s="1"/>
  <c r="F1766" i="1825"/>
  <c r="K1718" i="1825"/>
  <c r="L1718" i="1825" s="1"/>
  <c r="J1718" i="1825"/>
  <c r="I1718" i="1825"/>
  <c r="G1718" i="1825"/>
  <c r="H1718" i="1825" s="1"/>
  <c r="F1718" i="1825"/>
  <c r="K1686" i="1825"/>
  <c r="L1686" i="1825" s="1"/>
  <c r="J1686" i="1825"/>
  <c r="I1686" i="1825"/>
  <c r="G1686" i="1825"/>
  <c r="H1686" i="1825" s="1"/>
  <c r="F1686" i="1825"/>
  <c r="K1654" i="1825"/>
  <c r="L1654" i="1825" s="1"/>
  <c r="J1654" i="1825"/>
  <c r="I1654" i="1825"/>
  <c r="G1654" i="1825"/>
  <c r="H1654" i="1825" s="1"/>
  <c r="F1654" i="1825"/>
  <c r="K1622" i="1825"/>
  <c r="L1622" i="1825" s="1"/>
  <c r="J1622" i="1825"/>
  <c r="I1622" i="1825"/>
  <c r="G1622" i="1825"/>
  <c r="H1622" i="1825" s="1"/>
  <c r="F1622" i="1825"/>
  <c r="K1590" i="1825"/>
  <c r="L1590" i="1825" s="1"/>
  <c r="J1590" i="1825"/>
  <c r="I1590" i="1825"/>
  <c r="G1590" i="1825"/>
  <c r="H1590" i="1825" s="1"/>
  <c r="F1590" i="1825"/>
  <c r="K1558" i="1825"/>
  <c r="L1558" i="1825" s="1"/>
  <c r="J1558" i="1825"/>
  <c r="I1558" i="1825"/>
  <c r="G1558" i="1825"/>
  <c r="H1558" i="1825" s="1"/>
  <c r="F1558" i="1825"/>
  <c r="K1526" i="1825"/>
  <c r="L1526" i="1825" s="1"/>
  <c r="J1526" i="1825"/>
  <c r="I1526" i="1825"/>
  <c r="G1526" i="1825"/>
  <c r="H1526" i="1825" s="1"/>
  <c r="F1526" i="1825"/>
  <c r="K1494" i="1825"/>
  <c r="L1494" i="1825" s="1"/>
  <c r="J1494" i="1825"/>
  <c r="I1494" i="1825"/>
  <c r="G1494" i="1825"/>
  <c r="H1494" i="1825" s="1"/>
  <c r="F1494" i="1825"/>
  <c r="K1462" i="1825"/>
  <c r="L1462" i="1825" s="1"/>
  <c r="J1462" i="1825"/>
  <c r="I1462" i="1825"/>
  <c r="G1462" i="1825"/>
  <c r="H1462" i="1825" s="1"/>
  <c r="F1462" i="1825"/>
  <c r="K1430" i="1825"/>
  <c r="L1430" i="1825" s="1"/>
  <c r="J1430" i="1825"/>
  <c r="I1430" i="1825"/>
  <c r="G1430" i="1825"/>
  <c r="H1430" i="1825" s="1"/>
  <c r="F1430" i="1825"/>
  <c r="K1398" i="1825"/>
  <c r="L1398" i="1825" s="1"/>
  <c r="J1398" i="1825"/>
  <c r="I1398" i="1825"/>
  <c r="G1398" i="1825"/>
  <c r="H1398" i="1825" s="1"/>
  <c r="F1398" i="1825"/>
  <c r="K1366" i="1825"/>
  <c r="L1366" i="1825" s="1"/>
  <c r="J1366" i="1825"/>
  <c r="I1366" i="1825"/>
  <c r="G1366" i="1825"/>
  <c r="H1366" i="1825" s="1"/>
  <c r="F1366" i="1825"/>
  <c r="K1334" i="1825"/>
  <c r="L1334" i="1825" s="1"/>
  <c r="J1334" i="1825"/>
  <c r="I1334" i="1825"/>
  <c r="G1334" i="1825"/>
  <c r="H1334" i="1825" s="1"/>
  <c r="F1334" i="1825"/>
  <c r="K1302" i="1825"/>
  <c r="L1302" i="1825" s="1"/>
  <c r="J1302" i="1825"/>
  <c r="I1302" i="1825"/>
  <c r="G1302" i="1825"/>
  <c r="H1302" i="1825" s="1"/>
  <c r="F1302" i="1825"/>
  <c r="K1286" i="1825"/>
  <c r="L1286" i="1825" s="1"/>
  <c r="J1286" i="1825"/>
  <c r="I1286" i="1825"/>
  <c r="G1286" i="1825"/>
  <c r="H1286" i="1825" s="1"/>
  <c r="F1286" i="1825"/>
  <c r="K1254" i="1825"/>
  <c r="L1254" i="1825" s="1"/>
  <c r="J1254" i="1825"/>
  <c r="I1254" i="1825"/>
  <c r="G1254" i="1825"/>
  <c r="H1254" i="1825" s="1"/>
  <c r="F1254" i="1825"/>
  <c r="K1222" i="1825"/>
  <c r="L1222" i="1825" s="1"/>
  <c r="J1222" i="1825"/>
  <c r="I1222" i="1825"/>
  <c r="G1222" i="1825"/>
  <c r="H1222" i="1825" s="1"/>
  <c r="F1222" i="1825"/>
  <c r="K1190" i="1825"/>
  <c r="L1190" i="1825" s="1"/>
  <c r="J1190" i="1825"/>
  <c r="I1190" i="1825"/>
  <c r="G1190" i="1825"/>
  <c r="H1190" i="1825" s="1"/>
  <c r="F1190" i="1825"/>
  <c r="K1174" i="1825"/>
  <c r="L1174" i="1825" s="1"/>
  <c r="J1174" i="1825"/>
  <c r="I1174" i="1825"/>
  <c r="G1174" i="1825"/>
  <c r="H1174" i="1825" s="1"/>
  <c r="F1174" i="1825"/>
  <c r="K1142" i="1825"/>
  <c r="L1142" i="1825" s="1"/>
  <c r="J1142" i="1825"/>
  <c r="I1142" i="1825"/>
  <c r="G1142" i="1825"/>
  <c r="H1142" i="1825" s="1"/>
  <c r="F1142" i="1825"/>
  <c r="K1110" i="1825"/>
  <c r="L1110" i="1825" s="1"/>
  <c r="J1110" i="1825"/>
  <c r="I1110" i="1825"/>
  <c r="G1110" i="1825"/>
  <c r="H1110" i="1825" s="1"/>
  <c r="F1110" i="1825"/>
  <c r="K1078" i="1825"/>
  <c r="L1078" i="1825" s="1"/>
  <c r="J1078" i="1825"/>
  <c r="I1078" i="1825"/>
  <c r="G1078" i="1825"/>
  <c r="H1078" i="1825" s="1"/>
  <c r="F1078" i="1825"/>
  <c r="K1046" i="1825"/>
  <c r="L1046" i="1825" s="1"/>
  <c r="J1046" i="1825"/>
  <c r="I1046" i="1825"/>
  <c r="G1046" i="1825"/>
  <c r="H1046" i="1825" s="1"/>
  <c r="F1046" i="1825"/>
  <c r="K1014" i="1825"/>
  <c r="L1014" i="1825" s="1"/>
  <c r="J1014" i="1825"/>
  <c r="I1014" i="1825"/>
  <c r="G1014" i="1825"/>
  <c r="H1014" i="1825" s="1"/>
  <c r="F1014" i="1825"/>
  <c r="K982" i="1825"/>
  <c r="L982" i="1825" s="1"/>
  <c r="J982" i="1825"/>
  <c r="I982" i="1825"/>
  <c r="G982" i="1825"/>
  <c r="H982" i="1825" s="1"/>
  <c r="F982" i="1825"/>
  <c r="K950" i="1825"/>
  <c r="L950" i="1825" s="1"/>
  <c r="J950" i="1825"/>
  <c r="I950" i="1825"/>
  <c r="G950" i="1825"/>
  <c r="H950" i="1825" s="1"/>
  <c r="F950" i="1825"/>
  <c r="K918" i="1825"/>
  <c r="L918" i="1825" s="1"/>
  <c r="J918" i="1825"/>
  <c r="I918" i="1825"/>
  <c r="G918" i="1825"/>
  <c r="H918" i="1825" s="1"/>
  <c r="F918" i="1825"/>
  <c r="K886" i="1825"/>
  <c r="L886" i="1825" s="1"/>
  <c r="J886" i="1825"/>
  <c r="I886" i="1825"/>
  <c r="G886" i="1825"/>
  <c r="H886" i="1825" s="1"/>
  <c r="F886" i="1825"/>
  <c r="K854" i="1825"/>
  <c r="L854" i="1825" s="1"/>
  <c r="J854" i="1825"/>
  <c r="I854" i="1825"/>
  <c r="G854" i="1825"/>
  <c r="H854" i="1825" s="1"/>
  <c r="F854" i="1825"/>
  <c r="K822" i="1825"/>
  <c r="L822" i="1825" s="1"/>
  <c r="J822" i="1825"/>
  <c r="I822" i="1825"/>
  <c r="G822" i="1825"/>
  <c r="H822" i="1825" s="1"/>
  <c r="F822" i="1825"/>
  <c r="K790" i="1825"/>
  <c r="L790" i="1825" s="1"/>
  <c r="J790" i="1825"/>
  <c r="I790" i="1825"/>
  <c r="G790" i="1825"/>
  <c r="H790" i="1825" s="1"/>
  <c r="F790" i="1825"/>
  <c r="K742" i="1825"/>
  <c r="L742" i="1825" s="1"/>
  <c r="J742" i="1825"/>
  <c r="I742" i="1825"/>
  <c r="G742" i="1825"/>
  <c r="H742" i="1825" s="1"/>
  <c r="F742" i="1825"/>
  <c r="F725" i="1825"/>
  <c r="J725" i="1825"/>
  <c r="G725" i="1825"/>
  <c r="H725" i="1825" s="1"/>
  <c r="I725" i="1825"/>
  <c r="K725" i="1825"/>
  <c r="L725" i="1825" s="1"/>
  <c r="I709" i="1825"/>
  <c r="F709" i="1825"/>
  <c r="J709" i="1825"/>
  <c r="G709" i="1825"/>
  <c r="H709" i="1825" s="1"/>
  <c r="K709" i="1825"/>
  <c r="L709" i="1825" s="1"/>
  <c r="I693" i="1825"/>
  <c r="F693" i="1825"/>
  <c r="J693" i="1825"/>
  <c r="G693" i="1825"/>
  <c r="H693" i="1825" s="1"/>
  <c r="K693" i="1825"/>
  <c r="L693" i="1825" s="1"/>
  <c r="I677" i="1825"/>
  <c r="F677" i="1825"/>
  <c r="J677" i="1825"/>
  <c r="G677" i="1825"/>
  <c r="H677" i="1825" s="1"/>
  <c r="K677" i="1825"/>
  <c r="L677" i="1825" s="1"/>
  <c r="I661" i="1825"/>
  <c r="F661" i="1825"/>
  <c r="J661" i="1825"/>
  <c r="G661" i="1825"/>
  <c r="H661" i="1825" s="1"/>
  <c r="K661" i="1825"/>
  <c r="L661" i="1825" s="1"/>
  <c r="I645" i="1825"/>
  <c r="F645" i="1825"/>
  <c r="J645" i="1825"/>
  <c r="G645" i="1825"/>
  <c r="H645" i="1825" s="1"/>
  <c r="K645" i="1825"/>
  <c r="L645" i="1825" s="1"/>
  <c r="I621" i="1825"/>
  <c r="F621" i="1825"/>
  <c r="J621" i="1825"/>
  <c r="G621" i="1825"/>
  <c r="H621" i="1825" s="1"/>
  <c r="K621" i="1825"/>
  <c r="L621" i="1825" s="1"/>
  <c r="I613" i="1825"/>
  <c r="F613" i="1825"/>
  <c r="J613" i="1825"/>
  <c r="G613" i="1825"/>
  <c r="H613" i="1825" s="1"/>
  <c r="K613" i="1825"/>
  <c r="L613" i="1825" s="1"/>
  <c r="I597" i="1825"/>
  <c r="F597" i="1825"/>
  <c r="J597" i="1825"/>
  <c r="G597" i="1825"/>
  <c r="H597" i="1825" s="1"/>
  <c r="K597" i="1825"/>
  <c r="L597" i="1825" s="1"/>
  <c r="I581" i="1825"/>
  <c r="F581" i="1825"/>
  <c r="J581" i="1825"/>
  <c r="G581" i="1825"/>
  <c r="H581" i="1825" s="1"/>
  <c r="K581" i="1825"/>
  <c r="L581" i="1825" s="1"/>
  <c r="I565" i="1825"/>
  <c r="F565" i="1825"/>
  <c r="J565" i="1825"/>
  <c r="G565" i="1825"/>
  <c r="H565" i="1825" s="1"/>
  <c r="K565" i="1825"/>
  <c r="L565" i="1825" s="1"/>
  <c r="I549" i="1825"/>
  <c r="F549" i="1825"/>
  <c r="J549" i="1825"/>
  <c r="G549" i="1825"/>
  <c r="H549" i="1825" s="1"/>
  <c r="K549" i="1825"/>
  <c r="L549" i="1825" s="1"/>
  <c r="I533" i="1825"/>
  <c r="F533" i="1825"/>
  <c r="J533" i="1825"/>
  <c r="G533" i="1825"/>
  <c r="H533" i="1825" s="1"/>
  <c r="K533" i="1825"/>
  <c r="L533" i="1825" s="1"/>
  <c r="I517" i="1825"/>
  <c r="F517" i="1825"/>
  <c r="J517" i="1825"/>
  <c r="G517" i="1825"/>
  <c r="H517" i="1825" s="1"/>
  <c r="K517" i="1825"/>
  <c r="L517" i="1825" s="1"/>
  <c r="I501" i="1825"/>
  <c r="F501" i="1825"/>
  <c r="J501" i="1825"/>
  <c r="G501" i="1825"/>
  <c r="H501" i="1825" s="1"/>
  <c r="K501" i="1825"/>
  <c r="L501" i="1825" s="1"/>
  <c r="I477" i="1825"/>
  <c r="F477" i="1825"/>
  <c r="J477" i="1825"/>
  <c r="G477" i="1825"/>
  <c r="H477" i="1825" s="1"/>
  <c r="K477" i="1825"/>
  <c r="L477" i="1825" s="1"/>
  <c r="I469" i="1825"/>
  <c r="F469" i="1825"/>
  <c r="J469" i="1825"/>
  <c r="G469" i="1825"/>
  <c r="H469" i="1825" s="1"/>
  <c r="K469" i="1825"/>
  <c r="L469" i="1825" s="1"/>
  <c r="I453" i="1825"/>
  <c r="F453" i="1825"/>
  <c r="J453" i="1825"/>
  <c r="G453" i="1825"/>
  <c r="H453" i="1825" s="1"/>
  <c r="K453" i="1825"/>
  <c r="L453" i="1825" s="1"/>
  <c r="F419" i="1825"/>
  <c r="J419" i="1825"/>
  <c r="K419" i="1825"/>
  <c r="L419" i="1825" s="1"/>
  <c r="G419" i="1825"/>
  <c r="H419" i="1825" s="1"/>
  <c r="I419" i="1825"/>
  <c r="G407" i="1825"/>
  <c r="H407" i="1825" s="1"/>
  <c r="F407" i="1825"/>
  <c r="J407" i="1825"/>
  <c r="I407" i="1825"/>
  <c r="K407" i="1825"/>
  <c r="L407" i="1825" s="1"/>
  <c r="G714" i="1825"/>
  <c r="H714" i="1825" s="1"/>
  <c r="K714" i="1825"/>
  <c r="L714" i="1825" s="1"/>
  <c r="I714" i="1825"/>
  <c r="F714" i="1825"/>
  <c r="J714" i="1825"/>
  <c r="G698" i="1825"/>
  <c r="H698" i="1825" s="1"/>
  <c r="K698" i="1825"/>
  <c r="L698" i="1825" s="1"/>
  <c r="I698" i="1825"/>
  <c r="F698" i="1825"/>
  <c r="J698" i="1825"/>
  <c r="G682" i="1825"/>
  <c r="H682" i="1825" s="1"/>
  <c r="K682" i="1825"/>
  <c r="L682" i="1825" s="1"/>
  <c r="I682" i="1825"/>
  <c r="F682" i="1825"/>
  <c r="J682" i="1825"/>
  <c r="G666" i="1825"/>
  <c r="H666" i="1825" s="1"/>
  <c r="K666" i="1825"/>
  <c r="L666" i="1825" s="1"/>
  <c r="I666" i="1825"/>
  <c r="F666" i="1825"/>
  <c r="J666" i="1825"/>
  <c r="G650" i="1825"/>
  <c r="H650" i="1825" s="1"/>
  <c r="K650" i="1825"/>
  <c r="L650" i="1825" s="1"/>
  <c r="I650" i="1825"/>
  <c r="F650" i="1825"/>
  <c r="J650" i="1825"/>
  <c r="G634" i="1825"/>
  <c r="H634" i="1825" s="1"/>
  <c r="K634" i="1825"/>
  <c r="L634" i="1825" s="1"/>
  <c r="I634" i="1825"/>
  <c r="F634" i="1825"/>
  <c r="J634" i="1825"/>
  <c r="G610" i="1825"/>
  <c r="H610" i="1825" s="1"/>
  <c r="K610" i="1825"/>
  <c r="L610" i="1825" s="1"/>
  <c r="I610" i="1825"/>
  <c r="F610" i="1825"/>
  <c r="J610" i="1825"/>
  <c r="G594" i="1825"/>
  <c r="H594" i="1825" s="1"/>
  <c r="K594" i="1825"/>
  <c r="L594" i="1825" s="1"/>
  <c r="I594" i="1825"/>
  <c r="F594" i="1825"/>
  <c r="J594" i="1825"/>
  <c r="G578" i="1825"/>
  <c r="H578" i="1825" s="1"/>
  <c r="K578" i="1825"/>
  <c r="L578" i="1825" s="1"/>
  <c r="I578" i="1825"/>
  <c r="F578" i="1825"/>
  <c r="J578" i="1825"/>
  <c r="G562" i="1825"/>
  <c r="H562" i="1825" s="1"/>
  <c r="K562" i="1825"/>
  <c r="L562" i="1825" s="1"/>
  <c r="I562" i="1825"/>
  <c r="F562" i="1825"/>
  <c r="J562" i="1825"/>
  <c r="G546" i="1825"/>
  <c r="H546" i="1825" s="1"/>
  <c r="K546" i="1825"/>
  <c r="L546" i="1825" s="1"/>
  <c r="I546" i="1825"/>
  <c r="F546" i="1825"/>
  <c r="J546" i="1825"/>
  <c r="G530" i="1825"/>
  <c r="H530" i="1825" s="1"/>
  <c r="K530" i="1825"/>
  <c r="L530" i="1825" s="1"/>
  <c r="I530" i="1825"/>
  <c r="F530" i="1825"/>
  <c r="J530" i="1825"/>
  <c r="G522" i="1825"/>
  <c r="H522" i="1825" s="1"/>
  <c r="K522" i="1825"/>
  <c r="L522" i="1825" s="1"/>
  <c r="I522" i="1825"/>
  <c r="F522" i="1825"/>
  <c r="J522" i="1825"/>
  <c r="G506" i="1825"/>
  <c r="H506" i="1825" s="1"/>
  <c r="K506" i="1825"/>
  <c r="L506" i="1825" s="1"/>
  <c r="I506" i="1825"/>
  <c r="F506" i="1825"/>
  <c r="J506" i="1825"/>
  <c r="G490" i="1825"/>
  <c r="H490" i="1825" s="1"/>
  <c r="K490" i="1825"/>
  <c r="L490" i="1825" s="1"/>
  <c r="I490" i="1825"/>
  <c r="F490" i="1825"/>
  <c r="J490" i="1825"/>
  <c r="G474" i="1825"/>
  <c r="H474" i="1825" s="1"/>
  <c r="K474" i="1825"/>
  <c r="L474" i="1825" s="1"/>
  <c r="I474" i="1825"/>
  <c r="F474" i="1825"/>
  <c r="J474" i="1825"/>
  <c r="G450" i="1825"/>
  <c r="H450" i="1825" s="1"/>
  <c r="K450" i="1825"/>
  <c r="L450" i="1825" s="1"/>
  <c r="I450" i="1825"/>
  <c r="F450" i="1825"/>
  <c r="J450" i="1825"/>
  <c r="F423" i="1825"/>
  <c r="J423" i="1825"/>
  <c r="I423" i="1825"/>
  <c r="K423" i="1825"/>
  <c r="L423" i="1825" s="1"/>
  <c r="G423" i="1825"/>
  <c r="H423" i="1825" s="1"/>
  <c r="AJ108" i="2664"/>
  <c r="AJ172" i="2664"/>
  <c r="AJ300" i="2664"/>
  <c r="AJ432" i="2664"/>
  <c r="AJ528" i="2664"/>
  <c r="AJ494" i="2664"/>
  <c r="AK53" i="2664"/>
  <c r="AK117" i="2664"/>
  <c r="AK181" i="2664"/>
  <c r="AJ245" i="2664"/>
  <c r="AJ309" i="2664"/>
  <c r="AJ373" i="2664"/>
  <c r="AJ437" i="2664"/>
  <c r="AJ501" i="2664"/>
  <c r="AJ565" i="2664"/>
  <c r="AJ629" i="2664"/>
  <c r="AJ693" i="2664"/>
  <c r="AJ127" i="2664"/>
  <c r="AJ319" i="2664"/>
  <c r="AJ383" i="2664"/>
  <c r="AJ447" i="2664"/>
  <c r="AJ511" i="2664"/>
  <c r="AJ575" i="2664"/>
  <c r="AJ639" i="2664"/>
  <c r="AJ703" i="2664"/>
  <c r="AJ196" i="2664"/>
  <c r="AJ260" i="2664"/>
  <c r="AJ388" i="2664"/>
  <c r="AJ452" i="2664"/>
  <c r="AJ516" i="2664"/>
  <c r="AJ580" i="2664"/>
  <c r="AJ708" i="2664"/>
  <c r="AJ50" i="2664"/>
  <c r="AJ114" i="2664"/>
  <c r="AJ178" i="2664"/>
  <c r="AJ306" i="2664"/>
  <c r="AJ370" i="2664"/>
  <c r="AJ498" i="2664"/>
  <c r="AJ562" i="2664"/>
  <c r="AJ626" i="2664"/>
  <c r="AJ690" i="2664"/>
  <c r="AJ654" i="2664"/>
  <c r="AJ67" i="2664"/>
  <c r="AJ131" i="2664"/>
  <c r="AJ195" i="2664"/>
  <c r="AJ323" i="2664"/>
  <c r="AJ387" i="2664"/>
  <c r="AJ515" i="2664"/>
  <c r="AJ579" i="2664"/>
  <c r="AJ643" i="2664"/>
  <c r="AJ707" i="2664"/>
  <c r="AJ40" i="2664"/>
  <c r="AJ168" i="2664"/>
  <c r="AJ232" i="2664"/>
  <c r="AJ360" i="2664"/>
  <c r="AJ424" i="2664"/>
  <c r="AJ488" i="2664"/>
  <c r="AJ552" i="2664"/>
  <c r="AJ616" i="2664"/>
  <c r="AJ680" i="2664"/>
  <c r="AJ59" i="2664"/>
  <c r="AJ251" i="2664"/>
  <c r="AJ539" i="2664"/>
  <c r="AJ96" i="2664"/>
  <c r="AJ192" i="2664"/>
  <c r="AJ384" i="2664"/>
  <c r="AJ544" i="2664"/>
  <c r="AJ672" i="2664"/>
  <c r="AK11" i="2664"/>
  <c r="AJ459" i="2664"/>
  <c r="AJ16" i="2664"/>
  <c r="AJ464" i="2664"/>
  <c r="AJ656" i="2664"/>
  <c r="AJ206" i="2664"/>
  <c r="AJ46" i="2664"/>
  <c r="AJ326" i="2664"/>
  <c r="AJ598" i="2664"/>
  <c r="AK45" i="2664"/>
  <c r="AJ621" i="2664"/>
  <c r="AJ685" i="2664"/>
  <c r="AJ55" i="2664"/>
  <c r="AJ119" i="2664"/>
  <c r="AJ247" i="2664"/>
  <c r="AJ439" i="2664"/>
  <c r="AJ503" i="2664"/>
  <c r="AJ567" i="2664"/>
  <c r="AJ695" i="2664"/>
  <c r="AJ636" i="2664"/>
  <c r="AJ700" i="2664"/>
  <c r="AJ54" i="2664"/>
  <c r="AJ310" i="2664"/>
  <c r="AJ582" i="2664"/>
  <c r="AJ42" i="2664"/>
  <c r="AJ106" i="2664"/>
  <c r="AJ170" i="2664"/>
  <c r="AJ234" i="2664"/>
  <c r="AJ298" i="2664"/>
  <c r="AJ426" i="2664"/>
  <c r="AJ490" i="2664"/>
  <c r="AJ618" i="2664"/>
  <c r="AJ682" i="2664"/>
  <c r="AJ30" i="2664"/>
  <c r="AJ510" i="2664"/>
  <c r="AK169" i="2664"/>
  <c r="AJ361" i="2664"/>
  <c r="AJ521" i="2664"/>
  <c r="AJ617" i="2664"/>
  <c r="AJ187" i="2664"/>
  <c r="AJ347" i="2664"/>
  <c r="AJ443" i="2664"/>
  <c r="AJ507" i="2664"/>
  <c r="AJ603" i="2664"/>
  <c r="AJ64" i="2664"/>
  <c r="AJ224" i="2664"/>
  <c r="AJ320" i="2664"/>
  <c r="AJ480" i="2664"/>
  <c r="AJ640" i="2664"/>
  <c r="AK57" i="2664"/>
  <c r="AJ313" i="2664"/>
  <c r="AJ555" i="2664"/>
  <c r="AJ304" i="2664"/>
  <c r="AJ688" i="2664"/>
  <c r="K1933" i="1825"/>
  <c r="L1933" i="1825" s="1"/>
  <c r="J1933" i="1825"/>
  <c r="I1933" i="1825"/>
  <c r="G1933" i="1825"/>
  <c r="H1933" i="1825" s="1"/>
  <c r="F1933" i="1825"/>
  <c r="K1917" i="1825"/>
  <c r="L1917" i="1825" s="1"/>
  <c r="J1917" i="1825"/>
  <c r="I1917" i="1825"/>
  <c r="G1917" i="1825"/>
  <c r="H1917" i="1825" s="1"/>
  <c r="F1917" i="1825"/>
  <c r="K1885" i="1825"/>
  <c r="L1885" i="1825" s="1"/>
  <c r="J1885" i="1825"/>
  <c r="I1885" i="1825"/>
  <c r="G1885" i="1825"/>
  <c r="H1885" i="1825" s="1"/>
  <c r="F1885" i="1825"/>
  <c r="K1853" i="1825"/>
  <c r="L1853" i="1825" s="1"/>
  <c r="J1853" i="1825"/>
  <c r="I1853" i="1825"/>
  <c r="G1853" i="1825"/>
  <c r="H1853" i="1825" s="1"/>
  <c r="F1853" i="1825"/>
  <c r="K1821" i="1825"/>
  <c r="L1821" i="1825" s="1"/>
  <c r="J1821" i="1825"/>
  <c r="I1821" i="1825"/>
  <c r="G1821" i="1825"/>
  <c r="H1821" i="1825" s="1"/>
  <c r="F1821" i="1825"/>
  <c r="K1789" i="1825"/>
  <c r="L1789" i="1825" s="1"/>
  <c r="J1789" i="1825"/>
  <c r="I1789" i="1825"/>
  <c r="G1789" i="1825"/>
  <c r="H1789" i="1825" s="1"/>
  <c r="F1789" i="1825"/>
  <c r="K1757" i="1825"/>
  <c r="L1757" i="1825" s="1"/>
  <c r="J1757" i="1825"/>
  <c r="I1757" i="1825"/>
  <c r="G1757" i="1825"/>
  <c r="H1757" i="1825" s="1"/>
  <c r="F1757" i="1825"/>
  <c r="K1725" i="1825"/>
  <c r="L1725" i="1825" s="1"/>
  <c r="J1725" i="1825"/>
  <c r="I1725" i="1825"/>
  <c r="G1725" i="1825"/>
  <c r="H1725" i="1825" s="1"/>
  <c r="F1725" i="1825"/>
  <c r="K1693" i="1825"/>
  <c r="L1693" i="1825" s="1"/>
  <c r="J1693" i="1825"/>
  <c r="I1693" i="1825"/>
  <c r="G1693" i="1825"/>
  <c r="H1693" i="1825" s="1"/>
  <c r="F1693" i="1825"/>
  <c r="K1661" i="1825"/>
  <c r="L1661" i="1825" s="1"/>
  <c r="J1661" i="1825"/>
  <c r="I1661" i="1825"/>
  <c r="G1661" i="1825"/>
  <c r="H1661" i="1825" s="1"/>
  <c r="F1661" i="1825"/>
  <c r="K1629" i="1825"/>
  <c r="L1629" i="1825" s="1"/>
  <c r="J1629" i="1825"/>
  <c r="I1629" i="1825"/>
  <c r="G1629" i="1825"/>
  <c r="H1629" i="1825" s="1"/>
  <c r="F1629" i="1825"/>
  <c r="K1613" i="1825"/>
  <c r="L1613" i="1825" s="1"/>
  <c r="J1613" i="1825"/>
  <c r="I1613" i="1825"/>
  <c r="G1613" i="1825"/>
  <c r="H1613" i="1825" s="1"/>
  <c r="F1613" i="1825"/>
  <c r="K1581" i="1825"/>
  <c r="L1581" i="1825" s="1"/>
  <c r="J1581" i="1825"/>
  <c r="I1581" i="1825"/>
  <c r="G1581" i="1825"/>
  <c r="H1581" i="1825" s="1"/>
  <c r="F1581" i="1825"/>
  <c r="K1549" i="1825"/>
  <c r="L1549" i="1825" s="1"/>
  <c r="J1549" i="1825"/>
  <c r="I1549" i="1825"/>
  <c r="G1549" i="1825"/>
  <c r="H1549" i="1825" s="1"/>
  <c r="F1549" i="1825"/>
  <c r="K1517" i="1825"/>
  <c r="L1517" i="1825" s="1"/>
  <c r="J1517" i="1825"/>
  <c r="I1517" i="1825"/>
  <c r="G1517" i="1825"/>
  <c r="H1517" i="1825" s="1"/>
  <c r="F1517" i="1825"/>
  <c r="K1485" i="1825"/>
  <c r="L1485" i="1825" s="1"/>
  <c r="J1485" i="1825"/>
  <c r="I1485" i="1825"/>
  <c r="G1485" i="1825"/>
  <c r="H1485" i="1825" s="1"/>
  <c r="F1485" i="1825"/>
  <c r="K1453" i="1825"/>
  <c r="L1453" i="1825" s="1"/>
  <c r="J1453" i="1825"/>
  <c r="I1453" i="1825"/>
  <c r="G1453" i="1825"/>
  <c r="H1453" i="1825" s="1"/>
  <c r="F1453" i="1825"/>
  <c r="K1421" i="1825"/>
  <c r="L1421" i="1825" s="1"/>
  <c r="J1421" i="1825"/>
  <c r="I1421" i="1825"/>
  <c r="G1421" i="1825"/>
  <c r="H1421" i="1825" s="1"/>
  <c r="F1421" i="1825"/>
  <c r="K1389" i="1825"/>
  <c r="L1389" i="1825" s="1"/>
  <c r="J1389" i="1825"/>
  <c r="I1389" i="1825"/>
  <c r="G1389" i="1825"/>
  <c r="H1389" i="1825" s="1"/>
  <c r="F1389" i="1825"/>
  <c r="K1357" i="1825"/>
  <c r="L1357" i="1825" s="1"/>
  <c r="J1357" i="1825"/>
  <c r="I1357" i="1825"/>
  <c r="G1357" i="1825"/>
  <c r="H1357" i="1825" s="1"/>
  <c r="F1357" i="1825"/>
  <c r="K1325" i="1825"/>
  <c r="L1325" i="1825" s="1"/>
  <c r="J1325" i="1825"/>
  <c r="I1325" i="1825"/>
  <c r="G1325" i="1825"/>
  <c r="H1325" i="1825" s="1"/>
  <c r="F1325" i="1825"/>
  <c r="K1293" i="1825"/>
  <c r="L1293" i="1825" s="1"/>
  <c r="J1293" i="1825"/>
  <c r="I1293" i="1825"/>
  <c r="G1293" i="1825"/>
  <c r="H1293" i="1825" s="1"/>
  <c r="F1293" i="1825"/>
  <c r="K1261" i="1825"/>
  <c r="L1261" i="1825" s="1"/>
  <c r="J1261" i="1825"/>
  <c r="I1261" i="1825"/>
  <c r="G1261" i="1825"/>
  <c r="H1261" i="1825" s="1"/>
  <c r="F1261" i="1825"/>
  <c r="K1229" i="1825"/>
  <c r="L1229" i="1825" s="1"/>
  <c r="J1229" i="1825"/>
  <c r="I1229" i="1825"/>
  <c r="G1229" i="1825"/>
  <c r="H1229" i="1825" s="1"/>
  <c r="F1229" i="1825"/>
  <c r="K1197" i="1825"/>
  <c r="L1197" i="1825" s="1"/>
  <c r="J1197" i="1825"/>
  <c r="I1197" i="1825"/>
  <c r="G1197" i="1825"/>
  <c r="H1197" i="1825" s="1"/>
  <c r="F1197" i="1825"/>
  <c r="K1165" i="1825"/>
  <c r="L1165" i="1825" s="1"/>
  <c r="J1165" i="1825"/>
  <c r="I1165" i="1825"/>
  <c r="G1165" i="1825"/>
  <c r="H1165" i="1825" s="1"/>
  <c r="F1165" i="1825"/>
  <c r="K1133" i="1825"/>
  <c r="L1133" i="1825" s="1"/>
  <c r="J1133" i="1825"/>
  <c r="I1133" i="1825"/>
  <c r="G1133" i="1825"/>
  <c r="H1133" i="1825" s="1"/>
  <c r="F1133" i="1825"/>
  <c r="K1101" i="1825"/>
  <c r="L1101" i="1825" s="1"/>
  <c r="J1101" i="1825"/>
  <c r="I1101" i="1825"/>
  <c r="G1101" i="1825"/>
  <c r="H1101" i="1825" s="1"/>
  <c r="F1101" i="1825"/>
  <c r="K1069" i="1825"/>
  <c r="L1069" i="1825" s="1"/>
  <c r="J1069" i="1825"/>
  <c r="I1069" i="1825"/>
  <c r="G1069" i="1825"/>
  <c r="H1069" i="1825" s="1"/>
  <c r="F1069" i="1825"/>
  <c r="K1037" i="1825"/>
  <c r="L1037" i="1825" s="1"/>
  <c r="J1037" i="1825"/>
  <c r="I1037" i="1825"/>
  <c r="G1037" i="1825"/>
  <c r="H1037" i="1825" s="1"/>
  <c r="F1037" i="1825"/>
  <c r="K1005" i="1825"/>
  <c r="L1005" i="1825" s="1"/>
  <c r="J1005" i="1825"/>
  <c r="I1005" i="1825"/>
  <c r="G1005" i="1825"/>
  <c r="H1005" i="1825" s="1"/>
  <c r="F1005" i="1825"/>
  <c r="K973" i="1825"/>
  <c r="L973" i="1825" s="1"/>
  <c r="J973" i="1825"/>
  <c r="I973" i="1825"/>
  <c r="G973" i="1825"/>
  <c r="H973" i="1825" s="1"/>
  <c r="F973" i="1825"/>
  <c r="K941" i="1825"/>
  <c r="L941" i="1825" s="1"/>
  <c r="J941" i="1825"/>
  <c r="I941" i="1825"/>
  <c r="G941" i="1825"/>
  <c r="H941" i="1825" s="1"/>
  <c r="F941" i="1825"/>
  <c r="K909" i="1825"/>
  <c r="L909" i="1825" s="1"/>
  <c r="J909" i="1825"/>
  <c r="I909" i="1825"/>
  <c r="G909" i="1825"/>
  <c r="H909" i="1825" s="1"/>
  <c r="F909" i="1825"/>
  <c r="K877" i="1825"/>
  <c r="L877" i="1825" s="1"/>
  <c r="J877" i="1825"/>
  <c r="I877" i="1825"/>
  <c r="G877" i="1825"/>
  <c r="H877" i="1825" s="1"/>
  <c r="F877" i="1825"/>
  <c r="K845" i="1825"/>
  <c r="L845" i="1825" s="1"/>
  <c r="J845" i="1825"/>
  <c r="I845" i="1825"/>
  <c r="G845" i="1825"/>
  <c r="H845" i="1825" s="1"/>
  <c r="F845" i="1825"/>
  <c r="K813" i="1825"/>
  <c r="L813" i="1825" s="1"/>
  <c r="J813" i="1825"/>
  <c r="I813" i="1825"/>
  <c r="G813" i="1825"/>
  <c r="H813" i="1825" s="1"/>
  <c r="F813" i="1825"/>
  <c r="K781" i="1825"/>
  <c r="L781" i="1825" s="1"/>
  <c r="J781" i="1825"/>
  <c r="I781" i="1825"/>
  <c r="G781" i="1825"/>
  <c r="H781" i="1825" s="1"/>
  <c r="F781" i="1825"/>
  <c r="K749" i="1825"/>
  <c r="L749" i="1825" s="1"/>
  <c r="J749" i="1825"/>
  <c r="I749" i="1825"/>
  <c r="G749" i="1825"/>
  <c r="H749" i="1825" s="1"/>
  <c r="F749" i="1825"/>
  <c r="K1928" i="1825"/>
  <c r="L1928" i="1825" s="1"/>
  <c r="J1928" i="1825"/>
  <c r="I1928" i="1825"/>
  <c r="G1928" i="1825"/>
  <c r="H1928" i="1825" s="1"/>
  <c r="F1928" i="1825"/>
  <c r="K1896" i="1825"/>
  <c r="L1896" i="1825" s="1"/>
  <c r="J1896" i="1825"/>
  <c r="I1896" i="1825"/>
  <c r="G1896" i="1825"/>
  <c r="H1896" i="1825" s="1"/>
  <c r="F1896" i="1825"/>
  <c r="K1880" i="1825"/>
  <c r="L1880" i="1825" s="1"/>
  <c r="J1880" i="1825"/>
  <c r="I1880" i="1825"/>
  <c r="G1880" i="1825"/>
  <c r="H1880" i="1825" s="1"/>
  <c r="F1880" i="1825"/>
  <c r="K1848" i="1825"/>
  <c r="L1848" i="1825" s="1"/>
  <c r="J1848" i="1825"/>
  <c r="I1848" i="1825"/>
  <c r="G1848" i="1825"/>
  <c r="H1848" i="1825" s="1"/>
  <c r="F1848" i="1825"/>
  <c r="K1816" i="1825"/>
  <c r="L1816" i="1825" s="1"/>
  <c r="J1816" i="1825"/>
  <c r="I1816" i="1825"/>
  <c r="G1816" i="1825"/>
  <c r="H1816" i="1825" s="1"/>
  <c r="F1816" i="1825"/>
  <c r="K1784" i="1825"/>
  <c r="L1784" i="1825" s="1"/>
  <c r="J1784" i="1825"/>
  <c r="I1784" i="1825"/>
  <c r="G1784" i="1825"/>
  <c r="H1784" i="1825" s="1"/>
  <c r="F1784" i="1825"/>
  <c r="K1736" i="1825"/>
  <c r="L1736" i="1825" s="1"/>
  <c r="J1736" i="1825"/>
  <c r="I1736" i="1825"/>
  <c r="G1736" i="1825"/>
  <c r="H1736" i="1825" s="1"/>
  <c r="F1736" i="1825"/>
  <c r="K1720" i="1825"/>
  <c r="L1720" i="1825" s="1"/>
  <c r="J1720" i="1825"/>
  <c r="I1720" i="1825"/>
  <c r="G1720" i="1825"/>
  <c r="H1720" i="1825" s="1"/>
  <c r="F1720" i="1825"/>
  <c r="K1688" i="1825"/>
  <c r="L1688" i="1825" s="1"/>
  <c r="J1688" i="1825"/>
  <c r="I1688" i="1825"/>
  <c r="G1688" i="1825"/>
  <c r="H1688" i="1825" s="1"/>
  <c r="F1688" i="1825"/>
  <c r="K1656" i="1825"/>
  <c r="L1656" i="1825" s="1"/>
  <c r="J1656" i="1825"/>
  <c r="I1656" i="1825"/>
  <c r="G1656" i="1825"/>
  <c r="H1656" i="1825" s="1"/>
  <c r="F1656" i="1825"/>
  <c r="K1608" i="1825"/>
  <c r="L1608" i="1825" s="1"/>
  <c r="J1608" i="1825"/>
  <c r="I1608" i="1825"/>
  <c r="G1608" i="1825"/>
  <c r="H1608" i="1825" s="1"/>
  <c r="F1608" i="1825"/>
  <c r="K1576" i="1825"/>
  <c r="L1576" i="1825" s="1"/>
  <c r="J1576" i="1825"/>
  <c r="I1576" i="1825"/>
  <c r="G1576" i="1825"/>
  <c r="H1576" i="1825" s="1"/>
  <c r="F1576" i="1825"/>
  <c r="K1544" i="1825"/>
  <c r="L1544" i="1825" s="1"/>
  <c r="J1544" i="1825"/>
  <c r="I1544" i="1825"/>
  <c r="G1544" i="1825"/>
  <c r="H1544" i="1825" s="1"/>
  <c r="F1544" i="1825"/>
  <c r="K1512" i="1825"/>
  <c r="L1512" i="1825" s="1"/>
  <c r="J1512" i="1825"/>
  <c r="I1512" i="1825"/>
  <c r="G1512" i="1825"/>
  <c r="H1512" i="1825" s="1"/>
  <c r="F1512" i="1825"/>
  <c r="K1480" i="1825"/>
  <c r="L1480" i="1825" s="1"/>
  <c r="J1480" i="1825"/>
  <c r="I1480" i="1825"/>
  <c r="G1480" i="1825"/>
  <c r="H1480" i="1825" s="1"/>
  <c r="F1480" i="1825"/>
  <c r="K1448" i="1825"/>
  <c r="L1448" i="1825" s="1"/>
  <c r="J1448" i="1825"/>
  <c r="I1448" i="1825"/>
  <c r="G1448" i="1825"/>
  <c r="H1448" i="1825" s="1"/>
  <c r="F1448" i="1825"/>
  <c r="K1416" i="1825"/>
  <c r="L1416" i="1825" s="1"/>
  <c r="J1416" i="1825"/>
  <c r="I1416" i="1825"/>
  <c r="G1416" i="1825"/>
  <c r="H1416" i="1825" s="1"/>
  <c r="F1416" i="1825"/>
  <c r="K1384" i="1825"/>
  <c r="L1384" i="1825" s="1"/>
  <c r="J1384" i="1825"/>
  <c r="I1384" i="1825"/>
  <c r="G1384" i="1825"/>
  <c r="H1384" i="1825" s="1"/>
  <c r="F1384" i="1825"/>
  <c r="K1352" i="1825"/>
  <c r="L1352" i="1825" s="1"/>
  <c r="J1352" i="1825"/>
  <c r="I1352" i="1825"/>
  <c r="G1352" i="1825"/>
  <c r="H1352" i="1825" s="1"/>
  <c r="F1352" i="1825"/>
  <c r="K1320" i="1825"/>
  <c r="L1320" i="1825" s="1"/>
  <c r="J1320" i="1825"/>
  <c r="I1320" i="1825"/>
  <c r="G1320" i="1825"/>
  <c r="H1320" i="1825" s="1"/>
  <c r="F1320" i="1825"/>
  <c r="K1288" i="1825"/>
  <c r="L1288" i="1825" s="1"/>
  <c r="J1288" i="1825"/>
  <c r="I1288" i="1825"/>
  <c r="G1288" i="1825"/>
  <c r="H1288" i="1825" s="1"/>
  <c r="F1288" i="1825"/>
  <c r="K1272" i="1825"/>
  <c r="L1272" i="1825" s="1"/>
  <c r="J1272" i="1825"/>
  <c r="I1272" i="1825"/>
  <c r="G1272" i="1825"/>
  <c r="H1272" i="1825" s="1"/>
  <c r="F1272" i="1825"/>
  <c r="K1240" i="1825"/>
  <c r="L1240" i="1825" s="1"/>
  <c r="J1240" i="1825"/>
  <c r="I1240" i="1825"/>
  <c r="G1240" i="1825"/>
  <c r="H1240" i="1825" s="1"/>
  <c r="F1240" i="1825"/>
  <c r="K1192" i="1825"/>
  <c r="L1192" i="1825" s="1"/>
  <c r="J1192" i="1825"/>
  <c r="I1192" i="1825"/>
  <c r="G1192" i="1825"/>
  <c r="H1192" i="1825" s="1"/>
  <c r="F1192" i="1825"/>
  <c r="K1160" i="1825"/>
  <c r="L1160" i="1825" s="1"/>
  <c r="J1160" i="1825"/>
  <c r="I1160" i="1825"/>
  <c r="G1160" i="1825"/>
  <c r="H1160" i="1825" s="1"/>
  <c r="F1160" i="1825"/>
  <c r="K1128" i="1825"/>
  <c r="L1128" i="1825" s="1"/>
  <c r="J1128" i="1825"/>
  <c r="I1128" i="1825"/>
  <c r="G1128" i="1825"/>
  <c r="H1128" i="1825" s="1"/>
  <c r="F1128" i="1825"/>
  <c r="K1096" i="1825"/>
  <c r="L1096" i="1825" s="1"/>
  <c r="J1096" i="1825"/>
  <c r="I1096" i="1825"/>
  <c r="G1096" i="1825"/>
  <c r="H1096" i="1825" s="1"/>
  <c r="F1096" i="1825"/>
  <c r="K1064" i="1825"/>
  <c r="L1064" i="1825" s="1"/>
  <c r="J1064" i="1825"/>
  <c r="I1064" i="1825"/>
  <c r="G1064" i="1825"/>
  <c r="H1064" i="1825" s="1"/>
  <c r="F1064" i="1825"/>
  <c r="K1032" i="1825"/>
  <c r="L1032" i="1825" s="1"/>
  <c r="J1032" i="1825"/>
  <c r="I1032" i="1825"/>
  <c r="G1032" i="1825"/>
  <c r="H1032" i="1825" s="1"/>
  <c r="F1032" i="1825"/>
  <c r="K1000" i="1825"/>
  <c r="L1000" i="1825" s="1"/>
  <c r="J1000" i="1825"/>
  <c r="I1000" i="1825"/>
  <c r="G1000" i="1825"/>
  <c r="H1000" i="1825" s="1"/>
  <c r="F1000" i="1825"/>
  <c r="K968" i="1825"/>
  <c r="L968" i="1825" s="1"/>
  <c r="J968" i="1825"/>
  <c r="I968" i="1825"/>
  <c r="G968" i="1825"/>
  <c r="H968" i="1825" s="1"/>
  <c r="F968" i="1825"/>
  <c r="K936" i="1825"/>
  <c r="L936" i="1825" s="1"/>
  <c r="J936" i="1825"/>
  <c r="I936" i="1825"/>
  <c r="G936" i="1825"/>
  <c r="H936" i="1825" s="1"/>
  <c r="F936" i="1825"/>
  <c r="K904" i="1825"/>
  <c r="L904" i="1825" s="1"/>
  <c r="J904" i="1825"/>
  <c r="I904" i="1825"/>
  <c r="G904" i="1825"/>
  <c r="H904" i="1825" s="1"/>
  <c r="F904" i="1825"/>
  <c r="K872" i="1825"/>
  <c r="L872" i="1825" s="1"/>
  <c r="J872" i="1825"/>
  <c r="I872" i="1825"/>
  <c r="G872" i="1825"/>
  <c r="H872" i="1825" s="1"/>
  <c r="F872" i="1825"/>
  <c r="K840" i="1825"/>
  <c r="L840" i="1825" s="1"/>
  <c r="J840" i="1825"/>
  <c r="I840" i="1825"/>
  <c r="G840" i="1825"/>
  <c r="H840" i="1825" s="1"/>
  <c r="F840" i="1825"/>
  <c r="K808" i="1825"/>
  <c r="L808" i="1825" s="1"/>
  <c r="J808" i="1825"/>
  <c r="I808" i="1825"/>
  <c r="G808" i="1825"/>
  <c r="H808" i="1825" s="1"/>
  <c r="F808" i="1825"/>
  <c r="K776" i="1825"/>
  <c r="L776" i="1825" s="1"/>
  <c r="J776" i="1825"/>
  <c r="I776" i="1825"/>
  <c r="G776" i="1825"/>
  <c r="H776" i="1825" s="1"/>
  <c r="F776" i="1825"/>
  <c r="K728" i="1825"/>
  <c r="L728" i="1825" s="1"/>
  <c r="J728" i="1825"/>
  <c r="I728" i="1825"/>
  <c r="G728" i="1825"/>
  <c r="H728" i="1825" s="1"/>
  <c r="F728" i="1825"/>
  <c r="K1903" i="1825"/>
  <c r="L1903" i="1825" s="1"/>
  <c r="J1903" i="1825"/>
  <c r="I1903" i="1825"/>
  <c r="G1903" i="1825"/>
  <c r="H1903" i="1825" s="1"/>
  <c r="F1903" i="1825"/>
  <c r="K1871" i="1825"/>
  <c r="L1871" i="1825" s="1"/>
  <c r="J1871" i="1825"/>
  <c r="I1871" i="1825"/>
  <c r="G1871" i="1825"/>
  <c r="H1871" i="1825" s="1"/>
  <c r="F1871" i="1825"/>
  <c r="K1839" i="1825"/>
  <c r="L1839" i="1825" s="1"/>
  <c r="J1839" i="1825"/>
  <c r="I1839" i="1825"/>
  <c r="G1839" i="1825"/>
  <c r="H1839" i="1825" s="1"/>
  <c r="F1839" i="1825"/>
  <c r="K1807" i="1825"/>
  <c r="L1807" i="1825" s="1"/>
  <c r="J1807" i="1825"/>
  <c r="I1807" i="1825"/>
  <c r="G1807" i="1825"/>
  <c r="H1807" i="1825" s="1"/>
  <c r="F1807" i="1825"/>
  <c r="K1775" i="1825"/>
  <c r="L1775" i="1825" s="1"/>
  <c r="J1775" i="1825"/>
  <c r="I1775" i="1825"/>
  <c r="G1775" i="1825"/>
  <c r="H1775" i="1825" s="1"/>
  <c r="F1775" i="1825"/>
  <c r="K1743" i="1825"/>
  <c r="L1743" i="1825" s="1"/>
  <c r="J1743" i="1825"/>
  <c r="I1743" i="1825"/>
  <c r="G1743" i="1825"/>
  <c r="H1743" i="1825" s="1"/>
  <c r="F1743" i="1825"/>
  <c r="K1711" i="1825"/>
  <c r="L1711" i="1825" s="1"/>
  <c r="J1711" i="1825"/>
  <c r="I1711" i="1825"/>
  <c r="G1711" i="1825"/>
  <c r="H1711" i="1825" s="1"/>
  <c r="F1711" i="1825"/>
  <c r="K1679" i="1825"/>
  <c r="L1679" i="1825" s="1"/>
  <c r="J1679" i="1825"/>
  <c r="I1679" i="1825"/>
  <c r="G1679" i="1825"/>
  <c r="H1679" i="1825" s="1"/>
  <c r="F1679" i="1825"/>
  <c r="K1647" i="1825"/>
  <c r="L1647" i="1825" s="1"/>
  <c r="J1647" i="1825"/>
  <c r="I1647" i="1825"/>
  <c r="G1647" i="1825"/>
  <c r="H1647" i="1825" s="1"/>
  <c r="F1647" i="1825"/>
  <c r="K1615" i="1825"/>
  <c r="L1615" i="1825" s="1"/>
  <c r="J1615" i="1825"/>
  <c r="I1615" i="1825"/>
  <c r="G1615" i="1825"/>
  <c r="H1615" i="1825" s="1"/>
  <c r="F1615" i="1825"/>
  <c r="K1583" i="1825"/>
  <c r="L1583" i="1825" s="1"/>
  <c r="J1583" i="1825"/>
  <c r="I1583" i="1825"/>
  <c r="G1583" i="1825"/>
  <c r="H1583" i="1825" s="1"/>
  <c r="F1583" i="1825"/>
  <c r="K1551" i="1825"/>
  <c r="L1551" i="1825" s="1"/>
  <c r="J1551" i="1825"/>
  <c r="I1551" i="1825"/>
  <c r="G1551" i="1825"/>
  <c r="H1551" i="1825" s="1"/>
  <c r="F1551" i="1825"/>
  <c r="K1519" i="1825"/>
  <c r="L1519" i="1825" s="1"/>
  <c r="J1519" i="1825"/>
  <c r="I1519" i="1825"/>
  <c r="G1519" i="1825"/>
  <c r="H1519" i="1825" s="1"/>
  <c r="F1519" i="1825"/>
  <c r="K1487" i="1825"/>
  <c r="L1487" i="1825" s="1"/>
  <c r="J1487" i="1825"/>
  <c r="I1487" i="1825"/>
  <c r="G1487" i="1825"/>
  <c r="H1487" i="1825" s="1"/>
  <c r="F1487" i="1825"/>
  <c r="K1455" i="1825"/>
  <c r="L1455" i="1825" s="1"/>
  <c r="J1455" i="1825"/>
  <c r="I1455" i="1825"/>
  <c r="G1455" i="1825"/>
  <c r="H1455" i="1825" s="1"/>
  <c r="F1455" i="1825"/>
  <c r="K1423" i="1825"/>
  <c r="L1423" i="1825" s="1"/>
  <c r="J1423" i="1825"/>
  <c r="I1423" i="1825"/>
  <c r="G1423" i="1825"/>
  <c r="H1423" i="1825" s="1"/>
  <c r="F1423" i="1825"/>
  <c r="K1391" i="1825"/>
  <c r="L1391" i="1825" s="1"/>
  <c r="J1391" i="1825"/>
  <c r="I1391" i="1825"/>
  <c r="G1391" i="1825"/>
  <c r="H1391" i="1825" s="1"/>
  <c r="F1391" i="1825"/>
  <c r="K1359" i="1825"/>
  <c r="L1359" i="1825" s="1"/>
  <c r="J1359" i="1825"/>
  <c r="I1359" i="1825"/>
  <c r="G1359" i="1825"/>
  <c r="H1359" i="1825" s="1"/>
  <c r="F1359" i="1825"/>
  <c r="K1327" i="1825"/>
  <c r="L1327" i="1825" s="1"/>
  <c r="J1327" i="1825"/>
  <c r="I1327" i="1825"/>
  <c r="G1327" i="1825"/>
  <c r="H1327" i="1825" s="1"/>
  <c r="F1327" i="1825"/>
  <c r="K1295" i="1825"/>
  <c r="L1295" i="1825" s="1"/>
  <c r="J1295" i="1825"/>
  <c r="I1295" i="1825"/>
  <c r="G1295" i="1825"/>
  <c r="H1295" i="1825" s="1"/>
  <c r="F1295" i="1825"/>
  <c r="K1279" i="1825"/>
  <c r="L1279" i="1825" s="1"/>
  <c r="J1279" i="1825"/>
  <c r="I1279" i="1825"/>
  <c r="G1279" i="1825"/>
  <c r="H1279" i="1825" s="1"/>
  <c r="F1279" i="1825"/>
  <c r="K1247" i="1825"/>
  <c r="L1247" i="1825" s="1"/>
  <c r="J1247" i="1825"/>
  <c r="I1247" i="1825"/>
  <c r="G1247" i="1825"/>
  <c r="H1247" i="1825" s="1"/>
  <c r="F1247" i="1825"/>
  <c r="K1215" i="1825"/>
  <c r="L1215" i="1825" s="1"/>
  <c r="J1215" i="1825"/>
  <c r="I1215" i="1825"/>
  <c r="G1215" i="1825"/>
  <c r="H1215" i="1825" s="1"/>
  <c r="F1215" i="1825"/>
  <c r="K1183" i="1825"/>
  <c r="L1183" i="1825" s="1"/>
  <c r="J1183" i="1825"/>
  <c r="I1183" i="1825"/>
  <c r="G1183" i="1825"/>
  <c r="H1183" i="1825" s="1"/>
  <c r="F1183" i="1825"/>
  <c r="K1151" i="1825"/>
  <c r="L1151" i="1825" s="1"/>
  <c r="J1151" i="1825"/>
  <c r="I1151" i="1825"/>
  <c r="G1151" i="1825"/>
  <c r="H1151" i="1825" s="1"/>
  <c r="F1151" i="1825"/>
  <c r="K1119" i="1825"/>
  <c r="L1119" i="1825" s="1"/>
  <c r="J1119" i="1825"/>
  <c r="I1119" i="1825"/>
  <c r="G1119" i="1825"/>
  <c r="H1119" i="1825" s="1"/>
  <c r="F1119" i="1825"/>
  <c r="K1087" i="1825"/>
  <c r="L1087" i="1825" s="1"/>
  <c r="J1087" i="1825"/>
  <c r="I1087" i="1825"/>
  <c r="G1087" i="1825"/>
  <c r="H1087" i="1825" s="1"/>
  <c r="F1087" i="1825"/>
  <c r="K1055" i="1825"/>
  <c r="L1055" i="1825" s="1"/>
  <c r="J1055" i="1825"/>
  <c r="I1055" i="1825"/>
  <c r="G1055" i="1825"/>
  <c r="H1055" i="1825" s="1"/>
  <c r="F1055" i="1825"/>
  <c r="K1023" i="1825"/>
  <c r="L1023" i="1825" s="1"/>
  <c r="J1023" i="1825"/>
  <c r="I1023" i="1825"/>
  <c r="G1023" i="1825"/>
  <c r="H1023" i="1825" s="1"/>
  <c r="F1023" i="1825"/>
  <c r="K1007" i="1825"/>
  <c r="L1007" i="1825" s="1"/>
  <c r="J1007" i="1825"/>
  <c r="I1007" i="1825"/>
  <c r="G1007" i="1825"/>
  <c r="H1007" i="1825" s="1"/>
  <c r="F1007" i="1825"/>
  <c r="K975" i="1825"/>
  <c r="L975" i="1825" s="1"/>
  <c r="J975" i="1825"/>
  <c r="I975" i="1825"/>
  <c r="G975" i="1825"/>
  <c r="H975" i="1825" s="1"/>
  <c r="F975" i="1825"/>
  <c r="K943" i="1825"/>
  <c r="L943" i="1825" s="1"/>
  <c r="J943" i="1825"/>
  <c r="I943" i="1825"/>
  <c r="G943" i="1825"/>
  <c r="H943" i="1825" s="1"/>
  <c r="F943" i="1825"/>
  <c r="K911" i="1825"/>
  <c r="L911" i="1825" s="1"/>
  <c r="J911" i="1825"/>
  <c r="I911" i="1825"/>
  <c r="G911" i="1825"/>
  <c r="H911" i="1825" s="1"/>
  <c r="F911" i="1825"/>
  <c r="K879" i="1825"/>
  <c r="L879" i="1825" s="1"/>
  <c r="J879" i="1825"/>
  <c r="I879" i="1825"/>
  <c r="G879" i="1825"/>
  <c r="H879" i="1825" s="1"/>
  <c r="F879" i="1825"/>
  <c r="K847" i="1825"/>
  <c r="L847" i="1825" s="1"/>
  <c r="J847" i="1825"/>
  <c r="I847" i="1825"/>
  <c r="G847" i="1825"/>
  <c r="H847" i="1825" s="1"/>
  <c r="F847" i="1825"/>
  <c r="K815" i="1825"/>
  <c r="L815" i="1825" s="1"/>
  <c r="J815" i="1825"/>
  <c r="I815" i="1825"/>
  <c r="G815" i="1825"/>
  <c r="H815" i="1825" s="1"/>
  <c r="F815" i="1825"/>
  <c r="K783" i="1825"/>
  <c r="L783" i="1825" s="1"/>
  <c r="J783" i="1825"/>
  <c r="I783" i="1825"/>
  <c r="G783" i="1825"/>
  <c r="H783" i="1825" s="1"/>
  <c r="F783" i="1825"/>
  <c r="K767" i="1825"/>
  <c r="L767" i="1825" s="1"/>
  <c r="J767" i="1825"/>
  <c r="I767" i="1825"/>
  <c r="G767" i="1825"/>
  <c r="H767" i="1825" s="1"/>
  <c r="F767" i="1825"/>
  <c r="K735" i="1825"/>
  <c r="L735" i="1825" s="1"/>
  <c r="J735" i="1825"/>
  <c r="I735" i="1825"/>
  <c r="G735" i="1825"/>
  <c r="H735" i="1825" s="1"/>
  <c r="F735" i="1825"/>
  <c r="K1910" i="1825"/>
  <c r="L1910" i="1825" s="1"/>
  <c r="J1910" i="1825"/>
  <c r="I1910" i="1825"/>
  <c r="G1910" i="1825"/>
  <c r="H1910" i="1825" s="1"/>
  <c r="F1910" i="1825"/>
  <c r="K1878" i="1825"/>
  <c r="L1878" i="1825" s="1"/>
  <c r="J1878" i="1825"/>
  <c r="I1878" i="1825"/>
  <c r="G1878" i="1825"/>
  <c r="H1878" i="1825" s="1"/>
  <c r="F1878" i="1825"/>
  <c r="K1846" i="1825"/>
  <c r="L1846" i="1825" s="1"/>
  <c r="J1846" i="1825"/>
  <c r="I1846" i="1825"/>
  <c r="G1846" i="1825"/>
  <c r="H1846" i="1825" s="1"/>
  <c r="F1846" i="1825"/>
  <c r="K1814" i="1825"/>
  <c r="L1814" i="1825" s="1"/>
  <c r="J1814" i="1825"/>
  <c r="I1814" i="1825"/>
  <c r="G1814" i="1825"/>
  <c r="H1814" i="1825" s="1"/>
  <c r="F1814" i="1825"/>
  <c r="K1782" i="1825"/>
  <c r="L1782" i="1825" s="1"/>
  <c r="J1782" i="1825"/>
  <c r="I1782" i="1825"/>
  <c r="G1782" i="1825"/>
  <c r="H1782" i="1825" s="1"/>
  <c r="F1782" i="1825"/>
  <c r="K1750" i="1825"/>
  <c r="L1750" i="1825" s="1"/>
  <c r="J1750" i="1825"/>
  <c r="I1750" i="1825"/>
  <c r="G1750" i="1825"/>
  <c r="H1750" i="1825" s="1"/>
  <c r="F1750" i="1825"/>
  <c r="K1734" i="1825"/>
  <c r="L1734" i="1825" s="1"/>
  <c r="J1734" i="1825"/>
  <c r="I1734" i="1825"/>
  <c r="G1734" i="1825"/>
  <c r="H1734" i="1825" s="1"/>
  <c r="F1734" i="1825"/>
  <c r="K1702" i="1825"/>
  <c r="L1702" i="1825" s="1"/>
  <c r="J1702" i="1825"/>
  <c r="I1702" i="1825"/>
  <c r="G1702" i="1825"/>
  <c r="H1702" i="1825" s="1"/>
  <c r="F1702" i="1825"/>
  <c r="K1670" i="1825"/>
  <c r="L1670" i="1825" s="1"/>
  <c r="J1670" i="1825"/>
  <c r="I1670" i="1825"/>
  <c r="G1670" i="1825"/>
  <c r="H1670" i="1825" s="1"/>
  <c r="F1670" i="1825"/>
  <c r="K1638" i="1825"/>
  <c r="L1638" i="1825" s="1"/>
  <c r="J1638" i="1825"/>
  <c r="I1638" i="1825"/>
  <c r="G1638" i="1825"/>
  <c r="H1638" i="1825" s="1"/>
  <c r="F1638" i="1825"/>
  <c r="K1606" i="1825"/>
  <c r="L1606" i="1825" s="1"/>
  <c r="J1606" i="1825"/>
  <c r="I1606" i="1825"/>
  <c r="G1606" i="1825"/>
  <c r="H1606" i="1825" s="1"/>
  <c r="F1606" i="1825"/>
  <c r="K1574" i="1825"/>
  <c r="L1574" i="1825" s="1"/>
  <c r="J1574" i="1825"/>
  <c r="I1574" i="1825"/>
  <c r="G1574" i="1825"/>
  <c r="H1574" i="1825" s="1"/>
  <c r="F1574" i="1825"/>
  <c r="K1542" i="1825"/>
  <c r="L1542" i="1825" s="1"/>
  <c r="J1542" i="1825"/>
  <c r="I1542" i="1825"/>
  <c r="G1542" i="1825"/>
  <c r="H1542" i="1825" s="1"/>
  <c r="F1542" i="1825"/>
  <c r="K1510" i="1825"/>
  <c r="L1510" i="1825" s="1"/>
  <c r="J1510" i="1825"/>
  <c r="I1510" i="1825"/>
  <c r="G1510" i="1825"/>
  <c r="H1510" i="1825" s="1"/>
  <c r="F1510" i="1825"/>
  <c r="K1478" i="1825"/>
  <c r="L1478" i="1825" s="1"/>
  <c r="J1478" i="1825"/>
  <c r="I1478" i="1825"/>
  <c r="G1478" i="1825"/>
  <c r="H1478" i="1825" s="1"/>
  <c r="F1478" i="1825"/>
  <c r="K1446" i="1825"/>
  <c r="L1446" i="1825" s="1"/>
  <c r="J1446" i="1825"/>
  <c r="I1446" i="1825"/>
  <c r="G1446" i="1825"/>
  <c r="H1446" i="1825" s="1"/>
  <c r="F1446" i="1825"/>
  <c r="K1414" i="1825"/>
  <c r="L1414" i="1825" s="1"/>
  <c r="J1414" i="1825"/>
  <c r="I1414" i="1825"/>
  <c r="G1414" i="1825"/>
  <c r="H1414" i="1825" s="1"/>
  <c r="F1414" i="1825"/>
  <c r="K1382" i="1825"/>
  <c r="L1382" i="1825" s="1"/>
  <c r="J1382" i="1825"/>
  <c r="I1382" i="1825"/>
  <c r="G1382" i="1825"/>
  <c r="H1382" i="1825" s="1"/>
  <c r="F1382" i="1825"/>
  <c r="K1350" i="1825"/>
  <c r="L1350" i="1825" s="1"/>
  <c r="J1350" i="1825"/>
  <c r="I1350" i="1825"/>
  <c r="G1350" i="1825"/>
  <c r="H1350" i="1825" s="1"/>
  <c r="F1350" i="1825"/>
  <c r="K1318" i="1825"/>
  <c r="L1318" i="1825" s="1"/>
  <c r="J1318" i="1825"/>
  <c r="I1318" i="1825"/>
  <c r="G1318" i="1825"/>
  <c r="H1318" i="1825" s="1"/>
  <c r="F1318" i="1825"/>
  <c r="K1270" i="1825"/>
  <c r="L1270" i="1825" s="1"/>
  <c r="J1270" i="1825"/>
  <c r="I1270" i="1825"/>
  <c r="G1270" i="1825"/>
  <c r="H1270" i="1825" s="1"/>
  <c r="F1270" i="1825"/>
  <c r="K1238" i="1825"/>
  <c r="L1238" i="1825" s="1"/>
  <c r="J1238" i="1825"/>
  <c r="I1238" i="1825"/>
  <c r="G1238" i="1825"/>
  <c r="H1238" i="1825" s="1"/>
  <c r="F1238" i="1825"/>
  <c r="K1206" i="1825"/>
  <c r="L1206" i="1825" s="1"/>
  <c r="J1206" i="1825"/>
  <c r="I1206" i="1825"/>
  <c r="G1206" i="1825"/>
  <c r="H1206" i="1825" s="1"/>
  <c r="F1206" i="1825"/>
  <c r="K1158" i="1825"/>
  <c r="L1158" i="1825" s="1"/>
  <c r="J1158" i="1825"/>
  <c r="I1158" i="1825"/>
  <c r="G1158" i="1825"/>
  <c r="H1158" i="1825" s="1"/>
  <c r="F1158" i="1825"/>
  <c r="K1126" i="1825"/>
  <c r="L1126" i="1825" s="1"/>
  <c r="J1126" i="1825"/>
  <c r="I1126" i="1825"/>
  <c r="G1126" i="1825"/>
  <c r="H1126" i="1825" s="1"/>
  <c r="F1126" i="1825"/>
  <c r="K1094" i="1825"/>
  <c r="L1094" i="1825" s="1"/>
  <c r="J1094" i="1825"/>
  <c r="I1094" i="1825"/>
  <c r="G1094" i="1825"/>
  <c r="H1094" i="1825" s="1"/>
  <c r="F1094" i="1825"/>
  <c r="K1062" i="1825"/>
  <c r="L1062" i="1825" s="1"/>
  <c r="J1062" i="1825"/>
  <c r="I1062" i="1825"/>
  <c r="G1062" i="1825"/>
  <c r="H1062" i="1825" s="1"/>
  <c r="F1062" i="1825"/>
  <c r="K1030" i="1825"/>
  <c r="L1030" i="1825" s="1"/>
  <c r="J1030" i="1825"/>
  <c r="I1030" i="1825"/>
  <c r="G1030" i="1825"/>
  <c r="H1030" i="1825" s="1"/>
  <c r="F1030" i="1825"/>
  <c r="K998" i="1825"/>
  <c r="L998" i="1825" s="1"/>
  <c r="J998" i="1825"/>
  <c r="I998" i="1825"/>
  <c r="G998" i="1825"/>
  <c r="H998" i="1825" s="1"/>
  <c r="F998" i="1825"/>
  <c r="K966" i="1825"/>
  <c r="L966" i="1825" s="1"/>
  <c r="J966" i="1825"/>
  <c r="I966" i="1825"/>
  <c r="G966" i="1825"/>
  <c r="H966" i="1825" s="1"/>
  <c r="F966" i="1825"/>
  <c r="K934" i="1825"/>
  <c r="L934" i="1825" s="1"/>
  <c r="J934" i="1825"/>
  <c r="I934" i="1825"/>
  <c r="G934" i="1825"/>
  <c r="H934" i="1825" s="1"/>
  <c r="F934" i="1825"/>
  <c r="K902" i="1825"/>
  <c r="L902" i="1825" s="1"/>
  <c r="J902" i="1825"/>
  <c r="I902" i="1825"/>
  <c r="G902" i="1825"/>
  <c r="H902" i="1825" s="1"/>
  <c r="F902" i="1825"/>
  <c r="K870" i="1825"/>
  <c r="L870" i="1825" s="1"/>
  <c r="J870" i="1825"/>
  <c r="I870" i="1825"/>
  <c r="G870" i="1825"/>
  <c r="H870" i="1825" s="1"/>
  <c r="F870" i="1825"/>
  <c r="K838" i="1825"/>
  <c r="L838" i="1825" s="1"/>
  <c r="J838" i="1825"/>
  <c r="I838" i="1825"/>
  <c r="G838" i="1825"/>
  <c r="H838" i="1825" s="1"/>
  <c r="F838" i="1825"/>
  <c r="K806" i="1825"/>
  <c r="L806" i="1825" s="1"/>
  <c r="J806" i="1825"/>
  <c r="I806" i="1825"/>
  <c r="G806" i="1825"/>
  <c r="H806" i="1825" s="1"/>
  <c r="F806" i="1825"/>
  <c r="K774" i="1825"/>
  <c r="L774" i="1825" s="1"/>
  <c r="J774" i="1825"/>
  <c r="I774" i="1825"/>
  <c r="G774" i="1825"/>
  <c r="H774" i="1825" s="1"/>
  <c r="F774" i="1825"/>
  <c r="K758" i="1825"/>
  <c r="L758" i="1825" s="1"/>
  <c r="J758" i="1825"/>
  <c r="I758" i="1825"/>
  <c r="G758" i="1825"/>
  <c r="H758" i="1825" s="1"/>
  <c r="F758" i="1825"/>
  <c r="K726" i="1825"/>
  <c r="L726" i="1825" s="1"/>
  <c r="J726" i="1825"/>
  <c r="I726" i="1825"/>
  <c r="G726" i="1825"/>
  <c r="H726" i="1825" s="1"/>
  <c r="F726" i="1825"/>
  <c r="F717" i="1825"/>
  <c r="J717" i="1825"/>
  <c r="G717" i="1825"/>
  <c r="H717" i="1825" s="1"/>
  <c r="I717" i="1825"/>
  <c r="K717" i="1825"/>
  <c r="L717" i="1825" s="1"/>
  <c r="I701" i="1825"/>
  <c r="F701" i="1825"/>
  <c r="J701" i="1825"/>
  <c r="G701" i="1825"/>
  <c r="H701" i="1825" s="1"/>
  <c r="K701" i="1825"/>
  <c r="L701" i="1825" s="1"/>
  <c r="I685" i="1825"/>
  <c r="F685" i="1825"/>
  <c r="J685" i="1825"/>
  <c r="G685" i="1825"/>
  <c r="H685" i="1825" s="1"/>
  <c r="K685" i="1825"/>
  <c r="L685" i="1825" s="1"/>
  <c r="I669" i="1825"/>
  <c r="F669" i="1825"/>
  <c r="J669" i="1825"/>
  <c r="G669" i="1825"/>
  <c r="H669" i="1825" s="1"/>
  <c r="K669" i="1825"/>
  <c r="L669" i="1825" s="1"/>
  <c r="I653" i="1825"/>
  <c r="F653" i="1825"/>
  <c r="J653" i="1825"/>
  <c r="G653" i="1825"/>
  <c r="H653" i="1825" s="1"/>
  <c r="K653" i="1825"/>
  <c r="L653" i="1825" s="1"/>
  <c r="I637" i="1825"/>
  <c r="F637" i="1825"/>
  <c r="J637" i="1825"/>
  <c r="G637" i="1825"/>
  <c r="H637" i="1825" s="1"/>
  <c r="K637" i="1825"/>
  <c r="L637" i="1825" s="1"/>
  <c r="I629" i="1825"/>
  <c r="F629" i="1825"/>
  <c r="J629" i="1825"/>
  <c r="G629" i="1825"/>
  <c r="H629" i="1825" s="1"/>
  <c r="K629" i="1825"/>
  <c r="L629" i="1825" s="1"/>
  <c r="I605" i="1825"/>
  <c r="F605" i="1825"/>
  <c r="J605" i="1825"/>
  <c r="G605" i="1825"/>
  <c r="H605" i="1825" s="1"/>
  <c r="K605" i="1825"/>
  <c r="L605" i="1825" s="1"/>
  <c r="I589" i="1825"/>
  <c r="F589" i="1825"/>
  <c r="J589" i="1825"/>
  <c r="G589" i="1825"/>
  <c r="H589" i="1825" s="1"/>
  <c r="K589" i="1825"/>
  <c r="L589" i="1825" s="1"/>
  <c r="I573" i="1825"/>
  <c r="F573" i="1825"/>
  <c r="J573" i="1825"/>
  <c r="G573" i="1825"/>
  <c r="H573" i="1825" s="1"/>
  <c r="K573" i="1825"/>
  <c r="L573" i="1825" s="1"/>
  <c r="I557" i="1825"/>
  <c r="F557" i="1825"/>
  <c r="J557" i="1825"/>
  <c r="G557" i="1825"/>
  <c r="H557" i="1825" s="1"/>
  <c r="K557" i="1825"/>
  <c r="L557" i="1825" s="1"/>
  <c r="I541" i="1825"/>
  <c r="F541" i="1825"/>
  <c r="J541" i="1825"/>
  <c r="G541" i="1825"/>
  <c r="H541" i="1825" s="1"/>
  <c r="K541" i="1825"/>
  <c r="L541" i="1825" s="1"/>
  <c r="I525" i="1825"/>
  <c r="F525" i="1825"/>
  <c r="J525" i="1825"/>
  <c r="G525" i="1825"/>
  <c r="H525" i="1825" s="1"/>
  <c r="K525" i="1825"/>
  <c r="L525" i="1825" s="1"/>
  <c r="I509" i="1825"/>
  <c r="F509" i="1825"/>
  <c r="J509" i="1825"/>
  <c r="G509" i="1825"/>
  <c r="H509" i="1825" s="1"/>
  <c r="K509" i="1825"/>
  <c r="L509" i="1825" s="1"/>
  <c r="I493" i="1825"/>
  <c r="F493" i="1825"/>
  <c r="J493" i="1825"/>
  <c r="G493" i="1825"/>
  <c r="H493" i="1825" s="1"/>
  <c r="K493" i="1825"/>
  <c r="L493" i="1825" s="1"/>
  <c r="I485" i="1825"/>
  <c r="F485" i="1825"/>
  <c r="J485" i="1825"/>
  <c r="G485" i="1825"/>
  <c r="H485" i="1825" s="1"/>
  <c r="K485" i="1825"/>
  <c r="L485" i="1825" s="1"/>
  <c r="I461" i="1825"/>
  <c r="F461" i="1825"/>
  <c r="J461" i="1825"/>
  <c r="G461" i="1825"/>
  <c r="H461" i="1825" s="1"/>
  <c r="K461" i="1825"/>
  <c r="L461" i="1825" s="1"/>
  <c r="I445" i="1825"/>
  <c r="F445" i="1825"/>
  <c r="J445" i="1825"/>
  <c r="G445" i="1825"/>
  <c r="H445" i="1825" s="1"/>
  <c r="K445" i="1825"/>
  <c r="L445" i="1825" s="1"/>
  <c r="F413" i="1825"/>
  <c r="J413" i="1825"/>
  <c r="G413" i="1825"/>
  <c r="H413" i="1825" s="1"/>
  <c r="I413" i="1825"/>
  <c r="K413" i="1825"/>
  <c r="L413" i="1825" s="1"/>
  <c r="F722" i="1825"/>
  <c r="J722" i="1825"/>
  <c r="G722" i="1825"/>
  <c r="H722" i="1825" s="1"/>
  <c r="I722" i="1825"/>
  <c r="K722" i="1825"/>
  <c r="L722" i="1825" s="1"/>
  <c r="G706" i="1825"/>
  <c r="H706" i="1825" s="1"/>
  <c r="K706" i="1825"/>
  <c r="L706" i="1825" s="1"/>
  <c r="I706" i="1825"/>
  <c r="F706" i="1825"/>
  <c r="J706" i="1825"/>
  <c r="G690" i="1825"/>
  <c r="H690" i="1825" s="1"/>
  <c r="K690" i="1825"/>
  <c r="L690" i="1825" s="1"/>
  <c r="I690" i="1825"/>
  <c r="F690" i="1825"/>
  <c r="J690" i="1825"/>
  <c r="G674" i="1825"/>
  <c r="H674" i="1825" s="1"/>
  <c r="K674" i="1825"/>
  <c r="L674" i="1825" s="1"/>
  <c r="I674" i="1825"/>
  <c r="F674" i="1825"/>
  <c r="J674" i="1825"/>
  <c r="G658" i="1825"/>
  <c r="H658" i="1825" s="1"/>
  <c r="K658" i="1825"/>
  <c r="L658" i="1825" s="1"/>
  <c r="I658" i="1825"/>
  <c r="F658" i="1825"/>
  <c r="J658" i="1825"/>
  <c r="G642" i="1825"/>
  <c r="H642" i="1825" s="1"/>
  <c r="K642" i="1825"/>
  <c r="L642" i="1825" s="1"/>
  <c r="I642" i="1825"/>
  <c r="F642" i="1825"/>
  <c r="J642" i="1825"/>
  <c r="G626" i="1825"/>
  <c r="H626" i="1825" s="1"/>
  <c r="K626" i="1825"/>
  <c r="L626" i="1825" s="1"/>
  <c r="I626" i="1825"/>
  <c r="F626" i="1825"/>
  <c r="J626" i="1825"/>
  <c r="G618" i="1825"/>
  <c r="H618" i="1825" s="1"/>
  <c r="K618" i="1825"/>
  <c r="L618" i="1825" s="1"/>
  <c r="I618" i="1825"/>
  <c r="F618" i="1825"/>
  <c r="J618" i="1825"/>
  <c r="G602" i="1825"/>
  <c r="H602" i="1825" s="1"/>
  <c r="K602" i="1825"/>
  <c r="L602" i="1825" s="1"/>
  <c r="I602" i="1825"/>
  <c r="F602" i="1825"/>
  <c r="J602" i="1825"/>
  <c r="G586" i="1825"/>
  <c r="H586" i="1825" s="1"/>
  <c r="K586" i="1825"/>
  <c r="L586" i="1825" s="1"/>
  <c r="I586" i="1825"/>
  <c r="F586" i="1825"/>
  <c r="J586" i="1825"/>
  <c r="G570" i="1825"/>
  <c r="H570" i="1825" s="1"/>
  <c r="K570" i="1825"/>
  <c r="L570" i="1825" s="1"/>
  <c r="I570" i="1825"/>
  <c r="F570" i="1825"/>
  <c r="J570" i="1825"/>
  <c r="G554" i="1825"/>
  <c r="H554" i="1825" s="1"/>
  <c r="K554" i="1825"/>
  <c r="L554" i="1825" s="1"/>
  <c r="I554" i="1825"/>
  <c r="F554" i="1825"/>
  <c r="J554" i="1825"/>
  <c r="G538" i="1825"/>
  <c r="H538" i="1825" s="1"/>
  <c r="K538" i="1825"/>
  <c r="L538" i="1825" s="1"/>
  <c r="I538" i="1825"/>
  <c r="F538" i="1825"/>
  <c r="J538" i="1825"/>
  <c r="G514" i="1825"/>
  <c r="H514" i="1825" s="1"/>
  <c r="K514" i="1825"/>
  <c r="L514" i="1825" s="1"/>
  <c r="I514" i="1825"/>
  <c r="F514" i="1825"/>
  <c r="J514" i="1825"/>
  <c r="G498" i="1825"/>
  <c r="H498" i="1825" s="1"/>
  <c r="K498" i="1825"/>
  <c r="L498" i="1825" s="1"/>
  <c r="I498" i="1825"/>
  <c r="F498" i="1825"/>
  <c r="J498" i="1825"/>
  <c r="G482" i="1825"/>
  <c r="H482" i="1825" s="1"/>
  <c r="K482" i="1825"/>
  <c r="L482" i="1825" s="1"/>
  <c r="I482" i="1825"/>
  <c r="F482" i="1825"/>
  <c r="J482" i="1825"/>
  <c r="G466" i="1825"/>
  <c r="H466" i="1825" s="1"/>
  <c r="K466" i="1825"/>
  <c r="L466" i="1825" s="1"/>
  <c r="I466" i="1825"/>
  <c r="F466" i="1825"/>
  <c r="J466" i="1825"/>
  <c r="G458" i="1825"/>
  <c r="H458" i="1825" s="1"/>
  <c r="K458" i="1825"/>
  <c r="L458" i="1825" s="1"/>
  <c r="I458" i="1825"/>
  <c r="F458" i="1825"/>
  <c r="J458" i="1825"/>
  <c r="F433" i="1825"/>
  <c r="J433" i="1825"/>
  <c r="I433" i="1825"/>
  <c r="K433" i="1825"/>
  <c r="L433" i="1825" s="1"/>
  <c r="G433" i="1825"/>
  <c r="H433" i="1825" s="1"/>
  <c r="G405" i="1825"/>
  <c r="H405" i="1825" s="1"/>
  <c r="K405" i="1825"/>
  <c r="L405" i="1825" s="1"/>
  <c r="F405" i="1825"/>
  <c r="J405" i="1825"/>
  <c r="I405" i="1825"/>
  <c r="J438" i="1825"/>
  <c r="F438" i="1825"/>
  <c r="K438" i="1825"/>
  <c r="L438" i="1825" s="1"/>
  <c r="G438" i="1825"/>
  <c r="H438" i="1825" s="1"/>
  <c r="I438" i="1825"/>
  <c r="J430" i="1825"/>
  <c r="F430" i="1825"/>
  <c r="K430" i="1825"/>
  <c r="L430" i="1825" s="1"/>
  <c r="G430" i="1825"/>
  <c r="H430" i="1825" s="1"/>
  <c r="I430" i="1825"/>
  <c r="J422" i="1825"/>
  <c r="F422" i="1825"/>
  <c r="K422" i="1825"/>
  <c r="L422" i="1825" s="1"/>
  <c r="G422" i="1825"/>
  <c r="H422" i="1825" s="1"/>
  <c r="I422" i="1825"/>
  <c r="J414" i="1825"/>
  <c r="F414" i="1825"/>
  <c r="K414" i="1825"/>
  <c r="L414" i="1825" s="1"/>
  <c r="G414" i="1825"/>
  <c r="H414" i="1825" s="1"/>
  <c r="I414" i="1825"/>
  <c r="I406" i="1825"/>
  <c r="J406" i="1825"/>
  <c r="K406" i="1825"/>
  <c r="L406" i="1825" s="1"/>
  <c r="F406" i="1825"/>
  <c r="G406" i="1825"/>
  <c r="H406" i="1825" s="1"/>
  <c r="I398" i="1825"/>
  <c r="J398" i="1825"/>
  <c r="K398" i="1825"/>
  <c r="L398" i="1825" s="1"/>
  <c r="F398" i="1825"/>
  <c r="G398" i="1825"/>
  <c r="H398" i="1825" s="1"/>
  <c r="I390" i="1825"/>
  <c r="F390" i="1825"/>
  <c r="J390" i="1825"/>
  <c r="G390" i="1825"/>
  <c r="H390" i="1825" s="1"/>
  <c r="K390" i="1825"/>
  <c r="L390" i="1825" s="1"/>
  <c r="I382" i="1825"/>
  <c r="F382" i="1825"/>
  <c r="J382" i="1825"/>
  <c r="G382" i="1825"/>
  <c r="H382" i="1825" s="1"/>
  <c r="K382" i="1825"/>
  <c r="L382" i="1825" s="1"/>
  <c r="I374" i="1825"/>
  <c r="F374" i="1825"/>
  <c r="J374" i="1825"/>
  <c r="G374" i="1825"/>
  <c r="H374" i="1825" s="1"/>
  <c r="K374" i="1825"/>
  <c r="L374" i="1825" s="1"/>
  <c r="I366" i="1825"/>
  <c r="F366" i="1825"/>
  <c r="J366" i="1825"/>
  <c r="G366" i="1825"/>
  <c r="H366" i="1825" s="1"/>
  <c r="K366" i="1825"/>
  <c r="L366" i="1825" s="1"/>
  <c r="I358" i="1825"/>
  <c r="F358" i="1825"/>
  <c r="J358" i="1825"/>
  <c r="G358" i="1825"/>
  <c r="H358" i="1825" s="1"/>
  <c r="K358" i="1825"/>
  <c r="L358" i="1825" s="1"/>
  <c r="I350" i="1825"/>
  <c r="F350" i="1825"/>
  <c r="J350" i="1825"/>
  <c r="G350" i="1825"/>
  <c r="H350" i="1825" s="1"/>
  <c r="K350" i="1825"/>
  <c r="L350" i="1825" s="1"/>
  <c r="I342" i="1825"/>
  <c r="F342" i="1825"/>
  <c r="J342" i="1825"/>
  <c r="G342" i="1825"/>
  <c r="H342" i="1825" s="1"/>
  <c r="K342" i="1825"/>
  <c r="L342" i="1825" s="1"/>
  <c r="I334" i="1825"/>
  <c r="F334" i="1825"/>
  <c r="J334" i="1825"/>
  <c r="G334" i="1825"/>
  <c r="H334" i="1825" s="1"/>
  <c r="K334" i="1825"/>
  <c r="L334" i="1825" s="1"/>
  <c r="I326" i="1825"/>
  <c r="F326" i="1825"/>
  <c r="J326" i="1825"/>
  <c r="G326" i="1825"/>
  <c r="H326" i="1825" s="1"/>
  <c r="K326" i="1825"/>
  <c r="L326" i="1825" s="1"/>
  <c r="I318" i="1825"/>
  <c r="F318" i="1825"/>
  <c r="J318" i="1825"/>
  <c r="G318" i="1825"/>
  <c r="H318" i="1825" s="1"/>
  <c r="K318" i="1825"/>
  <c r="L318" i="1825" s="1"/>
  <c r="I310" i="1825"/>
  <c r="F310" i="1825"/>
  <c r="J310" i="1825"/>
  <c r="G310" i="1825"/>
  <c r="H310" i="1825" s="1"/>
  <c r="K310" i="1825"/>
  <c r="L310" i="1825" s="1"/>
  <c r="I302" i="1825"/>
  <c r="F302" i="1825"/>
  <c r="J302" i="1825"/>
  <c r="G302" i="1825"/>
  <c r="H302" i="1825" s="1"/>
  <c r="K302" i="1825"/>
  <c r="L302" i="1825" s="1"/>
  <c r="I294" i="1825"/>
  <c r="F294" i="1825"/>
  <c r="J294" i="1825"/>
  <c r="G294" i="1825"/>
  <c r="H294" i="1825" s="1"/>
  <c r="K294" i="1825"/>
  <c r="L294" i="1825" s="1"/>
  <c r="I286" i="1825"/>
  <c r="F286" i="1825"/>
  <c r="J286" i="1825"/>
  <c r="G286" i="1825"/>
  <c r="H286" i="1825" s="1"/>
  <c r="K286" i="1825"/>
  <c r="L286" i="1825" s="1"/>
  <c r="I278" i="1825"/>
  <c r="F278" i="1825"/>
  <c r="J278" i="1825"/>
  <c r="G278" i="1825"/>
  <c r="H278" i="1825" s="1"/>
  <c r="K278" i="1825"/>
  <c r="L278" i="1825" s="1"/>
  <c r="I270" i="1825"/>
  <c r="F270" i="1825"/>
  <c r="J270" i="1825"/>
  <c r="G270" i="1825"/>
  <c r="H270" i="1825" s="1"/>
  <c r="K270" i="1825"/>
  <c r="L270" i="1825" s="1"/>
  <c r="I262" i="1825"/>
  <c r="F262" i="1825"/>
  <c r="J262" i="1825"/>
  <c r="G262" i="1825"/>
  <c r="H262" i="1825" s="1"/>
  <c r="K262" i="1825"/>
  <c r="L262" i="1825" s="1"/>
  <c r="G255" i="1825"/>
  <c r="H255" i="1825" s="1"/>
  <c r="K255" i="1825"/>
  <c r="L255" i="1825" s="1"/>
  <c r="J255" i="1825"/>
  <c r="F255" i="1825"/>
  <c r="I255" i="1825"/>
  <c r="G247" i="1825"/>
  <c r="H247" i="1825" s="1"/>
  <c r="K247" i="1825"/>
  <c r="L247" i="1825" s="1"/>
  <c r="J247" i="1825"/>
  <c r="F247" i="1825"/>
  <c r="I247" i="1825"/>
  <c r="G239" i="1825"/>
  <c r="H239" i="1825" s="1"/>
  <c r="K239" i="1825"/>
  <c r="L239" i="1825" s="1"/>
  <c r="J239" i="1825"/>
  <c r="F239" i="1825"/>
  <c r="I239" i="1825"/>
  <c r="G231" i="1825"/>
  <c r="H231" i="1825" s="1"/>
  <c r="K231" i="1825"/>
  <c r="L231" i="1825" s="1"/>
  <c r="J231" i="1825"/>
  <c r="F231" i="1825"/>
  <c r="I231" i="1825"/>
  <c r="G223" i="1825"/>
  <c r="H223" i="1825" s="1"/>
  <c r="K223" i="1825"/>
  <c r="L223" i="1825" s="1"/>
  <c r="J223" i="1825"/>
  <c r="F223" i="1825"/>
  <c r="I223" i="1825"/>
  <c r="G215" i="1825"/>
  <c r="H215" i="1825" s="1"/>
  <c r="K215" i="1825"/>
  <c r="L215" i="1825" s="1"/>
  <c r="J215" i="1825"/>
  <c r="F215" i="1825"/>
  <c r="I215" i="1825"/>
  <c r="G207" i="1825"/>
  <c r="H207" i="1825" s="1"/>
  <c r="K207" i="1825"/>
  <c r="L207" i="1825" s="1"/>
  <c r="J207" i="1825"/>
  <c r="F207" i="1825"/>
  <c r="I207" i="1825"/>
  <c r="G199" i="1825"/>
  <c r="H199" i="1825" s="1"/>
  <c r="K199" i="1825"/>
  <c r="L199" i="1825" s="1"/>
  <c r="J199" i="1825"/>
  <c r="F199" i="1825"/>
  <c r="I199" i="1825"/>
  <c r="G191" i="1825"/>
  <c r="H191" i="1825" s="1"/>
  <c r="K191" i="1825"/>
  <c r="L191" i="1825" s="1"/>
  <c r="J191" i="1825"/>
  <c r="F191" i="1825"/>
  <c r="I191" i="1825"/>
  <c r="F156" i="1825"/>
  <c r="J156" i="1825"/>
  <c r="G156" i="1825"/>
  <c r="H156" i="1825" s="1"/>
  <c r="I156" i="1825"/>
  <c r="K156" i="1825"/>
  <c r="L156" i="1825" s="1"/>
  <c r="F148" i="1825"/>
  <c r="J148" i="1825"/>
  <c r="K148" i="1825"/>
  <c r="L148" i="1825" s="1"/>
  <c r="G148" i="1825"/>
  <c r="H148" i="1825" s="1"/>
  <c r="I148" i="1825"/>
  <c r="F84" i="1825"/>
  <c r="J84" i="1825"/>
  <c r="K84" i="1825"/>
  <c r="L84" i="1825" s="1"/>
  <c r="G84" i="1825"/>
  <c r="H84" i="1825" s="1"/>
  <c r="I84" i="1825"/>
  <c r="G37" i="1825"/>
  <c r="H37" i="1825" s="1"/>
  <c r="K37" i="1825"/>
  <c r="L37" i="1825" s="1"/>
  <c r="J37" i="1825"/>
  <c r="F37" i="1825"/>
  <c r="I37" i="1825"/>
  <c r="I254" i="1825"/>
  <c r="G254" i="1825"/>
  <c r="H254" i="1825" s="1"/>
  <c r="J254" i="1825"/>
  <c r="F254" i="1825"/>
  <c r="K254" i="1825"/>
  <c r="L254" i="1825" s="1"/>
  <c r="I246" i="1825"/>
  <c r="G246" i="1825"/>
  <c r="H246" i="1825" s="1"/>
  <c r="J246" i="1825"/>
  <c r="F246" i="1825"/>
  <c r="K246" i="1825"/>
  <c r="L246" i="1825" s="1"/>
  <c r="I238" i="1825"/>
  <c r="G238" i="1825"/>
  <c r="H238" i="1825" s="1"/>
  <c r="J238" i="1825"/>
  <c r="F238" i="1825"/>
  <c r="K238" i="1825"/>
  <c r="L238" i="1825" s="1"/>
  <c r="I230" i="1825"/>
  <c r="G230" i="1825"/>
  <c r="H230" i="1825" s="1"/>
  <c r="J230" i="1825"/>
  <c r="F230" i="1825"/>
  <c r="K230" i="1825"/>
  <c r="L230" i="1825" s="1"/>
  <c r="I222" i="1825"/>
  <c r="G222" i="1825"/>
  <c r="H222" i="1825" s="1"/>
  <c r="J222" i="1825"/>
  <c r="F222" i="1825"/>
  <c r="K222" i="1825"/>
  <c r="L222" i="1825" s="1"/>
  <c r="I214" i="1825"/>
  <c r="G214" i="1825"/>
  <c r="H214" i="1825" s="1"/>
  <c r="J214" i="1825"/>
  <c r="F214" i="1825"/>
  <c r="K214" i="1825"/>
  <c r="L214" i="1825" s="1"/>
  <c r="I206" i="1825"/>
  <c r="G206" i="1825"/>
  <c r="H206" i="1825" s="1"/>
  <c r="J206" i="1825"/>
  <c r="F206" i="1825"/>
  <c r="K206" i="1825"/>
  <c r="L206" i="1825" s="1"/>
  <c r="I198" i="1825"/>
  <c r="G198" i="1825"/>
  <c r="H198" i="1825" s="1"/>
  <c r="J198" i="1825"/>
  <c r="F198" i="1825"/>
  <c r="K198" i="1825"/>
  <c r="L198" i="1825" s="1"/>
  <c r="I190" i="1825"/>
  <c r="G190" i="1825"/>
  <c r="H190" i="1825" s="1"/>
  <c r="J190" i="1825"/>
  <c r="F190" i="1825"/>
  <c r="K190" i="1825"/>
  <c r="L190" i="1825" s="1"/>
  <c r="F182" i="1825"/>
  <c r="J182" i="1825"/>
  <c r="G182" i="1825"/>
  <c r="H182" i="1825" s="1"/>
  <c r="I182" i="1825"/>
  <c r="K182" i="1825"/>
  <c r="L182" i="1825" s="1"/>
  <c r="F94" i="1825"/>
  <c r="J94" i="1825"/>
  <c r="G94" i="1825"/>
  <c r="H94" i="1825" s="1"/>
  <c r="I94" i="1825"/>
  <c r="K94" i="1825"/>
  <c r="L94" i="1825" s="1"/>
  <c r="G33" i="1825"/>
  <c r="H33" i="1825" s="1"/>
  <c r="K33" i="1825"/>
  <c r="L33" i="1825" s="1"/>
  <c r="F33" i="1825"/>
  <c r="I33" i="1825"/>
  <c r="J33" i="1825"/>
  <c r="G393" i="1825"/>
  <c r="H393" i="1825" s="1"/>
  <c r="K393" i="1825"/>
  <c r="L393" i="1825" s="1"/>
  <c r="I393" i="1825"/>
  <c r="F393" i="1825"/>
  <c r="J393" i="1825"/>
  <c r="G385" i="1825"/>
  <c r="H385" i="1825" s="1"/>
  <c r="K385" i="1825"/>
  <c r="L385" i="1825" s="1"/>
  <c r="I385" i="1825"/>
  <c r="F385" i="1825"/>
  <c r="J385" i="1825"/>
  <c r="G377" i="1825"/>
  <c r="H377" i="1825" s="1"/>
  <c r="K377" i="1825"/>
  <c r="L377" i="1825" s="1"/>
  <c r="I377" i="1825"/>
  <c r="F377" i="1825"/>
  <c r="J377" i="1825"/>
  <c r="G369" i="1825"/>
  <c r="H369" i="1825" s="1"/>
  <c r="K369" i="1825"/>
  <c r="L369" i="1825" s="1"/>
  <c r="I369" i="1825"/>
  <c r="F369" i="1825"/>
  <c r="J369" i="1825"/>
  <c r="G361" i="1825"/>
  <c r="H361" i="1825" s="1"/>
  <c r="K361" i="1825"/>
  <c r="L361" i="1825" s="1"/>
  <c r="I361" i="1825"/>
  <c r="F361" i="1825"/>
  <c r="J361" i="1825"/>
  <c r="G353" i="1825"/>
  <c r="H353" i="1825" s="1"/>
  <c r="K353" i="1825"/>
  <c r="L353" i="1825" s="1"/>
  <c r="I353" i="1825"/>
  <c r="F353" i="1825"/>
  <c r="J353" i="1825"/>
  <c r="G345" i="1825"/>
  <c r="H345" i="1825" s="1"/>
  <c r="K345" i="1825"/>
  <c r="L345" i="1825" s="1"/>
  <c r="I345" i="1825"/>
  <c r="F345" i="1825"/>
  <c r="J345" i="1825"/>
  <c r="G337" i="1825"/>
  <c r="H337" i="1825" s="1"/>
  <c r="K337" i="1825"/>
  <c r="L337" i="1825" s="1"/>
  <c r="I337" i="1825"/>
  <c r="F337" i="1825"/>
  <c r="J337" i="1825"/>
  <c r="G329" i="1825"/>
  <c r="H329" i="1825" s="1"/>
  <c r="K329" i="1825"/>
  <c r="L329" i="1825" s="1"/>
  <c r="I329" i="1825"/>
  <c r="F329" i="1825"/>
  <c r="J329" i="1825"/>
  <c r="G321" i="1825"/>
  <c r="H321" i="1825" s="1"/>
  <c r="K321" i="1825"/>
  <c r="L321" i="1825" s="1"/>
  <c r="I321" i="1825"/>
  <c r="F321" i="1825"/>
  <c r="J321" i="1825"/>
  <c r="G313" i="1825"/>
  <c r="H313" i="1825" s="1"/>
  <c r="K313" i="1825"/>
  <c r="L313" i="1825" s="1"/>
  <c r="I313" i="1825"/>
  <c r="F313" i="1825"/>
  <c r="J313" i="1825"/>
  <c r="G305" i="1825"/>
  <c r="H305" i="1825" s="1"/>
  <c r="K305" i="1825"/>
  <c r="L305" i="1825" s="1"/>
  <c r="I305" i="1825"/>
  <c r="F305" i="1825"/>
  <c r="J305" i="1825"/>
  <c r="G297" i="1825"/>
  <c r="H297" i="1825" s="1"/>
  <c r="K297" i="1825"/>
  <c r="L297" i="1825" s="1"/>
  <c r="I297" i="1825"/>
  <c r="F297" i="1825"/>
  <c r="J297" i="1825"/>
  <c r="G289" i="1825"/>
  <c r="H289" i="1825" s="1"/>
  <c r="K289" i="1825"/>
  <c r="L289" i="1825" s="1"/>
  <c r="I289" i="1825"/>
  <c r="F289" i="1825"/>
  <c r="J289" i="1825"/>
  <c r="G281" i="1825"/>
  <c r="H281" i="1825" s="1"/>
  <c r="K281" i="1825"/>
  <c r="L281" i="1825" s="1"/>
  <c r="I281" i="1825"/>
  <c r="F281" i="1825"/>
  <c r="J281" i="1825"/>
  <c r="G273" i="1825"/>
  <c r="H273" i="1825" s="1"/>
  <c r="K273" i="1825"/>
  <c r="L273" i="1825" s="1"/>
  <c r="I273" i="1825"/>
  <c r="F273" i="1825"/>
  <c r="J273" i="1825"/>
  <c r="G265" i="1825"/>
  <c r="H265" i="1825" s="1"/>
  <c r="K265" i="1825"/>
  <c r="L265" i="1825" s="1"/>
  <c r="I265" i="1825"/>
  <c r="F265" i="1825"/>
  <c r="J265" i="1825"/>
  <c r="I256" i="1825"/>
  <c r="J256" i="1825"/>
  <c r="F256" i="1825"/>
  <c r="K256" i="1825"/>
  <c r="L256" i="1825" s="1"/>
  <c r="G256" i="1825"/>
  <c r="H256" i="1825" s="1"/>
  <c r="I248" i="1825"/>
  <c r="J248" i="1825"/>
  <c r="F248" i="1825"/>
  <c r="K248" i="1825"/>
  <c r="L248" i="1825" s="1"/>
  <c r="G248" i="1825"/>
  <c r="H248" i="1825" s="1"/>
  <c r="I240" i="1825"/>
  <c r="J240" i="1825"/>
  <c r="F240" i="1825"/>
  <c r="K240" i="1825"/>
  <c r="L240" i="1825" s="1"/>
  <c r="G240" i="1825"/>
  <c r="H240" i="1825" s="1"/>
  <c r="I232" i="1825"/>
  <c r="J232" i="1825"/>
  <c r="F232" i="1825"/>
  <c r="K232" i="1825"/>
  <c r="L232" i="1825" s="1"/>
  <c r="G232" i="1825"/>
  <c r="H232" i="1825" s="1"/>
  <c r="I224" i="1825"/>
  <c r="J224" i="1825"/>
  <c r="F224" i="1825"/>
  <c r="K224" i="1825"/>
  <c r="L224" i="1825" s="1"/>
  <c r="G224" i="1825"/>
  <c r="H224" i="1825" s="1"/>
  <c r="I216" i="1825"/>
  <c r="J216" i="1825"/>
  <c r="F216" i="1825"/>
  <c r="K216" i="1825"/>
  <c r="L216" i="1825" s="1"/>
  <c r="G216" i="1825"/>
  <c r="H216" i="1825" s="1"/>
  <c r="I208" i="1825"/>
  <c r="J208" i="1825"/>
  <c r="F208" i="1825"/>
  <c r="K208" i="1825"/>
  <c r="L208" i="1825" s="1"/>
  <c r="G208" i="1825"/>
  <c r="H208" i="1825" s="1"/>
  <c r="I200" i="1825"/>
  <c r="J200" i="1825"/>
  <c r="F200" i="1825"/>
  <c r="K200" i="1825"/>
  <c r="L200" i="1825" s="1"/>
  <c r="G200" i="1825"/>
  <c r="H200" i="1825" s="1"/>
  <c r="I192" i="1825"/>
  <c r="J192" i="1825"/>
  <c r="F192" i="1825"/>
  <c r="K192" i="1825"/>
  <c r="L192" i="1825" s="1"/>
  <c r="G192" i="1825"/>
  <c r="H192" i="1825" s="1"/>
  <c r="I184" i="1825"/>
  <c r="J184" i="1825"/>
  <c r="F184" i="1825"/>
  <c r="K184" i="1825"/>
  <c r="L184" i="1825" s="1"/>
  <c r="G184" i="1825"/>
  <c r="H184" i="1825" s="1"/>
  <c r="F124" i="1825"/>
  <c r="J124" i="1825"/>
  <c r="K124" i="1825"/>
  <c r="L124" i="1825" s="1"/>
  <c r="G124" i="1825"/>
  <c r="H124" i="1825" s="1"/>
  <c r="I124" i="1825"/>
  <c r="F60" i="1825"/>
  <c r="J60" i="1825"/>
  <c r="K60" i="1825"/>
  <c r="L60" i="1825" s="1"/>
  <c r="G60" i="1825"/>
  <c r="H60" i="1825" s="1"/>
  <c r="I60" i="1825"/>
  <c r="G39" i="1825"/>
  <c r="H39" i="1825" s="1"/>
  <c r="K39" i="1825"/>
  <c r="L39" i="1825" s="1"/>
  <c r="F39" i="1825"/>
  <c r="I39" i="1825"/>
  <c r="J39" i="1825"/>
  <c r="F150" i="1825"/>
  <c r="J150" i="1825"/>
  <c r="G150" i="1825"/>
  <c r="H150" i="1825" s="1"/>
  <c r="I150" i="1825"/>
  <c r="K150" i="1825"/>
  <c r="L150" i="1825" s="1"/>
  <c r="F86" i="1825"/>
  <c r="J86" i="1825"/>
  <c r="G86" i="1825"/>
  <c r="H86" i="1825" s="1"/>
  <c r="I86" i="1825"/>
  <c r="K86" i="1825"/>
  <c r="L86" i="1825" s="1"/>
  <c r="I46" i="1825"/>
  <c r="G46" i="1825"/>
  <c r="H46" i="1825" s="1"/>
  <c r="J46" i="1825"/>
  <c r="F46" i="1825"/>
  <c r="K46" i="1825"/>
  <c r="L46" i="1825" s="1"/>
  <c r="F160" i="1825"/>
  <c r="J160" i="1825"/>
  <c r="I160" i="1825"/>
  <c r="G160" i="1825"/>
  <c r="H160" i="1825" s="1"/>
  <c r="K160" i="1825"/>
  <c r="L160" i="1825" s="1"/>
  <c r="F128" i="1825"/>
  <c r="J128" i="1825"/>
  <c r="I128" i="1825"/>
  <c r="G128" i="1825"/>
  <c r="H128" i="1825" s="1"/>
  <c r="K128" i="1825"/>
  <c r="L128" i="1825" s="1"/>
  <c r="F96" i="1825"/>
  <c r="J96" i="1825"/>
  <c r="I96" i="1825"/>
  <c r="G96" i="1825"/>
  <c r="H96" i="1825" s="1"/>
  <c r="K96" i="1825"/>
  <c r="L96" i="1825" s="1"/>
  <c r="F64" i="1825"/>
  <c r="J64" i="1825"/>
  <c r="I64" i="1825"/>
  <c r="G64" i="1825"/>
  <c r="H64" i="1825" s="1"/>
  <c r="K64" i="1825"/>
  <c r="L64" i="1825" s="1"/>
  <c r="I34" i="1825"/>
  <c r="F34" i="1825"/>
  <c r="K34" i="1825"/>
  <c r="L34" i="1825" s="1"/>
  <c r="J34" i="1825"/>
  <c r="G34" i="1825"/>
  <c r="H34" i="1825" s="1"/>
  <c r="F122" i="1825"/>
  <c r="J122" i="1825"/>
  <c r="I122" i="1825"/>
  <c r="K122" i="1825"/>
  <c r="L122" i="1825" s="1"/>
  <c r="G122" i="1825"/>
  <c r="H122" i="1825" s="1"/>
  <c r="F90" i="1825"/>
  <c r="J90" i="1825"/>
  <c r="I90" i="1825"/>
  <c r="K90" i="1825"/>
  <c r="L90" i="1825" s="1"/>
  <c r="G90" i="1825"/>
  <c r="H90" i="1825" s="1"/>
  <c r="F58" i="1825"/>
  <c r="J58" i="1825"/>
  <c r="I58" i="1825"/>
  <c r="K58" i="1825"/>
  <c r="L58" i="1825" s="1"/>
  <c r="G58" i="1825"/>
  <c r="H58" i="1825" s="1"/>
  <c r="I26" i="1825"/>
  <c r="F26" i="1825"/>
  <c r="K26" i="1825"/>
  <c r="L26" i="1825" s="1"/>
  <c r="J26" i="1825"/>
  <c r="G26" i="1825"/>
  <c r="H26" i="1825" s="1"/>
  <c r="I18" i="1825"/>
  <c r="F18" i="1825"/>
  <c r="K18" i="1825"/>
  <c r="L18" i="1825" s="1"/>
  <c r="J18" i="1825"/>
  <c r="G18" i="1825"/>
  <c r="H18" i="1825" s="1"/>
  <c r="I12" i="1825"/>
  <c r="G12" i="1825"/>
  <c r="H12" i="1825" s="1"/>
  <c r="K12" i="1825"/>
  <c r="L12" i="1825" s="1"/>
  <c r="F12" i="1825"/>
  <c r="J12" i="1825"/>
  <c r="I179" i="1825"/>
  <c r="K179" i="1825"/>
  <c r="L179" i="1825" s="1"/>
  <c r="F179" i="1825"/>
  <c r="G179" i="1825"/>
  <c r="H179" i="1825" s="1"/>
  <c r="J179" i="1825"/>
  <c r="I171" i="1825"/>
  <c r="F171" i="1825"/>
  <c r="G171" i="1825"/>
  <c r="H171" i="1825" s="1"/>
  <c r="J171" i="1825"/>
  <c r="K171" i="1825"/>
  <c r="L171" i="1825" s="1"/>
  <c r="I163" i="1825"/>
  <c r="G163" i="1825"/>
  <c r="H163" i="1825" s="1"/>
  <c r="J163" i="1825"/>
  <c r="K163" i="1825"/>
  <c r="L163" i="1825" s="1"/>
  <c r="F163" i="1825"/>
  <c r="I155" i="1825"/>
  <c r="J155" i="1825"/>
  <c r="K155" i="1825"/>
  <c r="L155" i="1825" s="1"/>
  <c r="F155" i="1825"/>
  <c r="G155" i="1825"/>
  <c r="H155" i="1825" s="1"/>
  <c r="G147" i="1825"/>
  <c r="H147" i="1825" s="1"/>
  <c r="I147" i="1825"/>
  <c r="F147" i="1825"/>
  <c r="J147" i="1825"/>
  <c r="K147" i="1825"/>
  <c r="L147" i="1825" s="1"/>
  <c r="G139" i="1825"/>
  <c r="H139" i="1825" s="1"/>
  <c r="I139" i="1825"/>
  <c r="J139" i="1825"/>
  <c r="K139" i="1825"/>
  <c r="L139" i="1825" s="1"/>
  <c r="F139" i="1825"/>
  <c r="G131" i="1825"/>
  <c r="H131" i="1825" s="1"/>
  <c r="I131" i="1825"/>
  <c r="F131" i="1825"/>
  <c r="J131" i="1825"/>
  <c r="K131" i="1825"/>
  <c r="L131" i="1825" s="1"/>
  <c r="G123" i="1825"/>
  <c r="H123" i="1825" s="1"/>
  <c r="I123" i="1825"/>
  <c r="J123" i="1825"/>
  <c r="K123" i="1825"/>
  <c r="L123" i="1825" s="1"/>
  <c r="F123" i="1825"/>
  <c r="G115" i="1825"/>
  <c r="H115" i="1825" s="1"/>
  <c r="I115" i="1825"/>
  <c r="F115" i="1825"/>
  <c r="J115" i="1825"/>
  <c r="K115" i="1825"/>
  <c r="L115" i="1825" s="1"/>
  <c r="G107" i="1825"/>
  <c r="H107" i="1825" s="1"/>
  <c r="I107" i="1825"/>
  <c r="J107" i="1825"/>
  <c r="K107" i="1825"/>
  <c r="L107" i="1825" s="1"/>
  <c r="F107" i="1825"/>
  <c r="G99" i="1825"/>
  <c r="H99" i="1825" s="1"/>
  <c r="I99" i="1825"/>
  <c r="F99" i="1825"/>
  <c r="J99" i="1825"/>
  <c r="K99" i="1825"/>
  <c r="L99" i="1825" s="1"/>
  <c r="G91" i="1825"/>
  <c r="H91" i="1825" s="1"/>
  <c r="I91" i="1825"/>
  <c r="J91" i="1825"/>
  <c r="K91" i="1825"/>
  <c r="L91" i="1825" s="1"/>
  <c r="F91" i="1825"/>
  <c r="G83" i="1825"/>
  <c r="H83" i="1825" s="1"/>
  <c r="I83" i="1825"/>
  <c r="F83" i="1825"/>
  <c r="J83" i="1825"/>
  <c r="K83" i="1825"/>
  <c r="L83" i="1825" s="1"/>
  <c r="G75" i="1825"/>
  <c r="H75" i="1825" s="1"/>
  <c r="I75" i="1825"/>
  <c r="J75" i="1825"/>
  <c r="K75" i="1825"/>
  <c r="L75" i="1825" s="1"/>
  <c r="F75" i="1825"/>
  <c r="G67" i="1825"/>
  <c r="H67" i="1825" s="1"/>
  <c r="I67" i="1825"/>
  <c r="F67" i="1825"/>
  <c r="J67" i="1825"/>
  <c r="K67" i="1825"/>
  <c r="L67" i="1825" s="1"/>
  <c r="G59" i="1825"/>
  <c r="H59" i="1825" s="1"/>
  <c r="I59" i="1825"/>
  <c r="J59" i="1825"/>
  <c r="K59" i="1825"/>
  <c r="L59" i="1825" s="1"/>
  <c r="F59" i="1825"/>
  <c r="G51" i="1825"/>
  <c r="H51" i="1825" s="1"/>
  <c r="K51" i="1825"/>
  <c r="L51" i="1825" s="1"/>
  <c r="I51" i="1825"/>
  <c r="J51" i="1825"/>
  <c r="F51" i="1825"/>
  <c r="G43" i="1825"/>
  <c r="H43" i="1825" s="1"/>
  <c r="K43" i="1825"/>
  <c r="L43" i="1825" s="1"/>
  <c r="I43" i="1825"/>
  <c r="F43" i="1825"/>
  <c r="J43" i="1825"/>
  <c r="G35" i="1825"/>
  <c r="H35" i="1825" s="1"/>
  <c r="K35" i="1825"/>
  <c r="L35" i="1825" s="1"/>
  <c r="I35" i="1825"/>
  <c r="F35" i="1825"/>
  <c r="J35" i="1825"/>
  <c r="G27" i="1825"/>
  <c r="H27" i="1825" s="1"/>
  <c r="K27" i="1825"/>
  <c r="L27" i="1825" s="1"/>
  <c r="I27" i="1825"/>
  <c r="F27" i="1825"/>
  <c r="J27" i="1825"/>
  <c r="G19" i="1825"/>
  <c r="H19" i="1825" s="1"/>
  <c r="K19" i="1825"/>
  <c r="L19" i="1825" s="1"/>
  <c r="I19" i="1825"/>
  <c r="F19" i="1825"/>
  <c r="J19" i="1825"/>
  <c r="G11" i="1825"/>
  <c r="H11" i="1825" s="1"/>
  <c r="K11" i="1825"/>
  <c r="L11" i="1825" s="1"/>
  <c r="I11" i="1825"/>
  <c r="J11" i="1825"/>
  <c r="F11" i="1825"/>
  <c r="N28" i="2667"/>
  <c r="N208" i="2667"/>
  <c r="N272" i="2667"/>
  <c r="N560" i="2667"/>
  <c r="N592" i="2667"/>
  <c r="N88" i="2667"/>
  <c r="N152" i="2667"/>
  <c r="N376" i="2667"/>
  <c r="K1929" i="1825"/>
  <c r="L1929" i="1825" s="1"/>
  <c r="J1929" i="1825"/>
  <c r="I1929" i="1825"/>
  <c r="G1929" i="1825"/>
  <c r="H1929" i="1825" s="1"/>
  <c r="F1929" i="1825"/>
  <c r="K1913" i="1825"/>
  <c r="L1913" i="1825" s="1"/>
  <c r="J1913" i="1825"/>
  <c r="I1913" i="1825"/>
  <c r="G1913" i="1825"/>
  <c r="H1913" i="1825" s="1"/>
  <c r="F1913" i="1825"/>
  <c r="K1897" i="1825"/>
  <c r="L1897" i="1825" s="1"/>
  <c r="J1897" i="1825"/>
  <c r="I1897" i="1825"/>
  <c r="G1897" i="1825"/>
  <c r="H1897" i="1825" s="1"/>
  <c r="F1897" i="1825"/>
  <c r="K1881" i="1825"/>
  <c r="L1881" i="1825" s="1"/>
  <c r="J1881" i="1825"/>
  <c r="I1881" i="1825"/>
  <c r="G1881" i="1825"/>
  <c r="H1881" i="1825" s="1"/>
  <c r="F1881" i="1825"/>
  <c r="K1865" i="1825"/>
  <c r="L1865" i="1825" s="1"/>
  <c r="J1865" i="1825"/>
  <c r="I1865" i="1825"/>
  <c r="G1865" i="1825"/>
  <c r="H1865" i="1825" s="1"/>
  <c r="F1865" i="1825"/>
  <c r="K1849" i="1825"/>
  <c r="L1849" i="1825" s="1"/>
  <c r="J1849" i="1825"/>
  <c r="I1849" i="1825"/>
  <c r="G1849" i="1825"/>
  <c r="H1849" i="1825" s="1"/>
  <c r="F1849" i="1825"/>
  <c r="K1833" i="1825"/>
  <c r="L1833" i="1825" s="1"/>
  <c r="J1833" i="1825"/>
  <c r="I1833" i="1825"/>
  <c r="G1833" i="1825"/>
  <c r="H1833" i="1825" s="1"/>
  <c r="F1833" i="1825"/>
  <c r="K1817" i="1825"/>
  <c r="L1817" i="1825" s="1"/>
  <c r="J1817" i="1825"/>
  <c r="I1817" i="1825"/>
  <c r="G1817" i="1825"/>
  <c r="H1817" i="1825" s="1"/>
  <c r="F1817" i="1825"/>
  <c r="K1801" i="1825"/>
  <c r="L1801" i="1825" s="1"/>
  <c r="J1801" i="1825"/>
  <c r="I1801" i="1825"/>
  <c r="G1801" i="1825"/>
  <c r="H1801" i="1825" s="1"/>
  <c r="F1801" i="1825"/>
  <c r="K1785" i="1825"/>
  <c r="L1785" i="1825" s="1"/>
  <c r="J1785" i="1825"/>
  <c r="I1785" i="1825"/>
  <c r="G1785" i="1825"/>
  <c r="H1785" i="1825" s="1"/>
  <c r="F1785" i="1825"/>
  <c r="K1769" i="1825"/>
  <c r="L1769" i="1825" s="1"/>
  <c r="J1769" i="1825"/>
  <c r="I1769" i="1825"/>
  <c r="G1769" i="1825"/>
  <c r="H1769" i="1825" s="1"/>
  <c r="F1769" i="1825"/>
  <c r="K1753" i="1825"/>
  <c r="L1753" i="1825" s="1"/>
  <c r="J1753" i="1825"/>
  <c r="I1753" i="1825"/>
  <c r="G1753" i="1825"/>
  <c r="H1753" i="1825" s="1"/>
  <c r="F1753" i="1825"/>
  <c r="K1737" i="1825"/>
  <c r="L1737" i="1825" s="1"/>
  <c r="J1737" i="1825"/>
  <c r="I1737" i="1825"/>
  <c r="G1737" i="1825"/>
  <c r="H1737" i="1825" s="1"/>
  <c r="F1737" i="1825"/>
  <c r="K1721" i="1825"/>
  <c r="L1721" i="1825" s="1"/>
  <c r="J1721" i="1825"/>
  <c r="I1721" i="1825"/>
  <c r="G1721" i="1825"/>
  <c r="H1721" i="1825" s="1"/>
  <c r="F1721" i="1825"/>
  <c r="K1705" i="1825"/>
  <c r="L1705" i="1825" s="1"/>
  <c r="J1705" i="1825"/>
  <c r="I1705" i="1825"/>
  <c r="G1705" i="1825"/>
  <c r="H1705" i="1825" s="1"/>
  <c r="F1705" i="1825"/>
  <c r="K1689" i="1825"/>
  <c r="L1689" i="1825" s="1"/>
  <c r="J1689" i="1825"/>
  <c r="I1689" i="1825"/>
  <c r="G1689" i="1825"/>
  <c r="H1689" i="1825" s="1"/>
  <c r="F1689" i="1825"/>
  <c r="K1673" i="1825"/>
  <c r="L1673" i="1825" s="1"/>
  <c r="J1673" i="1825"/>
  <c r="I1673" i="1825"/>
  <c r="G1673" i="1825"/>
  <c r="H1673" i="1825" s="1"/>
  <c r="F1673" i="1825"/>
  <c r="K1657" i="1825"/>
  <c r="L1657" i="1825" s="1"/>
  <c r="J1657" i="1825"/>
  <c r="I1657" i="1825"/>
  <c r="G1657" i="1825"/>
  <c r="H1657" i="1825" s="1"/>
  <c r="F1657" i="1825"/>
  <c r="K1641" i="1825"/>
  <c r="L1641" i="1825" s="1"/>
  <c r="J1641" i="1825"/>
  <c r="I1641" i="1825"/>
  <c r="G1641" i="1825"/>
  <c r="H1641" i="1825" s="1"/>
  <c r="F1641" i="1825"/>
  <c r="K1625" i="1825"/>
  <c r="L1625" i="1825" s="1"/>
  <c r="J1625" i="1825"/>
  <c r="I1625" i="1825"/>
  <c r="G1625" i="1825"/>
  <c r="H1625" i="1825" s="1"/>
  <c r="F1625" i="1825"/>
  <c r="K1609" i="1825"/>
  <c r="L1609" i="1825" s="1"/>
  <c r="J1609" i="1825"/>
  <c r="I1609" i="1825"/>
  <c r="G1609" i="1825"/>
  <c r="H1609" i="1825" s="1"/>
  <c r="F1609" i="1825"/>
  <c r="K1593" i="1825"/>
  <c r="L1593" i="1825" s="1"/>
  <c r="J1593" i="1825"/>
  <c r="I1593" i="1825"/>
  <c r="G1593" i="1825"/>
  <c r="H1593" i="1825" s="1"/>
  <c r="F1593" i="1825"/>
  <c r="K1577" i="1825"/>
  <c r="L1577" i="1825" s="1"/>
  <c r="J1577" i="1825"/>
  <c r="I1577" i="1825"/>
  <c r="G1577" i="1825"/>
  <c r="H1577" i="1825" s="1"/>
  <c r="F1577" i="1825"/>
  <c r="K1561" i="1825"/>
  <c r="L1561" i="1825" s="1"/>
  <c r="J1561" i="1825"/>
  <c r="I1561" i="1825"/>
  <c r="G1561" i="1825"/>
  <c r="H1561" i="1825" s="1"/>
  <c r="F1561" i="1825"/>
  <c r="K1545" i="1825"/>
  <c r="L1545" i="1825" s="1"/>
  <c r="J1545" i="1825"/>
  <c r="I1545" i="1825"/>
  <c r="G1545" i="1825"/>
  <c r="H1545" i="1825" s="1"/>
  <c r="F1545" i="1825"/>
  <c r="K1529" i="1825"/>
  <c r="L1529" i="1825" s="1"/>
  <c r="J1529" i="1825"/>
  <c r="I1529" i="1825"/>
  <c r="G1529" i="1825"/>
  <c r="H1529" i="1825" s="1"/>
  <c r="F1529" i="1825"/>
  <c r="K1513" i="1825"/>
  <c r="L1513" i="1825" s="1"/>
  <c r="J1513" i="1825"/>
  <c r="I1513" i="1825"/>
  <c r="G1513" i="1825"/>
  <c r="H1513" i="1825" s="1"/>
  <c r="F1513" i="1825"/>
  <c r="K1497" i="1825"/>
  <c r="L1497" i="1825" s="1"/>
  <c r="J1497" i="1825"/>
  <c r="I1497" i="1825"/>
  <c r="G1497" i="1825"/>
  <c r="H1497" i="1825" s="1"/>
  <c r="F1497" i="1825"/>
  <c r="K1481" i="1825"/>
  <c r="L1481" i="1825" s="1"/>
  <c r="J1481" i="1825"/>
  <c r="I1481" i="1825"/>
  <c r="G1481" i="1825"/>
  <c r="H1481" i="1825" s="1"/>
  <c r="F1481" i="1825"/>
  <c r="K1465" i="1825"/>
  <c r="L1465" i="1825" s="1"/>
  <c r="J1465" i="1825"/>
  <c r="I1465" i="1825"/>
  <c r="G1465" i="1825"/>
  <c r="H1465" i="1825" s="1"/>
  <c r="F1465" i="1825"/>
  <c r="K1449" i="1825"/>
  <c r="L1449" i="1825" s="1"/>
  <c r="J1449" i="1825"/>
  <c r="I1449" i="1825"/>
  <c r="G1449" i="1825"/>
  <c r="H1449" i="1825" s="1"/>
  <c r="F1449" i="1825"/>
  <c r="K1433" i="1825"/>
  <c r="L1433" i="1825" s="1"/>
  <c r="J1433" i="1825"/>
  <c r="I1433" i="1825"/>
  <c r="G1433" i="1825"/>
  <c r="H1433" i="1825" s="1"/>
  <c r="F1433" i="1825"/>
  <c r="K1417" i="1825"/>
  <c r="L1417" i="1825" s="1"/>
  <c r="J1417" i="1825"/>
  <c r="I1417" i="1825"/>
  <c r="G1417" i="1825"/>
  <c r="H1417" i="1825" s="1"/>
  <c r="F1417" i="1825"/>
  <c r="K1401" i="1825"/>
  <c r="L1401" i="1825" s="1"/>
  <c r="J1401" i="1825"/>
  <c r="I1401" i="1825"/>
  <c r="G1401" i="1825"/>
  <c r="H1401" i="1825" s="1"/>
  <c r="F1401" i="1825"/>
  <c r="K1385" i="1825"/>
  <c r="L1385" i="1825" s="1"/>
  <c r="J1385" i="1825"/>
  <c r="I1385" i="1825"/>
  <c r="G1385" i="1825"/>
  <c r="H1385" i="1825" s="1"/>
  <c r="F1385" i="1825"/>
  <c r="K1369" i="1825"/>
  <c r="L1369" i="1825" s="1"/>
  <c r="J1369" i="1825"/>
  <c r="I1369" i="1825"/>
  <c r="G1369" i="1825"/>
  <c r="H1369" i="1825" s="1"/>
  <c r="F1369" i="1825"/>
  <c r="K1353" i="1825"/>
  <c r="L1353" i="1825" s="1"/>
  <c r="J1353" i="1825"/>
  <c r="I1353" i="1825"/>
  <c r="G1353" i="1825"/>
  <c r="H1353" i="1825" s="1"/>
  <c r="F1353" i="1825"/>
  <c r="K1337" i="1825"/>
  <c r="L1337" i="1825" s="1"/>
  <c r="J1337" i="1825"/>
  <c r="I1337" i="1825"/>
  <c r="G1337" i="1825"/>
  <c r="H1337" i="1825" s="1"/>
  <c r="F1337" i="1825"/>
  <c r="K1321" i="1825"/>
  <c r="L1321" i="1825" s="1"/>
  <c r="J1321" i="1825"/>
  <c r="I1321" i="1825"/>
  <c r="G1321" i="1825"/>
  <c r="H1321" i="1825" s="1"/>
  <c r="F1321" i="1825"/>
  <c r="K1305" i="1825"/>
  <c r="L1305" i="1825" s="1"/>
  <c r="J1305" i="1825"/>
  <c r="I1305" i="1825"/>
  <c r="G1305" i="1825"/>
  <c r="H1305" i="1825" s="1"/>
  <c r="F1305" i="1825"/>
  <c r="K1289" i="1825"/>
  <c r="L1289" i="1825" s="1"/>
  <c r="J1289" i="1825"/>
  <c r="I1289" i="1825"/>
  <c r="G1289" i="1825"/>
  <c r="H1289" i="1825" s="1"/>
  <c r="F1289" i="1825"/>
  <c r="K1273" i="1825"/>
  <c r="L1273" i="1825" s="1"/>
  <c r="J1273" i="1825"/>
  <c r="I1273" i="1825"/>
  <c r="G1273" i="1825"/>
  <c r="H1273" i="1825" s="1"/>
  <c r="F1273" i="1825"/>
  <c r="K1257" i="1825"/>
  <c r="L1257" i="1825" s="1"/>
  <c r="J1257" i="1825"/>
  <c r="I1257" i="1825"/>
  <c r="G1257" i="1825"/>
  <c r="H1257" i="1825" s="1"/>
  <c r="F1257" i="1825"/>
  <c r="K1241" i="1825"/>
  <c r="L1241" i="1825" s="1"/>
  <c r="J1241" i="1825"/>
  <c r="I1241" i="1825"/>
  <c r="G1241" i="1825"/>
  <c r="H1241" i="1825" s="1"/>
  <c r="F1241" i="1825"/>
  <c r="K1225" i="1825"/>
  <c r="L1225" i="1825" s="1"/>
  <c r="J1225" i="1825"/>
  <c r="I1225" i="1825"/>
  <c r="G1225" i="1825"/>
  <c r="H1225" i="1825" s="1"/>
  <c r="F1225" i="1825"/>
  <c r="K1209" i="1825"/>
  <c r="L1209" i="1825" s="1"/>
  <c r="J1209" i="1825"/>
  <c r="I1209" i="1825"/>
  <c r="G1209" i="1825"/>
  <c r="H1209" i="1825" s="1"/>
  <c r="F1209" i="1825"/>
  <c r="K1193" i="1825"/>
  <c r="L1193" i="1825" s="1"/>
  <c r="J1193" i="1825"/>
  <c r="I1193" i="1825"/>
  <c r="G1193" i="1825"/>
  <c r="H1193" i="1825" s="1"/>
  <c r="F1193" i="1825"/>
  <c r="K1177" i="1825"/>
  <c r="L1177" i="1825" s="1"/>
  <c r="J1177" i="1825"/>
  <c r="I1177" i="1825"/>
  <c r="G1177" i="1825"/>
  <c r="H1177" i="1825" s="1"/>
  <c r="F1177" i="1825"/>
  <c r="K1161" i="1825"/>
  <c r="L1161" i="1825" s="1"/>
  <c r="J1161" i="1825"/>
  <c r="I1161" i="1825"/>
  <c r="G1161" i="1825"/>
  <c r="H1161" i="1825" s="1"/>
  <c r="F1161" i="1825"/>
  <c r="K1145" i="1825"/>
  <c r="L1145" i="1825" s="1"/>
  <c r="J1145" i="1825"/>
  <c r="I1145" i="1825"/>
  <c r="G1145" i="1825"/>
  <c r="H1145" i="1825" s="1"/>
  <c r="F1145" i="1825"/>
  <c r="K1129" i="1825"/>
  <c r="L1129" i="1825" s="1"/>
  <c r="J1129" i="1825"/>
  <c r="I1129" i="1825"/>
  <c r="G1129" i="1825"/>
  <c r="H1129" i="1825" s="1"/>
  <c r="F1129" i="1825"/>
  <c r="K1113" i="1825"/>
  <c r="L1113" i="1825" s="1"/>
  <c r="J1113" i="1825"/>
  <c r="I1113" i="1825"/>
  <c r="G1113" i="1825"/>
  <c r="H1113" i="1825" s="1"/>
  <c r="F1113" i="1825"/>
  <c r="K1097" i="1825"/>
  <c r="L1097" i="1825" s="1"/>
  <c r="J1097" i="1825"/>
  <c r="I1097" i="1825"/>
  <c r="G1097" i="1825"/>
  <c r="H1097" i="1825" s="1"/>
  <c r="F1097" i="1825"/>
  <c r="K1081" i="1825"/>
  <c r="L1081" i="1825" s="1"/>
  <c r="J1081" i="1825"/>
  <c r="I1081" i="1825"/>
  <c r="G1081" i="1825"/>
  <c r="H1081" i="1825" s="1"/>
  <c r="F1081" i="1825"/>
  <c r="K1065" i="1825"/>
  <c r="L1065" i="1825" s="1"/>
  <c r="J1065" i="1825"/>
  <c r="I1065" i="1825"/>
  <c r="G1065" i="1825"/>
  <c r="H1065" i="1825" s="1"/>
  <c r="F1065" i="1825"/>
  <c r="K1049" i="1825"/>
  <c r="L1049" i="1825" s="1"/>
  <c r="J1049" i="1825"/>
  <c r="I1049" i="1825"/>
  <c r="G1049" i="1825"/>
  <c r="H1049" i="1825" s="1"/>
  <c r="F1049" i="1825"/>
  <c r="K1033" i="1825"/>
  <c r="L1033" i="1825" s="1"/>
  <c r="J1033" i="1825"/>
  <c r="I1033" i="1825"/>
  <c r="G1033" i="1825"/>
  <c r="H1033" i="1825" s="1"/>
  <c r="F1033" i="1825"/>
  <c r="K1017" i="1825"/>
  <c r="L1017" i="1825" s="1"/>
  <c r="J1017" i="1825"/>
  <c r="I1017" i="1825"/>
  <c r="G1017" i="1825"/>
  <c r="H1017" i="1825" s="1"/>
  <c r="F1017" i="1825"/>
  <c r="K1001" i="1825"/>
  <c r="L1001" i="1825" s="1"/>
  <c r="J1001" i="1825"/>
  <c r="I1001" i="1825"/>
  <c r="G1001" i="1825"/>
  <c r="H1001" i="1825" s="1"/>
  <c r="F1001" i="1825"/>
  <c r="K985" i="1825"/>
  <c r="L985" i="1825" s="1"/>
  <c r="J985" i="1825"/>
  <c r="I985" i="1825"/>
  <c r="G985" i="1825"/>
  <c r="H985" i="1825" s="1"/>
  <c r="F985" i="1825"/>
  <c r="K969" i="1825"/>
  <c r="L969" i="1825" s="1"/>
  <c r="J969" i="1825"/>
  <c r="I969" i="1825"/>
  <c r="G969" i="1825"/>
  <c r="H969" i="1825" s="1"/>
  <c r="F969" i="1825"/>
  <c r="K953" i="1825"/>
  <c r="L953" i="1825" s="1"/>
  <c r="J953" i="1825"/>
  <c r="I953" i="1825"/>
  <c r="G953" i="1825"/>
  <c r="H953" i="1825" s="1"/>
  <c r="F953" i="1825"/>
  <c r="K937" i="1825"/>
  <c r="L937" i="1825" s="1"/>
  <c r="J937" i="1825"/>
  <c r="I937" i="1825"/>
  <c r="G937" i="1825"/>
  <c r="H937" i="1825" s="1"/>
  <c r="F937" i="1825"/>
  <c r="K921" i="1825"/>
  <c r="L921" i="1825" s="1"/>
  <c r="J921" i="1825"/>
  <c r="I921" i="1825"/>
  <c r="G921" i="1825"/>
  <c r="H921" i="1825" s="1"/>
  <c r="F921" i="1825"/>
  <c r="K905" i="1825"/>
  <c r="L905" i="1825" s="1"/>
  <c r="J905" i="1825"/>
  <c r="I905" i="1825"/>
  <c r="G905" i="1825"/>
  <c r="H905" i="1825" s="1"/>
  <c r="F905" i="1825"/>
  <c r="K889" i="1825"/>
  <c r="L889" i="1825" s="1"/>
  <c r="J889" i="1825"/>
  <c r="I889" i="1825"/>
  <c r="G889" i="1825"/>
  <c r="H889" i="1825" s="1"/>
  <c r="F889" i="1825"/>
  <c r="K873" i="1825"/>
  <c r="L873" i="1825" s="1"/>
  <c r="J873" i="1825"/>
  <c r="I873" i="1825"/>
  <c r="G873" i="1825"/>
  <c r="H873" i="1825" s="1"/>
  <c r="F873" i="1825"/>
  <c r="K857" i="1825"/>
  <c r="L857" i="1825" s="1"/>
  <c r="J857" i="1825"/>
  <c r="I857" i="1825"/>
  <c r="G857" i="1825"/>
  <c r="H857" i="1825" s="1"/>
  <c r="F857" i="1825"/>
  <c r="K841" i="1825"/>
  <c r="L841" i="1825" s="1"/>
  <c r="J841" i="1825"/>
  <c r="I841" i="1825"/>
  <c r="G841" i="1825"/>
  <c r="H841" i="1825" s="1"/>
  <c r="F841" i="1825"/>
  <c r="K825" i="1825"/>
  <c r="L825" i="1825" s="1"/>
  <c r="J825" i="1825"/>
  <c r="I825" i="1825"/>
  <c r="G825" i="1825"/>
  <c r="H825" i="1825" s="1"/>
  <c r="F825" i="1825"/>
  <c r="K809" i="1825"/>
  <c r="L809" i="1825" s="1"/>
  <c r="J809" i="1825"/>
  <c r="I809" i="1825"/>
  <c r="G809" i="1825"/>
  <c r="H809" i="1825" s="1"/>
  <c r="F809" i="1825"/>
  <c r="K793" i="1825"/>
  <c r="L793" i="1825" s="1"/>
  <c r="J793" i="1825"/>
  <c r="I793" i="1825"/>
  <c r="G793" i="1825"/>
  <c r="H793" i="1825" s="1"/>
  <c r="F793" i="1825"/>
  <c r="K777" i="1825"/>
  <c r="L777" i="1825" s="1"/>
  <c r="J777" i="1825"/>
  <c r="I777" i="1825"/>
  <c r="G777" i="1825"/>
  <c r="H777" i="1825" s="1"/>
  <c r="F777" i="1825"/>
  <c r="K761" i="1825"/>
  <c r="L761" i="1825" s="1"/>
  <c r="J761" i="1825"/>
  <c r="I761" i="1825"/>
  <c r="G761" i="1825"/>
  <c r="H761" i="1825" s="1"/>
  <c r="F761" i="1825"/>
  <c r="K745" i="1825"/>
  <c r="L745" i="1825" s="1"/>
  <c r="J745" i="1825"/>
  <c r="I745" i="1825"/>
  <c r="G745" i="1825"/>
  <c r="H745" i="1825" s="1"/>
  <c r="F745" i="1825"/>
  <c r="K729" i="1825"/>
  <c r="L729" i="1825" s="1"/>
  <c r="J729" i="1825"/>
  <c r="I729" i="1825"/>
  <c r="G729" i="1825"/>
  <c r="H729" i="1825" s="1"/>
  <c r="F729" i="1825"/>
  <c r="K1924" i="1825"/>
  <c r="L1924" i="1825" s="1"/>
  <c r="J1924" i="1825"/>
  <c r="I1924" i="1825"/>
  <c r="G1924" i="1825"/>
  <c r="H1924" i="1825" s="1"/>
  <c r="F1924" i="1825"/>
  <c r="K1908" i="1825"/>
  <c r="L1908" i="1825" s="1"/>
  <c r="J1908" i="1825"/>
  <c r="I1908" i="1825"/>
  <c r="G1908" i="1825"/>
  <c r="H1908" i="1825" s="1"/>
  <c r="F1908" i="1825"/>
  <c r="K1892" i="1825"/>
  <c r="L1892" i="1825" s="1"/>
  <c r="J1892" i="1825"/>
  <c r="I1892" i="1825"/>
  <c r="G1892" i="1825"/>
  <c r="H1892" i="1825" s="1"/>
  <c r="F1892" i="1825"/>
  <c r="K1876" i="1825"/>
  <c r="L1876" i="1825" s="1"/>
  <c r="J1876" i="1825"/>
  <c r="I1876" i="1825"/>
  <c r="G1876" i="1825"/>
  <c r="H1876" i="1825" s="1"/>
  <c r="F1876" i="1825"/>
  <c r="K1860" i="1825"/>
  <c r="L1860" i="1825" s="1"/>
  <c r="J1860" i="1825"/>
  <c r="I1860" i="1825"/>
  <c r="G1860" i="1825"/>
  <c r="H1860" i="1825" s="1"/>
  <c r="F1860" i="1825"/>
  <c r="K1844" i="1825"/>
  <c r="L1844" i="1825" s="1"/>
  <c r="J1844" i="1825"/>
  <c r="I1844" i="1825"/>
  <c r="G1844" i="1825"/>
  <c r="H1844" i="1825" s="1"/>
  <c r="F1844" i="1825"/>
  <c r="K1828" i="1825"/>
  <c r="L1828" i="1825" s="1"/>
  <c r="J1828" i="1825"/>
  <c r="I1828" i="1825"/>
  <c r="G1828" i="1825"/>
  <c r="H1828" i="1825" s="1"/>
  <c r="F1828" i="1825"/>
  <c r="K1812" i="1825"/>
  <c r="L1812" i="1825" s="1"/>
  <c r="J1812" i="1825"/>
  <c r="I1812" i="1825"/>
  <c r="G1812" i="1825"/>
  <c r="H1812" i="1825" s="1"/>
  <c r="F1812" i="1825"/>
  <c r="K1796" i="1825"/>
  <c r="L1796" i="1825" s="1"/>
  <c r="J1796" i="1825"/>
  <c r="I1796" i="1825"/>
  <c r="G1796" i="1825"/>
  <c r="H1796" i="1825" s="1"/>
  <c r="F1796" i="1825"/>
  <c r="K1780" i="1825"/>
  <c r="L1780" i="1825" s="1"/>
  <c r="J1780" i="1825"/>
  <c r="I1780" i="1825"/>
  <c r="G1780" i="1825"/>
  <c r="H1780" i="1825" s="1"/>
  <c r="F1780" i="1825"/>
  <c r="K1764" i="1825"/>
  <c r="L1764" i="1825" s="1"/>
  <c r="J1764" i="1825"/>
  <c r="I1764" i="1825"/>
  <c r="G1764" i="1825"/>
  <c r="H1764" i="1825" s="1"/>
  <c r="F1764" i="1825"/>
  <c r="K1748" i="1825"/>
  <c r="L1748" i="1825" s="1"/>
  <c r="J1748" i="1825"/>
  <c r="I1748" i="1825"/>
  <c r="G1748" i="1825"/>
  <c r="H1748" i="1825" s="1"/>
  <c r="F1748" i="1825"/>
  <c r="K1732" i="1825"/>
  <c r="L1732" i="1825" s="1"/>
  <c r="J1732" i="1825"/>
  <c r="I1732" i="1825"/>
  <c r="G1732" i="1825"/>
  <c r="H1732" i="1825" s="1"/>
  <c r="F1732" i="1825"/>
  <c r="K1716" i="1825"/>
  <c r="L1716" i="1825" s="1"/>
  <c r="J1716" i="1825"/>
  <c r="I1716" i="1825"/>
  <c r="G1716" i="1825"/>
  <c r="H1716" i="1825" s="1"/>
  <c r="F1716" i="1825"/>
  <c r="K1700" i="1825"/>
  <c r="L1700" i="1825" s="1"/>
  <c r="J1700" i="1825"/>
  <c r="I1700" i="1825"/>
  <c r="G1700" i="1825"/>
  <c r="H1700" i="1825" s="1"/>
  <c r="F1700" i="1825"/>
  <c r="K1684" i="1825"/>
  <c r="L1684" i="1825" s="1"/>
  <c r="J1684" i="1825"/>
  <c r="I1684" i="1825"/>
  <c r="G1684" i="1825"/>
  <c r="H1684" i="1825" s="1"/>
  <c r="F1684" i="1825"/>
  <c r="K1668" i="1825"/>
  <c r="L1668" i="1825" s="1"/>
  <c r="J1668" i="1825"/>
  <c r="I1668" i="1825"/>
  <c r="G1668" i="1825"/>
  <c r="H1668" i="1825" s="1"/>
  <c r="F1668" i="1825"/>
  <c r="K1652" i="1825"/>
  <c r="L1652" i="1825" s="1"/>
  <c r="J1652" i="1825"/>
  <c r="I1652" i="1825"/>
  <c r="G1652" i="1825"/>
  <c r="H1652" i="1825" s="1"/>
  <c r="F1652" i="1825"/>
  <c r="K1636" i="1825"/>
  <c r="L1636" i="1825" s="1"/>
  <c r="J1636" i="1825"/>
  <c r="I1636" i="1825"/>
  <c r="G1636" i="1825"/>
  <c r="H1636" i="1825" s="1"/>
  <c r="F1636" i="1825"/>
  <c r="K1620" i="1825"/>
  <c r="L1620" i="1825" s="1"/>
  <c r="J1620" i="1825"/>
  <c r="I1620" i="1825"/>
  <c r="G1620" i="1825"/>
  <c r="H1620" i="1825" s="1"/>
  <c r="F1620" i="1825"/>
  <c r="K1604" i="1825"/>
  <c r="L1604" i="1825" s="1"/>
  <c r="J1604" i="1825"/>
  <c r="I1604" i="1825"/>
  <c r="G1604" i="1825"/>
  <c r="H1604" i="1825" s="1"/>
  <c r="F1604" i="1825"/>
  <c r="K1588" i="1825"/>
  <c r="L1588" i="1825" s="1"/>
  <c r="J1588" i="1825"/>
  <c r="I1588" i="1825"/>
  <c r="G1588" i="1825"/>
  <c r="H1588" i="1825" s="1"/>
  <c r="F1588" i="1825"/>
  <c r="K1572" i="1825"/>
  <c r="L1572" i="1825" s="1"/>
  <c r="J1572" i="1825"/>
  <c r="I1572" i="1825"/>
  <c r="G1572" i="1825"/>
  <c r="H1572" i="1825" s="1"/>
  <c r="F1572" i="1825"/>
  <c r="K1556" i="1825"/>
  <c r="L1556" i="1825" s="1"/>
  <c r="J1556" i="1825"/>
  <c r="I1556" i="1825"/>
  <c r="G1556" i="1825"/>
  <c r="H1556" i="1825" s="1"/>
  <c r="F1556" i="1825"/>
  <c r="K1540" i="1825"/>
  <c r="L1540" i="1825" s="1"/>
  <c r="J1540" i="1825"/>
  <c r="I1540" i="1825"/>
  <c r="G1540" i="1825"/>
  <c r="H1540" i="1825" s="1"/>
  <c r="F1540" i="1825"/>
  <c r="K1524" i="1825"/>
  <c r="L1524" i="1825" s="1"/>
  <c r="J1524" i="1825"/>
  <c r="I1524" i="1825"/>
  <c r="G1524" i="1825"/>
  <c r="H1524" i="1825" s="1"/>
  <c r="F1524" i="1825"/>
  <c r="K1508" i="1825"/>
  <c r="L1508" i="1825" s="1"/>
  <c r="J1508" i="1825"/>
  <c r="I1508" i="1825"/>
  <c r="G1508" i="1825"/>
  <c r="H1508" i="1825" s="1"/>
  <c r="F1508" i="1825"/>
  <c r="K1492" i="1825"/>
  <c r="L1492" i="1825" s="1"/>
  <c r="J1492" i="1825"/>
  <c r="I1492" i="1825"/>
  <c r="G1492" i="1825"/>
  <c r="H1492" i="1825" s="1"/>
  <c r="F1492" i="1825"/>
  <c r="K1476" i="1825"/>
  <c r="L1476" i="1825" s="1"/>
  <c r="J1476" i="1825"/>
  <c r="I1476" i="1825"/>
  <c r="G1476" i="1825"/>
  <c r="H1476" i="1825" s="1"/>
  <c r="F1476" i="1825"/>
  <c r="K1460" i="1825"/>
  <c r="L1460" i="1825" s="1"/>
  <c r="J1460" i="1825"/>
  <c r="I1460" i="1825"/>
  <c r="G1460" i="1825"/>
  <c r="H1460" i="1825" s="1"/>
  <c r="F1460" i="1825"/>
  <c r="K1444" i="1825"/>
  <c r="L1444" i="1825" s="1"/>
  <c r="J1444" i="1825"/>
  <c r="I1444" i="1825"/>
  <c r="G1444" i="1825"/>
  <c r="H1444" i="1825" s="1"/>
  <c r="F1444" i="1825"/>
  <c r="K1428" i="1825"/>
  <c r="L1428" i="1825" s="1"/>
  <c r="J1428" i="1825"/>
  <c r="I1428" i="1825"/>
  <c r="G1428" i="1825"/>
  <c r="H1428" i="1825" s="1"/>
  <c r="F1428" i="1825"/>
  <c r="K1412" i="1825"/>
  <c r="L1412" i="1825" s="1"/>
  <c r="J1412" i="1825"/>
  <c r="I1412" i="1825"/>
  <c r="G1412" i="1825"/>
  <c r="H1412" i="1825" s="1"/>
  <c r="F1412" i="1825"/>
  <c r="K1396" i="1825"/>
  <c r="L1396" i="1825" s="1"/>
  <c r="J1396" i="1825"/>
  <c r="I1396" i="1825"/>
  <c r="G1396" i="1825"/>
  <c r="H1396" i="1825" s="1"/>
  <c r="F1396" i="1825"/>
  <c r="K1380" i="1825"/>
  <c r="L1380" i="1825" s="1"/>
  <c r="J1380" i="1825"/>
  <c r="I1380" i="1825"/>
  <c r="G1380" i="1825"/>
  <c r="H1380" i="1825" s="1"/>
  <c r="F1380" i="1825"/>
  <c r="K1364" i="1825"/>
  <c r="L1364" i="1825" s="1"/>
  <c r="J1364" i="1825"/>
  <c r="I1364" i="1825"/>
  <c r="G1364" i="1825"/>
  <c r="H1364" i="1825" s="1"/>
  <c r="F1364" i="1825"/>
  <c r="K1348" i="1825"/>
  <c r="L1348" i="1825" s="1"/>
  <c r="J1348" i="1825"/>
  <c r="I1348" i="1825"/>
  <c r="G1348" i="1825"/>
  <c r="H1348" i="1825" s="1"/>
  <c r="F1348" i="1825"/>
  <c r="K1332" i="1825"/>
  <c r="L1332" i="1825" s="1"/>
  <c r="J1332" i="1825"/>
  <c r="I1332" i="1825"/>
  <c r="G1332" i="1825"/>
  <c r="H1332" i="1825" s="1"/>
  <c r="F1332" i="1825"/>
  <c r="K1316" i="1825"/>
  <c r="L1316" i="1825" s="1"/>
  <c r="J1316" i="1825"/>
  <c r="I1316" i="1825"/>
  <c r="G1316" i="1825"/>
  <c r="H1316" i="1825" s="1"/>
  <c r="F1316" i="1825"/>
  <c r="K1300" i="1825"/>
  <c r="L1300" i="1825" s="1"/>
  <c r="J1300" i="1825"/>
  <c r="I1300" i="1825"/>
  <c r="G1300" i="1825"/>
  <c r="H1300" i="1825" s="1"/>
  <c r="F1300" i="1825"/>
  <c r="K1284" i="1825"/>
  <c r="L1284" i="1825" s="1"/>
  <c r="J1284" i="1825"/>
  <c r="I1284" i="1825"/>
  <c r="G1284" i="1825"/>
  <c r="H1284" i="1825" s="1"/>
  <c r="F1284" i="1825"/>
  <c r="K1268" i="1825"/>
  <c r="L1268" i="1825" s="1"/>
  <c r="J1268" i="1825"/>
  <c r="I1268" i="1825"/>
  <c r="G1268" i="1825"/>
  <c r="H1268" i="1825" s="1"/>
  <c r="F1268" i="1825"/>
  <c r="K1252" i="1825"/>
  <c r="L1252" i="1825" s="1"/>
  <c r="J1252" i="1825"/>
  <c r="I1252" i="1825"/>
  <c r="G1252" i="1825"/>
  <c r="H1252" i="1825" s="1"/>
  <c r="F1252" i="1825"/>
  <c r="K1236" i="1825"/>
  <c r="L1236" i="1825" s="1"/>
  <c r="J1236" i="1825"/>
  <c r="I1236" i="1825"/>
  <c r="G1236" i="1825"/>
  <c r="H1236" i="1825" s="1"/>
  <c r="F1236" i="1825"/>
  <c r="K1220" i="1825"/>
  <c r="L1220" i="1825" s="1"/>
  <c r="J1220" i="1825"/>
  <c r="I1220" i="1825"/>
  <c r="G1220" i="1825"/>
  <c r="H1220" i="1825" s="1"/>
  <c r="F1220" i="1825"/>
  <c r="K1204" i="1825"/>
  <c r="L1204" i="1825" s="1"/>
  <c r="J1204" i="1825"/>
  <c r="I1204" i="1825"/>
  <c r="G1204" i="1825"/>
  <c r="H1204" i="1825" s="1"/>
  <c r="F1204" i="1825"/>
  <c r="K1188" i="1825"/>
  <c r="L1188" i="1825" s="1"/>
  <c r="J1188" i="1825"/>
  <c r="I1188" i="1825"/>
  <c r="G1188" i="1825"/>
  <c r="H1188" i="1825" s="1"/>
  <c r="F1188" i="1825"/>
  <c r="K1172" i="1825"/>
  <c r="L1172" i="1825" s="1"/>
  <c r="J1172" i="1825"/>
  <c r="I1172" i="1825"/>
  <c r="G1172" i="1825"/>
  <c r="H1172" i="1825" s="1"/>
  <c r="F1172" i="1825"/>
  <c r="K1156" i="1825"/>
  <c r="L1156" i="1825" s="1"/>
  <c r="J1156" i="1825"/>
  <c r="I1156" i="1825"/>
  <c r="G1156" i="1825"/>
  <c r="H1156" i="1825" s="1"/>
  <c r="F1156" i="1825"/>
  <c r="K1140" i="1825"/>
  <c r="L1140" i="1825" s="1"/>
  <c r="J1140" i="1825"/>
  <c r="I1140" i="1825"/>
  <c r="G1140" i="1825"/>
  <c r="H1140" i="1825" s="1"/>
  <c r="F1140" i="1825"/>
  <c r="K1124" i="1825"/>
  <c r="L1124" i="1825" s="1"/>
  <c r="J1124" i="1825"/>
  <c r="I1124" i="1825"/>
  <c r="G1124" i="1825"/>
  <c r="H1124" i="1825" s="1"/>
  <c r="F1124" i="1825"/>
  <c r="K1108" i="1825"/>
  <c r="L1108" i="1825" s="1"/>
  <c r="J1108" i="1825"/>
  <c r="I1108" i="1825"/>
  <c r="G1108" i="1825"/>
  <c r="H1108" i="1825" s="1"/>
  <c r="F1108" i="1825"/>
  <c r="K1092" i="1825"/>
  <c r="L1092" i="1825" s="1"/>
  <c r="J1092" i="1825"/>
  <c r="I1092" i="1825"/>
  <c r="G1092" i="1825"/>
  <c r="H1092" i="1825" s="1"/>
  <c r="F1092" i="1825"/>
  <c r="K1076" i="1825"/>
  <c r="L1076" i="1825" s="1"/>
  <c r="J1076" i="1825"/>
  <c r="I1076" i="1825"/>
  <c r="G1076" i="1825"/>
  <c r="H1076" i="1825" s="1"/>
  <c r="F1076" i="1825"/>
  <c r="K1060" i="1825"/>
  <c r="L1060" i="1825" s="1"/>
  <c r="J1060" i="1825"/>
  <c r="I1060" i="1825"/>
  <c r="G1060" i="1825"/>
  <c r="H1060" i="1825" s="1"/>
  <c r="F1060" i="1825"/>
  <c r="K1044" i="1825"/>
  <c r="L1044" i="1825" s="1"/>
  <c r="J1044" i="1825"/>
  <c r="I1044" i="1825"/>
  <c r="G1044" i="1825"/>
  <c r="H1044" i="1825" s="1"/>
  <c r="F1044" i="1825"/>
  <c r="K1028" i="1825"/>
  <c r="L1028" i="1825" s="1"/>
  <c r="J1028" i="1825"/>
  <c r="I1028" i="1825"/>
  <c r="G1028" i="1825"/>
  <c r="H1028" i="1825" s="1"/>
  <c r="F1028" i="1825"/>
  <c r="K1012" i="1825"/>
  <c r="L1012" i="1825" s="1"/>
  <c r="J1012" i="1825"/>
  <c r="I1012" i="1825"/>
  <c r="G1012" i="1825"/>
  <c r="H1012" i="1825" s="1"/>
  <c r="F1012" i="1825"/>
  <c r="K996" i="1825"/>
  <c r="L996" i="1825" s="1"/>
  <c r="J996" i="1825"/>
  <c r="I996" i="1825"/>
  <c r="G996" i="1825"/>
  <c r="H996" i="1825" s="1"/>
  <c r="F996" i="1825"/>
  <c r="K980" i="1825"/>
  <c r="L980" i="1825" s="1"/>
  <c r="J980" i="1825"/>
  <c r="I980" i="1825"/>
  <c r="G980" i="1825"/>
  <c r="H980" i="1825" s="1"/>
  <c r="F980" i="1825"/>
  <c r="K964" i="1825"/>
  <c r="L964" i="1825" s="1"/>
  <c r="J964" i="1825"/>
  <c r="I964" i="1825"/>
  <c r="G964" i="1825"/>
  <c r="H964" i="1825" s="1"/>
  <c r="F964" i="1825"/>
  <c r="K948" i="1825"/>
  <c r="L948" i="1825" s="1"/>
  <c r="J948" i="1825"/>
  <c r="I948" i="1825"/>
  <c r="G948" i="1825"/>
  <c r="H948" i="1825" s="1"/>
  <c r="F948" i="1825"/>
  <c r="K932" i="1825"/>
  <c r="L932" i="1825" s="1"/>
  <c r="J932" i="1825"/>
  <c r="I932" i="1825"/>
  <c r="G932" i="1825"/>
  <c r="H932" i="1825" s="1"/>
  <c r="F932" i="1825"/>
  <c r="K916" i="1825"/>
  <c r="L916" i="1825" s="1"/>
  <c r="J916" i="1825"/>
  <c r="I916" i="1825"/>
  <c r="G916" i="1825"/>
  <c r="H916" i="1825" s="1"/>
  <c r="F916" i="1825"/>
  <c r="K900" i="1825"/>
  <c r="L900" i="1825" s="1"/>
  <c r="J900" i="1825"/>
  <c r="I900" i="1825"/>
  <c r="G900" i="1825"/>
  <c r="H900" i="1825" s="1"/>
  <c r="F900" i="1825"/>
  <c r="K884" i="1825"/>
  <c r="L884" i="1825" s="1"/>
  <c r="J884" i="1825"/>
  <c r="I884" i="1825"/>
  <c r="G884" i="1825"/>
  <c r="H884" i="1825" s="1"/>
  <c r="F884" i="1825"/>
  <c r="K868" i="1825"/>
  <c r="L868" i="1825" s="1"/>
  <c r="J868" i="1825"/>
  <c r="I868" i="1825"/>
  <c r="G868" i="1825"/>
  <c r="H868" i="1825" s="1"/>
  <c r="F868" i="1825"/>
  <c r="K852" i="1825"/>
  <c r="L852" i="1825" s="1"/>
  <c r="J852" i="1825"/>
  <c r="I852" i="1825"/>
  <c r="G852" i="1825"/>
  <c r="H852" i="1825" s="1"/>
  <c r="F852" i="1825"/>
  <c r="K836" i="1825"/>
  <c r="L836" i="1825" s="1"/>
  <c r="J836" i="1825"/>
  <c r="I836" i="1825"/>
  <c r="G836" i="1825"/>
  <c r="H836" i="1825" s="1"/>
  <c r="F836" i="1825"/>
  <c r="K820" i="1825"/>
  <c r="L820" i="1825" s="1"/>
  <c r="J820" i="1825"/>
  <c r="I820" i="1825"/>
  <c r="G820" i="1825"/>
  <c r="H820" i="1825" s="1"/>
  <c r="F820" i="1825"/>
  <c r="K804" i="1825"/>
  <c r="L804" i="1825" s="1"/>
  <c r="J804" i="1825"/>
  <c r="I804" i="1825"/>
  <c r="G804" i="1825"/>
  <c r="H804" i="1825" s="1"/>
  <c r="F804" i="1825"/>
  <c r="K788" i="1825"/>
  <c r="L788" i="1825" s="1"/>
  <c r="J788" i="1825"/>
  <c r="I788" i="1825"/>
  <c r="G788" i="1825"/>
  <c r="H788" i="1825" s="1"/>
  <c r="F788" i="1825"/>
  <c r="K772" i="1825"/>
  <c r="L772" i="1825" s="1"/>
  <c r="J772" i="1825"/>
  <c r="I772" i="1825"/>
  <c r="G772" i="1825"/>
  <c r="H772" i="1825" s="1"/>
  <c r="F772" i="1825"/>
  <c r="K756" i="1825"/>
  <c r="L756" i="1825" s="1"/>
  <c r="J756" i="1825"/>
  <c r="I756" i="1825"/>
  <c r="G756" i="1825"/>
  <c r="H756" i="1825" s="1"/>
  <c r="F756" i="1825"/>
  <c r="K740" i="1825"/>
  <c r="L740" i="1825" s="1"/>
  <c r="J740" i="1825"/>
  <c r="I740" i="1825"/>
  <c r="G740" i="1825"/>
  <c r="H740" i="1825" s="1"/>
  <c r="F740" i="1825"/>
  <c r="K1931" i="1825"/>
  <c r="L1931" i="1825" s="1"/>
  <c r="J1931" i="1825"/>
  <c r="I1931" i="1825"/>
  <c r="G1931" i="1825"/>
  <c r="H1931" i="1825" s="1"/>
  <c r="F1931" i="1825"/>
  <c r="K1915" i="1825"/>
  <c r="L1915" i="1825" s="1"/>
  <c r="J1915" i="1825"/>
  <c r="I1915" i="1825"/>
  <c r="G1915" i="1825"/>
  <c r="H1915" i="1825" s="1"/>
  <c r="F1915" i="1825"/>
  <c r="K1899" i="1825"/>
  <c r="L1899" i="1825" s="1"/>
  <c r="J1899" i="1825"/>
  <c r="I1899" i="1825"/>
  <c r="G1899" i="1825"/>
  <c r="H1899" i="1825" s="1"/>
  <c r="F1899" i="1825"/>
  <c r="K1883" i="1825"/>
  <c r="L1883" i="1825" s="1"/>
  <c r="J1883" i="1825"/>
  <c r="I1883" i="1825"/>
  <c r="G1883" i="1825"/>
  <c r="H1883" i="1825" s="1"/>
  <c r="F1883" i="1825"/>
  <c r="K1867" i="1825"/>
  <c r="L1867" i="1825" s="1"/>
  <c r="J1867" i="1825"/>
  <c r="I1867" i="1825"/>
  <c r="G1867" i="1825"/>
  <c r="H1867" i="1825" s="1"/>
  <c r="F1867" i="1825"/>
  <c r="K1851" i="1825"/>
  <c r="L1851" i="1825" s="1"/>
  <c r="J1851" i="1825"/>
  <c r="I1851" i="1825"/>
  <c r="G1851" i="1825"/>
  <c r="H1851" i="1825" s="1"/>
  <c r="F1851" i="1825"/>
  <c r="K1835" i="1825"/>
  <c r="L1835" i="1825" s="1"/>
  <c r="J1835" i="1825"/>
  <c r="I1835" i="1825"/>
  <c r="G1835" i="1825"/>
  <c r="H1835" i="1825" s="1"/>
  <c r="F1835" i="1825"/>
  <c r="K1819" i="1825"/>
  <c r="L1819" i="1825" s="1"/>
  <c r="J1819" i="1825"/>
  <c r="I1819" i="1825"/>
  <c r="G1819" i="1825"/>
  <c r="H1819" i="1825" s="1"/>
  <c r="F1819" i="1825"/>
  <c r="K1803" i="1825"/>
  <c r="L1803" i="1825" s="1"/>
  <c r="J1803" i="1825"/>
  <c r="I1803" i="1825"/>
  <c r="G1803" i="1825"/>
  <c r="H1803" i="1825" s="1"/>
  <c r="F1803" i="1825"/>
  <c r="K1787" i="1825"/>
  <c r="L1787" i="1825" s="1"/>
  <c r="J1787" i="1825"/>
  <c r="I1787" i="1825"/>
  <c r="G1787" i="1825"/>
  <c r="H1787" i="1825" s="1"/>
  <c r="F1787" i="1825"/>
  <c r="K1771" i="1825"/>
  <c r="L1771" i="1825" s="1"/>
  <c r="J1771" i="1825"/>
  <c r="I1771" i="1825"/>
  <c r="G1771" i="1825"/>
  <c r="H1771" i="1825" s="1"/>
  <c r="F1771" i="1825"/>
  <c r="K1755" i="1825"/>
  <c r="L1755" i="1825" s="1"/>
  <c r="J1755" i="1825"/>
  <c r="I1755" i="1825"/>
  <c r="G1755" i="1825"/>
  <c r="H1755" i="1825" s="1"/>
  <c r="F1755" i="1825"/>
  <c r="K1739" i="1825"/>
  <c r="L1739" i="1825" s="1"/>
  <c r="J1739" i="1825"/>
  <c r="I1739" i="1825"/>
  <c r="G1739" i="1825"/>
  <c r="H1739" i="1825" s="1"/>
  <c r="F1739" i="1825"/>
  <c r="K1723" i="1825"/>
  <c r="L1723" i="1825" s="1"/>
  <c r="J1723" i="1825"/>
  <c r="I1723" i="1825"/>
  <c r="G1723" i="1825"/>
  <c r="H1723" i="1825" s="1"/>
  <c r="F1723" i="1825"/>
  <c r="K1707" i="1825"/>
  <c r="L1707" i="1825" s="1"/>
  <c r="J1707" i="1825"/>
  <c r="I1707" i="1825"/>
  <c r="G1707" i="1825"/>
  <c r="H1707" i="1825" s="1"/>
  <c r="F1707" i="1825"/>
  <c r="K1691" i="1825"/>
  <c r="L1691" i="1825" s="1"/>
  <c r="J1691" i="1825"/>
  <c r="I1691" i="1825"/>
  <c r="G1691" i="1825"/>
  <c r="H1691" i="1825" s="1"/>
  <c r="F1691" i="1825"/>
  <c r="K1675" i="1825"/>
  <c r="L1675" i="1825" s="1"/>
  <c r="J1675" i="1825"/>
  <c r="I1675" i="1825"/>
  <c r="G1675" i="1825"/>
  <c r="H1675" i="1825" s="1"/>
  <c r="F1675" i="1825"/>
  <c r="K1659" i="1825"/>
  <c r="L1659" i="1825" s="1"/>
  <c r="J1659" i="1825"/>
  <c r="I1659" i="1825"/>
  <c r="G1659" i="1825"/>
  <c r="H1659" i="1825" s="1"/>
  <c r="F1659" i="1825"/>
  <c r="K1643" i="1825"/>
  <c r="L1643" i="1825" s="1"/>
  <c r="J1643" i="1825"/>
  <c r="I1643" i="1825"/>
  <c r="G1643" i="1825"/>
  <c r="H1643" i="1825" s="1"/>
  <c r="F1643" i="1825"/>
  <c r="K1627" i="1825"/>
  <c r="L1627" i="1825" s="1"/>
  <c r="J1627" i="1825"/>
  <c r="I1627" i="1825"/>
  <c r="G1627" i="1825"/>
  <c r="H1627" i="1825" s="1"/>
  <c r="F1627" i="1825"/>
  <c r="K1611" i="1825"/>
  <c r="L1611" i="1825" s="1"/>
  <c r="J1611" i="1825"/>
  <c r="I1611" i="1825"/>
  <c r="G1611" i="1825"/>
  <c r="H1611" i="1825" s="1"/>
  <c r="F1611" i="1825"/>
  <c r="K1595" i="1825"/>
  <c r="L1595" i="1825" s="1"/>
  <c r="J1595" i="1825"/>
  <c r="I1595" i="1825"/>
  <c r="G1595" i="1825"/>
  <c r="H1595" i="1825" s="1"/>
  <c r="F1595" i="1825"/>
  <c r="K1579" i="1825"/>
  <c r="L1579" i="1825" s="1"/>
  <c r="J1579" i="1825"/>
  <c r="I1579" i="1825"/>
  <c r="G1579" i="1825"/>
  <c r="H1579" i="1825" s="1"/>
  <c r="F1579" i="1825"/>
  <c r="K1563" i="1825"/>
  <c r="L1563" i="1825" s="1"/>
  <c r="J1563" i="1825"/>
  <c r="I1563" i="1825"/>
  <c r="G1563" i="1825"/>
  <c r="H1563" i="1825" s="1"/>
  <c r="F1563" i="1825"/>
  <c r="K1547" i="1825"/>
  <c r="L1547" i="1825" s="1"/>
  <c r="J1547" i="1825"/>
  <c r="I1547" i="1825"/>
  <c r="G1547" i="1825"/>
  <c r="H1547" i="1825" s="1"/>
  <c r="F1547" i="1825"/>
  <c r="K1531" i="1825"/>
  <c r="L1531" i="1825" s="1"/>
  <c r="J1531" i="1825"/>
  <c r="I1531" i="1825"/>
  <c r="G1531" i="1825"/>
  <c r="H1531" i="1825" s="1"/>
  <c r="F1531" i="1825"/>
  <c r="K1515" i="1825"/>
  <c r="L1515" i="1825" s="1"/>
  <c r="J1515" i="1825"/>
  <c r="I1515" i="1825"/>
  <c r="G1515" i="1825"/>
  <c r="H1515" i="1825" s="1"/>
  <c r="F1515" i="1825"/>
  <c r="K1499" i="1825"/>
  <c r="L1499" i="1825" s="1"/>
  <c r="J1499" i="1825"/>
  <c r="I1499" i="1825"/>
  <c r="G1499" i="1825"/>
  <c r="H1499" i="1825" s="1"/>
  <c r="F1499" i="1825"/>
  <c r="K1483" i="1825"/>
  <c r="L1483" i="1825" s="1"/>
  <c r="J1483" i="1825"/>
  <c r="I1483" i="1825"/>
  <c r="G1483" i="1825"/>
  <c r="H1483" i="1825" s="1"/>
  <c r="F1483" i="1825"/>
  <c r="K1467" i="1825"/>
  <c r="L1467" i="1825" s="1"/>
  <c r="J1467" i="1825"/>
  <c r="I1467" i="1825"/>
  <c r="G1467" i="1825"/>
  <c r="H1467" i="1825" s="1"/>
  <c r="F1467" i="1825"/>
  <c r="K1451" i="1825"/>
  <c r="L1451" i="1825" s="1"/>
  <c r="J1451" i="1825"/>
  <c r="I1451" i="1825"/>
  <c r="G1451" i="1825"/>
  <c r="H1451" i="1825" s="1"/>
  <c r="F1451" i="1825"/>
  <c r="K1435" i="1825"/>
  <c r="L1435" i="1825" s="1"/>
  <c r="J1435" i="1825"/>
  <c r="I1435" i="1825"/>
  <c r="G1435" i="1825"/>
  <c r="H1435" i="1825" s="1"/>
  <c r="F1435" i="1825"/>
  <c r="K1419" i="1825"/>
  <c r="L1419" i="1825" s="1"/>
  <c r="J1419" i="1825"/>
  <c r="I1419" i="1825"/>
  <c r="G1419" i="1825"/>
  <c r="H1419" i="1825" s="1"/>
  <c r="F1419" i="1825"/>
  <c r="K1403" i="1825"/>
  <c r="L1403" i="1825" s="1"/>
  <c r="J1403" i="1825"/>
  <c r="I1403" i="1825"/>
  <c r="G1403" i="1825"/>
  <c r="H1403" i="1825" s="1"/>
  <c r="F1403" i="1825"/>
  <c r="K1387" i="1825"/>
  <c r="L1387" i="1825" s="1"/>
  <c r="J1387" i="1825"/>
  <c r="I1387" i="1825"/>
  <c r="G1387" i="1825"/>
  <c r="H1387" i="1825" s="1"/>
  <c r="F1387" i="1825"/>
  <c r="K1371" i="1825"/>
  <c r="L1371" i="1825" s="1"/>
  <c r="J1371" i="1825"/>
  <c r="I1371" i="1825"/>
  <c r="G1371" i="1825"/>
  <c r="H1371" i="1825" s="1"/>
  <c r="F1371" i="1825"/>
  <c r="K1355" i="1825"/>
  <c r="L1355" i="1825" s="1"/>
  <c r="J1355" i="1825"/>
  <c r="I1355" i="1825"/>
  <c r="G1355" i="1825"/>
  <c r="H1355" i="1825" s="1"/>
  <c r="F1355" i="1825"/>
  <c r="K1339" i="1825"/>
  <c r="L1339" i="1825" s="1"/>
  <c r="J1339" i="1825"/>
  <c r="I1339" i="1825"/>
  <c r="G1339" i="1825"/>
  <c r="H1339" i="1825" s="1"/>
  <c r="F1339" i="1825"/>
  <c r="K1323" i="1825"/>
  <c r="L1323" i="1825" s="1"/>
  <c r="J1323" i="1825"/>
  <c r="I1323" i="1825"/>
  <c r="G1323" i="1825"/>
  <c r="H1323" i="1825" s="1"/>
  <c r="F1323" i="1825"/>
  <c r="K1307" i="1825"/>
  <c r="L1307" i="1825" s="1"/>
  <c r="J1307" i="1825"/>
  <c r="I1307" i="1825"/>
  <c r="G1307" i="1825"/>
  <c r="H1307" i="1825" s="1"/>
  <c r="F1307" i="1825"/>
  <c r="K1291" i="1825"/>
  <c r="L1291" i="1825" s="1"/>
  <c r="J1291" i="1825"/>
  <c r="I1291" i="1825"/>
  <c r="G1291" i="1825"/>
  <c r="H1291" i="1825" s="1"/>
  <c r="F1291" i="1825"/>
  <c r="K1275" i="1825"/>
  <c r="L1275" i="1825" s="1"/>
  <c r="J1275" i="1825"/>
  <c r="I1275" i="1825"/>
  <c r="G1275" i="1825"/>
  <c r="H1275" i="1825" s="1"/>
  <c r="F1275" i="1825"/>
  <c r="K1259" i="1825"/>
  <c r="L1259" i="1825" s="1"/>
  <c r="J1259" i="1825"/>
  <c r="I1259" i="1825"/>
  <c r="G1259" i="1825"/>
  <c r="H1259" i="1825" s="1"/>
  <c r="F1259" i="1825"/>
  <c r="K1243" i="1825"/>
  <c r="L1243" i="1825" s="1"/>
  <c r="J1243" i="1825"/>
  <c r="I1243" i="1825"/>
  <c r="G1243" i="1825"/>
  <c r="H1243" i="1825" s="1"/>
  <c r="F1243" i="1825"/>
  <c r="K1227" i="1825"/>
  <c r="L1227" i="1825" s="1"/>
  <c r="J1227" i="1825"/>
  <c r="I1227" i="1825"/>
  <c r="G1227" i="1825"/>
  <c r="H1227" i="1825" s="1"/>
  <c r="F1227" i="1825"/>
  <c r="K1211" i="1825"/>
  <c r="L1211" i="1825" s="1"/>
  <c r="J1211" i="1825"/>
  <c r="I1211" i="1825"/>
  <c r="G1211" i="1825"/>
  <c r="H1211" i="1825" s="1"/>
  <c r="F1211" i="1825"/>
  <c r="K1195" i="1825"/>
  <c r="L1195" i="1825" s="1"/>
  <c r="J1195" i="1825"/>
  <c r="I1195" i="1825"/>
  <c r="G1195" i="1825"/>
  <c r="H1195" i="1825" s="1"/>
  <c r="F1195" i="1825"/>
  <c r="K1179" i="1825"/>
  <c r="L1179" i="1825" s="1"/>
  <c r="J1179" i="1825"/>
  <c r="I1179" i="1825"/>
  <c r="G1179" i="1825"/>
  <c r="H1179" i="1825" s="1"/>
  <c r="F1179" i="1825"/>
  <c r="K1163" i="1825"/>
  <c r="L1163" i="1825" s="1"/>
  <c r="J1163" i="1825"/>
  <c r="I1163" i="1825"/>
  <c r="G1163" i="1825"/>
  <c r="H1163" i="1825" s="1"/>
  <c r="F1163" i="1825"/>
  <c r="K1147" i="1825"/>
  <c r="L1147" i="1825" s="1"/>
  <c r="J1147" i="1825"/>
  <c r="I1147" i="1825"/>
  <c r="G1147" i="1825"/>
  <c r="H1147" i="1825" s="1"/>
  <c r="F1147" i="1825"/>
  <c r="K1131" i="1825"/>
  <c r="L1131" i="1825" s="1"/>
  <c r="J1131" i="1825"/>
  <c r="I1131" i="1825"/>
  <c r="G1131" i="1825"/>
  <c r="H1131" i="1825" s="1"/>
  <c r="F1131" i="1825"/>
  <c r="K1115" i="1825"/>
  <c r="L1115" i="1825" s="1"/>
  <c r="J1115" i="1825"/>
  <c r="I1115" i="1825"/>
  <c r="G1115" i="1825"/>
  <c r="H1115" i="1825" s="1"/>
  <c r="F1115" i="1825"/>
  <c r="K1099" i="1825"/>
  <c r="L1099" i="1825" s="1"/>
  <c r="J1099" i="1825"/>
  <c r="I1099" i="1825"/>
  <c r="G1099" i="1825"/>
  <c r="H1099" i="1825" s="1"/>
  <c r="F1099" i="1825"/>
  <c r="K1083" i="1825"/>
  <c r="L1083" i="1825" s="1"/>
  <c r="J1083" i="1825"/>
  <c r="I1083" i="1825"/>
  <c r="G1083" i="1825"/>
  <c r="H1083" i="1825" s="1"/>
  <c r="F1083" i="1825"/>
  <c r="K1067" i="1825"/>
  <c r="L1067" i="1825" s="1"/>
  <c r="J1067" i="1825"/>
  <c r="I1067" i="1825"/>
  <c r="G1067" i="1825"/>
  <c r="H1067" i="1825" s="1"/>
  <c r="F1067" i="1825"/>
  <c r="K1051" i="1825"/>
  <c r="L1051" i="1825" s="1"/>
  <c r="J1051" i="1825"/>
  <c r="I1051" i="1825"/>
  <c r="G1051" i="1825"/>
  <c r="H1051" i="1825" s="1"/>
  <c r="F1051" i="1825"/>
  <c r="K1035" i="1825"/>
  <c r="L1035" i="1825" s="1"/>
  <c r="J1035" i="1825"/>
  <c r="I1035" i="1825"/>
  <c r="G1035" i="1825"/>
  <c r="H1035" i="1825" s="1"/>
  <c r="F1035" i="1825"/>
  <c r="K1019" i="1825"/>
  <c r="L1019" i="1825" s="1"/>
  <c r="J1019" i="1825"/>
  <c r="I1019" i="1825"/>
  <c r="G1019" i="1825"/>
  <c r="H1019" i="1825" s="1"/>
  <c r="F1019" i="1825"/>
  <c r="K1003" i="1825"/>
  <c r="L1003" i="1825" s="1"/>
  <c r="J1003" i="1825"/>
  <c r="I1003" i="1825"/>
  <c r="G1003" i="1825"/>
  <c r="H1003" i="1825" s="1"/>
  <c r="F1003" i="1825"/>
  <c r="K987" i="1825"/>
  <c r="L987" i="1825" s="1"/>
  <c r="J987" i="1825"/>
  <c r="I987" i="1825"/>
  <c r="G987" i="1825"/>
  <c r="H987" i="1825" s="1"/>
  <c r="F987" i="1825"/>
  <c r="K971" i="1825"/>
  <c r="L971" i="1825" s="1"/>
  <c r="J971" i="1825"/>
  <c r="I971" i="1825"/>
  <c r="G971" i="1825"/>
  <c r="H971" i="1825" s="1"/>
  <c r="F971" i="1825"/>
  <c r="K955" i="1825"/>
  <c r="L955" i="1825" s="1"/>
  <c r="J955" i="1825"/>
  <c r="I955" i="1825"/>
  <c r="G955" i="1825"/>
  <c r="H955" i="1825" s="1"/>
  <c r="F955" i="1825"/>
  <c r="K939" i="1825"/>
  <c r="L939" i="1825" s="1"/>
  <c r="J939" i="1825"/>
  <c r="I939" i="1825"/>
  <c r="G939" i="1825"/>
  <c r="H939" i="1825" s="1"/>
  <c r="F939" i="1825"/>
  <c r="K923" i="1825"/>
  <c r="L923" i="1825" s="1"/>
  <c r="J923" i="1825"/>
  <c r="I923" i="1825"/>
  <c r="G923" i="1825"/>
  <c r="H923" i="1825" s="1"/>
  <c r="F923" i="1825"/>
  <c r="K907" i="1825"/>
  <c r="L907" i="1825" s="1"/>
  <c r="J907" i="1825"/>
  <c r="I907" i="1825"/>
  <c r="G907" i="1825"/>
  <c r="H907" i="1825" s="1"/>
  <c r="F907" i="1825"/>
  <c r="K891" i="1825"/>
  <c r="L891" i="1825" s="1"/>
  <c r="J891" i="1825"/>
  <c r="I891" i="1825"/>
  <c r="G891" i="1825"/>
  <c r="H891" i="1825" s="1"/>
  <c r="F891" i="1825"/>
  <c r="K875" i="1825"/>
  <c r="L875" i="1825" s="1"/>
  <c r="J875" i="1825"/>
  <c r="I875" i="1825"/>
  <c r="G875" i="1825"/>
  <c r="H875" i="1825" s="1"/>
  <c r="F875" i="1825"/>
  <c r="K859" i="1825"/>
  <c r="L859" i="1825" s="1"/>
  <c r="J859" i="1825"/>
  <c r="I859" i="1825"/>
  <c r="G859" i="1825"/>
  <c r="H859" i="1825" s="1"/>
  <c r="F859" i="1825"/>
  <c r="K843" i="1825"/>
  <c r="L843" i="1825" s="1"/>
  <c r="J843" i="1825"/>
  <c r="I843" i="1825"/>
  <c r="G843" i="1825"/>
  <c r="H843" i="1825" s="1"/>
  <c r="F843" i="1825"/>
  <c r="K827" i="1825"/>
  <c r="L827" i="1825" s="1"/>
  <c r="J827" i="1825"/>
  <c r="I827" i="1825"/>
  <c r="G827" i="1825"/>
  <c r="H827" i="1825" s="1"/>
  <c r="F827" i="1825"/>
  <c r="K811" i="1825"/>
  <c r="L811" i="1825" s="1"/>
  <c r="J811" i="1825"/>
  <c r="I811" i="1825"/>
  <c r="G811" i="1825"/>
  <c r="H811" i="1825" s="1"/>
  <c r="F811" i="1825"/>
  <c r="K795" i="1825"/>
  <c r="L795" i="1825" s="1"/>
  <c r="J795" i="1825"/>
  <c r="I795" i="1825"/>
  <c r="G795" i="1825"/>
  <c r="H795" i="1825" s="1"/>
  <c r="F795" i="1825"/>
  <c r="K779" i="1825"/>
  <c r="L779" i="1825" s="1"/>
  <c r="J779" i="1825"/>
  <c r="I779" i="1825"/>
  <c r="G779" i="1825"/>
  <c r="H779" i="1825" s="1"/>
  <c r="F779" i="1825"/>
  <c r="K763" i="1825"/>
  <c r="L763" i="1825" s="1"/>
  <c r="J763" i="1825"/>
  <c r="I763" i="1825"/>
  <c r="G763" i="1825"/>
  <c r="H763" i="1825" s="1"/>
  <c r="F763" i="1825"/>
  <c r="K747" i="1825"/>
  <c r="L747" i="1825" s="1"/>
  <c r="J747" i="1825"/>
  <c r="I747" i="1825"/>
  <c r="G747" i="1825"/>
  <c r="H747" i="1825" s="1"/>
  <c r="F747" i="1825"/>
  <c r="K731" i="1825"/>
  <c r="L731" i="1825" s="1"/>
  <c r="J731" i="1825"/>
  <c r="I731" i="1825"/>
  <c r="G731" i="1825"/>
  <c r="H731" i="1825" s="1"/>
  <c r="F731" i="1825"/>
  <c r="K1922" i="1825"/>
  <c r="L1922" i="1825" s="1"/>
  <c r="J1922" i="1825"/>
  <c r="I1922" i="1825"/>
  <c r="G1922" i="1825"/>
  <c r="H1922" i="1825" s="1"/>
  <c r="F1922" i="1825"/>
  <c r="K1906" i="1825"/>
  <c r="L1906" i="1825" s="1"/>
  <c r="J1906" i="1825"/>
  <c r="I1906" i="1825"/>
  <c r="G1906" i="1825"/>
  <c r="H1906" i="1825" s="1"/>
  <c r="F1906" i="1825"/>
  <c r="K1890" i="1825"/>
  <c r="L1890" i="1825" s="1"/>
  <c r="J1890" i="1825"/>
  <c r="I1890" i="1825"/>
  <c r="G1890" i="1825"/>
  <c r="H1890" i="1825" s="1"/>
  <c r="F1890" i="1825"/>
  <c r="K1874" i="1825"/>
  <c r="L1874" i="1825" s="1"/>
  <c r="J1874" i="1825"/>
  <c r="I1874" i="1825"/>
  <c r="G1874" i="1825"/>
  <c r="H1874" i="1825" s="1"/>
  <c r="F1874" i="1825"/>
  <c r="K1858" i="1825"/>
  <c r="L1858" i="1825" s="1"/>
  <c r="J1858" i="1825"/>
  <c r="I1858" i="1825"/>
  <c r="G1858" i="1825"/>
  <c r="H1858" i="1825" s="1"/>
  <c r="F1858" i="1825"/>
  <c r="K1842" i="1825"/>
  <c r="L1842" i="1825" s="1"/>
  <c r="J1842" i="1825"/>
  <c r="I1842" i="1825"/>
  <c r="G1842" i="1825"/>
  <c r="H1842" i="1825" s="1"/>
  <c r="F1842" i="1825"/>
  <c r="K1826" i="1825"/>
  <c r="L1826" i="1825" s="1"/>
  <c r="J1826" i="1825"/>
  <c r="I1826" i="1825"/>
  <c r="G1826" i="1825"/>
  <c r="H1826" i="1825" s="1"/>
  <c r="F1826" i="1825"/>
  <c r="K1810" i="1825"/>
  <c r="L1810" i="1825" s="1"/>
  <c r="J1810" i="1825"/>
  <c r="I1810" i="1825"/>
  <c r="G1810" i="1825"/>
  <c r="H1810" i="1825" s="1"/>
  <c r="F1810" i="1825"/>
  <c r="K1794" i="1825"/>
  <c r="L1794" i="1825" s="1"/>
  <c r="J1794" i="1825"/>
  <c r="I1794" i="1825"/>
  <c r="G1794" i="1825"/>
  <c r="H1794" i="1825" s="1"/>
  <c r="F1794" i="1825"/>
  <c r="K1778" i="1825"/>
  <c r="L1778" i="1825" s="1"/>
  <c r="J1778" i="1825"/>
  <c r="I1778" i="1825"/>
  <c r="G1778" i="1825"/>
  <c r="H1778" i="1825" s="1"/>
  <c r="F1778" i="1825"/>
  <c r="K1762" i="1825"/>
  <c r="L1762" i="1825" s="1"/>
  <c r="J1762" i="1825"/>
  <c r="I1762" i="1825"/>
  <c r="G1762" i="1825"/>
  <c r="H1762" i="1825" s="1"/>
  <c r="F1762" i="1825"/>
  <c r="K1746" i="1825"/>
  <c r="L1746" i="1825" s="1"/>
  <c r="J1746" i="1825"/>
  <c r="I1746" i="1825"/>
  <c r="G1746" i="1825"/>
  <c r="H1746" i="1825" s="1"/>
  <c r="F1746" i="1825"/>
  <c r="K1730" i="1825"/>
  <c r="L1730" i="1825" s="1"/>
  <c r="J1730" i="1825"/>
  <c r="I1730" i="1825"/>
  <c r="G1730" i="1825"/>
  <c r="H1730" i="1825" s="1"/>
  <c r="F1730" i="1825"/>
  <c r="K1714" i="1825"/>
  <c r="L1714" i="1825" s="1"/>
  <c r="J1714" i="1825"/>
  <c r="I1714" i="1825"/>
  <c r="G1714" i="1825"/>
  <c r="H1714" i="1825" s="1"/>
  <c r="F1714" i="1825"/>
  <c r="K1698" i="1825"/>
  <c r="L1698" i="1825" s="1"/>
  <c r="J1698" i="1825"/>
  <c r="I1698" i="1825"/>
  <c r="G1698" i="1825"/>
  <c r="H1698" i="1825" s="1"/>
  <c r="F1698" i="1825"/>
  <c r="K1682" i="1825"/>
  <c r="L1682" i="1825" s="1"/>
  <c r="J1682" i="1825"/>
  <c r="I1682" i="1825"/>
  <c r="G1682" i="1825"/>
  <c r="H1682" i="1825" s="1"/>
  <c r="F1682" i="1825"/>
  <c r="K1666" i="1825"/>
  <c r="L1666" i="1825" s="1"/>
  <c r="J1666" i="1825"/>
  <c r="I1666" i="1825"/>
  <c r="G1666" i="1825"/>
  <c r="H1666" i="1825" s="1"/>
  <c r="F1666" i="1825"/>
  <c r="K1650" i="1825"/>
  <c r="L1650" i="1825" s="1"/>
  <c r="J1650" i="1825"/>
  <c r="I1650" i="1825"/>
  <c r="G1650" i="1825"/>
  <c r="H1650" i="1825" s="1"/>
  <c r="F1650" i="1825"/>
  <c r="K1634" i="1825"/>
  <c r="L1634" i="1825" s="1"/>
  <c r="J1634" i="1825"/>
  <c r="I1634" i="1825"/>
  <c r="G1634" i="1825"/>
  <c r="H1634" i="1825" s="1"/>
  <c r="F1634" i="1825"/>
  <c r="K1618" i="1825"/>
  <c r="L1618" i="1825" s="1"/>
  <c r="J1618" i="1825"/>
  <c r="I1618" i="1825"/>
  <c r="G1618" i="1825"/>
  <c r="H1618" i="1825" s="1"/>
  <c r="F1618" i="1825"/>
  <c r="K1602" i="1825"/>
  <c r="L1602" i="1825" s="1"/>
  <c r="J1602" i="1825"/>
  <c r="I1602" i="1825"/>
  <c r="G1602" i="1825"/>
  <c r="H1602" i="1825" s="1"/>
  <c r="F1602" i="1825"/>
  <c r="K1586" i="1825"/>
  <c r="L1586" i="1825" s="1"/>
  <c r="J1586" i="1825"/>
  <c r="I1586" i="1825"/>
  <c r="G1586" i="1825"/>
  <c r="H1586" i="1825" s="1"/>
  <c r="F1586" i="1825"/>
  <c r="K1570" i="1825"/>
  <c r="L1570" i="1825" s="1"/>
  <c r="J1570" i="1825"/>
  <c r="I1570" i="1825"/>
  <c r="G1570" i="1825"/>
  <c r="H1570" i="1825" s="1"/>
  <c r="F1570" i="1825"/>
  <c r="K1554" i="1825"/>
  <c r="L1554" i="1825" s="1"/>
  <c r="J1554" i="1825"/>
  <c r="I1554" i="1825"/>
  <c r="G1554" i="1825"/>
  <c r="H1554" i="1825" s="1"/>
  <c r="F1554" i="1825"/>
  <c r="K1538" i="1825"/>
  <c r="L1538" i="1825" s="1"/>
  <c r="J1538" i="1825"/>
  <c r="I1538" i="1825"/>
  <c r="G1538" i="1825"/>
  <c r="H1538" i="1825" s="1"/>
  <c r="F1538" i="1825"/>
  <c r="K1522" i="1825"/>
  <c r="L1522" i="1825" s="1"/>
  <c r="J1522" i="1825"/>
  <c r="I1522" i="1825"/>
  <c r="G1522" i="1825"/>
  <c r="H1522" i="1825" s="1"/>
  <c r="F1522" i="1825"/>
  <c r="K1506" i="1825"/>
  <c r="L1506" i="1825" s="1"/>
  <c r="J1506" i="1825"/>
  <c r="I1506" i="1825"/>
  <c r="G1506" i="1825"/>
  <c r="H1506" i="1825" s="1"/>
  <c r="F1506" i="1825"/>
  <c r="K1490" i="1825"/>
  <c r="L1490" i="1825" s="1"/>
  <c r="J1490" i="1825"/>
  <c r="I1490" i="1825"/>
  <c r="G1490" i="1825"/>
  <c r="H1490" i="1825" s="1"/>
  <c r="F1490" i="1825"/>
  <c r="K1474" i="1825"/>
  <c r="L1474" i="1825" s="1"/>
  <c r="J1474" i="1825"/>
  <c r="I1474" i="1825"/>
  <c r="G1474" i="1825"/>
  <c r="H1474" i="1825" s="1"/>
  <c r="F1474" i="1825"/>
  <c r="K1458" i="1825"/>
  <c r="L1458" i="1825" s="1"/>
  <c r="J1458" i="1825"/>
  <c r="I1458" i="1825"/>
  <c r="G1458" i="1825"/>
  <c r="H1458" i="1825" s="1"/>
  <c r="F1458" i="1825"/>
  <c r="K1442" i="1825"/>
  <c r="L1442" i="1825" s="1"/>
  <c r="J1442" i="1825"/>
  <c r="I1442" i="1825"/>
  <c r="G1442" i="1825"/>
  <c r="H1442" i="1825" s="1"/>
  <c r="F1442" i="1825"/>
  <c r="K1426" i="1825"/>
  <c r="L1426" i="1825" s="1"/>
  <c r="J1426" i="1825"/>
  <c r="I1426" i="1825"/>
  <c r="G1426" i="1825"/>
  <c r="H1426" i="1825" s="1"/>
  <c r="F1426" i="1825"/>
  <c r="K1410" i="1825"/>
  <c r="L1410" i="1825" s="1"/>
  <c r="J1410" i="1825"/>
  <c r="I1410" i="1825"/>
  <c r="G1410" i="1825"/>
  <c r="H1410" i="1825" s="1"/>
  <c r="F1410" i="1825"/>
  <c r="K1394" i="1825"/>
  <c r="L1394" i="1825" s="1"/>
  <c r="J1394" i="1825"/>
  <c r="I1394" i="1825"/>
  <c r="G1394" i="1825"/>
  <c r="H1394" i="1825" s="1"/>
  <c r="F1394" i="1825"/>
  <c r="K1378" i="1825"/>
  <c r="L1378" i="1825" s="1"/>
  <c r="J1378" i="1825"/>
  <c r="I1378" i="1825"/>
  <c r="G1378" i="1825"/>
  <c r="H1378" i="1825" s="1"/>
  <c r="F1378" i="1825"/>
  <c r="K1362" i="1825"/>
  <c r="L1362" i="1825" s="1"/>
  <c r="J1362" i="1825"/>
  <c r="I1362" i="1825"/>
  <c r="G1362" i="1825"/>
  <c r="H1362" i="1825" s="1"/>
  <c r="F1362" i="1825"/>
  <c r="K1346" i="1825"/>
  <c r="L1346" i="1825" s="1"/>
  <c r="J1346" i="1825"/>
  <c r="I1346" i="1825"/>
  <c r="G1346" i="1825"/>
  <c r="H1346" i="1825" s="1"/>
  <c r="F1346" i="1825"/>
  <c r="K1330" i="1825"/>
  <c r="L1330" i="1825" s="1"/>
  <c r="J1330" i="1825"/>
  <c r="I1330" i="1825"/>
  <c r="G1330" i="1825"/>
  <c r="H1330" i="1825" s="1"/>
  <c r="F1330" i="1825"/>
  <c r="K1314" i="1825"/>
  <c r="L1314" i="1825" s="1"/>
  <c r="J1314" i="1825"/>
  <c r="I1314" i="1825"/>
  <c r="G1314" i="1825"/>
  <c r="H1314" i="1825" s="1"/>
  <c r="F1314" i="1825"/>
  <c r="K1298" i="1825"/>
  <c r="L1298" i="1825" s="1"/>
  <c r="J1298" i="1825"/>
  <c r="I1298" i="1825"/>
  <c r="G1298" i="1825"/>
  <c r="H1298" i="1825" s="1"/>
  <c r="F1298" i="1825"/>
  <c r="K1282" i="1825"/>
  <c r="L1282" i="1825" s="1"/>
  <c r="J1282" i="1825"/>
  <c r="I1282" i="1825"/>
  <c r="G1282" i="1825"/>
  <c r="H1282" i="1825" s="1"/>
  <c r="F1282" i="1825"/>
  <c r="K1266" i="1825"/>
  <c r="L1266" i="1825" s="1"/>
  <c r="J1266" i="1825"/>
  <c r="I1266" i="1825"/>
  <c r="G1266" i="1825"/>
  <c r="H1266" i="1825" s="1"/>
  <c r="F1266" i="1825"/>
  <c r="K1250" i="1825"/>
  <c r="L1250" i="1825" s="1"/>
  <c r="J1250" i="1825"/>
  <c r="I1250" i="1825"/>
  <c r="G1250" i="1825"/>
  <c r="H1250" i="1825" s="1"/>
  <c r="F1250" i="1825"/>
  <c r="K1234" i="1825"/>
  <c r="L1234" i="1825" s="1"/>
  <c r="J1234" i="1825"/>
  <c r="I1234" i="1825"/>
  <c r="G1234" i="1825"/>
  <c r="H1234" i="1825" s="1"/>
  <c r="F1234" i="1825"/>
  <c r="K1218" i="1825"/>
  <c r="L1218" i="1825" s="1"/>
  <c r="J1218" i="1825"/>
  <c r="I1218" i="1825"/>
  <c r="G1218" i="1825"/>
  <c r="H1218" i="1825" s="1"/>
  <c r="F1218" i="1825"/>
  <c r="K1202" i="1825"/>
  <c r="L1202" i="1825" s="1"/>
  <c r="J1202" i="1825"/>
  <c r="I1202" i="1825"/>
  <c r="G1202" i="1825"/>
  <c r="H1202" i="1825" s="1"/>
  <c r="F1202" i="1825"/>
  <c r="K1186" i="1825"/>
  <c r="L1186" i="1825" s="1"/>
  <c r="J1186" i="1825"/>
  <c r="I1186" i="1825"/>
  <c r="G1186" i="1825"/>
  <c r="H1186" i="1825" s="1"/>
  <c r="F1186" i="1825"/>
  <c r="K1170" i="1825"/>
  <c r="L1170" i="1825" s="1"/>
  <c r="J1170" i="1825"/>
  <c r="I1170" i="1825"/>
  <c r="G1170" i="1825"/>
  <c r="H1170" i="1825" s="1"/>
  <c r="F1170" i="1825"/>
  <c r="K1154" i="1825"/>
  <c r="L1154" i="1825" s="1"/>
  <c r="J1154" i="1825"/>
  <c r="I1154" i="1825"/>
  <c r="G1154" i="1825"/>
  <c r="H1154" i="1825" s="1"/>
  <c r="F1154" i="1825"/>
  <c r="K1138" i="1825"/>
  <c r="L1138" i="1825" s="1"/>
  <c r="J1138" i="1825"/>
  <c r="I1138" i="1825"/>
  <c r="G1138" i="1825"/>
  <c r="H1138" i="1825" s="1"/>
  <c r="F1138" i="1825"/>
  <c r="K1122" i="1825"/>
  <c r="L1122" i="1825" s="1"/>
  <c r="J1122" i="1825"/>
  <c r="I1122" i="1825"/>
  <c r="G1122" i="1825"/>
  <c r="H1122" i="1825" s="1"/>
  <c r="F1122" i="1825"/>
  <c r="K1106" i="1825"/>
  <c r="L1106" i="1825" s="1"/>
  <c r="J1106" i="1825"/>
  <c r="I1106" i="1825"/>
  <c r="G1106" i="1825"/>
  <c r="H1106" i="1825" s="1"/>
  <c r="F1106" i="1825"/>
  <c r="K1090" i="1825"/>
  <c r="L1090" i="1825" s="1"/>
  <c r="J1090" i="1825"/>
  <c r="I1090" i="1825"/>
  <c r="G1090" i="1825"/>
  <c r="H1090" i="1825" s="1"/>
  <c r="F1090" i="1825"/>
  <c r="K1074" i="1825"/>
  <c r="L1074" i="1825" s="1"/>
  <c r="J1074" i="1825"/>
  <c r="I1074" i="1825"/>
  <c r="G1074" i="1825"/>
  <c r="H1074" i="1825" s="1"/>
  <c r="F1074" i="1825"/>
  <c r="K1058" i="1825"/>
  <c r="L1058" i="1825" s="1"/>
  <c r="J1058" i="1825"/>
  <c r="I1058" i="1825"/>
  <c r="G1058" i="1825"/>
  <c r="H1058" i="1825" s="1"/>
  <c r="F1058" i="1825"/>
  <c r="K1042" i="1825"/>
  <c r="L1042" i="1825" s="1"/>
  <c r="J1042" i="1825"/>
  <c r="I1042" i="1825"/>
  <c r="G1042" i="1825"/>
  <c r="H1042" i="1825" s="1"/>
  <c r="F1042" i="1825"/>
  <c r="K1026" i="1825"/>
  <c r="L1026" i="1825" s="1"/>
  <c r="J1026" i="1825"/>
  <c r="I1026" i="1825"/>
  <c r="G1026" i="1825"/>
  <c r="H1026" i="1825" s="1"/>
  <c r="F1026" i="1825"/>
  <c r="K1010" i="1825"/>
  <c r="L1010" i="1825" s="1"/>
  <c r="J1010" i="1825"/>
  <c r="I1010" i="1825"/>
  <c r="G1010" i="1825"/>
  <c r="H1010" i="1825" s="1"/>
  <c r="F1010" i="1825"/>
  <c r="K994" i="1825"/>
  <c r="L994" i="1825" s="1"/>
  <c r="J994" i="1825"/>
  <c r="I994" i="1825"/>
  <c r="G994" i="1825"/>
  <c r="H994" i="1825" s="1"/>
  <c r="F994" i="1825"/>
  <c r="K978" i="1825"/>
  <c r="L978" i="1825" s="1"/>
  <c r="J978" i="1825"/>
  <c r="I978" i="1825"/>
  <c r="G978" i="1825"/>
  <c r="H978" i="1825" s="1"/>
  <c r="F978" i="1825"/>
  <c r="K962" i="1825"/>
  <c r="L962" i="1825" s="1"/>
  <c r="J962" i="1825"/>
  <c r="I962" i="1825"/>
  <c r="G962" i="1825"/>
  <c r="H962" i="1825" s="1"/>
  <c r="F962" i="1825"/>
  <c r="K946" i="1825"/>
  <c r="L946" i="1825" s="1"/>
  <c r="J946" i="1825"/>
  <c r="I946" i="1825"/>
  <c r="G946" i="1825"/>
  <c r="H946" i="1825" s="1"/>
  <c r="F946" i="1825"/>
  <c r="K930" i="1825"/>
  <c r="L930" i="1825" s="1"/>
  <c r="J930" i="1825"/>
  <c r="I930" i="1825"/>
  <c r="G930" i="1825"/>
  <c r="H930" i="1825" s="1"/>
  <c r="F930" i="1825"/>
  <c r="K914" i="1825"/>
  <c r="L914" i="1825" s="1"/>
  <c r="J914" i="1825"/>
  <c r="I914" i="1825"/>
  <c r="G914" i="1825"/>
  <c r="H914" i="1825" s="1"/>
  <c r="F914" i="1825"/>
  <c r="K898" i="1825"/>
  <c r="L898" i="1825" s="1"/>
  <c r="J898" i="1825"/>
  <c r="I898" i="1825"/>
  <c r="G898" i="1825"/>
  <c r="H898" i="1825" s="1"/>
  <c r="F898" i="1825"/>
  <c r="K882" i="1825"/>
  <c r="L882" i="1825" s="1"/>
  <c r="J882" i="1825"/>
  <c r="I882" i="1825"/>
  <c r="G882" i="1825"/>
  <c r="H882" i="1825" s="1"/>
  <c r="F882" i="1825"/>
  <c r="K866" i="1825"/>
  <c r="L866" i="1825" s="1"/>
  <c r="J866" i="1825"/>
  <c r="I866" i="1825"/>
  <c r="G866" i="1825"/>
  <c r="H866" i="1825" s="1"/>
  <c r="F866" i="1825"/>
  <c r="K850" i="1825"/>
  <c r="L850" i="1825" s="1"/>
  <c r="J850" i="1825"/>
  <c r="I850" i="1825"/>
  <c r="G850" i="1825"/>
  <c r="H850" i="1825" s="1"/>
  <c r="F850" i="1825"/>
  <c r="K834" i="1825"/>
  <c r="L834" i="1825" s="1"/>
  <c r="J834" i="1825"/>
  <c r="I834" i="1825"/>
  <c r="G834" i="1825"/>
  <c r="H834" i="1825" s="1"/>
  <c r="F834" i="1825"/>
  <c r="K818" i="1825"/>
  <c r="L818" i="1825" s="1"/>
  <c r="J818" i="1825"/>
  <c r="I818" i="1825"/>
  <c r="G818" i="1825"/>
  <c r="H818" i="1825" s="1"/>
  <c r="F818" i="1825"/>
  <c r="K802" i="1825"/>
  <c r="L802" i="1825" s="1"/>
  <c r="J802" i="1825"/>
  <c r="I802" i="1825"/>
  <c r="G802" i="1825"/>
  <c r="H802" i="1825" s="1"/>
  <c r="F802" i="1825"/>
  <c r="K786" i="1825"/>
  <c r="L786" i="1825" s="1"/>
  <c r="J786" i="1825"/>
  <c r="I786" i="1825"/>
  <c r="G786" i="1825"/>
  <c r="H786" i="1825" s="1"/>
  <c r="F786" i="1825"/>
  <c r="K770" i="1825"/>
  <c r="L770" i="1825" s="1"/>
  <c r="J770" i="1825"/>
  <c r="I770" i="1825"/>
  <c r="G770" i="1825"/>
  <c r="H770" i="1825" s="1"/>
  <c r="F770" i="1825"/>
  <c r="K754" i="1825"/>
  <c r="L754" i="1825" s="1"/>
  <c r="J754" i="1825"/>
  <c r="I754" i="1825"/>
  <c r="G754" i="1825"/>
  <c r="H754" i="1825" s="1"/>
  <c r="F754" i="1825"/>
  <c r="K738" i="1825"/>
  <c r="L738" i="1825" s="1"/>
  <c r="J738" i="1825"/>
  <c r="I738" i="1825"/>
  <c r="G738" i="1825"/>
  <c r="H738" i="1825" s="1"/>
  <c r="F738" i="1825"/>
  <c r="F723" i="1825"/>
  <c r="J723" i="1825"/>
  <c r="K723" i="1825"/>
  <c r="L723" i="1825" s="1"/>
  <c r="G723" i="1825"/>
  <c r="H723" i="1825" s="1"/>
  <c r="I723" i="1825"/>
  <c r="F715" i="1825"/>
  <c r="J715" i="1825"/>
  <c r="K715" i="1825"/>
  <c r="L715" i="1825" s="1"/>
  <c r="G715" i="1825"/>
  <c r="H715" i="1825" s="1"/>
  <c r="I715" i="1825"/>
  <c r="I707" i="1825"/>
  <c r="F707" i="1825"/>
  <c r="J707" i="1825"/>
  <c r="G707" i="1825"/>
  <c r="H707" i="1825" s="1"/>
  <c r="K707" i="1825"/>
  <c r="L707" i="1825" s="1"/>
  <c r="I699" i="1825"/>
  <c r="F699" i="1825"/>
  <c r="J699" i="1825"/>
  <c r="G699" i="1825"/>
  <c r="H699" i="1825" s="1"/>
  <c r="K699" i="1825"/>
  <c r="L699" i="1825" s="1"/>
  <c r="I691" i="1825"/>
  <c r="F691" i="1825"/>
  <c r="J691" i="1825"/>
  <c r="G691" i="1825"/>
  <c r="H691" i="1825" s="1"/>
  <c r="K691" i="1825"/>
  <c r="L691" i="1825" s="1"/>
  <c r="I683" i="1825"/>
  <c r="F683" i="1825"/>
  <c r="J683" i="1825"/>
  <c r="G683" i="1825"/>
  <c r="H683" i="1825" s="1"/>
  <c r="K683" i="1825"/>
  <c r="L683" i="1825" s="1"/>
  <c r="I675" i="1825"/>
  <c r="F675" i="1825"/>
  <c r="J675" i="1825"/>
  <c r="G675" i="1825"/>
  <c r="H675" i="1825" s="1"/>
  <c r="K675" i="1825"/>
  <c r="L675" i="1825" s="1"/>
  <c r="I667" i="1825"/>
  <c r="F667" i="1825"/>
  <c r="J667" i="1825"/>
  <c r="G667" i="1825"/>
  <c r="H667" i="1825" s="1"/>
  <c r="K667" i="1825"/>
  <c r="L667" i="1825" s="1"/>
  <c r="I659" i="1825"/>
  <c r="F659" i="1825"/>
  <c r="J659" i="1825"/>
  <c r="G659" i="1825"/>
  <c r="H659" i="1825" s="1"/>
  <c r="K659" i="1825"/>
  <c r="L659" i="1825" s="1"/>
  <c r="I651" i="1825"/>
  <c r="F651" i="1825"/>
  <c r="J651" i="1825"/>
  <c r="G651" i="1825"/>
  <c r="H651" i="1825" s="1"/>
  <c r="K651" i="1825"/>
  <c r="L651" i="1825" s="1"/>
  <c r="I643" i="1825"/>
  <c r="F643" i="1825"/>
  <c r="J643" i="1825"/>
  <c r="G643" i="1825"/>
  <c r="H643" i="1825" s="1"/>
  <c r="K643" i="1825"/>
  <c r="L643" i="1825" s="1"/>
  <c r="I635" i="1825"/>
  <c r="F635" i="1825"/>
  <c r="J635" i="1825"/>
  <c r="G635" i="1825"/>
  <c r="H635" i="1825" s="1"/>
  <c r="K635" i="1825"/>
  <c r="L635" i="1825" s="1"/>
  <c r="I627" i="1825"/>
  <c r="F627" i="1825"/>
  <c r="J627" i="1825"/>
  <c r="G627" i="1825"/>
  <c r="H627" i="1825" s="1"/>
  <c r="K627" i="1825"/>
  <c r="L627" i="1825" s="1"/>
  <c r="I619" i="1825"/>
  <c r="F619" i="1825"/>
  <c r="J619" i="1825"/>
  <c r="G619" i="1825"/>
  <c r="H619" i="1825" s="1"/>
  <c r="K619" i="1825"/>
  <c r="L619" i="1825" s="1"/>
  <c r="I611" i="1825"/>
  <c r="F611" i="1825"/>
  <c r="J611" i="1825"/>
  <c r="G611" i="1825"/>
  <c r="H611" i="1825" s="1"/>
  <c r="K611" i="1825"/>
  <c r="L611" i="1825" s="1"/>
  <c r="I603" i="1825"/>
  <c r="F603" i="1825"/>
  <c r="J603" i="1825"/>
  <c r="G603" i="1825"/>
  <c r="H603" i="1825" s="1"/>
  <c r="K603" i="1825"/>
  <c r="L603" i="1825" s="1"/>
  <c r="I595" i="1825"/>
  <c r="F595" i="1825"/>
  <c r="J595" i="1825"/>
  <c r="G595" i="1825"/>
  <c r="H595" i="1825" s="1"/>
  <c r="K595" i="1825"/>
  <c r="L595" i="1825" s="1"/>
  <c r="I587" i="1825"/>
  <c r="F587" i="1825"/>
  <c r="J587" i="1825"/>
  <c r="G587" i="1825"/>
  <c r="H587" i="1825" s="1"/>
  <c r="K587" i="1825"/>
  <c r="L587" i="1825" s="1"/>
  <c r="I579" i="1825"/>
  <c r="F579" i="1825"/>
  <c r="J579" i="1825"/>
  <c r="G579" i="1825"/>
  <c r="H579" i="1825" s="1"/>
  <c r="K579" i="1825"/>
  <c r="L579" i="1825" s="1"/>
  <c r="I571" i="1825"/>
  <c r="F571" i="1825"/>
  <c r="J571" i="1825"/>
  <c r="G571" i="1825"/>
  <c r="H571" i="1825" s="1"/>
  <c r="K571" i="1825"/>
  <c r="L571" i="1825" s="1"/>
  <c r="I563" i="1825"/>
  <c r="F563" i="1825"/>
  <c r="J563" i="1825"/>
  <c r="G563" i="1825"/>
  <c r="H563" i="1825" s="1"/>
  <c r="K563" i="1825"/>
  <c r="L563" i="1825" s="1"/>
  <c r="I555" i="1825"/>
  <c r="F555" i="1825"/>
  <c r="J555" i="1825"/>
  <c r="G555" i="1825"/>
  <c r="H555" i="1825" s="1"/>
  <c r="K555" i="1825"/>
  <c r="L555" i="1825" s="1"/>
  <c r="I547" i="1825"/>
  <c r="F547" i="1825"/>
  <c r="J547" i="1825"/>
  <c r="G547" i="1825"/>
  <c r="H547" i="1825" s="1"/>
  <c r="K547" i="1825"/>
  <c r="L547" i="1825" s="1"/>
  <c r="I539" i="1825"/>
  <c r="F539" i="1825"/>
  <c r="J539" i="1825"/>
  <c r="G539" i="1825"/>
  <c r="H539" i="1825" s="1"/>
  <c r="K539" i="1825"/>
  <c r="L539" i="1825" s="1"/>
  <c r="I531" i="1825"/>
  <c r="F531" i="1825"/>
  <c r="J531" i="1825"/>
  <c r="G531" i="1825"/>
  <c r="H531" i="1825" s="1"/>
  <c r="K531" i="1825"/>
  <c r="L531" i="1825" s="1"/>
  <c r="I523" i="1825"/>
  <c r="F523" i="1825"/>
  <c r="J523" i="1825"/>
  <c r="G523" i="1825"/>
  <c r="H523" i="1825" s="1"/>
  <c r="K523" i="1825"/>
  <c r="L523" i="1825" s="1"/>
  <c r="I515" i="1825"/>
  <c r="F515" i="1825"/>
  <c r="J515" i="1825"/>
  <c r="G515" i="1825"/>
  <c r="H515" i="1825" s="1"/>
  <c r="K515" i="1825"/>
  <c r="L515" i="1825" s="1"/>
  <c r="I507" i="1825"/>
  <c r="F507" i="1825"/>
  <c r="J507" i="1825"/>
  <c r="G507" i="1825"/>
  <c r="H507" i="1825" s="1"/>
  <c r="K507" i="1825"/>
  <c r="L507" i="1825" s="1"/>
  <c r="I499" i="1825"/>
  <c r="F499" i="1825"/>
  <c r="J499" i="1825"/>
  <c r="G499" i="1825"/>
  <c r="H499" i="1825" s="1"/>
  <c r="K499" i="1825"/>
  <c r="L499" i="1825" s="1"/>
  <c r="I491" i="1825"/>
  <c r="F491" i="1825"/>
  <c r="J491" i="1825"/>
  <c r="G491" i="1825"/>
  <c r="H491" i="1825" s="1"/>
  <c r="K491" i="1825"/>
  <c r="L491" i="1825" s="1"/>
  <c r="I483" i="1825"/>
  <c r="F483" i="1825"/>
  <c r="J483" i="1825"/>
  <c r="G483" i="1825"/>
  <c r="H483" i="1825" s="1"/>
  <c r="K483" i="1825"/>
  <c r="L483" i="1825" s="1"/>
  <c r="I475" i="1825"/>
  <c r="F475" i="1825"/>
  <c r="J475" i="1825"/>
  <c r="G475" i="1825"/>
  <c r="H475" i="1825" s="1"/>
  <c r="K475" i="1825"/>
  <c r="L475" i="1825" s="1"/>
  <c r="I467" i="1825"/>
  <c r="F467" i="1825"/>
  <c r="J467" i="1825"/>
  <c r="G467" i="1825"/>
  <c r="H467" i="1825" s="1"/>
  <c r="K467" i="1825"/>
  <c r="L467" i="1825" s="1"/>
  <c r="I459" i="1825"/>
  <c r="F459" i="1825"/>
  <c r="J459" i="1825"/>
  <c r="G459" i="1825"/>
  <c r="H459" i="1825" s="1"/>
  <c r="K459" i="1825"/>
  <c r="L459" i="1825" s="1"/>
  <c r="I451" i="1825"/>
  <c r="F451" i="1825"/>
  <c r="J451" i="1825"/>
  <c r="G451" i="1825"/>
  <c r="H451" i="1825" s="1"/>
  <c r="K451" i="1825"/>
  <c r="L451" i="1825" s="1"/>
  <c r="F443" i="1825"/>
  <c r="J443" i="1825"/>
  <c r="K443" i="1825"/>
  <c r="L443" i="1825" s="1"/>
  <c r="G443" i="1825"/>
  <c r="H443" i="1825" s="1"/>
  <c r="I443" i="1825"/>
  <c r="F411" i="1825"/>
  <c r="J411" i="1825"/>
  <c r="K411" i="1825"/>
  <c r="L411" i="1825" s="1"/>
  <c r="G411" i="1825"/>
  <c r="H411" i="1825" s="1"/>
  <c r="I411" i="1825"/>
  <c r="F437" i="1825"/>
  <c r="J437" i="1825"/>
  <c r="G437" i="1825"/>
  <c r="H437" i="1825" s="1"/>
  <c r="I437" i="1825"/>
  <c r="K437" i="1825"/>
  <c r="L437" i="1825" s="1"/>
  <c r="G403" i="1825"/>
  <c r="H403" i="1825" s="1"/>
  <c r="K403" i="1825"/>
  <c r="L403" i="1825" s="1"/>
  <c r="F403" i="1825"/>
  <c r="J403" i="1825"/>
  <c r="I403" i="1825"/>
  <c r="F720" i="1825"/>
  <c r="J720" i="1825"/>
  <c r="I720" i="1825"/>
  <c r="K720" i="1825"/>
  <c r="L720" i="1825" s="1"/>
  <c r="G720" i="1825"/>
  <c r="H720" i="1825" s="1"/>
  <c r="G712" i="1825"/>
  <c r="H712" i="1825" s="1"/>
  <c r="K712" i="1825"/>
  <c r="L712" i="1825" s="1"/>
  <c r="I712" i="1825"/>
  <c r="F712" i="1825"/>
  <c r="J712" i="1825"/>
  <c r="G704" i="1825"/>
  <c r="H704" i="1825" s="1"/>
  <c r="K704" i="1825"/>
  <c r="L704" i="1825" s="1"/>
  <c r="I704" i="1825"/>
  <c r="F704" i="1825"/>
  <c r="J704" i="1825"/>
  <c r="G696" i="1825"/>
  <c r="H696" i="1825" s="1"/>
  <c r="K696" i="1825"/>
  <c r="L696" i="1825" s="1"/>
  <c r="I696" i="1825"/>
  <c r="F696" i="1825"/>
  <c r="J696" i="1825"/>
  <c r="G688" i="1825"/>
  <c r="H688" i="1825" s="1"/>
  <c r="K688" i="1825"/>
  <c r="L688" i="1825" s="1"/>
  <c r="I688" i="1825"/>
  <c r="F688" i="1825"/>
  <c r="J688" i="1825"/>
  <c r="G680" i="1825"/>
  <c r="H680" i="1825" s="1"/>
  <c r="K680" i="1825"/>
  <c r="L680" i="1825" s="1"/>
  <c r="I680" i="1825"/>
  <c r="F680" i="1825"/>
  <c r="J680" i="1825"/>
  <c r="G672" i="1825"/>
  <c r="H672" i="1825" s="1"/>
  <c r="K672" i="1825"/>
  <c r="L672" i="1825" s="1"/>
  <c r="I672" i="1825"/>
  <c r="F672" i="1825"/>
  <c r="J672" i="1825"/>
  <c r="G664" i="1825"/>
  <c r="H664" i="1825" s="1"/>
  <c r="K664" i="1825"/>
  <c r="L664" i="1825" s="1"/>
  <c r="I664" i="1825"/>
  <c r="F664" i="1825"/>
  <c r="J664" i="1825"/>
  <c r="G656" i="1825"/>
  <c r="H656" i="1825" s="1"/>
  <c r="K656" i="1825"/>
  <c r="L656" i="1825" s="1"/>
  <c r="I656" i="1825"/>
  <c r="F656" i="1825"/>
  <c r="J656" i="1825"/>
  <c r="G648" i="1825"/>
  <c r="H648" i="1825" s="1"/>
  <c r="K648" i="1825"/>
  <c r="L648" i="1825" s="1"/>
  <c r="I648" i="1825"/>
  <c r="F648" i="1825"/>
  <c r="J648" i="1825"/>
  <c r="G640" i="1825"/>
  <c r="H640" i="1825" s="1"/>
  <c r="K640" i="1825"/>
  <c r="L640" i="1825" s="1"/>
  <c r="I640" i="1825"/>
  <c r="F640" i="1825"/>
  <c r="J640" i="1825"/>
  <c r="G632" i="1825"/>
  <c r="H632" i="1825" s="1"/>
  <c r="K632" i="1825"/>
  <c r="L632" i="1825" s="1"/>
  <c r="I632" i="1825"/>
  <c r="F632" i="1825"/>
  <c r="J632" i="1825"/>
  <c r="G624" i="1825"/>
  <c r="H624" i="1825" s="1"/>
  <c r="K624" i="1825"/>
  <c r="L624" i="1825" s="1"/>
  <c r="I624" i="1825"/>
  <c r="F624" i="1825"/>
  <c r="J624" i="1825"/>
  <c r="G616" i="1825"/>
  <c r="H616" i="1825" s="1"/>
  <c r="K616" i="1825"/>
  <c r="L616" i="1825" s="1"/>
  <c r="I616" i="1825"/>
  <c r="F616" i="1825"/>
  <c r="J616" i="1825"/>
  <c r="G608" i="1825"/>
  <c r="H608" i="1825" s="1"/>
  <c r="K608" i="1825"/>
  <c r="L608" i="1825" s="1"/>
  <c r="I608" i="1825"/>
  <c r="F608" i="1825"/>
  <c r="J608" i="1825"/>
  <c r="G600" i="1825"/>
  <c r="H600" i="1825" s="1"/>
  <c r="K600" i="1825"/>
  <c r="L600" i="1825" s="1"/>
  <c r="I600" i="1825"/>
  <c r="F600" i="1825"/>
  <c r="J600" i="1825"/>
  <c r="G592" i="1825"/>
  <c r="H592" i="1825" s="1"/>
  <c r="K592" i="1825"/>
  <c r="L592" i="1825" s="1"/>
  <c r="I592" i="1825"/>
  <c r="F592" i="1825"/>
  <c r="J592" i="1825"/>
  <c r="G584" i="1825"/>
  <c r="H584" i="1825" s="1"/>
  <c r="K584" i="1825"/>
  <c r="L584" i="1825" s="1"/>
  <c r="I584" i="1825"/>
  <c r="F584" i="1825"/>
  <c r="J584" i="1825"/>
  <c r="G576" i="1825"/>
  <c r="H576" i="1825" s="1"/>
  <c r="K576" i="1825"/>
  <c r="L576" i="1825" s="1"/>
  <c r="I576" i="1825"/>
  <c r="F576" i="1825"/>
  <c r="J576" i="1825"/>
  <c r="G568" i="1825"/>
  <c r="H568" i="1825" s="1"/>
  <c r="K568" i="1825"/>
  <c r="L568" i="1825" s="1"/>
  <c r="I568" i="1825"/>
  <c r="F568" i="1825"/>
  <c r="J568" i="1825"/>
  <c r="G560" i="1825"/>
  <c r="H560" i="1825" s="1"/>
  <c r="K560" i="1825"/>
  <c r="L560" i="1825" s="1"/>
  <c r="I560" i="1825"/>
  <c r="F560" i="1825"/>
  <c r="J560" i="1825"/>
  <c r="G552" i="1825"/>
  <c r="H552" i="1825" s="1"/>
  <c r="K552" i="1825"/>
  <c r="L552" i="1825" s="1"/>
  <c r="I552" i="1825"/>
  <c r="F552" i="1825"/>
  <c r="J552" i="1825"/>
  <c r="G544" i="1825"/>
  <c r="H544" i="1825" s="1"/>
  <c r="K544" i="1825"/>
  <c r="L544" i="1825" s="1"/>
  <c r="I544" i="1825"/>
  <c r="F544" i="1825"/>
  <c r="J544" i="1825"/>
  <c r="G536" i="1825"/>
  <c r="H536" i="1825" s="1"/>
  <c r="K536" i="1825"/>
  <c r="L536" i="1825" s="1"/>
  <c r="I536" i="1825"/>
  <c r="F536" i="1825"/>
  <c r="J536" i="1825"/>
  <c r="G528" i="1825"/>
  <c r="H528" i="1825" s="1"/>
  <c r="K528" i="1825"/>
  <c r="L528" i="1825" s="1"/>
  <c r="I528" i="1825"/>
  <c r="F528" i="1825"/>
  <c r="J528" i="1825"/>
  <c r="G520" i="1825"/>
  <c r="H520" i="1825" s="1"/>
  <c r="K520" i="1825"/>
  <c r="L520" i="1825" s="1"/>
  <c r="I520" i="1825"/>
  <c r="F520" i="1825"/>
  <c r="J520" i="1825"/>
  <c r="G512" i="1825"/>
  <c r="H512" i="1825" s="1"/>
  <c r="K512" i="1825"/>
  <c r="L512" i="1825" s="1"/>
  <c r="I512" i="1825"/>
  <c r="F512" i="1825"/>
  <c r="J512" i="1825"/>
  <c r="G504" i="1825"/>
  <c r="H504" i="1825" s="1"/>
  <c r="K504" i="1825"/>
  <c r="L504" i="1825" s="1"/>
  <c r="I504" i="1825"/>
  <c r="F504" i="1825"/>
  <c r="J504" i="1825"/>
  <c r="G496" i="1825"/>
  <c r="H496" i="1825" s="1"/>
  <c r="K496" i="1825"/>
  <c r="L496" i="1825" s="1"/>
  <c r="I496" i="1825"/>
  <c r="F496" i="1825"/>
  <c r="J496" i="1825"/>
  <c r="G488" i="1825"/>
  <c r="H488" i="1825" s="1"/>
  <c r="K488" i="1825"/>
  <c r="L488" i="1825" s="1"/>
  <c r="I488" i="1825"/>
  <c r="F488" i="1825"/>
  <c r="J488" i="1825"/>
  <c r="G480" i="1825"/>
  <c r="H480" i="1825" s="1"/>
  <c r="K480" i="1825"/>
  <c r="L480" i="1825" s="1"/>
  <c r="I480" i="1825"/>
  <c r="F480" i="1825"/>
  <c r="J480" i="1825"/>
  <c r="G472" i="1825"/>
  <c r="H472" i="1825" s="1"/>
  <c r="K472" i="1825"/>
  <c r="L472" i="1825" s="1"/>
  <c r="I472" i="1825"/>
  <c r="F472" i="1825"/>
  <c r="J472" i="1825"/>
  <c r="G464" i="1825"/>
  <c r="H464" i="1825" s="1"/>
  <c r="K464" i="1825"/>
  <c r="L464" i="1825" s="1"/>
  <c r="I464" i="1825"/>
  <c r="F464" i="1825"/>
  <c r="J464" i="1825"/>
  <c r="G456" i="1825"/>
  <c r="H456" i="1825" s="1"/>
  <c r="K456" i="1825"/>
  <c r="L456" i="1825" s="1"/>
  <c r="I456" i="1825"/>
  <c r="F456" i="1825"/>
  <c r="J456" i="1825"/>
  <c r="G448" i="1825"/>
  <c r="H448" i="1825" s="1"/>
  <c r="K448" i="1825"/>
  <c r="L448" i="1825" s="1"/>
  <c r="I448" i="1825"/>
  <c r="F448" i="1825"/>
  <c r="J448" i="1825"/>
  <c r="F415" i="1825"/>
  <c r="J415" i="1825"/>
  <c r="I415" i="1825"/>
  <c r="K415" i="1825"/>
  <c r="L415" i="1825" s="1"/>
  <c r="G415" i="1825"/>
  <c r="H415" i="1825" s="1"/>
  <c r="F425" i="1825"/>
  <c r="J425" i="1825"/>
  <c r="I425" i="1825"/>
  <c r="K425" i="1825"/>
  <c r="L425" i="1825" s="1"/>
  <c r="G425" i="1825"/>
  <c r="H425" i="1825" s="1"/>
  <c r="G401" i="1825"/>
  <c r="H401" i="1825" s="1"/>
  <c r="K401" i="1825"/>
  <c r="L401" i="1825" s="1"/>
  <c r="F401" i="1825"/>
  <c r="J401" i="1825"/>
  <c r="I401" i="1825"/>
  <c r="I436" i="1825"/>
  <c r="J436" i="1825"/>
  <c r="F436" i="1825"/>
  <c r="K436" i="1825"/>
  <c r="L436" i="1825" s="1"/>
  <c r="G436" i="1825"/>
  <c r="H436" i="1825" s="1"/>
  <c r="I428" i="1825"/>
  <c r="J428" i="1825"/>
  <c r="F428" i="1825"/>
  <c r="K428" i="1825"/>
  <c r="L428" i="1825" s="1"/>
  <c r="G428" i="1825"/>
  <c r="H428" i="1825" s="1"/>
  <c r="I420" i="1825"/>
  <c r="J420" i="1825"/>
  <c r="F420" i="1825"/>
  <c r="K420" i="1825"/>
  <c r="L420" i="1825" s="1"/>
  <c r="G420" i="1825"/>
  <c r="H420" i="1825" s="1"/>
  <c r="I412" i="1825"/>
  <c r="J412" i="1825"/>
  <c r="F412" i="1825"/>
  <c r="K412" i="1825"/>
  <c r="L412" i="1825" s="1"/>
  <c r="G412" i="1825"/>
  <c r="H412" i="1825" s="1"/>
  <c r="I404" i="1825"/>
  <c r="F404" i="1825"/>
  <c r="G404" i="1825"/>
  <c r="H404" i="1825" s="1"/>
  <c r="J404" i="1825"/>
  <c r="K404" i="1825"/>
  <c r="L404" i="1825" s="1"/>
  <c r="I396" i="1825"/>
  <c r="F396" i="1825"/>
  <c r="J396" i="1825"/>
  <c r="G396" i="1825"/>
  <c r="H396" i="1825" s="1"/>
  <c r="K396" i="1825"/>
  <c r="L396" i="1825" s="1"/>
  <c r="I388" i="1825"/>
  <c r="F388" i="1825"/>
  <c r="J388" i="1825"/>
  <c r="G388" i="1825"/>
  <c r="H388" i="1825" s="1"/>
  <c r="K388" i="1825"/>
  <c r="L388" i="1825" s="1"/>
  <c r="I380" i="1825"/>
  <c r="F380" i="1825"/>
  <c r="J380" i="1825"/>
  <c r="G380" i="1825"/>
  <c r="H380" i="1825" s="1"/>
  <c r="K380" i="1825"/>
  <c r="L380" i="1825" s="1"/>
  <c r="I372" i="1825"/>
  <c r="F372" i="1825"/>
  <c r="J372" i="1825"/>
  <c r="G372" i="1825"/>
  <c r="H372" i="1825" s="1"/>
  <c r="K372" i="1825"/>
  <c r="L372" i="1825" s="1"/>
  <c r="I364" i="1825"/>
  <c r="F364" i="1825"/>
  <c r="J364" i="1825"/>
  <c r="G364" i="1825"/>
  <c r="H364" i="1825" s="1"/>
  <c r="K364" i="1825"/>
  <c r="L364" i="1825" s="1"/>
  <c r="I356" i="1825"/>
  <c r="F356" i="1825"/>
  <c r="J356" i="1825"/>
  <c r="G356" i="1825"/>
  <c r="H356" i="1825" s="1"/>
  <c r="K356" i="1825"/>
  <c r="L356" i="1825" s="1"/>
  <c r="I348" i="1825"/>
  <c r="F348" i="1825"/>
  <c r="J348" i="1825"/>
  <c r="G348" i="1825"/>
  <c r="H348" i="1825" s="1"/>
  <c r="K348" i="1825"/>
  <c r="L348" i="1825" s="1"/>
  <c r="I340" i="1825"/>
  <c r="F340" i="1825"/>
  <c r="J340" i="1825"/>
  <c r="G340" i="1825"/>
  <c r="H340" i="1825" s="1"/>
  <c r="K340" i="1825"/>
  <c r="L340" i="1825" s="1"/>
  <c r="I332" i="1825"/>
  <c r="F332" i="1825"/>
  <c r="J332" i="1825"/>
  <c r="G332" i="1825"/>
  <c r="H332" i="1825" s="1"/>
  <c r="K332" i="1825"/>
  <c r="L332" i="1825" s="1"/>
  <c r="I324" i="1825"/>
  <c r="F324" i="1825"/>
  <c r="J324" i="1825"/>
  <c r="G324" i="1825"/>
  <c r="H324" i="1825" s="1"/>
  <c r="K324" i="1825"/>
  <c r="L324" i="1825" s="1"/>
  <c r="I316" i="1825"/>
  <c r="F316" i="1825"/>
  <c r="J316" i="1825"/>
  <c r="G316" i="1825"/>
  <c r="H316" i="1825" s="1"/>
  <c r="K316" i="1825"/>
  <c r="L316" i="1825" s="1"/>
  <c r="I308" i="1825"/>
  <c r="F308" i="1825"/>
  <c r="J308" i="1825"/>
  <c r="G308" i="1825"/>
  <c r="H308" i="1825" s="1"/>
  <c r="K308" i="1825"/>
  <c r="L308" i="1825" s="1"/>
  <c r="I300" i="1825"/>
  <c r="F300" i="1825"/>
  <c r="J300" i="1825"/>
  <c r="G300" i="1825"/>
  <c r="H300" i="1825" s="1"/>
  <c r="K300" i="1825"/>
  <c r="L300" i="1825" s="1"/>
  <c r="I292" i="1825"/>
  <c r="F292" i="1825"/>
  <c r="J292" i="1825"/>
  <c r="G292" i="1825"/>
  <c r="H292" i="1825" s="1"/>
  <c r="K292" i="1825"/>
  <c r="L292" i="1825" s="1"/>
  <c r="I284" i="1825"/>
  <c r="F284" i="1825"/>
  <c r="J284" i="1825"/>
  <c r="G284" i="1825"/>
  <c r="H284" i="1825" s="1"/>
  <c r="K284" i="1825"/>
  <c r="L284" i="1825" s="1"/>
  <c r="I276" i="1825"/>
  <c r="F276" i="1825"/>
  <c r="J276" i="1825"/>
  <c r="G276" i="1825"/>
  <c r="H276" i="1825" s="1"/>
  <c r="K276" i="1825"/>
  <c r="L276" i="1825" s="1"/>
  <c r="I268" i="1825"/>
  <c r="F268" i="1825"/>
  <c r="J268" i="1825"/>
  <c r="G268" i="1825"/>
  <c r="H268" i="1825" s="1"/>
  <c r="K268" i="1825"/>
  <c r="L268" i="1825" s="1"/>
  <c r="I260" i="1825"/>
  <c r="F260" i="1825"/>
  <c r="J260" i="1825"/>
  <c r="G260" i="1825"/>
  <c r="H260" i="1825" s="1"/>
  <c r="K260" i="1825"/>
  <c r="L260" i="1825" s="1"/>
  <c r="I252" i="1825"/>
  <c r="F252" i="1825"/>
  <c r="K252" i="1825"/>
  <c r="L252" i="1825" s="1"/>
  <c r="G252" i="1825"/>
  <c r="H252" i="1825" s="1"/>
  <c r="J252" i="1825"/>
  <c r="I244" i="1825"/>
  <c r="F244" i="1825"/>
  <c r="K244" i="1825"/>
  <c r="L244" i="1825" s="1"/>
  <c r="G244" i="1825"/>
  <c r="H244" i="1825" s="1"/>
  <c r="J244" i="1825"/>
  <c r="I236" i="1825"/>
  <c r="F236" i="1825"/>
  <c r="K236" i="1825"/>
  <c r="L236" i="1825" s="1"/>
  <c r="G236" i="1825"/>
  <c r="H236" i="1825" s="1"/>
  <c r="J236" i="1825"/>
  <c r="I228" i="1825"/>
  <c r="F228" i="1825"/>
  <c r="K228" i="1825"/>
  <c r="L228" i="1825" s="1"/>
  <c r="G228" i="1825"/>
  <c r="H228" i="1825" s="1"/>
  <c r="J228" i="1825"/>
  <c r="I220" i="1825"/>
  <c r="F220" i="1825"/>
  <c r="K220" i="1825"/>
  <c r="L220" i="1825" s="1"/>
  <c r="G220" i="1825"/>
  <c r="H220" i="1825" s="1"/>
  <c r="J220" i="1825"/>
  <c r="I212" i="1825"/>
  <c r="F212" i="1825"/>
  <c r="K212" i="1825"/>
  <c r="L212" i="1825" s="1"/>
  <c r="G212" i="1825"/>
  <c r="H212" i="1825" s="1"/>
  <c r="J212" i="1825"/>
  <c r="I204" i="1825"/>
  <c r="F204" i="1825"/>
  <c r="K204" i="1825"/>
  <c r="L204" i="1825" s="1"/>
  <c r="G204" i="1825"/>
  <c r="H204" i="1825" s="1"/>
  <c r="J204" i="1825"/>
  <c r="I196" i="1825"/>
  <c r="F196" i="1825"/>
  <c r="K196" i="1825"/>
  <c r="L196" i="1825" s="1"/>
  <c r="G196" i="1825"/>
  <c r="H196" i="1825" s="1"/>
  <c r="J196" i="1825"/>
  <c r="I188" i="1825"/>
  <c r="F188" i="1825"/>
  <c r="K188" i="1825"/>
  <c r="L188" i="1825" s="1"/>
  <c r="G188" i="1825"/>
  <c r="H188" i="1825" s="1"/>
  <c r="J188" i="1825"/>
  <c r="F154" i="1825"/>
  <c r="J154" i="1825"/>
  <c r="K154" i="1825"/>
  <c r="L154" i="1825" s="1"/>
  <c r="G154" i="1825"/>
  <c r="H154" i="1825" s="1"/>
  <c r="I154" i="1825"/>
  <c r="F132" i="1825"/>
  <c r="J132" i="1825"/>
  <c r="K132" i="1825"/>
  <c r="L132" i="1825" s="1"/>
  <c r="G132" i="1825"/>
  <c r="H132" i="1825" s="1"/>
  <c r="I132" i="1825"/>
  <c r="F68" i="1825"/>
  <c r="J68" i="1825"/>
  <c r="K68" i="1825"/>
  <c r="L68" i="1825" s="1"/>
  <c r="G68" i="1825"/>
  <c r="H68" i="1825" s="1"/>
  <c r="I68" i="1825"/>
  <c r="F180" i="1825"/>
  <c r="J180" i="1825"/>
  <c r="G180" i="1825"/>
  <c r="H180" i="1825" s="1"/>
  <c r="I180" i="1825"/>
  <c r="K180" i="1825"/>
  <c r="L180" i="1825" s="1"/>
  <c r="F142" i="1825"/>
  <c r="J142" i="1825"/>
  <c r="G142" i="1825"/>
  <c r="H142" i="1825" s="1"/>
  <c r="I142" i="1825"/>
  <c r="K142" i="1825"/>
  <c r="L142" i="1825" s="1"/>
  <c r="F78" i="1825"/>
  <c r="J78" i="1825"/>
  <c r="G78" i="1825"/>
  <c r="H78" i="1825" s="1"/>
  <c r="I78" i="1825"/>
  <c r="K78" i="1825"/>
  <c r="L78" i="1825" s="1"/>
  <c r="G391" i="1825"/>
  <c r="H391" i="1825" s="1"/>
  <c r="K391" i="1825"/>
  <c r="L391" i="1825" s="1"/>
  <c r="I391" i="1825"/>
  <c r="F391" i="1825"/>
  <c r="J391" i="1825"/>
  <c r="G383" i="1825"/>
  <c r="H383" i="1825" s="1"/>
  <c r="K383" i="1825"/>
  <c r="L383" i="1825" s="1"/>
  <c r="I383" i="1825"/>
  <c r="F383" i="1825"/>
  <c r="J383" i="1825"/>
  <c r="G375" i="1825"/>
  <c r="H375" i="1825" s="1"/>
  <c r="K375" i="1825"/>
  <c r="L375" i="1825" s="1"/>
  <c r="I375" i="1825"/>
  <c r="F375" i="1825"/>
  <c r="J375" i="1825"/>
  <c r="G367" i="1825"/>
  <c r="H367" i="1825" s="1"/>
  <c r="K367" i="1825"/>
  <c r="L367" i="1825" s="1"/>
  <c r="I367" i="1825"/>
  <c r="F367" i="1825"/>
  <c r="J367" i="1825"/>
  <c r="G359" i="1825"/>
  <c r="H359" i="1825" s="1"/>
  <c r="K359" i="1825"/>
  <c r="L359" i="1825" s="1"/>
  <c r="I359" i="1825"/>
  <c r="F359" i="1825"/>
  <c r="J359" i="1825"/>
  <c r="G351" i="1825"/>
  <c r="H351" i="1825" s="1"/>
  <c r="K351" i="1825"/>
  <c r="L351" i="1825" s="1"/>
  <c r="I351" i="1825"/>
  <c r="F351" i="1825"/>
  <c r="J351" i="1825"/>
  <c r="G343" i="1825"/>
  <c r="H343" i="1825" s="1"/>
  <c r="K343" i="1825"/>
  <c r="L343" i="1825" s="1"/>
  <c r="I343" i="1825"/>
  <c r="F343" i="1825"/>
  <c r="J343" i="1825"/>
  <c r="G335" i="1825"/>
  <c r="H335" i="1825" s="1"/>
  <c r="K335" i="1825"/>
  <c r="L335" i="1825" s="1"/>
  <c r="I335" i="1825"/>
  <c r="F335" i="1825"/>
  <c r="J335" i="1825"/>
  <c r="G327" i="1825"/>
  <c r="H327" i="1825" s="1"/>
  <c r="K327" i="1825"/>
  <c r="L327" i="1825" s="1"/>
  <c r="I327" i="1825"/>
  <c r="F327" i="1825"/>
  <c r="J327" i="1825"/>
  <c r="G319" i="1825"/>
  <c r="H319" i="1825" s="1"/>
  <c r="K319" i="1825"/>
  <c r="L319" i="1825" s="1"/>
  <c r="I319" i="1825"/>
  <c r="F319" i="1825"/>
  <c r="J319" i="1825"/>
  <c r="G311" i="1825"/>
  <c r="H311" i="1825" s="1"/>
  <c r="K311" i="1825"/>
  <c r="L311" i="1825" s="1"/>
  <c r="I311" i="1825"/>
  <c r="F311" i="1825"/>
  <c r="J311" i="1825"/>
  <c r="G303" i="1825"/>
  <c r="H303" i="1825" s="1"/>
  <c r="K303" i="1825"/>
  <c r="L303" i="1825" s="1"/>
  <c r="I303" i="1825"/>
  <c r="F303" i="1825"/>
  <c r="J303" i="1825"/>
  <c r="G295" i="1825"/>
  <c r="H295" i="1825" s="1"/>
  <c r="K295" i="1825"/>
  <c r="L295" i="1825" s="1"/>
  <c r="I295" i="1825"/>
  <c r="F295" i="1825"/>
  <c r="J295" i="1825"/>
  <c r="G287" i="1825"/>
  <c r="H287" i="1825" s="1"/>
  <c r="K287" i="1825"/>
  <c r="L287" i="1825" s="1"/>
  <c r="I287" i="1825"/>
  <c r="F287" i="1825"/>
  <c r="J287" i="1825"/>
  <c r="G279" i="1825"/>
  <c r="H279" i="1825" s="1"/>
  <c r="K279" i="1825"/>
  <c r="L279" i="1825" s="1"/>
  <c r="I279" i="1825"/>
  <c r="F279" i="1825"/>
  <c r="J279" i="1825"/>
  <c r="G271" i="1825"/>
  <c r="H271" i="1825" s="1"/>
  <c r="K271" i="1825"/>
  <c r="L271" i="1825" s="1"/>
  <c r="I271" i="1825"/>
  <c r="F271" i="1825"/>
  <c r="J271" i="1825"/>
  <c r="G263" i="1825"/>
  <c r="H263" i="1825" s="1"/>
  <c r="K263" i="1825"/>
  <c r="L263" i="1825" s="1"/>
  <c r="I263" i="1825"/>
  <c r="F263" i="1825"/>
  <c r="J263" i="1825"/>
  <c r="F174" i="1825"/>
  <c r="J174" i="1825"/>
  <c r="I174" i="1825"/>
  <c r="K174" i="1825"/>
  <c r="L174" i="1825" s="1"/>
  <c r="G174" i="1825"/>
  <c r="H174" i="1825" s="1"/>
  <c r="F108" i="1825"/>
  <c r="J108" i="1825"/>
  <c r="K108" i="1825"/>
  <c r="L108" i="1825" s="1"/>
  <c r="G108" i="1825"/>
  <c r="H108" i="1825" s="1"/>
  <c r="I108" i="1825"/>
  <c r="F166" i="1825"/>
  <c r="J166" i="1825"/>
  <c r="K166" i="1825"/>
  <c r="L166" i="1825" s="1"/>
  <c r="G166" i="1825"/>
  <c r="H166" i="1825" s="1"/>
  <c r="I166" i="1825"/>
  <c r="F134" i="1825"/>
  <c r="J134" i="1825"/>
  <c r="G134" i="1825"/>
  <c r="H134" i="1825" s="1"/>
  <c r="I134" i="1825"/>
  <c r="K134" i="1825"/>
  <c r="L134" i="1825" s="1"/>
  <c r="F70" i="1825"/>
  <c r="J70" i="1825"/>
  <c r="G70" i="1825"/>
  <c r="H70" i="1825" s="1"/>
  <c r="I70" i="1825"/>
  <c r="K70" i="1825"/>
  <c r="L70" i="1825" s="1"/>
  <c r="I42" i="1825"/>
  <c r="F42" i="1825"/>
  <c r="K42" i="1825"/>
  <c r="L42" i="1825" s="1"/>
  <c r="J42" i="1825"/>
  <c r="G42" i="1825"/>
  <c r="H42" i="1825" s="1"/>
  <c r="F152" i="1825"/>
  <c r="J152" i="1825"/>
  <c r="I152" i="1825"/>
  <c r="G152" i="1825"/>
  <c r="H152" i="1825" s="1"/>
  <c r="K152" i="1825"/>
  <c r="L152" i="1825" s="1"/>
  <c r="F120" i="1825"/>
  <c r="J120" i="1825"/>
  <c r="I120" i="1825"/>
  <c r="K120" i="1825"/>
  <c r="L120" i="1825" s="1"/>
  <c r="G120" i="1825"/>
  <c r="H120" i="1825" s="1"/>
  <c r="F88" i="1825"/>
  <c r="J88" i="1825"/>
  <c r="I88" i="1825"/>
  <c r="K88" i="1825"/>
  <c r="L88" i="1825" s="1"/>
  <c r="G88" i="1825"/>
  <c r="H88" i="1825" s="1"/>
  <c r="F56" i="1825"/>
  <c r="J56" i="1825"/>
  <c r="I56" i="1825"/>
  <c r="K56" i="1825"/>
  <c r="L56" i="1825" s="1"/>
  <c r="G56" i="1825"/>
  <c r="H56" i="1825" s="1"/>
  <c r="G25" i="1825"/>
  <c r="H25" i="1825" s="1"/>
  <c r="K25" i="1825"/>
  <c r="L25" i="1825" s="1"/>
  <c r="F25" i="1825"/>
  <c r="I25" i="1825"/>
  <c r="J25" i="1825"/>
  <c r="F146" i="1825"/>
  <c r="J146" i="1825"/>
  <c r="I146" i="1825"/>
  <c r="K146" i="1825"/>
  <c r="L146" i="1825" s="1"/>
  <c r="G146" i="1825"/>
  <c r="H146" i="1825" s="1"/>
  <c r="F114" i="1825"/>
  <c r="J114" i="1825"/>
  <c r="I114" i="1825"/>
  <c r="K114" i="1825"/>
  <c r="L114" i="1825" s="1"/>
  <c r="G114" i="1825"/>
  <c r="H114" i="1825" s="1"/>
  <c r="F82" i="1825"/>
  <c r="J82" i="1825"/>
  <c r="I82" i="1825"/>
  <c r="K82" i="1825"/>
  <c r="L82" i="1825" s="1"/>
  <c r="G82" i="1825"/>
  <c r="H82" i="1825" s="1"/>
  <c r="G49" i="1825"/>
  <c r="H49" i="1825" s="1"/>
  <c r="K49" i="1825"/>
  <c r="L49" i="1825" s="1"/>
  <c r="J49" i="1825"/>
  <c r="F49" i="1825"/>
  <c r="I49" i="1825"/>
  <c r="G17" i="1825"/>
  <c r="H17" i="1825" s="1"/>
  <c r="K17" i="1825"/>
  <c r="L17" i="1825" s="1"/>
  <c r="F17" i="1825"/>
  <c r="I17" i="1825"/>
  <c r="J17" i="1825"/>
  <c r="G9" i="1825"/>
  <c r="H9" i="1825" s="1"/>
  <c r="K9" i="1825"/>
  <c r="L9" i="1825" s="1"/>
  <c r="I9" i="1825"/>
  <c r="J9" i="1825"/>
  <c r="F9" i="1825"/>
  <c r="I10" i="1825"/>
  <c r="F10" i="1825"/>
  <c r="K10" i="1825"/>
  <c r="L10" i="1825" s="1"/>
  <c r="G10" i="1825"/>
  <c r="H10" i="1825" s="1"/>
  <c r="J10" i="1825"/>
  <c r="G177" i="1825"/>
  <c r="H177" i="1825" s="1"/>
  <c r="K177" i="1825"/>
  <c r="L177" i="1825" s="1"/>
  <c r="F177" i="1825"/>
  <c r="I177" i="1825"/>
  <c r="J177" i="1825"/>
  <c r="G169" i="1825"/>
  <c r="H169" i="1825" s="1"/>
  <c r="F169" i="1825"/>
  <c r="I169" i="1825"/>
  <c r="J169" i="1825"/>
  <c r="K169" i="1825"/>
  <c r="L169" i="1825" s="1"/>
  <c r="G161" i="1825"/>
  <c r="H161" i="1825" s="1"/>
  <c r="I161" i="1825"/>
  <c r="J161" i="1825"/>
  <c r="K161" i="1825"/>
  <c r="L161" i="1825" s="1"/>
  <c r="F161" i="1825"/>
  <c r="G153" i="1825"/>
  <c r="H153" i="1825" s="1"/>
  <c r="J153" i="1825"/>
  <c r="K153" i="1825"/>
  <c r="L153" i="1825" s="1"/>
  <c r="F153" i="1825"/>
  <c r="I153" i="1825"/>
  <c r="F145" i="1825"/>
  <c r="K145" i="1825"/>
  <c r="L145" i="1825" s="1"/>
  <c r="G145" i="1825"/>
  <c r="H145" i="1825" s="1"/>
  <c r="I145" i="1825"/>
  <c r="J145" i="1825"/>
  <c r="F137" i="1825"/>
  <c r="K137" i="1825"/>
  <c r="L137" i="1825" s="1"/>
  <c r="G137" i="1825"/>
  <c r="H137" i="1825" s="1"/>
  <c r="I137" i="1825"/>
  <c r="J137" i="1825"/>
  <c r="F129" i="1825"/>
  <c r="K129" i="1825"/>
  <c r="L129" i="1825" s="1"/>
  <c r="G129" i="1825"/>
  <c r="H129" i="1825" s="1"/>
  <c r="I129" i="1825"/>
  <c r="J129" i="1825"/>
  <c r="F121" i="1825"/>
  <c r="K121" i="1825"/>
  <c r="L121" i="1825" s="1"/>
  <c r="G121" i="1825"/>
  <c r="H121" i="1825" s="1"/>
  <c r="I121" i="1825"/>
  <c r="J121" i="1825"/>
  <c r="F113" i="1825"/>
  <c r="K113" i="1825"/>
  <c r="L113" i="1825" s="1"/>
  <c r="G113" i="1825"/>
  <c r="H113" i="1825" s="1"/>
  <c r="I113" i="1825"/>
  <c r="J113" i="1825"/>
  <c r="F105" i="1825"/>
  <c r="K105" i="1825"/>
  <c r="L105" i="1825" s="1"/>
  <c r="G105" i="1825"/>
  <c r="H105" i="1825" s="1"/>
  <c r="I105" i="1825"/>
  <c r="J105" i="1825"/>
  <c r="F97" i="1825"/>
  <c r="K97" i="1825"/>
  <c r="L97" i="1825" s="1"/>
  <c r="G97" i="1825"/>
  <c r="H97" i="1825" s="1"/>
  <c r="I97" i="1825"/>
  <c r="J97" i="1825"/>
  <c r="F89" i="1825"/>
  <c r="K89" i="1825"/>
  <c r="L89" i="1825" s="1"/>
  <c r="G89" i="1825"/>
  <c r="H89" i="1825" s="1"/>
  <c r="I89" i="1825"/>
  <c r="J89" i="1825"/>
  <c r="F81" i="1825"/>
  <c r="K81" i="1825"/>
  <c r="L81" i="1825" s="1"/>
  <c r="G81" i="1825"/>
  <c r="H81" i="1825" s="1"/>
  <c r="I81" i="1825"/>
  <c r="J81" i="1825"/>
  <c r="F73" i="1825"/>
  <c r="K73" i="1825"/>
  <c r="L73" i="1825" s="1"/>
  <c r="G73" i="1825"/>
  <c r="H73" i="1825" s="1"/>
  <c r="I73" i="1825"/>
  <c r="J73" i="1825"/>
  <c r="F65" i="1825"/>
  <c r="K65" i="1825"/>
  <c r="L65" i="1825" s="1"/>
  <c r="G65" i="1825"/>
  <c r="H65" i="1825" s="1"/>
  <c r="I65" i="1825"/>
  <c r="J65" i="1825"/>
  <c r="F57" i="1825"/>
  <c r="K57" i="1825"/>
  <c r="L57" i="1825" s="1"/>
  <c r="G57" i="1825"/>
  <c r="H57" i="1825" s="1"/>
  <c r="I57" i="1825"/>
  <c r="J57" i="1825"/>
  <c r="I48" i="1825"/>
  <c r="J48" i="1825"/>
  <c r="G48" i="1825"/>
  <c r="H48" i="1825" s="1"/>
  <c r="K48" i="1825"/>
  <c r="L48" i="1825" s="1"/>
  <c r="F48" i="1825"/>
  <c r="I40" i="1825"/>
  <c r="J40" i="1825"/>
  <c r="K40" i="1825"/>
  <c r="L40" i="1825" s="1"/>
  <c r="F40" i="1825"/>
  <c r="G40" i="1825"/>
  <c r="H40" i="1825" s="1"/>
  <c r="I32" i="1825"/>
  <c r="J32" i="1825"/>
  <c r="K32" i="1825"/>
  <c r="L32" i="1825" s="1"/>
  <c r="F32" i="1825"/>
  <c r="G32" i="1825"/>
  <c r="H32" i="1825" s="1"/>
  <c r="I24" i="1825"/>
  <c r="J24" i="1825"/>
  <c r="K24" i="1825"/>
  <c r="L24" i="1825" s="1"/>
  <c r="F24" i="1825"/>
  <c r="G24" i="1825"/>
  <c r="H24" i="1825" s="1"/>
  <c r="I16" i="1825"/>
  <c r="J16" i="1825"/>
  <c r="K16" i="1825"/>
  <c r="L16" i="1825" s="1"/>
  <c r="F16" i="1825"/>
  <c r="G16" i="1825"/>
  <c r="H16" i="1825" s="1"/>
  <c r="I8" i="1825"/>
  <c r="J8" i="1825"/>
  <c r="F8" i="1825"/>
  <c r="G8" i="1825"/>
  <c r="H8" i="1825" s="1"/>
  <c r="K8" i="1825"/>
  <c r="L8" i="1825" s="1"/>
  <c r="N129" i="2667"/>
  <c r="N385" i="2667"/>
  <c r="N165" i="2667"/>
  <c r="N197" i="2667"/>
  <c r="N325" i="2667"/>
  <c r="N389" i="2667"/>
  <c r="N517" i="2667"/>
  <c r="N613" i="2667"/>
  <c r="N94" i="2667"/>
  <c r="N318" i="2667"/>
  <c r="N315" i="2667"/>
  <c r="N18" i="2667"/>
  <c r="N242" i="2667"/>
  <c r="N402" i="2667"/>
  <c r="N434" i="2667"/>
  <c r="N658" i="2667"/>
  <c r="N51" i="2667"/>
  <c r="N243" i="2667"/>
  <c r="N435" i="2667"/>
  <c r="N331" i="2667"/>
  <c r="N246" i="2667"/>
  <c r="N438" i="2667"/>
  <c r="N74" i="2667"/>
  <c r="N138" i="2667"/>
  <c r="N266" i="2667"/>
  <c r="N362" i="2667"/>
  <c r="N554" i="2667"/>
  <c r="N145" i="2667"/>
  <c r="N9" i="2667"/>
  <c r="N201" i="2667"/>
  <c r="N233" i="2667"/>
  <c r="N265" i="2667"/>
  <c r="N369" i="2667"/>
  <c r="N625" i="2667"/>
  <c r="N493" i="2667"/>
  <c r="E7" i="2143"/>
  <c r="E31" i="2143"/>
  <c r="E55" i="2143"/>
  <c r="E79" i="2143"/>
  <c r="E103" i="2143"/>
  <c r="D15" i="2143"/>
  <c r="D39" i="2143"/>
  <c r="D63" i="2143"/>
  <c r="D87" i="2143"/>
  <c r="D111" i="2143"/>
  <c r="C23" i="2143"/>
  <c r="C47" i="2143"/>
  <c r="C71" i="2143"/>
  <c r="C95" i="2143"/>
  <c r="E8" i="2143"/>
  <c r="E32" i="2143"/>
  <c r="E56" i="2143"/>
  <c r="E80" i="2143"/>
  <c r="E104" i="2143"/>
  <c r="D16" i="2143"/>
  <c r="D40" i="2143"/>
  <c r="D64" i="2143"/>
  <c r="D88" i="2143"/>
  <c r="D112" i="2143"/>
  <c r="C24" i="2143"/>
  <c r="C48" i="2143"/>
  <c r="C72" i="2143"/>
  <c r="C96" i="2143"/>
  <c r="E9" i="2143"/>
  <c r="E33" i="2143"/>
  <c r="E57" i="2143"/>
  <c r="E81" i="2143"/>
  <c r="E105" i="2143"/>
  <c r="D17" i="2143"/>
  <c r="D41" i="2143"/>
  <c r="D65" i="2143"/>
  <c r="D89" i="2143"/>
  <c r="D113" i="2143"/>
  <c r="C25" i="2143"/>
  <c r="C49" i="2143"/>
  <c r="C73" i="2143"/>
  <c r="C97" i="2143"/>
  <c r="E10" i="2143"/>
  <c r="E34" i="2143"/>
  <c r="E58" i="2143"/>
  <c r="E82" i="2143"/>
  <c r="E106" i="2143"/>
  <c r="D18" i="2143"/>
  <c r="D42" i="2143"/>
  <c r="D66" i="2143"/>
  <c r="D90" i="2143"/>
  <c r="D114" i="2143"/>
  <c r="C26" i="2143"/>
  <c r="C50" i="2143"/>
  <c r="C74" i="2143"/>
  <c r="C98" i="2143"/>
  <c r="E11" i="2143"/>
  <c r="E35" i="2143"/>
  <c r="E59" i="2143"/>
  <c r="E83" i="2143"/>
  <c r="E107" i="2143"/>
  <c r="D19" i="2143"/>
  <c r="D43" i="2143"/>
  <c r="E19" i="2143"/>
  <c r="E48" i="2143"/>
  <c r="E77" i="2143"/>
  <c r="E111" i="2143"/>
  <c r="D28" i="2143"/>
  <c r="D57" i="2143"/>
  <c r="D85" i="2143"/>
  <c r="D117" i="2143"/>
  <c r="C33" i="2143"/>
  <c r="C61" i="2143"/>
  <c r="C89" i="2143"/>
  <c r="C117" i="2143"/>
  <c r="E20" i="2143"/>
  <c r="E49" i="2143"/>
  <c r="E78" i="2143"/>
  <c r="E112" i="2143"/>
  <c r="D29" i="2143"/>
  <c r="D58" i="2143"/>
  <c r="D86" i="2143"/>
  <c r="D118" i="2143"/>
  <c r="C34" i="2143"/>
  <c r="C62" i="2143"/>
  <c r="C90" i="2143"/>
  <c r="C118" i="2143"/>
  <c r="E21" i="2143"/>
  <c r="E50" i="2143"/>
  <c r="E84" i="2143"/>
  <c r="E113" i="2143"/>
  <c r="D30" i="2143"/>
  <c r="D59" i="2143"/>
  <c r="D91" i="2143"/>
  <c r="C7" i="2143"/>
  <c r="C35" i="2143"/>
  <c r="C63" i="2143"/>
  <c r="C91" i="2143"/>
  <c r="E22" i="2143"/>
  <c r="E51" i="2143"/>
  <c r="E85" i="2143"/>
  <c r="E114" i="2143"/>
  <c r="D31" i="2143"/>
  <c r="D60" i="2143"/>
  <c r="D92" i="2143"/>
  <c r="C8" i="2143"/>
  <c r="C36" i="2143"/>
  <c r="C64" i="2143"/>
  <c r="C92" i="2143"/>
  <c r="E23" i="2143"/>
  <c r="E52" i="2143"/>
  <c r="E86" i="2143"/>
  <c r="E115" i="2143"/>
  <c r="D32" i="2143"/>
  <c r="D61" i="2143"/>
  <c r="D93" i="2143"/>
  <c r="C9" i="2143"/>
  <c r="C37" i="2143"/>
  <c r="C65" i="2143"/>
  <c r="C93" i="2143"/>
  <c r="E6" i="2143"/>
  <c r="E24" i="2143"/>
  <c r="E53" i="2143"/>
  <c r="E87" i="2143"/>
  <c r="E116" i="2143"/>
  <c r="D33" i="2143"/>
  <c r="D62" i="2143"/>
  <c r="D94" i="2143"/>
  <c r="C10" i="2143"/>
  <c r="C38" i="2143"/>
  <c r="C66" i="2143"/>
  <c r="C94" i="2143"/>
  <c r="D6" i="2143"/>
  <c r="E25" i="2143"/>
  <c r="E54" i="2143"/>
  <c r="E88" i="2143"/>
  <c r="E117" i="2143"/>
  <c r="D34" i="2143"/>
  <c r="D67" i="2143"/>
  <c r="D95" i="2143"/>
  <c r="C11" i="2143"/>
  <c r="C39" i="2143"/>
  <c r="C67" i="2143"/>
  <c r="C99" i="2143"/>
  <c r="C6" i="2143"/>
  <c r="E26" i="2143"/>
  <c r="E60" i="2143"/>
  <c r="E89" i="2143"/>
  <c r="E118" i="2143"/>
  <c r="D35" i="2143"/>
  <c r="D68" i="2143"/>
  <c r="D96" i="2143"/>
  <c r="C12" i="2143"/>
  <c r="C40" i="2143"/>
  <c r="C68" i="2143"/>
  <c r="C100" i="2143"/>
  <c r="E27" i="2143"/>
  <c r="E61" i="2143"/>
  <c r="E90" i="2143"/>
  <c r="D7" i="2143"/>
  <c r="D36" i="2143"/>
  <c r="D69" i="2143"/>
  <c r="D97" i="2143"/>
  <c r="C13" i="2143"/>
  <c r="C41" i="2143"/>
  <c r="C69" i="2143"/>
  <c r="C101" i="2143"/>
  <c r="E28" i="2143"/>
  <c r="E62" i="2143"/>
  <c r="E91" i="2143"/>
  <c r="D8" i="2143"/>
  <c r="D37" i="2143"/>
  <c r="D70" i="2143"/>
  <c r="D98" i="2143"/>
  <c r="C14" i="2143"/>
  <c r="C42" i="2143"/>
  <c r="C70" i="2143"/>
  <c r="C102" i="2143"/>
  <c r="E29" i="2143"/>
  <c r="E63" i="2143"/>
  <c r="E92" i="2143"/>
  <c r="D9" i="2143"/>
  <c r="D38" i="2143"/>
  <c r="D71" i="2143"/>
  <c r="D99" i="2143"/>
  <c r="C15" i="2143"/>
  <c r="C43" i="2143"/>
  <c r="C75" i="2143"/>
  <c r="C103" i="2143"/>
  <c r="E30" i="2143"/>
  <c r="E64" i="2143"/>
  <c r="E93" i="2143"/>
  <c r="D10" i="2143"/>
  <c r="D44" i="2143"/>
  <c r="D72" i="2143"/>
  <c r="D100" i="2143"/>
  <c r="C16" i="2143"/>
  <c r="C44" i="2143"/>
  <c r="C76" i="2143"/>
  <c r="C104" i="2143"/>
  <c r="E36" i="2143"/>
  <c r="E65" i="2143"/>
  <c r="E94" i="2143"/>
  <c r="D11" i="2143"/>
  <c r="D45" i="2143"/>
  <c r="D73" i="2143"/>
  <c r="D101" i="2143"/>
  <c r="C17" i="2143"/>
  <c r="C45" i="2143"/>
  <c r="C77" i="2143"/>
  <c r="C105" i="2143"/>
  <c r="E37" i="2143"/>
  <c r="E66" i="2143"/>
  <c r="E95" i="2143"/>
  <c r="D12" i="2143"/>
  <c r="D46" i="2143"/>
  <c r="D74" i="2143"/>
  <c r="D102" i="2143"/>
  <c r="C18" i="2143"/>
  <c r="C46" i="2143"/>
  <c r="C78" i="2143"/>
  <c r="C106" i="2143"/>
  <c r="E38" i="2143"/>
  <c r="E67" i="2143"/>
  <c r="E96" i="2143"/>
  <c r="D13" i="2143"/>
  <c r="D47" i="2143"/>
  <c r="D75" i="2143"/>
  <c r="D103" i="2143"/>
  <c r="C19" i="2143"/>
  <c r="C51" i="2143"/>
  <c r="C79" i="2143"/>
  <c r="C107" i="2143"/>
  <c r="E39" i="2143"/>
  <c r="E68" i="2143"/>
  <c r="E97" i="2143"/>
  <c r="D14" i="2143"/>
  <c r="D48" i="2143"/>
  <c r="D76" i="2143"/>
  <c r="D104" i="2143"/>
  <c r="C20" i="2143"/>
  <c r="C52" i="2143"/>
  <c r="C80" i="2143"/>
  <c r="C108" i="2143"/>
  <c r="E40" i="2143"/>
  <c r="E69" i="2143"/>
  <c r="E98" i="2143"/>
  <c r="D20" i="2143"/>
  <c r="D49" i="2143"/>
  <c r="D77" i="2143"/>
  <c r="D105" i="2143"/>
  <c r="C21" i="2143"/>
  <c r="C53" i="2143"/>
  <c r="C81" i="2143"/>
  <c r="C109" i="2143"/>
  <c r="E12" i="2143"/>
  <c r="E41" i="2143"/>
  <c r="E70" i="2143"/>
  <c r="E99" i="2143"/>
  <c r="D21" i="2143"/>
  <c r="D50" i="2143"/>
  <c r="D78" i="2143"/>
  <c r="D106" i="2143"/>
  <c r="C22" i="2143"/>
  <c r="C54" i="2143"/>
  <c r="C82" i="2143"/>
  <c r="C110" i="2143"/>
  <c r="E13" i="2143"/>
  <c r="E42" i="2143"/>
  <c r="E71" i="2143"/>
  <c r="E100" i="2143"/>
  <c r="D22" i="2143"/>
  <c r="D51" i="2143"/>
  <c r="D79" i="2143"/>
  <c r="D107" i="2143"/>
  <c r="C27" i="2143"/>
  <c r="C55" i="2143"/>
  <c r="C83" i="2143"/>
  <c r="C111" i="2143"/>
  <c r="E14" i="2143"/>
  <c r="E43" i="2143"/>
  <c r="E72" i="2143"/>
  <c r="E101" i="2143"/>
  <c r="D23" i="2143"/>
  <c r="D52" i="2143"/>
  <c r="D80" i="2143"/>
  <c r="D108" i="2143"/>
  <c r="C28" i="2143"/>
  <c r="C56" i="2143"/>
  <c r="C84" i="2143"/>
  <c r="C112" i="2143"/>
  <c r="E15" i="2143"/>
  <c r="E44" i="2143"/>
  <c r="E73" i="2143"/>
  <c r="E102" i="2143"/>
  <c r="D24" i="2143"/>
  <c r="D53" i="2143"/>
  <c r="D81" i="2143"/>
  <c r="D109" i="2143"/>
  <c r="C29" i="2143"/>
  <c r="C57" i="2143"/>
  <c r="C85" i="2143"/>
  <c r="C113" i="2143"/>
  <c r="E16" i="2143"/>
  <c r="E45" i="2143"/>
  <c r="E74" i="2143"/>
  <c r="E108" i="2143"/>
  <c r="D25" i="2143"/>
  <c r="D54" i="2143"/>
  <c r="D116" i="2143"/>
  <c r="C30" i="2143"/>
  <c r="C31" i="2143"/>
  <c r="C32" i="2143"/>
  <c r="C58" i="2143"/>
  <c r="C59" i="2143"/>
  <c r="C60" i="2143"/>
  <c r="E17" i="2143"/>
  <c r="C86" i="2143"/>
  <c r="E18" i="2143"/>
  <c r="C87" i="2143"/>
  <c r="E46" i="2143"/>
  <c r="C88" i="2143"/>
  <c r="E47" i="2143"/>
  <c r="C114" i="2143"/>
  <c r="E75" i="2143"/>
  <c r="C115" i="2143"/>
  <c r="E76" i="2143"/>
  <c r="C116" i="2143"/>
  <c r="E109" i="2143"/>
  <c r="E110" i="2143"/>
  <c r="D26" i="2143"/>
  <c r="D27" i="2143"/>
  <c r="D55" i="2143"/>
  <c r="D56" i="2143"/>
  <c r="D82" i="2143"/>
  <c r="D83" i="2143"/>
  <c r="D84" i="2143"/>
  <c r="D110" i="2143"/>
  <c r="D115" i="2143"/>
  <c r="C4" i="2038"/>
  <c r="K83" i="2143" l="1"/>
  <c r="F83" i="2143"/>
  <c r="G83" i="2143"/>
  <c r="K104" i="2143"/>
  <c r="F104" i="2143"/>
  <c r="G104" i="2143"/>
  <c r="F46" i="2143"/>
  <c r="K46" i="2143"/>
  <c r="G46" i="2143"/>
  <c r="G18" i="2143"/>
  <c r="K18" i="2143"/>
  <c r="F18" i="2143"/>
  <c r="G112" i="2143"/>
  <c r="K112" i="2143"/>
  <c r="F112" i="2143"/>
  <c r="K82" i="2143"/>
  <c r="F82" i="2143"/>
  <c r="G82" i="2143"/>
  <c r="K108" i="2143"/>
  <c r="F108" i="2143"/>
  <c r="G108" i="2143"/>
  <c r="K106" i="2143"/>
  <c r="F106" i="2143"/>
  <c r="G106" i="2143"/>
  <c r="F76" i="2143"/>
  <c r="K76" i="2143"/>
  <c r="G76" i="2143"/>
  <c r="K12" i="2143"/>
  <c r="F12" i="2143"/>
  <c r="G12" i="2143"/>
  <c r="K117" i="2143"/>
  <c r="F117" i="2143"/>
  <c r="G117" i="2143"/>
  <c r="G88" i="2143"/>
  <c r="F88" i="2143"/>
  <c r="K88" i="2143"/>
  <c r="K56" i="2143"/>
  <c r="F56" i="2143"/>
  <c r="G56" i="2143"/>
  <c r="K116" i="2143"/>
  <c r="F116" i="2143"/>
  <c r="G116" i="2143"/>
  <c r="K80" i="2143"/>
  <c r="F80" i="2143"/>
  <c r="G80" i="2143"/>
  <c r="F78" i="2143"/>
  <c r="K78" i="2143"/>
  <c r="G78" i="2143"/>
  <c r="F48" i="2143"/>
  <c r="K48" i="2143"/>
  <c r="G48" i="2143"/>
  <c r="G91" i="2143"/>
  <c r="F91" i="2143"/>
  <c r="K91" i="2143"/>
  <c r="F85" i="2143"/>
  <c r="K85" i="2143"/>
  <c r="G85" i="2143"/>
  <c r="G64" i="2143"/>
  <c r="F64" i="2143"/>
  <c r="K64" i="2143"/>
  <c r="K55" i="2143"/>
  <c r="F55" i="2143"/>
  <c r="G55" i="2143"/>
  <c r="F54" i="2143"/>
  <c r="K54" i="2143"/>
  <c r="G54" i="2143"/>
  <c r="F52" i="2143"/>
  <c r="K52" i="2143"/>
  <c r="G52" i="2143"/>
  <c r="F50" i="2143"/>
  <c r="K50" i="2143"/>
  <c r="G50" i="2143"/>
  <c r="K14" i="2143"/>
  <c r="F14" i="2143"/>
  <c r="G14" i="2143"/>
  <c r="K59" i="2143"/>
  <c r="G59" i="2143"/>
  <c r="F59" i="2143"/>
  <c r="K57" i="2143"/>
  <c r="F57" i="2143"/>
  <c r="G57" i="2143"/>
  <c r="G40" i="2143"/>
  <c r="F40" i="2143"/>
  <c r="K40" i="2143"/>
  <c r="F27" i="2143"/>
  <c r="K27" i="2143"/>
  <c r="G27" i="2143"/>
  <c r="F25" i="2143"/>
  <c r="K25" i="2143"/>
  <c r="G25" i="2143"/>
  <c r="F23" i="2143"/>
  <c r="K23" i="2143"/>
  <c r="G23" i="2143"/>
  <c r="K21" i="2143"/>
  <c r="F21" i="2143"/>
  <c r="G21" i="2143"/>
  <c r="F95" i="2143"/>
  <c r="G95" i="2143"/>
  <c r="K95" i="2143"/>
  <c r="G93" i="2143"/>
  <c r="F93" i="2143"/>
  <c r="K93" i="2143"/>
  <c r="K30" i="2143"/>
  <c r="G30" i="2143"/>
  <c r="F30" i="2143"/>
  <c r="K28" i="2143"/>
  <c r="F28" i="2143"/>
  <c r="G28" i="2143"/>
  <c r="G16" i="2143"/>
  <c r="K16" i="2143"/>
  <c r="F16" i="2143"/>
  <c r="F26" i="2143"/>
  <c r="K26" i="2143"/>
  <c r="G26" i="2143"/>
  <c r="F97" i="2143"/>
  <c r="K97" i="2143"/>
  <c r="G97" i="2143"/>
  <c r="G67" i="2143"/>
  <c r="K67" i="2143"/>
  <c r="F67" i="2143"/>
  <c r="G61" i="2143"/>
  <c r="F61" i="2143"/>
  <c r="K61" i="2143"/>
  <c r="F69" i="2143"/>
  <c r="K69" i="2143"/>
  <c r="G69" i="2143"/>
  <c r="K34" i="2143"/>
  <c r="G34" i="2143"/>
  <c r="F34" i="2143"/>
  <c r="K32" i="2143"/>
  <c r="G32" i="2143"/>
  <c r="F32" i="2143"/>
  <c r="F99" i="2143"/>
  <c r="K99" i="2143"/>
  <c r="G99" i="2143"/>
  <c r="K36" i="2143"/>
  <c r="G36" i="2143"/>
  <c r="F36" i="2143"/>
  <c r="F71" i="2143"/>
  <c r="K71" i="2143"/>
  <c r="G71" i="2143"/>
  <c r="K7" i="2143"/>
  <c r="G7" i="2143"/>
  <c r="F7" i="2143"/>
  <c r="K101" i="2143"/>
  <c r="G101" i="2143"/>
  <c r="F101" i="2143"/>
  <c r="K38" i="2143"/>
  <c r="G38" i="2143"/>
  <c r="F38" i="2143"/>
  <c r="G43" i="2143"/>
  <c r="F43" i="2143"/>
  <c r="K43" i="2143"/>
  <c r="F73" i="2143"/>
  <c r="K73" i="2143"/>
  <c r="G73" i="2143"/>
  <c r="K9" i="2143"/>
  <c r="G9" i="2143"/>
  <c r="F9" i="2143"/>
  <c r="G19" i="2143"/>
  <c r="K19" i="2143"/>
  <c r="F19" i="2143"/>
  <c r="G113" i="2143"/>
  <c r="K113" i="2143"/>
  <c r="F113" i="2143"/>
  <c r="K103" i="2143"/>
  <c r="F103" i="2143"/>
  <c r="G103" i="2143"/>
  <c r="F45" i="2143"/>
  <c r="K45" i="2143"/>
  <c r="G45" i="2143"/>
  <c r="K6" i="2143"/>
  <c r="G6" i="2143"/>
  <c r="F6" i="2143"/>
  <c r="G89" i="2143"/>
  <c r="F89" i="2143"/>
  <c r="K89" i="2143"/>
  <c r="F75" i="2143"/>
  <c r="K75" i="2143"/>
  <c r="G75" i="2143"/>
  <c r="K11" i="2143"/>
  <c r="F11" i="2143"/>
  <c r="G11" i="2143"/>
  <c r="G65" i="2143"/>
  <c r="F65" i="2143"/>
  <c r="K65" i="2143"/>
  <c r="K109" i="2143"/>
  <c r="F109" i="2143"/>
  <c r="G109" i="2143"/>
  <c r="K107" i="2143"/>
  <c r="F107" i="2143"/>
  <c r="G107" i="2143"/>
  <c r="K105" i="2143"/>
  <c r="F105" i="2143"/>
  <c r="G105" i="2143"/>
  <c r="F47" i="2143"/>
  <c r="K47" i="2143"/>
  <c r="G47" i="2143"/>
  <c r="K118" i="2143"/>
  <c r="F118" i="2143"/>
  <c r="G118" i="2143"/>
  <c r="G41" i="2143"/>
  <c r="F41" i="2143"/>
  <c r="K41" i="2143"/>
  <c r="K81" i="2143"/>
  <c r="F81" i="2143"/>
  <c r="G81" i="2143"/>
  <c r="K79" i="2143"/>
  <c r="F79" i="2143"/>
  <c r="G79" i="2143"/>
  <c r="F77" i="2143"/>
  <c r="K77" i="2143"/>
  <c r="G77" i="2143"/>
  <c r="K13" i="2143"/>
  <c r="F13" i="2143"/>
  <c r="G13" i="2143"/>
  <c r="F86" i="2143"/>
  <c r="K86" i="2143"/>
  <c r="G86" i="2143"/>
  <c r="G17" i="2143"/>
  <c r="K17" i="2143"/>
  <c r="F17" i="2143"/>
  <c r="G111" i="2143"/>
  <c r="K111" i="2143"/>
  <c r="F111" i="2143"/>
  <c r="F53" i="2143"/>
  <c r="K53" i="2143"/>
  <c r="G53" i="2143"/>
  <c r="F51" i="2143"/>
  <c r="K51" i="2143"/>
  <c r="G51" i="2143"/>
  <c r="F49" i="2143"/>
  <c r="K49" i="2143"/>
  <c r="G49" i="2143"/>
  <c r="F92" i="2143"/>
  <c r="K92" i="2143"/>
  <c r="G92" i="2143"/>
  <c r="K58" i="2143"/>
  <c r="F58" i="2143"/>
  <c r="G58" i="2143"/>
  <c r="G87" i="2143"/>
  <c r="F87" i="2143"/>
  <c r="K87" i="2143"/>
  <c r="F24" i="2143"/>
  <c r="K24" i="2143"/>
  <c r="G24" i="2143"/>
  <c r="K22" i="2143"/>
  <c r="F22" i="2143"/>
  <c r="G22" i="2143"/>
  <c r="K20" i="2143"/>
  <c r="F20" i="2143"/>
  <c r="G20" i="2143"/>
  <c r="F96" i="2143"/>
  <c r="K96" i="2143"/>
  <c r="G96" i="2143"/>
  <c r="G94" i="2143"/>
  <c r="F94" i="2143"/>
  <c r="K94" i="2143"/>
  <c r="G60" i="2143"/>
  <c r="F60" i="2143"/>
  <c r="K60" i="2143"/>
  <c r="K29" i="2143"/>
  <c r="F29" i="2143"/>
  <c r="G29" i="2143"/>
  <c r="G63" i="2143"/>
  <c r="F63" i="2143"/>
  <c r="K63" i="2143"/>
  <c r="F68" i="2143"/>
  <c r="K68" i="2143"/>
  <c r="G68" i="2143"/>
  <c r="G62" i="2143"/>
  <c r="F62" i="2143"/>
  <c r="K62" i="2143"/>
  <c r="K31" i="2143"/>
  <c r="G31" i="2143"/>
  <c r="F31" i="2143"/>
  <c r="G39" i="2143"/>
  <c r="F39" i="2143"/>
  <c r="K39" i="2143"/>
  <c r="F98" i="2143"/>
  <c r="K98" i="2143"/>
  <c r="G98" i="2143"/>
  <c r="K35" i="2143"/>
  <c r="G35" i="2143"/>
  <c r="F35" i="2143"/>
  <c r="K33" i="2143"/>
  <c r="G33" i="2143"/>
  <c r="F33" i="2143"/>
  <c r="G15" i="2143"/>
  <c r="K15" i="2143"/>
  <c r="F15" i="2143"/>
  <c r="F70" i="2143"/>
  <c r="K70" i="2143"/>
  <c r="G70" i="2143"/>
  <c r="K100" i="2143"/>
  <c r="G100" i="2143"/>
  <c r="F100" i="2143"/>
  <c r="K37" i="2143"/>
  <c r="G37" i="2143"/>
  <c r="F37" i="2143"/>
  <c r="G114" i="2143"/>
  <c r="K114" i="2143"/>
  <c r="F114" i="2143"/>
  <c r="G115" i="2143"/>
  <c r="K115" i="2143"/>
  <c r="F115" i="2143"/>
  <c r="F72" i="2143"/>
  <c r="K72" i="2143"/>
  <c r="G72" i="2143"/>
  <c r="K8" i="2143"/>
  <c r="G8" i="2143"/>
  <c r="F8" i="2143"/>
  <c r="G90" i="2143"/>
  <c r="F90" i="2143"/>
  <c r="K90" i="2143"/>
  <c r="K110" i="2143"/>
  <c r="F110" i="2143"/>
  <c r="G110" i="2143"/>
  <c r="F102" i="2143"/>
  <c r="K102" i="2143"/>
  <c r="G102" i="2143"/>
  <c r="F44" i="2143"/>
  <c r="K44" i="2143"/>
  <c r="G44" i="2143"/>
  <c r="G66" i="2143"/>
  <c r="K66" i="2143"/>
  <c r="F66" i="2143"/>
  <c r="F84" i="2143"/>
  <c r="K84" i="2143"/>
  <c r="G84" i="2143"/>
  <c r="F74" i="2143"/>
  <c r="K74" i="2143"/>
  <c r="G74" i="2143"/>
  <c r="K10" i="2143"/>
  <c r="F10" i="2143"/>
  <c r="G10" i="2143"/>
  <c r="G42" i="2143"/>
  <c r="F42" i="2143"/>
  <c r="K42" i="2143"/>
  <c r="D6" i="2038"/>
  <c r="C6" i="2038"/>
  <c r="E7" i="2038"/>
  <c r="D7" i="2038"/>
  <c r="C7" i="2038"/>
  <c r="E6" i="2038"/>
  <c r="J21" i="2143" l="1"/>
  <c r="H21" i="2143"/>
  <c r="I21" i="2143"/>
  <c r="I50" i="2143"/>
  <c r="H50" i="2143"/>
  <c r="J50" i="2143"/>
  <c r="I78" i="2143"/>
  <c r="J78" i="2143"/>
  <c r="H78" i="2143"/>
  <c r="H106" i="2143"/>
  <c r="J106" i="2143"/>
  <c r="I106" i="2143"/>
  <c r="H7" i="2143"/>
  <c r="I7" i="2143"/>
  <c r="J7" i="2143"/>
  <c r="J67" i="2143"/>
  <c r="I67" i="2143"/>
  <c r="H67" i="2143"/>
  <c r="H10" i="2143"/>
  <c r="J10" i="2143"/>
  <c r="I10" i="2143"/>
  <c r="I77" i="2143"/>
  <c r="J77" i="2143"/>
  <c r="H77" i="2143"/>
  <c r="I109" i="2143"/>
  <c r="H109" i="2143"/>
  <c r="J109" i="2143"/>
  <c r="I71" i="2143"/>
  <c r="J71" i="2143"/>
  <c r="H71" i="2143"/>
  <c r="I97" i="2143"/>
  <c r="J97" i="2143"/>
  <c r="H97" i="2143"/>
  <c r="I23" i="2143"/>
  <c r="J23" i="2143"/>
  <c r="H23" i="2143"/>
  <c r="J52" i="2143"/>
  <c r="H52" i="2143"/>
  <c r="I52" i="2143"/>
  <c r="H80" i="2143"/>
  <c r="J80" i="2143"/>
  <c r="I80" i="2143"/>
  <c r="I108" i="2143"/>
  <c r="H108" i="2143"/>
  <c r="J108" i="2143"/>
  <c r="I13" i="2143"/>
  <c r="H13" i="2143"/>
  <c r="J13" i="2143"/>
  <c r="H35" i="2143"/>
  <c r="I35" i="2143"/>
  <c r="J35" i="2143"/>
  <c r="H60" i="2143"/>
  <c r="J60" i="2143"/>
  <c r="I60" i="2143"/>
  <c r="J113" i="2143"/>
  <c r="H113" i="2143"/>
  <c r="I113" i="2143"/>
  <c r="H103" i="2143"/>
  <c r="I103" i="2143"/>
  <c r="J103" i="2143"/>
  <c r="I26" i="2143"/>
  <c r="H26" i="2143"/>
  <c r="J26" i="2143"/>
  <c r="I25" i="2143"/>
  <c r="J25" i="2143"/>
  <c r="H25" i="2143"/>
  <c r="J54" i="2143"/>
  <c r="H54" i="2143"/>
  <c r="I54" i="2143"/>
  <c r="J116" i="2143"/>
  <c r="H116" i="2143"/>
  <c r="I116" i="2143"/>
  <c r="H82" i="2143"/>
  <c r="J82" i="2143"/>
  <c r="I82" i="2143"/>
  <c r="I36" i="2143"/>
  <c r="H36" i="2143"/>
  <c r="J36" i="2143"/>
  <c r="J92" i="2143"/>
  <c r="H92" i="2143"/>
  <c r="I92" i="2143"/>
  <c r="J115" i="2143"/>
  <c r="H115" i="2143"/>
  <c r="I115" i="2143"/>
  <c r="J94" i="2143"/>
  <c r="H94" i="2143"/>
  <c r="I94" i="2143"/>
  <c r="J65" i="2143"/>
  <c r="I65" i="2143"/>
  <c r="H65" i="2143"/>
  <c r="J19" i="2143"/>
  <c r="H19" i="2143"/>
  <c r="I19" i="2143"/>
  <c r="I72" i="2143"/>
  <c r="J72" i="2143"/>
  <c r="H72" i="2143"/>
  <c r="I49" i="2143"/>
  <c r="H49" i="2143"/>
  <c r="J49" i="2143"/>
  <c r="I96" i="2143"/>
  <c r="J96" i="2143"/>
  <c r="H96" i="2143"/>
  <c r="I51" i="2143"/>
  <c r="J51" i="2143"/>
  <c r="H51" i="2143"/>
  <c r="H81" i="2143"/>
  <c r="J81" i="2143"/>
  <c r="I81" i="2143"/>
  <c r="H11" i="2143"/>
  <c r="I11" i="2143"/>
  <c r="J11" i="2143"/>
  <c r="I99" i="2143"/>
  <c r="J99" i="2143"/>
  <c r="H99" i="2143"/>
  <c r="I27" i="2143"/>
  <c r="J27" i="2143"/>
  <c r="H27" i="2143"/>
  <c r="H55" i="2143"/>
  <c r="J55" i="2143"/>
  <c r="I55" i="2143"/>
  <c r="H56" i="2143"/>
  <c r="J56" i="2143"/>
  <c r="I56" i="2143"/>
  <c r="H9" i="2143"/>
  <c r="I9" i="2143"/>
  <c r="J9" i="2143"/>
  <c r="J16" i="2143"/>
  <c r="I16" i="2143"/>
  <c r="H16" i="2143"/>
  <c r="J112" i="2143"/>
  <c r="I112" i="2143"/>
  <c r="H112" i="2143"/>
  <c r="H58" i="2143"/>
  <c r="J58" i="2143"/>
  <c r="I58" i="2143"/>
  <c r="J20" i="2143"/>
  <c r="H20" i="2143"/>
  <c r="I20" i="2143"/>
  <c r="J53" i="2143"/>
  <c r="H53" i="2143"/>
  <c r="I53" i="2143"/>
  <c r="I75" i="2143"/>
  <c r="J75" i="2143"/>
  <c r="H75" i="2143"/>
  <c r="I73" i="2143"/>
  <c r="J73" i="2143"/>
  <c r="H73" i="2143"/>
  <c r="J28" i="2143"/>
  <c r="H28" i="2143"/>
  <c r="I28" i="2143"/>
  <c r="J29" i="2143"/>
  <c r="H29" i="2143"/>
  <c r="I29" i="2143"/>
  <c r="I44" i="2143"/>
  <c r="J44" i="2143"/>
  <c r="H44" i="2143"/>
  <c r="I37" i="2143"/>
  <c r="H37" i="2143"/>
  <c r="J37" i="2143"/>
  <c r="H32" i="2143"/>
  <c r="J32" i="2143"/>
  <c r="I32" i="2143"/>
  <c r="H79" i="2143"/>
  <c r="I79" i="2143"/>
  <c r="J79" i="2143"/>
  <c r="J66" i="2143"/>
  <c r="I66" i="2143"/>
  <c r="H66" i="2143"/>
  <c r="J41" i="2143"/>
  <c r="I41" i="2143"/>
  <c r="H41" i="2143"/>
  <c r="J40" i="2143"/>
  <c r="I40" i="2143"/>
  <c r="H40" i="2143"/>
  <c r="J64" i="2143"/>
  <c r="I64" i="2143"/>
  <c r="H64" i="2143"/>
  <c r="J88" i="2143"/>
  <c r="H88" i="2143"/>
  <c r="I88" i="2143"/>
  <c r="J18" i="2143"/>
  <c r="I18" i="2143"/>
  <c r="H18" i="2143"/>
  <c r="H84" i="2143"/>
  <c r="J84" i="2143"/>
  <c r="I84" i="2143"/>
  <c r="J39" i="2143"/>
  <c r="I39" i="2143"/>
  <c r="H39" i="2143"/>
  <c r="J118" i="2143"/>
  <c r="H118" i="2143"/>
  <c r="I118" i="2143"/>
  <c r="H57" i="2143"/>
  <c r="J57" i="2143"/>
  <c r="I57" i="2143"/>
  <c r="H85" i="2143"/>
  <c r="J85" i="2143"/>
  <c r="I85" i="2143"/>
  <c r="J117" i="2143"/>
  <c r="H117" i="2143"/>
  <c r="I117" i="2143"/>
  <c r="I46" i="2143"/>
  <c r="J46" i="2143"/>
  <c r="H46" i="2143"/>
  <c r="I100" i="2143"/>
  <c r="J100" i="2143"/>
  <c r="H100" i="2143"/>
  <c r="H34" i="2143"/>
  <c r="J34" i="2143"/>
  <c r="I34" i="2143"/>
  <c r="J30" i="2143"/>
  <c r="H30" i="2143"/>
  <c r="I30" i="2143"/>
  <c r="H33" i="2143"/>
  <c r="J33" i="2143"/>
  <c r="I33" i="2143"/>
  <c r="H62" i="2143"/>
  <c r="J62" i="2143"/>
  <c r="I62" i="2143"/>
  <c r="J111" i="2143"/>
  <c r="I111" i="2143"/>
  <c r="H111" i="2143"/>
  <c r="J89" i="2143"/>
  <c r="H89" i="2143"/>
  <c r="I89" i="2143"/>
  <c r="J43" i="2143"/>
  <c r="I43" i="2143"/>
  <c r="H43" i="2143"/>
  <c r="H8" i="2143"/>
  <c r="I8" i="2143"/>
  <c r="J8" i="2143"/>
  <c r="J22" i="2143"/>
  <c r="H22" i="2143"/>
  <c r="I22" i="2143"/>
  <c r="I24" i="2143"/>
  <c r="J24" i="2143"/>
  <c r="H24" i="2143"/>
  <c r="I47" i="2143"/>
  <c r="J47" i="2143"/>
  <c r="H47" i="2143"/>
  <c r="I69" i="2143"/>
  <c r="J69" i="2143"/>
  <c r="H69" i="2143"/>
  <c r="I12" i="2143"/>
  <c r="H12" i="2143"/>
  <c r="J12" i="2143"/>
  <c r="H104" i="2143"/>
  <c r="I104" i="2143"/>
  <c r="J104" i="2143"/>
  <c r="H31" i="2143"/>
  <c r="J31" i="2143"/>
  <c r="I31" i="2143"/>
  <c r="I110" i="2143"/>
  <c r="H110" i="2143"/>
  <c r="J110" i="2143"/>
  <c r="I68" i="2143"/>
  <c r="J68" i="2143"/>
  <c r="H68" i="2143"/>
  <c r="J6" i="2143"/>
  <c r="I6" i="2143"/>
  <c r="H6" i="2143"/>
  <c r="I38" i="2143"/>
  <c r="H38" i="2143"/>
  <c r="J38" i="2143"/>
  <c r="H59" i="2143"/>
  <c r="J59" i="2143"/>
  <c r="I59" i="2143"/>
  <c r="H107" i="2143"/>
  <c r="I107" i="2143"/>
  <c r="J107" i="2143"/>
  <c r="J114" i="2143"/>
  <c r="I114" i="2143"/>
  <c r="H114" i="2143"/>
  <c r="I102" i="2143"/>
  <c r="J102" i="2143"/>
  <c r="H102" i="2143"/>
  <c r="I70" i="2143"/>
  <c r="J70" i="2143"/>
  <c r="H70" i="2143"/>
  <c r="J17" i="2143"/>
  <c r="I17" i="2143"/>
  <c r="H17" i="2143"/>
  <c r="J93" i="2143"/>
  <c r="H93" i="2143"/>
  <c r="I93" i="2143"/>
  <c r="J91" i="2143"/>
  <c r="H91" i="2143"/>
  <c r="I91" i="2143"/>
  <c r="I74" i="2143"/>
  <c r="H74" i="2143"/>
  <c r="J74" i="2143"/>
  <c r="H86" i="2143"/>
  <c r="J86" i="2143"/>
  <c r="I86" i="2143"/>
  <c r="H105" i="2143"/>
  <c r="I105" i="2143"/>
  <c r="J105" i="2143"/>
  <c r="I45" i="2143"/>
  <c r="J45" i="2143"/>
  <c r="H45" i="2143"/>
  <c r="I14" i="2143"/>
  <c r="H14" i="2143"/>
  <c r="J14" i="2143"/>
  <c r="I48" i="2143"/>
  <c r="H48" i="2143"/>
  <c r="J48" i="2143"/>
  <c r="I76" i="2143"/>
  <c r="J76" i="2143"/>
  <c r="H76" i="2143"/>
  <c r="H83" i="2143"/>
  <c r="J83" i="2143"/>
  <c r="I83" i="2143"/>
  <c r="I101" i="2143"/>
  <c r="J101" i="2143"/>
  <c r="H101" i="2143"/>
  <c r="I95" i="2143"/>
  <c r="J95" i="2143"/>
  <c r="H95" i="2143"/>
  <c r="I98" i="2143"/>
  <c r="J98" i="2143"/>
  <c r="H98" i="2143"/>
  <c r="J42" i="2143"/>
  <c r="I42" i="2143"/>
  <c r="H42" i="2143"/>
  <c r="J90" i="2143"/>
  <c r="I90" i="2143"/>
  <c r="H90" i="2143"/>
  <c r="J15" i="2143"/>
  <c r="I15" i="2143"/>
  <c r="H15" i="2143"/>
  <c r="J63" i="2143"/>
  <c r="H63" i="2143"/>
  <c r="I63" i="2143"/>
  <c r="J87" i="2143"/>
  <c r="H87" i="2143"/>
  <c r="I87" i="2143"/>
  <c r="H61" i="2143"/>
  <c r="J61" i="2143"/>
  <c r="I61" i="2143"/>
  <c r="K6" i="2038"/>
  <c r="G6" i="2038"/>
  <c r="F6" i="2038"/>
  <c r="K7" i="2038"/>
  <c r="G7" i="2038"/>
  <c r="F7" i="2038"/>
  <c r="I7" i="2038" l="1"/>
  <c r="J7" i="2038"/>
  <c r="H7" i="2038"/>
  <c r="I6" i="2038"/>
  <c r="J6" i="2038"/>
  <c r="H6" i="2038"/>
  <c r="F26" i="73"/>
  <c r="B5" i="1826"/>
  <c r="H6" i="73" s="1"/>
  <c r="H4" i="73" l="1"/>
  <c r="M4" i="1825" l="1"/>
  <c r="H4" i="189"/>
  <c r="E6" i="189" l="1"/>
  <c r="D6" i="189"/>
  <c r="I7" i="189"/>
  <c r="J7" i="189" s="1"/>
  <c r="L7" i="189"/>
  <c r="H7" i="189"/>
  <c r="K7" i="189"/>
  <c r="M16" i="1825"/>
  <c r="N73" i="1825"/>
  <c r="M105" i="1825"/>
  <c r="Q137" i="1825"/>
  <c r="O17" i="1825"/>
  <c r="N82" i="1825"/>
  <c r="N56" i="1825"/>
  <c r="O70" i="1825"/>
  <c r="O166" i="1825"/>
  <c r="N263" i="1825"/>
  <c r="Q295" i="1825"/>
  <c r="M327" i="1825"/>
  <c r="O359" i="1825"/>
  <c r="N391" i="1825"/>
  <c r="O180" i="1825"/>
  <c r="M132" i="1825"/>
  <c r="Q204" i="1825"/>
  <c r="M236" i="1825"/>
  <c r="O284" i="1825"/>
  <c r="N316" i="1825"/>
  <c r="Q348" i="1825"/>
  <c r="M380" i="1825"/>
  <c r="Q436" i="1825"/>
  <c r="O464" i="1825"/>
  <c r="N496" i="1825"/>
  <c r="Q528" i="1825"/>
  <c r="M560" i="1825"/>
  <c r="O592" i="1825"/>
  <c r="N624" i="1825"/>
  <c r="Q656" i="1825"/>
  <c r="M688" i="1825"/>
  <c r="N467" i="1825"/>
  <c r="Q499" i="1825"/>
  <c r="M531" i="1825"/>
  <c r="O563" i="1825"/>
  <c r="N595" i="1825"/>
  <c r="Q627" i="1825"/>
  <c r="M659" i="1825"/>
  <c r="O691" i="1825"/>
  <c r="Q786" i="1825"/>
  <c r="M850" i="1825"/>
  <c r="N914" i="1825"/>
  <c r="O978" i="1825"/>
  <c r="Q1042" i="1825"/>
  <c r="M1106" i="1825"/>
  <c r="N1170" i="1825"/>
  <c r="O1234" i="1825"/>
  <c r="Q1298" i="1825"/>
  <c r="M1362" i="1825"/>
  <c r="N1426" i="1825"/>
  <c r="O1490" i="1825"/>
  <c r="Q1554" i="1825"/>
  <c r="M1618" i="1825"/>
  <c r="N1682" i="1825"/>
  <c r="O1746" i="1825"/>
  <c r="Q1810" i="1825"/>
  <c r="M1874" i="1825"/>
  <c r="N731" i="1825"/>
  <c r="O795" i="1825"/>
  <c r="Q859" i="1825"/>
  <c r="M923" i="1825"/>
  <c r="N987" i="1825"/>
  <c r="O1051" i="1825"/>
  <c r="Q1115" i="1825"/>
  <c r="M1179" i="1825"/>
  <c r="N1243" i="1825"/>
  <c r="O1307" i="1825"/>
  <c r="Q1371" i="1825"/>
  <c r="M1435" i="1825"/>
  <c r="N1499" i="1825"/>
  <c r="O1563" i="1825"/>
  <c r="Q1627" i="1825"/>
  <c r="M1691" i="1825"/>
  <c r="N1755" i="1825"/>
  <c r="O1819" i="1825"/>
  <c r="Q1883" i="1825"/>
  <c r="M740" i="1825"/>
  <c r="N804" i="1825"/>
  <c r="O868" i="1825"/>
  <c r="Q932" i="1825"/>
  <c r="M996" i="1825"/>
  <c r="N1060" i="1825"/>
  <c r="O1124" i="1825"/>
  <c r="Q1188" i="1825"/>
  <c r="M1252" i="1825"/>
  <c r="N1316" i="1825"/>
  <c r="O1380" i="1825"/>
  <c r="Q1444" i="1825"/>
  <c r="M1508" i="1825"/>
  <c r="N1572" i="1825"/>
  <c r="O1636" i="1825"/>
  <c r="Q1700" i="1825"/>
  <c r="M1764" i="1825"/>
  <c r="N1828" i="1825"/>
  <c r="O1892" i="1825"/>
  <c r="Q745" i="1825"/>
  <c r="M809" i="1825"/>
  <c r="N873" i="1825"/>
  <c r="O937" i="1825"/>
  <c r="Q1001" i="1825"/>
  <c r="M1065" i="1825"/>
  <c r="N1129" i="1825"/>
  <c r="O1193" i="1825"/>
  <c r="Q1257" i="1825"/>
  <c r="M1321" i="1825"/>
  <c r="N1385" i="1825"/>
  <c r="O1449" i="1825"/>
  <c r="Q1513" i="1825"/>
  <c r="M1577" i="1825"/>
  <c r="N1641" i="1825"/>
  <c r="O1705" i="1825"/>
  <c r="Q1769" i="1825"/>
  <c r="M1833" i="1825"/>
  <c r="N1897" i="1825"/>
  <c r="N27" i="1825"/>
  <c r="Q75" i="1825"/>
  <c r="Q83" i="1825"/>
  <c r="O107" i="1825"/>
  <c r="O115" i="1825"/>
  <c r="N139" i="1825"/>
  <c r="N147" i="1825"/>
  <c r="M18" i="1825"/>
  <c r="Q64" i="1825"/>
  <c r="N46" i="1825"/>
  <c r="O192" i="1825"/>
  <c r="N224" i="1825"/>
  <c r="Q256" i="1825"/>
  <c r="M273" i="1825"/>
  <c r="O305" i="1825"/>
  <c r="N337" i="1825"/>
  <c r="Q369" i="1825"/>
  <c r="M33" i="1825"/>
  <c r="M190" i="1825"/>
  <c r="O222" i="1825"/>
  <c r="N254" i="1825"/>
  <c r="M37" i="1825"/>
  <c r="Q84" i="1825"/>
  <c r="Q156" i="1825"/>
  <c r="Q191" i="1825"/>
  <c r="O223" i="1825"/>
  <c r="N255" i="1825"/>
  <c r="O278" i="1825"/>
  <c r="N310" i="1825"/>
  <c r="Q342" i="1825"/>
  <c r="M374" i="1825"/>
  <c r="M422" i="1825"/>
  <c r="N405" i="1825"/>
  <c r="O482" i="1825"/>
  <c r="N554" i="1825"/>
  <c r="Q618" i="1825"/>
  <c r="M674" i="1825"/>
  <c r="N722" i="1825"/>
  <c r="M485" i="1825"/>
  <c r="O541" i="1825"/>
  <c r="N605" i="1825"/>
  <c r="Q669" i="1825"/>
  <c r="M726" i="1825"/>
  <c r="N838" i="1825"/>
  <c r="O966" i="1825"/>
  <c r="Q1094" i="1825"/>
  <c r="M1238" i="1825"/>
  <c r="N1382" i="1825"/>
  <c r="O1510" i="1825"/>
  <c r="Q1638" i="1825"/>
  <c r="M1750" i="1825"/>
  <c r="N1878" i="1825"/>
  <c r="O783" i="1825"/>
  <c r="Q911" i="1825"/>
  <c r="M1023" i="1825"/>
  <c r="N1151" i="1825"/>
  <c r="O1279" i="1825"/>
  <c r="Q1391" i="1825"/>
  <c r="M1519" i="1825"/>
  <c r="N1647" i="1825"/>
  <c r="O1775" i="1825"/>
  <c r="Q1903" i="1825"/>
  <c r="M840" i="1825"/>
  <c r="N968" i="1825"/>
  <c r="O1096" i="1825"/>
  <c r="Q1240" i="1825"/>
  <c r="M1352" i="1825"/>
  <c r="N1480" i="1825"/>
  <c r="O1608" i="1825"/>
  <c r="Q1736" i="1825"/>
  <c r="M1880" i="1825"/>
  <c r="N781" i="1825"/>
  <c r="O909" i="1825"/>
  <c r="Q1037" i="1825"/>
  <c r="M1165" i="1825"/>
  <c r="N1293" i="1825"/>
  <c r="O1421" i="1825"/>
  <c r="Q1549" i="1825"/>
  <c r="M1661" i="1825"/>
  <c r="N1789" i="1825"/>
  <c r="O1917" i="1825"/>
  <c r="M450" i="1825"/>
  <c r="O522" i="1825"/>
  <c r="N578" i="1825"/>
  <c r="Q650" i="1825"/>
  <c r="M714" i="1825"/>
  <c r="Q453" i="1825"/>
  <c r="M517" i="1825"/>
  <c r="O581" i="1825"/>
  <c r="N645" i="1825"/>
  <c r="Q709" i="1825"/>
  <c r="M822" i="1825"/>
  <c r="N950" i="1825"/>
  <c r="O1078" i="1825"/>
  <c r="Q1190" i="1825"/>
  <c r="M1302" i="1825"/>
  <c r="N1430" i="1825"/>
  <c r="O1558" i="1825"/>
  <c r="Q1686" i="1825"/>
  <c r="M1830" i="1825"/>
  <c r="N751" i="1825"/>
  <c r="O895" i="1825"/>
  <c r="Q1039" i="1825"/>
  <c r="M1167" i="1825"/>
  <c r="N1311" i="1825"/>
  <c r="O1439" i="1825"/>
  <c r="Q1567" i="1825"/>
  <c r="M1695" i="1825"/>
  <c r="N1823" i="1825"/>
  <c r="O1935" i="1825"/>
  <c r="Q792" i="1825"/>
  <c r="M920" i="1825"/>
  <c r="N1048" i="1825"/>
  <c r="O1176" i="1825"/>
  <c r="Q1304" i="1825"/>
  <c r="M1432" i="1825"/>
  <c r="N1560" i="1825"/>
  <c r="O1672" i="1825"/>
  <c r="Q1800" i="1825"/>
  <c r="M733" i="1825"/>
  <c r="N861" i="1825"/>
  <c r="O989" i="1825"/>
  <c r="Q1117" i="1825"/>
  <c r="M1245" i="1825"/>
  <c r="N1373" i="1825"/>
  <c r="O1501" i="1825"/>
  <c r="Q1645" i="1825"/>
  <c r="M1773" i="1825"/>
  <c r="N1901" i="1825"/>
  <c r="M53" i="1825"/>
  <c r="O85" i="1825"/>
  <c r="N117" i="1825"/>
  <c r="Q149" i="1825"/>
  <c r="Q13" i="1825"/>
  <c r="Q136" i="1825"/>
  <c r="Q162" i="1825"/>
  <c r="N186" i="1825"/>
  <c r="O218" i="1825"/>
  <c r="Q250" i="1825"/>
  <c r="Q258" i="1825"/>
  <c r="N76" i="1825"/>
  <c r="O187" i="1825"/>
  <c r="Q219" i="1825"/>
  <c r="N251" i="1825"/>
  <c r="M283" i="1825"/>
  <c r="O315" i="1825"/>
  <c r="N347" i="1825"/>
  <c r="Q379" i="1825"/>
  <c r="N209" i="1825"/>
  <c r="M241" i="1825"/>
  <c r="Q272" i="1825"/>
  <c r="M304" i="1825"/>
  <c r="O336" i="1825"/>
  <c r="N368" i="1825"/>
  <c r="Q400" i="1825"/>
  <c r="Q408" i="1825"/>
  <c r="O440" i="1825"/>
  <c r="Q441" i="1825"/>
  <c r="Q444" i="1825"/>
  <c r="M476" i="1825"/>
  <c r="O508" i="1825"/>
  <c r="N540" i="1825"/>
  <c r="Q572" i="1825"/>
  <c r="M604" i="1825"/>
  <c r="O636" i="1825"/>
  <c r="N668" i="1825"/>
  <c r="Q700" i="1825"/>
  <c r="Q716" i="1825"/>
  <c r="Q427" i="1825"/>
  <c r="Q455" i="1825"/>
  <c r="M487" i="1825"/>
  <c r="O519" i="1825"/>
  <c r="N551" i="1825"/>
  <c r="Q583" i="1825"/>
  <c r="M615" i="1825"/>
  <c r="O647" i="1825"/>
  <c r="N679" i="1825"/>
  <c r="Q711" i="1825"/>
  <c r="M762" i="1825"/>
  <c r="N826" i="1825"/>
  <c r="O890" i="1825"/>
  <c r="Q954" i="1825"/>
  <c r="M1018" i="1825"/>
  <c r="N1082" i="1825"/>
  <c r="O1146" i="1825"/>
  <c r="Q1210" i="1825"/>
  <c r="M1274" i="1825"/>
  <c r="N1338" i="1825"/>
  <c r="O1402" i="1825"/>
  <c r="Q1466" i="1825"/>
  <c r="M1530" i="1825"/>
  <c r="N1594" i="1825"/>
  <c r="O1658" i="1825"/>
  <c r="Q1722" i="1825"/>
  <c r="M1786" i="1825"/>
  <c r="N1850" i="1825"/>
  <c r="O1914" i="1825"/>
  <c r="Q771" i="1825"/>
  <c r="M835" i="1825"/>
  <c r="N899" i="1825"/>
  <c r="O963" i="1825"/>
  <c r="Q1027" i="1825"/>
  <c r="M1091" i="1825"/>
  <c r="N1155" i="1825"/>
  <c r="O1219" i="1825"/>
  <c r="Q1283" i="1825"/>
  <c r="M1347" i="1825"/>
  <c r="N1411" i="1825"/>
  <c r="O1475" i="1825"/>
  <c r="Q1539" i="1825"/>
  <c r="M1603" i="1825"/>
  <c r="N1667" i="1825"/>
  <c r="O1731" i="1825"/>
  <c r="Q1795" i="1825"/>
  <c r="M1859" i="1825"/>
  <c r="N1923" i="1825"/>
  <c r="O780" i="1825"/>
  <c r="Q844" i="1825"/>
  <c r="M908" i="1825"/>
  <c r="N972" i="1825"/>
  <c r="O1036" i="1825"/>
  <c r="Q1100" i="1825"/>
  <c r="M1164" i="1825"/>
  <c r="N1228" i="1825"/>
  <c r="O1292" i="1825"/>
  <c r="Q1356" i="1825"/>
  <c r="M1420" i="1825"/>
  <c r="N1484" i="1825"/>
  <c r="O1548" i="1825"/>
  <c r="Q1612" i="1825"/>
  <c r="M1676" i="1825"/>
  <c r="N1740" i="1825"/>
  <c r="O1804" i="1825"/>
  <c r="Q1868" i="1825"/>
  <c r="M1932" i="1825"/>
  <c r="N785" i="1825"/>
  <c r="O849" i="1825"/>
  <c r="Q913" i="1825"/>
  <c r="M977" i="1825"/>
  <c r="N1041" i="1825"/>
  <c r="O1105" i="1825"/>
  <c r="Q1169" i="1825"/>
  <c r="M1233" i="1825"/>
  <c r="N1297" i="1825"/>
  <c r="O1361" i="1825"/>
  <c r="Q1425" i="1825"/>
  <c r="M1489" i="1825"/>
  <c r="N1553" i="1825"/>
  <c r="O1617" i="1825"/>
  <c r="Q1681" i="1825"/>
  <c r="M1745" i="1825"/>
  <c r="N1809" i="1825"/>
  <c r="O1873" i="1825"/>
  <c r="N494" i="1825"/>
  <c r="Q558" i="1825"/>
  <c r="M614" i="1825"/>
  <c r="O678" i="1825"/>
  <c r="Q718" i="1825"/>
  <c r="O481" i="1825"/>
  <c r="N545" i="1825"/>
  <c r="Q601" i="1825"/>
  <c r="M665" i="1825"/>
  <c r="M721" i="1825"/>
  <c r="N862" i="1825"/>
  <c r="O974" i="1825"/>
  <c r="Q1102" i="1825"/>
  <c r="M1230" i="1825"/>
  <c r="N1374" i="1825"/>
  <c r="O1486" i="1825"/>
  <c r="Q1598" i="1825"/>
  <c r="M1710" i="1825"/>
  <c r="N1838" i="1825"/>
  <c r="O759" i="1825"/>
  <c r="Q903" i="1825"/>
  <c r="M1015" i="1825"/>
  <c r="N1143" i="1825"/>
  <c r="O1271" i="1825"/>
  <c r="Q1399" i="1825"/>
  <c r="M1527" i="1825"/>
  <c r="N1655" i="1825"/>
  <c r="O1767" i="1825"/>
  <c r="Q1879" i="1825"/>
  <c r="N800" i="1825"/>
  <c r="O912" i="1825"/>
  <c r="Q1040" i="1825"/>
  <c r="M1152" i="1825"/>
  <c r="N1280" i="1825"/>
  <c r="O1408" i="1825"/>
  <c r="Q1552" i="1825"/>
  <c r="M1680" i="1825"/>
  <c r="N1808" i="1825"/>
  <c r="O1936" i="1825"/>
  <c r="Q821" i="1825"/>
  <c r="M949" i="1825"/>
  <c r="N1077" i="1825"/>
  <c r="O1205" i="1825"/>
  <c r="Q1317" i="1825"/>
  <c r="M1445" i="1825"/>
  <c r="N1573" i="1825"/>
  <c r="O1717" i="1825"/>
  <c r="Q1861" i="1825"/>
  <c r="M79" i="1825"/>
  <c r="Q111" i="1825"/>
  <c r="O143" i="1825"/>
  <c r="Q167" i="1825"/>
  <c r="M15" i="1825"/>
  <c r="O30" i="1825"/>
  <c r="N31" i="1825"/>
  <c r="N189" i="1825"/>
  <c r="O221" i="1825"/>
  <c r="M253" i="1825"/>
  <c r="O92" i="1825"/>
  <c r="Q269" i="1825"/>
  <c r="M301" i="1825"/>
  <c r="O333" i="1825"/>
  <c r="N365" i="1825"/>
  <c r="Q397" i="1825"/>
  <c r="M29" i="1825"/>
  <c r="Q52" i="1825"/>
  <c r="Q266" i="1825"/>
  <c r="M298" i="1825"/>
  <c r="O330" i="1825"/>
  <c r="N362" i="1825"/>
  <c r="Q394" i="1825"/>
  <c r="M426" i="1825"/>
  <c r="M417" i="1825"/>
  <c r="N454" i="1825"/>
  <c r="Q518" i="1825"/>
  <c r="M590" i="1825"/>
  <c r="O654" i="1825"/>
  <c r="M399" i="1825"/>
  <c r="O473" i="1825"/>
  <c r="N537" i="1825"/>
  <c r="Q609" i="1825"/>
  <c r="M673" i="1825"/>
  <c r="M766" i="1825"/>
  <c r="N878" i="1825"/>
  <c r="O1022" i="1825"/>
  <c r="Q1150" i="1825"/>
  <c r="M1278" i="1825"/>
  <c r="N1390" i="1825"/>
  <c r="O1534" i="1825"/>
  <c r="Q1694" i="1825"/>
  <c r="M1822" i="1825"/>
  <c r="N1934" i="1825"/>
  <c r="O823" i="1825"/>
  <c r="Q967" i="1825"/>
  <c r="M1095" i="1825"/>
  <c r="N1223" i="1825"/>
  <c r="O1351" i="1825"/>
  <c r="Q1479" i="1825"/>
  <c r="M1607" i="1825"/>
  <c r="N1751" i="1825"/>
  <c r="O1895" i="1825"/>
  <c r="Q816" i="1825"/>
  <c r="M960" i="1825"/>
  <c r="N1088" i="1825"/>
  <c r="O1232" i="1825"/>
  <c r="Q1360" i="1825"/>
  <c r="M1488" i="1825"/>
  <c r="N1600" i="1825"/>
  <c r="O1728" i="1825"/>
  <c r="Q1856" i="1825"/>
  <c r="M773" i="1825"/>
  <c r="N901" i="1825"/>
  <c r="O1029" i="1825"/>
  <c r="Q1157" i="1825"/>
  <c r="M1285" i="1825"/>
  <c r="N1429" i="1825"/>
  <c r="O1557" i="1825"/>
  <c r="Q1669" i="1825"/>
  <c r="M1781" i="1825"/>
  <c r="N1925" i="1825"/>
  <c r="O8" i="1825"/>
  <c r="Q24" i="1825"/>
  <c r="O81" i="1825"/>
  <c r="N113" i="1825"/>
  <c r="M145" i="1825"/>
  <c r="Q153" i="1825"/>
  <c r="O161" i="1825"/>
  <c r="N169" i="1825"/>
  <c r="N177" i="1825"/>
  <c r="Q10" i="1825"/>
  <c r="M49" i="1825"/>
  <c r="N114" i="1825"/>
  <c r="O25" i="1825"/>
  <c r="Q88" i="1825"/>
  <c r="N42" i="1825"/>
  <c r="M134" i="1825"/>
  <c r="M108" i="1825"/>
  <c r="Q174" i="1825"/>
  <c r="Q271" i="1825"/>
  <c r="M303" i="1825"/>
  <c r="O335" i="1825"/>
  <c r="N367" i="1825"/>
  <c r="N154" i="1825"/>
  <c r="O212" i="1825"/>
  <c r="N244" i="1825"/>
  <c r="N260" i="1825"/>
  <c r="Q292" i="1825"/>
  <c r="M324" i="1825"/>
  <c r="O356" i="1825"/>
  <c r="N388" i="1825"/>
  <c r="O412" i="1825"/>
  <c r="N472" i="1825"/>
  <c r="Q504" i="1825"/>
  <c r="M536" i="1825"/>
  <c r="O568" i="1825"/>
  <c r="N600" i="1825"/>
  <c r="Q632" i="1825"/>
  <c r="M664" i="1825"/>
  <c r="O696" i="1825"/>
  <c r="M403" i="1825"/>
  <c r="N475" i="1825"/>
  <c r="Q507" i="1825"/>
  <c r="M539" i="1825"/>
  <c r="O571" i="1825"/>
  <c r="N603" i="1825"/>
  <c r="Q635" i="1825"/>
  <c r="M667" i="1825"/>
  <c r="O699" i="1825"/>
  <c r="O715" i="1825"/>
  <c r="N738" i="1825"/>
  <c r="O802" i="1825"/>
  <c r="Q866" i="1825"/>
  <c r="M930" i="1825"/>
  <c r="N994" i="1825"/>
  <c r="O1058" i="1825"/>
  <c r="Q1122" i="1825"/>
  <c r="M1186" i="1825"/>
  <c r="N1250" i="1825"/>
  <c r="O1314" i="1825"/>
  <c r="Q1378" i="1825"/>
  <c r="M1442" i="1825"/>
  <c r="N1506" i="1825"/>
  <c r="O1570" i="1825"/>
  <c r="Q1634" i="1825"/>
  <c r="M1698" i="1825"/>
  <c r="N1762" i="1825"/>
  <c r="O1826" i="1825"/>
  <c r="Q1890" i="1825"/>
  <c r="M747" i="1825"/>
  <c r="N811" i="1825"/>
  <c r="O875" i="1825"/>
  <c r="Q939" i="1825"/>
  <c r="M1003" i="1825"/>
  <c r="N1067" i="1825"/>
  <c r="O1131" i="1825"/>
  <c r="Q1195" i="1825"/>
  <c r="M1259" i="1825"/>
  <c r="N1323" i="1825"/>
  <c r="O1387" i="1825"/>
  <c r="Q1451" i="1825"/>
  <c r="M1515" i="1825"/>
  <c r="N1579" i="1825"/>
  <c r="O1643" i="1825"/>
  <c r="Q1707" i="1825"/>
  <c r="M1771" i="1825"/>
  <c r="N1835" i="1825"/>
  <c r="O1899" i="1825"/>
  <c r="Q756" i="1825"/>
  <c r="M820" i="1825"/>
  <c r="N884" i="1825"/>
  <c r="O948" i="1825"/>
  <c r="Q1012" i="1825"/>
  <c r="M1076" i="1825"/>
  <c r="N1140" i="1825"/>
  <c r="O1204" i="1825"/>
  <c r="Q1268" i="1825"/>
  <c r="M1332" i="1825"/>
  <c r="N1396" i="1825"/>
  <c r="O1460" i="1825"/>
  <c r="Q1524" i="1825"/>
  <c r="M1588" i="1825"/>
  <c r="N1652" i="1825"/>
  <c r="O1716" i="1825"/>
  <c r="Q1780" i="1825"/>
  <c r="M1844" i="1825"/>
  <c r="N1908" i="1825"/>
  <c r="O761" i="1825"/>
  <c r="Q825" i="1825"/>
  <c r="M889" i="1825"/>
  <c r="N953" i="1825"/>
  <c r="O1017" i="1825"/>
  <c r="Q1081" i="1825"/>
  <c r="M1145" i="1825"/>
  <c r="N1209" i="1825"/>
  <c r="O1273" i="1825"/>
  <c r="Q1337" i="1825"/>
  <c r="M1401" i="1825"/>
  <c r="N1465" i="1825"/>
  <c r="O1529" i="1825"/>
  <c r="Q1593" i="1825"/>
  <c r="M1657" i="1825"/>
  <c r="N1721" i="1825"/>
  <c r="O1785" i="1825"/>
  <c r="Q1849" i="1825"/>
  <c r="M1913" i="1825"/>
  <c r="M35" i="1825"/>
  <c r="M26" i="1825"/>
  <c r="N58" i="1825"/>
  <c r="M34" i="1825"/>
  <c r="N96" i="1825"/>
  <c r="O86" i="1825"/>
  <c r="N200" i="1825"/>
  <c r="Q232" i="1825"/>
  <c r="O281" i="1825"/>
  <c r="N313" i="1825"/>
  <c r="Q345" i="1825"/>
  <c r="M377" i="1825"/>
  <c r="M198" i="1825"/>
  <c r="O230" i="1825"/>
  <c r="Q148" i="1825"/>
  <c r="N199" i="1825"/>
  <c r="M231" i="1825"/>
  <c r="Q286" i="1825"/>
  <c r="M318" i="1825"/>
  <c r="O350" i="1825"/>
  <c r="N382" i="1825"/>
  <c r="Q398" i="1825"/>
  <c r="O430" i="1825"/>
  <c r="Q498" i="1825"/>
  <c r="M570" i="1825"/>
  <c r="O626" i="1825"/>
  <c r="N690" i="1825"/>
  <c r="Q413" i="1825"/>
  <c r="Q493" i="1825"/>
  <c r="M557" i="1825"/>
  <c r="O629" i="1825"/>
  <c r="N685" i="1825"/>
  <c r="O758" i="1825"/>
  <c r="Q870" i="1825"/>
  <c r="M998" i="1825"/>
  <c r="N1126" i="1825"/>
  <c r="O1270" i="1825"/>
  <c r="Q1414" i="1825"/>
  <c r="M1542" i="1825"/>
  <c r="N1670" i="1825"/>
  <c r="O1782" i="1825"/>
  <c r="Q1910" i="1825"/>
  <c r="M815" i="1825"/>
  <c r="N943" i="1825"/>
  <c r="O1055" i="1825"/>
  <c r="Q1183" i="1825"/>
  <c r="M1295" i="1825"/>
  <c r="N1423" i="1825"/>
  <c r="O1551" i="1825"/>
  <c r="Q1679" i="1825"/>
  <c r="M1807" i="1825"/>
  <c r="N728" i="1825"/>
  <c r="O872" i="1825"/>
  <c r="Q1000" i="1825"/>
  <c r="M1128" i="1825"/>
  <c r="N1272" i="1825"/>
  <c r="O1384" i="1825"/>
  <c r="Q1512" i="1825"/>
  <c r="M1656" i="1825"/>
  <c r="N1784" i="1825"/>
  <c r="O1896" i="1825"/>
  <c r="Q813" i="1825"/>
  <c r="M941" i="1825"/>
  <c r="N1069" i="1825"/>
  <c r="O1197" i="1825"/>
  <c r="Q1325" i="1825"/>
  <c r="M1453" i="1825"/>
  <c r="N1581" i="1825"/>
  <c r="O1693" i="1825"/>
  <c r="Q1821" i="1825"/>
  <c r="M1933" i="1825"/>
  <c r="Q423" i="1825"/>
  <c r="N474" i="1825"/>
  <c r="Q530" i="1825"/>
  <c r="M594" i="1825"/>
  <c r="O666" i="1825"/>
  <c r="O419" i="1825"/>
  <c r="O469" i="1825"/>
  <c r="N533" i="1825"/>
  <c r="Q597" i="1825"/>
  <c r="M661" i="1825"/>
  <c r="M725" i="1825"/>
  <c r="N854" i="1825"/>
  <c r="O982" i="1825"/>
  <c r="Q1110" i="1825"/>
  <c r="M1222" i="1825"/>
  <c r="N1334" i="1825"/>
  <c r="O1462" i="1825"/>
  <c r="Q1590" i="1825"/>
  <c r="M1718" i="1825"/>
  <c r="N1862" i="1825"/>
  <c r="O799" i="1825"/>
  <c r="Q927" i="1825"/>
  <c r="M1071" i="1825"/>
  <c r="N1199" i="1825"/>
  <c r="O1343" i="1825"/>
  <c r="Q1471" i="1825"/>
  <c r="M1599" i="1825"/>
  <c r="N1727" i="1825"/>
  <c r="O1855" i="1825"/>
  <c r="M6" i="1825"/>
  <c r="M824" i="1825"/>
  <c r="N952" i="1825"/>
  <c r="O1080" i="1825"/>
  <c r="Q1208" i="1825"/>
  <c r="M1336" i="1825"/>
  <c r="N1464" i="1825"/>
  <c r="O1592" i="1825"/>
  <c r="Q1704" i="1825"/>
  <c r="M1832" i="1825"/>
  <c r="M765" i="1825"/>
  <c r="N893" i="1825"/>
  <c r="O1021" i="1825"/>
  <c r="Q1149" i="1825"/>
  <c r="M1277" i="1825"/>
  <c r="N1405" i="1825"/>
  <c r="O1533" i="1825"/>
  <c r="Q1677" i="1825"/>
  <c r="M1805" i="1825"/>
  <c r="Q77" i="1825"/>
  <c r="O109" i="1825"/>
  <c r="N141" i="1825"/>
  <c r="N157" i="1825"/>
  <c r="M165" i="1825"/>
  <c r="Q173" i="1825"/>
  <c r="Q181" i="1825"/>
  <c r="O20" i="1825"/>
  <c r="Q66" i="1825"/>
  <c r="O36" i="1825"/>
  <c r="Q168" i="1825"/>
  <c r="M102" i="1825"/>
  <c r="O194" i="1825"/>
  <c r="Q226" i="1825"/>
  <c r="O140" i="1825"/>
  <c r="N195" i="1825"/>
  <c r="M227" i="1825"/>
  <c r="O259" i="1825"/>
  <c r="N291" i="1825"/>
  <c r="Q323" i="1825"/>
  <c r="M355" i="1825"/>
  <c r="O387" i="1825"/>
  <c r="N44" i="1825"/>
  <c r="O110" i="1825"/>
  <c r="N185" i="1825"/>
  <c r="M217" i="1825"/>
  <c r="Q249" i="1825"/>
  <c r="O280" i="1825"/>
  <c r="N312" i="1825"/>
  <c r="Q344" i="1825"/>
  <c r="M376" i="1825"/>
  <c r="O416" i="1825"/>
  <c r="M431" i="1825"/>
  <c r="M452" i="1825"/>
  <c r="O484" i="1825"/>
  <c r="N516" i="1825"/>
  <c r="Q548" i="1825"/>
  <c r="M580" i="1825"/>
  <c r="O612" i="1825"/>
  <c r="N644" i="1825"/>
  <c r="Q676" i="1825"/>
  <c r="M708" i="1825"/>
  <c r="N724" i="1825"/>
  <c r="N421" i="1825"/>
  <c r="M463" i="1825"/>
  <c r="O495" i="1825"/>
  <c r="N527" i="1825"/>
  <c r="Q559" i="1825"/>
  <c r="M591" i="1825"/>
  <c r="O623" i="1825"/>
  <c r="N655" i="1825"/>
  <c r="Q687" i="1825"/>
  <c r="N778" i="1825"/>
  <c r="O842" i="1825"/>
  <c r="Q906" i="1825"/>
  <c r="M970" i="1825"/>
  <c r="N1034" i="1825"/>
  <c r="O1098" i="1825"/>
  <c r="Q1162" i="1825"/>
  <c r="M1226" i="1825"/>
  <c r="N1290" i="1825"/>
  <c r="O1354" i="1825"/>
  <c r="Q1418" i="1825"/>
  <c r="M1482" i="1825"/>
  <c r="N1546" i="1825"/>
  <c r="O1610" i="1825"/>
  <c r="Q1674" i="1825"/>
  <c r="M1738" i="1825"/>
  <c r="N1802" i="1825"/>
  <c r="O1866" i="1825"/>
  <c r="Q1930" i="1825"/>
  <c r="M787" i="1825"/>
  <c r="N851" i="1825"/>
  <c r="O915" i="1825"/>
  <c r="Q979" i="1825"/>
  <c r="M1043" i="1825"/>
  <c r="N1107" i="1825"/>
  <c r="O1171" i="1825"/>
  <c r="Q1235" i="1825"/>
  <c r="M1299" i="1825"/>
  <c r="N1363" i="1825"/>
  <c r="O1427" i="1825"/>
  <c r="Q1491" i="1825"/>
  <c r="M1555" i="1825"/>
  <c r="N1619" i="1825"/>
  <c r="O1683" i="1825"/>
  <c r="Q1747" i="1825"/>
  <c r="M1811" i="1825"/>
  <c r="N1875" i="1825"/>
  <c r="N732" i="1825"/>
  <c r="O796" i="1825"/>
  <c r="Q860" i="1825"/>
  <c r="M924" i="1825"/>
  <c r="N988" i="1825"/>
  <c r="O1052" i="1825"/>
  <c r="Q1116" i="1825"/>
  <c r="M1180" i="1825"/>
  <c r="N1244" i="1825"/>
  <c r="O1308" i="1825"/>
  <c r="Q1372" i="1825"/>
  <c r="M1436" i="1825"/>
  <c r="N1500" i="1825"/>
  <c r="O1564" i="1825"/>
  <c r="Q1628" i="1825"/>
  <c r="M1692" i="1825"/>
  <c r="N1756" i="1825"/>
  <c r="O1820" i="1825"/>
  <c r="Q1884" i="1825"/>
  <c r="M737" i="1825"/>
  <c r="N801" i="1825"/>
  <c r="O865" i="1825"/>
  <c r="Q929" i="1825"/>
  <c r="M993" i="1825"/>
  <c r="N1057" i="1825"/>
  <c r="O1121" i="1825"/>
  <c r="Q1185" i="1825"/>
  <c r="M1249" i="1825"/>
  <c r="N1313" i="1825"/>
  <c r="O1377" i="1825"/>
  <c r="Q1441" i="1825"/>
  <c r="M1505" i="1825"/>
  <c r="N1569" i="1825"/>
  <c r="O1633" i="1825"/>
  <c r="Q1697" i="1825"/>
  <c r="M1761" i="1825"/>
  <c r="N1825" i="1825"/>
  <c r="O1889" i="1825"/>
  <c r="O446" i="1825"/>
  <c r="N510" i="1825"/>
  <c r="Q574" i="1825"/>
  <c r="M630" i="1825"/>
  <c r="O694" i="1825"/>
  <c r="Q497" i="1825"/>
  <c r="M553" i="1825"/>
  <c r="O617" i="1825"/>
  <c r="N681" i="1825"/>
  <c r="Q750" i="1825"/>
  <c r="M894" i="1825"/>
  <c r="N1006" i="1825"/>
  <c r="O1134" i="1825"/>
  <c r="Q1262" i="1825"/>
  <c r="M1406" i="1825"/>
  <c r="N1518" i="1825"/>
  <c r="O1630" i="1825"/>
  <c r="Q1742" i="1825"/>
  <c r="M1870" i="1825"/>
  <c r="N807" i="1825"/>
  <c r="O919" i="1825"/>
  <c r="Q1047" i="1825"/>
  <c r="M1175" i="1825"/>
  <c r="N1303" i="1825"/>
  <c r="O1431" i="1825"/>
  <c r="Q1559" i="1825"/>
  <c r="M1671" i="1825"/>
  <c r="N1799" i="1825"/>
  <c r="O1911" i="1825"/>
  <c r="Q832" i="1825"/>
  <c r="M944" i="1825"/>
  <c r="N1072" i="1825"/>
  <c r="O1184" i="1825"/>
  <c r="Q1312" i="1825"/>
  <c r="M1440" i="1825"/>
  <c r="N1584" i="1825"/>
  <c r="O1712" i="1825"/>
  <c r="Q1840" i="1825"/>
  <c r="M7" i="1825"/>
  <c r="N853" i="1825"/>
  <c r="O981" i="1825"/>
  <c r="Q1109" i="1825"/>
  <c r="M1237" i="1825"/>
  <c r="N1349" i="1825"/>
  <c r="O1477" i="1825"/>
  <c r="Q1605" i="1825"/>
  <c r="M1749" i="1825"/>
  <c r="N1893" i="1825"/>
  <c r="M55" i="1825"/>
  <c r="Q87" i="1825"/>
  <c r="O119" i="1825"/>
  <c r="N151" i="1825"/>
  <c r="O175" i="1825"/>
  <c r="M74" i="1825"/>
  <c r="Q80" i="1825"/>
  <c r="Q176" i="1825"/>
  <c r="M164" i="1825"/>
  <c r="Q197" i="1825"/>
  <c r="N229" i="1825"/>
  <c r="O277" i="1825"/>
  <c r="N309" i="1825"/>
  <c r="Q341" i="1825"/>
  <c r="M373" i="1825"/>
  <c r="M116" i="1825"/>
  <c r="N274" i="1825"/>
  <c r="Q306" i="1825"/>
  <c r="M338" i="1825"/>
  <c r="O370" i="1825"/>
  <c r="M434" i="1825"/>
  <c r="O439" i="1825"/>
  <c r="Q470" i="1825"/>
  <c r="M534" i="1825"/>
  <c r="O606" i="1825"/>
  <c r="N670" i="1825"/>
  <c r="Q489" i="1825"/>
  <c r="M561" i="1825"/>
  <c r="O625" i="1825"/>
  <c r="N689" i="1825"/>
  <c r="Q782" i="1825"/>
  <c r="M910" i="1825"/>
  <c r="N1054" i="1825"/>
  <c r="O1182" i="1825"/>
  <c r="Q1310" i="1825"/>
  <c r="M1438" i="1825"/>
  <c r="N1582" i="1825"/>
  <c r="O1726" i="1825"/>
  <c r="Q1854" i="1825"/>
  <c r="M743" i="1825"/>
  <c r="N855" i="1825"/>
  <c r="O999" i="1825"/>
  <c r="Q1127" i="1825"/>
  <c r="M1255" i="1825"/>
  <c r="N1383" i="1825"/>
  <c r="O1511" i="1825"/>
  <c r="Q1639" i="1825"/>
  <c r="M1783" i="1825"/>
  <c r="N1927" i="1825"/>
  <c r="O864" i="1825"/>
  <c r="Q992" i="1825"/>
  <c r="M1136" i="1825"/>
  <c r="N1264" i="1825"/>
  <c r="O1392" i="1825"/>
  <c r="Q1520" i="1825"/>
  <c r="M1632" i="1825"/>
  <c r="N1760" i="1825"/>
  <c r="O1888" i="1825"/>
  <c r="Q805" i="1825"/>
  <c r="M933" i="1825"/>
  <c r="N1061" i="1825"/>
  <c r="O1189" i="1825"/>
  <c r="Q1333" i="1825"/>
  <c r="M1461" i="1825"/>
  <c r="N1589" i="1825"/>
  <c r="O1701" i="1825"/>
  <c r="Q1813" i="1825"/>
  <c r="O32" i="1825"/>
  <c r="M57" i="1825"/>
  <c r="Q89" i="1825"/>
  <c r="O121" i="1825"/>
  <c r="M146" i="1825"/>
  <c r="M120" i="1825"/>
  <c r="O152" i="1825"/>
  <c r="Q279" i="1825"/>
  <c r="M311" i="1825"/>
  <c r="O343" i="1825"/>
  <c r="N375" i="1825"/>
  <c r="M78" i="1825"/>
  <c r="Q188" i="1825"/>
  <c r="M220" i="1825"/>
  <c r="O252" i="1825"/>
  <c r="O268" i="1825"/>
  <c r="N300" i="1825"/>
  <c r="Q332" i="1825"/>
  <c r="M364" i="1825"/>
  <c r="O396" i="1825"/>
  <c r="Q420" i="1825"/>
  <c r="O425" i="1825"/>
  <c r="M448" i="1825"/>
  <c r="O480" i="1825"/>
  <c r="N512" i="1825"/>
  <c r="Q544" i="1825"/>
  <c r="M576" i="1825"/>
  <c r="O608" i="1825"/>
  <c r="N640" i="1825"/>
  <c r="Q672" i="1825"/>
  <c r="M704" i="1825"/>
  <c r="N720" i="1825"/>
  <c r="O411" i="1825"/>
  <c r="O451" i="1825"/>
  <c r="N483" i="1825"/>
  <c r="Q515" i="1825"/>
  <c r="M547" i="1825"/>
  <c r="O579" i="1825"/>
  <c r="N611" i="1825"/>
  <c r="Q643" i="1825"/>
  <c r="M675" i="1825"/>
  <c r="O707" i="1825"/>
  <c r="O723" i="1825"/>
  <c r="N754" i="1825"/>
  <c r="O818" i="1825"/>
  <c r="Q882" i="1825"/>
  <c r="M946" i="1825"/>
  <c r="N1010" i="1825"/>
  <c r="O1074" i="1825"/>
  <c r="Q1138" i="1825"/>
  <c r="M1202" i="1825"/>
  <c r="N1266" i="1825"/>
  <c r="O1330" i="1825"/>
  <c r="Q1394" i="1825"/>
  <c r="M1458" i="1825"/>
  <c r="N1522" i="1825"/>
  <c r="O1586" i="1825"/>
  <c r="Q1650" i="1825"/>
  <c r="M1714" i="1825"/>
  <c r="N1778" i="1825"/>
  <c r="O1842" i="1825"/>
  <c r="Q1906" i="1825"/>
  <c r="M763" i="1825"/>
  <c r="N827" i="1825"/>
  <c r="O891" i="1825"/>
  <c r="Q955" i="1825"/>
  <c r="M1019" i="1825"/>
  <c r="N1083" i="1825"/>
  <c r="O1147" i="1825"/>
  <c r="Q1211" i="1825"/>
  <c r="M1275" i="1825"/>
  <c r="N1339" i="1825"/>
  <c r="O1403" i="1825"/>
  <c r="Q1467" i="1825"/>
  <c r="M1531" i="1825"/>
  <c r="N1595" i="1825"/>
  <c r="O1659" i="1825"/>
  <c r="Q1723" i="1825"/>
  <c r="M1787" i="1825"/>
  <c r="N1851" i="1825"/>
  <c r="O1915" i="1825"/>
  <c r="Q772" i="1825"/>
  <c r="M836" i="1825"/>
  <c r="N900" i="1825"/>
  <c r="O964" i="1825"/>
  <c r="Q1028" i="1825"/>
  <c r="M1092" i="1825"/>
  <c r="N1156" i="1825"/>
  <c r="O1220" i="1825"/>
  <c r="Q1284" i="1825"/>
  <c r="M1348" i="1825"/>
  <c r="N1412" i="1825"/>
  <c r="O1476" i="1825"/>
  <c r="Q1540" i="1825"/>
  <c r="M1604" i="1825"/>
  <c r="N1668" i="1825"/>
  <c r="O1732" i="1825"/>
  <c r="Q1796" i="1825"/>
  <c r="M1860" i="1825"/>
  <c r="N1924" i="1825"/>
  <c r="O777" i="1825"/>
  <c r="Q841" i="1825"/>
  <c r="M905" i="1825"/>
  <c r="N969" i="1825"/>
  <c r="O1033" i="1825"/>
  <c r="Q1097" i="1825"/>
  <c r="M1161" i="1825"/>
  <c r="N1225" i="1825"/>
  <c r="O1289" i="1825"/>
  <c r="Q1353" i="1825"/>
  <c r="M1417" i="1825"/>
  <c r="N1481" i="1825"/>
  <c r="O1545" i="1825"/>
  <c r="Q1609" i="1825"/>
  <c r="M1673" i="1825"/>
  <c r="N1737" i="1825"/>
  <c r="O1801" i="1825"/>
  <c r="Q1865" i="1825"/>
  <c r="M1929" i="1825"/>
  <c r="M11" i="1825"/>
  <c r="M43" i="1825"/>
  <c r="N59" i="1825"/>
  <c r="N67" i="1825"/>
  <c r="M91" i="1825"/>
  <c r="M99" i="1825"/>
  <c r="Q123" i="1825"/>
  <c r="Q131" i="1825"/>
  <c r="M90" i="1825"/>
  <c r="O128" i="1825"/>
  <c r="Q150" i="1825"/>
  <c r="Q39" i="1825"/>
  <c r="Q60" i="1825"/>
  <c r="M208" i="1825"/>
  <c r="O240" i="1825"/>
  <c r="M289" i="1825"/>
  <c r="O321" i="1825"/>
  <c r="N353" i="1825"/>
  <c r="Q385" i="1825"/>
  <c r="N94" i="1825"/>
  <c r="M206" i="1825"/>
  <c r="O238" i="1825"/>
  <c r="O207" i="1825"/>
  <c r="N239" i="1825"/>
  <c r="O262" i="1825"/>
  <c r="N294" i="1825"/>
  <c r="Q326" i="1825"/>
  <c r="M358" i="1825"/>
  <c r="O390" i="1825"/>
  <c r="N406" i="1825"/>
  <c r="Q438" i="1825"/>
  <c r="M458" i="1825"/>
  <c r="O514" i="1825"/>
  <c r="N586" i="1825"/>
  <c r="Q642" i="1825"/>
  <c r="M706" i="1825"/>
  <c r="M445" i="1825"/>
  <c r="O509" i="1825"/>
  <c r="N573" i="1825"/>
  <c r="Q637" i="1825"/>
  <c r="M701" i="1825"/>
  <c r="N774" i="1825"/>
  <c r="O902" i="1825"/>
  <c r="Q1030" i="1825"/>
  <c r="M1158" i="1825"/>
  <c r="N1318" i="1825"/>
  <c r="O1446" i="1825"/>
  <c r="Q1574" i="1825"/>
  <c r="M1702" i="1825"/>
  <c r="N1814" i="1825"/>
  <c r="O735" i="1825"/>
  <c r="Q847" i="1825"/>
  <c r="M975" i="1825"/>
  <c r="N1087" i="1825"/>
  <c r="O1215" i="1825"/>
  <c r="Q1327" i="1825"/>
  <c r="M1455" i="1825"/>
  <c r="N1583" i="1825"/>
  <c r="O1711" i="1825"/>
  <c r="Q1839" i="1825"/>
  <c r="M776" i="1825"/>
  <c r="N904" i="1825"/>
  <c r="O1032" i="1825"/>
  <c r="Q1160" i="1825"/>
  <c r="M1288" i="1825"/>
  <c r="N1416" i="1825"/>
  <c r="O1544" i="1825"/>
  <c r="Q1688" i="1825"/>
  <c r="M1816" i="1825"/>
  <c r="N1928" i="1825"/>
  <c r="O845" i="1825"/>
  <c r="Q973" i="1825"/>
  <c r="M1101" i="1825"/>
  <c r="N1229" i="1825"/>
  <c r="O1357" i="1825"/>
  <c r="Q1485" i="1825"/>
  <c r="M1613" i="1825"/>
  <c r="N1725" i="1825"/>
  <c r="O1853" i="1825"/>
  <c r="N490" i="1825"/>
  <c r="Q546" i="1825"/>
  <c r="M610" i="1825"/>
  <c r="O682" i="1825"/>
  <c r="Q407" i="1825"/>
  <c r="O477" i="1825"/>
  <c r="N549" i="1825"/>
  <c r="Q613" i="1825"/>
  <c r="M677" i="1825"/>
  <c r="N742" i="1825"/>
  <c r="O886" i="1825"/>
  <c r="Q1014" i="1825"/>
  <c r="M1142" i="1825"/>
  <c r="N1254" i="1825"/>
  <c r="O1366" i="1825"/>
  <c r="Q1494" i="1825"/>
  <c r="M1622" i="1825"/>
  <c r="N1766" i="1825"/>
  <c r="O1894" i="1825"/>
  <c r="Q831" i="1825"/>
  <c r="M959" i="1825"/>
  <c r="N1103" i="1825"/>
  <c r="O1231" i="1825"/>
  <c r="Q1375" i="1825"/>
  <c r="M1503" i="1825"/>
  <c r="N1631" i="1825"/>
  <c r="O1759" i="1825"/>
  <c r="Q1887" i="1825"/>
  <c r="M744" i="1825"/>
  <c r="N856" i="1825"/>
  <c r="O984" i="1825"/>
  <c r="Q1112" i="1825"/>
  <c r="M1224" i="1825"/>
  <c r="N1368" i="1825"/>
  <c r="O1496" i="1825"/>
  <c r="Q1624" i="1825"/>
  <c r="M1752" i="1825"/>
  <c r="N1864" i="1825"/>
  <c r="Q797" i="1825"/>
  <c r="M925" i="1825"/>
  <c r="N1053" i="1825"/>
  <c r="O1181" i="1825"/>
  <c r="Q1309" i="1825"/>
  <c r="M1437" i="1825"/>
  <c r="N1565" i="1825"/>
  <c r="O1709" i="1825"/>
  <c r="Q1837" i="1825"/>
  <c r="M69" i="1825"/>
  <c r="O101" i="1825"/>
  <c r="N133" i="1825"/>
  <c r="O14" i="1825"/>
  <c r="M45" i="1825"/>
  <c r="N98" i="1825"/>
  <c r="O21" i="1825"/>
  <c r="N72" i="1825"/>
  <c r="Q202" i="1825"/>
  <c r="M234" i="1825"/>
  <c r="M170" i="1825"/>
  <c r="N203" i="1825"/>
  <c r="M235" i="1825"/>
  <c r="O267" i="1825"/>
  <c r="N299" i="1825"/>
  <c r="Q331" i="1825"/>
  <c r="M363" i="1825"/>
  <c r="O395" i="1825"/>
  <c r="N193" i="1825"/>
  <c r="M225" i="1825"/>
  <c r="Q257" i="1825"/>
  <c r="M158" i="1825"/>
  <c r="Q288" i="1825"/>
  <c r="M320" i="1825"/>
  <c r="O352" i="1825"/>
  <c r="N384" i="1825"/>
  <c r="Q424" i="1825"/>
  <c r="Q460" i="1825"/>
  <c r="M492" i="1825"/>
  <c r="O524" i="1825"/>
  <c r="N556" i="1825"/>
  <c r="Q588" i="1825"/>
  <c r="M620" i="1825"/>
  <c r="O652" i="1825"/>
  <c r="N684" i="1825"/>
  <c r="O471" i="1825"/>
  <c r="N503" i="1825"/>
  <c r="Q535" i="1825"/>
  <c r="M567" i="1825"/>
  <c r="O599" i="1825"/>
  <c r="N631" i="1825"/>
  <c r="Q663" i="1825"/>
  <c r="M695" i="1825"/>
  <c r="M730" i="1825"/>
  <c r="N794" i="1825"/>
  <c r="O858" i="1825"/>
  <c r="Q922" i="1825"/>
  <c r="M986" i="1825"/>
  <c r="N1050" i="1825"/>
  <c r="O1114" i="1825"/>
  <c r="Q1178" i="1825"/>
  <c r="M1242" i="1825"/>
  <c r="N1306" i="1825"/>
  <c r="O1370" i="1825"/>
  <c r="Q1434" i="1825"/>
  <c r="M1498" i="1825"/>
  <c r="N1562" i="1825"/>
  <c r="O1626" i="1825"/>
  <c r="Q1690" i="1825"/>
  <c r="M1754" i="1825"/>
  <c r="N1818" i="1825"/>
  <c r="O1882" i="1825"/>
  <c r="Q739" i="1825"/>
  <c r="M803" i="1825"/>
  <c r="N867" i="1825"/>
  <c r="O931" i="1825"/>
  <c r="Q995" i="1825"/>
  <c r="M1059" i="1825"/>
  <c r="N1123" i="1825"/>
  <c r="O1187" i="1825"/>
  <c r="Q1251" i="1825"/>
  <c r="M1315" i="1825"/>
  <c r="N1379" i="1825"/>
  <c r="O1443" i="1825"/>
  <c r="Q1507" i="1825"/>
  <c r="M1571" i="1825"/>
  <c r="N1635" i="1825"/>
  <c r="O1699" i="1825"/>
  <c r="Q1763" i="1825"/>
  <c r="M1827" i="1825"/>
  <c r="N1891" i="1825"/>
  <c r="Q748" i="1825"/>
  <c r="M812" i="1825"/>
  <c r="N876" i="1825"/>
  <c r="O940" i="1825"/>
  <c r="Q1004" i="1825"/>
  <c r="M1068" i="1825"/>
  <c r="N1132" i="1825"/>
  <c r="O1196" i="1825"/>
  <c r="Q1260" i="1825"/>
  <c r="M1324" i="1825"/>
  <c r="N1388" i="1825"/>
  <c r="O1452" i="1825"/>
  <c r="Q1516" i="1825"/>
  <c r="M1580" i="1825"/>
  <c r="N1644" i="1825"/>
  <c r="O1708" i="1825"/>
  <c r="Q1772" i="1825"/>
  <c r="M1836" i="1825"/>
  <c r="N1900" i="1825"/>
  <c r="O753" i="1825"/>
  <c r="Q817" i="1825"/>
  <c r="M881" i="1825"/>
  <c r="N945" i="1825"/>
  <c r="O1009" i="1825"/>
  <c r="Q1073" i="1825"/>
  <c r="M1137" i="1825"/>
  <c r="N1201" i="1825"/>
  <c r="O1265" i="1825"/>
  <c r="Q1329" i="1825"/>
  <c r="M1393" i="1825"/>
  <c r="N1457" i="1825"/>
  <c r="O1521" i="1825"/>
  <c r="Q1585" i="1825"/>
  <c r="M1649" i="1825"/>
  <c r="N1713" i="1825"/>
  <c r="O1777" i="1825"/>
  <c r="Q1841" i="1825"/>
  <c r="M1905" i="1825"/>
  <c r="N462" i="1825"/>
  <c r="Q526" i="1825"/>
  <c r="M582" i="1825"/>
  <c r="O646" i="1825"/>
  <c r="N710" i="1825"/>
  <c r="O449" i="1825"/>
  <c r="N513" i="1825"/>
  <c r="Q569" i="1825"/>
  <c r="M633" i="1825"/>
  <c r="O697" i="1825"/>
  <c r="N798" i="1825"/>
  <c r="O926" i="1825"/>
  <c r="Q1038" i="1825"/>
  <c r="M1166" i="1825"/>
  <c r="N1294" i="1825"/>
  <c r="O1422" i="1825"/>
  <c r="Q1550" i="1825"/>
  <c r="M1662" i="1825"/>
  <c r="N1774" i="1825"/>
  <c r="O1918" i="1825"/>
  <c r="Q839" i="1825"/>
  <c r="M951" i="1825"/>
  <c r="N1079" i="1825"/>
  <c r="O1207" i="1825"/>
  <c r="Q1335" i="1825"/>
  <c r="M1463" i="1825"/>
  <c r="N1591" i="1825"/>
  <c r="O1703" i="1825"/>
  <c r="Q1831" i="1825"/>
  <c r="M736" i="1825"/>
  <c r="N848" i="1825"/>
  <c r="O976" i="1825"/>
  <c r="Q1104" i="1825"/>
  <c r="M1216" i="1825"/>
  <c r="N1344" i="1825"/>
  <c r="O1472" i="1825"/>
  <c r="Q1616" i="1825"/>
  <c r="M1744" i="1825"/>
  <c r="N1872" i="1825"/>
  <c r="O757" i="1825"/>
  <c r="Q885" i="1825"/>
  <c r="M1013" i="1825"/>
  <c r="N1141" i="1825"/>
  <c r="O1269" i="1825"/>
  <c r="Q1381" i="1825"/>
  <c r="M1509" i="1825"/>
  <c r="N1653" i="1825"/>
  <c r="O1797" i="1825"/>
  <c r="Q1909" i="1825"/>
  <c r="O63" i="1825"/>
  <c r="N95" i="1825"/>
  <c r="M127" i="1825"/>
  <c r="N183" i="1825"/>
  <c r="O22" i="1825"/>
  <c r="Q47" i="1825"/>
  <c r="N106" i="1825"/>
  <c r="O23" i="1825"/>
  <c r="M38" i="1825"/>
  <c r="N112" i="1825"/>
  <c r="M54" i="1825"/>
  <c r="Q205" i="1825"/>
  <c r="N237" i="1825"/>
  <c r="Q285" i="1825"/>
  <c r="M317" i="1825"/>
  <c r="O349" i="1825"/>
  <c r="N381" i="1825"/>
  <c r="M62" i="1825"/>
  <c r="Q178" i="1825"/>
  <c r="Q282" i="1825"/>
  <c r="M314" i="1825"/>
  <c r="O346" i="1825"/>
  <c r="N378" i="1825"/>
  <c r="N410" i="1825"/>
  <c r="M442" i="1825"/>
  <c r="N486" i="1825"/>
  <c r="Q550" i="1825"/>
  <c r="M622" i="1825"/>
  <c r="O686" i="1825"/>
  <c r="O429" i="1825"/>
  <c r="O505" i="1825"/>
  <c r="N577" i="1825"/>
  <c r="Q641" i="1825"/>
  <c r="M705" i="1825"/>
  <c r="N814" i="1825"/>
  <c r="O958" i="1825"/>
  <c r="Q1086" i="1825"/>
  <c r="M1214" i="1825"/>
  <c r="N1326" i="1825"/>
  <c r="O1470" i="1825"/>
  <c r="Q1614" i="1825"/>
  <c r="M1758" i="1825"/>
  <c r="N1886" i="1825"/>
  <c r="O775" i="1825"/>
  <c r="Q887" i="1825"/>
  <c r="M1031" i="1825"/>
  <c r="N1159" i="1825"/>
  <c r="O1287" i="1825"/>
  <c r="Q1415" i="1825"/>
  <c r="M1543" i="1825"/>
  <c r="N1687" i="1825"/>
  <c r="O1815" i="1825"/>
  <c r="Q752" i="1825"/>
  <c r="M896" i="1825"/>
  <c r="N1024" i="1825"/>
  <c r="O1168" i="1825"/>
  <c r="Q1296" i="1825"/>
  <c r="M1424" i="1825"/>
  <c r="N1536" i="1825"/>
  <c r="O1664" i="1825"/>
  <c r="Q1792" i="1825"/>
  <c r="M1920" i="1825"/>
  <c r="N837" i="1825"/>
  <c r="O965" i="1825"/>
  <c r="Q1093" i="1825"/>
  <c r="M1221" i="1825"/>
  <c r="N1365" i="1825"/>
  <c r="O1493" i="1825"/>
  <c r="Q1621" i="1825"/>
  <c r="M1733" i="1825"/>
  <c r="N1845" i="1825"/>
  <c r="M40" i="1825"/>
  <c r="M48" i="1825"/>
  <c r="Q65" i="1825"/>
  <c r="O97" i="1825"/>
  <c r="N129" i="1825"/>
  <c r="O9" i="1825"/>
  <c r="Q287" i="1825"/>
  <c r="M319" i="1825"/>
  <c r="O351" i="1825"/>
  <c r="N383" i="1825"/>
  <c r="Q142" i="1825"/>
  <c r="Q68" i="1825"/>
  <c r="M196" i="1825"/>
  <c r="O228" i="1825"/>
  <c r="N276" i="1825"/>
  <c r="Q308" i="1825"/>
  <c r="M340" i="1825"/>
  <c r="O372" i="1825"/>
  <c r="N404" i="1825"/>
  <c r="O428" i="1825"/>
  <c r="O401" i="1825"/>
  <c r="Q415" i="1825"/>
  <c r="N456" i="1825"/>
  <c r="Q488" i="1825"/>
  <c r="M520" i="1825"/>
  <c r="O552" i="1825"/>
  <c r="N584" i="1825"/>
  <c r="Q616" i="1825"/>
  <c r="M648" i="1825"/>
  <c r="O680" i="1825"/>
  <c r="N712" i="1825"/>
  <c r="M437" i="1825"/>
  <c r="M443" i="1825"/>
  <c r="N459" i="1825"/>
  <c r="Q491" i="1825"/>
  <c r="M523" i="1825"/>
  <c r="O555" i="1825"/>
  <c r="N587" i="1825"/>
  <c r="Q619" i="1825"/>
  <c r="M651" i="1825"/>
  <c r="O683" i="1825"/>
  <c r="Q770" i="1825"/>
  <c r="M834" i="1825"/>
  <c r="N898" i="1825"/>
  <c r="O962" i="1825"/>
  <c r="Q1026" i="1825"/>
  <c r="M1090" i="1825"/>
  <c r="N1154" i="1825"/>
  <c r="O1218" i="1825"/>
  <c r="Q1282" i="1825"/>
  <c r="M1346" i="1825"/>
  <c r="N1410" i="1825"/>
  <c r="O1474" i="1825"/>
  <c r="Q1538" i="1825"/>
  <c r="M1602" i="1825"/>
  <c r="N1666" i="1825"/>
  <c r="O1730" i="1825"/>
  <c r="Q1794" i="1825"/>
  <c r="M1858" i="1825"/>
  <c r="N1922" i="1825"/>
  <c r="O779" i="1825"/>
  <c r="Q843" i="1825"/>
  <c r="M907" i="1825"/>
  <c r="N971" i="1825"/>
  <c r="O1035" i="1825"/>
  <c r="Q1099" i="1825"/>
  <c r="M1163" i="1825"/>
  <c r="N1227" i="1825"/>
  <c r="O1291" i="1825"/>
  <c r="Q1355" i="1825"/>
  <c r="M1419" i="1825"/>
  <c r="N1483" i="1825"/>
  <c r="O1547" i="1825"/>
  <c r="Q1611" i="1825"/>
  <c r="M1675" i="1825"/>
  <c r="N1739" i="1825"/>
  <c r="O1803" i="1825"/>
  <c r="Q1867" i="1825"/>
  <c r="M1931" i="1825"/>
  <c r="N788" i="1825"/>
  <c r="O852" i="1825"/>
  <c r="Q916" i="1825"/>
  <c r="M980" i="1825"/>
  <c r="N1044" i="1825"/>
  <c r="O1108" i="1825"/>
  <c r="Q1172" i="1825"/>
  <c r="M1236" i="1825"/>
  <c r="N1300" i="1825"/>
  <c r="O1364" i="1825"/>
  <c r="Q1428" i="1825"/>
  <c r="M1492" i="1825"/>
  <c r="N1556" i="1825"/>
  <c r="O1620" i="1825"/>
  <c r="Q1684" i="1825"/>
  <c r="M1748" i="1825"/>
  <c r="N1812" i="1825"/>
  <c r="O1876" i="1825"/>
  <c r="Q729" i="1825"/>
  <c r="M793" i="1825"/>
  <c r="N857" i="1825"/>
  <c r="O921" i="1825"/>
  <c r="Q985" i="1825"/>
  <c r="M1049" i="1825"/>
  <c r="N1113" i="1825"/>
  <c r="O1177" i="1825"/>
  <c r="Q1241" i="1825"/>
  <c r="M1305" i="1825"/>
  <c r="N1369" i="1825"/>
  <c r="O1433" i="1825"/>
  <c r="Q1497" i="1825"/>
  <c r="M1561" i="1825"/>
  <c r="N1625" i="1825"/>
  <c r="O1689" i="1825"/>
  <c r="Q1753" i="1825"/>
  <c r="M1817" i="1825"/>
  <c r="N1881" i="1825"/>
  <c r="N19" i="1825"/>
  <c r="O51" i="1825"/>
  <c r="Q155" i="1825"/>
  <c r="O163" i="1825"/>
  <c r="M171" i="1825"/>
  <c r="N179" i="1825"/>
  <c r="M12" i="1825"/>
  <c r="Q122" i="1825"/>
  <c r="N160" i="1825"/>
  <c r="O124" i="1825"/>
  <c r="O184" i="1825"/>
  <c r="N216" i="1825"/>
  <c r="Q248" i="1825"/>
  <c r="O265" i="1825"/>
  <c r="N297" i="1825"/>
  <c r="Q329" i="1825"/>
  <c r="M361" i="1825"/>
  <c r="O393" i="1825"/>
  <c r="Q182" i="1825"/>
  <c r="O214" i="1825"/>
  <c r="N246" i="1825"/>
  <c r="N215" i="1825"/>
  <c r="M247" i="1825"/>
  <c r="N270" i="1825"/>
  <c r="Q302" i="1825"/>
  <c r="M334" i="1825"/>
  <c r="O366" i="1825"/>
  <c r="Q414" i="1825"/>
  <c r="N433" i="1825"/>
  <c r="O466" i="1825"/>
  <c r="N538" i="1825"/>
  <c r="Q602" i="1825"/>
  <c r="M658" i="1825"/>
  <c r="M461" i="1825"/>
  <c r="O525" i="1825"/>
  <c r="N589" i="1825"/>
  <c r="Q653" i="1825"/>
  <c r="N717" i="1825"/>
  <c r="M806" i="1825"/>
  <c r="N934" i="1825"/>
  <c r="O1062" i="1825"/>
  <c r="Q1206" i="1825"/>
  <c r="M1350" i="1825"/>
  <c r="N1478" i="1825"/>
  <c r="O1606" i="1825"/>
  <c r="Q1734" i="1825"/>
  <c r="M1846" i="1825"/>
  <c r="N767" i="1825"/>
  <c r="O879" i="1825"/>
  <c r="Q1007" i="1825"/>
  <c r="M1119" i="1825"/>
  <c r="N1247" i="1825"/>
  <c r="O1359" i="1825"/>
  <c r="Q1487" i="1825"/>
  <c r="M1615" i="1825"/>
  <c r="N1743" i="1825"/>
  <c r="O1871" i="1825"/>
  <c r="Q808" i="1825"/>
  <c r="M936" i="1825"/>
  <c r="N1064" i="1825"/>
  <c r="O1192" i="1825"/>
  <c r="Q1320" i="1825"/>
  <c r="M1448" i="1825"/>
  <c r="N1576" i="1825"/>
  <c r="O1720" i="1825"/>
  <c r="Q1848" i="1825"/>
  <c r="M749" i="1825"/>
  <c r="N877" i="1825"/>
  <c r="O1005" i="1825"/>
  <c r="Q1133" i="1825"/>
  <c r="M1261" i="1825"/>
  <c r="N1389" i="1825"/>
  <c r="O1517" i="1825"/>
  <c r="Q1629" i="1825"/>
  <c r="M1757" i="1825"/>
  <c r="N1885" i="1825"/>
  <c r="O506" i="1825"/>
  <c r="N562" i="1825"/>
  <c r="Q634" i="1825"/>
  <c r="M698" i="1825"/>
  <c r="N501" i="1825"/>
  <c r="Q565" i="1825"/>
  <c r="M621" i="1825"/>
  <c r="O693" i="1825"/>
  <c r="N790" i="1825"/>
  <c r="O918" i="1825"/>
  <c r="Q1046" i="1825"/>
  <c r="M1174" i="1825"/>
  <c r="N1286" i="1825"/>
  <c r="O1398" i="1825"/>
  <c r="Q1526" i="1825"/>
  <c r="M1654" i="1825"/>
  <c r="N1798" i="1825"/>
  <c r="O1926" i="1825"/>
  <c r="Q863" i="1825"/>
  <c r="M991" i="1825"/>
  <c r="N1135" i="1825"/>
  <c r="O1263" i="1825"/>
  <c r="Q1407" i="1825"/>
  <c r="M1535" i="1825"/>
  <c r="N1663" i="1825"/>
  <c r="O1791" i="1825"/>
  <c r="Q1919" i="1825"/>
  <c r="M760" i="1825"/>
  <c r="N888" i="1825"/>
  <c r="O1016" i="1825"/>
  <c r="Q1144" i="1825"/>
  <c r="M1256" i="1825"/>
  <c r="N1400" i="1825"/>
  <c r="O1528" i="1825"/>
  <c r="Q1640" i="1825"/>
  <c r="M1768" i="1825"/>
  <c r="N1912" i="1825"/>
  <c r="O829" i="1825"/>
  <c r="Q957" i="1825"/>
  <c r="M1085" i="1825"/>
  <c r="N1213" i="1825"/>
  <c r="O1341" i="1825"/>
  <c r="Q1469" i="1825"/>
  <c r="M1597" i="1825"/>
  <c r="N1741" i="1825"/>
  <c r="O1869" i="1825"/>
  <c r="O61" i="1825"/>
  <c r="N93" i="1825"/>
  <c r="M125" i="1825"/>
  <c r="Q28" i="1825"/>
  <c r="Q130" i="1825"/>
  <c r="M104" i="1825"/>
  <c r="M210" i="1825"/>
  <c r="N242" i="1825"/>
  <c r="N50" i="1825"/>
  <c r="O211" i="1825"/>
  <c r="Q243" i="1825"/>
  <c r="Q275" i="1825"/>
  <c r="M307" i="1825"/>
  <c r="O339" i="1825"/>
  <c r="N371" i="1825"/>
  <c r="Q201" i="1825"/>
  <c r="O233" i="1825"/>
  <c r="Q41" i="1825"/>
  <c r="O100" i="1825"/>
  <c r="N264" i="1825"/>
  <c r="Q296" i="1825"/>
  <c r="M328" i="1825"/>
  <c r="O360" i="1825"/>
  <c r="N392" i="1825"/>
  <c r="Q432" i="1825"/>
  <c r="N409" i="1825"/>
  <c r="N468" i="1825"/>
  <c r="Q500" i="1825"/>
  <c r="M532" i="1825"/>
  <c r="O564" i="1825"/>
  <c r="N596" i="1825"/>
  <c r="Q628" i="1825"/>
  <c r="M660" i="1825"/>
  <c r="O692" i="1825"/>
  <c r="O447" i="1825"/>
  <c r="N479" i="1825"/>
  <c r="Q511" i="1825"/>
  <c r="M543" i="1825"/>
  <c r="O575" i="1825"/>
  <c r="N607" i="1825"/>
  <c r="Q639" i="1825"/>
  <c r="M671" i="1825"/>
  <c r="O703" i="1825"/>
  <c r="O719" i="1825"/>
  <c r="N746" i="1825"/>
  <c r="O810" i="1825"/>
  <c r="Q874" i="1825"/>
  <c r="M938" i="1825"/>
  <c r="N1002" i="1825"/>
  <c r="O1066" i="1825"/>
  <c r="Q1130" i="1825"/>
  <c r="M1194" i="1825"/>
  <c r="N1258" i="1825"/>
  <c r="O1322" i="1825"/>
  <c r="Q1386" i="1825"/>
  <c r="M1450" i="1825"/>
  <c r="N1514" i="1825"/>
  <c r="O1578" i="1825"/>
  <c r="Q1642" i="1825"/>
  <c r="M1706" i="1825"/>
  <c r="N1770" i="1825"/>
  <c r="O1834" i="1825"/>
  <c r="Q1898" i="1825"/>
  <c r="M755" i="1825"/>
  <c r="N819" i="1825"/>
  <c r="O883" i="1825"/>
  <c r="Q947" i="1825"/>
  <c r="M1011" i="1825"/>
  <c r="N1075" i="1825"/>
  <c r="O1139" i="1825"/>
  <c r="Q1203" i="1825"/>
  <c r="M1267" i="1825"/>
  <c r="N1331" i="1825"/>
  <c r="O1395" i="1825"/>
  <c r="Q1459" i="1825"/>
  <c r="M1523" i="1825"/>
  <c r="N1587" i="1825"/>
  <c r="O1651" i="1825"/>
  <c r="Q1715" i="1825"/>
  <c r="M1779" i="1825"/>
  <c r="N1843" i="1825"/>
  <c r="O1907" i="1825"/>
  <c r="Q764" i="1825"/>
  <c r="M828" i="1825"/>
  <c r="N892" i="1825"/>
  <c r="O956" i="1825"/>
  <c r="Q1020" i="1825"/>
  <c r="M1084" i="1825"/>
  <c r="N1148" i="1825"/>
  <c r="O1212" i="1825"/>
  <c r="Q1276" i="1825"/>
  <c r="M1340" i="1825"/>
  <c r="N1404" i="1825"/>
  <c r="O1468" i="1825"/>
  <c r="Q1532" i="1825"/>
  <c r="M1596" i="1825"/>
  <c r="N1660" i="1825"/>
  <c r="O1724" i="1825"/>
  <c r="Q1788" i="1825"/>
  <c r="M1852" i="1825"/>
  <c r="N1916" i="1825"/>
  <c r="O769" i="1825"/>
  <c r="Q833" i="1825"/>
  <c r="M897" i="1825"/>
  <c r="N961" i="1825"/>
  <c r="O1025" i="1825"/>
  <c r="Q1089" i="1825"/>
  <c r="M1153" i="1825"/>
  <c r="N1217" i="1825"/>
  <c r="O1281" i="1825"/>
  <c r="Q1345" i="1825"/>
  <c r="M1409" i="1825"/>
  <c r="N1473" i="1825"/>
  <c r="O1537" i="1825"/>
  <c r="Q1601" i="1825"/>
  <c r="M1665" i="1825"/>
  <c r="N1729" i="1825"/>
  <c r="O1793" i="1825"/>
  <c r="Q1857" i="1825"/>
  <c r="M1921" i="1825"/>
  <c r="N478" i="1825"/>
  <c r="Q542" i="1825"/>
  <c r="M598" i="1825"/>
  <c r="O662" i="1825"/>
  <c r="O435" i="1825"/>
  <c r="O465" i="1825"/>
  <c r="N529" i="1825"/>
  <c r="Q585" i="1825"/>
  <c r="M649" i="1825"/>
  <c r="O713" i="1825"/>
  <c r="O830" i="1825"/>
  <c r="Q942" i="1825"/>
  <c r="M1070" i="1825"/>
  <c r="N1198" i="1825"/>
  <c r="O1342" i="1825"/>
  <c r="Q1454" i="1825"/>
  <c r="M1566" i="1825"/>
  <c r="N1678" i="1825"/>
  <c r="O1806" i="1825"/>
  <c r="Q727" i="1825"/>
  <c r="M871" i="1825"/>
  <c r="N983" i="1825"/>
  <c r="O1111" i="1825"/>
  <c r="Q1239" i="1825"/>
  <c r="M1367" i="1825"/>
  <c r="N1495" i="1825"/>
  <c r="O1623" i="1825"/>
  <c r="Q1735" i="1825"/>
  <c r="M1847" i="1825"/>
  <c r="M768" i="1825"/>
  <c r="N880" i="1825"/>
  <c r="O1008" i="1825"/>
  <c r="Q1120" i="1825"/>
  <c r="M1248" i="1825"/>
  <c r="N1376" i="1825"/>
  <c r="O1504" i="1825"/>
  <c r="Q1648" i="1825"/>
  <c r="M1776" i="1825"/>
  <c r="N1904" i="1825"/>
  <c r="O789" i="1825"/>
  <c r="Q917" i="1825"/>
  <c r="M1045" i="1825"/>
  <c r="N1173" i="1825"/>
  <c r="O1301" i="1825"/>
  <c r="Q1413" i="1825"/>
  <c r="M1541" i="1825"/>
  <c r="N1685" i="1825"/>
  <c r="O1829" i="1825"/>
  <c r="N71" i="1825"/>
  <c r="M103" i="1825"/>
  <c r="Q135" i="1825"/>
  <c r="Q159" i="1825"/>
  <c r="N138" i="1825"/>
  <c r="Q144" i="1825"/>
  <c r="M118" i="1825"/>
  <c r="N213" i="1825"/>
  <c r="O245" i="1825"/>
  <c r="O172" i="1825"/>
  <c r="N261" i="1825"/>
  <c r="Q293" i="1825"/>
  <c r="M325" i="1825"/>
  <c r="O357" i="1825"/>
  <c r="N389" i="1825"/>
  <c r="Q126" i="1825"/>
  <c r="M290" i="1825"/>
  <c r="O322" i="1825"/>
  <c r="N354" i="1825"/>
  <c r="Q386" i="1825"/>
  <c r="M402" i="1825"/>
  <c r="M418" i="1825"/>
  <c r="Q502" i="1825"/>
  <c r="M566" i="1825"/>
  <c r="O638" i="1825"/>
  <c r="N702" i="1825"/>
  <c r="N457" i="1825"/>
  <c r="Q521" i="1825"/>
  <c r="M593" i="1825"/>
  <c r="O657" i="1825"/>
  <c r="N734" i="1825"/>
  <c r="O846" i="1825"/>
  <c r="Q990" i="1825"/>
  <c r="M1118" i="1825"/>
  <c r="N1246" i="1825"/>
  <c r="O1358" i="1825"/>
  <c r="Q1502" i="1825"/>
  <c r="M1646" i="1825"/>
  <c r="N1790" i="1825"/>
  <c r="O1902" i="1825"/>
  <c r="Q791" i="1825"/>
  <c r="M935" i="1825"/>
  <c r="N1063" i="1825"/>
  <c r="O1191" i="1825"/>
  <c r="Q1319" i="1825"/>
  <c r="M1447" i="1825"/>
  <c r="N1575" i="1825"/>
  <c r="O1719" i="1825"/>
  <c r="Q1863" i="1825"/>
  <c r="M784" i="1825"/>
  <c r="N928" i="1825"/>
  <c r="O1056" i="1825"/>
  <c r="Q1200" i="1825"/>
  <c r="M1328" i="1825"/>
  <c r="N1456" i="1825"/>
  <c r="O1568" i="1825"/>
  <c r="Q1696" i="1825"/>
  <c r="M1824" i="1825"/>
  <c r="N741" i="1825"/>
  <c r="O869" i="1825"/>
  <c r="Q997" i="1825"/>
  <c r="M1125" i="1825"/>
  <c r="N1253" i="1825"/>
  <c r="O1397" i="1825"/>
  <c r="Q1525" i="1825"/>
  <c r="M1637" i="1825"/>
  <c r="N1765" i="1825"/>
  <c r="O1877" i="1825"/>
  <c r="Q16" i="1825"/>
  <c r="O73" i="1825"/>
  <c r="N105" i="1825"/>
  <c r="M137" i="1825"/>
  <c r="M17" i="1825"/>
  <c r="O82" i="1825"/>
  <c r="M56" i="1825"/>
  <c r="N70" i="1825"/>
  <c r="N166" i="1825"/>
  <c r="O263" i="1825"/>
  <c r="N295" i="1825"/>
  <c r="Q327" i="1825"/>
  <c r="M359" i="1825"/>
  <c r="O391" i="1825"/>
  <c r="M180" i="1825"/>
  <c r="O132" i="1825"/>
  <c r="N204" i="1825"/>
  <c r="Q236" i="1825"/>
  <c r="M284" i="1825"/>
  <c r="O316" i="1825"/>
  <c r="N348" i="1825"/>
  <c r="Q380" i="1825"/>
  <c r="M436" i="1825"/>
  <c r="M464" i="1825"/>
  <c r="O496" i="1825"/>
  <c r="N528" i="1825"/>
  <c r="Q560" i="1825"/>
  <c r="M592" i="1825"/>
  <c r="O624" i="1825"/>
  <c r="N656" i="1825"/>
  <c r="Q688" i="1825"/>
  <c r="O467" i="1825"/>
  <c r="N499" i="1825"/>
  <c r="Q531" i="1825"/>
  <c r="M563" i="1825"/>
  <c r="O595" i="1825"/>
  <c r="N627" i="1825"/>
  <c r="Q659" i="1825"/>
  <c r="M691" i="1825"/>
  <c r="O786" i="1825"/>
  <c r="Q850" i="1825"/>
  <c r="M914" i="1825"/>
  <c r="N978" i="1825"/>
  <c r="O1042" i="1825"/>
  <c r="Q1106" i="1825"/>
  <c r="M1170" i="1825"/>
  <c r="N1234" i="1825"/>
  <c r="O1298" i="1825"/>
  <c r="Q1362" i="1825"/>
  <c r="M1426" i="1825"/>
  <c r="N1490" i="1825"/>
  <c r="O1554" i="1825"/>
  <c r="Q1618" i="1825"/>
  <c r="M1682" i="1825"/>
  <c r="N1746" i="1825"/>
  <c r="O1810" i="1825"/>
  <c r="Q1874" i="1825"/>
  <c r="M731" i="1825"/>
  <c r="N795" i="1825"/>
  <c r="O859" i="1825"/>
  <c r="Q923" i="1825"/>
  <c r="M987" i="1825"/>
  <c r="N1051" i="1825"/>
  <c r="O1115" i="1825"/>
  <c r="Q1179" i="1825"/>
  <c r="M1243" i="1825"/>
  <c r="N1307" i="1825"/>
  <c r="O1371" i="1825"/>
  <c r="Q1435" i="1825"/>
  <c r="M1499" i="1825"/>
  <c r="N1563" i="1825"/>
  <c r="O1627" i="1825"/>
  <c r="Q1691" i="1825"/>
  <c r="M1755" i="1825"/>
  <c r="N1819" i="1825"/>
  <c r="O1883" i="1825"/>
  <c r="Q740" i="1825"/>
  <c r="M804" i="1825"/>
  <c r="N868" i="1825"/>
  <c r="O932" i="1825"/>
  <c r="Q996" i="1825"/>
  <c r="M1060" i="1825"/>
  <c r="N1124" i="1825"/>
  <c r="O1188" i="1825"/>
  <c r="Q1252" i="1825"/>
  <c r="M1316" i="1825"/>
  <c r="N1380" i="1825"/>
  <c r="O1444" i="1825"/>
  <c r="Q1508" i="1825"/>
  <c r="M1572" i="1825"/>
  <c r="N1636" i="1825"/>
  <c r="O1700" i="1825"/>
  <c r="Q1764" i="1825"/>
  <c r="M1828" i="1825"/>
  <c r="N1892" i="1825"/>
  <c r="O745" i="1825"/>
  <c r="Q809" i="1825"/>
  <c r="M873" i="1825"/>
  <c r="N937" i="1825"/>
  <c r="O1001" i="1825"/>
  <c r="Q1065" i="1825"/>
  <c r="M1129" i="1825"/>
  <c r="N1193" i="1825"/>
  <c r="O1257" i="1825"/>
  <c r="Q1321" i="1825"/>
  <c r="M1385" i="1825"/>
  <c r="N1449" i="1825"/>
  <c r="O1513" i="1825"/>
  <c r="Q1577" i="1825"/>
  <c r="M1641" i="1825"/>
  <c r="N1705" i="1825"/>
  <c r="O1769" i="1825"/>
  <c r="Q1833" i="1825"/>
  <c r="M1897" i="1825"/>
  <c r="M27" i="1825"/>
  <c r="M75" i="1825"/>
  <c r="M83" i="1825"/>
  <c r="Q107" i="1825"/>
  <c r="Q115" i="1825"/>
  <c r="O139" i="1825"/>
  <c r="O147" i="1825"/>
  <c r="Q18" i="1825"/>
  <c r="N64" i="1825"/>
  <c r="O46" i="1825"/>
  <c r="M192" i="1825"/>
  <c r="O224" i="1825"/>
  <c r="N256" i="1825"/>
  <c r="Q273" i="1825"/>
  <c r="M305" i="1825"/>
  <c r="O337" i="1825"/>
  <c r="N369" i="1825"/>
  <c r="N33" i="1825"/>
  <c r="Q190" i="1825"/>
  <c r="M222" i="1825"/>
  <c r="O254" i="1825"/>
  <c r="N37" i="1825"/>
  <c r="M84" i="1825"/>
  <c r="M156" i="1825"/>
  <c r="M191" i="1825"/>
  <c r="Q223" i="1825"/>
  <c r="O255" i="1825"/>
  <c r="M278" i="1825"/>
  <c r="O310" i="1825"/>
  <c r="N342" i="1825"/>
  <c r="Q374" i="1825"/>
  <c r="N422" i="1825"/>
  <c r="M405" i="1825"/>
  <c r="M482" i="1825"/>
  <c r="O554" i="1825"/>
  <c r="N618" i="1825"/>
  <c r="Q674" i="1825"/>
  <c r="M722" i="1825"/>
  <c r="Q485" i="1825"/>
  <c r="M541" i="1825"/>
  <c r="O605" i="1825"/>
  <c r="N669" i="1825"/>
  <c r="Q726" i="1825"/>
  <c r="M838" i="1825"/>
  <c r="N966" i="1825"/>
  <c r="O1094" i="1825"/>
  <c r="Q1238" i="1825"/>
  <c r="M1382" i="1825"/>
  <c r="N1510" i="1825"/>
  <c r="O1638" i="1825"/>
  <c r="Q1750" i="1825"/>
  <c r="M1878" i="1825"/>
  <c r="N783" i="1825"/>
  <c r="O911" i="1825"/>
  <c r="Q1023" i="1825"/>
  <c r="M1151" i="1825"/>
  <c r="N1279" i="1825"/>
  <c r="O1391" i="1825"/>
  <c r="Q1519" i="1825"/>
  <c r="M1647" i="1825"/>
  <c r="N1775" i="1825"/>
  <c r="O1903" i="1825"/>
  <c r="Q840" i="1825"/>
  <c r="M968" i="1825"/>
  <c r="N1096" i="1825"/>
  <c r="O1240" i="1825"/>
  <c r="Q1352" i="1825"/>
  <c r="M1480" i="1825"/>
  <c r="N1608" i="1825"/>
  <c r="O1736" i="1825"/>
  <c r="Q1880" i="1825"/>
  <c r="M781" i="1825"/>
  <c r="N909" i="1825"/>
  <c r="O1037" i="1825"/>
  <c r="Q1165" i="1825"/>
  <c r="M1293" i="1825"/>
  <c r="N1421" i="1825"/>
  <c r="O1549" i="1825"/>
  <c r="Q1661" i="1825"/>
  <c r="M1789" i="1825"/>
  <c r="N1917" i="1825"/>
  <c r="Q450" i="1825"/>
  <c r="M522" i="1825"/>
  <c r="O578" i="1825"/>
  <c r="N650" i="1825"/>
  <c r="Q714" i="1825"/>
  <c r="N453" i="1825"/>
  <c r="Q517" i="1825"/>
  <c r="M581" i="1825"/>
  <c r="O645" i="1825"/>
  <c r="N709" i="1825"/>
  <c r="Q822" i="1825"/>
  <c r="M950" i="1825"/>
  <c r="N1078" i="1825"/>
  <c r="O1190" i="1825"/>
  <c r="Q1302" i="1825"/>
  <c r="M1430" i="1825"/>
  <c r="N1558" i="1825"/>
  <c r="O1686" i="1825"/>
  <c r="Q1830" i="1825"/>
  <c r="M751" i="1825"/>
  <c r="N895" i="1825"/>
  <c r="O1039" i="1825"/>
  <c r="Q1167" i="1825"/>
  <c r="M1311" i="1825"/>
  <c r="N1439" i="1825"/>
  <c r="O1567" i="1825"/>
  <c r="Q1695" i="1825"/>
  <c r="M1823" i="1825"/>
  <c r="N1935" i="1825"/>
  <c r="O792" i="1825"/>
  <c r="Q920" i="1825"/>
  <c r="M1048" i="1825"/>
  <c r="N1176" i="1825"/>
  <c r="O1304" i="1825"/>
  <c r="Q1432" i="1825"/>
  <c r="M1560" i="1825"/>
  <c r="N1672" i="1825"/>
  <c r="O1800" i="1825"/>
  <c r="Q733" i="1825"/>
  <c r="M861" i="1825"/>
  <c r="N989" i="1825"/>
  <c r="O1117" i="1825"/>
  <c r="Q1245" i="1825"/>
  <c r="M1373" i="1825"/>
  <c r="N1501" i="1825"/>
  <c r="O1645" i="1825"/>
  <c r="Q1773" i="1825"/>
  <c r="M1901" i="1825"/>
  <c r="Q53" i="1825"/>
  <c r="M85" i="1825"/>
  <c r="O117" i="1825"/>
  <c r="N149" i="1825"/>
  <c r="M13" i="1825"/>
  <c r="N136" i="1825"/>
  <c r="N162" i="1825"/>
  <c r="M186" i="1825"/>
  <c r="N218" i="1825"/>
  <c r="O250" i="1825"/>
  <c r="N258" i="1825"/>
  <c r="Q76" i="1825"/>
  <c r="M187" i="1825"/>
  <c r="O219" i="1825"/>
  <c r="Q251" i="1825"/>
  <c r="Q283" i="1825"/>
  <c r="M315" i="1825"/>
  <c r="O347" i="1825"/>
  <c r="N379" i="1825"/>
  <c r="O209" i="1825"/>
  <c r="N241" i="1825"/>
  <c r="N272" i="1825"/>
  <c r="Q304" i="1825"/>
  <c r="M336" i="1825"/>
  <c r="O368" i="1825"/>
  <c r="N400" i="1825"/>
  <c r="M408" i="1825"/>
  <c r="Q440" i="1825"/>
  <c r="M441" i="1825"/>
  <c r="N444" i="1825"/>
  <c r="Q476" i="1825"/>
  <c r="M508" i="1825"/>
  <c r="O540" i="1825"/>
  <c r="N572" i="1825"/>
  <c r="Q604" i="1825"/>
  <c r="M636" i="1825"/>
  <c r="O668" i="1825"/>
  <c r="N700" i="1825"/>
  <c r="M716" i="1825"/>
  <c r="M427" i="1825"/>
  <c r="N455" i="1825"/>
  <c r="Q487" i="1825"/>
  <c r="M519" i="1825"/>
  <c r="O551" i="1825"/>
  <c r="N583" i="1825"/>
  <c r="Q615" i="1825"/>
  <c r="M647" i="1825"/>
  <c r="O679" i="1825"/>
  <c r="N711" i="1825"/>
  <c r="Q762" i="1825"/>
  <c r="M826" i="1825"/>
  <c r="N890" i="1825"/>
  <c r="O954" i="1825"/>
  <c r="Q1018" i="1825"/>
  <c r="M1082" i="1825"/>
  <c r="N1146" i="1825"/>
  <c r="O1210" i="1825"/>
  <c r="Q1274" i="1825"/>
  <c r="M1338" i="1825"/>
  <c r="N1402" i="1825"/>
  <c r="O1466" i="1825"/>
  <c r="Q1530" i="1825"/>
  <c r="M1594" i="1825"/>
  <c r="N1658" i="1825"/>
  <c r="O1722" i="1825"/>
  <c r="Q1786" i="1825"/>
  <c r="M1850" i="1825"/>
  <c r="N1914" i="1825"/>
  <c r="O771" i="1825"/>
  <c r="Q835" i="1825"/>
  <c r="M899" i="1825"/>
  <c r="N963" i="1825"/>
  <c r="O1027" i="1825"/>
  <c r="Q1091" i="1825"/>
  <c r="M1155" i="1825"/>
  <c r="N1219" i="1825"/>
  <c r="O1283" i="1825"/>
  <c r="Q1347" i="1825"/>
  <c r="M1411" i="1825"/>
  <c r="N1475" i="1825"/>
  <c r="O1539" i="1825"/>
  <c r="Q1603" i="1825"/>
  <c r="M1667" i="1825"/>
  <c r="N1731" i="1825"/>
  <c r="O1795" i="1825"/>
  <c r="Q1859" i="1825"/>
  <c r="M1923" i="1825"/>
  <c r="N780" i="1825"/>
  <c r="O844" i="1825"/>
  <c r="Q908" i="1825"/>
  <c r="M972" i="1825"/>
  <c r="N1036" i="1825"/>
  <c r="O1100" i="1825"/>
  <c r="Q1164" i="1825"/>
  <c r="M1228" i="1825"/>
  <c r="N1292" i="1825"/>
  <c r="O1356" i="1825"/>
  <c r="Q1420" i="1825"/>
  <c r="M1484" i="1825"/>
  <c r="N1548" i="1825"/>
  <c r="O1612" i="1825"/>
  <c r="Q1676" i="1825"/>
  <c r="M1740" i="1825"/>
  <c r="N1804" i="1825"/>
  <c r="O1868" i="1825"/>
  <c r="Q1932" i="1825"/>
  <c r="M785" i="1825"/>
  <c r="N849" i="1825"/>
  <c r="O913" i="1825"/>
  <c r="Q977" i="1825"/>
  <c r="M1041" i="1825"/>
  <c r="N1105" i="1825"/>
  <c r="O1169" i="1825"/>
  <c r="Q1233" i="1825"/>
  <c r="M1297" i="1825"/>
  <c r="N1361" i="1825"/>
  <c r="O1425" i="1825"/>
  <c r="Q1489" i="1825"/>
  <c r="M1553" i="1825"/>
  <c r="N1617" i="1825"/>
  <c r="O1681" i="1825"/>
  <c r="Q1745" i="1825"/>
  <c r="M1809" i="1825"/>
  <c r="N1873" i="1825"/>
  <c r="O494" i="1825"/>
  <c r="N558" i="1825"/>
  <c r="Q614" i="1825"/>
  <c r="M678" i="1825"/>
  <c r="N718" i="1825"/>
  <c r="M481" i="1825"/>
  <c r="O545" i="1825"/>
  <c r="N601" i="1825"/>
  <c r="Q665" i="1825"/>
  <c r="N721" i="1825"/>
  <c r="M862" i="1825"/>
  <c r="N974" i="1825"/>
  <c r="O1102" i="1825"/>
  <c r="Q1230" i="1825"/>
  <c r="M1374" i="1825"/>
  <c r="N1486" i="1825"/>
  <c r="O1598" i="1825"/>
  <c r="Q1710" i="1825"/>
  <c r="M1838" i="1825"/>
  <c r="N759" i="1825"/>
  <c r="O903" i="1825"/>
  <c r="Q1015" i="1825"/>
  <c r="M1143" i="1825"/>
  <c r="N1271" i="1825"/>
  <c r="O1399" i="1825"/>
  <c r="Q1527" i="1825"/>
  <c r="M1655" i="1825"/>
  <c r="N1767" i="1825"/>
  <c r="O1879" i="1825"/>
  <c r="M800" i="1825"/>
  <c r="N912" i="1825"/>
  <c r="O1040" i="1825"/>
  <c r="Q1152" i="1825"/>
  <c r="M1280" i="1825"/>
  <c r="N1408" i="1825"/>
  <c r="O1552" i="1825"/>
  <c r="Q1680" i="1825"/>
  <c r="M1808" i="1825"/>
  <c r="N1936" i="1825"/>
  <c r="O821" i="1825"/>
  <c r="Q949" i="1825"/>
  <c r="M1077" i="1825"/>
  <c r="N1205" i="1825"/>
  <c r="O1317" i="1825"/>
  <c r="Q1445" i="1825"/>
  <c r="M1573" i="1825"/>
  <c r="N1717" i="1825"/>
  <c r="O1861" i="1825"/>
  <c r="N79" i="1825"/>
  <c r="M111" i="1825"/>
  <c r="Q143" i="1825"/>
  <c r="N167" i="1825"/>
  <c r="O15" i="1825"/>
  <c r="M30" i="1825"/>
  <c r="O31" i="1825"/>
  <c r="Q189" i="1825"/>
  <c r="N221" i="1825"/>
  <c r="O253" i="1825"/>
  <c r="N92" i="1825"/>
  <c r="N269" i="1825"/>
  <c r="Q301" i="1825"/>
  <c r="M333" i="1825"/>
  <c r="O365" i="1825"/>
  <c r="N397" i="1825"/>
  <c r="N29" i="1825"/>
  <c r="M52" i="1825"/>
  <c r="N266" i="1825"/>
  <c r="Q298" i="1825"/>
  <c r="M330" i="1825"/>
  <c r="O362" i="1825"/>
  <c r="N394" i="1825"/>
  <c r="N426" i="1825"/>
  <c r="N417" i="1825"/>
  <c r="O454" i="1825"/>
  <c r="N518" i="1825"/>
  <c r="Q590" i="1825"/>
  <c r="M654" i="1825"/>
  <c r="O399" i="1825"/>
  <c r="M473" i="1825"/>
  <c r="O537" i="1825"/>
  <c r="N609" i="1825"/>
  <c r="Q673" i="1825"/>
  <c r="Q766" i="1825"/>
  <c r="M878" i="1825"/>
  <c r="N1022" i="1825"/>
  <c r="O1150" i="1825"/>
  <c r="Q1278" i="1825"/>
  <c r="M1390" i="1825"/>
  <c r="N1534" i="1825"/>
  <c r="O1694" i="1825"/>
  <c r="Q1822" i="1825"/>
  <c r="M1934" i="1825"/>
  <c r="N823" i="1825"/>
  <c r="O967" i="1825"/>
  <c r="Q1095" i="1825"/>
  <c r="M1223" i="1825"/>
  <c r="N1351" i="1825"/>
  <c r="O1479" i="1825"/>
  <c r="Q1607" i="1825"/>
  <c r="M1751" i="1825"/>
  <c r="N1895" i="1825"/>
  <c r="O816" i="1825"/>
  <c r="Q960" i="1825"/>
  <c r="M1088" i="1825"/>
  <c r="N1232" i="1825"/>
  <c r="O1360" i="1825"/>
  <c r="Q1488" i="1825"/>
  <c r="M1600" i="1825"/>
  <c r="N1728" i="1825"/>
  <c r="O1856" i="1825"/>
  <c r="Q773" i="1825"/>
  <c r="M901" i="1825"/>
  <c r="N1029" i="1825"/>
  <c r="O1157" i="1825"/>
  <c r="Q1285" i="1825"/>
  <c r="M1429" i="1825"/>
  <c r="N1557" i="1825"/>
  <c r="O1669" i="1825"/>
  <c r="Q1781" i="1825"/>
  <c r="M1925" i="1825"/>
  <c r="N8" i="1825"/>
  <c r="O24" i="1825"/>
  <c r="Q81" i="1825"/>
  <c r="O113" i="1825"/>
  <c r="N145" i="1825"/>
  <c r="N153" i="1825"/>
  <c r="Q161" i="1825"/>
  <c r="O169" i="1825"/>
  <c r="O177" i="1825"/>
  <c r="N10" i="1825"/>
  <c r="Q49" i="1825"/>
  <c r="O114" i="1825"/>
  <c r="M25" i="1825"/>
  <c r="N88" i="1825"/>
  <c r="M42" i="1825"/>
  <c r="O134" i="1825"/>
  <c r="O108" i="1825"/>
  <c r="O174" i="1825"/>
  <c r="N271" i="1825"/>
  <c r="Q303" i="1825"/>
  <c r="M335" i="1825"/>
  <c r="O367" i="1825"/>
  <c r="M154" i="1825"/>
  <c r="M212" i="1825"/>
  <c r="O244" i="1825"/>
  <c r="O260" i="1825"/>
  <c r="N292" i="1825"/>
  <c r="Q324" i="1825"/>
  <c r="M356" i="1825"/>
  <c r="O388" i="1825"/>
  <c r="Q412" i="1825"/>
  <c r="O472" i="1825"/>
  <c r="N504" i="1825"/>
  <c r="Q536" i="1825"/>
  <c r="M568" i="1825"/>
  <c r="O600" i="1825"/>
  <c r="N632" i="1825"/>
  <c r="Q664" i="1825"/>
  <c r="M696" i="1825"/>
  <c r="O403" i="1825"/>
  <c r="O475" i="1825"/>
  <c r="N507" i="1825"/>
  <c r="Q539" i="1825"/>
  <c r="M571" i="1825"/>
  <c r="O603" i="1825"/>
  <c r="N635" i="1825"/>
  <c r="Q667" i="1825"/>
  <c r="M699" i="1825"/>
  <c r="Q715" i="1825"/>
  <c r="M738" i="1825"/>
  <c r="N802" i="1825"/>
  <c r="O866" i="1825"/>
  <c r="Q930" i="1825"/>
  <c r="M994" i="1825"/>
  <c r="N1058" i="1825"/>
  <c r="O1122" i="1825"/>
  <c r="Q1186" i="1825"/>
  <c r="M1250" i="1825"/>
  <c r="N1314" i="1825"/>
  <c r="O1378" i="1825"/>
  <c r="Q1442" i="1825"/>
  <c r="M1506" i="1825"/>
  <c r="N1570" i="1825"/>
  <c r="O1634" i="1825"/>
  <c r="Q1698" i="1825"/>
  <c r="M1762" i="1825"/>
  <c r="N1826" i="1825"/>
  <c r="O1890" i="1825"/>
  <c r="Q747" i="1825"/>
  <c r="M811" i="1825"/>
  <c r="N875" i="1825"/>
  <c r="O939" i="1825"/>
  <c r="Q1003" i="1825"/>
  <c r="M1067" i="1825"/>
  <c r="N1131" i="1825"/>
  <c r="O1195" i="1825"/>
  <c r="Q1259" i="1825"/>
  <c r="M1323" i="1825"/>
  <c r="N1387" i="1825"/>
  <c r="O1451" i="1825"/>
  <c r="Q1515" i="1825"/>
  <c r="M1579" i="1825"/>
  <c r="N1643" i="1825"/>
  <c r="O1707" i="1825"/>
  <c r="Q1771" i="1825"/>
  <c r="M1835" i="1825"/>
  <c r="N1899" i="1825"/>
  <c r="O756" i="1825"/>
  <c r="Q820" i="1825"/>
  <c r="M884" i="1825"/>
  <c r="N948" i="1825"/>
  <c r="O1012" i="1825"/>
  <c r="Q1076" i="1825"/>
  <c r="M1140" i="1825"/>
  <c r="N1204" i="1825"/>
  <c r="O1268" i="1825"/>
  <c r="Q1332" i="1825"/>
  <c r="M1396" i="1825"/>
  <c r="N1460" i="1825"/>
  <c r="O1524" i="1825"/>
  <c r="Q1588" i="1825"/>
  <c r="M1652" i="1825"/>
  <c r="N1716" i="1825"/>
  <c r="O1780" i="1825"/>
  <c r="Q1844" i="1825"/>
  <c r="M1908" i="1825"/>
  <c r="N761" i="1825"/>
  <c r="O825" i="1825"/>
  <c r="Q889" i="1825"/>
  <c r="M953" i="1825"/>
  <c r="N1017" i="1825"/>
  <c r="O1081" i="1825"/>
  <c r="Q1145" i="1825"/>
  <c r="M1209" i="1825"/>
  <c r="N1273" i="1825"/>
  <c r="O1337" i="1825"/>
  <c r="Q1401" i="1825"/>
  <c r="M1465" i="1825"/>
  <c r="N1529" i="1825"/>
  <c r="O1593" i="1825"/>
  <c r="Q1657" i="1825"/>
  <c r="M1721" i="1825"/>
  <c r="N1785" i="1825"/>
  <c r="O1849" i="1825"/>
  <c r="Q1913" i="1825"/>
  <c r="Q35" i="1825"/>
  <c r="Q26" i="1825"/>
  <c r="O58" i="1825"/>
  <c r="Q34" i="1825"/>
  <c r="M96" i="1825"/>
  <c r="N86" i="1825"/>
  <c r="O200" i="1825"/>
  <c r="N232" i="1825"/>
  <c r="M281" i="1825"/>
  <c r="O313" i="1825"/>
  <c r="N345" i="1825"/>
  <c r="Q377" i="1825"/>
  <c r="Q198" i="1825"/>
  <c r="M230" i="1825"/>
  <c r="M148" i="1825"/>
  <c r="O199" i="1825"/>
  <c r="N231" i="1825"/>
  <c r="N286" i="1825"/>
  <c r="Q318" i="1825"/>
  <c r="M350" i="1825"/>
  <c r="O382" i="1825"/>
  <c r="N398" i="1825"/>
  <c r="Q430" i="1825"/>
  <c r="N498" i="1825"/>
  <c r="Q570" i="1825"/>
  <c r="M626" i="1825"/>
  <c r="O690" i="1825"/>
  <c r="M413" i="1825"/>
  <c r="N493" i="1825"/>
  <c r="Q557" i="1825"/>
  <c r="M629" i="1825"/>
  <c r="O685" i="1825"/>
  <c r="N758" i="1825"/>
  <c r="O870" i="1825"/>
  <c r="Q998" i="1825"/>
  <c r="M1126" i="1825"/>
  <c r="N1270" i="1825"/>
  <c r="O1414" i="1825"/>
  <c r="Q1542" i="1825"/>
  <c r="M1670" i="1825"/>
  <c r="N1782" i="1825"/>
  <c r="O1910" i="1825"/>
  <c r="Q815" i="1825"/>
  <c r="M943" i="1825"/>
  <c r="N1055" i="1825"/>
  <c r="O1183" i="1825"/>
  <c r="Q1295" i="1825"/>
  <c r="M1423" i="1825"/>
  <c r="N1551" i="1825"/>
  <c r="O1679" i="1825"/>
  <c r="Q1807" i="1825"/>
  <c r="M728" i="1825"/>
  <c r="N872" i="1825"/>
  <c r="O1000" i="1825"/>
  <c r="Q1128" i="1825"/>
  <c r="M1272" i="1825"/>
  <c r="N1384" i="1825"/>
  <c r="O1512" i="1825"/>
  <c r="Q1656" i="1825"/>
  <c r="M1784" i="1825"/>
  <c r="N1896" i="1825"/>
  <c r="O813" i="1825"/>
  <c r="Q941" i="1825"/>
  <c r="M1069" i="1825"/>
  <c r="N1197" i="1825"/>
  <c r="O1325" i="1825"/>
  <c r="Q1453" i="1825"/>
  <c r="M1581" i="1825"/>
  <c r="N1693" i="1825"/>
  <c r="O1821" i="1825"/>
  <c r="Q1933" i="1825"/>
  <c r="N423" i="1825"/>
  <c r="O474" i="1825"/>
  <c r="N530" i="1825"/>
  <c r="Q594" i="1825"/>
  <c r="M666" i="1825"/>
  <c r="N419" i="1825"/>
  <c r="M469" i="1825"/>
  <c r="O533" i="1825"/>
  <c r="N597" i="1825"/>
  <c r="Q661" i="1825"/>
  <c r="N725" i="1825"/>
  <c r="M854" i="1825"/>
  <c r="N982" i="1825"/>
  <c r="O1110" i="1825"/>
  <c r="Q1222" i="1825"/>
  <c r="M1334" i="1825"/>
  <c r="N1462" i="1825"/>
  <c r="O1590" i="1825"/>
  <c r="Q1718" i="1825"/>
  <c r="M1862" i="1825"/>
  <c r="N799" i="1825"/>
  <c r="O927" i="1825"/>
  <c r="Q1071" i="1825"/>
  <c r="M1199" i="1825"/>
  <c r="N1343" i="1825"/>
  <c r="O1471" i="1825"/>
  <c r="Q1599" i="1825"/>
  <c r="M1727" i="1825"/>
  <c r="N1855" i="1825"/>
  <c r="N6" i="1825"/>
  <c r="Q824" i="1825"/>
  <c r="M952" i="1825"/>
  <c r="N1080" i="1825"/>
  <c r="O1208" i="1825"/>
  <c r="Q1336" i="1825"/>
  <c r="M1464" i="1825"/>
  <c r="N1592" i="1825"/>
  <c r="O1704" i="1825"/>
  <c r="Q1832" i="1825"/>
  <c r="Q765" i="1825"/>
  <c r="M893" i="1825"/>
  <c r="N1021" i="1825"/>
  <c r="O1149" i="1825"/>
  <c r="Q1277" i="1825"/>
  <c r="M1405" i="1825"/>
  <c r="N1533" i="1825"/>
  <c r="O1677" i="1825"/>
  <c r="Q1805" i="1825"/>
  <c r="M77" i="1825"/>
  <c r="Q109" i="1825"/>
  <c r="O141" i="1825"/>
  <c r="O157" i="1825"/>
  <c r="O165" i="1825"/>
  <c r="O173" i="1825"/>
  <c r="O181" i="1825"/>
  <c r="M20" i="1825"/>
  <c r="N66" i="1825"/>
  <c r="M36" i="1825"/>
  <c r="M168" i="1825"/>
  <c r="O102" i="1825"/>
  <c r="N194" i="1825"/>
  <c r="O226" i="1825"/>
  <c r="N140" i="1825"/>
  <c r="Q195" i="1825"/>
  <c r="N227" i="1825"/>
  <c r="M259" i="1825"/>
  <c r="O291" i="1825"/>
  <c r="N323" i="1825"/>
  <c r="Q355" i="1825"/>
  <c r="M387" i="1825"/>
  <c r="M44" i="1825"/>
  <c r="N110" i="1825"/>
  <c r="O185" i="1825"/>
  <c r="N217" i="1825"/>
  <c r="M249" i="1825"/>
  <c r="M280" i="1825"/>
  <c r="O312" i="1825"/>
  <c r="N344" i="1825"/>
  <c r="Q376" i="1825"/>
  <c r="Q416" i="1825"/>
  <c r="O431" i="1825"/>
  <c r="Q452" i="1825"/>
  <c r="M484" i="1825"/>
  <c r="O516" i="1825"/>
  <c r="N548" i="1825"/>
  <c r="Q580" i="1825"/>
  <c r="M612" i="1825"/>
  <c r="O644" i="1825"/>
  <c r="N676" i="1825"/>
  <c r="Q708" i="1825"/>
  <c r="Q724" i="1825"/>
  <c r="Q421" i="1825"/>
  <c r="Q463" i="1825"/>
  <c r="M495" i="1825"/>
  <c r="O527" i="1825"/>
  <c r="N559" i="1825"/>
  <c r="Q591" i="1825"/>
  <c r="M623" i="1825"/>
  <c r="O655" i="1825"/>
  <c r="N687" i="1825"/>
  <c r="M778" i="1825"/>
  <c r="N842" i="1825"/>
  <c r="O906" i="1825"/>
  <c r="Q970" i="1825"/>
  <c r="M1034" i="1825"/>
  <c r="N1098" i="1825"/>
  <c r="O1162" i="1825"/>
  <c r="Q1226" i="1825"/>
  <c r="M1290" i="1825"/>
  <c r="N1354" i="1825"/>
  <c r="O1418" i="1825"/>
  <c r="Q1482" i="1825"/>
  <c r="M1546" i="1825"/>
  <c r="N1610" i="1825"/>
  <c r="O1674" i="1825"/>
  <c r="Q1738" i="1825"/>
  <c r="M1802" i="1825"/>
  <c r="N1866" i="1825"/>
  <c r="O1930" i="1825"/>
  <c r="Q787" i="1825"/>
  <c r="M851" i="1825"/>
  <c r="N915" i="1825"/>
  <c r="O979" i="1825"/>
  <c r="Q1043" i="1825"/>
  <c r="M1107" i="1825"/>
  <c r="N1171" i="1825"/>
  <c r="O1235" i="1825"/>
  <c r="Q1299" i="1825"/>
  <c r="M1363" i="1825"/>
  <c r="N1427" i="1825"/>
  <c r="O1491" i="1825"/>
  <c r="Q1555" i="1825"/>
  <c r="M1619" i="1825"/>
  <c r="N1683" i="1825"/>
  <c r="O1747" i="1825"/>
  <c r="Q1811" i="1825"/>
  <c r="M1875" i="1825"/>
  <c r="M732" i="1825"/>
  <c r="N796" i="1825"/>
  <c r="O860" i="1825"/>
  <c r="Q924" i="1825"/>
  <c r="M988" i="1825"/>
  <c r="N1052" i="1825"/>
  <c r="O1116" i="1825"/>
  <c r="Q1180" i="1825"/>
  <c r="M1244" i="1825"/>
  <c r="N1308" i="1825"/>
  <c r="O1372" i="1825"/>
  <c r="Q1436" i="1825"/>
  <c r="M1500" i="1825"/>
  <c r="N1564" i="1825"/>
  <c r="O1628" i="1825"/>
  <c r="Q1692" i="1825"/>
  <c r="M1756" i="1825"/>
  <c r="N1820" i="1825"/>
  <c r="O1884" i="1825"/>
  <c r="Q737" i="1825"/>
  <c r="M801" i="1825"/>
  <c r="N865" i="1825"/>
  <c r="O929" i="1825"/>
  <c r="Q993" i="1825"/>
  <c r="M1057" i="1825"/>
  <c r="N1121" i="1825"/>
  <c r="O1185" i="1825"/>
  <c r="Q1249" i="1825"/>
  <c r="M1313" i="1825"/>
  <c r="N1377" i="1825"/>
  <c r="O1441" i="1825"/>
  <c r="Q1505" i="1825"/>
  <c r="M1569" i="1825"/>
  <c r="N1633" i="1825"/>
  <c r="O1697" i="1825"/>
  <c r="Q1761" i="1825"/>
  <c r="M1825" i="1825"/>
  <c r="N1889" i="1825"/>
  <c r="M446" i="1825"/>
  <c r="O510" i="1825"/>
  <c r="N574" i="1825"/>
  <c r="Q630" i="1825"/>
  <c r="M694" i="1825"/>
  <c r="N497" i="1825"/>
  <c r="Q553" i="1825"/>
  <c r="M617" i="1825"/>
  <c r="O681" i="1825"/>
  <c r="O750" i="1825"/>
  <c r="Q894" i="1825"/>
  <c r="M1006" i="1825"/>
  <c r="N1134" i="1825"/>
  <c r="O1262" i="1825"/>
  <c r="Q1406" i="1825"/>
  <c r="M1518" i="1825"/>
  <c r="N1630" i="1825"/>
  <c r="O1742" i="1825"/>
  <c r="Q1870" i="1825"/>
  <c r="M807" i="1825"/>
  <c r="N919" i="1825"/>
  <c r="O1047" i="1825"/>
  <c r="Q1175" i="1825"/>
  <c r="M1303" i="1825"/>
  <c r="N1431" i="1825"/>
  <c r="O1559" i="1825"/>
  <c r="Q1671" i="1825"/>
  <c r="M1799" i="1825"/>
  <c r="N1911" i="1825"/>
  <c r="O832" i="1825"/>
  <c r="Q944" i="1825"/>
  <c r="M1072" i="1825"/>
  <c r="N1184" i="1825"/>
  <c r="O1312" i="1825"/>
  <c r="Q1440" i="1825"/>
  <c r="M1584" i="1825"/>
  <c r="N1712" i="1825"/>
  <c r="O1840" i="1825"/>
  <c r="Q7" i="1825"/>
  <c r="M853" i="1825"/>
  <c r="N981" i="1825"/>
  <c r="O1109" i="1825"/>
  <c r="Q1237" i="1825"/>
  <c r="M1349" i="1825"/>
  <c r="N1477" i="1825"/>
  <c r="O1605" i="1825"/>
  <c r="Q1749" i="1825"/>
  <c r="M1893" i="1825"/>
  <c r="N55" i="1825"/>
  <c r="M87" i="1825"/>
  <c r="Q119" i="1825"/>
  <c r="O151" i="1825"/>
  <c r="Q175" i="1825"/>
  <c r="N74" i="1825"/>
  <c r="N80" i="1825"/>
  <c r="M176" i="1825"/>
  <c r="O164" i="1825"/>
  <c r="M197" i="1825"/>
  <c r="Q229" i="1825"/>
  <c r="M277" i="1825"/>
  <c r="O309" i="1825"/>
  <c r="N341" i="1825"/>
  <c r="Q373" i="1825"/>
  <c r="O116" i="1825"/>
  <c r="O274" i="1825"/>
  <c r="N306" i="1825"/>
  <c r="Q338" i="1825"/>
  <c r="M370" i="1825"/>
  <c r="N434" i="1825"/>
  <c r="Q439" i="1825"/>
  <c r="N470" i="1825"/>
  <c r="Q534" i="1825"/>
  <c r="M606" i="1825"/>
  <c r="O670" i="1825"/>
  <c r="N489" i="1825"/>
  <c r="Q561" i="1825"/>
  <c r="M625" i="1825"/>
  <c r="O689" i="1825"/>
  <c r="O782" i="1825"/>
  <c r="Q910" i="1825"/>
  <c r="M1054" i="1825"/>
  <c r="N1182" i="1825"/>
  <c r="O1310" i="1825"/>
  <c r="Q1438" i="1825"/>
  <c r="M1582" i="1825"/>
  <c r="N1726" i="1825"/>
  <c r="O1854" i="1825"/>
  <c r="Q743" i="1825"/>
  <c r="M855" i="1825"/>
  <c r="N999" i="1825"/>
  <c r="O1127" i="1825"/>
  <c r="Q1255" i="1825"/>
  <c r="M1383" i="1825"/>
  <c r="N1511" i="1825"/>
  <c r="O1639" i="1825"/>
  <c r="Q1783" i="1825"/>
  <c r="M1927" i="1825"/>
  <c r="N864" i="1825"/>
  <c r="O992" i="1825"/>
  <c r="Q1136" i="1825"/>
  <c r="M1264" i="1825"/>
  <c r="N1392" i="1825"/>
  <c r="O1520" i="1825"/>
  <c r="Q1632" i="1825"/>
  <c r="M1760" i="1825"/>
  <c r="N1888" i="1825"/>
  <c r="O805" i="1825"/>
  <c r="Q933" i="1825"/>
  <c r="M1061" i="1825"/>
  <c r="N1189" i="1825"/>
  <c r="O1333" i="1825"/>
  <c r="Q1461" i="1825"/>
  <c r="M1589" i="1825"/>
  <c r="N1701" i="1825"/>
  <c r="O1813" i="1825"/>
  <c r="N32" i="1825"/>
  <c r="N57" i="1825"/>
  <c r="M89" i="1825"/>
  <c r="Q121" i="1825"/>
  <c r="Q146" i="1825"/>
  <c r="O120" i="1825"/>
  <c r="M152" i="1825"/>
  <c r="N279" i="1825"/>
  <c r="Q311" i="1825"/>
  <c r="M343" i="1825"/>
  <c r="O375" i="1825"/>
  <c r="O78" i="1825"/>
  <c r="N188" i="1825"/>
  <c r="Q220" i="1825"/>
  <c r="M252" i="1825"/>
  <c r="M268" i="1825"/>
  <c r="O300" i="1825"/>
  <c r="N332" i="1825"/>
  <c r="Q364" i="1825"/>
  <c r="M396" i="1825"/>
  <c r="M420" i="1825"/>
  <c r="Q425" i="1825"/>
  <c r="Q448" i="1825"/>
  <c r="M480" i="1825"/>
  <c r="O512" i="1825"/>
  <c r="N544" i="1825"/>
  <c r="Q576" i="1825"/>
  <c r="M608" i="1825"/>
  <c r="O640" i="1825"/>
  <c r="N672" i="1825"/>
  <c r="Q704" i="1825"/>
  <c r="Q720" i="1825"/>
  <c r="N411" i="1825"/>
  <c r="M451" i="1825"/>
  <c r="O483" i="1825"/>
  <c r="N515" i="1825"/>
  <c r="Q547" i="1825"/>
  <c r="M579" i="1825"/>
  <c r="O611" i="1825"/>
  <c r="N643" i="1825"/>
  <c r="Q675" i="1825"/>
  <c r="M707" i="1825"/>
  <c r="Q723" i="1825"/>
  <c r="M754" i="1825"/>
  <c r="N818" i="1825"/>
  <c r="O882" i="1825"/>
  <c r="Q946" i="1825"/>
  <c r="M1010" i="1825"/>
  <c r="N1074" i="1825"/>
  <c r="O1138" i="1825"/>
  <c r="Q1202" i="1825"/>
  <c r="M1266" i="1825"/>
  <c r="N1330" i="1825"/>
  <c r="O1394" i="1825"/>
  <c r="Q1458" i="1825"/>
  <c r="M1522" i="1825"/>
  <c r="N1586" i="1825"/>
  <c r="O1650" i="1825"/>
  <c r="Q1714" i="1825"/>
  <c r="M1778" i="1825"/>
  <c r="N1842" i="1825"/>
  <c r="O1906" i="1825"/>
  <c r="Q763" i="1825"/>
  <c r="M827" i="1825"/>
  <c r="N891" i="1825"/>
  <c r="O955" i="1825"/>
  <c r="Q1019" i="1825"/>
  <c r="M1083" i="1825"/>
  <c r="N1147" i="1825"/>
  <c r="O1211" i="1825"/>
  <c r="Q1275" i="1825"/>
  <c r="M1339" i="1825"/>
  <c r="N1403" i="1825"/>
  <c r="O1467" i="1825"/>
  <c r="Q1531" i="1825"/>
  <c r="M1595" i="1825"/>
  <c r="N1659" i="1825"/>
  <c r="O1723" i="1825"/>
  <c r="Q1787" i="1825"/>
  <c r="M1851" i="1825"/>
  <c r="N1915" i="1825"/>
  <c r="O772" i="1825"/>
  <c r="Q836" i="1825"/>
  <c r="M900" i="1825"/>
  <c r="N964" i="1825"/>
  <c r="O1028" i="1825"/>
  <c r="Q1092" i="1825"/>
  <c r="M1156" i="1825"/>
  <c r="N1220" i="1825"/>
  <c r="O1284" i="1825"/>
  <c r="Q1348" i="1825"/>
  <c r="M1412" i="1825"/>
  <c r="N1476" i="1825"/>
  <c r="O1540" i="1825"/>
  <c r="Q1604" i="1825"/>
  <c r="M1668" i="1825"/>
  <c r="N1732" i="1825"/>
  <c r="O1796" i="1825"/>
  <c r="Q1860" i="1825"/>
  <c r="M1924" i="1825"/>
  <c r="N777" i="1825"/>
  <c r="O841" i="1825"/>
  <c r="Q905" i="1825"/>
  <c r="M969" i="1825"/>
  <c r="N1033" i="1825"/>
  <c r="O1097" i="1825"/>
  <c r="Q1161" i="1825"/>
  <c r="M1225" i="1825"/>
  <c r="N1289" i="1825"/>
  <c r="O1353" i="1825"/>
  <c r="Q1417" i="1825"/>
  <c r="M1481" i="1825"/>
  <c r="N1545" i="1825"/>
  <c r="O1609" i="1825"/>
  <c r="Q1673" i="1825"/>
  <c r="M1737" i="1825"/>
  <c r="N1801" i="1825"/>
  <c r="O1865" i="1825"/>
  <c r="Q1929" i="1825"/>
  <c r="O11" i="1825"/>
  <c r="Q43" i="1825"/>
  <c r="O59" i="1825"/>
  <c r="O67" i="1825"/>
  <c r="N91" i="1825"/>
  <c r="N99" i="1825"/>
  <c r="M123" i="1825"/>
  <c r="M131" i="1825"/>
  <c r="N90" i="1825"/>
  <c r="Q128" i="1825"/>
  <c r="M150" i="1825"/>
  <c r="M39" i="1825"/>
  <c r="M60" i="1825"/>
  <c r="Q208" i="1825"/>
  <c r="M240" i="1825"/>
  <c r="Q289" i="1825"/>
  <c r="M321" i="1825"/>
  <c r="O353" i="1825"/>
  <c r="N385" i="1825"/>
  <c r="Q94" i="1825"/>
  <c r="Q206" i="1825"/>
  <c r="M238" i="1825"/>
  <c r="Q207" i="1825"/>
  <c r="O239" i="1825"/>
  <c r="M262" i="1825"/>
  <c r="O294" i="1825"/>
  <c r="N326" i="1825"/>
  <c r="Q358" i="1825"/>
  <c r="M390" i="1825"/>
  <c r="O406" i="1825"/>
  <c r="M438" i="1825"/>
  <c r="Q458" i="1825"/>
  <c r="M514" i="1825"/>
  <c r="O586" i="1825"/>
  <c r="N642" i="1825"/>
  <c r="Q706" i="1825"/>
  <c r="Q445" i="1825"/>
  <c r="M509" i="1825"/>
  <c r="O573" i="1825"/>
  <c r="N637" i="1825"/>
  <c r="Q701" i="1825"/>
  <c r="M774" i="1825"/>
  <c r="N902" i="1825"/>
  <c r="O1030" i="1825"/>
  <c r="Q1158" i="1825"/>
  <c r="M1318" i="1825"/>
  <c r="N1446" i="1825"/>
  <c r="O1574" i="1825"/>
  <c r="Q1702" i="1825"/>
  <c r="M1814" i="1825"/>
  <c r="N735" i="1825"/>
  <c r="O847" i="1825"/>
  <c r="Q975" i="1825"/>
  <c r="M1087" i="1825"/>
  <c r="N1215" i="1825"/>
  <c r="O1327" i="1825"/>
  <c r="Q1455" i="1825"/>
  <c r="M1583" i="1825"/>
  <c r="N1711" i="1825"/>
  <c r="O1839" i="1825"/>
  <c r="Q776" i="1825"/>
  <c r="M904" i="1825"/>
  <c r="N1032" i="1825"/>
  <c r="O1160" i="1825"/>
  <c r="Q1288" i="1825"/>
  <c r="M1416" i="1825"/>
  <c r="N1544" i="1825"/>
  <c r="O1688" i="1825"/>
  <c r="Q1816" i="1825"/>
  <c r="M1928" i="1825"/>
  <c r="N845" i="1825"/>
  <c r="O973" i="1825"/>
  <c r="Q1101" i="1825"/>
  <c r="M1229" i="1825"/>
  <c r="N1357" i="1825"/>
  <c r="O1485" i="1825"/>
  <c r="Q1613" i="1825"/>
  <c r="M1725" i="1825"/>
  <c r="N1853" i="1825"/>
  <c r="O490" i="1825"/>
  <c r="N546" i="1825"/>
  <c r="Q610" i="1825"/>
  <c r="M682" i="1825"/>
  <c r="N407" i="1825"/>
  <c r="M477" i="1825"/>
  <c r="O549" i="1825"/>
  <c r="N613" i="1825"/>
  <c r="Q677" i="1825"/>
  <c r="M742" i="1825"/>
  <c r="N886" i="1825"/>
  <c r="O1014" i="1825"/>
  <c r="Q1142" i="1825"/>
  <c r="M1254" i="1825"/>
  <c r="N1366" i="1825"/>
  <c r="O1494" i="1825"/>
  <c r="Q1622" i="1825"/>
  <c r="M1766" i="1825"/>
  <c r="N1894" i="1825"/>
  <c r="O831" i="1825"/>
  <c r="Q959" i="1825"/>
  <c r="M1103" i="1825"/>
  <c r="N1231" i="1825"/>
  <c r="O1375" i="1825"/>
  <c r="Q1503" i="1825"/>
  <c r="M1631" i="1825"/>
  <c r="N1759" i="1825"/>
  <c r="O1887" i="1825"/>
  <c r="Q744" i="1825"/>
  <c r="M856" i="1825"/>
  <c r="N984" i="1825"/>
  <c r="O1112" i="1825"/>
  <c r="Q1224" i="1825"/>
  <c r="M1368" i="1825"/>
  <c r="N1496" i="1825"/>
  <c r="O1624" i="1825"/>
  <c r="Q1752" i="1825"/>
  <c r="M1864" i="1825"/>
  <c r="O797" i="1825"/>
  <c r="Q925" i="1825"/>
  <c r="M1053" i="1825"/>
  <c r="N1181" i="1825"/>
  <c r="O1309" i="1825"/>
  <c r="Q1437" i="1825"/>
  <c r="M1565" i="1825"/>
  <c r="N1709" i="1825"/>
  <c r="O1837" i="1825"/>
  <c r="Q69" i="1825"/>
  <c r="M101" i="1825"/>
  <c r="O133" i="1825"/>
  <c r="M14" i="1825"/>
  <c r="N45" i="1825"/>
  <c r="O98" i="1825"/>
  <c r="M21" i="1825"/>
  <c r="M72" i="1825"/>
  <c r="O202" i="1825"/>
  <c r="Q234" i="1825"/>
  <c r="O170" i="1825"/>
  <c r="Q203" i="1825"/>
  <c r="N235" i="1825"/>
  <c r="M267" i="1825"/>
  <c r="O299" i="1825"/>
  <c r="N331" i="1825"/>
  <c r="Q363" i="1825"/>
  <c r="M395" i="1825"/>
  <c r="O193" i="1825"/>
  <c r="N225" i="1825"/>
  <c r="M257" i="1825"/>
  <c r="O158" i="1825"/>
  <c r="N288" i="1825"/>
  <c r="Q320" i="1825"/>
  <c r="M352" i="1825"/>
  <c r="O384" i="1825"/>
  <c r="M424" i="1825"/>
  <c r="N460" i="1825"/>
  <c r="Q492" i="1825"/>
  <c r="M524" i="1825"/>
  <c r="O556" i="1825"/>
  <c r="N588" i="1825"/>
  <c r="Q620" i="1825"/>
  <c r="M652" i="1825"/>
  <c r="O684" i="1825"/>
  <c r="M471" i="1825"/>
  <c r="O503" i="1825"/>
  <c r="N535" i="1825"/>
  <c r="Q567" i="1825"/>
  <c r="M599" i="1825"/>
  <c r="O631" i="1825"/>
  <c r="N663" i="1825"/>
  <c r="Q695" i="1825"/>
  <c r="Q730" i="1825"/>
  <c r="M794" i="1825"/>
  <c r="N858" i="1825"/>
  <c r="O922" i="1825"/>
  <c r="Q986" i="1825"/>
  <c r="M1050" i="1825"/>
  <c r="N1114" i="1825"/>
  <c r="O1178" i="1825"/>
  <c r="Q1242" i="1825"/>
  <c r="M1306" i="1825"/>
  <c r="N1370" i="1825"/>
  <c r="O1434" i="1825"/>
  <c r="Q1498" i="1825"/>
  <c r="M1562" i="1825"/>
  <c r="N1626" i="1825"/>
  <c r="O1690" i="1825"/>
  <c r="Q1754" i="1825"/>
  <c r="M1818" i="1825"/>
  <c r="N1882" i="1825"/>
  <c r="O739" i="1825"/>
  <c r="Q803" i="1825"/>
  <c r="M867" i="1825"/>
  <c r="N931" i="1825"/>
  <c r="O995" i="1825"/>
  <c r="Q1059" i="1825"/>
  <c r="M1123" i="1825"/>
  <c r="N1187" i="1825"/>
  <c r="O1251" i="1825"/>
  <c r="Q1315" i="1825"/>
  <c r="M1379" i="1825"/>
  <c r="N1443" i="1825"/>
  <c r="O1507" i="1825"/>
  <c r="Q1571" i="1825"/>
  <c r="M1635" i="1825"/>
  <c r="N1699" i="1825"/>
  <c r="O1763" i="1825"/>
  <c r="Q1827" i="1825"/>
  <c r="M1891" i="1825"/>
  <c r="O748" i="1825"/>
  <c r="Q812" i="1825"/>
  <c r="M876" i="1825"/>
  <c r="N940" i="1825"/>
  <c r="O1004" i="1825"/>
  <c r="Q1068" i="1825"/>
  <c r="M1132" i="1825"/>
  <c r="N1196" i="1825"/>
  <c r="O1260" i="1825"/>
  <c r="Q1324" i="1825"/>
  <c r="M1388" i="1825"/>
  <c r="N1452" i="1825"/>
  <c r="O1516" i="1825"/>
  <c r="Q1580" i="1825"/>
  <c r="M1644" i="1825"/>
  <c r="N1708" i="1825"/>
  <c r="O1772" i="1825"/>
  <c r="Q1836" i="1825"/>
  <c r="M1900" i="1825"/>
  <c r="N753" i="1825"/>
  <c r="O817" i="1825"/>
  <c r="Q881" i="1825"/>
  <c r="M945" i="1825"/>
  <c r="N1009" i="1825"/>
  <c r="O1073" i="1825"/>
  <c r="Q1137" i="1825"/>
  <c r="M1201" i="1825"/>
  <c r="N1265" i="1825"/>
  <c r="O1329" i="1825"/>
  <c r="Q1393" i="1825"/>
  <c r="M1457" i="1825"/>
  <c r="N1521" i="1825"/>
  <c r="O1585" i="1825"/>
  <c r="Q1649" i="1825"/>
  <c r="M1713" i="1825"/>
  <c r="N1777" i="1825"/>
  <c r="O1841" i="1825"/>
  <c r="Q1905" i="1825"/>
  <c r="O462" i="1825"/>
  <c r="N526" i="1825"/>
  <c r="Q582" i="1825"/>
  <c r="M646" i="1825"/>
  <c r="O710" i="1825"/>
  <c r="M449" i="1825"/>
  <c r="O513" i="1825"/>
  <c r="N569" i="1825"/>
  <c r="Q633" i="1825"/>
  <c r="M697" i="1825"/>
  <c r="M798" i="1825"/>
  <c r="N926" i="1825"/>
  <c r="O1038" i="1825"/>
  <c r="Q1166" i="1825"/>
  <c r="M1294" i="1825"/>
  <c r="N1422" i="1825"/>
  <c r="O1550" i="1825"/>
  <c r="Q1662" i="1825"/>
  <c r="M1774" i="1825"/>
  <c r="N1918" i="1825"/>
  <c r="O839" i="1825"/>
  <c r="Q951" i="1825"/>
  <c r="M1079" i="1825"/>
  <c r="N1207" i="1825"/>
  <c r="O1335" i="1825"/>
  <c r="Q1463" i="1825"/>
  <c r="M1591" i="1825"/>
  <c r="N1703" i="1825"/>
  <c r="O1831" i="1825"/>
  <c r="Q736" i="1825"/>
  <c r="M848" i="1825"/>
  <c r="N976" i="1825"/>
  <c r="O1104" i="1825"/>
  <c r="Q1216" i="1825"/>
  <c r="M1344" i="1825"/>
  <c r="N1472" i="1825"/>
  <c r="O1616" i="1825"/>
  <c r="Q1744" i="1825"/>
  <c r="M1872" i="1825"/>
  <c r="N757" i="1825"/>
  <c r="O885" i="1825"/>
  <c r="Q1013" i="1825"/>
  <c r="M1141" i="1825"/>
  <c r="N1269" i="1825"/>
  <c r="O1381" i="1825"/>
  <c r="Q1509" i="1825"/>
  <c r="M1653" i="1825"/>
  <c r="N1797" i="1825"/>
  <c r="O1909" i="1825"/>
  <c r="Q63" i="1825"/>
  <c r="O95" i="1825"/>
  <c r="N127" i="1825"/>
  <c r="O183" i="1825"/>
  <c r="M22" i="1825"/>
  <c r="M47" i="1825"/>
  <c r="O106" i="1825"/>
  <c r="Q23" i="1825"/>
  <c r="Q38" i="1825"/>
  <c r="M112" i="1825"/>
  <c r="O54" i="1825"/>
  <c r="M205" i="1825"/>
  <c r="Q237" i="1825"/>
  <c r="N285" i="1825"/>
  <c r="Q317" i="1825"/>
  <c r="M349" i="1825"/>
  <c r="O381" i="1825"/>
  <c r="O62" i="1825"/>
  <c r="M178" i="1825"/>
  <c r="N282" i="1825"/>
  <c r="Q314" i="1825"/>
  <c r="M346" i="1825"/>
  <c r="O378" i="1825"/>
  <c r="O410" i="1825"/>
  <c r="N442" i="1825"/>
  <c r="O486" i="1825"/>
  <c r="N550" i="1825"/>
  <c r="Q622" i="1825"/>
  <c r="M686" i="1825"/>
  <c r="N429" i="1825"/>
  <c r="M505" i="1825"/>
  <c r="O577" i="1825"/>
  <c r="N641" i="1825"/>
  <c r="Q705" i="1825"/>
  <c r="M814" i="1825"/>
  <c r="N958" i="1825"/>
  <c r="O1086" i="1825"/>
  <c r="Q1214" i="1825"/>
  <c r="M1326" i="1825"/>
  <c r="N1470" i="1825"/>
  <c r="O1614" i="1825"/>
  <c r="Q1758" i="1825"/>
  <c r="M1886" i="1825"/>
  <c r="N775" i="1825"/>
  <c r="O887" i="1825"/>
  <c r="Q1031" i="1825"/>
  <c r="M1159" i="1825"/>
  <c r="N1287" i="1825"/>
  <c r="O1415" i="1825"/>
  <c r="Q1543" i="1825"/>
  <c r="M1687" i="1825"/>
  <c r="N1815" i="1825"/>
  <c r="O752" i="1825"/>
  <c r="Q896" i="1825"/>
  <c r="M1024" i="1825"/>
  <c r="N1168" i="1825"/>
  <c r="O1296" i="1825"/>
  <c r="Q1424" i="1825"/>
  <c r="M1536" i="1825"/>
  <c r="N1664" i="1825"/>
  <c r="O1792" i="1825"/>
  <c r="Q1920" i="1825"/>
  <c r="M837" i="1825"/>
  <c r="N965" i="1825"/>
  <c r="O1093" i="1825"/>
  <c r="Q1221" i="1825"/>
  <c r="M1365" i="1825"/>
  <c r="N1493" i="1825"/>
  <c r="O1621" i="1825"/>
  <c r="Q1733" i="1825"/>
  <c r="M1845" i="1825"/>
  <c r="Q40" i="1825"/>
  <c r="Q48" i="1825"/>
  <c r="M65" i="1825"/>
  <c r="Q97" i="1825"/>
  <c r="O129" i="1825"/>
  <c r="M9" i="1825"/>
  <c r="N287" i="1825"/>
  <c r="Q319" i="1825"/>
  <c r="M351" i="1825"/>
  <c r="O383" i="1825"/>
  <c r="M142" i="1825"/>
  <c r="M68" i="1825"/>
  <c r="Q196" i="1825"/>
  <c r="M228" i="1825"/>
  <c r="O276" i="1825"/>
  <c r="N308" i="1825"/>
  <c r="Q340" i="1825"/>
  <c r="M372" i="1825"/>
  <c r="O404" i="1825"/>
  <c r="Q428" i="1825"/>
  <c r="N401" i="1825"/>
  <c r="N415" i="1825"/>
  <c r="O456" i="1825"/>
  <c r="N488" i="1825"/>
  <c r="Q520" i="1825"/>
  <c r="M552" i="1825"/>
  <c r="O584" i="1825"/>
  <c r="N616" i="1825"/>
  <c r="Q648" i="1825"/>
  <c r="M680" i="1825"/>
  <c r="O712" i="1825"/>
  <c r="O437" i="1825"/>
  <c r="O443" i="1825"/>
  <c r="O459" i="1825"/>
  <c r="N491" i="1825"/>
  <c r="Q523" i="1825"/>
  <c r="M555" i="1825"/>
  <c r="O587" i="1825"/>
  <c r="N619" i="1825"/>
  <c r="Q651" i="1825"/>
  <c r="M683" i="1825"/>
  <c r="O770" i="1825"/>
  <c r="Q834" i="1825"/>
  <c r="M898" i="1825"/>
  <c r="N962" i="1825"/>
  <c r="O1026" i="1825"/>
  <c r="Q1090" i="1825"/>
  <c r="M1154" i="1825"/>
  <c r="N1218" i="1825"/>
  <c r="O1282" i="1825"/>
  <c r="Q1346" i="1825"/>
  <c r="M1410" i="1825"/>
  <c r="N1474" i="1825"/>
  <c r="O1538" i="1825"/>
  <c r="Q1602" i="1825"/>
  <c r="M1666" i="1825"/>
  <c r="N1730" i="1825"/>
  <c r="O1794" i="1825"/>
  <c r="Q1858" i="1825"/>
  <c r="M1922" i="1825"/>
  <c r="N779" i="1825"/>
  <c r="O843" i="1825"/>
  <c r="Q907" i="1825"/>
  <c r="M971" i="1825"/>
  <c r="N1035" i="1825"/>
  <c r="O1099" i="1825"/>
  <c r="Q1163" i="1825"/>
  <c r="M1227" i="1825"/>
  <c r="N1291" i="1825"/>
  <c r="O1355" i="1825"/>
  <c r="Q1419" i="1825"/>
  <c r="M1483" i="1825"/>
  <c r="N1547" i="1825"/>
  <c r="O1611" i="1825"/>
  <c r="Q1675" i="1825"/>
  <c r="M1739" i="1825"/>
  <c r="N1803" i="1825"/>
  <c r="O1867" i="1825"/>
  <c r="Q1931" i="1825"/>
  <c r="M788" i="1825"/>
  <c r="N852" i="1825"/>
  <c r="O916" i="1825"/>
  <c r="Q980" i="1825"/>
  <c r="M1044" i="1825"/>
  <c r="N1108" i="1825"/>
  <c r="O1172" i="1825"/>
  <c r="Q1236" i="1825"/>
  <c r="M1300" i="1825"/>
  <c r="N1364" i="1825"/>
  <c r="O1428" i="1825"/>
  <c r="Q1492" i="1825"/>
  <c r="M1556" i="1825"/>
  <c r="N1620" i="1825"/>
  <c r="O1684" i="1825"/>
  <c r="Q1748" i="1825"/>
  <c r="M1812" i="1825"/>
  <c r="N1876" i="1825"/>
  <c r="O729" i="1825"/>
  <c r="Q793" i="1825"/>
  <c r="M857" i="1825"/>
  <c r="N921" i="1825"/>
  <c r="O985" i="1825"/>
  <c r="Q1049" i="1825"/>
  <c r="M1113" i="1825"/>
  <c r="N1177" i="1825"/>
  <c r="O1241" i="1825"/>
  <c r="Q1305" i="1825"/>
  <c r="M1369" i="1825"/>
  <c r="N1433" i="1825"/>
  <c r="O1497" i="1825"/>
  <c r="Q1561" i="1825"/>
  <c r="M1625" i="1825"/>
  <c r="N1689" i="1825"/>
  <c r="O1753" i="1825"/>
  <c r="Q1817" i="1825"/>
  <c r="M1881" i="1825"/>
  <c r="M19" i="1825"/>
  <c r="N51" i="1825"/>
  <c r="M155" i="1825"/>
  <c r="Q163" i="1825"/>
  <c r="O171" i="1825"/>
  <c r="M179" i="1825"/>
  <c r="Q12" i="1825"/>
  <c r="M122" i="1825"/>
  <c r="O160" i="1825"/>
  <c r="N124" i="1825"/>
  <c r="M184" i="1825"/>
  <c r="O216" i="1825"/>
  <c r="N248" i="1825"/>
  <c r="M265" i="1825"/>
  <c r="O297" i="1825"/>
  <c r="N329" i="1825"/>
  <c r="Q361" i="1825"/>
  <c r="M393" i="1825"/>
  <c r="N182" i="1825"/>
  <c r="M214" i="1825"/>
  <c r="O246" i="1825"/>
  <c r="O215" i="1825"/>
  <c r="N247" i="1825"/>
  <c r="O270" i="1825"/>
  <c r="N302" i="1825"/>
  <c r="Q334" i="1825"/>
  <c r="M366" i="1825"/>
  <c r="M414" i="1825"/>
  <c r="O433" i="1825"/>
  <c r="M466" i="1825"/>
  <c r="O538" i="1825"/>
  <c r="N602" i="1825"/>
  <c r="Q658" i="1825"/>
  <c r="Q461" i="1825"/>
  <c r="M525" i="1825"/>
  <c r="O589" i="1825"/>
  <c r="N653" i="1825"/>
  <c r="O717" i="1825"/>
  <c r="Q806" i="1825"/>
  <c r="M934" i="1825"/>
  <c r="N1062" i="1825"/>
  <c r="O1206" i="1825"/>
  <c r="Q1350" i="1825"/>
  <c r="M1478" i="1825"/>
  <c r="N1606" i="1825"/>
  <c r="O1734" i="1825"/>
  <c r="Q1846" i="1825"/>
  <c r="M767" i="1825"/>
  <c r="N879" i="1825"/>
  <c r="O1007" i="1825"/>
  <c r="Q1119" i="1825"/>
  <c r="M1247" i="1825"/>
  <c r="N1359" i="1825"/>
  <c r="O1487" i="1825"/>
  <c r="Q1615" i="1825"/>
  <c r="M1743" i="1825"/>
  <c r="N1871" i="1825"/>
  <c r="O808" i="1825"/>
  <c r="Q936" i="1825"/>
  <c r="M1064" i="1825"/>
  <c r="N1192" i="1825"/>
  <c r="O1320" i="1825"/>
  <c r="Q1448" i="1825"/>
  <c r="M1576" i="1825"/>
  <c r="N1720" i="1825"/>
  <c r="O1848" i="1825"/>
  <c r="Q749" i="1825"/>
  <c r="M877" i="1825"/>
  <c r="N1005" i="1825"/>
  <c r="O1133" i="1825"/>
  <c r="Q1261" i="1825"/>
  <c r="M1389" i="1825"/>
  <c r="N1517" i="1825"/>
  <c r="O1629" i="1825"/>
  <c r="Q1757" i="1825"/>
  <c r="M1885" i="1825"/>
  <c r="M506" i="1825"/>
  <c r="O562" i="1825"/>
  <c r="N634" i="1825"/>
  <c r="Q698" i="1825"/>
  <c r="O501" i="1825"/>
  <c r="N565" i="1825"/>
  <c r="Q621" i="1825"/>
  <c r="M693" i="1825"/>
  <c r="M790" i="1825"/>
  <c r="N918" i="1825"/>
  <c r="O1046" i="1825"/>
  <c r="Q1174" i="1825"/>
  <c r="M1286" i="1825"/>
  <c r="N1398" i="1825"/>
  <c r="O1526" i="1825"/>
  <c r="Q1654" i="1825"/>
  <c r="M1798" i="1825"/>
  <c r="N1926" i="1825"/>
  <c r="O863" i="1825"/>
  <c r="Q991" i="1825"/>
  <c r="M1135" i="1825"/>
  <c r="N1263" i="1825"/>
  <c r="O1407" i="1825"/>
  <c r="Q1535" i="1825"/>
  <c r="M1663" i="1825"/>
  <c r="N1791" i="1825"/>
  <c r="O1919" i="1825"/>
  <c r="Q760" i="1825"/>
  <c r="M888" i="1825"/>
  <c r="N1016" i="1825"/>
  <c r="O1144" i="1825"/>
  <c r="Q1256" i="1825"/>
  <c r="M1400" i="1825"/>
  <c r="N1528" i="1825"/>
  <c r="O1640" i="1825"/>
  <c r="Q1768" i="1825"/>
  <c r="M1912" i="1825"/>
  <c r="N829" i="1825"/>
  <c r="O957" i="1825"/>
  <c r="Q1085" i="1825"/>
  <c r="M1213" i="1825"/>
  <c r="N1341" i="1825"/>
  <c r="O1469" i="1825"/>
  <c r="Q1597" i="1825"/>
  <c r="M1741" i="1825"/>
  <c r="N1869" i="1825"/>
  <c r="Q61" i="1825"/>
  <c r="O93" i="1825"/>
  <c r="N125" i="1825"/>
  <c r="N28" i="1825"/>
  <c r="N130" i="1825"/>
  <c r="O104" i="1825"/>
  <c r="Q210" i="1825"/>
  <c r="M242" i="1825"/>
  <c r="O50" i="1825"/>
  <c r="M211" i="1825"/>
  <c r="O243" i="1825"/>
  <c r="N275" i="1825"/>
  <c r="Q307" i="1825"/>
  <c r="M339" i="1825"/>
  <c r="O371" i="1825"/>
  <c r="M201" i="1825"/>
  <c r="Q233" i="1825"/>
  <c r="O41" i="1825"/>
  <c r="N100" i="1825"/>
  <c r="O264" i="1825"/>
  <c r="N296" i="1825"/>
  <c r="Q328" i="1825"/>
  <c r="M360" i="1825"/>
  <c r="O392" i="1825"/>
  <c r="M432" i="1825"/>
  <c r="O409" i="1825"/>
  <c r="O468" i="1825"/>
  <c r="N500" i="1825"/>
  <c r="Q532" i="1825"/>
  <c r="M564" i="1825"/>
  <c r="O596" i="1825"/>
  <c r="N628" i="1825"/>
  <c r="Q660" i="1825"/>
  <c r="M692" i="1825"/>
  <c r="M447" i="1825"/>
  <c r="O479" i="1825"/>
  <c r="N511" i="1825"/>
  <c r="Q543" i="1825"/>
  <c r="M575" i="1825"/>
  <c r="O607" i="1825"/>
  <c r="N639" i="1825"/>
  <c r="Q671" i="1825"/>
  <c r="M703" i="1825"/>
  <c r="Q719" i="1825"/>
  <c r="M746" i="1825"/>
  <c r="N810" i="1825"/>
  <c r="O874" i="1825"/>
  <c r="Q938" i="1825"/>
  <c r="M1002" i="1825"/>
  <c r="N1066" i="1825"/>
  <c r="O1130" i="1825"/>
  <c r="Q1194" i="1825"/>
  <c r="M1258" i="1825"/>
  <c r="N1322" i="1825"/>
  <c r="O1386" i="1825"/>
  <c r="Q1450" i="1825"/>
  <c r="M1514" i="1825"/>
  <c r="N1578" i="1825"/>
  <c r="O1642" i="1825"/>
  <c r="Q1706" i="1825"/>
  <c r="M1770" i="1825"/>
  <c r="N1834" i="1825"/>
  <c r="O1898" i="1825"/>
  <c r="Q755" i="1825"/>
  <c r="M819" i="1825"/>
  <c r="N883" i="1825"/>
  <c r="O947" i="1825"/>
  <c r="Q1011" i="1825"/>
  <c r="M1075" i="1825"/>
  <c r="N1139" i="1825"/>
  <c r="O1203" i="1825"/>
  <c r="Q1267" i="1825"/>
  <c r="M1331" i="1825"/>
  <c r="N1395" i="1825"/>
  <c r="O1459" i="1825"/>
  <c r="Q1523" i="1825"/>
  <c r="M1587" i="1825"/>
  <c r="N1651" i="1825"/>
  <c r="O1715" i="1825"/>
  <c r="Q1779" i="1825"/>
  <c r="M1843" i="1825"/>
  <c r="N1907" i="1825"/>
  <c r="O764" i="1825"/>
  <c r="Q828" i="1825"/>
  <c r="M892" i="1825"/>
  <c r="N956" i="1825"/>
  <c r="O1020" i="1825"/>
  <c r="Q1084" i="1825"/>
  <c r="M1148" i="1825"/>
  <c r="N1212" i="1825"/>
  <c r="O1276" i="1825"/>
  <c r="Q1340" i="1825"/>
  <c r="M1404" i="1825"/>
  <c r="N1468" i="1825"/>
  <c r="O1532" i="1825"/>
  <c r="Q1596" i="1825"/>
  <c r="M1660" i="1825"/>
  <c r="N1724" i="1825"/>
  <c r="O1788" i="1825"/>
  <c r="Q1852" i="1825"/>
  <c r="M1916" i="1825"/>
  <c r="N769" i="1825"/>
  <c r="O833" i="1825"/>
  <c r="Q897" i="1825"/>
  <c r="M961" i="1825"/>
  <c r="N1025" i="1825"/>
  <c r="O1089" i="1825"/>
  <c r="Q1153" i="1825"/>
  <c r="M1217" i="1825"/>
  <c r="N1281" i="1825"/>
  <c r="O1345" i="1825"/>
  <c r="Q1409" i="1825"/>
  <c r="M1473" i="1825"/>
  <c r="N1537" i="1825"/>
  <c r="O1601" i="1825"/>
  <c r="Q1665" i="1825"/>
  <c r="M1729" i="1825"/>
  <c r="N1793" i="1825"/>
  <c r="O1857" i="1825"/>
  <c r="Q1921" i="1825"/>
  <c r="O478" i="1825"/>
  <c r="N542" i="1825"/>
  <c r="Q598" i="1825"/>
  <c r="M662" i="1825"/>
  <c r="N435" i="1825"/>
  <c r="M465" i="1825"/>
  <c r="O529" i="1825"/>
  <c r="N585" i="1825"/>
  <c r="Q649" i="1825"/>
  <c r="M713" i="1825"/>
  <c r="N830" i="1825"/>
  <c r="O942" i="1825"/>
  <c r="Q1070" i="1825"/>
  <c r="M1198" i="1825"/>
  <c r="N1342" i="1825"/>
  <c r="O1454" i="1825"/>
  <c r="Q1566" i="1825"/>
  <c r="M1678" i="1825"/>
  <c r="N1806" i="1825"/>
  <c r="O727" i="1825"/>
  <c r="Q871" i="1825"/>
  <c r="M983" i="1825"/>
  <c r="N1111" i="1825"/>
  <c r="O1239" i="1825"/>
  <c r="Q1367" i="1825"/>
  <c r="M1495" i="1825"/>
  <c r="N1623" i="1825"/>
  <c r="O1735" i="1825"/>
  <c r="Q1847" i="1825"/>
  <c r="Q768" i="1825"/>
  <c r="M880" i="1825"/>
  <c r="N1008" i="1825"/>
  <c r="O1120" i="1825"/>
  <c r="Q1248" i="1825"/>
  <c r="M1376" i="1825"/>
  <c r="N1504" i="1825"/>
  <c r="O1648" i="1825"/>
  <c r="Q1776" i="1825"/>
  <c r="M1904" i="1825"/>
  <c r="N789" i="1825"/>
  <c r="O917" i="1825"/>
  <c r="Q1045" i="1825"/>
  <c r="M1173" i="1825"/>
  <c r="N1301" i="1825"/>
  <c r="O1413" i="1825"/>
  <c r="Q1541" i="1825"/>
  <c r="M1685" i="1825"/>
  <c r="N1829" i="1825"/>
  <c r="O71" i="1825"/>
  <c r="N103" i="1825"/>
  <c r="M135" i="1825"/>
  <c r="O159" i="1825"/>
  <c r="O138" i="1825"/>
  <c r="N144" i="1825"/>
  <c r="O118" i="1825"/>
  <c r="Q213" i="1825"/>
  <c r="N245" i="1825"/>
  <c r="N172" i="1825"/>
  <c r="O261" i="1825"/>
  <c r="N293" i="1825"/>
  <c r="Q325" i="1825"/>
  <c r="M357" i="1825"/>
  <c r="O389" i="1825"/>
  <c r="M126" i="1825"/>
  <c r="Q290" i="1825"/>
  <c r="M322" i="1825"/>
  <c r="O354" i="1825"/>
  <c r="N386" i="1825"/>
  <c r="Q402" i="1825"/>
  <c r="N418" i="1825"/>
  <c r="N502" i="1825"/>
  <c r="Q566" i="1825"/>
  <c r="M638" i="1825"/>
  <c r="O702" i="1825"/>
  <c r="O457" i="1825"/>
  <c r="N521" i="1825"/>
  <c r="Q593" i="1825"/>
  <c r="M657" i="1825"/>
  <c r="M734" i="1825"/>
  <c r="N846" i="1825"/>
  <c r="O990" i="1825"/>
  <c r="Q1118" i="1825"/>
  <c r="M1246" i="1825"/>
  <c r="N1358" i="1825"/>
  <c r="O1502" i="1825"/>
  <c r="Q1646" i="1825"/>
  <c r="M1790" i="1825"/>
  <c r="N1902" i="1825"/>
  <c r="O791" i="1825"/>
  <c r="Q935" i="1825"/>
  <c r="M1063" i="1825"/>
  <c r="N1191" i="1825"/>
  <c r="O1319" i="1825"/>
  <c r="Q1447" i="1825"/>
  <c r="M1575" i="1825"/>
  <c r="N1719" i="1825"/>
  <c r="O1863" i="1825"/>
  <c r="Q784" i="1825"/>
  <c r="M928" i="1825"/>
  <c r="N1056" i="1825"/>
  <c r="O1200" i="1825"/>
  <c r="Q1328" i="1825"/>
  <c r="M1456" i="1825"/>
  <c r="N1568" i="1825"/>
  <c r="O1696" i="1825"/>
  <c r="Q1824" i="1825"/>
  <c r="M741" i="1825"/>
  <c r="N869" i="1825"/>
  <c r="O997" i="1825"/>
  <c r="Q1125" i="1825"/>
  <c r="M1253" i="1825"/>
  <c r="N1397" i="1825"/>
  <c r="O1525" i="1825"/>
  <c r="Q1637" i="1825"/>
  <c r="M1765" i="1825"/>
  <c r="N1877" i="1825"/>
  <c r="O16" i="1825"/>
  <c r="Q73" i="1825"/>
  <c r="O105" i="1825"/>
  <c r="N137" i="1825"/>
  <c r="N17" i="1825"/>
  <c r="M82" i="1825"/>
  <c r="O56" i="1825"/>
  <c r="Q70" i="1825"/>
  <c r="M166" i="1825"/>
  <c r="M263" i="1825"/>
  <c r="O295" i="1825"/>
  <c r="N327" i="1825"/>
  <c r="Q359" i="1825"/>
  <c r="M391" i="1825"/>
  <c r="N180" i="1825"/>
  <c r="N132" i="1825"/>
  <c r="O204" i="1825"/>
  <c r="N236" i="1825"/>
  <c r="Q284" i="1825"/>
  <c r="M316" i="1825"/>
  <c r="O348" i="1825"/>
  <c r="N380" i="1825"/>
  <c r="N436" i="1825"/>
  <c r="Q464" i="1825"/>
  <c r="M496" i="1825"/>
  <c r="O528" i="1825"/>
  <c r="N560" i="1825"/>
  <c r="Q592" i="1825"/>
  <c r="M624" i="1825"/>
  <c r="O656" i="1825"/>
  <c r="N688" i="1825"/>
  <c r="M467" i="1825"/>
  <c r="O499" i="1825"/>
  <c r="N531" i="1825"/>
  <c r="Q563" i="1825"/>
  <c r="M595" i="1825"/>
  <c r="O627" i="1825"/>
  <c r="N659" i="1825"/>
  <c r="Q691" i="1825"/>
  <c r="N786" i="1825"/>
  <c r="O850" i="1825"/>
  <c r="Q914" i="1825"/>
  <c r="M978" i="1825"/>
  <c r="N1042" i="1825"/>
  <c r="O1106" i="1825"/>
  <c r="Q1170" i="1825"/>
  <c r="M1234" i="1825"/>
  <c r="N1298" i="1825"/>
  <c r="O1362" i="1825"/>
  <c r="Q1426" i="1825"/>
  <c r="M1490" i="1825"/>
  <c r="N1554" i="1825"/>
  <c r="O1618" i="1825"/>
  <c r="Q1682" i="1825"/>
  <c r="M1746" i="1825"/>
  <c r="N1810" i="1825"/>
  <c r="O1874" i="1825"/>
  <c r="Q731" i="1825"/>
  <c r="M795" i="1825"/>
  <c r="N859" i="1825"/>
  <c r="O923" i="1825"/>
  <c r="Q987" i="1825"/>
  <c r="M1051" i="1825"/>
  <c r="N1115" i="1825"/>
  <c r="O1179" i="1825"/>
  <c r="Q1243" i="1825"/>
  <c r="M1307" i="1825"/>
  <c r="N1371" i="1825"/>
  <c r="O1435" i="1825"/>
  <c r="Q1499" i="1825"/>
  <c r="M1563" i="1825"/>
  <c r="N1627" i="1825"/>
  <c r="O1691" i="1825"/>
  <c r="Q1755" i="1825"/>
  <c r="M1819" i="1825"/>
  <c r="N1883" i="1825"/>
  <c r="O740" i="1825"/>
  <c r="Q804" i="1825"/>
  <c r="M868" i="1825"/>
  <c r="N932" i="1825"/>
  <c r="O996" i="1825"/>
  <c r="Q1060" i="1825"/>
  <c r="M1124" i="1825"/>
  <c r="N1188" i="1825"/>
  <c r="O1252" i="1825"/>
  <c r="Q1316" i="1825"/>
  <c r="M1380" i="1825"/>
  <c r="N1444" i="1825"/>
  <c r="O1508" i="1825"/>
  <c r="Q1572" i="1825"/>
  <c r="M1636" i="1825"/>
  <c r="N1700" i="1825"/>
  <c r="O1764" i="1825"/>
  <c r="Q1828" i="1825"/>
  <c r="M1892" i="1825"/>
  <c r="N745" i="1825"/>
  <c r="O809" i="1825"/>
  <c r="Q873" i="1825"/>
  <c r="M937" i="1825"/>
  <c r="N1001" i="1825"/>
  <c r="O1065" i="1825"/>
  <c r="Q1129" i="1825"/>
  <c r="M1193" i="1825"/>
  <c r="N1257" i="1825"/>
  <c r="O1321" i="1825"/>
  <c r="Q1385" i="1825"/>
  <c r="M1449" i="1825"/>
  <c r="N1513" i="1825"/>
  <c r="O1577" i="1825"/>
  <c r="Q1641" i="1825"/>
  <c r="M1705" i="1825"/>
  <c r="N1769" i="1825"/>
  <c r="O1833" i="1825"/>
  <c r="Q1897" i="1825"/>
  <c r="Q27" i="1825"/>
  <c r="N75" i="1825"/>
  <c r="N83" i="1825"/>
  <c r="M107" i="1825"/>
  <c r="M115" i="1825"/>
  <c r="Q139" i="1825"/>
  <c r="Q147" i="1825"/>
  <c r="N18" i="1825"/>
  <c r="M64" i="1825"/>
  <c r="M46" i="1825"/>
  <c r="Q192" i="1825"/>
  <c r="M224" i="1825"/>
  <c r="O256" i="1825"/>
  <c r="N273" i="1825"/>
  <c r="Q305" i="1825"/>
  <c r="M337" i="1825"/>
  <c r="O369" i="1825"/>
  <c r="Q33" i="1825"/>
  <c r="N190" i="1825"/>
  <c r="Q222" i="1825"/>
  <c r="M254" i="1825"/>
  <c r="Q37" i="1825"/>
  <c r="O84" i="1825"/>
  <c r="O156" i="1825"/>
  <c r="N191" i="1825"/>
  <c r="M223" i="1825"/>
  <c r="Q255" i="1825"/>
  <c r="Q278" i="1825"/>
  <c r="M310" i="1825"/>
  <c r="O342" i="1825"/>
  <c r="N374" i="1825"/>
  <c r="O422" i="1825"/>
  <c r="Q405" i="1825"/>
  <c r="Q482" i="1825"/>
  <c r="M554" i="1825"/>
  <c r="O618" i="1825"/>
  <c r="N674" i="1825"/>
  <c r="O722" i="1825"/>
  <c r="N485" i="1825"/>
  <c r="Q541" i="1825"/>
  <c r="M605" i="1825"/>
  <c r="O669" i="1825"/>
  <c r="O726" i="1825"/>
  <c r="Q838" i="1825"/>
  <c r="M966" i="1825"/>
  <c r="N1094" i="1825"/>
  <c r="O1238" i="1825"/>
  <c r="Q1382" i="1825"/>
  <c r="M1510" i="1825"/>
  <c r="N1638" i="1825"/>
  <c r="O1750" i="1825"/>
  <c r="Q1878" i="1825"/>
  <c r="M783" i="1825"/>
  <c r="N911" i="1825"/>
  <c r="O1023" i="1825"/>
  <c r="Q1151" i="1825"/>
  <c r="M1279" i="1825"/>
  <c r="N1391" i="1825"/>
  <c r="O1519" i="1825"/>
  <c r="Q1647" i="1825"/>
  <c r="M1775" i="1825"/>
  <c r="N1903" i="1825"/>
  <c r="O840" i="1825"/>
  <c r="Q968" i="1825"/>
  <c r="M1096" i="1825"/>
  <c r="N1240" i="1825"/>
  <c r="O1352" i="1825"/>
  <c r="Q1480" i="1825"/>
  <c r="M1608" i="1825"/>
  <c r="N1736" i="1825"/>
  <c r="O1880" i="1825"/>
  <c r="Q781" i="1825"/>
  <c r="M909" i="1825"/>
  <c r="N1037" i="1825"/>
  <c r="O1165" i="1825"/>
  <c r="Q1293" i="1825"/>
  <c r="M1421" i="1825"/>
  <c r="N1549" i="1825"/>
  <c r="O1661" i="1825"/>
  <c r="Q1789" i="1825"/>
  <c r="M1917" i="1825"/>
  <c r="N450" i="1825"/>
  <c r="Q522" i="1825"/>
  <c r="M578" i="1825"/>
  <c r="O650" i="1825"/>
  <c r="N714" i="1825"/>
  <c r="O453" i="1825"/>
  <c r="N517" i="1825"/>
  <c r="Q581" i="1825"/>
  <c r="M645" i="1825"/>
  <c r="O709" i="1825"/>
  <c r="O822" i="1825"/>
  <c r="Q950" i="1825"/>
  <c r="M1078" i="1825"/>
  <c r="N1190" i="1825"/>
  <c r="O1302" i="1825"/>
  <c r="Q1430" i="1825"/>
  <c r="M1558" i="1825"/>
  <c r="N1686" i="1825"/>
  <c r="O1830" i="1825"/>
  <c r="Q751" i="1825"/>
  <c r="M895" i="1825"/>
  <c r="N1039" i="1825"/>
  <c r="O1167" i="1825"/>
  <c r="Q1311" i="1825"/>
  <c r="M1439" i="1825"/>
  <c r="N1567" i="1825"/>
  <c r="O1695" i="1825"/>
  <c r="Q1823" i="1825"/>
  <c r="M1935" i="1825"/>
  <c r="N792" i="1825"/>
  <c r="O920" i="1825"/>
  <c r="Q1048" i="1825"/>
  <c r="M1176" i="1825"/>
  <c r="N1304" i="1825"/>
  <c r="O1432" i="1825"/>
  <c r="Q1560" i="1825"/>
  <c r="M1672" i="1825"/>
  <c r="N1800" i="1825"/>
  <c r="O733" i="1825"/>
  <c r="Q861" i="1825"/>
  <c r="M989" i="1825"/>
  <c r="N1117" i="1825"/>
  <c r="O1245" i="1825"/>
  <c r="Q1373" i="1825"/>
  <c r="M1501" i="1825"/>
  <c r="N1645" i="1825"/>
  <c r="O1773" i="1825"/>
  <c r="Q1901" i="1825"/>
  <c r="N53" i="1825"/>
  <c r="Q85" i="1825"/>
  <c r="M117" i="1825"/>
  <c r="O149" i="1825"/>
  <c r="O13" i="1825"/>
  <c r="M136" i="1825"/>
  <c r="M162" i="1825"/>
  <c r="Q186" i="1825"/>
  <c r="M218" i="1825"/>
  <c r="N250" i="1825"/>
  <c r="O258" i="1825"/>
  <c r="M76" i="1825"/>
  <c r="N187" i="1825"/>
  <c r="M219" i="1825"/>
  <c r="O251" i="1825"/>
  <c r="N283" i="1825"/>
  <c r="Q315" i="1825"/>
  <c r="M347" i="1825"/>
  <c r="O379" i="1825"/>
  <c r="Q209" i="1825"/>
  <c r="O241" i="1825"/>
  <c r="O272" i="1825"/>
  <c r="N304" i="1825"/>
  <c r="Q336" i="1825"/>
  <c r="M368" i="1825"/>
  <c r="O400" i="1825"/>
  <c r="N408" i="1825"/>
  <c r="M440" i="1825"/>
  <c r="N441" i="1825"/>
  <c r="O444" i="1825"/>
  <c r="N476" i="1825"/>
  <c r="Q508" i="1825"/>
  <c r="M540" i="1825"/>
  <c r="O572" i="1825"/>
  <c r="N604" i="1825"/>
  <c r="Q636" i="1825"/>
  <c r="M668" i="1825"/>
  <c r="O700" i="1825"/>
  <c r="O716" i="1825"/>
  <c r="O427" i="1825"/>
  <c r="O455" i="1825"/>
  <c r="N487" i="1825"/>
  <c r="Q519" i="1825"/>
  <c r="M551" i="1825"/>
  <c r="O583" i="1825"/>
  <c r="N615" i="1825"/>
  <c r="Q647" i="1825"/>
  <c r="M679" i="1825"/>
  <c r="O711" i="1825"/>
  <c r="O762" i="1825"/>
  <c r="Q826" i="1825"/>
  <c r="M890" i="1825"/>
  <c r="N954" i="1825"/>
  <c r="O1018" i="1825"/>
  <c r="Q1082" i="1825"/>
  <c r="M1146" i="1825"/>
  <c r="N1210" i="1825"/>
  <c r="O1274" i="1825"/>
  <c r="Q1338" i="1825"/>
  <c r="M1402" i="1825"/>
  <c r="N1466" i="1825"/>
  <c r="O1530" i="1825"/>
  <c r="Q1594" i="1825"/>
  <c r="M1658" i="1825"/>
  <c r="N1722" i="1825"/>
  <c r="O1786" i="1825"/>
  <c r="Q1850" i="1825"/>
  <c r="M1914" i="1825"/>
  <c r="N771" i="1825"/>
  <c r="O835" i="1825"/>
  <c r="Q899" i="1825"/>
  <c r="M963" i="1825"/>
  <c r="N1027" i="1825"/>
  <c r="O1091" i="1825"/>
  <c r="Q1155" i="1825"/>
  <c r="M1219" i="1825"/>
  <c r="N1283" i="1825"/>
  <c r="O1347" i="1825"/>
  <c r="Q1411" i="1825"/>
  <c r="M1475" i="1825"/>
  <c r="N1539" i="1825"/>
  <c r="O1603" i="1825"/>
  <c r="Q1667" i="1825"/>
  <c r="M1731" i="1825"/>
  <c r="N1795" i="1825"/>
  <c r="O1859" i="1825"/>
  <c r="Q1923" i="1825"/>
  <c r="M780" i="1825"/>
  <c r="N844" i="1825"/>
  <c r="O908" i="1825"/>
  <c r="Q972" i="1825"/>
  <c r="M1036" i="1825"/>
  <c r="N1100" i="1825"/>
  <c r="O1164" i="1825"/>
  <c r="Q1228" i="1825"/>
  <c r="M1292" i="1825"/>
  <c r="N1356" i="1825"/>
  <c r="O1420" i="1825"/>
  <c r="Q1484" i="1825"/>
  <c r="M1548" i="1825"/>
  <c r="N1612" i="1825"/>
  <c r="O1676" i="1825"/>
  <c r="Q1740" i="1825"/>
  <c r="M1804" i="1825"/>
  <c r="N1868" i="1825"/>
  <c r="O1932" i="1825"/>
  <c r="Q785" i="1825"/>
  <c r="M849" i="1825"/>
  <c r="N913" i="1825"/>
  <c r="O977" i="1825"/>
  <c r="Q1041" i="1825"/>
  <c r="M1105" i="1825"/>
  <c r="N1169" i="1825"/>
  <c r="O1233" i="1825"/>
  <c r="Q1297" i="1825"/>
  <c r="M1361" i="1825"/>
  <c r="N1425" i="1825"/>
  <c r="O1489" i="1825"/>
  <c r="Q1553" i="1825"/>
  <c r="M1617" i="1825"/>
  <c r="N1681" i="1825"/>
  <c r="O1745" i="1825"/>
  <c r="Q1809" i="1825"/>
  <c r="M1873" i="1825"/>
  <c r="M494" i="1825"/>
  <c r="O558" i="1825"/>
  <c r="N614" i="1825"/>
  <c r="Q678" i="1825"/>
  <c r="M718" i="1825"/>
  <c r="Q481" i="1825"/>
  <c r="M545" i="1825"/>
  <c r="O601" i="1825"/>
  <c r="N665" i="1825"/>
  <c r="O721" i="1825"/>
  <c r="Q862" i="1825"/>
  <c r="M974" i="1825"/>
  <c r="N1102" i="1825"/>
  <c r="O1230" i="1825"/>
  <c r="Q1374" i="1825"/>
  <c r="M1486" i="1825"/>
  <c r="N1598" i="1825"/>
  <c r="O1710" i="1825"/>
  <c r="Q1838" i="1825"/>
  <c r="M759" i="1825"/>
  <c r="N903" i="1825"/>
  <c r="O1015" i="1825"/>
  <c r="Q1143" i="1825"/>
  <c r="M1271" i="1825"/>
  <c r="N1399" i="1825"/>
  <c r="O1527" i="1825"/>
  <c r="Q1655" i="1825"/>
  <c r="M1767" i="1825"/>
  <c r="N1879" i="1825"/>
  <c r="Q800" i="1825"/>
  <c r="M912" i="1825"/>
  <c r="N1040" i="1825"/>
  <c r="O1152" i="1825"/>
  <c r="Q1280" i="1825"/>
  <c r="M1408" i="1825"/>
  <c r="N1552" i="1825"/>
  <c r="O1680" i="1825"/>
  <c r="Q1808" i="1825"/>
  <c r="M1936" i="1825"/>
  <c r="N821" i="1825"/>
  <c r="O949" i="1825"/>
  <c r="Q1077" i="1825"/>
  <c r="M1205" i="1825"/>
  <c r="N1317" i="1825"/>
  <c r="O1445" i="1825"/>
  <c r="Q1573" i="1825"/>
  <c r="M1717" i="1825"/>
  <c r="N1861" i="1825"/>
  <c r="O79" i="1825"/>
  <c r="N111" i="1825"/>
  <c r="M143" i="1825"/>
  <c r="O167" i="1825"/>
  <c r="Q15" i="1825"/>
  <c r="Q30" i="1825"/>
  <c r="Q31" i="1825"/>
  <c r="M189" i="1825"/>
  <c r="Q221" i="1825"/>
  <c r="N253" i="1825"/>
  <c r="Q92" i="1825"/>
  <c r="O269" i="1825"/>
  <c r="N301" i="1825"/>
  <c r="Q333" i="1825"/>
  <c r="M365" i="1825"/>
  <c r="O397" i="1825"/>
  <c r="Q29" i="1825"/>
  <c r="O52" i="1825"/>
  <c r="O266" i="1825"/>
  <c r="N298" i="1825"/>
  <c r="Q330" i="1825"/>
  <c r="M362" i="1825"/>
  <c r="O394" i="1825"/>
  <c r="O426" i="1825"/>
  <c r="O417" i="1825"/>
  <c r="M454" i="1825"/>
  <c r="O518" i="1825"/>
  <c r="N590" i="1825"/>
  <c r="Q654" i="1825"/>
  <c r="N399" i="1825"/>
  <c r="Q473" i="1825"/>
  <c r="M537" i="1825"/>
  <c r="O609" i="1825"/>
  <c r="N673" i="1825"/>
  <c r="O766" i="1825"/>
  <c r="Q878" i="1825"/>
  <c r="M1022" i="1825"/>
  <c r="N1150" i="1825"/>
  <c r="O1278" i="1825"/>
  <c r="Q1390" i="1825"/>
  <c r="M1534" i="1825"/>
  <c r="N1694" i="1825"/>
  <c r="O1822" i="1825"/>
  <c r="Q1934" i="1825"/>
  <c r="M823" i="1825"/>
  <c r="N967" i="1825"/>
  <c r="O1095" i="1825"/>
  <c r="Q1223" i="1825"/>
  <c r="M1351" i="1825"/>
  <c r="N1479" i="1825"/>
  <c r="O1607" i="1825"/>
  <c r="Q1751" i="1825"/>
  <c r="M1895" i="1825"/>
  <c r="N816" i="1825"/>
  <c r="O960" i="1825"/>
  <c r="Q1088" i="1825"/>
  <c r="M1232" i="1825"/>
  <c r="N1360" i="1825"/>
  <c r="O1488" i="1825"/>
  <c r="Q1600" i="1825"/>
  <c r="M1728" i="1825"/>
  <c r="N1856" i="1825"/>
  <c r="O773" i="1825"/>
  <c r="Q901" i="1825"/>
  <c r="M1029" i="1825"/>
  <c r="N1157" i="1825"/>
  <c r="O1285" i="1825"/>
  <c r="Q1429" i="1825"/>
  <c r="M1557" i="1825"/>
  <c r="N1669" i="1825"/>
  <c r="O1781" i="1825"/>
  <c r="Q1925" i="1825"/>
  <c r="M8" i="1825"/>
  <c r="N24" i="1825"/>
  <c r="M81" i="1825"/>
  <c r="Q113" i="1825"/>
  <c r="O145" i="1825"/>
  <c r="O153" i="1825"/>
  <c r="N161" i="1825"/>
  <c r="Q169" i="1825"/>
  <c r="Q177" i="1825"/>
  <c r="O10" i="1825"/>
  <c r="N49" i="1825"/>
  <c r="M114" i="1825"/>
  <c r="N25" i="1825"/>
  <c r="M88" i="1825"/>
  <c r="Q42" i="1825"/>
  <c r="N134" i="1825"/>
  <c r="N108" i="1825"/>
  <c r="N174" i="1825"/>
  <c r="O271" i="1825"/>
  <c r="N303" i="1825"/>
  <c r="Q335" i="1825"/>
  <c r="M367" i="1825"/>
  <c r="O154" i="1825"/>
  <c r="Q212" i="1825"/>
  <c r="M244" i="1825"/>
  <c r="M260" i="1825"/>
  <c r="O292" i="1825"/>
  <c r="N324" i="1825"/>
  <c r="Q356" i="1825"/>
  <c r="M388" i="1825"/>
  <c r="M412" i="1825"/>
  <c r="M472" i="1825"/>
  <c r="O504" i="1825"/>
  <c r="N536" i="1825"/>
  <c r="Q568" i="1825"/>
  <c r="M600" i="1825"/>
  <c r="O632" i="1825"/>
  <c r="N664" i="1825"/>
  <c r="Q696" i="1825"/>
  <c r="N403" i="1825"/>
  <c r="M475" i="1825"/>
  <c r="O507" i="1825"/>
  <c r="N539" i="1825"/>
  <c r="Q571" i="1825"/>
  <c r="M603" i="1825"/>
  <c r="O635" i="1825"/>
  <c r="N667" i="1825"/>
  <c r="Q699" i="1825"/>
  <c r="N715" i="1825"/>
  <c r="Q738" i="1825"/>
  <c r="M802" i="1825"/>
  <c r="N866" i="1825"/>
  <c r="O930" i="1825"/>
  <c r="Q994" i="1825"/>
  <c r="M1058" i="1825"/>
  <c r="N1122" i="1825"/>
  <c r="O1186" i="1825"/>
  <c r="Q1250" i="1825"/>
  <c r="M1314" i="1825"/>
  <c r="N1378" i="1825"/>
  <c r="O1442" i="1825"/>
  <c r="Q1506" i="1825"/>
  <c r="M1570" i="1825"/>
  <c r="N1634" i="1825"/>
  <c r="O1698" i="1825"/>
  <c r="Q1762" i="1825"/>
  <c r="M1826" i="1825"/>
  <c r="N1890" i="1825"/>
  <c r="O747" i="1825"/>
  <c r="Q811" i="1825"/>
  <c r="M875" i="1825"/>
  <c r="N939" i="1825"/>
  <c r="O1003" i="1825"/>
  <c r="Q1067" i="1825"/>
  <c r="M1131" i="1825"/>
  <c r="N1195" i="1825"/>
  <c r="O1259" i="1825"/>
  <c r="Q1323" i="1825"/>
  <c r="M1387" i="1825"/>
  <c r="N1451" i="1825"/>
  <c r="O1515" i="1825"/>
  <c r="Q1579" i="1825"/>
  <c r="M1643" i="1825"/>
  <c r="N1707" i="1825"/>
  <c r="O1771" i="1825"/>
  <c r="Q1835" i="1825"/>
  <c r="M1899" i="1825"/>
  <c r="N756" i="1825"/>
  <c r="O820" i="1825"/>
  <c r="Q884" i="1825"/>
  <c r="M948" i="1825"/>
  <c r="N1012" i="1825"/>
  <c r="O1076" i="1825"/>
  <c r="Q1140" i="1825"/>
  <c r="M1204" i="1825"/>
  <c r="N1268" i="1825"/>
  <c r="O1332" i="1825"/>
  <c r="Q1396" i="1825"/>
  <c r="M1460" i="1825"/>
  <c r="N1524" i="1825"/>
  <c r="O1588" i="1825"/>
  <c r="Q1652" i="1825"/>
  <c r="M1716" i="1825"/>
  <c r="N1780" i="1825"/>
  <c r="O1844" i="1825"/>
  <c r="Q1908" i="1825"/>
  <c r="M761" i="1825"/>
  <c r="N825" i="1825"/>
  <c r="O889" i="1825"/>
  <c r="Q953" i="1825"/>
  <c r="M1017" i="1825"/>
  <c r="N1081" i="1825"/>
  <c r="O1145" i="1825"/>
  <c r="Q1209" i="1825"/>
  <c r="M1273" i="1825"/>
  <c r="N1337" i="1825"/>
  <c r="O1401" i="1825"/>
  <c r="Q1465" i="1825"/>
  <c r="M1529" i="1825"/>
  <c r="N1593" i="1825"/>
  <c r="O1657" i="1825"/>
  <c r="Q1721" i="1825"/>
  <c r="M1785" i="1825"/>
  <c r="N1849" i="1825"/>
  <c r="O1913" i="1825"/>
  <c r="O35" i="1825"/>
  <c r="O26" i="1825"/>
  <c r="Q58" i="1825"/>
  <c r="N34" i="1825"/>
  <c r="O96" i="1825"/>
  <c r="Q86" i="1825"/>
  <c r="M200" i="1825"/>
  <c r="O232" i="1825"/>
  <c r="Q281" i="1825"/>
  <c r="M313" i="1825"/>
  <c r="O345" i="1825"/>
  <c r="N377" i="1825"/>
  <c r="N198" i="1825"/>
  <c r="Q230" i="1825"/>
  <c r="O148" i="1825"/>
  <c r="Q199" i="1825"/>
  <c r="O231" i="1825"/>
  <c r="O286" i="1825"/>
  <c r="N318" i="1825"/>
  <c r="Q350" i="1825"/>
  <c r="M382" i="1825"/>
  <c r="O398" i="1825"/>
  <c r="M430" i="1825"/>
  <c r="O498" i="1825"/>
  <c r="N570" i="1825"/>
  <c r="Q626" i="1825"/>
  <c r="M690" i="1825"/>
  <c r="O413" i="1825"/>
  <c r="O493" i="1825"/>
  <c r="N557" i="1825"/>
  <c r="Q629" i="1825"/>
  <c r="M685" i="1825"/>
  <c r="M758" i="1825"/>
  <c r="N870" i="1825"/>
  <c r="O998" i="1825"/>
  <c r="Q1126" i="1825"/>
  <c r="M1270" i="1825"/>
  <c r="N1414" i="1825"/>
  <c r="O1542" i="1825"/>
  <c r="Q1670" i="1825"/>
  <c r="M1782" i="1825"/>
  <c r="N1910" i="1825"/>
  <c r="O815" i="1825"/>
  <c r="Q943" i="1825"/>
  <c r="M1055" i="1825"/>
  <c r="N1183" i="1825"/>
  <c r="O1295" i="1825"/>
  <c r="Q1423" i="1825"/>
  <c r="M1551" i="1825"/>
  <c r="N1679" i="1825"/>
  <c r="O1807" i="1825"/>
  <c r="Q728" i="1825"/>
  <c r="M872" i="1825"/>
  <c r="N1000" i="1825"/>
  <c r="O1128" i="1825"/>
  <c r="Q1272" i="1825"/>
  <c r="M1384" i="1825"/>
  <c r="N1512" i="1825"/>
  <c r="O1656" i="1825"/>
  <c r="Q1784" i="1825"/>
  <c r="M1896" i="1825"/>
  <c r="N813" i="1825"/>
  <c r="O941" i="1825"/>
  <c r="Q1069" i="1825"/>
  <c r="M1197" i="1825"/>
  <c r="N1325" i="1825"/>
  <c r="O1453" i="1825"/>
  <c r="Q1581" i="1825"/>
  <c r="M1693" i="1825"/>
  <c r="N1821" i="1825"/>
  <c r="O1933" i="1825"/>
  <c r="M423" i="1825"/>
  <c r="M474" i="1825"/>
  <c r="O530" i="1825"/>
  <c r="N594" i="1825"/>
  <c r="Q666" i="1825"/>
  <c r="Q419" i="1825"/>
  <c r="Q469" i="1825"/>
  <c r="M533" i="1825"/>
  <c r="O597" i="1825"/>
  <c r="N661" i="1825"/>
  <c r="O725" i="1825"/>
  <c r="Q854" i="1825"/>
  <c r="M982" i="1825"/>
  <c r="N1110" i="1825"/>
  <c r="O1222" i="1825"/>
  <c r="Q1334" i="1825"/>
  <c r="M1462" i="1825"/>
  <c r="N1590" i="1825"/>
  <c r="O1718" i="1825"/>
  <c r="Q1862" i="1825"/>
  <c r="M799" i="1825"/>
  <c r="N927" i="1825"/>
  <c r="O1071" i="1825"/>
  <c r="Q1199" i="1825"/>
  <c r="M1343" i="1825"/>
  <c r="N1471" i="1825"/>
  <c r="O1599" i="1825"/>
  <c r="Q1727" i="1825"/>
  <c r="M1855" i="1825"/>
  <c r="O6" i="1825"/>
  <c r="O824" i="1825"/>
  <c r="Q952" i="1825"/>
  <c r="M1080" i="1825"/>
  <c r="N1208" i="1825"/>
  <c r="O1336" i="1825"/>
  <c r="Q1464" i="1825"/>
  <c r="M1592" i="1825"/>
  <c r="N1704" i="1825"/>
  <c r="O1832" i="1825"/>
  <c r="O765" i="1825"/>
  <c r="Q893" i="1825"/>
  <c r="M1021" i="1825"/>
  <c r="N1149" i="1825"/>
  <c r="O1277" i="1825"/>
  <c r="Q1405" i="1825"/>
  <c r="M1533" i="1825"/>
  <c r="N1677" i="1825"/>
  <c r="O1805" i="1825"/>
  <c r="N77" i="1825"/>
  <c r="M109" i="1825"/>
  <c r="Q141" i="1825"/>
  <c r="Q157" i="1825"/>
  <c r="N165" i="1825"/>
  <c r="M173" i="1825"/>
  <c r="M181" i="1825"/>
  <c r="Q20" i="1825"/>
  <c r="O66" i="1825"/>
  <c r="Q36" i="1825"/>
  <c r="N168" i="1825"/>
  <c r="N102" i="1825"/>
  <c r="M194" i="1825"/>
  <c r="N226" i="1825"/>
  <c r="Q140" i="1825"/>
  <c r="O195" i="1825"/>
  <c r="Q227" i="1825"/>
  <c r="Q259" i="1825"/>
  <c r="M291" i="1825"/>
  <c r="O323" i="1825"/>
  <c r="N355" i="1825"/>
  <c r="Q387" i="1825"/>
  <c r="Q44" i="1825"/>
  <c r="Q110" i="1825"/>
  <c r="Q185" i="1825"/>
  <c r="O217" i="1825"/>
  <c r="N249" i="1825"/>
  <c r="Q280" i="1825"/>
  <c r="M312" i="1825"/>
  <c r="O344" i="1825"/>
  <c r="N376" i="1825"/>
  <c r="M416" i="1825"/>
  <c r="Q431" i="1825"/>
  <c r="N452" i="1825"/>
  <c r="Q484" i="1825"/>
  <c r="M516" i="1825"/>
  <c r="O548" i="1825"/>
  <c r="N580" i="1825"/>
  <c r="Q612" i="1825"/>
  <c r="M644" i="1825"/>
  <c r="O676" i="1825"/>
  <c r="N708" i="1825"/>
  <c r="M724" i="1825"/>
  <c r="M421" i="1825"/>
  <c r="N463" i="1825"/>
  <c r="Q495" i="1825"/>
  <c r="M527" i="1825"/>
  <c r="O559" i="1825"/>
  <c r="N591" i="1825"/>
  <c r="Q623" i="1825"/>
  <c r="M655" i="1825"/>
  <c r="O687" i="1825"/>
  <c r="Q778" i="1825"/>
  <c r="M842" i="1825"/>
  <c r="N906" i="1825"/>
  <c r="O970" i="1825"/>
  <c r="Q1034" i="1825"/>
  <c r="M1098" i="1825"/>
  <c r="N1162" i="1825"/>
  <c r="O1226" i="1825"/>
  <c r="Q1290" i="1825"/>
  <c r="M1354" i="1825"/>
  <c r="N1418" i="1825"/>
  <c r="O1482" i="1825"/>
  <c r="Q1546" i="1825"/>
  <c r="M1610" i="1825"/>
  <c r="N1674" i="1825"/>
  <c r="O1738" i="1825"/>
  <c r="Q1802" i="1825"/>
  <c r="M1866" i="1825"/>
  <c r="N1930" i="1825"/>
  <c r="O787" i="1825"/>
  <c r="Q851" i="1825"/>
  <c r="M915" i="1825"/>
  <c r="N979" i="1825"/>
  <c r="O1043" i="1825"/>
  <c r="Q1107" i="1825"/>
  <c r="M1171" i="1825"/>
  <c r="N1235" i="1825"/>
  <c r="O1299" i="1825"/>
  <c r="Q1363" i="1825"/>
  <c r="M1427" i="1825"/>
  <c r="N1491" i="1825"/>
  <c r="O1555" i="1825"/>
  <c r="Q1619" i="1825"/>
  <c r="M1683" i="1825"/>
  <c r="N1747" i="1825"/>
  <c r="O1811" i="1825"/>
  <c r="Q1875" i="1825"/>
  <c r="Q732" i="1825"/>
  <c r="M796" i="1825"/>
  <c r="N860" i="1825"/>
  <c r="O924" i="1825"/>
  <c r="Q988" i="1825"/>
  <c r="M1052" i="1825"/>
  <c r="N1116" i="1825"/>
  <c r="O1180" i="1825"/>
  <c r="Q1244" i="1825"/>
  <c r="M1308" i="1825"/>
  <c r="N1372" i="1825"/>
  <c r="O1436" i="1825"/>
  <c r="Q1500" i="1825"/>
  <c r="M1564" i="1825"/>
  <c r="N1628" i="1825"/>
  <c r="O1692" i="1825"/>
  <c r="Q1756" i="1825"/>
  <c r="M1820" i="1825"/>
  <c r="N1884" i="1825"/>
  <c r="O737" i="1825"/>
  <c r="Q801" i="1825"/>
  <c r="M865" i="1825"/>
  <c r="N929" i="1825"/>
  <c r="O993" i="1825"/>
  <c r="Q1057" i="1825"/>
  <c r="M1121" i="1825"/>
  <c r="N1185" i="1825"/>
  <c r="O1249" i="1825"/>
  <c r="Q1313" i="1825"/>
  <c r="M1377" i="1825"/>
  <c r="N1441" i="1825"/>
  <c r="O1505" i="1825"/>
  <c r="Q1569" i="1825"/>
  <c r="M1633" i="1825"/>
  <c r="N1697" i="1825"/>
  <c r="O1761" i="1825"/>
  <c r="Q1825" i="1825"/>
  <c r="M1889" i="1825"/>
  <c r="Q446" i="1825"/>
  <c r="M510" i="1825"/>
  <c r="O574" i="1825"/>
  <c r="N630" i="1825"/>
  <c r="Q694" i="1825"/>
  <c r="O497" i="1825"/>
  <c r="N553" i="1825"/>
  <c r="Q617" i="1825"/>
  <c r="M681" i="1825"/>
  <c r="N750" i="1825"/>
  <c r="O894" i="1825"/>
  <c r="Q1006" i="1825"/>
  <c r="M1134" i="1825"/>
  <c r="N1262" i="1825"/>
  <c r="O1406" i="1825"/>
  <c r="Q1518" i="1825"/>
  <c r="M1630" i="1825"/>
  <c r="N1742" i="1825"/>
  <c r="O1870" i="1825"/>
  <c r="Q807" i="1825"/>
  <c r="M919" i="1825"/>
  <c r="N1047" i="1825"/>
  <c r="O1175" i="1825"/>
  <c r="Q1303" i="1825"/>
  <c r="M1431" i="1825"/>
  <c r="N1559" i="1825"/>
  <c r="O1671" i="1825"/>
  <c r="Q1799" i="1825"/>
  <c r="M1911" i="1825"/>
  <c r="N832" i="1825"/>
  <c r="O944" i="1825"/>
  <c r="Q1072" i="1825"/>
  <c r="M1184" i="1825"/>
  <c r="N1312" i="1825"/>
  <c r="O1440" i="1825"/>
  <c r="Q1584" i="1825"/>
  <c r="M1712" i="1825"/>
  <c r="N1840" i="1825"/>
  <c r="O7" i="1825"/>
  <c r="Q853" i="1825"/>
  <c r="M981" i="1825"/>
  <c r="N1109" i="1825"/>
  <c r="O1237" i="1825"/>
  <c r="Q1349" i="1825"/>
  <c r="M1477" i="1825"/>
  <c r="N1605" i="1825"/>
  <c r="O1749" i="1825"/>
  <c r="Q1893" i="1825"/>
  <c r="O55" i="1825"/>
  <c r="N87" i="1825"/>
  <c r="M119" i="1825"/>
  <c r="Q151" i="1825"/>
  <c r="M175" i="1825"/>
  <c r="O74" i="1825"/>
  <c r="M80" i="1825"/>
  <c r="N176" i="1825"/>
  <c r="N164" i="1825"/>
  <c r="O197" i="1825"/>
  <c r="M229" i="1825"/>
  <c r="Q277" i="1825"/>
  <c r="M309" i="1825"/>
  <c r="O341" i="1825"/>
  <c r="N373" i="1825"/>
  <c r="N116" i="1825"/>
  <c r="M274" i="1825"/>
  <c r="O306" i="1825"/>
  <c r="N338" i="1825"/>
  <c r="Q370" i="1825"/>
  <c r="O434" i="1825"/>
  <c r="N439" i="1825"/>
  <c r="O470" i="1825"/>
  <c r="N534" i="1825"/>
  <c r="Q606" i="1825"/>
  <c r="M670" i="1825"/>
  <c r="O489" i="1825"/>
  <c r="N561" i="1825"/>
  <c r="Q625" i="1825"/>
  <c r="M689" i="1825"/>
  <c r="N782" i="1825"/>
  <c r="O910" i="1825"/>
  <c r="Q1054" i="1825"/>
  <c r="M1182" i="1825"/>
  <c r="N1310" i="1825"/>
  <c r="O1438" i="1825"/>
  <c r="Q1582" i="1825"/>
  <c r="M1726" i="1825"/>
  <c r="N1854" i="1825"/>
  <c r="O743" i="1825"/>
  <c r="Q855" i="1825"/>
  <c r="M999" i="1825"/>
  <c r="N1127" i="1825"/>
  <c r="O1255" i="1825"/>
  <c r="Q1383" i="1825"/>
  <c r="M1511" i="1825"/>
  <c r="N1639" i="1825"/>
  <c r="O1783" i="1825"/>
  <c r="Q1927" i="1825"/>
  <c r="M864" i="1825"/>
  <c r="N992" i="1825"/>
  <c r="O1136" i="1825"/>
  <c r="Q1264" i="1825"/>
  <c r="M1392" i="1825"/>
  <c r="N1520" i="1825"/>
  <c r="O1632" i="1825"/>
  <c r="Q1760" i="1825"/>
  <c r="M1888" i="1825"/>
  <c r="N805" i="1825"/>
  <c r="O933" i="1825"/>
  <c r="Q1061" i="1825"/>
  <c r="M1189" i="1825"/>
  <c r="N1333" i="1825"/>
  <c r="O1461" i="1825"/>
  <c r="Q1589" i="1825"/>
  <c r="M1701" i="1825"/>
  <c r="N1813" i="1825"/>
  <c r="M32" i="1825"/>
  <c r="O57" i="1825"/>
  <c r="N89" i="1825"/>
  <c r="M121" i="1825"/>
  <c r="N146" i="1825"/>
  <c r="Q120" i="1825"/>
  <c r="Q152" i="1825"/>
  <c r="O279" i="1825"/>
  <c r="N311" i="1825"/>
  <c r="Q343" i="1825"/>
  <c r="M375" i="1825"/>
  <c r="N78" i="1825"/>
  <c r="O188" i="1825"/>
  <c r="N220" i="1825"/>
  <c r="Q252" i="1825"/>
  <c r="Q268" i="1825"/>
  <c r="M300" i="1825"/>
  <c r="O332" i="1825"/>
  <c r="N364" i="1825"/>
  <c r="Q396" i="1825"/>
  <c r="N420" i="1825"/>
  <c r="M425" i="1825"/>
  <c r="N448" i="1825"/>
  <c r="Q480" i="1825"/>
  <c r="M512" i="1825"/>
  <c r="O544" i="1825"/>
  <c r="N576" i="1825"/>
  <c r="Q608" i="1825"/>
  <c r="M640" i="1825"/>
  <c r="O672" i="1825"/>
  <c r="N704" i="1825"/>
  <c r="M720" i="1825"/>
  <c r="Q411" i="1825"/>
  <c r="Q451" i="1825"/>
  <c r="M483" i="1825"/>
  <c r="O515" i="1825"/>
  <c r="N547" i="1825"/>
  <c r="Q579" i="1825"/>
  <c r="M611" i="1825"/>
  <c r="O643" i="1825"/>
  <c r="N675" i="1825"/>
  <c r="Q707" i="1825"/>
  <c r="N723" i="1825"/>
  <c r="Q754" i="1825"/>
  <c r="M818" i="1825"/>
  <c r="N882" i="1825"/>
  <c r="O946" i="1825"/>
  <c r="Q1010" i="1825"/>
  <c r="M1074" i="1825"/>
  <c r="N1138" i="1825"/>
  <c r="O1202" i="1825"/>
  <c r="Q1266" i="1825"/>
  <c r="M1330" i="1825"/>
  <c r="N1394" i="1825"/>
  <c r="O1458" i="1825"/>
  <c r="Q1522" i="1825"/>
  <c r="M1586" i="1825"/>
  <c r="N1650" i="1825"/>
  <c r="O1714" i="1825"/>
  <c r="Q1778" i="1825"/>
  <c r="M1842" i="1825"/>
  <c r="N1906" i="1825"/>
  <c r="O763" i="1825"/>
  <c r="Q827" i="1825"/>
  <c r="M891" i="1825"/>
  <c r="N955" i="1825"/>
  <c r="O1019" i="1825"/>
  <c r="Q1083" i="1825"/>
  <c r="M1147" i="1825"/>
  <c r="N1211" i="1825"/>
  <c r="O1275" i="1825"/>
  <c r="Q1339" i="1825"/>
  <c r="M1403" i="1825"/>
  <c r="N1467" i="1825"/>
  <c r="O1531" i="1825"/>
  <c r="Q1595" i="1825"/>
  <c r="M1659" i="1825"/>
  <c r="N1723" i="1825"/>
  <c r="O1787" i="1825"/>
  <c r="Q1851" i="1825"/>
  <c r="M1915" i="1825"/>
  <c r="N772" i="1825"/>
  <c r="O836" i="1825"/>
  <c r="Q900" i="1825"/>
  <c r="M964" i="1825"/>
  <c r="N1028" i="1825"/>
  <c r="O1092" i="1825"/>
  <c r="Q1156" i="1825"/>
  <c r="M1220" i="1825"/>
  <c r="N1284" i="1825"/>
  <c r="O1348" i="1825"/>
  <c r="Q1412" i="1825"/>
  <c r="M1476" i="1825"/>
  <c r="N1540" i="1825"/>
  <c r="O1604" i="1825"/>
  <c r="Q1668" i="1825"/>
  <c r="M1732" i="1825"/>
  <c r="N1796" i="1825"/>
  <c r="O1860" i="1825"/>
  <c r="Q1924" i="1825"/>
  <c r="M777" i="1825"/>
  <c r="N841" i="1825"/>
  <c r="O905" i="1825"/>
  <c r="Q969" i="1825"/>
  <c r="M1033" i="1825"/>
  <c r="N1097" i="1825"/>
  <c r="O1161" i="1825"/>
  <c r="Q1225" i="1825"/>
  <c r="M1289" i="1825"/>
  <c r="N1353" i="1825"/>
  <c r="O1417" i="1825"/>
  <c r="Q1481" i="1825"/>
  <c r="M1545" i="1825"/>
  <c r="N1609" i="1825"/>
  <c r="O1673" i="1825"/>
  <c r="Q1737" i="1825"/>
  <c r="M1801" i="1825"/>
  <c r="N1865" i="1825"/>
  <c r="O1929" i="1825"/>
  <c r="N11" i="1825"/>
  <c r="O43" i="1825"/>
  <c r="Q59" i="1825"/>
  <c r="Q67" i="1825"/>
  <c r="O91" i="1825"/>
  <c r="O99" i="1825"/>
  <c r="N123" i="1825"/>
  <c r="N131" i="1825"/>
  <c r="O90" i="1825"/>
  <c r="N128" i="1825"/>
  <c r="O150" i="1825"/>
  <c r="N39" i="1825"/>
  <c r="O60" i="1825"/>
  <c r="N208" i="1825"/>
  <c r="Q240" i="1825"/>
  <c r="N289" i="1825"/>
  <c r="Q321" i="1825"/>
  <c r="M353" i="1825"/>
  <c r="O385" i="1825"/>
  <c r="M94" i="1825"/>
  <c r="N206" i="1825"/>
  <c r="Q238" i="1825"/>
  <c r="M207" i="1825"/>
  <c r="Q239" i="1825"/>
  <c r="Q262" i="1825"/>
  <c r="M294" i="1825"/>
  <c r="O326" i="1825"/>
  <c r="N358" i="1825"/>
  <c r="Q390" i="1825"/>
  <c r="M406" i="1825"/>
  <c r="N438" i="1825"/>
  <c r="N458" i="1825"/>
  <c r="Q514" i="1825"/>
  <c r="M586" i="1825"/>
  <c r="O642" i="1825"/>
  <c r="N706" i="1825"/>
  <c r="N445" i="1825"/>
  <c r="Q509" i="1825"/>
  <c r="M573" i="1825"/>
  <c r="O637" i="1825"/>
  <c r="N701" i="1825"/>
  <c r="Q774" i="1825"/>
  <c r="M902" i="1825"/>
  <c r="N1030" i="1825"/>
  <c r="O1158" i="1825"/>
  <c r="Q1318" i="1825"/>
  <c r="M1446" i="1825"/>
  <c r="N1574" i="1825"/>
  <c r="O1702" i="1825"/>
  <c r="Q1814" i="1825"/>
  <c r="M735" i="1825"/>
  <c r="N847" i="1825"/>
  <c r="O975" i="1825"/>
  <c r="Q1087" i="1825"/>
  <c r="M1215" i="1825"/>
  <c r="N1327" i="1825"/>
  <c r="O1455" i="1825"/>
  <c r="Q1583" i="1825"/>
  <c r="M1711" i="1825"/>
  <c r="N1839" i="1825"/>
  <c r="O776" i="1825"/>
  <c r="Q904" i="1825"/>
  <c r="M1032" i="1825"/>
  <c r="N1160" i="1825"/>
  <c r="O1288" i="1825"/>
  <c r="Q1416" i="1825"/>
  <c r="M1544" i="1825"/>
  <c r="N1688" i="1825"/>
  <c r="O1816" i="1825"/>
  <c r="Q1928" i="1825"/>
  <c r="M845" i="1825"/>
  <c r="N973" i="1825"/>
  <c r="O1101" i="1825"/>
  <c r="Q1229" i="1825"/>
  <c r="M1357" i="1825"/>
  <c r="N1485" i="1825"/>
  <c r="O1613" i="1825"/>
  <c r="Q1725" i="1825"/>
  <c r="M1853" i="1825"/>
  <c r="M490" i="1825"/>
  <c r="O546" i="1825"/>
  <c r="N610" i="1825"/>
  <c r="Q682" i="1825"/>
  <c r="M407" i="1825"/>
  <c r="Q477" i="1825"/>
  <c r="M549" i="1825"/>
  <c r="O613" i="1825"/>
  <c r="N677" i="1825"/>
  <c r="Q742" i="1825"/>
  <c r="M886" i="1825"/>
  <c r="N1014" i="1825"/>
  <c r="O1142" i="1825"/>
  <c r="Q1254" i="1825"/>
  <c r="M1366" i="1825"/>
  <c r="N1494" i="1825"/>
  <c r="O1622" i="1825"/>
  <c r="Q1766" i="1825"/>
  <c r="M1894" i="1825"/>
  <c r="N831" i="1825"/>
  <c r="O959" i="1825"/>
  <c r="Q1103" i="1825"/>
  <c r="M1231" i="1825"/>
  <c r="N1375" i="1825"/>
  <c r="O1503" i="1825"/>
  <c r="Q1631" i="1825"/>
  <c r="M1759" i="1825"/>
  <c r="N1887" i="1825"/>
  <c r="O744" i="1825"/>
  <c r="Q856" i="1825"/>
  <c r="M984" i="1825"/>
  <c r="N1112" i="1825"/>
  <c r="O1224" i="1825"/>
  <c r="Q1368" i="1825"/>
  <c r="M1496" i="1825"/>
  <c r="N1624" i="1825"/>
  <c r="O1752" i="1825"/>
  <c r="Q1864" i="1825"/>
  <c r="N797" i="1825"/>
  <c r="O925" i="1825"/>
  <c r="Q1053" i="1825"/>
  <c r="M1181" i="1825"/>
  <c r="N1309" i="1825"/>
  <c r="O1437" i="1825"/>
  <c r="Q1565" i="1825"/>
  <c r="M1709" i="1825"/>
  <c r="N1837" i="1825"/>
  <c r="N69" i="1825"/>
  <c r="Q101" i="1825"/>
  <c r="M133" i="1825"/>
  <c r="Q14" i="1825"/>
  <c r="Q45" i="1825"/>
  <c r="M98" i="1825"/>
  <c r="N21" i="1825"/>
  <c r="O72" i="1825"/>
  <c r="N202" i="1825"/>
  <c r="O234" i="1825"/>
  <c r="N170" i="1825"/>
  <c r="O203" i="1825"/>
  <c r="Q235" i="1825"/>
  <c r="Q267" i="1825"/>
  <c r="M299" i="1825"/>
  <c r="O331" i="1825"/>
  <c r="N363" i="1825"/>
  <c r="Q395" i="1825"/>
  <c r="Q193" i="1825"/>
  <c r="O225" i="1825"/>
  <c r="N257" i="1825"/>
  <c r="Q158" i="1825"/>
  <c r="O288" i="1825"/>
  <c r="N320" i="1825"/>
  <c r="Q352" i="1825"/>
  <c r="M384" i="1825"/>
  <c r="N424" i="1825"/>
  <c r="O460" i="1825"/>
  <c r="N492" i="1825"/>
  <c r="Q524" i="1825"/>
  <c r="M556" i="1825"/>
  <c r="O588" i="1825"/>
  <c r="N620" i="1825"/>
  <c r="Q652" i="1825"/>
  <c r="M684" i="1825"/>
  <c r="Q471" i="1825"/>
  <c r="M503" i="1825"/>
  <c r="O535" i="1825"/>
  <c r="N567" i="1825"/>
  <c r="Q599" i="1825"/>
  <c r="M631" i="1825"/>
  <c r="O663" i="1825"/>
  <c r="N695" i="1825"/>
  <c r="O730" i="1825"/>
  <c r="Q794" i="1825"/>
  <c r="M858" i="1825"/>
  <c r="N922" i="1825"/>
  <c r="O986" i="1825"/>
  <c r="Q1050" i="1825"/>
  <c r="M1114" i="1825"/>
  <c r="N1178" i="1825"/>
  <c r="O1242" i="1825"/>
  <c r="Q1306" i="1825"/>
  <c r="M1370" i="1825"/>
  <c r="N1434" i="1825"/>
  <c r="O1498" i="1825"/>
  <c r="Q1562" i="1825"/>
  <c r="M1626" i="1825"/>
  <c r="N1690" i="1825"/>
  <c r="O1754" i="1825"/>
  <c r="Q1818" i="1825"/>
  <c r="M1882" i="1825"/>
  <c r="N739" i="1825"/>
  <c r="O803" i="1825"/>
  <c r="Q867" i="1825"/>
  <c r="M931" i="1825"/>
  <c r="N995" i="1825"/>
  <c r="O1059" i="1825"/>
  <c r="Q1123" i="1825"/>
  <c r="M1187" i="1825"/>
  <c r="N1251" i="1825"/>
  <c r="O1315" i="1825"/>
  <c r="Q1379" i="1825"/>
  <c r="M1443" i="1825"/>
  <c r="N1507" i="1825"/>
  <c r="O1571" i="1825"/>
  <c r="Q1635" i="1825"/>
  <c r="M1699" i="1825"/>
  <c r="N1763" i="1825"/>
  <c r="O1827" i="1825"/>
  <c r="Q1891" i="1825"/>
  <c r="N748" i="1825"/>
  <c r="O812" i="1825"/>
  <c r="Q876" i="1825"/>
  <c r="M940" i="1825"/>
  <c r="N1004" i="1825"/>
  <c r="O1068" i="1825"/>
  <c r="Q1132" i="1825"/>
  <c r="M1196" i="1825"/>
  <c r="N1260" i="1825"/>
  <c r="O1324" i="1825"/>
  <c r="Q1388" i="1825"/>
  <c r="M1452" i="1825"/>
  <c r="N1516" i="1825"/>
  <c r="O1580" i="1825"/>
  <c r="Q1644" i="1825"/>
  <c r="M1708" i="1825"/>
  <c r="N1772" i="1825"/>
  <c r="O1836" i="1825"/>
  <c r="Q1900" i="1825"/>
  <c r="M753" i="1825"/>
  <c r="N817" i="1825"/>
  <c r="O881" i="1825"/>
  <c r="Q945" i="1825"/>
  <c r="M1009" i="1825"/>
  <c r="N1073" i="1825"/>
  <c r="O1137" i="1825"/>
  <c r="Q1201" i="1825"/>
  <c r="M1265" i="1825"/>
  <c r="N1329" i="1825"/>
  <c r="O1393" i="1825"/>
  <c r="Q1457" i="1825"/>
  <c r="M1521" i="1825"/>
  <c r="N1585" i="1825"/>
  <c r="O1649" i="1825"/>
  <c r="Q1713" i="1825"/>
  <c r="M1777" i="1825"/>
  <c r="N1841" i="1825"/>
  <c r="O1905" i="1825"/>
  <c r="M462" i="1825"/>
  <c r="O526" i="1825"/>
  <c r="N582" i="1825"/>
  <c r="Q646" i="1825"/>
  <c r="M710" i="1825"/>
  <c r="Q449" i="1825"/>
  <c r="M513" i="1825"/>
  <c r="O569" i="1825"/>
  <c r="N633" i="1825"/>
  <c r="Q697" i="1825"/>
  <c r="Q798" i="1825"/>
  <c r="M926" i="1825"/>
  <c r="N1038" i="1825"/>
  <c r="O1166" i="1825"/>
  <c r="Q1294" i="1825"/>
  <c r="M1422" i="1825"/>
  <c r="N1550" i="1825"/>
  <c r="O1662" i="1825"/>
  <c r="Q1774" i="1825"/>
  <c r="M1918" i="1825"/>
  <c r="N839" i="1825"/>
  <c r="O951" i="1825"/>
  <c r="Q1079" i="1825"/>
  <c r="M1207" i="1825"/>
  <c r="N1335" i="1825"/>
  <c r="O1463" i="1825"/>
  <c r="Q1591" i="1825"/>
  <c r="M1703" i="1825"/>
  <c r="N1831" i="1825"/>
  <c r="O736" i="1825"/>
  <c r="Q848" i="1825"/>
  <c r="M976" i="1825"/>
  <c r="N1104" i="1825"/>
  <c r="O1216" i="1825"/>
  <c r="Q1344" i="1825"/>
  <c r="M1472" i="1825"/>
  <c r="N1616" i="1825"/>
  <c r="O1744" i="1825"/>
  <c r="Q1872" i="1825"/>
  <c r="M757" i="1825"/>
  <c r="N885" i="1825"/>
  <c r="O1013" i="1825"/>
  <c r="Q1141" i="1825"/>
  <c r="M1269" i="1825"/>
  <c r="N1381" i="1825"/>
  <c r="O1509" i="1825"/>
  <c r="Q1653" i="1825"/>
  <c r="M1797" i="1825"/>
  <c r="N1909" i="1825"/>
  <c r="M63" i="1825"/>
  <c r="Q95" i="1825"/>
  <c r="O127" i="1825"/>
  <c r="Q183" i="1825"/>
  <c r="Q22" i="1825"/>
  <c r="N47" i="1825"/>
  <c r="Q106" i="1825"/>
  <c r="M23" i="1825"/>
  <c r="N38" i="1825"/>
  <c r="O112" i="1825"/>
  <c r="N54" i="1825"/>
  <c r="O205" i="1825"/>
  <c r="M237" i="1825"/>
  <c r="O285" i="1825"/>
  <c r="N317" i="1825"/>
  <c r="Q349" i="1825"/>
  <c r="M381" i="1825"/>
  <c r="N62" i="1825"/>
  <c r="N178" i="1825"/>
  <c r="O282" i="1825"/>
  <c r="N314" i="1825"/>
  <c r="Q346" i="1825"/>
  <c r="M378" i="1825"/>
  <c r="Q410" i="1825"/>
  <c r="O442" i="1825"/>
  <c r="M486" i="1825"/>
  <c r="O550" i="1825"/>
  <c r="N622" i="1825"/>
  <c r="Q686" i="1825"/>
  <c r="Q429" i="1825"/>
  <c r="Q505" i="1825"/>
  <c r="M577" i="1825"/>
  <c r="O641" i="1825"/>
  <c r="N705" i="1825"/>
  <c r="Q814" i="1825"/>
  <c r="M958" i="1825"/>
  <c r="N1086" i="1825"/>
  <c r="O1214" i="1825"/>
  <c r="Q1326" i="1825"/>
  <c r="M1470" i="1825"/>
  <c r="N1614" i="1825"/>
  <c r="O1758" i="1825"/>
  <c r="Q1886" i="1825"/>
  <c r="M775" i="1825"/>
  <c r="N887" i="1825"/>
  <c r="O1031" i="1825"/>
  <c r="Q1159" i="1825"/>
  <c r="M1287" i="1825"/>
  <c r="N1415" i="1825"/>
  <c r="O1543" i="1825"/>
  <c r="Q1687" i="1825"/>
  <c r="M1815" i="1825"/>
  <c r="N752" i="1825"/>
  <c r="O896" i="1825"/>
  <c r="Q1024" i="1825"/>
  <c r="M1168" i="1825"/>
  <c r="N1296" i="1825"/>
  <c r="O1424" i="1825"/>
  <c r="Q1536" i="1825"/>
  <c r="M1664" i="1825"/>
  <c r="N1792" i="1825"/>
  <c r="O1920" i="1825"/>
  <c r="Q837" i="1825"/>
  <c r="M965" i="1825"/>
  <c r="N1093" i="1825"/>
  <c r="O1221" i="1825"/>
  <c r="Q1365" i="1825"/>
  <c r="M1493" i="1825"/>
  <c r="N1621" i="1825"/>
  <c r="O1733" i="1825"/>
  <c r="Q1845" i="1825"/>
  <c r="O40" i="1825"/>
  <c r="O48" i="1825"/>
  <c r="N65" i="1825"/>
  <c r="M97" i="1825"/>
  <c r="Q129" i="1825"/>
  <c r="Q9" i="1825"/>
  <c r="O287" i="1825"/>
  <c r="N319" i="1825"/>
  <c r="Q351" i="1825"/>
  <c r="M383" i="1825"/>
  <c r="O142" i="1825"/>
  <c r="O68" i="1825"/>
  <c r="N196" i="1825"/>
  <c r="Q228" i="1825"/>
  <c r="M276" i="1825"/>
  <c r="O308" i="1825"/>
  <c r="N340" i="1825"/>
  <c r="Q372" i="1825"/>
  <c r="M404" i="1825"/>
  <c r="M428" i="1825"/>
  <c r="M401" i="1825"/>
  <c r="M415" i="1825"/>
  <c r="M456" i="1825"/>
  <c r="O488" i="1825"/>
  <c r="N520" i="1825"/>
  <c r="Q552" i="1825"/>
  <c r="M584" i="1825"/>
  <c r="O616" i="1825"/>
  <c r="N648" i="1825"/>
  <c r="Q680" i="1825"/>
  <c r="M712" i="1825"/>
  <c r="N437" i="1825"/>
  <c r="N443" i="1825"/>
  <c r="M459" i="1825"/>
  <c r="O491" i="1825"/>
  <c r="N523" i="1825"/>
  <c r="Q555" i="1825"/>
  <c r="M587" i="1825"/>
  <c r="O619" i="1825"/>
  <c r="N651" i="1825"/>
  <c r="Q683" i="1825"/>
  <c r="N770" i="1825"/>
  <c r="O834" i="1825"/>
  <c r="Q898" i="1825"/>
  <c r="M962" i="1825"/>
  <c r="N1026" i="1825"/>
  <c r="O1090" i="1825"/>
  <c r="Q1154" i="1825"/>
  <c r="M1218" i="1825"/>
  <c r="N1282" i="1825"/>
  <c r="O1346" i="1825"/>
  <c r="Q1410" i="1825"/>
  <c r="M1474" i="1825"/>
  <c r="N1538" i="1825"/>
  <c r="O1602" i="1825"/>
  <c r="Q1666" i="1825"/>
  <c r="M1730" i="1825"/>
  <c r="N1794" i="1825"/>
  <c r="O1858" i="1825"/>
  <c r="Q1922" i="1825"/>
  <c r="M779" i="1825"/>
  <c r="N843" i="1825"/>
  <c r="O907" i="1825"/>
  <c r="Q971" i="1825"/>
  <c r="M1035" i="1825"/>
  <c r="N1099" i="1825"/>
  <c r="O1163" i="1825"/>
  <c r="Q1227" i="1825"/>
  <c r="M1291" i="1825"/>
  <c r="N1355" i="1825"/>
  <c r="O1419" i="1825"/>
  <c r="Q1483" i="1825"/>
  <c r="M1547" i="1825"/>
  <c r="N1611" i="1825"/>
  <c r="O1675" i="1825"/>
  <c r="Q1739" i="1825"/>
  <c r="M1803" i="1825"/>
  <c r="N1867" i="1825"/>
  <c r="O1931" i="1825"/>
  <c r="Q788" i="1825"/>
  <c r="M852" i="1825"/>
  <c r="N916" i="1825"/>
  <c r="O980" i="1825"/>
  <c r="Q1044" i="1825"/>
  <c r="M1108" i="1825"/>
  <c r="N1172" i="1825"/>
  <c r="O1236" i="1825"/>
  <c r="Q1300" i="1825"/>
  <c r="M1364" i="1825"/>
  <c r="N1428" i="1825"/>
  <c r="O1492" i="1825"/>
  <c r="Q1556" i="1825"/>
  <c r="M1620" i="1825"/>
  <c r="N1684" i="1825"/>
  <c r="O1748" i="1825"/>
  <c r="Q1812" i="1825"/>
  <c r="M1876" i="1825"/>
  <c r="N729" i="1825"/>
  <c r="O793" i="1825"/>
  <c r="Q857" i="1825"/>
  <c r="M921" i="1825"/>
  <c r="N985" i="1825"/>
  <c r="O1049" i="1825"/>
  <c r="Q1113" i="1825"/>
  <c r="M1177" i="1825"/>
  <c r="N1241" i="1825"/>
  <c r="O1305" i="1825"/>
  <c r="Q1369" i="1825"/>
  <c r="M1433" i="1825"/>
  <c r="N1497" i="1825"/>
  <c r="O1561" i="1825"/>
  <c r="Q1625" i="1825"/>
  <c r="M1689" i="1825"/>
  <c r="N1753" i="1825"/>
  <c r="O1817" i="1825"/>
  <c r="Q1881" i="1825"/>
  <c r="Q19" i="1825"/>
  <c r="Q51" i="1825"/>
  <c r="O155" i="1825"/>
  <c r="M163" i="1825"/>
  <c r="Q171" i="1825"/>
  <c r="O179" i="1825"/>
  <c r="N12" i="1825"/>
  <c r="N122" i="1825"/>
  <c r="M160" i="1825"/>
  <c r="Q124" i="1825"/>
  <c r="Q184" i="1825"/>
  <c r="M216" i="1825"/>
  <c r="O248" i="1825"/>
  <c r="Q265" i="1825"/>
  <c r="M297" i="1825"/>
  <c r="O329" i="1825"/>
  <c r="N361" i="1825"/>
  <c r="Q393" i="1825"/>
  <c r="M182" i="1825"/>
  <c r="Q214" i="1825"/>
  <c r="M246" i="1825"/>
  <c r="Q215" i="1825"/>
  <c r="O247" i="1825"/>
  <c r="M270" i="1825"/>
  <c r="O302" i="1825"/>
  <c r="N334" i="1825"/>
  <c r="Q366" i="1825"/>
  <c r="N414" i="1825"/>
  <c r="Q433" i="1825"/>
  <c r="Q466" i="1825"/>
  <c r="M538" i="1825"/>
  <c r="O602" i="1825"/>
  <c r="N658" i="1825"/>
  <c r="N461" i="1825"/>
  <c r="Q525" i="1825"/>
  <c r="M589" i="1825"/>
  <c r="O653" i="1825"/>
  <c r="Q717" i="1825"/>
  <c r="O806" i="1825"/>
  <c r="Q934" i="1825"/>
  <c r="M1062" i="1825"/>
  <c r="N1206" i="1825"/>
  <c r="O1350" i="1825"/>
  <c r="Q1478" i="1825"/>
  <c r="M1606" i="1825"/>
  <c r="N1734" i="1825"/>
  <c r="O1846" i="1825"/>
  <c r="Q767" i="1825"/>
  <c r="M879" i="1825"/>
  <c r="N1007" i="1825"/>
  <c r="O1119" i="1825"/>
  <c r="Q1247" i="1825"/>
  <c r="M1359" i="1825"/>
  <c r="N1487" i="1825"/>
  <c r="O1615" i="1825"/>
  <c r="Q1743" i="1825"/>
  <c r="M1871" i="1825"/>
  <c r="N808" i="1825"/>
  <c r="O936" i="1825"/>
  <c r="Q1064" i="1825"/>
  <c r="M1192" i="1825"/>
  <c r="N1320" i="1825"/>
  <c r="O1448" i="1825"/>
  <c r="Q1576" i="1825"/>
  <c r="M1720" i="1825"/>
  <c r="N1848" i="1825"/>
  <c r="O749" i="1825"/>
  <c r="Q877" i="1825"/>
  <c r="M1005" i="1825"/>
  <c r="N1133" i="1825"/>
  <c r="O1261" i="1825"/>
  <c r="Q1389" i="1825"/>
  <c r="M1517" i="1825"/>
  <c r="N1629" i="1825"/>
  <c r="O1757" i="1825"/>
  <c r="Q1885" i="1825"/>
  <c r="Q506" i="1825"/>
  <c r="M562" i="1825"/>
  <c r="O634" i="1825"/>
  <c r="N698" i="1825"/>
  <c r="M501" i="1825"/>
  <c r="O565" i="1825"/>
  <c r="N621" i="1825"/>
  <c r="Q693" i="1825"/>
  <c r="Q790" i="1825"/>
  <c r="M918" i="1825"/>
  <c r="N1046" i="1825"/>
  <c r="O1174" i="1825"/>
  <c r="Q1286" i="1825"/>
  <c r="M1398" i="1825"/>
  <c r="N1526" i="1825"/>
  <c r="O1654" i="1825"/>
  <c r="Q1798" i="1825"/>
  <c r="M1926" i="1825"/>
  <c r="N863" i="1825"/>
  <c r="O991" i="1825"/>
  <c r="Q1135" i="1825"/>
  <c r="M1263" i="1825"/>
  <c r="N1407" i="1825"/>
  <c r="O1535" i="1825"/>
  <c r="Q1663" i="1825"/>
  <c r="M1791" i="1825"/>
  <c r="N1919" i="1825"/>
  <c r="O760" i="1825"/>
  <c r="Q888" i="1825"/>
  <c r="M1016" i="1825"/>
  <c r="N1144" i="1825"/>
  <c r="O1256" i="1825"/>
  <c r="Q1400" i="1825"/>
  <c r="M1528" i="1825"/>
  <c r="N1640" i="1825"/>
  <c r="O1768" i="1825"/>
  <c r="Q1912" i="1825"/>
  <c r="M829" i="1825"/>
  <c r="N957" i="1825"/>
  <c r="O1085" i="1825"/>
  <c r="Q1213" i="1825"/>
  <c r="M1341" i="1825"/>
  <c r="N1469" i="1825"/>
  <c r="O1597" i="1825"/>
  <c r="Q1741" i="1825"/>
  <c r="M1869" i="1825"/>
  <c r="M61" i="1825"/>
  <c r="Q93" i="1825"/>
  <c r="O125" i="1825"/>
  <c r="O28" i="1825"/>
  <c r="O130" i="1825"/>
  <c r="Q104" i="1825"/>
  <c r="O210" i="1825"/>
  <c r="Q242" i="1825"/>
  <c r="M50" i="1825"/>
  <c r="N211" i="1825"/>
  <c r="M243" i="1825"/>
  <c r="O275" i="1825"/>
  <c r="N307" i="1825"/>
  <c r="Q339" i="1825"/>
  <c r="M371" i="1825"/>
  <c r="N201" i="1825"/>
  <c r="M233" i="1825"/>
  <c r="M41" i="1825"/>
  <c r="Q100" i="1825"/>
  <c r="M264" i="1825"/>
  <c r="O296" i="1825"/>
  <c r="N328" i="1825"/>
  <c r="Q360" i="1825"/>
  <c r="M392" i="1825"/>
  <c r="N432" i="1825"/>
  <c r="Q409" i="1825"/>
  <c r="M468" i="1825"/>
  <c r="O500" i="1825"/>
  <c r="N532" i="1825"/>
  <c r="Q564" i="1825"/>
  <c r="M596" i="1825"/>
  <c r="O628" i="1825"/>
  <c r="N660" i="1825"/>
  <c r="Q692" i="1825"/>
  <c r="Q447" i="1825"/>
  <c r="M479" i="1825"/>
  <c r="O511" i="1825"/>
  <c r="N543" i="1825"/>
  <c r="Q575" i="1825"/>
  <c r="M607" i="1825"/>
  <c r="O639" i="1825"/>
  <c r="N671" i="1825"/>
  <c r="Q703" i="1825"/>
  <c r="N719" i="1825"/>
  <c r="Q746" i="1825"/>
  <c r="M810" i="1825"/>
  <c r="N874" i="1825"/>
  <c r="O938" i="1825"/>
  <c r="Q1002" i="1825"/>
  <c r="M1066" i="1825"/>
  <c r="N1130" i="1825"/>
  <c r="O1194" i="1825"/>
  <c r="Q1258" i="1825"/>
  <c r="M1322" i="1825"/>
  <c r="N1386" i="1825"/>
  <c r="O1450" i="1825"/>
  <c r="Q1514" i="1825"/>
  <c r="M1578" i="1825"/>
  <c r="N1642" i="1825"/>
  <c r="O1706" i="1825"/>
  <c r="Q1770" i="1825"/>
  <c r="M1834" i="1825"/>
  <c r="N1898" i="1825"/>
  <c r="O755" i="1825"/>
  <c r="Q819" i="1825"/>
  <c r="M883" i="1825"/>
  <c r="N947" i="1825"/>
  <c r="O1011" i="1825"/>
  <c r="Q1075" i="1825"/>
  <c r="M1139" i="1825"/>
  <c r="N1203" i="1825"/>
  <c r="O1267" i="1825"/>
  <c r="Q1331" i="1825"/>
  <c r="M1395" i="1825"/>
  <c r="N1459" i="1825"/>
  <c r="O1523" i="1825"/>
  <c r="Q1587" i="1825"/>
  <c r="M1651" i="1825"/>
  <c r="N1715" i="1825"/>
  <c r="O1779" i="1825"/>
  <c r="Q1843" i="1825"/>
  <c r="M1907" i="1825"/>
  <c r="N764" i="1825"/>
  <c r="O828" i="1825"/>
  <c r="Q892" i="1825"/>
  <c r="M956" i="1825"/>
  <c r="N1020" i="1825"/>
  <c r="O1084" i="1825"/>
  <c r="Q1148" i="1825"/>
  <c r="M1212" i="1825"/>
  <c r="N1276" i="1825"/>
  <c r="O1340" i="1825"/>
  <c r="Q1404" i="1825"/>
  <c r="M1468" i="1825"/>
  <c r="N1532" i="1825"/>
  <c r="O1596" i="1825"/>
  <c r="Q1660" i="1825"/>
  <c r="M1724" i="1825"/>
  <c r="N1788" i="1825"/>
  <c r="O1852" i="1825"/>
  <c r="Q1916" i="1825"/>
  <c r="M769" i="1825"/>
  <c r="N833" i="1825"/>
  <c r="O897" i="1825"/>
  <c r="Q961" i="1825"/>
  <c r="M1025" i="1825"/>
  <c r="N1089" i="1825"/>
  <c r="O1153" i="1825"/>
  <c r="Q1217" i="1825"/>
  <c r="M1281" i="1825"/>
  <c r="N1345" i="1825"/>
  <c r="O1409" i="1825"/>
  <c r="Q1473" i="1825"/>
  <c r="M1537" i="1825"/>
  <c r="N1601" i="1825"/>
  <c r="O1665" i="1825"/>
  <c r="Q1729" i="1825"/>
  <c r="M1793" i="1825"/>
  <c r="N1857" i="1825"/>
  <c r="O1921" i="1825"/>
  <c r="M478" i="1825"/>
  <c r="O542" i="1825"/>
  <c r="N598" i="1825"/>
  <c r="Q662" i="1825"/>
  <c r="Q435" i="1825"/>
  <c r="Q465" i="1825"/>
  <c r="M529" i="1825"/>
  <c r="O585" i="1825"/>
  <c r="N649" i="1825"/>
  <c r="Q713" i="1825"/>
  <c r="M830" i="1825"/>
  <c r="N942" i="1825"/>
  <c r="O1070" i="1825"/>
  <c r="Q1198" i="1825"/>
  <c r="M1342" i="1825"/>
  <c r="N1454" i="1825"/>
  <c r="O1566" i="1825"/>
  <c r="Q1678" i="1825"/>
  <c r="M1806" i="1825"/>
  <c r="N727" i="1825"/>
  <c r="O871" i="1825"/>
  <c r="Q983" i="1825"/>
  <c r="M1111" i="1825"/>
  <c r="N1239" i="1825"/>
  <c r="O1367" i="1825"/>
  <c r="Q1495" i="1825"/>
  <c r="M1623" i="1825"/>
  <c r="N1735" i="1825"/>
  <c r="O1847" i="1825"/>
  <c r="O768" i="1825"/>
  <c r="Q880" i="1825"/>
  <c r="M1008" i="1825"/>
  <c r="N1120" i="1825"/>
  <c r="O1248" i="1825"/>
  <c r="Q1376" i="1825"/>
  <c r="M1504" i="1825"/>
  <c r="N1648" i="1825"/>
  <c r="O1776" i="1825"/>
  <c r="Q1904" i="1825"/>
  <c r="M789" i="1825"/>
  <c r="N917" i="1825"/>
  <c r="O1045" i="1825"/>
  <c r="Q1173" i="1825"/>
  <c r="M1301" i="1825"/>
  <c r="N1413" i="1825"/>
  <c r="O1541" i="1825"/>
  <c r="Q1685" i="1825"/>
  <c r="M1829" i="1825"/>
  <c r="Q71" i="1825"/>
  <c r="O103" i="1825"/>
  <c r="N135" i="1825"/>
  <c r="M159" i="1825"/>
  <c r="Q138" i="1825"/>
  <c r="M144" i="1825"/>
  <c r="N118" i="1825"/>
  <c r="M213" i="1825"/>
  <c r="Q245" i="1825"/>
  <c r="Q172" i="1825"/>
  <c r="M261" i="1825"/>
  <c r="O293" i="1825"/>
  <c r="N325" i="1825"/>
  <c r="Q357" i="1825"/>
  <c r="M389" i="1825"/>
  <c r="O126" i="1825"/>
  <c r="N290" i="1825"/>
  <c r="Q322" i="1825"/>
  <c r="M354" i="1825"/>
  <c r="O386" i="1825"/>
  <c r="N402" i="1825"/>
  <c r="O418" i="1825"/>
  <c r="O502" i="1825"/>
  <c r="N566" i="1825"/>
  <c r="Q638" i="1825"/>
  <c r="M702" i="1825"/>
  <c r="M457" i="1825"/>
  <c r="O521" i="1825"/>
  <c r="N593" i="1825"/>
  <c r="Q657" i="1825"/>
  <c r="Q734" i="1825"/>
  <c r="M846" i="1825"/>
  <c r="N990" i="1825"/>
  <c r="O1118" i="1825"/>
  <c r="Q1246" i="1825"/>
  <c r="M1358" i="1825"/>
  <c r="N1502" i="1825"/>
  <c r="O1646" i="1825"/>
  <c r="Q1790" i="1825"/>
  <c r="M1902" i="1825"/>
  <c r="N791" i="1825"/>
  <c r="O935" i="1825"/>
  <c r="Q1063" i="1825"/>
  <c r="M1191" i="1825"/>
  <c r="N1319" i="1825"/>
  <c r="O1447" i="1825"/>
  <c r="Q1575" i="1825"/>
  <c r="M1719" i="1825"/>
  <c r="N1863" i="1825"/>
  <c r="O784" i="1825"/>
  <c r="Q928" i="1825"/>
  <c r="M1056" i="1825"/>
  <c r="N1200" i="1825"/>
  <c r="O1328" i="1825"/>
  <c r="Q1456" i="1825"/>
  <c r="M1568" i="1825"/>
  <c r="N1696" i="1825"/>
  <c r="O1824" i="1825"/>
  <c r="Q741" i="1825"/>
  <c r="M869" i="1825"/>
  <c r="N997" i="1825"/>
  <c r="O1125" i="1825"/>
  <c r="Q1253" i="1825"/>
  <c r="M1397" i="1825"/>
  <c r="N1525" i="1825"/>
  <c r="O1637" i="1825"/>
  <c r="Q1765" i="1825"/>
  <c r="M1877" i="1825"/>
  <c r="N16" i="1825"/>
  <c r="M73" i="1825"/>
  <c r="Q105" i="1825"/>
  <c r="O137" i="1825"/>
  <c r="Q17" i="1825"/>
  <c r="Q82" i="1825"/>
  <c r="Q56" i="1825"/>
  <c r="M70" i="1825"/>
  <c r="Q166" i="1825"/>
  <c r="Q263" i="1825"/>
  <c r="M295" i="1825"/>
  <c r="O327" i="1825"/>
  <c r="N359" i="1825"/>
  <c r="Q391" i="1825"/>
  <c r="Q180" i="1825"/>
  <c r="Q132" i="1825"/>
  <c r="M204" i="1825"/>
  <c r="O236" i="1825"/>
  <c r="N284" i="1825"/>
  <c r="Q316" i="1825"/>
  <c r="M348" i="1825"/>
  <c r="O380" i="1825"/>
  <c r="O436" i="1825"/>
  <c r="N464" i="1825"/>
  <c r="Q496" i="1825"/>
  <c r="M528" i="1825"/>
  <c r="O560" i="1825"/>
  <c r="N592" i="1825"/>
  <c r="Q624" i="1825"/>
  <c r="M656" i="1825"/>
  <c r="O688" i="1825"/>
  <c r="Q467" i="1825"/>
  <c r="M499" i="1825"/>
  <c r="O531" i="1825"/>
  <c r="N563" i="1825"/>
  <c r="Q595" i="1825"/>
  <c r="M627" i="1825"/>
  <c r="O659" i="1825"/>
  <c r="N691" i="1825"/>
  <c r="M786" i="1825"/>
  <c r="N850" i="1825"/>
  <c r="O914" i="1825"/>
  <c r="Q978" i="1825"/>
  <c r="M1042" i="1825"/>
  <c r="N1106" i="1825"/>
  <c r="O1170" i="1825"/>
  <c r="Q1234" i="1825"/>
  <c r="M1298" i="1825"/>
  <c r="N1362" i="1825"/>
  <c r="O1426" i="1825"/>
  <c r="Q1490" i="1825"/>
  <c r="M1554" i="1825"/>
  <c r="N1618" i="1825"/>
  <c r="O1682" i="1825"/>
  <c r="Q1746" i="1825"/>
  <c r="M1810" i="1825"/>
  <c r="N1874" i="1825"/>
  <c r="O731" i="1825"/>
  <c r="Q795" i="1825"/>
  <c r="M859" i="1825"/>
  <c r="N923" i="1825"/>
  <c r="O987" i="1825"/>
  <c r="Q1051" i="1825"/>
  <c r="M1115" i="1825"/>
  <c r="N1179" i="1825"/>
  <c r="O1243" i="1825"/>
  <c r="Q1307" i="1825"/>
  <c r="M1371" i="1825"/>
  <c r="N1435" i="1825"/>
  <c r="O1499" i="1825"/>
  <c r="Q1563" i="1825"/>
  <c r="M1627" i="1825"/>
  <c r="N1691" i="1825"/>
  <c r="O1755" i="1825"/>
  <c r="Q1819" i="1825"/>
  <c r="M1883" i="1825"/>
  <c r="N740" i="1825"/>
  <c r="O804" i="1825"/>
  <c r="Q868" i="1825"/>
  <c r="M932" i="1825"/>
  <c r="N996" i="1825"/>
  <c r="O1060" i="1825"/>
  <c r="Q1124" i="1825"/>
  <c r="M1188" i="1825"/>
  <c r="N1252" i="1825"/>
  <c r="O1316" i="1825"/>
  <c r="Q1380" i="1825"/>
  <c r="M1444" i="1825"/>
  <c r="N1508" i="1825"/>
  <c r="O1572" i="1825"/>
  <c r="Q1636" i="1825"/>
  <c r="M1700" i="1825"/>
  <c r="N1764" i="1825"/>
  <c r="O1828" i="1825"/>
  <c r="Q1892" i="1825"/>
  <c r="M745" i="1825"/>
  <c r="N809" i="1825"/>
  <c r="O873" i="1825"/>
  <c r="Q937" i="1825"/>
  <c r="M1001" i="1825"/>
  <c r="N1065" i="1825"/>
  <c r="O1129" i="1825"/>
  <c r="Q1193" i="1825"/>
  <c r="M1257" i="1825"/>
  <c r="N1321" i="1825"/>
  <c r="O1385" i="1825"/>
  <c r="Q1449" i="1825"/>
  <c r="M1513" i="1825"/>
  <c r="N1577" i="1825"/>
  <c r="O1641" i="1825"/>
  <c r="Q1705" i="1825"/>
  <c r="M1769" i="1825"/>
  <c r="N1833" i="1825"/>
  <c r="O1897" i="1825"/>
  <c r="O27" i="1825"/>
  <c r="O75" i="1825"/>
  <c r="O83" i="1825"/>
  <c r="N107" i="1825"/>
  <c r="N115" i="1825"/>
  <c r="M139" i="1825"/>
  <c r="M147" i="1825"/>
  <c r="O18" i="1825"/>
  <c r="O64" i="1825"/>
  <c r="Q46" i="1825"/>
  <c r="N192" i="1825"/>
  <c r="Q224" i="1825"/>
  <c r="M256" i="1825"/>
  <c r="O273" i="1825"/>
  <c r="N305" i="1825"/>
  <c r="Q337" i="1825"/>
  <c r="M369" i="1825"/>
  <c r="O33" i="1825"/>
  <c r="O190" i="1825"/>
  <c r="N222" i="1825"/>
  <c r="Q254" i="1825"/>
  <c r="O37" i="1825"/>
  <c r="N84" i="1825"/>
  <c r="N156" i="1825"/>
  <c r="O191" i="1825"/>
  <c r="N223" i="1825"/>
  <c r="M255" i="1825"/>
  <c r="N278" i="1825"/>
  <c r="Q310" i="1825"/>
  <c r="M342" i="1825"/>
  <c r="O374" i="1825"/>
  <c r="Q422" i="1825"/>
  <c r="O405" i="1825"/>
  <c r="N482" i="1825"/>
  <c r="Q554" i="1825"/>
  <c r="M618" i="1825"/>
  <c r="O674" i="1825"/>
  <c r="Q722" i="1825"/>
  <c r="O485" i="1825"/>
  <c r="N541" i="1825"/>
  <c r="Q605" i="1825"/>
  <c r="M669" i="1825"/>
  <c r="N726" i="1825"/>
  <c r="O838" i="1825"/>
  <c r="Q966" i="1825"/>
  <c r="M1094" i="1825"/>
  <c r="N1238" i="1825"/>
  <c r="O1382" i="1825"/>
  <c r="Q1510" i="1825"/>
  <c r="M1638" i="1825"/>
  <c r="N1750" i="1825"/>
  <c r="O1878" i="1825"/>
  <c r="Q783" i="1825"/>
  <c r="M911" i="1825"/>
  <c r="N1023" i="1825"/>
  <c r="O1151" i="1825"/>
  <c r="Q1279" i="1825"/>
  <c r="M1391" i="1825"/>
  <c r="N1519" i="1825"/>
  <c r="O1647" i="1825"/>
  <c r="Q1775" i="1825"/>
  <c r="M1903" i="1825"/>
  <c r="N840" i="1825"/>
  <c r="O968" i="1825"/>
  <c r="Q1096" i="1825"/>
  <c r="M1240" i="1825"/>
  <c r="N1352" i="1825"/>
  <c r="O1480" i="1825"/>
  <c r="Q1608" i="1825"/>
  <c r="M1736" i="1825"/>
  <c r="N1880" i="1825"/>
  <c r="O781" i="1825"/>
  <c r="Q909" i="1825"/>
  <c r="M1037" i="1825"/>
  <c r="N1165" i="1825"/>
  <c r="O1293" i="1825"/>
  <c r="Q1421" i="1825"/>
  <c r="M1549" i="1825"/>
  <c r="N1661" i="1825"/>
  <c r="O1789" i="1825"/>
  <c r="Q1917" i="1825"/>
  <c r="O450" i="1825"/>
  <c r="N522" i="1825"/>
  <c r="Q578" i="1825"/>
  <c r="M650" i="1825"/>
  <c r="O714" i="1825"/>
  <c r="M453" i="1825"/>
  <c r="O517" i="1825"/>
  <c r="N581" i="1825"/>
  <c r="Q645" i="1825"/>
  <c r="M709" i="1825"/>
  <c r="N822" i="1825"/>
  <c r="O950" i="1825"/>
  <c r="Q1078" i="1825"/>
  <c r="M1190" i="1825"/>
  <c r="N1302" i="1825"/>
  <c r="O1430" i="1825"/>
  <c r="Q1558" i="1825"/>
  <c r="M1686" i="1825"/>
  <c r="N1830" i="1825"/>
  <c r="O751" i="1825"/>
  <c r="Q895" i="1825"/>
  <c r="M1039" i="1825"/>
  <c r="N1167" i="1825"/>
  <c r="O1311" i="1825"/>
  <c r="Q1439" i="1825"/>
  <c r="M1567" i="1825"/>
  <c r="N1695" i="1825"/>
  <c r="O1823" i="1825"/>
  <c r="Q1935" i="1825"/>
  <c r="M792" i="1825"/>
  <c r="N920" i="1825"/>
  <c r="O1048" i="1825"/>
  <c r="Q1176" i="1825"/>
  <c r="M1304" i="1825"/>
  <c r="N1432" i="1825"/>
  <c r="O1560" i="1825"/>
  <c r="Q1672" i="1825"/>
  <c r="M1800" i="1825"/>
  <c r="N733" i="1825"/>
  <c r="O861" i="1825"/>
  <c r="Q989" i="1825"/>
  <c r="M1117" i="1825"/>
  <c r="N1245" i="1825"/>
  <c r="O1373" i="1825"/>
  <c r="Q1501" i="1825"/>
  <c r="M1645" i="1825"/>
  <c r="N1773" i="1825"/>
  <c r="O1901" i="1825"/>
  <c r="O53" i="1825"/>
  <c r="N85" i="1825"/>
  <c r="Q117" i="1825"/>
  <c r="M149" i="1825"/>
  <c r="N13" i="1825"/>
  <c r="O136" i="1825"/>
  <c r="O162" i="1825"/>
  <c r="O186" i="1825"/>
  <c r="Q218" i="1825"/>
  <c r="M250" i="1825"/>
  <c r="M258" i="1825"/>
  <c r="O76" i="1825"/>
  <c r="Q187" i="1825"/>
  <c r="N219" i="1825"/>
  <c r="M251" i="1825"/>
  <c r="O283" i="1825"/>
  <c r="N315" i="1825"/>
  <c r="Q347" i="1825"/>
  <c r="M379" i="1825"/>
  <c r="M209" i="1825"/>
  <c r="Q241" i="1825"/>
  <c r="M272" i="1825"/>
  <c r="O304" i="1825"/>
  <c r="N336" i="1825"/>
  <c r="Q368" i="1825"/>
  <c r="M400" i="1825"/>
  <c r="O408" i="1825"/>
  <c r="N440" i="1825"/>
  <c r="O441" i="1825"/>
  <c r="M444" i="1825"/>
  <c r="O476" i="1825"/>
  <c r="N508" i="1825"/>
  <c r="Q540" i="1825"/>
  <c r="M572" i="1825"/>
  <c r="O604" i="1825"/>
  <c r="N636" i="1825"/>
  <c r="Q668" i="1825"/>
  <c r="M700" i="1825"/>
  <c r="N716" i="1825"/>
  <c r="N427" i="1825"/>
  <c r="M455" i="1825"/>
  <c r="O487" i="1825"/>
  <c r="N519" i="1825"/>
  <c r="Q551" i="1825"/>
  <c r="M583" i="1825"/>
  <c r="O615" i="1825"/>
  <c r="N647" i="1825"/>
  <c r="Q679" i="1825"/>
  <c r="M711" i="1825"/>
  <c r="N762" i="1825"/>
  <c r="O826" i="1825"/>
  <c r="Q890" i="1825"/>
  <c r="M954" i="1825"/>
  <c r="N1018" i="1825"/>
  <c r="O1082" i="1825"/>
  <c r="Q1146" i="1825"/>
  <c r="M1210" i="1825"/>
  <c r="N1274" i="1825"/>
  <c r="O1338" i="1825"/>
  <c r="Q1402" i="1825"/>
  <c r="M1466" i="1825"/>
  <c r="N1530" i="1825"/>
  <c r="O1594" i="1825"/>
  <c r="Q1658" i="1825"/>
  <c r="M1722" i="1825"/>
  <c r="N1786" i="1825"/>
  <c r="O1850" i="1825"/>
  <c r="Q1914" i="1825"/>
  <c r="M771" i="1825"/>
  <c r="N835" i="1825"/>
  <c r="O899" i="1825"/>
  <c r="Q963" i="1825"/>
  <c r="M1027" i="1825"/>
  <c r="N1091" i="1825"/>
  <c r="O1155" i="1825"/>
  <c r="Q1219" i="1825"/>
  <c r="M1283" i="1825"/>
  <c r="N1347" i="1825"/>
  <c r="O1411" i="1825"/>
  <c r="Q1475" i="1825"/>
  <c r="M1539" i="1825"/>
  <c r="N1603" i="1825"/>
  <c r="O1667" i="1825"/>
  <c r="Q1731" i="1825"/>
  <c r="M1795" i="1825"/>
  <c r="N1859" i="1825"/>
  <c r="O1923" i="1825"/>
  <c r="Q780" i="1825"/>
  <c r="M844" i="1825"/>
  <c r="N908" i="1825"/>
  <c r="O972" i="1825"/>
  <c r="Q1036" i="1825"/>
  <c r="M1100" i="1825"/>
  <c r="N1164" i="1825"/>
  <c r="O1228" i="1825"/>
  <c r="Q1292" i="1825"/>
  <c r="M1356" i="1825"/>
  <c r="N1420" i="1825"/>
  <c r="O1484" i="1825"/>
  <c r="Q1548" i="1825"/>
  <c r="M1612" i="1825"/>
  <c r="N1676" i="1825"/>
  <c r="O1740" i="1825"/>
  <c r="Q1804" i="1825"/>
  <c r="M1868" i="1825"/>
  <c r="N1932" i="1825"/>
  <c r="O785" i="1825"/>
  <c r="Q849" i="1825"/>
  <c r="M913" i="1825"/>
  <c r="N977" i="1825"/>
  <c r="O1041" i="1825"/>
  <c r="Q1105" i="1825"/>
  <c r="M1169" i="1825"/>
  <c r="N1233" i="1825"/>
  <c r="O1297" i="1825"/>
  <c r="Q1361" i="1825"/>
  <c r="M1425" i="1825"/>
  <c r="N1489" i="1825"/>
  <c r="O1553" i="1825"/>
  <c r="Q1617" i="1825"/>
  <c r="M1681" i="1825"/>
  <c r="N1745" i="1825"/>
  <c r="O1809" i="1825"/>
  <c r="Q1873" i="1825"/>
  <c r="Q494" i="1825"/>
  <c r="M558" i="1825"/>
  <c r="O614" i="1825"/>
  <c r="N678" i="1825"/>
  <c r="O718" i="1825"/>
  <c r="N481" i="1825"/>
  <c r="Q545" i="1825"/>
  <c r="M601" i="1825"/>
  <c r="O665" i="1825"/>
  <c r="Q721" i="1825"/>
  <c r="O862" i="1825"/>
  <c r="Q974" i="1825"/>
  <c r="M1102" i="1825"/>
  <c r="N1230" i="1825"/>
  <c r="O1374" i="1825"/>
  <c r="Q1486" i="1825"/>
  <c r="M1598" i="1825"/>
  <c r="N1710" i="1825"/>
  <c r="O1838" i="1825"/>
  <c r="Q759" i="1825"/>
  <c r="M903" i="1825"/>
  <c r="N1015" i="1825"/>
  <c r="O1143" i="1825"/>
  <c r="Q1271" i="1825"/>
  <c r="M1399" i="1825"/>
  <c r="N1527" i="1825"/>
  <c r="O1655" i="1825"/>
  <c r="Q1767" i="1825"/>
  <c r="M1879" i="1825"/>
  <c r="O800" i="1825"/>
  <c r="Q912" i="1825"/>
  <c r="M1040" i="1825"/>
  <c r="N1152" i="1825"/>
  <c r="O1280" i="1825"/>
  <c r="Q1408" i="1825"/>
  <c r="M1552" i="1825"/>
  <c r="N1680" i="1825"/>
  <c r="O1808" i="1825"/>
  <c r="Q1936" i="1825"/>
  <c r="M821" i="1825"/>
  <c r="N949" i="1825"/>
  <c r="O1077" i="1825"/>
  <c r="Q1205" i="1825"/>
  <c r="M1317" i="1825"/>
  <c r="N1445" i="1825"/>
  <c r="O1573" i="1825"/>
  <c r="Q1717" i="1825"/>
  <c r="M1861" i="1825"/>
  <c r="Q79" i="1825"/>
  <c r="O111" i="1825"/>
  <c r="N143" i="1825"/>
  <c r="M167" i="1825"/>
  <c r="N15" i="1825"/>
  <c r="N30" i="1825"/>
  <c r="M31" i="1825"/>
  <c r="O189" i="1825"/>
  <c r="M221" i="1825"/>
  <c r="Q253" i="1825"/>
  <c r="M92" i="1825"/>
  <c r="M269" i="1825"/>
  <c r="O301" i="1825"/>
  <c r="N333" i="1825"/>
  <c r="Q365" i="1825"/>
  <c r="M397" i="1825"/>
  <c r="O29" i="1825"/>
  <c r="N52" i="1825"/>
  <c r="M266" i="1825"/>
  <c r="O298" i="1825"/>
  <c r="N330" i="1825"/>
  <c r="Q362" i="1825"/>
  <c r="M394" i="1825"/>
  <c r="Q426" i="1825"/>
  <c r="Q417" i="1825"/>
  <c r="Q454" i="1825"/>
  <c r="M518" i="1825"/>
  <c r="O590" i="1825"/>
  <c r="N654" i="1825"/>
  <c r="Q399" i="1825"/>
  <c r="N473" i="1825"/>
  <c r="Q537" i="1825"/>
  <c r="M609" i="1825"/>
  <c r="O673" i="1825"/>
  <c r="N766" i="1825"/>
  <c r="O878" i="1825"/>
  <c r="Q1022" i="1825"/>
  <c r="M1150" i="1825"/>
  <c r="N1278" i="1825"/>
  <c r="O1390" i="1825"/>
  <c r="Q1534" i="1825"/>
  <c r="M1694" i="1825"/>
  <c r="N1822" i="1825"/>
  <c r="O1934" i="1825"/>
  <c r="Q823" i="1825"/>
  <c r="M967" i="1825"/>
  <c r="N1095" i="1825"/>
  <c r="O1223" i="1825"/>
  <c r="Q1351" i="1825"/>
  <c r="M1479" i="1825"/>
  <c r="N1607" i="1825"/>
  <c r="O1751" i="1825"/>
  <c r="Q1895" i="1825"/>
  <c r="M816" i="1825"/>
  <c r="N960" i="1825"/>
  <c r="O1088" i="1825"/>
  <c r="Q1232" i="1825"/>
  <c r="M1360" i="1825"/>
  <c r="N1488" i="1825"/>
  <c r="O1600" i="1825"/>
  <c r="Q1728" i="1825"/>
  <c r="M1856" i="1825"/>
  <c r="N773" i="1825"/>
  <c r="O901" i="1825"/>
  <c r="Q1029" i="1825"/>
  <c r="M1157" i="1825"/>
  <c r="N1285" i="1825"/>
  <c r="O1429" i="1825"/>
  <c r="Q1557" i="1825"/>
  <c r="M1669" i="1825"/>
  <c r="N1781" i="1825"/>
  <c r="O1925" i="1825"/>
  <c r="Q8" i="1825"/>
  <c r="M24" i="1825"/>
  <c r="N81" i="1825"/>
  <c r="M113" i="1825"/>
  <c r="Q145" i="1825"/>
  <c r="M153" i="1825"/>
  <c r="M161" i="1825"/>
  <c r="M169" i="1825"/>
  <c r="M177" i="1825"/>
  <c r="M10" i="1825"/>
  <c r="O49" i="1825"/>
  <c r="Q114" i="1825"/>
  <c r="Q25" i="1825"/>
  <c r="O88" i="1825"/>
  <c r="O42" i="1825"/>
  <c r="Q134" i="1825"/>
  <c r="Q108" i="1825"/>
  <c r="M174" i="1825"/>
  <c r="M271" i="1825"/>
  <c r="O303" i="1825"/>
  <c r="N335" i="1825"/>
  <c r="Q367" i="1825"/>
  <c r="Q154" i="1825"/>
  <c r="N212" i="1825"/>
  <c r="Q244" i="1825"/>
  <c r="Q260" i="1825"/>
  <c r="M292" i="1825"/>
  <c r="O324" i="1825"/>
  <c r="N356" i="1825"/>
  <c r="Q388" i="1825"/>
  <c r="N412" i="1825"/>
  <c r="Q472" i="1825"/>
  <c r="M504" i="1825"/>
  <c r="O536" i="1825"/>
  <c r="N568" i="1825"/>
  <c r="Q600" i="1825"/>
  <c r="M632" i="1825"/>
  <c r="O664" i="1825"/>
  <c r="N696" i="1825"/>
  <c r="Q403" i="1825"/>
  <c r="Q475" i="1825"/>
  <c r="M507" i="1825"/>
  <c r="O539" i="1825"/>
  <c r="N571" i="1825"/>
  <c r="Q603" i="1825"/>
  <c r="M635" i="1825"/>
  <c r="O667" i="1825"/>
  <c r="N699" i="1825"/>
  <c r="M715" i="1825"/>
  <c r="O738" i="1825"/>
  <c r="Q802" i="1825"/>
  <c r="M866" i="1825"/>
  <c r="N930" i="1825"/>
  <c r="O994" i="1825"/>
  <c r="Q1058" i="1825"/>
  <c r="M1122" i="1825"/>
  <c r="N1186" i="1825"/>
  <c r="O1250" i="1825"/>
  <c r="Q1314" i="1825"/>
  <c r="M1378" i="1825"/>
  <c r="N1442" i="1825"/>
  <c r="O1506" i="1825"/>
  <c r="Q1570" i="1825"/>
  <c r="M1634" i="1825"/>
  <c r="N1698" i="1825"/>
  <c r="O1762" i="1825"/>
  <c r="Q1826" i="1825"/>
  <c r="M1890" i="1825"/>
  <c r="N747" i="1825"/>
  <c r="O811" i="1825"/>
  <c r="Q875" i="1825"/>
  <c r="M939" i="1825"/>
  <c r="N1003" i="1825"/>
  <c r="O1067" i="1825"/>
  <c r="Q1131" i="1825"/>
  <c r="M1195" i="1825"/>
  <c r="N1259" i="1825"/>
  <c r="O1323" i="1825"/>
  <c r="Q1387" i="1825"/>
  <c r="M1451" i="1825"/>
  <c r="N1515" i="1825"/>
  <c r="O1579" i="1825"/>
  <c r="Q1643" i="1825"/>
  <c r="M1707" i="1825"/>
  <c r="N1771" i="1825"/>
  <c r="O1835" i="1825"/>
  <c r="Q1899" i="1825"/>
  <c r="M756" i="1825"/>
  <c r="N820" i="1825"/>
  <c r="O884" i="1825"/>
  <c r="Q948" i="1825"/>
  <c r="M1012" i="1825"/>
  <c r="N1076" i="1825"/>
  <c r="O1140" i="1825"/>
  <c r="Q1204" i="1825"/>
  <c r="M1268" i="1825"/>
  <c r="N1332" i="1825"/>
  <c r="O1396" i="1825"/>
  <c r="Q1460" i="1825"/>
  <c r="M1524" i="1825"/>
  <c r="N1588" i="1825"/>
  <c r="O1652" i="1825"/>
  <c r="Q1716" i="1825"/>
  <c r="M1780" i="1825"/>
  <c r="N1844" i="1825"/>
  <c r="O1908" i="1825"/>
  <c r="Q761" i="1825"/>
  <c r="M825" i="1825"/>
  <c r="N889" i="1825"/>
  <c r="O953" i="1825"/>
  <c r="Q1017" i="1825"/>
  <c r="M1081" i="1825"/>
  <c r="N1145" i="1825"/>
  <c r="O1209" i="1825"/>
  <c r="Q1273" i="1825"/>
  <c r="M1337" i="1825"/>
  <c r="N1401" i="1825"/>
  <c r="O1465" i="1825"/>
  <c r="Q1529" i="1825"/>
  <c r="M1593" i="1825"/>
  <c r="N1657" i="1825"/>
  <c r="O1721" i="1825"/>
  <c r="Q1785" i="1825"/>
  <c r="M1849" i="1825"/>
  <c r="N1913" i="1825"/>
  <c r="N35" i="1825"/>
  <c r="N26" i="1825"/>
  <c r="M58" i="1825"/>
  <c r="O34" i="1825"/>
  <c r="Q96" i="1825"/>
  <c r="M86" i="1825"/>
  <c r="Q200" i="1825"/>
  <c r="M232" i="1825"/>
  <c r="N281" i="1825"/>
  <c r="Q313" i="1825"/>
  <c r="M345" i="1825"/>
  <c r="O377" i="1825"/>
  <c r="O198" i="1825"/>
  <c r="N230" i="1825"/>
  <c r="N148" i="1825"/>
  <c r="M199" i="1825"/>
  <c r="Q231" i="1825"/>
  <c r="M286" i="1825"/>
  <c r="O318" i="1825"/>
  <c r="N350" i="1825"/>
  <c r="Q382" i="1825"/>
  <c r="M398" i="1825"/>
  <c r="N430" i="1825"/>
  <c r="M498" i="1825"/>
  <c r="O570" i="1825"/>
  <c r="N626" i="1825"/>
  <c r="Q690" i="1825"/>
  <c r="N413" i="1825"/>
  <c r="M493" i="1825"/>
  <c r="O557" i="1825"/>
  <c r="N629" i="1825"/>
  <c r="Q685" i="1825"/>
  <c r="Q758" i="1825"/>
  <c r="M870" i="1825"/>
  <c r="N998" i="1825"/>
  <c r="O1126" i="1825"/>
  <c r="Q1270" i="1825"/>
  <c r="M1414" i="1825"/>
  <c r="N1542" i="1825"/>
  <c r="O1670" i="1825"/>
  <c r="Q1782" i="1825"/>
  <c r="M1910" i="1825"/>
  <c r="N815" i="1825"/>
  <c r="O943" i="1825"/>
  <c r="Q1055" i="1825"/>
  <c r="M1183" i="1825"/>
  <c r="N1295" i="1825"/>
  <c r="O1423" i="1825"/>
  <c r="Q1551" i="1825"/>
  <c r="M1679" i="1825"/>
  <c r="N1807" i="1825"/>
  <c r="O728" i="1825"/>
  <c r="Q872" i="1825"/>
  <c r="M1000" i="1825"/>
  <c r="N1128" i="1825"/>
  <c r="O1272" i="1825"/>
  <c r="Q1384" i="1825"/>
  <c r="M1512" i="1825"/>
  <c r="N1656" i="1825"/>
  <c r="O1784" i="1825"/>
  <c r="Q1896" i="1825"/>
  <c r="M813" i="1825"/>
  <c r="N941" i="1825"/>
  <c r="O1069" i="1825"/>
  <c r="Q1197" i="1825"/>
  <c r="M1325" i="1825"/>
  <c r="N1453" i="1825"/>
  <c r="O1581" i="1825"/>
  <c r="Q1693" i="1825"/>
  <c r="M1821" i="1825"/>
  <c r="N1933" i="1825"/>
  <c r="O423" i="1825"/>
  <c r="Q474" i="1825"/>
  <c r="M530" i="1825"/>
  <c r="O594" i="1825"/>
  <c r="N666" i="1825"/>
  <c r="M419" i="1825"/>
  <c r="N469" i="1825"/>
  <c r="Q533" i="1825"/>
  <c r="M597" i="1825"/>
  <c r="O661" i="1825"/>
  <c r="Q725" i="1825"/>
  <c r="O854" i="1825"/>
  <c r="Q982" i="1825"/>
  <c r="M1110" i="1825"/>
  <c r="N1222" i="1825"/>
  <c r="O1334" i="1825"/>
  <c r="Q1462" i="1825"/>
  <c r="M1590" i="1825"/>
  <c r="N1718" i="1825"/>
  <c r="O1862" i="1825"/>
  <c r="Q799" i="1825"/>
  <c r="M927" i="1825"/>
  <c r="N1071" i="1825"/>
  <c r="O1199" i="1825"/>
  <c r="Q1343" i="1825"/>
  <c r="M1471" i="1825"/>
  <c r="N1599" i="1825"/>
  <c r="O1727" i="1825"/>
  <c r="Q1855" i="1825"/>
  <c r="Q6" i="1825"/>
  <c r="N824" i="1825"/>
  <c r="O952" i="1825"/>
  <c r="Q1080" i="1825"/>
  <c r="M1208" i="1825"/>
  <c r="N1336" i="1825"/>
  <c r="O1464" i="1825"/>
  <c r="Q1592" i="1825"/>
  <c r="M1704" i="1825"/>
  <c r="N1832" i="1825"/>
  <c r="N765" i="1825"/>
  <c r="O893" i="1825"/>
  <c r="Q1021" i="1825"/>
  <c r="M1149" i="1825"/>
  <c r="N1277" i="1825"/>
  <c r="O1405" i="1825"/>
  <c r="Q1533" i="1825"/>
  <c r="M1677" i="1825"/>
  <c r="N1805" i="1825"/>
  <c r="O77" i="1825"/>
  <c r="N109" i="1825"/>
  <c r="M141" i="1825"/>
  <c r="M157" i="1825"/>
  <c r="Q165" i="1825"/>
  <c r="N173" i="1825"/>
  <c r="N181" i="1825"/>
  <c r="N20" i="1825"/>
  <c r="M66" i="1825"/>
  <c r="N36" i="1825"/>
  <c r="O168" i="1825"/>
  <c r="Q102" i="1825"/>
  <c r="Q194" i="1825"/>
  <c r="M226" i="1825"/>
  <c r="M140" i="1825"/>
  <c r="M195" i="1825"/>
  <c r="O227" i="1825"/>
  <c r="N259" i="1825"/>
  <c r="Q291" i="1825"/>
  <c r="M323" i="1825"/>
  <c r="O355" i="1825"/>
  <c r="N387" i="1825"/>
  <c r="O44" i="1825"/>
  <c r="M110" i="1825"/>
  <c r="M185" i="1825"/>
  <c r="Q217" i="1825"/>
  <c r="O249" i="1825"/>
  <c r="N280" i="1825"/>
  <c r="Q312" i="1825"/>
  <c r="M344" i="1825"/>
  <c r="O376" i="1825"/>
  <c r="N416" i="1825"/>
  <c r="N431" i="1825"/>
  <c r="O452" i="1825"/>
  <c r="N484" i="1825"/>
  <c r="Q516" i="1825"/>
  <c r="M548" i="1825"/>
  <c r="O580" i="1825"/>
  <c r="N612" i="1825"/>
  <c r="Q644" i="1825"/>
  <c r="M676" i="1825"/>
  <c r="O708" i="1825"/>
  <c r="O724" i="1825"/>
  <c r="O421" i="1825"/>
  <c r="O463" i="1825"/>
  <c r="N495" i="1825"/>
  <c r="Q527" i="1825"/>
  <c r="M559" i="1825"/>
  <c r="O591" i="1825"/>
  <c r="N623" i="1825"/>
  <c r="Q655" i="1825"/>
  <c r="M687" i="1825"/>
  <c r="O778" i="1825"/>
  <c r="Q842" i="1825"/>
  <c r="M906" i="1825"/>
  <c r="N970" i="1825"/>
  <c r="O1034" i="1825"/>
  <c r="Q1098" i="1825"/>
  <c r="M1162" i="1825"/>
  <c r="N1226" i="1825"/>
  <c r="O1290" i="1825"/>
  <c r="Q1354" i="1825"/>
  <c r="M1418" i="1825"/>
  <c r="N1482" i="1825"/>
  <c r="O1546" i="1825"/>
  <c r="Q1610" i="1825"/>
  <c r="M1674" i="1825"/>
  <c r="N1738" i="1825"/>
  <c r="O1802" i="1825"/>
  <c r="Q1866" i="1825"/>
  <c r="M1930" i="1825"/>
  <c r="N787" i="1825"/>
  <c r="O851" i="1825"/>
  <c r="Q915" i="1825"/>
  <c r="M979" i="1825"/>
  <c r="N1043" i="1825"/>
  <c r="O1107" i="1825"/>
  <c r="Q1171" i="1825"/>
  <c r="M1235" i="1825"/>
  <c r="N1299" i="1825"/>
  <c r="O1363" i="1825"/>
  <c r="Q1427" i="1825"/>
  <c r="M1491" i="1825"/>
  <c r="N1555" i="1825"/>
  <c r="O1619" i="1825"/>
  <c r="Q1683" i="1825"/>
  <c r="M1747" i="1825"/>
  <c r="N1811" i="1825"/>
  <c r="O1875" i="1825"/>
  <c r="O732" i="1825"/>
  <c r="Q796" i="1825"/>
  <c r="M860" i="1825"/>
  <c r="N924" i="1825"/>
  <c r="O988" i="1825"/>
  <c r="Q1052" i="1825"/>
  <c r="M1116" i="1825"/>
  <c r="N1180" i="1825"/>
  <c r="O1244" i="1825"/>
  <c r="Q1308" i="1825"/>
  <c r="M1372" i="1825"/>
  <c r="N1436" i="1825"/>
  <c r="O1500" i="1825"/>
  <c r="Q1564" i="1825"/>
  <c r="M1628" i="1825"/>
  <c r="N1692" i="1825"/>
  <c r="O1756" i="1825"/>
  <c r="Q1820" i="1825"/>
  <c r="M1884" i="1825"/>
  <c r="N737" i="1825"/>
  <c r="O801" i="1825"/>
  <c r="Q865" i="1825"/>
  <c r="M929" i="1825"/>
  <c r="N993" i="1825"/>
  <c r="O1057" i="1825"/>
  <c r="Q1121" i="1825"/>
  <c r="M1185" i="1825"/>
  <c r="N1249" i="1825"/>
  <c r="O1313" i="1825"/>
  <c r="Q1377" i="1825"/>
  <c r="M1441" i="1825"/>
  <c r="N1505" i="1825"/>
  <c r="O1569" i="1825"/>
  <c r="Q1633" i="1825"/>
  <c r="M1697" i="1825"/>
  <c r="N1761" i="1825"/>
  <c r="O1825" i="1825"/>
  <c r="Q1889" i="1825"/>
  <c r="N446" i="1825"/>
  <c r="Q510" i="1825"/>
  <c r="M574" i="1825"/>
  <c r="O630" i="1825"/>
  <c r="N694" i="1825"/>
  <c r="M497" i="1825"/>
  <c r="O553" i="1825"/>
  <c r="N617" i="1825"/>
  <c r="Q681" i="1825"/>
  <c r="M750" i="1825"/>
  <c r="N894" i="1825"/>
  <c r="O1006" i="1825"/>
  <c r="Q1134" i="1825"/>
  <c r="M1262" i="1825"/>
  <c r="N1406" i="1825"/>
  <c r="O1518" i="1825"/>
  <c r="Q1630" i="1825"/>
  <c r="M1742" i="1825"/>
  <c r="N1870" i="1825"/>
  <c r="O807" i="1825"/>
  <c r="Q919" i="1825"/>
  <c r="M1047" i="1825"/>
  <c r="N1175" i="1825"/>
  <c r="O1303" i="1825"/>
  <c r="Q1431" i="1825"/>
  <c r="M1559" i="1825"/>
  <c r="N1671" i="1825"/>
  <c r="O1799" i="1825"/>
  <c r="Q1911" i="1825"/>
  <c r="M832" i="1825"/>
  <c r="N944" i="1825"/>
  <c r="O1072" i="1825"/>
  <c r="Q1184" i="1825"/>
  <c r="M1312" i="1825"/>
  <c r="N1440" i="1825"/>
  <c r="O1584" i="1825"/>
  <c r="Q1712" i="1825"/>
  <c r="M1840" i="1825"/>
  <c r="N7" i="1825"/>
  <c r="O853" i="1825"/>
  <c r="Q981" i="1825"/>
  <c r="M1109" i="1825"/>
  <c r="N1237" i="1825"/>
  <c r="O1349" i="1825"/>
  <c r="Q1477" i="1825"/>
  <c r="M1605" i="1825"/>
  <c r="N1749" i="1825"/>
  <c r="O1893" i="1825"/>
  <c r="Q55" i="1825"/>
  <c r="O87" i="1825"/>
  <c r="N119" i="1825"/>
  <c r="M151" i="1825"/>
  <c r="N175" i="1825"/>
  <c r="Q74" i="1825"/>
  <c r="O80" i="1825"/>
  <c r="O176" i="1825"/>
  <c r="Q164" i="1825"/>
  <c r="N197" i="1825"/>
  <c r="O229" i="1825"/>
  <c r="N277" i="1825"/>
  <c r="Q309" i="1825"/>
  <c r="M341" i="1825"/>
  <c r="O373" i="1825"/>
  <c r="Q116" i="1825"/>
  <c r="Q274" i="1825"/>
  <c r="M306" i="1825"/>
  <c r="O338" i="1825"/>
  <c r="N370" i="1825"/>
  <c r="Q434" i="1825"/>
  <c r="M439" i="1825"/>
  <c r="M470" i="1825"/>
  <c r="O534" i="1825"/>
  <c r="N606" i="1825"/>
  <c r="Q670" i="1825"/>
  <c r="M489" i="1825"/>
  <c r="O561" i="1825"/>
  <c r="N625" i="1825"/>
  <c r="Q689" i="1825"/>
  <c r="M782" i="1825"/>
  <c r="N910" i="1825"/>
  <c r="O1054" i="1825"/>
  <c r="Q1182" i="1825"/>
  <c r="M1310" i="1825"/>
  <c r="N1438" i="1825"/>
  <c r="O1582" i="1825"/>
  <c r="Q1726" i="1825"/>
  <c r="M1854" i="1825"/>
  <c r="N743" i="1825"/>
  <c r="O855" i="1825"/>
  <c r="Q999" i="1825"/>
  <c r="M1127" i="1825"/>
  <c r="N1255" i="1825"/>
  <c r="O1383" i="1825"/>
  <c r="Q1511" i="1825"/>
  <c r="M1639" i="1825"/>
  <c r="N1783" i="1825"/>
  <c r="O1927" i="1825"/>
  <c r="Q864" i="1825"/>
  <c r="M992" i="1825"/>
  <c r="N1136" i="1825"/>
  <c r="O1264" i="1825"/>
  <c r="Q1392" i="1825"/>
  <c r="M1520" i="1825"/>
  <c r="N1632" i="1825"/>
  <c r="O1760" i="1825"/>
  <c r="Q1888" i="1825"/>
  <c r="M805" i="1825"/>
  <c r="N933" i="1825"/>
  <c r="O1061" i="1825"/>
  <c r="Q1189" i="1825"/>
  <c r="M1333" i="1825"/>
  <c r="N1461" i="1825"/>
  <c r="O1589" i="1825"/>
  <c r="Q1701" i="1825"/>
  <c r="M1813" i="1825"/>
  <c r="Q32" i="1825"/>
  <c r="Q57" i="1825"/>
  <c r="O89" i="1825"/>
  <c r="N121" i="1825"/>
  <c r="O146" i="1825"/>
  <c r="N120" i="1825"/>
  <c r="N152" i="1825"/>
  <c r="M279" i="1825"/>
  <c r="O311" i="1825"/>
  <c r="N343" i="1825"/>
  <c r="Q375" i="1825"/>
  <c r="Q78" i="1825"/>
  <c r="M188" i="1825"/>
  <c r="O220" i="1825"/>
  <c r="N252" i="1825"/>
  <c r="N268" i="1825"/>
  <c r="Q300" i="1825"/>
  <c r="M332" i="1825"/>
  <c r="O364" i="1825"/>
  <c r="N396" i="1825"/>
  <c r="O420" i="1825"/>
  <c r="N425" i="1825"/>
  <c r="O448" i="1825"/>
  <c r="N480" i="1825"/>
  <c r="Q512" i="1825"/>
  <c r="M544" i="1825"/>
  <c r="O576" i="1825"/>
  <c r="N608" i="1825"/>
  <c r="Q640" i="1825"/>
  <c r="M672" i="1825"/>
  <c r="O704" i="1825"/>
  <c r="O720" i="1825"/>
  <c r="M411" i="1825"/>
  <c r="N451" i="1825"/>
  <c r="Q483" i="1825"/>
  <c r="M515" i="1825"/>
  <c r="O547" i="1825"/>
  <c r="N579" i="1825"/>
  <c r="Q611" i="1825"/>
  <c r="M643" i="1825"/>
  <c r="O675" i="1825"/>
  <c r="N707" i="1825"/>
  <c r="M723" i="1825"/>
  <c r="O754" i="1825"/>
  <c r="Q818" i="1825"/>
  <c r="M882" i="1825"/>
  <c r="N946" i="1825"/>
  <c r="O1010" i="1825"/>
  <c r="Q1074" i="1825"/>
  <c r="M1138" i="1825"/>
  <c r="N1202" i="1825"/>
  <c r="O1266" i="1825"/>
  <c r="Q1330" i="1825"/>
  <c r="M1394" i="1825"/>
  <c r="N1458" i="1825"/>
  <c r="O1522" i="1825"/>
  <c r="Q1586" i="1825"/>
  <c r="M1650" i="1825"/>
  <c r="N1714" i="1825"/>
  <c r="O1778" i="1825"/>
  <c r="Q1842" i="1825"/>
  <c r="M1906" i="1825"/>
  <c r="N763" i="1825"/>
  <c r="O827" i="1825"/>
  <c r="Q891" i="1825"/>
  <c r="M955" i="1825"/>
  <c r="N1019" i="1825"/>
  <c r="O1083" i="1825"/>
  <c r="Q1147" i="1825"/>
  <c r="M1211" i="1825"/>
  <c r="N1275" i="1825"/>
  <c r="O1339" i="1825"/>
  <c r="Q1403" i="1825"/>
  <c r="M1467" i="1825"/>
  <c r="N1531" i="1825"/>
  <c r="O1595" i="1825"/>
  <c r="Q1659" i="1825"/>
  <c r="M1723" i="1825"/>
  <c r="N1787" i="1825"/>
  <c r="O1851" i="1825"/>
  <c r="Q1915" i="1825"/>
  <c r="M772" i="1825"/>
  <c r="N836" i="1825"/>
  <c r="O900" i="1825"/>
  <c r="Q964" i="1825"/>
  <c r="M1028" i="1825"/>
  <c r="N1092" i="1825"/>
  <c r="O1156" i="1825"/>
  <c r="Q1220" i="1825"/>
  <c r="M1284" i="1825"/>
  <c r="N1348" i="1825"/>
  <c r="O1412" i="1825"/>
  <c r="Q1476" i="1825"/>
  <c r="M1540" i="1825"/>
  <c r="N1604" i="1825"/>
  <c r="O1668" i="1825"/>
  <c r="Q1732" i="1825"/>
  <c r="M1796" i="1825"/>
  <c r="N1860" i="1825"/>
  <c r="O1924" i="1825"/>
  <c r="Q777" i="1825"/>
  <c r="M841" i="1825"/>
  <c r="N905" i="1825"/>
  <c r="O969" i="1825"/>
  <c r="Q1033" i="1825"/>
  <c r="M1097" i="1825"/>
  <c r="N1161" i="1825"/>
  <c r="O1225" i="1825"/>
  <c r="Q1289" i="1825"/>
  <c r="M1353" i="1825"/>
  <c r="N1417" i="1825"/>
  <c r="O1481" i="1825"/>
  <c r="Q1545" i="1825"/>
  <c r="M1609" i="1825"/>
  <c r="N1673" i="1825"/>
  <c r="O1737" i="1825"/>
  <c r="Q1801" i="1825"/>
  <c r="M1865" i="1825"/>
  <c r="N1929" i="1825"/>
  <c r="Q11" i="1825"/>
  <c r="N43" i="1825"/>
  <c r="M59" i="1825"/>
  <c r="M67" i="1825"/>
  <c r="Q91" i="1825"/>
  <c r="Q99" i="1825"/>
  <c r="O123" i="1825"/>
  <c r="O131" i="1825"/>
  <c r="Q90" i="1825"/>
  <c r="M128" i="1825"/>
  <c r="N150" i="1825"/>
  <c r="O39" i="1825"/>
  <c r="N60" i="1825"/>
  <c r="O208" i="1825"/>
  <c r="N240" i="1825"/>
  <c r="O289" i="1825"/>
  <c r="N321" i="1825"/>
  <c r="Q353" i="1825"/>
  <c r="M385" i="1825"/>
  <c r="O94" i="1825"/>
  <c r="O206" i="1825"/>
  <c r="N238" i="1825"/>
  <c r="N207" i="1825"/>
  <c r="M239" i="1825"/>
  <c r="N262" i="1825"/>
  <c r="Q294" i="1825"/>
  <c r="M326" i="1825"/>
  <c r="O358" i="1825"/>
  <c r="N390" i="1825"/>
  <c r="Q406" i="1825"/>
  <c r="O438" i="1825"/>
  <c r="O458" i="1825"/>
  <c r="N514" i="1825"/>
  <c r="Q586" i="1825"/>
  <c r="M642" i="1825"/>
  <c r="O706" i="1825"/>
  <c r="O445" i="1825"/>
  <c r="N509" i="1825"/>
  <c r="Q573" i="1825"/>
  <c r="M637" i="1825"/>
  <c r="O701" i="1825"/>
  <c r="O774" i="1825"/>
  <c r="Q902" i="1825"/>
  <c r="M1030" i="1825"/>
  <c r="N1158" i="1825"/>
  <c r="O1318" i="1825"/>
  <c r="Q1446" i="1825"/>
  <c r="M1574" i="1825"/>
  <c r="N1702" i="1825"/>
  <c r="O1814" i="1825"/>
  <c r="Q735" i="1825"/>
  <c r="M847" i="1825"/>
  <c r="N975" i="1825"/>
  <c r="O1087" i="1825"/>
  <c r="Q1215" i="1825"/>
  <c r="M1327" i="1825"/>
  <c r="N1455" i="1825"/>
  <c r="O1583" i="1825"/>
  <c r="Q1711" i="1825"/>
  <c r="M1839" i="1825"/>
  <c r="N776" i="1825"/>
  <c r="O904" i="1825"/>
  <c r="Q1032" i="1825"/>
  <c r="M1160" i="1825"/>
  <c r="N1288" i="1825"/>
  <c r="O1416" i="1825"/>
  <c r="Q1544" i="1825"/>
  <c r="M1688" i="1825"/>
  <c r="N1816" i="1825"/>
  <c r="O1928" i="1825"/>
  <c r="Q845" i="1825"/>
  <c r="M973" i="1825"/>
  <c r="N1101" i="1825"/>
  <c r="O1229" i="1825"/>
  <c r="Q1357" i="1825"/>
  <c r="M1485" i="1825"/>
  <c r="N1613" i="1825"/>
  <c r="O1725" i="1825"/>
  <c r="Q1853" i="1825"/>
  <c r="Q490" i="1825"/>
  <c r="M546" i="1825"/>
  <c r="O610" i="1825"/>
  <c r="N682" i="1825"/>
  <c r="O407" i="1825"/>
  <c r="N477" i="1825"/>
  <c r="Q549" i="1825"/>
  <c r="M613" i="1825"/>
  <c r="O677" i="1825"/>
  <c r="O742" i="1825"/>
  <c r="Q886" i="1825"/>
  <c r="M1014" i="1825"/>
  <c r="N1142" i="1825"/>
  <c r="O1254" i="1825"/>
  <c r="Q1366" i="1825"/>
  <c r="M1494" i="1825"/>
  <c r="N1622" i="1825"/>
  <c r="O1766" i="1825"/>
  <c r="Q1894" i="1825"/>
  <c r="M831" i="1825"/>
  <c r="N959" i="1825"/>
  <c r="O1103" i="1825"/>
  <c r="Q1231" i="1825"/>
  <c r="M1375" i="1825"/>
  <c r="N1503" i="1825"/>
  <c r="O1631" i="1825"/>
  <c r="Q1759" i="1825"/>
  <c r="M1887" i="1825"/>
  <c r="N744" i="1825"/>
  <c r="O856" i="1825"/>
  <c r="Q984" i="1825"/>
  <c r="M1112" i="1825"/>
  <c r="N1224" i="1825"/>
  <c r="O1368" i="1825"/>
  <c r="Q1496" i="1825"/>
  <c r="M1624" i="1825"/>
  <c r="N1752" i="1825"/>
  <c r="O1864" i="1825"/>
  <c r="M797" i="1825"/>
  <c r="N925" i="1825"/>
  <c r="O1053" i="1825"/>
  <c r="Q1181" i="1825"/>
  <c r="M1309" i="1825"/>
  <c r="N1437" i="1825"/>
  <c r="O1565" i="1825"/>
  <c r="Q1709" i="1825"/>
  <c r="M1837" i="1825"/>
  <c r="O69" i="1825"/>
  <c r="N101" i="1825"/>
  <c r="Q133" i="1825"/>
  <c r="N14" i="1825"/>
  <c r="O45" i="1825"/>
  <c r="Q98" i="1825"/>
  <c r="Q21" i="1825"/>
  <c r="Q72" i="1825"/>
  <c r="M202" i="1825"/>
  <c r="N234" i="1825"/>
  <c r="Q170" i="1825"/>
  <c r="M203" i="1825"/>
  <c r="O235" i="1825"/>
  <c r="N267" i="1825"/>
  <c r="Q299" i="1825"/>
  <c r="M331" i="1825"/>
  <c r="O363" i="1825"/>
  <c r="N395" i="1825"/>
  <c r="M193" i="1825"/>
  <c r="Q225" i="1825"/>
  <c r="O257" i="1825"/>
  <c r="N158" i="1825"/>
  <c r="M288" i="1825"/>
  <c r="O320" i="1825"/>
  <c r="N352" i="1825"/>
  <c r="Q384" i="1825"/>
  <c r="O424" i="1825"/>
  <c r="M460" i="1825"/>
  <c r="O492" i="1825"/>
  <c r="N524" i="1825"/>
  <c r="Q556" i="1825"/>
  <c r="M588" i="1825"/>
  <c r="O620" i="1825"/>
  <c r="N652" i="1825"/>
  <c r="Q684" i="1825"/>
  <c r="N471" i="1825"/>
  <c r="Q503" i="1825"/>
  <c r="M535" i="1825"/>
  <c r="O567" i="1825"/>
  <c r="N599" i="1825"/>
  <c r="Q631" i="1825"/>
  <c r="M663" i="1825"/>
  <c r="O695" i="1825"/>
  <c r="N730" i="1825"/>
  <c r="O794" i="1825"/>
  <c r="Q858" i="1825"/>
  <c r="M922" i="1825"/>
  <c r="N986" i="1825"/>
  <c r="O1050" i="1825"/>
  <c r="Q1114" i="1825"/>
  <c r="M1178" i="1825"/>
  <c r="N1242" i="1825"/>
  <c r="O1306" i="1825"/>
  <c r="Q1370" i="1825"/>
  <c r="M1434" i="1825"/>
  <c r="N1498" i="1825"/>
  <c r="O1562" i="1825"/>
  <c r="Q1626" i="1825"/>
  <c r="M1690" i="1825"/>
  <c r="N1754" i="1825"/>
  <c r="O1818" i="1825"/>
  <c r="Q1882" i="1825"/>
  <c r="M739" i="1825"/>
  <c r="N803" i="1825"/>
  <c r="O867" i="1825"/>
  <c r="Q931" i="1825"/>
  <c r="M995" i="1825"/>
  <c r="N1059" i="1825"/>
  <c r="O1123" i="1825"/>
  <c r="Q1187" i="1825"/>
  <c r="M1251" i="1825"/>
  <c r="N1315" i="1825"/>
  <c r="O1379" i="1825"/>
  <c r="Q1443" i="1825"/>
  <c r="M1507" i="1825"/>
  <c r="N1571" i="1825"/>
  <c r="O1635" i="1825"/>
  <c r="Q1699" i="1825"/>
  <c r="M1763" i="1825"/>
  <c r="N1827" i="1825"/>
  <c r="O1891" i="1825"/>
  <c r="M748" i="1825"/>
  <c r="N812" i="1825"/>
  <c r="O876" i="1825"/>
  <c r="Q940" i="1825"/>
  <c r="M1004" i="1825"/>
  <c r="N1068" i="1825"/>
  <c r="O1132" i="1825"/>
  <c r="Q1196" i="1825"/>
  <c r="M1260" i="1825"/>
  <c r="N1324" i="1825"/>
  <c r="O1388" i="1825"/>
  <c r="Q1452" i="1825"/>
  <c r="M1516" i="1825"/>
  <c r="N1580" i="1825"/>
  <c r="O1644" i="1825"/>
  <c r="Q1708" i="1825"/>
  <c r="M1772" i="1825"/>
  <c r="N1836" i="1825"/>
  <c r="O1900" i="1825"/>
  <c r="Q753" i="1825"/>
  <c r="M817" i="1825"/>
  <c r="N881" i="1825"/>
  <c r="O945" i="1825"/>
  <c r="Q1009" i="1825"/>
  <c r="M1073" i="1825"/>
  <c r="N1137" i="1825"/>
  <c r="O1201" i="1825"/>
  <c r="Q1265" i="1825"/>
  <c r="M1329" i="1825"/>
  <c r="N1393" i="1825"/>
  <c r="O1457" i="1825"/>
  <c r="Q1521" i="1825"/>
  <c r="M1585" i="1825"/>
  <c r="N1649" i="1825"/>
  <c r="O1713" i="1825"/>
  <c r="Q1777" i="1825"/>
  <c r="M1841" i="1825"/>
  <c r="N1905" i="1825"/>
  <c r="Q462" i="1825"/>
  <c r="M526" i="1825"/>
  <c r="O582" i="1825"/>
  <c r="N646" i="1825"/>
  <c r="Q710" i="1825"/>
  <c r="N449" i="1825"/>
  <c r="Q513" i="1825"/>
  <c r="M569" i="1825"/>
  <c r="O633" i="1825"/>
  <c r="N697" i="1825"/>
  <c r="O798" i="1825"/>
  <c r="Q926" i="1825"/>
  <c r="M1038" i="1825"/>
  <c r="N1166" i="1825"/>
  <c r="O1294" i="1825"/>
  <c r="Q1422" i="1825"/>
  <c r="M1550" i="1825"/>
  <c r="N1662" i="1825"/>
  <c r="O1774" i="1825"/>
  <c r="Q1918" i="1825"/>
  <c r="M839" i="1825"/>
  <c r="N951" i="1825"/>
  <c r="O1079" i="1825"/>
  <c r="Q1207" i="1825"/>
  <c r="M1335" i="1825"/>
  <c r="N1463" i="1825"/>
  <c r="O1591" i="1825"/>
  <c r="Q1703" i="1825"/>
  <c r="M1831" i="1825"/>
  <c r="N736" i="1825"/>
  <c r="O848" i="1825"/>
  <c r="Q976" i="1825"/>
  <c r="M1104" i="1825"/>
  <c r="N1216" i="1825"/>
  <c r="O1344" i="1825"/>
  <c r="Q1472" i="1825"/>
  <c r="M1616" i="1825"/>
  <c r="N1744" i="1825"/>
  <c r="O1872" i="1825"/>
  <c r="Q757" i="1825"/>
  <c r="M885" i="1825"/>
  <c r="N1013" i="1825"/>
  <c r="O1141" i="1825"/>
  <c r="Q1269" i="1825"/>
  <c r="M1381" i="1825"/>
  <c r="N1509" i="1825"/>
  <c r="O1653" i="1825"/>
  <c r="Q1797" i="1825"/>
  <c r="M1909" i="1825"/>
  <c r="N63" i="1825"/>
  <c r="M95" i="1825"/>
  <c r="Q127" i="1825"/>
  <c r="M183" i="1825"/>
  <c r="N22" i="1825"/>
  <c r="O47" i="1825"/>
  <c r="M106" i="1825"/>
  <c r="N23" i="1825"/>
  <c r="O38" i="1825"/>
  <c r="Q112" i="1825"/>
  <c r="Q54" i="1825"/>
  <c r="N205" i="1825"/>
  <c r="O237" i="1825"/>
  <c r="M285" i="1825"/>
  <c r="O317" i="1825"/>
  <c r="N349" i="1825"/>
  <c r="Q381" i="1825"/>
  <c r="Q62" i="1825"/>
  <c r="O178" i="1825"/>
  <c r="M282" i="1825"/>
  <c r="O314" i="1825"/>
  <c r="N346" i="1825"/>
  <c r="Q378" i="1825"/>
  <c r="M410" i="1825"/>
  <c r="Q442" i="1825"/>
  <c r="Q486" i="1825"/>
  <c r="M550" i="1825"/>
  <c r="O622" i="1825"/>
  <c r="N686" i="1825"/>
  <c r="M429" i="1825"/>
  <c r="N505" i="1825"/>
  <c r="Q577" i="1825"/>
  <c r="M641" i="1825"/>
  <c r="O705" i="1825"/>
  <c r="O814" i="1825"/>
  <c r="Q958" i="1825"/>
  <c r="M1086" i="1825"/>
  <c r="N1214" i="1825"/>
  <c r="O1326" i="1825"/>
  <c r="Q1470" i="1825"/>
  <c r="M1614" i="1825"/>
  <c r="N1758" i="1825"/>
  <c r="O1886" i="1825"/>
  <c r="Q775" i="1825"/>
  <c r="M887" i="1825"/>
  <c r="N1031" i="1825"/>
  <c r="O1159" i="1825"/>
  <c r="Q1287" i="1825"/>
  <c r="M1415" i="1825"/>
  <c r="N1543" i="1825"/>
  <c r="O1687" i="1825"/>
  <c r="Q1815" i="1825"/>
  <c r="M752" i="1825"/>
  <c r="N896" i="1825"/>
  <c r="O1024" i="1825"/>
  <c r="Q1168" i="1825"/>
  <c r="M1296" i="1825"/>
  <c r="N1424" i="1825"/>
  <c r="O1536" i="1825"/>
  <c r="Q1664" i="1825"/>
  <c r="M1792" i="1825"/>
  <c r="N1920" i="1825"/>
  <c r="O837" i="1825"/>
  <c r="Q965" i="1825"/>
  <c r="M1093" i="1825"/>
  <c r="N1221" i="1825"/>
  <c r="O1365" i="1825"/>
  <c r="Q1493" i="1825"/>
  <c r="M1621" i="1825"/>
  <c r="N1733" i="1825"/>
  <c r="O1845" i="1825"/>
  <c r="N40" i="1825"/>
  <c r="N48" i="1825"/>
  <c r="O65" i="1825"/>
  <c r="N97" i="1825"/>
  <c r="M129" i="1825"/>
  <c r="N9" i="1825"/>
  <c r="M287" i="1825"/>
  <c r="O319" i="1825"/>
  <c r="N351" i="1825"/>
  <c r="Q383" i="1825"/>
  <c r="N142" i="1825"/>
  <c r="N68" i="1825"/>
  <c r="O196" i="1825"/>
  <c r="N228" i="1825"/>
  <c r="Q276" i="1825"/>
  <c r="M308" i="1825"/>
  <c r="O340" i="1825"/>
  <c r="N372" i="1825"/>
  <c r="Q404" i="1825"/>
  <c r="N428" i="1825"/>
  <c r="Q401" i="1825"/>
  <c r="O415" i="1825"/>
  <c r="Q456" i="1825"/>
  <c r="M488" i="1825"/>
  <c r="O520" i="1825"/>
  <c r="N552" i="1825"/>
  <c r="Q584" i="1825"/>
  <c r="M616" i="1825"/>
  <c r="O648" i="1825"/>
  <c r="N680" i="1825"/>
  <c r="Q712" i="1825"/>
  <c r="Q437" i="1825"/>
  <c r="Q443" i="1825"/>
  <c r="Q459" i="1825"/>
  <c r="M491" i="1825"/>
  <c r="O523" i="1825"/>
  <c r="N555" i="1825"/>
  <c r="Q587" i="1825"/>
  <c r="M619" i="1825"/>
  <c r="O651" i="1825"/>
  <c r="N683" i="1825"/>
  <c r="M770" i="1825"/>
  <c r="N834" i="1825"/>
  <c r="O898" i="1825"/>
  <c r="Q962" i="1825"/>
  <c r="M1026" i="1825"/>
  <c r="N1090" i="1825"/>
  <c r="O1154" i="1825"/>
  <c r="Q1218" i="1825"/>
  <c r="M1282" i="1825"/>
  <c r="N1346" i="1825"/>
  <c r="O1410" i="1825"/>
  <c r="Q1474" i="1825"/>
  <c r="M1538" i="1825"/>
  <c r="N1602" i="1825"/>
  <c r="O1666" i="1825"/>
  <c r="Q1730" i="1825"/>
  <c r="M1794" i="1825"/>
  <c r="N1858" i="1825"/>
  <c r="O1922" i="1825"/>
  <c r="Q779" i="1825"/>
  <c r="M843" i="1825"/>
  <c r="N907" i="1825"/>
  <c r="O971" i="1825"/>
  <c r="Q1035" i="1825"/>
  <c r="M1099" i="1825"/>
  <c r="N1163" i="1825"/>
  <c r="O1227" i="1825"/>
  <c r="Q1291" i="1825"/>
  <c r="M1355" i="1825"/>
  <c r="N1419" i="1825"/>
  <c r="O1483" i="1825"/>
  <c r="Q1547" i="1825"/>
  <c r="M1611" i="1825"/>
  <c r="N1675" i="1825"/>
  <c r="O1739" i="1825"/>
  <c r="Q1803" i="1825"/>
  <c r="M1867" i="1825"/>
  <c r="N1931" i="1825"/>
  <c r="O788" i="1825"/>
  <c r="Q852" i="1825"/>
  <c r="M916" i="1825"/>
  <c r="N980" i="1825"/>
  <c r="O1044" i="1825"/>
  <c r="Q1108" i="1825"/>
  <c r="M1172" i="1825"/>
  <c r="N1236" i="1825"/>
  <c r="O1300" i="1825"/>
  <c r="Q1364" i="1825"/>
  <c r="M1428" i="1825"/>
  <c r="N1492" i="1825"/>
  <c r="O1556" i="1825"/>
  <c r="Q1620" i="1825"/>
  <c r="M1684" i="1825"/>
  <c r="N1748" i="1825"/>
  <c r="O1812" i="1825"/>
  <c r="Q1876" i="1825"/>
  <c r="M729" i="1825"/>
  <c r="N793" i="1825"/>
  <c r="O857" i="1825"/>
  <c r="Q921" i="1825"/>
  <c r="M985" i="1825"/>
  <c r="N1049" i="1825"/>
  <c r="O1113" i="1825"/>
  <c r="Q1177" i="1825"/>
  <c r="M1241" i="1825"/>
  <c r="N1305" i="1825"/>
  <c r="O1369" i="1825"/>
  <c r="Q1433" i="1825"/>
  <c r="M1497" i="1825"/>
  <c r="N1561" i="1825"/>
  <c r="O1625" i="1825"/>
  <c r="Q1689" i="1825"/>
  <c r="M1753" i="1825"/>
  <c r="N1817" i="1825"/>
  <c r="O1881" i="1825"/>
  <c r="O19" i="1825"/>
  <c r="M51" i="1825"/>
  <c r="N155" i="1825"/>
  <c r="N163" i="1825"/>
  <c r="N171" i="1825"/>
  <c r="Q179" i="1825"/>
  <c r="O12" i="1825"/>
  <c r="O122" i="1825"/>
  <c r="Q160" i="1825"/>
  <c r="M124" i="1825"/>
  <c r="N184" i="1825"/>
  <c r="Q216" i="1825"/>
  <c r="M248" i="1825"/>
  <c r="N265" i="1825"/>
  <c r="Q297" i="1825"/>
  <c r="M329" i="1825"/>
  <c r="O361" i="1825"/>
  <c r="N393" i="1825"/>
  <c r="O182" i="1825"/>
  <c r="N214" i="1825"/>
  <c r="Q246" i="1825"/>
  <c r="M215" i="1825"/>
  <c r="Q247" i="1825"/>
  <c r="Q270" i="1825"/>
  <c r="M302" i="1825"/>
  <c r="O334" i="1825"/>
  <c r="N366" i="1825"/>
  <c r="O414" i="1825"/>
  <c r="M433" i="1825"/>
  <c r="N466" i="1825"/>
  <c r="Q538" i="1825"/>
  <c r="M602" i="1825"/>
  <c r="O658" i="1825"/>
  <c r="O461" i="1825"/>
  <c r="N525" i="1825"/>
  <c r="Q589" i="1825"/>
  <c r="M653" i="1825"/>
  <c r="M717" i="1825"/>
  <c r="N806" i="1825"/>
  <c r="O934" i="1825"/>
  <c r="Q1062" i="1825"/>
  <c r="M1206" i="1825"/>
  <c r="N1350" i="1825"/>
  <c r="O1478" i="1825"/>
  <c r="Q1606" i="1825"/>
  <c r="M1734" i="1825"/>
  <c r="N1846" i="1825"/>
  <c r="O767" i="1825"/>
  <c r="Q879" i="1825"/>
  <c r="M1007" i="1825"/>
  <c r="N1119" i="1825"/>
  <c r="O1247" i="1825"/>
  <c r="Q1359" i="1825"/>
  <c r="M1487" i="1825"/>
  <c r="N1615" i="1825"/>
  <c r="O1743" i="1825"/>
  <c r="Q1871" i="1825"/>
  <c r="M808" i="1825"/>
  <c r="N936" i="1825"/>
  <c r="O1064" i="1825"/>
  <c r="Q1192" i="1825"/>
  <c r="M1320" i="1825"/>
  <c r="N1448" i="1825"/>
  <c r="O1576" i="1825"/>
  <c r="Q1720" i="1825"/>
  <c r="M1848" i="1825"/>
  <c r="N749" i="1825"/>
  <c r="O877" i="1825"/>
  <c r="Q1005" i="1825"/>
  <c r="M1133" i="1825"/>
  <c r="N1261" i="1825"/>
  <c r="O1389" i="1825"/>
  <c r="Q1517" i="1825"/>
  <c r="M1629" i="1825"/>
  <c r="N1757" i="1825"/>
  <c r="O1885" i="1825"/>
  <c r="N506" i="1825"/>
  <c r="Q562" i="1825"/>
  <c r="M634" i="1825"/>
  <c r="O698" i="1825"/>
  <c r="Q501" i="1825"/>
  <c r="M565" i="1825"/>
  <c r="O621" i="1825"/>
  <c r="N693" i="1825"/>
  <c r="O790" i="1825"/>
  <c r="Q918" i="1825"/>
  <c r="M1046" i="1825"/>
  <c r="N1174" i="1825"/>
  <c r="O1286" i="1825"/>
  <c r="Q1398" i="1825"/>
  <c r="M1526" i="1825"/>
  <c r="N1654" i="1825"/>
  <c r="O1798" i="1825"/>
  <c r="Q1926" i="1825"/>
  <c r="M863" i="1825"/>
  <c r="N991" i="1825"/>
  <c r="O1135" i="1825"/>
  <c r="Q1263" i="1825"/>
  <c r="M1407" i="1825"/>
  <c r="N1535" i="1825"/>
  <c r="O1663" i="1825"/>
  <c r="Q1791" i="1825"/>
  <c r="M1919" i="1825"/>
  <c r="N760" i="1825"/>
  <c r="O888" i="1825"/>
  <c r="Q1016" i="1825"/>
  <c r="M1144" i="1825"/>
  <c r="N1256" i="1825"/>
  <c r="O1400" i="1825"/>
  <c r="Q1528" i="1825"/>
  <c r="M1640" i="1825"/>
  <c r="N1768" i="1825"/>
  <c r="O1912" i="1825"/>
  <c r="Q829" i="1825"/>
  <c r="M957" i="1825"/>
  <c r="N1085" i="1825"/>
  <c r="O1213" i="1825"/>
  <c r="Q1341" i="1825"/>
  <c r="M1469" i="1825"/>
  <c r="N1597" i="1825"/>
  <c r="O1741" i="1825"/>
  <c r="Q1869" i="1825"/>
  <c r="N61" i="1825"/>
  <c r="M93" i="1825"/>
  <c r="Q125" i="1825"/>
  <c r="M28" i="1825"/>
  <c r="M130" i="1825"/>
  <c r="N104" i="1825"/>
  <c r="N210" i="1825"/>
  <c r="O242" i="1825"/>
  <c r="Q50" i="1825"/>
  <c r="Q211" i="1825"/>
  <c r="N243" i="1825"/>
  <c r="M275" i="1825"/>
  <c r="O307" i="1825"/>
  <c r="N339" i="1825"/>
  <c r="Q371" i="1825"/>
  <c r="O201" i="1825"/>
  <c r="N233" i="1825"/>
  <c r="N41" i="1825"/>
  <c r="M100" i="1825"/>
  <c r="Q264" i="1825"/>
  <c r="M296" i="1825"/>
  <c r="O328" i="1825"/>
  <c r="N360" i="1825"/>
  <c r="Q392" i="1825"/>
  <c r="O432" i="1825"/>
  <c r="M409" i="1825"/>
  <c r="Q468" i="1825"/>
  <c r="M500" i="1825"/>
  <c r="O532" i="1825"/>
  <c r="N564" i="1825"/>
  <c r="Q596" i="1825"/>
  <c r="M628" i="1825"/>
  <c r="O660" i="1825"/>
  <c r="N692" i="1825"/>
  <c r="N447" i="1825"/>
  <c r="Q479" i="1825"/>
  <c r="M511" i="1825"/>
  <c r="O543" i="1825"/>
  <c r="N575" i="1825"/>
  <c r="Q607" i="1825"/>
  <c r="M639" i="1825"/>
  <c r="O671" i="1825"/>
  <c r="N703" i="1825"/>
  <c r="M719" i="1825"/>
  <c r="O746" i="1825"/>
  <c r="Q810" i="1825"/>
  <c r="M874" i="1825"/>
  <c r="N938" i="1825"/>
  <c r="O1002" i="1825"/>
  <c r="Q1066" i="1825"/>
  <c r="M1130" i="1825"/>
  <c r="N1194" i="1825"/>
  <c r="O1258" i="1825"/>
  <c r="Q1322" i="1825"/>
  <c r="M1386" i="1825"/>
  <c r="N1450" i="1825"/>
  <c r="O1514" i="1825"/>
  <c r="Q1578" i="1825"/>
  <c r="M1642" i="1825"/>
  <c r="N1706" i="1825"/>
  <c r="O1770" i="1825"/>
  <c r="Q1834" i="1825"/>
  <c r="M1898" i="1825"/>
  <c r="N755" i="1825"/>
  <c r="O819" i="1825"/>
  <c r="Q883" i="1825"/>
  <c r="M947" i="1825"/>
  <c r="N1011" i="1825"/>
  <c r="O1075" i="1825"/>
  <c r="Q1139" i="1825"/>
  <c r="M1203" i="1825"/>
  <c r="N1267" i="1825"/>
  <c r="O1331" i="1825"/>
  <c r="Q1395" i="1825"/>
  <c r="M1459" i="1825"/>
  <c r="N1523" i="1825"/>
  <c r="O1587" i="1825"/>
  <c r="Q1651" i="1825"/>
  <c r="M1715" i="1825"/>
  <c r="N1779" i="1825"/>
  <c r="O1843" i="1825"/>
  <c r="Q1907" i="1825"/>
  <c r="M764" i="1825"/>
  <c r="N828" i="1825"/>
  <c r="O892" i="1825"/>
  <c r="Q956" i="1825"/>
  <c r="M1020" i="1825"/>
  <c r="N1084" i="1825"/>
  <c r="O1148" i="1825"/>
  <c r="Q1212" i="1825"/>
  <c r="M1276" i="1825"/>
  <c r="N1340" i="1825"/>
  <c r="O1404" i="1825"/>
  <c r="Q1468" i="1825"/>
  <c r="M1532" i="1825"/>
  <c r="N1596" i="1825"/>
  <c r="O1660" i="1825"/>
  <c r="Q1724" i="1825"/>
  <c r="M1788" i="1825"/>
  <c r="N1852" i="1825"/>
  <c r="O1916" i="1825"/>
  <c r="Q769" i="1825"/>
  <c r="M833" i="1825"/>
  <c r="N897" i="1825"/>
  <c r="O961" i="1825"/>
  <c r="Q1025" i="1825"/>
  <c r="M1089" i="1825"/>
  <c r="N1153" i="1825"/>
  <c r="O1217" i="1825"/>
  <c r="Q1281" i="1825"/>
  <c r="M1345" i="1825"/>
  <c r="N1409" i="1825"/>
  <c r="O1473" i="1825"/>
  <c r="Q1537" i="1825"/>
  <c r="M1601" i="1825"/>
  <c r="N1665" i="1825"/>
  <c r="O1729" i="1825"/>
  <c r="Q1793" i="1825"/>
  <c r="M1857" i="1825"/>
  <c r="N1921" i="1825"/>
  <c r="Q478" i="1825"/>
  <c r="M542" i="1825"/>
  <c r="O598" i="1825"/>
  <c r="N662" i="1825"/>
  <c r="M435" i="1825"/>
  <c r="N465" i="1825"/>
  <c r="Q529" i="1825"/>
  <c r="M585" i="1825"/>
  <c r="O649" i="1825"/>
  <c r="N713" i="1825"/>
  <c r="Q830" i="1825"/>
  <c r="M942" i="1825"/>
  <c r="N1070" i="1825"/>
  <c r="O1198" i="1825"/>
  <c r="Q1342" i="1825"/>
  <c r="M1454" i="1825"/>
  <c r="N1566" i="1825"/>
  <c r="O1678" i="1825"/>
  <c r="Q1806" i="1825"/>
  <c r="M727" i="1825"/>
  <c r="N871" i="1825"/>
  <c r="O983" i="1825"/>
  <c r="Q1111" i="1825"/>
  <c r="M1239" i="1825"/>
  <c r="N1367" i="1825"/>
  <c r="O1495" i="1825"/>
  <c r="Q1623" i="1825"/>
  <c r="M1735" i="1825"/>
  <c r="N1847" i="1825"/>
  <c r="N768" i="1825"/>
  <c r="O880" i="1825"/>
  <c r="Q1008" i="1825"/>
  <c r="M1120" i="1825"/>
  <c r="N1248" i="1825"/>
  <c r="O1376" i="1825"/>
  <c r="Q1504" i="1825"/>
  <c r="M1648" i="1825"/>
  <c r="N1776" i="1825"/>
  <c r="O1904" i="1825"/>
  <c r="Q789" i="1825"/>
  <c r="M917" i="1825"/>
  <c r="N1045" i="1825"/>
  <c r="O1173" i="1825"/>
  <c r="Q1301" i="1825"/>
  <c r="M1413" i="1825"/>
  <c r="N1541" i="1825"/>
  <c r="O1685" i="1825"/>
  <c r="Q1829" i="1825"/>
  <c r="M71" i="1825"/>
  <c r="Q103" i="1825"/>
  <c r="O135" i="1825"/>
  <c r="N159" i="1825"/>
  <c r="M138" i="1825"/>
  <c r="O144" i="1825"/>
  <c r="Q118" i="1825"/>
  <c r="O213" i="1825"/>
  <c r="M245" i="1825"/>
  <c r="M172" i="1825"/>
  <c r="Q261" i="1825"/>
  <c r="M293" i="1825"/>
  <c r="O325" i="1825"/>
  <c r="N357" i="1825"/>
  <c r="Q389" i="1825"/>
  <c r="N126" i="1825"/>
  <c r="O290" i="1825"/>
  <c r="N322" i="1825"/>
  <c r="Q354" i="1825"/>
  <c r="M386" i="1825"/>
  <c r="O402" i="1825"/>
  <c r="Q418" i="1825"/>
  <c r="M502" i="1825"/>
  <c r="O566" i="1825"/>
  <c r="N638" i="1825"/>
  <c r="Q702" i="1825"/>
  <c r="Q457" i="1825"/>
  <c r="M521" i="1825"/>
  <c r="O593" i="1825"/>
  <c r="N657" i="1825"/>
  <c r="O734" i="1825"/>
  <c r="Q846" i="1825"/>
  <c r="M990" i="1825"/>
  <c r="N1118" i="1825"/>
  <c r="O1246" i="1825"/>
  <c r="Q1358" i="1825"/>
  <c r="M1502" i="1825"/>
  <c r="N1646" i="1825"/>
  <c r="O1790" i="1825"/>
  <c r="Q1902" i="1825"/>
  <c r="M791" i="1825"/>
  <c r="N935" i="1825"/>
  <c r="O1063" i="1825"/>
  <c r="Q1191" i="1825"/>
  <c r="M1319" i="1825"/>
  <c r="N1447" i="1825"/>
  <c r="O1575" i="1825"/>
  <c r="Q1719" i="1825"/>
  <c r="M1863" i="1825"/>
  <c r="N784" i="1825"/>
  <c r="O928" i="1825"/>
  <c r="Q1056" i="1825"/>
  <c r="M1200" i="1825"/>
  <c r="N1328" i="1825"/>
  <c r="O1456" i="1825"/>
  <c r="Q1568" i="1825"/>
  <c r="M1696" i="1825"/>
  <c r="N1824" i="1825"/>
  <c r="O741" i="1825"/>
  <c r="Q869" i="1825"/>
  <c r="M997" i="1825"/>
  <c r="N1125" i="1825"/>
  <c r="O1253" i="1825"/>
  <c r="Q1397" i="1825"/>
  <c r="M1525" i="1825"/>
  <c r="N1637" i="1825"/>
  <c r="O1765" i="1825"/>
  <c r="Q1877" i="1825"/>
  <c r="M4" i="189"/>
  <c r="R1765" i="1825" l="1"/>
  <c r="S1765" i="1825" s="1"/>
  <c r="P1765" i="1825"/>
  <c r="R1253" i="1825"/>
  <c r="S1253" i="1825" s="1"/>
  <c r="P1253" i="1825"/>
  <c r="R1456" i="1825"/>
  <c r="S1456" i="1825" s="1"/>
  <c r="P1456" i="1825"/>
  <c r="R1575" i="1825"/>
  <c r="S1575" i="1825" s="1"/>
  <c r="P1575" i="1825"/>
  <c r="R1790" i="1825"/>
  <c r="S1790" i="1825" s="1"/>
  <c r="P1790" i="1825"/>
  <c r="R734" i="1825"/>
  <c r="S734" i="1825" s="1"/>
  <c r="P734" i="1825"/>
  <c r="P135" i="1825"/>
  <c r="R135" i="1825"/>
  <c r="S135" i="1825" s="1"/>
  <c r="R1173" i="1825"/>
  <c r="S1173" i="1825" s="1"/>
  <c r="P1173" i="1825"/>
  <c r="R880" i="1825"/>
  <c r="S880" i="1825" s="1"/>
  <c r="P880" i="1825"/>
  <c r="R144" i="1825"/>
  <c r="S144" i="1825" s="1"/>
  <c r="P144" i="1825"/>
  <c r="R1495" i="1825"/>
  <c r="S1495" i="1825" s="1"/>
  <c r="P1495" i="1825"/>
  <c r="R983" i="1825"/>
  <c r="S983" i="1825" s="1"/>
  <c r="P983" i="1825"/>
  <c r="R1678" i="1825"/>
  <c r="S1678" i="1825" s="1"/>
  <c r="P1678" i="1825"/>
  <c r="R1198" i="1825"/>
  <c r="S1198" i="1825" s="1"/>
  <c r="P1198" i="1825"/>
  <c r="R671" i="1825"/>
  <c r="S671" i="1825" s="1"/>
  <c r="P671" i="1825"/>
  <c r="R543" i="1825"/>
  <c r="S543" i="1825" s="1"/>
  <c r="P543" i="1825"/>
  <c r="R328" i="1825"/>
  <c r="S328" i="1825" s="1"/>
  <c r="P328" i="1825"/>
  <c r="P698" i="1825"/>
  <c r="R698" i="1825"/>
  <c r="S698" i="1825" s="1"/>
  <c r="R1885" i="1825"/>
  <c r="S1885" i="1825" s="1"/>
  <c r="P1885" i="1825"/>
  <c r="R1389" i="1825"/>
  <c r="S1389" i="1825" s="1"/>
  <c r="P1389" i="1825"/>
  <c r="R877" i="1825"/>
  <c r="S877" i="1825" s="1"/>
  <c r="P877" i="1825"/>
  <c r="R1576" i="1825"/>
  <c r="S1576" i="1825" s="1"/>
  <c r="P1576" i="1825"/>
  <c r="R1064" i="1825"/>
  <c r="S1064" i="1825" s="1"/>
  <c r="P1064" i="1825"/>
  <c r="R1743" i="1825"/>
  <c r="S1743" i="1825" s="1"/>
  <c r="P1743" i="1825"/>
  <c r="R1247" i="1825"/>
  <c r="S1247" i="1825" s="1"/>
  <c r="P1247" i="1825"/>
  <c r="R767" i="1825"/>
  <c r="S767" i="1825" s="1"/>
  <c r="P767" i="1825"/>
  <c r="R1478" i="1825"/>
  <c r="S1478" i="1825" s="1"/>
  <c r="P1478" i="1825"/>
  <c r="R934" i="1825"/>
  <c r="S934" i="1825" s="1"/>
  <c r="P934" i="1825"/>
  <c r="P414" i="1825"/>
  <c r="R414" i="1825"/>
  <c r="S414" i="1825" s="1"/>
  <c r="R122" i="1825"/>
  <c r="S122" i="1825" s="1"/>
  <c r="P122" i="1825"/>
  <c r="R1881" i="1825"/>
  <c r="S1881" i="1825" s="1"/>
  <c r="P1881" i="1825"/>
  <c r="R1625" i="1825"/>
  <c r="S1625" i="1825" s="1"/>
  <c r="P1625" i="1825"/>
  <c r="R1369" i="1825"/>
  <c r="S1369" i="1825" s="1"/>
  <c r="P1369" i="1825"/>
  <c r="R1113" i="1825"/>
  <c r="S1113" i="1825" s="1"/>
  <c r="P1113" i="1825"/>
  <c r="R857" i="1825"/>
  <c r="S857" i="1825" s="1"/>
  <c r="P857" i="1825"/>
  <c r="R1812" i="1825"/>
  <c r="S1812" i="1825" s="1"/>
  <c r="P1812" i="1825"/>
  <c r="R1556" i="1825"/>
  <c r="S1556" i="1825" s="1"/>
  <c r="P1556" i="1825"/>
  <c r="R1300" i="1825"/>
  <c r="S1300" i="1825" s="1"/>
  <c r="P1300" i="1825"/>
  <c r="R1044" i="1825"/>
  <c r="S1044" i="1825" s="1"/>
  <c r="P1044" i="1825"/>
  <c r="R788" i="1825"/>
  <c r="S788" i="1825" s="1"/>
  <c r="P788" i="1825"/>
  <c r="R1739" i="1825"/>
  <c r="S1739" i="1825" s="1"/>
  <c r="P1739" i="1825"/>
  <c r="R1483" i="1825"/>
  <c r="S1483" i="1825" s="1"/>
  <c r="P1483" i="1825"/>
  <c r="R1227" i="1825"/>
  <c r="S1227" i="1825" s="1"/>
  <c r="P1227" i="1825"/>
  <c r="R971" i="1825"/>
  <c r="S971" i="1825" s="1"/>
  <c r="P971" i="1825"/>
  <c r="R1922" i="1825"/>
  <c r="S1922" i="1825" s="1"/>
  <c r="P1922" i="1825"/>
  <c r="R1666" i="1825"/>
  <c r="S1666" i="1825" s="1"/>
  <c r="P1666" i="1825"/>
  <c r="R1410" i="1825"/>
  <c r="S1410" i="1825" s="1"/>
  <c r="P1410" i="1825"/>
  <c r="R1154" i="1825"/>
  <c r="S1154" i="1825" s="1"/>
  <c r="P1154" i="1825"/>
  <c r="R898" i="1825"/>
  <c r="S898" i="1825" s="1"/>
  <c r="P898" i="1825"/>
  <c r="R651" i="1825"/>
  <c r="S651" i="1825" s="1"/>
  <c r="P651" i="1825"/>
  <c r="R523" i="1825"/>
  <c r="S523" i="1825" s="1"/>
  <c r="P523" i="1825"/>
  <c r="P319" i="1825"/>
  <c r="R319" i="1825"/>
  <c r="S319" i="1825" s="1"/>
  <c r="R1845" i="1825"/>
  <c r="S1845" i="1825" s="1"/>
  <c r="P1845" i="1825"/>
  <c r="R1365" i="1825"/>
  <c r="S1365" i="1825" s="1"/>
  <c r="P1365" i="1825"/>
  <c r="R837" i="1825"/>
  <c r="S837" i="1825" s="1"/>
  <c r="P837" i="1825"/>
  <c r="R1536" i="1825"/>
  <c r="S1536" i="1825" s="1"/>
  <c r="P1536" i="1825"/>
  <c r="R1024" i="1825"/>
  <c r="S1024" i="1825" s="1"/>
  <c r="P1024" i="1825"/>
  <c r="R1687" i="1825"/>
  <c r="S1687" i="1825" s="1"/>
  <c r="P1687" i="1825"/>
  <c r="R1159" i="1825"/>
  <c r="S1159" i="1825" s="1"/>
  <c r="P1159" i="1825"/>
  <c r="R1886" i="1825"/>
  <c r="S1886" i="1825" s="1"/>
  <c r="P1886" i="1825"/>
  <c r="R1326" i="1825"/>
  <c r="S1326" i="1825" s="1"/>
  <c r="P1326" i="1825"/>
  <c r="R814" i="1825"/>
  <c r="S814" i="1825" s="1"/>
  <c r="P814" i="1825"/>
  <c r="R178" i="1825"/>
  <c r="S178" i="1825" s="1"/>
  <c r="P178" i="1825"/>
  <c r="P317" i="1825"/>
  <c r="R317" i="1825"/>
  <c r="S317" i="1825" s="1"/>
  <c r="R695" i="1825"/>
  <c r="S695" i="1825" s="1"/>
  <c r="P695" i="1825"/>
  <c r="R567" i="1825"/>
  <c r="S567" i="1825" s="1"/>
  <c r="P567" i="1825"/>
  <c r="P424" i="1825"/>
  <c r="R424" i="1825"/>
  <c r="S424" i="1825" s="1"/>
  <c r="R1864" i="1825"/>
  <c r="S1864" i="1825" s="1"/>
  <c r="P1864" i="1825"/>
  <c r="R1368" i="1825"/>
  <c r="S1368" i="1825" s="1"/>
  <c r="P1368" i="1825"/>
  <c r="R856" i="1825"/>
  <c r="S856" i="1825" s="1"/>
  <c r="P856" i="1825"/>
  <c r="R1631" i="1825"/>
  <c r="S1631" i="1825" s="1"/>
  <c r="P1631" i="1825"/>
  <c r="R1103" i="1825"/>
  <c r="S1103" i="1825" s="1"/>
  <c r="P1103" i="1825"/>
  <c r="R1766" i="1825"/>
  <c r="S1766" i="1825" s="1"/>
  <c r="P1766" i="1825"/>
  <c r="R1254" i="1825"/>
  <c r="S1254" i="1825" s="1"/>
  <c r="P1254" i="1825"/>
  <c r="R742" i="1825"/>
  <c r="S742" i="1825" s="1"/>
  <c r="P742" i="1825"/>
  <c r="R701" i="1825"/>
  <c r="S701" i="1825" s="1"/>
  <c r="P701" i="1825"/>
  <c r="R445" i="1825"/>
  <c r="S445" i="1825" s="1"/>
  <c r="P445" i="1825"/>
  <c r="R206" i="1825"/>
  <c r="S206" i="1825" s="1"/>
  <c r="P206" i="1825"/>
  <c r="R1737" i="1825"/>
  <c r="S1737" i="1825" s="1"/>
  <c r="P1737" i="1825"/>
  <c r="R1481" i="1825"/>
  <c r="S1481" i="1825" s="1"/>
  <c r="P1481" i="1825"/>
  <c r="R1225" i="1825"/>
  <c r="S1225" i="1825" s="1"/>
  <c r="P1225" i="1825"/>
  <c r="R969" i="1825"/>
  <c r="S969" i="1825" s="1"/>
  <c r="P969" i="1825"/>
  <c r="R1924" i="1825"/>
  <c r="S1924" i="1825" s="1"/>
  <c r="P1924" i="1825"/>
  <c r="R1668" i="1825"/>
  <c r="S1668" i="1825" s="1"/>
  <c r="P1668" i="1825"/>
  <c r="R1412" i="1825"/>
  <c r="S1412" i="1825" s="1"/>
  <c r="P1412" i="1825"/>
  <c r="R1156" i="1825"/>
  <c r="S1156" i="1825" s="1"/>
  <c r="P1156" i="1825"/>
  <c r="R900" i="1825"/>
  <c r="S900" i="1825" s="1"/>
  <c r="P900" i="1825"/>
  <c r="R1851" i="1825"/>
  <c r="S1851" i="1825" s="1"/>
  <c r="P1851" i="1825"/>
  <c r="R1595" i="1825"/>
  <c r="S1595" i="1825" s="1"/>
  <c r="P1595" i="1825"/>
  <c r="R1339" i="1825"/>
  <c r="S1339" i="1825" s="1"/>
  <c r="P1339" i="1825"/>
  <c r="R1083" i="1825"/>
  <c r="S1083" i="1825" s="1"/>
  <c r="P1083" i="1825"/>
  <c r="R827" i="1825"/>
  <c r="S827" i="1825" s="1"/>
  <c r="P827" i="1825"/>
  <c r="R1778" i="1825"/>
  <c r="S1778" i="1825" s="1"/>
  <c r="P1778" i="1825"/>
  <c r="R1522" i="1825"/>
  <c r="S1522" i="1825" s="1"/>
  <c r="P1522" i="1825"/>
  <c r="R1266" i="1825"/>
  <c r="S1266" i="1825" s="1"/>
  <c r="P1266" i="1825"/>
  <c r="R1010" i="1825"/>
  <c r="S1010" i="1825" s="1"/>
  <c r="P1010" i="1825"/>
  <c r="R754" i="1825"/>
  <c r="S754" i="1825" s="1"/>
  <c r="P754" i="1825"/>
  <c r="P720" i="1825"/>
  <c r="R720" i="1825"/>
  <c r="S720" i="1825" s="1"/>
  <c r="R338" i="1825"/>
  <c r="S338" i="1825" s="1"/>
  <c r="P338" i="1825"/>
  <c r="P373" i="1825"/>
  <c r="R373" i="1825"/>
  <c r="S373" i="1825" s="1"/>
  <c r="P229" i="1825"/>
  <c r="R229" i="1825"/>
  <c r="S229" i="1825" s="1"/>
  <c r="R80" i="1825"/>
  <c r="S80" i="1825" s="1"/>
  <c r="P80" i="1825"/>
  <c r="R553" i="1825"/>
  <c r="S553" i="1825" s="1"/>
  <c r="P553" i="1825"/>
  <c r="R1825" i="1825"/>
  <c r="S1825" i="1825" s="1"/>
  <c r="P1825" i="1825"/>
  <c r="R1569" i="1825"/>
  <c r="S1569" i="1825" s="1"/>
  <c r="P1569" i="1825"/>
  <c r="R1313" i="1825"/>
  <c r="S1313" i="1825" s="1"/>
  <c r="P1313" i="1825"/>
  <c r="R1057" i="1825"/>
  <c r="S1057" i="1825" s="1"/>
  <c r="P1057" i="1825"/>
  <c r="R801" i="1825"/>
  <c r="S801" i="1825" s="1"/>
  <c r="P801" i="1825"/>
  <c r="R1756" i="1825"/>
  <c r="S1756" i="1825" s="1"/>
  <c r="P1756" i="1825"/>
  <c r="R1500" i="1825"/>
  <c r="S1500" i="1825" s="1"/>
  <c r="P1500" i="1825"/>
  <c r="R1244" i="1825"/>
  <c r="S1244" i="1825" s="1"/>
  <c r="P1244" i="1825"/>
  <c r="R988" i="1825"/>
  <c r="S988" i="1825" s="1"/>
  <c r="P988" i="1825"/>
  <c r="R732" i="1825"/>
  <c r="S732" i="1825" s="1"/>
  <c r="P732" i="1825"/>
  <c r="P708" i="1825"/>
  <c r="R708" i="1825"/>
  <c r="S708" i="1825" s="1"/>
  <c r="P580" i="1825"/>
  <c r="R580" i="1825"/>
  <c r="S580" i="1825" s="1"/>
  <c r="P452" i="1825"/>
  <c r="R452" i="1825"/>
  <c r="S452" i="1825" s="1"/>
  <c r="R661" i="1825"/>
  <c r="S661" i="1825" s="1"/>
  <c r="P661" i="1825"/>
  <c r="P570" i="1825"/>
  <c r="R570" i="1825"/>
  <c r="S570" i="1825" s="1"/>
  <c r="R198" i="1825"/>
  <c r="S198" i="1825" s="1"/>
  <c r="P198" i="1825"/>
  <c r="R1721" i="1825"/>
  <c r="S1721" i="1825" s="1"/>
  <c r="P1721" i="1825"/>
  <c r="R1465" i="1825"/>
  <c r="S1465" i="1825" s="1"/>
  <c r="P1465" i="1825"/>
  <c r="R1209" i="1825"/>
  <c r="S1209" i="1825" s="1"/>
  <c r="P1209" i="1825"/>
  <c r="R953" i="1825"/>
  <c r="S953" i="1825" s="1"/>
  <c r="P953" i="1825"/>
  <c r="R1908" i="1825"/>
  <c r="S1908" i="1825" s="1"/>
  <c r="P1908" i="1825"/>
  <c r="R1652" i="1825"/>
  <c r="S1652" i="1825" s="1"/>
  <c r="P1652" i="1825"/>
  <c r="R1396" i="1825"/>
  <c r="S1396" i="1825" s="1"/>
  <c r="P1396" i="1825"/>
  <c r="R1140" i="1825"/>
  <c r="S1140" i="1825" s="1"/>
  <c r="P1140" i="1825"/>
  <c r="R884" i="1825"/>
  <c r="S884" i="1825" s="1"/>
  <c r="P884" i="1825"/>
  <c r="R1835" i="1825"/>
  <c r="S1835" i="1825" s="1"/>
  <c r="P1835" i="1825"/>
  <c r="R1579" i="1825"/>
  <c r="S1579" i="1825" s="1"/>
  <c r="P1579" i="1825"/>
  <c r="R1323" i="1825"/>
  <c r="S1323" i="1825" s="1"/>
  <c r="P1323" i="1825"/>
  <c r="R1067" i="1825"/>
  <c r="S1067" i="1825" s="1"/>
  <c r="P1067" i="1825"/>
  <c r="R811" i="1825"/>
  <c r="S811" i="1825" s="1"/>
  <c r="P811" i="1825"/>
  <c r="R1762" i="1825"/>
  <c r="S1762" i="1825" s="1"/>
  <c r="P1762" i="1825"/>
  <c r="R1506" i="1825"/>
  <c r="S1506" i="1825" s="1"/>
  <c r="P1506" i="1825"/>
  <c r="R1250" i="1825"/>
  <c r="S1250" i="1825" s="1"/>
  <c r="P1250" i="1825"/>
  <c r="R994" i="1825"/>
  <c r="S994" i="1825" s="1"/>
  <c r="P994" i="1825"/>
  <c r="R738" i="1825"/>
  <c r="S738" i="1825" s="1"/>
  <c r="P738" i="1825"/>
  <c r="P664" i="1825"/>
  <c r="R664" i="1825"/>
  <c r="S664" i="1825" s="1"/>
  <c r="P536" i="1825"/>
  <c r="R536" i="1825"/>
  <c r="S536" i="1825" s="1"/>
  <c r="R88" i="1825"/>
  <c r="S88" i="1825" s="1"/>
  <c r="P88" i="1825"/>
  <c r="R673" i="1825"/>
  <c r="S673" i="1825" s="1"/>
  <c r="P673" i="1825"/>
  <c r="P111" i="1825"/>
  <c r="R111" i="1825"/>
  <c r="S111" i="1825" s="1"/>
  <c r="R1573" i="1825"/>
  <c r="S1573" i="1825" s="1"/>
  <c r="P1573" i="1825"/>
  <c r="R1077" i="1825"/>
  <c r="S1077" i="1825" s="1"/>
  <c r="P1077" i="1825"/>
  <c r="R1808" i="1825"/>
  <c r="S1808" i="1825" s="1"/>
  <c r="P1808" i="1825"/>
  <c r="R1280" i="1825"/>
  <c r="S1280" i="1825" s="1"/>
  <c r="P1280" i="1825"/>
  <c r="R800" i="1825"/>
  <c r="S800" i="1825" s="1"/>
  <c r="P800" i="1825"/>
  <c r="R615" i="1825"/>
  <c r="S615" i="1825" s="1"/>
  <c r="P615" i="1825"/>
  <c r="R487" i="1825"/>
  <c r="S487" i="1825" s="1"/>
  <c r="P487" i="1825"/>
  <c r="R136" i="1825"/>
  <c r="S136" i="1825" s="1"/>
  <c r="P136" i="1825"/>
  <c r="R485" i="1825"/>
  <c r="S485" i="1825" s="1"/>
  <c r="P485" i="1825"/>
  <c r="R374" i="1825"/>
  <c r="S374" i="1825" s="1"/>
  <c r="P374" i="1825"/>
  <c r="R190" i="1825"/>
  <c r="S190" i="1825" s="1"/>
  <c r="P190" i="1825"/>
  <c r="P83" i="1825"/>
  <c r="R83" i="1825"/>
  <c r="S83" i="1825" s="1"/>
  <c r="R1847" i="1825"/>
  <c r="S1847" i="1825" s="1"/>
  <c r="P1847" i="1825"/>
  <c r="R1367" i="1825"/>
  <c r="S1367" i="1825" s="1"/>
  <c r="P1367" i="1825"/>
  <c r="R871" i="1825"/>
  <c r="S871" i="1825" s="1"/>
  <c r="P871" i="1825"/>
  <c r="R1566" i="1825"/>
  <c r="S1566" i="1825" s="1"/>
  <c r="P1566" i="1825"/>
  <c r="R1070" i="1825"/>
  <c r="S1070" i="1825" s="1"/>
  <c r="P1070" i="1825"/>
  <c r="R639" i="1825"/>
  <c r="S639" i="1825" s="1"/>
  <c r="P639" i="1825"/>
  <c r="R511" i="1825"/>
  <c r="S511" i="1825" s="1"/>
  <c r="P511" i="1825"/>
  <c r="R296" i="1825"/>
  <c r="S296" i="1825" s="1"/>
  <c r="P296" i="1825"/>
  <c r="R130" i="1825"/>
  <c r="S130" i="1825" s="1"/>
  <c r="P130" i="1825"/>
  <c r="P634" i="1825"/>
  <c r="R634" i="1825"/>
  <c r="S634" i="1825" s="1"/>
  <c r="R1757" i="1825"/>
  <c r="S1757" i="1825" s="1"/>
  <c r="P1757" i="1825"/>
  <c r="R1261" i="1825"/>
  <c r="S1261" i="1825" s="1"/>
  <c r="P1261" i="1825"/>
  <c r="R749" i="1825"/>
  <c r="S749" i="1825" s="1"/>
  <c r="P749" i="1825"/>
  <c r="R1448" i="1825"/>
  <c r="S1448" i="1825" s="1"/>
  <c r="P1448" i="1825"/>
  <c r="R936" i="1825"/>
  <c r="S936" i="1825" s="1"/>
  <c r="P936" i="1825"/>
  <c r="R1615" i="1825"/>
  <c r="S1615" i="1825" s="1"/>
  <c r="P1615" i="1825"/>
  <c r="R1119" i="1825"/>
  <c r="S1119" i="1825" s="1"/>
  <c r="P1119" i="1825"/>
  <c r="R1846" i="1825"/>
  <c r="S1846" i="1825" s="1"/>
  <c r="P1846" i="1825"/>
  <c r="R1350" i="1825"/>
  <c r="S1350" i="1825" s="1"/>
  <c r="P1350" i="1825"/>
  <c r="R806" i="1825"/>
  <c r="S806" i="1825" s="1"/>
  <c r="P806" i="1825"/>
  <c r="P247" i="1825"/>
  <c r="R247" i="1825"/>
  <c r="S247" i="1825" s="1"/>
  <c r="P155" i="1825"/>
  <c r="R155" i="1825"/>
  <c r="S155" i="1825" s="1"/>
  <c r="R1817" i="1825"/>
  <c r="S1817" i="1825" s="1"/>
  <c r="P1817" i="1825"/>
  <c r="R1561" i="1825"/>
  <c r="S1561" i="1825" s="1"/>
  <c r="P1561" i="1825"/>
  <c r="R1305" i="1825"/>
  <c r="S1305" i="1825" s="1"/>
  <c r="P1305" i="1825"/>
  <c r="R1049" i="1825"/>
  <c r="S1049" i="1825" s="1"/>
  <c r="P1049" i="1825"/>
  <c r="R793" i="1825"/>
  <c r="S793" i="1825" s="1"/>
  <c r="P793" i="1825"/>
  <c r="R1748" i="1825"/>
  <c r="S1748" i="1825" s="1"/>
  <c r="P1748" i="1825"/>
  <c r="R1492" i="1825"/>
  <c r="S1492" i="1825" s="1"/>
  <c r="P1492" i="1825"/>
  <c r="R1236" i="1825"/>
  <c r="S1236" i="1825" s="1"/>
  <c r="P1236" i="1825"/>
  <c r="R980" i="1825"/>
  <c r="S980" i="1825" s="1"/>
  <c r="P980" i="1825"/>
  <c r="R1931" i="1825"/>
  <c r="S1931" i="1825" s="1"/>
  <c r="P1931" i="1825"/>
  <c r="R1675" i="1825"/>
  <c r="S1675" i="1825" s="1"/>
  <c r="P1675" i="1825"/>
  <c r="R1419" i="1825"/>
  <c r="S1419" i="1825" s="1"/>
  <c r="P1419" i="1825"/>
  <c r="R1163" i="1825"/>
  <c r="S1163" i="1825" s="1"/>
  <c r="P1163" i="1825"/>
  <c r="R907" i="1825"/>
  <c r="S907" i="1825" s="1"/>
  <c r="P907" i="1825"/>
  <c r="R1858" i="1825"/>
  <c r="S1858" i="1825" s="1"/>
  <c r="P1858" i="1825"/>
  <c r="R1602" i="1825"/>
  <c r="S1602" i="1825" s="1"/>
  <c r="P1602" i="1825"/>
  <c r="R1346" i="1825"/>
  <c r="S1346" i="1825" s="1"/>
  <c r="P1346" i="1825"/>
  <c r="R1090" i="1825"/>
  <c r="S1090" i="1825" s="1"/>
  <c r="P1090" i="1825"/>
  <c r="R834" i="1825"/>
  <c r="S834" i="1825" s="1"/>
  <c r="P834" i="1825"/>
  <c r="R619" i="1825"/>
  <c r="S619" i="1825" s="1"/>
  <c r="P619" i="1825"/>
  <c r="R491" i="1825"/>
  <c r="S491" i="1825" s="1"/>
  <c r="P491" i="1825"/>
  <c r="R142" i="1825"/>
  <c r="S142" i="1825" s="1"/>
  <c r="P142" i="1825"/>
  <c r="P287" i="1825"/>
  <c r="R287" i="1825"/>
  <c r="S287" i="1825" s="1"/>
  <c r="R1733" i="1825"/>
  <c r="S1733" i="1825" s="1"/>
  <c r="P1733" i="1825"/>
  <c r="R1221" i="1825"/>
  <c r="S1221" i="1825" s="1"/>
  <c r="P1221" i="1825"/>
  <c r="R1920" i="1825"/>
  <c r="S1920" i="1825" s="1"/>
  <c r="P1920" i="1825"/>
  <c r="R1424" i="1825"/>
  <c r="S1424" i="1825" s="1"/>
  <c r="P1424" i="1825"/>
  <c r="R896" i="1825"/>
  <c r="S896" i="1825" s="1"/>
  <c r="P896" i="1825"/>
  <c r="R1543" i="1825"/>
  <c r="S1543" i="1825" s="1"/>
  <c r="P1543" i="1825"/>
  <c r="R1031" i="1825"/>
  <c r="S1031" i="1825" s="1"/>
  <c r="P1031" i="1825"/>
  <c r="R1758" i="1825"/>
  <c r="S1758" i="1825" s="1"/>
  <c r="P1758" i="1825"/>
  <c r="R1214" i="1825"/>
  <c r="S1214" i="1825" s="1"/>
  <c r="P1214" i="1825"/>
  <c r="P285" i="1825"/>
  <c r="R285" i="1825"/>
  <c r="S285" i="1825" s="1"/>
  <c r="R112" i="1825"/>
  <c r="S112" i="1825" s="1"/>
  <c r="P112" i="1825"/>
  <c r="R663" i="1825"/>
  <c r="S663" i="1825" s="1"/>
  <c r="P663" i="1825"/>
  <c r="R535" i="1825"/>
  <c r="S535" i="1825" s="1"/>
  <c r="P535" i="1825"/>
  <c r="P234" i="1825"/>
  <c r="R234" i="1825"/>
  <c r="S234" i="1825" s="1"/>
  <c r="R1752" i="1825"/>
  <c r="S1752" i="1825" s="1"/>
  <c r="P1752" i="1825"/>
  <c r="R1224" i="1825"/>
  <c r="S1224" i="1825" s="1"/>
  <c r="P1224" i="1825"/>
  <c r="R744" i="1825"/>
  <c r="S744" i="1825" s="1"/>
  <c r="P744" i="1825"/>
  <c r="R1503" i="1825"/>
  <c r="S1503" i="1825" s="1"/>
  <c r="P1503" i="1825"/>
  <c r="R959" i="1825"/>
  <c r="S959" i="1825" s="1"/>
  <c r="P959" i="1825"/>
  <c r="R1622" i="1825"/>
  <c r="S1622" i="1825" s="1"/>
  <c r="P1622" i="1825"/>
  <c r="R1142" i="1825"/>
  <c r="S1142" i="1825" s="1"/>
  <c r="P1142" i="1825"/>
  <c r="R637" i="1825"/>
  <c r="S637" i="1825" s="1"/>
  <c r="P637" i="1825"/>
  <c r="R1929" i="1825"/>
  <c r="S1929" i="1825" s="1"/>
  <c r="P1929" i="1825"/>
  <c r="R1673" i="1825"/>
  <c r="S1673" i="1825" s="1"/>
  <c r="P1673" i="1825"/>
  <c r="R1417" i="1825"/>
  <c r="S1417" i="1825" s="1"/>
  <c r="P1417" i="1825"/>
  <c r="R1161" i="1825"/>
  <c r="S1161" i="1825" s="1"/>
  <c r="P1161" i="1825"/>
  <c r="R905" i="1825"/>
  <c r="S905" i="1825" s="1"/>
  <c r="P905" i="1825"/>
  <c r="R1860" i="1825"/>
  <c r="S1860" i="1825" s="1"/>
  <c r="P1860" i="1825"/>
  <c r="R1604" i="1825"/>
  <c r="S1604" i="1825" s="1"/>
  <c r="P1604" i="1825"/>
  <c r="R1348" i="1825"/>
  <c r="S1348" i="1825" s="1"/>
  <c r="P1348" i="1825"/>
  <c r="R1092" i="1825"/>
  <c r="S1092" i="1825" s="1"/>
  <c r="P1092" i="1825"/>
  <c r="R836" i="1825"/>
  <c r="S836" i="1825" s="1"/>
  <c r="P836" i="1825"/>
  <c r="R1787" i="1825"/>
  <c r="S1787" i="1825" s="1"/>
  <c r="P1787" i="1825"/>
  <c r="R1531" i="1825"/>
  <c r="S1531" i="1825" s="1"/>
  <c r="P1531" i="1825"/>
  <c r="R1275" i="1825"/>
  <c r="S1275" i="1825" s="1"/>
  <c r="P1275" i="1825"/>
  <c r="R1019" i="1825"/>
  <c r="S1019" i="1825" s="1"/>
  <c r="P1019" i="1825"/>
  <c r="R763" i="1825"/>
  <c r="S763" i="1825" s="1"/>
  <c r="P763" i="1825"/>
  <c r="R1714" i="1825"/>
  <c r="S1714" i="1825" s="1"/>
  <c r="P1714" i="1825"/>
  <c r="R1458" i="1825"/>
  <c r="S1458" i="1825" s="1"/>
  <c r="P1458" i="1825"/>
  <c r="R1202" i="1825"/>
  <c r="S1202" i="1825" s="1"/>
  <c r="P1202" i="1825"/>
  <c r="R946" i="1825"/>
  <c r="S946" i="1825" s="1"/>
  <c r="P946" i="1825"/>
  <c r="R306" i="1825"/>
  <c r="S306" i="1825" s="1"/>
  <c r="P306" i="1825"/>
  <c r="P341" i="1825"/>
  <c r="R341" i="1825"/>
  <c r="S341" i="1825" s="1"/>
  <c r="P197" i="1825"/>
  <c r="R197" i="1825"/>
  <c r="S197" i="1825" s="1"/>
  <c r="R74" i="1825"/>
  <c r="S74" i="1825" s="1"/>
  <c r="P74" i="1825"/>
  <c r="R497" i="1825"/>
  <c r="S497" i="1825" s="1"/>
  <c r="P497" i="1825"/>
  <c r="R1761" i="1825"/>
  <c r="S1761" i="1825" s="1"/>
  <c r="P1761" i="1825"/>
  <c r="R1505" i="1825"/>
  <c r="S1505" i="1825" s="1"/>
  <c r="P1505" i="1825"/>
  <c r="R1249" i="1825"/>
  <c r="S1249" i="1825" s="1"/>
  <c r="P1249" i="1825"/>
  <c r="R993" i="1825"/>
  <c r="S993" i="1825" s="1"/>
  <c r="P993" i="1825"/>
  <c r="R737" i="1825"/>
  <c r="S737" i="1825" s="1"/>
  <c r="P737" i="1825"/>
  <c r="R1692" i="1825"/>
  <c r="S1692" i="1825" s="1"/>
  <c r="P1692" i="1825"/>
  <c r="R1436" i="1825"/>
  <c r="S1436" i="1825" s="1"/>
  <c r="P1436" i="1825"/>
  <c r="R1180" i="1825"/>
  <c r="S1180" i="1825" s="1"/>
  <c r="P1180" i="1825"/>
  <c r="R924" i="1825"/>
  <c r="S924" i="1825" s="1"/>
  <c r="P924" i="1825"/>
  <c r="P676" i="1825"/>
  <c r="R676" i="1825"/>
  <c r="S676" i="1825" s="1"/>
  <c r="P548" i="1825"/>
  <c r="R548" i="1825"/>
  <c r="S548" i="1825" s="1"/>
  <c r="R66" i="1825"/>
  <c r="S66" i="1825" s="1"/>
  <c r="P66" i="1825"/>
  <c r="R597" i="1825"/>
  <c r="S597" i="1825" s="1"/>
  <c r="P597" i="1825"/>
  <c r="R413" i="1825"/>
  <c r="S413" i="1825" s="1"/>
  <c r="P413" i="1825"/>
  <c r="P498" i="1825"/>
  <c r="R498" i="1825"/>
  <c r="S498" i="1825" s="1"/>
  <c r="P232" i="1825"/>
  <c r="R232" i="1825"/>
  <c r="S232" i="1825" s="1"/>
  <c r="R1913" i="1825"/>
  <c r="S1913" i="1825" s="1"/>
  <c r="P1913" i="1825"/>
  <c r="R1657" i="1825"/>
  <c r="S1657" i="1825" s="1"/>
  <c r="P1657" i="1825"/>
  <c r="R1401" i="1825"/>
  <c r="S1401" i="1825" s="1"/>
  <c r="P1401" i="1825"/>
  <c r="R1145" i="1825"/>
  <c r="S1145" i="1825" s="1"/>
  <c r="P1145" i="1825"/>
  <c r="R889" i="1825"/>
  <c r="S889" i="1825" s="1"/>
  <c r="P889" i="1825"/>
  <c r="R1844" i="1825"/>
  <c r="S1844" i="1825" s="1"/>
  <c r="P1844" i="1825"/>
  <c r="R1588" i="1825"/>
  <c r="S1588" i="1825" s="1"/>
  <c r="P1588" i="1825"/>
  <c r="R1332" i="1825"/>
  <c r="S1332" i="1825" s="1"/>
  <c r="P1332" i="1825"/>
  <c r="R1076" i="1825"/>
  <c r="S1076" i="1825" s="1"/>
  <c r="P1076" i="1825"/>
  <c r="R820" i="1825"/>
  <c r="S820" i="1825" s="1"/>
  <c r="P820" i="1825"/>
  <c r="R1771" i="1825"/>
  <c r="S1771" i="1825" s="1"/>
  <c r="P1771" i="1825"/>
  <c r="R1515" i="1825"/>
  <c r="S1515" i="1825" s="1"/>
  <c r="P1515" i="1825"/>
  <c r="R1259" i="1825"/>
  <c r="S1259" i="1825" s="1"/>
  <c r="P1259" i="1825"/>
  <c r="R1003" i="1825"/>
  <c r="S1003" i="1825" s="1"/>
  <c r="P1003" i="1825"/>
  <c r="R747" i="1825"/>
  <c r="S747" i="1825" s="1"/>
  <c r="P747" i="1825"/>
  <c r="R1698" i="1825"/>
  <c r="S1698" i="1825" s="1"/>
  <c r="P1698" i="1825"/>
  <c r="R1442" i="1825"/>
  <c r="S1442" i="1825" s="1"/>
  <c r="P1442" i="1825"/>
  <c r="R1186" i="1825"/>
  <c r="S1186" i="1825" s="1"/>
  <c r="P1186" i="1825"/>
  <c r="R930" i="1825"/>
  <c r="S930" i="1825" s="1"/>
  <c r="P930" i="1825"/>
  <c r="P632" i="1825"/>
  <c r="R632" i="1825"/>
  <c r="S632" i="1825" s="1"/>
  <c r="P504" i="1825"/>
  <c r="R504" i="1825"/>
  <c r="S504" i="1825" s="1"/>
  <c r="P145" i="1825"/>
  <c r="R145" i="1825"/>
  <c r="S145" i="1825" s="1"/>
  <c r="R609" i="1825"/>
  <c r="S609" i="1825" s="1"/>
  <c r="P609" i="1825"/>
  <c r="R417" i="1825"/>
  <c r="S417" i="1825" s="1"/>
  <c r="P417" i="1825"/>
  <c r="P79" i="1825"/>
  <c r="R79" i="1825"/>
  <c r="S79" i="1825" s="1"/>
  <c r="R1445" i="1825"/>
  <c r="S1445" i="1825" s="1"/>
  <c r="P1445" i="1825"/>
  <c r="R949" i="1825"/>
  <c r="S949" i="1825" s="1"/>
  <c r="P949" i="1825"/>
  <c r="R1680" i="1825"/>
  <c r="S1680" i="1825" s="1"/>
  <c r="P1680" i="1825"/>
  <c r="R1152" i="1825"/>
  <c r="S1152" i="1825" s="1"/>
  <c r="P1152" i="1825"/>
  <c r="R711" i="1825"/>
  <c r="S711" i="1825" s="1"/>
  <c r="P711" i="1825"/>
  <c r="R583" i="1825"/>
  <c r="S583" i="1825" s="1"/>
  <c r="P583" i="1825"/>
  <c r="R455" i="1825"/>
  <c r="S455" i="1825" s="1"/>
  <c r="P455" i="1825"/>
  <c r="R241" i="1825"/>
  <c r="S241" i="1825" s="1"/>
  <c r="P241" i="1825"/>
  <c r="P13" i="1825"/>
  <c r="R13" i="1825"/>
  <c r="S13" i="1825" s="1"/>
  <c r="R669" i="1825"/>
  <c r="S669" i="1825" s="1"/>
  <c r="P669" i="1825"/>
  <c r="P722" i="1825"/>
  <c r="R722" i="1825"/>
  <c r="S722" i="1825" s="1"/>
  <c r="R342" i="1825"/>
  <c r="S342" i="1825" s="1"/>
  <c r="P342" i="1825"/>
  <c r="P159" i="1825"/>
  <c r="R159" i="1825"/>
  <c r="S159" i="1825" s="1"/>
  <c r="R1735" i="1825"/>
  <c r="S1735" i="1825" s="1"/>
  <c r="P1735" i="1825"/>
  <c r="R1239" i="1825"/>
  <c r="S1239" i="1825" s="1"/>
  <c r="P1239" i="1825"/>
  <c r="R727" i="1825"/>
  <c r="S727" i="1825" s="1"/>
  <c r="P727" i="1825"/>
  <c r="R1454" i="1825"/>
  <c r="S1454" i="1825" s="1"/>
  <c r="P1454" i="1825"/>
  <c r="R942" i="1825"/>
  <c r="S942" i="1825" s="1"/>
  <c r="P942" i="1825"/>
  <c r="R607" i="1825"/>
  <c r="S607" i="1825" s="1"/>
  <c r="P607" i="1825"/>
  <c r="R479" i="1825"/>
  <c r="S479" i="1825" s="1"/>
  <c r="P479" i="1825"/>
  <c r="R392" i="1825"/>
  <c r="S392" i="1825" s="1"/>
  <c r="P392" i="1825"/>
  <c r="R264" i="1825"/>
  <c r="S264" i="1825" s="1"/>
  <c r="P264" i="1825"/>
  <c r="P562" i="1825"/>
  <c r="R562" i="1825"/>
  <c r="S562" i="1825" s="1"/>
  <c r="R1629" i="1825"/>
  <c r="S1629" i="1825" s="1"/>
  <c r="P1629" i="1825"/>
  <c r="R1133" i="1825"/>
  <c r="S1133" i="1825" s="1"/>
  <c r="P1133" i="1825"/>
  <c r="R1848" i="1825"/>
  <c r="S1848" i="1825" s="1"/>
  <c r="P1848" i="1825"/>
  <c r="R1320" i="1825"/>
  <c r="S1320" i="1825" s="1"/>
  <c r="P1320" i="1825"/>
  <c r="R808" i="1825"/>
  <c r="S808" i="1825" s="1"/>
  <c r="P808" i="1825"/>
  <c r="R1487" i="1825"/>
  <c r="S1487" i="1825" s="1"/>
  <c r="P1487" i="1825"/>
  <c r="R1007" i="1825"/>
  <c r="S1007" i="1825" s="1"/>
  <c r="P1007" i="1825"/>
  <c r="R1734" i="1825"/>
  <c r="S1734" i="1825" s="1"/>
  <c r="P1734" i="1825"/>
  <c r="R1206" i="1825"/>
  <c r="S1206" i="1825" s="1"/>
  <c r="P1206" i="1825"/>
  <c r="R717" i="1825"/>
  <c r="S717" i="1825" s="1"/>
  <c r="P717" i="1825"/>
  <c r="P215" i="1825"/>
  <c r="R215" i="1825"/>
  <c r="S215" i="1825" s="1"/>
  <c r="R1753" i="1825"/>
  <c r="S1753" i="1825" s="1"/>
  <c r="P1753" i="1825"/>
  <c r="R1497" i="1825"/>
  <c r="S1497" i="1825" s="1"/>
  <c r="P1497" i="1825"/>
  <c r="R1241" i="1825"/>
  <c r="S1241" i="1825" s="1"/>
  <c r="P1241" i="1825"/>
  <c r="R985" i="1825"/>
  <c r="S985" i="1825" s="1"/>
  <c r="P985" i="1825"/>
  <c r="R729" i="1825"/>
  <c r="S729" i="1825" s="1"/>
  <c r="P729" i="1825"/>
  <c r="R1684" i="1825"/>
  <c r="S1684" i="1825" s="1"/>
  <c r="P1684" i="1825"/>
  <c r="R1428" i="1825"/>
  <c r="S1428" i="1825" s="1"/>
  <c r="P1428" i="1825"/>
  <c r="R1172" i="1825"/>
  <c r="S1172" i="1825" s="1"/>
  <c r="P1172" i="1825"/>
  <c r="R916" i="1825"/>
  <c r="S916" i="1825" s="1"/>
  <c r="P916" i="1825"/>
  <c r="R1867" i="1825"/>
  <c r="S1867" i="1825" s="1"/>
  <c r="P1867" i="1825"/>
  <c r="R1611" i="1825"/>
  <c r="S1611" i="1825" s="1"/>
  <c r="P1611" i="1825"/>
  <c r="R1355" i="1825"/>
  <c r="S1355" i="1825" s="1"/>
  <c r="P1355" i="1825"/>
  <c r="R1099" i="1825"/>
  <c r="S1099" i="1825" s="1"/>
  <c r="P1099" i="1825"/>
  <c r="R843" i="1825"/>
  <c r="S843" i="1825" s="1"/>
  <c r="P843" i="1825"/>
  <c r="R1794" i="1825"/>
  <c r="S1794" i="1825" s="1"/>
  <c r="P1794" i="1825"/>
  <c r="R1538" i="1825"/>
  <c r="S1538" i="1825" s="1"/>
  <c r="P1538" i="1825"/>
  <c r="R1282" i="1825"/>
  <c r="S1282" i="1825" s="1"/>
  <c r="P1282" i="1825"/>
  <c r="R1026" i="1825"/>
  <c r="S1026" i="1825" s="1"/>
  <c r="P1026" i="1825"/>
  <c r="R770" i="1825"/>
  <c r="S770" i="1825" s="1"/>
  <c r="P770" i="1825"/>
  <c r="R587" i="1825"/>
  <c r="S587" i="1825" s="1"/>
  <c r="P587" i="1825"/>
  <c r="R459" i="1825"/>
  <c r="S459" i="1825" s="1"/>
  <c r="P459" i="1825"/>
  <c r="P383" i="1825"/>
  <c r="R383" i="1825"/>
  <c r="S383" i="1825" s="1"/>
  <c r="R1621" i="1825"/>
  <c r="S1621" i="1825" s="1"/>
  <c r="P1621" i="1825"/>
  <c r="R1093" i="1825"/>
  <c r="S1093" i="1825" s="1"/>
  <c r="P1093" i="1825"/>
  <c r="R1792" i="1825"/>
  <c r="S1792" i="1825" s="1"/>
  <c r="P1792" i="1825"/>
  <c r="R1296" i="1825"/>
  <c r="S1296" i="1825" s="1"/>
  <c r="P1296" i="1825"/>
  <c r="R752" i="1825"/>
  <c r="S752" i="1825" s="1"/>
  <c r="P752" i="1825"/>
  <c r="R1415" i="1825"/>
  <c r="S1415" i="1825" s="1"/>
  <c r="P1415" i="1825"/>
  <c r="R887" i="1825"/>
  <c r="S887" i="1825" s="1"/>
  <c r="P887" i="1825"/>
  <c r="R1614" i="1825"/>
  <c r="S1614" i="1825" s="1"/>
  <c r="P1614" i="1825"/>
  <c r="R1086" i="1825"/>
  <c r="S1086" i="1825" s="1"/>
  <c r="P1086" i="1825"/>
  <c r="P381" i="1825"/>
  <c r="R381" i="1825"/>
  <c r="S381" i="1825" s="1"/>
  <c r="R631" i="1825"/>
  <c r="S631" i="1825" s="1"/>
  <c r="P631" i="1825"/>
  <c r="R503" i="1825"/>
  <c r="S503" i="1825" s="1"/>
  <c r="P503" i="1825"/>
  <c r="P202" i="1825"/>
  <c r="R202" i="1825"/>
  <c r="S202" i="1825" s="1"/>
  <c r="R1624" i="1825"/>
  <c r="S1624" i="1825" s="1"/>
  <c r="P1624" i="1825"/>
  <c r="R1112" i="1825"/>
  <c r="S1112" i="1825" s="1"/>
  <c r="P1112" i="1825"/>
  <c r="R1887" i="1825"/>
  <c r="S1887" i="1825" s="1"/>
  <c r="P1887" i="1825"/>
  <c r="R1375" i="1825"/>
  <c r="S1375" i="1825" s="1"/>
  <c r="P1375" i="1825"/>
  <c r="R831" i="1825"/>
  <c r="S831" i="1825" s="1"/>
  <c r="P831" i="1825"/>
  <c r="R1494" i="1825"/>
  <c r="S1494" i="1825" s="1"/>
  <c r="P1494" i="1825"/>
  <c r="R1014" i="1825"/>
  <c r="S1014" i="1825" s="1"/>
  <c r="P1014" i="1825"/>
  <c r="R573" i="1825"/>
  <c r="S573" i="1825" s="1"/>
  <c r="P573" i="1825"/>
  <c r="P59" i="1825"/>
  <c r="R59" i="1825"/>
  <c r="S59" i="1825" s="1"/>
  <c r="R1865" i="1825"/>
  <c r="S1865" i="1825" s="1"/>
  <c r="P1865" i="1825"/>
  <c r="R1609" i="1825"/>
  <c r="S1609" i="1825" s="1"/>
  <c r="P1609" i="1825"/>
  <c r="R1353" i="1825"/>
  <c r="S1353" i="1825" s="1"/>
  <c r="P1353" i="1825"/>
  <c r="R1097" i="1825"/>
  <c r="S1097" i="1825" s="1"/>
  <c r="P1097" i="1825"/>
  <c r="R841" i="1825"/>
  <c r="S841" i="1825" s="1"/>
  <c r="P841" i="1825"/>
  <c r="R1796" i="1825"/>
  <c r="S1796" i="1825" s="1"/>
  <c r="P1796" i="1825"/>
  <c r="R1540" i="1825"/>
  <c r="S1540" i="1825" s="1"/>
  <c r="P1540" i="1825"/>
  <c r="R1284" i="1825"/>
  <c r="S1284" i="1825" s="1"/>
  <c r="P1284" i="1825"/>
  <c r="R1028" i="1825"/>
  <c r="S1028" i="1825" s="1"/>
  <c r="P1028" i="1825"/>
  <c r="R772" i="1825"/>
  <c r="S772" i="1825" s="1"/>
  <c r="P772" i="1825"/>
  <c r="R1723" i="1825"/>
  <c r="S1723" i="1825" s="1"/>
  <c r="P1723" i="1825"/>
  <c r="R1467" i="1825"/>
  <c r="S1467" i="1825" s="1"/>
  <c r="P1467" i="1825"/>
  <c r="R1211" i="1825"/>
  <c r="S1211" i="1825" s="1"/>
  <c r="P1211" i="1825"/>
  <c r="R955" i="1825"/>
  <c r="S955" i="1825" s="1"/>
  <c r="P955" i="1825"/>
  <c r="R1906" i="1825"/>
  <c r="S1906" i="1825" s="1"/>
  <c r="P1906" i="1825"/>
  <c r="R1650" i="1825"/>
  <c r="S1650" i="1825" s="1"/>
  <c r="P1650" i="1825"/>
  <c r="R1394" i="1825"/>
  <c r="S1394" i="1825" s="1"/>
  <c r="P1394" i="1825"/>
  <c r="R1138" i="1825"/>
  <c r="S1138" i="1825" s="1"/>
  <c r="P1138" i="1825"/>
  <c r="R882" i="1825"/>
  <c r="S882" i="1825" s="1"/>
  <c r="P882" i="1825"/>
  <c r="R120" i="1825"/>
  <c r="S120" i="1825" s="1"/>
  <c r="P120" i="1825"/>
  <c r="R274" i="1825"/>
  <c r="S274" i="1825" s="1"/>
  <c r="P274" i="1825"/>
  <c r="P309" i="1825"/>
  <c r="R309" i="1825"/>
  <c r="S309" i="1825" s="1"/>
  <c r="R164" i="1825"/>
  <c r="S164" i="1825" s="1"/>
  <c r="P164" i="1825"/>
  <c r="R681" i="1825"/>
  <c r="S681" i="1825" s="1"/>
  <c r="P681" i="1825"/>
  <c r="R1697" i="1825"/>
  <c r="S1697" i="1825" s="1"/>
  <c r="P1697" i="1825"/>
  <c r="R1441" i="1825"/>
  <c r="S1441" i="1825" s="1"/>
  <c r="P1441" i="1825"/>
  <c r="R1185" i="1825"/>
  <c r="S1185" i="1825" s="1"/>
  <c r="P1185" i="1825"/>
  <c r="R929" i="1825"/>
  <c r="S929" i="1825" s="1"/>
  <c r="P929" i="1825"/>
  <c r="R1884" i="1825"/>
  <c r="S1884" i="1825" s="1"/>
  <c r="P1884" i="1825"/>
  <c r="R1628" i="1825"/>
  <c r="S1628" i="1825" s="1"/>
  <c r="P1628" i="1825"/>
  <c r="R1372" i="1825"/>
  <c r="S1372" i="1825" s="1"/>
  <c r="P1372" i="1825"/>
  <c r="R1116" i="1825"/>
  <c r="S1116" i="1825" s="1"/>
  <c r="P1116" i="1825"/>
  <c r="R860" i="1825"/>
  <c r="S860" i="1825" s="1"/>
  <c r="P860" i="1825"/>
  <c r="P644" i="1825"/>
  <c r="R644" i="1825"/>
  <c r="S644" i="1825" s="1"/>
  <c r="P516" i="1825"/>
  <c r="R516" i="1825"/>
  <c r="S516" i="1825" s="1"/>
  <c r="R102" i="1825"/>
  <c r="S102" i="1825" s="1"/>
  <c r="P102" i="1825"/>
  <c r="P157" i="1825"/>
  <c r="R157" i="1825"/>
  <c r="S157" i="1825" s="1"/>
  <c r="R533" i="1825"/>
  <c r="S533" i="1825" s="1"/>
  <c r="P533" i="1825"/>
  <c r="P690" i="1825"/>
  <c r="R690" i="1825"/>
  <c r="S690" i="1825" s="1"/>
  <c r="P200" i="1825"/>
  <c r="R200" i="1825"/>
  <c r="S200" i="1825" s="1"/>
  <c r="R58" i="1825"/>
  <c r="S58" i="1825" s="1"/>
  <c r="P58" i="1825"/>
  <c r="R1849" i="1825"/>
  <c r="S1849" i="1825" s="1"/>
  <c r="P1849" i="1825"/>
  <c r="R1593" i="1825"/>
  <c r="S1593" i="1825" s="1"/>
  <c r="P1593" i="1825"/>
  <c r="R1337" i="1825"/>
  <c r="S1337" i="1825" s="1"/>
  <c r="P1337" i="1825"/>
  <c r="R1081" i="1825"/>
  <c r="S1081" i="1825" s="1"/>
  <c r="P1081" i="1825"/>
  <c r="R825" i="1825"/>
  <c r="S825" i="1825" s="1"/>
  <c r="P825" i="1825"/>
  <c r="R1780" i="1825"/>
  <c r="S1780" i="1825" s="1"/>
  <c r="P1780" i="1825"/>
  <c r="R1524" i="1825"/>
  <c r="S1524" i="1825" s="1"/>
  <c r="P1524" i="1825"/>
  <c r="R1268" i="1825"/>
  <c r="S1268" i="1825" s="1"/>
  <c r="P1268" i="1825"/>
  <c r="R1012" i="1825"/>
  <c r="S1012" i="1825" s="1"/>
  <c r="P1012" i="1825"/>
  <c r="R756" i="1825"/>
  <c r="S756" i="1825" s="1"/>
  <c r="P756" i="1825"/>
  <c r="R1707" i="1825"/>
  <c r="S1707" i="1825" s="1"/>
  <c r="P1707" i="1825"/>
  <c r="R1451" i="1825"/>
  <c r="S1451" i="1825" s="1"/>
  <c r="P1451" i="1825"/>
  <c r="R1195" i="1825"/>
  <c r="S1195" i="1825" s="1"/>
  <c r="P1195" i="1825"/>
  <c r="R939" i="1825"/>
  <c r="S939" i="1825" s="1"/>
  <c r="P939" i="1825"/>
  <c r="R1890" i="1825"/>
  <c r="S1890" i="1825" s="1"/>
  <c r="P1890" i="1825"/>
  <c r="R1634" i="1825"/>
  <c r="S1634" i="1825" s="1"/>
  <c r="P1634" i="1825"/>
  <c r="R1378" i="1825"/>
  <c r="S1378" i="1825" s="1"/>
  <c r="P1378" i="1825"/>
  <c r="R1122" i="1825"/>
  <c r="S1122" i="1825" s="1"/>
  <c r="P1122" i="1825"/>
  <c r="R866" i="1825"/>
  <c r="S866" i="1825" s="1"/>
  <c r="P866" i="1825"/>
  <c r="R403" i="1825"/>
  <c r="S403" i="1825" s="1"/>
  <c r="P403" i="1825"/>
  <c r="P600" i="1825"/>
  <c r="R600" i="1825"/>
  <c r="S600" i="1825" s="1"/>
  <c r="P472" i="1825"/>
  <c r="R472" i="1825"/>
  <c r="S472" i="1825" s="1"/>
  <c r="R134" i="1825"/>
  <c r="S134" i="1825" s="1"/>
  <c r="P134" i="1825"/>
  <c r="R114" i="1825"/>
  <c r="S114" i="1825" s="1"/>
  <c r="P114" i="1825"/>
  <c r="P169" i="1825"/>
  <c r="R169" i="1825"/>
  <c r="S169" i="1825" s="1"/>
  <c r="P113" i="1825"/>
  <c r="R113" i="1825"/>
  <c r="S113" i="1825" s="1"/>
  <c r="R537" i="1825"/>
  <c r="S537" i="1825" s="1"/>
  <c r="P537" i="1825"/>
  <c r="R1861" i="1825"/>
  <c r="S1861" i="1825" s="1"/>
  <c r="P1861" i="1825"/>
  <c r="R1317" i="1825"/>
  <c r="S1317" i="1825" s="1"/>
  <c r="P1317" i="1825"/>
  <c r="R821" i="1825"/>
  <c r="S821" i="1825" s="1"/>
  <c r="P821" i="1825"/>
  <c r="R1552" i="1825"/>
  <c r="S1552" i="1825" s="1"/>
  <c r="P1552" i="1825"/>
  <c r="R1040" i="1825"/>
  <c r="S1040" i="1825" s="1"/>
  <c r="P1040" i="1825"/>
  <c r="R679" i="1825"/>
  <c r="S679" i="1825" s="1"/>
  <c r="P679" i="1825"/>
  <c r="R551" i="1825"/>
  <c r="S551" i="1825" s="1"/>
  <c r="P551" i="1825"/>
  <c r="R209" i="1825"/>
  <c r="S209" i="1825" s="1"/>
  <c r="P209" i="1825"/>
  <c r="R605" i="1825"/>
  <c r="S605" i="1825" s="1"/>
  <c r="P605" i="1825"/>
  <c r="R310" i="1825"/>
  <c r="S310" i="1825" s="1"/>
  <c r="P310" i="1825"/>
  <c r="R254" i="1825"/>
  <c r="S254" i="1825" s="1"/>
  <c r="P254" i="1825"/>
  <c r="R1623" i="1825"/>
  <c r="S1623" i="1825" s="1"/>
  <c r="P1623" i="1825"/>
  <c r="R1111" i="1825"/>
  <c r="S1111" i="1825" s="1"/>
  <c r="P1111" i="1825"/>
  <c r="R1806" i="1825"/>
  <c r="S1806" i="1825" s="1"/>
  <c r="P1806" i="1825"/>
  <c r="R1342" i="1825"/>
  <c r="S1342" i="1825" s="1"/>
  <c r="P1342" i="1825"/>
  <c r="R830" i="1825"/>
  <c r="S830" i="1825" s="1"/>
  <c r="P830" i="1825"/>
  <c r="R703" i="1825"/>
  <c r="S703" i="1825" s="1"/>
  <c r="P703" i="1825"/>
  <c r="R575" i="1825"/>
  <c r="S575" i="1825" s="1"/>
  <c r="P575" i="1825"/>
  <c r="R447" i="1825"/>
  <c r="S447" i="1825" s="1"/>
  <c r="P447" i="1825"/>
  <c r="R360" i="1825"/>
  <c r="S360" i="1825" s="1"/>
  <c r="P360" i="1825"/>
  <c r="R100" i="1825"/>
  <c r="S100" i="1825" s="1"/>
  <c r="P100" i="1825"/>
  <c r="P506" i="1825"/>
  <c r="R506" i="1825"/>
  <c r="S506" i="1825" s="1"/>
  <c r="R1517" i="1825"/>
  <c r="S1517" i="1825" s="1"/>
  <c r="P1517" i="1825"/>
  <c r="R1005" i="1825"/>
  <c r="S1005" i="1825" s="1"/>
  <c r="P1005" i="1825"/>
  <c r="R1720" i="1825"/>
  <c r="S1720" i="1825" s="1"/>
  <c r="P1720" i="1825"/>
  <c r="R1192" i="1825"/>
  <c r="S1192" i="1825" s="1"/>
  <c r="P1192" i="1825"/>
  <c r="R1871" i="1825"/>
  <c r="S1871" i="1825" s="1"/>
  <c r="P1871" i="1825"/>
  <c r="R1359" i="1825"/>
  <c r="S1359" i="1825" s="1"/>
  <c r="P1359" i="1825"/>
  <c r="R879" i="1825"/>
  <c r="S879" i="1825" s="1"/>
  <c r="P879" i="1825"/>
  <c r="R1606" i="1825"/>
  <c r="S1606" i="1825" s="1"/>
  <c r="P1606" i="1825"/>
  <c r="R1062" i="1825"/>
  <c r="S1062" i="1825" s="1"/>
  <c r="P1062" i="1825"/>
  <c r="R1689" i="1825"/>
  <c r="S1689" i="1825" s="1"/>
  <c r="P1689" i="1825"/>
  <c r="R1433" i="1825"/>
  <c r="S1433" i="1825" s="1"/>
  <c r="P1433" i="1825"/>
  <c r="R1177" i="1825"/>
  <c r="S1177" i="1825" s="1"/>
  <c r="P1177" i="1825"/>
  <c r="R921" i="1825"/>
  <c r="S921" i="1825" s="1"/>
  <c r="P921" i="1825"/>
  <c r="R1876" i="1825"/>
  <c r="S1876" i="1825" s="1"/>
  <c r="P1876" i="1825"/>
  <c r="R1620" i="1825"/>
  <c r="S1620" i="1825" s="1"/>
  <c r="P1620" i="1825"/>
  <c r="R1364" i="1825"/>
  <c r="S1364" i="1825" s="1"/>
  <c r="P1364" i="1825"/>
  <c r="R1108" i="1825"/>
  <c r="S1108" i="1825" s="1"/>
  <c r="P1108" i="1825"/>
  <c r="R852" i="1825"/>
  <c r="S852" i="1825" s="1"/>
  <c r="P852" i="1825"/>
  <c r="R1803" i="1825"/>
  <c r="S1803" i="1825" s="1"/>
  <c r="P1803" i="1825"/>
  <c r="R1547" i="1825"/>
  <c r="S1547" i="1825" s="1"/>
  <c r="P1547" i="1825"/>
  <c r="R1291" i="1825"/>
  <c r="S1291" i="1825" s="1"/>
  <c r="P1291" i="1825"/>
  <c r="R1035" i="1825"/>
  <c r="S1035" i="1825" s="1"/>
  <c r="P1035" i="1825"/>
  <c r="R779" i="1825"/>
  <c r="S779" i="1825" s="1"/>
  <c r="P779" i="1825"/>
  <c r="R1730" i="1825"/>
  <c r="S1730" i="1825" s="1"/>
  <c r="P1730" i="1825"/>
  <c r="R1474" i="1825"/>
  <c r="S1474" i="1825" s="1"/>
  <c r="P1474" i="1825"/>
  <c r="R1218" i="1825"/>
  <c r="S1218" i="1825" s="1"/>
  <c r="P1218" i="1825"/>
  <c r="R962" i="1825"/>
  <c r="S962" i="1825" s="1"/>
  <c r="P962" i="1825"/>
  <c r="R683" i="1825"/>
  <c r="S683" i="1825" s="1"/>
  <c r="P683" i="1825"/>
  <c r="R555" i="1825"/>
  <c r="S555" i="1825" s="1"/>
  <c r="P555" i="1825"/>
  <c r="R401" i="1825"/>
  <c r="S401" i="1825" s="1"/>
  <c r="P401" i="1825"/>
  <c r="P351" i="1825"/>
  <c r="R351" i="1825"/>
  <c r="S351" i="1825" s="1"/>
  <c r="R1493" i="1825"/>
  <c r="S1493" i="1825" s="1"/>
  <c r="P1493" i="1825"/>
  <c r="R965" i="1825"/>
  <c r="S965" i="1825" s="1"/>
  <c r="P965" i="1825"/>
  <c r="R1664" i="1825"/>
  <c r="S1664" i="1825" s="1"/>
  <c r="P1664" i="1825"/>
  <c r="R1168" i="1825"/>
  <c r="S1168" i="1825" s="1"/>
  <c r="P1168" i="1825"/>
  <c r="R1815" i="1825"/>
  <c r="S1815" i="1825" s="1"/>
  <c r="P1815" i="1825"/>
  <c r="R1287" i="1825"/>
  <c r="S1287" i="1825" s="1"/>
  <c r="P1287" i="1825"/>
  <c r="R775" i="1825"/>
  <c r="S775" i="1825" s="1"/>
  <c r="P775" i="1825"/>
  <c r="R1470" i="1825"/>
  <c r="S1470" i="1825" s="1"/>
  <c r="P1470" i="1825"/>
  <c r="R958" i="1825"/>
  <c r="S958" i="1825" s="1"/>
  <c r="P958" i="1825"/>
  <c r="P349" i="1825"/>
  <c r="R349" i="1825"/>
  <c r="S349" i="1825" s="1"/>
  <c r="P23" i="1825"/>
  <c r="R23" i="1825"/>
  <c r="S23" i="1825" s="1"/>
  <c r="R599" i="1825"/>
  <c r="S599" i="1825" s="1"/>
  <c r="P599" i="1825"/>
  <c r="R471" i="1825"/>
  <c r="S471" i="1825" s="1"/>
  <c r="P471" i="1825"/>
  <c r="R14" i="1825"/>
  <c r="S14" i="1825" s="1"/>
  <c r="P14" i="1825"/>
  <c r="R1496" i="1825"/>
  <c r="S1496" i="1825" s="1"/>
  <c r="P1496" i="1825"/>
  <c r="R984" i="1825"/>
  <c r="S984" i="1825" s="1"/>
  <c r="P984" i="1825"/>
  <c r="R1759" i="1825"/>
  <c r="S1759" i="1825" s="1"/>
  <c r="P1759" i="1825"/>
  <c r="R1231" i="1825"/>
  <c r="S1231" i="1825" s="1"/>
  <c r="P1231" i="1825"/>
  <c r="R1894" i="1825"/>
  <c r="S1894" i="1825" s="1"/>
  <c r="P1894" i="1825"/>
  <c r="R1366" i="1825"/>
  <c r="S1366" i="1825" s="1"/>
  <c r="P1366" i="1825"/>
  <c r="R886" i="1825"/>
  <c r="S886" i="1825" s="1"/>
  <c r="P886" i="1825"/>
  <c r="R509" i="1825"/>
  <c r="S509" i="1825" s="1"/>
  <c r="P509" i="1825"/>
  <c r="R238" i="1825"/>
  <c r="S238" i="1825" s="1"/>
  <c r="P238" i="1825"/>
  <c r="R128" i="1825"/>
  <c r="S128" i="1825" s="1"/>
  <c r="P128" i="1825"/>
  <c r="R1801" i="1825"/>
  <c r="S1801" i="1825" s="1"/>
  <c r="P1801" i="1825"/>
  <c r="R1545" i="1825"/>
  <c r="S1545" i="1825" s="1"/>
  <c r="P1545" i="1825"/>
  <c r="R1289" i="1825"/>
  <c r="S1289" i="1825" s="1"/>
  <c r="P1289" i="1825"/>
  <c r="R1033" i="1825"/>
  <c r="S1033" i="1825" s="1"/>
  <c r="P1033" i="1825"/>
  <c r="R777" i="1825"/>
  <c r="S777" i="1825" s="1"/>
  <c r="P777" i="1825"/>
  <c r="R1732" i="1825"/>
  <c r="S1732" i="1825" s="1"/>
  <c r="P1732" i="1825"/>
  <c r="R1476" i="1825"/>
  <c r="S1476" i="1825" s="1"/>
  <c r="P1476" i="1825"/>
  <c r="R1220" i="1825"/>
  <c r="S1220" i="1825" s="1"/>
  <c r="P1220" i="1825"/>
  <c r="R964" i="1825"/>
  <c r="S964" i="1825" s="1"/>
  <c r="P964" i="1825"/>
  <c r="R1915" i="1825"/>
  <c r="S1915" i="1825" s="1"/>
  <c r="P1915" i="1825"/>
  <c r="R1659" i="1825"/>
  <c r="S1659" i="1825" s="1"/>
  <c r="P1659" i="1825"/>
  <c r="R1403" i="1825"/>
  <c r="S1403" i="1825" s="1"/>
  <c r="P1403" i="1825"/>
  <c r="R1147" i="1825"/>
  <c r="S1147" i="1825" s="1"/>
  <c r="P1147" i="1825"/>
  <c r="R891" i="1825"/>
  <c r="S891" i="1825" s="1"/>
  <c r="P891" i="1825"/>
  <c r="R1842" i="1825"/>
  <c r="S1842" i="1825" s="1"/>
  <c r="P1842" i="1825"/>
  <c r="R1586" i="1825"/>
  <c r="S1586" i="1825" s="1"/>
  <c r="P1586" i="1825"/>
  <c r="R1330" i="1825"/>
  <c r="S1330" i="1825" s="1"/>
  <c r="P1330" i="1825"/>
  <c r="R1074" i="1825"/>
  <c r="S1074" i="1825" s="1"/>
  <c r="P1074" i="1825"/>
  <c r="R818" i="1825"/>
  <c r="S818" i="1825" s="1"/>
  <c r="P818" i="1825"/>
  <c r="R411" i="1825"/>
  <c r="S411" i="1825" s="1"/>
  <c r="P411" i="1825"/>
  <c r="R32" i="1825"/>
  <c r="S32" i="1825" s="1"/>
  <c r="P32" i="1825"/>
  <c r="R370" i="1825"/>
  <c r="S370" i="1825" s="1"/>
  <c r="P370" i="1825"/>
  <c r="P277" i="1825"/>
  <c r="R277" i="1825"/>
  <c r="S277" i="1825" s="1"/>
  <c r="R617" i="1825"/>
  <c r="S617" i="1825" s="1"/>
  <c r="P617" i="1825"/>
  <c r="R1889" i="1825"/>
  <c r="S1889" i="1825" s="1"/>
  <c r="P1889" i="1825"/>
  <c r="R1633" i="1825"/>
  <c r="S1633" i="1825" s="1"/>
  <c r="P1633" i="1825"/>
  <c r="R1377" i="1825"/>
  <c r="S1377" i="1825" s="1"/>
  <c r="P1377" i="1825"/>
  <c r="R1121" i="1825"/>
  <c r="S1121" i="1825" s="1"/>
  <c r="P1121" i="1825"/>
  <c r="R865" i="1825"/>
  <c r="S865" i="1825" s="1"/>
  <c r="P865" i="1825"/>
  <c r="R1820" i="1825"/>
  <c r="S1820" i="1825" s="1"/>
  <c r="P1820" i="1825"/>
  <c r="R1564" i="1825"/>
  <c r="S1564" i="1825" s="1"/>
  <c r="P1564" i="1825"/>
  <c r="R1308" i="1825"/>
  <c r="S1308" i="1825" s="1"/>
  <c r="P1308" i="1825"/>
  <c r="R1052" i="1825"/>
  <c r="S1052" i="1825" s="1"/>
  <c r="P1052" i="1825"/>
  <c r="R796" i="1825"/>
  <c r="S796" i="1825" s="1"/>
  <c r="P796" i="1825"/>
  <c r="P612" i="1825"/>
  <c r="R612" i="1825"/>
  <c r="S612" i="1825" s="1"/>
  <c r="P484" i="1825"/>
  <c r="R484" i="1825"/>
  <c r="S484" i="1825" s="1"/>
  <c r="R140" i="1825"/>
  <c r="S140" i="1825" s="1"/>
  <c r="P140" i="1825"/>
  <c r="R469" i="1825"/>
  <c r="S469" i="1825" s="1"/>
  <c r="P469" i="1825"/>
  <c r="P626" i="1825"/>
  <c r="R626" i="1825"/>
  <c r="S626" i="1825" s="1"/>
  <c r="R230" i="1825"/>
  <c r="S230" i="1825" s="1"/>
  <c r="P230" i="1825"/>
  <c r="R86" i="1825"/>
  <c r="S86" i="1825" s="1"/>
  <c r="P86" i="1825"/>
  <c r="R1785" i="1825"/>
  <c r="S1785" i="1825" s="1"/>
  <c r="P1785" i="1825"/>
  <c r="R1529" i="1825"/>
  <c r="S1529" i="1825" s="1"/>
  <c r="P1529" i="1825"/>
  <c r="R1273" i="1825"/>
  <c r="S1273" i="1825" s="1"/>
  <c r="P1273" i="1825"/>
  <c r="R1017" i="1825"/>
  <c r="S1017" i="1825" s="1"/>
  <c r="P1017" i="1825"/>
  <c r="R761" i="1825"/>
  <c r="S761" i="1825" s="1"/>
  <c r="P761" i="1825"/>
  <c r="R1716" i="1825"/>
  <c r="S1716" i="1825" s="1"/>
  <c r="P1716" i="1825"/>
  <c r="R1460" i="1825"/>
  <c r="S1460" i="1825" s="1"/>
  <c r="P1460" i="1825"/>
  <c r="R1204" i="1825"/>
  <c r="S1204" i="1825" s="1"/>
  <c r="P1204" i="1825"/>
  <c r="R948" i="1825"/>
  <c r="S948" i="1825" s="1"/>
  <c r="P948" i="1825"/>
  <c r="R1899" i="1825"/>
  <c r="S1899" i="1825" s="1"/>
  <c r="P1899" i="1825"/>
  <c r="R1643" i="1825"/>
  <c r="S1643" i="1825" s="1"/>
  <c r="P1643" i="1825"/>
  <c r="R1387" i="1825"/>
  <c r="S1387" i="1825" s="1"/>
  <c r="P1387" i="1825"/>
  <c r="R1131" i="1825"/>
  <c r="S1131" i="1825" s="1"/>
  <c r="P1131" i="1825"/>
  <c r="R875" i="1825"/>
  <c r="S875" i="1825" s="1"/>
  <c r="P875" i="1825"/>
  <c r="R1826" i="1825"/>
  <c r="S1826" i="1825" s="1"/>
  <c r="P1826" i="1825"/>
  <c r="R1570" i="1825"/>
  <c r="S1570" i="1825" s="1"/>
  <c r="P1570" i="1825"/>
  <c r="R1314" i="1825"/>
  <c r="S1314" i="1825" s="1"/>
  <c r="P1314" i="1825"/>
  <c r="R1058" i="1825"/>
  <c r="S1058" i="1825" s="1"/>
  <c r="P1058" i="1825"/>
  <c r="R802" i="1825"/>
  <c r="S802" i="1825" s="1"/>
  <c r="P802" i="1825"/>
  <c r="P696" i="1825"/>
  <c r="R696" i="1825"/>
  <c r="S696" i="1825" s="1"/>
  <c r="P568" i="1825"/>
  <c r="R568" i="1825"/>
  <c r="S568" i="1825" s="1"/>
  <c r="P412" i="1825"/>
  <c r="R412" i="1825"/>
  <c r="S412" i="1825" s="1"/>
  <c r="P161" i="1825"/>
  <c r="R161" i="1825"/>
  <c r="S161" i="1825" s="1"/>
  <c r="P81" i="1825"/>
  <c r="R81" i="1825"/>
  <c r="S81" i="1825" s="1"/>
  <c r="R473" i="1825"/>
  <c r="S473" i="1825" s="1"/>
  <c r="P473" i="1825"/>
  <c r="R92" i="1825"/>
  <c r="S92" i="1825" s="1"/>
  <c r="P92" i="1825"/>
  <c r="P143" i="1825"/>
  <c r="R143" i="1825"/>
  <c r="S143" i="1825" s="1"/>
  <c r="R1717" i="1825"/>
  <c r="S1717" i="1825" s="1"/>
  <c r="P1717" i="1825"/>
  <c r="R1205" i="1825"/>
  <c r="S1205" i="1825" s="1"/>
  <c r="P1205" i="1825"/>
  <c r="R1936" i="1825"/>
  <c r="S1936" i="1825" s="1"/>
  <c r="P1936" i="1825"/>
  <c r="R1408" i="1825"/>
  <c r="S1408" i="1825" s="1"/>
  <c r="P1408" i="1825"/>
  <c r="R912" i="1825"/>
  <c r="S912" i="1825" s="1"/>
  <c r="P912" i="1825"/>
  <c r="R647" i="1825"/>
  <c r="S647" i="1825" s="1"/>
  <c r="P647" i="1825"/>
  <c r="R519" i="1825"/>
  <c r="S519" i="1825" s="1"/>
  <c r="P519" i="1825"/>
  <c r="R541" i="1825"/>
  <c r="S541" i="1825" s="1"/>
  <c r="P541" i="1825"/>
  <c r="R278" i="1825"/>
  <c r="S278" i="1825" s="1"/>
  <c r="P278" i="1825"/>
  <c r="R222" i="1825"/>
  <c r="S222" i="1825" s="1"/>
  <c r="P222" i="1825"/>
  <c r="P107" i="1825"/>
  <c r="R107" i="1825"/>
  <c r="S107" i="1825" s="1"/>
  <c r="F9" i="189"/>
  <c r="G9" i="189"/>
  <c r="M6" i="189"/>
  <c r="P7" i="189"/>
  <c r="R6" i="189"/>
  <c r="R7" i="189"/>
  <c r="P6" i="189"/>
  <c r="N6" i="189"/>
  <c r="M7" i="189"/>
  <c r="N7" i="189"/>
  <c r="R593" i="1825"/>
  <c r="S593" i="1825" s="1"/>
  <c r="P593" i="1825"/>
  <c r="P402" i="1825"/>
  <c r="R402" i="1825"/>
  <c r="S402" i="1825" s="1"/>
  <c r="R290" i="1825"/>
  <c r="S290" i="1825" s="1"/>
  <c r="P290" i="1825"/>
  <c r="P325" i="1825"/>
  <c r="R325" i="1825"/>
  <c r="S325" i="1825" s="1"/>
  <c r="R649" i="1825"/>
  <c r="S649" i="1825" s="1"/>
  <c r="P649" i="1825"/>
  <c r="R1729" i="1825"/>
  <c r="S1729" i="1825" s="1"/>
  <c r="P1729" i="1825"/>
  <c r="R1473" i="1825"/>
  <c r="S1473" i="1825" s="1"/>
  <c r="P1473" i="1825"/>
  <c r="R1217" i="1825"/>
  <c r="S1217" i="1825" s="1"/>
  <c r="P1217" i="1825"/>
  <c r="R961" i="1825"/>
  <c r="S961" i="1825" s="1"/>
  <c r="P961" i="1825"/>
  <c r="R1916" i="1825"/>
  <c r="S1916" i="1825" s="1"/>
  <c r="P1916" i="1825"/>
  <c r="R1660" i="1825"/>
  <c r="S1660" i="1825" s="1"/>
  <c r="P1660" i="1825"/>
  <c r="R1404" i="1825"/>
  <c r="S1404" i="1825" s="1"/>
  <c r="P1404" i="1825"/>
  <c r="R1148" i="1825"/>
  <c r="S1148" i="1825" s="1"/>
  <c r="P1148" i="1825"/>
  <c r="R892" i="1825"/>
  <c r="S892" i="1825" s="1"/>
  <c r="P892" i="1825"/>
  <c r="R1843" i="1825"/>
  <c r="S1843" i="1825" s="1"/>
  <c r="P1843" i="1825"/>
  <c r="R1587" i="1825"/>
  <c r="S1587" i="1825" s="1"/>
  <c r="P1587" i="1825"/>
  <c r="R1331" i="1825"/>
  <c r="S1331" i="1825" s="1"/>
  <c r="P1331" i="1825"/>
  <c r="R1075" i="1825"/>
  <c r="S1075" i="1825" s="1"/>
  <c r="P1075" i="1825"/>
  <c r="R819" i="1825"/>
  <c r="S819" i="1825" s="1"/>
  <c r="P819" i="1825"/>
  <c r="R1770" i="1825"/>
  <c r="S1770" i="1825" s="1"/>
  <c r="P1770" i="1825"/>
  <c r="R1514" i="1825"/>
  <c r="S1514" i="1825" s="1"/>
  <c r="P1514" i="1825"/>
  <c r="R1258" i="1825"/>
  <c r="S1258" i="1825" s="1"/>
  <c r="P1258" i="1825"/>
  <c r="R1002" i="1825"/>
  <c r="S1002" i="1825" s="1"/>
  <c r="P1002" i="1825"/>
  <c r="R746" i="1825"/>
  <c r="S746" i="1825" s="1"/>
  <c r="P746" i="1825"/>
  <c r="P660" i="1825"/>
  <c r="R660" i="1825"/>
  <c r="S660" i="1825" s="1"/>
  <c r="P532" i="1825"/>
  <c r="R532" i="1825"/>
  <c r="S532" i="1825" s="1"/>
  <c r="P432" i="1825"/>
  <c r="R432" i="1825"/>
  <c r="S432" i="1825" s="1"/>
  <c r="P307" i="1825"/>
  <c r="R307" i="1825"/>
  <c r="S307" i="1825" s="1"/>
  <c r="R621" i="1825"/>
  <c r="S621" i="1825" s="1"/>
  <c r="P621" i="1825"/>
  <c r="R182" i="1825"/>
  <c r="S182" i="1825" s="1"/>
  <c r="P182" i="1825"/>
  <c r="R12" i="1825"/>
  <c r="S12" i="1825" s="1"/>
  <c r="P12" i="1825"/>
  <c r="P65" i="1825"/>
  <c r="R65" i="1825"/>
  <c r="S65" i="1825" s="1"/>
  <c r="R705" i="1825"/>
  <c r="S705" i="1825" s="1"/>
  <c r="P705" i="1825"/>
  <c r="R47" i="1825"/>
  <c r="S47" i="1825" s="1"/>
  <c r="P47" i="1825"/>
  <c r="R1653" i="1825"/>
  <c r="S1653" i="1825" s="1"/>
  <c r="P1653" i="1825"/>
  <c r="R1141" i="1825"/>
  <c r="S1141" i="1825" s="1"/>
  <c r="P1141" i="1825"/>
  <c r="R1872" i="1825"/>
  <c r="S1872" i="1825" s="1"/>
  <c r="P1872" i="1825"/>
  <c r="R1344" i="1825"/>
  <c r="S1344" i="1825" s="1"/>
  <c r="P1344" i="1825"/>
  <c r="R848" i="1825"/>
  <c r="S848" i="1825" s="1"/>
  <c r="P848" i="1825"/>
  <c r="R1591" i="1825"/>
  <c r="S1591" i="1825" s="1"/>
  <c r="P1591" i="1825"/>
  <c r="R1079" i="1825"/>
  <c r="S1079" i="1825" s="1"/>
  <c r="P1079" i="1825"/>
  <c r="R1774" i="1825"/>
  <c r="S1774" i="1825" s="1"/>
  <c r="P1774" i="1825"/>
  <c r="R1294" i="1825"/>
  <c r="S1294" i="1825" s="1"/>
  <c r="P1294" i="1825"/>
  <c r="R798" i="1825"/>
  <c r="S798" i="1825" s="1"/>
  <c r="P798" i="1825"/>
  <c r="P582" i="1825"/>
  <c r="R582" i="1825"/>
  <c r="S582" i="1825" s="1"/>
  <c r="R1565" i="1825"/>
  <c r="S1565" i="1825" s="1"/>
  <c r="P1565" i="1825"/>
  <c r="R1053" i="1825"/>
  <c r="S1053" i="1825" s="1"/>
  <c r="P1053" i="1825"/>
  <c r="R677" i="1825"/>
  <c r="S677" i="1825" s="1"/>
  <c r="P677" i="1825"/>
  <c r="R407" i="1825"/>
  <c r="S407" i="1825" s="1"/>
  <c r="P407" i="1825"/>
  <c r="P706" i="1825"/>
  <c r="R706" i="1825"/>
  <c r="S706" i="1825" s="1"/>
  <c r="P458" i="1825"/>
  <c r="R458" i="1825"/>
  <c r="S458" i="1825" s="1"/>
  <c r="R358" i="1825"/>
  <c r="S358" i="1825" s="1"/>
  <c r="P358" i="1825"/>
  <c r="R94" i="1825"/>
  <c r="S94" i="1825" s="1"/>
  <c r="P94" i="1825"/>
  <c r="P289" i="1825"/>
  <c r="R289" i="1825"/>
  <c r="S289" i="1825" s="1"/>
  <c r="P39" i="1825"/>
  <c r="R39" i="1825"/>
  <c r="S39" i="1825" s="1"/>
  <c r="P131" i="1825"/>
  <c r="R131" i="1825"/>
  <c r="S131" i="1825" s="1"/>
  <c r="P704" i="1825"/>
  <c r="R704" i="1825"/>
  <c r="S704" i="1825" s="1"/>
  <c r="P576" i="1825"/>
  <c r="R576" i="1825"/>
  <c r="S576" i="1825" s="1"/>
  <c r="P448" i="1825"/>
  <c r="R448" i="1825"/>
  <c r="S448" i="1825" s="1"/>
  <c r="R364" i="1825"/>
  <c r="S364" i="1825" s="1"/>
  <c r="P364" i="1825"/>
  <c r="P89" i="1825"/>
  <c r="R89" i="1825"/>
  <c r="S89" i="1825" s="1"/>
  <c r="P87" i="1825"/>
  <c r="R87" i="1825"/>
  <c r="S87" i="1825" s="1"/>
  <c r="R1875" i="1825"/>
  <c r="S1875" i="1825" s="1"/>
  <c r="P1875" i="1825"/>
  <c r="R1619" i="1825"/>
  <c r="S1619" i="1825" s="1"/>
  <c r="P1619" i="1825"/>
  <c r="R1363" i="1825"/>
  <c r="S1363" i="1825" s="1"/>
  <c r="P1363" i="1825"/>
  <c r="R1107" i="1825"/>
  <c r="S1107" i="1825" s="1"/>
  <c r="P1107" i="1825"/>
  <c r="R851" i="1825"/>
  <c r="S851" i="1825" s="1"/>
  <c r="P851" i="1825"/>
  <c r="R1802" i="1825"/>
  <c r="S1802" i="1825" s="1"/>
  <c r="P1802" i="1825"/>
  <c r="R1546" i="1825"/>
  <c r="S1546" i="1825" s="1"/>
  <c r="P1546" i="1825"/>
  <c r="R1290" i="1825"/>
  <c r="S1290" i="1825" s="1"/>
  <c r="P1290" i="1825"/>
  <c r="R1034" i="1825"/>
  <c r="S1034" i="1825" s="1"/>
  <c r="P1034" i="1825"/>
  <c r="R778" i="1825"/>
  <c r="S778" i="1825" s="1"/>
  <c r="P778" i="1825"/>
  <c r="R591" i="1825"/>
  <c r="S591" i="1825" s="1"/>
  <c r="P591" i="1825"/>
  <c r="R463" i="1825"/>
  <c r="S463" i="1825" s="1"/>
  <c r="P463" i="1825"/>
  <c r="P355" i="1825"/>
  <c r="R355" i="1825"/>
  <c r="S355" i="1825" s="1"/>
  <c r="R227" i="1825"/>
  <c r="S227" i="1825" s="1"/>
  <c r="P227" i="1825"/>
  <c r="P77" i="1825"/>
  <c r="R77" i="1825"/>
  <c r="S77" i="1825" s="1"/>
  <c r="R1405" i="1825"/>
  <c r="S1405" i="1825" s="1"/>
  <c r="P1405" i="1825"/>
  <c r="R893" i="1825"/>
  <c r="S893" i="1825" s="1"/>
  <c r="P893" i="1825"/>
  <c r="R423" i="1825"/>
  <c r="S423" i="1825" s="1"/>
  <c r="P423" i="1825"/>
  <c r="R1581" i="1825"/>
  <c r="S1581" i="1825" s="1"/>
  <c r="P1581" i="1825"/>
  <c r="R1069" i="1825"/>
  <c r="S1069" i="1825" s="1"/>
  <c r="P1069" i="1825"/>
  <c r="R1784" i="1825"/>
  <c r="S1784" i="1825" s="1"/>
  <c r="P1784" i="1825"/>
  <c r="R1272" i="1825"/>
  <c r="S1272" i="1825" s="1"/>
  <c r="P1272" i="1825"/>
  <c r="R728" i="1825"/>
  <c r="S728" i="1825" s="1"/>
  <c r="P728" i="1825"/>
  <c r="R1423" i="1825"/>
  <c r="S1423" i="1825" s="1"/>
  <c r="P1423" i="1825"/>
  <c r="R943" i="1825"/>
  <c r="S943" i="1825" s="1"/>
  <c r="P943" i="1825"/>
  <c r="R1670" i="1825"/>
  <c r="S1670" i="1825" s="1"/>
  <c r="P1670" i="1825"/>
  <c r="R1126" i="1825"/>
  <c r="S1126" i="1825" s="1"/>
  <c r="P1126" i="1825"/>
  <c r="P377" i="1825"/>
  <c r="R377" i="1825"/>
  <c r="S377" i="1825" s="1"/>
  <c r="P34" i="1825"/>
  <c r="R34" i="1825"/>
  <c r="S34" i="1825" s="1"/>
  <c r="P29" i="1825"/>
  <c r="R29" i="1825"/>
  <c r="S29" i="1825" s="1"/>
  <c r="P301" i="1825"/>
  <c r="R301" i="1825"/>
  <c r="S301" i="1825" s="1"/>
  <c r="R665" i="1825"/>
  <c r="S665" i="1825" s="1"/>
  <c r="P665" i="1825"/>
  <c r="P718" i="1825"/>
  <c r="R718" i="1825"/>
  <c r="S718" i="1825" s="1"/>
  <c r="R441" i="1825"/>
  <c r="S441" i="1825" s="1"/>
  <c r="P441" i="1825"/>
  <c r="P53" i="1825"/>
  <c r="R53" i="1825"/>
  <c r="S53" i="1825" s="1"/>
  <c r="P714" i="1825"/>
  <c r="R714" i="1825"/>
  <c r="S714" i="1825" s="1"/>
  <c r="P450" i="1825"/>
  <c r="R450" i="1825"/>
  <c r="S450" i="1825" s="1"/>
  <c r="P37" i="1825"/>
  <c r="R37" i="1825"/>
  <c r="S37" i="1825" s="1"/>
  <c r="R33" i="1825"/>
  <c r="S33" i="1825" s="1"/>
  <c r="P33" i="1825"/>
  <c r="P273" i="1825"/>
  <c r="R273" i="1825"/>
  <c r="S273" i="1825" s="1"/>
  <c r="P75" i="1825"/>
  <c r="R75" i="1825"/>
  <c r="S75" i="1825" s="1"/>
  <c r="P327" i="1825"/>
  <c r="R327" i="1825"/>
  <c r="S327" i="1825" s="1"/>
  <c r="P137" i="1825"/>
  <c r="R137" i="1825"/>
  <c r="S137" i="1825" s="1"/>
  <c r="R521" i="1825"/>
  <c r="S521" i="1825" s="1"/>
  <c r="P521" i="1825"/>
  <c r="R386" i="1825"/>
  <c r="S386" i="1825" s="1"/>
  <c r="P386" i="1825"/>
  <c r="R126" i="1825"/>
  <c r="S126" i="1825" s="1"/>
  <c r="P126" i="1825"/>
  <c r="P293" i="1825"/>
  <c r="R293" i="1825"/>
  <c r="S293" i="1825" s="1"/>
  <c r="R585" i="1825"/>
  <c r="S585" i="1825" s="1"/>
  <c r="P585" i="1825"/>
  <c r="R1921" i="1825"/>
  <c r="S1921" i="1825" s="1"/>
  <c r="P1921" i="1825"/>
  <c r="R1665" i="1825"/>
  <c r="S1665" i="1825" s="1"/>
  <c r="P1665" i="1825"/>
  <c r="R1409" i="1825"/>
  <c r="S1409" i="1825" s="1"/>
  <c r="P1409" i="1825"/>
  <c r="R1153" i="1825"/>
  <c r="S1153" i="1825" s="1"/>
  <c r="P1153" i="1825"/>
  <c r="R897" i="1825"/>
  <c r="S897" i="1825" s="1"/>
  <c r="P897" i="1825"/>
  <c r="R1852" i="1825"/>
  <c r="S1852" i="1825" s="1"/>
  <c r="P1852" i="1825"/>
  <c r="R1596" i="1825"/>
  <c r="S1596" i="1825" s="1"/>
  <c r="P1596" i="1825"/>
  <c r="R1340" i="1825"/>
  <c r="S1340" i="1825" s="1"/>
  <c r="P1340" i="1825"/>
  <c r="R1084" i="1825"/>
  <c r="S1084" i="1825" s="1"/>
  <c r="P1084" i="1825"/>
  <c r="R828" i="1825"/>
  <c r="S828" i="1825" s="1"/>
  <c r="P828" i="1825"/>
  <c r="R1779" i="1825"/>
  <c r="S1779" i="1825" s="1"/>
  <c r="P1779" i="1825"/>
  <c r="R1523" i="1825"/>
  <c r="S1523" i="1825" s="1"/>
  <c r="P1523" i="1825"/>
  <c r="R1267" i="1825"/>
  <c r="S1267" i="1825" s="1"/>
  <c r="P1267" i="1825"/>
  <c r="R1011" i="1825"/>
  <c r="S1011" i="1825" s="1"/>
  <c r="P1011" i="1825"/>
  <c r="R755" i="1825"/>
  <c r="S755" i="1825" s="1"/>
  <c r="P755" i="1825"/>
  <c r="R1706" i="1825"/>
  <c r="S1706" i="1825" s="1"/>
  <c r="P1706" i="1825"/>
  <c r="R1450" i="1825"/>
  <c r="S1450" i="1825" s="1"/>
  <c r="P1450" i="1825"/>
  <c r="R1194" i="1825"/>
  <c r="S1194" i="1825" s="1"/>
  <c r="P1194" i="1825"/>
  <c r="R938" i="1825"/>
  <c r="S938" i="1825" s="1"/>
  <c r="P938" i="1825"/>
  <c r="P628" i="1825"/>
  <c r="R628" i="1825"/>
  <c r="S628" i="1825" s="1"/>
  <c r="P500" i="1825"/>
  <c r="R500" i="1825"/>
  <c r="S500" i="1825" s="1"/>
  <c r="P275" i="1825"/>
  <c r="R275" i="1825"/>
  <c r="S275" i="1825" s="1"/>
  <c r="R28" i="1825"/>
  <c r="S28" i="1825" s="1"/>
  <c r="P28" i="1825"/>
  <c r="R565" i="1825"/>
  <c r="S565" i="1825" s="1"/>
  <c r="P565" i="1825"/>
  <c r="P179" i="1825"/>
  <c r="R179" i="1825"/>
  <c r="S179" i="1825" s="1"/>
  <c r="P48" i="1825"/>
  <c r="R48" i="1825"/>
  <c r="S48" i="1825" s="1"/>
  <c r="R641" i="1825"/>
  <c r="S641" i="1825" s="1"/>
  <c r="P641" i="1825"/>
  <c r="P442" i="1825"/>
  <c r="R442" i="1825"/>
  <c r="S442" i="1825" s="1"/>
  <c r="R1509" i="1825"/>
  <c r="S1509" i="1825" s="1"/>
  <c r="P1509" i="1825"/>
  <c r="R1013" i="1825"/>
  <c r="S1013" i="1825" s="1"/>
  <c r="P1013" i="1825"/>
  <c r="R1744" i="1825"/>
  <c r="S1744" i="1825" s="1"/>
  <c r="P1744" i="1825"/>
  <c r="R1216" i="1825"/>
  <c r="S1216" i="1825" s="1"/>
  <c r="P1216" i="1825"/>
  <c r="R736" i="1825"/>
  <c r="S736" i="1825" s="1"/>
  <c r="P736" i="1825"/>
  <c r="R1463" i="1825"/>
  <c r="S1463" i="1825" s="1"/>
  <c r="P1463" i="1825"/>
  <c r="R951" i="1825"/>
  <c r="S951" i="1825" s="1"/>
  <c r="P951" i="1825"/>
  <c r="R1662" i="1825"/>
  <c r="S1662" i="1825" s="1"/>
  <c r="P1662" i="1825"/>
  <c r="R1166" i="1825"/>
  <c r="S1166" i="1825" s="1"/>
  <c r="P1166" i="1825"/>
  <c r="P526" i="1825"/>
  <c r="R526" i="1825"/>
  <c r="S526" i="1825" s="1"/>
  <c r="R1437" i="1825"/>
  <c r="S1437" i="1825" s="1"/>
  <c r="P1437" i="1825"/>
  <c r="R925" i="1825"/>
  <c r="S925" i="1825" s="1"/>
  <c r="P925" i="1825"/>
  <c r="R613" i="1825"/>
  <c r="S613" i="1825" s="1"/>
  <c r="P613" i="1825"/>
  <c r="P642" i="1825"/>
  <c r="R642" i="1825"/>
  <c r="S642" i="1825" s="1"/>
  <c r="R326" i="1825"/>
  <c r="S326" i="1825" s="1"/>
  <c r="P326" i="1825"/>
  <c r="P385" i="1825"/>
  <c r="R385" i="1825"/>
  <c r="S385" i="1825" s="1"/>
  <c r="R150" i="1825"/>
  <c r="S150" i="1825" s="1"/>
  <c r="P150" i="1825"/>
  <c r="P672" i="1825"/>
  <c r="R672" i="1825"/>
  <c r="S672" i="1825" s="1"/>
  <c r="P544" i="1825"/>
  <c r="R544" i="1825"/>
  <c r="S544" i="1825" s="1"/>
  <c r="R332" i="1825"/>
  <c r="S332" i="1825" s="1"/>
  <c r="P332" i="1825"/>
  <c r="P57" i="1825"/>
  <c r="R57" i="1825"/>
  <c r="S57" i="1825" s="1"/>
  <c r="P434" i="1825"/>
  <c r="R434" i="1825"/>
  <c r="S434" i="1825" s="1"/>
  <c r="P55" i="1825"/>
  <c r="R55" i="1825"/>
  <c r="S55" i="1825" s="1"/>
  <c r="R1811" i="1825"/>
  <c r="S1811" i="1825" s="1"/>
  <c r="P1811" i="1825"/>
  <c r="R1555" i="1825"/>
  <c r="S1555" i="1825" s="1"/>
  <c r="P1555" i="1825"/>
  <c r="R1299" i="1825"/>
  <c r="S1299" i="1825" s="1"/>
  <c r="P1299" i="1825"/>
  <c r="R1043" i="1825"/>
  <c r="S1043" i="1825" s="1"/>
  <c r="P1043" i="1825"/>
  <c r="R787" i="1825"/>
  <c r="S787" i="1825" s="1"/>
  <c r="P787" i="1825"/>
  <c r="R1738" i="1825"/>
  <c r="S1738" i="1825" s="1"/>
  <c r="P1738" i="1825"/>
  <c r="R1482" i="1825"/>
  <c r="S1482" i="1825" s="1"/>
  <c r="P1482" i="1825"/>
  <c r="R1226" i="1825"/>
  <c r="S1226" i="1825" s="1"/>
  <c r="P1226" i="1825"/>
  <c r="R970" i="1825"/>
  <c r="S970" i="1825" s="1"/>
  <c r="P970" i="1825"/>
  <c r="R687" i="1825"/>
  <c r="S687" i="1825" s="1"/>
  <c r="P687" i="1825"/>
  <c r="R559" i="1825"/>
  <c r="S559" i="1825" s="1"/>
  <c r="P559" i="1825"/>
  <c r="P323" i="1825"/>
  <c r="R323" i="1825"/>
  <c r="S323" i="1825" s="1"/>
  <c r="R195" i="1825"/>
  <c r="S195" i="1825" s="1"/>
  <c r="P195" i="1825"/>
  <c r="R1805" i="1825"/>
  <c r="S1805" i="1825" s="1"/>
  <c r="P1805" i="1825"/>
  <c r="R1277" i="1825"/>
  <c r="S1277" i="1825" s="1"/>
  <c r="P1277" i="1825"/>
  <c r="R765" i="1825"/>
  <c r="S765" i="1825" s="1"/>
  <c r="P765" i="1825"/>
  <c r="R1933" i="1825"/>
  <c r="S1933" i="1825" s="1"/>
  <c r="P1933" i="1825"/>
  <c r="R1453" i="1825"/>
  <c r="S1453" i="1825" s="1"/>
  <c r="P1453" i="1825"/>
  <c r="R941" i="1825"/>
  <c r="S941" i="1825" s="1"/>
  <c r="P941" i="1825"/>
  <c r="R1656" i="1825"/>
  <c r="S1656" i="1825" s="1"/>
  <c r="P1656" i="1825"/>
  <c r="R1128" i="1825"/>
  <c r="S1128" i="1825" s="1"/>
  <c r="P1128" i="1825"/>
  <c r="R1807" i="1825"/>
  <c r="S1807" i="1825" s="1"/>
  <c r="P1807" i="1825"/>
  <c r="R1295" i="1825"/>
  <c r="S1295" i="1825" s="1"/>
  <c r="P1295" i="1825"/>
  <c r="R815" i="1825"/>
  <c r="S815" i="1825" s="1"/>
  <c r="P815" i="1825"/>
  <c r="R1542" i="1825"/>
  <c r="S1542" i="1825" s="1"/>
  <c r="P1542" i="1825"/>
  <c r="R998" i="1825"/>
  <c r="S998" i="1825" s="1"/>
  <c r="P998" i="1825"/>
  <c r="R148" i="1825"/>
  <c r="S148" i="1825" s="1"/>
  <c r="P148" i="1825"/>
  <c r="P345" i="1825"/>
  <c r="R345" i="1825"/>
  <c r="S345" i="1825" s="1"/>
  <c r="P426" i="1825"/>
  <c r="R426" i="1825"/>
  <c r="S426" i="1825" s="1"/>
  <c r="P397" i="1825"/>
  <c r="R397" i="1825"/>
  <c r="S397" i="1825" s="1"/>
  <c r="P269" i="1825"/>
  <c r="R269" i="1825"/>
  <c r="S269" i="1825" s="1"/>
  <c r="P167" i="1825"/>
  <c r="R167" i="1825"/>
  <c r="S167" i="1825" s="1"/>
  <c r="R601" i="1825"/>
  <c r="S601" i="1825" s="1"/>
  <c r="P601" i="1825"/>
  <c r="R427" i="1825"/>
  <c r="S427" i="1825" s="1"/>
  <c r="P427" i="1825"/>
  <c r="P149" i="1825"/>
  <c r="R149" i="1825"/>
  <c r="S149" i="1825" s="1"/>
  <c r="P650" i="1825"/>
  <c r="R650" i="1825"/>
  <c r="S650" i="1825" s="1"/>
  <c r="P369" i="1825"/>
  <c r="R369" i="1825"/>
  <c r="S369" i="1825" s="1"/>
  <c r="P256" i="1825"/>
  <c r="R256" i="1825"/>
  <c r="S256" i="1825" s="1"/>
  <c r="P295" i="1825"/>
  <c r="R295" i="1825"/>
  <c r="S295" i="1825" s="1"/>
  <c r="R56" i="1825"/>
  <c r="S56" i="1825" s="1"/>
  <c r="P56" i="1825"/>
  <c r="P105" i="1825"/>
  <c r="R105" i="1825"/>
  <c r="S105" i="1825" s="1"/>
  <c r="R457" i="1825"/>
  <c r="S457" i="1825" s="1"/>
  <c r="P457" i="1825"/>
  <c r="R354" i="1825"/>
  <c r="S354" i="1825" s="1"/>
  <c r="P354" i="1825"/>
  <c r="P389" i="1825"/>
  <c r="R389" i="1825"/>
  <c r="S389" i="1825" s="1"/>
  <c r="P261" i="1825"/>
  <c r="R261" i="1825"/>
  <c r="S261" i="1825" s="1"/>
  <c r="R118" i="1825"/>
  <c r="S118" i="1825" s="1"/>
  <c r="P118" i="1825"/>
  <c r="R529" i="1825"/>
  <c r="S529" i="1825" s="1"/>
  <c r="P529" i="1825"/>
  <c r="R1857" i="1825"/>
  <c r="S1857" i="1825" s="1"/>
  <c r="P1857" i="1825"/>
  <c r="R1601" i="1825"/>
  <c r="S1601" i="1825" s="1"/>
  <c r="P1601" i="1825"/>
  <c r="R1345" i="1825"/>
  <c r="S1345" i="1825" s="1"/>
  <c r="P1345" i="1825"/>
  <c r="R1089" i="1825"/>
  <c r="S1089" i="1825" s="1"/>
  <c r="P1089" i="1825"/>
  <c r="R833" i="1825"/>
  <c r="S833" i="1825" s="1"/>
  <c r="P833" i="1825"/>
  <c r="R1788" i="1825"/>
  <c r="S1788" i="1825" s="1"/>
  <c r="P1788" i="1825"/>
  <c r="R1532" i="1825"/>
  <c r="S1532" i="1825" s="1"/>
  <c r="P1532" i="1825"/>
  <c r="R1276" i="1825"/>
  <c r="S1276" i="1825" s="1"/>
  <c r="P1276" i="1825"/>
  <c r="R1020" i="1825"/>
  <c r="S1020" i="1825" s="1"/>
  <c r="P1020" i="1825"/>
  <c r="R764" i="1825"/>
  <c r="S764" i="1825" s="1"/>
  <c r="P764" i="1825"/>
  <c r="R1715" i="1825"/>
  <c r="S1715" i="1825" s="1"/>
  <c r="P1715" i="1825"/>
  <c r="R1459" i="1825"/>
  <c r="S1459" i="1825" s="1"/>
  <c r="P1459" i="1825"/>
  <c r="R1203" i="1825"/>
  <c r="S1203" i="1825" s="1"/>
  <c r="P1203" i="1825"/>
  <c r="R947" i="1825"/>
  <c r="S947" i="1825" s="1"/>
  <c r="P947" i="1825"/>
  <c r="R1898" i="1825"/>
  <c r="S1898" i="1825" s="1"/>
  <c r="P1898" i="1825"/>
  <c r="R1642" i="1825"/>
  <c r="S1642" i="1825" s="1"/>
  <c r="P1642" i="1825"/>
  <c r="R1386" i="1825"/>
  <c r="S1386" i="1825" s="1"/>
  <c r="P1386" i="1825"/>
  <c r="R1130" i="1825"/>
  <c r="S1130" i="1825" s="1"/>
  <c r="P1130" i="1825"/>
  <c r="R874" i="1825"/>
  <c r="S874" i="1825" s="1"/>
  <c r="P874" i="1825"/>
  <c r="P596" i="1825"/>
  <c r="R596" i="1825"/>
  <c r="S596" i="1825" s="1"/>
  <c r="P468" i="1825"/>
  <c r="R468" i="1825"/>
  <c r="S468" i="1825" s="1"/>
  <c r="P371" i="1825"/>
  <c r="R371" i="1825"/>
  <c r="S371" i="1825" s="1"/>
  <c r="R243" i="1825"/>
  <c r="S243" i="1825" s="1"/>
  <c r="P243" i="1825"/>
  <c r="R501" i="1825"/>
  <c r="S501" i="1825" s="1"/>
  <c r="P501" i="1825"/>
  <c r="R433" i="1825"/>
  <c r="S433" i="1825" s="1"/>
  <c r="P433" i="1825"/>
  <c r="R246" i="1825"/>
  <c r="S246" i="1825" s="1"/>
  <c r="P246" i="1825"/>
  <c r="R160" i="1825"/>
  <c r="S160" i="1825" s="1"/>
  <c r="P160" i="1825"/>
  <c r="P171" i="1825"/>
  <c r="R171" i="1825"/>
  <c r="S171" i="1825" s="1"/>
  <c r="R443" i="1825"/>
  <c r="S443" i="1825" s="1"/>
  <c r="P443" i="1825"/>
  <c r="P129" i="1825"/>
  <c r="R129" i="1825"/>
  <c r="S129" i="1825" s="1"/>
  <c r="R577" i="1825"/>
  <c r="S577" i="1825" s="1"/>
  <c r="P577" i="1825"/>
  <c r="P410" i="1825"/>
  <c r="R410" i="1825"/>
  <c r="S410" i="1825" s="1"/>
  <c r="P183" i="1825"/>
  <c r="R183" i="1825"/>
  <c r="S183" i="1825" s="1"/>
  <c r="R1909" i="1825"/>
  <c r="S1909" i="1825" s="1"/>
  <c r="P1909" i="1825"/>
  <c r="R1381" i="1825"/>
  <c r="S1381" i="1825" s="1"/>
  <c r="P1381" i="1825"/>
  <c r="R885" i="1825"/>
  <c r="S885" i="1825" s="1"/>
  <c r="P885" i="1825"/>
  <c r="R1616" i="1825"/>
  <c r="S1616" i="1825" s="1"/>
  <c r="P1616" i="1825"/>
  <c r="R1104" i="1825"/>
  <c r="S1104" i="1825" s="1"/>
  <c r="P1104" i="1825"/>
  <c r="R1831" i="1825"/>
  <c r="S1831" i="1825" s="1"/>
  <c r="P1831" i="1825"/>
  <c r="R1335" i="1825"/>
  <c r="S1335" i="1825" s="1"/>
  <c r="P1335" i="1825"/>
  <c r="R839" i="1825"/>
  <c r="S839" i="1825" s="1"/>
  <c r="P839" i="1825"/>
  <c r="R1550" i="1825"/>
  <c r="S1550" i="1825" s="1"/>
  <c r="P1550" i="1825"/>
  <c r="R1038" i="1825"/>
  <c r="S1038" i="1825" s="1"/>
  <c r="P1038" i="1825"/>
  <c r="P710" i="1825"/>
  <c r="R710" i="1825"/>
  <c r="S710" i="1825" s="1"/>
  <c r="P462" i="1825"/>
  <c r="R462" i="1825"/>
  <c r="S462" i="1825" s="1"/>
  <c r="R1837" i="1825"/>
  <c r="S1837" i="1825" s="1"/>
  <c r="P1837" i="1825"/>
  <c r="R1309" i="1825"/>
  <c r="S1309" i="1825" s="1"/>
  <c r="P1309" i="1825"/>
  <c r="R797" i="1825"/>
  <c r="S797" i="1825" s="1"/>
  <c r="P797" i="1825"/>
  <c r="R549" i="1825"/>
  <c r="S549" i="1825" s="1"/>
  <c r="P549" i="1825"/>
  <c r="P586" i="1825"/>
  <c r="R586" i="1825"/>
  <c r="S586" i="1825" s="1"/>
  <c r="P406" i="1825"/>
  <c r="R406" i="1825"/>
  <c r="S406" i="1825" s="1"/>
  <c r="R294" i="1825"/>
  <c r="S294" i="1825" s="1"/>
  <c r="P294" i="1825"/>
  <c r="P353" i="1825"/>
  <c r="R353" i="1825"/>
  <c r="S353" i="1825" s="1"/>
  <c r="P640" i="1825"/>
  <c r="R640" i="1825"/>
  <c r="S640" i="1825" s="1"/>
  <c r="P512" i="1825"/>
  <c r="R512" i="1825"/>
  <c r="S512" i="1825" s="1"/>
  <c r="R300" i="1825"/>
  <c r="S300" i="1825" s="1"/>
  <c r="P300" i="1825"/>
  <c r="R116" i="1825"/>
  <c r="S116" i="1825" s="1"/>
  <c r="P116" i="1825"/>
  <c r="P151" i="1825"/>
  <c r="R151" i="1825"/>
  <c r="S151" i="1825" s="1"/>
  <c r="R1747" i="1825"/>
  <c r="S1747" i="1825" s="1"/>
  <c r="P1747" i="1825"/>
  <c r="R1491" i="1825"/>
  <c r="S1491" i="1825" s="1"/>
  <c r="P1491" i="1825"/>
  <c r="R1235" i="1825"/>
  <c r="S1235" i="1825" s="1"/>
  <c r="P1235" i="1825"/>
  <c r="R979" i="1825"/>
  <c r="S979" i="1825" s="1"/>
  <c r="P979" i="1825"/>
  <c r="R1930" i="1825"/>
  <c r="S1930" i="1825" s="1"/>
  <c r="P1930" i="1825"/>
  <c r="R1674" i="1825"/>
  <c r="S1674" i="1825" s="1"/>
  <c r="P1674" i="1825"/>
  <c r="R1418" i="1825"/>
  <c r="S1418" i="1825" s="1"/>
  <c r="P1418" i="1825"/>
  <c r="R1162" i="1825"/>
  <c r="S1162" i="1825" s="1"/>
  <c r="P1162" i="1825"/>
  <c r="R906" i="1825"/>
  <c r="S906" i="1825" s="1"/>
  <c r="P906" i="1825"/>
  <c r="R655" i="1825"/>
  <c r="S655" i="1825" s="1"/>
  <c r="P655" i="1825"/>
  <c r="R527" i="1825"/>
  <c r="S527" i="1825" s="1"/>
  <c r="P527" i="1825"/>
  <c r="P291" i="1825"/>
  <c r="R291" i="1825"/>
  <c r="S291" i="1825" s="1"/>
  <c r="P181" i="1825"/>
  <c r="R181" i="1825"/>
  <c r="S181" i="1825" s="1"/>
  <c r="P141" i="1825"/>
  <c r="R141" i="1825"/>
  <c r="S141" i="1825" s="1"/>
  <c r="R1677" i="1825"/>
  <c r="S1677" i="1825" s="1"/>
  <c r="P1677" i="1825"/>
  <c r="R1149" i="1825"/>
  <c r="S1149" i="1825" s="1"/>
  <c r="P1149" i="1825"/>
  <c r="R1821" i="1825"/>
  <c r="S1821" i="1825" s="1"/>
  <c r="P1821" i="1825"/>
  <c r="R1325" i="1825"/>
  <c r="S1325" i="1825" s="1"/>
  <c r="P1325" i="1825"/>
  <c r="R813" i="1825"/>
  <c r="S813" i="1825" s="1"/>
  <c r="P813" i="1825"/>
  <c r="R1512" i="1825"/>
  <c r="S1512" i="1825" s="1"/>
  <c r="P1512" i="1825"/>
  <c r="R1000" i="1825"/>
  <c r="S1000" i="1825" s="1"/>
  <c r="P1000" i="1825"/>
  <c r="R1679" i="1825"/>
  <c r="S1679" i="1825" s="1"/>
  <c r="P1679" i="1825"/>
  <c r="R1183" i="1825"/>
  <c r="S1183" i="1825" s="1"/>
  <c r="P1183" i="1825"/>
  <c r="R1910" i="1825"/>
  <c r="S1910" i="1825" s="1"/>
  <c r="P1910" i="1825"/>
  <c r="R1414" i="1825"/>
  <c r="S1414" i="1825" s="1"/>
  <c r="P1414" i="1825"/>
  <c r="R870" i="1825"/>
  <c r="S870" i="1825" s="1"/>
  <c r="P870" i="1825"/>
  <c r="P313" i="1825"/>
  <c r="R313" i="1825"/>
  <c r="S313" i="1825" s="1"/>
  <c r="P365" i="1825"/>
  <c r="R365" i="1825"/>
  <c r="S365" i="1825" s="1"/>
  <c r="P31" i="1825"/>
  <c r="R31" i="1825"/>
  <c r="S31" i="1825" s="1"/>
  <c r="R545" i="1825"/>
  <c r="S545" i="1825" s="1"/>
  <c r="P545" i="1825"/>
  <c r="P117" i="1825"/>
  <c r="R117" i="1825"/>
  <c r="S117" i="1825" s="1"/>
  <c r="P578" i="1825"/>
  <c r="R578" i="1825"/>
  <c r="S578" i="1825" s="1"/>
  <c r="P337" i="1825"/>
  <c r="R337" i="1825"/>
  <c r="S337" i="1825" s="1"/>
  <c r="P224" i="1825"/>
  <c r="R224" i="1825"/>
  <c r="S224" i="1825" s="1"/>
  <c r="P391" i="1825"/>
  <c r="R391" i="1825"/>
  <c r="S391" i="1825" s="1"/>
  <c r="P263" i="1825"/>
  <c r="R263" i="1825"/>
  <c r="S263" i="1825" s="1"/>
  <c r="R82" i="1825"/>
  <c r="S82" i="1825" s="1"/>
  <c r="P82" i="1825"/>
  <c r="P73" i="1825"/>
  <c r="R73" i="1825"/>
  <c r="S73" i="1825" s="1"/>
  <c r="R657" i="1825"/>
  <c r="S657" i="1825" s="1"/>
  <c r="P657" i="1825"/>
  <c r="R322" i="1825"/>
  <c r="S322" i="1825" s="1"/>
  <c r="P322" i="1825"/>
  <c r="P357" i="1825"/>
  <c r="R357" i="1825"/>
  <c r="S357" i="1825" s="1"/>
  <c r="R172" i="1825"/>
  <c r="S172" i="1825" s="1"/>
  <c r="P172" i="1825"/>
  <c r="R713" i="1825"/>
  <c r="S713" i="1825" s="1"/>
  <c r="P713" i="1825"/>
  <c r="R465" i="1825"/>
  <c r="S465" i="1825" s="1"/>
  <c r="P465" i="1825"/>
  <c r="R1793" i="1825"/>
  <c r="S1793" i="1825" s="1"/>
  <c r="P1793" i="1825"/>
  <c r="R1537" i="1825"/>
  <c r="S1537" i="1825" s="1"/>
  <c r="P1537" i="1825"/>
  <c r="R1281" i="1825"/>
  <c r="S1281" i="1825" s="1"/>
  <c r="P1281" i="1825"/>
  <c r="R1025" i="1825"/>
  <c r="S1025" i="1825" s="1"/>
  <c r="P1025" i="1825"/>
  <c r="R769" i="1825"/>
  <c r="S769" i="1825" s="1"/>
  <c r="P769" i="1825"/>
  <c r="R1724" i="1825"/>
  <c r="S1724" i="1825" s="1"/>
  <c r="P1724" i="1825"/>
  <c r="R1468" i="1825"/>
  <c r="S1468" i="1825" s="1"/>
  <c r="P1468" i="1825"/>
  <c r="R1212" i="1825"/>
  <c r="S1212" i="1825" s="1"/>
  <c r="P1212" i="1825"/>
  <c r="R956" i="1825"/>
  <c r="S956" i="1825" s="1"/>
  <c r="P956" i="1825"/>
  <c r="R1907" i="1825"/>
  <c r="S1907" i="1825" s="1"/>
  <c r="P1907" i="1825"/>
  <c r="R1651" i="1825"/>
  <c r="S1651" i="1825" s="1"/>
  <c r="P1651" i="1825"/>
  <c r="R1395" i="1825"/>
  <c r="S1395" i="1825" s="1"/>
  <c r="P1395" i="1825"/>
  <c r="R1139" i="1825"/>
  <c r="S1139" i="1825" s="1"/>
  <c r="P1139" i="1825"/>
  <c r="R883" i="1825"/>
  <c r="S883" i="1825" s="1"/>
  <c r="P883" i="1825"/>
  <c r="R1834" i="1825"/>
  <c r="S1834" i="1825" s="1"/>
  <c r="P1834" i="1825"/>
  <c r="R1578" i="1825"/>
  <c r="S1578" i="1825" s="1"/>
  <c r="P1578" i="1825"/>
  <c r="R1322" i="1825"/>
  <c r="S1322" i="1825" s="1"/>
  <c r="P1322" i="1825"/>
  <c r="R1066" i="1825"/>
  <c r="S1066" i="1825" s="1"/>
  <c r="P1066" i="1825"/>
  <c r="R810" i="1825"/>
  <c r="S810" i="1825" s="1"/>
  <c r="P810" i="1825"/>
  <c r="P692" i="1825"/>
  <c r="R692" i="1825"/>
  <c r="S692" i="1825" s="1"/>
  <c r="P564" i="1825"/>
  <c r="R564" i="1825"/>
  <c r="S564" i="1825" s="1"/>
  <c r="P339" i="1825"/>
  <c r="R339" i="1825"/>
  <c r="S339" i="1825" s="1"/>
  <c r="R211" i="1825"/>
  <c r="S211" i="1825" s="1"/>
  <c r="P211" i="1825"/>
  <c r="R693" i="1825"/>
  <c r="S693" i="1825" s="1"/>
  <c r="P693" i="1825"/>
  <c r="R214" i="1825"/>
  <c r="S214" i="1825" s="1"/>
  <c r="P214" i="1825"/>
  <c r="P163" i="1825"/>
  <c r="R163" i="1825"/>
  <c r="S163" i="1825" s="1"/>
  <c r="P428" i="1825"/>
  <c r="R428" i="1825"/>
  <c r="S428" i="1825" s="1"/>
  <c r="P97" i="1825"/>
  <c r="R97" i="1825"/>
  <c r="S97" i="1825" s="1"/>
  <c r="R505" i="1825"/>
  <c r="S505" i="1825" s="1"/>
  <c r="P505" i="1825"/>
  <c r="R1797" i="1825"/>
  <c r="S1797" i="1825" s="1"/>
  <c r="P1797" i="1825"/>
  <c r="R1269" i="1825"/>
  <c r="S1269" i="1825" s="1"/>
  <c r="P1269" i="1825"/>
  <c r="R757" i="1825"/>
  <c r="S757" i="1825" s="1"/>
  <c r="P757" i="1825"/>
  <c r="R1472" i="1825"/>
  <c r="S1472" i="1825" s="1"/>
  <c r="P1472" i="1825"/>
  <c r="R976" i="1825"/>
  <c r="S976" i="1825" s="1"/>
  <c r="P976" i="1825"/>
  <c r="R1703" i="1825"/>
  <c r="S1703" i="1825" s="1"/>
  <c r="P1703" i="1825"/>
  <c r="R1207" i="1825"/>
  <c r="S1207" i="1825" s="1"/>
  <c r="P1207" i="1825"/>
  <c r="R1918" i="1825"/>
  <c r="S1918" i="1825" s="1"/>
  <c r="P1918" i="1825"/>
  <c r="R1422" i="1825"/>
  <c r="S1422" i="1825" s="1"/>
  <c r="P1422" i="1825"/>
  <c r="R926" i="1825"/>
  <c r="S926" i="1825" s="1"/>
  <c r="P926" i="1825"/>
  <c r="P646" i="1825"/>
  <c r="R646" i="1825"/>
  <c r="S646" i="1825" s="1"/>
  <c r="P21" i="1825"/>
  <c r="R21" i="1825"/>
  <c r="S21" i="1825" s="1"/>
  <c r="R1709" i="1825"/>
  <c r="S1709" i="1825" s="1"/>
  <c r="P1709" i="1825"/>
  <c r="R1181" i="1825"/>
  <c r="S1181" i="1825" s="1"/>
  <c r="P1181" i="1825"/>
  <c r="R477" i="1825"/>
  <c r="S477" i="1825" s="1"/>
  <c r="P477" i="1825"/>
  <c r="P514" i="1825"/>
  <c r="R514" i="1825"/>
  <c r="S514" i="1825" s="1"/>
  <c r="R390" i="1825"/>
  <c r="S390" i="1825" s="1"/>
  <c r="P390" i="1825"/>
  <c r="R262" i="1825"/>
  <c r="S262" i="1825" s="1"/>
  <c r="P262" i="1825"/>
  <c r="P321" i="1825"/>
  <c r="R321" i="1825"/>
  <c r="S321" i="1825" s="1"/>
  <c r="P608" i="1825"/>
  <c r="R608" i="1825"/>
  <c r="S608" i="1825" s="1"/>
  <c r="P480" i="1825"/>
  <c r="R480" i="1825"/>
  <c r="S480" i="1825" s="1"/>
  <c r="R396" i="1825"/>
  <c r="S396" i="1825" s="1"/>
  <c r="P396" i="1825"/>
  <c r="R268" i="1825"/>
  <c r="S268" i="1825" s="1"/>
  <c r="P268" i="1825"/>
  <c r="P121" i="1825"/>
  <c r="R121" i="1825"/>
  <c r="S121" i="1825" s="1"/>
  <c r="P119" i="1825"/>
  <c r="R119" i="1825"/>
  <c r="S119" i="1825" s="1"/>
  <c r="R1683" i="1825"/>
  <c r="S1683" i="1825" s="1"/>
  <c r="P1683" i="1825"/>
  <c r="R1427" i="1825"/>
  <c r="S1427" i="1825" s="1"/>
  <c r="P1427" i="1825"/>
  <c r="R1171" i="1825"/>
  <c r="S1171" i="1825" s="1"/>
  <c r="P1171" i="1825"/>
  <c r="R915" i="1825"/>
  <c r="S915" i="1825" s="1"/>
  <c r="P915" i="1825"/>
  <c r="R1866" i="1825"/>
  <c r="S1866" i="1825" s="1"/>
  <c r="P1866" i="1825"/>
  <c r="R1610" i="1825"/>
  <c r="S1610" i="1825" s="1"/>
  <c r="P1610" i="1825"/>
  <c r="R1354" i="1825"/>
  <c r="S1354" i="1825" s="1"/>
  <c r="P1354" i="1825"/>
  <c r="R1098" i="1825"/>
  <c r="S1098" i="1825" s="1"/>
  <c r="P1098" i="1825"/>
  <c r="R842" i="1825"/>
  <c r="S842" i="1825" s="1"/>
  <c r="P842" i="1825"/>
  <c r="R623" i="1825"/>
  <c r="S623" i="1825" s="1"/>
  <c r="P623" i="1825"/>
  <c r="R495" i="1825"/>
  <c r="S495" i="1825" s="1"/>
  <c r="P495" i="1825"/>
  <c r="P387" i="1825"/>
  <c r="R387" i="1825"/>
  <c r="S387" i="1825" s="1"/>
  <c r="P259" i="1825"/>
  <c r="R259" i="1825"/>
  <c r="S259" i="1825" s="1"/>
  <c r="R36" i="1825"/>
  <c r="S36" i="1825" s="1"/>
  <c r="P36" i="1825"/>
  <c r="P109" i="1825"/>
  <c r="R109" i="1825"/>
  <c r="S109" i="1825" s="1"/>
  <c r="R1533" i="1825"/>
  <c r="S1533" i="1825" s="1"/>
  <c r="P1533" i="1825"/>
  <c r="R1021" i="1825"/>
  <c r="S1021" i="1825" s="1"/>
  <c r="P1021" i="1825"/>
  <c r="R419" i="1825"/>
  <c r="S419" i="1825" s="1"/>
  <c r="P419" i="1825"/>
  <c r="R1693" i="1825"/>
  <c r="S1693" i="1825" s="1"/>
  <c r="P1693" i="1825"/>
  <c r="R1197" i="1825"/>
  <c r="S1197" i="1825" s="1"/>
  <c r="P1197" i="1825"/>
  <c r="R1896" i="1825"/>
  <c r="S1896" i="1825" s="1"/>
  <c r="P1896" i="1825"/>
  <c r="R1384" i="1825"/>
  <c r="S1384" i="1825" s="1"/>
  <c r="P1384" i="1825"/>
  <c r="R872" i="1825"/>
  <c r="S872" i="1825" s="1"/>
  <c r="P872" i="1825"/>
  <c r="R1551" i="1825"/>
  <c r="S1551" i="1825" s="1"/>
  <c r="P1551" i="1825"/>
  <c r="R1055" i="1825"/>
  <c r="S1055" i="1825" s="1"/>
  <c r="P1055" i="1825"/>
  <c r="R1782" i="1825"/>
  <c r="S1782" i="1825" s="1"/>
  <c r="P1782" i="1825"/>
  <c r="R1270" i="1825"/>
  <c r="S1270" i="1825" s="1"/>
  <c r="P1270" i="1825"/>
  <c r="R758" i="1825"/>
  <c r="S758" i="1825" s="1"/>
  <c r="P758" i="1825"/>
  <c r="P281" i="1825"/>
  <c r="R281" i="1825"/>
  <c r="S281" i="1825" s="1"/>
  <c r="P333" i="1825"/>
  <c r="R333" i="1825"/>
  <c r="S333" i="1825" s="1"/>
  <c r="P30" i="1825"/>
  <c r="R30" i="1825"/>
  <c r="S30" i="1825" s="1"/>
  <c r="R481" i="1825"/>
  <c r="S481" i="1825" s="1"/>
  <c r="P481" i="1825"/>
  <c r="P85" i="1825"/>
  <c r="R85" i="1825"/>
  <c r="S85" i="1825" s="1"/>
  <c r="P522" i="1825"/>
  <c r="R522" i="1825"/>
  <c r="S522" i="1825" s="1"/>
  <c r="P305" i="1825"/>
  <c r="R305" i="1825"/>
  <c r="S305" i="1825" s="1"/>
  <c r="P192" i="1825"/>
  <c r="R192" i="1825"/>
  <c r="S192" i="1825" s="1"/>
  <c r="P359" i="1825"/>
  <c r="R359" i="1825"/>
  <c r="S359" i="1825" s="1"/>
  <c r="R166" i="1825"/>
  <c r="S166" i="1825" s="1"/>
  <c r="P166" i="1825"/>
  <c r="R17" i="1825"/>
  <c r="S17" i="1825" s="1"/>
  <c r="P17" i="1825"/>
  <c r="P566" i="1825"/>
  <c r="R566" i="1825"/>
  <c r="S566" i="1825" s="1"/>
  <c r="R201" i="1825"/>
  <c r="S201" i="1825" s="1"/>
  <c r="P201" i="1825"/>
  <c r="P242" i="1825"/>
  <c r="R242" i="1825"/>
  <c r="S242" i="1825" s="1"/>
  <c r="R461" i="1825"/>
  <c r="S461" i="1825" s="1"/>
  <c r="P461" i="1825"/>
  <c r="R334" i="1825"/>
  <c r="S334" i="1825" s="1"/>
  <c r="P334" i="1825"/>
  <c r="R415" i="1825"/>
  <c r="S415" i="1825" s="1"/>
  <c r="P415" i="1825"/>
  <c r="R314" i="1825"/>
  <c r="S314" i="1825" s="1"/>
  <c r="P314" i="1825"/>
  <c r="P237" i="1825"/>
  <c r="R237" i="1825"/>
  <c r="S237" i="1825" s="1"/>
  <c r="P38" i="1825"/>
  <c r="R38" i="1825"/>
  <c r="S38" i="1825" s="1"/>
  <c r="R1891" i="1825"/>
  <c r="S1891" i="1825" s="1"/>
  <c r="P1891" i="1825"/>
  <c r="R1635" i="1825"/>
  <c r="S1635" i="1825" s="1"/>
  <c r="P1635" i="1825"/>
  <c r="R1379" i="1825"/>
  <c r="S1379" i="1825" s="1"/>
  <c r="P1379" i="1825"/>
  <c r="R1123" i="1825"/>
  <c r="S1123" i="1825" s="1"/>
  <c r="P1123" i="1825"/>
  <c r="R867" i="1825"/>
  <c r="S867" i="1825" s="1"/>
  <c r="P867" i="1825"/>
  <c r="R1818" i="1825"/>
  <c r="S1818" i="1825" s="1"/>
  <c r="P1818" i="1825"/>
  <c r="R1562" i="1825"/>
  <c r="S1562" i="1825" s="1"/>
  <c r="P1562" i="1825"/>
  <c r="R1306" i="1825"/>
  <c r="S1306" i="1825" s="1"/>
  <c r="P1306" i="1825"/>
  <c r="R1050" i="1825"/>
  <c r="S1050" i="1825" s="1"/>
  <c r="P1050" i="1825"/>
  <c r="R794" i="1825"/>
  <c r="S794" i="1825" s="1"/>
  <c r="P794" i="1825"/>
  <c r="P620" i="1825"/>
  <c r="R620" i="1825"/>
  <c r="S620" i="1825" s="1"/>
  <c r="P492" i="1825"/>
  <c r="R492" i="1825"/>
  <c r="S492" i="1825" s="1"/>
  <c r="R257" i="1825"/>
  <c r="S257" i="1825" s="1"/>
  <c r="P257" i="1825"/>
  <c r="P363" i="1825"/>
  <c r="R363" i="1825"/>
  <c r="S363" i="1825" s="1"/>
  <c r="R235" i="1825"/>
  <c r="S235" i="1825" s="1"/>
  <c r="P235" i="1825"/>
  <c r="P45" i="1825"/>
  <c r="R45" i="1825"/>
  <c r="S45" i="1825" s="1"/>
  <c r="P69" i="1825"/>
  <c r="R69" i="1825"/>
  <c r="S69" i="1825" s="1"/>
  <c r="P438" i="1825"/>
  <c r="R438" i="1825"/>
  <c r="S438" i="1825" s="1"/>
  <c r="P123" i="1825"/>
  <c r="R123" i="1825"/>
  <c r="S123" i="1825" s="1"/>
  <c r="P220" i="1825"/>
  <c r="R220" i="1825"/>
  <c r="S220" i="1825" s="1"/>
  <c r="R1589" i="1825"/>
  <c r="S1589" i="1825" s="1"/>
  <c r="P1589" i="1825"/>
  <c r="R1061" i="1825"/>
  <c r="S1061" i="1825" s="1"/>
  <c r="P1061" i="1825"/>
  <c r="R1760" i="1825"/>
  <c r="S1760" i="1825" s="1"/>
  <c r="P1760" i="1825"/>
  <c r="R1264" i="1825"/>
  <c r="S1264" i="1825" s="1"/>
  <c r="P1264" i="1825"/>
  <c r="R1927" i="1825"/>
  <c r="S1927" i="1825" s="1"/>
  <c r="P1927" i="1825"/>
  <c r="R1383" i="1825"/>
  <c r="S1383" i="1825" s="1"/>
  <c r="P1383" i="1825"/>
  <c r="R855" i="1825"/>
  <c r="S855" i="1825" s="1"/>
  <c r="P855" i="1825"/>
  <c r="R1582" i="1825"/>
  <c r="S1582" i="1825" s="1"/>
  <c r="P1582" i="1825"/>
  <c r="R1054" i="1825"/>
  <c r="S1054" i="1825" s="1"/>
  <c r="P1054" i="1825"/>
  <c r="R421" i="1825"/>
  <c r="S421" i="1825" s="1"/>
  <c r="P421" i="1825"/>
  <c r="R1464" i="1825"/>
  <c r="S1464" i="1825" s="1"/>
  <c r="P1464" i="1825"/>
  <c r="R952" i="1825"/>
  <c r="S952" i="1825" s="1"/>
  <c r="P952" i="1825"/>
  <c r="R1727" i="1825"/>
  <c r="S1727" i="1825" s="1"/>
  <c r="P1727" i="1825"/>
  <c r="R1199" i="1825"/>
  <c r="S1199" i="1825" s="1"/>
  <c r="P1199" i="1825"/>
  <c r="R1862" i="1825"/>
  <c r="S1862" i="1825" s="1"/>
  <c r="P1862" i="1825"/>
  <c r="R1334" i="1825"/>
  <c r="S1334" i="1825" s="1"/>
  <c r="P1334" i="1825"/>
  <c r="R854" i="1825"/>
  <c r="S854" i="1825" s="1"/>
  <c r="P854" i="1825"/>
  <c r="P594" i="1825"/>
  <c r="R594" i="1825"/>
  <c r="S594" i="1825" s="1"/>
  <c r="R318" i="1825"/>
  <c r="S318" i="1825" s="1"/>
  <c r="P318" i="1825"/>
  <c r="R324" i="1825"/>
  <c r="S324" i="1825" s="1"/>
  <c r="P324" i="1825"/>
  <c r="P303" i="1825"/>
  <c r="R303" i="1825"/>
  <c r="S303" i="1825" s="1"/>
  <c r="R1925" i="1825"/>
  <c r="S1925" i="1825" s="1"/>
  <c r="P1925" i="1825"/>
  <c r="R1429" i="1825"/>
  <c r="S1429" i="1825" s="1"/>
  <c r="P1429" i="1825"/>
  <c r="R901" i="1825"/>
  <c r="S901" i="1825" s="1"/>
  <c r="P901" i="1825"/>
  <c r="R1600" i="1825"/>
  <c r="S1600" i="1825" s="1"/>
  <c r="P1600" i="1825"/>
  <c r="R1088" i="1825"/>
  <c r="S1088" i="1825" s="1"/>
  <c r="P1088" i="1825"/>
  <c r="R1751" i="1825"/>
  <c r="S1751" i="1825" s="1"/>
  <c r="P1751" i="1825"/>
  <c r="R1223" i="1825"/>
  <c r="S1223" i="1825" s="1"/>
  <c r="P1223" i="1825"/>
  <c r="R1934" i="1825"/>
  <c r="S1934" i="1825" s="1"/>
  <c r="P1934" i="1825"/>
  <c r="R1390" i="1825"/>
  <c r="S1390" i="1825" s="1"/>
  <c r="P1390" i="1825"/>
  <c r="R878" i="1825"/>
  <c r="S878" i="1825" s="1"/>
  <c r="P878" i="1825"/>
  <c r="P590" i="1825"/>
  <c r="R590" i="1825"/>
  <c r="S590" i="1825" s="1"/>
  <c r="R298" i="1825"/>
  <c r="S298" i="1825" s="1"/>
  <c r="P298" i="1825"/>
  <c r="P189" i="1825"/>
  <c r="R189" i="1825"/>
  <c r="S189" i="1825" s="1"/>
  <c r="P283" i="1825"/>
  <c r="R283" i="1825"/>
  <c r="S283" i="1825" s="1"/>
  <c r="R76" i="1825"/>
  <c r="S76" i="1825" s="1"/>
  <c r="P76" i="1825"/>
  <c r="P186" i="1825"/>
  <c r="R186" i="1825"/>
  <c r="S186" i="1825" s="1"/>
  <c r="R1901" i="1825"/>
  <c r="S1901" i="1825" s="1"/>
  <c r="P1901" i="1825"/>
  <c r="R1373" i="1825"/>
  <c r="S1373" i="1825" s="1"/>
  <c r="P1373" i="1825"/>
  <c r="R861" i="1825"/>
  <c r="S861" i="1825" s="1"/>
  <c r="P861" i="1825"/>
  <c r="R1560" i="1825"/>
  <c r="S1560" i="1825" s="1"/>
  <c r="P1560" i="1825"/>
  <c r="R1048" i="1825"/>
  <c r="S1048" i="1825" s="1"/>
  <c r="P1048" i="1825"/>
  <c r="R1823" i="1825"/>
  <c r="S1823" i="1825" s="1"/>
  <c r="P1823" i="1825"/>
  <c r="R1311" i="1825"/>
  <c r="S1311" i="1825" s="1"/>
  <c r="P1311" i="1825"/>
  <c r="R751" i="1825"/>
  <c r="S751" i="1825" s="1"/>
  <c r="P751" i="1825"/>
  <c r="R1430" i="1825"/>
  <c r="S1430" i="1825" s="1"/>
  <c r="P1430" i="1825"/>
  <c r="R950" i="1825"/>
  <c r="S950" i="1825" s="1"/>
  <c r="P950" i="1825"/>
  <c r="P674" i="1825"/>
  <c r="R674" i="1825"/>
  <c r="S674" i="1825" s="1"/>
  <c r="R405" i="1825"/>
  <c r="S405" i="1825" s="1"/>
  <c r="P405" i="1825"/>
  <c r="P191" i="1825"/>
  <c r="R191" i="1825"/>
  <c r="S191" i="1825" s="1"/>
  <c r="R64" i="1825"/>
  <c r="S64" i="1825" s="1"/>
  <c r="P64" i="1825"/>
  <c r="P27" i="1825"/>
  <c r="R27" i="1825"/>
  <c r="S27" i="1825" s="1"/>
  <c r="P688" i="1825"/>
  <c r="R688" i="1825"/>
  <c r="S688" i="1825" s="1"/>
  <c r="P560" i="1825"/>
  <c r="R560" i="1825"/>
  <c r="S560" i="1825" s="1"/>
  <c r="P436" i="1825"/>
  <c r="R436" i="1825"/>
  <c r="S436" i="1825" s="1"/>
  <c r="P502" i="1825"/>
  <c r="R502" i="1825"/>
  <c r="S502" i="1825" s="1"/>
  <c r="P210" i="1825"/>
  <c r="R210" i="1825"/>
  <c r="S210" i="1825" s="1"/>
  <c r="P125" i="1825"/>
  <c r="R125" i="1825"/>
  <c r="S125" i="1825" s="1"/>
  <c r="R653" i="1825"/>
  <c r="S653" i="1825" s="1"/>
  <c r="P653" i="1825"/>
  <c r="R302" i="1825"/>
  <c r="S302" i="1825" s="1"/>
  <c r="P302" i="1825"/>
  <c r="P248" i="1825"/>
  <c r="R248" i="1825"/>
  <c r="S248" i="1825" s="1"/>
  <c r="P40" i="1825"/>
  <c r="R40" i="1825"/>
  <c r="S40" i="1825" s="1"/>
  <c r="R282" i="1825"/>
  <c r="S282" i="1825" s="1"/>
  <c r="P282" i="1825"/>
  <c r="P205" i="1825"/>
  <c r="R205" i="1825"/>
  <c r="S205" i="1825" s="1"/>
  <c r="R1827" i="1825"/>
  <c r="S1827" i="1825" s="1"/>
  <c r="P1827" i="1825"/>
  <c r="R1571" i="1825"/>
  <c r="S1571" i="1825" s="1"/>
  <c r="P1571" i="1825"/>
  <c r="R1315" i="1825"/>
  <c r="S1315" i="1825" s="1"/>
  <c r="P1315" i="1825"/>
  <c r="R1059" i="1825"/>
  <c r="S1059" i="1825" s="1"/>
  <c r="P1059" i="1825"/>
  <c r="R803" i="1825"/>
  <c r="S803" i="1825" s="1"/>
  <c r="P803" i="1825"/>
  <c r="R1754" i="1825"/>
  <c r="S1754" i="1825" s="1"/>
  <c r="P1754" i="1825"/>
  <c r="R1498" i="1825"/>
  <c r="S1498" i="1825" s="1"/>
  <c r="P1498" i="1825"/>
  <c r="R1242" i="1825"/>
  <c r="S1242" i="1825" s="1"/>
  <c r="P1242" i="1825"/>
  <c r="R986" i="1825"/>
  <c r="S986" i="1825" s="1"/>
  <c r="P986" i="1825"/>
  <c r="R730" i="1825"/>
  <c r="S730" i="1825" s="1"/>
  <c r="P730" i="1825"/>
  <c r="P588" i="1825"/>
  <c r="R588" i="1825"/>
  <c r="S588" i="1825" s="1"/>
  <c r="P460" i="1825"/>
  <c r="R460" i="1825"/>
  <c r="S460" i="1825" s="1"/>
  <c r="R225" i="1825"/>
  <c r="S225" i="1825" s="1"/>
  <c r="P225" i="1825"/>
  <c r="P331" i="1825"/>
  <c r="R331" i="1825"/>
  <c r="S331" i="1825" s="1"/>
  <c r="R203" i="1825"/>
  <c r="S203" i="1825" s="1"/>
  <c r="P203" i="1825"/>
  <c r="R72" i="1825"/>
  <c r="S72" i="1825" s="1"/>
  <c r="P72" i="1825"/>
  <c r="P99" i="1825"/>
  <c r="R99" i="1825"/>
  <c r="S99" i="1825" s="1"/>
  <c r="R43" i="1825"/>
  <c r="S43" i="1825" s="1"/>
  <c r="P43" i="1825"/>
  <c r="P188" i="1825"/>
  <c r="R188" i="1825"/>
  <c r="S188" i="1825" s="1"/>
  <c r="R1461" i="1825"/>
  <c r="S1461" i="1825" s="1"/>
  <c r="P1461" i="1825"/>
  <c r="R933" i="1825"/>
  <c r="S933" i="1825" s="1"/>
  <c r="P933" i="1825"/>
  <c r="R1632" i="1825"/>
  <c r="S1632" i="1825" s="1"/>
  <c r="P1632" i="1825"/>
  <c r="R1136" i="1825"/>
  <c r="S1136" i="1825" s="1"/>
  <c r="P1136" i="1825"/>
  <c r="R1783" i="1825"/>
  <c r="S1783" i="1825" s="1"/>
  <c r="P1783" i="1825"/>
  <c r="R1255" i="1825"/>
  <c r="S1255" i="1825" s="1"/>
  <c r="P1255" i="1825"/>
  <c r="R743" i="1825"/>
  <c r="S743" i="1825" s="1"/>
  <c r="P743" i="1825"/>
  <c r="R1438" i="1825"/>
  <c r="S1438" i="1825" s="1"/>
  <c r="P1438" i="1825"/>
  <c r="R910" i="1825"/>
  <c r="S910" i="1825" s="1"/>
  <c r="P910" i="1825"/>
  <c r="R1832" i="1825"/>
  <c r="S1832" i="1825" s="1"/>
  <c r="P1832" i="1825"/>
  <c r="R1336" i="1825"/>
  <c r="S1336" i="1825" s="1"/>
  <c r="P1336" i="1825"/>
  <c r="R824" i="1825"/>
  <c r="S824" i="1825" s="1"/>
  <c r="P824" i="1825"/>
  <c r="R1599" i="1825"/>
  <c r="S1599" i="1825" s="1"/>
  <c r="P1599" i="1825"/>
  <c r="R1071" i="1825"/>
  <c r="S1071" i="1825" s="1"/>
  <c r="P1071" i="1825"/>
  <c r="R1718" i="1825"/>
  <c r="S1718" i="1825" s="1"/>
  <c r="P1718" i="1825"/>
  <c r="R1222" i="1825"/>
  <c r="S1222" i="1825" s="1"/>
  <c r="P1222" i="1825"/>
  <c r="R725" i="1825"/>
  <c r="S725" i="1825" s="1"/>
  <c r="P725" i="1825"/>
  <c r="P530" i="1825"/>
  <c r="R530" i="1825"/>
  <c r="S530" i="1825" s="1"/>
  <c r="P398" i="1825"/>
  <c r="R398" i="1825"/>
  <c r="S398" i="1825" s="1"/>
  <c r="R286" i="1825"/>
  <c r="S286" i="1825" s="1"/>
  <c r="P286" i="1825"/>
  <c r="P26" i="1825"/>
  <c r="R26" i="1825"/>
  <c r="S26" i="1825" s="1"/>
  <c r="R292" i="1825"/>
  <c r="S292" i="1825" s="1"/>
  <c r="P292" i="1825"/>
  <c r="R154" i="1825"/>
  <c r="S154" i="1825" s="1"/>
  <c r="P154" i="1825"/>
  <c r="P271" i="1825"/>
  <c r="R271" i="1825"/>
  <c r="S271" i="1825" s="1"/>
  <c r="R1781" i="1825"/>
  <c r="S1781" i="1825" s="1"/>
  <c r="P1781" i="1825"/>
  <c r="R1285" i="1825"/>
  <c r="S1285" i="1825" s="1"/>
  <c r="P1285" i="1825"/>
  <c r="R773" i="1825"/>
  <c r="S773" i="1825" s="1"/>
  <c r="P773" i="1825"/>
  <c r="R1488" i="1825"/>
  <c r="S1488" i="1825" s="1"/>
  <c r="P1488" i="1825"/>
  <c r="R960" i="1825"/>
  <c r="S960" i="1825" s="1"/>
  <c r="P960" i="1825"/>
  <c r="R1607" i="1825"/>
  <c r="S1607" i="1825" s="1"/>
  <c r="P1607" i="1825"/>
  <c r="R1095" i="1825"/>
  <c r="S1095" i="1825" s="1"/>
  <c r="P1095" i="1825"/>
  <c r="R1822" i="1825"/>
  <c r="S1822" i="1825" s="1"/>
  <c r="P1822" i="1825"/>
  <c r="R1278" i="1825"/>
  <c r="S1278" i="1825" s="1"/>
  <c r="P1278" i="1825"/>
  <c r="R766" i="1825"/>
  <c r="S766" i="1825" s="1"/>
  <c r="P766" i="1825"/>
  <c r="P518" i="1825"/>
  <c r="R518" i="1825"/>
  <c r="S518" i="1825" s="1"/>
  <c r="R394" i="1825"/>
  <c r="S394" i="1825" s="1"/>
  <c r="P394" i="1825"/>
  <c r="R266" i="1825"/>
  <c r="S266" i="1825" s="1"/>
  <c r="P266" i="1825"/>
  <c r="P716" i="1825"/>
  <c r="R716" i="1825"/>
  <c r="S716" i="1825" s="1"/>
  <c r="P379" i="1825"/>
  <c r="R379" i="1825"/>
  <c r="S379" i="1825" s="1"/>
  <c r="R251" i="1825"/>
  <c r="S251" i="1825" s="1"/>
  <c r="P251" i="1825"/>
  <c r="R258" i="1825"/>
  <c r="S258" i="1825" s="1"/>
  <c r="P258" i="1825"/>
  <c r="R1773" i="1825"/>
  <c r="S1773" i="1825" s="1"/>
  <c r="P1773" i="1825"/>
  <c r="R1245" i="1825"/>
  <c r="S1245" i="1825" s="1"/>
  <c r="P1245" i="1825"/>
  <c r="R733" i="1825"/>
  <c r="S733" i="1825" s="1"/>
  <c r="P733" i="1825"/>
  <c r="R1432" i="1825"/>
  <c r="S1432" i="1825" s="1"/>
  <c r="P1432" i="1825"/>
  <c r="R920" i="1825"/>
  <c r="S920" i="1825" s="1"/>
  <c r="P920" i="1825"/>
  <c r="R1695" i="1825"/>
  <c r="S1695" i="1825" s="1"/>
  <c r="P1695" i="1825"/>
  <c r="R1167" i="1825"/>
  <c r="S1167" i="1825" s="1"/>
  <c r="P1167" i="1825"/>
  <c r="R1830" i="1825"/>
  <c r="S1830" i="1825" s="1"/>
  <c r="P1830" i="1825"/>
  <c r="R1302" i="1825"/>
  <c r="S1302" i="1825" s="1"/>
  <c r="P1302" i="1825"/>
  <c r="R822" i="1825"/>
  <c r="S822" i="1825" s="1"/>
  <c r="P822" i="1825"/>
  <c r="P618" i="1825"/>
  <c r="R618" i="1825"/>
  <c r="S618" i="1825" s="1"/>
  <c r="P422" i="1825"/>
  <c r="R422" i="1825"/>
  <c r="S422" i="1825" s="1"/>
  <c r="R156" i="1825"/>
  <c r="S156" i="1825" s="1"/>
  <c r="P156" i="1825"/>
  <c r="P656" i="1825"/>
  <c r="R656" i="1825"/>
  <c r="S656" i="1825" s="1"/>
  <c r="P528" i="1825"/>
  <c r="R528" i="1825"/>
  <c r="S528" i="1825" s="1"/>
  <c r="P702" i="1825"/>
  <c r="R702" i="1825"/>
  <c r="S702" i="1825" s="1"/>
  <c r="R409" i="1825"/>
  <c r="S409" i="1825" s="1"/>
  <c r="P409" i="1825"/>
  <c r="R41" i="1825"/>
  <c r="S41" i="1825" s="1"/>
  <c r="P41" i="1825"/>
  <c r="R104" i="1825"/>
  <c r="S104" i="1825" s="1"/>
  <c r="P104" i="1825"/>
  <c r="P93" i="1825"/>
  <c r="R93" i="1825"/>
  <c r="S93" i="1825" s="1"/>
  <c r="R589" i="1825"/>
  <c r="S589" i="1825" s="1"/>
  <c r="P589" i="1825"/>
  <c r="R270" i="1825"/>
  <c r="S270" i="1825" s="1"/>
  <c r="P270" i="1825"/>
  <c r="P216" i="1825"/>
  <c r="R216" i="1825"/>
  <c r="S216" i="1825" s="1"/>
  <c r="R437" i="1825"/>
  <c r="S437" i="1825" s="1"/>
  <c r="P437" i="1825"/>
  <c r="R378" i="1825"/>
  <c r="S378" i="1825" s="1"/>
  <c r="P378" i="1825"/>
  <c r="R54" i="1825"/>
  <c r="S54" i="1825" s="1"/>
  <c r="P54" i="1825"/>
  <c r="R106" i="1825"/>
  <c r="S106" i="1825" s="1"/>
  <c r="P106" i="1825"/>
  <c r="R1763" i="1825"/>
  <c r="S1763" i="1825" s="1"/>
  <c r="P1763" i="1825"/>
  <c r="R1507" i="1825"/>
  <c r="S1507" i="1825" s="1"/>
  <c r="P1507" i="1825"/>
  <c r="R1251" i="1825"/>
  <c r="S1251" i="1825" s="1"/>
  <c r="P1251" i="1825"/>
  <c r="R995" i="1825"/>
  <c r="S995" i="1825" s="1"/>
  <c r="P995" i="1825"/>
  <c r="R739" i="1825"/>
  <c r="S739" i="1825" s="1"/>
  <c r="P739" i="1825"/>
  <c r="R1690" i="1825"/>
  <c r="S1690" i="1825" s="1"/>
  <c r="P1690" i="1825"/>
  <c r="R1434" i="1825"/>
  <c r="S1434" i="1825" s="1"/>
  <c r="P1434" i="1825"/>
  <c r="R1178" i="1825"/>
  <c r="S1178" i="1825" s="1"/>
  <c r="P1178" i="1825"/>
  <c r="R922" i="1825"/>
  <c r="S922" i="1825" s="1"/>
  <c r="P922" i="1825"/>
  <c r="P684" i="1825"/>
  <c r="R684" i="1825"/>
  <c r="S684" i="1825" s="1"/>
  <c r="P556" i="1825"/>
  <c r="R556" i="1825"/>
  <c r="S556" i="1825" s="1"/>
  <c r="R193" i="1825"/>
  <c r="S193" i="1825" s="1"/>
  <c r="P193" i="1825"/>
  <c r="P299" i="1825"/>
  <c r="R299" i="1825"/>
  <c r="S299" i="1825" s="1"/>
  <c r="R170" i="1825"/>
  <c r="S170" i="1825" s="1"/>
  <c r="P170" i="1825"/>
  <c r="P133" i="1825"/>
  <c r="R133" i="1825"/>
  <c r="S133" i="1825" s="1"/>
  <c r="P11" i="1825"/>
  <c r="R11" i="1825"/>
  <c r="S11" i="1825" s="1"/>
  <c r="R78" i="1825"/>
  <c r="S78" i="1825" s="1"/>
  <c r="P78" i="1825"/>
  <c r="R1813" i="1825"/>
  <c r="S1813" i="1825" s="1"/>
  <c r="P1813" i="1825"/>
  <c r="R1333" i="1825"/>
  <c r="S1333" i="1825" s="1"/>
  <c r="P1333" i="1825"/>
  <c r="R805" i="1825"/>
  <c r="S805" i="1825" s="1"/>
  <c r="P805" i="1825"/>
  <c r="R1520" i="1825"/>
  <c r="S1520" i="1825" s="1"/>
  <c r="P1520" i="1825"/>
  <c r="R992" i="1825"/>
  <c r="S992" i="1825" s="1"/>
  <c r="P992" i="1825"/>
  <c r="R1639" i="1825"/>
  <c r="S1639" i="1825" s="1"/>
  <c r="P1639" i="1825"/>
  <c r="R1127" i="1825"/>
  <c r="S1127" i="1825" s="1"/>
  <c r="P1127" i="1825"/>
  <c r="R1854" i="1825"/>
  <c r="S1854" i="1825" s="1"/>
  <c r="P1854" i="1825"/>
  <c r="R1310" i="1825"/>
  <c r="S1310" i="1825" s="1"/>
  <c r="P1310" i="1825"/>
  <c r="R782" i="1825"/>
  <c r="S782" i="1825" s="1"/>
  <c r="P782" i="1825"/>
  <c r="P226" i="1825"/>
  <c r="R226" i="1825"/>
  <c r="S226" i="1825" s="1"/>
  <c r="P173" i="1825"/>
  <c r="R173" i="1825"/>
  <c r="S173" i="1825" s="1"/>
  <c r="R1704" i="1825"/>
  <c r="S1704" i="1825" s="1"/>
  <c r="P1704" i="1825"/>
  <c r="R1208" i="1825"/>
  <c r="S1208" i="1825" s="1"/>
  <c r="P1208" i="1825"/>
  <c r="R1471" i="1825"/>
  <c r="S1471" i="1825" s="1"/>
  <c r="P1471" i="1825"/>
  <c r="R927" i="1825"/>
  <c r="S927" i="1825" s="1"/>
  <c r="P927" i="1825"/>
  <c r="R1590" i="1825"/>
  <c r="S1590" i="1825" s="1"/>
  <c r="P1590" i="1825"/>
  <c r="R1110" i="1825"/>
  <c r="S1110" i="1825" s="1"/>
  <c r="P1110" i="1825"/>
  <c r="P474" i="1825"/>
  <c r="R474" i="1825"/>
  <c r="S474" i="1825" s="1"/>
  <c r="R382" i="1825"/>
  <c r="S382" i="1825" s="1"/>
  <c r="P382" i="1825"/>
  <c r="R388" i="1825"/>
  <c r="S388" i="1825" s="1"/>
  <c r="P388" i="1825"/>
  <c r="R260" i="1825"/>
  <c r="S260" i="1825" s="1"/>
  <c r="P260" i="1825"/>
  <c r="P367" i="1825"/>
  <c r="R367" i="1825"/>
  <c r="S367" i="1825" s="1"/>
  <c r="R174" i="1825"/>
  <c r="S174" i="1825" s="1"/>
  <c r="P174" i="1825"/>
  <c r="P24" i="1825"/>
  <c r="R24" i="1825"/>
  <c r="S24" i="1825" s="1"/>
  <c r="R1669" i="1825"/>
  <c r="S1669" i="1825" s="1"/>
  <c r="P1669" i="1825"/>
  <c r="R1157" i="1825"/>
  <c r="S1157" i="1825" s="1"/>
  <c r="P1157" i="1825"/>
  <c r="R1856" i="1825"/>
  <c r="S1856" i="1825" s="1"/>
  <c r="P1856" i="1825"/>
  <c r="R1360" i="1825"/>
  <c r="S1360" i="1825" s="1"/>
  <c r="P1360" i="1825"/>
  <c r="R816" i="1825"/>
  <c r="S816" i="1825" s="1"/>
  <c r="P816" i="1825"/>
  <c r="R1479" i="1825"/>
  <c r="S1479" i="1825" s="1"/>
  <c r="P1479" i="1825"/>
  <c r="R967" i="1825"/>
  <c r="S967" i="1825" s="1"/>
  <c r="P967" i="1825"/>
  <c r="R1694" i="1825"/>
  <c r="S1694" i="1825" s="1"/>
  <c r="P1694" i="1825"/>
  <c r="R1150" i="1825"/>
  <c r="S1150" i="1825" s="1"/>
  <c r="P1150" i="1825"/>
  <c r="R399" i="1825"/>
  <c r="S399" i="1825" s="1"/>
  <c r="P399" i="1825"/>
  <c r="P454" i="1825"/>
  <c r="R454" i="1825"/>
  <c r="S454" i="1825" s="1"/>
  <c r="R362" i="1825"/>
  <c r="S362" i="1825" s="1"/>
  <c r="P362" i="1825"/>
  <c r="P253" i="1825"/>
  <c r="R253" i="1825"/>
  <c r="S253" i="1825" s="1"/>
  <c r="P347" i="1825"/>
  <c r="R347" i="1825"/>
  <c r="S347" i="1825" s="1"/>
  <c r="R219" i="1825"/>
  <c r="S219" i="1825" s="1"/>
  <c r="P219" i="1825"/>
  <c r="P250" i="1825"/>
  <c r="R250" i="1825"/>
  <c r="S250" i="1825" s="1"/>
  <c r="R1645" i="1825"/>
  <c r="S1645" i="1825" s="1"/>
  <c r="P1645" i="1825"/>
  <c r="R1117" i="1825"/>
  <c r="S1117" i="1825" s="1"/>
  <c r="P1117" i="1825"/>
  <c r="R1800" i="1825"/>
  <c r="S1800" i="1825" s="1"/>
  <c r="P1800" i="1825"/>
  <c r="R1304" i="1825"/>
  <c r="S1304" i="1825" s="1"/>
  <c r="P1304" i="1825"/>
  <c r="R792" i="1825"/>
  <c r="S792" i="1825" s="1"/>
  <c r="P792" i="1825"/>
  <c r="R1567" i="1825"/>
  <c r="S1567" i="1825" s="1"/>
  <c r="P1567" i="1825"/>
  <c r="R1039" i="1825"/>
  <c r="S1039" i="1825" s="1"/>
  <c r="P1039" i="1825"/>
  <c r="R1686" i="1825"/>
  <c r="S1686" i="1825" s="1"/>
  <c r="P1686" i="1825"/>
  <c r="R1190" i="1825"/>
  <c r="S1190" i="1825" s="1"/>
  <c r="P1190" i="1825"/>
  <c r="P554" i="1825"/>
  <c r="R554" i="1825"/>
  <c r="S554" i="1825" s="1"/>
  <c r="P255" i="1825"/>
  <c r="R255" i="1825"/>
  <c r="S255" i="1825" s="1"/>
  <c r="P147" i="1825"/>
  <c r="R147" i="1825"/>
  <c r="S147" i="1825" s="1"/>
  <c r="P624" i="1825"/>
  <c r="R624" i="1825"/>
  <c r="S624" i="1825" s="1"/>
  <c r="P496" i="1825"/>
  <c r="R496" i="1825"/>
  <c r="S496" i="1825" s="1"/>
  <c r="P638" i="1825"/>
  <c r="R638" i="1825"/>
  <c r="S638" i="1825" s="1"/>
  <c r="P245" i="1825"/>
  <c r="R245" i="1825"/>
  <c r="S245" i="1825" s="1"/>
  <c r="R435" i="1825"/>
  <c r="S435" i="1825" s="1"/>
  <c r="P435" i="1825"/>
  <c r="R233" i="1825"/>
  <c r="S233" i="1825" s="1"/>
  <c r="P233" i="1825"/>
  <c r="P61" i="1825"/>
  <c r="R61" i="1825"/>
  <c r="S61" i="1825" s="1"/>
  <c r="R525" i="1825"/>
  <c r="S525" i="1825" s="1"/>
  <c r="P525" i="1825"/>
  <c r="R366" i="1825"/>
  <c r="S366" i="1825" s="1"/>
  <c r="P366" i="1825"/>
  <c r="P184" i="1825"/>
  <c r="R184" i="1825"/>
  <c r="S184" i="1825" s="1"/>
  <c r="R429" i="1825"/>
  <c r="S429" i="1825" s="1"/>
  <c r="P429" i="1825"/>
  <c r="R346" i="1825"/>
  <c r="S346" i="1825" s="1"/>
  <c r="P346" i="1825"/>
  <c r="R1699" i="1825"/>
  <c r="S1699" i="1825" s="1"/>
  <c r="P1699" i="1825"/>
  <c r="R1443" i="1825"/>
  <c r="S1443" i="1825" s="1"/>
  <c r="P1443" i="1825"/>
  <c r="R1187" i="1825"/>
  <c r="S1187" i="1825" s="1"/>
  <c r="P1187" i="1825"/>
  <c r="R931" i="1825"/>
  <c r="S931" i="1825" s="1"/>
  <c r="P931" i="1825"/>
  <c r="R1882" i="1825"/>
  <c r="S1882" i="1825" s="1"/>
  <c r="P1882" i="1825"/>
  <c r="R1626" i="1825"/>
  <c r="S1626" i="1825" s="1"/>
  <c r="P1626" i="1825"/>
  <c r="R1370" i="1825"/>
  <c r="S1370" i="1825" s="1"/>
  <c r="P1370" i="1825"/>
  <c r="R1114" i="1825"/>
  <c r="S1114" i="1825" s="1"/>
  <c r="P1114" i="1825"/>
  <c r="R858" i="1825"/>
  <c r="S858" i="1825" s="1"/>
  <c r="P858" i="1825"/>
  <c r="P652" i="1825"/>
  <c r="R652" i="1825"/>
  <c r="S652" i="1825" s="1"/>
  <c r="P524" i="1825"/>
  <c r="R524" i="1825"/>
  <c r="S524" i="1825" s="1"/>
  <c r="P395" i="1825"/>
  <c r="R395" i="1825"/>
  <c r="S395" i="1825" s="1"/>
  <c r="P267" i="1825"/>
  <c r="R267" i="1825"/>
  <c r="S267" i="1825" s="1"/>
  <c r="P101" i="1825"/>
  <c r="R101" i="1825"/>
  <c r="S101" i="1825" s="1"/>
  <c r="R723" i="1825"/>
  <c r="S723" i="1825" s="1"/>
  <c r="P723" i="1825"/>
  <c r="P252" i="1825"/>
  <c r="R252" i="1825"/>
  <c r="S252" i="1825" s="1"/>
  <c r="R152" i="1825"/>
  <c r="S152" i="1825" s="1"/>
  <c r="P152" i="1825"/>
  <c r="R1701" i="1825"/>
  <c r="S1701" i="1825" s="1"/>
  <c r="P1701" i="1825"/>
  <c r="R1189" i="1825"/>
  <c r="S1189" i="1825" s="1"/>
  <c r="P1189" i="1825"/>
  <c r="R1888" i="1825"/>
  <c r="S1888" i="1825" s="1"/>
  <c r="P1888" i="1825"/>
  <c r="R1392" i="1825"/>
  <c r="S1392" i="1825" s="1"/>
  <c r="P1392" i="1825"/>
  <c r="R864" i="1825"/>
  <c r="S864" i="1825" s="1"/>
  <c r="P864" i="1825"/>
  <c r="R1511" i="1825"/>
  <c r="S1511" i="1825" s="1"/>
  <c r="P1511" i="1825"/>
  <c r="R999" i="1825"/>
  <c r="S999" i="1825" s="1"/>
  <c r="P999" i="1825"/>
  <c r="R1726" i="1825"/>
  <c r="S1726" i="1825" s="1"/>
  <c r="P1726" i="1825"/>
  <c r="R1182" i="1825"/>
  <c r="S1182" i="1825" s="1"/>
  <c r="P1182" i="1825"/>
  <c r="R439" i="1825"/>
  <c r="S439" i="1825" s="1"/>
  <c r="P439" i="1825"/>
  <c r="P194" i="1825"/>
  <c r="R194" i="1825"/>
  <c r="S194" i="1825" s="1"/>
  <c r="R1592" i="1825"/>
  <c r="S1592" i="1825" s="1"/>
  <c r="P1592" i="1825"/>
  <c r="R1080" i="1825"/>
  <c r="S1080" i="1825" s="1"/>
  <c r="P1080" i="1825"/>
  <c r="R1855" i="1825"/>
  <c r="S1855" i="1825" s="1"/>
  <c r="P1855" i="1825"/>
  <c r="R1343" i="1825"/>
  <c r="S1343" i="1825" s="1"/>
  <c r="P1343" i="1825"/>
  <c r="R799" i="1825"/>
  <c r="S799" i="1825" s="1"/>
  <c r="P799" i="1825"/>
  <c r="R1462" i="1825"/>
  <c r="S1462" i="1825" s="1"/>
  <c r="P1462" i="1825"/>
  <c r="R982" i="1825"/>
  <c r="S982" i="1825" s="1"/>
  <c r="P982" i="1825"/>
  <c r="P666" i="1825"/>
  <c r="R666" i="1825"/>
  <c r="S666" i="1825" s="1"/>
  <c r="R350" i="1825"/>
  <c r="S350" i="1825" s="1"/>
  <c r="P350" i="1825"/>
  <c r="R715" i="1825"/>
  <c r="S715" i="1825" s="1"/>
  <c r="P715" i="1825"/>
  <c r="R356" i="1825"/>
  <c r="S356" i="1825" s="1"/>
  <c r="P356" i="1825"/>
  <c r="P335" i="1825"/>
  <c r="R335" i="1825"/>
  <c r="S335" i="1825" s="1"/>
  <c r="R25" i="1825"/>
  <c r="S25" i="1825" s="1"/>
  <c r="P25" i="1825"/>
  <c r="P8" i="1825"/>
  <c r="R8" i="1825"/>
  <c r="S8" i="1825" s="1"/>
  <c r="R1557" i="1825"/>
  <c r="S1557" i="1825" s="1"/>
  <c r="P1557" i="1825"/>
  <c r="R1029" i="1825"/>
  <c r="S1029" i="1825" s="1"/>
  <c r="P1029" i="1825"/>
  <c r="R1728" i="1825"/>
  <c r="S1728" i="1825" s="1"/>
  <c r="P1728" i="1825"/>
  <c r="R1232" i="1825"/>
  <c r="S1232" i="1825" s="1"/>
  <c r="P1232" i="1825"/>
  <c r="R1895" i="1825"/>
  <c r="S1895" i="1825" s="1"/>
  <c r="P1895" i="1825"/>
  <c r="R1351" i="1825"/>
  <c r="S1351" i="1825" s="1"/>
  <c r="P1351" i="1825"/>
  <c r="R823" i="1825"/>
  <c r="S823" i="1825" s="1"/>
  <c r="P823" i="1825"/>
  <c r="R1534" i="1825"/>
  <c r="S1534" i="1825" s="1"/>
  <c r="P1534" i="1825"/>
  <c r="R1022" i="1825"/>
  <c r="S1022" i="1825" s="1"/>
  <c r="P1022" i="1825"/>
  <c r="P654" i="1825"/>
  <c r="R654" i="1825"/>
  <c r="S654" i="1825" s="1"/>
  <c r="R330" i="1825"/>
  <c r="S330" i="1825" s="1"/>
  <c r="P330" i="1825"/>
  <c r="P221" i="1825"/>
  <c r="R221" i="1825"/>
  <c r="S221" i="1825" s="1"/>
  <c r="P315" i="1825"/>
  <c r="R315" i="1825"/>
  <c r="S315" i="1825" s="1"/>
  <c r="R187" i="1825"/>
  <c r="S187" i="1825" s="1"/>
  <c r="P187" i="1825"/>
  <c r="P218" i="1825"/>
  <c r="R218" i="1825"/>
  <c r="S218" i="1825" s="1"/>
  <c r="R1501" i="1825"/>
  <c r="S1501" i="1825" s="1"/>
  <c r="P1501" i="1825"/>
  <c r="R989" i="1825"/>
  <c r="S989" i="1825" s="1"/>
  <c r="P989" i="1825"/>
  <c r="R1672" i="1825"/>
  <c r="S1672" i="1825" s="1"/>
  <c r="P1672" i="1825"/>
  <c r="R1176" i="1825"/>
  <c r="S1176" i="1825" s="1"/>
  <c r="P1176" i="1825"/>
  <c r="R1935" i="1825"/>
  <c r="S1935" i="1825" s="1"/>
  <c r="P1935" i="1825"/>
  <c r="R1439" i="1825"/>
  <c r="S1439" i="1825" s="1"/>
  <c r="P1439" i="1825"/>
  <c r="R895" i="1825"/>
  <c r="S895" i="1825" s="1"/>
  <c r="P895" i="1825"/>
  <c r="R1558" i="1825"/>
  <c r="S1558" i="1825" s="1"/>
  <c r="P1558" i="1825"/>
  <c r="R1078" i="1825"/>
  <c r="S1078" i="1825" s="1"/>
  <c r="P1078" i="1825"/>
  <c r="P482" i="1825"/>
  <c r="R482" i="1825"/>
  <c r="S482" i="1825" s="1"/>
  <c r="P223" i="1825"/>
  <c r="R223" i="1825"/>
  <c r="S223" i="1825" s="1"/>
  <c r="P592" i="1825"/>
  <c r="R592" i="1825"/>
  <c r="S592" i="1825" s="1"/>
  <c r="P464" i="1825"/>
  <c r="R464" i="1825"/>
  <c r="S464" i="1825" s="1"/>
  <c r="R70" i="1825"/>
  <c r="S70" i="1825" s="1"/>
  <c r="P70" i="1825"/>
  <c r="L6" i="189"/>
  <c r="K6" i="189"/>
  <c r="I6" i="189"/>
  <c r="J6" i="189" s="1"/>
  <c r="H6" i="189"/>
  <c r="P213" i="1825"/>
  <c r="R213" i="1825"/>
  <c r="S213" i="1825" s="1"/>
  <c r="R741" i="1825"/>
  <c r="S741" i="1825" s="1"/>
  <c r="P741" i="1825"/>
  <c r="R928" i="1825"/>
  <c r="S928" i="1825" s="1"/>
  <c r="P928" i="1825"/>
  <c r="R1063" i="1825"/>
  <c r="S1063" i="1825" s="1"/>
  <c r="P1063" i="1825"/>
  <c r="R1246" i="1825"/>
  <c r="S1246" i="1825" s="1"/>
  <c r="P1246" i="1825"/>
  <c r="R1685" i="1825"/>
  <c r="S1685" i="1825" s="1"/>
  <c r="P1685" i="1825"/>
  <c r="R1904" i="1825"/>
  <c r="S1904" i="1825" s="1"/>
  <c r="P1904" i="1825"/>
  <c r="R1376" i="1825"/>
  <c r="S1376" i="1825" s="1"/>
  <c r="P1376" i="1825"/>
  <c r="P598" i="1825"/>
  <c r="R598" i="1825"/>
  <c r="S598" i="1825" s="1"/>
  <c r="R1741" i="1825"/>
  <c r="S1741" i="1825" s="1"/>
  <c r="P1741" i="1825"/>
  <c r="R1213" i="1825"/>
  <c r="S1213" i="1825" s="1"/>
  <c r="P1213" i="1825"/>
  <c r="R1912" i="1825"/>
  <c r="S1912" i="1825" s="1"/>
  <c r="P1912" i="1825"/>
  <c r="R1400" i="1825"/>
  <c r="S1400" i="1825" s="1"/>
  <c r="P1400" i="1825"/>
  <c r="R888" i="1825"/>
  <c r="S888" i="1825" s="1"/>
  <c r="P888" i="1825"/>
  <c r="R1663" i="1825"/>
  <c r="S1663" i="1825" s="1"/>
  <c r="P1663" i="1825"/>
  <c r="R1135" i="1825"/>
  <c r="S1135" i="1825" s="1"/>
  <c r="P1135" i="1825"/>
  <c r="R1798" i="1825"/>
  <c r="S1798" i="1825" s="1"/>
  <c r="P1798" i="1825"/>
  <c r="R1286" i="1825"/>
  <c r="S1286" i="1825" s="1"/>
  <c r="P1286" i="1825"/>
  <c r="R790" i="1825"/>
  <c r="S790" i="1825" s="1"/>
  <c r="P790" i="1825"/>
  <c r="P658" i="1825"/>
  <c r="R658" i="1825"/>
  <c r="S658" i="1825" s="1"/>
  <c r="P361" i="1825"/>
  <c r="R361" i="1825"/>
  <c r="S361" i="1825" s="1"/>
  <c r="P19" i="1825"/>
  <c r="R19" i="1825"/>
  <c r="S19" i="1825" s="1"/>
  <c r="P648" i="1825"/>
  <c r="R648" i="1825"/>
  <c r="S648" i="1825" s="1"/>
  <c r="P520" i="1825"/>
  <c r="R520" i="1825"/>
  <c r="S520" i="1825" s="1"/>
  <c r="R340" i="1825"/>
  <c r="S340" i="1825" s="1"/>
  <c r="P340" i="1825"/>
  <c r="P196" i="1825"/>
  <c r="R196" i="1825"/>
  <c r="S196" i="1825" s="1"/>
  <c r="P622" i="1825"/>
  <c r="R622" i="1825"/>
  <c r="S622" i="1825" s="1"/>
  <c r="R633" i="1825"/>
  <c r="S633" i="1825" s="1"/>
  <c r="P633" i="1825"/>
  <c r="R1713" i="1825"/>
  <c r="S1713" i="1825" s="1"/>
  <c r="P1713" i="1825"/>
  <c r="R1457" i="1825"/>
  <c r="S1457" i="1825" s="1"/>
  <c r="P1457" i="1825"/>
  <c r="R1201" i="1825"/>
  <c r="S1201" i="1825" s="1"/>
  <c r="P1201" i="1825"/>
  <c r="R945" i="1825"/>
  <c r="S945" i="1825" s="1"/>
  <c r="P945" i="1825"/>
  <c r="R1900" i="1825"/>
  <c r="S1900" i="1825" s="1"/>
  <c r="P1900" i="1825"/>
  <c r="R1644" i="1825"/>
  <c r="S1644" i="1825" s="1"/>
  <c r="P1644" i="1825"/>
  <c r="R1388" i="1825"/>
  <c r="S1388" i="1825" s="1"/>
  <c r="P1388" i="1825"/>
  <c r="R1132" i="1825"/>
  <c r="S1132" i="1825" s="1"/>
  <c r="P1132" i="1825"/>
  <c r="R876" i="1825"/>
  <c r="S876" i="1825" s="1"/>
  <c r="P876" i="1825"/>
  <c r="R320" i="1825"/>
  <c r="S320" i="1825" s="1"/>
  <c r="P320" i="1825"/>
  <c r="P610" i="1825"/>
  <c r="R610" i="1825"/>
  <c r="S610" i="1825" s="1"/>
  <c r="R1725" i="1825"/>
  <c r="S1725" i="1825" s="1"/>
  <c r="P1725" i="1825"/>
  <c r="R1229" i="1825"/>
  <c r="S1229" i="1825" s="1"/>
  <c r="P1229" i="1825"/>
  <c r="R1928" i="1825"/>
  <c r="S1928" i="1825" s="1"/>
  <c r="P1928" i="1825"/>
  <c r="R1416" i="1825"/>
  <c r="S1416" i="1825" s="1"/>
  <c r="P1416" i="1825"/>
  <c r="R904" i="1825"/>
  <c r="S904" i="1825" s="1"/>
  <c r="P904" i="1825"/>
  <c r="R1583" i="1825"/>
  <c r="S1583" i="1825" s="1"/>
  <c r="P1583" i="1825"/>
  <c r="R1087" i="1825"/>
  <c r="S1087" i="1825" s="1"/>
  <c r="P1087" i="1825"/>
  <c r="R1814" i="1825"/>
  <c r="S1814" i="1825" s="1"/>
  <c r="P1814" i="1825"/>
  <c r="R1318" i="1825"/>
  <c r="S1318" i="1825" s="1"/>
  <c r="P1318" i="1825"/>
  <c r="R774" i="1825"/>
  <c r="S774" i="1825" s="1"/>
  <c r="P774" i="1825"/>
  <c r="P208" i="1825"/>
  <c r="R208" i="1825"/>
  <c r="S208" i="1825" s="1"/>
  <c r="R675" i="1825"/>
  <c r="S675" i="1825" s="1"/>
  <c r="P675" i="1825"/>
  <c r="R547" i="1825"/>
  <c r="S547" i="1825" s="1"/>
  <c r="P547" i="1825"/>
  <c r="P420" i="1825"/>
  <c r="R420" i="1825"/>
  <c r="S420" i="1825" s="1"/>
  <c r="P311" i="1825"/>
  <c r="R311" i="1825"/>
  <c r="S311" i="1825" s="1"/>
  <c r="R146" i="1825"/>
  <c r="S146" i="1825" s="1"/>
  <c r="P146" i="1825"/>
  <c r="R561" i="1825"/>
  <c r="S561" i="1825" s="1"/>
  <c r="P561" i="1825"/>
  <c r="P534" i="1825"/>
  <c r="R534" i="1825"/>
  <c r="S534" i="1825" s="1"/>
  <c r="R176" i="1825"/>
  <c r="S176" i="1825" s="1"/>
  <c r="P176" i="1825"/>
  <c r="R1893" i="1825"/>
  <c r="S1893" i="1825" s="1"/>
  <c r="P1893" i="1825"/>
  <c r="R1349" i="1825"/>
  <c r="S1349" i="1825" s="1"/>
  <c r="P1349" i="1825"/>
  <c r="R853" i="1825"/>
  <c r="S853" i="1825" s="1"/>
  <c r="P853" i="1825"/>
  <c r="R1584" i="1825"/>
  <c r="S1584" i="1825" s="1"/>
  <c r="P1584" i="1825"/>
  <c r="R1072" i="1825"/>
  <c r="S1072" i="1825" s="1"/>
  <c r="P1072" i="1825"/>
  <c r="R1799" i="1825"/>
  <c r="S1799" i="1825" s="1"/>
  <c r="P1799" i="1825"/>
  <c r="R1303" i="1825"/>
  <c r="S1303" i="1825" s="1"/>
  <c r="P1303" i="1825"/>
  <c r="R807" i="1825"/>
  <c r="S807" i="1825" s="1"/>
  <c r="P807" i="1825"/>
  <c r="R1518" i="1825"/>
  <c r="S1518" i="1825" s="1"/>
  <c r="P1518" i="1825"/>
  <c r="R1006" i="1825"/>
  <c r="S1006" i="1825" s="1"/>
  <c r="P1006" i="1825"/>
  <c r="P630" i="1825"/>
  <c r="R630" i="1825"/>
  <c r="S630" i="1825" s="1"/>
  <c r="P724" i="1825"/>
  <c r="R724" i="1825"/>
  <c r="S724" i="1825" s="1"/>
  <c r="R376" i="1825"/>
  <c r="S376" i="1825" s="1"/>
  <c r="P376" i="1825"/>
  <c r="R249" i="1825"/>
  <c r="S249" i="1825" s="1"/>
  <c r="P249" i="1825"/>
  <c r="R44" i="1825"/>
  <c r="S44" i="1825" s="1"/>
  <c r="P44" i="1825"/>
  <c r="R168" i="1825"/>
  <c r="S168" i="1825" s="1"/>
  <c r="P168" i="1825"/>
  <c r="R557" i="1825"/>
  <c r="S557" i="1825" s="1"/>
  <c r="P557" i="1825"/>
  <c r="R667" i="1825"/>
  <c r="S667" i="1825" s="1"/>
  <c r="P667" i="1825"/>
  <c r="R539" i="1825"/>
  <c r="S539" i="1825" s="1"/>
  <c r="P539" i="1825"/>
  <c r="P42" i="1825"/>
  <c r="R42" i="1825"/>
  <c r="S42" i="1825" s="1"/>
  <c r="R49" i="1825"/>
  <c r="S49" i="1825" s="1"/>
  <c r="P49" i="1825"/>
  <c r="R1655" i="1825"/>
  <c r="S1655" i="1825" s="1"/>
  <c r="P1655" i="1825"/>
  <c r="R1143" i="1825"/>
  <c r="S1143" i="1825" s="1"/>
  <c r="P1143" i="1825"/>
  <c r="R1838" i="1825"/>
  <c r="S1838" i="1825" s="1"/>
  <c r="P1838" i="1825"/>
  <c r="R1374" i="1825"/>
  <c r="S1374" i="1825" s="1"/>
  <c r="P1374" i="1825"/>
  <c r="R862" i="1825"/>
  <c r="S862" i="1825" s="1"/>
  <c r="P862" i="1825"/>
  <c r="P614" i="1825"/>
  <c r="R614" i="1825"/>
  <c r="S614" i="1825" s="1"/>
  <c r="R1809" i="1825"/>
  <c r="S1809" i="1825" s="1"/>
  <c r="P1809" i="1825"/>
  <c r="R1553" i="1825"/>
  <c r="S1553" i="1825" s="1"/>
  <c r="P1553" i="1825"/>
  <c r="R1297" i="1825"/>
  <c r="S1297" i="1825" s="1"/>
  <c r="P1297" i="1825"/>
  <c r="R1041" i="1825"/>
  <c r="S1041" i="1825" s="1"/>
  <c r="P1041" i="1825"/>
  <c r="R785" i="1825"/>
  <c r="S785" i="1825" s="1"/>
  <c r="P785" i="1825"/>
  <c r="R1740" i="1825"/>
  <c r="S1740" i="1825" s="1"/>
  <c r="P1740" i="1825"/>
  <c r="R1484" i="1825"/>
  <c r="S1484" i="1825" s="1"/>
  <c r="P1484" i="1825"/>
  <c r="R1228" i="1825"/>
  <c r="S1228" i="1825" s="1"/>
  <c r="P1228" i="1825"/>
  <c r="R972" i="1825"/>
  <c r="S972" i="1825" s="1"/>
  <c r="P972" i="1825"/>
  <c r="R1923" i="1825"/>
  <c r="S1923" i="1825" s="1"/>
  <c r="P1923" i="1825"/>
  <c r="R1667" i="1825"/>
  <c r="S1667" i="1825" s="1"/>
  <c r="P1667" i="1825"/>
  <c r="R1411" i="1825"/>
  <c r="S1411" i="1825" s="1"/>
  <c r="P1411" i="1825"/>
  <c r="R1155" i="1825"/>
  <c r="S1155" i="1825" s="1"/>
  <c r="P1155" i="1825"/>
  <c r="R899" i="1825"/>
  <c r="S899" i="1825" s="1"/>
  <c r="P899" i="1825"/>
  <c r="R1850" i="1825"/>
  <c r="S1850" i="1825" s="1"/>
  <c r="P1850" i="1825"/>
  <c r="R1594" i="1825"/>
  <c r="S1594" i="1825" s="1"/>
  <c r="P1594" i="1825"/>
  <c r="R1338" i="1825"/>
  <c r="S1338" i="1825" s="1"/>
  <c r="P1338" i="1825"/>
  <c r="R1082" i="1825"/>
  <c r="S1082" i="1825" s="1"/>
  <c r="P1082" i="1825"/>
  <c r="R826" i="1825"/>
  <c r="S826" i="1825" s="1"/>
  <c r="P826" i="1825"/>
  <c r="P604" i="1825"/>
  <c r="R604" i="1825"/>
  <c r="S604" i="1825" s="1"/>
  <c r="P476" i="1825"/>
  <c r="R476" i="1825"/>
  <c r="S476" i="1825" s="1"/>
  <c r="P408" i="1825"/>
  <c r="R408" i="1825"/>
  <c r="S408" i="1825" s="1"/>
  <c r="R304" i="1825"/>
  <c r="S304" i="1825" s="1"/>
  <c r="P304" i="1825"/>
  <c r="R162" i="1825"/>
  <c r="S162" i="1825" s="1"/>
  <c r="P162" i="1825"/>
  <c r="R517" i="1825"/>
  <c r="S517" i="1825" s="1"/>
  <c r="P517" i="1825"/>
  <c r="R1789" i="1825"/>
  <c r="S1789" i="1825" s="1"/>
  <c r="P1789" i="1825"/>
  <c r="R1293" i="1825"/>
  <c r="S1293" i="1825" s="1"/>
  <c r="P1293" i="1825"/>
  <c r="R781" i="1825"/>
  <c r="S781" i="1825" s="1"/>
  <c r="P781" i="1825"/>
  <c r="R1480" i="1825"/>
  <c r="S1480" i="1825" s="1"/>
  <c r="P1480" i="1825"/>
  <c r="R968" i="1825"/>
  <c r="S968" i="1825" s="1"/>
  <c r="P968" i="1825"/>
  <c r="R1647" i="1825"/>
  <c r="S1647" i="1825" s="1"/>
  <c r="P1647" i="1825"/>
  <c r="R1151" i="1825"/>
  <c r="S1151" i="1825" s="1"/>
  <c r="P1151" i="1825"/>
  <c r="R1878" i="1825"/>
  <c r="S1878" i="1825" s="1"/>
  <c r="P1878" i="1825"/>
  <c r="R1382" i="1825"/>
  <c r="S1382" i="1825" s="1"/>
  <c r="P1382" i="1825"/>
  <c r="R838" i="1825"/>
  <c r="S838" i="1825" s="1"/>
  <c r="P838" i="1825"/>
  <c r="P18" i="1825"/>
  <c r="R18" i="1825"/>
  <c r="S18" i="1825" s="1"/>
  <c r="R1897" i="1825"/>
  <c r="S1897" i="1825" s="1"/>
  <c r="P1897" i="1825"/>
  <c r="R1641" i="1825"/>
  <c r="S1641" i="1825" s="1"/>
  <c r="P1641" i="1825"/>
  <c r="R1385" i="1825"/>
  <c r="S1385" i="1825" s="1"/>
  <c r="P1385" i="1825"/>
  <c r="R1129" i="1825"/>
  <c r="S1129" i="1825" s="1"/>
  <c r="P1129" i="1825"/>
  <c r="R873" i="1825"/>
  <c r="S873" i="1825" s="1"/>
  <c r="P873" i="1825"/>
  <c r="R1828" i="1825"/>
  <c r="S1828" i="1825" s="1"/>
  <c r="P1828" i="1825"/>
  <c r="R1572" i="1825"/>
  <c r="S1572" i="1825" s="1"/>
  <c r="P1572" i="1825"/>
  <c r="R1316" i="1825"/>
  <c r="S1316" i="1825" s="1"/>
  <c r="P1316" i="1825"/>
  <c r="R1060" i="1825"/>
  <c r="S1060" i="1825" s="1"/>
  <c r="P1060" i="1825"/>
  <c r="R804" i="1825"/>
  <c r="S804" i="1825" s="1"/>
  <c r="P804" i="1825"/>
  <c r="R1755" i="1825"/>
  <c r="S1755" i="1825" s="1"/>
  <c r="P1755" i="1825"/>
  <c r="R1499" i="1825"/>
  <c r="S1499" i="1825" s="1"/>
  <c r="P1499" i="1825"/>
  <c r="R1243" i="1825"/>
  <c r="S1243" i="1825" s="1"/>
  <c r="P1243" i="1825"/>
  <c r="R987" i="1825"/>
  <c r="S987" i="1825" s="1"/>
  <c r="P987" i="1825"/>
  <c r="R731" i="1825"/>
  <c r="S731" i="1825" s="1"/>
  <c r="P731" i="1825"/>
  <c r="R1682" i="1825"/>
  <c r="S1682" i="1825" s="1"/>
  <c r="P1682" i="1825"/>
  <c r="R1426" i="1825"/>
  <c r="S1426" i="1825" s="1"/>
  <c r="P1426" i="1825"/>
  <c r="R1170" i="1825"/>
  <c r="S1170" i="1825" s="1"/>
  <c r="P1170" i="1825"/>
  <c r="R914" i="1825"/>
  <c r="S914" i="1825" s="1"/>
  <c r="P914" i="1825"/>
  <c r="R659" i="1825"/>
  <c r="S659" i="1825" s="1"/>
  <c r="P659" i="1825"/>
  <c r="R531" i="1825"/>
  <c r="S531" i="1825" s="1"/>
  <c r="P531" i="1825"/>
  <c r="R380" i="1825"/>
  <c r="S380" i="1825" s="1"/>
  <c r="P380" i="1825"/>
  <c r="P236" i="1825"/>
  <c r="R236" i="1825"/>
  <c r="S236" i="1825" s="1"/>
  <c r="R1637" i="1825"/>
  <c r="S1637" i="1825" s="1"/>
  <c r="P1637" i="1825"/>
  <c r="R1125" i="1825"/>
  <c r="S1125" i="1825" s="1"/>
  <c r="P1125" i="1825"/>
  <c r="R1824" i="1825"/>
  <c r="S1824" i="1825" s="1"/>
  <c r="P1824" i="1825"/>
  <c r="R1328" i="1825"/>
  <c r="S1328" i="1825" s="1"/>
  <c r="P1328" i="1825"/>
  <c r="R784" i="1825"/>
  <c r="S784" i="1825" s="1"/>
  <c r="P784" i="1825"/>
  <c r="R1447" i="1825"/>
  <c r="S1447" i="1825" s="1"/>
  <c r="P1447" i="1825"/>
  <c r="R935" i="1825"/>
  <c r="S935" i="1825" s="1"/>
  <c r="P935" i="1825"/>
  <c r="R1646" i="1825"/>
  <c r="S1646" i="1825" s="1"/>
  <c r="P1646" i="1825"/>
  <c r="R1118" i="1825"/>
  <c r="S1118" i="1825" s="1"/>
  <c r="P1118" i="1825"/>
  <c r="P418" i="1825"/>
  <c r="R418" i="1825"/>
  <c r="S418" i="1825" s="1"/>
  <c r="P103" i="1825"/>
  <c r="R103" i="1825"/>
  <c r="S103" i="1825" s="1"/>
  <c r="R1541" i="1825"/>
  <c r="S1541" i="1825" s="1"/>
  <c r="P1541" i="1825"/>
  <c r="R1045" i="1825"/>
  <c r="S1045" i="1825" s="1"/>
  <c r="P1045" i="1825"/>
  <c r="R1776" i="1825"/>
  <c r="S1776" i="1825" s="1"/>
  <c r="P1776" i="1825"/>
  <c r="R1248" i="1825"/>
  <c r="S1248" i="1825" s="1"/>
  <c r="P1248" i="1825"/>
  <c r="R768" i="1825"/>
  <c r="S768" i="1825" s="1"/>
  <c r="P768" i="1825"/>
  <c r="P542" i="1825"/>
  <c r="R542" i="1825"/>
  <c r="S542" i="1825" s="1"/>
  <c r="R1597" i="1825"/>
  <c r="S1597" i="1825" s="1"/>
  <c r="P1597" i="1825"/>
  <c r="R1085" i="1825"/>
  <c r="S1085" i="1825" s="1"/>
  <c r="P1085" i="1825"/>
  <c r="R1768" i="1825"/>
  <c r="S1768" i="1825" s="1"/>
  <c r="P1768" i="1825"/>
  <c r="R1256" i="1825"/>
  <c r="S1256" i="1825" s="1"/>
  <c r="P1256" i="1825"/>
  <c r="R760" i="1825"/>
  <c r="S760" i="1825" s="1"/>
  <c r="P760" i="1825"/>
  <c r="R1535" i="1825"/>
  <c r="S1535" i="1825" s="1"/>
  <c r="P1535" i="1825"/>
  <c r="R991" i="1825"/>
  <c r="S991" i="1825" s="1"/>
  <c r="P991" i="1825"/>
  <c r="R1654" i="1825"/>
  <c r="S1654" i="1825" s="1"/>
  <c r="P1654" i="1825"/>
  <c r="R1174" i="1825"/>
  <c r="S1174" i="1825" s="1"/>
  <c r="P1174" i="1825"/>
  <c r="P602" i="1825"/>
  <c r="R602" i="1825"/>
  <c r="S602" i="1825" s="1"/>
  <c r="P329" i="1825"/>
  <c r="R329" i="1825"/>
  <c r="S329" i="1825" s="1"/>
  <c r="P616" i="1825"/>
  <c r="R616" i="1825"/>
  <c r="S616" i="1825" s="1"/>
  <c r="P488" i="1825"/>
  <c r="R488" i="1825"/>
  <c r="S488" i="1825" s="1"/>
  <c r="R308" i="1825"/>
  <c r="S308" i="1825" s="1"/>
  <c r="P308" i="1825"/>
  <c r="R68" i="1825"/>
  <c r="S68" i="1825" s="1"/>
  <c r="P68" i="1825"/>
  <c r="P550" i="1825"/>
  <c r="R550" i="1825"/>
  <c r="S550" i="1825" s="1"/>
  <c r="P127" i="1825"/>
  <c r="R127" i="1825"/>
  <c r="S127" i="1825" s="1"/>
  <c r="R569" i="1825"/>
  <c r="S569" i="1825" s="1"/>
  <c r="P569" i="1825"/>
  <c r="R1905" i="1825"/>
  <c r="S1905" i="1825" s="1"/>
  <c r="P1905" i="1825"/>
  <c r="R1649" i="1825"/>
  <c r="S1649" i="1825" s="1"/>
  <c r="P1649" i="1825"/>
  <c r="R1393" i="1825"/>
  <c r="S1393" i="1825" s="1"/>
  <c r="P1393" i="1825"/>
  <c r="R1137" i="1825"/>
  <c r="S1137" i="1825" s="1"/>
  <c r="P1137" i="1825"/>
  <c r="R881" i="1825"/>
  <c r="S881" i="1825" s="1"/>
  <c r="P881" i="1825"/>
  <c r="R1836" i="1825"/>
  <c r="S1836" i="1825" s="1"/>
  <c r="P1836" i="1825"/>
  <c r="R1580" i="1825"/>
  <c r="S1580" i="1825" s="1"/>
  <c r="P1580" i="1825"/>
  <c r="R1324" i="1825"/>
  <c r="S1324" i="1825" s="1"/>
  <c r="P1324" i="1825"/>
  <c r="R1068" i="1825"/>
  <c r="S1068" i="1825" s="1"/>
  <c r="P1068" i="1825"/>
  <c r="R812" i="1825"/>
  <c r="S812" i="1825" s="1"/>
  <c r="P812" i="1825"/>
  <c r="R288" i="1825"/>
  <c r="S288" i="1825" s="1"/>
  <c r="P288" i="1825"/>
  <c r="P546" i="1825"/>
  <c r="R546" i="1825"/>
  <c r="S546" i="1825" s="1"/>
  <c r="R1613" i="1825"/>
  <c r="S1613" i="1825" s="1"/>
  <c r="P1613" i="1825"/>
  <c r="R1101" i="1825"/>
  <c r="S1101" i="1825" s="1"/>
  <c r="P1101" i="1825"/>
  <c r="R1816" i="1825"/>
  <c r="S1816" i="1825" s="1"/>
  <c r="P1816" i="1825"/>
  <c r="R1288" i="1825"/>
  <c r="S1288" i="1825" s="1"/>
  <c r="P1288" i="1825"/>
  <c r="R776" i="1825"/>
  <c r="S776" i="1825" s="1"/>
  <c r="P776" i="1825"/>
  <c r="R1455" i="1825"/>
  <c r="S1455" i="1825" s="1"/>
  <c r="P1455" i="1825"/>
  <c r="R975" i="1825"/>
  <c r="S975" i="1825" s="1"/>
  <c r="P975" i="1825"/>
  <c r="R1702" i="1825"/>
  <c r="S1702" i="1825" s="1"/>
  <c r="P1702" i="1825"/>
  <c r="R1158" i="1825"/>
  <c r="S1158" i="1825" s="1"/>
  <c r="P1158" i="1825"/>
  <c r="R60" i="1825"/>
  <c r="S60" i="1825" s="1"/>
  <c r="P60" i="1825"/>
  <c r="R90" i="1825"/>
  <c r="S90" i="1825" s="1"/>
  <c r="P90" i="1825"/>
  <c r="P91" i="1825"/>
  <c r="R91" i="1825"/>
  <c r="S91" i="1825" s="1"/>
  <c r="R643" i="1825"/>
  <c r="S643" i="1825" s="1"/>
  <c r="P643" i="1825"/>
  <c r="R515" i="1825"/>
  <c r="S515" i="1825" s="1"/>
  <c r="P515" i="1825"/>
  <c r="P279" i="1825"/>
  <c r="R279" i="1825"/>
  <c r="S279" i="1825" s="1"/>
  <c r="R489" i="1825"/>
  <c r="S489" i="1825" s="1"/>
  <c r="P489" i="1825"/>
  <c r="P470" i="1825"/>
  <c r="R470" i="1825"/>
  <c r="S470" i="1825" s="1"/>
  <c r="R1749" i="1825"/>
  <c r="S1749" i="1825" s="1"/>
  <c r="P1749" i="1825"/>
  <c r="R1237" i="1825"/>
  <c r="S1237" i="1825" s="1"/>
  <c r="P1237" i="1825"/>
  <c r="R7" i="1825"/>
  <c r="S7" i="1825" s="1"/>
  <c r="P7" i="1825"/>
  <c r="R1440" i="1825"/>
  <c r="S1440" i="1825" s="1"/>
  <c r="P1440" i="1825"/>
  <c r="R944" i="1825"/>
  <c r="S944" i="1825" s="1"/>
  <c r="P944" i="1825"/>
  <c r="R1671" i="1825"/>
  <c r="S1671" i="1825" s="1"/>
  <c r="P1671" i="1825"/>
  <c r="R1175" i="1825"/>
  <c r="S1175" i="1825" s="1"/>
  <c r="P1175" i="1825"/>
  <c r="R1870" i="1825"/>
  <c r="S1870" i="1825" s="1"/>
  <c r="P1870" i="1825"/>
  <c r="R1406" i="1825"/>
  <c r="S1406" i="1825" s="1"/>
  <c r="P1406" i="1825"/>
  <c r="R894" i="1825"/>
  <c r="S894" i="1825" s="1"/>
  <c r="P894" i="1825"/>
  <c r="P574" i="1825"/>
  <c r="R574" i="1825"/>
  <c r="S574" i="1825" s="1"/>
  <c r="R344" i="1825"/>
  <c r="S344" i="1825" s="1"/>
  <c r="P344" i="1825"/>
  <c r="R217" i="1825"/>
  <c r="S217" i="1825" s="1"/>
  <c r="P217" i="1825"/>
  <c r="R6" i="1825"/>
  <c r="S6" i="1825" s="1"/>
  <c r="P6" i="1825"/>
  <c r="R493" i="1825"/>
  <c r="S493" i="1825" s="1"/>
  <c r="P493" i="1825"/>
  <c r="P231" i="1825"/>
  <c r="R231" i="1825"/>
  <c r="S231" i="1825" s="1"/>
  <c r="R96" i="1825"/>
  <c r="S96" i="1825" s="1"/>
  <c r="P96" i="1825"/>
  <c r="P35" i="1825"/>
  <c r="R35" i="1825"/>
  <c r="S35" i="1825" s="1"/>
  <c r="R635" i="1825"/>
  <c r="S635" i="1825" s="1"/>
  <c r="P635" i="1825"/>
  <c r="R507" i="1825"/>
  <c r="S507" i="1825" s="1"/>
  <c r="P507" i="1825"/>
  <c r="P10" i="1825"/>
  <c r="R10" i="1825"/>
  <c r="S10" i="1825" s="1"/>
  <c r="P153" i="1825"/>
  <c r="R153" i="1825"/>
  <c r="S153" i="1825" s="1"/>
  <c r="R52" i="1825"/>
  <c r="S52" i="1825" s="1"/>
  <c r="P52" i="1825"/>
  <c r="R1527" i="1825"/>
  <c r="S1527" i="1825" s="1"/>
  <c r="P1527" i="1825"/>
  <c r="R1015" i="1825"/>
  <c r="S1015" i="1825" s="1"/>
  <c r="P1015" i="1825"/>
  <c r="R1710" i="1825"/>
  <c r="S1710" i="1825" s="1"/>
  <c r="P1710" i="1825"/>
  <c r="R1230" i="1825"/>
  <c r="S1230" i="1825" s="1"/>
  <c r="P1230" i="1825"/>
  <c r="R721" i="1825"/>
  <c r="S721" i="1825" s="1"/>
  <c r="P721" i="1825"/>
  <c r="P558" i="1825"/>
  <c r="R558" i="1825"/>
  <c r="S558" i="1825" s="1"/>
  <c r="R1745" i="1825"/>
  <c r="S1745" i="1825" s="1"/>
  <c r="P1745" i="1825"/>
  <c r="R1489" i="1825"/>
  <c r="S1489" i="1825" s="1"/>
  <c r="P1489" i="1825"/>
  <c r="R1233" i="1825"/>
  <c r="S1233" i="1825" s="1"/>
  <c r="P1233" i="1825"/>
  <c r="R977" i="1825"/>
  <c r="S977" i="1825" s="1"/>
  <c r="P977" i="1825"/>
  <c r="R1932" i="1825"/>
  <c r="S1932" i="1825" s="1"/>
  <c r="P1932" i="1825"/>
  <c r="R1676" i="1825"/>
  <c r="S1676" i="1825" s="1"/>
  <c r="P1676" i="1825"/>
  <c r="R1420" i="1825"/>
  <c r="S1420" i="1825" s="1"/>
  <c r="P1420" i="1825"/>
  <c r="R1164" i="1825"/>
  <c r="S1164" i="1825" s="1"/>
  <c r="P1164" i="1825"/>
  <c r="R908" i="1825"/>
  <c r="S908" i="1825" s="1"/>
  <c r="P908" i="1825"/>
  <c r="R1859" i="1825"/>
  <c r="S1859" i="1825" s="1"/>
  <c r="P1859" i="1825"/>
  <c r="R1603" i="1825"/>
  <c r="S1603" i="1825" s="1"/>
  <c r="P1603" i="1825"/>
  <c r="R1347" i="1825"/>
  <c r="S1347" i="1825" s="1"/>
  <c r="P1347" i="1825"/>
  <c r="R1091" i="1825"/>
  <c r="S1091" i="1825" s="1"/>
  <c r="P1091" i="1825"/>
  <c r="R835" i="1825"/>
  <c r="S835" i="1825" s="1"/>
  <c r="P835" i="1825"/>
  <c r="R1786" i="1825"/>
  <c r="S1786" i="1825" s="1"/>
  <c r="P1786" i="1825"/>
  <c r="R1530" i="1825"/>
  <c r="S1530" i="1825" s="1"/>
  <c r="P1530" i="1825"/>
  <c r="R1274" i="1825"/>
  <c r="S1274" i="1825" s="1"/>
  <c r="P1274" i="1825"/>
  <c r="R1018" i="1825"/>
  <c r="S1018" i="1825" s="1"/>
  <c r="P1018" i="1825"/>
  <c r="R762" i="1825"/>
  <c r="S762" i="1825" s="1"/>
  <c r="P762" i="1825"/>
  <c r="P700" i="1825"/>
  <c r="R700" i="1825"/>
  <c r="S700" i="1825" s="1"/>
  <c r="P572" i="1825"/>
  <c r="R572" i="1825"/>
  <c r="S572" i="1825" s="1"/>
  <c r="P444" i="1825"/>
  <c r="R444" i="1825"/>
  <c r="S444" i="1825" s="1"/>
  <c r="P400" i="1825"/>
  <c r="R400" i="1825"/>
  <c r="S400" i="1825" s="1"/>
  <c r="R272" i="1825"/>
  <c r="S272" i="1825" s="1"/>
  <c r="P272" i="1825"/>
  <c r="R709" i="1825"/>
  <c r="S709" i="1825" s="1"/>
  <c r="P709" i="1825"/>
  <c r="R453" i="1825"/>
  <c r="S453" i="1825" s="1"/>
  <c r="P453" i="1825"/>
  <c r="R1661" i="1825"/>
  <c r="S1661" i="1825" s="1"/>
  <c r="P1661" i="1825"/>
  <c r="R1165" i="1825"/>
  <c r="S1165" i="1825" s="1"/>
  <c r="P1165" i="1825"/>
  <c r="R1880" i="1825"/>
  <c r="S1880" i="1825" s="1"/>
  <c r="P1880" i="1825"/>
  <c r="R1352" i="1825"/>
  <c r="S1352" i="1825" s="1"/>
  <c r="P1352" i="1825"/>
  <c r="R840" i="1825"/>
  <c r="S840" i="1825" s="1"/>
  <c r="P840" i="1825"/>
  <c r="R1519" i="1825"/>
  <c r="S1519" i="1825" s="1"/>
  <c r="P1519" i="1825"/>
  <c r="R1023" i="1825"/>
  <c r="S1023" i="1825" s="1"/>
  <c r="P1023" i="1825"/>
  <c r="R1750" i="1825"/>
  <c r="S1750" i="1825" s="1"/>
  <c r="P1750" i="1825"/>
  <c r="R1238" i="1825"/>
  <c r="S1238" i="1825" s="1"/>
  <c r="P1238" i="1825"/>
  <c r="R726" i="1825"/>
  <c r="S726" i="1825" s="1"/>
  <c r="P726" i="1825"/>
  <c r="R84" i="1825"/>
  <c r="S84" i="1825" s="1"/>
  <c r="P84" i="1825"/>
  <c r="R1833" i="1825"/>
  <c r="S1833" i="1825" s="1"/>
  <c r="P1833" i="1825"/>
  <c r="R1577" i="1825"/>
  <c r="S1577" i="1825" s="1"/>
  <c r="P1577" i="1825"/>
  <c r="R1321" i="1825"/>
  <c r="S1321" i="1825" s="1"/>
  <c r="P1321" i="1825"/>
  <c r="R1065" i="1825"/>
  <c r="S1065" i="1825" s="1"/>
  <c r="P1065" i="1825"/>
  <c r="R809" i="1825"/>
  <c r="S809" i="1825" s="1"/>
  <c r="P809" i="1825"/>
  <c r="R1764" i="1825"/>
  <c r="S1764" i="1825" s="1"/>
  <c r="P1764" i="1825"/>
  <c r="R1508" i="1825"/>
  <c r="S1508" i="1825" s="1"/>
  <c r="P1508" i="1825"/>
  <c r="R1252" i="1825"/>
  <c r="S1252" i="1825" s="1"/>
  <c r="P1252" i="1825"/>
  <c r="R996" i="1825"/>
  <c r="S996" i="1825" s="1"/>
  <c r="P996" i="1825"/>
  <c r="R740" i="1825"/>
  <c r="S740" i="1825" s="1"/>
  <c r="P740" i="1825"/>
  <c r="R1691" i="1825"/>
  <c r="S1691" i="1825" s="1"/>
  <c r="P1691" i="1825"/>
  <c r="R1435" i="1825"/>
  <c r="S1435" i="1825" s="1"/>
  <c r="P1435" i="1825"/>
  <c r="R1179" i="1825"/>
  <c r="S1179" i="1825" s="1"/>
  <c r="P1179" i="1825"/>
  <c r="R923" i="1825"/>
  <c r="S923" i="1825" s="1"/>
  <c r="P923" i="1825"/>
  <c r="R1874" i="1825"/>
  <c r="S1874" i="1825" s="1"/>
  <c r="P1874" i="1825"/>
  <c r="R1618" i="1825"/>
  <c r="S1618" i="1825" s="1"/>
  <c r="P1618" i="1825"/>
  <c r="R1362" i="1825"/>
  <c r="S1362" i="1825" s="1"/>
  <c r="P1362" i="1825"/>
  <c r="R1106" i="1825"/>
  <c r="S1106" i="1825" s="1"/>
  <c r="P1106" i="1825"/>
  <c r="R850" i="1825"/>
  <c r="S850" i="1825" s="1"/>
  <c r="P850" i="1825"/>
  <c r="R627" i="1825"/>
  <c r="S627" i="1825" s="1"/>
  <c r="P627" i="1825"/>
  <c r="R499" i="1825"/>
  <c r="S499" i="1825" s="1"/>
  <c r="P499" i="1825"/>
  <c r="R348" i="1825"/>
  <c r="S348" i="1825" s="1"/>
  <c r="P348" i="1825"/>
  <c r="P204" i="1825"/>
  <c r="R204" i="1825"/>
  <c r="S204" i="1825" s="1"/>
  <c r="R16" i="1825"/>
  <c r="S16" i="1825" s="1"/>
  <c r="P16" i="1825"/>
  <c r="R1525" i="1825"/>
  <c r="S1525" i="1825" s="1"/>
  <c r="P1525" i="1825"/>
  <c r="R997" i="1825"/>
  <c r="S997" i="1825" s="1"/>
  <c r="P997" i="1825"/>
  <c r="R1696" i="1825"/>
  <c r="S1696" i="1825" s="1"/>
  <c r="P1696" i="1825"/>
  <c r="R1200" i="1825"/>
  <c r="S1200" i="1825" s="1"/>
  <c r="P1200" i="1825"/>
  <c r="R1863" i="1825"/>
  <c r="S1863" i="1825" s="1"/>
  <c r="P1863" i="1825"/>
  <c r="R1319" i="1825"/>
  <c r="S1319" i="1825" s="1"/>
  <c r="P1319" i="1825"/>
  <c r="R791" i="1825"/>
  <c r="S791" i="1825" s="1"/>
  <c r="P791" i="1825"/>
  <c r="R1502" i="1825"/>
  <c r="S1502" i="1825" s="1"/>
  <c r="P1502" i="1825"/>
  <c r="R990" i="1825"/>
  <c r="S990" i="1825" s="1"/>
  <c r="P990" i="1825"/>
  <c r="R138" i="1825"/>
  <c r="S138" i="1825" s="1"/>
  <c r="P138" i="1825"/>
  <c r="P71" i="1825"/>
  <c r="R71" i="1825"/>
  <c r="S71" i="1825" s="1"/>
  <c r="R1413" i="1825"/>
  <c r="S1413" i="1825" s="1"/>
  <c r="P1413" i="1825"/>
  <c r="R917" i="1825"/>
  <c r="S917" i="1825" s="1"/>
  <c r="P917" i="1825"/>
  <c r="R1648" i="1825"/>
  <c r="S1648" i="1825" s="1"/>
  <c r="P1648" i="1825"/>
  <c r="R1120" i="1825"/>
  <c r="S1120" i="1825" s="1"/>
  <c r="P1120" i="1825"/>
  <c r="P478" i="1825"/>
  <c r="R478" i="1825"/>
  <c r="S478" i="1825" s="1"/>
  <c r="P50" i="1825"/>
  <c r="R50" i="1825"/>
  <c r="S50" i="1825" s="1"/>
  <c r="R1469" i="1825"/>
  <c r="S1469" i="1825" s="1"/>
  <c r="P1469" i="1825"/>
  <c r="R957" i="1825"/>
  <c r="S957" i="1825" s="1"/>
  <c r="P957" i="1825"/>
  <c r="R1640" i="1825"/>
  <c r="S1640" i="1825" s="1"/>
  <c r="P1640" i="1825"/>
  <c r="R1144" i="1825"/>
  <c r="S1144" i="1825" s="1"/>
  <c r="P1144" i="1825"/>
  <c r="R1919" i="1825"/>
  <c r="S1919" i="1825" s="1"/>
  <c r="P1919" i="1825"/>
  <c r="R1407" i="1825"/>
  <c r="S1407" i="1825" s="1"/>
  <c r="P1407" i="1825"/>
  <c r="R863" i="1825"/>
  <c r="S863" i="1825" s="1"/>
  <c r="P863" i="1825"/>
  <c r="R1526" i="1825"/>
  <c r="S1526" i="1825" s="1"/>
  <c r="P1526" i="1825"/>
  <c r="R1046" i="1825"/>
  <c r="S1046" i="1825" s="1"/>
  <c r="P1046" i="1825"/>
  <c r="P538" i="1825"/>
  <c r="R538" i="1825"/>
  <c r="S538" i="1825" s="1"/>
  <c r="P297" i="1825"/>
  <c r="R297" i="1825"/>
  <c r="S297" i="1825" s="1"/>
  <c r="P712" i="1825"/>
  <c r="R712" i="1825"/>
  <c r="S712" i="1825" s="1"/>
  <c r="P584" i="1825"/>
  <c r="R584" i="1825"/>
  <c r="S584" i="1825" s="1"/>
  <c r="P456" i="1825"/>
  <c r="R456" i="1825"/>
  <c r="S456" i="1825" s="1"/>
  <c r="P404" i="1825"/>
  <c r="R404" i="1825"/>
  <c r="S404" i="1825" s="1"/>
  <c r="R276" i="1825"/>
  <c r="S276" i="1825" s="1"/>
  <c r="P276" i="1825"/>
  <c r="P486" i="1825"/>
  <c r="R486" i="1825"/>
  <c r="S486" i="1825" s="1"/>
  <c r="R62" i="1825"/>
  <c r="S62" i="1825" s="1"/>
  <c r="P62" i="1825"/>
  <c r="P95" i="1825"/>
  <c r="R95" i="1825"/>
  <c r="S95" i="1825" s="1"/>
  <c r="R513" i="1825"/>
  <c r="S513" i="1825" s="1"/>
  <c r="P513" i="1825"/>
  <c r="R1841" i="1825"/>
  <c r="S1841" i="1825" s="1"/>
  <c r="P1841" i="1825"/>
  <c r="R1585" i="1825"/>
  <c r="S1585" i="1825" s="1"/>
  <c r="P1585" i="1825"/>
  <c r="R1329" i="1825"/>
  <c r="S1329" i="1825" s="1"/>
  <c r="P1329" i="1825"/>
  <c r="R1073" i="1825"/>
  <c r="S1073" i="1825" s="1"/>
  <c r="P1073" i="1825"/>
  <c r="R817" i="1825"/>
  <c r="S817" i="1825" s="1"/>
  <c r="P817" i="1825"/>
  <c r="R1772" i="1825"/>
  <c r="S1772" i="1825" s="1"/>
  <c r="P1772" i="1825"/>
  <c r="R1516" i="1825"/>
  <c r="S1516" i="1825" s="1"/>
  <c r="P1516" i="1825"/>
  <c r="R1260" i="1825"/>
  <c r="S1260" i="1825" s="1"/>
  <c r="P1260" i="1825"/>
  <c r="R1004" i="1825"/>
  <c r="S1004" i="1825" s="1"/>
  <c r="P1004" i="1825"/>
  <c r="R748" i="1825"/>
  <c r="S748" i="1825" s="1"/>
  <c r="P748" i="1825"/>
  <c r="R384" i="1825"/>
  <c r="S384" i="1825" s="1"/>
  <c r="P384" i="1825"/>
  <c r="R158" i="1825"/>
  <c r="S158" i="1825" s="1"/>
  <c r="P158" i="1825"/>
  <c r="R98" i="1825"/>
  <c r="S98" i="1825" s="1"/>
  <c r="P98" i="1825"/>
  <c r="P490" i="1825"/>
  <c r="R490" i="1825"/>
  <c r="S490" i="1825" s="1"/>
  <c r="R1485" i="1825"/>
  <c r="S1485" i="1825" s="1"/>
  <c r="P1485" i="1825"/>
  <c r="R973" i="1825"/>
  <c r="S973" i="1825" s="1"/>
  <c r="P973" i="1825"/>
  <c r="R1688" i="1825"/>
  <c r="S1688" i="1825" s="1"/>
  <c r="P1688" i="1825"/>
  <c r="R1160" i="1825"/>
  <c r="S1160" i="1825" s="1"/>
  <c r="P1160" i="1825"/>
  <c r="R1839" i="1825"/>
  <c r="S1839" i="1825" s="1"/>
  <c r="P1839" i="1825"/>
  <c r="R1327" i="1825"/>
  <c r="S1327" i="1825" s="1"/>
  <c r="P1327" i="1825"/>
  <c r="R847" i="1825"/>
  <c r="S847" i="1825" s="1"/>
  <c r="P847" i="1825"/>
  <c r="R1574" i="1825"/>
  <c r="S1574" i="1825" s="1"/>
  <c r="P1574" i="1825"/>
  <c r="R1030" i="1825"/>
  <c r="S1030" i="1825" s="1"/>
  <c r="P1030" i="1825"/>
  <c r="P239" i="1825"/>
  <c r="R239" i="1825"/>
  <c r="S239" i="1825" s="1"/>
  <c r="P67" i="1825"/>
  <c r="R67" i="1825"/>
  <c r="S67" i="1825" s="1"/>
  <c r="R611" i="1825"/>
  <c r="S611" i="1825" s="1"/>
  <c r="P611" i="1825"/>
  <c r="R483" i="1825"/>
  <c r="S483" i="1825" s="1"/>
  <c r="P483" i="1825"/>
  <c r="P375" i="1825"/>
  <c r="R375" i="1825"/>
  <c r="S375" i="1825" s="1"/>
  <c r="R689" i="1825"/>
  <c r="S689" i="1825" s="1"/>
  <c r="P689" i="1825"/>
  <c r="P670" i="1825"/>
  <c r="R670" i="1825"/>
  <c r="S670" i="1825" s="1"/>
  <c r="R1605" i="1825"/>
  <c r="S1605" i="1825" s="1"/>
  <c r="P1605" i="1825"/>
  <c r="R1109" i="1825"/>
  <c r="S1109" i="1825" s="1"/>
  <c r="P1109" i="1825"/>
  <c r="R1840" i="1825"/>
  <c r="S1840" i="1825" s="1"/>
  <c r="P1840" i="1825"/>
  <c r="R1312" i="1825"/>
  <c r="S1312" i="1825" s="1"/>
  <c r="P1312" i="1825"/>
  <c r="R832" i="1825"/>
  <c r="S832" i="1825" s="1"/>
  <c r="P832" i="1825"/>
  <c r="R1559" i="1825"/>
  <c r="S1559" i="1825" s="1"/>
  <c r="P1559" i="1825"/>
  <c r="R1047" i="1825"/>
  <c r="S1047" i="1825" s="1"/>
  <c r="P1047" i="1825"/>
  <c r="R1742" i="1825"/>
  <c r="S1742" i="1825" s="1"/>
  <c r="P1742" i="1825"/>
  <c r="R1262" i="1825"/>
  <c r="S1262" i="1825" s="1"/>
  <c r="P1262" i="1825"/>
  <c r="R750" i="1825"/>
  <c r="S750" i="1825" s="1"/>
  <c r="P750" i="1825"/>
  <c r="P510" i="1825"/>
  <c r="R510" i="1825"/>
  <c r="S510" i="1825" s="1"/>
  <c r="R431" i="1825"/>
  <c r="S431" i="1825" s="1"/>
  <c r="P431" i="1825"/>
  <c r="R312" i="1825"/>
  <c r="S312" i="1825" s="1"/>
  <c r="P312" i="1825"/>
  <c r="R185" i="1825"/>
  <c r="S185" i="1825" s="1"/>
  <c r="P185" i="1825"/>
  <c r="P165" i="1825"/>
  <c r="R165" i="1825"/>
  <c r="S165" i="1825" s="1"/>
  <c r="R685" i="1825"/>
  <c r="S685" i="1825" s="1"/>
  <c r="P685" i="1825"/>
  <c r="P199" i="1825"/>
  <c r="R199" i="1825"/>
  <c r="S199" i="1825" s="1"/>
  <c r="R603" i="1825"/>
  <c r="S603" i="1825" s="1"/>
  <c r="P603" i="1825"/>
  <c r="R475" i="1825"/>
  <c r="S475" i="1825" s="1"/>
  <c r="P475" i="1825"/>
  <c r="P244" i="1825"/>
  <c r="R244" i="1825"/>
  <c r="S244" i="1825" s="1"/>
  <c r="R108" i="1825"/>
  <c r="S108" i="1825" s="1"/>
  <c r="P108" i="1825"/>
  <c r="P177" i="1825"/>
  <c r="R177" i="1825"/>
  <c r="S177" i="1825" s="1"/>
  <c r="P15" i="1825"/>
  <c r="R15" i="1825"/>
  <c r="S15" i="1825" s="1"/>
  <c r="R1879" i="1825"/>
  <c r="S1879" i="1825" s="1"/>
  <c r="P1879" i="1825"/>
  <c r="R1399" i="1825"/>
  <c r="S1399" i="1825" s="1"/>
  <c r="P1399" i="1825"/>
  <c r="R903" i="1825"/>
  <c r="S903" i="1825" s="1"/>
  <c r="P903" i="1825"/>
  <c r="R1598" i="1825"/>
  <c r="S1598" i="1825" s="1"/>
  <c r="P1598" i="1825"/>
  <c r="R1102" i="1825"/>
  <c r="S1102" i="1825" s="1"/>
  <c r="P1102" i="1825"/>
  <c r="P494" i="1825"/>
  <c r="R494" i="1825"/>
  <c r="S494" i="1825" s="1"/>
  <c r="R1681" i="1825"/>
  <c r="S1681" i="1825" s="1"/>
  <c r="P1681" i="1825"/>
  <c r="R1425" i="1825"/>
  <c r="S1425" i="1825" s="1"/>
  <c r="P1425" i="1825"/>
  <c r="R1169" i="1825"/>
  <c r="S1169" i="1825" s="1"/>
  <c r="P1169" i="1825"/>
  <c r="R913" i="1825"/>
  <c r="S913" i="1825" s="1"/>
  <c r="P913" i="1825"/>
  <c r="R1868" i="1825"/>
  <c r="S1868" i="1825" s="1"/>
  <c r="P1868" i="1825"/>
  <c r="R1612" i="1825"/>
  <c r="S1612" i="1825" s="1"/>
  <c r="P1612" i="1825"/>
  <c r="R1356" i="1825"/>
  <c r="S1356" i="1825" s="1"/>
  <c r="P1356" i="1825"/>
  <c r="R1100" i="1825"/>
  <c r="S1100" i="1825" s="1"/>
  <c r="P1100" i="1825"/>
  <c r="R844" i="1825"/>
  <c r="S844" i="1825" s="1"/>
  <c r="P844" i="1825"/>
  <c r="R1795" i="1825"/>
  <c r="S1795" i="1825" s="1"/>
  <c r="P1795" i="1825"/>
  <c r="R1539" i="1825"/>
  <c r="S1539" i="1825" s="1"/>
  <c r="P1539" i="1825"/>
  <c r="R1283" i="1825"/>
  <c r="S1283" i="1825" s="1"/>
  <c r="P1283" i="1825"/>
  <c r="R1027" i="1825"/>
  <c r="S1027" i="1825" s="1"/>
  <c r="P1027" i="1825"/>
  <c r="R771" i="1825"/>
  <c r="S771" i="1825" s="1"/>
  <c r="P771" i="1825"/>
  <c r="R1722" i="1825"/>
  <c r="S1722" i="1825" s="1"/>
  <c r="P1722" i="1825"/>
  <c r="R1466" i="1825"/>
  <c r="S1466" i="1825" s="1"/>
  <c r="P1466" i="1825"/>
  <c r="R1210" i="1825"/>
  <c r="S1210" i="1825" s="1"/>
  <c r="P1210" i="1825"/>
  <c r="R954" i="1825"/>
  <c r="S954" i="1825" s="1"/>
  <c r="P954" i="1825"/>
  <c r="P668" i="1825"/>
  <c r="R668" i="1825"/>
  <c r="S668" i="1825" s="1"/>
  <c r="P540" i="1825"/>
  <c r="R540" i="1825"/>
  <c r="S540" i="1825" s="1"/>
  <c r="R368" i="1825"/>
  <c r="S368" i="1825" s="1"/>
  <c r="P368" i="1825"/>
  <c r="R645" i="1825"/>
  <c r="S645" i="1825" s="1"/>
  <c r="P645" i="1825"/>
  <c r="R1549" i="1825"/>
  <c r="S1549" i="1825" s="1"/>
  <c r="P1549" i="1825"/>
  <c r="R1037" i="1825"/>
  <c r="S1037" i="1825" s="1"/>
  <c r="P1037" i="1825"/>
  <c r="R1736" i="1825"/>
  <c r="S1736" i="1825" s="1"/>
  <c r="P1736" i="1825"/>
  <c r="R1240" i="1825"/>
  <c r="S1240" i="1825" s="1"/>
  <c r="P1240" i="1825"/>
  <c r="R1903" i="1825"/>
  <c r="S1903" i="1825" s="1"/>
  <c r="P1903" i="1825"/>
  <c r="R1391" i="1825"/>
  <c r="S1391" i="1825" s="1"/>
  <c r="P1391" i="1825"/>
  <c r="R911" i="1825"/>
  <c r="S911" i="1825" s="1"/>
  <c r="P911" i="1825"/>
  <c r="R1638" i="1825"/>
  <c r="S1638" i="1825" s="1"/>
  <c r="P1638" i="1825"/>
  <c r="R1094" i="1825"/>
  <c r="S1094" i="1825" s="1"/>
  <c r="P1094" i="1825"/>
  <c r="P46" i="1825"/>
  <c r="R46" i="1825"/>
  <c r="S46" i="1825" s="1"/>
  <c r="P139" i="1825"/>
  <c r="R139" i="1825"/>
  <c r="S139" i="1825" s="1"/>
  <c r="R1769" i="1825"/>
  <c r="S1769" i="1825" s="1"/>
  <c r="P1769" i="1825"/>
  <c r="R1513" i="1825"/>
  <c r="S1513" i="1825" s="1"/>
  <c r="P1513" i="1825"/>
  <c r="R1257" i="1825"/>
  <c r="S1257" i="1825" s="1"/>
  <c r="P1257" i="1825"/>
  <c r="R1001" i="1825"/>
  <c r="S1001" i="1825" s="1"/>
  <c r="P1001" i="1825"/>
  <c r="R745" i="1825"/>
  <c r="S745" i="1825" s="1"/>
  <c r="P745" i="1825"/>
  <c r="R1700" i="1825"/>
  <c r="S1700" i="1825" s="1"/>
  <c r="P1700" i="1825"/>
  <c r="R1444" i="1825"/>
  <c r="S1444" i="1825" s="1"/>
  <c r="P1444" i="1825"/>
  <c r="R1188" i="1825"/>
  <c r="S1188" i="1825" s="1"/>
  <c r="P1188" i="1825"/>
  <c r="R932" i="1825"/>
  <c r="S932" i="1825" s="1"/>
  <c r="P932" i="1825"/>
  <c r="R1883" i="1825"/>
  <c r="S1883" i="1825" s="1"/>
  <c r="P1883" i="1825"/>
  <c r="R1627" i="1825"/>
  <c r="S1627" i="1825" s="1"/>
  <c r="P1627" i="1825"/>
  <c r="R1371" i="1825"/>
  <c r="S1371" i="1825" s="1"/>
  <c r="P1371" i="1825"/>
  <c r="R1115" i="1825"/>
  <c r="S1115" i="1825" s="1"/>
  <c r="P1115" i="1825"/>
  <c r="R859" i="1825"/>
  <c r="S859" i="1825" s="1"/>
  <c r="P859" i="1825"/>
  <c r="R1810" i="1825"/>
  <c r="S1810" i="1825" s="1"/>
  <c r="P1810" i="1825"/>
  <c r="R1554" i="1825"/>
  <c r="S1554" i="1825" s="1"/>
  <c r="P1554" i="1825"/>
  <c r="R1298" i="1825"/>
  <c r="S1298" i="1825" s="1"/>
  <c r="P1298" i="1825"/>
  <c r="R1042" i="1825"/>
  <c r="S1042" i="1825" s="1"/>
  <c r="P1042" i="1825"/>
  <c r="R786" i="1825"/>
  <c r="S786" i="1825" s="1"/>
  <c r="P786" i="1825"/>
  <c r="R595" i="1825"/>
  <c r="S595" i="1825" s="1"/>
  <c r="P595" i="1825"/>
  <c r="R467" i="1825"/>
  <c r="S467" i="1825" s="1"/>
  <c r="P467" i="1825"/>
  <c r="R316" i="1825"/>
  <c r="S316" i="1825" s="1"/>
  <c r="P316" i="1825"/>
  <c r="R132" i="1825"/>
  <c r="S132" i="1825" s="1"/>
  <c r="P132" i="1825"/>
  <c r="R1877" i="1825"/>
  <c r="S1877" i="1825" s="1"/>
  <c r="P1877" i="1825"/>
  <c r="R1397" i="1825"/>
  <c r="S1397" i="1825" s="1"/>
  <c r="P1397" i="1825"/>
  <c r="R869" i="1825"/>
  <c r="S869" i="1825" s="1"/>
  <c r="P869" i="1825"/>
  <c r="R1568" i="1825"/>
  <c r="S1568" i="1825" s="1"/>
  <c r="P1568" i="1825"/>
  <c r="R1056" i="1825"/>
  <c r="S1056" i="1825" s="1"/>
  <c r="P1056" i="1825"/>
  <c r="R1719" i="1825"/>
  <c r="S1719" i="1825" s="1"/>
  <c r="P1719" i="1825"/>
  <c r="R1191" i="1825"/>
  <c r="S1191" i="1825" s="1"/>
  <c r="P1191" i="1825"/>
  <c r="R1902" i="1825"/>
  <c r="S1902" i="1825" s="1"/>
  <c r="P1902" i="1825"/>
  <c r="R1358" i="1825"/>
  <c r="S1358" i="1825" s="1"/>
  <c r="P1358" i="1825"/>
  <c r="R846" i="1825"/>
  <c r="S846" i="1825" s="1"/>
  <c r="P846" i="1825"/>
  <c r="R1829" i="1825"/>
  <c r="S1829" i="1825" s="1"/>
  <c r="P1829" i="1825"/>
  <c r="R1301" i="1825"/>
  <c r="S1301" i="1825" s="1"/>
  <c r="P1301" i="1825"/>
  <c r="R789" i="1825"/>
  <c r="S789" i="1825" s="1"/>
  <c r="P789" i="1825"/>
  <c r="R1504" i="1825"/>
  <c r="S1504" i="1825" s="1"/>
  <c r="P1504" i="1825"/>
  <c r="R1008" i="1825"/>
  <c r="S1008" i="1825" s="1"/>
  <c r="P1008" i="1825"/>
  <c r="P662" i="1825"/>
  <c r="R662" i="1825"/>
  <c r="S662" i="1825" s="1"/>
  <c r="R719" i="1825"/>
  <c r="S719" i="1825" s="1"/>
  <c r="P719" i="1825"/>
  <c r="R1869" i="1825"/>
  <c r="S1869" i="1825" s="1"/>
  <c r="P1869" i="1825"/>
  <c r="R1341" i="1825"/>
  <c r="S1341" i="1825" s="1"/>
  <c r="P1341" i="1825"/>
  <c r="R829" i="1825"/>
  <c r="S829" i="1825" s="1"/>
  <c r="P829" i="1825"/>
  <c r="R1528" i="1825"/>
  <c r="S1528" i="1825" s="1"/>
  <c r="P1528" i="1825"/>
  <c r="R1016" i="1825"/>
  <c r="S1016" i="1825" s="1"/>
  <c r="P1016" i="1825"/>
  <c r="R1791" i="1825"/>
  <c r="S1791" i="1825" s="1"/>
  <c r="P1791" i="1825"/>
  <c r="R1263" i="1825"/>
  <c r="S1263" i="1825" s="1"/>
  <c r="P1263" i="1825"/>
  <c r="R1926" i="1825"/>
  <c r="S1926" i="1825" s="1"/>
  <c r="P1926" i="1825"/>
  <c r="R1398" i="1825"/>
  <c r="S1398" i="1825" s="1"/>
  <c r="P1398" i="1825"/>
  <c r="R918" i="1825"/>
  <c r="S918" i="1825" s="1"/>
  <c r="P918" i="1825"/>
  <c r="P466" i="1825"/>
  <c r="R466" i="1825"/>
  <c r="S466" i="1825" s="1"/>
  <c r="P393" i="1825"/>
  <c r="R393" i="1825"/>
  <c r="S393" i="1825" s="1"/>
  <c r="P265" i="1825"/>
  <c r="R265" i="1825"/>
  <c r="S265" i="1825" s="1"/>
  <c r="R124" i="1825"/>
  <c r="S124" i="1825" s="1"/>
  <c r="P124" i="1825"/>
  <c r="R51" i="1825"/>
  <c r="S51" i="1825" s="1"/>
  <c r="P51" i="1825"/>
  <c r="P680" i="1825"/>
  <c r="R680" i="1825"/>
  <c r="S680" i="1825" s="1"/>
  <c r="P552" i="1825"/>
  <c r="R552" i="1825"/>
  <c r="S552" i="1825" s="1"/>
  <c r="R372" i="1825"/>
  <c r="S372" i="1825" s="1"/>
  <c r="P372" i="1825"/>
  <c r="P228" i="1825"/>
  <c r="R228" i="1825"/>
  <c r="S228" i="1825" s="1"/>
  <c r="R9" i="1825"/>
  <c r="S9" i="1825" s="1"/>
  <c r="P9" i="1825"/>
  <c r="P686" i="1825"/>
  <c r="R686" i="1825"/>
  <c r="S686" i="1825" s="1"/>
  <c r="P22" i="1825"/>
  <c r="R22" i="1825"/>
  <c r="S22" i="1825" s="1"/>
  <c r="P63" i="1825"/>
  <c r="R63" i="1825"/>
  <c r="S63" i="1825" s="1"/>
  <c r="R697" i="1825"/>
  <c r="S697" i="1825" s="1"/>
  <c r="P697" i="1825"/>
  <c r="R449" i="1825"/>
  <c r="S449" i="1825" s="1"/>
  <c r="P449" i="1825"/>
  <c r="R1777" i="1825"/>
  <c r="S1777" i="1825" s="1"/>
  <c r="P1777" i="1825"/>
  <c r="R1521" i="1825"/>
  <c r="S1521" i="1825" s="1"/>
  <c r="P1521" i="1825"/>
  <c r="R1265" i="1825"/>
  <c r="S1265" i="1825" s="1"/>
  <c r="P1265" i="1825"/>
  <c r="R1009" i="1825"/>
  <c r="S1009" i="1825" s="1"/>
  <c r="P1009" i="1825"/>
  <c r="R753" i="1825"/>
  <c r="S753" i="1825" s="1"/>
  <c r="P753" i="1825"/>
  <c r="R1708" i="1825"/>
  <c r="S1708" i="1825" s="1"/>
  <c r="P1708" i="1825"/>
  <c r="R1452" i="1825"/>
  <c r="S1452" i="1825" s="1"/>
  <c r="P1452" i="1825"/>
  <c r="R1196" i="1825"/>
  <c r="S1196" i="1825" s="1"/>
  <c r="P1196" i="1825"/>
  <c r="R940" i="1825"/>
  <c r="S940" i="1825" s="1"/>
  <c r="P940" i="1825"/>
  <c r="R352" i="1825"/>
  <c r="S352" i="1825" s="1"/>
  <c r="P352" i="1825"/>
  <c r="P682" i="1825"/>
  <c r="R682" i="1825"/>
  <c r="S682" i="1825" s="1"/>
  <c r="R1853" i="1825"/>
  <c r="S1853" i="1825" s="1"/>
  <c r="P1853" i="1825"/>
  <c r="R1357" i="1825"/>
  <c r="S1357" i="1825" s="1"/>
  <c r="P1357" i="1825"/>
  <c r="R845" i="1825"/>
  <c r="S845" i="1825" s="1"/>
  <c r="P845" i="1825"/>
  <c r="R1544" i="1825"/>
  <c r="S1544" i="1825" s="1"/>
  <c r="P1544" i="1825"/>
  <c r="R1032" i="1825"/>
  <c r="S1032" i="1825" s="1"/>
  <c r="P1032" i="1825"/>
  <c r="R1711" i="1825"/>
  <c r="S1711" i="1825" s="1"/>
  <c r="P1711" i="1825"/>
  <c r="R1215" i="1825"/>
  <c r="S1215" i="1825" s="1"/>
  <c r="P1215" i="1825"/>
  <c r="R735" i="1825"/>
  <c r="S735" i="1825" s="1"/>
  <c r="P735" i="1825"/>
  <c r="R1446" i="1825"/>
  <c r="S1446" i="1825" s="1"/>
  <c r="P1446" i="1825"/>
  <c r="R902" i="1825"/>
  <c r="S902" i="1825" s="1"/>
  <c r="P902" i="1825"/>
  <c r="P207" i="1825"/>
  <c r="R207" i="1825"/>
  <c r="S207" i="1825" s="1"/>
  <c r="P240" i="1825"/>
  <c r="R240" i="1825"/>
  <c r="S240" i="1825" s="1"/>
  <c r="R707" i="1825"/>
  <c r="S707" i="1825" s="1"/>
  <c r="P707" i="1825"/>
  <c r="R579" i="1825"/>
  <c r="S579" i="1825" s="1"/>
  <c r="P579" i="1825"/>
  <c r="R451" i="1825"/>
  <c r="S451" i="1825" s="1"/>
  <c r="P451" i="1825"/>
  <c r="R425" i="1825"/>
  <c r="S425" i="1825" s="1"/>
  <c r="P425" i="1825"/>
  <c r="P343" i="1825"/>
  <c r="R343" i="1825"/>
  <c r="S343" i="1825" s="1"/>
  <c r="R625" i="1825"/>
  <c r="S625" i="1825" s="1"/>
  <c r="P625" i="1825"/>
  <c r="P606" i="1825"/>
  <c r="R606" i="1825"/>
  <c r="S606" i="1825" s="1"/>
  <c r="P175" i="1825"/>
  <c r="R175" i="1825"/>
  <c r="S175" i="1825" s="1"/>
  <c r="R1477" i="1825"/>
  <c r="S1477" i="1825" s="1"/>
  <c r="P1477" i="1825"/>
  <c r="R981" i="1825"/>
  <c r="S981" i="1825" s="1"/>
  <c r="P981" i="1825"/>
  <c r="R1712" i="1825"/>
  <c r="S1712" i="1825" s="1"/>
  <c r="P1712" i="1825"/>
  <c r="R1184" i="1825"/>
  <c r="S1184" i="1825" s="1"/>
  <c r="P1184" i="1825"/>
  <c r="R1911" i="1825"/>
  <c r="S1911" i="1825" s="1"/>
  <c r="P1911" i="1825"/>
  <c r="R1431" i="1825"/>
  <c r="S1431" i="1825" s="1"/>
  <c r="P1431" i="1825"/>
  <c r="R919" i="1825"/>
  <c r="S919" i="1825" s="1"/>
  <c r="P919" i="1825"/>
  <c r="R1630" i="1825"/>
  <c r="S1630" i="1825" s="1"/>
  <c r="P1630" i="1825"/>
  <c r="R1134" i="1825"/>
  <c r="S1134" i="1825" s="1"/>
  <c r="P1134" i="1825"/>
  <c r="P694" i="1825"/>
  <c r="R694" i="1825"/>
  <c r="S694" i="1825" s="1"/>
  <c r="P446" i="1825"/>
  <c r="R446" i="1825"/>
  <c r="S446" i="1825" s="1"/>
  <c r="P416" i="1825"/>
  <c r="R416" i="1825"/>
  <c r="S416" i="1825" s="1"/>
  <c r="R280" i="1825"/>
  <c r="S280" i="1825" s="1"/>
  <c r="P280" i="1825"/>
  <c r="R110" i="1825"/>
  <c r="S110" i="1825" s="1"/>
  <c r="P110" i="1825"/>
  <c r="R20" i="1825"/>
  <c r="S20" i="1825" s="1"/>
  <c r="P20" i="1825"/>
  <c r="R629" i="1825"/>
  <c r="S629" i="1825" s="1"/>
  <c r="P629" i="1825"/>
  <c r="P430" i="1825"/>
  <c r="R430" i="1825"/>
  <c r="S430" i="1825" s="1"/>
  <c r="R699" i="1825"/>
  <c r="S699" i="1825" s="1"/>
  <c r="P699" i="1825"/>
  <c r="R571" i="1825"/>
  <c r="S571" i="1825" s="1"/>
  <c r="P571" i="1825"/>
  <c r="P212" i="1825"/>
  <c r="R212" i="1825"/>
  <c r="S212" i="1825" s="1"/>
  <c r="R1767" i="1825"/>
  <c r="S1767" i="1825" s="1"/>
  <c r="P1767" i="1825"/>
  <c r="R1271" i="1825"/>
  <c r="S1271" i="1825" s="1"/>
  <c r="P1271" i="1825"/>
  <c r="R759" i="1825"/>
  <c r="S759" i="1825" s="1"/>
  <c r="P759" i="1825"/>
  <c r="R1486" i="1825"/>
  <c r="S1486" i="1825" s="1"/>
  <c r="P1486" i="1825"/>
  <c r="R974" i="1825"/>
  <c r="S974" i="1825" s="1"/>
  <c r="P974" i="1825"/>
  <c r="P678" i="1825"/>
  <c r="R678" i="1825"/>
  <c r="S678" i="1825" s="1"/>
  <c r="R1873" i="1825"/>
  <c r="S1873" i="1825" s="1"/>
  <c r="P1873" i="1825"/>
  <c r="R1617" i="1825"/>
  <c r="S1617" i="1825" s="1"/>
  <c r="P1617" i="1825"/>
  <c r="R1361" i="1825"/>
  <c r="S1361" i="1825" s="1"/>
  <c r="P1361" i="1825"/>
  <c r="R1105" i="1825"/>
  <c r="S1105" i="1825" s="1"/>
  <c r="P1105" i="1825"/>
  <c r="R849" i="1825"/>
  <c r="S849" i="1825" s="1"/>
  <c r="P849" i="1825"/>
  <c r="R1804" i="1825"/>
  <c r="S1804" i="1825" s="1"/>
  <c r="P1804" i="1825"/>
  <c r="R1548" i="1825"/>
  <c r="S1548" i="1825" s="1"/>
  <c r="P1548" i="1825"/>
  <c r="R1292" i="1825"/>
  <c r="S1292" i="1825" s="1"/>
  <c r="P1292" i="1825"/>
  <c r="R1036" i="1825"/>
  <c r="S1036" i="1825" s="1"/>
  <c r="P1036" i="1825"/>
  <c r="R780" i="1825"/>
  <c r="S780" i="1825" s="1"/>
  <c r="P780" i="1825"/>
  <c r="R1731" i="1825"/>
  <c r="S1731" i="1825" s="1"/>
  <c r="P1731" i="1825"/>
  <c r="R1475" i="1825"/>
  <c r="S1475" i="1825" s="1"/>
  <c r="P1475" i="1825"/>
  <c r="R1219" i="1825"/>
  <c r="S1219" i="1825" s="1"/>
  <c r="P1219" i="1825"/>
  <c r="R963" i="1825"/>
  <c r="S963" i="1825" s="1"/>
  <c r="P963" i="1825"/>
  <c r="R1914" i="1825"/>
  <c r="S1914" i="1825" s="1"/>
  <c r="P1914" i="1825"/>
  <c r="R1658" i="1825"/>
  <c r="S1658" i="1825" s="1"/>
  <c r="P1658" i="1825"/>
  <c r="R1402" i="1825"/>
  <c r="S1402" i="1825" s="1"/>
  <c r="P1402" i="1825"/>
  <c r="R1146" i="1825"/>
  <c r="S1146" i="1825" s="1"/>
  <c r="P1146" i="1825"/>
  <c r="R890" i="1825"/>
  <c r="S890" i="1825" s="1"/>
  <c r="P890" i="1825"/>
  <c r="P636" i="1825"/>
  <c r="R636" i="1825"/>
  <c r="S636" i="1825" s="1"/>
  <c r="P508" i="1825"/>
  <c r="R508" i="1825"/>
  <c r="S508" i="1825" s="1"/>
  <c r="P440" i="1825"/>
  <c r="R440" i="1825"/>
  <c r="S440" i="1825" s="1"/>
  <c r="R336" i="1825"/>
  <c r="S336" i="1825" s="1"/>
  <c r="P336" i="1825"/>
  <c r="R581" i="1825"/>
  <c r="S581" i="1825" s="1"/>
  <c r="P581" i="1825"/>
  <c r="R1917" i="1825"/>
  <c r="S1917" i="1825" s="1"/>
  <c r="P1917" i="1825"/>
  <c r="R1421" i="1825"/>
  <c r="S1421" i="1825" s="1"/>
  <c r="P1421" i="1825"/>
  <c r="R909" i="1825"/>
  <c r="S909" i="1825" s="1"/>
  <c r="P909" i="1825"/>
  <c r="R1608" i="1825"/>
  <c r="S1608" i="1825" s="1"/>
  <c r="P1608" i="1825"/>
  <c r="R1096" i="1825"/>
  <c r="S1096" i="1825" s="1"/>
  <c r="P1096" i="1825"/>
  <c r="R1775" i="1825"/>
  <c r="S1775" i="1825" s="1"/>
  <c r="P1775" i="1825"/>
  <c r="R1279" i="1825"/>
  <c r="S1279" i="1825" s="1"/>
  <c r="P1279" i="1825"/>
  <c r="R783" i="1825"/>
  <c r="S783" i="1825" s="1"/>
  <c r="P783" i="1825"/>
  <c r="R1510" i="1825"/>
  <c r="S1510" i="1825" s="1"/>
  <c r="P1510" i="1825"/>
  <c r="R966" i="1825"/>
  <c r="S966" i="1825" s="1"/>
  <c r="P966" i="1825"/>
  <c r="P115" i="1825"/>
  <c r="R115" i="1825"/>
  <c r="S115" i="1825" s="1"/>
  <c r="R1705" i="1825"/>
  <c r="S1705" i="1825" s="1"/>
  <c r="P1705" i="1825"/>
  <c r="R1449" i="1825"/>
  <c r="S1449" i="1825" s="1"/>
  <c r="P1449" i="1825"/>
  <c r="R1193" i="1825"/>
  <c r="S1193" i="1825" s="1"/>
  <c r="P1193" i="1825"/>
  <c r="R937" i="1825"/>
  <c r="S937" i="1825" s="1"/>
  <c r="P937" i="1825"/>
  <c r="R1892" i="1825"/>
  <c r="S1892" i="1825" s="1"/>
  <c r="P1892" i="1825"/>
  <c r="R1636" i="1825"/>
  <c r="S1636" i="1825" s="1"/>
  <c r="P1636" i="1825"/>
  <c r="R1380" i="1825"/>
  <c r="S1380" i="1825" s="1"/>
  <c r="P1380" i="1825"/>
  <c r="R1124" i="1825"/>
  <c r="S1124" i="1825" s="1"/>
  <c r="P1124" i="1825"/>
  <c r="R868" i="1825"/>
  <c r="S868" i="1825" s="1"/>
  <c r="P868" i="1825"/>
  <c r="R1819" i="1825"/>
  <c r="S1819" i="1825" s="1"/>
  <c r="P1819" i="1825"/>
  <c r="R1563" i="1825"/>
  <c r="S1563" i="1825" s="1"/>
  <c r="P1563" i="1825"/>
  <c r="R1307" i="1825"/>
  <c r="S1307" i="1825" s="1"/>
  <c r="P1307" i="1825"/>
  <c r="R1051" i="1825"/>
  <c r="S1051" i="1825" s="1"/>
  <c r="P1051" i="1825"/>
  <c r="R795" i="1825"/>
  <c r="S795" i="1825" s="1"/>
  <c r="P795" i="1825"/>
  <c r="R1746" i="1825"/>
  <c r="S1746" i="1825" s="1"/>
  <c r="P1746" i="1825"/>
  <c r="R1490" i="1825"/>
  <c r="S1490" i="1825" s="1"/>
  <c r="P1490" i="1825"/>
  <c r="R1234" i="1825"/>
  <c r="S1234" i="1825" s="1"/>
  <c r="P1234" i="1825"/>
  <c r="R978" i="1825"/>
  <c r="S978" i="1825" s="1"/>
  <c r="P978" i="1825"/>
  <c r="R691" i="1825"/>
  <c r="S691" i="1825" s="1"/>
  <c r="P691" i="1825"/>
  <c r="R563" i="1825"/>
  <c r="S563" i="1825" s="1"/>
  <c r="P563" i="1825"/>
  <c r="R284" i="1825"/>
  <c r="S284" i="1825" s="1"/>
  <c r="P284" i="1825"/>
  <c r="R180" i="1825"/>
  <c r="S180" i="1825" s="1"/>
  <c r="P180" i="1825"/>
  <c r="E9" i="189"/>
  <c r="D9" i="189"/>
  <c r="F8" i="189" l="1"/>
  <c r="G8" i="189"/>
  <c r="D8" i="189"/>
  <c r="E8" i="189"/>
  <c r="O7" i="189"/>
  <c r="Q7" i="189"/>
  <c r="M9" i="189"/>
  <c r="N9" i="189"/>
  <c r="R9" i="189"/>
  <c r="P9" i="189"/>
  <c r="I9" i="189"/>
  <c r="J9" i="189" s="1"/>
  <c r="L9" i="189"/>
  <c r="H9" i="189"/>
  <c r="K9" i="189"/>
  <c r="O6" i="189"/>
  <c r="Q6" i="189"/>
  <c r="F11" i="189" l="1"/>
  <c r="G11" i="189"/>
  <c r="Q9" i="189"/>
  <c r="O9" i="189"/>
  <c r="I8" i="189"/>
  <c r="J8" i="189" s="1"/>
  <c r="L8" i="189"/>
  <c r="H8" i="189"/>
  <c r="K8" i="189"/>
  <c r="E11" i="189"/>
  <c r="D11" i="189"/>
  <c r="M8" i="189"/>
  <c r="N8" i="189"/>
  <c r="R8" i="189"/>
  <c r="P8" i="189"/>
  <c r="Q8" i="189" l="1"/>
  <c r="O8" i="189"/>
  <c r="E10" i="189"/>
  <c r="D10" i="189"/>
  <c r="F10" i="189"/>
  <c r="G10" i="189"/>
  <c r="I11" i="189"/>
  <c r="J11" i="189" s="1"/>
  <c r="L11" i="189"/>
  <c r="H11" i="189"/>
  <c r="K11" i="189"/>
  <c r="M11" i="189"/>
  <c r="N11" i="189"/>
  <c r="R11" i="189"/>
  <c r="P11" i="189"/>
  <c r="Q11" i="189" l="1"/>
  <c r="O11" i="189"/>
  <c r="F13" i="189"/>
  <c r="G13" i="189"/>
  <c r="I10" i="189"/>
  <c r="J10" i="189" s="1"/>
  <c r="L10" i="189"/>
  <c r="H10" i="189"/>
  <c r="K10" i="189"/>
  <c r="E13" i="189"/>
  <c r="D13" i="189"/>
  <c r="M10" i="189"/>
  <c r="N10" i="189"/>
  <c r="R10" i="189"/>
  <c r="P10" i="189"/>
  <c r="E12" i="189" l="1"/>
  <c r="D12" i="189"/>
  <c r="M13" i="189"/>
  <c r="N13" i="189"/>
  <c r="R13" i="189"/>
  <c r="P13" i="189"/>
  <c r="Q10" i="189"/>
  <c r="O10" i="189"/>
  <c r="I13" i="189"/>
  <c r="J13" i="189" s="1"/>
  <c r="L13" i="189"/>
  <c r="H13" i="189"/>
  <c r="K13" i="189"/>
  <c r="F12" i="189"/>
  <c r="G12" i="189"/>
  <c r="M12" i="189" l="1"/>
  <c r="N12" i="189"/>
  <c r="R12" i="189"/>
  <c r="P12" i="189"/>
  <c r="Q13" i="189"/>
  <c r="O13" i="189"/>
  <c r="F15" i="189"/>
  <c r="G15" i="189"/>
  <c r="E15" i="189"/>
  <c r="D15" i="189"/>
  <c r="I12" i="189"/>
  <c r="J12" i="189" s="1"/>
  <c r="L12" i="189"/>
  <c r="H12" i="189"/>
  <c r="K12" i="189"/>
  <c r="F14" i="189" l="1"/>
  <c r="G14" i="189"/>
  <c r="M15" i="189"/>
  <c r="N15" i="189"/>
  <c r="R15" i="189"/>
  <c r="P15" i="189"/>
  <c r="I15" i="189"/>
  <c r="J15" i="189" s="1"/>
  <c r="L15" i="189"/>
  <c r="H15" i="189"/>
  <c r="K15" i="189"/>
  <c r="Q12" i="189"/>
  <c r="O12" i="189"/>
  <c r="E14" i="189"/>
  <c r="D14" i="189"/>
  <c r="F17" i="189" l="1"/>
  <c r="G17" i="189"/>
  <c r="Q15" i="189"/>
  <c r="O15" i="189"/>
  <c r="I14" i="189"/>
  <c r="J14" i="189" s="1"/>
  <c r="L14" i="189"/>
  <c r="H14" i="189"/>
  <c r="K14" i="189"/>
  <c r="E17" i="189"/>
  <c r="D17" i="189"/>
  <c r="M14" i="189"/>
  <c r="N14" i="189"/>
  <c r="R14" i="189"/>
  <c r="P14" i="189"/>
  <c r="I17" i="189" l="1"/>
  <c r="J17" i="189" s="1"/>
  <c r="L17" i="189"/>
  <c r="H17" i="189"/>
  <c r="K17" i="189"/>
  <c r="Q14" i="189"/>
  <c r="O14" i="189"/>
  <c r="E16" i="189"/>
  <c r="D16" i="189"/>
  <c r="F16" i="189"/>
  <c r="G16" i="189"/>
  <c r="M17" i="189"/>
  <c r="N17" i="189"/>
  <c r="R17" i="189"/>
  <c r="P17" i="189"/>
  <c r="Q17" i="189" l="1"/>
  <c r="O17" i="189"/>
  <c r="I16" i="189"/>
  <c r="J16" i="189" s="1"/>
  <c r="L16" i="189"/>
  <c r="H16" i="189"/>
  <c r="K16" i="189"/>
  <c r="E19" i="189"/>
  <c r="D19" i="189"/>
  <c r="F19" i="189"/>
  <c r="G19" i="189"/>
  <c r="M16" i="189"/>
  <c r="N16" i="189"/>
  <c r="R16" i="189"/>
  <c r="P16" i="189"/>
  <c r="Q16" i="189" l="1"/>
  <c r="O16" i="189"/>
  <c r="I19" i="189"/>
  <c r="J19" i="189" s="1"/>
  <c r="L19" i="189"/>
  <c r="H19" i="189"/>
  <c r="K19" i="189"/>
  <c r="F18" i="189"/>
  <c r="G18" i="189"/>
  <c r="M19" i="189"/>
  <c r="N19" i="189"/>
  <c r="R19" i="189"/>
  <c r="P19" i="189"/>
  <c r="E18" i="189"/>
  <c r="D18" i="189"/>
  <c r="F21" i="189" l="1"/>
  <c r="G21" i="189"/>
  <c r="M18" i="189"/>
  <c r="N18" i="189"/>
  <c r="R18" i="189"/>
  <c r="P18" i="189"/>
  <c r="I18" i="189"/>
  <c r="J18" i="189" s="1"/>
  <c r="L18" i="189"/>
  <c r="H18" i="189"/>
  <c r="K18" i="189"/>
  <c r="Q19" i="189"/>
  <c r="O19" i="189"/>
  <c r="E21" i="189"/>
  <c r="D21" i="189"/>
  <c r="F20" i="189" l="1"/>
  <c r="G20" i="189"/>
  <c r="Q18" i="189"/>
  <c r="O18" i="189"/>
  <c r="I21" i="189"/>
  <c r="J21" i="189" s="1"/>
  <c r="L21" i="189"/>
  <c r="H21" i="189"/>
  <c r="K21" i="189"/>
  <c r="E20" i="189"/>
  <c r="D20" i="189"/>
  <c r="M21" i="189"/>
  <c r="N21" i="189"/>
  <c r="R21" i="189"/>
  <c r="P21" i="189"/>
  <c r="F23" i="189" l="1"/>
  <c r="G23" i="189"/>
  <c r="Q21" i="189"/>
  <c r="O21" i="189"/>
  <c r="E23" i="189"/>
  <c r="D23" i="189"/>
  <c r="I20" i="189"/>
  <c r="J20" i="189" s="1"/>
  <c r="L20" i="189"/>
  <c r="H20" i="189"/>
  <c r="K20" i="189"/>
  <c r="M20" i="189"/>
  <c r="N20" i="189"/>
  <c r="R20" i="189"/>
  <c r="P20" i="189"/>
  <c r="I23" i="189" l="1"/>
  <c r="J23" i="189" s="1"/>
  <c r="L23" i="189"/>
  <c r="H23" i="189"/>
  <c r="K23" i="189"/>
  <c r="E22" i="189"/>
  <c r="D22" i="189"/>
  <c r="Q20" i="189"/>
  <c r="O20" i="189"/>
  <c r="F22" i="189"/>
  <c r="G22" i="189"/>
  <c r="M23" i="189"/>
  <c r="N23" i="189"/>
  <c r="R23" i="189"/>
  <c r="P23" i="189"/>
  <c r="M22" i="189" l="1"/>
  <c r="N22" i="189"/>
  <c r="R22" i="189"/>
  <c r="P22" i="189"/>
  <c r="Q23" i="189"/>
  <c r="O23" i="189"/>
  <c r="E25" i="189"/>
  <c r="D25" i="189"/>
  <c r="I22" i="189"/>
  <c r="J22" i="189" s="1"/>
  <c r="L22" i="189"/>
  <c r="H22" i="189"/>
  <c r="K22" i="189"/>
  <c r="F25" i="189"/>
  <c r="G25" i="189"/>
  <c r="I25" i="189" l="1"/>
  <c r="J25" i="189" s="1"/>
  <c r="L25" i="189"/>
  <c r="H25" i="189"/>
  <c r="K25" i="189"/>
  <c r="E24" i="189"/>
  <c r="D24" i="189"/>
  <c r="F24" i="189"/>
  <c r="G24" i="189"/>
  <c r="Q22" i="189"/>
  <c r="O22" i="189"/>
  <c r="M25" i="189"/>
  <c r="N25" i="189"/>
  <c r="R25" i="189"/>
  <c r="P25" i="189"/>
  <c r="Q25" i="189" l="1"/>
  <c r="O25" i="189"/>
  <c r="M24" i="189"/>
  <c r="N24" i="189"/>
  <c r="R24" i="189"/>
  <c r="P24" i="189"/>
  <c r="E27" i="189"/>
  <c r="D27" i="189"/>
  <c r="I24" i="189"/>
  <c r="J24" i="189" s="1"/>
  <c r="L24" i="189"/>
  <c r="H24" i="189"/>
  <c r="K24" i="189"/>
  <c r="F27" i="189"/>
  <c r="G27" i="189"/>
  <c r="I27" i="189" l="1"/>
  <c r="J27" i="189" s="1"/>
  <c r="L27" i="189"/>
  <c r="H27" i="189"/>
  <c r="K27" i="189"/>
  <c r="Q24" i="189"/>
  <c r="O24" i="189"/>
  <c r="F26" i="189"/>
  <c r="G26" i="189"/>
  <c r="E26" i="189"/>
  <c r="D26" i="189"/>
  <c r="M27" i="189"/>
  <c r="N27" i="189"/>
  <c r="R27" i="189"/>
  <c r="P27" i="189"/>
  <c r="Q27" i="189" l="1"/>
  <c r="O27" i="189"/>
  <c r="M26" i="189"/>
  <c r="N26" i="189"/>
  <c r="R26" i="189"/>
  <c r="P26" i="189"/>
  <c r="E29" i="189"/>
  <c r="D29" i="189"/>
  <c r="I26" i="189"/>
  <c r="J26" i="189" s="1"/>
  <c r="L26" i="189"/>
  <c r="H26" i="189"/>
  <c r="K26" i="189"/>
  <c r="F29" i="189"/>
  <c r="G29" i="189"/>
  <c r="K29" i="189" l="1"/>
  <c r="H29" i="189"/>
  <c r="L29" i="189"/>
  <c r="I29" i="189"/>
  <c r="J29" i="189" s="1"/>
  <c r="Q26" i="189"/>
  <c r="O26" i="189"/>
  <c r="F28" i="189"/>
  <c r="G28" i="189"/>
  <c r="E28" i="189"/>
  <c r="D28" i="189"/>
  <c r="N29" i="189"/>
  <c r="R29" i="189"/>
  <c r="P29" i="189"/>
  <c r="M29" i="189"/>
  <c r="M28" i="189" l="1"/>
  <c r="N28" i="189"/>
  <c r="R28" i="189"/>
  <c r="P28" i="189"/>
  <c r="F31" i="189"/>
  <c r="G31" i="189"/>
  <c r="I28" i="189"/>
  <c r="J28" i="189" s="1"/>
  <c r="L28" i="189"/>
  <c r="H28" i="189"/>
  <c r="K28" i="189"/>
  <c r="D31" i="189"/>
  <c r="E31" i="189"/>
  <c r="O29" i="189"/>
  <c r="Q29" i="189"/>
  <c r="F30" i="189" l="1"/>
  <c r="G30" i="189"/>
  <c r="H31" i="189"/>
  <c r="L31" i="189"/>
  <c r="I31" i="189"/>
  <c r="J31" i="189" s="1"/>
  <c r="K31" i="189"/>
  <c r="Q28" i="189"/>
  <c r="O28" i="189"/>
  <c r="D30" i="189"/>
  <c r="E30" i="189"/>
  <c r="N31" i="189"/>
  <c r="R31" i="189"/>
  <c r="P31" i="189"/>
  <c r="M31" i="189"/>
  <c r="H30" i="189" l="1"/>
  <c r="L30" i="189"/>
  <c r="I30" i="189"/>
  <c r="J30" i="189" s="1"/>
  <c r="K30" i="189"/>
  <c r="F33" i="189"/>
  <c r="G33" i="189"/>
  <c r="Q31" i="189"/>
  <c r="O31" i="189"/>
  <c r="D33" i="189"/>
  <c r="E33" i="189"/>
  <c r="N30" i="189"/>
  <c r="R30" i="189"/>
  <c r="P30" i="189"/>
  <c r="M30" i="189"/>
  <c r="N33" i="189" l="1"/>
  <c r="R33" i="189"/>
  <c r="P33" i="189"/>
  <c r="M33" i="189"/>
  <c r="Q30" i="189"/>
  <c r="O30" i="189"/>
  <c r="F32" i="189"/>
  <c r="G32" i="189"/>
  <c r="H33" i="189"/>
  <c r="L33" i="189"/>
  <c r="I33" i="189"/>
  <c r="J33" i="189" s="1"/>
  <c r="K33" i="189"/>
  <c r="D32" i="189"/>
  <c r="E32" i="189"/>
  <c r="N32" i="189" l="1"/>
  <c r="R32" i="189"/>
  <c r="P32" i="189"/>
  <c r="M32" i="189"/>
  <c r="F35" i="189"/>
  <c r="G35" i="189"/>
  <c r="H32" i="189"/>
  <c r="L32" i="189"/>
  <c r="I32" i="189"/>
  <c r="J32" i="189" s="1"/>
  <c r="K32" i="189"/>
  <c r="D35" i="189"/>
  <c r="E35" i="189"/>
  <c r="Q33" i="189"/>
  <c r="O33" i="189"/>
  <c r="F34" i="189" l="1"/>
  <c r="G34" i="189"/>
  <c r="H35" i="189"/>
  <c r="L35" i="189"/>
  <c r="I35" i="189"/>
  <c r="J35" i="189" s="1"/>
  <c r="K35" i="189"/>
  <c r="D34" i="189"/>
  <c r="E34" i="189"/>
  <c r="N35" i="189"/>
  <c r="R35" i="189"/>
  <c r="P35" i="189"/>
  <c r="M35" i="189"/>
  <c r="Q32" i="189"/>
  <c r="O32" i="189"/>
  <c r="F37" i="189" l="1"/>
  <c r="G37" i="189"/>
  <c r="H34" i="189"/>
  <c r="L34" i="189"/>
  <c r="I34" i="189"/>
  <c r="J34" i="189" s="1"/>
  <c r="K34" i="189"/>
  <c r="D37" i="189"/>
  <c r="E37" i="189"/>
  <c r="Q35" i="189"/>
  <c r="O35" i="189"/>
  <c r="N34" i="189"/>
  <c r="R34" i="189"/>
  <c r="P34" i="189"/>
  <c r="M34" i="189"/>
  <c r="F36" i="189" l="1"/>
  <c r="G36" i="189"/>
  <c r="H37" i="189"/>
  <c r="L37" i="189"/>
  <c r="I37" i="189"/>
  <c r="J37" i="189" s="1"/>
  <c r="K37" i="189"/>
  <c r="D36" i="189"/>
  <c r="E36" i="189"/>
  <c r="Q34" i="189"/>
  <c r="O34" i="189"/>
  <c r="N37" i="189"/>
  <c r="R37" i="189"/>
  <c r="P37" i="189"/>
  <c r="M37" i="189"/>
  <c r="F39" i="189" l="1"/>
  <c r="G39" i="189"/>
  <c r="Q37" i="189"/>
  <c r="O37" i="189"/>
  <c r="H36" i="189"/>
  <c r="L36" i="189"/>
  <c r="I36" i="189"/>
  <c r="J36" i="189" s="1"/>
  <c r="K36" i="189"/>
  <c r="D39" i="189"/>
  <c r="E39" i="189"/>
  <c r="N36" i="189"/>
  <c r="R36" i="189"/>
  <c r="P36" i="189"/>
  <c r="M36" i="189"/>
  <c r="D38" i="189" l="1"/>
  <c r="E38" i="189"/>
  <c r="H39" i="189"/>
  <c r="L39" i="189"/>
  <c r="I39" i="189"/>
  <c r="J39" i="189" s="1"/>
  <c r="K39" i="189"/>
  <c r="Q36" i="189"/>
  <c r="O36" i="189"/>
  <c r="F38" i="189"/>
  <c r="G38" i="189"/>
  <c r="N39" i="189"/>
  <c r="R39" i="189"/>
  <c r="P39" i="189"/>
  <c r="M39" i="189"/>
  <c r="F41" i="189" l="1"/>
  <c r="G41" i="189"/>
  <c r="N38" i="189"/>
  <c r="R38" i="189"/>
  <c r="P38" i="189"/>
  <c r="M38" i="189"/>
  <c r="Q39" i="189"/>
  <c r="O39" i="189"/>
  <c r="D41" i="189"/>
  <c r="E41" i="189"/>
  <c r="H38" i="189"/>
  <c r="L38" i="189"/>
  <c r="I38" i="189"/>
  <c r="J38" i="189" s="1"/>
  <c r="K38" i="189"/>
  <c r="G40" i="189" l="1"/>
  <c r="F40" i="189"/>
  <c r="H41" i="189"/>
  <c r="L41" i="189"/>
  <c r="K41" i="189"/>
  <c r="I41" i="189"/>
  <c r="J41" i="189" s="1"/>
  <c r="D40" i="189"/>
  <c r="E40" i="189"/>
  <c r="Q38" i="189"/>
  <c r="O38" i="189"/>
  <c r="P41" i="189"/>
  <c r="N41" i="189"/>
  <c r="R41" i="189"/>
  <c r="M41" i="189"/>
  <c r="O41" i="189" l="1"/>
  <c r="Q41" i="189"/>
  <c r="F43" i="189"/>
  <c r="G43" i="189"/>
  <c r="H40" i="189"/>
  <c r="L40" i="189"/>
  <c r="K40" i="189"/>
  <c r="I40" i="189"/>
  <c r="J40" i="189" s="1"/>
  <c r="D43" i="189"/>
  <c r="E43" i="189"/>
  <c r="P40" i="189"/>
  <c r="N40" i="189"/>
  <c r="R40" i="189"/>
  <c r="M40" i="189"/>
  <c r="O40" i="189" l="1"/>
  <c r="Q40" i="189"/>
  <c r="P43" i="189"/>
  <c r="N43" i="189"/>
  <c r="R43" i="189"/>
  <c r="M43" i="189"/>
  <c r="F42" i="189"/>
  <c r="G42" i="189"/>
  <c r="H43" i="189"/>
  <c r="L43" i="189"/>
  <c r="K43" i="189"/>
  <c r="I43" i="189"/>
  <c r="J43" i="189" s="1"/>
  <c r="D42" i="189"/>
  <c r="E42" i="189"/>
  <c r="O43" i="189" l="1"/>
  <c r="Q43" i="189"/>
  <c r="P42" i="189"/>
  <c r="N42" i="189"/>
  <c r="R42" i="189"/>
  <c r="M42" i="189"/>
  <c r="F45" i="189"/>
  <c r="G45" i="189"/>
  <c r="H42" i="189"/>
  <c r="L42" i="189"/>
  <c r="K42" i="189"/>
  <c r="I42" i="189"/>
  <c r="J42" i="189" s="1"/>
  <c r="D45" i="189"/>
  <c r="E45" i="189"/>
  <c r="O42" i="189" l="1"/>
  <c r="Q42" i="189"/>
  <c r="P45" i="189"/>
  <c r="N45" i="189"/>
  <c r="R45" i="189"/>
  <c r="M45" i="189"/>
  <c r="F44" i="189"/>
  <c r="G44" i="189"/>
  <c r="H45" i="189"/>
  <c r="L45" i="189"/>
  <c r="K45" i="189"/>
  <c r="I45" i="189"/>
  <c r="J45" i="189" s="1"/>
  <c r="D44" i="189"/>
  <c r="E44" i="189"/>
  <c r="O45" i="189" l="1"/>
  <c r="Q45" i="189"/>
  <c r="P44" i="189"/>
  <c r="N44" i="189"/>
  <c r="R44" i="189"/>
  <c r="M44" i="189"/>
  <c r="F47" i="189"/>
  <c r="G47" i="189"/>
  <c r="H44" i="189"/>
  <c r="L44" i="189"/>
  <c r="K44" i="189"/>
  <c r="I44" i="189"/>
  <c r="J44" i="189" s="1"/>
  <c r="D47" i="189"/>
  <c r="E47" i="189"/>
  <c r="O44" i="189" l="1"/>
  <c r="Q44" i="189"/>
  <c r="P47" i="189"/>
  <c r="N47" i="189"/>
  <c r="R47" i="189"/>
  <c r="M47" i="189"/>
  <c r="F46" i="189"/>
  <c r="G46" i="189"/>
  <c r="H47" i="189"/>
  <c r="L47" i="189"/>
  <c r="K47" i="189"/>
  <c r="I47" i="189"/>
  <c r="J47" i="189" s="1"/>
  <c r="D46" i="189"/>
  <c r="E46" i="189"/>
  <c r="O47" i="189" l="1"/>
  <c r="Q47" i="189"/>
  <c r="P46" i="189"/>
  <c r="N46" i="189"/>
  <c r="R46" i="189"/>
  <c r="M46" i="189"/>
  <c r="F49" i="189"/>
  <c r="G49" i="189"/>
  <c r="H46" i="189"/>
  <c r="L46" i="189"/>
  <c r="K46" i="189"/>
  <c r="I46" i="189"/>
  <c r="J46" i="189" s="1"/>
  <c r="D49" i="189"/>
  <c r="E49" i="189"/>
  <c r="O46" i="189" l="1"/>
  <c r="Q46" i="189"/>
  <c r="P49" i="189"/>
  <c r="N49" i="189"/>
  <c r="R49" i="189"/>
  <c r="M49" i="189"/>
  <c r="F48" i="189"/>
  <c r="G48" i="189"/>
  <c r="H49" i="189"/>
  <c r="L49" i="189"/>
  <c r="K49" i="189"/>
  <c r="I49" i="189"/>
  <c r="J49" i="189" s="1"/>
  <c r="D48" i="189"/>
  <c r="E48" i="189"/>
  <c r="O49" i="189" l="1"/>
  <c r="Q49" i="189"/>
  <c r="P48" i="189"/>
  <c r="N48" i="189"/>
  <c r="R48" i="189"/>
  <c r="M48" i="189"/>
  <c r="F51" i="189"/>
  <c r="G51" i="189"/>
  <c r="H48" i="189"/>
  <c r="L48" i="189"/>
  <c r="K48" i="189"/>
  <c r="I48" i="189"/>
  <c r="J48" i="189" s="1"/>
  <c r="D51" i="189"/>
  <c r="E51" i="189"/>
  <c r="O48" i="189" l="1"/>
  <c r="Q48" i="189"/>
  <c r="P51" i="189"/>
  <c r="N51" i="189"/>
  <c r="R51" i="189"/>
  <c r="M51" i="189"/>
  <c r="F50" i="189"/>
  <c r="G50" i="189"/>
  <c r="H51" i="189"/>
  <c r="L51" i="189"/>
  <c r="K51" i="189"/>
  <c r="I51" i="189"/>
  <c r="J51" i="189" s="1"/>
  <c r="D50" i="189"/>
  <c r="E50" i="189"/>
  <c r="O51" i="189" l="1"/>
  <c r="Q51" i="189"/>
  <c r="P50" i="189"/>
  <c r="N50" i="189"/>
  <c r="R50" i="189"/>
  <c r="M50" i="189"/>
  <c r="F53" i="189"/>
  <c r="G53" i="189"/>
  <c r="H50" i="189"/>
  <c r="L50" i="189"/>
  <c r="K50" i="189"/>
  <c r="I50" i="189"/>
  <c r="J50" i="189" s="1"/>
  <c r="D53" i="189"/>
  <c r="E53" i="189"/>
  <c r="O50" i="189" l="1"/>
  <c r="Q50" i="189"/>
  <c r="P53" i="189"/>
  <c r="N53" i="189"/>
  <c r="R53" i="189"/>
  <c r="M53" i="189"/>
  <c r="F52" i="189"/>
  <c r="G52" i="189"/>
  <c r="H53" i="189"/>
  <c r="L53" i="189"/>
  <c r="K53" i="189"/>
  <c r="I53" i="189"/>
  <c r="J53" i="189" s="1"/>
  <c r="D52" i="189"/>
  <c r="E52" i="189"/>
  <c r="O53" i="189" l="1"/>
  <c r="Q53" i="189"/>
  <c r="P52" i="189"/>
  <c r="N52" i="189"/>
  <c r="R52" i="189"/>
  <c r="M52" i="189"/>
  <c r="F55" i="189"/>
  <c r="G55" i="189"/>
  <c r="H52" i="189"/>
  <c r="L52" i="189"/>
  <c r="K52" i="189"/>
  <c r="I52" i="189"/>
  <c r="J52" i="189" s="1"/>
  <c r="D55" i="189"/>
  <c r="E55" i="189"/>
  <c r="O52" i="189" l="1"/>
  <c r="Q52" i="189"/>
  <c r="P55" i="189"/>
  <c r="N55" i="189"/>
  <c r="R55" i="189"/>
  <c r="M55" i="189"/>
  <c r="F54" i="189"/>
  <c r="G54" i="189"/>
  <c r="H55" i="189"/>
  <c r="L55" i="189"/>
  <c r="K55" i="189"/>
  <c r="I55" i="189"/>
  <c r="J55" i="189" s="1"/>
  <c r="D54" i="189"/>
  <c r="E54" i="189"/>
  <c r="O55" i="189" l="1"/>
  <c r="Q55" i="189"/>
  <c r="P54" i="189"/>
  <c r="N54" i="189"/>
  <c r="R54" i="189"/>
  <c r="M54" i="189"/>
  <c r="F57" i="189"/>
  <c r="G57" i="189"/>
  <c r="H54" i="189"/>
  <c r="L54" i="189"/>
  <c r="K54" i="189"/>
  <c r="I54" i="189"/>
  <c r="J54" i="189" s="1"/>
  <c r="D57" i="189"/>
  <c r="E57" i="189"/>
  <c r="O54" i="189" l="1"/>
  <c r="Q54" i="189"/>
  <c r="P57" i="189"/>
  <c r="N57" i="189"/>
  <c r="R57" i="189"/>
  <c r="M57" i="189"/>
  <c r="F56" i="189"/>
  <c r="G56" i="189"/>
  <c r="H57" i="189"/>
  <c r="L57" i="189"/>
  <c r="I57" i="189"/>
  <c r="J57" i="189" s="1"/>
  <c r="K57" i="189"/>
  <c r="D56" i="189"/>
  <c r="E56" i="189"/>
  <c r="O57" i="189" l="1"/>
  <c r="Q57" i="189"/>
  <c r="P56" i="189"/>
  <c r="N56" i="189"/>
  <c r="R56" i="189"/>
  <c r="M56" i="189"/>
  <c r="F59" i="189"/>
  <c r="G59" i="189"/>
  <c r="H56" i="189"/>
  <c r="L56" i="189"/>
  <c r="I56" i="189"/>
  <c r="J56" i="189" s="1"/>
  <c r="K56" i="189"/>
  <c r="D59" i="189"/>
  <c r="E59" i="189"/>
  <c r="O56" i="189" l="1"/>
  <c r="Q56" i="189"/>
  <c r="P59" i="189"/>
  <c r="N59" i="189"/>
  <c r="R59" i="189"/>
  <c r="M59" i="189"/>
  <c r="F58" i="189"/>
  <c r="G58" i="189"/>
  <c r="H59" i="189"/>
  <c r="L59" i="189"/>
  <c r="I59" i="189"/>
  <c r="J59" i="189" s="1"/>
  <c r="K59" i="189"/>
  <c r="D58" i="189"/>
  <c r="E58" i="189"/>
  <c r="O59" i="189" l="1"/>
  <c r="Q59" i="189"/>
  <c r="P58" i="189"/>
  <c r="N58" i="189"/>
  <c r="R58" i="189"/>
  <c r="M58" i="189"/>
  <c r="F61" i="189"/>
  <c r="G61" i="189"/>
  <c r="H58" i="189"/>
  <c r="L58" i="189"/>
  <c r="I58" i="189"/>
  <c r="J58" i="189" s="1"/>
  <c r="K58" i="189"/>
  <c r="D61" i="189"/>
  <c r="E61" i="189"/>
  <c r="O58" i="189" l="1"/>
  <c r="Q58" i="189"/>
  <c r="P61" i="189"/>
  <c r="N61" i="189"/>
  <c r="R61" i="189"/>
  <c r="M61" i="189"/>
  <c r="F60" i="189"/>
  <c r="G60" i="189"/>
  <c r="H61" i="189"/>
  <c r="L61" i="189"/>
  <c r="I61" i="189"/>
  <c r="J61" i="189" s="1"/>
  <c r="K61" i="189"/>
  <c r="D60" i="189"/>
  <c r="E60" i="189"/>
  <c r="O61" i="189" l="1"/>
  <c r="Q61" i="189"/>
  <c r="P60" i="189"/>
  <c r="N60" i="189"/>
  <c r="R60" i="189"/>
  <c r="M60" i="189"/>
  <c r="F63" i="189"/>
  <c r="G63" i="189"/>
  <c r="H60" i="189"/>
  <c r="L60" i="189"/>
  <c r="I60" i="189"/>
  <c r="J60" i="189" s="1"/>
  <c r="K60" i="189"/>
  <c r="D63" i="189"/>
  <c r="E63" i="189"/>
  <c r="O60" i="189" l="1"/>
  <c r="Q60" i="189"/>
  <c r="P63" i="189"/>
  <c r="N63" i="189"/>
  <c r="R63" i="189"/>
  <c r="M63" i="189"/>
  <c r="F62" i="189"/>
  <c r="G62" i="189"/>
  <c r="H63" i="189"/>
  <c r="L63" i="189"/>
  <c r="I63" i="189"/>
  <c r="J63" i="189" s="1"/>
  <c r="K63" i="189"/>
  <c r="D62" i="189"/>
  <c r="E62" i="189"/>
  <c r="O63" i="189" l="1"/>
  <c r="Q63" i="189"/>
  <c r="P62" i="189"/>
  <c r="N62" i="189"/>
  <c r="R62" i="189"/>
  <c r="M62" i="189"/>
  <c r="F65" i="189"/>
  <c r="G65" i="189"/>
  <c r="H62" i="189"/>
  <c r="L62" i="189"/>
  <c r="I62" i="189"/>
  <c r="J62" i="189" s="1"/>
  <c r="K62" i="189"/>
  <c r="D65" i="189"/>
  <c r="E65" i="189"/>
  <c r="O62" i="189" l="1"/>
  <c r="Q62" i="189"/>
  <c r="P65" i="189"/>
  <c r="N65" i="189"/>
  <c r="R65" i="189"/>
  <c r="M65" i="189"/>
  <c r="F64" i="189"/>
  <c r="G64" i="189"/>
  <c r="H65" i="189"/>
  <c r="L65" i="189"/>
  <c r="I65" i="189"/>
  <c r="J65" i="189" s="1"/>
  <c r="K65" i="189"/>
  <c r="D64" i="189"/>
  <c r="E64" i="189"/>
  <c r="O65" i="189" l="1"/>
  <c r="Q65" i="189"/>
  <c r="P64" i="189"/>
  <c r="N64" i="189"/>
  <c r="R64" i="189"/>
  <c r="M64" i="189"/>
  <c r="F67" i="189"/>
  <c r="G67" i="189"/>
  <c r="H64" i="189"/>
  <c r="L64" i="189"/>
  <c r="I64" i="189"/>
  <c r="J64" i="189" s="1"/>
  <c r="K64" i="189"/>
  <c r="D67" i="189"/>
  <c r="E67" i="189"/>
  <c r="O64" i="189" l="1"/>
  <c r="Q64" i="189"/>
  <c r="P67" i="189"/>
  <c r="N67" i="189"/>
  <c r="R67" i="189"/>
  <c r="M67" i="189"/>
  <c r="F66" i="189"/>
  <c r="G66" i="189"/>
  <c r="H67" i="189"/>
  <c r="L67" i="189"/>
  <c r="I67" i="189"/>
  <c r="J67" i="189" s="1"/>
  <c r="K67" i="189"/>
  <c r="D66" i="189"/>
  <c r="E66" i="189"/>
  <c r="O67" i="189" l="1"/>
  <c r="Q67" i="189"/>
  <c r="P66" i="189"/>
  <c r="N66" i="189"/>
  <c r="R66" i="189"/>
  <c r="M66" i="189"/>
  <c r="F69" i="189"/>
  <c r="G69" i="189"/>
  <c r="H66" i="189"/>
  <c r="L66" i="189"/>
  <c r="I66" i="189"/>
  <c r="J66" i="189" s="1"/>
  <c r="K66" i="189"/>
  <c r="D69" i="189"/>
  <c r="E69" i="189"/>
  <c r="O66" i="189" l="1"/>
  <c r="Q66" i="189"/>
  <c r="P69" i="189"/>
  <c r="N69" i="189"/>
  <c r="R69" i="189"/>
  <c r="M69" i="189"/>
  <c r="F68" i="189"/>
  <c r="G68" i="189"/>
  <c r="H69" i="189"/>
  <c r="L69" i="189"/>
  <c r="I69" i="189"/>
  <c r="J69" i="189" s="1"/>
  <c r="K69" i="189"/>
  <c r="D68" i="189"/>
  <c r="E68" i="189"/>
  <c r="O69" i="189" l="1"/>
  <c r="Q69" i="189"/>
  <c r="P68" i="189"/>
  <c r="N68" i="189"/>
  <c r="R68" i="189"/>
  <c r="M68" i="189"/>
  <c r="F71" i="189"/>
  <c r="G71" i="189"/>
  <c r="H68" i="189"/>
  <c r="L68" i="189"/>
  <c r="I68" i="189"/>
  <c r="J68" i="189" s="1"/>
  <c r="K68" i="189"/>
  <c r="D71" i="189"/>
  <c r="E71" i="189"/>
  <c r="O68" i="189" l="1"/>
  <c r="Q68" i="189"/>
  <c r="P71" i="189"/>
  <c r="N71" i="189"/>
  <c r="R71" i="189"/>
  <c r="M71" i="189"/>
  <c r="F70" i="189"/>
  <c r="G70" i="189"/>
  <c r="H71" i="189"/>
  <c r="L71" i="189"/>
  <c r="I71" i="189"/>
  <c r="J71" i="189" s="1"/>
  <c r="K71" i="189"/>
  <c r="D70" i="189"/>
  <c r="E70" i="189"/>
  <c r="O71" i="189" l="1"/>
  <c r="Q71" i="189"/>
  <c r="P70" i="189"/>
  <c r="N70" i="189"/>
  <c r="R70" i="189"/>
  <c r="M70" i="189"/>
  <c r="F73" i="189"/>
  <c r="G73" i="189"/>
  <c r="H70" i="189"/>
  <c r="L70" i="189"/>
  <c r="I70" i="189"/>
  <c r="J70" i="189" s="1"/>
  <c r="K70" i="189"/>
  <c r="D73" i="189"/>
  <c r="E73" i="189"/>
  <c r="O70" i="189" l="1"/>
  <c r="Q70" i="189"/>
  <c r="P73" i="189"/>
  <c r="N73" i="189"/>
  <c r="R73" i="189"/>
  <c r="M73" i="189"/>
  <c r="F72" i="189"/>
  <c r="G72" i="189"/>
  <c r="H73" i="189"/>
  <c r="L73" i="189"/>
  <c r="I73" i="189"/>
  <c r="J73" i="189" s="1"/>
  <c r="K73" i="189"/>
  <c r="D72" i="189"/>
  <c r="E72" i="189"/>
  <c r="O73" i="189" l="1"/>
  <c r="Q73" i="189"/>
  <c r="P72" i="189"/>
  <c r="N72" i="189"/>
  <c r="R72" i="189"/>
  <c r="M72" i="189"/>
  <c r="F75" i="189"/>
  <c r="G75" i="189"/>
  <c r="H72" i="189"/>
  <c r="L72" i="189"/>
  <c r="I72" i="189"/>
  <c r="J72" i="189" s="1"/>
  <c r="K72" i="189"/>
  <c r="D75" i="189"/>
  <c r="E75" i="189"/>
  <c r="O72" i="189" l="1"/>
  <c r="Q72" i="189"/>
  <c r="P75" i="189"/>
  <c r="N75" i="189"/>
  <c r="R75" i="189"/>
  <c r="M75" i="189"/>
  <c r="F74" i="189"/>
  <c r="G74" i="189"/>
  <c r="H75" i="189"/>
  <c r="L75" i="189"/>
  <c r="I75" i="189"/>
  <c r="J75" i="189" s="1"/>
  <c r="K75" i="189"/>
  <c r="D74" i="189"/>
  <c r="E74" i="189"/>
  <c r="O75" i="189" l="1"/>
  <c r="Q75" i="189"/>
  <c r="P74" i="189"/>
  <c r="N74" i="189"/>
  <c r="R74" i="189"/>
  <c r="M74" i="189"/>
  <c r="G77" i="189"/>
  <c r="F77" i="189"/>
  <c r="H74" i="189"/>
  <c r="L74" i="189"/>
  <c r="I74" i="189"/>
  <c r="J74" i="189" s="1"/>
  <c r="K74" i="189"/>
  <c r="D77" i="189"/>
  <c r="E77" i="189"/>
  <c r="P77" i="189" l="1"/>
  <c r="M77" i="189"/>
  <c r="N77" i="189"/>
  <c r="R77" i="189"/>
  <c r="O74" i="189"/>
  <c r="Q74" i="189"/>
  <c r="F76" i="189"/>
  <c r="G76" i="189"/>
  <c r="H77" i="189"/>
  <c r="L77" i="189"/>
  <c r="I77" i="189"/>
  <c r="J77" i="189" s="1"/>
  <c r="K77" i="189"/>
  <c r="D76" i="189"/>
  <c r="E76" i="189"/>
  <c r="P76" i="189" l="1"/>
  <c r="N76" i="189"/>
  <c r="M76" i="189"/>
  <c r="R76" i="189"/>
  <c r="Q77" i="189"/>
  <c r="O77" i="189"/>
  <c r="G79" i="189"/>
  <c r="F79" i="189"/>
  <c r="H76" i="189"/>
  <c r="L76" i="189"/>
  <c r="I76" i="189"/>
  <c r="J76" i="189" s="1"/>
  <c r="K76" i="189"/>
  <c r="D79" i="189"/>
  <c r="E79" i="189"/>
  <c r="P79" i="189" l="1"/>
  <c r="M79" i="189"/>
  <c r="N79" i="189"/>
  <c r="R79" i="189"/>
  <c r="G78" i="189"/>
  <c r="F78" i="189"/>
  <c r="O76" i="189"/>
  <c r="Q76" i="189"/>
  <c r="H79" i="189"/>
  <c r="L79" i="189"/>
  <c r="I79" i="189"/>
  <c r="J79" i="189" s="1"/>
  <c r="K79" i="189"/>
  <c r="D78" i="189"/>
  <c r="E78" i="189"/>
  <c r="H78" i="189" l="1"/>
  <c r="L78" i="189"/>
  <c r="I78" i="189"/>
  <c r="J78" i="189" s="1"/>
  <c r="K78" i="189"/>
  <c r="G81" i="189"/>
  <c r="F81" i="189"/>
  <c r="D81" i="189"/>
  <c r="E81" i="189"/>
  <c r="Q79" i="189"/>
  <c r="O79" i="189"/>
  <c r="P78" i="189"/>
  <c r="M78" i="189"/>
  <c r="N78" i="189"/>
  <c r="R78" i="189"/>
  <c r="I81" i="189" l="1"/>
  <c r="J81" i="189" s="1"/>
  <c r="L81" i="189"/>
  <c r="K81" i="189"/>
  <c r="H81" i="189"/>
  <c r="M81" i="189"/>
  <c r="R81" i="189"/>
  <c r="P81" i="189"/>
  <c r="N81" i="189"/>
  <c r="G80" i="189"/>
  <c r="F80" i="189"/>
  <c r="Q78" i="189"/>
  <c r="O78" i="189"/>
  <c r="D80" i="189"/>
  <c r="E80" i="189"/>
  <c r="H80" i="189" l="1"/>
  <c r="L80" i="189"/>
  <c r="I80" i="189"/>
  <c r="J80" i="189" s="1"/>
  <c r="K80" i="189"/>
  <c r="Q81" i="189"/>
  <c r="O81" i="189"/>
  <c r="E83" i="189"/>
  <c r="D83" i="189"/>
  <c r="P80" i="189"/>
  <c r="M80" i="189"/>
  <c r="N80" i="189"/>
  <c r="R80" i="189"/>
  <c r="G83" i="189"/>
  <c r="F83" i="189"/>
  <c r="I83" i="189" l="1"/>
  <c r="J83" i="189" s="1"/>
  <c r="L83" i="189"/>
  <c r="K83" i="189"/>
  <c r="H83" i="189"/>
  <c r="Q80" i="189"/>
  <c r="O80" i="189"/>
  <c r="M83" i="189"/>
  <c r="R83" i="189"/>
  <c r="P83" i="189"/>
  <c r="N83" i="189"/>
  <c r="G82" i="189"/>
  <c r="F82" i="189"/>
  <c r="E82" i="189"/>
  <c r="D82" i="189"/>
  <c r="M82" i="189" l="1"/>
  <c r="R82" i="189"/>
  <c r="P82" i="189"/>
  <c r="N82" i="189"/>
  <c r="E85" i="189"/>
  <c r="D85" i="189"/>
  <c r="I82" i="189"/>
  <c r="J82" i="189" s="1"/>
  <c r="L82" i="189"/>
  <c r="K82" i="189"/>
  <c r="H82" i="189"/>
  <c r="Q83" i="189"/>
  <c r="O83" i="189"/>
  <c r="G85" i="189"/>
  <c r="F85" i="189"/>
  <c r="G84" i="189" l="1"/>
  <c r="F84" i="189"/>
  <c r="Q82" i="189"/>
  <c r="O82" i="189"/>
  <c r="M85" i="189"/>
  <c r="R85" i="189"/>
  <c r="P85" i="189"/>
  <c r="N85" i="189"/>
  <c r="E84" i="189"/>
  <c r="D84" i="189"/>
  <c r="I85" i="189"/>
  <c r="J85" i="189" s="1"/>
  <c r="L85" i="189"/>
  <c r="K85" i="189"/>
  <c r="H85" i="189"/>
  <c r="G87" i="189" l="1"/>
  <c r="F87" i="189"/>
  <c r="Q85" i="189"/>
  <c r="O85" i="189"/>
  <c r="E87" i="189"/>
  <c r="D87" i="189"/>
  <c r="M84" i="189"/>
  <c r="R84" i="189"/>
  <c r="P84" i="189"/>
  <c r="N84" i="189"/>
  <c r="I84" i="189"/>
  <c r="J84" i="189" s="1"/>
  <c r="L84" i="189"/>
  <c r="K84" i="189"/>
  <c r="H84" i="189"/>
  <c r="Q84" i="189" l="1"/>
  <c r="O84" i="189"/>
  <c r="G86" i="189"/>
  <c r="F86" i="189"/>
  <c r="E86" i="189"/>
  <c r="D86" i="189"/>
  <c r="M87" i="189"/>
  <c r="R87" i="189"/>
  <c r="P87" i="189"/>
  <c r="N87" i="189"/>
  <c r="I87" i="189"/>
  <c r="J87" i="189" s="1"/>
  <c r="L87" i="189"/>
  <c r="K87" i="189"/>
  <c r="H87" i="189"/>
  <c r="G89" i="189" l="1"/>
  <c r="F89" i="189"/>
  <c r="M86" i="189"/>
  <c r="R86" i="189"/>
  <c r="P86" i="189"/>
  <c r="N86" i="189"/>
  <c r="E89" i="189"/>
  <c r="D89" i="189"/>
  <c r="Q87" i="189"/>
  <c r="O87" i="189"/>
  <c r="I86" i="189"/>
  <c r="J86" i="189" s="1"/>
  <c r="L86" i="189"/>
  <c r="K86" i="189"/>
  <c r="H86" i="189"/>
  <c r="G88" i="189" l="1"/>
  <c r="F88" i="189"/>
  <c r="I89" i="189"/>
  <c r="J89" i="189" s="1"/>
  <c r="L89" i="189"/>
  <c r="K89" i="189"/>
  <c r="H89" i="189"/>
  <c r="E88" i="189"/>
  <c r="D88" i="189"/>
  <c r="Q86" i="189"/>
  <c r="O86" i="189"/>
  <c r="M89" i="189"/>
  <c r="R89" i="189"/>
  <c r="P89" i="189"/>
  <c r="N89" i="189"/>
  <c r="I88" i="189" l="1"/>
  <c r="J88" i="189" s="1"/>
  <c r="L88" i="189"/>
  <c r="K88" i="189"/>
  <c r="H88" i="189"/>
  <c r="G91" i="189"/>
  <c r="F91" i="189"/>
  <c r="Q89" i="189"/>
  <c r="O89" i="189"/>
  <c r="E91" i="189"/>
  <c r="D91" i="189"/>
  <c r="M88" i="189"/>
  <c r="R88" i="189"/>
  <c r="P88" i="189"/>
  <c r="N88" i="189"/>
  <c r="E90" i="189" l="1"/>
  <c r="D90" i="189"/>
  <c r="I91" i="189"/>
  <c r="J91" i="189" s="1"/>
  <c r="L91" i="189"/>
  <c r="K91" i="189"/>
  <c r="H91" i="189"/>
  <c r="Q88" i="189"/>
  <c r="O88" i="189"/>
  <c r="M91" i="189"/>
  <c r="R91" i="189"/>
  <c r="P91" i="189"/>
  <c r="N91" i="189"/>
  <c r="G90" i="189"/>
  <c r="F90" i="189"/>
  <c r="G93" i="189" l="1"/>
  <c r="F93" i="189"/>
  <c r="Q91" i="189"/>
  <c r="O91" i="189"/>
  <c r="M90" i="189"/>
  <c r="R90" i="189"/>
  <c r="P90" i="189"/>
  <c r="N90" i="189"/>
  <c r="I90" i="189"/>
  <c r="J90" i="189" s="1"/>
  <c r="L90" i="189"/>
  <c r="K90" i="189"/>
  <c r="H90" i="189"/>
  <c r="E93" i="189"/>
  <c r="D93" i="189"/>
  <c r="E92" i="189" l="1"/>
  <c r="D92" i="189"/>
  <c r="Q90" i="189"/>
  <c r="O90" i="189"/>
  <c r="G92" i="189"/>
  <c r="F92" i="189"/>
  <c r="M93" i="189"/>
  <c r="R93" i="189"/>
  <c r="P93" i="189"/>
  <c r="N93" i="189"/>
  <c r="I93" i="189"/>
  <c r="J93" i="189" s="1"/>
  <c r="L93" i="189"/>
  <c r="K93" i="189"/>
  <c r="H93" i="189"/>
  <c r="E95" i="189" l="1"/>
  <c r="D95" i="189"/>
  <c r="G95" i="189"/>
  <c r="F95" i="189"/>
  <c r="M92" i="189"/>
  <c r="R92" i="189"/>
  <c r="P92" i="189"/>
  <c r="N92" i="189"/>
  <c r="I92" i="189"/>
  <c r="J92" i="189" s="1"/>
  <c r="L92" i="189"/>
  <c r="K92" i="189"/>
  <c r="H92" i="189"/>
  <c r="Q93" i="189"/>
  <c r="O93" i="189"/>
  <c r="E94" i="189" l="1"/>
  <c r="D94" i="189"/>
  <c r="Q92" i="189"/>
  <c r="O92" i="189"/>
  <c r="M95" i="189"/>
  <c r="R95" i="189"/>
  <c r="P95" i="189"/>
  <c r="N95" i="189"/>
  <c r="G94" i="189"/>
  <c r="F94" i="189"/>
  <c r="I95" i="189"/>
  <c r="J95" i="189" s="1"/>
  <c r="L95" i="189"/>
  <c r="K95" i="189"/>
  <c r="H95" i="189"/>
  <c r="G97" i="189" l="1"/>
  <c r="F97" i="189"/>
  <c r="Q95" i="189"/>
  <c r="O95" i="189"/>
  <c r="E97" i="189"/>
  <c r="D97" i="189"/>
  <c r="I94" i="189"/>
  <c r="J94" i="189" s="1"/>
  <c r="L94" i="189"/>
  <c r="K94" i="189"/>
  <c r="H94" i="189"/>
  <c r="M94" i="189"/>
  <c r="R94" i="189"/>
  <c r="P94" i="189"/>
  <c r="N94" i="189"/>
  <c r="I97" i="189" l="1"/>
  <c r="J97" i="189" s="1"/>
  <c r="L97" i="189"/>
  <c r="K97" i="189"/>
  <c r="H97" i="189"/>
  <c r="G96" i="189"/>
  <c r="F96" i="189"/>
  <c r="E96" i="189"/>
  <c r="D96" i="189"/>
  <c r="M97" i="189"/>
  <c r="R97" i="189"/>
  <c r="P97" i="189"/>
  <c r="N97" i="189"/>
  <c r="Q94" i="189"/>
  <c r="O94" i="189"/>
  <c r="Q97" i="189" l="1"/>
  <c r="O97" i="189"/>
  <c r="I96" i="189"/>
  <c r="J96" i="189" s="1"/>
  <c r="L96" i="189"/>
  <c r="K96" i="189"/>
  <c r="H96" i="189"/>
  <c r="E99" i="189"/>
  <c r="D99" i="189"/>
  <c r="M96" i="189"/>
  <c r="R96" i="189"/>
  <c r="P96" i="189"/>
  <c r="N96" i="189"/>
  <c r="G99" i="189"/>
  <c r="F99" i="189"/>
  <c r="Q96" i="189" l="1"/>
  <c r="O96" i="189"/>
  <c r="I99" i="189"/>
  <c r="J99" i="189" s="1"/>
  <c r="L99" i="189"/>
  <c r="K99" i="189"/>
  <c r="H99" i="189"/>
  <c r="G98" i="189"/>
  <c r="F98" i="189"/>
  <c r="M99" i="189"/>
  <c r="R99" i="189"/>
  <c r="P99" i="189"/>
  <c r="N99" i="189"/>
  <c r="E98" i="189"/>
  <c r="D98" i="189"/>
  <c r="M98" i="189" l="1"/>
  <c r="R98" i="189"/>
  <c r="P98" i="189"/>
  <c r="N98" i="189"/>
  <c r="G101" i="189"/>
  <c r="F101" i="189"/>
  <c r="Q99" i="189"/>
  <c r="O99" i="189"/>
  <c r="I98" i="189"/>
  <c r="J98" i="189" s="1"/>
  <c r="L98" i="189"/>
  <c r="K98" i="189"/>
  <c r="H98" i="189"/>
  <c r="E101" i="189"/>
  <c r="D101" i="189"/>
  <c r="I101" i="189" l="1"/>
  <c r="J101" i="189" s="1"/>
  <c r="L101" i="189"/>
  <c r="K101" i="189"/>
  <c r="H101" i="189"/>
  <c r="G100" i="189"/>
  <c r="F100" i="189"/>
  <c r="E100" i="189"/>
  <c r="D100" i="189"/>
  <c r="Q98" i="189"/>
  <c r="O98" i="189"/>
  <c r="M101" i="189"/>
  <c r="R101" i="189"/>
  <c r="P101" i="189"/>
  <c r="N101" i="189"/>
  <c r="I100" i="189" l="1"/>
  <c r="J100" i="189" s="1"/>
  <c r="L100" i="189"/>
  <c r="K100" i="189"/>
  <c r="H100" i="189"/>
  <c r="E103" i="189"/>
  <c r="D103" i="189"/>
  <c r="Q101" i="189"/>
  <c r="O101" i="189"/>
  <c r="M100" i="189"/>
  <c r="R100" i="189"/>
  <c r="P100" i="189"/>
  <c r="N100" i="189"/>
  <c r="G103" i="189"/>
  <c r="F103" i="189"/>
  <c r="Q100" i="189" l="1"/>
  <c r="O100" i="189"/>
  <c r="E102" i="189"/>
  <c r="D102" i="189"/>
  <c r="M103" i="189"/>
  <c r="R103" i="189"/>
  <c r="P103" i="189"/>
  <c r="N103" i="189"/>
  <c r="I103" i="189"/>
  <c r="J103" i="189" s="1"/>
  <c r="L103" i="189"/>
  <c r="K103" i="189"/>
  <c r="H103" i="189"/>
  <c r="G102" i="189"/>
  <c r="F102" i="189"/>
  <c r="E105" i="189" l="1"/>
  <c r="D105" i="189"/>
  <c r="Q103" i="189"/>
  <c r="O103" i="189"/>
  <c r="I102" i="189"/>
  <c r="J102" i="189" s="1"/>
  <c r="L102" i="189"/>
  <c r="K102" i="189"/>
  <c r="H102" i="189"/>
  <c r="M102" i="189"/>
  <c r="R102" i="189"/>
  <c r="P102" i="189"/>
  <c r="N102" i="189"/>
  <c r="G105" i="189"/>
  <c r="F105" i="189"/>
  <c r="Q102" i="189" l="1"/>
  <c r="O102" i="189"/>
  <c r="E104" i="189"/>
  <c r="D104" i="189"/>
  <c r="G104" i="189"/>
  <c r="F104" i="189"/>
  <c r="M105" i="189"/>
  <c r="P105" i="189"/>
  <c r="N105" i="189"/>
  <c r="R105" i="189"/>
  <c r="I105" i="189"/>
  <c r="J105" i="189" s="1"/>
  <c r="H105" i="189"/>
  <c r="L105" i="189"/>
  <c r="K105" i="189"/>
  <c r="I104" i="189" l="1"/>
  <c r="J104" i="189" s="1"/>
  <c r="L104" i="189"/>
  <c r="K104" i="189"/>
  <c r="H104" i="189"/>
  <c r="E107" i="189"/>
  <c r="D107" i="189"/>
  <c r="M104" i="189"/>
  <c r="P104" i="189"/>
  <c r="N104" i="189"/>
  <c r="R104" i="189"/>
  <c r="G107" i="189"/>
  <c r="F107" i="189"/>
  <c r="Q105" i="189"/>
  <c r="O105" i="189"/>
  <c r="M107" i="189" l="1"/>
  <c r="P107" i="189"/>
  <c r="N107" i="189"/>
  <c r="R107" i="189"/>
  <c r="E106" i="189"/>
  <c r="D106" i="189"/>
  <c r="I107" i="189"/>
  <c r="J107" i="189" s="1"/>
  <c r="H107" i="189"/>
  <c r="L107" i="189"/>
  <c r="K107" i="189"/>
  <c r="G106" i="189"/>
  <c r="F106" i="189"/>
  <c r="Q104" i="189"/>
  <c r="O104" i="189"/>
  <c r="M106" i="189" l="1"/>
  <c r="P106" i="189"/>
  <c r="R106" i="189"/>
  <c r="N106" i="189"/>
  <c r="E109" i="189"/>
  <c r="D109" i="189"/>
  <c r="Q107" i="189"/>
  <c r="O107" i="189"/>
  <c r="I106" i="189"/>
  <c r="J106" i="189" s="1"/>
  <c r="H106" i="189"/>
  <c r="L106" i="189"/>
  <c r="K106" i="189"/>
  <c r="G109" i="189"/>
  <c r="F109" i="189"/>
  <c r="Q106" i="189" l="1"/>
  <c r="O106" i="189"/>
  <c r="M109" i="189"/>
  <c r="P109" i="189"/>
  <c r="N109" i="189"/>
  <c r="R109" i="189"/>
  <c r="E108" i="189"/>
  <c r="D108" i="189"/>
  <c r="G108" i="189"/>
  <c r="F108" i="189"/>
  <c r="I109" i="189"/>
  <c r="J109" i="189" s="1"/>
  <c r="H109" i="189"/>
  <c r="L109" i="189"/>
  <c r="K109" i="189"/>
  <c r="E111" i="189" l="1"/>
  <c r="D111" i="189"/>
  <c r="I108" i="189"/>
  <c r="J108" i="189" s="1"/>
  <c r="H108" i="189"/>
  <c r="L108" i="189"/>
  <c r="K108" i="189"/>
  <c r="M108" i="189"/>
  <c r="P108" i="189"/>
  <c r="N108" i="189"/>
  <c r="R108" i="189"/>
  <c r="G111" i="189"/>
  <c r="F111" i="189"/>
  <c r="Q109" i="189"/>
  <c r="O109" i="189"/>
  <c r="M111" i="189" l="1"/>
  <c r="P111" i="189"/>
  <c r="N111" i="189"/>
  <c r="R111" i="189"/>
  <c r="E110" i="189"/>
  <c r="D110" i="189"/>
  <c r="I111" i="189"/>
  <c r="J111" i="189" s="1"/>
  <c r="H111" i="189"/>
  <c r="L111" i="189"/>
  <c r="K111" i="189"/>
  <c r="Q108" i="189"/>
  <c r="O108" i="189"/>
  <c r="G110" i="189"/>
  <c r="F110" i="189"/>
  <c r="E113" i="189" l="1"/>
  <c r="D113" i="189"/>
  <c r="M110" i="189"/>
  <c r="P110" i="189"/>
  <c r="R110" i="189"/>
  <c r="N110" i="189"/>
  <c r="G113" i="189"/>
  <c r="F113" i="189"/>
  <c r="Q111" i="189"/>
  <c r="O111" i="189"/>
  <c r="I110" i="189"/>
  <c r="J110" i="189" s="1"/>
  <c r="H110" i="189"/>
  <c r="L110" i="189"/>
  <c r="K110" i="189"/>
  <c r="E112" i="189" l="1"/>
  <c r="D112" i="189"/>
  <c r="M113" i="189"/>
  <c r="P113" i="189"/>
  <c r="N113" i="189"/>
  <c r="R113" i="189"/>
  <c r="Q110" i="189"/>
  <c r="O110" i="189"/>
  <c r="I113" i="189"/>
  <c r="J113" i="189" s="1"/>
  <c r="H113" i="189"/>
  <c r="L113" i="189"/>
  <c r="K113" i="189"/>
  <c r="G112" i="189"/>
  <c r="F112" i="189"/>
  <c r="M112" i="189" l="1"/>
  <c r="P112" i="189"/>
  <c r="N112" i="189"/>
  <c r="R112" i="189"/>
  <c r="Q113" i="189"/>
  <c r="O113" i="189"/>
  <c r="G115" i="189"/>
  <c r="F115" i="189"/>
  <c r="I112" i="189"/>
  <c r="J112" i="189" s="1"/>
  <c r="H112" i="189"/>
  <c r="L112" i="189"/>
  <c r="K112" i="189"/>
  <c r="E115" i="189"/>
  <c r="D115" i="189"/>
  <c r="M115" i="189" l="1"/>
  <c r="P115" i="189"/>
  <c r="N115" i="189"/>
  <c r="R115" i="189"/>
  <c r="G114" i="189"/>
  <c r="F114" i="189"/>
  <c r="Q112" i="189"/>
  <c r="O112" i="189"/>
  <c r="I115" i="189"/>
  <c r="J115" i="189" s="1"/>
  <c r="H115" i="189"/>
  <c r="L115" i="189"/>
  <c r="K115" i="189"/>
  <c r="E114" i="189"/>
  <c r="D114" i="189"/>
  <c r="E117" i="189" l="1"/>
  <c r="D117" i="189"/>
  <c r="G117" i="189"/>
  <c r="F117" i="189"/>
  <c r="Q115" i="189"/>
  <c r="O115" i="189"/>
  <c r="I114" i="189"/>
  <c r="J114" i="189" s="1"/>
  <c r="H114" i="189"/>
  <c r="L114" i="189"/>
  <c r="K114" i="189"/>
  <c r="M114" i="189"/>
  <c r="P114" i="189"/>
  <c r="R114" i="189"/>
  <c r="N114" i="189"/>
  <c r="M117" i="189" l="1"/>
  <c r="P117" i="189"/>
  <c r="R117" i="189"/>
  <c r="N117" i="189"/>
  <c r="Q114" i="189"/>
  <c r="O114" i="189"/>
  <c r="I117" i="189"/>
  <c r="J117" i="189" s="1"/>
  <c r="H117" i="189"/>
  <c r="L117" i="189"/>
  <c r="K117" i="189"/>
  <c r="E116" i="189"/>
  <c r="D116" i="189"/>
  <c r="G116" i="189"/>
  <c r="F116" i="189"/>
  <c r="I116" i="189" l="1"/>
  <c r="J116" i="189" s="1"/>
  <c r="H116" i="189"/>
  <c r="L116" i="189"/>
  <c r="K116" i="189"/>
  <c r="E119" i="189"/>
  <c r="D119" i="189"/>
  <c r="Q117" i="189"/>
  <c r="O117" i="189"/>
  <c r="M116" i="189"/>
  <c r="P116" i="189"/>
  <c r="N116" i="189"/>
  <c r="R116" i="189"/>
  <c r="G119" i="189"/>
  <c r="F119" i="189"/>
  <c r="M119" i="189" l="1"/>
  <c r="P119" i="189"/>
  <c r="R119" i="189"/>
  <c r="N119" i="189"/>
  <c r="Q116" i="189"/>
  <c r="O116" i="189"/>
  <c r="G118" i="189"/>
  <c r="F118" i="189"/>
  <c r="I119" i="189"/>
  <c r="J119" i="189" s="1"/>
  <c r="H119" i="189"/>
  <c r="L119" i="189"/>
  <c r="K119" i="189"/>
  <c r="E118" i="189"/>
  <c r="D118" i="189"/>
  <c r="M118" i="189" l="1"/>
  <c r="P118" i="189"/>
  <c r="N118" i="189"/>
  <c r="R118" i="189"/>
  <c r="Q119" i="189"/>
  <c r="O119" i="189"/>
  <c r="G121" i="189"/>
  <c r="F121" i="189"/>
  <c r="I118" i="189"/>
  <c r="J118" i="189" s="1"/>
  <c r="H118" i="189"/>
  <c r="L118" i="189"/>
  <c r="K118" i="189"/>
  <c r="E121" i="189"/>
  <c r="D121" i="189"/>
  <c r="M121" i="189" l="1"/>
  <c r="P121" i="189"/>
  <c r="R121" i="189"/>
  <c r="N121" i="189"/>
  <c r="G120" i="189"/>
  <c r="F120" i="189"/>
  <c r="Q118" i="189"/>
  <c r="O118" i="189"/>
  <c r="I121" i="189"/>
  <c r="J121" i="189" s="1"/>
  <c r="H121" i="189"/>
  <c r="L121" i="189"/>
  <c r="K121" i="189"/>
  <c r="E120" i="189"/>
  <c r="D120" i="189"/>
  <c r="I120" i="189" l="1"/>
  <c r="J120" i="189" s="1"/>
  <c r="H120" i="189"/>
  <c r="L120" i="189"/>
  <c r="K120" i="189"/>
  <c r="Q121" i="189"/>
  <c r="O121" i="189"/>
  <c r="G123" i="189"/>
  <c r="F123" i="189"/>
  <c r="M120" i="189"/>
  <c r="P120" i="189"/>
  <c r="N120" i="189"/>
  <c r="R120" i="189"/>
  <c r="D123" i="189"/>
  <c r="E123" i="189"/>
  <c r="P123" i="189" l="1"/>
  <c r="N123" i="189"/>
  <c r="R123" i="189"/>
  <c r="M123" i="189"/>
  <c r="Q120" i="189"/>
  <c r="O120" i="189"/>
  <c r="G122" i="189"/>
  <c r="F122" i="189"/>
  <c r="E122" i="189"/>
  <c r="D122" i="189"/>
  <c r="H123" i="189"/>
  <c r="L123" i="189"/>
  <c r="I123" i="189"/>
  <c r="J123" i="189" s="1"/>
  <c r="K123" i="189"/>
  <c r="G125" i="189" l="1"/>
  <c r="F125" i="189"/>
  <c r="P122" i="189"/>
  <c r="N122" i="189"/>
  <c r="R122" i="189"/>
  <c r="M122" i="189"/>
  <c r="D125" i="189"/>
  <c r="E125" i="189"/>
  <c r="I122" i="189"/>
  <c r="J122" i="189" s="1"/>
  <c r="H122" i="189"/>
  <c r="L122" i="189"/>
  <c r="K122" i="189"/>
  <c r="O123" i="189"/>
  <c r="Q123" i="189"/>
  <c r="O122" i="189" l="1"/>
  <c r="Q122" i="189"/>
  <c r="F124" i="189"/>
  <c r="G124" i="189"/>
  <c r="H125" i="189"/>
  <c r="L125" i="189"/>
  <c r="I125" i="189"/>
  <c r="J125" i="189" s="1"/>
  <c r="K125" i="189"/>
  <c r="D124" i="189"/>
  <c r="E124" i="189"/>
  <c r="P125" i="189"/>
  <c r="N125" i="189"/>
  <c r="R125" i="189"/>
  <c r="M125" i="189"/>
  <c r="O125" i="189" l="1"/>
  <c r="Q125" i="189"/>
  <c r="P124" i="189"/>
  <c r="N124" i="189"/>
  <c r="R124" i="189"/>
  <c r="M124" i="189"/>
  <c r="G127" i="189"/>
  <c r="F127" i="189"/>
  <c r="H124" i="189"/>
  <c r="L124" i="189"/>
  <c r="I124" i="189"/>
  <c r="J124" i="189" s="1"/>
  <c r="K124" i="189"/>
  <c r="D127" i="189"/>
  <c r="E127" i="189"/>
  <c r="P127" i="189" l="1"/>
  <c r="N127" i="189"/>
  <c r="R127" i="189"/>
  <c r="M127" i="189"/>
  <c r="O124" i="189"/>
  <c r="Q124" i="189"/>
  <c r="F126" i="189"/>
  <c r="G126" i="189"/>
  <c r="H127" i="189"/>
  <c r="L127" i="189"/>
  <c r="I127" i="189"/>
  <c r="J127" i="189" s="1"/>
  <c r="K127" i="189"/>
  <c r="D126" i="189"/>
  <c r="E126" i="189"/>
  <c r="P126" i="189" l="1"/>
  <c r="N126" i="189"/>
  <c r="R126" i="189"/>
  <c r="M126" i="189"/>
  <c r="F129" i="189"/>
  <c r="G129" i="189"/>
  <c r="O127" i="189"/>
  <c r="Q127" i="189"/>
  <c r="H126" i="189"/>
  <c r="L126" i="189"/>
  <c r="I126" i="189"/>
  <c r="J126" i="189" s="1"/>
  <c r="K126" i="189"/>
  <c r="D129" i="189"/>
  <c r="E129" i="189"/>
  <c r="F128" i="189" l="1"/>
  <c r="G128" i="189"/>
  <c r="D128" i="189"/>
  <c r="E128" i="189"/>
  <c r="H129" i="189"/>
  <c r="L129" i="189"/>
  <c r="K129" i="189"/>
  <c r="I129" i="189"/>
  <c r="J129" i="189" s="1"/>
  <c r="O126" i="189"/>
  <c r="Q126" i="189"/>
  <c r="P129" i="189"/>
  <c r="M129" i="189"/>
  <c r="R129" i="189"/>
  <c r="N129" i="189"/>
  <c r="H128" i="189" l="1"/>
  <c r="L128" i="189"/>
  <c r="K128" i="189"/>
  <c r="I128" i="189"/>
  <c r="J128" i="189" s="1"/>
  <c r="F131" i="189"/>
  <c r="G131" i="189"/>
  <c r="O129" i="189"/>
  <c r="Q129" i="189"/>
  <c r="D131" i="189"/>
  <c r="E131" i="189"/>
  <c r="P128" i="189"/>
  <c r="M128" i="189"/>
  <c r="R128" i="189"/>
  <c r="N128" i="189"/>
  <c r="H131" i="189" l="1"/>
  <c r="L131" i="189"/>
  <c r="K131" i="189"/>
  <c r="I131" i="189"/>
  <c r="J131" i="189" s="1"/>
  <c r="F130" i="189"/>
  <c r="G130" i="189"/>
  <c r="O128" i="189"/>
  <c r="Q128" i="189"/>
  <c r="P131" i="189"/>
  <c r="M131" i="189"/>
  <c r="R131" i="189"/>
  <c r="N131" i="189"/>
  <c r="D130" i="189"/>
  <c r="E130" i="189"/>
  <c r="H130" i="189" l="1"/>
  <c r="L130" i="189"/>
  <c r="K130" i="189"/>
  <c r="I130" i="189"/>
  <c r="J130" i="189" s="1"/>
  <c r="O131" i="189"/>
  <c r="Q131" i="189"/>
  <c r="F133" i="189"/>
  <c r="G133" i="189"/>
  <c r="P130" i="189"/>
  <c r="M130" i="189"/>
  <c r="R130" i="189"/>
  <c r="N130" i="189"/>
  <c r="D133" i="189"/>
  <c r="E133" i="189"/>
  <c r="P133" i="189" l="1"/>
  <c r="M133" i="189"/>
  <c r="R133" i="189"/>
  <c r="N133" i="189"/>
  <c r="F132" i="189"/>
  <c r="G132" i="189"/>
  <c r="O130" i="189"/>
  <c r="Q130" i="189"/>
  <c r="H133" i="189"/>
  <c r="L133" i="189"/>
  <c r="K133" i="189"/>
  <c r="I133" i="189"/>
  <c r="J133" i="189" s="1"/>
  <c r="D132" i="189"/>
  <c r="E132" i="189"/>
  <c r="H132" i="189" l="1"/>
  <c r="L132" i="189"/>
  <c r="K132" i="189"/>
  <c r="I132" i="189"/>
  <c r="J132" i="189" s="1"/>
  <c r="O133" i="189"/>
  <c r="Q133" i="189"/>
  <c r="F135" i="189"/>
  <c r="G135" i="189"/>
  <c r="D135" i="189"/>
  <c r="E135" i="189"/>
  <c r="P132" i="189"/>
  <c r="M132" i="189"/>
  <c r="R132" i="189"/>
  <c r="N132" i="189"/>
  <c r="P135" i="189" l="1"/>
  <c r="M135" i="189"/>
  <c r="R135" i="189"/>
  <c r="N135" i="189"/>
  <c r="F134" i="189"/>
  <c r="G134" i="189"/>
  <c r="O132" i="189"/>
  <c r="Q132" i="189"/>
  <c r="H135" i="189"/>
  <c r="L135" i="189"/>
  <c r="K135" i="189"/>
  <c r="I135" i="189"/>
  <c r="J135" i="189" s="1"/>
  <c r="D134" i="189"/>
  <c r="E134" i="189"/>
  <c r="H134" i="189" l="1"/>
  <c r="L134" i="189"/>
  <c r="K134" i="189"/>
  <c r="I134" i="189"/>
  <c r="J134" i="189" s="1"/>
  <c r="D137" i="189"/>
  <c r="E137" i="189"/>
  <c r="O135" i="189"/>
  <c r="Q135" i="189"/>
  <c r="F137" i="189"/>
  <c r="G137" i="189"/>
  <c r="P134" i="189"/>
  <c r="M134" i="189"/>
  <c r="R134" i="189"/>
  <c r="N134" i="189"/>
  <c r="P137" i="189" l="1"/>
  <c r="M137" i="189"/>
  <c r="R137" i="189"/>
  <c r="N137" i="189"/>
  <c r="O134" i="189"/>
  <c r="Q134" i="189"/>
  <c r="F136" i="189"/>
  <c r="G136" i="189"/>
  <c r="H137" i="189"/>
  <c r="L137" i="189"/>
  <c r="K137" i="189"/>
  <c r="I137" i="189"/>
  <c r="J137" i="189" s="1"/>
  <c r="D136" i="189"/>
  <c r="E136" i="189"/>
  <c r="O137" i="189" l="1"/>
  <c r="Q137" i="189"/>
  <c r="P136" i="189"/>
  <c r="M136" i="189"/>
  <c r="R136" i="189"/>
  <c r="N136" i="189"/>
  <c r="F139" i="189"/>
  <c r="G139" i="189"/>
  <c r="H136" i="189"/>
  <c r="L136" i="189"/>
  <c r="K136" i="189"/>
  <c r="I136" i="189"/>
  <c r="J136" i="189" s="1"/>
  <c r="D139" i="189"/>
  <c r="E139" i="189"/>
  <c r="P139" i="189" l="1"/>
  <c r="M139" i="189"/>
  <c r="R139" i="189"/>
  <c r="N139" i="189"/>
  <c r="F138" i="189"/>
  <c r="G138" i="189"/>
  <c r="O136" i="189"/>
  <c r="Q136" i="189"/>
  <c r="H139" i="189"/>
  <c r="L139" i="189"/>
  <c r="K139" i="189"/>
  <c r="I139" i="189"/>
  <c r="J139" i="189" s="1"/>
  <c r="D138" i="189"/>
  <c r="E138" i="189"/>
  <c r="F141" i="189" l="1"/>
  <c r="G141" i="189"/>
  <c r="D141" i="189"/>
  <c r="E141" i="189"/>
  <c r="O139" i="189"/>
  <c r="Q139" i="189"/>
  <c r="H138" i="189"/>
  <c r="L138" i="189"/>
  <c r="K138" i="189"/>
  <c r="I138" i="189"/>
  <c r="J138" i="189" s="1"/>
  <c r="P138" i="189"/>
  <c r="M138" i="189"/>
  <c r="R138" i="189"/>
  <c r="N138" i="189"/>
  <c r="F140" i="189" l="1"/>
  <c r="G140" i="189"/>
  <c r="D140" i="189"/>
  <c r="E140" i="189"/>
  <c r="H141" i="189"/>
  <c r="L141" i="189"/>
  <c r="K141" i="189"/>
  <c r="I141" i="189"/>
  <c r="J141" i="189" s="1"/>
  <c r="O138" i="189"/>
  <c r="Q138" i="189"/>
  <c r="P141" i="189"/>
  <c r="M141" i="189"/>
  <c r="R141" i="189"/>
  <c r="N141" i="189"/>
  <c r="H140" i="189" l="1"/>
  <c r="L140" i="189"/>
  <c r="K140" i="189"/>
  <c r="I140" i="189"/>
  <c r="J140" i="189" s="1"/>
  <c r="F143" i="189"/>
  <c r="G143" i="189"/>
  <c r="O141" i="189"/>
  <c r="Q141" i="189"/>
  <c r="D143" i="189"/>
  <c r="E143" i="189"/>
  <c r="P140" i="189"/>
  <c r="M140" i="189"/>
  <c r="R140" i="189"/>
  <c r="N140" i="189"/>
  <c r="H143" i="189" l="1"/>
  <c r="L143" i="189"/>
  <c r="K143" i="189"/>
  <c r="I143" i="189"/>
  <c r="J143" i="189" s="1"/>
  <c r="F142" i="189"/>
  <c r="G142" i="189"/>
  <c r="O140" i="189"/>
  <c r="Q140" i="189"/>
  <c r="P143" i="189"/>
  <c r="M143" i="189"/>
  <c r="R143" i="189"/>
  <c r="N143" i="189"/>
  <c r="D142" i="189"/>
  <c r="E142" i="189"/>
  <c r="H142" i="189" l="1"/>
  <c r="L142" i="189"/>
  <c r="K142" i="189"/>
  <c r="I142" i="189"/>
  <c r="J142" i="189" s="1"/>
  <c r="O143" i="189"/>
  <c r="Q143" i="189"/>
  <c r="F145" i="189"/>
  <c r="G145" i="189"/>
  <c r="P142" i="189"/>
  <c r="M142" i="189"/>
  <c r="R142" i="189"/>
  <c r="N142" i="189"/>
  <c r="D145" i="189"/>
  <c r="E145" i="189"/>
  <c r="O142" i="189" l="1"/>
  <c r="Q142" i="189"/>
  <c r="P145" i="189"/>
  <c r="M145" i="189"/>
  <c r="R145" i="189"/>
  <c r="N145" i="189"/>
  <c r="F144" i="189"/>
  <c r="G144" i="189"/>
  <c r="H145" i="189"/>
  <c r="L145" i="189"/>
  <c r="K145" i="189"/>
  <c r="I145" i="189"/>
  <c r="J145" i="189" s="1"/>
  <c r="D144" i="189"/>
  <c r="E144" i="189"/>
  <c r="P144" i="189" l="1"/>
  <c r="M144" i="189"/>
  <c r="R144" i="189"/>
  <c r="N144" i="189"/>
  <c r="F147" i="189"/>
  <c r="G147" i="189"/>
  <c r="O145" i="189"/>
  <c r="Q145" i="189"/>
  <c r="H144" i="189"/>
  <c r="L144" i="189"/>
  <c r="K144" i="189"/>
  <c r="I144" i="189"/>
  <c r="J144" i="189" s="1"/>
  <c r="D147" i="189"/>
  <c r="E147" i="189"/>
  <c r="H147" i="189" l="1"/>
  <c r="L147" i="189"/>
  <c r="K147" i="189"/>
  <c r="I147" i="189"/>
  <c r="J147" i="189" s="1"/>
  <c r="O144" i="189"/>
  <c r="Q144" i="189"/>
  <c r="F146" i="189"/>
  <c r="G146" i="189"/>
  <c r="D146" i="189"/>
  <c r="E146" i="189"/>
  <c r="P147" i="189"/>
  <c r="M147" i="189"/>
  <c r="R147" i="189"/>
  <c r="N147" i="189"/>
  <c r="P146" i="189" l="1"/>
  <c r="M146" i="189"/>
  <c r="R146" i="189"/>
  <c r="N146" i="189"/>
  <c r="F149" i="189"/>
  <c r="G149" i="189"/>
  <c r="O147" i="189"/>
  <c r="Q147" i="189"/>
  <c r="H146" i="189"/>
  <c r="L146" i="189"/>
  <c r="K146" i="189"/>
  <c r="I146" i="189"/>
  <c r="J146" i="189" s="1"/>
  <c r="D149" i="189"/>
  <c r="E149" i="189"/>
  <c r="F148" i="189" l="1"/>
  <c r="G148" i="189"/>
  <c r="D148" i="189"/>
  <c r="E148" i="189"/>
  <c r="O146" i="189"/>
  <c r="Q146" i="189"/>
  <c r="H149" i="189"/>
  <c r="L149" i="189"/>
  <c r="K149" i="189"/>
  <c r="I149" i="189"/>
  <c r="J149" i="189" s="1"/>
  <c r="P149" i="189"/>
  <c r="M149" i="189"/>
  <c r="R149" i="189"/>
  <c r="N149" i="189"/>
  <c r="O149" i="189" l="1"/>
  <c r="Q149" i="189"/>
  <c r="F151" i="189"/>
  <c r="G151" i="189"/>
  <c r="D151" i="189"/>
  <c r="E151" i="189"/>
  <c r="H148" i="189"/>
  <c r="L148" i="189"/>
  <c r="K148" i="189"/>
  <c r="I148" i="189"/>
  <c r="J148" i="189" s="1"/>
  <c r="P148" i="189"/>
  <c r="M148" i="189"/>
  <c r="R148" i="189"/>
  <c r="N148" i="189"/>
  <c r="F150" i="189" l="1"/>
  <c r="G150" i="189"/>
  <c r="D150" i="189"/>
  <c r="E150" i="189"/>
  <c r="P151" i="189"/>
  <c r="M151" i="189"/>
  <c r="R151" i="189"/>
  <c r="N151" i="189"/>
  <c r="O148" i="189"/>
  <c r="Q148" i="189"/>
  <c r="H151" i="189"/>
  <c r="L151" i="189"/>
  <c r="K151" i="189"/>
  <c r="I151" i="189"/>
  <c r="J151" i="189" s="1"/>
  <c r="F153" i="189" l="1"/>
  <c r="G153" i="189"/>
  <c r="O151" i="189"/>
  <c r="Q151" i="189"/>
  <c r="D153" i="189"/>
  <c r="E153" i="189"/>
  <c r="H150" i="189"/>
  <c r="L150" i="189"/>
  <c r="K150" i="189"/>
  <c r="I150" i="189"/>
  <c r="J150" i="189" s="1"/>
  <c r="P150" i="189"/>
  <c r="M150" i="189"/>
  <c r="R150" i="189"/>
  <c r="N150" i="189"/>
  <c r="H153" i="189" l="1"/>
  <c r="L153" i="189"/>
  <c r="K153" i="189"/>
  <c r="I153" i="189"/>
  <c r="J153" i="189" s="1"/>
  <c r="F152" i="189"/>
  <c r="G152" i="189"/>
  <c r="D152" i="189"/>
  <c r="E152" i="189"/>
  <c r="O150" i="189"/>
  <c r="Q150" i="189"/>
  <c r="P153" i="189"/>
  <c r="M153" i="189"/>
  <c r="R153" i="189"/>
  <c r="N153" i="189"/>
  <c r="H152" i="189" l="1"/>
  <c r="L152" i="189"/>
  <c r="K152" i="189"/>
  <c r="I152" i="189"/>
  <c r="J152" i="189" s="1"/>
  <c r="F155" i="189"/>
  <c r="G155" i="189"/>
  <c r="O153" i="189"/>
  <c r="Q153" i="189"/>
  <c r="P152" i="189"/>
  <c r="M152" i="189"/>
  <c r="R152" i="189"/>
  <c r="N152" i="189"/>
  <c r="D155" i="189"/>
  <c r="E155" i="189"/>
  <c r="H155" i="189" l="1"/>
  <c r="L155" i="189"/>
  <c r="K155" i="189"/>
  <c r="I155" i="189"/>
  <c r="J155" i="189" s="1"/>
  <c r="O152" i="189"/>
  <c r="Q152" i="189"/>
  <c r="F154" i="189"/>
  <c r="G154" i="189"/>
  <c r="P155" i="189"/>
  <c r="M155" i="189"/>
  <c r="R155" i="189"/>
  <c r="N155" i="189"/>
  <c r="D154" i="189"/>
  <c r="E154" i="189"/>
  <c r="O155" i="189" l="1"/>
  <c r="Q155" i="189"/>
  <c r="F157" i="189"/>
  <c r="G157" i="189"/>
  <c r="P154" i="189"/>
  <c r="M154" i="189"/>
  <c r="R154" i="189"/>
  <c r="N154" i="189"/>
  <c r="H154" i="189"/>
  <c r="L154" i="189"/>
  <c r="K154" i="189"/>
  <c r="I154" i="189"/>
  <c r="J154" i="189" s="1"/>
  <c r="D157" i="189"/>
  <c r="E157" i="189"/>
  <c r="O154" i="189" l="1"/>
  <c r="Q154" i="189"/>
  <c r="P157" i="189"/>
  <c r="M157" i="189"/>
  <c r="R157" i="189"/>
  <c r="N157" i="189"/>
  <c r="F156" i="189"/>
  <c r="G156" i="189"/>
  <c r="H157" i="189"/>
  <c r="L157" i="189"/>
  <c r="K157" i="189"/>
  <c r="I157" i="189"/>
  <c r="J157" i="189" s="1"/>
  <c r="D156" i="189"/>
  <c r="E156" i="189"/>
  <c r="P156" i="189" l="1"/>
  <c r="M156" i="189"/>
  <c r="R156" i="189"/>
  <c r="N156" i="189"/>
  <c r="F159" i="189"/>
  <c r="G159" i="189"/>
  <c r="O157" i="189"/>
  <c r="Q157" i="189"/>
  <c r="H156" i="189"/>
  <c r="L156" i="189"/>
  <c r="K156" i="189"/>
  <c r="I156" i="189"/>
  <c r="J156" i="189" s="1"/>
  <c r="D159" i="189"/>
  <c r="E159" i="189"/>
  <c r="F158" i="189" l="1"/>
  <c r="G158" i="189"/>
  <c r="O156" i="189"/>
  <c r="Q156" i="189"/>
  <c r="H159" i="189"/>
  <c r="L159" i="189"/>
  <c r="K159" i="189"/>
  <c r="I159" i="189"/>
  <c r="J159" i="189" s="1"/>
  <c r="D158" i="189"/>
  <c r="E158" i="189"/>
  <c r="P159" i="189"/>
  <c r="M159" i="189"/>
  <c r="R159" i="189"/>
  <c r="N159" i="189"/>
  <c r="O159" i="189" l="1"/>
  <c r="Q159" i="189"/>
  <c r="D161" i="189"/>
  <c r="E161" i="189"/>
  <c r="F161" i="189"/>
  <c r="G161" i="189"/>
  <c r="H158" i="189"/>
  <c r="L158" i="189"/>
  <c r="K158" i="189"/>
  <c r="I158" i="189"/>
  <c r="J158" i="189" s="1"/>
  <c r="P158" i="189"/>
  <c r="M158" i="189"/>
  <c r="R158" i="189"/>
  <c r="N158" i="189"/>
  <c r="F160" i="189" l="1"/>
  <c r="G160" i="189"/>
  <c r="D160" i="189"/>
  <c r="E160" i="189"/>
  <c r="H161" i="189"/>
  <c r="L161" i="189"/>
  <c r="I161" i="189"/>
  <c r="J161" i="189" s="1"/>
  <c r="K161" i="189"/>
  <c r="O158" i="189"/>
  <c r="Q158" i="189"/>
  <c r="P161" i="189"/>
  <c r="M161" i="189"/>
  <c r="N161" i="189"/>
  <c r="R161" i="189"/>
  <c r="Q161" i="189" l="1"/>
  <c r="O161" i="189"/>
  <c r="H160" i="189"/>
  <c r="L160" i="189"/>
  <c r="I160" i="189"/>
  <c r="J160" i="189" s="1"/>
  <c r="K160" i="189"/>
  <c r="F163" i="189"/>
  <c r="G163" i="189"/>
  <c r="D163" i="189"/>
  <c r="E163" i="189"/>
  <c r="P160" i="189"/>
  <c r="M160" i="189"/>
  <c r="N160" i="189"/>
  <c r="R160" i="189"/>
  <c r="F162" i="189" l="1"/>
  <c r="G162" i="189"/>
  <c r="P163" i="189"/>
  <c r="M163" i="189"/>
  <c r="N163" i="189"/>
  <c r="R163" i="189"/>
  <c r="D162" i="189"/>
  <c r="E162" i="189"/>
  <c r="Q160" i="189"/>
  <c r="O160" i="189"/>
  <c r="H163" i="189"/>
  <c r="L163" i="189"/>
  <c r="I163" i="189"/>
  <c r="J163" i="189" s="1"/>
  <c r="K163" i="189"/>
  <c r="F165" i="189" l="1"/>
  <c r="G165" i="189"/>
  <c r="H162" i="189"/>
  <c r="L162" i="189"/>
  <c r="I162" i="189"/>
  <c r="J162" i="189" s="1"/>
  <c r="K162" i="189"/>
  <c r="D165" i="189"/>
  <c r="E165" i="189"/>
  <c r="Q163" i="189"/>
  <c r="O163" i="189"/>
  <c r="P162" i="189"/>
  <c r="M162" i="189"/>
  <c r="N162" i="189"/>
  <c r="R162" i="189"/>
  <c r="F164" i="189" l="1"/>
  <c r="G164" i="189"/>
  <c r="H165" i="189"/>
  <c r="L165" i="189"/>
  <c r="I165" i="189"/>
  <c r="J165" i="189" s="1"/>
  <c r="K165" i="189"/>
  <c r="D164" i="189"/>
  <c r="E164" i="189"/>
  <c r="Q162" i="189"/>
  <c r="O162" i="189"/>
  <c r="P165" i="189"/>
  <c r="M165" i="189"/>
  <c r="N165" i="189"/>
  <c r="R165" i="189"/>
  <c r="F167" i="189" l="1"/>
  <c r="G167" i="189"/>
  <c r="H164" i="189"/>
  <c r="L164" i="189"/>
  <c r="I164" i="189"/>
  <c r="J164" i="189" s="1"/>
  <c r="K164" i="189"/>
  <c r="D167" i="189"/>
  <c r="E167" i="189"/>
  <c r="Q165" i="189"/>
  <c r="O165" i="189"/>
  <c r="P164" i="189"/>
  <c r="M164" i="189"/>
  <c r="N164" i="189"/>
  <c r="R164" i="189"/>
  <c r="F166" i="189" l="1"/>
  <c r="G166" i="189"/>
  <c r="H167" i="189"/>
  <c r="L167" i="189"/>
  <c r="I167" i="189"/>
  <c r="J167" i="189" s="1"/>
  <c r="K167" i="189"/>
  <c r="D166" i="189"/>
  <c r="E166" i="189"/>
  <c r="Q164" i="189"/>
  <c r="O164" i="189"/>
  <c r="P167" i="189"/>
  <c r="M167" i="189"/>
  <c r="N167" i="189"/>
  <c r="R167" i="189"/>
  <c r="F169" i="189" l="1"/>
  <c r="G169" i="189"/>
  <c r="H166" i="189"/>
  <c r="L166" i="189"/>
  <c r="I166" i="189"/>
  <c r="J166" i="189" s="1"/>
  <c r="K166" i="189"/>
  <c r="D169" i="189"/>
  <c r="E169" i="189"/>
  <c r="Q167" i="189"/>
  <c r="O167" i="189"/>
  <c r="P166" i="189"/>
  <c r="M166" i="189"/>
  <c r="N166" i="189"/>
  <c r="R166" i="189"/>
  <c r="F168" i="189" l="1"/>
  <c r="G168" i="189"/>
  <c r="H169" i="189"/>
  <c r="L169" i="189"/>
  <c r="I169" i="189"/>
  <c r="J169" i="189" s="1"/>
  <c r="K169" i="189"/>
  <c r="D168" i="189"/>
  <c r="E168" i="189"/>
  <c r="Q166" i="189"/>
  <c r="O166" i="189"/>
  <c r="P169" i="189"/>
  <c r="M169" i="189"/>
  <c r="N169" i="189"/>
  <c r="R169" i="189"/>
  <c r="Q169" i="189" l="1"/>
  <c r="O169" i="189"/>
  <c r="F171" i="189"/>
  <c r="G171" i="189"/>
  <c r="H168" i="189"/>
  <c r="L168" i="189"/>
  <c r="I168" i="189"/>
  <c r="J168" i="189" s="1"/>
  <c r="K168" i="189"/>
  <c r="D171" i="189"/>
  <c r="E171" i="189"/>
  <c r="P168" i="189"/>
  <c r="M168" i="189"/>
  <c r="N168" i="189"/>
  <c r="R168" i="189"/>
  <c r="P171" i="189" l="1"/>
  <c r="N171" i="189"/>
  <c r="R171" i="189"/>
  <c r="M171" i="189"/>
  <c r="F170" i="189"/>
  <c r="G170" i="189"/>
  <c r="Q168" i="189"/>
  <c r="O168" i="189"/>
  <c r="H171" i="189"/>
  <c r="L171" i="189"/>
  <c r="I171" i="189"/>
  <c r="J171" i="189" s="1"/>
  <c r="K171" i="189"/>
  <c r="D170" i="189"/>
  <c r="E170" i="189"/>
  <c r="F173" i="189" l="1"/>
  <c r="G173" i="189"/>
  <c r="H170" i="189"/>
  <c r="L170" i="189"/>
  <c r="I170" i="189"/>
  <c r="J170" i="189" s="1"/>
  <c r="K170" i="189"/>
  <c r="D173" i="189"/>
  <c r="E173" i="189"/>
  <c r="Q171" i="189"/>
  <c r="O171" i="189"/>
  <c r="P170" i="189"/>
  <c r="N170" i="189"/>
  <c r="R170" i="189"/>
  <c r="M170" i="189"/>
  <c r="F172" i="189" l="1"/>
  <c r="G172" i="189"/>
  <c r="Q170" i="189"/>
  <c r="O170" i="189"/>
  <c r="H173" i="189"/>
  <c r="L173" i="189"/>
  <c r="I173" i="189"/>
  <c r="J173" i="189" s="1"/>
  <c r="K173" i="189"/>
  <c r="D172" i="189"/>
  <c r="E172" i="189"/>
  <c r="P173" i="189"/>
  <c r="N173" i="189"/>
  <c r="R173" i="189"/>
  <c r="M173" i="189"/>
  <c r="Q173" i="189" l="1"/>
  <c r="O173" i="189"/>
  <c r="H172" i="189"/>
  <c r="L172" i="189"/>
  <c r="I172" i="189"/>
  <c r="J172" i="189" s="1"/>
  <c r="K172" i="189"/>
  <c r="D175" i="189"/>
  <c r="E175" i="189"/>
  <c r="F175" i="189"/>
  <c r="G175" i="189"/>
  <c r="P172" i="189"/>
  <c r="N172" i="189"/>
  <c r="R172" i="189"/>
  <c r="M172" i="189"/>
  <c r="F174" i="189" l="1"/>
  <c r="G174" i="189"/>
  <c r="Q172" i="189"/>
  <c r="O172" i="189"/>
  <c r="H175" i="189"/>
  <c r="L175" i="189"/>
  <c r="I175" i="189"/>
  <c r="J175" i="189" s="1"/>
  <c r="K175" i="189"/>
  <c r="D174" i="189"/>
  <c r="E174" i="189"/>
  <c r="P175" i="189"/>
  <c r="N175" i="189"/>
  <c r="R175" i="189"/>
  <c r="M175" i="189"/>
  <c r="D177" i="189" l="1"/>
  <c r="E177" i="189"/>
  <c r="H174" i="189"/>
  <c r="L174" i="189"/>
  <c r="I174" i="189"/>
  <c r="J174" i="189" s="1"/>
  <c r="K174" i="189"/>
  <c r="Q175" i="189"/>
  <c r="O175" i="189"/>
  <c r="F177" i="189"/>
  <c r="G177" i="189"/>
  <c r="P174" i="189"/>
  <c r="N174" i="189"/>
  <c r="R174" i="189"/>
  <c r="M174" i="189"/>
  <c r="P177" i="189" l="1"/>
  <c r="N177" i="189"/>
  <c r="R177" i="189"/>
  <c r="M177" i="189"/>
  <c r="Q174" i="189"/>
  <c r="O174" i="189"/>
  <c r="F176" i="189"/>
  <c r="G176" i="189"/>
  <c r="D176" i="189"/>
  <c r="E176" i="189"/>
  <c r="H177" i="189"/>
  <c r="L177" i="189"/>
  <c r="I177" i="189"/>
  <c r="J177" i="189" s="1"/>
  <c r="K177" i="189"/>
  <c r="F179" i="189" l="1"/>
  <c r="G179" i="189"/>
  <c r="D179" i="189"/>
  <c r="E179" i="189"/>
  <c r="P176" i="189"/>
  <c r="N176" i="189"/>
  <c r="R176" i="189"/>
  <c r="M176" i="189"/>
  <c r="Q177" i="189"/>
  <c r="O177" i="189"/>
  <c r="H176" i="189"/>
  <c r="L176" i="189"/>
  <c r="I176" i="189"/>
  <c r="J176" i="189" s="1"/>
  <c r="K176" i="189"/>
  <c r="F178" i="189" l="1"/>
  <c r="G178" i="189"/>
  <c r="D178" i="189"/>
  <c r="E178" i="189"/>
  <c r="H179" i="189"/>
  <c r="L179" i="189"/>
  <c r="I179" i="189"/>
  <c r="J179" i="189" s="1"/>
  <c r="K179" i="189"/>
  <c r="Q176" i="189"/>
  <c r="O176" i="189"/>
  <c r="P179" i="189"/>
  <c r="N179" i="189"/>
  <c r="R179" i="189"/>
  <c r="M179" i="189"/>
  <c r="Q179" i="189" l="1"/>
  <c r="O179" i="189"/>
  <c r="H178" i="189"/>
  <c r="L178" i="189"/>
  <c r="I178" i="189"/>
  <c r="J178" i="189" s="1"/>
  <c r="K178" i="189"/>
  <c r="F181" i="189"/>
  <c r="G181" i="189"/>
  <c r="D181" i="189"/>
  <c r="E181" i="189"/>
  <c r="P178" i="189"/>
  <c r="N178" i="189"/>
  <c r="R178" i="189"/>
  <c r="M178" i="189"/>
  <c r="F180" i="189" l="1"/>
  <c r="G180" i="189"/>
  <c r="Q178" i="189"/>
  <c r="O178" i="189"/>
  <c r="P181" i="189"/>
  <c r="N181" i="189"/>
  <c r="R181" i="189"/>
  <c r="M181" i="189"/>
  <c r="D180" i="189"/>
  <c r="E180" i="189"/>
  <c r="H181" i="189"/>
  <c r="L181" i="189"/>
  <c r="I181" i="189"/>
  <c r="J181" i="189" s="1"/>
  <c r="K181" i="189"/>
  <c r="H180" i="189" l="1"/>
  <c r="L180" i="189"/>
  <c r="I180" i="189"/>
  <c r="J180" i="189" s="1"/>
  <c r="K180" i="189"/>
  <c r="F183" i="189"/>
  <c r="G183" i="189"/>
  <c r="D183" i="189"/>
  <c r="E183" i="189"/>
  <c r="Q181" i="189"/>
  <c r="O181" i="189"/>
  <c r="P180" i="189"/>
  <c r="N180" i="189"/>
  <c r="R180" i="189"/>
  <c r="M180" i="189"/>
  <c r="Q180" i="189" l="1"/>
  <c r="O180" i="189"/>
  <c r="H183" i="189"/>
  <c r="L183" i="189"/>
  <c r="I183" i="189"/>
  <c r="J183" i="189" s="1"/>
  <c r="K183" i="189"/>
  <c r="F182" i="189"/>
  <c r="G182" i="189"/>
  <c r="P183" i="189"/>
  <c r="N183" i="189"/>
  <c r="R183" i="189"/>
  <c r="M183" i="189"/>
  <c r="D182" i="189"/>
  <c r="E182" i="189"/>
  <c r="F185" i="189" l="1"/>
  <c r="G185" i="189"/>
  <c r="P182" i="189"/>
  <c r="N182" i="189"/>
  <c r="R182" i="189"/>
  <c r="M182" i="189"/>
  <c r="D185" i="189"/>
  <c r="E185" i="189"/>
  <c r="Q183" i="189"/>
  <c r="O183" i="189"/>
  <c r="H182" i="189"/>
  <c r="L182" i="189"/>
  <c r="I182" i="189"/>
  <c r="J182" i="189" s="1"/>
  <c r="K182" i="189"/>
  <c r="Q182" i="189" l="1"/>
  <c r="O182" i="189"/>
  <c r="F184" i="189"/>
  <c r="G184" i="189"/>
  <c r="D184" i="189"/>
  <c r="E184" i="189"/>
  <c r="H185" i="189"/>
  <c r="L185" i="189"/>
  <c r="I185" i="189"/>
  <c r="J185" i="189" s="1"/>
  <c r="K185" i="189"/>
  <c r="P185" i="189"/>
  <c r="N185" i="189"/>
  <c r="R185" i="189"/>
  <c r="M185" i="189"/>
  <c r="F187" i="189" l="1"/>
  <c r="G187" i="189"/>
  <c r="Q185" i="189"/>
  <c r="O185" i="189"/>
  <c r="D187" i="189"/>
  <c r="E187" i="189"/>
  <c r="P184" i="189"/>
  <c r="N184" i="189"/>
  <c r="R184" i="189"/>
  <c r="M184" i="189"/>
  <c r="H184" i="189"/>
  <c r="L184" i="189"/>
  <c r="I184" i="189"/>
  <c r="J184" i="189" s="1"/>
  <c r="K184" i="189"/>
  <c r="F186" i="189" l="1"/>
  <c r="G186" i="189"/>
  <c r="Q184" i="189"/>
  <c r="O184" i="189"/>
  <c r="H187" i="189"/>
  <c r="L187" i="189"/>
  <c r="I187" i="189"/>
  <c r="J187" i="189" s="1"/>
  <c r="K187" i="189"/>
  <c r="D186" i="189"/>
  <c r="E186" i="189"/>
  <c r="P187" i="189"/>
  <c r="N187" i="189"/>
  <c r="R187" i="189"/>
  <c r="M187" i="189"/>
  <c r="H186" i="189" l="1"/>
  <c r="L186" i="189"/>
  <c r="I186" i="189"/>
  <c r="J186" i="189" s="1"/>
  <c r="K186" i="189"/>
  <c r="Q187" i="189"/>
  <c r="O187" i="189"/>
  <c r="E189" i="189"/>
  <c r="D189" i="189"/>
  <c r="G189" i="189"/>
  <c r="F189" i="189"/>
  <c r="P186" i="189"/>
  <c r="N186" i="189"/>
  <c r="R186" i="189"/>
  <c r="M186" i="189"/>
  <c r="K189" i="189" l="1"/>
  <c r="I189" i="189"/>
  <c r="J189" i="189" s="1"/>
  <c r="L189" i="189"/>
  <c r="H189" i="189"/>
  <c r="M189" i="189"/>
  <c r="P189" i="189"/>
  <c r="R189" i="189"/>
  <c r="N189" i="189"/>
  <c r="F188" i="189"/>
  <c r="G188" i="189"/>
  <c r="Q186" i="189"/>
  <c r="O186" i="189"/>
  <c r="D188" i="189"/>
  <c r="E188" i="189"/>
  <c r="O189" i="189" l="1"/>
  <c r="Q189" i="189"/>
  <c r="E191" i="189"/>
  <c r="D191" i="189"/>
  <c r="H188" i="189"/>
  <c r="K188" i="189"/>
  <c r="L188" i="189"/>
  <c r="I188" i="189"/>
  <c r="J188" i="189" s="1"/>
  <c r="F191" i="189"/>
  <c r="G191" i="189"/>
  <c r="N188" i="189"/>
  <c r="R188" i="189"/>
  <c r="M188" i="189"/>
  <c r="P188" i="189"/>
  <c r="I191" i="189" l="1"/>
  <c r="J191" i="189" s="1"/>
  <c r="H191" i="189"/>
  <c r="K191" i="189"/>
  <c r="L191" i="189"/>
  <c r="Q188" i="189"/>
  <c r="O188" i="189"/>
  <c r="F190" i="189"/>
  <c r="G190" i="189"/>
  <c r="M191" i="189"/>
  <c r="N191" i="189"/>
  <c r="P191" i="189"/>
  <c r="R191" i="189"/>
  <c r="E190" i="189"/>
  <c r="D190" i="189"/>
  <c r="F193" i="189" l="1"/>
  <c r="G193" i="189"/>
  <c r="M190" i="189"/>
  <c r="N190" i="189"/>
  <c r="P190" i="189"/>
  <c r="R190" i="189"/>
  <c r="I190" i="189"/>
  <c r="J190" i="189" s="1"/>
  <c r="H190" i="189"/>
  <c r="K190" i="189"/>
  <c r="L190" i="189"/>
  <c r="Q191" i="189"/>
  <c r="O191" i="189"/>
  <c r="E193" i="189"/>
  <c r="D193" i="189"/>
  <c r="I193" i="189" l="1"/>
  <c r="J193" i="189" s="1"/>
  <c r="H193" i="189"/>
  <c r="K193" i="189"/>
  <c r="L193" i="189"/>
  <c r="E192" i="189"/>
  <c r="D192" i="189"/>
  <c r="Q190" i="189"/>
  <c r="O190" i="189"/>
  <c r="F192" i="189"/>
  <c r="G192" i="189"/>
  <c r="M193" i="189"/>
  <c r="N193" i="189"/>
  <c r="P193" i="189"/>
  <c r="R193" i="189"/>
  <c r="Q193" i="189" l="1"/>
  <c r="O193" i="189"/>
  <c r="F195" i="189"/>
  <c r="G195" i="189"/>
  <c r="M192" i="189"/>
  <c r="N192" i="189"/>
  <c r="P192" i="189"/>
  <c r="R192" i="189"/>
  <c r="I192" i="189"/>
  <c r="J192" i="189" s="1"/>
  <c r="H192" i="189"/>
  <c r="K192" i="189"/>
  <c r="L192" i="189"/>
  <c r="E195" i="189"/>
  <c r="D195" i="189"/>
  <c r="M195" i="189" l="1"/>
  <c r="N195" i="189"/>
  <c r="P195" i="189"/>
  <c r="R195" i="189"/>
  <c r="F194" i="189"/>
  <c r="G194" i="189"/>
  <c r="I195" i="189"/>
  <c r="J195" i="189" s="1"/>
  <c r="H195" i="189"/>
  <c r="K195" i="189"/>
  <c r="L195" i="189"/>
  <c r="E194" i="189"/>
  <c r="D194" i="189"/>
  <c r="Q192" i="189"/>
  <c r="O192" i="189"/>
  <c r="I194" i="189" l="1"/>
  <c r="J194" i="189" s="1"/>
  <c r="H194" i="189"/>
  <c r="K194" i="189"/>
  <c r="L194" i="189"/>
  <c r="E197" i="189"/>
  <c r="D197" i="189"/>
  <c r="F197" i="189"/>
  <c r="G197" i="189"/>
  <c r="Q195" i="189"/>
  <c r="O195" i="189"/>
  <c r="M194" i="189"/>
  <c r="N194" i="189"/>
  <c r="P194" i="189"/>
  <c r="R194" i="189"/>
  <c r="Q194" i="189" l="1"/>
  <c r="O194" i="189"/>
  <c r="F196" i="189"/>
  <c r="G196" i="189"/>
  <c r="M197" i="189"/>
  <c r="N197" i="189"/>
  <c r="P197" i="189"/>
  <c r="R197" i="189"/>
  <c r="I197" i="189"/>
  <c r="J197" i="189" s="1"/>
  <c r="H197" i="189"/>
  <c r="K197" i="189"/>
  <c r="L197" i="189"/>
  <c r="E196" i="189"/>
  <c r="D196" i="189"/>
  <c r="F199" i="189" l="1"/>
  <c r="G199" i="189"/>
  <c r="M196" i="189"/>
  <c r="N196" i="189"/>
  <c r="P196" i="189"/>
  <c r="R196" i="189"/>
  <c r="I196" i="189"/>
  <c r="J196" i="189" s="1"/>
  <c r="H196" i="189"/>
  <c r="K196" i="189"/>
  <c r="L196" i="189"/>
  <c r="E199" i="189"/>
  <c r="D199" i="189"/>
  <c r="Q197" i="189"/>
  <c r="O197" i="189"/>
  <c r="I199" i="189" l="1"/>
  <c r="J199" i="189" s="1"/>
  <c r="K199" i="189"/>
  <c r="L199" i="189"/>
  <c r="H199" i="189"/>
  <c r="E198" i="189"/>
  <c r="D198" i="189"/>
  <c r="Q196" i="189"/>
  <c r="O196" i="189"/>
  <c r="F198" i="189"/>
  <c r="G198" i="189"/>
  <c r="M199" i="189"/>
  <c r="P199" i="189"/>
  <c r="R199" i="189"/>
  <c r="N199" i="189"/>
  <c r="M198" i="189" l="1"/>
  <c r="P198" i="189"/>
  <c r="R198" i="189"/>
  <c r="N198" i="189"/>
  <c r="E201" i="189"/>
  <c r="D201" i="189"/>
  <c r="F201" i="189"/>
  <c r="G201" i="189"/>
  <c r="Q199" i="189"/>
  <c r="O199" i="189"/>
  <c r="I198" i="189"/>
  <c r="J198" i="189" s="1"/>
  <c r="K198" i="189"/>
  <c r="L198" i="189"/>
  <c r="H198" i="189"/>
  <c r="Q198" i="189" l="1"/>
  <c r="O198" i="189"/>
  <c r="M201" i="189"/>
  <c r="P201" i="189"/>
  <c r="R201" i="189"/>
  <c r="N201" i="189"/>
  <c r="E200" i="189"/>
  <c r="D200" i="189"/>
  <c r="I201" i="189"/>
  <c r="J201" i="189" s="1"/>
  <c r="K201" i="189"/>
  <c r="L201" i="189"/>
  <c r="H201" i="189"/>
  <c r="F200" i="189"/>
  <c r="G200" i="189"/>
  <c r="I200" i="189" l="1"/>
  <c r="J200" i="189" s="1"/>
  <c r="K200" i="189"/>
  <c r="L200" i="189"/>
  <c r="H200" i="189"/>
  <c r="E203" i="189"/>
  <c r="D203" i="189"/>
  <c r="F203" i="189"/>
  <c r="G203" i="189"/>
  <c r="Q201" i="189"/>
  <c r="O201" i="189"/>
  <c r="M200" i="189"/>
  <c r="P200" i="189"/>
  <c r="R200" i="189"/>
  <c r="N200" i="189"/>
  <c r="E202" i="189" l="1"/>
  <c r="D202" i="189"/>
  <c r="M203" i="189"/>
  <c r="P203" i="189"/>
  <c r="R203" i="189"/>
  <c r="N203" i="189"/>
  <c r="F202" i="189"/>
  <c r="G202" i="189"/>
  <c r="Q200" i="189"/>
  <c r="O200" i="189"/>
  <c r="I203" i="189"/>
  <c r="J203" i="189" s="1"/>
  <c r="K203" i="189"/>
  <c r="L203" i="189"/>
  <c r="H203" i="189"/>
  <c r="F205" i="189" l="1"/>
  <c r="G205" i="189"/>
  <c r="M202" i="189"/>
  <c r="P202" i="189"/>
  <c r="R202" i="189"/>
  <c r="N202" i="189"/>
  <c r="E205" i="189"/>
  <c r="D205" i="189"/>
  <c r="Q203" i="189"/>
  <c r="O203" i="189"/>
  <c r="I202" i="189"/>
  <c r="J202" i="189" s="1"/>
  <c r="K202" i="189"/>
  <c r="L202" i="189"/>
  <c r="H202" i="189"/>
  <c r="I205" i="189" l="1"/>
  <c r="J205" i="189" s="1"/>
  <c r="K205" i="189"/>
  <c r="L205" i="189"/>
  <c r="H205" i="189"/>
  <c r="E204" i="189"/>
  <c r="D204" i="189"/>
  <c r="Q202" i="189"/>
  <c r="O202" i="189"/>
  <c r="F204" i="189"/>
  <c r="G204" i="189"/>
  <c r="M205" i="189"/>
  <c r="P205" i="189"/>
  <c r="R205" i="189"/>
  <c r="N205" i="189"/>
  <c r="E207" i="189" l="1"/>
  <c r="D207" i="189"/>
  <c r="M204" i="189"/>
  <c r="P204" i="189"/>
  <c r="R204" i="189"/>
  <c r="N204" i="189"/>
  <c r="F207" i="189"/>
  <c r="G207" i="189"/>
  <c r="Q205" i="189"/>
  <c r="O205" i="189"/>
  <c r="I204" i="189"/>
  <c r="J204" i="189" s="1"/>
  <c r="K204" i="189"/>
  <c r="L204" i="189"/>
  <c r="H204" i="189"/>
  <c r="M207" i="189" l="1"/>
  <c r="P207" i="189"/>
  <c r="R207" i="189"/>
  <c r="N207" i="189"/>
  <c r="E206" i="189"/>
  <c r="D206" i="189"/>
  <c r="Q204" i="189"/>
  <c r="O204" i="189"/>
  <c r="I207" i="189"/>
  <c r="J207" i="189" s="1"/>
  <c r="K207" i="189"/>
  <c r="L207" i="189"/>
  <c r="H207" i="189"/>
  <c r="F206" i="189"/>
  <c r="G206" i="189"/>
  <c r="M206" i="189" l="1"/>
  <c r="P206" i="189"/>
  <c r="R206" i="189"/>
  <c r="N206" i="189"/>
  <c r="E209" i="189"/>
  <c r="D209" i="189"/>
  <c r="Q207" i="189"/>
  <c r="O207" i="189"/>
  <c r="F209" i="189"/>
  <c r="G209" i="189"/>
  <c r="I206" i="189"/>
  <c r="J206" i="189" s="1"/>
  <c r="K206" i="189"/>
  <c r="L206" i="189"/>
  <c r="H206" i="189"/>
  <c r="F208" i="189" l="1"/>
  <c r="G208" i="189"/>
  <c r="Q206" i="189"/>
  <c r="O206" i="189"/>
  <c r="M209" i="189"/>
  <c r="P209" i="189"/>
  <c r="R209" i="189"/>
  <c r="N209" i="189"/>
  <c r="I209" i="189"/>
  <c r="J209" i="189" s="1"/>
  <c r="K209" i="189"/>
  <c r="L209" i="189"/>
  <c r="H209" i="189"/>
  <c r="E208" i="189"/>
  <c r="D208" i="189"/>
  <c r="E211" i="189" l="1"/>
  <c r="D211" i="189"/>
  <c r="Q209" i="189"/>
  <c r="O209" i="189"/>
  <c r="F211" i="189"/>
  <c r="G211" i="189"/>
  <c r="I208" i="189"/>
  <c r="J208" i="189" s="1"/>
  <c r="K208" i="189"/>
  <c r="L208" i="189"/>
  <c r="H208" i="189"/>
  <c r="M208" i="189"/>
  <c r="P208" i="189"/>
  <c r="R208" i="189"/>
  <c r="N208" i="189"/>
  <c r="M211" i="189" l="1"/>
  <c r="P211" i="189"/>
  <c r="R211" i="189"/>
  <c r="N211" i="189"/>
  <c r="E210" i="189"/>
  <c r="D210" i="189"/>
  <c r="F210" i="189"/>
  <c r="G210" i="189"/>
  <c r="I211" i="189"/>
  <c r="J211" i="189" s="1"/>
  <c r="K211" i="189"/>
  <c r="L211" i="189"/>
  <c r="H211" i="189"/>
  <c r="Q208" i="189"/>
  <c r="O208" i="189"/>
  <c r="E213" i="189" l="1"/>
  <c r="D213" i="189"/>
  <c r="Q211" i="189"/>
  <c r="O211" i="189"/>
  <c r="F213" i="189"/>
  <c r="G213" i="189"/>
  <c r="M210" i="189"/>
  <c r="P210" i="189"/>
  <c r="R210" i="189"/>
  <c r="N210" i="189"/>
  <c r="I210" i="189"/>
  <c r="J210" i="189" s="1"/>
  <c r="K210" i="189"/>
  <c r="L210" i="189"/>
  <c r="H210" i="189"/>
  <c r="M213" i="189" l="1"/>
  <c r="P213" i="189"/>
  <c r="R213" i="189"/>
  <c r="N213" i="189"/>
  <c r="Q210" i="189"/>
  <c r="O210" i="189"/>
  <c r="F212" i="189"/>
  <c r="G212" i="189"/>
  <c r="E212" i="189"/>
  <c r="D212" i="189"/>
  <c r="I213" i="189"/>
  <c r="J213" i="189" s="1"/>
  <c r="K213" i="189"/>
  <c r="L213" i="189"/>
  <c r="H213" i="189"/>
  <c r="Q213" i="189" l="1"/>
  <c r="O213" i="189"/>
  <c r="M212" i="189"/>
  <c r="P212" i="189"/>
  <c r="R212" i="189"/>
  <c r="N212" i="189"/>
  <c r="E215" i="189"/>
  <c r="D215" i="189"/>
  <c r="I212" i="189"/>
  <c r="J212" i="189" s="1"/>
  <c r="K212" i="189"/>
  <c r="L212" i="189"/>
  <c r="H212" i="189"/>
  <c r="F215" i="189"/>
  <c r="G215" i="189"/>
  <c r="I215" i="189" l="1"/>
  <c r="J215" i="189" s="1"/>
  <c r="K215" i="189"/>
  <c r="L215" i="189"/>
  <c r="H215" i="189"/>
  <c r="E214" i="189"/>
  <c r="D214" i="189"/>
  <c r="F214" i="189"/>
  <c r="G214" i="189"/>
  <c r="Q212" i="189"/>
  <c r="O212" i="189"/>
  <c r="M215" i="189"/>
  <c r="P215" i="189"/>
  <c r="R215" i="189"/>
  <c r="N215" i="189"/>
  <c r="E217" i="189" l="1"/>
  <c r="D217" i="189"/>
  <c r="M214" i="189"/>
  <c r="P214" i="189"/>
  <c r="R214" i="189"/>
  <c r="N214" i="189"/>
  <c r="F217" i="189"/>
  <c r="G217" i="189"/>
  <c r="Q215" i="189"/>
  <c r="O215" i="189"/>
  <c r="I214" i="189"/>
  <c r="J214" i="189" s="1"/>
  <c r="K214" i="189"/>
  <c r="L214" i="189"/>
  <c r="H214" i="189"/>
  <c r="F216" i="189" l="1"/>
  <c r="G216" i="189"/>
  <c r="M217" i="189"/>
  <c r="P217" i="189"/>
  <c r="R217" i="189"/>
  <c r="N217" i="189"/>
  <c r="E216" i="189"/>
  <c r="D216" i="189"/>
  <c r="Q214" i="189"/>
  <c r="O214" i="189"/>
  <c r="I217" i="189"/>
  <c r="J217" i="189" s="1"/>
  <c r="K217" i="189"/>
  <c r="L217" i="189"/>
  <c r="H217" i="189"/>
  <c r="I216" i="189" l="1"/>
  <c r="J216" i="189" s="1"/>
  <c r="K216" i="189"/>
  <c r="L216" i="189"/>
  <c r="H216" i="189"/>
  <c r="E219" i="189"/>
  <c r="D219" i="189"/>
  <c r="Q217" i="189"/>
  <c r="O217" i="189"/>
  <c r="F219" i="189"/>
  <c r="G219" i="189"/>
  <c r="M216" i="189"/>
  <c r="P216" i="189"/>
  <c r="R216" i="189"/>
  <c r="N216" i="189"/>
  <c r="E218" i="189" l="1"/>
  <c r="D218" i="189"/>
  <c r="M219" i="189"/>
  <c r="P219" i="189"/>
  <c r="R219" i="189"/>
  <c r="N219" i="189"/>
  <c r="F218" i="189"/>
  <c r="G218" i="189"/>
  <c r="Q216" i="189"/>
  <c r="O216" i="189"/>
  <c r="I219" i="189"/>
  <c r="J219" i="189" s="1"/>
  <c r="K219" i="189"/>
  <c r="L219" i="189"/>
  <c r="H219" i="189"/>
  <c r="M218" i="189" l="1"/>
  <c r="P218" i="189"/>
  <c r="R218" i="189"/>
  <c r="N218" i="189"/>
  <c r="E221" i="189"/>
  <c r="D221" i="189"/>
  <c r="Q219" i="189"/>
  <c r="O219" i="189"/>
  <c r="I218" i="189"/>
  <c r="J218" i="189" s="1"/>
  <c r="K218" i="189"/>
  <c r="L218" i="189"/>
  <c r="H218" i="189"/>
  <c r="F221" i="189"/>
  <c r="G221" i="189"/>
  <c r="E220" i="189" l="1"/>
  <c r="D220" i="189"/>
  <c r="Q218" i="189"/>
  <c r="O218" i="189"/>
  <c r="M221" i="189"/>
  <c r="P221" i="189"/>
  <c r="R221" i="189"/>
  <c r="N221" i="189"/>
  <c r="F220" i="189"/>
  <c r="G220" i="189"/>
  <c r="I221" i="189"/>
  <c r="J221" i="189" s="1"/>
  <c r="K221" i="189"/>
  <c r="L221" i="189"/>
  <c r="H221" i="189"/>
  <c r="E223" i="189" l="1"/>
  <c r="D223" i="189"/>
  <c r="F223" i="189"/>
  <c r="G223" i="189"/>
  <c r="Q221" i="189"/>
  <c r="O221" i="189"/>
  <c r="M220" i="189"/>
  <c r="P220" i="189"/>
  <c r="R220" i="189"/>
  <c r="N220" i="189"/>
  <c r="I220" i="189"/>
  <c r="J220" i="189" s="1"/>
  <c r="K220" i="189"/>
  <c r="L220" i="189"/>
  <c r="H220" i="189"/>
  <c r="M223" i="189" l="1"/>
  <c r="P223" i="189"/>
  <c r="R223" i="189"/>
  <c r="N223" i="189"/>
  <c r="E222" i="189"/>
  <c r="D222" i="189"/>
  <c r="Q220" i="189"/>
  <c r="O220" i="189"/>
  <c r="I223" i="189"/>
  <c r="J223" i="189" s="1"/>
  <c r="K223" i="189"/>
  <c r="L223" i="189"/>
  <c r="H223" i="189"/>
  <c r="F222" i="189"/>
  <c r="G222" i="189"/>
  <c r="M222" i="189" l="1"/>
  <c r="P222" i="189"/>
  <c r="R222" i="189"/>
  <c r="N222" i="189"/>
  <c r="E225" i="189"/>
  <c r="D225" i="189"/>
  <c r="Q223" i="189"/>
  <c r="O223" i="189"/>
  <c r="F225" i="189"/>
  <c r="G225" i="189"/>
  <c r="I222" i="189"/>
  <c r="J222" i="189" s="1"/>
  <c r="K222" i="189"/>
  <c r="L222" i="189"/>
  <c r="H222" i="189"/>
  <c r="F224" i="189" l="1"/>
  <c r="G224" i="189"/>
  <c r="Q222" i="189"/>
  <c r="O222" i="189"/>
  <c r="M225" i="189"/>
  <c r="P225" i="189"/>
  <c r="R225" i="189"/>
  <c r="N225" i="189"/>
  <c r="I225" i="189"/>
  <c r="J225" i="189" s="1"/>
  <c r="K225" i="189"/>
  <c r="L225" i="189"/>
  <c r="H225" i="189"/>
  <c r="E224" i="189"/>
  <c r="D224" i="189"/>
  <c r="E227" i="189" l="1"/>
  <c r="D227" i="189"/>
  <c r="Q225" i="189"/>
  <c r="O225" i="189"/>
  <c r="F227" i="189"/>
  <c r="G227" i="189"/>
  <c r="I224" i="189"/>
  <c r="J224" i="189" s="1"/>
  <c r="K224" i="189"/>
  <c r="L224" i="189"/>
  <c r="H224" i="189"/>
  <c r="M224" i="189"/>
  <c r="P224" i="189"/>
  <c r="R224" i="189"/>
  <c r="N224" i="189"/>
  <c r="E226" i="189" l="1"/>
  <c r="D226" i="189"/>
  <c r="F226" i="189"/>
  <c r="G226" i="189"/>
  <c r="M227" i="189"/>
  <c r="P227" i="189"/>
  <c r="R227" i="189"/>
  <c r="N227" i="189"/>
  <c r="Q224" i="189"/>
  <c r="O224" i="189"/>
  <c r="I227" i="189"/>
  <c r="J227" i="189" s="1"/>
  <c r="K227" i="189"/>
  <c r="L227" i="189"/>
  <c r="H227" i="189"/>
  <c r="Q227" i="189" l="1"/>
  <c r="O227" i="189"/>
  <c r="M226" i="189"/>
  <c r="P226" i="189"/>
  <c r="R226" i="189"/>
  <c r="N226" i="189"/>
  <c r="E229" i="189"/>
  <c r="D229" i="189"/>
  <c r="I226" i="189"/>
  <c r="J226" i="189" s="1"/>
  <c r="K226" i="189"/>
  <c r="L226" i="189"/>
  <c r="H226" i="189"/>
  <c r="F229" i="189"/>
  <c r="G229" i="189"/>
  <c r="I229" i="189" l="1"/>
  <c r="J229" i="189" s="1"/>
  <c r="K229" i="189"/>
  <c r="L229" i="189"/>
  <c r="H229" i="189"/>
  <c r="E228" i="189"/>
  <c r="D228" i="189"/>
  <c r="F228" i="189"/>
  <c r="G228" i="189"/>
  <c r="Q226" i="189"/>
  <c r="O226" i="189"/>
  <c r="M229" i="189"/>
  <c r="P229" i="189"/>
  <c r="R229" i="189"/>
  <c r="N229" i="189"/>
  <c r="E231" i="189" l="1"/>
  <c r="D231" i="189"/>
  <c r="Q229" i="189"/>
  <c r="O229" i="189"/>
  <c r="M228" i="189"/>
  <c r="P228" i="189"/>
  <c r="R228" i="189"/>
  <c r="N228" i="189"/>
  <c r="F231" i="189"/>
  <c r="G231" i="189"/>
  <c r="I228" i="189"/>
  <c r="J228" i="189" s="1"/>
  <c r="K228" i="189"/>
  <c r="L228" i="189"/>
  <c r="H228" i="189"/>
  <c r="M231" i="189" l="1"/>
  <c r="P231" i="189"/>
  <c r="R231" i="189"/>
  <c r="N231" i="189"/>
  <c r="Q228" i="189"/>
  <c r="O228" i="189"/>
  <c r="E230" i="189"/>
  <c r="D230" i="189"/>
  <c r="F230" i="189"/>
  <c r="G230" i="189"/>
  <c r="I231" i="189"/>
  <c r="J231" i="189" s="1"/>
  <c r="K231" i="189"/>
  <c r="L231" i="189"/>
  <c r="H231" i="189"/>
  <c r="I230" i="189" l="1"/>
  <c r="J230" i="189" s="1"/>
  <c r="K230" i="189"/>
  <c r="L230" i="189"/>
  <c r="H230" i="189"/>
  <c r="Q231" i="189"/>
  <c r="O231" i="189"/>
  <c r="E233" i="189"/>
  <c r="D233" i="189"/>
  <c r="F233" i="189"/>
  <c r="G233" i="189"/>
  <c r="M230" i="189"/>
  <c r="P230" i="189"/>
  <c r="R230" i="189"/>
  <c r="N230" i="189"/>
  <c r="Q230" i="189" l="1"/>
  <c r="O230" i="189"/>
  <c r="I233" i="189"/>
  <c r="J233" i="189" s="1"/>
  <c r="K233" i="189"/>
  <c r="L233" i="189"/>
  <c r="H233" i="189"/>
  <c r="E232" i="189"/>
  <c r="D232" i="189"/>
  <c r="F232" i="189"/>
  <c r="G232" i="189"/>
  <c r="M233" i="189"/>
  <c r="P233" i="189"/>
  <c r="R233" i="189"/>
  <c r="N233" i="189"/>
  <c r="I232" i="189" l="1"/>
  <c r="J232" i="189" s="1"/>
  <c r="K232" i="189"/>
  <c r="L232" i="189"/>
  <c r="H232" i="189"/>
  <c r="E235" i="189"/>
  <c r="D235" i="189"/>
  <c r="Q233" i="189"/>
  <c r="O233" i="189"/>
  <c r="M232" i="189"/>
  <c r="P232" i="189"/>
  <c r="R232" i="189"/>
  <c r="N232" i="189"/>
  <c r="F235" i="189"/>
  <c r="G235" i="189"/>
  <c r="Q232" i="189" l="1"/>
  <c r="O232" i="189"/>
  <c r="E234" i="189"/>
  <c r="D234" i="189"/>
  <c r="M235" i="189"/>
  <c r="P235" i="189"/>
  <c r="R235" i="189"/>
  <c r="N235" i="189"/>
  <c r="F234" i="189"/>
  <c r="G234" i="189"/>
  <c r="I235" i="189"/>
  <c r="J235" i="189" s="1"/>
  <c r="K235" i="189"/>
  <c r="L235" i="189"/>
  <c r="H235" i="189"/>
  <c r="Q235" i="189" l="1"/>
  <c r="O235" i="189"/>
  <c r="I234" i="189"/>
  <c r="J234" i="189" s="1"/>
  <c r="K234" i="189"/>
  <c r="L234" i="189"/>
  <c r="H234" i="189"/>
  <c r="E237" i="189"/>
  <c r="D237" i="189"/>
  <c r="F237" i="189"/>
  <c r="G237" i="189"/>
  <c r="M234" i="189"/>
  <c r="P234" i="189"/>
  <c r="R234" i="189"/>
  <c r="N234" i="189"/>
  <c r="I237" i="189" l="1"/>
  <c r="J237" i="189" s="1"/>
  <c r="K237" i="189"/>
  <c r="L237" i="189"/>
  <c r="H237" i="189"/>
  <c r="Q234" i="189"/>
  <c r="O234" i="189"/>
  <c r="E236" i="189"/>
  <c r="D236" i="189"/>
  <c r="M237" i="189"/>
  <c r="P237" i="189"/>
  <c r="R237" i="189"/>
  <c r="N237" i="189"/>
  <c r="F236" i="189"/>
  <c r="G236" i="189"/>
  <c r="I236" i="189" l="1"/>
  <c r="J236" i="189" s="1"/>
  <c r="K236" i="189"/>
  <c r="L236" i="189"/>
  <c r="H236" i="189"/>
  <c r="E239" i="189"/>
  <c r="D239" i="189"/>
  <c r="Q237" i="189"/>
  <c r="O237" i="189"/>
  <c r="F239" i="189"/>
  <c r="G239" i="189"/>
  <c r="M236" i="189"/>
  <c r="P236" i="189"/>
  <c r="R236" i="189"/>
  <c r="N236" i="189"/>
  <c r="M239" i="189" l="1"/>
  <c r="P239" i="189"/>
  <c r="R239" i="189"/>
  <c r="N239" i="189"/>
  <c r="E238" i="189"/>
  <c r="D238" i="189"/>
  <c r="F238" i="189"/>
  <c r="G238" i="189"/>
  <c r="I239" i="189"/>
  <c r="J239" i="189" s="1"/>
  <c r="K239" i="189"/>
  <c r="L239" i="189"/>
  <c r="H239" i="189"/>
  <c r="Q236" i="189"/>
  <c r="O236" i="189"/>
  <c r="E241" i="189" l="1"/>
  <c r="D241" i="189"/>
  <c r="Q239" i="189"/>
  <c r="O239" i="189"/>
  <c r="F241" i="189"/>
  <c r="G241" i="189"/>
  <c r="M238" i="189"/>
  <c r="P238" i="189"/>
  <c r="R238" i="189"/>
  <c r="N238" i="189"/>
  <c r="I238" i="189"/>
  <c r="J238" i="189" s="1"/>
  <c r="K238" i="189"/>
  <c r="L238" i="189"/>
  <c r="H238" i="189"/>
  <c r="E240" i="189" l="1"/>
  <c r="D240" i="189"/>
  <c r="F240" i="189"/>
  <c r="G240" i="189"/>
  <c r="M241" i="189"/>
  <c r="P241" i="189"/>
  <c r="R241" i="189"/>
  <c r="N241" i="189"/>
  <c r="I241" i="189"/>
  <c r="J241" i="189" s="1"/>
  <c r="K241" i="189"/>
  <c r="L241" i="189"/>
  <c r="H241" i="189"/>
  <c r="Q238" i="189"/>
  <c r="O238" i="189"/>
  <c r="E243" i="189" l="1"/>
  <c r="D243" i="189"/>
  <c r="Q241" i="189"/>
  <c r="O241" i="189"/>
  <c r="F243" i="189"/>
  <c r="G243" i="189"/>
  <c r="M240" i="189"/>
  <c r="P240" i="189"/>
  <c r="R240" i="189"/>
  <c r="N240" i="189"/>
  <c r="I240" i="189"/>
  <c r="J240" i="189" s="1"/>
  <c r="K240" i="189"/>
  <c r="L240" i="189"/>
  <c r="H240" i="189"/>
  <c r="E242" i="189" l="1"/>
  <c r="D242" i="189"/>
  <c r="F242" i="189"/>
  <c r="G242" i="189"/>
  <c r="M243" i="189"/>
  <c r="P243" i="189"/>
  <c r="R243" i="189"/>
  <c r="N243" i="189"/>
  <c r="I243" i="189"/>
  <c r="J243" i="189" s="1"/>
  <c r="K243" i="189"/>
  <c r="L243" i="189"/>
  <c r="H243" i="189"/>
  <c r="Q240" i="189"/>
  <c r="O240" i="189"/>
  <c r="E245" i="189" l="1"/>
  <c r="D245" i="189"/>
  <c r="Q243" i="189"/>
  <c r="O243" i="189"/>
  <c r="F245" i="189"/>
  <c r="G245" i="189"/>
  <c r="M242" i="189"/>
  <c r="P242" i="189"/>
  <c r="R242" i="189"/>
  <c r="N242" i="189"/>
  <c r="I242" i="189"/>
  <c r="J242" i="189" s="1"/>
  <c r="K242" i="189"/>
  <c r="L242" i="189"/>
  <c r="H242" i="189"/>
  <c r="E244" i="189" l="1"/>
  <c r="D244" i="189"/>
  <c r="F244" i="189"/>
  <c r="G244" i="189"/>
  <c r="M245" i="189"/>
  <c r="P245" i="189"/>
  <c r="R245" i="189"/>
  <c r="N245" i="189"/>
  <c r="Q242" i="189"/>
  <c r="O242" i="189"/>
  <c r="I245" i="189"/>
  <c r="J245" i="189" s="1"/>
  <c r="K245" i="189"/>
  <c r="L245" i="189"/>
  <c r="H245" i="189"/>
  <c r="Q245" i="189" l="1"/>
  <c r="O245" i="189"/>
  <c r="M244" i="189"/>
  <c r="P244" i="189"/>
  <c r="R244" i="189"/>
  <c r="N244" i="189"/>
  <c r="E247" i="189"/>
  <c r="D247" i="189"/>
  <c r="I244" i="189"/>
  <c r="J244" i="189" s="1"/>
  <c r="K244" i="189"/>
  <c r="L244" i="189"/>
  <c r="H244" i="189"/>
  <c r="F247" i="189"/>
  <c r="G247" i="189"/>
  <c r="E246" i="189" l="1"/>
  <c r="D246" i="189"/>
  <c r="I247" i="189"/>
  <c r="J247" i="189" s="1"/>
  <c r="K247" i="189"/>
  <c r="L247" i="189"/>
  <c r="H247" i="189"/>
  <c r="F246" i="189"/>
  <c r="G246" i="189"/>
  <c r="Q244" i="189"/>
  <c r="O244" i="189"/>
  <c r="M247" i="189"/>
  <c r="P247" i="189"/>
  <c r="R247" i="189"/>
  <c r="N247" i="189"/>
  <c r="M246" i="189" l="1"/>
  <c r="P246" i="189"/>
  <c r="R246" i="189"/>
  <c r="N246" i="189"/>
  <c r="Q247" i="189"/>
  <c r="O247" i="189"/>
  <c r="E249" i="189"/>
  <c r="D249" i="189"/>
  <c r="I246" i="189"/>
  <c r="J246" i="189" s="1"/>
  <c r="K246" i="189"/>
  <c r="L246" i="189"/>
  <c r="H246" i="189"/>
  <c r="F249" i="189"/>
  <c r="G249" i="189"/>
  <c r="I249" i="189" l="1"/>
  <c r="J249" i="189" s="1"/>
  <c r="K249" i="189"/>
  <c r="L249" i="189"/>
  <c r="H249" i="189"/>
  <c r="Q246" i="189"/>
  <c r="O246" i="189"/>
  <c r="E248" i="189"/>
  <c r="D248" i="189"/>
  <c r="F248" i="189"/>
  <c r="G248" i="189"/>
  <c r="M249" i="189"/>
  <c r="P249" i="189"/>
  <c r="R249" i="189"/>
  <c r="N249" i="189"/>
  <c r="I248" i="189" l="1"/>
  <c r="J248" i="189" s="1"/>
  <c r="K248" i="189"/>
  <c r="L248" i="189"/>
  <c r="H248" i="189"/>
  <c r="E251" i="189"/>
  <c r="D251" i="189"/>
  <c r="F251" i="189"/>
  <c r="G251" i="189"/>
  <c r="Q249" i="189"/>
  <c r="O249" i="189"/>
  <c r="M248" i="189"/>
  <c r="P248" i="189"/>
  <c r="R248" i="189"/>
  <c r="N248" i="189"/>
  <c r="E250" i="189" l="1"/>
  <c r="D250" i="189"/>
  <c r="M251" i="189"/>
  <c r="P251" i="189"/>
  <c r="R251" i="189"/>
  <c r="N251" i="189"/>
  <c r="F250" i="189"/>
  <c r="G250" i="189"/>
  <c r="Q248" i="189"/>
  <c r="O248" i="189"/>
  <c r="I251" i="189"/>
  <c r="J251" i="189" s="1"/>
  <c r="K251" i="189"/>
  <c r="L251" i="189"/>
  <c r="H251" i="189"/>
  <c r="M250" i="189" l="1"/>
  <c r="P250" i="189"/>
  <c r="R250" i="189"/>
  <c r="N250" i="189"/>
  <c r="E253" i="189"/>
  <c r="D253" i="189"/>
  <c r="Q251" i="189"/>
  <c r="O251" i="189"/>
  <c r="I250" i="189"/>
  <c r="J250" i="189" s="1"/>
  <c r="K250" i="189"/>
  <c r="L250" i="189"/>
  <c r="H250" i="189"/>
  <c r="F253" i="189"/>
  <c r="G253" i="189"/>
  <c r="M253" i="189" l="1"/>
  <c r="P253" i="189"/>
  <c r="R253" i="189"/>
  <c r="N253" i="189"/>
  <c r="E252" i="189"/>
  <c r="D252" i="189"/>
  <c r="Q250" i="189"/>
  <c r="O250" i="189"/>
  <c r="F252" i="189"/>
  <c r="G252" i="189"/>
  <c r="I253" i="189"/>
  <c r="J253" i="189" s="1"/>
  <c r="K253" i="189"/>
  <c r="L253" i="189"/>
  <c r="H253" i="189"/>
  <c r="F255" i="189" l="1"/>
  <c r="G255" i="189"/>
  <c r="Q253" i="189"/>
  <c r="O253" i="189"/>
  <c r="M252" i="189"/>
  <c r="P252" i="189"/>
  <c r="R252" i="189"/>
  <c r="N252" i="189"/>
  <c r="I252" i="189"/>
  <c r="J252" i="189" s="1"/>
  <c r="K252" i="189"/>
  <c r="L252" i="189"/>
  <c r="H252" i="189"/>
  <c r="E255" i="189"/>
  <c r="D255" i="189"/>
  <c r="E254" i="189" l="1"/>
  <c r="D254" i="189"/>
  <c r="Q252" i="189"/>
  <c r="O252" i="189"/>
  <c r="F254" i="189"/>
  <c r="G254" i="189"/>
  <c r="I255" i="189"/>
  <c r="J255" i="189" s="1"/>
  <c r="K255" i="189"/>
  <c r="L255" i="189"/>
  <c r="H255" i="189"/>
  <c r="M255" i="189"/>
  <c r="P255" i="189"/>
  <c r="R255" i="189"/>
  <c r="N255" i="189"/>
  <c r="M254" i="189" l="1"/>
  <c r="P254" i="189"/>
  <c r="R254" i="189"/>
  <c r="N254" i="189"/>
  <c r="E257" i="189"/>
  <c r="D257" i="189"/>
  <c r="F257" i="189"/>
  <c r="G257" i="189"/>
  <c r="I254" i="189"/>
  <c r="J254" i="189" s="1"/>
  <c r="K254" i="189"/>
  <c r="L254" i="189"/>
  <c r="H254" i="189"/>
  <c r="Q255" i="189"/>
  <c r="O255" i="189"/>
  <c r="E256" i="189" l="1"/>
  <c r="D256" i="189"/>
  <c r="Q254" i="189"/>
  <c r="O254" i="189"/>
  <c r="F256" i="189"/>
  <c r="G256" i="189"/>
  <c r="M257" i="189"/>
  <c r="P257" i="189"/>
  <c r="R257" i="189"/>
  <c r="N257" i="189"/>
  <c r="I257" i="189"/>
  <c r="J257" i="189" s="1"/>
  <c r="K257" i="189"/>
  <c r="L257" i="189"/>
  <c r="H257" i="189"/>
  <c r="M256" i="189" l="1"/>
  <c r="P256" i="189"/>
  <c r="R256" i="189"/>
  <c r="N256" i="189"/>
  <c r="Q257" i="189"/>
  <c r="O257" i="189"/>
  <c r="I256" i="189"/>
  <c r="J256" i="189" s="1"/>
  <c r="K256" i="189"/>
  <c r="L256" i="189"/>
  <c r="H256" i="189"/>
  <c r="E259" i="189"/>
  <c r="D259" i="189"/>
  <c r="F259" i="189"/>
  <c r="G259" i="189"/>
  <c r="K259" i="189" l="1"/>
  <c r="I259" i="189"/>
  <c r="J259" i="189" s="1"/>
  <c r="H259" i="189"/>
  <c r="L259" i="189"/>
  <c r="Q256" i="189"/>
  <c r="O256" i="189"/>
  <c r="E258" i="189"/>
  <c r="D258" i="189"/>
  <c r="N259" i="189"/>
  <c r="R259" i="189"/>
  <c r="M259" i="189"/>
  <c r="P259" i="189"/>
  <c r="F258" i="189"/>
  <c r="G258" i="189"/>
  <c r="I258" i="189" l="1"/>
  <c r="J258" i="189" s="1"/>
  <c r="K258" i="189"/>
  <c r="L258" i="189"/>
  <c r="H258" i="189"/>
  <c r="F261" i="189"/>
  <c r="G261" i="189"/>
  <c r="E261" i="189"/>
  <c r="D261" i="189"/>
  <c r="M258" i="189"/>
  <c r="P258" i="189"/>
  <c r="R258" i="189"/>
  <c r="N258" i="189"/>
  <c r="O259" i="189"/>
  <c r="Q259" i="189"/>
  <c r="K261" i="189" l="1"/>
  <c r="I261" i="189"/>
  <c r="J261" i="189" s="1"/>
  <c r="L261" i="189"/>
  <c r="H261" i="189"/>
  <c r="D260" i="189"/>
  <c r="E260" i="189"/>
  <c r="Q258" i="189"/>
  <c r="O258" i="189"/>
  <c r="F260" i="189"/>
  <c r="G260" i="189"/>
  <c r="N261" i="189"/>
  <c r="R261" i="189"/>
  <c r="M261" i="189"/>
  <c r="P261" i="189"/>
  <c r="N260" i="189" l="1"/>
  <c r="R260" i="189"/>
  <c r="P260" i="189"/>
  <c r="M260" i="189"/>
  <c r="E263" i="189"/>
  <c r="D263" i="189"/>
  <c r="O261" i="189"/>
  <c r="Q261" i="189"/>
  <c r="F263" i="189"/>
  <c r="G263" i="189"/>
  <c r="K260" i="189"/>
  <c r="L260" i="189"/>
  <c r="H260" i="189"/>
  <c r="I260" i="189"/>
  <c r="J260" i="189" s="1"/>
  <c r="D262" i="189" l="1"/>
  <c r="E262" i="189"/>
  <c r="F262" i="189"/>
  <c r="G262" i="189"/>
  <c r="N263" i="189"/>
  <c r="R263" i="189"/>
  <c r="M263" i="189"/>
  <c r="P263" i="189"/>
  <c r="K263" i="189"/>
  <c r="I263" i="189"/>
  <c r="J263" i="189" s="1"/>
  <c r="H263" i="189"/>
  <c r="L263" i="189"/>
  <c r="O260" i="189"/>
  <c r="Q260" i="189"/>
  <c r="F265" i="189" l="1"/>
  <c r="G265" i="189"/>
  <c r="E265" i="189"/>
  <c r="D265" i="189"/>
  <c r="N262" i="189"/>
  <c r="R262" i="189"/>
  <c r="P262" i="189"/>
  <c r="M262" i="189"/>
  <c r="O263" i="189"/>
  <c r="Q263" i="189"/>
  <c r="K262" i="189"/>
  <c r="H262" i="189"/>
  <c r="L262" i="189"/>
  <c r="I262" i="189"/>
  <c r="J262" i="189" s="1"/>
  <c r="K265" i="189" l="1"/>
  <c r="I265" i="189"/>
  <c r="J265" i="189" s="1"/>
  <c r="L265" i="189"/>
  <c r="H265" i="189"/>
  <c r="D264" i="189"/>
  <c r="E264" i="189"/>
  <c r="F264" i="189"/>
  <c r="G264" i="189"/>
  <c r="O262" i="189"/>
  <c r="Q262" i="189"/>
  <c r="N265" i="189"/>
  <c r="R265" i="189"/>
  <c r="M265" i="189"/>
  <c r="P265" i="189"/>
  <c r="D267" i="189" l="1"/>
  <c r="E267" i="189"/>
  <c r="O265" i="189"/>
  <c r="Q265" i="189"/>
  <c r="N264" i="189"/>
  <c r="R264" i="189"/>
  <c r="P264" i="189"/>
  <c r="M264" i="189"/>
  <c r="F267" i="189"/>
  <c r="G267" i="189"/>
  <c r="K264" i="189"/>
  <c r="L264" i="189"/>
  <c r="H264" i="189"/>
  <c r="I264" i="189"/>
  <c r="J264" i="189" s="1"/>
  <c r="D266" i="189" l="1"/>
  <c r="E266" i="189"/>
  <c r="F266" i="189"/>
  <c r="G266" i="189"/>
  <c r="N267" i="189"/>
  <c r="R267" i="189"/>
  <c r="M267" i="189"/>
  <c r="P267" i="189"/>
  <c r="O264" i="189"/>
  <c r="Q264" i="189"/>
  <c r="L267" i="189"/>
  <c r="I267" i="189"/>
  <c r="J267" i="189" s="1"/>
  <c r="H267" i="189"/>
  <c r="K267" i="189"/>
  <c r="F269" i="189" l="1"/>
  <c r="G269" i="189"/>
  <c r="N266" i="189"/>
  <c r="R266" i="189"/>
  <c r="M266" i="189"/>
  <c r="P266" i="189"/>
  <c r="D269" i="189"/>
  <c r="E269" i="189"/>
  <c r="Q267" i="189"/>
  <c r="O267" i="189"/>
  <c r="L266" i="189"/>
  <c r="I266" i="189"/>
  <c r="J266" i="189" s="1"/>
  <c r="H266" i="189"/>
  <c r="K266" i="189"/>
  <c r="F268" i="189" l="1"/>
  <c r="G268" i="189"/>
  <c r="L269" i="189"/>
  <c r="I269" i="189"/>
  <c r="J269" i="189" s="1"/>
  <c r="H269" i="189"/>
  <c r="K269" i="189"/>
  <c r="Q266" i="189"/>
  <c r="O266" i="189"/>
  <c r="D268" i="189"/>
  <c r="E268" i="189"/>
  <c r="N269" i="189"/>
  <c r="R269" i="189"/>
  <c r="M269" i="189"/>
  <c r="P269" i="189"/>
  <c r="L268" i="189" l="1"/>
  <c r="I268" i="189"/>
  <c r="J268" i="189" s="1"/>
  <c r="H268" i="189"/>
  <c r="K268" i="189"/>
  <c r="D271" i="189"/>
  <c r="E271" i="189"/>
  <c r="Q269" i="189"/>
  <c r="O269" i="189"/>
  <c r="F271" i="189"/>
  <c r="G271" i="189"/>
  <c r="N268" i="189"/>
  <c r="R268" i="189"/>
  <c r="M268" i="189"/>
  <c r="P268" i="189"/>
  <c r="N271" i="189" l="1"/>
  <c r="R271" i="189"/>
  <c r="M271" i="189"/>
  <c r="P271" i="189"/>
  <c r="Q268" i="189"/>
  <c r="O268" i="189"/>
  <c r="D270" i="189"/>
  <c r="E270" i="189"/>
  <c r="L271" i="189"/>
  <c r="I271" i="189"/>
  <c r="J271" i="189" s="1"/>
  <c r="H271" i="189"/>
  <c r="K271" i="189"/>
  <c r="F270" i="189"/>
  <c r="G270" i="189"/>
  <c r="D273" i="189" l="1"/>
  <c r="E273" i="189"/>
  <c r="L270" i="189"/>
  <c r="I270" i="189"/>
  <c r="J270" i="189" s="1"/>
  <c r="H270" i="189"/>
  <c r="K270" i="189"/>
  <c r="N270" i="189"/>
  <c r="R270" i="189"/>
  <c r="M270" i="189"/>
  <c r="P270" i="189"/>
  <c r="F273" i="189"/>
  <c r="G273" i="189"/>
  <c r="Q271" i="189"/>
  <c r="O271" i="189"/>
  <c r="N273" i="189" l="1"/>
  <c r="R273" i="189"/>
  <c r="M273" i="189"/>
  <c r="P273" i="189"/>
  <c r="Q270" i="189"/>
  <c r="O270" i="189"/>
  <c r="F272" i="189"/>
  <c r="G272" i="189"/>
  <c r="D272" i="189"/>
  <c r="E272" i="189"/>
  <c r="L273" i="189"/>
  <c r="I273" i="189"/>
  <c r="J273" i="189" s="1"/>
  <c r="H273" i="189"/>
  <c r="K273" i="189"/>
  <c r="F275" i="189" l="1"/>
  <c r="G275" i="189"/>
  <c r="N272" i="189"/>
  <c r="R272" i="189"/>
  <c r="M272" i="189"/>
  <c r="P272" i="189"/>
  <c r="D275" i="189"/>
  <c r="E275" i="189"/>
  <c r="L272" i="189"/>
  <c r="I272" i="189"/>
  <c r="J272" i="189" s="1"/>
  <c r="H272" i="189"/>
  <c r="K272" i="189"/>
  <c r="Q273" i="189"/>
  <c r="O273" i="189"/>
  <c r="L275" i="189" l="1"/>
  <c r="I275" i="189"/>
  <c r="J275" i="189" s="1"/>
  <c r="H275" i="189"/>
  <c r="K275" i="189"/>
  <c r="Q272" i="189"/>
  <c r="O272" i="189"/>
  <c r="D274" i="189"/>
  <c r="E274" i="189"/>
  <c r="F274" i="189"/>
  <c r="G274" i="189"/>
  <c r="N275" i="189"/>
  <c r="R275" i="189"/>
  <c r="P275" i="189"/>
  <c r="M275" i="189"/>
  <c r="Q275" i="189" l="1"/>
  <c r="O275" i="189"/>
  <c r="L274" i="189"/>
  <c r="I274" i="189"/>
  <c r="J274" i="189" s="1"/>
  <c r="H274" i="189"/>
  <c r="K274" i="189"/>
  <c r="D277" i="189"/>
  <c r="E277" i="189"/>
  <c r="N274" i="189"/>
  <c r="R274" i="189"/>
  <c r="M274" i="189"/>
  <c r="P274" i="189"/>
  <c r="F277" i="189"/>
  <c r="G277" i="189"/>
  <c r="L277" i="189" l="1"/>
  <c r="I277" i="189"/>
  <c r="J277" i="189" s="1"/>
  <c r="H277" i="189"/>
  <c r="K277" i="189"/>
  <c r="F276" i="189"/>
  <c r="G276" i="189"/>
  <c r="N277" i="189"/>
  <c r="R277" i="189"/>
  <c r="P277" i="189"/>
  <c r="M277" i="189"/>
  <c r="Q274" i="189"/>
  <c r="O274" i="189"/>
  <c r="D276" i="189"/>
  <c r="E276" i="189"/>
  <c r="L276" i="189" l="1"/>
  <c r="I276" i="189"/>
  <c r="J276" i="189" s="1"/>
  <c r="K276" i="189"/>
  <c r="H276" i="189"/>
  <c r="Q277" i="189"/>
  <c r="O277" i="189"/>
  <c r="D279" i="189"/>
  <c r="E279" i="189"/>
  <c r="N276" i="189"/>
  <c r="R276" i="189"/>
  <c r="M276" i="189"/>
  <c r="P276" i="189"/>
  <c r="F279" i="189"/>
  <c r="G279" i="189"/>
  <c r="D278" i="189" l="1"/>
  <c r="E278" i="189"/>
  <c r="L279" i="189"/>
  <c r="I279" i="189"/>
  <c r="J279" i="189" s="1"/>
  <c r="H279" i="189"/>
  <c r="K279" i="189"/>
  <c r="N279" i="189"/>
  <c r="R279" i="189"/>
  <c r="P279" i="189"/>
  <c r="M279" i="189"/>
  <c r="Q276" i="189"/>
  <c r="O276" i="189"/>
  <c r="F278" i="189"/>
  <c r="G278" i="189"/>
  <c r="N278" i="189" l="1"/>
  <c r="R278" i="189"/>
  <c r="M278" i="189"/>
  <c r="P278" i="189"/>
  <c r="D281" i="189"/>
  <c r="E281" i="189"/>
  <c r="Q279" i="189"/>
  <c r="O279" i="189"/>
  <c r="F281" i="189"/>
  <c r="G281" i="189"/>
  <c r="L278" i="189"/>
  <c r="I278" i="189"/>
  <c r="J278" i="189" s="1"/>
  <c r="K278" i="189"/>
  <c r="H278" i="189"/>
  <c r="N281" i="189" l="1"/>
  <c r="R281" i="189"/>
  <c r="P281" i="189"/>
  <c r="M281" i="189"/>
  <c r="F280" i="189"/>
  <c r="G280" i="189"/>
  <c r="D280" i="189"/>
  <c r="E280" i="189"/>
  <c r="L281" i="189"/>
  <c r="I281" i="189"/>
  <c r="J281" i="189" s="1"/>
  <c r="H281" i="189"/>
  <c r="K281" i="189"/>
  <c r="Q278" i="189"/>
  <c r="O278" i="189"/>
  <c r="D283" i="189" l="1"/>
  <c r="E283" i="189"/>
  <c r="L280" i="189"/>
  <c r="I280" i="189"/>
  <c r="J280" i="189" s="1"/>
  <c r="K280" i="189"/>
  <c r="H280" i="189"/>
  <c r="F283" i="189"/>
  <c r="G283" i="189"/>
  <c r="N280" i="189"/>
  <c r="R280" i="189"/>
  <c r="M280" i="189"/>
  <c r="P280" i="189"/>
  <c r="Q281" i="189"/>
  <c r="O281" i="189"/>
  <c r="N283" i="189" l="1"/>
  <c r="R283" i="189"/>
  <c r="P283" i="189"/>
  <c r="M283" i="189"/>
  <c r="F282" i="189"/>
  <c r="G282" i="189"/>
  <c r="D282" i="189"/>
  <c r="E282" i="189"/>
  <c r="Q280" i="189"/>
  <c r="O280" i="189"/>
  <c r="L283" i="189"/>
  <c r="I283" i="189"/>
  <c r="J283" i="189" s="1"/>
  <c r="H283" i="189"/>
  <c r="K283" i="189"/>
  <c r="F285" i="189" l="1"/>
  <c r="G285" i="189"/>
  <c r="L282" i="189"/>
  <c r="I282" i="189"/>
  <c r="J282" i="189" s="1"/>
  <c r="K282" i="189"/>
  <c r="H282" i="189"/>
  <c r="D285" i="189"/>
  <c r="E285" i="189"/>
  <c r="N282" i="189"/>
  <c r="R282" i="189"/>
  <c r="M282" i="189"/>
  <c r="P282" i="189"/>
  <c r="Q283" i="189"/>
  <c r="O283" i="189"/>
  <c r="L285" i="189" l="1"/>
  <c r="I285" i="189"/>
  <c r="J285" i="189" s="1"/>
  <c r="K285" i="189"/>
  <c r="H285" i="189"/>
  <c r="F284" i="189"/>
  <c r="G284" i="189"/>
  <c r="D284" i="189"/>
  <c r="E284" i="189"/>
  <c r="Q282" i="189"/>
  <c r="O282" i="189"/>
  <c r="N285" i="189"/>
  <c r="R285" i="189"/>
  <c r="P285" i="189"/>
  <c r="M285" i="189"/>
  <c r="D287" i="189" l="1"/>
  <c r="E287" i="189"/>
  <c r="Q285" i="189"/>
  <c r="O285" i="189"/>
  <c r="L284" i="189"/>
  <c r="I284" i="189"/>
  <c r="J284" i="189" s="1"/>
  <c r="K284" i="189"/>
  <c r="H284" i="189"/>
  <c r="N284" i="189"/>
  <c r="R284" i="189"/>
  <c r="P284" i="189"/>
  <c r="M284" i="189"/>
  <c r="F287" i="189"/>
  <c r="G287" i="189"/>
  <c r="N287" i="189" l="1"/>
  <c r="P287" i="189"/>
  <c r="M287" i="189"/>
  <c r="R287" i="189"/>
  <c r="Q284" i="189"/>
  <c r="O284" i="189"/>
  <c r="D286" i="189"/>
  <c r="E286" i="189"/>
  <c r="F286" i="189"/>
  <c r="G286" i="189"/>
  <c r="L287" i="189"/>
  <c r="I287" i="189"/>
  <c r="J287" i="189" s="1"/>
  <c r="K287" i="189"/>
  <c r="H287" i="189"/>
  <c r="G289" i="189" l="1"/>
  <c r="F289" i="189"/>
  <c r="L286" i="189"/>
  <c r="I286" i="189"/>
  <c r="J286" i="189" s="1"/>
  <c r="K286" i="189"/>
  <c r="H286" i="189"/>
  <c r="E289" i="189"/>
  <c r="D289" i="189"/>
  <c r="N286" i="189"/>
  <c r="R286" i="189"/>
  <c r="P286" i="189"/>
  <c r="M286" i="189"/>
  <c r="Q287" i="189"/>
  <c r="O287" i="189"/>
  <c r="I289" i="189" l="1"/>
  <c r="J289" i="189" s="1"/>
  <c r="K289" i="189"/>
  <c r="L289" i="189"/>
  <c r="H289" i="189"/>
  <c r="G288" i="189"/>
  <c r="F288" i="189"/>
  <c r="E288" i="189"/>
  <c r="D288" i="189"/>
  <c r="M289" i="189"/>
  <c r="P289" i="189"/>
  <c r="N289" i="189"/>
  <c r="R289" i="189"/>
  <c r="Q286" i="189"/>
  <c r="O286" i="189"/>
  <c r="I288" i="189" l="1"/>
  <c r="J288" i="189" s="1"/>
  <c r="K288" i="189"/>
  <c r="H288" i="189"/>
  <c r="L288" i="189"/>
  <c r="E291" i="189"/>
  <c r="D291" i="189"/>
  <c r="Q289" i="189"/>
  <c r="O289" i="189"/>
  <c r="G291" i="189"/>
  <c r="F291" i="189"/>
  <c r="M288" i="189"/>
  <c r="N288" i="189"/>
  <c r="R288" i="189"/>
  <c r="P288" i="189"/>
  <c r="M291" i="189" l="1"/>
  <c r="R291" i="189"/>
  <c r="N291" i="189"/>
  <c r="P291" i="189"/>
  <c r="Q288" i="189"/>
  <c r="O288" i="189"/>
  <c r="G290" i="189"/>
  <c r="F290" i="189"/>
  <c r="E290" i="189"/>
  <c r="D290" i="189"/>
  <c r="I291" i="189"/>
  <c r="J291" i="189" s="1"/>
  <c r="L291" i="189"/>
  <c r="K291" i="189"/>
  <c r="H291" i="189"/>
  <c r="M290" i="189" l="1"/>
  <c r="R290" i="189"/>
  <c r="N290" i="189"/>
  <c r="P290" i="189"/>
  <c r="Q291" i="189"/>
  <c r="O291" i="189"/>
  <c r="E293" i="189"/>
  <c r="D293" i="189"/>
  <c r="I290" i="189"/>
  <c r="J290" i="189" s="1"/>
  <c r="K290" i="189"/>
  <c r="H290" i="189"/>
  <c r="L290" i="189"/>
  <c r="G293" i="189"/>
  <c r="F293" i="189"/>
  <c r="G292" i="189" l="1"/>
  <c r="F292" i="189"/>
  <c r="I293" i="189"/>
  <c r="J293" i="189" s="1"/>
  <c r="L293" i="189"/>
  <c r="K293" i="189"/>
  <c r="H293" i="189"/>
  <c r="E292" i="189"/>
  <c r="D292" i="189"/>
  <c r="Q290" i="189"/>
  <c r="O290" i="189"/>
  <c r="M293" i="189"/>
  <c r="R293" i="189"/>
  <c r="N293" i="189"/>
  <c r="P293" i="189"/>
  <c r="Q293" i="189" l="1"/>
  <c r="O293" i="189"/>
  <c r="I292" i="189"/>
  <c r="J292" i="189" s="1"/>
  <c r="L292" i="189"/>
  <c r="H292" i="189"/>
  <c r="K292" i="189"/>
  <c r="G295" i="189"/>
  <c r="F295" i="189"/>
  <c r="E295" i="189"/>
  <c r="D295" i="189"/>
  <c r="M292" i="189"/>
  <c r="R292" i="189"/>
  <c r="P292" i="189"/>
  <c r="N292" i="189"/>
  <c r="M295" i="189" l="1"/>
  <c r="R295" i="189"/>
  <c r="N295" i="189"/>
  <c r="P295" i="189"/>
  <c r="G294" i="189"/>
  <c r="F294" i="189"/>
  <c r="Q292" i="189"/>
  <c r="O292" i="189"/>
  <c r="I295" i="189"/>
  <c r="J295" i="189" s="1"/>
  <c r="L295" i="189"/>
  <c r="K295" i="189"/>
  <c r="H295" i="189"/>
  <c r="E294" i="189"/>
  <c r="D294" i="189"/>
  <c r="E297" i="189" l="1"/>
  <c r="D297" i="189"/>
  <c r="G297" i="189"/>
  <c r="F297" i="189"/>
  <c r="Q295" i="189"/>
  <c r="O295" i="189"/>
  <c r="I294" i="189"/>
  <c r="J294" i="189" s="1"/>
  <c r="L294" i="189"/>
  <c r="H294" i="189"/>
  <c r="K294" i="189"/>
  <c r="M294" i="189"/>
  <c r="R294" i="189"/>
  <c r="P294" i="189"/>
  <c r="N294" i="189"/>
  <c r="G296" i="189" l="1"/>
  <c r="F296" i="189"/>
  <c r="M297" i="189"/>
  <c r="R297" i="189"/>
  <c r="N297" i="189"/>
  <c r="P297" i="189"/>
  <c r="Q294" i="189"/>
  <c r="O294" i="189"/>
  <c r="I297" i="189"/>
  <c r="J297" i="189" s="1"/>
  <c r="L297" i="189"/>
  <c r="K297" i="189"/>
  <c r="H297" i="189"/>
  <c r="E296" i="189"/>
  <c r="D296" i="189"/>
  <c r="I296" i="189" l="1"/>
  <c r="J296" i="189" s="1"/>
  <c r="L296" i="189"/>
  <c r="H296" i="189"/>
  <c r="K296" i="189"/>
  <c r="E299" i="189"/>
  <c r="D299" i="189"/>
  <c r="Q297" i="189"/>
  <c r="O297" i="189"/>
  <c r="M296" i="189"/>
  <c r="R296" i="189"/>
  <c r="P296" i="189"/>
  <c r="N296" i="189"/>
  <c r="G299" i="189"/>
  <c r="F299" i="189"/>
  <c r="M299" i="189" l="1"/>
  <c r="R299" i="189"/>
  <c r="N299" i="189"/>
  <c r="P299" i="189"/>
  <c r="Q296" i="189"/>
  <c r="O296" i="189"/>
  <c r="E298" i="189"/>
  <c r="D298" i="189"/>
  <c r="I299" i="189"/>
  <c r="J299" i="189" s="1"/>
  <c r="L299" i="189"/>
  <c r="K299" i="189"/>
  <c r="H299" i="189"/>
  <c r="G298" i="189"/>
  <c r="F298" i="189"/>
  <c r="I298" i="189" l="1"/>
  <c r="J298" i="189" s="1"/>
  <c r="L298" i="189"/>
  <c r="H298" i="189"/>
  <c r="K298" i="189"/>
  <c r="E301" i="189"/>
  <c r="D301" i="189"/>
  <c r="Q299" i="189"/>
  <c r="O299" i="189"/>
  <c r="M298" i="189"/>
  <c r="R298" i="189"/>
  <c r="P298" i="189"/>
  <c r="N298" i="189"/>
  <c r="G301" i="189"/>
  <c r="F301" i="189"/>
  <c r="M301" i="189" l="1"/>
  <c r="R301" i="189"/>
  <c r="N301" i="189"/>
  <c r="P301" i="189"/>
  <c r="Q298" i="189"/>
  <c r="O298" i="189"/>
  <c r="E300" i="189"/>
  <c r="D300" i="189"/>
  <c r="I301" i="189"/>
  <c r="J301" i="189" s="1"/>
  <c r="L301" i="189"/>
  <c r="K301" i="189"/>
  <c r="H301" i="189"/>
  <c r="G300" i="189"/>
  <c r="F300" i="189"/>
  <c r="E303" i="189" l="1"/>
  <c r="D303" i="189"/>
  <c r="I300" i="189"/>
  <c r="J300" i="189" s="1"/>
  <c r="L300" i="189"/>
  <c r="H300" i="189"/>
  <c r="K300" i="189"/>
  <c r="Q301" i="189"/>
  <c r="O301" i="189"/>
  <c r="M300" i="189"/>
  <c r="R300" i="189"/>
  <c r="P300" i="189"/>
  <c r="N300" i="189"/>
  <c r="G303" i="189"/>
  <c r="F303" i="189"/>
  <c r="E302" i="189" l="1"/>
  <c r="D302" i="189"/>
  <c r="Q300" i="189"/>
  <c r="O300" i="189"/>
  <c r="G302" i="189"/>
  <c r="F302" i="189"/>
  <c r="M303" i="189"/>
  <c r="R303" i="189"/>
  <c r="N303" i="189"/>
  <c r="P303" i="189"/>
  <c r="I303" i="189"/>
  <c r="J303" i="189" s="1"/>
  <c r="L303" i="189"/>
  <c r="K303" i="189"/>
  <c r="H303" i="189"/>
  <c r="E305" i="189" l="1"/>
  <c r="D305" i="189"/>
  <c r="Q303" i="189"/>
  <c r="O303" i="189"/>
  <c r="G305" i="189"/>
  <c r="F305" i="189"/>
  <c r="M302" i="189"/>
  <c r="R302" i="189"/>
  <c r="P302" i="189"/>
  <c r="N302" i="189"/>
  <c r="I302" i="189"/>
  <c r="J302" i="189" s="1"/>
  <c r="L302" i="189"/>
  <c r="H302" i="189"/>
  <c r="K302" i="189"/>
  <c r="M305" i="189" l="1"/>
  <c r="R305" i="189"/>
  <c r="N305" i="189"/>
  <c r="P305" i="189"/>
  <c r="G304" i="189"/>
  <c r="F304" i="189"/>
  <c r="Q302" i="189"/>
  <c r="O302" i="189"/>
  <c r="E304" i="189"/>
  <c r="D304" i="189"/>
  <c r="I305" i="189"/>
  <c r="J305" i="189" s="1"/>
  <c r="L305" i="189"/>
  <c r="K305" i="189"/>
  <c r="H305" i="189"/>
  <c r="I304" i="189" l="1"/>
  <c r="J304" i="189" s="1"/>
  <c r="L304" i="189"/>
  <c r="H304" i="189"/>
  <c r="K304" i="189"/>
  <c r="G307" i="189"/>
  <c r="F307" i="189"/>
  <c r="Q305" i="189"/>
  <c r="O305" i="189"/>
  <c r="M304" i="189"/>
  <c r="R304" i="189"/>
  <c r="P304" i="189"/>
  <c r="N304" i="189"/>
  <c r="E307" i="189"/>
  <c r="D307" i="189"/>
  <c r="I307" i="189" l="1"/>
  <c r="J307" i="189" s="1"/>
  <c r="L307" i="189"/>
  <c r="K307" i="189"/>
  <c r="H307" i="189"/>
  <c r="Q304" i="189"/>
  <c r="O304" i="189"/>
  <c r="E306" i="189"/>
  <c r="D306" i="189"/>
  <c r="M307" i="189"/>
  <c r="R307" i="189"/>
  <c r="N307" i="189"/>
  <c r="P307" i="189"/>
  <c r="G306" i="189"/>
  <c r="F306" i="189"/>
  <c r="I306" i="189" l="1"/>
  <c r="J306" i="189" s="1"/>
  <c r="L306" i="189"/>
  <c r="H306" i="189"/>
  <c r="K306" i="189"/>
  <c r="E309" i="189"/>
  <c r="D309" i="189"/>
  <c r="Q307" i="189"/>
  <c r="O307" i="189"/>
  <c r="M306" i="189"/>
  <c r="R306" i="189"/>
  <c r="P306" i="189"/>
  <c r="N306" i="189"/>
  <c r="G309" i="189"/>
  <c r="F309" i="189"/>
  <c r="Q306" i="189" l="1"/>
  <c r="O306" i="189"/>
  <c r="E308" i="189"/>
  <c r="D308" i="189"/>
  <c r="M309" i="189"/>
  <c r="R309" i="189"/>
  <c r="N309" i="189"/>
  <c r="P309" i="189"/>
  <c r="I309" i="189"/>
  <c r="J309" i="189" s="1"/>
  <c r="L309" i="189"/>
  <c r="K309" i="189"/>
  <c r="H309" i="189"/>
  <c r="G308" i="189"/>
  <c r="F308" i="189"/>
  <c r="I308" i="189" l="1"/>
  <c r="J308" i="189" s="1"/>
  <c r="L308" i="189"/>
  <c r="H308" i="189"/>
  <c r="K308" i="189"/>
  <c r="E311" i="189"/>
  <c r="D311" i="189"/>
  <c r="Q309" i="189"/>
  <c r="O309" i="189"/>
  <c r="M308" i="189"/>
  <c r="R308" i="189"/>
  <c r="P308" i="189"/>
  <c r="N308" i="189"/>
  <c r="G311" i="189"/>
  <c r="F311" i="189"/>
  <c r="M311" i="189" l="1"/>
  <c r="R311" i="189"/>
  <c r="N311" i="189"/>
  <c r="P311" i="189"/>
  <c r="Q308" i="189"/>
  <c r="O308" i="189"/>
  <c r="E310" i="189"/>
  <c r="D310" i="189"/>
  <c r="I311" i="189"/>
  <c r="J311" i="189" s="1"/>
  <c r="L311" i="189"/>
  <c r="K311" i="189"/>
  <c r="H311" i="189"/>
  <c r="G310" i="189"/>
  <c r="F310" i="189"/>
  <c r="E313" i="189" l="1"/>
  <c r="D313" i="189"/>
  <c r="I310" i="189"/>
  <c r="J310" i="189" s="1"/>
  <c r="L310" i="189"/>
  <c r="H310" i="189"/>
  <c r="K310" i="189"/>
  <c r="Q311" i="189"/>
  <c r="O311" i="189"/>
  <c r="M310" i="189"/>
  <c r="R310" i="189"/>
  <c r="P310" i="189"/>
  <c r="N310" i="189"/>
  <c r="G313" i="189"/>
  <c r="F313" i="189"/>
  <c r="E312" i="189" l="1"/>
  <c r="D312" i="189"/>
  <c r="Q310" i="189"/>
  <c r="O310" i="189"/>
  <c r="G312" i="189"/>
  <c r="F312" i="189"/>
  <c r="I313" i="189"/>
  <c r="J313" i="189" s="1"/>
  <c r="L313" i="189"/>
  <c r="K313" i="189"/>
  <c r="H313" i="189"/>
  <c r="M313" i="189"/>
  <c r="R313" i="189"/>
  <c r="N313" i="189"/>
  <c r="P313" i="189"/>
  <c r="G315" i="189" l="1"/>
  <c r="F315" i="189"/>
  <c r="E315" i="189"/>
  <c r="D315" i="189"/>
  <c r="Q313" i="189"/>
  <c r="O313" i="189"/>
  <c r="M312" i="189"/>
  <c r="R312" i="189"/>
  <c r="P312" i="189"/>
  <c r="N312" i="189"/>
  <c r="I312" i="189"/>
  <c r="J312" i="189" s="1"/>
  <c r="L312" i="189"/>
  <c r="H312" i="189"/>
  <c r="K312" i="189"/>
  <c r="E314" i="189" l="1"/>
  <c r="D314" i="189"/>
  <c r="G314" i="189"/>
  <c r="F314" i="189"/>
  <c r="I315" i="189"/>
  <c r="J315" i="189" s="1"/>
  <c r="L315" i="189"/>
  <c r="K315" i="189"/>
  <c r="H315" i="189"/>
  <c r="Q312" i="189"/>
  <c r="O312" i="189"/>
  <c r="M315" i="189"/>
  <c r="R315" i="189"/>
  <c r="N315" i="189"/>
  <c r="P315" i="189"/>
  <c r="E317" i="189" l="1"/>
  <c r="D317" i="189"/>
  <c r="M314" i="189"/>
  <c r="R314" i="189"/>
  <c r="P314" i="189"/>
  <c r="N314" i="189"/>
  <c r="G317" i="189"/>
  <c r="F317" i="189"/>
  <c r="I314" i="189"/>
  <c r="J314" i="189" s="1"/>
  <c r="L314" i="189"/>
  <c r="H314" i="189"/>
  <c r="K314" i="189"/>
  <c r="Q315" i="189"/>
  <c r="O315" i="189"/>
  <c r="M317" i="189" l="1"/>
  <c r="R317" i="189"/>
  <c r="P317" i="189"/>
  <c r="N317" i="189"/>
  <c r="E316" i="189"/>
  <c r="D316" i="189"/>
  <c r="G316" i="189"/>
  <c r="F316" i="189"/>
  <c r="Q314" i="189"/>
  <c r="O314" i="189"/>
  <c r="I317" i="189"/>
  <c r="J317" i="189" s="1"/>
  <c r="L317" i="189"/>
  <c r="K317" i="189"/>
  <c r="H317" i="189"/>
  <c r="M316" i="189" l="1"/>
  <c r="R316" i="189"/>
  <c r="P316" i="189"/>
  <c r="N316" i="189"/>
  <c r="Q317" i="189"/>
  <c r="O317" i="189"/>
  <c r="G319" i="189"/>
  <c r="F319" i="189"/>
  <c r="E319" i="189"/>
  <c r="D319" i="189"/>
  <c r="I316" i="189"/>
  <c r="J316" i="189" s="1"/>
  <c r="L316" i="189"/>
  <c r="H316" i="189"/>
  <c r="K316" i="189"/>
  <c r="M319" i="189" l="1"/>
  <c r="R319" i="189"/>
  <c r="P319" i="189"/>
  <c r="N319" i="189"/>
  <c r="Q316" i="189"/>
  <c r="O316" i="189"/>
  <c r="G318" i="189"/>
  <c r="F318" i="189"/>
  <c r="I319" i="189"/>
  <c r="J319" i="189" s="1"/>
  <c r="L319" i="189"/>
  <c r="K319" i="189"/>
  <c r="H319" i="189"/>
  <c r="E318" i="189"/>
  <c r="D318" i="189"/>
  <c r="E321" i="189" l="1"/>
  <c r="D321" i="189"/>
  <c r="M318" i="189"/>
  <c r="R318" i="189"/>
  <c r="P318" i="189"/>
  <c r="N318" i="189"/>
  <c r="Q319" i="189"/>
  <c r="O319" i="189"/>
  <c r="I318" i="189"/>
  <c r="J318" i="189" s="1"/>
  <c r="L318" i="189"/>
  <c r="K318" i="189"/>
  <c r="H318" i="189"/>
  <c r="G321" i="189"/>
  <c r="F321" i="189"/>
  <c r="G320" i="189" l="1"/>
  <c r="F320" i="189"/>
  <c r="E320" i="189"/>
  <c r="D320" i="189"/>
  <c r="Q318" i="189"/>
  <c r="O318" i="189"/>
  <c r="I321" i="189"/>
  <c r="J321" i="189" s="1"/>
  <c r="L321" i="189"/>
  <c r="K321" i="189"/>
  <c r="H321" i="189"/>
  <c r="M321" i="189"/>
  <c r="R321" i="189"/>
  <c r="P321" i="189"/>
  <c r="N321" i="189"/>
  <c r="G323" i="189" l="1"/>
  <c r="F323" i="189"/>
  <c r="I320" i="189"/>
  <c r="J320" i="189" s="1"/>
  <c r="L320" i="189"/>
  <c r="K320" i="189"/>
  <c r="H320" i="189"/>
  <c r="Q321" i="189"/>
  <c r="O321" i="189"/>
  <c r="E323" i="189"/>
  <c r="D323" i="189"/>
  <c r="M320" i="189"/>
  <c r="R320" i="189"/>
  <c r="P320" i="189"/>
  <c r="N320" i="189"/>
  <c r="Q320" i="189" l="1"/>
  <c r="O320" i="189"/>
  <c r="G322" i="189"/>
  <c r="F322" i="189"/>
  <c r="E322" i="189"/>
  <c r="D322" i="189"/>
  <c r="M323" i="189"/>
  <c r="R323" i="189"/>
  <c r="P323" i="189"/>
  <c r="N323" i="189"/>
  <c r="I323" i="189"/>
  <c r="J323" i="189" s="1"/>
  <c r="L323" i="189"/>
  <c r="K323" i="189"/>
  <c r="H323" i="189"/>
  <c r="G325" i="189" l="1"/>
  <c r="F325" i="189"/>
  <c r="M322" i="189"/>
  <c r="R322" i="189"/>
  <c r="P322" i="189"/>
  <c r="N322" i="189"/>
  <c r="E325" i="189"/>
  <c r="D325" i="189"/>
  <c r="Q323" i="189"/>
  <c r="O323" i="189"/>
  <c r="I322" i="189"/>
  <c r="J322" i="189" s="1"/>
  <c r="L322" i="189"/>
  <c r="K322" i="189"/>
  <c r="H322" i="189"/>
  <c r="I325" i="189" l="1"/>
  <c r="J325" i="189" s="1"/>
  <c r="L325" i="189"/>
  <c r="K325" i="189"/>
  <c r="H325" i="189"/>
  <c r="G324" i="189"/>
  <c r="F324" i="189"/>
  <c r="E324" i="189"/>
  <c r="D324" i="189"/>
  <c r="Q322" i="189"/>
  <c r="O322" i="189"/>
  <c r="M325" i="189"/>
  <c r="R325" i="189"/>
  <c r="P325" i="189"/>
  <c r="N325" i="189"/>
  <c r="I324" i="189" l="1"/>
  <c r="J324" i="189" s="1"/>
  <c r="L324" i="189"/>
  <c r="K324" i="189"/>
  <c r="H324" i="189"/>
  <c r="E327" i="189"/>
  <c r="D327" i="189"/>
  <c r="Q325" i="189"/>
  <c r="O325" i="189"/>
  <c r="M324" i="189"/>
  <c r="R324" i="189"/>
  <c r="P324" i="189"/>
  <c r="N324" i="189"/>
  <c r="G327" i="189"/>
  <c r="F327" i="189"/>
  <c r="Q324" i="189" l="1"/>
  <c r="O324" i="189"/>
  <c r="E326" i="189"/>
  <c r="D326" i="189"/>
  <c r="M327" i="189"/>
  <c r="R327" i="189"/>
  <c r="P327" i="189"/>
  <c r="N327" i="189"/>
  <c r="I327" i="189"/>
  <c r="J327" i="189" s="1"/>
  <c r="L327" i="189"/>
  <c r="K327" i="189"/>
  <c r="H327" i="189"/>
  <c r="G326" i="189"/>
  <c r="F326" i="189"/>
  <c r="E329" i="189" l="1"/>
  <c r="D329" i="189"/>
  <c r="Q327" i="189"/>
  <c r="O327" i="189"/>
  <c r="I326" i="189"/>
  <c r="J326" i="189" s="1"/>
  <c r="L326" i="189"/>
  <c r="K326" i="189"/>
  <c r="H326" i="189"/>
  <c r="M326" i="189"/>
  <c r="R326" i="189"/>
  <c r="P326" i="189"/>
  <c r="N326" i="189"/>
  <c r="G329" i="189"/>
  <c r="F329" i="189"/>
  <c r="Q326" i="189" l="1"/>
  <c r="O326" i="189"/>
  <c r="E328" i="189"/>
  <c r="D328" i="189"/>
  <c r="G328" i="189"/>
  <c r="F328" i="189"/>
  <c r="K329" i="189"/>
  <c r="I329" i="189"/>
  <c r="J329" i="189" s="1"/>
  <c r="L329" i="189"/>
  <c r="H329" i="189"/>
  <c r="M329" i="189"/>
  <c r="P329" i="189"/>
  <c r="N329" i="189"/>
  <c r="R329" i="189"/>
  <c r="K328" i="189" l="1"/>
  <c r="I328" i="189"/>
  <c r="J328" i="189" s="1"/>
  <c r="H328" i="189"/>
  <c r="L328" i="189"/>
  <c r="M328" i="189"/>
  <c r="N328" i="189"/>
  <c r="R328" i="189"/>
  <c r="P328" i="189"/>
  <c r="E331" i="189"/>
  <c r="D331" i="189"/>
  <c r="O329" i="189"/>
  <c r="Q329" i="189"/>
  <c r="G331" i="189"/>
  <c r="F331" i="189"/>
  <c r="G330" i="189" l="1"/>
  <c r="F330" i="189"/>
  <c r="M331" i="189"/>
  <c r="P331" i="189"/>
  <c r="N331" i="189"/>
  <c r="R331" i="189"/>
  <c r="E330" i="189"/>
  <c r="D330" i="189"/>
  <c r="K331" i="189"/>
  <c r="I331" i="189"/>
  <c r="J331" i="189" s="1"/>
  <c r="H331" i="189"/>
  <c r="L331" i="189"/>
  <c r="O328" i="189"/>
  <c r="Q328" i="189"/>
  <c r="K330" i="189" l="1"/>
  <c r="I330" i="189"/>
  <c r="J330" i="189" s="1"/>
  <c r="H330" i="189"/>
  <c r="L330" i="189"/>
  <c r="F333" i="189"/>
  <c r="G333" i="189"/>
  <c r="E333" i="189"/>
  <c r="D333" i="189"/>
  <c r="M330" i="189"/>
  <c r="R330" i="189"/>
  <c r="N330" i="189"/>
  <c r="P330" i="189"/>
  <c r="O331" i="189"/>
  <c r="Q331" i="189"/>
  <c r="I333" i="189" l="1"/>
  <c r="J333" i="189" s="1"/>
  <c r="K333" i="189"/>
  <c r="H333" i="189"/>
  <c r="L333" i="189"/>
  <c r="F332" i="189"/>
  <c r="G332" i="189"/>
  <c r="O330" i="189"/>
  <c r="Q330" i="189"/>
  <c r="E332" i="189"/>
  <c r="D332" i="189"/>
  <c r="M333" i="189"/>
  <c r="P333" i="189"/>
  <c r="N333" i="189"/>
  <c r="R333" i="189"/>
  <c r="I332" i="189" l="1"/>
  <c r="J332" i="189" s="1"/>
  <c r="K332" i="189"/>
  <c r="H332" i="189"/>
  <c r="L332" i="189"/>
  <c r="Q333" i="189"/>
  <c r="O333" i="189"/>
  <c r="F335" i="189"/>
  <c r="G335" i="189"/>
  <c r="E335" i="189"/>
  <c r="D335" i="189"/>
  <c r="M332" i="189"/>
  <c r="P332" i="189"/>
  <c r="N332" i="189"/>
  <c r="R332" i="189"/>
  <c r="F334" i="189" l="1"/>
  <c r="G334" i="189"/>
  <c r="M335" i="189"/>
  <c r="P335" i="189"/>
  <c r="N335" i="189"/>
  <c r="R335" i="189"/>
  <c r="E334" i="189"/>
  <c r="D334" i="189"/>
  <c r="I335" i="189"/>
  <c r="J335" i="189" s="1"/>
  <c r="K335" i="189"/>
  <c r="H335" i="189"/>
  <c r="L335" i="189"/>
  <c r="Q332" i="189"/>
  <c r="O332" i="189"/>
  <c r="I334" i="189" l="1"/>
  <c r="J334" i="189" s="1"/>
  <c r="K334" i="189"/>
  <c r="H334" i="189"/>
  <c r="L334" i="189"/>
  <c r="E337" i="189"/>
  <c r="D337" i="189"/>
  <c r="F337" i="189"/>
  <c r="G337" i="189"/>
  <c r="Q335" i="189"/>
  <c r="O335" i="189"/>
  <c r="M334" i="189"/>
  <c r="P334" i="189"/>
  <c r="N334" i="189"/>
  <c r="R334" i="189"/>
  <c r="F336" i="189" l="1"/>
  <c r="G336" i="189"/>
  <c r="M337" i="189"/>
  <c r="P337" i="189"/>
  <c r="N337" i="189"/>
  <c r="R337" i="189"/>
  <c r="E336" i="189"/>
  <c r="D336" i="189"/>
  <c r="Q334" i="189"/>
  <c r="O334" i="189"/>
  <c r="I337" i="189"/>
  <c r="J337" i="189" s="1"/>
  <c r="K337" i="189"/>
  <c r="H337" i="189"/>
  <c r="L337" i="189"/>
  <c r="I336" i="189" l="1"/>
  <c r="J336" i="189" s="1"/>
  <c r="K336" i="189"/>
  <c r="H336" i="189"/>
  <c r="L336" i="189"/>
  <c r="F339" i="189"/>
  <c r="G339" i="189"/>
  <c r="E339" i="189"/>
  <c r="D339" i="189"/>
  <c r="Q337" i="189"/>
  <c r="O337" i="189"/>
  <c r="M336" i="189"/>
  <c r="P336" i="189"/>
  <c r="N336" i="189"/>
  <c r="R336" i="189"/>
  <c r="I339" i="189" l="1"/>
  <c r="J339" i="189" s="1"/>
  <c r="K339" i="189"/>
  <c r="H339" i="189"/>
  <c r="L339" i="189"/>
  <c r="F338" i="189"/>
  <c r="G338" i="189"/>
  <c r="Q336" i="189"/>
  <c r="O336" i="189"/>
  <c r="E338" i="189"/>
  <c r="D338" i="189"/>
  <c r="M339" i="189"/>
  <c r="P339" i="189"/>
  <c r="N339" i="189"/>
  <c r="R339" i="189"/>
  <c r="I338" i="189" l="1"/>
  <c r="J338" i="189" s="1"/>
  <c r="K338" i="189"/>
  <c r="H338" i="189"/>
  <c r="L338" i="189"/>
  <c r="Q339" i="189"/>
  <c r="O339" i="189"/>
  <c r="F341" i="189"/>
  <c r="G341" i="189"/>
  <c r="E341" i="189"/>
  <c r="D341" i="189"/>
  <c r="M338" i="189"/>
  <c r="P338" i="189"/>
  <c r="N338" i="189"/>
  <c r="R338" i="189"/>
  <c r="Q338" i="189" l="1"/>
  <c r="O338" i="189"/>
  <c r="F340" i="189"/>
  <c r="G340" i="189"/>
  <c r="M341" i="189"/>
  <c r="P341" i="189"/>
  <c r="N341" i="189"/>
  <c r="R341" i="189"/>
  <c r="E340" i="189"/>
  <c r="D340" i="189"/>
  <c r="I341" i="189"/>
  <c r="J341" i="189" s="1"/>
  <c r="K341" i="189"/>
  <c r="H341" i="189"/>
  <c r="L341" i="189"/>
  <c r="Q341" i="189" l="1"/>
  <c r="O341" i="189"/>
  <c r="M340" i="189"/>
  <c r="P340" i="189"/>
  <c r="N340" i="189"/>
  <c r="R340" i="189"/>
  <c r="F343" i="189"/>
  <c r="G343" i="189"/>
  <c r="I340" i="189"/>
  <c r="J340" i="189" s="1"/>
  <c r="K340" i="189"/>
  <c r="H340" i="189"/>
  <c r="L340" i="189"/>
  <c r="E343" i="189"/>
  <c r="D343" i="189"/>
  <c r="F342" i="189" l="1"/>
  <c r="G342" i="189"/>
  <c r="E342" i="189"/>
  <c r="D342" i="189"/>
  <c r="M343" i="189"/>
  <c r="P343" i="189"/>
  <c r="N343" i="189"/>
  <c r="R343" i="189"/>
  <c r="I343" i="189"/>
  <c r="J343" i="189" s="1"/>
  <c r="K343" i="189"/>
  <c r="L343" i="189"/>
  <c r="H343" i="189"/>
  <c r="Q340" i="189"/>
  <c r="O340" i="189"/>
  <c r="I342" i="189" l="1"/>
  <c r="J342" i="189" s="1"/>
  <c r="K342" i="189"/>
  <c r="H342" i="189"/>
  <c r="L342" i="189"/>
  <c r="E345" i="189"/>
  <c r="D345" i="189"/>
  <c r="F345" i="189"/>
  <c r="G345" i="189"/>
  <c r="Q343" i="189"/>
  <c r="O343" i="189"/>
  <c r="M342" i="189"/>
  <c r="P342" i="189"/>
  <c r="N342" i="189"/>
  <c r="R342" i="189"/>
  <c r="F344" i="189" l="1"/>
  <c r="G344" i="189"/>
  <c r="Q342" i="189"/>
  <c r="O342" i="189"/>
  <c r="M345" i="189"/>
  <c r="P345" i="189"/>
  <c r="R345" i="189"/>
  <c r="N345" i="189"/>
  <c r="E344" i="189"/>
  <c r="D344" i="189"/>
  <c r="I345" i="189"/>
  <c r="J345" i="189" s="1"/>
  <c r="K345" i="189"/>
  <c r="H345" i="189"/>
  <c r="L345" i="189"/>
  <c r="Q345" i="189" l="1"/>
  <c r="O345" i="189"/>
  <c r="I344" i="189"/>
  <c r="J344" i="189" s="1"/>
  <c r="K344" i="189"/>
  <c r="L344" i="189"/>
  <c r="H344" i="189"/>
  <c r="E347" i="189"/>
  <c r="D347" i="189"/>
  <c r="F347" i="189"/>
  <c r="G347" i="189"/>
  <c r="M344" i="189"/>
  <c r="P344" i="189"/>
  <c r="R344" i="189"/>
  <c r="N344" i="189"/>
  <c r="I347" i="189" l="1"/>
  <c r="J347" i="189" s="1"/>
  <c r="K347" i="189"/>
  <c r="L347" i="189"/>
  <c r="H347" i="189"/>
  <c r="Q344" i="189"/>
  <c r="O344" i="189"/>
  <c r="E346" i="189"/>
  <c r="D346" i="189"/>
  <c r="M347" i="189"/>
  <c r="P347" i="189"/>
  <c r="N347" i="189"/>
  <c r="R347" i="189"/>
  <c r="F346" i="189"/>
  <c r="G346" i="189"/>
  <c r="I346" i="189" l="1"/>
  <c r="J346" i="189" s="1"/>
  <c r="K346" i="189"/>
  <c r="H346" i="189"/>
  <c r="L346" i="189"/>
  <c r="E349" i="189"/>
  <c r="D349" i="189"/>
  <c r="Q347" i="189"/>
  <c r="O347" i="189"/>
  <c r="F349" i="189"/>
  <c r="G349" i="189"/>
  <c r="M346" i="189"/>
  <c r="P346" i="189"/>
  <c r="N346" i="189"/>
  <c r="R346" i="189"/>
  <c r="Q346" i="189" l="1"/>
  <c r="O346" i="189"/>
  <c r="F348" i="189"/>
  <c r="G348" i="189"/>
  <c r="M349" i="189"/>
  <c r="P349" i="189"/>
  <c r="R349" i="189"/>
  <c r="N349" i="189"/>
  <c r="E348" i="189"/>
  <c r="D348" i="189"/>
  <c r="I349" i="189"/>
  <c r="J349" i="189" s="1"/>
  <c r="K349" i="189"/>
  <c r="H349" i="189"/>
  <c r="L349" i="189"/>
  <c r="Q349" i="189" l="1"/>
  <c r="O349" i="189"/>
  <c r="M348" i="189"/>
  <c r="P348" i="189"/>
  <c r="R348" i="189"/>
  <c r="N348" i="189"/>
  <c r="E351" i="189"/>
  <c r="D351" i="189"/>
  <c r="F351" i="189"/>
  <c r="G351" i="189"/>
  <c r="I348" i="189"/>
  <c r="J348" i="189" s="1"/>
  <c r="K348" i="189"/>
  <c r="L348" i="189"/>
  <c r="H348" i="189"/>
  <c r="I351" i="189" l="1"/>
  <c r="J351" i="189" s="1"/>
  <c r="K351" i="189"/>
  <c r="L351" i="189"/>
  <c r="H351" i="189"/>
  <c r="E350" i="189"/>
  <c r="D350" i="189"/>
  <c r="Q348" i="189"/>
  <c r="O348" i="189"/>
  <c r="F350" i="189"/>
  <c r="G350" i="189"/>
  <c r="M351" i="189"/>
  <c r="P351" i="189"/>
  <c r="N351" i="189"/>
  <c r="R351" i="189"/>
  <c r="M350" i="189" l="1"/>
  <c r="P350" i="189"/>
  <c r="N350" i="189"/>
  <c r="R350" i="189"/>
  <c r="E353" i="189"/>
  <c r="D353" i="189"/>
  <c r="Q351" i="189"/>
  <c r="O351" i="189"/>
  <c r="F353" i="189"/>
  <c r="G353" i="189"/>
  <c r="I350" i="189"/>
  <c r="J350" i="189" s="1"/>
  <c r="K350" i="189"/>
  <c r="H350" i="189"/>
  <c r="L350" i="189"/>
  <c r="E352" i="189" l="1"/>
  <c r="D352" i="189"/>
  <c r="M353" i="189"/>
  <c r="P353" i="189"/>
  <c r="R353" i="189"/>
  <c r="N353" i="189"/>
  <c r="Q350" i="189"/>
  <c r="O350" i="189"/>
  <c r="F352" i="189"/>
  <c r="G352" i="189"/>
  <c r="I353" i="189"/>
  <c r="J353" i="189" s="1"/>
  <c r="K353" i="189"/>
  <c r="H353" i="189"/>
  <c r="L353" i="189"/>
  <c r="F355" i="189" l="1"/>
  <c r="G355" i="189"/>
  <c r="E355" i="189"/>
  <c r="D355" i="189"/>
  <c r="M352" i="189"/>
  <c r="P352" i="189"/>
  <c r="R352" i="189"/>
  <c r="N352" i="189"/>
  <c r="Q353" i="189"/>
  <c r="O353" i="189"/>
  <c r="I352" i="189"/>
  <c r="J352" i="189" s="1"/>
  <c r="K352" i="189"/>
  <c r="L352" i="189"/>
  <c r="H352" i="189"/>
  <c r="Q352" i="189" l="1"/>
  <c r="O352" i="189"/>
  <c r="I355" i="189"/>
  <c r="J355" i="189" s="1"/>
  <c r="K355" i="189"/>
  <c r="L355" i="189"/>
  <c r="H355" i="189"/>
  <c r="E354" i="189"/>
  <c r="D354" i="189"/>
  <c r="F354" i="189"/>
  <c r="G354" i="189"/>
  <c r="M355" i="189"/>
  <c r="P355" i="189"/>
  <c r="N355" i="189"/>
  <c r="R355" i="189"/>
  <c r="I354" i="189" l="1"/>
  <c r="J354" i="189" s="1"/>
  <c r="K354" i="189"/>
  <c r="H354" i="189"/>
  <c r="L354" i="189"/>
  <c r="E357" i="189"/>
  <c r="D357" i="189"/>
  <c r="Q355" i="189"/>
  <c r="O355" i="189"/>
  <c r="M354" i="189"/>
  <c r="P354" i="189"/>
  <c r="N354" i="189"/>
  <c r="R354" i="189"/>
  <c r="F357" i="189"/>
  <c r="G357" i="189"/>
  <c r="M357" i="189" l="1"/>
  <c r="P357" i="189"/>
  <c r="R357" i="189"/>
  <c r="N357" i="189"/>
  <c r="F356" i="189"/>
  <c r="G356" i="189"/>
  <c r="Q354" i="189"/>
  <c r="O354" i="189"/>
  <c r="E356" i="189"/>
  <c r="D356" i="189"/>
  <c r="I357" i="189"/>
  <c r="J357" i="189" s="1"/>
  <c r="K357" i="189"/>
  <c r="H357" i="189"/>
  <c r="L357" i="189"/>
  <c r="I356" i="189" l="1"/>
  <c r="J356" i="189" s="1"/>
  <c r="K356" i="189"/>
  <c r="L356" i="189"/>
  <c r="H356" i="189"/>
  <c r="E359" i="189"/>
  <c r="D359" i="189"/>
  <c r="Q357" i="189"/>
  <c r="O357" i="189"/>
  <c r="F359" i="189"/>
  <c r="G359" i="189"/>
  <c r="M356" i="189"/>
  <c r="P356" i="189"/>
  <c r="R356" i="189"/>
  <c r="N356" i="189"/>
  <c r="E358" i="189" l="1"/>
  <c r="D358" i="189"/>
  <c r="M359" i="189"/>
  <c r="P359" i="189"/>
  <c r="N359" i="189"/>
  <c r="R359" i="189"/>
  <c r="F358" i="189"/>
  <c r="G358" i="189"/>
  <c r="Q356" i="189"/>
  <c r="O356" i="189"/>
  <c r="I359" i="189"/>
  <c r="J359" i="189" s="1"/>
  <c r="K359" i="189"/>
  <c r="L359" i="189"/>
  <c r="H359" i="189"/>
  <c r="M358" i="189" l="1"/>
  <c r="P358" i="189"/>
  <c r="N358" i="189"/>
  <c r="R358" i="189"/>
  <c r="E361" i="189"/>
  <c r="D361" i="189"/>
  <c r="I358" i="189"/>
  <c r="J358" i="189" s="1"/>
  <c r="K358" i="189"/>
  <c r="H358" i="189"/>
  <c r="L358" i="189"/>
  <c r="F361" i="189"/>
  <c r="G361" i="189"/>
  <c r="Q359" i="189"/>
  <c r="O359" i="189"/>
  <c r="M361" i="189" l="1"/>
  <c r="P361" i="189"/>
  <c r="R361" i="189"/>
  <c r="N361" i="189"/>
  <c r="Q358" i="189"/>
  <c r="O358" i="189"/>
  <c r="F360" i="189"/>
  <c r="G360" i="189"/>
  <c r="I361" i="189"/>
  <c r="J361" i="189" s="1"/>
  <c r="K361" i="189"/>
  <c r="H361" i="189"/>
  <c r="L361" i="189"/>
  <c r="E360" i="189"/>
  <c r="D360" i="189"/>
  <c r="Q361" i="189" l="1"/>
  <c r="O361" i="189"/>
  <c r="F363" i="189"/>
  <c r="G363" i="189"/>
  <c r="E363" i="189"/>
  <c r="D363" i="189"/>
  <c r="M360" i="189"/>
  <c r="P360" i="189"/>
  <c r="R360" i="189"/>
  <c r="N360" i="189"/>
  <c r="I360" i="189"/>
  <c r="J360" i="189" s="1"/>
  <c r="K360" i="189"/>
  <c r="L360" i="189"/>
  <c r="H360" i="189"/>
  <c r="M363" i="189" l="1"/>
  <c r="P363" i="189"/>
  <c r="N363" i="189"/>
  <c r="R363" i="189"/>
  <c r="E362" i="189"/>
  <c r="D362" i="189"/>
  <c r="Q360" i="189"/>
  <c r="O360" i="189"/>
  <c r="I363" i="189"/>
  <c r="J363" i="189" s="1"/>
  <c r="K363" i="189"/>
  <c r="L363" i="189"/>
  <c r="H363" i="189"/>
  <c r="F362" i="189"/>
  <c r="G362" i="189"/>
  <c r="M362" i="189" l="1"/>
  <c r="P362" i="189"/>
  <c r="N362" i="189"/>
  <c r="R362" i="189"/>
  <c r="E365" i="189"/>
  <c r="D365" i="189"/>
  <c r="F365" i="189"/>
  <c r="G365" i="189"/>
  <c r="Q363" i="189"/>
  <c r="O363" i="189"/>
  <c r="I362" i="189"/>
  <c r="J362" i="189" s="1"/>
  <c r="K362" i="189"/>
  <c r="H362" i="189"/>
  <c r="L362" i="189"/>
  <c r="M365" i="189" l="1"/>
  <c r="P365" i="189"/>
  <c r="R365" i="189"/>
  <c r="N365" i="189"/>
  <c r="Q362" i="189"/>
  <c r="O362" i="189"/>
  <c r="F364" i="189"/>
  <c r="G364" i="189"/>
  <c r="I365" i="189"/>
  <c r="J365" i="189" s="1"/>
  <c r="K365" i="189"/>
  <c r="H365" i="189"/>
  <c r="L365" i="189"/>
  <c r="E364" i="189"/>
  <c r="D364" i="189"/>
  <c r="Q365" i="189" l="1"/>
  <c r="O365" i="189"/>
  <c r="E367" i="189"/>
  <c r="D367" i="189"/>
  <c r="M364" i="189"/>
  <c r="P364" i="189"/>
  <c r="R364" i="189"/>
  <c r="N364" i="189"/>
  <c r="F367" i="189"/>
  <c r="G367" i="189"/>
  <c r="I364" i="189"/>
  <c r="J364" i="189" s="1"/>
  <c r="K364" i="189"/>
  <c r="L364" i="189"/>
  <c r="H364" i="189"/>
  <c r="I367" i="189" l="1"/>
  <c r="J367" i="189" s="1"/>
  <c r="K367" i="189"/>
  <c r="L367" i="189"/>
  <c r="H367" i="189"/>
  <c r="Q364" i="189"/>
  <c r="O364" i="189"/>
  <c r="E366" i="189"/>
  <c r="D366" i="189"/>
  <c r="F366" i="189"/>
  <c r="G366" i="189"/>
  <c r="M367" i="189"/>
  <c r="P367" i="189"/>
  <c r="N367" i="189"/>
  <c r="R367" i="189"/>
  <c r="I366" i="189" l="1"/>
  <c r="J366" i="189" s="1"/>
  <c r="K366" i="189"/>
  <c r="H366" i="189"/>
  <c r="L366" i="189"/>
  <c r="E369" i="189"/>
  <c r="D369" i="189"/>
  <c r="F369" i="189"/>
  <c r="G369" i="189"/>
  <c r="Q367" i="189"/>
  <c r="O367" i="189"/>
  <c r="M366" i="189"/>
  <c r="P366" i="189"/>
  <c r="N366" i="189"/>
  <c r="R366" i="189"/>
  <c r="F368" i="189" l="1"/>
  <c r="G368" i="189"/>
  <c r="M369" i="189"/>
  <c r="P369" i="189"/>
  <c r="R369" i="189"/>
  <c r="N369" i="189"/>
  <c r="E368" i="189"/>
  <c r="D368" i="189"/>
  <c r="I369" i="189"/>
  <c r="J369" i="189" s="1"/>
  <c r="K369" i="189"/>
  <c r="H369" i="189"/>
  <c r="L369" i="189"/>
  <c r="Q366" i="189"/>
  <c r="O366" i="189"/>
  <c r="F371" i="189" l="1"/>
  <c r="G371" i="189"/>
  <c r="I368" i="189"/>
  <c r="J368" i="189" s="1"/>
  <c r="K368" i="189"/>
  <c r="L368" i="189"/>
  <c r="H368" i="189"/>
  <c r="E371" i="189"/>
  <c r="D371" i="189"/>
  <c r="Q369" i="189"/>
  <c r="O369" i="189"/>
  <c r="M368" i="189"/>
  <c r="P368" i="189"/>
  <c r="R368" i="189"/>
  <c r="N368" i="189"/>
  <c r="I371" i="189" l="1"/>
  <c r="J371" i="189" s="1"/>
  <c r="K371" i="189"/>
  <c r="L371" i="189"/>
  <c r="H371" i="189"/>
  <c r="Q368" i="189"/>
  <c r="O368" i="189"/>
  <c r="E370" i="189"/>
  <c r="D370" i="189"/>
  <c r="F370" i="189"/>
  <c r="G370" i="189"/>
  <c r="M371" i="189"/>
  <c r="P371" i="189"/>
  <c r="N371" i="189"/>
  <c r="R371" i="189"/>
  <c r="I370" i="189" l="1"/>
  <c r="J370" i="189" s="1"/>
  <c r="K370" i="189"/>
  <c r="H370" i="189"/>
  <c r="L370" i="189"/>
  <c r="E373" i="189"/>
  <c r="D373" i="189"/>
  <c r="F373" i="189"/>
  <c r="G373" i="189"/>
  <c r="Q371" i="189"/>
  <c r="O371" i="189"/>
  <c r="M370" i="189"/>
  <c r="P370" i="189"/>
  <c r="N370" i="189"/>
  <c r="R370" i="189"/>
  <c r="F372" i="189" l="1"/>
  <c r="G372" i="189"/>
  <c r="Q370" i="189"/>
  <c r="O370" i="189"/>
  <c r="M373" i="189"/>
  <c r="P373" i="189"/>
  <c r="R373" i="189"/>
  <c r="N373" i="189"/>
  <c r="E372" i="189"/>
  <c r="D372" i="189"/>
  <c r="I373" i="189"/>
  <c r="J373" i="189" s="1"/>
  <c r="K373" i="189"/>
  <c r="H373" i="189"/>
  <c r="L373" i="189"/>
  <c r="Q373" i="189" l="1"/>
  <c r="O373" i="189"/>
  <c r="F375" i="189"/>
  <c r="G375" i="189"/>
  <c r="I372" i="189"/>
  <c r="J372" i="189" s="1"/>
  <c r="K372" i="189"/>
  <c r="L372" i="189"/>
  <c r="H372" i="189"/>
  <c r="E375" i="189"/>
  <c r="D375" i="189"/>
  <c r="M372" i="189"/>
  <c r="P372" i="189"/>
  <c r="R372" i="189"/>
  <c r="N372" i="189"/>
  <c r="E374" i="189" l="1"/>
  <c r="D374" i="189"/>
  <c r="F374" i="189"/>
  <c r="G374" i="189"/>
  <c r="M375" i="189"/>
  <c r="P375" i="189"/>
  <c r="N375" i="189"/>
  <c r="R375" i="189"/>
  <c r="Q372" i="189"/>
  <c r="O372" i="189"/>
  <c r="I375" i="189"/>
  <c r="J375" i="189" s="1"/>
  <c r="K375" i="189"/>
  <c r="L375" i="189"/>
  <c r="H375" i="189"/>
  <c r="Q375" i="189" l="1"/>
  <c r="O375" i="189"/>
  <c r="M374" i="189"/>
  <c r="P374" i="189"/>
  <c r="N374" i="189"/>
  <c r="R374" i="189"/>
  <c r="E377" i="189"/>
  <c r="D377" i="189"/>
  <c r="I374" i="189"/>
  <c r="J374" i="189" s="1"/>
  <c r="K374" i="189"/>
  <c r="H374" i="189"/>
  <c r="L374" i="189"/>
  <c r="F377" i="189"/>
  <c r="G377" i="189"/>
  <c r="F376" i="189" l="1"/>
  <c r="G376" i="189"/>
  <c r="I377" i="189"/>
  <c r="J377" i="189" s="1"/>
  <c r="K377" i="189"/>
  <c r="H377" i="189"/>
  <c r="L377" i="189"/>
  <c r="E376" i="189"/>
  <c r="D376" i="189"/>
  <c r="M377" i="189"/>
  <c r="P377" i="189"/>
  <c r="R377" i="189"/>
  <c r="N377" i="189"/>
  <c r="Q374" i="189"/>
  <c r="O374" i="189"/>
  <c r="Q377" i="189" l="1"/>
  <c r="O377" i="189"/>
  <c r="I376" i="189"/>
  <c r="J376" i="189" s="1"/>
  <c r="K376" i="189"/>
  <c r="L376" i="189"/>
  <c r="H376" i="189"/>
  <c r="F379" i="189"/>
  <c r="G379" i="189"/>
  <c r="E379" i="189"/>
  <c r="D379" i="189"/>
  <c r="M376" i="189"/>
  <c r="P376" i="189"/>
  <c r="R376" i="189"/>
  <c r="N376" i="189"/>
  <c r="M379" i="189" l="1"/>
  <c r="P379" i="189"/>
  <c r="N379" i="189"/>
  <c r="R379" i="189"/>
  <c r="Q376" i="189"/>
  <c r="O376" i="189"/>
  <c r="I379" i="189"/>
  <c r="J379" i="189" s="1"/>
  <c r="K379" i="189"/>
  <c r="L379" i="189"/>
  <c r="H379" i="189"/>
  <c r="E378" i="189"/>
  <c r="D378" i="189"/>
  <c r="F378" i="189"/>
  <c r="G378" i="189"/>
  <c r="I378" i="189" l="1"/>
  <c r="J378" i="189" s="1"/>
  <c r="K378" i="189"/>
  <c r="H378" i="189"/>
  <c r="L378" i="189"/>
  <c r="Q379" i="189"/>
  <c r="O379" i="189"/>
  <c r="E381" i="189"/>
  <c r="D381" i="189"/>
  <c r="M378" i="189"/>
  <c r="P378" i="189"/>
  <c r="N378" i="189"/>
  <c r="R378" i="189"/>
  <c r="F381" i="189"/>
  <c r="G381" i="189"/>
  <c r="I381" i="189" l="1"/>
  <c r="J381" i="189" s="1"/>
  <c r="K381" i="189"/>
  <c r="H381" i="189"/>
  <c r="L381" i="189"/>
  <c r="F380" i="189"/>
  <c r="G380" i="189"/>
  <c r="Q378" i="189"/>
  <c r="O378" i="189"/>
  <c r="E380" i="189"/>
  <c r="D380" i="189"/>
  <c r="M381" i="189"/>
  <c r="P381" i="189"/>
  <c r="R381" i="189"/>
  <c r="N381" i="189"/>
  <c r="F383" i="189" l="1"/>
  <c r="G383" i="189"/>
  <c r="I380" i="189"/>
  <c r="J380" i="189" s="1"/>
  <c r="K380" i="189"/>
  <c r="L380" i="189"/>
  <c r="H380" i="189"/>
  <c r="E383" i="189"/>
  <c r="D383" i="189"/>
  <c r="Q381" i="189"/>
  <c r="O381" i="189"/>
  <c r="M380" i="189"/>
  <c r="P380" i="189"/>
  <c r="R380" i="189"/>
  <c r="N380" i="189"/>
  <c r="I383" i="189" l="1"/>
  <c r="J383" i="189" s="1"/>
  <c r="K383" i="189"/>
  <c r="L383" i="189"/>
  <c r="H383" i="189"/>
  <c r="Q380" i="189"/>
  <c r="O380" i="189"/>
  <c r="E382" i="189"/>
  <c r="D382" i="189"/>
  <c r="F382" i="189"/>
  <c r="G382" i="189"/>
  <c r="M383" i="189"/>
  <c r="P383" i="189"/>
  <c r="N383" i="189"/>
  <c r="R383" i="189"/>
  <c r="I382" i="189" l="1"/>
  <c r="J382" i="189" s="1"/>
  <c r="K382" i="189"/>
  <c r="H382" i="189"/>
  <c r="L382" i="189"/>
  <c r="E385" i="189"/>
  <c r="D385" i="189"/>
  <c r="F385" i="189"/>
  <c r="G385" i="189"/>
  <c r="Q383" i="189"/>
  <c r="O383" i="189"/>
  <c r="M382" i="189"/>
  <c r="P382" i="189"/>
  <c r="N382" i="189"/>
  <c r="R382" i="189"/>
  <c r="F384" i="189" l="1"/>
  <c r="G384" i="189"/>
  <c r="Q382" i="189"/>
  <c r="O382" i="189"/>
  <c r="M385" i="189"/>
  <c r="P385" i="189"/>
  <c r="R385" i="189"/>
  <c r="N385" i="189"/>
  <c r="E384" i="189"/>
  <c r="D384" i="189"/>
  <c r="I385" i="189"/>
  <c r="J385" i="189" s="1"/>
  <c r="K385" i="189"/>
  <c r="H385" i="189"/>
  <c r="L385" i="189"/>
  <c r="F387" i="189" l="1"/>
  <c r="G387" i="189"/>
  <c r="E387" i="189"/>
  <c r="D387" i="189"/>
  <c r="Q385" i="189"/>
  <c r="O385" i="189"/>
  <c r="I384" i="189"/>
  <c r="J384" i="189" s="1"/>
  <c r="K384" i="189"/>
  <c r="L384" i="189"/>
  <c r="H384" i="189"/>
  <c r="M384" i="189"/>
  <c r="P384" i="189"/>
  <c r="R384" i="189"/>
  <c r="N384" i="189"/>
  <c r="I387" i="189" l="1"/>
  <c r="J387" i="189" s="1"/>
  <c r="K387" i="189"/>
  <c r="L387" i="189"/>
  <c r="H387" i="189"/>
  <c r="Q384" i="189"/>
  <c r="O384" i="189"/>
  <c r="E386" i="189"/>
  <c r="D386" i="189"/>
  <c r="F386" i="189"/>
  <c r="G386" i="189"/>
  <c r="M387" i="189"/>
  <c r="P387" i="189"/>
  <c r="N387" i="189"/>
  <c r="R387" i="189"/>
  <c r="I386" i="189" l="1"/>
  <c r="J386" i="189" s="1"/>
  <c r="K386" i="189"/>
  <c r="H386" i="189"/>
  <c r="L386" i="189"/>
  <c r="E389" i="189"/>
  <c r="D389" i="189"/>
  <c r="F389" i="189"/>
  <c r="G389" i="189"/>
  <c r="Q387" i="189"/>
  <c r="O387" i="189"/>
  <c r="M386" i="189"/>
  <c r="P386" i="189"/>
  <c r="N386" i="189"/>
  <c r="R386" i="189"/>
  <c r="F388" i="189" l="1"/>
  <c r="G388" i="189"/>
  <c r="M389" i="189"/>
  <c r="P389" i="189"/>
  <c r="R389" i="189"/>
  <c r="N389" i="189"/>
  <c r="E388" i="189"/>
  <c r="D388" i="189"/>
  <c r="I389" i="189"/>
  <c r="J389" i="189" s="1"/>
  <c r="K389" i="189"/>
  <c r="H389" i="189"/>
  <c r="L389" i="189"/>
  <c r="Q386" i="189"/>
  <c r="O386" i="189"/>
  <c r="I388" i="189" l="1"/>
  <c r="J388" i="189" s="1"/>
  <c r="K388" i="189"/>
  <c r="L388" i="189"/>
  <c r="H388" i="189"/>
  <c r="F391" i="189"/>
  <c r="G391" i="189"/>
  <c r="E391" i="189"/>
  <c r="D391" i="189"/>
  <c r="Q389" i="189"/>
  <c r="O389" i="189"/>
  <c r="M388" i="189"/>
  <c r="P388" i="189"/>
  <c r="R388" i="189"/>
  <c r="N388" i="189"/>
  <c r="I391" i="189" l="1"/>
  <c r="J391" i="189" s="1"/>
  <c r="K391" i="189"/>
  <c r="L391" i="189"/>
  <c r="H391" i="189"/>
  <c r="E390" i="189"/>
  <c r="D390" i="189"/>
  <c r="F390" i="189"/>
  <c r="G390" i="189"/>
  <c r="Q388" i="189"/>
  <c r="O388" i="189"/>
  <c r="M391" i="189"/>
  <c r="P391" i="189"/>
  <c r="N391" i="189"/>
  <c r="R391" i="189"/>
  <c r="E393" i="189" l="1"/>
  <c r="D393" i="189"/>
  <c r="M390" i="189"/>
  <c r="P390" i="189"/>
  <c r="N390" i="189"/>
  <c r="R390" i="189"/>
  <c r="F393" i="189"/>
  <c r="G393" i="189"/>
  <c r="I390" i="189"/>
  <c r="J390" i="189" s="1"/>
  <c r="K390" i="189"/>
  <c r="H390" i="189"/>
  <c r="L390" i="189"/>
  <c r="Q391" i="189"/>
  <c r="O391" i="189"/>
  <c r="F392" i="189" l="1"/>
  <c r="G392" i="189"/>
  <c r="E392" i="189"/>
  <c r="D392" i="189"/>
  <c r="M393" i="189"/>
  <c r="P393" i="189"/>
  <c r="R393" i="189"/>
  <c r="N393" i="189"/>
  <c r="I393" i="189"/>
  <c r="J393" i="189" s="1"/>
  <c r="K393" i="189"/>
  <c r="H393" i="189"/>
  <c r="L393" i="189"/>
  <c r="Q390" i="189"/>
  <c r="O390" i="189"/>
  <c r="Q393" i="189" l="1"/>
  <c r="O393" i="189"/>
  <c r="I392" i="189"/>
  <c r="J392" i="189" s="1"/>
  <c r="K392" i="189"/>
  <c r="L392" i="189"/>
  <c r="H392" i="189"/>
  <c r="F395" i="189"/>
  <c r="G395" i="189"/>
  <c r="E395" i="189"/>
  <c r="D395" i="189"/>
  <c r="M392" i="189"/>
  <c r="P392" i="189"/>
  <c r="R392" i="189"/>
  <c r="N392" i="189"/>
  <c r="M395" i="189" l="1"/>
  <c r="P395" i="189"/>
  <c r="N395" i="189"/>
  <c r="R395" i="189"/>
  <c r="Q392" i="189"/>
  <c r="O392" i="189"/>
  <c r="I395" i="189"/>
  <c r="J395" i="189" s="1"/>
  <c r="K395" i="189"/>
  <c r="L395" i="189"/>
  <c r="H395" i="189"/>
  <c r="E394" i="189"/>
  <c r="D394" i="189"/>
  <c r="F394" i="189"/>
  <c r="G394" i="189"/>
  <c r="I394" i="189" l="1"/>
  <c r="J394" i="189" s="1"/>
  <c r="K394" i="189"/>
  <c r="H394" i="189"/>
  <c r="L394" i="189"/>
  <c r="Q395" i="189"/>
  <c r="O395" i="189"/>
  <c r="E397" i="189"/>
  <c r="D397" i="189"/>
  <c r="M394" i="189"/>
  <c r="P394" i="189"/>
  <c r="N394" i="189"/>
  <c r="R394" i="189"/>
  <c r="F397" i="189"/>
  <c r="G397" i="189"/>
  <c r="I397" i="189" l="1"/>
  <c r="J397" i="189" s="1"/>
  <c r="K397" i="189"/>
  <c r="H397" i="189"/>
  <c r="L397" i="189"/>
  <c r="F396" i="189"/>
  <c r="G396" i="189"/>
  <c r="Q394" i="189"/>
  <c r="O394" i="189"/>
  <c r="E396" i="189"/>
  <c r="D396" i="189"/>
  <c r="M397" i="189"/>
  <c r="P397" i="189"/>
  <c r="R397" i="189"/>
  <c r="N397" i="189"/>
  <c r="I396" i="189" l="1"/>
  <c r="J396" i="189" s="1"/>
  <c r="K396" i="189"/>
  <c r="L396" i="189"/>
  <c r="H396" i="189"/>
  <c r="F399" i="189"/>
  <c r="G399" i="189"/>
  <c r="E399" i="189"/>
  <c r="D399" i="189"/>
  <c r="Q397" i="189"/>
  <c r="O397" i="189"/>
  <c r="M396" i="189"/>
  <c r="P396" i="189"/>
  <c r="R396" i="189"/>
  <c r="N396" i="189"/>
  <c r="I399" i="189" l="1"/>
  <c r="J399" i="189" s="1"/>
  <c r="K399" i="189"/>
  <c r="L399" i="189"/>
  <c r="H399" i="189"/>
  <c r="E398" i="189"/>
  <c r="D398" i="189"/>
  <c r="F398" i="189"/>
  <c r="G398" i="189"/>
  <c r="Q396" i="189"/>
  <c r="O396" i="189"/>
  <c r="M399" i="189"/>
  <c r="P399" i="189"/>
  <c r="N399" i="189"/>
  <c r="R399" i="189"/>
  <c r="Q399" i="189" l="1"/>
  <c r="O399" i="189"/>
  <c r="E401" i="189"/>
  <c r="D401" i="189"/>
  <c r="M398" i="189"/>
  <c r="P398" i="189"/>
  <c r="N398" i="189"/>
  <c r="R398" i="189"/>
  <c r="F401" i="189"/>
  <c r="G401" i="189"/>
  <c r="I398" i="189"/>
  <c r="J398" i="189" s="1"/>
  <c r="K398" i="189"/>
  <c r="H398" i="189"/>
  <c r="L398" i="189"/>
  <c r="I401" i="189" l="1"/>
  <c r="J401" i="189" s="1"/>
  <c r="K401" i="189"/>
  <c r="H401" i="189"/>
  <c r="L401" i="189"/>
  <c r="Q398" i="189"/>
  <c r="O398" i="189"/>
  <c r="F400" i="189"/>
  <c r="G400" i="189"/>
  <c r="E400" i="189"/>
  <c r="D400" i="189"/>
  <c r="M401" i="189"/>
  <c r="P401" i="189"/>
  <c r="R401" i="189"/>
  <c r="N401" i="189"/>
  <c r="F403" i="189" l="1"/>
  <c r="G403" i="189"/>
  <c r="Q401" i="189"/>
  <c r="O401" i="189"/>
  <c r="M400" i="189"/>
  <c r="P400" i="189"/>
  <c r="R400" i="189"/>
  <c r="N400" i="189"/>
  <c r="E403" i="189"/>
  <c r="D403" i="189"/>
  <c r="I400" i="189"/>
  <c r="J400" i="189" s="1"/>
  <c r="K400" i="189"/>
  <c r="L400" i="189"/>
  <c r="H400" i="189"/>
  <c r="I403" i="189" l="1"/>
  <c r="J403" i="189" s="1"/>
  <c r="K403" i="189"/>
  <c r="L403" i="189"/>
  <c r="H403" i="189"/>
  <c r="F402" i="189"/>
  <c r="G402" i="189"/>
  <c r="Q400" i="189"/>
  <c r="O400" i="189"/>
  <c r="E402" i="189"/>
  <c r="D402" i="189"/>
  <c r="M403" i="189"/>
  <c r="P403" i="189"/>
  <c r="N403" i="189"/>
  <c r="R403" i="189"/>
  <c r="E405" i="189" l="1"/>
  <c r="D405" i="189"/>
  <c r="I402" i="189"/>
  <c r="J402" i="189" s="1"/>
  <c r="K402" i="189"/>
  <c r="H402" i="189"/>
  <c r="L402" i="189"/>
  <c r="Q403" i="189"/>
  <c r="O403" i="189"/>
  <c r="F405" i="189"/>
  <c r="G405" i="189"/>
  <c r="M402" i="189"/>
  <c r="P402" i="189"/>
  <c r="N402" i="189"/>
  <c r="R402" i="189"/>
  <c r="M405" i="189" l="1"/>
  <c r="P405" i="189"/>
  <c r="R405" i="189"/>
  <c r="N405" i="189"/>
  <c r="F404" i="189"/>
  <c r="G404" i="189"/>
  <c r="Q402" i="189"/>
  <c r="O402" i="189"/>
  <c r="E404" i="189"/>
  <c r="D404" i="189"/>
  <c r="I405" i="189"/>
  <c r="J405" i="189" s="1"/>
  <c r="K405" i="189"/>
  <c r="H405" i="189"/>
  <c r="L405" i="189"/>
  <c r="I404" i="189" l="1"/>
  <c r="J404" i="189" s="1"/>
  <c r="K404" i="189"/>
  <c r="L404" i="189"/>
  <c r="H404" i="189"/>
  <c r="E407" i="189"/>
  <c r="D407" i="189"/>
  <c r="Q405" i="189"/>
  <c r="O405" i="189"/>
  <c r="F407" i="189"/>
  <c r="G407" i="189"/>
  <c r="M404" i="189"/>
  <c r="P404" i="189"/>
  <c r="R404" i="189"/>
  <c r="N404" i="189"/>
  <c r="M407" i="189" l="1"/>
  <c r="P407" i="189"/>
  <c r="N407" i="189"/>
  <c r="R407" i="189"/>
  <c r="E406" i="189"/>
  <c r="D406" i="189"/>
  <c r="F406" i="189"/>
  <c r="G406" i="189"/>
  <c r="I407" i="189"/>
  <c r="J407" i="189" s="1"/>
  <c r="K407" i="189"/>
  <c r="L407" i="189"/>
  <c r="H407" i="189"/>
  <c r="Q404" i="189"/>
  <c r="O404" i="189"/>
  <c r="E409" i="189" l="1"/>
  <c r="D409" i="189"/>
  <c r="F409" i="189"/>
  <c r="G409" i="189"/>
  <c r="M406" i="189"/>
  <c r="P406" i="189"/>
  <c r="N406" i="189"/>
  <c r="R406" i="189"/>
  <c r="Q407" i="189"/>
  <c r="O407" i="189"/>
  <c r="I406" i="189"/>
  <c r="J406" i="189" s="1"/>
  <c r="K406" i="189"/>
  <c r="H406" i="189"/>
  <c r="L406" i="189"/>
  <c r="Q406" i="189" l="1"/>
  <c r="O406" i="189"/>
  <c r="M409" i="189"/>
  <c r="P409" i="189"/>
  <c r="R409" i="189"/>
  <c r="N409" i="189"/>
  <c r="F408" i="189"/>
  <c r="G408" i="189"/>
  <c r="I409" i="189"/>
  <c r="J409" i="189" s="1"/>
  <c r="K409" i="189"/>
  <c r="H409" i="189"/>
  <c r="L409" i="189"/>
  <c r="E408" i="189"/>
  <c r="D408" i="189"/>
  <c r="F411" i="189" l="1"/>
  <c r="G411" i="189"/>
  <c r="E411" i="189"/>
  <c r="D411" i="189"/>
  <c r="M408" i="189"/>
  <c r="P408" i="189"/>
  <c r="R408" i="189"/>
  <c r="N408" i="189"/>
  <c r="I408" i="189"/>
  <c r="J408" i="189" s="1"/>
  <c r="K408" i="189"/>
  <c r="L408" i="189"/>
  <c r="H408" i="189"/>
  <c r="Q409" i="189"/>
  <c r="O409" i="189"/>
  <c r="Q408" i="189" l="1"/>
  <c r="O408" i="189"/>
  <c r="I411" i="189"/>
  <c r="J411" i="189" s="1"/>
  <c r="K411" i="189"/>
  <c r="L411" i="189"/>
  <c r="H411" i="189"/>
  <c r="E410" i="189"/>
  <c r="D410" i="189"/>
  <c r="F410" i="189"/>
  <c r="G410" i="189"/>
  <c r="M411" i="189"/>
  <c r="P411" i="189"/>
  <c r="N411" i="189"/>
  <c r="R411" i="189"/>
  <c r="I410" i="189" l="1"/>
  <c r="J410" i="189" s="1"/>
  <c r="K410" i="189"/>
  <c r="H410" i="189"/>
  <c r="L410" i="189"/>
  <c r="E413" i="189"/>
  <c r="D413" i="189"/>
  <c r="Q411" i="189"/>
  <c r="O411" i="189"/>
  <c r="M410" i="189"/>
  <c r="P410" i="189"/>
  <c r="N410" i="189"/>
  <c r="R410" i="189"/>
  <c r="F413" i="189"/>
  <c r="G413" i="189"/>
  <c r="M413" i="189" l="1"/>
  <c r="P413" i="189"/>
  <c r="R413" i="189"/>
  <c r="N413" i="189"/>
  <c r="F412" i="189"/>
  <c r="G412" i="189"/>
  <c r="Q410" i="189"/>
  <c r="O410" i="189"/>
  <c r="E412" i="189"/>
  <c r="D412" i="189"/>
  <c r="I413" i="189"/>
  <c r="J413" i="189" s="1"/>
  <c r="K413" i="189"/>
  <c r="H413" i="189"/>
  <c r="L413" i="189"/>
  <c r="I412" i="189" l="1"/>
  <c r="J412" i="189" s="1"/>
  <c r="K412" i="189"/>
  <c r="L412" i="189"/>
  <c r="H412" i="189"/>
  <c r="E415" i="189"/>
  <c r="D415" i="189"/>
  <c r="Q413" i="189"/>
  <c r="O413" i="189"/>
  <c r="F415" i="189"/>
  <c r="G415" i="189"/>
  <c r="M412" i="189"/>
  <c r="P412" i="189"/>
  <c r="R412" i="189"/>
  <c r="N412" i="189"/>
  <c r="E414" i="189" l="1"/>
  <c r="D414" i="189"/>
  <c r="M415" i="189"/>
  <c r="P415" i="189"/>
  <c r="N415" i="189"/>
  <c r="R415" i="189"/>
  <c r="F414" i="189"/>
  <c r="G414" i="189"/>
  <c r="Q412" i="189"/>
  <c r="O412" i="189"/>
  <c r="I415" i="189"/>
  <c r="J415" i="189" s="1"/>
  <c r="K415" i="189"/>
  <c r="L415" i="189"/>
  <c r="H415" i="189"/>
  <c r="M414" i="189" l="1"/>
  <c r="P414" i="189"/>
  <c r="N414" i="189"/>
  <c r="R414" i="189"/>
  <c r="E417" i="189"/>
  <c r="D417" i="189"/>
  <c r="I414" i="189"/>
  <c r="J414" i="189" s="1"/>
  <c r="K414" i="189"/>
  <c r="H414" i="189"/>
  <c r="L414" i="189"/>
  <c r="F417" i="189"/>
  <c r="G417" i="189"/>
  <c r="Q415" i="189"/>
  <c r="O415" i="189"/>
  <c r="M417" i="189" l="1"/>
  <c r="P417" i="189"/>
  <c r="R417" i="189"/>
  <c r="N417" i="189"/>
  <c r="Q414" i="189"/>
  <c r="O414" i="189"/>
  <c r="F416" i="189"/>
  <c r="G416" i="189"/>
  <c r="I417" i="189"/>
  <c r="J417" i="189" s="1"/>
  <c r="K417" i="189"/>
  <c r="H417" i="189"/>
  <c r="L417" i="189"/>
  <c r="E416" i="189"/>
  <c r="D416" i="189"/>
  <c r="Q417" i="189" l="1"/>
  <c r="O417" i="189"/>
  <c r="F419" i="189"/>
  <c r="G419" i="189"/>
  <c r="E419" i="189"/>
  <c r="D419" i="189"/>
  <c r="M416" i="189"/>
  <c r="P416" i="189"/>
  <c r="R416" i="189"/>
  <c r="N416" i="189"/>
  <c r="I416" i="189"/>
  <c r="J416" i="189" s="1"/>
  <c r="K416" i="189"/>
  <c r="L416" i="189"/>
  <c r="H416" i="189"/>
  <c r="M419" i="189" l="1"/>
  <c r="P419" i="189"/>
  <c r="N419" i="189"/>
  <c r="R419" i="189"/>
  <c r="E418" i="189"/>
  <c r="D418" i="189"/>
  <c r="Q416" i="189"/>
  <c r="O416" i="189"/>
  <c r="I419" i="189"/>
  <c r="J419" i="189" s="1"/>
  <c r="K419" i="189"/>
  <c r="L419" i="189"/>
  <c r="H419" i="189"/>
  <c r="F418" i="189"/>
  <c r="G418" i="189"/>
  <c r="M418" i="189" l="1"/>
  <c r="P418" i="189"/>
  <c r="N418" i="189"/>
  <c r="R418" i="189"/>
  <c r="E421" i="189"/>
  <c r="D421" i="189"/>
  <c r="F421" i="189"/>
  <c r="G421" i="189"/>
  <c r="Q419" i="189"/>
  <c r="O419" i="189"/>
  <c r="I418" i="189"/>
  <c r="J418" i="189" s="1"/>
  <c r="K418" i="189"/>
  <c r="H418" i="189"/>
  <c r="L418" i="189"/>
  <c r="M421" i="189" l="1"/>
  <c r="P421" i="189"/>
  <c r="R421" i="189"/>
  <c r="N421" i="189"/>
  <c r="Q418" i="189"/>
  <c r="O418" i="189"/>
  <c r="F420" i="189"/>
  <c r="G420" i="189"/>
  <c r="I421" i="189"/>
  <c r="J421" i="189" s="1"/>
  <c r="K421" i="189"/>
  <c r="H421" i="189"/>
  <c r="L421" i="189"/>
  <c r="E420" i="189"/>
  <c r="D420" i="189"/>
  <c r="Q421" i="189" l="1"/>
  <c r="O421" i="189"/>
  <c r="F423" i="189"/>
  <c r="G423" i="189"/>
  <c r="E423" i="189"/>
  <c r="D423" i="189"/>
  <c r="M420" i="189"/>
  <c r="P420" i="189"/>
  <c r="R420" i="189"/>
  <c r="N420" i="189"/>
  <c r="I420" i="189"/>
  <c r="J420" i="189" s="1"/>
  <c r="K420" i="189"/>
  <c r="L420" i="189"/>
  <c r="H420" i="189"/>
  <c r="M423" i="189" l="1"/>
  <c r="P423" i="189"/>
  <c r="N423" i="189"/>
  <c r="R423" i="189"/>
  <c r="E422" i="189"/>
  <c r="D422" i="189"/>
  <c r="Q420" i="189"/>
  <c r="O420" i="189"/>
  <c r="I423" i="189"/>
  <c r="J423" i="189" s="1"/>
  <c r="K423" i="189"/>
  <c r="L423" i="189"/>
  <c r="H423" i="189"/>
  <c r="F422" i="189"/>
  <c r="G422" i="189"/>
  <c r="M422" i="189" l="1"/>
  <c r="P422" i="189"/>
  <c r="N422" i="189"/>
  <c r="R422" i="189"/>
  <c r="E425" i="189"/>
  <c r="D425" i="189"/>
  <c r="F425" i="189"/>
  <c r="G425" i="189"/>
  <c r="Q423" i="189"/>
  <c r="O423" i="189"/>
  <c r="I422" i="189"/>
  <c r="J422" i="189" s="1"/>
  <c r="K422" i="189"/>
  <c r="H422" i="189"/>
  <c r="L422" i="189"/>
  <c r="F424" i="189" l="1"/>
  <c r="G424" i="189"/>
  <c r="M425" i="189"/>
  <c r="P425" i="189"/>
  <c r="R425" i="189"/>
  <c r="N425" i="189"/>
  <c r="Q422" i="189"/>
  <c r="O422" i="189"/>
  <c r="I425" i="189"/>
  <c r="J425" i="189" s="1"/>
  <c r="K425" i="189"/>
  <c r="H425" i="189"/>
  <c r="L425" i="189"/>
  <c r="E424" i="189"/>
  <c r="D424" i="189"/>
  <c r="F427" i="189" l="1"/>
  <c r="G427" i="189"/>
  <c r="I424" i="189"/>
  <c r="J424" i="189" s="1"/>
  <c r="K424" i="189"/>
  <c r="L424" i="189"/>
  <c r="H424" i="189"/>
  <c r="Q425" i="189"/>
  <c r="O425" i="189"/>
  <c r="E427" i="189"/>
  <c r="D427" i="189"/>
  <c r="M424" i="189"/>
  <c r="P424" i="189"/>
  <c r="R424" i="189"/>
  <c r="N424" i="189"/>
  <c r="Q424" i="189" l="1"/>
  <c r="O424" i="189"/>
  <c r="F426" i="189"/>
  <c r="G426" i="189"/>
  <c r="I427" i="189"/>
  <c r="J427" i="189" s="1"/>
  <c r="K427" i="189"/>
  <c r="L427" i="189"/>
  <c r="H427" i="189"/>
  <c r="E426" i="189"/>
  <c r="D426" i="189"/>
  <c r="M427" i="189"/>
  <c r="P427" i="189"/>
  <c r="N427" i="189"/>
  <c r="R427" i="189"/>
  <c r="E429" i="189" l="1"/>
  <c r="D429" i="189"/>
  <c r="F429" i="189"/>
  <c r="G429" i="189"/>
  <c r="M426" i="189"/>
  <c r="P426" i="189"/>
  <c r="N426" i="189"/>
  <c r="R426" i="189"/>
  <c r="I426" i="189"/>
  <c r="J426" i="189" s="1"/>
  <c r="K426" i="189"/>
  <c r="H426" i="189"/>
  <c r="L426" i="189"/>
  <c r="Q427" i="189"/>
  <c r="O427" i="189"/>
  <c r="E428" i="189" l="1"/>
  <c r="D428" i="189"/>
  <c r="Q426" i="189"/>
  <c r="O426" i="189"/>
  <c r="M429" i="189"/>
  <c r="P429" i="189"/>
  <c r="R429" i="189"/>
  <c r="N429" i="189"/>
  <c r="F428" i="189"/>
  <c r="G428" i="189"/>
  <c r="I429" i="189"/>
  <c r="J429" i="189" s="1"/>
  <c r="K429" i="189"/>
  <c r="H429" i="189"/>
  <c r="L429" i="189"/>
  <c r="E431" i="189" l="1"/>
  <c r="D431" i="189"/>
  <c r="Q429" i="189"/>
  <c r="O429" i="189"/>
  <c r="M428" i="189"/>
  <c r="P428" i="189"/>
  <c r="R428" i="189"/>
  <c r="N428" i="189"/>
  <c r="F431" i="189"/>
  <c r="G431" i="189"/>
  <c r="I428" i="189"/>
  <c r="J428" i="189" s="1"/>
  <c r="K428" i="189"/>
  <c r="L428" i="189"/>
  <c r="H428" i="189"/>
  <c r="F430" i="189" l="1"/>
  <c r="G430" i="189"/>
  <c r="Q428" i="189"/>
  <c r="O428" i="189"/>
  <c r="M431" i="189"/>
  <c r="P431" i="189"/>
  <c r="N431" i="189"/>
  <c r="R431" i="189"/>
  <c r="I431" i="189"/>
  <c r="J431" i="189" s="1"/>
  <c r="K431" i="189"/>
  <c r="L431" i="189"/>
  <c r="H431" i="189"/>
  <c r="E430" i="189"/>
  <c r="D430" i="189"/>
  <c r="E433" i="189" l="1"/>
  <c r="D433" i="189"/>
  <c r="F433" i="189"/>
  <c r="G433" i="189"/>
  <c r="Q431" i="189"/>
  <c r="O431" i="189"/>
  <c r="I430" i="189"/>
  <c r="J430" i="189" s="1"/>
  <c r="K430" i="189"/>
  <c r="H430" i="189"/>
  <c r="L430" i="189"/>
  <c r="M430" i="189"/>
  <c r="P430" i="189"/>
  <c r="N430" i="189"/>
  <c r="R430" i="189"/>
  <c r="M433" i="189" l="1"/>
  <c r="P433" i="189"/>
  <c r="R433" i="189"/>
  <c r="N433" i="189"/>
  <c r="F432" i="189"/>
  <c r="G432" i="189"/>
  <c r="I433" i="189"/>
  <c r="J433" i="189" s="1"/>
  <c r="K433" i="189"/>
  <c r="H433" i="189"/>
  <c r="L433" i="189"/>
  <c r="Q430" i="189"/>
  <c r="O430" i="189"/>
  <c r="E432" i="189"/>
  <c r="D432" i="189"/>
  <c r="Q433" i="189" l="1"/>
  <c r="O433" i="189"/>
  <c r="F435" i="189"/>
  <c r="G435" i="189"/>
  <c r="E435" i="189"/>
  <c r="D435" i="189"/>
  <c r="I432" i="189"/>
  <c r="J432" i="189" s="1"/>
  <c r="K432" i="189"/>
  <c r="L432" i="189"/>
  <c r="H432" i="189"/>
  <c r="M432" i="189"/>
  <c r="P432" i="189"/>
  <c r="R432" i="189"/>
  <c r="N432" i="189"/>
  <c r="M435" i="189" l="1"/>
  <c r="P435" i="189"/>
  <c r="N435" i="189"/>
  <c r="R435" i="189"/>
  <c r="Q432" i="189"/>
  <c r="O432" i="189"/>
  <c r="E434" i="189"/>
  <c r="D434" i="189"/>
  <c r="I435" i="189"/>
  <c r="J435" i="189" s="1"/>
  <c r="K435" i="189"/>
  <c r="L435" i="189"/>
  <c r="H435" i="189"/>
  <c r="F434" i="189"/>
  <c r="G434" i="189"/>
  <c r="E437" i="189" l="1"/>
  <c r="D437" i="189"/>
  <c r="I434" i="189"/>
  <c r="J434" i="189" s="1"/>
  <c r="K434" i="189"/>
  <c r="H434" i="189"/>
  <c r="L434" i="189"/>
  <c r="F437" i="189"/>
  <c r="G437" i="189"/>
  <c r="Q435" i="189"/>
  <c r="O435" i="189"/>
  <c r="M434" i="189"/>
  <c r="P434" i="189"/>
  <c r="N434" i="189"/>
  <c r="R434" i="189"/>
  <c r="M437" i="189" l="1"/>
  <c r="P437" i="189"/>
  <c r="R437" i="189"/>
  <c r="N437" i="189"/>
  <c r="F436" i="189"/>
  <c r="G436" i="189"/>
  <c r="I437" i="189"/>
  <c r="J437" i="189" s="1"/>
  <c r="K437" i="189"/>
  <c r="H437" i="189"/>
  <c r="L437" i="189"/>
  <c r="Q434" i="189"/>
  <c r="O434" i="189"/>
  <c r="E436" i="189"/>
  <c r="D436" i="189"/>
  <c r="F439" i="189" l="1"/>
  <c r="G439" i="189"/>
  <c r="E439" i="189"/>
  <c r="D439" i="189"/>
  <c r="Q437" i="189"/>
  <c r="O437" i="189"/>
  <c r="I436" i="189"/>
  <c r="J436" i="189" s="1"/>
  <c r="K436" i="189"/>
  <c r="L436" i="189"/>
  <c r="H436" i="189"/>
  <c r="M436" i="189"/>
  <c r="P436" i="189"/>
  <c r="R436" i="189"/>
  <c r="N436" i="189"/>
  <c r="I439" i="189" l="1"/>
  <c r="J439" i="189" s="1"/>
  <c r="K439" i="189"/>
  <c r="L439" i="189"/>
  <c r="H439" i="189"/>
  <c r="Q436" i="189"/>
  <c r="O436" i="189"/>
  <c r="E438" i="189"/>
  <c r="D438" i="189"/>
  <c r="F438" i="189"/>
  <c r="G438" i="189"/>
  <c r="M439" i="189"/>
  <c r="P439" i="189"/>
  <c r="N439" i="189"/>
  <c r="R439" i="189"/>
  <c r="I438" i="189" l="1"/>
  <c r="J438" i="189" s="1"/>
  <c r="K438" i="189"/>
  <c r="H438" i="189"/>
  <c r="L438" i="189"/>
  <c r="E441" i="189"/>
  <c r="D441" i="189"/>
  <c r="F441" i="189"/>
  <c r="G441" i="189"/>
  <c r="Q439" i="189"/>
  <c r="O439" i="189"/>
  <c r="M438" i="189"/>
  <c r="P438" i="189"/>
  <c r="N438" i="189"/>
  <c r="R438" i="189"/>
  <c r="F440" i="189" l="1"/>
  <c r="G440" i="189"/>
  <c r="M441" i="189"/>
  <c r="P441" i="189"/>
  <c r="R441" i="189"/>
  <c r="N441" i="189"/>
  <c r="E440" i="189"/>
  <c r="D440" i="189"/>
  <c r="I441" i="189"/>
  <c r="J441" i="189" s="1"/>
  <c r="K441" i="189"/>
  <c r="H441" i="189"/>
  <c r="L441" i="189"/>
  <c r="Q438" i="189"/>
  <c r="O438" i="189"/>
  <c r="F443" i="189" l="1"/>
  <c r="G443" i="189"/>
  <c r="I440" i="189"/>
  <c r="J440" i="189" s="1"/>
  <c r="K440" i="189"/>
  <c r="L440" i="189"/>
  <c r="H440" i="189"/>
  <c r="Q441" i="189"/>
  <c r="O441" i="189"/>
  <c r="E443" i="189"/>
  <c r="D443" i="189"/>
  <c r="M440" i="189"/>
  <c r="P440" i="189"/>
  <c r="R440" i="189"/>
  <c r="N440" i="189"/>
  <c r="Q440" i="189" l="1"/>
  <c r="O440" i="189"/>
  <c r="F442" i="189"/>
  <c r="G442" i="189"/>
  <c r="E442" i="189"/>
  <c r="D442" i="189"/>
  <c r="I443" i="189"/>
  <c r="J443" i="189" s="1"/>
  <c r="K443" i="189"/>
  <c r="L443" i="189"/>
  <c r="H443" i="189"/>
  <c r="M443" i="189"/>
  <c r="P443" i="189"/>
  <c r="N443" i="189"/>
  <c r="R443" i="189"/>
  <c r="M442" i="189" l="1"/>
  <c r="P442" i="189"/>
  <c r="N442" i="189"/>
  <c r="R442" i="189"/>
  <c r="E445" i="189"/>
  <c r="D445" i="189"/>
  <c r="I442" i="189"/>
  <c r="J442" i="189" s="1"/>
  <c r="K442" i="189"/>
  <c r="H442" i="189"/>
  <c r="L442" i="189"/>
  <c r="Q443" i="189"/>
  <c r="O443" i="189"/>
  <c r="F445" i="189"/>
  <c r="G445" i="189"/>
  <c r="M445" i="189" l="1"/>
  <c r="P445" i="189"/>
  <c r="R445" i="189"/>
  <c r="N445" i="189"/>
  <c r="F444" i="189"/>
  <c r="G444" i="189"/>
  <c r="E444" i="189"/>
  <c r="D444" i="189"/>
  <c r="Q442" i="189"/>
  <c r="O442" i="189"/>
  <c r="I445" i="189"/>
  <c r="J445" i="189" s="1"/>
  <c r="K445" i="189"/>
  <c r="H445" i="189"/>
  <c r="L445" i="189"/>
  <c r="I444" i="189" l="1"/>
  <c r="J444" i="189" s="1"/>
  <c r="K444" i="189"/>
  <c r="L444" i="189"/>
  <c r="H444" i="189"/>
  <c r="Q445" i="189"/>
  <c r="O445" i="189"/>
  <c r="F447" i="189"/>
  <c r="G447" i="189"/>
  <c r="E447" i="189"/>
  <c r="D447" i="189"/>
  <c r="M444" i="189"/>
  <c r="P444" i="189"/>
  <c r="R444" i="189"/>
  <c r="N444" i="189"/>
  <c r="E446" i="189" l="1"/>
  <c r="D446" i="189"/>
  <c r="M447" i="189"/>
  <c r="P447" i="189"/>
  <c r="N447" i="189"/>
  <c r="R447" i="189"/>
  <c r="F446" i="189"/>
  <c r="G446" i="189"/>
  <c r="Q444" i="189"/>
  <c r="O444" i="189"/>
  <c r="I447" i="189"/>
  <c r="J447" i="189" s="1"/>
  <c r="K447" i="189"/>
  <c r="L447" i="189"/>
  <c r="H447" i="189"/>
  <c r="M446" i="189" l="1"/>
  <c r="P446" i="189"/>
  <c r="N446" i="189"/>
  <c r="R446" i="189"/>
  <c r="E449" i="189"/>
  <c r="D449" i="189"/>
  <c r="I446" i="189"/>
  <c r="J446" i="189" s="1"/>
  <c r="K446" i="189"/>
  <c r="H446" i="189"/>
  <c r="L446" i="189"/>
  <c r="F449" i="189"/>
  <c r="G449" i="189"/>
  <c r="Q447" i="189"/>
  <c r="O447" i="189"/>
  <c r="M449" i="189" l="1"/>
  <c r="P449" i="189"/>
  <c r="R449" i="189"/>
  <c r="N449" i="189"/>
  <c r="Q446" i="189"/>
  <c r="O446" i="189"/>
  <c r="F448" i="189"/>
  <c r="G448" i="189"/>
  <c r="I449" i="189"/>
  <c r="J449" i="189" s="1"/>
  <c r="K449" i="189"/>
  <c r="H449" i="189"/>
  <c r="L449" i="189"/>
  <c r="E448" i="189"/>
  <c r="D448" i="189"/>
  <c r="F451" i="189" l="1"/>
  <c r="G451" i="189"/>
  <c r="Q449" i="189"/>
  <c r="O449" i="189"/>
  <c r="E451" i="189"/>
  <c r="D451" i="189"/>
  <c r="M448" i="189"/>
  <c r="P448" i="189"/>
  <c r="R448" i="189"/>
  <c r="N448" i="189"/>
  <c r="I448" i="189"/>
  <c r="J448" i="189" s="1"/>
  <c r="K448" i="189"/>
  <c r="L448" i="189"/>
  <c r="H448" i="189"/>
  <c r="E450" i="189" l="1"/>
  <c r="D450" i="189"/>
  <c r="F450" i="189"/>
  <c r="G450" i="189"/>
  <c r="I451" i="189"/>
  <c r="J451" i="189" s="1"/>
  <c r="K451" i="189"/>
  <c r="L451" i="189"/>
  <c r="H451" i="189"/>
  <c r="Q448" i="189"/>
  <c r="O448" i="189"/>
  <c r="M451" i="189"/>
  <c r="P451" i="189"/>
  <c r="N451" i="189"/>
  <c r="R451" i="189"/>
  <c r="E453" i="189" l="1"/>
  <c r="D453" i="189"/>
  <c r="F453" i="189"/>
  <c r="G453" i="189"/>
  <c r="M450" i="189"/>
  <c r="P450" i="189"/>
  <c r="N450" i="189"/>
  <c r="R450" i="189"/>
  <c r="I450" i="189"/>
  <c r="J450" i="189" s="1"/>
  <c r="K450" i="189"/>
  <c r="H450" i="189"/>
  <c r="L450" i="189"/>
  <c r="Q451" i="189"/>
  <c r="O451" i="189"/>
  <c r="F452" i="189" l="1"/>
  <c r="G452" i="189"/>
  <c r="E452" i="189"/>
  <c r="D452" i="189"/>
  <c r="Q450" i="189"/>
  <c r="O450" i="189"/>
  <c r="M453" i="189"/>
  <c r="P453" i="189"/>
  <c r="R453" i="189"/>
  <c r="N453" i="189"/>
  <c r="I453" i="189"/>
  <c r="J453" i="189" s="1"/>
  <c r="K453" i="189"/>
  <c r="H453" i="189"/>
  <c r="L453" i="189"/>
  <c r="I452" i="189" l="1"/>
  <c r="J452" i="189" s="1"/>
  <c r="K452" i="189"/>
  <c r="L452" i="189"/>
  <c r="H452" i="189"/>
  <c r="F455" i="189"/>
  <c r="G455" i="189"/>
  <c r="O453" i="189"/>
  <c r="Q453" i="189"/>
  <c r="D455" i="189"/>
  <c r="E455" i="189"/>
  <c r="M452" i="189"/>
  <c r="P452" i="189"/>
  <c r="R452" i="189"/>
  <c r="N452" i="189"/>
  <c r="H455" i="189" l="1"/>
  <c r="L455" i="189"/>
  <c r="K455" i="189"/>
  <c r="I455" i="189"/>
  <c r="J455" i="189" s="1"/>
  <c r="D454" i="189"/>
  <c r="E454" i="189"/>
  <c r="F454" i="189"/>
  <c r="G454" i="189"/>
  <c r="Q452" i="189"/>
  <c r="O452" i="189"/>
  <c r="P455" i="189"/>
  <c r="M455" i="189"/>
  <c r="R455" i="189"/>
  <c r="N455" i="189"/>
  <c r="P454" i="189" l="1"/>
  <c r="M454" i="189"/>
  <c r="R454" i="189"/>
  <c r="N454" i="189"/>
  <c r="O455" i="189"/>
  <c r="Q455" i="189"/>
  <c r="F457" i="189"/>
  <c r="G457" i="189"/>
  <c r="H454" i="189"/>
  <c r="L454" i="189"/>
  <c r="K454" i="189"/>
  <c r="I454" i="189"/>
  <c r="J454" i="189" s="1"/>
  <c r="D457" i="189"/>
  <c r="E457" i="189"/>
  <c r="O454" i="189" l="1"/>
  <c r="Q454" i="189"/>
  <c r="P457" i="189"/>
  <c r="M457" i="189"/>
  <c r="R457" i="189"/>
  <c r="N457" i="189"/>
  <c r="F456" i="189"/>
  <c r="G456" i="189"/>
  <c r="H457" i="189"/>
  <c r="L457" i="189"/>
  <c r="K457" i="189"/>
  <c r="I457" i="189"/>
  <c r="J457" i="189" s="1"/>
  <c r="D456" i="189"/>
  <c r="E456" i="189"/>
  <c r="P456" i="189" l="1"/>
  <c r="M456" i="189"/>
  <c r="R456" i="189"/>
  <c r="N456" i="189"/>
  <c r="F459" i="189"/>
  <c r="G459" i="189"/>
  <c r="O457" i="189"/>
  <c r="Q457" i="189"/>
  <c r="H456" i="189"/>
  <c r="L456" i="189"/>
  <c r="K456" i="189"/>
  <c r="I456" i="189"/>
  <c r="J456" i="189" s="1"/>
  <c r="D459" i="189"/>
  <c r="E459" i="189"/>
  <c r="H459" i="189" l="1"/>
  <c r="L459" i="189"/>
  <c r="K459" i="189"/>
  <c r="I459" i="189"/>
  <c r="J459" i="189" s="1"/>
  <c r="O456" i="189"/>
  <c r="Q456" i="189"/>
  <c r="F458" i="189"/>
  <c r="G458" i="189"/>
  <c r="D458" i="189"/>
  <c r="E458" i="189"/>
  <c r="P459" i="189"/>
  <c r="M459" i="189"/>
  <c r="R459" i="189"/>
  <c r="N459" i="189"/>
  <c r="P458" i="189" l="1"/>
  <c r="M458" i="189"/>
  <c r="R458" i="189"/>
  <c r="N458" i="189"/>
  <c r="O459" i="189"/>
  <c r="Q459" i="189"/>
  <c r="F461" i="189"/>
  <c r="G461" i="189"/>
  <c r="H458" i="189"/>
  <c r="L458" i="189"/>
  <c r="K458" i="189"/>
  <c r="I458" i="189"/>
  <c r="J458" i="189" s="1"/>
  <c r="D461" i="189"/>
  <c r="E461" i="189"/>
  <c r="O458" i="189" l="1"/>
  <c r="Q458" i="189"/>
  <c r="P461" i="189"/>
  <c r="M461" i="189"/>
  <c r="R461" i="189"/>
  <c r="N461" i="189"/>
  <c r="F460" i="189"/>
  <c r="G460" i="189"/>
  <c r="H461" i="189"/>
  <c r="L461" i="189"/>
  <c r="K461" i="189"/>
  <c r="I461" i="189"/>
  <c r="J461" i="189" s="1"/>
  <c r="D460" i="189"/>
  <c r="E460" i="189"/>
  <c r="P460" i="189" l="1"/>
  <c r="M460" i="189"/>
  <c r="R460" i="189"/>
  <c r="N460" i="189"/>
  <c r="F463" i="189"/>
  <c r="G463" i="189"/>
  <c r="O461" i="189"/>
  <c r="Q461" i="189"/>
  <c r="H460" i="189"/>
  <c r="L460" i="189"/>
  <c r="K460" i="189"/>
  <c r="I460" i="189"/>
  <c r="J460" i="189" s="1"/>
  <c r="D463" i="189"/>
  <c r="E463" i="189"/>
  <c r="H463" i="189" l="1"/>
  <c r="L463" i="189"/>
  <c r="K463" i="189"/>
  <c r="I463" i="189"/>
  <c r="J463" i="189" s="1"/>
  <c r="O460" i="189"/>
  <c r="Q460" i="189"/>
  <c r="F462" i="189"/>
  <c r="G462" i="189"/>
  <c r="D462" i="189"/>
  <c r="E462" i="189"/>
  <c r="P463" i="189"/>
  <c r="M463" i="189"/>
  <c r="R463" i="189"/>
  <c r="N463" i="189"/>
  <c r="P462" i="189" l="1"/>
  <c r="M462" i="189"/>
  <c r="R462" i="189"/>
  <c r="N462" i="189"/>
  <c r="O463" i="189"/>
  <c r="Q463" i="189"/>
  <c r="F465" i="189"/>
  <c r="G465" i="189"/>
  <c r="H462" i="189"/>
  <c r="L462" i="189"/>
  <c r="K462" i="189"/>
  <c r="I462" i="189"/>
  <c r="J462" i="189" s="1"/>
  <c r="D465" i="189"/>
  <c r="E465" i="189"/>
  <c r="O462" i="189" l="1"/>
  <c r="Q462" i="189"/>
  <c r="P465" i="189"/>
  <c r="M465" i="189"/>
  <c r="R465" i="189"/>
  <c r="N465" i="189"/>
  <c r="F464" i="189"/>
  <c r="G464" i="189"/>
  <c r="H465" i="189"/>
  <c r="L465" i="189"/>
  <c r="K465" i="189"/>
  <c r="I465" i="189"/>
  <c r="J465" i="189" s="1"/>
  <c r="D464" i="189"/>
  <c r="E464" i="189"/>
  <c r="P464" i="189" l="1"/>
  <c r="M464" i="189"/>
  <c r="R464" i="189"/>
  <c r="N464" i="189"/>
  <c r="F467" i="189"/>
  <c r="G467" i="189"/>
  <c r="O465" i="189"/>
  <c r="Q465" i="189"/>
  <c r="H464" i="189"/>
  <c r="L464" i="189"/>
  <c r="K464" i="189"/>
  <c r="I464" i="189"/>
  <c r="J464" i="189" s="1"/>
  <c r="D467" i="189"/>
  <c r="E467" i="189"/>
  <c r="F466" i="189" l="1"/>
  <c r="G466" i="189"/>
  <c r="D466" i="189"/>
  <c r="E466" i="189"/>
  <c r="O464" i="189"/>
  <c r="Q464" i="189"/>
  <c r="H467" i="189"/>
  <c r="L467" i="189"/>
  <c r="K467" i="189"/>
  <c r="I467" i="189"/>
  <c r="J467" i="189" s="1"/>
  <c r="P467" i="189"/>
  <c r="M467" i="189"/>
  <c r="R467" i="189"/>
  <c r="N467" i="189"/>
  <c r="F469" i="189" l="1"/>
  <c r="G469" i="189"/>
  <c r="D469" i="189"/>
  <c r="E469" i="189"/>
  <c r="H466" i="189"/>
  <c r="L466" i="189"/>
  <c r="K466" i="189"/>
  <c r="I466" i="189"/>
  <c r="J466" i="189" s="1"/>
  <c r="O467" i="189"/>
  <c r="Q467" i="189"/>
  <c r="P466" i="189"/>
  <c r="M466" i="189"/>
  <c r="R466" i="189"/>
  <c r="N466" i="189"/>
  <c r="H469" i="189" l="1"/>
  <c r="L469" i="189"/>
  <c r="K469" i="189"/>
  <c r="I469" i="189"/>
  <c r="J469" i="189" s="1"/>
  <c r="F468" i="189"/>
  <c r="G468" i="189"/>
  <c r="O466" i="189"/>
  <c r="Q466" i="189"/>
  <c r="D468" i="189"/>
  <c r="E468" i="189"/>
  <c r="P469" i="189"/>
  <c r="M469" i="189"/>
  <c r="R469" i="189"/>
  <c r="N469" i="189"/>
  <c r="H468" i="189" l="1"/>
  <c r="L468" i="189"/>
  <c r="K468" i="189"/>
  <c r="I468" i="189"/>
  <c r="J468" i="189" s="1"/>
  <c r="F471" i="189"/>
  <c r="G471" i="189"/>
  <c r="O469" i="189"/>
  <c r="Q469" i="189"/>
  <c r="P468" i="189"/>
  <c r="M468" i="189"/>
  <c r="R468" i="189"/>
  <c r="N468" i="189"/>
  <c r="D471" i="189"/>
  <c r="E471" i="189"/>
  <c r="H471" i="189" l="1"/>
  <c r="L471" i="189"/>
  <c r="K471" i="189"/>
  <c r="I471" i="189"/>
  <c r="J471" i="189" s="1"/>
  <c r="O468" i="189"/>
  <c r="Q468" i="189"/>
  <c r="F470" i="189"/>
  <c r="G470" i="189"/>
  <c r="P471" i="189"/>
  <c r="M471" i="189"/>
  <c r="R471" i="189"/>
  <c r="N471" i="189"/>
  <c r="D470" i="189"/>
  <c r="E470" i="189"/>
  <c r="O471" i="189" l="1"/>
  <c r="Q471" i="189"/>
  <c r="P470" i="189"/>
  <c r="M470" i="189"/>
  <c r="R470" i="189"/>
  <c r="N470" i="189"/>
  <c r="F473" i="189"/>
  <c r="G473" i="189"/>
  <c r="H470" i="189"/>
  <c r="L470" i="189"/>
  <c r="K470" i="189"/>
  <c r="I470" i="189"/>
  <c r="J470" i="189" s="1"/>
  <c r="D473" i="189"/>
  <c r="E473" i="189"/>
  <c r="P473" i="189" l="1"/>
  <c r="M473" i="189"/>
  <c r="R473" i="189"/>
  <c r="N473" i="189"/>
  <c r="F472" i="189"/>
  <c r="G472" i="189"/>
  <c r="O470" i="189"/>
  <c r="Q470" i="189"/>
  <c r="H473" i="189"/>
  <c r="L473" i="189"/>
  <c r="K473" i="189"/>
  <c r="I473" i="189"/>
  <c r="J473" i="189" s="1"/>
  <c r="D472" i="189"/>
  <c r="E472" i="189"/>
  <c r="H472" i="189" l="1"/>
  <c r="L472" i="189"/>
  <c r="K472" i="189"/>
  <c r="I472" i="189"/>
  <c r="J472" i="189" s="1"/>
  <c r="O473" i="189"/>
  <c r="Q473" i="189"/>
  <c r="F475" i="189"/>
  <c r="G475" i="189"/>
  <c r="D475" i="189"/>
  <c r="E475" i="189"/>
  <c r="P472" i="189"/>
  <c r="M472" i="189"/>
  <c r="R472" i="189"/>
  <c r="N472" i="189"/>
  <c r="P475" i="189" l="1"/>
  <c r="M475" i="189"/>
  <c r="R475" i="189"/>
  <c r="N475" i="189"/>
  <c r="O472" i="189"/>
  <c r="Q472" i="189"/>
  <c r="F474" i="189"/>
  <c r="G474" i="189"/>
  <c r="H475" i="189"/>
  <c r="L475" i="189"/>
  <c r="K475" i="189"/>
  <c r="I475" i="189"/>
  <c r="J475" i="189" s="1"/>
  <c r="D474" i="189"/>
  <c r="E474" i="189"/>
  <c r="O475" i="189" l="1"/>
  <c r="Q475" i="189"/>
  <c r="P474" i="189"/>
  <c r="M474" i="189"/>
  <c r="R474" i="189"/>
  <c r="N474" i="189"/>
  <c r="F477" i="189"/>
  <c r="G477" i="189"/>
  <c r="H474" i="189"/>
  <c r="L474" i="189"/>
  <c r="K474" i="189"/>
  <c r="I474" i="189"/>
  <c r="J474" i="189" s="1"/>
  <c r="D477" i="189"/>
  <c r="E477" i="189"/>
  <c r="P477" i="189" l="1"/>
  <c r="M477" i="189"/>
  <c r="R477" i="189"/>
  <c r="N477" i="189"/>
  <c r="F476" i="189"/>
  <c r="G476" i="189"/>
  <c r="O474" i="189"/>
  <c r="Q474" i="189"/>
  <c r="H477" i="189"/>
  <c r="L477" i="189"/>
  <c r="K477" i="189"/>
  <c r="I477" i="189"/>
  <c r="J477" i="189" s="1"/>
  <c r="D476" i="189"/>
  <c r="E476" i="189"/>
  <c r="H476" i="189" l="1"/>
  <c r="L476" i="189"/>
  <c r="K476" i="189"/>
  <c r="I476" i="189"/>
  <c r="J476" i="189" s="1"/>
  <c r="O477" i="189"/>
  <c r="Q477" i="189"/>
  <c r="F479" i="189"/>
  <c r="G479" i="189"/>
  <c r="D479" i="189"/>
  <c r="E479" i="189"/>
  <c r="P476" i="189"/>
  <c r="M476" i="189"/>
  <c r="R476" i="189"/>
  <c r="N476" i="189"/>
  <c r="P479" i="189" l="1"/>
  <c r="M479" i="189"/>
  <c r="R479" i="189"/>
  <c r="N479" i="189"/>
  <c r="O476" i="189"/>
  <c r="Q476" i="189"/>
  <c r="F478" i="189"/>
  <c r="G478" i="189"/>
  <c r="H479" i="189"/>
  <c r="L479" i="189"/>
  <c r="K479" i="189"/>
  <c r="I479" i="189"/>
  <c r="J479" i="189" s="1"/>
  <c r="D478" i="189"/>
  <c r="E478" i="189"/>
  <c r="O479" i="189" l="1"/>
  <c r="Q479" i="189"/>
  <c r="P478" i="189"/>
  <c r="M478" i="189"/>
  <c r="R478" i="189"/>
  <c r="N478" i="189"/>
  <c r="F481" i="189"/>
  <c r="G481" i="189"/>
  <c r="H478" i="189"/>
  <c r="L478" i="189"/>
  <c r="K478" i="189"/>
  <c r="I478" i="189"/>
  <c r="J478" i="189" s="1"/>
  <c r="D481" i="189"/>
  <c r="E481" i="189"/>
  <c r="P481" i="189" l="1"/>
  <c r="M481" i="189"/>
  <c r="R481" i="189"/>
  <c r="N481" i="189"/>
  <c r="F480" i="189"/>
  <c r="G480" i="189"/>
  <c r="O478" i="189"/>
  <c r="Q478" i="189"/>
  <c r="H481" i="189"/>
  <c r="L481" i="189"/>
  <c r="K481" i="189"/>
  <c r="I481" i="189"/>
  <c r="J481" i="189" s="1"/>
  <c r="D480" i="189"/>
  <c r="E480" i="189"/>
  <c r="H480" i="189" l="1"/>
  <c r="L480" i="189"/>
  <c r="K480" i="189"/>
  <c r="I480" i="189"/>
  <c r="J480" i="189" s="1"/>
  <c r="O481" i="189"/>
  <c r="Q481" i="189"/>
  <c r="F483" i="189"/>
  <c r="G483" i="189"/>
  <c r="D483" i="189"/>
  <c r="E483" i="189"/>
  <c r="P480" i="189"/>
  <c r="M480" i="189"/>
  <c r="R480" i="189"/>
  <c r="N480" i="189"/>
  <c r="P483" i="189" l="1"/>
  <c r="M483" i="189"/>
  <c r="R483" i="189"/>
  <c r="N483" i="189"/>
  <c r="F482" i="189"/>
  <c r="G482" i="189"/>
  <c r="O480" i="189"/>
  <c r="Q480" i="189"/>
  <c r="H483" i="189"/>
  <c r="L483" i="189"/>
  <c r="K483" i="189"/>
  <c r="I483" i="189"/>
  <c r="J483" i="189" s="1"/>
  <c r="D482" i="189"/>
  <c r="E482" i="189"/>
  <c r="F485" i="189" l="1"/>
  <c r="G485" i="189"/>
  <c r="D485" i="189"/>
  <c r="E485" i="189"/>
  <c r="O483" i="189"/>
  <c r="Q483" i="189"/>
  <c r="H482" i="189"/>
  <c r="L482" i="189"/>
  <c r="K482" i="189"/>
  <c r="I482" i="189"/>
  <c r="J482" i="189" s="1"/>
  <c r="P482" i="189"/>
  <c r="M482" i="189"/>
  <c r="R482" i="189"/>
  <c r="N482" i="189"/>
  <c r="F484" i="189" l="1"/>
  <c r="G484" i="189"/>
  <c r="D484" i="189"/>
  <c r="E484" i="189"/>
  <c r="H485" i="189"/>
  <c r="L485" i="189"/>
  <c r="I485" i="189"/>
  <c r="J485" i="189" s="1"/>
  <c r="K485" i="189"/>
  <c r="O482" i="189"/>
  <c r="Q482" i="189"/>
  <c r="P485" i="189"/>
  <c r="M485" i="189"/>
  <c r="N485" i="189"/>
  <c r="R485" i="189"/>
  <c r="H484" i="189" l="1"/>
  <c r="L484" i="189"/>
  <c r="I484" i="189"/>
  <c r="J484" i="189" s="1"/>
  <c r="K484" i="189"/>
  <c r="F487" i="189"/>
  <c r="G487" i="189"/>
  <c r="O485" i="189"/>
  <c r="Q485" i="189"/>
  <c r="D487" i="189"/>
  <c r="E487" i="189"/>
  <c r="P484" i="189"/>
  <c r="N484" i="189"/>
  <c r="R484" i="189"/>
  <c r="M484" i="189"/>
  <c r="O484" i="189" l="1"/>
  <c r="Q484" i="189"/>
  <c r="H487" i="189"/>
  <c r="L487" i="189"/>
  <c r="I487" i="189"/>
  <c r="J487" i="189" s="1"/>
  <c r="K487" i="189"/>
  <c r="F486" i="189"/>
  <c r="G486" i="189"/>
  <c r="P487" i="189"/>
  <c r="R487" i="189"/>
  <c r="M487" i="189"/>
  <c r="N487" i="189"/>
  <c r="D486" i="189"/>
  <c r="E486" i="189"/>
  <c r="O487" i="189" l="1"/>
  <c r="Q487" i="189"/>
  <c r="F489" i="189"/>
  <c r="G489" i="189"/>
  <c r="P486" i="189"/>
  <c r="R486" i="189"/>
  <c r="M486" i="189"/>
  <c r="N486" i="189"/>
  <c r="D489" i="189"/>
  <c r="E489" i="189"/>
  <c r="H486" i="189"/>
  <c r="L486" i="189"/>
  <c r="K486" i="189"/>
  <c r="I486" i="189"/>
  <c r="J486" i="189" s="1"/>
  <c r="G488" i="189" l="1"/>
  <c r="F488" i="189"/>
  <c r="O486" i="189"/>
  <c r="Q486" i="189"/>
  <c r="D488" i="189"/>
  <c r="E488" i="189"/>
  <c r="P489" i="189"/>
  <c r="M489" i="189"/>
  <c r="N489" i="189"/>
  <c r="R489" i="189"/>
  <c r="H489" i="189"/>
  <c r="L489" i="189"/>
  <c r="I489" i="189"/>
  <c r="J489" i="189" s="1"/>
  <c r="K489" i="189"/>
  <c r="O489" i="189" l="1"/>
  <c r="Q489" i="189"/>
  <c r="F491" i="189"/>
  <c r="G491" i="189"/>
  <c r="H488" i="189"/>
  <c r="L488" i="189"/>
  <c r="I488" i="189"/>
  <c r="J488" i="189" s="1"/>
  <c r="K488" i="189"/>
  <c r="D491" i="189"/>
  <c r="E491" i="189"/>
  <c r="P488" i="189"/>
  <c r="N488" i="189"/>
  <c r="R488" i="189"/>
  <c r="M488" i="189"/>
  <c r="O488" i="189" l="1"/>
  <c r="Q488" i="189"/>
  <c r="P491" i="189"/>
  <c r="R491" i="189"/>
  <c r="M491" i="189"/>
  <c r="N491" i="189"/>
  <c r="F490" i="189"/>
  <c r="G490" i="189"/>
  <c r="H491" i="189"/>
  <c r="L491" i="189"/>
  <c r="I491" i="189"/>
  <c r="J491" i="189" s="1"/>
  <c r="K491" i="189"/>
  <c r="D490" i="189"/>
  <c r="E490" i="189"/>
  <c r="P490" i="189" l="1"/>
  <c r="R490" i="189"/>
  <c r="M490" i="189"/>
  <c r="N490" i="189"/>
  <c r="F493" i="189"/>
  <c r="G493" i="189"/>
  <c r="O491" i="189"/>
  <c r="Q491" i="189"/>
  <c r="H490" i="189"/>
  <c r="L490" i="189"/>
  <c r="K490" i="189"/>
  <c r="I490" i="189"/>
  <c r="J490" i="189" s="1"/>
  <c r="D493" i="189"/>
  <c r="E493" i="189"/>
  <c r="G492" i="189" l="1"/>
  <c r="F492" i="189"/>
  <c r="D492" i="189"/>
  <c r="E492" i="189"/>
  <c r="O490" i="189"/>
  <c r="Q490" i="189"/>
  <c r="H493" i="189"/>
  <c r="L493" i="189"/>
  <c r="I493" i="189"/>
  <c r="J493" i="189" s="1"/>
  <c r="K493" i="189"/>
  <c r="P493" i="189"/>
  <c r="M493" i="189"/>
  <c r="N493" i="189"/>
  <c r="R493" i="189"/>
  <c r="O493" i="189" l="1"/>
  <c r="Q493" i="189"/>
  <c r="F495" i="189"/>
  <c r="G495" i="189"/>
  <c r="D495" i="189"/>
  <c r="E495" i="189"/>
  <c r="H492" i="189"/>
  <c r="L492" i="189"/>
  <c r="I492" i="189"/>
  <c r="J492" i="189" s="1"/>
  <c r="K492" i="189"/>
  <c r="P492" i="189"/>
  <c r="N492" i="189"/>
  <c r="R492" i="189"/>
  <c r="M492" i="189"/>
  <c r="O492" i="189" l="1"/>
  <c r="Q492" i="189"/>
  <c r="F494" i="189"/>
  <c r="G494" i="189"/>
  <c r="D494" i="189"/>
  <c r="E494" i="189"/>
  <c r="P495" i="189"/>
  <c r="R495" i="189"/>
  <c r="M495" i="189"/>
  <c r="N495" i="189"/>
  <c r="H495" i="189"/>
  <c r="L495" i="189"/>
  <c r="I495" i="189"/>
  <c r="J495" i="189" s="1"/>
  <c r="K495" i="189"/>
  <c r="F497" i="189" l="1"/>
  <c r="G497" i="189"/>
  <c r="D497" i="189"/>
  <c r="E497" i="189"/>
  <c r="P494" i="189"/>
  <c r="R494" i="189"/>
  <c r="M494" i="189"/>
  <c r="N494" i="189"/>
  <c r="O495" i="189"/>
  <c r="Q495" i="189"/>
  <c r="H494" i="189"/>
  <c r="L494" i="189"/>
  <c r="K494" i="189"/>
  <c r="I494" i="189"/>
  <c r="J494" i="189" s="1"/>
  <c r="G496" i="189" l="1"/>
  <c r="F496" i="189"/>
  <c r="O494" i="189"/>
  <c r="Q494" i="189"/>
  <c r="D496" i="189"/>
  <c r="E496" i="189"/>
  <c r="H497" i="189"/>
  <c r="L497" i="189"/>
  <c r="I497" i="189"/>
  <c r="J497" i="189" s="1"/>
  <c r="K497" i="189"/>
  <c r="P497" i="189"/>
  <c r="M497" i="189"/>
  <c r="N497" i="189"/>
  <c r="R497" i="189"/>
  <c r="H496" i="189" l="1"/>
  <c r="L496" i="189"/>
  <c r="I496" i="189"/>
  <c r="J496" i="189" s="1"/>
  <c r="K496" i="189"/>
  <c r="F499" i="189"/>
  <c r="G499" i="189"/>
  <c r="D499" i="189"/>
  <c r="E499" i="189"/>
  <c r="P496" i="189"/>
  <c r="N496" i="189"/>
  <c r="R496" i="189"/>
  <c r="M496" i="189"/>
  <c r="O497" i="189"/>
  <c r="Q497" i="189"/>
  <c r="H499" i="189" l="1"/>
  <c r="L499" i="189"/>
  <c r="I499" i="189"/>
  <c r="J499" i="189" s="1"/>
  <c r="K499" i="189"/>
  <c r="O496" i="189"/>
  <c r="Q496" i="189"/>
  <c r="F498" i="189"/>
  <c r="G498" i="189"/>
  <c r="P499" i="189"/>
  <c r="R499" i="189"/>
  <c r="M499" i="189"/>
  <c r="N499" i="189"/>
  <c r="D498" i="189"/>
  <c r="E498" i="189"/>
  <c r="O499" i="189" l="1"/>
  <c r="Q499" i="189"/>
  <c r="P498" i="189"/>
  <c r="R498" i="189"/>
  <c r="M498" i="189"/>
  <c r="N498" i="189"/>
  <c r="F501" i="189"/>
  <c r="G501" i="189"/>
  <c r="H498" i="189"/>
  <c r="L498" i="189"/>
  <c r="K498" i="189"/>
  <c r="I498" i="189"/>
  <c r="J498" i="189" s="1"/>
  <c r="D501" i="189"/>
  <c r="E501" i="189"/>
  <c r="P501" i="189" l="1"/>
  <c r="M501" i="189"/>
  <c r="N501" i="189"/>
  <c r="R501" i="189"/>
  <c r="G500" i="189"/>
  <c r="F500" i="189"/>
  <c r="O498" i="189"/>
  <c r="Q498" i="189"/>
  <c r="H501" i="189"/>
  <c r="L501" i="189"/>
  <c r="I501" i="189"/>
  <c r="J501" i="189" s="1"/>
  <c r="K501" i="189"/>
  <c r="D500" i="189"/>
  <c r="E500" i="189"/>
  <c r="F503" i="189" l="1"/>
  <c r="G503" i="189"/>
  <c r="H500" i="189"/>
  <c r="L500" i="189"/>
  <c r="I500" i="189"/>
  <c r="J500" i="189" s="1"/>
  <c r="K500" i="189"/>
  <c r="D503" i="189"/>
  <c r="E503" i="189"/>
  <c r="O501" i="189"/>
  <c r="Q501" i="189"/>
  <c r="P500" i="189"/>
  <c r="N500" i="189"/>
  <c r="R500" i="189"/>
  <c r="M500" i="189"/>
  <c r="F502" i="189" l="1"/>
  <c r="G502" i="189"/>
  <c r="O500" i="189"/>
  <c r="Q500" i="189"/>
  <c r="H503" i="189"/>
  <c r="L503" i="189"/>
  <c r="I503" i="189"/>
  <c r="J503" i="189" s="1"/>
  <c r="K503" i="189"/>
  <c r="D502" i="189"/>
  <c r="E502" i="189"/>
  <c r="P503" i="189"/>
  <c r="R503" i="189"/>
  <c r="M503" i="189"/>
  <c r="N503" i="189"/>
  <c r="D505" i="189" l="1"/>
  <c r="E505" i="189"/>
  <c r="H502" i="189"/>
  <c r="L502" i="189"/>
  <c r="K502" i="189"/>
  <c r="I502" i="189"/>
  <c r="J502" i="189" s="1"/>
  <c r="O503" i="189"/>
  <c r="Q503" i="189"/>
  <c r="F505" i="189"/>
  <c r="G505" i="189"/>
  <c r="P502" i="189"/>
  <c r="R502" i="189"/>
  <c r="M502" i="189"/>
  <c r="N502" i="189"/>
  <c r="G504" i="189" l="1"/>
  <c r="F504" i="189"/>
  <c r="P505" i="189"/>
  <c r="M505" i="189"/>
  <c r="N505" i="189"/>
  <c r="R505" i="189"/>
  <c r="D504" i="189"/>
  <c r="E504" i="189"/>
  <c r="O502" i="189"/>
  <c r="Q502" i="189"/>
  <c r="H505" i="189"/>
  <c r="L505" i="189"/>
  <c r="I505" i="189"/>
  <c r="J505" i="189" s="1"/>
  <c r="K505" i="189"/>
  <c r="F507" i="189" l="1"/>
  <c r="G507" i="189"/>
  <c r="D507" i="189"/>
  <c r="E507" i="189"/>
  <c r="H504" i="189"/>
  <c r="L504" i="189"/>
  <c r="I504" i="189"/>
  <c r="J504" i="189" s="1"/>
  <c r="K504" i="189"/>
  <c r="P504" i="189"/>
  <c r="N504" i="189"/>
  <c r="R504" i="189"/>
  <c r="M504" i="189"/>
  <c r="O505" i="189"/>
  <c r="Q505" i="189"/>
  <c r="H507" i="189" l="1"/>
  <c r="L507" i="189"/>
  <c r="I507" i="189"/>
  <c r="J507" i="189" s="1"/>
  <c r="K507" i="189"/>
  <c r="O504" i="189"/>
  <c r="Q504" i="189"/>
  <c r="F506" i="189"/>
  <c r="G506" i="189"/>
  <c r="D506" i="189"/>
  <c r="E506" i="189"/>
  <c r="P507" i="189"/>
  <c r="R507" i="189"/>
  <c r="M507" i="189"/>
  <c r="N507" i="189"/>
  <c r="O507" i="189" l="1"/>
  <c r="Q507" i="189"/>
  <c r="P506" i="189"/>
  <c r="R506" i="189"/>
  <c r="M506" i="189"/>
  <c r="N506" i="189"/>
  <c r="F509" i="189"/>
  <c r="G509" i="189"/>
  <c r="H506" i="189"/>
  <c r="L506" i="189"/>
  <c r="K506" i="189"/>
  <c r="I506" i="189"/>
  <c r="J506" i="189" s="1"/>
  <c r="D509" i="189"/>
  <c r="E509" i="189"/>
  <c r="P509" i="189" l="1"/>
  <c r="M509" i="189"/>
  <c r="N509" i="189"/>
  <c r="R509" i="189"/>
  <c r="G508" i="189"/>
  <c r="F508" i="189"/>
  <c r="O506" i="189"/>
  <c r="Q506" i="189"/>
  <c r="H509" i="189"/>
  <c r="L509" i="189"/>
  <c r="I509" i="189"/>
  <c r="J509" i="189" s="1"/>
  <c r="K509" i="189"/>
  <c r="D508" i="189"/>
  <c r="E508" i="189"/>
  <c r="F511" i="189" l="1"/>
  <c r="G511" i="189"/>
  <c r="D511" i="189"/>
  <c r="E511" i="189"/>
  <c r="H508" i="189"/>
  <c r="L508" i="189"/>
  <c r="I508" i="189"/>
  <c r="J508" i="189" s="1"/>
  <c r="K508" i="189"/>
  <c r="O509" i="189"/>
  <c r="Q509" i="189"/>
  <c r="P508" i="189"/>
  <c r="N508" i="189"/>
  <c r="R508" i="189"/>
  <c r="M508" i="189"/>
  <c r="H511" i="189" l="1"/>
  <c r="L511" i="189"/>
  <c r="I511" i="189"/>
  <c r="J511" i="189" s="1"/>
  <c r="K511" i="189"/>
  <c r="F510" i="189"/>
  <c r="G510" i="189"/>
  <c r="O508" i="189"/>
  <c r="Q508" i="189"/>
  <c r="D510" i="189"/>
  <c r="E510" i="189"/>
  <c r="P511" i="189"/>
  <c r="R511" i="189"/>
  <c r="M511" i="189"/>
  <c r="N511" i="189"/>
  <c r="H510" i="189" l="1"/>
  <c r="L510" i="189"/>
  <c r="K510" i="189"/>
  <c r="I510" i="189"/>
  <c r="J510" i="189" s="1"/>
  <c r="O511" i="189"/>
  <c r="Q511" i="189"/>
  <c r="F513" i="189"/>
  <c r="G513" i="189"/>
  <c r="P510" i="189"/>
  <c r="R510" i="189"/>
  <c r="M510" i="189"/>
  <c r="N510" i="189"/>
  <c r="D513" i="189"/>
  <c r="E513" i="189"/>
  <c r="O510" i="189" l="1"/>
  <c r="Q510" i="189"/>
  <c r="P513" i="189"/>
  <c r="M513" i="189"/>
  <c r="N513" i="189"/>
  <c r="R513" i="189"/>
  <c r="G512" i="189"/>
  <c r="F512" i="189"/>
  <c r="H513" i="189"/>
  <c r="L513" i="189"/>
  <c r="I513" i="189"/>
  <c r="J513" i="189" s="1"/>
  <c r="K513" i="189"/>
  <c r="D512" i="189"/>
  <c r="E512" i="189"/>
  <c r="P512" i="189" l="1"/>
  <c r="N512" i="189"/>
  <c r="R512" i="189"/>
  <c r="M512" i="189"/>
  <c r="F515" i="189"/>
  <c r="G515" i="189"/>
  <c r="H512" i="189"/>
  <c r="L512" i="189"/>
  <c r="I512" i="189"/>
  <c r="J512" i="189" s="1"/>
  <c r="K512" i="189"/>
  <c r="E515" i="189"/>
  <c r="D515" i="189"/>
  <c r="O513" i="189"/>
  <c r="Q513" i="189"/>
  <c r="I515" i="189" l="1"/>
  <c r="J515" i="189" s="1"/>
  <c r="K515" i="189"/>
  <c r="H515" i="189"/>
  <c r="L515" i="189"/>
  <c r="F514" i="189"/>
  <c r="G514" i="189"/>
  <c r="D514" i="189"/>
  <c r="E514" i="189"/>
  <c r="O512" i="189"/>
  <c r="Q512" i="189"/>
  <c r="M515" i="189"/>
  <c r="N515" i="189"/>
  <c r="R515" i="189"/>
  <c r="P515" i="189"/>
  <c r="F517" i="189" l="1"/>
  <c r="G517" i="189"/>
  <c r="H514" i="189"/>
  <c r="L514" i="189"/>
  <c r="K514" i="189"/>
  <c r="I514" i="189"/>
  <c r="J514" i="189" s="1"/>
  <c r="E517" i="189"/>
  <c r="D517" i="189"/>
  <c r="Q515" i="189"/>
  <c r="O515" i="189"/>
  <c r="M514" i="189"/>
  <c r="R514" i="189"/>
  <c r="N514" i="189"/>
  <c r="P514" i="189"/>
  <c r="I517" i="189" l="1"/>
  <c r="J517" i="189" s="1"/>
  <c r="H517" i="189"/>
  <c r="L517" i="189"/>
  <c r="K517" i="189"/>
  <c r="F516" i="189"/>
  <c r="G516" i="189"/>
  <c r="E516" i="189"/>
  <c r="D516" i="189"/>
  <c r="O514" i="189"/>
  <c r="Q514" i="189"/>
  <c r="M517" i="189"/>
  <c r="N517" i="189"/>
  <c r="R517" i="189"/>
  <c r="P517" i="189"/>
  <c r="I516" i="189" l="1"/>
  <c r="J516" i="189" s="1"/>
  <c r="H516" i="189"/>
  <c r="L516" i="189"/>
  <c r="K516" i="189"/>
  <c r="F519" i="189"/>
  <c r="G519" i="189"/>
  <c r="Q517" i="189"/>
  <c r="O517" i="189"/>
  <c r="E519" i="189"/>
  <c r="D519" i="189"/>
  <c r="M516" i="189"/>
  <c r="N516" i="189"/>
  <c r="R516" i="189"/>
  <c r="P516" i="189"/>
  <c r="I519" i="189" l="1"/>
  <c r="J519" i="189" s="1"/>
  <c r="H519" i="189"/>
  <c r="L519" i="189"/>
  <c r="K519" i="189"/>
  <c r="Q516" i="189"/>
  <c r="O516" i="189"/>
  <c r="F518" i="189"/>
  <c r="G518" i="189"/>
  <c r="E518" i="189"/>
  <c r="D518" i="189"/>
  <c r="M519" i="189"/>
  <c r="N519" i="189"/>
  <c r="R519" i="189"/>
  <c r="P519" i="189"/>
  <c r="M518" i="189" l="1"/>
  <c r="N518" i="189"/>
  <c r="R518" i="189"/>
  <c r="P518" i="189"/>
  <c r="F521" i="189"/>
  <c r="G521" i="189"/>
  <c r="Q519" i="189"/>
  <c r="O519" i="189"/>
  <c r="I518" i="189"/>
  <c r="J518" i="189" s="1"/>
  <c r="H518" i="189"/>
  <c r="L518" i="189"/>
  <c r="K518" i="189"/>
  <c r="E521" i="189"/>
  <c r="D521" i="189"/>
  <c r="I521" i="189" l="1"/>
  <c r="J521" i="189" s="1"/>
  <c r="H521" i="189"/>
  <c r="L521" i="189"/>
  <c r="K521" i="189"/>
  <c r="E520" i="189"/>
  <c r="D520" i="189"/>
  <c r="F520" i="189"/>
  <c r="G520" i="189"/>
  <c r="Q518" i="189"/>
  <c r="O518" i="189"/>
  <c r="M521" i="189"/>
  <c r="N521" i="189"/>
  <c r="R521" i="189"/>
  <c r="P521" i="189"/>
  <c r="M520" i="189" l="1"/>
  <c r="N520" i="189"/>
  <c r="R520" i="189"/>
  <c r="P520" i="189"/>
  <c r="F523" i="189"/>
  <c r="G523" i="189"/>
  <c r="Q521" i="189"/>
  <c r="O521" i="189"/>
  <c r="I520" i="189"/>
  <c r="J520" i="189" s="1"/>
  <c r="H520" i="189"/>
  <c r="L520" i="189"/>
  <c r="K520" i="189"/>
  <c r="E523" i="189"/>
  <c r="D523" i="189"/>
  <c r="E522" i="189" l="1"/>
  <c r="D522" i="189"/>
  <c r="F522" i="189"/>
  <c r="G522" i="189"/>
  <c r="I523" i="189"/>
  <c r="J523" i="189" s="1"/>
  <c r="H523" i="189"/>
  <c r="L523" i="189"/>
  <c r="K523" i="189"/>
  <c r="Q520" i="189"/>
  <c r="O520" i="189"/>
  <c r="M523" i="189"/>
  <c r="N523" i="189"/>
  <c r="R523" i="189"/>
  <c r="P523" i="189"/>
  <c r="F525" i="189" l="1"/>
  <c r="G525" i="189"/>
  <c r="M522" i="189"/>
  <c r="N522" i="189"/>
  <c r="R522" i="189"/>
  <c r="P522" i="189"/>
  <c r="Q523" i="189"/>
  <c r="O523" i="189"/>
  <c r="E525" i="189"/>
  <c r="D525" i="189"/>
  <c r="I522" i="189"/>
  <c r="J522" i="189" s="1"/>
  <c r="H522" i="189"/>
  <c r="L522" i="189"/>
  <c r="K522" i="189"/>
  <c r="I525" i="189" l="1"/>
  <c r="J525" i="189" s="1"/>
  <c r="H525" i="189"/>
  <c r="L525" i="189"/>
  <c r="K525" i="189"/>
  <c r="F524" i="189"/>
  <c r="G524" i="189"/>
  <c r="E524" i="189"/>
  <c r="D524" i="189"/>
  <c r="Q522" i="189"/>
  <c r="O522" i="189"/>
  <c r="M525" i="189"/>
  <c r="N525" i="189"/>
  <c r="R525" i="189"/>
  <c r="P525" i="189"/>
  <c r="I524" i="189" l="1"/>
  <c r="J524" i="189" s="1"/>
  <c r="H524" i="189"/>
  <c r="L524" i="189"/>
  <c r="K524" i="189"/>
  <c r="Q525" i="189"/>
  <c r="O525" i="189"/>
  <c r="F527" i="189"/>
  <c r="G527" i="189"/>
  <c r="E527" i="189"/>
  <c r="D527" i="189"/>
  <c r="M524" i="189"/>
  <c r="N524" i="189"/>
  <c r="R524" i="189"/>
  <c r="P524" i="189"/>
  <c r="M527" i="189" l="1"/>
  <c r="N527" i="189"/>
  <c r="R527" i="189"/>
  <c r="P527" i="189"/>
  <c r="F526" i="189"/>
  <c r="G526" i="189"/>
  <c r="Q524" i="189"/>
  <c r="O524" i="189"/>
  <c r="I527" i="189"/>
  <c r="J527" i="189" s="1"/>
  <c r="H527" i="189"/>
  <c r="L527" i="189"/>
  <c r="K527" i="189"/>
  <c r="E526" i="189"/>
  <c r="D526" i="189"/>
  <c r="I526" i="189" l="1"/>
  <c r="J526" i="189" s="1"/>
  <c r="H526" i="189"/>
  <c r="L526" i="189"/>
  <c r="K526" i="189"/>
  <c r="E529" i="189"/>
  <c r="D529" i="189"/>
  <c r="F529" i="189"/>
  <c r="G529" i="189"/>
  <c r="Q527" i="189"/>
  <c r="O527" i="189"/>
  <c r="M526" i="189"/>
  <c r="N526" i="189"/>
  <c r="R526" i="189"/>
  <c r="P526" i="189"/>
  <c r="M529" i="189" l="1"/>
  <c r="N529" i="189"/>
  <c r="R529" i="189"/>
  <c r="P529" i="189"/>
  <c r="F528" i="189"/>
  <c r="G528" i="189"/>
  <c r="Q526" i="189"/>
  <c r="O526" i="189"/>
  <c r="I529" i="189"/>
  <c r="J529" i="189" s="1"/>
  <c r="H529" i="189"/>
  <c r="L529" i="189"/>
  <c r="K529" i="189"/>
  <c r="E528" i="189"/>
  <c r="D528" i="189"/>
  <c r="E531" i="189" l="1"/>
  <c r="D531" i="189"/>
  <c r="F531" i="189"/>
  <c r="G531" i="189"/>
  <c r="I528" i="189"/>
  <c r="J528" i="189" s="1"/>
  <c r="H528" i="189"/>
  <c r="L528" i="189"/>
  <c r="K528" i="189"/>
  <c r="Q529" i="189"/>
  <c r="O529" i="189"/>
  <c r="M528" i="189"/>
  <c r="N528" i="189"/>
  <c r="R528" i="189"/>
  <c r="P528" i="189"/>
  <c r="F530" i="189" l="1"/>
  <c r="G530" i="189"/>
  <c r="M531" i="189"/>
  <c r="N531" i="189"/>
  <c r="R531" i="189"/>
  <c r="P531" i="189"/>
  <c r="Q528" i="189"/>
  <c r="O528" i="189"/>
  <c r="E530" i="189"/>
  <c r="D530" i="189"/>
  <c r="I531" i="189"/>
  <c r="J531" i="189" s="1"/>
  <c r="H531" i="189"/>
  <c r="L531" i="189"/>
  <c r="K531" i="189"/>
  <c r="E533" i="189" l="1"/>
  <c r="D533" i="189"/>
  <c r="Q531" i="189"/>
  <c r="O531" i="189"/>
  <c r="F533" i="189"/>
  <c r="G533" i="189"/>
  <c r="I530" i="189"/>
  <c r="J530" i="189" s="1"/>
  <c r="H530" i="189"/>
  <c r="L530" i="189"/>
  <c r="K530" i="189"/>
  <c r="M530" i="189"/>
  <c r="N530" i="189"/>
  <c r="R530" i="189"/>
  <c r="P530" i="189"/>
  <c r="F532" i="189" l="1"/>
  <c r="G532" i="189"/>
  <c r="Q530" i="189"/>
  <c r="O530" i="189"/>
  <c r="E532" i="189"/>
  <c r="D532" i="189"/>
  <c r="M533" i="189"/>
  <c r="N533" i="189"/>
  <c r="R533" i="189"/>
  <c r="P533" i="189"/>
  <c r="I533" i="189"/>
  <c r="J533" i="189" s="1"/>
  <c r="H533" i="189"/>
  <c r="L533" i="189"/>
  <c r="K533" i="189"/>
  <c r="E535" i="189" l="1"/>
  <c r="D535" i="189"/>
  <c r="Q533" i="189"/>
  <c r="O533" i="189"/>
  <c r="I532" i="189"/>
  <c r="J532" i="189" s="1"/>
  <c r="H532" i="189"/>
  <c r="L532" i="189"/>
  <c r="K532" i="189"/>
  <c r="F535" i="189"/>
  <c r="G535" i="189"/>
  <c r="M532" i="189"/>
  <c r="N532" i="189"/>
  <c r="R532" i="189"/>
  <c r="P532" i="189"/>
  <c r="M535" i="189" l="1"/>
  <c r="N535" i="189"/>
  <c r="R535" i="189"/>
  <c r="P535" i="189"/>
  <c r="Q532" i="189"/>
  <c r="O532" i="189"/>
  <c r="F534" i="189"/>
  <c r="G534" i="189"/>
  <c r="E534" i="189"/>
  <c r="D534" i="189"/>
  <c r="I535" i="189"/>
  <c r="J535" i="189" s="1"/>
  <c r="H535" i="189"/>
  <c r="L535" i="189"/>
  <c r="K535" i="189"/>
  <c r="M534" i="189" l="1"/>
  <c r="N534" i="189"/>
  <c r="R534" i="189"/>
  <c r="P534" i="189"/>
  <c r="E537" i="189"/>
  <c r="D537" i="189"/>
  <c r="I534" i="189"/>
  <c r="J534" i="189" s="1"/>
  <c r="H534" i="189"/>
  <c r="L534" i="189"/>
  <c r="K534" i="189"/>
  <c r="Q535" i="189"/>
  <c r="O535" i="189"/>
  <c r="F537" i="189"/>
  <c r="G537" i="189"/>
  <c r="M537" i="189" l="1"/>
  <c r="N537" i="189"/>
  <c r="R537" i="189"/>
  <c r="P537" i="189"/>
  <c r="E536" i="189"/>
  <c r="D536" i="189"/>
  <c r="F536" i="189"/>
  <c r="G536" i="189"/>
  <c r="I537" i="189"/>
  <c r="J537" i="189" s="1"/>
  <c r="H537" i="189"/>
  <c r="L537" i="189"/>
  <c r="K537" i="189"/>
  <c r="Q534" i="189"/>
  <c r="O534" i="189"/>
  <c r="F539" i="189" l="1"/>
  <c r="G539" i="189"/>
  <c r="M536" i="189"/>
  <c r="N536" i="189"/>
  <c r="R536" i="189"/>
  <c r="P536" i="189"/>
  <c r="E539" i="189"/>
  <c r="D539" i="189"/>
  <c r="I536" i="189"/>
  <c r="J536" i="189" s="1"/>
  <c r="H536" i="189"/>
  <c r="L536" i="189"/>
  <c r="K536" i="189"/>
  <c r="Q537" i="189"/>
  <c r="O537" i="189"/>
  <c r="I539" i="189" l="1"/>
  <c r="J539" i="189" s="1"/>
  <c r="H539" i="189"/>
  <c r="L539" i="189"/>
  <c r="K539" i="189"/>
  <c r="Q536" i="189"/>
  <c r="O536" i="189"/>
  <c r="F538" i="189"/>
  <c r="G538" i="189"/>
  <c r="E538" i="189"/>
  <c r="D538" i="189"/>
  <c r="M539" i="189"/>
  <c r="N539" i="189"/>
  <c r="R539" i="189"/>
  <c r="P539" i="189"/>
  <c r="M538" i="189" l="1"/>
  <c r="N538" i="189"/>
  <c r="R538" i="189"/>
  <c r="P538" i="189"/>
  <c r="F541" i="189"/>
  <c r="G541" i="189"/>
  <c r="Q539" i="189"/>
  <c r="O539" i="189"/>
  <c r="I538" i="189"/>
  <c r="J538" i="189" s="1"/>
  <c r="H538" i="189"/>
  <c r="L538" i="189"/>
  <c r="K538" i="189"/>
  <c r="E541" i="189"/>
  <c r="D541" i="189"/>
  <c r="I541" i="189" l="1"/>
  <c r="J541" i="189" s="1"/>
  <c r="H541" i="189"/>
  <c r="L541" i="189"/>
  <c r="K541" i="189"/>
  <c r="E540" i="189"/>
  <c r="D540" i="189"/>
  <c r="F540" i="189"/>
  <c r="G540" i="189"/>
  <c r="Q538" i="189"/>
  <c r="O538" i="189"/>
  <c r="M541" i="189"/>
  <c r="N541" i="189"/>
  <c r="R541" i="189"/>
  <c r="P541" i="189"/>
  <c r="M540" i="189" l="1"/>
  <c r="N540" i="189"/>
  <c r="R540" i="189"/>
  <c r="P540" i="189"/>
  <c r="F543" i="189"/>
  <c r="G543" i="189"/>
  <c r="Q541" i="189"/>
  <c r="O541" i="189"/>
  <c r="I540" i="189"/>
  <c r="J540" i="189" s="1"/>
  <c r="H540" i="189"/>
  <c r="L540" i="189"/>
  <c r="K540" i="189"/>
  <c r="E543" i="189"/>
  <c r="D543" i="189"/>
  <c r="I543" i="189" l="1"/>
  <c r="J543" i="189" s="1"/>
  <c r="H543" i="189"/>
  <c r="L543" i="189"/>
  <c r="K543" i="189"/>
  <c r="E542" i="189"/>
  <c r="D542" i="189"/>
  <c r="F542" i="189"/>
  <c r="G542" i="189"/>
  <c r="Q540" i="189"/>
  <c r="O540" i="189"/>
  <c r="M543" i="189"/>
  <c r="N543" i="189"/>
  <c r="R543" i="189"/>
  <c r="P543" i="189"/>
  <c r="M542" i="189" l="1"/>
  <c r="N542" i="189"/>
  <c r="R542" i="189"/>
  <c r="P542" i="189"/>
  <c r="F545" i="189"/>
  <c r="G545" i="189"/>
  <c r="Q543" i="189"/>
  <c r="O543" i="189"/>
  <c r="I542" i="189"/>
  <c r="J542" i="189" s="1"/>
  <c r="H542" i="189"/>
  <c r="L542" i="189"/>
  <c r="K542" i="189"/>
  <c r="E545" i="189"/>
  <c r="D545" i="189"/>
  <c r="I545" i="189" l="1"/>
  <c r="J545" i="189" s="1"/>
  <c r="H545" i="189"/>
  <c r="L545" i="189"/>
  <c r="K545" i="189"/>
  <c r="E544" i="189"/>
  <c r="D544" i="189"/>
  <c r="F544" i="189"/>
  <c r="G544" i="189"/>
  <c r="Q542" i="189"/>
  <c r="O542" i="189"/>
  <c r="M545" i="189"/>
  <c r="N545" i="189"/>
  <c r="R545" i="189"/>
  <c r="P545" i="189"/>
  <c r="M544" i="189" l="1"/>
  <c r="N544" i="189"/>
  <c r="R544" i="189"/>
  <c r="P544" i="189"/>
  <c r="F547" i="189"/>
  <c r="G547" i="189"/>
  <c r="Q545" i="189"/>
  <c r="O545" i="189"/>
  <c r="I544" i="189"/>
  <c r="J544" i="189" s="1"/>
  <c r="H544" i="189"/>
  <c r="L544" i="189"/>
  <c r="K544" i="189"/>
  <c r="E547" i="189"/>
  <c r="D547" i="189"/>
  <c r="I547" i="189" l="1"/>
  <c r="J547" i="189" s="1"/>
  <c r="H547" i="189"/>
  <c r="L547" i="189"/>
  <c r="K547" i="189"/>
  <c r="E546" i="189"/>
  <c r="D546" i="189"/>
  <c r="F546" i="189"/>
  <c r="G546" i="189"/>
  <c r="Q544" i="189"/>
  <c r="O544" i="189"/>
  <c r="M547" i="189"/>
  <c r="N547" i="189"/>
  <c r="R547" i="189"/>
  <c r="P547" i="189"/>
  <c r="M546" i="189" l="1"/>
  <c r="N546" i="189"/>
  <c r="R546" i="189"/>
  <c r="P546" i="189"/>
  <c r="F549" i="189"/>
  <c r="G549" i="189"/>
  <c r="Q547" i="189"/>
  <c r="O547" i="189"/>
  <c r="I546" i="189"/>
  <c r="J546" i="189" s="1"/>
  <c r="H546" i="189"/>
  <c r="L546" i="189"/>
  <c r="K546" i="189"/>
  <c r="E549" i="189"/>
  <c r="D549" i="189"/>
  <c r="I549" i="189" l="1"/>
  <c r="J549" i="189" s="1"/>
  <c r="H549" i="189"/>
  <c r="L549" i="189"/>
  <c r="K549" i="189"/>
  <c r="E548" i="189"/>
  <c r="D548" i="189"/>
  <c r="F548" i="189"/>
  <c r="G548" i="189"/>
  <c r="Q546" i="189"/>
  <c r="O546" i="189"/>
  <c r="M549" i="189"/>
  <c r="N549" i="189"/>
  <c r="R549" i="189"/>
  <c r="P549" i="189"/>
  <c r="M548" i="189" l="1"/>
  <c r="N548" i="189"/>
  <c r="R548" i="189"/>
  <c r="P548" i="189"/>
  <c r="F551" i="189"/>
  <c r="G551" i="189"/>
  <c r="I548" i="189"/>
  <c r="J548" i="189" s="1"/>
  <c r="H548" i="189"/>
  <c r="L548" i="189"/>
  <c r="K548" i="189"/>
  <c r="E551" i="189"/>
  <c r="D551" i="189"/>
  <c r="Q549" i="189"/>
  <c r="O549" i="189"/>
  <c r="I551" i="189" l="1"/>
  <c r="J551" i="189" s="1"/>
  <c r="H551" i="189"/>
  <c r="L551" i="189"/>
  <c r="K551" i="189"/>
  <c r="E550" i="189"/>
  <c r="D550" i="189"/>
  <c r="Q548" i="189"/>
  <c r="O548" i="189"/>
  <c r="F550" i="189"/>
  <c r="G550" i="189"/>
  <c r="M551" i="189"/>
  <c r="N551" i="189"/>
  <c r="R551" i="189"/>
  <c r="P551" i="189"/>
  <c r="M550" i="189" l="1"/>
  <c r="N550" i="189"/>
  <c r="R550" i="189"/>
  <c r="P550" i="189"/>
  <c r="Q551" i="189"/>
  <c r="O551" i="189"/>
  <c r="F553" i="189"/>
  <c r="G553" i="189"/>
  <c r="I550" i="189"/>
  <c r="J550" i="189" s="1"/>
  <c r="H550" i="189"/>
  <c r="L550" i="189"/>
  <c r="K550" i="189"/>
  <c r="E553" i="189"/>
  <c r="D553" i="189"/>
  <c r="F552" i="189" l="1"/>
  <c r="G552" i="189"/>
  <c r="M553" i="189"/>
  <c r="N553" i="189"/>
  <c r="R553" i="189"/>
  <c r="P553" i="189"/>
  <c r="I553" i="189"/>
  <c r="J553" i="189" s="1"/>
  <c r="H553" i="189"/>
  <c r="L553" i="189"/>
  <c r="K553" i="189"/>
  <c r="E552" i="189"/>
  <c r="D552" i="189"/>
  <c r="Q550" i="189"/>
  <c r="O550" i="189"/>
  <c r="I552" i="189" l="1"/>
  <c r="J552" i="189" s="1"/>
  <c r="H552" i="189"/>
  <c r="L552" i="189"/>
  <c r="K552" i="189"/>
  <c r="E555" i="189"/>
  <c r="D555" i="189"/>
  <c r="Q553" i="189"/>
  <c r="O553" i="189"/>
  <c r="F555" i="189"/>
  <c r="G555" i="189"/>
  <c r="M552" i="189"/>
  <c r="N552" i="189"/>
  <c r="R552" i="189"/>
  <c r="P552" i="189"/>
  <c r="M555" i="189" l="1"/>
  <c r="N555" i="189"/>
  <c r="R555" i="189"/>
  <c r="P555" i="189"/>
  <c r="Q552" i="189"/>
  <c r="O552" i="189"/>
  <c r="F554" i="189"/>
  <c r="G554" i="189"/>
  <c r="I555" i="189"/>
  <c r="J555" i="189" s="1"/>
  <c r="H555" i="189"/>
  <c r="L555" i="189"/>
  <c r="K555" i="189"/>
  <c r="E554" i="189"/>
  <c r="D554" i="189"/>
  <c r="F557" i="189" l="1"/>
  <c r="G557" i="189"/>
  <c r="M554" i="189"/>
  <c r="N554" i="189"/>
  <c r="R554" i="189"/>
  <c r="P554" i="189"/>
  <c r="I554" i="189"/>
  <c r="J554" i="189" s="1"/>
  <c r="H554" i="189"/>
  <c r="L554" i="189"/>
  <c r="K554" i="189"/>
  <c r="E557" i="189"/>
  <c r="D557" i="189"/>
  <c r="Q555" i="189"/>
  <c r="O555" i="189"/>
  <c r="I557" i="189" l="1"/>
  <c r="J557" i="189" s="1"/>
  <c r="H557" i="189"/>
  <c r="L557" i="189"/>
  <c r="K557" i="189"/>
  <c r="E556" i="189"/>
  <c r="D556" i="189"/>
  <c r="Q554" i="189"/>
  <c r="O554" i="189"/>
  <c r="F556" i="189"/>
  <c r="G556" i="189"/>
  <c r="M557" i="189"/>
  <c r="N557" i="189"/>
  <c r="R557" i="189"/>
  <c r="P557" i="189"/>
  <c r="M556" i="189" l="1"/>
  <c r="N556" i="189"/>
  <c r="R556" i="189"/>
  <c r="P556" i="189"/>
  <c r="Q557" i="189"/>
  <c r="O557" i="189"/>
  <c r="F559" i="189"/>
  <c r="G559" i="189"/>
  <c r="I556" i="189"/>
  <c r="J556" i="189" s="1"/>
  <c r="H556" i="189"/>
  <c r="L556" i="189"/>
  <c r="K556" i="189"/>
  <c r="E559" i="189"/>
  <c r="D559" i="189"/>
  <c r="F558" i="189" l="1"/>
  <c r="G558" i="189"/>
  <c r="M559" i="189"/>
  <c r="N559" i="189"/>
  <c r="R559" i="189"/>
  <c r="P559" i="189"/>
  <c r="I559" i="189"/>
  <c r="J559" i="189" s="1"/>
  <c r="H559" i="189"/>
  <c r="L559" i="189"/>
  <c r="K559" i="189"/>
  <c r="E558" i="189"/>
  <c r="D558" i="189"/>
  <c r="Q556" i="189"/>
  <c r="O556" i="189"/>
  <c r="I558" i="189" l="1"/>
  <c r="J558" i="189" s="1"/>
  <c r="H558" i="189"/>
  <c r="L558" i="189"/>
  <c r="K558" i="189"/>
  <c r="E561" i="189"/>
  <c r="D561" i="189"/>
  <c r="Q559" i="189"/>
  <c r="O559" i="189"/>
  <c r="F561" i="189"/>
  <c r="G561" i="189"/>
  <c r="M558" i="189"/>
  <c r="N558" i="189"/>
  <c r="R558" i="189"/>
  <c r="P558" i="189"/>
  <c r="M561" i="189" l="1"/>
  <c r="N561" i="189"/>
  <c r="R561" i="189"/>
  <c r="P561" i="189"/>
  <c r="Q558" i="189"/>
  <c r="O558" i="189"/>
  <c r="F560" i="189"/>
  <c r="G560" i="189"/>
  <c r="I561" i="189"/>
  <c r="J561" i="189" s="1"/>
  <c r="H561" i="189"/>
  <c r="L561" i="189"/>
  <c r="K561" i="189"/>
  <c r="E560" i="189"/>
  <c r="D560" i="189"/>
  <c r="F563" i="189" l="1"/>
  <c r="G563" i="189"/>
  <c r="M560" i="189"/>
  <c r="N560" i="189"/>
  <c r="R560" i="189"/>
  <c r="P560" i="189"/>
  <c r="I560" i="189"/>
  <c r="J560" i="189" s="1"/>
  <c r="H560" i="189"/>
  <c r="L560" i="189"/>
  <c r="K560" i="189"/>
  <c r="E563" i="189"/>
  <c r="D563" i="189"/>
  <c r="Q561" i="189"/>
  <c r="O561" i="189"/>
  <c r="Q560" i="189" l="1"/>
  <c r="O560" i="189"/>
  <c r="E562" i="189"/>
  <c r="D562" i="189"/>
  <c r="I563" i="189"/>
  <c r="J563" i="189" s="1"/>
  <c r="H563" i="189"/>
  <c r="L563" i="189"/>
  <c r="K563" i="189"/>
  <c r="F562" i="189"/>
  <c r="G562" i="189"/>
  <c r="M563" i="189"/>
  <c r="N563" i="189"/>
  <c r="R563" i="189"/>
  <c r="P563" i="189"/>
  <c r="I562" i="189" l="1"/>
  <c r="J562" i="189" s="1"/>
  <c r="H562" i="189"/>
  <c r="L562" i="189"/>
  <c r="K562" i="189"/>
  <c r="Q563" i="189"/>
  <c r="O563" i="189"/>
  <c r="F565" i="189"/>
  <c r="G565" i="189"/>
  <c r="E565" i="189"/>
  <c r="D565" i="189"/>
  <c r="M562" i="189"/>
  <c r="N562" i="189"/>
  <c r="R562" i="189"/>
  <c r="P562" i="189"/>
  <c r="Q562" i="189" l="1"/>
  <c r="O562" i="189"/>
  <c r="M565" i="189"/>
  <c r="N565" i="189"/>
  <c r="R565" i="189"/>
  <c r="P565" i="189"/>
  <c r="F564" i="189"/>
  <c r="G564" i="189"/>
  <c r="I565" i="189"/>
  <c r="J565" i="189" s="1"/>
  <c r="H565" i="189"/>
  <c r="L565" i="189"/>
  <c r="K565" i="189"/>
  <c r="E564" i="189"/>
  <c r="D564" i="189"/>
  <c r="Q565" i="189" l="1"/>
  <c r="O565" i="189"/>
  <c r="F567" i="189"/>
  <c r="G567" i="189"/>
  <c r="M564" i="189"/>
  <c r="N564" i="189"/>
  <c r="R564" i="189"/>
  <c r="P564" i="189"/>
  <c r="I564" i="189"/>
  <c r="J564" i="189" s="1"/>
  <c r="H564" i="189"/>
  <c r="L564" i="189"/>
  <c r="K564" i="189"/>
  <c r="E567" i="189"/>
  <c r="D567" i="189"/>
  <c r="F566" i="189" l="1"/>
  <c r="G566" i="189"/>
  <c r="M567" i="189"/>
  <c r="N567" i="189"/>
  <c r="R567" i="189"/>
  <c r="P567" i="189"/>
  <c r="I567" i="189"/>
  <c r="J567" i="189" s="1"/>
  <c r="H567" i="189"/>
  <c r="L567" i="189"/>
  <c r="K567" i="189"/>
  <c r="E566" i="189"/>
  <c r="D566" i="189"/>
  <c r="Q564" i="189"/>
  <c r="O564" i="189"/>
  <c r="I566" i="189" l="1"/>
  <c r="J566" i="189" s="1"/>
  <c r="H566" i="189"/>
  <c r="L566" i="189"/>
  <c r="K566" i="189"/>
  <c r="E569" i="189"/>
  <c r="D569" i="189"/>
  <c r="Q567" i="189"/>
  <c r="O567" i="189"/>
  <c r="F569" i="189"/>
  <c r="G569" i="189"/>
  <c r="M566" i="189"/>
  <c r="N566" i="189"/>
  <c r="R566" i="189"/>
  <c r="P566" i="189"/>
  <c r="M569" i="189" l="1"/>
  <c r="N569" i="189"/>
  <c r="R569" i="189"/>
  <c r="P569" i="189"/>
  <c r="Q566" i="189"/>
  <c r="O566" i="189"/>
  <c r="F568" i="189"/>
  <c r="G568" i="189"/>
  <c r="I569" i="189"/>
  <c r="J569" i="189" s="1"/>
  <c r="H569" i="189"/>
  <c r="L569" i="189"/>
  <c r="K569" i="189"/>
  <c r="E568" i="189"/>
  <c r="D568" i="189"/>
  <c r="F571" i="189" l="1"/>
  <c r="G571" i="189"/>
  <c r="M568" i="189"/>
  <c r="N568" i="189"/>
  <c r="R568" i="189"/>
  <c r="P568" i="189"/>
  <c r="I568" i="189"/>
  <c r="J568" i="189" s="1"/>
  <c r="H568" i="189"/>
  <c r="L568" i="189"/>
  <c r="K568" i="189"/>
  <c r="E571" i="189"/>
  <c r="D571" i="189"/>
  <c r="Q569" i="189"/>
  <c r="O569" i="189"/>
  <c r="I571" i="189" l="1"/>
  <c r="J571" i="189" s="1"/>
  <c r="H571" i="189"/>
  <c r="L571" i="189"/>
  <c r="K571" i="189"/>
  <c r="E570" i="189"/>
  <c r="D570" i="189"/>
  <c r="Q568" i="189"/>
  <c r="O568" i="189"/>
  <c r="F570" i="189"/>
  <c r="G570" i="189"/>
  <c r="M571" i="189"/>
  <c r="N571" i="189"/>
  <c r="R571" i="189"/>
  <c r="P571" i="189"/>
  <c r="M570" i="189" l="1"/>
  <c r="N570" i="189"/>
  <c r="R570" i="189"/>
  <c r="P570" i="189"/>
  <c r="Q571" i="189"/>
  <c r="O571" i="189"/>
  <c r="F573" i="189"/>
  <c r="G573" i="189"/>
  <c r="I570" i="189"/>
  <c r="J570" i="189" s="1"/>
  <c r="H570" i="189"/>
  <c r="L570" i="189"/>
  <c r="K570" i="189"/>
  <c r="E573" i="189"/>
  <c r="D573" i="189"/>
  <c r="F572" i="189" l="1"/>
  <c r="G572" i="189"/>
  <c r="M573" i="189"/>
  <c r="N573" i="189"/>
  <c r="R573" i="189"/>
  <c r="P573" i="189"/>
  <c r="I573" i="189"/>
  <c r="J573" i="189" s="1"/>
  <c r="H573" i="189"/>
  <c r="L573" i="189"/>
  <c r="K573" i="189"/>
  <c r="E572" i="189"/>
  <c r="D572" i="189"/>
  <c r="Q570" i="189"/>
  <c r="O570" i="189"/>
  <c r="I572" i="189" l="1"/>
  <c r="J572" i="189" s="1"/>
  <c r="H572" i="189"/>
  <c r="L572" i="189"/>
  <c r="K572" i="189"/>
  <c r="E575" i="189"/>
  <c r="D575" i="189"/>
  <c r="Q573" i="189"/>
  <c r="O573" i="189"/>
  <c r="F575" i="189"/>
  <c r="G575" i="189"/>
  <c r="M572" i="189"/>
  <c r="N572" i="189"/>
  <c r="R572" i="189"/>
  <c r="P572" i="189"/>
  <c r="M575" i="189" l="1"/>
  <c r="N575" i="189"/>
  <c r="R575" i="189"/>
  <c r="P575" i="189"/>
  <c r="Q572" i="189"/>
  <c r="O572" i="189"/>
  <c r="F574" i="189"/>
  <c r="G574" i="189"/>
  <c r="I575" i="189"/>
  <c r="J575" i="189" s="1"/>
  <c r="H575" i="189"/>
  <c r="L575" i="189"/>
  <c r="K575" i="189"/>
  <c r="E574" i="189"/>
  <c r="D574" i="189"/>
  <c r="F577" i="189" l="1"/>
  <c r="G577" i="189"/>
  <c r="M574" i="189"/>
  <c r="N574" i="189"/>
  <c r="R574" i="189"/>
  <c r="P574" i="189"/>
  <c r="I574" i="189"/>
  <c r="J574" i="189" s="1"/>
  <c r="H574" i="189"/>
  <c r="L574" i="189"/>
  <c r="K574" i="189"/>
  <c r="E577" i="189"/>
  <c r="D577" i="189"/>
  <c r="Q575" i="189"/>
  <c r="O575" i="189"/>
  <c r="I577" i="189" l="1"/>
  <c r="J577" i="189" s="1"/>
  <c r="H577" i="189"/>
  <c r="L577" i="189"/>
  <c r="K577" i="189"/>
  <c r="E576" i="189"/>
  <c r="D576" i="189"/>
  <c r="Q574" i="189"/>
  <c r="O574" i="189"/>
  <c r="F576" i="189"/>
  <c r="G576" i="189"/>
  <c r="M577" i="189"/>
  <c r="N577" i="189"/>
  <c r="R577" i="189"/>
  <c r="P577" i="189"/>
  <c r="M576" i="189" l="1"/>
  <c r="N576" i="189"/>
  <c r="R576" i="189"/>
  <c r="P576" i="189"/>
  <c r="Q577" i="189"/>
  <c r="O577" i="189"/>
  <c r="F579" i="189"/>
  <c r="G579" i="189"/>
  <c r="I576" i="189"/>
  <c r="J576" i="189" s="1"/>
  <c r="H576" i="189"/>
  <c r="L576" i="189"/>
  <c r="K576" i="189"/>
  <c r="E579" i="189"/>
  <c r="D579" i="189"/>
  <c r="F578" i="189" l="1"/>
  <c r="G578" i="189"/>
  <c r="M579" i="189"/>
  <c r="N579" i="189"/>
  <c r="R579" i="189"/>
  <c r="P579" i="189"/>
  <c r="I579" i="189"/>
  <c r="J579" i="189" s="1"/>
  <c r="H579" i="189"/>
  <c r="L579" i="189"/>
  <c r="K579" i="189"/>
  <c r="E578" i="189"/>
  <c r="D578" i="189"/>
  <c r="Q576" i="189"/>
  <c r="O576" i="189"/>
  <c r="I578" i="189" l="1"/>
  <c r="J578" i="189" s="1"/>
  <c r="H578" i="189"/>
  <c r="L578" i="189"/>
  <c r="K578" i="189"/>
  <c r="E581" i="189"/>
  <c r="D581" i="189"/>
  <c r="Q579" i="189"/>
  <c r="O579" i="189"/>
  <c r="F581" i="189"/>
  <c r="G581" i="189"/>
  <c r="M578" i="189"/>
  <c r="N578" i="189"/>
  <c r="R578" i="189"/>
  <c r="P578" i="189"/>
  <c r="M581" i="189" l="1"/>
  <c r="N581" i="189"/>
  <c r="R581" i="189"/>
  <c r="P581" i="189"/>
  <c r="Q578" i="189"/>
  <c r="O578" i="189"/>
  <c r="F580" i="189"/>
  <c r="G580" i="189"/>
  <c r="I581" i="189"/>
  <c r="J581" i="189" s="1"/>
  <c r="H581" i="189"/>
  <c r="L581" i="189"/>
  <c r="K581" i="189"/>
  <c r="E580" i="189"/>
  <c r="D580" i="189"/>
  <c r="F583" i="189" l="1"/>
  <c r="G583" i="189"/>
  <c r="M580" i="189"/>
  <c r="N580" i="189"/>
  <c r="R580" i="189"/>
  <c r="P580" i="189"/>
  <c r="I580" i="189"/>
  <c r="J580" i="189" s="1"/>
  <c r="H580" i="189"/>
  <c r="L580" i="189"/>
  <c r="K580" i="189"/>
  <c r="E583" i="189"/>
  <c r="D583" i="189"/>
  <c r="Q581" i="189"/>
  <c r="O581" i="189"/>
  <c r="I583" i="189" l="1"/>
  <c r="J583" i="189" s="1"/>
  <c r="H583" i="189"/>
  <c r="L583" i="189"/>
  <c r="K583" i="189"/>
  <c r="E582" i="189"/>
  <c r="D582" i="189"/>
  <c r="Q580" i="189"/>
  <c r="O580" i="189"/>
  <c r="F582" i="189"/>
  <c r="G582" i="189"/>
  <c r="M583" i="189"/>
  <c r="N583" i="189"/>
  <c r="R583" i="189"/>
  <c r="P583" i="189"/>
  <c r="M582" i="189" l="1"/>
  <c r="N582" i="189"/>
  <c r="R582" i="189"/>
  <c r="P582" i="189"/>
  <c r="Q583" i="189"/>
  <c r="O583" i="189"/>
  <c r="F585" i="189"/>
  <c r="G585" i="189"/>
  <c r="I582" i="189"/>
  <c r="J582" i="189" s="1"/>
  <c r="H582" i="189"/>
  <c r="L582" i="189"/>
  <c r="K582" i="189"/>
  <c r="E585" i="189"/>
  <c r="D585" i="189"/>
  <c r="F584" i="189" l="1"/>
  <c r="G584" i="189"/>
  <c r="M585" i="189"/>
  <c r="N585" i="189"/>
  <c r="R585" i="189"/>
  <c r="P585" i="189"/>
  <c r="I585" i="189"/>
  <c r="J585" i="189" s="1"/>
  <c r="H585" i="189"/>
  <c r="L585" i="189"/>
  <c r="K585" i="189"/>
  <c r="E584" i="189"/>
  <c r="D584" i="189"/>
  <c r="Q582" i="189"/>
  <c r="O582" i="189"/>
  <c r="I584" i="189" l="1"/>
  <c r="J584" i="189" s="1"/>
  <c r="H584" i="189"/>
  <c r="L584" i="189"/>
  <c r="K584" i="189"/>
  <c r="E587" i="189"/>
  <c r="D587" i="189"/>
  <c r="Q585" i="189"/>
  <c r="O585" i="189"/>
  <c r="F587" i="189"/>
  <c r="G587" i="189"/>
  <c r="M584" i="189"/>
  <c r="N584" i="189"/>
  <c r="R584" i="189"/>
  <c r="P584" i="189"/>
  <c r="M587" i="189" l="1"/>
  <c r="N587" i="189"/>
  <c r="R587" i="189"/>
  <c r="P587" i="189"/>
  <c r="Q584" i="189"/>
  <c r="O584" i="189"/>
  <c r="F586" i="189"/>
  <c r="G586" i="189"/>
  <c r="I587" i="189"/>
  <c r="J587" i="189" s="1"/>
  <c r="H587" i="189"/>
  <c r="L587" i="189"/>
  <c r="K587" i="189"/>
  <c r="E586" i="189"/>
  <c r="D586" i="189"/>
  <c r="F589" i="189" l="1"/>
  <c r="G589" i="189"/>
  <c r="M586" i="189"/>
  <c r="N586" i="189"/>
  <c r="R586" i="189"/>
  <c r="P586" i="189"/>
  <c r="I586" i="189"/>
  <c r="J586" i="189" s="1"/>
  <c r="H586" i="189"/>
  <c r="L586" i="189"/>
  <c r="K586" i="189"/>
  <c r="E589" i="189"/>
  <c r="D589" i="189"/>
  <c r="Q587" i="189"/>
  <c r="O587" i="189"/>
  <c r="I589" i="189" l="1"/>
  <c r="J589" i="189" s="1"/>
  <c r="H589" i="189"/>
  <c r="L589" i="189"/>
  <c r="K589" i="189"/>
  <c r="E588" i="189"/>
  <c r="D588" i="189"/>
  <c r="Q586" i="189"/>
  <c r="O586" i="189"/>
  <c r="F588" i="189"/>
  <c r="G588" i="189"/>
  <c r="M589" i="189"/>
  <c r="N589" i="189"/>
  <c r="R589" i="189"/>
  <c r="P589" i="189"/>
  <c r="M588" i="189" l="1"/>
  <c r="N588" i="189"/>
  <c r="R588" i="189"/>
  <c r="P588" i="189"/>
  <c r="Q589" i="189"/>
  <c r="O589" i="189"/>
  <c r="F591" i="189"/>
  <c r="G591" i="189"/>
  <c r="I588" i="189"/>
  <c r="J588" i="189" s="1"/>
  <c r="H588" i="189"/>
  <c r="L588" i="189"/>
  <c r="K588" i="189"/>
  <c r="E591" i="189"/>
  <c r="D591" i="189"/>
  <c r="F590" i="189" l="1"/>
  <c r="G590" i="189"/>
  <c r="M591" i="189"/>
  <c r="N591" i="189"/>
  <c r="R591" i="189"/>
  <c r="P591" i="189"/>
  <c r="I591" i="189"/>
  <c r="J591" i="189" s="1"/>
  <c r="H591" i="189"/>
  <c r="L591" i="189"/>
  <c r="K591" i="189"/>
  <c r="E590" i="189"/>
  <c r="D590" i="189"/>
  <c r="Q588" i="189"/>
  <c r="O588" i="189"/>
  <c r="I590" i="189" l="1"/>
  <c r="J590" i="189" s="1"/>
  <c r="H590" i="189"/>
  <c r="L590" i="189"/>
  <c r="K590" i="189"/>
  <c r="E593" i="189"/>
  <c r="D593" i="189"/>
  <c r="Q591" i="189"/>
  <c r="O591" i="189"/>
  <c r="F593" i="189"/>
  <c r="G593" i="189"/>
  <c r="M590" i="189"/>
  <c r="N590" i="189"/>
  <c r="R590" i="189"/>
  <c r="P590" i="189"/>
  <c r="M593" i="189" l="1"/>
  <c r="N593" i="189"/>
  <c r="R593" i="189"/>
  <c r="P593" i="189"/>
  <c r="Q590" i="189"/>
  <c r="O590" i="189"/>
  <c r="F592" i="189"/>
  <c r="G592" i="189"/>
  <c r="I593" i="189"/>
  <c r="J593" i="189" s="1"/>
  <c r="H593" i="189"/>
  <c r="L593" i="189"/>
  <c r="K593" i="189"/>
  <c r="E592" i="189"/>
  <c r="D592" i="189"/>
  <c r="F595" i="189" l="1"/>
  <c r="G595" i="189"/>
  <c r="M592" i="189"/>
  <c r="N592" i="189"/>
  <c r="R592" i="189"/>
  <c r="P592" i="189"/>
  <c r="I592" i="189"/>
  <c r="J592" i="189" s="1"/>
  <c r="H592" i="189"/>
  <c r="L592" i="189"/>
  <c r="K592" i="189"/>
  <c r="E595" i="189"/>
  <c r="D595" i="189"/>
  <c r="Q593" i="189"/>
  <c r="O593" i="189"/>
  <c r="I595" i="189" l="1"/>
  <c r="J595" i="189" s="1"/>
  <c r="H595" i="189"/>
  <c r="L595" i="189"/>
  <c r="K595" i="189"/>
  <c r="E594" i="189"/>
  <c r="D594" i="189"/>
  <c r="Q592" i="189"/>
  <c r="O592" i="189"/>
  <c r="F594" i="189"/>
  <c r="G594" i="189"/>
  <c r="M595" i="189"/>
  <c r="N595" i="189"/>
  <c r="R595" i="189"/>
  <c r="P595" i="189"/>
  <c r="M594" i="189" l="1"/>
  <c r="N594" i="189"/>
  <c r="R594" i="189"/>
  <c r="P594" i="189"/>
  <c r="Q595" i="189"/>
  <c r="O595" i="189"/>
  <c r="F597" i="189"/>
  <c r="G597" i="189"/>
  <c r="I594" i="189"/>
  <c r="J594" i="189" s="1"/>
  <c r="H594" i="189"/>
  <c r="L594" i="189"/>
  <c r="K594" i="189"/>
  <c r="E597" i="189"/>
  <c r="D597" i="189"/>
  <c r="F596" i="189" l="1"/>
  <c r="G596" i="189"/>
  <c r="M597" i="189"/>
  <c r="N597" i="189"/>
  <c r="R597" i="189"/>
  <c r="P597" i="189"/>
  <c r="I597" i="189"/>
  <c r="J597" i="189" s="1"/>
  <c r="H597" i="189"/>
  <c r="L597" i="189"/>
  <c r="K597" i="189"/>
  <c r="E596" i="189"/>
  <c r="D596" i="189"/>
  <c r="Q594" i="189"/>
  <c r="O594" i="189"/>
  <c r="I596" i="189" l="1"/>
  <c r="J596" i="189" s="1"/>
  <c r="H596" i="189"/>
  <c r="L596" i="189"/>
  <c r="K596" i="189"/>
  <c r="E599" i="189"/>
  <c r="D599" i="189"/>
  <c r="Q597" i="189"/>
  <c r="O597" i="189"/>
  <c r="F599" i="189"/>
  <c r="G599" i="189"/>
  <c r="M596" i="189"/>
  <c r="N596" i="189"/>
  <c r="R596" i="189"/>
  <c r="P596" i="189"/>
  <c r="M599" i="189" l="1"/>
  <c r="N599" i="189"/>
  <c r="R599" i="189"/>
  <c r="P599" i="189"/>
  <c r="Q596" i="189"/>
  <c r="O596" i="189"/>
  <c r="F598" i="189"/>
  <c r="G598" i="189"/>
  <c r="I599" i="189"/>
  <c r="J599" i="189" s="1"/>
  <c r="H599" i="189"/>
  <c r="L599" i="189"/>
  <c r="K599" i="189"/>
  <c r="E598" i="189"/>
  <c r="D598" i="189"/>
  <c r="F601" i="189" l="1"/>
  <c r="G601" i="189"/>
  <c r="M598" i="189"/>
  <c r="N598" i="189"/>
  <c r="R598" i="189"/>
  <c r="P598" i="189"/>
  <c r="I598" i="189"/>
  <c r="J598" i="189" s="1"/>
  <c r="H598" i="189"/>
  <c r="L598" i="189"/>
  <c r="K598" i="189"/>
  <c r="E601" i="189"/>
  <c r="D601" i="189"/>
  <c r="Q599" i="189"/>
  <c r="O599" i="189"/>
  <c r="I601" i="189" l="1"/>
  <c r="J601" i="189" s="1"/>
  <c r="H601" i="189"/>
  <c r="L601" i="189"/>
  <c r="K601" i="189"/>
  <c r="E600" i="189"/>
  <c r="D600" i="189"/>
  <c r="Q598" i="189"/>
  <c r="O598" i="189"/>
  <c r="F600" i="189"/>
  <c r="G600" i="189"/>
  <c r="M601" i="189"/>
  <c r="N601" i="189"/>
  <c r="R601" i="189"/>
  <c r="P601" i="189"/>
  <c r="M600" i="189" l="1"/>
  <c r="N600" i="189"/>
  <c r="R600" i="189"/>
  <c r="P600" i="189"/>
  <c r="Q601" i="189"/>
  <c r="O601" i="189"/>
  <c r="F603" i="189"/>
  <c r="G603" i="189"/>
  <c r="I600" i="189"/>
  <c r="J600" i="189" s="1"/>
  <c r="H600" i="189"/>
  <c r="L600" i="189"/>
  <c r="K600" i="189"/>
  <c r="E603" i="189"/>
  <c r="D603" i="189"/>
  <c r="F602" i="189" l="1"/>
  <c r="G602" i="189"/>
  <c r="M603" i="189"/>
  <c r="N603" i="189"/>
  <c r="R603" i="189"/>
  <c r="P603" i="189"/>
  <c r="I603" i="189"/>
  <c r="J603" i="189" s="1"/>
  <c r="H603" i="189"/>
  <c r="L603" i="189"/>
  <c r="K603" i="189"/>
  <c r="E602" i="189"/>
  <c r="D602" i="189"/>
  <c r="Q600" i="189"/>
  <c r="O600" i="189"/>
  <c r="I602" i="189" l="1"/>
  <c r="J602" i="189" s="1"/>
  <c r="H602" i="189"/>
  <c r="L602" i="189"/>
  <c r="K602" i="189"/>
  <c r="E605" i="189"/>
  <c r="D605" i="189"/>
  <c r="Q603" i="189"/>
  <c r="O603" i="189"/>
  <c r="F605" i="189"/>
  <c r="G605" i="189"/>
  <c r="M602" i="189"/>
  <c r="N602" i="189"/>
  <c r="R602" i="189"/>
  <c r="P602" i="189"/>
  <c r="M605" i="189" l="1"/>
  <c r="N605" i="189"/>
  <c r="R605" i="189"/>
  <c r="P605" i="189"/>
  <c r="Q602" i="189"/>
  <c r="O602" i="189"/>
  <c r="F604" i="189"/>
  <c r="G604" i="189"/>
  <c r="I605" i="189"/>
  <c r="J605" i="189" s="1"/>
  <c r="H605" i="189"/>
  <c r="L605" i="189"/>
  <c r="K605" i="189"/>
  <c r="E604" i="189"/>
  <c r="D604" i="189"/>
  <c r="F607" i="189" l="1"/>
  <c r="G607" i="189"/>
  <c r="M604" i="189"/>
  <c r="N604" i="189"/>
  <c r="R604" i="189"/>
  <c r="P604" i="189"/>
  <c r="I604" i="189"/>
  <c r="J604" i="189" s="1"/>
  <c r="H604" i="189"/>
  <c r="L604" i="189"/>
  <c r="K604" i="189"/>
  <c r="E607" i="189"/>
  <c r="D607" i="189"/>
  <c r="Q605" i="189"/>
  <c r="O605" i="189"/>
  <c r="I607" i="189" l="1"/>
  <c r="J607" i="189" s="1"/>
  <c r="H607" i="189"/>
  <c r="L607" i="189"/>
  <c r="K607" i="189"/>
  <c r="E606" i="189"/>
  <c r="D606" i="189"/>
  <c r="Q604" i="189"/>
  <c r="O604" i="189"/>
  <c r="F606" i="189"/>
  <c r="G606" i="189"/>
  <c r="M607" i="189"/>
  <c r="N607" i="189"/>
  <c r="R607" i="189"/>
  <c r="P607" i="189"/>
  <c r="M606" i="189" l="1"/>
  <c r="N606" i="189"/>
  <c r="R606" i="189"/>
  <c r="P606" i="189"/>
  <c r="Q607" i="189"/>
  <c r="O607" i="189"/>
  <c r="F609" i="189"/>
  <c r="G609" i="189"/>
  <c r="I606" i="189"/>
  <c r="J606" i="189" s="1"/>
  <c r="H606" i="189"/>
  <c r="L606" i="189"/>
  <c r="K606" i="189"/>
  <c r="E609" i="189"/>
  <c r="D609" i="189"/>
  <c r="F608" i="189" l="1"/>
  <c r="G608" i="189"/>
  <c r="M609" i="189"/>
  <c r="N609" i="189"/>
  <c r="R609" i="189"/>
  <c r="P609" i="189"/>
  <c r="I609" i="189"/>
  <c r="J609" i="189" s="1"/>
  <c r="H609" i="189"/>
  <c r="L609" i="189"/>
  <c r="K609" i="189"/>
  <c r="E608" i="189"/>
  <c r="D608" i="189"/>
  <c r="Q606" i="189"/>
  <c r="O606" i="189"/>
  <c r="I608" i="189" l="1"/>
  <c r="J608" i="189" s="1"/>
  <c r="H608" i="189"/>
  <c r="L608" i="189"/>
  <c r="K608" i="189"/>
  <c r="E611" i="189"/>
  <c r="D611" i="189"/>
  <c r="Q609" i="189"/>
  <c r="O609" i="189"/>
  <c r="F611" i="189"/>
  <c r="G611" i="189"/>
  <c r="M608" i="189"/>
  <c r="N608" i="189"/>
  <c r="R608" i="189"/>
  <c r="P608" i="189"/>
  <c r="M611" i="189" l="1"/>
  <c r="N611" i="189"/>
  <c r="R611" i="189"/>
  <c r="P611" i="189"/>
  <c r="Q608" i="189"/>
  <c r="O608" i="189"/>
  <c r="F610" i="189"/>
  <c r="G610" i="189"/>
  <c r="I611" i="189"/>
  <c r="J611" i="189" s="1"/>
  <c r="H611" i="189"/>
  <c r="L611" i="189"/>
  <c r="K611" i="189"/>
  <c r="E610" i="189"/>
  <c r="D610" i="189"/>
  <c r="F613" i="189" l="1"/>
  <c r="G613" i="189"/>
  <c r="M610" i="189"/>
  <c r="N610" i="189"/>
  <c r="R610" i="189"/>
  <c r="P610" i="189"/>
  <c r="I610" i="189"/>
  <c r="J610" i="189" s="1"/>
  <c r="H610" i="189"/>
  <c r="L610" i="189"/>
  <c r="K610" i="189"/>
  <c r="E613" i="189"/>
  <c r="D613" i="189"/>
  <c r="Q611" i="189"/>
  <c r="O611" i="189"/>
  <c r="I613" i="189" l="1"/>
  <c r="J613" i="189" s="1"/>
  <c r="H613" i="189"/>
  <c r="L613" i="189"/>
  <c r="K613" i="189"/>
  <c r="E612" i="189"/>
  <c r="D612" i="189"/>
  <c r="Q610" i="189"/>
  <c r="O610" i="189"/>
  <c r="F612" i="189"/>
  <c r="G612" i="189"/>
  <c r="M613" i="189"/>
  <c r="N613" i="189"/>
  <c r="R613" i="189"/>
  <c r="P613" i="189"/>
  <c r="M612" i="189" l="1"/>
  <c r="N612" i="189"/>
  <c r="R612" i="189"/>
  <c r="P612" i="189"/>
  <c r="Q613" i="189"/>
  <c r="O613" i="189"/>
  <c r="F615" i="189"/>
  <c r="G615" i="189"/>
  <c r="I612" i="189"/>
  <c r="J612" i="189" s="1"/>
  <c r="H612" i="189"/>
  <c r="L612" i="189"/>
  <c r="K612" i="189"/>
  <c r="E615" i="189"/>
  <c r="D615" i="189"/>
  <c r="F614" i="189" l="1"/>
  <c r="G614" i="189"/>
  <c r="M615" i="189"/>
  <c r="N615" i="189"/>
  <c r="R615" i="189"/>
  <c r="P615" i="189"/>
  <c r="I615" i="189"/>
  <c r="J615" i="189" s="1"/>
  <c r="H615" i="189"/>
  <c r="L615" i="189"/>
  <c r="K615" i="189"/>
  <c r="E614" i="189"/>
  <c r="D614" i="189"/>
  <c r="Q612" i="189"/>
  <c r="O612" i="189"/>
  <c r="F617" i="189" l="1"/>
  <c r="G617" i="189"/>
  <c r="I614" i="189"/>
  <c r="J614" i="189" s="1"/>
  <c r="H614" i="189"/>
  <c r="L614" i="189"/>
  <c r="K614" i="189"/>
  <c r="E617" i="189"/>
  <c r="D617" i="189"/>
  <c r="Q615" i="189"/>
  <c r="O615" i="189"/>
  <c r="M614" i="189"/>
  <c r="N614" i="189"/>
  <c r="R614" i="189"/>
  <c r="P614" i="189"/>
  <c r="I617" i="189" l="1"/>
  <c r="J617" i="189" s="1"/>
  <c r="H617" i="189"/>
  <c r="L617" i="189"/>
  <c r="K617" i="189"/>
  <c r="E616" i="189"/>
  <c r="D616" i="189"/>
  <c r="Q614" i="189"/>
  <c r="O614" i="189"/>
  <c r="F616" i="189"/>
  <c r="G616" i="189"/>
  <c r="M617" i="189"/>
  <c r="N617" i="189"/>
  <c r="R617" i="189"/>
  <c r="P617" i="189"/>
  <c r="M616" i="189" l="1"/>
  <c r="N616" i="189"/>
  <c r="R616" i="189"/>
  <c r="P616" i="189"/>
  <c r="Q617" i="189"/>
  <c r="O617" i="189"/>
  <c r="F619" i="189"/>
  <c r="G619" i="189"/>
  <c r="I616" i="189"/>
  <c r="J616" i="189" s="1"/>
  <c r="H616" i="189"/>
  <c r="L616" i="189"/>
  <c r="K616" i="189"/>
  <c r="E619" i="189"/>
  <c r="D619" i="189"/>
  <c r="F618" i="189" l="1"/>
  <c r="G618" i="189"/>
  <c r="M619" i="189"/>
  <c r="N619" i="189"/>
  <c r="R619" i="189"/>
  <c r="P619" i="189"/>
  <c r="I619" i="189"/>
  <c r="J619" i="189" s="1"/>
  <c r="H619" i="189"/>
  <c r="L619" i="189"/>
  <c r="K619" i="189"/>
  <c r="E618" i="189"/>
  <c r="D618" i="189"/>
  <c r="Q616" i="189"/>
  <c r="O616" i="189"/>
  <c r="I618" i="189" l="1"/>
  <c r="J618" i="189" s="1"/>
  <c r="H618" i="189"/>
  <c r="L618" i="189"/>
  <c r="K618" i="189"/>
  <c r="E621" i="189"/>
  <c r="D621" i="189"/>
  <c r="Q619" i="189"/>
  <c r="O619" i="189"/>
  <c r="F621" i="189"/>
  <c r="G621" i="189"/>
  <c r="M618" i="189"/>
  <c r="N618" i="189"/>
  <c r="R618" i="189"/>
  <c r="P618" i="189"/>
  <c r="M621" i="189" l="1"/>
  <c r="N621" i="189"/>
  <c r="R621" i="189"/>
  <c r="P621" i="189"/>
  <c r="Q618" i="189"/>
  <c r="O618" i="189"/>
  <c r="F620" i="189"/>
  <c r="G620" i="189"/>
  <c r="I621" i="189"/>
  <c r="J621" i="189" s="1"/>
  <c r="H621" i="189"/>
  <c r="L621" i="189"/>
  <c r="K621" i="189"/>
  <c r="E620" i="189"/>
  <c r="D620" i="189"/>
  <c r="F623" i="189" l="1"/>
  <c r="G623" i="189"/>
  <c r="M620" i="189"/>
  <c r="N620" i="189"/>
  <c r="R620" i="189"/>
  <c r="P620" i="189"/>
  <c r="I620" i="189"/>
  <c r="J620" i="189" s="1"/>
  <c r="H620" i="189"/>
  <c r="L620" i="189"/>
  <c r="K620" i="189"/>
  <c r="E623" i="189"/>
  <c r="D623" i="189"/>
  <c r="Q621" i="189"/>
  <c r="O621" i="189"/>
  <c r="I623" i="189" l="1"/>
  <c r="J623" i="189" s="1"/>
  <c r="H623" i="189"/>
  <c r="L623" i="189"/>
  <c r="K623" i="189"/>
  <c r="E622" i="189"/>
  <c r="D622" i="189"/>
  <c r="Q620" i="189"/>
  <c r="O620" i="189"/>
  <c r="F622" i="189"/>
  <c r="G622" i="189"/>
  <c r="M623" i="189"/>
  <c r="N623" i="189"/>
  <c r="R623" i="189"/>
  <c r="P623" i="189"/>
  <c r="M622" i="189" l="1"/>
  <c r="N622" i="189"/>
  <c r="R622" i="189"/>
  <c r="P622" i="189"/>
  <c r="Q623" i="189"/>
  <c r="O623" i="189"/>
  <c r="F625" i="189"/>
  <c r="G625" i="189"/>
  <c r="I622" i="189"/>
  <c r="J622" i="189" s="1"/>
  <c r="H622" i="189"/>
  <c r="L622" i="189"/>
  <c r="K622" i="189"/>
  <c r="E625" i="189"/>
  <c r="D625" i="189"/>
  <c r="F624" i="189" l="1"/>
  <c r="G624" i="189"/>
  <c r="M625" i="189"/>
  <c r="N625" i="189"/>
  <c r="R625" i="189"/>
  <c r="P625" i="189"/>
  <c r="I625" i="189"/>
  <c r="J625" i="189" s="1"/>
  <c r="H625" i="189"/>
  <c r="L625" i="189"/>
  <c r="K625" i="189"/>
  <c r="E624" i="189"/>
  <c r="D624" i="189"/>
  <c r="Q622" i="189"/>
  <c r="O622" i="189"/>
  <c r="I624" i="189" l="1"/>
  <c r="J624" i="189" s="1"/>
  <c r="H624" i="189"/>
  <c r="L624" i="189"/>
  <c r="K624" i="189"/>
  <c r="E627" i="189"/>
  <c r="D627" i="189"/>
  <c r="Q625" i="189"/>
  <c r="O625" i="189"/>
  <c r="F627" i="189"/>
  <c r="G627" i="189"/>
  <c r="M624" i="189"/>
  <c r="N624" i="189"/>
  <c r="R624" i="189"/>
  <c r="P624" i="189"/>
  <c r="M627" i="189" l="1"/>
  <c r="N627" i="189"/>
  <c r="R627" i="189"/>
  <c r="P627" i="189"/>
  <c r="Q624" i="189"/>
  <c r="O624" i="189"/>
  <c r="F626" i="189"/>
  <c r="G626" i="189"/>
  <c r="I627" i="189"/>
  <c r="J627" i="189" s="1"/>
  <c r="H627" i="189"/>
  <c r="L627" i="189"/>
  <c r="K627" i="189"/>
  <c r="E626" i="189"/>
  <c r="D626" i="189"/>
  <c r="F629" i="189" l="1"/>
  <c r="G629" i="189"/>
  <c r="M626" i="189"/>
  <c r="N626" i="189"/>
  <c r="R626" i="189"/>
  <c r="P626" i="189"/>
  <c r="I626" i="189"/>
  <c r="J626" i="189" s="1"/>
  <c r="H626" i="189"/>
  <c r="L626" i="189"/>
  <c r="K626" i="189"/>
  <c r="E629" i="189"/>
  <c r="D629" i="189"/>
  <c r="Q627" i="189"/>
  <c r="O627" i="189"/>
  <c r="I629" i="189" l="1"/>
  <c r="J629" i="189" s="1"/>
  <c r="H629" i="189"/>
  <c r="L629" i="189"/>
  <c r="K629" i="189"/>
  <c r="E628" i="189"/>
  <c r="D628" i="189"/>
  <c r="Q626" i="189"/>
  <c r="O626" i="189"/>
  <c r="F628" i="189"/>
  <c r="G628" i="189"/>
  <c r="M629" i="189"/>
  <c r="N629" i="189"/>
  <c r="R629" i="189"/>
  <c r="P629" i="189"/>
  <c r="M628" i="189" l="1"/>
  <c r="N628" i="189"/>
  <c r="R628" i="189"/>
  <c r="P628" i="189"/>
  <c r="Q629" i="189"/>
  <c r="O629" i="189"/>
  <c r="F631" i="189"/>
  <c r="G631" i="189"/>
  <c r="I628" i="189"/>
  <c r="J628" i="189" s="1"/>
  <c r="H628" i="189"/>
  <c r="L628" i="189"/>
  <c r="K628" i="189"/>
  <c r="E631" i="189"/>
  <c r="D631" i="189"/>
  <c r="F630" i="189" l="1"/>
  <c r="G630" i="189"/>
  <c r="M631" i="189"/>
  <c r="N631" i="189"/>
  <c r="R631" i="189"/>
  <c r="P631" i="189"/>
  <c r="I631" i="189"/>
  <c r="J631" i="189" s="1"/>
  <c r="H631" i="189"/>
  <c r="L631" i="189"/>
  <c r="K631" i="189"/>
  <c r="E630" i="189"/>
  <c r="D630" i="189"/>
  <c r="Q628" i="189"/>
  <c r="O628" i="189"/>
  <c r="I630" i="189" l="1"/>
  <c r="J630" i="189" s="1"/>
  <c r="H630" i="189"/>
  <c r="L630" i="189"/>
  <c r="K630" i="189"/>
  <c r="Q631" i="189"/>
  <c r="O631" i="189"/>
  <c r="E633" i="189"/>
  <c r="D633" i="189"/>
  <c r="F633" i="189"/>
  <c r="G633" i="189"/>
  <c r="M630" i="189"/>
  <c r="N630" i="189"/>
  <c r="R630" i="189"/>
  <c r="P630" i="189"/>
  <c r="I633" i="189" l="1"/>
  <c r="J633" i="189" s="1"/>
  <c r="H633" i="189"/>
  <c r="L633" i="189"/>
  <c r="K633" i="189"/>
  <c r="F632" i="189"/>
  <c r="G632" i="189"/>
  <c r="Q630" i="189"/>
  <c r="O630" i="189"/>
  <c r="E632" i="189"/>
  <c r="D632" i="189"/>
  <c r="M633" i="189"/>
  <c r="N633" i="189"/>
  <c r="R633" i="189"/>
  <c r="P633" i="189"/>
  <c r="I632" i="189" l="1"/>
  <c r="J632" i="189" s="1"/>
  <c r="H632" i="189"/>
  <c r="L632" i="189"/>
  <c r="K632" i="189"/>
  <c r="Q633" i="189"/>
  <c r="O633" i="189"/>
  <c r="F635" i="189"/>
  <c r="G635" i="189"/>
  <c r="E635" i="189"/>
  <c r="D635" i="189"/>
  <c r="M632" i="189"/>
  <c r="N632" i="189"/>
  <c r="R632" i="189"/>
  <c r="P632" i="189"/>
  <c r="M635" i="189" l="1"/>
  <c r="N635" i="189"/>
  <c r="R635" i="189"/>
  <c r="P635" i="189"/>
  <c r="F634" i="189"/>
  <c r="G634" i="189"/>
  <c r="Q632" i="189"/>
  <c r="O632" i="189"/>
  <c r="I635" i="189"/>
  <c r="J635" i="189" s="1"/>
  <c r="H635" i="189"/>
  <c r="L635" i="189"/>
  <c r="K635" i="189"/>
  <c r="E634" i="189"/>
  <c r="D634" i="189"/>
  <c r="I634" i="189" l="1"/>
  <c r="J634" i="189" s="1"/>
  <c r="H634" i="189"/>
  <c r="L634" i="189"/>
  <c r="K634" i="189"/>
  <c r="E637" i="189"/>
  <c r="D637" i="189"/>
  <c r="F637" i="189"/>
  <c r="G637" i="189"/>
  <c r="Q635" i="189"/>
  <c r="O635" i="189"/>
  <c r="M634" i="189"/>
  <c r="N634" i="189"/>
  <c r="R634" i="189"/>
  <c r="P634" i="189"/>
  <c r="M637" i="189" l="1"/>
  <c r="N637" i="189"/>
  <c r="R637" i="189"/>
  <c r="P637" i="189"/>
  <c r="F636" i="189"/>
  <c r="G636" i="189"/>
  <c r="Q634" i="189"/>
  <c r="O634" i="189"/>
  <c r="I637" i="189"/>
  <c r="J637" i="189" s="1"/>
  <c r="H637" i="189"/>
  <c r="L637" i="189"/>
  <c r="K637" i="189"/>
  <c r="E636" i="189"/>
  <c r="D636" i="189"/>
  <c r="E639" i="189" l="1"/>
  <c r="D639" i="189"/>
  <c r="F639" i="189"/>
  <c r="G639" i="189"/>
  <c r="I636" i="189"/>
  <c r="J636" i="189" s="1"/>
  <c r="H636" i="189"/>
  <c r="L636" i="189"/>
  <c r="K636" i="189"/>
  <c r="Q637" i="189"/>
  <c r="O637" i="189"/>
  <c r="M636" i="189"/>
  <c r="N636" i="189"/>
  <c r="R636" i="189"/>
  <c r="P636" i="189"/>
  <c r="F638" i="189" l="1"/>
  <c r="G638" i="189"/>
  <c r="M639" i="189"/>
  <c r="N639" i="189"/>
  <c r="R639" i="189"/>
  <c r="P639" i="189"/>
  <c r="Q636" i="189"/>
  <c r="O636" i="189"/>
  <c r="E638" i="189"/>
  <c r="D638" i="189"/>
  <c r="I639" i="189"/>
  <c r="J639" i="189" s="1"/>
  <c r="H639" i="189"/>
  <c r="L639" i="189"/>
  <c r="K639" i="189"/>
  <c r="E641" i="189" l="1"/>
  <c r="D641" i="189"/>
  <c r="Q639" i="189"/>
  <c r="O639" i="189"/>
  <c r="F641" i="189"/>
  <c r="G641" i="189"/>
  <c r="I638" i="189"/>
  <c r="J638" i="189" s="1"/>
  <c r="H638" i="189"/>
  <c r="L638" i="189"/>
  <c r="K638" i="189"/>
  <c r="M638" i="189"/>
  <c r="N638" i="189"/>
  <c r="R638" i="189"/>
  <c r="P638" i="189"/>
  <c r="I641" i="189" l="1"/>
  <c r="J641" i="189" s="1"/>
  <c r="H641" i="189"/>
  <c r="L641" i="189"/>
  <c r="K641" i="189"/>
  <c r="F640" i="189"/>
  <c r="G640" i="189"/>
  <c r="Q638" i="189"/>
  <c r="O638" i="189"/>
  <c r="E640" i="189"/>
  <c r="D640" i="189"/>
  <c r="M641" i="189"/>
  <c r="N641" i="189"/>
  <c r="R641" i="189"/>
  <c r="P641" i="189"/>
  <c r="Q641" i="189" l="1"/>
  <c r="O641" i="189"/>
  <c r="F643" i="189"/>
  <c r="G643" i="189"/>
  <c r="I640" i="189"/>
  <c r="J640" i="189" s="1"/>
  <c r="H640" i="189"/>
  <c r="L640" i="189"/>
  <c r="K640" i="189"/>
  <c r="E643" i="189"/>
  <c r="D643" i="189"/>
  <c r="M640" i="189"/>
  <c r="N640" i="189"/>
  <c r="R640" i="189"/>
  <c r="P640" i="189"/>
  <c r="Q640" i="189" l="1"/>
  <c r="O640" i="189"/>
  <c r="F642" i="189"/>
  <c r="G642" i="189"/>
  <c r="M643" i="189"/>
  <c r="N643" i="189"/>
  <c r="R643" i="189"/>
  <c r="P643" i="189"/>
  <c r="I643" i="189"/>
  <c r="J643" i="189" s="1"/>
  <c r="H643" i="189"/>
  <c r="L643" i="189"/>
  <c r="K643" i="189"/>
  <c r="E642" i="189"/>
  <c r="D642" i="189"/>
  <c r="F645" i="189" l="1"/>
  <c r="G645" i="189"/>
  <c r="M642" i="189"/>
  <c r="N642" i="189"/>
  <c r="R642" i="189"/>
  <c r="P642" i="189"/>
  <c r="I642" i="189"/>
  <c r="J642" i="189" s="1"/>
  <c r="H642" i="189"/>
  <c r="L642" i="189"/>
  <c r="K642" i="189"/>
  <c r="E645" i="189"/>
  <c r="D645" i="189"/>
  <c r="Q643" i="189"/>
  <c r="O643" i="189"/>
  <c r="I645" i="189" l="1"/>
  <c r="J645" i="189" s="1"/>
  <c r="H645" i="189"/>
  <c r="L645" i="189"/>
  <c r="K645" i="189"/>
  <c r="E644" i="189"/>
  <c r="D644" i="189"/>
  <c r="Q642" i="189"/>
  <c r="O642" i="189"/>
  <c r="F644" i="189"/>
  <c r="G644" i="189"/>
  <c r="M645" i="189"/>
  <c r="N645" i="189"/>
  <c r="R645" i="189"/>
  <c r="P645" i="189"/>
  <c r="M644" i="189" l="1"/>
  <c r="N644" i="189"/>
  <c r="R644" i="189"/>
  <c r="P644" i="189"/>
  <c r="Q645" i="189"/>
  <c r="O645" i="189"/>
  <c r="F647" i="189"/>
  <c r="G647" i="189"/>
  <c r="I644" i="189"/>
  <c r="J644" i="189" s="1"/>
  <c r="H644" i="189"/>
  <c r="L644" i="189"/>
  <c r="K644" i="189"/>
  <c r="E647" i="189"/>
  <c r="D647" i="189"/>
  <c r="F646" i="189" l="1"/>
  <c r="G646" i="189"/>
  <c r="M647" i="189"/>
  <c r="N647" i="189"/>
  <c r="R647" i="189"/>
  <c r="P647" i="189"/>
  <c r="I647" i="189"/>
  <c r="J647" i="189" s="1"/>
  <c r="H647" i="189"/>
  <c r="L647" i="189"/>
  <c r="K647" i="189"/>
  <c r="E646" i="189"/>
  <c r="D646" i="189"/>
  <c r="Q644" i="189"/>
  <c r="O644" i="189"/>
  <c r="I646" i="189" l="1"/>
  <c r="J646" i="189" s="1"/>
  <c r="H646" i="189"/>
  <c r="L646" i="189"/>
  <c r="K646" i="189"/>
  <c r="E649" i="189"/>
  <c r="D649" i="189"/>
  <c r="Q647" i="189"/>
  <c r="O647" i="189"/>
  <c r="F649" i="189"/>
  <c r="G649" i="189"/>
  <c r="M646" i="189"/>
  <c r="N646" i="189"/>
  <c r="R646" i="189"/>
  <c r="P646" i="189"/>
  <c r="M649" i="189" l="1"/>
  <c r="N649" i="189"/>
  <c r="R649" i="189"/>
  <c r="P649" i="189"/>
  <c r="Q646" i="189"/>
  <c r="O646" i="189"/>
  <c r="F648" i="189"/>
  <c r="G648" i="189"/>
  <c r="I649" i="189"/>
  <c r="J649" i="189" s="1"/>
  <c r="H649" i="189"/>
  <c r="L649" i="189"/>
  <c r="K649" i="189"/>
  <c r="E648" i="189"/>
  <c r="D648" i="189"/>
  <c r="F651" i="189" l="1"/>
  <c r="G651" i="189"/>
  <c r="M648" i="189"/>
  <c r="N648" i="189"/>
  <c r="R648" i="189"/>
  <c r="P648" i="189"/>
  <c r="I648" i="189"/>
  <c r="J648" i="189" s="1"/>
  <c r="H648" i="189"/>
  <c r="L648" i="189"/>
  <c r="K648" i="189"/>
  <c r="E651" i="189"/>
  <c r="D651" i="189"/>
  <c r="Q649" i="189"/>
  <c r="O649" i="189"/>
  <c r="I651" i="189" l="1"/>
  <c r="J651" i="189" s="1"/>
  <c r="H651" i="189"/>
  <c r="L651" i="189"/>
  <c r="K651" i="189"/>
  <c r="E650" i="189"/>
  <c r="D650" i="189"/>
  <c r="Q648" i="189"/>
  <c r="O648" i="189"/>
  <c r="F650" i="189"/>
  <c r="G650" i="189"/>
  <c r="M651" i="189"/>
  <c r="N651" i="189"/>
  <c r="R651" i="189"/>
  <c r="P651" i="189"/>
  <c r="M650" i="189" l="1"/>
  <c r="N650" i="189"/>
  <c r="R650" i="189"/>
  <c r="P650" i="189"/>
  <c r="Q651" i="189"/>
  <c r="O651" i="189"/>
  <c r="F653" i="189"/>
  <c r="G653" i="189"/>
  <c r="I650" i="189"/>
  <c r="J650" i="189" s="1"/>
  <c r="H650" i="189"/>
  <c r="L650" i="189"/>
  <c r="K650" i="189"/>
  <c r="E653" i="189"/>
  <c r="D653" i="189"/>
  <c r="F652" i="189" l="1"/>
  <c r="G652" i="189"/>
  <c r="M653" i="189"/>
  <c r="N653" i="189"/>
  <c r="R653" i="189"/>
  <c r="P653" i="189"/>
  <c r="I653" i="189"/>
  <c r="J653" i="189" s="1"/>
  <c r="H653" i="189"/>
  <c r="L653" i="189"/>
  <c r="K653" i="189"/>
  <c r="E652" i="189"/>
  <c r="D652" i="189"/>
  <c r="Q650" i="189"/>
  <c r="O650" i="189"/>
  <c r="I652" i="189" l="1"/>
  <c r="J652" i="189" s="1"/>
  <c r="H652" i="189"/>
  <c r="L652" i="189"/>
  <c r="K652" i="189"/>
  <c r="E655" i="189"/>
  <c r="D655" i="189"/>
  <c r="Q653" i="189"/>
  <c r="O653" i="189"/>
  <c r="F655" i="189"/>
  <c r="G655" i="189"/>
  <c r="M652" i="189"/>
  <c r="N652" i="189"/>
  <c r="R652" i="189"/>
  <c r="P652" i="189"/>
  <c r="M655" i="189" l="1"/>
  <c r="N655" i="189"/>
  <c r="R655" i="189"/>
  <c r="P655" i="189"/>
  <c r="Q652" i="189"/>
  <c r="O652" i="189"/>
  <c r="F654" i="189"/>
  <c r="G654" i="189"/>
  <c r="I655" i="189"/>
  <c r="J655" i="189" s="1"/>
  <c r="H655" i="189"/>
  <c r="L655" i="189"/>
  <c r="K655" i="189"/>
  <c r="E654" i="189"/>
  <c r="D654" i="189"/>
  <c r="F657" i="189" l="1"/>
  <c r="G657" i="189"/>
  <c r="M654" i="189"/>
  <c r="N654" i="189"/>
  <c r="R654" i="189"/>
  <c r="P654" i="189"/>
  <c r="I654" i="189"/>
  <c r="J654" i="189" s="1"/>
  <c r="H654" i="189"/>
  <c r="L654" i="189"/>
  <c r="K654" i="189"/>
  <c r="E657" i="189"/>
  <c r="D657" i="189"/>
  <c r="Q655" i="189"/>
  <c r="O655" i="189"/>
  <c r="I657" i="189" l="1"/>
  <c r="J657" i="189" s="1"/>
  <c r="H657" i="189"/>
  <c r="L657" i="189"/>
  <c r="K657" i="189"/>
  <c r="E656" i="189"/>
  <c r="D656" i="189"/>
  <c r="Q654" i="189"/>
  <c r="O654" i="189"/>
  <c r="F656" i="189"/>
  <c r="G656" i="189"/>
  <c r="M657" i="189"/>
  <c r="N657" i="189"/>
  <c r="R657" i="189"/>
  <c r="P657" i="189"/>
  <c r="M656" i="189" l="1"/>
  <c r="N656" i="189"/>
  <c r="R656" i="189"/>
  <c r="P656" i="189"/>
  <c r="Q657" i="189"/>
  <c r="O657" i="189"/>
  <c r="F659" i="189"/>
  <c r="G659" i="189"/>
  <c r="I656" i="189"/>
  <c r="J656" i="189" s="1"/>
  <c r="H656" i="189"/>
  <c r="L656" i="189"/>
  <c r="K656" i="189"/>
  <c r="E659" i="189"/>
  <c r="D659" i="189"/>
  <c r="F658" i="189" l="1"/>
  <c r="G658" i="189"/>
  <c r="M659" i="189"/>
  <c r="N659" i="189"/>
  <c r="R659" i="189"/>
  <c r="P659" i="189"/>
  <c r="I659" i="189"/>
  <c r="J659" i="189" s="1"/>
  <c r="H659" i="189"/>
  <c r="L659" i="189"/>
  <c r="K659" i="189"/>
  <c r="E658" i="189"/>
  <c r="D658" i="189"/>
  <c r="Q656" i="189"/>
  <c r="O656" i="189"/>
  <c r="I658" i="189" l="1"/>
  <c r="J658" i="189" s="1"/>
  <c r="H658" i="189"/>
  <c r="L658" i="189"/>
  <c r="K658" i="189"/>
  <c r="E661" i="189"/>
  <c r="D661" i="189"/>
  <c r="Q659" i="189"/>
  <c r="O659" i="189"/>
  <c r="F661" i="189"/>
  <c r="G661" i="189"/>
  <c r="M658" i="189"/>
  <c r="N658" i="189"/>
  <c r="R658" i="189"/>
  <c r="P658" i="189"/>
  <c r="M661" i="189" l="1"/>
  <c r="N661" i="189"/>
  <c r="R661" i="189"/>
  <c r="P661" i="189"/>
  <c r="Q658" i="189"/>
  <c r="O658" i="189"/>
  <c r="F660" i="189"/>
  <c r="G660" i="189"/>
  <c r="I661" i="189"/>
  <c r="J661" i="189" s="1"/>
  <c r="H661" i="189"/>
  <c r="L661" i="189"/>
  <c r="K661" i="189"/>
  <c r="E660" i="189"/>
  <c r="D660" i="189"/>
  <c r="F663" i="189" l="1"/>
  <c r="G663" i="189"/>
  <c r="M660" i="189"/>
  <c r="N660" i="189"/>
  <c r="R660" i="189"/>
  <c r="P660" i="189"/>
  <c r="I660" i="189"/>
  <c r="J660" i="189" s="1"/>
  <c r="H660" i="189"/>
  <c r="L660" i="189"/>
  <c r="K660" i="189"/>
  <c r="E663" i="189"/>
  <c r="D663" i="189"/>
  <c r="Q661" i="189"/>
  <c r="O661" i="189"/>
  <c r="I663" i="189" l="1"/>
  <c r="J663" i="189" s="1"/>
  <c r="H663" i="189"/>
  <c r="L663" i="189"/>
  <c r="K663" i="189"/>
  <c r="E662" i="189"/>
  <c r="D662" i="189"/>
  <c r="Q660" i="189"/>
  <c r="O660" i="189"/>
  <c r="F662" i="189"/>
  <c r="G662" i="189"/>
  <c r="M663" i="189"/>
  <c r="N663" i="189"/>
  <c r="R663" i="189"/>
  <c r="P663" i="189"/>
  <c r="M662" i="189" l="1"/>
  <c r="N662" i="189"/>
  <c r="R662" i="189"/>
  <c r="P662" i="189"/>
  <c r="Q663" i="189"/>
  <c r="O663" i="189"/>
  <c r="F665" i="189"/>
  <c r="G665" i="189"/>
  <c r="I662" i="189"/>
  <c r="J662" i="189" s="1"/>
  <c r="H662" i="189"/>
  <c r="L662" i="189"/>
  <c r="K662" i="189"/>
  <c r="E665" i="189"/>
  <c r="D665" i="189"/>
  <c r="F664" i="189" l="1"/>
  <c r="G664" i="189"/>
  <c r="M665" i="189"/>
  <c r="N665" i="189"/>
  <c r="R665" i="189"/>
  <c r="P665" i="189"/>
  <c r="I665" i="189"/>
  <c r="J665" i="189" s="1"/>
  <c r="H665" i="189"/>
  <c r="L665" i="189"/>
  <c r="K665" i="189"/>
  <c r="E664" i="189"/>
  <c r="D664" i="189"/>
  <c r="Q662" i="189"/>
  <c r="O662" i="189"/>
  <c r="I664" i="189" l="1"/>
  <c r="J664" i="189" s="1"/>
  <c r="H664" i="189"/>
  <c r="L664" i="189"/>
  <c r="K664" i="189"/>
  <c r="E667" i="189"/>
  <c r="D667" i="189"/>
  <c r="Q665" i="189"/>
  <c r="O665" i="189"/>
  <c r="G667" i="189"/>
  <c r="F667" i="189"/>
  <c r="M664" i="189"/>
  <c r="N664" i="189"/>
  <c r="R664" i="189"/>
  <c r="P664" i="189"/>
  <c r="M667" i="189" l="1"/>
  <c r="P667" i="189"/>
  <c r="R667" i="189"/>
  <c r="N667" i="189"/>
  <c r="Q664" i="189"/>
  <c r="O664" i="189"/>
  <c r="F666" i="189"/>
  <c r="G666" i="189"/>
  <c r="I667" i="189"/>
  <c r="J667" i="189" s="1"/>
  <c r="H667" i="189"/>
  <c r="L667" i="189"/>
  <c r="K667" i="189"/>
  <c r="E666" i="189"/>
  <c r="D666" i="189"/>
  <c r="Q667" i="189" l="1"/>
  <c r="O667" i="189"/>
  <c r="G669" i="189"/>
  <c r="F669" i="189"/>
  <c r="M666" i="189"/>
  <c r="P666" i="189"/>
  <c r="R666" i="189"/>
  <c r="N666" i="189"/>
  <c r="I666" i="189"/>
  <c r="J666" i="189" s="1"/>
  <c r="H666" i="189"/>
  <c r="L666" i="189"/>
  <c r="K666" i="189"/>
  <c r="E669" i="189"/>
  <c r="D669" i="189"/>
  <c r="Q666" i="189" l="1"/>
  <c r="O666" i="189"/>
  <c r="M669" i="189"/>
  <c r="P669" i="189"/>
  <c r="R669" i="189"/>
  <c r="N669" i="189"/>
  <c r="G668" i="189"/>
  <c r="F668" i="189"/>
  <c r="I669" i="189"/>
  <c r="J669" i="189" s="1"/>
  <c r="H669" i="189"/>
  <c r="L669" i="189"/>
  <c r="K669" i="189"/>
  <c r="E668" i="189"/>
  <c r="D668" i="189"/>
  <c r="M668" i="189" l="1"/>
  <c r="P668" i="189"/>
  <c r="R668" i="189"/>
  <c r="N668" i="189"/>
  <c r="G671" i="189"/>
  <c r="F671" i="189"/>
  <c r="I668" i="189"/>
  <c r="J668" i="189" s="1"/>
  <c r="H668" i="189"/>
  <c r="L668" i="189"/>
  <c r="K668" i="189"/>
  <c r="E671" i="189"/>
  <c r="D671" i="189"/>
  <c r="Q669" i="189"/>
  <c r="O669" i="189"/>
  <c r="I671" i="189" l="1"/>
  <c r="J671" i="189" s="1"/>
  <c r="H671" i="189"/>
  <c r="L671" i="189"/>
  <c r="K671" i="189"/>
  <c r="E670" i="189"/>
  <c r="D670" i="189"/>
  <c r="Q668" i="189"/>
  <c r="O668" i="189"/>
  <c r="M671" i="189"/>
  <c r="P671" i="189"/>
  <c r="R671" i="189"/>
  <c r="N671" i="189"/>
  <c r="G670" i="189"/>
  <c r="F670" i="189"/>
  <c r="M670" i="189" l="1"/>
  <c r="P670" i="189"/>
  <c r="R670" i="189"/>
  <c r="N670" i="189"/>
  <c r="Q671" i="189"/>
  <c r="O671" i="189"/>
  <c r="G673" i="189"/>
  <c r="F673" i="189"/>
  <c r="I670" i="189"/>
  <c r="J670" i="189" s="1"/>
  <c r="H670" i="189"/>
  <c r="L670" i="189"/>
  <c r="K670" i="189"/>
  <c r="E673" i="189"/>
  <c r="D673" i="189"/>
  <c r="M673" i="189" l="1"/>
  <c r="P673" i="189"/>
  <c r="R673" i="189"/>
  <c r="N673" i="189"/>
  <c r="Q670" i="189"/>
  <c r="O670" i="189"/>
  <c r="G672" i="189"/>
  <c r="F672" i="189"/>
  <c r="I673" i="189"/>
  <c r="J673" i="189" s="1"/>
  <c r="H673" i="189"/>
  <c r="L673" i="189"/>
  <c r="K673" i="189"/>
  <c r="E672" i="189"/>
  <c r="D672" i="189"/>
  <c r="M672" i="189" l="1"/>
  <c r="P672" i="189"/>
  <c r="R672" i="189"/>
  <c r="N672" i="189"/>
  <c r="Q673" i="189"/>
  <c r="O673" i="189"/>
  <c r="G675" i="189"/>
  <c r="F675" i="189"/>
  <c r="I672" i="189"/>
  <c r="J672" i="189" s="1"/>
  <c r="H672" i="189"/>
  <c r="L672" i="189"/>
  <c r="K672" i="189"/>
  <c r="E675" i="189"/>
  <c r="D675" i="189"/>
  <c r="M675" i="189" l="1"/>
  <c r="P675" i="189"/>
  <c r="R675" i="189"/>
  <c r="N675" i="189"/>
  <c r="Q672" i="189"/>
  <c r="O672" i="189"/>
  <c r="G674" i="189"/>
  <c r="F674" i="189"/>
  <c r="I675" i="189"/>
  <c r="J675" i="189" s="1"/>
  <c r="H675" i="189"/>
  <c r="L675" i="189"/>
  <c r="K675" i="189"/>
  <c r="E674" i="189"/>
  <c r="D674" i="189"/>
  <c r="M674" i="189" l="1"/>
  <c r="P674" i="189"/>
  <c r="R674" i="189"/>
  <c r="N674" i="189"/>
  <c r="Q675" i="189"/>
  <c r="O675" i="189"/>
  <c r="G677" i="189"/>
  <c r="F677" i="189"/>
  <c r="I674" i="189"/>
  <c r="J674" i="189" s="1"/>
  <c r="H674" i="189"/>
  <c r="L674" i="189"/>
  <c r="K674" i="189"/>
  <c r="E677" i="189"/>
  <c r="D677" i="189"/>
  <c r="M677" i="189" l="1"/>
  <c r="P677" i="189"/>
  <c r="R677" i="189"/>
  <c r="N677" i="189"/>
  <c r="Q674" i="189"/>
  <c r="O674" i="189"/>
  <c r="G676" i="189"/>
  <c r="F676" i="189"/>
  <c r="I677" i="189"/>
  <c r="J677" i="189" s="1"/>
  <c r="H677" i="189"/>
  <c r="L677" i="189"/>
  <c r="K677" i="189"/>
  <c r="E676" i="189"/>
  <c r="D676" i="189"/>
  <c r="M676" i="189" l="1"/>
  <c r="P676" i="189"/>
  <c r="R676" i="189"/>
  <c r="N676" i="189"/>
  <c r="Q677" i="189"/>
  <c r="O677" i="189"/>
  <c r="G679" i="189"/>
  <c r="F679" i="189"/>
  <c r="I676" i="189"/>
  <c r="J676" i="189" s="1"/>
  <c r="H676" i="189"/>
  <c r="L676" i="189"/>
  <c r="K676" i="189"/>
  <c r="E679" i="189"/>
  <c r="D679" i="189"/>
  <c r="M679" i="189" l="1"/>
  <c r="P679" i="189"/>
  <c r="R679" i="189"/>
  <c r="N679" i="189"/>
  <c r="Q676" i="189"/>
  <c r="O676" i="189"/>
  <c r="G678" i="189"/>
  <c r="F678" i="189"/>
  <c r="I679" i="189"/>
  <c r="J679" i="189" s="1"/>
  <c r="H679" i="189"/>
  <c r="L679" i="189"/>
  <c r="K679" i="189"/>
  <c r="E678" i="189"/>
  <c r="D678" i="189"/>
  <c r="M678" i="189" l="1"/>
  <c r="P678" i="189"/>
  <c r="R678" i="189"/>
  <c r="N678" i="189"/>
  <c r="Q679" i="189"/>
  <c r="O679" i="189"/>
  <c r="G681" i="189"/>
  <c r="F681" i="189"/>
  <c r="I678" i="189"/>
  <c r="J678" i="189" s="1"/>
  <c r="H678" i="189"/>
  <c r="L678" i="189"/>
  <c r="K678" i="189"/>
  <c r="E681" i="189"/>
  <c r="D681" i="189"/>
  <c r="M681" i="189" l="1"/>
  <c r="P681" i="189"/>
  <c r="R681" i="189"/>
  <c r="N681" i="189"/>
  <c r="Q678" i="189"/>
  <c r="O678" i="189"/>
  <c r="G680" i="189"/>
  <c r="F680" i="189"/>
  <c r="I681" i="189"/>
  <c r="J681" i="189" s="1"/>
  <c r="H681" i="189"/>
  <c r="L681" i="189"/>
  <c r="K681" i="189"/>
  <c r="E680" i="189"/>
  <c r="D680" i="189"/>
  <c r="M680" i="189" l="1"/>
  <c r="P680" i="189"/>
  <c r="R680" i="189"/>
  <c r="N680" i="189"/>
  <c r="Q681" i="189"/>
  <c r="O681" i="189"/>
  <c r="G683" i="189"/>
  <c r="F683" i="189"/>
  <c r="I680" i="189"/>
  <c r="J680" i="189" s="1"/>
  <c r="H680" i="189"/>
  <c r="L680" i="189"/>
  <c r="K680" i="189"/>
  <c r="E683" i="189"/>
  <c r="D683" i="189"/>
  <c r="M683" i="189" l="1"/>
  <c r="P683" i="189"/>
  <c r="R683" i="189"/>
  <c r="N683" i="189"/>
  <c r="Q680" i="189"/>
  <c r="O680" i="189"/>
  <c r="G682" i="189"/>
  <c r="F682" i="189"/>
  <c r="I683" i="189"/>
  <c r="J683" i="189" s="1"/>
  <c r="H683" i="189"/>
  <c r="L683" i="189"/>
  <c r="K683" i="189"/>
  <c r="E682" i="189"/>
  <c r="D682" i="189"/>
  <c r="M682" i="189" l="1"/>
  <c r="P682" i="189"/>
  <c r="R682" i="189"/>
  <c r="N682" i="189"/>
  <c r="Q683" i="189"/>
  <c r="O683" i="189"/>
  <c r="G685" i="189"/>
  <c r="F685" i="189"/>
  <c r="I682" i="189"/>
  <c r="J682" i="189" s="1"/>
  <c r="H682" i="189"/>
  <c r="L682" i="189"/>
  <c r="K682" i="189"/>
  <c r="E685" i="189"/>
  <c r="D685" i="189"/>
  <c r="M685" i="189" l="1"/>
  <c r="P685" i="189"/>
  <c r="R685" i="189"/>
  <c r="N685" i="189"/>
  <c r="Q682" i="189"/>
  <c r="O682" i="189"/>
  <c r="G684" i="189"/>
  <c r="F684" i="189"/>
  <c r="I685" i="189"/>
  <c r="J685" i="189" s="1"/>
  <c r="H685" i="189"/>
  <c r="L685" i="189"/>
  <c r="K685" i="189"/>
  <c r="E684" i="189"/>
  <c r="D684" i="189"/>
  <c r="M684" i="189" l="1"/>
  <c r="P684" i="189"/>
  <c r="R684" i="189"/>
  <c r="N684" i="189"/>
  <c r="Q685" i="189"/>
  <c r="O685" i="189"/>
  <c r="F687" i="189"/>
  <c r="G687" i="189"/>
  <c r="I684" i="189"/>
  <c r="J684" i="189" s="1"/>
  <c r="H684" i="189"/>
  <c r="L684" i="189"/>
  <c r="K684" i="189"/>
  <c r="E687" i="189"/>
  <c r="D687" i="189"/>
  <c r="Q684" i="189" l="1"/>
  <c r="O684" i="189"/>
  <c r="F686" i="189"/>
  <c r="G686" i="189"/>
  <c r="M687" i="189"/>
  <c r="P687" i="189"/>
  <c r="R687" i="189"/>
  <c r="N687" i="189"/>
  <c r="I687" i="189"/>
  <c r="J687" i="189" s="1"/>
  <c r="K687" i="189"/>
  <c r="H687" i="189"/>
  <c r="L687" i="189"/>
  <c r="E686" i="189"/>
  <c r="D686" i="189"/>
  <c r="Q687" i="189" l="1"/>
  <c r="O687" i="189"/>
  <c r="F689" i="189"/>
  <c r="G689" i="189"/>
  <c r="E689" i="189"/>
  <c r="D689" i="189"/>
  <c r="M686" i="189"/>
  <c r="P686" i="189"/>
  <c r="N686" i="189"/>
  <c r="R686" i="189"/>
  <c r="I686" i="189"/>
  <c r="J686" i="189" s="1"/>
  <c r="K686" i="189"/>
  <c r="L686" i="189"/>
  <c r="H686" i="189"/>
  <c r="M689" i="189" l="1"/>
  <c r="P689" i="189"/>
  <c r="R689" i="189"/>
  <c r="N689" i="189"/>
  <c r="E688" i="189"/>
  <c r="D688" i="189"/>
  <c r="I689" i="189"/>
  <c r="J689" i="189" s="1"/>
  <c r="K689" i="189"/>
  <c r="H689" i="189"/>
  <c r="L689" i="189"/>
  <c r="F688" i="189"/>
  <c r="G688" i="189"/>
  <c r="Q686" i="189"/>
  <c r="O686" i="189"/>
  <c r="E691" i="189" l="1"/>
  <c r="D691" i="189"/>
  <c r="Q689" i="189"/>
  <c r="O689" i="189"/>
  <c r="M688" i="189"/>
  <c r="P688" i="189"/>
  <c r="N688" i="189"/>
  <c r="R688" i="189"/>
  <c r="F691" i="189"/>
  <c r="G691" i="189"/>
  <c r="I688" i="189"/>
  <c r="J688" i="189" s="1"/>
  <c r="K688" i="189"/>
  <c r="L688" i="189"/>
  <c r="H688" i="189"/>
  <c r="M691" i="189" l="1"/>
  <c r="P691" i="189"/>
  <c r="R691" i="189"/>
  <c r="N691" i="189"/>
  <c r="F690" i="189"/>
  <c r="G690" i="189"/>
  <c r="Q688" i="189"/>
  <c r="O688" i="189"/>
  <c r="I691" i="189"/>
  <c r="J691" i="189" s="1"/>
  <c r="K691" i="189"/>
  <c r="H691" i="189"/>
  <c r="L691" i="189"/>
  <c r="E690" i="189"/>
  <c r="D690" i="189"/>
  <c r="F693" i="189" l="1"/>
  <c r="G693" i="189"/>
  <c r="Q691" i="189"/>
  <c r="O691" i="189"/>
  <c r="I690" i="189"/>
  <c r="J690" i="189" s="1"/>
  <c r="K690" i="189"/>
  <c r="L690" i="189"/>
  <c r="H690" i="189"/>
  <c r="E693" i="189"/>
  <c r="D693" i="189"/>
  <c r="M690" i="189"/>
  <c r="P690" i="189"/>
  <c r="N690" i="189"/>
  <c r="R690" i="189"/>
  <c r="Q690" i="189" l="1"/>
  <c r="O690" i="189"/>
  <c r="E692" i="189"/>
  <c r="D692" i="189"/>
  <c r="F692" i="189"/>
  <c r="G692" i="189"/>
  <c r="I693" i="189"/>
  <c r="J693" i="189" s="1"/>
  <c r="K693" i="189"/>
  <c r="H693" i="189"/>
  <c r="L693" i="189"/>
  <c r="M693" i="189"/>
  <c r="P693" i="189"/>
  <c r="R693" i="189"/>
  <c r="N693" i="189"/>
  <c r="I692" i="189" l="1"/>
  <c r="J692" i="189" s="1"/>
  <c r="K692" i="189"/>
  <c r="L692" i="189"/>
  <c r="H692" i="189"/>
  <c r="Q693" i="189"/>
  <c r="O693" i="189"/>
  <c r="F695" i="189"/>
  <c r="G695" i="189"/>
  <c r="E695" i="189"/>
  <c r="D695" i="189"/>
  <c r="M692" i="189"/>
  <c r="P692" i="189"/>
  <c r="N692" i="189"/>
  <c r="R692" i="189"/>
  <c r="E694" i="189" l="1"/>
  <c r="D694" i="189"/>
  <c r="M695" i="189"/>
  <c r="P695" i="189"/>
  <c r="R695" i="189"/>
  <c r="N695" i="189"/>
  <c r="F694" i="189"/>
  <c r="G694" i="189"/>
  <c r="I695" i="189"/>
  <c r="J695" i="189" s="1"/>
  <c r="K695" i="189"/>
  <c r="H695" i="189"/>
  <c r="L695" i="189"/>
  <c r="Q692" i="189"/>
  <c r="O692" i="189"/>
  <c r="F697" i="189" l="1"/>
  <c r="G697" i="189"/>
  <c r="E697" i="189"/>
  <c r="D697" i="189"/>
  <c r="M694" i="189"/>
  <c r="P694" i="189"/>
  <c r="N694" i="189"/>
  <c r="R694" i="189"/>
  <c r="Q695" i="189"/>
  <c r="O695" i="189"/>
  <c r="I694" i="189"/>
  <c r="J694" i="189" s="1"/>
  <c r="K694" i="189"/>
  <c r="L694" i="189"/>
  <c r="H694" i="189"/>
  <c r="I697" i="189" l="1"/>
  <c r="J697" i="189" s="1"/>
  <c r="K697" i="189"/>
  <c r="H697" i="189"/>
  <c r="L697" i="189"/>
  <c r="Q694" i="189"/>
  <c r="O694" i="189"/>
  <c r="E696" i="189"/>
  <c r="D696" i="189"/>
  <c r="F696" i="189"/>
  <c r="G696" i="189"/>
  <c r="M697" i="189"/>
  <c r="P697" i="189"/>
  <c r="R697" i="189"/>
  <c r="N697" i="189"/>
  <c r="I696" i="189" l="1"/>
  <c r="J696" i="189" s="1"/>
  <c r="K696" i="189"/>
  <c r="L696" i="189"/>
  <c r="H696" i="189"/>
  <c r="F699" i="189"/>
  <c r="G699" i="189"/>
  <c r="E699" i="189"/>
  <c r="D699" i="189"/>
  <c r="Q697" i="189"/>
  <c r="O697" i="189"/>
  <c r="M696" i="189"/>
  <c r="P696" i="189"/>
  <c r="N696" i="189"/>
  <c r="R696" i="189"/>
  <c r="Q696" i="189" l="1"/>
  <c r="O696" i="189"/>
  <c r="I699" i="189"/>
  <c r="J699" i="189" s="1"/>
  <c r="K699" i="189"/>
  <c r="H699" i="189"/>
  <c r="L699" i="189"/>
  <c r="E698" i="189"/>
  <c r="D698" i="189"/>
  <c r="F698" i="189"/>
  <c r="G698" i="189"/>
  <c r="M699" i="189"/>
  <c r="P699" i="189"/>
  <c r="R699" i="189"/>
  <c r="N699" i="189"/>
  <c r="I698" i="189" l="1"/>
  <c r="J698" i="189" s="1"/>
  <c r="K698" i="189"/>
  <c r="L698" i="189"/>
  <c r="H698" i="189"/>
  <c r="Q699" i="189"/>
  <c r="O699" i="189"/>
  <c r="F701" i="189"/>
  <c r="G701" i="189"/>
  <c r="M698" i="189"/>
  <c r="P698" i="189"/>
  <c r="N698" i="189"/>
  <c r="R698" i="189"/>
  <c r="E701" i="189"/>
  <c r="D701" i="189"/>
  <c r="E700" i="189" l="1"/>
  <c r="D700" i="189"/>
  <c r="Q698" i="189"/>
  <c r="O698" i="189"/>
  <c r="M701" i="189"/>
  <c r="P701" i="189"/>
  <c r="R701" i="189"/>
  <c r="N701" i="189"/>
  <c r="F700" i="189"/>
  <c r="G700" i="189"/>
  <c r="I701" i="189"/>
  <c r="J701" i="189" s="1"/>
  <c r="K701" i="189"/>
  <c r="H701" i="189"/>
  <c r="L701" i="189"/>
  <c r="F703" i="189" l="1"/>
  <c r="G703" i="189"/>
  <c r="E703" i="189"/>
  <c r="D703" i="189"/>
  <c r="Q701" i="189"/>
  <c r="O701" i="189"/>
  <c r="M700" i="189"/>
  <c r="P700" i="189"/>
  <c r="N700" i="189"/>
  <c r="R700" i="189"/>
  <c r="I700" i="189"/>
  <c r="J700" i="189" s="1"/>
  <c r="K700" i="189"/>
  <c r="L700" i="189"/>
  <c r="H700" i="189"/>
  <c r="I703" i="189" l="1"/>
  <c r="J703" i="189" s="1"/>
  <c r="K703" i="189"/>
  <c r="L703" i="189"/>
  <c r="H703" i="189"/>
  <c r="E702" i="189"/>
  <c r="D702" i="189"/>
  <c r="F702" i="189"/>
  <c r="G702" i="189"/>
  <c r="Q700" i="189"/>
  <c r="O700" i="189"/>
  <c r="M703" i="189"/>
  <c r="P703" i="189"/>
  <c r="R703" i="189"/>
  <c r="N703" i="189"/>
  <c r="E705" i="189" l="1"/>
  <c r="D705" i="189"/>
  <c r="M702" i="189"/>
  <c r="P702" i="189"/>
  <c r="R702" i="189"/>
  <c r="N702" i="189"/>
  <c r="F705" i="189"/>
  <c r="G705" i="189"/>
  <c r="Q703" i="189"/>
  <c r="O703" i="189"/>
  <c r="I702" i="189"/>
  <c r="J702" i="189" s="1"/>
  <c r="K702" i="189"/>
  <c r="L702" i="189"/>
  <c r="H702" i="189"/>
  <c r="M705" i="189" l="1"/>
  <c r="P705" i="189"/>
  <c r="R705" i="189"/>
  <c r="N705" i="189"/>
  <c r="E704" i="189"/>
  <c r="D704" i="189"/>
  <c r="Q702" i="189"/>
  <c r="O702" i="189"/>
  <c r="I705" i="189"/>
  <c r="J705" i="189" s="1"/>
  <c r="K705" i="189"/>
  <c r="L705" i="189"/>
  <c r="H705" i="189"/>
  <c r="F704" i="189"/>
  <c r="G704" i="189"/>
  <c r="Q705" i="189" l="1"/>
  <c r="O705" i="189"/>
  <c r="M704" i="189"/>
  <c r="P704" i="189"/>
  <c r="R704" i="189"/>
  <c r="N704" i="189"/>
  <c r="E707" i="189"/>
  <c r="D707" i="189"/>
  <c r="F707" i="189"/>
  <c r="G707" i="189"/>
  <c r="I704" i="189"/>
  <c r="J704" i="189" s="1"/>
  <c r="K704" i="189"/>
  <c r="L704" i="189"/>
  <c r="H704" i="189"/>
  <c r="I707" i="189" l="1"/>
  <c r="J707" i="189" s="1"/>
  <c r="K707" i="189"/>
  <c r="L707" i="189"/>
  <c r="H707" i="189"/>
  <c r="E706" i="189"/>
  <c r="D706" i="189"/>
  <c r="Q704" i="189"/>
  <c r="O704" i="189"/>
  <c r="F706" i="189"/>
  <c r="G706" i="189"/>
  <c r="M707" i="189"/>
  <c r="P707" i="189"/>
  <c r="R707" i="189"/>
  <c r="N707" i="189"/>
  <c r="M706" i="189" l="1"/>
  <c r="P706" i="189"/>
  <c r="R706" i="189"/>
  <c r="N706" i="189"/>
  <c r="E709" i="189"/>
  <c r="D709" i="189"/>
  <c r="F709" i="189"/>
  <c r="G709" i="189"/>
  <c r="Q707" i="189"/>
  <c r="O707" i="189"/>
  <c r="I706" i="189"/>
  <c r="J706" i="189" s="1"/>
  <c r="K706" i="189"/>
  <c r="L706" i="189"/>
  <c r="H706" i="189"/>
  <c r="Q706" i="189" l="1"/>
  <c r="O706" i="189"/>
  <c r="M709" i="189"/>
  <c r="P709" i="189"/>
  <c r="R709" i="189"/>
  <c r="N709" i="189"/>
  <c r="E708" i="189"/>
  <c r="D708" i="189"/>
  <c r="I709" i="189"/>
  <c r="J709" i="189" s="1"/>
  <c r="K709" i="189"/>
  <c r="L709" i="189"/>
  <c r="H709" i="189"/>
  <c r="F708" i="189"/>
  <c r="G708" i="189"/>
  <c r="I708" i="189" l="1"/>
  <c r="J708" i="189" s="1"/>
  <c r="K708" i="189"/>
  <c r="L708" i="189"/>
  <c r="H708" i="189"/>
  <c r="E711" i="189"/>
  <c r="D711" i="189"/>
  <c r="F711" i="189"/>
  <c r="G711" i="189"/>
  <c r="Q709" i="189"/>
  <c r="O709" i="189"/>
  <c r="M708" i="189"/>
  <c r="P708" i="189"/>
  <c r="R708" i="189"/>
  <c r="N708" i="189"/>
  <c r="E710" i="189" l="1"/>
  <c r="D710" i="189"/>
  <c r="M711" i="189"/>
  <c r="P711" i="189"/>
  <c r="R711" i="189"/>
  <c r="N711" i="189"/>
  <c r="F710" i="189"/>
  <c r="G710" i="189"/>
  <c r="I711" i="189"/>
  <c r="J711" i="189" s="1"/>
  <c r="K711" i="189"/>
  <c r="L711" i="189"/>
  <c r="H711" i="189"/>
  <c r="Q708" i="189"/>
  <c r="O708" i="189"/>
  <c r="F713" i="189" l="1"/>
  <c r="G713" i="189"/>
  <c r="M710" i="189"/>
  <c r="P710" i="189"/>
  <c r="R710" i="189"/>
  <c r="N710" i="189"/>
  <c r="E713" i="189"/>
  <c r="D713" i="189"/>
  <c r="Q711" i="189"/>
  <c r="O711" i="189"/>
  <c r="I710" i="189"/>
  <c r="J710" i="189" s="1"/>
  <c r="K710" i="189"/>
  <c r="L710" i="189"/>
  <c r="H710" i="189"/>
  <c r="I713" i="189" l="1"/>
  <c r="J713" i="189" s="1"/>
  <c r="K713" i="189"/>
  <c r="L713" i="189"/>
  <c r="H713" i="189"/>
  <c r="Q710" i="189"/>
  <c r="O710" i="189"/>
  <c r="E712" i="189"/>
  <c r="D712" i="189"/>
  <c r="F712" i="189"/>
  <c r="G712" i="189"/>
  <c r="M713" i="189"/>
  <c r="P713" i="189"/>
  <c r="R713" i="189"/>
  <c r="N713" i="189"/>
  <c r="I712" i="189" l="1"/>
  <c r="J712" i="189" s="1"/>
  <c r="K712" i="189"/>
  <c r="L712" i="189"/>
  <c r="H712" i="189"/>
  <c r="E715" i="189"/>
  <c r="D715" i="189"/>
  <c r="F715" i="189"/>
  <c r="G715" i="189"/>
  <c r="Q713" i="189"/>
  <c r="O713" i="189"/>
  <c r="M712" i="189"/>
  <c r="P712" i="189"/>
  <c r="R712" i="189"/>
  <c r="N712" i="189"/>
  <c r="E714" i="189" l="1"/>
  <c r="D714" i="189"/>
  <c r="M715" i="189"/>
  <c r="P715" i="189"/>
  <c r="R715" i="189"/>
  <c r="N715" i="189"/>
  <c r="F714" i="189"/>
  <c r="G714" i="189"/>
  <c r="Q712" i="189"/>
  <c r="O712" i="189"/>
  <c r="I715" i="189"/>
  <c r="J715" i="189" s="1"/>
  <c r="K715" i="189"/>
  <c r="L715" i="189"/>
  <c r="H715" i="189"/>
  <c r="M714" i="189" l="1"/>
  <c r="P714" i="189"/>
  <c r="R714" i="189"/>
  <c r="N714" i="189"/>
  <c r="E717" i="189"/>
  <c r="D717" i="189"/>
  <c r="Q715" i="189"/>
  <c r="O715" i="189"/>
  <c r="I714" i="189"/>
  <c r="J714" i="189" s="1"/>
  <c r="K714" i="189"/>
  <c r="L714" i="189"/>
  <c r="H714" i="189"/>
  <c r="F717" i="189"/>
  <c r="G717" i="189"/>
  <c r="M717" i="189" l="1"/>
  <c r="P717" i="189"/>
  <c r="R717" i="189"/>
  <c r="N717" i="189"/>
  <c r="E716" i="189"/>
  <c r="D716" i="189"/>
  <c r="Q714" i="189"/>
  <c r="O714" i="189"/>
  <c r="F716" i="189"/>
  <c r="G716" i="189"/>
  <c r="I717" i="189"/>
  <c r="J717" i="189" s="1"/>
  <c r="K717" i="189"/>
  <c r="L717" i="189"/>
  <c r="H717" i="189"/>
  <c r="F719" i="189" l="1"/>
  <c r="G719" i="189"/>
  <c r="Q717" i="189"/>
  <c r="O717" i="189"/>
  <c r="M716" i="189"/>
  <c r="P716" i="189"/>
  <c r="R716" i="189"/>
  <c r="N716" i="189"/>
  <c r="E719" i="189"/>
  <c r="D719" i="189"/>
  <c r="I716" i="189"/>
  <c r="J716" i="189" s="1"/>
  <c r="K716" i="189"/>
  <c r="L716" i="189"/>
  <c r="H716" i="189"/>
  <c r="E718" i="189" l="1"/>
  <c r="D718" i="189"/>
  <c r="F718" i="189"/>
  <c r="G718" i="189"/>
  <c r="Q716" i="189"/>
  <c r="O716" i="189"/>
  <c r="I719" i="189"/>
  <c r="J719" i="189" s="1"/>
  <c r="K719" i="189"/>
  <c r="L719" i="189"/>
  <c r="H719" i="189"/>
  <c r="M719" i="189"/>
  <c r="P719" i="189"/>
  <c r="R719" i="189"/>
  <c r="N719" i="189"/>
  <c r="M718" i="189" l="1"/>
  <c r="P718" i="189"/>
  <c r="R718" i="189"/>
  <c r="N718" i="189"/>
  <c r="Q719" i="189"/>
  <c r="O719" i="189"/>
  <c r="E721" i="189"/>
  <c r="D721" i="189"/>
  <c r="I718" i="189"/>
  <c r="J718" i="189" s="1"/>
  <c r="K718" i="189"/>
  <c r="L718" i="189"/>
  <c r="H718" i="189"/>
  <c r="F721" i="189"/>
  <c r="G721" i="189"/>
  <c r="I721" i="189" l="1"/>
  <c r="J721" i="189" s="1"/>
  <c r="K721" i="189"/>
  <c r="L721" i="189"/>
  <c r="H721" i="189"/>
  <c r="Q718" i="189"/>
  <c r="O718" i="189"/>
  <c r="E720" i="189"/>
  <c r="D720" i="189"/>
  <c r="F720" i="189"/>
  <c r="G720" i="189"/>
  <c r="M721" i="189"/>
  <c r="P721" i="189"/>
  <c r="R721" i="189"/>
  <c r="N721" i="189"/>
  <c r="I720" i="189" l="1"/>
  <c r="J720" i="189" s="1"/>
  <c r="K720" i="189"/>
  <c r="L720" i="189"/>
  <c r="H720" i="189"/>
  <c r="E723" i="189"/>
  <c r="D723" i="189"/>
  <c r="F723" i="189"/>
  <c r="G723" i="189"/>
  <c r="Q721" i="189"/>
  <c r="O721" i="189"/>
  <c r="M720" i="189"/>
  <c r="P720" i="189"/>
  <c r="R720" i="189"/>
  <c r="N720" i="189"/>
  <c r="E722" i="189" l="1"/>
  <c r="D722" i="189"/>
  <c r="M723" i="189"/>
  <c r="P723" i="189"/>
  <c r="R723" i="189"/>
  <c r="N723" i="189"/>
  <c r="F722" i="189"/>
  <c r="G722" i="189"/>
  <c r="Q720" i="189"/>
  <c r="O720" i="189"/>
  <c r="I723" i="189"/>
  <c r="J723" i="189" s="1"/>
  <c r="K723" i="189"/>
  <c r="L723" i="189"/>
  <c r="H723" i="189"/>
  <c r="M722" i="189" l="1"/>
  <c r="P722" i="189"/>
  <c r="R722" i="189"/>
  <c r="N722" i="189"/>
  <c r="E725" i="189"/>
  <c r="D725" i="189"/>
  <c r="Q723" i="189"/>
  <c r="O723" i="189"/>
  <c r="I722" i="189"/>
  <c r="J722" i="189" s="1"/>
  <c r="K722" i="189"/>
  <c r="L722" i="189"/>
  <c r="H722" i="189"/>
  <c r="F725" i="189"/>
  <c r="G725" i="189"/>
  <c r="M725" i="189" l="1"/>
  <c r="P725" i="189"/>
  <c r="R725" i="189"/>
  <c r="N725" i="189"/>
  <c r="E724" i="189"/>
  <c r="D724" i="189"/>
  <c r="Q722" i="189"/>
  <c r="O722" i="189"/>
  <c r="F724" i="189"/>
  <c r="G724" i="189"/>
  <c r="I725" i="189"/>
  <c r="J725" i="189" s="1"/>
  <c r="K725" i="189"/>
  <c r="L725" i="189"/>
  <c r="H725" i="189"/>
  <c r="F727" i="189" l="1"/>
  <c r="G727" i="189"/>
  <c r="Q725" i="189"/>
  <c r="O725" i="189"/>
  <c r="M724" i="189"/>
  <c r="P724" i="189"/>
  <c r="R724" i="189"/>
  <c r="N724" i="189"/>
  <c r="E727" i="189"/>
  <c r="D727" i="189"/>
  <c r="I724" i="189"/>
  <c r="J724" i="189" s="1"/>
  <c r="K724" i="189"/>
  <c r="L724" i="189"/>
  <c r="H724" i="189"/>
  <c r="E726" i="189" l="1"/>
  <c r="D726" i="189"/>
  <c r="F726" i="189"/>
  <c r="G726" i="189"/>
  <c r="Q724" i="189"/>
  <c r="O724" i="189"/>
  <c r="I727" i="189"/>
  <c r="J727" i="189" s="1"/>
  <c r="K727" i="189"/>
  <c r="L727" i="189"/>
  <c r="H727" i="189"/>
  <c r="M727" i="189"/>
  <c r="P727" i="189"/>
  <c r="R727" i="189"/>
  <c r="N727" i="189"/>
  <c r="M726" i="189" l="1"/>
  <c r="P726" i="189"/>
  <c r="R726" i="189"/>
  <c r="N726" i="189"/>
  <c r="Q727" i="189"/>
  <c r="O727" i="189"/>
  <c r="E729" i="189"/>
  <c r="D729" i="189"/>
  <c r="I726" i="189"/>
  <c r="J726" i="189" s="1"/>
  <c r="K726" i="189"/>
  <c r="L726" i="189"/>
  <c r="H726" i="189"/>
  <c r="F729" i="189"/>
  <c r="G729" i="189"/>
  <c r="E728" i="189" l="1"/>
  <c r="D728" i="189"/>
  <c r="I729" i="189"/>
  <c r="J729" i="189" s="1"/>
  <c r="K729" i="189"/>
  <c r="L729" i="189"/>
  <c r="H729" i="189"/>
  <c r="Q726" i="189"/>
  <c r="O726" i="189"/>
  <c r="F728" i="189"/>
  <c r="G728" i="189"/>
  <c r="M729" i="189"/>
  <c r="P729" i="189"/>
  <c r="R729" i="189"/>
  <c r="N729" i="189"/>
  <c r="M728" i="189" l="1"/>
  <c r="P728" i="189"/>
  <c r="R728" i="189"/>
  <c r="N728" i="189"/>
  <c r="F731" i="189"/>
  <c r="G731" i="189"/>
  <c r="Q729" i="189"/>
  <c r="O729" i="189"/>
  <c r="E731" i="189"/>
  <c r="D731" i="189"/>
  <c r="I728" i="189"/>
  <c r="J728" i="189" s="1"/>
  <c r="K728" i="189"/>
  <c r="L728" i="189"/>
  <c r="H728" i="189"/>
  <c r="I731" i="189" l="1"/>
  <c r="J731" i="189" s="1"/>
  <c r="K731" i="189"/>
  <c r="L731" i="189"/>
  <c r="H731" i="189"/>
  <c r="F730" i="189"/>
  <c r="G730" i="189"/>
  <c r="Q728" i="189"/>
  <c r="O728" i="189"/>
  <c r="E730" i="189"/>
  <c r="D730" i="189"/>
  <c r="M731" i="189"/>
  <c r="P731" i="189"/>
  <c r="R731" i="189"/>
  <c r="N731" i="189"/>
  <c r="I730" i="189" l="1"/>
  <c r="J730" i="189" s="1"/>
  <c r="K730" i="189"/>
  <c r="L730" i="189"/>
  <c r="H730" i="189"/>
  <c r="E733" i="189"/>
  <c r="D733" i="189"/>
  <c r="F733" i="189"/>
  <c r="G733" i="189"/>
  <c r="Q731" i="189"/>
  <c r="O731" i="189"/>
  <c r="M730" i="189"/>
  <c r="P730" i="189"/>
  <c r="R730" i="189"/>
  <c r="N730" i="189"/>
  <c r="E732" i="189" l="1"/>
  <c r="D732" i="189"/>
  <c r="M733" i="189"/>
  <c r="P733" i="189"/>
  <c r="R733" i="189"/>
  <c r="N733" i="189"/>
  <c r="F732" i="189"/>
  <c r="G732" i="189"/>
  <c r="Q730" i="189"/>
  <c r="O730" i="189"/>
  <c r="I733" i="189"/>
  <c r="J733" i="189" s="1"/>
  <c r="K733" i="189"/>
  <c r="L733" i="189"/>
  <c r="H733" i="189"/>
  <c r="F735" i="189" l="1"/>
  <c r="G735" i="189"/>
  <c r="M732" i="189"/>
  <c r="P732" i="189"/>
  <c r="R732" i="189"/>
  <c r="N732" i="189"/>
  <c r="E735" i="189"/>
  <c r="D735" i="189"/>
  <c r="Q733" i="189"/>
  <c r="O733" i="189"/>
  <c r="I732" i="189"/>
  <c r="J732" i="189" s="1"/>
  <c r="K732" i="189"/>
  <c r="L732" i="189"/>
  <c r="H732" i="189"/>
  <c r="I735" i="189" l="1"/>
  <c r="J735" i="189" s="1"/>
  <c r="K735" i="189"/>
  <c r="L735" i="189"/>
  <c r="H735" i="189"/>
  <c r="E734" i="189"/>
  <c r="D734" i="189"/>
  <c r="Q732" i="189"/>
  <c r="O732" i="189"/>
  <c r="F734" i="189"/>
  <c r="G734" i="189"/>
  <c r="M735" i="189"/>
  <c r="P735" i="189"/>
  <c r="R735" i="189"/>
  <c r="N735" i="189"/>
  <c r="E737" i="189" l="1"/>
  <c r="D737" i="189"/>
  <c r="M734" i="189"/>
  <c r="P734" i="189"/>
  <c r="R734" i="189"/>
  <c r="N734" i="189"/>
  <c r="F737" i="189"/>
  <c r="G737" i="189"/>
  <c r="Q735" i="189"/>
  <c r="O735" i="189"/>
  <c r="I734" i="189"/>
  <c r="J734" i="189" s="1"/>
  <c r="K734" i="189"/>
  <c r="L734" i="189"/>
  <c r="H734" i="189"/>
  <c r="M737" i="189" l="1"/>
  <c r="P737" i="189"/>
  <c r="R737" i="189"/>
  <c r="N737" i="189"/>
  <c r="E736" i="189"/>
  <c r="D736" i="189"/>
  <c r="Q734" i="189"/>
  <c r="O734" i="189"/>
  <c r="I737" i="189"/>
  <c r="J737" i="189" s="1"/>
  <c r="K737" i="189"/>
  <c r="L737" i="189"/>
  <c r="H737" i="189"/>
  <c r="F736" i="189"/>
  <c r="G736" i="189"/>
  <c r="E739" i="189" l="1"/>
  <c r="D739" i="189"/>
  <c r="Q737" i="189"/>
  <c r="O737" i="189"/>
  <c r="M736" i="189"/>
  <c r="P736" i="189"/>
  <c r="R736" i="189"/>
  <c r="N736" i="189"/>
  <c r="F739" i="189"/>
  <c r="G739" i="189"/>
  <c r="I736" i="189"/>
  <c r="J736" i="189" s="1"/>
  <c r="K736" i="189"/>
  <c r="L736" i="189"/>
  <c r="H736" i="189"/>
  <c r="E738" i="189" l="1"/>
  <c r="D738" i="189"/>
  <c r="F738" i="189"/>
  <c r="G738" i="189"/>
  <c r="Q736" i="189"/>
  <c r="O736" i="189"/>
  <c r="M739" i="189"/>
  <c r="P739" i="189"/>
  <c r="R739" i="189"/>
  <c r="N739" i="189"/>
  <c r="I739" i="189"/>
  <c r="J739" i="189" s="1"/>
  <c r="K739" i="189"/>
  <c r="L739" i="189"/>
  <c r="H739" i="189"/>
  <c r="M738" i="189" l="1"/>
  <c r="P738" i="189"/>
  <c r="R738" i="189"/>
  <c r="N738" i="189"/>
  <c r="E741" i="189"/>
  <c r="D741" i="189"/>
  <c r="Q739" i="189"/>
  <c r="O739" i="189"/>
  <c r="I738" i="189"/>
  <c r="J738" i="189" s="1"/>
  <c r="K738" i="189"/>
  <c r="L738" i="189"/>
  <c r="H738" i="189"/>
  <c r="F741" i="189"/>
  <c r="G741" i="189"/>
  <c r="E740" i="189" l="1"/>
  <c r="D740" i="189"/>
  <c r="Q738" i="189"/>
  <c r="O738" i="189"/>
  <c r="M741" i="189"/>
  <c r="P741" i="189"/>
  <c r="R741" i="189"/>
  <c r="N741" i="189"/>
  <c r="F740" i="189"/>
  <c r="G740" i="189"/>
  <c r="I741" i="189"/>
  <c r="J741" i="189" s="1"/>
  <c r="K741" i="189"/>
  <c r="L741" i="189"/>
  <c r="H741" i="189"/>
  <c r="E743" i="189" l="1"/>
  <c r="D743" i="189"/>
  <c r="F743" i="189"/>
  <c r="G743" i="189"/>
  <c r="Q741" i="189"/>
  <c r="O741" i="189"/>
  <c r="M740" i="189"/>
  <c r="P740" i="189"/>
  <c r="R740" i="189"/>
  <c r="N740" i="189"/>
  <c r="I740" i="189"/>
  <c r="J740" i="189" s="1"/>
  <c r="K740" i="189"/>
  <c r="L740" i="189"/>
  <c r="H740" i="189"/>
  <c r="M743" i="189" l="1"/>
  <c r="P743" i="189"/>
  <c r="R743" i="189"/>
  <c r="N743" i="189"/>
  <c r="E742" i="189"/>
  <c r="D742" i="189"/>
  <c r="Q740" i="189"/>
  <c r="O740" i="189"/>
  <c r="I743" i="189"/>
  <c r="J743" i="189" s="1"/>
  <c r="K743" i="189"/>
  <c r="L743" i="189"/>
  <c r="H743" i="189"/>
  <c r="F742" i="189"/>
  <c r="G742" i="189"/>
  <c r="M742" i="189" l="1"/>
  <c r="P742" i="189"/>
  <c r="R742" i="189"/>
  <c r="N742" i="189"/>
  <c r="E745" i="189"/>
  <c r="D745" i="189"/>
  <c r="Q743" i="189"/>
  <c r="O743" i="189"/>
  <c r="F745" i="189"/>
  <c r="G745" i="189"/>
  <c r="I742" i="189"/>
  <c r="J742" i="189" s="1"/>
  <c r="K742" i="189"/>
  <c r="L742" i="189"/>
  <c r="H742" i="189"/>
  <c r="F744" i="189" l="1"/>
  <c r="G744" i="189"/>
  <c r="Q742" i="189"/>
  <c r="O742" i="189"/>
  <c r="M745" i="189"/>
  <c r="P745" i="189"/>
  <c r="R745" i="189"/>
  <c r="N745" i="189"/>
  <c r="E744" i="189"/>
  <c r="D744" i="189"/>
  <c r="I745" i="189"/>
  <c r="J745" i="189" s="1"/>
  <c r="K745" i="189"/>
  <c r="L745" i="189"/>
  <c r="H745" i="189"/>
  <c r="E747" i="189" l="1"/>
  <c r="D747" i="189"/>
  <c r="F747" i="189"/>
  <c r="G747" i="189"/>
  <c r="Q745" i="189"/>
  <c r="O745" i="189"/>
  <c r="I744" i="189"/>
  <c r="J744" i="189" s="1"/>
  <c r="K744" i="189"/>
  <c r="L744" i="189"/>
  <c r="H744" i="189"/>
  <c r="M744" i="189"/>
  <c r="P744" i="189"/>
  <c r="R744" i="189"/>
  <c r="N744" i="189"/>
  <c r="M747" i="189" l="1"/>
  <c r="P747" i="189"/>
  <c r="R747" i="189"/>
  <c r="N747" i="189"/>
  <c r="Q744" i="189"/>
  <c r="O744" i="189"/>
  <c r="E746" i="189"/>
  <c r="D746" i="189"/>
  <c r="I747" i="189"/>
  <c r="J747" i="189" s="1"/>
  <c r="K747" i="189"/>
  <c r="L747" i="189"/>
  <c r="H747" i="189"/>
  <c r="F746" i="189"/>
  <c r="G746" i="189"/>
  <c r="E749" i="189" l="1"/>
  <c r="D749" i="189"/>
  <c r="I746" i="189"/>
  <c r="J746" i="189" s="1"/>
  <c r="K746" i="189"/>
  <c r="L746" i="189"/>
  <c r="H746" i="189"/>
  <c r="Q747" i="189"/>
  <c r="O747" i="189"/>
  <c r="F749" i="189"/>
  <c r="G749" i="189"/>
  <c r="M746" i="189"/>
  <c r="P746" i="189"/>
  <c r="R746" i="189"/>
  <c r="N746" i="189"/>
  <c r="Q746" i="189" l="1"/>
  <c r="O746" i="189"/>
  <c r="F748" i="189"/>
  <c r="G748" i="189"/>
  <c r="M749" i="189"/>
  <c r="P749" i="189"/>
  <c r="R749" i="189"/>
  <c r="N749" i="189"/>
  <c r="E748" i="189"/>
  <c r="D748" i="189"/>
  <c r="I749" i="189"/>
  <c r="J749" i="189" s="1"/>
  <c r="K749" i="189"/>
  <c r="L749" i="189"/>
  <c r="H749" i="189"/>
  <c r="F751" i="189" l="1"/>
  <c r="G751" i="189"/>
  <c r="Q749" i="189"/>
  <c r="O749" i="189"/>
  <c r="M748" i="189"/>
  <c r="P748" i="189"/>
  <c r="R748" i="189"/>
  <c r="N748" i="189"/>
  <c r="E751" i="189"/>
  <c r="D751" i="189"/>
  <c r="I748" i="189"/>
  <c r="J748" i="189" s="1"/>
  <c r="K748" i="189"/>
  <c r="L748" i="189"/>
  <c r="H748" i="189"/>
  <c r="I751" i="189" l="1"/>
  <c r="J751" i="189" s="1"/>
  <c r="K751" i="189"/>
  <c r="L751" i="189"/>
  <c r="H751" i="189"/>
  <c r="F750" i="189"/>
  <c r="G750" i="189"/>
  <c r="Q748" i="189"/>
  <c r="O748" i="189"/>
  <c r="E750" i="189"/>
  <c r="D750" i="189"/>
  <c r="M751" i="189"/>
  <c r="P751" i="189"/>
  <c r="R751" i="189"/>
  <c r="N751" i="189"/>
  <c r="I750" i="189" l="1"/>
  <c r="J750" i="189" s="1"/>
  <c r="K750" i="189"/>
  <c r="L750" i="189"/>
  <c r="H750" i="189"/>
  <c r="E753" i="189"/>
  <c r="D753" i="189"/>
  <c r="F753" i="189"/>
  <c r="G753" i="189"/>
  <c r="Q751" i="189"/>
  <c r="O751" i="189"/>
  <c r="M750" i="189"/>
  <c r="P750" i="189"/>
  <c r="R750" i="189"/>
  <c r="N750" i="189"/>
  <c r="E752" i="189" l="1"/>
  <c r="D752" i="189"/>
  <c r="M753" i="189"/>
  <c r="P753" i="189"/>
  <c r="R753" i="189"/>
  <c r="N753" i="189"/>
  <c r="F752" i="189"/>
  <c r="G752" i="189"/>
  <c r="Q750" i="189"/>
  <c r="O750" i="189"/>
  <c r="I753" i="189"/>
  <c r="J753" i="189" s="1"/>
  <c r="K753" i="189"/>
  <c r="L753" i="189"/>
  <c r="H753" i="189"/>
  <c r="M752" i="189" l="1"/>
  <c r="P752" i="189"/>
  <c r="R752" i="189"/>
  <c r="N752" i="189"/>
  <c r="E755" i="189"/>
  <c r="D755" i="189"/>
  <c r="Q753" i="189"/>
  <c r="O753" i="189"/>
  <c r="I752" i="189"/>
  <c r="J752" i="189" s="1"/>
  <c r="K752" i="189"/>
  <c r="L752" i="189"/>
  <c r="H752" i="189"/>
  <c r="F755" i="189"/>
  <c r="G755" i="189"/>
  <c r="M755" i="189" l="1"/>
  <c r="P755" i="189"/>
  <c r="R755" i="189"/>
  <c r="N755" i="189"/>
  <c r="E754" i="189"/>
  <c r="D754" i="189"/>
  <c r="Q752" i="189"/>
  <c r="O752" i="189"/>
  <c r="F754" i="189"/>
  <c r="G754" i="189"/>
  <c r="I755" i="189"/>
  <c r="J755" i="189" s="1"/>
  <c r="K755" i="189"/>
  <c r="L755" i="189"/>
  <c r="H755" i="189"/>
  <c r="F757" i="189" l="1"/>
  <c r="G757" i="189"/>
  <c r="Q755" i="189"/>
  <c r="O755" i="189"/>
  <c r="M754" i="189"/>
  <c r="P754" i="189"/>
  <c r="R754" i="189"/>
  <c r="N754" i="189"/>
  <c r="E757" i="189"/>
  <c r="D757" i="189"/>
  <c r="I754" i="189"/>
  <c r="J754" i="189" s="1"/>
  <c r="K754" i="189"/>
  <c r="L754" i="189"/>
  <c r="H754" i="189"/>
  <c r="E756" i="189" l="1"/>
  <c r="D756" i="189"/>
  <c r="F756" i="189"/>
  <c r="G756" i="189"/>
  <c r="Q754" i="189"/>
  <c r="O754" i="189"/>
  <c r="I757" i="189"/>
  <c r="J757" i="189" s="1"/>
  <c r="K757" i="189"/>
  <c r="L757" i="189"/>
  <c r="H757" i="189"/>
  <c r="M757" i="189"/>
  <c r="P757" i="189"/>
  <c r="R757" i="189"/>
  <c r="N757" i="189"/>
  <c r="M756" i="189" l="1"/>
  <c r="P756" i="189"/>
  <c r="R756" i="189"/>
  <c r="N756" i="189"/>
  <c r="Q757" i="189"/>
  <c r="O757" i="189"/>
  <c r="E759" i="189"/>
  <c r="D759" i="189"/>
  <c r="I756" i="189"/>
  <c r="J756" i="189" s="1"/>
  <c r="K756" i="189"/>
  <c r="L756" i="189"/>
  <c r="H756" i="189"/>
  <c r="F759" i="189"/>
  <c r="G759" i="189"/>
  <c r="I759" i="189" l="1"/>
  <c r="J759" i="189" s="1"/>
  <c r="K759" i="189"/>
  <c r="L759" i="189"/>
  <c r="H759" i="189"/>
  <c r="Q756" i="189"/>
  <c r="O756" i="189"/>
  <c r="F758" i="189"/>
  <c r="G758" i="189"/>
  <c r="E758" i="189"/>
  <c r="D758" i="189"/>
  <c r="M759" i="189"/>
  <c r="P759" i="189"/>
  <c r="R759" i="189"/>
  <c r="N759" i="189"/>
  <c r="E761" i="189" l="1"/>
  <c r="D761" i="189"/>
  <c r="M758" i="189"/>
  <c r="P758" i="189"/>
  <c r="R758" i="189"/>
  <c r="N758" i="189"/>
  <c r="F761" i="189"/>
  <c r="G761" i="189"/>
  <c r="Q759" i="189"/>
  <c r="O759" i="189"/>
  <c r="I758" i="189"/>
  <c r="J758" i="189" s="1"/>
  <c r="K758" i="189"/>
  <c r="L758" i="189"/>
  <c r="H758" i="189"/>
  <c r="M761" i="189" l="1"/>
  <c r="P761" i="189"/>
  <c r="R761" i="189"/>
  <c r="N761" i="189"/>
  <c r="E760" i="189"/>
  <c r="D760" i="189"/>
  <c r="Q758" i="189"/>
  <c r="O758" i="189"/>
  <c r="I761" i="189"/>
  <c r="J761" i="189" s="1"/>
  <c r="K761" i="189"/>
  <c r="L761" i="189"/>
  <c r="H761" i="189"/>
  <c r="F760" i="189"/>
  <c r="G760" i="189"/>
  <c r="M760" i="189" l="1"/>
  <c r="P760" i="189"/>
  <c r="R760" i="189"/>
  <c r="N760" i="189"/>
  <c r="E763" i="189"/>
  <c r="D763" i="189"/>
  <c r="Q761" i="189"/>
  <c r="O761" i="189"/>
  <c r="F763" i="189"/>
  <c r="G763" i="189"/>
  <c r="I760" i="189"/>
  <c r="J760" i="189" s="1"/>
  <c r="K760" i="189"/>
  <c r="L760" i="189"/>
  <c r="H760" i="189"/>
  <c r="F762" i="189" l="1"/>
  <c r="G762" i="189"/>
  <c r="Q760" i="189"/>
  <c r="O760" i="189"/>
  <c r="M763" i="189"/>
  <c r="P763" i="189"/>
  <c r="R763" i="189"/>
  <c r="N763" i="189"/>
  <c r="E762" i="189"/>
  <c r="D762" i="189"/>
  <c r="I763" i="189"/>
  <c r="J763" i="189" s="1"/>
  <c r="K763" i="189"/>
  <c r="L763" i="189"/>
  <c r="H763" i="189"/>
  <c r="E765" i="189" l="1"/>
  <c r="D765" i="189"/>
  <c r="F765" i="189"/>
  <c r="G765" i="189"/>
  <c r="Q763" i="189"/>
  <c r="O763" i="189"/>
  <c r="I762" i="189"/>
  <c r="J762" i="189" s="1"/>
  <c r="K762" i="189"/>
  <c r="L762" i="189"/>
  <c r="H762" i="189"/>
  <c r="M762" i="189"/>
  <c r="P762" i="189"/>
  <c r="R762" i="189"/>
  <c r="N762" i="189"/>
  <c r="M765" i="189" l="1"/>
  <c r="P765" i="189"/>
  <c r="R765" i="189"/>
  <c r="N765" i="189"/>
  <c r="Q762" i="189"/>
  <c r="O762" i="189"/>
  <c r="E764" i="189"/>
  <c r="D764" i="189"/>
  <c r="I765" i="189"/>
  <c r="J765" i="189" s="1"/>
  <c r="K765" i="189"/>
  <c r="L765" i="189"/>
  <c r="H765" i="189"/>
  <c r="F764" i="189"/>
  <c r="G764" i="189"/>
  <c r="I764" i="189" l="1"/>
  <c r="J764" i="189" s="1"/>
  <c r="K764" i="189"/>
  <c r="L764" i="189"/>
  <c r="H764" i="189"/>
  <c r="Q765" i="189"/>
  <c r="O765" i="189"/>
  <c r="E767" i="189"/>
  <c r="D767" i="189"/>
  <c r="F767" i="189"/>
  <c r="G767" i="189"/>
  <c r="M764" i="189"/>
  <c r="P764" i="189"/>
  <c r="R764" i="189"/>
  <c r="N764" i="189"/>
  <c r="I767" i="189" l="1"/>
  <c r="J767" i="189" s="1"/>
  <c r="K767" i="189"/>
  <c r="L767" i="189"/>
  <c r="H767" i="189"/>
  <c r="E766" i="189"/>
  <c r="D766" i="189"/>
  <c r="F766" i="189"/>
  <c r="G766" i="189"/>
  <c r="Q764" i="189"/>
  <c r="O764" i="189"/>
  <c r="M767" i="189"/>
  <c r="P767" i="189"/>
  <c r="R767" i="189"/>
  <c r="N767" i="189"/>
  <c r="E769" i="189" l="1"/>
  <c r="D769" i="189"/>
  <c r="M766" i="189"/>
  <c r="P766" i="189"/>
  <c r="R766" i="189"/>
  <c r="N766" i="189"/>
  <c r="F769" i="189"/>
  <c r="G769" i="189"/>
  <c r="Q767" i="189"/>
  <c r="O767" i="189"/>
  <c r="I766" i="189"/>
  <c r="J766" i="189" s="1"/>
  <c r="K766" i="189"/>
  <c r="L766" i="189"/>
  <c r="H766" i="189"/>
  <c r="M769" i="189" l="1"/>
  <c r="P769" i="189"/>
  <c r="R769" i="189"/>
  <c r="N769" i="189"/>
  <c r="E768" i="189"/>
  <c r="D768" i="189"/>
  <c r="Q766" i="189"/>
  <c r="O766" i="189"/>
  <c r="I769" i="189"/>
  <c r="J769" i="189" s="1"/>
  <c r="K769" i="189"/>
  <c r="L769" i="189"/>
  <c r="H769" i="189"/>
  <c r="F768" i="189"/>
  <c r="G768" i="189"/>
  <c r="M768" i="189" l="1"/>
  <c r="P768" i="189"/>
  <c r="R768" i="189"/>
  <c r="N768" i="189"/>
  <c r="E771" i="189"/>
  <c r="D771" i="189"/>
  <c r="Q769" i="189"/>
  <c r="O769" i="189"/>
  <c r="F771" i="189"/>
  <c r="G771" i="189"/>
  <c r="I768" i="189"/>
  <c r="J768" i="189" s="1"/>
  <c r="K768" i="189"/>
  <c r="L768" i="189"/>
  <c r="H768" i="189"/>
  <c r="F770" i="189" l="1"/>
  <c r="G770" i="189"/>
  <c r="Q768" i="189"/>
  <c r="O768" i="189"/>
  <c r="M771" i="189"/>
  <c r="P771" i="189"/>
  <c r="R771" i="189"/>
  <c r="N771" i="189"/>
  <c r="E770" i="189"/>
  <c r="D770" i="189"/>
  <c r="I771" i="189"/>
  <c r="J771" i="189" s="1"/>
  <c r="K771" i="189"/>
  <c r="L771" i="189"/>
  <c r="H771" i="189"/>
  <c r="I770" i="189" l="1"/>
  <c r="J770" i="189" s="1"/>
  <c r="K770" i="189"/>
  <c r="L770" i="189"/>
  <c r="H770" i="189"/>
  <c r="F773" i="189"/>
  <c r="G773" i="189"/>
  <c r="Q771" i="189"/>
  <c r="O771" i="189"/>
  <c r="E773" i="189"/>
  <c r="D773" i="189"/>
  <c r="M770" i="189"/>
  <c r="P770" i="189"/>
  <c r="R770" i="189"/>
  <c r="N770" i="189"/>
  <c r="E772" i="189" l="1"/>
  <c r="D772" i="189"/>
  <c r="I773" i="189"/>
  <c r="J773" i="189" s="1"/>
  <c r="K773" i="189"/>
  <c r="L773" i="189"/>
  <c r="H773" i="189"/>
  <c r="F772" i="189"/>
  <c r="G772" i="189"/>
  <c r="Q770" i="189"/>
  <c r="O770" i="189"/>
  <c r="M773" i="189"/>
  <c r="P773" i="189"/>
  <c r="R773" i="189"/>
  <c r="N773" i="189"/>
  <c r="M772" i="189" l="1"/>
  <c r="P772" i="189"/>
  <c r="R772" i="189"/>
  <c r="N772" i="189"/>
  <c r="Q773" i="189"/>
  <c r="O773" i="189"/>
  <c r="E775" i="189"/>
  <c r="D775" i="189"/>
  <c r="I772" i="189"/>
  <c r="J772" i="189" s="1"/>
  <c r="K772" i="189"/>
  <c r="L772" i="189"/>
  <c r="H772" i="189"/>
  <c r="F775" i="189"/>
  <c r="G775" i="189"/>
  <c r="I775" i="189" l="1"/>
  <c r="J775" i="189" s="1"/>
  <c r="K775" i="189"/>
  <c r="L775" i="189"/>
  <c r="H775" i="189"/>
  <c r="Q772" i="189"/>
  <c r="O772" i="189"/>
  <c r="E774" i="189"/>
  <c r="D774" i="189"/>
  <c r="F774" i="189"/>
  <c r="G774" i="189"/>
  <c r="M775" i="189"/>
  <c r="P775" i="189"/>
  <c r="R775" i="189"/>
  <c r="N775" i="189"/>
  <c r="I774" i="189" l="1"/>
  <c r="J774" i="189" s="1"/>
  <c r="K774" i="189"/>
  <c r="L774" i="189"/>
  <c r="H774" i="189"/>
  <c r="E777" i="189"/>
  <c r="D777" i="189"/>
  <c r="F777" i="189"/>
  <c r="G777" i="189"/>
  <c r="Q775" i="189"/>
  <c r="O775" i="189"/>
  <c r="M774" i="189"/>
  <c r="P774" i="189"/>
  <c r="R774" i="189"/>
  <c r="N774" i="189"/>
  <c r="E776" i="189" l="1"/>
  <c r="D776" i="189"/>
  <c r="M777" i="189"/>
  <c r="P777" i="189"/>
  <c r="R777" i="189"/>
  <c r="N777" i="189"/>
  <c r="F776" i="189"/>
  <c r="G776" i="189"/>
  <c r="Q774" i="189"/>
  <c r="O774" i="189"/>
  <c r="I777" i="189"/>
  <c r="J777" i="189" s="1"/>
  <c r="K777" i="189"/>
  <c r="L777" i="189"/>
  <c r="H777" i="189"/>
  <c r="M776" i="189" l="1"/>
  <c r="P776" i="189"/>
  <c r="R776" i="189"/>
  <c r="N776" i="189"/>
  <c r="E779" i="189"/>
  <c r="D779" i="189"/>
  <c r="Q777" i="189"/>
  <c r="O777" i="189"/>
  <c r="I776" i="189"/>
  <c r="J776" i="189" s="1"/>
  <c r="K776" i="189"/>
  <c r="L776" i="189"/>
  <c r="H776" i="189"/>
  <c r="F779" i="189"/>
  <c r="G779" i="189"/>
  <c r="M779" i="189" l="1"/>
  <c r="P779" i="189"/>
  <c r="R779" i="189"/>
  <c r="N779" i="189"/>
  <c r="E778" i="189"/>
  <c r="D778" i="189"/>
  <c r="Q776" i="189"/>
  <c r="O776" i="189"/>
  <c r="F778" i="189"/>
  <c r="G778" i="189"/>
  <c r="I779" i="189"/>
  <c r="J779" i="189" s="1"/>
  <c r="K779" i="189"/>
  <c r="L779" i="189"/>
  <c r="H779" i="189"/>
  <c r="F781" i="189" l="1"/>
  <c r="G781" i="189"/>
  <c r="Q779" i="189"/>
  <c r="O779" i="189"/>
  <c r="M778" i="189"/>
  <c r="P778" i="189"/>
  <c r="R778" i="189"/>
  <c r="N778" i="189"/>
  <c r="E781" i="189"/>
  <c r="D781" i="189"/>
  <c r="I778" i="189"/>
  <c r="J778" i="189" s="1"/>
  <c r="K778" i="189"/>
  <c r="L778" i="189"/>
  <c r="H778" i="189"/>
  <c r="Q778" i="189" l="1"/>
  <c r="O778" i="189"/>
  <c r="E780" i="189"/>
  <c r="D780" i="189"/>
  <c r="F780" i="189"/>
  <c r="G780" i="189"/>
  <c r="I781" i="189"/>
  <c r="J781" i="189" s="1"/>
  <c r="K781" i="189"/>
  <c r="L781" i="189"/>
  <c r="H781" i="189"/>
  <c r="M781" i="189"/>
  <c r="P781" i="189"/>
  <c r="R781" i="189"/>
  <c r="N781" i="189"/>
  <c r="I780" i="189" l="1"/>
  <c r="J780" i="189" s="1"/>
  <c r="K780" i="189"/>
  <c r="L780" i="189"/>
  <c r="H780" i="189"/>
  <c r="Q781" i="189"/>
  <c r="O781" i="189"/>
  <c r="E783" i="189"/>
  <c r="D783" i="189"/>
  <c r="F783" i="189"/>
  <c r="G783" i="189"/>
  <c r="M780" i="189"/>
  <c r="P780" i="189"/>
  <c r="R780" i="189"/>
  <c r="N780" i="189"/>
  <c r="I783" i="189" l="1"/>
  <c r="J783" i="189" s="1"/>
  <c r="K783" i="189"/>
  <c r="L783" i="189"/>
  <c r="H783" i="189"/>
  <c r="E782" i="189"/>
  <c r="D782" i="189"/>
  <c r="F782" i="189"/>
  <c r="G782" i="189"/>
  <c r="Q780" i="189"/>
  <c r="O780" i="189"/>
  <c r="M783" i="189"/>
  <c r="P783" i="189"/>
  <c r="R783" i="189"/>
  <c r="N783" i="189"/>
  <c r="E785" i="189" l="1"/>
  <c r="D785" i="189"/>
  <c r="M782" i="189"/>
  <c r="P782" i="189"/>
  <c r="R782" i="189"/>
  <c r="N782" i="189"/>
  <c r="F785" i="189"/>
  <c r="G785" i="189"/>
  <c r="Q783" i="189"/>
  <c r="O783" i="189"/>
  <c r="I782" i="189"/>
  <c r="J782" i="189" s="1"/>
  <c r="K782" i="189"/>
  <c r="L782" i="189"/>
  <c r="H782" i="189"/>
  <c r="M785" i="189" l="1"/>
  <c r="P785" i="189"/>
  <c r="R785" i="189"/>
  <c r="N785" i="189"/>
  <c r="E784" i="189"/>
  <c r="D784" i="189"/>
  <c r="Q782" i="189"/>
  <c r="O782" i="189"/>
  <c r="I785" i="189"/>
  <c r="J785" i="189" s="1"/>
  <c r="K785" i="189"/>
  <c r="L785" i="189"/>
  <c r="H785" i="189"/>
  <c r="F784" i="189"/>
  <c r="G784" i="189"/>
  <c r="M784" i="189" l="1"/>
  <c r="P784" i="189"/>
  <c r="R784" i="189"/>
  <c r="N784" i="189"/>
  <c r="E787" i="189"/>
  <c r="D787" i="189"/>
  <c r="Q785" i="189"/>
  <c r="O785" i="189"/>
  <c r="F787" i="189"/>
  <c r="G787" i="189"/>
  <c r="I784" i="189"/>
  <c r="J784" i="189" s="1"/>
  <c r="K784" i="189"/>
  <c r="L784" i="189"/>
  <c r="H784" i="189"/>
  <c r="F786" i="189" l="1"/>
  <c r="G786" i="189"/>
  <c r="Q784" i="189"/>
  <c r="O784" i="189"/>
  <c r="M787" i="189"/>
  <c r="P787" i="189"/>
  <c r="R787" i="189"/>
  <c r="N787" i="189"/>
  <c r="E786" i="189"/>
  <c r="D786" i="189"/>
  <c r="I787" i="189"/>
  <c r="J787" i="189" s="1"/>
  <c r="K787" i="189"/>
  <c r="L787" i="189"/>
  <c r="H787" i="189"/>
  <c r="E789" i="189" l="1"/>
  <c r="D789" i="189"/>
  <c r="F789" i="189"/>
  <c r="G789" i="189"/>
  <c r="Q787" i="189"/>
  <c r="O787" i="189"/>
  <c r="I786" i="189"/>
  <c r="J786" i="189" s="1"/>
  <c r="K786" i="189"/>
  <c r="L786" i="189"/>
  <c r="H786" i="189"/>
  <c r="M786" i="189"/>
  <c r="P786" i="189"/>
  <c r="R786" i="189"/>
  <c r="N786" i="189"/>
  <c r="Q786" i="189" l="1"/>
  <c r="O786" i="189"/>
  <c r="M789" i="189"/>
  <c r="P789" i="189"/>
  <c r="R789" i="189"/>
  <c r="N789" i="189"/>
  <c r="E788" i="189"/>
  <c r="D788" i="189"/>
  <c r="I789" i="189"/>
  <c r="J789" i="189" s="1"/>
  <c r="K789" i="189"/>
  <c r="L789" i="189"/>
  <c r="H789" i="189"/>
  <c r="F788" i="189"/>
  <c r="G788" i="189"/>
  <c r="I788" i="189" l="1"/>
  <c r="J788" i="189" s="1"/>
  <c r="K788" i="189"/>
  <c r="L788" i="189"/>
  <c r="H788" i="189"/>
  <c r="F791" i="189"/>
  <c r="G791" i="189"/>
  <c r="E791" i="189"/>
  <c r="D791" i="189"/>
  <c r="Q789" i="189"/>
  <c r="O789" i="189"/>
  <c r="M788" i="189"/>
  <c r="P788" i="189"/>
  <c r="R788" i="189"/>
  <c r="N788" i="189"/>
  <c r="I791" i="189" l="1"/>
  <c r="J791" i="189" s="1"/>
  <c r="K791" i="189"/>
  <c r="L791" i="189"/>
  <c r="H791" i="189"/>
  <c r="E790" i="189"/>
  <c r="D790" i="189"/>
  <c r="F790" i="189"/>
  <c r="G790" i="189"/>
  <c r="Q788" i="189"/>
  <c r="O788" i="189"/>
  <c r="M791" i="189"/>
  <c r="P791" i="189"/>
  <c r="R791" i="189"/>
  <c r="N791" i="189"/>
  <c r="E793" i="189" l="1"/>
  <c r="D793" i="189"/>
  <c r="M790" i="189"/>
  <c r="P790" i="189"/>
  <c r="R790" i="189"/>
  <c r="N790" i="189"/>
  <c r="F793" i="189"/>
  <c r="G793" i="189"/>
  <c r="Q791" i="189"/>
  <c r="O791" i="189"/>
  <c r="I790" i="189"/>
  <c r="J790" i="189" s="1"/>
  <c r="K790" i="189"/>
  <c r="L790" i="189"/>
  <c r="H790" i="189"/>
  <c r="F792" i="189" l="1"/>
  <c r="G792" i="189"/>
  <c r="M793" i="189"/>
  <c r="P793" i="189"/>
  <c r="R793" i="189"/>
  <c r="N793" i="189"/>
  <c r="E792" i="189"/>
  <c r="D792" i="189"/>
  <c r="Q790" i="189"/>
  <c r="O790" i="189"/>
  <c r="I793" i="189"/>
  <c r="J793" i="189" s="1"/>
  <c r="K793" i="189"/>
  <c r="L793" i="189"/>
  <c r="H793" i="189"/>
  <c r="I792" i="189" l="1"/>
  <c r="J792" i="189" s="1"/>
  <c r="K792" i="189"/>
  <c r="L792" i="189"/>
  <c r="H792" i="189"/>
  <c r="E795" i="189"/>
  <c r="D795" i="189"/>
  <c r="Q793" i="189"/>
  <c r="O793" i="189"/>
  <c r="F795" i="189"/>
  <c r="G795" i="189"/>
  <c r="M792" i="189"/>
  <c r="P792" i="189"/>
  <c r="R792" i="189"/>
  <c r="N792" i="189"/>
  <c r="E794" i="189" l="1"/>
  <c r="D794" i="189"/>
  <c r="M795" i="189"/>
  <c r="P795" i="189"/>
  <c r="R795" i="189"/>
  <c r="N795" i="189"/>
  <c r="F794" i="189"/>
  <c r="G794" i="189"/>
  <c r="Q792" i="189"/>
  <c r="O792" i="189"/>
  <c r="I795" i="189"/>
  <c r="J795" i="189" s="1"/>
  <c r="K795" i="189"/>
  <c r="L795" i="189"/>
  <c r="H795" i="189"/>
  <c r="M794" i="189" l="1"/>
  <c r="P794" i="189"/>
  <c r="R794" i="189"/>
  <c r="N794" i="189"/>
  <c r="E797" i="189"/>
  <c r="D797" i="189"/>
  <c r="Q795" i="189"/>
  <c r="O795" i="189"/>
  <c r="I794" i="189"/>
  <c r="J794" i="189" s="1"/>
  <c r="K794" i="189"/>
  <c r="L794" i="189"/>
  <c r="H794" i="189"/>
  <c r="F797" i="189"/>
  <c r="G797" i="189"/>
  <c r="M797" i="189" l="1"/>
  <c r="P797" i="189"/>
  <c r="R797" i="189"/>
  <c r="N797" i="189"/>
  <c r="E796" i="189"/>
  <c r="D796" i="189"/>
  <c r="Q794" i="189"/>
  <c r="O794" i="189"/>
  <c r="F796" i="189"/>
  <c r="G796" i="189"/>
  <c r="I797" i="189"/>
  <c r="J797" i="189" s="1"/>
  <c r="K797" i="189"/>
  <c r="L797" i="189"/>
  <c r="H797" i="189"/>
  <c r="F799" i="189" l="1"/>
  <c r="G799" i="189"/>
  <c r="Q797" i="189"/>
  <c r="O797" i="189"/>
  <c r="M796" i="189"/>
  <c r="P796" i="189"/>
  <c r="R796" i="189"/>
  <c r="N796" i="189"/>
  <c r="E799" i="189"/>
  <c r="D799" i="189"/>
  <c r="I796" i="189"/>
  <c r="J796" i="189" s="1"/>
  <c r="K796" i="189"/>
  <c r="L796" i="189"/>
  <c r="H796" i="189"/>
  <c r="Q796" i="189" l="1"/>
  <c r="O796" i="189"/>
  <c r="I799" i="189"/>
  <c r="J799" i="189" s="1"/>
  <c r="K799" i="189"/>
  <c r="L799" i="189"/>
  <c r="H799" i="189"/>
  <c r="E798" i="189"/>
  <c r="D798" i="189"/>
  <c r="F798" i="189"/>
  <c r="G798" i="189"/>
  <c r="M799" i="189"/>
  <c r="P799" i="189"/>
  <c r="R799" i="189"/>
  <c r="N799" i="189"/>
  <c r="I798" i="189" l="1"/>
  <c r="J798" i="189" s="1"/>
  <c r="K798" i="189"/>
  <c r="L798" i="189"/>
  <c r="H798" i="189"/>
  <c r="E801" i="189"/>
  <c r="D801" i="189"/>
  <c r="Q799" i="189"/>
  <c r="O799" i="189"/>
  <c r="M798" i="189"/>
  <c r="P798" i="189"/>
  <c r="R798" i="189"/>
  <c r="N798" i="189"/>
  <c r="F801" i="189"/>
  <c r="G801" i="189"/>
  <c r="M801" i="189" l="1"/>
  <c r="P801" i="189"/>
  <c r="R801" i="189"/>
  <c r="N801" i="189"/>
  <c r="Q798" i="189"/>
  <c r="O798" i="189"/>
  <c r="E800" i="189"/>
  <c r="D800" i="189"/>
  <c r="F800" i="189"/>
  <c r="G800" i="189"/>
  <c r="I801" i="189"/>
  <c r="J801" i="189" s="1"/>
  <c r="K801" i="189"/>
  <c r="L801" i="189"/>
  <c r="H801" i="189"/>
  <c r="I800" i="189" l="1"/>
  <c r="J800" i="189" s="1"/>
  <c r="K800" i="189"/>
  <c r="L800" i="189"/>
  <c r="H800" i="189"/>
  <c r="Q801" i="189"/>
  <c r="O801" i="189"/>
  <c r="E803" i="189"/>
  <c r="D803" i="189"/>
  <c r="F803" i="189"/>
  <c r="G803" i="189"/>
  <c r="M800" i="189"/>
  <c r="P800" i="189"/>
  <c r="R800" i="189"/>
  <c r="N800" i="189"/>
  <c r="I803" i="189" l="1"/>
  <c r="J803" i="189" s="1"/>
  <c r="K803" i="189"/>
  <c r="L803" i="189"/>
  <c r="H803" i="189"/>
  <c r="E802" i="189"/>
  <c r="D802" i="189"/>
  <c r="F802" i="189"/>
  <c r="G802" i="189"/>
  <c r="Q800" i="189"/>
  <c r="O800" i="189"/>
  <c r="M803" i="189"/>
  <c r="P803" i="189"/>
  <c r="R803" i="189"/>
  <c r="N803" i="189"/>
  <c r="E805" i="189" l="1"/>
  <c r="D805" i="189"/>
  <c r="M802" i="189"/>
  <c r="P802" i="189"/>
  <c r="R802" i="189"/>
  <c r="N802" i="189"/>
  <c r="F805" i="189"/>
  <c r="G805" i="189"/>
  <c r="Q803" i="189"/>
  <c r="O803" i="189"/>
  <c r="I802" i="189"/>
  <c r="J802" i="189" s="1"/>
  <c r="K802" i="189"/>
  <c r="L802" i="189"/>
  <c r="H802" i="189"/>
  <c r="M805" i="189" l="1"/>
  <c r="P805" i="189"/>
  <c r="R805" i="189"/>
  <c r="N805" i="189"/>
  <c r="E804" i="189"/>
  <c r="D804" i="189"/>
  <c r="Q802" i="189"/>
  <c r="O802" i="189"/>
  <c r="I805" i="189"/>
  <c r="J805" i="189" s="1"/>
  <c r="K805" i="189"/>
  <c r="L805" i="189"/>
  <c r="H805" i="189"/>
  <c r="F804" i="189"/>
  <c r="G804" i="189"/>
  <c r="E807" i="189" l="1"/>
  <c r="D807" i="189"/>
  <c r="Q805" i="189"/>
  <c r="O805" i="189"/>
  <c r="M804" i="189"/>
  <c r="P804" i="189"/>
  <c r="R804" i="189"/>
  <c r="N804" i="189"/>
  <c r="F807" i="189"/>
  <c r="G807" i="189"/>
  <c r="I804" i="189"/>
  <c r="J804" i="189" s="1"/>
  <c r="K804" i="189"/>
  <c r="L804" i="189"/>
  <c r="H804" i="189"/>
  <c r="F806" i="189" l="1"/>
  <c r="G806" i="189"/>
  <c r="Q804" i="189"/>
  <c r="O804" i="189"/>
  <c r="E806" i="189"/>
  <c r="D806" i="189"/>
  <c r="I807" i="189"/>
  <c r="J807" i="189" s="1"/>
  <c r="K807" i="189"/>
  <c r="L807" i="189"/>
  <c r="H807" i="189"/>
  <c r="M807" i="189"/>
  <c r="P807" i="189"/>
  <c r="R807" i="189"/>
  <c r="N807" i="189"/>
  <c r="Q807" i="189" l="1"/>
  <c r="O807" i="189"/>
  <c r="E809" i="189"/>
  <c r="D809" i="189"/>
  <c r="F809" i="189"/>
  <c r="G809" i="189"/>
  <c r="I806" i="189"/>
  <c r="J806" i="189" s="1"/>
  <c r="K806" i="189"/>
  <c r="L806" i="189"/>
  <c r="H806" i="189"/>
  <c r="M806" i="189"/>
  <c r="P806" i="189"/>
  <c r="R806" i="189"/>
  <c r="N806" i="189"/>
  <c r="I809" i="189" l="1"/>
  <c r="J809" i="189" s="1"/>
  <c r="K809" i="189"/>
  <c r="L809" i="189"/>
  <c r="H809" i="189"/>
  <c r="Q806" i="189"/>
  <c r="O806" i="189"/>
  <c r="E808" i="189"/>
  <c r="D808" i="189"/>
  <c r="F808" i="189"/>
  <c r="G808" i="189"/>
  <c r="M809" i="189"/>
  <c r="P809" i="189"/>
  <c r="R809" i="189"/>
  <c r="N809" i="189"/>
  <c r="I808" i="189" l="1"/>
  <c r="J808" i="189" s="1"/>
  <c r="K808" i="189"/>
  <c r="L808" i="189"/>
  <c r="H808" i="189"/>
  <c r="E811" i="189"/>
  <c r="D811" i="189"/>
  <c r="F811" i="189"/>
  <c r="G811" i="189"/>
  <c r="Q809" i="189"/>
  <c r="O809" i="189"/>
  <c r="M808" i="189"/>
  <c r="P808" i="189"/>
  <c r="R808" i="189"/>
  <c r="N808" i="189"/>
  <c r="E810" i="189" l="1"/>
  <c r="D810" i="189"/>
  <c r="M811" i="189"/>
  <c r="P811" i="189"/>
  <c r="R811" i="189"/>
  <c r="N811" i="189"/>
  <c r="F810" i="189"/>
  <c r="G810" i="189"/>
  <c r="Q808" i="189"/>
  <c r="O808" i="189"/>
  <c r="I811" i="189"/>
  <c r="J811" i="189" s="1"/>
  <c r="K811" i="189"/>
  <c r="L811" i="189"/>
  <c r="H811" i="189"/>
  <c r="M810" i="189" l="1"/>
  <c r="P810" i="189"/>
  <c r="R810" i="189"/>
  <c r="N810" i="189"/>
  <c r="E813" i="189"/>
  <c r="D813" i="189"/>
  <c r="Q811" i="189"/>
  <c r="O811" i="189"/>
  <c r="I810" i="189"/>
  <c r="J810" i="189" s="1"/>
  <c r="K810" i="189"/>
  <c r="L810" i="189"/>
  <c r="H810" i="189"/>
  <c r="F813" i="189"/>
  <c r="G813" i="189"/>
  <c r="M813" i="189" l="1"/>
  <c r="P813" i="189"/>
  <c r="R813" i="189"/>
  <c r="N813" i="189"/>
  <c r="E812" i="189"/>
  <c r="D812" i="189"/>
  <c r="Q810" i="189"/>
  <c r="O810" i="189"/>
  <c r="F812" i="189"/>
  <c r="G812" i="189"/>
  <c r="I813" i="189"/>
  <c r="J813" i="189" s="1"/>
  <c r="K813" i="189"/>
  <c r="L813" i="189"/>
  <c r="H813" i="189"/>
  <c r="F815" i="189" l="1"/>
  <c r="G815" i="189"/>
  <c r="Q813" i="189"/>
  <c r="O813" i="189"/>
  <c r="M812" i="189"/>
  <c r="P812" i="189"/>
  <c r="R812" i="189"/>
  <c r="N812" i="189"/>
  <c r="E815" i="189"/>
  <c r="D815" i="189"/>
  <c r="I812" i="189"/>
  <c r="J812" i="189" s="1"/>
  <c r="K812" i="189"/>
  <c r="L812" i="189"/>
  <c r="H812" i="189"/>
  <c r="E814" i="189" l="1"/>
  <c r="D814" i="189"/>
  <c r="F814" i="189"/>
  <c r="G814" i="189"/>
  <c r="Q812" i="189"/>
  <c r="O812" i="189"/>
  <c r="I815" i="189"/>
  <c r="J815" i="189" s="1"/>
  <c r="K815" i="189"/>
  <c r="L815" i="189"/>
  <c r="H815" i="189"/>
  <c r="M815" i="189"/>
  <c r="P815" i="189"/>
  <c r="R815" i="189"/>
  <c r="N815" i="189"/>
  <c r="M814" i="189" l="1"/>
  <c r="P814" i="189"/>
  <c r="R814" i="189"/>
  <c r="N814" i="189"/>
  <c r="Q815" i="189"/>
  <c r="O815" i="189"/>
  <c r="E817" i="189"/>
  <c r="D817" i="189"/>
  <c r="I814" i="189"/>
  <c r="J814" i="189" s="1"/>
  <c r="K814" i="189"/>
  <c r="L814" i="189"/>
  <c r="H814" i="189"/>
  <c r="F817" i="189"/>
  <c r="G817" i="189"/>
  <c r="E816" i="189" l="1"/>
  <c r="D816" i="189"/>
  <c r="I817" i="189"/>
  <c r="J817" i="189" s="1"/>
  <c r="K817" i="189"/>
  <c r="L817" i="189"/>
  <c r="H817" i="189"/>
  <c r="Q814" i="189"/>
  <c r="O814" i="189"/>
  <c r="F816" i="189"/>
  <c r="G816" i="189"/>
  <c r="M817" i="189"/>
  <c r="P817" i="189"/>
  <c r="R817" i="189"/>
  <c r="N817" i="189"/>
  <c r="F819" i="189" l="1"/>
  <c r="G819" i="189"/>
  <c r="M816" i="189"/>
  <c r="P816" i="189"/>
  <c r="R816" i="189"/>
  <c r="N816" i="189"/>
  <c r="E819" i="189"/>
  <c r="D819" i="189"/>
  <c r="I816" i="189"/>
  <c r="J816" i="189" s="1"/>
  <c r="K816" i="189"/>
  <c r="L816" i="189"/>
  <c r="H816" i="189"/>
  <c r="Q817" i="189"/>
  <c r="O817" i="189"/>
  <c r="E818" i="189" l="1"/>
  <c r="D818" i="189"/>
  <c r="I819" i="189"/>
  <c r="J819" i="189" s="1"/>
  <c r="K819" i="189"/>
  <c r="L819" i="189"/>
  <c r="H819" i="189"/>
  <c r="F818" i="189"/>
  <c r="G818" i="189"/>
  <c r="Q816" i="189"/>
  <c r="O816" i="189"/>
  <c r="M819" i="189"/>
  <c r="P819" i="189"/>
  <c r="R819" i="189"/>
  <c r="N819" i="189"/>
  <c r="M818" i="189" l="1"/>
  <c r="P818" i="189"/>
  <c r="R818" i="189"/>
  <c r="N818" i="189"/>
  <c r="Q819" i="189"/>
  <c r="O819" i="189"/>
  <c r="E821" i="189"/>
  <c r="D821" i="189"/>
  <c r="I818" i="189"/>
  <c r="J818" i="189" s="1"/>
  <c r="K818" i="189"/>
  <c r="L818" i="189"/>
  <c r="H818" i="189"/>
  <c r="F821" i="189"/>
  <c r="G821" i="189"/>
  <c r="E820" i="189" l="1"/>
  <c r="D820" i="189"/>
  <c r="I821" i="189"/>
  <c r="J821" i="189" s="1"/>
  <c r="K821" i="189"/>
  <c r="L821" i="189"/>
  <c r="H821" i="189"/>
  <c r="Q818" i="189"/>
  <c r="O818" i="189"/>
  <c r="F820" i="189"/>
  <c r="G820" i="189"/>
  <c r="M821" i="189"/>
  <c r="P821" i="189"/>
  <c r="R821" i="189"/>
  <c r="N821" i="189"/>
  <c r="F823" i="189" l="1"/>
  <c r="G823" i="189"/>
  <c r="M820" i="189"/>
  <c r="P820" i="189"/>
  <c r="R820" i="189"/>
  <c r="N820" i="189"/>
  <c r="E823" i="189"/>
  <c r="D823" i="189"/>
  <c r="I820" i="189"/>
  <c r="J820" i="189" s="1"/>
  <c r="K820" i="189"/>
  <c r="L820" i="189"/>
  <c r="H820" i="189"/>
  <c r="Q821" i="189"/>
  <c r="O821" i="189"/>
  <c r="E822" i="189" l="1"/>
  <c r="D822" i="189"/>
  <c r="I823" i="189"/>
  <c r="J823" i="189" s="1"/>
  <c r="K823" i="189"/>
  <c r="L823" i="189"/>
  <c r="H823" i="189"/>
  <c r="F822" i="189"/>
  <c r="G822" i="189"/>
  <c r="Q820" i="189"/>
  <c r="O820" i="189"/>
  <c r="M823" i="189"/>
  <c r="P823" i="189"/>
  <c r="R823" i="189"/>
  <c r="N823" i="189"/>
  <c r="M822" i="189" l="1"/>
  <c r="P822" i="189"/>
  <c r="R822" i="189"/>
  <c r="N822" i="189"/>
  <c r="Q823" i="189"/>
  <c r="O823" i="189"/>
  <c r="E825" i="189"/>
  <c r="D825" i="189"/>
  <c r="I822" i="189"/>
  <c r="J822" i="189" s="1"/>
  <c r="K822" i="189"/>
  <c r="L822" i="189"/>
  <c r="H822" i="189"/>
  <c r="F825" i="189"/>
  <c r="G825" i="189"/>
  <c r="E824" i="189" l="1"/>
  <c r="D824" i="189"/>
  <c r="I825" i="189"/>
  <c r="J825" i="189" s="1"/>
  <c r="K825" i="189"/>
  <c r="L825" i="189"/>
  <c r="H825" i="189"/>
  <c r="Q822" i="189"/>
  <c r="O822" i="189"/>
  <c r="F824" i="189"/>
  <c r="G824" i="189"/>
  <c r="M825" i="189"/>
  <c r="P825" i="189"/>
  <c r="R825" i="189"/>
  <c r="N825" i="189"/>
  <c r="Q825" i="189" l="1"/>
  <c r="O825" i="189"/>
  <c r="F827" i="189"/>
  <c r="G827" i="189"/>
  <c r="M824" i="189"/>
  <c r="P824" i="189"/>
  <c r="R824" i="189"/>
  <c r="N824" i="189"/>
  <c r="E827" i="189"/>
  <c r="D827" i="189"/>
  <c r="I824" i="189"/>
  <c r="J824" i="189" s="1"/>
  <c r="K824" i="189"/>
  <c r="L824" i="189"/>
  <c r="H824" i="189"/>
  <c r="Q824" i="189" l="1"/>
  <c r="O824" i="189"/>
  <c r="M827" i="189"/>
  <c r="P827" i="189"/>
  <c r="R827" i="189"/>
  <c r="N827" i="189"/>
  <c r="E826" i="189"/>
  <c r="D826" i="189"/>
  <c r="I827" i="189"/>
  <c r="J827" i="189" s="1"/>
  <c r="K827" i="189"/>
  <c r="L827" i="189"/>
  <c r="H827" i="189"/>
  <c r="F826" i="189"/>
  <c r="G826" i="189"/>
  <c r="E829" i="189" l="1"/>
  <c r="D829" i="189"/>
  <c r="I826" i="189"/>
  <c r="J826" i="189" s="1"/>
  <c r="K826" i="189"/>
  <c r="L826" i="189"/>
  <c r="H826" i="189"/>
  <c r="F829" i="189"/>
  <c r="G829" i="189"/>
  <c r="Q827" i="189"/>
  <c r="O827" i="189"/>
  <c r="M826" i="189"/>
  <c r="P826" i="189"/>
  <c r="R826" i="189"/>
  <c r="N826" i="189"/>
  <c r="N829" i="189" l="1"/>
  <c r="R829" i="189"/>
  <c r="P829" i="189"/>
  <c r="M829" i="189"/>
  <c r="Q826" i="189"/>
  <c r="O826" i="189"/>
  <c r="E828" i="189"/>
  <c r="D828" i="189"/>
  <c r="I829" i="189"/>
  <c r="J829" i="189" s="1"/>
  <c r="K829" i="189"/>
  <c r="L829" i="189"/>
  <c r="H829" i="189"/>
  <c r="F828" i="189"/>
  <c r="G828" i="189"/>
  <c r="E831" i="189" l="1"/>
  <c r="D831" i="189"/>
  <c r="I828" i="189"/>
  <c r="J828" i="189" s="1"/>
  <c r="K828" i="189"/>
  <c r="L828" i="189"/>
  <c r="H828" i="189"/>
  <c r="F831" i="189"/>
  <c r="G831" i="189"/>
  <c r="M828" i="189"/>
  <c r="P828" i="189"/>
  <c r="R828" i="189"/>
  <c r="N828" i="189"/>
  <c r="O829" i="189"/>
  <c r="Q829" i="189"/>
  <c r="Q828" i="189" l="1"/>
  <c r="O828" i="189"/>
  <c r="N831" i="189"/>
  <c r="R831" i="189"/>
  <c r="P831" i="189"/>
  <c r="M831" i="189"/>
  <c r="E830" i="189"/>
  <c r="D830" i="189"/>
  <c r="K831" i="189"/>
  <c r="H831" i="189"/>
  <c r="I831" i="189"/>
  <c r="J831" i="189" s="1"/>
  <c r="L831" i="189"/>
  <c r="F830" i="189"/>
  <c r="G830" i="189"/>
  <c r="F833" i="189" l="1"/>
  <c r="G833" i="189"/>
  <c r="K830" i="189"/>
  <c r="H830" i="189"/>
  <c r="L830" i="189"/>
  <c r="I830" i="189"/>
  <c r="J830" i="189" s="1"/>
  <c r="O831" i="189"/>
  <c r="Q831" i="189"/>
  <c r="E833" i="189"/>
  <c r="D833" i="189"/>
  <c r="N830" i="189"/>
  <c r="R830" i="189"/>
  <c r="P830" i="189"/>
  <c r="M830" i="189"/>
  <c r="K833" i="189" l="1"/>
  <c r="H833" i="189"/>
  <c r="I833" i="189"/>
  <c r="J833" i="189" s="1"/>
  <c r="L833" i="189"/>
  <c r="F832" i="189"/>
  <c r="G832" i="189"/>
  <c r="E832" i="189"/>
  <c r="D832" i="189"/>
  <c r="O830" i="189"/>
  <c r="Q830" i="189"/>
  <c r="N833" i="189"/>
  <c r="R833" i="189"/>
  <c r="P833" i="189"/>
  <c r="M833" i="189"/>
  <c r="K832" i="189" l="1"/>
  <c r="H832" i="189"/>
  <c r="I832" i="189"/>
  <c r="J832" i="189" s="1"/>
  <c r="L832" i="189"/>
  <c r="F835" i="189"/>
  <c r="G835" i="189"/>
  <c r="O833" i="189"/>
  <c r="Q833" i="189"/>
  <c r="E835" i="189"/>
  <c r="D835" i="189"/>
  <c r="N832" i="189"/>
  <c r="R832" i="189"/>
  <c r="P832" i="189"/>
  <c r="M832" i="189"/>
  <c r="K835" i="189" l="1"/>
  <c r="H835" i="189"/>
  <c r="I835" i="189"/>
  <c r="J835" i="189" s="1"/>
  <c r="L835" i="189"/>
  <c r="F834" i="189"/>
  <c r="G834" i="189"/>
  <c r="Q832" i="189"/>
  <c r="O832" i="189"/>
  <c r="E834" i="189"/>
  <c r="D834" i="189"/>
  <c r="N835" i="189"/>
  <c r="R835" i="189"/>
  <c r="P835" i="189"/>
  <c r="M835" i="189"/>
  <c r="K834" i="189" l="1"/>
  <c r="H834" i="189"/>
  <c r="L834" i="189"/>
  <c r="I834" i="189"/>
  <c r="J834" i="189" s="1"/>
  <c r="F837" i="189"/>
  <c r="G837" i="189"/>
  <c r="O835" i="189"/>
  <c r="Q835" i="189"/>
  <c r="E837" i="189"/>
  <c r="D837" i="189"/>
  <c r="N834" i="189"/>
  <c r="R834" i="189"/>
  <c r="P834" i="189"/>
  <c r="M834" i="189"/>
  <c r="K837" i="189" l="1"/>
  <c r="H837" i="189"/>
  <c r="I837" i="189"/>
  <c r="J837" i="189" s="1"/>
  <c r="L837" i="189"/>
  <c r="O834" i="189"/>
  <c r="Q834" i="189"/>
  <c r="F836" i="189"/>
  <c r="G836" i="189"/>
  <c r="E836" i="189"/>
  <c r="D836" i="189"/>
  <c r="N837" i="189"/>
  <c r="R837" i="189"/>
  <c r="P837" i="189"/>
  <c r="M837" i="189"/>
  <c r="F839" i="189" l="1"/>
  <c r="G839" i="189"/>
  <c r="O837" i="189"/>
  <c r="Q837" i="189"/>
  <c r="N836" i="189"/>
  <c r="R836" i="189"/>
  <c r="P836" i="189"/>
  <c r="M836" i="189"/>
  <c r="K836" i="189"/>
  <c r="H836" i="189"/>
  <c r="I836" i="189"/>
  <c r="J836" i="189" s="1"/>
  <c r="L836" i="189"/>
  <c r="E839" i="189"/>
  <c r="D839" i="189"/>
  <c r="E838" i="189" l="1"/>
  <c r="D838" i="189"/>
  <c r="F838" i="189"/>
  <c r="G838" i="189"/>
  <c r="K839" i="189"/>
  <c r="H839" i="189"/>
  <c r="I839" i="189"/>
  <c r="J839" i="189" s="1"/>
  <c r="L839" i="189"/>
  <c r="Q836" i="189"/>
  <c r="O836" i="189"/>
  <c r="N839" i="189"/>
  <c r="R839" i="189"/>
  <c r="P839" i="189"/>
  <c r="M839" i="189"/>
  <c r="F841" i="189" l="1"/>
  <c r="G841" i="189"/>
  <c r="N838" i="189"/>
  <c r="R838" i="189"/>
  <c r="P838" i="189"/>
  <c r="M838" i="189"/>
  <c r="E841" i="189"/>
  <c r="D841" i="189"/>
  <c r="K838" i="189"/>
  <c r="H838" i="189"/>
  <c r="L838" i="189"/>
  <c r="I838" i="189"/>
  <c r="J838" i="189" s="1"/>
  <c r="O839" i="189"/>
  <c r="Q839" i="189"/>
  <c r="K841" i="189" l="1"/>
  <c r="H841" i="189"/>
  <c r="I841" i="189"/>
  <c r="J841" i="189" s="1"/>
  <c r="L841" i="189"/>
  <c r="F840" i="189"/>
  <c r="G840" i="189"/>
  <c r="O838" i="189"/>
  <c r="Q838" i="189"/>
  <c r="E840" i="189"/>
  <c r="D840" i="189"/>
  <c r="N841" i="189"/>
  <c r="R841" i="189"/>
  <c r="P841" i="189"/>
  <c r="M841" i="189"/>
  <c r="K840" i="189" l="1"/>
  <c r="H840" i="189"/>
  <c r="I840" i="189"/>
  <c r="J840" i="189" s="1"/>
  <c r="L840" i="189"/>
  <c r="F843" i="189"/>
  <c r="G843" i="189"/>
  <c r="O841" i="189"/>
  <c r="Q841" i="189"/>
  <c r="E843" i="189"/>
  <c r="D843" i="189"/>
  <c r="N840" i="189"/>
  <c r="R840" i="189"/>
  <c r="P840" i="189"/>
  <c r="M840" i="189"/>
  <c r="K843" i="189" l="1"/>
  <c r="H843" i="189"/>
  <c r="I843" i="189"/>
  <c r="J843" i="189" s="1"/>
  <c r="L843" i="189"/>
  <c r="F842" i="189"/>
  <c r="G842" i="189"/>
  <c r="Q840" i="189"/>
  <c r="O840" i="189"/>
  <c r="E842" i="189"/>
  <c r="D842" i="189"/>
  <c r="N843" i="189"/>
  <c r="R843" i="189"/>
  <c r="P843" i="189"/>
  <c r="M843" i="189"/>
  <c r="K842" i="189" l="1"/>
  <c r="H842" i="189"/>
  <c r="L842" i="189"/>
  <c r="I842" i="189"/>
  <c r="J842" i="189" s="1"/>
  <c r="F845" i="189"/>
  <c r="G845" i="189"/>
  <c r="O843" i="189"/>
  <c r="Q843" i="189"/>
  <c r="E845" i="189"/>
  <c r="D845" i="189"/>
  <c r="N842" i="189"/>
  <c r="R842" i="189"/>
  <c r="P842" i="189"/>
  <c r="M842" i="189"/>
  <c r="K845" i="189" l="1"/>
  <c r="H845" i="189"/>
  <c r="I845" i="189"/>
  <c r="J845" i="189" s="1"/>
  <c r="L845" i="189"/>
  <c r="O842" i="189"/>
  <c r="Q842" i="189"/>
  <c r="F844" i="189"/>
  <c r="G844" i="189"/>
  <c r="E844" i="189"/>
  <c r="D844" i="189"/>
  <c r="N845" i="189"/>
  <c r="R845" i="189"/>
  <c r="P845" i="189"/>
  <c r="M845" i="189"/>
  <c r="F847" i="189" l="1"/>
  <c r="G847" i="189"/>
  <c r="O845" i="189"/>
  <c r="Q845" i="189"/>
  <c r="N844" i="189"/>
  <c r="R844" i="189"/>
  <c r="P844" i="189"/>
  <c r="M844" i="189"/>
  <c r="K844" i="189"/>
  <c r="H844" i="189"/>
  <c r="I844" i="189"/>
  <c r="J844" i="189" s="1"/>
  <c r="L844" i="189"/>
  <c r="E847" i="189"/>
  <c r="D847" i="189"/>
  <c r="K847" i="189" l="1"/>
  <c r="H847" i="189"/>
  <c r="I847" i="189"/>
  <c r="J847" i="189" s="1"/>
  <c r="L847" i="189"/>
  <c r="F846" i="189"/>
  <c r="G846" i="189"/>
  <c r="Q844" i="189"/>
  <c r="O844" i="189"/>
  <c r="E846" i="189"/>
  <c r="D846" i="189"/>
  <c r="N847" i="189"/>
  <c r="R847" i="189"/>
  <c r="P847" i="189"/>
  <c r="M847" i="189"/>
  <c r="K846" i="189" l="1"/>
  <c r="H846" i="189"/>
  <c r="L846" i="189"/>
  <c r="I846" i="189"/>
  <c r="J846" i="189" s="1"/>
  <c r="F849" i="189"/>
  <c r="G849" i="189"/>
  <c r="O847" i="189"/>
  <c r="Q847" i="189"/>
  <c r="E849" i="189"/>
  <c r="D849" i="189"/>
  <c r="N846" i="189"/>
  <c r="R846" i="189"/>
  <c r="P846" i="189"/>
  <c r="M846" i="189"/>
  <c r="K849" i="189" l="1"/>
  <c r="H849" i="189"/>
  <c r="I849" i="189"/>
  <c r="J849" i="189" s="1"/>
  <c r="L849" i="189"/>
  <c r="O846" i="189"/>
  <c r="Q846" i="189"/>
  <c r="F848" i="189"/>
  <c r="G848" i="189"/>
  <c r="E848" i="189"/>
  <c r="D848" i="189"/>
  <c r="N849" i="189"/>
  <c r="R849" i="189"/>
  <c r="P849" i="189"/>
  <c r="M849" i="189"/>
  <c r="F851" i="189" l="1"/>
  <c r="G851" i="189"/>
  <c r="O849" i="189"/>
  <c r="Q849" i="189"/>
  <c r="N848" i="189"/>
  <c r="R848" i="189"/>
  <c r="P848" i="189"/>
  <c r="M848" i="189"/>
  <c r="K848" i="189"/>
  <c r="H848" i="189"/>
  <c r="I848" i="189"/>
  <c r="J848" i="189" s="1"/>
  <c r="L848" i="189"/>
  <c r="E851" i="189"/>
  <c r="D851" i="189"/>
  <c r="F850" i="189" l="1"/>
  <c r="G850" i="189"/>
  <c r="E850" i="189"/>
  <c r="D850" i="189"/>
  <c r="Q848" i="189"/>
  <c r="O848" i="189"/>
  <c r="K851" i="189"/>
  <c r="H851" i="189"/>
  <c r="I851" i="189"/>
  <c r="J851" i="189" s="1"/>
  <c r="L851" i="189"/>
  <c r="N851" i="189"/>
  <c r="R851" i="189"/>
  <c r="P851" i="189"/>
  <c r="M851" i="189"/>
  <c r="E853" i="189" l="1"/>
  <c r="D853" i="189"/>
  <c r="K850" i="189"/>
  <c r="H850" i="189"/>
  <c r="L850" i="189"/>
  <c r="I850" i="189"/>
  <c r="J850" i="189" s="1"/>
  <c r="O851" i="189"/>
  <c r="Q851" i="189"/>
  <c r="F853" i="189"/>
  <c r="G853" i="189"/>
  <c r="N850" i="189"/>
  <c r="R850" i="189"/>
  <c r="P850" i="189"/>
  <c r="M850" i="189"/>
  <c r="N853" i="189" l="1"/>
  <c r="R853" i="189"/>
  <c r="P853" i="189"/>
  <c r="M853" i="189"/>
  <c r="E852" i="189"/>
  <c r="D852" i="189"/>
  <c r="F852" i="189"/>
  <c r="G852" i="189"/>
  <c r="O850" i="189"/>
  <c r="Q850" i="189"/>
  <c r="K853" i="189"/>
  <c r="H853" i="189"/>
  <c r="I853" i="189"/>
  <c r="J853" i="189" s="1"/>
  <c r="L853" i="189"/>
  <c r="N852" i="189" l="1"/>
  <c r="R852" i="189"/>
  <c r="P852" i="189"/>
  <c r="M852" i="189"/>
  <c r="E855" i="189"/>
  <c r="D855" i="189"/>
  <c r="F855" i="189"/>
  <c r="G855" i="189"/>
  <c r="K852" i="189"/>
  <c r="H852" i="189"/>
  <c r="I852" i="189"/>
  <c r="J852" i="189" s="1"/>
  <c r="L852" i="189"/>
  <c r="O853" i="189"/>
  <c r="Q853" i="189"/>
  <c r="F854" i="189" l="1"/>
  <c r="G854" i="189"/>
  <c r="N855" i="189"/>
  <c r="R855" i="189"/>
  <c r="P855" i="189"/>
  <c r="M855" i="189"/>
  <c r="K855" i="189"/>
  <c r="H855" i="189"/>
  <c r="I855" i="189"/>
  <c r="J855" i="189" s="1"/>
  <c r="L855" i="189"/>
  <c r="E854" i="189"/>
  <c r="D854" i="189"/>
  <c r="Q852" i="189"/>
  <c r="O852" i="189"/>
  <c r="K854" i="189" l="1"/>
  <c r="H854" i="189"/>
  <c r="L854" i="189"/>
  <c r="I854" i="189"/>
  <c r="J854" i="189" s="1"/>
  <c r="E857" i="189"/>
  <c r="D857" i="189"/>
  <c r="O855" i="189"/>
  <c r="Q855" i="189"/>
  <c r="F857" i="189"/>
  <c r="G857" i="189"/>
  <c r="N854" i="189"/>
  <c r="R854" i="189"/>
  <c r="P854" i="189"/>
  <c r="M854" i="189"/>
  <c r="N857" i="189" l="1"/>
  <c r="R857" i="189"/>
  <c r="P857" i="189"/>
  <c r="M857" i="189"/>
  <c r="O854" i="189"/>
  <c r="Q854" i="189"/>
  <c r="F856" i="189"/>
  <c r="G856" i="189"/>
  <c r="K857" i="189"/>
  <c r="H857" i="189"/>
  <c r="I857" i="189"/>
  <c r="J857" i="189" s="1"/>
  <c r="L857" i="189"/>
  <c r="E856" i="189"/>
  <c r="D856" i="189"/>
  <c r="F859" i="189" l="1"/>
  <c r="G859" i="189"/>
  <c r="N856" i="189"/>
  <c r="R856" i="189"/>
  <c r="P856" i="189"/>
  <c r="M856" i="189"/>
  <c r="K856" i="189"/>
  <c r="H856" i="189"/>
  <c r="I856" i="189"/>
  <c r="J856" i="189" s="1"/>
  <c r="L856" i="189"/>
  <c r="E859" i="189"/>
  <c r="D859" i="189"/>
  <c r="O857" i="189"/>
  <c r="Q857" i="189"/>
  <c r="K859" i="189" l="1"/>
  <c r="H859" i="189"/>
  <c r="I859" i="189"/>
  <c r="J859" i="189" s="1"/>
  <c r="L859" i="189"/>
  <c r="E858" i="189"/>
  <c r="D858" i="189"/>
  <c r="Q856" i="189"/>
  <c r="O856" i="189"/>
  <c r="F858" i="189"/>
  <c r="G858" i="189"/>
  <c r="N859" i="189"/>
  <c r="R859" i="189"/>
  <c r="P859" i="189"/>
  <c r="M859" i="189"/>
  <c r="N858" i="189" l="1"/>
  <c r="R858" i="189"/>
  <c r="P858" i="189"/>
  <c r="M858" i="189"/>
  <c r="F861" i="189"/>
  <c r="G861" i="189"/>
  <c r="O859" i="189"/>
  <c r="Q859" i="189"/>
  <c r="K858" i="189"/>
  <c r="H858" i="189"/>
  <c r="L858" i="189"/>
  <c r="I858" i="189"/>
  <c r="J858" i="189" s="1"/>
  <c r="E861" i="189"/>
  <c r="D861" i="189"/>
  <c r="K861" i="189" l="1"/>
  <c r="H861" i="189"/>
  <c r="I861" i="189"/>
  <c r="J861" i="189" s="1"/>
  <c r="L861" i="189"/>
  <c r="E860" i="189"/>
  <c r="D860" i="189"/>
  <c r="F860" i="189"/>
  <c r="G860" i="189"/>
  <c r="N861" i="189"/>
  <c r="R861" i="189"/>
  <c r="P861" i="189"/>
  <c r="M861" i="189"/>
  <c r="O858" i="189"/>
  <c r="Q858" i="189"/>
  <c r="F863" i="189" l="1"/>
  <c r="G863" i="189"/>
  <c r="N860" i="189"/>
  <c r="R860" i="189"/>
  <c r="P860" i="189"/>
  <c r="M860" i="189"/>
  <c r="K860" i="189"/>
  <c r="H860" i="189"/>
  <c r="I860" i="189"/>
  <c r="J860" i="189" s="1"/>
  <c r="L860" i="189"/>
  <c r="E863" i="189"/>
  <c r="D863" i="189"/>
  <c r="O861" i="189"/>
  <c r="Q861" i="189"/>
  <c r="K863" i="189" l="1"/>
  <c r="H863" i="189"/>
  <c r="I863" i="189"/>
  <c r="J863" i="189" s="1"/>
  <c r="L863" i="189"/>
  <c r="E862" i="189"/>
  <c r="D862" i="189"/>
  <c r="Q860" i="189"/>
  <c r="O860" i="189"/>
  <c r="F862" i="189"/>
  <c r="G862" i="189"/>
  <c r="N863" i="189"/>
  <c r="R863" i="189"/>
  <c r="P863" i="189"/>
  <c r="M863" i="189"/>
  <c r="N862" i="189" l="1"/>
  <c r="R862" i="189"/>
  <c r="P862" i="189"/>
  <c r="M862" i="189"/>
  <c r="F865" i="189"/>
  <c r="G865" i="189"/>
  <c r="K862" i="189"/>
  <c r="H862" i="189"/>
  <c r="L862" i="189"/>
  <c r="I862" i="189"/>
  <c r="J862" i="189" s="1"/>
  <c r="E865" i="189"/>
  <c r="D865" i="189"/>
  <c r="O863" i="189"/>
  <c r="Q863" i="189"/>
  <c r="K865" i="189" l="1"/>
  <c r="H865" i="189"/>
  <c r="I865" i="189"/>
  <c r="J865" i="189" s="1"/>
  <c r="L865" i="189"/>
  <c r="E864" i="189"/>
  <c r="D864" i="189"/>
  <c r="F864" i="189"/>
  <c r="G864" i="189"/>
  <c r="N865" i="189"/>
  <c r="R865" i="189"/>
  <c r="P865" i="189"/>
  <c r="M865" i="189"/>
  <c r="O862" i="189"/>
  <c r="Q862" i="189"/>
  <c r="F867" i="189" l="1"/>
  <c r="G867" i="189"/>
  <c r="N864" i="189"/>
  <c r="R864" i="189"/>
  <c r="P864" i="189"/>
  <c r="M864" i="189"/>
  <c r="K864" i="189"/>
  <c r="H864" i="189"/>
  <c r="I864" i="189"/>
  <c r="J864" i="189" s="1"/>
  <c r="L864" i="189"/>
  <c r="E867" i="189"/>
  <c r="D867" i="189"/>
  <c r="O865" i="189"/>
  <c r="Q865" i="189"/>
  <c r="K867" i="189" l="1"/>
  <c r="H867" i="189"/>
  <c r="I867" i="189"/>
  <c r="J867" i="189" s="1"/>
  <c r="L867" i="189"/>
  <c r="E866" i="189"/>
  <c r="D866" i="189"/>
  <c r="Q864" i="189"/>
  <c r="O864" i="189"/>
  <c r="F866" i="189"/>
  <c r="G866" i="189"/>
  <c r="N867" i="189"/>
  <c r="R867" i="189"/>
  <c r="P867" i="189"/>
  <c r="M867" i="189"/>
  <c r="F869" i="189" l="1"/>
  <c r="G869" i="189"/>
  <c r="N866" i="189"/>
  <c r="R866" i="189"/>
  <c r="P866" i="189"/>
  <c r="M866" i="189"/>
  <c r="O867" i="189"/>
  <c r="Q867" i="189"/>
  <c r="K866" i="189"/>
  <c r="H866" i="189"/>
  <c r="L866" i="189"/>
  <c r="I866" i="189"/>
  <c r="J866" i="189" s="1"/>
  <c r="E869" i="189"/>
  <c r="D869" i="189"/>
  <c r="E868" i="189" l="1"/>
  <c r="D868" i="189"/>
  <c r="F868" i="189"/>
  <c r="G868" i="189"/>
  <c r="O866" i="189"/>
  <c r="Q866" i="189"/>
  <c r="K869" i="189"/>
  <c r="H869" i="189"/>
  <c r="I869" i="189"/>
  <c r="J869" i="189" s="1"/>
  <c r="L869" i="189"/>
  <c r="N869" i="189"/>
  <c r="R869" i="189"/>
  <c r="P869" i="189"/>
  <c r="M869" i="189"/>
  <c r="F871" i="189" l="1"/>
  <c r="G871" i="189"/>
  <c r="E871" i="189"/>
  <c r="D871" i="189"/>
  <c r="O869" i="189"/>
  <c r="Q869" i="189"/>
  <c r="N868" i="189"/>
  <c r="R868" i="189"/>
  <c r="P868" i="189"/>
  <c r="M868" i="189"/>
  <c r="K868" i="189"/>
  <c r="H868" i="189"/>
  <c r="I868" i="189"/>
  <c r="J868" i="189" s="1"/>
  <c r="L868" i="189"/>
  <c r="E870" i="189" l="1"/>
  <c r="D870" i="189"/>
  <c r="K871" i="189"/>
  <c r="H871" i="189"/>
  <c r="I871" i="189"/>
  <c r="J871" i="189" s="1"/>
  <c r="L871" i="189"/>
  <c r="Q868" i="189"/>
  <c r="O868" i="189"/>
  <c r="F870" i="189"/>
  <c r="G870" i="189"/>
  <c r="N871" i="189"/>
  <c r="R871" i="189"/>
  <c r="P871" i="189"/>
  <c r="M871" i="189"/>
  <c r="N870" i="189" l="1"/>
  <c r="R870" i="189"/>
  <c r="P870" i="189"/>
  <c r="M870" i="189"/>
  <c r="E873" i="189"/>
  <c r="D873" i="189"/>
  <c r="O871" i="189"/>
  <c r="Q871" i="189"/>
  <c r="K870" i="189"/>
  <c r="H870" i="189"/>
  <c r="L870" i="189"/>
  <c r="I870" i="189"/>
  <c r="J870" i="189" s="1"/>
  <c r="F873" i="189"/>
  <c r="G873" i="189"/>
  <c r="N873" i="189" l="1"/>
  <c r="R873" i="189"/>
  <c r="P873" i="189"/>
  <c r="M873" i="189"/>
  <c r="E872" i="189"/>
  <c r="D872" i="189"/>
  <c r="F872" i="189"/>
  <c r="G872" i="189"/>
  <c r="K873" i="189"/>
  <c r="H873" i="189"/>
  <c r="I873" i="189"/>
  <c r="J873" i="189" s="1"/>
  <c r="L873" i="189"/>
  <c r="O870" i="189"/>
  <c r="Q870" i="189"/>
  <c r="F875" i="189" l="1"/>
  <c r="G875" i="189"/>
  <c r="N872" i="189"/>
  <c r="R872" i="189"/>
  <c r="P872" i="189"/>
  <c r="M872" i="189"/>
  <c r="E875" i="189"/>
  <c r="D875" i="189"/>
  <c r="K872" i="189"/>
  <c r="H872" i="189"/>
  <c r="I872" i="189"/>
  <c r="J872" i="189" s="1"/>
  <c r="L872" i="189"/>
  <c r="O873" i="189"/>
  <c r="Q873" i="189"/>
  <c r="F874" i="189" l="1"/>
  <c r="G874" i="189"/>
  <c r="K875" i="189"/>
  <c r="H875" i="189"/>
  <c r="I875" i="189"/>
  <c r="J875" i="189" s="1"/>
  <c r="L875" i="189"/>
  <c r="Q872" i="189"/>
  <c r="O872" i="189"/>
  <c r="E874" i="189"/>
  <c r="D874" i="189"/>
  <c r="N875" i="189"/>
  <c r="R875" i="189"/>
  <c r="P875" i="189"/>
  <c r="M875" i="189"/>
  <c r="E877" i="189" l="1"/>
  <c r="D877" i="189"/>
  <c r="K874" i="189"/>
  <c r="H874" i="189"/>
  <c r="L874" i="189"/>
  <c r="I874" i="189"/>
  <c r="J874" i="189" s="1"/>
  <c r="O875" i="189"/>
  <c r="Q875" i="189"/>
  <c r="F877" i="189"/>
  <c r="G877" i="189"/>
  <c r="N874" i="189"/>
  <c r="R874" i="189"/>
  <c r="P874" i="189"/>
  <c r="M874" i="189"/>
  <c r="N877" i="189" l="1"/>
  <c r="R877" i="189"/>
  <c r="P877" i="189"/>
  <c r="M877" i="189"/>
  <c r="E876" i="189"/>
  <c r="D876" i="189"/>
  <c r="F876" i="189"/>
  <c r="G876" i="189"/>
  <c r="O874" i="189"/>
  <c r="Q874" i="189"/>
  <c r="K877" i="189"/>
  <c r="H877" i="189"/>
  <c r="I877" i="189"/>
  <c r="J877" i="189" s="1"/>
  <c r="L877" i="189"/>
  <c r="E879" i="189" l="1"/>
  <c r="D879" i="189"/>
  <c r="N876" i="189"/>
  <c r="R876" i="189"/>
  <c r="P876" i="189"/>
  <c r="M876" i="189"/>
  <c r="F879" i="189"/>
  <c r="G879" i="189"/>
  <c r="K876" i="189"/>
  <c r="H876" i="189"/>
  <c r="I876" i="189"/>
  <c r="J876" i="189" s="1"/>
  <c r="L876" i="189"/>
  <c r="O877" i="189"/>
  <c r="Q877" i="189"/>
  <c r="F878" i="189" l="1"/>
  <c r="G878" i="189"/>
  <c r="N879" i="189"/>
  <c r="R879" i="189"/>
  <c r="P879" i="189"/>
  <c r="M879" i="189"/>
  <c r="Q876" i="189"/>
  <c r="O876" i="189"/>
  <c r="E878" i="189"/>
  <c r="D878" i="189"/>
  <c r="K879" i="189"/>
  <c r="H879" i="189"/>
  <c r="I879" i="189"/>
  <c r="J879" i="189" s="1"/>
  <c r="L879" i="189"/>
  <c r="E881" i="189" l="1"/>
  <c r="D881" i="189"/>
  <c r="F881" i="189"/>
  <c r="G881" i="189"/>
  <c r="O879" i="189"/>
  <c r="Q879" i="189"/>
  <c r="K878" i="189"/>
  <c r="H878" i="189"/>
  <c r="L878" i="189"/>
  <c r="I878" i="189"/>
  <c r="J878" i="189" s="1"/>
  <c r="N878" i="189"/>
  <c r="R878" i="189"/>
  <c r="P878" i="189"/>
  <c r="M878" i="189"/>
  <c r="E880" i="189" l="1"/>
  <c r="D880" i="189"/>
  <c r="O878" i="189"/>
  <c r="Q878" i="189"/>
  <c r="N881" i="189"/>
  <c r="R881" i="189"/>
  <c r="P881" i="189"/>
  <c r="M881" i="189"/>
  <c r="K881" i="189"/>
  <c r="H881" i="189"/>
  <c r="I881" i="189"/>
  <c r="J881" i="189" s="1"/>
  <c r="L881" i="189"/>
  <c r="F880" i="189"/>
  <c r="G880" i="189"/>
  <c r="E883" i="189" l="1"/>
  <c r="D883" i="189"/>
  <c r="F883" i="189"/>
  <c r="G883" i="189"/>
  <c r="N880" i="189"/>
  <c r="R880" i="189"/>
  <c r="P880" i="189"/>
  <c r="M880" i="189"/>
  <c r="O881" i="189"/>
  <c r="Q881" i="189"/>
  <c r="K880" i="189"/>
  <c r="H880" i="189"/>
  <c r="I880" i="189"/>
  <c r="J880" i="189" s="1"/>
  <c r="L880" i="189"/>
  <c r="F882" i="189" l="1"/>
  <c r="G882" i="189"/>
  <c r="E882" i="189"/>
  <c r="D882" i="189"/>
  <c r="N883" i="189"/>
  <c r="R883" i="189"/>
  <c r="P883" i="189"/>
  <c r="M883" i="189"/>
  <c r="K883" i="189"/>
  <c r="H883" i="189"/>
  <c r="I883" i="189"/>
  <c r="J883" i="189" s="1"/>
  <c r="L883" i="189"/>
  <c r="Q880" i="189"/>
  <c r="O880" i="189"/>
  <c r="F885" i="189" l="1"/>
  <c r="G885" i="189"/>
  <c r="K882" i="189"/>
  <c r="H882" i="189"/>
  <c r="L882" i="189"/>
  <c r="I882" i="189"/>
  <c r="J882" i="189" s="1"/>
  <c r="E885" i="189"/>
  <c r="D885" i="189"/>
  <c r="O883" i="189"/>
  <c r="Q883" i="189"/>
  <c r="N882" i="189"/>
  <c r="R882" i="189"/>
  <c r="P882" i="189"/>
  <c r="M882" i="189"/>
  <c r="K885" i="189" l="1"/>
  <c r="H885" i="189"/>
  <c r="I885" i="189"/>
  <c r="J885" i="189" s="1"/>
  <c r="L885" i="189"/>
  <c r="E884" i="189"/>
  <c r="D884" i="189"/>
  <c r="O882" i="189"/>
  <c r="Q882" i="189"/>
  <c r="F884" i="189"/>
  <c r="G884" i="189"/>
  <c r="N885" i="189"/>
  <c r="R885" i="189"/>
  <c r="P885" i="189"/>
  <c r="M885" i="189"/>
  <c r="N884" i="189" l="1"/>
  <c r="R884" i="189"/>
  <c r="P884" i="189"/>
  <c r="M884" i="189"/>
  <c r="F887" i="189"/>
  <c r="G887" i="189"/>
  <c r="O885" i="189"/>
  <c r="Q885" i="189"/>
  <c r="K884" i="189"/>
  <c r="H884" i="189"/>
  <c r="I884" i="189"/>
  <c r="J884" i="189" s="1"/>
  <c r="L884" i="189"/>
  <c r="E887" i="189"/>
  <c r="D887" i="189"/>
  <c r="E886" i="189" l="1"/>
  <c r="D886" i="189"/>
  <c r="F886" i="189"/>
  <c r="G886" i="189"/>
  <c r="K887" i="189"/>
  <c r="H887" i="189"/>
  <c r="I887" i="189"/>
  <c r="J887" i="189" s="1"/>
  <c r="L887" i="189"/>
  <c r="N887" i="189"/>
  <c r="R887" i="189"/>
  <c r="P887" i="189"/>
  <c r="M887" i="189"/>
  <c r="Q884" i="189"/>
  <c r="O884" i="189"/>
  <c r="F889" i="189" l="1"/>
  <c r="G889" i="189"/>
  <c r="N886" i="189"/>
  <c r="R886" i="189"/>
  <c r="P886" i="189"/>
  <c r="M886" i="189"/>
  <c r="E889" i="189"/>
  <c r="D889" i="189"/>
  <c r="K886" i="189"/>
  <c r="H886" i="189"/>
  <c r="L886" i="189"/>
  <c r="I886" i="189"/>
  <c r="J886" i="189" s="1"/>
  <c r="O887" i="189"/>
  <c r="Q887" i="189"/>
  <c r="K889" i="189" l="1"/>
  <c r="H889" i="189"/>
  <c r="I889" i="189"/>
  <c r="J889" i="189" s="1"/>
  <c r="L889" i="189"/>
  <c r="O886" i="189"/>
  <c r="Q886" i="189"/>
  <c r="F888" i="189"/>
  <c r="G888" i="189"/>
  <c r="E888" i="189"/>
  <c r="D888" i="189"/>
  <c r="N889" i="189"/>
  <c r="R889" i="189"/>
  <c r="P889" i="189"/>
  <c r="M889" i="189"/>
  <c r="F891" i="189" l="1"/>
  <c r="G891" i="189"/>
  <c r="N888" i="189"/>
  <c r="R888" i="189"/>
  <c r="P888" i="189"/>
  <c r="M888" i="189"/>
  <c r="O889" i="189"/>
  <c r="Q889" i="189"/>
  <c r="K888" i="189"/>
  <c r="H888" i="189"/>
  <c r="I888" i="189"/>
  <c r="J888" i="189" s="1"/>
  <c r="L888" i="189"/>
  <c r="E891" i="189"/>
  <c r="D891" i="189"/>
  <c r="K891" i="189" l="1"/>
  <c r="H891" i="189"/>
  <c r="I891" i="189"/>
  <c r="J891" i="189" s="1"/>
  <c r="L891" i="189"/>
  <c r="E890" i="189"/>
  <c r="D890" i="189"/>
  <c r="F890" i="189"/>
  <c r="G890" i="189"/>
  <c r="Q888" i="189"/>
  <c r="O888" i="189"/>
  <c r="N891" i="189"/>
  <c r="R891" i="189"/>
  <c r="P891" i="189"/>
  <c r="M891" i="189"/>
  <c r="F893" i="189" l="1"/>
  <c r="G893" i="189"/>
  <c r="O891" i="189"/>
  <c r="Q891" i="189"/>
  <c r="N890" i="189"/>
  <c r="R890" i="189"/>
  <c r="P890" i="189"/>
  <c r="M890" i="189"/>
  <c r="K890" i="189"/>
  <c r="H890" i="189"/>
  <c r="L890" i="189"/>
  <c r="I890" i="189"/>
  <c r="J890" i="189" s="1"/>
  <c r="E893" i="189"/>
  <c r="D893" i="189"/>
  <c r="E892" i="189" l="1"/>
  <c r="D892" i="189"/>
  <c r="O890" i="189"/>
  <c r="Q890" i="189"/>
  <c r="F892" i="189"/>
  <c r="G892" i="189"/>
  <c r="K893" i="189"/>
  <c r="H893" i="189"/>
  <c r="I893" i="189"/>
  <c r="J893" i="189" s="1"/>
  <c r="L893" i="189"/>
  <c r="N893" i="189"/>
  <c r="R893" i="189"/>
  <c r="P893" i="189"/>
  <c r="M893" i="189"/>
  <c r="N892" i="189" l="1"/>
  <c r="R892" i="189"/>
  <c r="P892" i="189"/>
  <c r="M892" i="189"/>
  <c r="E895" i="189"/>
  <c r="D895" i="189"/>
  <c r="O893" i="189"/>
  <c r="Q893" i="189"/>
  <c r="K892" i="189"/>
  <c r="H892" i="189"/>
  <c r="I892" i="189"/>
  <c r="J892" i="189" s="1"/>
  <c r="L892" i="189"/>
  <c r="F895" i="189"/>
  <c r="G895" i="189"/>
  <c r="N895" i="189" l="1"/>
  <c r="R895" i="189"/>
  <c r="P895" i="189"/>
  <c r="M895" i="189"/>
  <c r="F894" i="189"/>
  <c r="G894" i="189"/>
  <c r="E894" i="189"/>
  <c r="D894" i="189"/>
  <c r="K895" i="189"/>
  <c r="H895" i="189"/>
  <c r="I895" i="189"/>
  <c r="J895" i="189" s="1"/>
  <c r="L895" i="189"/>
  <c r="Q892" i="189"/>
  <c r="O892" i="189"/>
  <c r="F897" i="189" l="1"/>
  <c r="G897" i="189"/>
  <c r="K894" i="189"/>
  <c r="H894" i="189"/>
  <c r="L894" i="189"/>
  <c r="I894" i="189"/>
  <c r="J894" i="189" s="1"/>
  <c r="E897" i="189"/>
  <c r="D897" i="189"/>
  <c r="N894" i="189"/>
  <c r="R894" i="189"/>
  <c r="P894" i="189"/>
  <c r="M894" i="189"/>
  <c r="O895" i="189"/>
  <c r="Q895" i="189"/>
  <c r="K897" i="189" l="1"/>
  <c r="H897" i="189"/>
  <c r="I897" i="189"/>
  <c r="J897" i="189" s="1"/>
  <c r="L897" i="189"/>
  <c r="E896" i="189"/>
  <c r="D896" i="189"/>
  <c r="O894" i="189"/>
  <c r="Q894" i="189"/>
  <c r="F896" i="189"/>
  <c r="G896" i="189"/>
  <c r="N897" i="189"/>
  <c r="R897" i="189"/>
  <c r="P897" i="189"/>
  <c r="M897" i="189"/>
  <c r="F899" i="189" l="1"/>
  <c r="G899" i="189"/>
  <c r="N896" i="189"/>
  <c r="R896" i="189"/>
  <c r="P896" i="189"/>
  <c r="M896" i="189"/>
  <c r="O897" i="189"/>
  <c r="Q897" i="189"/>
  <c r="K896" i="189"/>
  <c r="H896" i="189"/>
  <c r="I896" i="189"/>
  <c r="J896" i="189" s="1"/>
  <c r="L896" i="189"/>
  <c r="E899" i="189"/>
  <c r="D899" i="189"/>
  <c r="F898" i="189" l="1"/>
  <c r="G898" i="189"/>
  <c r="E898" i="189"/>
  <c r="D898" i="189"/>
  <c r="Q896" i="189"/>
  <c r="O896" i="189"/>
  <c r="K899" i="189"/>
  <c r="H899" i="189"/>
  <c r="I899" i="189"/>
  <c r="J899" i="189" s="1"/>
  <c r="L899" i="189"/>
  <c r="N899" i="189"/>
  <c r="R899" i="189"/>
  <c r="P899" i="189"/>
  <c r="M899" i="189"/>
  <c r="E901" i="189" l="1"/>
  <c r="D901" i="189"/>
  <c r="K898" i="189"/>
  <c r="H898" i="189"/>
  <c r="L898" i="189"/>
  <c r="I898" i="189"/>
  <c r="J898" i="189" s="1"/>
  <c r="O899" i="189"/>
  <c r="Q899" i="189"/>
  <c r="F901" i="189"/>
  <c r="G901" i="189"/>
  <c r="N898" i="189"/>
  <c r="R898" i="189"/>
  <c r="P898" i="189"/>
  <c r="M898" i="189"/>
  <c r="N901" i="189" l="1"/>
  <c r="R901" i="189"/>
  <c r="P901" i="189"/>
  <c r="M901" i="189"/>
  <c r="E900" i="189"/>
  <c r="D900" i="189"/>
  <c r="F900" i="189"/>
  <c r="G900" i="189"/>
  <c r="O898" i="189"/>
  <c r="Q898" i="189"/>
  <c r="K901" i="189"/>
  <c r="H901" i="189"/>
  <c r="I901" i="189"/>
  <c r="J901" i="189" s="1"/>
  <c r="L901" i="189"/>
  <c r="E903" i="189" l="1"/>
  <c r="D903" i="189"/>
  <c r="N900" i="189"/>
  <c r="R900" i="189"/>
  <c r="P900" i="189"/>
  <c r="M900" i="189"/>
  <c r="F903" i="189"/>
  <c r="G903" i="189"/>
  <c r="K900" i="189"/>
  <c r="H900" i="189"/>
  <c r="I900" i="189"/>
  <c r="J900" i="189" s="1"/>
  <c r="L900" i="189"/>
  <c r="O901" i="189"/>
  <c r="Q901" i="189"/>
  <c r="N903" i="189" l="1"/>
  <c r="R903" i="189"/>
  <c r="P903" i="189"/>
  <c r="M903" i="189"/>
  <c r="Q900" i="189"/>
  <c r="O900" i="189"/>
  <c r="F902" i="189"/>
  <c r="G902" i="189"/>
  <c r="E902" i="189"/>
  <c r="D902" i="189"/>
  <c r="K903" i="189"/>
  <c r="H903" i="189"/>
  <c r="I903" i="189"/>
  <c r="J903" i="189" s="1"/>
  <c r="L903" i="189"/>
  <c r="N902" i="189" l="1"/>
  <c r="R902" i="189"/>
  <c r="P902" i="189"/>
  <c r="M902" i="189"/>
  <c r="E905" i="189"/>
  <c r="D905" i="189"/>
  <c r="F905" i="189"/>
  <c r="G905" i="189"/>
  <c r="K902" i="189"/>
  <c r="H902" i="189"/>
  <c r="L902" i="189"/>
  <c r="I902" i="189"/>
  <c r="J902" i="189" s="1"/>
  <c r="O903" i="189"/>
  <c r="Q903" i="189"/>
  <c r="F904" i="189" l="1"/>
  <c r="G904" i="189"/>
  <c r="N905" i="189"/>
  <c r="R905" i="189"/>
  <c r="P905" i="189"/>
  <c r="M905" i="189"/>
  <c r="E904" i="189"/>
  <c r="D904" i="189"/>
  <c r="K905" i="189"/>
  <c r="H905" i="189"/>
  <c r="I905" i="189"/>
  <c r="J905" i="189" s="1"/>
  <c r="L905" i="189"/>
  <c r="O902" i="189"/>
  <c r="Q902" i="189"/>
  <c r="K904" i="189" l="1"/>
  <c r="H904" i="189"/>
  <c r="I904" i="189"/>
  <c r="J904" i="189" s="1"/>
  <c r="L904" i="189"/>
  <c r="O905" i="189"/>
  <c r="Q905" i="189"/>
  <c r="F907" i="189"/>
  <c r="G907" i="189"/>
  <c r="E907" i="189"/>
  <c r="D907" i="189"/>
  <c r="N904" i="189"/>
  <c r="R904" i="189"/>
  <c r="P904" i="189"/>
  <c r="M904" i="189"/>
  <c r="F906" i="189" l="1"/>
  <c r="G906" i="189"/>
  <c r="N907" i="189"/>
  <c r="R907" i="189"/>
  <c r="P907" i="189"/>
  <c r="M907" i="189"/>
  <c r="Q904" i="189"/>
  <c r="O904" i="189"/>
  <c r="K907" i="189"/>
  <c r="H907" i="189"/>
  <c r="I907" i="189"/>
  <c r="J907" i="189" s="1"/>
  <c r="L907" i="189"/>
  <c r="E906" i="189"/>
  <c r="D906" i="189"/>
  <c r="K906" i="189" l="1"/>
  <c r="H906" i="189"/>
  <c r="L906" i="189"/>
  <c r="I906" i="189"/>
  <c r="J906" i="189" s="1"/>
  <c r="F909" i="189"/>
  <c r="G909" i="189"/>
  <c r="O907" i="189"/>
  <c r="Q907" i="189"/>
  <c r="E909" i="189"/>
  <c r="D909" i="189"/>
  <c r="N906" i="189"/>
  <c r="R906" i="189"/>
  <c r="P906" i="189"/>
  <c r="M906" i="189"/>
  <c r="K909" i="189" l="1"/>
  <c r="H909" i="189"/>
  <c r="I909" i="189"/>
  <c r="J909" i="189" s="1"/>
  <c r="L909" i="189"/>
  <c r="O906" i="189"/>
  <c r="Q906" i="189"/>
  <c r="F908" i="189"/>
  <c r="G908" i="189"/>
  <c r="E908" i="189"/>
  <c r="D908" i="189"/>
  <c r="N909" i="189"/>
  <c r="R909" i="189"/>
  <c r="P909" i="189"/>
  <c r="M909" i="189"/>
  <c r="N908" i="189" l="1"/>
  <c r="R908" i="189"/>
  <c r="P908" i="189"/>
  <c r="M908" i="189"/>
  <c r="F911" i="189"/>
  <c r="G911" i="189"/>
  <c r="K908" i="189"/>
  <c r="H908" i="189"/>
  <c r="I908" i="189"/>
  <c r="J908" i="189" s="1"/>
  <c r="L908" i="189"/>
  <c r="E911" i="189"/>
  <c r="D911" i="189"/>
  <c r="O909" i="189"/>
  <c r="Q909" i="189"/>
  <c r="K911" i="189" l="1"/>
  <c r="H911" i="189"/>
  <c r="I911" i="189"/>
  <c r="J911" i="189" s="1"/>
  <c r="L911" i="189"/>
  <c r="E910" i="189"/>
  <c r="D910" i="189"/>
  <c r="F910" i="189"/>
  <c r="G910" i="189"/>
  <c r="N911" i="189"/>
  <c r="R911" i="189"/>
  <c r="P911" i="189"/>
  <c r="M911" i="189"/>
  <c r="Q908" i="189"/>
  <c r="O908" i="189"/>
  <c r="F913" i="189" l="1"/>
  <c r="G913" i="189"/>
  <c r="N910" i="189"/>
  <c r="R910" i="189"/>
  <c r="P910" i="189"/>
  <c r="M910" i="189"/>
  <c r="K910" i="189"/>
  <c r="H910" i="189"/>
  <c r="L910" i="189"/>
  <c r="I910" i="189"/>
  <c r="J910" i="189" s="1"/>
  <c r="E913" i="189"/>
  <c r="D913" i="189"/>
  <c r="O911" i="189"/>
  <c r="Q911" i="189"/>
  <c r="K913" i="189" l="1"/>
  <c r="H913" i="189"/>
  <c r="I913" i="189"/>
  <c r="J913" i="189" s="1"/>
  <c r="L913" i="189"/>
  <c r="E912" i="189"/>
  <c r="D912" i="189"/>
  <c r="O910" i="189"/>
  <c r="Q910" i="189"/>
  <c r="F912" i="189"/>
  <c r="G912" i="189"/>
  <c r="N913" i="189"/>
  <c r="R913" i="189"/>
  <c r="P913" i="189"/>
  <c r="M913" i="189"/>
  <c r="F915" i="189" l="1"/>
  <c r="G915" i="189"/>
  <c r="N912" i="189"/>
  <c r="R912" i="189"/>
  <c r="P912" i="189"/>
  <c r="M912" i="189"/>
  <c r="O913" i="189"/>
  <c r="Q913" i="189"/>
  <c r="K912" i="189"/>
  <c r="H912" i="189"/>
  <c r="I912" i="189"/>
  <c r="J912" i="189" s="1"/>
  <c r="L912" i="189"/>
  <c r="E915" i="189"/>
  <c r="D915" i="189"/>
  <c r="F914" i="189" l="1"/>
  <c r="G914" i="189"/>
  <c r="E914" i="189"/>
  <c r="D914" i="189"/>
  <c r="Q912" i="189"/>
  <c r="O912" i="189"/>
  <c r="K915" i="189"/>
  <c r="L915" i="189"/>
  <c r="H915" i="189"/>
  <c r="I915" i="189"/>
  <c r="J915" i="189" s="1"/>
  <c r="N915" i="189"/>
  <c r="R915" i="189"/>
  <c r="P915" i="189"/>
  <c r="M915" i="189"/>
  <c r="F917" i="189" l="1"/>
  <c r="G917" i="189"/>
  <c r="K914" i="189"/>
  <c r="H914" i="189"/>
  <c r="I914" i="189"/>
  <c r="J914" i="189" s="1"/>
  <c r="L914" i="189"/>
  <c r="O915" i="189"/>
  <c r="Q915" i="189"/>
  <c r="E917" i="189"/>
  <c r="D917" i="189"/>
  <c r="N914" i="189"/>
  <c r="R914" i="189"/>
  <c r="P914" i="189"/>
  <c r="M914" i="189"/>
  <c r="E916" i="189" l="1"/>
  <c r="D916" i="189"/>
  <c r="K917" i="189"/>
  <c r="H917" i="189"/>
  <c r="I917" i="189"/>
  <c r="J917" i="189" s="1"/>
  <c r="L917" i="189"/>
  <c r="O914" i="189"/>
  <c r="Q914" i="189"/>
  <c r="F916" i="189"/>
  <c r="G916" i="189"/>
  <c r="N917" i="189"/>
  <c r="R917" i="189"/>
  <c r="P917" i="189"/>
  <c r="M917" i="189"/>
  <c r="N916" i="189" l="1"/>
  <c r="R916" i="189"/>
  <c r="P916" i="189"/>
  <c r="M916" i="189"/>
  <c r="E919" i="189"/>
  <c r="D919" i="189"/>
  <c r="O917" i="189"/>
  <c r="Q917" i="189"/>
  <c r="F919" i="189"/>
  <c r="G919" i="189"/>
  <c r="K916" i="189"/>
  <c r="I916" i="189"/>
  <c r="J916" i="189" s="1"/>
  <c r="L916" i="189"/>
  <c r="H916" i="189"/>
  <c r="E918" i="189" l="1"/>
  <c r="D918" i="189"/>
  <c r="F918" i="189"/>
  <c r="G918" i="189"/>
  <c r="N919" i="189"/>
  <c r="R919" i="189"/>
  <c r="P919" i="189"/>
  <c r="M919" i="189"/>
  <c r="K919" i="189"/>
  <c r="L919" i="189"/>
  <c r="H919" i="189"/>
  <c r="I919" i="189"/>
  <c r="J919" i="189" s="1"/>
  <c r="Q916" i="189"/>
  <c r="O916" i="189"/>
  <c r="E921" i="189" l="1"/>
  <c r="D921" i="189"/>
  <c r="N918" i="189"/>
  <c r="R918" i="189"/>
  <c r="P918" i="189"/>
  <c r="M918" i="189"/>
  <c r="F921" i="189"/>
  <c r="G921" i="189"/>
  <c r="K918" i="189"/>
  <c r="H918" i="189"/>
  <c r="I918" i="189"/>
  <c r="J918" i="189" s="1"/>
  <c r="L918" i="189"/>
  <c r="O919" i="189"/>
  <c r="Q919" i="189"/>
  <c r="F920" i="189" l="1"/>
  <c r="G920" i="189"/>
  <c r="N921" i="189"/>
  <c r="R921" i="189"/>
  <c r="P921" i="189"/>
  <c r="M921" i="189"/>
  <c r="O918" i="189"/>
  <c r="Q918" i="189"/>
  <c r="E920" i="189"/>
  <c r="D920" i="189"/>
  <c r="K921" i="189"/>
  <c r="H921" i="189"/>
  <c r="I921" i="189"/>
  <c r="J921" i="189" s="1"/>
  <c r="L921" i="189"/>
  <c r="E923" i="189" l="1"/>
  <c r="D923" i="189"/>
  <c r="F923" i="189"/>
  <c r="G923" i="189"/>
  <c r="O921" i="189"/>
  <c r="Q921" i="189"/>
  <c r="K920" i="189"/>
  <c r="I920" i="189"/>
  <c r="J920" i="189" s="1"/>
  <c r="L920" i="189"/>
  <c r="H920" i="189"/>
  <c r="N920" i="189"/>
  <c r="R920" i="189"/>
  <c r="P920" i="189"/>
  <c r="M920" i="189"/>
  <c r="Q920" i="189" l="1"/>
  <c r="O920" i="189"/>
  <c r="N923" i="189"/>
  <c r="R923" i="189"/>
  <c r="P923" i="189"/>
  <c r="M923" i="189"/>
  <c r="E922" i="189"/>
  <c r="D922" i="189"/>
  <c r="K923" i="189"/>
  <c r="L923" i="189"/>
  <c r="H923" i="189"/>
  <c r="I923" i="189"/>
  <c r="J923" i="189" s="1"/>
  <c r="F922" i="189"/>
  <c r="G922" i="189"/>
  <c r="K922" i="189" l="1"/>
  <c r="H922" i="189"/>
  <c r="I922" i="189"/>
  <c r="J922" i="189" s="1"/>
  <c r="L922" i="189"/>
  <c r="E925" i="189"/>
  <c r="D925" i="189"/>
  <c r="O923" i="189"/>
  <c r="Q923" i="189"/>
  <c r="F925" i="189"/>
  <c r="G925" i="189"/>
  <c r="N922" i="189"/>
  <c r="R922" i="189"/>
  <c r="P922" i="189"/>
  <c r="M922" i="189"/>
  <c r="N925" i="189" l="1"/>
  <c r="R925" i="189"/>
  <c r="P925" i="189"/>
  <c r="M925" i="189"/>
  <c r="F924" i="189"/>
  <c r="G924" i="189"/>
  <c r="O922" i="189"/>
  <c r="Q922" i="189"/>
  <c r="K925" i="189"/>
  <c r="H925" i="189"/>
  <c r="I925" i="189"/>
  <c r="J925" i="189" s="1"/>
  <c r="L925" i="189"/>
  <c r="E924" i="189"/>
  <c r="D924" i="189"/>
  <c r="F927" i="189" l="1"/>
  <c r="G927" i="189"/>
  <c r="K924" i="189"/>
  <c r="I924" i="189"/>
  <c r="J924" i="189" s="1"/>
  <c r="L924" i="189"/>
  <c r="H924" i="189"/>
  <c r="E927" i="189"/>
  <c r="D927" i="189"/>
  <c r="N924" i="189"/>
  <c r="R924" i="189"/>
  <c r="P924" i="189"/>
  <c r="M924" i="189"/>
  <c r="O925" i="189"/>
  <c r="Q925" i="189"/>
  <c r="K927" i="189" l="1"/>
  <c r="L927" i="189"/>
  <c r="H927" i="189"/>
  <c r="I927" i="189"/>
  <c r="J927" i="189" s="1"/>
  <c r="E926" i="189"/>
  <c r="D926" i="189"/>
  <c r="Q924" i="189"/>
  <c r="O924" i="189"/>
  <c r="F926" i="189"/>
  <c r="G926" i="189"/>
  <c r="N927" i="189"/>
  <c r="R927" i="189"/>
  <c r="P927" i="189"/>
  <c r="M927" i="189"/>
  <c r="N926" i="189" l="1"/>
  <c r="R926" i="189"/>
  <c r="P926" i="189"/>
  <c r="M926" i="189"/>
  <c r="O927" i="189"/>
  <c r="Q927" i="189"/>
  <c r="E929" i="189"/>
  <c r="D929" i="189"/>
  <c r="K926" i="189"/>
  <c r="H926" i="189"/>
  <c r="I926" i="189"/>
  <c r="J926" i="189" s="1"/>
  <c r="L926" i="189"/>
  <c r="F929" i="189"/>
  <c r="G929" i="189"/>
  <c r="F928" i="189" l="1"/>
  <c r="G928" i="189"/>
  <c r="K929" i="189"/>
  <c r="H929" i="189"/>
  <c r="I929" i="189"/>
  <c r="J929" i="189" s="1"/>
  <c r="L929" i="189"/>
  <c r="E928" i="189"/>
  <c r="D928" i="189"/>
  <c r="N929" i="189"/>
  <c r="R929" i="189"/>
  <c r="P929" i="189"/>
  <c r="M929" i="189"/>
  <c r="O926" i="189"/>
  <c r="Q926" i="189"/>
  <c r="K928" i="189" l="1"/>
  <c r="I928" i="189"/>
  <c r="J928" i="189" s="1"/>
  <c r="L928" i="189"/>
  <c r="H928" i="189"/>
  <c r="E931" i="189"/>
  <c r="D931" i="189"/>
  <c r="F931" i="189"/>
  <c r="G931" i="189"/>
  <c r="O929" i="189"/>
  <c r="Q929" i="189"/>
  <c r="N928" i="189"/>
  <c r="R928" i="189"/>
  <c r="P928" i="189"/>
  <c r="M928" i="189"/>
  <c r="E930" i="189" l="1"/>
  <c r="D930" i="189"/>
  <c r="Q928" i="189"/>
  <c r="O928" i="189"/>
  <c r="N931" i="189"/>
  <c r="R931" i="189"/>
  <c r="P931" i="189"/>
  <c r="M931" i="189"/>
  <c r="F930" i="189"/>
  <c r="G930" i="189"/>
  <c r="K931" i="189"/>
  <c r="L931" i="189"/>
  <c r="H931" i="189"/>
  <c r="I931" i="189"/>
  <c r="J931" i="189" s="1"/>
  <c r="E933" i="189" l="1"/>
  <c r="D933" i="189"/>
  <c r="O931" i="189"/>
  <c r="Q931" i="189"/>
  <c r="F933" i="189"/>
  <c r="G933" i="189"/>
  <c r="N930" i="189"/>
  <c r="R930" i="189"/>
  <c r="P930" i="189"/>
  <c r="M930" i="189"/>
  <c r="K930" i="189"/>
  <c r="H930" i="189"/>
  <c r="I930" i="189"/>
  <c r="J930" i="189" s="1"/>
  <c r="L930" i="189"/>
  <c r="N933" i="189" l="1"/>
  <c r="R933" i="189"/>
  <c r="P933" i="189"/>
  <c r="M933" i="189"/>
  <c r="E932" i="189"/>
  <c r="D932" i="189"/>
  <c r="F932" i="189"/>
  <c r="G932" i="189"/>
  <c r="O930" i="189"/>
  <c r="Q930" i="189"/>
  <c r="K933" i="189"/>
  <c r="H933" i="189"/>
  <c r="I933" i="189"/>
  <c r="J933" i="189" s="1"/>
  <c r="L933" i="189"/>
  <c r="E935" i="189" l="1"/>
  <c r="D935" i="189"/>
  <c r="N932" i="189"/>
  <c r="R932" i="189"/>
  <c r="P932" i="189"/>
  <c r="M932" i="189"/>
  <c r="F935" i="189"/>
  <c r="G935" i="189"/>
  <c r="K932" i="189"/>
  <c r="I932" i="189"/>
  <c r="J932" i="189" s="1"/>
  <c r="L932" i="189"/>
  <c r="H932" i="189"/>
  <c r="O933" i="189"/>
  <c r="Q933" i="189"/>
  <c r="E934" i="189" l="1"/>
  <c r="D934" i="189"/>
  <c r="F934" i="189"/>
  <c r="G934" i="189"/>
  <c r="N935" i="189"/>
  <c r="R935" i="189"/>
  <c r="P935" i="189"/>
  <c r="M935" i="189"/>
  <c r="Q932" i="189"/>
  <c r="O932" i="189"/>
  <c r="K935" i="189"/>
  <c r="L935" i="189"/>
  <c r="H935" i="189"/>
  <c r="I935" i="189"/>
  <c r="J935" i="189" s="1"/>
  <c r="F937" i="189" l="1"/>
  <c r="G937" i="189"/>
  <c r="E937" i="189"/>
  <c r="D937" i="189"/>
  <c r="N934" i="189"/>
  <c r="R934" i="189"/>
  <c r="P934" i="189"/>
  <c r="M934" i="189"/>
  <c r="K934" i="189"/>
  <c r="H934" i="189"/>
  <c r="I934" i="189"/>
  <c r="J934" i="189" s="1"/>
  <c r="L934" i="189"/>
  <c r="O935" i="189"/>
  <c r="Q935" i="189"/>
  <c r="F936" i="189" l="1"/>
  <c r="G936" i="189"/>
  <c r="K937" i="189"/>
  <c r="H937" i="189"/>
  <c r="I937" i="189"/>
  <c r="J937" i="189" s="1"/>
  <c r="L937" i="189"/>
  <c r="E936" i="189"/>
  <c r="D936" i="189"/>
  <c r="O934" i="189"/>
  <c r="Q934" i="189"/>
  <c r="N937" i="189"/>
  <c r="R937" i="189"/>
  <c r="P937" i="189"/>
  <c r="M937" i="189"/>
  <c r="K936" i="189" l="1"/>
  <c r="I936" i="189"/>
  <c r="J936" i="189" s="1"/>
  <c r="L936" i="189"/>
  <c r="H936" i="189"/>
  <c r="E939" i="189"/>
  <c r="D939" i="189"/>
  <c r="O937" i="189"/>
  <c r="Q937" i="189"/>
  <c r="F939" i="189"/>
  <c r="G939" i="189"/>
  <c r="N936" i="189"/>
  <c r="R936" i="189"/>
  <c r="P936" i="189"/>
  <c r="M936" i="189"/>
  <c r="N939" i="189" l="1"/>
  <c r="R939" i="189"/>
  <c r="P939" i="189"/>
  <c r="M939" i="189"/>
  <c r="E938" i="189"/>
  <c r="D938" i="189"/>
  <c r="Q936" i="189"/>
  <c r="O936" i="189"/>
  <c r="F938" i="189"/>
  <c r="G938" i="189"/>
  <c r="K939" i="189"/>
  <c r="L939" i="189"/>
  <c r="H939" i="189"/>
  <c r="I939" i="189"/>
  <c r="J939" i="189" s="1"/>
  <c r="E941" i="189" l="1"/>
  <c r="D941" i="189"/>
  <c r="F941" i="189"/>
  <c r="G941" i="189"/>
  <c r="N938" i="189"/>
  <c r="R938" i="189"/>
  <c r="P938" i="189"/>
  <c r="M938" i="189"/>
  <c r="K938" i="189"/>
  <c r="H938" i="189"/>
  <c r="I938" i="189"/>
  <c r="J938" i="189" s="1"/>
  <c r="L938" i="189"/>
  <c r="O939" i="189"/>
  <c r="Q939" i="189"/>
  <c r="F940" i="189" l="1"/>
  <c r="G940" i="189"/>
  <c r="N941" i="189"/>
  <c r="R941" i="189"/>
  <c r="P941" i="189"/>
  <c r="M941" i="189"/>
  <c r="E940" i="189"/>
  <c r="D940" i="189"/>
  <c r="K941" i="189"/>
  <c r="H941" i="189"/>
  <c r="I941" i="189"/>
  <c r="J941" i="189" s="1"/>
  <c r="L941" i="189"/>
  <c r="O938" i="189"/>
  <c r="Q938" i="189"/>
  <c r="K940" i="189" l="1"/>
  <c r="I940" i="189"/>
  <c r="J940" i="189" s="1"/>
  <c r="L940" i="189"/>
  <c r="H940" i="189"/>
  <c r="F943" i="189"/>
  <c r="G943" i="189"/>
  <c r="O941" i="189"/>
  <c r="Q941" i="189"/>
  <c r="E943" i="189"/>
  <c r="D943" i="189"/>
  <c r="N940" i="189"/>
  <c r="R940" i="189"/>
  <c r="P940" i="189"/>
  <c r="M940" i="189"/>
  <c r="K943" i="189" l="1"/>
  <c r="L943" i="189"/>
  <c r="H943" i="189"/>
  <c r="I943" i="189"/>
  <c r="J943" i="189" s="1"/>
  <c r="E942" i="189"/>
  <c r="D942" i="189"/>
  <c r="Q940" i="189"/>
  <c r="O940" i="189"/>
  <c r="F942" i="189"/>
  <c r="G942" i="189"/>
  <c r="N943" i="189"/>
  <c r="R943" i="189"/>
  <c r="P943" i="189"/>
  <c r="M943" i="189"/>
  <c r="N942" i="189" l="1"/>
  <c r="R942" i="189"/>
  <c r="P942" i="189"/>
  <c r="M942" i="189"/>
  <c r="O943" i="189"/>
  <c r="Q943" i="189"/>
  <c r="E945" i="189"/>
  <c r="D945" i="189"/>
  <c r="K942" i="189"/>
  <c r="H942" i="189"/>
  <c r="I942" i="189"/>
  <c r="J942" i="189" s="1"/>
  <c r="L942" i="189"/>
  <c r="F945" i="189"/>
  <c r="G945" i="189"/>
  <c r="F944" i="189" l="1"/>
  <c r="G944" i="189"/>
  <c r="K945" i="189"/>
  <c r="H945" i="189"/>
  <c r="I945" i="189"/>
  <c r="J945" i="189" s="1"/>
  <c r="L945" i="189"/>
  <c r="E944" i="189"/>
  <c r="D944" i="189"/>
  <c r="N945" i="189"/>
  <c r="R945" i="189"/>
  <c r="P945" i="189"/>
  <c r="M945" i="189"/>
  <c r="O942" i="189"/>
  <c r="Q942" i="189"/>
  <c r="K944" i="189" l="1"/>
  <c r="I944" i="189"/>
  <c r="J944" i="189" s="1"/>
  <c r="L944" i="189"/>
  <c r="H944" i="189"/>
  <c r="E947" i="189"/>
  <c r="D947" i="189"/>
  <c r="F947" i="189"/>
  <c r="G947" i="189"/>
  <c r="O945" i="189"/>
  <c r="Q945" i="189"/>
  <c r="N944" i="189"/>
  <c r="R944" i="189"/>
  <c r="P944" i="189"/>
  <c r="M944" i="189"/>
  <c r="E946" i="189" l="1"/>
  <c r="D946" i="189"/>
  <c r="Q944" i="189"/>
  <c r="O944" i="189"/>
  <c r="N947" i="189"/>
  <c r="R947" i="189"/>
  <c r="P947" i="189"/>
  <c r="M947" i="189"/>
  <c r="F946" i="189"/>
  <c r="G946" i="189"/>
  <c r="K947" i="189"/>
  <c r="L947" i="189"/>
  <c r="H947" i="189"/>
  <c r="I947" i="189"/>
  <c r="J947" i="189" s="1"/>
  <c r="E949" i="189" l="1"/>
  <c r="D949" i="189"/>
  <c r="F949" i="189"/>
  <c r="G949" i="189"/>
  <c r="N946" i="189"/>
  <c r="R946" i="189"/>
  <c r="P946" i="189"/>
  <c r="M946" i="189"/>
  <c r="O947" i="189"/>
  <c r="Q947" i="189"/>
  <c r="K946" i="189"/>
  <c r="H946" i="189"/>
  <c r="I946" i="189"/>
  <c r="J946" i="189" s="1"/>
  <c r="L946" i="189"/>
  <c r="N949" i="189" l="1"/>
  <c r="R949" i="189"/>
  <c r="P949" i="189"/>
  <c r="M949" i="189"/>
  <c r="F948" i="189"/>
  <c r="G948" i="189"/>
  <c r="K949" i="189"/>
  <c r="H949" i="189"/>
  <c r="I949" i="189"/>
  <c r="J949" i="189" s="1"/>
  <c r="L949" i="189"/>
  <c r="E948" i="189"/>
  <c r="D948" i="189"/>
  <c r="O946" i="189"/>
  <c r="Q946" i="189"/>
  <c r="K948" i="189" l="1"/>
  <c r="I948" i="189"/>
  <c r="J948" i="189" s="1"/>
  <c r="L948" i="189"/>
  <c r="H948" i="189"/>
  <c r="E951" i="189"/>
  <c r="D951" i="189"/>
  <c r="F951" i="189"/>
  <c r="G951" i="189"/>
  <c r="N948" i="189"/>
  <c r="R948" i="189"/>
  <c r="P948" i="189"/>
  <c r="M948" i="189"/>
  <c r="O949" i="189"/>
  <c r="Q949" i="189"/>
  <c r="E950" i="189" l="1"/>
  <c r="D950" i="189"/>
  <c r="N951" i="189"/>
  <c r="R951" i="189"/>
  <c r="P951" i="189"/>
  <c r="M951" i="189"/>
  <c r="F950" i="189"/>
  <c r="G950" i="189"/>
  <c r="K951" i="189"/>
  <c r="L951" i="189"/>
  <c r="H951" i="189"/>
  <c r="I951" i="189"/>
  <c r="J951" i="189" s="1"/>
  <c r="Q948" i="189"/>
  <c r="O948" i="189"/>
  <c r="E953" i="189" l="1"/>
  <c r="D953" i="189"/>
  <c r="N950" i="189"/>
  <c r="R950" i="189"/>
  <c r="P950" i="189"/>
  <c r="M950" i="189"/>
  <c r="O951" i="189"/>
  <c r="Q951" i="189"/>
  <c r="F953" i="189"/>
  <c r="G953" i="189"/>
  <c r="K950" i="189"/>
  <c r="H950" i="189"/>
  <c r="I950" i="189"/>
  <c r="J950" i="189" s="1"/>
  <c r="L950" i="189"/>
  <c r="N953" i="189" l="1"/>
  <c r="R953" i="189"/>
  <c r="P953" i="189"/>
  <c r="M953" i="189"/>
  <c r="E952" i="189"/>
  <c r="D952" i="189"/>
  <c r="F952" i="189"/>
  <c r="G952" i="189"/>
  <c r="O950" i="189"/>
  <c r="Q950" i="189"/>
  <c r="K953" i="189"/>
  <c r="H953" i="189"/>
  <c r="I953" i="189"/>
  <c r="J953" i="189" s="1"/>
  <c r="L953" i="189"/>
  <c r="F955" i="189" l="1"/>
  <c r="G955" i="189"/>
  <c r="E955" i="189"/>
  <c r="D955" i="189"/>
  <c r="N952" i="189"/>
  <c r="R952" i="189"/>
  <c r="P952" i="189"/>
  <c r="M952" i="189"/>
  <c r="K952" i="189"/>
  <c r="I952" i="189"/>
  <c r="J952" i="189" s="1"/>
  <c r="L952" i="189"/>
  <c r="H952" i="189"/>
  <c r="O953" i="189"/>
  <c r="Q953" i="189"/>
  <c r="K955" i="189" l="1"/>
  <c r="L955" i="189"/>
  <c r="H955" i="189"/>
  <c r="I955" i="189"/>
  <c r="J955" i="189" s="1"/>
  <c r="E954" i="189"/>
  <c r="D954" i="189"/>
  <c r="F954" i="189"/>
  <c r="G954" i="189"/>
  <c r="Q952" i="189"/>
  <c r="O952" i="189"/>
  <c r="N955" i="189"/>
  <c r="R955" i="189"/>
  <c r="P955" i="189"/>
  <c r="M955" i="189"/>
  <c r="O955" i="189" l="1"/>
  <c r="Q955" i="189"/>
  <c r="N954" i="189"/>
  <c r="R954" i="189"/>
  <c r="P954" i="189"/>
  <c r="M954" i="189"/>
  <c r="E957" i="189"/>
  <c r="D957" i="189"/>
  <c r="K954" i="189"/>
  <c r="H954" i="189"/>
  <c r="I954" i="189"/>
  <c r="J954" i="189" s="1"/>
  <c r="L954" i="189"/>
  <c r="F957" i="189"/>
  <c r="G957" i="189"/>
  <c r="F956" i="189" l="1"/>
  <c r="G956" i="189"/>
  <c r="K957" i="189"/>
  <c r="H957" i="189"/>
  <c r="I957" i="189"/>
  <c r="J957" i="189" s="1"/>
  <c r="L957" i="189"/>
  <c r="O954" i="189"/>
  <c r="Q954" i="189"/>
  <c r="E956" i="189"/>
  <c r="D956" i="189"/>
  <c r="N957" i="189"/>
  <c r="R957" i="189"/>
  <c r="P957" i="189"/>
  <c r="M957" i="189"/>
  <c r="E959" i="189" l="1"/>
  <c r="D959" i="189"/>
  <c r="K956" i="189"/>
  <c r="I956" i="189"/>
  <c r="J956" i="189" s="1"/>
  <c r="L956" i="189"/>
  <c r="H956" i="189"/>
  <c r="F959" i="189"/>
  <c r="G959" i="189"/>
  <c r="O957" i="189"/>
  <c r="Q957" i="189"/>
  <c r="N956" i="189"/>
  <c r="R956" i="189"/>
  <c r="P956" i="189"/>
  <c r="M956" i="189"/>
  <c r="N959" i="189" l="1"/>
  <c r="R959" i="189"/>
  <c r="P959" i="189"/>
  <c r="M959" i="189"/>
  <c r="Q956" i="189"/>
  <c r="O956" i="189"/>
  <c r="E958" i="189"/>
  <c r="D958" i="189"/>
  <c r="K959" i="189"/>
  <c r="L959" i="189"/>
  <c r="H959" i="189"/>
  <c r="I959" i="189"/>
  <c r="J959" i="189" s="1"/>
  <c r="F958" i="189"/>
  <c r="G958" i="189"/>
  <c r="K958" i="189" l="1"/>
  <c r="H958" i="189"/>
  <c r="I958" i="189"/>
  <c r="J958" i="189" s="1"/>
  <c r="L958" i="189"/>
  <c r="E961" i="189"/>
  <c r="D961" i="189"/>
  <c r="F961" i="189"/>
  <c r="G961" i="189"/>
  <c r="N958" i="189"/>
  <c r="R958" i="189"/>
  <c r="P958" i="189"/>
  <c r="M958" i="189"/>
  <c r="O959" i="189"/>
  <c r="Q959" i="189"/>
  <c r="F960" i="189" l="1"/>
  <c r="G960" i="189"/>
  <c r="N961" i="189"/>
  <c r="R961" i="189"/>
  <c r="P961" i="189"/>
  <c r="M961" i="189"/>
  <c r="K961" i="189"/>
  <c r="H961" i="189"/>
  <c r="I961" i="189"/>
  <c r="J961" i="189" s="1"/>
  <c r="L961" i="189"/>
  <c r="E960" i="189"/>
  <c r="D960" i="189"/>
  <c r="O958" i="189"/>
  <c r="Q958" i="189"/>
  <c r="K960" i="189" l="1"/>
  <c r="I960" i="189"/>
  <c r="J960" i="189" s="1"/>
  <c r="L960" i="189"/>
  <c r="H960" i="189"/>
  <c r="E963" i="189"/>
  <c r="D963" i="189"/>
  <c r="O961" i="189"/>
  <c r="Q961" i="189"/>
  <c r="F963" i="189"/>
  <c r="G963" i="189"/>
  <c r="N960" i="189"/>
  <c r="R960" i="189"/>
  <c r="P960" i="189"/>
  <c r="M960" i="189"/>
  <c r="N963" i="189" l="1"/>
  <c r="R963" i="189"/>
  <c r="P963" i="189"/>
  <c r="M963" i="189"/>
  <c r="E962" i="189"/>
  <c r="D962" i="189"/>
  <c r="Q960" i="189"/>
  <c r="O960" i="189"/>
  <c r="F962" i="189"/>
  <c r="G962" i="189"/>
  <c r="K963" i="189"/>
  <c r="L963" i="189"/>
  <c r="H963" i="189"/>
  <c r="I963" i="189"/>
  <c r="J963" i="189" s="1"/>
  <c r="N962" i="189" l="1"/>
  <c r="R962" i="189"/>
  <c r="P962" i="189"/>
  <c r="M962" i="189"/>
  <c r="F965" i="189"/>
  <c r="G965" i="189"/>
  <c r="E965" i="189"/>
  <c r="D965" i="189"/>
  <c r="K962" i="189"/>
  <c r="H962" i="189"/>
  <c r="I962" i="189"/>
  <c r="J962" i="189" s="1"/>
  <c r="L962" i="189"/>
  <c r="O963" i="189"/>
  <c r="Q963" i="189"/>
  <c r="F964" i="189" l="1"/>
  <c r="G964" i="189"/>
  <c r="K965" i="189"/>
  <c r="H965" i="189"/>
  <c r="I965" i="189"/>
  <c r="J965" i="189" s="1"/>
  <c r="L965" i="189"/>
  <c r="E964" i="189"/>
  <c r="D964" i="189"/>
  <c r="N965" i="189"/>
  <c r="R965" i="189"/>
  <c r="P965" i="189"/>
  <c r="M965" i="189"/>
  <c r="O962" i="189"/>
  <c r="Q962" i="189"/>
  <c r="K964" i="189" l="1"/>
  <c r="I964" i="189"/>
  <c r="J964" i="189" s="1"/>
  <c r="L964" i="189"/>
  <c r="H964" i="189"/>
  <c r="O965" i="189"/>
  <c r="Q965" i="189"/>
  <c r="N964" i="189"/>
  <c r="R964" i="189"/>
  <c r="P964" i="189"/>
  <c r="M964" i="189"/>
  <c r="Q964" i="189" l="1"/>
  <c r="O964" i="189"/>
</calcChain>
</file>

<file path=xl/sharedStrings.xml><?xml version="1.0" encoding="utf-8"?>
<sst xmlns="http://schemas.openxmlformats.org/spreadsheetml/2006/main" count="34360" uniqueCount="6315">
  <si>
    <t>Important Notes</t>
  </si>
  <si>
    <t>How to work with this excel sheets</t>
  </si>
  <si>
    <t>1.1 Select Carrier &lt;-&gt; Module combination from drop down list</t>
  </si>
  <si>
    <t>1.2 Update tables with  "F9"</t>
  </si>
  <si>
    <t>2. Available sheets</t>
  </si>
  <si>
    <t>3.1 open and close predefined groups to get more or less information</t>
  </si>
  <si>
    <t>4.1 Excel filter can be used to search for special pin, sort table, filter table…</t>
  </si>
  <si>
    <t>4.2 MS Excel supports also filter by colour</t>
  </si>
  <si>
    <t xml:space="preserve"> Use overview sheet to select carrier and module </t>
  </si>
  <si>
    <t>Index</t>
  </si>
  <si>
    <t>B2B Group</t>
  </si>
  <si>
    <t>C-Name</t>
  </si>
  <si>
    <t>Carrier Net Name</t>
  </si>
  <si>
    <t>Carrier Trace Length</t>
  </si>
  <si>
    <t>Module Net Name</t>
  </si>
  <si>
    <t>FPGA Pin Name</t>
  </si>
  <si>
    <t>Module Trace Length</t>
  </si>
  <si>
    <t>Carrier + Module (PCB only)</t>
  </si>
  <si>
    <t>FPGA Pin</t>
  </si>
  <si>
    <t>Naming convention:</t>
  </si>
  <si>
    <t>Supported Software:</t>
  </si>
  <si>
    <t>3.Please verify all data with user manuals, FPGA and other components vendor's documentation.</t>
  </si>
  <si>
    <t>2. All information is subject to change at any time without notice.</t>
  </si>
  <si>
    <t>1. All pinouts and pin information is provided as-is without assurance of correctness or completeness.</t>
  </si>
  <si>
    <t>Disclaimers:</t>
  </si>
  <si>
    <t>4. Trace length are only PCB length without devices packages and connector length</t>
  </si>
  <si>
    <t>3. Detailed information’s of modules and carrier boards are available on the Trenz Electronic Wiki</t>
  </si>
  <si>
    <t>2. Document modification date:</t>
  </si>
  <si>
    <t>1. Published by Trenz Electronic GmbH, Holzweg 19A, 32257 Bünde, Germany.</t>
  </si>
  <si>
    <t>Notes:</t>
  </si>
  <si>
    <t>to update table after selection</t>
  </si>
  <si>
    <t>Depending on your Office Setup</t>
  </si>
  <si>
    <t>Select Module:</t>
  </si>
  <si>
    <t>Select Carrier:</t>
  </si>
  <si>
    <t>Carrier / Module Combination:</t>
  </si>
  <si>
    <t>To-Do:</t>
  </si>
  <si>
    <t>B2B Connector</t>
  </si>
  <si>
    <t>C-Pin</t>
  </si>
  <si>
    <t>Conn Pin name</t>
  </si>
  <si>
    <t>B2B</t>
  </si>
  <si>
    <t># netname</t>
  </si>
  <si>
    <t>M-Name</t>
  </si>
  <si>
    <t>M-Pin</t>
  </si>
  <si>
    <t>C. Trace Length (mm)</t>
  </si>
  <si>
    <t xml:space="preserve">Use overview sheet to select carrier and module </t>
  </si>
  <si>
    <t>1. B2B connector pinout will be normally not changed and is the same for other variants</t>
  </si>
  <si>
    <t>others</t>
  </si>
  <si>
    <t>3.2. Go to "CONN Pin Table"</t>
  </si>
  <si>
    <t>3.3. Go to "B2B Pin Table"</t>
  </si>
  <si>
    <t>3.2.1 press 1 to see: Connector --&gt;  destinations and B2B  --&gt;  FPGA Pin and tracelength</t>
  </si>
  <si>
    <t xml:space="preserve"> Press: STRG + Shift +F9 (LibreOffice)</t>
  </si>
  <si>
    <t xml:space="preserve"> Press: F9 (Microsoft Office)</t>
  </si>
  <si>
    <t xml:space="preserve">1. Microsoft Office Excel (tested with Office 2019 on Win10 OS) </t>
  </si>
  <si>
    <t xml:space="preserve">2. LibreOffice Calc (tested with LibreOffice 6.2.3.2 (X64) on Win10 OS) </t>
  </si>
  <si>
    <t>2.3.3           indicates the component designation</t>
  </si>
  <si>
    <t>2.3.1             Pin is either connected to GND or VDD</t>
  </si>
  <si>
    <t>2.3.4                              B2B Connectors, colorcoded for differentiation</t>
  </si>
  <si>
    <t>2.3.2                    used as indicator for even and uneven numbered pins (MS Office supports color filters!)</t>
  </si>
  <si>
    <r>
      <t xml:space="preserve">2.1 Go to </t>
    </r>
    <r>
      <rPr>
        <b/>
        <sz val="11"/>
        <color rgb="FF000000"/>
        <rFont val="Calibri"/>
        <family val="2"/>
      </rPr>
      <t>"B2B Pin Table"</t>
    </r>
    <r>
      <rPr>
        <sz val="11"/>
        <color rgb="FF000000"/>
        <rFont val="Calibri"/>
        <family val="2"/>
        <charset val="1"/>
      </rPr>
      <t xml:space="preserve"> sheet  to see B2B connection between Carrier and Module</t>
    </r>
  </si>
  <si>
    <r>
      <t>2.2 Go to</t>
    </r>
    <r>
      <rPr>
        <b/>
        <sz val="11"/>
        <color rgb="FF000000"/>
        <rFont val="Calibri"/>
        <family val="2"/>
      </rPr>
      <t xml:space="preserve"> "CONN Pin Table"</t>
    </r>
    <r>
      <rPr>
        <sz val="11"/>
        <color rgb="FF000000"/>
        <rFont val="Calibri"/>
        <family val="2"/>
        <charset val="1"/>
      </rPr>
      <t xml:space="preserve"> sheet to see carrier specific external connector  pinout</t>
    </r>
  </si>
  <si>
    <r>
      <t xml:space="preserve">2.1.1 </t>
    </r>
    <r>
      <rPr>
        <b/>
        <sz val="11"/>
        <color rgb="FF000000"/>
        <rFont val="Calibri"/>
        <family val="2"/>
      </rPr>
      <t>Index</t>
    </r>
    <r>
      <rPr>
        <sz val="11"/>
        <color rgb="FF000000"/>
        <rFont val="Calibri"/>
        <family val="2"/>
        <charset val="1"/>
      </rPr>
      <t>: continuous index of all table column, can be used to get default order after filter is used</t>
    </r>
  </si>
  <si>
    <r>
      <t>2.1.2</t>
    </r>
    <r>
      <rPr>
        <b/>
        <sz val="11"/>
        <color rgb="FF000000"/>
        <rFont val="Calibri"/>
        <family val="2"/>
      </rPr>
      <t xml:space="preserve"> B2B Group</t>
    </r>
    <r>
      <rPr>
        <sz val="11"/>
        <color rgb="FF000000"/>
        <rFont val="Calibri"/>
        <family val="2"/>
        <charset val="1"/>
      </rPr>
      <t>:  Groups of different IO types, this will be extended in the futures</t>
    </r>
  </si>
  <si>
    <r>
      <t xml:space="preserve">2.2.1 </t>
    </r>
    <r>
      <rPr>
        <b/>
        <sz val="11"/>
        <color rgb="FF000000"/>
        <rFont val="Calibri"/>
        <family val="2"/>
      </rPr>
      <t>Index</t>
    </r>
    <r>
      <rPr>
        <sz val="11"/>
        <color rgb="FF000000"/>
        <rFont val="Calibri"/>
        <family val="2"/>
        <charset val="1"/>
      </rPr>
      <t>: continuous index of all table column, can be used to get default order after filter is used</t>
    </r>
  </si>
  <si>
    <r>
      <t xml:space="preserve">2.2.2 </t>
    </r>
    <r>
      <rPr>
        <b/>
        <sz val="11"/>
        <color rgb="FF000000"/>
        <rFont val="Calibri"/>
        <family val="2"/>
      </rPr>
      <t>Conn Pin Name</t>
    </r>
    <r>
      <rPr>
        <sz val="11"/>
        <color rgb="FF000000"/>
        <rFont val="Calibri"/>
        <family val="2"/>
        <charset val="1"/>
      </rPr>
      <t>: Default Connector Pin Name</t>
    </r>
  </si>
  <si>
    <r>
      <t xml:space="preserve">2.2.3 </t>
    </r>
    <r>
      <rPr>
        <b/>
        <sz val="11"/>
        <color rgb="FF000000"/>
        <rFont val="Calibri"/>
        <family val="2"/>
      </rPr>
      <t>Desig. + pin</t>
    </r>
    <r>
      <rPr>
        <sz val="11"/>
        <color rgb="FF000000"/>
        <rFont val="Calibri"/>
        <family val="2"/>
        <charset val="1"/>
      </rPr>
      <t>: Carrier Pin Coordinate</t>
    </r>
  </si>
  <si>
    <r>
      <t xml:space="preserve">2.3 Color codes for </t>
    </r>
    <r>
      <rPr>
        <b/>
        <sz val="11"/>
        <color rgb="FF000000"/>
        <rFont val="Calibri"/>
        <family val="2"/>
      </rPr>
      <t>Pin Tables</t>
    </r>
  </si>
  <si>
    <r>
      <t xml:space="preserve">2.2.5 </t>
    </r>
    <r>
      <rPr>
        <b/>
        <sz val="11"/>
        <color rgb="FF000000"/>
        <rFont val="Calibri"/>
        <family val="2"/>
      </rPr>
      <t>Carrier Net Name</t>
    </r>
    <r>
      <rPr>
        <sz val="11"/>
        <color rgb="FF000000"/>
        <rFont val="Calibri"/>
        <family val="2"/>
      </rPr>
      <t>: Netname on the carrier schematic</t>
    </r>
  </si>
  <si>
    <r>
      <t xml:space="preserve">1. </t>
    </r>
    <r>
      <rPr>
        <b/>
        <sz val="11"/>
        <color rgb="FF000000"/>
        <rFont val="Calibri"/>
        <family val="2"/>
      </rPr>
      <t>"Overview, Notes &amp; Disclaimer"</t>
    </r>
    <r>
      <rPr>
        <sz val="11"/>
        <color rgb="FF000000"/>
        <rFont val="Calibri"/>
        <family val="2"/>
        <charset val="1"/>
      </rPr>
      <t xml:space="preserve"> sheet</t>
    </r>
  </si>
  <si>
    <t>1.1 trace length can be changed during PCB revisions</t>
  </si>
  <si>
    <t>1.2 assembly options are not taken into account, only physical connection is shown. Schematic if devices is assembled or  IO is useable inside the device</t>
  </si>
  <si>
    <t>1.4 Routing over resistors, condensators or components are currently not always shown (currently only for some signals implemented, see "intermediate_c/m")</t>
  </si>
  <si>
    <t>1.3 in case the net is connected to more than one component/connector pin, not all connections are represented in the table, see "#netname"</t>
  </si>
  <si>
    <t>3.2.2 press 2 to reset</t>
  </si>
  <si>
    <t>3.3.1 press 1 to see: B2B  --&gt;  carrier/module destinations (incl FPGA) --&gt;   tracelength</t>
  </si>
  <si>
    <t>3.3.2 press 2 to reset</t>
  </si>
  <si>
    <r>
      <t xml:space="preserve">3 </t>
    </r>
    <r>
      <rPr>
        <b/>
        <sz val="11"/>
        <color rgb="FF000000"/>
        <rFont val="Calibri"/>
        <family val="2"/>
      </rPr>
      <t>Excel Group</t>
    </r>
  </si>
  <si>
    <r>
      <t xml:space="preserve">4 </t>
    </r>
    <r>
      <rPr>
        <b/>
        <sz val="11"/>
        <color rgb="FF000000"/>
        <rFont val="Calibri"/>
        <family val="2"/>
      </rPr>
      <t>Excel Filter</t>
    </r>
  </si>
  <si>
    <r>
      <t>2.1.3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C-Name/M-Name</t>
    </r>
    <r>
      <rPr>
        <sz val="11"/>
        <color rgb="FF000000"/>
        <rFont val="Calibri"/>
        <family val="2"/>
        <charset val="1"/>
      </rPr>
      <t>: Connector/Moduld Designator</t>
    </r>
  </si>
  <si>
    <r>
      <t xml:space="preserve">2.1.3 </t>
    </r>
    <r>
      <rPr>
        <b/>
        <sz val="11"/>
        <color rgb="FF000000"/>
        <rFont val="Calibri"/>
        <family val="2"/>
      </rPr>
      <t>C-Pin/M-Pin</t>
    </r>
    <r>
      <rPr>
        <sz val="11"/>
        <color rgb="FF000000"/>
        <rFont val="Calibri"/>
        <family val="2"/>
        <charset val="1"/>
      </rPr>
      <t>: Connector/Module Pin</t>
    </r>
  </si>
  <si>
    <r>
      <t xml:space="preserve">2.1.4 </t>
    </r>
    <r>
      <rPr>
        <b/>
        <sz val="11"/>
        <color rgb="FF000000"/>
        <rFont val="Calibri"/>
        <family val="2"/>
      </rPr>
      <t>intermediate</t>
    </r>
    <r>
      <rPr>
        <sz val="11"/>
        <color rgb="FF000000"/>
        <rFont val="Calibri"/>
        <family val="2"/>
        <charset val="1"/>
      </rPr>
      <t>: Routing over resistors, condensators or components are shown  as uninterrupted signal route (currently not for all signals implemented, see "#netname")</t>
    </r>
  </si>
  <si>
    <r>
      <t xml:space="preserve">2.1.5 </t>
    </r>
    <r>
      <rPr>
        <b/>
        <sz val="11"/>
        <color rgb="FF000000"/>
        <rFont val="Calibri"/>
        <family val="2"/>
      </rPr>
      <t>Carrier Net Name</t>
    </r>
    <r>
      <rPr>
        <sz val="11"/>
        <color rgb="FF000000"/>
        <rFont val="Calibri"/>
        <family val="2"/>
        <charset val="1"/>
      </rPr>
      <t>: Netname on the carrier schematic</t>
    </r>
  </si>
  <si>
    <r>
      <t xml:space="preserve">2.1.6 </t>
    </r>
    <r>
      <rPr>
        <b/>
        <sz val="11"/>
        <color rgb="FF000000"/>
        <rFont val="Calibri"/>
        <family val="2"/>
      </rPr>
      <t># netname:</t>
    </r>
    <r>
      <rPr>
        <sz val="11"/>
        <color rgb="FF000000"/>
        <rFont val="Calibri"/>
        <family val="2"/>
        <charset val="1"/>
      </rPr>
      <t xml:space="preserve"> shows how often a signal is connected on the carrier</t>
    </r>
    <r>
      <rPr>
        <b/>
        <sz val="11"/>
        <color rgb="FF000000"/>
        <rFont val="Calibri"/>
        <family val="2"/>
      </rPr>
      <t xml:space="preserve"> (if bigger than 2,not all connections are presented in the table!)</t>
    </r>
  </si>
  <si>
    <r>
      <t xml:space="preserve">2.1.7 </t>
    </r>
    <r>
      <rPr>
        <b/>
        <sz val="11"/>
        <color rgb="FF000000"/>
        <rFont val="Calibri"/>
        <family val="2"/>
      </rPr>
      <t>others</t>
    </r>
    <r>
      <rPr>
        <sz val="11"/>
        <color rgb="FF000000"/>
        <rFont val="Calibri"/>
        <family val="2"/>
        <charset val="1"/>
      </rPr>
      <t>: connector designation on carrier</t>
    </r>
  </si>
  <si>
    <r>
      <t xml:space="preserve">2.1.8 </t>
    </r>
    <r>
      <rPr>
        <b/>
        <sz val="11"/>
        <color rgb="FF000000"/>
        <rFont val="Calibri"/>
        <family val="2"/>
      </rPr>
      <t>Carrier Trace Length</t>
    </r>
    <r>
      <rPr>
        <sz val="11"/>
        <color rgb="FF000000"/>
        <rFont val="Calibri"/>
        <family val="2"/>
        <charset val="1"/>
      </rPr>
      <t>: PCB trace length from B2B pin to the carrier component pin</t>
    </r>
  </si>
  <si>
    <r>
      <t xml:space="preserve">2.1.9 </t>
    </r>
    <r>
      <rPr>
        <b/>
        <sz val="11"/>
        <color rgb="FF000000"/>
        <rFont val="Calibri"/>
        <family val="2"/>
      </rPr>
      <t>Module Net Name</t>
    </r>
    <r>
      <rPr>
        <sz val="11"/>
        <color rgb="FF000000"/>
        <rFont val="Calibri"/>
        <family val="2"/>
        <charset val="1"/>
      </rPr>
      <t>: Netname on the module schematic</t>
    </r>
  </si>
  <si>
    <r>
      <t xml:space="preserve">2.1.10 </t>
    </r>
    <r>
      <rPr>
        <b/>
        <sz val="11"/>
        <color rgb="FF000000"/>
        <rFont val="Calibri"/>
        <family val="2"/>
      </rPr>
      <t>intermediate</t>
    </r>
    <r>
      <rPr>
        <sz val="11"/>
        <color rgb="FF000000"/>
        <rFont val="Calibri"/>
        <family val="2"/>
        <charset val="1"/>
      </rPr>
      <t>: Routing over resistors, condensators or components are shown  as uninterrupted signal route (currently not for all signals implemented, see "#netname")</t>
    </r>
  </si>
  <si>
    <r>
      <t xml:space="preserve">2.1.11 </t>
    </r>
    <r>
      <rPr>
        <b/>
        <sz val="11"/>
        <color rgb="FF000000"/>
        <rFont val="Calibri"/>
        <family val="2"/>
      </rPr>
      <t># netname:</t>
    </r>
    <r>
      <rPr>
        <sz val="11"/>
        <color rgb="FF000000"/>
        <rFont val="Calibri"/>
        <family val="2"/>
        <charset val="1"/>
      </rPr>
      <t xml:space="preserve"> shows how often a signal is connected on the module</t>
    </r>
    <r>
      <rPr>
        <b/>
        <sz val="11"/>
        <color rgb="FF000000"/>
        <rFont val="Calibri"/>
        <family val="2"/>
      </rPr>
      <t xml:space="preserve"> (if bigger than 2,not all connections are presented in the table!)</t>
    </r>
  </si>
  <si>
    <r>
      <t xml:space="preserve">2.1.12 </t>
    </r>
    <r>
      <rPr>
        <b/>
        <sz val="11"/>
        <color rgb="FF000000"/>
        <rFont val="Calibri"/>
        <family val="2"/>
      </rPr>
      <t>FPGA Pin Name</t>
    </r>
    <r>
      <rPr>
        <sz val="11"/>
        <color rgb="FF000000"/>
        <rFont val="Calibri"/>
        <family val="2"/>
        <charset val="1"/>
      </rPr>
      <t>: directly connected FPGA Pin on the module</t>
    </r>
  </si>
  <si>
    <t>intermediate</t>
  </si>
  <si>
    <r>
      <t xml:space="preserve">2.1.14 </t>
    </r>
    <r>
      <rPr>
        <b/>
        <sz val="11"/>
        <color rgb="FF000000"/>
        <rFont val="Calibri"/>
        <family val="2"/>
      </rPr>
      <t>Module Trace Length</t>
    </r>
    <r>
      <rPr>
        <sz val="11"/>
        <color rgb="FF000000"/>
        <rFont val="Calibri"/>
        <family val="2"/>
        <charset val="1"/>
      </rPr>
      <t>: PCB trace length from B2B pin to the module FPGA pin</t>
    </r>
  </si>
  <si>
    <r>
      <t xml:space="preserve">2.1.13 </t>
    </r>
    <r>
      <rPr>
        <b/>
        <sz val="11"/>
        <color rgb="FF000000"/>
        <rFont val="Calibri"/>
        <family val="2"/>
      </rPr>
      <t>others</t>
    </r>
    <r>
      <rPr>
        <sz val="11"/>
        <color rgb="FF000000"/>
        <rFont val="Calibri"/>
        <family val="2"/>
        <charset val="1"/>
      </rPr>
      <t>: connector designation on module</t>
    </r>
  </si>
  <si>
    <r>
      <t xml:space="preserve">2.2.4 </t>
    </r>
    <r>
      <rPr>
        <b/>
        <sz val="11"/>
        <color rgb="FF000000"/>
        <rFont val="Calibri"/>
        <family val="2"/>
      </rPr>
      <t>intermediate</t>
    </r>
    <r>
      <rPr>
        <sz val="11"/>
        <color rgb="FF000000"/>
        <rFont val="Calibri"/>
        <family val="2"/>
        <charset val="1"/>
      </rPr>
      <t>: Routing over resistors, condensators or components are shown  as uninterrupted signal route (currently not for all signals implemented, see "#netname")</t>
    </r>
  </si>
  <si>
    <r>
      <t xml:space="preserve">2.2.6 </t>
    </r>
    <r>
      <rPr>
        <b/>
        <sz val="11"/>
        <color rgb="FF000000"/>
        <rFont val="Calibri"/>
        <family val="2"/>
      </rPr>
      <t>#netname</t>
    </r>
    <r>
      <rPr>
        <sz val="11"/>
        <color rgb="FF000000"/>
        <rFont val="Calibri"/>
        <family val="2"/>
      </rPr>
      <t xml:space="preserve">: shows how often a signal is connected on the carrier </t>
    </r>
    <r>
      <rPr>
        <b/>
        <sz val="11"/>
        <rFont val="Calibri"/>
        <family val="2"/>
      </rPr>
      <t>(if bigger than 2,not all connections are presented in the table!)</t>
    </r>
  </si>
  <si>
    <r>
      <t xml:space="preserve">2.2.7 </t>
    </r>
    <r>
      <rPr>
        <b/>
        <sz val="11"/>
        <color rgb="FF000000"/>
        <rFont val="Calibri"/>
        <family val="2"/>
      </rPr>
      <t>Carrier Trace Length</t>
    </r>
    <r>
      <rPr>
        <sz val="11"/>
        <color rgb="FF000000"/>
        <rFont val="Calibri"/>
        <family val="2"/>
      </rPr>
      <t>:  PCB trace length from B2B pin to the FMC connector</t>
    </r>
  </si>
  <si>
    <r>
      <t xml:space="preserve">2.2.8 </t>
    </r>
    <r>
      <rPr>
        <b/>
        <sz val="11"/>
        <color rgb="FF000000"/>
        <rFont val="Calibri"/>
        <family val="2"/>
      </rPr>
      <t>others</t>
    </r>
    <r>
      <rPr>
        <sz val="11"/>
        <color rgb="FF000000"/>
        <rFont val="Calibri"/>
        <family val="2"/>
        <charset val="1"/>
      </rPr>
      <t>: Shows destination of Designator which is NOT on the B2B Connector (i.e. other connectors or components)</t>
    </r>
  </si>
  <si>
    <r>
      <t xml:space="preserve">2.2.9 </t>
    </r>
    <r>
      <rPr>
        <b/>
        <sz val="11"/>
        <color rgb="FF000000"/>
        <rFont val="Calibri"/>
        <family val="2"/>
      </rPr>
      <t>pin c</t>
    </r>
    <r>
      <rPr>
        <sz val="11"/>
        <color rgb="FF000000"/>
        <rFont val="Calibri"/>
        <family val="2"/>
      </rPr>
      <t>: Shows destination on the B2B Connector</t>
    </r>
  </si>
  <si>
    <r>
      <t xml:space="preserve">2.2.10 </t>
    </r>
    <r>
      <rPr>
        <b/>
        <sz val="11"/>
        <color rgb="FF000000"/>
        <rFont val="Calibri"/>
        <family val="2"/>
      </rPr>
      <t>pin m</t>
    </r>
    <r>
      <rPr>
        <sz val="11"/>
        <color rgb="FF000000"/>
        <rFont val="Calibri"/>
        <family val="2"/>
      </rPr>
      <t>: Shows destination on the B2B Connector</t>
    </r>
  </si>
  <si>
    <r>
      <t xml:space="preserve">2.2.11 </t>
    </r>
    <r>
      <rPr>
        <b/>
        <sz val="11"/>
        <color rgb="FF000000"/>
        <rFont val="Calibri"/>
        <family val="2"/>
      </rPr>
      <t>others</t>
    </r>
    <r>
      <rPr>
        <sz val="11"/>
        <color rgb="FF000000"/>
        <rFont val="Calibri"/>
        <family val="2"/>
        <charset val="1"/>
      </rPr>
      <t>: Shows destination of Designator which is NOT on the B2B Connector (i.e. other connectors or components)</t>
    </r>
  </si>
  <si>
    <r>
      <t xml:space="preserve">2.2.12 </t>
    </r>
    <r>
      <rPr>
        <b/>
        <sz val="11"/>
        <color rgb="FF000000"/>
        <rFont val="Calibri"/>
        <family val="2"/>
      </rPr>
      <t>intermediate</t>
    </r>
    <r>
      <rPr>
        <sz val="11"/>
        <color rgb="FF000000"/>
        <rFont val="Calibri"/>
        <family val="2"/>
        <charset val="1"/>
      </rPr>
      <t>: Routing over resistors, condensators or components are shown  as uninterrupted signal route (currently not for all signals implemented, see "#netname")</t>
    </r>
  </si>
  <si>
    <r>
      <t xml:space="preserve">2.2.13 </t>
    </r>
    <r>
      <rPr>
        <b/>
        <sz val="11"/>
        <color rgb="FF000000"/>
        <rFont val="Calibri"/>
        <family val="2"/>
      </rPr>
      <t>Module Net Name</t>
    </r>
    <r>
      <rPr>
        <sz val="11"/>
        <color rgb="FF000000"/>
        <rFont val="Calibri"/>
        <family val="2"/>
      </rPr>
      <t>: Netname on the module schematic</t>
    </r>
  </si>
  <si>
    <r>
      <t xml:space="preserve">2.2.16 </t>
    </r>
    <r>
      <rPr>
        <b/>
        <sz val="11"/>
        <color rgb="FF000000"/>
        <rFont val="Calibri"/>
        <family val="2"/>
      </rPr>
      <t>Module Trace Length</t>
    </r>
    <r>
      <rPr>
        <sz val="11"/>
        <color rgb="FF000000"/>
        <rFont val="Calibri"/>
        <family val="2"/>
        <charset val="1"/>
      </rPr>
      <t>: PCB trace length from the B2B pin to the module FPGA pin</t>
    </r>
  </si>
  <si>
    <r>
      <t xml:space="preserve">2.2.17 </t>
    </r>
    <r>
      <rPr>
        <b/>
        <sz val="11"/>
        <color rgb="FF000000"/>
        <rFont val="Calibri"/>
        <family val="2"/>
      </rPr>
      <t>Total trace length (mm)</t>
    </r>
    <r>
      <rPr>
        <sz val="11"/>
        <color rgb="FF000000"/>
        <rFont val="Calibri"/>
        <family val="2"/>
        <charset val="1"/>
      </rPr>
      <t>: Sum of the carrier and module pcb trace length</t>
    </r>
  </si>
  <si>
    <r>
      <t xml:space="preserve">2.2.14 </t>
    </r>
    <r>
      <rPr>
        <b/>
        <sz val="11"/>
        <color rgb="FF000000"/>
        <rFont val="Calibri"/>
        <family val="2"/>
      </rPr>
      <t># netname</t>
    </r>
    <r>
      <rPr>
        <sz val="11"/>
        <color rgb="FF000000"/>
        <rFont val="Calibri"/>
        <family val="2"/>
      </rPr>
      <t xml:space="preserve">: shows how often a signal is connected on the module </t>
    </r>
    <r>
      <rPr>
        <b/>
        <sz val="11"/>
        <color rgb="FF000000"/>
        <rFont val="Calibri"/>
        <family val="2"/>
      </rPr>
      <t>(if bigger than 2,not all connections are presented in the table!)</t>
    </r>
  </si>
  <si>
    <r>
      <t xml:space="preserve">2.2.15 </t>
    </r>
    <r>
      <rPr>
        <b/>
        <sz val="11"/>
        <color rgb="FF000000"/>
        <rFont val="Calibri"/>
        <family val="2"/>
      </rPr>
      <t>FPGA Pin</t>
    </r>
    <r>
      <rPr>
        <sz val="11"/>
        <color rgb="FF000000"/>
        <rFont val="Calibri"/>
        <family val="2"/>
      </rPr>
      <t>: directly connected FPGA Pin on the module</t>
    </r>
  </si>
  <si>
    <t>#netname</t>
  </si>
  <si>
    <t>pin c</t>
  </si>
  <si>
    <t>pin m</t>
  </si>
  <si>
    <t>M. Trace Length (mm)</t>
  </si>
  <si>
    <t>Total trace length (mm)</t>
  </si>
  <si>
    <t>last processed:</t>
  </si>
  <si>
    <t>Version:</t>
  </si>
  <si>
    <t>major:</t>
  </si>
  <si>
    <t>minor:</t>
  </si>
  <si>
    <t>3.1 open and close predefined group to get more or less information</t>
  </si>
  <si>
    <t>3.2. Go to "BOARD Pin Table"</t>
  </si>
  <si>
    <t>3.2.1 press the - Button to see: Connector --&gt;   Destination and FPGA Pin</t>
  </si>
  <si>
    <t>3.2.2 click button again to reset and see all information again</t>
  </si>
  <si>
    <r>
      <t xml:space="preserve">2.1 Go to </t>
    </r>
    <r>
      <rPr>
        <b/>
        <sz val="11"/>
        <color rgb="FF000000"/>
        <rFont val="Calibri"/>
        <family val="2"/>
      </rPr>
      <t>"BOARD Pin Table"</t>
    </r>
    <r>
      <rPr>
        <sz val="11"/>
        <color rgb="FF000000"/>
        <rFont val="Calibri"/>
        <family val="2"/>
        <charset val="1"/>
      </rPr>
      <t xml:space="preserve"> sheet  to see designations on the board</t>
    </r>
  </si>
  <si>
    <r>
      <t xml:space="preserve">2.1.2 </t>
    </r>
    <r>
      <rPr>
        <b/>
        <sz val="11"/>
        <color rgb="FF000000"/>
        <rFont val="Calibri"/>
        <family val="2"/>
      </rPr>
      <t>Conn Pin</t>
    </r>
    <r>
      <rPr>
        <sz val="11"/>
        <color rgb="FF000000"/>
        <rFont val="Calibri"/>
        <family val="2"/>
        <charset val="1"/>
      </rPr>
      <t>: Default Connector Pin Name</t>
    </r>
  </si>
  <si>
    <t>Board Net Name</t>
  </si>
  <si>
    <t>B. Trace Length (mm)</t>
  </si>
  <si>
    <t>1.1 Select board from drop down list</t>
  </si>
  <si>
    <t>1.4 Routing over resistors, condensators or components are currently not always shown (currently only for some signals implemented, see "intermediate")</t>
  </si>
  <si>
    <t>Pin</t>
  </si>
  <si>
    <t>Desig.</t>
  </si>
  <si>
    <r>
      <t xml:space="preserve">2.1.4 </t>
    </r>
    <r>
      <rPr>
        <b/>
        <sz val="11"/>
        <color rgb="FF000000"/>
        <rFont val="Calibri"/>
        <family val="2"/>
      </rPr>
      <t>Pin</t>
    </r>
    <r>
      <rPr>
        <sz val="11"/>
        <color rgb="FF000000"/>
        <rFont val="Calibri"/>
        <family val="2"/>
        <charset val="1"/>
      </rPr>
      <t>: Board  Pin Coordinate</t>
    </r>
  </si>
  <si>
    <r>
      <t xml:space="preserve">2.1.5 </t>
    </r>
    <r>
      <rPr>
        <b/>
        <sz val="11"/>
        <color rgb="FF000000"/>
        <rFont val="Calibri"/>
        <family val="2"/>
      </rPr>
      <t>intermediate</t>
    </r>
    <r>
      <rPr>
        <sz val="11"/>
        <color rgb="FF000000"/>
        <rFont val="Calibri"/>
        <family val="2"/>
        <charset val="1"/>
      </rPr>
      <t>: Routing over resistors, condensators or components are shown  as uninterrupted signal route (currently not for all signals implemented, see "#netname")</t>
    </r>
  </si>
  <si>
    <r>
      <t xml:space="preserve">2.1.6 </t>
    </r>
    <r>
      <rPr>
        <b/>
        <sz val="11"/>
        <color rgb="FF000000"/>
        <rFont val="Calibri"/>
        <family val="2"/>
      </rPr>
      <t>Board Net Name</t>
    </r>
    <r>
      <rPr>
        <sz val="11"/>
        <color rgb="FF000000"/>
        <rFont val="Calibri"/>
        <family val="2"/>
      </rPr>
      <t>: Netname on the board schematic</t>
    </r>
  </si>
  <si>
    <r>
      <t xml:space="preserve">2.1.7 </t>
    </r>
    <r>
      <rPr>
        <b/>
        <sz val="11"/>
        <color rgb="FF000000"/>
        <rFont val="Calibri"/>
        <family val="2"/>
      </rPr>
      <t>#netname</t>
    </r>
    <r>
      <rPr>
        <sz val="11"/>
        <color rgb="FF000000"/>
        <rFont val="Calibri"/>
        <family val="2"/>
      </rPr>
      <t xml:space="preserve">: shows how often a signal is connected on the carrier </t>
    </r>
    <r>
      <rPr>
        <b/>
        <sz val="11"/>
        <rFont val="Calibri"/>
        <family val="2"/>
      </rPr>
      <t>(if bigger than 2,not all connections are presented in the table!)</t>
    </r>
  </si>
  <si>
    <r>
      <t xml:space="preserve">2.1.9 </t>
    </r>
    <r>
      <rPr>
        <b/>
        <sz val="11"/>
        <color rgb="FF000000"/>
        <rFont val="Calibri"/>
        <family val="2"/>
      </rPr>
      <t>others</t>
    </r>
    <r>
      <rPr>
        <sz val="11"/>
        <color rgb="FF000000"/>
        <rFont val="Calibri"/>
        <family val="2"/>
        <charset val="1"/>
      </rPr>
      <t>: Shows destination of Designator which is NOT an FPGA Pin</t>
    </r>
  </si>
  <si>
    <r>
      <t xml:space="preserve">2.1.3 </t>
    </r>
    <r>
      <rPr>
        <b/>
        <sz val="11"/>
        <color rgb="FF000000"/>
        <rFont val="Calibri"/>
        <family val="2"/>
      </rPr>
      <t xml:space="preserve">Desig: </t>
    </r>
    <r>
      <rPr>
        <sz val="11"/>
        <color rgb="FF000000"/>
        <rFont val="Calibri"/>
        <family val="2"/>
      </rPr>
      <t>Board Designator</t>
    </r>
  </si>
  <si>
    <r>
      <t xml:space="preserve">2.1.8 </t>
    </r>
    <r>
      <rPr>
        <b/>
        <sz val="11"/>
        <color rgb="FF000000"/>
        <rFont val="Calibri"/>
        <family val="2"/>
      </rPr>
      <t>FPGA Pin</t>
    </r>
    <r>
      <rPr>
        <sz val="11"/>
        <color rgb="FF000000"/>
        <rFont val="Calibri"/>
        <family val="2"/>
      </rPr>
      <t>: directly connected FPGA Pin on the board</t>
    </r>
  </si>
  <si>
    <r>
      <t xml:space="preserve">2.1.10 </t>
    </r>
    <r>
      <rPr>
        <b/>
        <sz val="11"/>
        <color rgb="FF000000"/>
        <rFont val="Calibri"/>
        <family val="2"/>
      </rPr>
      <t>Board Trace Length</t>
    </r>
    <r>
      <rPr>
        <sz val="11"/>
        <color rgb="FF000000"/>
        <rFont val="Calibri"/>
        <family val="2"/>
      </rPr>
      <t>:  PCB trace length from Connector pin to the designator / FPGA Pin</t>
    </r>
  </si>
  <si>
    <t>2.6</t>
  </si>
  <si>
    <t>1. Create new folder: ???x???_series_pinout_tracelength</t>
  </si>
  <si>
    <t>2. Generate NetStatus and pinmapping files in Altium</t>
  </si>
  <si>
    <t>1.1. renaming Netstatus --&gt; c/m/b_NetStatus_model_revision.txt</t>
  </si>
  <si>
    <t>1.2. renaming opt.csv --&gt; c/m/b_model_revision_pinmapping.csv</t>
  </si>
  <si>
    <t>1.3. copy to new folder</t>
  </si>
  <si>
    <t>3. Open Pinout_master.xlsm, press "Prepare new folder" on page "Intern"</t>
  </si>
  <si>
    <t>3.2. rename after merging to one file c_/m_/b_/model_set_pin.csv</t>
  </si>
  <si>
    <t>3.3. B2B_mapping_c_default.csv -&gt; Change according to series (i.e.: J -&gt; JB)</t>
  </si>
  <si>
    <t xml:space="preserve">5. run Pinout_master.xlsm </t>
  </si>
  <si>
    <t>5.1. testing will read all data and prepare tables but NOT write file</t>
  </si>
  <si>
    <t>5.2. generates and prepares xlsx file</t>
  </si>
  <si>
    <t>How-To</t>
  </si>
  <si>
    <t>m_***.* for modules      /     c_***.* for carrier     /     b_***.* for boards</t>
  </si>
  <si>
    <t>4. create CONN_XXX_settings.csv file</t>
  </si>
  <si>
    <t>3.4. B2B_mapping_m_default.csv -&gt; Change according to series (i.e.: J -&gt; JM)</t>
  </si>
  <si>
    <t>3.5. Edit ignore lists c_DEF_set_ignore / m_DEF_set_ignore / CONN_DEF_ignore</t>
  </si>
  <si>
    <t>3.6. Edit FPGA-Filter.csv to add Designator for FPGA-Filter</t>
  </si>
  <si>
    <t>4.1. use 5 columns: 1. Index / Conn name / Pin name / Designator / Pin</t>
  </si>
  <si>
    <t>and prepare a double Espresso.</t>
  </si>
  <si>
    <t>Thomas Steffens</t>
  </si>
  <si>
    <t>6. In case of problems, contact:</t>
  </si>
  <si>
    <t>Placeholder</t>
  </si>
  <si>
    <r>
      <t xml:space="preserve">3.1. R/C list will be generated for every revision and has to be merged and revised </t>
    </r>
    <r>
      <rPr>
        <sz val="11"/>
        <color rgb="FFFF0000"/>
        <rFont val="Calibri"/>
        <family val="2"/>
      </rPr>
      <t>manually</t>
    </r>
  </si>
  <si>
    <r>
      <t xml:space="preserve">2.1 Go to </t>
    </r>
    <r>
      <rPr>
        <b/>
        <sz val="11"/>
        <color rgb="FF000000"/>
        <rFont val="Calibri"/>
        <family val="2"/>
      </rPr>
      <t>"Module Pin Table"</t>
    </r>
    <r>
      <rPr>
        <sz val="11"/>
        <color rgb="FF000000"/>
        <rFont val="Calibri"/>
        <family val="2"/>
        <charset val="1"/>
      </rPr>
      <t xml:space="preserve"> sheet  to see designations on the board</t>
    </r>
  </si>
  <si>
    <r>
      <t xml:space="preserve">2.1.2 </t>
    </r>
    <r>
      <rPr>
        <b/>
        <sz val="11"/>
        <color rgb="FF000000"/>
        <rFont val="Calibri"/>
        <family val="2"/>
      </rPr>
      <t xml:space="preserve">Desig: </t>
    </r>
    <r>
      <rPr>
        <sz val="11"/>
        <color rgb="FF000000"/>
        <rFont val="Calibri"/>
        <family val="2"/>
      </rPr>
      <t>Board Designator</t>
    </r>
  </si>
  <si>
    <r>
      <t xml:space="preserve">2.1.3 </t>
    </r>
    <r>
      <rPr>
        <b/>
        <sz val="11"/>
        <color rgb="FF000000"/>
        <rFont val="Calibri"/>
        <family val="2"/>
      </rPr>
      <t>Pin</t>
    </r>
    <r>
      <rPr>
        <sz val="11"/>
        <color rgb="FF000000"/>
        <rFont val="Calibri"/>
        <family val="2"/>
        <charset val="1"/>
      </rPr>
      <t>: Board  Pin Coordinate</t>
    </r>
  </si>
  <si>
    <r>
      <t>2.1.5 Module</t>
    </r>
    <r>
      <rPr>
        <b/>
        <sz val="11"/>
        <color rgb="FF000000"/>
        <rFont val="Calibri"/>
        <family val="2"/>
      </rPr>
      <t xml:space="preserve"> Net Name</t>
    </r>
    <r>
      <rPr>
        <sz val="11"/>
        <color rgb="FF000000"/>
        <rFont val="Calibri"/>
        <family val="2"/>
      </rPr>
      <t>: Netname on the board schematic</t>
    </r>
  </si>
  <si>
    <r>
      <t xml:space="preserve">2.1.6 </t>
    </r>
    <r>
      <rPr>
        <b/>
        <sz val="11"/>
        <color rgb="FF000000"/>
        <rFont val="Calibri"/>
        <family val="2"/>
      </rPr>
      <t>#netname</t>
    </r>
    <r>
      <rPr>
        <sz val="11"/>
        <color rgb="FF000000"/>
        <rFont val="Calibri"/>
        <family val="2"/>
      </rPr>
      <t xml:space="preserve">: shows how often a signal is connected on the carrier </t>
    </r>
    <r>
      <rPr>
        <b/>
        <sz val="11"/>
        <rFont val="Calibri"/>
        <family val="2"/>
      </rPr>
      <t>(if bigger than 2,not all connections are presented in the table!)</t>
    </r>
  </si>
  <si>
    <r>
      <t xml:space="preserve">2.1.7 </t>
    </r>
    <r>
      <rPr>
        <b/>
        <sz val="11"/>
        <color rgb="FF000000"/>
        <rFont val="Calibri"/>
        <family val="2"/>
      </rPr>
      <t>FPGA Pin</t>
    </r>
    <r>
      <rPr>
        <sz val="11"/>
        <color rgb="FF000000"/>
        <rFont val="Calibri"/>
        <family val="2"/>
      </rPr>
      <t>: directly connected FPGA Pin on the module</t>
    </r>
  </si>
  <si>
    <r>
      <t xml:space="preserve">2.1.8 </t>
    </r>
    <r>
      <rPr>
        <b/>
        <sz val="11"/>
        <color rgb="FF000000"/>
        <rFont val="Calibri"/>
        <family val="2"/>
      </rPr>
      <t>others</t>
    </r>
    <r>
      <rPr>
        <sz val="11"/>
        <color rgb="FF000000"/>
        <rFont val="Calibri"/>
        <family val="2"/>
        <charset val="1"/>
      </rPr>
      <t>: Shows destination of Designator which is NOT an FPGA Pin</t>
    </r>
  </si>
  <si>
    <r>
      <t xml:space="preserve">2.1.9 </t>
    </r>
    <r>
      <rPr>
        <b/>
        <sz val="11"/>
        <color rgb="FF000000"/>
        <rFont val="Calibri"/>
        <family val="2"/>
      </rPr>
      <t>Signal Trace Length</t>
    </r>
    <r>
      <rPr>
        <sz val="11"/>
        <color rgb="FF000000"/>
        <rFont val="Calibri"/>
        <family val="2"/>
      </rPr>
      <t>:  PCB trace length from Connector pin to the designator / FPGA Pin</t>
    </r>
  </si>
  <si>
    <t>3.2. Go to "Module Pin Table"</t>
  </si>
  <si>
    <r>
      <t>1.5</t>
    </r>
    <r>
      <rPr>
        <b/>
        <sz val="11"/>
        <color rgb="FF000000"/>
        <rFont val="Calibri"/>
        <family val="2"/>
      </rPr>
      <t xml:space="preserve"> B2B Loopbacks</t>
    </r>
    <r>
      <rPr>
        <sz val="11"/>
        <color rgb="FF000000"/>
        <rFont val="Calibri"/>
        <family val="2"/>
        <charset val="1"/>
      </rPr>
      <t xml:space="preserve"> are </t>
    </r>
    <r>
      <rPr>
        <b/>
        <sz val="11"/>
        <color rgb="FF000000"/>
        <rFont val="Calibri"/>
        <family val="2"/>
      </rPr>
      <t>ONLY</t>
    </r>
    <r>
      <rPr>
        <sz val="11"/>
        <color rgb="FF000000"/>
        <rFont val="Calibri"/>
        <family val="2"/>
        <charset val="1"/>
      </rPr>
      <t xml:space="preserve"> shown in B2B Pin Table and </t>
    </r>
    <r>
      <rPr>
        <b/>
        <sz val="11"/>
        <color rgb="FF000000"/>
        <rFont val="Calibri"/>
        <family val="2"/>
      </rPr>
      <t>NOT</t>
    </r>
    <r>
      <rPr>
        <sz val="11"/>
        <color rgb="FF000000"/>
        <rFont val="Calibri"/>
        <family val="2"/>
        <charset val="1"/>
      </rPr>
      <t xml:space="preserve"> available in CONN Pin Table</t>
    </r>
  </si>
  <si>
    <t>TEI0187</t>
  </si>
  <si>
    <t>_module</t>
  </si>
  <si>
    <t>J1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</si>
  <si>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</si>
  <si>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</si>
  <si>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</si>
  <si>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</si>
  <si>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</si>
  <si>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</si>
  <si>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</si>
  <si>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</si>
  <si>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</si>
  <si>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</si>
  <si>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</si>
  <si>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</si>
  <si>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</si>
  <si>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</si>
  <si>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</si>
  <si>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</si>
  <si>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</si>
  <si>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</si>
  <si>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</si>
  <si>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</si>
  <si>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</si>
  <si>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</si>
  <si>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</si>
  <si>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</si>
  <si>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</si>
  <si>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</si>
  <si>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</si>
  <si>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</si>
  <si>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</si>
  <si>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</si>
  <si>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</si>
  <si>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</si>
  <si>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</si>
  <si>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</si>
  <si>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</si>
  <si>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</si>
  <si>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</si>
  <si>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</si>
  <si>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</si>
  <si>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</si>
  <si>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</si>
  <si>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</si>
  <si>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</si>
  <si>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</si>
  <si>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A45</t>
  </si>
  <si>
    <t>A46</t>
  </si>
  <si>
    <t>A47</t>
  </si>
  <si>
    <t>A48</t>
  </si>
  <si>
    <t>A49</t>
  </si>
  <si>
    <t>A50</t>
  </si>
  <si>
    <t>A51</t>
  </si>
  <si>
    <t>A52</t>
  </si>
  <si>
    <t>A53</t>
  </si>
  <si>
    <t>A54</t>
  </si>
  <si>
    <t>A55</t>
  </si>
  <si>
    <t>A56</t>
  </si>
  <si>
    <t>A57</t>
  </si>
  <si>
    <t>A58</t>
  </si>
  <si>
    <t>A59</t>
  </si>
  <si>
    <t>A60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</si>
  <si>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</si>
  <si>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</si>
  <si>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</si>
  <si>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</si>
  <si>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</si>
  <si>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</si>
  <si>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</si>
  <si>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</si>
  <si>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</si>
  <si>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</si>
  <si>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</si>
  <si>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</si>
  <si>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</si>
  <si>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</si>
  <si>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</si>
  <si>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</si>
  <si>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</si>
  <si>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</si>
  <si>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</si>
  <si>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</si>
  <si>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</si>
  <si>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</si>
  <si>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</si>
  <si>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</si>
  <si>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</si>
  <si>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</si>
  <si>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</si>
  <si>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</si>
  <si>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</si>
  <si>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</si>
  <si>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</si>
  <si>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</si>
  <si>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B33</t>
  </si>
  <si>
    <t>B34</t>
  </si>
  <si>
    <t>B35</t>
  </si>
  <si>
    <t>B36</t>
  </si>
  <si>
    <t>B37</t>
  </si>
  <si>
    <t>B38</t>
  </si>
  <si>
    <t>B39</t>
  </si>
  <si>
    <t>B40</t>
  </si>
  <si>
    <t>B41</t>
  </si>
  <si>
    <t>B42</t>
  </si>
  <si>
    <t>B43</t>
  </si>
  <si>
    <t>B44</t>
  </si>
  <si>
    <t>B45</t>
  </si>
  <si>
    <t>B46</t>
  </si>
  <si>
    <t>B47</t>
  </si>
  <si>
    <t>B48</t>
  </si>
  <si>
    <t>B49</t>
  </si>
  <si>
    <t>B50</t>
  </si>
  <si>
    <t>B51</t>
  </si>
  <si>
    <t>B52</t>
  </si>
  <si>
    <t>B53</t>
  </si>
  <si>
    <t>B54</t>
  </si>
  <si>
    <t>B55</t>
  </si>
  <si>
    <t>B56</t>
  </si>
  <si>
    <t>B57</t>
  </si>
  <si>
    <t>B58</t>
  </si>
  <si>
    <t>B59</t>
  </si>
  <si>
    <t>B60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</si>
  <si>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</si>
  <si>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</si>
  <si>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</si>
  <si>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</si>
  <si>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</si>
  <si>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</si>
  <si>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</si>
  <si>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</si>
  <si>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</si>
  <si>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</si>
  <si>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</si>
  <si>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</si>
  <si>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</si>
  <si>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</si>
  <si>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</si>
  <si>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</si>
  <si>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</si>
  <si>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</si>
  <si>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</si>
  <si>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</si>
  <si>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</si>
  <si>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</si>
  <si>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</si>
  <si>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</si>
  <si>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</si>
  <si>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</si>
  <si>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</si>
  <si>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</si>
  <si>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</si>
  <si>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</si>
  <si>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</si>
  <si>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</si>
  <si>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</si>
  <si>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</si>
  <si>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</si>
  <si>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C36</t>
  </si>
  <si>
    <t>C37</t>
  </si>
  <si>
    <t>C38</t>
  </si>
  <si>
    <t>C39</t>
  </si>
  <si>
    <t>C40</t>
  </si>
  <si>
    <t>C41</t>
  </si>
  <si>
    <t>C42</t>
  </si>
  <si>
    <t>C43</t>
  </si>
  <si>
    <t>C44</t>
  </si>
  <si>
    <t>C45</t>
  </si>
  <si>
    <t>C46</t>
  </si>
  <si>
    <t>C47</t>
  </si>
  <si>
    <t>C48</t>
  </si>
  <si>
    <t>C49</t>
  </si>
  <si>
    <t>C50</t>
  </si>
  <si>
    <t>C51</t>
  </si>
  <si>
    <t>C52</t>
  </si>
  <si>
    <t>C53</t>
  </si>
  <si>
    <t>C54</t>
  </si>
  <si>
    <t>C55</t>
  </si>
  <si>
    <t>C56</t>
  </si>
  <si>
    <t>C57</t>
  </si>
  <si>
    <t>C58</t>
  </si>
  <si>
    <t>C59</t>
  </si>
  <si>
    <t>C60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</si>
  <si>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</si>
  <si>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</si>
  <si>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</si>
  <si>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</si>
  <si>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</si>
  <si>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</si>
  <si>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</si>
  <si>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</si>
  <si>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</si>
  <si>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</si>
  <si>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</si>
  <si>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</si>
  <si>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</si>
  <si>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</si>
  <si>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</si>
  <si>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</si>
  <si>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</si>
  <si>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</si>
  <si>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</si>
  <si>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</si>
  <si>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</si>
  <si>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</si>
  <si>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</si>
  <si>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</si>
  <si>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D25</t>
  </si>
  <si>
    <t>D26</t>
  </si>
  <si>
    <t>D27</t>
  </si>
  <si>
    <t>D28</t>
  </si>
  <si>
    <t>D29</t>
  </si>
  <si>
    <t>D30</t>
  </si>
  <si>
    <t>D31</t>
  </si>
  <si>
    <t>D32</t>
  </si>
  <si>
    <t>D33</t>
  </si>
  <si>
    <t>D34</t>
  </si>
  <si>
    <t>D35</t>
  </si>
  <si>
    <t>D36</t>
  </si>
  <si>
    <t>D37</t>
  </si>
  <si>
    <t>D38</t>
  </si>
  <si>
    <t>D39</t>
  </si>
  <si>
    <t>D40</t>
  </si>
  <si>
    <t>D41</t>
  </si>
  <si>
    <t>D42</t>
  </si>
  <si>
    <t>D43</t>
  </si>
  <si>
    <t>D44</t>
  </si>
  <si>
    <t>D45</t>
  </si>
  <si>
    <t>D46</t>
  </si>
  <si>
    <t>D47</t>
  </si>
  <si>
    <t>D48</t>
  </si>
  <si>
    <t>D49</t>
  </si>
  <si>
    <t>D50</t>
  </si>
  <si>
    <t>D51</t>
  </si>
  <si>
    <t>D52</t>
  </si>
  <si>
    <t>D53</t>
  </si>
  <si>
    <t>D54</t>
  </si>
  <si>
    <t>D55</t>
  </si>
  <si>
    <t>D56</t>
  </si>
  <si>
    <t>D57</t>
  </si>
  <si>
    <t>D58</t>
  </si>
  <si>
    <t>D59</t>
  </si>
  <si>
    <t>D60</t>
  </si>
  <si>
    <t>J2</t>
  </si>
  <si>
    <t>J3</t>
  </si>
  <si>
    <t>J4</t>
  </si>
  <si>
    <t>_carrier</t>
  </si>
  <si>
    <t>Designator+Pin</t>
  </si>
  <si>
    <t>Designator+Netname</t>
  </si>
  <si>
    <t>Designator+Pin2</t>
  </si>
  <si>
    <t>Designator</t>
  </si>
  <si>
    <t>Netname</t>
  </si>
  <si>
    <t>Type</t>
  </si>
  <si>
    <t>Value</t>
  </si>
  <si>
    <t>Nets</t>
  </si>
  <si>
    <t>Layer</t>
  </si>
  <si>
    <t>Length</t>
  </si>
  <si>
    <t>NetnamewithoutB2B</t>
  </si>
  <si>
    <t>PinNumber</t>
  </si>
  <si>
    <t>NetJ1_A1</t>
  </si>
  <si>
    <t>0.8V</t>
  </si>
  <si>
    <t>SignalLayersOnly</t>
  </si>
  <si>
    <t>NetJ1_A2</t>
  </si>
  <si>
    <t>0.8V_R</t>
  </si>
  <si>
    <t>NetJ1_A3</t>
  </si>
  <si>
    <t>0.9V_ETH</t>
  </si>
  <si>
    <t>GND</t>
  </si>
  <si>
    <t>1.0V</t>
  </si>
  <si>
    <t>GTSL1A_RXCLK_P</t>
  </si>
  <si>
    <t>1.0V_R</t>
  </si>
  <si>
    <t>GTSL1A_RXCLK_N</t>
  </si>
  <si>
    <t>1.1V_LPDDR4</t>
  </si>
  <si>
    <t>1.2V</t>
  </si>
  <si>
    <t>GTSL1A_TX1_P</t>
  </si>
  <si>
    <t>1.8V</t>
  </si>
  <si>
    <t>GTSL1A_TX1_N</t>
  </si>
  <si>
    <t>12.0V</t>
  </si>
  <si>
    <t>25M</t>
  </si>
  <si>
    <t>GTSL1A_TX3_P</t>
  </si>
  <si>
    <t>3.3V</t>
  </si>
  <si>
    <t>GTSL1A_TX3_N</t>
  </si>
  <si>
    <t>3.3VAUX</t>
  </si>
  <si>
    <t>5VAUX</t>
  </si>
  <si>
    <t>AS_CLK</t>
  </si>
  <si>
    <t>GTSL1B_RXCLK_P</t>
  </si>
  <si>
    <t>AS_DATA0</t>
  </si>
  <si>
    <t>GTSL1B_RXCLK_N</t>
  </si>
  <si>
    <t>AS_DATA1</t>
  </si>
  <si>
    <t>AS_DATA2</t>
  </si>
  <si>
    <t>GTSL1B_TX1_P</t>
  </si>
  <si>
    <t>AS_DATA3</t>
  </si>
  <si>
    <t>GTSL1B_TX1_N</t>
  </si>
  <si>
    <t>AS_NCS_MSEL0</t>
  </si>
  <si>
    <t>AS_NRST</t>
  </si>
  <si>
    <t>GTSL1B_TX3_P</t>
  </si>
  <si>
    <t>AS_R_CLK</t>
  </si>
  <si>
    <t>GTSL1B_TX3_N</t>
  </si>
  <si>
    <t>B2B_B10_N</t>
  </si>
  <si>
    <t>B2B_B10_P</t>
  </si>
  <si>
    <t>B2B_B11_N</t>
  </si>
  <si>
    <t>GTSL1C_RXCLK_P</t>
  </si>
  <si>
    <t>B2B_B11_P</t>
  </si>
  <si>
    <t>GTSL1C_RXCLK_N</t>
  </si>
  <si>
    <t>B2B_B12_N</t>
  </si>
  <si>
    <t>B2B_B12_P</t>
  </si>
  <si>
    <t>GTSL1C_TX1_P</t>
  </si>
  <si>
    <t>B2B_B13_N</t>
  </si>
  <si>
    <t>GTSL1C_TX1_N</t>
  </si>
  <si>
    <t>B2B_B13_P</t>
  </si>
  <si>
    <t>B2B_B14_N</t>
  </si>
  <si>
    <t>GTSL1C_TX3_P</t>
  </si>
  <si>
    <t>B2B_B14_P</t>
  </si>
  <si>
    <t>GTSL1C_TX3_N</t>
  </si>
  <si>
    <t>B2B_B15_N</t>
  </si>
  <si>
    <t>B2B_B15_P</t>
  </si>
  <si>
    <t>B2B_B16_N</t>
  </si>
  <si>
    <t>B6C_HVIO1</t>
  </si>
  <si>
    <t>B2B_B16_P</t>
  </si>
  <si>
    <t>B6C_HVIO3</t>
  </si>
  <si>
    <t>B2B_B17_N</t>
  </si>
  <si>
    <t>B6C_HVIO5</t>
  </si>
  <si>
    <t>B2B_B17_P</t>
  </si>
  <si>
    <t>B6C_HVIO7</t>
  </si>
  <si>
    <t>B2B_B18_N</t>
  </si>
  <si>
    <t>B6C_HVIO9</t>
  </si>
  <si>
    <t>B2B_B18_P</t>
  </si>
  <si>
    <t>VCCIO_6D</t>
  </si>
  <si>
    <t>B2B_B19_N</t>
  </si>
  <si>
    <t>B6D_HVIO1</t>
  </si>
  <si>
    <t>B2B_B19_P</t>
  </si>
  <si>
    <t>B6D_HVIO3</t>
  </si>
  <si>
    <t>B2B_B1_N</t>
  </si>
  <si>
    <t>B6D_HVIO5</t>
  </si>
  <si>
    <t>B2B_B1_P</t>
  </si>
  <si>
    <t>B6D_HVIO7</t>
  </si>
  <si>
    <t>B2B_B20_N</t>
  </si>
  <si>
    <t>B6D_HVIO9</t>
  </si>
  <si>
    <t>B2B_B20_P</t>
  </si>
  <si>
    <t>B2B_B21_N</t>
  </si>
  <si>
    <t>HPS_IOB6</t>
  </si>
  <si>
    <t>B2B_B21_P</t>
  </si>
  <si>
    <t>HPS_IOB8</t>
  </si>
  <si>
    <t>B2B_B22_N</t>
  </si>
  <si>
    <t>HPS_IOB7</t>
  </si>
  <si>
    <t>B2B_B22_P</t>
  </si>
  <si>
    <t>HPS_IOB1</t>
  </si>
  <si>
    <t>B2B_B23_N</t>
  </si>
  <si>
    <t>HPS_IOB2</t>
  </si>
  <si>
    <t>B2B_B23_P</t>
  </si>
  <si>
    <t>HPS_IOB3</t>
  </si>
  <si>
    <t>B2B_B24_N</t>
  </si>
  <si>
    <t>HPS_IOB12</t>
  </si>
  <si>
    <t>B2B_B24_P</t>
  </si>
  <si>
    <t>I2C_SCL</t>
  </si>
  <si>
    <t>B2B_B2_N</t>
  </si>
  <si>
    <t>I2C_SDA</t>
  </si>
  <si>
    <t>B2B_B2_P</t>
  </si>
  <si>
    <t>B2B_B3_N</t>
  </si>
  <si>
    <t>B2B_B3_P</t>
  </si>
  <si>
    <t>B2B_B4_N</t>
  </si>
  <si>
    <t>B2B_B4_P</t>
  </si>
  <si>
    <t>B2B_B5_N</t>
  </si>
  <si>
    <t>NetJ1_B1</t>
  </si>
  <si>
    <t>B2B_B5_P</t>
  </si>
  <si>
    <t>NetJ1_B2</t>
  </si>
  <si>
    <t>B2B_B6_N</t>
  </si>
  <si>
    <t>B2B_B6_P</t>
  </si>
  <si>
    <t>NetJ1_B4</t>
  </si>
  <si>
    <t>B2B_B7_N</t>
  </si>
  <si>
    <t>NetJ1_B5</t>
  </si>
  <si>
    <t>B2B_B7_P</t>
  </si>
  <si>
    <t>B2B_B8_N</t>
  </si>
  <si>
    <t>GTSL1A_TX0_P</t>
  </si>
  <si>
    <t>B2B_B8_P</t>
  </si>
  <si>
    <t>GTSL1A_TX0_N</t>
  </si>
  <si>
    <t>B2B_B9_N</t>
  </si>
  <si>
    <t>B2B_B9_P</t>
  </si>
  <si>
    <t>GTSL1A_TX2_P</t>
  </si>
  <si>
    <t>B2B_T10_N</t>
  </si>
  <si>
    <t>GTSL1A_TX2_N</t>
  </si>
  <si>
    <t>B2B_T10_P</t>
  </si>
  <si>
    <t>B2B_T11_N</t>
  </si>
  <si>
    <t>B2B_T11_P</t>
  </si>
  <si>
    <t>NetJ1_B14</t>
  </si>
  <si>
    <t>B2B_T12_N</t>
  </si>
  <si>
    <t>NetJ1_B15</t>
  </si>
  <si>
    <t>B2B_T12_P</t>
  </si>
  <si>
    <t>B2B_T13_N</t>
  </si>
  <si>
    <t>GTSL1B_TX0_P</t>
  </si>
  <si>
    <t>B2B_T13_P</t>
  </si>
  <si>
    <t>GTSL1B_TX0_N</t>
  </si>
  <si>
    <t>B2B_T14_N</t>
  </si>
  <si>
    <t>B2B_T14_P</t>
  </si>
  <si>
    <t>GTSL1B_TX2_P</t>
  </si>
  <si>
    <t>B2B_T15_N</t>
  </si>
  <si>
    <t>GTSL1B_TX2_N</t>
  </si>
  <si>
    <t>B2B_T15_P</t>
  </si>
  <si>
    <t>B2B_T16_N</t>
  </si>
  <si>
    <t>B2B_T16_P</t>
  </si>
  <si>
    <t>NetJ1_B24</t>
  </si>
  <si>
    <t>B2B_T17_N</t>
  </si>
  <si>
    <t>NetJ1_B25</t>
  </si>
  <si>
    <t>B2B_T17_P</t>
  </si>
  <si>
    <t>B2B_T18_N</t>
  </si>
  <si>
    <t>GTSL1C_TX0_P</t>
  </si>
  <si>
    <t>B2B_T18_P</t>
  </si>
  <si>
    <t>GTSL1C_TX0_N</t>
  </si>
  <si>
    <t>B2B_T19_N</t>
  </si>
  <si>
    <t>B2B_T19_P</t>
  </si>
  <si>
    <t>GTSL1C_TX2_P</t>
  </si>
  <si>
    <t>B2B_T1_N</t>
  </si>
  <si>
    <t>GTSL1C_TX2_N</t>
  </si>
  <si>
    <t>B2B_T1_P</t>
  </si>
  <si>
    <t>B2B_T20_N</t>
  </si>
  <si>
    <t>B2B_T20_P</t>
  </si>
  <si>
    <t>B6C_HVIO2</t>
  </si>
  <si>
    <t>B2B_T21_N</t>
  </si>
  <si>
    <t>B6C_HVIO4</t>
  </si>
  <si>
    <t>B2B_T21_P</t>
  </si>
  <si>
    <t>B6C_HVIO6</t>
  </si>
  <si>
    <t>B2B_T22_N</t>
  </si>
  <si>
    <t>B6C_HVIO8</t>
  </si>
  <si>
    <t>B2B_T22_P</t>
  </si>
  <si>
    <t>B6C_HVIO10</t>
  </si>
  <si>
    <t>B2B_T23_N</t>
  </si>
  <si>
    <t>B2B_T23_P</t>
  </si>
  <si>
    <t>B6D_HVIO2</t>
  </si>
  <si>
    <t>B2B_T24_N</t>
  </si>
  <si>
    <t>B6D_HVIO4</t>
  </si>
  <si>
    <t>B2B_T24_P</t>
  </si>
  <si>
    <t>B6D_HVIO6</t>
  </si>
  <si>
    <t>B2B_T2_N</t>
  </si>
  <si>
    <t>B6D_HVIO8</t>
  </si>
  <si>
    <t>B2B_T2_P</t>
  </si>
  <si>
    <t>B6D_HVIO10</t>
  </si>
  <si>
    <t>B2B_T3_N</t>
  </si>
  <si>
    <t>B2B_T3_P</t>
  </si>
  <si>
    <t>HPS_IOA1</t>
  </si>
  <si>
    <t>B2B_T4_N</t>
  </si>
  <si>
    <t>HPS_IOA2</t>
  </si>
  <si>
    <t>B2B_T4_P</t>
  </si>
  <si>
    <t>HPS_IOA3</t>
  </si>
  <si>
    <t>B2B_T5_N</t>
  </si>
  <si>
    <t>HPS_IOA4</t>
  </si>
  <si>
    <t>B2B_T5_P</t>
  </si>
  <si>
    <t>HPS_IOA5</t>
  </si>
  <si>
    <t>B2B_T6_N</t>
  </si>
  <si>
    <t>HPS_IOA6</t>
  </si>
  <si>
    <t>B2B_T6_P</t>
  </si>
  <si>
    <t>HPS_IOA7</t>
  </si>
  <si>
    <t>B2B_T7_N</t>
  </si>
  <si>
    <t>HPS_IOA8</t>
  </si>
  <si>
    <t>B2B_T7_P</t>
  </si>
  <si>
    <t>HPS_IOA9</t>
  </si>
  <si>
    <t>B2B_T8_N</t>
  </si>
  <si>
    <t>HPS_IOA10</t>
  </si>
  <si>
    <t>B2B_T8_P</t>
  </si>
  <si>
    <t>HPS_IOA11</t>
  </si>
  <si>
    <t>B2B_T9_N</t>
  </si>
  <si>
    <t>HPS_IOA12</t>
  </si>
  <si>
    <t>B2B_T9_P</t>
  </si>
  <si>
    <t>B3B_B10_N</t>
  </si>
  <si>
    <t>B3B_B10_P</t>
  </si>
  <si>
    <t>B3B_B11_N</t>
  </si>
  <si>
    <t>NetJ1_C1</t>
  </si>
  <si>
    <t>B3B_B11_P</t>
  </si>
  <si>
    <t>NetJ1_C2</t>
  </si>
  <si>
    <t>B3B_B12_N</t>
  </si>
  <si>
    <t>NetJ1_C3</t>
  </si>
  <si>
    <t>B3B_B12_P</t>
  </si>
  <si>
    <t>B3B_B13_N</t>
  </si>
  <si>
    <t>NetJ1_C5</t>
  </si>
  <si>
    <t>B3B_B13_P</t>
  </si>
  <si>
    <t>NetJ1_C6</t>
  </si>
  <si>
    <t>B3B_B14_N</t>
  </si>
  <si>
    <t>B3B_B14_P</t>
  </si>
  <si>
    <t>GTSL1A_RX1_P</t>
  </si>
  <si>
    <t>B3B_B15_N</t>
  </si>
  <si>
    <t>GTSL1A_RX1_N</t>
  </si>
  <si>
    <t>B3B_B15_P</t>
  </si>
  <si>
    <t>B3B_B16_N</t>
  </si>
  <si>
    <t>GTSL1A_RX3_P</t>
  </si>
  <si>
    <t>B3B_B16_P</t>
  </si>
  <si>
    <t>GTSL1A_RX3_N</t>
  </si>
  <si>
    <t>B3B_B17_N</t>
  </si>
  <si>
    <t>B3B_B17_P</t>
  </si>
  <si>
    <t>B3B_B18_N</t>
  </si>
  <si>
    <t>NetJ1_C15</t>
  </si>
  <si>
    <t>B3B_B18_P</t>
  </si>
  <si>
    <t>NetJ1_C16</t>
  </si>
  <si>
    <t>B3B_B19_N</t>
  </si>
  <si>
    <t>B3B_B19_P</t>
  </si>
  <si>
    <t>GTSL1B_RX1_P</t>
  </si>
  <si>
    <t>B3B_B1_N</t>
  </si>
  <si>
    <t>GTSL1B_RX1_N</t>
  </si>
  <si>
    <t>B3B_B1_P</t>
  </si>
  <si>
    <t>B3B_B20_N</t>
  </si>
  <si>
    <t>GTSL1B_RX3_P</t>
  </si>
  <si>
    <t>B3B_B20_P</t>
  </si>
  <si>
    <t>GTSL1B_RX3_N</t>
  </si>
  <si>
    <t>B3B_B21_N</t>
  </si>
  <si>
    <t>B3B_B21_P</t>
  </si>
  <si>
    <t>B3B_B22_N</t>
  </si>
  <si>
    <t>NetJ1_C25</t>
  </si>
  <si>
    <t>B3B_B22_P</t>
  </si>
  <si>
    <t>NetJ1_C26</t>
  </si>
  <si>
    <t>B3B_B23_N</t>
  </si>
  <si>
    <t>B3B_B23_P</t>
  </si>
  <si>
    <t>GTSL1C_RX1_P</t>
  </si>
  <si>
    <t>B3B_B24_N</t>
  </si>
  <si>
    <t>GTSL1C_RX1_N</t>
  </si>
  <si>
    <t>B3B_B24_P</t>
  </si>
  <si>
    <t>B3B_B2_N</t>
  </si>
  <si>
    <t>GTSL1C_RX3_P</t>
  </si>
  <si>
    <t>B3B_B2_P</t>
  </si>
  <si>
    <t>GTSL1C_RX3_N</t>
  </si>
  <si>
    <t>B3B_B3_N</t>
  </si>
  <si>
    <t>B3B_B3_P</t>
  </si>
  <si>
    <t>B3B_B4_N</t>
  </si>
  <si>
    <t>B6C_HVIO11</t>
  </si>
  <si>
    <t>B3B_B4_P</t>
  </si>
  <si>
    <t>B6C_HVIO13</t>
  </si>
  <si>
    <t>B3B_B5_N</t>
  </si>
  <si>
    <t>B6C_HVIO15</t>
  </si>
  <si>
    <t>B3B_B5_P</t>
  </si>
  <si>
    <t>B6C_HVIO17</t>
  </si>
  <si>
    <t>B3B_B6_N</t>
  </si>
  <si>
    <t>B6C_HVIO19</t>
  </si>
  <si>
    <t>B3B_B6_P</t>
  </si>
  <si>
    <t>B3B_B7_N</t>
  </si>
  <si>
    <t>B6D_HVIO11</t>
  </si>
  <si>
    <t>B3B_B7_P</t>
  </si>
  <si>
    <t>B6D_HVIO13</t>
  </si>
  <si>
    <t>B3B_B8_N</t>
  </si>
  <si>
    <t>B6D_HVIO15</t>
  </si>
  <si>
    <t>B3B_B8_P</t>
  </si>
  <si>
    <t>B6D_HVIO17</t>
  </si>
  <si>
    <t>B3B_B9_N</t>
  </si>
  <si>
    <t>B6D_HVIO19</t>
  </si>
  <si>
    <t>B3B_B9_P</t>
  </si>
  <si>
    <t>B3B_T10_N</t>
  </si>
  <si>
    <t>USB_N</t>
  </si>
  <si>
    <t>B3B_T10_P</t>
  </si>
  <si>
    <t>USB_P</t>
  </si>
  <si>
    <t>B3B_T11_N</t>
  </si>
  <si>
    <t>B3B_T11_P</t>
  </si>
  <si>
    <t>USB_V_EN</t>
  </si>
  <si>
    <t>B3B_T12_N</t>
  </si>
  <si>
    <t>USB_VBUS</t>
  </si>
  <si>
    <t>B3B_T12_P</t>
  </si>
  <si>
    <t>USB_ID</t>
  </si>
  <si>
    <t>B3B_T13_N</t>
  </si>
  <si>
    <t>PHY_LED1</t>
  </si>
  <si>
    <t>B3B_T13_P</t>
  </si>
  <si>
    <t>RST_SECn</t>
  </si>
  <si>
    <t>B3B_T14_N</t>
  </si>
  <si>
    <t>B3B_T14_P</t>
  </si>
  <si>
    <t>B3B_T15_N</t>
  </si>
  <si>
    <t>B3B_T15_P</t>
  </si>
  <si>
    <t>B3B_T16_N</t>
  </si>
  <si>
    <t>B3B_T16_P</t>
  </si>
  <si>
    <t>B3B_T17_N</t>
  </si>
  <si>
    <t>NetJ1_D1</t>
  </si>
  <si>
    <t>B3B_T17_P</t>
  </si>
  <si>
    <t>NetJ1_D2</t>
  </si>
  <si>
    <t>B3B_T18_N</t>
  </si>
  <si>
    <t>B3B_T18_P</t>
  </si>
  <si>
    <t>GTSL1A_CLK_P</t>
  </si>
  <si>
    <t>B3B_T19_N</t>
  </si>
  <si>
    <t>GTSL1A_CLK_N</t>
  </si>
  <si>
    <t>B3B_T19_P</t>
  </si>
  <si>
    <t>B3B_T1_N</t>
  </si>
  <si>
    <t>GTSL1A_RX0_P</t>
  </si>
  <si>
    <t>B3B_T1_P</t>
  </si>
  <si>
    <t>GTSL1A_RX0_N</t>
  </si>
  <si>
    <t>B3B_T20_N</t>
  </si>
  <si>
    <t>B3B_T20_P</t>
  </si>
  <si>
    <t>GTSL1A_RX2_P</t>
  </si>
  <si>
    <t>B3B_T21_N</t>
  </si>
  <si>
    <t>GTSL1A_RX2_N</t>
  </si>
  <si>
    <t>B3B_T21_P</t>
  </si>
  <si>
    <t>B3B_T22_N</t>
  </si>
  <si>
    <t>B3B_T22_P</t>
  </si>
  <si>
    <t>GTSL1B_CLK_P</t>
  </si>
  <si>
    <t>B3B_T23_N</t>
  </si>
  <si>
    <t>GTSL1B_CLK_N</t>
  </si>
  <si>
    <t>B3B_T23_P</t>
  </si>
  <si>
    <t>B3B_T24_N</t>
  </si>
  <si>
    <t>GTSL1B_RX0_P</t>
  </si>
  <si>
    <t>B3B_T24_P</t>
  </si>
  <si>
    <t>GTSL1B_RX0_N</t>
  </si>
  <si>
    <t>B3B_T2_N</t>
  </si>
  <si>
    <t>B3B_T2_P</t>
  </si>
  <si>
    <t>GTSL1B_RX2_P</t>
  </si>
  <si>
    <t>B3B_T3_N</t>
  </si>
  <si>
    <t>GTSL1B_RX2_N</t>
  </si>
  <si>
    <t>B3B_T3_P</t>
  </si>
  <si>
    <t>B3B_T4_N</t>
  </si>
  <si>
    <t>B3B_T4_P</t>
  </si>
  <si>
    <t>GTSL1C_CLK_P</t>
  </si>
  <si>
    <t>B3B_T5_N</t>
  </si>
  <si>
    <t>GTSL1C_CLK_N</t>
  </si>
  <si>
    <t>B3B_T5_P</t>
  </si>
  <si>
    <t>B3B_T6_N</t>
  </si>
  <si>
    <t>GTSL1C_RX0_P</t>
  </si>
  <si>
    <t>B3B_T6_P</t>
  </si>
  <si>
    <t>GTSL1C_RX0_N</t>
  </si>
  <si>
    <t>B3B_T7_N</t>
  </si>
  <si>
    <t>B3B_T7_P</t>
  </si>
  <si>
    <t>GTSL1C_RX2_P</t>
  </si>
  <si>
    <t>B3B_T8_N</t>
  </si>
  <si>
    <t>GTSL1C_RX2_N</t>
  </si>
  <si>
    <t>B3B_T8_P</t>
  </si>
  <si>
    <t>B3B_T9_N</t>
  </si>
  <si>
    <t>B3B_T9_P</t>
  </si>
  <si>
    <t>B6C_HVIO12</t>
  </si>
  <si>
    <t>B5A_HVIO1</t>
  </si>
  <si>
    <t>B6C_HVIO14</t>
  </si>
  <si>
    <t>B5A_HVIO10</t>
  </si>
  <si>
    <t>B6C_HVIO18</t>
  </si>
  <si>
    <t>B5A_HVIO11</t>
  </si>
  <si>
    <t>B6C_HVIO16</t>
  </si>
  <si>
    <t>B5A_HVIO12</t>
  </si>
  <si>
    <t>B6C_HVIO20</t>
  </si>
  <si>
    <t>B5A_HVIO13</t>
  </si>
  <si>
    <t>VCCIO_6C</t>
  </si>
  <si>
    <t>B5A_HVIO14</t>
  </si>
  <si>
    <t>B6D_HVIO12</t>
  </si>
  <si>
    <t>B5A_HVIO15</t>
  </si>
  <si>
    <t>B6D_HVIO14</t>
  </si>
  <si>
    <t>B5A_HVIO16</t>
  </si>
  <si>
    <t>B6D_HVIO16</t>
  </si>
  <si>
    <t>B5A_HVIO17</t>
  </si>
  <si>
    <t>B6D_HVIO18</t>
  </si>
  <si>
    <t>B5A_HVIO18</t>
  </si>
  <si>
    <t>B6D_HVIO20</t>
  </si>
  <si>
    <t>B5A_HVIO19</t>
  </si>
  <si>
    <t>B5A_HVIO2</t>
  </si>
  <si>
    <t>PHY_MDI0_P</t>
  </si>
  <si>
    <t>B5A_HVIO20</t>
  </si>
  <si>
    <t>PHY_MDI0_N</t>
  </si>
  <si>
    <t>B5A_HVIO3</t>
  </si>
  <si>
    <t>B5A_HVIO4</t>
  </si>
  <si>
    <t>PHY_MDI1_P</t>
  </si>
  <si>
    <t>B5A_HVIO5</t>
  </si>
  <si>
    <t>PHY_MDI1_N</t>
  </si>
  <si>
    <t>B5A_HVIO6</t>
  </si>
  <si>
    <t>B5A_HVIO7</t>
  </si>
  <si>
    <t>PHY_MDI2_P</t>
  </si>
  <si>
    <t>B5A_HVIO8</t>
  </si>
  <si>
    <t>PHY_MDI2_N</t>
  </si>
  <si>
    <t>B5A_HVIO9</t>
  </si>
  <si>
    <t>B5B_HVIO1</t>
  </si>
  <si>
    <t>PHY_MDI3_P</t>
  </si>
  <si>
    <t>B5B_HVIO10</t>
  </si>
  <si>
    <t>PHY_MDI3_N</t>
  </si>
  <si>
    <t>B5B_HVIO11</t>
  </si>
  <si>
    <t>B5B_HVIO12</t>
  </si>
  <si>
    <t>B5B_HVIO13</t>
  </si>
  <si>
    <t>B5B_HVIO14</t>
  </si>
  <si>
    <t>B5B_HVIO15</t>
  </si>
  <si>
    <t>B5B_HVIO16</t>
  </si>
  <si>
    <t>GTSR4A_CLK_P</t>
  </si>
  <si>
    <t>B5B_HVIO17</t>
  </si>
  <si>
    <t>GTSR4A_CLK_N</t>
  </si>
  <si>
    <t>B5B_HVIO18</t>
  </si>
  <si>
    <t>B5B_HVIO19</t>
  </si>
  <si>
    <t>GTSR4A_RX1_P</t>
  </si>
  <si>
    <t>B5B_HVIO2</t>
  </si>
  <si>
    <t>GTSR4A_RX1_N</t>
  </si>
  <si>
    <t>B5B_HVIO20</t>
  </si>
  <si>
    <t>B5B_HVIO3</t>
  </si>
  <si>
    <t>GTSR4A_RX3_P</t>
  </si>
  <si>
    <t>B5B_HVIO4</t>
  </si>
  <si>
    <t>GTSR4A_RX3_N</t>
  </si>
  <si>
    <t>B5B_HVIO5</t>
  </si>
  <si>
    <t>B5B_HVIO6</t>
  </si>
  <si>
    <t>B5B_HVIO7</t>
  </si>
  <si>
    <t>GTSR4B_CLK_P</t>
  </si>
  <si>
    <t>B5B_HVIO8</t>
  </si>
  <si>
    <t>GTSR4B_CLK_N</t>
  </si>
  <si>
    <t>B5B_HVIO9</t>
  </si>
  <si>
    <t>B6A_HVIO1</t>
  </si>
  <si>
    <t>GTSR4B_RX1_P</t>
  </si>
  <si>
    <t>B6A_HVIO10</t>
  </si>
  <si>
    <t>GTSR4B_RX1_N</t>
  </si>
  <si>
    <t>B6A_HVIO11</t>
  </si>
  <si>
    <t>B6A_HVIO12</t>
  </si>
  <si>
    <t>GTSR4B_RX3_P</t>
  </si>
  <si>
    <t>B6A_HVIO13</t>
  </si>
  <si>
    <t>GTSR4B_RX3_N</t>
  </si>
  <si>
    <t>B6A_HVIO14</t>
  </si>
  <si>
    <t>B6A_HVIO15</t>
  </si>
  <si>
    <t>B6A_HVIO16</t>
  </si>
  <si>
    <t>GTSR4C_CLK_P</t>
  </si>
  <si>
    <t>B6A_HVIO17</t>
  </si>
  <si>
    <t>GTSR4C_CLK_N</t>
  </si>
  <si>
    <t>B6A_HVIO18</t>
  </si>
  <si>
    <t>B6A_HVIO19</t>
  </si>
  <si>
    <t>GTSR4C_RX1_P</t>
  </si>
  <si>
    <t>B6A_HVIO2</t>
  </si>
  <si>
    <t>GTSR4C_RX1_N</t>
  </si>
  <si>
    <t>B6A_HVIO20</t>
  </si>
  <si>
    <t>B6A_HVIO3</t>
  </si>
  <si>
    <t>GTSR4C_RX3_P</t>
  </si>
  <si>
    <t>B6A_HVIO4</t>
  </si>
  <si>
    <t>GTSR4C_RX3_N</t>
  </si>
  <si>
    <t>B6A_HVIO5</t>
  </si>
  <si>
    <t>B6A_HVIO6</t>
  </si>
  <si>
    <t>B6A_HVIO7</t>
  </si>
  <si>
    <t>B6A_HVIO8</t>
  </si>
  <si>
    <t>B6A_HVIO9</t>
  </si>
  <si>
    <t>B6B_HVIO1</t>
  </si>
  <si>
    <t>B6B_HVIO10</t>
  </si>
  <si>
    <t>B6B_HVIO11</t>
  </si>
  <si>
    <t>VCCIO_3B_T</t>
  </si>
  <si>
    <t>B6B_HVIO12</t>
  </si>
  <si>
    <t>B6B_HVIO13</t>
  </si>
  <si>
    <t>B6B_HVIO14</t>
  </si>
  <si>
    <t>B6B_HVIO15</t>
  </si>
  <si>
    <t>B6B_HVIO16</t>
  </si>
  <si>
    <t>B6B_HVIO17</t>
  </si>
  <si>
    <t>B6B_HVIO18</t>
  </si>
  <si>
    <t>B6B_HVIO19</t>
  </si>
  <si>
    <t>B6B_HVIO2</t>
  </si>
  <si>
    <t>B6B_HVIO20</t>
  </si>
  <si>
    <t>B6B_HVIO3</t>
  </si>
  <si>
    <t>B6B_HVIO4</t>
  </si>
  <si>
    <t>B6B_HVIO5</t>
  </si>
  <si>
    <t>B6B_HVIO6</t>
  </si>
  <si>
    <t>B6B_HVIO7</t>
  </si>
  <si>
    <t>B6B_HVIO8</t>
  </si>
  <si>
    <t>B6B_HVIO9</t>
  </si>
  <si>
    <t>NetJ2_B1</t>
  </si>
  <si>
    <t>NetJ2_B2</t>
  </si>
  <si>
    <t>GTSR4A_RX0_P</t>
  </si>
  <si>
    <t>GTSR4A_RX0_N</t>
  </si>
  <si>
    <t>GTSR4A_RX2_P</t>
  </si>
  <si>
    <t>GTSR4A_RX2_N</t>
  </si>
  <si>
    <t>NetJ2_B11</t>
  </si>
  <si>
    <t>NetJ2_B12</t>
  </si>
  <si>
    <t>GTSR4B_RX0_P</t>
  </si>
  <si>
    <t>GTSR4B_RX0_N</t>
  </si>
  <si>
    <t>GTSR4B_RX2_P</t>
  </si>
  <si>
    <t>GTSR4B_RX2_N</t>
  </si>
  <si>
    <t>NetJ2_B21</t>
  </si>
  <si>
    <t>NetJ2_B22</t>
  </si>
  <si>
    <t>GTSR4C_RX0_P</t>
  </si>
  <si>
    <t>GTSR4C_RX0_N</t>
  </si>
  <si>
    <t>GTSR4C_RX2_P</t>
  </si>
  <si>
    <t>GTSR4C_RX2_N</t>
  </si>
  <si>
    <t>CLK12M</t>
  </si>
  <si>
    <t>CLK_25M</t>
  </si>
  <si>
    <t>CONF_DONE</t>
  </si>
  <si>
    <t>CVP_CONFDONE</t>
  </si>
  <si>
    <t>DCDC1_SCL</t>
  </si>
  <si>
    <t>DCDC1_SDA</t>
  </si>
  <si>
    <t>DCDC_ALERT</t>
  </si>
  <si>
    <t>DCDC_SCL</t>
  </si>
  <si>
    <t>DCDC_SDA</t>
  </si>
  <si>
    <t>DCDC_VCC</t>
  </si>
  <si>
    <t>EE_WP</t>
  </si>
  <si>
    <t>EN_3V3AUX</t>
  </si>
  <si>
    <t>EN_GROUP0</t>
  </si>
  <si>
    <t>ETH_25M</t>
  </si>
  <si>
    <t>ETH_MDC</t>
  </si>
  <si>
    <t>ETH_MDIO</t>
  </si>
  <si>
    <t>ETH_RST</t>
  </si>
  <si>
    <t>ETH_RXCK</t>
  </si>
  <si>
    <t>ETH_RXCTL</t>
  </si>
  <si>
    <t>ETH_RXD0</t>
  </si>
  <si>
    <t>ETH_RXD1</t>
  </si>
  <si>
    <t>ETH_RXD2</t>
  </si>
  <si>
    <t>ETH_RXD3</t>
  </si>
  <si>
    <t>ETH_TXCK</t>
  </si>
  <si>
    <t>ETH_TXCTL</t>
  </si>
  <si>
    <t>ETH_TXD0</t>
  </si>
  <si>
    <t>ETH_TXD1</t>
  </si>
  <si>
    <t>ETH_TXD2</t>
  </si>
  <si>
    <t>NetJ2_C2</t>
  </si>
  <si>
    <t>ETH_TXD3</t>
  </si>
  <si>
    <t>NetJ2_C3</t>
  </si>
  <si>
    <t>FPGA_25M</t>
  </si>
  <si>
    <t>FPGA_TEMP_N</t>
  </si>
  <si>
    <t>GTSR4A_TX1_P</t>
  </si>
  <si>
    <t>FPGA_TEMP_P</t>
  </si>
  <si>
    <t>GTSR4A_TX1_N</t>
  </si>
  <si>
    <t>FPGA_VCC</t>
  </si>
  <si>
    <t>GTSR4A_TX3_P</t>
  </si>
  <si>
    <t>GTSR4A_TX3_N</t>
  </si>
  <si>
    <t>NetJ2_C12</t>
  </si>
  <si>
    <t>NetJ2_C13</t>
  </si>
  <si>
    <t>GTSR4B_TX1_P</t>
  </si>
  <si>
    <t>GTSR4B_TX1_N</t>
  </si>
  <si>
    <t>GTSR4B_TX3_P</t>
  </si>
  <si>
    <t>GTSR4B_TX3_N</t>
  </si>
  <si>
    <t>NetJ2_C22</t>
  </si>
  <si>
    <t>NetJ2_C23</t>
  </si>
  <si>
    <t>GTSR4C_TX1_P</t>
  </si>
  <si>
    <t>GTSR4C_TX1_N</t>
  </si>
  <si>
    <t>GTSR4C_TX3_P</t>
  </si>
  <si>
    <t>GTSR4C_TX3_N</t>
  </si>
  <si>
    <t>VCCIO_3B_B</t>
  </si>
  <si>
    <t>GTSR4A_RXCLK_P</t>
  </si>
  <si>
    <t>GTSR4A_RXCLK_N</t>
  </si>
  <si>
    <t>GTSR4A_TX0_P</t>
  </si>
  <si>
    <t>GTSR4A_TX0_N</t>
  </si>
  <si>
    <t>GTSR4A_TX2_P</t>
  </si>
  <si>
    <t>GTSR4A_TX2_N</t>
  </si>
  <si>
    <t>GTSR4B_RXCLK_P</t>
  </si>
  <si>
    <t>GTSR4B_RXCLK_N</t>
  </si>
  <si>
    <t>GTSR4B_TX0_P</t>
  </si>
  <si>
    <t>GTSR4B_TX0_N</t>
  </si>
  <si>
    <t>GTSR4B_TX2_P</t>
  </si>
  <si>
    <t>GTSR4B_TX2_N</t>
  </si>
  <si>
    <t>GTSR4C_RXCLK_P</t>
  </si>
  <si>
    <t>GTSR4C_RXCLK_N</t>
  </si>
  <si>
    <t>GTSR4C_TX0_P</t>
  </si>
  <si>
    <t>GTSR4C_TX0_N</t>
  </si>
  <si>
    <t>GTSR4C_TX2_P</t>
  </si>
  <si>
    <t>GTSR4C_TX2_N</t>
  </si>
  <si>
    <t>JTAG_TMS</t>
  </si>
  <si>
    <t>JTAG_TCK</t>
  </si>
  <si>
    <t>JTAG_TDO</t>
  </si>
  <si>
    <t>JTAG_TDI</t>
  </si>
  <si>
    <t>HPS_COLD_RST</t>
  </si>
  <si>
    <t>SDM_RESTORE</t>
  </si>
  <si>
    <t>NCONFIG</t>
  </si>
  <si>
    <t>VCCIO_5B</t>
  </si>
  <si>
    <t>VCCIO_6A</t>
  </si>
  <si>
    <t>HPS_OSC_CLK1</t>
  </si>
  <si>
    <t>INIT_DONE</t>
  </si>
  <si>
    <t>LINK_ST</t>
  </si>
  <si>
    <t>LPDDR4A_CA0</t>
  </si>
  <si>
    <t>LPDDR4A_CA1</t>
  </si>
  <si>
    <t>VCCIO_2B_B</t>
  </si>
  <si>
    <t>LPDDR4A_CA2</t>
  </si>
  <si>
    <t>LPDDR4A_CA3</t>
  </si>
  <si>
    <t>LPDDR4A_CA4</t>
  </si>
  <si>
    <t>LPDDR4A_CA5</t>
  </si>
  <si>
    <t>LPDDR4A_CKE0</t>
  </si>
  <si>
    <t>LPDDR4A_CKE1</t>
  </si>
  <si>
    <t>LPDDR4A_CK_N</t>
  </si>
  <si>
    <t>LPDDR4A_CK_P</t>
  </si>
  <si>
    <t>LPDDR4A_CS0_N</t>
  </si>
  <si>
    <t>LPDDR4A_CS1_N</t>
  </si>
  <si>
    <t>LPDDR4A_DMA0</t>
  </si>
  <si>
    <t>LPDDR4A_DMA1</t>
  </si>
  <si>
    <t>LPDDR4A_DMB0</t>
  </si>
  <si>
    <t>LPDDR4A_DMB1</t>
  </si>
  <si>
    <t>VCCIO_2B_T</t>
  </si>
  <si>
    <t>LPDDR4A_DQ0</t>
  </si>
  <si>
    <t>LPDDR4A_DQ1</t>
  </si>
  <si>
    <t>LPDDR4A_DQ10</t>
  </si>
  <si>
    <t>LPDDR4A_DQ11</t>
  </si>
  <si>
    <t>LPDDR4A_DQ12</t>
  </si>
  <si>
    <t>LPDDR4A_DQ13</t>
  </si>
  <si>
    <t>LPDDR4A_DQ14</t>
  </si>
  <si>
    <t>LPDDR4A_DQ15</t>
  </si>
  <si>
    <t>LPDDR4A_DQ16</t>
  </si>
  <si>
    <t>MSEL2</t>
  </si>
  <si>
    <t>LPDDR4A_DQ17</t>
  </si>
  <si>
    <t>MSEL1</t>
  </si>
  <si>
    <t>LPDDR4A_DQ18</t>
  </si>
  <si>
    <t>LPDDR4A_DQ19</t>
  </si>
  <si>
    <t>PWRMGT_SCL</t>
  </si>
  <si>
    <t>LPDDR4A_DQ2</t>
  </si>
  <si>
    <t>PWRMGT_SDA</t>
  </si>
  <si>
    <t>LPDDR4A_DQ20</t>
  </si>
  <si>
    <t>LPDDR4A_DQ21</t>
  </si>
  <si>
    <t>LPDDR4A_DQ22</t>
  </si>
  <si>
    <t>LPDDR4A_DQ23</t>
  </si>
  <si>
    <t>LPDDR4A_DQ24</t>
  </si>
  <si>
    <t>LPDDR4A_DQ25</t>
  </si>
  <si>
    <t>LPDDR4A_DQ26</t>
  </si>
  <si>
    <t>LPDDR4A_DQ27</t>
  </si>
  <si>
    <t>LPDDR4A_DQ28</t>
  </si>
  <si>
    <t>LPDDR4A_DQ29</t>
  </si>
  <si>
    <t>LPDDR4A_DQ3</t>
  </si>
  <si>
    <t>LPDDR4A_DQ30</t>
  </si>
  <si>
    <t>LPDDR4A_DQ31</t>
  </si>
  <si>
    <t>LPDDR4A_DQ4</t>
  </si>
  <si>
    <t>LPDDR4A_DQ5</t>
  </si>
  <si>
    <t>LPDDR4A_DQ6</t>
  </si>
  <si>
    <t>LPDDR4A_DQ7</t>
  </si>
  <si>
    <t>LPDDR4A_DQ8</t>
  </si>
  <si>
    <t>LPDDR4A_DQ9</t>
  </si>
  <si>
    <t>LPDDR4A_DQSA0_N</t>
  </si>
  <si>
    <t>LPDDR4A_DQSA0_P</t>
  </si>
  <si>
    <t>LPDDR4A_DQSA1_N</t>
  </si>
  <si>
    <t>LPDDR4A_DQSA1_P</t>
  </si>
  <si>
    <t>LPDDR4A_DQSB0_N</t>
  </si>
  <si>
    <t>LPDDR4A_DQSB0_P</t>
  </si>
  <si>
    <t>LPDDR4A_DQSB1_N</t>
  </si>
  <si>
    <t>LPDDR4A_DQSB1_P</t>
  </si>
  <si>
    <t>LPDDR4A_REFCK_N</t>
  </si>
  <si>
    <t>LPDDR4A_REFCK_P</t>
  </si>
  <si>
    <t>LPDDR4A_RST</t>
  </si>
  <si>
    <t>LPDDR4A_ZQA0</t>
  </si>
  <si>
    <t>LPDDR4A_ZQA1</t>
  </si>
  <si>
    <t>LPDDR4B_CA0</t>
  </si>
  <si>
    <t>LPDDR4B_CA1</t>
  </si>
  <si>
    <t>LPDDR4B_CA2</t>
  </si>
  <si>
    <t>LPDDR4B_CA3</t>
  </si>
  <si>
    <t>LPDDR4B_CA4</t>
  </si>
  <si>
    <t>LPDDR4B_CA5</t>
  </si>
  <si>
    <t>LPDDR4B_CKE0</t>
  </si>
  <si>
    <t>LPDDR4B_CKE1</t>
  </si>
  <si>
    <t>LPDDR4B_CK_N</t>
  </si>
  <si>
    <t>LPDDR4B_CK_P</t>
  </si>
  <si>
    <t>LPDDR4B_CS0_N</t>
  </si>
  <si>
    <t>LPDDR4B_CS1_N</t>
  </si>
  <si>
    <t>LPDDR4B_DMA0</t>
  </si>
  <si>
    <t>LPDDR4B_DMA1</t>
  </si>
  <si>
    <t>LPDDR4B_DMB0</t>
  </si>
  <si>
    <t>LPDDR4B_DMB1</t>
  </si>
  <si>
    <t>LPDDR4B_DQ0</t>
  </si>
  <si>
    <t>LPDDR4B_DQ1</t>
  </si>
  <si>
    <t>LPDDR4B_DQ10</t>
  </si>
  <si>
    <t>LPDDR4B_DQ11</t>
  </si>
  <si>
    <t>LPDDR4B_DQ12</t>
  </si>
  <si>
    <t>LPDDR4B_DQ13</t>
  </si>
  <si>
    <t>LPDDR4B_DQ14</t>
  </si>
  <si>
    <t>NSTATUS</t>
  </si>
  <si>
    <t>LPDDR4B_DQ15</t>
  </si>
  <si>
    <t>LPDDR4B_DQ16</t>
  </si>
  <si>
    <t>SDM_IO8</t>
  </si>
  <si>
    <t>LPDDR4B_DQ17</t>
  </si>
  <si>
    <t>PG_GROUP2</t>
  </si>
  <si>
    <t>LPDDR4B_DQ18</t>
  </si>
  <si>
    <t>LPDDR4B_DQ19</t>
  </si>
  <si>
    <t>NetJ3_C6</t>
  </si>
  <si>
    <t>LPDDR4B_DQ2</t>
  </si>
  <si>
    <t>NetJ3_C7</t>
  </si>
  <si>
    <t>LPDDR4B_DQ20</t>
  </si>
  <si>
    <t>LPDDR4B_DQ21</t>
  </si>
  <si>
    <t>LPDDR4B_DQ22</t>
  </si>
  <si>
    <t>LPDDR4B_DQ23</t>
  </si>
  <si>
    <t>LPDDR4B_DQ24</t>
  </si>
  <si>
    <t>LPDDR4B_DQ25</t>
  </si>
  <si>
    <t>LPDDR4B_DQ26</t>
  </si>
  <si>
    <t>LPDDR4B_DQ27</t>
  </si>
  <si>
    <t>LPDDR4B_DQ28</t>
  </si>
  <si>
    <t>LPDDR4B_DQ29</t>
  </si>
  <si>
    <t>LPDDR4B_DQ3</t>
  </si>
  <si>
    <t>LPDDR4B_DQ30</t>
  </si>
  <si>
    <t>LPDDR4B_DQ31</t>
  </si>
  <si>
    <t>LPDDR4B_DQ4</t>
  </si>
  <si>
    <t>LPDDR4B_DQ5</t>
  </si>
  <si>
    <t>LPDDR4B_DQ6</t>
  </si>
  <si>
    <t>LPDDR4B_DQ7</t>
  </si>
  <si>
    <t>LPDDR4B_DQ8</t>
  </si>
  <si>
    <t>LPDDR4B_DQ9</t>
  </si>
  <si>
    <t>LPDDR4B_DQSA0_N</t>
  </si>
  <si>
    <t>LPDDR4B_DQSA0_P</t>
  </si>
  <si>
    <t>LPDDR4B_DQSA1_N</t>
  </si>
  <si>
    <t>LPDDR4B_DQSA1_P</t>
  </si>
  <si>
    <t>LPDDR4B_DQSB0_N</t>
  </si>
  <si>
    <t>LPDDR4B_DQSB0_P</t>
  </si>
  <si>
    <t>LPDDR4B_DQSB1_N</t>
  </si>
  <si>
    <t>LPDDR4B_DQSB1_P</t>
  </si>
  <si>
    <t>LPDDR4B_REFCK_N</t>
  </si>
  <si>
    <t>LPDDR4B_REFCK_P</t>
  </si>
  <si>
    <t>LPDDR4B_RST</t>
  </si>
  <si>
    <t>LPDDR4B_ZQA0</t>
  </si>
  <si>
    <t>LPDDR4B_ZQA1</t>
  </si>
  <si>
    <t>NetC100_2</t>
  </si>
  <si>
    <t>NetC113_2</t>
  </si>
  <si>
    <t>NetC114_2</t>
  </si>
  <si>
    <t>NetC123_2</t>
  </si>
  <si>
    <t>NetC130_2</t>
  </si>
  <si>
    <t>NetC131_2</t>
  </si>
  <si>
    <t>NetC138_1</t>
  </si>
  <si>
    <t>NetC141_2</t>
  </si>
  <si>
    <t>NetC142_2</t>
  </si>
  <si>
    <t>NetC143_2</t>
  </si>
  <si>
    <t>NetC151_2</t>
  </si>
  <si>
    <t>NetC152_2</t>
  </si>
  <si>
    <t>NetC154_2</t>
  </si>
  <si>
    <t>NetC155_2</t>
  </si>
  <si>
    <t>NetC156_2</t>
  </si>
  <si>
    <t>NetC165_2</t>
  </si>
  <si>
    <t>NetC166_2</t>
  </si>
  <si>
    <t>NetC171_2</t>
  </si>
  <si>
    <t>NetC1_1</t>
  </si>
  <si>
    <t>VCCBAT</t>
  </si>
  <si>
    <t>NetC1_2</t>
  </si>
  <si>
    <t>NetC20_2</t>
  </si>
  <si>
    <t>NetC21_2</t>
  </si>
  <si>
    <t>NetC22_2</t>
  </si>
  <si>
    <t>NetJ3_D6</t>
  </si>
  <si>
    <t>NetC25_2</t>
  </si>
  <si>
    <t>NetJ3_D7</t>
  </si>
  <si>
    <t>NetC2_1</t>
  </si>
  <si>
    <t>NetJ3_D8</t>
  </si>
  <si>
    <t>NetC2_2</t>
  </si>
  <si>
    <t>NetC35_2</t>
  </si>
  <si>
    <t>NetC36_2</t>
  </si>
  <si>
    <t>NetC37_2</t>
  </si>
  <si>
    <t>NetC3_1</t>
  </si>
  <si>
    <t>NetC42_2</t>
  </si>
  <si>
    <t>NetC438_2</t>
  </si>
  <si>
    <t>VCCIO_5A</t>
  </si>
  <si>
    <t>NetC439_2</t>
  </si>
  <si>
    <t>NetC43_2</t>
  </si>
  <si>
    <t>NetC44_2</t>
  </si>
  <si>
    <t>NetC456_1</t>
  </si>
  <si>
    <t>NetC485_1</t>
  </si>
  <si>
    <t>NetC54_2</t>
  </si>
  <si>
    <t>NetC55_2</t>
  </si>
  <si>
    <t>NetC629_2</t>
  </si>
  <si>
    <t>NetC9_1</t>
  </si>
  <si>
    <t>NetD12_K</t>
  </si>
  <si>
    <t>NetD13_K</t>
  </si>
  <si>
    <t>NetR13_2</t>
  </si>
  <si>
    <t>VCCIO_6B</t>
  </si>
  <si>
    <t>NetR14_1</t>
  </si>
  <si>
    <t>NetR17_2</t>
  </si>
  <si>
    <t>NetR187_2</t>
  </si>
  <si>
    <t>NetR207_2</t>
  </si>
  <si>
    <t>NetR24_1</t>
  </si>
  <si>
    <t>NetR277_2</t>
  </si>
  <si>
    <t>NetR280_2</t>
  </si>
  <si>
    <t>NetR28_2</t>
  </si>
  <si>
    <t>NetR290_1</t>
  </si>
  <si>
    <t>NetR34_1</t>
  </si>
  <si>
    <t>NetR34_2</t>
  </si>
  <si>
    <t>NetR35_1</t>
  </si>
  <si>
    <t>NetR35_2</t>
  </si>
  <si>
    <t>NetR37_2</t>
  </si>
  <si>
    <t>NetR3_2</t>
  </si>
  <si>
    <t>NetR4_2</t>
  </si>
  <si>
    <t>NetR62_2</t>
  </si>
  <si>
    <t>NetR70_2</t>
  </si>
  <si>
    <t>NetR71_2</t>
  </si>
  <si>
    <t>NetR72_2</t>
  </si>
  <si>
    <t>NetR73_2</t>
  </si>
  <si>
    <t>NetR75_2</t>
  </si>
  <si>
    <t>NetR76_2</t>
  </si>
  <si>
    <t>NetR79_2</t>
  </si>
  <si>
    <t>NetR80_2</t>
  </si>
  <si>
    <t>NetR83_2</t>
  </si>
  <si>
    <t>NetR85_1</t>
  </si>
  <si>
    <t>NetR89_2</t>
  </si>
  <si>
    <t>PG_3V3AUX</t>
  </si>
  <si>
    <t>PG_GROUP0</t>
  </si>
  <si>
    <t>PG_GROUP1</t>
  </si>
  <si>
    <t>PHY_INT</t>
  </si>
  <si>
    <t>U1</t>
  </si>
  <si>
    <t>AW83</t>
  </si>
  <si>
    <t>AY79</t>
  </si>
  <si>
    <t>AY86</t>
  </si>
  <si>
    <t>BA83</t>
  </si>
  <si>
    <t>BA86</t>
  </si>
  <si>
    <t>VCCH_SDM</t>
  </si>
  <si>
    <t>BB79</t>
  </si>
  <si>
    <t>BB83</t>
  </si>
  <si>
    <t>BC75</t>
  </si>
  <si>
    <t>VCCPLLDIG_SDM</t>
  </si>
  <si>
    <t>BC79</t>
  </si>
  <si>
    <t>VCCPLL_SDM</t>
  </si>
  <si>
    <t>PHY_RESET</t>
  </si>
  <si>
    <t>BC86</t>
  </si>
  <si>
    <t>PMIC_SENSE_N</t>
  </si>
  <si>
    <t>BD75</t>
  </si>
  <si>
    <t>PMIC_SENSE_P</t>
  </si>
  <si>
    <t>BD83</t>
  </si>
  <si>
    <t>VCCADC_SDM</t>
  </si>
  <si>
    <t>BD86</t>
  </si>
  <si>
    <t>BD90</t>
  </si>
  <si>
    <t>BE100</t>
  </si>
  <si>
    <t>RX_ER</t>
  </si>
  <si>
    <t>BF100</t>
  </si>
  <si>
    <t>BH99</t>
  </si>
  <si>
    <t>BK99</t>
  </si>
  <si>
    <t>SDM_RREF</t>
  </si>
  <si>
    <t>BK102</t>
  </si>
  <si>
    <t>USB_CLK</t>
  </si>
  <si>
    <t>BM99</t>
  </si>
  <si>
    <t>USB_CLK12M</t>
  </si>
  <si>
    <t>BM102</t>
  </si>
  <si>
    <t>USB_CLKR</t>
  </si>
  <si>
    <t>BP102</t>
  </si>
  <si>
    <t>USB_DATA0</t>
  </si>
  <si>
    <t>BR99</t>
  </si>
  <si>
    <t>USB_DATA1</t>
  </si>
  <si>
    <t>BR102</t>
  </si>
  <si>
    <t>USB_DATA2</t>
  </si>
  <si>
    <t>BU99</t>
  </si>
  <si>
    <t>USB_DATA3</t>
  </si>
  <si>
    <t>BW99</t>
  </si>
  <si>
    <t>USB_DATA4</t>
  </si>
  <si>
    <t>BW102</t>
  </si>
  <si>
    <t>USB_DATA5</t>
  </si>
  <si>
    <t>BW109</t>
  </si>
  <si>
    <t>USB_DATA6</t>
  </si>
  <si>
    <t>BW112</t>
  </si>
  <si>
    <t>USB_DATA7</t>
  </si>
  <si>
    <t>CA99</t>
  </si>
  <si>
    <t>USB_DIR</t>
  </si>
  <si>
    <t>CA102</t>
  </si>
  <si>
    <t>CA109</t>
  </si>
  <si>
    <t>CA112</t>
  </si>
  <si>
    <t>USB_NXT</t>
  </si>
  <si>
    <t>CC102</t>
  </si>
  <si>
    <t>CF99</t>
  </si>
  <si>
    <t>USB_RST</t>
  </si>
  <si>
    <t>CF102</t>
  </si>
  <si>
    <t>USB_STP</t>
  </si>
  <si>
    <t>CF109</t>
  </si>
  <si>
    <t>CF112</t>
  </si>
  <si>
    <t>CH99</t>
  </si>
  <si>
    <t>CH109</t>
  </si>
  <si>
    <t>CK113</t>
  </si>
  <si>
    <t>VCCEHT_GTSL1A</t>
  </si>
  <si>
    <t>CK116</t>
  </si>
  <si>
    <t>VCCEHT_GTSL1B</t>
  </si>
  <si>
    <t>CK119</t>
  </si>
  <si>
    <t>VCCEHT_GTSL1C</t>
  </si>
  <si>
    <t>CL103</t>
  </si>
  <si>
    <t>VCCEHT_GTSR4A</t>
  </si>
  <si>
    <t>CL113</t>
  </si>
  <si>
    <t>VCCEHT_GTSR4B</t>
  </si>
  <si>
    <t>CL116</t>
  </si>
  <si>
    <t>VCCEHT_GTSR4C</t>
  </si>
  <si>
    <t>CL119</t>
  </si>
  <si>
    <t>AP90</t>
  </si>
  <si>
    <t>AP93</t>
  </si>
  <si>
    <t>AR93</t>
  </si>
  <si>
    <t>AT90</t>
  </si>
  <si>
    <t>AT93</t>
  </si>
  <si>
    <t>AU93</t>
  </si>
  <si>
    <t>AV90</t>
  </si>
  <si>
    <t>AV93</t>
  </si>
  <si>
    <t>AW93</t>
  </si>
  <si>
    <t>AW100</t>
  </si>
  <si>
    <t>AY90</t>
  </si>
  <si>
    <t>VCCPLLDIG_HPS</t>
  </si>
  <si>
    <t>AY93</t>
  </si>
  <si>
    <t>AY96</t>
  </si>
  <si>
    <t>VCCPLL_HPS</t>
  </si>
  <si>
    <t>AY100</t>
  </si>
  <si>
    <t>AY107</t>
  </si>
  <si>
    <t>VCCR_CORE</t>
  </si>
  <si>
    <t>AY111</t>
  </si>
  <si>
    <t>count:782</t>
  </si>
  <si>
    <t>BA107</t>
  </si>
  <si>
    <t>NetU1_BA107</t>
  </si>
  <si>
    <t>BB115</t>
  </si>
  <si>
    <t>BB120</t>
  </si>
  <si>
    <t>BC107</t>
  </si>
  <si>
    <t>BC111</t>
  </si>
  <si>
    <t>BF133</t>
  </si>
  <si>
    <t>BF135</t>
  </si>
  <si>
    <t>BG126</t>
  </si>
  <si>
    <t>BG129</t>
  </si>
  <si>
    <t>BJ133</t>
  </si>
  <si>
    <t>BJ135</t>
  </si>
  <si>
    <t>BL126</t>
  </si>
  <si>
    <t>BL129</t>
  </si>
  <si>
    <t>BN133</t>
  </si>
  <si>
    <t>BN135</t>
  </si>
  <si>
    <t>BT126</t>
  </si>
  <si>
    <t>BT129</t>
  </si>
  <si>
    <t>BV133</t>
  </si>
  <si>
    <t>BV135</t>
  </si>
  <si>
    <t>BY126</t>
  </si>
  <si>
    <t>BY129</t>
  </si>
  <si>
    <t>AA1</t>
  </si>
  <si>
    <t>NetU1_AA1</t>
  </si>
  <si>
    <t>AB4</t>
  </si>
  <si>
    <t>NetU1_AB4</t>
  </si>
  <si>
    <t>AB8</t>
  </si>
  <si>
    <t>NetU1_AB8</t>
  </si>
  <si>
    <t>AB15</t>
  </si>
  <si>
    <t>NetU1_AB15</t>
  </si>
  <si>
    <t>AB18</t>
  </si>
  <si>
    <t>NetU1_AB18</t>
  </si>
  <si>
    <t>AB24</t>
  </si>
  <si>
    <t>NetU1_AB24</t>
  </si>
  <si>
    <t>AB27</t>
  </si>
  <si>
    <t>NetU1_AB27</t>
  </si>
  <si>
    <t>AC36</t>
  </si>
  <si>
    <t>NetU1_AC36</t>
  </si>
  <si>
    <t>AC43</t>
  </si>
  <si>
    <t>NetU1_AC43</t>
  </si>
  <si>
    <t>AC46</t>
  </si>
  <si>
    <t>NetU1_AC46</t>
  </si>
  <si>
    <t>AD1</t>
  </si>
  <si>
    <t>NetU1_AD1</t>
  </si>
  <si>
    <t>AD2</t>
  </si>
  <si>
    <t>NetU1_AD2</t>
  </si>
  <si>
    <t>AE4</t>
  </si>
  <si>
    <t>NetU1_AE4</t>
  </si>
  <si>
    <t>AF2</t>
  </si>
  <si>
    <t>NetU1_AF2</t>
  </si>
  <si>
    <t>AG13</t>
  </si>
  <si>
    <t>NetU1_AG13</t>
  </si>
  <si>
    <t>AG21</t>
  </si>
  <si>
    <t>NetU1_AG21</t>
  </si>
  <si>
    <t>AG29</t>
  </si>
  <si>
    <t>NetU1_AG29</t>
  </si>
  <si>
    <t>AG36</t>
  </si>
  <si>
    <t>NetU1_AG36</t>
  </si>
  <si>
    <t>AG40</t>
  </si>
  <si>
    <t>NetU1_AG40</t>
  </si>
  <si>
    <t>AH4</t>
  </si>
  <si>
    <t>NetU1_AH4</t>
  </si>
  <si>
    <t>AH8</t>
  </si>
  <si>
    <t>NetU1_AH8</t>
  </si>
  <si>
    <t>AJ1</t>
  </si>
  <si>
    <t>NetU1_AJ1</t>
  </si>
  <si>
    <t>AJ2</t>
  </si>
  <si>
    <t>NetU1_AJ2</t>
  </si>
  <si>
    <t>AK16</t>
  </si>
  <si>
    <t>NetU1_AK16</t>
  </si>
  <si>
    <t>AK21</t>
  </si>
  <si>
    <t>NetU1_AK21</t>
  </si>
  <si>
    <t>AK25</t>
  </si>
  <si>
    <t>NetU1_AK25</t>
  </si>
  <si>
    <t>AK32</t>
  </si>
  <si>
    <t>NetU1_AK32</t>
  </si>
  <si>
    <t>AK46</t>
  </si>
  <si>
    <t>AL16</t>
  </si>
  <si>
    <t>NetU1_AL16</t>
  </si>
  <si>
    <t>AL25</t>
  </si>
  <si>
    <t>NetU1_AL25</t>
  </si>
  <si>
    <t>AL29</t>
  </si>
  <si>
    <t>NetU1_AL29</t>
  </si>
  <si>
    <t>AL32</t>
  </si>
  <si>
    <t>NetU1_AL32</t>
  </si>
  <si>
    <t>AL46</t>
  </si>
  <si>
    <t>AL104</t>
  </si>
  <si>
    <t>NetU1_AL104</t>
  </si>
  <si>
    <t>AL107</t>
  </si>
  <si>
    <t>NetU1_AL107</t>
  </si>
  <si>
    <t>AM16</t>
  </si>
  <si>
    <t>NetU1_AM16</t>
  </si>
  <si>
    <t>AM43</t>
  </si>
  <si>
    <t>AM46</t>
  </si>
  <si>
    <t>AM50</t>
  </si>
  <si>
    <t>AM53</t>
  </si>
  <si>
    <t>AM61</t>
  </si>
  <si>
    <t>AM64</t>
  </si>
  <si>
    <t>AM72</t>
  </si>
  <si>
    <t>AM75</t>
  </si>
  <si>
    <t>AN25</t>
  </si>
  <si>
    <t>NetU1_AN25</t>
  </si>
  <si>
    <t>AN29</t>
  </si>
  <si>
    <t>NetU1_AN29</t>
  </si>
  <si>
    <t>AN50</t>
  </si>
  <si>
    <t>AN57</t>
  </si>
  <si>
    <t>AN61</t>
  </si>
  <si>
    <t>AN68</t>
  </si>
  <si>
    <t>AN72</t>
  </si>
  <si>
    <t>AN79</t>
  </si>
  <si>
    <t>AN107</t>
  </si>
  <si>
    <t>NetU1_AN107</t>
  </si>
  <si>
    <t>AN111</t>
  </si>
  <si>
    <t>NetU1_AN111</t>
  </si>
  <si>
    <t>AP50</t>
  </si>
  <si>
    <t>AP53</t>
  </si>
  <si>
    <t>AP57</t>
  </si>
  <si>
    <t>AP64</t>
  </si>
  <si>
    <t>AP68</t>
  </si>
  <si>
    <t>AP75</t>
  </si>
  <si>
    <t>AP79</t>
  </si>
  <si>
    <t>AP86</t>
  </si>
  <si>
    <t>AR50</t>
  </si>
  <si>
    <t>AR53</t>
  </si>
  <si>
    <t>AR61</t>
  </si>
  <si>
    <t>AR64</t>
  </si>
  <si>
    <t>AR72</t>
  </si>
  <si>
    <t>AR75</t>
  </si>
  <si>
    <t>AR83</t>
  </si>
  <si>
    <t>AR86</t>
  </si>
  <si>
    <t>AT50</t>
  </si>
  <si>
    <t>AT57</t>
  </si>
  <si>
    <t>AT61</t>
  </si>
  <si>
    <t>AT68</t>
  </si>
  <si>
    <t>AT72</t>
  </si>
  <si>
    <t>AT79</t>
  </si>
  <si>
    <t>AT83</t>
  </si>
  <si>
    <t>AU50</t>
  </si>
  <si>
    <t>AU53</t>
  </si>
  <si>
    <t>AU57</t>
  </si>
  <si>
    <t>AU64</t>
  </si>
  <si>
    <t>AU68</t>
  </si>
  <si>
    <t>AU72</t>
  </si>
  <si>
    <t>AU75</t>
  </si>
  <si>
    <t>AU79</t>
  </si>
  <si>
    <t>AU86</t>
  </si>
  <si>
    <t>AV50</t>
  </si>
  <si>
    <t>AV53</t>
  </si>
  <si>
    <t>AV61</t>
  </si>
  <si>
    <t>AV64</t>
  </si>
  <si>
    <t>AV72</t>
  </si>
  <si>
    <t>AV75</t>
  </si>
  <si>
    <t>AV83</t>
  </si>
  <si>
    <t>AV86</t>
  </si>
  <si>
    <t>AW50</t>
  </si>
  <si>
    <t>AW57</t>
  </si>
  <si>
    <t>AW61</t>
  </si>
  <si>
    <t>AW68</t>
  </si>
  <si>
    <t>AW72</t>
  </si>
  <si>
    <t>AW79</t>
  </si>
  <si>
    <t>AY50</t>
  </si>
  <si>
    <t>AY53</t>
  </si>
  <si>
    <t>AY57</t>
  </si>
  <si>
    <t>AY64</t>
  </si>
  <si>
    <t>AY68</t>
  </si>
  <si>
    <t>AY75</t>
  </si>
  <si>
    <t>BA50</t>
  </si>
  <si>
    <t>BA53</t>
  </si>
  <si>
    <t>BA61</t>
  </si>
  <si>
    <t>BA64</t>
  </si>
  <si>
    <t>BA72</t>
  </si>
  <si>
    <t>BA75</t>
  </si>
  <si>
    <t>BB46</t>
  </si>
  <si>
    <t>BB50</t>
  </si>
  <si>
    <t>BB57</t>
  </si>
  <si>
    <t>BB61</t>
  </si>
  <si>
    <t>BB68</t>
  </si>
  <si>
    <t>BB72</t>
  </si>
  <si>
    <t>BB90</t>
  </si>
  <si>
    <t>BC90</t>
  </si>
  <si>
    <t>BD16</t>
  </si>
  <si>
    <t>NetU1_BD16</t>
  </si>
  <si>
    <t>F34</t>
  </si>
  <si>
    <t>NetU1_F34</t>
  </si>
  <si>
    <t>F37</t>
  </si>
  <si>
    <t>NetU1_F37</t>
  </si>
  <si>
    <t>H37</t>
  </si>
  <si>
    <t>NetU1_H37</t>
  </si>
  <si>
    <t>K15</t>
  </si>
  <si>
    <t>NetU1_K15</t>
  </si>
  <si>
    <t>K18</t>
  </si>
  <si>
    <t>NetU1_K18</t>
  </si>
  <si>
    <t>K24</t>
  </si>
  <si>
    <t>NetU1_K24</t>
  </si>
  <si>
    <t>K27</t>
  </si>
  <si>
    <t>NetU1_K27</t>
  </si>
  <si>
    <t>K34</t>
  </si>
  <si>
    <t>NetU1_K34</t>
  </si>
  <si>
    <t>K37</t>
  </si>
  <si>
    <t>NetU1_K37</t>
  </si>
  <si>
    <t>L1</t>
  </si>
  <si>
    <t>NetU1_L1</t>
  </si>
  <si>
    <t>M4</t>
  </si>
  <si>
    <t>NetU1_M4</t>
  </si>
  <si>
    <t>M8</t>
  </si>
  <si>
    <t>NetU1_M8</t>
  </si>
  <si>
    <t>M15</t>
  </si>
  <si>
    <t>NetU1_M15</t>
  </si>
  <si>
    <t>M18</t>
  </si>
  <si>
    <t>NetU1_M18</t>
  </si>
  <si>
    <t>M24</t>
  </si>
  <si>
    <t>NetU1_M24</t>
  </si>
  <si>
    <t>M27</t>
  </si>
  <si>
    <t>NetU1_M27</t>
  </si>
  <si>
    <t>M34</t>
  </si>
  <si>
    <t>NetU1_M34</t>
  </si>
  <si>
    <t>M37</t>
  </si>
  <si>
    <t>NetU1_M37</t>
  </si>
  <si>
    <t>N1</t>
  </si>
  <si>
    <t>NetU1_N1</t>
  </si>
  <si>
    <t>N2</t>
  </si>
  <si>
    <t>NetU1_N2</t>
  </si>
  <si>
    <t>P4</t>
  </si>
  <si>
    <t>NetU1_P4</t>
  </si>
  <si>
    <t>P15</t>
  </si>
  <si>
    <t>NetU1_P15</t>
  </si>
  <si>
    <t>P24</t>
  </si>
  <si>
    <t>NetU1_P24</t>
  </si>
  <si>
    <t>P34</t>
  </si>
  <si>
    <t>NetU1_P34</t>
  </si>
  <si>
    <t>R2</t>
  </si>
  <si>
    <t>NetU1_R2</t>
  </si>
  <si>
    <t>T4</t>
  </si>
  <si>
    <t>NetU1_T4</t>
  </si>
  <si>
    <t>T8</t>
  </si>
  <si>
    <t>NetU1_T8</t>
  </si>
  <si>
    <t>T15</t>
  </si>
  <si>
    <t>NetU1_T15</t>
  </si>
  <si>
    <t>T18</t>
  </si>
  <si>
    <t>NetU1_T18</t>
  </si>
  <si>
    <t>T24</t>
  </si>
  <si>
    <t>NetU1_T24</t>
  </si>
  <si>
    <t>T27</t>
  </si>
  <si>
    <t>NetU1_T27</t>
  </si>
  <si>
    <t>T34</t>
  </si>
  <si>
    <t>NetU1_T34</t>
  </si>
  <si>
    <t>T37</t>
  </si>
  <si>
    <t>NetU1_T37</t>
  </si>
  <si>
    <t>NetU1_U1</t>
  </si>
  <si>
    <t>U2</t>
  </si>
  <si>
    <t>NetU1_U2</t>
  </si>
  <si>
    <t>V8</t>
  </si>
  <si>
    <t>NetU1_V8</t>
  </si>
  <si>
    <t>V18</t>
  </si>
  <si>
    <t>NetU1_V18</t>
  </si>
  <si>
    <t>V27</t>
  </si>
  <si>
    <t>NetU1_V27</t>
  </si>
  <si>
    <t>V37</t>
  </si>
  <si>
    <t>NetU1_V37</t>
  </si>
  <si>
    <t>W1</t>
  </si>
  <si>
    <t>NetU1_W1</t>
  </si>
  <si>
    <t>W2</t>
  </si>
  <si>
    <t>NetU1_W2</t>
  </si>
  <si>
    <t>Y4</t>
  </si>
  <si>
    <t>NetU1_Y4</t>
  </si>
  <si>
    <t>Y8</t>
  </si>
  <si>
    <t>NetU1_Y8</t>
  </si>
  <si>
    <t>Y15</t>
  </si>
  <si>
    <t>NetU1_Y15</t>
  </si>
  <si>
    <t>Y18</t>
  </si>
  <si>
    <t>NetU1_Y18</t>
  </si>
  <si>
    <t>Y24</t>
  </si>
  <si>
    <t>NetU1_Y24</t>
  </si>
  <si>
    <t>Y27</t>
  </si>
  <si>
    <t>NetU1_Y27</t>
  </si>
  <si>
    <t>Y34</t>
  </si>
  <si>
    <t>NetU1_Y34</t>
  </si>
  <si>
    <t>Y37</t>
  </si>
  <si>
    <t>NetU1_Y37</t>
  </si>
  <si>
    <t>A63</t>
  </si>
  <si>
    <t>A66</t>
  </si>
  <si>
    <t>A70</t>
  </si>
  <si>
    <t>A76</t>
  </si>
  <si>
    <t>A80</t>
  </si>
  <si>
    <t>A82</t>
  </si>
  <si>
    <t>A85</t>
  </si>
  <si>
    <t>AC50</t>
  </si>
  <si>
    <t>AC53</t>
  </si>
  <si>
    <t>AC61</t>
  </si>
  <si>
    <t>AC64</t>
  </si>
  <si>
    <t>AC68</t>
  </si>
  <si>
    <t>AC72</t>
  </si>
  <si>
    <t>AC79</t>
  </si>
  <si>
    <t>AC83</t>
  </si>
  <si>
    <t>AG53</t>
  </si>
  <si>
    <t>AG57</t>
  </si>
  <si>
    <t>AG61</t>
  </si>
  <si>
    <t>AG64</t>
  </si>
  <si>
    <t>AG72</t>
  </si>
  <si>
    <t>AG75</t>
  </si>
  <si>
    <t>AG79</t>
  </si>
  <si>
    <t>AG83</t>
  </si>
  <si>
    <t>AK50</t>
  </si>
  <si>
    <t>AK57</t>
  </si>
  <si>
    <t>AK61</t>
  </si>
  <si>
    <t>AL53</t>
  </si>
  <si>
    <t>B66</t>
  </si>
  <si>
    <t>B70</t>
  </si>
  <si>
    <t>B73</t>
  </si>
  <si>
    <t>B76</t>
  </si>
  <si>
    <t>B82</t>
  </si>
  <si>
    <t>B85</t>
  </si>
  <si>
    <t>D65</t>
  </si>
  <si>
    <t>D74</t>
  </si>
  <si>
    <t>F44</t>
  </si>
  <si>
    <t>F47</t>
  </si>
  <si>
    <t>F55</t>
  </si>
  <si>
    <t>F58</t>
  </si>
  <si>
    <t>F65</t>
  </si>
  <si>
    <t>F67</t>
  </si>
  <si>
    <t>F74</t>
  </si>
  <si>
    <t>F77</t>
  </si>
  <si>
    <t>H47</t>
  </si>
  <si>
    <t>H58</t>
  </si>
  <si>
    <t>H67</t>
  </si>
  <si>
    <t>H77</t>
  </si>
  <si>
    <t>K44</t>
  </si>
  <si>
    <t>K47</t>
  </si>
  <si>
    <t>K55</t>
  </si>
  <si>
    <t>K58</t>
  </si>
  <si>
    <t>K65</t>
  </si>
  <si>
    <t>K67</t>
  </si>
  <si>
    <t>K74</t>
  </si>
  <si>
    <t>K77</t>
  </si>
  <si>
    <t>M44</t>
  </si>
  <si>
    <t>M47</t>
  </si>
  <si>
    <t>M55</t>
  </si>
  <si>
    <t>M58</t>
  </si>
  <si>
    <t>M65</t>
  </si>
  <si>
    <t>M67</t>
  </si>
  <si>
    <t>M74</t>
  </si>
  <si>
    <t>M77</t>
  </si>
  <si>
    <t>P44</t>
  </si>
  <si>
    <t>P55</t>
  </si>
  <si>
    <t>P65</t>
  </si>
  <si>
    <t>P74</t>
  </si>
  <si>
    <t>T44</t>
  </si>
  <si>
    <t>T47</t>
  </si>
  <si>
    <t>T55</t>
  </si>
  <si>
    <t>T58</t>
  </si>
  <si>
    <t>T65</t>
  </si>
  <si>
    <t>T67</t>
  </si>
  <si>
    <t>T74</t>
  </si>
  <si>
    <t>T77</t>
  </si>
  <si>
    <t>V47</t>
  </si>
  <si>
    <t>V58</t>
  </si>
  <si>
    <t>V67</t>
  </si>
  <si>
    <t>V77</t>
  </si>
  <si>
    <t>Y44</t>
  </si>
  <si>
    <t>Y47</t>
  </si>
  <si>
    <t>Y55</t>
  </si>
  <si>
    <t>Y58</t>
  </si>
  <si>
    <t>Y65</t>
  </si>
  <si>
    <t>Y67</t>
  </si>
  <si>
    <t>Y74</t>
  </si>
  <si>
    <t>Y77</t>
  </si>
  <si>
    <t>AA135</t>
  </si>
  <si>
    <t>AB124</t>
  </si>
  <si>
    <t>AB127</t>
  </si>
  <si>
    <t>AB132</t>
  </si>
  <si>
    <t>AD134</t>
  </si>
  <si>
    <t>AD135</t>
  </si>
  <si>
    <t>AG115</t>
  </si>
  <si>
    <t>AG120</t>
  </si>
  <si>
    <t>AG123</t>
  </si>
  <si>
    <t>AG129</t>
  </si>
  <si>
    <t>AK115</t>
  </si>
  <si>
    <t>AK120</t>
  </si>
  <si>
    <t>AL120</t>
  </si>
  <si>
    <t>B134</t>
  </si>
  <si>
    <t>D124</t>
  </si>
  <si>
    <t>D132</t>
  </si>
  <si>
    <t>E135</t>
  </si>
  <si>
    <t>F124</t>
  </si>
  <si>
    <t>F127</t>
  </si>
  <si>
    <t>F132</t>
  </si>
  <si>
    <t>G134</t>
  </si>
  <si>
    <t>G135</t>
  </si>
  <si>
    <t>H127</t>
  </si>
  <si>
    <t>J134</t>
  </si>
  <si>
    <t>J135</t>
  </si>
  <si>
    <t>K124</t>
  </si>
  <si>
    <t>K127</t>
  </si>
  <si>
    <t>K132</t>
  </si>
  <si>
    <t>L135</t>
  </si>
  <si>
    <t>M124</t>
  </si>
  <si>
    <t>M127</t>
  </si>
  <si>
    <t>M132</t>
  </si>
  <si>
    <t>N134</t>
  </si>
  <si>
    <t>N135</t>
  </si>
  <si>
    <t>P124</t>
  </si>
  <si>
    <t>P132</t>
  </si>
  <si>
    <t>R134</t>
  </si>
  <si>
    <t>T124</t>
  </si>
  <si>
    <t>T127</t>
  </si>
  <si>
    <t>T132</t>
  </si>
  <si>
    <t>U134</t>
  </si>
  <si>
    <t>U135</t>
  </si>
  <si>
    <t>V127</t>
  </si>
  <si>
    <t>W134</t>
  </si>
  <si>
    <t>W135</t>
  </si>
  <si>
    <t>Y124</t>
  </si>
  <si>
    <t>Y127</t>
  </si>
  <si>
    <t>Y132</t>
  </si>
  <si>
    <t>AW96</t>
  </si>
  <si>
    <t>AW111</t>
  </si>
  <si>
    <t>AW115</t>
  </si>
  <si>
    <t>AW120</t>
  </si>
  <si>
    <t>AW123</t>
  </si>
  <si>
    <t>AW131</t>
  </si>
  <si>
    <t>AW133</t>
  </si>
  <si>
    <t>AW135</t>
  </si>
  <si>
    <t>AY5</t>
  </si>
  <si>
    <t>AY7</t>
  </si>
  <si>
    <t>AY10</t>
  </si>
  <si>
    <t>AY13</t>
  </si>
  <si>
    <t>AY32</t>
  </si>
  <si>
    <t>AY61</t>
  </si>
  <si>
    <t>AY72</t>
  </si>
  <si>
    <t>AY83</t>
  </si>
  <si>
    <t>AY104</t>
  </si>
  <si>
    <t>AY123</t>
  </si>
  <si>
    <t>AY126</t>
  </si>
  <si>
    <t>AY129</t>
  </si>
  <si>
    <t>AY131</t>
  </si>
  <si>
    <t>BA1</t>
  </si>
  <si>
    <t>BA3</t>
  </si>
  <si>
    <t>BA5</t>
  </si>
  <si>
    <t>BA13</t>
  </si>
  <si>
    <t>BA16</t>
  </si>
  <si>
    <t>BA21</t>
  </si>
  <si>
    <t>BA25</t>
  </si>
  <si>
    <t>BA36</t>
  </si>
  <si>
    <t>BA40</t>
  </si>
  <si>
    <t>BA43</t>
  </si>
  <si>
    <t>BA46</t>
  </si>
  <si>
    <t>BA57</t>
  </si>
  <si>
    <t>BA68</t>
  </si>
  <si>
    <t>BA79</t>
  </si>
  <si>
    <t>BA90</t>
  </si>
  <si>
    <t>BA93</t>
  </si>
  <si>
    <t>BA96</t>
  </si>
  <si>
    <t>BA100</t>
  </si>
  <si>
    <t>BA111</t>
  </si>
  <si>
    <t>BA115</t>
  </si>
  <si>
    <t>BA120</t>
  </si>
  <si>
    <t>BA123</t>
  </si>
  <si>
    <t>BA131</t>
  </si>
  <si>
    <t>BA133</t>
  </si>
  <si>
    <t>BA135</t>
  </si>
  <si>
    <t>BB5</t>
  </si>
  <si>
    <t>BB7</t>
  </si>
  <si>
    <t>BB10</t>
  </si>
  <si>
    <t>BB13</t>
  </si>
  <si>
    <t>BB25</t>
  </si>
  <si>
    <t>BB29</t>
  </si>
  <si>
    <t>BB32</t>
  </si>
  <si>
    <t>BB36</t>
  </si>
  <si>
    <t>BB53</t>
  </si>
  <si>
    <t>BB64</t>
  </si>
  <si>
    <t>BB75</t>
  </si>
  <si>
    <t>BB86</t>
  </si>
  <si>
    <t>BB100</t>
  </si>
  <si>
    <t>BB104</t>
  </si>
  <si>
    <t>BB107</t>
  </si>
  <si>
    <t>BB111</t>
  </si>
  <si>
    <t>BB123</t>
  </si>
  <si>
    <t>BB126</t>
  </si>
  <si>
    <t>BB129</t>
  </si>
  <si>
    <t>BB131</t>
  </si>
  <si>
    <t>BC1</t>
  </si>
  <si>
    <t>BC3</t>
  </si>
  <si>
    <t>BC5</t>
  </si>
  <si>
    <t>BC13</t>
  </si>
  <si>
    <t>BC16</t>
  </si>
  <si>
    <t>BC21</t>
  </si>
  <si>
    <t>BC32</t>
  </si>
  <si>
    <t>BC50</t>
  </si>
  <si>
    <t>BC61</t>
  </si>
  <si>
    <t>BC72</t>
  </si>
  <si>
    <t>BC83</t>
  </si>
  <si>
    <t>BC93</t>
  </si>
  <si>
    <t>BC104</t>
  </si>
  <si>
    <t>BC115</t>
  </si>
  <si>
    <t>BC120</t>
  </si>
  <si>
    <t>BC123</t>
  </si>
  <si>
    <t>BC131</t>
  </si>
  <si>
    <t>BC133</t>
  </si>
  <si>
    <t>BC135</t>
  </si>
  <si>
    <t>BD5</t>
  </si>
  <si>
    <t>BD7</t>
  </si>
  <si>
    <t>BD10</t>
  </si>
  <si>
    <t>BD13</t>
  </si>
  <si>
    <t>BD21</t>
  </si>
  <si>
    <t>BD25</t>
  </si>
  <si>
    <t>BD29</t>
  </si>
  <si>
    <t>BD32</t>
  </si>
  <si>
    <t>BD40</t>
  </si>
  <si>
    <t>BD46</t>
  </si>
  <si>
    <t>BD57</t>
  </si>
  <si>
    <t>BD68</t>
  </si>
  <si>
    <t>BD79</t>
  </si>
  <si>
    <t>BD93</t>
  </si>
  <si>
    <t>BD104</t>
  </si>
  <si>
    <t>BD107</t>
  </si>
  <si>
    <t>BD111</t>
  </si>
  <si>
    <t>BD115</t>
  </si>
  <si>
    <t>BD123</t>
  </si>
  <si>
    <t>BD126</t>
  </si>
  <si>
    <t>BD129</t>
  </si>
  <si>
    <t>BD131</t>
  </si>
  <si>
    <t>BE1</t>
  </si>
  <si>
    <t>BE3</t>
  </si>
  <si>
    <t>BE5</t>
  </si>
  <si>
    <t>BE13</t>
  </si>
  <si>
    <t>BE16</t>
  </si>
  <si>
    <t>BE32</t>
  </si>
  <si>
    <t>BE36</t>
  </si>
  <si>
    <t>BE40</t>
  </si>
  <si>
    <t>BE53</t>
  </si>
  <si>
    <t>BE72</t>
  </si>
  <si>
    <t>BE90</t>
  </si>
  <si>
    <t>BE104</t>
  </si>
  <si>
    <t>BE120</t>
  </si>
  <si>
    <t>BE123</t>
  </si>
  <si>
    <t>BE131</t>
  </si>
  <si>
    <t>BE133</t>
  </si>
  <si>
    <t>BE135</t>
  </si>
  <si>
    <t>BF5</t>
  </si>
  <si>
    <t>BF7</t>
  </si>
  <si>
    <t>BF10</t>
  </si>
  <si>
    <t>BF13</t>
  </si>
  <si>
    <t>BF43</t>
  </si>
  <si>
    <t>BF61</t>
  </si>
  <si>
    <t>BF79</t>
  </si>
  <si>
    <t>BF96</t>
  </si>
  <si>
    <t>BF123</t>
  </si>
  <si>
    <t>BF126</t>
  </si>
  <si>
    <t>BF129</t>
  </si>
  <si>
    <t>BF131</t>
  </si>
  <si>
    <t>BG1</t>
  </si>
  <si>
    <t>BG3</t>
  </si>
  <si>
    <t>BG5</t>
  </si>
  <si>
    <t>BG13</t>
  </si>
  <si>
    <t>BG123</t>
  </si>
  <si>
    <t>BG131</t>
  </si>
  <si>
    <t>BG133</t>
  </si>
  <si>
    <t>BG135</t>
  </si>
  <si>
    <t>BH22</t>
  </si>
  <si>
    <t>BH31</t>
  </si>
  <si>
    <t>BH102</t>
  </si>
  <si>
    <t>BH112</t>
  </si>
  <si>
    <t>BJ5</t>
  </si>
  <si>
    <t>BJ7</t>
  </si>
  <si>
    <t>BJ10</t>
  </si>
  <si>
    <t>BJ13</t>
  </si>
  <si>
    <t>BJ123</t>
  </si>
  <si>
    <t>BJ126</t>
  </si>
  <si>
    <t>BJ129</t>
  </si>
  <si>
    <t>BJ131</t>
  </si>
  <si>
    <t>BK41</t>
  </si>
  <si>
    <t>BK52</t>
  </si>
  <si>
    <t>BK62</t>
  </si>
  <si>
    <t>BK71</t>
  </si>
  <si>
    <t>BK81</t>
  </si>
  <si>
    <t>BK92</t>
  </si>
  <si>
    <t>BL1</t>
  </si>
  <si>
    <t>BL3</t>
  </si>
  <si>
    <t>BL5</t>
  </si>
  <si>
    <t>BL13</t>
  </si>
  <si>
    <t>BL123</t>
  </si>
  <si>
    <t>BL131</t>
  </si>
  <si>
    <t>BL133</t>
  </si>
  <si>
    <t>BL135</t>
  </si>
  <si>
    <t>BN5</t>
  </si>
  <si>
    <t>BN7</t>
  </si>
  <si>
    <t>BN10</t>
  </si>
  <si>
    <t>BN13</t>
  </si>
  <si>
    <t>BN123</t>
  </si>
  <si>
    <t>BN126</t>
  </si>
  <si>
    <t>BN129</t>
  </si>
  <si>
    <t>BN131</t>
  </si>
  <si>
    <t>BP19</t>
  </si>
  <si>
    <t>BP28</t>
  </si>
  <si>
    <t>BP38</t>
  </si>
  <si>
    <t>BP49</t>
  </si>
  <si>
    <t>BP59</t>
  </si>
  <si>
    <t>BP69</t>
  </si>
  <si>
    <t>BP78</t>
  </si>
  <si>
    <t>BP89</t>
  </si>
  <si>
    <t>BP99</t>
  </si>
  <si>
    <t>BP109</t>
  </si>
  <si>
    <t>BP118</t>
  </si>
  <si>
    <t>BT1</t>
  </si>
  <si>
    <t>BT3</t>
  </si>
  <si>
    <t>BT5</t>
  </si>
  <si>
    <t>BT13</t>
  </si>
  <si>
    <t>BT123</t>
  </si>
  <si>
    <t>BT131</t>
  </si>
  <si>
    <t>BT133</t>
  </si>
  <si>
    <t>BT135</t>
  </si>
  <si>
    <t>BU102</t>
  </si>
  <si>
    <t>BU112</t>
  </si>
  <si>
    <t>BV5</t>
  </si>
  <si>
    <t>BV7</t>
  </si>
  <si>
    <t>BV10</t>
  </si>
  <si>
    <t>BV13</t>
  </si>
  <si>
    <t>BV123</t>
  </si>
  <si>
    <t>BV126</t>
  </si>
  <si>
    <t>BV129</t>
  </si>
  <si>
    <t>BV131</t>
  </si>
  <si>
    <t>BW22</t>
  </si>
  <si>
    <t>BW31</t>
  </si>
  <si>
    <t>BW41</t>
  </si>
  <si>
    <t>BW52</t>
  </si>
  <si>
    <t>BW62</t>
  </si>
  <si>
    <t>BW71</t>
  </si>
  <si>
    <t>BW81</t>
  </si>
  <si>
    <t>BW92</t>
  </si>
  <si>
    <t>BY1</t>
  </si>
  <si>
    <t>BY3</t>
  </si>
  <si>
    <t>BY5</t>
  </si>
  <si>
    <t>BY13</t>
  </si>
  <si>
    <t>BY123</t>
  </si>
  <si>
    <t>BY131</t>
  </si>
  <si>
    <t>BY133</t>
  </si>
  <si>
    <t>BY135</t>
  </si>
  <si>
    <t>CA19</t>
  </si>
  <si>
    <t>CA28</t>
  </si>
  <si>
    <t>CB5</t>
  </si>
  <si>
    <t>CB7</t>
  </si>
  <si>
    <t>CB10</t>
  </si>
  <si>
    <t>CB13</t>
  </si>
  <si>
    <t>CB123</t>
  </si>
  <si>
    <t>CB126</t>
  </si>
  <si>
    <t>CB129</t>
  </si>
  <si>
    <t>CB131</t>
  </si>
  <si>
    <t>CC38</t>
  </si>
  <si>
    <t>CC49</t>
  </si>
  <si>
    <t>CC59</t>
  </si>
  <si>
    <t>CC69</t>
  </si>
  <si>
    <t>CC78</t>
  </si>
  <si>
    <t>CC89</t>
  </si>
  <si>
    <t>CC99</t>
  </si>
  <si>
    <t>CC109</t>
  </si>
  <si>
    <t>CC112</t>
  </si>
  <si>
    <t>CC118</t>
  </si>
  <si>
    <t>CE1</t>
  </si>
  <si>
    <t>CE3</t>
  </si>
  <si>
    <t>CE5</t>
  </si>
  <si>
    <t>CH9</t>
  </si>
  <si>
    <t>CH19</t>
  </si>
  <si>
    <t>CH28</t>
  </si>
  <si>
    <t>CH102</t>
  </si>
  <si>
    <t>CH112</t>
  </si>
  <si>
    <t>CH118</t>
  </si>
  <si>
    <t>CH121</t>
  </si>
  <si>
    <t>CJ1</t>
  </si>
  <si>
    <t>CJ134</t>
  </si>
  <si>
    <t>CJ135</t>
  </si>
  <si>
    <t>CK1</t>
  </si>
  <si>
    <t>CK6</t>
  </si>
  <si>
    <t>CK14</t>
  </si>
  <si>
    <t>CK23</t>
  </si>
  <si>
    <t>CK42</t>
  </si>
  <si>
    <t>CK51</t>
  </si>
  <si>
    <t>CK60</t>
  </si>
  <si>
    <t>CK70</t>
  </si>
  <si>
    <t>CK82</t>
  </si>
  <si>
    <t>CK91</t>
  </si>
  <si>
    <t>CK106</t>
  </si>
  <si>
    <t>CK110</t>
  </si>
  <si>
    <t>CK122</t>
  </si>
  <si>
    <t>CK130</t>
  </si>
  <si>
    <t>CK132</t>
  </si>
  <si>
    <t>CK135</t>
  </si>
  <si>
    <t>CL2</t>
  </si>
  <si>
    <t>CL4</t>
  </si>
  <si>
    <t>CL33</t>
  </si>
  <si>
    <t>CL48</t>
  </si>
  <si>
    <t>CL63</t>
  </si>
  <si>
    <t>CL80</t>
  </si>
  <si>
    <t>CL94</t>
  </si>
  <si>
    <t>CL110</t>
  </si>
  <si>
    <t>CL122</t>
  </si>
  <si>
    <t>CL132</t>
  </si>
  <si>
    <t>CL134</t>
  </si>
  <si>
    <t>AK133</t>
  </si>
  <si>
    <t>AK135</t>
  </si>
  <si>
    <t>AL126</t>
  </si>
  <si>
    <t>AL129</t>
  </si>
  <si>
    <t>AM133</t>
  </si>
  <si>
    <t>AM135</t>
  </si>
  <si>
    <t>AN126</t>
  </si>
  <si>
    <t>AN129</t>
  </si>
  <si>
    <t>AP96</t>
  </si>
  <si>
    <t>AP100</t>
  </si>
  <si>
    <t>AP107</t>
  </si>
  <si>
    <t>AP111</t>
  </si>
  <si>
    <t>AP115</t>
  </si>
  <si>
    <t>AP120</t>
  </si>
  <si>
    <t>AP133</t>
  </si>
  <si>
    <t>AP135</t>
  </si>
  <si>
    <t>AR100</t>
  </si>
  <si>
    <t>AR107</t>
  </si>
  <si>
    <t>NetU1_AR107</t>
  </si>
  <si>
    <t>AR126</t>
  </si>
  <si>
    <t>AR129</t>
  </si>
  <si>
    <t>AT111</t>
  </si>
  <si>
    <t>AT115</t>
  </si>
  <si>
    <t>AT120</t>
  </si>
  <si>
    <t>AT133</t>
  </si>
  <si>
    <t>AT135</t>
  </si>
  <si>
    <t>AU96</t>
  </si>
  <si>
    <t>AU100</t>
  </si>
  <si>
    <t>AU104</t>
  </si>
  <si>
    <t>AU107</t>
  </si>
  <si>
    <t>AU111</t>
  </si>
  <si>
    <t>AU126</t>
  </si>
  <si>
    <t>AU129</t>
  </si>
  <si>
    <t>AV100</t>
  </si>
  <si>
    <t>AV115</t>
  </si>
  <si>
    <t>AV120</t>
  </si>
  <si>
    <t>AV133</t>
  </si>
  <si>
    <t>AV135</t>
  </si>
  <si>
    <t>AW104</t>
  </si>
  <si>
    <t>NetU1_AW104</t>
  </si>
  <si>
    <t>AW107</t>
  </si>
  <si>
    <t>NetU1_AW107</t>
  </si>
  <si>
    <t>AW126</t>
  </si>
  <si>
    <t>AW129</t>
  </si>
  <si>
    <t>AY115</t>
  </si>
  <si>
    <t>AY120</t>
  </si>
  <si>
    <t>AY133</t>
  </si>
  <si>
    <t>AY135</t>
  </si>
  <si>
    <t>BA126</t>
  </si>
  <si>
    <t>BA129</t>
  </si>
  <si>
    <t>BB133</t>
  </si>
  <si>
    <t>BB135</t>
  </si>
  <si>
    <t>BC126</t>
  </si>
  <si>
    <t>BC129</t>
  </si>
  <si>
    <t>BD133</t>
  </si>
  <si>
    <t>BD135</t>
  </si>
  <si>
    <t>BE126</t>
  </si>
  <si>
    <t>BE129</t>
  </si>
  <si>
    <t>AG43</t>
  </si>
  <si>
    <t>AG46</t>
  </si>
  <si>
    <t>AK40</t>
  </si>
  <si>
    <t>AL40</t>
  </si>
  <si>
    <t>F4</t>
  </si>
  <si>
    <t>F8</t>
  </si>
  <si>
    <t>F15</t>
  </si>
  <si>
    <t>F18</t>
  </si>
  <si>
    <t>F24</t>
  </si>
  <si>
    <t>F27</t>
  </si>
  <si>
    <t>G1</t>
  </si>
  <si>
    <t>G2</t>
  </si>
  <si>
    <t>H8</t>
  </si>
  <si>
    <t>H18</t>
  </si>
  <si>
    <t>H27</t>
  </si>
  <si>
    <t>K4</t>
  </si>
  <si>
    <t>K8</t>
  </si>
  <si>
    <t>A73</t>
  </si>
  <si>
    <t>A88</t>
  </si>
  <si>
    <t>A103</t>
  </si>
  <si>
    <t>A119</t>
  </si>
  <si>
    <t>A132</t>
  </si>
  <si>
    <t>A134</t>
  </si>
  <si>
    <t>AA2</t>
  </si>
  <si>
    <t>AA134</t>
  </si>
  <si>
    <t>AC40</t>
  </si>
  <si>
    <t>AC57</t>
  </si>
  <si>
    <t>AC75</t>
  </si>
  <si>
    <t>AC93</t>
  </si>
  <si>
    <t>AE8</t>
  </si>
  <si>
    <t>AF1</t>
  </si>
  <si>
    <t>AG16</t>
  </si>
  <si>
    <t>AG25</t>
  </si>
  <si>
    <t>AG32</t>
  </si>
  <si>
    <t>AG50</t>
  </si>
  <si>
    <t>AG68</t>
  </si>
  <si>
    <t>AG86</t>
  </si>
  <si>
    <t>AG96</t>
  </si>
  <si>
    <t>AG107</t>
  </si>
  <si>
    <t>AG126</t>
  </si>
  <si>
    <t>AG131</t>
  </si>
  <si>
    <t>AG133</t>
  </si>
  <si>
    <t>AG135</t>
  </si>
  <si>
    <t>AK5</t>
  </si>
  <si>
    <t>AK7</t>
  </si>
  <si>
    <t>AK10</t>
  </si>
  <si>
    <t>AK13</t>
  </si>
  <si>
    <t>AK29</t>
  </si>
  <si>
    <t>AK36</t>
  </si>
  <si>
    <t>AK43</t>
  </si>
  <si>
    <t>AK53</t>
  </si>
  <si>
    <t>AK64</t>
  </si>
  <si>
    <t>AK75</t>
  </si>
  <si>
    <t>AK86</t>
  </si>
  <si>
    <t>AK96</t>
  </si>
  <si>
    <t>AK100</t>
  </si>
  <si>
    <t>AK123</t>
  </si>
  <si>
    <t>AK126</t>
  </si>
  <si>
    <t>AK129</t>
  </si>
  <si>
    <t>AK131</t>
  </si>
  <si>
    <t>AL1</t>
  </si>
  <si>
    <t>AL3</t>
  </si>
  <si>
    <t>AL5</t>
  </si>
  <si>
    <t>AL13</t>
  </si>
  <si>
    <t>AL21</t>
  </si>
  <si>
    <t>AL36</t>
  </si>
  <si>
    <t>AL50</t>
  </si>
  <si>
    <t>AL61</t>
  </si>
  <si>
    <t>AL72</t>
  </si>
  <si>
    <t>AL83</t>
  </si>
  <si>
    <t>AL93</t>
  </si>
  <si>
    <t>AL111</t>
  </si>
  <si>
    <t>AL123</t>
  </si>
  <si>
    <t>AL131</t>
  </si>
  <si>
    <t>AL133</t>
  </si>
  <si>
    <t>AL135</t>
  </si>
  <si>
    <t>AM5</t>
  </si>
  <si>
    <t>AM7</t>
  </si>
  <si>
    <t>AM10</t>
  </si>
  <si>
    <t>AM13</t>
  </si>
  <si>
    <t>AM21</t>
  </si>
  <si>
    <t>AM25</t>
  </si>
  <si>
    <t>AM29</t>
  </si>
  <si>
    <t>AM32</t>
  </si>
  <si>
    <t>AM57</t>
  </si>
  <si>
    <t>AM68</t>
  </si>
  <si>
    <t>AM79</t>
  </si>
  <si>
    <t>AM90</t>
  </si>
  <si>
    <t>AM104</t>
  </si>
  <si>
    <t>AM107</t>
  </si>
  <si>
    <t>AM111</t>
  </si>
  <si>
    <t>AM115</t>
  </si>
  <si>
    <t>AM123</t>
  </si>
  <si>
    <t>AM126</t>
  </si>
  <si>
    <t>AM129</t>
  </si>
  <si>
    <t>AM131</t>
  </si>
  <si>
    <t>AN1</t>
  </si>
  <si>
    <t>AN3</t>
  </si>
  <si>
    <t>AN5</t>
  </si>
  <si>
    <t>AN13</t>
  </si>
  <si>
    <t>AN16</t>
  </si>
  <si>
    <t>AN21</t>
  </si>
  <si>
    <t>AN32</t>
  </si>
  <si>
    <t>AN36</t>
  </si>
  <si>
    <t>AN40</t>
  </si>
  <si>
    <t>AN43</t>
  </si>
  <si>
    <t>AN46</t>
  </si>
  <si>
    <t>AN53</t>
  </si>
  <si>
    <t>AN64</t>
  </si>
  <si>
    <t>AN75</t>
  </si>
  <si>
    <t>AN86</t>
  </si>
  <si>
    <t>AN93</t>
  </si>
  <si>
    <t>AN96</t>
  </si>
  <si>
    <t>AN100</t>
  </si>
  <si>
    <t>AN104</t>
  </si>
  <si>
    <t>AN115</t>
  </si>
  <si>
    <t>AN120</t>
  </si>
  <si>
    <t>AN123</t>
  </si>
  <si>
    <t>AN131</t>
  </si>
  <si>
    <t>AN133</t>
  </si>
  <si>
    <t>AN135</t>
  </si>
  <si>
    <t>AP5</t>
  </si>
  <si>
    <t>AP7</t>
  </si>
  <si>
    <t>AP10</t>
  </si>
  <si>
    <t>AP13</t>
  </si>
  <si>
    <t>AP32</t>
  </si>
  <si>
    <t>AP61</t>
  </si>
  <si>
    <t>AP72</t>
  </si>
  <si>
    <t>AP83</t>
  </si>
  <si>
    <t>AP104</t>
  </si>
  <si>
    <t>AP123</t>
  </si>
  <si>
    <t>AP126</t>
  </si>
  <si>
    <t>AP129</t>
  </si>
  <si>
    <t>AP131</t>
  </si>
  <si>
    <t>AR1</t>
  </si>
  <si>
    <t>AR3</t>
  </si>
  <si>
    <t>AR5</t>
  </si>
  <si>
    <t>AR13</t>
  </si>
  <si>
    <t>AR16</t>
  </si>
  <si>
    <t>AR21</t>
  </si>
  <si>
    <t>AR25</t>
  </si>
  <si>
    <t>AR40</t>
  </si>
  <si>
    <t>AR46</t>
  </si>
  <si>
    <t>AR57</t>
  </si>
  <si>
    <t>AR68</t>
  </si>
  <si>
    <t>AR79</t>
  </si>
  <si>
    <t>AR90</t>
  </si>
  <si>
    <t>AR96</t>
  </si>
  <si>
    <t>AR111</t>
  </si>
  <si>
    <t>AR115</t>
  </si>
  <si>
    <t>AR120</t>
  </si>
  <si>
    <t>AR123</t>
  </si>
  <si>
    <t>AR131</t>
  </si>
  <si>
    <t>AR133</t>
  </si>
  <si>
    <t>AR135</t>
  </si>
  <si>
    <t>AT5</t>
  </si>
  <si>
    <t>AT7</t>
  </si>
  <si>
    <t>AT10</t>
  </si>
  <si>
    <t>AT13</t>
  </si>
  <si>
    <t>AT29</t>
  </si>
  <si>
    <t>AT32</t>
  </si>
  <si>
    <t>AT36</t>
  </si>
  <si>
    <t>AT40</t>
  </si>
  <si>
    <t>AT53</t>
  </si>
  <si>
    <t>AT64</t>
  </si>
  <si>
    <t>AT75</t>
  </si>
  <si>
    <t>AT86</t>
  </si>
  <si>
    <t>AT96</t>
  </si>
  <si>
    <t>AT100</t>
  </si>
  <si>
    <t>AT104</t>
  </si>
  <si>
    <t>AT107</t>
  </si>
  <si>
    <t>AT123</t>
  </si>
  <si>
    <t>AT126</t>
  </si>
  <si>
    <t>AT129</t>
  </si>
  <si>
    <t>AT131</t>
  </si>
  <si>
    <t>AU1</t>
  </si>
  <si>
    <t>AU3</t>
  </si>
  <si>
    <t>AU5</t>
  </si>
  <si>
    <t>AU13</t>
  </si>
  <si>
    <t>AU16</t>
  </si>
  <si>
    <t>AU21</t>
  </si>
  <si>
    <t>AU46</t>
  </si>
  <si>
    <t>AU61</t>
  </si>
  <si>
    <t>AU83</t>
  </si>
  <si>
    <t>AU90</t>
  </si>
  <si>
    <t>AU115</t>
  </si>
  <si>
    <t>AU120</t>
  </si>
  <si>
    <t>AU123</t>
  </si>
  <si>
    <t>AU131</t>
  </si>
  <si>
    <t>AU133</t>
  </si>
  <si>
    <t>AU135</t>
  </si>
  <si>
    <t>AV5</t>
  </si>
  <si>
    <t>AV7</t>
  </si>
  <si>
    <t>AV10</t>
  </si>
  <si>
    <t>AV13</t>
  </si>
  <si>
    <t>AV25</t>
  </si>
  <si>
    <t>AV29</t>
  </si>
  <si>
    <t>AV32</t>
  </si>
  <si>
    <t>AV40</t>
  </si>
  <si>
    <t>AV57</t>
  </si>
  <si>
    <t>AV68</t>
  </si>
  <si>
    <t>AV79</t>
  </si>
  <si>
    <t>AV96</t>
  </si>
  <si>
    <t>AV104</t>
  </si>
  <si>
    <t>AV107</t>
  </si>
  <si>
    <t>AV111</t>
  </si>
  <si>
    <t>AV123</t>
  </si>
  <si>
    <t>AV126</t>
  </si>
  <si>
    <t>AV129</t>
  </si>
  <si>
    <t>AV131</t>
  </si>
  <si>
    <t>AW1</t>
  </si>
  <si>
    <t>AW3</t>
  </si>
  <si>
    <t>AW5</t>
  </si>
  <si>
    <t>AW13</t>
  </si>
  <si>
    <t>AW16</t>
  </si>
  <si>
    <t>AW21</t>
  </si>
  <si>
    <t>AW25</t>
  </si>
  <si>
    <t>AW40</t>
  </si>
  <si>
    <t>AW46</t>
  </si>
  <si>
    <t>AW53</t>
  </si>
  <si>
    <t>AW64</t>
  </si>
  <si>
    <t>AW75</t>
  </si>
  <si>
    <t>AW86</t>
  </si>
  <si>
    <t>AW90</t>
  </si>
  <si>
    <t>B63</t>
  </si>
  <si>
    <t>B80</t>
  </si>
  <si>
    <t>B94</t>
  </si>
  <si>
    <t>B110</t>
  </si>
  <si>
    <t>B125</t>
  </si>
  <si>
    <t>B132</t>
  </si>
  <si>
    <t>B135</t>
  </si>
  <si>
    <t>C134</t>
  </si>
  <si>
    <t>C135</t>
  </si>
  <si>
    <t>D67</t>
  </si>
  <si>
    <t>D77</t>
  </si>
  <si>
    <t>D87</t>
  </si>
  <si>
    <t>D98</t>
  </si>
  <si>
    <t>D108</t>
  </si>
  <si>
    <t>D117</t>
  </si>
  <si>
    <t>D127</t>
  </si>
  <si>
    <t>E1</t>
  </si>
  <si>
    <t>E2</t>
  </si>
  <si>
    <t>E134</t>
  </si>
  <si>
    <t>H4</t>
  </si>
  <si>
    <t>H15</t>
  </si>
  <si>
    <t>H24</t>
  </si>
  <si>
    <t>H34</t>
  </si>
  <si>
    <t>H44</t>
  </si>
  <si>
    <t>H55</t>
  </si>
  <si>
    <t>H65</t>
  </si>
  <si>
    <t>H74</t>
  </si>
  <si>
    <t>H84</t>
  </si>
  <si>
    <t>H95</t>
  </si>
  <si>
    <t>H105</t>
  </si>
  <si>
    <t>H114</t>
  </si>
  <si>
    <t>H124</t>
  </si>
  <si>
    <t>H132</t>
  </si>
  <si>
    <t>L2</t>
  </si>
  <si>
    <t>L134</t>
  </si>
  <si>
    <t>P8</t>
  </si>
  <si>
    <t>P18</t>
  </si>
  <si>
    <t>P27</t>
  </si>
  <si>
    <t>P37</t>
  </si>
  <si>
    <t>P47</t>
  </si>
  <si>
    <t>P58</t>
  </si>
  <si>
    <t>P67</t>
  </si>
  <si>
    <t>P77</t>
  </si>
  <si>
    <t>P87</t>
  </si>
  <si>
    <t>P98</t>
  </si>
  <si>
    <t>P108</t>
  </si>
  <si>
    <t>P117</t>
  </si>
  <si>
    <t>P127</t>
  </si>
  <si>
    <t>R1</t>
  </si>
  <si>
    <t>R135</t>
  </si>
  <si>
    <t>V4</t>
  </si>
  <si>
    <t>V15</t>
  </si>
  <si>
    <t>V24</t>
  </si>
  <si>
    <t>V34</t>
  </si>
  <si>
    <t>V44</t>
  </si>
  <si>
    <t>V55</t>
  </si>
  <si>
    <t>V65</t>
  </si>
  <si>
    <t>V74</t>
  </si>
  <si>
    <t>V84</t>
  </si>
  <si>
    <t>V95</t>
  </si>
  <si>
    <t>V105</t>
  </si>
  <si>
    <t>V114</t>
  </si>
  <si>
    <t>V124</t>
  </si>
  <si>
    <t>V132</t>
  </si>
  <si>
    <t>AP43</t>
  </si>
  <si>
    <t>AP46</t>
  </si>
  <si>
    <t>AR43</t>
  </si>
  <si>
    <t>AT43</t>
  </si>
  <si>
    <t>AT46</t>
  </si>
  <si>
    <t>AU43</t>
  </si>
  <si>
    <t>AV43</t>
  </si>
  <si>
    <t>AV46</t>
  </si>
  <si>
    <t>AW36</t>
  </si>
  <si>
    <t>AW43</t>
  </si>
  <si>
    <t>AY25</t>
  </si>
  <si>
    <t>AY29</t>
  </si>
  <si>
    <t>AY36</t>
  </si>
  <si>
    <t>AY40</t>
  </si>
  <si>
    <t>AY43</t>
  </si>
  <si>
    <t>AY46</t>
  </si>
  <si>
    <t>BA29</t>
  </si>
  <si>
    <t>NetU1_BA29</t>
  </si>
  <si>
    <t>BB16</t>
  </si>
  <si>
    <t>BB21</t>
  </si>
  <si>
    <t>BC25</t>
  </si>
  <si>
    <t>BC29</t>
  </si>
  <si>
    <t>BG7</t>
  </si>
  <si>
    <t>BG10</t>
  </si>
  <si>
    <t>BJ1</t>
  </si>
  <si>
    <t>BJ3</t>
  </si>
  <si>
    <t>BL7</t>
  </si>
  <si>
    <t>BL10</t>
  </si>
  <si>
    <t>BN1</t>
  </si>
  <si>
    <t>BN3</t>
  </si>
  <si>
    <t>BT7</t>
  </si>
  <si>
    <t>BT10</t>
  </si>
  <si>
    <t>BV1</t>
  </si>
  <si>
    <t>BV3</t>
  </si>
  <si>
    <t>BY7</t>
  </si>
  <si>
    <t>BY10</t>
  </si>
  <si>
    <t>CB1</t>
  </si>
  <si>
    <t>CB3</t>
  </si>
  <si>
    <t>BC64</t>
  </si>
  <si>
    <t>BC68</t>
  </si>
  <si>
    <t>BD61</t>
  </si>
  <si>
    <t>BD72</t>
  </si>
  <si>
    <t>BE75</t>
  </si>
  <si>
    <t>NetU1_BE75</t>
  </si>
  <si>
    <t>BE79</t>
  </si>
  <si>
    <t>NetU1_BE79</t>
  </si>
  <si>
    <t>BE83</t>
  </si>
  <si>
    <t>NetU1_BE83</t>
  </si>
  <si>
    <t>BE86</t>
  </si>
  <si>
    <t>NetU1_BE86</t>
  </si>
  <si>
    <t>BE93</t>
  </si>
  <si>
    <t>NetU1_BE93</t>
  </si>
  <si>
    <t>BE96</t>
  </si>
  <si>
    <t>NetU1_BE96</t>
  </si>
  <si>
    <t>BF72</t>
  </si>
  <si>
    <t>NetU1_BF72</t>
  </si>
  <si>
    <t>BF75</t>
  </si>
  <si>
    <t>NetU1_BF75</t>
  </si>
  <si>
    <t>BF83</t>
  </si>
  <si>
    <t>NetU1_BF83</t>
  </si>
  <si>
    <t>BF86</t>
  </si>
  <si>
    <t>NetU1_BF86</t>
  </si>
  <si>
    <t>BF90</t>
  </si>
  <si>
    <t>NetU1_BF90</t>
  </si>
  <si>
    <t>BF93</t>
  </si>
  <si>
    <t>NetU1_BF93</t>
  </si>
  <si>
    <t>BH59</t>
  </si>
  <si>
    <t>NetU1_BH59</t>
  </si>
  <si>
    <t>BH62</t>
  </si>
  <si>
    <t>NetU1_BH62</t>
  </si>
  <si>
    <t>BH69</t>
  </si>
  <si>
    <t>NetU1_BH69</t>
  </si>
  <si>
    <t>BH71</t>
  </si>
  <si>
    <t>NetU1_BH71</t>
  </si>
  <si>
    <t>BH78</t>
  </si>
  <si>
    <t>NetU1_BH78</t>
  </si>
  <si>
    <t>BH81</t>
  </si>
  <si>
    <t>NetU1_BH81</t>
  </si>
  <si>
    <t>BH89</t>
  </si>
  <si>
    <t>BH92</t>
  </si>
  <si>
    <t>BK59</t>
  </si>
  <si>
    <t>NetU1_BK59</t>
  </si>
  <si>
    <t>BK69</t>
  </si>
  <si>
    <t>NetU1_BK69</t>
  </si>
  <si>
    <t>BK78</t>
  </si>
  <si>
    <t>NetU1_BK78</t>
  </si>
  <si>
    <t>BK89</t>
  </si>
  <si>
    <t>NetU1_BK89</t>
  </si>
  <si>
    <t>BM59</t>
  </si>
  <si>
    <t>NetU1_BM59</t>
  </si>
  <si>
    <t>BM62</t>
  </si>
  <si>
    <t>NetU1_BM62</t>
  </si>
  <si>
    <t>BM69</t>
  </si>
  <si>
    <t>NetU1_BM69</t>
  </si>
  <si>
    <t>BM71</t>
  </si>
  <si>
    <t>NetU1_BM71</t>
  </si>
  <si>
    <t>BM78</t>
  </si>
  <si>
    <t>NetU1_BM78</t>
  </si>
  <si>
    <t>BM81</t>
  </si>
  <si>
    <t>BM89</t>
  </si>
  <si>
    <t>NetU1_BM89</t>
  </si>
  <si>
    <t>BM92</t>
  </si>
  <si>
    <t>NetU1_BM92</t>
  </si>
  <si>
    <t>BP62</t>
  </si>
  <si>
    <t>NetU1_BP62</t>
  </si>
  <si>
    <t>BP71</t>
  </si>
  <si>
    <t>NetU1_BP71</t>
  </si>
  <si>
    <t>BP81</t>
  </si>
  <si>
    <t>BP92</t>
  </si>
  <si>
    <t>NetU1_BP92</t>
  </si>
  <si>
    <t>BR59</t>
  </si>
  <si>
    <t>BR62</t>
  </si>
  <si>
    <t>NetU1_BR62</t>
  </si>
  <si>
    <t>BR69</t>
  </si>
  <si>
    <t>BR71</t>
  </si>
  <si>
    <t>BR78</t>
  </si>
  <si>
    <t>BR81</t>
  </si>
  <si>
    <t>BR89</t>
  </si>
  <si>
    <t>BR92</t>
  </si>
  <si>
    <t>BU59</t>
  </si>
  <si>
    <t>BU62</t>
  </si>
  <si>
    <t>BU69</t>
  </si>
  <si>
    <t>BU71</t>
  </si>
  <si>
    <t>BU78</t>
  </si>
  <si>
    <t>BU81</t>
  </si>
  <si>
    <t>BU89</t>
  </si>
  <si>
    <t>BU92</t>
  </si>
  <si>
    <t>BW59</t>
  </si>
  <si>
    <t>BW69</t>
  </si>
  <si>
    <t>BW78</t>
  </si>
  <si>
    <t>BW89</t>
  </si>
  <si>
    <t>CA59</t>
  </si>
  <si>
    <t>CA62</t>
  </si>
  <si>
    <t>CA69</t>
  </si>
  <si>
    <t>CA71</t>
  </si>
  <si>
    <t>CA78</t>
  </si>
  <si>
    <t>CA81</t>
  </si>
  <si>
    <t>CA89</t>
  </si>
  <si>
    <t>CA92</t>
  </si>
  <si>
    <t>CC62</t>
  </si>
  <si>
    <t>NetU1_CC62</t>
  </si>
  <si>
    <t>CC71</t>
  </si>
  <si>
    <t>CC81</t>
  </si>
  <si>
    <t>CC92</t>
  </si>
  <si>
    <t>CF59</t>
  </si>
  <si>
    <t>CF62</t>
  </si>
  <si>
    <t>CF69</t>
  </si>
  <si>
    <t>CF71</t>
  </si>
  <si>
    <t>CF78</t>
  </si>
  <si>
    <t>CF81</t>
  </si>
  <si>
    <t>CF89</t>
  </si>
  <si>
    <t>CF92</t>
  </si>
  <si>
    <t>CH59</t>
  </si>
  <si>
    <t>CH62</t>
  </si>
  <si>
    <t>CH69</t>
  </si>
  <si>
    <t>CH71</t>
  </si>
  <si>
    <t>CH78</t>
  </si>
  <si>
    <t>CH81</t>
  </si>
  <si>
    <t>NetU1_CH81</t>
  </si>
  <si>
    <t>CH89</t>
  </si>
  <si>
    <t>CH92</t>
  </si>
  <si>
    <t>CK76</t>
  </si>
  <si>
    <t>CK80</t>
  </si>
  <si>
    <t>CK85</t>
  </si>
  <si>
    <t>CK88</t>
  </si>
  <si>
    <t>CK94</t>
  </si>
  <si>
    <t>CK97</t>
  </si>
  <si>
    <t>CL76</t>
  </si>
  <si>
    <t>CL82</t>
  </si>
  <si>
    <t>CL85</t>
  </si>
  <si>
    <t>NetU1_CL85</t>
  </si>
  <si>
    <t>CL88</t>
  </si>
  <si>
    <t>CL91</t>
  </si>
  <si>
    <t>CL97</t>
  </si>
  <si>
    <t>AK79</t>
  </si>
  <si>
    <t>AK83</t>
  </si>
  <si>
    <t>AK90</t>
  </si>
  <si>
    <t>AK93</t>
  </si>
  <si>
    <t>AL43</t>
  </si>
  <si>
    <t>NetU1_AL43</t>
  </si>
  <si>
    <t>AL57</t>
  </si>
  <si>
    <t>NetU1_AL57</t>
  </si>
  <si>
    <t>AL68</t>
  </si>
  <si>
    <t>NetU1_AL68</t>
  </si>
  <si>
    <t>AL79</t>
  </si>
  <si>
    <t>AL86</t>
  </si>
  <si>
    <t>AL90</t>
  </si>
  <si>
    <t>AL96</t>
  </si>
  <si>
    <t>AL100</t>
  </si>
  <si>
    <t>AL115</t>
  </si>
  <si>
    <t>NetU1_AL115</t>
  </si>
  <si>
    <t>AM36</t>
  </si>
  <si>
    <t>NetU1_AM36</t>
  </si>
  <si>
    <t>AM40</t>
  </si>
  <si>
    <t>NetU1_AM40</t>
  </si>
  <si>
    <t>AM83</t>
  </si>
  <si>
    <t>AM86</t>
  </si>
  <si>
    <t>AM93</t>
  </si>
  <si>
    <t>AM96</t>
  </si>
  <si>
    <t>AM100</t>
  </si>
  <si>
    <t>AM120</t>
  </si>
  <si>
    <t>NetU1_AM120</t>
  </si>
  <si>
    <t>AN83</t>
  </si>
  <si>
    <t>AN90</t>
  </si>
  <si>
    <t>AR32</t>
  </si>
  <si>
    <t>NetU1_AR32</t>
  </si>
  <si>
    <t>AR104</t>
  </si>
  <si>
    <t>NetU1_AR104</t>
  </si>
  <si>
    <t>BA32</t>
  </si>
  <si>
    <t>NetU1_BA32</t>
  </si>
  <si>
    <t>BA104</t>
  </si>
  <si>
    <t>NetU1_BA104</t>
  </si>
  <si>
    <t>BC36</t>
  </si>
  <si>
    <t>NetU1_BC36</t>
  </si>
  <si>
    <t>BC40</t>
  </si>
  <si>
    <t>NetU1_BC40</t>
  </si>
  <si>
    <t>BC100</t>
  </si>
  <si>
    <t>NetU1_BC100</t>
  </si>
  <si>
    <t>BD36</t>
  </si>
  <si>
    <t>NetU1_BD36</t>
  </si>
  <si>
    <t>BD53</t>
  </si>
  <si>
    <t>NetU1_BD53</t>
  </si>
  <si>
    <t>BD64</t>
  </si>
  <si>
    <t>NetU1_BD64</t>
  </si>
  <si>
    <t>BD100</t>
  </si>
  <si>
    <t>NetU1_BD100</t>
  </si>
  <si>
    <t>BD120</t>
  </si>
  <si>
    <t>NetU1_BD120</t>
  </si>
  <si>
    <t>CK101</t>
  </si>
  <si>
    <t>NetU1_CK101</t>
  </si>
  <si>
    <t>CK103</t>
  </si>
  <si>
    <t>NetU1_CK103</t>
  </si>
  <si>
    <t>CL101</t>
  </si>
  <si>
    <t>NetU1_CL101</t>
  </si>
  <si>
    <t>CL106</t>
  </si>
  <si>
    <t>NetU1_CL106</t>
  </si>
  <si>
    <t>BC46</t>
  </si>
  <si>
    <t>BC53</t>
  </si>
  <si>
    <t>BC57</t>
  </si>
  <si>
    <t>BD50</t>
  </si>
  <si>
    <t>BE46</t>
  </si>
  <si>
    <t>BE50</t>
  </si>
  <si>
    <t>BE57</t>
  </si>
  <si>
    <t>BE61</t>
  </si>
  <si>
    <t>BE64</t>
  </si>
  <si>
    <t>BE68</t>
  </si>
  <si>
    <t>BF46</t>
  </si>
  <si>
    <t>BF50</t>
  </si>
  <si>
    <t>BF53</t>
  </si>
  <si>
    <t>BF57</t>
  </si>
  <si>
    <t>BF64</t>
  </si>
  <si>
    <t>BF68</t>
  </si>
  <si>
    <t>BH38</t>
  </si>
  <si>
    <t>BH41</t>
  </si>
  <si>
    <t>BH49</t>
  </si>
  <si>
    <t>BH52</t>
  </si>
  <si>
    <t>BK38</t>
  </si>
  <si>
    <t>BK49</t>
  </si>
  <si>
    <t>BM38</t>
  </si>
  <si>
    <t>BM41</t>
  </si>
  <si>
    <t>BM49</t>
  </si>
  <si>
    <t>BM52</t>
  </si>
  <si>
    <t>BP41</t>
  </si>
  <si>
    <t>BP52</t>
  </si>
  <si>
    <t>BR38</t>
  </si>
  <si>
    <t>BR41</t>
  </si>
  <si>
    <t>BR49</t>
  </si>
  <si>
    <t>BR52</t>
  </si>
  <si>
    <t>BU38</t>
  </si>
  <si>
    <t>BU41</t>
  </si>
  <si>
    <t>BU49</t>
  </si>
  <si>
    <t>BU52</t>
  </si>
  <si>
    <t>BW38</t>
  </si>
  <si>
    <t>BW49</t>
  </si>
  <si>
    <t>CA22</t>
  </si>
  <si>
    <t>CA31</t>
  </si>
  <si>
    <t>CA38</t>
  </si>
  <si>
    <t>CA41</t>
  </si>
  <si>
    <t>CA49</t>
  </si>
  <si>
    <t>CA52</t>
  </si>
  <si>
    <t>CC19</t>
  </si>
  <si>
    <t>CC22</t>
  </si>
  <si>
    <t>CC28</t>
  </si>
  <si>
    <t>CC31</t>
  </si>
  <si>
    <t>CC41</t>
  </si>
  <si>
    <t>CC52</t>
  </si>
  <si>
    <t>CF19</t>
  </si>
  <si>
    <t>CF22</t>
  </si>
  <si>
    <t>CF28</t>
  </si>
  <si>
    <t>CF31</t>
  </si>
  <si>
    <t>CF38</t>
  </si>
  <si>
    <t>CF41</t>
  </si>
  <si>
    <t>CF49</t>
  </si>
  <si>
    <t>CF52</t>
  </si>
  <si>
    <t>CH22</t>
  </si>
  <si>
    <t>CH31</t>
  </si>
  <si>
    <t>CH38</t>
  </si>
  <si>
    <t>CH41</t>
  </si>
  <si>
    <t>CH49</t>
  </si>
  <si>
    <t>CH52</t>
  </si>
  <si>
    <t>CK8</t>
  </si>
  <si>
    <t>CK11</t>
  </si>
  <si>
    <t>CK17</t>
  </si>
  <si>
    <t>CK20</t>
  </si>
  <si>
    <t>CK26</t>
  </si>
  <si>
    <t>CK30</t>
  </si>
  <si>
    <t>CK33</t>
  </si>
  <si>
    <t>CK35</t>
  </si>
  <si>
    <t>CK39</t>
  </si>
  <si>
    <t>CK45</t>
  </si>
  <si>
    <t>CK48</t>
  </si>
  <si>
    <t>CK54</t>
  </si>
  <si>
    <t>CK56</t>
  </si>
  <si>
    <t>CK63</t>
  </si>
  <si>
    <t>CK66</t>
  </si>
  <si>
    <t>CK73</t>
  </si>
  <si>
    <t>CL6</t>
  </si>
  <si>
    <t>CL8</t>
  </si>
  <si>
    <t>CL11</t>
  </si>
  <si>
    <t>CL14</t>
  </si>
  <si>
    <t>CL17</t>
  </si>
  <si>
    <t>CL20</t>
  </si>
  <si>
    <t>CL23</t>
  </si>
  <si>
    <t>CL26</t>
  </si>
  <si>
    <t>CL30</t>
  </si>
  <si>
    <t>CL35</t>
  </si>
  <si>
    <t>CL39</t>
  </si>
  <si>
    <t>CL42</t>
  </si>
  <si>
    <t>CL45</t>
  </si>
  <si>
    <t>CL51</t>
  </si>
  <si>
    <t>CL54</t>
  </si>
  <si>
    <t>CL56</t>
  </si>
  <si>
    <t>CL60</t>
  </si>
  <si>
    <t>CL66</t>
  </si>
  <si>
    <t>CL70</t>
  </si>
  <si>
    <t>CL73</t>
  </si>
  <si>
    <t>AL7</t>
  </si>
  <si>
    <t>AL10</t>
  </si>
  <si>
    <t>AM1</t>
  </si>
  <si>
    <t>AM3</t>
  </si>
  <si>
    <t>AN7</t>
  </si>
  <si>
    <t>AN10</t>
  </si>
  <si>
    <t>AP1</t>
  </si>
  <si>
    <t>AP3</t>
  </si>
  <si>
    <t>AP16</t>
  </si>
  <si>
    <t>AP21</t>
  </si>
  <si>
    <t>AP25</t>
  </si>
  <si>
    <t>AP29</t>
  </si>
  <si>
    <t>AP36</t>
  </si>
  <si>
    <t>AP40</t>
  </si>
  <si>
    <t>AR7</t>
  </si>
  <si>
    <t>AR10</t>
  </si>
  <si>
    <t>AR29</t>
  </si>
  <si>
    <t>NetU1_AR29</t>
  </si>
  <si>
    <t>AR36</t>
  </si>
  <si>
    <t>AT1</t>
  </si>
  <si>
    <t>AT3</t>
  </si>
  <si>
    <t>AT16</t>
  </si>
  <si>
    <t>AT21</t>
  </si>
  <si>
    <t>AT25</t>
  </si>
  <si>
    <t>AU7</t>
  </si>
  <si>
    <t>AU10</t>
  </si>
  <si>
    <t>AU25</t>
  </si>
  <si>
    <t>AU29</t>
  </si>
  <si>
    <t>AU32</t>
  </si>
  <si>
    <t>AU36</t>
  </si>
  <si>
    <t>AU40</t>
  </si>
  <si>
    <t>AV1</t>
  </si>
  <si>
    <t>AV3</t>
  </si>
  <si>
    <t>AV16</t>
  </si>
  <si>
    <t>AV21</t>
  </si>
  <si>
    <t>AV36</t>
  </si>
  <si>
    <t>AW7</t>
  </si>
  <si>
    <t>AW10</t>
  </si>
  <si>
    <t>AW29</t>
  </si>
  <si>
    <t>NetU1_AW29</t>
  </si>
  <si>
    <t>AW32</t>
  </si>
  <si>
    <t>NetU1_AW32</t>
  </si>
  <si>
    <t>AY1</t>
  </si>
  <si>
    <t>AY3</t>
  </si>
  <si>
    <t>AY16</t>
  </si>
  <si>
    <t>AY21</t>
  </si>
  <si>
    <t>BA7</t>
  </si>
  <si>
    <t>BA10</t>
  </si>
  <si>
    <t>BB1</t>
  </si>
  <si>
    <t>BB3</t>
  </si>
  <si>
    <t>BC7</t>
  </si>
  <si>
    <t>BC10</t>
  </si>
  <si>
    <t>BD1</t>
  </si>
  <si>
    <t>BD3</t>
  </si>
  <si>
    <t>BE7</t>
  </si>
  <si>
    <t>BE10</t>
  </si>
  <si>
    <t>BF1</t>
  </si>
  <si>
    <t>BF3</t>
  </si>
  <si>
    <t>A91</t>
  </si>
  <si>
    <t>A94</t>
  </si>
  <si>
    <t>A97</t>
  </si>
  <si>
    <t>NetU1_A97</t>
  </si>
  <si>
    <t>A101</t>
  </si>
  <si>
    <t>A106</t>
  </si>
  <si>
    <t>A110</t>
  </si>
  <si>
    <t>A113</t>
  </si>
  <si>
    <t>A116</t>
  </si>
  <si>
    <t>A122</t>
  </si>
  <si>
    <t>NetU1_A122</t>
  </si>
  <si>
    <t>A125</t>
  </si>
  <si>
    <t>A128</t>
  </si>
  <si>
    <t>A130</t>
  </si>
  <si>
    <t>AB105</t>
  </si>
  <si>
    <t>NetU1_AB105</t>
  </si>
  <si>
    <t>AB108</t>
  </si>
  <si>
    <t>NetU1_AB108</t>
  </si>
  <si>
    <t>AB114</t>
  </si>
  <si>
    <t>NetU1_AB114</t>
  </si>
  <si>
    <t>AB117</t>
  </si>
  <si>
    <t>NetU1_AB117</t>
  </si>
  <si>
    <t>AC86</t>
  </si>
  <si>
    <t>NetU1_AC86</t>
  </si>
  <si>
    <t>AC90</t>
  </si>
  <si>
    <t>NetU1_AC90</t>
  </si>
  <si>
    <t>AC96</t>
  </si>
  <si>
    <t>NetU1_AC96</t>
  </si>
  <si>
    <t>AC100</t>
  </si>
  <si>
    <t>NetU1_AC100</t>
  </si>
  <si>
    <t>AG90</t>
  </si>
  <si>
    <t>NetU1_AG90</t>
  </si>
  <si>
    <t>AG93</t>
  </si>
  <si>
    <t>NetU1_AG93</t>
  </si>
  <si>
    <t>AG100</t>
  </si>
  <si>
    <t>NetU1_AG100</t>
  </si>
  <si>
    <t>AG104</t>
  </si>
  <si>
    <t>NetU1_AG104</t>
  </si>
  <si>
    <t>AG111</t>
  </si>
  <si>
    <t>AK68</t>
  </si>
  <si>
    <t>AK72</t>
  </si>
  <si>
    <t>AK104</t>
  </si>
  <si>
    <t>AK107</t>
  </si>
  <si>
    <t>AK111</t>
  </si>
  <si>
    <t>AL64</t>
  </si>
  <si>
    <t>AL75</t>
  </si>
  <si>
    <t>B88</t>
  </si>
  <si>
    <t>B91</t>
  </si>
  <si>
    <t>B97</t>
  </si>
  <si>
    <t>B101</t>
  </si>
  <si>
    <t>B103</t>
  </si>
  <si>
    <t>B106</t>
  </si>
  <si>
    <t>B113</t>
  </si>
  <si>
    <t>B116</t>
  </si>
  <si>
    <t>B119</t>
  </si>
  <si>
    <t>B122</t>
  </si>
  <si>
    <t>B128</t>
  </si>
  <si>
    <t>B130</t>
  </si>
  <si>
    <t>D84</t>
  </si>
  <si>
    <t>D95</t>
  </si>
  <si>
    <t>D105</t>
  </si>
  <si>
    <t>NetU1_D105</t>
  </si>
  <si>
    <t>D114</t>
  </si>
  <si>
    <t>F84</t>
  </si>
  <si>
    <t>F87</t>
  </si>
  <si>
    <t>NetU1_F87</t>
  </si>
  <si>
    <t>F95</t>
  </si>
  <si>
    <t>F98</t>
  </si>
  <si>
    <t>F105</t>
  </si>
  <si>
    <t>F108</t>
  </si>
  <si>
    <t>F114</t>
  </si>
  <si>
    <t>F117</t>
  </si>
  <si>
    <t>H87</t>
  </si>
  <si>
    <t>H98</t>
  </si>
  <si>
    <t>H108</t>
  </si>
  <si>
    <t>H117</t>
  </si>
  <si>
    <t>K84</t>
  </si>
  <si>
    <t>NetU1_K84</t>
  </si>
  <si>
    <t>K87</t>
  </si>
  <si>
    <t>K95</t>
  </si>
  <si>
    <t>NetU1_K95</t>
  </si>
  <si>
    <t>K98</t>
  </si>
  <si>
    <t>K105</t>
  </si>
  <si>
    <t>K108</t>
  </si>
  <si>
    <t>K114</t>
  </si>
  <si>
    <t>K117</t>
  </si>
  <si>
    <t>M84</t>
  </si>
  <si>
    <t>NetU1_M84</t>
  </si>
  <si>
    <t>M87</t>
  </si>
  <si>
    <t>M95</t>
  </si>
  <si>
    <t>NetU1_M95</t>
  </si>
  <si>
    <t>M98</t>
  </si>
  <si>
    <t>M105</t>
  </si>
  <si>
    <t>M108</t>
  </si>
  <si>
    <t>M114</t>
  </si>
  <si>
    <t>M117</t>
  </si>
  <si>
    <t>P84</t>
  </si>
  <si>
    <t>NetU1_P84</t>
  </si>
  <si>
    <t>P95</t>
  </si>
  <si>
    <t>NetU1_P95</t>
  </si>
  <si>
    <t>P105</t>
  </si>
  <si>
    <t>P114</t>
  </si>
  <si>
    <t>T84</t>
  </si>
  <si>
    <t>NetU1_T84</t>
  </si>
  <si>
    <t>T87</t>
  </si>
  <si>
    <t>NetU1_T87</t>
  </si>
  <si>
    <t>T95</t>
  </si>
  <si>
    <t>NetU1_T95</t>
  </si>
  <si>
    <t>T98</t>
  </si>
  <si>
    <t>NetU1_T98</t>
  </si>
  <si>
    <t>T105</t>
  </si>
  <si>
    <t>T108</t>
  </si>
  <si>
    <t>T114</t>
  </si>
  <si>
    <t>T117</t>
  </si>
  <si>
    <t>V87</t>
  </si>
  <si>
    <t>NetU1_V87</t>
  </si>
  <si>
    <t>V98</t>
  </si>
  <si>
    <t>NetU1_V98</t>
  </si>
  <si>
    <t>V108</t>
  </si>
  <si>
    <t>V117</t>
  </si>
  <si>
    <t>Y84</t>
  </si>
  <si>
    <t>NetU1_Y84</t>
  </si>
  <si>
    <t>Y87</t>
  </si>
  <si>
    <t>NetU1_Y87</t>
  </si>
  <si>
    <t>Y95</t>
  </si>
  <si>
    <t>NetU1_Y95</t>
  </si>
  <si>
    <t>Y98</t>
  </si>
  <si>
    <t>NetU1_Y98</t>
  </si>
  <si>
    <t>Y105</t>
  </si>
  <si>
    <t>NetU1_Y105</t>
  </si>
  <si>
    <t>Y108</t>
  </si>
  <si>
    <t>NetU1_Y108</t>
  </si>
  <si>
    <t>Y114</t>
  </si>
  <si>
    <t>NetU1_Y114</t>
  </si>
  <si>
    <t>Y117</t>
  </si>
  <si>
    <t>NetU1_Y117</t>
  </si>
  <si>
    <t>BB93</t>
  </si>
  <si>
    <t>BB96</t>
  </si>
  <si>
    <t>BC96</t>
  </si>
  <si>
    <t>BD96</t>
  </si>
  <si>
    <t>BE107</t>
  </si>
  <si>
    <t>BE111</t>
  </si>
  <si>
    <t>BE115</t>
  </si>
  <si>
    <t>BF104</t>
  </si>
  <si>
    <t>BF107</t>
  </si>
  <si>
    <t>BF111</t>
  </si>
  <si>
    <t>BF115</t>
  </si>
  <si>
    <t>BF120</t>
  </si>
  <si>
    <t>BH109</t>
  </si>
  <si>
    <t>BH118</t>
  </si>
  <si>
    <t>BK109</t>
  </si>
  <si>
    <t>BK112</t>
  </si>
  <si>
    <t>BK118</t>
  </si>
  <si>
    <t>BM109</t>
  </si>
  <si>
    <t>BM112</t>
  </si>
  <si>
    <t>BM118</t>
  </si>
  <si>
    <t>BP112</t>
  </si>
  <si>
    <t>BR109</t>
  </si>
  <si>
    <t>BR112</t>
  </si>
  <si>
    <t>BR118</t>
  </si>
  <si>
    <t>BU109</t>
  </si>
  <si>
    <t>BU118</t>
  </si>
  <si>
    <t>BW118</t>
  </si>
  <si>
    <t>CA118</t>
  </si>
  <si>
    <t>CD134</t>
  </si>
  <si>
    <t>CD135</t>
  </si>
  <si>
    <t>CF118</t>
  </si>
  <si>
    <t>CF121</t>
  </si>
  <si>
    <t>CF128</t>
  </si>
  <si>
    <t>CF132</t>
  </si>
  <si>
    <t>CG134</t>
  </si>
  <si>
    <t>CG135</t>
  </si>
  <si>
    <t>CH128</t>
  </si>
  <si>
    <t>CH132</t>
  </si>
  <si>
    <t>CK125</t>
  </si>
  <si>
    <t>CK128</t>
  </si>
  <si>
    <t>CK134</t>
  </si>
  <si>
    <t>CL125</t>
  </si>
  <si>
    <t>CL128</t>
  </si>
  <si>
    <t>CL130</t>
  </si>
  <si>
    <t>BB40</t>
  </si>
  <si>
    <t>BB43</t>
  </si>
  <si>
    <t>BC43</t>
  </si>
  <si>
    <t>BD43</t>
  </si>
  <si>
    <t>BE21</t>
  </si>
  <si>
    <t>BE25</t>
  </si>
  <si>
    <t>BE29</t>
  </si>
  <si>
    <t>BE43</t>
  </si>
  <si>
    <t>BF16</t>
  </si>
  <si>
    <t>BF21</t>
  </si>
  <si>
    <t>BF25</t>
  </si>
  <si>
    <t>BF29</t>
  </si>
  <si>
    <t>BF32</t>
  </si>
  <si>
    <t>BF36</t>
  </si>
  <si>
    <t>BF40</t>
  </si>
  <si>
    <t>BH19</t>
  </si>
  <si>
    <t>BH28</t>
  </si>
  <si>
    <t>BK19</t>
  </si>
  <si>
    <t>BK22</t>
  </si>
  <si>
    <t>BK28</t>
  </si>
  <si>
    <t>BK31</t>
  </si>
  <si>
    <t>BM19</t>
  </si>
  <si>
    <t>BM22</t>
  </si>
  <si>
    <t>BM28</t>
  </si>
  <si>
    <t>BM31</t>
  </si>
  <si>
    <t>BP22</t>
  </si>
  <si>
    <t>BP31</t>
  </si>
  <si>
    <t>BR19</t>
  </si>
  <si>
    <t>BR22</t>
  </si>
  <si>
    <t>BR28</t>
  </si>
  <si>
    <t>BR31</t>
  </si>
  <si>
    <t>BU19</t>
  </si>
  <si>
    <t>BU22</t>
  </si>
  <si>
    <t>BU28</t>
  </si>
  <si>
    <t>BU31</t>
  </si>
  <si>
    <t>BW19</t>
  </si>
  <si>
    <t>BW28</t>
  </si>
  <si>
    <t>CF9</t>
  </si>
  <si>
    <t>CF12</t>
  </si>
  <si>
    <t>CH4</t>
  </si>
  <si>
    <t>CH12</t>
  </si>
  <si>
    <t>CJ2</t>
  </si>
  <si>
    <t>CK2</t>
  </si>
  <si>
    <t>CK4</t>
  </si>
  <si>
    <t>NetU2_6</t>
  </si>
  <si>
    <t>NetU2_8</t>
  </si>
  <si>
    <t>Link_ST</t>
  </si>
  <si>
    <t>U3</t>
  </si>
  <si>
    <t>U4</t>
  </si>
  <si>
    <t>NetU4_5</t>
  </si>
  <si>
    <t>NetU4_6</t>
  </si>
  <si>
    <t>NetU4_20</t>
  </si>
  <si>
    <t>NetU4_29</t>
  </si>
  <si>
    <t>NetU4_44</t>
  </si>
  <si>
    <t>U5</t>
  </si>
  <si>
    <t>NetU5_15</t>
  </si>
  <si>
    <t>U6</t>
  </si>
  <si>
    <t>NetU6_15</t>
  </si>
  <si>
    <t>U7</t>
  </si>
  <si>
    <t>NetU7_15</t>
  </si>
  <si>
    <t>U8</t>
  </si>
  <si>
    <t>NetU8_12</t>
  </si>
  <si>
    <t>NetU8_15</t>
  </si>
  <si>
    <t>NetU8_16</t>
  </si>
  <si>
    <t>NetU8_25</t>
  </si>
  <si>
    <t>U9</t>
  </si>
  <si>
    <t>NetU9_15</t>
  </si>
  <si>
    <t>U10</t>
  </si>
  <si>
    <t>NetU10_15</t>
  </si>
  <si>
    <t>U11</t>
  </si>
  <si>
    <t>U12</t>
  </si>
  <si>
    <t>NetU12_A1</t>
  </si>
  <si>
    <t>NetU12_A2</t>
  </si>
  <si>
    <t>NetU12_A11</t>
  </si>
  <si>
    <t>NetU12_A12</t>
  </si>
  <si>
    <t>NetU12_AA1</t>
  </si>
  <si>
    <t>AA3</t>
  </si>
  <si>
    <t>AA4</t>
  </si>
  <si>
    <t>AA5</t>
  </si>
  <si>
    <t>AA8</t>
  </si>
  <si>
    <t>AA9</t>
  </si>
  <si>
    <t>AA10</t>
  </si>
  <si>
    <t>AA11</t>
  </si>
  <si>
    <t>AA12</t>
  </si>
  <si>
    <t>NetU12_AA12</t>
  </si>
  <si>
    <t>AB1</t>
  </si>
  <si>
    <t>NetU12_AB1</t>
  </si>
  <si>
    <t>AB2</t>
  </si>
  <si>
    <t>NetU12_AB2</t>
  </si>
  <si>
    <t>AB3</t>
  </si>
  <si>
    <t>AB5</t>
  </si>
  <si>
    <t>AB9</t>
  </si>
  <si>
    <t>AB10</t>
  </si>
  <si>
    <t>AB11</t>
  </si>
  <si>
    <t>NetU12_AB11</t>
  </si>
  <si>
    <t>AB12</t>
  </si>
  <si>
    <t>NetU12_AB12</t>
  </si>
  <si>
    <t>NetU12_B1</t>
  </si>
  <si>
    <t>NetU12_B12</t>
  </si>
  <si>
    <t>E3</t>
  </si>
  <si>
    <t>E4</t>
  </si>
  <si>
    <t>E5</t>
  </si>
  <si>
    <t>E8</t>
  </si>
  <si>
    <t>E9</t>
  </si>
  <si>
    <t>E10</t>
  </si>
  <si>
    <t>E11</t>
  </si>
  <si>
    <t>E12</t>
  </si>
  <si>
    <t>F1</t>
  </si>
  <si>
    <t>F2</t>
  </si>
  <si>
    <t>F3</t>
  </si>
  <si>
    <t>F5</t>
  </si>
  <si>
    <t>F9</t>
  </si>
  <si>
    <t>F10</t>
  </si>
  <si>
    <t>F11</t>
  </si>
  <si>
    <t>F12</t>
  </si>
  <si>
    <t>G3</t>
  </si>
  <si>
    <t>G4</t>
  </si>
  <si>
    <t>G5</t>
  </si>
  <si>
    <t>G8</t>
  </si>
  <si>
    <t>G9</t>
  </si>
  <si>
    <t>G10</t>
  </si>
  <si>
    <t>G11</t>
  </si>
  <si>
    <t>NetU12_G11</t>
  </si>
  <si>
    <t>G12</t>
  </si>
  <si>
    <t>H1</t>
  </si>
  <si>
    <t>H2</t>
  </si>
  <si>
    <t>H3</t>
  </si>
  <si>
    <t>H5</t>
  </si>
  <si>
    <t>H9</t>
  </si>
  <si>
    <t>H10</t>
  </si>
  <si>
    <t>H11</t>
  </si>
  <si>
    <t>H12</t>
  </si>
  <si>
    <t>J5</t>
  </si>
  <si>
    <t>J8</t>
  </si>
  <si>
    <t>J9</t>
  </si>
  <si>
    <t>J10</t>
  </si>
  <si>
    <t>J11</t>
  </si>
  <si>
    <t>J12</t>
  </si>
  <si>
    <t>K1</t>
  </si>
  <si>
    <t>K2</t>
  </si>
  <si>
    <t>K3</t>
  </si>
  <si>
    <t>K5</t>
  </si>
  <si>
    <t>NetU12_K5</t>
  </si>
  <si>
    <t>NetU12_K8</t>
  </si>
  <si>
    <t>K9</t>
  </si>
  <si>
    <t>K10</t>
  </si>
  <si>
    <t>K11</t>
  </si>
  <si>
    <t>K12</t>
  </si>
  <si>
    <t>N3</t>
  </si>
  <si>
    <t>N4</t>
  </si>
  <si>
    <t>N5</t>
  </si>
  <si>
    <t>NetU12_N5</t>
  </si>
  <si>
    <t>N8</t>
  </si>
  <si>
    <t>NetU12_N8</t>
  </si>
  <si>
    <t>N9</t>
  </si>
  <si>
    <t>N10</t>
  </si>
  <si>
    <t>N11</t>
  </si>
  <si>
    <t>N12</t>
  </si>
  <si>
    <t>P1</t>
  </si>
  <si>
    <t>P2</t>
  </si>
  <si>
    <t>P3</t>
  </si>
  <si>
    <t>P5</t>
  </si>
  <si>
    <t>P9</t>
  </si>
  <si>
    <t>P10</t>
  </si>
  <si>
    <t>P11</t>
  </si>
  <si>
    <t>P12</t>
  </si>
  <si>
    <t>R3</t>
  </si>
  <si>
    <t>R4</t>
  </si>
  <si>
    <t>R5</t>
  </si>
  <si>
    <t>R8</t>
  </si>
  <si>
    <t>R9</t>
  </si>
  <si>
    <t>R10</t>
  </si>
  <si>
    <t>R11</t>
  </si>
  <si>
    <t>R12</t>
  </si>
  <si>
    <t>T1</t>
  </si>
  <si>
    <t>T2</t>
  </si>
  <si>
    <t>T3</t>
  </si>
  <si>
    <t>T5</t>
  </si>
  <si>
    <t>T9</t>
  </si>
  <si>
    <t>T10</t>
  </si>
  <si>
    <t>T11</t>
  </si>
  <si>
    <t>T12</t>
  </si>
  <si>
    <t>V1</t>
  </si>
  <si>
    <t>V2</t>
  </si>
  <si>
    <t>V3</t>
  </si>
  <si>
    <t>V5</t>
  </si>
  <si>
    <t>V9</t>
  </si>
  <si>
    <t>V10</t>
  </si>
  <si>
    <t>V11</t>
  </si>
  <si>
    <t>V12</t>
  </si>
  <si>
    <t>W3</t>
  </si>
  <si>
    <t>W4</t>
  </si>
  <si>
    <t>W5</t>
  </si>
  <si>
    <t>W8</t>
  </si>
  <si>
    <t>W9</t>
  </si>
  <si>
    <t>W10</t>
  </si>
  <si>
    <t>W11</t>
  </si>
  <si>
    <t>W12</t>
  </si>
  <si>
    <t>Y1</t>
  </si>
  <si>
    <t>Y2</t>
  </si>
  <si>
    <t>Y3</t>
  </si>
  <si>
    <t>Y5</t>
  </si>
  <si>
    <t>Y9</t>
  </si>
  <si>
    <t>Y10</t>
  </si>
  <si>
    <t>Y11</t>
  </si>
  <si>
    <t>Y12</t>
  </si>
  <si>
    <t>U13</t>
  </si>
  <si>
    <t>NetU13_A1</t>
  </si>
  <si>
    <t>NetU13_A2</t>
  </si>
  <si>
    <t>NetU13_A11</t>
  </si>
  <si>
    <t>NetU13_A12</t>
  </si>
  <si>
    <t>NetU13_AA1</t>
  </si>
  <si>
    <t>NetU13_AA12</t>
  </si>
  <si>
    <t>NetU13_AB1</t>
  </si>
  <si>
    <t>NetU13_AB2</t>
  </si>
  <si>
    <t>NetU13_AB11</t>
  </si>
  <si>
    <t>NetU13_AB12</t>
  </si>
  <si>
    <t>NetU13_B1</t>
  </si>
  <si>
    <t>NetU13_B12</t>
  </si>
  <si>
    <t>NetU13_G11</t>
  </si>
  <si>
    <t>NetU13_K5</t>
  </si>
  <si>
    <t>NetU13_K8</t>
  </si>
  <si>
    <t>NetU13_N5</t>
  </si>
  <si>
    <t>NetU13_N8</t>
  </si>
  <si>
    <t>U14</t>
  </si>
  <si>
    <t>NetU14_15</t>
  </si>
  <si>
    <t>U15</t>
  </si>
  <si>
    <t>NetU15_2</t>
  </si>
  <si>
    <t>U16</t>
  </si>
  <si>
    <t>U17</t>
  </si>
  <si>
    <t>NetU17_2</t>
  </si>
  <si>
    <t>U18</t>
  </si>
  <si>
    <t>NetU18_15</t>
  </si>
  <si>
    <t>U19</t>
  </si>
  <si>
    <t>U20</t>
  </si>
  <si>
    <t>NetU20_2</t>
  </si>
  <si>
    <t>NetU20_4</t>
  </si>
  <si>
    <t>NetU20_5</t>
  </si>
  <si>
    <t>NetU20_6</t>
  </si>
  <si>
    <t>NetU20_7</t>
  </si>
  <si>
    <t>U32</t>
  </si>
  <si>
    <t>U37</t>
  </si>
  <si>
    <t>NetU37_A2</t>
  </si>
  <si>
    <t>NetU37_A3</t>
  </si>
  <si>
    <t>NetU37_A5</t>
  </si>
  <si>
    <t>NetU37_B1</t>
  </si>
  <si>
    <t>NetU37_B5</t>
  </si>
  <si>
    <t>NetU37_C1</t>
  </si>
  <si>
    <t>NetU37_C3</t>
  </si>
  <si>
    <t>NetU37_C5</t>
  </si>
  <si>
    <t>NetU37_D1</t>
  </si>
  <si>
    <t>NetU37_D5</t>
  </si>
  <si>
    <t>NetU37_E1</t>
  </si>
  <si>
    <t>NetU37_E2</t>
  </si>
  <si>
    <t>NetU37_E3</t>
  </si>
  <si>
    <t>NetU37_E4</t>
  </si>
  <si>
    <t>NetU37_E5</t>
  </si>
  <si>
    <t>U47</t>
  </si>
  <si>
    <t>NetU47_5</t>
  </si>
  <si>
    <t>U48</t>
  </si>
  <si>
    <t>NetU48_15</t>
  </si>
  <si>
    <t>U52</t>
  </si>
  <si>
    <t>U53</t>
  </si>
  <si>
    <t>C61</t>
  </si>
  <si>
    <t>C62</t>
  </si>
  <si>
    <t>C63</t>
  </si>
  <si>
    <t>C64</t>
  </si>
  <si>
    <t>C65</t>
  </si>
  <si>
    <t>C66</t>
  </si>
  <si>
    <t>C67</t>
  </si>
  <si>
    <t>C68</t>
  </si>
  <si>
    <t>C69</t>
  </si>
  <si>
    <t>C70</t>
  </si>
  <si>
    <t>C71</t>
  </si>
  <si>
    <t>C72</t>
  </si>
  <si>
    <t>C73</t>
  </si>
  <si>
    <t>C74</t>
  </si>
  <si>
    <t>C75</t>
  </si>
  <si>
    <t>C76</t>
  </si>
  <si>
    <t>C77</t>
  </si>
  <si>
    <t>C78</t>
  </si>
  <si>
    <t>C79</t>
  </si>
  <si>
    <t>C80</t>
  </si>
  <si>
    <t>C81</t>
  </si>
  <si>
    <t>C82</t>
  </si>
  <si>
    <t>C83</t>
  </si>
  <si>
    <t>C84</t>
  </si>
  <si>
    <t>C85</t>
  </si>
  <si>
    <t>C86</t>
  </si>
  <si>
    <t>C87</t>
  </si>
  <si>
    <t>C88</t>
  </si>
  <si>
    <t>C89</t>
  </si>
  <si>
    <t>C90</t>
  </si>
  <si>
    <t>C91</t>
  </si>
  <si>
    <t>C92</t>
  </si>
  <si>
    <t>C93</t>
  </si>
  <si>
    <t>C94</t>
  </si>
  <si>
    <t>C95</t>
  </si>
  <si>
    <t>C96</t>
  </si>
  <si>
    <t>C97</t>
  </si>
  <si>
    <t>C98</t>
  </si>
  <si>
    <t>C99</t>
  </si>
  <si>
    <t>C100</t>
  </si>
  <si>
    <t>C101</t>
  </si>
  <si>
    <t>C102</t>
  </si>
  <si>
    <t>C103</t>
  </si>
  <si>
    <t>C104</t>
  </si>
  <si>
    <t>C105</t>
  </si>
  <si>
    <t>C106</t>
  </si>
  <si>
    <t>C107</t>
  </si>
  <si>
    <t>C108</t>
  </si>
  <si>
    <t>C109</t>
  </si>
  <si>
    <t>C110</t>
  </si>
  <si>
    <t>C111</t>
  </si>
  <si>
    <t>C112</t>
  </si>
  <si>
    <t>C113</t>
  </si>
  <si>
    <t>C114</t>
  </si>
  <si>
    <t>C115</t>
  </si>
  <si>
    <t>C116</t>
  </si>
  <si>
    <t>C117</t>
  </si>
  <si>
    <t>C118</t>
  </si>
  <si>
    <t>C119</t>
  </si>
  <si>
    <t>C120</t>
  </si>
  <si>
    <t>C121</t>
  </si>
  <si>
    <t>C122</t>
  </si>
  <si>
    <t>C123</t>
  </si>
  <si>
    <t>C124</t>
  </si>
  <si>
    <t>C125</t>
  </si>
  <si>
    <t>C126</t>
  </si>
  <si>
    <t>C127</t>
  </si>
  <si>
    <t>C128</t>
  </si>
  <si>
    <t>C130</t>
  </si>
  <si>
    <t>C131</t>
  </si>
  <si>
    <t>C132</t>
  </si>
  <si>
    <t>C133</t>
  </si>
  <si>
    <t>C136</t>
  </si>
  <si>
    <t>C137</t>
  </si>
  <si>
    <t>C138</t>
  </si>
  <si>
    <t>C139</t>
  </si>
  <si>
    <t>C140</t>
  </si>
  <si>
    <t>C141</t>
  </si>
  <si>
    <t>C142</t>
  </si>
  <si>
    <t>C143</t>
  </si>
  <si>
    <t>C144</t>
  </si>
  <si>
    <t>C145</t>
  </si>
  <si>
    <t>C146</t>
  </si>
  <si>
    <t>C147</t>
  </si>
  <si>
    <t>C148</t>
  </si>
  <si>
    <t>C149</t>
  </si>
  <si>
    <t>C150</t>
  </si>
  <si>
    <t>C151</t>
  </si>
  <si>
    <t>C152</t>
  </si>
  <si>
    <t>C153</t>
  </si>
  <si>
    <t>C154</t>
  </si>
  <si>
    <t>C155</t>
  </si>
  <si>
    <t>C156</t>
  </si>
  <si>
    <t>C157</t>
  </si>
  <si>
    <t>C158</t>
  </si>
  <si>
    <t>C159</t>
  </si>
  <si>
    <t>C160</t>
  </si>
  <si>
    <t>C161</t>
  </si>
  <si>
    <t>C162</t>
  </si>
  <si>
    <t>C163</t>
  </si>
  <si>
    <t>C164</t>
  </si>
  <si>
    <t>C165</t>
  </si>
  <si>
    <t>C166</t>
  </si>
  <si>
    <t>C167</t>
  </si>
  <si>
    <t>C168</t>
  </si>
  <si>
    <t>C169</t>
  </si>
  <si>
    <t>C170</t>
  </si>
  <si>
    <t>C171</t>
  </si>
  <si>
    <t>C172</t>
  </si>
  <si>
    <t>C177</t>
  </si>
  <si>
    <t>C178</t>
  </si>
  <si>
    <t>C181</t>
  </si>
  <si>
    <t>C183</t>
  </si>
  <si>
    <t>C184</t>
  </si>
  <si>
    <t>C185</t>
  </si>
  <si>
    <t>C186</t>
  </si>
  <si>
    <t>C187</t>
  </si>
  <si>
    <t>C188</t>
  </si>
  <si>
    <t>C189</t>
  </si>
  <si>
    <t>C190</t>
  </si>
  <si>
    <t>C202</t>
  </si>
  <si>
    <t>C203</t>
  </si>
  <si>
    <t>C204</t>
  </si>
  <si>
    <t>C205</t>
  </si>
  <si>
    <t>C206</t>
  </si>
  <si>
    <t>C228</t>
  </si>
  <si>
    <t>C284</t>
  </si>
  <si>
    <t>C286</t>
  </si>
  <si>
    <t>C361</t>
  </si>
  <si>
    <t>C362</t>
  </si>
  <si>
    <t>C363</t>
  </si>
  <si>
    <t>C364</t>
  </si>
  <si>
    <t>C365</t>
  </si>
  <si>
    <t>C366</t>
  </si>
  <si>
    <t>C367</t>
  </si>
  <si>
    <t>C368</t>
  </si>
  <si>
    <t>C369</t>
  </si>
  <si>
    <t>C370</t>
  </si>
  <si>
    <t>C371</t>
  </si>
  <si>
    <t>C372</t>
  </si>
  <si>
    <t>C373</t>
  </si>
  <si>
    <t>C374</t>
  </si>
  <si>
    <t>C375</t>
  </si>
  <si>
    <t>C376</t>
  </si>
  <si>
    <t>C377</t>
  </si>
  <si>
    <t>C378</t>
  </si>
  <si>
    <t>C379</t>
  </si>
  <si>
    <t>C382</t>
  </si>
  <si>
    <t>C383</t>
  </si>
  <si>
    <t>C384</t>
  </si>
  <si>
    <t>C385</t>
  </si>
  <si>
    <t>C386</t>
  </si>
  <si>
    <t>C387</t>
  </si>
  <si>
    <t>C392</t>
  </si>
  <si>
    <t>C395</t>
  </si>
  <si>
    <t>C407</t>
  </si>
  <si>
    <t>C408</t>
  </si>
  <si>
    <t>C409</t>
  </si>
  <si>
    <t>C414</t>
  </si>
  <si>
    <t>C415</t>
  </si>
  <si>
    <t>C421</t>
  </si>
  <si>
    <t>C430</t>
  </si>
  <si>
    <t>C438</t>
  </si>
  <si>
    <t>C439</t>
  </si>
  <si>
    <t>C440</t>
  </si>
  <si>
    <t>C441</t>
  </si>
  <si>
    <t>C442</t>
  </si>
  <si>
    <t>C443</t>
  </si>
  <si>
    <t>C444</t>
  </si>
  <si>
    <t>C445</t>
  </si>
  <si>
    <t>C446</t>
  </si>
  <si>
    <t>C447</t>
  </si>
  <si>
    <t>C448</t>
  </si>
  <si>
    <t>C449</t>
  </si>
  <si>
    <t>C450</t>
  </si>
  <si>
    <t>C451</t>
  </si>
  <si>
    <t>C452</t>
  </si>
  <si>
    <t>C454</t>
  </si>
  <si>
    <t>C456</t>
  </si>
  <si>
    <t>C457</t>
  </si>
  <si>
    <t>C458</t>
  </si>
  <si>
    <t>C459</t>
  </si>
  <si>
    <t>C460</t>
  </si>
  <si>
    <t>C461</t>
  </si>
  <si>
    <t>C462</t>
  </si>
  <si>
    <t>C463</t>
  </si>
  <si>
    <t>C464</t>
  </si>
  <si>
    <t>C465</t>
  </si>
  <si>
    <t>C468</t>
  </si>
  <si>
    <t>C469</t>
  </si>
  <si>
    <t>C470</t>
  </si>
  <si>
    <t>C471</t>
  </si>
  <si>
    <t>C472</t>
  </si>
  <si>
    <t>C473</t>
  </si>
  <si>
    <t>C474</t>
  </si>
  <si>
    <t>C475</t>
  </si>
  <si>
    <t>C476</t>
  </si>
  <si>
    <t>C477</t>
  </si>
  <si>
    <t>C478</t>
  </si>
  <si>
    <t>C479</t>
  </si>
  <si>
    <t>C480</t>
  </si>
  <si>
    <t>C481</t>
  </si>
  <si>
    <t>C482</t>
  </si>
  <si>
    <t>C483</t>
  </si>
  <si>
    <t>C484</t>
  </si>
  <si>
    <t>C485</t>
  </si>
  <si>
    <t>C486</t>
  </si>
  <si>
    <t>C487</t>
  </si>
  <si>
    <t>C490</t>
  </si>
  <si>
    <t>C491</t>
  </si>
  <si>
    <t>C492</t>
  </si>
  <si>
    <t>C493</t>
  </si>
  <si>
    <t>C494</t>
  </si>
  <si>
    <t>C495</t>
  </si>
  <si>
    <t>C496</t>
  </si>
  <si>
    <t>C497</t>
  </si>
  <si>
    <t>C498</t>
  </si>
  <si>
    <t>C499</t>
  </si>
  <si>
    <t>C500</t>
  </si>
  <si>
    <t>C501</t>
  </si>
  <si>
    <t>C502</t>
  </si>
  <si>
    <t>C503</t>
  </si>
  <si>
    <t>C504</t>
  </si>
  <si>
    <t>C505</t>
  </si>
  <si>
    <t>C506</t>
  </si>
  <si>
    <t>C507</t>
  </si>
  <si>
    <t>C508</t>
  </si>
  <si>
    <t>C509</t>
  </si>
  <si>
    <t>C510</t>
  </si>
  <si>
    <t>C511</t>
  </si>
  <si>
    <t>C512</t>
  </si>
  <si>
    <t>C513</t>
  </si>
  <si>
    <t>C514</t>
  </si>
  <si>
    <t>C515</t>
  </si>
  <si>
    <t>C516</t>
  </si>
  <si>
    <t>C517</t>
  </si>
  <si>
    <t>C518</t>
  </si>
  <si>
    <t>C519</t>
  </si>
  <si>
    <t>C520</t>
  </si>
  <si>
    <t>C521</t>
  </si>
  <si>
    <t>C522</t>
  </si>
  <si>
    <t>C523</t>
  </si>
  <si>
    <t>C524</t>
  </si>
  <si>
    <t>C525</t>
  </si>
  <si>
    <t>C526</t>
  </si>
  <si>
    <t>C527</t>
  </si>
  <si>
    <t>C528</t>
  </si>
  <si>
    <t>C529</t>
  </si>
  <si>
    <t>C530</t>
  </si>
  <si>
    <t>C531</t>
  </si>
  <si>
    <t>C532</t>
  </si>
  <si>
    <t>C533</t>
  </si>
  <si>
    <t>C534</t>
  </si>
  <si>
    <t>C535</t>
  </si>
  <si>
    <t>C536</t>
  </si>
  <si>
    <t>C537</t>
  </si>
  <si>
    <t>C538</t>
  </si>
  <si>
    <t>C539</t>
  </si>
  <si>
    <t>C540</t>
  </si>
  <si>
    <t>C541</t>
  </si>
  <si>
    <t>C542</t>
  </si>
  <si>
    <t>C543</t>
  </si>
  <si>
    <t>C544</t>
  </si>
  <si>
    <t>C545</t>
  </si>
  <si>
    <t>C546</t>
  </si>
  <si>
    <t>C547</t>
  </si>
  <si>
    <t>C548</t>
  </si>
  <si>
    <t>C553</t>
  </si>
  <si>
    <t>C554</t>
  </si>
  <si>
    <t>C555</t>
  </si>
  <si>
    <t>C556</t>
  </si>
  <si>
    <t>C557</t>
  </si>
  <si>
    <t>C558</t>
  </si>
  <si>
    <t>C559</t>
  </si>
  <si>
    <t>C560</t>
  </si>
  <si>
    <t>C561</t>
  </si>
  <si>
    <t>C562</t>
  </si>
  <si>
    <t>C563</t>
  </si>
  <si>
    <t>C564</t>
  </si>
  <si>
    <t>C565</t>
  </si>
  <si>
    <t>C566</t>
  </si>
  <si>
    <t>C567</t>
  </si>
  <si>
    <t>C568</t>
  </si>
  <si>
    <t>C569</t>
  </si>
  <si>
    <t>C570</t>
  </si>
  <si>
    <t>C571</t>
  </si>
  <si>
    <t>C572</t>
  </si>
  <si>
    <t>C573</t>
  </si>
  <si>
    <t>C574</t>
  </si>
  <si>
    <t>C575</t>
  </si>
  <si>
    <t>C576</t>
  </si>
  <si>
    <t>C577</t>
  </si>
  <si>
    <t>C578</t>
  </si>
  <si>
    <t>C579</t>
  </si>
  <si>
    <t>C580</t>
  </si>
  <si>
    <t>C581</t>
  </si>
  <si>
    <t>C618</t>
  </si>
  <si>
    <t>C619</t>
  </si>
  <si>
    <t>C622</t>
  </si>
  <si>
    <t>C623</t>
  </si>
  <si>
    <t>C624</t>
  </si>
  <si>
    <t>C625</t>
  </si>
  <si>
    <t>C626</t>
  </si>
  <si>
    <t>C628</t>
  </si>
  <si>
    <t>C629</t>
  </si>
  <si>
    <t>C640</t>
  </si>
  <si>
    <t>A</t>
  </si>
  <si>
    <t>K</t>
  </si>
  <si>
    <t>H13</t>
  </si>
  <si>
    <t>L3</t>
  </si>
  <si>
    <t>L4</t>
  </si>
  <si>
    <t>L5</t>
  </si>
  <si>
    <t>L6</t>
  </si>
  <si>
    <t>L7</t>
  </si>
  <si>
    <t>L8</t>
  </si>
  <si>
    <t>L9</t>
  </si>
  <si>
    <t>L10</t>
  </si>
  <si>
    <t>L11</t>
  </si>
  <si>
    <t>L20</t>
  </si>
  <si>
    <t>L33</t>
  </si>
  <si>
    <t>L34</t>
  </si>
  <si>
    <t>L35</t>
  </si>
  <si>
    <t>L36</t>
  </si>
  <si>
    <t>L37</t>
  </si>
  <si>
    <t>L38</t>
  </si>
  <si>
    <t>L39</t>
  </si>
  <si>
    <t>L40</t>
  </si>
  <si>
    <t>L41</t>
  </si>
  <si>
    <t>L42</t>
  </si>
  <si>
    <t>L43</t>
  </si>
  <si>
    <t>L44</t>
  </si>
  <si>
    <t>L45</t>
  </si>
  <si>
    <t>L46</t>
  </si>
  <si>
    <t>L53</t>
  </si>
  <si>
    <t>L54</t>
  </si>
  <si>
    <t>R6</t>
  </si>
  <si>
    <t>R7</t>
  </si>
  <si>
    <t>R13</t>
  </si>
  <si>
    <t>R14</t>
  </si>
  <si>
    <t>R15</t>
  </si>
  <si>
    <t>R16</t>
  </si>
  <si>
    <t>R17</t>
  </si>
  <si>
    <t>R18</t>
  </si>
  <si>
    <t>R19</t>
  </si>
  <si>
    <t>R20</t>
  </si>
  <si>
    <t>R21</t>
  </si>
  <si>
    <t>R22</t>
  </si>
  <si>
    <t>R23</t>
  </si>
  <si>
    <t>R24</t>
  </si>
  <si>
    <t>R25</t>
  </si>
  <si>
    <t>R26</t>
  </si>
  <si>
    <t>R27</t>
  </si>
  <si>
    <t>R28</t>
  </si>
  <si>
    <t>R29</t>
  </si>
  <si>
    <t>R30</t>
  </si>
  <si>
    <t>R31</t>
  </si>
  <si>
    <t>R32</t>
  </si>
  <si>
    <t>R33</t>
  </si>
  <si>
    <t>R34</t>
  </si>
  <si>
    <t>R35</t>
  </si>
  <si>
    <t>R36</t>
  </si>
  <si>
    <t>R37</t>
  </si>
  <si>
    <t>R38</t>
  </si>
  <si>
    <t>R39</t>
  </si>
  <si>
    <t>R40</t>
  </si>
  <si>
    <t>R41</t>
  </si>
  <si>
    <t>R42</t>
  </si>
  <si>
    <t>R43</t>
  </si>
  <si>
    <t>R44</t>
  </si>
  <si>
    <t>R45</t>
  </si>
  <si>
    <t>R46</t>
  </si>
  <si>
    <t>R47</t>
  </si>
  <si>
    <t>R48</t>
  </si>
  <si>
    <t>R49</t>
  </si>
  <si>
    <t>R50</t>
  </si>
  <si>
    <t>R51</t>
  </si>
  <si>
    <t>R52</t>
  </si>
  <si>
    <t>R53</t>
  </si>
  <si>
    <t>R54</t>
  </si>
  <si>
    <t>R55</t>
  </si>
  <si>
    <t>R56</t>
  </si>
  <si>
    <t>R57</t>
  </si>
  <si>
    <t>R58</t>
  </si>
  <si>
    <t>R59</t>
  </si>
  <si>
    <t>R60</t>
  </si>
  <si>
    <t>R61</t>
  </si>
  <si>
    <t>R62</t>
  </si>
  <si>
    <t>R63</t>
  </si>
  <si>
    <t>R64</t>
  </si>
  <si>
    <t>R65</t>
  </si>
  <si>
    <t>R66</t>
  </si>
  <si>
    <t>R67</t>
  </si>
  <si>
    <t>R68</t>
  </si>
  <si>
    <t>R69</t>
  </si>
  <si>
    <t>R70</t>
  </si>
  <si>
    <t>R71</t>
  </si>
  <si>
    <t>R72</t>
  </si>
  <si>
    <t>R73</t>
  </si>
  <si>
    <t>R74</t>
  </si>
  <si>
    <t>R75</t>
  </si>
  <si>
    <t>R76</t>
  </si>
  <si>
    <t>R77</t>
  </si>
  <si>
    <t>R78</t>
  </si>
  <si>
    <t>R79</t>
  </si>
  <si>
    <t>R80</t>
  </si>
  <si>
    <t>R81</t>
  </si>
  <si>
    <t>R82</t>
  </si>
  <si>
    <t>R83</t>
  </si>
  <si>
    <t>R84</t>
  </si>
  <si>
    <t>R85</t>
  </si>
  <si>
    <t>R86</t>
  </si>
  <si>
    <t>R87</t>
  </si>
  <si>
    <t>R88</t>
  </si>
  <si>
    <t>R89</t>
  </si>
  <si>
    <t>R90</t>
  </si>
  <si>
    <t>R91</t>
  </si>
  <si>
    <t>R92</t>
  </si>
  <si>
    <t>R93</t>
  </si>
  <si>
    <t>R94</t>
  </si>
  <si>
    <t>R95</t>
  </si>
  <si>
    <t>R96</t>
  </si>
  <si>
    <t>R129</t>
  </si>
  <si>
    <t>R156</t>
  </si>
  <si>
    <t>R158</t>
  </si>
  <si>
    <t>R163</t>
  </si>
  <si>
    <t>R164</t>
  </si>
  <si>
    <t>R167</t>
  </si>
  <si>
    <t>R168</t>
  </si>
  <si>
    <t>R176</t>
  </si>
  <si>
    <t>R177</t>
  </si>
  <si>
    <t>R178</t>
  </si>
  <si>
    <t>R181</t>
  </si>
  <si>
    <t>R182</t>
  </si>
  <si>
    <t>R183</t>
  </si>
  <si>
    <t>R184</t>
  </si>
  <si>
    <t>R185</t>
  </si>
  <si>
    <t>R186</t>
  </si>
  <si>
    <t>R187</t>
  </si>
  <si>
    <t>R206</t>
  </si>
  <si>
    <t>R207</t>
  </si>
  <si>
    <t>R208</t>
  </si>
  <si>
    <t>R213</t>
  </si>
  <si>
    <t>R231</t>
  </si>
  <si>
    <t>R262</t>
  </si>
  <si>
    <t>R264</t>
  </si>
  <si>
    <t>R265</t>
  </si>
  <si>
    <t>R266</t>
  </si>
  <si>
    <t>R267</t>
  </si>
  <si>
    <t>R277</t>
  </si>
  <si>
    <t>R278</t>
  </si>
  <si>
    <t>R280</t>
  </si>
  <si>
    <t>R282</t>
  </si>
  <si>
    <t>R288</t>
  </si>
  <si>
    <t>R290</t>
  </si>
  <si>
    <t>R291</t>
  </si>
  <si>
    <t>R292</t>
  </si>
  <si>
    <t>R295</t>
  </si>
  <si>
    <t>R296</t>
  </si>
  <si>
    <t>R299</t>
  </si>
  <si>
    <t>R300</t>
  </si>
  <si>
    <t>R301</t>
  </si>
  <si>
    <t>R302</t>
  </si>
  <si>
    <t>R303</t>
  </si>
  <si>
    <t>R304</t>
  </si>
  <si>
    <t>R305</t>
  </si>
  <si>
    <t>R306</t>
  </si>
  <si>
    <t>R307</t>
  </si>
  <si>
    <t>R308</t>
  </si>
  <si>
    <t>R309</t>
  </si>
  <si>
    <t>R310</t>
  </si>
  <si>
    <t>R324</t>
  </si>
  <si>
    <t>T7</t>
  </si>
  <si>
    <t>TP1</t>
  </si>
  <si>
    <t>TP2</t>
  </si>
  <si>
    <t>TP3</t>
  </si>
  <si>
    <t>TP4</t>
  </si>
  <si>
    <t>TP5</t>
  </si>
  <si>
    <t>TP6</t>
  </si>
  <si>
    <t>TP7</t>
  </si>
  <si>
    <t>TP8</t>
  </si>
  <si>
    <t>TP9</t>
  </si>
  <si>
    <t>TP10</t>
  </si>
  <si>
    <t>TP11</t>
  </si>
  <si>
    <t>TP12</t>
  </si>
  <si>
    <t>TP13</t>
  </si>
  <si>
    <t>TP14</t>
  </si>
  <si>
    <t>TP15</t>
  </si>
  <si>
    <t>TP24</t>
  </si>
  <si>
    <t>TP28</t>
  </si>
  <si>
    <t>TP29</t>
  </si>
  <si>
    <t>TP30</t>
  </si>
  <si>
    <t>TP31</t>
  </si>
  <si>
    <t>TP37</t>
  </si>
  <si>
    <t>TP38</t>
  </si>
  <si>
    <t>Des</t>
  </si>
  <si>
    <t>Connector pin</t>
  </si>
  <si>
    <t>netname</t>
  </si>
  <si>
    <t>FPGA Filter</t>
  </si>
  <si>
    <t>trace Length</t>
  </si>
  <si>
    <t>other component</t>
  </si>
  <si>
    <t>new netname</t>
  </si>
  <si>
    <t>Ignore list</t>
  </si>
  <si>
    <t>Replace list</t>
  </si>
  <si>
    <t>0V9_ETH</t>
  </si>
  <si>
    <t>12V</t>
  </si>
  <si>
    <t>12VAGND</t>
  </si>
  <si>
    <t>12V_A</t>
  </si>
  <si>
    <t>12V_IN_A</t>
  </si>
  <si>
    <t>1V5_LDO</t>
  </si>
  <si>
    <t>1V8</t>
  </si>
  <si>
    <t>QSFP_TX1_P</t>
  </si>
  <si>
    <t>1V8_HPS</t>
  </si>
  <si>
    <t>QSFP_TX1_N</t>
  </si>
  <si>
    <t>1V8_M</t>
  </si>
  <si>
    <t>QSFP_TX3_P</t>
  </si>
  <si>
    <t>2V5_Z_ADJ</t>
  </si>
  <si>
    <t>QSFP_TX3_N</t>
  </si>
  <si>
    <t>3V3</t>
  </si>
  <si>
    <t>3V3AUX</t>
  </si>
  <si>
    <t>3V3_CAM</t>
  </si>
  <si>
    <t>3V3_DFP</t>
  </si>
  <si>
    <t>3V3_FMC</t>
  </si>
  <si>
    <t>3V3_LDO</t>
  </si>
  <si>
    <t>PCIE_TX1_P</t>
  </si>
  <si>
    <t>3V3_M</t>
  </si>
  <si>
    <t>PCIE_TX1_N</t>
  </si>
  <si>
    <t>3V3_PCIe</t>
  </si>
  <si>
    <t>3V3_SFP</t>
  </si>
  <si>
    <t>PCIE_TX3_P</t>
  </si>
  <si>
    <t>3V3_Z_ADJ</t>
  </si>
  <si>
    <t>PCIE_TX3_N</t>
  </si>
  <si>
    <t>5V</t>
  </si>
  <si>
    <t>5V_HDMI</t>
  </si>
  <si>
    <t>5V_SOM</t>
  </si>
  <si>
    <t>A0</t>
  </si>
  <si>
    <t>USB_SSTX_P</t>
  </si>
  <si>
    <t>USB_SSTX_N</t>
  </si>
  <si>
    <t>SFPB_TD_P</t>
  </si>
  <si>
    <t>SFPB_TD_N</t>
  </si>
  <si>
    <t>CSI0_GPIO0</t>
  </si>
  <si>
    <t>B0</t>
  </si>
  <si>
    <t>CSI1_GPIO0</t>
  </si>
  <si>
    <t>CSI2_GPIO0</t>
  </si>
  <si>
    <t>CY_SMB_SDA</t>
  </si>
  <si>
    <t>B2B_REFCK_N</t>
  </si>
  <si>
    <t>CX_REFCLK</t>
  </si>
  <si>
    <t>B2B_REFCK_P</t>
  </si>
  <si>
    <t>ETH1_TXD0</t>
  </si>
  <si>
    <t>B3B_REFCK_N</t>
  </si>
  <si>
    <t>ETH1_TXD2</t>
  </si>
  <si>
    <t>B3B_REFCK_P</t>
  </si>
  <si>
    <t>ETH1_TXCK</t>
  </si>
  <si>
    <t>DBG_TXD</t>
  </si>
  <si>
    <t>USR_LED3</t>
  </si>
  <si>
    <t>C0</t>
  </si>
  <si>
    <t>I2C0_SCL</t>
  </si>
  <si>
    <t>I2C0_SDA</t>
  </si>
  <si>
    <t>CC1</t>
  </si>
  <si>
    <t>CC2</t>
  </si>
  <si>
    <t>CEC_B</t>
  </si>
  <si>
    <t>CK0_N</t>
  </si>
  <si>
    <t>VIN_SOM</t>
  </si>
  <si>
    <t>CK0_P</t>
  </si>
  <si>
    <t>CK10_N</t>
  </si>
  <si>
    <t>CK10_P</t>
  </si>
  <si>
    <t>CK11_N</t>
  </si>
  <si>
    <t>CK11_P</t>
  </si>
  <si>
    <t>CK12M_F</t>
  </si>
  <si>
    <t>CK1_N</t>
  </si>
  <si>
    <t>CK1_P</t>
  </si>
  <si>
    <t>QSFP_TX0_P</t>
  </si>
  <si>
    <t>CK2_N</t>
  </si>
  <si>
    <t>QSFP_TX0_N</t>
  </si>
  <si>
    <t>CK2_P</t>
  </si>
  <si>
    <t>CK3_N</t>
  </si>
  <si>
    <t>QSFP_TX2_P</t>
  </si>
  <si>
    <t>CK3_P</t>
  </si>
  <si>
    <t>QSFP_TX2_N</t>
  </si>
  <si>
    <t>CK4_N</t>
  </si>
  <si>
    <t>CK4_P</t>
  </si>
  <si>
    <t>CK5_N</t>
  </si>
  <si>
    <t>CK5_P</t>
  </si>
  <si>
    <t>CK6_N</t>
  </si>
  <si>
    <t>CK6_P</t>
  </si>
  <si>
    <t>PCIE_TX0_P</t>
  </si>
  <si>
    <t>CK7_N</t>
  </si>
  <si>
    <t>PCIE_TX0_N</t>
  </si>
  <si>
    <t>CK7_P</t>
  </si>
  <si>
    <t>CK9_N</t>
  </si>
  <si>
    <t>PCIE_TX2_P</t>
  </si>
  <si>
    <t>CK9_P</t>
  </si>
  <si>
    <t>PCIE_TX2_N</t>
  </si>
  <si>
    <t>CKIN2_N</t>
  </si>
  <si>
    <t>CKIN2_P</t>
  </si>
  <si>
    <t>CLK0_M2C_N</t>
  </si>
  <si>
    <t>CLK0_M2C_P</t>
  </si>
  <si>
    <t>CLK_25M_FPGA</t>
  </si>
  <si>
    <t>CSI0_C_N</t>
  </si>
  <si>
    <t>CSI0_C_P</t>
  </si>
  <si>
    <t>SFPA_TD_P</t>
  </si>
  <si>
    <t>CSI0_D0_N</t>
  </si>
  <si>
    <t>SFPA_TD_N</t>
  </si>
  <si>
    <t>CSI0_D0_P</t>
  </si>
  <si>
    <t>CSI0_D1_N</t>
  </si>
  <si>
    <t>CSI0_D1_P</t>
  </si>
  <si>
    <t>CSI0_GPIO1</t>
  </si>
  <si>
    <t>CSI0_D2_N</t>
  </si>
  <si>
    <t>CSI1_GPIO1</t>
  </si>
  <si>
    <t>CSI0_D2_P</t>
  </si>
  <si>
    <t>CSI2_GPIO1</t>
  </si>
  <si>
    <t>CSI0_D3_N</t>
  </si>
  <si>
    <t>CY_SMB_SCL</t>
  </si>
  <si>
    <t>CSI0_D3_P</t>
  </si>
  <si>
    <t>CY_REFCLK</t>
  </si>
  <si>
    <t>ETH1_TXD1</t>
  </si>
  <si>
    <t>CSI0_SCL</t>
  </si>
  <si>
    <t>ETH1_TXD3</t>
  </si>
  <si>
    <t>CSI0_SDA</t>
  </si>
  <si>
    <t>ETH1_TXCTL</t>
  </si>
  <si>
    <t>CSI1_C_N</t>
  </si>
  <si>
    <t>DBG_RXD</t>
  </si>
  <si>
    <t>CSI1_C_P</t>
  </si>
  <si>
    <t>ETH1_RXCTL</t>
  </si>
  <si>
    <t>CSI1_D0_N</t>
  </si>
  <si>
    <t>CSI1_D0_P</t>
  </si>
  <si>
    <t>USR_LED0</t>
  </si>
  <si>
    <t>CSI1_D1_N</t>
  </si>
  <si>
    <t>USR_LED1</t>
  </si>
  <si>
    <t>CSI1_D1_P</t>
  </si>
  <si>
    <t>CSI1_D2_N</t>
  </si>
  <si>
    <t>CSI1_D2_P</t>
  </si>
  <si>
    <t>CSI1_D3_N</t>
  </si>
  <si>
    <t>CSI1_D3_P</t>
  </si>
  <si>
    <t>UART1_TX</t>
  </si>
  <si>
    <t>UART1_RX</t>
  </si>
  <si>
    <t>CSI1_SCL</t>
  </si>
  <si>
    <t>CSI1_SDA</t>
  </si>
  <si>
    <t>HPS_eMMC_RST</t>
  </si>
  <si>
    <t>CSI2_C_N</t>
  </si>
  <si>
    <t>USR_LED2</t>
  </si>
  <si>
    <t>CSI2_C_P</t>
  </si>
  <si>
    <t>CSI2_D0_N</t>
  </si>
  <si>
    <t>CSI2_D0_P</t>
  </si>
  <si>
    <t>CSI2_D1_N</t>
  </si>
  <si>
    <t>CSI2_D1_P</t>
  </si>
  <si>
    <t>CSI2_D2_N</t>
  </si>
  <si>
    <t>CSI2_D2_P</t>
  </si>
  <si>
    <t>CSI2_D3_N</t>
  </si>
  <si>
    <t>CSI2_D3_P</t>
  </si>
  <si>
    <t>QSFP_RX1_P</t>
  </si>
  <si>
    <t>CSI2_SCL</t>
  </si>
  <si>
    <t>QSFP_RX1_N</t>
  </si>
  <si>
    <t>CSI2_SDA</t>
  </si>
  <si>
    <t>CT_HPD</t>
  </si>
  <si>
    <t>QSFP_RX3_P</t>
  </si>
  <si>
    <t>CX_A0_N</t>
  </si>
  <si>
    <t>QSFP_RX3_N</t>
  </si>
  <si>
    <t>CX_A0_P</t>
  </si>
  <si>
    <t>CX_A1_N</t>
  </si>
  <si>
    <t>CX_A1_P</t>
  </si>
  <si>
    <t>CX_A2_N</t>
  </si>
  <si>
    <t>CX_A2_P</t>
  </si>
  <si>
    <t>CX_A3_N</t>
  </si>
  <si>
    <t>PCIE_RX1_P</t>
  </si>
  <si>
    <t>CX_A3_P</t>
  </si>
  <si>
    <t>PCIE_RX1_N</t>
  </si>
  <si>
    <t>CX_A4_N</t>
  </si>
  <si>
    <t>CX_A4_P</t>
  </si>
  <si>
    <t>PCIE_RX3_P</t>
  </si>
  <si>
    <t>CX_A5_N</t>
  </si>
  <si>
    <t>PCIE_RX3_N</t>
  </si>
  <si>
    <t>CX_A5_P</t>
  </si>
  <si>
    <t>CX_B0_N</t>
  </si>
  <si>
    <t>CX_B0_P</t>
  </si>
  <si>
    <t>CX_B1_N</t>
  </si>
  <si>
    <t>CX_B1_P</t>
  </si>
  <si>
    <t>CX_B2_N</t>
  </si>
  <si>
    <t>USB_SSRX_P</t>
  </si>
  <si>
    <t>CX_B2_P</t>
  </si>
  <si>
    <t>USB_SSRX_N</t>
  </si>
  <si>
    <t>CX_B3_N</t>
  </si>
  <si>
    <t>CX_B3_P</t>
  </si>
  <si>
    <t>SFPB_RD_P</t>
  </si>
  <si>
    <t>CX_B4_N</t>
  </si>
  <si>
    <t>SFPB_RD_N</t>
  </si>
  <si>
    <t>CX_B4_P</t>
  </si>
  <si>
    <t>CX_B5_N</t>
  </si>
  <si>
    <t>CX_B5_P</t>
  </si>
  <si>
    <t>Z_S0</t>
  </si>
  <si>
    <t>CX_DQ_C_N</t>
  </si>
  <si>
    <t>Z_S1</t>
  </si>
  <si>
    <t>CX_DQ_C_P</t>
  </si>
  <si>
    <t>Z_S2</t>
  </si>
  <si>
    <t>CX_HSI</t>
  </si>
  <si>
    <t>Z_S3</t>
  </si>
  <si>
    <t>Z_S4</t>
  </si>
  <si>
    <t>CX_RESET</t>
  </si>
  <si>
    <t>CX_SMB_ALERT</t>
  </si>
  <si>
    <t>ETH1_RXCK</t>
  </si>
  <si>
    <t>CX_SMB_SCL</t>
  </si>
  <si>
    <t>ETH1_RXD0</t>
  </si>
  <si>
    <t>CX_SMB_SDA</t>
  </si>
  <si>
    <t>ETH1_RXD2</t>
  </si>
  <si>
    <t>CY_A0_N</t>
  </si>
  <si>
    <t>ETH1_MDIO</t>
  </si>
  <si>
    <t>CY_A0_P</t>
  </si>
  <si>
    <t>I2C_F_SDA</t>
  </si>
  <si>
    <t>CY_A1_N</t>
  </si>
  <si>
    <t>CY_A1_P</t>
  </si>
  <si>
    <t>CY_A2_N</t>
  </si>
  <si>
    <t>CY_A2_P</t>
  </si>
  <si>
    <t>CY_A3_N</t>
  </si>
  <si>
    <t>CY_A3_P</t>
  </si>
  <si>
    <t>CY_A4_N</t>
  </si>
  <si>
    <t>CY_A4_P</t>
  </si>
  <si>
    <t>CY_A5_N</t>
  </si>
  <si>
    <t>CY_A5_P</t>
  </si>
  <si>
    <t>CY_B0_N</t>
  </si>
  <si>
    <t>CY_B0_P</t>
  </si>
  <si>
    <t>CY_B1_N</t>
  </si>
  <si>
    <t>CY_B1_P</t>
  </si>
  <si>
    <t>CY_B2_N</t>
  </si>
  <si>
    <t>CY_B2_P</t>
  </si>
  <si>
    <t>CY_B3_N</t>
  </si>
  <si>
    <t>CY_B3_P</t>
  </si>
  <si>
    <t>CY_B4_N</t>
  </si>
  <si>
    <t>CY_B4_P</t>
  </si>
  <si>
    <t>CY_B5_N</t>
  </si>
  <si>
    <t>CY_B5_P</t>
  </si>
  <si>
    <t>QSFP_RX0_P</t>
  </si>
  <si>
    <t>CY_DQ_C_N</t>
  </si>
  <si>
    <t>QSFP_RX0_N</t>
  </si>
  <si>
    <t>CY_DQ_C_P</t>
  </si>
  <si>
    <t>CY_HSI</t>
  </si>
  <si>
    <t>QSFP_RX2_P</t>
  </si>
  <si>
    <t>QSFP_RX2_N</t>
  </si>
  <si>
    <t>CY_RESET</t>
  </si>
  <si>
    <t>CY_SMB_ALERT</t>
  </si>
  <si>
    <t>PCIE_RX0_P</t>
  </si>
  <si>
    <t>PCIE_RX0_N</t>
  </si>
  <si>
    <t>DFP_CC1</t>
  </si>
  <si>
    <t>PCIE_RX2_P</t>
  </si>
  <si>
    <t>DFP_CC2</t>
  </si>
  <si>
    <t>PCIE_RX2_N</t>
  </si>
  <si>
    <t>DFP_EN_CC</t>
  </si>
  <si>
    <t>DFP_EN_MUX</t>
  </si>
  <si>
    <t>DFP_FAULT</t>
  </si>
  <si>
    <t>DFP_ID</t>
  </si>
  <si>
    <t>DFP_INT</t>
  </si>
  <si>
    <t>DFP_PORT</t>
  </si>
  <si>
    <t>DFP_SCL</t>
  </si>
  <si>
    <t>DFP_SDA</t>
  </si>
  <si>
    <t>DP0_C2M_N</t>
  </si>
  <si>
    <t>SFPA_RD_P</t>
  </si>
  <si>
    <t>DP0_C2M_P</t>
  </si>
  <si>
    <t>SFPA_RD_N</t>
  </si>
  <si>
    <t>DP0_M2C_N</t>
  </si>
  <si>
    <t>DP0_M2C_P</t>
  </si>
  <si>
    <t>DP1_C2M_N</t>
  </si>
  <si>
    <t>Z_S5</t>
  </si>
  <si>
    <t>DP1_C2M_P</t>
  </si>
  <si>
    <t>Z_S6</t>
  </si>
  <si>
    <t>DP1_M2C_N</t>
  </si>
  <si>
    <t>Z_S7</t>
  </si>
  <si>
    <t>DP1_M2C_P</t>
  </si>
  <si>
    <t>Z_SDA</t>
  </si>
  <si>
    <t>DP2_C2M_N</t>
  </si>
  <si>
    <t>Z_SCL</t>
  </si>
  <si>
    <t>DP2_C2M_P</t>
  </si>
  <si>
    <t>DP2_M2C_N</t>
  </si>
  <si>
    <t>ETH1_MDC</t>
  </si>
  <si>
    <t>DP2_M2C_P</t>
  </si>
  <si>
    <t>ETH1_RXD1</t>
  </si>
  <si>
    <t>DP3_C2M_N</t>
  </si>
  <si>
    <t>ETH1_RXD3</t>
  </si>
  <si>
    <t>DP3_C2M_P</t>
  </si>
  <si>
    <t>ETH1_RST</t>
  </si>
  <si>
    <t>DP3_M2C_N</t>
  </si>
  <si>
    <t>I2C_F_SCL</t>
  </si>
  <si>
    <t>DP3_M2C_P</t>
  </si>
  <si>
    <t>DP4_C2M_N</t>
  </si>
  <si>
    <t>DP4_C2M_P</t>
  </si>
  <si>
    <t>DP4_M2C_N</t>
  </si>
  <si>
    <t>DP4_M2C_P</t>
  </si>
  <si>
    <t>DP5_C2M_N</t>
  </si>
  <si>
    <t>DP5_C2M_P</t>
  </si>
  <si>
    <t>DP5_M2C_N</t>
  </si>
  <si>
    <t>DP5_M2C_P</t>
  </si>
  <si>
    <t>DP6_C2M_N</t>
  </si>
  <si>
    <t>DP6_C2M_P</t>
  </si>
  <si>
    <t>DP6_M2C_N</t>
  </si>
  <si>
    <t>DP6_M2C_P</t>
  </si>
  <si>
    <t>DP7_C2M_N</t>
  </si>
  <si>
    <t>DP7_C2M_P</t>
  </si>
  <si>
    <t>DP7_M2C_N</t>
  </si>
  <si>
    <t>DP7_M2C_P</t>
  </si>
  <si>
    <t>DVDD_HDMI</t>
  </si>
  <si>
    <t>D_L_N</t>
  </si>
  <si>
    <t>D_L_P</t>
  </si>
  <si>
    <t>D_N</t>
  </si>
  <si>
    <t>D_P</t>
  </si>
  <si>
    <t>D_UART_N</t>
  </si>
  <si>
    <t>D_UART_P</t>
  </si>
  <si>
    <t>EECLK</t>
  </si>
  <si>
    <t>EECS</t>
  </si>
  <si>
    <t>EEDATA</t>
  </si>
  <si>
    <t>EN_5V0</t>
  </si>
  <si>
    <t>EN_5V_SOM</t>
  </si>
  <si>
    <t>ESD_CLK</t>
  </si>
  <si>
    <t>ESD_CMD</t>
  </si>
  <si>
    <t>ESD_DAT0</t>
  </si>
  <si>
    <t>ESD_DAT1</t>
  </si>
  <si>
    <t>ESD_DAT2</t>
  </si>
  <si>
    <t>ESD_DAT3</t>
  </si>
  <si>
    <t>ETH1_25M</t>
  </si>
  <si>
    <t>ETH_SHIELD</t>
  </si>
  <si>
    <t>EXP_GPIO</t>
  </si>
  <si>
    <t>EXP_INT</t>
  </si>
  <si>
    <t>EXP_SCL</t>
  </si>
  <si>
    <t>EXP_SDA</t>
  </si>
  <si>
    <t>FAN_ALERT</t>
  </si>
  <si>
    <t>FAN_FF_FS</t>
  </si>
  <si>
    <t>FAN_PWM</t>
  </si>
  <si>
    <t>FAN_SHDN</t>
  </si>
  <si>
    <t>FAN_TACH1</t>
  </si>
  <si>
    <t>FAN_TACH2</t>
  </si>
  <si>
    <t>FGND</t>
  </si>
  <si>
    <t>FGND_QSFP</t>
  </si>
  <si>
    <t>FLT_1</t>
  </si>
  <si>
    <t>FLT_2</t>
  </si>
  <si>
    <t>FMC_CK0_M2C_N</t>
  </si>
  <si>
    <t>X_D0CC_P</t>
  </si>
  <si>
    <t>FMC_CK0_M2C_P</t>
  </si>
  <si>
    <t>X_D0CC_N</t>
  </si>
  <si>
    <t>FMC_CK1_M2C_N</t>
  </si>
  <si>
    <t>FMC_CK1_M2C_P</t>
  </si>
  <si>
    <t>FMC_CK2_BIDIR_N</t>
  </si>
  <si>
    <t>FMC_CK2_BIDIR_P</t>
  </si>
  <si>
    <t>FMC_CK3_BIDIR_N</t>
  </si>
  <si>
    <t>FMC_CK3_BIDIR_P</t>
  </si>
  <si>
    <t>FMC_CLK0_M2C_N</t>
  </si>
  <si>
    <t>FMC_CLK0_M2C_P</t>
  </si>
  <si>
    <t>FMC_CLK1_M2C_N</t>
  </si>
  <si>
    <t>FMC_CLK1_M2C_P</t>
  </si>
  <si>
    <t>FMC_GBTCLK0_M2C_N</t>
  </si>
  <si>
    <t>FMC_GBTCLK0_M2C_P</t>
  </si>
  <si>
    <t>FMC_GBTCLK1_M2C_N</t>
  </si>
  <si>
    <t>FMC_GBTCLK1_M2C_P</t>
  </si>
  <si>
    <t>FMC_I2C_SCL</t>
  </si>
  <si>
    <t>FMC_I2C_SDA</t>
  </si>
  <si>
    <t>FMC_PG_M2C</t>
  </si>
  <si>
    <t>FMC_PRSNT</t>
  </si>
  <si>
    <t>FPGA_RST</t>
  </si>
  <si>
    <t>FTDI_FPGA_RX</t>
  </si>
  <si>
    <t>FTDI_FPGA_TX</t>
  </si>
  <si>
    <t>F_DBG_RXD</t>
  </si>
  <si>
    <t>F_DBG_TXD</t>
  </si>
  <si>
    <t>F_ENABLE</t>
  </si>
  <si>
    <t>F_LED_BLUE</t>
  </si>
  <si>
    <t>F_LED_GREEN</t>
  </si>
  <si>
    <t>F_LED_RED</t>
  </si>
  <si>
    <t>F_NTRST</t>
  </si>
  <si>
    <t>F_PROC_RST</t>
  </si>
  <si>
    <t>F_TCK</t>
  </si>
  <si>
    <t>F_TDI</t>
  </si>
  <si>
    <t>F_TDO</t>
  </si>
  <si>
    <t>F_TMS</t>
  </si>
  <si>
    <t>GBTCLK0_N</t>
  </si>
  <si>
    <t>GBTCLK0_P</t>
  </si>
  <si>
    <t>GTSL1C_CTX0_N</t>
  </si>
  <si>
    <t>GTSL1C_CTX0_P</t>
  </si>
  <si>
    <t>HA00_N</t>
  </si>
  <si>
    <t>HA00_P</t>
  </si>
  <si>
    <t>HA01_N</t>
  </si>
  <si>
    <t>HA01_P</t>
  </si>
  <si>
    <t>HA02_N</t>
  </si>
  <si>
    <t>HA02_P</t>
  </si>
  <si>
    <t>HA03_N</t>
  </si>
  <si>
    <t>HA03_P</t>
  </si>
  <si>
    <t>HA04_N</t>
  </si>
  <si>
    <t>HA04_P</t>
  </si>
  <si>
    <t>HA05_N</t>
  </si>
  <si>
    <t>HA05_P</t>
  </si>
  <si>
    <t>HA06_N</t>
  </si>
  <si>
    <t>HA06_P</t>
  </si>
  <si>
    <t>HA07_N</t>
  </si>
  <si>
    <t>HA07_P</t>
  </si>
  <si>
    <t>HDMI_A1</t>
  </si>
  <si>
    <t>HDMI_A2</t>
  </si>
  <si>
    <t>HDMI_A3</t>
  </si>
  <si>
    <t>HDMI_CLK</t>
  </si>
  <si>
    <t>HDMI_D0</t>
  </si>
  <si>
    <t>HDMI_D1</t>
  </si>
  <si>
    <t>HDMI_D10</t>
  </si>
  <si>
    <t>HDMI_D11</t>
  </si>
  <si>
    <t>HDMI_D12</t>
  </si>
  <si>
    <t>HDMI_D13</t>
  </si>
  <si>
    <t>HDMI_D14</t>
  </si>
  <si>
    <t>HDMI_D15</t>
  </si>
  <si>
    <t>HDMI_D16</t>
  </si>
  <si>
    <t>HDMI_D17</t>
  </si>
  <si>
    <t>HDMI_D18</t>
  </si>
  <si>
    <t>HDMI_D19</t>
  </si>
  <si>
    <t>HDMI_D2</t>
  </si>
  <si>
    <t>HDMI_D20</t>
  </si>
  <si>
    <t>HDMI_D21</t>
  </si>
  <si>
    <t>HDMI_D22</t>
  </si>
  <si>
    <t>HDMI_D23</t>
  </si>
  <si>
    <t>NetJ2_C54</t>
  </si>
  <si>
    <t>HDMI_D3</t>
  </si>
  <si>
    <t>NetJ2_C55</t>
  </si>
  <si>
    <t>HDMI_D4</t>
  </si>
  <si>
    <t>HDMI_D5</t>
  </si>
  <si>
    <t>HDMI_D6</t>
  </si>
  <si>
    <t>HDMI_D7</t>
  </si>
  <si>
    <t>HDMI_D8</t>
  </si>
  <si>
    <t>HDMI_D9</t>
  </si>
  <si>
    <t>HDMI_DE</t>
  </si>
  <si>
    <t>HDMI_DKEN</t>
  </si>
  <si>
    <t>HDMI_HPD</t>
  </si>
  <si>
    <t>HDMI_HS</t>
  </si>
  <si>
    <t>HDMI_HTPLG</t>
  </si>
  <si>
    <t>HDMI_ISEL</t>
  </si>
  <si>
    <t>HDMI_MSEN</t>
  </si>
  <si>
    <t>HDMI_PD</t>
  </si>
  <si>
    <t>HDMI_SCL</t>
  </si>
  <si>
    <t>HDMI_SDA</t>
  </si>
  <si>
    <t>HDMI_TFADJ</t>
  </si>
  <si>
    <t>HDMI_TX0_N</t>
  </si>
  <si>
    <t>HDMI_TX0_P</t>
  </si>
  <si>
    <t>HDMI_TX1_N</t>
  </si>
  <si>
    <t>HDMI_TX1_P</t>
  </si>
  <si>
    <t>HDMI_TX2_N</t>
  </si>
  <si>
    <t>HDMI_TX2_P</t>
  </si>
  <si>
    <t>HDMI_TXC_N</t>
  </si>
  <si>
    <t>HDMI_TXC_P</t>
  </si>
  <si>
    <t>HDMI_VS</t>
  </si>
  <si>
    <t>HPD_A</t>
  </si>
  <si>
    <t>HPD_B</t>
  </si>
  <si>
    <t>I2C_MUX_SEL</t>
  </si>
  <si>
    <t>ISNS_ALERT</t>
  </si>
  <si>
    <t>ISNS_N</t>
  </si>
  <si>
    <t>ISNS_P</t>
  </si>
  <si>
    <t>ISNS_SCL</t>
  </si>
  <si>
    <t>ISNS_SDA</t>
  </si>
  <si>
    <t>LA00_N</t>
  </si>
  <si>
    <t>LA00_P</t>
  </si>
  <si>
    <t>X_D1_P</t>
  </si>
  <si>
    <t>LA01_N</t>
  </si>
  <si>
    <t>X_D1_N</t>
  </si>
  <si>
    <t>LA01_P</t>
  </si>
  <si>
    <t>LA02_N</t>
  </si>
  <si>
    <t>LA02_P</t>
  </si>
  <si>
    <t>LA03_N</t>
  </si>
  <si>
    <t>LA03_P</t>
  </si>
  <si>
    <t>LA04_N</t>
  </si>
  <si>
    <t>LA04_P</t>
  </si>
  <si>
    <t>LA05_N</t>
  </si>
  <si>
    <t>LA05_P</t>
  </si>
  <si>
    <t>LA06_N</t>
  </si>
  <si>
    <t>LA06_P</t>
  </si>
  <si>
    <t>LA07_N</t>
  </si>
  <si>
    <t>LA07_P</t>
  </si>
  <si>
    <t>QSFP_MODPRS</t>
  </si>
  <si>
    <t>LA08_N</t>
  </si>
  <si>
    <t>SSD1_PERSTn</t>
  </si>
  <si>
    <t>LA08_P</t>
  </si>
  <si>
    <t>QSFP_RESET</t>
  </si>
  <si>
    <t>LA09_N</t>
  </si>
  <si>
    <t>QSFP_INTn</t>
  </si>
  <si>
    <t>LA09_P</t>
  </si>
  <si>
    <t>PERST</t>
  </si>
  <si>
    <t>LA10_N</t>
  </si>
  <si>
    <t>LA10_P</t>
  </si>
  <si>
    <t>LA11_N</t>
  </si>
  <si>
    <t>LA11_P</t>
  </si>
  <si>
    <t>LA12_N</t>
  </si>
  <si>
    <t>LA12_P</t>
  </si>
  <si>
    <t>LA13_N</t>
  </si>
  <si>
    <t>LA13_P</t>
  </si>
  <si>
    <t>LA14_N</t>
  </si>
  <si>
    <t>LA14_P</t>
  </si>
  <si>
    <t>LA15_N</t>
  </si>
  <si>
    <t>LA15_P</t>
  </si>
  <si>
    <t>LA16_N</t>
  </si>
  <si>
    <t>LA16_P</t>
  </si>
  <si>
    <t>LA17_N</t>
  </si>
  <si>
    <t>LA17_P</t>
  </si>
  <si>
    <t>LA18_N</t>
  </si>
  <si>
    <t>LA18_P</t>
  </si>
  <si>
    <t>LA19_N</t>
  </si>
  <si>
    <t>LA19_P</t>
  </si>
  <si>
    <t>LA20_N</t>
  </si>
  <si>
    <t>LA20_P</t>
  </si>
  <si>
    <t>LA23_P</t>
  </si>
  <si>
    <t>LA21_N</t>
  </si>
  <si>
    <t>LA23_N</t>
  </si>
  <si>
    <t>LA21_P</t>
  </si>
  <si>
    <t>LA32_P</t>
  </si>
  <si>
    <t>LA22_N</t>
  </si>
  <si>
    <t>LA32_N</t>
  </si>
  <si>
    <t>LA22_P</t>
  </si>
  <si>
    <t>LA24_N</t>
  </si>
  <si>
    <t>LA24_P</t>
  </si>
  <si>
    <t>LA25_N</t>
  </si>
  <si>
    <t>LA25_P</t>
  </si>
  <si>
    <t>LA26_N</t>
  </si>
  <si>
    <t>LA26_P</t>
  </si>
  <si>
    <t>LA27_N</t>
  </si>
  <si>
    <t>LA27_P</t>
  </si>
  <si>
    <t>LA28_N</t>
  </si>
  <si>
    <t>LA28_P</t>
  </si>
  <si>
    <t>LA29_N</t>
  </si>
  <si>
    <t>LA29_P</t>
  </si>
  <si>
    <t>LA30_N</t>
  </si>
  <si>
    <t>LA30_P</t>
  </si>
  <si>
    <t>LA31_N</t>
  </si>
  <si>
    <t>LA31_P</t>
  </si>
  <si>
    <t>LA33_N</t>
  </si>
  <si>
    <t>LA33_P</t>
  </si>
  <si>
    <t>LDO3V3_OUT</t>
  </si>
  <si>
    <t>LREG3V3_OUT</t>
  </si>
  <si>
    <t>Link1_ST</t>
  </si>
  <si>
    <t>MUX_I2C_RSTn</t>
  </si>
  <si>
    <t>NC_TCK</t>
  </si>
  <si>
    <t>NC_TDI</t>
  </si>
  <si>
    <t>SFPA_RS0</t>
  </si>
  <si>
    <t>NC_TDO</t>
  </si>
  <si>
    <t>SFPA_RS1</t>
  </si>
  <si>
    <t>NC_TMS</t>
  </si>
  <si>
    <t>SFPB_RS1</t>
  </si>
  <si>
    <t>SFPB_RS0</t>
  </si>
  <si>
    <t>NetC106_2</t>
  </si>
  <si>
    <t>WAKE</t>
  </si>
  <si>
    <t>NetC140_1</t>
  </si>
  <si>
    <t>NetC157_2</t>
  </si>
  <si>
    <t>NetC164_2</t>
  </si>
  <si>
    <t>NetC178_2</t>
  </si>
  <si>
    <t>NetC190_1</t>
  </si>
  <si>
    <t>NetC190_2</t>
  </si>
  <si>
    <t>NetC195_2</t>
  </si>
  <si>
    <t>NetC201_1</t>
  </si>
  <si>
    <t>NetC203_1</t>
  </si>
  <si>
    <t>NetC219_2</t>
  </si>
  <si>
    <t>NetC243_2</t>
  </si>
  <si>
    <t>NetC248_2</t>
  </si>
  <si>
    <t>NetC24_1</t>
  </si>
  <si>
    <t>NetC256_2</t>
  </si>
  <si>
    <t>NetC264_2</t>
  </si>
  <si>
    <t>NetJ3_B31</t>
  </si>
  <si>
    <t>NetC294_1</t>
  </si>
  <si>
    <t>NetC29_1</t>
  </si>
  <si>
    <t>NetC300_1</t>
  </si>
  <si>
    <t>NetC347_2</t>
  </si>
  <si>
    <t>NetC349_1</t>
  </si>
  <si>
    <t>NetC34_2</t>
  </si>
  <si>
    <t>NetC352_2</t>
  </si>
  <si>
    <t>NetC354_1</t>
  </si>
  <si>
    <t>NetC37_1</t>
  </si>
  <si>
    <t>NetC38_1</t>
  </si>
  <si>
    <t>NetC488_2</t>
  </si>
  <si>
    <t>NetC52_1</t>
  </si>
  <si>
    <t>NetC57_1</t>
  </si>
  <si>
    <t>NetC83_1</t>
  </si>
  <si>
    <t>NetC83_2</t>
  </si>
  <si>
    <t>NetC88_1</t>
  </si>
  <si>
    <t>NetC98_2</t>
  </si>
  <si>
    <t>NetD10_K</t>
  </si>
  <si>
    <t>NetD11_K</t>
  </si>
  <si>
    <t>NetD15_K</t>
  </si>
  <si>
    <t>NetD16_A</t>
  </si>
  <si>
    <t>NetD1_K</t>
  </si>
  <si>
    <t>NetD2_K</t>
  </si>
  <si>
    <t>NetD3_K</t>
  </si>
  <si>
    <t>NetD4_K</t>
  </si>
  <si>
    <t>NetD7_1</t>
  </si>
  <si>
    <t>NetD7_2</t>
  </si>
  <si>
    <t>NetD7_3</t>
  </si>
  <si>
    <t>NetD8_K</t>
  </si>
  <si>
    <t>NetD9_3</t>
  </si>
  <si>
    <t>NetF2_1</t>
  </si>
  <si>
    <t>NetJ10_4</t>
  </si>
  <si>
    <t>NetJ13_2</t>
  </si>
  <si>
    <t>NetJ15_B1</t>
  </si>
  <si>
    <t>NetJ15_D29</t>
  </si>
  <si>
    <t>NetJ15_D30</t>
  </si>
  <si>
    <t>NetJ15_D32</t>
  </si>
  <si>
    <t>QSFP_LPMODE</t>
  </si>
  <si>
    <t>NetJ15_D33</t>
  </si>
  <si>
    <t>QSFP_MODSEL</t>
  </si>
  <si>
    <t>NetJ15_D34</t>
  </si>
  <si>
    <t>SSD1_WAKE</t>
  </si>
  <si>
    <t>NetJ23_2</t>
  </si>
  <si>
    <t>SSD1_CLKRQ</t>
  </si>
  <si>
    <t>NetJ3_C13</t>
  </si>
  <si>
    <t>NetJ3_C35</t>
  </si>
  <si>
    <t>NetJ4_A11</t>
  </si>
  <si>
    <t>NetJ4_B11</t>
  </si>
  <si>
    <t>NetJ8_4</t>
  </si>
  <si>
    <t>NetJ9_4</t>
  </si>
  <si>
    <t>NetL19_1</t>
  </si>
  <si>
    <t>NetL19_2</t>
  </si>
  <si>
    <t>NetL23_1</t>
  </si>
  <si>
    <t>NetR101_2</t>
  </si>
  <si>
    <t>NetR134_2</t>
  </si>
  <si>
    <t>NetJ3_C23</t>
  </si>
  <si>
    <t>NetR138_2</t>
  </si>
  <si>
    <t>NetR150_2</t>
  </si>
  <si>
    <t>NetR156_2</t>
  </si>
  <si>
    <t>NetR159_2</t>
  </si>
  <si>
    <t>NetR160_2</t>
  </si>
  <si>
    <t>NetR161_2</t>
  </si>
  <si>
    <t>NetR162_2</t>
  </si>
  <si>
    <t>NetR163_2</t>
  </si>
  <si>
    <t>NetR16_2</t>
  </si>
  <si>
    <t>NetR188_2</t>
  </si>
  <si>
    <t>NetR1_2</t>
  </si>
  <si>
    <t>NetR202_2</t>
  </si>
  <si>
    <t>NetJ3_C36</t>
  </si>
  <si>
    <t>NetR211_2</t>
  </si>
  <si>
    <t>NetR224_2</t>
  </si>
  <si>
    <t>NetR227_2</t>
  </si>
  <si>
    <t>NetR232_2</t>
  </si>
  <si>
    <t>NetR236_2</t>
  </si>
  <si>
    <t>NetR239_2</t>
  </si>
  <si>
    <t>NetR23_1</t>
  </si>
  <si>
    <t>NetR24_2</t>
  </si>
  <si>
    <t>NetR281_2</t>
  </si>
  <si>
    <t>NetR284_1</t>
  </si>
  <si>
    <t>NetR284_2</t>
  </si>
  <si>
    <t>NetR291_2</t>
  </si>
  <si>
    <t>NetR292_2</t>
  </si>
  <si>
    <t>NetR2_2</t>
  </si>
  <si>
    <t>NetR301_1</t>
  </si>
  <si>
    <t>NetR305_2</t>
  </si>
  <si>
    <t>NetR312_2</t>
  </si>
  <si>
    <t>NetR313_2</t>
  </si>
  <si>
    <t>NetR326_2</t>
  </si>
  <si>
    <t>NetR328_2</t>
  </si>
  <si>
    <t>NetR330_2</t>
  </si>
  <si>
    <t>NetR346_2</t>
  </si>
  <si>
    <t>NetR355_1</t>
  </si>
  <si>
    <t>NetR37_1</t>
  </si>
  <si>
    <t>NetR38_1</t>
  </si>
  <si>
    <t>NetR44_2</t>
  </si>
  <si>
    <t>NetR45_1</t>
  </si>
  <si>
    <t>NetR47_2</t>
  </si>
  <si>
    <t>NetR48_2</t>
  </si>
  <si>
    <t>NetR49_1</t>
  </si>
  <si>
    <t>NetR49_2</t>
  </si>
  <si>
    <t>NetR51_1</t>
  </si>
  <si>
    <t>NetR54_2</t>
  </si>
  <si>
    <t>NetR55_2</t>
  </si>
  <si>
    <t>NetR56_1</t>
  </si>
  <si>
    <t>NetR59_2</t>
  </si>
  <si>
    <t>NetR60_2</t>
  </si>
  <si>
    <t>NetR81_2</t>
  </si>
  <si>
    <t>NetR85_2</t>
  </si>
  <si>
    <t>NetR87_2</t>
  </si>
  <si>
    <t>NetT1_1</t>
  </si>
  <si>
    <t>NetT3_1</t>
  </si>
  <si>
    <t>PCIE_REF_N</t>
  </si>
  <si>
    <t>PCIE_REF_P</t>
  </si>
  <si>
    <t>PCIE_SCL</t>
  </si>
  <si>
    <t>PCIE_SDA</t>
  </si>
  <si>
    <t>PET0_N</t>
  </si>
  <si>
    <t>PET0_P</t>
  </si>
  <si>
    <t>PET1_N</t>
  </si>
  <si>
    <t>PET1_P</t>
  </si>
  <si>
    <t>PET2_N</t>
  </si>
  <si>
    <t>PET2_P</t>
  </si>
  <si>
    <t>PET3_N</t>
  </si>
  <si>
    <t>PET3_P</t>
  </si>
  <si>
    <t>PG_1V8</t>
  </si>
  <si>
    <t>PG_3V3</t>
  </si>
  <si>
    <t>PG_3V3_FMC</t>
  </si>
  <si>
    <t>PG_3V3_SFP_PCIE</t>
  </si>
  <si>
    <t>PG_5V0</t>
  </si>
  <si>
    <t>PG_5V_SOM</t>
  </si>
  <si>
    <t>PG_VADJ_CRUVI</t>
  </si>
  <si>
    <t>PG_Z_ADJ</t>
  </si>
  <si>
    <t>PHY1_INT</t>
  </si>
  <si>
    <t>PHY1_LED1</t>
  </si>
  <si>
    <t>PHY1_MDI0_N</t>
  </si>
  <si>
    <t>PHY1_MDI0_P</t>
  </si>
  <si>
    <t>PHY1_MDI1_N</t>
  </si>
  <si>
    <t>PHY1_MDI1_P</t>
  </si>
  <si>
    <t>PHY1_MDI2_N</t>
  </si>
  <si>
    <t>PHY1_MDI2_P</t>
  </si>
  <si>
    <t>PHY1_MDI3_N</t>
  </si>
  <si>
    <t>PHY1_MDI3_P</t>
  </si>
  <si>
    <t>PHY1_RESET</t>
  </si>
  <si>
    <t>NetJ4_A13</t>
  </si>
  <si>
    <t>NetJ4_A14</t>
  </si>
  <si>
    <t>PLL_CKIN3_N</t>
  </si>
  <si>
    <t>PLL_CKIN3_P</t>
  </si>
  <si>
    <t>PLL_CLKIN1_XA</t>
  </si>
  <si>
    <t>PLL_CLKIN1_XB</t>
  </si>
  <si>
    <t>PLL_CLKIN3</t>
  </si>
  <si>
    <t>PLL_INPUT1</t>
  </si>
  <si>
    <t>PLL_INPUT2</t>
  </si>
  <si>
    <t>PLL_INPUT3</t>
  </si>
  <si>
    <t>PLL_INPUT4</t>
  </si>
  <si>
    <t>PLL_INPUT5</t>
  </si>
  <si>
    <t>PLL_INPUT6</t>
  </si>
  <si>
    <t>PLL_INPUT7</t>
  </si>
  <si>
    <t>PLL_SCL</t>
  </si>
  <si>
    <t>NetJ4_B13</t>
  </si>
  <si>
    <t>PLL_SDA</t>
  </si>
  <si>
    <t>NetJ4_B14</t>
  </si>
  <si>
    <t>PRSNT1</t>
  </si>
  <si>
    <t>PRSNT2</t>
  </si>
  <si>
    <t>UFP_VBUS</t>
  </si>
  <si>
    <t>PVDD_HDMI</t>
  </si>
  <si>
    <t>UFP_CC1</t>
  </si>
  <si>
    <t>UFPD_P</t>
  </si>
  <si>
    <t>UFPD_N</t>
  </si>
  <si>
    <t>NetJ5_A8</t>
  </si>
  <si>
    <t>UFP_CC2</t>
  </si>
  <si>
    <t>NetJ5_B8</t>
  </si>
  <si>
    <t>UART_FGND</t>
  </si>
  <si>
    <t>QSFP_SCL</t>
  </si>
  <si>
    <t>QSFP_SDA</t>
  </si>
  <si>
    <t>J6</t>
  </si>
  <si>
    <t>NetJ6_A5</t>
  </si>
  <si>
    <t>NetJ6_A6</t>
  </si>
  <si>
    <t>NetJ6_A7</t>
  </si>
  <si>
    <t>NetJ6_A8</t>
  </si>
  <si>
    <t>RX1_ER</t>
  </si>
  <si>
    <t>SCL_A</t>
  </si>
  <si>
    <t>SCL_B</t>
  </si>
  <si>
    <t>SDA_A</t>
  </si>
  <si>
    <t>SDA_B</t>
  </si>
  <si>
    <t>SD_DETECT</t>
  </si>
  <si>
    <t>SD_RCLK</t>
  </si>
  <si>
    <t>SD_RCMD</t>
  </si>
  <si>
    <t>NetJ6_A19</t>
  </si>
  <si>
    <t>SD_RDAT0</t>
  </si>
  <si>
    <t>SD_RDAT1</t>
  </si>
  <si>
    <t>SD_RDAT2</t>
  </si>
  <si>
    <t>SD_RDAT3</t>
  </si>
  <si>
    <t>SD_SEL</t>
  </si>
  <si>
    <t>SFPA_LOS</t>
  </si>
  <si>
    <t>SFPA_M-DEF0</t>
  </si>
  <si>
    <t>SFPA_SCL</t>
  </si>
  <si>
    <t>SFPA_SDA</t>
  </si>
  <si>
    <t>NetJ6_A32</t>
  </si>
  <si>
    <t>SFPA_TX_DIS</t>
  </si>
  <si>
    <t>SFPA_TX_FAULT</t>
  </si>
  <si>
    <t>SFPB_LOS</t>
  </si>
  <si>
    <t>PCIe_SCL</t>
  </si>
  <si>
    <t>SFPB_M-DEF0</t>
  </si>
  <si>
    <t>PCIe_SDA</t>
  </si>
  <si>
    <t>NetJ6_B9</t>
  </si>
  <si>
    <t>SFPB_SCL</t>
  </si>
  <si>
    <t>SFPB_SDA</t>
  </si>
  <si>
    <t>NetJ6_B12</t>
  </si>
  <si>
    <t>SFPB_TX_DIS</t>
  </si>
  <si>
    <t>SFPB_TX_FAULT</t>
  </si>
  <si>
    <t>SFP_STATUS_LED0</t>
  </si>
  <si>
    <t>SFP_STATUS_LED1</t>
  </si>
  <si>
    <t>SFP_STATUS_LED2</t>
  </si>
  <si>
    <t>SFP_STATUS_LED3</t>
  </si>
  <si>
    <t>SHDN_n_1</t>
  </si>
  <si>
    <t>SHDN_n_2</t>
  </si>
  <si>
    <t>SSD1_LED</t>
  </si>
  <si>
    <t>SSD1_SLEEP</t>
  </si>
  <si>
    <t>SSD_3V3_1</t>
  </si>
  <si>
    <t>SSD_3V3_2</t>
  </si>
  <si>
    <t>SSD_3V3_3</t>
  </si>
  <si>
    <t>NetJ6_B30</t>
  </si>
  <si>
    <t>SSD_PEDET</t>
  </si>
  <si>
    <t>SSD_RCLK_N</t>
  </si>
  <si>
    <t>SSD_RCLK_P</t>
  </si>
  <si>
    <t>J7</t>
  </si>
  <si>
    <t>TEMP_SCL</t>
  </si>
  <si>
    <t>TEMP_SDA</t>
  </si>
  <si>
    <t>TMP_ALERT</t>
  </si>
  <si>
    <t>TVDD_HDMI</t>
  </si>
  <si>
    <t>UFP_ADCIN1</t>
  </si>
  <si>
    <t>UFP_ADCIN2</t>
  </si>
  <si>
    <t>UFP_ADCIN3</t>
  </si>
  <si>
    <t>UFP_ADCIN4</t>
  </si>
  <si>
    <t>UFP_CAP_MIS</t>
  </si>
  <si>
    <t>UFP_DBG</t>
  </si>
  <si>
    <t>UFP_DRAIN</t>
  </si>
  <si>
    <t>UFP_FAULT</t>
  </si>
  <si>
    <t>UFP_PLUG_EV</t>
  </si>
  <si>
    <t>UFP_PLUG_FL</t>
  </si>
  <si>
    <t>UFP_SCL</t>
  </si>
  <si>
    <t>UFP_SDA</t>
  </si>
  <si>
    <t>UFP_SINKENn</t>
  </si>
  <si>
    <t>UGND</t>
  </si>
  <si>
    <t>USBC_PWR</t>
  </si>
  <si>
    <t>USB_FGND</t>
  </si>
  <si>
    <t>NetJ11_14</t>
  </si>
  <si>
    <t>USB_SSRX1_N</t>
  </si>
  <si>
    <t>USB_SSRX1_P</t>
  </si>
  <si>
    <t>USB_SSRX2_N</t>
  </si>
  <si>
    <t>USB_SSRX2_P</t>
  </si>
  <si>
    <t>USB_SSTX1_N</t>
  </si>
  <si>
    <t>USB_SSTX1_P</t>
  </si>
  <si>
    <t>USB_SSTX2_N</t>
  </si>
  <si>
    <t>USB_SSTX2_P</t>
  </si>
  <si>
    <t>VBUS_DFP</t>
  </si>
  <si>
    <t>USB_TX1_N</t>
  </si>
  <si>
    <t>USB_TX1_P</t>
  </si>
  <si>
    <t>USB_TX2_N</t>
  </si>
  <si>
    <t>USB_TX2_P</t>
  </si>
  <si>
    <t>NetJ12_A8</t>
  </si>
  <si>
    <t>VADJ_1V3_FMC</t>
  </si>
  <si>
    <t>VADJ_FMC</t>
  </si>
  <si>
    <t>VBUS</t>
  </si>
  <si>
    <t>NetJ12_B8</t>
  </si>
  <si>
    <t>J13</t>
  </si>
  <si>
    <t>VCORE</t>
  </si>
  <si>
    <t>VDDA_PLL</t>
  </si>
  <si>
    <t>VDDIM</t>
  </si>
  <si>
    <t>J14</t>
  </si>
  <si>
    <t>H0</t>
  </si>
  <si>
    <t>VIO_1V3_CRUVI</t>
  </si>
  <si>
    <t>VIO_CRUVI</t>
  </si>
  <si>
    <t>VOS_VADJ_CR</t>
  </si>
  <si>
    <t>VOS_VADJ_FMC</t>
  </si>
  <si>
    <t>VOS_Z_ADJ</t>
  </si>
  <si>
    <t>Z_ADJ</t>
  </si>
  <si>
    <t>L12</t>
  </si>
  <si>
    <t>Z_S0_LS</t>
  </si>
  <si>
    <t>L13</t>
  </si>
  <si>
    <t>L14</t>
  </si>
  <si>
    <t>Z_S1_LS</t>
  </si>
  <si>
    <t>L15</t>
  </si>
  <si>
    <t>L16</t>
  </si>
  <si>
    <t>Z_S2_LS</t>
  </si>
  <si>
    <t>L17</t>
  </si>
  <si>
    <t>L18</t>
  </si>
  <si>
    <t>Z_S3_LS</t>
  </si>
  <si>
    <t>L19</t>
  </si>
  <si>
    <t>Z_S4_LS</t>
  </si>
  <si>
    <t>Z_S5_LS</t>
  </si>
  <si>
    <t>Z_S6_LS</t>
  </si>
  <si>
    <t>T6</t>
  </si>
  <si>
    <t>Z_S7_LS</t>
  </si>
  <si>
    <t>Z_SCL_LS</t>
  </si>
  <si>
    <t>Z_SDA_LS</t>
  </si>
  <si>
    <t>eMMC-CCLK</t>
  </si>
  <si>
    <t>eMMC-CLKR</t>
  </si>
  <si>
    <t>T13</t>
  </si>
  <si>
    <t>eMMC-CMD</t>
  </si>
  <si>
    <t>T14</t>
  </si>
  <si>
    <t>eMMC-D0</t>
  </si>
  <si>
    <t>eMMC-D1</t>
  </si>
  <si>
    <t>T16</t>
  </si>
  <si>
    <t>eMMC-D2</t>
  </si>
  <si>
    <t>T17</t>
  </si>
  <si>
    <t>eMMC-D3</t>
  </si>
  <si>
    <t>eMMC_RST</t>
  </si>
  <si>
    <t>T19</t>
  </si>
  <si>
    <t>count:947</t>
  </si>
  <si>
    <t>T20</t>
  </si>
  <si>
    <t>J15</t>
  </si>
  <si>
    <t>E14</t>
  </si>
  <si>
    <t>E17</t>
  </si>
  <si>
    <t>E20</t>
  </si>
  <si>
    <t>E23</t>
  </si>
  <si>
    <t>E26</t>
  </si>
  <si>
    <t>E29</t>
  </si>
  <si>
    <t>E32</t>
  </si>
  <si>
    <t>E35</t>
  </si>
  <si>
    <t>E38</t>
  </si>
  <si>
    <t>E39</t>
  </si>
  <si>
    <t>E40</t>
  </si>
  <si>
    <t>F6</t>
  </si>
  <si>
    <t>F21</t>
  </si>
  <si>
    <t>F30</t>
  </si>
  <si>
    <t>F33</t>
  </si>
  <si>
    <t>F36</t>
  </si>
  <si>
    <t>F39</t>
  </si>
  <si>
    <t>F40</t>
  </si>
  <si>
    <t>G14</t>
  </si>
  <si>
    <t>G17</t>
  </si>
  <si>
    <t>G20</t>
  </si>
  <si>
    <t>G23</t>
  </si>
  <si>
    <t>G26</t>
  </si>
  <si>
    <t>G29</t>
  </si>
  <si>
    <t>G32</t>
  </si>
  <si>
    <t>G35</t>
  </si>
  <si>
    <t>G38</t>
  </si>
  <si>
    <t>G39</t>
  </si>
  <si>
    <t>G40</t>
  </si>
  <si>
    <t>NetJ15_H1</t>
  </si>
  <si>
    <t>H6</t>
  </si>
  <si>
    <t>H21</t>
  </si>
  <si>
    <t>H30</t>
  </si>
  <si>
    <t>H33</t>
  </si>
  <si>
    <t>H36</t>
  </si>
  <si>
    <t>H39</t>
  </si>
  <si>
    <t>H40</t>
  </si>
  <si>
    <t>J17</t>
  </si>
  <si>
    <t>J20</t>
  </si>
  <si>
    <t>J23</t>
  </si>
  <si>
    <t>J26</t>
  </si>
  <si>
    <t>J29</t>
  </si>
  <si>
    <t>J32</t>
  </si>
  <si>
    <t>J35</t>
  </si>
  <si>
    <t>J38</t>
  </si>
  <si>
    <t>J39</t>
  </si>
  <si>
    <t>NetJ15_J39</t>
  </si>
  <si>
    <t>J40</t>
  </si>
  <si>
    <t>NetJ15_K1</t>
  </si>
  <si>
    <t>K6</t>
  </si>
  <si>
    <t>K21</t>
  </si>
  <si>
    <t>K30</t>
  </si>
  <si>
    <t>K33</t>
  </si>
  <si>
    <t>K36</t>
  </si>
  <si>
    <t>K39</t>
  </si>
  <si>
    <t>K40</t>
  </si>
  <si>
    <t>NetJ15_K40</t>
  </si>
  <si>
    <t>NetJ15_B4</t>
  </si>
  <si>
    <t>NetJ15_B5</t>
  </si>
  <si>
    <t>NetJ15_B8</t>
  </si>
  <si>
    <t>NetJ15_B9</t>
  </si>
  <si>
    <t>NetJ15_B24</t>
  </si>
  <si>
    <t>NetJ15_B25</t>
  </si>
  <si>
    <t>NetJ15_B28</t>
  </si>
  <si>
    <t>NetJ15_B29</t>
  </si>
  <si>
    <t>NetJ15_D31</t>
  </si>
  <si>
    <t>E6</t>
  </si>
  <si>
    <t>E7</t>
  </si>
  <si>
    <t>NetJ15_E9</t>
  </si>
  <si>
    <t>NetJ15_E10</t>
  </si>
  <si>
    <t>NetJ15_E12</t>
  </si>
  <si>
    <t>E13</t>
  </si>
  <si>
    <t>NetJ15_E13</t>
  </si>
  <si>
    <t>E15</t>
  </si>
  <si>
    <t>NetJ15_E15</t>
  </si>
  <si>
    <t>E16</t>
  </si>
  <si>
    <t>NetJ15_E16</t>
  </si>
  <si>
    <t>E18</t>
  </si>
  <si>
    <t>NetJ15_E18</t>
  </si>
  <si>
    <t>E19</t>
  </si>
  <si>
    <t>NetJ15_E19</t>
  </si>
  <si>
    <t>E21</t>
  </si>
  <si>
    <t>NetJ15_E21</t>
  </si>
  <si>
    <t>E22</t>
  </si>
  <si>
    <t>NetJ15_E22</t>
  </si>
  <si>
    <t>E24</t>
  </si>
  <si>
    <t>NetJ15_E24</t>
  </si>
  <si>
    <t>E25</t>
  </si>
  <si>
    <t>NetJ15_E25</t>
  </si>
  <si>
    <t>E27</t>
  </si>
  <si>
    <t>NetJ15_E27</t>
  </si>
  <si>
    <t>E28</t>
  </si>
  <si>
    <t>NetJ15_E28</t>
  </si>
  <si>
    <t>E30</t>
  </si>
  <si>
    <t>NetJ15_E30</t>
  </si>
  <si>
    <t>E31</t>
  </si>
  <si>
    <t>NetJ15_E31</t>
  </si>
  <si>
    <t>E33</t>
  </si>
  <si>
    <t>NetJ15_E33</t>
  </si>
  <si>
    <t>E34</t>
  </si>
  <si>
    <t>NetJ15_E34</t>
  </si>
  <si>
    <t>E36</t>
  </si>
  <si>
    <t>NetJ15_E36</t>
  </si>
  <si>
    <t>E37</t>
  </si>
  <si>
    <t>NetJ15_E37</t>
  </si>
  <si>
    <t>F7</t>
  </si>
  <si>
    <t>NetJ15_F10</t>
  </si>
  <si>
    <t>NetJ15_F11</t>
  </si>
  <si>
    <t>F13</t>
  </si>
  <si>
    <t>NetJ15_F13</t>
  </si>
  <si>
    <t>F14</t>
  </si>
  <si>
    <t>NetJ15_F14</t>
  </si>
  <si>
    <t>F16</t>
  </si>
  <si>
    <t>NetJ15_F16</t>
  </si>
  <si>
    <t>F17</t>
  </si>
  <si>
    <t>NetJ15_F17</t>
  </si>
  <si>
    <t>F19</t>
  </si>
  <si>
    <t>NetJ15_F19</t>
  </si>
  <si>
    <t>F20</t>
  </si>
  <si>
    <t>NetJ15_F20</t>
  </si>
  <si>
    <t>F22</t>
  </si>
  <si>
    <t>NetJ15_F22</t>
  </si>
  <si>
    <t>F23</t>
  </si>
  <si>
    <t>NetJ15_F23</t>
  </si>
  <si>
    <t>F25</t>
  </si>
  <si>
    <t>NetJ15_F25</t>
  </si>
  <si>
    <t>F26</t>
  </si>
  <si>
    <t>NetJ15_F26</t>
  </si>
  <si>
    <t>F28</t>
  </si>
  <si>
    <t>NetJ15_F28</t>
  </si>
  <si>
    <t>F29</t>
  </si>
  <si>
    <t>NetJ15_F29</t>
  </si>
  <si>
    <t>F31</t>
  </si>
  <si>
    <t>NetJ15_F31</t>
  </si>
  <si>
    <t>F32</t>
  </si>
  <si>
    <t>NetJ15_F32</t>
  </si>
  <si>
    <t>NetJ15_F34</t>
  </si>
  <si>
    <t>F35</t>
  </si>
  <si>
    <t>NetJ15_F35</t>
  </si>
  <si>
    <t>NetJ15_F37</t>
  </si>
  <si>
    <t>F38</t>
  </si>
  <si>
    <t>NetJ15_F38</t>
  </si>
  <si>
    <t>G6</t>
  </si>
  <si>
    <t>G7</t>
  </si>
  <si>
    <t>G13</t>
  </si>
  <si>
    <t>G15</t>
  </si>
  <si>
    <t>G16</t>
  </si>
  <si>
    <t>G18</t>
  </si>
  <si>
    <t>G19</t>
  </si>
  <si>
    <t>G21</t>
  </si>
  <si>
    <t>G22</t>
  </si>
  <si>
    <t>G24</t>
  </si>
  <si>
    <t>G25</t>
  </si>
  <si>
    <t>G27</t>
  </si>
  <si>
    <t>G28</t>
  </si>
  <si>
    <t>G30</t>
  </si>
  <si>
    <t>G31</t>
  </si>
  <si>
    <t>G33</t>
  </si>
  <si>
    <t>G34</t>
  </si>
  <si>
    <t>G36</t>
  </si>
  <si>
    <t>G37</t>
  </si>
  <si>
    <t>H7</t>
  </si>
  <si>
    <t>H14</t>
  </si>
  <si>
    <t>H16</t>
  </si>
  <si>
    <t>H17</t>
  </si>
  <si>
    <t>H19</t>
  </si>
  <si>
    <t>H20</t>
  </si>
  <si>
    <t>H22</t>
  </si>
  <si>
    <t>H23</t>
  </si>
  <si>
    <t>H25</t>
  </si>
  <si>
    <t>H26</t>
  </si>
  <si>
    <t>H28</t>
  </si>
  <si>
    <t>H29</t>
  </si>
  <si>
    <t>H31</t>
  </si>
  <si>
    <t>H32</t>
  </si>
  <si>
    <t>H35</t>
  </si>
  <si>
    <t>H38</t>
  </si>
  <si>
    <t>NetJ15_J12</t>
  </si>
  <si>
    <t>NetJ15_J13</t>
  </si>
  <si>
    <t>NetJ15_J15</t>
  </si>
  <si>
    <t>J16</t>
  </si>
  <si>
    <t>NetJ15_J16</t>
  </si>
  <si>
    <t>J18</t>
  </si>
  <si>
    <t>NetJ15_J18</t>
  </si>
  <si>
    <t>J19</t>
  </si>
  <si>
    <t>NetJ15_J19</t>
  </si>
  <si>
    <t>J21</t>
  </si>
  <si>
    <t>NetJ15_J21</t>
  </si>
  <si>
    <t>J22</t>
  </si>
  <si>
    <t>NetJ15_J22</t>
  </si>
  <si>
    <t>J24</t>
  </si>
  <si>
    <t>NetJ15_J24</t>
  </si>
  <si>
    <t>J25</t>
  </si>
  <si>
    <t>NetJ15_J25</t>
  </si>
  <si>
    <t>J27</t>
  </si>
  <si>
    <t>NetJ15_J27</t>
  </si>
  <si>
    <t>J28</t>
  </si>
  <si>
    <t>NetJ15_J28</t>
  </si>
  <si>
    <t>J30</t>
  </si>
  <si>
    <t>NetJ15_J30</t>
  </si>
  <si>
    <t>J31</t>
  </si>
  <si>
    <t>NetJ15_J31</t>
  </si>
  <si>
    <t>J33</t>
  </si>
  <si>
    <t>NetJ15_J33</t>
  </si>
  <si>
    <t>J34</t>
  </si>
  <si>
    <t>NetJ15_J34</t>
  </si>
  <si>
    <t>J36</t>
  </si>
  <si>
    <t>NetJ15_J36</t>
  </si>
  <si>
    <t>J37</t>
  </si>
  <si>
    <t>NetJ15_J37</t>
  </si>
  <si>
    <t>K7</t>
  </si>
  <si>
    <t>K13</t>
  </si>
  <si>
    <t>NetJ15_K13</t>
  </si>
  <si>
    <t>K14</t>
  </si>
  <si>
    <t>NetJ15_K14</t>
  </si>
  <si>
    <t>K16</t>
  </si>
  <si>
    <t>NetJ15_K16</t>
  </si>
  <si>
    <t>K17</t>
  </si>
  <si>
    <t>NetJ15_K17</t>
  </si>
  <si>
    <t>K19</t>
  </si>
  <si>
    <t>NetJ15_K19</t>
  </si>
  <si>
    <t>K20</t>
  </si>
  <si>
    <t>NetJ15_K20</t>
  </si>
  <si>
    <t>K22</t>
  </si>
  <si>
    <t>NetJ15_K22</t>
  </si>
  <si>
    <t>K23</t>
  </si>
  <si>
    <t>NetJ15_K23</t>
  </si>
  <si>
    <t>K25</t>
  </si>
  <si>
    <t>NetJ15_K25</t>
  </si>
  <si>
    <t>K26</t>
  </si>
  <si>
    <t>NetJ15_K26</t>
  </si>
  <si>
    <t>K28</t>
  </si>
  <si>
    <t>NetJ15_K28</t>
  </si>
  <si>
    <t>K29</t>
  </si>
  <si>
    <t>NetJ15_K29</t>
  </si>
  <si>
    <t>K31</t>
  </si>
  <si>
    <t>NetJ15_K31</t>
  </si>
  <si>
    <t>K32</t>
  </si>
  <si>
    <t>NetJ15_K32</t>
  </si>
  <si>
    <t>NetJ15_K34</t>
  </si>
  <si>
    <t>K35</t>
  </si>
  <si>
    <t>NetJ15_K35</t>
  </si>
  <si>
    <t>NetJ15_K37</t>
  </si>
  <si>
    <t>K38</t>
  </si>
  <si>
    <t>NetJ15_K38</t>
  </si>
  <si>
    <t>NetJ16_11</t>
  </si>
  <si>
    <t>NetJ17_A8</t>
  </si>
  <si>
    <t>NetJ17_A9</t>
  </si>
  <si>
    <t>NetJ17_A10</t>
  </si>
  <si>
    <t>NetJ17_A11</t>
  </si>
  <si>
    <t>NetJ17_A12</t>
  </si>
  <si>
    <t>NetJ17_A13</t>
  </si>
  <si>
    <t>NetJ17_B3</t>
  </si>
  <si>
    <t>NetJ17_B4</t>
  </si>
  <si>
    <t>NetJ17_B5</t>
  </si>
  <si>
    <t>NetJ17_B6</t>
  </si>
  <si>
    <t>NetJ17_B7</t>
  </si>
  <si>
    <t>NetJ17_B8</t>
  </si>
  <si>
    <t>NetJ17_B9</t>
  </si>
  <si>
    <t>NetJ17_B12</t>
  </si>
  <si>
    <t>NetJ17_B13</t>
  </si>
  <si>
    <t>NetJ17_B14</t>
  </si>
  <si>
    <t>NetJ17_C3</t>
  </si>
  <si>
    <t>NetJ17_C4</t>
  </si>
  <si>
    <t>NetJ17_C9</t>
  </si>
  <si>
    <t>NetJ19_1</t>
  </si>
  <si>
    <t>NetJ19_50</t>
  </si>
  <si>
    <t>NetJ19_51</t>
  </si>
  <si>
    <t>NetJ19_52</t>
  </si>
  <si>
    <t>NetJ19_53</t>
  </si>
  <si>
    <t>NetJ19_55</t>
  </si>
  <si>
    <t>NetJ19_56</t>
  </si>
  <si>
    <t>NetJ19_57</t>
  </si>
  <si>
    <t>NetJ19_58</t>
  </si>
  <si>
    <t>NetJ19_59</t>
  </si>
  <si>
    <t>NetJ20_11</t>
  </si>
  <si>
    <t>NetJ21_1</t>
  </si>
  <si>
    <t>NetJ21_50</t>
  </si>
  <si>
    <t>NetJ21_51</t>
  </si>
  <si>
    <t>NetJ21_52</t>
  </si>
  <si>
    <t>NetJ21_53</t>
  </si>
  <si>
    <t>NetJ21_55</t>
  </si>
  <si>
    <t>NetJ21_56</t>
  </si>
  <si>
    <t>NetJ21_57</t>
  </si>
  <si>
    <t>NetJ21_58</t>
  </si>
  <si>
    <t>NetJ21_59</t>
  </si>
  <si>
    <t>NetJ22_11</t>
  </si>
  <si>
    <t>eSD_DAT2</t>
  </si>
  <si>
    <t>eSD_DAT3</t>
  </si>
  <si>
    <t>eSD_CMD</t>
  </si>
  <si>
    <t>eSD_CLK</t>
  </si>
  <si>
    <t>eSD_DAT0</t>
  </si>
  <si>
    <t>eSD_DAT1</t>
  </si>
  <si>
    <t>NetJ25_A8</t>
  </si>
  <si>
    <t>NetJ25_B8</t>
  </si>
  <si>
    <t>NetU1_5</t>
  </si>
  <si>
    <t>NetU1_7</t>
  </si>
  <si>
    <t>NetU1_8</t>
  </si>
  <si>
    <t>NetU1_11</t>
  </si>
  <si>
    <t>NetU1_13</t>
  </si>
  <si>
    <t>NetU1_17</t>
  </si>
  <si>
    <t>NetU1_19</t>
  </si>
  <si>
    <t>NetU1_20</t>
  </si>
  <si>
    <t>NetU1_22</t>
  </si>
  <si>
    <t>NetU1_23</t>
  </si>
  <si>
    <t>NetU1_24</t>
  </si>
  <si>
    <t>NetU1_25</t>
  </si>
  <si>
    <t>NetU1_26</t>
  </si>
  <si>
    <t>NetU1_28</t>
  </si>
  <si>
    <t>NetU1_29</t>
  </si>
  <si>
    <t>NetU1_30</t>
  </si>
  <si>
    <t>NetU1_31</t>
  </si>
  <si>
    <t>NetU1_32</t>
  </si>
  <si>
    <t>NetU1_34</t>
  </si>
  <si>
    <t>NetU1_35</t>
  </si>
  <si>
    <t>NetU1_36</t>
  </si>
  <si>
    <t>NetU1_37</t>
  </si>
  <si>
    <t>NetU1_40</t>
  </si>
  <si>
    <t>NetU1_42</t>
  </si>
  <si>
    <t>NetU1_44</t>
  </si>
  <si>
    <t>NetU1_46</t>
  </si>
  <si>
    <t>NetU1_48</t>
  </si>
  <si>
    <t>NetU1_56</t>
  </si>
  <si>
    <t>NetU1_58</t>
  </si>
  <si>
    <t>NetU1_59</t>
  </si>
  <si>
    <t>NetU1_60</t>
  </si>
  <si>
    <t>NetU1_61</t>
  </si>
  <si>
    <t>NetU1_62</t>
  </si>
  <si>
    <t>NetU1_63</t>
  </si>
  <si>
    <t>NetU1_64</t>
  </si>
  <si>
    <t>NetU1_65</t>
  </si>
  <si>
    <t>NetU1_66</t>
  </si>
  <si>
    <t>NetU1_67</t>
  </si>
  <si>
    <t>NetU1_68</t>
  </si>
  <si>
    <t>NetU5_4</t>
  </si>
  <si>
    <t>NetU5_18</t>
  </si>
  <si>
    <t>NetU5_20</t>
  </si>
  <si>
    <t>NetU5_22</t>
  </si>
  <si>
    <t>NetU5_23</t>
  </si>
  <si>
    <t>NetU5_24</t>
  </si>
  <si>
    <t>NetU5_25</t>
  </si>
  <si>
    <t>NetU5_30</t>
  </si>
  <si>
    <t>NetU5_34</t>
  </si>
  <si>
    <t>NetU5_35</t>
  </si>
  <si>
    <t>NetU5_37</t>
  </si>
  <si>
    <t>NetU5_38</t>
  </si>
  <si>
    <t>NetU5_39</t>
  </si>
  <si>
    <t>NetU5_40</t>
  </si>
  <si>
    <t>NetU5_42</t>
  </si>
  <si>
    <t>NetU5_46</t>
  </si>
  <si>
    <t>NetU5_47</t>
  </si>
  <si>
    <t>NetU5_48</t>
  </si>
  <si>
    <t>NetU5_49</t>
  </si>
  <si>
    <t>NetU5_51</t>
  </si>
  <si>
    <t>NetU5_52</t>
  </si>
  <si>
    <t>NetU5_53</t>
  </si>
  <si>
    <t>NetU5_54</t>
  </si>
  <si>
    <t>NetU9_7</t>
  </si>
  <si>
    <t>NetU10_35</t>
  </si>
  <si>
    <t>NetU10_36</t>
  </si>
  <si>
    <t>NetU11_11</t>
  </si>
  <si>
    <t>NetU11_12</t>
  </si>
  <si>
    <t>NetU12_A7</t>
  </si>
  <si>
    <t>NetU12_A8</t>
  </si>
  <si>
    <t>NetU12_A9</t>
  </si>
  <si>
    <t>NetU12_A10</t>
  </si>
  <si>
    <t>NetU12_A13</t>
  </si>
  <si>
    <t>NetU12_A14</t>
  </si>
  <si>
    <t>NetU12_B3</t>
  </si>
  <si>
    <t>NetU12_B4</t>
  </si>
  <si>
    <t>NetU12_B5</t>
  </si>
  <si>
    <t>NetU12_B6</t>
  </si>
  <si>
    <t>NetU12_B7</t>
  </si>
  <si>
    <t>NetU12_B8</t>
  </si>
  <si>
    <t>NetU12_B9</t>
  </si>
  <si>
    <t>NetU12_B10</t>
  </si>
  <si>
    <t>NetU12_B11</t>
  </si>
  <si>
    <t>NetU12_B13</t>
  </si>
  <si>
    <t>NetU12_B14</t>
  </si>
  <si>
    <t>NetU12_C3</t>
  </si>
  <si>
    <t>NetU12_C5</t>
  </si>
  <si>
    <t>NetU12_C7</t>
  </si>
  <si>
    <t>NetU12_C8</t>
  </si>
  <si>
    <t>NetU12_C9</t>
  </si>
  <si>
    <t>NetU12_C10</t>
  </si>
  <si>
    <t>NetU12_C11</t>
  </si>
  <si>
    <t>NetU12_C12</t>
  </si>
  <si>
    <t>NetU12_C13</t>
  </si>
  <si>
    <t>NetU12_C14</t>
  </si>
  <si>
    <t>NetU12_D1</t>
  </si>
  <si>
    <t>NetU12_D2</t>
  </si>
  <si>
    <t>NetU12_D3</t>
  </si>
  <si>
    <t>NetU12_D12</t>
  </si>
  <si>
    <t>NetU12_D13</t>
  </si>
  <si>
    <t>NetU12_D14</t>
  </si>
  <si>
    <t>NetU12_E1</t>
  </si>
  <si>
    <t>NetU12_E2</t>
  </si>
  <si>
    <t>NetU12_E3</t>
  </si>
  <si>
    <t>NetU12_E5</t>
  </si>
  <si>
    <t>NetU12_E8</t>
  </si>
  <si>
    <t>NetU12_E9</t>
  </si>
  <si>
    <t>NetU12_E10</t>
  </si>
  <si>
    <t>NetU12_E12</t>
  </si>
  <si>
    <t>NetU12_E13</t>
  </si>
  <si>
    <t>NetU12_E14</t>
  </si>
  <si>
    <t>NetU12_F1</t>
  </si>
  <si>
    <t>NetU12_F2</t>
  </si>
  <si>
    <t>NetU12_F3</t>
  </si>
  <si>
    <t>NetU12_F10</t>
  </si>
  <si>
    <t>NetU12_F12</t>
  </si>
  <si>
    <t>NetU12_F13</t>
  </si>
  <si>
    <t>NetU12_F14</t>
  </si>
  <si>
    <t>NetU12_G1</t>
  </si>
  <si>
    <t>NetU12_G2</t>
  </si>
  <si>
    <t>NetU12_G3</t>
  </si>
  <si>
    <t>NetU12_G10</t>
  </si>
  <si>
    <t>NetU12_G12</t>
  </si>
  <si>
    <t>NetU12_G13</t>
  </si>
  <si>
    <t>NetU12_G14</t>
  </si>
  <si>
    <t>NetU12_H1</t>
  </si>
  <si>
    <t>NetU12_H2</t>
  </si>
  <si>
    <t>NetU12_H3</t>
  </si>
  <si>
    <t>NetU12_H5</t>
  </si>
  <si>
    <t>NetU12_H12</t>
  </si>
  <si>
    <t>NetU12_H13</t>
  </si>
  <si>
    <t>NetU12_H14</t>
  </si>
  <si>
    <t>NetU12_J1</t>
  </si>
  <si>
    <t>NetU12_J2</t>
  </si>
  <si>
    <t>NetU12_J3</t>
  </si>
  <si>
    <t>NetU12_J12</t>
  </si>
  <si>
    <t>NetU12_J13</t>
  </si>
  <si>
    <t>NetU12_J14</t>
  </si>
  <si>
    <t>NetU12_K1</t>
  </si>
  <si>
    <t>NetU12_K2</t>
  </si>
  <si>
    <t>NetU12_K3</t>
  </si>
  <si>
    <t>NetU12_K6</t>
  </si>
  <si>
    <t>NetU12_K7</t>
  </si>
  <si>
    <t>NetU12_K10</t>
  </si>
  <si>
    <t>NetU12_K12</t>
  </si>
  <si>
    <t>NetU12_K13</t>
  </si>
  <si>
    <t>NetU12_K14</t>
  </si>
  <si>
    <t>NetU12_L1</t>
  </si>
  <si>
    <t>NetU12_L2</t>
  </si>
  <si>
    <t>NetU12_L3</t>
  </si>
  <si>
    <t>NetU12_L12</t>
  </si>
  <si>
    <t>NetU12_L13</t>
  </si>
  <si>
    <t>NetU12_L14</t>
  </si>
  <si>
    <t>M1</t>
  </si>
  <si>
    <t>NetU12_M1</t>
  </si>
  <si>
    <t>M2</t>
  </si>
  <si>
    <t>NetU12_M2</t>
  </si>
  <si>
    <t>M3</t>
  </si>
  <si>
    <t>NetU12_M3</t>
  </si>
  <si>
    <t>M5</t>
  </si>
  <si>
    <t>M6</t>
  </si>
  <si>
    <t>M7</t>
  </si>
  <si>
    <t>NetU12_M7</t>
  </si>
  <si>
    <t>NetU12_M8</t>
  </si>
  <si>
    <t>M9</t>
  </si>
  <si>
    <t>NetU12_M9</t>
  </si>
  <si>
    <t>M10</t>
  </si>
  <si>
    <t>NetU12_M10</t>
  </si>
  <si>
    <t>M11</t>
  </si>
  <si>
    <t>NetU12_M11</t>
  </si>
  <si>
    <t>M12</t>
  </si>
  <si>
    <t>NetU12_M12</t>
  </si>
  <si>
    <t>M13</t>
  </si>
  <si>
    <t>NetU12_M13</t>
  </si>
  <si>
    <t>M14</t>
  </si>
  <si>
    <t>NetU12_M14</t>
  </si>
  <si>
    <t>NetU12_N3</t>
  </si>
  <si>
    <t>N6</t>
  </si>
  <si>
    <t>NetU12_N6</t>
  </si>
  <si>
    <t>N7</t>
  </si>
  <si>
    <t>NetU12_N7</t>
  </si>
  <si>
    <t>NetU12_N9</t>
  </si>
  <si>
    <t>NetU12_N10</t>
  </si>
  <si>
    <t>NetU12_N11</t>
  </si>
  <si>
    <t>NetU12_N12</t>
  </si>
  <si>
    <t>N13</t>
  </si>
  <si>
    <t>NetU12_N13</t>
  </si>
  <si>
    <t>N14</t>
  </si>
  <si>
    <t>NetU12_N14</t>
  </si>
  <si>
    <t>NetU12_P1</t>
  </si>
  <si>
    <t>NetU12_P2</t>
  </si>
  <si>
    <t>P6</t>
  </si>
  <si>
    <t>P7</t>
  </si>
  <si>
    <t>NetU12_P7</t>
  </si>
  <si>
    <t>NetU12_P8</t>
  </si>
  <si>
    <t>NetU12_P9</t>
  </si>
  <si>
    <t>NetU12_P10</t>
  </si>
  <si>
    <t>NetU12_P11</t>
  </si>
  <si>
    <t>NetU12_P12</t>
  </si>
  <si>
    <t>P13</t>
  </si>
  <si>
    <t>NetU12_P13</t>
  </si>
  <si>
    <t>P14</t>
  </si>
  <si>
    <t>NetU12_P14</t>
  </si>
  <si>
    <t>NetU16_5</t>
  </si>
  <si>
    <t>NetU16_14</t>
  </si>
  <si>
    <t>NetU16_15</t>
  </si>
  <si>
    <t>NetU19_10</t>
  </si>
  <si>
    <t>U21</t>
  </si>
  <si>
    <t>NetU21_3</t>
  </si>
  <si>
    <t>NetU21_6</t>
  </si>
  <si>
    <t>NetU21_16</t>
  </si>
  <si>
    <t>U22</t>
  </si>
  <si>
    <t>U23</t>
  </si>
  <si>
    <t>NetU23_49</t>
  </si>
  <si>
    <t>U24</t>
  </si>
  <si>
    <t>NetU24_24</t>
  </si>
  <si>
    <t>U25</t>
  </si>
  <si>
    <t>NetU25_9</t>
  </si>
  <si>
    <t>NetU25_10</t>
  </si>
  <si>
    <t>U26</t>
  </si>
  <si>
    <t>U27</t>
  </si>
  <si>
    <t>NetU27_4</t>
  </si>
  <si>
    <t>NetU27_5</t>
  </si>
  <si>
    <t>NetU27_6</t>
  </si>
  <si>
    <t>NetU27_16</t>
  </si>
  <si>
    <t>NetU27_21</t>
  </si>
  <si>
    <t>U28</t>
  </si>
  <si>
    <t>U29</t>
  </si>
  <si>
    <t>U30</t>
  </si>
  <si>
    <t>NetU30_8</t>
  </si>
  <si>
    <t>NetU30_11</t>
  </si>
  <si>
    <t>U31</t>
  </si>
  <si>
    <t>NetU32_4</t>
  </si>
  <si>
    <t>NetU32_5</t>
  </si>
  <si>
    <t>NetU32_6</t>
  </si>
  <si>
    <t>NetU32_16</t>
  </si>
  <si>
    <t>NetU32_21</t>
  </si>
  <si>
    <t>U33</t>
  </si>
  <si>
    <t>NetU33_6</t>
  </si>
  <si>
    <t>NetU33_8</t>
  </si>
  <si>
    <t>U34</t>
  </si>
  <si>
    <t>NetU34_3</t>
  </si>
  <si>
    <t>NetU34_6</t>
  </si>
  <si>
    <t>NetU34_16</t>
  </si>
  <si>
    <t>U35</t>
  </si>
  <si>
    <t>U36</t>
  </si>
  <si>
    <t>NetU37_5</t>
  </si>
  <si>
    <t>NetU37_14</t>
  </si>
  <si>
    <t>NetU37_15</t>
  </si>
  <si>
    <t>U38</t>
  </si>
  <si>
    <t>U39</t>
  </si>
  <si>
    <t>U40</t>
  </si>
  <si>
    <t>U41</t>
  </si>
  <si>
    <t>NetU41_4</t>
  </si>
  <si>
    <t>NetU41_5</t>
  </si>
  <si>
    <t>NetU41_6</t>
  </si>
  <si>
    <t>NetU41_16</t>
  </si>
  <si>
    <t>NetU41_21</t>
  </si>
  <si>
    <t>U42</t>
  </si>
  <si>
    <t>NetU42_4</t>
  </si>
  <si>
    <t>NetU42_5</t>
  </si>
  <si>
    <t>NetU42_6</t>
  </si>
  <si>
    <t>NetU42_16</t>
  </si>
  <si>
    <t>NetU42_21</t>
  </si>
  <si>
    <t>U43</t>
  </si>
  <si>
    <t>NetU43_4</t>
  </si>
  <si>
    <t>NetU43_5</t>
  </si>
  <si>
    <t>NetU43_6</t>
  </si>
  <si>
    <t>NetU43_16</t>
  </si>
  <si>
    <t>NetU43_21</t>
  </si>
  <si>
    <t>U44</t>
  </si>
  <si>
    <t>NetU44_11</t>
  </si>
  <si>
    <t>NetU44_12</t>
  </si>
  <si>
    <t>U45</t>
  </si>
  <si>
    <t>NetU45_4</t>
  </si>
  <si>
    <t>NetU45_5</t>
  </si>
  <si>
    <t>NetU45_6</t>
  </si>
  <si>
    <t>NetU45_16</t>
  </si>
  <si>
    <t>NetU45_21</t>
  </si>
  <si>
    <t>U46</t>
  </si>
  <si>
    <t>NetU46_5</t>
  </si>
  <si>
    <t>NetU47_4</t>
  </si>
  <si>
    <t>NetU47_6</t>
  </si>
  <si>
    <t>NetU47_16</t>
  </si>
  <si>
    <t>NetU47_21</t>
  </si>
  <si>
    <t>NetU48_4</t>
  </si>
  <si>
    <t>NetU48_5</t>
  </si>
  <si>
    <t>NetU48_6</t>
  </si>
  <si>
    <t>NetU48_16</t>
  </si>
  <si>
    <t>NetU48_21</t>
  </si>
  <si>
    <t>U49</t>
  </si>
  <si>
    <t>NetU49_B2</t>
  </si>
  <si>
    <t>NetU49_C2</t>
  </si>
  <si>
    <t>U51</t>
  </si>
  <si>
    <t>U55</t>
  </si>
  <si>
    <t>U56</t>
  </si>
  <si>
    <t>C129</t>
  </si>
  <si>
    <t>C173</t>
  </si>
  <si>
    <t>C174</t>
  </si>
  <si>
    <t>C175</t>
  </si>
  <si>
    <t>C179</t>
  </si>
  <si>
    <t>C180</t>
  </si>
  <si>
    <t>C182</t>
  </si>
  <si>
    <t>C191</t>
  </si>
  <si>
    <t>C192</t>
  </si>
  <si>
    <t>C193</t>
  </si>
  <si>
    <t>C194</t>
  </si>
  <si>
    <t>C195</t>
  </si>
  <si>
    <t>C196</t>
  </si>
  <si>
    <t>C197</t>
  </si>
  <si>
    <t>C198</t>
  </si>
  <si>
    <t>C199</t>
  </si>
  <si>
    <t>C200</t>
  </si>
  <si>
    <t>C201</t>
  </si>
  <si>
    <t>C207</t>
  </si>
  <si>
    <t>C208</t>
  </si>
  <si>
    <t>C209</t>
  </si>
  <si>
    <t>C210</t>
  </si>
  <si>
    <t>C211</t>
  </si>
  <si>
    <t>C212</t>
  </si>
  <si>
    <t>C213</t>
  </si>
  <si>
    <t>C214</t>
  </si>
  <si>
    <t>C215</t>
  </si>
  <si>
    <t>C216</t>
  </si>
  <si>
    <t>C217</t>
  </si>
  <si>
    <t>C218</t>
  </si>
  <si>
    <t>C219</t>
  </si>
  <si>
    <t>C220</t>
  </si>
  <si>
    <t>C221</t>
  </si>
  <si>
    <t>C222</t>
  </si>
  <si>
    <t>C223</t>
  </si>
  <si>
    <t>C224</t>
  </si>
  <si>
    <t>C225</t>
  </si>
  <si>
    <t>C226</t>
  </si>
  <si>
    <t>C227</t>
  </si>
  <si>
    <t>C229</t>
  </si>
  <si>
    <t>C230</t>
  </si>
  <si>
    <t>C231</t>
  </si>
  <si>
    <t>C232</t>
  </si>
  <si>
    <t>C233</t>
  </si>
  <si>
    <t>C234</t>
  </si>
  <si>
    <t>C235</t>
  </si>
  <si>
    <t>C236</t>
  </si>
  <si>
    <t>C237</t>
  </si>
  <si>
    <t>C238</t>
  </si>
  <si>
    <t>C239</t>
  </si>
  <si>
    <t>C240</t>
  </si>
  <si>
    <t>C241</t>
  </si>
  <si>
    <t>C242</t>
  </si>
  <si>
    <t>C243</t>
  </si>
  <si>
    <t>C244</t>
  </si>
  <si>
    <t>C245</t>
  </si>
  <si>
    <t>C246</t>
  </si>
  <si>
    <t>C247</t>
  </si>
  <si>
    <t>C248</t>
  </si>
  <si>
    <t>C249</t>
  </si>
  <si>
    <t>C250</t>
  </si>
  <si>
    <t>C251</t>
  </si>
  <si>
    <t>C252</t>
  </si>
  <si>
    <t>C253</t>
  </si>
  <si>
    <t>C254</t>
  </si>
  <si>
    <t>C255</t>
  </si>
  <si>
    <t>C256</t>
  </si>
  <si>
    <t>C257</t>
  </si>
  <si>
    <t>C258</t>
  </si>
  <si>
    <t>C259</t>
  </si>
  <si>
    <t>C260</t>
  </si>
  <si>
    <t>C261</t>
  </si>
  <si>
    <t>C262</t>
  </si>
  <si>
    <t>C263</t>
  </si>
  <si>
    <t>C264</t>
  </si>
  <si>
    <t>C265</t>
  </si>
  <si>
    <t>C266</t>
  </si>
  <si>
    <t>C267</t>
  </si>
  <si>
    <t>C268</t>
  </si>
  <si>
    <t>C269</t>
  </si>
  <si>
    <t>C270</t>
  </si>
  <si>
    <t>C291</t>
  </si>
  <si>
    <t>C292</t>
  </si>
  <si>
    <t>C294</t>
  </si>
  <si>
    <t>C295</t>
  </si>
  <si>
    <t>C296</t>
  </si>
  <si>
    <t>C297</t>
  </si>
  <si>
    <t>C300</t>
  </si>
  <si>
    <t>C301</t>
  </si>
  <si>
    <t>C302</t>
  </si>
  <si>
    <t>C303</t>
  </si>
  <si>
    <t>C304</t>
  </si>
  <si>
    <t>C308</t>
  </si>
  <si>
    <t>C309</t>
  </si>
  <si>
    <t>C310</t>
  </si>
  <si>
    <t>C311</t>
  </si>
  <si>
    <t>C312</t>
  </si>
  <si>
    <t>C347</t>
  </si>
  <si>
    <t>C348</t>
  </si>
  <si>
    <t>C349</t>
  </si>
  <si>
    <t>C350</t>
  </si>
  <si>
    <t>C351</t>
  </si>
  <si>
    <t>C352</t>
  </si>
  <si>
    <t>C353</t>
  </si>
  <si>
    <t>C354</t>
  </si>
  <si>
    <t>C355</t>
  </si>
  <si>
    <t>C393</t>
  </si>
  <si>
    <t>C394</t>
  </si>
  <si>
    <t>C396</t>
  </si>
  <si>
    <t>C455</t>
  </si>
  <si>
    <t>C488</t>
  </si>
  <si>
    <t>C582</t>
  </si>
  <si>
    <t>C583</t>
  </si>
  <si>
    <t>C584</t>
  </si>
  <si>
    <t>C585</t>
  </si>
  <si>
    <t>C586</t>
  </si>
  <si>
    <t>C587</t>
  </si>
  <si>
    <t>C588</t>
  </si>
  <si>
    <t>C589</t>
  </si>
  <si>
    <t>C592</t>
  </si>
  <si>
    <t>C593</t>
  </si>
  <si>
    <t>C594</t>
  </si>
  <si>
    <t>C595</t>
  </si>
  <si>
    <t>C596</t>
  </si>
  <si>
    <t>C597</t>
  </si>
  <si>
    <t>C598</t>
  </si>
  <si>
    <t>C599</t>
  </si>
  <si>
    <t>C602</t>
  </si>
  <si>
    <t>C603</t>
  </si>
  <si>
    <t>C604</t>
  </si>
  <si>
    <t>C605</t>
  </si>
  <si>
    <t>C608</t>
  </si>
  <si>
    <t>C609</t>
  </si>
  <si>
    <t>C610</t>
  </si>
  <si>
    <t>C611</t>
  </si>
  <si>
    <t>C612</t>
  </si>
  <si>
    <t>C613</t>
  </si>
  <si>
    <t>C614</t>
  </si>
  <si>
    <t>C615</t>
  </si>
  <si>
    <t>C632</t>
  </si>
  <si>
    <t>C633</t>
  </si>
  <si>
    <t>C634</t>
  </si>
  <si>
    <t>C635</t>
  </si>
  <si>
    <t>C636</t>
  </si>
  <si>
    <t>C637</t>
  </si>
  <si>
    <t>C651</t>
  </si>
  <si>
    <t>C652</t>
  </si>
  <si>
    <t>L21</t>
  </si>
  <si>
    <t>L22</t>
  </si>
  <si>
    <t>L23</t>
  </si>
  <si>
    <t>L24</t>
  </si>
  <si>
    <t>L25</t>
  </si>
  <si>
    <t>L26</t>
  </si>
  <si>
    <t>L27</t>
  </si>
  <si>
    <t>L28</t>
  </si>
  <si>
    <t>L29</t>
  </si>
  <si>
    <t>L30</t>
  </si>
  <si>
    <t>L31</t>
  </si>
  <si>
    <t>L32</t>
  </si>
  <si>
    <t>L58</t>
  </si>
  <si>
    <t>L59</t>
  </si>
  <si>
    <t>MP1</t>
  </si>
  <si>
    <t>MP9</t>
  </si>
  <si>
    <t>R97</t>
  </si>
  <si>
    <t>R98</t>
  </si>
  <si>
    <t>R99</t>
  </si>
  <si>
    <t>R100</t>
  </si>
  <si>
    <t>R101</t>
  </si>
  <si>
    <t>R102</t>
  </si>
  <si>
    <t>R103</t>
  </si>
  <si>
    <t>R104</t>
  </si>
  <si>
    <t>R105</t>
  </si>
  <si>
    <t>R106</t>
  </si>
  <si>
    <t>R107</t>
  </si>
  <si>
    <t>R108</t>
  </si>
  <si>
    <t>R109</t>
  </si>
  <si>
    <t>R110</t>
  </si>
  <si>
    <t>R111</t>
  </si>
  <si>
    <t>R112</t>
  </si>
  <si>
    <t>R113</t>
  </si>
  <si>
    <t>R114</t>
  </si>
  <si>
    <t>R115</t>
  </si>
  <si>
    <t>R116</t>
  </si>
  <si>
    <t>R117</t>
  </si>
  <si>
    <t>R118</t>
  </si>
  <si>
    <t>R119</t>
  </si>
  <si>
    <t>R120</t>
  </si>
  <si>
    <t>R121</t>
  </si>
  <si>
    <t>R122</t>
  </si>
  <si>
    <t>R123</t>
  </si>
  <si>
    <t>R124</t>
  </si>
  <si>
    <t>R125</t>
  </si>
  <si>
    <t>R126</t>
  </si>
  <si>
    <t>R127</t>
  </si>
  <si>
    <t>R128</t>
  </si>
  <si>
    <t>R130</t>
  </si>
  <si>
    <t>R131</t>
  </si>
  <si>
    <t>R132</t>
  </si>
  <si>
    <t>R133</t>
  </si>
  <si>
    <t>R136</t>
  </si>
  <si>
    <t>R137</t>
  </si>
  <si>
    <t>R138</t>
  </si>
  <si>
    <t>R139</t>
  </si>
  <si>
    <t>R140</t>
  </si>
  <si>
    <t>R141</t>
  </si>
  <si>
    <t>R142</t>
  </si>
  <si>
    <t>R143</t>
  </si>
  <si>
    <t>R144</t>
  </si>
  <si>
    <t>R145</t>
  </si>
  <si>
    <t>R146</t>
  </si>
  <si>
    <t>R147</t>
  </si>
  <si>
    <t>R148</t>
  </si>
  <si>
    <t>R149</t>
  </si>
  <si>
    <t>R150</t>
  </si>
  <si>
    <t>R151</t>
  </si>
  <si>
    <t>R152</t>
  </si>
  <si>
    <t>R153</t>
  </si>
  <si>
    <t>R154</t>
  </si>
  <si>
    <t>R155</t>
  </si>
  <si>
    <t>R157</t>
  </si>
  <si>
    <t>R159</t>
  </si>
  <si>
    <t>R160</t>
  </si>
  <si>
    <t>R161</t>
  </si>
  <si>
    <t>R162</t>
  </si>
  <si>
    <t>R165</t>
  </si>
  <si>
    <t>R166</t>
  </si>
  <si>
    <t>R169</t>
  </si>
  <si>
    <t>R170</t>
  </si>
  <si>
    <t>R171</t>
  </si>
  <si>
    <t>R172</t>
  </si>
  <si>
    <t>R173</t>
  </si>
  <si>
    <t>R174</t>
  </si>
  <si>
    <t>R175</t>
  </si>
  <si>
    <t>R179</t>
  </si>
  <si>
    <t>R180</t>
  </si>
  <si>
    <t>R188</t>
  </si>
  <si>
    <t>R189</t>
  </si>
  <si>
    <t>R190</t>
  </si>
  <si>
    <t>R191</t>
  </si>
  <si>
    <t>R192</t>
  </si>
  <si>
    <t>R193</t>
  </si>
  <si>
    <t>R194</t>
  </si>
  <si>
    <t>R195</t>
  </si>
  <si>
    <t>R196</t>
  </si>
  <si>
    <t>R197</t>
  </si>
  <si>
    <t>R198</t>
  </si>
  <si>
    <t>R199</t>
  </si>
  <si>
    <t>R200</t>
  </si>
  <si>
    <t>R201</t>
  </si>
  <si>
    <t>R202</t>
  </si>
  <si>
    <t>R203</t>
  </si>
  <si>
    <t>R204</t>
  </si>
  <si>
    <t>R205</t>
  </si>
  <si>
    <t>R209</t>
  </si>
  <si>
    <t>R210</t>
  </si>
  <si>
    <t>R211</t>
  </si>
  <si>
    <t>R212</t>
  </si>
  <si>
    <t>R214</t>
  </si>
  <si>
    <t>R215</t>
  </si>
  <si>
    <t>R216</t>
  </si>
  <si>
    <t>R217</t>
  </si>
  <si>
    <t>R218</t>
  </si>
  <si>
    <t>R219</t>
  </si>
  <si>
    <t>R220</t>
  </si>
  <si>
    <t>R221</t>
  </si>
  <si>
    <t>R222</t>
  </si>
  <si>
    <t>R223</t>
  </si>
  <si>
    <t>R224</t>
  </si>
  <si>
    <t>R225</t>
  </si>
  <si>
    <t>R226</t>
  </si>
  <si>
    <t>R227</t>
  </si>
  <si>
    <t>R228</t>
  </si>
  <si>
    <t>R229</t>
  </si>
  <si>
    <t>R230</t>
  </si>
  <si>
    <t>R232</t>
  </si>
  <si>
    <t>R233</t>
  </si>
  <si>
    <t>R234</t>
  </si>
  <si>
    <t>R235</t>
  </si>
  <si>
    <t>R236</t>
  </si>
  <si>
    <t>R237</t>
  </si>
  <si>
    <t>R238</t>
  </si>
  <si>
    <t>R239</t>
  </si>
  <si>
    <t>R240</t>
  </si>
  <si>
    <t>R241</t>
  </si>
  <si>
    <t>R242</t>
  </si>
  <si>
    <t>R243</t>
  </si>
  <si>
    <t>R244</t>
  </si>
  <si>
    <t>R245</t>
  </si>
  <si>
    <t>R246</t>
  </si>
  <si>
    <t>R247</t>
  </si>
  <si>
    <t>R248</t>
  </si>
  <si>
    <t>R249</t>
  </si>
  <si>
    <t>R250</t>
  </si>
  <si>
    <t>R251</t>
  </si>
  <si>
    <t>R252</t>
  </si>
  <si>
    <t>R253</t>
  </si>
  <si>
    <t>R254</t>
  </si>
  <si>
    <t>R255</t>
  </si>
  <si>
    <t>R256</t>
  </si>
  <si>
    <t>R257</t>
  </si>
  <si>
    <t>R258</t>
  </si>
  <si>
    <t>R259</t>
  </si>
  <si>
    <t>R260</t>
  </si>
  <si>
    <t>R261</t>
  </si>
  <si>
    <t>R263</t>
  </si>
  <si>
    <t>R268</t>
  </si>
  <si>
    <t>R269</t>
  </si>
  <si>
    <t>R270</t>
  </si>
  <si>
    <t>R271</t>
  </si>
  <si>
    <t>R272</t>
  </si>
  <si>
    <t>R273</t>
  </si>
  <si>
    <t>R274</t>
  </si>
  <si>
    <t>R275</t>
  </si>
  <si>
    <t>R276</t>
  </si>
  <si>
    <t>R279</t>
  </si>
  <si>
    <t>R281</t>
  </si>
  <si>
    <t>R283</t>
  </si>
  <si>
    <t>R284</t>
  </si>
  <si>
    <t>R285</t>
  </si>
  <si>
    <t>R286</t>
  </si>
  <si>
    <t>R287</t>
  </si>
  <si>
    <t>R289</t>
  </si>
  <si>
    <t>R293</t>
  </si>
  <si>
    <t>R294</t>
  </si>
  <si>
    <t>R297</t>
  </si>
  <si>
    <t>R298</t>
  </si>
  <si>
    <t>R311</t>
  </si>
  <si>
    <t>R312</t>
  </si>
  <si>
    <t>R313</t>
  </si>
  <si>
    <t>R314</t>
  </si>
  <si>
    <t>R315</t>
  </si>
  <si>
    <t>R316</t>
  </si>
  <si>
    <t>R317</t>
  </si>
  <si>
    <t>R318</t>
  </si>
  <si>
    <t>R319</t>
  </si>
  <si>
    <t>R320</t>
  </si>
  <si>
    <t>R321</t>
  </si>
  <si>
    <t>R322</t>
  </si>
  <si>
    <t>R323</t>
  </si>
  <si>
    <t>R325</t>
  </si>
  <si>
    <t>R326</t>
  </si>
  <si>
    <t>R327</t>
  </si>
  <si>
    <t>R328</t>
  </si>
  <si>
    <t>R329</t>
  </si>
  <si>
    <t>R330</t>
  </si>
  <si>
    <t>R331</t>
  </si>
  <si>
    <t>R332</t>
  </si>
  <si>
    <t>R333</t>
  </si>
  <si>
    <t>R334</t>
  </si>
  <si>
    <t>R335</t>
  </si>
  <si>
    <t>R336</t>
  </si>
  <si>
    <t>R337</t>
  </si>
  <si>
    <t>R338</t>
  </si>
  <si>
    <t>R339</t>
  </si>
  <si>
    <t>R340</t>
  </si>
  <si>
    <t>R341</t>
  </si>
  <si>
    <t>R342</t>
  </si>
  <si>
    <t>R343</t>
  </si>
  <si>
    <t>R344</t>
  </si>
  <si>
    <t>R345</t>
  </si>
  <si>
    <t>R346</t>
  </si>
  <si>
    <t>R347</t>
  </si>
  <si>
    <t>R348</t>
  </si>
  <si>
    <t>R349</t>
  </si>
  <si>
    <t>R350</t>
  </si>
  <si>
    <t>R351</t>
  </si>
  <si>
    <t>R352</t>
  </si>
  <si>
    <t>R353</t>
  </si>
  <si>
    <t>R354</t>
  </si>
  <si>
    <t>R355</t>
  </si>
  <si>
    <t>R356</t>
  </si>
  <si>
    <t>R375</t>
  </si>
  <si>
    <t>R376</t>
  </si>
  <si>
    <t>R377</t>
  </si>
  <si>
    <t>R378</t>
  </si>
  <si>
    <t>R384</t>
  </si>
  <si>
    <t>R385</t>
  </si>
  <si>
    <t>R386</t>
  </si>
  <si>
    <t>R390</t>
  </si>
  <si>
    <t>R391</t>
  </si>
  <si>
    <t>R396</t>
  </si>
  <si>
    <t>R399</t>
  </si>
  <si>
    <t>R400</t>
  </si>
  <si>
    <t>R401</t>
  </si>
  <si>
    <t>S1</t>
  </si>
  <si>
    <t>S2</t>
  </si>
  <si>
    <t>S3</t>
  </si>
  <si>
    <t>S4</t>
  </si>
  <si>
    <t>S7</t>
  </si>
  <si>
    <t>S14</t>
  </si>
  <si>
    <t>SNAP2</t>
  </si>
  <si>
    <t>TP16</t>
  </si>
  <si>
    <t>TP17</t>
  </si>
  <si>
    <t>TP18</t>
  </si>
  <si>
    <t>TP19</t>
  </si>
  <si>
    <t>TP20</t>
  </si>
  <si>
    <t>TP21</t>
  </si>
  <si>
    <t>TP22</t>
  </si>
  <si>
    <t>TP23</t>
  </si>
  <si>
    <t>TP25</t>
  </si>
  <si>
    <t>TP26</t>
  </si>
  <si>
    <t>TP27</t>
  </si>
  <si>
    <t>TP32</t>
  </si>
  <si>
    <t>TP33</t>
  </si>
  <si>
    <t>TP34</t>
  </si>
  <si>
    <t>TP35</t>
  </si>
  <si>
    <t>TP36</t>
  </si>
  <si>
    <t>TP39</t>
  </si>
  <si>
    <t>TP41</t>
  </si>
  <si>
    <t>TP42</t>
  </si>
  <si>
    <t>Connector</t>
  </si>
  <si>
    <t>Intermediate</t>
  </si>
  <si>
    <t>Filter</t>
  </si>
  <si>
    <t>Comp Pin</t>
  </si>
  <si>
    <t>destination</t>
  </si>
  <si>
    <t>to connector</t>
  </si>
  <si>
    <t>to component</t>
  </si>
  <si>
    <t>trace length</t>
  </si>
  <si>
    <t>ignore list</t>
  </si>
  <si>
    <t>replace list</t>
  </si>
  <si>
    <t xml:space="preserve">FMC_VADJ                                                        </t>
  </si>
  <si>
    <t xml:space="preserve">VREF_66                                                         </t>
  </si>
  <si>
    <t xml:space="preserve">3V3SB                                                           </t>
  </si>
  <si>
    <t xml:space="preserve">PL_1V8                                                          </t>
  </si>
  <si>
    <t xml:space="preserve">VCC_MOD                                                         </t>
  </si>
  <si>
    <t xml:space="preserve">PLL_3V3                                                         </t>
  </si>
  <si>
    <t xml:space="preserve">PS_1V8                                                          </t>
  </si>
  <si>
    <t xml:space="preserve">1.8V                                                            </t>
  </si>
  <si>
    <t xml:space="preserve">VREF_64                                                         </t>
  </si>
  <si>
    <t xml:space="preserve">VREF_65                                                         </t>
  </si>
  <si>
    <t>Name</t>
  </si>
  <si>
    <t>Pin Coordinate</t>
  </si>
  <si>
    <t>Designator + Pin</t>
  </si>
  <si>
    <t>new net</t>
  </si>
  <si>
    <t>B2B Pin / Filter</t>
  </si>
  <si>
    <t>tracelength</t>
  </si>
  <si>
    <t>new designator</t>
  </si>
  <si>
    <t>Type + name</t>
  </si>
  <si>
    <t>1</t>
  </si>
  <si>
    <t>NC</t>
  </si>
  <si>
    <t>2</t>
  </si>
  <si>
    <t>3</t>
  </si>
  <si>
    <t>4</t>
  </si>
  <si>
    <t>5</t>
  </si>
  <si>
    <t>MGT-PL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</si>
  <si>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</si>
  <si>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</si>
  <si>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</si>
  <si>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</si>
  <si>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</si>
  <si>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</si>
  <si>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</si>
  <si>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</si>
  <si>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</si>
  <si>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</si>
  <si>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</si>
  <si>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</si>
  <si>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</si>
  <si>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</si>
  <si>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</si>
  <si>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</si>
  <si>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</si>
  <si>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</si>
  <si>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</si>
  <si>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</si>
  <si>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</si>
  <si>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</si>
  <si>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</si>
  <si>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</si>
  <si>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</si>
  <si>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</si>
  <si>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</si>
  <si>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</si>
  <si>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</si>
  <si>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</si>
  <si>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IO</t>
  </si>
  <si>
    <t>36</t>
  </si>
  <si>
    <t>37</t>
  </si>
  <si>
    <t>38</t>
  </si>
  <si>
    <t>39</t>
  </si>
  <si>
    <t>40</t>
  </si>
  <si>
    <t>PWR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</si>
  <si>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</si>
  <si>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</si>
  <si>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</si>
  <si>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</si>
  <si>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</si>
  <si>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</si>
  <si>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</si>
  <si>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</si>
  <si>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</si>
  <si>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</si>
  <si>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</si>
  <si>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</si>
  <si>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</si>
  <si>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</si>
  <si>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</si>
  <si>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</si>
  <si>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</si>
  <si>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</si>
  <si>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</si>
  <si>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</si>
  <si>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</si>
  <si>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</si>
  <si>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</si>
  <si>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</si>
  <si>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</si>
  <si>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</si>
  <si>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</si>
  <si>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</si>
  <si>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</si>
  <si>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</si>
  <si>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</si>
  <si>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</si>
  <si>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</si>
  <si>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</si>
  <si>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</si>
  <si>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</si>
  <si>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</si>
  <si>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</si>
  <si>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</si>
  <si>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</si>
  <si>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</si>
  <si>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</si>
  <si>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</si>
  <si>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</si>
  <si>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</si>
  <si>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</si>
  <si>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</si>
  <si>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</si>
  <si>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</si>
  <si>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</si>
  <si>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</si>
  <si>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</si>
  <si>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</si>
  <si>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</si>
  <si>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</si>
  <si>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</si>
  <si>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</si>
  <si>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</si>
  <si>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</si>
  <si>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</si>
  <si>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</si>
  <si>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</si>
  <si>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</si>
  <si>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</si>
  <si>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</si>
  <si>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</si>
  <si>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</si>
  <si>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</si>
  <si>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</si>
  <si>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</si>
  <si>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</si>
  <si>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</si>
  <si>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</si>
  <si>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</si>
  <si>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</si>
  <si>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</si>
  <si>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</si>
  <si>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</si>
  <si>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</si>
  <si>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</si>
  <si>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</si>
  <si>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</si>
  <si>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</si>
  <si>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</si>
  <si>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</si>
  <si>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</si>
  <si>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</si>
  <si>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</si>
  <si>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</si>
  <si>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</si>
  <si>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</si>
  <si>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</si>
  <si>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</si>
  <si>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</si>
  <si>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</si>
  <si>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</si>
  <si>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</si>
  <si>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</si>
  <si>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</si>
  <si>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</si>
  <si>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</si>
  <si>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</si>
  <si>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</si>
  <si>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</si>
  <si>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</si>
  <si>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</si>
  <si>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</si>
  <si>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</si>
  <si>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</si>
  <si>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</si>
  <si>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</si>
  <si>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</si>
  <si>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</si>
  <si>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</si>
  <si>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</si>
  <si>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</si>
  <si>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</si>
  <si>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</si>
  <si>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</si>
  <si>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</si>
  <si>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</si>
  <si>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</si>
  <si>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</si>
  <si>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</si>
  <si>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</si>
  <si>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</si>
  <si>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</si>
  <si>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</si>
  <si>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</si>
  <si>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</si>
  <si>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</si>
  <si>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</si>
  <si>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</si>
  <si>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</si>
  <si>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</si>
  <si>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</si>
  <si>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</si>
  <si>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</si>
  <si>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</si>
  <si>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</si>
  <si>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</si>
  <si>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</si>
  <si>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</si>
  <si>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</si>
  <si>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</si>
  <si>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</si>
  <si>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</si>
  <si>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</si>
  <si>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</si>
  <si>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</si>
  <si>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</si>
  <si>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</si>
  <si>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</si>
  <si>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</si>
  <si>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</si>
  <si>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</si>
  <si>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</si>
  <si>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</si>
  <si>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</si>
  <si>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</si>
  <si>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</si>
  <si>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</si>
  <si>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</si>
  <si>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</si>
  <si>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</si>
  <si>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</si>
  <si>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</si>
  <si>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</si>
  <si>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</si>
  <si>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</si>
  <si>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</si>
  <si>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</si>
  <si>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</si>
  <si>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</si>
  <si>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</si>
  <si>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</si>
  <si>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</si>
  <si>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</si>
  <si>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</si>
  <si>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</si>
  <si>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</si>
  <si>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</si>
  <si>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</si>
  <si>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</si>
  <si>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</si>
  <si>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</si>
  <si>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</si>
  <si>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</si>
  <si>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</si>
  <si>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</si>
  <si>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</si>
  <si>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</si>
  <si>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</si>
  <si>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</si>
  <si>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</si>
  <si>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</si>
  <si>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</si>
  <si>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</si>
  <si>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</si>
  <si>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</si>
  <si>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</si>
  <si>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</si>
  <si>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MGT-PS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</si>
  <si>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</si>
  <si>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</si>
  <si>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</si>
  <si>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</si>
  <si>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</si>
  <si>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</si>
  <si>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</si>
  <si>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</si>
  <si>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</si>
  <si>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</si>
  <si>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</si>
  <si>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</si>
  <si>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</si>
  <si>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</si>
  <si>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</si>
  <si>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</si>
  <si>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</si>
  <si>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</si>
  <si>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</si>
  <si>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</si>
  <si>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</si>
  <si>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</si>
  <si>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</si>
  <si>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</si>
  <si>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</si>
  <si>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</si>
  <si>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</si>
  <si>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</si>
  <si>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</si>
  <si>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</si>
  <si>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</si>
  <si>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</si>
  <si>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</si>
  <si>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</si>
  <si>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</si>
  <si>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</si>
  <si>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</si>
  <si>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</si>
  <si>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</si>
  <si>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</si>
  <si>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</si>
  <si>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</si>
  <si>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</si>
  <si>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</si>
  <si>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</si>
  <si>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</si>
  <si>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</si>
  <si>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</si>
  <si>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</si>
  <si>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</si>
  <si>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</si>
  <si>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</si>
  <si>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</si>
  <si>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</si>
  <si>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</si>
  <si>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</si>
  <si>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</si>
  <si>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</si>
  <si>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</si>
  <si>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</si>
  <si>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</si>
  <si>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</si>
  <si>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</si>
  <si>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</si>
  <si>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</si>
  <si>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</si>
  <si>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</si>
  <si>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</si>
  <si>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</si>
  <si>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</si>
  <si>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</si>
  <si>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</si>
  <si>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</si>
  <si>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</si>
  <si>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</si>
  <si>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</si>
  <si>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</si>
  <si>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</si>
  <si>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</si>
  <si>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</si>
  <si>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</si>
  <si>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</si>
  <si>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</si>
  <si>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</si>
  <si>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</si>
  <si>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</si>
  <si>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</si>
  <si>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</si>
  <si>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</si>
  <si>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</si>
  <si>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</si>
  <si>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</si>
  <si>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</si>
  <si>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</si>
  <si>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</si>
  <si>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</si>
  <si>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</si>
  <si>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</si>
  <si>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</si>
  <si>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</si>
  <si>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</si>
  <si>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</si>
  <si>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</si>
  <si>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</si>
  <si>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</si>
  <si>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</si>
  <si>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</si>
  <si>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</si>
  <si>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</si>
  <si>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</si>
  <si>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</si>
  <si>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</si>
  <si>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</si>
  <si>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</si>
  <si>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</si>
  <si>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</si>
  <si>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</si>
  <si>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</si>
  <si>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</si>
  <si>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</si>
  <si>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</si>
  <si>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</si>
  <si>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</si>
  <si>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</si>
  <si>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</si>
  <si>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</si>
  <si>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</si>
  <si>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</si>
  <si>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</si>
  <si>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</si>
  <si>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</si>
  <si>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</si>
  <si>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</si>
  <si>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</si>
  <si>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</si>
  <si>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</si>
  <si>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</si>
  <si>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</si>
  <si>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</si>
  <si>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</si>
  <si>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</si>
  <si>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</si>
  <si>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</si>
  <si>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</si>
  <si>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</si>
  <si>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</si>
  <si>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</si>
  <si>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</si>
  <si>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</si>
  <si>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</si>
  <si>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</si>
  <si>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</si>
  <si>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</si>
  <si>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</si>
  <si>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</si>
  <si>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</si>
  <si>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</si>
  <si>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</si>
  <si>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</si>
  <si>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</si>
  <si>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</si>
  <si>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</si>
  <si>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</si>
  <si>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</si>
  <si>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</si>
  <si>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</si>
  <si>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</si>
  <si>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</si>
  <si>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</si>
  <si>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</si>
  <si>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</si>
  <si>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</si>
  <si>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</si>
  <si>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</si>
  <si>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</si>
  <si>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</si>
  <si>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</si>
  <si>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</si>
  <si>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</si>
  <si>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CLK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</si>
  <si>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</si>
  <si>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</si>
  <si>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</si>
  <si>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</si>
  <si>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</si>
  <si>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</si>
  <si>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</si>
  <si>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</si>
  <si>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</si>
  <si>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</si>
  <si>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</si>
  <si>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</si>
  <si>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</si>
  <si>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</si>
  <si>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</si>
  <si>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</si>
  <si>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</si>
  <si>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</si>
  <si>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</si>
  <si>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</si>
  <si>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</si>
  <si>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</si>
  <si>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</si>
  <si>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</si>
  <si>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</si>
  <si>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</si>
  <si>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</si>
  <si>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</si>
  <si>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</si>
  <si>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</si>
  <si>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</si>
  <si>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</si>
  <si>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</si>
  <si>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</si>
  <si>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</si>
  <si>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</si>
  <si>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</si>
  <si>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</si>
  <si>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</si>
  <si>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</si>
  <si>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</si>
  <si>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</si>
  <si>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</si>
  <si>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</si>
  <si>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</si>
  <si>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</si>
  <si>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</si>
  <si>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</si>
  <si>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</si>
  <si>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</si>
  <si>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</si>
  <si>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</si>
  <si>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</si>
  <si>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</si>
  <si>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</si>
  <si>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</si>
  <si>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</si>
  <si>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</si>
  <si>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</si>
  <si>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</si>
  <si>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JTAG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</si>
  <si>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</si>
  <si>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</si>
  <si>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</si>
  <si>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</si>
  <si>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</si>
  <si>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</si>
  <si>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</si>
  <si>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</si>
  <si>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</si>
  <si>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</si>
  <si>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</si>
  <si>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</si>
  <si>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</si>
  <si>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</si>
  <si>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</si>
  <si>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</si>
  <si>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</si>
  <si>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</si>
  <si>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</si>
  <si>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</si>
  <si>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</si>
  <si>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</si>
  <si>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</si>
  <si>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</si>
  <si>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</si>
  <si>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</si>
  <si>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</si>
  <si>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</si>
  <si>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</si>
  <si>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</si>
  <si>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</si>
  <si>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</si>
  <si>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</si>
  <si>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</si>
  <si>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</si>
  <si>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</si>
  <si>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</si>
  <si>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</si>
  <si>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</si>
  <si>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</si>
  <si>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</si>
  <si>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</si>
  <si>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</si>
  <si>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</si>
  <si>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</si>
  <si>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</si>
  <si>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</si>
  <si>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</si>
  <si>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</si>
  <si>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</si>
  <si>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</si>
  <si>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</si>
  <si>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</si>
  <si>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</si>
  <si>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</si>
  <si>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</si>
  <si>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</si>
  <si>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</si>
  <si>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</si>
  <si>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</si>
  <si>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</si>
  <si>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</si>
  <si>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</si>
  <si>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</si>
  <si>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</si>
  <si>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</si>
  <si>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</si>
  <si>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</si>
  <si>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</si>
  <si>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</si>
  <si>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</si>
  <si>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</si>
  <si>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</si>
  <si>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</si>
  <si>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</si>
  <si>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</si>
  <si>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</si>
  <si>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</si>
  <si>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</si>
  <si>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</si>
  <si>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</si>
  <si>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</si>
  <si>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</si>
  <si>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</si>
  <si>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</si>
  <si>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</si>
  <si>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</si>
  <si>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</si>
  <si>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</si>
  <si>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</si>
  <si>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</si>
  <si>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</si>
  <si>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</si>
  <si>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</si>
  <si>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</si>
  <si>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</si>
  <si>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</si>
  <si>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</si>
  <si>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</si>
  <si>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</si>
  <si>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</si>
  <si>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</si>
  <si>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</si>
  <si>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</si>
  <si>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</si>
  <si>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</si>
  <si>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</si>
  <si>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</si>
  <si>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</si>
  <si>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</si>
  <si>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</si>
  <si>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</si>
  <si>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</si>
  <si>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</si>
  <si>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</si>
  <si>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</si>
  <si>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</si>
  <si>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</si>
  <si>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</si>
  <si>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</si>
  <si>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</si>
  <si>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</si>
  <si>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</si>
  <si>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</si>
  <si>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</si>
  <si>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</si>
  <si>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</si>
  <si>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</si>
  <si>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</si>
  <si>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</si>
  <si>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</si>
  <si>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</si>
  <si>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</si>
  <si>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</si>
  <si>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</si>
  <si>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</si>
  <si>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</si>
  <si>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</si>
  <si>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</si>
  <si>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</si>
  <si>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</si>
  <si>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</si>
  <si>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</si>
  <si>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</si>
  <si>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</si>
  <si>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</si>
  <si>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</si>
  <si>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</si>
  <si>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</si>
  <si>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</si>
  <si>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</si>
  <si>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</si>
  <si>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</si>
  <si>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</si>
  <si>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</si>
  <si>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</si>
  <si>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</si>
  <si>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</si>
  <si>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</si>
  <si>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</si>
  <si>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</si>
  <si>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</si>
  <si>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</si>
  <si>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</si>
  <si>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</si>
  <si>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</si>
  <si>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</si>
  <si>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</si>
  <si>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</si>
  <si>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</si>
  <si>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</si>
  <si>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</si>
  <si>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</si>
  <si>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</si>
  <si>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</si>
  <si>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</si>
  <si>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</si>
  <si>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</si>
  <si>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</si>
  <si>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</si>
  <si>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</si>
  <si>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</si>
  <si>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</si>
  <si>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</si>
  <si>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</si>
  <si>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</si>
  <si>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</si>
  <si>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</si>
  <si>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</si>
  <si>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</si>
  <si>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</si>
  <si>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</si>
  <si>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</si>
  <si>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</si>
  <si>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</si>
  <si>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</si>
  <si>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</si>
  <si>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</si>
  <si>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</si>
  <si>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</si>
  <si>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</si>
  <si>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</si>
  <si>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</si>
  <si>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</si>
  <si>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</si>
  <si>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</si>
  <si>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</si>
  <si>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</si>
  <si>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</si>
  <si>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</si>
  <si>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</si>
  <si>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</si>
  <si>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</si>
  <si>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</si>
  <si>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</si>
  <si>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</si>
  <si>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</si>
  <si>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</si>
  <si>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</si>
  <si>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</si>
  <si>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</si>
  <si>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</si>
  <si>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</si>
  <si>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</si>
  <si>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</si>
  <si>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</si>
  <si>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</si>
  <si>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</si>
  <si>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</si>
  <si>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</si>
  <si>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</si>
  <si>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</si>
  <si>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</si>
  <si>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</si>
  <si>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</si>
  <si>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</si>
  <si>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</si>
  <si>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</si>
  <si>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</si>
  <si>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B2B_mapping_group</t>
  </si>
  <si>
    <t>SYSTEM</t>
  </si>
  <si>
    <t>I2C</t>
  </si>
  <si>
    <t>MIO</t>
  </si>
  <si>
    <t>TEI0187_REV01</t>
  </si>
  <si>
    <t>TEB0187_REV01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</si>
</sst>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\ hh:mm"/>
    <numFmt numFmtId="165" formatCode="dd/mm/yy"/>
  </numFmts>
  <fonts count="40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rgb="FF000000"/>
      <name val="Calibri"/>
      <family val="2"/>
      <charset val="1"/>
    </font>
    <font>
      <sz val="11"/>
      <color rgb="FF006100"/>
      <name val="Calibri"/>
      <family val="2"/>
      <charset val="1"/>
    </font>
    <font>
      <sz val="11"/>
      <color theme="1"/>
      <name val="Calibri"/>
      <family val="2"/>
      <charset val="1"/>
    </font>
    <font>
      <b/>
      <sz val="11"/>
      <color theme="0"/>
      <name val="Calibri"/>
      <family val="2"/>
      <charset val="1"/>
    </font>
    <font>
      <sz val="12"/>
      <color rgb="FF000000"/>
      <name val="Calibri"/>
      <family val="2"/>
      <charset val="1"/>
    </font>
    <font>
      <u/>
      <sz val="16"/>
      <color rgb="FF000000"/>
      <name val="Calibri"/>
      <family val="2"/>
      <charset val="1"/>
    </font>
    <font>
      <u/>
      <sz val="12"/>
      <color rgb="FF000000"/>
      <name val="Calibri"/>
      <family val="2"/>
      <charset val="1"/>
    </font>
    <font>
      <b/>
      <i/>
      <sz val="16"/>
      <color rgb="FFFF0000"/>
      <name val="Calibri"/>
      <family val="2"/>
      <charset val="1"/>
    </font>
    <font>
      <sz val="26"/>
      <color rgb="FF000000"/>
      <name val="Calibri"/>
      <family val="2"/>
      <charset val="1"/>
    </font>
    <font>
      <b/>
      <sz val="22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charset val="1"/>
    </font>
    <font>
      <b/>
      <sz val="20"/>
      <color rgb="FF000000"/>
      <name val="Calibri"/>
      <family val="2"/>
      <charset val="1"/>
    </font>
    <font>
      <u/>
      <sz val="14"/>
      <color rgb="FFFF0000"/>
      <name val="Calibri"/>
      <family val="2"/>
      <charset val="1"/>
    </font>
    <font>
      <sz val="11"/>
      <color rgb="FF000000"/>
      <name val="Calibri"/>
      <family val="2"/>
    </font>
    <font>
      <b/>
      <sz val="11"/>
      <name val="Calibri"/>
      <family val="2"/>
    </font>
    <font>
      <b/>
      <u/>
      <sz val="20"/>
      <color rgb="FF000000"/>
      <name val="Calibri"/>
      <family val="2"/>
    </font>
    <font>
      <b/>
      <u/>
      <sz val="24"/>
      <color rgb="FF000000"/>
      <name val="Calibri"/>
      <family val="2"/>
    </font>
    <font>
      <u/>
      <sz val="11"/>
      <color theme="10"/>
      <name val="Calibri"/>
      <family val="2"/>
      <charset val="1"/>
    </font>
    <font>
      <sz val="11"/>
      <color rgb="FFFF0000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  <bgColor rgb="FFD7E4BD"/>
      </patternFill>
    </fill>
    <fill>
      <patternFill patternType="solid">
        <fgColor rgb="FFFFFFFF"/>
        <bgColor rgb="FFEEECE1"/>
      </patternFill>
    </fill>
    <fill>
      <patternFill patternType="solid">
        <fgColor rgb="FFD9D9D9"/>
        <bgColor rgb="FFD7E4BD"/>
      </patternFill>
    </fill>
    <fill>
      <patternFill patternType="solid">
        <fgColor rgb="FFEEECE1"/>
        <bgColor rgb="FFF2DCDB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rgb="FFEEECE1"/>
      </patternFill>
    </fill>
    <fill>
      <patternFill patternType="solid">
        <fgColor theme="0"/>
        <bgColor rgb="FFF2DCDB"/>
      </patternFill>
    </fill>
  </fills>
  <borders count="37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4" fillId="2" borderId="0" applyBorder="0" applyProtection="0"/>
    <xf numFmtId="0" fontId="15" fillId="0" borderId="0" applyNumberFormat="0" applyFill="0" applyBorder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0" applyNumberFormat="0" applyBorder="0" applyAlignment="0" applyProtection="0"/>
    <xf numFmtId="0" fontId="20" fillId="8" borderId="0" applyNumberFormat="0" applyBorder="0" applyAlignment="0" applyProtection="0"/>
    <xf numFmtId="0" fontId="21" fillId="9" borderId="0" applyNumberFormat="0" applyBorder="0" applyAlignment="0" applyProtection="0"/>
    <xf numFmtId="0" fontId="22" fillId="10" borderId="8" applyNumberFormat="0" applyAlignment="0" applyProtection="0"/>
    <xf numFmtId="0" fontId="23" fillId="11" borderId="9" applyNumberFormat="0" applyAlignment="0" applyProtection="0"/>
    <xf numFmtId="0" fontId="24" fillId="11" borderId="8" applyNumberFormat="0" applyAlignment="0" applyProtection="0"/>
    <xf numFmtId="0" fontId="25" fillId="0" borderId="10" applyNumberFormat="0" applyFill="0" applyAlignment="0" applyProtection="0"/>
    <xf numFmtId="0" fontId="26" fillId="12" borderId="11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30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30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30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0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30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30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0" borderId="0"/>
    <xf numFmtId="0" fontId="2" fillId="13" borderId="12" applyNumberFormat="0" applyFont="0" applyAlignment="0" applyProtection="0"/>
    <xf numFmtId="0" fontId="14" fillId="0" borderId="0"/>
    <xf numFmtId="0" fontId="1" fillId="0" borderId="0"/>
    <xf numFmtId="0" fontId="38" fillId="0" borderId="0" applyNumberFormat="0" applyFill="0" applyBorder="0" applyAlignment="0" applyProtection="0"/>
  </cellStyleXfs>
  <cellXfs count="98">
    <xf numFmtId="0" fontId="0" fillId="0" borderId="0" xfId="0"/>
    <xf numFmtId="0" fontId="0" fillId="3" borderId="0" xfId="0" applyFill="1"/>
    <xf numFmtId="0" fontId="0" fillId="3" borderId="1" xfId="0" applyFill="1" applyBorder="1"/>
    <xf numFmtId="0" fontId="8" fillId="3" borderId="0" xfId="0" applyFont="1" applyFill="1"/>
    <xf numFmtId="0" fontId="0" fillId="3" borderId="0" xfId="0" applyFill="1" applyProtection="1">
      <protection hidden="1"/>
    </xf>
    <xf numFmtId="165" fontId="0" fillId="3" borderId="0" xfId="0" applyNumberFormat="1" applyFill="1" applyAlignment="1">
      <alignment horizontal="left"/>
    </xf>
    <xf numFmtId="14" fontId="0" fillId="3" borderId="0" xfId="0" applyNumberFormat="1" applyFill="1"/>
    <xf numFmtId="0" fontId="10" fillId="3" borderId="0" xfId="0" applyFont="1" applyFill="1" applyAlignment="1">
      <alignment horizontal="center" vertical="center"/>
    </xf>
    <xf numFmtId="0" fontId="11" fillId="3" borderId="0" xfId="0" applyFont="1" applyFill="1"/>
    <xf numFmtId="0" fontId="12" fillId="3" borderId="0" xfId="0" applyFont="1" applyFill="1" applyAlignment="1">
      <alignment horizontal="center" vertical="center"/>
    </xf>
    <xf numFmtId="0" fontId="0" fillId="6" borderId="0" xfId="0" applyFill="1"/>
    <xf numFmtId="22" fontId="0" fillId="6" borderId="0" xfId="0" applyNumberFormat="1" applyFill="1"/>
    <xf numFmtId="164" fontId="0" fillId="6" borderId="0" xfId="0" applyNumberFormat="1" applyFill="1"/>
    <xf numFmtId="0" fontId="6" fillId="6" borderId="0" xfId="0" applyFont="1" applyFill="1"/>
    <xf numFmtId="0" fontId="0" fillId="6" borderId="0" xfId="0" applyFill="1" applyAlignment="1">
      <alignment horizontal="center"/>
    </xf>
    <xf numFmtId="0" fontId="5" fillId="6" borderId="0" xfId="0" applyFont="1" applyFill="1"/>
    <xf numFmtId="0" fontId="0" fillId="6" borderId="0" xfId="0" applyFill="1" applyAlignment="1">
      <alignment horizontal="right"/>
    </xf>
    <xf numFmtId="0" fontId="13" fillId="6" borderId="0" xfId="0" applyFont="1" applyFill="1"/>
    <xf numFmtId="0" fontId="0" fillId="4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49" fontId="0" fillId="6" borderId="0" xfId="0" applyNumberFormat="1" applyFill="1" applyAlignment="1">
      <alignment horizontal="center"/>
    </xf>
    <xf numFmtId="0" fontId="0" fillId="3" borderId="17" xfId="0" applyFill="1" applyBorder="1"/>
    <xf numFmtId="0" fontId="0" fillId="3" borderId="16" xfId="0" applyFill="1" applyBorder="1"/>
    <xf numFmtId="0" fontId="0" fillId="38" borderId="15" xfId="0" applyFill="1" applyBorder="1"/>
    <xf numFmtId="0" fontId="0" fillId="3" borderId="18" xfId="0" applyFill="1" applyBorder="1"/>
    <xf numFmtId="0" fontId="0" fillId="3" borderId="14" xfId="0" applyFill="1" applyBorder="1"/>
    <xf numFmtId="49" fontId="0" fillId="3" borderId="0" xfId="0" applyNumberFormat="1" applyFill="1" applyAlignment="1">
      <alignment horizontal="center"/>
    </xf>
    <xf numFmtId="49" fontId="0" fillId="3" borderId="0" xfId="0" applyNumberFormat="1" applyFill="1" applyAlignment="1">
      <alignment horizontal="left"/>
    </xf>
    <xf numFmtId="49" fontId="0" fillId="0" borderId="0" xfId="0" applyNumberFormat="1" applyAlignment="1">
      <alignment horizontal="center"/>
    </xf>
    <xf numFmtId="49" fontId="0" fillId="4" borderId="2" xfId="0" applyNumberFormat="1" applyFill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0" xfId="0" applyNumberFormat="1" applyAlignment="1">
      <alignment horizontal="left"/>
    </xf>
    <xf numFmtId="0" fontId="0" fillId="0" borderId="0" xfId="0" applyProtection="1">
      <protection locked="0"/>
    </xf>
    <xf numFmtId="0" fontId="33" fillId="3" borderId="0" xfId="0" applyFont="1" applyFill="1" applyAlignment="1">
      <alignment horizontal="center" vertical="center"/>
    </xf>
    <xf numFmtId="0" fontId="33" fillId="3" borderId="0" xfId="0" applyFont="1" applyFill="1" applyAlignment="1">
      <alignment horizontal="left" vertical="center"/>
    </xf>
    <xf numFmtId="0" fontId="32" fillId="3" borderId="0" xfId="0" applyFont="1" applyFill="1" applyAlignment="1">
      <alignment vertical="center"/>
    </xf>
    <xf numFmtId="0" fontId="32" fillId="3" borderId="0" xfId="0" applyFont="1" applyFill="1" applyAlignment="1">
      <alignment horizontal="center"/>
    </xf>
    <xf numFmtId="0" fontId="0" fillId="6" borderId="0" xfId="0" applyFill="1" applyProtection="1">
      <protection locked="0"/>
    </xf>
    <xf numFmtId="49" fontId="0" fillId="38" borderId="0" xfId="0" applyNumberFormat="1" applyFill="1" applyAlignment="1">
      <alignment horizontal="center"/>
    </xf>
    <xf numFmtId="0" fontId="0" fillId="6" borderId="25" xfId="0" applyFill="1" applyBorder="1" applyAlignment="1">
      <alignment horizontal="center"/>
    </xf>
    <xf numFmtId="0" fontId="0" fillId="38" borderId="17" xfId="0" applyFill="1" applyBorder="1"/>
    <xf numFmtId="0" fontId="3" fillId="3" borderId="0" xfId="0" applyFont="1" applyFill="1"/>
    <xf numFmtId="0" fontId="0" fillId="6" borderId="17" xfId="0" applyFill="1" applyBorder="1"/>
    <xf numFmtId="0" fontId="0" fillId="0" borderId="17" xfId="0" applyBorder="1"/>
    <xf numFmtId="0" fontId="34" fillId="3" borderId="0" xfId="0" applyFont="1" applyFill="1"/>
    <xf numFmtId="49" fontId="0" fillId="3" borderId="0" xfId="0" applyNumberFormat="1" applyFill="1"/>
    <xf numFmtId="0" fontId="0" fillId="38" borderId="0" xfId="0" applyFill="1"/>
    <xf numFmtId="0" fontId="9" fillId="39" borderId="0" xfId="0" applyFont="1" applyFill="1"/>
    <xf numFmtId="49" fontId="0" fillId="6" borderId="0" xfId="0" applyNumberFormat="1" applyFill="1" applyAlignment="1">
      <alignment horizontal="left"/>
    </xf>
    <xf numFmtId="0" fontId="36" fillId="6" borderId="0" xfId="0" applyFont="1" applyFill="1" applyAlignment="1">
      <alignment horizontal="center"/>
    </xf>
    <xf numFmtId="0" fontId="37" fillId="6" borderId="0" xfId="0" applyFont="1" applyFill="1"/>
    <xf numFmtId="0" fontId="38" fillId="6" borderId="0" xfId="46" applyFill="1" applyBorder="1"/>
    <xf numFmtId="0" fontId="13" fillId="6" borderId="0" xfId="0" applyFont="1" applyFill="1" applyProtection="1">
      <protection locked="0"/>
    </xf>
    <xf numFmtId="49" fontId="0" fillId="0" borderId="26" xfId="0" applyNumberFormat="1" applyBorder="1" applyAlignment="1">
      <alignment horizontal="center"/>
    </xf>
    <xf numFmtId="0" fontId="0" fillId="0" borderId="27" xfId="0" quotePrefix="1" applyBorder="1" applyAlignment="1">
      <alignment horizontal="center" wrapText="1"/>
    </xf>
    <xf numFmtId="49" fontId="0" fillId="0" borderId="28" xfId="0" applyNumberFormat="1" applyBorder="1" applyAlignment="1">
      <alignment horizontal="center"/>
    </xf>
    <xf numFmtId="49" fontId="0" fillId="0" borderId="28" xfId="0" applyNumberFormat="1" applyBorder="1" applyAlignment="1">
      <alignment horizontal="left"/>
    </xf>
    <xf numFmtId="0" fontId="0" fillId="0" borderId="28" xfId="0" applyBorder="1" applyAlignment="1">
      <alignment horizontal="center"/>
    </xf>
    <xf numFmtId="0" fontId="0" fillId="0" borderId="28" xfId="0" applyBorder="1" applyAlignment="1">
      <alignment horizontal="left"/>
    </xf>
    <xf numFmtId="0" fontId="0" fillId="0" borderId="28" xfId="0" quotePrefix="1" applyBorder="1" applyAlignment="1">
      <alignment horizontal="center"/>
    </xf>
    <xf numFmtId="0" fontId="0" fillId="0" borderId="28" xfId="0" quotePrefix="1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0" fillId="0" borderId="29" xfId="0" quotePrefix="1" applyBorder="1" applyAlignment="1">
      <alignment horizontal="center"/>
    </xf>
    <xf numFmtId="49" fontId="0" fillId="0" borderId="29" xfId="0" applyNumberFormat="1" applyBorder="1" applyAlignment="1">
      <alignment horizontal="center"/>
    </xf>
    <xf numFmtId="49" fontId="0" fillId="0" borderId="29" xfId="0" applyNumberFormat="1" applyBorder="1" applyAlignment="1">
      <alignment horizontal="left"/>
    </xf>
    <xf numFmtId="0" fontId="0" fillId="0" borderId="29" xfId="0" applyBorder="1" applyAlignment="1">
      <alignment horizontal="center"/>
    </xf>
    <xf numFmtId="0" fontId="0" fillId="0" borderId="29" xfId="0" applyBorder="1" applyAlignment="1">
      <alignment horizontal="left"/>
    </xf>
    <xf numFmtId="0" fontId="0" fillId="0" borderId="29" xfId="0" quotePrefix="1" applyBorder="1" applyAlignment="1">
      <alignment horizontal="center" wrapText="1"/>
    </xf>
    <xf numFmtId="49" fontId="0" fillId="0" borderId="30" xfId="0" applyNumberFormat="1" applyBorder="1" applyAlignment="1">
      <alignment horizontal="center"/>
    </xf>
    <xf numFmtId="0" fontId="0" fillId="0" borderId="31" xfId="0" applyBorder="1"/>
    <xf numFmtId="0" fontId="0" fillId="0" borderId="32" xfId="0" applyBorder="1" applyAlignment="1">
      <alignment horizontal="center"/>
    </xf>
    <xf numFmtId="0" fontId="0" fillId="0" borderId="33" xfId="0" quotePrefix="1" applyBorder="1" applyAlignment="1">
      <alignment horizontal="center"/>
    </xf>
    <xf numFmtId="0" fontId="0" fillId="0" borderId="34" xfId="0" applyBorder="1"/>
    <xf numFmtId="0" fontId="0" fillId="0" borderId="35" xfId="0" applyBorder="1" applyAlignment="1">
      <alignment horizontal="center"/>
    </xf>
    <xf numFmtId="0" fontId="0" fillId="0" borderId="36" xfId="0" quotePrefix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6" xfId="0" applyBorder="1"/>
    <xf numFmtId="0" fontId="0" fillId="6" borderId="0" xfId="0" applyFill="1" applyAlignment="1">
      <alignment horizontal="right"/>
    </xf>
    <xf numFmtId="0" fontId="7" fillId="39" borderId="0" xfId="0" applyFont="1" applyFill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7" fillId="5" borderId="22" xfId="0" applyFont="1" applyFill="1" applyBorder="1" applyAlignment="1">
      <alignment horizontal="center"/>
    </xf>
    <xf numFmtId="0" fontId="7" fillId="5" borderId="23" xfId="0" applyFont="1" applyFill="1" applyBorder="1" applyAlignment="1">
      <alignment horizontal="center"/>
    </xf>
    <xf numFmtId="0" fontId="9" fillId="5" borderId="20" xfId="0" applyFont="1" applyFill="1" applyBorder="1" applyAlignment="1">
      <alignment horizontal="center"/>
    </xf>
    <xf numFmtId="0" fontId="9" fillId="5" borderId="21" xfId="0" applyFont="1" applyFill="1" applyBorder="1" applyAlignment="1">
      <alignment horizontal="center"/>
    </xf>
    <xf numFmtId="49" fontId="0" fillId="0" borderId="2" xfId="0" applyNumberFormat="1" applyBorder="1" applyAlignment="1">
      <alignment horizontal="center" vertical="center"/>
    </xf>
    <xf numFmtId="49" fontId="0" fillId="4" borderId="3" xfId="0" applyNumberFormat="1" applyFill="1" applyBorder="1" applyAlignment="1">
      <alignment horizontal="center"/>
    </xf>
    <xf numFmtId="49" fontId="0" fillId="4" borderId="4" xfId="0" applyNumberForma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49" fontId="0" fillId="0" borderId="26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9" fillId="38" borderId="0" xfId="0" applyFont="1" applyFill="1" applyBorder="1"/>
    <xf numFmtId="0" fontId="0" fillId="38" borderId="0" xfId="0" applyFill="1" applyBorder="1"/>
  </cellXfs>
  <cellStyles count="47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1" builtinId="21" customBuiltin="1"/>
    <cellStyle name="Berechnung" xfId="12" builtinId="22" customBuiltin="1"/>
    <cellStyle name="Eingabe" xfId="10" builtinId="20" customBuiltin="1"/>
    <cellStyle name="Ergebnis" xfId="17" builtinId="25" customBuiltin="1"/>
    <cellStyle name="Erklärender Text" xfId="16" builtinId="53" customBuiltin="1"/>
    <cellStyle name="Excel Built-in Good" xfId="1" xr:uid="{00000000-0005-0000-0000-00001D000000}"/>
    <cellStyle name="Gut" xfId="7" builtinId="26" customBuiltin="1"/>
    <cellStyle name="Link" xfId="46" builtinId="8"/>
    <cellStyle name="Neutral" xfId="9" builtinId="28" customBuiltin="1"/>
    <cellStyle name="Notiz 2" xfId="43" xr:uid="{00000000-0005-0000-0000-000021000000}"/>
    <cellStyle name="Schlecht" xfId="8" builtinId="27" customBuiltin="1"/>
    <cellStyle name="Standard" xfId="0" builtinId="0"/>
    <cellStyle name="Standard 2" xfId="44" xr:uid="{00000000-0005-0000-0000-000024000000}"/>
    <cellStyle name="Standard 3" xfId="42" xr:uid="{00000000-0005-0000-0000-000025000000}"/>
    <cellStyle name="Standard 4" xfId="45" xr:uid="{00000000-0005-0000-0000-000026000000}"/>
    <cellStyle name="Überschrift" xfId="2" builtinId="15" customBuiltin="1"/>
    <cellStyle name="Überschrift 1" xfId="3" builtinId="16" customBuiltin="1"/>
    <cellStyle name="Überschrift 2" xfId="4" builtinId="17" customBuiltin="1"/>
    <cellStyle name="Überschrift 3" xfId="5" builtinId="18" customBuiltin="1"/>
    <cellStyle name="Überschrift 4" xfId="6" builtinId="19" customBuiltin="1"/>
    <cellStyle name="Verknüpfte Zelle" xfId="13" builtinId="24" customBuiltin="1"/>
    <cellStyle name="Warnender Text" xfId="15" builtinId="11" customBuiltin="1"/>
    <cellStyle name="Zelle überprüfen" xfId="14" builtinId="23" customBuiltin="1"/>
  </cellStyles>
  <dxfs count="95"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 patternType="none">
          <bgColor auto="1"/>
        </patternFill>
      </fill>
    </dxf>
    <dxf>
      <fill>
        <patternFill>
          <bgColor theme="6" tint="0.39994506668294322"/>
        </patternFill>
      </fill>
    </dxf>
    <dxf>
      <fill>
        <patternFill>
          <bgColor theme="2" tint="-9.9948118533890809E-2"/>
        </patternFill>
      </fill>
    </dxf>
    <dxf>
      <fill>
        <patternFill>
          <bgColor theme="1" tint="0.499984740745262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theme="3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1" tint="0.499984740745262"/>
        </patternFill>
      </fill>
    </dxf>
    <dxf>
      <fill>
        <patternFill>
          <bgColor theme="2" tint="-9.9948118533890809E-2"/>
        </patternFill>
      </fill>
    </dxf>
    <dxf>
      <fill>
        <patternFill>
          <bgColor theme="4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6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6" tint="0.79998168889431442"/>
        </patternFill>
      </fill>
    </dxf>
    <dxf>
      <font>
        <color auto="1"/>
      </font>
      <fill>
        <patternFill>
          <bgColor theme="8" tint="0.79998168889431442"/>
        </patternFill>
      </fill>
    </dxf>
    <dxf>
      <fill>
        <patternFill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499984740745262"/>
        </patternFill>
      </fill>
    </dxf>
    <dxf>
      <fill>
        <patternFill>
          <bgColor theme="2" tint="-9.9948118533890809E-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-0.24994659260841701"/>
        </patternFill>
      </fill>
    </dxf>
    <dxf>
      <fill>
        <patternFill>
          <bgColor theme="2" tint="-0.499984740745262"/>
        </patternFill>
      </fill>
    </dxf>
    <dxf>
      <fill>
        <patternFill>
          <bgColor theme="9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C00000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6" tint="0.79998168889431442"/>
        </patternFill>
      </fill>
    </dxf>
    <dxf>
      <font>
        <color auto="1"/>
      </font>
      <fill>
        <patternFill>
          <bgColor theme="8" tint="0.79998168889431442"/>
        </patternFill>
      </fill>
    </dxf>
    <dxf>
      <fill>
        <patternFill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499984740745262"/>
        </patternFill>
      </fill>
    </dxf>
    <dxf>
      <fill>
        <patternFill>
          <bgColor theme="2" tint="-9.9948118533890809E-2"/>
        </patternFill>
      </fill>
    </dxf>
    <dxf>
      <fill>
        <patternFill>
          <bgColor rgb="FFC00000"/>
        </patternFill>
      </fill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7030A0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C00000"/>
        </patternFill>
      </fill>
    </dxf>
    <dxf>
      <fill>
        <patternFill>
          <bgColor theme="6" tint="0.39994506668294322"/>
        </patternFill>
      </fill>
    </dxf>
    <dxf>
      <fill>
        <patternFill>
          <bgColor theme="0"/>
        </patternFill>
      </fill>
    </dxf>
    <dxf>
      <fill>
        <patternFill>
          <bgColor theme="3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6" tint="0.79998168889431442"/>
        </patternFill>
      </fill>
    </dxf>
    <dxf>
      <font>
        <color auto="1"/>
      </font>
      <fill>
        <patternFill>
          <bgColor theme="8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2" tint="-9.9948118533890809E-2"/>
        </patternFill>
      </fill>
    </dxf>
    <dxf>
      <fill>
        <patternFill>
          <bgColor theme="1" tint="0.499984740745262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33FF"/>
      <rgbColor rgb="FF00FFFF"/>
      <rgbColor rgb="FF800000"/>
      <rgbColor rgb="FF006100"/>
      <rgbColor rgb="FF000080"/>
      <rgbColor rgb="FFF2DCDB"/>
      <rgbColor rgb="FF800080"/>
      <rgbColor rgb="FF008080"/>
      <rgbColor rgb="FFCCC1DA"/>
      <rgbColor rgb="FF4F81BD"/>
      <rgbColor rgb="FF8EB4E3"/>
      <rgbColor rgb="FFFF3333"/>
      <rgbColor rgb="FFEEECE1"/>
      <rgbColor rgb="FFD7E4BD"/>
      <rgbColor rgb="FF660066"/>
      <rgbColor rgb="FFFCD5B5"/>
      <rgbColor rgb="FF0066CC"/>
      <rgbColor rgb="FFC6D9F1"/>
      <rgbColor rgb="FF000080"/>
      <rgbColor rgb="FFFF00FF"/>
      <rgbColor rgb="FFCCFF00"/>
      <rgbColor rgb="FF00FFFF"/>
      <rgbColor rgb="FF800080"/>
      <rgbColor rgb="FF800000"/>
      <rgbColor rgb="FF008080"/>
      <rgbColor rgb="FF0000FF"/>
      <rgbColor rgb="FF00CCFF"/>
      <rgbColor rgb="FFD9D9D9"/>
      <rgbColor rgb="FFC6EFCE"/>
      <rgbColor rgb="FFFFFF99"/>
      <rgbColor rgb="FF93CDDD"/>
      <rgbColor rgb="FFFF99FF"/>
      <rgbColor rgb="FFE6B9B8"/>
      <rgbColor rgb="FFFAC090"/>
      <rgbColor rgb="FF6666FF"/>
      <rgbColor rgb="FF4BACC6"/>
      <rgbColor rgb="FF99FF66"/>
      <rgbColor rgb="FFFFFF66"/>
      <rgbColor rgb="FFCCCCCC"/>
      <rgbColor rgb="FFFF6600"/>
      <rgbColor rgb="FF5983B0"/>
      <rgbColor rgb="FFC4BD97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0000"/>
      <color rgb="FFFF3300"/>
      <color rgb="FFFF3737"/>
      <color rgb="FFFF0F0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26" Type="http://schemas.openxmlformats.org/officeDocument/2006/relationships/customXml" Target="../customXml/item6.xml"/><Relationship Id="rId39" Type="http://schemas.openxmlformats.org/officeDocument/2006/relationships/customXml" Target="../customXml/item19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34" Type="http://schemas.openxmlformats.org/officeDocument/2006/relationships/customXml" Target="../customXml/item14.xml"/><Relationship Id="rId42" Type="http://schemas.openxmlformats.org/officeDocument/2006/relationships/customXml" Target="../customXml/item22.xml"/><Relationship Id="rId47" Type="http://schemas.openxmlformats.org/officeDocument/2006/relationships/customXml" Target="../customXml/item2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5" Type="http://schemas.openxmlformats.org/officeDocument/2006/relationships/customXml" Target="../customXml/item5.xml"/><Relationship Id="rId33" Type="http://schemas.openxmlformats.org/officeDocument/2006/relationships/customXml" Target="../customXml/item13.xml"/><Relationship Id="rId38" Type="http://schemas.openxmlformats.org/officeDocument/2006/relationships/customXml" Target="../customXml/item18.xml"/><Relationship Id="rId46" Type="http://schemas.openxmlformats.org/officeDocument/2006/relationships/customXml" Target="../customXml/item2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29" Type="http://schemas.openxmlformats.org/officeDocument/2006/relationships/customXml" Target="../customXml/item9.xml"/><Relationship Id="rId41" Type="http://schemas.openxmlformats.org/officeDocument/2006/relationships/customXml" Target="../customXml/item2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4.xml"/><Relationship Id="rId32" Type="http://schemas.openxmlformats.org/officeDocument/2006/relationships/customXml" Target="../customXml/item12.xml"/><Relationship Id="rId37" Type="http://schemas.openxmlformats.org/officeDocument/2006/relationships/customXml" Target="../customXml/item17.xml"/><Relationship Id="rId40" Type="http://schemas.openxmlformats.org/officeDocument/2006/relationships/customXml" Target="../customXml/item20.xml"/><Relationship Id="rId45" Type="http://schemas.openxmlformats.org/officeDocument/2006/relationships/customXml" Target="../customXml/item2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28" Type="http://schemas.openxmlformats.org/officeDocument/2006/relationships/customXml" Target="../customXml/item8.xml"/><Relationship Id="rId36" Type="http://schemas.openxmlformats.org/officeDocument/2006/relationships/customXml" Target="../customXml/item16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31" Type="http://schemas.openxmlformats.org/officeDocument/2006/relationships/customXml" Target="../customXml/item11.xml"/><Relationship Id="rId44" Type="http://schemas.openxmlformats.org/officeDocument/2006/relationships/customXml" Target="../customXml/item2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Relationship Id="rId27" Type="http://schemas.openxmlformats.org/officeDocument/2006/relationships/customXml" Target="../customXml/item7.xml"/><Relationship Id="rId30" Type="http://schemas.openxmlformats.org/officeDocument/2006/relationships/customXml" Target="../customXml/item10.xml"/><Relationship Id="rId35" Type="http://schemas.openxmlformats.org/officeDocument/2006/relationships/customXml" Target="../customXml/item15.xml"/><Relationship Id="rId43" Type="http://schemas.openxmlformats.org/officeDocument/2006/relationships/customXml" Target="../customXml/item23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png"/><Relationship Id="rId3" Type="http://schemas.openxmlformats.org/officeDocument/2006/relationships/image" Target="../media/image16.png"/><Relationship Id="rId7" Type="http://schemas.openxmlformats.org/officeDocument/2006/relationships/image" Target="../media/image10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26.png"/><Relationship Id="rId3" Type="http://schemas.openxmlformats.org/officeDocument/2006/relationships/image" Target="../media/image20.png"/><Relationship Id="rId7" Type="http://schemas.openxmlformats.org/officeDocument/2006/relationships/image" Target="../media/image8.png"/><Relationship Id="rId12" Type="http://schemas.openxmlformats.org/officeDocument/2006/relationships/image" Target="../media/image25.png"/><Relationship Id="rId2" Type="http://schemas.openxmlformats.org/officeDocument/2006/relationships/image" Target="../media/image19.png"/><Relationship Id="rId1" Type="http://schemas.openxmlformats.org/officeDocument/2006/relationships/image" Target="../media/image18.png"/><Relationship Id="rId6" Type="http://schemas.openxmlformats.org/officeDocument/2006/relationships/image" Target="../media/image7.png"/><Relationship Id="rId11" Type="http://schemas.openxmlformats.org/officeDocument/2006/relationships/image" Target="../media/image24.png"/><Relationship Id="rId5" Type="http://schemas.openxmlformats.org/officeDocument/2006/relationships/image" Target="../media/image22.png"/><Relationship Id="rId10" Type="http://schemas.openxmlformats.org/officeDocument/2006/relationships/image" Target="../media/image23.png"/><Relationship Id="rId4" Type="http://schemas.openxmlformats.org/officeDocument/2006/relationships/image" Target="../media/image21.png"/><Relationship Id="rId9" Type="http://schemas.openxmlformats.org/officeDocument/2006/relationships/image" Target="../media/image10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6</xdr:row>
          <xdr:rowOff>123825</xdr:rowOff>
        </xdr:from>
        <xdr:to>
          <xdr:col>4</xdr:col>
          <xdr:colOff>533400</xdr:colOff>
          <xdr:row>8</xdr:row>
          <xdr:rowOff>161925</xdr:rowOff>
        </xdr:to>
        <xdr:sp macro="" textlink="">
          <xdr:nvSpPr>
            <xdr:cNvPr id="3078" name="CommandButton3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</xdr:row>
          <xdr:rowOff>123825</xdr:rowOff>
        </xdr:from>
        <xdr:to>
          <xdr:col>7</xdr:col>
          <xdr:colOff>133350</xdr:colOff>
          <xdr:row>6</xdr:row>
          <xdr:rowOff>104775</xdr:rowOff>
        </xdr:to>
        <xdr:sp macro="" textlink="">
          <xdr:nvSpPr>
            <xdr:cNvPr id="3079" name="CommandButton4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0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3</xdr:row>
          <xdr:rowOff>66675</xdr:rowOff>
        </xdr:from>
        <xdr:to>
          <xdr:col>4</xdr:col>
          <xdr:colOff>295275</xdr:colOff>
          <xdr:row>5</xdr:row>
          <xdr:rowOff>47625</xdr:rowOff>
        </xdr:to>
        <xdr:sp macro="" textlink="">
          <xdr:nvSpPr>
            <xdr:cNvPr id="3080" name="testing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0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904875</xdr:colOff>
          <xdr:row>4</xdr:row>
          <xdr:rowOff>123825</xdr:rowOff>
        </xdr:from>
        <xdr:to>
          <xdr:col>9</xdr:col>
          <xdr:colOff>1295400</xdr:colOff>
          <xdr:row>6</xdr:row>
          <xdr:rowOff>104775</xdr:rowOff>
        </xdr:to>
        <xdr:sp macro="" textlink="">
          <xdr:nvSpPr>
            <xdr:cNvPr id="3081" name="CommandButton1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599289</xdr:colOff>
      <xdr:row>5</xdr:row>
      <xdr:rowOff>145509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09524" cy="1333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168089</xdr:colOff>
      <xdr:row>14</xdr:row>
      <xdr:rowOff>22413</xdr:rowOff>
    </xdr:from>
    <xdr:to>
      <xdr:col>11</xdr:col>
      <xdr:colOff>327211</xdr:colOff>
      <xdr:row>23</xdr:row>
      <xdr:rowOff>123265</xdr:rowOff>
    </xdr:to>
    <xdr:pic>
      <xdr:nvPicPr>
        <xdr:cNvPr id="31" name="Grafik 30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40942" y="2868707"/>
          <a:ext cx="3207122" cy="1815352"/>
        </a:xfrm>
        <a:prstGeom prst="rect">
          <a:avLst/>
        </a:prstGeom>
      </xdr:spPr>
    </xdr:pic>
    <xdr:clientData/>
  </xdr:twoCellAnchor>
  <xdr:twoCellAnchor>
    <xdr:from>
      <xdr:col>9</xdr:col>
      <xdr:colOff>515469</xdr:colOff>
      <xdr:row>13</xdr:row>
      <xdr:rowOff>22410</xdr:rowOff>
    </xdr:from>
    <xdr:to>
      <xdr:col>10</xdr:col>
      <xdr:colOff>305919</xdr:colOff>
      <xdr:row>16</xdr:row>
      <xdr:rowOff>146235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CxnSpPr/>
      </xdr:nvCxnSpPr>
      <xdr:spPr>
        <a:xfrm flipH="1">
          <a:off x="6712322" y="2678204"/>
          <a:ext cx="552450" cy="695325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65274</xdr:colOff>
      <xdr:row>13</xdr:row>
      <xdr:rowOff>127467</xdr:rowOff>
    </xdr:from>
    <xdr:to>
      <xdr:col>8</xdr:col>
      <xdr:colOff>760599</xdr:colOff>
      <xdr:row>16</xdr:row>
      <xdr:rowOff>108417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CxnSpPr/>
      </xdr:nvCxnSpPr>
      <xdr:spPr>
        <a:xfrm rot="16800000" flipH="1">
          <a:off x="5571565" y="2711823"/>
          <a:ext cx="552450" cy="695325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638175</xdr:colOff>
      <xdr:row>39</xdr:row>
      <xdr:rowOff>0</xdr:rowOff>
    </xdr:from>
    <xdr:to>
      <xdr:col>6</xdr:col>
      <xdr:colOff>57127</xdr:colOff>
      <xdr:row>39</xdr:row>
      <xdr:rowOff>180952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90950" y="11982450"/>
          <a:ext cx="180952" cy="180952"/>
        </a:xfrm>
        <a:prstGeom prst="rect">
          <a:avLst/>
        </a:prstGeom>
      </xdr:spPr>
    </xdr:pic>
    <xdr:clientData/>
  </xdr:twoCellAnchor>
  <xdr:twoCellAnchor editAs="oneCell">
    <xdr:from>
      <xdr:col>5</xdr:col>
      <xdr:colOff>390525</xdr:colOff>
      <xdr:row>37</xdr:row>
      <xdr:rowOff>180975</xdr:rowOff>
    </xdr:from>
    <xdr:to>
      <xdr:col>5</xdr:col>
      <xdr:colOff>571477</xdr:colOff>
      <xdr:row>38</xdr:row>
      <xdr:rowOff>171427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43300" y="11782425"/>
          <a:ext cx="180952" cy="180952"/>
        </a:xfrm>
        <a:prstGeom prst="rect">
          <a:avLst/>
        </a:prstGeom>
      </xdr:spPr>
    </xdr:pic>
    <xdr:clientData/>
  </xdr:twoCellAnchor>
  <xdr:twoCellAnchor editAs="oneCell">
    <xdr:from>
      <xdr:col>5</xdr:col>
      <xdr:colOff>393593</xdr:colOff>
      <xdr:row>40</xdr:row>
      <xdr:rowOff>5650</xdr:rowOff>
    </xdr:from>
    <xdr:to>
      <xdr:col>5</xdr:col>
      <xdr:colOff>574545</xdr:colOff>
      <xdr:row>40</xdr:row>
      <xdr:rowOff>186602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546368" y="12178600"/>
          <a:ext cx="180952" cy="180952"/>
        </a:xfrm>
        <a:prstGeom prst="rect">
          <a:avLst/>
        </a:prstGeom>
      </xdr:spPr>
    </xdr:pic>
    <xdr:clientData/>
  </xdr:twoCellAnchor>
  <xdr:twoCellAnchor editAs="oneCell">
    <xdr:from>
      <xdr:col>5</xdr:col>
      <xdr:colOff>390525</xdr:colOff>
      <xdr:row>39</xdr:row>
      <xdr:rowOff>0</xdr:rowOff>
    </xdr:from>
    <xdr:to>
      <xdr:col>5</xdr:col>
      <xdr:colOff>571477</xdr:colOff>
      <xdr:row>39</xdr:row>
      <xdr:rowOff>180952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543300" y="11982450"/>
          <a:ext cx="180952" cy="180952"/>
        </a:xfrm>
        <a:prstGeom prst="rect">
          <a:avLst/>
        </a:prstGeom>
      </xdr:spPr>
    </xdr:pic>
    <xdr:clientData/>
  </xdr:twoCellAnchor>
  <xdr:twoCellAnchor editAs="oneCell">
    <xdr:from>
      <xdr:col>2</xdr:col>
      <xdr:colOff>291353</xdr:colOff>
      <xdr:row>41</xdr:row>
      <xdr:rowOff>156883</xdr:rowOff>
    </xdr:from>
    <xdr:to>
      <xdr:col>16</xdr:col>
      <xdr:colOff>1366210</xdr:colOff>
      <xdr:row>49</xdr:row>
      <xdr:rowOff>109073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54206" y="8146677"/>
          <a:ext cx="11742857" cy="1476190"/>
        </a:xfrm>
        <a:prstGeom prst="rect">
          <a:avLst/>
        </a:prstGeom>
      </xdr:spPr>
    </xdr:pic>
    <xdr:clientData/>
  </xdr:twoCellAnchor>
  <xdr:twoCellAnchor editAs="oneCell">
    <xdr:from>
      <xdr:col>5</xdr:col>
      <xdr:colOff>22412</xdr:colOff>
      <xdr:row>57</xdr:row>
      <xdr:rowOff>67236</xdr:rowOff>
    </xdr:from>
    <xdr:to>
      <xdr:col>12</xdr:col>
      <xdr:colOff>678888</xdr:colOff>
      <xdr:row>67</xdr:row>
      <xdr:rowOff>66998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171265" y="11105030"/>
          <a:ext cx="5990476" cy="1904762"/>
        </a:xfrm>
        <a:prstGeom prst="rect">
          <a:avLst/>
        </a:prstGeom>
      </xdr:spPr>
    </xdr:pic>
    <xdr:clientData/>
  </xdr:twoCellAnchor>
  <xdr:twoCellAnchor>
    <xdr:from>
      <xdr:col>12</xdr:col>
      <xdr:colOff>182657</xdr:colOff>
      <xdr:row>56</xdr:row>
      <xdr:rowOff>60512</xdr:rowOff>
    </xdr:from>
    <xdr:to>
      <xdr:col>12</xdr:col>
      <xdr:colOff>744632</xdr:colOff>
      <xdr:row>58</xdr:row>
      <xdr:rowOff>22412</xdr:rowOff>
    </xdr:to>
    <xdr:cxnSp macro="">
      <xdr:nvCxnSpPr>
        <xdr:cNvPr id="8" name="Gerade Verbindung mit Pfeil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CxnSpPr/>
      </xdr:nvCxnSpPr>
      <xdr:spPr>
        <a:xfrm flipH="1">
          <a:off x="8665510" y="10907806"/>
          <a:ext cx="561975" cy="342900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560294</xdr:colOff>
      <xdr:row>75</xdr:row>
      <xdr:rowOff>156882</xdr:rowOff>
    </xdr:from>
    <xdr:to>
      <xdr:col>16</xdr:col>
      <xdr:colOff>1635151</xdr:colOff>
      <xdr:row>79</xdr:row>
      <xdr:rowOff>156787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423147" y="14623676"/>
          <a:ext cx="11742857" cy="761905"/>
        </a:xfrm>
        <a:prstGeom prst="rect">
          <a:avLst/>
        </a:prstGeom>
      </xdr:spPr>
    </xdr:pic>
    <xdr:clientData/>
  </xdr:twoCellAnchor>
  <xdr:twoCellAnchor>
    <xdr:from>
      <xdr:col>3</xdr:col>
      <xdr:colOff>538443</xdr:colOff>
      <xdr:row>74</xdr:row>
      <xdr:rowOff>100853</xdr:rowOff>
    </xdr:from>
    <xdr:to>
      <xdr:col>4</xdr:col>
      <xdr:colOff>179294</xdr:colOff>
      <xdr:row>77</xdr:row>
      <xdr:rowOff>29133</xdr:rowOff>
    </xdr:to>
    <xdr:cxnSp macro="">
      <xdr:nvCxnSpPr>
        <xdr:cNvPr id="3" name="Gerade Verbindung mit Pfeil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CxnSpPr/>
      </xdr:nvCxnSpPr>
      <xdr:spPr>
        <a:xfrm flipH="1">
          <a:off x="2163296" y="14377147"/>
          <a:ext cx="402851" cy="499780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746312</xdr:colOff>
      <xdr:row>74</xdr:row>
      <xdr:rowOff>156882</xdr:rowOff>
    </xdr:from>
    <xdr:to>
      <xdr:col>6</xdr:col>
      <xdr:colOff>324971</xdr:colOff>
      <xdr:row>77</xdr:row>
      <xdr:rowOff>108695</xdr:rowOff>
    </xdr:to>
    <xdr:cxnSp macro="">
      <xdr:nvCxnSpPr>
        <xdr:cNvPr id="4" name="Gerade Verbindung mit Pfeil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CxnSpPr/>
      </xdr:nvCxnSpPr>
      <xdr:spPr>
        <a:xfrm flipH="1">
          <a:off x="3895165" y="18814676"/>
          <a:ext cx="340659" cy="523313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14294</xdr:colOff>
      <xdr:row>74</xdr:row>
      <xdr:rowOff>72004</xdr:rowOff>
    </xdr:from>
    <xdr:to>
      <xdr:col>9</xdr:col>
      <xdr:colOff>709619</xdr:colOff>
      <xdr:row>77</xdr:row>
      <xdr:rowOff>52954</xdr:rowOff>
    </xdr:to>
    <xdr:cxnSp macro="">
      <xdr:nvCxnSpPr>
        <xdr:cNvPr id="5" name="Gerade Verbindung mit Pfeil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CxnSpPr/>
      </xdr:nvCxnSpPr>
      <xdr:spPr>
        <a:xfrm rot="16200000" flipH="1">
          <a:off x="6282585" y="14276860"/>
          <a:ext cx="552450" cy="695325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628096</xdr:colOff>
      <xdr:row>74</xdr:row>
      <xdr:rowOff>73404</xdr:rowOff>
    </xdr:from>
    <xdr:to>
      <xdr:col>11</xdr:col>
      <xdr:colOff>561421</xdr:colOff>
      <xdr:row>77</xdr:row>
      <xdr:rowOff>54354</xdr:rowOff>
    </xdr:to>
    <xdr:cxnSp macro="">
      <xdr:nvCxnSpPr>
        <xdr:cNvPr id="6" name="Gerade Verbindung mit Pfeil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CxnSpPr/>
      </xdr:nvCxnSpPr>
      <xdr:spPr>
        <a:xfrm rot="16200000" flipH="1">
          <a:off x="7658387" y="14278260"/>
          <a:ext cx="552450" cy="695325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100855</xdr:colOff>
      <xdr:row>73</xdr:row>
      <xdr:rowOff>112059</xdr:rowOff>
    </xdr:from>
    <xdr:to>
      <xdr:col>16</xdr:col>
      <xdr:colOff>147236</xdr:colOff>
      <xdr:row>79</xdr:row>
      <xdr:rowOff>64297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25708" y="14197853"/>
          <a:ext cx="9952381" cy="1095238"/>
        </a:xfrm>
        <a:prstGeom prst="rect">
          <a:avLst/>
        </a:prstGeom>
      </xdr:spPr>
    </xdr:pic>
    <xdr:clientData/>
  </xdr:twoCellAnchor>
  <xdr:twoCellAnchor editAs="oneCell">
    <xdr:from>
      <xdr:col>5</xdr:col>
      <xdr:colOff>224118</xdr:colOff>
      <xdr:row>57</xdr:row>
      <xdr:rowOff>67235</xdr:rowOff>
    </xdr:from>
    <xdr:to>
      <xdr:col>13</xdr:col>
      <xdr:colOff>756689</xdr:colOff>
      <xdr:row>67</xdr:row>
      <xdr:rowOff>28902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72971" y="11105029"/>
          <a:ext cx="6628571" cy="1866667"/>
        </a:xfrm>
        <a:prstGeom prst="rect">
          <a:avLst/>
        </a:prstGeom>
      </xdr:spPr>
    </xdr:pic>
    <xdr:clientData/>
  </xdr:twoCellAnchor>
  <xdr:twoCellAnchor editAs="oneCell">
    <xdr:from>
      <xdr:col>6</xdr:col>
      <xdr:colOff>459441</xdr:colOff>
      <xdr:row>14</xdr:row>
      <xdr:rowOff>134471</xdr:rowOff>
    </xdr:from>
    <xdr:to>
      <xdr:col>12</xdr:col>
      <xdr:colOff>173155</xdr:colOff>
      <xdr:row>23</xdr:row>
      <xdr:rowOff>67590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70294" y="2980765"/>
          <a:ext cx="4285714" cy="1647619"/>
        </a:xfrm>
        <a:prstGeom prst="rect">
          <a:avLst/>
        </a:prstGeom>
      </xdr:spPr>
    </xdr:pic>
    <xdr:clientData/>
  </xdr:twoCellAnchor>
  <xdr:twoCellAnchor>
    <xdr:from>
      <xdr:col>12</xdr:col>
      <xdr:colOff>145675</xdr:colOff>
      <xdr:row>12</xdr:row>
      <xdr:rowOff>89646</xdr:rowOff>
    </xdr:from>
    <xdr:to>
      <xdr:col>12</xdr:col>
      <xdr:colOff>698125</xdr:colOff>
      <xdr:row>16</xdr:row>
      <xdr:rowOff>22971</xdr:rowOff>
    </xdr:to>
    <xdr:cxnSp macro="">
      <xdr:nvCxnSpPr>
        <xdr:cNvPr id="3" name="Gerade Verbindung mit Pfeil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CxnSpPr/>
      </xdr:nvCxnSpPr>
      <xdr:spPr>
        <a:xfrm flipH="1">
          <a:off x="8628528" y="2554940"/>
          <a:ext cx="552450" cy="695325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457480</xdr:colOff>
      <xdr:row>13</xdr:row>
      <xdr:rowOff>4202</xdr:rowOff>
    </xdr:from>
    <xdr:to>
      <xdr:col>10</xdr:col>
      <xdr:colOff>390805</xdr:colOff>
      <xdr:row>15</xdr:row>
      <xdr:rowOff>175652</xdr:rowOff>
    </xdr:to>
    <xdr:cxnSp macro="">
      <xdr:nvCxnSpPr>
        <xdr:cNvPr id="4" name="Gerade Verbindung mit Pfeil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CxnSpPr/>
      </xdr:nvCxnSpPr>
      <xdr:spPr>
        <a:xfrm rot="16800000" flipH="1">
          <a:off x="6725771" y="2588558"/>
          <a:ext cx="552450" cy="695325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638175</xdr:colOff>
      <xdr:row>39</xdr:row>
      <xdr:rowOff>0</xdr:rowOff>
    </xdr:from>
    <xdr:to>
      <xdr:col>6</xdr:col>
      <xdr:colOff>57127</xdr:colOff>
      <xdr:row>39</xdr:row>
      <xdr:rowOff>180952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790950" y="7600950"/>
          <a:ext cx="180952" cy="180952"/>
        </a:xfrm>
        <a:prstGeom prst="rect">
          <a:avLst/>
        </a:prstGeom>
      </xdr:spPr>
    </xdr:pic>
    <xdr:clientData/>
  </xdr:twoCellAnchor>
  <xdr:twoCellAnchor editAs="oneCell">
    <xdr:from>
      <xdr:col>5</xdr:col>
      <xdr:colOff>390525</xdr:colOff>
      <xdr:row>37</xdr:row>
      <xdr:rowOff>180975</xdr:rowOff>
    </xdr:from>
    <xdr:to>
      <xdr:col>5</xdr:col>
      <xdr:colOff>571477</xdr:colOff>
      <xdr:row>38</xdr:row>
      <xdr:rowOff>171427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543300" y="7400925"/>
          <a:ext cx="180952" cy="180952"/>
        </a:xfrm>
        <a:prstGeom prst="rect">
          <a:avLst/>
        </a:prstGeom>
      </xdr:spPr>
    </xdr:pic>
    <xdr:clientData/>
  </xdr:twoCellAnchor>
  <xdr:twoCellAnchor editAs="oneCell">
    <xdr:from>
      <xdr:col>5</xdr:col>
      <xdr:colOff>393593</xdr:colOff>
      <xdr:row>40</xdr:row>
      <xdr:rowOff>5650</xdr:rowOff>
    </xdr:from>
    <xdr:to>
      <xdr:col>5</xdr:col>
      <xdr:colOff>574545</xdr:colOff>
      <xdr:row>40</xdr:row>
      <xdr:rowOff>186602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546368" y="7797100"/>
          <a:ext cx="180952" cy="180952"/>
        </a:xfrm>
        <a:prstGeom prst="rect">
          <a:avLst/>
        </a:prstGeom>
      </xdr:spPr>
    </xdr:pic>
    <xdr:clientData/>
  </xdr:twoCellAnchor>
  <xdr:twoCellAnchor editAs="oneCell">
    <xdr:from>
      <xdr:col>5</xdr:col>
      <xdr:colOff>390525</xdr:colOff>
      <xdr:row>39</xdr:row>
      <xdr:rowOff>0</xdr:rowOff>
    </xdr:from>
    <xdr:to>
      <xdr:col>5</xdr:col>
      <xdr:colOff>571477</xdr:colOff>
      <xdr:row>39</xdr:row>
      <xdr:rowOff>180952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543300" y="7600950"/>
          <a:ext cx="180952" cy="180952"/>
        </a:xfrm>
        <a:prstGeom prst="rect">
          <a:avLst/>
        </a:prstGeom>
      </xdr:spPr>
    </xdr:pic>
    <xdr:clientData/>
  </xdr:twoCellAnchor>
  <xdr:twoCellAnchor>
    <xdr:from>
      <xdr:col>12</xdr:col>
      <xdr:colOff>182657</xdr:colOff>
      <xdr:row>56</xdr:row>
      <xdr:rowOff>60512</xdr:rowOff>
    </xdr:from>
    <xdr:to>
      <xdr:col>12</xdr:col>
      <xdr:colOff>744632</xdr:colOff>
      <xdr:row>58</xdr:row>
      <xdr:rowOff>22412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CxnSpPr/>
      </xdr:nvCxnSpPr>
      <xdr:spPr>
        <a:xfrm flipH="1">
          <a:off x="8669432" y="10899962"/>
          <a:ext cx="561975" cy="342900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157443</xdr:colOff>
      <xdr:row>74</xdr:row>
      <xdr:rowOff>56030</xdr:rowOff>
    </xdr:from>
    <xdr:to>
      <xdr:col>4</xdr:col>
      <xdr:colOff>560294</xdr:colOff>
      <xdr:row>76</xdr:row>
      <xdr:rowOff>174810</xdr:rowOff>
    </xdr:to>
    <xdr:cxnSp macro="">
      <xdr:nvCxnSpPr>
        <xdr:cNvPr id="13" name="Gerade Verbindung mit Pfeil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CxnSpPr/>
      </xdr:nvCxnSpPr>
      <xdr:spPr>
        <a:xfrm flipH="1">
          <a:off x="2544296" y="14332324"/>
          <a:ext cx="402851" cy="499780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29137</xdr:colOff>
      <xdr:row>74</xdr:row>
      <xdr:rowOff>33617</xdr:rowOff>
    </xdr:from>
    <xdr:to>
      <xdr:col>6</xdr:col>
      <xdr:colOff>425824</xdr:colOff>
      <xdr:row>76</xdr:row>
      <xdr:rowOff>175930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CxnSpPr/>
      </xdr:nvCxnSpPr>
      <xdr:spPr>
        <a:xfrm flipH="1">
          <a:off x="3939990" y="14309911"/>
          <a:ext cx="396687" cy="523313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731472</xdr:colOff>
      <xdr:row>74</xdr:row>
      <xdr:rowOff>27182</xdr:rowOff>
    </xdr:from>
    <xdr:to>
      <xdr:col>9</xdr:col>
      <xdr:colOff>664797</xdr:colOff>
      <xdr:row>77</xdr:row>
      <xdr:rowOff>8132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CxnSpPr/>
      </xdr:nvCxnSpPr>
      <xdr:spPr>
        <a:xfrm rot="16200000" flipH="1">
          <a:off x="6237763" y="14232038"/>
          <a:ext cx="552450" cy="695325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684126</xdr:colOff>
      <xdr:row>73</xdr:row>
      <xdr:rowOff>185464</xdr:rowOff>
    </xdr:from>
    <xdr:to>
      <xdr:col>12</xdr:col>
      <xdr:colOff>617451</xdr:colOff>
      <xdr:row>76</xdr:row>
      <xdr:rowOff>166414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CxnSpPr/>
      </xdr:nvCxnSpPr>
      <xdr:spPr>
        <a:xfrm rot="16200000" flipH="1">
          <a:off x="8476417" y="14199820"/>
          <a:ext cx="552450" cy="695325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571500</xdr:colOff>
      <xdr:row>43</xdr:row>
      <xdr:rowOff>67235</xdr:rowOff>
    </xdr:from>
    <xdr:to>
      <xdr:col>15</xdr:col>
      <xdr:colOff>608357</xdr:colOff>
      <xdr:row>48</xdr:row>
      <xdr:rowOff>171878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434353" y="8438029"/>
          <a:ext cx="9942857" cy="10571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377079</xdr:colOff>
      <xdr:row>97</xdr:row>
      <xdr:rowOff>62891</xdr:rowOff>
    </xdr:from>
    <xdr:to>
      <xdr:col>16</xdr:col>
      <xdr:colOff>1206314</xdr:colOff>
      <xdr:row>102</xdr:row>
      <xdr:rowOff>39162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9932" y="18720685"/>
          <a:ext cx="11497235" cy="928771"/>
        </a:xfrm>
        <a:prstGeom prst="rect">
          <a:avLst/>
        </a:prstGeom>
      </xdr:spPr>
    </xdr:pic>
    <xdr:clientData/>
  </xdr:twoCellAnchor>
  <xdr:twoCellAnchor>
    <xdr:from>
      <xdr:col>5</xdr:col>
      <xdr:colOff>482415</xdr:colOff>
      <xdr:row>97</xdr:row>
      <xdr:rowOff>84605</xdr:rowOff>
    </xdr:from>
    <xdr:to>
      <xdr:col>6</xdr:col>
      <xdr:colOff>272865</xdr:colOff>
      <xdr:row>101</xdr:row>
      <xdr:rowOff>17930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CxnSpPr/>
      </xdr:nvCxnSpPr>
      <xdr:spPr>
        <a:xfrm flipH="1">
          <a:off x="3631268" y="18742399"/>
          <a:ext cx="552450" cy="695325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129990</xdr:colOff>
      <xdr:row>97</xdr:row>
      <xdr:rowOff>141755</xdr:rowOff>
    </xdr:from>
    <xdr:to>
      <xdr:col>6</xdr:col>
      <xdr:colOff>682440</xdr:colOff>
      <xdr:row>101</xdr:row>
      <xdr:rowOff>75080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CxnSpPr/>
      </xdr:nvCxnSpPr>
      <xdr:spPr>
        <a:xfrm flipH="1">
          <a:off x="4040843" y="18799549"/>
          <a:ext cx="552450" cy="695325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182382</xdr:colOff>
      <xdr:row>98</xdr:row>
      <xdr:rowOff>60798</xdr:rowOff>
    </xdr:from>
    <xdr:to>
      <xdr:col>10</xdr:col>
      <xdr:colOff>115707</xdr:colOff>
      <xdr:row>101</xdr:row>
      <xdr:rowOff>41748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CxnSpPr/>
      </xdr:nvCxnSpPr>
      <xdr:spPr>
        <a:xfrm rot="16200000" flipH="1">
          <a:off x="6450673" y="18837654"/>
          <a:ext cx="552450" cy="695325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482418</xdr:colOff>
      <xdr:row>98</xdr:row>
      <xdr:rowOff>84610</xdr:rowOff>
    </xdr:from>
    <xdr:to>
      <xdr:col>11</xdr:col>
      <xdr:colOff>415743</xdr:colOff>
      <xdr:row>101</xdr:row>
      <xdr:rowOff>65560</xdr:rowOff>
    </xdr:to>
    <xdr:cxnSp macro="">
      <xdr:nvCxnSpPr>
        <xdr:cNvPr id="18" name="Gerade Verbindung mit Pfeil 17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CxnSpPr/>
      </xdr:nvCxnSpPr>
      <xdr:spPr>
        <a:xfrm rot="16200000" flipH="1">
          <a:off x="7512709" y="18861466"/>
          <a:ext cx="552450" cy="695325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582706</xdr:colOff>
      <xdr:row>80</xdr:row>
      <xdr:rowOff>47954</xdr:rowOff>
    </xdr:from>
    <xdr:to>
      <xdr:col>16</xdr:col>
      <xdr:colOff>1097551</xdr:colOff>
      <xdr:row>85</xdr:row>
      <xdr:rowOff>135031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45559" y="15467248"/>
          <a:ext cx="11182845" cy="1039577"/>
        </a:xfrm>
        <a:prstGeom prst="rect">
          <a:avLst/>
        </a:prstGeom>
      </xdr:spPr>
    </xdr:pic>
    <xdr:clientData/>
  </xdr:twoCellAnchor>
  <xdr:twoCellAnchor>
    <xdr:from>
      <xdr:col>3</xdr:col>
      <xdr:colOff>36981</xdr:colOff>
      <xdr:row>78</xdr:row>
      <xdr:rowOff>183777</xdr:rowOff>
    </xdr:from>
    <xdr:to>
      <xdr:col>3</xdr:col>
      <xdr:colOff>598956</xdr:colOff>
      <xdr:row>80</xdr:row>
      <xdr:rowOff>145677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CxnSpPr/>
      </xdr:nvCxnSpPr>
      <xdr:spPr>
        <a:xfrm flipH="1">
          <a:off x="1661834" y="15222071"/>
          <a:ext cx="561975" cy="342900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97493</xdr:colOff>
      <xdr:row>81</xdr:row>
      <xdr:rowOff>125506</xdr:rowOff>
    </xdr:from>
    <xdr:to>
      <xdr:col>4</xdr:col>
      <xdr:colOff>87967</xdr:colOff>
      <xdr:row>81</xdr:row>
      <xdr:rowOff>182656</xdr:rowOff>
    </xdr:to>
    <xdr:cxnSp macro="">
      <xdr:nvCxnSpPr>
        <xdr:cNvPr id="19" name="Gerade Verbindung mit Pfeil 18"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CxnSpPr/>
      </xdr:nvCxnSpPr>
      <xdr:spPr>
        <a:xfrm flipH="1">
          <a:off x="1722346" y="15735300"/>
          <a:ext cx="752474" cy="57150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480171</xdr:colOff>
      <xdr:row>89</xdr:row>
      <xdr:rowOff>98027</xdr:rowOff>
    </xdr:from>
    <xdr:to>
      <xdr:col>16</xdr:col>
      <xdr:colOff>1027465</xdr:colOff>
      <xdr:row>93</xdr:row>
      <xdr:rowOff>108696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43024" y="17231821"/>
          <a:ext cx="11215294" cy="772669"/>
        </a:xfrm>
        <a:prstGeom prst="rect">
          <a:avLst/>
        </a:prstGeom>
      </xdr:spPr>
    </xdr:pic>
    <xdr:clientData/>
  </xdr:twoCellAnchor>
  <xdr:twoCellAnchor>
    <xdr:from>
      <xdr:col>2</xdr:col>
      <xdr:colOff>690282</xdr:colOff>
      <xdr:row>88</xdr:row>
      <xdr:rowOff>118222</xdr:rowOff>
    </xdr:from>
    <xdr:to>
      <xdr:col>3</xdr:col>
      <xdr:colOff>490257</xdr:colOff>
      <xdr:row>90</xdr:row>
      <xdr:rowOff>80122</xdr:rowOff>
    </xdr:to>
    <xdr:cxnSp macro="">
      <xdr:nvCxnSpPr>
        <xdr:cNvPr id="21" name="Gerade Verbindung mit Pfeil 20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CxnSpPr/>
      </xdr:nvCxnSpPr>
      <xdr:spPr>
        <a:xfrm flipH="1">
          <a:off x="1553135" y="17061516"/>
          <a:ext cx="561975" cy="342900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728383</xdr:colOff>
      <xdr:row>91</xdr:row>
      <xdr:rowOff>3922</xdr:rowOff>
    </xdr:from>
    <xdr:to>
      <xdr:col>3</xdr:col>
      <xdr:colOff>718857</xdr:colOff>
      <xdr:row>91</xdr:row>
      <xdr:rowOff>61072</xdr:rowOff>
    </xdr:to>
    <xdr:cxnSp macro="">
      <xdr:nvCxnSpPr>
        <xdr:cNvPr id="23" name="Gerade Verbindung mit Pfeil 22">
          <a:extLst>
            <a:ext uri="{FF2B5EF4-FFF2-40B4-BE49-F238E27FC236}">
              <a16:creationId xmlns:a16="http://schemas.microsoft.com/office/drawing/2014/main" id="{00000000-0008-0000-0900-000017000000}"/>
            </a:ext>
          </a:extLst>
        </xdr:cNvPr>
        <xdr:cNvCxnSpPr/>
      </xdr:nvCxnSpPr>
      <xdr:spPr>
        <a:xfrm flipH="1">
          <a:off x="1591236" y="17518716"/>
          <a:ext cx="752474" cy="57150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609600</xdr:colOff>
      <xdr:row>15</xdr:row>
      <xdr:rowOff>57150</xdr:rowOff>
    </xdr:from>
    <xdr:to>
      <xdr:col>12</xdr:col>
      <xdr:colOff>8933</xdr:colOff>
      <xdr:row>23</xdr:row>
      <xdr:rowOff>171245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762375" y="3657600"/>
          <a:ext cx="4733333" cy="1638095"/>
        </a:xfrm>
        <a:prstGeom prst="rect">
          <a:avLst/>
        </a:prstGeom>
      </xdr:spPr>
    </xdr:pic>
    <xdr:clientData/>
  </xdr:twoCellAnchor>
  <xdr:twoCellAnchor>
    <xdr:from>
      <xdr:col>8</xdr:col>
      <xdr:colOff>190499</xdr:colOff>
      <xdr:row>14</xdr:row>
      <xdr:rowOff>0</xdr:rowOff>
    </xdr:from>
    <xdr:to>
      <xdr:col>8</xdr:col>
      <xdr:colOff>742949</xdr:colOff>
      <xdr:row>17</xdr:row>
      <xdr:rowOff>123825</xdr:rowOff>
    </xdr:to>
    <xdr:cxnSp macro="">
      <xdr:nvCxnSpPr>
        <xdr:cNvPr id="20" name="Gerade Verbindung mit Pfeil 19"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CxnSpPr/>
      </xdr:nvCxnSpPr>
      <xdr:spPr>
        <a:xfrm flipH="1">
          <a:off x="5629274" y="3409950"/>
          <a:ext cx="552450" cy="695325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233362</xdr:colOff>
      <xdr:row>14</xdr:row>
      <xdr:rowOff>71439</xdr:rowOff>
    </xdr:from>
    <xdr:to>
      <xdr:col>10</xdr:col>
      <xdr:colOff>166687</xdr:colOff>
      <xdr:row>17</xdr:row>
      <xdr:rowOff>52389</xdr:rowOff>
    </xdr:to>
    <xdr:cxnSp macro="">
      <xdr:nvCxnSpPr>
        <xdr:cNvPr id="22" name="Gerade Verbindung mit Pfeil 21">
          <a:extLst>
            <a:ext uri="{FF2B5EF4-FFF2-40B4-BE49-F238E27FC236}">
              <a16:creationId xmlns:a16="http://schemas.microsoft.com/office/drawing/2014/main" id="{00000000-0008-0000-0900-000016000000}"/>
            </a:ext>
          </a:extLst>
        </xdr:cNvPr>
        <xdr:cNvCxnSpPr/>
      </xdr:nvCxnSpPr>
      <xdr:spPr>
        <a:xfrm rot="16800000" flipH="1">
          <a:off x="6505575" y="3409951"/>
          <a:ext cx="552450" cy="695325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247650</xdr:colOff>
      <xdr:row>65</xdr:row>
      <xdr:rowOff>138878</xdr:rowOff>
    </xdr:from>
    <xdr:to>
      <xdr:col>12</xdr:col>
      <xdr:colOff>713243</xdr:colOff>
      <xdr:row>74</xdr:row>
      <xdr:rowOff>28261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400425" y="11749853"/>
          <a:ext cx="5799593" cy="1603883"/>
        </a:xfrm>
        <a:prstGeom prst="rect">
          <a:avLst/>
        </a:prstGeom>
      </xdr:spPr>
    </xdr:pic>
    <xdr:clientData/>
  </xdr:twoCellAnchor>
  <xdr:twoCellAnchor editAs="oneCell">
    <xdr:from>
      <xdr:col>5</xdr:col>
      <xdr:colOff>638175</xdr:colOff>
      <xdr:row>62</xdr:row>
      <xdr:rowOff>0</xdr:rowOff>
    </xdr:from>
    <xdr:to>
      <xdr:col>6</xdr:col>
      <xdr:colOff>57127</xdr:colOff>
      <xdr:row>62</xdr:row>
      <xdr:rowOff>180952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790950" y="11029950"/>
          <a:ext cx="180952" cy="180952"/>
        </a:xfrm>
        <a:prstGeom prst="rect">
          <a:avLst/>
        </a:prstGeom>
      </xdr:spPr>
    </xdr:pic>
    <xdr:clientData/>
  </xdr:twoCellAnchor>
  <xdr:twoCellAnchor editAs="oneCell">
    <xdr:from>
      <xdr:col>5</xdr:col>
      <xdr:colOff>390525</xdr:colOff>
      <xdr:row>60</xdr:row>
      <xdr:rowOff>180975</xdr:rowOff>
    </xdr:from>
    <xdr:to>
      <xdr:col>5</xdr:col>
      <xdr:colOff>571477</xdr:colOff>
      <xdr:row>61</xdr:row>
      <xdr:rowOff>171427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543300" y="10829925"/>
          <a:ext cx="180952" cy="180952"/>
        </a:xfrm>
        <a:prstGeom prst="rect">
          <a:avLst/>
        </a:prstGeom>
      </xdr:spPr>
    </xdr:pic>
    <xdr:clientData/>
  </xdr:twoCellAnchor>
  <xdr:twoCellAnchor editAs="oneCell">
    <xdr:from>
      <xdr:col>5</xdr:col>
      <xdr:colOff>393593</xdr:colOff>
      <xdr:row>63</xdr:row>
      <xdr:rowOff>5650</xdr:rowOff>
    </xdr:from>
    <xdr:to>
      <xdr:col>5</xdr:col>
      <xdr:colOff>574545</xdr:colOff>
      <xdr:row>63</xdr:row>
      <xdr:rowOff>186602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548144" y="11238692"/>
          <a:ext cx="180952" cy="180952"/>
        </a:xfrm>
        <a:prstGeom prst="rect">
          <a:avLst/>
        </a:prstGeom>
      </xdr:spPr>
    </xdr:pic>
    <xdr:clientData/>
  </xdr:twoCellAnchor>
  <xdr:twoCellAnchor editAs="oneCell">
    <xdr:from>
      <xdr:col>5</xdr:col>
      <xdr:colOff>390525</xdr:colOff>
      <xdr:row>62</xdr:row>
      <xdr:rowOff>0</xdr:rowOff>
    </xdr:from>
    <xdr:to>
      <xdr:col>5</xdr:col>
      <xdr:colOff>571477</xdr:colOff>
      <xdr:row>62</xdr:row>
      <xdr:rowOff>180952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543300" y="11029950"/>
          <a:ext cx="180952" cy="180952"/>
        </a:xfrm>
        <a:prstGeom prst="rect">
          <a:avLst/>
        </a:prstGeom>
      </xdr:spPr>
    </xdr:pic>
    <xdr:clientData/>
  </xdr:twoCellAnchor>
  <xdr:twoCellAnchor editAs="oneCell">
    <xdr:from>
      <xdr:col>5</xdr:col>
      <xdr:colOff>400050</xdr:colOff>
      <xdr:row>64</xdr:row>
      <xdr:rowOff>26899</xdr:rowOff>
    </xdr:from>
    <xdr:to>
      <xdr:col>5</xdr:col>
      <xdr:colOff>561975</xdr:colOff>
      <xdr:row>64</xdr:row>
      <xdr:rowOff>188824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550627" y="11434918"/>
          <a:ext cx="161925" cy="161925"/>
        </a:xfrm>
        <a:prstGeom prst="rect">
          <a:avLst/>
        </a:prstGeom>
      </xdr:spPr>
    </xdr:pic>
    <xdr:clientData/>
  </xdr:twoCellAnchor>
  <xdr:twoCellAnchor editAs="oneCell">
    <xdr:from>
      <xdr:col>5</xdr:col>
      <xdr:colOff>596201</xdr:colOff>
      <xdr:row>64</xdr:row>
      <xdr:rowOff>31319</xdr:rowOff>
    </xdr:from>
    <xdr:to>
      <xdr:col>5</xdr:col>
      <xdr:colOff>748601</xdr:colOff>
      <xdr:row>65</xdr:row>
      <xdr:rowOff>1240</xdr:rowOff>
    </xdr:to>
    <xdr:pic>
      <xdr:nvPicPr>
        <xdr:cNvPr id="24" name="Grafik 23">
          <a:extLst>
            <a:ext uri="{FF2B5EF4-FFF2-40B4-BE49-F238E27FC236}">
              <a16:creationId xmlns:a16="http://schemas.microsoft.com/office/drawing/2014/main" id="{00000000-0008-0000-09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750752" y="11454861"/>
          <a:ext cx="152400" cy="160421"/>
        </a:xfrm>
        <a:prstGeom prst="rect">
          <a:avLst/>
        </a:prstGeom>
      </xdr:spPr>
    </xdr:pic>
    <xdr:clientData/>
  </xdr:twoCellAnchor>
  <xdr:twoCellAnchor editAs="oneCell">
    <xdr:from>
      <xdr:col>6</xdr:col>
      <xdr:colOff>30350</xdr:colOff>
      <xdr:row>64</xdr:row>
      <xdr:rowOff>31321</xdr:rowOff>
    </xdr:from>
    <xdr:to>
      <xdr:col>6</xdr:col>
      <xdr:colOff>210805</xdr:colOff>
      <xdr:row>65</xdr:row>
      <xdr:rowOff>3231</xdr:rowOff>
    </xdr:to>
    <xdr:pic>
      <xdr:nvPicPr>
        <xdr:cNvPr id="26" name="Grafik 25">
          <a:extLst>
            <a:ext uri="{FF2B5EF4-FFF2-40B4-BE49-F238E27FC236}">
              <a16:creationId xmlns:a16="http://schemas.microsoft.com/office/drawing/2014/main" id="{00000000-0008-0000-09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946901" y="11454863"/>
          <a:ext cx="180455" cy="162410"/>
        </a:xfrm>
        <a:prstGeom prst="rect">
          <a:avLst/>
        </a:prstGeom>
      </xdr:spPr>
    </xdr:pic>
    <xdr:clientData/>
  </xdr:twoCellAnchor>
  <xdr:twoCellAnchor editAs="oneCell">
    <xdr:from>
      <xdr:col>6</xdr:col>
      <xdr:colOff>248780</xdr:colOff>
      <xdr:row>64</xdr:row>
      <xdr:rowOff>31320</xdr:rowOff>
    </xdr:from>
    <xdr:to>
      <xdr:col>6</xdr:col>
      <xdr:colOff>403069</xdr:colOff>
      <xdr:row>65</xdr:row>
      <xdr:rowOff>3230</xdr:rowOff>
    </xdr:to>
    <xdr:pic>
      <xdr:nvPicPr>
        <xdr:cNvPr id="27" name="Grafik 26">
          <a:extLst>
            <a:ext uri="{FF2B5EF4-FFF2-40B4-BE49-F238E27FC236}">
              <a16:creationId xmlns:a16="http://schemas.microsoft.com/office/drawing/2014/main" id="{00000000-0008-0000-09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165331" y="11454862"/>
          <a:ext cx="154289" cy="1624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12" Type="http://schemas.openxmlformats.org/officeDocument/2006/relationships/image" Target="../media/image4.emf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%20t.steffens@trenz-electronic.de" TargetMode="External"/><Relationship Id="rId6" Type="http://schemas.openxmlformats.org/officeDocument/2006/relationships/image" Target="../media/image1.emf"/><Relationship Id="rId11" Type="http://schemas.openxmlformats.org/officeDocument/2006/relationships/control" Target="../activeX/activeX4.xml"/><Relationship Id="rId5" Type="http://schemas.openxmlformats.org/officeDocument/2006/relationships/control" Target="../activeX/activeX1.xml"/><Relationship Id="rId10" Type="http://schemas.openxmlformats.org/officeDocument/2006/relationships/image" Target="../media/image3.emf"/><Relationship Id="rId4" Type="http://schemas.openxmlformats.org/officeDocument/2006/relationships/vmlDrawing" Target="../drawings/vmlDrawing1.vml"/><Relationship Id="rId9" Type="http://schemas.openxmlformats.org/officeDocument/2006/relationships/control" Target="../activeX/activeX3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2:H37"/>
  <sheetViews>
    <sheetView zoomScaleNormal="100" workbookViewId="0">
      <selection activeCell="I11" sqref="I11"/>
    </sheetView>
  </sheetViews>
  <sheetFormatPr baseColWidth="10" defaultColWidth="9.140625" defaultRowHeight="15" x14ac:dyDescent="0.25"/>
  <cols>
    <col min="1" max="1" width="20.7109375" style="10" customWidth="1"/>
    <col min="2" max="2" width="18.28515625" style="10" customWidth="1"/>
    <col min="3" max="3" width="20.28515625" style="10" customWidth="1"/>
    <col min="4" max="4" width="3.85546875" style="10" customWidth="1"/>
    <col min="5" max="5" width="22.5703125" style="10" customWidth="1"/>
    <col min="6" max="6" width="6" style="10" customWidth="1"/>
    <col min="7" max="7" width="16.42578125" style="10" bestFit="1" customWidth="1"/>
    <col min="8" max="8" width="12.85546875" style="10" customWidth="1"/>
    <col min="9" max="9" width="15.140625" style="10" customWidth="1"/>
    <col min="10" max="10" width="26.5703125" style="10" customWidth="1"/>
    <col min="11" max="11" width="20.5703125" style="10" bestFit="1" customWidth="1"/>
    <col min="12" max="12" width="4.42578125" style="10" customWidth="1"/>
    <col min="13" max="16384" width="9.140625" style="10"/>
  </cols>
  <sheetData>
    <row r="2" spans="1:8" x14ac:dyDescent="0.25">
      <c r="B2" s="11"/>
      <c r="C2" s="12"/>
    </row>
    <row r="3" spans="1:8" x14ac:dyDescent="0.25">
      <c r="B3" s="12"/>
      <c r="G3" s="13"/>
      <c r="H3" s="13"/>
    </row>
    <row r="4" spans="1:8" x14ac:dyDescent="0.25">
      <c r="A4" s="79"/>
      <c r="B4" s="14"/>
      <c r="G4" s="15"/>
      <c r="H4" s="15"/>
    </row>
    <row r="5" spans="1:8" x14ac:dyDescent="0.25">
      <c r="A5" s="79"/>
      <c r="B5" s="14"/>
      <c r="G5" s="15"/>
      <c r="H5" s="15"/>
    </row>
    <row r="6" spans="1:8" x14ac:dyDescent="0.25">
      <c r="A6" s="16"/>
      <c r="B6" s="22"/>
    </row>
    <row r="7" spans="1:8" x14ac:dyDescent="0.25">
      <c r="A7" s="16"/>
      <c r="B7" s="14"/>
    </row>
    <row r="9" spans="1:8" x14ac:dyDescent="0.25">
      <c r="A9" s="14"/>
    </row>
    <row r="12" spans="1:8" ht="31.5" x14ac:dyDescent="0.5">
      <c r="G12" s="52" t="s">
        <v>145</v>
      </c>
    </row>
    <row r="13" spans="1:8" ht="26.25" x14ac:dyDescent="0.4">
      <c r="G13" s="51"/>
    </row>
    <row r="14" spans="1:8" x14ac:dyDescent="0.25">
      <c r="E14" s="10" t="s">
        <v>134</v>
      </c>
    </row>
    <row r="15" spans="1:8" x14ac:dyDescent="0.25">
      <c r="E15" s="10" t="s">
        <v>135</v>
      </c>
    </row>
    <row r="16" spans="1:8" x14ac:dyDescent="0.25">
      <c r="F16" s="10" t="s">
        <v>136</v>
      </c>
    </row>
    <row r="17" spans="5:8" x14ac:dyDescent="0.25">
      <c r="F17" s="10" t="s">
        <v>137</v>
      </c>
    </row>
    <row r="18" spans="5:8" x14ac:dyDescent="0.25">
      <c r="F18" s="10" t="s">
        <v>138</v>
      </c>
    </row>
    <row r="19" spans="5:8" x14ac:dyDescent="0.25">
      <c r="E19" s="10" t="s">
        <v>139</v>
      </c>
    </row>
    <row r="20" spans="5:8" x14ac:dyDescent="0.25">
      <c r="F20" s="10" t="s">
        <v>156</v>
      </c>
    </row>
    <row r="21" spans="5:8" x14ac:dyDescent="0.25">
      <c r="F21" s="10" t="s">
        <v>140</v>
      </c>
    </row>
    <row r="22" spans="5:8" x14ac:dyDescent="0.25">
      <c r="F22" s="10" t="s">
        <v>141</v>
      </c>
    </row>
    <row r="23" spans="5:8" x14ac:dyDescent="0.25">
      <c r="F23" s="10" t="s">
        <v>148</v>
      </c>
    </row>
    <row r="24" spans="5:8" x14ac:dyDescent="0.25">
      <c r="F24" s="10" t="s">
        <v>149</v>
      </c>
    </row>
    <row r="25" spans="5:8" x14ac:dyDescent="0.25">
      <c r="F25" s="10" t="s">
        <v>150</v>
      </c>
    </row>
    <row r="26" spans="5:8" x14ac:dyDescent="0.25">
      <c r="E26" s="10" t="s">
        <v>147</v>
      </c>
    </row>
    <row r="27" spans="5:8" x14ac:dyDescent="0.25">
      <c r="F27" s="10" t="s">
        <v>151</v>
      </c>
    </row>
    <row r="28" spans="5:8" x14ac:dyDescent="0.25">
      <c r="E28" s="10" t="s">
        <v>142</v>
      </c>
    </row>
    <row r="29" spans="5:8" x14ac:dyDescent="0.25">
      <c r="F29" s="10" t="s">
        <v>143</v>
      </c>
    </row>
    <row r="30" spans="5:8" x14ac:dyDescent="0.25">
      <c r="F30" s="10" t="s">
        <v>144</v>
      </c>
    </row>
    <row r="31" spans="5:8" x14ac:dyDescent="0.25">
      <c r="E31" s="10" t="s">
        <v>154</v>
      </c>
      <c r="G31" s="53" t="s">
        <v>153</v>
      </c>
      <c r="H31" s="10" t="s">
        <v>152</v>
      </c>
    </row>
    <row r="34" spans="1:2" x14ac:dyDescent="0.25">
      <c r="A34" s="17" t="s">
        <v>19</v>
      </c>
      <c r="B34" s="10" t="s">
        <v>146</v>
      </c>
    </row>
    <row r="36" spans="1:2" ht="17.25" customHeight="1" x14ac:dyDescent="0.25"/>
    <row r="37" spans="1:2" x14ac:dyDescent="0.25">
      <c r="A37" s="17" t="s">
        <v>35</v>
      </c>
    </row>
  </sheetData>
  <dataConsolidate/>
  <mergeCells count="1">
    <mergeCell ref="A4:A5"/>
  </mergeCells>
  <hyperlinks>
    <hyperlink ref="G31" r:id="rId1" xr:uid="{00000000-0004-0000-0000-000000000000}"/>
  </hyperlinks>
  <pageMargins left="0.7" right="0.7" top="0.78749999999999998" bottom="0.78749999999999998" header="0.51180555555555496" footer="0.51180555555555496"/>
  <pageSetup paperSize="9" firstPageNumber="0" orientation="portrait" horizontalDpi="300" verticalDpi="300" r:id="rId2"/>
  <drawing r:id="rId3"/>
  <legacyDrawing r:id="rId4"/>
  <controls>
    <mc:AlternateContent xmlns:mc="http://schemas.openxmlformats.org/markup-compatibility/2006">
      <mc:Choice Requires="x14">
        <control shapeId="3078" r:id="rId5" name="CommandButton3">
          <controlPr defaultSize="0" autoLine="0" r:id="rId6">
            <anchor moveWithCells="1">
              <from>
                <xdr:col>2</xdr:col>
                <xdr:colOff>200025</xdr:colOff>
                <xdr:row>6</xdr:row>
                <xdr:rowOff>123825</xdr:rowOff>
              </from>
              <to>
                <xdr:col>4</xdr:col>
                <xdr:colOff>533400</xdr:colOff>
                <xdr:row>8</xdr:row>
                <xdr:rowOff>161925</xdr:rowOff>
              </to>
            </anchor>
          </controlPr>
        </control>
      </mc:Choice>
      <mc:Fallback>
        <control shapeId="3078" r:id="rId5" name="CommandButton3"/>
      </mc:Fallback>
    </mc:AlternateContent>
    <mc:AlternateContent xmlns:mc="http://schemas.openxmlformats.org/markup-compatibility/2006">
      <mc:Choice Requires="x14">
        <control shapeId="3079" r:id="rId7" name="CommandButton4">
          <controlPr defaultSize="0" autoLine="0" r:id="rId8">
            <anchor moveWithCells="1">
              <from>
                <xdr:col>6</xdr:col>
                <xdr:colOff>0</xdr:colOff>
                <xdr:row>4</xdr:row>
                <xdr:rowOff>123825</xdr:rowOff>
              </from>
              <to>
                <xdr:col>7</xdr:col>
                <xdr:colOff>133350</xdr:colOff>
                <xdr:row>6</xdr:row>
                <xdr:rowOff>104775</xdr:rowOff>
              </to>
            </anchor>
          </controlPr>
        </control>
      </mc:Choice>
      <mc:Fallback>
        <control shapeId="3079" r:id="rId7" name="CommandButton4"/>
      </mc:Fallback>
    </mc:AlternateContent>
    <mc:AlternateContent xmlns:mc="http://schemas.openxmlformats.org/markup-compatibility/2006">
      <mc:Choice Requires="x14">
        <control shapeId="3080" r:id="rId9" name="testing">
          <controlPr defaultSize="0" autoLine="0" r:id="rId10">
            <anchor moveWithCells="1">
              <from>
                <xdr:col>2</xdr:col>
                <xdr:colOff>190500</xdr:colOff>
                <xdr:row>3</xdr:row>
                <xdr:rowOff>66675</xdr:rowOff>
              </from>
              <to>
                <xdr:col>4</xdr:col>
                <xdr:colOff>295275</xdr:colOff>
                <xdr:row>5</xdr:row>
                <xdr:rowOff>47625</xdr:rowOff>
              </to>
            </anchor>
          </controlPr>
        </control>
      </mc:Choice>
      <mc:Fallback>
        <control shapeId="3080" r:id="rId9" name="testing"/>
      </mc:Fallback>
    </mc:AlternateContent>
    <mc:AlternateContent xmlns:mc="http://schemas.openxmlformats.org/markup-compatibility/2006">
      <mc:Choice Requires="x14">
        <control shapeId="3081" r:id="rId11" name="CommandButton1">
          <controlPr defaultSize="0" autoLine="0" r:id="rId12">
            <anchor moveWithCells="1">
              <from>
                <xdr:col>8</xdr:col>
                <xdr:colOff>904875</xdr:colOff>
                <xdr:row>4</xdr:row>
                <xdr:rowOff>123825</xdr:rowOff>
              </from>
              <to>
                <xdr:col>9</xdr:col>
                <xdr:colOff>1295400</xdr:colOff>
                <xdr:row>6</xdr:row>
                <xdr:rowOff>104775</xdr:rowOff>
              </to>
            </anchor>
          </controlPr>
        </control>
      </mc:Choice>
      <mc:Fallback>
        <control shapeId="3081" r:id="rId11" name="CommandButton1"/>
      </mc:Fallback>
    </mc:AlternateContent>
  </control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5"/>
  <dimension ref="A1:W1936"/>
  <sheetViews>
    <sheetView zoomScaleNormal="100" workbookViewId="0">
      <pane ySplit="5" topLeftCell="A6" activePane="bottomLeft" state="frozen"/>
      <selection activeCell="C6" sqref="C6:P7"/>
      <selection pane="bottomLeft" activeCell="S6" sqref="S6"/>
    </sheetView>
  </sheetViews>
  <sheetFormatPr baseColWidth="10" defaultColWidth="9.140625" defaultRowHeight="15" customHeight="1" outlineLevelCol="1" x14ac:dyDescent="0.25"/>
  <cols>
    <col min="1" max="1" width="1.28515625" style="28" customWidth="1"/>
    <col min="2" max="2" width="7.28515625" style="30" customWidth="1"/>
    <col min="3" max="3" width="31" style="33" customWidth="1"/>
    <col min="4" max="4" width="9.7109375" style="30" customWidth="1"/>
    <col min="5" max="5" width="6" style="30" customWidth="1"/>
    <col min="6" max="6" width="26" style="30" customWidth="1" outlineLevel="1"/>
    <col min="7" max="7" width="18.42578125" style="30" customWidth="1" outlineLevel="1"/>
    <col min="8" max="8" width="9.140625" style="30" customWidth="1" outlineLevel="1"/>
    <col min="9" max="9" width="20.85546875" style="30" customWidth="1" outlineLevel="1"/>
    <col min="10" max="10" width="10.7109375" style="30" customWidth="1"/>
    <col min="11" max="11" width="9.7109375" style="30" customWidth="1"/>
    <col min="12" max="12" width="10.5703125" style="30" bestFit="1" customWidth="1"/>
    <col min="13" max="13" width="9.28515625" style="30" customWidth="1"/>
    <col min="14" max="14" width="15.28515625" style="30" customWidth="1" outlineLevel="1"/>
    <col min="15" max="15" width="18.5703125" style="30" customWidth="1" outlineLevel="1"/>
    <col min="16" max="16" width="12.28515625" style="30" customWidth="1" outlineLevel="1"/>
    <col min="17" max="17" width="9.42578125" style="30" customWidth="1"/>
    <col min="18" max="18" width="19.42578125" style="30" customWidth="1"/>
    <col min="19" max="19" width="24.7109375" style="21" customWidth="1"/>
    <col min="20" max="22" width="10.7109375" style="30" customWidth="1"/>
  </cols>
  <sheetData>
    <row r="1" spans="2:23" ht="15" customHeight="1" x14ac:dyDescent="0.25">
      <c r="B1" s="28"/>
      <c r="C1" s="29"/>
      <c r="D1" s="28"/>
      <c r="E1" s="28"/>
      <c r="F1" s="28"/>
      <c r="G1" s="28"/>
      <c r="H1" s="28"/>
      <c r="I1" s="28"/>
      <c r="J1" s="28"/>
      <c r="K1" s="28"/>
      <c r="L1" s="28"/>
      <c r="M1" s="28"/>
      <c r="O1" s="28"/>
      <c r="P1" s="28"/>
      <c r="Q1" s="28"/>
      <c r="R1" s="28"/>
      <c r="S1" s="20"/>
      <c r="T1" s="40"/>
      <c r="U1" s="40"/>
      <c r="V1" s="40"/>
      <c r="W1" s="10"/>
    </row>
    <row r="2" spans="2:23" ht="15" customHeight="1" x14ac:dyDescent="0.25">
      <c r="B2" s="86" t="s">
        <v>44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40"/>
      <c r="U2" s="40"/>
      <c r="V2" s="40"/>
      <c r="W2" s="10"/>
    </row>
    <row r="3" spans="2:23" ht="15" customHeight="1" x14ac:dyDescent="0.25"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40"/>
      <c r="U3" s="40"/>
      <c r="V3" s="40"/>
      <c r="W3" s="10"/>
    </row>
    <row r="4" spans="2:23" ht="15" customHeight="1" x14ac:dyDescent="0.25">
      <c r="B4" s="31"/>
      <c r="C4" s="89">
        <f>'Overview, Notes &amp; Disclaimer'!E17</f>
        <v>0</v>
      </c>
      <c r="D4" s="90"/>
      <c r="E4" s="90"/>
      <c r="F4" s="90"/>
      <c r="G4" s="90"/>
      <c r="H4" s="90"/>
      <c r="I4" s="90"/>
      <c r="J4" s="91"/>
      <c r="K4" s="87" t="s">
        <v>39</v>
      </c>
      <c r="L4" s="88"/>
      <c r="M4" s="89">
        <f>'Overview, Notes &amp; Disclaimer'!J17</f>
        <v>0</v>
      </c>
      <c r="N4" s="90"/>
      <c r="O4" s="90"/>
      <c r="P4" s="90"/>
      <c r="Q4" s="90"/>
      <c r="R4" s="91"/>
      <c r="S4" s="18" t="s">
        <v>17</v>
      </c>
      <c r="T4" s="40"/>
      <c r="U4" s="40"/>
      <c r="V4" s="40"/>
      <c r="W4" s="10"/>
    </row>
    <row r="5" spans="2:23" ht="15" customHeight="1" x14ac:dyDescent="0.25">
      <c r="B5" s="57" t="s">
        <v>9</v>
      </c>
      <c r="C5" s="57" t="s">
        <v>38</v>
      </c>
      <c r="D5" s="57" t="s">
        <v>124</v>
      </c>
      <c r="E5" s="58" t="s">
        <v>123</v>
      </c>
      <c r="F5" s="57" t="s">
        <v>88</v>
      </c>
      <c r="G5" s="57" t="s">
        <v>12</v>
      </c>
      <c r="H5" s="57" t="s">
        <v>104</v>
      </c>
      <c r="I5" s="57" t="s">
        <v>43</v>
      </c>
      <c r="J5" s="57" t="s">
        <v>46</v>
      </c>
      <c r="K5" s="57" t="s">
        <v>105</v>
      </c>
      <c r="L5" s="57" t="s">
        <v>106</v>
      </c>
      <c r="M5" s="57" t="s">
        <v>46</v>
      </c>
      <c r="N5" s="57" t="s">
        <v>88</v>
      </c>
      <c r="O5" s="57" t="s">
        <v>14</v>
      </c>
      <c r="P5" s="57" t="s">
        <v>104</v>
      </c>
      <c r="Q5" s="57" t="s">
        <v>18</v>
      </c>
      <c r="R5" s="57" t="s">
        <v>107</v>
      </c>
      <c r="S5" s="57" t="s">
        <v>108</v>
      </c>
      <c r="T5" s="40"/>
      <c r="U5" s="40"/>
      <c r="V5" s="40"/>
      <c r="W5" s="10"/>
    </row>
    <row r="6" spans="2:23" ht="15" customHeight="1" x14ac:dyDescent="0.25">
      <c r="B6" s="59">
        <v>1</v>
      </c>
      <c r="C6" s="60">
        <f>IFERROR(IF($C$4="TEB0187_REV01",CALC_CONN_TEB0187_REV01!U6,),"---")</f>
        <v>0</v>
      </c>
      <c r="D6" s="59">
        <f>IFERROR(IF($C$4="TEB0187_REV01",CALC_CONN_TEB0187_REV01!D6,),"---")</f>
        <v>0</v>
      </c>
      <c r="E6" s="59">
        <f>IFERROR(IF($C$4="TEB0187_REV01",CALC_CONN_TEB0187_REV01!E6,),"---")</f>
        <v>0</v>
      </c>
      <c r="F6" s="59" t="str">
        <f>IFERROR(IF(VLOOKUP($D6&amp;"-"&amp;$E6,IF($C$4="TEB0187_REV01",CALC_CONN_TEB0187_REV01!$F:$I),4,0)="--","---",IF($C$4="TEB0187_REV01",CALC_CONN_TEB0187_REV01!$G6&amp; " --&gt; " &amp;CALC_CONN_TEB0187_REV01!$I6&amp; " --&gt; ")),"---")</f>
        <v>---</v>
      </c>
      <c r="G6" s="59" t="str">
        <f>IFERROR(IF(VLOOKUP($D6&amp;"-"&amp;$E6,IF($C$4="TEB0187_REV01",CALC_CONN_TEB0187_REV01!$F:$H),3,0)="--",VLOOKUP($D6&amp;"-"&amp;$E6,IF($C$4="TEB0187_REV01",CALC_CONN_TEB0187_REV01!$F:$H),2,0),VLOOKUP($D6&amp;"-"&amp;$E6,IF($C$4="TEB0187_REV01",CALC_CONN_TEB0187_REV01!$F:$H),3,0)),"---")</f>
        <v>---</v>
      </c>
      <c r="H6" s="59" t="str">
        <f>IFERROR(VLOOKUP(G6,IF($C$4="TEB0187_REV01",CALC_CONN_TEB0187_REV01!$G:$T),14,0),"---")</f>
        <v>---</v>
      </c>
      <c r="I6" s="59" t="str">
        <f>IFERROR(VLOOKUP($D6&amp;"-"&amp;$E6,IF($C$4="TEB0187_REV01",CALC_CONN_TEB0187_REV01!$F:$K,"???"),6,0),"---")</f>
        <v>---</v>
      </c>
      <c r="J6" s="61" t="str">
        <f>IFERROR(VLOOKUP($D6&amp;"-"&amp;$E6,IF($C$4="TEB0187_REV01",CALC_CONN_TEB0187_REV01!$F:$M,"???"),8,0),"---")</f>
        <v>---</v>
      </c>
      <c r="K6" s="62" t="str">
        <f>IFERROR(VLOOKUP($D6&amp;"-"&amp;$E6,IF($C$4="TEB0187_REV01",CALC_CONN_TEB0187_REV01!$F:$N),9,0),"---")</f>
        <v>---</v>
      </c>
      <c r="L6" s="59" t="str">
        <f>IFERROR(VLOOKUP(K6,B2B!$H$3:$I$2000,2,0),"---")</f>
        <v>---</v>
      </c>
      <c r="M6" s="59" t="str">
        <f>IFERROR(VLOOKUP(L6,IF($M$4="TEI0187_REV01",RAW_m_TEI0187_REV01!$AD:$AH),5,0),"---")</f>
        <v>---</v>
      </c>
      <c r="N6" s="59" t="str">
        <f>IFERROR(VLOOKUP(L6,IF($M$4="TEI0187_REV01",RAW_m_TEI0187_REV01!$AE:$AJ),6,0),"---")</f>
        <v>---</v>
      </c>
      <c r="O6" s="63" t="str">
        <f>IFERROR(VLOOKUP(L6,IF($M$4="TEI0187_REV01",RAW_m_TEI0187_REV01!$AD:$AE),2,0),"---")</f>
        <v>---</v>
      </c>
      <c r="P6" s="59" t="str">
        <f>IFERROR(VLOOKUP(O6,IF($M$4="TEI0187_REV01",RAW_m_TEI0187_REV01!$AJ:$AK),2,0),"---")</f>
        <v>---</v>
      </c>
      <c r="Q6" s="59" t="str">
        <f>IFERROR(VLOOKUP(L6,IF($M$4="TEI0187_REV01",RAW_m_TEI0187_REV01!$AD:$AF),3,0),"---")</f>
        <v>---</v>
      </c>
      <c r="R6" s="59" t="str">
        <f>IFERROR(VLOOKUP(O6,IF($M$4="TEI0187_REV01",RAW_m_TEI0187_REV01!$AE:$AG),3,0),"---")</f>
        <v>---</v>
      </c>
      <c r="S6" s="59" t="str">
        <f>IFERROR(SUBSTITUTE(I6,"mm","")+SUBSTITUTE(R6,"mm",""),"---")</f>
        <v>---</v>
      </c>
    </row>
    <row r="7" spans="2:23" ht="15" customHeight="1" x14ac:dyDescent="0.25">
      <c r="B7" s="59">
        <f>B6+1</f>
        <v>2</v>
      </c>
      <c r="C7" s="60">
        <f>IFERROR(IF($C$4="TEB0187_REV01",CALC_CONN_TEB0187_REV01!U7,),"---")</f>
        <v>0</v>
      </c>
      <c r="D7" s="59">
        <f>IFERROR(IF($C$4="TEB0187_REV01",CALC_CONN_TEB0187_REV01!D7,),"---")</f>
        <v>0</v>
      </c>
      <c r="E7" s="59">
        <f>IFERROR(IF($C$4="TEB0187_REV01",CALC_CONN_TEB0187_REV01!E7,),"---")</f>
        <v>0</v>
      </c>
      <c r="F7" s="59" t="str">
        <f>IFERROR(IF(VLOOKUP($D7&amp;"-"&amp;$E7,IF($C$4="TEB0187_REV01",CALC_CONN_TEB0187_REV01!$F:$I),4,0)="--","---",IF($C$4="TEB0187_REV01",CALC_CONN_TEB0187_REV01!$G7&amp; " --&gt; " &amp;CALC_CONN_TEB0187_REV01!$I7&amp; " --&gt; ")),"---")</f>
        <v>---</v>
      </c>
      <c r="G7" s="59" t="str">
        <f>IFERROR(IF(VLOOKUP($D7&amp;"-"&amp;$E7,IF($C$4="TEB0187_REV01",CALC_CONN_TEB0187_REV01!$F:$H),3,0)="--",VLOOKUP($D7&amp;"-"&amp;$E7,IF($C$4="TEB0187_REV01",CALC_CONN_TEB0187_REV01!$F:$H),2,0),VLOOKUP($D7&amp;"-"&amp;$E7,IF($C$4="TEB0187_REV01",CALC_CONN_TEB0187_REV01!$F:$H),3,0)),"---")</f>
        <v>---</v>
      </c>
      <c r="H7" s="59" t="str">
        <f>IFERROR(VLOOKUP(G7,IF($C$4="TEB0187_REV01",CALC_CONN_TEB0187_REV01!$G:$T),14,0),"---")</f>
        <v>---</v>
      </c>
      <c r="I7" s="59" t="str">
        <f>IFERROR(VLOOKUP($D7&amp;"-"&amp;$E7,IF($C$4="TEB0187_REV01",CALC_CONN_TEB0187_REV01!$F:$K,"???"),6,0),"---")</f>
        <v>---</v>
      </c>
      <c r="J7" s="61" t="str">
        <f>IFERROR(VLOOKUP($D7&amp;"-"&amp;$E7,IF($C$4="TEB0187_REV01",CALC_CONN_TEB0187_REV01!$F:$M,"???"),8,0),"---")</f>
        <v>---</v>
      </c>
      <c r="K7" s="62" t="str">
        <f>IFERROR(VLOOKUP($D7&amp;"-"&amp;$E7,IF($C$4="TEB0187_REV01",CALC_CONN_TEB0187_REV01!$F:$N),9,0),"---")</f>
        <v>---</v>
      </c>
      <c r="L7" s="59" t="str">
        <f>IFERROR(VLOOKUP(K7,B2B!$H$3:$I$2000,2,0),"---")</f>
        <v>---</v>
      </c>
      <c r="M7" s="59" t="str">
        <f>IFERROR(VLOOKUP(L7,IF($M$4="TEI0187_REV01",RAW_m_TEI0187_REV01!$AD:$AH),5,0),"---")</f>
        <v>---</v>
      </c>
      <c r="N7" s="59" t="str">
        <f>IFERROR(VLOOKUP(L7,IF($M$4="TEI0187_REV01",RAW_m_TEI0187_REV01!$AE:$AJ),6,0),"---")</f>
        <v>---</v>
      </c>
      <c r="O7" s="63" t="str">
        <f>IFERROR(VLOOKUP(L7,IF($M$4="TEI0187_REV01",RAW_m_TEI0187_REV01!$AD:$AE),2,0),"---")</f>
        <v>---</v>
      </c>
      <c r="P7" s="59" t="str">
        <f>IFERROR(VLOOKUP(O7,IF($M$4="TEI0187_REV01",RAW_m_TEI0187_REV01!$AJ:$AK),2,0),"---")</f>
        <v>---</v>
      </c>
      <c r="Q7" s="59" t="str">
        <f>IFERROR(VLOOKUP(L7,IF($M$4="TEI0187_REV01",RAW_m_TEI0187_REV01!$AD:$AF),3,0),"---")</f>
        <v>---</v>
      </c>
      <c r="R7" s="59" t="str">
        <f>IFERROR(VLOOKUP(O7,IF($M$4="TEI0187_REV01",RAW_m_TEI0187_REV01!$AE:$AG),3,0),"---")</f>
        <v>---</v>
      </c>
      <c r="S7" s="59" t="str">
        <f t="shared" ref="S7" si="0">IFERROR(SUBSTITUTE(I7,"mm","")+SUBSTITUTE(R7,"mm",""),"---")</f>
        <v>---</v>
      </c>
    </row>
    <row r="8" spans="2:23" ht="15" customHeight="1" x14ac:dyDescent="0.25">
      <c r="B8" s="59">
        <f t="shared" ref="B8:B71" si="1">B7+1</f>
        <v>3</v>
      </c>
      <c r="C8" s="60">
        <f>IFERROR(IF($C$4="TEB0187_REV01",CALC_CONN_TEB0187_REV01!U8,),"---")</f>
        <v>0</v>
      </c>
      <c r="D8" s="59">
        <f>IFERROR(IF($C$4="TEB0187_REV01",CALC_CONN_TEB0187_REV01!D8,),"---")</f>
        <v>0</v>
      </c>
      <c r="E8" s="59">
        <f>IFERROR(IF($C$4="TEB0187_REV01",CALC_CONN_TEB0187_REV01!E8,),"---")</f>
        <v>0</v>
      </c>
      <c r="F8" s="59" t="str">
        <f>IFERROR(IF(VLOOKUP($D8&amp;"-"&amp;$E8,IF($C$4="TEB0187_REV01",CALC_CONN_TEB0187_REV01!$F:$I),4,0)="--","---",IF($C$4="TEB0187_REV01",CALC_CONN_TEB0187_REV01!$G8&amp; " --&gt; " &amp;CALC_CONN_TEB0187_REV01!$I8&amp; " --&gt; ")),"---")</f>
        <v>---</v>
      </c>
      <c r="G8" s="59" t="str">
        <f>IFERROR(IF(VLOOKUP($D8&amp;"-"&amp;$E8,IF($C$4="TEB0187_REV01",CALC_CONN_TEB0187_REV01!$F:$H),3,0)="--",VLOOKUP($D8&amp;"-"&amp;$E8,IF($C$4="TEB0187_REV01",CALC_CONN_TEB0187_REV01!$F:$H),2,0),VLOOKUP($D8&amp;"-"&amp;$E8,IF($C$4="TEB0187_REV01",CALC_CONN_TEB0187_REV01!$F:$H),3,0)),"---")</f>
        <v>---</v>
      </c>
      <c r="H8" s="59" t="str">
        <f>IFERROR(VLOOKUP(G8,IF($C$4="TEB0187_REV01",CALC_CONN_TEB0187_REV01!$G:$T),14,0),"---")</f>
        <v>---</v>
      </c>
      <c r="I8" s="59" t="str">
        <f>IFERROR(VLOOKUP($D8&amp;"-"&amp;$E8,IF($C$4="TEB0187_REV01",CALC_CONN_TEB0187_REV01!$F:$K,"???"),6,0),"---")</f>
        <v>---</v>
      </c>
      <c r="J8" s="61" t="str">
        <f>IFERROR(VLOOKUP($D8&amp;"-"&amp;$E8,IF($C$4="TEB0187_REV01",CALC_CONN_TEB0187_REV01!$F:$M,"???"),8,0),"---")</f>
        <v>---</v>
      </c>
      <c r="K8" s="62" t="str">
        <f>IFERROR(VLOOKUP($D8&amp;"-"&amp;$E8,IF($C$4="TEB0187_REV01",CALC_CONN_TEB0187_REV01!$F:$N),9,0),"---")</f>
        <v>---</v>
      </c>
      <c r="L8" s="59" t="str">
        <f>IFERROR(VLOOKUP(K8,B2B!$H$3:$I$2000,2,0),"---")</f>
        <v>---</v>
      </c>
      <c r="M8" s="59" t="str">
        <f>IFERROR(VLOOKUP(L8,IF($M$4="TEI0187_REV01",RAW_m_TEI0187_REV01!$AD:$AH),5,0),"---")</f>
        <v>---</v>
      </c>
      <c r="N8" s="59" t="str">
        <f>IFERROR(VLOOKUP(L8,IF($M$4="TEI0187_REV01",RAW_m_TEI0187_REV01!$AE:$AJ),6,0),"---")</f>
        <v>---</v>
      </c>
      <c r="O8" s="63" t="str">
        <f>IFERROR(VLOOKUP(L8,IF($M$4="TEI0187_REV01",RAW_m_TEI0187_REV01!$AD:$AE),2,0),"---")</f>
        <v>---</v>
      </c>
      <c r="P8" s="59" t="str">
        <f>IFERROR(VLOOKUP(O8,IF($M$4="TEI0187_REV01",RAW_m_TEI0187_REV01!$AJ:$AK),2,0),"---")</f>
        <v>---</v>
      </c>
      <c r="Q8" s="59" t="str">
        <f>IFERROR(VLOOKUP(L8,IF($M$4="TEI0187_REV01",RAW_m_TEI0187_REV01!$AD:$AF),3,0),"---")</f>
        <v>---</v>
      </c>
      <c r="R8" s="59" t="str">
        <f>IFERROR(VLOOKUP(O8,IF($M$4="TEI0187_REV01",RAW_m_TEI0187_REV01!$AE:$AG),3,0),"---")</f>
        <v>---</v>
      </c>
      <c r="S8" s="59" t="str">
        <f t="shared" ref="S8:S71" si="2">IFERROR(SUBSTITUTE(I8,"mm","")+SUBSTITUTE(R8,"mm",""),"---")</f>
        <v>---</v>
      </c>
    </row>
    <row r="9" spans="2:23" ht="15" customHeight="1" x14ac:dyDescent="0.25">
      <c r="B9" s="59">
        <f t="shared" si="1"/>
        <v>4</v>
      </c>
      <c r="C9" s="60">
        <f>IFERROR(IF($C$4="TEB0187_REV01",CALC_CONN_TEB0187_REV01!U9,),"---")</f>
        <v>0</v>
      </c>
      <c r="D9" s="59">
        <f>IFERROR(IF($C$4="TEB0187_REV01",CALC_CONN_TEB0187_REV01!D9,),"---")</f>
        <v>0</v>
      </c>
      <c r="E9" s="59">
        <f>IFERROR(IF($C$4="TEB0187_REV01",CALC_CONN_TEB0187_REV01!E9,),"---")</f>
        <v>0</v>
      </c>
      <c r="F9" s="59" t="str">
        <f>IFERROR(IF(VLOOKUP($D9&amp;"-"&amp;$E9,IF($C$4="TEB0187_REV01",CALC_CONN_TEB0187_REV01!$F:$I),4,0)="--","---",IF($C$4="TEB0187_REV01",CALC_CONN_TEB0187_REV01!$G9&amp; " --&gt; " &amp;CALC_CONN_TEB0187_REV01!$I9&amp; " --&gt; ")),"---")</f>
        <v>---</v>
      </c>
      <c r="G9" s="59" t="str">
        <f>IFERROR(IF(VLOOKUP($D9&amp;"-"&amp;$E9,IF($C$4="TEB0187_REV01",CALC_CONN_TEB0187_REV01!$F:$H),3,0)="--",VLOOKUP($D9&amp;"-"&amp;$E9,IF($C$4="TEB0187_REV01",CALC_CONN_TEB0187_REV01!$F:$H),2,0),VLOOKUP($D9&amp;"-"&amp;$E9,IF($C$4="TEB0187_REV01",CALC_CONN_TEB0187_REV01!$F:$H),3,0)),"---")</f>
        <v>---</v>
      </c>
      <c r="H9" s="59" t="str">
        <f>IFERROR(VLOOKUP(G9,IF($C$4="TEB0187_REV01",CALC_CONN_TEB0187_REV01!$G:$T),14,0),"---")</f>
        <v>---</v>
      </c>
      <c r="I9" s="59" t="str">
        <f>IFERROR(VLOOKUP($D9&amp;"-"&amp;$E9,IF($C$4="TEB0187_REV01",CALC_CONN_TEB0187_REV01!$F:$K,"???"),6,0),"---")</f>
        <v>---</v>
      </c>
      <c r="J9" s="61" t="str">
        <f>IFERROR(VLOOKUP($D9&amp;"-"&amp;$E9,IF($C$4="TEB0187_REV01",CALC_CONN_TEB0187_REV01!$F:$M,"???"),8,0),"---")</f>
        <v>---</v>
      </c>
      <c r="K9" s="62" t="str">
        <f>IFERROR(VLOOKUP($D9&amp;"-"&amp;$E9,IF($C$4="TEB0187_REV01",CALC_CONN_TEB0187_REV01!$F:$N),9,0),"---")</f>
        <v>---</v>
      </c>
      <c r="L9" s="59" t="str">
        <f>IFERROR(VLOOKUP(K9,B2B!$H$3:$I$2000,2,0),"---")</f>
        <v>---</v>
      </c>
      <c r="M9" s="59" t="str">
        <f>IFERROR(VLOOKUP(L9,IF($M$4="TEI0187_REV01",RAW_m_TEI0187_REV01!$AD:$AH),5,0),"---")</f>
        <v>---</v>
      </c>
      <c r="N9" s="59" t="str">
        <f>IFERROR(VLOOKUP(L9,IF($M$4="TEI0187_REV01",RAW_m_TEI0187_REV01!$AE:$AJ),6,0),"---")</f>
        <v>---</v>
      </c>
      <c r="O9" s="63" t="str">
        <f>IFERROR(VLOOKUP(L9,IF($M$4="TEI0187_REV01",RAW_m_TEI0187_REV01!$AD:$AE),2,0),"---")</f>
        <v>---</v>
      </c>
      <c r="P9" s="59" t="str">
        <f>IFERROR(VLOOKUP(O9,IF($M$4="TEI0187_REV01",RAW_m_TEI0187_REV01!$AJ:$AK),2,0),"---")</f>
        <v>---</v>
      </c>
      <c r="Q9" s="59" t="str">
        <f>IFERROR(VLOOKUP(L9,IF($M$4="TEI0187_REV01",RAW_m_TEI0187_REV01!$AD:$AF),3,0),"---")</f>
        <v>---</v>
      </c>
      <c r="R9" s="59" t="str">
        <f>IFERROR(VLOOKUP(O9,IF($M$4="TEI0187_REV01",RAW_m_TEI0187_REV01!$AE:$AG),3,0),"---")</f>
        <v>---</v>
      </c>
      <c r="S9" s="59" t="str">
        <f t="shared" si="2"/>
        <v>---</v>
      </c>
    </row>
    <row r="10" spans="2:23" ht="15" customHeight="1" x14ac:dyDescent="0.25">
      <c r="B10" s="59">
        <f t="shared" si="1"/>
        <v>5</v>
      </c>
      <c r="C10" s="60">
        <f>IFERROR(IF($C$4="TEB0187_REV01",CALC_CONN_TEB0187_REV01!U10,),"---")</f>
        <v>0</v>
      </c>
      <c r="D10" s="59">
        <f>IFERROR(IF($C$4="TEB0187_REV01",CALC_CONN_TEB0187_REV01!D10,),"---")</f>
        <v>0</v>
      </c>
      <c r="E10" s="59">
        <f>IFERROR(IF($C$4="TEB0187_REV01",CALC_CONN_TEB0187_REV01!E10,),"---")</f>
        <v>0</v>
      </c>
      <c r="F10" s="59" t="str">
        <f>IFERROR(IF(VLOOKUP($D10&amp;"-"&amp;$E10,IF($C$4="TEB0187_REV01",CALC_CONN_TEB0187_REV01!$F:$I),4,0)="--","---",IF($C$4="TEB0187_REV01",CALC_CONN_TEB0187_REV01!$G10&amp; " --&gt; " &amp;CALC_CONN_TEB0187_REV01!$I10&amp; " --&gt; ")),"---")</f>
        <v>---</v>
      </c>
      <c r="G10" s="59" t="str">
        <f>IFERROR(IF(VLOOKUP($D10&amp;"-"&amp;$E10,IF($C$4="TEB0187_REV01",CALC_CONN_TEB0187_REV01!$F:$H),3,0)="--",VLOOKUP($D10&amp;"-"&amp;$E10,IF($C$4="TEB0187_REV01",CALC_CONN_TEB0187_REV01!$F:$H),2,0),VLOOKUP($D10&amp;"-"&amp;$E10,IF($C$4="TEB0187_REV01",CALC_CONN_TEB0187_REV01!$F:$H),3,0)),"---")</f>
        <v>---</v>
      </c>
      <c r="H10" s="59" t="str">
        <f>IFERROR(VLOOKUP(G10,IF($C$4="TEB0187_REV01",CALC_CONN_TEB0187_REV01!$G:$T),14,0),"---")</f>
        <v>---</v>
      </c>
      <c r="I10" s="59" t="str">
        <f>IFERROR(VLOOKUP($D10&amp;"-"&amp;$E10,IF($C$4="TEB0187_REV01",CALC_CONN_TEB0187_REV01!$F:$K,"???"),6,0),"---")</f>
        <v>---</v>
      </c>
      <c r="J10" s="61" t="str">
        <f>IFERROR(VLOOKUP($D10&amp;"-"&amp;$E10,IF($C$4="TEB0187_REV01",CALC_CONN_TEB0187_REV01!$F:$M,"???"),8,0),"---")</f>
        <v>---</v>
      </c>
      <c r="K10" s="62" t="str">
        <f>IFERROR(VLOOKUP($D10&amp;"-"&amp;$E10,IF($C$4="TEB0187_REV01",CALC_CONN_TEB0187_REV01!$F:$N),9,0),"---")</f>
        <v>---</v>
      </c>
      <c r="L10" s="59" t="str">
        <f>IFERROR(VLOOKUP(K10,B2B!$H$3:$I$2000,2,0),"---")</f>
        <v>---</v>
      </c>
      <c r="M10" s="59" t="str">
        <f>IFERROR(VLOOKUP(L10,IF($M$4="TEI0187_REV01",RAW_m_TEI0187_REV01!$AD:$AH),5,0),"---")</f>
        <v>---</v>
      </c>
      <c r="N10" s="59" t="str">
        <f>IFERROR(VLOOKUP(L10,IF($M$4="TEI0187_REV01",RAW_m_TEI0187_REV01!$AE:$AJ),6,0),"---")</f>
        <v>---</v>
      </c>
      <c r="O10" s="63" t="str">
        <f>IFERROR(VLOOKUP(L10,IF($M$4="TEI0187_REV01",RAW_m_TEI0187_REV01!$AD:$AE),2,0),"---")</f>
        <v>---</v>
      </c>
      <c r="P10" s="59" t="str">
        <f>IFERROR(VLOOKUP(O10,IF($M$4="TEI0187_REV01",RAW_m_TEI0187_REV01!$AJ:$AK),2,0),"---")</f>
        <v>---</v>
      </c>
      <c r="Q10" s="59" t="str">
        <f>IFERROR(VLOOKUP(L10,IF($M$4="TEI0187_REV01",RAW_m_TEI0187_REV01!$AD:$AF),3,0),"---")</f>
        <v>---</v>
      </c>
      <c r="R10" s="59" t="str">
        <f>IFERROR(VLOOKUP(O10,IF($M$4="TEI0187_REV01",RAW_m_TEI0187_REV01!$AE:$AG),3,0),"---")</f>
        <v>---</v>
      </c>
      <c r="S10" s="59" t="str">
        <f t="shared" si="2"/>
        <v>---</v>
      </c>
    </row>
    <row r="11" spans="2:23" ht="15" customHeight="1" x14ac:dyDescent="0.25">
      <c r="B11" s="59">
        <f t="shared" si="1"/>
        <v>6</v>
      </c>
      <c r="C11" s="60">
        <f>IFERROR(IF($C$4="TEB0187_REV01",CALC_CONN_TEB0187_REV01!U11,),"---")</f>
        <v>0</v>
      </c>
      <c r="D11" s="59">
        <f>IFERROR(IF($C$4="TEB0187_REV01",CALC_CONN_TEB0187_REV01!D11,),"---")</f>
        <v>0</v>
      </c>
      <c r="E11" s="59">
        <f>IFERROR(IF($C$4="TEB0187_REV01",CALC_CONN_TEB0187_REV01!E11,),"---")</f>
        <v>0</v>
      </c>
      <c r="F11" s="59" t="str">
        <f>IFERROR(IF(VLOOKUP($D11&amp;"-"&amp;$E11,IF($C$4="TEB0187_REV01",CALC_CONN_TEB0187_REV01!$F:$I),4,0)="--","---",IF($C$4="TEB0187_REV01",CALC_CONN_TEB0187_REV01!$G11&amp; " --&gt; " &amp;CALC_CONN_TEB0187_REV01!$I11&amp; " --&gt; ")),"---")</f>
        <v>---</v>
      </c>
      <c r="G11" s="59" t="str">
        <f>IFERROR(IF(VLOOKUP($D11&amp;"-"&amp;$E11,IF($C$4="TEB0187_REV01",CALC_CONN_TEB0187_REV01!$F:$H),3,0)="--",VLOOKUP($D11&amp;"-"&amp;$E11,IF($C$4="TEB0187_REV01",CALC_CONN_TEB0187_REV01!$F:$H),2,0),VLOOKUP($D11&amp;"-"&amp;$E11,IF($C$4="TEB0187_REV01",CALC_CONN_TEB0187_REV01!$F:$H),3,0)),"---")</f>
        <v>---</v>
      </c>
      <c r="H11" s="59" t="str">
        <f>IFERROR(VLOOKUP(G11,IF($C$4="TEB0187_REV01",CALC_CONN_TEB0187_REV01!$G:$T),14,0),"---")</f>
        <v>---</v>
      </c>
      <c r="I11" s="59" t="str">
        <f>IFERROR(VLOOKUP($D11&amp;"-"&amp;$E11,IF($C$4="TEB0187_REV01",CALC_CONN_TEB0187_REV01!$F:$K,"???"),6,0),"---")</f>
        <v>---</v>
      </c>
      <c r="J11" s="61" t="str">
        <f>IFERROR(VLOOKUP($D11&amp;"-"&amp;$E11,IF($C$4="TEB0187_REV01",CALC_CONN_TEB0187_REV01!$F:$M,"???"),8,0),"---")</f>
        <v>---</v>
      </c>
      <c r="K11" s="62" t="str">
        <f>IFERROR(VLOOKUP($D11&amp;"-"&amp;$E11,IF($C$4="TEB0187_REV01",CALC_CONN_TEB0187_REV01!$F:$N),9,0),"---")</f>
        <v>---</v>
      </c>
      <c r="L11" s="59" t="str">
        <f>IFERROR(VLOOKUP(K11,B2B!$H$3:$I$2000,2,0),"---")</f>
        <v>---</v>
      </c>
      <c r="M11" s="59" t="str">
        <f>IFERROR(VLOOKUP(L11,IF($M$4="TEI0187_REV01",RAW_m_TEI0187_REV01!$AD:$AH),5,0),"---")</f>
        <v>---</v>
      </c>
      <c r="N11" s="59" t="str">
        <f>IFERROR(VLOOKUP(L11,IF($M$4="TEI0187_REV01",RAW_m_TEI0187_REV01!$AE:$AJ),6,0),"---")</f>
        <v>---</v>
      </c>
      <c r="O11" s="63" t="str">
        <f>IFERROR(VLOOKUP(L11,IF($M$4="TEI0187_REV01",RAW_m_TEI0187_REV01!$AD:$AE),2,0),"---")</f>
        <v>---</v>
      </c>
      <c r="P11" s="59" t="str">
        <f>IFERROR(VLOOKUP(O11,IF($M$4="TEI0187_REV01",RAW_m_TEI0187_REV01!$AJ:$AK),2,0),"---")</f>
        <v>---</v>
      </c>
      <c r="Q11" s="59" t="str">
        <f>IFERROR(VLOOKUP(L11,IF($M$4="TEI0187_REV01",RAW_m_TEI0187_REV01!$AD:$AF),3,0),"---")</f>
        <v>---</v>
      </c>
      <c r="R11" s="59" t="str">
        <f>IFERROR(VLOOKUP(O11,IF($M$4="TEI0187_REV01",RAW_m_TEI0187_REV01!$AE:$AG),3,0),"---")</f>
        <v>---</v>
      </c>
      <c r="S11" s="59" t="str">
        <f t="shared" si="2"/>
        <v>---</v>
      </c>
    </row>
    <row r="12" spans="2:23" ht="15" customHeight="1" x14ac:dyDescent="0.25">
      <c r="B12" s="59">
        <f t="shared" si="1"/>
        <v>7</v>
      </c>
      <c r="C12" s="60">
        <f>IFERROR(IF($C$4="TEB0187_REV01",CALC_CONN_TEB0187_REV01!U12,),"---")</f>
        <v>0</v>
      </c>
      <c r="D12" s="59">
        <f>IFERROR(IF($C$4="TEB0187_REV01",CALC_CONN_TEB0187_REV01!D12,),"---")</f>
        <v>0</v>
      </c>
      <c r="E12" s="59">
        <f>IFERROR(IF($C$4="TEB0187_REV01",CALC_CONN_TEB0187_REV01!E12,),"---")</f>
        <v>0</v>
      </c>
      <c r="F12" s="59" t="str">
        <f>IFERROR(IF(VLOOKUP($D12&amp;"-"&amp;$E12,IF($C$4="TEB0187_REV01",CALC_CONN_TEB0187_REV01!$F:$I),4,0)="--","---",IF($C$4="TEB0187_REV01",CALC_CONN_TEB0187_REV01!$G12&amp; " --&gt; " &amp;CALC_CONN_TEB0187_REV01!$I12&amp; " --&gt; ")),"---")</f>
        <v>---</v>
      </c>
      <c r="G12" s="59" t="str">
        <f>IFERROR(IF(VLOOKUP($D12&amp;"-"&amp;$E12,IF($C$4="TEB0187_REV01",CALC_CONN_TEB0187_REV01!$F:$H),3,0)="--",VLOOKUP($D12&amp;"-"&amp;$E12,IF($C$4="TEB0187_REV01",CALC_CONN_TEB0187_REV01!$F:$H),2,0),VLOOKUP($D12&amp;"-"&amp;$E12,IF($C$4="TEB0187_REV01",CALC_CONN_TEB0187_REV01!$F:$H),3,0)),"---")</f>
        <v>---</v>
      </c>
      <c r="H12" s="59" t="str">
        <f>IFERROR(VLOOKUP(G12,IF($C$4="TEB0187_REV01",CALC_CONN_TEB0187_REV01!$G:$T),14,0),"---")</f>
        <v>---</v>
      </c>
      <c r="I12" s="59" t="str">
        <f>IFERROR(VLOOKUP($D12&amp;"-"&amp;$E12,IF($C$4="TEB0187_REV01",CALC_CONN_TEB0187_REV01!$F:$K,"???"),6,0),"---")</f>
        <v>---</v>
      </c>
      <c r="J12" s="61" t="str">
        <f>IFERROR(VLOOKUP($D12&amp;"-"&amp;$E12,IF($C$4="TEB0187_REV01",CALC_CONN_TEB0187_REV01!$F:$M,"???"),8,0),"---")</f>
        <v>---</v>
      </c>
      <c r="K12" s="62" t="str">
        <f>IFERROR(VLOOKUP($D12&amp;"-"&amp;$E12,IF($C$4="TEB0187_REV01",CALC_CONN_TEB0187_REV01!$F:$N),9,0),"---")</f>
        <v>---</v>
      </c>
      <c r="L12" s="59" t="str">
        <f>IFERROR(VLOOKUP(K12,B2B!$H$3:$I$2000,2,0),"---")</f>
        <v>---</v>
      </c>
      <c r="M12" s="59" t="str">
        <f>IFERROR(VLOOKUP(L12,IF($M$4="TEI0187_REV01",RAW_m_TEI0187_REV01!$AD:$AH),5,0),"---")</f>
        <v>---</v>
      </c>
      <c r="N12" s="59" t="str">
        <f>IFERROR(VLOOKUP(L12,IF($M$4="TEI0187_REV01",RAW_m_TEI0187_REV01!$AE:$AJ),6,0),"---")</f>
        <v>---</v>
      </c>
      <c r="O12" s="63" t="str">
        <f>IFERROR(VLOOKUP(L12,IF($M$4="TEI0187_REV01",RAW_m_TEI0187_REV01!$AD:$AE),2,0),"---")</f>
        <v>---</v>
      </c>
      <c r="P12" s="59" t="str">
        <f>IFERROR(VLOOKUP(O12,IF($M$4="TEI0187_REV01",RAW_m_TEI0187_REV01!$AJ:$AK),2,0),"---")</f>
        <v>---</v>
      </c>
      <c r="Q12" s="59" t="str">
        <f>IFERROR(VLOOKUP(L12,IF($M$4="TEI0187_REV01",RAW_m_TEI0187_REV01!$AD:$AF),3,0),"---")</f>
        <v>---</v>
      </c>
      <c r="R12" s="59" t="str">
        <f>IFERROR(VLOOKUP(O12,IF($M$4="TEI0187_REV01",RAW_m_TEI0187_REV01!$AE:$AG),3,0),"---")</f>
        <v>---</v>
      </c>
      <c r="S12" s="59" t="str">
        <f t="shared" si="2"/>
        <v>---</v>
      </c>
    </row>
    <row r="13" spans="2:23" ht="15" customHeight="1" x14ac:dyDescent="0.25">
      <c r="B13" s="59">
        <f t="shared" si="1"/>
        <v>8</v>
      </c>
      <c r="C13" s="60">
        <f>IFERROR(IF($C$4="TEB0187_REV01",CALC_CONN_TEB0187_REV01!U13,),"---")</f>
        <v>0</v>
      </c>
      <c r="D13" s="59">
        <f>IFERROR(IF($C$4="TEB0187_REV01",CALC_CONN_TEB0187_REV01!D13,),"---")</f>
        <v>0</v>
      </c>
      <c r="E13" s="59">
        <f>IFERROR(IF($C$4="TEB0187_REV01",CALC_CONN_TEB0187_REV01!E13,),"---")</f>
        <v>0</v>
      </c>
      <c r="F13" s="59" t="str">
        <f>IFERROR(IF(VLOOKUP($D13&amp;"-"&amp;$E13,IF($C$4="TEB0187_REV01",CALC_CONN_TEB0187_REV01!$F:$I),4,0)="--","---",IF($C$4="TEB0187_REV01",CALC_CONN_TEB0187_REV01!$G13&amp; " --&gt; " &amp;CALC_CONN_TEB0187_REV01!$I13&amp; " --&gt; ")),"---")</f>
        <v>---</v>
      </c>
      <c r="G13" s="59" t="str">
        <f>IFERROR(IF(VLOOKUP($D13&amp;"-"&amp;$E13,IF($C$4="TEB0187_REV01",CALC_CONN_TEB0187_REV01!$F:$H),3,0)="--",VLOOKUP($D13&amp;"-"&amp;$E13,IF($C$4="TEB0187_REV01",CALC_CONN_TEB0187_REV01!$F:$H),2,0),VLOOKUP($D13&amp;"-"&amp;$E13,IF($C$4="TEB0187_REV01",CALC_CONN_TEB0187_REV01!$F:$H),3,0)),"---")</f>
        <v>---</v>
      </c>
      <c r="H13" s="59" t="str">
        <f>IFERROR(VLOOKUP(G13,IF($C$4="TEB0187_REV01",CALC_CONN_TEB0187_REV01!$G:$T),14,0),"---")</f>
        <v>---</v>
      </c>
      <c r="I13" s="59" t="str">
        <f>IFERROR(VLOOKUP($D13&amp;"-"&amp;$E13,IF($C$4="TEB0187_REV01",CALC_CONN_TEB0187_REV01!$F:$K,"???"),6,0),"---")</f>
        <v>---</v>
      </c>
      <c r="J13" s="61" t="str">
        <f>IFERROR(VLOOKUP($D13&amp;"-"&amp;$E13,IF($C$4="TEB0187_REV01",CALC_CONN_TEB0187_REV01!$F:$M,"???"),8,0),"---")</f>
        <v>---</v>
      </c>
      <c r="K13" s="62" t="str">
        <f>IFERROR(VLOOKUP($D13&amp;"-"&amp;$E13,IF($C$4="TEB0187_REV01",CALC_CONN_TEB0187_REV01!$F:$N),9,0),"---")</f>
        <v>---</v>
      </c>
      <c r="L13" s="59" t="str">
        <f>IFERROR(VLOOKUP(K13,B2B!$H$3:$I$2000,2,0),"---")</f>
        <v>---</v>
      </c>
      <c r="M13" s="59" t="str">
        <f>IFERROR(VLOOKUP(L13,IF($M$4="TEI0187_REV01",RAW_m_TEI0187_REV01!$AD:$AH),5,0),"---")</f>
        <v>---</v>
      </c>
      <c r="N13" s="59" t="str">
        <f>IFERROR(VLOOKUP(L13,IF($M$4="TEI0187_REV01",RAW_m_TEI0187_REV01!$AE:$AJ),6,0),"---")</f>
        <v>---</v>
      </c>
      <c r="O13" s="63" t="str">
        <f>IFERROR(VLOOKUP(L13,IF($M$4="TEI0187_REV01",RAW_m_TEI0187_REV01!$AD:$AE),2,0),"---")</f>
        <v>---</v>
      </c>
      <c r="P13" s="59" t="str">
        <f>IFERROR(VLOOKUP(O13,IF($M$4="TEI0187_REV01",RAW_m_TEI0187_REV01!$AJ:$AK),2,0),"---")</f>
        <v>---</v>
      </c>
      <c r="Q13" s="59" t="str">
        <f>IFERROR(VLOOKUP(L13,IF($M$4="TEI0187_REV01",RAW_m_TEI0187_REV01!$AD:$AF),3,0),"---")</f>
        <v>---</v>
      </c>
      <c r="R13" s="59" t="str">
        <f>IFERROR(VLOOKUP(O13,IF($M$4="TEI0187_REV01",RAW_m_TEI0187_REV01!$AE:$AG),3,0),"---")</f>
        <v>---</v>
      </c>
      <c r="S13" s="59" t="str">
        <f t="shared" si="2"/>
        <v>---</v>
      </c>
    </row>
    <row r="14" spans="2:23" ht="15" customHeight="1" x14ac:dyDescent="0.25">
      <c r="B14" s="59">
        <f t="shared" si="1"/>
        <v>9</v>
      </c>
      <c r="C14" s="60">
        <f>IFERROR(IF($C$4="TEB0187_REV01",CALC_CONN_TEB0187_REV01!U14,),"---")</f>
        <v>0</v>
      </c>
      <c r="D14" s="59">
        <f>IFERROR(IF($C$4="TEB0187_REV01",CALC_CONN_TEB0187_REV01!D14,),"---")</f>
        <v>0</v>
      </c>
      <c r="E14" s="59">
        <f>IFERROR(IF($C$4="TEB0187_REV01",CALC_CONN_TEB0187_REV01!E14,),"---")</f>
        <v>0</v>
      </c>
      <c r="F14" s="59" t="str">
        <f>IFERROR(IF(VLOOKUP($D14&amp;"-"&amp;$E14,IF($C$4="TEB0187_REV01",CALC_CONN_TEB0187_REV01!$F:$I),4,0)="--","---",IF($C$4="TEB0187_REV01",CALC_CONN_TEB0187_REV01!$G14&amp; " --&gt; " &amp;CALC_CONN_TEB0187_REV01!$I14&amp; " --&gt; ")),"---")</f>
        <v>---</v>
      </c>
      <c r="G14" s="59" t="str">
        <f>IFERROR(IF(VLOOKUP($D14&amp;"-"&amp;$E14,IF($C$4="TEB0187_REV01",CALC_CONN_TEB0187_REV01!$F:$H),3,0)="--",VLOOKUP($D14&amp;"-"&amp;$E14,IF($C$4="TEB0187_REV01",CALC_CONN_TEB0187_REV01!$F:$H),2,0),VLOOKUP($D14&amp;"-"&amp;$E14,IF($C$4="TEB0187_REV01",CALC_CONN_TEB0187_REV01!$F:$H),3,0)),"---")</f>
        <v>---</v>
      </c>
      <c r="H14" s="59" t="str">
        <f>IFERROR(VLOOKUP(G14,IF($C$4="TEB0187_REV01",CALC_CONN_TEB0187_REV01!$G:$T),14,0),"---")</f>
        <v>---</v>
      </c>
      <c r="I14" s="59" t="str">
        <f>IFERROR(VLOOKUP($D14&amp;"-"&amp;$E14,IF($C$4="TEB0187_REV01",CALC_CONN_TEB0187_REV01!$F:$K,"???"),6,0),"---")</f>
        <v>---</v>
      </c>
      <c r="J14" s="61" t="str">
        <f>IFERROR(VLOOKUP($D14&amp;"-"&amp;$E14,IF($C$4="TEB0187_REV01",CALC_CONN_TEB0187_REV01!$F:$M,"???"),8,0),"---")</f>
        <v>---</v>
      </c>
      <c r="K14" s="62" t="str">
        <f>IFERROR(VLOOKUP($D14&amp;"-"&amp;$E14,IF($C$4="TEB0187_REV01",CALC_CONN_TEB0187_REV01!$F:$N),9,0),"---")</f>
        <v>---</v>
      </c>
      <c r="L14" s="59" t="str">
        <f>IFERROR(VLOOKUP(K14,B2B!$H$3:$I$2000,2,0),"---")</f>
        <v>---</v>
      </c>
      <c r="M14" s="59" t="str">
        <f>IFERROR(VLOOKUP(L14,IF($M$4="TEI0187_REV01",RAW_m_TEI0187_REV01!$AD:$AH),5,0),"---")</f>
        <v>---</v>
      </c>
      <c r="N14" s="59" t="str">
        <f>IFERROR(VLOOKUP(L14,IF($M$4="TEI0187_REV01",RAW_m_TEI0187_REV01!$AE:$AJ),6,0),"---")</f>
        <v>---</v>
      </c>
      <c r="O14" s="63" t="str">
        <f>IFERROR(VLOOKUP(L14,IF($M$4="TEI0187_REV01",RAW_m_TEI0187_REV01!$AD:$AE),2,0),"---")</f>
        <v>---</v>
      </c>
      <c r="P14" s="59" t="str">
        <f>IFERROR(VLOOKUP(O14,IF($M$4="TEI0187_REV01",RAW_m_TEI0187_REV01!$AJ:$AK),2,0),"---")</f>
        <v>---</v>
      </c>
      <c r="Q14" s="59" t="str">
        <f>IFERROR(VLOOKUP(L14,IF($M$4="TEI0187_REV01",RAW_m_TEI0187_REV01!$AD:$AF),3,0),"---")</f>
        <v>---</v>
      </c>
      <c r="R14" s="59" t="str">
        <f>IFERROR(VLOOKUP(O14,IF($M$4="TEI0187_REV01",RAW_m_TEI0187_REV01!$AE:$AG),3,0),"---")</f>
        <v>---</v>
      </c>
      <c r="S14" s="59" t="str">
        <f t="shared" si="2"/>
        <v>---</v>
      </c>
    </row>
    <row r="15" spans="2:23" ht="15" customHeight="1" x14ac:dyDescent="0.25">
      <c r="B15" s="59">
        <f t="shared" si="1"/>
        <v>10</v>
      </c>
      <c r="C15" s="60">
        <f>IFERROR(IF($C$4="TEB0187_REV01",CALC_CONN_TEB0187_REV01!U15,),"---")</f>
        <v>0</v>
      </c>
      <c r="D15" s="59">
        <f>IFERROR(IF($C$4="TEB0187_REV01",CALC_CONN_TEB0187_REV01!D15,),"---")</f>
        <v>0</v>
      </c>
      <c r="E15" s="59">
        <f>IFERROR(IF($C$4="TEB0187_REV01",CALC_CONN_TEB0187_REV01!E15,),"---")</f>
        <v>0</v>
      </c>
      <c r="F15" s="59" t="str">
        <f>IFERROR(IF(VLOOKUP($D15&amp;"-"&amp;$E15,IF($C$4="TEB0187_REV01",CALC_CONN_TEB0187_REV01!$F:$I),4,0)="--","---",IF($C$4="TEB0187_REV01",CALC_CONN_TEB0187_REV01!$G15&amp; " --&gt; " &amp;CALC_CONN_TEB0187_REV01!$I15&amp; " --&gt; ")),"---")</f>
        <v>---</v>
      </c>
      <c r="G15" s="59" t="str">
        <f>IFERROR(IF(VLOOKUP($D15&amp;"-"&amp;$E15,IF($C$4="TEB0187_REV01",CALC_CONN_TEB0187_REV01!$F:$H),3,0)="--",VLOOKUP($D15&amp;"-"&amp;$E15,IF($C$4="TEB0187_REV01",CALC_CONN_TEB0187_REV01!$F:$H),2,0),VLOOKUP($D15&amp;"-"&amp;$E15,IF($C$4="TEB0187_REV01",CALC_CONN_TEB0187_REV01!$F:$H),3,0)),"---")</f>
        <v>---</v>
      </c>
      <c r="H15" s="59" t="str">
        <f>IFERROR(VLOOKUP(G15,IF($C$4="TEB0187_REV01",CALC_CONN_TEB0187_REV01!$G:$T),14,0),"---")</f>
        <v>---</v>
      </c>
      <c r="I15" s="59" t="str">
        <f>IFERROR(VLOOKUP($D15&amp;"-"&amp;$E15,IF($C$4="TEB0187_REV01",CALC_CONN_TEB0187_REV01!$F:$K,"???"),6,0),"---")</f>
        <v>---</v>
      </c>
      <c r="J15" s="61" t="str">
        <f>IFERROR(VLOOKUP($D15&amp;"-"&amp;$E15,IF($C$4="TEB0187_REV01",CALC_CONN_TEB0187_REV01!$F:$M,"???"),8,0),"---")</f>
        <v>---</v>
      </c>
      <c r="K15" s="62" t="str">
        <f>IFERROR(VLOOKUP($D15&amp;"-"&amp;$E15,IF($C$4="TEB0187_REV01",CALC_CONN_TEB0187_REV01!$F:$N),9,0),"---")</f>
        <v>---</v>
      </c>
      <c r="L15" s="59" t="str">
        <f>IFERROR(VLOOKUP(K15,B2B!$H$3:$I$2000,2,0),"---")</f>
        <v>---</v>
      </c>
      <c r="M15" s="59" t="str">
        <f>IFERROR(VLOOKUP(L15,IF($M$4="TEI0187_REV01",RAW_m_TEI0187_REV01!$AD:$AH),5,0),"---")</f>
        <v>---</v>
      </c>
      <c r="N15" s="59" t="str">
        <f>IFERROR(VLOOKUP(L15,IF($M$4="TEI0187_REV01",RAW_m_TEI0187_REV01!$AE:$AJ),6,0),"---")</f>
        <v>---</v>
      </c>
      <c r="O15" s="63" t="str">
        <f>IFERROR(VLOOKUP(L15,IF($M$4="TEI0187_REV01",RAW_m_TEI0187_REV01!$AD:$AE),2,0),"---")</f>
        <v>---</v>
      </c>
      <c r="P15" s="59" t="str">
        <f>IFERROR(VLOOKUP(O15,IF($M$4="TEI0187_REV01",RAW_m_TEI0187_REV01!$AJ:$AK),2,0),"---")</f>
        <v>---</v>
      </c>
      <c r="Q15" s="59" t="str">
        <f>IFERROR(VLOOKUP(L15,IF($M$4="TEI0187_REV01",RAW_m_TEI0187_REV01!$AD:$AF),3,0),"---")</f>
        <v>---</v>
      </c>
      <c r="R15" s="59" t="str">
        <f>IFERROR(VLOOKUP(O15,IF($M$4="TEI0187_REV01",RAW_m_TEI0187_REV01!$AE:$AG),3,0),"---")</f>
        <v>---</v>
      </c>
      <c r="S15" s="59" t="str">
        <f t="shared" si="2"/>
        <v>---</v>
      </c>
    </row>
    <row r="16" spans="2:23" ht="15" customHeight="1" x14ac:dyDescent="0.25">
      <c r="B16" s="59">
        <f t="shared" si="1"/>
        <v>11</v>
      </c>
      <c r="C16" s="60">
        <f>IFERROR(IF($C$4="TEB0187_REV01",CALC_CONN_TEB0187_REV01!U16,),"---")</f>
        <v>0</v>
      </c>
      <c r="D16" s="59">
        <f>IFERROR(IF($C$4="TEB0187_REV01",CALC_CONN_TEB0187_REV01!D16,),"---")</f>
        <v>0</v>
      </c>
      <c r="E16" s="59">
        <f>IFERROR(IF($C$4="TEB0187_REV01",CALC_CONN_TEB0187_REV01!E16,),"---")</f>
        <v>0</v>
      </c>
      <c r="F16" s="59" t="str">
        <f>IFERROR(IF(VLOOKUP($D16&amp;"-"&amp;$E16,IF($C$4="TEB0187_REV01",CALC_CONN_TEB0187_REV01!$F:$I),4,0)="--","---",IF($C$4="TEB0187_REV01",CALC_CONN_TEB0187_REV01!$G16&amp; " --&gt; " &amp;CALC_CONN_TEB0187_REV01!$I16&amp; " --&gt; ")),"---")</f>
        <v>---</v>
      </c>
      <c r="G16" s="59" t="str">
        <f>IFERROR(IF(VLOOKUP($D16&amp;"-"&amp;$E16,IF($C$4="TEB0187_REV01",CALC_CONN_TEB0187_REV01!$F:$H),3,0)="--",VLOOKUP($D16&amp;"-"&amp;$E16,IF($C$4="TEB0187_REV01",CALC_CONN_TEB0187_REV01!$F:$H),2,0),VLOOKUP($D16&amp;"-"&amp;$E16,IF($C$4="TEB0187_REV01",CALC_CONN_TEB0187_REV01!$F:$H),3,0)),"---")</f>
        <v>---</v>
      </c>
      <c r="H16" s="59" t="str">
        <f>IFERROR(VLOOKUP(G16,IF($C$4="TEB0187_REV01",CALC_CONN_TEB0187_REV01!$G:$T),14,0),"---")</f>
        <v>---</v>
      </c>
      <c r="I16" s="59" t="str">
        <f>IFERROR(VLOOKUP($D16&amp;"-"&amp;$E16,IF($C$4="TEB0187_REV01",CALC_CONN_TEB0187_REV01!$F:$K,"???"),6,0),"---")</f>
        <v>---</v>
      </c>
      <c r="J16" s="61" t="str">
        <f>IFERROR(VLOOKUP($D16&amp;"-"&amp;$E16,IF($C$4="TEB0187_REV01",CALC_CONN_TEB0187_REV01!$F:$M,"???"),8,0),"---")</f>
        <v>---</v>
      </c>
      <c r="K16" s="62" t="str">
        <f>IFERROR(VLOOKUP($D16&amp;"-"&amp;$E16,IF($C$4="TEB0187_REV01",CALC_CONN_TEB0187_REV01!$F:$N),9,0),"---")</f>
        <v>---</v>
      </c>
      <c r="L16" s="59" t="str">
        <f>IFERROR(VLOOKUP(K16,B2B!$H$3:$I$2000,2,0),"---")</f>
        <v>---</v>
      </c>
      <c r="M16" s="59" t="str">
        <f>IFERROR(VLOOKUP(L16,IF($M$4="TEI0187_REV01",RAW_m_TEI0187_REV01!$AD:$AH),5,0),"---")</f>
        <v>---</v>
      </c>
      <c r="N16" s="59" t="str">
        <f>IFERROR(VLOOKUP(L16,IF($M$4="TEI0187_REV01",RAW_m_TEI0187_REV01!$AE:$AJ),6,0),"---")</f>
        <v>---</v>
      </c>
      <c r="O16" s="63" t="str">
        <f>IFERROR(VLOOKUP(L16,IF($M$4="TEI0187_REV01",RAW_m_TEI0187_REV01!$AD:$AE),2,0),"---")</f>
        <v>---</v>
      </c>
      <c r="P16" s="59" t="str">
        <f>IFERROR(VLOOKUP(O16,IF($M$4="TEI0187_REV01",RAW_m_TEI0187_REV01!$AJ:$AK),2,0),"---")</f>
        <v>---</v>
      </c>
      <c r="Q16" s="59" t="str">
        <f>IFERROR(VLOOKUP(L16,IF($M$4="TEI0187_REV01",RAW_m_TEI0187_REV01!$AD:$AF),3,0),"---")</f>
        <v>---</v>
      </c>
      <c r="R16" s="59" t="str">
        <f>IFERROR(VLOOKUP(O16,IF($M$4="TEI0187_REV01",RAW_m_TEI0187_REV01!$AE:$AG),3,0),"---")</f>
        <v>---</v>
      </c>
      <c r="S16" s="59" t="str">
        <f t="shared" si="2"/>
        <v>---</v>
      </c>
    </row>
    <row r="17" spans="2:19" ht="15" customHeight="1" x14ac:dyDescent="0.25">
      <c r="B17" s="59">
        <f t="shared" si="1"/>
        <v>12</v>
      </c>
      <c r="C17" s="60">
        <f>IFERROR(IF($C$4="TEB0187_REV01",CALC_CONN_TEB0187_REV01!U17,),"---")</f>
        <v>0</v>
      </c>
      <c r="D17" s="59">
        <f>IFERROR(IF($C$4="TEB0187_REV01",CALC_CONN_TEB0187_REV01!D17,),"---")</f>
        <v>0</v>
      </c>
      <c r="E17" s="59">
        <f>IFERROR(IF($C$4="TEB0187_REV01",CALC_CONN_TEB0187_REV01!E17,),"---")</f>
        <v>0</v>
      </c>
      <c r="F17" s="59" t="str">
        <f>IFERROR(IF(VLOOKUP($D17&amp;"-"&amp;$E17,IF($C$4="TEB0187_REV01",CALC_CONN_TEB0187_REV01!$F:$I),4,0)="--","---",IF($C$4="TEB0187_REV01",CALC_CONN_TEB0187_REV01!$G17&amp; " --&gt; " &amp;CALC_CONN_TEB0187_REV01!$I17&amp; " --&gt; ")),"---")</f>
        <v>---</v>
      </c>
      <c r="G17" s="59" t="str">
        <f>IFERROR(IF(VLOOKUP($D17&amp;"-"&amp;$E17,IF($C$4="TEB0187_REV01",CALC_CONN_TEB0187_REV01!$F:$H),3,0)="--",VLOOKUP($D17&amp;"-"&amp;$E17,IF($C$4="TEB0187_REV01",CALC_CONN_TEB0187_REV01!$F:$H),2,0),VLOOKUP($D17&amp;"-"&amp;$E17,IF($C$4="TEB0187_REV01",CALC_CONN_TEB0187_REV01!$F:$H),3,0)),"---")</f>
        <v>---</v>
      </c>
      <c r="H17" s="59" t="str">
        <f>IFERROR(VLOOKUP(G17,IF($C$4="TEB0187_REV01",CALC_CONN_TEB0187_REV01!$G:$T),14,0),"---")</f>
        <v>---</v>
      </c>
      <c r="I17" s="59" t="str">
        <f>IFERROR(VLOOKUP($D17&amp;"-"&amp;$E17,IF($C$4="TEB0187_REV01",CALC_CONN_TEB0187_REV01!$F:$K,"???"),6,0),"---")</f>
        <v>---</v>
      </c>
      <c r="J17" s="61" t="str">
        <f>IFERROR(VLOOKUP($D17&amp;"-"&amp;$E17,IF($C$4="TEB0187_REV01",CALC_CONN_TEB0187_REV01!$F:$M,"???"),8,0),"---")</f>
        <v>---</v>
      </c>
      <c r="K17" s="62" t="str">
        <f>IFERROR(VLOOKUP($D17&amp;"-"&amp;$E17,IF($C$4="TEB0187_REV01",CALC_CONN_TEB0187_REV01!$F:$N),9,0),"---")</f>
        <v>---</v>
      </c>
      <c r="L17" s="59" t="str">
        <f>IFERROR(VLOOKUP(K17,B2B!$H$3:$I$2000,2,0),"---")</f>
        <v>---</v>
      </c>
      <c r="M17" s="59" t="str">
        <f>IFERROR(VLOOKUP(L17,IF($M$4="TEI0187_REV01",RAW_m_TEI0187_REV01!$AD:$AH),5,0),"---")</f>
        <v>---</v>
      </c>
      <c r="N17" s="59" t="str">
        <f>IFERROR(VLOOKUP(L17,IF($M$4="TEI0187_REV01",RAW_m_TEI0187_REV01!$AE:$AJ),6,0),"---")</f>
        <v>---</v>
      </c>
      <c r="O17" s="63" t="str">
        <f>IFERROR(VLOOKUP(L17,IF($M$4="TEI0187_REV01",RAW_m_TEI0187_REV01!$AD:$AE),2,0),"---")</f>
        <v>---</v>
      </c>
      <c r="P17" s="59" t="str">
        <f>IFERROR(VLOOKUP(O17,IF($M$4="TEI0187_REV01",RAW_m_TEI0187_REV01!$AJ:$AK),2,0),"---")</f>
        <v>---</v>
      </c>
      <c r="Q17" s="59" t="str">
        <f>IFERROR(VLOOKUP(L17,IF($M$4="TEI0187_REV01",RAW_m_TEI0187_REV01!$AD:$AF),3,0),"---")</f>
        <v>---</v>
      </c>
      <c r="R17" s="59" t="str">
        <f>IFERROR(VLOOKUP(O17,IF($M$4="TEI0187_REV01",RAW_m_TEI0187_REV01!$AE:$AG),3,0),"---")</f>
        <v>---</v>
      </c>
      <c r="S17" s="59" t="str">
        <f t="shared" si="2"/>
        <v>---</v>
      </c>
    </row>
    <row r="18" spans="2:19" ht="15" customHeight="1" x14ac:dyDescent="0.25">
      <c r="B18" s="59">
        <f t="shared" si="1"/>
        <v>13</v>
      </c>
      <c r="C18" s="60">
        <f>IFERROR(IF($C$4="TEB0187_REV01",CALC_CONN_TEB0187_REV01!U18,),"---")</f>
        <v>0</v>
      </c>
      <c r="D18" s="59">
        <f>IFERROR(IF($C$4="TEB0187_REV01",CALC_CONN_TEB0187_REV01!D18,),"---")</f>
        <v>0</v>
      </c>
      <c r="E18" s="59">
        <f>IFERROR(IF($C$4="TEB0187_REV01",CALC_CONN_TEB0187_REV01!E18,),"---")</f>
        <v>0</v>
      </c>
      <c r="F18" s="59" t="str">
        <f>IFERROR(IF(VLOOKUP($D18&amp;"-"&amp;$E18,IF($C$4="TEB0187_REV01",CALC_CONN_TEB0187_REV01!$F:$I),4,0)="--","---",IF($C$4="TEB0187_REV01",CALC_CONN_TEB0187_REV01!$G18&amp; " --&gt; " &amp;CALC_CONN_TEB0187_REV01!$I18&amp; " --&gt; ")),"---")</f>
        <v>---</v>
      </c>
      <c r="G18" s="59" t="str">
        <f>IFERROR(IF(VLOOKUP($D18&amp;"-"&amp;$E18,IF($C$4="TEB0187_REV01",CALC_CONN_TEB0187_REV01!$F:$H),3,0)="--",VLOOKUP($D18&amp;"-"&amp;$E18,IF($C$4="TEB0187_REV01",CALC_CONN_TEB0187_REV01!$F:$H),2,0),VLOOKUP($D18&amp;"-"&amp;$E18,IF($C$4="TEB0187_REV01",CALC_CONN_TEB0187_REV01!$F:$H),3,0)),"---")</f>
        <v>---</v>
      </c>
      <c r="H18" s="59" t="str">
        <f>IFERROR(VLOOKUP(G18,IF($C$4="TEB0187_REV01",CALC_CONN_TEB0187_REV01!$G:$T),14,0),"---")</f>
        <v>---</v>
      </c>
      <c r="I18" s="59" t="str">
        <f>IFERROR(VLOOKUP($D18&amp;"-"&amp;$E18,IF($C$4="TEB0187_REV01",CALC_CONN_TEB0187_REV01!$F:$K,"???"),6,0),"---")</f>
        <v>---</v>
      </c>
      <c r="J18" s="61" t="str">
        <f>IFERROR(VLOOKUP($D18&amp;"-"&amp;$E18,IF($C$4="TEB0187_REV01",CALC_CONN_TEB0187_REV01!$F:$M,"???"),8,0),"---")</f>
        <v>---</v>
      </c>
      <c r="K18" s="62" t="str">
        <f>IFERROR(VLOOKUP($D18&amp;"-"&amp;$E18,IF($C$4="TEB0187_REV01",CALC_CONN_TEB0187_REV01!$F:$N),9,0),"---")</f>
        <v>---</v>
      </c>
      <c r="L18" s="59" t="str">
        <f>IFERROR(VLOOKUP(K18,B2B!$H$3:$I$2000,2,0),"---")</f>
        <v>---</v>
      </c>
      <c r="M18" s="59" t="str">
        <f>IFERROR(VLOOKUP(L18,IF($M$4="TEI0187_REV01",RAW_m_TEI0187_REV01!$AD:$AH),5,0),"---")</f>
        <v>---</v>
      </c>
      <c r="N18" s="59" t="str">
        <f>IFERROR(VLOOKUP(L18,IF($M$4="TEI0187_REV01",RAW_m_TEI0187_REV01!$AE:$AJ),6,0),"---")</f>
        <v>---</v>
      </c>
      <c r="O18" s="63" t="str">
        <f>IFERROR(VLOOKUP(L18,IF($M$4="TEI0187_REV01",RAW_m_TEI0187_REV01!$AD:$AE),2,0),"---")</f>
        <v>---</v>
      </c>
      <c r="P18" s="59" t="str">
        <f>IFERROR(VLOOKUP(O18,IF($M$4="TEI0187_REV01",RAW_m_TEI0187_REV01!$AJ:$AK),2,0),"---")</f>
        <v>---</v>
      </c>
      <c r="Q18" s="59" t="str">
        <f>IFERROR(VLOOKUP(L18,IF($M$4="TEI0187_REV01",RAW_m_TEI0187_REV01!$AD:$AF),3,0),"---")</f>
        <v>---</v>
      </c>
      <c r="R18" s="59" t="str">
        <f>IFERROR(VLOOKUP(O18,IF($M$4="TEI0187_REV01",RAW_m_TEI0187_REV01!$AE:$AG),3,0),"---")</f>
        <v>---</v>
      </c>
      <c r="S18" s="59" t="str">
        <f t="shared" si="2"/>
        <v>---</v>
      </c>
    </row>
    <row r="19" spans="2:19" ht="15" customHeight="1" x14ac:dyDescent="0.25">
      <c r="B19" s="59">
        <f t="shared" si="1"/>
        <v>14</v>
      </c>
      <c r="C19" s="60">
        <f>IFERROR(IF($C$4="TEB0187_REV01",CALC_CONN_TEB0187_REV01!U19,),"---")</f>
        <v>0</v>
      </c>
      <c r="D19" s="59">
        <f>IFERROR(IF($C$4="TEB0187_REV01",CALC_CONN_TEB0187_REV01!D19,),"---")</f>
        <v>0</v>
      </c>
      <c r="E19" s="59">
        <f>IFERROR(IF($C$4="TEB0187_REV01",CALC_CONN_TEB0187_REV01!E19,),"---")</f>
        <v>0</v>
      </c>
      <c r="F19" s="59" t="str">
        <f>IFERROR(IF(VLOOKUP($D19&amp;"-"&amp;$E19,IF($C$4="TEB0187_REV01",CALC_CONN_TEB0187_REV01!$F:$I),4,0)="--","---",IF($C$4="TEB0187_REV01",CALC_CONN_TEB0187_REV01!$G19&amp; " --&gt; " &amp;CALC_CONN_TEB0187_REV01!$I19&amp; " --&gt; ")),"---")</f>
        <v>---</v>
      </c>
      <c r="G19" s="59" t="str">
        <f>IFERROR(IF(VLOOKUP($D19&amp;"-"&amp;$E19,IF($C$4="TEB0187_REV01",CALC_CONN_TEB0187_REV01!$F:$H),3,0)="--",VLOOKUP($D19&amp;"-"&amp;$E19,IF($C$4="TEB0187_REV01",CALC_CONN_TEB0187_REV01!$F:$H),2,0),VLOOKUP($D19&amp;"-"&amp;$E19,IF($C$4="TEB0187_REV01",CALC_CONN_TEB0187_REV01!$F:$H),3,0)),"---")</f>
        <v>---</v>
      </c>
      <c r="H19" s="59" t="str">
        <f>IFERROR(VLOOKUP(G19,IF($C$4="TEB0187_REV01",CALC_CONN_TEB0187_REV01!$G:$T),14,0),"---")</f>
        <v>---</v>
      </c>
      <c r="I19" s="59" t="str">
        <f>IFERROR(VLOOKUP($D19&amp;"-"&amp;$E19,IF($C$4="TEB0187_REV01",CALC_CONN_TEB0187_REV01!$F:$K,"???"),6,0),"---")</f>
        <v>---</v>
      </c>
      <c r="J19" s="61" t="str">
        <f>IFERROR(VLOOKUP($D19&amp;"-"&amp;$E19,IF($C$4="TEB0187_REV01",CALC_CONN_TEB0187_REV01!$F:$M,"???"),8,0),"---")</f>
        <v>---</v>
      </c>
      <c r="K19" s="62" t="str">
        <f>IFERROR(VLOOKUP($D19&amp;"-"&amp;$E19,IF($C$4="TEB0187_REV01",CALC_CONN_TEB0187_REV01!$F:$N),9,0),"---")</f>
        <v>---</v>
      </c>
      <c r="L19" s="59" t="str">
        <f>IFERROR(VLOOKUP(K19,B2B!$H$3:$I$2000,2,0),"---")</f>
        <v>---</v>
      </c>
      <c r="M19" s="59" t="str">
        <f>IFERROR(VLOOKUP(L19,IF($M$4="TEI0187_REV01",RAW_m_TEI0187_REV01!$AD:$AH),5,0),"---")</f>
        <v>---</v>
      </c>
      <c r="N19" s="59" t="str">
        <f>IFERROR(VLOOKUP(L19,IF($M$4="TEI0187_REV01",RAW_m_TEI0187_REV01!$AE:$AJ),6,0),"---")</f>
        <v>---</v>
      </c>
      <c r="O19" s="63" t="str">
        <f>IFERROR(VLOOKUP(L19,IF($M$4="TEI0187_REV01",RAW_m_TEI0187_REV01!$AD:$AE),2,0),"---")</f>
        <v>---</v>
      </c>
      <c r="P19" s="59" t="str">
        <f>IFERROR(VLOOKUP(O19,IF($M$4="TEI0187_REV01",RAW_m_TEI0187_REV01!$AJ:$AK),2,0),"---")</f>
        <v>---</v>
      </c>
      <c r="Q19" s="59" t="str">
        <f>IFERROR(VLOOKUP(L19,IF($M$4="TEI0187_REV01",RAW_m_TEI0187_REV01!$AD:$AF),3,0),"---")</f>
        <v>---</v>
      </c>
      <c r="R19" s="59" t="str">
        <f>IFERROR(VLOOKUP(O19,IF($M$4="TEI0187_REV01",RAW_m_TEI0187_REV01!$AE:$AG),3,0),"---")</f>
        <v>---</v>
      </c>
      <c r="S19" s="59" t="str">
        <f t="shared" si="2"/>
        <v>---</v>
      </c>
    </row>
    <row r="20" spans="2:19" ht="15" customHeight="1" x14ac:dyDescent="0.25">
      <c r="B20" s="59">
        <f t="shared" si="1"/>
        <v>15</v>
      </c>
      <c r="C20" s="60">
        <f>IFERROR(IF($C$4="TEB0187_REV01",CALC_CONN_TEB0187_REV01!U20,),"---")</f>
        <v>0</v>
      </c>
      <c r="D20" s="59">
        <f>IFERROR(IF($C$4="TEB0187_REV01",CALC_CONN_TEB0187_REV01!D20,),"---")</f>
        <v>0</v>
      </c>
      <c r="E20" s="59">
        <f>IFERROR(IF($C$4="TEB0187_REV01",CALC_CONN_TEB0187_REV01!E20,),"---")</f>
        <v>0</v>
      </c>
      <c r="F20" s="59" t="str">
        <f>IFERROR(IF(VLOOKUP($D20&amp;"-"&amp;$E20,IF($C$4="TEB0187_REV01",CALC_CONN_TEB0187_REV01!$F:$I),4,0)="--","---",IF($C$4="TEB0187_REV01",CALC_CONN_TEB0187_REV01!$G20&amp; " --&gt; " &amp;CALC_CONN_TEB0187_REV01!$I20&amp; " --&gt; ")),"---")</f>
        <v>---</v>
      </c>
      <c r="G20" s="59" t="str">
        <f>IFERROR(IF(VLOOKUP($D20&amp;"-"&amp;$E20,IF($C$4="TEB0187_REV01",CALC_CONN_TEB0187_REV01!$F:$H),3,0)="--",VLOOKUP($D20&amp;"-"&amp;$E20,IF($C$4="TEB0187_REV01",CALC_CONN_TEB0187_REV01!$F:$H),2,0),VLOOKUP($D20&amp;"-"&amp;$E20,IF($C$4="TEB0187_REV01",CALC_CONN_TEB0187_REV01!$F:$H),3,0)),"---")</f>
        <v>---</v>
      </c>
      <c r="H20" s="59" t="str">
        <f>IFERROR(VLOOKUP(G20,IF($C$4="TEB0187_REV01",CALC_CONN_TEB0187_REV01!$G:$T),14,0),"---")</f>
        <v>---</v>
      </c>
      <c r="I20" s="59" t="str">
        <f>IFERROR(VLOOKUP($D20&amp;"-"&amp;$E20,IF($C$4="TEB0187_REV01",CALC_CONN_TEB0187_REV01!$F:$K,"???"),6,0),"---")</f>
        <v>---</v>
      </c>
      <c r="J20" s="61" t="str">
        <f>IFERROR(VLOOKUP($D20&amp;"-"&amp;$E20,IF($C$4="TEB0187_REV01",CALC_CONN_TEB0187_REV01!$F:$M,"???"),8,0),"---")</f>
        <v>---</v>
      </c>
      <c r="K20" s="62" t="str">
        <f>IFERROR(VLOOKUP($D20&amp;"-"&amp;$E20,IF($C$4="TEB0187_REV01",CALC_CONN_TEB0187_REV01!$F:$N),9,0),"---")</f>
        <v>---</v>
      </c>
      <c r="L20" s="59" t="str">
        <f>IFERROR(VLOOKUP(K20,B2B!$H$3:$I$2000,2,0),"---")</f>
        <v>---</v>
      </c>
      <c r="M20" s="59" t="str">
        <f>IFERROR(VLOOKUP(L20,IF($M$4="TEI0187_REV01",RAW_m_TEI0187_REV01!$AD:$AH),5,0),"---")</f>
        <v>---</v>
      </c>
      <c r="N20" s="59" t="str">
        <f>IFERROR(VLOOKUP(L20,IF($M$4="TEI0187_REV01",RAW_m_TEI0187_REV01!$AE:$AJ),6,0),"---")</f>
        <v>---</v>
      </c>
      <c r="O20" s="63" t="str">
        <f>IFERROR(VLOOKUP(L20,IF($M$4="TEI0187_REV01",RAW_m_TEI0187_REV01!$AD:$AE),2,0),"---")</f>
        <v>---</v>
      </c>
      <c r="P20" s="59" t="str">
        <f>IFERROR(VLOOKUP(O20,IF($M$4="TEI0187_REV01",RAW_m_TEI0187_REV01!$AJ:$AK),2,0),"---")</f>
        <v>---</v>
      </c>
      <c r="Q20" s="59" t="str">
        <f>IFERROR(VLOOKUP(L20,IF($M$4="TEI0187_REV01",RAW_m_TEI0187_REV01!$AD:$AF),3,0),"---")</f>
        <v>---</v>
      </c>
      <c r="R20" s="59" t="str">
        <f>IFERROR(VLOOKUP(O20,IF($M$4="TEI0187_REV01",RAW_m_TEI0187_REV01!$AE:$AG),3,0),"---")</f>
        <v>---</v>
      </c>
      <c r="S20" s="59" t="str">
        <f t="shared" si="2"/>
        <v>---</v>
      </c>
    </row>
    <row r="21" spans="2:19" ht="15" customHeight="1" x14ac:dyDescent="0.25">
      <c r="B21" s="59">
        <f t="shared" si="1"/>
        <v>16</v>
      </c>
      <c r="C21" s="60">
        <f>IFERROR(IF($C$4="TEB0187_REV01",CALC_CONN_TEB0187_REV01!U21,),"---")</f>
        <v>0</v>
      </c>
      <c r="D21" s="59">
        <f>IFERROR(IF($C$4="TEB0187_REV01",CALC_CONN_TEB0187_REV01!D21,),"---")</f>
        <v>0</v>
      </c>
      <c r="E21" s="59">
        <f>IFERROR(IF($C$4="TEB0187_REV01",CALC_CONN_TEB0187_REV01!E21,),"---")</f>
        <v>0</v>
      </c>
      <c r="F21" s="59" t="str">
        <f>IFERROR(IF(VLOOKUP($D21&amp;"-"&amp;$E21,IF($C$4="TEB0187_REV01",CALC_CONN_TEB0187_REV01!$F:$I),4,0)="--","---",IF($C$4="TEB0187_REV01",CALC_CONN_TEB0187_REV01!$G21&amp; " --&gt; " &amp;CALC_CONN_TEB0187_REV01!$I21&amp; " --&gt; ")),"---")</f>
        <v>---</v>
      </c>
      <c r="G21" s="59" t="str">
        <f>IFERROR(IF(VLOOKUP($D21&amp;"-"&amp;$E21,IF($C$4="TEB0187_REV01",CALC_CONN_TEB0187_REV01!$F:$H),3,0)="--",VLOOKUP($D21&amp;"-"&amp;$E21,IF($C$4="TEB0187_REV01",CALC_CONN_TEB0187_REV01!$F:$H),2,0),VLOOKUP($D21&amp;"-"&amp;$E21,IF($C$4="TEB0187_REV01",CALC_CONN_TEB0187_REV01!$F:$H),3,0)),"---")</f>
        <v>---</v>
      </c>
      <c r="H21" s="59" t="str">
        <f>IFERROR(VLOOKUP(G21,IF($C$4="TEB0187_REV01",CALC_CONN_TEB0187_REV01!$G:$T),14,0),"---")</f>
        <v>---</v>
      </c>
      <c r="I21" s="59" t="str">
        <f>IFERROR(VLOOKUP($D21&amp;"-"&amp;$E21,IF($C$4="TEB0187_REV01",CALC_CONN_TEB0187_REV01!$F:$K,"???"),6,0),"---")</f>
        <v>---</v>
      </c>
      <c r="J21" s="61" t="str">
        <f>IFERROR(VLOOKUP($D21&amp;"-"&amp;$E21,IF($C$4="TEB0187_REV01",CALC_CONN_TEB0187_REV01!$F:$M,"???"),8,0),"---")</f>
        <v>---</v>
      </c>
      <c r="K21" s="62" t="str">
        <f>IFERROR(VLOOKUP($D21&amp;"-"&amp;$E21,IF($C$4="TEB0187_REV01",CALC_CONN_TEB0187_REV01!$F:$N),9,0),"---")</f>
        <v>---</v>
      </c>
      <c r="L21" s="59" t="str">
        <f>IFERROR(VLOOKUP(K21,B2B!$H$3:$I$2000,2,0),"---")</f>
        <v>---</v>
      </c>
      <c r="M21" s="59" t="str">
        <f>IFERROR(VLOOKUP(L21,IF($M$4="TEI0187_REV01",RAW_m_TEI0187_REV01!$AD:$AH),5,0),"---")</f>
        <v>---</v>
      </c>
      <c r="N21" s="59" t="str">
        <f>IFERROR(VLOOKUP(L21,IF($M$4="TEI0187_REV01",RAW_m_TEI0187_REV01!$AE:$AJ),6,0),"---")</f>
        <v>---</v>
      </c>
      <c r="O21" s="63" t="str">
        <f>IFERROR(VLOOKUP(L21,IF($M$4="TEI0187_REV01",RAW_m_TEI0187_REV01!$AD:$AE),2,0),"---")</f>
        <v>---</v>
      </c>
      <c r="P21" s="59" t="str">
        <f>IFERROR(VLOOKUP(O21,IF($M$4="TEI0187_REV01",RAW_m_TEI0187_REV01!$AJ:$AK),2,0),"---")</f>
        <v>---</v>
      </c>
      <c r="Q21" s="59" t="str">
        <f>IFERROR(VLOOKUP(L21,IF($M$4="TEI0187_REV01",RAW_m_TEI0187_REV01!$AD:$AF),3,0),"---")</f>
        <v>---</v>
      </c>
      <c r="R21" s="59" t="str">
        <f>IFERROR(VLOOKUP(O21,IF($M$4="TEI0187_REV01",RAW_m_TEI0187_REV01!$AE:$AG),3,0),"---")</f>
        <v>---</v>
      </c>
      <c r="S21" s="59" t="str">
        <f t="shared" si="2"/>
        <v>---</v>
      </c>
    </row>
    <row r="22" spans="2:19" ht="15" customHeight="1" x14ac:dyDescent="0.25">
      <c r="B22" s="59">
        <f t="shared" si="1"/>
        <v>17</v>
      </c>
      <c r="C22" s="60">
        <f>IFERROR(IF($C$4="TEB0187_REV01",CALC_CONN_TEB0187_REV01!U22,),"---")</f>
        <v>0</v>
      </c>
      <c r="D22" s="59">
        <f>IFERROR(IF($C$4="TEB0187_REV01",CALC_CONN_TEB0187_REV01!D22,),"---")</f>
        <v>0</v>
      </c>
      <c r="E22" s="59">
        <f>IFERROR(IF($C$4="TEB0187_REV01",CALC_CONN_TEB0187_REV01!E22,),"---")</f>
        <v>0</v>
      </c>
      <c r="F22" s="59" t="str">
        <f>IFERROR(IF(VLOOKUP($D22&amp;"-"&amp;$E22,IF($C$4="TEB0187_REV01",CALC_CONN_TEB0187_REV01!$F:$I),4,0)="--","---",IF($C$4="TEB0187_REV01",CALC_CONN_TEB0187_REV01!$G22&amp; " --&gt; " &amp;CALC_CONN_TEB0187_REV01!$I22&amp; " --&gt; ")),"---")</f>
        <v>---</v>
      </c>
      <c r="G22" s="59" t="str">
        <f>IFERROR(IF(VLOOKUP($D22&amp;"-"&amp;$E22,IF($C$4="TEB0187_REV01",CALC_CONN_TEB0187_REV01!$F:$H),3,0)="--",VLOOKUP($D22&amp;"-"&amp;$E22,IF($C$4="TEB0187_REV01",CALC_CONN_TEB0187_REV01!$F:$H),2,0),VLOOKUP($D22&amp;"-"&amp;$E22,IF($C$4="TEB0187_REV01",CALC_CONN_TEB0187_REV01!$F:$H),3,0)),"---")</f>
        <v>---</v>
      </c>
      <c r="H22" s="59" t="str">
        <f>IFERROR(VLOOKUP(G22,IF($C$4="TEB0187_REV01",CALC_CONN_TEB0187_REV01!$G:$T),14,0),"---")</f>
        <v>---</v>
      </c>
      <c r="I22" s="59" t="str">
        <f>IFERROR(VLOOKUP($D22&amp;"-"&amp;$E22,IF($C$4="TEB0187_REV01",CALC_CONN_TEB0187_REV01!$F:$K,"???"),6,0),"---")</f>
        <v>---</v>
      </c>
      <c r="J22" s="61" t="str">
        <f>IFERROR(VLOOKUP($D22&amp;"-"&amp;$E22,IF($C$4="TEB0187_REV01",CALC_CONN_TEB0187_REV01!$F:$M,"???"),8,0),"---")</f>
        <v>---</v>
      </c>
      <c r="K22" s="62" t="str">
        <f>IFERROR(VLOOKUP($D22&amp;"-"&amp;$E22,IF($C$4="TEB0187_REV01",CALC_CONN_TEB0187_REV01!$F:$N),9,0),"---")</f>
        <v>---</v>
      </c>
      <c r="L22" s="59" t="str">
        <f>IFERROR(VLOOKUP(K22,B2B!$H$3:$I$2000,2,0),"---")</f>
        <v>---</v>
      </c>
      <c r="M22" s="59" t="str">
        <f>IFERROR(VLOOKUP(L22,IF($M$4="TEI0187_REV01",RAW_m_TEI0187_REV01!$AD:$AH),5,0),"---")</f>
        <v>---</v>
      </c>
      <c r="N22" s="59" t="str">
        <f>IFERROR(VLOOKUP(L22,IF($M$4="TEI0187_REV01",RAW_m_TEI0187_REV01!$AE:$AJ),6,0),"---")</f>
        <v>---</v>
      </c>
      <c r="O22" s="63" t="str">
        <f>IFERROR(VLOOKUP(L22,IF($M$4="TEI0187_REV01",RAW_m_TEI0187_REV01!$AD:$AE),2,0),"---")</f>
        <v>---</v>
      </c>
      <c r="P22" s="59" t="str">
        <f>IFERROR(VLOOKUP(O22,IF($M$4="TEI0187_REV01",RAW_m_TEI0187_REV01!$AJ:$AK),2,0),"---")</f>
        <v>---</v>
      </c>
      <c r="Q22" s="59" t="str">
        <f>IFERROR(VLOOKUP(L22,IF($M$4="TEI0187_REV01",RAW_m_TEI0187_REV01!$AD:$AF),3,0),"---")</f>
        <v>---</v>
      </c>
      <c r="R22" s="59" t="str">
        <f>IFERROR(VLOOKUP(O22,IF($M$4="TEI0187_REV01",RAW_m_TEI0187_REV01!$AE:$AG),3,0),"---")</f>
        <v>---</v>
      </c>
      <c r="S22" s="59" t="str">
        <f t="shared" si="2"/>
        <v>---</v>
      </c>
    </row>
    <row r="23" spans="2:19" ht="15" customHeight="1" x14ac:dyDescent="0.25">
      <c r="B23" s="59">
        <f t="shared" si="1"/>
        <v>18</v>
      </c>
      <c r="C23" s="60">
        <f>IFERROR(IF($C$4="TEB0187_REV01",CALC_CONN_TEB0187_REV01!U23,),"---")</f>
        <v>0</v>
      </c>
      <c r="D23" s="59">
        <f>IFERROR(IF($C$4="TEB0187_REV01",CALC_CONN_TEB0187_REV01!D23,),"---")</f>
        <v>0</v>
      </c>
      <c r="E23" s="59">
        <f>IFERROR(IF($C$4="TEB0187_REV01",CALC_CONN_TEB0187_REV01!E23,),"---")</f>
        <v>0</v>
      </c>
      <c r="F23" s="59" t="str">
        <f>IFERROR(IF(VLOOKUP($D23&amp;"-"&amp;$E23,IF($C$4="TEB0187_REV01",CALC_CONN_TEB0187_REV01!$F:$I),4,0)="--","---",IF($C$4="TEB0187_REV01",CALC_CONN_TEB0187_REV01!$G23&amp; " --&gt; " &amp;CALC_CONN_TEB0187_REV01!$I23&amp; " --&gt; ")),"---")</f>
        <v>---</v>
      </c>
      <c r="G23" s="59" t="str">
        <f>IFERROR(IF(VLOOKUP($D23&amp;"-"&amp;$E23,IF($C$4="TEB0187_REV01",CALC_CONN_TEB0187_REV01!$F:$H),3,0)="--",VLOOKUP($D23&amp;"-"&amp;$E23,IF($C$4="TEB0187_REV01",CALC_CONN_TEB0187_REV01!$F:$H),2,0),VLOOKUP($D23&amp;"-"&amp;$E23,IF($C$4="TEB0187_REV01",CALC_CONN_TEB0187_REV01!$F:$H),3,0)),"---")</f>
        <v>---</v>
      </c>
      <c r="H23" s="59" t="str">
        <f>IFERROR(VLOOKUP(G23,IF($C$4="TEB0187_REV01",CALC_CONN_TEB0187_REV01!$G:$T),14,0),"---")</f>
        <v>---</v>
      </c>
      <c r="I23" s="59" t="str">
        <f>IFERROR(VLOOKUP($D23&amp;"-"&amp;$E23,IF($C$4="TEB0187_REV01",CALC_CONN_TEB0187_REV01!$F:$K,"???"),6,0),"---")</f>
        <v>---</v>
      </c>
      <c r="J23" s="61" t="str">
        <f>IFERROR(VLOOKUP($D23&amp;"-"&amp;$E23,IF($C$4="TEB0187_REV01",CALC_CONN_TEB0187_REV01!$F:$M,"???"),8,0),"---")</f>
        <v>---</v>
      </c>
      <c r="K23" s="62" t="str">
        <f>IFERROR(VLOOKUP($D23&amp;"-"&amp;$E23,IF($C$4="TEB0187_REV01",CALC_CONN_TEB0187_REV01!$F:$N),9,0),"---")</f>
        <v>---</v>
      </c>
      <c r="L23" s="59" t="str">
        <f>IFERROR(VLOOKUP(K23,B2B!$H$3:$I$2000,2,0),"---")</f>
        <v>---</v>
      </c>
      <c r="M23" s="59" t="str">
        <f>IFERROR(VLOOKUP(L23,IF($M$4="TEI0187_REV01",RAW_m_TEI0187_REV01!$AD:$AH),5,0),"---")</f>
        <v>---</v>
      </c>
      <c r="N23" s="59" t="str">
        <f>IFERROR(VLOOKUP(L23,IF($M$4="TEI0187_REV01",RAW_m_TEI0187_REV01!$AE:$AJ),6,0),"---")</f>
        <v>---</v>
      </c>
      <c r="O23" s="63" t="str">
        <f>IFERROR(VLOOKUP(L23,IF($M$4="TEI0187_REV01",RAW_m_TEI0187_REV01!$AD:$AE),2,0),"---")</f>
        <v>---</v>
      </c>
      <c r="P23" s="59" t="str">
        <f>IFERROR(VLOOKUP(O23,IF($M$4="TEI0187_REV01",RAW_m_TEI0187_REV01!$AJ:$AK),2,0),"---")</f>
        <v>---</v>
      </c>
      <c r="Q23" s="59" t="str">
        <f>IFERROR(VLOOKUP(L23,IF($M$4="TEI0187_REV01",RAW_m_TEI0187_REV01!$AD:$AF),3,0),"---")</f>
        <v>---</v>
      </c>
      <c r="R23" s="59" t="str">
        <f>IFERROR(VLOOKUP(O23,IF($M$4="TEI0187_REV01",RAW_m_TEI0187_REV01!$AE:$AG),3,0),"---")</f>
        <v>---</v>
      </c>
      <c r="S23" s="59" t="str">
        <f t="shared" si="2"/>
        <v>---</v>
      </c>
    </row>
    <row r="24" spans="2:19" ht="15" customHeight="1" x14ac:dyDescent="0.25">
      <c r="B24" s="59">
        <f t="shared" si="1"/>
        <v>19</v>
      </c>
      <c r="C24" s="60">
        <f>IFERROR(IF($C$4="TEB0187_REV01",CALC_CONN_TEB0187_REV01!U24,),"---")</f>
        <v>0</v>
      </c>
      <c r="D24" s="59">
        <f>IFERROR(IF($C$4="TEB0187_REV01",CALC_CONN_TEB0187_REV01!D24,),"---")</f>
        <v>0</v>
      </c>
      <c r="E24" s="59">
        <f>IFERROR(IF($C$4="TEB0187_REV01",CALC_CONN_TEB0187_REV01!E24,),"---")</f>
        <v>0</v>
      </c>
      <c r="F24" s="59" t="str">
        <f>IFERROR(IF(VLOOKUP($D24&amp;"-"&amp;$E24,IF($C$4="TEB0187_REV01",CALC_CONN_TEB0187_REV01!$F:$I),4,0)="--","---",IF($C$4="TEB0187_REV01",CALC_CONN_TEB0187_REV01!$G24&amp; " --&gt; " &amp;CALC_CONN_TEB0187_REV01!$I24&amp; " --&gt; ")),"---")</f>
        <v>---</v>
      </c>
      <c r="G24" s="59" t="str">
        <f>IFERROR(IF(VLOOKUP($D24&amp;"-"&amp;$E24,IF($C$4="TEB0187_REV01",CALC_CONN_TEB0187_REV01!$F:$H),3,0)="--",VLOOKUP($D24&amp;"-"&amp;$E24,IF($C$4="TEB0187_REV01",CALC_CONN_TEB0187_REV01!$F:$H),2,0),VLOOKUP($D24&amp;"-"&amp;$E24,IF($C$4="TEB0187_REV01",CALC_CONN_TEB0187_REV01!$F:$H),3,0)),"---")</f>
        <v>---</v>
      </c>
      <c r="H24" s="59" t="str">
        <f>IFERROR(VLOOKUP(G24,IF($C$4="TEB0187_REV01",CALC_CONN_TEB0187_REV01!$G:$T),14,0),"---")</f>
        <v>---</v>
      </c>
      <c r="I24" s="59" t="str">
        <f>IFERROR(VLOOKUP($D24&amp;"-"&amp;$E24,IF($C$4="TEB0187_REV01",CALC_CONN_TEB0187_REV01!$F:$K,"???"),6,0),"---")</f>
        <v>---</v>
      </c>
      <c r="J24" s="61" t="str">
        <f>IFERROR(VLOOKUP($D24&amp;"-"&amp;$E24,IF($C$4="TEB0187_REV01",CALC_CONN_TEB0187_REV01!$F:$M,"???"),8,0),"---")</f>
        <v>---</v>
      </c>
      <c r="K24" s="62" t="str">
        <f>IFERROR(VLOOKUP($D24&amp;"-"&amp;$E24,IF($C$4="TEB0187_REV01",CALC_CONN_TEB0187_REV01!$F:$N),9,0),"---")</f>
        <v>---</v>
      </c>
      <c r="L24" s="59" t="str">
        <f>IFERROR(VLOOKUP(K24,B2B!$H$3:$I$2000,2,0),"---")</f>
        <v>---</v>
      </c>
      <c r="M24" s="59" t="str">
        <f>IFERROR(VLOOKUP(L24,IF($M$4="TEI0187_REV01",RAW_m_TEI0187_REV01!$AD:$AH),5,0),"---")</f>
        <v>---</v>
      </c>
      <c r="N24" s="59" t="str">
        <f>IFERROR(VLOOKUP(L24,IF($M$4="TEI0187_REV01",RAW_m_TEI0187_REV01!$AE:$AJ),6,0),"---")</f>
        <v>---</v>
      </c>
      <c r="O24" s="63" t="str">
        <f>IFERROR(VLOOKUP(L24,IF($M$4="TEI0187_REV01",RAW_m_TEI0187_REV01!$AD:$AE),2,0),"---")</f>
        <v>---</v>
      </c>
      <c r="P24" s="59" t="str">
        <f>IFERROR(VLOOKUP(O24,IF($M$4="TEI0187_REV01",RAW_m_TEI0187_REV01!$AJ:$AK),2,0),"---")</f>
        <v>---</v>
      </c>
      <c r="Q24" s="59" t="str">
        <f>IFERROR(VLOOKUP(L24,IF($M$4="TEI0187_REV01",RAW_m_TEI0187_REV01!$AD:$AF),3,0),"---")</f>
        <v>---</v>
      </c>
      <c r="R24" s="59" t="str">
        <f>IFERROR(VLOOKUP(O24,IF($M$4="TEI0187_REV01",RAW_m_TEI0187_REV01!$AE:$AG),3,0),"---")</f>
        <v>---</v>
      </c>
      <c r="S24" s="59" t="str">
        <f t="shared" si="2"/>
        <v>---</v>
      </c>
    </row>
    <row r="25" spans="2:19" ht="15" customHeight="1" x14ac:dyDescent="0.25">
      <c r="B25" s="59">
        <f t="shared" si="1"/>
        <v>20</v>
      </c>
      <c r="C25" s="60">
        <f>IFERROR(IF($C$4="TEB0187_REV01",CALC_CONN_TEB0187_REV01!U25,),"---")</f>
        <v>0</v>
      </c>
      <c r="D25" s="59">
        <f>IFERROR(IF($C$4="TEB0187_REV01",CALC_CONN_TEB0187_REV01!D25,),"---")</f>
        <v>0</v>
      </c>
      <c r="E25" s="59">
        <f>IFERROR(IF($C$4="TEB0187_REV01",CALC_CONN_TEB0187_REV01!E25,),"---")</f>
        <v>0</v>
      </c>
      <c r="F25" s="59" t="str">
        <f>IFERROR(IF(VLOOKUP($D25&amp;"-"&amp;$E25,IF($C$4="TEB0187_REV01",CALC_CONN_TEB0187_REV01!$F:$I),4,0)="--","---",IF($C$4="TEB0187_REV01",CALC_CONN_TEB0187_REV01!$G25&amp; " --&gt; " &amp;CALC_CONN_TEB0187_REV01!$I25&amp; " --&gt; ")),"---")</f>
        <v>---</v>
      </c>
      <c r="G25" s="59" t="str">
        <f>IFERROR(IF(VLOOKUP($D25&amp;"-"&amp;$E25,IF($C$4="TEB0187_REV01",CALC_CONN_TEB0187_REV01!$F:$H),3,0)="--",VLOOKUP($D25&amp;"-"&amp;$E25,IF($C$4="TEB0187_REV01",CALC_CONN_TEB0187_REV01!$F:$H),2,0),VLOOKUP($D25&amp;"-"&amp;$E25,IF($C$4="TEB0187_REV01",CALC_CONN_TEB0187_REV01!$F:$H),3,0)),"---")</f>
        <v>---</v>
      </c>
      <c r="H25" s="59" t="str">
        <f>IFERROR(VLOOKUP(G25,IF($C$4="TEB0187_REV01",CALC_CONN_TEB0187_REV01!$G:$T),14,0),"---")</f>
        <v>---</v>
      </c>
      <c r="I25" s="59" t="str">
        <f>IFERROR(VLOOKUP($D25&amp;"-"&amp;$E25,IF($C$4="TEB0187_REV01",CALC_CONN_TEB0187_REV01!$F:$K,"???"),6,0),"---")</f>
        <v>---</v>
      </c>
      <c r="J25" s="61" t="str">
        <f>IFERROR(VLOOKUP($D25&amp;"-"&amp;$E25,IF($C$4="TEB0187_REV01",CALC_CONN_TEB0187_REV01!$F:$M,"???"),8,0),"---")</f>
        <v>---</v>
      </c>
      <c r="K25" s="62" t="str">
        <f>IFERROR(VLOOKUP($D25&amp;"-"&amp;$E25,IF($C$4="TEB0187_REV01",CALC_CONN_TEB0187_REV01!$F:$N),9,0),"---")</f>
        <v>---</v>
      </c>
      <c r="L25" s="59" t="str">
        <f>IFERROR(VLOOKUP(K25,B2B!$H$3:$I$2000,2,0),"---")</f>
        <v>---</v>
      </c>
      <c r="M25" s="59" t="str">
        <f>IFERROR(VLOOKUP(L25,IF($M$4="TEI0187_REV01",RAW_m_TEI0187_REV01!$AD:$AH),5,0),"---")</f>
        <v>---</v>
      </c>
      <c r="N25" s="59" t="str">
        <f>IFERROR(VLOOKUP(L25,IF($M$4="TEI0187_REV01",RAW_m_TEI0187_REV01!$AE:$AJ),6,0),"---")</f>
        <v>---</v>
      </c>
      <c r="O25" s="63" t="str">
        <f>IFERROR(VLOOKUP(L25,IF($M$4="TEI0187_REV01",RAW_m_TEI0187_REV01!$AD:$AE),2,0),"---")</f>
        <v>---</v>
      </c>
      <c r="P25" s="59" t="str">
        <f>IFERROR(VLOOKUP(O25,IF($M$4="TEI0187_REV01",RAW_m_TEI0187_REV01!$AJ:$AK),2,0),"---")</f>
        <v>---</v>
      </c>
      <c r="Q25" s="59" t="str">
        <f>IFERROR(VLOOKUP(L25,IF($M$4="TEI0187_REV01",RAW_m_TEI0187_REV01!$AD:$AF),3,0),"---")</f>
        <v>---</v>
      </c>
      <c r="R25" s="59" t="str">
        <f>IFERROR(VLOOKUP(O25,IF($M$4="TEI0187_REV01",RAW_m_TEI0187_REV01!$AE:$AG),3,0),"---")</f>
        <v>---</v>
      </c>
      <c r="S25" s="59" t="str">
        <f t="shared" si="2"/>
        <v>---</v>
      </c>
    </row>
    <row r="26" spans="2:19" ht="15" customHeight="1" x14ac:dyDescent="0.25">
      <c r="B26" s="59">
        <f t="shared" si="1"/>
        <v>21</v>
      </c>
      <c r="C26" s="60">
        <f>IFERROR(IF($C$4="TEB0187_REV01",CALC_CONN_TEB0187_REV01!U26,),"---")</f>
        <v>0</v>
      </c>
      <c r="D26" s="59">
        <f>IFERROR(IF($C$4="TEB0187_REV01",CALC_CONN_TEB0187_REV01!D26,),"---")</f>
        <v>0</v>
      </c>
      <c r="E26" s="59">
        <f>IFERROR(IF($C$4="TEB0187_REV01",CALC_CONN_TEB0187_REV01!E26,),"---")</f>
        <v>0</v>
      </c>
      <c r="F26" s="59" t="str">
        <f>IFERROR(IF(VLOOKUP($D26&amp;"-"&amp;$E26,IF($C$4="TEB0187_REV01",CALC_CONN_TEB0187_REV01!$F:$I),4,0)="--","---",IF($C$4="TEB0187_REV01",CALC_CONN_TEB0187_REV01!$G26&amp; " --&gt; " &amp;CALC_CONN_TEB0187_REV01!$I26&amp; " --&gt; ")),"---")</f>
        <v>---</v>
      </c>
      <c r="G26" s="59" t="str">
        <f>IFERROR(IF(VLOOKUP($D26&amp;"-"&amp;$E26,IF($C$4="TEB0187_REV01",CALC_CONN_TEB0187_REV01!$F:$H),3,0)="--",VLOOKUP($D26&amp;"-"&amp;$E26,IF($C$4="TEB0187_REV01",CALC_CONN_TEB0187_REV01!$F:$H),2,0),VLOOKUP($D26&amp;"-"&amp;$E26,IF($C$4="TEB0187_REV01",CALC_CONN_TEB0187_REV01!$F:$H),3,0)),"---")</f>
        <v>---</v>
      </c>
      <c r="H26" s="59" t="str">
        <f>IFERROR(VLOOKUP(G26,IF($C$4="TEB0187_REV01",CALC_CONN_TEB0187_REV01!$G:$T),14,0),"---")</f>
        <v>---</v>
      </c>
      <c r="I26" s="59" t="str">
        <f>IFERROR(VLOOKUP($D26&amp;"-"&amp;$E26,IF($C$4="TEB0187_REV01",CALC_CONN_TEB0187_REV01!$F:$K,"???"),6,0),"---")</f>
        <v>---</v>
      </c>
      <c r="J26" s="61" t="str">
        <f>IFERROR(VLOOKUP($D26&amp;"-"&amp;$E26,IF($C$4="TEB0187_REV01",CALC_CONN_TEB0187_REV01!$F:$M,"???"),8,0),"---")</f>
        <v>---</v>
      </c>
      <c r="K26" s="62" t="str">
        <f>IFERROR(VLOOKUP($D26&amp;"-"&amp;$E26,IF($C$4="TEB0187_REV01",CALC_CONN_TEB0187_REV01!$F:$N),9,0),"---")</f>
        <v>---</v>
      </c>
      <c r="L26" s="59" t="str">
        <f>IFERROR(VLOOKUP(K26,B2B!$H$3:$I$2000,2,0),"---")</f>
        <v>---</v>
      </c>
      <c r="M26" s="59" t="str">
        <f>IFERROR(VLOOKUP(L26,IF($M$4="TEI0187_REV01",RAW_m_TEI0187_REV01!$AD:$AH),5,0),"---")</f>
        <v>---</v>
      </c>
      <c r="N26" s="59" t="str">
        <f>IFERROR(VLOOKUP(L26,IF($M$4="TEI0187_REV01",RAW_m_TEI0187_REV01!$AE:$AJ),6,0),"---")</f>
        <v>---</v>
      </c>
      <c r="O26" s="63" t="str">
        <f>IFERROR(VLOOKUP(L26,IF($M$4="TEI0187_REV01",RAW_m_TEI0187_REV01!$AD:$AE),2,0),"---")</f>
        <v>---</v>
      </c>
      <c r="P26" s="59" t="str">
        <f>IFERROR(VLOOKUP(O26,IF($M$4="TEI0187_REV01",RAW_m_TEI0187_REV01!$AJ:$AK),2,0),"---")</f>
        <v>---</v>
      </c>
      <c r="Q26" s="59" t="str">
        <f>IFERROR(VLOOKUP(L26,IF($M$4="TEI0187_REV01",RAW_m_TEI0187_REV01!$AD:$AF),3,0),"---")</f>
        <v>---</v>
      </c>
      <c r="R26" s="59" t="str">
        <f>IFERROR(VLOOKUP(O26,IF($M$4="TEI0187_REV01",RAW_m_TEI0187_REV01!$AE:$AG),3,0),"---")</f>
        <v>---</v>
      </c>
      <c r="S26" s="59" t="str">
        <f t="shared" si="2"/>
        <v>---</v>
      </c>
    </row>
    <row r="27" spans="2:19" ht="15" customHeight="1" x14ac:dyDescent="0.25">
      <c r="B27" s="59">
        <f t="shared" si="1"/>
        <v>22</v>
      </c>
      <c r="C27" s="60">
        <f>IFERROR(IF($C$4="TEB0187_REV01",CALC_CONN_TEB0187_REV01!U27,),"---")</f>
        <v>0</v>
      </c>
      <c r="D27" s="59">
        <f>IFERROR(IF($C$4="TEB0187_REV01",CALC_CONN_TEB0187_REV01!D27,),"---")</f>
        <v>0</v>
      </c>
      <c r="E27" s="59">
        <f>IFERROR(IF($C$4="TEB0187_REV01",CALC_CONN_TEB0187_REV01!E27,),"---")</f>
        <v>0</v>
      </c>
      <c r="F27" s="59" t="str">
        <f>IFERROR(IF(VLOOKUP($D27&amp;"-"&amp;$E27,IF($C$4="TEB0187_REV01",CALC_CONN_TEB0187_REV01!$F:$I),4,0)="--","---",IF($C$4="TEB0187_REV01",CALC_CONN_TEB0187_REV01!$G27&amp; " --&gt; " &amp;CALC_CONN_TEB0187_REV01!$I27&amp; " --&gt; ")),"---")</f>
        <v>---</v>
      </c>
      <c r="G27" s="59" t="str">
        <f>IFERROR(IF(VLOOKUP($D27&amp;"-"&amp;$E27,IF($C$4="TEB0187_REV01",CALC_CONN_TEB0187_REV01!$F:$H),3,0)="--",VLOOKUP($D27&amp;"-"&amp;$E27,IF($C$4="TEB0187_REV01",CALC_CONN_TEB0187_REV01!$F:$H),2,0),VLOOKUP($D27&amp;"-"&amp;$E27,IF($C$4="TEB0187_REV01",CALC_CONN_TEB0187_REV01!$F:$H),3,0)),"---")</f>
        <v>---</v>
      </c>
      <c r="H27" s="59" t="str">
        <f>IFERROR(VLOOKUP(G27,IF($C$4="TEB0187_REV01",CALC_CONN_TEB0187_REV01!$G:$T),14,0),"---")</f>
        <v>---</v>
      </c>
      <c r="I27" s="59" t="str">
        <f>IFERROR(VLOOKUP($D27&amp;"-"&amp;$E27,IF($C$4="TEB0187_REV01",CALC_CONN_TEB0187_REV01!$F:$K,"???"),6,0),"---")</f>
        <v>---</v>
      </c>
      <c r="J27" s="61" t="str">
        <f>IFERROR(VLOOKUP($D27&amp;"-"&amp;$E27,IF($C$4="TEB0187_REV01",CALC_CONN_TEB0187_REV01!$F:$M,"???"),8,0),"---")</f>
        <v>---</v>
      </c>
      <c r="K27" s="62" t="str">
        <f>IFERROR(VLOOKUP($D27&amp;"-"&amp;$E27,IF($C$4="TEB0187_REV01",CALC_CONN_TEB0187_REV01!$F:$N),9,0),"---")</f>
        <v>---</v>
      </c>
      <c r="L27" s="59" t="str">
        <f>IFERROR(VLOOKUP(K27,B2B!$H$3:$I$2000,2,0),"---")</f>
        <v>---</v>
      </c>
      <c r="M27" s="59" t="str">
        <f>IFERROR(VLOOKUP(L27,IF($M$4="TEI0187_REV01",RAW_m_TEI0187_REV01!$AD:$AH),5,0),"---")</f>
        <v>---</v>
      </c>
      <c r="N27" s="59" t="str">
        <f>IFERROR(VLOOKUP(L27,IF($M$4="TEI0187_REV01",RAW_m_TEI0187_REV01!$AE:$AJ),6,0),"---")</f>
        <v>---</v>
      </c>
      <c r="O27" s="63" t="str">
        <f>IFERROR(VLOOKUP(L27,IF($M$4="TEI0187_REV01",RAW_m_TEI0187_REV01!$AD:$AE),2,0),"---")</f>
        <v>---</v>
      </c>
      <c r="P27" s="59" t="str">
        <f>IFERROR(VLOOKUP(O27,IF($M$4="TEI0187_REV01",RAW_m_TEI0187_REV01!$AJ:$AK),2,0),"---")</f>
        <v>---</v>
      </c>
      <c r="Q27" s="59" t="str">
        <f>IFERROR(VLOOKUP(L27,IF($M$4="TEI0187_REV01",RAW_m_TEI0187_REV01!$AD:$AF),3,0),"---")</f>
        <v>---</v>
      </c>
      <c r="R27" s="59" t="str">
        <f>IFERROR(VLOOKUP(O27,IF($M$4="TEI0187_REV01",RAW_m_TEI0187_REV01!$AE:$AG),3,0),"---")</f>
        <v>---</v>
      </c>
      <c r="S27" s="59" t="str">
        <f t="shared" si="2"/>
        <v>---</v>
      </c>
    </row>
    <row r="28" spans="2:19" ht="15" customHeight="1" x14ac:dyDescent="0.25">
      <c r="B28" s="59">
        <f t="shared" si="1"/>
        <v>23</v>
      </c>
      <c r="C28" s="60">
        <f>IFERROR(IF($C$4="TEB0187_REV01",CALC_CONN_TEB0187_REV01!U28,),"---")</f>
        <v>0</v>
      </c>
      <c r="D28" s="59">
        <f>IFERROR(IF($C$4="TEB0187_REV01",CALC_CONN_TEB0187_REV01!D28,),"---")</f>
        <v>0</v>
      </c>
      <c r="E28" s="59">
        <f>IFERROR(IF($C$4="TEB0187_REV01",CALC_CONN_TEB0187_REV01!E28,),"---")</f>
        <v>0</v>
      </c>
      <c r="F28" s="59" t="str">
        <f>IFERROR(IF(VLOOKUP($D28&amp;"-"&amp;$E28,IF($C$4="TEB0187_REV01",CALC_CONN_TEB0187_REV01!$F:$I),4,0)="--","---",IF($C$4="TEB0187_REV01",CALC_CONN_TEB0187_REV01!$G28&amp; " --&gt; " &amp;CALC_CONN_TEB0187_REV01!$I28&amp; " --&gt; ")),"---")</f>
        <v>---</v>
      </c>
      <c r="G28" s="59" t="str">
        <f>IFERROR(IF(VLOOKUP($D28&amp;"-"&amp;$E28,IF($C$4="TEB0187_REV01",CALC_CONN_TEB0187_REV01!$F:$H),3,0)="--",VLOOKUP($D28&amp;"-"&amp;$E28,IF($C$4="TEB0187_REV01",CALC_CONN_TEB0187_REV01!$F:$H),2,0),VLOOKUP($D28&amp;"-"&amp;$E28,IF($C$4="TEB0187_REV01",CALC_CONN_TEB0187_REV01!$F:$H),3,0)),"---")</f>
        <v>---</v>
      </c>
      <c r="H28" s="59" t="str">
        <f>IFERROR(VLOOKUP(G28,IF($C$4="TEB0187_REV01",CALC_CONN_TEB0187_REV01!$G:$T),14,0),"---")</f>
        <v>---</v>
      </c>
      <c r="I28" s="59" t="str">
        <f>IFERROR(VLOOKUP($D28&amp;"-"&amp;$E28,IF($C$4="TEB0187_REV01",CALC_CONN_TEB0187_REV01!$F:$K,"???"),6,0),"---")</f>
        <v>---</v>
      </c>
      <c r="J28" s="61" t="str">
        <f>IFERROR(VLOOKUP($D28&amp;"-"&amp;$E28,IF($C$4="TEB0187_REV01",CALC_CONN_TEB0187_REV01!$F:$M,"???"),8,0),"---")</f>
        <v>---</v>
      </c>
      <c r="K28" s="62" t="str">
        <f>IFERROR(VLOOKUP($D28&amp;"-"&amp;$E28,IF($C$4="TEB0187_REV01",CALC_CONN_TEB0187_REV01!$F:$N),9,0),"---")</f>
        <v>---</v>
      </c>
      <c r="L28" s="59" t="str">
        <f>IFERROR(VLOOKUP(K28,B2B!$H$3:$I$2000,2,0),"---")</f>
        <v>---</v>
      </c>
      <c r="M28" s="59" t="str">
        <f>IFERROR(VLOOKUP(L28,IF($M$4="TEI0187_REV01",RAW_m_TEI0187_REV01!$AD:$AH),5,0),"---")</f>
        <v>---</v>
      </c>
      <c r="N28" s="59" t="str">
        <f>IFERROR(VLOOKUP(L28,IF($M$4="TEI0187_REV01",RAW_m_TEI0187_REV01!$AE:$AJ),6,0),"---")</f>
        <v>---</v>
      </c>
      <c r="O28" s="63" t="str">
        <f>IFERROR(VLOOKUP(L28,IF($M$4="TEI0187_REV01",RAW_m_TEI0187_REV01!$AD:$AE),2,0),"---")</f>
        <v>---</v>
      </c>
      <c r="P28" s="59" t="str">
        <f>IFERROR(VLOOKUP(O28,IF($M$4="TEI0187_REV01",RAW_m_TEI0187_REV01!$AJ:$AK),2,0),"---")</f>
        <v>---</v>
      </c>
      <c r="Q28" s="59" t="str">
        <f>IFERROR(VLOOKUP(L28,IF($M$4="TEI0187_REV01",RAW_m_TEI0187_REV01!$AD:$AF),3,0),"---")</f>
        <v>---</v>
      </c>
      <c r="R28" s="59" t="str">
        <f>IFERROR(VLOOKUP(O28,IF($M$4="TEI0187_REV01",RAW_m_TEI0187_REV01!$AE:$AG),3,0),"---")</f>
        <v>---</v>
      </c>
      <c r="S28" s="59" t="str">
        <f t="shared" si="2"/>
        <v>---</v>
      </c>
    </row>
    <row r="29" spans="2:19" ht="15" customHeight="1" x14ac:dyDescent="0.25">
      <c r="B29" s="59">
        <f t="shared" si="1"/>
        <v>24</v>
      </c>
      <c r="C29" s="60">
        <f>IFERROR(IF($C$4="TEB0187_REV01",CALC_CONN_TEB0187_REV01!U29,),"---")</f>
        <v>0</v>
      </c>
      <c r="D29" s="59">
        <f>IFERROR(IF($C$4="TEB0187_REV01",CALC_CONN_TEB0187_REV01!D29,),"---")</f>
        <v>0</v>
      </c>
      <c r="E29" s="59">
        <f>IFERROR(IF($C$4="TEB0187_REV01",CALC_CONN_TEB0187_REV01!E29,),"---")</f>
        <v>0</v>
      </c>
      <c r="F29" s="59" t="str">
        <f>IFERROR(IF(VLOOKUP($D29&amp;"-"&amp;$E29,IF($C$4="TEB0187_REV01",CALC_CONN_TEB0187_REV01!$F:$I),4,0)="--","---",IF($C$4="TEB0187_REV01",CALC_CONN_TEB0187_REV01!$G29&amp; " --&gt; " &amp;CALC_CONN_TEB0187_REV01!$I29&amp; " --&gt; ")),"---")</f>
        <v>---</v>
      </c>
      <c r="G29" s="59" t="str">
        <f>IFERROR(IF(VLOOKUP($D29&amp;"-"&amp;$E29,IF($C$4="TEB0187_REV01",CALC_CONN_TEB0187_REV01!$F:$H),3,0)="--",VLOOKUP($D29&amp;"-"&amp;$E29,IF($C$4="TEB0187_REV01",CALC_CONN_TEB0187_REV01!$F:$H),2,0),VLOOKUP($D29&amp;"-"&amp;$E29,IF($C$4="TEB0187_REV01",CALC_CONN_TEB0187_REV01!$F:$H),3,0)),"---")</f>
        <v>---</v>
      </c>
      <c r="H29" s="59" t="str">
        <f>IFERROR(VLOOKUP(G29,IF($C$4="TEB0187_REV01",CALC_CONN_TEB0187_REV01!$G:$T),14,0),"---")</f>
        <v>---</v>
      </c>
      <c r="I29" s="59" t="str">
        <f>IFERROR(VLOOKUP($D29&amp;"-"&amp;$E29,IF($C$4="TEB0187_REV01",CALC_CONN_TEB0187_REV01!$F:$K,"???"),6,0),"---")</f>
        <v>---</v>
      </c>
      <c r="J29" s="61" t="str">
        <f>IFERROR(VLOOKUP($D29&amp;"-"&amp;$E29,IF($C$4="TEB0187_REV01",CALC_CONN_TEB0187_REV01!$F:$M,"???"),8,0),"---")</f>
        <v>---</v>
      </c>
      <c r="K29" s="62" t="str">
        <f>IFERROR(VLOOKUP($D29&amp;"-"&amp;$E29,IF($C$4="TEB0187_REV01",CALC_CONN_TEB0187_REV01!$F:$N),9,0),"---")</f>
        <v>---</v>
      </c>
      <c r="L29" s="59" t="str">
        <f>IFERROR(VLOOKUP(K29,B2B!$H$3:$I$2000,2,0),"---")</f>
        <v>---</v>
      </c>
      <c r="M29" s="59" t="str">
        <f>IFERROR(VLOOKUP(L29,IF($M$4="TEI0187_REV01",RAW_m_TEI0187_REV01!$AD:$AH),5,0),"---")</f>
        <v>---</v>
      </c>
      <c r="N29" s="59" t="str">
        <f>IFERROR(VLOOKUP(L29,IF($M$4="TEI0187_REV01",RAW_m_TEI0187_REV01!$AE:$AJ),6,0),"---")</f>
        <v>---</v>
      </c>
      <c r="O29" s="63" t="str">
        <f>IFERROR(VLOOKUP(L29,IF($M$4="TEI0187_REV01",RAW_m_TEI0187_REV01!$AD:$AE),2,0),"---")</f>
        <v>---</v>
      </c>
      <c r="P29" s="59" t="str">
        <f>IFERROR(VLOOKUP(O29,IF($M$4="TEI0187_REV01",RAW_m_TEI0187_REV01!$AJ:$AK),2,0),"---")</f>
        <v>---</v>
      </c>
      <c r="Q29" s="59" t="str">
        <f>IFERROR(VLOOKUP(L29,IF($M$4="TEI0187_REV01",RAW_m_TEI0187_REV01!$AD:$AF),3,0),"---")</f>
        <v>---</v>
      </c>
      <c r="R29" s="59" t="str">
        <f>IFERROR(VLOOKUP(O29,IF($M$4="TEI0187_REV01",RAW_m_TEI0187_REV01!$AE:$AG),3,0),"---")</f>
        <v>---</v>
      </c>
      <c r="S29" s="59" t="str">
        <f t="shared" si="2"/>
        <v>---</v>
      </c>
    </row>
    <row r="30" spans="2:19" ht="15" customHeight="1" x14ac:dyDescent="0.25">
      <c r="B30" s="59">
        <f t="shared" si="1"/>
        <v>25</v>
      </c>
      <c r="C30" s="60">
        <f>IFERROR(IF($C$4="TEB0187_REV01",CALC_CONN_TEB0187_REV01!U30,),"---")</f>
        <v>0</v>
      </c>
      <c r="D30" s="59">
        <f>IFERROR(IF($C$4="TEB0187_REV01",CALC_CONN_TEB0187_REV01!D30,),"---")</f>
        <v>0</v>
      </c>
      <c r="E30" s="59">
        <f>IFERROR(IF($C$4="TEB0187_REV01",CALC_CONN_TEB0187_REV01!E30,),"---")</f>
        <v>0</v>
      </c>
      <c r="F30" s="59" t="str">
        <f>IFERROR(IF(VLOOKUP($D30&amp;"-"&amp;$E30,IF($C$4="TEB0187_REV01",CALC_CONN_TEB0187_REV01!$F:$I),4,0)="--","---",IF($C$4="TEB0187_REV01",CALC_CONN_TEB0187_REV01!$G30&amp; " --&gt; " &amp;CALC_CONN_TEB0187_REV01!$I30&amp; " --&gt; ")),"---")</f>
        <v>---</v>
      </c>
      <c r="G30" s="59" t="str">
        <f>IFERROR(IF(VLOOKUP($D30&amp;"-"&amp;$E30,IF($C$4="TEB0187_REV01",CALC_CONN_TEB0187_REV01!$F:$H),3,0)="--",VLOOKUP($D30&amp;"-"&amp;$E30,IF($C$4="TEB0187_REV01",CALC_CONN_TEB0187_REV01!$F:$H),2,0),VLOOKUP($D30&amp;"-"&amp;$E30,IF($C$4="TEB0187_REV01",CALC_CONN_TEB0187_REV01!$F:$H),3,0)),"---")</f>
        <v>---</v>
      </c>
      <c r="H30" s="59" t="str">
        <f>IFERROR(VLOOKUP(G30,IF($C$4="TEB0187_REV01",CALC_CONN_TEB0187_REV01!$G:$T),14,0),"---")</f>
        <v>---</v>
      </c>
      <c r="I30" s="59" t="str">
        <f>IFERROR(VLOOKUP($D30&amp;"-"&amp;$E30,IF($C$4="TEB0187_REV01",CALC_CONN_TEB0187_REV01!$F:$K,"???"),6,0),"---")</f>
        <v>---</v>
      </c>
      <c r="J30" s="61" t="str">
        <f>IFERROR(VLOOKUP($D30&amp;"-"&amp;$E30,IF($C$4="TEB0187_REV01",CALC_CONN_TEB0187_REV01!$F:$M,"???"),8,0),"---")</f>
        <v>---</v>
      </c>
      <c r="K30" s="62" t="str">
        <f>IFERROR(VLOOKUP($D30&amp;"-"&amp;$E30,IF($C$4="TEB0187_REV01",CALC_CONN_TEB0187_REV01!$F:$N),9,0),"---")</f>
        <v>---</v>
      </c>
      <c r="L30" s="59" t="str">
        <f>IFERROR(VLOOKUP(K30,B2B!$H$3:$I$2000,2,0),"---")</f>
        <v>---</v>
      </c>
      <c r="M30" s="59" t="str">
        <f>IFERROR(VLOOKUP(L30,IF($M$4="TEI0187_REV01",RAW_m_TEI0187_REV01!$AD:$AH),5,0),"---")</f>
        <v>---</v>
      </c>
      <c r="N30" s="59" t="str">
        <f>IFERROR(VLOOKUP(L30,IF($M$4="TEI0187_REV01",RAW_m_TEI0187_REV01!$AE:$AJ),6,0),"---")</f>
        <v>---</v>
      </c>
      <c r="O30" s="63" t="str">
        <f>IFERROR(VLOOKUP(L30,IF($M$4="TEI0187_REV01",RAW_m_TEI0187_REV01!$AD:$AE),2,0),"---")</f>
        <v>---</v>
      </c>
      <c r="P30" s="59" t="str">
        <f>IFERROR(VLOOKUP(O30,IF($M$4="TEI0187_REV01",RAW_m_TEI0187_REV01!$AJ:$AK),2,0),"---")</f>
        <v>---</v>
      </c>
      <c r="Q30" s="59" t="str">
        <f>IFERROR(VLOOKUP(L30,IF($M$4="TEI0187_REV01",RAW_m_TEI0187_REV01!$AD:$AF),3,0),"---")</f>
        <v>---</v>
      </c>
      <c r="R30" s="59" t="str">
        <f>IFERROR(VLOOKUP(O30,IF($M$4="TEI0187_REV01",RAW_m_TEI0187_REV01!$AE:$AG),3,0),"---")</f>
        <v>---</v>
      </c>
      <c r="S30" s="59" t="str">
        <f t="shared" si="2"/>
        <v>---</v>
      </c>
    </row>
    <row r="31" spans="2:19" ht="15" customHeight="1" x14ac:dyDescent="0.25">
      <c r="B31" s="59">
        <f t="shared" si="1"/>
        <v>26</v>
      </c>
      <c r="C31" s="60">
        <f>IFERROR(IF($C$4="TEB0187_REV01",CALC_CONN_TEB0187_REV01!U31,),"---")</f>
        <v>0</v>
      </c>
      <c r="D31" s="59">
        <f>IFERROR(IF($C$4="TEB0187_REV01",CALC_CONN_TEB0187_REV01!D31,),"---")</f>
        <v>0</v>
      </c>
      <c r="E31" s="59">
        <f>IFERROR(IF($C$4="TEB0187_REV01",CALC_CONN_TEB0187_REV01!E31,),"---")</f>
        <v>0</v>
      </c>
      <c r="F31" s="59" t="str">
        <f>IFERROR(IF(VLOOKUP($D31&amp;"-"&amp;$E31,IF($C$4="TEB0187_REV01",CALC_CONN_TEB0187_REV01!$F:$I),4,0)="--","---",IF($C$4="TEB0187_REV01",CALC_CONN_TEB0187_REV01!$G31&amp; " --&gt; " &amp;CALC_CONN_TEB0187_REV01!$I31&amp; " --&gt; ")),"---")</f>
        <v>---</v>
      </c>
      <c r="G31" s="59" t="str">
        <f>IFERROR(IF(VLOOKUP($D31&amp;"-"&amp;$E31,IF($C$4="TEB0187_REV01",CALC_CONN_TEB0187_REV01!$F:$H),3,0)="--",VLOOKUP($D31&amp;"-"&amp;$E31,IF($C$4="TEB0187_REV01",CALC_CONN_TEB0187_REV01!$F:$H),2,0),VLOOKUP($D31&amp;"-"&amp;$E31,IF($C$4="TEB0187_REV01",CALC_CONN_TEB0187_REV01!$F:$H),3,0)),"---")</f>
        <v>---</v>
      </c>
      <c r="H31" s="59" t="str">
        <f>IFERROR(VLOOKUP(G31,IF($C$4="TEB0187_REV01",CALC_CONN_TEB0187_REV01!$G:$T),14,0),"---")</f>
        <v>---</v>
      </c>
      <c r="I31" s="59" t="str">
        <f>IFERROR(VLOOKUP($D31&amp;"-"&amp;$E31,IF($C$4="TEB0187_REV01",CALC_CONN_TEB0187_REV01!$F:$K,"???"),6,0),"---")</f>
        <v>---</v>
      </c>
      <c r="J31" s="61" t="str">
        <f>IFERROR(VLOOKUP($D31&amp;"-"&amp;$E31,IF($C$4="TEB0187_REV01",CALC_CONN_TEB0187_REV01!$F:$M,"???"),8,0),"---")</f>
        <v>---</v>
      </c>
      <c r="K31" s="62" t="str">
        <f>IFERROR(VLOOKUP($D31&amp;"-"&amp;$E31,IF($C$4="TEB0187_REV01",CALC_CONN_TEB0187_REV01!$F:$N),9,0),"---")</f>
        <v>---</v>
      </c>
      <c r="L31" s="59" t="str">
        <f>IFERROR(VLOOKUP(K31,B2B!$H$3:$I$2000,2,0),"---")</f>
        <v>---</v>
      </c>
      <c r="M31" s="59" t="str">
        <f>IFERROR(VLOOKUP(L31,IF($M$4="TEI0187_REV01",RAW_m_TEI0187_REV01!$AD:$AH),5,0),"---")</f>
        <v>---</v>
      </c>
      <c r="N31" s="59" t="str">
        <f>IFERROR(VLOOKUP(L31,IF($M$4="TEI0187_REV01",RAW_m_TEI0187_REV01!$AE:$AJ),6,0),"---")</f>
        <v>---</v>
      </c>
      <c r="O31" s="63" t="str">
        <f>IFERROR(VLOOKUP(L31,IF($M$4="TEI0187_REV01",RAW_m_TEI0187_REV01!$AD:$AE),2,0),"---")</f>
        <v>---</v>
      </c>
      <c r="P31" s="59" t="str">
        <f>IFERROR(VLOOKUP(O31,IF($M$4="TEI0187_REV01",RAW_m_TEI0187_REV01!$AJ:$AK),2,0),"---")</f>
        <v>---</v>
      </c>
      <c r="Q31" s="59" t="str">
        <f>IFERROR(VLOOKUP(L31,IF($M$4="TEI0187_REV01",RAW_m_TEI0187_REV01!$AD:$AF),3,0),"---")</f>
        <v>---</v>
      </c>
      <c r="R31" s="59" t="str">
        <f>IFERROR(VLOOKUP(O31,IF($M$4="TEI0187_REV01",RAW_m_TEI0187_REV01!$AE:$AG),3,0),"---")</f>
        <v>---</v>
      </c>
      <c r="S31" s="59" t="str">
        <f t="shared" si="2"/>
        <v>---</v>
      </c>
    </row>
    <row r="32" spans="2:19" ht="15" customHeight="1" x14ac:dyDescent="0.25">
      <c r="B32" s="59">
        <f t="shared" si="1"/>
        <v>27</v>
      </c>
      <c r="C32" s="60">
        <f>IFERROR(IF($C$4="TEB0187_REV01",CALC_CONN_TEB0187_REV01!U32,),"---")</f>
        <v>0</v>
      </c>
      <c r="D32" s="59">
        <f>IFERROR(IF($C$4="TEB0187_REV01",CALC_CONN_TEB0187_REV01!D32,),"---")</f>
        <v>0</v>
      </c>
      <c r="E32" s="59">
        <f>IFERROR(IF($C$4="TEB0187_REV01",CALC_CONN_TEB0187_REV01!E32,),"---")</f>
        <v>0</v>
      </c>
      <c r="F32" s="59" t="str">
        <f>IFERROR(IF(VLOOKUP($D32&amp;"-"&amp;$E32,IF($C$4="TEB0187_REV01",CALC_CONN_TEB0187_REV01!$F:$I),4,0)="--","---",IF($C$4="TEB0187_REV01",CALC_CONN_TEB0187_REV01!$G32&amp; " --&gt; " &amp;CALC_CONN_TEB0187_REV01!$I32&amp; " --&gt; ")),"---")</f>
        <v>---</v>
      </c>
      <c r="G32" s="59" t="str">
        <f>IFERROR(IF(VLOOKUP($D32&amp;"-"&amp;$E32,IF($C$4="TEB0187_REV01",CALC_CONN_TEB0187_REV01!$F:$H),3,0)="--",VLOOKUP($D32&amp;"-"&amp;$E32,IF($C$4="TEB0187_REV01",CALC_CONN_TEB0187_REV01!$F:$H),2,0),VLOOKUP($D32&amp;"-"&amp;$E32,IF($C$4="TEB0187_REV01",CALC_CONN_TEB0187_REV01!$F:$H),3,0)),"---")</f>
        <v>---</v>
      </c>
      <c r="H32" s="59" t="str">
        <f>IFERROR(VLOOKUP(G32,IF($C$4="TEB0187_REV01",CALC_CONN_TEB0187_REV01!$G:$T),14,0),"---")</f>
        <v>---</v>
      </c>
      <c r="I32" s="59" t="str">
        <f>IFERROR(VLOOKUP($D32&amp;"-"&amp;$E32,IF($C$4="TEB0187_REV01",CALC_CONN_TEB0187_REV01!$F:$K,"???"),6,0),"---")</f>
        <v>---</v>
      </c>
      <c r="J32" s="61" t="str">
        <f>IFERROR(VLOOKUP($D32&amp;"-"&amp;$E32,IF($C$4="TEB0187_REV01",CALC_CONN_TEB0187_REV01!$F:$M,"???"),8,0),"---")</f>
        <v>---</v>
      </c>
      <c r="K32" s="62" t="str">
        <f>IFERROR(VLOOKUP($D32&amp;"-"&amp;$E32,IF($C$4="TEB0187_REV01",CALC_CONN_TEB0187_REV01!$F:$N),9,0),"---")</f>
        <v>---</v>
      </c>
      <c r="L32" s="59" t="str">
        <f>IFERROR(VLOOKUP(K32,B2B!$H$3:$I$2000,2,0),"---")</f>
        <v>---</v>
      </c>
      <c r="M32" s="59" t="str">
        <f>IFERROR(VLOOKUP(L32,IF($M$4="TEI0187_REV01",RAW_m_TEI0187_REV01!$AD:$AH),5,0),"---")</f>
        <v>---</v>
      </c>
      <c r="N32" s="59" t="str">
        <f>IFERROR(VLOOKUP(L32,IF($M$4="TEI0187_REV01",RAW_m_TEI0187_REV01!$AE:$AJ),6,0),"---")</f>
        <v>---</v>
      </c>
      <c r="O32" s="63" t="str">
        <f>IFERROR(VLOOKUP(L32,IF($M$4="TEI0187_REV01",RAW_m_TEI0187_REV01!$AD:$AE),2,0),"---")</f>
        <v>---</v>
      </c>
      <c r="P32" s="59" t="str">
        <f>IFERROR(VLOOKUP(O32,IF($M$4="TEI0187_REV01",RAW_m_TEI0187_REV01!$AJ:$AK),2,0),"---")</f>
        <v>---</v>
      </c>
      <c r="Q32" s="59" t="str">
        <f>IFERROR(VLOOKUP(L32,IF($M$4="TEI0187_REV01",RAW_m_TEI0187_REV01!$AD:$AF),3,0),"---")</f>
        <v>---</v>
      </c>
      <c r="R32" s="59" t="str">
        <f>IFERROR(VLOOKUP(O32,IF($M$4="TEI0187_REV01",RAW_m_TEI0187_REV01!$AE:$AG),3,0),"---")</f>
        <v>---</v>
      </c>
      <c r="S32" s="59" t="str">
        <f t="shared" si="2"/>
        <v>---</v>
      </c>
    </row>
    <row r="33" spans="2:19" ht="15" customHeight="1" x14ac:dyDescent="0.25">
      <c r="B33" s="59">
        <f t="shared" si="1"/>
        <v>28</v>
      </c>
      <c r="C33" s="60">
        <f>IFERROR(IF($C$4="TEB0187_REV01",CALC_CONN_TEB0187_REV01!U33,),"---")</f>
        <v>0</v>
      </c>
      <c r="D33" s="59">
        <f>IFERROR(IF($C$4="TEB0187_REV01",CALC_CONN_TEB0187_REV01!D33,),"---")</f>
        <v>0</v>
      </c>
      <c r="E33" s="59">
        <f>IFERROR(IF($C$4="TEB0187_REV01",CALC_CONN_TEB0187_REV01!E33,),"---")</f>
        <v>0</v>
      </c>
      <c r="F33" s="59" t="str">
        <f>IFERROR(IF(VLOOKUP($D33&amp;"-"&amp;$E33,IF($C$4="TEB0187_REV01",CALC_CONN_TEB0187_REV01!$F:$I),4,0)="--","---",IF($C$4="TEB0187_REV01",CALC_CONN_TEB0187_REV01!$G33&amp; " --&gt; " &amp;CALC_CONN_TEB0187_REV01!$I33&amp; " --&gt; ")),"---")</f>
        <v>---</v>
      </c>
      <c r="G33" s="59" t="str">
        <f>IFERROR(IF(VLOOKUP($D33&amp;"-"&amp;$E33,IF($C$4="TEB0187_REV01",CALC_CONN_TEB0187_REV01!$F:$H),3,0)="--",VLOOKUP($D33&amp;"-"&amp;$E33,IF($C$4="TEB0187_REV01",CALC_CONN_TEB0187_REV01!$F:$H),2,0),VLOOKUP($D33&amp;"-"&amp;$E33,IF($C$4="TEB0187_REV01",CALC_CONN_TEB0187_REV01!$F:$H),3,0)),"---")</f>
        <v>---</v>
      </c>
      <c r="H33" s="59" t="str">
        <f>IFERROR(VLOOKUP(G33,IF($C$4="TEB0187_REV01",CALC_CONN_TEB0187_REV01!$G:$T),14,0),"---")</f>
        <v>---</v>
      </c>
      <c r="I33" s="59" t="str">
        <f>IFERROR(VLOOKUP($D33&amp;"-"&amp;$E33,IF($C$4="TEB0187_REV01",CALC_CONN_TEB0187_REV01!$F:$K,"???"),6,0),"---")</f>
        <v>---</v>
      </c>
      <c r="J33" s="61" t="str">
        <f>IFERROR(VLOOKUP($D33&amp;"-"&amp;$E33,IF($C$4="TEB0187_REV01",CALC_CONN_TEB0187_REV01!$F:$M,"???"),8,0),"---")</f>
        <v>---</v>
      </c>
      <c r="K33" s="62" t="str">
        <f>IFERROR(VLOOKUP($D33&amp;"-"&amp;$E33,IF($C$4="TEB0187_REV01",CALC_CONN_TEB0187_REV01!$F:$N),9,0),"---")</f>
        <v>---</v>
      </c>
      <c r="L33" s="59" t="str">
        <f>IFERROR(VLOOKUP(K33,B2B!$H$3:$I$2000,2,0),"---")</f>
        <v>---</v>
      </c>
      <c r="M33" s="59" t="str">
        <f>IFERROR(VLOOKUP(L33,IF($M$4="TEI0187_REV01",RAW_m_TEI0187_REV01!$AD:$AH),5,0),"---")</f>
        <v>---</v>
      </c>
      <c r="N33" s="59" t="str">
        <f>IFERROR(VLOOKUP(L33,IF($M$4="TEI0187_REV01",RAW_m_TEI0187_REV01!$AE:$AJ),6,0),"---")</f>
        <v>---</v>
      </c>
      <c r="O33" s="63" t="str">
        <f>IFERROR(VLOOKUP(L33,IF($M$4="TEI0187_REV01",RAW_m_TEI0187_REV01!$AD:$AE),2,0),"---")</f>
        <v>---</v>
      </c>
      <c r="P33" s="59" t="str">
        <f>IFERROR(VLOOKUP(O33,IF($M$4="TEI0187_REV01",RAW_m_TEI0187_REV01!$AJ:$AK),2,0),"---")</f>
        <v>---</v>
      </c>
      <c r="Q33" s="59" t="str">
        <f>IFERROR(VLOOKUP(L33,IF($M$4="TEI0187_REV01",RAW_m_TEI0187_REV01!$AD:$AF),3,0),"---")</f>
        <v>---</v>
      </c>
      <c r="R33" s="59" t="str">
        <f>IFERROR(VLOOKUP(O33,IF($M$4="TEI0187_REV01",RAW_m_TEI0187_REV01!$AE:$AG),3,0),"---")</f>
        <v>---</v>
      </c>
      <c r="S33" s="59" t="str">
        <f t="shared" si="2"/>
        <v>---</v>
      </c>
    </row>
    <row r="34" spans="2:19" ht="15" customHeight="1" x14ac:dyDescent="0.25">
      <c r="B34" s="59">
        <f t="shared" si="1"/>
        <v>29</v>
      </c>
      <c r="C34" s="60">
        <f>IFERROR(IF($C$4="TEB0187_REV01",CALC_CONN_TEB0187_REV01!U34,),"---")</f>
        <v>0</v>
      </c>
      <c r="D34" s="59">
        <f>IFERROR(IF($C$4="TEB0187_REV01",CALC_CONN_TEB0187_REV01!D34,),"---")</f>
        <v>0</v>
      </c>
      <c r="E34" s="59">
        <f>IFERROR(IF($C$4="TEB0187_REV01",CALC_CONN_TEB0187_REV01!E34,),"---")</f>
        <v>0</v>
      </c>
      <c r="F34" s="59" t="str">
        <f>IFERROR(IF(VLOOKUP($D34&amp;"-"&amp;$E34,IF($C$4="TEB0187_REV01",CALC_CONN_TEB0187_REV01!$F:$I),4,0)="--","---",IF($C$4="TEB0187_REV01",CALC_CONN_TEB0187_REV01!$G34&amp; " --&gt; " &amp;CALC_CONN_TEB0187_REV01!$I34&amp; " --&gt; ")),"---")</f>
        <v>---</v>
      </c>
      <c r="G34" s="59" t="str">
        <f>IFERROR(IF(VLOOKUP($D34&amp;"-"&amp;$E34,IF($C$4="TEB0187_REV01",CALC_CONN_TEB0187_REV01!$F:$H),3,0)="--",VLOOKUP($D34&amp;"-"&amp;$E34,IF($C$4="TEB0187_REV01",CALC_CONN_TEB0187_REV01!$F:$H),2,0),VLOOKUP($D34&amp;"-"&amp;$E34,IF($C$4="TEB0187_REV01",CALC_CONN_TEB0187_REV01!$F:$H),3,0)),"---")</f>
        <v>---</v>
      </c>
      <c r="H34" s="59" t="str">
        <f>IFERROR(VLOOKUP(G34,IF($C$4="TEB0187_REV01",CALC_CONN_TEB0187_REV01!$G:$T),14,0),"---")</f>
        <v>---</v>
      </c>
      <c r="I34" s="59" t="str">
        <f>IFERROR(VLOOKUP($D34&amp;"-"&amp;$E34,IF($C$4="TEB0187_REV01",CALC_CONN_TEB0187_REV01!$F:$K,"???"),6,0),"---")</f>
        <v>---</v>
      </c>
      <c r="J34" s="61" t="str">
        <f>IFERROR(VLOOKUP($D34&amp;"-"&amp;$E34,IF($C$4="TEB0187_REV01",CALC_CONN_TEB0187_REV01!$F:$M,"???"),8,0),"---")</f>
        <v>---</v>
      </c>
      <c r="K34" s="62" t="str">
        <f>IFERROR(VLOOKUP($D34&amp;"-"&amp;$E34,IF($C$4="TEB0187_REV01",CALC_CONN_TEB0187_REV01!$F:$N),9,0),"---")</f>
        <v>---</v>
      </c>
      <c r="L34" s="59" t="str">
        <f>IFERROR(VLOOKUP(K34,B2B!$H$3:$I$2000,2,0),"---")</f>
        <v>---</v>
      </c>
      <c r="M34" s="59" t="str">
        <f>IFERROR(VLOOKUP(L34,IF($M$4="TEI0187_REV01",RAW_m_TEI0187_REV01!$AD:$AH),5,0),"---")</f>
        <v>---</v>
      </c>
      <c r="N34" s="59" t="str">
        <f>IFERROR(VLOOKUP(L34,IF($M$4="TEI0187_REV01",RAW_m_TEI0187_REV01!$AE:$AJ),6,0),"---")</f>
        <v>---</v>
      </c>
      <c r="O34" s="63" t="str">
        <f>IFERROR(VLOOKUP(L34,IF($M$4="TEI0187_REV01",RAW_m_TEI0187_REV01!$AD:$AE),2,0),"---")</f>
        <v>---</v>
      </c>
      <c r="P34" s="59" t="str">
        <f>IFERROR(VLOOKUP(O34,IF($M$4="TEI0187_REV01",RAW_m_TEI0187_REV01!$AJ:$AK),2,0),"---")</f>
        <v>---</v>
      </c>
      <c r="Q34" s="59" t="str">
        <f>IFERROR(VLOOKUP(L34,IF($M$4="TEI0187_REV01",RAW_m_TEI0187_REV01!$AD:$AF),3,0),"---")</f>
        <v>---</v>
      </c>
      <c r="R34" s="59" t="str">
        <f>IFERROR(VLOOKUP(O34,IF($M$4="TEI0187_REV01",RAW_m_TEI0187_REV01!$AE:$AG),3,0),"---")</f>
        <v>---</v>
      </c>
      <c r="S34" s="59" t="str">
        <f t="shared" si="2"/>
        <v>---</v>
      </c>
    </row>
    <row r="35" spans="2:19" ht="15" customHeight="1" x14ac:dyDescent="0.25">
      <c r="B35" s="59">
        <f t="shared" si="1"/>
        <v>30</v>
      </c>
      <c r="C35" s="60">
        <f>IFERROR(IF($C$4="TEB0187_REV01",CALC_CONN_TEB0187_REV01!U35,),"---")</f>
        <v>0</v>
      </c>
      <c r="D35" s="59">
        <f>IFERROR(IF($C$4="TEB0187_REV01",CALC_CONN_TEB0187_REV01!D35,),"---")</f>
        <v>0</v>
      </c>
      <c r="E35" s="59">
        <f>IFERROR(IF($C$4="TEB0187_REV01",CALC_CONN_TEB0187_REV01!E35,),"---")</f>
        <v>0</v>
      </c>
      <c r="F35" s="59" t="str">
        <f>IFERROR(IF(VLOOKUP($D35&amp;"-"&amp;$E35,IF($C$4="TEB0187_REV01",CALC_CONN_TEB0187_REV01!$F:$I),4,0)="--","---",IF($C$4="TEB0187_REV01",CALC_CONN_TEB0187_REV01!$G35&amp; " --&gt; " &amp;CALC_CONN_TEB0187_REV01!$I35&amp; " --&gt; ")),"---")</f>
        <v>---</v>
      </c>
      <c r="G35" s="59" t="str">
        <f>IFERROR(IF(VLOOKUP($D35&amp;"-"&amp;$E35,IF($C$4="TEB0187_REV01",CALC_CONN_TEB0187_REV01!$F:$H),3,0)="--",VLOOKUP($D35&amp;"-"&amp;$E35,IF($C$4="TEB0187_REV01",CALC_CONN_TEB0187_REV01!$F:$H),2,0),VLOOKUP($D35&amp;"-"&amp;$E35,IF($C$4="TEB0187_REV01",CALC_CONN_TEB0187_REV01!$F:$H),3,0)),"---")</f>
        <v>---</v>
      </c>
      <c r="H35" s="59" t="str">
        <f>IFERROR(VLOOKUP(G35,IF($C$4="TEB0187_REV01",CALC_CONN_TEB0187_REV01!$G:$T),14,0),"---")</f>
        <v>---</v>
      </c>
      <c r="I35" s="59" t="str">
        <f>IFERROR(VLOOKUP($D35&amp;"-"&amp;$E35,IF($C$4="TEB0187_REV01",CALC_CONN_TEB0187_REV01!$F:$K,"???"),6,0),"---")</f>
        <v>---</v>
      </c>
      <c r="J35" s="61" t="str">
        <f>IFERROR(VLOOKUP($D35&amp;"-"&amp;$E35,IF($C$4="TEB0187_REV01",CALC_CONN_TEB0187_REV01!$F:$M,"???"),8,0),"---")</f>
        <v>---</v>
      </c>
      <c r="K35" s="62" t="str">
        <f>IFERROR(VLOOKUP($D35&amp;"-"&amp;$E35,IF($C$4="TEB0187_REV01",CALC_CONN_TEB0187_REV01!$F:$N),9,0),"---")</f>
        <v>---</v>
      </c>
      <c r="L35" s="59" t="str">
        <f>IFERROR(VLOOKUP(K35,B2B!$H$3:$I$2000,2,0),"---")</f>
        <v>---</v>
      </c>
      <c r="M35" s="59" t="str">
        <f>IFERROR(VLOOKUP(L35,IF($M$4="TEI0187_REV01",RAW_m_TEI0187_REV01!$AD:$AH),5,0),"---")</f>
        <v>---</v>
      </c>
      <c r="N35" s="59" t="str">
        <f>IFERROR(VLOOKUP(L35,IF($M$4="TEI0187_REV01",RAW_m_TEI0187_REV01!$AE:$AJ),6,0),"---")</f>
        <v>---</v>
      </c>
      <c r="O35" s="63" t="str">
        <f>IFERROR(VLOOKUP(L35,IF($M$4="TEI0187_REV01",RAW_m_TEI0187_REV01!$AD:$AE),2,0),"---")</f>
        <v>---</v>
      </c>
      <c r="P35" s="59" t="str">
        <f>IFERROR(VLOOKUP(O35,IF($M$4="TEI0187_REV01",RAW_m_TEI0187_REV01!$AJ:$AK),2,0),"---")</f>
        <v>---</v>
      </c>
      <c r="Q35" s="59" t="str">
        <f>IFERROR(VLOOKUP(L35,IF($M$4="TEI0187_REV01",RAW_m_TEI0187_REV01!$AD:$AF),3,0),"---")</f>
        <v>---</v>
      </c>
      <c r="R35" s="59" t="str">
        <f>IFERROR(VLOOKUP(O35,IF($M$4="TEI0187_REV01",RAW_m_TEI0187_REV01!$AE:$AG),3,0),"---")</f>
        <v>---</v>
      </c>
      <c r="S35" s="59" t="str">
        <f t="shared" si="2"/>
        <v>---</v>
      </c>
    </row>
    <row r="36" spans="2:19" ht="15" customHeight="1" x14ac:dyDescent="0.25">
      <c r="B36" s="59">
        <f t="shared" si="1"/>
        <v>31</v>
      </c>
      <c r="C36" s="60">
        <f>IFERROR(IF($C$4="TEB0187_REV01",CALC_CONN_TEB0187_REV01!U36,),"---")</f>
        <v>0</v>
      </c>
      <c r="D36" s="59">
        <f>IFERROR(IF($C$4="TEB0187_REV01",CALC_CONN_TEB0187_REV01!D36,),"---")</f>
        <v>0</v>
      </c>
      <c r="E36" s="59">
        <f>IFERROR(IF($C$4="TEB0187_REV01",CALC_CONN_TEB0187_REV01!E36,),"---")</f>
        <v>0</v>
      </c>
      <c r="F36" s="59" t="str">
        <f>IFERROR(IF(VLOOKUP($D36&amp;"-"&amp;$E36,IF($C$4="TEB0187_REV01",CALC_CONN_TEB0187_REV01!$F:$I),4,0)="--","---",IF($C$4="TEB0187_REV01",CALC_CONN_TEB0187_REV01!$G36&amp; " --&gt; " &amp;CALC_CONN_TEB0187_REV01!$I36&amp; " --&gt; ")),"---")</f>
        <v>---</v>
      </c>
      <c r="G36" s="59" t="str">
        <f>IFERROR(IF(VLOOKUP($D36&amp;"-"&amp;$E36,IF($C$4="TEB0187_REV01",CALC_CONN_TEB0187_REV01!$F:$H),3,0)="--",VLOOKUP($D36&amp;"-"&amp;$E36,IF($C$4="TEB0187_REV01",CALC_CONN_TEB0187_REV01!$F:$H),2,0),VLOOKUP($D36&amp;"-"&amp;$E36,IF($C$4="TEB0187_REV01",CALC_CONN_TEB0187_REV01!$F:$H),3,0)),"---")</f>
        <v>---</v>
      </c>
      <c r="H36" s="59" t="str">
        <f>IFERROR(VLOOKUP(G36,IF($C$4="TEB0187_REV01",CALC_CONN_TEB0187_REV01!$G:$T),14,0),"---")</f>
        <v>---</v>
      </c>
      <c r="I36" s="59" t="str">
        <f>IFERROR(VLOOKUP($D36&amp;"-"&amp;$E36,IF($C$4="TEB0187_REV01",CALC_CONN_TEB0187_REV01!$F:$K,"???"),6,0),"---")</f>
        <v>---</v>
      </c>
      <c r="J36" s="61" t="str">
        <f>IFERROR(VLOOKUP($D36&amp;"-"&amp;$E36,IF($C$4="TEB0187_REV01",CALC_CONN_TEB0187_REV01!$F:$M,"???"),8,0),"---")</f>
        <v>---</v>
      </c>
      <c r="K36" s="62" t="str">
        <f>IFERROR(VLOOKUP($D36&amp;"-"&amp;$E36,IF($C$4="TEB0187_REV01",CALC_CONN_TEB0187_REV01!$F:$N),9,0),"---")</f>
        <v>---</v>
      </c>
      <c r="L36" s="59" t="str">
        <f>IFERROR(VLOOKUP(K36,B2B!$H$3:$I$2000,2,0),"---")</f>
        <v>---</v>
      </c>
      <c r="M36" s="59" t="str">
        <f>IFERROR(VLOOKUP(L36,IF($M$4="TEI0187_REV01",RAW_m_TEI0187_REV01!$AD:$AH),5,0),"---")</f>
        <v>---</v>
      </c>
      <c r="N36" s="59" t="str">
        <f>IFERROR(VLOOKUP(L36,IF($M$4="TEI0187_REV01",RAW_m_TEI0187_REV01!$AE:$AJ),6,0),"---")</f>
        <v>---</v>
      </c>
      <c r="O36" s="63" t="str">
        <f>IFERROR(VLOOKUP(L36,IF($M$4="TEI0187_REV01",RAW_m_TEI0187_REV01!$AD:$AE),2,0),"---")</f>
        <v>---</v>
      </c>
      <c r="P36" s="59" t="str">
        <f>IFERROR(VLOOKUP(O36,IF($M$4="TEI0187_REV01",RAW_m_TEI0187_REV01!$AJ:$AK),2,0),"---")</f>
        <v>---</v>
      </c>
      <c r="Q36" s="59" t="str">
        <f>IFERROR(VLOOKUP(L36,IF($M$4="TEI0187_REV01",RAW_m_TEI0187_REV01!$AD:$AF),3,0),"---")</f>
        <v>---</v>
      </c>
      <c r="R36" s="59" t="str">
        <f>IFERROR(VLOOKUP(O36,IF($M$4="TEI0187_REV01",RAW_m_TEI0187_REV01!$AE:$AG),3,0),"---")</f>
        <v>---</v>
      </c>
      <c r="S36" s="59" t="str">
        <f t="shared" si="2"/>
        <v>---</v>
      </c>
    </row>
    <row r="37" spans="2:19" ht="15" customHeight="1" x14ac:dyDescent="0.25">
      <c r="B37" s="59">
        <f t="shared" si="1"/>
        <v>32</v>
      </c>
      <c r="C37" s="60">
        <f>IFERROR(IF($C$4="TEB0187_REV01",CALC_CONN_TEB0187_REV01!U37,),"---")</f>
        <v>0</v>
      </c>
      <c r="D37" s="59">
        <f>IFERROR(IF($C$4="TEB0187_REV01",CALC_CONN_TEB0187_REV01!D37,),"---")</f>
        <v>0</v>
      </c>
      <c r="E37" s="59">
        <f>IFERROR(IF($C$4="TEB0187_REV01",CALC_CONN_TEB0187_REV01!E37,),"---")</f>
        <v>0</v>
      </c>
      <c r="F37" s="59" t="str">
        <f>IFERROR(IF(VLOOKUP($D37&amp;"-"&amp;$E37,IF($C$4="TEB0187_REV01",CALC_CONN_TEB0187_REV01!$F:$I),4,0)="--","---",IF($C$4="TEB0187_REV01",CALC_CONN_TEB0187_REV01!$G37&amp; " --&gt; " &amp;CALC_CONN_TEB0187_REV01!$I37&amp; " --&gt; ")),"---")</f>
        <v>---</v>
      </c>
      <c r="G37" s="59" t="str">
        <f>IFERROR(IF(VLOOKUP($D37&amp;"-"&amp;$E37,IF($C$4="TEB0187_REV01",CALC_CONN_TEB0187_REV01!$F:$H),3,0)="--",VLOOKUP($D37&amp;"-"&amp;$E37,IF($C$4="TEB0187_REV01",CALC_CONN_TEB0187_REV01!$F:$H),2,0),VLOOKUP($D37&amp;"-"&amp;$E37,IF($C$4="TEB0187_REV01",CALC_CONN_TEB0187_REV01!$F:$H),3,0)),"---")</f>
        <v>---</v>
      </c>
      <c r="H37" s="59" t="str">
        <f>IFERROR(VLOOKUP(G37,IF($C$4="TEB0187_REV01",CALC_CONN_TEB0187_REV01!$G:$T),14,0),"---")</f>
        <v>---</v>
      </c>
      <c r="I37" s="59" t="str">
        <f>IFERROR(VLOOKUP($D37&amp;"-"&amp;$E37,IF($C$4="TEB0187_REV01",CALC_CONN_TEB0187_REV01!$F:$K,"???"),6,0),"---")</f>
        <v>---</v>
      </c>
      <c r="J37" s="61" t="str">
        <f>IFERROR(VLOOKUP($D37&amp;"-"&amp;$E37,IF($C$4="TEB0187_REV01",CALC_CONN_TEB0187_REV01!$F:$M,"???"),8,0),"---")</f>
        <v>---</v>
      </c>
      <c r="K37" s="62" t="str">
        <f>IFERROR(VLOOKUP($D37&amp;"-"&amp;$E37,IF($C$4="TEB0187_REV01",CALC_CONN_TEB0187_REV01!$F:$N),9,0),"---")</f>
        <v>---</v>
      </c>
      <c r="L37" s="59" t="str">
        <f>IFERROR(VLOOKUP(K37,B2B!$H$3:$I$2000,2,0),"---")</f>
        <v>---</v>
      </c>
      <c r="M37" s="59" t="str">
        <f>IFERROR(VLOOKUP(L37,IF($M$4="TEI0187_REV01",RAW_m_TEI0187_REV01!$AD:$AH),5,0),"---")</f>
        <v>---</v>
      </c>
      <c r="N37" s="59" t="str">
        <f>IFERROR(VLOOKUP(L37,IF($M$4="TEI0187_REV01",RAW_m_TEI0187_REV01!$AE:$AJ),6,0),"---")</f>
        <v>---</v>
      </c>
      <c r="O37" s="63" t="str">
        <f>IFERROR(VLOOKUP(L37,IF($M$4="TEI0187_REV01",RAW_m_TEI0187_REV01!$AD:$AE),2,0),"---")</f>
        <v>---</v>
      </c>
      <c r="P37" s="59" t="str">
        <f>IFERROR(VLOOKUP(O37,IF($M$4="TEI0187_REV01",RAW_m_TEI0187_REV01!$AJ:$AK),2,0),"---")</f>
        <v>---</v>
      </c>
      <c r="Q37" s="59" t="str">
        <f>IFERROR(VLOOKUP(L37,IF($M$4="TEI0187_REV01",RAW_m_TEI0187_REV01!$AD:$AF),3,0),"---")</f>
        <v>---</v>
      </c>
      <c r="R37" s="59" t="str">
        <f>IFERROR(VLOOKUP(O37,IF($M$4="TEI0187_REV01",RAW_m_TEI0187_REV01!$AE:$AG),3,0),"---")</f>
        <v>---</v>
      </c>
      <c r="S37" s="59" t="str">
        <f t="shared" si="2"/>
        <v>---</v>
      </c>
    </row>
    <row r="38" spans="2:19" ht="15" customHeight="1" x14ac:dyDescent="0.25">
      <c r="B38" s="59">
        <f t="shared" si="1"/>
        <v>33</v>
      </c>
      <c r="C38" s="60">
        <f>IFERROR(IF($C$4="TEB0187_REV01",CALC_CONN_TEB0187_REV01!U38,),"---")</f>
        <v>0</v>
      </c>
      <c r="D38" s="59">
        <f>IFERROR(IF($C$4="TEB0187_REV01",CALC_CONN_TEB0187_REV01!D38,),"---")</f>
        <v>0</v>
      </c>
      <c r="E38" s="59">
        <f>IFERROR(IF($C$4="TEB0187_REV01",CALC_CONN_TEB0187_REV01!E38,),"---")</f>
        <v>0</v>
      </c>
      <c r="F38" s="59" t="str">
        <f>IFERROR(IF(VLOOKUP($D38&amp;"-"&amp;$E38,IF($C$4="TEB0187_REV01",CALC_CONN_TEB0187_REV01!$F:$I),4,0)="--","---",IF($C$4="TEB0187_REV01",CALC_CONN_TEB0187_REV01!$G38&amp; " --&gt; " &amp;CALC_CONN_TEB0187_REV01!$I38&amp; " --&gt; ")),"---")</f>
        <v>---</v>
      </c>
      <c r="G38" s="59" t="str">
        <f>IFERROR(IF(VLOOKUP($D38&amp;"-"&amp;$E38,IF($C$4="TEB0187_REV01",CALC_CONN_TEB0187_REV01!$F:$H),3,0)="--",VLOOKUP($D38&amp;"-"&amp;$E38,IF($C$4="TEB0187_REV01",CALC_CONN_TEB0187_REV01!$F:$H),2,0),VLOOKUP($D38&amp;"-"&amp;$E38,IF($C$4="TEB0187_REV01",CALC_CONN_TEB0187_REV01!$F:$H),3,0)),"---")</f>
        <v>---</v>
      </c>
      <c r="H38" s="59" t="str">
        <f>IFERROR(VLOOKUP(G38,IF($C$4="TEB0187_REV01",CALC_CONN_TEB0187_REV01!$G:$T),14,0),"---")</f>
        <v>---</v>
      </c>
      <c r="I38" s="59" t="str">
        <f>IFERROR(VLOOKUP($D38&amp;"-"&amp;$E38,IF($C$4="TEB0187_REV01",CALC_CONN_TEB0187_REV01!$F:$K,"???"),6,0),"---")</f>
        <v>---</v>
      </c>
      <c r="J38" s="61" t="str">
        <f>IFERROR(VLOOKUP($D38&amp;"-"&amp;$E38,IF($C$4="TEB0187_REV01",CALC_CONN_TEB0187_REV01!$F:$M,"???"),8,0),"---")</f>
        <v>---</v>
      </c>
      <c r="K38" s="62" t="str">
        <f>IFERROR(VLOOKUP($D38&amp;"-"&amp;$E38,IF($C$4="TEB0187_REV01",CALC_CONN_TEB0187_REV01!$F:$N),9,0),"---")</f>
        <v>---</v>
      </c>
      <c r="L38" s="59" t="str">
        <f>IFERROR(VLOOKUP(K38,B2B!$H$3:$I$2000,2,0),"---")</f>
        <v>---</v>
      </c>
      <c r="M38" s="59" t="str">
        <f>IFERROR(VLOOKUP(L38,IF($M$4="TEI0187_REV01",RAW_m_TEI0187_REV01!$AD:$AH),5,0),"---")</f>
        <v>---</v>
      </c>
      <c r="N38" s="59" t="str">
        <f>IFERROR(VLOOKUP(L38,IF($M$4="TEI0187_REV01",RAW_m_TEI0187_REV01!$AE:$AJ),6,0),"---")</f>
        <v>---</v>
      </c>
      <c r="O38" s="63" t="str">
        <f>IFERROR(VLOOKUP(L38,IF($M$4="TEI0187_REV01",RAW_m_TEI0187_REV01!$AD:$AE),2,0),"---")</f>
        <v>---</v>
      </c>
      <c r="P38" s="59" t="str">
        <f>IFERROR(VLOOKUP(O38,IF($M$4="TEI0187_REV01",RAW_m_TEI0187_REV01!$AJ:$AK),2,0),"---")</f>
        <v>---</v>
      </c>
      <c r="Q38" s="59" t="str">
        <f>IFERROR(VLOOKUP(L38,IF($M$4="TEI0187_REV01",RAW_m_TEI0187_REV01!$AD:$AF),3,0),"---")</f>
        <v>---</v>
      </c>
      <c r="R38" s="59" t="str">
        <f>IFERROR(VLOOKUP(O38,IF($M$4="TEI0187_REV01",RAW_m_TEI0187_REV01!$AE:$AG),3,0),"---")</f>
        <v>---</v>
      </c>
      <c r="S38" s="59" t="str">
        <f t="shared" si="2"/>
        <v>---</v>
      </c>
    </row>
    <row r="39" spans="2:19" ht="15" customHeight="1" x14ac:dyDescent="0.25">
      <c r="B39" s="59">
        <f t="shared" si="1"/>
        <v>34</v>
      </c>
      <c r="C39" s="60">
        <f>IFERROR(IF($C$4="TEB0187_REV01",CALC_CONN_TEB0187_REV01!U39,),"---")</f>
        <v>0</v>
      </c>
      <c r="D39" s="59">
        <f>IFERROR(IF($C$4="TEB0187_REV01",CALC_CONN_TEB0187_REV01!D39,),"---")</f>
        <v>0</v>
      </c>
      <c r="E39" s="59">
        <f>IFERROR(IF($C$4="TEB0187_REV01",CALC_CONN_TEB0187_REV01!E39,),"---")</f>
        <v>0</v>
      </c>
      <c r="F39" s="59" t="str">
        <f>IFERROR(IF(VLOOKUP($D39&amp;"-"&amp;$E39,IF($C$4="TEB0187_REV01",CALC_CONN_TEB0187_REV01!$F:$I),4,0)="--","---",IF($C$4="TEB0187_REV01",CALC_CONN_TEB0187_REV01!$G39&amp; " --&gt; " &amp;CALC_CONN_TEB0187_REV01!$I39&amp; " --&gt; ")),"---")</f>
        <v>---</v>
      </c>
      <c r="G39" s="59" t="str">
        <f>IFERROR(IF(VLOOKUP($D39&amp;"-"&amp;$E39,IF($C$4="TEB0187_REV01",CALC_CONN_TEB0187_REV01!$F:$H),3,0)="--",VLOOKUP($D39&amp;"-"&amp;$E39,IF($C$4="TEB0187_REV01",CALC_CONN_TEB0187_REV01!$F:$H),2,0),VLOOKUP($D39&amp;"-"&amp;$E39,IF($C$4="TEB0187_REV01",CALC_CONN_TEB0187_REV01!$F:$H),3,0)),"---")</f>
        <v>---</v>
      </c>
      <c r="H39" s="59" t="str">
        <f>IFERROR(VLOOKUP(G39,IF($C$4="TEB0187_REV01",CALC_CONN_TEB0187_REV01!$G:$T),14,0),"---")</f>
        <v>---</v>
      </c>
      <c r="I39" s="59" t="str">
        <f>IFERROR(VLOOKUP($D39&amp;"-"&amp;$E39,IF($C$4="TEB0187_REV01",CALC_CONN_TEB0187_REV01!$F:$K,"???"),6,0),"---")</f>
        <v>---</v>
      </c>
      <c r="J39" s="61" t="str">
        <f>IFERROR(VLOOKUP($D39&amp;"-"&amp;$E39,IF($C$4="TEB0187_REV01",CALC_CONN_TEB0187_REV01!$F:$M,"???"),8,0),"---")</f>
        <v>---</v>
      </c>
      <c r="K39" s="62" t="str">
        <f>IFERROR(VLOOKUP($D39&amp;"-"&amp;$E39,IF($C$4="TEB0187_REV01",CALC_CONN_TEB0187_REV01!$F:$N),9,0),"---")</f>
        <v>---</v>
      </c>
      <c r="L39" s="59" t="str">
        <f>IFERROR(VLOOKUP(K39,B2B!$H$3:$I$2000,2,0),"---")</f>
        <v>---</v>
      </c>
      <c r="M39" s="59" t="str">
        <f>IFERROR(VLOOKUP(L39,IF($M$4="TEI0187_REV01",RAW_m_TEI0187_REV01!$AD:$AH),5,0),"---")</f>
        <v>---</v>
      </c>
      <c r="N39" s="59" t="str">
        <f>IFERROR(VLOOKUP(L39,IF($M$4="TEI0187_REV01",RAW_m_TEI0187_REV01!$AE:$AJ),6,0),"---")</f>
        <v>---</v>
      </c>
      <c r="O39" s="63" t="str">
        <f>IFERROR(VLOOKUP(L39,IF($M$4="TEI0187_REV01",RAW_m_TEI0187_REV01!$AD:$AE),2,0),"---")</f>
        <v>---</v>
      </c>
      <c r="P39" s="59" t="str">
        <f>IFERROR(VLOOKUP(O39,IF($M$4="TEI0187_REV01",RAW_m_TEI0187_REV01!$AJ:$AK),2,0),"---")</f>
        <v>---</v>
      </c>
      <c r="Q39" s="59" t="str">
        <f>IFERROR(VLOOKUP(L39,IF($M$4="TEI0187_REV01",RAW_m_TEI0187_REV01!$AD:$AF),3,0),"---")</f>
        <v>---</v>
      </c>
      <c r="R39" s="59" t="str">
        <f>IFERROR(VLOOKUP(O39,IF($M$4="TEI0187_REV01",RAW_m_TEI0187_REV01!$AE:$AG),3,0),"---")</f>
        <v>---</v>
      </c>
      <c r="S39" s="59" t="str">
        <f t="shared" si="2"/>
        <v>---</v>
      </c>
    </row>
    <row r="40" spans="2:19" ht="15" customHeight="1" x14ac:dyDescent="0.25">
      <c r="B40" s="59">
        <f t="shared" si="1"/>
        <v>35</v>
      </c>
      <c r="C40" s="60">
        <f>IFERROR(IF($C$4="TEB0187_REV01",CALC_CONN_TEB0187_REV01!U40,),"---")</f>
        <v>0</v>
      </c>
      <c r="D40" s="59">
        <f>IFERROR(IF($C$4="TEB0187_REV01",CALC_CONN_TEB0187_REV01!D40,),"---")</f>
        <v>0</v>
      </c>
      <c r="E40" s="59">
        <f>IFERROR(IF($C$4="TEB0187_REV01",CALC_CONN_TEB0187_REV01!E40,),"---")</f>
        <v>0</v>
      </c>
      <c r="F40" s="59" t="str">
        <f>IFERROR(IF(VLOOKUP($D40&amp;"-"&amp;$E40,IF($C$4="TEB0187_REV01",CALC_CONN_TEB0187_REV01!$F:$I),4,0)="--","---",IF($C$4="TEB0187_REV01",CALC_CONN_TEB0187_REV01!$G40&amp; " --&gt; " &amp;CALC_CONN_TEB0187_REV01!$I40&amp; " --&gt; ")),"---")</f>
        <v>---</v>
      </c>
      <c r="G40" s="59" t="str">
        <f>IFERROR(IF(VLOOKUP($D40&amp;"-"&amp;$E40,IF($C$4="TEB0187_REV01",CALC_CONN_TEB0187_REV01!$F:$H),3,0)="--",VLOOKUP($D40&amp;"-"&amp;$E40,IF($C$4="TEB0187_REV01",CALC_CONN_TEB0187_REV01!$F:$H),2,0),VLOOKUP($D40&amp;"-"&amp;$E40,IF($C$4="TEB0187_REV01",CALC_CONN_TEB0187_REV01!$F:$H),3,0)),"---")</f>
        <v>---</v>
      </c>
      <c r="H40" s="59" t="str">
        <f>IFERROR(VLOOKUP(G40,IF($C$4="TEB0187_REV01",CALC_CONN_TEB0187_REV01!$G:$T),14,0),"---")</f>
        <v>---</v>
      </c>
      <c r="I40" s="59" t="str">
        <f>IFERROR(VLOOKUP($D40&amp;"-"&amp;$E40,IF($C$4="TEB0187_REV01",CALC_CONN_TEB0187_REV01!$F:$K,"???"),6,0),"---")</f>
        <v>---</v>
      </c>
      <c r="J40" s="61" t="str">
        <f>IFERROR(VLOOKUP($D40&amp;"-"&amp;$E40,IF($C$4="TEB0187_REV01",CALC_CONN_TEB0187_REV01!$F:$M,"???"),8,0),"---")</f>
        <v>---</v>
      </c>
      <c r="K40" s="62" t="str">
        <f>IFERROR(VLOOKUP($D40&amp;"-"&amp;$E40,IF($C$4="TEB0187_REV01",CALC_CONN_TEB0187_REV01!$F:$N),9,0),"---")</f>
        <v>---</v>
      </c>
      <c r="L40" s="59" t="str">
        <f>IFERROR(VLOOKUP(K40,B2B!$H$3:$I$2000,2,0),"---")</f>
        <v>---</v>
      </c>
      <c r="M40" s="59" t="str">
        <f>IFERROR(VLOOKUP(L40,IF($M$4="TEI0187_REV01",RAW_m_TEI0187_REV01!$AD:$AH),5,0),"---")</f>
        <v>---</v>
      </c>
      <c r="N40" s="59" t="str">
        <f>IFERROR(VLOOKUP(L40,IF($M$4="TEI0187_REV01",RAW_m_TEI0187_REV01!$AE:$AJ),6,0),"---")</f>
        <v>---</v>
      </c>
      <c r="O40" s="63" t="str">
        <f>IFERROR(VLOOKUP(L40,IF($M$4="TEI0187_REV01",RAW_m_TEI0187_REV01!$AD:$AE),2,0),"---")</f>
        <v>---</v>
      </c>
      <c r="P40" s="59" t="str">
        <f>IFERROR(VLOOKUP(O40,IF($M$4="TEI0187_REV01",RAW_m_TEI0187_REV01!$AJ:$AK),2,0),"---")</f>
        <v>---</v>
      </c>
      <c r="Q40" s="59" t="str">
        <f>IFERROR(VLOOKUP(L40,IF($M$4="TEI0187_REV01",RAW_m_TEI0187_REV01!$AD:$AF),3,0),"---")</f>
        <v>---</v>
      </c>
      <c r="R40" s="59" t="str">
        <f>IFERROR(VLOOKUP(O40,IF($M$4="TEI0187_REV01",RAW_m_TEI0187_REV01!$AE:$AG),3,0),"---")</f>
        <v>---</v>
      </c>
      <c r="S40" s="59" t="str">
        <f t="shared" si="2"/>
        <v>---</v>
      </c>
    </row>
    <row r="41" spans="2:19" ht="15" customHeight="1" x14ac:dyDescent="0.25">
      <c r="B41" s="59">
        <f t="shared" si="1"/>
        <v>36</v>
      </c>
      <c r="C41" s="60">
        <f>IFERROR(IF($C$4="TEB0187_REV01",CALC_CONN_TEB0187_REV01!U41,),"---")</f>
        <v>0</v>
      </c>
      <c r="D41" s="59">
        <f>IFERROR(IF($C$4="TEB0187_REV01",CALC_CONN_TEB0187_REV01!D41,),"---")</f>
        <v>0</v>
      </c>
      <c r="E41" s="59">
        <f>IFERROR(IF($C$4="TEB0187_REV01",CALC_CONN_TEB0187_REV01!E41,),"---")</f>
        <v>0</v>
      </c>
      <c r="F41" s="59" t="str">
        <f>IFERROR(IF(VLOOKUP($D41&amp;"-"&amp;$E41,IF($C$4="TEB0187_REV01",CALC_CONN_TEB0187_REV01!$F:$I),4,0)="--","---",IF($C$4="TEB0187_REV01",CALC_CONN_TEB0187_REV01!$G41&amp; " --&gt; " &amp;CALC_CONN_TEB0187_REV01!$I41&amp; " --&gt; ")),"---")</f>
        <v>---</v>
      </c>
      <c r="G41" s="59" t="str">
        <f>IFERROR(IF(VLOOKUP($D41&amp;"-"&amp;$E41,IF($C$4="TEB0187_REV01",CALC_CONN_TEB0187_REV01!$F:$H),3,0)="--",VLOOKUP($D41&amp;"-"&amp;$E41,IF($C$4="TEB0187_REV01",CALC_CONN_TEB0187_REV01!$F:$H),2,0),VLOOKUP($D41&amp;"-"&amp;$E41,IF($C$4="TEB0187_REV01",CALC_CONN_TEB0187_REV01!$F:$H),3,0)),"---")</f>
        <v>---</v>
      </c>
      <c r="H41" s="59" t="str">
        <f>IFERROR(VLOOKUP(G41,IF($C$4="TEB0187_REV01",CALC_CONN_TEB0187_REV01!$G:$T),14,0),"---")</f>
        <v>---</v>
      </c>
      <c r="I41" s="59" t="str">
        <f>IFERROR(VLOOKUP($D41&amp;"-"&amp;$E41,IF($C$4="TEB0187_REV01",CALC_CONN_TEB0187_REV01!$F:$K,"???"),6,0),"---")</f>
        <v>---</v>
      </c>
      <c r="J41" s="61" t="str">
        <f>IFERROR(VLOOKUP($D41&amp;"-"&amp;$E41,IF($C$4="TEB0187_REV01",CALC_CONN_TEB0187_REV01!$F:$M,"???"),8,0),"---")</f>
        <v>---</v>
      </c>
      <c r="K41" s="62" t="str">
        <f>IFERROR(VLOOKUP($D41&amp;"-"&amp;$E41,IF($C$4="TEB0187_REV01",CALC_CONN_TEB0187_REV01!$F:$N),9,0),"---")</f>
        <v>---</v>
      </c>
      <c r="L41" s="59" t="str">
        <f>IFERROR(VLOOKUP(K41,B2B!$H$3:$I$2000,2,0),"---")</f>
        <v>---</v>
      </c>
      <c r="M41" s="59" t="str">
        <f>IFERROR(VLOOKUP(L41,IF($M$4="TEI0187_REV01",RAW_m_TEI0187_REV01!$AD:$AH),5,0),"---")</f>
        <v>---</v>
      </c>
      <c r="N41" s="59" t="str">
        <f>IFERROR(VLOOKUP(L41,IF($M$4="TEI0187_REV01",RAW_m_TEI0187_REV01!$AE:$AJ),6,0),"---")</f>
        <v>---</v>
      </c>
      <c r="O41" s="63" t="str">
        <f>IFERROR(VLOOKUP(L41,IF($M$4="TEI0187_REV01",RAW_m_TEI0187_REV01!$AD:$AE),2,0),"---")</f>
        <v>---</v>
      </c>
      <c r="P41" s="59" t="str">
        <f>IFERROR(VLOOKUP(O41,IF($M$4="TEI0187_REV01",RAW_m_TEI0187_REV01!$AJ:$AK),2,0),"---")</f>
        <v>---</v>
      </c>
      <c r="Q41" s="59" t="str">
        <f>IFERROR(VLOOKUP(L41,IF($M$4="TEI0187_REV01",RAW_m_TEI0187_REV01!$AD:$AF),3,0),"---")</f>
        <v>---</v>
      </c>
      <c r="R41" s="59" t="str">
        <f>IFERROR(VLOOKUP(O41,IF($M$4="TEI0187_REV01",RAW_m_TEI0187_REV01!$AE:$AG),3,0),"---")</f>
        <v>---</v>
      </c>
      <c r="S41" s="59" t="str">
        <f t="shared" si="2"/>
        <v>---</v>
      </c>
    </row>
    <row r="42" spans="2:19" ht="15" customHeight="1" x14ac:dyDescent="0.25">
      <c r="B42" s="59">
        <f t="shared" si="1"/>
        <v>37</v>
      </c>
      <c r="C42" s="60">
        <f>IFERROR(IF($C$4="TEB0187_REV01",CALC_CONN_TEB0187_REV01!U42,),"---")</f>
        <v>0</v>
      </c>
      <c r="D42" s="59">
        <f>IFERROR(IF($C$4="TEB0187_REV01",CALC_CONN_TEB0187_REV01!D42,),"---")</f>
        <v>0</v>
      </c>
      <c r="E42" s="59">
        <f>IFERROR(IF($C$4="TEB0187_REV01",CALC_CONN_TEB0187_REV01!E42,),"---")</f>
        <v>0</v>
      </c>
      <c r="F42" s="59" t="str">
        <f>IFERROR(IF(VLOOKUP($D42&amp;"-"&amp;$E42,IF($C$4="TEB0187_REV01",CALC_CONN_TEB0187_REV01!$F:$I),4,0)="--","---",IF($C$4="TEB0187_REV01",CALC_CONN_TEB0187_REV01!$G42&amp; " --&gt; " &amp;CALC_CONN_TEB0187_REV01!$I42&amp; " --&gt; ")),"---")</f>
        <v>---</v>
      </c>
      <c r="G42" s="59" t="str">
        <f>IFERROR(IF(VLOOKUP($D42&amp;"-"&amp;$E42,IF($C$4="TEB0187_REV01",CALC_CONN_TEB0187_REV01!$F:$H),3,0)="--",VLOOKUP($D42&amp;"-"&amp;$E42,IF($C$4="TEB0187_REV01",CALC_CONN_TEB0187_REV01!$F:$H),2,0),VLOOKUP($D42&amp;"-"&amp;$E42,IF($C$4="TEB0187_REV01",CALC_CONN_TEB0187_REV01!$F:$H),3,0)),"---")</f>
        <v>---</v>
      </c>
      <c r="H42" s="59" t="str">
        <f>IFERROR(VLOOKUP(G42,IF($C$4="TEB0187_REV01",CALC_CONN_TEB0187_REV01!$G:$T),14,0),"---")</f>
        <v>---</v>
      </c>
      <c r="I42" s="59" t="str">
        <f>IFERROR(VLOOKUP($D42&amp;"-"&amp;$E42,IF($C$4="TEB0187_REV01",CALC_CONN_TEB0187_REV01!$F:$K,"???"),6,0),"---")</f>
        <v>---</v>
      </c>
      <c r="J42" s="61" t="str">
        <f>IFERROR(VLOOKUP($D42&amp;"-"&amp;$E42,IF($C$4="TEB0187_REV01",CALC_CONN_TEB0187_REV01!$F:$M,"???"),8,0),"---")</f>
        <v>---</v>
      </c>
      <c r="K42" s="62" t="str">
        <f>IFERROR(VLOOKUP($D42&amp;"-"&amp;$E42,IF($C$4="TEB0187_REV01",CALC_CONN_TEB0187_REV01!$F:$N),9,0),"---")</f>
        <v>---</v>
      </c>
      <c r="L42" s="59" t="str">
        <f>IFERROR(VLOOKUP(K42,B2B!$H$3:$I$2000,2,0),"---")</f>
        <v>---</v>
      </c>
      <c r="M42" s="59" t="str">
        <f>IFERROR(VLOOKUP(L42,IF($M$4="TEI0187_REV01",RAW_m_TEI0187_REV01!$AD:$AH),5,0),"---")</f>
        <v>---</v>
      </c>
      <c r="N42" s="59" t="str">
        <f>IFERROR(VLOOKUP(L42,IF($M$4="TEI0187_REV01",RAW_m_TEI0187_REV01!$AE:$AJ),6,0),"---")</f>
        <v>---</v>
      </c>
      <c r="O42" s="63" t="str">
        <f>IFERROR(VLOOKUP(L42,IF($M$4="TEI0187_REV01",RAW_m_TEI0187_REV01!$AD:$AE),2,0),"---")</f>
        <v>---</v>
      </c>
      <c r="P42" s="59" t="str">
        <f>IFERROR(VLOOKUP(O42,IF($M$4="TEI0187_REV01",RAW_m_TEI0187_REV01!$AJ:$AK),2,0),"---")</f>
        <v>---</v>
      </c>
      <c r="Q42" s="59" t="str">
        <f>IFERROR(VLOOKUP(L42,IF($M$4="TEI0187_REV01",RAW_m_TEI0187_REV01!$AD:$AF),3,0),"---")</f>
        <v>---</v>
      </c>
      <c r="R42" s="59" t="str">
        <f>IFERROR(VLOOKUP(O42,IF($M$4="TEI0187_REV01",RAW_m_TEI0187_REV01!$AE:$AG),3,0),"---")</f>
        <v>---</v>
      </c>
      <c r="S42" s="59" t="str">
        <f t="shared" si="2"/>
        <v>---</v>
      </c>
    </row>
    <row r="43" spans="2:19" ht="15" customHeight="1" x14ac:dyDescent="0.25">
      <c r="B43" s="59">
        <f t="shared" si="1"/>
        <v>38</v>
      </c>
      <c r="C43" s="60">
        <f>IFERROR(IF($C$4="TEB0187_REV01",CALC_CONN_TEB0187_REV01!U43,),"---")</f>
        <v>0</v>
      </c>
      <c r="D43" s="59">
        <f>IFERROR(IF($C$4="TEB0187_REV01",CALC_CONN_TEB0187_REV01!D43,),"---")</f>
        <v>0</v>
      </c>
      <c r="E43" s="59">
        <f>IFERROR(IF($C$4="TEB0187_REV01",CALC_CONN_TEB0187_REV01!E43,),"---")</f>
        <v>0</v>
      </c>
      <c r="F43" s="59" t="str">
        <f>IFERROR(IF(VLOOKUP($D43&amp;"-"&amp;$E43,IF($C$4="TEB0187_REV01",CALC_CONN_TEB0187_REV01!$F:$I),4,0)="--","---",IF($C$4="TEB0187_REV01",CALC_CONN_TEB0187_REV01!$G43&amp; " --&gt; " &amp;CALC_CONN_TEB0187_REV01!$I43&amp; " --&gt; ")),"---")</f>
        <v>---</v>
      </c>
      <c r="G43" s="59" t="str">
        <f>IFERROR(IF(VLOOKUP($D43&amp;"-"&amp;$E43,IF($C$4="TEB0187_REV01",CALC_CONN_TEB0187_REV01!$F:$H),3,0)="--",VLOOKUP($D43&amp;"-"&amp;$E43,IF($C$4="TEB0187_REV01",CALC_CONN_TEB0187_REV01!$F:$H),2,0),VLOOKUP($D43&amp;"-"&amp;$E43,IF($C$4="TEB0187_REV01",CALC_CONN_TEB0187_REV01!$F:$H),3,0)),"---")</f>
        <v>---</v>
      </c>
      <c r="H43" s="59" t="str">
        <f>IFERROR(VLOOKUP(G43,IF($C$4="TEB0187_REV01",CALC_CONN_TEB0187_REV01!$G:$T),14,0),"---")</f>
        <v>---</v>
      </c>
      <c r="I43" s="59" t="str">
        <f>IFERROR(VLOOKUP($D43&amp;"-"&amp;$E43,IF($C$4="TEB0187_REV01",CALC_CONN_TEB0187_REV01!$F:$K,"???"),6,0),"---")</f>
        <v>---</v>
      </c>
      <c r="J43" s="61" t="str">
        <f>IFERROR(VLOOKUP($D43&amp;"-"&amp;$E43,IF($C$4="TEB0187_REV01",CALC_CONN_TEB0187_REV01!$F:$M,"???"),8,0),"---")</f>
        <v>---</v>
      </c>
      <c r="K43" s="62" t="str">
        <f>IFERROR(VLOOKUP($D43&amp;"-"&amp;$E43,IF($C$4="TEB0187_REV01",CALC_CONN_TEB0187_REV01!$F:$N),9,0),"---")</f>
        <v>---</v>
      </c>
      <c r="L43" s="59" t="str">
        <f>IFERROR(VLOOKUP(K43,B2B!$H$3:$I$2000,2,0),"---")</f>
        <v>---</v>
      </c>
      <c r="M43" s="59" t="str">
        <f>IFERROR(VLOOKUP(L43,IF($M$4="TEI0187_REV01",RAW_m_TEI0187_REV01!$AD:$AH),5,0),"---")</f>
        <v>---</v>
      </c>
      <c r="N43" s="59" t="str">
        <f>IFERROR(VLOOKUP(L43,IF($M$4="TEI0187_REV01",RAW_m_TEI0187_REV01!$AE:$AJ),6,0),"---")</f>
        <v>---</v>
      </c>
      <c r="O43" s="63" t="str">
        <f>IFERROR(VLOOKUP(L43,IF($M$4="TEI0187_REV01",RAW_m_TEI0187_REV01!$AD:$AE),2,0),"---")</f>
        <v>---</v>
      </c>
      <c r="P43" s="59" t="str">
        <f>IFERROR(VLOOKUP(O43,IF($M$4="TEI0187_REV01",RAW_m_TEI0187_REV01!$AJ:$AK),2,0),"---")</f>
        <v>---</v>
      </c>
      <c r="Q43" s="59" t="str">
        <f>IFERROR(VLOOKUP(L43,IF($M$4="TEI0187_REV01",RAW_m_TEI0187_REV01!$AD:$AF),3,0),"---")</f>
        <v>---</v>
      </c>
      <c r="R43" s="59" t="str">
        <f>IFERROR(VLOOKUP(O43,IF($M$4="TEI0187_REV01",RAW_m_TEI0187_REV01!$AE:$AG),3,0),"---")</f>
        <v>---</v>
      </c>
      <c r="S43" s="59" t="str">
        <f t="shared" si="2"/>
        <v>---</v>
      </c>
    </row>
    <row r="44" spans="2:19" ht="15" customHeight="1" x14ac:dyDescent="0.25">
      <c r="B44" s="59">
        <f t="shared" si="1"/>
        <v>39</v>
      </c>
      <c r="C44" s="60">
        <f>IFERROR(IF($C$4="TEB0187_REV01",CALC_CONN_TEB0187_REV01!U44,),"---")</f>
        <v>0</v>
      </c>
      <c r="D44" s="59">
        <f>IFERROR(IF($C$4="TEB0187_REV01",CALC_CONN_TEB0187_REV01!D44,),"---")</f>
        <v>0</v>
      </c>
      <c r="E44" s="59">
        <f>IFERROR(IF($C$4="TEB0187_REV01",CALC_CONN_TEB0187_REV01!E44,),"---")</f>
        <v>0</v>
      </c>
      <c r="F44" s="59" t="str">
        <f>IFERROR(IF(VLOOKUP($D44&amp;"-"&amp;$E44,IF($C$4="TEB0187_REV01",CALC_CONN_TEB0187_REV01!$F:$I),4,0)="--","---",IF($C$4="TEB0187_REV01",CALC_CONN_TEB0187_REV01!$G44&amp; " --&gt; " &amp;CALC_CONN_TEB0187_REV01!$I44&amp; " --&gt; ")),"---")</f>
        <v>---</v>
      </c>
      <c r="G44" s="59" t="str">
        <f>IFERROR(IF(VLOOKUP($D44&amp;"-"&amp;$E44,IF($C$4="TEB0187_REV01",CALC_CONN_TEB0187_REV01!$F:$H),3,0)="--",VLOOKUP($D44&amp;"-"&amp;$E44,IF($C$4="TEB0187_REV01",CALC_CONN_TEB0187_REV01!$F:$H),2,0),VLOOKUP($D44&amp;"-"&amp;$E44,IF($C$4="TEB0187_REV01",CALC_CONN_TEB0187_REV01!$F:$H),3,0)),"---")</f>
        <v>---</v>
      </c>
      <c r="H44" s="59" t="str">
        <f>IFERROR(VLOOKUP(G44,IF($C$4="TEB0187_REV01",CALC_CONN_TEB0187_REV01!$G:$T),14,0),"---")</f>
        <v>---</v>
      </c>
      <c r="I44" s="59" t="str">
        <f>IFERROR(VLOOKUP($D44&amp;"-"&amp;$E44,IF($C$4="TEB0187_REV01",CALC_CONN_TEB0187_REV01!$F:$K,"???"),6,0),"---")</f>
        <v>---</v>
      </c>
      <c r="J44" s="61" t="str">
        <f>IFERROR(VLOOKUP($D44&amp;"-"&amp;$E44,IF($C$4="TEB0187_REV01",CALC_CONN_TEB0187_REV01!$F:$M,"???"),8,0),"---")</f>
        <v>---</v>
      </c>
      <c r="K44" s="62" t="str">
        <f>IFERROR(VLOOKUP($D44&amp;"-"&amp;$E44,IF($C$4="TEB0187_REV01",CALC_CONN_TEB0187_REV01!$F:$N),9,0),"---")</f>
        <v>---</v>
      </c>
      <c r="L44" s="59" t="str">
        <f>IFERROR(VLOOKUP(K44,B2B!$H$3:$I$2000,2,0),"---")</f>
        <v>---</v>
      </c>
      <c r="M44" s="59" t="str">
        <f>IFERROR(VLOOKUP(L44,IF($M$4="TEI0187_REV01",RAW_m_TEI0187_REV01!$AD:$AH),5,0),"---")</f>
        <v>---</v>
      </c>
      <c r="N44" s="59" t="str">
        <f>IFERROR(VLOOKUP(L44,IF($M$4="TEI0187_REV01",RAW_m_TEI0187_REV01!$AE:$AJ),6,0),"---")</f>
        <v>---</v>
      </c>
      <c r="O44" s="63" t="str">
        <f>IFERROR(VLOOKUP(L44,IF($M$4="TEI0187_REV01",RAW_m_TEI0187_REV01!$AD:$AE),2,0),"---")</f>
        <v>---</v>
      </c>
      <c r="P44" s="59" t="str">
        <f>IFERROR(VLOOKUP(O44,IF($M$4="TEI0187_REV01",RAW_m_TEI0187_REV01!$AJ:$AK),2,0),"---")</f>
        <v>---</v>
      </c>
      <c r="Q44" s="59" t="str">
        <f>IFERROR(VLOOKUP(L44,IF($M$4="TEI0187_REV01",RAW_m_TEI0187_REV01!$AD:$AF),3,0),"---")</f>
        <v>---</v>
      </c>
      <c r="R44" s="59" t="str">
        <f>IFERROR(VLOOKUP(O44,IF($M$4="TEI0187_REV01",RAW_m_TEI0187_REV01!$AE:$AG),3,0),"---")</f>
        <v>---</v>
      </c>
      <c r="S44" s="59" t="str">
        <f t="shared" si="2"/>
        <v>---</v>
      </c>
    </row>
    <row r="45" spans="2:19" ht="15" customHeight="1" x14ac:dyDescent="0.25">
      <c r="B45" s="59">
        <f t="shared" si="1"/>
        <v>40</v>
      </c>
      <c r="C45" s="60">
        <f>IFERROR(IF($C$4="TEB0187_REV01",CALC_CONN_TEB0187_REV01!U45,),"---")</f>
        <v>0</v>
      </c>
      <c r="D45" s="59">
        <f>IFERROR(IF($C$4="TEB0187_REV01",CALC_CONN_TEB0187_REV01!D45,),"---")</f>
        <v>0</v>
      </c>
      <c r="E45" s="59">
        <f>IFERROR(IF($C$4="TEB0187_REV01",CALC_CONN_TEB0187_REV01!E45,),"---")</f>
        <v>0</v>
      </c>
      <c r="F45" s="59" t="str">
        <f>IFERROR(IF(VLOOKUP($D45&amp;"-"&amp;$E45,IF($C$4="TEB0187_REV01",CALC_CONN_TEB0187_REV01!$F:$I),4,0)="--","---",IF($C$4="TEB0187_REV01",CALC_CONN_TEB0187_REV01!$G45&amp; " --&gt; " &amp;CALC_CONN_TEB0187_REV01!$I45&amp; " --&gt; ")),"---")</f>
        <v>---</v>
      </c>
      <c r="G45" s="59" t="str">
        <f>IFERROR(IF(VLOOKUP($D45&amp;"-"&amp;$E45,IF($C$4="TEB0187_REV01",CALC_CONN_TEB0187_REV01!$F:$H),3,0)="--",VLOOKUP($D45&amp;"-"&amp;$E45,IF($C$4="TEB0187_REV01",CALC_CONN_TEB0187_REV01!$F:$H),2,0),VLOOKUP($D45&amp;"-"&amp;$E45,IF($C$4="TEB0187_REV01",CALC_CONN_TEB0187_REV01!$F:$H),3,0)),"---")</f>
        <v>---</v>
      </c>
      <c r="H45" s="59" t="str">
        <f>IFERROR(VLOOKUP(G45,IF($C$4="TEB0187_REV01",CALC_CONN_TEB0187_REV01!$G:$T),14,0),"---")</f>
        <v>---</v>
      </c>
      <c r="I45" s="59" t="str">
        <f>IFERROR(VLOOKUP($D45&amp;"-"&amp;$E45,IF($C$4="TEB0187_REV01",CALC_CONN_TEB0187_REV01!$F:$K,"???"),6,0),"---")</f>
        <v>---</v>
      </c>
      <c r="J45" s="61" t="str">
        <f>IFERROR(VLOOKUP($D45&amp;"-"&amp;$E45,IF($C$4="TEB0187_REV01",CALC_CONN_TEB0187_REV01!$F:$M,"???"),8,0),"---")</f>
        <v>---</v>
      </c>
      <c r="K45" s="62" t="str">
        <f>IFERROR(VLOOKUP($D45&amp;"-"&amp;$E45,IF($C$4="TEB0187_REV01",CALC_CONN_TEB0187_REV01!$F:$N),9,0),"---")</f>
        <v>---</v>
      </c>
      <c r="L45" s="59" t="str">
        <f>IFERROR(VLOOKUP(K45,B2B!$H$3:$I$2000,2,0),"---")</f>
        <v>---</v>
      </c>
      <c r="M45" s="59" t="str">
        <f>IFERROR(VLOOKUP(L45,IF($M$4="TEI0187_REV01",RAW_m_TEI0187_REV01!$AD:$AH),5,0),"---")</f>
        <v>---</v>
      </c>
      <c r="N45" s="59" t="str">
        <f>IFERROR(VLOOKUP(L45,IF($M$4="TEI0187_REV01",RAW_m_TEI0187_REV01!$AE:$AJ),6,0),"---")</f>
        <v>---</v>
      </c>
      <c r="O45" s="63" t="str">
        <f>IFERROR(VLOOKUP(L45,IF($M$4="TEI0187_REV01",RAW_m_TEI0187_REV01!$AD:$AE),2,0),"---")</f>
        <v>---</v>
      </c>
      <c r="P45" s="59" t="str">
        <f>IFERROR(VLOOKUP(O45,IF($M$4="TEI0187_REV01",RAW_m_TEI0187_REV01!$AJ:$AK),2,0),"---")</f>
        <v>---</v>
      </c>
      <c r="Q45" s="59" t="str">
        <f>IFERROR(VLOOKUP(L45,IF($M$4="TEI0187_REV01",RAW_m_TEI0187_REV01!$AD:$AF),3,0),"---")</f>
        <v>---</v>
      </c>
      <c r="R45" s="59" t="str">
        <f>IFERROR(VLOOKUP(O45,IF($M$4="TEI0187_REV01",RAW_m_TEI0187_REV01!$AE:$AG),3,0),"---")</f>
        <v>---</v>
      </c>
      <c r="S45" s="59" t="str">
        <f t="shared" si="2"/>
        <v>---</v>
      </c>
    </row>
    <row r="46" spans="2:19" ht="15" customHeight="1" x14ac:dyDescent="0.25">
      <c r="B46" s="59">
        <f t="shared" si="1"/>
        <v>41</v>
      </c>
      <c r="C46" s="60">
        <f>IFERROR(IF($C$4="TEB0187_REV01",CALC_CONN_TEB0187_REV01!U46,),"---")</f>
        <v>0</v>
      </c>
      <c r="D46" s="59">
        <f>IFERROR(IF($C$4="TEB0187_REV01",CALC_CONN_TEB0187_REV01!D46,),"---")</f>
        <v>0</v>
      </c>
      <c r="E46" s="59">
        <f>IFERROR(IF($C$4="TEB0187_REV01",CALC_CONN_TEB0187_REV01!E46,),"---")</f>
        <v>0</v>
      </c>
      <c r="F46" s="59" t="str">
        <f>IFERROR(IF(VLOOKUP($D46&amp;"-"&amp;$E46,IF($C$4="TEB0187_REV01",CALC_CONN_TEB0187_REV01!$F:$I),4,0)="--","---",IF($C$4="TEB0187_REV01",CALC_CONN_TEB0187_REV01!$G46&amp; " --&gt; " &amp;CALC_CONN_TEB0187_REV01!$I46&amp; " --&gt; ")),"---")</f>
        <v>---</v>
      </c>
      <c r="G46" s="59" t="str">
        <f>IFERROR(IF(VLOOKUP($D46&amp;"-"&amp;$E46,IF($C$4="TEB0187_REV01",CALC_CONN_TEB0187_REV01!$F:$H),3,0)="--",VLOOKUP($D46&amp;"-"&amp;$E46,IF($C$4="TEB0187_REV01",CALC_CONN_TEB0187_REV01!$F:$H),2,0),VLOOKUP($D46&amp;"-"&amp;$E46,IF($C$4="TEB0187_REV01",CALC_CONN_TEB0187_REV01!$F:$H),3,0)),"---")</f>
        <v>---</v>
      </c>
      <c r="H46" s="59" t="str">
        <f>IFERROR(VLOOKUP(G46,IF($C$4="TEB0187_REV01",CALC_CONN_TEB0187_REV01!$G:$T),14,0),"---")</f>
        <v>---</v>
      </c>
      <c r="I46" s="59" t="str">
        <f>IFERROR(VLOOKUP($D46&amp;"-"&amp;$E46,IF($C$4="TEB0187_REV01",CALC_CONN_TEB0187_REV01!$F:$K,"???"),6,0),"---")</f>
        <v>---</v>
      </c>
      <c r="J46" s="61" t="str">
        <f>IFERROR(VLOOKUP($D46&amp;"-"&amp;$E46,IF($C$4="TEB0187_REV01",CALC_CONN_TEB0187_REV01!$F:$M,"???"),8,0),"---")</f>
        <v>---</v>
      </c>
      <c r="K46" s="62" t="str">
        <f>IFERROR(VLOOKUP($D46&amp;"-"&amp;$E46,IF($C$4="TEB0187_REV01",CALC_CONN_TEB0187_REV01!$F:$N),9,0),"---")</f>
        <v>---</v>
      </c>
      <c r="L46" s="59" t="str">
        <f>IFERROR(VLOOKUP(K46,B2B!$H$3:$I$2000,2,0),"---")</f>
        <v>---</v>
      </c>
      <c r="M46" s="59" t="str">
        <f>IFERROR(VLOOKUP(L46,IF($M$4="TEI0187_REV01",RAW_m_TEI0187_REV01!$AD:$AH),5,0),"---")</f>
        <v>---</v>
      </c>
      <c r="N46" s="59" t="str">
        <f>IFERROR(VLOOKUP(L46,IF($M$4="TEI0187_REV01",RAW_m_TEI0187_REV01!$AE:$AJ),6,0),"---")</f>
        <v>---</v>
      </c>
      <c r="O46" s="63" t="str">
        <f>IFERROR(VLOOKUP(L46,IF($M$4="TEI0187_REV01",RAW_m_TEI0187_REV01!$AD:$AE),2,0),"---")</f>
        <v>---</v>
      </c>
      <c r="P46" s="59" t="str">
        <f>IFERROR(VLOOKUP(O46,IF($M$4="TEI0187_REV01",RAW_m_TEI0187_REV01!$AJ:$AK),2,0),"---")</f>
        <v>---</v>
      </c>
      <c r="Q46" s="59" t="str">
        <f>IFERROR(VLOOKUP(L46,IF($M$4="TEI0187_REV01",RAW_m_TEI0187_REV01!$AD:$AF),3,0),"---")</f>
        <v>---</v>
      </c>
      <c r="R46" s="59" t="str">
        <f>IFERROR(VLOOKUP(O46,IF($M$4="TEI0187_REV01",RAW_m_TEI0187_REV01!$AE:$AG),3,0),"---")</f>
        <v>---</v>
      </c>
      <c r="S46" s="59" t="str">
        <f t="shared" si="2"/>
        <v>---</v>
      </c>
    </row>
    <row r="47" spans="2:19" ht="15" customHeight="1" x14ac:dyDescent="0.25">
      <c r="B47" s="59">
        <f t="shared" si="1"/>
        <v>42</v>
      </c>
      <c r="C47" s="60">
        <f>IFERROR(IF($C$4="TEB0187_REV01",CALC_CONN_TEB0187_REV01!U47,),"---")</f>
        <v>0</v>
      </c>
      <c r="D47" s="59">
        <f>IFERROR(IF($C$4="TEB0187_REV01",CALC_CONN_TEB0187_REV01!D47,),"---")</f>
        <v>0</v>
      </c>
      <c r="E47" s="59">
        <f>IFERROR(IF($C$4="TEB0187_REV01",CALC_CONN_TEB0187_REV01!E47,),"---")</f>
        <v>0</v>
      </c>
      <c r="F47" s="59" t="str">
        <f>IFERROR(IF(VLOOKUP($D47&amp;"-"&amp;$E47,IF($C$4="TEB0187_REV01",CALC_CONN_TEB0187_REV01!$F:$I),4,0)="--","---",IF($C$4="TEB0187_REV01",CALC_CONN_TEB0187_REV01!$G47&amp; " --&gt; " &amp;CALC_CONN_TEB0187_REV01!$I47&amp; " --&gt; ")),"---")</f>
        <v>---</v>
      </c>
      <c r="G47" s="59" t="str">
        <f>IFERROR(IF(VLOOKUP($D47&amp;"-"&amp;$E47,IF($C$4="TEB0187_REV01",CALC_CONN_TEB0187_REV01!$F:$H),3,0)="--",VLOOKUP($D47&amp;"-"&amp;$E47,IF($C$4="TEB0187_REV01",CALC_CONN_TEB0187_REV01!$F:$H),2,0),VLOOKUP($D47&amp;"-"&amp;$E47,IF($C$4="TEB0187_REV01",CALC_CONN_TEB0187_REV01!$F:$H),3,0)),"---")</f>
        <v>---</v>
      </c>
      <c r="H47" s="59" t="str">
        <f>IFERROR(VLOOKUP(G47,IF($C$4="TEB0187_REV01",CALC_CONN_TEB0187_REV01!$G:$T),14,0),"---")</f>
        <v>---</v>
      </c>
      <c r="I47" s="59" t="str">
        <f>IFERROR(VLOOKUP($D47&amp;"-"&amp;$E47,IF($C$4="TEB0187_REV01",CALC_CONN_TEB0187_REV01!$F:$K,"???"),6,0),"---")</f>
        <v>---</v>
      </c>
      <c r="J47" s="61" t="str">
        <f>IFERROR(VLOOKUP($D47&amp;"-"&amp;$E47,IF($C$4="TEB0187_REV01",CALC_CONN_TEB0187_REV01!$F:$M,"???"),8,0),"---")</f>
        <v>---</v>
      </c>
      <c r="K47" s="62" t="str">
        <f>IFERROR(VLOOKUP($D47&amp;"-"&amp;$E47,IF($C$4="TEB0187_REV01",CALC_CONN_TEB0187_REV01!$F:$N),9,0),"---")</f>
        <v>---</v>
      </c>
      <c r="L47" s="59" t="str">
        <f>IFERROR(VLOOKUP(K47,B2B!$H$3:$I$2000,2,0),"---")</f>
        <v>---</v>
      </c>
      <c r="M47" s="59" t="str">
        <f>IFERROR(VLOOKUP(L47,IF($M$4="TEI0187_REV01",RAW_m_TEI0187_REV01!$AD:$AH),5,0),"---")</f>
        <v>---</v>
      </c>
      <c r="N47" s="59" t="str">
        <f>IFERROR(VLOOKUP(L47,IF($M$4="TEI0187_REV01",RAW_m_TEI0187_REV01!$AE:$AJ),6,0),"---")</f>
        <v>---</v>
      </c>
      <c r="O47" s="63" t="str">
        <f>IFERROR(VLOOKUP(L47,IF($M$4="TEI0187_REV01",RAW_m_TEI0187_REV01!$AD:$AE),2,0),"---")</f>
        <v>---</v>
      </c>
      <c r="P47" s="59" t="str">
        <f>IFERROR(VLOOKUP(O47,IF($M$4="TEI0187_REV01",RAW_m_TEI0187_REV01!$AJ:$AK),2,0),"---")</f>
        <v>---</v>
      </c>
      <c r="Q47" s="59" t="str">
        <f>IFERROR(VLOOKUP(L47,IF($M$4="TEI0187_REV01",RAW_m_TEI0187_REV01!$AD:$AF),3,0),"---")</f>
        <v>---</v>
      </c>
      <c r="R47" s="59" t="str">
        <f>IFERROR(VLOOKUP(O47,IF($M$4="TEI0187_REV01",RAW_m_TEI0187_REV01!$AE:$AG),3,0),"---")</f>
        <v>---</v>
      </c>
      <c r="S47" s="59" t="str">
        <f t="shared" si="2"/>
        <v>---</v>
      </c>
    </row>
    <row r="48" spans="2:19" ht="15" customHeight="1" x14ac:dyDescent="0.25">
      <c r="B48" s="59">
        <f t="shared" si="1"/>
        <v>43</v>
      </c>
      <c r="C48" s="60">
        <f>IFERROR(IF($C$4="TEB0187_REV01",CALC_CONN_TEB0187_REV01!U48,),"---")</f>
        <v>0</v>
      </c>
      <c r="D48" s="59">
        <f>IFERROR(IF($C$4="TEB0187_REV01",CALC_CONN_TEB0187_REV01!D48,),"---")</f>
        <v>0</v>
      </c>
      <c r="E48" s="59">
        <f>IFERROR(IF($C$4="TEB0187_REV01",CALC_CONN_TEB0187_REV01!E48,),"---")</f>
        <v>0</v>
      </c>
      <c r="F48" s="59" t="str">
        <f>IFERROR(IF(VLOOKUP($D48&amp;"-"&amp;$E48,IF($C$4="TEB0187_REV01",CALC_CONN_TEB0187_REV01!$F:$I),4,0)="--","---",IF($C$4="TEB0187_REV01",CALC_CONN_TEB0187_REV01!$G48&amp; " --&gt; " &amp;CALC_CONN_TEB0187_REV01!$I48&amp; " --&gt; ")),"---")</f>
        <v>---</v>
      </c>
      <c r="G48" s="59" t="str">
        <f>IFERROR(IF(VLOOKUP($D48&amp;"-"&amp;$E48,IF($C$4="TEB0187_REV01",CALC_CONN_TEB0187_REV01!$F:$H),3,0)="--",VLOOKUP($D48&amp;"-"&amp;$E48,IF($C$4="TEB0187_REV01",CALC_CONN_TEB0187_REV01!$F:$H),2,0),VLOOKUP($D48&amp;"-"&amp;$E48,IF($C$4="TEB0187_REV01",CALC_CONN_TEB0187_REV01!$F:$H),3,0)),"---")</f>
        <v>---</v>
      </c>
      <c r="H48" s="59" t="str">
        <f>IFERROR(VLOOKUP(G48,IF($C$4="TEB0187_REV01",CALC_CONN_TEB0187_REV01!$G:$T),14,0),"---")</f>
        <v>---</v>
      </c>
      <c r="I48" s="59" t="str">
        <f>IFERROR(VLOOKUP($D48&amp;"-"&amp;$E48,IF($C$4="TEB0187_REV01",CALC_CONN_TEB0187_REV01!$F:$K,"???"),6,0),"---")</f>
        <v>---</v>
      </c>
      <c r="J48" s="61" t="str">
        <f>IFERROR(VLOOKUP($D48&amp;"-"&amp;$E48,IF($C$4="TEB0187_REV01",CALC_CONN_TEB0187_REV01!$F:$M,"???"),8,0),"---")</f>
        <v>---</v>
      </c>
      <c r="K48" s="62" t="str">
        <f>IFERROR(VLOOKUP($D48&amp;"-"&amp;$E48,IF($C$4="TEB0187_REV01",CALC_CONN_TEB0187_REV01!$F:$N),9,0),"---")</f>
        <v>---</v>
      </c>
      <c r="L48" s="59" t="str">
        <f>IFERROR(VLOOKUP(K48,B2B!$H$3:$I$2000,2,0),"---")</f>
        <v>---</v>
      </c>
      <c r="M48" s="59" t="str">
        <f>IFERROR(VLOOKUP(L48,IF($M$4="TEI0187_REV01",RAW_m_TEI0187_REV01!$AD:$AH),5,0),"---")</f>
        <v>---</v>
      </c>
      <c r="N48" s="59" t="str">
        <f>IFERROR(VLOOKUP(L48,IF($M$4="TEI0187_REV01",RAW_m_TEI0187_REV01!$AE:$AJ),6,0),"---")</f>
        <v>---</v>
      </c>
      <c r="O48" s="63" t="str">
        <f>IFERROR(VLOOKUP(L48,IF($M$4="TEI0187_REV01",RAW_m_TEI0187_REV01!$AD:$AE),2,0),"---")</f>
        <v>---</v>
      </c>
      <c r="P48" s="59" t="str">
        <f>IFERROR(VLOOKUP(O48,IF($M$4="TEI0187_REV01",RAW_m_TEI0187_REV01!$AJ:$AK),2,0),"---")</f>
        <v>---</v>
      </c>
      <c r="Q48" s="59" t="str">
        <f>IFERROR(VLOOKUP(L48,IF($M$4="TEI0187_REV01",RAW_m_TEI0187_REV01!$AD:$AF),3,0),"---")</f>
        <v>---</v>
      </c>
      <c r="R48" s="59" t="str">
        <f>IFERROR(VLOOKUP(O48,IF($M$4="TEI0187_REV01",RAW_m_TEI0187_REV01!$AE:$AG),3,0),"---")</f>
        <v>---</v>
      </c>
      <c r="S48" s="59" t="str">
        <f t="shared" si="2"/>
        <v>---</v>
      </c>
    </row>
    <row r="49" spans="2:19" ht="15" customHeight="1" x14ac:dyDescent="0.25">
      <c r="B49" s="59">
        <f t="shared" si="1"/>
        <v>44</v>
      </c>
      <c r="C49" s="60">
        <f>IFERROR(IF($C$4="TEB0187_REV01",CALC_CONN_TEB0187_REV01!U49,),"---")</f>
        <v>0</v>
      </c>
      <c r="D49" s="59">
        <f>IFERROR(IF($C$4="TEB0187_REV01",CALC_CONN_TEB0187_REV01!D49,),"---")</f>
        <v>0</v>
      </c>
      <c r="E49" s="59">
        <f>IFERROR(IF($C$4="TEB0187_REV01",CALC_CONN_TEB0187_REV01!E49,),"---")</f>
        <v>0</v>
      </c>
      <c r="F49" s="59" t="str">
        <f>IFERROR(IF(VLOOKUP($D49&amp;"-"&amp;$E49,IF($C$4="TEB0187_REV01",CALC_CONN_TEB0187_REV01!$F:$I),4,0)="--","---",IF($C$4="TEB0187_REV01",CALC_CONN_TEB0187_REV01!$G49&amp; " --&gt; " &amp;CALC_CONN_TEB0187_REV01!$I49&amp; " --&gt; ")),"---")</f>
        <v>---</v>
      </c>
      <c r="G49" s="59" t="str">
        <f>IFERROR(IF(VLOOKUP($D49&amp;"-"&amp;$E49,IF($C$4="TEB0187_REV01",CALC_CONN_TEB0187_REV01!$F:$H),3,0)="--",VLOOKUP($D49&amp;"-"&amp;$E49,IF($C$4="TEB0187_REV01",CALC_CONN_TEB0187_REV01!$F:$H),2,0),VLOOKUP($D49&amp;"-"&amp;$E49,IF($C$4="TEB0187_REV01",CALC_CONN_TEB0187_REV01!$F:$H),3,0)),"---")</f>
        <v>---</v>
      </c>
      <c r="H49" s="59" t="str">
        <f>IFERROR(VLOOKUP(G49,IF($C$4="TEB0187_REV01",CALC_CONN_TEB0187_REV01!$G:$T),14,0),"---")</f>
        <v>---</v>
      </c>
      <c r="I49" s="59" t="str">
        <f>IFERROR(VLOOKUP($D49&amp;"-"&amp;$E49,IF($C$4="TEB0187_REV01",CALC_CONN_TEB0187_REV01!$F:$K,"???"),6,0),"---")</f>
        <v>---</v>
      </c>
      <c r="J49" s="61" t="str">
        <f>IFERROR(VLOOKUP($D49&amp;"-"&amp;$E49,IF($C$4="TEB0187_REV01",CALC_CONN_TEB0187_REV01!$F:$M,"???"),8,0),"---")</f>
        <v>---</v>
      </c>
      <c r="K49" s="62" t="str">
        <f>IFERROR(VLOOKUP($D49&amp;"-"&amp;$E49,IF($C$4="TEB0187_REV01",CALC_CONN_TEB0187_REV01!$F:$N),9,0),"---")</f>
        <v>---</v>
      </c>
      <c r="L49" s="59" t="str">
        <f>IFERROR(VLOOKUP(K49,B2B!$H$3:$I$2000,2,0),"---")</f>
        <v>---</v>
      </c>
      <c r="M49" s="59" t="str">
        <f>IFERROR(VLOOKUP(L49,IF($M$4="TEI0187_REV01",RAW_m_TEI0187_REV01!$AD:$AH),5,0),"---")</f>
        <v>---</v>
      </c>
      <c r="N49" s="59" t="str">
        <f>IFERROR(VLOOKUP(L49,IF($M$4="TEI0187_REV01",RAW_m_TEI0187_REV01!$AE:$AJ),6,0),"---")</f>
        <v>---</v>
      </c>
      <c r="O49" s="63" t="str">
        <f>IFERROR(VLOOKUP(L49,IF($M$4="TEI0187_REV01",RAW_m_TEI0187_REV01!$AD:$AE),2,0),"---")</f>
        <v>---</v>
      </c>
      <c r="P49" s="59" t="str">
        <f>IFERROR(VLOOKUP(O49,IF($M$4="TEI0187_REV01",RAW_m_TEI0187_REV01!$AJ:$AK),2,0),"---")</f>
        <v>---</v>
      </c>
      <c r="Q49" s="59" t="str">
        <f>IFERROR(VLOOKUP(L49,IF($M$4="TEI0187_REV01",RAW_m_TEI0187_REV01!$AD:$AF),3,0),"---")</f>
        <v>---</v>
      </c>
      <c r="R49" s="59" t="str">
        <f>IFERROR(VLOOKUP(O49,IF($M$4="TEI0187_REV01",RAW_m_TEI0187_REV01!$AE:$AG),3,0),"---")</f>
        <v>---</v>
      </c>
      <c r="S49" s="59" t="str">
        <f t="shared" si="2"/>
        <v>---</v>
      </c>
    </row>
    <row r="50" spans="2:19" ht="15" customHeight="1" x14ac:dyDescent="0.25">
      <c r="B50" s="59">
        <f t="shared" si="1"/>
        <v>45</v>
      </c>
      <c r="C50" s="60">
        <f>IFERROR(IF($C$4="TEB0187_REV01",CALC_CONN_TEB0187_REV01!U50,),"---")</f>
        <v>0</v>
      </c>
      <c r="D50" s="59">
        <f>IFERROR(IF($C$4="TEB0187_REV01",CALC_CONN_TEB0187_REV01!D50,),"---")</f>
        <v>0</v>
      </c>
      <c r="E50" s="59">
        <f>IFERROR(IF($C$4="TEB0187_REV01",CALC_CONN_TEB0187_REV01!E50,),"---")</f>
        <v>0</v>
      </c>
      <c r="F50" s="59" t="str">
        <f>IFERROR(IF(VLOOKUP($D50&amp;"-"&amp;$E50,IF($C$4="TEB0187_REV01",CALC_CONN_TEB0187_REV01!$F:$I),4,0)="--","---",IF($C$4="TEB0187_REV01",CALC_CONN_TEB0187_REV01!$G50&amp; " --&gt; " &amp;CALC_CONN_TEB0187_REV01!$I50&amp; " --&gt; ")),"---")</f>
        <v>---</v>
      </c>
      <c r="G50" s="59" t="str">
        <f>IFERROR(IF(VLOOKUP($D50&amp;"-"&amp;$E50,IF($C$4="TEB0187_REV01",CALC_CONN_TEB0187_REV01!$F:$H),3,0)="--",VLOOKUP($D50&amp;"-"&amp;$E50,IF($C$4="TEB0187_REV01",CALC_CONN_TEB0187_REV01!$F:$H),2,0),VLOOKUP($D50&amp;"-"&amp;$E50,IF($C$4="TEB0187_REV01",CALC_CONN_TEB0187_REV01!$F:$H),3,0)),"---")</f>
        <v>---</v>
      </c>
      <c r="H50" s="59" t="str">
        <f>IFERROR(VLOOKUP(G50,IF($C$4="TEB0187_REV01",CALC_CONN_TEB0187_REV01!$G:$T),14,0),"---")</f>
        <v>---</v>
      </c>
      <c r="I50" s="59" t="str">
        <f>IFERROR(VLOOKUP($D50&amp;"-"&amp;$E50,IF($C$4="TEB0187_REV01",CALC_CONN_TEB0187_REV01!$F:$K,"???"),6,0),"---")</f>
        <v>---</v>
      </c>
      <c r="J50" s="61" t="str">
        <f>IFERROR(VLOOKUP($D50&amp;"-"&amp;$E50,IF($C$4="TEB0187_REV01",CALC_CONN_TEB0187_REV01!$F:$M,"???"),8,0),"---")</f>
        <v>---</v>
      </c>
      <c r="K50" s="62" t="str">
        <f>IFERROR(VLOOKUP($D50&amp;"-"&amp;$E50,IF($C$4="TEB0187_REV01",CALC_CONN_TEB0187_REV01!$F:$N),9,0),"---")</f>
        <v>---</v>
      </c>
      <c r="L50" s="59" t="str">
        <f>IFERROR(VLOOKUP(K50,B2B!$H$3:$I$2000,2,0),"---")</f>
        <v>---</v>
      </c>
      <c r="M50" s="59" t="str">
        <f>IFERROR(VLOOKUP(L50,IF($M$4="TEI0187_REV01",RAW_m_TEI0187_REV01!$AD:$AH),5,0),"---")</f>
        <v>---</v>
      </c>
      <c r="N50" s="59" t="str">
        <f>IFERROR(VLOOKUP(L50,IF($M$4="TEI0187_REV01",RAW_m_TEI0187_REV01!$AE:$AJ),6,0),"---")</f>
        <v>---</v>
      </c>
      <c r="O50" s="63" t="str">
        <f>IFERROR(VLOOKUP(L50,IF($M$4="TEI0187_REV01",RAW_m_TEI0187_REV01!$AD:$AE),2,0),"---")</f>
        <v>---</v>
      </c>
      <c r="P50" s="59" t="str">
        <f>IFERROR(VLOOKUP(O50,IF($M$4="TEI0187_REV01",RAW_m_TEI0187_REV01!$AJ:$AK),2,0),"---")</f>
        <v>---</v>
      </c>
      <c r="Q50" s="59" t="str">
        <f>IFERROR(VLOOKUP(L50,IF($M$4="TEI0187_REV01",RAW_m_TEI0187_REV01!$AD:$AF),3,0),"---")</f>
        <v>---</v>
      </c>
      <c r="R50" s="59" t="str">
        <f>IFERROR(VLOOKUP(O50,IF($M$4="TEI0187_REV01",RAW_m_TEI0187_REV01!$AE:$AG),3,0),"---")</f>
        <v>---</v>
      </c>
      <c r="S50" s="59" t="str">
        <f t="shared" si="2"/>
        <v>---</v>
      </c>
    </row>
    <row r="51" spans="2:19" ht="15" customHeight="1" x14ac:dyDescent="0.25">
      <c r="B51" s="59">
        <f t="shared" si="1"/>
        <v>46</v>
      </c>
      <c r="C51" s="60">
        <f>IFERROR(IF($C$4="TEB0187_REV01",CALC_CONN_TEB0187_REV01!U51,),"---")</f>
        <v>0</v>
      </c>
      <c r="D51" s="59">
        <f>IFERROR(IF($C$4="TEB0187_REV01",CALC_CONN_TEB0187_REV01!D51,),"---")</f>
        <v>0</v>
      </c>
      <c r="E51" s="59">
        <f>IFERROR(IF($C$4="TEB0187_REV01",CALC_CONN_TEB0187_REV01!E51,),"---")</f>
        <v>0</v>
      </c>
      <c r="F51" s="59" t="str">
        <f>IFERROR(IF(VLOOKUP($D51&amp;"-"&amp;$E51,IF($C$4="TEB0187_REV01",CALC_CONN_TEB0187_REV01!$F:$I),4,0)="--","---",IF($C$4="TEB0187_REV01",CALC_CONN_TEB0187_REV01!$G51&amp; " --&gt; " &amp;CALC_CONN_TEB0187_REV01!$I51&amp; " --&gt; ")),"---")</f>
        <v>---</v>
      </c>
      <c r="G51" s="59" t="str">
        <f>IFERROR(IF(VLOOKUP($D51&amp;"-"&amp;$E51,IF($C$4="TEB0187_REV01",CALC_CONN_TEB0187_REV01!$F:$H),3,0)="--",VLOOKUP($D51&amp;"-"&amp;$E51,IF($C$4="TEB0187_REV01",CALC_CONN_TEB0187_REV01!$F:$H),2,0),VLOOKUP($D51&amp;"-"&amp;$E51,IF($C$4="TEB0187_REV01",CALC_CONN_TEB0187_REV01!$F:$H),3,0)),"---")</f>
        <v>---</v>
      </c>
      <c r="H51" s="59" t="str">
        <f>IFERROR(VLOOKUP(G51,IF($C$4="TEB0187_REV01",CALC_CONN_TEB0187_REV01!$G:$T),14,0),"---")</f>
        <v>---</v>
      </c>
      <c r="I51" s="59" t="str">
        <f>IFERROR(VLOOKUP($D51&amp;"-"&amp;$E51,IF($C$4="TEB0187_REV01",CALC_CONN_TEB0187_REV01!$F:$K,"???"),6,0),"---")</f>
        <v>---</v>
      </c>
      <c r="J51" s="61" t="str">
        <f>IFERROR(VLOOKUP($D51&amp;"-"&amp;$E51,IF($C$4="TEB0187_REV01",CALC_CONN_TEB0187_REV01!$F:$M,"???"),8,0),"---")</f>
        <v>---</v>
      </c>
      <c r="K51" s="62" t="str">
        <f>IFERROR(VLOOKUP($D51&amp;"-"&amp;$E51,IF($C$4="TEB0187_REV01",CALC_CONN_TEB0187_REV01!$F:$N),9,0),"---")</f>
        <v>---</v>
      </c>
      <c r="L51" s="59" t="str">
        <f>IFERROR(VLOOKUP(K51,B2B!$H$3:$I$2000,2,0),"---")</f>
        <v>---</v>
      </c>
      <c r="M51" s="59" t="str">
        <f>IFERROR(VLOOKUP(L51,IF($M$4="TEI0187_REV01",RAW_m_TEI0187_REV01!$AD:$AH),5,0),"---")</f>
        <v>---</v>
      </c>
      <c r="N51" s="59" t="str">
        <f>IFERROR(VLOOKUP(L51,IF($M$4="TEI0187_REV01",RAW_m_TEI0187_REV01!$AE:$AJ),6,0),"---")</f>
        <v>---</v>
      </c>
      <c r="O51" s="63" t="str">
        <f>IFERROR(VLOOKUP(L51,IF($M$4="TEI0187_REV01",RAW_m_TEI0187_REV01!$AD:$AE),2,0),"---")</f>
        <v>---</v>
      </c>
      <c r="P51" s="59" t="str">
        <f>IFERROR(VLOOKUP(O51,IF($M$4="TEI0187_REV01",RAW_m_TEI0187_REV01!$AJ:$AK),2,0),"---")</f>
        <v>---</v>
      </c>
      <c r="Q51" s="59" t="str">
        <f>IFERROR(VLOOKUP(L51,IF($M$4="TEI0187_REV01",RAW_m_TEI0187_REV01!$AD:$AF),3,0),"---")</f>
        <v>---</v>
      </c>
      <c r="R51" s="59" t="str">
        <f>IFERROR(VLOOKUP(O51,IF($M$4="TEI0187_REV01",RAW_m_TEI0187_REV01!$AE:$AG),3,0),"---")</f>
        <v>---</v>
      </c>
      <c r="S51" s="59" t="str">
        <f t="shared" si="2"/>
        <v>---</v>
      </c>
    </row>
    <row r="52" spans="2:19" ht="15" customHeight="1" x14ac:dyDescent="0.25">
      <c r="B52" s="59">
        <f t="shared" si="1"/>
        <v>47</v>
      </c>
      <c r="C52" s="60">
        <f>IFERROR(IF($C$4="TEB0187_REV01",CALC_CONN_TEB0187_REV01!U52,),"---")</f>
        <v>0</v>
      </c>
      <c r="D52" s="59">
        <f>IFERROR(IF($C$4="TEB0187_REV01",CALC_CONN_TEB0187_REV01!D52,),"---")</f>
        <v>0</v>
      </c>
      <c r="E52" s="59">
        <f>IFERROR(IF($C$4="TEB0187_REV01",CALC_CONN_TEB0187_REV01!E52,),"---")</f>
        <v>0</v>
      </c>
      <c r="F52" s="59" t="str">
        <f>IFERROR(IF(VLOOKUP($D52&amp;"-"&amp;$E52,IF($C$4="TEB0187_REV01",CALC_CONN_TEB0187_REV01!$F:$I),4,0)="--","---",IF($C$4="TEB0187_REV01",CALC_CONN_TEB0187_REV01!$G52&amp; " --&gt; " &amp;CALC_CONN_TEB0187_REV01!$I52&amp; " --&gt; ")),"---")</f>
        <v>---</v>
      </c>
      <c r="G52" s="59" t="str">
        <f>IFERROR(IF(VLOOKUP($D52&amp;"-"&amp;$E52,IF($C$4="TEB0187_REV01",CALC_CONN_TEB0187_REV01!$F:$H),3,0)="--",VLOOKUP($D52&amp;"-"&amp;$E52,IF($C$4="TEB0187_REV01",CALC_CONN_TEB0187_REV01!$F:$H),2,0),VLOOKUP($D52&amp;"-"&amp;$E52,IF($C$4="TEB0187_REV01",CALC_CONN_TEB0187_REV01!$F:$H),3,0)),"---")</f>
        <v>---</v>
      </c>
      <c r="H52" s="59" t="str">
        <f>IFERROR(VLOOKUP(G52,IF($C$4="TEB0187_REV01",CALC_CONN_TEB0187_REV01!$G:$T),14,0),"---")</f>
        <v>---</v>
      </c>
      <c r="I52" s="59" t="str">
        <f>IFERROR(VLOOKUP($D52&amp;"-"&amp;$E52,IF($C$4="TEB0187_REV01",CALC_CONN_TEB0187_REV01!$F:$K,"???"),6,0),"---")</f>
        <v>---</v>
      </c>
      <c r="J52" s="61" t="str">
        <f>IFERROR(VLOOKUP($D52&amp;"-"&amp;$E52,IF($C$4="TEB0187_REV01",CALC_CONN_TEB0187_REV01!$F:$M,"???"),8,0),"---")</f>
        <v>---</v>
      </c>
      <c r="K52" s="62" t="str">
        <f>IFERROR(VLOOKUP($D52&amp;"-"&amp;$E52,IF($C$4="TEB0187_REV01",CALC_CONN_TEB0187_REV01!$F:$N),9,0),"---")</f>
        <v>---</v>
      </c>
      <c r="L52" s="59" t="str">
        <f>IFERROR(VLOOKUP(K52,B2B!$H$3:$I$2000,2,0),"---")</f>
        <v>---</v>
      </c>
      <c r="M52" s="59" t="str">
        <f>IFERROR(VLOOKUP(L52,IF($M$4="TEI0187_REV01",RAW_m_TEI0187_REV01!$AD:$AH),5,0),"---")</f>
        <v>---</v>
      </c>
      <c r="N52" s="59" t="str">
        <f>IFERROR(VLOOKUP(L52,IF($M$4="TEI0187_REV01",RAW_m_TEI0187_REV01!$AE:$AJ),6,0),"---")</f>
        <v>---</v>
      </c>
      <c r="O52" s="63" t="str">
        <f>IFERROR(VLOOKUP(L52,IF($M$4="TEI0187_REV01",RAW_m_TEI0187_REV01!$AD:$AE),2,0),"---")</f>
        <v>---</v>
      </c>
      <c r="P52" s="59" t="str">
        <f>IFERROR(VLOOKUP(O52,IF($M$4="TEI0187_REV01",RAW_m_TEI0187_REV01!$AJ:$AK),2,0),"---")</f>
        <v>---</v>
      </c>
      <c r="Q52" s="59" t="str">
        <f>IFERROR(VLOOKUP(L52,IF($M$4="TEI0187_REV01",RAW_m_TEI0187_REV01!$AD:$AF),3,0),"---")</f>
        <v>---</v>
      </c>
      <c r="R52" s="59" t="str">
        <f>IFERROR(VLOOKUP(O52,IF($M$4="TEI0187_REV01",RAW_m_TEI0187_REV01!$AE:$AG),3,0),"---")</f>
        <v>---</v>
      </c>
      <c r="S52" s="59" t="str">
        <f t="shared" si="2"/>
        <v>---</v>
      </c>
    </row>
    <row r="53" spans="2:19" ht="15" customHeight="1" x14ac:dyDescent="0.25">
      <c r="B53" s="59">
        <f t="shared" si="1"/>
        <v>48</v>
      </c>
      <c r="C53" s="60">
        <f>IFERROR(IF($C$4="TEB0187_REV01",CALC_CONN_TEB0187_REV01!U53,),"---")</f>
        <v>0</v>
      </c>
      <c r="D53" s="59">
        <f>IFERROR(IF($C$4="TEB0187_REV01",CALC_CONN_TEB0187_REV01!D53,),"---")</f>
        <v>0</v>
      </c>
      <c r="E53" s="59">
        <f>IFERROR(IF($C$4="TEB0187_REV01",CALC_CONN_TEB0187_REV01!E53,),"---")</f>
        <v>0</v>
      </c>
      <c r="F53" s="59" t="str">
        <f>IFERROR(IF(VLOOKUP($D53&amp;"-"&amp;$E53,IF($C$4="TEB0187_REV01",CALC_CONN_TEB0187_REV01!$F:$I),4,0)="--","---",IF($C$4="TEB0187_REV01",CALC_CONN_TEB0187_REV01!$G53&amp; " --&gt; " &amp;CALC_CONN_TEB0187_REV01!$I53&amp; " --&gt; ")),"---")</f>
        <v>---</v>
      </c>
      <c r="G53" s="59" t="str">
        <f>IFERROR(IF(VLOOKUP($D53&amp;"-"&amp;$E53,IF($C$4="TEB0187_REV01",CALC_CONN_TEB0187_REV01!$F:$H),3,0)="--",VLOOKUP($D53&amp;"-"&amp;$E53,IF($C$4="TEB0187_REV01",CALC_CONN_TEB0187_REV01!$F:$H),2,0),VLOOKUP($D53&amp;"-"&amp;$E53,IF($C$4="TEB0187_REV01",CALC_CONN_TEB0187_REV01!$F:$H),3,0)),"---")</f>
        <v>---</v>
      </c>
      <c r="H53" s="59" t="str">
        <f>IFERROR(VLOOKUP(G53,IF($C$4="TEB0187_REV01",CALC_CONN_TEB0187_REV01!$G:$T),14,0),"---")</f>
        <v>---</v>
      </c>
      <c r="I53" s="59" t="str">
        <f>IFERROR(VLOOKUP($D53&amp;"-"&amp;$E53,IF($C$4="TEB0187_REV01",CALC_CONN_TEB0187_REV01!$F:$K,"???"),6,0),"---")</f>
        <v>---</v>
      </c>
      <c r="J53" s="61" t="str">
        <f>IFERROR(VLOOKUP($D53&amp;"-"&amp;$E53,IF($C$4="TEB0187_REV01",CALC_CONN_TEB0187_REV01!$F:$M,"???"),8,0),"---")</f>
        <v>---</v>
      </c>
      <c r="K53" s="62" t="str">
        <f>IFERROR(VLOOKUP($D53&amp;"-"&amp;$E53,IF($C$4="TEB0187_REV01",CALC_CONN_TEB0187_REV01!$F:$N),9,0),"---")</f>
        <v>---</v>
      </c>
      <c r="L53" s="59" t="str">
        <f>IFERROR(VLOOKUP(K53,B2B!$H$3:$I$2000,2,0),"---")</f>
        <v>---</v>
      </c>
      <c r="M53" s="59" t="str">
        <f>IFERROR(VLOOKUP(L53,IF($M$4="TEI0187_REV01",RAW_m_TEI0187_REV01!$AD:$AH),5,0),"---")</f>
        <v>---</v>
      </c>
      <c r="N53" s="59" t="str">
        <f>IFERROR(VLOOKUP(L53,IF($M$4="TEI0187_REV01",RAW_m_TEI0187_REV01!$AE:$AJ),6,0),"---")</f>
        <v>---</v>
      </c>
      <c r="O53" s="63" t="str">
        <f>IFERROR(VLOOKUP(L53,IF($M$4="TEI0187_REV01",RAW_m_TEI0187_REV01!$AD:$AE),2,0),"---")</f>
        <v>---</v>
      </c>
      <c r="P53" s="59" t="str">
        <f>IFERROR(VLOOKUP(O53,IF($M$4="TEI0187_REV01",RAW_m_TEI0187_REV01!$AJ:$AK),2,0),"---")</f>
        <v>---</v>
      </c>
      <c r="Q53" s="59" t="str">
        <f>IFERROR(VLOOKUP(L53,IF($M$4="TEI0187_REV01",RAW_m_TEI0187_REV01!$AD:$AF),3,0),"---")</f>
        <v>---</v>
      </c>
      <c r="R53" s="59" t="str">
        <f>IFERROR(VLOOKUP(O53,IF($M$4="TEI0187_REV01",RAW_m_TEI0187_REV01!$AE:$AG),3,0),"---")</f>
        <v>---</v>
      </c>
      <c r="S53" s="59" t="str">
        <f t="shared" si="2"/>
        <v>---</v>
      </c>
    </row>
    <row r="54" spans="2:19" ht="15" customHeight="1" x14ac:dyDescent="0.25">
      <c r="B54" s="59">
        <f t="shared" si="1"/>
        <v>49</v>
      </c>
      <c r="C54" s="60">
        <f>IFERROR(IF($C$4="TEB0187_REV01",CALC_CONN_TEB0187_REV01!U54,),"---")</f>
        <v>0</v>
      </c>
      <c r="D54" s="59">
        <f>IFERROR(IF($C$4="TEB0187_REV01",CALC_CONN_TEB0187_REV01!D54,),"---")</f>
        <v>0</v>
      </c>
      <c r="E54" s="59">
        <f>IFERROR(IF($C$4="TEB0187_REV01",CALC_CONN_TEB0187_REV01!E54,),"---")</f>
        <v>0</v>
      </c>
      <c r="F54" s="59" t="str">
        <f>IFERROR(IF(VLOOKUP($D54&amp;"-"&amp;$E54,IF($C$4="TEB0187_REV01",CALC_CONN_TEB0187_REV01!$F:$I),4,0)="--","---",IF($C$4="TEB0187_REV01",CALC_CONN_TEB0187_REV01!$G54&amp; " --&gt; " &amp;CALC_CONN_TEB0187_REV01!$I54&amp; " --&gt; ")),"---")</f>
        <v>---</v>
      </c>
      <c r="G54" s="59" t="str">
        <f>IFERROR(IF(VLOOKUP($D54&amp;"-"&amp;$E54,IF($C$4="TEB0187_REV01",CALC_CONN_TEB0187_REV01!$F:$H),3,0)="--",VLOOKUP($D54&amp;"-"&amp;$E54,IF($C$4="TEB0187_REV01",CALC_CONN_TEB0187_REV01!$F:$H),2,0),VLOOKUP($D54&amp;"-"&amp;$E54,IF($C$4="TEB0187_REV01",CALC_CONN_TEB0187_REV01!$F:$H),3,0)),"---")</f>
        <v>---</v>
      </c>
      <c r="H54" s="59" t="str">
        <f>IFERROR(VLOOKUP(G54,IF($C$4="TEB0187_REV01",CALC_CONN_TEB0187_REV01!$G:$T),14,0),"---")</f>
        <v>---</v>
      </c>
      <c r="I54" s="59" t="str">
        <f>IFERROR(VLOOKUP($D54&amp;"-"&amp;$E54,IF($C$4="TEB0187_REV01",CALC_CONN_TEB0187_REV01!$F:$K,"???"),6,0),"---")</f>
        <v>---</v>
      </c>
      <c r="J54" s="61" t="str">
        <f>IFERROR(VLOOKUP($D54&amp;"-"&amp;$E54,IF($C$4="TEB0187_REV01",CALC_CONN_TEB0187_REV01!$F:$M,"???"),8,0),"---")</f>
        <v>---</v>
      </c>
      <c r="K54" s="62" t="str">
        <f>IFERROR(VLOOKUP($D54&amp;"-"&amp;$E54,IF($C$4="TEB0187_REV01",CALC_CONN_TEB0187_REV01!$F:$N),9,0),"---")</f>
        <v>---</v>
      </c>
      <c r="L54" s="59" t="str">
        <f>IFERROR(VLOOKUP(K54,B2B!$H$3:$I$2000,2,0),"---")</f>
        <v>---</v>
      </c>
      <c r="M54" s="59" t="str">
        <f>IFERROR(VLOOKUP(L54,IF($M$4="TEI0187_REV01",RAW_m_TEI0187_REV01!$AD:$AH),5,0),"---")</f>
        <v>---</v>
      </c>
      <c r="N54" s="59" t="str">
        <f>IFERROR(VLOOKUP(L54,IF($M$4="TEI0187_REV01",RAW_m_TEI0187_REV01!$AE:$AJ),6,0),"---")</f>
        <v>---</v>
      </c>
      <c r="O54" s="63" t="str">
        <f>IFERROR(VLOOKUP(L54,IF($M$4="TEI0187_REV01",RAW_m_TEI0187_REV01!$AD:$AE),2,0),"---")</f>
        <v>---</v>
      </c>
      <c r="P54" s="59" t="str">
        <f>IFERROR(VLOOKUP(O54,IF($M$4="TEI0187_REV01",RAW_m_TEI0187_REV01!$AJ:$AK),2,0),"---")</f>
        <v>---</v>
      </c>
      <c r="Q54" s="59" t="str">
        <f>IFERROR(VLOOKUP(L54,IF($M$4="TEI0187_REV01",RAW_m_TEI0187_REV01!$AD:$AF),3,0),"---")</f>
        <v>---</v>
      </c>
      <c r="R54" s="59" t="str">
        <f>IFERROR(VLOOKUP(O54,IF($M$4="TEI0187_REV01",RAW_m_TEI0187_REV01!$AE:$AG),3,0),"---")</f>
        <v>---</v>
      </c>
      <c r="S54" s="59" t="str">
        <f t="shared" si="2"/>
        <v>---</v>
      </c>
    </row>
    <row r="55" spans="2:19" ht="15" customHeight="1" x14ac:dyDescent="0.25">
      <c r="B55" s="59">
        <f t="shared" si="1"/>
        <v>50</v>
      </c>
      <c r="C55" s="60">
        <f>IFERROR(IF($C$4="TEB0187_REV01",CALC_CONN_TEB0187_REV01!U55,),"---")</f>
        <v>0</v>
      </c>
      <c r="D55" s="59">
        <f>IFERROR(IF($C$4="TEB0187_REV01",CALC_CONN_TEB0187_REV01!D55,),"---")</f>
        <v>0</v>
      </c>
      <c r="E55" s="59">
        <f>IFERROR(IF($C$4="TEB0187_REV01",CALC_CONN_TEB0187_REV01!E55,),"---")</f>
        <v>0</v>
      </c>
      <c r="F55" s="59" t="str">
        <f>IFERROR(IF(VLOOKUP($D55&amp;"-"&amp;$E55,IF($C$4="TEB0187_REV01",CALC_CONN_TEB0187_REV01!$F:$I),4,0)="--","---",IF($C$4="TEB0187_REV01",CALC_CONN_TEB0187_REV01!$G55&amp; " --&gt; " &amp;CALC_CONN_TEB0187_REV01!$I55&amp; " --&gt; ")),"---")</f>
        <v>---</v>
      </c>
      <c r="G55" s="59" t="str">
        <f>IFERROR(IF(VLOOKUP($D55&amp;"-"&amp;$E55,IF($C$4="TEB0187_REV01",CALC_CONN_TEB0187_REV01!$F:$H),3,0)="--",VLOOKUP($D55&amp;"-"&amp;$E55,IF($C$4="TEB0187_REV01",CALC_CONN_TEB0187_REV01!$F:$H),2,0),VLOOKUP($D55&amp;"-"&amp;$E55,IF($C$4="TEB0187_REV01",CALC_CONN_TEB0187_REV01!$F:$H),3,0)),"---")</f>
        <v>---</v>
      </c>
      <c r="H55" s="59" t="str">
        <f>IFERROR(VLOOKUP(G55,IF($C$4="TEB0187_REV01",CALC_CONN_TEB0187_REV01!$G:$T),14,0),"---")</f>
        <v>---</v>
      </c>
      <c r="I55" s="59" t="str">
        <f>IFERROR(VLOOKUP($D55&amp;"-"&amp;$E55,IF($C$4="TEB0187_REV01",CALC_CONN_TEB0187_REV01!$F:$K,"???"),6,0),"---")</f>
        <v>---</v>
      </c>
      <c r="J55" s="61" t="str">
        <f>IFERROR(VLOOKUP($D55&amp;"-"&amp;$E55,IF($C$4="TEB0187_REV01",CALC_CONN_TEB0187_REV01!$F:$M,"???"),8,0),"---")</f>
        <v>---</v>
      </c>
      <c r="K55" s="62" t="str">
        <f>IFERROR(VLOOKUP($D55&amp;"-"&amp;$E55,IF($C$4="TEB0187_REV01",CALC_CONN_TEB0187_REV01!$F:$N),9,0),"---")</f>
        <v>---</v>
      </c>
      <c r="L55" s="59" t="str">
        <f>IFERROR(VLOOKUP(K55,B2B!$H$3:$I$2000,2,0),"---")</f>
        <v>---</v>
      </c>
      <c r="M55" s="59" t="str">
        <f>IFERROR(VLOOKUP(L55,IF($M$4="TEI0187_REV01",RAW_m_TEI0187_REV01!$AD:$AH),5,0),"---")</f>
        <v>---</v>
      </c>
      <c r="N55" s="59" t="str">
        <f>IFERROR(VLOOKUP(L55,IF($M$4="TEI0187_REV01",RAW_m_TEI0187_REV01!$AE:$AJ),6,0),"---")</f>
        <v>---</v>
      </c>
      <c r="O55" s="63" t="str">
        <f>IFERROR(VLOOKUP(L55,IF($M$4="TEI0187_REV01",RAW_m_TEI0187_REV01!$AD:$AE),2,0),"---")</f>
        <v>---</v>
      </c>
      <c r="P55" s="59" t="str">
        <f>IFERROR(VLOOKUP(O55,IF($M$4="TEI0187_REV01",RAW_m_TEI0187_REV01!$AJ:$AK),2,0),"---")</f>
        <v>---</v>
      </c>
      <c r="Q55" s="59" t="str">
        <f>IFERROR(VLOOKUP(L55,IF($M$4="TEI0187_REV01",RAW_m_TEI0187_REV01!$AD:$AF),3,0),"---")</f>
        <v>---</v>
      </c>
      <c r="R55" s="59" t="str">
        <f>IFERROR(VLOOKUP(O55,IF($M$4="TEI0187_REV01",RAW_m_TEI0187_REV01!$AE:$AG),3,0),"---")</f>
        <v>---</v>
      </c>
      <c r="S55" s="59" t="str">
        <f t="shared" si="2"/>
        <v>---</v>
      </c>
    </row>
    <row r="56" spans="2:19" ht="15" customHeight="1" x14ac:dyDescent="0.25">
      <c r="B56" s="59">
        <f t="shared" si="1"/>
        <v>51</v>
      </c>
      <c r="C56" s="60">
        <f>IFERROR(IF($C$4="TEB0187_REV01",CALC_CONN_TEB0187_REV01!U56,),"---")</f>
        <v>0</v>
      </c>
      <c r="D56" s="59">
        <f>IFERROR(IF($C$4="TEB0187_REV01",CALC_CONN_TEB0187_REV01!D56,),"---")</f>
        <v>0</v>
      </c>
      <c r="E56" s="59">
        <f>IFERROR(IF($C$4="TEB0187_REV01",CALC_CONN_TEB0187_REV01!E56,),"---")</f>
        <v>0</v>
      </c>
      <c r="F56" s="59" t="str">
        <f>IFERROR(IF(VLOOKUP($D56&amp;"-"&amp;$E56,IF($C$4="TEB0187_REV01",CALC_CONN_TEB0187_REV01!$F:$I),4,0)="--","---",IF($C$4="TEB0187_REV01",CALC_CONN_TEB0187_REV01!$G56&amp; " --&gt; " &amp;CALC_CONN_TEB0187_REV01!$I56&amp; " --&gt; ")),"---")</f>
        <v>---</v>
      </c>
      <c r="G56" s="59" t="str">
        <f>IFERROR(IF(VLOOKUP($D56&amp;"-"&amp;$E56,IF($C$4="TEB0187_REV01",CALC_CONN_TEB0187_REV01!$F:$H),3,0)="--",VLOOKUP($D56&amp;"-"&amp;$E56,IF($C$4="TEB0187_REV01",CALC_CONN_TEB0187_REV01!$F:$H),2,0),VLOOKUP($D56&amp;"-"&amp;$E56,IF($C$4="TEB0187_REV01",CALC_CONN_TEB0187_REV01!$F:$H),3,0)),"---")</f>
        <v>---</v>
      </c>
      <c r="H56" s="59" t="str">
        <f>IFERROR(VLOOKUP(G56,IF($C$4="TEB0187_REV01",CALC_CONN_TEB0187_REV01!$G:$T),14,0),"---")</f>
        <v>---</v>
      </c>
      <c r="I56" s="59" t="str">
        <f>IFERROR(VLOOKUP($D56&amp;"-"&amp;$E56,IF($C$4="TEB0187_REV01",CALC_CONN_TEB0187_REV01!$F:$K,"???"),6,0),"---")</f>
        <v>---</v>
      </c>
      <c r="J56" s="61" t="str">
        <f>IFERROR(VLOOKUP($D56&amp;"-"&amp;$E56,IF($C$4="TEB0187_REV01",CALC_CONN_TEB0187_REV01!$F:$M,"???"),8,0),"---")</f>
        <v>---</v>
      </c>
      <c r="K56" s="62" t="str">
        <f>IFERROR(VLOOKUP($D56&amp;"-"&amp;$E56,IF($C$4="TEB0187_REV01",CALC_CONN_TEB0187_REV01!$F:$N),9,0),"---")</f>
        <v>---</v>
      </c>
      <c r="L56" s="59" t="str">
        <f>IFERROR(VLOOKUP(K56,B2B!$H$3:$I$2000,2,0),"---")</f>
        <v>---</v>
      </c>
      <c r="M56" s="59" t="str">
        <f>IFERROR(VLOOKUP(L56,IF($M$4="TEI0187_REV01",RAW_m_TEI0187_REV01!$AD:$AH),5,0),"---")</f>
        <v>---</v>
      </c>
      <c r="N56" s="59" t="str">
        <f>IFERROR(VLOOKUP(L56,IF($M$4="TEI0187_REV01",RAW_m_TEI0187_REV01!$AE:$AJ),6,0),"---")</f>
        <v>---</v>
      </c>
      <c r="O56" s="63" t="str">
        <f>IFERROR(VLOOKUP(L56,IF($M$4="TEI0187_REV01",RAW_m_TEI0187_REV01!$AD:$AE),2,0),"---")</f>
        <v>---</v>
      </c>
      <c r="P56" s="59" t="str">
        <f>IFERROR(VLOOKUP(O56,IF($M$4="TEI0187_REV01",RAW_m_TEI0187_REV01!$AJ:$AK),2,0),"---")</f>
        <v>---</v>
      </c>
      <c r="Q56" s="59" t="str">
        <f>IFERROR(VLOOKUP(L56,IF($M$4="TEI0187_REV01",RAW_m_TEI0187_REV01!$AD:$AF),3,0),"---")</f>
        <v>---</v>
      </c>
      <c r="R56" s="59" t="str">
        <f>IFERROR(VLOOKUP(O56,IF($M$4="TEI0187_REV01",RAW_m_TEI0187_REV01!$AE:$AG),3,0),"---")</f>
        <v>---</v>
      </c>
      <c r="S56" s="59" t="str">
        <f t="shared" si="2"/>
        <v>---</v>
      </c>
    </row>
    <row r="57" spans="2:19" ht="15" customHeight="1" x14ac:dyDescent="0.25">
      <c r="B57" s="59">
        <f t="shared" si="1"/>
        <v>52</v>
      </c>
      <c r="C57" s="60">
        <f>IFERROR(IF($C$4="TEB0187_REV01",CALC_CONN_TEB0187_REV01!U57,),"---")</f>
        <v>0</v>
      </c>
      <c r="D57" s="59">
        <f>IFERROR(IF($C$4="TEB0187_REV01",CALC_CONN_TEB0187_REV01!D57,),"---")</f>
        <v>0</v>
      </c>
      <c r="E57" s="59">
        <f>IFERROR(IF($C$4="TEB0187_REV01",CALC_CONN_TEB0187_REV01!E57,),"---")</f>
        <v>0</v>
      </c>
      <c r="F57" s="59" t="str">
        <f>IFERROR(IF(VLOOKUP($D57&amp;"-"&amp;$E57,IF($C$4="TEB0187_REV01",CALC_CONN_TEB0187_REV01!$F:$I),4,0)="--","---",IF($C$4="TEB0187_REV01",CALC_CONN_TEB0187_REV01!$G57&amp; " --&gt; " &amp;CALC_CONN_TEB0187_REV01!$I57&amp; " --&gt; ")),"---")</f>
        <v>---</v>
      </c>
      <c r="G57" s="59" t="str">
        <f>IFERROR(IF(VLOOKUP($D57&amp;"-"&amp;$E57,IF($C$4="TEB0187_REV01",CALC_CONN_TEB0187_REV01!$F:$H),3,0)="--",VLOOKUP($D57&amp;"-"&amp;$E57,IF($C$4="TEB0187_REV01",CALC_CONN_TEB0187_REV01!$F:$H),2,0),VLOOKUP($D57&amp;"-"&amp;$E57,IF($C$4="TEB0187_REV01",CALC_CONN_TEB0187_REV01!$F:$H),3,0)),"---")</f>
        <v>---</v>
      </c>
      <c r="H57" s="59" t="str">
        <f>IFERROR(VLOOKUP(G57,IF($C$4="TEB0187_REV01",CALC_CONN_TEB0187_REV01!$G:$T),14,0),"---")</f>
        <v>---</v>
      </c>
      <c r="I57" s="59" t="str">
        <f>IFERROR(VLOOKUP($D57&amp;"-"&amp;$E57,IF($C$4="TEB0187_REV01",CALC_CONN_TEB0187_REV01!$F:$K,"???"),6,0),"---")</f>
        <v>---</v>
      </c>
      <c r="J57" s="61" t="str">
        <f>IFERROR(VLOOKUP($D57&amp;"-"&amp;$E57,IF($C$4="TEB0187_REV01",CALC_CONN_TEB0187_REV01!$F:$M,"???"),8,0),"---")</f>
        <v>---</v>
      </c>
      <c r="K57" s="62" t="str">
        <f>IFERROR(VLOOKUP($D57&amp;"-"&amp;$E57,IF($C$4="TEB0187_REV01",CALC_CONN_TEB0187_REV01!$F:$N),9,0),"---")</f>
        <v>---</v>
      </c>
      <c r="L57" s="59" t="str">
        <f>IFERROR(VLOOKUP(K57,B2B!$H$3:$I$2000,2,0),"---")</f>
        <v>---</v>
      </c>
      <c r="M57" s="59" t="str">
        <f>IFERROR(VLOOKUP(L57,IF($M$4="TEI0187_REV01",RAW_m_TEI0187_REV01!$AD:$AH),5,0),"---")</f>
        <v>---</v>
      </c>
      <c r="N57" s="59" t="str">
        <f>IFERROR(VLOOKUP(L57,IF($M$4="TEI0187_REV01",RAW_m_TEI0187_REV01!$AE:$AJ),6,0),"---")</f>
        <v>---</v>
      </c>
      <c r="O57" s="63" t="str">
        <f>IFERROR(VLOOKUP(L57,IF($M$4="TEI0187_REV01",RAW_m_TEI0187_REV01!$AD:$AE),2,0),"---")</f>
        <v>---</v>
      </c>
      <c r="P57" s="59" t="str">
        <f>IFERROR(VLOOKUP(O57,IF($M$4="TEI0187_REV01",RAW_m_TEI0187_REV01!$AJ:$AK),2,0),"---")</f>
        <v>---</v>
      </c>
      <c r="Q57" s="59" t="str">
        <f>IFERROR(VLOOKUP(L57,IF($M$4="TEI0187_REV01",RAW_m_TEI0187_REV01!$AD:$AF),3,0),"---")</f>
        <v>---</v>
      </c>
      <c r="R57" s="59" t="str">
        <f>IFERROR(VLOOKUP(O57,IF($M$4="TEI0187_REV01",RAW_m_TEI0187_REV01!$AE:$AG),3,0),"---")</f>
        <v>---</v>
      </c>
      <c r="S57" s="59" t="str">
        <f t="shared" si="2"/>
        <v>---</v>
      </c>
    </row>
    <row r="58" spans="2:19" ht="15" customHeight="1" x14ac:dyDescent="0.25">
      <c r="B58" s="59">
        <f t="shared" si="1"/>
        <v>53</v>
      </c>
      <c r="C58" s="60">
        <f>IFERROR(IF($C$4="TEB0187_REV01",CALC_CONN_TEB0187_REV01!U58,),"---")</f>
        <v>0</v>
      </c>
      <c r="D58" s="59">
        <f>IFERROR(IF($C$4="TEB0187_REV01",CALC_CONN_TEB0187_REV01!D58,),"---")</f>
        <v>0</v>
      </c>
      <c r="E58" s="59">
        <f>IFERROR(IF($C$4="TEB0187_REV01",CALC_CONN_TEB0187_REV01!E58,),"---")</f>
        <v>0</v>
      </c>
      <c r="F58" s="59" t="str">
        <f>IFERROR(IF(VLOOKUP($D58&amp;"-"&amp;$E58,IF($C$4="TEB0187_REV01",CALC_CONN_TEB0187_REV01!$F:$I),4,0)="--","---",IF($C$4="TEB0187_REV01",CALC_CONN_TEB0187_REV01!$G58&amp; " --&gt; " &amp;CALC_CONN_TEB0187_REV01!$I58&amp; " --&gt; ")),"---")</f>
        <v>---</v>
      </c>
      <c r="G58" s="59" t="str">
        <f>IFERROR(IF(VLOOKUP($D58&amp;"-"&amp;$E58,IF($C$4="TEB0187_REV01",CALC_CONN_TEB0187_REV01!$F:$H),3,0)="--",VLOOKUP($D58&amp;"-"&amp;$E58,IF($C$4="TEB0187_REV01",CALC_CONN_TEB0187_REV01!$F:$H),2,0),VLOOKUP($D58&amp;"-"&amp;$E58,IF($C$4="TEB0187_REV01",CALC_CONN_TEB0187_REV01!$F:$H),3,0)),"---")</f>
        <v>---</v>
      </c>
      <c r="H58" s="59" t="str">
        <f>IFERROR(VLOOKUP(G58,IF($C$4="TEB0187_REV01",CALC_CONN_TEB0187_REV01!$G:$T),14,0),"---")</f>
        <v>---</v>
      </c>
      <c r="I58" s="59" t="str">
        <f>IFERROR(VLOOKUP($D58&amp;"-"&amp;$E58,IF($C$4="TEB0187_REV01",CALC_CONN_TEB0187_REV01!$F:$K,"???"),6,0),"---")</f>
        <v>---</v>
      </c>
      <c r="J58" s="61" t="str">
        <f>IFERROR(VLOOKUP($D58&amp;"-"&amp;$E58,IF($C$4="TEB0187_REV01",CALC_CONN_TEB0187_REV01!$F:$M,"???"),8,0),"---")</f>
        <v>---</v>
      </c>
      <c r="K58" s="62" t="str">
        <f>IFERROR(VLOOKUP($D58&amp;"-"&amp;$E58,IF($C$4="TEB0187_REV01",CALC_CONN_TEB0187_REV01!$F:$N),9,0),"---")</f>
        <v>---</v>
      </c>
      <c r="L58" s="59" t="str">
        <f>IFERROR(VLOOKUP(K58,B2B!$H$3:$I$2000,2,0),"---")</f>
        <v>---</v>
      </c>
      <c r="M58" s="59" t="str">
        <f>IFERROR(VLOOKUP(L58,IF($M$4="TEI0187_REV01",RAW_m_TEI0187_REV01!$AD:$AH),5,0),"---")</f>
        <v>---</v>
      </c>
      <c r="N58" s="59" t="str">
        <f>IFERROR(VLOOKUP(L58,IF($M$4="TEI0187_REV01",RAW_m_TEI0187_REV01!$AE:$AJ),6,0),"---")</f>
        <v>---</v>
      </c>
      <c r="O58" s="63" t="str">
        <f>IFERROR(VLOOKUP(L58,IF($M$4="TEI0187_REV01",RAW_m_TEI0187_REV01!$AD:$AE),2,0),"---")</f>
        <v>---</v>
      </c>
      <c r="P58" s="59" t="str">
        <f>IFERROR(VLOOKUP(O58,IF($M$4="TEI0187_REV01",RAW_m_TEI0187_REV01!$AJ:$AK),2,0),"---")</f>
        <v>---</v>
      </c>
      <c r="Q58" s="59" t="str">
        <f>IFERROR(VLOOKUP(L58,IF($M$4="TEI0187_REV01",RAW_m_TEI0187_REV01!$AD:$AF),3,0),"---")</f>
        <v>---</v>
      </c>
      <c r="R58" s="59" t="str">
        <f>IFERROR(VLOOKUP(O58,IF($M$4="TEI0187_REV01",RAW_m_TEI0187_REV01!$AE:$AG),3,0),"---")</f>
        <v>---</v>
      </c>
      <c r="S58" s="59" t="str">
        <f t="shared" si="2"/>
        <v>---</v>
      </c>
    </row>
    <row r="59" spans="2:19" ht="15" customHeight="1" x14ac:dyDescent="0.25">
      <c r="B59" s="59">
        <f t="shared" si="1"/>
        <v>54</v>
      </c>
      <c r="C59" s="60">
        <f>IFERROR(IF($C$4="TEB0187_REV01",CALC_CONN_TEB0187_REV01!U59,),"---")</f>
        <v>0</v>
      </c>
      <c r="D59" s="59">
        <f>IFERROR(IF($C$4="TEB0187_REV01",CALC_CONN_TEB0187_REV01!D59,),"---")</f>
        <v>0</v>
      </c>
      <c r="E59" s="59">
        <f>IFERROR(IF($C$4="TEB0187_REV01",CALC_CONN_TEB0187_REV01!E59,),"---")</f>
        <v>0</v>
      </c>
      <c r="F59" s="59" t="str">
        <f>IFERROR(IF(VLOOKUP($D59&amp;"-"&amp;$E59,IF($C$4="TEB0187_REV01",CALC_CONN_TEB0187_REV01!$F:$I),4,0)="--","---",IF($C$4="TEB0187_REV01",CALC_CONN_TEB0187_REV01!$G59&amp; " --&gt; " &amp;CALC_CONN_TEB0187_REV01!$I59&amp; " --&gt; ")),"---")</f>
        <v>---</v>
      </c>
      <c r="G59" s="59" t="str">
        <f>IFERROR(IF(VLOOKUP($D59&amp;"-"&amp;$E59,IF($C$4="TEB0187_REV01",CALC_CONN_TEB0187_REV01!$F:$H),3,0)="--",VLOOKUP($D59&amp;"-"&amp;$E59,IF($C$4="TEB0187_REV01",CALC_CONN_TEB0187_REV01!$F:$H),2,0),VLOOKUP($D59&amp;"-"&amp;$E59,IF($C$4="TEB0187_REV01",CALC_CONN_TEB0187_REV01!$F:$H),3,0)),"---")</f>
        <v>---</v>
      </c>
      <c r="H59" s="59" t="str">
        <f>IFERROR(VLOOKUP(G59,IF($C$4="TEB0187_REV01",CALC_CONN_TEB0187_REV01!$G:$T),14,0),"---")</f>
        <v>---</v>
      </c>
      <c r="I59" s="59" t="str">
        <f>IFERROR(VLOOKUP($D59&amp;"-"&amp;$E59,IF($C$4="TEB0187_REV01",CALC_CONN_TEB0187_REV01!$F:$K,"???"),6,0),"---")</f>
        <v>---</v>
      </c>
      <c r="J59" s="61" t="str">
        <f>IFERROR(VLOOKUP($D59&amp;"-"&amp;$E59,IF($C$4="TEB0187_REV01",CALC_CONN_TEB0187_REV01!$F:$M,"???"),8,0),"---")</f>
        <v>---</v>
      </c>
      <c r="K59" s="62" t="str">
        <f>IFERROR(VLOOKUP($D59&amp;"-"&amp;$E59,IF($C$4="TEB0187_REV01",CALC_CONN_TEB0187_REV01!$F:$N),9,0),"---")</f>
        <v>---</v>
      </c>
      <c r="L59" s="59" t="str">
        <f>IFERROR(VLOOKUP(K59,B2B!$H$3:$I$2000,2,0),"---")</f>
        <v>---</v>
      </c>
      <c r="M59" s="59" t="str">
        <f>IFERROR(VLOOKUP(L59,IF($M$4="TEI0187_REV01",RAW_m_TEI0187_REV01!$AD:$AH),5,0),"---")</f>
        <v>---</v>
      </c>
      <c r="N59" s="59" t="str">
        <f>IFERROR(VLOOKUP(L59,IF($M$4="TEI0187_REV01",RAW_m_TEI0187_REV01!$AE:$AJ),6,0),"---")</f>
        <v>---</v>
      </c>
      <c r="O59" s="63" t="str">
        <f>IFERROR(VLOOKUP(L59,IF($M$4="TEI0187_REV01",RAW_m_TEI0187_REV01!$AD:$AE),2,0),"---")</f>
        <v>---</v>
      </c>
      <c r="P59" s="59" t="str">
        <f>IFERROR(VLOOKUP(O59,IF($M$4="TEI0187_REV01",RAW_m_TEI0187_REV01!$AJ:$AK),2,0),"---")</f>
        <v>---</v>
      </c>
      <c r="Q59" s="59" t="str">
        <f>IFERROR(VLOOKUP(L59,IF($M$4="TEI0187_REV01",RAW_m_TEI0187_REV01!$AD:$AF),3,0),"---")</f>
        <v>---</v>
      </c>
      <c r="R59" s="59" t="str">
        <f>IFERROR(VLOOKUP(O59,IF($M$4="TEI0187_REV01",RAW_m_TEI0187_REV01!$AE:$AG),3,0),"---")</f>
        <v>---</v>
      </c>
      <c r="S59" s="59" t="str">
        <f t="shared" si="2"/>
        <v>---</v>
      </c>
    </row>
    <row r="60" spans="2:19" ht="15" customHeight="1" x14ac:dyDescent="0.25">
      <c r="B60" s="59">
        <f t="shared" si="1"/>
        <v>55</v>
      </c>
      <c r="C60" s="60">
        <f>IFERROR(IF($C$4="TEB0187_REV01",CALC_CONN_TEB0187_REV01!U60,),"---")</f>
        <v>0</v>
      </c>
      <c r="D60" s="59">
        <f>IFERROR(IF($C$4="TEB0187_REV01",CALC_CONN_TEB0187_REV01!D60,),"---")</f>
        <v>0</v>
      </c>
      <c r="E60" s="59">
        <f>IFERROR(IF($C$4="TEB0187_REV01",CALC_CONN_TEB0187_REV01!E60,),"---")</f>
        <v>0</v>
      </c>
      <c r="F60" s="59" t="str">
        <f>IFERROR(IF(VLOOKUP($D60&amp;"-"&amp;$E60,IF($C$4="TEB0187_REV01",CALC_CONN_TEB0187_REV01!$F:$I),4,0)="--","---",IF($C$4="TEB0187_REV01",CALC_CONN_TEB0187_REV01!$G60&amp; " --&gt; " &amp;CALC_CONN_TEB0187_REV01!$I60&amp; " --&gt; ")),"---")</f>
        <v>---</v>
      </c>
      <c r="G60" s="59" t="str">
        <f>IFERROR(IF(VLOOKUP($D60&amp;"-"&amp;$E60,IF($C$4="TEB0187_REV01",CALC_CONN_TEB0187_REV01!$F:$H),3,0)="--",VLOOKUP($D60&amp;"-"&amp;$E60,IF($C$4="TEB0187_REV01",CALC_CONN_TEB0187_REV01!$F:$H),2,0),VLOOKUP($D60&amp;"-"&amp;$E60,IF($C$4="TEB0187_REV01",CALC_CONN_TEB0187_REV01!$F:$H),3,0)),"---")</f>
        <v>---</v>
      </c>
      <c r="H60" s="59" t="str">
        <f>IFERROR(VLOOKUP(G60,IF($C$4="TEB0187_REV01",CALC_CONN_TEB0187_REV01!$G:$T),14,0),"---")</f>
        <v>---</v>
      </c>
      <c r="I60" s="59" t="str">
        <f>IFERROR(VLOOKUP($D60&amp;"-"&amp;$E60,IF($C$4="TEB0187_REV01",CALC_CONN_TEB0187_REV01!$F:$K,"???"),6,0),"---")</f>
        <v>---</v>
      </c>
      <c r="J60" s="61" t="str">
        <f>IFERROR(VLOOKUP($D60&amp;"-"&amp;$E60,IF($C$4="TEB0187_REV01",CALC_CONN_TEB0187_REV01!$F:$M,"???"),8,0),"---")</f>
        <v>---</v>
      </c>
      <c r="K60" s="62" t="str">
        <f>IFERROR(VLOOKUP($D60&amp;"-"&amp;$E60,IF($C$4="TEB0187_REV01",CALC_CONN_TEB0187_REV01!$F:$N),9,0),"---")</f>
        <v>---</v>
      </c>
      <c r="L60" s="59" t="str">
        <f>IFERROR(VLOOKUP(K60,B2B!$H$3:$I$2000,2,0),"---")</f>
        <v>---</v>
      </c>
      <c r="M60" s="59" t="str">
        <f>IFERROR(VLOOKUP(L60,IF($M$4="TEI0187_REV01",RAW_m_TEI0187_REV01!$AD:$AH),5,0),"---")</f>
        <v>---</v>
      </c>
      <c r="N60" s="59" t="str">
        <f>IFERROR(VLOOKUP(L60,IF($M$4="TEI0187_REV01",RAW_m_TEI0187_REV01!$AE:$AJ),6,0),"---")</f>
        <v>---</v>
      </c>
      <c r="O60" s="63" t="str">
        <f>IFERROR(VLOOKUP(L60,IF($M$4="TEI0187_REV01",RAW_m_TEI0187_REV01!$AD:$AE),2,0),"---")</f>
        <v>---</v>
      </c>
      <c r="P60" s="59" t="str">
        <f>IFERROR(VLOOKUP(O60,IF($M$4="TEI0187_REV01",RAW_m_TEI0187_REV01!$AJ:$AK),2,0),"---")</f>
        <v>---</v>
      </c>
      <c r="Q60" s="59" t="str">
        <f>IFERROR(VLOOKUP(L60,IF($M$4="TEI0187_REV01",RAW_m_TEI0187_REV01!$AD:$AF),3,0),"---")</f>
        <v>---</v>
      </c>
      <c r="R60" s="59" t="str">
        <f>IFERROR(VLOOKUP(O60,IF($M$4="TEI0187_REV01",RAW_m_TEI0187_REV01!$AE:$AG),3,0),"---")</f>
        <v>---</v>
      </c>
      <c r="S60" s="59" t="str">
        <f t="shared" si="2"/>
        <v>---</v>
      </c>
    </row>
    <row r="61" spans="2:19" ht="15" customHeight="1" x14ac:dyDescent="0.25">
      <c r="B61" s="59">
        <f t="shared" si="1"/>
        <v>56</v>
      </c>
      <c r="C61" s="60">
        <f>IFERROR(IF($C$4="TEB0187_REV01",CALC_CONN_TEB0187_REV01!U61,),"---")</f>
        <v>0</v>
      </c>
      <c r="D61" s="59">
        <f>IFERROR(IF($C$4="TEB0187_REV01",CALC_CONN_TEB0187_REV01!D61,),"---")</f>
        <v>0</v>
      </c>
      <c r="E61" s="59">
        <f>IFERROR(IF($C$4="TEB0187_REV01",CALC_CONN_TEB0187_REV01!E61,),"---")</f>
        <v>0</v>
      </c>
      <c r="F61" s="59" t="str">
        <f>IFERROR(IF(VLOOKUP($D61&amp;"-"&amp;$E61,IF($C$4="TEB0187_REV01",CALC_CONN_TEB0187_REV01!$F:$I),4,0)="--","---",IF($C$4="TEB0187_REV01",CALC_CONN_TEB0187_REV01!$G61&amp; " --&gt; " &amp;CALC_CONN_TEB0187_REV01!$I61&amp; " --&gt; ")),"---")</f>
        <v>---</v>
      </c>
      <c r="G61" s="59" t="str">
        <f>IFERROR(IF(VLOOKUP($D61&amp;"-"&amp;$E61,IF($C$4="TEB0187_REV01",CALC_CONN_TEB0187_REV01!$F:$H),3,0)="--",VLOOKUP($D61&amp;"-"&amp;$E61,IF($C$4="TEB0187_REV01",CALC_CONN_TEB0187_REV01!$F:$H),2,0),VLOOKUP($D61&amp;"-"&amp;$E61,IF($C$4="TEB0187_REV01",CALC_CONN_TEB0187_REV01!$F:$H),3,0)),"---")</f>
        <v>---</v>
      </c>
      <c r="H61" s="59" t="str">
        <f>IFERROR(VLOOKUP(G61,IF($C$4="TEB0187_REV01",CALC_CONN_TEB0187_REV01!$G:$T),14,0),"---")</f>
        <v>---</v>
      </c>
      <c r="I61" s="59" t="str">
        <f>IFERROR(VLOOKUP($D61&amp;"-"&amp;$E61,IF($C$4="TEB0187_REV01",CALC_CONN_TEB0187_REV01!$F:$K,"???"),6,0),"---")</f>
        <v>---</v>
      </c>
      <c r="J61" s="61" t="str">
        <f>IFERROR(VLOOKUP($D61&amp;"-"&amp;$E61,IF($C$4="TEB0187_REV01",CALC_CONN_TEB0187_REV01!$F:$M,"???"),8,0),"---")</f>
        <v>---</v>
      </c>
      <c r="K61" s="62" t="str">
        <f>IFERROR(VLOOKUP($D61&amp;"-"&amp;$E61,IF($C$4="TEB0187_REV01",CALC_CONN_TEB0187_REV01!$F:$N),9,0),"---")</f>
        <v>---</v>
      </c>
      <c r="L61" s="59" t="str">
        <f>IFERROR(VLOOKUP(K61,B2B!$H$3:$I$2000,2,0),"---")</f>
        <v>---</v>
      </c>
      <c r="M61" s="59" t="str">
        <f>IFERROR(VLOOKUP(L61,IF($M$4="TEI0187_REV01",RAW_m_TEI0187_REV01!$AD:$AH),5,0),"---")</f>
        <v>---</v>
      </c>
      <c r="N61" s="59" t="str">
        <f>IFERROR(VLOOKUP(L61,IF($M$4="TEI0187_REV01",RAW_m_TEI0187_REV01!$AE:$AJ),6,0),"---")</f>
        <v>---</v>
      </c>
      <c r="O61" s="63" t="str">
        <f>IFERROR(VLOOKUP(L61,IF($M$4="TEI0187_REV01",RAW_m_TEI0187_REV01!$AD:$AE),2,0),"---")</f>
        <v>---</v>
      </c>
      <c r="P61" s="59" t="str">
        <f>IFERROR(VLOOKUP(O61,IF($M$4="TEI0187_REV01",RAW_m_TEI0187_REV01!$AJ:$AK),2,0),"---")</f>
        <v>---</v>
      </c>
      <c r="Q61" s="59" t="str">
        <f>IFERROR(VLOOKUP(L61,IF($M$4="TEI0187_REV01",RAW_m_TEI0187_REV01!$AD:$AF),3,0),"---")</f>
        <v>---</v>
      </c>
      <c r="R61" s="59" t="str">
        <f>IFERROR(VLOOKUP(O61,IF($M$4="TEI0187_REV01",RAW_m_TEI0187_REV01!$AE:$AG),3,0),"---")</f>
        <v>---</v>
      </c>
      <c r="S61" s="59" t="str">
        <f t="shared" si="2"/>
        <v>---</v>
      </c>
    </row>
    <row r="62" spans="2:19" ht="15" customHeight="1" x14ac:dyDescent="0.25">
      <c r="B62" s="59">
        <f t="shared" si="1"/>
        <v>57</v>
      </c>
      <c r="C62" s="60">
        <f>IFERROR(IF($C$4="TEB0187_REV01",CALC_CONN_TEB0187_REV01!U62,),"---")</f>
        <v>0</v>
      </c>
      <c r="D62" s="59">
        <f>IFERROR(IF($C$4="TEB0187_REV01",CALC_CONN_TEB0187_REV01!D62,),"---")</f>
        <v>0</v>
      </c>
      <c r="E62" s="59">
        <f>IFERROR(IF($C$4="TEB0187_REV01",CALC_CONN_TEB0187_REV01!E62,),"---")</f>
        <v>0</v>
      </c>
      <c r="F62" s="59" t="str">
        <f>IFERROR(IF(VLOOKUP($D62&amp;"-"&amp;$E62,IF($C$4="TEB0187_REV01",CALC_CONN_TEB0187_REV01!$F:$I),4,0)="--","---",IF($C$4="TEB0187_REV01",CALC_CONN_TEB0187_REV01!$G62&amp; " --&gt; " &amp;CALC_CONN_TEB0187_REV01!$I62&amp; " --&gt; ")),"---")</f>
        <v>---</v>
      </c>
      <c r="G62" s="59" t="str">
        <f>IFERROR(IF(VLOOKUP($D62&amp;"-"&amp;$E62,IF($C$4="TEB0187_REV01",CALC_CONN_TEB0187_REV01!$F:$H),3,0)="--",VLOOKUP($D62&amp;"-"&amp;$E62,IF($C$4="TEB0187_REV01",CALC_CONN_TEB0187_REV01!$F:$H),2,0),VLOOKUP($D62&amp;"-"&amp;$E62,IF($C$4="TEB0187_REV01",CALC_CONN_TEB0187_REV01!$F:$H),3,0)),"---")</f>
        <v>---</v>
      </c>
      <c r="H62" s="59" t="str">
        <f>IFERROR(VLOOKUP(G62,IF($C$4="TEB0187_REV01",CALC_CONN_TEB0187_REV01!$G:$T),14,0),"---")</f>
        <v>---</v>
      </c>
      <c r="I62" s="59" t="str">
        <f>IFERROR(VLOOKUP($D62&amp;"-"&amp;$E62,IF($C$4="TEB0187_REV01",CALC_CONN_TEB0187_REV01!$F:$K,"???"),6,0),"---")</f>
        <v>---</v>
      </c>
      <c r="J62" s="61" t="str">
        <f>IFERROR(VLOOKUP($D62&amp;"-"&amp;$E62,IF($C$4="TEB0187_REV01",CALC_CONN_TEB0187_REV01!$F:$M,"???"),8,0),"---")</f>
        <v>---</v>
      </c>
      <c r="K62" s="62" t="str">
        <f>IFERROR(VLOOKUP($D62&amp;"-"&amp;$E62,IF($C$4="TEB0187_REV01",CALC_CONN_TEB0187_REV01!$F:$N),9,0),"---")</f>
        <v>---</v>
      </c>
      <c r="L62" s="59" t="str">
        <f>IFERROR(VLOOKUP(K62,B2B!$H$3:$I$2000,2,0),"---")</f>
        <v>---</v>
      </c>
      <c r="M62" s="59" t="str">
        <f>IFERROR(VLOOKUP(L62,IF($M$4="TEI0187_REV01",RAW_m_TEI0187_REV01!$AD:$AH),5,0),"---")</f>
        <v>---</v>
      </c>
      <c r="N62" s="59" t="str">
        <f>IFERROR(VLOOKUP(L62,IF($M$4="TEI0187_REV01",RAW_m_TEI0187_REV01!$AE:$AJ),6,0),"---")</f>
        <v>---</v>
      </c>
      <c r="O62" s="63" t="str">
        <f>IFERROR(VLOOKUP(L62,IF($M$4="TEI0187_REV01",RAW_m_TEI0187_REV01!$AD:$AE),2,0),"---")</f>
        <v>---</v>
      </c>
      <c r="P62" s="59" t="str">
        <f>IFERROR(VLOOKUP(O62,IF($M$4="TEI0187_REV01",RAW_m_TEI0187_REV01!$AJ:$AK),2,0),"---")</f>
        <v>---</v>
      </c>
      <c r="Q62" s="59" t="str">
        <f>IFERROR(VLOOKUP(L62,IF($M$4="TEI0187_REV01",RAW_m_TEI0187_REV01!$AD:$AF),3,0),"---")</f>
        <v>---</v>
      </c>
      <c r="R62" s="59" t="str">
        <f>IFERROR(VLOOKUP(O62,IF($M$4="TEI0187_REV01",RAW_m_TEI0187_REV01!$AE:$AG),3,0),"---")</f>
        <v>---</v>
      </c>
      <c r="S62" s="59" t="str">
        <f t="shared" si="2"/>
        <v>---</v>
      </c>
    </row>
    <row r="63" spans="2:19" ht="15" customHeight="1" x14ac:dyDescent="0.25">
      <c r="B63" s="59">
        <f t="shared" si="1"/>
        <v>58</v>
      </c>
      <c r="C63" s="60">
        <f>IFERROR(IF($C$4="TEB0187_REV01",CALC_CONN_TEB0187_REV01!U63,),"---")</f>
        <v>0</v>
      </c>
      <c r="D63" s="59">
        <f>IFERROR(IF($C$4="TEB0187_REV01",CALC_CONN_TEB0187_REV01!D63,),"---")</f>
        <v>0</v>
      </c>
      <c r="E63" s="59">
        <f>IFERROR(IF($C$4="TEB0187_REV01",CALC_CONN_TEB0187_REV01!E63,),"---")</f>
        <v>0</v>
      </c>
      <c r="F63" s="59" t="str">
        <f>IFERROR(IF(VLOOKUP($D63&amp;"-"&amp;$E63,IF($C$4="TEB0187_REV01",CALC_CONN_TEB0187_REV01!$F:$I),4,0)="--","---",IF($C$4="TEB0187_REV01",CALC_CONN_TEB0187_REV01!$G63&amp; " --&gt; " &amp;CALC_CONN_TEB0187_REV01!$I63&amp; " --&gt; ")),"---")</f>
        <v>---</v>
      </c>
      <c r="G63" s="59" t="str">
        <f>IFERROR(IF(VLOOKUP($D63&amp;"-"&amp;$E63,IF($C$4="TEB0187_REV01",CALC_CONN_TEB0187_REV01!$F:$H),3,0)="--",VLOOKUP($D63&amp;"-"&amp;$E63,IF($C$4="TEB0187_REV01",CALC_CONN_TEB0187_REV01!$F:$H),2,0),VLOOKUP($D63&amp;"-"&amp;$E63,IF($C$4="TEB0187_REV01",CALC_CONN_TEB0187_REV01!$F:$H),3,0)),"---")</f>
        <v>---</v>
      </c>
      <c r="H63" s="59" t="str">
        <f>IFERROR(VLOOKUP(G63,IF($C$4="TEB0187_REV01",CALC_CONN_TEB0187_REV01!$G:$T),14,0),"---")</f>
        <v>---</v>
      </c>
      <c r="I63" s="59" t="str">
        <f>IFERROR(VLOOKUP($D63&amp;"-"&amp;$E63,IF($C$4="TEB0187_REV01",CALC_CONN_TEB0187_REV01!$F:$K,"???"),6,0),"---")</f>
        <v>---</v>
      </c>
      <c r="J63" s="61" t="str">
        <f>IFERROR(VLOOKUP($D63&amp;"-"&amp;$E63,IF($C$4="TEB0187_REV01",CALC_CONN_TEB0187_REV01!$F:$M,"???"),8,0),"---")</f>
        <v>---</v>
      </c>
      <c r="K63" s="62" t="str">
        <f>IFERROR(VLOOKUP($D63&amp;"-"&amp;$E63,IF($C$4="TEB0187_REV01",CALC_CONN_TEB0187_REV01!$F:$N),9,0),"---")</f>
        <v>---</v>
      </c>
      <c r="L63" s="59" t="str">
        <f>IFERROR(VLOOKUP(K63,B2B!$H$3:$I$2000,2,0),"---")</f>
        <v>---</v>
      </c>
      <c r="M63" s="59" t="str">
        <f>IFERROR(VLOOKUP(L63,IF($M$4="TEI0187_REV01",RAW_m_TEI0187_REV01!$AD:$AH),5,0),"---")</f>
        <v>---</v>
      </c>
      <c r="N63" s="59" t="str">
        <f>IFERROR(VLOOKUP(L63,IF($M$4="TEI0187_REV01",RAW_m_TEI0187_REV01!$AE:$AJ),6,0),"---")</f>
        <v>---</v>
      </c>
      <c r="O63" s="63" t="str">
        <f>IFERROR(VLOOKUP(L63,IF($M$4="TEI0187_REV01",RAW_m_TEI0187_REV01!$AD:$AE),2,0),"---")</f>
        <v>---</v>
      </c>
      <c r="P63" s="59" t="str">
        <f>IFERROR(VLOOKUP(O63,IF($M$4="TEI0187_REV01",RAW_m_TEI0187_REV01!$AJ:$AK),2,0),"---")</f>
        <v>---</v>
      </c>
      <c r="Q63" s="59" t="str">
        <f>IFERROR(VLOOKUP(L63,IF($M$4="TEI0187_REV01",RAW_m_TEI0187_REV01!$AD:$AF),3,0),"---")</f>
        <v>---</v>
      </c>
      <c r="R63" s="59" t="str">
        <f>IFERROR(VLOOKUP(O63,IF($M$4="TEI0187_REV01",RAW_m_TEI0187_REV01!$AE:$AG),3,0),"---")</f>
        <v>---</v>
      </c>
      <c r="S63" s="59" t="str">
        <f t="shared" si="2"/>
        <v>---</v>
      </c>
    </row>
    <row r="64" spans="2:19" ht="15" customHeight="1" x14ac:dyDescent="0.25">
      <c r="B64" s="59">
        <f t="shared" si="1"/>
        <v>59</v>
      </c>
      <c r="C64" s="60">
        <f>IFERROR(IF($C$4="TEB0187_REV01",CALC_CONN_TEB0187_REV01!U64,),"---")</f>
        <v>0</v>
      </c>
      <c r="D64" s="59">
        <f>IFERROR(IF($C$4="TEB0187_REV01",CALC_CONN_TEB0187_REV01!D64,),"---")</f>
        <v>0</v>
      </c>
      <c r="E64" s="59">
        <f>IFERROR(IF($C$4="TEB0187_REV01",CALC_CONN_TEB0187_REV01!E64,),"---")</f>
        <v>0</v>
      </c>
      <c r="F64" s="59" t="str">
        <f>IFERROR(IF(VLOOKUP($D64&amp;"-"&amp;$E64,IF($C$4="TEB0187_REV01",CALC_CONN_TEB0187_REV01!$F:$I),4,0)="--","---",IF($C$4="TEB0187_REV01",CALC_CONN_TEB0187_REV01!$G64&amp; " --&gt; " &amp;CALC_CONN_TEB0187_REV01!$I64&amp; " --&gt; ")),"---")</f>
        <v>---</v>
      </c>
      <c r="G64" s="59" t="str">
        <f>IFERROR(IF(VLOOKUP($D64&amp;"-"&amp;$E64,IF($C$4="TEB0187_REV01",CALC_CONN_TEB0187_REV01!$F:$H),3,0)="--",VLOOKUP($D64&amp;"-"&amp;$E64,IF($C$4="TEB0187_REV01",CALC_CONN_TEB0187_REV01!$F:$H),2,0),VLOOKUP($D64&amp;"-"&amp;$E64,IF($C$4="TEB0187_REV01",CALC_CONN_TEB0187_REV01!$F:$H),3,0)),"---")</f>
        <v>---</v>
      </c>
      <c r="H64" s="59" t="str">
        <f>IFERROR(VLOOKUP(G64,IF($C$4="TEB0187_REV01",CALC_CONN_TEB0187_REV01!$G:$T),14,0),"---")</f>
        <v>---</v>
      </c>
      <c r="I64" s="59" t="str">
        <f>IFERROR(VLOOKUP($D64&amp;"-"&amp;$E64,IF($C$4="TEB0187_REV01",CALC_CONN_TEB0187_REV01!$F:$K,"???"),6,0),"---")</f>
        <v>---</v>
      </c>
      <c r="J64" s="61" t="str">
        <f>IFERROR(VLOOKUP($D64&amp;"-"&amp;$E64,IF($C$4="TEB0187_REV01",CALC_CONN_TEB0187_REV01!$F:$M,"???"),8,0),"---")</f>
        <v>---</v>
      </c>
      <c r="K64" s="62" t="str">
        <f>IFERROR(VLOOKUP($D64&amp;"-"&amp;$E64,IF($C$4="TEB0187_REV01",CALC_CONN_TEB0187_REV01!$F:$N),9,0),"---")</f>
        <v>---</v>
      </c>
      <c r="L64" s="59" t="str">
        <f>IFERROR(VLOOKUP(K64,B2B!$H$3:$I$2000,2,0),"---")</f>
        <v>---</v>
      </c>
      <c r="M64" s="59" t="str">
        <f>IFERROR(VLOOKUP(L64,IF($M$4="TEI0187_REV01",RAW_m_TEI0187_REV01!$AD:$AH),5,0),"---")</f>
        <v>---</v>
      </c>
      <c r="N64" s="59" t="str">
        <f>IFERROR(VLOOKUP(L64,IF($M$4="TEI0187_REV01",RAW_m_TEI0187_REV01!$AE:$AJ),6,0),"---")</f>
        <v>---</v>
      </c>
      <c r="O64" s="63" t="str">
        <f>IFERROR(VLOOKUP(L64,IF($M$4="TEI0187_REV01",RAW_m_TEI0187_REV01!$AD:$AE),2,0),"---")</f>
        <v>---</v>
      </c>
      <c r="P64" s="59" t="str">
        <f>IFERROR(VLOOKUP(O64,IF($M$4="TEI0187_REV01",RAW_m_TEI0187_REV01!$AJ:$AK),2,0),"---")</f>
        <v>---</v>
      </c>
      <c r="Q64" s="59" t="str">
        <f>IFERROR(VLOOKUP(L64,IF($M$4="TEI0187_REV01",RAW_m_TEI0187_REV01!$AD:$AF),3,0),"---")</f>
        <v>---</v>
      </c>
      <c r="R64" s="59" t="str">
        <f>IFERROR(VLOOKUP(O64,IF($M$4="TEI0187_REV01",RAW_m_TEI0187_REV01!$AE:$AG),3,0),"---")</f>
        <v>---</v>
      </c>
      <c r="S64" s="59" t="str">
        <f t="shared" si="2"/>
        <v>---</v>
      </c>
    </row>
    <row r="65" spans="2:19" ht="15" customHeight="1" x14ac:dyDescent="0.25">
      <c r="B65" s="59">
        <f t="shared" si="1"/>
        <v>60</v>
      </c>
      <c r="C65" s="60">
        <f>IFERROR(IF($C$4="TEB0187_REV01",CALC_CONN_TEB0187_REV01!U65,),"---")</f>
        <v>0</v>
      </c>
      <c r="D65" s="59">
        <f>IFERROR(IF($C$4="TEB0187_REV01",CALC_CONN_TEB0187_REV01!D65,),"---")</f>
        <v>0</v>
      </c>
      <c r="E65" s="59">
        <f>IFERROR(IF($C$4="TEB0187_REV01",CALC_CONN_TEB0187_REV01!E65,),"---")</f>
        <v>0</v>
      </c>
      <c r="F65" s="59" t="str">
        <f>IFERROR(IF(VLOOKUP($D65&amp;"-"&amp;$E65,IF($C$4="TEB0187_REV01",CALC_CONN_TEB0187_REV01!$F:$I),4,0)="--","---",IF($C$4="TEB0187_REV01",CALC_CONN_TEB0187_REV01!$G65&amp; " --&gt; " &amp;CALC_CONN_TEB0187_REV01!$I65&amp; " --&gt; ")),"---")</f>
        <v>---</v>
      </c>
      <c r="G65" s="59" t="str">
        <f>IFERROR(IF(VLOOKUP($D65&amp;"-"&amp;$E65,IF($C$4="TEB0187_REV01",CALC_CONN_TEB0187_REV01!$F:$H),3,0)="--",VLOOKUP($D65&amp;"-"&amp;$E65,IF($C$4="TEB0187_REV01",CALC_CONN_TEB0187_REV01!$F:$H),2,0),VLOOKUP($D65&amp;"-"&amp;$E65,IF($C$4="TEB0187_REV01",CALC_CONN_TEB0187_REV01!$F:$H),3,0)),"---")</f>
        <v>---</v>
      </c>
      <c r="H65" s="59" t="str">
        <f>IFERROR(VLOOKUP(G65,IF($C$4="TEB0187_REV01",CALC_CONN_TEB0187_REV01!$G:$T),14,0),"---")</f>
        <v>---</v>
      </c>
      <c r="I65" s="59" t="str">
        <f>IFERROR(VLOOKUP($D65&amp;"-"&amp;$E65,IF($C$4="TEB0187_REV01",CALC_CONN_TEB0187_REV01!$F:$K,"???"),6,0),"---")</f>
        <v>---</v>
      </c>
      <c r="J65" s="61" t="str">
        <f>IFERROR(VLOOKUP($D65&amp;"-"&amp;$E65,IF($C$4="TEB0187_REV01",CALC_CONN_TEB0187_REV01!$F:$M,"???"),8,0),"---")</f>
        <v>---</v>
      </c>
      <c r="K65" s="62" t="str">
        <f>IFERROR(VLOOKUP($D65&amp;"-"&amp;$E65,IF($C$4="TEB0187_REV01",CALC_CONN_TEB0187_REV01!$F:$N),9,0),"---")</f>
        <v>---</v>
      </c>
      <c r="L65" s="59" t="str">
        <f>IFERROR(VLOOKUP(K65,B2B!$H$3:$I$2000,2,0),"---")</f>
        <v>---</v>
      </c>
      <c r="M65" s="59" t="str">
        <f>IFERROR(VLOOKUP(L65,IF($M$4="TEI0187_REV01",RAW_m_TEI0187_REV01!$AD:$AH),5,0),"---")</f>
        <v>---</v>
      </c>
      <c r="N65" s="59" t="str">
        <f>IFERROR(VLOOKUP(L65,IF($M$4="TEI0187_REV01",RAW_m_TEI0187_REV01!$AE:$AJ),6,0),"---")</f>
        <v>---</v>
      </c>
      <c r="O65" s="63" t="str">
        <f>IFERROR(VLOOKUP(L65,IF($M$4="TEI0187_REV01",RAW_m_TEI0187_REV01!$AD:$AE),2,0),"---")</f>
        <v>---</v>
      </c>
      <c r="P65" s="59" t="str">
        <f>IFERROR(VLOOKUP(O65,IF($M$4="TEI0187_REV01",RAW_m_TEI0187_REV01!$AJ:$AK),2,0),"---")</f>
        <v>---</v>
      </c>
      <c r="Q65" s="59" t="str">
        <f>IFERROR(VLOOKUP(L65,IF($M$4="TEI0187_REV01",RAW_m_TEI0187_REV01!$AD:$AF),3,0),"---")</f>
        <v>---</v>
      </c>
      <c r="R65" s="59" t="str">
        <f>IFERROR(VLOOKUP(O65,IF($M$4="TEI0187_REV01",RAW_m_TEI0187_REV01!$AE:$AG),3,0),"---")</f>
        <v>---</v>
      </c>
      <c r="S65" s="59" t="str">
        <f t="shared" si="2"/>
        <v>---</v>
      </c>
    </row>
    <row r="66" spans="2:19" ht="15" customHeight="1" x14ac:dyDescent="0.25">
      <c r="B66" s="59">
        <f t="shared" si="1"/>
        <v>61</v>
      </c>
      <c r="C66" s="60">
        <f>IFERROR(IF($C$4="TEB0187_REV01",CALC_CONN_TEB0187_REV01!U66,),"---")</f>
        <v>0</v>
      </c>
      <c r="D66" s="59">
        <f>IFERROR(IF($C$4="TEB0187_REV01",CALC_CONN_TEB0187_REV01!D66,),"---")</f>
        <v>0</v>
      </c>
      <c r="E66" s="59">
        <f>IFERROR(IF($C$4="TEB0187_REV01",CALC_CONN_TEB0187_REV01!E66,),"---")</f>
        <v>0</v>
      </c>
      <c r="F66" s="59" t="str">
        <f>IFERROR(IF(VLOOKUP($D66&amp;"-"&amp;$E66,IF($C$4="TEB0187_REV01",CALC_CONN_TEB0187_REV01!$F:$I),4,0)="--","---",IF($C$4="TEB0187_REV01",CALC_CONN_TEB0187_REV01!$G66&amp; " --&gt; " &amp;CALC_CONN_TEB0187_REV01!$I66&amp; " --&gt; ")),"---")</f>
        <v>---</v>
      </c>
      <c r="G66" s="59" t="str">
        <f>IFERROR(IF(VLOOKUP($D66&amp;"-"&amp;$E66,IF($C$4="TEB0187_REV01",CALC_CONN_TEB0187_REV01!$F:$H),3,0)="--",VLOOKUP($D66&amp;"-"&amp;$E66,IF($C$4="TEB0187_REV01",CALC_CONN_TEB0187_REV01!$F:$H),2,0),VLOOKUP($D66&amp;"-"&amp;$E66,IF($C$4="TEB0187_REV01",CALC_CONN_TEB0187_REV01!$F:$H),3,0)),"---")</f>
        <v>---</v>
      </c>
      <c r="H66" s="59" t="str">
        <f>IFERROR(VLOOKUP(G66,IF($C$4="TEB0187_REV01",CALC_CONN_TEB0187_REV01!$G:$T),14,0),"---")</f>
        <v>---</v>
      </c>
      <c r="I66" s="59" t="str">
        <f>IFERROR(VLOOKUP($D66&amp;"-"&amp;$E66,IF($C$4="TEB0187_REV01",CALC_CONN_TEB0187_REV01!$F:$K,"???"),6,0),"---")</f>
        <v>---</v>
      </c>
      <c r="J66" s="61" t="str">
        <f>IFERROR(VLOOKUP($D66&amp;"-"&amp;$E66,IF($C$4="TEB0187_REV01",CALC_CONN_TEB0187_REV01!$F:$M,"???"),8,0),"---")</f>
        <v>---</v>
      </c>
      <c r="K66" s="62" t="str">
        <f>IFERROR(VLOOKUP($D66&amp;"-"&amp;$E66,IF($C$4="TEB0187_REV01",CALC_CONN_TEB0187_REV01!$F:$N),9,0),"---")</f>
        <v>---</v>
      </c>
      <c r="L66" s="59" t="str">
        <f>IFERROR(VLOOKUP(K66,B2B!$H$3:$I$2000,2,0),"---")</f>
        <v>---</v>
      </c>
      <c r="M66" s="59" t="str">
        <f>IFERROR(VLOOKUP(L66,IF($M$4="TEI0187_REV01",RAW_m_TEI0187_REV01!$AD:$AH),5,0),"---")</f>
        <v>---</v>
      </c>
      <c r="N66" s="59" t="str">
        <f>IFERROR(VLOOKUP(L66,IF($M$4="TEI0187_REV01",RAW_m_TEI0187_REV01!$AE:$AJ),6,0),"---")</f>
        <v>---</v>
      </c>
      <c r="O66" s="63" t="str">
        <f>IFERROR(VLOOKUP(L66,IF($M$4="TEI0187_REV01",RAW_m_TEI0187_REV01!$AD:$AE),2,0),"---")</f>
        <v>---</v>
      </c>
      <c r="P66" s="59" t="str">
        <f>IFERROR(VLOOKUP(O66,IF($M$4="TEI0187_REV01",RAW_m_TEI0187_REV01!$AJ:$AK),2,0),"---")</f>
        <v>---</v>
      </c>
      <c r="Q66" s="59" t="str">
        <f>IFERROR(VLOOKUP(L66,IF($M$4="TEI0187_REV01",RAW_m_TEI0187_REV01!$AD:$AF),3,0),"---")</f>
        <v>---</v>
      </c>
      <c r="R66" s="59" t="str">
        <f>IFERROR(VLOOKUP(O66,IF($M$4="TEI0187_REV01",RAW_m_TEI0187_REV01!$AE:$AG),3,0),"---")</f>
        <v>---</v>
      </c>
      <c r="S66" s="59" t="str">
        <f t="shared" si="2"/>
        <v>---</v>
      </c>
    </row>
    <row r="67" spans="2:19" ht="15" customHeight="1" x14ac:dyDescent="0.25">
      <c r="B67" s="59">
        <f t="shared" si="1"/>
        <v>62</v>
      </c>
      <c r="C67" s="60">
        <f>IFERROR(IF($C$4="TEB0187_REV01",CALC_CONN_TEB0187_REV01!U67,),"---")</f>
        <v>0</v>
      </c>
      <c r="D67" s="59">
        <f>IFERROR(IF($C$4="TEB0187_REV01",CALC_CONN_TEB0187_REV01!D67,),"---")</f>
        <v>0</v>
      </c>
      <c r="E67" s="59">
        <f>IFERROR(IF($C$4="TEB0187_REV01",CALC_CONN_TEB0187_REV01!E67,),"---")</f>
        <v>0</v>
      </c>
      <c r="F67" s="59" t="str">
        <f>IFERROR(IF(VLOOKUP($D67&amp;"-"&amp;$E67,IF($C$4="TEB0187_REV01",CALC_CONN_TEB0187_REV01!$F:$I),4,0)="--","---",IF($C$4="TEB0187_REV01",CALC_CONN_TEB0187_REV01!$G67&amp; " --&gt; " &amp;CALC_CONN_TEB0187_REV01!$I67&amp; " --&gt; ")),"---")</f>
        <v>---</v>
      </c>
      <c r="G67" s="59" t="str">
        <f>IFERROR(IF(VLOOKUP($D67&amp;"-"&amp;$E67,IF($C$4="TEB0187_REV01",CALC_CONN_TEB0187_REV01!$F:$H),3,0)="--",VLOOKUP($D67&amp;"-"&amp;$E67,IF($C$4="TEB0187_REV01",CALC_CONN_TEB0187_REV01!$F:$H),2,0),VLOOKUP($D67&amp;"-"&amp;$E67,IF($C$4="TEB0187_REV01",CALC_CONN_TEB0187_REV01!$F:$H),3,0)),"---")</f>
        <v>---</v>
      </c>
      <c r="H67" s="59" t="str">
        <f>IFERROR(VLOOKUP(G67,IF($C$4="TEB0187_REV01",CALC_CONN_TEB0187_REV01!$G:$T),14,0),"---")</f>
        <v>---</v>
      </c>
      <c r="I67" s="59" t="str">
        <f>IFERROR(VLOOKUP($D67&amp;"-"&amp;$E67,IF($C$4="TEB0187_REV01",CALC_CONN_TEB0187_REV01!$F:$K,"???"),6,0),"---")</f>
        <v>---</v>
      </c>
      <c r="J67" s="61" t="str">
        <f>IFERROR(VLOOKUP($D67&amp;"-"&amp;$E67,IF($C$4="TEB0187_REV01",CALC_CONN_TEB0187_REV01!$F:$M,"???"),8,0),"---")</f>
        <v>---</v>
      </c>
      <c r="K67" s="62" t="str">
        <f>IFERROR(VLOOKUP($D67&amp;"-"&amp;$E67,IF($C$4="TEB0187_REV01",CALC_CONN_TEB0187_REV01!$F:$N),9,0),"---")</f>
        <v>---</v>
      </c>
      <c r="L67" s="59" t="str">
        <f>IFERROR(VLOOKUP(K67,B2B!$H$3:$I$2000,2,0),"---")</f>
        <v>---</v>
      </c>
      <c r="M67" s="59" t="str">
        <f>IFERROR(VLOOKUP(L67,IF($M$4="TEI0187_REV01",RAW_m_TEI0187_REV01!$AD:$AH),5,0),"---")</f>
        <v>---</v>
      </c>
      <c r="N67" s="59" t="str">
        <f>IFERROR(VLOOKUP(L67,IF($M$4="TEI0187_REV01",RAW_m_TEI0187_REV01!$AE:$AJ),6,0),"---")</f>
        <v>---</v>
      </c>
      <c r="O67" s="63" t="str">
        <f>IFERROR(VLOOKUP(L67,IF($M$4="TEI0187_REV01",RAW_m_TEI0187_REV01!$AD:$AE),2,0),"---")</f>
        <v>---</v>
      </c>
      <c r="P67" s="59" t="str">
        <f>IFERROR(VLOOKUP(O67,IF($M$4="TEI0187_REV01",RAW_m_TEI0187_REV01!$AJ:$AK),2,0),"---")</f>
        <v>---</v>
      </c>
      <c r="Q67" s="59" t="str">
        <f>IFERROR(VLOOKUP(L67,IF($M$4="TEI0187_REV01",RAW_m_TEI0187_REV01!$AD:$AF),3,0),"---")</f>
        <v>---</v>
      </c>
      <c r="R67" s="59" t="str">
        <f>IFERROR(VLOOKUP(O67,IF($M$4="TEI0187_REV01",RAW_m_TEI0187_REV01!$AE:$AG),3,0),"---")</f>
        <v>---</v>
      </c>
      <c r="S67" s="59" t="str">
        <f t="shared" si="2"/>
        <v>---</v>
      </c>
    </row>
    <row r="68" spans="2:19" ht="15" customHeight="1" x14ac:dyDescent="0.25">
      <c r="B68" s="59">
        <f t="shared" si="1"/>
        <v>63</v>
      </c>
      <c r="C68" s="60">
        <f>IFERROR(IF($C$4="TEB0187_REV01",CALC_CONN_TEB0187_REV01!U68,),"---")</f>
        <v>0</v>
      </c>
      <c r="D68" s="59">
        <f>IFERROR(IF($C$4="TEB0187_REV01",CALC_CONN_TEB0187_REV01!D68,),"---")</f>
        <v>0</v>
      </c>
      <c r="E68" s="59">
        <f>IFERROR(IF($C$4="TEB0187_REV01",CALC_CONN_TEB0187_REV01!E68,),"---")</f>
        <v>0</v>
      </c>
      <c r="F68" s="59" t="str">
        <f>IFERROR(IF(VLOOKUP($D68&amp;"-"&amp;$E68,IF($C$4="TEB0187_REV01",CALC_CONN_TEB0187_REV01!$F:$I),4,0)="--","---",IF($C$4="TEB0187_REV01",CALC_CONN_TEB0187_REV01!$G68&amp; " --&gt; " &amp;CALC_CONN_TEB0187_REV01!$I68&amp; " --&gt; ")),"---")</f>
        <v>---</v>
      </c>
      <c r="G68" s="59" t="str">
        <f>IFERROR(IF(VLOOKUP($D68&amp;"-"&amp;$E68,IF($C$4="TEB0187_REV01",CALC_CONN_TEB0187_REV01!$F:$H),3,0)="--",VLOOKUP($D68&amp;"-"&amp;$E68,IF($C$4="TEB0187_REV01",CALC_CONN_TEB0187_REV01!$F:$H),2,0),VLOOKUP($D68&amp;"-"&amp;$E68,IF($C$4="TEB0187_REV01",CALC_CONN_TEB0187_REV01!$F:$H),3,0)),"---")</f>
        <v>---</v>
      </c>
      <c r="H68" s="59" t="str">
        <f>IFERROR(VLOOKUP(G68,IF($C$4="TEB0187_REV01",CALC_CONN_TEB0187_REV01!$G:$T),14,0),"---")</f>
        <v>---</v>
      </c>
      <c r="I68" s="59" t="str">
        <f>IFERROR(VLOOKUP($D68&amp;"-"&amp;$E68,IF($C$4="TEB0187_REV01",CALC_CONN_TEB0187_REV01!$F:$K,"???"),6,0),"---")</f>
        <v>---</v>
      </c>
      <c r="J68" s="61" t="str">
        <f>IFERROR(VLOOKUP($D68&amp;"-"&amp;$E68,IF($C$4="TEB0187_REV01",CALC_CONN_TEB0187_REV01!$F:$M,"???"),8,0),"---")</f>
        <v>---</v>
      </c>
      <c r="K68" s="62" t="str">
        <f>IFERROR(VLOOKUP($D68&amp;"-"&amp;$E68,IF($C$4="TEB0187_REV01",CALC_CONN_TEB0187_REV01!$F:$N),9,0),"---")</f>
        <v>---</v>
      </c>
      <c r="L68" s="59" t="str">
        <f>IFERROR(VLOOKUP(K68,B2B!$H$3:$I$2000,2,0),"---")</f>
        <v>---</v>
      </c>
      <c r="M68" s="59" t="str">
        <f>IFERROR(VLOOKUP(L68,IF($M$4="TEI0187_REV01",RAW_m_TEI0187_REV01!$AD:$AH),5,0),"---")</f>
        <v>---</v>
      </c>
      <c r="N68" s="59" t="str">
        <f>IFERROR(VLOOKUP(L68,IF($M$4="TEI0187_REV01",RAW_m_TEI0187_REV01!$AE:$AJ),6,0),"---")</f>
        <v>---</v>
      </c>
      <c r="O68" s="63" t="str">
        <f>IFERROR(VLOOKUP(L68,IF($M$4="TEI0187_REV01",RAW_m_TEI0187_REV01!$AD:$AE),2,0),"---")</f>
        <v>---</v>
      </c>
      <c r="P68" s="59" t="str">
        <f>IFERROR(VLOOKUP(O68,IF($M$4="TEI0187_REV01",RAW_m_TEI0187_REV01!$AJ:$AK),2,0),"---")</f>
        <v>---</v>
      </c>
      <c r="Q68" s="59" t="str">
        <f>IFERROR(VLOOKUP(L68,IF($M$4="TEI0187_REV01",RAW_m_TEI0187_REV01!$AD:$AF),3,0),"---")</f>
        <v>---</v>
      </c>
      <c r="R68" s="59" t="str">
        <f>IFERROR(VLOOKUP(O68,IF($M$4="TEI0187_REV01",RAW_m_TEI0187_REV01!$AE:$AG),3,0),"---")</f>
        <v>---</v>
      </c>
      <c r="S68" s="59" t="str">
        <f t="shared" si="2"/>
        <v>---</v>
      </c>
    </row>
    <row r="69" spans="2:19" ht="15" customHeight="1" x14ac:dyDescent="0.25">
      <c r="B69" s="59">
        <f t="shared" si="1"/>
        <v>64</v>
      </c>
      <c r="C69" s="60">
        <f>IFERROR(IF($C$4="TEB0187_REV01",CALC_CONN_TEB0187_REV01!U69,),"---")</f>
        <v>0</v>
      </c>
      <c r="D69" s="59">
        <f>IFERROR(IF($C$4="TEB0187_REV01",CALC_CONN_TEB0187_REV01!D69,),"---")</f>
        <v>0</v>
      </c>
      <c r="E69" s="59">
        <f>IFERROR(IF($C$4="TEB0187_REV01",CALC_CONN_TEB0187_REV01!E69,),"---")</f>
        <v>0</v>
      </c>
      <c r="F69" s="59" t="str">
        <f>IFERROR(IF(VLOOKUP($D69&amp;"-"&amp;$E69,IF($C$4="TEB0187_REV01",CALC_CONN_TEB0187_REV01!$F:$I),4,0)="--","---",IF($C$4="TEB0187_REV01",CALC_CONN_TEB0187_REV01!$G69&amp; " --&gt; " &amp;CALC_CONN_TEB0187_REV01!$I69&amp; " --&gt; ")),"---")</f>
        <v>---</v>
      </c>
      <c r="G69" s="59" t="str">
        <f>IFERROR(IF(VLOOKUP($D69&amp;"-"&amp;$E69,IF($C$4="TEB0187_REV01",CALC_CONN_TEB0187_REV01!$F:$H),3,0)="--",VLOOKUP($D69&amp;"-"&amp;$E69,IF($C$4="TEB0187_REV01",CALC_CONN_TEB0187_REV01!$F:$H),2,0),VLOOKUP($D69&amp;"-"&amp;$E69,IF($C$4="TEB0187_REV01",CALC_CONN_TEB0187_REV01!$F:$H),3,0)),"---")</f>
        <v>---</v>
      </c>
      <c r="H69" s="59" t="str">
        <f>IFERROR(VLOOKUP(G69,IF($C$4="TEB0187_REV01",CALC_CONN_TEB0187_REV01!$G:$T),14,0),"---")</f>
        <v>---</v>
      </c>
      <c r="I69" s="59" t="str">
        <f>IFERROR(VLOOKUP($D69&amp;"-"&amp;$E69,IF($C$4="TEB0187_REV01",CALC_CONN_TEB0187_REV01!$F:$K,"???"),6,0),"---")</f>
        <v>---</v>
      </c>
      <c r="J69" s="61" t="str">
        <f>IFERROR(VLOOKUP($D69&amp;"-"&amp;$E69,IF($C$4="TEB0187_REV01",CALC_CONN_TEB0187_REV01!$F:$M,"???"),8,0),"---")</f>
        <v>---</v>
      </c>
      <c r="K69" s="62" t="str">
        <f>IFERROR(VLOOKUP($D69&amp;"-"&amp;$E69,IF($C$4="TEB0187_REV01",CALC_CONN_TEB0187_REV01!$F:$N),9,0),"---")</f>
        <v>---</v>
      </c>
      <c r="L69" s="59" t="str">
        <f>IFERROR(VLOOKUP(K69,B2B!$H$3:$I$2000,2,0),"---")</f>
        <v>---</v>
      </c>
      <c r="M69" s="59" t="str">
        <f>IFERROR(VLOOKUP(L69,IF($M$4="TEI0187_REV01",RAW_m_TEI0187_REV01!$AD:$AH),5,0),"---")</f>
        <v>---</v>
      </c>
      <c r="N69" s="59" t="str">
        <f>IFERROR(VLOOKUP(L69,IF($M$4="TEI0187_REV01",RAW_m_TEI0187_REV01!$AE:$AJ),6,0),"---")</f>
        <v>---</v>
      </c>
      <c r="O69" s="63" t="str">
        <f>IFERROR(VLOOKUP(L69,IF($M$4="TEI0187_REV01",RAW_m_TEI0187_REV01!$AD:$AE),2,0),"---")</f>
        <v>---</v>
      </c>
      <c r="P69" s="59" t="str">
        <f>IFERROR(VLOOKUP(O69,IF($M$4="TEI0187_REV01",RAW_m_TEI0187_REV01!$AJ:$AK),2,0),"---")</f>
        <v>---</v>
      </c>
      <c r="Q69" s="59" t="str">
        <f>IFERROR(VLOOKUP(L69,IF($M$4="TEI0187_REV01",RAW_m_TEI0187_REV01!$AD:$AF),3,0),"---")</f>
        <v>---</v>
      </c>
      <c r="R69" s="59" t="str">
        <f>IFERROR(VLOOKUP(O69,IF($M$4="TEI0187_REV01",RAW_m_TEI0187_REV01!$AE:$AG),3,0),"---")</f>
        <v>---</v>
      </c>
      <c r="S69" s="59" t="str">
        <f t="shared" si="2"/>
        <v>---</v>
      </c>
    </row>
    <row r="70" spans="2:19" ht="15" customHeight="1" x14ac:dyDescent="0.25">
      <c r="B70" s="59">
        <f t="shared" si="1"/>
        <v>65</v>
      </c>
      <c r="C70" s="60">
        <f>IFERROR(IF($C$4="TEB0187_REV01",CALC_CONN_TEB0187_REV01!U70,),"---")</f>
        <v>0</v>
      </c>
      <c r="D70" s="59">
        <f>IFERROR(IF($C$4="TEB0187_REV01",CALC_CONN_TEB0187_REV01!D70,),"---")</f>
        <v>0</v>
      </c>
      <c r="E70" s="59">
        <f>IFERROR(IF($C$4="TEB0187_REV01",CALC_CONN_TEB0187_REV01!E70,),"---")</f>
        <v>0</v>
      </c>
      <c r="F70" s="59" t="str">
        <f>IFERROR(IF(VLOOKUP($D70&amp;"-"&amp;$E70,IF($C$4="TEB0187_REV01",CALC_CONN_TEB0187_REV01!$F:$I),4,0)="--","---",IF($C$4="TEB0187_REV01",CALC_CONN_TEB0187_REV01!$G70&amp; " --&gt; " &amp;CALC_CONN_TEB0187_REV01!$I70&amp; " --&gt; ")),"---")</f>
        <v>---</v>
      </c>
      <c r="G70" s="59" t="str">
        <f>IFERROR(IF(VLOOKUP($D70&amp;"-"&amp;$E70,IF($C$4="TEB0187_REV01",CALC_CONN_TEB0187_REV01!$F:$H),3,0)="--",VLOOKUP($D70&amp;"-"&amp;$E70,IF($C$4="TEB0187_REV01",CALC_CONN_TEB0187_REV01!$F:$H),2,0),VLOOKUP($D70&amp;"-"&amp;$E70,IF($C$4="TEB0187_REV01",CALC_CONN_TEB0187_REV01!$F:$H),3,0)),"---")</f>
        <v>---</v>
      </c>
      <c r="H70" s="59" t="str">
        <f>IFERROR(VLOOKUP(G70,IF($C$4="TEB0187_REV01",CALC_CONN_TEB0187_REV01!$G:$T),14,0),"---")</f>
        <v>---</v>
      </c>
      <c r="I70" s="59" t="str">
        <f>IFERROR(VLOOKUP($D70&amp;"-"&amp;$E70,IF($C$4="TEB0187_REV01",CALC_CONN_TEB0187_REV01!$F:$K,"???"),6,0),"---")</f>
        <v>---</v>
      </c>
      <c r="J70" s="61" t="str">
        <f>IFERROR(VLOOKUP($D70&amp;"-"&amp;$E70,IF($C$4="TEB0187_REV01",CALC_CONN_TEB0187_REV01!$F:$M,"???"),8,0),"---")</f>
        <v>---</v>
      </c>
      <c r="K70" s="62" t="str">
        <f>IFERROR(VLOOKUP($D70&amp;"-"&amp;$E70,IF($C$4="TEB0187_REV01",CALC_CONN_TEB0187_REV01!$F:$N),9,0),"---")</f>
        <v>---</v>
      </c>
      <c r="L70" s="59" t="str">
        <f>IFERROR(VLOOKUP(K70,B2B!$H$3:$I$2000,2,0),"---")</f>
        <v>---</v>
      </c>
      <c r="M70" s="59" t="str">
        <f>IFERROR(VLOOKUP(L70,IF($M$4="TEI0187_REV01",RAW_m_TEI0187_REV01!$AD:$AH),5,0),"---")</f>
        <v>---</v>
      </c>
      <c r="N70" s="59" t="str">
        <f>IFERROR(VLOOKUP(L70,IF($M$4="TEI0187_REV01",RAW_m_TEI0187_REV01!$AE:$AJ),6,0),"---")</f>
        <v>---</v>
      </c>
      <c r="O70" s="63" t="str">
        <f>IFERROR(VLOOKUP(L70,IF($M$4="TEI0187_REV01",RAW_m_TEI0187_REV01!$AD:$AE),2,0),"---")</f>
        <v>---</v>
      </c>
      <c r="P70" s="59" t="str">
        <f>IFERROR(VLOOKUP(O70,IF($M$4="TEI0187_REV01",RAW_m_TEI0187_REV01!$AJ:$AK),2,0),"---")</f>
        <v>---</v>
      </c>
      <c r="Q70" s="59" t="str">
        <f>IFERROR(VLOOKUP(L70,IF($M$4="TEI0187_REV01",RAW_m_TEI0187_REV01!$AD:$AF),3,0),"---")</f>
        <v>---</v>
      </c>
      <c r="R70" s="59" t="str">
        <f>IFERROR(VLOOKUP(O70,IF($M$4="TEI0187_REV01",RAW_m_TEI0187_REV01!$AE:$AG),3,0),"---")</f>
        <v>---</v>
      </c>
      <c r="S70" s="59" t="str">
        <f t="shared" si="2"/>
        <v>---</v>
      </c>
    </row>
    <row r="71" spans="2:19" ht="15" customHeight="1" x14ac:dyDescent="0.25">
      <c r="B71" s="59">
        <f t="shared" si="1"/>
        <v>66</v>
      </c>
      <c r="C71" s="60">
        <f>IFERROR(IF($C$4="TEB0187_REV01",CALC_CONN_TEB0187_REV01!U71,),"---")</f>
        <v>0</v>
      </c>
      <c r="D71" s="59">
        <f>IFERROR(IF($C$4="TEB0187_REV01",CALC_CONN_TEB0187_REV01!D71,),"---")</f>
        <v>0</v>
      </c>
      <c r="E71" s="59">
        <f>IFERROR(IF($C$4="TEB0187_REV01",CALC_CONN_TEB0187_REV01!E71,),"---")</f>
        <v>0</v>
      </c>
      <c r="F71" s="59" t="str">
        <f>IFERROR(IF(VLOOKUP($D71&amp;"-"&amp;$E71,IF($C$4="TEB0187_REV01",CALC_CONN_TEB0187_REV01!$F:$I),4,0)="--","---",IF($C$4="TEB0187_REV01",CALC_CONN_TEB0187_REV01!$G71&amp; " --&gt; " &amp;CALC_CONN_TEB0187_REV01!$I71&amp; " --&gt; ")),"---")</f>
        <v>---</v>
      </c>
      <c r="G71" s="59" t="str">
        <f>IFERROR(IF(VLOOKUP($D71&amp;"-"&amp;$E71,IF($C$4="TEB0187_REV01",CALC_CONN_TEB0187_REV01!$F:$H),3,0)="--",VLOOKUP($D71&amp;"-"&amp;$E71,IF($C$4="TEB0187_REV01",CALC_CONN_TEB0187_REV01!$F:$H),2,0),VLOOKUP($D71&amp;"-"&amp;$E71,IF($C$4="TEB0187_REV01",CALC_CONN_TEB0187_REV01!$F:$H),3,0)),"---")</f>
        <v>---</v>
      </c>
      <c r="H71" s="59" t="str">
        <f>IFERROR(VLOOKUP(G71,IF($C$4="TEB0187_REV01",CALC_CONN_TEB0187_REV01!$G:$T),14,0),"---")</f>
        <v>---</v>
      </c>
      <c r="I71" s="59" t="str">
        <f>IFERROR(VLOOKUP($D71&amp;"-"&amp;$E71,IF($C$4="TEB0187_REV01",CALC_CONN_TEB0187_REV01!$F:$K,"???"),6,0),"---")</f>
        <v>---</v>
      </c>
      <c r="J71" s="61" t="str">
        <f>IFERROR(VLOOKUP($D71&amp;"-"&amp;$E71,IF($C$4="TEB0187_REV01",CALC_CONN_TEB0187_REV01!$F:$M,"???"),8,0),"---")</f>
        <v>---</v>
      </c>
      <c r="K71" s="62" t="str">
        <f>IFERROR(VLOOKUP($D71&amp;"-"&amp;$E71,IF($C$4="TEB0187_REV01",CALC_CONN_TEB0187_REV01!$F:$N),9,0),"---")</f>
        <v>---</v>
      </c>
      <c r="L71" s="59" t="str">
        <f>IFERROR(VLOOKUP(K71,B2B!$H$3:$I$2000,2,0),"---")</f>
        <v>---</v>
      </c>
      <c r="M71" s="59" t="str">
        <f>IFERROR(VLOOKUP(L71,IF($M$4="TEI0187_REV01",RAW_m_TEI0187_REV01!$AD:$AH),5,0),"---")</f>
        <v>---</v>
      </c>
      <c r="N71" s="59" t="str">
        <f>IFERROR(VLOOKUP(L71,IF($M$4="TEI0187_REV01",RAW_m_TEI0187_REV01!$AE:$AJ),6,0),"---")</f>
        <v>---</v>
      </c>
      <c r="O71" s="63" t="str">
        <f>IFERROR(VLOOKUP(L71,IF($M$4="TEI0187_REV01",RAW_m_TEI0187_REV01!$AD:$AE),2,0),"---")</f>
        <v>---</v>
      </c>
      <c r="P71" s="59" t="str">
        <f>IFERROR(VLOOKUP(O71,IF($M$4="TEI0187_REV01",RAW_m_TEI0187_REV01!$AJ:$AK),2,0),"---")</f>
        <v>---</v>
      </c>
      <c r="Q71" s="59" t="str">
        <f>IFERROR(VLOOKUP(L71,IF($M$4="TEI0187_REV01",RAW_m_TEI0187_REV01!$AD:$AF),3,0),"---")</f>
        <v>---</v>
      </c>
      <c r="R71" s="59" t="str">
        <f>IFERROR(VLOOKUP(O71,IF($M$4="TEI0187_REV01",RAW_m_TEI0187_REV01!$AE:$AG),3,0),"---")</f>
        <v>---</v>
      </c>
      <c r="S71" s="59" t="str">
        <f t="shared" si="2"/>
        <v>---</v>
      </c>
    </row>
    <row r="72" spans="2:19" ht="15" customHeight="1" x14ac:dyDescent="0.25">
      <c r="B72" s="59">
        <f t="shared" ref="B72:B135" si="3">B71+1</f>
        <v>67</v>
      </c>
      <c r="C72" s="60">
        <f>IFERROR(IF($C$4="TEB0187_REV01",CALC_CONN_TEB0187_REV01!U72,),"---")</f>
        <v>0</v>
      </c>
      <c r="D72" s="59">
        <f>IFERROR(IF($C$4="TEB0187_REV01",CALC_CONN_TEB0187_REV01!D72,),"---")</f>
        <v>0</v>
      </c>
      <c r="E72" s="59">
        <f>IFERROR(IF($C$4="TEB0187_REV01",CALC_CONN_TEB0187_REV01!E72,),"---")</f>
        <v>0</v>
      </c>
      <c r="F72" s="59" t="str">
        <f>IFERROR(IF(VLOOKUP($D72&amp;"-"&amp;$E72,IF($C$4="TEB0187_REV01",CALC_CONN_TEB0187_REV01!$F:$I),4,0)="--","---",IF($C$4="TEB0187_REV01",CALC_CONN_TEB0187_REV01!$G72&amp; " --&gt; " &amp;CALC_CONN_TEB0187_REV01!$I72&amp; " --&gt; ")),"---")</f>
        <v>---</v>
      </c>
      <c r="G72" s="59" t="str">
        <f>IFERROR(IF(VLOOKUP($D72&amp;"-"&amp;$E72,IF($C$4="TEB0187_REV01",CALC_CONN_TEB0187_REV01!$F:$H),3,0)="--",VLOOKUP($D72&amp;"-"&amp;$E72,IF($C$4="TEB0187_REV01",CALC_CONN_TEB0187_REV01!$F:$H),2,0),VLOOKUP($D72&amp;"-"&amp;$E72,IF($C$4="TEB0187_REV01",CALC_CONN_TEB0187_REV01!$F:$H),3,0)),"---")</f>
        <v>---</v>
      </c>
      <c r="H72" s="59" t="str">
        <f>IFERROR(VLOOKUP(G72,IF($C$4="TEB0187_REV01",CALC_CONN_TEB0187_REV01!$G:$T),14,0),"---")</f>
        <v>---</v>
      </c>
      <c r="I72" s="59" t="str">
        <f>IFERROR(VLOOKUP($D72&amp;"-"&amp;$E72,IF($C$4="TEB0187_REV01",CALC_CONN_TEB0187_REV01!$F:$K,"???"),6,0),"---")</f>
        <v>---</v>
      </c>
      <c r="J72" s="61" t="str">
        <f>IFERROR(VLOOKUP($D72&amp;"-"&amp;$E72,IF($C$4="TEB0187_REV01",CALC_CONN_TEB0187_REV01!$F:$M,"???"),8,0),"---")</f>
        <v>---</v>
      </c>
      <c r="K72" s="62" t="str">
        <f>IFERROR(VLOOKUP($D72&amp;"-"&amp;$E72,IF($C$4="TEB0187_REV01",CALC_CONN_TEB0187_REV01!$F:$N),9,0),"---")</f>
        <v>---</v>
      </c>
      <c r="L72" s="59" t="str">
        <f>IFERROR(VLOOKUP(K72,B2B!$H$3:$I$2000,2,0),"---")</f>
        <v>---</v>
      </c>
      <c r="M72" s="59" t="str">
        <f>IFERROR(VLOOKUP(L72,IF($M$4="TEI0187_REV01",RAW_m_TEI0187_REV01!$AD:$AH),5,0),"---")</f>
        <v>---</v>
      </c>
      <c r="N72" s="59" t="str">
        <f>IFERROR(VLOOKUP(L72,IF($M$4="TEI0187_REV01",RAW_m_TEI0187_REV01!$AE:$AJ),6,0),"---")</f>
        <v>---</v>
      </c>
      <c r="O72" s="63" t="str">
        <f>IFERROR(VLOOKUP(L72,IF($M$4="TEI0187_REV01",RAW_m_TEI0187_REV01!$AD:$AE),2,0),"---")</f>
        <v>---</v>
      </c>
      <c r="P72" s="59" t="str">
        <f>IFERROR(VLOOKUP(O72,IF($M$4="TEI0187_REV01",RAW_m_TEI0187_REV01!$AJ:$AK),2,0),"---")</f>
        <v>---</v>
      </c>
      <c r="Q72" s="59" t="str">
        <f>IFERROR(VLOOKUP(L72,IF($M$4="TEI0187_REV01",RAW_m_TEI0187_REV01!$AD:$AF),3,0),"---")</f>
        <v>---</v>
      </c>
      <c r="R72" s="59" t="str">
        <f>IFERROR(VLOOKUP(O72,IF($M$4="TEI0187_REV01",RAW_m_TEI0187_REV01!$AE:$AG),3,0),"---")</f>
        <v>---</v>
      </c>
      <c r="S72" s="59" t="str">
        <f t="shared" ref="S72:S135" si="4">IFERROR(SUBSTITUTE(I72,"mm","")+SUBSTITUTE(R72,"mm",""),"---")</f>
        <v>---</v>
      </c>
    </row>
    <row r="73" spans="2:19" ht="15" customHeight="1" x14ac:dyDescent="0.25">
      <c r="B73" s="59">
        <f t="shared" si="3"/>
        <v>68</v>
      </c>
      <c r="C73" s="60">
        <f>IFERROR(IF($C$4="TEB0187_REV01",CALC_CONN_TEB0187_REV01!U73,),"---")</f>
        <v>0</v>
      </c>
      <c r="D73" s="59">
        <f>IFERROR(IF($C$4="TEB0187_REV01",CALC_CONN_TEB0187_REV01!D73,),"---")</f>
        <v>0</v>
      </c>
      <c r="E73" s="59">
        <f>IFERROR(IF($C$4="TEB0187_REV01",CALC_CONN_TEB0187_REV01!E73,),"---")</f>
        <v>0</v>
      </c>
      <c r="F73" s="59" t="str">
        <f>IFERROR(IF(VLOOKUP($D73&amp;"-"&amp;$E73,IF($C$4="TEB0187_REV01",CALC_CONN_TEB0187_REV01!$F:$I),4,0)="--","---",IF($C$4="TEB0187_REV01",CALC_CONN_TEB0187_REV01!$G73&amp; " --&gt; " &amp;CALC_CONN_TEB0187_REV01!$I73&amp; " --&gt; ")),"---")</f>
        <v>---</v>
      </c>
      <c r="G73" s="59" t="str">
        <f>IFERROR(IF(VLOOKUP($D73&amp;"-"&amp;$E73,IF($C$4="TEB0187_REV01",CALC_CONN_TEB0187_REV01!$F:$H),3,0)="--",VLOOKUP($D73&amp;"-"&amp;$E73,IF($C$4="TEB0187_REV01",CALC_CONN_TEB0187_REV01!$F:$H),2,0),VLOOKUP($D73&amp;"-"&amp;$E73,IF($C$4="TEB0187_REV01",CALC_CONN_TEB0187_REV01!$F:$H),3,0)),"---")</f>
        <v>---</v>
      </c>
      <c r="H73" s="59" t="str">
        <f>IFERROR(VLOOKUP(G73,IF($C$4="TEB0187_REV01",CALC_CONN_TEB0187_REV01!$G:$T),14,0),"---")</f>
        <v>---</v>
      </c>
      <c r="I73" s="59" t="str">
        <f>IFERROR(VLOOKUP($D73&amp;"-"&amp;$E73,IF($C$4="TEB0187_REV01",CALC_CONN_TEB0187_REV01!$F:$K,"???"),6,0),"---")</f>
        <v>---</v>
      </c>
      <c r="J73" s="61" t="str">
        <f>IFERROR(VLOOKUP($D73&amp;"-"&amp;$E73,IF($C$4="TEB0187_REV01",CALC_CONN_TEB0187_REV01!$F:$M,"???"),8,0),"---")</f>
        <v>---</v>
      </c>
      <c r="K73" s="62" t="str">
        <f>IFERROR(VLOOKUP($D73&amp;"-"&amp;$E73,IF($C$4="TEB0187_REV01",CALC_CONN_TEB0187_REV01!$F:$N),9,0),"---")</f>
        <v>---</v>
      </c>
      <c r="L73" s="59" t="str">
        <f>IFERROR(VLOOKUP(K73,B2B!$H$3:$I$2000,2,0),"---")</f>
        <v>---</v>
      </c>
      <c r="M73" s="59" t="str">
        <f>IFERROR(VLOOKUP(L73,IF($M$4="TEI0187_REV01",RAW_m_TEI0187_REV01!$AD:$AH),5,0),"---")</f>
        <v>---</v>
      </c>
      <c r="N73" s="59" t="str">
        <f>IFERROR(VLOOKUP(L73,IF($M$4="TEI0187_REV01",RAW_m_TEI0187_REV01!$AE:$AJ),6,0),"---")</f>
        <v>---</v>
      </c>
      <c r="O73" s="63" t="str">
        <f>IFERROR(VLOOKUP(L73,IF($M$4="TEI0187_REV01",RAW_m_TEI0187_REV01!$AD:$AE),2,0),"---")</f>
        <v>---</v>
      </c>
      <c r="P73" s="59" t="str">
        <f>IFERROR(VLOOKUP(O73,IF($M$4="TEI0187_REV01",RAW_m_TEI0187_REV01!$AJ:$AK),2,0),"---")</f>
        <v>---</v>
      </c>
      <c r="Q73" s="59" t="str">
        <f>IFERROR(VLOOKUP(L73,IF($M$4="TEI0187_REV01",RAW_m_TEI0187_REV01!$AD:$AF),3,0),"---")</f>
        <v>---</v>
      </c>
      <c r="R73" s="59" t="str">
        <f>IFERROR(VLOOKUP(O73,IF($M$4="TEI0187_REV01",RAW_m_TEI0187_REV01!$AE:$AG),3,0),"---")</f>
        <v>---</v>
      </c>
      <c r="S73" s="59" t="str">
        <f t="shared" si="4"/>
        <v>---</v>
      </c>
    </row>
    <row r="74" spans="2:19" ht="15" customHeight="1" x14ac:dyDescent="0.25">
      <c r="B74" s="59">
        <f t="shared" si="3"/>
        <v>69</v>
      </c>
      <c r="C74" s="60">
        <f>IFERROR(IF($C$4="TEB0187_REV01",CALC_CONN_TEB0187_REV01!U74,),"---")</f>
        <v>0</v>
      </c>
      <c r="D74" s="59">
        <f>IFERROR(IF($C$4="TEB0187_REV01",CALC_CONN_TEB0187_REV01!D74,),"---")</f>
        <v>0</v>
      </c>
      <c r="E74" s="59">
        <f>IFERROR(IF($C$4="TEB0187_REV01",CALC_CONN_TEB0187_REV01!E74,),"---")</f>
        <v>0</v>
      </c>
      <c r="F74" s="59" t="str">
        <f>IFERROR(IF(VLOOKUP($D74&amp;"-"&amp;$E74,IF($C$4="TEB0187_REV01",CALC_CONN_TEB0187_REV01!$F:$I),4,0)="--","---",IF($C$4="TEB0187_REV01",CALC_CONN_TEB0187_REV01!$G74&amp; " --&gt; " &amp;CALC_CONN_TEB0187_REV01!$I74&amp; " --&gt; ")),"---")</f>
        <v>---</v>
      </c>
      <c r="G74" s="59" t="str">
        <f>IFERROR(IF(VLOOKUP($D74&amp;"-"&amp;$E74,IF($C$4="TEB0187_REV01",CALC_CONN_TEB0187_REV01!$F:$H),3,0)="--",VLOOKUP($D74&amp;"-"&amp;$E74,IF($C$4="TEB0187_REV01",CALC_CONN_TEB0187_REV01!$F:$H),2,0),VLOOKUP($D74&amp;"-"&amp;$E74,IF($C$4="TEB0187_REV01",CALC_CONN_TEB0187_REV01!$F:$H),3,0)),"---")</f>
        <v>---</v>
      </c>
      <c r="H74" s="59" t="str">
        <f>IFERROR(VLOOKUP(G74,IF($C$4="TEB0187_REV01",CALC_CONN_TEB0187_REV01!$G:$T),14,0),"---")</f>
        <v>---</v>
      </c>
      <c r="I74" s="59" t="str">
        <f>IFERROR(VLOOKUP($D74&amp;"-"&amp;$E74,IF($C$4="TEB0187_REV01",CALC_CONN_TEB0187_REV01!$F:$K,"???"),6,0),"---")</f>
        <v>---</v>
      </c>
      <c r="J74" s="61" t="str">
        <f>IFERROR(VLOOKUP($D74&amp;"-"&amp;$E74,IF($C$4="TEB0187_REV01",CALC_CONN_TEB0187_REV01!$F:$M,"???"),8,0),"---")</f>
        <v>---</v>
      </c>
      <c r="K74" s="62" t="str">
        <f>IFERROR(VLOOKUP($D74&amp;"-"&amp;$E74,IF($C$4="TEB0187_REV01",CALC_CONN_TEB0187_REV01!$F:$N),9,0),"---")</f>
        <v>---</v>
      </c>
      <c r="L74" s="59" t="str">
        <f>IFERROR(VLOOKUP(K74,B2B!$H$3:$I$2000,2,0),"---")</f>
        <v>---</v>
      </c>
      <c r="M74" s="59" t="str">
        <f>IFERROR(VLOOKUP(L74,IF($M$4="TEI0187_REV01",RAW_m_TEI0187_REV01!$AD:$AH),5,0),"---")</f>
        <v>---</v>
      </c>
      <c r="N74" s="59" t="str">
        <f>IFERROR(VLOOKUP(L74,IF($M$4="TEI0187_REV01",RAW_m_TEI0187_REV01!$AE:$AJ),6,0),"---")</f>
        <v>---</v>
      </c>
      <c r="O74" s="63" t="str">
        <f>IFERROR(VLOOKUP(L74,IF($M$4="TEI0187_REV01",RAW_m_TEI0187_REV01!$AD:$AE),2,0),"---")</f>
        <v>---</v>
      </c>
      <c r="P74" s="59" t="str">
        <f>IFERROR(VLOOKUP(O74,IF($M$4="TEI0187_REV01",RAW_m_TEI0187_REV01!$AJ:$AK),2,0),"---")</f>
        <v>---</v>
      </c>
      <c r="Q74" s="59" t="str">
        <f>IFERROR(VLOOKUP(L74,IF($M$4="TEI0187_REV01",RAW_m_TEI0187_REV01!$AD:$AF),3,0),"---")</f>
        <v>---</v>
      </c>
      <c r="R74" s="59" t="str">
        <f>IFERROR(VLOOKUP(O74,IF($M$4="TEI0187_REV01",RAW_m_TEI0187_REV01!$AE:$AG),3,0),"---")</f>
        <v>---</v>
      </c>
      <c r="S74" s="59" t="str">
        <f t="shared" si="4"/>
        <v>---</v>
      </c>
    </row>
    <row r="75" spans="2:19" ht="15" customHeight="1" x14ac:dyDescent="0.25">
      <c r="B75" s="59">
        <f t="shared" si="3"/>
        <v>70</v>
      </c>
      <c r="C75" s="60">
        <f>IFERROR(IF($C$4="TEB0187_REV01",CALC_CONN_TEB0187_REV01!U75,),"---")</f>
        <v>0</v>
      </c>
      <c r="D75" s="59">
        <f>IFERROR(IF($C$4="TEB0187_REV01",CALC_CONN_TEB0187_REV01!D75,),"---")</f>
        <v>0</v>
      </c>
      <c r="E75" s="59">
        <f>IFERROR(IF($C$4="TEB0187_REV01",CALC_CONN_TEB0187_REV01!E75,),"---")</f>
        <v>0</v>
      </c>
      <c r="F75" s="59" t="str">
        <f>IFERROR(IF(VLOOKUP($D75&amp;"-"&amp;$E75,IF($C$4="TEB0187_REV01",CALC_CONN_TEB0187_REV01!$F:$I),4,0)="--","---",IF($C$4="TEB0187_REV01",CALC_CONN_TEB0187_REV01!$G75&amp; " --&gt; " &amp;CALC_CONN_TEB0187_REV01!$I75&amp; " --&gt; ")),"---")</f>
        <v>---</v>
      </c>
      <c r="G75" s="59" t="str">
        <f>IFERROR(IF(VLOOKUP($D75&amp;"-"&amp;$E75,IF($C$4="TEB0187_REV01",CALC_CONN_TEB0187_REV01!$F:$H),3,0)="--",VLOOKUP($D75&amp;"-"&amp;$E75,IF($C$4="TEB0187_REV01",CALC_CONN_TEB0187_REV01!$F:$H),2,0),VLOOKUP($D75&amp;"-"&amp;$E75,IF($C$4="TEB0187_REV01",CALC_CONN_TEB0187_REV01!$F:$H),3,0)),"---")</f>
        <v>---</v>
      </c>
      <c r="H75" s="59" t="str">
        <f>IFERROR(VLOOKUP(G75,IF($C$4="TEB0187_REV01",CALC_CONN_TEB0187_REV01!$G:$T),14,0),"---")</f>
        <v>---</v>
      </c>
      <c r="I75" s="59" t="str">
        <f>IFERROR(VLOOKUP($D75&amp;"-"&amp;$E75,IF($C$4="TEB0187_REV01",CALC_CONN_TEB0187_REV01!$F:$K,"???"),6,0),"---")</f>
        <v>---</v>
      </c>
      <c r="J75" s="61" t="str">
        <f>IFERROR(VLOOKUP($D75&amp;"-"&amp;$E75,IF($C$4="TEB0187_REV01",CALC_CONN_TEB0187_REV01!$F:$M,"???"),8,0),"---")</f>
        <v>---</v>
      </c>
      <c r="K75" s="62" t="str">
        <f>IFERROR(VLOOKUP($D75&amp;"-"&amp;$E75,IF($C$4="TEB0187_REV01",CALC_CONN_TEB0187_REV01!$F:$N),9,0),"---")</f>
        <v>---</v>
      </c>
      <c r="L75" s="59" t="str">
        <f>IFERROR(VLOOKUP(K75,B2B!$H$3:$I$2000,2,0),"---")</f>
        <v>---</v>
      </c>
      <c r="M75" s="59" t="str">
        <f>IFERROR(VLOOKUP(L75,IF($M$4="TEI0187_REV01",RAW_m_TEI0187_REV01!$AD:$AH),5,0),"---")</f>
        <v>---</v>
      </c>
      <c r="N75" s="59" t="str">
        <f>IFERROR(VLOOKUP(L75,IF($M$4="TEI0187_REV01",RAW_m_TEI0187_REV01!$AE:$AJ),6,0),"---")</f>
        <v>---</v>
      </c>
      <c r="O75" s="63" t="str">
        <f>IFERROR(VLOOKUP(L75,IF($M$4="TEI0187_REV01",RAW_m_TEI0187_REV01!$AD:$AE),2,0),"---")</f>
        <v>---</v>
      </c>
      <c r="P75" s="59" t="str">
        <f>IFERROR(VLOOKUP(O75,IF($M$4="TEI0187_REV01",RAW_m_TEI0187_REV01!$AJ:$AK),2,0),"---")</f>
        <v>---</v>
      </c>
      <c r="Q75" s="59" t="str">
        <f>IFERROR(VLOOKUP(L75,IF($M$4="TEI0187_REV01",RAW_m_TEI0187_REV01!$AD:$AF),3,0),"---")</f>
        <v>---</v>
      </c>
      <c r="R75" s="59" t="str">
        <f>IFERROR(VLOOKUP(O75,IF($M$4="TEI0187_REV01",RAW_m_TEI0187_REV01!$AE:$AG),3,0),"---")</f>
        <v>---</v>
      </c>
      <c r="S75" s="59" t="str">
        <f t="shared" si="4"/>
        <v>---</v>
      </c>
    </row>
    <row r="76" spans="2:19" ht="15" customHeight="1" x14ac:dyDescent="0.25">
      <c r="B76" s="59">
        <f t="shared" si="3"/>
        <v>71</v>
      </c>
      <c r="C76" s="60">
        <f>IFERROR(IF($C$4="TEB0187_REV01",CALC_CONN_TEB0187_REV01!U76,),"---")</f>
        <v>0</v>
      </c>
      <c r="D76" s="59">
        <f>IFERROR(IF($C$4="TEB0187_REV01",CALC_CONN_TEB0187_REV01!D76,),"---")</f>
        <v>0</v>
      </c>
      <c r="E76" s="59">
        <f>IFERROR(IF($C$4="TEB0187_REV01",CALC_CONN_TEB0187_REV01!E76,),"---")</f>
        <v>0</v>
      </c>
      <c r="F76" s="59" t="str">
        <f>IFERROR(IF(VLOOKUP($D76&amp;"-"&amp;$E76,IF($C$4="TEB0187_REV01",CALC_CONN_TEB0187_REV01!$F:$I),4,0)="--","---",IF($C$4="TEB0187_REV01",CALC_CONN_TEB0187_REV01!$G76&amp; " --&gt; " &amp;CALC_CONN_TEB0187_REV01!$I76&amp; " --&gt; ")),"---")</f>
        <v>---</v>
      </c>
      <c r="G76" s="59" t="str">
        <f>IFERROR(IF(VLOOKUP($D76&amp;"-"&amp;$E76,IF($C$4="TEB0187_REV01",CALC_CONN_TEB0187_REV01!$F:$H),3,0)="--",VLOOKUP($D76&amp;"-"&amp;$E76,IF($C$4="TEB0187_REV01",CALC_CONN_TEB0187_REV01!$F:$H),2,0),VLOOKUP($D76&amp;"-"&amp;$E76,IF($C$4="TEB0187_REV01",CALC_CONN_TEB0187_REV01!$F:$H),3,0)),"---")</f>
        <v>---</v>
      </c>
      <c r="H76" s="59" t="str">
        <f>IFERROR(VLOOKUP(G76,IF($C$4="TEB0187_REV01",CALC_CONN_TEB0187_REV01!$G:$T),14,0),"---")</f>
        <v>---</v>
      </c>
      <c r="I76" s="59" t="str">
        <f>IFERROR(VLOOKUP($D76&amp;"-"&amp;$E76,IF($C$4="TEB0187_REV01",CALC_CONN_TEB0187_REV01!$F:$K,"???"),6,0),"---")</f>
        <v>---</v>
      </c>
      <c r="J76" s="61" t="str">
        <f>IFERROR(VLOOKUP($D76&amp;"-"&amp;$E76,IF($C$4="TEB0187_REV01",CALC_CONN_TEB0187_REV01!$F:$M,"???"),8,0),"---")</f>
        <v>---</v>
      </c>
      <c r="K76" s="62" t="str">
        <f>IFERROR(VLOOKUP($D76&amp;"-"&amp;$E76,IF($C$4="TEB0187_REV01",CALC_CONN_TEB0187_REV01!$F:$N),9,0),"---")</f>
        <v>---</v>
      </c>
      <c r="L76" s="59" t="str">
        <f>IFERROR(VLOOKUP(K76,B2B!$H$3:$I$2000,2,0),"---")</f>
        <v>---</v>
      </c>
      <c r="M76" s="59" t="str">
        <f>IFERROR(VLOOKUP(L76,IF($M$4="TEI0187_REV01",RAW_m_TEI0187_REV01!$AD:$AH),5,0),"---")</f>
        <v>---</v>
      </c>
      <c r="N76" s="59" t="str">
        <f>IFERROR(VLOOKUP(L76,IF($M$4="TEI0187_REV01",RAW_m_TEI0187_REV01!$AE:$AJ),6,0),"---")</f>
        <v>---</v>
      </c>
      <c r="O76" s="63" t="str">
        <f>IFERROR(VLOOKUP(L76,IF($M$4="TEI0187_REV01",RAW_m_TEI0187_REV01!$AD:$AE),2,0),"---")</f>
        <v>---</v>
      </c>
      <c r="P76" s="59" t="str">
        <f>IFERROR(VLOOKUP(O76,IF($M$4="TEI0187_REV01",RAW_m_TEI0187_REV01!$AJ:$AK),2,0),"---")</f>
        <v>---</v>
      </c>
      <c r="Q76" s="59" t="str">
        <f>IFERROR(VLOOKUP(L76,IF($M$4="TEI0187_REV01",RAW_m_TEI0187_REV01!$AD:$AF),3,0),"---")</f>
        <v>---</v>
      </c>
      <c r="R76" s="59" t="str">
        <f>IFERROR(VLOOKUP(O76,IF($M$4="TEI0187_REV01",RAW_m_TEI0187_REV01!$AE:$AG),3,0),"---")</f>
        <v>---</v>
      </c>
      <c r="S76" s="59" t="str">
        <f t="shared" si="4"/>
        <v>---</v>
      </c>
    </row>
    <row r="77" spans="2:19" ht="15" customHeight="1" x14ac:dyDescent="0.25">
      <c r="B77" s="59">
        <f t="shared" si="3"/>
        <v>72</v>
      </c>
      <c r="C77" s="60">
        <f>IFERROR(IF($C$4="TEB0187_REV01",CALC_CONN_TEB0187_REV01!U77,),"---")</f>
        <v>0</v>
      </c>
      <c r="D77" s="59">
        <f>IFERROR(IF($C$4="TEB0187_REV01",CALC_CONN_TEB0187_REV01!D77,),"---")</f>
        <v>0</v>
      </c>
      <c r="E77" s="59">
        <f>IFERROR(IF($C$4="TEB0187_REV01",CALC_CONN_TEB0187_REV01!E77,),"---")</f>
        <v>0</v>
      </c>
      <c r="F77" s="59" t="str">
        <f>IFERROR(IF(VLOOKUP($D77&amp;"-"&amp;$E77,IF($C$4="TEB0187_REV01",CALC_CONN_TEB0187_REV01!$F:$I),4,0)="--","---",IF($C$4="TEB0187_REV01",CALC_CONN_TEB0187_REV01!$G77&amp; " --&gt; " &amp;CALC_CONN_TEB0187_REV01!$I77&amp; " --&gt; ")),"---")</f>
        <v>---</v>
      </c>
      <c r="G77" s="59" t="str">
        <f>IFERROR(IF(VLOOKUP($D77&amp;"-"&amp;$E77,IF($C$4="TEB0187_REV01",CALC_CONN_TEB0187_REV01!$F:$H),3,0)="--",VLOOKUP($D77&amp;"-"&amp;$E77,IF($C$4="TEB0187_REV01",CALC_CONN_TEB0187_REV01!$F:$H),2,0),VLOOKUP($D77&amp;"-"&amp;$E77,IF($C$4="TEB0187_REV01",CALC_CONN_TEB0187_REV01!$F:$H),3,0)),"---")</f>
        <v>---</v>
      </c>
      <c r="H77" s="59" t="str">
        <f>IFERROR(VLOOKUP(G77,IF($C$4="TEB0187_REV01",CALC_CONN_TEB0187_REV01!$G:$T),14,0),"---")</f>
        <v>---</v>
      </c>
      <c r="I77" s="59" t="str">
        <f>IFERROR(VLOOKUP($D77&amp;"-"&amp;$E77,IF($C$4="TEB0187_REV01",CALC_CONN_TEB0187_REV01!$F:$K,"???"),6,0),"---")</f>
        <v>---</v>
      </c>
      <c r="J77" s="61" t="str">
        <f>IFERROR(VLOOKUP($D77&amp;"-"&amp;$E77,IF($C$4="TEB0187_REV01",CALC_CONN_TEB0187_REV01!$F:$M,"???"),8,0),"---")</f>
        <v>---</v>
      </c>
      <c r="K77" s="62" t="str">
        <f>IFERROR(VLOOKUP($D77&amp;"-"&amp;$E77,IF($C$4="TEB0187_REV01",CALC_CONN_TEB0187_REV01!$F:$N),9,0),"---")</f>
        <v>---</v>
      </c>
      <c r="L77" s="59" t="str">
        <f>IFERROR(VLOOKUP(K77,B2B!$H$3:$I$2000,2,0),"---")</f>
        <v>---</v>
      </c>
      <c r="M77" s="59" t="str">
        <f>IFERROR(VLOOKUP(L77,IF($M$4="TEI0187_REV01",RAW_m_TEI0187_REV01!$AD:$AH),5,0),"---")</f>
        <v>---</v>
      </c>
      <c r="N77" s="59" t="str">
        <f>IFERROR(VLOOKUP(L77,IF($M$4="TEI0187_REV01",RAW_m_TEI0187_REV01!$AE:$AJ),6,0),"---")</f>
        <v>---</v>
      </c>
      <c r="O77" s="63" t="str">
        <f>IFERROR(VLOOKUP(L77,IF($M$4="TEI0187_REV01",RAW_m_TEI0187_REV01!$AD:$AE),2,0),"---")</f>
        <v>---</v>
      </c>
      <c r="P77" s="59" t="str">
        <f>IFERROR(VLOOKUP(O77,IF($M$4="TEI0187_REV01",RAW_m_TEI0187_REV01!$AJ:$AK),2,0),"---")</f>
        <v>---</v>
      </c>
      <c r="Q77" s="59" t="str">
        <f>IFERROR(VLOOKUP(L77,IF($M$4="TEI0187_REV01",RAW_m_TEI0187_REV01!$AD:$AF),3,0),"---")</f>
        <v>---</v>
      </c>
      <c r="R77" s="59" t="str">
        <f>IFERROR(VLOOKUP(O77,IF($M$4="TEI0187_REV01",RAW_m_TEI0187_REV01!$AE:$AG),3,0),"---")</f>
        <v>---</v>
      </c>
      <c r="S77" s="59" t="str">
        <f t="shared" si="4"/>
        <v>---</v>
      </c>
    </row>
    <row r="78" spans="2:19" ht="15" customHeight="1" x14ac:dyDescent="0.25">
      <c r="B78" s="59">
        <f t="shared" si="3"/>
        <v>73</v>
      </c>
      <c r="C78" s="60">
        <f>IFERROR(IF($C$4="TEB0187_REV01",CALC_CONN_TEB0187_REV01!U78,),"---")</f>
        <v>0</v>
      </c>
      <c r="D78" s="59">
        <f>IFERROR(IF($C$4="TEB0187_REV01",CALC_CONN_TEB0187_REV01!D78,),"---")</f>
        <v>0</v>
      </c>
      <c r="E78" s="59">
        <f>IFERROR(IF($C$4="TEB0187_REV01",CALC_CONN_TEB0187_REV01!E78,),"---")</f>
        <v>0</v>
      </c>
      <c r="F78" s="59" t="str">
        <f>IFERROR(IF(VLOOKUP($D78&amp;"-"&amp;$E78,IF($C$4="TEB0187_REV01",CALC_CONN_TEB0187_REV01!$F:$I),4,0)="--","---",IF($C$4="TEB0187_REV01",CALC_CONN_TEB0187_REV01!$G78&amp; " --&gt; " &amp;CALC_CONN_TEB0187_REV01!$I78&amp; " --&gt; ")),"---")</f>
        <v>---</v>
      </c>
      <c r="G78" s="59" t="str">
        <f>IFERROR(IF(VLOOKUP($D78&amp;"-"&amp;$E78,IF($C$4="TEB0187_REV01",CALC_CONN_TEB0187_REV01!$F:$H),3,0)="--",VLOOKUP($D78&amp;"-"&amp;$E78,IF($C$4="TEB0187_REV01",CALC_CONN_TEB0187_REV01!$F:$H),2,0),VLOOKUP($D78&amp;"-"&amp;$E78,IF($C$4="TEB0187_REV01",CALC_CONN_TEB0187_REV01!$F:$H),3,0)),"---")</f>
        <v>---</v>
      </c>
      <c r="H78" s="59" t="str">
        <f>IFERROR(VLOOKUP(G78,IF($C$4="TEB0187_REV01",CALC_CONN_TEB0187_REV01!$G:$T),14,0),"---")</f>
        <v>---</v>
      </c>
      <c r="I78" s="59" t="str">
        <f>IFERROR(VLOOKUP($D78&amp;"-"&amp;$E78,IF($C$4="TEB0187_REV01",CALC_CONN_TEB0187_REV01!$F:$K,"???"),6,0),"---")</f>
        <v>---</v>
      </c>
      <c r="J78" s="61" t="str">
        <f>IFERROR(VLOOKUP($D78&amp;"-"&amp;$E78,IF($C$4="TEB0187_REV01",CALC_CONN_TEB0187_REV01!$F:$M,"???"),8,0),"---")</f>
        <v>---</v>
      </c>
      <c r="K78" s="62" t="str">
        <f>IFERROR(VLOOKUP($D78&amp;"-"&amp;$E78,IF($C$4="TEB0187_REV01",CALC_CONN_TEB0187_REV01!$F:$N),9,0),"---")</f>
        <v>---</v>
      </c>
      <c r="L78" s="59" t="str">
        <f>IFERROR(VLOOKUP(K78,B2B!$H$3:$I$2000,2,0),"---")</f>
        <v>---</v>
      </c>
      <c r="M78" s="59" t="str">
        <f>IFERROR(VLOOKUP(L78,IF($M$4="TEI0187_REV01",RAW_m_TEI0187_REV01!$AD:$AH),5,0),"---")</f>
        <v>---</v>
      </c>
      <c r="N78" s="59" t="str">
        <f>IFERROR(VLOOKUP(L78,IF($M$4="TEI0187_REV01",RAW_m_TEI0187_REV01!$AE:$AJ),6,0),"---")</f>
        <v>---</v>
      </c>
      <c r="O78" s="63" t="str">
        <f>IFERROR(VLOOKUP(L78,IF($M$4="TEI0187_REV01",RAW_m_TEI0187_REV01!$AD:$AE),2,0),"---")</f>
        <v>---</v>
      </c>
      <c r="P78" s="59" t="str">
        <f>IFERROR(VLOOKUP(O78,IF($M$4="TEI0187_REV01",RAW_m_TEI0187_REV01!$AJ:$AK),2,0),"---")</f>
        <v>---</v>
      </c>
      <c r="Q78" s="59" t="str">
        <f>IFERROR(VLOOKUP(L78,IF($M$4="TEI0187_REV01",RAW_m_TEI0187_REV01!$AD:$AF),3,0),"---")</f>
        <v>---</v>
      </c>
      <c r="R78" s="59" t="str">
        <f>IFERROR(VLOOKUP(O78,IF($M$4="TEI0187_REV01",RAW_m_TEI0187_REV01!$AE:$AG),3,0),"---")</f>
        <v>---</v>
      </c>
      <c r="S78" s="59" t="str">
        <f t="shared" si="4"/>
        <v>---</v>
      </c>
    </row>
    <row r="79" spans="2:19" ht="15" customHeight="1" x14ac:dyDescent="0.25">
      <c r="B79" s="59">
        <f t="shared" si="3"/>
        <v>74</v>
      </c>
      <c r="C79" s="60">
        <f>IFERROR(IF($C$4="TEB0187_REV01",CALC_CONN_TEB0187_REV01!U79,),"---")</f>
        <v>0</v>
      </c>
      <c r="D79" s="59">
        <f>IFERROR(IF($C$4="TEB0187_REV01",CALC_CONN_TEB0187_REV01!D79,),"---")</f>
        <v>0</v>
      </c>
      <c r="E79" s="59">
        <f>IFERROR(IF($C$4="TEB0187_REV01",CALC_CONN_TEB0187_REV01!E79,),"---")</f>
        <v>0</v>
      </c>
      <c r="F79" s="59" t="str">
        <f>IFERROR(IF(VLOOKUP($D79&amp;"-"&amp;$E79,IF($C$4="TEB0187_REV01",CALC_CONN_TEB0187_REV01!$F:$I),4,0)="--","---",IF($C$4="TEB0187_REV01",CALC_CONN_TEB0187_REV01!$G79&amp; " --&gt; " &amp;CALC_CONN_TEB0187_REV01!$I79&amp; " --&gt; ")),"---")</f>
        <v>---</v>
      </c>
      <c r="G79" s="59" t="str">
        <f>IFERROR(IF(VLOOKUP($D79&amp;"-"&amp;$E79,IF($C$4="TEB0187_REV01",CALC_CONN_TEB0187_REV01!$F:$H),3,0)="--",VLOOKUP($D79&amp;"-"&amp;$E79,IF($C$4="TEB0187_REV01",CALC_CONN_TEB0187_REV01!$F:$H),2,0),VLOOKUP($D79&amp;"-"&amp;$E79,IF($C$4="TEB0187_REV01",CALC_CONN_TEB0187_REV01!$F:$H),3,0)),"---")</f>
        <v>---</v>
      </c>
      <c r="H79" s="59" t="str">
        <f>IFERROR(VLOOKUP(G79,IF($C$4="TEB0187_REV01",CALC_CONN_TEB0187_REV01!$G:$T),14,0),"---")</f>
        <v>---</v>
      </c>
      <c r="I79" s="59" t="str">
        <f>IFERROR(VLOOKUP($D79&amp;"-"&amp;$E79,IF($C$4="TEB0187_REV01",CALC_CONN_TEB0187_REV01!$F:$K,"???"),6,0),"---")</f>
        <v>---</v>
      </c>
      <c r="J79" s="61" t="str">
        <f>IFERROR(VLOOKUP($D79&amp;"-"&amp;$E79,IF($C$4="TEB0187_REV01",CALC_CONN_TEB0187_REV01!$F:$M,"???"),8,0),"---")</f>
        <v>---</v>
      </c>
      <c r="K79" s="62" t="str">
        <f>IFERROR(VLOOKUP($D79&amp;"-"&amp;$E79,IF($C$4="TEB0187_REV01",CALC_CONN_TEB0187_REV01!$F:$N),9,0),"---")</f>
        <v>---</v>
      </c>
      <c r="L79" s="59" t="str">
        <f>IFERROR(VLOOKUP(K79,B2B!$H$3:$I$2000,2,0),"---")</f>
        <v>---</v>
      </c>
      <c r="M79" s="59" t="str">
        <f>IFERROR(VLOOKUP(L79,IF($M$4="TEI0187_REV01",RAW_m_TEI0187_REV01!$AD:$AH),5,0),"---")</f>
        <v>---</v>
      </c>
      <c r="N79" s="59" t="str">
        <f>IFERROR(VLOOKUP(L79,IF($M$4="TEI0187_REV01",RAW_m_TEI0187_REV01!$AE:$AJ),6,0),"---")</f>
        <v>---</v>
      </c>
      <c r="O79" s="63" t="str">
        <f>IFERROR(VLOOKUP(L79,IF($M$4="TEI0187_REV01",RAW_m_TEI0187_REV01!$AD:$AE),2,0),"---")</f>
        <v>---</v>
      </c>
      <c r="P79" s="59" t="str">
        <f>IFERROR(VLOOKUP(O79,IF($M$4="TEI0187_REV01",RAW_m_TEI0187_REV01!$AJ:$AK),2,0),"---")</f>
        <v>---</v>
      </c>
      <c r="Q79" s="59" t="str">
        <f>IFERROR(VLOOKUP(L79,IF($M$4="TEI0187_REV01",RAW_m_TEI0187_REV01!$AD:$AF),3,0),"---")</f>
        <v>---</v>
      </c>
      <c r="R79" s="59" t="str">
        <f>IFERROR(VLOOKUP(O79,IF($M$4="TEI0187_REV01",RAW_m_TEI0187_REV01!$AE:$AG),3,0),"---")</f>
        <v>---</v>
      </c>
      <c r="S79" s="59" t="str">
        <f t="shared" si="4"/>
        <v>---</v>
      </c>
    </row>
    <row r="80" spans="2:19" ht="15" customHeight="1" x14ac:dyDescent="0.25">
      <c r="B80" s="59">
        <f t="shared" si="3"/>
        <v>75</v>
      </c>
      <c r="C80" s="60">
        <f>IFERROR(IF($C$4="TEB0187_REV01",CALC_CONN_TEB0187_REV01!U80,),"---")</f>
        <v>0</v>
      </c>
      <c r="D80" s="59">
        <f>IFERROR(IF($C$4="TEB0187_REV01",CALC_CONN_TEB0187_REV01!D80,),"---")</f>
        <v>0</v>
      </c>
      <c r="E80" s="59">
        <f>IFERROR(IF($C$4="TEB0187_REV01",CALC_CONN_TEB0187_REV01!E80,),"---")</f>
        <v>0</v>
      </c>
      <c r="F80" s="59" t="str">
        <f>IFERROR(IF(VLOOKUP($D80&amp;"-"&amp;$E80,IF($C$4="TEB0187_REV01",CALC_CONN_TEB0187_REV01!$F:$I),4,0)="--","---",IF($C$4="TEB0187_REV01",CALC_CONN_TEB0187_REV01!$G80&amp; " --&gt; " &amp;CALC_CONN_TEB0187_REV01!$I80&amp; " --&gt; ")),"---")</f>
        <v>---</v>
      </c>
      <c r="G80" s="59" t="str">
        <f>IFERROR(IF(VLOOKUP($D80&amp;"-"&amp;$E80,IF($C$4="TEB0187_REV01",CALC_CONN_TEB0187_REV01!$F:$H),3,0)="--",VLOOKUP($D80&amp;"-"&amp;$E80,IF($C$4="TEB0187_REV01",CALC_CONN_TEB0187_REV01!$F:$H),2,0),VLOOKUP($D80&amp;"-"&amp;$E80,IF($C$4="TEB0187_REV01",CALC_CONN_TEB0187_REV01!$F:$H),3,0)),"---")</f>
        <v>---</v>
      </c>
      <c r="H80" s="59" t="str">
        <f>IFERROR(VLOOKUP(G80,IF($C$4="TEB0187_REV01",CALC_CONN_TEB0187_REV01!$G:$T),14,0),"---")</f>
        <v>---</v>
      </c>
      <c r="I80" s="59" t="str">
        <f>IFERROR(VLOOKUP($D80&amp;"-"&amp;$E80,IF($C$4="TEB0187_REV01",CALC_CONN_TEB0187_REV01!$F:$K,"???"),6,0),"---")</f>
        <v>---</v>
      </c>
      <c r="J80" s="61" t="str">
        <f>IFERROR(VLOOKUP($D80&amp;"-"&amp;$E80,IF($C$4="TEB0187_REV01",CALC_CONN_TEB0187_REV01!$F:$M,"???"),8,0),"---")</f>
        <v>---</v>
      </c>
      <c r="K80" s="62" t="str">
        <f>IFERROR(VLOOKUP($D80&amp;"-"&amp;$E80,IF($C$4="TEB0187_REV01",CALC_CONN_TEB0187_REV01!$F:$N),9,0),"---")</f>
        <v>---</v>
      </c>
      <c r="L80" s="59" t="str">
        <f>IFERROR(VLOOKUP(K80,B2B!$H$3:$I$2000,2,0),"---")</f>
        <v>---</v>
      </c>
      <c r="M80" s="59" t="str">
        <f>IFERROR(VLOOKUP(L80,IF($M$4="TEI0187_REV01",RAW_m_TEI0187_REV01!$AD:$AH),5,0),"---")</f>
        <v>---</v>
      </c>
      <c r="N80" s="59" t="str">
        <f>IFERROR(VLOOKUP(L80,IF($M$4="TEI0187_REV01",RAW_m_TEI0187_REV01!$AE:$AJ),6,0),"---")</f>
        <v>---</v>
      </c>
      <c r="O80" s="63" t="str">
        <f>IFERROR(VLOOKUP(L80,IF($M$4="TEI0187_REV01",RAW_m_TEI0187_REV01!$AD:$AE),2,0),"---")</f>
        <v>---</v>
      </c>
      <c r="P80" s="59" t="str">
        <f>IFERROR(VLOOKUP(O80,IF($M$4="TEI0187_REV01",RAW_m_TEI0187_REV01!$AJ:$AK),2,0),"---")</f>
        <v>---</v>
      </c>
      <c r="Q80" s="59" t="str">
        <f>IFERROR(VLOOKUP(L80,IF($M$4="TEI0187_REV01",RAW_m_TEI0187_REV01!$AD:$AF),3,0),"---")</f>
        <v>---</v>
      </c>
      <c r="R80" s="59" t="str">
        <f>IFERROR(VLOOKUP(O80,IF($M$4="TEI0187_REV01",RAW_m_TEI0187_REV01!$AE:$AG),3,0),"---")</f>
        <v>---</v>
      </c>
      <c r="S80" s="59" t="str">
        <f t="shared" si="4"/>
        <v>---</v>
      </c>
    </row>
    <row r="81" spans="2:19" ht="15" customHeight="1" x14ac:dyDescent="0.25">
      <c r="B81" s="59">
        <f t="shared" si="3"/>
        <v>76</v>
      </c>
      <c r="C81" s="60">
        <f>IFERROR(IF($C$4="TEB0187_REV01",CALC_CONN_TEB0187_REV01!U81,),"---")</f>
        <v>0</v>
      </c>
      <c r="D81" s="59">
        <f>IFERROR(IF($C$4="TEB0187_REV01",CALC_CONN_TEB0187_REV01!D81,),"---")</f>
        <v>0</v>
      </c>
      <c r="E81" s="59">
        <f>IFERROR(IF($C$4="TEB0187_REV01",CALC_CONN_TEB0187_REV01!E81,),"---")</f>
        <v>0</v>
      </c>
      <c r="F81" s="59" t="str">
        <f>IFERROR(IF(VLOOKUP($D81&amp;"-"&amp;$E81,IF($C$4="TEB0187_REV01",CALC_CONN_TEB0187_REV01!$F:$I),4,0)="--","---",IF($C$4="TEB0187_REV01",CALC_CONN_TEB0187_REV01!$G81&amp; " --&gt; " &amp;CALC_CONN_TEB0187_REV01!$I81&amp; " --&gt; ")),"---")</f>
        <v>---</v>
      </c>
      <c r="G81" s="59" t="str">
        <f>IFERROR(IF(VLOOKUP($D81&amp;"-"&amp;$E81,IF($C$4="TEB0187_REV01",CALC_CONN_TEB0187_REV01!$F:$H),3,0)="--",VLOOKUP($D81&amp;"-"&amp;$E81,IF($C$4="TEB0187_REV01",CALC_CONN_TEB0187_REV01!$F:$H),2,0),VLOOKUP($D81&amp;"-"&amp;$E81,IF($C$4="TEB0187_REV01",CALC_CONN_TEB0187_REV01!$F:$H),3,0)),"---")</f>
        <v>---</v>
      </c>
      <c r="H81" s="59" t="str">
        <f>IFERROR(VLOOKUP(G81,IF($C$4="TEB0187_REV01",CALC_CONN_TEB0187_REV01!$G:$T),14,0),"---")</f>
        <v>---</v>
      </c>
      <c r="I81" s="59" t="str">
        <f>IFERROR(VLOOKUP($D81&amp;"-"&amp;$E81,IF($C$4="TEB0187_REV01",CALC_CONN_TEB0187_REV01!$F:$K,"???"),6,0),"---")</f>
        <v>---</v>
      </c>
      <c r="J81" s="61" t="str">
        <f>IFERROR(VLOOKUP($D81&amp;"-"&amp;$E81,IF($C$4="TEB0187_REV01",CALC_CONN_TEB0187_REV01!$F:$M,"???"),8,0),"---")</f>
        <v>---</v>
      </c>
      <c r="K81" s="62" t="str">
        <f>IFERROR(VLOOKUP($D81&amp;"-"&amp;$E81,IF($C$4="TEB0187_REV01",CALC_CONN_TEB0187_REV01!$F:$N),9,0),"---")</f>
        <v>---</v>
      </c>
      <c r="L81" s="59" t="str">
        <f>IFERROR(VLOOKUP(K81,B2B!$H$3:$I$2000,2,0),"---")</f>
        <v>---</v>
      </c>
      <c r="M81" s="59" t="str">
        <f>IFERROR(VLOOKUP(L81,IF($M$4="TEI0187_REV01",RAW_m_TEI0187_REV01!$AD:$AH),5,0),"---")</f>
        <v>---</v>
      </c>
      <c r="N81" s="59" t="str">
        <f>IFERROR(VLOOKUP(L81,IF($M$4="TEI0187_REV01",RAW_m_TEI0187_REV01!$AE:$AJ),6,0),"---")</f>
        <v>---</v>
      </c>
      <c r="O81" s="63" t="str">
        <f>IFERROR(VLOOKUP(L81,IF($M$4="TEI0187_REV01",RAW_m_TEI0187_REV01!$AD:$AE),2,0),"---")</f>
        <v>---</v>
      </c>
      <c r="P81" s="59" t="str">
        <f>IFERROR(VLOOKUP(O81,IF($M$4="TEI0187_REV01",RAW_m_TEI0187_REV01!$AJ:$AK),2,0),"---")</f>
        <v>---</v>
      </c>
      <c r="Q81" s="59" t="str">
        <f>IFERROR(VLOOKUP(L81,IF($M$4="TEI0187_REV01",RAW_m_TEI0187_REV01!$AD:$AF),3,0),"---")</f>
        <v>---</v>
      </c>
      <c r="R81" s="59" t="str">
        <f>IFERROR(VLOOKUP(O81,IF($M$4="TEI0187_REV01",RAW_m_TEI0187_REV01!$AE:$AG),3,0),"---")</f>
        <v>---</v>
      </c>
      <c r="S81" s="59" t="str">
        <f t="shared" si="4"/>
        <v>---</v>
      </c>
    </row>
    <row r="82" spans="2:19" ht="15" customHeight="1" x14ac:dyDescent="0.25">
      <c r="B82" s="59">
        <f t="shared" si="3"/>
        <v>77</v>
      </c>
      <c r="C82" s="60">
        <f>IFERROR(IF($C$4="TEB0187_REV01",CALC_CONN_TEB0187_REV01!U82,),"---")</f>
        <v>0</v>
      </c>
      <c r="D82" s="59">
        <f>IFERROR(IF($C$4="TEB0187_REV01",CALC_CONN_TEB0187_REV01!D82,),"---")</f>
        <v>0</v>
      </c>
      <c r="E82" s="59">
        <f>IFERROR(IF($C$4="TEB0187_REV01",CALC_CONN_TEB0187_REV01!E82,),"---")</f>
        <v>0</v>
      </c>
      <c r="F82" s="59" t="str">
        <f>IFERROR(IF(VLOOKUP($D82&amp;"-"&amp;$E82,IF($C$4="TEB0187_REV01",CALC_CONN_TEB0187_REV01!$F:$I),4,0)="--","---",IF($C$4="TEB0187_REV01",CALC_CONN_TEB0187_REV01!$G82&amp; " --&gt; " &amp;CALC_CONN_TEB0187_REV01!$I82&amp; " --&gt; ")),"---")</f>
        <v>---</v>
      </c>
      <c r="G82" s="59" t="str">
        <f>IFERROR(IF(VLOOKUP($D82&amp;"-"&amp;$E82,IF($C$4="TEB0187_REV01",CALC_CONN_TEB0187_REV01!$F:$H),3,0)="--",VLOOKUP($D82&amp;"-"&amp;$E82,IF($C$4="TEB0187_REV01",CALC_CONN_TEB0187_REV01!$F:$H),2,0),VLOOKUP($D82&amp;"-"&amp;$E82,IF($C$4="TEB0187_REV01",CALC_CONN_TEB0187_REV01!$F:$H),3,0)),"---")</f>
        <v>---</v>
      </c>
      <c r="H82" s="59" t="str">
        <f>IFERROR(VLOOKUP(G82,IF($C$4="TEB0187_REV01",CALC_CONN_TEB0187_REV01!$G:$T),14,0),"---")</f>
        <v>---</v>
      </c>
      <c r="I82" s="59" t="str">
        <f>IFERROR(VLOOKUP($D82&amp;"-"&amp;$E82,IF($C$4="TEB0187_REV01",CALC_CONN_TEB0187_REV01!$F:$K,"???"),6,0),"---")</f>
        <v>---</v>
      </c>
      <c r="J82" s="61" t="str">
        <f>IFERROR(VLOOKUP($D82&amp;"-"&amp;$E82,IF($C$4="TEB0187_REV01",CALC_CONN_TEB0187_REV01!$F:$M,"???"),8,0),"---")</f>
        <v>---</v>
      </c>
      <c r="K82" s="62" t="str">
        <f>IFERROR(VLOOKUP($D82&amp;"-"&amp;$E82,IF($C$4="TEB0187_REV01",CALC_CONN_TEB0187_REV01!$F:$N),9,0),"---")</f>
        <v>---</v>
      </c>
      <c r="L82" s="59" t="str">
        <f>IFERROR(VLOOKUP(K82,B2B!$H$3:$I$2000,2,0),"---")</f>
        <v>---</v>
      </c>
      <c r="M82" s="59" t="str">
        <f>IFERROR(VLOOKUP(L82,IF($M$4="TEI0187_REV01",RAW_m_TEI0187_REV01!$AD:$AH),5,0),"---")</f>
        <v>---</v>
      </c>
      <c r="N82" s="59" t="str">
        <f>IFERROR(VLOOKUP(L82,IF($M$4="TEI0187_REV01",RAW_m_TEI0187_REV01!$AE:$AJ),6,0),"---")</f>
        <v>---</v>
      </c>
      <c r="O82" s="63" t="str">
        <f>IFERROR(VLOOKUP(L82,IF($M$4="TEI0187_REV01",RAW_m_TEI0187_REV01!$AD:$AE),2,0),"---")</f>
        <v>---</v>
      </c>
      <c r="P82" s="59" t="str">
        <f>IFERROR(VLOOKUP(O82,IF($M$4="TEI0187_REV01",RAW_m_TEI0187_REV01!$AJ:$AK),2,0),"---")</f>
        <v>---</v>
      </c>
      <c r="Q82" s="59" t="str">
        <f>IFERROR(VLOOKUP(L82,IF($M$4="TEI0187_REV01",RAW_m_TEI0187_REV01!$AD:$AF),3,0),"---")</f>
        <v>---</v>
      </c>
      <c r="R82" s="59" t="str">
        <f>IFERROR(VLOOKUP(O82,IF($M$4="TEI0187_REV01",RAW_m_TEI0187_REV01!$AE:$AG),3,0),"---")</f>
        <v>---</v>
      </c>
      <c r="S82" s="59" t="str">
        <f t="shared" si="4"/>
        <v>---</v>
      </c>
    </row>
    <row r="83" spans="2:19" ht="15" customHeight="1" x14ac:dyDescent="0.25">
      <c r="B83" s="59">
        <f t="shared" si="3"/>
        <v>78</v>
      </c>
      <c r="C83" s="60">
        <f>IFERROR(IF($C$4="TEB0187_REV01",CALC_CONN_TEB0187_REV01!U83,),"---")</f>
        <v>0</v>
      </c>
      <c r="D83" s="59">
        <f>IFERROR(IF($C$4="TEB0187_REV01",CALC_CONN_TEB0187_REV01!D83,),"---")</f>
        <v>0</v>
      </c>
      <c r="E83" s="59">
        <f>IFERROR(IF($C$4="TEB0187_REV01",CALC_CONN_TEB0187_REV01!E83,),"---")</f>
        <v>0</v>
      </c>
      <c r="F83" s="59" t="str">
        <f>IFERROR(IF(VLOOKUP($D83&amp;"-"&amp;$E83,IF($C$4="TEB0187_REV01",CALC_CONN_TEB0187_REV01!$F:$I),4,0)="--","---",IF($C$4="TEB0187_REV01",CALC_CONN_TEB0187_REV01!$G83&amp; " --&gt; " &amp;CALC_CONN_TEB0187_REV01!$I83&amp; " --&gt; ")),"---")</f>
        <v>---</v>
      </c>
      <c r="G83" s="59" t="str">
        <f>IFERROR(IF(VLOOKUP($D83&amp;"-"&amp;$E83,IF($C$4="TEB0187_REV01",CALC_CONN_TEB0187_REV01!$F:$H),3,0)="--",VLOOKUP($D83&amp;"-"&amp;$E83,IF($C$4="TEB0187_REV01",CALC_CONN_TEB0187_REV01!$F:$H),2,0),VLOOKUP($D83&amp;"-"&amp;$E83,IF($C$4="TEB0187_REV01",CALC_CONN_TEB0187_REV01!$F:$H),3,0)),"---")</f>
        <v>---</v>
      </c>
      <c r="H83" s="59" t="str">
        <f>IFERROR(VLOOKUP(G83,IF($C$4="TEB0187_REV01",CALC_CONN_TEB0187_REV01!$G:$T),14,0),"---")</f>
        <v>---</v>
      </c>
      <c r="I83" s="59" t="str">
        <f>IFERROR(VLOOKUP($D83&amp;"-"&amp;$E83,IF($C$4="TEB0187_REV01",CALC_CONN_TEB0187_REV01!$F:$K,"???"),6,0),"---")</f>
        <v>---</v>
      </c>
      <c r="J83" s="61" t="str">
        <f>IFERROR(VLOOKUP($D83&amp;"-"&amp;$E83,IF($C$4="TEB0187_REV01",CALC_CONN_TEB0187_REV01!$F:$M,"???"),8,0),"---")</f>
        <v>---</v>
      </c>
      <c r="K83" s="62" t="str">
        <f>IFERROR(VLOOKUP($D83&amp;"-"&amp;$E83,IF($C$4="TEB0187_REV01",CALC_CONN_TEB0187_REV01!$F:$N),9,0),"---")</f>
        <v>---</v>
      </c>
      <c r="L83" s="59" t="str">
        <f>IFERROR(VLOOKUP(K83,B2B!$H$3:$I$2000,2,0),"---")</f>
        <v>---</v>
      </c>
      <c r="M83" s="59" t="str">
        <f>IFERROR(VLOOKUP(L83,IF($M$4="TEI0187_REV01",RAW_m_TEI0187_REV01!$AD:$AH),5,0),"---")</f>
        <v>---</v>
      </c>
      <c r="N83" s="59" t="str">
        <f>IFERROR(VLOOKUP(L83,IF($M$4="TEI0187_REV01",RAW_m_TEI0187_REV01!$AE:$AJ),6,0),"---")</f>
        <v>---</v>
      </c>
      <c r="O83" s="63" t="str">
        <f>IFERROR(VLOOKUP(L83,IF($M$4="TEI0187_REV01",RAW_m_TEI0187_REV01!$AD:$AE),2,0),"---")</f>
        <v>---</v>
      </c>
      <c r="P83" s="59" t="str">
        <f>IFERROR(VLOOKUP(O83,IF($M$4="TEI0187_REV01",RAW_m_TEI0187_REV01!$AJ:$AK),2,0),"---")</f>
        <v>---</v>
      </c>
      <c r="Q83" s="59" t="str">
        <f>IFERROR(VLOOKUP(L83,IF($M$4="TEI0187_REV01",RAW_m_TEI0187_REV01!$AD:$AF),3,0),"---")</f>
        <v>---</v>
      </c>
      <c r="R83" s="59" t="str">
        <f>IFERROR(VLOOKUP(O83,IF($M$4="TEI0187_REV01",RAW_m_TEI0187_REV01!$AE:$AG),3,0),"---")</f>
        <v>---</v>
      </c>
      <c r="S83" s="59" t="str">
        <f t="shared" si="4"/>
        <v>---</v>
      </c>
    </row>
    <row r="84" spans="2:19" ht="15" customHeight="1" x14ac:dyDescent="0.25">
      <c r="B84" s="59">
        <f t="shared" si="3"/>
        <v>79</v>
      </c>
      <c r="C84" s="60">
        <f>IFERROR(IF($C$4="TEB0187_REV01",CALC_CONN_TEB0187_REV01!U84,),"---")</f>
        <v>0</v>
      </c>
      <c r="D84" s="59">
        <f>IFERROR(IF($C$4="TEB0187_REV01",CALC_CONN_TEB0187_REV01!D84,),"---")</f>
        <v>0</v>
      </c>
      <c r="E84" s="59">
        <f>IFERROR(IF($C$4="TEB0187_REV01",CALC_CONN_TEB0187_REV01!E84,),"---")</f>
        <v>0</v>
      </c>
      <c r="F84" s="59" t="str">
        <f>IFERROR(IF(VLOOKUP($D84&amp;"-"&amp;$E84,IF($C$4="TEB0187_REV01",CALC_CONN_TEB0187_REV01!$F:$I),4,0)="--","---",IF($C$4="TEB0187_REV01",CALC_CONN_TEB0187_REV01!$G84&amp; " --&gt; " &amp;CALC_CONN_TEB0187_REV01!$I84&amp; " --&gt; ")),"---")</f>
        <v>---</v>
      </c>
      <c r="G84" s="59" t="str">
        <f>IFERROR(IF(VLOOKUP($D84&amp;"-"&amp;$E84,IF($C$4="TEB0187_REV01",CALC_CONN_TEB0187_REV01!$F:$H),3,0)="--",VLOOKUP($D84&amp;"-"&amp;$E84,IF($C$4="TEB0187_REV01",CALC_CONN_TEB0187_REV01!$F:$H),2,0),VLOOKUP($D84&amp;"-"&amp;$E84,IF($C$4="TEB0187_REV01",CALC_CONN_TEB0187_REV01!$F:$H),3,0)),"---")</f>
        <v>---</v>
      </c>
      <c r="H84" s="59" t="str">
        <f>IFERROR(VLOOKUP(G84,IF($C$4="TEB0187_REV01",CALC_CONN_TEB0187_REV01!$G:$T),14,0),"---")</f>
        <v>---</v>
      </c>
      <c r="I84" s="59" t="str">
        <f>IFERROR(VLOOKUP($D84&amp;"-"&amp;$E84,IF($C$4="TEB0187_REV01",CALC_CONN_TEB0187_REV01!$F:$K,"???"),6,0),"---")</f>
        <v>---</v>
      </c>
      <c r="J84" s="61" t="str">
        <f>IFERROR(VLOOKUP($D84&amp;"-"&amp;$E84,IF($C$4="TEB0187_REV01",CALC_CONN_TEB0187_REV01!$F:$M,"???"),8,0),"---")</f>
        <v>---</v>
      </c>
      <c r="K84" s="62" t="str">
        <f>IFERROR(VLOOKUP($D84&amp;"-"&amp;$E84,IF($C$4="TEB0187_REV01",CALC_CONN_TEB0187_REV01!$F:$N),9,0),"---")</f>
        <v>---</v>
      </c>
      <c r="L84" s="59" t="str">
        <f>IFERROR(VLOOKUP(K84,B2B!$H$3:$I$2000,2,0),"---")</f>
        <v>---</v>
      </c>
      <c r="M84" s="59" t="str">
        <f>IFERROR(VLOOKUP(L84,IF($M$4="TEI0187_REV01",RAW_m_TEI0187_REV01!$AD:$AH),5,0),"---")</f>
        <v>---</v>
      </c>
      <c r="N84" s="59" t="str">
        <f>IFERROR(VLOOKUP(L84,IF($M$4="TEI0187_REV01",RAW_m_TEI0187_REV01!$AE:$AJ),6,0),"---")</f>
        <v>---</v>
      </c>
      <c r="O84" s="63" t="str">
        <f>IFERROR(VLOOKUP(L84,IF($M$4="TEI0187_REV01",RAW_m_TEI0187_REV01!$AD:$AE),2,0),"---")</f>
        <v>---</v>
      </c>
      <c r="P84" s="59" t="str">
        <f>IFERROR(VLOOKUP(O84,IF($M$4="TEI0187_REV01",RAW_m_TEI0187_REV01!$AJ:$AK),2,0),"---")</f>
        <v>---</v>
      </c>
      <c r="Q84" s="59" t="str">
        <f>IFERROR(VLOOKUP(L84,IF($M$4="TEI0187_REV01",RAW_m_TEI0187_REV01!$AD:$AF),3,0),"---")</f>
        <v>---</v>
      </c>
      <c r="R84" s="59" t="str">
        <f>IFERROR(VLOOKUP(O84,IF($M$4="TEI0187_REV01",RAW_m_TEI0187_REV01!$AE:$AG),3,0),"---")</f>
        <v>---</v>
      </c>
      <c r="S84" s="59" t="str">
        <f t="shared" si="4"/>
        <v>---</v>
      </c>
    </row>
    <row r="85" spans="2:19" ht="15" customHeight="1" x14ac:dyDescent="0.25">
      <c r="B85" s="59">
        <f t="shared" si="3"/>
        <v>80</v>
      </c>
      <c r="C85" s="60">
        <f>IFERROR(IF($C$4="TEB0187_REV01",CALC_CONN_TEB0187_REV01!U85,),"---")</f>
        <v>0</v>
      </c>
      <c r="D85" s="59">
        <f>IFERROR(IF($C$4="TEB0187_REV01",CALC_CONN_TEB0187_REV01!D85,),"---")</f>
        <v>0</v>
      </c>
      <c r="E85" s="59">
        <f>IFERROR(IF($C$4="TEB0187_REV01",CALC_CONN_TEB0187_REV01!E85,),"---")</f>
        <v>0</v>
      </c>
      <c r="F85" s="59" t="str">
        <f>IFERROR(IF(VLOOKUP($D85&amp;"-"&amp;$E85,IF($C$4="TEB0187_REV01",CALC_CONN_TEB0187_REV01!$F:$I),4,0)="--","---",IF($C$4="TEB0187_REV01",CALC_CONN_TEB0187_REV01!$G85&amp; " --&gt; " &amp;CALC_CONN_TEB0187_REV01!$I85&amp; " --&gt; ")),"---")</f>
        <v>---</v>
      </c>
      <c r="G85" s="59" t="str">
        <f>IFERROR(IF(VLOOKUP($D85&amp;"-"&amp;$E85,IF($C$4="TEB0187_REV01",CALC_CONN_TEB0187_REV01!$F:$H),3,0)="--",VLOOKUP($D85&amp;"-"&amp;$E85,IF($C$4="TEB0187_REV01",CALC_CONN_TEB0187_REV01!$F:$H),2,0),VLOOKUP($D85&amp;"-"&amp;$E85,IF($C$4="TEB0187_REV01",CALC_CONN_TEB0187_REV01!$F:$H),3,0)),"---")</f>
        <v>---</v>
      </c>
      <c r="H85" s="59" t="str">
        <f>IFERROR(VLOOKUP(G85,IF($C$4="TEB0187_REV01",CALC_CONN_TEB0187_REV01!$G:$T),14,0),"---")</f>
        <v>---</v>
      </c>
      <c r="I85" s="59" t="str">
        <f>IFERROR(VLOOKUP($D85&amp;"-"&amp;$E85,IF($C$4="TEB0187_REV01",CALC_CONN_TEB0187_REV01!$F:$K,"???"),6,0),"---")</f>
        <v>---</v>
      </c>
      <c r="J85" s="61" t="str">
        <f>IFERROR(VLOOKUP($D85&amp;"-"&amp;$E85,IF($C$4="TEB0187_REV01",CALC_CONN_TEB0187_REV01!$F:$M,"???"),8,0),"---")</f>
        <v>---</v>
      </c>
      <c r="K85" s="62" t="str">
        <f>IFERROR(VLOOKUP($D85&amp;"-"&amp;$E85,IF($C$4="TEB0187_REV01",CALC_CONN_TEB0187_REV01!$F:$N),9,0),"---")</f>
        <v>---</v>
      </c>
      <c r="L85" s="59" t="str">
        <f>IFERROR(VLOOKUP(K85,B2B!$H$3:$I$2000,2,0),"---")</f>
        <v>---</v>
      </c>
      <c r="M85" s="59" t="str">
        <f>IFERROR(VLOOKUP(L85,IF($M$4="TEI0187_REV01",RAW_m_TEI0187_REV01!$AD:$AH),5,0),"---")</f>
        <v>---</v>
      </c>
      <c r="N85" s="59" t="str">
        <f>IFERROR(VLOOKUP(L85,IF($M$4="TEI0187_REV01",RAW_m_TEI0187_REV01!$AE:$AJ),6,0),"---")</f>
        <v>---</v>
      </c>
      <c r="O85" s="63" t="str">
        <f>IFERROR(VLOOKUP(L85,IF($M$4="TEI0187_REV01",RAW_m_TEI0187_REV01!$AD:$AE),2,0),"---")</f>
        <v>---</v>
      </c>
      <c r="P85" s="59" t="str">
        <f>IFERROR(VLOOKUP(O85,IF($M$4="TEI0187_REV01",RAW_m_TEI0187_REV01!$AJ:$AK),2,0),"---")</f>
        <v>---</v>
      </c>
      <c r="Q85" s="59" t="str">
        <f>IFERROR(VLOOKUP(L85,IF($M$4="TEI0187_REV01",RAW_m_TEI0187_REV01!$AD:$AF),3,0),"---")</f>
        <v>---</v>
      </c>
      <c r="R85" s="59" t="str">
        <f>IFERROR(VLOOKUP(O85,IF($M$4="TEI0187_REV01",RAW_m_TEI0187_REV01!$AE:$AG),3,0),"---")</f>
        <v>---</v>
      </c>
      <c r="S85" s="59" t="str">
        <f t="shared" si="4"/>
        <v>---</v>
      </c>
    </row>
    <row r="86" spans="2:19" ht="15" customHeight="1" x14ac:dyDescent="0.25">
      <c r="B86" s="59">
        <f t="shared" si="3"/>
        <v>81</v>
      </c>
      <c r="C86" s="60">
        <f>IFERROR(IF($C$4="TEB0187_REV01",CALC_CONN_TEB0187_REV01!U86,),"---")</f>
        <v>0</v>
      </c>
      <c r="D86" s="59">
        <f>IFERROR(IF($C$4="TEB0187_REV01",CALC_CONN_TEB0187_REV01!D86,),"---")</f>
        <v>0</v>
      </c>
      <c r="E86" s="59">
        <f>IFERROR(IF($C$4="TEB0187_REV01",CALC_CONN_TEB0187_REV01!E86,),"---")</f>
        <v>0</v>
      </c>
      <c r="F86" s="59" t="str">
        <f>IFERROR(IF(VLOOKUP($D86&amp;"-"&amp;$E86,IF($C$4="TEB0187_REV01",CALC_CONN_TEB0187_REV01!$F:$I),4,0)="--","---",IF($C$4="TEB0187_REV01",CALC_CONN_TEB0187_REV01!$G86&amp; " --&gt; " &amp;CALC_CONN_TEB0187_REV01!$I86&amp; " --&gt; ")),"---")</f>
        <v>---</v>
      </c>
      <c r="G86" s="59" t="str">
        <f>IFERROR(IF(VLOOKUP($D86&amp;"-"&amp;$E86,IF($C$4="TEB0187_REV01",CALC_CONN_TEB0187_REV01!$F:$H),3,0)="--",VLOOKUP($D86&amp;"-"&amp;$E86,IF($C$4="TEB0187_REV01",CALC_CONN_TEB0187_REV01!$F:$H),2,0),VLOOKUP($D86&amp;"-"&amp;$E86,IF($C$4="TEB0187_REV01",CALC_CONN_TEB0187_REV01!$F:$H),3,0)),"---")</f>
        <v>---</v>
      </c>
      <c r="H86" s="59" t="str">
        <f>IFERROR(VLOOKUP(G86,IF($C$4="TEB0187_REV01",CALC_CONN_TEB0187_REV01!$G:$T),14,0),"---")</f>
        <v>---</v>
      </c>
      <c r="I86" s="59" t="str">
        <f>IFERROR(VLOOKUP($D86&amp;"-"&amp;$E86,IF($C$4="TEB0187_REV01",CALC_CONN_TEB0187_REV01!$F:$K,"???"),6,0),"---")</f>
        <v>---</v>
      </c>
      <c r="J86" s="61" t="str">
        <f>IFERROR(VLOOKUP($D86&amp;"-"&amp;$E86,IF($C$4="TEB0187_REV01",CALC_CONN_TEB0187_REV01!$F:$M,"???"),8,0),"---")</f>
        <v>---</v>
      </c>
      <c r="K86" s="62" t="str">
        <f>IFERROR(VLOOKUP($D86&amp;"-"&amp;$E86,IF($C$4="TEB0187_REV01",CALC_CONN_TEB0187_REV01!$F:$N),9,0),"---")</f>
        <v>---</v>
      </c>
      <c r="L86" s="59" t="str">
        <f>IFERROR(VLOOKUP(K86,B2B!$H$3:$I$2000,2,0),"---")</f>
        <v>---</v>
      </c>
      <c r="M86" s="59" t="str">
        <f>IFERROR(VLOOKUP(L86,IF($M$4="TEI0187_REV01",RAW_m_TEI0187_REV01!$AD:$AH),5,0),"---")</f>
        <v>---</v>
      </c>
      <c r="N86" s="59" t="str">
        <f>IFERROR(VLOOKUP(L86,IF($M$4="TEI0187_REV01",RAW_m_TEI0187_REV01!$AE:$AJ),6,0),"---")</f>
        <v>---</v>
      </c>
      <c r="O86" s="63" t="str">
        <f>IFERROR(VLOOKUP(L86,IF($M$4="TEI0187_REV01",RAW_m_TEI0187_REV01!$AD:$AE),2,0),"---")</f>
        <v>---</v>
      </c>
      <c r="P86" s="59" t="str">
        <f>IFERROR(VLOOKUP(O86,IF($M$4="TEI0187_REV01",RAW_m_TEI0187_REV01!$AJ:$AK),2,0),"---")</f>
        <v>---</v>
      </c>
      <c r="Q86" s="59" t="str">
        <f>IFERROR(VLOOKUP(L86,IF($M$4="TEI0187_REV01",RAW_m_TEI0187_REV01!$AD:$AF),3,0),"---")</f>
        <v>---</v>
      </c>
      <c r="R86" s="59" t="str">
        <f>IFERROR(VLOOKUP(O86,IF($M$4="TEI0187_REV01",RAW_m_TEI0187_REV01!$AE:$AG),3,0),"---")</f>
        <v>---</v>
      </c>
      <c r="S86" s="59" t="str">
        <f t="shared" si="4"/>
        <v>---</v>
      </c>
    </row>
    <row r="87" spans="2:19" ht="15" customHeight="1" x14ac:dyDescent="0.25">
      <c r="B87" s="59">
        <f t="shared" si="3"/>
        <v>82</v>
      </c>
      <c r="C87" s="60">
        <f>IFERROR(IF($C$4="TEB0187_REV01",CALC_CONN_TEB0187_REV01!U87,),"---")</f>
        <v>0</v>
      </c>
      <c r="D87" s="59">
        <f>IFERROR(IF($C$4="TEB0187_REV01",CALC_CONN_TEB0187_REV01!D87,),"---")</f>
        <v>0</v>
      </c>
      <c r="E87" s="59">
        <f>IFERROR(IF($C$4="TEB0187_REV01",CALC_CONN_TEB0187_REV01!E87,),"---")</f>
        <v>0</v>
      </c>
      <c r="F87" s="59" t="str">
        <f>IFERROR(IF(VLOOKUP($D87&amp;"-"&amp;$E87,IF($C$4="TEB0187_REV01",CALC_CONN_TEB0187_REV01!$F:$I),4,0)="--","---",IF($C$4="TEB0187_REV01",CALC_CONN_TEB0187_REV01!$G87&amp; " --&gt; " &amp;CALC_CONN_TEB0187_REV01!$I87&amp; " --&gt; ")),"---")</f>
        <v>---</v>
      </c>
      <c r="G87" s="59" t="str">
        <f>IFERROR(IF(VLOOKUP($D87&amp;"-"&amp;$E87,IF($C$4="TEB0187_REV01",CALC_CONN_TEB0187_REV01!$F:$H),3,0)="--",VLOOKUP($D87&amp;"-"&amp;$E87,IF($C$4="TEB0187_REV01",CALC_CONN_TEB0187_REV01!$F:$H),2,0),VLOOKUP($D87&amp;"-"&amp;$E87,IF($C$4="TEB0187_REV01",CALC_CONN_TEB0187_REV01!$F:$H),3,0)),"---")</f>
        <v>---</v>
      </c>
      <c r="H87" s="59" t="str">
        <f>IFERROR(VLOOKUP(G87,IF($C$4="TEB0187_REV01",CALC_CONN_TEB0187_REV01!$G:$T),14,0),"---")</f>
        <v>---</v>
      </c>
      <c r="I87" s="59" t="str">
        <f>IFERROR(VLOOKUP($D87&amp;"-"&amp;$E87,IF($C$4="TEB0187_REV01",CALC_CONN_TEB0187_REV01!$F:$K,"???"),6,0),"---")</f>
        <v>---</v>
      </c>
      <c r="J87" s="61" t="str">
        <f>IFERROR(VLOOKUP($D87&amp;"-"&amp;$E87,IF($C$4="TEB0187_REV01",CALC_CONN_TEB0187_REV01!$F:$M,"???"),8,0),"---")</f>
        <v>---</v>
      </c>
      <c r="K87" s="62" t="str">
        <f>IFERROR(VLOOKUP($D87&amp;"-"&amp;$E87,IF($C$4="TEB0187_REV01",CALC_CONN_TEB0187_REV01!$F:$N),9,0),"---")</f>
        <v>---</v>
      </c>
      <c r="L87" s="59" t="str">
        <f>IFERROR(VLOOKUP(K87,B2B!$H$3:$I$2000,2,0),"---")</f>
        <v>---</v>
      </c>
      <c r="M87" s="59" t="str">
        <f>IFERROR(VLOOKUP(L87,IF($M$4="TEI0187_REV01",RAW_m_TEI0187_REV01!$AD:$AH),5,0),"---")</f>
        <v>---</v>
      </c>
      <c r="N87" s="59" t="str">
        <f>IFERROR(VLOOKUP(L87,IF($M$4="TEI0187_REV01",RAW_m_TEI0187_REV01!$AE:$AJ),6,0),"---")</f>
        <v>---</v>
      </c>
      <c r="O87" s="63" t="str">
        <f>IFERROR(VLOOKUP(L87,IF($M$4="TEI0187_REV01",RAW_m_TEI0187_REV01!$AD:$AE),2,0),"---")</f>
        <v>---</v>
      </c>
      <c r="P87" s="59" t="str">
        <f>IFERROR(VLOOKUP(O87,IF($M$4="TEI0187_REV01",RAW_m_TEI0187_REV01!$AJ:$AK),2,0),"---")</f>
        <v>---</v>
      </c>
      <c r="Q87" s="59" t="str">
        <f>IFERROR(VLOOKUP(L87,IF($M$4="TEI0187_REV01",RAW_m_TEI0187_REV01!$AD:$AF),3,0),"---")</f>
        <v>---</v>
      </c>
      <c r="R87" s="59" t="str">
        <f>IFERROR(VLOOKUP(O87,IF($M$4="TEI0187_REV01",RAW_m_TEI0187_REV01!$AE:$AG),3,0),"---")</f>
        <v>---</v>
      </c>
      <c r="S87" s="59" t="str">
        <f t="shared" si="4"/>
        <v>---</v>
      </c>
    </row>
    <row r="88" spans="2:19" ht="15" customHeight="1" x14ac:dyDescent="0.25">
      <c r="B88" s="59">
        <f t="shared" si="3"/>
        <v>83</v>
      </c>
      <c r="C88" s="60">
        <f>IFERROR(IF($C$4="TEB0187_REV01",CALC_CONN_TEB0187_REV01!U88,),"---")</f>
        <v>0</v>
      </c>
      <c r="D88" s="59">
        <f>IFERROR(IF($C$4="TEB0187_REV01",CALC_CONN_TEB0187_REV01!D88,),"---")</f>
        <v>0</v>
      </c>
      <c r="E88" s="59">
        <f>IFERROR(IF($C$4="TEB0187_REV01",CALC_CONN_TEB0187_REV01!E88,),"---")</f>
        <v>0</v>
      </c>
      <c r="F88" s="59" t="str">
        <f>IFERROR(IF(VLOOKUP($D88&amp;"-"&amp;$E88,IF($C$4="TEB0187_REV01",CALC_CONN_TEB0187_REV01!$F:$I),4,0)="--","---",IF($C$4="TEB0187_REV01",CALC_CONN_TEB0187_REV01!$G88&amp; " --&gt; " &amp;CALC_CONN_TEB0187_REV01!$I88&amp; " --&gt; ")),"---")</f>
        <v>---</v>
      </c>
      <c r="G88" s="59" t="str">
        <f>IFERROR(IF(VLOOKUP($D88&amp;"-"&amp;$E88,IF($C$4="TEB0187_REV01",CALC_CONN_TEB0187_REV01!$F:$H),3,0)="--",VLOOKUP($D88&amp;"-"&amp;$E88,IF($C$4="TEB0187_REV01",CALC_CONN_TEB0187_REV01!$F:$H),2,0),VLOOKUP($D88&amp;"-"&amp;$E88,IF($C$4="TEB0187_REV01",CALC_CONN_TEB0187_REV01!$F:$H),3,0)),"---")</f>
        <v>---</v>
      </c>
      <c r="H88" s="59" t="str">
        <f>IFERROR(VLOOKUP(G88,IF($C$4="TEB0187_REV01",CALC_CONN_TEB0187_REV01!$G:$T),14,0),"---")</f>
        <v>---</v>
      </c>
      <c r="I88" s="59" t="str">
        <f>IFERROR(VLOOKUP($D88&amp;"-"&amp;$E88,IF($C$4="TEB0187_REV01",CALC_CONN_TEB0187_REV01!$F:$K,"???"),6,0),"---")</f>
        <v>---</v>
      </c>
      <c r="J88" s="61" t="str">
        <f>IFERROR(VLOOKUP($D88&amp;"-"&amp;$E88,IF($C$4="TEB0187_REV01",CALC_CONN_TEB0187_REV01!$F:$M,"???"),8,0),"---")</f>
        <v>---</v>
      </c>
      <c r="K88" s="62" t="str">
        <f>IFERROR(VLOOKUP($D88&amp;"-"&amp;$E88,IF($C$4="TEB0187_REV01",CALC_CONN_TEB0187_REV01!$F:$N),9,0),"---")</f>
        <v>---</v>
      </c>
      <c r="L88" s="59" t="str">
        <f>IFERROR(VLOOKUP(K88,B2B!$H$3:$I$2000,2,0),"---")</f>
        <v>---</v>
      </c>
      <c r="M88" s="59" t="str">
        <f>IFERROR(VLOOKUP(L88,IF($M$4="TEI0187_REV01",RAW_m_TEI0187_REV01!$AD:$AH),5,0),"---")</f>
        <v>---</v>
      </c>
      <c r="N88" s="59" t="str">
        <f>IFERROR(VLOOKUP(L88,IF($M$4="TEI0187_REV01",RAW_m_TEI0187_REV01!$AE:$AJ),6,0),"---")</f>
        <v>---</v>
      </c>
      <c r="O88" s="63" t="str">
        <f>IFERROR(VLOOKUP(L88,IF($M$4="TEI0187_REV01",RAW_m_TEI0187_REV01!$AD:$AE),2,0),"---")</f>
        <v>---</v>
      </c>
      <c r="P88" s="59" t="str">
        <f>IFERROR(VLOOKUP(O88,IF($M$4="TEI0187_REV01",RAW_m_TEI0187_REV01!$AJ:$AK),2,0),"---")</f>
        <v>---</v>
      </c>
      <c r="Q88" s="59" t="str">
        <f>IFERROR(VLOOKUP(L88,IF($M$4="TEI0187_REV01",RAW_m_TEI0187_REV01!$AD:$AF),3,0),"---")</f>
        <v>---</v>
      </c>
      <c r="R88" s="59" t="str">
        <f>IFERROR(VLOOKUP(O88,IF($M$4="TEI0187_REV01",RAW_m_TEI0187_REV01!$AE:$AG),3,0),"---")</f>
        <v>---</v>
      </c>
      <c r="S88" s="59" t="str">
        <f t="shared" si="4"/>
        <v>---</v>
      </c>
    </row>
    <row r="89" spans="2:19" ht="15" customHeight="1" x14ac:dyDescent="0.25">
      <c r="B89" s="59">
        <f t="shared" si="3"/>
        <v>84</v>
      </c>
      <c r="C89" s="60">
        <f>IFERROR(IF($C$4="TEB0187_REV01",CALC_CONN_TEB0187_REV01!U89,),"---")</f>
        <v>0</v>
      </c>
      <c r="D89" s="59">
        <f>IFERROR(IF($C$4="TEB0187_REV01",CALC_CONN_TEB0187_REV01!D89,),"---")</f>
        <v>0</v>
      </c>
      <c r="E89" s="59">
        <f>IFERROR(IF($C$4="TEB0187_REV01",CALC_CONN_TEB0187_REV01!E89,),"---")</f>
        <v>0</v>
      </c>
      <c r="F89" s="59" t="str">
        <f>IFERROR(IF(VLOOKUP($D89&amp;"-"&amp;$E89,IF($C$4="TEB0187_REV01",CALC_CONN_TEB0187_REV01!$F:$I),4,0)="--","---",IF($C$4="TEB0187_REV01",CALC_CONN_TEB0187_REV01!$G89&amp; " --&gt; " &amp;CALC_CONN_TEB0187_REV01!$I89&amp; " --&gt; ")),"---")</f>
        <v>---</v>
      </c>
      <c r="G89" s="59" t="str">
        <f>IFERROR(IF(VLOOKUP($D89&amp;"-"&amp;$E89,IF($C$4="TEB0187_REV01",CALC_CONN_TEB0187_REV01!$F:$H),3,0)="--",VLOOKUP($D89&amp;"-"&amp;$E89,IF($C$4="TEB0187_REV01",CALC_CONN_TEB0187_REV01!$F:$H),2,0),VLOOKUP($D89&amp;"-"&amp;$E89,IF($C$4="TEB0187_REV01",CALC_CONN_TEB0187_REV01!$F:$H),3,0)),"---")</f>
        <v>---</v>
      </c>
      <c r="H89" s="59" t="str">
        <f>IFERROR(VLOOKUP(G89,IF($C$4="TEB0187_REV01",CALC_CONN_TEB0187_REV01!$G:$T),14,0),"---")</f>
        <v>---</v>
      </c>
      <c r="I89" s="59" t="str">
        <f>IFERROR(VLOOKUP($D89&amp;"-"&amp;$E89,IF($C$4="TEB0187_REV01",CALC_CONN_TEB0187_REV01!$F:$K,"???"),6,0),"---")</f>
        <v>---</v>
      </c>
      <c r="J89" s="61" t="str">
        <f>IFERROR(VLOOKUP($D89&amp;"-"&amp;$E89,IF($C$4="TEB0187_REV01",CALC_CONN_TEB0187_REV01!$F:$M,"???"),8,0),"---")</f>
        <v>---</v>
      </c>
      <c r="K89" s="62" t="str">
        <f>IFERROR(VLOOKUP($D89&amp;"-"&amp;$E89,IF($C$4="TEB0187_REV01",CALC_CONN_TEB0187_REV01!$F:$N),9,0),"---")</f>
        <v>---</v>
      </c>
      <c r="L89" s="59" t="str">
        <f>IFERROR(VLOOKUP(K89,B2B!$H$3:$I$2000,2,0),"---")</f>
        <v>---</v>
      </c>
      <c r="M89" s="59" t="str">
        <f>IFERROR(VLOOKUP(L89,IF($M$4="TEI0187_REV01",RAW_m_TEI0187_REV01!$AD:$AH),5,0),"---")</f>
        <v>---</v>
      </c>
      <c r="N89" s="59" t="str">
        <f>IFERROR(VLOOKUP(L89,IF($M$4="TEI0187_REV01",RAW_m_TEI0187_REV01!$AE:$AJ),6,0),"---")</f>
        <v>---</v>
      </c>
      <c r="O89" s="63" t="str">
        <f>IFERROR(VLOOKUP(L89,IF($M$4="TEI0187_REV01",RAW_m_TEI0187_REV01!$AD:$AE),2,0),"---")</f>
        <v>---</v>
      </c>
      <c r="P89" s="59" t="str">
        <f>IFERROR(VLOOKUP(O89,IF($M$4="TEI0187_REV01",RAW_m_TEI0187_REV01!$AJ:$AK),2,0),"---")</f>
        <v>---</v>
      </c>
      <c r="Q89" s="59" t="str">
        <f>IFERROR(VLOOKUP(L89,IF($M$4="TEI0187_REV01",RAW_m_TEI0187_REV01!$AD:$AF),3,0),"---")</f>
        <v>---</v>
      </c>
      <c r="R89" s="59" t="str">
        <f>IFERROR(VLOOKUP(O89,IF($M$4="TEI0187_REV01",RAW_m_TEI0187_REV01!$AE:$AG),3,0),"---")</f>
        <v>---</v>
      </c>
      <c r="S89" s="59" t="str">
        <f t="shared" si="4"/>
        <v>---</v>
      </c>
    </row>
    <row r="90" spans="2:19" ht="15" customHeight="1" x14ac:dyDescent="0.25">
      <c r="B90" s="59">
        <f t="shared" si="3"/>
        <v>85</v>
      </c>
      <c r="C90" s="60">
        <f>IFERROR(IF($C$4="TEB0187_REV01",CALC_CONN_TEB0187_REV01!U90,),"---")</f>
        <v>0</v>
      </c>
      <c r="D90" s="59">
        <f>IFERROR(IF($C$4="TEB0187_REV01",CALC_CONN_TEB0187_REV01!D90,),"---")</f>
        <v>0</v>
      </c>
      <c r="E90" s="59">
        <f>IFERROR(IF($C$4="TEB0187_REV01",CALC_CONN_TEB0187_REV01!E90,),"---")</f>
        <v>0</v>
      </c>
      <c r="F90" s="59" t="str">
        <f>IFERROR(IF(VLOOKUP($D90&amp;"-"&amp;$E90,IF($C$4="TEB0187_REV01",CALC_CONN_TEB0187_REV01!$F:$I),4,0)="--","---",IF($C$4="TEB0187_REV01",CALC_CONN_TEB0187_REV01!$G90&amp; " --&gt; " &amp;CALC_CONN_TEB0187_REV01!$I90&amp; " --&gt; ")),"---")</f>
        <v>---</v>
      </c>
      <c r="G90" s="59" t="str">
        <f>IFERROR(IF(VLOOKUP($D90&amp;"-"&amp;$E90,IF($C$4="TEB0187_REV01",CALC_CONN_TEB0187_REV01!$F:$H),3,0)="--",VLOOKUP($D90&amp;"-"&amp;$E90,IF($C$4="TEB0187_REV01",CALC_CONN_TEB0187_REV01!$F:$H),2,0),VLOOKUP($D90&amp;"-"&amp;$E90,IF($C$4="TEB0187_REV01",CALC_CONN_TEB0187_REV01!$F:$H),3,0)),"---")</f>
        <v>---</v>
      </c>
      <c r="H90" s="59" t="str">
        <f>IFERROR(VLOOKUP(G90,IF($C$4="TEB0187_REV01",CALC_CONN_TEB0187_REV01!$G:$T),14,0),"---")</f>
        <v>---</v>
      </c>
      <c r="I90" s="59" t="str">
        <f>IFERROR(VLOOKUP($D90&amp;"-"&amp;$E90,IF($C$4="TEB0187_REV01",CALC_CONN_TEB0187_REV01!$F:$K,"???"),6,0),"---")</f>
        <v>---</v>
      </c>
      <c r="J90" s="61" t="str">
        <f>IFERROR(VLOOKUP($D90&amp;"-"&amp;$E90,IF($C$4="TEB0187_REV01",CALC_CONN_TEB0187_REV01!$F:$M,"???"),8,0),"---")</f>
        <v>---</v>
      </c>
      <c r="K90" s="62" t="str">
        <f>IFERROR(VLOOKUP($D90&amp;"-"&amp;$E90,IF($C$4="TEB0187_REV01",CALC_CONN_TEB0187_REV01!$F:$N),9,0),"---")</f>
        <v>---</v>
      </c>
      <c r="L90" s="59" t="str">
        <f>IFERROR(VLOOKUP(K90,B2B!$H$3:$I$2000,2,0),"---")</f>
        <v>---</v>
      </c>
      <c r="M90" s="59" t="str">
        <f>IFERROR(VLOOKUP(L90,IF($M$4="TEI0187_REV01",RAW_m_TEI0187_REV01!$AD:$AH),5,0),"---")</f>
        <v>---</v>
      </c>
      <c r="N90" s="59" t="str">
        <f>IFERROR(VLOOKUP(L90,IF($M$4="TEI0187_REV01",RAW_m_TEI0187_REV01!$AE:$AJ),6,0),"---")</f>
        <v>---</v>
      </c>
      <c r="O90" s="63" t="str">
        <f>IFERROR(VLOOKUP(L90,IF($M$4="TEI0187_REV01",RAW_m_TEI0187_REV01!$AD:$AE),2,0),"---")</f>
        <v>---</v>
      </c>
      <c r="P90" s="59" t="str">
        <f>IFERROR(VLOOKUP(O90,IF($M$4="TEI0187_REV01",RAW_m_TEI0187_REV01!$AJ:$AK),2,0),"---")</f>
        <v>---</v>
      </c>
      <c r="Q90" s="59" t="str">
        <f>IFERROR(VLOOKUP(L90,IF($M$4="TEI0187_REV01",RAW_m_TEI0187_REV01!$AD:$AF),3,0),"---")</f>
        <v>---</v>
      </c>
      <c r="R90" s="59" t="str">
        <f>IFERROR(VLOOKUP(O90,IF($M$4="TEI0187_REV01",RAW_m_TEI0187_REV01!$AE:$AG),3,0),"---")</f>
        <v>---</v>
      </c>
      <c r="S90" s="59" t="str">
        <f t="shared" si="4"/>
        <v>---</v>
      </c>
    </row>
    <row r="91" spans="2:19" ht="15" customHeight="1" x14ac:dyDescent="0.25">
      <c r="B91" s="59">
        <f t="shared" si="3"/>
        <v>86</v>
      </c>
      <c r="C91" s="60">
        <f>IFERROR(IF($C$4="TEB0187_REV01",CALC_CONN_TEB0187_REV01!U91,),"---")</f>
        <v>0</v>
      </c>
      <c r="D91" s="59">
        <f>IFERROR(IF($C$4="TEB0187_REV01",CALC_CONN_TEB0187_REV01!D91,),"---")</f>
        <v>0</v>
      </c>
      <c r="E91" s="59">
        <f>IFERROR(IF($C$4="TEB0187_REV01",CALC_CONN_TEB0187_REV01!E91,),"---")</f>
        <v>0</v>
      </c>
      <c r="F91" s="59" t="str">
        <f>IFERROR(IF(VLOOKUP($D91&amp;"-"&amp;$E91,IF($C$4="TEB0187_REV01",CALC_CONN_TEB0187_REV01!$F:$I),4,0)="--","---",IF($C$4="TEB0187_REV01",CALC_CONN_TEB0187_REV01!$G91&amp; " --&gt; " &amp;CALC_CONN_TEB0187_REV01!$I91&amp; " --&gt; ")),"---")</f>
        <v>---</v>
      </c>
      <c r="G91" s="59" t="str">
        <f>IFERROR(IF(VLOOKUP($D91&amp;"-"&amp;$E91,IF($C$4="TEB0187_REV01",CALC_CONN_TEB0187_REV01!$F:$H),3,0)="--",VLOOKUP($D91&amp;"-"&amp;$E91,IF($C$4="TEB0187_REV01",CALC_CONN_TEB0187_REV01!$F:$H),2,0),VLOOKUP($D91&amp;"-"&amp;$E91,IF($C$4="TEB0187_REV01",CALC_CONN_TEB0187_REV01!$F:$H),3,0)),"---")</f>
        <v>---</v>
      </c>
      <c r="H91" s="59" t="str">
        <f>IFERROR(VLOOKUP(G91,IF($C$4="TEB0187_REV01",CALC_CONN_TEB0187_REV01!$G:$T),14,0),"---")</f>
        <v>---</v>
      </c>
      <c r="I91" s="59" t="str">
        <f>IFERROR(VLOOKUP($D91&amp;"-"&amp;$E91,IF($C$4="TEB0187_REV01",CALC_CONN_TEB0187_REV01!$F:$K,"???"),6,0),"---")</f>
        <v>---</v>
      </c>
      <c r="J91" s="61" t="str">
        <f>IFERROR(VLOOKUP($D91&amp;"-"&amp;$E91,IF($C$4="TEB0187_REV01",CALC_CONN_TEB0187_REV01!$F:$M,"???"),8,0),"---")</f>
        <v>---</v>
      </c>
      <c r="K91" s="62" t="str">
        <f>IFERROR(VLOOKUP($D91&amp;"-"&amp;$E91,IF($C$4="TEB0187_REV01",CALC_CONN_TEB0187_REV01!$F:$N),9,0),"---")</f>
        <v>---</v>
      </c>
      <c r="L91" s="59" t="str">
        <f>IFERROR(VLOOKUP(K91,B2B!$H$3:$I$2000,2,0),"---")</f>
        <v>---</v>
      </c>
      <c r="M91" s="59" t="str">
        <f>IFERROR(VLOOKUP(L91,IF($M$4="TEI0187_REV01",RAW_m_TEI0187_REV01!$AD:$AH),5,0),"---")</f>
        <v>---</v>
      </c>
      <c r="N91" s="59" t="str">
        <f>IFERROR(VLOOKUP(L91,IF($M$4="TEI0187_REV01",RAW_m_TEI0187_REV01!$AE:$AJ),6,0),"---")</f>
        <v>---</v>
      </c>
      <c r="O91" s="63" t="str">
        <f>IFERROR(VLOOKUP(L91,IF($M$4="TEI0187_REV01",RAW_m_TEI0187_REV01!$AD:$AE),2,0),"---")</f>
        <v>---</v>
      </c>
      <c r="P91" s="59" t="str">
        <f>IFERROR(VLOOKUP(O91,IF($M$4="TEI0187_REV01",RAW_m_TEI0187_REV01!$AJ:$AK),2,0),"---")</f>
        <v>---</v>
      </c>
      <c r="Q91" s="59" t="str">
        <f>IFERROR(VLOOKUP(L91,IF($M$4="TEI0187_REV01",RAW_m_TEI0187_REV01!$AD:$AF),3,0),"---")</f>
        <v>---</v>
      </c>
      <c r="R91" s="59" t="str">
        <f>IFERROR(VLOOKUP(O91,IF($M$4="TEI0187_REV01",RAW_m_TEI0187_REV01!$AE:$AG),3,0),"---")</f>
        <v>---</v>
      </c>
      <c r="S91" s="59" t="str">
        <f t="shared" si="4"/>
        <v>---</v>
      </c>
    </row>
    <row r="92" spans="2:19" ht="15" customHeight="1" x14ac:dyDescent="0.25">
      <c r="B92" s="59">
        <f t="shared" si="3"/>
        <v>87</v>
      </c>
      <c r="C92" s="60">
        <f>IFERROR(IF($C$4="TEB0187_REV01",CALC_CONN_TEB0187_REV01!U92,),"---")</f>
        <v>0</v>
      </c>
      <c r="D92" s="59">
        <f>IFERROR(IF($C$4="TEB0187_REV01",CALC_CONN_TEB0187_REV01!D92,),"---")</f>
        <v>0</v>
      </c>
      <c r="E92" s="59">
        <f>IFERROR(IF($C$4="TEB0187_REV01",CALC_CONN_TEB0187_REV01!E92,),"---")</f>
        <v>0</v>
      </c>
      <c r="F92" s="59" t="str">
        <f>IFERROR(IF(VLOOKUP($D92&amp;"-"&amp;$E92,IF($C$4="TEB0187_REV01",CALC_CONN_TEB0187_REV01!$F:$I),4,0)="--","---",IF($C$4="TEB0187_REV01",CALC_CONN_TEB0187_REV01!$G92&amp; " --&gt; " &amp;CALC_CONN_TEB0187_REV01!$I92&amp; " --&gt; ")),"---")</f>
        <v>---</v>
      </c>
      <c r="G92" s="59" t="str">
        <f>IFERROR(IF(VLOOKUP($D92&amp;"-"&amp;$E92,IF($C$4="TEB0187_REV01",CALC_CONN_TEB0187_REV01!$F:$H),3,0)="--",VLOOKUP($D92&amp;"-"&amp;$E92,IF($C$4="TEB0187_REV01",CALC_CONN_TEB0187_REV01!$F:$H),2,0),VLOOKUP($D92&amp;"-"&amp;$E92,IF($C$4="TEB0187_REV01",CALC_CONN_TEB0187_REV01!$F:$H),3,0)),"---")</f>
        <v>---</v>
      </c>
      <c r="H92" s="59" t="str">
        <f>IFERROR(VLOOKUP(G92,IF($C$4="TEB0187_REV01",CALC_CONN_TEB0187_REV01!$G:$T),14,0),"---")</f>
        <v>---</v>
      </c>
      <c r="I92" s="59" t="str">
        <f>IFERROR(VLOOKUP($D92&amp;"-"&amp;$E92,IF($C$4="TEB0187_REV01",CALC_CONN_TEB0187_REV01!$F:$K,"???"),6,0),"---")</f>
        <v>---</v>
      </c>
      <c r="J92" s="61" t="str">
        <f>IFERROR(VLOOKUP($D92&amp;"-"&amp;$E92,IF($C$4="TEB0187_REV01",CALC_CONN_TEB0187_REV01!$F:$M,"???"),8,0),"---")</f>
        <v>---</v>
      </c>
      <c r="K92" s="62" t="str">
        <f>IFERROR(VLOOKUP($D92&amp;"-"&amp;$E92,IF($C$4="TEB0187_REV01",CALC_CONN_TEB0187_REV01!$F:$N),9,0),"---")</f>
        <v>---</v>
      </c>
      <c r="L92" s="59" t="str">
        <f>IFERROR(VLOOKUP(K92,B2B!$H$3:$I$2000,2,0),"---")</f>
        <v>---</v>
      </c>
      <c r="M92" s="59" t="str">
        <f>IFERROR(VLOOKUP(L92,IF($M$4="TEI0187_REV01",RAW_m_TEI0187_REV01!$AD:$AH),5,0),"---")</f>
        <v>---</v>
      </c>
      <c r="N92" s="59" t="str">
        <f>IFERROR(VLOOKUP(L92,IF($M$4="TEI0187_REV01",RAW_m_TEI0187_REV01!$AE:$AJ),6,0),"---")</f>
        <v>---</v>
      </c>
      <c r="O92" s="63" t="str">
        <f>IFERROR(VLOOKUP(L92,IF($M$4="TEI0187_REV01",RAW_m_TEI0187_REV01!$AD:$AE),2,0),"---")</f>
        <v>---</v>
      </c>
      <c r="P92" s="59" t="str">
        <f>IFERROR(VLOOKUP(O92,IF($M$4="TEI0187_REV01",RAW_m_TEI0187_REV01!$AJ:$AK),2,0),"---")</f>
        <v>---</v>
      </c>
      <c r="Q92" s="59" t="str">
        <f>IFERROR(VLOOKUP(L92,IF($M$4="TEI0187_REV01",RAW_m_TEI0187_REV01!$AD:$AF),3,0),"---")</f>
        <v>---</v>
      </c>
      <c r="R92" s="59" t="str">
        <f>IFERROR(VLOOKUP(O92,IF($M$4="TEI0187_REV01",RAW_m_TEI0187_REV01!$AE:$AG),3,0),"---")</f>
        <v>---</v>
      </c>
      <c r="S92" s="59" t="str">
        <f t="shared" si="4"/>
        <v>---</v>
      </c>
    </row>
    <row r="93" spans="2:19" ht="15" customHeight="1" x14ac:dyDescent="0.25">
      <c r="B93" s="59">
        <f t="shared" si="3"/>
        <v>88</v>
      </c>
      <c r="C93" s="60">
        <f>IFERROR(IF($C$4="TEB0187_REV01",CALC_CONN_TEB0187_REV01!U93,),"---")</f>
        <v>0</v>
      </c>
      <c r="D93" s="59">
        <f>IFERROR(IF($C$4="TEB0187_REV01",CALC_CONN_TEB0187_REV01!D93,),"---")</f>
        <v>0</v>
      </c>
      <c r="E93" s="59">
        <f>IFERROR(IF($C$4="TEB0187_REV01",CALC_CONN_TEB0187_REV01!E93,),"---")</f>
        <v>0</v>
      </c>
      <c r="F93" s="59" t="str">
        <f>IFERROR(IF(VLOOKUP($D93&amp;"-"&amp;$E93,IF($C$4="TEB0187_REV01",CALC_CONN_TEB0187_REV01!$F:$I),4,0)="--","---",IF($C$4="TEB0187_REV01",CALC_CONN_TEB0187_REV01!$G93&amp; " --&gt; " &amp;CALC_CONN_TEB0187_REV01!$I93&amp; " --&gt; ")),"---")</f>
        <v>---</v>
      </c>
      <c r="G93" s="59" t="str">
        <f>IFERROR(IF(VLOOKUP($D93&amp;"-"&amp;$E93,IF($C$4="TEB0187_REV01",CALC_CONN_TEB0187_REV01!$F:$H),3,0)="--",VLOOKUP($D93&amp;"-"&amp;$E93,IF($C$4="TEB0187_REV01",CALC_CONN_TEB0187_REV01!$F:$H),2,0),VLOOKUP($D93&amp;"-"&amp;$E93,IF($C$4="TEB0187_REV01",CALC_CONN_TEB0187_REV01!$F:$H),3,0)),"---")</f>
        <v>---</v>
      </c>
      <c r="H93" s="59" t="str">
        <f>IFERROR(VLOOKUP(G93,IF($C$4="TEB0187_REV01",CALC_CONN_TEB0187_REV01!$G:$T),14,0),"---")</f>
        <v>---</v>
      </c>
      <c r="I93" s="59" t="str">
        <f>IFERROR(VLOOKUP($D93&amp;"-"&amp;$E93,IF($C$4="TEB0187_REV01",CALC_CONN_TEB0187_REV01!$F:$K,"???"),6,0),"---")</f>
        <v>---</v>
      </c>
      <c r="J93" s="61" t="str">
        <f>IFERROR(VLOOKUP($D93&amp;"-"&amp;$E93,IF($C$4="TEB0187_REV01",CALC_CONN_TEB0187_REV01!$F:$M,"???"),8,0),"---")</f>
        <v>---</v>
      </c>
      <c r="K93" s="62" t="str">
        <f>IFERROR(VLOOKUP($D93&amp;"-"&amp;$E93,IF($C$4="TEB0187_REV01",CALC_CONN_TEB0187_REV01!$F:$N),9,0),"---")</f>
        <v>---</v>
      </c>
      <c r="L93" s="59" t="str">
        <f>IFERROR(VLOOKUP(K93,B2B!$H$3:$I$2000,2,0),"---")</f>
        <v>---</v>
      </c>
      <c r="M93" s="59" t="str">
        <f>IFERROR(VLOOKUP(L93,IF($M$4="TEI0187_REV01",RAW_m_TEI0187_REV01!$AD:$AH),5,0),"---")</f>
        <v>---</v>
      </c>
      <c r="N93" s="59" t="str">
        <f>IFERROR(VLOOKUP(L93,IF($M$4="TEI0187_REV01",RAW_m_TEI0187_REV01!$AE:$AJ),6,0),"---")</f>
        <v>---</v>
      </c>
      <c r="O93" s="63" t="str">
        <f>IFERROR(VLOOKUP(L93,IF($M$4="TEI0187_REV01",RAW_m_TEI0187_REV01!$AD:$AE),2,0),"---")</f>
        <v>---</v>
      </c>
      <c r="P93" s="59" t="str">
        <f>IFERROR(VLOOKUP(O93,IF($M$4="TEI0187_REV01",RAW_m_TEI0187_REV01!$AJ:$AK),2,0),"---")</f>
        <v>---</v>
      </c>
      <c r="Q93" s="59" t="str">
        <f>IFERROR(VLOOKUP(L93,IF($M$4="TEI0187_REV01",RAW_m_TEI0187_REV01!$AD:$AF),3,0),"---")</f>
        <v>---</v>
      </c>
      <c r="R93" s="59" t="str">
        <f>IFERROR(VLOOKUP(O93,IF($M$4="TEI0187_REV01",RAW_m_TEI0187_REV01!$AE:$AG),3,0),"---")</f>
        <v>---</v>
      </c>
      <c r="S93" s="59" t="str">
        <f t="shared" si="4"/>
        <v>---</v>
      </c>
    </row>
    <row r="94" spans="2:19" ht="15" customHeight="1" x14ac:dyDescent="0.25">
      <c r="B94" s="59">
        <f t="shared" si="3"/>
        <v>89</v>
      </c>
      <c r="C94" s="60">
        <f>IFERROR(IF($C$4="TEB0187_REV01",CALC_CONN_TEB0187_REV01!U94,),"---")</f>
        <v>0</v>
      </c>
      <c r="D94" s="59">
        <f>IFERROR(IF($C$4="TEB0187_REV01",CALC_CONN_TEB0187_REV01!D94,),"---")</f>
        <v>0</v>
      </c>
      <c r="E94" s="59">
        <f>IFERROR(IF($C$4="TEB0187_REV01",CALC_CONN_TEB0187_REV01!E94,),"---")</f>
        <v>0</v>
      </c>
      <c r="F94" s="59" t="str">
        <f>IFERROR(IF(VLOOKUP($D94&amp;"-"&amp;$E94,IF($C$4="TEB0187_REV01",CALC_CONN_TEB0187_REV01!$F:$I),4,0)="--","---",IF($C$4="TEB0187_REV01",CALC_CONN_TEB0187_REV01!$G94&amp; " --&gt; " &amp;CALC_CONN_TEB0187_REV01!$I94&amp; " --&gt; ")),"---")</f>
        <v>---</v>
      </c>
      <c r="G94" s="59" t="str">
        <f>IFERROR(IF(VLOOKUP($D94&amp;"-"&amp;$E94,IF($C$4="TEB0187_REV01",CALC_CONN_TEB0187_REV01!$F:$H),3,0)="--",VLOOKUP($D94&amp;"-"&amp;$E94,IF($C$4="TEB0187_REV01",CALC_CONN_TEB0187_REV01!$F:$H),2,0),VLOOKUP($D94&amp;"-"&amp;$E94,IF($C$4="TEB0187_REV01",CALC_CONN_TEB0187_REV01!$F:$H),3,0)),"---")</f>
        <v>---</v>
      </c>
      <c r="H94" s="59" t="str">
        <f>IFERROR(VLOOKUP(G94,IF($C$4="TEB0187_REV01",CALC_CONN_TEB0187_REV01!$G:$T),14,0),"---")</f>
        <v>---</v>
      </c>
      <c r="I94" s="59" t="str">
        <f>IFERROR(VLOOKUP($D94&amp;"-"&amp;$E94,IF($C$4="TEB0187_REV01",CALC_CONN_TEB0187_REV01!$F:$K,"???"),6,0),"---")</f>
        <v>---</v>
      </c>
      <c r="J94" s="61" t="str">
        <f>IFERROR(VLOOKUP($D94&amp;"-"&amp;$E94,IF($C$4="TEB0187_REV01",CALC_CONN_TEB0187_REV01!$F:$M,"???"),8,0),"---")</f>
        <v>---</v>
      </c>
      <c r="K94" s="62" t="str">
        <f>IFERROR(VLOOKUP($D94&amp;"-"&amp;$E94,IF($C$4="TEB0187_REV01",CALC_CONN_TEB0187_REV01!$F:$N),9,0),"---")</f>
        <v>---</v>
      </c>
      <c r="L94" s="59" t="str">
        <f>IFERROR(VLOOKUP(K94,B2B!$H$3:$I$2000,2,0),"---")</f>
        <v>---</v>
      </c>
      <c r="M94" s="59" t="str">
        <f>IFERROR(VLOOKUP(L94,IF($M$4="TEI0187_REV01",RAW_m_TEI0187_REV01!$AD:$AH),5,0),"---")</f>
        <v>---</v>
      </c>
      <c r="N94" s="59" t="str">
        <f>IFERROR(VLOOKUP(L94,IF($M$4="TEI0187_REV01",RAW_m_TEI0187_REV01!$AE:$AJ),6,0),"---")</f>
        <v>---</v>
      </c>
      <c r="O94" s="63" t="str">
        <f>IFERROR(VLOOKUP(L94,IF($M$4="TEI0187_REV01",RAW_m_TEI0187_REV01!$AD:$AE),2,0),"---")</f>
        <v>---</v>
      </c>
      <c r="P94" s="59" t="str">
        <f>IFERROR(VLOOKUP(O94,IF($M$4="TEI0187_REV01",RAW_m_TEI0187_REV01!$AJ:$AK),2,0),"---")</f>
        <v>---</v>
      </c>
      <c r="Q94" s="59" t="str">
        <f>IFERROR(VLOOKUP(L94,IF($M$4="TEI0187_REV01",RAW_m_TEI0187_REV01!$AD:$AF),3,0),"---")</f>
        <v>---</v>
      </c>
      <c r="R94" s="59" t="str">
        <f>IFERROR(VLOOKUP(O94,IF($M$4="TEI0187_REV01",RAW_m_TEI0187_REV01!$AE:$AG),3,0),"---")</f>
        <v>---</v>
      </c>
      <c r="S94" s="59" t="str">
        <f t="shared" si="4"/>
        <v>---</v>
      </c>
    </row>
    <row r="95" spans="2:19" ht="15" customHeight="1" x14ac:dyDescent="0.25">
      <c r="B95" s="59">
        <f t="shared" si="3"/>
        <v>90</v>
      </c>
      <c r="C95" s="60">
        <f>IFERROR(IF($C$4="TEB0187_REV01",CALC_CONN_TEB0187_REV01!U95,),"---")</f>
        <v>0</v>
      </c>
      <c r="D95" s="59">
        <f>IFERROR(IF($C$4="TEB0187_REV01",CALC_CONN_TEB0187_REV01!D95,),"---")</f>
        <v>0</v>
      </c>
      <c r="E95" s="59">
        <f>IFERROR(IF($C$4="TEB0187_REV01",CALC_CONN_TEB0187_REV01!E95,),"---")</f>
        <v>0</v>
      </c>
      <c r="F95" s="59" t="str">
        <f>IFERROR(IF(VLOOKUP($D95&amp;"-"&amp;$E95,IF($C$4="TEB0187_REV01",CALC_CONN_TEB0187_REV01!$F:$I),4,0)="--","---",IF($C$4="TEB0187_REV01",CALC_CONN_TEB0187_REV01!$G95&amp; " --&gt; " &amp;CALC_CONN_TEB0187_REV01!$I95&amp; " --&gt; ")),"---")</f>
        <v>---</v>
      </c>
      <c r="G95" s="59" t="str">
        <f>IFERROR(IF(VLOOKUP($D95&amp;"-"&amp;$E95,IF($C$4="TEB0187_REV01",CALC_CONN_TEB0187_REV01!$F:$H),3,0)="--",VLOOKUP($D95&amp;"-"&amp;$E95,IF($C$4="TEB0187_REV01",CALC_CONN_TEB0187_REV01!$F:$H),2,0),VLOOKUP($D95&amp;"-"&amp;$E95,IF($C$4="TEB0187_REV01",CALC_CONN_TEB0187_REV01!$F:$H),3,0)),"---")</f>
        <v>---</v>
      </c>
      <c r="H95" s="59" t="str">
        <f>IFERROR(VLOOKUP(G95,IF($C$4="TEB0187_REV01",CALC_CONN_TEB0187_REV01!$G:$T),14,0),"---")</f>
        <v>---</v>
      </c>
      <c r="I95" s="59" t="str">
        <f>IFERROR(VLOOKUP($D95&amp;"-"&amp;$E95,IF($C$4="TEB0187_REV01",CALC_CONN_TEB0187_REV01!$F:$K,"???"),6,0),"---")</f>
        <v>---</v>
      </c>
      <c r="J95" s="61" t="str">
        <f>IFERROR(VLOOKUP($D95&amp;"-"&amp;$E95,IF($C$4="TEB0187_REV01",CALC_CONN_TEB0187_REV01!$F:$M,"???"),8,0),"---")</f>
        <v>---</v>
      </c>
      <c r="K95" s="62" t="str">
        <f>IFERROR(VLOOKUP($D95&amp;"-"&amp;$E95,IF($C$4="TEB0187_REV01",CALC_CONN_TEB0187_REV01!$F:$N),9,0),"---")</f>
        <v>---</v>
      </c>
      <c r="L95" s="59" t="str">
        <f>IFERROR(VLOOKUP(K95,B2B!$H$3:$I$2000,2,0),"---")</f>
        <v>---</v>
      </c>
      <c r="M95" s="59" t="str">
        <f>IFERROR(VLOOKUP(L95,IF($M$4="TEI0187_REV01",RAW_m_TEI0187_REV01!$AD:$AH),5,0),"---")</f>
        <v>---</v>
      </c>
      <c r="N95" s="59" t="str">
        <f>IFERROR(VLOOKUP(L95,IF($M$4="TEI0187_REV01",RAW_m_TEI0187_REV01!$AE:$AJ),6,0),"---")</f>
        <v>---</v>
      </c>
      <c r="O95" s="63" t="str">
        <f>IFERROR(VLOOKUP(L95,IF($M$4="TEI0187_REV01",RAW_m_TEI0187_REV01!$AD:$AE),2,0),"---")</f>
        <v>---</v>
      </c>
      <c r="P95" s="59" t="str">
        <f>IFERROR(VLOOKUP(O95,IF($M$4="TEI0187_REV01",RAW_m_TEI0187_REV01!$AJ:$AK),2,0),"---")</f>
        <v>---</v>
      </c>
      <c r="Q95" s="59" t="str">
        <f>IFERROR(VLOOKUP(L95,IF($M$4="TEI0187_REV01",RAW_m_TEI0187_REV01!$AD:$AF),3,0),"---")</f>
        <v>---</v>
      </c>
      <c r="R95" s="59" t="str">
        <f>IFERROR(VLOOKUP(O95,IF($M$4="TEI0187_REV01",RAW_m_TEI0187_REV01!$AE:$AG),3,0),"---")</f>
        <v>---</v>
      </c>
      <c r="S95" s="59" t="str">
        <f t="shared" si="4"/>
        <v>---</v>
      </c>
    </row>
    <row r="96" spans="2:19" ht="15" customHeight="1" x14ac:dyDescent="0.25">
      <c r="B96" s="59">
        <f t="shared" si="3"/>
        <v>91</v>
      </c>
      <c r="C96" s="60">
        <f>IFERROR(IF($C$4="TEB0187_REV01",CALC_CONN_TEB0187_REV01!U96,),"---")</f>
        <v>0</v>
      </c>
      <c r="D96" s="59">
        <f>IFERROR(IF($C$4="TEB0187_REV01",CALC_CONN_TEB0187_REV01!D96,),"---")</f>
        <v>0</v>
      </c>
      <c r="E96" s="59">
        <f>IFERROR(IF($C$4="TEB0187_REV01",CALC_CONN_TEB0187_REV01!E96,),"---")</f>
        <v>0</v>
      </c>
      <c r="F96" s="59" t="str">
        <f>IFERROR(IF(VLOOKUP($D96&amp;"-"&amp;$E96,IF($C$4="TEB0187_REV01",CALC_CONN_TEB0187_REV01!$F:$I),4,0)="--","---",IF($C$4="TEB0187_REV01",CALC_CONN_TEB0187_REV01!$G96&amp; " --&gt; " &amp;CALC_CONN_TEB0187_REV01!$I96&amp; " --&gt; ")),"---")</f>
        <v>---</v>
      </c>
      <c r="G96" s="59" t="str">
        <f>IFERROR(IF(VLOOKUP($D96&amp;"-"&amp;$E96,IF($C$4="TEB0187_REV01",CALC_CONN_TEB0187_REV01!$F:$H),3,0)="--",VLOOKUP($D96&amp;"-"&amp;$E96,IF($C$4="TEB0187_REV01",CALC_CONN_TEB0187_REV01!$F:$H),2,0),VLOOKUP($D96&amp;"-"&amp;$E96,IF($C$4="TEB0187_REV01",CALC_CONN_TEB0187_REV01!$F:$H),3,0)),"---")</f>
        <v>---</v>
      </c>
      <c r="H96" s="59" t="str">
        <f>IFERROR(VLOOKUP(G96,IF($C$4="TEB0187_REV01",CALC_CONN_TEB0187_REV01!$G:$T),14,0),"---")</f>
        <v>---</v>
      </c>
      <c r="I96" s="59" t="str">
        <f>IFERROR(VLOOKUP($D96&amp;"-"&amp;$E96,IF($C$4="TEB0187_REV01",CALC_CONN_TEB0187_REV01!$F:$K,"???"),6,0),"---")</f>
        <v>---</v>
      </c>
      <c r="J96" s="61" t="str">
        <f>IFERROR(VLOOKUP($D96&amp;"-"&amp;$E96,IF($C$4="TEB0187_REV01",CALC_CONN_TEB0187_REV01!$F:$M,"???"),8,0),"---")</f>
        <v>---</v>
      </c>
      <c r="K96" s="62" t="str">
        <f>IFERROR(VLOOKUP($D96&amp;"-"&amp;$E96,IF($C$4="TEB0187_REV01",CALC_CONN_TEB0187_REV01!$F:$N),9,0),"---")</f>
        <v>---</v>
      </c>
      <c r="L96" s="59" t="str">
        <f>IFERROR(VLOOKUP(K96,B2B!$H$3:$I$2000,2,0),"---")</f>
        <v>---</v>
      </c>
      <c r="M96" s="59" t="str">
        <f>IFERROR(VLOOKUP(L96,IF($M$4="TEI0187_REV01",RAW_m_TEI0187_REV01!$AD:$AH),5,0),"---")</f>
        <v>---</v>
      </c>
      <c r="N96" s="59" t="str">
        <f>IFERROR(VLOOKUP(L96,IF($M$4="TEI0187_REV01",RAW_m_TEI0187_REV01!$AE:$AJ),6,0),"---")</f>
        <v>---</v>
      </c>
      <c r="O96" s="63" t="str">
        <f>IFERROR(VLOOKUP(L96,IF($M$4="TEI0187_REV01",RAW_m_TEI0187_REV01!$AD:$AE),2,0),"---")</f>
        <v>---</v>
      </c>
      <c r="P96" s="59" t="str">
        <f>IFERROR(VLOOKUP(O96,IF($M$4="TEI0187_REV01",RAW_m_TEI0187_REV01!$AJ:$AK),2,0),"---")</f>
        <v>---</v>
      </c>
      <c r="Q96" s="59" t="str">
        <f>IFERROR(VLOOKUP(L96,IF($M$4="TEI0187_REV01",RAW_m_TEI0187_REV01!$AD:$AF),3,0),"---")</f>
        <v>---</v>
      </c>
      <c r="R96" s="59" t="str">
        <f>IFERROR(VLOOKUP(O96,IF($M$4="TEI0187_REV01",RAW_m_TEI0187_REV01!$AE:$AG),3,0),"---")</f>
        <v>---</v>
      </c>
      <c r="S96" s="59" t="str">
        <f t="shared" si="4"/>
        <v>---</v>
      </c>
    </row>
    <row r="97" spans="2:19" ht="15" customHeight="1" x14ac:dyDescent="0.25">
      <c r="B97" s="59">
        <f t="shared" si="3"/>
        <v>92</v>
      </c>
      <c r="C97" s="60">
        <f>IFERROR(IF($C$4="TEB0187_REV01",CALC_CONN_TEB0187_REV01!U97,),"---")</f>
        <v>0</v>
      </c>
      <c r="D97" s="59">
        <f>IFERROR(IF($C$4="TEB0187_REV01",CALC_CONN_TEB0187_REV01!D97,),"---")</f>
        <v>0</v>
      </c>
      <c r="E97" s="59">
        <f>IFERROR(IF($C$4="TEB0187_REV01",CALC_CONN_TEB0187_REV01!E97,),"---")</f>
        <v>0</v>
      </c>
      <c r="F97" s="59" t="str">
        <f>IFERROR(IF(VLOOKUP($D97&amp;"-"&amp;$E97,IF($C$4="TEB0187_REV01",CALC_CONN_TEB0187_REV01!$F:$I),4,0)="--","---",IF($C$4="TEB0187_REV01",CALC_CONN_TEB0187_REV01!$G97&amp; " --&gt; " &amp;CALC_CONN_TEB0187_REV01!$I97&amp; " --&gt; ")),"---")</f>
        <v>---</v>
      </c>
      <c r="G97" s="59" t="str">
        <f>IFERROR(IF(VLOOKUP($D97&amp;"-"&amp;$E97,IF($C$4="TEB0187_REV01",CALC_CONN_TEB0187_REV01!$F:$H),3,0)="--",VLOOKUP($D97&amp;"-"&amp;$E97,IF($C$4="TEB0187_REV01",CALC_CONN_TEB0187_REV01!$F:$H),2,0),VLOOKUP($D97&amp;"-"&amp;$E97,IF($C$4="TEB0187_REV01",CALC_CONN_TEB0187_REV01!$F:$H),3,0)),"---")</f>
        <v>---</v>
      </c>
      <c r="H97" s="59" t="str">
        <f>IFERROR(VLOOKUP(G97,IF($C$4="TEB0187_REV01",CALC_CONN_TEB0187_REV01!$G:$T),14,0),"---")</f>
        <v>---</v>
      </c>
      <c r="I97" s="59" t="str">
        <f>IFERROR(VLOOKUP($D97&amp;"-"&amp;$E97,IF($C$4="TEB0187_REV01",CALC_CONN_TEB0187_REV01!$F:$K,"???"),6,0),"---")</f>
        <v>---</v>
      </c>
      <c r="J97" s="61" t="str">
        <f>IFERROR(VLOOKUP($D97&amp;"-"&amp;$E97,IF($C$4="TEB0187_REV01",CALC_CONN_TEB0187_REV01!$F:$M,"???"),8,0),"---")</f>
        <v>---</v>
      </c>
      <c r="K97" s="62" t="str">
        <f>IFERROR(VLOOKUP($D97&amp;"-"&amp;$E97,IF($C$4="TEB0187_REV01",CALC_CONN_TEB0187_REV01!$F:$N),9,0),"---")</f>
        <v>---</v>
      </c>
      <c r="L97" s="59" t="str">
        <f>IFERROR(VLOOKUP(K97,B2B!$H$3:$I$2000,2,0),"---")</f>
        <v>---</v>
      </c>
      <c r="M97" s="59" t="str">
        <f>IFERROR(VLOOKUP(L97,IF($M$4="TEI0187_REV01",RAW_m_TEI0187_REV01!$AD:$AH),5,0),"---")</f>
        <v>---</v>
      </c>
      <c r="N97" s="59" t="str">
        <f>IFERROR(VLOOKUP(L97,IF($M$4="TEI0187_REV01",RAW_m_TEI0187_REV01!$AE:$AJ),6,0),"---")</f>
        <v>---</v>
      </c>
      <c r="O97" s="63" t="str">
        <f>IFERROR(VLOOKUP(L97,IF($M$4="TEI0187_REV01",RAW_m_TEI0187_REV01!$AD:$AE),2,0),"---")</f>
        <v>---</v>
      </c>
      <c r="P97" s="59" t="str">
        <f>IFERROR(VLOOKUP(O97,IF($M$4="TEI0187_REV01",RAW_m_TEI0187_REV01!$AJ:$AK),2,0),"---")</f>
        <v>---</v>
      </c>
      <c r="Q97" s="59" t="str">
        <f>IFERROR(VLOOKUP(L97,IF($M$4="TEI0187_REV01",RAW_m_TEI0187_REV01!$AD:$AF),3,0),"---")</f>
        <v>---</v>
      </c>
      <c r="R97" s="59" t="str">
        <f>IFERROR(VLOOKUP(O97,IF($M$4="TEI0187_REV01",RAW_m_TEI0187_REV01!$AE:$AG),3,0),"---")</f>
        <v>---</v>
      </c>
      <c r="S97" s="59" t="str">
        <f t="shared" si="4"/>
        <v>---</v>
      </c>
    </row>
    <row r="98" spans="2:19" ht="15" customHeight="1" x14ac:dyDescent="0.25">
      <c r="B98" s="59">
        <f t="shared" si="3"/>
        <v>93</v>
      </c>
      <c r="C98" s="60">
        <f>IFERROR(IF($C$4="TEB0187_REV01",CALC_CONN_TEB0187_REV01!U98,),"---")</f>
        <v>0</v>
      </c>
      <c r="D98" s="59">
        <f>IFERROR(IF($C$4="TEB0187_REV01",CALC_CONN_TEB0187_REV01!D98,),"---")</f>
        <v>0</v>
      </c>
      <c r="E98" s="59">
        <f>IFERROR(IF($C$4="TEB0187_REV01",CALC_CONN_TEB0187_REV01!E98,),"---")</f>
        <v>0</v>
      </c>
      <c r="F98" s="59" t="str">
        <f>IFERROR(IF(VLOOKUP($D98&amp;"-"&amp;$E98,IF($C$4="TEB0187_REV01",CALC_CONN_TEB0187_REV01!$F:$I),4,0)="--","---",IF($C$4="TEB0187_REV01",CALC_CONN_TEB0187_REV01!$G98&amp; " --&gt; " &amp;CALC_CONN_TEB0187_REV01!$I98&amp; " --&gt; ")),"---")</f>
        <v>---</v>
      </c>
      <c r="G98" s="59" t="str">
        <f>IFERROR(IF(VLOOKUP($D98&amp;"-"&amp;$E98,IF($C$4="TEB0187_REV01",CALC_CONN_TEB0187_REV01!$F:$H),3,0)="--",VLOOKUP($D98&amp;"-"&amp;$E98,IF($C$4="TEB0187_REV01",CALC_CONN_TEB0187_REV01!$F:$H),2,0),VLOOKUP($D98&amp;"-"&amp;$E98,IF($C$4="TEB0187_REV01",CALC_CONN_TEB0187_REV01!$F:$H),3,0)),"---")</f>
        <v>---</v>
      </c>
      <c r="H98" s="59" t="str">
        <f>IFERROR(VLOOKUP(G98,IF($C$4="TEB0187_REV01",CALC_CONN_TEB0187_REV01!$G:$T),14,0),"---")</f>
        <v>---</v>
      </c>
      <c r="I98" s="59" t="str">
        <f>IFERROR(VLOOKUP($D98&amp;"-"&amp;$E98,IF($C$4="TEB0187_REV01",CALC_CONN_TEB0187_REV01!$F:$K,"???"),6,0),"---")</f>
        <v>---</v>
      </c>
      <c r="J98" s="61" t="str">
        <f>IFERROR(VLOOKUP($D98&amp;"-"&amp;$E98,IF($C$4="TEB0187_REV01",CALC_CONN_TEB0187_REV01!$F:$M,"???"),8,0),"---")</f>
        <v>---</v>
      </c>
      <c r="K98" s="62" t="str">
        <f>IFERROR(VLOOKUP($D98&amp;"-"&amp;$E98,IF($C$4="TEB0187_REV01",CALC_CONN_TEB0187_REV01!$F:$N),9,0),"---")</f>
        <v>---</v>
      </c>
      <c r="L98" s="59" t="str">
        <f>IFERROR(VLOOKUP(K98,B2B!$H$3:$I$2000,2,0),"---")</f>
        <v>---</v>
      </c>
      <c r="M98" s="59" t="str">
        <f>IFERROR(VLOOKUP(L98,IF($M$4="TEI0187_REV01",RAW_m_TEI0187_REV01!$AD:$AH),5,0),"---")</f>
        <v>---</v>
      </c>
      <c r="N98" s="59" t="str">
        <f>IFERROR(VLOOKUP(L98,IF($M$4="TEI0187_REV01",RAW_m_TEI0187_REV01!$AE:$AJ),6,0),"---")</f>
        <v>---</v>
      </c>
      <c r="O98" s="63" t="str">
        <f>IFERROR(VLOOKUP(L98,IF($M$4="TEI0187_REV01",RAW_m_TEI0187_REV01!$AD:$AE),2,0),"---")</f>
        <v>---</v>
      </c>
      <c r="P98" s="59" t="str">
        <f>IFERROR(VLOOKUP(O98,IF($M$4="TEI0187_REV01",RAW_m_TEI0187_REV01!$AJ:$AK),2,0),"---")</f>
        <v>---</v>
      </c>
      <c r="Q98" s="59" t="str">
        <f>IFERROR(VLOOKUP(L98,IF($M$4="TEI0187_REV01",RAW_m_TEI0187_REV01!$AD:$AF),3,0),"---")</f>
        <v>---</v>
      </c>
      <c r="R98" s="59" t="str">
        <f>IFERROR(VLOOKUP(O98,IF($M$4="TEI0187_REV01",RAW_m_TEI0187_REV01!$AE:$AG),3,0),"---")</f>
        <v>---</v>
      </c>
      <c r="S98" s="59" t="str">
        <f t="shared" si="4"/>
        <v>---</v>
      </c>
    </row>
    <row r="99" spans="2:19" ht="15" customHeight="1" x14ac:dyDescent="0.25">
      <c r="B99" s="59">
        <f t="shared" si="3"/>
        <v>94</v>
      </c>
      <c r="C99" s="60">
        <f>IFERROR(IF($C$4="TEB0187_REV01",CALC_CONN_TEB0187_REV01!U99,),"---")</f>
        <v>0</v>
      </c>
      <c r="D99" s="59">
        <f>IFERROR(IF($C$4="TEB0187_REV01",CALC_CONN_TEB0187_REV01!D99,),"---")</f>
        <v>0</v>
      </c>
      <c r="E99" s="59">
        <f>IFERROR(IF($C$4="TEB0187_REV01",CALC_CONN_TEB0187_REV01!E99,),"---")</f>
        <v>0</v>
      </c>
      <c r="F99" s="59" t="str">
        <f>IFERROR(IF(VLOOKUP($D99&amp;"-"&amp;$E99,IF($C$4="TEB0187_REV01",CALC_CONN_TEB0187_REV01!$F:$I),4,0)="--","---",IF($C$4="TEB0187_REV01",CALC_CONN_TEB0187_REV01!$G99&amp; " --&gt; " &amp;CALC_CONN_TEB0187_REV01!$I99&amp; " --&gt; ")),"---")</f>
        <v>---</v>
      </c>
      <c r="G99" s="59" t="str">
        <f>IFERROR(IF(VLOOKUP($D99&amp;"-"&amp;$E99,IF($C$4="TEB0187_REV01",CALC_CONN_TEB0187_REV01!$F:$H),3,0)="--",VLOOKUP($D99&amp;"-"&amp;$E99,IF($C$4="TEB0187_REV01",CALC_CONN_TEB0187_REV01!$F:$H),2,0),VLOOKUP($D99&amp;"-"&amp;$E99,IF($C$4="TEB0187_REV01",CALC_CONN_TEB0187_REV01!$F:$H),3,0)),"---")</f>
        <v>---</v>
      </c>
      <c r="H99" s="59" t="str">
        <f>IFERROR(VLOOKUP(G99,IF($C$4="TEB0187_REV01",CALC_CONN_TEB0187_REV01!$G:$T),14,0),"---")</f>
        <v>---</v>
      </c>
      <c r="I99" s="59" t="str">
        <f>IFERROR(VLOOKUP($D99&amp;"-"&amp;$E99,IF($C$4="TEB0187_REV01",CALC_CONN_TEB0187_REV01!$F:$K,"???"),6,0),"---")</f>
        <v>---</v>
      </c>
      <c r="J99" s="61" t="str">
        <f>IFERROR(VLOOKUP($D99&amp;"-"&amp;$E99,IF($C$4="TEB0187_REV01",CALC_CONN_TEB0187_REV01!$F:$M,"???"),8,0),"---")</f>
        <v>---</v>
      </c>
      <c r="K99" s="62" t="str">
        <f>IFERROR(VLOOKUP($D99&amp;"-"&amp;$E99,IF($C$4="TEB0187_REV01",CALC_CONN_TEB0187_REV01!$F:$N),9,0),"---")</f>
        <v>---</v>
      </c>
      <c r="L99" s="59" t="str">
        <f>IFERROR(VLOOKUP(K99,B2B!$H$3:$I$2000,2,0),"---")</f>
        <v>---</v>
      </c>
      <c r="M99" s="59" t="str">
        <f>IFERROR(VLOOKUP(L99,IF($M$4="TEI0187_REV01",RAW_m_TEI0187_REV01!$AD:$AH),5,0),"---")</f>
        <v>---</v>
      </c>
      <c r="N99" s="59" t="str">
        <f>IFERROR(VLOOKUP(L99,IF($M$4="TEI0187_REV01",RAW_m_TEI0187_REV01!$AE:$AJ),6,0),"---")</f>
        <v>---</v>
      </c>
      <c r="O99" s="63" t="str">
        <f>IFERROR(VLOOKUP(L99,IF($M$4="TEI0187_REV01",RAW_m_TEI0187_REV01!$AD:$AE),2,0),"---")</f>
        <v>---</v>
      </c>
      <c r="P99" s="59" t="str">
        <f>IFERROR(VLOOKUP(O99,IF($M$4="TEI0187_REV01",RAW_m_TEI0187_REV01!$AJ:$AK),2,0),"---")</f>
        <v>---</v>
      </c>
      <c r="Q99" s="59" t="str">
        <f>IFERROR(VLOOKUP(L99,IF($M$4="TEI0187_REV01",RAW_m_TEI0187_REV01!$AD:$AF),3,0),"---")</f>
        <v>---</v>
      </c>
      <c r="R99" s="59" t="str">
        <f>IFERROR(VLOOKUP(O99,IF($M$4="TEI0187_REV01",RAW_m_TEI0187_REV01!$AE:$AG),3,0),"---")</f>
        <v>---</v>
      </c>
      <c r="S99" s="59" t="str">
        <f t="shared" si="4"/>
        <v>---</v>
      </c>
    </row>
    <row r="100" spans="2:19" ht="15" customHeight="1" x14ac:dyDescent="0.25">
      <c r="B100" s="59">
        <f t="shared" si="3"/>
        <v>95</v>
      </c>
      <c r="C100" s="60">
        <f>IFERROR(IF($C$4="TEB0187_REV01",CALC_CONN_TEB0187_REV01!U100,),"---")</f>
        <v>0</v>
      </c>
      <c r="D100" s="59">
        <f>IFERROR(IF($C$4="TEB0187_REV01",CALC_CONN_TEB0187_REV01!D100,),"---")</f>
        <v>0</v>
      </c>
      <c r="E100" s="59">
        <f>IFERROR(IF($C$4="TEB0187_REV01",CALC_CONN_TEB0187_REV01!E100,),"---")</f>
        <v>0</v>
      </c>
      <c r="F100" s="59" t="str">
        <f>IFERROR(IF(VLOOKUP($D100&amp;"-"&amp;$E100,IF($C$4="TEB0187_REV01",CALC_CONN_TEB0187_REV01!$F:$I),4,0)="--","---",IF($C$4="TEB0187_REV01",CALC_CONN_TEB0187_REV01!$G100&amp; " --&gt; " &amp;CALC_CONN_TEB0187_REV01!$I100&amp; " --&gt; ")),"---")</f>
        <v>---</v>
      </c>
      <c r="G100" s="59" t="str">
        <f>IFERROR(IF(VLOOKUP($D100&amp;"-"&amp;$E100,IF($C$4="TEB0187_REV01",CALC_CONN_TEB0187_REV01!$F:$H),3,0)="--",VLOOKUP($D100&amp;"-"&amp;$E100,IF($C$4="TEB0187_REV01",CALC_CONN_TEB0187_REV01!$F:$H),2,0),VLOOKUP($D100&amp;"-"&amp;$E100,IF($C$4="TEB0187_REV01",CALC_CONN_TEB0187_REV01!$F:$H),3,0)),"---")</f>
        <v>---</v>
      </c>
      <c r="H100" s="59" t="str">
        <f>IFERROR(VLOOKUP(G100,IF($C$4="TEB0187_REV01",CALC_CONN_TEB0187_REV01!$G:$T),14,0),"---")</f>
        <v>---</v>
      </c>
      <c r="I100" s="59" t="str">
        <f>IFERROR(VLOOKUP($D100&amp;"-"&amp;$E100,IF($C$4="TEB0187_REV01",CALC_CONN_TEB0187_REV01!$F:$K,"???"),6,0),"---")</f>
        <v>---</v>
      </c>
      <c r="J100" s="61" t="str">
        <f>IFERROR(VLOOKUP($D100&amp;"-"&amp;$E100,IF($C$4="TEB0187_REV01",CALC_CONN_TEB0187_REV01!$F:$M,"???"),8,0),"---")</f>
        <v>---</v>
      </c>
      <c r="K100" s="62" t="str">
        <f>IFERROR(VLOOKUP($D100&amp;"-"&amp;$E100,IF($C$4="TEB0187_REV01",CALC_CONN_TEB0187_REV01!$F:$N),9,0),"---")</f>
        <v>---</v>
      </c>
      <c r="L100" s="59" t="str">
        <f>IFERROR(VLOOKUP(K100,B2B!$H$3:$I$2000,2,0),"---")</f>
        <v>---</v>
      </c>
      <c r="M100" s="59" t="str">
        <f>IFERROR(VLOOKUP(L100,IF($M$4="TEI0187_REV01",RAW_m_TEI0187_REV01!$AD:$AH),5,0),"---")</f>
        <v>---</v>
      </c>
      <c r="N100" s="59" t="str">
        <f>IFERROR(VLOOKUP(L100,IF($M$4="TEI0187_REV01",RAW_m_TEI0187_REV01!$AE:$AJ),6,0),"---")</f>
        <v>---</v>
      </c>
      <c r="O100" s="63" t="str">
        <f>IFERROR(VLOOKUP(L100,IF($M$4="TEI0187_REV01",RAW_m_TEI0187_REV01!$AD:$AE),2,0),"---")</f>
        <v>---</v>
      </c>
      <c r="P100" s="59" t="str">
        <f>IFERROR(VLOOKUP(O100,IF($M$4="TEI0187_REV01",RAW_m_TEI0187_REV01!$AJ:$AK),2,0),"---")</f>
        <v>---</v>
      </c>
      <c r="Q100" s="59" t="str">
        <f>IFERROR(VLOOKUP(L100,IF($M$4="TEI0187_REV01",RAW_m_TEI0187_REV01!$AD:$AF),3,0),"---")</f>
        <v>---</v>
      </c>
      <c r="R100" s="59" t="str">
        <f>IFERROR(VLOOKUP(O100,IF($M$4="TEI0187_REV01",RAW_m_TEI0187_REV01!$AE:$AG),3,0),"---")</f>
        <v>---</v>
      </c>
      <c r="S100" s="59" t="str">
        <f t="shared" si="4"/>
        <v>---</v>
      </c>
    </row>
    <row r="101" spans="2:19" ht="15" customHeight="1" x14ac:dyDescent="0.25">
      <c r="B101" s="59">
        <f t="shared" si="3"/>
        <v>96</v>
      </c>
      <c r="C101" s="60">
        <f>IFERROR(IF($C$4="TEB0187_REV01",CALC_CONN_TEB0187_REV01!U101,),"---")</f>
        <v>0</v>
      </c>
      <c r="D101" s="59">
        <f>IFERROR(IF($C$4="TEB0187_REV01",CALC_CONN_TEB0187_REV01!D101,),"---")</f>
        <v>0</v>
      </c>
      <c r="E101" s="59">
        <f>IFERROR(IF($C$4="TEB0187_REV01",CALC_CONN_TEB0187_REV01!E101,),"---")</f>
        <v>0</v>
      </c>
      <c r="F101" s="59" t="str">
        <f>IFERROR(IF(VLOOKUP($D101&amp;"-"&amp;$E101,IF($C$4="TEB0187_REV01",CALC_CONN_TEB0187_REV01!$F:$I),4,0)="--","---",IF($C$4="TEB0187_REV01",CALC_CONN_TEB0187_REV01!$G101&amp; " --&gt; " &amp;CALC_CONN_TEB0187_REV01!$I101&amp; " --&gt; ")),"---")</f>
        <v>---</v>
      </c>
      <c r="G101" s="59" t="str">
        <f>IFERROR(IF(VLOOKUP($D101&amp;"-"&amp;$E101,IF($C$4="TEB0187_REV01",CALC_CONN_TEB0187_REV01!$F:$H),3,0)="--",VLOOKUP($D101&amp;"-"&amp;$E101,IF($C$4="TEB0187_REV01",CALC_CONN_TEB0187_REV01!$F:$H),2,0),VLOOKUP($D101&amp;"-"&amp;$E101,IF($C$4="TEB0187_REV01",CALC_CONN_TEB0187_REV01!$F:$H),3,0)),"---")</f>
        <v>---</v>
      </c>
      <c r="H101" s="59" t="str">
        <f>IFERROR(VLOOKUP(G101,IF($C$4="TEB0187_REV01",CALC_CONN_TEB0187_REV01!$G:$T),14,0),"---")</f>
        <v>---</v>
      </c>
      <c r="I101" s="59" t="str">
        <f>IFERROR(VLOOKUP($D101&amp;"-"&amp;$E101,IF($C$4="TEB0187_REV01",CALC_CONN_TEB0187_REV01!$F:$K,"???"),6,0),"---")</f>
        <v>---</v>
      </c>
      <c r="J101" s="61" t="str">
        <f>IFERROR(VLOOKUP($D101&amp;"-"&amp;$E101,IF($C$4="TEB0187_REV01",CALC_CONN_TEB0187_REV01!$F:$M,"???"),8,0),"---")</f>
        <v>---</v>
      </c>
      <c r="K101" s="62" t="str">
        <f>IFERROR(VLOOKUP($D101&amp;"-"&amp;$E101,IF($C$4="TEB0187_REV01",CALC_CONN_TEB0187_REV01!$F:$N),9,0),"---")</f>
        <v>---</v>
      </c>
      <c r="L101" s="59" t="str">
        <f>IFERROR(VLOOKUP(K101,B2B!$H$3:$I$2000,2,0),"---")</f>
        <v>---</v>
      </c>
      <c r="M101" s="59" t="str">
        <f>IFERROR(VLOOKUP(L101,IF($M$4="TEI0187_REV01",RAW_m_TEI0187_REV01!$AD:$AH),5,0),"---")</f>
        <v>---</v>
      </c>
      <c r="N101" s="59" t="str">
        <f>IFERROR(VLOOKUP(L101,IF($M$4="TEI0187_REV01",RAW_m_TEI0187_REV01!$AE:$AJ),6,0),"---")</f>
        <v>---</v>
      </c>
      <c r="O101" s="63" t="str">
        <f>IFERROR(VLOOKUP(L101,IF($M$4="TEI0187_REV01",RAW_m_TEI0187_REV01!$AD:$AE),2,0),"---")</f>
        <v>---</v>
      </c>
      <c r="P101" s="59" t="str">
        <f>IFERROR(VLOOKUP(O101,IF($M$4="TEI0187_REV01",RAW_m_TEI0187_REV01!$AJ:$AK),2,0),"---")</f>
        <v>---</v>
      </c>
      <c r="Q101" s="59" t="str">
        <f>IFERROR(VLOOKUP(L101,IF($M$4="TEI0187_REV01",RAW_m_TEI0187_REV01!$AD:$AF),3,0),"---")</f>
        <v>---</v>
      </c>
      <c r="R101" s="59" t="str">
        <f>IFERROR(VLOOKUP(O101,IF($M$4="TEI0187_REV01",RAW_m_TEI0187_REV01!$AE:$AG),3,0),"---")</f>
        <v>---</v>
      </c>
      <c r="S101" s="59" t="str">
        <f t="shared" si="4"/>
        <v>---</v>
      </c>
    </row>
    <row r="102" spans="2:19" ht="15" customHeight="1" x14ac:dyDescent="0.25">
      <c r="B102" s="59">
        <f t="shared" si="3"/>
        <v>97</v>
      </c>
      <c r="C102" s="60">
        <f>IFERROR(IF($C$4="TEB0187_REV01",CALC_CONN_TEB0187_REV01!U102,),"---")</f>
        <v>0</v>
      </c>
      <c r="D102" s="59">
        <f>IFERROR(IF($C$4="TEB0187_REV01",CALC_CONN_TEB0187_REV01!D102,),"---")</f>
        <v>0</v>
      </c>
      <c r="E102" s="59">
        <f>IFERROR(IF($C$4="TEB0187_REV01",CALC_CONN_TEB0187_REV01!E102,),"---")</f>
        <v>0</v>
      </c>
      <c r="F102" s="59" t="str">
        <f>IFERROR(IF(VLOOKUP($D102&amp;"-"&amp;$E102,IF($C$4="TEB0187_REV01",CALC_CONN_TEB0187_REV01!$F:$I),4,0)="--","---",IF($C$4="TEB0187_REV01",CALC_CONN_TEB0187_REV01!$G102&amp; " --&gt; " &amp;CALC_CONN_TEB0187_REV01!$I102&amp; " --&gt; ")),"---")</f>
        <v>---</v>
      </c>
      <c r="G102" s="59" t="str">
        <f>IFERROR(IF(VLOOKUP($D102&amp;"-"&amp;$E102,IF($C$4="TEB0187_REV01",CALC_CONN_TEB0187_REV01!$F:$H),3,0)="--",VLOOKUP($D102&amp;"-"&amp;$E102,IF($C$4="TEB0187_REV01",CALC_CONN_TEB0187_REV01!$F:$H),2,0),VLOOKUP($D102&amp;"-"&amp;$E102,IF($C$4="TEB0187_REV01",CALC_CONN_TEB0187_REV01!$F:$H),3,0)),"---")</f>
        <v>---</v>
      </c>
      <c r="H102" s="59" t="str">
        <f>IFERROR(VLOOKUP(G102,IF($C$4="TEB0187_REV01",CALC_CONN_TEB0187_REV01!$G:$T),14,0),"---")</f>
        <v>---</v>
      </c>
      <c r="I102" s="59" t="str">
        <f>IFERROR(VLOOKUP($D102&amp;"-"&amp;$E102,IF($C$4="TEB0187_REV01",CALC_CONN_TEB0187_REV01!$F:$K,"???"),6,0),"---")</f>
        <v>---</v>
      </c>
      <c r="J102" s="61" t="str">
        <f>IFERROR(VLOOKUP($D102&amp;"-"&amp;$E102,IF($C$4="TEB0187_REV01",CALC_CONN_TEB0187_REV01!$F:$M,"???"),8,0),"---")</f>
        <v>---</v>
      </c>
      <c r="K102" s="62" t="str">
        <f>IFERROR(VLOOKUP($D102&amp;"-"&amp;$E102,IF($C$4="TEB0187_REV01",CALC_CONN_TEB0187_REV01!$F:$N),9,0),"---")</f>
        <v>---</v>
      </c>
      <c r="L102" s="59" t="str">
        <f>IFERROR(VLOOKUP(K102,B2B!$H$3:$I$2000,2,0),"---")</f>
        <v>---</v>
      </c>
      <c r="M102" s="59" t="str">
        <f>IFERROR(VLOOKUP(L102,IF($M$4="TEI0187_REV01",RAW_m_TEI0187_REV01!$AD:$AH),5,0),"---")</f>
        <v>---</v>
      </c>
      <c r="N102" s="59" t="str">
        <f>IFERROR(VLOOKUP(L102,IF($M$4="TEI0187_REV01",RAW_m_TEI0187_REV01!$AE:$AJ),6,0),"---")</f>
        <v>---</v>
      </c>
      <c r="O102" s="63" t="str">
        <f>IFERROR(VLOOKUP(L102,IF($M$4="TEI0187_REV01",RAW_m_TEI0187_REV01!$AD:$AE),2,0),"---")</f>
        <v>---</v>
      </c>
      <c r="P102" s="59" t="str">
        <f>IFERROR(VLOOKUP(O102,IF($M$4="TEI0187_REV01",RAW_m_TEI0187_REV01!$AJ:$AK),2,0),"---")</f>
        <v>---</v>
      </c>
      <c r="Q102" s="59" t="str">
        <f>IFERROR(VLOOKUP(L102,IF($M$4="TEI0187_REV01",RAW_m_TEI0187_REV01!$AD:$AF),3,0),"---")</f>
        <v>---</v>
      </c>
      <c r="R102" s="59" t="str">
        <f>IFERROR(VLOOKUP(O102,IF($M$4="TEI0187_REV01",RAW_m_TEI0187_REV01!$AE:$AG),3,0),"---")</f>
        <v>---</v>
      </c>
      <c r="S102" s="59" t="str">
        <f t="shared" si="4"/>
        <v>---</v>
      </c>
    </row>
    <row r="103" spans="2:19" ht="15" customHeight="1" x14ac:dyDescent="0.25">
      <c r="B103" s="59">
        <f t="shared" si="3"/>
        <v>98</v>
      </c>
      <c r="C103" s="60">
        <f>IFERROR(IF($C$4="TEB0187_REV01",CALC_CONN_TEB0187_REV01!U103,),"---")</f>
        <v>0</v>
      </c>
      <c r="D103" s="59">
        <f>IFERROR(IF($C$4="TEB0187_REV01",CALC_CONN_TEB0187_REV01!D103,),"---")</f>
        <v>0</v>
      </c>
      <c r="E103" s="59">
        <f>IFERROR(IF($C$4="TEB0187_REV01",CALC_CONN_TEB0187_REV01!E103,),"---")</f>
        <v>0</v>
      </c>
      <c r="F103" s="59" t="str">
        <f>IFERROR(IF(VLOOKUP($D103&amp;"-"&amp;$E103,IF($C$4="TEB0187_REV01",CALC_CONN_TEB0187_REV01!$F:$I),4,0)="--","---",IF($C$4="TEB0187_REV01",CALC_CONN_TEB0187_REV01!$G103&amp; " --&gt; " &amp;CALC_CONN_TEB0187_REV01!$I103&amp; " --&gt; ")),"---")</f>
        <v>---</v>
      </c>
      <c r="G103" s="59" t="str">
        <f>IFERROR(IF(VLOOKUP($D103&amp;"-"&amp;$E103,IF($C$4="TEB0187_REV01",CALC_CONN_TEB0187_REV01!$F:$H),3,0)="--",VLOOKUP($D103&amp;"-"&amp;$E103,IF($C$4="TEB0187_REV01",CALC_CONN_TEB0187_REV01!$F:$H),2,0),VLOOKUP($D103&amp;"-"&amp;$E103,IF($C$4="TEB0187_REV01",CALC_CONN_TEB0187_REV01!$F:$H),3,0)),"---")</f>
        <v>---</v>
      </c>
      <c r="H103" s="59" t="str">
        <f>IFERROR(VLOOKUP(G103,IF($C$4="TEB0187_REV01",CALC_CONN_TEB0187_REV01!$G:$T),14,0),"---")</f>
        <v>---</v>
      </c>
      <c r="I103" s="59" t="str">
        <f>IFERROR(VLOOKUP($D103&amp;"-"&amp;$E103,IF($C$4="TEB0187_REV01",CALC_CONN_TEB0187_REV01!$F:$K,"???"),6,0),"---")</f>
        <v>---</v>
      </c>
      <c r="J103" s="61" t="str">
        <f>IFERROR(VLOOKUP($D103&amp;"-"&amp;$E103,IF($C$4="TEB0187_REV01",CALC_CONN_TEB0187_REV01!$F:$M,"???"),8,0),"---")</f>
        <v>---</v>
      </c>
      <c r="K103" s="62" t="str">
        <f>IFERROR(VLOOKUP($D103&amp;"-"&amp;$E103,IF($C$4="TEB0187_REV01",CALC_CONN_TEB0187_REV01!$F:$N),9,0),"---")</f>
        <v>---</v>
      </c>
      <c r="L103" s="59" t="str">
        <f>IFERROR(VLOOKUP(K103,B2B!$H$3:$I$2000,2,0),"---")</f>
        <v>---</v>
      </c>
      <c r="M103" s="59" t="str">
        <f>IFERROR(VLOOKUP(L103,IF($M$4="TEI0187_REV01",RAW_m_TEI0187_REV01!$AD:$AH),5,0),"---")</f>
        <v>---</v>
      </c>
      <c r="N103" s="59" t="str">
        <f>IFERROR(VLOOKUP(L103,IF($M$4="TEI0187_REV01",RAW_m_TEI0187_REV01!$AE:$AJ),6,0),"---")</f>
        <v>---</v>
      </c>
      <c r="O103" s="63" t="str">
        <f>IFERROR(VLOOKUP(L103,IF($M$4="TEI0187_REV01",RAW_m_TEI0187_REV01!$AD:$AE),2,0),"---")</f>
        <v>---</v>
      </c>
      <c r="P103" s="59" t="str">
        <f>IFERROR(VLOOKUP(O103,IF($M$4="TEI0187_REV01",RAW_m_TEI0187_REV01!$AJ:$AK),2,0),"---")</f>
        <v>---</v>
      </c>
      <c r="Q103" s="59" t="str">
        <f>IFERROR(VLOOKUP(L103,IF($M$4="TEI0187_REV01",RAW_m_TEI0187_REV01!$AD:$AF),3,0),"---")</f>
        <v>---</v>
      </c>
      <c r="R103" s="59" t="str">
        <f>IFERROR(VLOOKUP(O103,IF($M$4="TEI0187_REV01",RAW_m_TEI0187_REV01!$AE:$AG),3,0),"---")</f>
        <v>---</v>
      </c>
      <c r="S103" s="59" t="str">
        <f t="shared" si="4"/>
        <v>---</v>
      </c>
    </row>
    <row r="104" spans="2:19" ht="15" customHeight="1" x14ac:dyDescent="0.25">
      <c r="B104" s="59">
        <f t="shared" si="3"/>
        <v>99</v>
      </c>
      <c r="C104" s="60">
        <f>IFERROR(IF($C$4="TEB0187_REV01",CALC_CONN_TEB0187_REV01!U104,),"---")</f>
        <v>0</v>
      </c>
      <c r="D104" s="59">
        <f>IFERROR(IF($C$4="TEB0187_REV01",CALC_CONN_TEB0187_REV01!D104,),"---")</f>
        <v>0</v>
      </c>
      <c r="E104" s="59">
        <f>IFERROR(IF($C$4="TEB0187_REV01",CALC_CONN_TEB0187_REV01!E104,),"---")</f>
        <v>0</v>
      </c>
      <c r="F104" s="59" t="str">
        <f>IFERROR(IF(VLOOKUP($D104&amp;"-"&amp;$E104,IF($C$4="TEB0187_REV01",CALC_CONN_TEB0187_REV01!$F:$I),4,0)="--","---",IF($C$4="TEB0187_REV01",CALC_CONN_TEB0187_REV01!$G104&amp; " --&gt; " &amp;CALC_CONN_TEB0187_REV01!$I104&amp; " --&gt; ")),"---")</f>
        <v>---</v>
      </c>
      <c r="G104" s="59" t="str">
        <f>IFERROR(IF(VLOOKUP($D104&amp;"-"&amp;$E104,IF($C$4="TEB0187_REV01",CALC_CONN_TEB0187_REV01!$F:$H),3,0)="--",VLOOKUP($D104&amp;"-"&amp;$E104,IF($C$4="TEB0187_REV01",CALC_CONN_TEB0187_REV01!$F:$H),2,0),VLOOKUP($D104&amp;"-"&amp;$E104,IF($C$4="TEB0187_REV01",CALC_CONN_TEB0187_REV01!$F:$H),3,0)),"---")</f>
        <v>---</v>
      </c>
      <c r="H104" s="59" t="str">
        <f>IFERROR(VLOOKUP(G104,IF($C$4="TEB0187_REV01",CALC_CONN_TEB0187_REV01!$G:$T),14,0),"---")</f>
        <v>---</v>
      </c>
      <c r="I104" s="59" t="str">
        <f>IFERROR(VLOOKUP($D104&amp;"-"&amp;$E104,IF($C$4="TEB0187_REV01",CALC_CONN_TEB0187_REV01!$F:$K,"???"),6,0),"---")</f>
        <v>---</v>
      </c>
      <c r="J104" s="61" t="str">
        <f>IFERROR(VLOOKUP($D104&amp;"-"&amp;$E104,IF($C$4="TEB0187_REV01",CALC_CONN_TEB0187_REV01!$F:$M,"???"),8,0),"---")</f>
        <v>---</v>
      </c>
      <c r="K104" s="62" t="str">
        <f>IFERROR(VLOOKUP($D104&amp;"-"&amp;$E104,IF($C$4="TEB0187_REV01",CALC_CONN_TEB0187_REV01!$F:$N),9,0),"---")</f>
        <v>---</v>
      </c>
      <c r="L104" s="59" t="str">
        <f>IFERROR(VLOOKUP(K104,B2B!$H$3:$I$2000,2,0),"---")</f>
        <v>---</v>
      </c>
      <c r="M104" s="59" t="str">
        <f>IFERROR(VLOOKUP(L104,IF($M$4="TEI0187_REV01",RAW_m_TEI0187_REV01!$AD:$AH),5,0),"---")</f>
        <v>---</v>
      </c>
      <c r="N104" s="59" t="str">
        <f>IFERROR(VLOOKUP(L104,IF($M$4="TEI0187_REV01",RAW_m_TEI0187_REV01!$AE:$AJ),6,0),"---")</f>
        <v>---</v>
      </c>
      <c r="O104" s="63" t="str">
        <f>IFERROR(VLOOKUP(L104,IF($M$4="TEI0187_REV01",RAW_m_TEI0187_REV01!$AD:$AE),2,0),"---")</f>
        <v>---</v>
      </c>
      <c r="P104" s="59" t="str">
        <f>IFERROR(VLOOKUP(O104,IF($M$4="TEI0187_REV01",RAW_m_TEI0187_REV01!$AJ:$AK),2,0),"---")</f>
        <v>---</v>
      </c>
      <c r="Q104" s="59" t="str">
        <f>IFERROR(VLOOKUP(L104,IF($M$4="TEI0187_REV01",RAW_m_TEI0187_REV01!$AD:$AF),3,0),"---")</f>
        <v>---</v>
      </c>
      <c r="R104" s="59" t="str">
        <f>IFERROR(VLOOKUP(O104,IF($M$4="TEI0187_REV01",RAW_m_TEI0187_REV01!$AE:$AG),3,0),"---")</f>
        <v>---</v>
      </c>
      <c r="S104" s="59" t="str">
        <f t="shared" si="4"/>
        <v>---</v>
      </c>
    </row>
    <row r="105" spans="2:19" ht="15" customHeight="1" x14ac:dyDescent="0.25">
      <c r="B105" s="59">
        <f t="shared" si="3"/>
        <v>100</v>
      </c>
      <c r="C105" s="60">
        <f>IFERROR(IF($C$4="TEB0187_REV01",CALC_CONN_TEB0187_REV01!U105,),"---")</f>
        <v>0</v>
      </c>
      <c r="D105" s="59">
        <f>IFERROR(IF($C$4="TEB0187_REV01",CALC_CONN_TEB0187_REV01!D105,),"---")</f>
        <v>0</v>
      </c>
      <c r="E105" s="59">
        <f>IFERROR(IF($C$4="TEB0187_REV01",CALC_CONN_TEB0187_REV01!E105,),"---")</f>
        <v>0</v>
      </c>
      <c r="F105" s="59" t="str">
        <f>IFERROR(IF(VLOOKUP($D105&amp;"-"&amp;$E105,IF($C$4="TEB0187_REV01",CALC_CONN_TEB0187_REV01!$F:$I),4,0)="--","---",IF($C$4="TEB0187_REV01",CALC_CONN_TEB0187_REV01!$G105&amp; " --&gt; " &amp;CALC_CONN_TEB0187_REV01!$I105&amp; " --&gt; ")),"---")</f>
        <v>---</v>
      </c>
      <c r="G105" s="59" t="str">
        <f>IFERROR(IF(VLOOKUP($D105&amp;"-"&amp;$E105,IF($C$4="TEB0187_REV01",CALC_CONN_TEB0187_REV01!$F:$H),3,0)="--",VLOOKUP($D105&amp;"-"&amp;$E105,IF($C$4="TEB0187_REV01",CALC_CONN_TEB0187_REV01!$F:$H),2,0),VLOOKUP($D105&amp;"-"&amp;$E105,IF($C$4="TEB0187_REV01",CALC_CONN_TEB0187_REV01!$F:$H),3,0)),"---")</f>
        <v>---</v>
      </c>
      <c r="H105" s="59" t="str">
        <f>IFERROR(VLOOKUP(G105,IF($C$4="TEB0187_REV01",CALC_CONN_TEB0187_REV01!$G:$T),14,0),"---")</f>
        <v>---</v>
      </c>
      <c r="I105" s="59" t="str">
        <f>IFERROR(VLOOKUP($D105&amp;"-"&amp;$E105,IF($C$4="TEB0187_REV01",CALC_CONN_TEB0187_REV01!$F:$K,"???"),6,0),"---")</f>
        <v>---</v>
      </c>
      <c r="J105" s="61" t="str">
        <f>IFERROR(VLOOKUP($D105&amp;"-"&amp;$E105,IF($C$4="TEB0187_REV01",CALC_CONN_TEB0187_REV01!$F:$M,"???"),8,0),"---")</f>
        <v>---</v>
      </c>
      <c r="K105" s="62" t="str">
        <f>IFERROR(VLOOKUP($D105&amp;"-"&amp;$E105,IF($C$4="TEB0187_REV01",CALC_CONN_TEB0187_REV01!$F:$N),9,0),"---")</f>
        <v>---</v>
      </c>
      <c r="L105" s="59" t="str">
        <f>IFERROR(VLOOKUP(K105,B2B!$H$3:$I$2000,2,0),"---")</f>
        <v>---</v>
      </c>
      <c r="M105" s="59" t="str">
        <f>IFERROR(VLOOKUP(L105,IF($M$4="TEI0187_REV01",RAW_m_TEI0187_REV01!$AD:$AH),5,0),"---")</f>
        <v>---</v>
      </c>
      <c r="N105" s="59" t="str">
        <f>IFERROR(VLOOKUP(L105,IF($M$4="TEI0187_REV01",RAW_m_TEI0187_REV01!$AE:$AJ),6,0),"---")</f>
        <v>---</v>
      </c>
      <c r="O105" s="63" t="str">
        <f>IFERROR(VLOOKUP(L105,IF($M$4="TEI0187_REV01",RAW_m_TEI0187_REV01!$AD:$AE),2,0),"---")</f>
        <v>---</v>
      </c>
      <c r="P105" s="59" t="str">
        <f>IFERROR(VLOOKUP(O105,IF($M$4="TEI0187_REV01",RAW_m_TEI0187_REV01!$AJ:$AK),2,0),"---")</f>
        <v>---</v>
      </c>
      <c r="Q105" s="59" t="str">
        <f>IFERROR(VLOOKUP(L105,IF($M$4="TEI0187_REV01",RAW_m_TEI0187_REV01!$AD:$AF),3,0),"---")</f>
        <v>---</v>
      </c>
      <c r="R105" s="59" t="str">
        <f>IFERROR(VLOOKUP(O105,IF($M$4="TEI0187_REV01",RAW_m_TEI0187_REV01!$AE:$AG),3,0),"---")</f>
        <v>---</v>
      </c>
      <c r="S105" s="59" t="str">
        <f t="shared" si="4"/>
        <v>---</v>
      </c>
    </row>
    <row r="106" spans="2:19" ht="15" customHeight="1" x14ac:dyDescent="0.25">
      <c r="B106" s="59">
        <f t="shared" si="3"/>
        <v>101</v>
      </c>
      <c r="C106" s="60">
        <f>IFERROR(IF($C$4="TEB0187_REV01",CALC_CONN_TEB0187_REV01!U106,),"---")</f>
        <v>0</v>
      </c>
      <c r="D106" s="59">
        <f>IFERROR(IF($C$4="TEB0187_REV01",CALC_CONN_TEB0187_REV01!D106,),"---")</f>
        <v>0</v>
      </c>
      <c r="E106" s="59">
        <f>IFERROR(IF($C$4="TEB0187_REV01",CALC_CONN_TEB0187_REV01!E106,),"---")</f>
        <v>0</v>
      </c>
      <c r="F106" s="59" t="str">
        <f>IFERROR(IF(VLOOKUP($D106&amp;"-"&amp;$E106,IF($C$4="TEB0187_REV01",CALC_CONN_TEB0187_REV01!$F:$I),4,0)="--","---",IF($C$4="TEB0187_REV01",CALC_CONN_TEB0187_REV01!$G106&amp; " --&gt; " &amp;CALC_CONN_TEB0187_REV01!$I106&amp; " --&gt; ")),"---")</f>
        <v>---</v>
      </c>
      <c r="G106" s="59" t="str">
        <f>IFERROR(IF(VLOOKUP($D106&amp;"-"&amp;$E106,IF($C$4="TEB0187_REV01",CALC_CONN_TEB0187_REV01!$F:$H),3,0)="--",VLOOKUP($D106&amp;"-"&amp;$E106,IF($C$4="TEB0187_REV01",CALC_CONN_TEB0187_REV01!$F:$H),2,0),VLOOKUP($D106&amp;"-"&amp;$E106,IF($C$4="TEB0187_REV01",CALC_CONN_TEB0187_REV01!$F:$H),3,0)),"---")</f>
        <v>---</v>
      </c>
      <c r="H106" s="59" t="str">
        <f>IFERROR(VLOOKUP(G106,IF($C$4="TEB0187_REV01",CALC_CONN_TEB0187_REV01!$G:$T),14,0),"---")</f>
        <v>---</v>
      </c>
      <c r="I106" s="59" t="str">
        <f>IFERROR(VLOOKUP($D106&amp;"-"&amp;$E106,IF($C$4="TEB0187_REV01",CALC_CONN_TEB0187_REV01!$F:$K,"???"),6,0),"---")</f>
        <v>---</v>
      </c>
      <c r="J106" s="61" t="str">
        <f>IFERROR(VLOOKUP($D106&amp;"-"&amp;$E106,IF($C$4="TEB0187_REV01",CALC_CONN_TEB0187_REV01!$F:$M,"???"),8,0),"---")</f>
        <v>---</v>
      </c>
      <c r="K106" s="62" t="str">
        <f>IFERROR(VLOOKUP($D106&amp;"-"&amp;$E106,IF($C$4="TEB0187_REV01",CALC_CONN_TEB0187_REV01!$F:$N),9,0),"---")</f>
        <v>---</v>
      </c>
      <c r="L106" s="59" t="str">
        <f>IFERROR(VLOOKUP(K106,B2B!$H$3:$I$2000,2,0),"---")</f>
        <v>---</v>
      </c>
      <c r="M106" s="59" t="str">
        <f>IFERROR(VLOOKUP(L106,IF($M$4="TEI0187_REV01",RAW_m_TEI0187_REV01!$AD:$AH),5,0),"---")</f>
        <v>---</v>
      </c>
      <c r="N106" s="59" t="str">
        <f>IFERROR(VLOOKUP(L106,IF($M$4="TEI0187_REV01",RAW_m_TEI0187_REV01!$AE:$AJ),6,0),"---")</f>
        <v>---</v>
      </c>
      <c r="O106" s="63" t="str">
        <f>IFERROR(VLOOKUP(L106,IF($M$4="TEI0187_REV01",RAW_m_TEI0187_REV01!$AD:$AE),2,0),"---")</f>
        <v>---</v>
      </c>
      <c r="P106" s="59" t="str">
        <f>IFERROR(VLOOKUP(O106,IF($M$4="TEI0187_REV01",RAW_m_TEI0187_REV01!$AJ:$AK),2,0),"---")</f>
        <v>---</v>
      </c>
      <c r="Q106" s="59" t="str">
        <f>IFERROR(VLOOKUP(L106,IF($M$4="TEI0187_REV01",RAW_m_TEI0187_REV01!$AD:$AF),3,0),"---")</f>
        <v>---</v>
      </c>
      <c r="R106" s="59" t="str">
        <f>IFERROR(VLOOKUP(O106,IF($M$4="TEI0187_REV01",RAW_m_TEI0187_REV01!$AE:$AG),3,0),"---")</f>
        <v>---</v>
      </c>
      <c r="S106" s="59" t="str">
        <f t="shared" si="4"/>
        <v>---</v>
      </c>
    </row>
    <row r="107" spans="2:19" ht="15" customHeight="1" x14ac:dyDescent="0.25">
      <c r="B107" s="59">
        <f t="shared" si="3"/>
        <v>102</v>
      </c>
      <c r="C107" s="60">
        <f>IFERROR(IF($C$4="TEB0187_REV01",CALC_CONN_TEB0187_REV01!U107,),"---")</f>
        <v>0</v>
      </c>
      <c r="D107" s="59">
        <f>IFERROR(IF($C$4="TEB0187_REV01",CALC_CONN_TEB0187_REV01!D107,),"---")</f>
        <v>0</v>
      </c>
      <c r="E107" s="59">
        <f>IFERROR(IF($C$4="TEB0187_REV01",CALC_CONN_TEB0187_REV01!E107,),"---")</f>
        <v>0</v>
      </c>
      <c r="F107" s="59" t="str">
        <f>IFERROR(IF(VLOOKUP($D107&amp;"-"&amp;$E107,IF($C$4="TEB0187_REV01",CALC_CONN_TEB0187_REV01!$F:$I),4,0)="--","---",IF($C$4="TEB0187_REV01",CALC_CONN_TEB0187_REV01!$G107&amp; " --&gt; " &amp;CALC_CONN_TEB0187_REV01!$I107&amp; " --&gt; ")),"---")</f>
        <v>---</v>
      </c>
      <c r="G107" s="59" t="str">
        <f>IFERROR(IF(VLOOKUP($D107&amp;"-"&amp;$E107,IF($C$4="TEB0187_REV01",CALC_CONN_TEB0187_REV01!$F:$H),3,0)="--",VLOOKUP($D107&amp;"-"&amp;$E107,IF($C$4="TEB0187_REV01",CALC_CONN_TEB0187_REV01!$F:$H),2,0),VLOOKUP($D107&amp;"-"&amp;$E107,IF($C$4="TEB0187_REV01",CALC_CONN_TEB0187_REV01!$F:$H),3,0)),"---")</f>
        <v>---</v>
      </c>
      <c r="H107" s="59" t="str">
        <f>IFERROR(VLOOKUP(G107,IF($C$4="TEB0187_REV01",CALC_CONN_TEB0187_REV01!$G:$T),14,0),"---")</f>
        <v>---</v>
      </c>
      <c r="I107" s="59" t="str">
        <f>IFERROR(VLOOKUP($D107&amp;"-"&amp;$E107,IF($C$4="TEB0187_REV01",CALC_CONN_TEB0187_REV01!$F:$K,"???"),6,0),"---")</f>
        <v>---</v>
      </c>
      <c r="J107" s="61" t="str">
        <f>IFERROR(VLOOKUP($D107&amp;"-"&amp;$E107,IF($C$4="TEB0187_REV01",CALC_CONN_TEB0187_REV01!$F:$M,"???"),8,0),"---")</f>
        <v>---</v>
      </c>
      <c r="K107" s="62" t="str">
        <f>IFERROR(VLOOKUP($D107&amp;"-"&amp;$E107,IF($C$4="TEB0187_REV01",CALC_CONN_TEB0187_REV01!$F:$N),9,0),"---")</f>
        <v>---</v>
      </c>
      <c r="L107" s="59" t="str">
        <f>IFERROR(VLOOKUP(K107,B2B!$H$3:$I$2000,2,0),"---")</f>
        <v>---</v>
      </c>
      <c r="M107" s="59" t="str">
        <f>IFERROR(VLOOKUP(L107,IF($M$4="TEI0187_REV01",RAW_m_TEI0187_REV01!$AD:$AH),5,0),"---")</f>
        <v>---</v>
      </c>
      <c r="N107" s="59" t="str">
        <f>IFERROR(VLOOKUP(L107,IF($M$4="TEI0187_REV01",RAW_m_TEI0187_REV01!$AE:$AJ),6,0),"---")</f>
        <v>---</v>
      </c>
      <c r="O107" s="63" t="str">
        <f>IFERROR(VLOOKUP(L107,IF($M$4="TEI0187_REV01",RAW_m_TEI0187_REV01!$AD:$AE),2,0),"---")</f>
        <v>---</v>
      </c>
      <c r="P107" s="59" t="str">
        <f>IFERROR(VLOOKUP(O107,IF($M$4="TEI0187_REV01",RAW_m_TEI0187_REV01!$AJ:$AK),2,0),"---")</f>
        <v>---</v>
      </c>
      <c r="Q107" s="59" t="str">
        <f>IFERROR(VLOOKUP(L107,IF($M$4="TEI0187_REV01",RAW_m_TEI0187_REV01!$AD:$AF),3,0),"---")</f>
        <v>---</v>
      </c>
      <c r="R107" s="59" t="str">
        <f>IFERROR(VLOOKUP(O107,IF($M$4="TEI0187_REV01",RAW_m_TEI0187_REV01!$AE:$AG),3,0),"---")</f>
        <v>---</v>
      </c>
      <c r="S107" s="59" t="str">
        <f t="shared" si="4"/>
        <v>---</v>
      </c>
    </row>
    <row r="108" spans="2:19" ht="15" customHeight="1" x14ac:dyDescent="0.25">
      <c r="B108" s="59">
        <f t="shared" si="3"/>
        <v>103</v>
      </c>
      <c r="C108" s="60">
        <f>IFERROR(IF($C$4="TEB0187_REV01",CALC_CONN_TEB0187_REV01!U108,),"---")</f>
        <v>0</v>
      </c>
      <c r="D108" s="59">
        <f>IFERROR(IF($C$4="TEB0187_REV01",CALC_CONN_TEB0187_REV01!D108,),"---")</f>
        <v>0</v>
      </c>
      <c r="E108" s="59">
        <f>IFERROR(IF($C$4="TEB0187_REV01",CALC_CONN_TEB0187_REV01!E108,),"---")</f>
        <v>0</v>
      </c>
      <c r="F108" s="59" t="str">
        <f>IFERROR(IF(VLOOKUP($D108&amp;"-"&amp;$E108,IF($C$4="TEB0187_REV01",CALC_CONN_TEB0187_REV01!$F:$I),4,0)="--","---",IF($C$4="TEB0187_REV01",CALC_CONN_TEB0187_REV01!$G108&amp; " --&gt; " &amp;CALC_CONN_TEB0187_REV01!$I108&amp; " --&gt; ")),"---")</f>
        <v>---</v>
      </c>
      <c r="G108" s="59" t="str">
        <f>IFERROR(IF(VLOOKUP($D108&amp;"-"&amp;$E108,IF($C$4="TEB0187_REV01",CALC_CONN_TEB0187_REV01!$F:$H),3,0)="--",VLOOKUP($D108&amp;"-"&amp;$E108,IF($C$4="TEB0187_REV01",CALC_CONN_TEB0187_REV01!$F:$H),2,0),VLOOKUP($D108&amp;"-"&amp;$E108,IF($C$4="TEB0187_REV01",CALC_CONN_TEB0187_REV01!$F:$H),3,0)),"---")</f>
        <v>---</v>
      </c>
      <c r="H108" s="59" t="str">
        <f>IFERROR(VLOOKUP(G108,IF($C$4="TEB0187_REV01",CALC_CONN_TEB0187_REV01!$G:$T),14,0),"---")</f>
        <v>---</v>
      </c>
      <c r="I108" s="59" t="str">
        <f>IFERROR(VLOOKUP($D108&amp;"-"&amp;$E108,IF($C$4="TEB0187_REV01",CALC_CONN_TEB0187_REV01!$F:$K,"???"),6,0),"---")</f>
        <v>---</v>
      </c>
      <c r="J108" s="61" t="str">
        <f>IFERROR(VLOOKUP($D108&amp;"-"&amp;$E108,IF($C$4="TEB0187_REV01",CALC_CONN_TEB0187_REV01!$F:$M,"???"),8,0),"---")</f>
        <v>---</v>
      </c>
      <c r="K108" s="62" t="str">
        <f>IFERROR(VLOOKUP($D108&amp;"-"&amp;$E108,IF($C$4="TEB0187_REV01",CALC_CONN_TEB0187_REV01!$F:$N),9,0),"---")</f>
        <v>---</v>
      </c>
      <c r="L108" s="59" t="str">
        <f>IFERROR(VLOOKUP(K108,B2B!$H$3:$I$2000,2,0),"---")</f>
        <v>---</v>
      </c>
      <c r="M108" s="59" t="str">
        <f>IFERROR(VLOOKUP(L108,IF($M$4="TEI0187_REV01",RAW_m_TEI0187_REV01!$AD:$AH),5,0),"---")</f>
        <v>---</v>
      </c>
      <c r="N108" s="59" t="str">
        <f>IFERROR(VLOOKUP(L108,IF($M$4="TEI0187_REV01",RAW_m_TEI0187_REV01!$AE:$AJ),6,0),"---")</f>
        <v>---</v>
      </c>
      <c r="O108" s="63" t="str">
        <f>IFERROR(VLOOKUP(L108,IF($M$4="TEI0187_REV01",RAW_m_TEI0187_REV01!$AD:$AE),2,0),"---")</f>
        <v>---</v>
      </c>
      <c r="P108" s="59" t="str">
        <f>IFERROR(VLOOKUP(O108,IF($M$4="TEI0187_REV01",RAW_m_TEI0187_REV01!$AJ:$AK),2,0),"---")</f>
        <v>---</v>
      </c>
      <c r="Q108" s="59" t="str">
        <f>IFERROR(VLOOKUP(L108,IF($M$4="TEI0187_REV01",RAW_m_TEI0187_REV01!$AD:$AF),3,0),"---")</f>
        <v>---</v>
      </c>
      <c r="R108" s="59" t="str">
        <f>IFERROR(VLOOKUP(O108,IF($M$4="TEI0187_REV01",RAW_m_TEI0187_REV01!$AE:$AG),3,0),"---")</f>
        <v>---</v>
      </c>
      <c r="S108" s="59" t="str">
        <f t="shared" si="4"/>
        <v>---</v>
      </c>
    </row>
    <row r="109" spans="2:19" ht="15" customHeight="1" x14ac:dyDescent="0.25">
      <c r="B109" s="59">
        <f t="shared" si="3"/>
        <v>104</v>
      </c>
      <c r="C109" s="60">
        <f>IFERROR(IF($C$4="TEB0187_REV01",CALC_CONN_TEB0187_REV01!U109,),"---")</f>
        <v>0</v>
      </c>
      <c r="D109" s="59">
        <f>IFERROR(IF($C$4="TEB0187_REV01",CALC_CONN_TEB0187_REV01!D109,),"---")</f>
        <v>0</v>
      </c>
      <c r="E109" s="59">
        <f>IFERROR(IF($C$4="TEB0187_REV01",CALC_CONN_TEB0187_REV01!E109,),"---")</f>
        <v>0</v>
      </c>
      <c r="F109" s="59" t="str">
        <f>IFERROR(IF(VLOOKUP($D109&amp;"-"&amp;$E109,IF($C$4="TEB0187_REV01",CALC_CONN_TEB0187_REV01!$F:$I),4,0)="--","---",IF($C$4="TEB0187_REV01",CALC_CONN_TEB0187_REV01!$G109&amp; " --&gt; " &amp;CALC_CONN_TEB0187_REV01!$I109&amp; " --&gt; ")),"---")</f>
        <v>---</v>
      </c>
      <c r="G109" s="59" t="str">
        <f>IFERROR(IF(VLOOKUP($D109&amp;"-"&amp;$E109,IF($C$4="TEB0187_REV01",CALC_CONN_TEB0187_REV01!$F:$H),3,0)="--",VLOOKUP($D109&amp;"-"&amp;$E109,IF($C$4="TEB0187_REV01",CALC_CONN_TEB0187_REV01!$F:$H),2,0),VLOOKUP($D109&amp;"-"&amp;$E109,IF($C$4="TEB0187_REV01",CALC_CONN_TEB0187_REV01!$F:$H),3,0)),"---")</f>
        <v>---</v>
      </c>
      <c r="H109" s="59" t="str">
        <f>IFERROR(VLOOKUP(G109,IF($C$4="TEB0187_REV01",CALC_CONN_TEB0187_REV01!$G:$T),14,0),"---")</f>
        <v>---</v>
      </c>
      <c r="I109" s="59" t="str">
        <f>IFERROR(VLOOKUP($D109&amp;"-"&amp;$E109,IF($C$4="TEB0187_REV01",CALC_CONN_TEB0187_REV01!$F:$K,"???"),6,0),"---")</f>
        <v>---</v>
      </c>
      <c r="J109" s="61" t="str">
        <f>IFERROR(VLOOKUP($D109&amp;"-"&amp;$E109,IF($C$4="TEB0187_REV01",CALC_CONN_TEB0187_REV01!$F:$M,"???"),8,0),"---")</f>
        <v>---</v>
      </c>
      <c r="K109" s="62" t="str">
        <f>IFERROR(VLOOKUP($D109&amp;"-"&amp;$E109,IF($C$4="TEB0187_REV01",CALC_CONN_TEB0187_REV01!$F:$N),9,0),"---")</f>
        <v>---</v>
      </c>
      <c r="L109" s="59" t="str">
        <f>IFERROR(VLOOKUP(K109,B2B!$H$3:$I$2000,2,0),"---")</f>
        <v>---</v>
      </c>
      <c r="M109" s="59" t="str">
        <f>IFERROR(VLOOKUP(L109,IF($M$4="TEI0187_REV01",RAW_m_TEI0187_REV01!$AD:$AH),5,0),"---")</f>
        <v>---</v>
      </c>
      <c r="N109" s="59" t="str">
        <f>IFERROR(VLOOKUP(L109,IF($M$4="TEI0187_REV01",RAW_m_TEI0187_REV01!$AE:$AJ),6,0),"---")</f>
        <v>---</v>
      </c>
      <c r="O109" s="63" t="str">
        <f>IFERROR(VLOOKUP(L109,IF($M$4="TEI0187_REV01",RAW_m_TEI0187_REV01!$AD:$AE),2,0),"---")</f>
        <v>---</v>
      </c>
      <c r="P109" s="59" t="str">
        <f>IFERROR(VLOOKUP(O109,IF($M$4="TEI0187_REV01",RAW_m_TEI0187_REV01!$AJ:$AK),2,0),"---")</f>
        <v>---</v>
      </c>
      <c r="Q109" s="59" t="str">
        <f>IFERROR(VLOOKUP(L109,IF($M$4="TEI0187_REV01",RAW_m_TEI0187_REV01!$AD:$AF),3,0),"---")</f>
        <v>---</v>
      </c>
      <c r="R109" s="59" t="str">
        <f>IFERROR(VLOOKUP(O109,IF($M$4="TEI0187_REV01",RAW_m_TEI0187_REV01!$AE:$AG),3,0),"---")</f>
        <v>---</v>
      </c>
      <c r="S109" s="59" t="str">
        <f t="shared" si="4"/>
        <v>---</v>
      </c>
    </row>
    <row r="110" spans="2:19" ht="15" customHeight="1" x14ac:dyDescent="0.25">
      <c r="B110" s="59">
        <f t="shared" si="3"/>
        <v>105</v>
      </c>
      <c r="C110" s="60">
        <f>IFERROR(IF($C$4="TEB0187_REV01",CALC_CONN_TEB0187_REV01!U110,),"---")</f>
        <v>0</v>
      </c>
      <c r="D110" s="59">
        <f>IFERROR(IF($C$4="TEB0187_REV01",CALC_CONN_TEB0187_REV01!D110,),"---")</f>
        <v>0</v>
      </c>
      <c r="E110" s="59">
        <f>IFERROR(IF($C$4="TEB0187_REV01",CALC_CONN_TEB0187_REV01!E110,),"---")</f>
        <v>0</v>
      </c>
      <c r="F110" s="59" t="str">
        <f>IFERROR(IF(VLOOKUP($D110&amp;"-"&amp;$E110,IF($C$4="TEB0187_REV01",CALC_CONN_TEB0187_REV01!$F:$I),4,0)="--","---",IF($C$4="TEB0187_REV01",CALC_CONN_TEB0187_REV01!$G110&amp; " --&gt; " &amp;CALC_CONN_TEB0187_REV01!$I110&amp; " --&gt; ")),"---")</f>
        <v>---</v>
      </c>
      <c r="G110" s="59" t="str">
        <f>IFERROR(IF(VLOOKUP($D110&amp;"-"&amp;$E110,IF($C$4="TEB0187_REV01",CALC_CONN_TEB0187_REV01!$F:$H),3,0)="--",VLOOKUP($D110&amp;"-"&amp;$E110,IF($C$4="TEB0187_REV01",CALC_CONN_TEB0187_REV01!$F:$H),2,0),VLOOKUP($D110&amp;"-"&amp;$E110,IF($C$4="TEB0187_REV01",CALC_CONN_TEB0187_REV01!$F:$H),3,0)),"---")</f>
        <v>---</v>
      </c>
      <c r="H110" s="59" t="str">
        <f>IFERROR(VLOOKUP(G110,IF($C$4="TEB0187_REV01",CALC_CONN_TEB0187_REV01!$G:$T),14,0),"---")</f>
        <v>---</v>
      </c>
      <c r="I110" s="59" t="str">
        <f>IFERROR(VLOOKUP($D110&amp;"-"&amp;$E110,IF($C$4="TEB0187_REV01",CALC_CONN_TEB0187_REV01!$F:$K,"???"),6,0),"---")</f>
        <v>---</v>
      </c>
      <c r="J110" s="61" t="str">
        <f>IFERROR(VLOOKUP($D110&amp;"-"&amp;$E110,IF($C$4="TEB0187_REV01",CALC_CONN_TEB0187_REV01!$F:$M,"???"),8,0),"---")</f>
        <v>---</v>
      </c>
      <c r="K110" s="62" t="str">
        <f>IFERROR(VLOOKUP($D110&amp;"-"&amp;$E110,IF($C$4="TEB0187_REV01",CALC_CONN_TEB0187_REV01!$F:$N),9,0),"---")</f>
        <v>---</v>
      </c>
      <c r="L110" s="59" t="str">
        <f>IFERROR(VLOOKUP(K110,B2B!$H$3:$I$2000,2,0),"---")</f>
        <v>---</v>
      </c>
      <c r="M110" s="59" t="str">
        <f>IFERROR(VLOOKUP(L110,IF($M$4="TEI0187_REV01",RAW_m_TEI0187_REV01!$AD:$AH),5,0),"---")</f>
        <v>---</v>
      </c>
      <c r="N110" s="59" t="str">
        <f>IFERROR(VLOOKUP(L110,IF($M$4="TEI0187_REV01",RAW_m_TEI0187_REV01!$AE:$AJ),6,0),"---")</f>
        <v>---</v>
      </c>
      <c r="O110" s="63" t="str">
        <f>IFERROR(VLOOKUP(L110,IF($M$4="TEI0187_REV01",RAW_m_TEI0187_REV01!$AD:$AE),2,0),"---")</f>
        <v>---</v>
      </c>
      <c r="P110" s="59" t="str">
        <f>IFERROR(VLOOKUP(O110,IF($M$4="TEI0187_REV01",RAW_m_TEI0187_REV01!$AJ:$AK),2,0),"---")</f>
        <v>---</v>
      </c>
      <c r="Q110" s="59" t="str">
        <f>IFERROR(VLOOKUP(L110,IF($M$4="TEI0187_REV01",RAW_m_TEI0187_REV01!$AD:$AF),3,0),"---")</f>
        <v>---</v>
      </c>
      <c r="R110" s="59" t="str">
        <f>IFERROR(VLOOKUP(O110,IF($M$4="TEI0187_REV01",RAW_m_TEI0187_REV01!$AE:$AG),3,0),"---")</f>
        <v>---</v>
      </c>
      <c r="S110" s="59" t="str">
        <f t="shared" si="4"/>
        <v>---</v>
      </c>
    </row>
    <row r="111" spans="2:19" ht="15" customHeight="1" x14ac:dyDescent="0.25">
      <c r="B111" s="59">
        <f t="shared" si="3"/>
        <v>106</v>
      </c>
      <c r="C111" s="60">
        <f>IFERROR(IF($C$4="TEB0187_REV01",CALC_CONN_TEB0187_REV01!U111,),"---")</f>
        <v>0</v>
      </c>
      <c r="D111" s="59">
        <f>IFERROR(IF($C$4="TEB0187_REV01",CALC_CONN_TEB0187_REV01!D111,),"---")</f>
        <v>0</v>
      </c>
      <c r="E111" s="59">
        <f>IFERROR(IF($C$4="TEB0187_REV01",CALC_CONN_TEB0187_REV01!E111,),"---")</f>
        <v>0</v>
      </c>
      <c r="F111" s="59" t="str">
        <f>IFERROR(IF(VLOOKUP($D111&amp;"-"&amp;$E111,IF($C$4="TEB0187_REV01",CALC_CONN_TEB0187_REV01!$F:$I),4,0)="--","---",IF($C$4="TEB0187_REV01",CALC_CONN_TEB0187_REV01!$G111&amp; " --&gt; " &amp;CALC_CONN_TEB0187_REV01!$I111&amp; " --&gt; ")),"---")</f>
        <v>---</v>
      </c>
      <c r="G111" s="59" t="str">
        <f>IFERROR(IF(VLOOKUP($D111&amp;"-"&amp;$E111,IF($C$4="TEB0187_REV01",CALC_CONN_TEB0187_REV01!$F:$H),3,0)="--",VLOOKUP($D111&amp;"-"&amp;$E111,IF($C$4="TEB0187_REV01",CALC_CONN_TEB0187_REV01!$F:$H),2,0),VLOOKUP($D111&amp;"-"&amp;$E111,IF($C$4="TEB0187_REV01",CALC_CONN_TEB0187_REV01!$F:$H),3,0)),"---")</f>
        <v>---</v>
      </c>
      <c r="H111" s="59" t="str">
        <f>IFERROR(VLOOKUP(G111,IF($C$4="TEB0187_REV01",CALC_CONN_TEB0187_REV01!$G:$T),14,0),"---")</f>
        <v>---</v>
      </c>
      <c r="I111" s="59" t="str">
        <f>IFERROR(VLOOKUP($D111&amp;"-"&amp;$E111,IF($C$4="TEB0187_REV01",CALC_CONN_TEB0187_REV01!$F:$K,"???"),6,0),"---")</f>
        <v>---</v>
      </c>
      <c r="J111" s="61" t="str">
        <f>IFERROR(VLOOKUP($D111&amp;"-"&amp;$E111,IF($C$4="TEB0187_REV01",CALC_CONN_TEB0187_REV01!$F:$M,"???"),8,0),"---")</f>
        <v>---</v>
      </c>
      <c r="K111" s="62" t="str">
        <f>IFERROR(VLOOKUP($D111&amp;"-"&amp;$E111,IF($C$4="TEB0187_REV01",CALC_CONN_TEB0187_REV01!$F:$N),9,0),"---")</f>
        <v>---</v>
      </c>
      <c r="L111" s="59" t="str">
        <f>IFERROR(VLOOKUP(K111,B2B!$H$3:$I$2000,2,0),"---")</f>
        <v>---</v>
      </c>
      <c r="M111" s="59" t="str">
        <f>IFERROR(VLOOKUP(L111,IF($M$4="TEI0187_REV01",RAW_m_TEI0187_REV01!$AD:$AH),5,0),"---")</f>
        <v>---</v>
      </c>
      <c r="N111" s="59" t="str">
        <f>IFERROR(VLOOKUP(L111,IF($M$4="TEI0187_REV01",RAW_m_TEI0187_REV01!$AE:$AJ),6,0),"---")</f>
        <v>---</v>
      </c>
      <c r="O111" s="63" t="str">
        <f>IFERROR(VLOOKUP(L111,IF($M$4="TEI0187_REV01",RAW_m_TEI0187_REV01!$AD:$AE),2,0),"---")</f>
        <v>---</v>
      </c>
      <c r="P111" s="59" t="str">
        <f>IFERROR(VLOOKUP(O111,IF($M$4="TEI0187_REV01",RAW_m_TEI0187_REV01!$AJ:$AK),2,0),"---")</f>
        <v>---</v>
      </c>
      <c r="Q111" s="59" t="str">
        <f>IFERROR(VLOOKUP(L111,IF($M$4="TEI0187_REV01",RAW_m_TEI0187_REV01!$AD:$AF),3,0),"---")</f>
        <v>---</v>
      </c>
      <c r="R111" s="59" t="str">
        <f>IFERROR(VLOOKUP(O111,IF($M$4="TEI0187_REV01",RAW_m_TEI0187_REV01!$AE:$AG),3,0),"---")</f>
        <v>---</v>
      </c>
      <c r="S111" s="59" t="str">
        <f t="shared" si="4"/>
        <v>---</v>
      </c>
    </row>
    <row r="112" spans="2:19" ht="15" customHeight="1" x14ac:dyDescent="0.25">
      <c r="B112" s="59">
        <f t="shared" si="3"/>
        <v>107</v>
      </c>
      <c r="C112" s="60">
        <f>IFERROR(IF($C$4="TEB0187_REV01",CALC_CONN_TEB0187_REV01!U112,),"---")</f>
        <v>0</v>
      </c>
      <c r="D112" s="59">
        <f>IFERROR(IF($C$4="TEB0187_REV01",CALC_CONN_TEB0187_REV01!D112,),"---")</f>
        <v>0</v>
      </c>
      <c r="E112" s="59">
        <f>IFERROR(IF($C$4="TEB0187_REV01",CALC_CONN_TEB0187_REV01!E112,),"---")</f>
        <v>0</v>
      </c>
      <c r="F112" s="59" t="str">
        <f>IFERROR(IF(VLOOKUP($D112&amp;"-"&amp;$E112,IF($C$4="TEB0187_REV01",CALC_CONN_TEB0187_REV01!$F:$I),4,0)="--","---",IF($C$4="TEB0187_REV01",CALC_CONN_TEB0187_REV01!$G112&amp; " --&gt; " &amp;CALC_CONN_TEB0187_REV01!$I112&amp; " --&gt; ")),"---")</f>
        <v>---</v>
      </c>
      <c r="G112" s="59" t="str">
        <f>IFERROR(IF(VLOOKUP($D112&amp;"-"&amp;$E112,IF($C$4="TEB0187_REV01",CALC_CONN_TEB0187_REV01!$F:$H),3,0)="--",VLOOKUP($D112&amp;"-"&amp;$E112,IF($C$4="TEB0187_REV01",CALC_CONN_TEB0187_REV01!$F:$H),2,0),VLOOKUP($D112&amp;"-"&amp;$E112,IF($C$4="TEB0187_REV01",CALC_CONN_TEB0187_REV01!$F:$H),3,0)),"---")</f>
        <v>---</v>
      </c>
      <c r="H112" s="59" t="str">
        <f>IFERROR(VLOOKUP(G112,IF($C$4="TEB0187_REV01",CALC_CONN_TEB0187_REV01!$G:$T),14,0),"---")</f>
        <v>---</v>
      </c>
      <c r="I112" s="59" t="str">
        <f>IFERROR(VLOOKUP($D112&amp;"-"&amp;$E112,IF($C$4="TEB0187_REV01",CALC_CONN_TEB0187_REV01!$F:$K,"???"),6,0),"---")</f>
        <v>---</v>
      </c>
      <c r="J112" s="61" t="str">
        <f>IFERROR(VLOOKUP($D112&amp;"-"&amp;$E112,IF($C$4="TEB0187_REV01",CALC_CONN_TEB0187_REV01!$F:$M,"???"),8,0),"---")</f>
        <v>---</v>
      </c>
      <c r="K112" s="62" t="str">
        <f>IFERROR(VLOOKUP($D112&amp;"-"&amp;$E112,IF($C$4="TEB0187_REV01",CALC_CONN_TEB0187_REV01!$F:$N),9,0),"---")</f>
        <v>---</v>
      </c>
      <c r="L112" s="59" t="str">
        <f>IFERROR(VLOOKUP(K112,B2B!$H$3:$I$2000,2,0),"---")</f>
        <v>---</v>
      </c>
      <c r="M112" s="59" t="str">
        <f>IFERROR(VLOOKUP(L112,IF($M$4="TEI0187_REV01",RAW_m_TEI0187_REV01!$AD:$AH),5,0),"---")</f>
        <v>---</v>
      </c>
      <c r="N112" s="59" t="str">
        <f>IFERROR(VLOOKUP(L112,IF($M$4="TEI0187_REV01",RAW_m_TEI0187_REV01!$AE:$AJ),6,0),"---")</f>
        <v>---</v>
      </c>
      <c r="O112" s="63" t="str">
        <f>IFERROR(VLOOKUP(L112,IF($M$4="TEI0187_REV01",RAW_m_TEI0187_REV01!$AD:$AE),2,0),"---")</f>
        <v>---</v>
      </c>
      <c r="P112" s="59" t="str">
        <f>IFERROR(VLOOKUP(O112,IF($M$4="TEI0187_REV01",RAW_m_TEI0187_REV01!$AJ:$AK),2,0),"---")</f>
        <v>---</v>
      </c>
      <c r="Q112" s="59" t="str">
        <f>IFERROR(VLOOKUP(L112,IF($M$4="TEI0187_REV01",RAW_m_TEI0187_REV01!$AD:$AF),3,0),"---")</f>
        <v>---</v>
      </c>
      <c r="R112" s="59" t="str">
        <f>IFERROR(VLOOKUP(O112,IF($M$4="TEI0187_REV01",RAW_m_TEI0187_REV01!$AE:$AG),3,0),"---")</f>
        <v>---</v>
      </c>
      <c r="S112" s="59" t="str">
        <f t="shared" si="4"/>
        <v>---</v>
      </c>
    </row>
    <row r="113" spans="2:19" ht="15" customHeight="1" x14ac:dyDescent="0.25">
      <c r="B113" s="59">
        <f t="shared" si="3"/>
        <v>108</v>
      </c>
      <c r="C113" s="60">
        <f>IFERROR(IF($C$4="TEB0187_REV01",CALC_CONN_TEB0187_REV01!U113,),"---")</f>
        <v>0</v>
      </c>
      <c r="D113" s="59">
        <f>IFERROR(IF($C$4="TEB0187_REV01",CALC_CONN_TEB0187_REV01!D113,),"---")</f>
        <v>0</v>
      </c>
      <c r="E113" s="59">
        <f>IFERROR(IF($C$4="TEB0187_REV01",CALC_CONN_TEB0187_REV01!E113,),"---")</f>
        <v>0</v>
      </c>
      <c r="F113" s="59" t="str">
        <f>IFERROR(IF(VLOOKUP($D113&amp;"-"&amp;$E113,IF($C$4="TEB0187_REV01",CALC_CONN_TEB0187_REV01!$F:$I),4,0)="--","---",IF($C$4="TEB0187_REV01",CALC_CONN_TEB0187_REV01!$G113&amp; " --&gt; " &amp;CALC_CONN_TEB0187_REV01!$I113&amp; " --&gt; ")),"---")</f>
        <v>---</v>
      </c>
      <c r="G113" s="59" t="str">
        <f>IFERROR(IF(VLOOKUP($D113&amp;"-"&amp;$E113,IF($C$4="TEB0187_REV01",CALC_CONN_TEB0187_REV01!$F:$H),3,0)="--",VLOOKUP($D113&amp;"-"&amp;$E113,IF($C$4="TEB0187_REV01",CALC_CONN_TEB0187_REV01!$F:$H),2,0),VLOOKUP($D113&amp;"-"&amp;$E113,IF($C$4="TEB0187_REV01",CALC_CONN_TEB0187_REV01!$F:$H),3,0)),"---")</f>
        <v>---</v>
      </c>
      <c r="H113" s="59" t="str">
        <f>IFERROR(VLOOKUP(G113,IF($C$4="TEB0187_REV01",CALC_CONN_TEB0187_REV01!$G:$T),14,0),"---")</f>
        <v>---</v>
      </c>
      <c r="I113" s="59" t="str">
        <f>IFERROR(VLOOKUP($D113&amp;"-"&amp;$E113,IF($C$4="TEB0187_REV01",CALC_CONN_TEB0187_REV01!$F:$K,"???"),6,0),"---")</f>
        <v>---</v>
      </c>
      <c r="J113" s="61" t="str">
        <f>IFERROR(VLOOKUP($D113&amp;"-"&amp;$E113,IF($C$4="TEB0187_REV01",CALC_CONN_TEB0187_REV01!$F:$M,"???"),8,0),"---")</f>
        <v>---</v>
      </c>
      <c r="K113" s="62" t="str">
        <f>IFERROR(VLOOKUP($D113&amp;"-"&amp;$E113,IF($C$4="TEB0187_REV01",CALC_CONN_TEB0187_REV01!$F:$N),9,0),"---")</f>
        <v>---</v>
      </c>
      <c r="L113" s="59" t="str">
        <f>IFERROR(VLOOKUP(K113,B2B!$H$3:$I$2000,2,0),"---")</f>
        <v>---</v>
      </c>
      <c r="M113" s="59" t="str">
        <f>IFERROR(VLOOKUP(L113,IF($M$4="TEI0187_REV01",RAW_m_TEI0187_REV01!$AD:$AH),5,0),"---")</f>
        <v>---</v>
      </c>
      <c r="N113" s="59" t="str">
        <f>IFERROR(VLOOKUP(L113,IF($M$4="TEI0187_REV01",RAW_m_TEI0187_REV01!$AE:$AJ),6,0),"---")</f>
        <v>---</v>
      </c>
      <c r="O113" s="63" t="str">
        <f>IFERROR(VLOOKUP(L113,IF($M$4="TEI0187_REV01",RAW_m_TEI0187_REV01!$AD:$AE),2,0),"---")</f>
        <v>---</v>
      </c>
      <c r="P113" s="59" t="str">
        <f>IFERROR(VLOOKUP(O113,IF($M$4="TEI0187_REV01",RAW_m_TEI0187_REV01!$AJ:$AK),2,0),"---")</f>
        <v>---</v>
      </c>
      <c r="Q113" s="59" t="str">
        <f>IFERROR(VLOOKUP(L113,IF($M$4="TEI0187_REV01",RAW_m_TEI0187_REV01!$AD:$AF),3,0),"---")</f>
        <v>---</v>
      </c>
      <c r="R113" s="59" t="str">
        <f>IFERROR(VLOOKUP(O113,IF($M$4="TEI0187_REV01",RAW_m_TEI0187_REV01!$AE:$AG),3,0),"---")</f>
        <v>---</v>
      </c>
      <c r="S113" s="59" t="str">
        <f t="shared" si="4"/>
        <v>---</v>
      </c>
    </row>
    <row r="114" spans="2:19" ht="15" customHeight="1" x14ac:dyDescent="0.25">
      <c r="B114" s="59">
        <f t="shared" si="3"/>
        <v>109</v>
      </c>
      <c r="C114" s="60">
        <f>IFERROR(IF($C$4="TEB0187_REV01",CALC_CONN_TEB0187_REV01!U114,),"---")</f>
        <v>0</v>
      </c>
      <c r="D114" s="59">
        <f>IFERROR(IF($C$4="TEB0187_REV01",CALC_CONN_TEB0187_REV01!D114,),"---")</f>
        <v>0</v>
      </c>
      <c r="E114" s="59">
        <f>IFERROR(IF($C$4="TEB0187_REV01",CALC_CONN_TEB0187_REV01!E114,),"---")</f>
        <v>0</v>
      </c>
      <c r="F114" s="59" t="str">
        <f>IFERROR(IF(VLOOKUP($D114&amp;"-"&amp;$E114,IF($C$4="TEB0187_REV01",CALC_CONN_TEB0187_REV01!$F:$I),4,0)="--","---",IF($C$4="TEB0187_REV01",CALC_CONN_TEB0187_REV01!$G114&amp; " --&gt; " &amp;CALC_CONN_TEB0187_REV01!$I114&amp; " --&gt; ")),"---")</f>
        <v>---</v>
      </c>
      <c r="G114" s="59" t="str">
        <f>IFERROR(IF(VLOOKUP($D114&amp;"-"&amp;$E114,IF($C$4="TEB0187_REV01",CALC_CONN_TEB0187_REV01!$F:$H),3,0)="--",VLOOKUP($D114&amp;"-"&amp;$E114,IF($C$4="TEB0187_REV01",CALC_CONN_TEB0187_REV01!$F:$H),2,0),VLOOKUP($D114&amp;"-"&amp;$E114,IF($C$4="TEB0187_REV01",CALC_CONN_TEB0187_REV01!$F:$H),3,0)),"---")</f>
        <v>---</v>
      </c>
      <c r="H114" s="59" t="str">
        <f>IFERROR(VLOOKUP(G114,IF($C$4="TEB0187_REV01",CALC_CONN_TEB0187_REV01!$G:$T),14,0),"---")</f>
        <v>---</v>
      </c>
      <c r="I114" s="59" t="str">
        <f>IFERROR(VLOOKUP($D114&amp;"-"&amp;$E114,IF($C$4="TEB0187_REV01",CALC_CONN_TEB0187_REV01!$F:$K,"???"),6,0),"---")</f>
        <v>---</v>
      </c>
      <c r="J114" s="61" t="str">
        <f>IFERROR(VLOOKUP($D114&amp;"-"&amp;$E114,IF($C$4="TEB0187_REV01",CALC_CONN_TEB0187_REV01!$F:$M,"???"),8,0),"---")</f>
        <v>---</v>
      </c>
      <c r="K114" s="62" t="str">
        <f>IFERROR(VLOOKUP($D114&amp;"-"&amp;$E114,IF($C$4="TEB0187_REV01",CALC_CONN_TEB0187_REV01!$F:$N),9,0),"---")</f>
        <v>---</v>
      </c>
      <c r="L114" s="59" t="str">
        <f>IFERROR(VLOOKUP(K114,B2B!$H$3:$I$2000,2,0),"---")</f>
        <v>---</v>
      </c>
      <c r="M114" s="59" t="str">
        <f>IFERROR(VLOOKUP(L114,IF($M$4="TEI0187_REV01",RAW_m_TEI0187_REV01!$AD:$AH),5,0),"---")</f>
        <v>---</v>
      </c>
      <c r="N114" s="59" t="str">
        <f>IFERROR(VLOOKUP(L114,IF($M$4="TEI0187_REV01",RAW_m_TEI0187_REV01!$AE:$AJ),6,0),"---")</f>
        <v>---</v>
      </c>
      <c r="O114" s="63" t="str">
        <f>IFERROR(VLOOKUP(L114,IF($M$4="TEI0187_REV01",RAW_m_TEI0187_REV01!$AD:$AE),2,0),"---")</f>
        <v>---</v>
      </c>
      <c r="P114" s="59" t="str">
        <f>IFERROR(VLOOKUP(O114,IF($M$4="TEI0187_REV01",RAW_m_TEI0187_REV01!$AJ:$AK),2,0),"---")</f>
        <v>---</v>
      </c>
      <c r="Q114" s="59" t="str">
        <f>IFERROR(VLOOKUP(L114,IF($M$4="TEI0187_REV01",RAW_m_TEI0187_REV01!$AD:$AF),3,0),"---")</f>
        <v>---</v>
      </c>
      <c r="R114" s="59" t="str">
        <f>IFERROR(VLOOKUP(O114,IF($M$4="TEI0187_REV01",RAW_m_TEI0187_REV01!$AE:$AG),3,0),"---")</f>
        <v>---</v>
      </c>
      <c r="S114" s="59" t="str">
        <f t="shared" si="4"/>
        <v>---</v>
      </c>
    </row>
    <row r="115" spans="2:19" ht="15" customHeight="1" x14ac:dyDescent="0.25">
      <c r="B115" s="59">
        <f t="shared" si="3"/>
        <v>110</v>
      </c>
      <c r="C115" s="60">
        <f>IFERROR(IF($C$4="TEB0187_REV01",CALC_CONN_TEB0187_REV01!U115,),"---")</f>
        <v>0</v>
      </c>
      <c r="D115" s="59">
        <f>IFERROR(IF($C$4="TEB0187_REV01",CALC_CONN_TEB0187_REV01!D115,),"---")</f>
        <v>0</v>
      </c>
      <c r="E115" s="59">
        <f>IFERROR(IF($C$4="TEB0187_REV01",CALC_CONN_TEB0187_REV01!E115,),"---")</f>
        <v>0</v>
      </c>
      <c r="F115" s="59" t="str">
        <f>IFERROR(IF(VLOOKUP($D115&amp;"-"&amp;$E115,IF($C$4="TEB0187_REV01",CALC_CONN_TEB0187_REV01!$F:$I),4,0)="--","---",IF($C$4="TEB0187_REV01",CALC_CONN_TEB0187_REV01!$G115&amp; " --&gt; " &amp;CALC_CONN_TEB0187_REV01!$I115&amp; " --&gt; ")),"---")</f>
        <v>---</v>
      </c>
      <c r="G115" s="59" t="str">
        <f>IFERROR(IF(VLOOKUP($D115&amp;"-"&amp;$E115,IF($C$4="TEB0187_REV01",CALC_CONN_TEB0187_REV01!$F:$H),3,0)="--",VLOOKUP($D115&amp;"-"&amp;$E115,IF($C$4="TEB0187_REV01",CALC_CONN_TEB0187_REV01!$F:$H),2,0),VLOOKUP($D115&amp;"-"&amp;$E115,IF($C$4="TEB0187_REV01",CALC_CONN_TEB0187_REV01!$F:$H),3,0)),"---")</f>
        <v>---</v>
      </c>
      <c r="H115" s="59" t="str">
        <f>IFERROR(VLOOKUP(G115,IF($C$4="TEB0187_REV01",CALC_CONN_TEB0187_REV01!$G:$T),14,0),"---")</f>
        <v>---</v>
      </c>
      <c r="I115" s="59" t="str">
        <f>IFERROR(VLOOKUP($D115&amp;"-"&amp;$E115,IF($C$4="TEB0187_REV01",CALC_CONN_TEB0187_REV01!$F:$K,"???"),6,0),"---")</f>
        <v>---</v>
      </c>
      <c r="J115" s="61" t="str">
        <f>IFERROR(VLOOKUP($D115&amp;"-"&amp;$E115,IF($C$4="TEB0187_REV01",CALC_CONN_TEB0187_REV01!$F:$M,"???"),8,0),"---")</f>
        <v>---</v>
      </c>
      <c r="K115" s="62" t="str">
        <f>IFERROR(VLOOKUP($D115&amp;"-"&amp;$E115,IF($C$4="TEB0187_REV01",CALC_CONN_TEB0187_REV01!$F:$N),9,0),"---")</f>
        <v>---</v>
      </c>
      <c r="L115" s="59" t="str">
        <f>IFERROR(VLOOKUP(K115,B2B!$H$3:$I$2000,2,0),"---")</f>
        <v>---</v>
      </c>
      <c r="M115" s="59" t="str">
        <f>IFERROR(VLOOKUP(L115,IF($M$4="TEI0187_REV01",RAW_m_TEI0187_REV01!$AD:$AH),5,0),"---")</f>
        <v>---</v>
      </c>
      <c r="N115" s="59" t="str">
        <f>IFERROR(VLOOKUP(L115,IF($M$4="TEI0187_REV01",RAW_m_TEI0187_REV01!$AE:$AJ),6,0),"---")</f>
        <v>---</v>
      </c>
      <c r="O115" s="63" t="str">
        <f>IFERROR(VLOOKUP(L115,IF($M$4="TEI0187_REV01",RAW_m_TEI0187_REV01!$AD:$AE),2,0),"---")</f>
        <v>---</v>
      </c>
      <c r="P115" s="59" t="str">
        <f>IFERROR(VLOOKUP(O115,IF($M$4="TEI0187_REV01",RAW_m_TEI0187_REV01!$AJ:$AK),2,0),"---")</f>
        <v>---</v>
      </c>
      <c r="Q115" s="59" t="str">
        <f>IFERROR(VLOOKUP(L115,IF($M$4="TEI0187_REV01",RAW_m_TEI0187_REV01!$AD:$AF),3,0),"---")</f>
        <v>---</v>
      </c>
      <c r="R115" s="59" t="str">
        <f>IFERROR(VLOOKUP(O115,IF($M$4="TEI0187_REV01",RAW_m_TEI0187_REV01!$AE:$AG),3,0),"---")</f>
        <v>---</v>
      </c>
      <c r="S115" s="59" t="str">
        <f t="shared" si="4"/>
        <v>---</v>
      </c>
    </row>
    <row r="116" spans="2:19" ht="15" customHeight="1" x14ac:dyDescent="0.25">
      <c r="B116" s="59">
        <f t="shared" si="3"/>
        <v>111</v>
      </c>
      <c r="C116" s="60">
        <f>IFERROR(IF($C$4="TEB0187_REV01",CALC_CONN_TEB0187_REV01!U116,),"---")</f>
        <v>0</v>
      </c>
      <c r="D116" s="59">
        <f>IFERROR(IF($C$4="TEB0187_REV01",CALC_CONN_TEB0187_REV01!D116,),"---")</f>
        <v>0</v>
      </c>
      <c r="E116" s="59">
        <f>IFERROR(IF($C$4="TEB0187_REV01",CALC_CONN_TEB0187_REV01!E116,),"---")</f>
        <v>0</v>
      </c>
      <c r="F116" s="59" t="str">
        <f>IFERROR(IF(VLOOKUP($D116&amp;"-"&amp;$E116,IF($C$4="TEB0187_REV01",CALC_CONN_TEB0187_REV01!$F:$I),4,0)="--","---",IF($C$4="TEB0187_REV01",CALC_CONN_TEB0187_REV01!$G116&amp; " --&gt; " &amp;CALC_CONN_TEB0187_REV01!$I116&amp; " --&gt; ")),"---")</f>
        <v>---</v>
      </c>
      <c r="G116" s="59" t="str">
        <f>IFERROR(IF(VLOOKUP($D116&amp;"-"&amp;$E116,IF($C$4="TEB0187_REV01",CALC_CONN_TEB0187_REV01!$F:$H),3,0)="--",VLOOKUP($D116&amp;"-"&amp;$E116,IF($C$4="TEB0187_REV01",CALC_CONN_TEB0187_REV01!$F:$H),2,0),VLOOKUP($D116&amp;"-"&amp;$E116,IF($C$4="TEB0187_REV01",CALC_CONN_TEB0187_REV01!$F:$H),3,0)),"---")</f>
        <v>---</v>
      </c>
      <c r="H116" s="59" t="str">
        <f>IFERROR(VLOOKUP(G116,IF($C$4="TEB0187_REV01",CALC_CONN_TEB0187_REV01!$G:$T),14,0),"---")</f>
        <v>---</v>
      </c>
      <c r="I116" s="59" t="str">
        <f>IFERROR(VLOOKUP($D116&amp;"-"&amp;$E116,IF($C$4="TEB0187_REV01",CALC_CONN_TEB0187_REV01!$F:$K,"???"),6,0),"---")</f>
        <v>---</v>
      </c>
      <c r="J116" s="61" t="str">
        <f>IFERROR(VLOOKUP($D116&amp;"-"&amp;$E116,IF($C$4="TEB0187_REV01",CALC_CONN_TEB0187_REV01!$F:$M,"???"),8,0),"---")</f>
        <v>---</v>
      </c>
      <c r="K116" s="62" t="str">
        <f>IFERROR(VLOOKUP($D116&amp;"-"&amp;$E116,IF($C$4="TEB0187_REV01",CALC_CONN_TEB0187_REV01!$F:$N),9,0),"---")</f>
        <v>---</v>
      </c>
      <c r="L116" s="59" t="str">
        <f>IFERROR(VLOOKUP(K116,B2B!$H$3:$I$2000,2,0),"---")</f>
        <v>---</v>
      </c>
      <c r="M116" s="59" t="str">
        <f>IFERROR(VLOOKUP(L116,IF($M$4="TEI0187_REV01",RAW_m_TEI0187_REV01!$AD:$AH),5,0),"---")</f>
        <v>---</v>
      </c>
      <c r="N116" s="59" t="str">
        <f>IFERROR(VLOOKUP(L116,IF($M$4="TEI0187_REV01",RAW_m_TEI0187_REV01!$AE:$AJ),6,0),"---")</f>
        <v>---</v>
      </c>
      <c r="O116" s="63" t="str">
        <f>IFERROR(VLOOKUP(L116,IF($M$4="TEI0187_REV01",RAW_m_TEI0187_REV01!$AD:$AE),2,0),"---")</f>
        <v>---</v>
      </c>
      <c r="P116" s="59" t="str">
        <f>IFERROR(VLOOKUP(O116,IF($M$4="TEI0187_REV01",RAW_m_TEI0187_REV01!$AJ:$AK),2,0),"---")</f>
        <v>---</v>
      </c>
      <c r="Q116" s="59" t="str">
        <f>IFERROR(VLOOKUP(L116,IF($M$4="TEI0187_REV01",RAW_m_TEI0187_REV01!$AD:$AF),3,0),"---")</f>
        <v>---</v>
      </c>
      <c r="R116" s="59" t="str">
        <f>IFERROR(VLOOKUP(O116,IF($M$4="TEI0187_REV01",RAW_m_TEI0187_REV01!$AE:$AG),3,0),"---")</f>
        <v>---</v>
      </c>
      <c r="S116" s="59" t="str">
        <f t="shared" si="4"/>
        <v>---</v>
      </c>
    </row>
    <row r="117" spans="2:19" ht="15" customHeight="1" x14ac:dyDescent="0.25">
      <c r="B117" s="59">
        <f t="shared" si="3"/>
        <v>112</v>
      </c>
      <c r="C117" s="60">
        <f>IFERROR(IF($C$4="TEB0187_REV01",CALC_CONN_TEB0187_REV01!U117,),"---")</f>
        <v>0</v>
      </c>
      <c r="D117" s="59">
        <f>IFERROR(IF($C$4="TEB0187_REV01",CALC_CONN_TEB0187_REV01!D117,),"---")</f>
        <v>0</v>
      </c>
      <c r="E117" s="59">
        <f>IFERROR(IF($C$4="TEB0187_REV01",CALC_CONN_TEB0187_REV01!E117,),"---")</f>
        <v>0</v>
      </c>
      <c r="F117" s="59" t="str">
        <f>IFERROR(IF(VLOOKUP($D117&amp;"-"&amp;$E117,IF($C$4="TEB0187_REV01",CALC_CONN_TEB0187_REV01!$F:$I),4,0)="--","---",IF($C$4="TEB0187_REV01",CALC_CONN_TEB0187_REV01!$G117&amp; " --&gt; " &amp;CALC_CONN_TEB0187_REV01!$I117&amp; " --&gt; ")),"---")</f>
        <v>---</v>
      </c>
      <c r="G117" s="59" t="str">
        <f>IFERROR(IF(VLOOKUP($D117&amp;"-"&amp;$E117,IF($C$4="TEB0187_REV01",CALC_CONN_TEB0187_REV01!$F:$H),3,0)="--",VLOOKUP($D117&amp;"-"&amp;$E117,IF($C$4="TEB0187_REV01",CALC_CONN_TEB0187_REV01!$F:$H),2,0),VLOOKUP($D117&amp;"-"&amp;$E117,IF($C$4="TEB0187_REV01",CALC_CONN_TEB0187_REV01!$F:$H),3,0)),"---")</f>
        <v>---</v>
      </c>
      <c r="H117" s="59" t="str">
        <f>IFERROR(VLOOKUP(G117,IF($C$4="TEB0187_REV01",CALC_CONN_TEB0187_REV01!$G:$T),14,0),"---")</f>
        <v>---</v>
      </c>
      <c r="I117" s="59" t="str">
        <f>IFERROR(VLOOKUP($D117&amp;"-"&amp;$E117,IF($C$4="TEB0187_REV01",CALC_CONN_TEB0187_REV01!$F:$K,"???"),6,0),"---")</f>
        <v>---</v>
      </c>
      <c r="J117" s="61" t="str">
        <f>IFERROR(VLOOKUP($D117&amp;"-"&amp;$E117,IF($C$4="TEB0187_REV01",CALC_CONN_TEB0187_REV01!$F:$M,"???"),8,0),"---")</f>
        <v>---</v>
      </c>
      <c r="K117" s="62" t="str">
        <f>IFERROR(VLOOKUP($D117&amp;"-"&amp;$E117,IF($C$4="TEB0187_REV01",CALC_CONN_TEB0187_REV01!$F:$N),9,0),"---")</f>
        <v>---</v>
      </c>
      <c r="L117" s="59" t="str">
        <f>IFERROR(VLOOKUP(K117,B2B!$H$3:$I$2000,2,0),"---")</f>
        <v>---</v>
      </c>
      <c r="M117" s="59" t="str">
        <f>IFERROR(VLOOKUP(L117,IF($M$4="TEI0187_REV01",RAW_m_TEI0187_REV01!$AD:$AH),5,0),"---")</f>
        <v>---</v>
      </c>
      <c r="N117" s="59" t="str">
        <f>IFERROR(VLOOKUP(L117,IF($M$4="TEI0187_REV01",RAW_m_TEI0187_REV01!$AE:$AJ),6,0),"---")</f>
        <v>---</v>
      </c>
      <c r="O117" s="63" t="str">
        <f>IFERROR(VLOOKUP(L117,IF($M$4="TEI0187_REV01",RAW_m_TEI0187_REV01!$AD:$AE),2,0),"---")</f>
        <v>---</v>
      </c>
      <c r="P117" s="59" t="str">
        <f>IFERROR(VLOOKUP(O117,IF($M$4="TEI0187_REV01",RAW_m_TEI0187_REV01!$AJ:$AK),2,0),"---")</f>
        <v>---</v>
      </c>
      <c r="Q117" s="59" t="str">
        <f>IFERROR(VLOOKUP(L117,IF($M$4="TEI0187_REV01",RAW_m_TEI0187_REV01!$AD:$AF),3,0),"---")</f>
        <v>---</v>
      </c>
      <c r="R117" s="59" t="str">
        <f>IFERROR(VLOOKUP(O117,IF($M$4="TEI0187_REV01",RAW_m_TEI0187_REV01!$AE:$AG),3,0),"---")</f>
        <v>---</v>
      </c>
      <c r="S117" s="59" t="str">
        <f t="shared" si="4"/>
        <v>---</v>
      </c>
    </row>
    <row r="118" spans="2:19" ht="15" customHeight="1" x14ac:dyDescent="0.25">
      <c r="B118" s="59">
        <f t="shared" si="3"/>
        <v>113</v>
      </c>
      <c r="C118" s="60">
        <f>IFERROR(IF($C$4="TEB0187_REV01",CALC_CONN_TEB0187_REV01!U118,),"---")</f>
        <v>0</v>
      </c>
      <c r="D118" s="59">
        <f>IFERROR(IF($C$4="TEB0187_REV01",CALC_CONN_TEB0187_REV01!D118,),"---")</f>
        <v>0</v>
      </c>
      <c r="E118" s="59">
        <f>IFERROR(IF($C$4="TEB0187_REV01",CALC_CONN_TEB0187_REV01!E118,),"---")</f>
        <v>0</v>
      </c>
      <c r="F118" s="59" t="str">
        <f>IFERROR(IF(VLOOKUP($D118&amp;"-"&amp;$E118,IF($C$4="TEB0187_REV01",CALC_CONN_TEB0187_REV01!$F:$I),4,0)="--","---",IF($C$4="TEB0187_REV01",CALC_CONN_TEB0187_REV01!$G118&amp; " --&gt; " &amp;CALC_CONN_TEB0187_REV01!$I118&amp; " --&gt; ")),"---")</f>
        <v>---</v>
      </c>
      <c r="G118" s="59" t="str">
        <f>IFERROR(IF(VLOOKUP($D118&amp;"-"&amp;$E118,IF($C$4="TEB0187_REV01",CALC_CONN_TEB0187_REV01!$F:$H),3,0)="--",VLOOKUP($D118&amp;"-"&amp;$E118,IF($C$4="TEB0187_REV01",CALC_CONN_TEB0187_REV01!$F:$H),2,0),VLOOKUP($D118&amp;"-"&amp;$E118,IF($C$4="TEB0187_REV01",CALC_CONN_TEB0187_REV01!$F:$H),3,0)),"---")</f>
        <v>---</v>
      </c>
      <c r="H118" s="59" t="str">
        <f>IFERROR(VLOOKUP(G118,IF($C$4="TEB0187_REV01",CALC_CONN_TEB0187_REV01!$G:$T),14,0),"---")</f>
        <v>---</v>
      </c>
      <c r="I118" s="59" t="str">
        <f>IFERROR(VLOOKUP($D118&amp;"-"&amp;$E118,IF($C$4="TEB0187_REV01",CALC_CONN_TEB0187_REV01!$F:$K,"???"),6,0),"---")</f>
        <v>---</v>
      </c>
      <c r="J118" s="61" t="str">
        <f>IFERROR(VLOOKUP($D118&amp;"-"&amp;$E118,IF($C$4="TEB0187_REV01",CALC_CONN_TEB0187_REV01!$F:$M,"???"),8,0),"---")</f>
        <v>---</v>
      </c>
      <c r="K118" s="62" t="str">
        <f>IFERROR(VLOOKUP($D118&amp;"-"&amp;$E118,IF($C$4="TEB0187_REV01",CALC_CONN_TEB0187_REV01!$F:$N),9,0),"---")</f>
        <v>---</v>
      </c>
      <c r="L118" s="59" t="str">
        <f>IFERROR(VLOOKUP(K118,B2B!$H$3:$I$2000,2,0),"---")</f>
        <v>---</v>
      </c>
      <c r="M118" s="59" t="str">
        <f>IFERROR(VLOOKUP(L118,IF($M$4="TEI0187_REV01",RAW_m_TEI0187_REV01!$AD:$AH),5,0),"---")</f>
        <v>---</v>
      </c>
      <c r="N118" s="59" t="str">
        <f>IFERROR(VLOOKUP(L118,IF($M$4="TEI0187_REV01",RAW_m_TEI0187_REV01!$AE:$AJ),6,0),"---")</f>
        <v>---</v>
      </c>
      <c r="O118" s="63" t="str">
        <f>IFERROR(VLOOKUP(L118,IF($M$4="TEI0187_REV01",RAW_m_TEI0187_REV01!$AD:$AE),2,0),"---")</f>
        <v>---</v>
      </c>
      <c r="P118" s="59" t="str">
        <f>IFERROR(VLOOKUP(O118,IF($M$4="TEI0187_REV01",RAW_m_TEI0187_REV01!$AJ:$AK),2,0),"---")</f>
        <v>---</v>
      </c>
      <c r="Q118" s="59" t="str">
        <f>IFERROR(VLOOKUP(L118,IF($M$4="TEI0187_REV01",RAW_m_TEI0187_REV01!$AD:$AF),3,0),"---")</f>
        <v>---</v>
      </c>
      <c r="R118" s="59" t="str">
        <f>IFERROR(VLOOKUP(O118,IF($M$4="TEI0187_REV01",RAW_m_TEI0187_REV01!$AE:$AG),3,0),"---")</f>
        <v>---</v>
      </c>
      <c r="S118" s="59" t="str">
        <f t="shared" si="4"/>
        <v>---</v>
      </c>
    </row>
    <row r="119" spans="2:19" ht="15" customHeight="1" x14ac:dyDescent="0.25">
      <c r="B119" s="59">
        <f t="shared" si="3"/>
        <v>114</v>
      </c>
      <c r="C119" s="60">
        <f>IFERROR(IF($C$4="TEB0187_REV01",CALC_CONN_TEB0187_REV01!U119,),"---")</f>
        <v>0</v>
      </c>
      <c r="D119" s="59">
        <f>IFERROR(IF($C$4="TEB0187_REV01",CALC_CONN_TEB0187_REV01!D119,),"---")</f>
        <v>0</v>
      </c>
      <c r="E119" s="59">
        <f>IFERROR(IF($C$4="TEB0187_REV01",CALC_CONN_TEB0187_REV01!E119,),"---")</f>
        <v>0</v>
      </c>
      <c r="F119" s="59" t="str">
        <f>IFERROR(IF(VLOOKUP($D119&amp;"-"&amp;$E119,IF($C$4="TEB0187_REV01",CALC_CONN_TEB0187_REV01!$F:$I),4,0)="--","---",IF($C$4="TEB0187_REV01",CALC_CONN_TEB0187_REV01!$G119&amp; " --&gt; " &amp;CALC_CONN_TEB0187_REV01!$I119&amp; " --&gt; ")),"---")</f>
        <v>---</v>
      </c>
      <c r="G119" s="59" t="str">
        <f>IFERROR(IF(VLOOKUP($D119&amp;"-"&amp;$E119,IF($C$4="TEB0187_REV01",CALC_CONN_TEB0187_REV01!$F:$H),3,0)="--",VLOOKUP($D119&amp;"-"&amp;$E119,IF($C$4="TEB0187_REV01",CALC_CONN_TEB0187_REV01!$F:$H),2,0),VLOOKUP($D119&amp;"-"&amp;$E119,IF($C$4="TEB0187_REV01",CALC_CONN_TEB0187_REV01!$F:$H),3,0)),"---")</f>
        <v>---</v>
      </c>
      <c r="H119" s="59" t="str">
        <f>IFERROR(VLOOKUP(G119,IF($C$4="TEB0187_REV01",CALC_CONN_TEB0187_REV01!$G:$T),14,0),"---")</f>
        <v>---</v>
      </c>
      <c r="I119" s="59" t="str">
        <f>IFERROR(VLOOKUP($D119&amp;"-"&amp;$E119,IF($C$4="TEB0187_REV01",CALC_CONN_TEB0187_REV01!$F:$K,"???"),6,0),"---")</f>
        <v>---</v>
      </c>
      <c r="J119" s="61" t="str">
        <f>IFERROR(VLOOKUP($D119&amp;"-"&amp;$E119,IF($C$4="TEB0187_REV01",CALC_CONN_TEB0187_REV01!$F:$M,"???"),8,0),"---")</f>
        <v>---</v>
      </c>
      <c r="K119" s="62" t="str">
        <f>IFERROR(VLOOKUP($D119&amp;"-"&amp;$E119,IF($C$4="TEB0187_REV01",CALC_CONN_TEB0187_REV01!$F:$N),9,0),"---")</f>
        <v>---</v>
      </c>
      <c r="L119" s="59" t="str">
        <f>IFERROR(VLOOKUP(K119,B2B!$H$3:$I$2000,2,0),"---")</f>
        <v>---</v>
      </c>
      <c r="M119" s="59" t="str">
        <f>IFERROR(VLOOKUP(L119,IF($M$4="TEI0187_REV01",RAW_m_TEI0187_REV01!$AD:$AH),5,0),"---")</f>
        <v>---</v>
      </c>
      <c r="N119" s="59" t="str">
        <f>IFERROR(VLOOKUP(L119,IF($M$4="TEI0187_REV01",RAW_m_TEI0187_REV01!$AE:$AJ),6,0),"---")</f>
        <v>---</v>
      </c>
      <c r="O119" s="63" t="str">
        <f>IFERROR(VLOOKUP(L119,IF($M$4="TEI0187_REV01",RAW_m_TEI0187_REV01!$AD:$AE),2,0),"---")</f>
        <v>---</v>
      </c>
      <c r="P119" s="59" t="str">
        <f>IFERROR(VLOOKUP(O119,IF($M$4="TEI0187_REV01",RAW_m_TEI0187_REV01!$AJ:$AK),2,0),"---")</f>
        <v>---</v>
      </c>
      <c r="Q119" s="59" t="str">
        <f>IFERROR(VLOOKUP(L119,IF($M$4="TEI0187_REV01",RAW_m_TEI0187_REV01!$AD:$AF),3,0),"---")</f>
        <v>---</v>
      </c>
      <c r="R119" s="59" t="str">
        <f>IFERROR(VLOOKUP(O119,IF($M$4="TEI0187_REV01",RAW_m_TEI0187_REV01!$AE:$AG),3,0),"---")</f>
        <v>---</v>
      </c>
      <c r="S119" s="59" t="str">
        <f t="shared" si="4"/>
        <v>---</v>
      </c>
    </row>
    <row r="120" spans="2:19" ht="15" customHeight="1" x14ac:dyDescent="0.25">
      <c r="B120" s="59">
        <f t="shared" si="3"/>
        <v>115</v>
      </c>
      <c r="C120" s="60">
        <f>IFERROR(IF($C$4="TEB0187_REV01",CALC_CONN_TEB0187_REV01!U120,),"---")</f>
        <v>0</v>
      </c>
      <c r="D120" s="59">
        <f>IFERROR(IF($C$4="TEB0187_REV01",CALC_CONN_TEB0187_REV01!D120,),"---")</f>
        <v>0</v>
      </c>
      <c r="E120" s="59">
        <f>IFERROR(IF($C$4="TEB0187_REV01",CALC_CONN_TEB0187_REV01!E120,),"---")</f>
        <v>0</v>
      </c>
      <c r="F120" s="59" t="str">
        <f>IFERROR(IF(VLOOKUP($D120&amp;"-"&amp;$E120,IF($C$4="TEB0187_REV01",CALC_CONN_TEB0187_REV01!$F:$I),4,0)="--","---",IF($C$4="TEB0187_REV01",CALC_CONN_TEB0187_REV01!$G120&amp; " --&gt; " &amp;CALC_CONN_TEB0187_REV01!$I120&amp; " --&gt; ")),"---")</f>
        <v>---</v>
      </c>
      <c r="G120" s="59" t="str">
        <f>IFERROR(IF(VLOOKUP($D120&amp;"-"&amp;$E120,IF($C$4="TEB0187_REV01",CALC_CONN_TEB0187_REV01!$F:$H),3,0)="--",VLOOKUP($D120&amp;"-"&amp;$E120,IF($C$4="TEB0187_REV01",CALC_CONN_TEB0187_REV01!$F:$H),2,0),VLOOKUP($D120&amp;"-"&amp;$E120,IF($C$4="TEB0187_REV01",CALC_CONN_TEB0187_REV01!$F:$H),3,0)),"---")</f>
        <v>---</v>
      </c>
      <c r="H120" s="59" t="str">
        <f>IFERROR(VLOOKUP(G120,IF($C$4="TEB0187_REV01",CALC_CONN_TEB0187_REV01!$G:$T),14,0),"---")</f>
        <v>---</v>
      </c>
      <c r="I120" s="59" t="str">
        <f>IFERROR(VLOOKUP($D120&amp;"-"&amp;$E120,IF($C$4="TEB0187_REV01",CALC_CONN_TEB0187_REV01!$F:$K,"???"),6,0),"---")</f>
        <v>---</v>
      </c>
      <c r="J120" s="61" t="str">
        <f>IFERROR(VLOOKUP($D120&amp;"-"&amp;$E120,IF($C$4="TEB0187_REV01",CALC_CONN_TEB0187_REV01!$F:$M,"???"),8,0),"---")</f>
        <v>---</v>
      </c>
      <c r="K120" s="62" t="str">
        <f>IFERROR(VLOOKUP($D120&amp;"-"&amp;$E120,IF($C$4="TEB0187_REV01",CALC_CONN_TEB0187_REV01!$F:$N),9,0),"---")</f>
        <v>---</v>
      </c>
      <c r="L120" s="59" t="str">
        <f>IFERROR(VLOOKUP(K120,B2B!$H$3:$I$2000,2,0),"---")</f>
        <v>---</v>
      </c>
      <c r="M120" s="59" t="str">
        <f>IFERROR(VLOOKUP(L120,IF($M$4="TEI0187_REV01",RAW_m_TEI0187_REV01!$AD:$AH),5,0),"---")</f>
        <v>---</v>
      </c>
      <c r="N120" s="59" t="str">
        <f>IFERROR(VLOOKUP(L120,IF($M$4="TEI0187_REV01",RAW_m_TEI0187_REV01!$AE:$AJ),6,0),"---")</f>
        <v>---</v>
      </c>
      <c r="O120" s="63" t="str">
        <f>IFERROR(VLOOKUP(L120,IF($M$4="TEI0187_REV01",RAW_m_TEI0187_REV01!$AD:$AE),2,0),"---")</f>
        <v>---</v>
      </c>
      <c r="P120" s="59" t="str">
        <f>IFERROR(VLOOKUP(O120,IF($M$4="TEI0187_REV01",RAW_m_TEI0187_REV01!$AJ:$AK),2,0),"---")</f>
        <v>---</v>
      </c>
      <c r="Q120" s="59" t="str">
        <f>IFERROR(VLOOKUP(L120,IF($M$4="TEI0187_REV01",RAW_m_TEI0187_REV01!$AD:$AF),3,0),"---")</f>
        <v>---</v>
      </c>
      <c r="R120" s="59" t="str">
        <f>IFERROR(VLOOKUP(O120,IF($M$4="TEI0187_REV01",RAW_m_TEI0187_REV01!$AE:$AG),3,0),"---")</f>
        <v>---</v>
      </c>
      <c r="S120" s="59" t="str">
        <f t="shared" si="4"/>
        <v>---</v>
      </c>
    </row>
    <row r="121" spans="2:19" ht="15" customHeight="1" x14ac:dyDescent="0.25">
      <c r="B121" s="59">
        <f t="shared" si="3"/>
        <v>116</v>
      </c>
      <c r="C121" s="60">
        <f>IFERROR(IF($C$4="TEB0187_REV01",CALC_CONN_TEB0187_REV01!U121,),"---")</f>
        <v>0</v>
      </c>
      <c r="D121" s="59">
        <f>IFERROR(IF($C$4="TEB0187_REV01",CALC_CONN_TEB0187_REV01!D121,),"---")</f>
        <v>0</v>
      </c>
      <c r="E121" s="59">
        <f>IFERROR(IF($C$4="TEB0187_REV01",CALC_CONN_TEB0187_REV01!E121,),"---")</f>
        <v>0</v>
      </c>
      <c r="F121" s="59" t="str">
        <f>IFERROR(IF(VLOOKUP($D121&amp;"-"&amp;$E121,IF($C$4="TEB0187_REV01",CALC_CONN_TEB0187_REV01!$F:$I),4,0)="--","---",IF($C$4="TEB0187_REV01",CALC_CONN_TEB0187_REV01!$G121&amp; " --&gt; " &amp;CALC_CONN_TEB0187_REV01!$I121&amp; " --&gt; ")),"---")</f>
        <v>---</v>
      </c>
      <c r="G121" s="59" t="str">
        <f>IFERROR(IF(VLOOKUP($D121&amp;"-"&amp;$E121,IF($C$4="TEB0187_REV01",CALC_CONN_TEB0187_REV01!$F:$H),3,0)="--",VLOOKUP($D121&amp;"-"&amp;$E121,IF($C$4="TEB0187_REV01",CALC_CONN_TEB0187_REV01!$F:$H),2,0),VLOOKUP($D121&amp;"-"&amp;$E121,IF($C$4="TEB0187_REV01",CALC_CONN_TEB0187_REV01!$F:$H),3,0)),"---")</f>
        <v>---</v>
      </c>
      <c r="H121" s="59" t="str">
        <f>IFERROR(VLOOKUP(G121,IF($C$4="TEB0187_REV01",CALC_CONN_TEB0187_REV01!$G:$T),14,0),"---")</f>
        <v>---</v>
      </c>
      <c r="I121" s="59" t="str">
        <f>IFERROR(VLOOKUP($D121&amp;"-"&amp;$E121,IF($C$4="TEB0187_REV01",CALC_CONN_TEB0187_REV01!$F:$K,"???"),6,0),"---")</f>
        <v>---</v>
      </c>
      <c r="J121" s="61" t="str">
        <f>IFERROR(VLOOKUP($D121&amp;"-"&amp;$E121,IF($C$4="TEB0187_REV01",CALC_CONN_TEB0187_REV01!$F:$M,"???"),8,0),"---")</f>
        <v>---</v>
      </c>
      <c r="K121" s="62" t="str">
        <f>IFERROR(VLOOKUP($D121&amp;"-"&amp;$E121,IF($C$4="TEB0187_REV01",CALC_CONN_TEB0187_REV01!$F:$N),9,0),"---")</f>
        <v>---</v>
      </c>
      <c r="L121" s="59" t="str">
        <f>IFERROR(VLOOKUP(K121,B2B!$H$3:$I$2000,2,0),"---")</f>
        <v>---</v>
      </c>
      <c r="M121" s="59" t="str">
        <f>IFERROR(VLOOKUP(L121,IF($M$4="TEI0187_REV01",RAW_m_TEI0187_REV01!$AD:$AH),5,0),"---")</f>
        <v>---</v>
      </c>
      <c r="N121" s="59" t="str">
        <f>IFERROR(VLOOKUP(L121,IF($M$4="TEI0187_REV01",RAW_m_TEI0187_REV01!$AE:$AJ),6,0),"---")</f>
        <v>---</v>
      </c>
      <c r="O121" s="63" t="str">
        <f>IFERROR(VLOOKUP(L121,IF($M$4="TEI0187_REV01",RAW_m_TEI0187_REV01!$AD:$AE),2,0),"---")</f>
        <v>---</v>
      </c>
      <c r="P121" s="59" t="str">
        <f>IFERROR(VLOOKUP(O121,IF($M$4="TEI0187_REV01",RAW_m_TEI0187_REV01!$AJ:$AK),2,0),"---")</f>
        <v>---</v>
      </c>
      <c r="Q121" s="59" t="str">
        <f>IFERROR(VLOOKUP(L121,IF($M$4="TEI0187_REV01",RAW_m_TEI0187_REV01!$AD:$AF),3,0),"---")</f>
        <v>---</v>
      </c>
      <c r="R121" s="59" t="str">
        <f>IFERROR(VLOOKUP(O121,IF($M$4="TEI0187_REV01",RAW_m_TEI0187_REV01!$AE:$AG),3,0),"---")</f>
        <v>---</v>
      </c>
      <c r="S121" s="59" t="str">
        <f t="shared" si="4"/>
        <v>---</v>
      </c>
    </row>
    <row r="122" spans="2:19" ht="15" customHeight="1" x14ac:dyDescent="0.25">
      <c r="B122" s="59">
        <f t="shared" si="3"/>
        <v>117</v>
      </c>
      <c r="C122" s="60">
        <f>IFERROR(IF($C$4="TEB0187_REV01",CALC_CONN_TEB0187_REV01!U122,),"---")</f>
        <v>0</v>
      </c>
      <c r="D122" s="59">
        <f>IFERROR(IF($C$4="TEB0187_REV01",CALC_CONN_TEB0187_REV01!D122,),"---")</f>
        <v>0</v>
      </c>
      <c r="E122" s="59">
        <f>IFERROR(IF($C$4="TEB0187_REV01",CALC_CONN_TEB0187_REV01!E122,),"---")</f>
        <v>0</v>
      </c>
      <c r="F122" s="59" t="str">
        <f>IFERROR(IF(VLOOKUP($D122&amp;"-"&amp;$E122,IF($C$4="TEB0187_REV01",CALC_CONN_TEB0187_REV01!$F:$I),4,0)="--","---",IF($C$4="TEB0187_REV01",CALC_CONN_TEB0187_REV01!$G122&amp; " --&gt; " &amp;CALC_CONN_TEB0187_REV01!$I122&amp; " --&gt; ")),"---")</f>
        <v>---</v>
      </c>
      <c r="G122" s="59" t="str">
        <f>IFERROR(IF(VLOOKUP($D122&amp;"-"&amp;$E122,IF($C$4="TEB0187_REV01",CALC_CONN_TEB0187_REV01!$F:$H),3,0)="--",VLOOKUP($D122&amp;"-"&amp;$E122,IF($C$4="TEB0187_REV01",CALC_CONN_TEB0187_REV01!$F:$H),2,0),VLOOKUP($D122&amp;"-"&amp;$E122,IF($C$4="TEB0187_REV01",CALC_CONN_TEB0187_REV01!$F:$H),3,0)),"---")</f>
        <v>---</v>
      </c>
      <c r="H122" s="59" t="str">
        <f>IFERROR(VLOOKUP(G122,IF($C$4="TEB0187_REV01",CALC_CONN_TEB0187_REV01!$G:$T),14,0),"---")</f>
        <v>---</v>
      </c>
      <c r="I122" s="59" t="str">
        <f>IFERROR(VLOOKUP($D122&amp;"-"&amp;$E122,IF($C$4="TEB0187_REV01",CALC_CONN_TEB0187_REV01!$F:$K,"???"),6,0),"---")</f>
        <v>---</v>
      </c>
      <c r="J122" s="61" t="str">
        <f>IFERROR(VLOOKUP($D122&amp;"-"&amp;$E122,IF($C$4="TEB0187_REV01",CALC_CONN_TEB0187_REV01!$F:$M,"???"),8,0),"---")</f>
        <v>---</v>
      </c>
      <c r="K122" s="62" t="str">
        <f>IFERROR(VLOOKUP($D122&amp;"-"&amp;$E122,IF($C$4="TEB0187_REV01",CALC_CONN_TEB0187_REV01!$F:$N),9,0),"---")</f>
        <v>---</v>
      </c>
      <c r="L122" s="59" t="str">
        <f>IFERROR(VLOOKUP(K122,B2B!$H$3:$I$2000,2,0),"---")</f>
        <v>---</v>
      </c>
      <c r="M122" s="59" t="str">
        <f>IFERROR(VLOOKUP(L122,IF($M$4="TEI0187_REV01",RAW_m_TEI0187_REV01!$AD:$AH),5,0),"---")</f>
        <v>---</v>
      </c>
      <c r="N122" s="59" t="str">
        <f>IFERROR(VLOOKUP(L122,IF($M$4="TEI0187_REV01",RAW_m_TEI0187_REV01!$AE:$AJ),6,0),"---")</f>
        <v>---</v>
      </c>
      <c r="O122" s="63" t="str">
        <f>IFERROR(VLOOKUP(L122,IF($M$4="TEI0187_REV01",RAW_m_TEI0187_REV01!$AD:$AE),2,0),"---")</f>
        <v>---</v>
      </c>
      <c r="P122" s="59" t="str">
        <f>IFERROR(VLOOKUP(O122,IF($M$4="TEI0187_REV01",RAW_m_TEI0187_REV01!$AJ:$AK),2,0),"---")</f>
        <v>---</v>
      </c>
      <c r="Q122" s="59" t="str">
        <f>IFERROR(VLOOKUP(L122,IF($M$4="TEI0187_REV01",RAW_m_TEI0187_REV01!$AD:$AF),3,0),"---")</f>
        <v>---</v>
      </c>
      <c r="R122" s="59" t="str">
        <f>IFERROR(VLOOKUP(O122,IF($M$4="TEI0187_REV01",RAW_m_TEI0187_REV01!$AE:$AG),3,0),"---")</f>
        <v>---</v>
      </c>
      <c r="S122" s="59" t="str">
        <f t="shared" si="4"/>
        <v>---</v>
      </c>
    </row>
    <row r="123" spans="2:19" ht="15" customHeight="1" x14ac:dyDescent="0.25">
      <c r="B123" s="59">
        <f t="shared" si="3"/>
        <v>118</v>
      </c>
      <c r="C123" s="60">
        <f>IFERROR(IF($C$4="TEB0187_REV01",CALC_CONN_TEB0187_REV01!U123,),"---")</f>
        <v>0</v>
      </c>
      <c r="D123" s="59">
        <f>IFERROR(IF($C$4="TEB0187_REV01",CALC_CONN_TEB0187_REV01!D123,),"---")</f>
        <v>0</v>
      </c>
      <c r="E123" s="59">
        <f>IFERROR(IF($C$4="TEB0187_REV01",CALC_CONN_TEB0187_REV01!E123,),"---")</f>
        <v>0</v>
      </c>
      <c r="F123" s="59" t="str">
        <f>IFERROR(IF(VLOOKUP($D123&amp;"-"&amp;$E123,IF($C$4="TEB0187_REV01",CALC_CONN_TEB0187_REV01!$F:$I),4,0)="--","---",IF($C$4="TEB0187_REV01",CALC_CONN_TEB0187_REV01!$G123&amp; " --&gt; " &amp;CALC_CONN_TEB0187_REV01!$I123&amp; " --&gt; ")),"---")</f>
        <v>---</v>
      </c>
      <c r="G123" s="59" t="str">
        <f>IFERROR(IF(VLOOKUP($D123&amp;"-"&amp;$E123,IF($C$4="TEB0187_REV01",CALC_CONN_TEB0187_REV01!$F:$H),3,0)="--",VLOOKUP($D123&amp;"-"&amp;$E123,IF($C$4="TEB0187_REV01",CALC_CONN_TEB0187_REV01!$F:$H),2,0),VLOOKUP($D123&amp;"-"&amp;$E123,IF($C$4="TEB0187_REV01",CALC_CONN_TEB0187_REV01!$F:$H),3,0)),"---")</f>
        <v>---</v>
      </c>
      <c r="H123" s="59" t="str">
        <f>IFERROR(VLOOKUP(G123,IF($C$4="TEB0187_REV01",CALC_CONN_TEB0187_REV01!$G:$T),14,0),"---")</f>
        <v>---</v>
      </c>
      <c r="I123" s="59" t="str">
        <f>IFERROR(VLOOKUP($D123&amp;"-"&amp;$E123,IF($C$4="TEB0187_REV01",CALC_CONN_TEB0187_REV01!$F:$K,"???"),6,0),"---")</f>
        <v>---</v>
      </c>
      <c r="J123" s="61" t="str">
        <f>IFERROR(VLOOKUP($D123&amp;"-"&amp;$E123,IF($C$4="TEB0187_REV01",CALC_CONN_TEB0187_REV01!$F:$M,"???"),8,0),"---")</f>
        <v>---</v>
      </c>
      <c r="K123" s="62" t="str">
        <f>IFERROR(VLOOKUP($D123&amp;"-"&amp;$E123,IF($C$4="TEB0187_REV01",CALC_CONN_TEB0187_REV01!$F:$N),9,0),"---")</f>
        <v>---</v>
      </c>
      <c r="L123" s="59" t="str">
        <f>IFERROR(VLOOKUP(K123,B2B!$H$3:$I$2000,2,0),"---")</f>
        <v>---</v>
      </c>
      <c r="M123" s="59" t="str">
        <f>IFERROR(VLOOKUP(L123,IF($M$4="TEI0187_REV01",RAW_m_TEI0187_REV01!$AD:$AH),5,0),"---")</f>
        <v>---</v>
      </c>
      <c r="N123" s="59" t="str">
        <f>IFERROR(VLOOKUP(L123,IF($M$4="TEI0187_REV01",RAW_m_TEI0187_REV01!$AE:$AJ),6,0),"---")</f>
        <v>---</v>
      </c>
      <c r="O123" s="63" t="str">
        <f>IFERROR(VLOOKUP(L123,IF($M$4="TEI0187_REV01",RAW_m_TEI0187_REV01!$AD:$AE),2,0),"---")</f>
        <v>---</v>
      </c>
      <c r="P123" s="59" t="str">
        <f>IFERROR(VLOOKUP(O123,IF($M$4="TEI0187_REV01",RAW_m_TEI0187_REV01!$AJ:$AK),2,0),"---")</f>
        <v>---</v>
      </c>
      <c r="Q123" s="59" t="str">
        <f>IFERROR(VLOOKUP(L123,IF($M$4="TEI0187_REV01",RAW_m_TEI0187_REV01!$AD:$AF),3,0),"---")</f>
        <v>---</v>
      </c>
      <c r="R123" s="59" t="str">
        <f>IFERROR(VLOOKUP(O123,IF($M$4="TEI0187_REV01",RAW_m_TEI0187_REV01!$AE:$AG),3,0),"---")</f>
        <v>---</v>
      </c>
      <c r="S123" s="59" t="str">
        <f t="shared" si="4"/>
        <v>---</v>
      </c>
    </row>
    <row r="124" spans="2:19" ht="15" customHeight="1" x14ac:dyDescent="0.25">
      <c r="B124" s="59">
        <f t="shared" si="3"/>
        <v>119</v>
      </c>
      <c r="C124" s="60">
        <f>IFERROR(IF($C$4="TEB0187_REV01",CALC_CONN_TEB0187_REV01!U124,),"---")</f>
        <v>0</v>
      </c>
      <c r="D124" s="59">
        <f>IFERROR(IF($C$4="TEB0187_REV01",CALC_CONN_TEB0187_REV01!D124,),"---")</f>
        <v>0</v>
      </c>
      <c r="E124" s="59">
        <f>IFERROR(IF($C$4="TEB0187_REV01",CALC_CONN_TEB0187_REV01!E124,),"---")</f>
        <v>0</v>
      </c>
      <c r="F124" s="59" t="str">
        <f>IFERROR(IF(VLOOKUP($D124&amp;"-"&amp;$E124,IF($C$4="TEB0187_REV01",CALC_CONN_TEB0187_REV01!$F:$I),4,0)="--","---",IF($C$4="TEB0187_REV01",CALC_CONN_TEB0187_REV01!$G124&amp; " --&gt; " &amp;CALC_CONN_TEB0187_REV01!$I124&amp; " --&gt; ")),"---")</f>
        <v>---</v>
      </c>
      <c r="G124" s="59" t="str">
        <f>IFERROR(IF(VLOOKUP($D124&amp;"-"&amp;$E124,IF($C$4="TEB0187_REV01",CALC_CONN_TEB0187_REV01!$F:$H),3,0)="--",VLOOKUP($D124&amp;"-"&amp;$E124,IF($C$4="TEB0187_REV01",CALC_CONN_TEB0187_REV01!$F:$H),2,0),VLOOKUP($D124&amp;"-"&amp;$E124,IF($C$4="TEB0187_REV01",CALC_CONN_TEB0187_REV01!$F:$H),3,0)),"---")</f>
        <v>---</v>
      </c>
      <c r="H124" s="59" t="str">
        <f>IFERROR(VLOOKUP(G124,IF($C$4="TEB0187_REV01",CALC_CONN_TEB0187_REV01!$G:$T),14,0),"---")</f>
        <v>---</v>
      </c>
      <c r="I124" s="59" t="str">
        <f>IFERROR(VLOOKUP($D124&amp;"-"&amp;$E124,IF($C$4="TEB0187_REV01",CALC_CONN_TEB0187_REV01!$F:$K,"???"),6,0),"---")</f>
        <v>---</v>
      </c>
      <c r="J124" s="61" t="str">
        <f>IFERROR(VLOOKUP($D124&amp;"-"&amp;$E124,IF($C$4="TEB0187_REV01",CALC_CONN_TEB0187_REV01!$F:$M,"???"),8,0),"---")</f>
        <v>---</v>
      </c>
      <c r="K124" s="62" t="str">
        <f>IFERROR(VLOOKUP($D124&amp;"-"&amp;$E124,IF($C$4="TEB0187_REV01",CALC_CONN_TEB0187_REV01!$F:$N),9,0),"---")</f>
        <v>---</v>
      </c>
      <c r="L124" s="59" t="str">
        <f>IFERROR(VLOOKUP(K124,B2B!$H$3:$I$2000,2,0),"---")</f>
        <v>---</v>
      </c>
      <c r="M124" s="59" t="str">
        <f>IFERROR(VLOOKUP(L124,IF($M$4="TEI0187_REV01",RAW_m_TEI0187_REV01!$AD:$AH),5,0),"---")</f>
        <v>---</v>
      </c>
      <c r="N124" s="59" t="str">
        <f>IFERROR(VLOOKUP(L124,IF($M$4="TEI0187_REV01",RAW_m_TEI0187_REV01!$AE:$AJ),6,0),"---")</f>
        <v>---</v>
      </c>
      <c r="O124" s="63" t="str">
        <f>IFERROR(VLOOKUP(L124,IF($M$4="TEI0187_REV01",RAW_m_TEI0187_REV01!$AD:$AE),2,0),"---")</f>
        <v>---</v>
      </c>
      <c r="P124" s="59" t="str">
        <f>IFERROR(VLOOKUP(O124,IF($M$4="TEI0187_REV01",RAW_m_TEI0187_REV01!$AJ:$AK),2,0),"---")</f>
        <v>---</v>
      </c>
      <c r="Q124" s="59" t="str">
        <f>IFERROR(VLOOKUP(L124,IF($M$4="TEI0187_REV01",RAW_m_TEI0187_REV01!$AD:$AF),3,0),"---")</f>
        <v>---</v>
      </c>
      <c r="R124" s="59" t="str">
        <f>IFERROR(VLOOKUP(O124,IF($M$4="TEI0187_REV01",RAW_m_TEI0187_REV01!$AE:$AG),3,0),"---")</f>
        <v>---</v>
      </c>
      <c r="S124" s="59" t="str">
        <f t="shared" si="4"/>
        <v>---</v>
      </c>
    </row>
    <row r="125" spans="2:19" ht="15" customHeight="1" x14ac:dyDescent="0.25">
      <c r="B125" s="59">
        <f t="shared" si="3"/>
        <v>120</v>
      </c>
      <c r="C125" s="60">
        <f>IFERROR(IF($C$4="TEB0187_REV01",CALC_CONN_TEB0187_REV01!U125,),"---")</f>
        <v>0</v>
      </c>
      <c r="D125" s="59">
        <f>IFERROR(IF($C$4="TEB0187_REV01",CALC_CONN_TEB0187_REV01!D125,),"---")</f>
        <v>0</v>
      </c>
      <c r="E125" s="59">
        <f>IFERROR(IF($C$4="TEB0187_REV01",CALC_CONN_TEB0187_REV01!E125,),"---")</f>
        <v>0</v>
      </c>
      <c r="F125" s="59" t="str">
        <f>IFERROR(IF(VLOOKUP($D125&amp;"-"&amp;$E125,IF($C$4="TEB0187_REV01",CALC_CONN_TEB0187_REV01!$F:$I),4,0)="--","---",IF($C$4="TEB0187_REV01",CALC_CONN_TEB0187_REV01!$G125&amp; " --&gt; " &amp;CALC_CONN_TEB0187_REV01!$I125&amp; " --&gt; ")),"---")</f>
        <v>---</v>
      </c>
      <c r="G125" s="59" t="str">
        <f>IFERROR(IF(VLOOKUP($D125&amp;"-"&amp;$E125,IF($C$4="TEB0187_REV01",CALC_CONN_TEB0187_REV01!$F:$H),3,0)="--",VLOOKUP($D125&amp;"-"&amp;$E125,IF($C$4="TEB0187_REV01",CALC_CONN_TEB0187_REV01!$F:$H),2,0),VLOOKUP($D125&amp;"-"&amp;$E125,IF($C$4="TEB0187_REV01",CALC_CONN_TEB0187_REV01!$F:$H),3,0)),"---")</f>
        <v>---</v>
      </c>
      <c r="H125" s="59" t="str">
        <f>IFERROR(VLOOKUP(G125,IF($C$4="TEB0187_REV01",CALC_CONN_TEB0187_REV01!$G:$T),14,0),"---")</f>
        <v>---</v>
      </c>
      <c r="I125" s="59" t="str">
        <f>IFERROR(VLOOKUP($D125&amp;"-"&amp;$E125,IF($C$4="TEB0187_REV01",CALC_CONN_TEB0187_REV01!$F:$K,"???"),6,0),"---")</f>
        <v>---</v>
      </c>
      <c r="J125" s="61" t="str">
        <f>IFERROR(VLOOKUP($D125&amp;"-"&amp;$E125,IF($C$4="TEB0187_REV01",CALC_CONN_TEB0187_REV01!$F:$M,"???"),8,0),"---")</f>
        <v>---</v>
      </c>
      <c r="K125" s="62" t="str">
        <f>IFERROR(VLOOKUP($D125&amp;"-"&amp;$E125,IF($C$4="TEB0187_REV01",CALC_CONN_TEB0187_REV01!$F:$N),9,0),"---")</f>
        <v>---</v>
      </c>
      <c r="L125" s="59" t="str">
        <f>IFERROR(VLOOKUP(K125,B2B!$H$3:$I$2000,2,0),"---")</f>
        <v>---</v>
      </c>
      <c r="M125" s="59" t="str">
        <f>IFERROR(VLOOKUP(L125,IF($M$4="TEI0187_REV01",RAW_m_TEI0187_REV01!$AD:$AH),5,0),"---")</f>
        <v>---</v>
      </c>
      <c r="N125" s="59" t="str">
        <f>IFERROR(VLOOKUP(L125,IF($M$4="TEI0187_REV01",RAW_m_TEI0187_REV01!$AE:$AJ),6,0),"---")</f>
        <v>---</v>
      </c>
      <c r="O125" s="63" t="str">
        <f>IFERROR(VLOOKUP(L125,IF($M$4="TEI0187_REV01",RAW_m_TEI0187_REV01!$AD:$AE),2,0),"---")</f>
        <v>---</v>
      </c>
      <c r="P125" s="59" t="str">
        <f>IFERROR(VLOOKUP(O125,IF($M$4="TEI0187_REV01",RAW_m_TEI0187_REV01!$AJ:$AK),2,0),"---")</f>
        <v>---</v>
      </c>
      <c r="Q125" s="59" t="str">
        <f>IFERROR(VLOOKUP(L125,IF($M$4="TEI0187_REV01",RAW_m_TEI0187_REV01!$AD:$AF),3,0),"---")</f>
        <v>---</v>
      </c>
      <c r="R125" s="59" t="str">
        <f>IFERROR(VLOOKUP(O125,IF($M$4="TEI0187_REV01",RAW_m_TEI0187_REV01!$AE:$AG),3,0),"---")</f>
        <v>---</v>
      </c>
      <c r="S125" s="59" t="str">
        <f t="shared" si="4"/>
        <v>---</v>
      </c>
    </row>
    <row r="126" spans="2:19" ht="15" customHeight="1" x14ac:dyDescent="0.25">
      <c r="B126" s="59">
        <f t="shared" si="3"/>
        <v>121</v>
      </c>
      <c r="C126" s="60">
        <f>IFERROR(IF($C$4="TEB0187_REV01",CALC_CONN_TEB0187_REV01!U126,),"---")</f>
        <v>0</v>
      </c>
      <c r="D126" s="59">
        <f>IFERROR(IF($C$4="TEB0187_REV01",CALC_CONN_TEB0187_REV01!D126,),"---")</f>
        <v>0</v>
      </c>
      <c r="E126" s="59">
        <f>IFERROR(IF($C$4="TEB0187_REV01",CALC_CONN_TEB0187_REV01!E126,),"---")</f>
        <v>0</v>
      </c>
      <c r="F126" s="59" t="str">
        <f>IFERROR(IF(VLOOKUP($D126&amp;"-"&amp;$E126,IF($C$4="TEB0187_REV01",CALC_CONN_TEB0187_REV01!$F:$I),4,0)="--","---",IF($C$4="TEB0187_REV01",CALC_CONN_TEB0187_REV01!$G126&amp; " --&gt; " &amp;CALC_CONN_TEB0187_REV01!$I126&amp; " --&gt; ")),"---")</f>
        <v>---</v>
      </c>
      <c r="G126" s="59" t="str">
        <f>IFERROR(IF(VLOOKUP($D126&amp;"-"&amp;$E126,IF($C$4="TEB0187_REV01",CALC_CONN_TEB0187_REV01!$F:$H),3,0)="--",VLOOKUP($D126&amp;"-"&amp;$E126,IF($C$4="TEB0187_REV01",CALC_CONN_TEB0187_REV01!$F:$H),2,0),VLOOKUP($D126&amp;"-"&amp;$E126,IF($C$4="TEB0187_REV01",CALC_CONN_TEB0187_REV01!$F:$H),3,0)),"---")</f>
        <v>---</v>
      </c>
      <c r="H126" s="59" t="str">
        <f>IFERROR(VLOOKUP(G126,IF($C$4="TEB0187_REV01",CALC_CONN_TEB0187_REV01!$G:$T),14,0),"---")</f>
        <v>---</v>
      </c>
      <c r="I126" s="59" t="str">
        <f>IFERROR(VLOOKUP($D126&amp;"-"&amp;$E126,IF($C$4="TEB0187_REV01",CALC_CONN_TEB0187_REV01!$F:$K,"???"),6,0),"---")</f>
        <v>---</v>
      </c>
      <c r="J126" s="61" t="str">
        <f>IFERROR(VLOOKUP($D126&amp;"-"&amp;$E126,IF($C$4="TEB0187_REV01",CALC_CONN_TEB0187_REV01!$F:$M,"???"),8,0),"---")</f>
        <v>---</v>
      </c>
      <c r="K126" s="62" t="str">
        <f>IFERROR(VLOOKUP($D126&amp;"-"&amp;$E126,IF($C$4="TEB0187_REV01",CALC_CONN_TEB0187_REV01!$F:$N),9,0),"---")</f>
        <v>---</v>
      </c>
      <c r="L126" s="59" t="str">
        <f>IFERROR(VLOOKUP(K126,B2B!$H$3:$I$2000,2,0),"---")</f>
        <v>---</v>
      </c>
      <c r="M126" s="59" t="str">
        <f>IFERROR(VLOOKUP(L126,IF($M$4="TEI0187_REV01",RAW_m_TEI0187_REV01!$AD:$AH),5,0),"---")</f>
        <v>---</v>
      </c>
      <c r="N126" s="59" t="str">
        <f>IFERROR(VLOOKUP(L126,IF($M$4="TEI0187_REV01",RAW_m_TEI0187_REV01!$AE:$AJ),6,0),"---")</f>
        <v>---</v>
      </c>
      <c r="O126" s="63" t="str">
        <f>IFERROR(VLOOKUP(L126,IF($M$4="TEI0187_REV01",RAW_m_TEI0187_REV01!$AD:$AE),2,0),"---")</f>
        <v>---</v>
      </c>
      <c r="P126" s="59" t="str">
        <f>IFERROR(VLOOKUP(O126,IF($M$4="TEI0187_REV01",RAW_m_TEI0187_REV01!$AJ:$AK),2,0),"---")</f>
        <v>---</v>
      </c>
      <c r="Q126" s="59" t="str">
        <f>IFERROR(VLOOKUP(L126,IF($M$4="TEI0187_REV01",RAW_m_TEI0187_REV01!$AD:$AF),3,0),"---")</f>
        <v>---</v>
      </c>
      <c r="R126" s="59" t="str">
        <f>IFERROR(VLOOKUP(O126,IF($M$4="TEI0187_REV01",RAW_m_TEI0187_REV01!$AE:$AG),3,0),"---")</f>
        <v>---</v>
      </c>
      <c r="S126" s="59" t="str">
        <f t="shared" si="4"/>
        <v>---</v>
      </c>
    </row>
    <row r="127" spans="2:19" ht="15" customHeight="1" x14ac:dyDescent="0.25">
      <c r="B127" s="59">
        <f t="shared" si="3"/>
        <v>122</v>
      </c>
      <c r="C127" s="60">
        <f>IFERROR(IF($C$4="TEB0187_REV01",CALC_CONN_TEB0187_REV01!U127,),"---")</f>
        <v>0</v>
      </c>
      <c r="D127" s="59">
        <f>IFERROR(IF($C$4="TEB0187_REV01",CALC_CONN_TEB0187_REV01!D127,),"---")</f>
        <v>0</v>
      </c>
      <c r="E127" s="59">
        <f>IFERROR(IF($C$4="TEB0187_REV01",CALC_CONN_TEB0187_REV01!E127,),"---")</f>
        <v>0</v>
      </c>
      <c r="F127" s="59" t="str">
        <f>IFERROR(IF(VLOOKUP($D127&amp;"-"&amp;$E127,IF($C$4="TEB0187_REV01",CALC_CONN_TEB0187_REV01!$F:$I),4,0)="--","---",IF($C$4="TEB0187_REV01",CALC_CONN_TEB0187_REV01!$G127&amp; " --&gt; " &amp;CALC_CONN_TEB0187_REV01!$I127&amp; " --&gt; ")),"---")</f>
        <v>---</v>
      </c>
      <c r="G127" s="59" t="str">
        <f>IFERROR(IF(VLOOKUP($D127&amp;"-"&amp;$E127,IF($C$4="TEB0187_REV01",CALC_CONN_TEB0187_REV01!$F:$H),3,0)="--",VLOOKUP($D127&amp;"-"&amp;$E127,IF($C$4="TEB0187_REV01",CALC_CONN_TEB0187_REV01!$F:$H),2,0),VLOOKUP($D127&amp;"-"&amp;$E127,IF($C$4="TEB0187_REV01",CALC_CONN_TEB0187_REV01!$F:$H),3,0)),"---")</f>
        <v>---</v>
      </c>
      <c r="H127" s="59" t="str">
        <f>IFERROR(VLOOKUP(G127,IF($C$4="TEB0187_REV01",CALC_CONN_TEB0187_REV01!$G:$T),14,0),"---")</f>
        <v>---</v>
      </c>
      <c r="I127" s="59" t="str">
        <f>IFERROR(VLOOKUP($D127&amp;"-"&amp;$E127,IF($C$4="TEB0187_REV01",CALC_CONN_TEB0187_REV01!$F:$K,"???"),6,0),"---")</f>
        <v>---</v>
      </c>
      <c r="J127" s="61" t="str">
        <f>IFERROR(VLOOKUP($D127&amp;"-"&amp;$E127,IF($C$4="TEB0187_REV01",CALC_CONN_TEB0187_REV01!$F:$M,"???"),8,0),"---")</f>
        <v>---</v>
      </c>
      <c r="K127" s="62" t="str">
        <f>IFERROR(VLOOKUP($D127&amp;"-"&amp;$E127,IF($C$4="TEB0187_REV01",CALC_CONN_TEB0187_REV01!$F:$N),9,0),"---")</f>
        <v>---</v>
      </c>
      <c r="L127" s="59" t="str">
        <f>IFERROR(VLOOKUP(K127,B2B!$H$3:$I$2000,2,0),"---")</f>
        <v>---</v>
      </c>
      <c r="M127" s="59" t="str">
        <f>IFERROR(VLOOKUP(L127,IF($M$4="TEI0187_REV01",RAW_m_TEI0187_REV01!$AD:$AH),5,0),"---")</f>
        <v>---</v>
      </c>
      <c r="N127" s="59" t="str">
        <f>IFERROR(VLOOKUP(L127,IF($M$4="TEI0187_REV01",RAW_m_TEI0187_REV01!$AE:$AJ),6,0),"---")</f>
        <v>---</v>
      </c>
      <c r="O127" s="63" t="str">
        <f>IFERROR(VLOOKUP(L127,IF($M$4="TEI0187_REV01",RAW_m_TEI0187_REV01!$AD:$AE),2,0),"---")</f>
        <v>---</v>
      </c>
      <c r="P127" s="59" t="str">
        <f>IFERROR(VLOOKUP(O127,IF($M$4="TEI0187_REV01",RAW_m_TEI0187_REV01!$AJ:$AK),2,0),"---")</f>
        <v>---</v>
      </c>
      <c r="Q127" s="59" t="str">
        <f>IFERROR(VLOOKUP(L127,IF($M$4="TEI0187_REV01",RAW_m_TEI0187_REV01!$AD:$AF),3,0),"---")</f>
        <v>---</v>
      </c>
      <c r="R127" s="59" t="str">
        <f>IFERROR(VLOOKUP(O127,IF($M$4="TEI0187_REV01",RAW_m_TEI0187_REV01!$AE:$AG),3,0),"---")</f>
        <v>---</v>
      </c>
      <c r="S127" s="59" t="str">
        <f t="shared" si="4"/>
        <v>---</v>
      </c>
    </row>
    <row r="128" spans="2:19" ht="15" customHeight="1" x14ac:dyDescent="0.25">
      <c r="B128" s="59">
        <f t="shared" si="3"/>
        <v>123</v>
      </c>
      <c r="C128" s="60">
        <f>IFERROR(IF($C$4="TEB0187_REV01",CALC_CONN_TEB0187_REV01!U128,),"---")</f>
        <v>0</v>
      </c>
      <c r="D128" s="59">
        <f>IFERROR(IF($C$4="TEB0187_REV01",CALC_CONN_TEB0187_REV01!D128,),"---")</f>
        <v>0</v>
      </c>
      <c r="E128" s="59">
        <f>IFERROR(IF($C$4="TEB0187_REV01",CALC_CONN_TEB0187_REV01!E128,),"---")</f>
        <v>0</v>
      </c>
      <c r="F128" s="59" t="str">
        <f>IFERROR(IF(VLOOKUP($D128&amp;"-"&amp;$E128,IF($C$4="TEB0187_REV01",CALC_CONN_TEB0187_REV01!$F:$I),4,0)="--","---",IF($C$4="TEB0187_REV01",CALC_CONN_TEB0187_REV01!$G128&amp; " --&gt; " &amp;CALC_CONN_TEB0187_REV01!$I128&amp; " --&gt; ")),"---")</f>
        <v>---</v>
      </c>
      <c r="G128" s="59" t="str">
        <f>IFERROR(IF(VLOOKUP($D128&amp;"-"&amp;$E128,IF($C$4="TEB0187_REV01",CALC_CONN_TEB0187_REV01!$F:$H),3,0)="--",VLOOKUP($D128&amp;"-"&amp;$E128,IF($C$4="TEB0187_REV01",CALC_CONN_TEB0187_REV01!$F:$H),2,0),VLOOKUP($D128&amp;"-"&amp;$E128,IF($C$4="TEB0187_REV01",CALC_CONN_TEB0187_REV01!$F:$H),3,0)),"---")</f>
        <v>---</v>
      </c>
      <c r="H128" s="59" t="str">
        <f>IFERROR(VLOOKUP(G128,IF($C$4="TEB0187_REV01",CALC_CONN_TEB0187_REV01!$G:$T),14,0),"---")</f>
        <v>---</v>
      </c>
      <c r="I128" s="59" t="str">
        <f>IFERROR(VLOOKUP($D128&amp;"-"&amp;$E128,IF($C$4="TEB0187_REV01",CALC_CONN_TEB0187_REV01!$F:$K,"???"),6,0),"---")</f>
        <v>---</v>
      </c>
      <c r="J128" s="61" t="str">
        <f>IFERROR(VLOOKUP($D128&amp;"-"&amp;$E128,IF($C$4="TEB0187_REV01",CALC_CONN_TEB0187_REV01!$F:$M,"???"),8,0),"---")</f>
        <v>---</v>
      </c>
      <c r="K128" s="62" t="str">
        <f>IFERROR(VLOOKUP($D128&amp;"-"&amp;$E128,IF($C$4="TEB0187_REV01",CALC_CONN_TEB0187_REV01!$F:$N),9,0),"---")</f>
        <v>---</v>
      </c>
      <c r="L128" s="59" t="str">
        <f>IFERROR(VLOOKUP(K128,B2B!$H$3:$I$2000,2,0),"---")</f>
        <v>---</v>
      </c>
      <c r="M128" s="59" t="str">
        <f>IFERROR(VLOOKUP(L128,IF($M$4="TEI0187_REV01",RAW_m_TEI0187_REV01!$AD:$AH),5,0),"---")</f>
        <v>---</v>
      </c>
      <c r="N128" s="59" t="str">
        <f>IFERROR(VLOOKUP(L128,IF($M$4="TEI0187_REV01",RAW_m_TEI0187_REV01!$AE:$AJ),6,0),"---")</f>
        <v>---</v>
      </c>
      <c r="O128" s="63" t="str">
        <f>IFERROR(VLOOKUP(L128,IF($M$4="TEI0187_REV01",RAW_m_TEI0187_REV01!$AD:$AE),2,0),"---")</f>
        <v>---</v>
      </c>
      <c r="P128" s="59" t="str">
        <f>IFERROR(VLOOKUP(O128,IF($M$4="TEI0187_REV01",RAW_m_TEI0187_REV01!$AJ:$AK),2,0),"---")</f>
        <v>---</v>
      </c>
      <c r="Q128" s="59" t="str">
        <f>IFERROR(VLOOKUP(L128,IF($M$4="TEI0187_REV01",RAW_m_TEI0187_REV01!$AD:$AF),3,0),"---")</f>
        <v>---</v>
      </c>
      <c r="R128" s="59" t="str">
        <f>IFERROR(VLOOKUP(O128,IF($M$4="TEI0187_REV01",RAW_m_TEI0187_REV01!$AE:$AG),3,0),"---")</f>
        <v>---</v>
      </c>
      <c r="S128" s="59" t="str">
        <f t="shared" si="4"/>
        <v>---</v>
      </c>
    </row>
    <row r="129" spans="2:19" ht="15" customHeight="1" x14ac:dyDescent="0.25">
      <c r="B129" s="59">
        <f t="shared" si="3"/>
        <v>124</v>
      </c>
      <c r="C129" s="60">
        <f>IFERROR(IF($C$4="TEB0187_REV01",CALC_CONN_TEB0187_REV01!U129,),"---")</f>
        <v>0</v>
      </c>
      <c r="D129" s="59">
        <f>IFERROR(IF($C$4="TEB0187_REV01",CALC_CONN_TEB0187_REV01!D129,),"---")</f>
        <v>0</v>
      </c>
      <c r="E129" s="59">
        <f>IFERROR(IF($C$4="TEB0187_REV01",CALC_CONN_TEB0187_REV01!E129,),"---")</f>
        <v>0</v>
      </c>
      <c r="F129" s="59" t="str">
        <f>IFERROR(IF(VLOOKUP($D129&amp;"-"&amp;$E129,IF($C$4="TEB0187_REV01",CALC_CONN_TEB0187_REV01!$F:$I),4,0)="--","---",IF($C$4="TEB0187_REV01",CALC_CONN_TEB0187_REV01!$G129&amp; " --&gt; " &amp;CALC_CONN_TEB0187_REV01!$I129&amp; " --&gt; ")),"---")</f>
        <v>---</v>
      </c>
      <c r="G129" s="59" t="str">
        <f>IFERROR(IF(VLOOKUP($D129&amp;"-"&amp;$E129,IF($C$4="TEB0187_REV01",CALC_CONN_TEB0187_REV01!$F:$H),3,0)="--",VLOOKUP($D129&amp;"-"&amp;$E129,IF($C$4="TEB0187_REV01",CALC_CONN_TEB0187_REV01!$F:$H),2,0),VLOOKUP($D129&amp;"-"&amp;$E129,IF($C$4="TEB0187_REV01",CALC_CONN_TEB0187_REV01!$F:$H),3,0)),"---")</f>
        <v>---</v>
      </c>
      <c r="H129" s="59" t="str">
        <f>IFERROR(VLOOKUP(G129,IF($C$4="TEB0187_REV01",CALC_CONN_TEB0187_REV01!$G:$T),14,0),"---")</f>
        <v>---</v>
      </c>
      <c r="I129" s="59" t="str">
        <f>IFERROR(VLOOKUP($D129&amp;"-"&amp;$E129,IF($C$4="TEB0187_REV01",CALC_CONN_TEB0187_REV01!$F:$K,"???"),6,0),"---")</f>
        <v>---</v>
      </c>
      <c r="J129" s="61" t="str">
        <f>IFERROR(VLOOKUP($D129&amp;"-"&amp;$E129,IF($C$4="TEB0187_REV01",CALC_CONN_TEB0187_REV01!$F:$M,"???"),8,0),"---")</f>
        <v>---</v>
      </c>
      <c r="K129" s="62" t="str">
        <f>IFERROR(VLOOKUP($D129&amp;"-"&amp;$E129,IF($C$4="TEB0187_REV01",CALC_CONN_TEB0187_REV01!$F:$N),9,0),"---")</f>
        <v>---</v>
      </c>
      <c r="L129" s="59" t="str">
        <f>IFERROR(VLOOKUP(K129,B2B!$H$3:$I$2000,2,0),"---")</f>
        <v>---</v>
      </c>
      <c r="M129" s="59" t="str">
        <f>IFERROR(VLOOKUP(L129,IF($M$4="TEI0187_REV01",RAW_m_TEI0187_REV01!$AD:$AH),5,0),"---")</f>
        <v>---</v>
      </c>
      <c r="N129" s="59" t="str">
        <f>IFERROR(VLOOKUP(L129,IF($M$4="TEI0187_REV01",RAW_m_TEI0187_REV01!$AE:$AJ),6,0),"---")</f>
        <v>---</v>
      </c>
      <c r="O129" s="63" t="str">
        <f>IFERROR(VLOOKUP(L129,IF($M$4="TEI0187_REV01",RAW_m_TEI0187_REV01!$AD:$AE),2,0),"---")</f>
        <v>---</v>
      </c>
      <c r="P129" s="59" t="str">
        <f>IFERROR(VLOOKUP(O129,IF($M$4="TEI0187_REV01",RAW_m_TEI0187_REV01!$AJ:$AK),2,0),"---")</f>
        <v>---</v>
      </c>
      <c r="Q129" s="59" t="str">
        <f>IFERROR(VLOOKUP(L129,IF($M$4="TEI0187_REV01",RAW_m_TEI0187_REV01!$AD:$AF),3,0),"---")</f>
        <v>---</v>
      </c>
      <c r="R129" s="59" t="str">
        <f>IFERROR(VLOOKUP(O129,IF($M$4="TEI0187_REV01",RAW_m_TEI0187_REV01!$AE:$AG),3,0),"---")</f>
        <v>---</v>
      </c>
      <c r="S129" s="59" t="str">
        <f t="shared" si="4"/>
        <v>---</v>
      </c>
    </row>
    <row r="130" spans="2:19" ht="15" customHeight="1" x14ac:dyDescent="0.25">
      <c r="B130" s="59">
        <f t="shared" si="3"/>
        <v>125</v>
      </c>
      <c r="C130" s="60">
        <f>IFERROR(IF($C$4="TEB0187_REV01",CALC_CONN_TEB0187_REV01!U130,),"---")</f>
        <v>0</v>
      </c>
      <c r="D130" s="59">
        <f>IFERROR(IF($C$4="TEB0187_REV01",CALC_CONN_TEB0187_REV01!D130,),"---")</f>
        <v>0</v>
      </c>
      <c r="E130" s="59">
        <f>IFERROR(IF($C$4="TEB0187_REV01",CALC_CONN_TEB0187_REV01!E130,),"---")</f>
        <v>0</v>
      </c>
      <c r="F130" s="59" t="str">
        <f>IFERROR(IF(VLOOKUP($D130&amp;"-"&amp;$E130,IF($C$4="TEB0187_REV01",CALC_CONN_TEB0187_REV01!$F:$I),4,0)="--","---",IF($C$4="TEB0187_REV01",CALC_CONN_TEB0187_REV01!$G130&amp; " --&gt; " &amp;CALC_CONN_TEB0187_REV01!$I130&amp; " --&gt; ")),"---")</f>
        <v>---</v>
      </c>
      <c r="G130" s="59" t="str">
        <f>IFERROR(IF(VLOOKUP($D130&amp;"-"&amp;$E130,IF($C$4="TEB0187_REV01",CALC_CONN_TEB0187_REV01!$F:$H),3,0)="--",VLOOKUP($D130&amp;"-"&amp;$E130,IF($C$4="TEB0187_REV01",CALC_CONN_TEB0187_REV01!$F:$H),2,0),VLOOKUP($D130&amp;"-"&amp;$E130,IF($C$4="TEB0187_REV01",CALC_CONN_TEB0187_REV01!$F:$H),3,0)),"---")</f>
        <v>---</v>
      </c>
      <c r="H130" s="59" t="str">
        <f>IFERROR(VLOOKUP(G130,IF($C$4="TEB0187_REV01",CALC_CONN_TEB0187_REV01!$G:$T),14,0),"---")</f>
        <v>---</v>
      </c>
      <c r="I130" s="59" t="str">
        <f>IFERROR(VLOOKUP($D130&amp;"-"&amp;$E130,IF($C$4="TEB0187_REV01",CALC_CONN_TEB0187_REV01!$F:$K,"???"),6,0),"---")</f>
        <v>---</v>
      </c>
      <c r="J130" s="61" t="str">
        <f>IFERROR(VLOOKUP($D130&amp;"-"&amp;$E130,IF($C$4="TEB0187_REV01",CALC_CONN_TEB0187_REV01!$F:$M,"???"),8,0),"---")</f>
        <v>---</v>
      </c>
      <c r="K130" s="62" t="str">
        <f>IFERROR(VLOOKUP($D130&amp;"-"&amp;$E130,IF($C$4="TEB0187_REV01",CALC_CONN_TEB0187_REV01!$F:$N),9,0),"---")</f>
        <v>---</v>
      </c>
      <c r="L130" s="59" t="str">
        <f>IFERROR(VLOOKUP(K130,B2B!$H$3:$I$2000,2,0),"---")</f>
        <v>---</v>
      </c>
      <c r="M130" s="59" t="str">
        <f>IFERROR(VLOOKUP(L130,IF($M$4="TEI0187_REV01",RAW_m_TEI0187_REV01!$AD:$AH),5,0),"---")</f>
        <v>---</v>
      </c>
      <c r="N130" s="59" t="str">
        <f>IFERROR(VLOOKUP(L130,IF($M$4="TEI0187_REV01",RAW_m_TEI0187_REV01!$AE:$AJ),6,0),"---")</f>
        <v>---</v>
      </c>
      <c r="O130" s="63" t="str">
        <f>IFERROR(VLOOKUP(L130,IF($M$4="TEI0187_REV01",RAW_m_TEI0187_REV01!$AD:$AE),2,0),"---")</f>
        <v>---</v>
      </c>
      <c r="P130" s="59" t="str">
        <f>IFERROR(VLOOKUP(O130,IF($M$4="TEI0187_REV01",RAW_m_TEI0187_REV01!$AJ:$AK),2,0),"---")</f>
        <v>---</v>
      </c>
      <c r="Q130" s="59" t="str">
        <f>IFERROR(VLOOKUP(L130,IF($M$4="TEI0187_REV01",RAW_m_TEI0187_REV01!$AD:$AF),3,0),"---")</f>
        <v>---</v>
      </c>
      <c r="R130" s="59" t="str">
        <f>IFERROR(VLOOKUP(O130,IF($M$4="TEI0187_REV01",RAW_m_TEI0187_REV01!$AE:$AG),3,0),"---")</f>
        <v>---</v>
      </c>
      <c r="S130" s="59" t="str">
        <f t="shared" si="4"/>
        <v>---</v>
      </c>
    </row>
    <row r="131" spans="2:19" ht="15" customHeight="1" x14ac:dyDescent="0.25">
      <c r="B131" s="59">
        <f t="shared" si="3"/>
        <v>126</v>
      </c>
      <c r="C131" s="60">
        <f>IFERROR(IF($C$4="TEB0187_REV01",CALC_CONN_TEB0187_REV01!U131,),"---")</f>
        <v>0</v>
      </c>
      <c r="D131" s="59">
        <f>IFERROR(IF($C$4="TEB0187_REV01",CALC_CONN_TEB0187_REV01!D131,),"---")</f>
        <v>0</v>
      </c>
      <c r="E131" s="59">
        <f>IFERROR(IF($C$4="TEB0187_REV01",CALC_CONN_TEB0187_REV01!E131,),"---")</f>
        <v>0</v>
      </c>
      <c r="F131" s="59" t="str">
        <f>IFERROR(IF(VLOOKUP($D131&amp;"-"&amp;$E131,IF($C$4="TEB0187_REV01",CALC_CONN_TEB0187_REV01!$F:$I),4,0)="--","---",IF($C$4="TEB0187_REV01",CALC_CONN_TEB0187_REV01!$G131&amp; " --&gt; " &amp;CALC_CONN_TEB0187_REV01!$I131&amp; " --&gt; ")),"---")</f>
        <v>---</v>
      </c>
      <c r="G131" s="59" t="str">
        <f>IFERROR(IF(VLOOKUP($D131&amp;"-"&amp;$E131,IF($C$4="TEB0187_REV01",CALC_CONN_TEB0187_REV01!$F:$H),3,0)="--",VLOOKUP($D131&amp;"-"&amp;$E131,IF($C$4="TEB0187_REV01",CALC_CONN_TEB0187_REV01!$F:$H),2,0),VLOOKUP($D131&amp;"-"&amp;$E131,IF($C$4="TEB0187_REV01",CALC_CONN_TEB0187_REV01!$F:$H),3,0)),"---")</f>
        <v>---</v>
      </c>
      <c r="H131" s="59" t="str">
        <f>IFERROR(VLOOKUP(G131,IF($C$4="TEB0187_REV01",CALC_CONN_TEB0187_REV01!$G:$T),14,0),"---")</f>
        <v>---</v>
      </c>
      <c r="I131" s="59" t="str">
        <f>IFERROR(VLOOKUP($D131&amp;"-"&amp;$E131,IF($C$4="TEB0187_REV01",CALC_CONN_TEB0187_REV01!$F:$K,"???"),6,0),"---")</f>
        <v>---</v>
      </c>
      <c r="J131" s="61" t="str">
        <f>IFERROR(VLOOKUP($D131&amp;"-"&amp;$E131,IF($C$4="TEB0187_REV01",CALC_CONN_TEB0187_REV01!$F:$M,"???"),8,0),"---")</f>
        <v>---</v>
      </c>
      <c r="K131" s="62" t="str">
        <f>IFERROR(VLOOKUP($D131&amp;"-"&amp;$E131,IF($C$4="TEB0187_REV01",CALC_CONN_TEB0187_REV01!$F:$N),9,0),"---")</f>
        <v>---</v>
      </c>
      <c r="L131" s="59" t="str">
        <f>IFERROR(VLOOKUP(K131,B2B!$H$3:$I$2000,2,0),"---")</f>
        <v>---</v>
      </c>
      <c r="M131" s="59" t="str">
        <f>IFERROR(VLOOKUP(L131,IF($M$4="TEI0187_REV01",RAW_m_TEI0187_REV01!$AD:$AH),5,0),"---")</f>
        <v>---</v>
      </c>
      <c r="N131" s="59" t="str">
        <f>IFERROR(VLOOKUP(L131,IF($M$4="TEI0187_REV01",RAW_m_TEI0187_REV01!$AE:$AJ),6,0),"---")</f>
        <v>---</v>
      </c>
      <c r="O131" s="63" t="str">
        <f>IFERROR(VLOOKUP(L131,IF($M$4="TEI0187_REV01",RAW_m_TEI0187_REV01!$AD:$AE),2,0),"---")</f>
        <v>---</v>
      </c>
      <c r="P131" s="59" t="str">
        <f>IFERROR(VLOOKUP(O131,IF($M$4="TEI0187_REV01",RAW_m_TEI0187_REV01!$AJ:$AK),2,0),"---")</f>
        <v>---</v>
      </c>
      <c r="Q131" s="59" t="str">
        <f>IFERROR(VLOOKUP(L131,IF($M$4="TEI0187_REV01",RAW_m_TEI0187_REV01!$AD:$AF),3,0),"---")</f>
        <v>---</v>
      </c>
      <c r="R131" s="59" t="str">
        <f>IFERROR(VLOOKUP(O131,IF($M$4="TEI0187_REV01",RAW_m_TEI0187_REV01!$AE:$AG),3,0),"---")</f>
        <v>---</v>
      </c>
      <c r="S131" s="59" t="str">
        <f t="shared" si="4"/>
        <v>---</v>
      </c>
    </row>
    <row r="132" spans="2:19" ht="15" customHeight="1" x14ac:dyDescent="0.25">
      <c r="B132" s="59">
        <f t="shared" si="3"/>
        <v>127</v>
      </c>
      <c r="C132" s="60">
        <f>IFERROR(IF($C$4="TEB0187_REV01",CALC_CONN_TEB0187_REV01!U132,),"---")</f>
        <v>0</v>
      </c>
      <c r="D132" s="59">
        <f>IFERROR(IF($C$4="TEB0187_REV01",CALC_CONN_TEB0187_REV01!D132,),"---")</f>
        <v>0</v>
      </c>
      <c r="E132" s="59">
        <f>IFERROR(IF($C$4="TEB0187_REV01",CALC_CONN_TEB0187_REV01!E132,),"---")</f>
        <v>0</v>
      </c>
      <c r="F132" s="59" t="str">
        <f>IFERROR(IF(VLOOKUP($D132&amp;"-"&amp;$E132,IF($C$4="TEB0187_REV01",CALC_CONN_TEB0187_REV01!$F:$I),4,0)="--","---",IF($C$4="TEB0187_REV01",CALC_CONN_TEB0187_REV01!$G132&amp; " --&gt; " &amp;CALC_CONN_TEB0187_REV01!$I132&amp; " --&gt; ")),"---")</f>
        <v>---</v>
      </c>
      <c r="G132" s="59" t="str">
        <f>IFERROR(IF(VLOOKUP($D132&amp;"-"&amp;$E132,IF($C$4="TEB0187_REV01",CALC_CONN_TEB0187_REV01!$F:$H),3,0)="--",VLOOKUP($D132&amp;"-"&amp;$E132,IF($C$4="TEB0187_REV01",CALC_CONN_TEB0187_REV01!$F:$H),2,0),VLOOKUP($D132&amp;"-"&amp;$E132,IF($C$4="TEB0187_REV01",CALC_CONN_TEB0187_REV01!$F:$H),3,0)),"---")</f>
        <v>---</v>
      </c>
      <c r="H132" s="59" t="str">
        <f>IFERROR(VLOOKUP(G132,IF($C$4="TEB0187_REV01",CALC_CONN_TEB0187_REV01!$G:$T),14,0),"---")</f>
        <v>---</v>
      </c>
      <c r="I132" s="59" t="str">
        <f>IFERROR(VLOOKUP($D132&amp;"-"&amp;$E132,IF($C$4="TEB0187_REV01",CALC_CONN_TEB0187_REV01!$F:$K,"???"),6,0),"---")</f>
        <v>---</v>
      </c>
      <c r="J132" s="61" t="str">
        <f>IFERROR(VLOOKUP($D132&amp;"-"&amp;$E132,IF($C$4="TEB0187_REV01",CALC_CONN_TEB0187_REV01!$F:$M,"???"),8,0),"---")</f>
        <v>---</v>
      </c>
      <c r="K132" s="62" t="str">
        <f>IFERROR(VLOOKUP($D132&amp;"-"&amp;$E132,IF($C$4="TEB0187_REV01",CALC_CONN_TEB0187_REV01!$F:$N),9,0),"---")</f>
        <v>---</v>
      </c>
      <c r="L132" s="59" t="str">
        <f>IFERROR(VLOOKUP(K132,B2B!$H$3:$I$2000,2,0),"---")</f>
        <v>---</v>
      </c>
      <c r="M132" s="59" t="str">
        <f>IFERROR(VLOOKUP(L132,IF($M$4="TEI0187_REV01",RAW_m_TEI0187_REV01!$AD:$AH),5,0),"---")</f>
        <v>---</v>
      </c>
      <c r="N132" s="59" t="str">
        <f>IFERROR(VLOOKUP(L132,IF($M$4="TEI0187_REV01",RAW_m_TEI0187_REV01!$AE:$AJ),6,0),"---")</f>
        <v>---</v>
      </c>
      <c r="O132" s="63" t="str">
        <f>IFERROR(VLOOKUP(L132,IF($M$4="TEI0187_REV01",RAW_m_TEI0187_REV01!$AD:$AE),2,0),"---")</f>
        <v>---</v>
      </c>
      <c r="P132" s="59" t="str">
        <f>IFERROR(VLOOKUP(O132,IF($M$4="TEI0187_REV01",RAW_m_TEI0187_REV01!$AJ:$AK),2,0),"---")</f>
        <v>---</v>
      </c>
      <c r="Q132" s="59" t="str">
        <f>IFERROR(VLOOKUP(L132,IF($M$4="TEI0187_REV01",RAW_m_TEI0187_REV01!$AD:$AF),3,0),"---")</f>
        <v>---</v>
      </c>
      <c r="R132" s="59" t="str">
        <f>IFERROR(VLOOKUP(O132,IF($M$4="TEI0187_REV01",RAW_m_TEI0187_REV01!$AE:$AG),3,0),"---")</f>
        <v>---</v>
      </c>
      <c r="S132" s="59" t="str">
        <f t="shared" si="4"/>
        <v>---</v>
      </c>
    </row>
    <row r="133" spans="2:19" ht="15" customHeight="1" x14ac:dyDescent="0.25">
      <c r="B133" s="59">
        <f t="shared" si="3"/>
        <v>128</v>
      </c>
      <c r="C133" s="60">
        <f>IFERROR(IF($C$4="TEB0187_REV01",CALC_CONN_TEB0187_REV01!U133,),"---")</f>
        <v>0</v>
      </c>
      <c r="D133" s="59">
        <f>IFERROR(IF($C$4="TEB0187_REV01",CALC_CONN_TEB0187_REV01!D133,),"---")</f>
        <v>0</v>
      </c>
      <c r="E133" s="59">
        <f>IFERROR(IF($C$4="TEB0187_REV01",CALC_CONN_TEB0187_REV01!E133,),"---")</f>
        <v>0</v>
      </c>
      <c r="F133" s="59" t="str">
        <f>IFERROR(IF(VLOOKUP($D133&amp;"-"&amp;$E133,IF($C$4="TEB0187_REV01",CALC_CONN_TEB0187_REV01!$F:$I),4,0)="--","---",IF($C$4="TEB0187_REV01",CALC_CONN_TEB0187_REV01!$G133&amp; " --&gt; " &amp;CALC_CONN_TEB0187_REV01!$I133&amp; " --&gt; ")),"---")</f>
        <v>---</v>
      </c>
      <c r="G133" s="59" t="str">
        <f>IFERROR(IF(VLOOKUP($D133&amp;"-"&amp;$E133,IF($C$4="TEB0187_REV01",CALC_CONN_TEB0187_REV01!$F:$H),3,0)="--",VLOOKUP($D133&amp;"-"&amp;$E133,IF($C$4="TEB0187_REV01",CALC_CONN_TEB0187_REV01!$F:$H),2,0),VLOOKUP($D133&amp;"-"&amp;$E133,IF($C$4="TEB0187_REV01",CALC_CONN_TEB0187_REV01!$F:$H),3,0)),"---")</f>
        <v>---</v>
      </c>
      <c r="H133" s="59" t="str">
        <f>IFERROR(VLOOKUP(G133,IF($C$4="TEB0187_REV01",CALC_CONN_TEB0187_REV01!$G:$T),14,0),"---")</f>
        <v>---</v>
      </c>
      <c r="I133" s="59" t="str">
        <f>IFERROR(VLOOKUP($D133&amp;"-"&amp;$E133,IF($C$4="TEB0187_REV01",CALC_CONN_TEB0187_REV01!$F:$K,"???"),6,0),"---")</f>
        <v>---</v>
      </c>
      <c r="J133" s="61" t="str">
        <f>IFERROR(VLOOKUP($D133&amp;"-"&amp;$E133,IF($C$4="TEB0187_REV01",CALC_CONN_TEB0187_REV01!$F:$M,"???"),8,0),"---")</f>
        <v>---</v>
      </c>
      <c r="K133" s="62" t="str">
        <f>IFERROR(VLOOKUP($D133&amp;"-"&amp;$E133,IF($C$4="TEB0187_REV01",CALC_CONN_TEB0187_REV01!$F:$N),9,0),"---")</f>
        <v>---</v>
      </c>
      <c r="L133" s="59" t="str">
        <f>IFERROR(VLOOKUP(K133,B2B!$H$3:$I$2000,2,0),"---")</f>
        <v>---</v>
      </c>
      <c r="M133" s="59" t="str">
        <f>IFERROR(VLOOKUP(L133,IF($M$4="TEI0187_REV01",RAW_m_TEI0187_REV01!$AD:$AH),5,0),"---")</f>
        <v>---</v>
      </c>
      <c r="N133" s="59" t="str">
        <f>IFERROR(VLOOKUP(L133,IF($M$4="TEI0187_REV01",RAW_m_TEI0187_REV01!$AE:$AJ),6,0),"---")</f>
        <v>---</v>
      </c>
      <c r="O133" s="63" t="str">
        <f>IFERROR(VLOOKUP(L133,IF($M$4="TEI0187_REV01",RAW_m_TEI0187_REV01!$AD:$AE),2,0),"---")</f>
        <v>---</v>
      </c>
      <c r="P133" s="59" t="str">
        <f>IFERROR(VLOOKUP(O133,IF($M$4="TEI0187_REV01",RAW_m_TEI0187_REV01!$AJ:$AK),2,0),"---")</f>
        <v>---</v>
      </c>
      <c r="Q133" s="59" t="str">
        <f>IFERROR(VLOOKUP(L133,IF($M$4="TEI0187_REV01",RAW_m_TEI0187_REV01!$AD:$AF),3,0),"---")</f>
        <v>---</v>
      </c>
      <c r="R133" s="59" t="str">
        <f>IFERROR(VLOOKUP(O133,IF($M$4="TEI0187_REV01",RAW_m_TEI0187_REV01!$AE:$AG),3,0),"---")</f>
        <v>---</v>
      </c>
      <c r="S133" s="59" t="str">
        <f t="shared" si="4"/>
        <v>---</v>
      </c>
    </row>
    <row r="134" spans="2:19" ht="15" customHeight="1" x14ac:dyDescent="0.25">
      <c r="B134" s="59">
        <f t="shared" si="3"/>
        <v>129</v>
      </c>
      <c r="C134" s="60">
        <f>IFERROR(IF($C$4="TEB0187_REV01",CALC_CONN_TEB0187_REV01!U134,),"---")</f>
        <v>0</v>
      </c>
      <c r="D134" s="59">
        <f>IFERROR(IF($C$4="TEB0187_REV01",CALC_CONN_TEB0187_REV01!D134,),"---")</f>
        <v>0</v>
      </c>
      <c r="E134" s="59">
        <f>IFERROR(IF($C$4="TEB0187_REV01",CALC_CONN_TEB0187_REV01!E134,),"---")</f>
        <v>0</v>
      </c>
      <c r="F134" s="59" t="str">
        <f>IFERROR(IF(VLOOKUP($D134&amp;"-"&amp;$E134,IF($C$4="TEB0187_REV01",CALC_CONN_TEB0187_REV01!$F:$I),4,0)="--","---",IF($C$4="TEB0187_REV01",CALC_CONN_TEB0187_REV01!$G134&amp; " --&gt; " &amp;CALC_CONN_TEB0187_REV01!$I134&amp; " --&gt; ")),"---")</f>
        <v>---</v>
      </c>
      <c r="G134" s="59" t="str">
        <f>IFERROR(IF(VLOOKUP($D134&amp;"-"&amp;$E134,IF($C$4="TEB0187_REV01",CALC_CONN_TEB0187_REV01!$F:$H),3,0)="--",VLOOKUP($D134&amp;"-"&amp;$E134,IF($C$4="TEB0187_REV01",CALC_CONN_TEB0187_REV01!$F:$H),2,0),VLOOKUP($D134&amp;"-"&amp;$E134,IF($C$4="TEB0187_REV01",CALC_CONN_TEB0187_REV01!$F:$H),3,0)),"---")</f>
        <v>---</v>
      </c>
      <c r="H134" s="59" t="str">
        <f>IFERROR(VLOOKUP(G134,IF($C$4="TEB0187_REV01",CALC_CONN_TEB0187_REV01!$G:$T),14,0),"---")</f>
        <v>---</v>
      </c>
      <c r="I134" s="59" t="str">
        <f>IFERROR(VLOOKUP($D134&amp;"-"&amp;$E134,IF($C$4="TEB0187_REV01",CALC_CONN_TEB0187_REV01!$F:$K,"???"),6,0),"---")</f>
        <v>---</v>
      </c>
      <c r="J134" s="61" t="str">
        <f>IFERROR(VLOOKUP($D134&amp;"-"&amp;$E134,IF($C$4="TEB0187_REV01",CALC_CONN_TEB0187_REV01!$F:$M,"???"),8,0),"---")</f>
        <v>---</v>
      </c>
      <c r="K134" s="62" t="str">
        <f>IFERROR(VLOOKUP($D134&amp;"-"&amp;$E134,IF($C$4="TEB0187_REV01",CALC_CONN_TEB0187_REV01!$F:$N),9,0),"---")</f>
        <v>---</v>
      </c>
      <c r="L134" s="59" t="str">
        <f>IFERROR(VLOOKUP(K134,B2B!$H$3:$I$2000,2,0),"---")</f>
        <v>---</v>
      </c>
      <c r="M134" s="59" t="str">
        <f>IFERROR(VLOOKUP(L134,IF($M$4="TEI0187_REV01",RAW_m_TEI0187_REV01!$AD:$AH),5,0),"---")</f>
        <v>---</v>
      </c>
      <c r="N134" s="59" t="str">
        <f>IFERROR(VLOOKUP(L134,IF($M$4="TEI0187_REV01",RAW_m_TEI0187_REV01!$AE:$AJ),6,0),"---")</f>
        <v>---</v>
      </c>
      <c r="O134" s="63" t="str">
        <f>IFERROR(VLOOKUP(L134,IF($M$4="TEI0187_REV01",RAW_m_TEI0187_REV01!$AD:$AE),2,0),"---")</f>
        <v>---</v>
      </c>
      <c r="P134" s="59" t="str">
        <f>IFERROR(VLOOKUP(O134,IF($M$4="TEI0187_REV01",RAW_m_TEI0187_REV01!$AJ:$AK),2,0),"---")</f>
        <v>---</v>
      </c>
      <c r="Q134" s="59" t="str">
        <f>IFERROR(VLOOKUP(L134,IF($M$4="TEI0187_REV01",RAW_m_TEI0187_REV01!$AD:$AF),3,0),"---")</f>
        <v>---</v>
      </c>
      <c r="R134" s="59" t="str">
        <f>IFERROR(VLOOKUP(O134,IF($M$4="TEI0187_REV01",RAW_m_TEI0187_REV01!$AE:$AG),3,0),"---")</f>
        <v>---</v>
      </c>
      <c r="S134" s="59" t="str">
        <f t="shared" si="4"/>
        <v>---</v>
      </c>
    </row>
    <row r="135" spans="2:19" ht="15" customHeight="1" x14ac:dyDescent="0.25">
      <c r="B135" s="59">
        <f t="shared" si="3"/>
        <v>130</v>
      </c>
      <c r="C135" s="60">
        <f>IFERROR(IF($C$4="TEB0187_REV01",CALC_CONN_TEB0187_REV01!U135,),"---")</f>
        <v>0</v>
      </c>
      <c r="D135" s="59">
        <f>IFERROR(IF($C$4="TEB0187_REV01",CALC_CONN_TEB0187_REV01!D135,),"---")</f>
        <v>0</v>
      </c>
      <c r="E135" s="59">
        <f>IFERROR(IF($C$4="TEB0187_REV01",CALC_CONN_TEB0187_REV01!E135,),"---")</f>
        <v>0</v>
      </c>
      <c r="F135" s="59" t="str">
        <f>IFERROR(IF(VLOOKUP($D135&amp;"-"&amp;$E135,IF($C$4="TEB0187_REV01",CALC_CONN_TEB0187_REV01!$F:$I),4,0)="--","---",IF($C$4="TEB0187_REV01",CALC_CONN_TEB0187_REV01!$G135&amp; " --&gt; " &amp;CALC_CONN_TEB0187_REV01!$I135&amp; " --&gt; ")),"---")</f>
        <v>---</v>
      </c>
      <c r="G135" s="59" t="str">
        <f>IFERROR(IF(VLOOKUP($D135&amp;"-"&amp;$E135,IF($C$4="TEB0187_REV01",CALC_CONN_TEB0187_REV01!$F:$H),3,0)="--",VLOOKUP($D135&amp;"-"&amp;$E135,IF($C$4="TEB0187_REV01",CALC_CONN_TEB0187_REV01!$F:$H),2,0),VLOOKUP($D135&amp;"-"&amp;$E135,IF($C$4="TEB0187_REV01",CALC_CONN_TEB0187_REV01!$F:$H),3,0)),"---")</f>
        <v>---</v>
      </c>
      <c r="H135" s="59" t="str">
        <f>IFERROR(VLOOKUP(G135,IF($C$4="TEB0187_REV01",CALC_CONN_TEB0187_REV01!$G:$T),14,0),"---")</f>
        <v>---</v>
      </c>
      <c r="I135" s="59" t="str">
        <f>IFERROR(VLOOKUP($D135&amp;"-"&amp;$E135,IF($C$4="TEB0187_REV01",CALC_CONN_TEB0187_REV01!$F:$K,"???"),6,0),"---")</f>
        <v>---</v>
      </c>
      <c r="J135" s="61" t="str">
        <f>IFERROR(VLOOKUP($D135&amp;"-"&amp;$E135,IF($C$4="TEB0187_REV01",CALC_CONN_TEB0187_REV01!$F:$M,"???"),8,0),"---")</f>
        <v>---</v>
      </c>
      <c r="K135" s="62" t="str">
        <f>IFERROR(VLOOKUP($D135&amp;"-"&amp;$E135,IF($C$4="TEB0187_REV01",CALC_CONN_TEB0187_REV01!$F:$N),9,0),"---")</f>
        <v>---</v>
      </c>
      <c r="L135" s="59" t="str">
        <f>IFERROR(VLOOKUP(K135,B2B!$H$3:$I$2000,2,0),"---")</f>
        <v>---</v>
      </c>
      <c r="M135" s="59" t="str">
        <f>IFERROR(VLOOKUP(L135,IF($M$4="TEI0187_REV01",RAW_m_TEI0187_REV01!$AD:$AH),5,0),"---")</f>
        <v>---</v>
      </c>
      <c r="N135" s="59" t="str">
        <f>IFERROR(VLOOKUP(L135,IF($M$4="TEI0187_REV01",RAW_m_TEI0187_REV01!$AE:$AJ),6,0),"---")</f>
        <v>---</v>
      </c>
      <c r="O135" s="63" t="str">
        <f>IFERROR(VLOOKUP(L135,IF($M$4="TEI0187_REV01",RAW_m_TEI0187_REV01!$AD:$AE),2,0),"---")</f>
        <v>---</v>
      </c>
      <c r="P135" s="59" t="str">
        <f>IFERROR(VLOOKUP(O135,IF($M$4="TEI0187_REV01",RAW_m_TEI0187_REV01!$AJ:$AK),2,0),"---")</f>
        <v>---</v>
      </c>
      <c r="Q135" s="59" t="str">
        <f>IFERROR(VLOOKUP(L135,IF($M$4="TEI0187_REV01",RAW_m_TEI0187_REV01!$AD:$AF),3,0),"---")</f>
        <v>---</v>
      </c>
      <c r="R135" s="59" t="str">
        <f>IFERROR(VLOOKUP(O135,IF($M$4="TEI0187_REV01",RAW_m_TEI0187_REV01!$AE:$AG),3,0),"---")</f>
        <v>---</v>
      </c>
      <c r="S135" s="59" t="str">
        <f t="shared" si="4"/>
        <v>---</v>
      </c>
    </row>
    <row r="136" spans="2:19" ht="15" customHeight="1" x14ac:dyDescent="0.25">
      <c r="B136" s="59">
        <f t="shared" ref="B136:B199" si="5">B135+1</f>
        <v>131</v>
      </c>
      <c r="C136" s="60">
        <f>IFERROR(IF($C$4="TEB0187_REV01",CALC_CONN_TEB0187_REV01!U136,),"---")</f>
        <v>0</v>
      </c>
      <c r="D136" s="59">
        <f>IFERROR(IF($C$4="TEB0187_REV01",CALC_CONN_TEB0187_REV01!D136,),"---")</f>
        <v>0</v>
      </c>
      <c r="E136" s="59">
        <f>IFERROR(IF($C$4="TEB0187_REV01",CALC_CONN_TEB0187_REV01!E136,),"---")</f>
        <v>0</v>
      </c>
      <c r="F136" s="59" t="str">
        <f>IFERROR(IF(VLOOKUP($D136&amp;"-"&amp;$E136,IF($C$4="TEB0187_REV01",CALC_CONN_TEB0187_REV01!$F:$I),4,0)="--","---",IF($C$4="TEB0187_REV01",CALC_CONN_TEB0187_REV01!$G136&amp; " --&gt; " &amp;CALC_CONN_TEB0187_REV01!$I136&amp; " --&gt; ")),"---")</f>
        <v>---</v>
      </c>
      <c r="G136" s="59" t="str">
        <f>IFERROR(IF(VLOOKUP($D136&amp;"-"&amp;$E136,IF($C$4="TEB0187_REV01",CALC_CONN_TEB0187_REV01!$F:$H),3,0)="--",VLOOKUP($D136&amp;"-"&amp;$E136,IF($C$4="TEB0187_REV01",CALC_CONN_TEB0187_REV01!$F:$H),2,0),VLOOKUP($D136&amp;"-"&amp;$E136,IF($C$4="TEB0187_REV01",CALC_CONN_TEB0187_REV01!$F:$H),3,0)),"---")</f>
        <v>---</v>
      </c>
      <c r="H136" s="59" t="str">
        <f>IFERROR(VLOOKUP(G136,IF($C$4="TEB0187_REV01",CALC_CONN_TEB0187_REV01!$G:$T),14,0),"---")</f>
        <v>---</v>
      </c>
      <c r="I136" s="59" t="str">
        <f>IFERROR(VLOOKUP($D136&amp;"-"&amp;$E136,IF($C$4="TEB0187_REV01",CALC_CONN_TEB0187_REV01!$F:$K,"???"),6,0),"---")</f>
        <v>---</v>
      </c>
      <c r="J136" s="61" t="str">
        <f>IFERROR(VLOOKUP($D136&amp;"-"&amp;$E136,IF($C$4="TEB0187_REV01",CALC_CONN_TEB0187_REV01!$F:$M,"???"),8,0),"---")</f>
        <v>---</v>
      </c>
      <c r="K136" s="62" t="str">
        <f>IFERROR(VLOOKUP($D136&amp;"-"&amp;$E136,IF($C$4="TEB0187_REV01",CALC_CONN_TEB0187_REV01!$F:$N),9,0),"---")</f>
        <v>---</v>
      </c>
      <c r="L136" s="59" t="str">
        <f>IFERROR(VLOOKUP(K136,B2B!$H$3:$I$2000,2,0),"---")</f>
        <v>---</v>
      </c>
      <c r="M136" s="59" t="str">
        <f>IFERROR(VLOOKUP(L136,IF($M$4="TEI0187_REV01",RAW_m_TEI0187_REV01!$AD:$AH),5,0),"---")</f>
        <v>---</v>
      </c>
      <c r="N136" s="59" t="str">
        <f>IFERROR(VLOOKUP(L136,IF($M$4="TEI0187_REV01",RAW_m_TEI0187_REV01!$AE:$AJ),6,0),"---")</f>
        <v>---</v>
      </c>
      <c r="O136" s="63" t="str">
        <f>IFERROR(VLOOKUP(L136,IF($M$4="TEI0187_REV01",RAW_m_TEI0187_REV01!$AD:$AE),2,0),"---")</f>
        <v>---</v>
      </c>
      <c r="P136" s="59" t="str">
        <f>IFERROR(VLOOKUP(O136,IF($M$4="TEI0187_REV01",RAW_m_TEI0187_REV01!$AJ:$AK),2,0),"---")</f>
        <v>---</v>
      </c>
      <c r="Q136" s="59" t="str">
        <f>IFERROR(VLOOKUP(L136,IF($M$4="TEI0187_REV01",RAW_m_TEI0187_REV01!$AD:$AF),3,0),"---")</f>
        <v>---</v>
      </c>
      <c r="R136" s="59" t="str">
        <f>IFERROR(VLOOKUP(O136,IF($M$4="TEI0187_REV01",RAW_m_TEI0187_REV01!$AE:$AG),3,0),"---")</f>
        <v>---</v>
      </c>
      <c r="S136" s="59" t="str">
        <f t="shared" ref="S136:S199" si="6">IFERROR(SUBSTITUTE(I136,"mm","")+SUBSTITUTE(R136,"mm",""),"---")</f>
        <v>---</v>
      </c>
    </row>
    <row r="137" spans="2:19" ht="15" customHeight="1" x14ac:dyDescent="0.25">
      <c r="B137" s="59">
        <f t="shared" si="5"/>
        <v>132</v>
      </c>
      <c r="C137" s="60">
        <f>IFERROR(IF($C$4="TEB0187_REV01",CALC_CONN_TEB0187_REV01!U137,),"---")</f>
        <v>0</v>
      </c>
      <c r="D137" s="59">
        <f>IFERROR(IF($C$4="TEB0187_REV01",CALC_CONN_TEB0187_REV01!D137,),"---")</f>
        <v>0</v>
      </c>
      <c r="E137" s="59">
        <f>IFERROR(IF($C$4="TEB0187_REV01",CALC_CONN_TEB0187_REV01!E137,),"---")</f>
        <v>0</v>
      </c>
      <c r="F137" s="59" t="str">
        <f>IFERROR(IF(VLOOKUP($D137&amp;"-"&amp;$E137,IF($C$4="TEB0187_REV01",CALC_CONN_TEB0187_REV01!$F:$I),4,0)="--","---",IF($C$4="TEB0187_REV01",CALC_CONN_TEB0187_REV01!$G137&amp; " --&gt; " &amp;CALC_CONN_TEB0187_REV01!$I137&amp; " --&gt; ")),"---")</f>
        <v>---</v>
      </c>
      <c r="G137" s="59" t="str">
        <f>IFERROR(IF(VLOOKUP($D137&amp;"-"&amp;$E137,IF($C$4="TEB0187_REV01",CALC_CONN_TEB0187_REV01!$F:$H),3,0)="--",VLOOKUP($D137&amp;"-"&amp;$E137,IF($C$4="TEB0187_REV01",CALC_CONN_TEB0187_REV01!$F:$H),2,0),VLOOKUP($D137&amp;"-"&amp;$E137,IF($C$4="TEB0187_REV01",CALC_CONN_TEB0187_REV01!$F:$H),3,0)),"---")</f>
        <v>---</v>
      </c>
      <c r="H137" s="59" t="str">
        <f>IFERROR(VLOOKUP(G137,IF($C$4="TEB0187_REV01",CALC_CONN_TEB0187_REV01!$G:$T),14,0),"---")</f>
        <v>---</v>
      </c>
      <c r="I137" s="59" t="str">
        <f>IFERROR(VLOOKUP($D137&amp;"-"&amp;$E137,IF($C$4="TEB0187_REV01",CALC_CONN_TEB0187_REV01!$F:$K,"???"),6,0),"---")</f>
        <v>---</v>
      </c>
      <c r="J137" s="61" t="str">
        <f>IFERROR(VLOOKUP($D137&amp;"-"&amp;$E137,IF($C$4="TEB0187_REV01",CALC_CONN_TEB0187_REV01!$F:$M,"???"),8,0),"---")</f>
        <v>---</v>
      </c>
      <c r="K137" s="62" t="str">
        <f>IFERROR(VLOOKUP($D137&amp;"-"&amp;$E137,IF($C$4="TEB0187_REV01",CALC_CONN_TEB0187_REV01!$F:$N),9,0),"---")</f>
        <v>---</v>
      </c>
      <c r="L137" s="59" t="str">
        <f>IFERROR(VLOOKUP(K137,B2B!$H$3:$I$2000,2,0),"---")</f>
        <v>---</v>
      </c>
      <c r="M137" s="59" t="str">
        <f>IFERROR(VLOOKUP(L137,IF($M$4="TEI0187_REV01",RAW_m_TEI0187_REV01!$AD:$AH),5,0),"---")</f>
        <v>---</v>
      </c>
      <c r="N137" s="59" t="str">
        <f>IFERROR(VLOOKUP(L137,IF($M$4="TEI0187_REV01",RAW_m_TEI0187_REV01!$AE:$AJ),6,0),"---")</f>
        <v>---</v>
      </c>
      <c r="O137" s="63" t="str">
        <f>IFERROR(VLOOKUP(L137,IF($M$4="TEI0187_REV01",RAW_m_TEI0187_REV01!$AD:$AE),2,0),"---")</f>
        <v>---</v>
      </c>
      <c r="P137" s="59" t="str">
        <f>IFERROR(VLOOKUP(O137,IF($M$4="TEI0187_REV01",RAW_m_TEI0187_REV01!$AJ:$AK),2,0),"---")</f>
        <v>---</v>
      </c>
      <c r="Q137" s="59" t="str">
        <f>IFERROR(VLOOKUP(L137,IF($M$4="TEI0187_REV01",RAW_m_TEI0187_REV01!$AD:$AF),3,0),"---")</f>
        <v>---</v>
      </c>
      <c r="R137" s="59" t="str">
        <f>IFERROR(VLOOKUP(O137,IF($M$4="TEI0187_REV01",RAW_m_TEI0187_REV01!$AE:$AG),3,0),"---")</f>
        <v>---</v>
      </c>
      <c r="S137" s="59" t="str">
        <f t="shared" si="6"/>
        <v>---</v>
      </c>
    </row>
    <row r="138" spans="2:19" ht="15" customHeight="1" x14ac:dyDescent="0.25">
      <c r="B138" s="59">
        <f t="shared" si="5"/>
        <v>133</v>
      </c>
      <c r="C138" s="60">
        <f>IFERROR(IF($C$4="TEB0187_REV01",CALC_CONN_TEB0187_REV01!U138,),"---")</f>
        <v>0</v>
      </c>
      <c r="D138" s="59">
        <f>IFERROR(IF($C$4="TEB0187_REV01",CALC_CONN_TEB0187_REV01!D138,),"---")</f>
        <v>0</v>
      </c>
      <c r="E138" s="59">
        <f>IFERROR(IF($C$4="TEB0187_REV01",CALC_CONN_TEB0187_REV01!E138,),"---")</f>
        <v>0</v>
      </c>
      <c r="F138" s="59" t="str">
        <f>IFERROR(IF(VLOOKUP($D138&amp;"-"&amp;$E138,IF($C$4="TEB0187_REV01",CALC_CONN_TEB0187_REV01!$F:$I),4,0)="--","---",IF($C$4="TEB0187_REV01",CALC_CONN_TEB0187_REV01!$G138&amp; " --&gt; " &amp;CALC_CONN_TEB0187_REV01!$I138&amp; " --&gt; ")),"---")</f>
        <v>---</v>
      </c>
      <c r="G138" s="59" t="str">
        <f>IFERROR(IF(VLOOKUP($D138&amp;"-"&amp;$E138,IF($C$4="TEB0187_REV01",CALC_CONN_TEB0187_REV01!$F:$H),3,0)="--",VLOOKUP($D138&amp;"-"&amp;$E138,IF($C$4="TEB0187_REV01",CALC_CONN_TEB0187_REV01!$F:$H),2,0),VLOOKUP($D138&amp;"-"&amp;$E138,IF($C$4="TEB0187_REV01",CALC_CONN_TEB0187_REV01!$F:$H),3,0)),"---")</f>
        <v>---</v>
      </c>
      <c r="H138" s="59" t="str">
        <f>IFERROR(VLOOKUP(G138,IF($C$4="TEB0187_REV01",CALC_CONN_TEB0187_REV01!$G:$T),14,0),"---")</f>
        <v>---</v>
      </c>
      <c r="I138" s="59" t="str">
        <f>IFERROR(VLOOKUP($D138&amp;"-"&amp;$E138,IF($C$4="TEB0187_REV01",CALC_CONN_TEB0187_REV01!$F:$K,"???"),6,0),"---")</f>
        <v>---</v>
      </c>
      <c r="J138" s="61" t="str">
        <f>IFERROR(VLOOKUP($D138&amp;"-"&amp;$E138,IF($C$4="TEB0187_REV01",CALC_CONN_TEB0187_REV01!$F:$M,"???"),8,0),"---")</f>
        <v>---</v>
      </c>
      <c r="K138" s="62" t="str">
        <f>IFERROR(VLOOKUP($D138&amp;"-"&amp;$E138,IF($C$4="TEB0187_REV01",CALC_CONN_TEB0187_REV01!$F:$N),9,0),"---")</f>
        <v>---</v>
      </c>
      <c r="L138" s="59" t="str">
        <f>IFERROR(VLOOKUP(K138,B2B!$H$3:$I$2000,2,0),"---")</f>
        <v>---</v>
      </c>
      <c r="M138" s="59" t="str">
        <f>IFERROR(VLOOKUP(L138,IF($M$4="TEI0187_REV01",RAW_m_TEI0187_REV01!$AD:$AH),5,0),"---")</f>
        <v>---</v>
      </c>
      <c r="N138" s="59" t="str">
        <f>IFERROR(VLOOKUP(L138,IF($M$4="TEI0187_REV01",RAW_m_TEI0187_REV01!$AE:$AJ),6,0),"---")</f>
        <v>---</v>
      </c>
      <c r="O138" s="63" t="str">
        <f>IFERROR(VLOOKUP(L138,IF($M$4="TEI0187_REV01",RAW_m_TEI0187_REV01!$AD:$AE),2,0),"---")</f>
        <v>---</v>
      </c>
      <c r="P138" s="59" t="str">
        <f>IFERROR(VLOOKUP(O138,IF($M$4="TEI0187_REV01",RAW_m_TEI0187_REV01!$AJ:$AK),2,0),"---")</f>
        <v>---</v>
      </c>
      <c r="Q138" s="59" t="str">
        <f>IFERROR(VLOOKUP(L138,IF($M$4="TEI0187_REV01",RAW_m_TEI0187_REV01!$AD:$AF),3,0),"---")</f>
        <v>---</v>
      </c>
      <c r="R138" s="59" t="str">
        <f>IFERROR(VLOOKUP(O138,IF($M$4="TEI0187_REV01",RAW_m_TEI0187_REV01!$AE:$AG),3,0),"---")</f>
        <v>---</v>
      </c>
      <c r="S138" s="59" t="str">
        <f t="shared" si="6"/>
        <v>---</v>
      </c>
    </row>
    <row r="139" spans="2:19" ht="15" customHeight="1" x14ac:dyDescent="0.25">
      <c r="B139" s="59">
        <f t="shared" si="5"/>
        <v>134</v>
      </c>
      <c r="C139" s="60">
        <f>IFERROR(IF($C$4="TEB0187_REV01",CALC_CONN_TEB0187_REV01!U139,),"---")</f>
        <v>0</v>
      </c>
      <c r="D139" s="59">
        <f>IFERROR(IF($C$4="TEB0187_REV01",CALC_CONN_TEB0187_REV01!D139,),"---")</f>
        <v>0</v>
      </c>
      <c r="E139" s="59">
        <f>IFERROR(IF($C$4="TEB0187_REV01",CALC_CONN_TEB0187_REV01!E139,),"---")</f>
        <v>0</v>
      </c>
      <c r="F139" s="59" t="str">
        <f>IFERROR(IF(VLOOKUP($D139&amp;"-"&amp;$E139,IF($C$4="TEB0187_REV01",CALC_CONN_TEB0187_REV01!$F:$I),4,0)="--","---",IF($C$4="TEB0187_REV01",CALC_CONN_TEB0187_REV01!$G139&amp; " --&gt; " &amp;CALC_CONN_TEB0187_REV01!$I139&amp; " --&gt; ")),"---")</f>
        <v>---</v>
      </c>
      <c r="G139" s="59" t="str">
        <f>IFERROR(IF(VLOOKUP($D139&amp;"-"&amp;$E139,IF($C$4="TEB0187_REV01",CALC_CONN_TEB0187_REV01!$F:$H),3,0)="--",VLOOKUP($D139&amp;"-"&amp;$E139,IF($C$4="TEB0187_REV01",CALC_CONN_TEB0187_REV01!$F:$H),2,0),VLOOKUP($D139&amp;"-"&amp;$E139,IF($C$4="TEB0187_REV01",CALC_CONN_TEB0187_REV01!$F:$H),3,0)),"---")</f>
        <v>---</v>
      </c>
      <c r="H139" s="59" t="str">
        <f>IFERROR(VLOOKUP(G139,IF($C$4="TEB0187_REV01",CALC_CONN_TEB0187_REV01!$G:$T),14,0),"---")</f>
        <v>---</v>
      </c>
      <c r="I139" s="59" t="str">
        <f>IFERROR(VLOOKUP($D139&amp;"-"&amp;$E139,IF($C$4="TEB0187_REV01",CALC_CONN_TEB0187_REV01!$F:$K,"???"),6,0),"---")</f>
        <v>---</v>
      </c>
      <c r="J139" s="61" t="str">
        <f>IFERROR(VLOOKUP($D139&amp;"-"&amp;$E139,IF($C$4="TEB0187_REV01",CALC_CONN_TEB0187_REV01!$F:$M,"???"),8,0),"---")</f>
        <v>---</v>
      </c>
      <c r="K139" s="62" t="str">
        <f>IFERROR(VLOOKUP($D139&amp;"-"&amp;$E139,IF($C$4="TEB0187_REV01",CALC_CONN_TEB0187_REV01!$F:$N),9,0),"---")</f>
        <v>---</v>
      </c>
      <c r="L139" s="59" t="str">
        <f>IFERROR(VLOOKUP(K139,B2B!$H$3:$I$2000,2,0),"---")</f>
        <v>---</v>
      </c>
      <c r="M139" s="59" t="str">
        <f>IFERROR(VLOOKUP(L139,IF($M$4="TEI0187_REV01",RAW_m_TEI0187_REV01!$AD:$AH),5,0),"---")</f>
        <v>---</v>
      </c>
      <c r="N139" s="59" t="str">
        <f>IFERROR(VLOOKUP(L139,IF($M$4="TEI0187_REV01",RAW_m_TEI0187_REV01!$AE:$AJ),6,0),"---")</f>
        <v>---</v>
      </c>
      <c r="O139" s="63" t="str">
        <f>IFERROR(VLOOKUP(L139,IF($M$4="TEI0187_REV01",RAW_m_TEI0187_REV01!$AD:$AE),2,0),"---")</f>
        <v>---</v>
      </c>
      <c r="P139" s="59" t="str">
        <f>IFERROR(VLOOKUP(O139,IF($M$4="TEI0187_REV01",RAW_m_TEI0187_REV01!$AJ:$AK),2,0),"---")</f>
        <v>---</v>
      </c>
      <c r="Q139" s="59" t="str">
        <f>IFERROR(VLOOKUP(L139,IF($M$4="TEI0187_REV01",RAW_m_TEI0187_REV01!$AD:$AF),3,0),"---")</f>
        <v>---</v>
      </c>
      <c r="R139" s="59" t="str">
        <f>IFERROR(VLOOKUP(O139,IF($M$4="TEI0187_REV01",RAW_m_TEI0187_REV01!$AE:$AG),3,0),"---")</f>
        <v>---</v>
      </c>
      <c r="S139" s="59" t="str">
        <f t="shared" si="6"/>
        <v>---</v>
      </c>
    </row>
    <row r="140" spans="2:19" ht="15" customHeight="1" x14ac:dyDescent="0.25">
      <c r="B140" s="59">
        <f t="shared" si="5"/>
        <v>135</v>
      </c>
      <c r="C140" s="60">
        <f>IFERROR(IF($C$4="TEB0187_REV01",CALC_CONN_TEB0187_REV01!U140,),"---")</f>
        <v>0</v>
      </c>
      <c r="D140" s="59">
        <f>IFERROR(IF($C$4="TEB0187_REV01",CALC_CONN_TEB0187_REV01!D140,),"---")</f>
        <v>0</v>
      </c>
      <c r="E140" s="59">
        <f>IFERROR(IF($C$4="TEB0187_REV01",CALC_CONN_TEB0187_REV01!E140,),"---")</f>
        <v>0</v>
      </c>
      <c r="F140" s="59" t="str">
        <f>IFERROR(IF(VLOOKUP($D140&amp;"-"&amp;$E140,IF($C$4="TEB0187_REV01",CALC_CONN_TEB0187_REV01!$F:$I),4,0)="--","---",IF($C$4="TEB0187_REV01",CALC_CONN_TEB0187_REV01!$G140&amp; " --&gt; " &amp;CALC_CONN_TEB0187_REV01!$I140&amp; " --&gt; ")),"---")</f>
        <v>---</v>
      </c>
      <c r="G140" s="59" t="str">
        <f>IFERROR(IF(VLOOKUP($D140&amp;"-"&amp;$E140,IF($C$4="TEB0187_REV01",CALC_CONN_TEB0187_REV01!$F:$H),3,0)="--",VLOOKUP($D140&amp;"-"&amp;$E140,IF($C$4="TEB0187_REV01",CALC_CONN_TEB0187_REV01!$F:$H),2,0),VLOOKUP($D140&amp;"-"&amp;$E140,IF($C$4="TEB0187_REV01",CALC_CONN_TEB0187_REV01!$F:$H),3,0)),"---")</f>
        <v>---</v>
      </c>
      <c r="H140" s="59" t="str">
        <f>IFERROR(VLOOKUP(G140,IF($C$4="TEB0187_REV01",CALC_CONN_TEB0187_REV01!$G:$T),14,0),"---")</f>
        <v>---</v>
      </c>
      <c r="I140" s="59" t="str">
        <f>IFERROR(VLOOKUP($D140&amp;"-"&amp;$E140,IF($C$4="TEB0187_REV01",CALC_CONN_TEB0187_REV01!$F:$K,"???"),6,0),"---")</f>
        <v>---</v>
      </c>
      <c r="J140" s="61" t="str">
        <f>IFERROR(VLOOKUP($D140&amp;"-"&amp;$E140,IF($C$4="TEB0187_REV01",CALC_CONN_TEB0187_REV01!$F:$M,"???"),8,0),"---")</f>
        <v>---</v>
      </c>
      <c r="K140" s="62" t="str">
        <f>IFERROR(VLOOKUP($D140&amp;"-"&amp;$E140,IF($C$4="TEB0187_REV01",CALC_CONN_TEB0187_REV01!$F:$N),9,0),"---")</f>
        <v>---</v>
      </c>
      <c r="L140" s="59" t="str">
        <f>IFERROR(VLOOKUP(K140,B2B!$H$3:$I$2000,2,0),"---")</f>
        <v>---</v>
      </c>
      <c r="M140" s="59" t="str">
        <f>IFERROR(VLOOKUP(L140,IF($M$4="TEI0187_REV01",RAW_m_TEI0187_REV01!$AD:$AH),5,0),"---")</f>
        <v>---</v>
      </c>
      <c r="N140" s="59" t="str">
        <f>IFERROR(VLOOKUP(L140,IF($M$4="TEI0187_REV01",RAW_m_TEI0187_REV01!$AE:$AJ),6,0),"---")</f>
        <v>---</v>
      </c>
      <c r="O140" s="63" t="str">
        <f>IFERROR(VLOOKUP(L140,IF($M$4="TEI0187_REV01",RAW_m_TEI0187_REV01!$AD:$AE),2,0),"---")</f>
        <v>---</v>
      </c>
      <c r="P140" s="59" t="str">
        <f>IFERROR(VLOOKUP(O140,IF($M$4="TEI0187_REV01",RAW_m_TEI0187_REV01!$AJ:$AK),2,0),"---")</f>
        <v>---</v>
      </c>
      <c r="Q140" s="59" t="str">
        <f>IFERROR(VLOOKUP(L140,IF($M$4="TEI0187_REV01",RAW_m_TEI0187_REV01!$AD:$AF),3,0),"---")</f>
        <v>---</v>
      </c>
      <c r="R140" s="59" t="str">
        <f>IFERROR(VLOOKUP(O140,IF($M$4="TEI0187_REV01",RAW_m_TEI0187_REV01!$AE:$AG),3,0),"---")</f>
        <v>---</v>
      </c>
      <c r="S140" s="59" t="str">
        <f t="shared" si="6"/>
        <v>---</v>
      </c>
    </row>
    <row r="141" spans="2:19" ht="15" customHeight="1" x14ac:dyDescent="0.25">
      <c r="B141" s="59">
        <f t="shared" si="5"/>
        <v>136</v>
      </c>
      <c r="C141" s="60">
        <f>IFERROR(IF($C$4="TEB0187_REV01",CALC_CONN_TEB0187_REV01!U141,),"---")</f>
        <v>0</v>
      </c>
      <c r="D141" s="59">
        <f>IFERROR(IF($C$4="TEB0187_REV01",CALC_CONN_TEB0187_REV01!D141,),"---")</f>
        <v>0</v>
      </c>
      <c r="E141" s="59">
        <f>IFERROR(IF($C$4="TEB0187_REV01",CALC_CONN_TEB0187_REV01!E141,),"---")</f>
        <v>0</v>
      </c>
      <c r="F141" s="59" t="str">
        <f>IFERROR(IF(VLOOKUP($D141&amp;"-"&amp;$E141,IF($C$4="TEB0187_REV01",CALC_CONN_TEB0187_REV01!$F:$I),4,0)="--","---",IF($C$4="TEB0187_REV01",CALC_CONN_TEB0187_REV01!$G141&amp; " --&gt; " &amp;CALC_CONN_TEB0187_REV01!$I141&amp; " --&gt; ")),"---")</f>
        <v>---</v>
      </c>
      <c r="G141" s="59" t="str">
        <f>IFERROR(IF(VLOOKUP($D141&amp;"-"&amp;$E141,IF($C$4="TEB0187_REV01",CALC_CONN_TEB0187_REV01!$F:$H),3,0)="--",VLOOKUP($D141&amp;"-"&amp;$E141,IF($C$4="TEB0187_REV01",CALC_CONN_TEB0187_REV01!$F:$H),2,0),VLOOKUP($D141&amp;"-"&amp;$E141,IF($C$4="TEB0187_REV01",CALC_CONN_TEB0187_REV01!$F:$H),3,0)),"---")</f>
        <v>---</v>
      </c>
      <c r="H141" s="59" t="str">
        <f>IFERROR(VLOOKUP(G141,IF($C$4="TEB0187_REV01",CALC_CONN_TEB0187_REV01!$G:$T),14,0),"---")</f>
        <v>---</v>
      </c>
      <c r="I141" s="59" t="str">
        <f>IFERROR(VLOOKUP($D141&amp;"-"&amp;$E141,IF($C$4="TEB0187_REV01",CALC_CONN_TEB0187_REV01!$F:$K,"???"),6,0),"---")</f>
        <v>---</v>
      </c>
      <c r="J141" s="61" t="str">
        <f>IFERROR(VLOOKUP($D141&amp;"-"&amp;$E141,IF($C$4="TEB0187_REV01",CALC_CONN_TEB0187_REV01!$F:$M,"???"),8,0),"---")</f>
        <v>---</v>
      </c>
      <c r="K141" s="62" t="str">
        <f>IFERROR(VLOOKUP($D141&amp;"-"&amp;$E141,IF($C$4="TEB0187_REV01",CALC_CONN_TEB0187_REV01!$F:$N),9,0),"---")</f>
        <v>---</v>
      </c>
      <c r="L141" s="59" t="str">
        <f>IFERROR(VLOOKUP(K141,B2B!$H$3:$I$2000,2,0),"---")</f>
        <v>---</v>
      </c>
      <c r="M141" s="59" t="str">
        <f>IFERROR(VLOOKUP(L141,IF($M$4="TEI0187_REV01",RAW_m_TEI0187_REV01!$AD:$AH),5,0),"---")</f>
        <v>---</v>
      </c>
      <c r="N141" s="59" t="str">
        <f>IFERROR(VLOOKUP(L141,IF($M$4="TEI0187_REV01",RAW_m_TEI0187_REV01!$AE:$AJ),6,0),"---")</f>
        <v>---</v>
      </c>
      <c r="O141" s="63" t="str">
        <f>IFERROR(VLOOKUP(L141,IF($M$4="TEI0187_REV01",RAW_m_TEI0187_REV01!$AD:$AE),2,0),"---")</f>
        <v>---</v>
      </c>
      <c r="P141" s="59" t="str">
        <f>IFERROR(VLOOKUP(O141,IF($M$4="TEI0187_REV01",RAW_m_TEI0187_REV01!$AJ:$AK),2,0),"---")</f>
        <v>---</v>
      </c>
      <c r="Q141" s="59" t="str">
        <f>IFERROR(VLOOKUP(L141,IF($M$4="TEI0187_REV01",RAW_m_TEI0187_REV01!$AD:$AF),3,0),"---")</f>
        <v>---</v>
      </c>
      <c r="R141" s="59" t="str">
        <f>IFERROR(VLOOKUP(O141,IF($M$4="TEI0187_REV01",RAW_m_TEI0187_REV01!$AE:$AG),3,0),"---")</f>
        <v>---</v>
      </c>
      <c r="S141" s="59" t="str">
        <f t="shared" si="6"/>
        <v>---</v>
      </c>
    </row>
    <row r="142" spans="2:19" ht="15" customHeight="1" x14ac:dyDescent="0.25">
      <c r="B142" s="59">
        <f t="shared" si="5"/>
        <v>137</v>
      </c>
      <c r="C142" s="60">
        <f>IFERROR(IF($C$4="TEB0187_REV01",CALC_CONN_TEB0187_REV01!U142,),"---")</f>
        <v>0</v>
      </c>
      <c r="D142" s="59">
        <f>IFERROR(IF($C$4="TEB0187_REV01",CALC_CONN_TEB0187_REV01!D142,),"---")</f>
        <v>0</v>
      </c>
      <c r="E142" s="59">
        <f>IFERROR(IF($C$4="TEB0187_REV01",CALC_CONN_TEB0187_REV01!E142,),"---")</f>
        <v>0</v>
      </c>
      <c r="F142" s="59" t="str">
        <f>IFERROR(IF(VLOOKUP($D142&amp;"-"&amp;$E142,IF($C$4="TEB0187_REV01",CALC_CONN_TEB0187_REV01!$F:$I),4,0)="--","---",IF($C$4="TEB0187_REV01",CALC_CONN_TEB0187_REV01!$G142&amp; " --&gt; " &amp;CALC_CONN_TEB0187_REV01!$I142&amp; " --&gt; ")),"---")</f>
        <v>---</v>
      </c>
      <c r="G142" s="59" t="str">
        <f>IFERROR(IF(VLOOKUP($D142&amp;"-"&amp;$E142,IF($C$4="TEB0187_REV01",CALC_CONN_TEB0187_REV01!$F:$H),3,0)="--",VLOOKUP($D142&amp;"-"&amp;$E142,IF($C$4="TEB0187_REV01",CALC_CONN_TEB0187_REV01!$F:$H),2,0),VLOOKUP($D142&amp;"-"&amp;$E142,IF($C$4="TEB0187_REV01",CALC_CONN_TEB0187_REV01!$F:$H),3,0)),"---")</f>
        <v>---</v>
      </c>
      <c r="H142" s="59" t="str">
        <f>IFERROR(VLOOKUP(G142,IF($C$4="TEB0187_REV01",CALC_CONN_TEB0187_REV01!$G:$T),14,0),"---")</f>
        <v>---</v>
      </c>
      <c r="I142" s="59" t="str">
        <f>IFERROR(VLOOKUP($D142&amp;"-"&amp;$E142,IF($C$4="TEB0187_REV01",CALC_CONN_TEB0187_REV01!$F:$K,"???"),6,0),"---")</f>
        <v>---</v>
      </c>
      <c r="J142" s="61" t="str">
        <f>IFERROR(VLOOKUP($D142&amp;"-"&amp;$E142,IF($C$4="TEB0187_REV01",CALC_CONN_TEB0187_REV01!$F:$M,"???"),8,0),"---")</f>
        <v>---</v>
      </c>
      <c r="K142" s="62" t="str">
        <f>IFERROR(VLOOKUP($D142&amp;"-"&amp;$E142,IF($C$4="TEB0187_REV01",CALC_CONN_TEB0187_REV01!$F:$N),9,0),"---")</f>
        <v>---</v>
      </c>
      <c r="L142" s="59" t="str">
        <f>IFERROR(VLOOKUP(K142,B2B!$H$3:$I$2000,2,0),"---")</f>
        <v>---</v>
      </c>
      <c r="M142" s="59" t="str">
        <f>IFERROR(VLOOKUP(L142,IF($M$4="TEI0187_REV01",RAW_m_TEI0187_REV01!$AD:$AH),5,0),"---")</f>
        <v>---</v>
      </c>
      <c r="N142" s="59" t="str">
        <f>IFERROR(VLOOKUP(L142,IF($M$4="TEI0187_REV01",RAW_m_TEI0187_REV01!$AE:$AJ),6,0),"---")</f>
        <v>---</v>
      </c>
      <c r="O142" s="63" t="str">
        <f>IFERROR(VLOOKUP(L142,IF($M$4="TEI0187_REV01",RAW_m_TEI0187_REV01!$AD:$AE),2,0),"---")</f>
        <v>---</v>
      </c>
      <c r="P142" s="59" t="str">
        <f>IFERROR(VLOOKUP(O142,IF($M$4="TEI0187_REV01",RAW_m_TEI0187_REV01!$AJ:$AK),2,0),"---")</f>
        <v>---</v>
      </c>
      <c r="Q142" s="59" t="str">
        <f>IFERROR(VLOOKUP(L142,IF($M$4="TEI0187_REV01",RAW_m_TEI0187_REV01!$AD:$AF),3,0),"---")</f>
        <v>---</v>
      </c>
      <c r="R142" s="59" t="str">
        <f>IFERROR(VLOOKUP(O142,IF($M$4="TEI0187_REV01",RAW_m_TEI0187_REV01!$AE:$AG),3,0),"---")</f>
        <v>---</v>
      </c>
      <c r="S142" s="59" t="str">
        <f t="shared" si="6"/>
        <v>---</v>
      </c>
    </row>
    <row r="143" spans="2:19" ht="15" customHeight="1" x14ac:dyDescent="0.25">
      <c r="B143" s="59">
        <f t="shared" si="5"/>
        <v>138</v>
      </c>
      <c r="C143" s="60">
        <f>IFERROR(IF($C$4="TEB0187_REV01",CALC_CONN_TEB0187_REV01!U143,),"---")</f>
        <v>0</v>
      </c>
      <c r="D143" s="59">
        <f>IFERROR(IF($C$4="TEB0187_REV01",CALC_CONN_TEB0187_REV01!D143,),"---")</f>
        <v>0</v>
      </c>
      <c r="E143" s="59">
        <f>IFERROR(IF($C$4="TEB0187_REV01",CALC_CONN_TEB0187_REV01!E143,),"---")</f>
        <v>0</v>
      </c>
      <c r="F143" s="59" t="str">
        <f>IFERROR(IF(VLOOKUP($D143&amp;"-"&amp;$E143,IF($C$4="TEB0187_REV01",CALC_CONN_TEB0187_REV01!$F:$I),4,0)="--","---",IF($C$4="TEB0187_REV01",CALC_CONN_TEB0187_REV01!$G143&amp; " --&gt; " &amp;CALC_CONN_TEB0187_REV01!$I143&amp; " --&gt; ")),"---")</f>
        <v>---</v>
      </c>
      <c r="G143" s="59" t="str">
        <f>IFERROR(IF(VLOOKUP($D143&amp;"-"&amp;$E143,IF($C$4="TEB0187_REV01",CALC_CONN_TEB0187_REV01!$F:$H),3,0)="--",VLOOKUP($D143&amp;"-"&amp;$E143,IF($C$4="TEB0187_REV01",CALC_CONN_TEB0187_REV01!$F:$H),2,0),VLOOKUP($D143&amp;"-"&amp;$E143,IF($C$4="TEB0187_REV01",CALC_CONN_TEB0187_REV01!$F:$H),3,0)),"---")</f>
        <v>---</v>
      </c>
      <c r="H143" s="59" t="str">
        <f>IFERROR(VLOOKUP(G143,IF($C$4="TEB0187_REV01",CALC_CONN_TEB0187_REV01!$G:$T),14,0),"---")</f>
        <v>---</v>
      </c>
      <c r="I143" s="59" t="str">
        <f>IFERROR(VLOOKUP($D143&amp;"-"&amp;$E143,IF($C$4="TEB0187_REV01",CALC_CONN_TEB0187_REV01!$F:$K,"???"),6,0),"---")</f>
        <v>---</v>
      </c>
      <c r="J143" s="61" t="str">
        <f>IFERROR(VLOOKUP($D143&amp;"-"&amp;$E143,IF($C$4="TEB0187_REV01",CALC_CONN_TEB0187_REV01!$F:$M,"???"),8,0),"---")</f>
        <v>---</v>
      </c>
      <c r="K143" s="62" t="str">
        <f>IFERROR(VLOOKUP($D143&amp;"-"&amp;$E143,IF($C$4="TEB0187_REV01",CALC_CONN_TEB0187_REV01!$F:$N),9,0),"---")</f>
        <v>---</v>
      </c>
      <c r="L143" s="59" t="str">
        <f>IFERROR(VLOOKUP(K143,B2B!$H$3:$I$2000,2,0),"---")</f>
        <v>---</v>
      </c>
      <c r="M143" s="59" t="str">
        <f>IFERROR(VLOOKUP(L143,IF($M$4="TEI0187_REV01",RAW_m_TEI0187_REV01!$AD:$AH),5,0),"---")</f>
        <v>---</v>
      </c>
      <c r="N143" s="59" t="str">
        <f>IFERROR(VLOOKUP(L143,IF($M$4="TEI0187_REV01",RAW_m_TEI0187_REV01!$AE:$AJ),6,0),"---")</f>
        <v>---</v>
      </c>
      <c r="O143" s="63" t="str">
        <f>IFERROR(VLOOKUP(L143,IF($M$4="TEI0187_REV01",RAW_m_TEI0187_REV01!$AD:$AE),2,0),"---")</f>
        <v>---</v>
      </c>
      <c r="P143" s="59" t="str">
        <f>IFERROR(VLOOKUP(O143,IF($M$4="TEI0187_REV01",RAW_m_TEI0187_REV01!$AJ:$AK),2,0),"---")</f>
        <v>---</v>
      </c>
      <c r="Q143" s="59" t="str">
        <f>IFERROR(VLOOKUP(L143,IF($M$4="TEI0187_REV01",RAW_m_TEI0187_REV01!$AD:$AF),3,0),"---")</f>
        <v>---</v>
      </c>
      <c r="R143" s="59" t="str">
        <f>IFERROR(VLOOKUP(O143,IF($M$4="TEI0187_REV01",RAW_m_TEI0187_REV01!$AE:$AG),3,0),"---")</f>
        <v>---</v>
      </c>
      <c r="S143" s="59" t="str">
        <f t="shared" si="6"/>
        <v>---</v>
      </c>
    </row>
    <row r="144" spans="2:19" ht="15" customHeight="1" x14ac:dyDescent="0.25">
      <c r="B144" s="59">
        <f t="shared" si="5"/>
        <v>139</v>
      </c>
      <c r="C144" s="60">
        <f>IFERROR(IF($C$4="TEB0187_REV01",CALC_CONN_TEB0187_REV01!U144,),"---")</f>
        <v>0</v>
      </c>
      <c r="D144" s="59">
        <f>IFERROR(IF($C$4="TEB0187_REV01",CALC_CONN_TEB0187_REV01!D144,),"---")</f>
        <v>0</v>
      </c>
      <c r="E144" s="59">
        <f>IFERROR(IF($C$4="TEB0187_REV01",CALC_CONN_TEB0187_REV01!E144,),"---")</f>
        <v>0</v>
      </c>
      <c r="F144" s="59" t="str">
        <f>IFERROR(IF(VLOOKUP($D144&amp;"-"&amp;$E144,IF($C$4="TEB0187_REV01",CALC_CONN_TEB0187_REV01!$F:$I),4,0)="--","---",IF($C$4="TEB0187_REV01",CALC_CONN_TEB0187_REV01!$G144&amp; " --&gt; " &amp;CALC_CONN_TEB0187_REV01!$I144&amp; " --&gt; ")),"---")</f>
        <v>---</v>
      </c>
      <c r="G144" s="59" t="str">
        <f>IFERROR(IF(VLOOKUP($D144&amp;"-"&amp;$E144,IF($C$4="TEB0187_REV01",CALC_CONN_TEB0187_REV01!$F:$H),3,0)="--",VLOOKUP($D144&amp;"-"&amp;$E144,IF($C$4="TEB0187_REV01",CALC_CONN_TEB0187_REV01!$F:$H),2,0),VLOOKUP($D144&amp;"-"&amp;$E144,IF($C$4="TEB0187_REV01",CALC_CONN_TEB0187_REV01!$F:$H),3,0)),"---")</f>
        <v>---</v>
      </c>
      <c r="H144" s="59" t="str">
        <f>IFERROR(VLOOKUP(G144,IF($C$4="TEB0187_REV01",CALC_CONN_TEB0187_REV01!$G:$T),14,0),"---")</f>
        <v>---</v>
      </c>
      <c r="I144" s="59" t="str">
        <f>IFERROR(VLOOKUP($D144&amp;"-"&amp;$E144,IF($C$4="TEB0187_REV01",CALC_CONN_TEB0187_REV01!$F:$K,"???"),6,0),"---")</f>
        <v>---</v>
      </c>
      <c r="J144" s="61" t="str">
        <f>IFERROR(VLOOKUP($D144&amp;"-"&amp;$E144,IF($C$4="TEB0187_REV01",CALC_CONN_TEB0187_REV01!$F:$M,"???"),8,0),"---")</f>
        <v>---</v>
      </c>
      <c r="K144" s="62" t="str">
        <f>IFERROR(VLOOKUP($D144&amp;"-"&amp;$E144,IF($C$4="TEB0187_REV01",CALC_CONN_TEB0187_REV01!$F:$N),9,0),"---")</f>
        <v>---</v>
      </c>
      <c r="L144" s="59" t="str">
        <f>IFERROR(VLOOKUP(K144,B2B!$H$3:$I$2000,2,0),"---")</f>
        <v>---</v>
      </c>
      <c r="M144" s="59" t="str">
        <f>IFERROR(VLOOKUP(L144,IF($M$4="TEI0187_REV01",RAW_m_TEI0187_REV01!$AD:$AH),5,0),"---")</f>
        <v>---</v>
      </c>
      <c r="N144" s="59" t="str">
        <f>IFERROR(VLOOKUP(L144,IF($M$4="TEI0187_REV01",RAW_m_TEI0187_REV01!$AE:$AJ),6,0),"---")</f>
        <v>---</v>
      </c>
      <c r="O144" s="63" t="str">
        <f>IFERROR(VLOOKUP(L144,IF($M$4="TEI0187_REV01",RAW_m_TEI0187_REV01!$AD:$AE),2,0),"---")</f>
        <v>---</v>
      </c>
      <c r="P144" s="59" t="str">
        <f>IFERROR(VLOOKUP(O144,IF($M$4="TEI0187_REV01",RAW_m_TEI0187_REV01!$AJ:$AK),2,0),"---")</f>
        <v>---</v>
      </c>
      <c r="Q144" s="59" t="str">
        <f>IFERROR(VLOOKUP(L144,IF($M$4="TEI0187_REV01",RAW_m_TEI0187_REV01!$AD:$AF),3,0),"---")</f>
        <v>---</v>
      </c>
      <c r="R144" s="59" t="str">
        <f>IFERROR(VLOOKUP(O144,IF($M$4="TEI0187_REV01",RAW_m_TEI0187_REV01!$AE:$AG),3,0),"---")</f>
        <v>---</v>
      </c>
      <c r="S144" s="59" t="str">
        <f t="shared" si="6"/>
        <v>---</v>
      </c>
    </row>
    <row r="145" spans="2:19" ht="15" customHeight="1" x14ac:dyDescent="0.25">
      <c r="B145" s="59">
        <f t="shared" si="5"/>
        <v>140</v>
      </c>
      <c r="C145" s="60">
        <f>IFERROR(IF($C$4="TEB0187_REV01",CALC_CONN_TEB0187_REV01!U145,),"---")</f>
        <v>0</v>
      </c>
      <c r="D145" s="59">
        <f>IFERROR(IF($C$4="TEB0187_REV01",CALC_CONN_TEB0187_REV01!D145,),"---")</f>
        <v>0</v>
      </c>
      <c r="E145" s="59">
        <f>IFERROR(IF($C$4="TEB0187_REV01",CALC_CONN_TEB0187_REV01!E145,),"---")</f>
        <v>0</v>
      </c>
      <c r="F145" s="59" t="str">
        <f>IFERROR(IF(VLOOKUP($D145&amp;"-"&amp;$E145,IF($C$4="TEB0187_REV01",CALC_CONN_TEB0187_REV01!$F:$I),4,0)="--","---",IF($C$4="TEB0187_REV01",CALC_CONN_TEB0187_REV01!$G145&amp; " --&gt; " &amp;CALC_CONN_TEB0187_REV01!$I145&amp; " --&gt; ")),"---")</f>
        <v>---</v>
      </c>
      <c r="G145" s="59" t="str">
        <f>IFERROR(IF(VLOOKUP($D145&amp;"-"&amp;$E145,IF($C$4="TEB0187_REV01",CALC_CONN_TEB0187_REV01!$F:$H),3,0)="--",VLOOKUP($D145&amp;"-"&amp;$E145,IF($C$4="TEB0187_REV01",CALC_CONN_TEB0187_REV01!$F:$H),2,0),VLOOKUP($D145&amp;"-"&amp;$E145,IF($C$4="TEB0187_REV01",CALC_CONN_TEB0187_REV01!$F:$H),3,0)),"---")</f>
        <v>---</v>
      </c>
      <c r="H145" s="59" t="str">
        <f>IFERROR(VLOOKUP(G145,IF($C$4="TEB0187_REV01",CALC_CONN_TEB0187_REV01!$G:$T),14,0),"---")</f>
        <v>---</v>
      </c>
      <c r="I145" s="59" t="str">
        <f>IFERROR(VLOOKUP($D145&amp;"-"&amp;$E145,IF($C$4="TEB0187_REV01",CALC_CONN_TEB0187_REV01!$F:$K,"???"),6,0),"---")</f>
        <v>---</v>
      </c>
      <c r="J145" s="61" t="str">
        <f>IFERROR(VLOOKUP($D145&amp;"-"&amp;$E145,IF($C$4="TEB0187_REV01",CALC_CONN_TEB0187_REV01!$F:$M,"???"),8,0),"---")</f>
        <v>---</v>
      </c>
      <c r="K145" s="62" t="str">
        <f>IFERROR(VLOOKUP($D145&amp;"-"&amp;$E145,IF($C$4="TEB0187_REV01",CALC_CONN_TEB0187_REV01!$F:$N),9,0),"---")</f>
        <v>---</v>
      </c>
      <c r="L145" s="59" t="str">
        <f>IFERROR(VLOOKUP(K145,B2B!$H$3:$I$2000,2,0),"---")</f>
        <v>---</v>
      </c>
      <c r="M145" s="59" t="str">
        <f>IFERROR(VLOOKUP(L145,IF($M$4="TEI0187_REV01",RAW_m_TEI0187_REV01!$AD:$AH),5,0),"---")</f>
        <v>---</v>
      </c>
      <c r="N145" s="59" t="str">
        <f>IFERROR(VLOOKUP(L145,IF($M$4="TEI0187_REV01",RAW_m_TEI0187_REV01!$AE:$AJ),6,0),"---")</f>
        <v>---</v>
      </c>
      <c r="O145" s="63" t="str">
        <f>IFERROR(VLOOKUP(L145,IF($M$4="TEI0187_REV01",RAW_m_TEI0187_REV01!$AD:$AE),2,0),"---")</f>
        <v>---</v>
      </c>
      <c r="P145" s="59" t="str">
        <f>IFERROR(VLOOKUP(O145,IF($M$4="TEI0187_REV01",RAW_m_TEI0187_REV01!$AJ:$AK),2,0),"---")</f>
        <v>---</v>
      </c>
      <c r="Q145" s="59" t="str">
        <f>IFERROR(VLOOKUP(L145,IF($M$4="TEI0187_REV01",RAW_m_TEI0187_REV01!$AD:$AF),3,0),"---")</f>
        <v>---</v>
      </c>
      <c r="R145" s="59" t="str">
        <f>IFERROR(VLOOKUP(O145,IF($M$4="TEI0187_REV01",RAW_m_TEI0187_REV01!$AE:$AG),3,0),"---")</f>
        <v>---</v>
      </c>
      <c r="S145" s="59" t="str">
        <f t="shared" si="6"/>
        <v>---</v>
      </c>
    </row>
    <row r="146" spans="2:19" ht="15" customHeight="1" x14ac:dyDescent="0.25">
      <c r="B146" s="59">
        <f t="shared" si="5"/>
        <v>141</v>
      </c>
      <c r="C146" s="60">
        <f>IFERROR(IF($C$4="TEB0187_REV01",CALC_CONN_TEB0187_REV01!U146,),"---")</f>
        <v>0</v>
      </c>
      <c r="D146" s="59">
        <f>IFERROR(IF($C$4="TEB0187_REV01",CALC_CONN_TEB0187_REV01!D146,),"---")</f>
        <v>0</v>
      </c>
      <c r="E146" s="59">
        <f>IFERROR(IF($C$4="TEB0187_REV01",CALC_CONN_TEB0187_REV01!E146,),"---")</f>
        <v>0</v>
      </c>
      <c r="F146" s="59" t="str">
        <f>IFERROR(IF(VLOOKUP($D146&amp;"-"&amp;$E146,IF($C$4="TEB0187_REV01",CALC_CONN_TEB0187_REV01!$F:$I),4,0)="--","---",IF($C$4="TEB0187_REV01",CALC_CONN_TEB0187_REV01!$G146&amp; " --&gt; " &amp;CALC_CONN_TEB0187_REV01!$I146&amp; " --&gt; ")),"---")</f>
        <v>---</v>
      </c>
      <c r="G146" s="59" t="str">
        <f>IFERROR(IF(VLOOKUP($D146&amp;"-"&amp;$E146,IF($C$4="TEB0187_REV01",CALC_CONN_TEB0187_REV01!$F:$H),3,0)="--",VLOOKUP($D146&amp;"-"&amp;$E146,IF($C$4="TEB0187_REV01",CALC_CONN_TEB0187_REV01!$F:$H),2,0),VLOOKUP($D146&amp;"-"&amp;$E146,IF($C$4="TEB0187_REV01",CALC_CONN_TEB0187_REV01!$F:$H),3,0)),"---")</f>
        <v>---</v>
      </c>
      <c r="H146" s="59" t="str">
        <f>IFERROR(VLOOKUP(G146,IF($C$4="TEB0187_REV01",CALC_CONN_TEB0187_REV01!$G:$T),14,0),"---")</f>
        <v>---</v>
      </c>
      <c r="I146" s="59" t="str">
        <f>IFERROR(VLOOKUP($D146&amp;"-"&amp;$E146,IF($C$4="TEB0187_REV01",CALC_CONN_TEB0187_REV01!$F:$K,"???"),6,0),"---")</f>
        <v>---</v>
      </c>
      <c r="J146" s="61" t="str">
        <f>IFERROR(VLOOKUP($D146&amp;"-"&amp;$E146,IF($C$4="TEB0187_REV01",CALC_CONN_TEB0187_REV01!$F:$M,"???"),8,0),"---")</f>
        <v>---</v>
      </c>
      <c r="K146" s="62" t="str">
        <f>IFERROR(VLOOKUP($D146&amp;"-"&amp;$E146,IF($C$4="TEB0187_REV01",CALC_CONN_TEB0187_REV01!$F:$N),9,0),"---")</f>
        <v>---</v>
      </c>
      <c r="L146" s="59" t="str">
        <f>IFERROR(VLOOKUP(K146,B2B!$H$3:$I$2000,2,0),"---")</f>
        <v>---</v>
      </c>
      <c r="M146" s="59" t="str">
        <f>IFERROR(VLOOKUP(L146,IF($M$4="TEI0187_REV01",RAW_m_TEI0187_REV01!$AD:$AH),5,0),"---")</f>
        <v>---</v>
      </c>
      <c r="N146" s="59" t="str">
        <f>IFERROR(VLOOKUP(L146,IF($M$4="TEI0187_REV01",RAW_m_TEI0187_REV01!$AE:$AJ),6,0),"---")</f>
        <v>---</v>
      </c>
      <c r="O146" s="63" t="str">
        <f>IFERROR(VLOOKUP(L146,IF($M$4="TEI0187_REV01",RAW_m_TEI0187_REV01!$AD:$AE),2,0),"---")</f>
        <v>---</v>
      </c>
      <c r="P146" s="59" t="str">
        <f>IFERROR(VLOOKUP(O146,IF($M$4="TEI0187_REV01",RAW_m_TEI0187_REV01!$AJ:$AK),2,0),"---")</f>
        <v>---</v>
      </c>
      <c r="Q146" s="59" t="str">
        <f>IFERROR(VLOOKUP(L146,IF($M$4="TEI0187_REV01",RAW_m_TEI0187_REV01!$AD:$AF),3,0),"---")</f>
        <v>---</v>
      </c>
      <c r="R146" s="59" t="str">
        <f>IFERROR(VLOOKUP(O146,IF($M$4="TEI0187_REV01",RAW_m_TEI0187_REV01!$AE:$AG),3,0),"---")</f>
        <v>---</v>
      </c>
      <c r="S146" s="59" t="str">
        <f t="shared" si="6"/>
        <v>---</v>
      </c>
    </row>
    <row r="147" spans="2:19" ht="15" customHeight="1" x14ac:dyDescent="0.25">
      <c r="B147" s="59">
        <f t="shared" si="5"/>
        <v>142</v>
      </c>
      <c r="C147" s="60">
        <f>IFERROR(IF($C$4="TEB0187_REV01",CALC_CONN_TEB0187_REV01!U147,),"---")</f>
        <v>0</v>
      </c>
      <c r="D147" s="59">
        <f>IFERROR(IF($C$4="TEB0187_REV01",CALC_CONN_TEB0187_REV01!D147,),"---")</f>
        <v>0</v>
      </c>
      <c r="E147" s="59">
        <f>IFERROR(IF($C$4="TEB0187_REV01",CALC_CONN_TEB0187_REV01!E147,),"---")</f>
        <v>0</v>
      </c>
      <c r="F147" s="59" t="str">
        <f>IFERROR(IF(VLOOKUP($D147&amp;"-"&amp;$E147,IF($C$4="TEB0187_REV01",CALC_CONN_TEB0187_REV01!$F:$I),4,0)="--","---",IF($C$4="TEB0187_REV01",CALC_CONN_TEB0187_REV01!$G147&amp; " --&gt; " &amp;CALC_CONN_TEB0187_REV01!$I147&amp; " --&gt; ")),"---")</f>
        <v>---</v>
      </c>
      <c r="G147" s="59" t="str">
        <f>IFERROR(IF(VLOOKUP($D147&amp;"-"&amp;$E147,IF($C$4="TEB0187_REV01",CALC_CONN_TEB0187_REV01!$F:$H),3,0)="--",VLOOKUP($D147&amp;"-"&amp;$E147,IF($C$4="TEB0187_REV01",CALC_CONN_TEB0187_REV01!$F:$H),2,0),VLOOKUP($D147&amp;"-"&amp;$E147,IF($C$4="TEB0187_REV01",CALC_CONN_TEB0187_REV01!$F:$H),3,0)),"---")</f>
        <v>---</v>
      </c>
      <c r="H147" s="59" t="str">
        <f>IFERROR(VLOOKUP(G147,IF($C$4="TEB0187_REV01",CALC_CONN_TEB0187_REV01!$G:$T),14,0),"---")</f>
        <v>---</v>
      </c>
      <c r="I147" s="59" t="str">
        <f>IFERROR(VLOOKUP($D147&amp;"-"&amp;$E147,IF($C$4="TEB0187_REV01",CALC_CONN_TEB0187_REV01!$F:$K,"???"),6,0),"---")</f>
        <v>---</v>
      </c>
      <c r="J147" s="61" t="str">
        <f>IFERROR(VLOOKUP($D147&amp;"-"&amp;$E147,IF($C$4="TEB0187_REV01",CALC_CONN_TEB0187_REV01!$F:$M,"???"),8,0),"---")</f>
        <v>---</v>
      </c>
      <c r="K147" s="62" t="str">
        <f>IFERROR(VLOOKUP($D147&amp;"-"&amp;$E147,IF($C$4="TEB0187_REV01",CALC_CONN_TEB0187_REV01!$F:$N),9,0),"---")</f>
        <v>---</v>
      </c>
      <c r="L147" s="59" t="str">
        <f>IFERROR(VLOOKUP(K147,B2B!$H$3:$I$2000,2,0),"---")</f>
        <v>---</v>
      </c>
      <c r="M147" s="59" t="str">
        <f>IFERROR(VLOOKUP(L147,IF($M$4="TEI0187_REV01",RAW_m_TEI0187_REV01!$AD:$AH),5,0),"---")</f>
        <v>---</v>
      </c>
      <c r="N147" s="59" t="str">
        <f>IFERROR(VLOOKUP(L147,IF($M$4="TEI0187_REV01",RAW_m_TEI0187_REV01!$AE:$AJ),6,0),"---")</f>
        <v>---</v>
      </c>
      <c r="O147" s="63" t="str">
        <f>IFERROR(VLOOKUP(L147,IF($M$4="TEI0187_REV01",RAW_m_TEI0187_REV01!$AD:$AE),2,0),"---")</f>
        <v>---</v>
      </c>
      <c r="P147" s="59" t="str">
        <f>IFERROR(VLOOKUP(O147,IF($M$4="TEI0187_REV01",RAW_m_TEI0187_REV01!$AJ:$AK),2,0),"---")</f>
        <v>---</v>
      </c>
      <c r="Q147" s="59" t="str">
        <f>IFERROR(VLOOKUP(L147,IF($M$4="TEI0187_REV01",RAW_m_TEI0187_REV01!$AD:$AF),3,0),"---")</f>
        <v>---</v>
      </c>
      <c r="R147" s="59" t="str">
        <f>IFERROR(VLOOKUP(O147,IF($M$4="TEI0187_REV01",RAW_m_TEI0187_REV01!$AE:$AG),3,0),"---")</f>
        <v>---</v>
      </c>
      <c r="S147" s="59" t="str">
        <f t="shared" si="6"/>
        <v>---</v>
      </c>
    </row>
    <row r="148" spans="2:19" ht="15" customHeight="1" x14ac:dyDescent="0.25">
      <c r="B148" s="59">
        <f t="shared" si="5"/>
        <v>143</v>
      </c>
      <c r="C148" s="60">
        <f>IFERROR(IF($C$4="TEB0187_REV01",CALC_CONN_TEB0187_REV01!U148,),"---")</f>
        <v>0</v>
      </c>
      <c r="D148" s="59">
        <f>IFERROR(IF($C$4="TEB0187_REV01",CALC_CONN_TEB0187_REV01!D148,),"---")</f>
        <v>0</v>
      </c>
      <c r="E148" s="59">
        <f>IFERROR(IF($C$4="TEB0187_REV01",CALC_CONN_TEB0187_REV01!E148,),"---")</f>
        <v>0</v>
      </c>
      <c r="F148" s="59" t="str">
        <f>IFERROR(IF(VLOOKUP($D148&amp;"-"&amp;$E148,IF($C$4="TEB0187_REV01",CALC_CONN_TEB0187_REV01!$F:$I),4,0)="--","---",IF($C$4="TEB0187_REV01",CALC_CONN_TEB0187_REV01!$G148&amp; " --&gt; " &amp;CALC_CONN_TEB0187_REV01!$I148&amp; " --&gt; ")),"---")</f>
        <v>---</v>
      </c>
      <c r="G148" s="59" t="str">
        <f>IFERROR(IF(VLOOKUP($D148&amp;"-"&amp;$E148,IF($C$4="TEB0187_REV01",CALC_CONN_TEB0187_REV01!$F:$H),3,0)="--",VLOOKUP($D148&amp;"-"&amp;$E148,IF($C$4="TEB0187_REV01",CALC_CONN_TEB0187_REV01!$F:$H),2,0),VLOOKUP($D148&amp;"-"&amp;$E148,IF($C$4="TEB0187_REV01",CALC_CONN_TEB0187_REV01!$F:$H),3,0)),"---")</f>
        <v>---</v>
      </c>
      <c r="H148" s="59" t="str">
        <f>IFERROR(VLOOKUP(G148,IF($C$4="TEB0187_REV01",CALC_CONN_TEB0187_REV01!$G:$T),14,0),"---")</f>
        <v>---</v>
      </c>
      <c r="I148" s="59" t="str">
        <f>IFERROR(VLOOKUP($D148&amp;"-"&amp;$E148,IF($C$4="TEB0187_REV01",CALC_CONN_TEB0187_REV01!$F:$K,"???"),6,0),"---")</f>
        <v>---</v>
      </c>
      <c r="J148" s="61" t="str">
        <f>IFERROR(VLOOKUP($D148&amp;"-"&amp;$E148,IF($C$4="TEB0187_REV01",CALC_CONN_TEB0187_REV01!$F:$M,"???"),8,0),"---")</f>
        <v>---</v>
      </c>
      <c r="K148" s="62" t="str">
        <f>IFERROR(VLOOKUP($D148&amp;"-"&amp;$E148,IF($C$4="TEB0187_REV01",CALC_CONN_TEB0187_REV01!$F:$N),9,0),"---")</f>
        <v>---</v>
      </c>
      <c r="L148" s="59" t="str">
        <f>IFERROR(VLOOKUP(K148,B2B!$H$3:$I$2000,2,0),"---")</f>
        <v>---</v>
      </c>
      <c r="M148" s="59" t="str">
        <f>IFERROR(VLOOKUP(L148,IF($M$4="TEI0187_REV01",RAW_m_TEI0187_REV01!$AD:$AH),5,0),"---")</f>
        <v>---</v>
      </c>
      <c r="N148" s="59" t="str">
        <f>IFERROR(VLOOKUP(L148,IF($M$4="TEI0187_REV01",RAW_m_TEI0187_REV01!$AE:$AJ),6,0),"---")</f>
        <v>---</v>
      </c>
      <c r="O148" s="63" t="str">
        <f>IFERROR(VLOOKUP(L148,IF($M$4="TEI0187_REV01",RAW_m_TEI0187_REV01!$AD:$AE),2,0),"---")</f>
        <v>---</v>
      </c>
      <c r="P148" s="59" t="str">
        <f>IFERROR(VLOOKUP(O148,IF($M$4="TEI0187_REV01",RAW_m_TEI0187_REV01!$AJ:$AK),2,0),"---")</f>
        <v>---</v>
      </c>
      <c r="Q148" s="59" t="str">
        <f>IFERROR(VLOOKUP(L148,IF($M$4="TEI0187_REV01",RAW_m_TEI0187_REV01!$AD:$AF),3,0),"---")</f>
        <v>---</v>
      </c>
      <c r="R148" s="59" t="str">
        <f>IFERROR(VLOOKUP(O148,IF($M$4="TEI0187_REV01",RAW_m_TEI0187_REV01!$AE:$AG),3,0),"---")</f>
        <v>---</v>
      </c>
      <c r="S148" s="59" t="str">
        <f t="shared" si="6"/>
        <v>---</v>
      </c>
    </row>
    <row r="149" spans="2:19" ht="15" customHeight="1" x14ac:dyDescent="0.25">
      <c r="B149" s="59">
        <f t="shared" si="5"/>
        <v>144</v>
      </c>
      <c r="C149" s="60">
        <f>IFERROR(IF($C$4="TEB0187_REV01",CALC_CONN_TEB0187_REV01!U149,),"---")</f>
        <v>0</v>
      </c>
      <c r="D149" s="59">
        <f>IFERROR(IF($C$4="TEB0187_REV01",CALC_CONN_TEB0187_REV01!D149,),"---")</f>
        <v>0</v>
      </c>
      <c r="E149" s="59">
        <f>IFERROR(IF($C$4="TEB0187_REV01",CALC_CONN_TEB0187_REV01!E149,),"---")</f>
        <v>0</v>
      </c>
      <c r="F149" s="59" t="str">
        <f>IFERROR(IF(VLOOKUP($D149&amp;"-"&amp;$E149,IF($C$4="TEB0187_REV01",CALC_CONN_TEB0187_REV01!$F:$I),4,0)="--","---",IF($C$4="TEB0187_REV01",CALC_CONN_TEB0187_REV01!$G149&amp; " --&gt; " &amp;CALC_CONN_TEB0187_REV01!$I149&amp; " --&gt; ")),"---")</f>
        <v>---</v>
      </c>
      <c r="G149" s="59" t="str">
        <f>IFERROR(IF(VLOOKUP($D149&amp;"-"&amp;$E149,IF($C$4="TEB0187_REV01",CALC_CONN_TEB0187_REV01!$F:$H),3,0)="--",VLOOKUP($D149&amp;"-"&amp;$E149,IF($C$4="TEB0187_REV01",CALC_CONN_TEB0187_REV01!$F:$H),2,0),VLOOKUP($D149&amp;"-"&amp;$E149,IF($C$4="TEB0187_REV01",CALC_CONN_TEB0187_REV01!$F:$H),3,0)),"---")</f>
        <v>---</v>
      </c>
      <c r="H149" s="59" t="str">
        <f>IFERROR(VLOOKUP(G149,IF($C$4="TEB0187_REV01",CALC_CONN_TEB0187_REV01!$G:$T),14,0),"---")</f>
        <v>---</v>
      </c>
      <c r="I149" s="59" t="str">
        <f>IFERROR(VLOOKUP($D149&amp;"-"&amp;$E149,IF($C$4="TEB0187_REV01",CALC_CONN_TEB0187_REV01!$F:$K,"???"),6,0),"---")</f>
        <v>---</v>
      </c>
      <c r="J149" s="61" t="str">
        <f>IFERROR(VLOOKUP($D149&amp;"-"&amp;$E149,IF($C$4="TEB0187_REV01",CALC_CONN_TEB0187_REV01!$F:$M,"???"),8,0),"---")</f>
        <v>---</v>
      </c>
      <c r="K149" s="62" t="str">
        <f>IFERROR(VLOOKUP($D149&amp;"-"&amp;$E149,IF($C$4="TEB0187_REV01",CALC_CONN_TEB0187_REV01!$F:$N),9,0),"---")</f>
        <v>---</v>
      </c>
      <c r="L149" s="59" t="str">
        <f>IFERROR(VLOOKUP(K149,B2B!$H$3:$I$2000,2,0),"---")</f>
        <v>---</v>
      </c>
      <c r="M149" s="59" t="str">
        <f>IFERROR(VLOOKUP(L149,IF($M$4="TEI0187_REV01",RAW_m_TEI0187_REV01!$AD:$AH),5,0),"---")</f>
        <v>---</v>
      </c>
      <c r="N149" s="59" t="str">
        <f>IFERROR(VLOOKUP(L149,IF($M$4="TEI0187_REV01",RAW_m_TEI0187_REV01!$AE:$AJ),6,0),"---")</f>
        <v>---</v>
      </c>
      <c r="O149" s="63" t="str">
        <f>IFERROR(VLOOKUP(L149,IF($M$4="TEI0187_REV01",RAW_m_TEI0187_REV01!$AD:$AE),2,0),"---")</f>
        <v>---</v>
      </c>
      <c r="P149" s="59" t="str">
        <f>IFERROR(VLOOKUP(O149,IF($M$4="TEI0187_REV01",RAW_m_TEI0187_REV01!$AJ:$AK),2,0),"---")</f>
        <v>---</v>
      </c>
      <c r="Q149" s="59" t="str">
        <f>IFERROR(VLOOKUP(L149,IF($M$4="TEI0187_REV01",RAW_m_TEI0187_REV01!$AD:$AF),3,0),"---")</f>
        <v>---</v>
      </c>
      <c r="R149" s="59" t="str">
        <f>IFERROR(VLOOKUP(O149,IF($M$4="TEI0187_REV01",RAW_m_TEI0187_REV01!$AE:$AG),3,0),"---")</f>
        <v>---</v>
      </c>
      <c r="S149" s="59" t="str">
        <f t="shared" si="6"/>
        <v>---</v>
      </c>
    </row>
    <row r="150" spans="2:19" ht="15" customHeight="1" x14ac:dyDescent="0.25">
      <c r="B150" s="59">
        <f t="shared" si="5"/>
        <v>145</v>
      </c>
      <c r="C150" s="60">
        <f>IFERROR(IF($C$4="TEB0187_REV01",CALC_CONN_TEB0187_REV01!U150,),"---")</f>
        <v>0</v>
      </c>
      <c r="D150" s="59">
        <f>IFERROR(IF($C$4="TEB0187_REV01",CALC_CONN_TEB0187_REV01!D150,),"---")</f>
        <v>0</v>
      </c>
      <c r="E150" s="59">
        <f>IFERROR(IF($C$4="TEB0187_REV01",CALC_CONN_TEB0187_REV01!E150,),"---")</f>
        <v>0</v>
      </c>
      <c r="F150" s="59" t="str">
        <f>IFERROR(IF(VLOOKUP($D150&amp;"-"&amp;$E150,IF($C$4="TEB0187_REV01",CALC_CONN_TEB0187_REV01!$F:$I),4,0)="--","---",IF($C$4="TEB0187_REV01",CALC_CONN_TEB0187_REV01!$G150&amp; " --&gt; " &amp;CALC_CONN_TEB0187_REV01!$I150&amp; " --&gt; ")),"---")</f>
        <v>---</v>
      </c>
      <c r="G150" s="59" t="str">
        <f>IFERROR(IF(VLOOKUP($D150&amp;"-"&amp;$E150,IF($C$4="TEB0187_REV01",CALC_CONN_TEB0187_REV01!$F:$H),3,0)="--",VLOOKUP($D150&amp;"-"&amp;$E150,IF($C$4="TEB0187_REV01",CALC_CONN_TEB0187_REV01!$F:$H),2,0),VLOOKUP($D150&amp;"-"&amp;$E150,IF($C$4="TEB0187_REV01",CALC_CONN_TEB0187_REV01!$F:$H),3,0)),"---")</f>
        <v>---</v>
      </c>
      <c r="H150" s="59" t="str">
        <f>IFERROR(VLOOKUP(G150,IF($C$4="TEB0187_REV01",CALC_CONN_TEB0187_REV01!$G:$T),14,0),"---")</f>
        <v>---</v>
      </c>
      <c r="I150" s="59" t="str">
        <f>IFERROR(VLOOKUP($D150&amp;"-"&amp;$E150,IF($C$4="TEB0187_REV01",CALC_CONN_TEB0187_REV01!$F:$K,"???"),6,0),"---")</f>
        <v>---</v>
      </c>
      <c r="J150" s="61" t="str">
        <f>IFERROR(VLOOKUP($D150&amp;"-"&amp;$E150,IF($C$4="TEB0187_REV01",CALC_CONN_TEB0187_REV01!$F:$M,"???"),8,0),"---")</f>
        <v>---</v>
      </c>
      <c r="K150" s="62" t="str">
        <f>IFERROR(VLOOKUP($D150&amp;"-"&amp;$E150,IF($C$4="TEB0187_REV01",CALC_CONN_TEB0187_REV01!$F:$N),9,0),"---")</f>
        <v>---</v>
      </c>
      <c r="L150" s="59" t="str">
        <f>IFERROR(VLOOKUP(K150,B2B!$H$3:$I$2000,2,0),"---")</f>
        <v>---</v>
      </c>
      <c r="M150" s="59" t="str">
        <f>IFERROR(VLOOKUP(L150,IF($M$4="TEI0187_REV01",RAW_m_TEI0187_REV01!$AD:$AH),5,0),"---")</f>
        <v>---</v>
      </c>
      <c r="N150" s="59" t="str">
        <f>IFERROR(VLOOKUP(L150,IF($M$4="TEI0187_REV01",RAW_m_TEI0187_REV01!$AE:$AJ),6,0),"---")</f>
        <v>---</v>
      </c>
      <c r="O150" s="63" t="str">
        <f>IFERROR(VLOOKUP(L150,IF($M$4="TEI0187_REV01",RAW_m_TEI0187_REV01!$AD:$AE),2,0),"---")</f>
        <v>---</v>
      </c>
      <c r="P150" s="59" t="str">
        <f>IFERROR(VLOOKUP(O150,IF($M$4="TEI0187_REV01",RAW_m_TEI0187_REV01!$AJ:$AK),2,0),"---")</f>
        <v>---</v>
      </c>
      <c r="Q150" s="59" t="str">
        <f>IFERROR(VLOOKUP(L150,IF($M$4="TEI0187_REV01",RAW_m_TEI0187_REV01!$AD:$AF),3,0),"---")</f>
        <v>---</v>
      </c>
      <c r="R150" s="59" t="str">
        <f>IFERROR(VLOOKUP(O150,IF($M$4="TEI0187_REV01",RAW_m_TEI0187_REV01!$AE:$AG),3,0),"---")</f>
        <v>---</v>
      </c>
      <c r="S150" s="59" t="str">
        <f t="shared" si="6"/>
        <v>---</v>
      </c>
    </row>
    <row r="151" spans="2:19" ht="15" customHeight="1" x14ac:dyDescent="0.25">
      <c r="B151" s="59">
        <f t="shared" si="5"/>
        <v>146</v>
      </c>
      <c r="C151" s="60">
        <f>IFERROR(IF($C$4="TEB0187_REV01",CALC_CONN_TEB0187_REV01!U151,),"---")</f>
        <v>0</v>
      </c>
      <c r="D151" s="59">
        <f>IFERROR(IF($C$4="TEB0187_REV01",CALC_CONN_TEB0187_REV01!D151,),"---")</f>
        <v>0</v>
      </c>
      <c r="E151" s="59">
        <f>IFERROR(IF($C$4="TEB0187_REV01",CALC_CONN_TEB0187_REV01!E151,),"---")</f>
        <v>0</v>
      </c>
      <c r="F151" s="59" t="str">
        <f>IFERROR(IF(VLOOKUP($D151&amp;"-"&amp;$E151,IF($C$4="TEB0187_REV01",CALC_CONN_TEB0187_REV01!$F:$I),4,0)="--","---",IF($C$4="TEB0187_REV01",CALC_CONN_TEB0187_REV01!$G151&amp; " --&gt; " &amp;CALC_CONN_TEB0187_REV01!$I151&amp; " --&gt; ")),"---")</f>
        <v>---</v>
      </c>
      <c r="G151" s="59" t="str">
        <f>IFERROR(IF(VLOOKUP($D151&amp;"-"&amp;$E151,IF($C$4="TEB0187_REV01",CALC_CONN_TEB0187_REV01!$F:$H),3,0)="--",VLOOKUP($D151&amp;"-"&amp;$E151,IF($C$4="TEB0187_REV01",CALC_CONN_TEB0187_REV01!$F:$H),2,0),VLOOKUP($D151&amp;"-"&amp;$E151,IF($C$4="TEB0187_REV01",CALC_CONN_TEB0187_REV01!$F:$H),3,0)),"---")</f>
        <v>---</v>
      </c>
      <c r="H151" s="59" t="str">
        <f>IFERROR(VLOOKUP(G151,IF($C$4="TEB0187_REV01",CALC_CONN_TEB0187_REV01!$G:$T),14,0),"---")</f>
        <v>---</v>
      </c>
      <c r="I151" s="59" t="str">
        <f>IFERROR(VLOOKUP($D151&amp;"-"&amp;$E151,IF($C$4="TEB0187_REV01",CALC_CONN_TEB0187_REV01!$F:$K,"???"),6,0),"---")</f>
        <v>---</v>
      </c>
      <c r="J151" s="61" t="str">
        <f>IFERROR(VLOOKUP($D151&amp;"-"&amp;$E151,IF($C$4="TEB0187_REV01",CALC_CONN_TEB0187_REV01!$F:$M,"???"),8,0),"---")</f>
        <v>---</v>
      </c>
      <c r="K151" s="62" t="str">
        <f>IFERROR(VLOOKUP($D151&amp;"-"&amp;$E151,IF($C$4="TEB0187_REV01",CALC_CONN_TEB0187_REV01!$F:$N),9,0),"---")</f>
        <v>---</v>
      </c>
      <c r="L151" s="59" t="str">
        <f>IFERROR(VLOOKUP(K151,B2B!$H$3:$I$2000,2,0),"---")</f>
        <v>---</v>
      </c>
      <c r="M151" s="59" t="str">
        <f>IFERROR(VLOOKUP(L151,IF($M$4="TEI0187_REV01",RAW_m_TEI0187_REV01!$AD:$AH),5,0),"---")</f>
        <v>---</v>
      </c>
      <c r="N151" s="59" t="str">
        <f>IFERROR(VLOOKUP(L151,IF($M$4="TEI0187_REV01",RAW_m_TEI0187_REV01!$AE:$AJ),6,0),"---")</f>
        <v>---</v>
      </c>
      <c r="O151" s="63" t="str">
        <f>IFERROR(VLOOKUP(L151,IF($M$4="TEI0187_REV01",RAW_m_TEI0187_REV01!$AD:$AE),2,0),"---")</f>
        <v>---</v>
      </c>
      <c r="P151" s="59" t="str">
        <f>IFERROR(VLOOKUP(O151,IF($M$4="TEI0187_REV01",RAW_m_TEI0187_REV01!$AJ:$AK),2,0),"---")</f>
        <v>---</v>
      </c>
      <c r="Q151" s="59" t="str">
        <f>IFERROR(VLOOKUP(L151,IF($M$4="TEI0187_REV01",RAW_m_TEI0187_REV01!$AD:$AF),3,0),"---")</f>
        <v>---</v>
      </c>
      <c r="R151" s="59" t="str">
        <f>IFERROR(VLOOKUP(O151,IF($M$4="TEI0187_REV01",RAW_m_TEI0187_REV01!$AE:$AG),3,0),"---")</f>
        <v>---</v>
      </c>
      <c r="S151" s="59" t="str">
        <f t="shared" si="6"/>
        <v>---</v>
      </c>
    </row>
    <row r="152" spans="2:19" ht="15" customHeight="1" x14ac:dyDescent="0.25">
      <c r="B152" s="59">
        <f t="shared" si="5"/>
        <v>147</v>
      </c>
      <c r="C152" s="60">
        <f>IFERROR(IF($C$4="TEB0187_REV01",CALC_CONN_TEB0187_REV01!U152,),"---")</f>
        <v>0</v>
      </c>
      <c r="D152" s="59">
        <f>IFERROR(IF($C$4="TEB0187_REV01",CALC_CONN_TEB0187_REV01!D152,),"---")</f>
        <v>0</v>
      </c>
      <c r="E152" s="59">
        <f>IFERROR(IF($C$4="TEB0187_REV01",CALC_CONN_TEB0187_REV01!E152,),"---")</f>
        <v>0</v>
      </c>
      <c r="F152" s="59" t="str">
        <f>IFERROR(IF(VLOOKUP($D152&amp;"-"&amp;$E152,IF($C$4="TEB0187_REV01",CALC_CONN_TEB0187_REV01!$F:$I),4,0)="--","---",IF($C$4="TEB0187_REV01",CALC_CONN_TEB0187_REV01!$G152&amp; " --&gt; " &amp;CALC_CONN_TEB0187_REV01!$I152&amp; " --&gt; ")),"---")</f>
        <v>---</v>
      </c>
      <c r="G152" s="59" t="str">
        <f>IFERROR(IF(VLOOKUP($D152&amp;"-"&amp;$E152,IF($C$4="TEB0187_REV01",CALC_CONN_TEB0187_REV01!$F:$H),3,0)="--",VLOOKUP($D152&amp;"-"&amp;$E152,IF($C$4="TEB0187_REV01",CALC_CONN_TEB0187_REV01!$F:$H),2,0),VLOOKUP($D152&amp;"-"&amp;$E152,IF($C$4="TEB0187_REV01",CALC_CONN_TEB0187_REV01!$F:$H),3,0)),"---")</f>
        <v>---</v>
      </c>
      <c r="H152" s="59" t="str">
        <f>IFERROR(VLOOKUP(G152,IF($C$4="TEB0187_REV01",CALC_CONN_TEB0187_REV01!$G:$T),14,0),"---")</f>
        <v>---</v>
      </c>
      <c r="I152" s="59" t="str">
        <f>IFERROR(VLOOKUP($D152&amp;"-"&amp;$E152,IF($C$4="TEB0187_REV01",CALC_CONN_TEB0187_REV01!$F:$K,"???"),6,0),"---")</f>
        <v>---</v>
      </c>
      <c r="J152" s="61" t="str">
        <f>IFERROR(VLOOKUP($D152&amp;"-"&amp;$E152,IF($C$4="TEB0187_REV01",CALC_CONN_TEB0187_REV01!$F:$M,"???"),8,0),"---")</f>
        <v>---</v>
      </c>
      <c r="K152" s="62" t="str">
        <f>IFERROR(VLOOKUP($D152&amp;"-"&amp;$E152,IF($C$4="TEB0187_REV01",CALC_CONN_TEB0187_REV01!$F:$N),9,0),"---")</f>
        <v>---</v>
      </c>
      <c r="L152" s="59" t="str">
        <f>IFERROR(VLOOKUP(K152,B2B!$H$3:$I$2000,2,0),"---")</f>
        <v>---</v>
      </c>
      <c r="M152" s="59" t="str">
        <f>IFERROR(VLOOKUP(L152,IF($M$4="TEI0187_REV01",RAW_m_TEI0187_REV01!$AD:$AH),5,0),"---")</f>
        <v>---</v>
      </c>
      <c r="N152" s="59" t="str">
        <f>IFERROR(VLOOKUP(L152,IF($M$4="TEI0187_REV01",RAW_m_TEI0187_REV01!$AE:$AJ),6,0),"---")</f>
        <v>---</v>
      </c>
      <c r="O152" s="63" t="str">
        <f>IFERROR(VLOOKUP(L152,IF($M$4="TEI0187_REV01",RAW_m_TEI0187_REV01!$AD:$AE),2,0),"---")</f>
        <v>---</v>
      </c>
      <c r="P152" s="59" t="str">
        <f>IFERROR(VLOOKUP(O152,IF($M$4="TEI0187_REV01",RAW_m_TEI0187_REV01!$AJ:$AK),2,0),"---")</f>
        <v>---</v>
      </c>
      <c r="Q152" s="59" t="str">
        <f>IFERROR(VLOOKUP(L152,IF($M$4="TEI0187_REV01",RAW_m_TEI0187_REV01!$AD:$AF),3,0),"---")</f>
        <v>---</v>
      </c>
      <c r="R152" s="59" t="str">
        <f>IFERROR(VLOOKUP(O152,IF($M$4="TEI0187_REV01",RAW_m_TEI0187_REV01!$AE:$AG),3,0),"---")</f>
        <v>---</v>
      </c>
      <c r="S152" s="59" t="str">
        <f t="shared" si="6"/>
        <v>---</v>
      </c>
    </row>
    <row r="153" spans="2:19" ht="15" customHeight="1" x14ac:dyDescent="0.25">
      <c r="B153" s="59">
        <f t="shared" si="5"/>
        <v>148</v>
      </c>
      <c r="C153" s="60">
        <f>IFERROR(IF($C$4="TEB0187_REV01",CALC_CONN_TEB0187_REV01!U153,),"---")</f>
        <v>0</v>
      </c>
      <c r="D153" s="59">
        <f>IFERROR(IF($C$4="TEB0187_REV01",CALC_CONN_TEB0187_REV01!D153,),"---")</f>
        <v>0</v>
      </c>
      <c r="E153" s="59">
        <f>IFERROR(IF($C$4="TEB0187_REV01",CALC_CONN_TEB0187_REV01!E153,),"---")</f>
        <v>0</v>
      </c>
      <c r="F153" s="59" t="str">
        <f>IFERROR(IF(VLOOKUP($D153&amp;"-"&amp;$E153,IF($C$4="TEB0187_REV01",CALC_CONN_TEB0187_REV01!$F:$I),4,0)="--","---",IF($C$4="TEB0187_REV01",CALC_CONN_TEB0187_REV01!$G153&amp; " --&gt; " &amp;CALC_CONN_TEB0187_REV01!$I153&amp; " --&gt; ")),"---")</f>
        <v>---</v>
      </c>
      <c r="G153" s="59" t="str">
        <f>IFERROR(IF(VLOOKUP($D153&amp;"-"&amp;$E153,IF($C$4="TEB0187_REV01",CALC_CONN_TEB0187_REV01!$F:$H),3,0)="--",VLOOKUP($D153&amp;"-"&amp;$E153,IF($C$4="TEB0187_REV01",CALC_CONN_TEB0187_REV01!$F:$H),2,0),VLOOKUP($D153&amp;"-"&amp;$E153,IF($C$4="TEB0187_REV01",CALC_CONN_TEB0187_REV01!$F:$H),3,0)),"---")</f>
        <v>---</v>
      </c>
      <c r="H153" s="59" t="str">
        <f>IFERROR(VLOOKUP(G153,IF($C$4="TEB0187_REV01",CALC_CONN_TEB0187_REV01!$G:$T),14,0),"---")</f>
        <v>---</v>
      </c>
      <c r="I153" s="59" t="str">
        <f>IFERROR(VLOOKUP($D153&amp;"-"&amp;$E153,IF($C$4="TEB0187_REV01",CALC_CONN_TEB0187_REV01!$F:$K,"???"),6,0),"---")</f>
        <v>---</v>
      </c>
      <c r="J153" s="61" t="str">
        <f>IFERROR(VLOOKUP($D153&amp;"-"&amp;$E153,IF($C$4="TEB0187_REV01",CALC_CONN_TEB0187_REV01!$F:$M,"???"),8,0),"---")</f>
        <v>---</v>
      </c>
      <c r="K153" s="62" t="str">
        <f>IFERROR(VLOOKUP($D153&amp;"-"&amp;$E153,IF($C$4="TEB0187_REV01",CALC_CONN_TEB0187_REV01!$F:$N),9,0),"---")</f>
        <v>---</v>
      </c>
      <c r="L153" s="59" t="str">
        <f>IFERROR(VLOOKUP(K153,B2B!$H$3:$I$2000,2,0),"---")</f>
        <v>---</v>
      </c>
      <c r="M153" s="59" t="str">
        <f>IFERROR(VLOOKUP(L153,IF($M$4="TEI0187_REV01",RAW_m_TEI0187_REV01!$AD:$AH),5,0),"---")</f>
        <v>---</v>
      </c>
      <c r="N153" s="59" t="str">
        <f>IFERROR(VLOOKUP(L153,IF($M$4="TEI0187_REV01",RAW_m_TEI0187_REV01!$AE:$AJ),6,0),"---")</f>
        <v>---</v>
      </c>
      <c r="O153" s="63" t="str">
        <f>IFERROR(VLOOKUP(L153,IF($M$4="TEI0187_REV01",RAW_m_TEI0187_REV01!$AD:$AE),2,0),"---")</f>
        <v>---</v>
      </c>
      <c r="P153" s="59" t="str">
        <f>IFERROR(VLOOKUP(O153,IF($M$4="TEI0187_REV01",RAW_m_TEI0187_REV01!$AJ:$AK),2,0),"---")</f>
        <v>---</v>
      </c>
      <c r="Q153" s="59" t="str">
        <f>IFERROR(VLOOKUP(L153,IF($M$4="TEI0187_REV01",RAW_m_TEI0187_REV01!$AD:$AF),3,0),"---")</f>
        <v>---</v>
      </c>
      <c r="R153" s="59" t="str">
        <f>IFERROR(VLOOKUP(O153,IF($M$4="TEI0187_REV01",RAW_m_TEI0187_REV01!$AE:$AG),3,0),"---")</f>
        <v>---</v>
      </c>
      <c r="S153" s="59" t="str">
        <f t="shared" si="6"/>
        <v>---</v>
      </c>
    </row>
    <row r="154" spans="2:19" ht="15" customHeight="1" x14ac:dyDescent="0.25">
      <c r="B154" s="59">
        <f t="shared" si="5"/>
        <v>149</v>
      </c>
      <c r="C154" s="60">
        <f>IFERROR(IF($C$4="TEB0187_REV01",CALC_CONN_TEB0187_REV01!U154,),"---")</f>
        <v>0</v>
      </c>
      <c r="D154" s="59">
        <f>IFERROR(IF($C$4="TEB0187_REV01",CALC_CONN_TEB0187_REV01!D154,),"---")</f>
        <v>0</v>
      </c>
      <c r="E154" s="59">
        <f>IFERROR(IF($C$4="TEB0187_REV01",CALC_CONN_TEB0187_REV01!E154,),"---")</f>
        <v>0</v>
      </c>
      <c r="F154" s="59" t="str">
        <f>IFERROR(IF(VLOOKUP($D154&amp;"-"&amp;$E154,IF($C$4="TEB0187_REV01",CALC_CONN_TEB0187_REV01!$F:$I),4,0)="--","---",IF($C$4="TEB0187_REV01",CALC_CONN_TEB0187_REV01!$G154&amp; " --&gt; " &amp;CALC_CONN_TEB0187_REV01!$I154&amp; " --&gt; ")),"---")</f>
        <v>---</v>
      </c>
      <c r="G154" s="59" t="str">
        <f>IFERROR(IF(VLOOKUP($D154&amp;"-"&amp;$E154,IF($C$4="TEB0187_REV01",CALC_CONN_TEB0187_REV01!$F:$H),3,0)="--",VLOOKUP($D154&amp;"-"&amp;$E154,IF($C$4="TEB0187_REV01",CALC_CONN_TEB0187_REV01!$F:$H),2,0),VLOOKUP($D154&amp;"-"&amp;$E154,IF($C$4="TEB0187_REV01",CALC_CONN_TEB0187_REV01!$F:$H),3,0)),"---")</f>
        <v>---</v>
      </c>
      <c r="H154" s="59" t="str">
        <f>IFERROR(VLOOKUP(G154,IF($C$4="TEB0187_REV01",CALC_CONN_TEB0187_REV01!$G:$T),14,0),"---")</f>
        <v>---</v>
      </c>
      <c r="I154" s="59" t="str">
        <f>IFERROR(VLOOKUP($D154&amp;"-"&amp;$E154,IF($C$4="TEB0187_REV01",CALC_CONN_TEB0187_REV01!$F:$K,"???"),6,0),"---")</f>
        <v>---</v>
      </c>
      <c r="J154" s="61" t="str">
        <f>IFERROR(VLOOKUP($D154&amp;"-"&amp;$E154,IF($C$4="TEB0187_REV01",CALC_CONN_TEB0187_REV01!$F:$M,"???"),8,0),"---")</f>
        <v>---</v>
      </c>
      <c r="K154" s="62" t="str">
        <f>IFERROR(VLOOKUP($D154&amp;"-"&amp;$E154,IF($C$4="TEB0187_REV01",CALC_CONN_TEB0187_REV01!$F:$N),9,0),"---")</f>
        <v>---</v>
      </c>
      <c r="L154" s="59" t="str">
        <f>IFERROR(VLOOKUP(K154,B2B!$H$3:$I$2000,2,0),"---")</f>
        <v>---</v>
      </c>
      <c r="M154" s="59" t="str">
        <f>IFERROR(VLOOKUP(L154,IF($M$4="TEI0187_REV01",RAW_m_TEI0187_REV01!$AD:$AH),5,0),"---")</f>
        <v>---</v>
      </c>
      <c r="N154" s="59" t="str">
        <f>IFERROR(VLOOKUP(L154,IF($M$4="TEI0187_REV01",RAW_m_TEI0187_REV01!$AE:$AJ),6,0),"---")</f>
        <v>---</v>
      </c>
      <c r="O154" s="63" t="str">
        <f>IFERROR(VLOOKUP(L154,IF($M$4="TEI0187_REV01",RAW_m_TEI0187_REV01!$AD:$AE),2,0),"---")</f>
        <v>---</v>
      </c>
      <c r="P154" s="59" t="str">
        <f>IFERROR(VLOOKUP(O154,IF($M$4="TEI0187_REV01",RAW_m_TEI0187_REV01!$AJ:$AK),2,0),"---")</f>
        <v>---</v>
      </c>
      <c r="Q154" s="59" t="str">
        <f>IFERROR(VLOOKUP(L154,IF($M$4="TEI0187_REV01",RAW_m_TEI0187_REV01!$AD:$AF),3,0),"---")</f>
        <v>---</v>
      </c>
      <c r="R154" s="59" t="str">
        <f>IFERROR(VLOOKUP(O154,IF($M$4="TEI0187_REV01",RAW_m_TEI0187_REV01!$AE:$AG),3,0),"---")</f>
        <v>---</v>
      </c>
      <c r="S154" s="59" t="str">
        <f t="shared" si="6"/>
        <v>---</v>
      </c>
    </row>
    <row r="155" spans="2:19" ht="15" customHeight="1" x14ac:dyDescent="0.25">
      <c r="B155" s="59">
        <f t="shared" si="5"/>
        <v>150</v>
      </c>
      <c r="C155" s="60">
        <f>IFERROR(IF($C$4="TEB0187_REV01",CALC_CONN_TEB0187_REV01!U155,),"---")</f>
        <v>0</v>
      </c>
      <c r="D155" s="59">
        <f>IFERROR(IF($C$4="TEB0187_REV01",CALC_CONN_TEB0187_REV01!D155,),"---")</f>
        <v>0</v>
      </c>
      <c r="E155" s="59">
        <f>IFERROR(IF($C$4="TEB0187_REV01",CALC_CONN_TEB0187_REV01!E155,),"---")</f>
        <v>0</v>
      </c>
      <c r="F155" s="59" t="str">
        <f>IFERROR(IF(VLOOKUP($D155&amp;"-"&amp;$E155,IF($C$4="TEB0187_REV01",CALC_CONN_TEB0187_REV01!$F:$I),4,0)="--","---",IF($C$4="TEB0187_REV01",CALC_CONN_TEB0187_REV01!$G155&amp; " --&gt; " &amp;CALC_CONN_TEB0187_REV01!$I155&amp; " --&gt; ")),"---")</f>
        <v>---</v>
      </c>
      <c r="G155" s="59" t="str">
        <f>IFERROR(IF(VLOOKUP($D155&amp;"-"&amp;$E155,IF($C$4="TEB0187_REV01",CALC_CONN_TEB0187_REV01!$F:$H),3,0)="--",VLOOKUP($D155&amp;"-"&amp;$E155,IF($C$4="TEB0187_REV01",CALC_CONN_TEB0187_REV01!$F:$H),2,0),VLOOKUP($D155&amp;"-"&amp;$E155,IF($C$4="TEB0187_REV01",CALC_CONN_TEB0187_REV01!$F:$H),3,0)),"---")</f>
        <v>---</v>
      </c>
      <c r="H155" s="59" t="str">
        <f>IFERROR(VLOOKUP(G155,IF($C$4="TEB0187_REV01",CALC_CONN_TEB0187_REV01!$G:$T),14,0),"---")</f>
        <v>---</v>
      </c>
      <c r="I155" s="59" t="str">
        <f>IFERROR(VLOOKUP($D155&amp;"-"&amp;$E155,IF($C$4="TEB0187_REV01",CALC_CONN_TEB0187_REV01!$F:$K,"???"),6,0),"---")</f>
        <v>---</v>
      </c>
      <c r="J155" s="61" t="str">
        <f>IFERROR(VLOOKUP($D155&amp;"-"&amp;$E155,IF($C$4="TEB0187_REV01",CALC_CONN_TEB0187_REV01!$F:$M,"???"),8,0),"---")</f>
        <v>---</v>
      </c>
      <c r="K155" s="62" t="str">
        <f>IFERROR(VLOOKUP($D155&amp;"-"&amp;$E155,IF($C$4="TEB0187_REV01",CALC_CONN_TEB0187_REV01!$F:$N),9,0),"---")</f>
        <v>---</v>
      </c>
      <c r="L155" s="59" t="str">
        <f>IFERROR(VLOOKUP(K155,B2B!$H$3:$I$2000,2,0),"---")</f>
        <v>---</v>
      </c>
      <c r="M155" s="59" t="str">
        <f>IFERROR(VLOOKUP(L155,IF($M$4="TEI0187_REV01",RAW_m_TEI0187_REV01!$AD:$AH),5,0),"---")</f>
        <v>---</v>
      </c>
      <c r="N155" s="59" t="str">
        <f>IFERROR(VLOOKUP(L155,IF($M$4="TEI0187_REV01",RAW_m_TEI0187_REV01!$AE:$AJ),6,0),"---")</f>
        <v>---</v>
      </c>
      <c r="O155" s="63" t="str">
        <f>IFERROR(VLOOKUP(L155,IF($M$4="TEI0187_REV01",RAW_m_TEI0187_REV01!$AD:$AE),2,0),"---")</f>
        <v>---</v>
      </c>
      <c r="P155" s="59" t="str">
        <f>IFERROR(VLOOKUP(O155,IF($M$4="TEI0187_REV01",RAW_m_TEI0187_REV01!$AJ:$AK),2,0),"---")</f>
        <v>---</v>
      </c>
      <c r="Q155" s="59" t="str">
        <f>IFERROR(VLOOKUP(L155,IF($M$4="TEI0187_REV01",RAW_m_TEI0187_REV01!$AD:$AF),3,0),"---")</f>
        <v>---</v>
      </c>
      <c r="R155" s="59" t="str">
        <f>IFERROR(VLOOKUP(O155,IF($M$4="TEI0187_REV01",RAW_m_TEI0187_REV01!$AE:$AG),3,0),"---")</f>
        <v>---</v>
      </c>
      <c r="S155" s="59" t="str">
        <f t="shared" si="6"/>
        <v>---</v>
      </c>
    </row>
    <row r="156" spans="2:19" ht="15" customHeight="1" x14ac:dyDescent="0.25">
      <c r="B156" s="59">
        <f t="shared" si="5"/>
        <v>151</v>
      </c>
      <c r="C156" s="60">
        <f>IFERROR(IF($C$4="TEB0187_REV01",CALC_CONN_TEB0187_REV01!U156,),"---")</f>
        <v>0</v>
      </c>
      <c r="D156" s="59">
        <f>IFERROR(IF($C$4="TEB0187_REV01",CALC_CONN_TEB0187_REV01!D156,),"---")</f>
        <v>0</v>
      </c>
      <c r="E156" s="59">
        <f>IFERROR(IF($C$4="TEB0187_REV01",CALC_CONN_TEB0187_REV01!E156,),"---")</f>
        <v>0</v>
      </c>
      <c r="F156" s="59" t="str">
        <f>IFERROR(IF(VLOOKUP($D156&amp;"-"&amp;$E156,IF($C$4="TEB0187_REV01",CALC_CONN_TEB0187_REV01!$F:$I),4,0)="--","---",IF($C$4="TEB0187_REV01",CALC_CONN_TEB0187_REV01!$G156&amp; " --&gt; " &amp;CALC_CONN_TEB0187_REV01!$I156&amp; " --&gt; ")),"---")</f>
        <v>---</v>
      </c>
      <c r="G156" s="59" t="str">
        <f>IFERROR(IF(VLOOKUP($D156&amp;"-"&amp;$E156,IF($C$4="TEB0187_REV01",CALC_CONN_TEB0187_REV01!$F:$H),3,0)="--",VLOOKUP($D156&amp;"-"&amp;$E156,IF($C$4="TEB0187_REV01",CALC_CONN_TEB0187_REV01!$F:$H),2,0),VLOOKUP($D156&amp;"-"&amp;$E156,IF($C$4="TEB0187_REV01",CALC_CONN_TEB0187_REV01!$F:$H),3,0)),"---")</f>
        <v>---</v>
      </c>
      <c r="H156" s="59" t="str">
        <f>IFERROR(VLOOKUP(G156,IF($C$4="TEB0187_REV01",CALC_CONN_TEB0187_REV01!$G:$T),14,0),"---")</f>
        <v>---</v>
      </c>
      <c r="I156" s="59" t="str">
        <f>IFERROR(VLOOKUP($D156&amp;"-"&amp;$E156,IF($C$4="TEB0187_REV01",CALC_CONN_TEB0187_REV01!$F:$K,"???"),6,0),"---")</f>
        <v>---</v>
      </c>
      <c r="J156" s="61" t="str">
        <f>IFERROR(VLOOKUP($D156&amp;"-"&amp;$E156,IF($C$4="TEB0187_REV01",CALC_CONN_TEB0187_REV01!$F:$M,"???"),8,0),"---")</f>
        <v>---</v>
      </c>
      <c r="K156" s="62" t="str">
        <f>IFERROR(VLOOKUP($D156&amp;"-"&amp;$E156,IF($C$4="TEB0187_REV01",CALC_CONN_TEB0187_REV01!$F:$N),9,0),"---")</f>
        <v>---</v>
      </c>
      <c r="L156" s="59" t="str">
        <f>IFERROR(VLOOKUP(K156,B2B!$H$3:$I$2000,2,0),"---")</f>
        <v>---</v>
      </c>
      <c r="M156" s="59" t="str">
        <f>IFERROR(VLOOKUP(L156,IF($M$4="TEI0187_REV01",RAW_m_TEI0187_REV01!$AD:$AH),5,0),"---")</f>
        <v>---</v>
      </c>
      <c r="N156" s="59" t="str">
        <f>IFERROR(VLOOKUP(L156,IF($M$4="TEI0187_REV01",RAW_m_TEI0187_REV01!$AE:$AJ),6,0),"---")</f>
        <v>---</v>
      </c>
      <c r="O156" s="63" t="str">
        <f>IFERROR(VLOOKUP(L156,IF($M$4="TEI0187_REV01",RAW_m_TEI0187_REV01!$AD:$AE),2,0),"---")</f>
        <v>---</v>
      </c>
      <c r="P156" s="59" t="str">
        <f>IFERROR(VLOOKUP(O156,IF($M$4="TEI0187_REV01",RAW_m_TEI0187_REV01!$AJ:$AK),2,0),"---")</f>
        <v>---</v>
      </c>
      <c r="Q156" s="59" t="str">
        <f>IFERROR(VLOOKUP(L156,IF($M$4="TEI0187_REV01",RAW_m_TEI0187_REV01!$AD:$AF),3,0),"---")</f>
        <v>---</v>
      </c>
      <c r="R156" s="59" t="str">
        <f>IFERROR(VLOOKUP(O156,IF($M$4="TEI0187_REV01",RAW_m_TEI0187_REV01!$AE:$AG),3,0),"---")</f>
        <v>---</v>
      </c>
      <c r="S156" s="59" t="str">
        <f t="shared" si="6"/>
        <v>---</v>
      </c>
    </row>
    <row r="157" spans="2:19" ht="15" customHeight="1" x14ac:dyDescent="0.25">
      <c r="B157" s="59">
        <f t="shared" si="5"/>
        <v>152</v>
      </c>
      <c r="C157" s="60">
        <f>IFERROR(IF($C$4="TEB0187_REV01",CALC_CONN_TEB0187_REV01!U157,),"---")</f>
        <v>0</v>
      </c>
      <c r="D157" s="59">
        <f>IFERROR(IF($C$4="TEB0187_REV01",CALC_CONN_TEB0187_REV01!D157,),"---")</f>
        <v>0</v>
      </c>
      <c r="E157" s="59">
        <f>IFERROR(IF($C$4="TEB0187_REV01",CALC_CONN_TEB0187_REV01!E157,),"---")</f>
        <v>0</v>
      </c>
      <c r="F157" s="59" t="str">
        <f>IFERROR(IF(VLOOKUP($D157&amp;"-"&amp;$E157,IF($C$4="TEB0187_REV01",CALC_CONN_TEB0187_REV01!$F:$I),4,0)="--","---",IF($C$4="TEB0187_REV01",CALC_CONN_TEB0187_REV01!$G157&amp; " --&gt; " &amp;CALC_CONN_TEB0187_REV01!$I157&amp; " --&gt; ")),"---")</f>
        <v>---</v>
      </c>
      <c r="G157" s="59" t="str">
        <f>IFERROR(IF(VLOOKUP($D157&amp;"-"&amp;$E157,IF($C$4="TEB0187_REV01",CALC_CONN_TEB0187_REV01!$F:$H),3,0)="--",VLOOKUP($D157&amp;"-"&amp;$E157,IF($C$4="TEB0187_REV01",CALC_CONN_TEB0187_REV01!$F:$H),2,0),VLOOKUP($D157&amp;"-"&amp;$E157,IF($C$4="TEB0187_REV01",CALC_CONN_TEB0187_REV01!$F:$H),3,0)),"---")</f>
        <v>---</v>
      </c>
      <c r="H157" s="59" t="str">
        <f>IFERROR(VLOOKUP(G157,IF($C$4="TEB0187_REV01",CALC_CONN_TEB0187_REV01!$G:$T),14,0),"---")</f>
        <v>---</v>
      </c>
      <c r="I157" s="59" t="str">
        <f>IFERROR(VLOOKUP($D157&amp;"-"&amp;$E157,IF($C$4="TEB0187_REV01",CALC_CONN_TEB0187_REV01!$F:$K,"???"),6,0),"---")</f>
        <v>---</v>
      </c>
      <c r="J157" s="61" t="str">
        <f>IFERROR(VLOOKUP($D157&amp;"-"&amp;$E157,IF($C$4="TEB0187_REV01",CALC_CONN_TEB0187_REV01!$F:$M,"???"),8,0),"---")</f>
        <v>---</v>
      </c>
      <c r="K157" s="62" t="str">
        <f>IFERROR(VLOOKUP($D157&amp;"-"&amp;$E157,IF($C$4="TEB0187_REV01",CALC_CONN_TEB0187_REV01!$F:$N),9,0),"---")</f>
        <v>---</v>
      </c>
      <c r="L157" s="59" t="str">
        <f>IFERROR(VLOOKUP(K157,B2B!$H$3:$I$2000,2,0),"---")</f>
        <v>---</v>
      </c>
      <c r="M157" s="59" t="str">
        <f>IFERROR(VLOOKUP(L157,IF($M$4="TEI0187_REV01",RAW_m_TEI0187_REV01!$AD:$AH),5,0),"---")</f>
        <v>---</v>
      </c>
      <c r="N157" s="59" t="str">
        <f>IFERROR(VLOOKUP(L157,IF($M$4="TEI0187_REV01",RAW_m_TEI0187_REV01!$AE:$AJ),6,0),"---")</f>
        <v>---</v>
      </c>
      <c r="O157" s="63" t="str">
        <f>IFERROR(VLOOKUP(L157,IF($M$4="TEI0187_REV01",RAW_m_TEI0187_REV01!$AD:$AE),2,0),"---")</f>
        <v>---</v>
      </c>
      <c r="P157" s="59" t="str">
        <f>IFERROR(VLOOKUP(O157,IF($M$4="TEI0187_REV01",RAW_m_TEI0187_REV01!$AJ:$AK),2,0),"---")</f>
        <v>---</v>
      </c>
      <c r="Q157" s="59" t="str">
        <f>IFERROR(VLOOKUP(L157,IF($M$4="TEI0187_REV01",RAW_m_TEI0187_REV01!$AD:$AF),3,0),"---")</f>
        <v>---</v>
      </c>
      <c r="R157" s="59" t="str">
        <f>IFERROR(VLOOKUP(O157,IF($M$4="TEI0187_REV01",RAW_m_TEI0187_REV01!$AE:$AG),3,0),"---")</f>
        <v>---</v>
      </c>
      <c r="S157" s="59" t="str">
        <f t="shared" si="6"/>
        <v>---</v>
      </c>
    </row>
    <row r="158" spans="2:19" ht="15" customHeight="1" x14ac:dyDescent="0.25">
      <c r="B158" s="59">
        <f t="shared" si="5"/>
        <v>153</v>
      </c>
      <c r="C158" s="60">
        <f>IFERROR(IF($C$4="TEB0187_REV01",CALC_CONN_TEB0187_REV01!U158,),"---")</f>
        <v>0</v>
      </c>
      <c r="D158" s="59">
        <f>IFERROR(IF($C$4="TEB0187_REV01",CALC_CONN_TEB0187_REV01!D158,),"---")</f>
        <v>0</v>
      </c>
      <c r="E158" s="59">
        <f>IFERROR(IF($C$4="TEB0187_REV01",CALC_CONN_TEB0187_REV01!E158,),"---")</f>
        <v>0</v>
      </c>
      <c r="F158" s="59" t="str">
        <f>IFERROR(IF(VLOOKUP($D158&amp;"-"&amp;$E158,IF($C$4="TEB0187_REV01",CALC_CONN_TEB0187_REV01!$F:$I),4,0)="--","---",IF($C$4="TEB0187_REV01",CALC_CONN_TEB0187_REV01!$G158&amp; " --&gt; " &amp;CALC_CONN_TEB0187_REV01!$I158&amp; " --&gt; ")),"---")</f>
        <v>---</v>
      </c>
      <c r="G158" s="59" t="str">
        <f>IFERROR(IF(VLOOKUP($D158&amp;"-"&amp;$E158,IF($C$4="TEB0187_REV01",CALC_CONN_TEB0187_REV01!$F:$H),3,0)="--",VLOOKUP($D158&amp;"-"&amp;$E158,IF($C$4="TEB0187_REV01",CALC_CONN_TEB0187_REV01!$F:$H),2,0),VLOOKUP($D158&amp;"-"&amp;$E158,IF($C$4="TEB0187_REV01",CALC_CONN_TEB0187_REV01!$F:$H),3,0)),"---")</f>
        <v>---</v>
      </c>
      <c r="H158" s="59" t="str">
        <f>IFERROR(VLOOKUP(G158,IF($C$4="TEB0187_REV01",CALC_CONN_TEB0187_REV01!$G:$T),14,0),"---")</f>
        <v>---</v>
      </c>
      <c r="I158" s="59" t="str">
        <f>IFERROR(VLOOKUP($D158&amp;"-"&amp;$E158,IF($C$4="TEB0187_REV01",CALC_CONN_TEB0187_REV01!$F:$K,"???"),6,0),"---")</f>
        <v>---</v>
      </c>
      <c r="J158" s="61" t="str">
        <f>IFERROR(VLOOKUP($D158&amp;"-"&amp;$E158,IF($C$4="TEB0187_REV01",CALC_CONN_TEB0187_REV01!$F:$M,"???"),8,0),"---")</f>
        <v>---</v>
      </c>
      <c r="K158" s="62" t="str">
        <f>IFERROR(VLOOKUP($D158&amp;"-"&amp;$E158,IF($C$4="TEB0187_REV01",CALC_CONN_TEB0187_REV01!$F:$N),9,0),"---")</f>
        <v>---</v>
      </c>
      <c r="L158" s="59" t="str">
        <f>IFERROR(VLOOKUP(K158,B2B!$H$3:$I$2000,2,0),"---")</f>
        <v>---</v>
      </c>
      <c r="M158" s="59" t="str">
        <f>IFERROR(VLOOKUP(L158,IF($M$4="TEI0187_REV01",RAW_m_TEI0187_REV01!$AD:$AH),5,0),"---")</f>
        <v>---</v>
      </c>
      <c r="N158" s="59" t="str">
        <f>IFERROR(VLOOKUP(L158,IF($M$4="TEI0187_REV01",RAW_m_TEI0187_REV01!$AE:$AJ),6,0),"---")</f>
        <v>---</v>
      </c>
      <c r="O158" s="63" t="str">
        <f>IFERROR(VLOOKUP(L158,IF($M$4="TEI0187_REV01",RAW_m_TEI0187_REV01!$AD:$AE),2,0),"---")</f>
        <v>---</v>
      </c>
      <c r="P158" s="59" t="str">
        <f>IFERROR(VLOOKUP(O158,IF($M$4="TEI0187_REV01",RAW_m_TEI0187_REV01!$AJ:$AK),2,0),"---")</f>
        <v>---</v>
      </c>
      <c r="Q158" s="59" t="str">
        <f>IFERROR(VLOOKUP(L158,IF($M$4="TEI0187_REV01",RAW_m_TEI0187_REV01!$AD:$AF),3,0),"---")</f>
        <v>---</v>
      </c>
      <c r="R158" s="59" t="str">
        <f>IFERROR(VLOOKUP(O158,IF($M$4="TEI0187_REV01",RAW_m_TEI0187_REV01!$AE:$AG),3,0),"---")</f>
        <v>---</v>
      </c>
      <c r="S158" s="59" t="str">
        <f t="shared" si="6"/>
        <v>---</v>
      </c>
    </row>
    <row r="159" spans="2:19" ht="15" customHeight="1" x14ac:dyDescent="0.25">
      <c r="B159" s="59">
        <f t="shared" si="5"/>
        <v>154</v>
      </c>
      <c r="C159" s="60">
        <f>IFERROR(IF($C$4="TEB0187_REV01",CALC_CONN_TEB0187_REV01!U159,),"---")</f>
        <v>0</v>
      </c>
      <c r="D159" s="59">
        <f>IFERROR(IF($C$4="TEB0187_REV01",CALC_CONN_TEB0187_REV01!D159,),"---")</f>
        <v>0</v>
      </c>
      <c r="E159" s="59">
        <f>IFERROR(IF($C$4="TEB0187_REV01",CALC_CONN_TEB0187_REV01!E159,),"---")</f>
        <v>0</v>
      </c>
      <c r="F159" s="59" t="str">
        <f>IFERROR(IF(VLOOKUP($D159&amp;"-"&amp;$E159,IF($C$4="TEB0187_REV01",CALC_CONN_TEB0187_REV01!$F:$I),4,0)="--","---",IF($C$4="TEB0187_REV01",CALC_CONN_TEB0187_REV01!$G159&amp; " --&gt; " &amp;CALC_CONN_TEB0187_REV01!$I159&amp; " --&gt; ")),"---")</f>
        <v>---</v>
      </c>
      <c r="G159" s="59" t="str">
        <f>IFERROR(IF(VLOOKUP($D159&amp;"-"&amp;$E159,IF($C$4="TEB0187_REV01",CALC_CONN_TEB0187_REV01!$F:$H),3,0)="--",VLOOKUP($D159&amp;"-"&amp;$E159,IF($C$4="TEB0187_REV01",CALC_CONN_TEB0187_REV01!$F:$H),2,0),VLOOKUP($D159&amp;"-"&amp;$E159,IF($C$4="TEB0187_REV01",CALC_CONN_TEB0187_REV01!$F:$H),3,0)),"---")</f>
        <v>---</v>
      </c>
      <c r="H159" s="59" t="str">
        <f>IFERROR(VLOOKUP(G159,IF($C$4="TEB0187_REV01",CALC_CONN_TEB0187_REV01!$G:$T),14,0),"---")</f>
        <v>---</v>
      </c>
      <c r="I159" s="59" t="str">
        <f>IFERROR(VLOOKUP($D159&amp;"-"&amp;$E159,IF($C$4="TEB0187_REV01",CALC_CONN_TEB0187_REV01!$F:$K,"???"),6,0),"---")</f>
        <v>---</v>
      </c>
      <c r="J159" s="61" t="str">
        <f>IFERROR(VLOOKUP($D159&amp;"-"&amp;$E159,IF($C$4="TEB0187_REV01",CALC_CONN_TEB0187_REV01!$F:$M,"???"),8,0),"---")</f>
        <v>---</v>
      </c>
      <c r="K159" s="62" t="str">
        <f>IFERROR(VLOOKUP($D159&amp;"-"&amp;$E159,IF($C$4="TEB0187_REV01",CALC_CONN_TEB0187_REV01!$F:$N),9,0),"---")</f>
        <v>---</v>
      </c>
      <c r="L159" s="59" t="str">
        <f>IFERROR(VLOOKUP(K159,B2B!$H$3:$I$2000,2,0),"---")</f>
        <v>---</v>
      </c>
      <c r="M159" s="59" t="str">
        <f>IFERROR(VLOOKUP(L159,IF($M$4="TEI0187_REV01",RAW_m_TEI0187_REV01!$AD:$AH),5,0),"---")</f>
        <v>---</v>
      </c>
      <c r="N159" s="59" t="str">
        <f>IFERROR(VLOOKUP(L159,IF($M$4="TEI0187_REV01",RAW_m_TEI0187_REV01!$AE:$AJ),6,0),"---")</f>
        <v>---</v>
      </c>
      <c r="O159" s="63" t="str">
        <f>IFERROR(VLOOKUP(L159,IF($M$4="TEI0187_REV01",RAW_m_TEI0187_REV01!$AD:$AE),2,0),"---")</f>
        <v>---</v>
      </c>
      <c r="P159" s="59" t="str">
        <f>IFERROR(VLOOKUP(O159,IF($M$4="TEI0187_REV01",RAW_m_TEI0187_REV01!$AJ:$AK),2,0),"---")</f>
        <v>---</v>
      </c>
      <c r="Q159" s="59" t="str">
        <f>IFERROR(VLOOKUP(L159,IF($M$4="TEI0187_REV01",RAW_m_TEI0187_REV01!$AD:$AF),3,0),"---")</f>
        <v>---</v>
      </c>
      <c r="R159" s="59" t="str">
        <f>IFERROR(VLOOKUP(O159,IF($M$4="TEI0187_REV01",RAW_m_TEI0187_REV01!$AE:$AG),3,0),"---")</f>
        <v>---</v>
      </c>
      <c r="S159" s="59" t="str">
        <f t="shared" si="6"/>
        <v>---</v>
      </c>
    </row>
    <row r="160" spans="2:19" ht="15" customHeight="1" x14ac:dyDescent="0.25">
      <c r="B160" s="59">
        <f t="shared" si="5"/>
        <v>155</v>
      </c>
      <c r="C160" s="60">
        <f>IFERROR(IF($C$4="TEB0187_REV01",CALC_CONN_TEB0187_REV01!U160,),"---")</f>
        <v>0</v>
      </c>
      <c r="D160" s="59">
        <f>IFERROR(IF($C$4="TEB0187_REV01",CALC_CONN_TEB0187_REV01!D160,),"---")</f>
        <v>0</v>
      </c>
      <c r="E160" s="59">
        <f>IFERROR(IF($C$4="TEB0187_REV01",CALC_CONN_TEB0187_REV01!E160,),"---")</f>
        <v>0</v>
      </c>
      <c r="F160" s="59" t="str">
        <f>IFERROR(IF(VLOOKUP($D160&amp;"-"&amp;$E160,IF($C$4="TEB0187_REV01",CALC_CONN_TEB0187_REV01!$F:$I),4,0)="--","---",IF($C$4="TEB0187_REV01",CALC_CONN_TEB0187_REV01!$G160&amp; " --&gt; " &amp;CALC_CONN_TEB0187_REV01!$I160&amp; " --&gt; ")),"---")</f>
        <v>---</v>
      </c>
      <c r="G160" s="59" t="str">
        <f>IFERROR(IF(VLOOKUP($D160&amp;"-"&amp;$E160,IF($C$4="TEB0187_REV01",CALC_CONN_TEB0187_REV01!$F:$H),3,0)="--",VLOOKUP($D160&amp;"-"&amp;$E160,IF($C$4="TEB0187_REV01",CALC_CONN_TEB0187_REV01!$F:$H),2,0),VLOOKUP($D160&amp;"-"&amp;$E160,IF($C$4="TEB0187_REV01",CALC_CONN_TEB0187_REV01!$F:$H),3,0)),"---")</f>
        <v>---</v>
      </c>
      <c r="H160" s="59" t="str">
        <f>IFERROR(VLOOKUP(G160,IF($C$4="TEB0187_REV01",CALC_CONN_TEB0187_REV01!$G:$T),14,0),"---")</f>
        <v>---</v>
      </c>
      <c r="I160" s="59" t="str">
        <f>IFERROR(VLOOKUP($D160&amp;"-"&amp;$E160,IF($C$4="TEB0187_REV01",CALC_CONN_TEB0187_REV01!$F:$K,"???"),6,0),"---")</f>
        <v>---</v>
      </c>
      <c r="J160" s="61" t="str">
        <f>IFERROR(VLOOKUP($D160&amp;"-"&amp;$E160,IF($C$4="TEB0187_REV01",CALC_CONN_TEB0187_REV01!$F:$M,"???"),8,0),"---")</f>
        <v>---</v>
      </c>
      <c r="K160" s="62" t="str">
        <f>IFERROR(VLOOKUP($D160&amp;"-"&amp;$E160,IF($C$4="TEB0187_REV01",CALC_CONN_TEB0187_REV01!$F:$N),9,0),"---")</f>
        <v>---</v>
      </c>
      <c r="L160" s="59" t="str">
        <f>IFERROR(VLOOKUP(K160,B2B!$H$3:$I$2000,2,0),"---")</f>
        <v>---</v>
      </c>
      <c r="M160" s="59" t="str">
        <f>IFERROR(VLOOKUP(L160,IF($M$4="TEI0187_REV01",RAW_m_TEI0187_REV01!$AD:$AH),5,0),"---")</f>
        <v>---</v>
      </c>
      <c r="N160" s="59" t="str">
        <f>IFERROR(VLOOKUP(L160,IF($M$4="TEI0187_REV01",RAW_m_TEI0187_REV01!$AE:$AJ),6,0),"---")</f>
        <v>---</v>
      </c>
      <c r="O160" s="63" t="str">
        <f>IFERROR(VLOOKUP(L160,IF($M$4="TEI0187_REV01",RAW_m_TEI0187_REV01!$AD:$AE),2,0),"---")</f>
        <v>---</v>
      </c>
      <c r="P160" s="59" t="str">
        <f>IFERROR(VLOOKUP(O160,IF($M$4="TEI0187_REV01",RAW_m_TEI0187_REV01!$AJ:$AK),2,0),"---")</f>
        <v>---</v>
      </c>
      <c r="Q160" s="59" t="str">
        <f>IFERROR(VLOOKUP(L160,IF($M$4="TEI0187_REV01",RAW_m_TEI0187_REV01!$AD:$AF),3,0),"---")</f>
        <v>---</v>
      </c>
      <c r="R160" s="59" t="str">
        <f>IFERROR(VLOOKUP(O160,IF($M$4="TEI0187_REV01",RAW_m_TEI0187_REV01!$AE:$AG),3,0),"---")</f>
        <v>---</v>
      </c>
      <c r="S160" s="59" t="str">
        <f t="shared" si="6"/>
        <v>---</v>
      </c>
    </row>
    <row r="161" spans="2:19" ht="15" customHeight="1" x14ac:dyDescent="0.25">
      <c r="B161" s="59">
        <f t="shared" si="5"/>
        <v>156</v>
      </c>
      <c r="C161" s="60">
        <f>IFERROR(IF($C$4="TEB0187_REV01",CALC_CONN_TEB0187_REV01!U161,),"---")</f>
        <v>0</v>
      </c>
      <c r="D161" s="59">
        <f>IFERROR(IF($C$4="TEB0187_REV01",CALC_CONN_TEB0187_REV01!D161,),"---")</f>
        <v>0</v>
      </c>
      <c r="E161" s="59">
        <f>IFERROR(IF($C$4="TEB0187_REV01",CALC_CONN_TEB0187_REV01!E161,),"---")</f>
        <v>0</v>
      </c>
      <c r="F161" s="59" t="str">
        <f>IFERROR(IF(VLOOKUP($D161&amp;"-"&amp;$E161,IF($C$4="TEB0187_REV01",CALC_CONN_TEB0187_REV01!$F:$I),4,0)="--","---",IF($C$4="TEB0187_REV01",CALC_CONN_TEB0187_REV01!$G161&amp; " --&gt; " &amp;CALC_CONN_TEB0187_REV01!$I161&amp; " --&gt; ")),"---")</f>
        <v>---</v>
      </c>
      <c r="G161" s="59" t="str">
        <f>IFERROR(IF(VLOOKUP($D161&amp;"-"&amp;$E161,IF($C$4="TEB0187_REV01",CALC_CONN_TEB0187_REV01!$F:$H),3,0)="--",VLOOKUP($D161&amp;"-"&amp;$E161,IF($C$4="TEB0187_REV01",CALC_CONN_TEB0187_REV01!$F:$H),2,0),VLOOKUP($D161&amp;"-"&amp;$E161,IF($C$4="TEB0187_REV01",CALC_CONN_TEB0187_REV01!$F:$H),3,0)),"---")</f>
        <v>---</v>
      </c>
      <c r="H161" s="59" t="str">
        <f>IFERROR(VLOOKUP(G161,IF($C$4="TEB0187_REV01",CALC_CONN_TEB0187_REV01!$G:$T),14,0),"---")</f>
        <v>---</v>
      </c>
      <c r="I161" s="59" t="str">
        <f>IFERROR(VLOOKUP($D161&amp;"-"&amp;$E161,IF($C$4="TEB0187_REV01",CALC_CONN_TEB0187_REV01!$F:$K,"???"),6,0),"---")</f>
        <v>---</v>
      </c>
      <c r="J161" s="61" t="str">
        <f>IFERROR(VLOOKUP($D161&amp;"-"&amp;$E161,IF($C$4="TEB0187_REV01",CALC_CONN_TEB0187_REV01!$F:$M,"???"),8,0),"---")</f>
        <v>---</v>
      </c>
      <c r="K161" s="62" t="str">
        <f>IFERROR(VLOOKUP($D161&amp;"-"&amp;$E161,IF($C$4="TEB0187_REV01",CALC_CONN_TEB0187_REV01!$F:$N),9,0),"---")</f>
        <v>---</v>
      </c>
      <c r="L161" s="59" t="str">
        <f>IFERROR(VLOOKUP(K161,B2B!$H$3:$I$2000,2,0),"---")</f>
        <v>---</v>
      </c>
      <c r="M161" s="59" t="str">
        <f>IFERROR(VLOOKUP(L161,IF($M$4="TEI0187_REV01",RAW_m_TEI0187_REV01!$AD:$AH),5,0),"---")</f>
        <v>---</v>
      </c>
      <c r="N161" s="59" t="str">
        <f>IFERROR(VLOOKUP(L161,IF($M$4="TEI0187_REV01",RAW_m_TEI0187_REV01!$AE:$AJ),6,0),"---")</f>
        <v>---</v>
      </c>
      <c r="O161" s="63" t="str">
        <f>IFERROR(VLOOKUP(L161,IF($M$4="TEI0187_REV01",RAW_m_TEI0187_REV01!$AD:$AE),2,0),"---")</f>
        <v>---</v>
      </c>
      <c r="P161" s="59" t="str">
        <f>IFERROR(VLOOKUP(O161,IF($M$4="TEI0187_REV01",RAW_m_TEI0187_REV01!$AJ:$AK),2,0),"---")</f>
        <v>---</v>
      </c>
      <c r="Q161" s="59" t="str">
        <f>IFERROR(VLOOKUP(L161,IF($M$4="TEI0187_REV01",RAW_m_TEI0187_REV01!$AD:$AF),3,0),"---")</f>
        <v>---</v>
      </c>
      <c r="R161" s="59" t="str">
        <f>IFERROR(VLOOKUP(O161,IF($M$4="TEI0187_REV01",RAW_m_TEI0187_REV01!$AE:$AG),3,0),"---")</f>
        <v>---</v>
      </c>
      <c r="S161" s="59" t="str">
        <f t="shared" si="6"/>
        <v>---</v>
      </c>
    </row>
    <row r="162" spans="2:19" ht="15" customHeight="1" x14ac:dyDescent="0.25">
      <c r="B162" s="59">
        <f t="shared" si="5"/>
        <v>157</v>
      </c>
      <c r="C162" s="60">
        <f>IFERROR(IF($C$4="TEB0187_REV01",CALC_CONN_TEB0187_REV01!U162,),"---")</f>
        <v>0</v>
      </c>
      <c r="D162" s="59">
        <f>IFERROR(IF($C$4="TEB0187_REV01",CALC_CONN_TEB0187_REV01!D162,),"---")</f>
        <v>0</v>
      </c>
      <c r="E162" s="59">
        <f>IFERROR(IF($C$4="TEB0187_REV01",CALC_CONN_TEB0187_REV01!E162,),"---")</f>
        <v>0</v>
      </c>
      <c r="F162" s="59" t="str">
        <f>IFERROR(IF(VLOOKUP($D162&amp;"-"&amp;$E162,IF($C$4="TEB0187_REV01",CALC_CONN_TEB0187_REV01!$F:$I),4,0)="--","---",IF($C$4="TEB0187_REV01",CALC_CONN_TEB0187_REV01!$G162&amp; " --&gt; " &amp;CALC_CONN_TEB0187_REV01!$I162&amp; " --&gt; ")),"---")</f>
        <v>---</v>
      </c>
      <c r="G162" s="59" t="str">
        <f>IFERROR(IF(VLOOKUP($D162&amp;"-"&amp;$E162,IF($C$4="TEB0187_REV01",CALC_CONN_TEB0187_REV01!$F:$H),3,0)="--",VLOOKUP($D162&amp;"-"&amp;$E162,IF($C$4="TEB0187_REV01",CALC_CONN_TEB0187_REV01!$F:$H),2,0),VLOOKUP($D162&amp;"-"&amp;$E162,IF($C$4="TEB0187_REV01",CALC_CONN_TEB0187_REV01!$F:$H),3,0)),"---")</f>
        <v>---</v>
      </c>
      <c r="H162" s="59" t="str">
        <f>IFERROR(VLOOKUP(G162,IF($C$4="TEB0187_REV01",CALC_CONN_TEB0187_REV01!$G:$T),14,0),"---")</f>
        <v>---</v>
      </c>
      <c r="I162" s="59" t="str">
        <f>IFERROR(VLOOKUP($D162&amp;"-"&amp;$E162,IF($C$4="TEB0187_REV01",CALC_CONN_TEB0187_REV01!$F:$K,"???"),6,0),"---")</f>
        <v>---</v>
      </c>
      <c r="J162" s="61" t="str">
        <f>IFERROR(VLOOKUP($D162&amp;"-"&amp;$E162,IF($C$4="TEB0187_REV01",CALC_CONN_TEB0187_REV01!$F:$M,"???"),8,0),"---")</f>
        <v>---</v>
      </c>
      <c r="K162" s="62" t="str">
        <f>IFERROR(VLOOKUP($D162&amp;"-"&amp;$E162,IF($C$4="TEB0187_REV01",CALC_CONN_TEB0187_REV01!$F:$N),9,0),"---")</f>
        <v>---</v>
      </c>
      <c r="L162" s="59" t="str">
        <f>IFERROR(VLOOKUP(K162,B2B!$H$3:$I$2000,2,0),"---")</f>
        <v>---</v>
      </c>
      <c r="M162" s="59" t="str">
        <f>IFERROR(VLOOKUP(L162,IF($M$4="TEI0187_REV01",RAW_m_TEI0187_REV01!$AD:$AH),5,0),"---")</f>
        <v>---</v>
      </c>
      <c r="N162" s="59" t="str">
        <f>IFERROR(VLOOKUP(L162,IF($M$4="TEI0187_REV01",RAW_m_TEI0187_REV01!$AE:$AJ),6,0),"---")</f>
        <v>---</v>
      </c>
      <c r="O162" s="63" t="str">
        <f>IFERROR(VLOOKUP(L162,IF($M$4="TEI0187_REV01",RAW_m_TEI0187_REV01!$AD:$AE),2,0),"---")</f>
        <v>---</v>
      </c>
      <c r="P162" s="59" t="str">
        <f>IFERROR(VLOOKUP(O162,IF($M$4="TEI0187_REV01",RAW_m_TEI0187_REV01!$AJ:$AK),2,0),"---")</f>
        <v>---</v>
      </c>
      <c r="Q162" s="59" t="str">
        <f>IFERROR(VLOOKUP(L162,IF($M$4="TEI0187_REV01",RAW_m_TEI0187_REV01!$AD:$AF),3,0),"---")</f>
        <v>---</v>
      </c>
      <c r="R162" s="59" t="str">
        <f>IFERROR(VLOOKUP(O162,IF($M$4="TEI0187_REV01",RAW_m_TEI0187_REV01!$AE:$AG),3,0),"---")</f>
        <v>---</v>
      </c>
      <c r="S162" s="59" t="str">
        <f t="shared" si="6"/>
        <v>---</v>
      </c>
    </row>
    <row r="163" spans="2:19" ht="15" customHeight="1" x14ac:dyDescent="0.25">
      <c r="B163" s="59">
        <f t="shared" si="5"/>
        <v>158</v>
      </c>
      <c r="C163" s="60">
        <f>IFERROR(IF($C$4="TEB0187_REV01",CALC_CONN_TEB0187_REV01!U163,),"---")</f>
        <v>0</v>
      </c>
      <c r="D163" s="59">
        <f>IFERROR(IF($C$4="TEB0187_REV01",CALC_CONN_TEB0187_REV01!D163,),"---")</f>
        <v>0</v>
      </c>
      <c r="E163" s="59">
        <f>IFERROR(IF($C$4="TEB0187_REV01",CALC_CONN_TEB0187_REV01!E163,),"---")</f>
        <v>0</v>
      </c>
      <c r="F163" s="59" t="str">
        <f>IFERROR(IF(VLOOKUP($D163&amp;"-"&amp;$E163,IF($C$4="TEB0187_REV01",CALC_CONN_TEB0187_REV01!$F:$I),4,0)="--","---",IF($C$4="TEB0187_REV01",CALC_CONN_TEB0187_REV01!$G163&amp; " --&gt; " &amp;CALC_CONN_TEB0187_REV01!$I163&amp; " --&gt; ")),"---")</f>
        <v>---</v>
      </c>
      <c r="G163" s="59" t="str">
        <f>IFERROR(IF(VLOOKUP($D163&amp;"-"&amp;$E163,IF($C$4="TEB0187_REV01",CALC_CONN_TEB0187_REV01!$F:$H),3,0)="--",VLOOKUP($D163&amp;"-"&amp;$E163,IF($C$4="TEB0187_REV01",CALC_CONN_TEB0187_REV01!$F:$H),2,0),VLOOKUP($D163&amp;"-"&amp;$E163,IF($C$4="TEB0187_REV01",CALC_CONN_TEB0187_REV01!$F:$H),3,0)),"---")</f>
        <v>---</v>
      </c>
      <c r="H163" s="59" t="str">
        <f>IFERROR(VLOOKUP(G163,IF($C$4="TEB0187_REV01",CALC_CONN_TEB0187_REV01!$G:$T),14,0),"---")</f>
        <v>---</v>
      </c>
      <c r="I163" s="59" t="str">
        <f>IFERROR(VLOOKUP($D163&amp;"-"&amp;$E163,IF($C$4="TEB0187_REV01",CALC_CONN_TEB0187_REV01!$F:$K,"???"),6,0),"---")</f>
        <v>---</v>
      </c>
      <c r="J163" s="61" t="str">
        <f>IFERROR(VLOOKUP($D163&amp;"-"&amp;$E163,IF($C$4="TEB0187_REV01",CALC_CONN_TEB0187_REV01!$F:$M,"???"),8,0),"---")</f>
        <v>---</v>
      </c>
      <c r="K163" s="62" t="str">
        <f>IFERROR(VLOOKUP($D163&amp;"-"&amp;$E163,IF($C$4="TEB0187_REV01",CALC_CONN_TEB0187_REV01!$F:$N),9,0),"---")</f>
        <v>---</v>
      </c>
      <c r="L163" s="59" t="str">
        <f>IFERROR(VLOOKUP(K163,B2B!$H$3:$I$2000,2,0),"---")</f>
        <v>---</v>
      </c>
      <c r="M163" s="59" t="str">
        <f>IFERROR(VLOOKUP(L163,IF($M$4="TEI0187_REV01",RAW_m_TEI0187_REV01!$AD:$AH),5,0),"---")</f>
        <v>---</v>
      </c>
      <c r="N163" s="59" t="str">
        <f>IFERROR(VLOOKUP(L163,IF($M$4="TEI0187_REV01",RAW_m_TEI0187_REV01!$AE:$AJ),6,0),"---")</f>
        <v>---</v>
      </c>
      <c r="O163" s="63" t="str">
        <f>IFERROR(VLOOKUP(L163,IF($M$4="TEI0187_REV01",RAW_m_TEI0187_REV01!$AD:$AE),2,0),"---")</f>
        <v>---</v>
      </c>
      <c r="P163" s="59" t="str">
        <f>IFERROR(VLOOKUP(O163,IF($M$4="TEI0187_REV01",RAW_m_TEI0187_REV01!$AJ:$AK),2,0),"---")</f>
        <v>---</v>
      </c>
      <c r="Q163" s="59" t="str">
        <f>IFERROR(VLOOKUP(L163,IF($M$4="TEI0187_REV01",RAW_m_TEI0187_REV01!$AD:$AF),3,0),"---")</f>
        <v>---</v>
      </c>
      <c r="R163" s="59" t="str">
        <f>IFERROR(VLOOKUP(O163,IF($M$4="TEI0187_REV01",RAW_m_TEI0187_REV01!$AE:$AG),3,0),"---")</f>
        <v>---</v>
      </c>
      <c r="S163" s="59" t="str">
        <f t="shared" si="6"/>
        <v>---</v>
      </c>
    </row>
    <row r="164" spans="2:19" ht="15" customHeight="1" x14ac:dyDescent="0.25">
      <c r="B164" s="59">
        <f t="shared" si="5"/>
        <v>159</v>
      </c>
      <c r="C164" s="60">
        <f>IFERROR(IF($C$4="TEB0187_REV01",CALC_CONN_TEB0187_REV01!U164,),"---")</f>
        <v>0</v>
      </c>
      <c r="D164" s="59">
        <f>IFERROR(IF($C$4="TEB0187_REV01",CALC_CONN_TEB0187_REV01!D164,),"---")</f>
        <v>0</v>
      </c>
      <c r="E164" s="59">
        <f>IFERROR(IF($C$4="TEB0187_REV01",CALC_CONN_TEB0187_REV01!E164,),"---")</f>
        <v>0</v>
      </c>
      <c r="F164" s="59" t="str">
        <f>IFERROR(IF(VLOOKUP($D164&amp;"-"&amp;$E164,IF($C$4="TEB0187_REV01",CALC_CONN_TEB0187_REV01!$F:$I),4,0)="--","---",IF($C$4="TEB0187_REV01",CALC_CONN_TEB0187_REV01!$G164&amp; " --&gt; " &amp;CALC_CONN_TEB0187_REV01!$I164&amp; " --&gt; ")),"---")</f>
        <v>---</v>
      </c>
      <c r="G164" s="59" t="str">
        <f>IFERROR(IF(VLOOKUP($D164&amp;"-"&amp;$E164,IF($C$4="TEB0187_REV01",CALC_CONN_TEB0187_REV01!$F:$H),3,0)="--",VLOOKUP($D164&amp;"-"&amp;$E164,IF($C$4="TEB0187_REV01",CALC_CONN_TEB0187_REV01!$F:$H),2,0),VLOOKUP($D164&amp;"-"&amp;$E164,IF($C$4="TEB0187_REV01",CALC_CONN_TEB0187_REV01!$F:$H),3,0)),"---")</f>
        <v>---</v>
      </c>
      <c r="H164" s="59" t="str">
        <f>IFERROR(VLOOKUP(G164,IF($C$4="TEB0187_REV01",CALC_CONN_TEB0187_REV01!$G:$T),14,0),"---")</f>
        <v>---</v>
      </c>
      <c r="I164" s="59" t="str">
        <f>IFERROR(VLOOKUP($D164&amp;"-"&amp;$E164,IF($C$4="TEB0187_REV01",CALC_CONN_TEB0187_REV01!$F:$K,"???"),6,0),"---")</f>
        <v>---</v>
      </c>
      <c r="J164" s="61" t="str">
        <f>IFERROR(VLOOKUP($D164&amp;"-"&amp;$E164,IF($C$4="TEB0187_REV01",CALC_CONN_TEB0187_REV01!$F:$M,"???"),8,0),"---")</f>
        <v>---</v>
      </c>
      <c r="K164" s="62" t="str">
        <f>IFERROR(VLOOKUP($D164&amp;"-"&amp;$E164,IF($C$4="TEB0187_REV01",CALC_CONN_TEB0187_REV01!$F:$N),9,0),"---")</f>
        <v>---</v>
      </c>
      <c r="L164" s="59" t="str">
        <f>IFERROR(VLOOKUP(K164,B2B!$H$3:$I$2000,2,0),"---")</f>
        <v>---</v>
      </c>
      <c r="M164" s="59" t="str">
        <f>IFERROR(VLOOKUP(L164,IF($M$4="TEI0187_REV01",RAW_m_TEI0187_REV01!$AD:$AH),5,0),"---")</f>
        <v>---</v>
      </c>
      <c r="N164" s="59" t="str">
        <f>IFERROR(VLOOKUP(L164,IF($M$4="TEI0187_REV01",RAW_m_TEI0187_REV01!$AE:$AJ),6,0),"---")</f>
        <v>---</v>
      </c>
      <c r="O164" s="63" t="str">
        <f>IFERROR(VLOOKUP(L164,IF($M$4="TEI0187_REV01",RAW_m_TEI0187_REV01!$AD:$AE),2,0),"---")</f>
        <v>---</v>
      </c>
      <c r="P164" s="59" t="str">
        <f>IFERROR(VLOOKUP(O164,IF($M$4="TEI0187_REV01",RAW_m_TEI0187_REV01!$AJ:$AK),2,0),"---")</f>
        <v>---</v>
      </c>
      <c r="Q164" s="59" t="str">
        <f>IFERROR(VLOOKUP(L164,IF($M$4="TEI0187_REV01",RAW_m_TEI0187_REV01!$AD:$AF),3,0),"---")</f>
        <v>---</v>
      </c>
      <c r="R164" s="59" t="str">
        <f>IFERROR(VLOOKUP(O164,IF($M$4="TEI0187_REV01",RAW_m_TEI0187_REV01!$AE:$AG),3,0),"---")</f>
        <v>---</v>
      </c>
      <c r="S164" s="59" t="str">
        <f t="shared" si="6"/>
        <v>---</v>
      </c>
    </row>
    <row r="165" spans="2:19" ht="15" customHeight="1" x14ac:dyDescent="0.25">
      <c r="B165" s="59">
        <f t="shared" si="5"/>
        <v>160</v>
      </c>
      <c r="C165" s="60">
        <f>IFERROR(IF($C$4="TEB0187_REV01",CALC_CONN_TEB0187_REV01!U165,),"---")</f>
        <v>0</v>
      </c>
      <c r="D165" s="59">
        <f>IFERROR(IF($C$4="TEB0187_REV01",CALC_CONN_TEB0187_REV01!D165,),"---")</f>
        <v>0</v>
      </c>
      <c r="E165" s="59">
        <f>IFERROR(IF($C$4="TEB0187_REV01",CALC_CONN_TEB0187_REV01!E165,),"---")</f>
        <v>0</v>
      </c>
      <c r="F165" s="59" t="str">
        <f>IFERROR(IF(VLOOKUP($D165&amp;"-"&amp;$E165,IF($C$4="TEB0187_REV01",CALC_CONN_TEB0187_REV01!$F:$I),4,0)="--","---",IF($C$4="TEB0187_REV01",CALC_CONN_TEB0187_REV01!$G165&amp; " --&gt; " &amp;CALC_CONN_TEB0187_REV01!$I165&amp; " --&gt; ")),"---")</f>
        <v>---</v>
      </c>
      <c r="G165" s="59" t="str">
        <f>IFERROR(IF(VLOOKUP($D165&amp;"-"&amp;$E165,IF($C$4="TEB0187_REV01",CALC_CONN_TEB0187_REV01!$F:$H),3,0)="--",VLOOKUP($D165&amp;"-"&amp;$E165,IF($C$4="TEB0187_REV01",CALC_CONN_TEB0187_REV01!$F:$H),2,0),VLOOKUP($D165&amp;"-"&amp;$E165,IF($C$4="TEB0187_REV01",CALC_CONN_TEB0187_REV01!$F:$H),3,0)),"---")</f>
        <v>---</v>
      </c>
      <c r="H165" s="59" t="str">
        <f>IFERROR(VLOOKUP(G165,IF($C$4="TEB0187_REV01",CALC_CONN_TEB0187_REV01!$G:$T),14,0),"---")</f>
        <v>---</v>
      </c>
      <c r="I165" s="59" t="str">
        <f>IFERROR(VLOOKUP($D165&amp;"-"&amp;$E165,IF($C$4="TEB0187_REV01",CALC_CONN_TEB0187_REV01!$F:$K,"???"),6,0),"---")</f>
        <v>---</v>
      </c>
      <c r="J165" s="61" t="str">
        <f>IFERROR(VLOOKUP($D165&amp;"-"&amp;$E165,IF($C$4="TEB0187_REV01",CALC_CONN_TEB0187_REV01!$F:$M,"???"),8,0),"---")</f>
        <v>---</v>
      </c>
      <c r="K165" s="62" t="str">
        <f>IFERROR(VLOOKUP($D165&amp;"-"&amp;$E165,IF($C$4="TEB0187_REV01",CALC_CONN_TEB0187_REV01!$F:$N),9,0),"---")</f>
        <v>---</v>
      </c>
      <c r="L165" s="59" t="str">
        <f>IFERROR(VLOOKUP(K165,B2B!$H$3:$I$2000,2,0),"---")</f>
        <v>---</v>
      </c>
      <c r="M165" s="59" t="str">
        <f>IFERROR(VLOOKUP(L165,IF($M$4="TEI0187_REV01",RAW_m_TEI0187_REV01!$AD:$AH),5,0),"---")</f>
        <v>---</v>
      </c>
      <c r="N165" s="59" t="str">
        <f>IFERROR(VLOOKUP(L165,IF($M$4="TEI0187_REV01",RAW_m_TEI0187_REV01!$AE:$AJ),6,0),"---")</f>
        <v>---</v>
      </c>
      <c r="O165" s="63" t="str">
        <f>IFERROR(VLOOKUP(L165,IF($M$4="TEI0187_REV01",RAW_m_TEI0187_REV01!$AD:$AE),2,0),"---")</f>
        <v>---</v>
      </c>
      <c r="P165" s="59" t="str">
        <f>IFERROR(VLOOKUP(O165,IF($M$4="TEI0187_REV01",RAW_m_TEI0187_REV01!$AJ:$AK),2,0),"---")</f>
        <v>---</v>
      </c>
      <c r="Q165" s="59" t="str">
        <f>IFERROR(VLOOKUP(L165,IF($M$4="TEI0187_REV01",RAW_m_TEI0187_REV01!$AD:$AF),3,0),"---")</f>
        <v>---</v>
      </c>
      <c r="R165" s="59" t="str">
        <f>IFERROR(VLOOKUP(O165,IF($M$4="TEI0187_REV01",RAW_m_TEI0187_REV01!$AE:$AG),3,0),"---")</f>
        <v>---</v>
      </c>
      <c r="S165" s="59" t="str">
        <f t="shared" si="6"/>
        <v>---</v>
      </c>
    </row>
    <row r="166" spans="2:19" ht="15" customHeight="1" x14ac:dyDescent="0.25">
      <c r="B166" s="59">
        <f t="shared" si="5"/>
        <v>161</v>
      </c>
      <c r="C166" s="60">
        <f>IFERROR(IF($C$4="TEB0187_REV01",CALC_CONN_TEB0187_REV01!U166,),"---")</f>
        <v>0</v>
      </c>
      <c r="D166" s="59">
        <f>IFERROR(IF($C$4="TEB0187_REV01",CALC_CONN_TEB0187_REV01!D166,),"---")</f>
        <v>0</v>
      </c>
      <c r="E166" s="59">
        <f>IFERROR(IF($C$4="TEB0187_REV01",CALC_CONN_TEB0187_REV01!E166,),"---")</f>
        <v>0</v>
      </c>
      <c r="F166" s="59" t="str">
        <f>IFERROR(IF(VLOOKUP($D166&amp;"-"&amp;$E166,IF($C$4="TEB0187_REV01",CALC_CONN_TEB0187_REV01!$F:$I),4,0)="--","---",IF($C$4="TEB0187_REV01",CALC_CONN_TEB0187_REV01!$G166&amp; " --&gt; " &amp;CALC_CONN_TEB0187_REV01!$I166&amp; " --&gt; ")),"---")</f>
        <v>---</v>
      </c>
      <c r="G166" s="59" t="str">
        <f>IFERROR(IF(VLOOKUP($D166&amp;"-"&amp;$E166,IF($C$4="TEB0187_REV01",CALC_CONN_TEB0187_REV01!$F:$H),3,0)="--",VLOOKUP($D166&amp;"-"&amp;$E166,IF($C$4="TEB0187_REV01",CALC_CONN_TEB0187_REV01!$F:$H),2,0),VLOOKUP($D166&amp;"-"&amp;$E166,IF($C$4="TEB0187_REV01",CALC_CONN_TEB0187_REV01!$F:$H),3,0)),"---")</f>
        <v>---</v>
      </c>
      <c r="H166" s="59" t="str">
        <f>IFERROR(VLOOKUP(G166,IF($C$4="TEB0187_REV01",CALC_CONN_TEB0187_REV01!$G:$T),14,0),"---")</f>
        <v>---</v>
      </c>
      <c r="I166" s="59" t="str">
        <f>IFERROR(VLOOKUP($D166&amp;"-"&amp;$E166,IF($C$4="TEB0187_REV01",CALC_CONN_TEB0187_REV01!$F:$K,"???"),6,0),"---")</f>
        <v>---</v>
      </c>
      <c r="J166" s="61" t="str">
        <f>IFERROR(VLOOKUP($D166&amp;"-"&amp;$E166,IF($C$4="TEB0187_REV01",CALC_CONN_TEB0187_REV01!$F:$M,"???"),8,0),"---")</f>
        <v>---</v>
      </c>
      <c r="K166" s="62" t="str">
        <f>IFERROR(VLOOKUP($D166&amp;"-"&amp;$E166,IF($C$4="TEB0187_REV01",CALC_CONN_TEB0187_REV01!$F:$N),9,0),"---")</f>
        <v>---</v>
      </c>
      <c r="L166" s="59" t="str">
        <f>IFERROR(VLOOKUP(K166,B2B!$H$3:$I$2000,2,0),"---")</f>
        <v>---</v>
      </c>
      <c r="M166" s="59" t="str">
        <f>IFERROR(VLOOKUP(L166,IF($M$4="TEI0187_REV01",RAW_m_TEI0187_REV01!$AD:$AH),5,0),"---")</f>
        <v>---</v>
      </c>
      <c r="N166" s="59" t="str">
        <f>IFERROR(VLOOKUP(L166,IF($M$4="TEI0187_REV01",RAW_m_TEI0187_REV01!$AE:$AJ),6,0),"---")</f>
        <v>---</v>
      </c>
      <c r="O166" s="63" t="str">
        <f>IFERROR(VLOOKUP(L166,IF($M$4="TEI0187_REV01",RAW_m_TEI0187_REV01!$AD:$AE),2,0),"---")</f>
        <v>---</v>
      </c>
      <c r="P166" s="59" t="str">
        <f>IFERROR(VLOOKUP(O166,IF($M$4="TEI0187_REV01",RAW_m_TEI0187_REV01!$AJ:$AK),2,0),"---")</f>
        <v>---</v>
      </c>
      <c r="Q166" s="59" t="str">
        <f>IFERROR(VLOOKUP(L166,IF($M$4="TEI0187_REV01",RAW_m_TEI0187_REV01!$AD:$AF),3,0),"---")</f>
        <v>---</v>
      </c>
      <c r="R166" s="59" t="str">
        <f>IFERROR(VLOOKUP(O166,IF($M$4="TEI0187_REV01",RAW_m_TEI0187_REV01!$AE:$AG),3,0),"---")</f>
        <v>---</v>
      </c>
      <c r="S166" s="59" t="str">
        <f t="shared" si="6"/>
        <v>---</v>
      </c>
    </row>
    <row r="167" spans="2:19" ht="15" customHeight="1" x14ac:dyDescent="0.25">
      <c r="B167" s="59">
        <f t="shared" si="5"/>
        <v>162</v>
      </c>
      <c r="C167" s="60">
        <f>IFERROR(IF($C$4="TEB0187_REV01",CALC_CONN_TEB0187_REV01!U167,),"---")</f>
        <v>0</v>
      </c>
      <c r="D167" s="59">
        <f>IFERROR(IF($C$4="TEB0187_REV01",CALC_CONN_TEB0187_REV01!D167,),"---")</f>
        <v>0</v>
      </c>
      <c r="E167" s="59">
        <f>IFERROR(IF($C$4="TEB0187_REV01",CALC_CONN_TEB0187_REV01!E167,),"---")</f>
        <v>0</v>
      </c>
      <c r="F167" s="59" t="str">
        <f>IFERROR(IF(VLOOKUP($D167&amp;"-"&amp;$E167,IF($C$4="TEB0187_REV01",CALC_CONN_TEB0187_REV01!$F:$I),4,0)="--","---",IF($C$4="TEB0187_REV01",CALC_CONN_TEB0187_REV01!$G167&amp; " --&gt; " &amp;CALC_CONN_TEB0187_REV01!$I167&amp; " --&gt; ")),"---")</f>
        <v>---</v>
      </c>
      <c r="G167" s="59" t="str">
        <f>IFERROR(IF(VLOOKUP($D167&amp;"-"&amp;$E167,IF($C$4="TEB0187_REV01",CALC_CONN_TEB0187_REV01!$F:$H),3,0)="--",VLOOKUP($D167&amp;"-"&amp;$E167,IF($C$4="TEB0187_REV01",CALC_CONN_TEB0187_REV01!$F:$H),2,0),VLOOKUP($D167&amp;"-"&amp;$E167,IF($C$4="TEB0187_REV01",CALC_CONN_TEB0187_REV01!$F:$H),3,0)),"---")</f>
        <v>---</v>
      </c>
      <c r="H167" s="59" t="str">
        <f>IFERROR(VLOOKUP(G167,IF($C$4="TEB0187_REV01",CALC_CONN_TEB0187_REV01!$G:$T),14,0),"---")</f>
        <v>---</v>
      </c>
      <c r="I167" s="59" t="str">
        <f>IFERROR(VLOOKUP($D167&amp;"-"&amp;$E167,IF($C$4="TEB0187_REV01",CALC_CONN_TEB0187_REV01!$F:$K,"???"),6,0),"---")</f>
        <v>---</v>
      </c>
      <c r="J167" s="61" t="str">
        <f>IFERROR(VLOOKUP($D167&amp;"-"&amp;$E167,IF($C$4="TEB0187_REV01",CALC_CONN_TEB0187_REV01!$F:$M,"???"),8,0),"---")</f>
        <v>---</v>
      </c>
      <c r="K167" s="62" t="str">
        <f>IFERROR(VLOOKUP($D167&amp;"-"&amp;$E167,IF($C$4="TEB0187_REV01",CALC_CONN_TEB0187_REV01!$F:$N),9,0),"---")</f>
        <v>---</v>
      </c>
      <c r="L167" s="59" t="str">
        <f>IFERROR(VLOOKUP(K167,B2B!$H$3:$I$2000,2,0),"---")</f>
        <v>---</v>
      </c>
      <c r="M167" s="59" t="str">
        <f>IFERROR(VLOOKUP(L167,IF($M$4="TEI0187_REV01",RAW_m_TEI0187_REV01!$AD:$AH),5,0),"---")</f>
        <v>---</v>
      </c>
      <c r="N167" s="59" t="str">
        <f>IFERROR(VLOOKUP(L167,IF($M$4="TEI0187_REV01",RAW_m_TEI0187_REV01!$AE:$AJ),6,0),"---")</f>
        <v>---</v>
      </c>
      <c r="O167" s="63" t="str">
        <f>IFERROR(VLOOKUP(L167,IF($M$4="TEI0187_REV01",RAW_m_TEI0187_REV01!$AD:$AE),2,0),"---")</f>
        <v>---</v>
      </c>
      <c r="P167" s="59" t="str">
        <f>IFERROR(VLOOKUP(O167,IF($M$4="TEI0187_REV01",RAW_m_TEI0187_REV01!$AJ:$AK),2,0),"---")</f>
        <v>---</v>
      </c>
      <c r="Q167" s="59" t="str">
        <f>IFERROR(VLOOKUP(L167,IF($M$4="TEI0187_REV01",RAW_m_TEI0187_REV01!$AD:$AF),3,0),"---")</f>
        <v>---</v>
      </c>
      <c r="R167" s="59" t="str">
        <f>IFERROR(VLOOKUP(O167,IF($M$4="TEI0187_REV01",RAW_m_TEI0187_REV01!$AE:$AG),3,0),"---")</f>
        <v>---</v>
      </c>
      <c r="S167" s="59" t="str">
        <f t="shared" si="6"/>
        <v>---</v>
      </c>
    </row>
    <row r="168" spans="2:19" ht="15" customHeight="1" x14ac:dyDescent="0.25">
      <c r="B168" s="59">
        <f t="shared" si="5"/>
        <v>163</v>
      </c>
      <c r="C168" s="60">
        <f>IFERROR(IF($C$4="TEB0187_REV01",CALC_CONN_TEB0187_REV01!U168,),"---")</f>
        <v>0</v>
      </c>
      <c r="D168" s="59">
        <f>IFERROR(IF($C$4="TEB0187_REV01",CALC_CONN_TEB0187_REV01!D168,),"---")</f>
        <v>0</v>
      </c>
      <c r="E168" s="59">
        <f>IFERROR(IF($C$4="TEB0187_REV01",CALC_CONN_TEB0187_REV01!E168,),"---")</f>
        <v>0</v>
      </c>
      <c r="F168" s="59" t="str">
        <f>IFERROR(IF(VLOOKUP($D168&amp;"-"&amp;$E168,IF($C$4="TEB0187_REV01",CALC_CONN_TEB0187_REV01!$F:$I),4,0)="--","---",IF($C$4="TEB0187_REV01",CALC_CONN_TEB0187_REV01!$G168&amp; " --&gt; " &amp;CALC_CONN_TEB0187_REV01!$I168&amp; " --&gt; ")),"---")</f>
        <v>---</v>
      </c>
      <c r="G168" s="59" t="str">
        <f>IFERROR(IF(VLOOKUP($D168&amp;"-"&amp;$E168,IF($C$4="TEB0187_REV01",CALC_CONN_TEB0187_REV01!$F:$H),3,0)="--",VLOOKUP($D168&amp;"-"&amp;$E168,IF($C$4="TEB0187_REV01",CALC_CONN_TEB0187_REV01!$F:$H),2,0),VLOOKUP($D168&amp;"-"&amp;$E168,IF($C$4="TEB0187_REV01",CALC_CONN_TEB0187_REV01!$F:$H),3,0)),"---")</f>
        <v>---</v>
      </c>
      <c r="H168" s="59" t="str">
        <f>IFERROR(VLOOKUP(G168,IF($C$4="TEB0187_REV01",CALC_CONN_TEB0187_REV01!$G:$T),14,0),"---")</f>
        <v>---</v>
      </c>
      <c r="I168" s="59" t="str">
        <f>IFERROR(VLOOKUP($D168&amp;"-"&amp;$E168,IF($C$4="TEB0187_REV01",CALC_CONN_TEB0187_REV01!$F:$K,"???"),6,0),"---")</f>
        <v>---</v>
      </c>
      <c r="J168" s="61" t="str">
        <f>IFERROR(VLOOKUP($D168&amp;"-"&amp;$E168,IF($C$4="TEB0187_REV01",CALC_CONN_TEB0187_REV01!$F:$M,"???"),8,0),"---")</f>
        <v>---</v>
      </c>
      <c r="K168" s="62" t="str">
        <f>IFERROR(VLOOKUP($D168&amp;"-"&amp;$E168,IF($C$4="TEB0187_REV01",CALC_CONN_TEB0187_REV01!$F:$N),9,0),"---")</f>
        <v>---</v>
      </c>
      <c r="L168" s="59" t="str">
        <f>IFERROR(VLOOKUP(K168,B2B!$H$3:$I$2000,2,0),"---")</f>
        <v>---</v>
      </c>
      <c r="M168" s="59" t="str">
        <f>IFERROR(VLOOKUP(L168,IF($M$4="TEI0187_REV01",RAW_m_TEI0187_REV01!$AD:$AH),5,0),"---")</f>
        <v>---</v>
      </c>
      <c r="N168" s="59" t="str">
        <f>IFERROR(VLOOKUP(L168,IF($M$4="TEI0187_REV01",RAW_m_TEI0187_REV01!$AE:$AJ),6,0),"---")</f>
        <v>---</v>
      </c>
      <c r="O168" s="63" t="str">
        <f>IFERROR(VLOOKUP(L168,IF($M$4="TEI0187_REV01",RAW_m_TEI0187_REV01!$AD:$AE),2,0),"---")</f>
        <v>---</v>
      </c>
      <c r="P168" s="59" t="str">
        <f>IFERROR(VLOOKUP(O168,IF($M$4="TEI0187_REV01",RAW_m_TEI0187_REV01!$AJ:$AK),2,0),"---")</f>
        <v>---</v>
      </c>
      <c r="Q168" s="59" t="str">
        <f>IFERROR(VLOOKUP(L168,IF($M$4="TEI0187_REV01",RAW_m_TEI0187_REV01!$AD:$AF),3,0),"---")</f>
        <v>---</v>
      </c>
      <c r="R168" s="59" t="str">
        <f>IFERROR(VLOOKUP(O168,IF($M$4="TEI0187_REV01",RAW_m_TEI0187_REV01!$AE:$AG),3,0),"---")</f>
        <v>---</v>
      </c>
      <c r="S168" s="59" t="str">
        <f t="shared" si="6"/>
        <v>---</v>
      </c>
    </row>
    <row r="169" spans="2:19" ht="15" customHeight="1" x14ac:dyDescent="0.25">
      <c r="B169" s="59">
        <f t="shared" si="5"/>
        <v>164</v>
      </c>
      <c r="C169" s="60">
        <f>IFERROR(IF($C$4="TEB0187_REV01",CALC_CONN_TEB0187_REV01!U169,),"---")</f>
        <v>0</v>
      </c>
      <c r="D169" s="59">
        <f>IFERROR(IF($C$4="TEB0187_REV01",CALC_CONN_TEB0187_REV01!D169,),"---")</f>
        <v>0</v>
      </c>
      <c r="E169" s="59">
        <f>IFERROR(IF($C$4="TEB0187_REV01",CALC_CONN_TEB0187_REV01!E169,),"---")</f>
        <v>0</v>
      </c>
      <c r="F169" s="59" t="str">
        <f>IFERROR(IF(VLOOKUP($D169&amp;"-"&amp;$E169,IF($C$4="TEB0187_REV01",CALC_CONN_TEB0187_REV01!$F:$I),4,0)="--","---",IF($C$4="TEB0187_REV01",CALC_CONN_TEB0187_REV01!$G169&amp; " --&gt; " &amp;CALC_CONN_TEB0187_REV01!$I169&amp; " --&gt; ")),"---")</f>
        <v>---</v>
      </c>
      <c r="G169" s="59" t="str">
        <f>IFERROR(IF(VLOOKUP($D169&amp;"-"&amp;$E169,IF($C$4="TEB0187_REV01",CALC_CONN_TEB0187_REV01!$F:$H),3,0)="--",VLOOKUP($D169&amp;"-"&amp;$E169,IF($C$4="TEB0187_REV01",CALC_CONN_TEB0187_REV01!$F:$H),2,0),VLOOKUP($D169&amp;"-"&amp;$E169,IF($C$4="TEB0187_REV01",CALC_CONN_TEB0187_REV01!$F:$H),3,0)),"---")</f>
        <v>---</v>
      </c>
      <c r="H169" s="59" t="str">
        <f>IFERROR(VLOOKUP(G169,IF($C$4="TEB0187_REV01",CALC_CONN_TEB0187_REV01!$G:$T),14,0),"---")</f>
        <v>---</v>
      </c>
      <c r="I169" s="59" t="str">
        <f>IFERROR(VLOOKUP($D169&amp;"-"&amp;$E169,IF($C$4="TEB0187_REV01",CALC_CONN_TEB0187_REV01!$F:$K,"???"),6,0),"---")</f>
        <v>---</v>
      </c>
      <c r="J169" s="61" t="str">
        <f>IFERROR(VLOOKUP($D169&amp;"-"&amp;$E169,IF($C$4="TEB0187_REV01",CALC_CONN_TEB0187_REV01!$F:$M,"???"),8,0),"---")</f>
        <v>---</v>
      </c>
      <c r="K169" s="62" t="str">
        <f>IFERROR(VLOOKUP($D169&amp;"-"&amp;$E169,IF($C$4="TEB0187_REV01",CALC_CONN_TEB0187_REV01!$F:$N),9,0),"---")</f>
        <v>---</v>
      </c>
      <c r="L169" s="59" t="str">
        <f>IFERROR(VLOOKUP(K169,B2B!$H$3:$I$2000,2,0),"---")</f>
        <v>---</v>
      </c>
      <c r="M169" s="59" t="str">
        <f>IFERROR(VLOOKUP(L169,IF($M$4="TEI0187_REV01",RAW_m_TEI0187_REV01!$AD:$AH),5,0),"---")</f>
        <v>---</v>
      </c>
      <c r="N169" s="59" t="str">
        <f>IFERROR(VLOOKUP(L169,IF($M$4="TEI0187_REV01",RAW_m_TEI0187_REV01!$AE:$AJ),6,0),"---")</f>
        <v>---</v>
      </c>
      <c r="O169" s="63" t="str">
        <f>IFERROR(VLOOKUP(L169,IF($M$4="TEI0187_REV01",RAW_m_TEI0187_REV01!$AD:$AE),2,0),"---")</f>
        <v>---</v>
      </c>
      <c r="P169" s="59" t="str">
        <f>IFERROR(VLOOKUP(O169,IF($M$4="TEI0187_REV01",RAW_m_TEI0187_REV01!$AJ:$AK),2,0),"---")</f>
        <v>---</v>
      </c>
      <c r="Q169" s="59" t="str">
        <f>IFERROR(VLOOKUP(L169,IF($M$4="TEI0187_REV01",RAW_m_TEI0187_REV01!$AD:$AF),3,0),"---")</f>
        <v>---</v>
      </c>
      <c r="R169" s="59" t="str">
        <f>IFERROR(VLOOKUP(O169,IF($M$4="TEI0187_REV01",RAW_m_TEI0187_REV01!$AE:$AG),3,0),"---")</f>
        <v>---</v>
      </c>
      <c r="S169" s="59" t="str">
        <f t="shared" si="6"/>
        <v>---</v>
      </c>
    </row>
    <row r="170" spans="2:19" ht="15" customHeight="1" x14ac:dyDescent="0.25">
      <c r="B170" s="59">
        <f t="shared" si="5"/>
        <v>165</v>
      </c>
      <c r="C170" s="60">
        <f>IFERROR(IF($C$4="TEB0187_REV01",CALC_CONN_TEB0187_REV01!U170,),"---")</f>
        <v>0</v>
      </c>
      <c r="D170" s="59">
        <f>IFERROR(IF($C$4="TEB0187_REV01",CALC_CONN_TEB0187_REV01!D170,),"---")</f>
        <v>0</v>
      </c>
      <c r="E170" s="59">
        <f>IFERROR(IF($C$4="TEB0187_REV01",CALC_CONN_TEB0187_REV01!E170,),"---")</f>
        <v>0</v>
      </c>
      <c r="F170" s="59" t="str">
        <f>IFERROR(IF(VLOOKUP($D170&amp;"-"&amp;$E170,IF($C$4="TEB0187_REV01",CALC_CONN_TEB0187_REV01!$F:$I),4,0)="--","---",IF($C$4="TEB0187_REV01",CALC_CONN_TEB0187_REV01!$G170&amp; " --&gt; " &amp;CALC_CONN_TEB0187_REV01!$I170&amp; " --&gt; ")),"---")</f>
        <v>---</v>
      </c>
      <c r="G170" s="59" t="str">
        <f>IFERROR(IF(VLOOKUP($D170&amp;"-"&amp;$E170,IF($C$4="TEB0187_REV01",CALC_CONN_TEB0187_REV01!$F:$H),3,0)="--",VLOOKUP($D170&amp;"-"&amp;$E170,IF($C$4="TEB0187_REV01",CALC_CONN_TEB0187_REV01!$F:$H),2,0),VLOOKUP($D170&amp;"-"&amp;$E170,IF($C$4="TEB0187_REV01",CALC_CONN_TEB0187_REV01!$F:$H),3,0)),"---")</f>
        <v>---</v>
      </c>
      <c r="H170" s="59" t="str">
        <f>IFERROR(VLOOKUP(G170,IF($C$4="TEB0187_REV01",CALC_CONN_TEB0187_REV01!$G:$T),14,0),"---")</f>
        <v>---</v>
      </c>
      <c r="I170" s="59" t="str">
        <f>IFERROR(VLOOKUP($D170&amp;"-"&amp;$E170,IF($C$4="TEB0187_REV01",CALC_CONN_TEB0187_REV01!$F:$K,"???"),6,0),"---")</f>
        <v>---</v>
      </c>
      <c r="J170" s="61" t="str">
        <f>IFERROR(VLOOKUP($D170&amp;"-"&amp;$E170,IF($C$4="TEB0187_REV01",CALC_CONN_TEB0187_REV01!$F:$M,"???"),8,0),"---")</f>
        <v>---</v>
      </c>
      <c r="K170" s="62" t="str">
        <f>IFERROR(VLOOKUP($D170&amp;"-"&amp;$E170,IF($C$4="TEB0187_REV01",CALC_CONN_TEB0187_REV01!$F:$N),9,0),"---")</f>
        <v>---</v>
      </c>
      <c r="L170" s="59" t="str">
        <f>IFERROR(VLOOKUP(K170,B2B!$H$3:$I$2000,2,0),"---")</f>
        <v>---</v>
      </c>
      <c r="M170" s="59" t="str">
        <f>IFERROR(VLOOKUP(L170,IF($M$4="TEI0187_REV01",RAW_m_TEI0187_REV01!$AD:$AH),5,0),"---")</f>
        <v>---</v>
      </c>
      <c r="N170" s="59" t="str">
        <f>IFERROR(VLOOKUP(L170,IF($M$4="TEI0187_REV01",RAW_m_TEI0187_REV01!$AE:$AJ),6,0),"---")</f>
        <v>---</v>
      </c>
      <c r="O170" s="63" t="str">
        <f>IFERROR(VLOOKUP(L170,IF($M$4="TEI0187_REV01",RAW_m_TEI0187_REV01!$AD:$AE),2,0),"---")</f>
        <v>---</v>
      </c>
      <c r="P170" s="59" t="str">
        <f>IFERROR(VLOOKUP(O170,IF($M$4="TEI0187_REV01",RAW_m_TEI0187_REV01!$AJ:$AK),2,0),"---")</f>
        <v>---</v>
      </c>
      <c r="Q170" s="59" t="str">
        <f>IFERROR(VLOOKUP(L170,IF($M$4="TEI0187_REV01",RAW_m_TEI0187_REV01!$AD:$AF),3,0),"---")</f>
        <v>---</v>
      </c>
      <c r="R170" s="59" t="str">
        <f>IFERROR(VLOOKUP(O170,IF($M$4="TEI0187_REV01",RAW_m_TEI0187_REV01!$AE:$AG),3,0),"---")</f>
        <v>---</v>
      </c>
      <c r="S170" s="59" t="str">
        <f t="shared" si="6"/>
        <v>---</v>
      </c>
    </row>
    <row r="171" spans="2:19" ht="15" customHeight="1" x14ac:dyDescent="0.25">
      <c r="B171" s="59">
        <f t="shared" si="5"/>
        <v>166</v>
      </c>
      <c r="C171" s="60">
        <f>IFERROR(IF($C$4="TEB0187_REV01",CALC_CONN_TEB0187_REV01!U171,),"---")</f>
        <v>0</v>
      </c>
      <c r="D171" s="59">
        <f>IFERROR(IF($C$4="TEB0187_REV01",CALC_CONN_TEB0187_REV01!D171,),"---")</f>
        <v>0</v>
      </c>
      <c r="E171" s="59">
        <f>IFERROR(IF($C$4="TEB0187_REV01",CALC_CONN_TEB0187_REV01!E171,),"---")</f>
        <v>0</v>
      </c>
      <c r="F171" s="59" t="str">
        <f>IFERROR(IF(VLOOKUP($D171&amp;"-"&amp;$E171,IF($C$4="TEB0187_REV01",CALC_CONN_TEB0187_REV01!$F:$I),4,0)="--","---",IF($C$4="TEB0187_REV01",CALC_CONN_TEB0187_REV01!$G171&amp; " --&gt; " &amp;CALC_CONN_TEB0187_REV01!$I171&amp; " --&gt; ")),"---")</f>
        <v>---</v>
      </c>
      <c r="G171" s="59" t="str">
        <f>IFERROR(IF(VLOOKUP($D171&amp;"-"&amp;$E171,IF($C$4="TEB0187_REV01",CALC_CONN_TEB0187_REV01!$F:$H),3,0)="--",VLOOKUP($D171&amp;"-"&amp;$E171,IF($C$4="TEB0187_REV01",CALC_CONN_TEB0187_REV01!$F:$H),2,0),VLOOKUP($D171&amp;"-"&amp;$E171,IF($C$4="TEB0187_REV01",CALC_CONN_TEB0187_REV01!$F:$H),3,0)),"---")</f>
        <v>---</v>
      </c>
      <c r="H171" s="59" t="str">
        <f>IFERROR(VLOOKUP(G171,IF($C$4="TEB0187_REV01",CALC_CONN_TEB0187_REV01!$G:$T),14,0),"---")</f>
        <v>---</v>
      </c>
      <c r="I171" s="59" t="str">
        <f>IFERROR(VLOOKUP($D171&amp;"-"&amp;$E171,IF($C$4="TEB0187_REV01",CALC_CONN_TEB0187_REV01!$F:$K,"???"),6,0),"---")</f>
        <v>---</v>
      </c>
      <c r="J171" s="61" t="str">
        <f>IFERROR(VLOOKUP($D171&amp;"-"&amp;$E171,IF($C$4="TEB0187_REV01",CALC_CONN_TEB0187_REV01!$F:$M,"???"),8,0),"---")</f>
        <v>---</v>
      </c>
      <c r="K171" s="62" t="str">
        <f>IFERROR(VLOOKUP($D171&amp;"-"&amp;$E171,IF($C$4="TEB0187_REV01",CALC_CONN_TEB0187_REV01!$F:$N),9,0),"---")</f>
        <v>---</v>
      </c>
      <c r="L171" s="59" t="str">
        <f>IFERROR(VLOOKUP(K171,B2B!$H$3:$I$2000,2,0),"---")</f>
        <v>---</v>
      </c>
      <c r="M171" s="59" t="str">
        <f>IFERROR(VLOOKUP(L171,IF($M$4="TEI0187_REV01",RAW_m_TEI0187_REV01!$AD:$AH),5,0),"---")</f>
        <v>---</v>
      </c>
      <c r="N171" s="59" t="str">
        <f>IFERROR(VLOOKUP(L171,IF($M$4="TEI0187_REV01",RAW_m_TEI0187_REV01!$AE:$AJ),6,0),"---")</f>
        <v>---</v>
      </c>
      <c r="O171" s="63" t="str">
        <f>IFERROR(VLOOKUP(L171,IF($M$4="TEI0187_REV01",RAW_m_TEI0187_REV01!$AD:$AE),2,0),"---")</f>
        <v>---</v>
      </c>
      <c r="P171" s="59" t="str">
        <f>IFERROR(VLOOKUP(O171,IF($M$4="TEI0187_REV01",RAW_m_TEI0187_REV01!$AJ:$AK),2,0),"---")</f>
        <v>---</v>
      </c>
      <c r="Q171" s="59" t="str">
        <f>IFERROR(VLOOKUP(L171,IF($M$4="TEI0187_REV01",RAW_m_TEI0187_REV01!$AD:$AF),3,0),"---")</f>
        <v>---</v>
      </c>
      <c r="R171" s="59" t="str">
        <f>IFERROR(VLOOKUP(O171,IF($M$4="TEI0187_REV01",RAW_m_TEI0187_REV01!$AE:$AG),3,0),"---")</f>
        <v>---</v>
      </c>
      <c r="S171" s="59" t="str">
        <f t="shared" si="6"/>
        <v>---</v>
      </c>
    </row>
    <row r="172" spans="2:19" ht="15" customHeight="1" x14ac:dyDescent="0.25">
      <c r="B172" s="59">
        <f t="shared" si="5"/>
        <v>167</v>
      </c>
      <c r="C172" s="60">
        <f>IFERROR(IF($C$4="TEB0187_REV01",CALC_CONN_TEB0187_REV01!U172,),"---")</f>
        <v>0</v>
      </c>
      <c r="D172" s="59">
        <f>IFERROR(IF($C$4="TEB0187_REV01",CALC_CONN_TEB0187_REV01!D172,),"---")</f>
        <v>0</v>
      </c>
      <c r="E172" s="59">
        <f>IFERROR(IF($C$4="TEB0187_REV01",CALC_CONN_TEB0187_REV01!E172,),"---")</f>
        <v>0</v>
      </c>
      <c r="F172" s="59" t="str">
        <f>IFERROR(IF(VLOOKUP($D172&amp;"-"&amp;$E172,IF($C$4="TEB0187_REV01",CALC_CONN_TEB0187_REV01!$F:$I),4,0)="--","---",IF($C$4="TEB0187_REV01",CALC_CONN_TEB0187_REV01!$G172&amp; " --&gt; " &amp;CALC_CONN_TEB0187_REV01!$I172&amp; " --&gt; ")),"---")</f>
        <v>---</v>
      </c>
      <c r="G172" s="59" t="str">
        <f>IFERROR(IF(VLOOKUP($D172&amp;"-"&amp;$E172,IF($C$4="TEB0187_REV01",CALC_CONN_TEB0187_REV01!$F:$H),3,0)="--",VLOOKUP($D172&amp;"-"&amp;$E172,IF($C$4="TEB0187_REV01",CALC_CONN_TEB0187_REV01!$F:$H),2,0),VLOOKUP($D172&amp;"-"&amp;$E172,IF($C$4="TEB0187_REV01",CALC_CONN_TEB0187_REV01!$F:$H),3,0)),"---")</f>
        <v>---</v>
      </c>
      <c r="H172" s="59" t="str">
        <f>IFERROR(VLOOKUP(G172,IF($C$4="TEB0187_REV01",CALC_CONN_TEB0187_REV01!$G:$T),14,0),"---")</f>
        <v>---</v>
      </c>
      <c r="I172" s="59" t="str">
        <f>IFERROR(VLOOKUP($D172&amp;"-"&amp;$E172,IF($C$4="TEB0187_REV01",CALC_CONN_TEB0187_REV01!$F:$K,"???"),6,0),"---")</f>
        <v>---</v>
      </c>
      <c r="J172" s="61" t="str">
        <f>IFERROR(VLOOKUP($D172&amp;"-"&amp;$E172,IF($C$4="TEB0187_REV01",CALC_CONN_TEB0187_REV01!$F:$M,"???"),8,0),"---")</f>
        <v>---</v>
      </c>
      <c r="K172" s="62" t="str">
        <f>IFERROR(VLOOKUP($D172&amp;"-"&amp;$E172,IF($C$4="TEB0187_REV01",CALC_CONN_TEB0187_REV01!$F:$N),9,0),"---")</f>
        <v>---</v>
      </c>
      <c r="L172" s="59" t="str">
        <f>IFERROR(VLOOKUP(K172,B2B!$H$3:$I$2000,2,0),"---")</f>
        <v>---</v>
      </c>
      <c r="M172" s="59" t="str">
        <f>IFERROR(VLOOKUP(L172,IF($M$4="TEI0187_REV01",RAW_m_TEI0187_REV01!$AD:$AH),5,0),"---")</f>
        <v>---</v>
      </c>
      <c r="N172" s="59" t="str">
        <f>IFERROR(VLOOKUP(L172,IF($M$4="TEI0187_REV01",RAW_m_TEI0187_REV01!$AE:$AJ),6,0),"---")</f>
        <v>---</v>
      </c>
      <c r="O172" s="63" t="str">
        <f>IFERROR(VLOOKUP(L172,IF($M$4="TEI0187_REV01",RAW_m_TEI0187_REV01!$AD:$AE),2,0),"---")</f>
        <v>---</v>
      </c>
      <c r="P172" s="59" t="str">
        <f>IFERROR(VLOOKUP(O172,IF($M$4="TEI0187_REV01",RAW_m_TEI0187_REV01!$AJ:$AK),2,0),"---")</f>
        <v>---</v>
      </c>
      <c r="Q172" s="59" t="str">
        <f>IFERROR(VLOOKUP(L172,IF($M$4="TEI0187_REV01",RAW_m_TEI0187_REV01!$AD:$AF),3,0),"---")</f>
        <v>---</v>
      </c>
      <c r="R172" s="59" t="str">
        <f>IFERROR(VLOOKUP(O172,IF($M$4="TEI0187_REV01",RAW_m_TEI0187_REV01!$AE:$AG),3,0),"---")</f>
        <v>---</v>
      </c>
      <c r="S172" s="59" t="str">
        <f t="shared" si="6"/>
        <v>---</v>
      </c>
    </row>
    <row r="173" spans="2:19" ht="15" customHeight="1" x14ac:dyDescent="0.25">
      <c r="B173" s="59">
        <f t="shared" si="5"/>
        <v>168</v>
      </c>
      <c r="C173" s="60">
        <f>IFERROR(IF($C$4="TEB0187_REV01",CALC_CONN_TEB0187_REV01!U173,),"---")</f>
        <v>0</v>
      </c>
      <c r="D173" s="59">
        <f>IFERROR(IF($C$4="TEB0187_REV01",CALC_CONN_TEB0187_REV01!D173,),"---")</f>
        <v>0</v>
      </c>
      <c r="E173" s="59">
        <f>IFERROR(IF($C$4="TEB0187_REV01",CALC_CONN_TEB0187_REV01!E173,),"---")</f>
        <v>0</v>
      </c>
      <c r="F173" s="59" t="str">
        <f>IFERROR(IF(VLOOKUP($D173&amp;"-"&amp;$E173,IF($C$4="TEB0187_REV01",CALC_CONN_TEB0187_REV01!$F:$I),4,0)="--","---",IF($C$4="TEB0187_REV01",CALC_CONN_TEB0187_REV01!$G173&amp; " --&gt; " &amp;CALC_CONN_TEB0187_REV01!$I173&amp; " --&gt; ")),"---")</f>
        <v>---</v>
      </c>
      <c r="G173" s="59" t="str">
        <f>IFERROR(IF(VLOOKUP($D173&amp;"-"&amp;$E173,IF($C$4="TEB0187_REV01",CALC_CONN_TEB0187_REV01!$F:$H),3,0)="--",VLOOKUP($D173&amp;"-"&amp;$E173,IF($C$4="TEB0187_REV01",CALC_CONN_TEB0187_REV01!$F:$H),2,0),VLOOKUP($D173&amp;"-"&amp;$E173,IF($C$4="TEB0187_REV01",CALC_CONN_TEB0187_REV01!$F:$H),3,0)),"---")</f>
        <v>---</v>
      </c>
      <c r="H173" s="59" t="str">
        <f>IFERROR(VLOOKUP(G173,IF($C$4="TEB0187_REV01",CALC_CONN_TEB0187_REV01!$G:$T),14,0),"---")</f>
        <v>---</v>
      </c>
      <c r="I173" s="59" t="str">
        <f>IFERROR(VLOOKUP($D173&amp;"-"&amp;$E173,IF($C$4="TEB0187_REV01",CALC_CONN_TEB0187_REV01!$F:$K,"???"),6,0),"---")</f>
        <v>---</v>
      </c>
      <c r="J173" s="61" t="str">
        <f>IFERROR(VLOOKUP($D173&amp;"-"&amp;$E173,IF($C$4="TEB0187_REV01",CALC_CONN_TEB0187_REV01!$F:$M,"???"),8,0),"---")</f>
        <v>---</v>
      </c>
      <c r="K173" s="62" t="str">
        <f>IFERROR(VLOOKUP($D173&amp;"-"&amp;$E173,IF($C$4="TEB0187_REV01",CALC_CONN_TEB0187_REV01!$F:$N),9,0),"---")</f>
        <v>---</v>
      </c>
      <c r="L173" s="59" t="str">
        <f>IFERROR(VLOOKUP(K173,B2B!$H$3:$I$2000,2,0),"---")</f>
        <v>---</v>
      </c>
      <c r="M173" s="59" t="str">
        <f>IFERROR(VLOOKUP(L173,IF($M$4="TEI0187_REV01",RAW_m_TEI0187_REV01!$AD:$AH),5,0),"---")</f>
        <v>---</v>
      </c>
      <c r="N173" s="59" t="str">
        <f>IFERROR(VLOOKUP(L173,IF($M$4="TEI0187_REV01",RAW_m_TEI0187_REV01!$AE:$AJ),6,0),"---")</f>
        <v>---</v>
      </c>
      <c r="O173" s="63" t="str">
        <f>IFERROR(VLOOKUP(L173,IF($M$4="TEI0187_REV01",RAW_m_TEI0187_REV01!$AD:$AE),2,0),"---")</f>
        <v>---</v>
      </c>
      <c r="P173" s="59" t="str">
        <f>IFERROR(VLOOKUP(O173,IF($M$4="TEI0187_REV01",RAW_m_TEI0187_REV01!$AJ:$AK),2,0),"---")</f>
        <v>---</v>
      </c>
      <c r="Q173" s="59" t="str">
        <f>IFERROR(VLOOKUP(L173,IF($M$4="TEI0187_REV01",RAW_m_TEI0187_REV01!$AD:$AF),3,0),"---")</f>
        <v>---</v>
      </c>
      <c r="R173" s="59" t="str">
        <f>IFERROR(VLOOKUP(O173,IF($M$4="TEI0187_REV01",RAW_m_TEI0187_REV01!$AE:$AG),3,0),"---")</f>
        <v>---</v>
      </c>
      <c r="S173" s="59" t="str">
        <f t="shared" si="6"/>
        <v>---</v>
      </c>
    </row>
    <row r="174" spans="2:19" ht="15" customHeight="1" x14ac:dyDescent="0.25">
      <c r="B174" s="59">
        <f t="shared" si="5"/>
        <v>169</v>
      </c>
      <c r="C174" s="60">
        <f>IFERROR(IF($C$4="TEB0187_REV01",CALC_CONN_TEB0187_REV01!U174,),"---")</f>
        <v>0</v>
      </c>
      <c r="D174" s="59">
        <f>IFERROR(IF($C$4="TEB0187_REV01",CALC_CONN_TEB0187_REV01!D174,),"---")</f>
        <v>0</v>
      </c>
      <c r="E174" s="59">
        <f>IFERROR(IF($C$4="TEB0187_REV01",CALC_CONN_TEB0187_REV01!E174,),"---")</f>
        <v>0</v>
      </c>
      <c r="F174" s="59" t="str">
        <f>IFERROR(IF(VLOOKUP($D174&amp;"-"&amp;$E174,IF($C$4="TEB0187_REV01",CALC_CONN_TEB0187_REV01!$F:$I),4,0)="--","---",IF($C$4="TEB0187_REV01",CALC_CONN_TEB0187_REV01!$G174&amp; " --&gt; " &amp;CALC_CONN_TEB0187_REV01!$I174&amp; " --&gt; ")),"---")</f>
        <v>---</v>
      </c>
      <c r="G174" s="59" t="str">
        <f>IFERROR(IF(VLOOKUP($D174&amp;"-"&amp;$E174,IF($C$4="TEB0187_REV01",CALC_CONN_TEB0187_REV01!$F:$H),3,0)="--",VLOOKUP($D174&amp;"-"&amp;$E174,IF($C$4="TEB0187_REV01",CALC_CONN_TEB0187_REV01!$F:$H),2,0),VLOOKUP($D174&amp;"-"&amp;$E174,IF($C$4="TEB0187_REV01",CALC_CONN_TEB0187_REV01!$F:$H),3,0)),"---")</f>
        <v>---</v>
      </c>
      <c r="H174" s="59" t="str">
        <f>IFERROR(VLOOKUP(G174,IF($C$4="TEB0187_REV01",CALC_CONN_TEB0187_REV01!$G:$T),14,0),"---")</f>
        <v>---</v>
      </c>
      <c r="I174" s="59" t="str">
        <f>IFERROR(VLOOKUP($D174&amp;"-"&amp;$E174,IF($C$4="TEB0187_REV01",CALC_CONN_TEB0187_REV01!$F:$K,"???"),6,0),"---")</f>
        <v>---</v>
      </c>
      <c r="J174" s="61" t="str">
        <f>IFERROR(VLOOKUP($D174&amp;"-"&amp;$E174,IF($C$4="TEB0187_REV01",CALC_CONN_TEB0187_REV01!$F:$M,"???"),8,0),"---")</f>
        <v>---</v>
      </c>
      <c r="K174" s="62" t="str">
        <f>IFERROR(VLOOKUP($D174&amp;"-"&amp;$E174,IF($C$4="TEB0187_REV01",CALC_CONN_TEB0187_REV01!$F:$N),9,0),"---")</f>
        <v>---</v>
      </c>
      <c r="L174" s="59" t="str">
        <f>IFERROR(VLOOKUP(K174,B2B!$H$3:$I$2000,2,0),"---")</f>
        <v>---</v>
      </c>
      <c r="M174" s="59" t="str">
        <f>IFERROR(VLOOKUP(L174,IF($M$4="TEI0187_REV01",RAW_m_TEI0187_REV01!$AD:$AH),5,0),"---")</f>
        <v>---</v>
      </c>
      <c r="N174" s="59" t="str">
        <f>IFERROR(VLOOKUP(L174,IF($M$4="TEI0187_REV01",RAW_m_TEI0187_REV01!$AE:$AJ),6,0),"---")</f>
        <v>---</v>
      </c>
      <c r="O174" s="63" t="str">
        <f>IFERROR(VLOOKUP(L174,IF($M$4="TEI0187_REV01",RAW_m_TEI0187_REV01!$AD:$AE),2,0),"---")</f>
        <v>---</v>
      </c>
      <c r="P174" s="59" t="str">
        <f>IFERROR(VLOOKUP(O174,IF($M$4="TEI0187_REV01",RAW_m_TEI0187_REV01!$AJ:$AK),2,0),"---")</f>
        <v>---</v>
      </c>
      <c r="Q174" s="59" t="str">
        <f>IFERROR(VLOOKUP(L174,IF($M$4="TEI0187_REV01",RAW_m_TEI0187_REV01!$AD:$AF),3,0),"---")</f>
        <v>---</v>
      </c>
      <c r="R174" s="59" t="str">
        <f>IFERROR(VLOOKUP(O174,IF($M$4="TEI0187_REV01",RAW_m_TEI0187_REV01!$AE:$AG),3,0),"---")</f>
        <v>---</v>
      </c>
      <c r="S174" s="59" t="str">
        <f t="shared" si="6"/>
        <v>---</v>
      </c>
    </row>
    <row r="175" spans="2:19" ht="15" customHeight="1" x14ac:dyDescent="0.25">
      <c r="B175" s="59">
        <f t="shared" si="5"/>
        <v>170</v>
      </c>
      <c r="C175" s="60">
        <f>IFERROR(IF($C$4="TEB0187_REV01",CALC_CONN_TEB0187_REV01!U175,),"---")</f>
        <v>0</v>
      </c>
      <c r="D175" s="59">
        <f>IFERROR(IF($C$4="TEB0187_REV01",CALC_CONN_TEB0187_REV01!D175,),"---")</f>
        <v>0</v>
      </c>
      <c r="E175" s="59">
        <f>IFERROR(IF($C$4="TEB0187_REV01",CALC_CONN_TEB0187_REV01!E175,),"---")</f>
        <v>0</v>
      </c>
      <c r="F175" s="59" t="str">
        <f>IFERROR(IF(VLOOKUP($D175&amp;"-"&amp;$E175,IF($C$4="TEB0187_REV01",CALC_CONN_TEB0187_REV01!$F:$I),4,0)="--","---",IF($C$4="TEB0187_REV01",CALC_CONN_TEB0187_REV01!$G175&amp; " --&gt; " &amp;CALC_CONN_TEB0187_REV01!$I175&amp; " --&gt; ")),"---")</f>
        <v>---</v>
      </c>
      <c r="G175" s="59" t="str">
        <f>IFERROR(IF(VLOOKUP($D175&amp;"-"&amp;$E175,IF($C$4="TEB0187_REV01",CALC_CONN_TEB0187_REV01!$F:$H),3,0)="--",VLOOKUP($D175&amp;"-"&amp;$E175,IF($C$4="TEB0187_REV01",CALC_CONN_TEB0187_REV01!$F:$H),2,0),VLOOKUP($D175&amp;"-"&amp;$E175,IF($C$4="TEB0187_REV01",CALC_CONN_TEB0187_REV01!$F:$H),3,0)),"---")</f>
        <v>---</v>
      </c>
      <c r="H175" s="59" t="str">
        <f>IFERROR(VLOOKUP(G175,IF($C$4="TEB0187_REV01",CALC_CONN_TEB0187_REV01!$G:$T),14,0),"---")</f>
        <v>---</v>
      </c>
      <c r="I175" s="59" t="str">
        <f>IFERROR(VLOOKUP($D175&amp;"-"&amp;$E175,IF($C$4="TEB0187_REV01",CALC_CONN_TEB0187_REV01!$F:$K,"???"),6,0),"---")</f>
        <v>---</v>
      </c>
      <c r="J175" s="61" t="str">
        <f>IFERROR(VLOOKUP($D175&amp;"-"&amp;$E175,IF($C$4="TEB0187_REV01",CALC_CONN_TEB0187_REV01!$F:$M,"???"),8,0),"---")</f>
        <v>---</v>
      </c>
      <c r="K175" s="62" t="str">
        <f>IFERROR(VLOOKUP($D175&amp;"-"&amp;$E175,IF($C$4="TEB0187_REV01",CALC_CONN_TEB0187_REV01!$F:$N),9,0),"---")</f>
        <v>---</v>
      </c>
      <c r="L175" s="59" t="str">
        <f>IFERROR(VLOOKUP(K175,B2B!$H$3:$I$2000,2,0),"---")</f>
        <v>---</v>
      </c>
      <c r="M175" s="59" t="str">
        <f>IFERROR(VLOOKUP(L175,IF($M$4="TEI0187_REV01",RAW_m_TEI0187_REV01!$AD:$AH),5,0),"---")</f>
        <v>---</v>
      </c>
      <c r="N175" s="59" t="str">
        <f>IFERROR(VLOOKUP(L175,IF($M$4="TEI0187_REV01",RAW_m_TEI0187_REV01!$AE:$AJ),6,0),"---")</f>
        <v>---</v>
      </c>
      <c r="O175" s="63" t="str">
        <f>IFERROR(VLOOKUP(L175,IF($M$4="TEI0187_REV01",RAW_m_TEI0187_REV01!$AD:$AE),2,0),"---")</f>
        <v>---</v>
      </c>
      <c r="P175" s="59" t="str">
        <f>IFERROR(VLOOKUP(O175,IF($M$4="TEI0187_REV01",RAW_m_TEI0187_REV01!$AJ:$AK),2,0),"---")</f>
        <v>---</v>
      </c>
      <c r="Q175" s="59" t="str">
        <f>IFERROR(VLOOKUP(L175,IF($M$4="TEI0187_REV01",RAW_m_TEI0187_REV01!$AD:$AF),3,0),"---")</f>
        <v>---</v>
      </c>
      <c r="R175" s="59" t="str">
        <f>IFERROR(VLOOKUP(O175,IF($M$4="TEI0187_REV01",RAW_m_TEI0187_REV01!$AE:$AG),3,0),"---")</f>
        <v>---</v>
      </c>
      <c r="S175" s="59" t="str">
        <f t="shared" si="6"/>
        <v>---</v>
      </c>
    </row>
    <row r="176" spans="2:19" ht="15" customHeight="1" x14ac:dyDescent="0.25">
      <c r="B176" s="59">
        <f t="shared" si="5"/>
        <v>171</v>
      </c>
      <c r="C176" s="60">
        <f>IFERROR(IF($C$4="TEB0187_REV01",CALC_CONN_TEB0187_REV01!U176,),"---")</f>
        <v>0</v>
      </c>
      <c r="D176" s="59">
        <f>IFERROR(IF($C$4="TEB0187_REV01",CALC_CONN_TEB0187_REV01!D176,),"---")</f>
        <v>0</v>
      </c>
      <c r="E176" s="59">
        <f>IFERROR(IF($C$4="TEB0187_REV01",CALC_CONN_TEB0187_REV01!E176,),"---")</f>
        <v>0</v>
      </c>
      <c r="F176" s="59" t="str">
        <f>IFERROR(IF(VLOOKUP($D176&amp;"-"&amp;$E176,IF($C$4="TEB0187_REV01",CALC_CONN_TEB0187_REV01!$F:$I),4,0)="--","---",IF($C$4="TEB0187_REV01",CALC_CONN_TEB0187_REV01!$G176&amp; " --&gt; " &amp;CALC_CONN_TEB0187_REV01!$I176&amp; " --&gt; ")),"---")</f>
        <v>---</v>
      </c>
      <c r="G176" s="59" t="str">
        <f>IFERROR(IF(VLOOKUP($D176&amp;"-"&amp;$E176,IF($C$4="TEB0187_REV01",CALC_CONN_TEB0187_REV01!$F:$H),3,0)="--",VLOOKUP($D176&amp;"-"&amp;$E176,IF($C$4="TEB0187_REV01",CALC_CONN_TEB0187_REV01!$F:$H),2,0),VLOOKUP($D176&amp;"-"&amp;$E176,IF($C$4="TEB0187_REV01",CALC_CONN_TEB0187_REV01!$F:$H),3,0)),"---")</f>
        <v>---</v>
      </c>
      <c r="H176" s="59" t="str">
        <f>IFERROR(VLOOKUP(G176,IF($C$4="TEB0187_REV01",CALC_CONN_TEB0187_REV01!$G:$T),14,0),"---")</f>
        <v>---</v>
      </c>
      <c r="I176" s="59" t="str">
        <f>IFERROR(VLOOKUP($D176&amp;"-"&amp;$E176,IF($C$4="TEB0187_REV01",CALC_CONN_TEB0187_REV01!$F:$K,"???"),6,0),"---")</f>
        <v>---</v>
      </c>
      <c r="J176" s="61" t="str">
        <f>IFERROR(VLOOKUP($D176&amp;"-"&amp;$E176,IF($C$4="TEB0187_REV01",CALC_CONN_TEB0187_REV01!$F:$M,"???"),8,0),"---")</f>
        <v>---</v>
      </c>
      <c r="K176" s="62" t="str">
        <f>IFERROR(VLOOKUP($D176&amp;"-"&amp;$E176,IF($C$4="TEB0187_REV01",CALC_CONN_TEB0187_REV01!$F:$N),9,0),"---")</f>
        <v>---</v>
      </c>
      <c r="L176" s="59" t="str">
        <f>IFERROR(VLOOKUP(K176,B2B!$H$3:$I$2000,2,0),"---")</f>
        <v>---</v>
      </c>
      <c r="M176" s="59" t="str">
        <f>IFERROR(VLOOKUP(L176,IF($M$4="TEI0187_REV01",RAW_m_TEI0187_REV01!$AD:$AH),5,0),"---")</f>
        <v>---</v>
      </c>
      <c r="N176" s="59" t="str">
        <f>IFERROR(VLOOKUP(L176,IF($M$4="TEI0187_REV01",RAW_m_TEI0187_REV01!$AE:$AJ),6,0),"---")</f>
        <v>---</v>
      </c>
      <c r="O176" s="63" t="str">
        <f>IFERROR(VLOOKUP(L176,IF($M$4="TEI0187_REV01",RAW_m_TEI0187_REV01!$AD:$AE),2,0),"---")</f>
        <v>---</v>
      </c>
      <c r="P176" s="59" t="str">
        <f>IFERROR(VLOOKUP(O176,IF($M$4="TEI0187_REV01",RAW_m_TEI0187_REV01!$AJ:$AK),2,0),"---")</f>
        <v>---</v>
      </c>
      <c r="Q176" s="59" t="str">
        <f>IFERROR(VLOOKUP(L176,IF($M$4="TEI0187_REV01",RAW_m_TEI0187_REV01!$AD:$AF),3,0),"---")</f>
        <v>---</v>
      </c>
      <c r="R176" s="59" t="str">
        <f>IFERROR(VLOOKUP(O176,IF($M$4="TEI0187_REV01",RAW_m_TEI0187_REV01!$AE:$AG),3,0),"---")</f>
        <v>---</v>
      </c>
      <c r="S176" s="59" t="str">
        <f t="shared" si="6"/>
        <v>---</v>
      </c>
    </row>
    <row r="177" spans="2:19" ht="15" customHeight="1" x14ac:dyDescent="0.25">
      <c r="B177" s="59">
        <f t="shared" si="5"/>
        <v>172</v>
      </c>
      <c r="C177" s="60">
        <f>IFERROR(IF($C$4="TEB0187_REV01",CALC_CONN_TEB0187_REV01!U177,),"---")</f>
        <v>0</v>
      </c>
      <c r="D177" s="59">
        <f>IFERROR(IF($C$4="TEB0187_REV01",CALC_CONN_TEB0187_REV01!D177,),"---")</f>
        <v>0</v>
      </c>
      <c r="E177" s="59">
        <f>IFERROR(IF($C$4="TEB0187_REV01",CALC_CONN_TEB0187_REV01!E177,),"---")</f>
        <v>0</v>
      </c>
      <c r="F177" s="59" t="str">
        <f>IFERROR(IF(VLOOKUP($D177&amp;"-"&amp;$E177,IF($C$4="TEB0187_REV01",CALC_CONN_TEB0187_REV01!$F:$I),4,0)="--","---",IF($C$4="TEB0187_REV01",CALC_CONN_TEB0187_REV01!$G177&amp; " --&gt; " &amp;CALC_CONN_TEB0187_REV01!$I177&amp; " --&gt; ")),"---")</f>
        <v>---</v>
      </c>
      <c r="G177" s="59" t="str">
        <f>IFERROR(IF(VLOOKUP($D177&amp;"-"&amp;$E177,IF($C$4="TEB0187_REV01",CALC_CONN_TEB0187_REV01!$F:$H),3,0)="--",VLOOKUP($D177&amp;"-"&amp;$E177,IF($C$4="TEB0187_REV01",CALC_CONN_TEB0187_REV01!$F:$H),2,0),VLOOKUP($D177&amp;"-"&amp;$E177,IF($C$4="TEB0187_REV01",CALC_CONN_TEB0187_REV01!$F:$H),3,0)),"---")</f>
        <v>---</v>
      </c>
      <c r="H177" s="59" t="str">
        <f>IFERROR(VLOOKUP(G177,IF($C$4="TEB0187_REV01",CALC_CONN_TEB0187_REV01!$G:$T),14,0),"---")</f>
        <v>---</v>
      </c>
      <c r="I177" s="59" t="str">
        <f>IFERROR(VLOOKUP($D177&amp;"-"&amp;$E177,IF($C$4="TEB0187_REV01",CALC_CONN_TEB0187_REV01!$F:$K,"???"),6,0),"---")</f>
        <v>---</v>
      </c>
      <c r="J177" s="61" t="str">
        <f>IFERROR(VLOOKUP($D177&amp;"-"&amp;$E177,IF($C$4="TEB0187_REV01",CALC_CONN_TEB0187_REV01!$F:$M,"???"),8,0),"---")</f>
        <v>---</v>
      </c>
      <c r="K177" s="62" t="str">
        <f>IFERROR(VLOOKUP($D177&amp;"-"&amp;$E177,IF($C$4="TEB0187_REV01",CALC_CONN_TEB0187_REV01!$F:$N),9,0),"---")</f>
        <v>---</v>
      </c>
      <c r="L177" s="59" t="str">
        <f>IFERROR(VLOOKUP(K177,B2B!$H$3:$I$2000,2,0),"---")</f>
        <v>---</v>
      </c>
      <c r="M177" s="59" t="str">
        <f>IFERROR(VLOOKUP(L177,IF($M$4="TEI0187_REV01",RAW_m_TEI0187_REV01!$AD:$AH),5,0),"---")</f>
        <v>---</v>
      </c>
      <c r="N177" s="59" t="str">
        <f>IFERROR(VLOOKUP(L177,IF($M$4="TEI0187_REV01",RAW_m_TEI0187_REV01!$AE:$AJ),6,0),"---")</f>
        <v>---</v>
      </c>
      <c r="O177" s="63" t="str">
        <f>IFERROR(VLOOKUP(L177,IF($M$4="TEI0187_REV01",RAW_m_TEI0187_REV01!$AD:$AE),2,0),"---")</f>
        <v>---</v>
      </c>
      <c r="P177" s="59" t="str">
        <f>IFERROR(VLOOKUP(O177,IF($M$4="TEI0187_REV01",RAW_m_TEI0187_REV01!$AJ:$AK),2,0),"---")</f>
        <v>---</v>
      </c>
      <c r="Q177" s="59" t="str">
        <f>IFERROR(VLOOKUP(L177,IF($M$4="TEI0187_REV01",RAW_m_TEI0187_REV01!$AD:$AF),3,0),"---")</f>
        <v>---</v>
      </c>
      <c r="R177" s="59" t="str">
        <f>IFERROR(VLOOKUP(O177,IF($M$4="TEI0187_REV01",RAW_m_TEI0187_REV01!$AE:$AG),3,0),"---")</f>
        <v>---</v>
      </c>
      <c r="S177" s="59" t="str">
        <f t="shared" si="6"/>
        <v>---</v>
      </c>
    </row>
    <row r="178" spans="2:19" ht="15" customHeight="1" x14ac:dyDescent="0.25">
      <c r="B178" s="59">
        <f t="shared" si="5"/>
        <v>173</v>
      </c>
      <c r="C178" s="60">
        <f>IFERROR(IF($C$4="TEB0187_REV01",CALC_CONN_TEB0187_REV01!U178,),"---")</f>
        <v>0</v>
      </c>
      <c r="D178" s="59">
        <f>IFERROR(IF($C$4="TEB0187_REV01",CALC_CONN_TEB0187_REV01!D178,),"---")</f>
        <v>0</v>
      </c>
      <c r="E178" s="59">
        <f>IFERROR(IF($C$4="TEB0187_REV01",CALC_CONN_TEB0187_REV01!E178,),"---")</f>
        <v>0</v>
      </c>
      <c r="F178" s="59" t="str">
        <f>IFERROR(IF(VLOOKUP($D178&amp;"-"&amp;$E178,IF($C$4="TEB0187_REV01",CALC_CONN_TEB0187_REV01!$F:$I),4,0)="--","---",IF($C$4="TEB0187_REV01",CALC_CONN_TEB0187_REV01!$G178&amp; " --&gt; " &amp;CALC_CONN_TEB0187_REV01!$I178&amp; " --&gt; ")),"---")</f>
        <v>---</v>
      </c>
      <c r="G178" s="59" t="str">
        <f>IFERROR(IF(VLOOKUP($D178&amp;"-"&amp;$E178,IF($C$4="TEB0187_REV01",CALC_CONN_TEB0187_REV01!$F:$H),3,0)="--",VLOOKUP($D178&amp;"-"&amp;$E178,IF($C$4="TEB0187_REV01",CALC_CONN_TEB0187_REV01!$F:$H),2,0),VLOOKUP($D178&amp;"-"&amp;$E178,IF($C$4="TEB0187_REV01",CALC_CONN_TEB0187_REV01!$F:$H),3,0)),"---")</f>
        <v>---</v>
      </c>
      <c r="H178" s="59" t="str">
        <f>IFERROR(VLOOKUP(G178,IF($C$4="TEB0187_REV01",CALC_CONN_TEB0187_REV01!$G:$T),14,0),"---")</f>
        <v>---</v>
      </c>
      <c r="I178" s="59" t="str">
        <f>IFERROR(VLOOKUP($D178&amp;"-"&amp;$E178,IF($C$4="TEB0187_REV01",CALC_CONN_TEB0187_REV01!$F:$K,"???"),6,0),"---")</f>
        <v>---</v>
      </c>
      <c r="J178" s="61" t="str">
        <f>IFERROR(VLOOKUP($D178&amp;"-"&amp;$E178,IF($C$4="TEB0187_REV01",CALC_CONN_TEB0187_REV01!$F:$M,"???"),8,0),"---")</f>
        <v>---</v>
      </c>
      <c r="K178" s="62" t="str">
        <f>IFERROR(VLOOKUP($D178&amp;"-"&amp;$E178,IF($C$4="TEB0187_REV01",CALC_CONN_TEB0187_REV01!$F:$N),9,0),"---")</f>
        <v>---</v>
      </c>
      <c r="L178" s="59" t="str">
        <f>IFERROR(VLOOKUP(K178,B2B!$H$3:$I$2000,2,0),"---")</f>
        <v>---</v>
      </c>
      <c r="M178" s="59" t="str">
        <f>IFERROR(VLOOKUP(L178,IF($M$4="TEI0187_REV01",RAW_m_TEI0187_REV01!$AD:$AH),5,0),"---")</f>
        <v>---</v>
      </c>
      <c r="N178" s="59" t="str">
        <f>IFERROR(VLOOKUP(L178,IF($M$4="TEI0187_REV01",RAW_m_TEI0187_REV01!$AE:$AJ),6,0),"---")</f>
        <v>---</v>
      </c>
      <c r="O178" s="63" t="str">
        <f>IFERROR(VLOOKUP(L178,IF($M$4="TEI0187_REV01",RAW_m_TEI0187_REV01!$AD:$AE),2,0),"---")</f>
        <v>---</v>
      </c>
      <c r="P178" s="59" t="str">
        <f>IFERROR(VLOOKUP(O178,IF($M$4="TEI0187_REV01",RAW_m_TEI0187_REV01!$AJ:$AK),2,0),"---")</f>
        <v>---</v>
      </c>
      <c r="Q178" s="59" t="str">
        <f>IFERROR(VLOOKUP(L178,IF($M$4="TEI0187_REV01",RAW_m_TEI0187_REV01!$AD:$AF),3,0),"---")</f>
        <v>---</v>
      </c>
      <c r="R178" s="59" t="str">
        <f>IFERROR(VLOOKUP(O178,IF($M$4="TEI0187_REV01",RAW_m_TEI0187_REV01!$AE:$AG),3,0),"---")</f>
        <v>---</v>
      </c>
      <c r="S178" s="59" t="str">
        <f t="shared" si="6"/>
        <v>---</v>
      </c>
    </row>
    <row r="179" spans="2:19" ht="15" customHeight="1" x14ac:dyDescent="0.25">
      <c r="B179" s="59">
        <f t="shared" si="5"/>
        <v>174</v>
      </c>
      <c r="C179" s="60">
        <f>IFERROR(IF($C$4="TEB0187_REV01",CALC_CONN_TEB0187_REV01!U179,),"---")</f>
        <v>0</v>
      </c>
      <c r="D179" s="59">
        <f>IFERROR(IF($C$4="TEB0187_REV01",CALC_CONN_TEB0187_REV01!D179,),"---")</f>
        <v>0</v>
      </c>
      <c r="E179" s="59">
        <f>IFERROR(IF($C$4="TEB0187_REV01",CALC_CONN_TEB0187_REV01!E179,),"---")</f>
        <v>0</v>
      </c>
      <c r="F179" s="59" t="str">
        <f>IFERROR(IF(VLOOKUP($D179&amp;"-"&amp;$E179,IF($C$4="TEB0187_REV01",CALC_CONN_TEB0187_REV01!$F:$I),4,0)="--","---",IF($C$4="TEB0187_REV01",CALC_CONN_TEB0187_REV01!$G179&amp; " --&gt; " &amp;CALC_CONN_TEB0187_REV01!$I179&amp; " --&gt; ")),"---")</f>
        <v>---</v>
      </c>
      <c r="G179" s="59" t="str">
        <f>IFERROR(IF(VLOOKUP($D179&amp;"-"&amp;$E179,IF($C$4="TEB0187_REV01",CALC_CONN_TEB0187_REV01!$F:$H),3,0)="--",VLOOKUP($D179&amp;"-"&amp;$E179,IF($C$4="TEB0187_REV01",CALC_CONN_TEB0187_REV01!$F:$H),2,0),VLOOKUP($D179&amp;"-"&amp;$E179,IF($C$4="TEB0187_REV01",CALC_CONN_TEB0187_REV01!$F:$H),3,0)),"---")</f>
        <v>---</v>
      </c>
      <c r="H179" s="59" t="str">
        <f>IFERROR(VLOOKUP(G179,IF($C$4="TEB0187_REV01",CALC_CONN_TEB0187_REV01!$G:$T),14,0),"---")</f>
        <v>---</v>
      </c>
      <c r="I179" s="59" t="str">
        <f>IFERROR(VLOOKUP($D179&amp;"-"&amp;$E179,IF($C$4="TEB0187_REV01",CALC_CONN_TEB0187_REV01!$F:$K,"???"),6,0),"---")</f>
        <v>---</v>
      </c>
      <c r="J179" s="61" t="str">
        <f>IFERROR(VLOOKUP($D179&amp;"-"&amp;$E179,IF($C$4="TEB0187_REV01",CALC_CONN_TEB0187_REV01!$F:$M,"???"),8,0),"---")</f>
        <v>---</v>
      </c>
      <c r="K179" s="62" t="str">
        <f>IFERROR(VLOOKUP($D179&amp;"-"&amp;$E179,IF($C$4="TEB0187_REV01",CALC_CONN_TEB0187_REV01!$F:$N),9,0),"---")</f>
        <v>---</v>
      </c>
      <c r="L179" s="59" t="str">
        <f>IFERROR(VLOOKUP(K179,B2B!$H$3:$I$2000,2,0),"---")</f>
        <v>---</v>
      </c>
      <c r="M179" s="59" t="str">
        <f>IFERROR(VLOOKUP(L179,IF($M$4="TEI0187_REV01",RAW_m_TEI0187_REV01!$AD:$AH),5,0),"---")</f>
        <v>---</v>
      </c>
      <c r="N179" s="59" t="str">
        <f>IFERROR(VLOOKUP(L179,IF($M$4="TEI0187_REV01",RAW_m_TEI0187_REV01!$AE:$AJ),6,0),"---")</f>
        <v>---</v>
      </c>
      <c r="O179" s="63" t="str">
        <f>IFERROR(VLOOKUP(L179,IF($M$4="TEI0187_REV01",RAW_m_TEI0187_REV01!$AD:$AE),2,0),"---")</f>
        <v>---</v>
      </c>
      <c r="P179" s="59" t="str">
        <f>IFERROR(VLOOKUP(O179,IF($M$4="TEI0187_REV01",RAW_m_TEI0187_REV01!$AJ:$AK),2,0),"---")</f>
        <v>---</v>
      </c>
      <c r="Q179" s="59" t="str">
        <f>IFERROR(VLOOKUP(L179,IF($M$4="TEI0187_REV01",RAW_m_TEI0187_REV01!$AD:$AF),3,0),"---")</f>
        <v>---</v>
      </c>
      <c r="R179" s="59" t="str">
        <f>IFERROR(VLOOKUP(O179,IF($M$4="TEI0187_REV01",RAW_m_TEI0187_REV01!$AE:$AG),3,0),"---")</f>
        <v>---</v>
      </c>
      <c r="S179" s="59" t="str">
        <f t="shared" si="6"/>
        <v>---</v>
      </c>
    </row>
    <row r="180" spans="2:19" ht="15" customHeight="1" x14ac:dyDescent="0.25">
      <c r="B180" s="59">
        <f t="shared" si="5"/>
        <v>175</v>
      </c>
      <c r="C180" s="60">
        <f>IFERROR(IF($C$4="TEB0187_REV01",CALC_CONN_TEB0187_REV01!U180,),"---")</f>
        <v>0</v>
      </c>
      <c r="D180" s="59">
        <f>IFERROR(IF($C$4="TEB0187_REV01",CALC_CONN_TEB0187_REV01!D180,),"---")</f>
        <v>0</v>
      </c>
      <c r="E180" s="59">
        <f>IFERROR(IF($C$4="TEB0187_REV01",CALC_CONN_TEB0187_REV01!E180,),"---")</f>
        <v>0</v>
      </c>
      <c r="F180" s="59" t="str">
        <f>IFERROR(IF(VLOOKUP($D180&amp;"-"&amp;$E180,IF($C$4="TEB0187_REV01",CALC_CONN_TEB0187_REV01!$F:$I),4,0)="--","---",IF($C$4="TEB0187_REV01",CALC_CONN_TEB0187_REV01!$G180&amp; " --&gt; " &amp;CALC_CONN_TEB0187_REV01!$I180&amp; " --&gt; ")),"---")</f>
        <v>---</v>
      </c>
      <c r="G180" s="59" t="str">
        <f>IFERROR(IF(VLOOKUP($D180&amp;"-"&amp;$E180,IF($C$4="TEB0187_REV01",CALC_CONN_TEB0187_REV01!$F:$H),3,0)="--",VLOOKUP($D180&amp;"-"&amp;$E180,IF($C$4="TEB0187_REV01",CALC_CONN_TEB0187_REV01!$F:$H),2,0),VLOOKUP($D180&amp;"-"&amp;$E180,IF($C$4="TEB0187_REV01",CALC_CONN_TEB0187_REV01!$F:$H),3,0)),"---")</f>
        <v>---</v>
      </c>
      <c r="H180" s="59" t="str">
        <f>IFERROR(VLOOKUP(G180,IF($C$4="TEB0187_REV01",CALC_CONN_TEB0187_REV01!$G:$T),14,0),"---")</f>
        <v>---</v>
      </c>
      <c r="I180" s="59" t="str">
        <f>IFERROR(VLOOKUP($D180&amp;"-"&amp;$E180,IF($C$4="TEB0187_REV01",CALC_CONN_TEB0187_REV01!$F:$K,"???"),6,0),"---")</f>
        <v>---</v>
      </c>
      <c r="J180" s="61" t="str">
        <f>IFERROR(VLOOKUP($D180&amp;"-"&amp;$E180,IF($C$4="TEB0187_REV01",CALC_CONN_TEB0187_REV01!$F:$M,"???"),8,0),"---")</f>
        <v>---</v>
      </c>
      <c r="K180" s="62" t="str">
        <f>IFERROR(VLOOKUP($D180&amp;"-"&amp;$E180,IF($C$4="TEB0187_REV01",CALC_CONN_TEB0187_REV01!$F:$N),9,0),"---")</f>
        <v>---</v>
      </c>
      <c r="L180" s="59" t="str">
        <f>IFERROR(VLOOKUP(K180,B2B!$H$3:$I$2000,2,0),"---")</f>
        <v>---</v>
      </c>
      <c r="M180" s="59" t="str">
        <f>IFERROR(VLOOKUP(L180,IF($M$4="TEI0187_REV01",RAW_m_TEI0187_REV01!$AD:$AH),5,0),"---")</f>
        <v>---</v>
      </c>
      <c r="N180" s="59" t="str">
        <f>IFERROR(VLOOKUP(L180,IF($M$4="TEI0187_REV01",RAW_m_TEI0187_REV01!$AE:$AJ),6,0),"---")</f>
        <v>---</v>
      </c>
      <c r="O180" s="63" t="str">
        <f>IFERROR(VLOOKUP(L180,IF($M$4="TEI0187_REV01",RAW_m_TEI0187_REV01!$AD:$AE),2,0),"---")</f>
        <v>---</v>
      </c>
      <c r="P180" s="59" t="str">
        <f>IFERROR(VLOOKUP(O180,IF($M$4="TEI0187_REV01",RAW_m_TEI0187_REV01!$AJ:$AK),2,0),"---")</f>
        <v>---</v>
      </c>
      <c r="Q180" s="59" t="str">
        <f>IFERROR(VLOOKUP(L180,IF($M$4="TEI0187_REV01",RAW_m_TEI0187_REV01!$AD:$AF),3,0),"---")</f>
        <v>---</v>
      </c>
      <c r="R180" s="59" t="str">
        <f>IFERROR(VLOOKUP(O180,IF($M$4="TEI0187_REV01",RAW_m_TEI0187_REV01!$AE:$AG),3,0),"---")</f>
        <v>---</v>
      </c>
      <c r="S180" s="59" t="str">
        <f t="shared" si="6"/>
        <v>---</v>
      </c>
    </row>
    <row r="181" spans="2:19" ht="15" customHeight="1" x14ac:dyDescent="0.25">
      <c r="B181" s="59">
        <f t="shared" si="5"/>
        <v>176</v>
      </c>
      <c r="C181" s="60">
        <f>IFERROR(IF($C$4="TEB0187_REV01",CALC_CONN_TEB0187_REV01!U181,),"---")</f>
        <v>0</v>
      </c>
      <c r="D181" s="59">
        <f>IFERROR(IF($C$4="TEB0187_REV01",CALC_CONN_TEB0187_REV01!D181,),"---")</f>
        <v>0</v>
      </c>
      <c r="E181" s="59">
        <f>IFERROR(IF($C$4="TEB0187_REV01",CALC_CONN_TEB0187_REV01!E181,),"---")</f>
        <v>0</v>
      </c>
      <c r="F181" s="59" t="str">
        <f>IFERROR(IF(VLOOKUP($D181&amp;"-"&amp;$E181,IF($C$4="TEB0187_REV01",CALC_CONN_TEB0187_REV01!$F:$I),4,0)="--","---",IF($C$4="TEB0187_REV01",CALC_CONN_TEB0187_REV01!$G181&amp; " --&gt; " &amp;CALC_CONN_TEB0187_REV01!$I181&amp; " --&gt; ")),"---")</f>
        <v>---</v>
      </c>
      <c r="G181" s="59" t="str">
        <f>IFERROR(IF(VLOOKUP($D181&amp;"-"&amp;$E181,IF($C$4="TEB0187_REV01",CALC_CONN_TEB0187_REV01!$F:$H),3,0)="--",VLOOKUP($D181&amp;"-"&amp;$E181,IF($C$4="TEB0187_REV01",CALC_CONN_TEB0187_REV01!$F:$H),2,0),VLOOKUP($D181&amp;"-"&amp;$E181,IF($C$4="TEB0187_REV01",CALC_CONN_TEB0187_REV01!$F:$H),3,0)),"---")</f>
        <v>---</v>
      </c>
      <c r="H181" s="59" t="str">
        <f>IFERROR(VLOOKUP(G181,IF($C$4="TEB0187_REV01",CALC_CONN_TEB0187_REV01!$G:$T),14,0),"---")</f>
        <v>---</v>
      </c>
      <c r="I181" s="59" t="str">
        <f>IFERROR(VLOOKUP($D181&amp;"-"&amp;$E181,IF($C$4="TEB0187_REV01",CALC_CONN_TEB0187_REV01!$F:$K,"???"),6,0),"---")</f>
        <v>---</v>
      </c>
      <c r="J181" s="61" t="str">
        <f>IFERROR(VLOOKUP($D181&amp;"-"&amp;$E181,IF($C$4="TEB0187_REV01",CALC_CONN_TEB0187_REV01!$F:$M,"???"),8,0),"---")</f>
        <v>---</v>
      </c>
      <c r="K181" s="62" t="str">
        <f>IFERROR(VLOOKUP($D181&amp;"-"&amp;$E181,IF($C$4="TEB0187_REV01",CALC_CONN_TEB0187_REV01!$F:$N),9,0),"---")</f>
        <v>---</v>
      </c>
      <c r="L181" s="59" t="str">
        <f>IFERROR(VLOOKUP(K181,B2B!$H$3:$I$2000,2,0),"---")</f>
        <v>---</v>
      </c>
      <c r="M181" s="59" t="str">
        <f>IFERROR(VLOOKUP(L181,IF($M$4="TEI0187_REV01",RAW_m_TEI0187_REV01!$AD:$AH),5,0),"---")</f>
        <v>---</v>
      </c>
      <c r="N181" s="59" t="str">
        <f>IFERROR(VLOOKUP(L181,IF($M$4="TEI0187_REV01",RAW_m_TEI0187_REV01!$AE:$AJ),6,0),"---")</f>
        <v>---</v>
      </c>
      <c r="O181" s="63" t="str">
        <f>IFERROR(VLOOKUP(L181,IF($M$4="TEI0187_REV01",RAW_m_TEI0187_REV01!$AD:$AE),2,0),"---")</f>
        <v>---</v>
      </c>
      <c r="P181" s="59" t="str">
        <f>IFERROR(VLOOKUP(O181,IF($M$4="TEI0187_REV01",RAW_m_TEI0187_REV01!$AJ:$AK),2,0),"---")</f>
        <v>---</v>
      </c>
      <c r="Q181" s="59" t="str">
        <f>IFERROR(VLOOKUP(L181,IF($M$4="TEI0187_REV01",RAW_m_TEI0187_REV01!$AD:$AF),3,0),"---")</f>
        <v>---</v>
      </c>
      <c r="R181" s="59" t="str">
        <f>IFERROR(VLOOKUP(O181,IF($M$4="TEI0187_REV01",RAW_m_TEI0187_REV01!$AE:$AG),3,0),"---")</f>
        <v>---</v>
      </c>
      <c r="S181" s="59" t="str">
        <f t="shared" si="6"/>
        <v>---</v>
      </c>
    </row>
    <row r="182" spans="2:19" ht="15" customHeight="1" x14ac:dyDescent="0.25">
      <c r="B182" s="59">
        <f t="shared" si="5"/>
        <v>177</v>
      </c>
      <c r="C182" s="60">
        <f>IFERROR(IF($C$4="TEB0187_REV01",CALC_CONN_TEB0187_REV01!U182,),"---")</f>
        <v>0</v>
      </c>
      <c r="D182" s="59">
        <f>IFERROR(IF($C$4="TEB0187_REV01",CALC_CONN_TEB0187_REV01!D182,),"---")</f>
        <v>0</v>
      </c>
      <c r="E182" s="59">
        <f>IFERROR(IF($C$4="TEB0187_REV01",CALC_CONN_TEB0187_REV01!E182,),"---")</f>
        <v>0</v>
      </c>
      <c r="F182" s="59" t="str">
        <f>IFERROR(IF(VLOOKUP($D182&amp;"-"&amp;$E182,IF($C$4="TEB0187_REV01",CALC_CONN_TEB0187_REV01!$F:$I),4,0)="--","---",IF($C$4="TEB0187_REV01",CALC_CONN_TEB0187_REV01!$G182&amp; " --&gt; " &amp;CALC_CONN_TEB0187_REV01!$I182&amp; " --&gt; ")),"---")</f>
        <v>---</v>
      </c>
      <c r="G182" s="59" t="str">
        <f>IFERROR(IF(VLOOKUP($D182&amp;"-"&amp;$E182,IF($C$4="TEB0187_REV01",CALC_CONN_TEB0187_REV01!$F:$H),3,0)="--",VLOOKUP($D182&amp;"-"&amp;$E182,IF($C$4="TEB0187_REV01",CALC_CONN_TEB0187_REV01!$F:$H),2,0),VLOOKUP($D182&amp;"-"&amp;$E182,IF($C$4="TEB0187_REV01",CALC_CONN_TEB0187_REV01!$F:$H),3,0)),"---")</f>
        <v>---</v>
      </c>
      <c r="H182" s="59" t="str">
        <f>IFERROR(VLOOKUP(G182,IF($C$4="TEB0187_REV01",CALC_CONN_TEB0187_REV01!$G:$T),14,0),"---")</f>
        <v>---</v>
      </c>
      <c r="I182" s="59" t="str">
        <f>IFERROR(VLOOKUP($D182&amp;"-"&amp;$E182,IF($C$4="TEB0187_REV01",CALC_CONN_TEB0187_REV01!$F:$K,"???"),6,0),"---")</f>
        <v>---</v>
      </c>
      <c r="J182" s="61" t="str">
        <f>IFERROR(VLOOKUP($D182&amp;"-"&amp;$E182,IF($C$4="TEB0187_REV01",CALC_CONN_TEB0187_REV01!$F:$M,"???"),8,0),"---")</f>
        <v>---</v>
      </c>
      <c r="K182" s="62" t="str">
        <f>IFERROR(VLOOKUP($D182&amp;"-"&amp;$E182,IF($C$4="TEB0187_REV01",CALC_CONN_TEB0187_REV01!$F:$N),9,0),"---")</f>
        <v>---</v>
      </c>
      <c r="L182" s="59" t="str">
        <f>IFERROR(VLOOKUP(K182,B2B!$H$3:$I$2000,2,0),"---")</f>
        <v>---</v>
      </c>
      <c r="M182" s="59" t="str">
        <f>IFERROR(VLOOKUP(L182,IF($M$4="TEI0187_REV01",RAW_m_TEI0187_REV01!$AD:$AH),5,0),"---")</f>
        <v>---</v>
      </c>
      <c r="N182" s="59" t="str">
        <f>IFERROR(VLOOKUP(L182,IF($M$4="TEI0187_REV01",RAW_m_TEI0187_REV01!$AE:$AJ),6,0),"---")</f>
        <v>---</v>
      </c>
      <c r="O182" s="63" t="str">
        <f>IFERROR(VLOOKUP(L182,IF($M$4="TEI0187_REV01",RAW_m_TEI0187_REV01!$AD:$AE),2,0),"---")</f>
        <v>---</v>
      </c>
      <c r="P182" s="59" t="str">
        <f>IFERROR(VLOOKUP(O182,IF($M$4="TEI0187_REV01",RAW_m_TEI0187_REV01!$AJ:$AK),2,0),"---")</f>
        <v>---</v>
      </c>
      <c r="Q182" s="59" t="str">
        <f>IFERROR(VLOOKUP(L182,IF($M$4="TEI0187_REV01",RAW_m_TEI0187_REV01!$AD:$AF),3,0),"---")</f>
        <v>---</v>
      </c>
      <c r="R182" s="59" t="str">
        <f>IFERROR(VLOOKUP(O182,IF($M$4="TEI0187_REV01",RAW_m_TEI0187_REV01!$AE:$AG),3,0),"---")</f>
        <v>---</v>
      </c>
      <c r="S182" s="59" t="str">
        <f t="shared" si="6"/>
        <v>---</v>
      </c>
    </row>
    <row r="183" spans="2:19" ht="15" customHeight="1" x14ac:dyDescent="0.25">
      <c r="B183" s="59">
        <f t="shared" si="5"/>
        <v>178</v>
      </c>
      <c r="C183" s="60">
        <f>IFERROR(IF($C$4="TEB0187_REV01",CALC_CONN_TEB0187_REV01!U183,),"---")</f>
        <v>0</v>
      </c>
      <c r="D183" s="59">
        <f>IFERROR(IF($C$4="TEB0187_REV01",CALC_CONN_TEB0187_REV01!D183,),"---")</f>
        <v>0</v>
      </c>
      <c r="E183" s="59">
        <f>IFERROR(IF($C$4="TEB0187_REV01",CALC_CONN_TEB0187_REV01!E183,),"---")</f>
        <v>0</v>
      </c>
      <c r="F183" s="59" t="str">
        <f>IFERROR(IF(VLOOKUP($D183&amp;"-"&amp;$E183,IF($C$4="TEB0187_REV01",CALC_CONN_TEB0187_REV01!$F:$I),4,0)="--","---",IF($C$4="TEB0187_REV01",CALC_CONN_TEB0187_REV01!$G183&amp; " --&gt; " &amp;CALC_CONN_TEB0187_REV01!$I183&amp; " --&gt; ")),"---")</f>
        <v>---</v>
      </c>
      <c r="G183" s="59" t="str">
        <f>IFERROR(IF(VLOOKUP($D183&amp;"-"&amp;$E183,IF($C$4="TEB0187_REV01",CALC_CONN_TEB0187_REV01!$F:$H),3,0)="--",VLOOKUP($D183&amp;"-"&amp;$E183,IF($C$4="TEB0187_REV01",CALC_CONN_TEB0187_REV01!$F:$H),2,0),VLOOKUP($D183&amp;"-"&amp;$E183,IF($C$4="TEB0187_REV01",CALC_CONN_TEB0187_REV01!$F:$H),3,0)),"---")</f>
        <v>---</v>
      </c>
      <c r="H183" s="59" t="str">
        <f>IFERROR(VLOOKUP(G183,IF($C$4="TEB0187_REV01",CALC_CONN_TEB0187_REV01!$G:$T),14,0),"---")</f>
        <v>---</v>
      </c>
      <c r="I183" s="59" t="str">
        <f>IFERROR(VLOOKUP($D183&amp;"-"&amp;$E183,IF($C$4="TEB0187_REV01",CALC_CONN_TEB0187_REV01!$F:$K,"???"),6,0),"---")</f>
        <v>---</v>
      </c>
      <c r="J183" s="61" t="str">
        <f>IFERROR(VLOOKUP($D183&amp;"-"&amp;$E183,IF($C$4="TEB0187_REV01",CALC_CONN_TEB0187_REV01!$F:$M,"???"),8,0),"---")</f>
        <v>---</v>
      </c>
      <c r="K183" s="62" t="str">
        <f>IFERROR(VLOOKUP($D183&amp;"-"&amp;$E183,IF($C$4="TEB0187_REV01",CALC_CONN_TEB0187_REV01!$F:$N),9,0),"---")</f>
        <v>---</v>
      </c>
      <c r="L183" s="59" t="str">
        <f>IFERROR(VLOOKUP(K183,B2B!$H$3:$I$2000,2,0),"---")</f>
        <v>---</v>
      </c>
      <c r="M183" s="59" t="str">
        <f>IFERROR(VLOOKUP(L183,IF($M$4="TEI0187_REV01",RAW_m_TEI0187_REV01!$AD:$AH),5,0),"---")</f>
        <v>---</v>
      </c>
      <c r="N183" s="59" t="str">
        <f>IFERROR(VLOOKUP(L183,IF($M$4="TEI0187_REV01",RAW_m_TEI0187_REV01!$AE:$AJ),6,0),"---")</f>
        <v>---</v>
      </c>
      <c r="O183" s="63" t="str">
        <f>IFERROR(VLOOKUP(L183,IF($M$4="TEI0187_REV01",RAW_m_TEI0187_REV01!$AD:$AE),2,0),"---")</f>
        <v>---</v>
      </c>
      <c r="P183" s="59" t="str">
        <f>IFERROR(VLOOKUP(O183,IF($M$4="TEI0187_REV01",RAW_m_TEI0187_REV01!$AJ:$AK),2,0),"---")</f>
        <v>---</v>
      </c>
      <c r="Q183" s="59" t="str">
        <f>IFERROR(VLOOKUP(L183,IF($M$4="TEI0187_REV01",RAW_m_TEI0187_REV01!$AD:$AF),3,0),"---")</f>
        <v>---</v>
      </c>
      <c r="R183" s="59" t="str">
        <f>IFERROR(VLOOKUP(O183,IF($M$4="TEI0187_REV01",RAW_m_TEI0187_REV01!$AE:$AG),3,0),"---")</f>
        <v>---</v>
      </c>
      <c r="S183" s="59" t="str">
        <f t="shared" si="6"/>
        <v>---</v>
      </c>
    </row>
    <row r="184" spans="2:19" ht="15" customHeight="1" x14ac:dyDescent="0.25">
      <c r="B184" s="59">
        <f t="shared" si="5"/>
        <v>179</v>
      </c>
      <c r="C184" s="60">
        <f>IFERROR(IF($C$4="TEB0187_REV01",CALC_CONN_TEB0187_REV01!U184,),"---")</f>
        <v>0</v>
      </c>
      <c r="D184" s="59">
        <f>IFERROR(IF($C$4="TEB0187_REV01",CALC_CONN_TEB0187_REV01!D184,),"---")</f>
        <v>0</v>
      </c>
      <c r="E184" s="59">
        <f>IFERROR(IF($C$4="TEB0187_REV01",CALC_CONN_TEB0187_REV01!E184,),"---")</f>
        <v>0</v>
      </c>
      <c r="F184" s="59" t="str">
        <f>IFERROR(IF(VLOOKUP($D184&amp;"-"&amp;$E184,IF($C$4="TEB0187_REV01",CALC_CONN_TEB0187_REV01!$F:$I),4,0)="--","---",IF($C$4="TEB0187_REV01",CALC_CONN_TEB0187_REV01!$G184&amp; " --&gt; " &amp;CALC_CONN_TEB0187_REV01!$I184&amp; " --&gt; ")),"---")</f>
        <v>---</v>
      </c>
      <c r="G184" s="59" t="str">
        <f>IFERROR(IF(VLOOKUP($D184&amp;"-"&amp;$E184,IF($C$4="TEB0187_REV01",CALC_CONN_TEB0187_REV01!$F:$H),3,0)="--",VLOOKUP($D184&amp;"-"&amp;$E184,IF($C$4="TEB0187_REV01",CALC_CONN_TEB0187_REV01!$F:$H),2,0),VLOOKUP($D184&amp;"-"&amp;$E184,IF($C$4="TEB0187_REV01",CALC_CONN_TEB0187_REV01!$F:$H),3,0)),"---")</f>
        <v>---</v>
      </c>
      <c r="H184" s="59" t="str">
        <f>IFERROR(VLOOKUP(G184,IF($C$4="TEB0187_REV01",CALC_CONN_TEB0187_REV01!$G:$T),14,0),"---")</f>
        <v>---</v>
      </c>
      <c r="I184" s="59" t="str">
        <f>IFERROR(VLOOKUP($D184&amp;"-"&amp;$E184,IF($C$4="TEB0187_REV01",CALC_CONN_TEB0187_REV01!$F:$K,"???"),6,0),"---")</f>
        <v>---</v>
      </c>
      <c r="J184" s="61" t="str">
        <f>IFERROR(VLOOKUP($D184&amp;"-"&amp;$E184,IF($C$4="TEB0187_REV01",CALC_CONN_TEB0187_REV01!$F:$M,"???"),8,0),"---")</f>
        <v>---</v>
      </c>
      <c r="K184" s="62" t="str">
        <f>IFERROR(VLOOKUP($D184&amp;"-"&amp;$E184,IF($C$4="TEB0187_REV01",CALC_CONN_TEB0187_REV01!$F:$N),9,0),"---")</f>
        <v>---</v>
      </c>
      <c r="L184" s="59" t="str">
        <f>IFERROR(VLOOKUP(K184,B2B!$H$3:$I$2000,2,0),"---")</f>
        <v>---</v>
      </c>
      <c r="M184" s="59" t="str">
        <f>IFERROR(VLOOKUP(L184,IF($M$4="TEI0187_REV01",RAW_m_TEI0187_REV01!$AD:$AH),5,0),"---")</f>
        <v>---</v>
      </c>
      <c r="N184" s="59" t="str">
        <f>IFERROR(VLOOKUP(L184,IF($M$4="TEI0187_REV01",RAW_m_TEI0187_REV01!$AE:$AJ),6,0),"---")</f>
        <v>---</v>
      </c>
      <c r="O184" s="63" t="str">
        <f>IFERROR(VLOOKUP(L184,IF($M$4="TEI0187_REV01",RAW_m_TEI0187_REV01!$AD:$AE),2,0),"---")</f>
        <v>---</v>
      </c>
      <c r="P184" s="59" t="str">
        <f>IFERROR(VLOOKUP(O184,IF($M$4="TEI0187_REV01",RAW_m_TEI0187_REV01!$AJ:$AK),2,0),"---")</f>
        <v>---</v>
      </c>
      <c r="Q184" s="59" t="str">
        <f>IFERROR(VLOOKUP(L184,IF($M$4="TEI0187_REV01",RAW_m_TEI0187_REV01!$AD:$AF),3,0),"---")</f>
        <v>---</v>
      </c>
      <c r="R184" s="59" t="str">
        <f>IFERROR(VLOOKUP(O184,IF($M$4="TEI0187_REV01",RAW_m_TEI0187_REV01!$AE:$AG),3,0),"---")</f>
        <v>---</v>
      </c>
      <c r="S184" s="59" t="str">
        <f t="shared" si="6"/>
        <v>---</v>
      </c>
    </row>
    <row r="185" spans="2:19" ht="15" customHeight="1" x14ac:dyDescent="0.25">
      <c r="B185" s="59">
        <f t="shared" si="5"/>
        <v>180</v>
      </c>
      <c r="C185" s="60">
        <f>IFERROR(IF($C$4="TEB0187_REV01",CALC_CONN_TEB0187_REV01!U185,),"---")</f>
        <v>0</v>
      </c>
      <c r="D185" s="59">
        <f>IFERROR(IF($C$4="TEB0187_REV01",CALC_CONN_TEB0187_REV01!D185,),"---")</f>
        <v>0</v>
      </c>
      <c r="E185" s="59">
        <f>IFERROR(IF($C$4="TEB0187_REV01",CALC_CONN_TEB0187_REV01!E185,),"---")</f>
        <v>0</v>
      </c>
      <c r="F185" s="59" t="str">
        <f>IFERROR(IF(VLOOKUP($D185&amp;"-"&amp;$E185,IF($C$4="TEB0187_REV01",CALC_CONN_TEB0187_REV01!$F:$I),4,0)="--","---",IF($C$4="TEB0187_REV01",CALC_CONN_TEB0187_REV01!$G185&amp; " --&gt; " &amp;CALC_CONN_TEB0187_REV01!$I185&amp; " --&gt; ")),"---")</f>
        <v>---</v>
      </c>
      <c r="G185" s="59" t="str">
        <f>IFERROR(IF(VLOOKUP($D185&amp;"-"&amp;$E185,IF($C$4="TEB0187_REV01",CALC_CONN_TEB0187_REV01!$F:$H),3,0)="--",VLOOKUP($D185&amp;"-"&amp;$E185,IF($C$4="TEB0187_REV01",CALC_CONN_TEB0187_REV01!$F:$H),2,0),VLOOKUP($D185&amp;"-"&amp;$E185,IF($C$4="TEB0187_REV01",CALC_CONN_TEB0187_REV01!$F:$H),3,0)),"---")</f>
        <v>---</v>
      </c>
      <c r="H185" s="59" t="str">
        <f>IFERROR(VLOOKUP(G185,IF($C$4="TEB0187_REV01",CALC_CONN_TEB0187_REV01!$G:$T),14,0),"---")</f>
        <v>---</v>
      </c>
      <c r="I185" s="59" t="str">
        <f>IFERROR(VLOOKUP($D185&amp;"-"&amp;$E185,IF($C$4="TEB0187_REV01",CALC_CONN_TEB0187_REV01!$F:$K,"???"),6,0),"---")</f>
        <v>---</v>
      </c>
      <c r="J185" s="61" t="str">
        <f>IFERROR(VLOOKUP($D185&amp;"-"&amp;$E185,IF($C$4="TEB0187_REV01",CALC_CONN_TEB0187_REV01!$F:$M,"???"),8,0),"---")</f>
        <v>---</v>
      </c>
      <c r="K185" s="62" t="str">
        <f>IFERROR(VLOOKUP($D185&amp;"-"&amp;$E185,IF($C$4="TEB0187_REV01",CALC_CONN_TEB0187_REV01!$F:$N),9,0),"---")</f>
        <v>---</v>
      </c>
      <c r="L185" s="59" t="str">
        <f>IFERROR(VLOOKUP(K185,B2B!$H$3:$I$2000,2,0),"---")</f>
        <v>---</v>
      </c>
      <c r="M185" s="59" t="str">
        <f>IFERROR(VLOOKUP(L185,IF($M$4="TEI0187_REV01",RAW_m_TEI0187_REV01!$AD:$AH),5,0),"---")</f>
        <v>---</v>
      </c>
      <c r="N185" s="59" t="str">
        <f>IFERROR(VLOOKUP(L185,IF($M$4="TEI0187_REV01",RAW_m_TEI0187_REV01!$AE:$AJ),6,0),"---")</f>
        <v>---</v>
      </c>
      <c r="O185" s="63" t="str">
        <f>IFERROR(VLOOKUP(L185,IF($M$4="TEI0187_REV01",RAW_m_TEI0187_REV01!$AD:$AE),2,0),"---")</f>
        <v>---</v>
      </c>
      <c r="P185" s="59" t="str">
        <f>IFERROR(VLOOKUP(O185,IF($M$4="TEI0187_REV01",RAW_m_TEI0187_REV01!$AJ:$AK),2,0),"---")</f>
        <v>---</v>
      </c>
      <c r="Q185" s="59" t="str">
        <f>IFERROR(VLOOKUP(L185,IF($M$4="TEI0187_REV01",RAW_m_TEI0187_REV01!$AD:$AF),3,0),"---")</f>
        <v>---</v>
      </c>
      <c r="R185" s="59" t="str">
        <f>IFERROR(VLOOKUP(O185,IF($M$4="TEI0187_REV01",RAW_m_TEI0187_REV01!$AE:$AG),3,0),"---")</f>
        <v>---</v>
      </c>
      <c r="S185" s="59" t="str">
        <f t="shared" si="6"/>
        <v>---</v>
      </c>
    </row>
    <row r="186" spans="2:19" ht="15" customHeight="1" x14ac:dyDescent="0.25">
      <c r="B186" s="59">
        <f t="shared" si="5"/>
        <v>181</v>
      </c>
      <c r="C186" s="60">
        <f>IFERROR(IF($C$4="TEB0187_REV01",CALC_CONN_TEB0187_REV01!U186,),"---")</f>
        <v>0</v>
      </c>
      <c r="D186" s="59">
        <f>IFERROR(IF($C$4="TEB0187_REV01",CALC_CONN_TEB0187_REV01!D186,),"---")</f>
        <v>0</v>
      </c>
      <c r="E186" s="59">
        <f>IFERROR(IF($C$4="TEB0187_REV01",CALC_CONN_TEB0187_REV01!E186,),"---")</f>
        <v>0</v>
      </c>
      <c r="F186" s="59" t="str">
        <f>IFERROR(IF(VLOOKUP($D186&amp;"-"&amp;$E186,IF($C$4="TEB0187_REV01",CALC_CONN_TEB0187_REV01!$F:$I),4,0)="--","---",IF($C$4="TEB0187_REV01",CALC_CONN_TEB0187_REV01!$G186&amp; " --&gt; " &amp;CALC_CONN_TEB0187_REV01!$I186&amp; " --&gt; ")),"---")</f>
        <v>---</v>
      </c>
      <c r="G186" s="59" t="str">
        <f>IFERROR(IF(VLOOKUP($D186&amp;"-"&amp;$E186,IF($C$4="TEB0187_REV01",CALC_CONN_TEB0187_REV01!$F:$H),3,0)="--",VLOOKUP($D186&amp;"-"&amp;$E186,IF($C$4="TEB0187_REV01",CALC_CONN_TEB0187_REV01!$F:$H),2,0),VLOOKUP($D186&amp;"-"&amp;$E186,IF($C$4="TEB0187_REV01",CALC_CONN_TEB0187_REV01!$F:$H),3,0)),"---")</f>
        <v>---</v>
      </c>
      <c r="H186" s="59" t="str">
        <f>IFERROR(VLOOKUP(G186,IF($C$4="TEB0187_REV01",CALC_CONN_TEB0187_REV01!$G:$T),14,0),"---")</f>
        <v>---</v>
      </c>
      <c r="I186" s="59" t="str">
        <f>IFERROR(VLOOKUP($D186&amp;"-"&amp;$E186,IF($C$4="TEB0187_REV01",CALC_CONN_TEB0187_REV01!$F:$K,"???"),6,0),"---")</f>
        <v>---</v>
      </c>
      <c r="J186" s="61" t="str">
        <f>IFERROR(VLOOKUP($D186&amp;"-"&amp;$E186,IF($C$4="TEB0187_REV01",CALC_CONN_TEB0187_REV01!$F:$M,"???"),8,0),"---")</f>
        <v>---</v>
      </c>
      <c r="K186" s="62" t="str">
        <f>IFERROR(VLOOKUP($D186&amp;"-"&amp;$E186,IF($C$4="TEB0187_REV01",CALC_CONN_TEB0187_REV01!$F:$N),9,0),"---")</f>
        <v>---</v>
      </c>
      <c r="L186" s="59" t="str">
        <f>IFERROR(VLOOKUP(K186,B2B!$H$3:$I$2000,2,0),"---")</f>
        <v>---</v>
      </c>
      <c r="M186" s="59" t="str">
        <f>IFERROR(VLOOKUP(L186,IF($M$4="TEI0187_REV01",RAW_m_TEI0187_REV01!$AD:$AH),5,0),"---")</f>
        <v>---</v>
      </c>
      <c r="N186" s="59" t="str">
        <f>IFERROR(VLOOKUP(L186,IF($M$4="TEI0187_REV01",RAW_m_TEI0187_REV01!$AE:$AJ),6,0),"---")</f>
        <v>---</v>
      </c>
      <c r="O186" s="63" t="str">
        <f>IFERROR(VLOOKUP(L186,IF($M$4="TEI0187_REV01",RAW_m_TEI0187_REV01!$AD:$AE),2,0),"---")</f>
        <v>---</v>
      </c>
      <c r="P186" s="59" t="str">
        <f>IFERROR(VLOOKUP(O186,IF($M$4="TEI0187_REV01",RAW_m_TEI0187_REV01!$AJ:$AK),2,0),"---")</f>
        <v>---</v>
      </c>
      <c r="Q186" s="59" t="str">
        <f>IFERROR(VLOOKUP(L186,IF($M$4="TEI0187_REV01",RAW_m_TEI0187_REV01!$AD:$AF),3,0),"---")</f>
        <v>---</v>
      </c>
      <c r="R186" s="59" t="str">
        <f>IFERROR(VLOOKUP(O186,IF($M$4="TEI0187_REV01",RAW_m_TEI0187_REV01!$AE:$AG),3,0),"---")</f>
        <v>---</v>
      </c>
      <c r="S186" s="59" t="str">
        <f t="shared" si="6"/>
        <v>---</v>
      </c>
    </row>
    <row r="187" spans="2:19" ht="15" customHeight="1" x14ac:dyDescent="0.25">
      <c r="B187" s="59">
        <f t="shared" si="5"/>
        <v>182</v>
      </c>
      <c r="C187" s="60">
        <f>IFERROR(IF($C$4="TEB0187_REV01",CALC_CONN_TEB0187_REV01!U187,),"---")</f>
        <v>0</v>
      </c>
      <c r="D187" s="59">
        <f>IFERROR(IF($C$4="TEB0187_REV01",CALC_CONN_TEB0187_REV01!D187,),"---")</f>
        <v>0</v>
      </c>
      <c r="E187" s="59">
        <f>IFERROR(IF($C$4="TEB0187_REV01",CALC_CONN_TEB0187_REV01!E187,),"---")</f>
        <v>0</v>
      </c>
      <c r="F187" s="59" t="str">
        <f>IFERROR(IF(VLOOKUP($D187&amp;"-"&amp;$E187,IF($C$4="TEB0187_REV01",CALC_CONN_TEB0187_REV01!$F:$I),4,0)="--","---",IF($C$4="TEB0187_REV01",CALC_CONN_TEB0187_REV01!$G187&amp; " --&gt; " &amp;CALC_CONN_TEB0187_REV01!$I187&amp; " --&gt; ")),"---")</f>
        <v>---</v>
      </c>
      <c r="G187" s="59" t="str">
        <f>IFERROR(IF(VLOOKUP($D187&amp;"-"&amp;$E187,IF($C$4="TEB0187_REV01",CALC_CONN_TEB0187_REV01!$F:$H),3,0)="--",VLOOKUP($D187&amp;"-"&amp;$E187,IF($C$4="TEB0187_REV01",CALC_CONN_TEB0187_REV01!$F:$H),2,0),VLOOKUP($D187&amp;"-"&amp;$E187,IF($C$4="TEB0187_REV01",CALC_CONN_TEB0187_REV01!$F:$H),3,0)),"---")</f>
        <v>---</v>
      </c>
      <c r="H187" s="59" t="str">
        <f>IFERROR(VLOOKUP(G187,IF($C$4="TEB0187_REV01",CALC_CONN_TEB0187_REV01!$G:$T),14,0),"---")</f>
        <v>---</v>
      </c>
      <c r="I187" s="59" t="str">
        <f>IFERROR(VLOOKUP($D187&amp;"-"&amp;$E187,IF($C$4="TEB0187_REV01",CALC_CONN_TEB0187_REV01!$F:$K,"???"),6,0),"---")</f>
        <v>---</v>
      </c>
      <c r="J187" s="61" t="str">
        <f>IFERROR(VLOOKUP($D187&amp;"-"&amp;$E187,IF($C$4="TEB0187_REV01",CALC_CONN_TEB0187_REV01!$F:$M,"???"),8,0),"---")</f>
        <v>---</v>
      </c>
      <c r="K187" s="62" t="str">
        <f>IFERROR(VLOOKUP($D187&amp;"-"&amp;$E187,IF($C$4="TEB0187_REV01",CALC_CONN_TEB0187_REV01!$F:$N),9,0),"---")</f>
        <v>---</v>
      </c>
      <c r="L187" s="59" t="str">
        <f>IFERROR(VLOOKUP(K187,B2B!$H$3:$I$2000,2,0),"---")</f>
        <v>---</v>
      </c>
      <c r="M187" s="59" t="str">
        <f>IFERROR(VLOOKUP(L187,IF($M$4="TEI0187_REV01",RAW_m_TEI0187_REV01!$AD:$AH),5,0),"---")</f>
        <v>---</v>
      </c>
      <c r="N187" s="59" t="str">
        <f>IFERROR(VLOOKUP(L187,IF($M$4="TEI0187_REV01",RAW_m_TEI0187_REV01!$AE:$AJ),6,0),"---")</f>
        <v>---</v>
      </c>
      <c r="O187" s="63" t="str">
        <f>IFERROR(VLOOKUP(L187,IF($M$4="TEI0187_REV01",RAW_m_TEI0187_REV01!$AD:$AE),2,0),"---")</f>
        <v>---</v>
      </c>
      <c r="P187" s="59" t="str">
        <f>IFERROR(VLOOKUP(O187,IF($M$4="TEI0187_REV01",RAW_m_TEI0187_REV01!$AJ:$AK),2,0),"---")</f>
        <v>---</v>
      </c>
      <c r="Q187" s="59" t="str">
        <f>IFERROR(VLOOKUP(L187,IF($M$4="TEI0187_REV01",RAW_m_TEI0187_REV01!$AD:$AF),3,0),"---")</f>
        <v>---</v>
      </c>
      <c r="R187" s="59" t="str">
        <f>IFERROR(VLOOKUP(O187,IF($M$4="TEI0187_REV01",RAW_m_TEI0187_REV01!$AE:$AG),3,0),"---")</f>
        <v>---</v>
      </c>
      <c r="S187" s="59" t="str">
        <f t="shared" si="6"/>
        <v>---</v>
      </c>
    </row>
    <row r="188" spans="2:19" ht="15" customHeight="1" x14ac:dyDescent="0.25">
      <c r="B188" s="59">
        <f t="shared" si="5"/>
        <v>183</v>
      </c>
      <c r="C188" s="60">
        <f>IFERROR(IF($C$4="TEB0187_REV01",CALC_CONN_TEB0187_REV01!U188,),"---")</f>
        <v>0</v>
      </c>
      <c r="D188" s="59">
        <f>IFERROR(IF($C$4="TEB0187_REV01",CALC_CONN_TEB0187_REV01!D188,),"---")</f>
        <v>0</v>
      </c>
      <c r="E188" s="59">
        <f>IFERROR(IF($C$4="TEB0187_REV01",CALC_CONN_TEB0187_REV01!E188,),"---")</f>
        <v>0</v>
      </c>
      <c r="F188" s="59" t="str">
        <f>IFERROR(IF(VLOOKUP($D188&amp;"-"&amp;$E188,IF($C$4="TEB0187_REV01",CALC_CONN_TEB0187_REV01!$F:$I),4,0)="--","---",IF($C$4="TEB0187_REV01",CALC_CONN_TEB0187_REV01!$G188&amp; " --&gt; " &amp;CALC_CONN_TEB0187_REV01!$I188&amp; " --&gt; ")),"---")</f>
        <v>---</v>
      </c>
      <c r="G188" s="59" t="str">
        <f>IFERROR(IF(VLOOKUP($D188&amp;"-"&amp;$E188,IF($C$4="TEB0187_REV01",CALC_CONN_TEB0187_REV01!$F:$H),3,0)="--",VLOOKUP($D188&amp;"-"&amp;$E188,IF($C$4="TEB0187_REV01",CALC_CONN_TEB0187_REV01!$F:$H),2,0),VLOOKUP($D188&amp;"-"&amp;$E188,IF($C$4="TEB0187_REV01",CALC_CONN_TEB0187_REV01!$F:$H),3,0)),"---")</f>
        <v>---</v>
      </c>
      <c r="H188" s="59" t="str">
        <f>IFERROR(VLOOKUP(G188,IF($C$4="TEB0187_REV01",CALC_CONN_TEB0187_REV01!$G:$T),14,0),"---")</f>
        <v>---</v>
      </c>
      <c r="I188" s="59" t="str">
        <f>IFERROR(VLOOKUP($D188&amp;"-"&amp;$E188,IF($C$4="TEB0187_REV01",CALC_CONN_TEB0187_REV01!$F:$K,"???"),6,0),"---")</f>
        <v>---</v>
      </c>
      <c r="J188" s="61" t="str">
        <f>IFERROR(VLOOKUP($D188&amp;"-"&amp;$E188,IF($C$4="TEB0187_REV01",CALC_CONN_TEB0187_REV01!$F:$M,"???"),8,0),"---")</f>
        <v>---</v>
      </c>
      <c r="K188" s="62" t="str">
        <f>IFERROR(VLOOKUP($D188&amp;"-"&amp;$E188,IF($C$4="TEB0187_REV01",CALC_CONN_TEB0187_REV01!$F:$N),9,0),"---")</f>
        <v>---</v>
      </c>
      <c r="L188" s="59" t="str">
        <f>IFERROR(VLOOKUP(K188,B2B!$H$3:$I$2000,2,0),"---")</f>
        <v>---</v>
      </c>
      <c r="M188" s="59" t="str">
        <f>IFERROR(VLOOKUP(L188,IF($M$4="TEI0187_REV01",RAW_m_TEI0187_REV01!$AD:$AH),5,0),"---")</f>
        <v>---</v>
      </c>
      <c r="N188" s="59" t="str">
        <f>IFERROR(VLOOKUP(L188,IF($M$4="TEI0187_REV01",RAW_m_TEI0187_REV01!$AE:$AJ),6,0),"---")</f>
        <v>---</v>
      </c>
      <c r="O188" s="63" t="str">
        <f>IFERROR(VLOOKUP(L188,IF($M$4="TEI0187_REV01",RAW_m_TEI0187_REV01!$AD:$AE),2,0),"---")</f>
        <v>---</v>
      </c>
      <c r="P188" s="59" t="str">
        <f>IFERROR(VLOOKUP(O188,IF($M$4="TEI0187_REV01",RAW_m_TEI0187_REV01!$AJ:$AK),2,0),"---")</f>
        <v>---</v>
      </c>
      <c r="Q188" s="59" t="str">
        <f>IFERROR(VLOOKUP(L188,IF($M$4="TEI0187_REV01",RAW_m_TEI0187_REV01!$AD:$AF),3,0),"---")</f>
        <v>---</v>
      </c>
      <c r="R188" s="59" t="str">
        <f>IFERROR(VLOOKUP(O188,IF($M$4="TEI0187_REV01",RAW_m_TEI0187_REV01!$AE:$AG),3,0),"---")</f>
        <v>---</v>
      </c>
      <c r="S188" s="59" t="str">
        <f t="shared" si="6"/>
        <v>---</v>
      </c>
    </row>
    <row r="189" spans="2:19" ht="15" customHeight="1" x14ac:dyDescent="0.25">
      <c r="B189" s="59">
        <f t="shared" si="5"/>
        <v>184</v>
      </c>
      <c r="C189" s="60">
        <f>IFERROR(IF($C$4="TEB0187_REV01",CALC_CONN_TEB0187_REV01!U189,),"---")</f>
        <v>0</v>
      </c>
      <c r="D189" s="59">
        <f>IFERROR(IF($C$4="TEB0187_REV01",CALC_CONN_TEB0187_REV01!D189,),"---")</f>
        <v>0</v>
      </c>
      <c r="E189" s="59">
        <f>IFERROR(IF($C$4="TEB0187_REV01",CALC_CONN_TEB0187_REV01!E189,),"---")</f>
        <v>0</v>
      </c>
      <c r="F189" s="59" t="str">
        <f>IFERROR(IF(VLOOKUP($D189&amp;"-"&amp;$E189,IF($C$4="TEB0187_REV01",CALC_CONN_TEB0187_REV01!$F:$I),4,0)="--","---",IF($C$4="TEB0187_REV01",CALC_CONN_TEB0187_REV01!$G189&amp; " --&gt; " &amp;CALC_CONN_TEB0187_REV01!$I189&amp; " --&gt; ")),"---")</f>
        <v>---</v>
      </c>
      <c r="G189" s="59" t="str">
        <f>IFERROR(IF(VLOOKUP($D189&amp;"-"&amp;$E189,IF($C$4="TEB0187_REV01",CALC_CONN_TEB0187_REV01!$F:$H),3,0)="--",VLOOKUP($D189&amp;"-"&amp;$E189,IF($C$4="TEB0187_REV01",CALC_CONN_TEB0187_REV01!$F:$H),2,0),VLOOKUP($D189&amp;"-"&amp;$E189,IF($C$4="TEB0187_REV01",CALC_CONN_TEB0187_REV01!$F:$H),3,0)),"---")</f>
        <v>---</v>
      </c>
      <c r="H189" s="59" t="str">
        <f>IFERROR(VLOOKUP(G189,IF($C$4="TEB0187_REV01",CALC_CONN_TEB0187_REV01!$G:$T),14,0),"---")</f>
        <v>---</v>
      </c>
      <c r="I189" s="59" t="str">
        <f>IFERROR(VLOOKUP($D189&amp;"-"&amp;$E189,IF($C$4="TEB0187_REV01",CALC_CONN_TEB0187_REV01!$F:$K,"???"),6,0),"---")</f>
        <v>---</v>
      </c>
      <c r="J189" s="61" t="str">
        <f>IFERROR(VLOOKUP($D189&amp;"-"&amp;$E189,IF($C$4="TEB0187_REV01",CALC_CONN_TEB0187_REV01!$F:$M,"???"),8,0),"---")</f>
        <v>---</v>
      </c>
      <c r="K189" s="62" t="str">
        <f>IFERROR(VLOOKUP($D189&amp;"-"&amp;$E189,IF($C$4="TEB0187_REV01",CALC_CONN_TEB0187_REV01!$F:$N),9,0),"---")</f>
        <v>---</v>
      </c>
      <c r="L189" s="59" t="str">
        <f>IFERROR(VLOOKUP(K189,B2B!$H$3:$I$2000,2,0),"---")</f>
        <v>---</v>
      </c>
      <c r="M189" s="59" t="str">
        <f>IFERROR(VLOOKUP(L189,IF($M$4="TEI0187_REV01",RAW_m_TEI0187_REV01!$AD:$AH),5,0),"---")</f>
        <v>---</v>
      </c>
      <c r="N189" s="59" t="str">
        <f>IFERROR(VLOOKUP(L189,IF($M$4="TEI0187_REV01",RAW_m_TEI0187_REV01!$AE:$AJ),6,0),"---")</f>
        <v>---</v>
      </c>
      <c r="O189" s="63" t="str">
        <f>IFERROR(VLOOKUP(L189,IF($M$4="TEI0187_REV01",RAW_m_TEI0187_REV01!$AD:$AE),2,0),"---")</f>
        <v>---</v>
      </c>
      <c r="P189" s="59" t="str">
        <f>IFERROR(VLOOKUP(O189,IF($M$4="TEI0187_REV01",RAW_m_TEI0187_REV01!$AJ:$AK),2,0),"---")</f>
        <v>---</v>
      </c>
      <c r="Q189" s="59" t="str">
        <f>IFERROR(VLOOKUP(L189,IF($M$4="TEI0187_REV01",RAW_m_TEI0187_REV01!$AD:$AF),3,0),"---")</f>
        <v>---</v>
      </c>
      <c r="R189" s="59" t="str">
        <f>IFERROR(VLOOKUP(O189,IF($M$4="TEI0187_REV01",RAW_m_TEI0187_REV01!$AE:$AG),3,0),"---")</f>
        <v>---</v>
      </c>
      <c r="S189" s="59" t="str">
        <f t="shared" si="6"/>
        <v>---</v>
      </c>
    </row>
    <row r="190" spans="2:19" ht="15" customHeight="1" x14ac:dyDescent="0.25">
      <c r="B190" s="59">
        <f t="shared" si="5"/>
        <v>185</v>
      </c>
      <c r="C190" s="60">
        <f>IFERROR(IF($C$4="TEB0187_REV01",CALC_CONN_TEB0187_REV01!U190,),"---")</f>
        <v>0</v>
      </c>
      <c r="D190" s="59">
        <f>IFERROR(IF($C$4="TEB0187_REV01",CALC_CONN_TEB0187_REV01!D190,),"---")</f>
        <v>0</v>
      </c>
      <c r="E190" s="59">
        <f>IFERROR(IF($C$4="TEB0187_REV01",CALC_CONN_TEB0187_REV01!E190,),"---")</f>
        <v>0</v>
      </c>
      <c r="F190" s="59" t="str">
        <f>IFERROR(IF(VLOOKUP($D190&amp;"-"&amp;$E190,IF($C$4="TEB0187_REV01",CALC_CONN_TEB0187_REV01!$F:$I),4,0)="--","---",IF($C$4="TEB0187_REV01",CALC_CONN_TEB0187_REV01!$G190&amp; " --&gt; " &amp;CALC_CONN_TEB0187_REV01!$I190&amp; " --&gt; ")),"---")</f>
        <v>---</v>
      </c>
      <c r="G190" s="59" t="str">
        <f>IFERROR(IF(VLOOKUP($D190&amp;"-"&amp;$E190,IF($C$4="TEB0187_REV01",CALC_CONN_TEB0187_REV01!$F:$H),3,0)="--",VLOOKUP($D190&amp;"-"&amp;$E190,IF($C$4="TEB0187_REV01",CALC_CONN_TEB0187_REV01!$F:$H),2,0),VLOOKUP($D190&amp;"-"&amp;$E190,IF($C$4="TEB0187_REV01",CALC_CONN_TEB0187_REV01!$F:$H),3,0)),"---")</f>
        <v>---</v>
      </c>
      <c r="H190" s="59" t="str">
        <f>IFERROR(VLOOKUP(G190,IF($C$4="TEB0187_REV01",CALC_CONN_TEB0187_REV01!$G:$T),14,0),"---")</f>
        <v>---</v>
      </c>
      <c r="I190" s="59" t="str">
        <f>IFERROR(VLOOKUP($D190&amp;"-"&amp;$E190,IF($C$4="TEB0187_REV01",CALC_CONN_TEB0187_REV01!$F:$K,"???"),6,0),"---")</f>
        <v>---</v>
      </c>
      <c r="J190" s="61" t="str">
        <f>IFERROR(VLOOKUP($D190&amp;"-"&amp;$E190,IF($C$4="TEB0187_REV01",CALC_CONN_TEB0187_REV01!$F:$M,"???"),8,0),"---")</f>
        <v>---</v>
      </c>
      <c r="K190" s="62" t="str">
        <f>IFERROR(VLOOKUP($D190&amp;"-"&amp;$E190,IF($C$4="TEB0187_REV01",CALC_CONN_TEB0187_REV01!$F:$N),9,0),"---")</f>
        <v>---</v>
      </c>
      <c r="L190" s="59" t="str">
        <f>IFERROR(VLOOKUP(K190,B2B!$H$3:$I$2000,2,0),"---")</f>
        <v>---</v>
      </c>
      <c r="M190" s="59" t="str">
        <f>IFERROR(VLOOKUP(L190,IF($M$4="TEI0187_REV01",RAW_m_TEI0187_REV01!$AD:$AH),5,0),"---")</f>
        <v>---</v>
      </c>
      <c r="N190" s="59" t="str">
        <f>IFERROR(VLOOKUP(L190,IF($M$4="TEI0187_REV01",RAW_m_TEI0187_REV01!$AE:$AJ),6,0),"---")</f>
        <v>---</v>
      </c>
      <c r="O190" s="63" t="str">
        <f>IFERROR(VLOOKUP(L190,IF($M$4="TEI0187_REV01",RAW_m_TEI0187_REV01!$AD:$AE),2,0),"---")</f>
        <v>---</v>
      </c>
      <c r="P190" s="59" t="str">
        <f>IFERROR(VLOOKUP(O190,IF($M$4="TEI0187_REV01",RAW_m_TEI0187_REV01!$AJ:$AK),2,0),"---")</f>
        <v>---</v>
      </c>
      <c r="Q190" s="59" t="str">
        <f>IFERROR(VLOOKUP(L190,IF($M$4="TEI0187_REV01",RAW_m_TEI0187_REV01!$AD:$AF),3,0),"---")</f>
        <v>---</v>
      </c>
      <c r="R190" s="59" t="str">
        <f>IFERROR(VLOOKUP(O190,IF($M$4="TEI0187_REV01",RAW_m_TEI0187_REV01!$AE:$AG),3,0),"---")</f>
        <v>---</v>
      </c>
      <c r="S190" s="59" t="str">
        <f t="shared" si="6"/>
        <v>---</v>
      </c>
    </row>
    <row r="191" spans="2:19" ht="15" customHeight="1" x14ac:dyDescent="0.25">
      <c r="B191" s="59">
        <f t="shared" si="5"/>
        <v>186</v>
      </c>
      <c r="C191" s="60">
        <f>IFERROR(IF($C$4="TEB0187_REV01",CALC_CONN_TEB0187_REV01!U191,),"---")</f>
        <v>0</v>
      </c>
      <c r="D191" s="59">
        <f>IFERROR(IF($C$4="TEB0187_REV01",CALC_CONN_TEB0187_REV01!D191,),"---")</f>
        <v>0</v>
      </c>
      <c r="E191" s="59">
        <f>IFERROR(IF($C$4="TEB0187_REV01",CALC_CONN_TEB0187_REV01!E191,),"---")</f>
        <v>0</v>
      </c>
      <c r="F191" s="59" t="str">
        <f>IFERROR(IF(VLOOKUP($D191&amp;"-"&amp;$E191,IF($C$4="TEB0187_REV01",CALC_CONN_TEB0187_REV01!$F:$I),4,0)="--","---",IF($C$4="TEB0187_REV01",CALC_CONN_TEB0187_REV01!$G191&amp; " --&gt; " &amp;CALC_CONN_TEB0187_REV01!$I191&amp; " --&gt; ")),"---")</f>
        <v>---</v>
      </c>
      <c r="G191" s="59" t="str">
        <f>IFERROR(IF(VLOOKUP($D191&amp;"-"&amp;$E191,IF($C$4="TEB0187_REV01",CALC_CONN_TEB0187_REV01!$F:$H),3,0)="--",VLOOKUP($D191&amp;"-"&amp;$E191,IF($C$4="TEB0187_REV01",CALC_CONN_TEB0187_REV01!$F:$H),2,0),VLOOKUP($D191&amp;"-"&amp;$E191,IF($C$4="TEB0187_REV01",CALC_CONN_TEB0187_REV01!$F:$H),3,0)),"---")</f>
        <v>---</v>
      </c>
      <c r="H191" s="59" t="str">
        <f>IFERROR(VLOOKUP(G191,IF($C$4="TEB0187_REV01",CALC_CONN_TEB0187_REV01!$G:$T),14,0),"---")</f>
        <v>---</v>
      </c>
      <c r="I191" s="59" t="str">
        <f>IFERROR(VLOOKUP($D191&amp;"-"&amp;$E191,IF($C$4="TEB0187_REV01",CALC_CONN_TEB0187_REV01!$F:$K,"???"),6,0),"---")</f>
        <v>---</v>
      </c>
      <c r="J191" s="61" t="str">
        <f>IFERROR(VLOOKUP($D191&amp;"-"&amp;$E191,IF($C$4="TEB0187_REV01",CALC_CONN_TEB0187_REV01!$F:$M,"???"),8,0),"---")</f>
        <v>---</v>
      </c>
      <c r="K191" s="62" t="str">
        <f>IFERROR(VLOOKUP($D191&amp;"-"&amp;$E191,IF($C$4="TEB0187_REV01",CALC_CONN_TEB0187_REV01!$F:$N),9,0),"---")</f>
        <v>---</v>
      </c>
      <c r="L191" s="59" t="str">
        <f>IFERROR(VLOOKUP(K191,B2B!$H$3:$I$2000,2,0),"---")</f>
        <v>---</v>
      </c>
      <c r="M191" s="59" t="str">
        <f>IFERROR(VLOOKUP(L191,IF($M$4="TEI0187_REV01",RAW_m_TEI0187_REV01!$AD:$AH),5,0),"---")</f>
        <v>---</v>
      </c>
      <c r="N191" s="59" t="str">
        <f>IFERROR(VLOOKUP(L191,IF($M$4="TEI0187_REV01",RAW_m_TEI0187_REV01!$AE:$AJ),6,0),"---")</f>
        <v>---</v>
      </c>
      <c r="O191" s="63" t="str">
        <f>IFERROR(VLOOKUP(L191,IF($M$4="TEI0187_REV01",RAW_m_TEI0187_REV01!$AD:$AE),2,0),"---")</f>
        <v>---</v>
      </c>
      <c r="P191" s="59" t="str">
        <f>IFERROR(VLOOKUP(O191,IF($M$4="TEI0187_REV01",RAW_m_TEI0187_REV01!$AJ:$AK),2,0),"---")</f>
        <v>---</v>
      </c>
      <c r="Q191" s="59" t="str">
        <f>IFERROR(VLOOKUP(L191,IF($M$4="TEI0187_REV01",RAW_m_TEI0187_REV01!$AD:$AF),3,0),"---")</f>
        <v>---</v>
      </c>
      <c r="R191" s="59" t="str">
        <f>IFERROR(VLOOKUP(O191,IF($M$4="TEI0187_REV01",RAW_m_TEI0187_REV01!$AE:$AG),3,0),"---")</f>
        <v>---</v>
      </c>
      <c r="S191" s="59" t="str">
        <f t="shared" si="6"/>
        <v>---</v>
      </c>
    </row>
    <row r="192" spans="2:19" ht="15" customHeight="1" x14ac:dyDescent="0.25">
      <c r="B192" s="59">
        <f t="shared" si="5"/>
        <v>187</v>
      </c>
      <c r="C192" s="60">
        <f>IFERROR(IF($C$4="TEB0187_REV01",CALC_CONN_TEB0187_REV01!U192,),"---")</f>
        <v>0</v>
      </c>
      <c r="D192" s="59">
        <f>IFERROR(IF($C$4="TEB0187_REV01",CALC_CONN_TEB0187_REV01!D192,),"---")</f>
        <v>0</v>
      </c>
      <c r="E192" s="59">
        <f>IFERROR(IF($C$4="TEB0187_REV01",CALC_CONN_TEB0187_REV01!E192,),"---")</f>
        <v>0</v>
      </c>
      <c r="F192" s="59" t="str">
        <f>IFERROR(IF(VLOOKUP($D192&amp;"-"&amp;$E192,IF($C$4="TEB0187_REV01",CALC_CONN_TEB0187_REV01!$F:$I),4,0)="--","---",IF($C$4="TEB0187_REV01",CALC_CONN_TEB0187_REV01!$G192&amp; " --&gt; " &amp;CALC_CONN_TEB0187_REV01!$I192&amp; " --&gt; ")),"---")</f>
        <v>---</v>
      </c>
      <c r="G192" s="59" t="str">
        <f>IFERROR(IF(VLOOKUP($D192&amp;"-"&amp;$E192,IF($C$4="TEB0187_REV01",CALC_CONN_TEB0187_REV01!$F:$H),3,0)="--",VLOOKUP($D192&amp;"-"&amp;$E192,IF($C$4="TEB0187_REV01",CALC_CONN_TEB0187_REV01!$F:$H),2,0),VLOOKUP($D192&amp;"-"&amp;$E192,IF($C$4="TEB0187_REV01",CALC_CONN_TEB0187_REV01!$F:$H),3,0)),"---")</f>
        <v>---</v>
      </c>
      <c r="H192" s="59" t="str">
        <f>IFERROR(VLOOKUP(G192,IF($C$4="TEB0187_REV01",CALC_CONN_TEB0187_REV01!$G:$T),14,0),"---")</f>
        <v>---</v>
      </c>
      <c r="I192" s="59" t="str">
        <f>IFERROR(VLOOKUP($D192&amp;"-"&amp;$E192,IF($C$4="TEB0187_REV01",CALC_CONN_TEB0187_REV01!$F:$K,"???"),6,0),"---")</f>
        <v>---</v>
      </c>
      <c r="J192" s="61" t="str">
        <f>IFERROR(VLOOKUP($D192&amp;"-"&amp;$E192,IF($C$4="TEB0187_REV01",CALC_CONN_TEB0187_REV01!$F:$M,"???"),8,0),"---")</f>
        <v>---</v>
      </c>
      <c r="K192" s="62" t="str">
        <f>IFERROR(VLOOKUP($D192&amp;"-"&amp;$E192,IF($C$4="TEB0187_REV01",CALC_CONN_TEB0187_REV01!$F:$N),9,0),"---")</f>
        <v>---</v>
      </c>
      <c r="L192" s="59" t="str">
        <f>IFERROR(VLOOKUP(K192,B2B!$H$3:$I$2000,2,0),"---")</f>
        <v>---</v>
      </c>
      <c r="M192" s="59" t="str">
        <f>IFERROR(VLOOKUP(L192,IF($M$4="TEI0187_REV01",RAW_m_TEI0187_REV01!$AD:$AH),5,0),"---")</f>
        <v>---</v>
      </c>
      <c r="N192" s="59" t="str">
        <f>IFERROR(VLOOKUP(L192,IF($M$4="TEI0187_REV01",RAW_m_TEI0187_REV01!$AE:$AJ),6,0),"---")</f>
        <v>---</v>
      </c>
      <c r="O192" s="63" t="str">
        <f>IFERROR(VLOOKUP(L192,IF($M$4="TEI0187_REV01",RAW_m_TEI0187_REV01!$AD:$AE),2,0),"---")</f>
        <v>---</v>
      </c>
      <c r="P192" s="59" t="str">
        <f>IFERROR(VLOOKUP(O192,IF($M$4="TEI0187_REV01",RAW_m_TEI0187_REV01!$AJ:$AK),2,0),"---")</f>
        <v>---</v>
      </c>
      <c r="Q192" s="59" t="str">
        <f>IFERROR(VLOOKUP(L192,IF($M$4="TEI0187_REV01",RAW_m_TEI0187_REV01!$AD:$AF),3,0),"---")</f>
        <v>---</v>
      </c>
      <c r="R192" s="59" t="str">
        <f>IFERROR(VLOOKUP(O192,IF($M$4="TEI0187_REV01",RAW_m_TEI0187_REV01!$AE:$AG),3,0),"---")</f>
        <v>---</v>
      </c>
      <c r="S192" s="59" t="str">
        <f t="shared" si="6"/>
        <v>---</v>
      </c>
    </row>
    <row r="193" spans="2:19" ht="15" customHeight="1" x14ac:dyDescent="0.25">
      <c r="B193" s="59">
        <f t="shared" si="5"/>
        <v>188</v>
      </c>
      <c r="C193" s="60">
        <f>IFERROR(IF($C$4="TEB0187_REV01",CALC_CONN_TEB0187_REV01!U193,),"---")</f>
        <v>0</v>
      </c>
      <c r="D193" s="59">
        <f>IFERROR(IF($C$4="TEB0187_REV01",CALC_CONN_TEB0187_REV01!D193,),"---")</f>
        <v>0</v>
      </c>
      <c r="E193" s="59">
        <f>IFERROR(IF($C$4="TEB0187_REV01",CALC_CONN_TEB0187_REV01!E193,),"---")</f>
        <v>0</v>
      </c>
      <c r="F193" s="59" t="str">
        <f>IFERROR(IF(VLOOKUP($D193&amp;"-"&amp;$E193,IF($C$4="TEB0187_REV01",CALC_CONN_TEB0187_REV01!$F:$I),4,0)="--","---",IF($C$4="TEB0187_REV01",CALC_CONN_TEB0187_REV01!$G193&amp; " --&gt; " &amp;CALC_CONN_TEB0187_REV01!$I193&amp; " --&gt; ")),"---")</f>
        <v>---</v>
      </c>
      <c r="G193" s="59" t="str">
        <f>IFERROR(IF(VLOOKUP($D193&amp;"-"&amp;$E193,IF($C$4="TEB0187_REV01",CALC_CONN_TEB0187_REV01!$F:$H),3,0)="--",VLOOKUP($D193&amp;"-"&amp;$E193,IF($C$4="TEB0187_REV01",CALC_CONN_TEB0187_REV01!$F:$H),2,0),VLOOKUP($D193&amp;"-"&amp;$E193,IF($C$4="TEB0187_REV01",CALC_CONN_TEB0187_REV01!$F:$H),3,0)),"---")</f>
        <v>---</v>
      </c>
      <c r="H193" s="59" t="str">
        <f>IFERROR(VLOOKUP(G193,IF($C$4="TEB0187_REV01",CALC_CONN_TEB0187_REV01!$G:$T),14,0),"---")</f>
        <v>---</v>
      </c>
      <c r="I193" s="59" t="str">
        <f>IFERROR(VLOOKUP($D193&amp;"-"&amp;$E193,IF($C$4="TEB0187_REV01",CALC_CONN_TEB0187_REV01!$F:$K,"???"),6,0),"---")</f>
        <v>---</v>
      </c>
      <c r="J193" s="61" t="str">
        <f>IFERROR(VLOOKUP($D193&amp;"-"&amp;$E193,IF($C$4="TEB0187_REV01",CALC_CONN_TEB0187_REV01!$F:$M,"???"),8,0),"---")</f>
        <v>---</v>
      </c>
      <c r="K193" s="62" t="str">
        <f>IFERROR(VLOOKUP($D193&amp;"-"&amp;$E193,IF($C$4="TEB0187_REV01",CALC_CONN_TEB0187_REV01!$F:$N),9,0),"---")</f>
        <v>---</v>
      </c>
      <c r="L193" s="59" t="str">
        <f>IFERROR(VLOOKUP(K193,B2B!$H$3:$I$2000,2,0),"---")</f>
        <v>---</v>
      </c>
      <c r="M193" s="59" t="str">
        <f>IFERROR(VLOOKUP(L193,IF($M$4="TEI0187_REV01",RAW_m_TEI0187_REV01!$AD:$AH),5,0),"---")</f>
        <v>---</v>
      </c>
      <c r="N193" s="59" t="str">
        <f>IFERROR(VLOOKUP(L193,IF($M$4="TEI0187_REV01",RAW_m_TEI0187_REV01!$AE:$AJ),6,0),"---")</f>
        <v>---</v>
      </c>
      <c r="O193" s="63" t="str">
        <f>IFERROR(VLOOKUP(L193,IF($M$4="TEI0187_REV01",RAW_m_TEI0187_REV01!$AD:$AE),2,0),"---")</f>
        <v>---</v>
      </c>
      <c r="P193" s="59" t="str">
        <f>IFERROR(VLOOKUP(O193,IF($M$4="TEI0187_REV01",RAW_m_TEI0187_REV01!$AJ:$AK),2,0),"---")</f>
        <v>---</v>
      </c>
      <c r="Q193" s="59" t="str">
        <f>IFERROR(VLOOKUP(L193,IF($M$4="TEI0187_REV01",RAW_m_TEI0187_REV01!$AD:$AF),3,0),"---")</f>
        <v>---</v>
      </c>
      <c r="R193" s="59" t="str">
        <f>IFERROR(VLOOKUP(O193,IF($M$4="TEI0187_REV01",RAW_m_TEI0187_REV01!$AE:$AG),3,0),"---")</f>
        <v>---</v>
      </c>
      <c r="S193" s="59" t="str">
        <f t="shared" si="6"/>
        <v>---</v>
      </c>
    </row>
    <row r="194" spans="2:19" ht="15" customHeight="1" x14ac:dyDescent="0.25">
      <c r="B194" s="59">
        <f t="shared" si="5"/>
        <v>189</v>
      </c>
      <c r="C194" s="60">
        <f>IFERROR(IF($C$4="TEB0187_REV01",CALC_CONN_TEB0187_REV01!U194,),"---")</f>
        <v>0</v>
      </c>
      <c r="D194" s="59">
        <f>IFERROR(IF($C$4="TEB0187_REV01",CALC_CONN_TEB0187_REV01!D194,),"---")</f>
        <v>0</v>
      </c>
      <c r="E194" s="59">
        <f>IFERROR(IF($C$4="TEB0187_REV01",CALC_CONN_TEB0187_REV01!E194,),"---")</f>
        <v>0</v>
      </c>
      <c r="F194" s="59" t="str">
        <f>IFERROR(IF(VLOOKUP($D194&amp;"-"&amp;$E194,IF($C$4="TEB0187_REV01",CALC_CONN_TEB0187_REV01!$F:$I),4,0)="--","---",IF($C$4="TEB0187_REV01",CALC_CONN_TEB0187_REV01!$G194&amp; " --&gt; " &amp;CALC_CONN_TEB0187_REV01!$I194&amp; " --&gt; ")),"---")</f>
        <v>---</v>
      </c>
      <c r="G194" s="59" t="str">
        <f>IFERROR(IF(VLOOKUP($D194&amp;"-"&amp;$E194,IF($C$4="TEB0187_REV01",CALC_CONN_TEB0187_REV01!$F:$H),3,0)="--",VLOOKUP($D194&amp;"-"&amp;$E194,IF($C$4="TEB0187_REV01",CALC_CONN_TEB0187_REV01!$F:$H),2,0),VLOOKUP($D194&amp;"-"&amp;$E194,IF($C$4="TEB0187_REV01",CALC_CONN_TEB0187_REV01!$F:$H),3,0)),"---")</f>
        <v>---</v>
      </c>
      <c r="H194" s="59" t="str">
        <f>IFERROR(VLOOKUP(G194,IF($C$4="TEB0187_REV01",CALC_CONN_TEB0187_REV01!$G:$T),14,0),"---")</f>
        <v>---</v>
      </c>
      <c r="I194" s="59" t="str">
        <f>IFERROR(VLOOKUP($D194&amp;"-"&amp;$E194,IF($C$4="TEB0187_REV01",CALC_CONN_TEB0187_REV01!$F:$K,"???"),6,0),"---")</f>
        <v>---</v>
      </c>
      <c r="J194" s="61" t="str">
        <f>IFERROR(VLOOKUP($D194&amp;"-"&amp;$E194,IF($C$4="TEB0187_REV01",CALC_CONN_TEB0187_REV01!$F:$M,"???"),8,0),"---")</f>
        <v>---</v>
      </c>
      <c r="K194" s="62" t="str">
        <f>IFERROR(VLOOKUP($D194&amp;"-"&amp;$E194,IF($C$4="TEB0187_REV01",CALC_CONN_TEB0187_REV01!$F:$N),9,0),"---")</f>
        <v>---</v>
      </c>
      <c r="L194" s="59" t="str">
        <f>IFERROR(VLOOKUP(K194,B2B!$H$3:$I$2000,2,0),"---")</f>
        <v>---</v>
      </c>
      <c r="M194" s="59" t="str">
        <f>IFERROR(VLOOKUP(L194,IF($M$4="TEI0187_REV01",RAW_m_TEI0187_REV01!$AD:$AH),5,0),"---")</f>
        <v>---</v>
      </c>
      <c r="N194" s="59" t="str">
        <f>IFERROR(VLOOKUP(L194,IF($M$4="TEI0187_REV01",RAW_m_TEI0187_REV01!$AE:$AJ),6,0),"---")</f>
        <v>---</v>
      </c>
      <c r="O194" s="63" t="str">
        <f>IFERROR(VLOOKUP(L194,IF($M$4="TEI0187_REV01",RAW_m_TEI0187_REV01!$AD:$AE),2,0),"---")</f>
        <v>---</v>
      </c>
      <c r="P194" s="59" t="str">
        <f>IFERROR(VLOOKUP(O194,IF($M$4="TEI0187_REV01",RAW_m_TEI0187_REV01!$AJ:$AK),2,0),"---")</f>
        <v>---</v>
      </c>
      <c r="Q194" s="59" t="str">
        <f>IFERROR(VLOOKUP(L194,IF($M$4="TEI0187_REV01",RAW_m_TEI0187_REV01!$AD:$AF),3,0),"---")</f>
        <v>---</v>
      </c>
      <c r="R194" s="59" t="str">
        <f>IFERROR(VLOOKUP(O194,IF($M$4="TEI0187_REV01",RAW_m_TEI0187_REV01!$AE:$AG),3,0),"---")</f>
        <v>---</v>
      </c>
      <c r="S194" s="59" t="str">
        <f t="shared" si="6"/>
        <v>---</v>
      </c>
    </row>
    <row r="195" spans="2:19" ht="15" customHeight="1" x14ac:dyDescent="0.25">
      <c r="B195" s="59">
        <f t="shared" si="5"/>
        <v>190</v>
      </c>
      <c r="C195" s="60">
        <f>IFERROR(IF($C$4="TEB0187_REV01",CALC_CONN_TEB0187_REV01!U195,),"---")</f>
        <v>0</v>
      </c>
      <c r="D195" s="59">
        <f>IFERROR(IF($C$4="TEB0187_REV01",CALC_CONN_TEB0187_REV01!D195,),"---")</f>
        <v>0</v>
      </c>
      <c r="E195" s="59">
        <f>IFERROR(IF($C$4="TEB0187_REV01",CALC_CONN_TEB0187_REV01!E195,),"---")</f>
        <v>0</v>
      </c>
      <c r="F195" s="59" t="str">
        <f>IFERROR(IF(VLOOKUP($D195&amp;"-"&amp;$E195,IF($C$4="TEB0187_REV01",CALC_CONN_TEB0187_REV01!$F:$I),4,0)="--","---",IF($C$4="TEB0187_REV01",CALC_CONN_TEB0187_REV01!$G195&amp; " --&gt; " &amp;CALC_CONN_TEB0187_REV01!$I195&amp; " --&gt; ")),"---")</f>
        <v>---</v>
      </c>
      <c r="G195" s="59" t="str">
        <f>IFERROR(IF(VLOOKUP($D195&amp;"-"&amp;$E195,IF($C$4="TEB0187_REV01",CALC_CONN_TEB0187_REV01!$F:$H),3,0)="--",VLOOKUP($D195&amp;"-"&amp;$E195,IF($C$4="TEB0187_REV01",CALC_CONN_TEB0187_REV01!$F:$H),2,0),VLOOKUP($D195&amp;"-"&amp;$E195,IF($C$4="TEB0187_REV01",CALC_CONN_TEB0187_REV01!$F:$H),3,0)),"---")</f>
        <v>---</v>
      </c>
      <c r="H195" s="59" t="str">
        <f>IFERROR(VLOOKUP(G195,IF($C$4="TEB0187_REV01",CALC_CONN_TEB0187_REV01!$G:$T),14,0),"---")</f>
        <v>---</v>
      </c>
      <c r="I195" s="59" t="str">
        <f>IFERROR(VLOOKUP($D195&amp;"-"&amp;$E195,IF($C$4="TEB0187_REV01",CALC_CONN_TEB0187_REV01!$F:$K,"???"),6,0),"---")</f>
        <v>---</v>
      </c>
      <c r="J195" s="61" t="str">
        <f>IFERROR(VLOOKUP($D195&amp;"-"&amp;$E195,IF($C$4="TEB0187_REV01",CALC_CONN_TEB0187_REV01!$F:$M,"???"),8,0),"---")</f>
        <v>---</v>
      </c>
      <c r="K195" s="62" t="str">
        <f>IFERROR(VLOOKUP($D195&amp;"-"&amp;$E195,IF($C$4="TEB0187_REV01",CALC_CONN_TEB0187_REV01!$F:$N),9,0),"---")</f>
        <v>---</v>
      </c>
      <c r="L195" s="59" t="str">
        <f>IFERROR(VLOOKUP(K195,B2B!$H$3:$I$2000,2,0),"---")</f>
        <v>---</v>
      </c>
      <c r="M195" s="59" t="str">
        <f>IFERROR(VLOOKUP(L195,IF($M$4="TEI0187_REV01",RAW_m_TEI0187_REV01!$AD:$AH),5,0),"---")</f>
        <v>---</v>
      </c>
      <c r="N195" s="59" t="str">
        <f>IFERROR(VLOOKUP(L195,IF($M$4="TEI0187_REV01",RAW_m_TEI0187_REV01!$AE:$AJ),6,0),"---")</f>
        <v>---</v>
      </c>
      <c r="O195" s="63" t="str">
        <f>IFERROR(VLOOKUP(L195,IF($M$4="TEI0187_REV01",RAW_m_TEI0187_REV01!$AD:$AE),2,0),"---")</f>
        <v>---</v>
      </c>
      <c r="P195" s="59" t="str">
        <f>IFERROR(VLOOKUP(O195,IF($M$4="TEI0187_REV01",RAW_m_TEI0187_REV01!$AJ:$AK),2,0),"---")</f>
        <v>---</v>
      </c>
      <c r="Q195" s="59" t="str">
        <f>IFERROR(VLOOKUP(L195,IF($M$4="TEI0187_REV01",RAW_m_TEI0187_REV01!$AD:$AF),3,0),"---")</f>
        <v>---</v>
      </c>
      <c r="R195" s="59" t="str">
        <f>IFERROR(VLOOKUP(O195,IF($M$4="TEI0187_REV01",RAW_m_TEI0187_REV01!$AE:$AG),3,0),"---")</f>
        <v>---</v>
      </c>
      <c r="S195" s="59" t="str">
        <f t="shared" si="6"/>
        <v>---</v>
      </c>
    </row>
    <row r="196" spans="2:19" ht="15" customHeight="1" x14ac:dyDescent="0.25">
      <c r="B196" s="59">
        <f t="shared" si="5"/>
        <v>191</v>
      </c>
      <c r="C196" s="60">
        <f>IFERROR(IF($C$4="TEB0187_REV01",CALC_CONN_TEB0187_REV01!U196,),"---")</f>
        <v>0</v>
      </c>
      <c r="D196" s="59">
        <f>IFERROR(IF($C$4="TEB0187_REV01",CALC_CONN_TEB0187_REV01!D196,),"---")</f>
        <v>0</v>
      </c>
      <c r="E196" s="59">
        <f>IFERROR(IF($C$4="TEB0187_REV01",CALC_CONN_TEB0187_REV01!E196,),"---")</f>
        <v>0</v>
      </c>
      <c r="F196" s="59" t="str">
        <f>IFERROR(IF(VLOOKUP($D196&amp;"-"&amp;$E196,IF($C$4="TEB0187_REV01",CALC_CONN_TEB0187_REV01!$F:$I),4,0)="--","---",IF($C$4="TEB0187_REV01",CALC_CONN_TEB0187_REV01!$G196&amp; " --&gt; " &amp;CALC_CONN_TEB0187_REV01!$I196&amp; " --&gt; ")),"---")</f>
        <v>---</v>
      </c>
      <c r="G196" s="59" t="str">
        <f>IFERROR(IF(VLOOKUP($D196&amp;"-"&amp;$E196,IF($C$4="TEB0187_REV01",CALC_CONN_TEB0187_REV01!$F:$H),3,0)="--",VLOOKUP($D196&amp;"-"&amp;$E196,IF($C$4="TEB0187_REV01",CALC_CONN_TEB0187_REV01!$F:$H),2,0),VLOOKUP($D196&amp;"-"&amp;$E196,IF($C$4="TEB0187_REV01",CALC_CONN_TEB0187_REV01!$F:$H),3,0)),"---")</f>
        <v>---</v>
      </c>
      <c r="H196" s="59" t="str">
        <f>IFERROR(VLOOKUP(G196,IF($C$4="TEB0187_REV01",CALC_CONN_TEB0187_REV01!$G:$T),14,0),"---")</f>
        <v>---</v>
      </c>
      <c r="I196" s="59" t="str">
        <f>IFERROR(VLOOKUP($D196&amp;"-"&amp;$E196,IF($C$4="TEB0187_REV01",CALC_CONN_TEB0187_REV01!$F:$K,"???"),6,0),"---")</f>
        <v>---</v>
      </c>
      <c r="J196" s="61" t="str">
        <f>IFERROR(VLOOKUP($D196&amp;"-"&amp;$E196,IF($C$4="TEB0187_REV01",CALC_CONN_TEB0187_REV01!$F:$M,"???"),8,0),"---")</f>
        <v>---</v>
      </c>
      <c r="K196" s="62" t="str">
        <f>IFERROR(VLOOKUP($D196&amp;"-"&amp;$E196,IF($C$4="TEB0187_REV01",CALC_CONN_TEB0187_REV01!$F:$N),9,0),"---")</f>
        <v>---</v>
      </c>
      <c r="L196" s="59" t="str">
        <f>IFERROR(VLOOKUP(K196,B2B!$H$3:$I$2000,2,0),"---")</f>
        <v>---</v>
      </c>
      <c r="M196" s="59" t="str">
        <f>IFERROR(VLOOKUP(L196,IF($M$4="TEI0187_REV01",RAW_m_TEI0187_REV01!$AD:$AH),5,0),"---")</f>
        <v>---</v>
      </c>
      <c r="N196" s="59" t="str">
        <f>IFERROR(VLOOKUP(L196,IF($M$4="TEI0187_REV01",RAW_m_TEI0187_REV01!$AE:$AJ),6,0),"---")</f>
        <v>---</v>
      </c>
      <c r="O196" s="63" t="str">
        <f>IFERROR(VLOOKUP(L196,IF($M$4="TEI0187_REV01",RAW_m_TEI0187_REV01!$AD:$AE),2,0),"---")</f>
        <v>---</v>
      </c>
      <c r="P196" s="59" t="str">
        <f>IFERROR(VLOOKUP(O196,IF($M$4="TEI0187_REV01",RAW_m_TEI0187_REV01!$AJ:$AK),2,0),"---")</f>
        <v>---</v>
      </c>
      <c r="Q196" s="59" t="str">
        <f>IFERROR(VLOOKUP(L196,IF($M$4="TEI0187_REV01",RAW_m_TEI0187_REV01!$AD:$AF),3,0),"---")</f>
        <v>---</v>
      </c>
      <c r="R196" s="59" t="str">
        <f>IFERROR(VLOOKUP(O196,IF($M$4="TEI0187_REV01",RAW_m_TEI0187_REV01!$AE:$AG),3,0),"---")</f>
        <v>---</v>
      </c>
      <c r="S196" s="59" t="str">
        <f t="shared" si="6"/>
        <v>---</v>
      </c>
    </row>
    <row r="197" spans="2:19" ht="15" customHeight="1" x14ac:dyDescent="0.25">
      <c r="B197" s="59">
        <f t="shared" si="5"/>
        <v>192</v>
      </c>
      <c r="C197" s="60">
        <f>IFERROR(IF($C$4="TEB0187_REV01",CALC_CONN_TEB0187_REV01!U197,),"---")</f>
        <v>0</v>
      </c>
      <c r="D197" s="59">
        <f>IFERROR(IF($C$4="TEB0187_REV01",CALC_CONN_TEB0187_REV01!D197,),"---")</f>
        <v>0</v>
      </c>
      <c r="E197" s="59">
        <f>IFERROR(IF($C$4="TEB0187_REV01",CALC_CONN_TEB0187_REV01!E197,),"---")</f>
        <v>0</v>
      </c>
      <c r="F197" s="59" t="str">
        <f>IFERROR(IF(VLOOKUP($D197&amp;"-"&amp;$E197,IF($C$4="TEB0187_REV01",CALC_CONN_TEB0187_REV01!$F:$I),4,0)="--","---",IF($C$4="TEB0187_REV01",CALC_CONN_TEB0187_REV01!$G197&amp; " --&gt; " &amp;CALC_CONN_TEB0187_REV01!$I197&amp; " --&gt; ")),"---")</f>
        <v>---</v>
      </c>
      <c r="G197" s="59" t="str">
        <f>IFERROR(IF(VLOOKUP($D197&amp;"-"&amp;$E197,IF($C$4="TEB0187_REV01",CALC_CONN_TEB0187_REV01!$F:$H),3,0)="--",VLOOKUP($D197&amp;"-"&amp;$E197,IF($C$4="TEB0187_REV01",CALC_CONN_TEB0187_REV01!$F:$H),2,0),VLOOKUP($D197&amp;"-"&amp;$E197,IF($C$4="TEB0187_REV01",CALC_CONN_TEB0187_REV01!$F:$H),3,0)),"---")</f>
        <v>---</v>
      </c>
      <c r="H197" s="59" t="str">
        <f>IFERROR(VLOOKUP(G197,IF($C$4="TEB0187_REV01",CALC_CONN_TEB0187_REV01!$G:$T),14,0),"---")</f>
        <v>---</v>
      </c>
      <c r="I197" s="59" t="str">
        <f>IFERROR(VLOOKUP($D197&amp;"-"&amp;$E197,IF($C$4="TEB0187_REV01",CALC_CONN_TEB0187_REV01!$F:$K,"???"),6,0),"---")</f>
        <v>---</v>
      </c>
      <c r="J197" s="61" t="str">
        <f>IFERROR(VLOOKUP($D197&amp;"-"&amp;$E197,IF($C$4="TEB0187_REV01",CALC_CONN_TEB0187_REV01!$F:$M,"???"),8,0),"---")</f>
        <v>---</v>
      </c>
      <c r="K197" s="62" t="str">
        <f>IFERROR(VLOOKUP($D197&amp;"-"&amp;$E197,IF($C$4="TEB0187_REV01",CALC_CONN_TEB0187_REV01!$F:$N),9,0),"---")</f>
        <v>---</v>
      </c>
      <c r="L197" s="59" t="str">
        <f>IFERROR(VLOOKUP(K197,B2B!$H$3:$I$2000,2,0),"---")</f>
        <v>---</v>
      </c>
      <c r="M197" s="59" t="str">
        <f>IFERROR(VLOOKUP(L197,IF($M$4="TEI0187_REV01",RAW_m_TEI0187_REV01!$AD:$AH),5,0),"---")</f>
        <v>---</v>
      </c>
      <c r="N197" s="59" t="str">
        <f>IFERROR(VLOOKUP(L197,IF($M$4="TEI0187_REV01",RAW_m_TEI0187_REV01!$AE:$AJ),6,0),"---")</f>
        <v>---</v>
      </c>
      <c r="O197" s="63" t="str">
        <f>IFERROR(VLOOKUP(L197,IF($M$4="TEI0187_REV01",RAW_m_TEI0187_REV01!$AD:$AE),2,0),"---")</f>
        <v>---</v>
      </c>
      <c r="P197" s="59" t="str">
        <f>IFERROR(VLOOKUP(O197,IF($M$4="TEI0187_REV01",RAW_m_TEI0187_REV01!$AJ:$AK),2,0),"---")</f>
        <v>---</v>
      </c>
      <c r="Q197" s="59" t="str">
        <f>IFERROR(VLOOKUP(L197,IF($M$4="TEI0187_REV01",RAW_m_TEI0187_REV01!$AD:$AF),3,0),"---")</f>
        <v>---</v>
      </c>
      <c r="R197" s="59" t="str">
        <f>IFERROR(VLOOKUP(O197,IF($M$4="TEI0187_REV01",RAW_m_TEI0187_REV01!$AE:$AG),3,0),"---")</f>
        <v>---</v>
      </c>
      <c r="S197" s="59" t="str">
        <f t="shared" si="6"/>
        <v>---</v>
      </c>
    </row>
    <row r="198" spans="2:19" ht="15" customHeight="1" x14ac:dyDescent="0.25">
      <c r="B198" s="59">
        <f t="shared" si="5"/>
        <v>193</v>
      </c>
      <c r="C198" s="60">
        <f>IFERROR(IF($C$4="TEB0187_REV01",CALC_CONN_TEB0187_REV01!U198,),"---")</f>
        <v>0</v>
      </c>
      <c r="D198" s="59">
        <f>IFERROR(IF($C$4="TEB0187_REV01",CALC_CONN_TEB0187_REV01!D198,),"---")</f>
        <v>0</v>
      </c>
      <c r="E198" s="59">
        <f>IFERROR(IF($C$4="TEB0187_REV01",CALC_CONN_TEB0187_REV01!E198,),"---")</f>
        <v>0</v>
      </c>
      <c r="F198" s="59" t="str">
        <f>IFERROR(IF(VLOOKUP($D198&amp;"-"&amp;$E198,IF($C$4="TEB0187_REV01",CALC_CONN_TEB0187_REV01!$F:$I),4,0)="--","---",IF($C$4="TEB0187_REV01",CALC_CONN_TEB0187_REV01!$G198&amp; " --&gt; " &amp;CALC_CONN_TEB0187_REV01!$I198&amp; " --&gt; ")),"---")</f>
        <v>---</v>
      </c>
      <c r="G198" s="59" t="str">
        <f>IFERROR(IF(VLOOKUP($D198&amp;"-"&amp;$E198,IF($C$4="TEB0187_REV01",CALC_CONN_TEB0187_REV01!$F:$H),3,0)="--",VLOOKUP($D198&amp;"-"&amp;$E198,IF($C$4="TEB0187_REV01",CALC_CONN_TEB0187_REV01!$F:$H),2,0),VLOOKUP($D198&amp;"-"&amp;$E198,IF($C$4="TEB0187_REV01",CALC_CONN_TEB0187_REV01!$F:$H),3,0)),"---")</f>
        <v>---</v>
      </c>
      <c r="H198" s="59" t="str">
        <f>IFERROR(VLOOKUP(G198,IF($C$4="TEB0187_REV01",CALC_CONN_TEB0187_REV01!$G:$T),14,0),"---")</f>
        <v>---</v>
      </c>
      <c r="I198" s="59" t="str">
        <f>IFERROR(VLOOKUP($D198&amp;"-"&amp;$E198,IF($C$4="TEB0187_REV01",CALC_CONN_TEB0187_REV01!$F:$K,"???"),6,0),"---")</f>
        <v>---</v>
      </c>
      <c r="J198" s="61" t="str">
        <f>IFERROR(VLOOKUP($D198&amp;"-"&amp;$E198,IF($C$4="TEB0187_REV01",CALC_CONN_TEB0187_REV01!$F:$M,"???"),8,0),"---")</f>
        <v>---</v>
      </c>
      <c r="K198" s="62" t="str">
        <f>IFERROR(VLOOKUP($D198&amp;"-"&amp;$E198,IF($C$4="TEB0187_REV01",CALC_CONN_TEB0187_REV01!$F:$N),9,0),"---")</f>
        <v>---</v>
      </c>
      <c r="L198" s="59" t="str">
        <f>IFERROR(VLOOKUP(K198,B2B!$H$3:$I$2000,2,0),"---")</f>
        <v>---</v>
      </c>
      <c r="M198" s="59" t="str">
        <f>IFERROR(VLOOKUP(L198,IF($M$4="TEI0187_REV01",RAW_m_TEI0187_REV01!$AD:$AH),5,0),"---")</f>
        <v>---</v>
      </c>
      <c r="N198" s="59" t="str">
        <f>IFERROR(VLOOKUP(L198,IF($M$4="TEI0187_REV01",RAW_m_TEI0187_REV01!$AE:$AJ),6,0),"---")</f>
        <v>---</v>
      </c>
      <c r="O198" s="63" t="str">
        <f>IFERROR(VLOOKUP(L198,IF($M$4="TEI0187_REV01",RAW_m_TEI0187_REV01!$AD:$AE),2,0),"---")</f>
        <v>---</v>
      </c>
      <c r="P198" s="59" t="str">
        <f>IFERROR(VLOOKUP(O198,IF($M$4="TEI0187_REV01",RAW_m_TEI0187_REV01!$AJ:$AK),2,0),"---")</f>
        <v>---</v>
      </c>
      <c r="Q198" s="59" t="str">
        <f>IFERROR(VLOOKUP(L198,IF($M$4="TEI0187_REV01",RAW_m_TEI0187_REV01!$AD:$AF),3,0),"---")</f>
        <v>---</v>
      </c>
      <c r="R198" s="59" t="str">
        <f>IFERROR(VLOOKUP(O198,IF($M$4="TEI0187_REV01",RAW_m_TEI0187_REV01!$AE:$AG),3,0),"---")</f>
        <v>---</v>
      </c>
      <c r="S198" s="59" t="str">
        <f t="shared" si="6"/>
        <v>---</v>
      </c>
    </row>
    <row r="199" spans="2:19" ht="15" customHeight="1" x14ac:dyDescent="0.25">
      <c r="B199" s="59">
        <f t="shared" si="5"/>
        <v>194</v>
      </c>
      <c r="C199" s="60">
        <f>IFERROR(IF($C$4="TEB0187_REV01",CALC_CONN_TEB0187_REV01!U199,),"---")</f>
        <v>0</v>
      </c>
      <c r="D199" s="59">
        <f>IFERROR(IF($C$4="TEB0187_REV01",CALC_CONN_TEB0187_REV01!D199,),"---")</f>
        <v>0</v>
      </c>
      <c r="E199" s="59">
        <f>IFERROR(IF($C$4="TEB0187_REV01",CALC_CONN_TEB0187_REV01!E199,),"---")</f>
        <v>0</v>
      </c>
      <c r="F199" s="59" t="str">
        <f>IFERROR(IF(VLOOKUP($D199&amp;"-"&amp;$E199,IF($C$4="TEB0187_REV01",CALC_CONN_TEB0187_REV01!$F:$I),4,0)="--","---",IF($C$4="TEB0187_REV01",CALC_CONN_TEB0187_REV01!$G199&amp; " --&gt; " &amp;CALC_CONN_TEB0187_REV01!$I199&amp; " --&gt; ")),"---")</f>
        <v>---</v>
      </c>
      <c r="G199" s="59" t="str">
        <f>IFERROR(IF(VLOOKUP($D199&amp;"-"&amp;$E199,IF($C$4="TEB0187_REV01",CALC_CONN_TEB0187_REV01!$F:$H),3,0)="--",VLOOKUP($D199&amp;"-"&amp;$E199,IF($C$4="TEB0187_REV01",CALC_CONN_TEB0187_REV01!$F:$H),2,0),VLOOKUP($D199&amp;"-"&amp;$E199,IF($C$4="TEB0187_REV01",CALC_CONN_TEB0187_REV01!$F:$H),3,0)),"---")</f>
        <v>---</v>
      </c>
      <c r="H199" s="59" t="str">
        <f>IFERROR(VLOOKUP(G199,IF($C$4="TEB0187_REV01",CALC_CONN_TEB0187_REV01!$G:$T),14,0),"---")</f>
        <v>---</v>
      </c>
      <c r="I199" s="59" t="str">
        <f>IFERROR(VLOOKUP($D199&amp;"-"&amp;$E199,IF($C$4="TEB0187_REV01",CALC_CONN_TEB0187_REV01!$F:$K,"???"),6,0),"---")</f>
        <v>---</v>
      </c>
      <c r="J199" s="61" t="str">
        <f>IFERROR(VLOOKUP($D199&amp;"-"&amp;$E199,IF($C$4="TEB0187_REV01",CALC_CONN_TEB0187_REV01!$F:$M,"???"),8,0),"---")</f>
        <v>---</v>
      </c>
      <c r="K199" s="62" t="str">
        <f>IFERROR(VLOOKUP($D199&amp;"-"&amp;$E199,IF($C$4="TEB0187_REV01",CALC_CONN_TEB0187_REV01!$F:$N),9,0),"---")</f>
        <v>---</v>
      </c>
      <c r="L199" s="59" t="str">
        <f>IFERROR(VLOOKUP(K199,B2B!$H$3:$I$2000,2,0),"---")</f>
        <v>---</v>
      </c>
      <c r="M199" s="59" t="str">
        <f>IFERROR(VLOOKUP(L199,IF($M$4="TEI0187_REV01",RAW_m_TEI0187_REV01!$AD:$AH),5,0),"---")</f>
        <v>---</v>
      </c>
      <c r="N199" s="59" t="str">
        <f>IFERROR(VLOOKUP(L199,IF($M$4="TEI0187_REV01",RAW_m_TEI0187_REV01!$AE:$AJ),6,0),"---")</f>
        <v>---</v>
      </c>
      <c r="O199" s="63" t="str">
        <f>IFERROR(VLOOKUP(L199,IF($M$4="TEI0187_REV01",RAW_m_TEI0187_REV01!$AD:$AE),2,0),"---")</f>
        <v>---</v>
      </c>
      <c r="P199" s="59" t="str">
        <f>IFERROR(VLOOKUP(O199,IF($M$4="TEI0187_REV01",RAW_m_TEI0187_REV01!$AJ:$AK),2,0),"---")</f>
        <v>---</v>
      </c>
      <c r="Q199" s="59" t="str">
        <f>IFERROR(VLOOKUP(L199,IF($M$4="TEI0187_REV01",RAW_m_TEI0187_REV01!$AD:$AF),3,0),"---")</f>
        <v>---</v>
      </c>
      <c r="R199" s="59" t="str">
        <f>IFERROR(VLOOKUP(O199,IF($M$4="TEI0187_REV01",RAW_m_TEI0187_REV01!$AE:$AG),3,0),"---")</f>
        <v>---</v>
      </c>
      <c r="S199" s="59" t="str">
        <f t="shared" si="6"/>
        <v>---</v>
      </c>
    </row>
    <row r="200" spans="2:19" ht="15" customHeight="1" x14ac:dyDescent="0.25">
      <c r="B200" s="59">
        <f t="shared" ref="B200:B263" si="7">B199+1</f>
        <v>195</v>
      </c>
      <c r="C200" s="60">
        <f>IFERROR(IF($C$4="TEB0187_REV01",CALC_CONN_TEB0187_REV01!U200,),"---")</f>
        <v>0</v>
      </c>
      <c r="D200" s="59">
        <f>IFERROR(IF($C$4="TEB0187_REV01",CALC_CONN_TEB0187_REV01!D200,),"---")</f>
        <v>0</v>
      </c>
      <c r="E200" s="59">
        <f>IFERROR(IF($C$4="TEB0187_REV01",CALC_CONN_TEB0187_REV01!E200,),"---")</f>
        <v>0</v>
      </c>
      <c r="F200" s="59" t="str">
        <f>IFERROR(IF(VLOOKUP($D200&amp;"-"&amp;$E200,IF($C$4="TEB0187_REV01",CALC_CONN_TEB0187_REV01!$F:$I),4,0)="--","---",IF($C$4="TEB0187_REV01",CALC_CONN_TEB0187_REV01!$G200&amp; " --&gt; " &amp;CALC_CONN_TEB0187_REV01!$I200&amp; " --&gt; ")),"---")</f>
        <v>---</v>
      </c>
      <c r="G200" s="59" t="str">
        <f>IFERROR(IF(VLOOKUP($D200&amp;"-"&amp;$E200,IF($C$4="TEB0187_REV01",CALC_CONN_TEB0187_REV01!$F:$H),3,0)="--",VLOOKUP($D200&amp;"-"&amp;$E200,IF($C$4="TEB0187_REV01",CALC_CONN_TEB0187_REV01!$F:$H),2,0),VLOOKUP($D200&amp;"-"&amp;$E200,IF($C$4="TEB0187_REV01",CALC_CONN_TEB0187_REV01!$F:$H),3,0)),"---")</f>
        <v>---</v>
      </c>
      <c r="H200" s="59" t="str">
        <f>IFERROR(VLOOKUP(G200,IF($C$4="TEB0187_REV01",CALC_CONN_TEB0187_REV01!$G:$T),14,0),"---")</f>
        <v>---</v>
      </c>
      <c r="I200" s="59" t="str">
        <f>IFERROR(VLOOKUP($D200&amp;"-"&amp;$E200,IF($C$4="TEB0187_REV01",CALC_CONN_TEB0187_REV01!$F:$K,"???"),6,0),"---")</f>
        <v>---</v>
      </c>
      <c r="J200" s="61" t="str">
        <f>IFERROR(VLOOKUP($D200&amp;"-"&amp;$E200,IF($C$4="TEB0187_REV01",CALC_CONN_TEB0187_REV01!$F:$M,"???"),8,0),"---")</f>
        <v>---</v>
      </c>
      <c r="K200" s="62" t="str">
        <f>IFERROR(VLOOKUP($D200&amp;"-"&amp;$E200,IF($C$4="TEB0187_REV01",CALC_CONN_TEB0187_REV01!$F:$N),9,0),"---")</f>
        <v>---</v>
      </c>
      <c r="L200" s="59" t="str">
        <f>IFERROR(VLOOKUP(K200,B2B!$H$3:$I$2000,2,0),"---")</f>
        <v>---</v>
      </c>
      <c r="M200" s="59" t="str">
        <f>IFERROR(VLOOKUP(L200,IF($M$4="TEI0187_REV01",RAW_m_TEI0187_REV01!$AD:$AH),5,0),"---")</f>
        <v>---</v>
      </c>
      <c r="N200" s="59" t="str">
        <f>IFERROR(VLOOKUP(L200,IF($M$4="TEI0187_REV01",RAW_m_TEI0187_REV01!$AE:$AJ),6,0),"---")</f>
        <v>---</v>
      </c>
      <c r="O200" s="63" t="str">
        <f>IFERROR(VLOOKUP(L200,IF($M$4="TEI0187_REV01",RAW_m_TEI0187_REV01!$AD:$AE),2,0),"---")</f>
        <v>---</v>
      </c>
      <c r="P200" s="59" t="str">
        <f>IFERROR(VLOOKUP(O200,IF($M$4="TEI0187_REV01",RAW_m_TEI0187_REV01!$AJ:$AK),2,0),"---")</f>
        <v>---</v>
      </c>
      <c r="Q200" s="59" t="str">
        <f>IFERROR(VLOOKUP(L200,IF($M$4="TEI0187_REV01",RAW_m_TEI0187_REV01!$AD:$AF),3,0),"---")</f>
        <v>---</v>
      </c>
      <c r="R200" s="59" t="str">
        <f>IFERROR(VLOOKUP(O200,IF($M$4="TEI0187_REV01",RAW_m_TEI0187_REV01!$AE:$AG),3,0),"---")</f>
        <v>---</v>
      </c>
      <c r="S200" s="59" t="str">
        <f t="shared" ref="S200:S263" si="8">IFERROR(SUBSTITUTE(I200,"mm","")+SUBSTITUTE(R200,"mm",""),"---")</f>
        <v>---</v>
      </c>
    </row>
    <row r="201" spans="2:19" ht="15" customHeight="1" x14ac:dyDescent="0.25">
      <c r="B201" s="59">
        <f t="shared" si="7"/>
        <v>196</v>
      </c>
      <c r="C201" s="60">
        <f>IFERROR(IF($C$4="TEB0187_REV01",CALC_CONN_TEB0187_REV01!U201,),"---")</f>
        <v>0</v>
      </c>
      <c r="D201" s="59">
        <f>IFERROR(IF($C$4="TEB0187_REV01",CALC_CONN_TEB0187_REV01!D201,),"---")</f>
        <v>0</v>
      </c>
      <c r="E201" s="59">
        <f>IFERROR(IF($C$4="TEB0187_REV01",CALC_CONN_TEB0187_REV01!E201,),"---")</f>
        <v>0</v>
      </c>
      <c r="F201" s="59" t="str">
        <f>IFERROR(IF(VLOOKUP($D201&amp;"-"&amp;$E201,IF($C$4="TEB0187_REV01",CALC_CONN_TEB0187_REV01!$F:$I),4,0)="--","---",IF($C$4="TEB0187_REV01",CALC_CONN_TEB0187_REV01!$G201&amp; " --&gt; " &amp;CALC_CONN_TEB0187_REV01!$I201&amp; " --&gt; ")),"---")</f>
        <v>---</v>
      </c>
      <c r="G201" s="59" t="str">
        <f>IFERROR(IF(VLOOKUP($D201&amp;"-"&amp;$E201,IF($C$4="TEB0187_REV01",CALC_CONN_TEB0187_REV01!$F:$H),3,0)="--",VLOOKUP($D201&amp;"-"&amp;$E201,IF($C$4="TEB0187_REV01",CALC_CONN_TEB0187_REV01!$F:$H),2,0),VLOOKUP($D201&amp;"-"&amp;$E201,IF($C$4="TEB0187_REV01",CALC_CONN_TEB0187_REV01!$F:$H),3,0)),"---")</f>
        <v>---</v>
      </c>
      <c r="H201" s="59" t="str">
        <f>IFERROR(VLOOKUP(G201,IF($C$4="TEB0187_REV01",CALC_CONN_TEB0187_REV01!$G:$T),14,0),"---")</f>
        <v>---</v>
      </c>
      <c r="I201" s="59" t="str">
        <f>IFERROR(VLOOKUP($D201&amp;"-"&amp;$E201,IF($C$4="TEB0187_REV01",CALC_CONN_TEB0187_REV01!$F:$K,"???"),6,0),"---")</f>
        <v>---</v>
      </c>
      <c r="J201" s="61" t="str">
        <f>IFERROR(VLOOKUP($D201&amp;"-"&amp;$E201,IF($C$4="TEB0187_REV01",CALC_CONN_TEB0187_REV01!$F:$M,"???"),8,0),"---")</f>
        <v>---</v>
      </c>
      <c r="K201" s="62" t="str">
        <f>IFERROR(VLOOKUP($D201&amp;"-"&amp;$E201,IF($C$4="TEB0187_REV01",CALC_CONN_TEB0187_REV01!$F:$N),9,0),"---")</f>
        <v>---</v>
      </c>
      <c r="L201" s="59" t="str">
        <f>IFERROR(VLOOKUP(K201,B2B!$H$3:$I$2000,2,0),"---")</f>
        <v>---</v>
      </c>
      <c r="M201" s="59" t="str">
        <f>IFERROR(VLOOKUP(L201,IF($M$4="TEI0187_REV01",RAW_m_TEI0187_REV01!$AD:$AH),5,0),"---")</f>
        <v>---</v>
      </c>
      <c r="N201" s="59" t="str">
        <f>IFERROR(VLOOKUP(L201,IF($M$4="TEI0187_REV01",RAW_m_TEI0187_REV01!$AE:$AJ),6,0),"---")</f>
        <v>---</v>
      </c>
      <c r="O201" s="63" t="str">
        <f>IFERROR(VLOOKUP(L201,IF($M$4="TEI0187_REV01",RAW_m_TEI0187_REV01!$AD:$AE),2,0),"---")</f>
        <v>---</v>
      </c>
      <c r="P201" s="59" t="str">
        <f>IFERROR(VLOOKUP(O201,IF($M$4="TEI0187_REV01",RAW_m_TEI0187_REV01!$AJ:$AK),2,0),"---")</f>
        <v>---</v>
      </c>
      <c r="Q201" s="59" t="str">
        <f>IFERROR(VLOOKUP(L201,IF($M$4="TEI0187_REV01",RAW_m_TEI0187_REV01!$AD:$AF),3,0),"---")</f>
        <v>---</v>
      </c>
      <c r="R201" s="59" t="str">
        <f>IFERROR(VLOOKUP(O201,IF($M$4="TEI0187_REV01",RAW_m_TEI0187_REV01!$AE:$AG),3,0),"---")</f>
        <v>---</v>
      </c>
      <c r="S201" s="59" t="str">
        <f t="shared" si="8"/>
        <v>---</v>
      </c>
    </row>
    <row r="202" spans="2:19" ht="15" customHeight="1" x14ac:dyDescent="0.25">
      <c r="B202" s="59">
        <f t="shared" si="7"/>
        <v>197</v>
      </c>
      <c r="C202" s="60">
        <f>IFERROR(IF($C$4="TEB0187_REV01",CALC_CONN_TEB0187_REV01!U202,),"---")</f>
        <v>0</v>
      </c>
      <c r="D202" s="59">
        <f>IFERROR(IF($C$4="TEB0187_REV01",CALC_CONN_TEB0187_REV01!D202,),"---")</f>
        <v>0</v>
      </c>
      <c r="E202" s="59">
        <f>IFERROR(IF($C$4="TEB0187_REV01",CALC_CONN_TEB0187_REV01!E202,),"---")</f>
        <v>0</v>
      </c>
      <c r="F202" s="59" t="str">
        <f>IFERROR(IF(VLOOKUP($D202&amp;"-"&amp;$E202,IF($C$4="TEB0187_REV01",CALC_CONN_TEB0187_REV01!$F:$I),4,0)="--","---",IF($C$4="TEB0187_REV01",CALC_CONN_TEB0187_REV01!$G202&amp; " --&gt; " &amp;CALC_CONN_TEB0187_REV01!$I202&amp; " --&gt; ")),"---")</f>
        <v>---</v>
      </c>
      <c r="G202" s="59" t="str">
        <f>IFERROR(IF(VLOOKUP($D202&amp;"-"&amp;$E202,IF($C$4="TEB0187_REV01",CALC_CONN_TEB0187_REV01!$F:$H),3,0)="--",VLOOKUP($D202&amp;"-"&amp;$E202,IF($C$4="TEB0187_REV01",CALC_CONN_TEB0187_REV01!$F:$H),2,0),VLOOKUP($D202&amp;"-"&amp;$E202,IF($C$4="TEB0187_REV01",CALC_CONN_TEB0187_REV01!$F:$H),3,0)),"---")</f>
        <v>---</v>
      </c>
      <c r="H202" s="59" t="str">
        <f>IFERROR(VLOOKUP(G202,IF($C$4="TEB0187_REV01",CALC_CONN_TEB0187_REV01!$G:$T),14,0),"---")</f>
        <v>---</v>
      </c>
      <c r="I202" s="59" t="str">
        <f>IFERROR(VLOOKUP($D202&amp;"-"&amp;$E202,IF($C$4="TEB0187_REV01",CALC_CONN_TEB0187_REV01!$F:$K,"???"),6,0),"---")</f>
        <v>---</v>
      </c>
      <c r="J202" s="61" t="str">
        <f>IFERROR(VLOOKUP($D202&amp;"-"&amp;$E202,IF($C$4="TEB0187_REV01",CALC_CONN_TEB0187_REV01!$F:$M,"???"),8,0),"---")</f>
        <v>---</v>
      </c>
      <c r="K202" s="62" t="str">
        <f>IFERROR(VLOOKUP($D202&amp;"-"&amp;$E202,IF($C$4="TEB0187_REV01",CALC_CONN_TEB0187_REV01!$F:$N),9,0),"---")</f>
        <v>---</v>
      </c>
      <c r="L202" s="59" t="str">
        <f>IFERROR(VLOOKUP(K202,B2B!$H$3:$I$2000,2,0),"---")</f>
        <v>---</v>
      </c>
      <c r="M202" s="59" t="str">
        <f>IFERROR(VLOOKUP(L202,IF($M$4="TEI0187_REV01",RAW_m_TEI0187_REV01!$AD:$AH),5,0),"---")</f>
        <v>---</v>
      </c>
      <c r="N202" s="59" t="str">
        <f>IFERROR(VLOOKUP(L202,IF($M$4="TEI0187_REV01",RAW_m_TEI0187_REV01!$AE:$AJ),6,0),"---")</f>
        <v>---</v>
      </c>
      <c r="O202" s="63" t="str">
        <f>IFERROR(VLOOKUP(L202,IF($M$4="TEI0187_REV01",RAW_m_TEI0187_REV01!$AD:$AE),2,0),"---")</f>
        <v>---</v>
      </c>
      <c r="P202" s="59" t="str">
        <f>IFERROR(VLOOKUP(O202,IF($M$4="TEI0187_REV01",RAW_m_TEI0187_REV01!$AJ:$AK),2,0),"---")</f>
        <v>---</v>
      </c>
      <c r="Q202" s="59" t="str">
        <f>IFERROR(VLOOKUP(L202,IF($M$4="TEI0187_REV01",RAW_m_TEI0187_REV01!$AD:$AF),3,0),"---")</f>
        <v>---</v>
      </c>
      <c r="R202" s="59" t="str">
        <f>IFERROR(VLOOKUP(O202,IF($M$4="TEI0187_REV01",RAW_m_TEI0187_REV01!$AE:$AG),3,0),"---")</f>
        <v>---</v>
      </c>
      <c r="S202" s="59" t="str">
        <f t="shared" si="8"/>
        <v>---</v>
      </c>
    </row>
    <row r="203" spans="2:19" ht="15" customHeight="1" x14ac:dyDescent="0.25">
      <c r="B203" s="59">
        <f t="shared" si="7"/>
        <v>198</v>
      </c>
      <c r="C203" s="60">
        <f>IFERROR(IF($C$4="TEB0187_REV01",CALC_CONN_TEB0187_REV01!U203,),"---")</f>
        <v>0</v>
      </c>
      <c r="D203" s="59">
        <f>IFERROR(IF($C$4="TEB0187_REV01",CALC_CONN_TEB0187_REV01!D203,),"---")</f>
        <v>0</v>
      </c>
      <c r="E203" s="59">
        <f>IFERROR(IF($C$4="TEB0187_REV01",CALC_CONN_TEB0187_REV01!E203,),"---")</f>
        <v>0</v>
      </c>
      <c r="F203" s="59" t="str">
        <f>IFERROR(IF(VLOOKUP($D203&amp;"-"&amp;$E203,IF($C$4="TEB0187_REV01",CALC_CONN_TEB0187_REV01!$F:$I),4,0)="--","---",IF($C$4="TEB0187_REV01",CALC_CONN_TEB0187_REV01!$G203&amp; " --&gt; " &amp;CALC_CONN_TEB0187_REV01!$I203&amp; " --&gt; ")),"---")</f>
        <v>---</v>
      </c>
      <c r="G203" s="59" t="str">
        <f>IFERROR(IF(VLOOKUP($D203&amp;"-"&amp;$E203,IF($C$4="TEB0187_REV01",CALC_CONN_TEB0187_REV01!$F:$H),3,0)="--",VLOOKUP($D203&amp;"-"&amp;$E203,IF($C$4="TEB0187_REV01",CALC_CONN_TEB0187_REV01!$F:$H),2,0),VLOOKUP($D203&amp;"-"&amp;$E203,IF($C$4="TEB0187_REV01",CALC_CONN_TEB0187_REV01!$F:$H),3,0)),"---")</f>
        <v>---</v>
      </c>
      <c r="H203" s="59" t="str">
        <f>IFERROR(VLOOKUP(G203,IF($C$4="TEB0187_REV01",CALC_CONN_TEB0187_REV01!$G:$T),14,0),"---")</f>
        <v>---</v>
      </c>
      <c r="I203" s="59" t="str">
        <f>IFERROR(VLOOKUP($D203&amp;"-"&amp;$E203,IF($C$4="TEB0187_REV01",CALC_CONN_TEB0187_REV01!$F:$K,"???"),6,0),"---")</f>
        <v>---</v>
      </c>
      <c r="J203" s="61" t="str">
        <f>IFERROR(VLOOKUP($D203&amp;"-"&amp;$E203,IF($C$4="TEB0187_REV01",CALC_CONN_TEB0187_REV01!$F:$M,"???"),8,0),"---")</f>
        <v>---</v>
      </c>
      <c r="K203" s="62" t="str">
        <f>IFERROR(VLOOKUP($D203&amp;"-"&amp;$E203,IF($C$4="TEB0187_REV01",CALC_CONN_TEB0187_REV01!$F:$N),9,0),"---")</f>
        <v>---</v>
      </c>
      <c r="L203" s="59" t="str">
        <f>IFERROR(VLOOKUP(K203,B2B!$H$3:$I$2000,2,0),"---")</f>
        <v>---</v>
      </c>
      <c r="M203" s="59" t="str">
        <f>IFERROR(VLOOKUP(L203,IF($M$4="TEI0187_REV01",RAW_m_TEI0187_REV01!$AD:$AH),5,0),"---")</f>
        <v>---</v>
      </c>
      <c r="N203" s="59" t="str">
        <f>IFERROR(VLOOKUP(L203,IF($M$4="TEI0187_REV01",RAW_m_TEI0187_REV01!$AE:$AJ),6,0),"---")</f>
        <v>---</v>
      </c>
      <c r="O203" s="63" t="str">
        <f>IFERROR(VLOOKUP(L203,IF($M$4="TEI0187_REV01",RAW_m_TEI0187_REV01!$AD:$AE),2,0),"---")</f>
        <v>---</v>
      </c>
      <c r="P203" s="59" t="str">
        <f>IFERROR(VLOOKUP(O203,IF($M$4="TEI0187_REV01",RAW_m_TEI0187_REV01!$AJ:$AK),2,0),"---")</f>
        <v>---</v>
      </c>
      <c r="Q203" s="59" t="str">
        <f>IFERROR(VLOOKUP(L203,IF($M$4="TEI0187_REV01",RAW_m_TEI0187_REV01!$AD:$AF),3,0),"---")</f>
        <v>---</v>
      </c>
      <c r="R203" s="59" t="str">
        <f>IFERROR(VLOOKUP(O203,IF($M$4="TEI0187_REV01",RAW_m_TEI0187_REV01!$AE:$AG),3,0),"---")</f>
        <v>---</v>
      </c>
      <c r="S203" s="59" t="str">
        <f t="shared" si="8"/>
        <v>---</v>
      </c>
    </row>
    <row r="204" spans="2:19" ht="15" customHeight="1" x14ac:dyDescent="0.25">
      <c r="B204" s="59">
        <f t="shared" si="7"/>
        <v>199</v>
      </c>
      <c r="C204" s="60">
        <f>IFERROR(IF($C$4="TEB0187_REV01",CALC_CONN_TEB0187_REV01!U204,),"---")</f>
        <v>0</v>
      </c>
      <c r="D204" s="59">
        <f>IFERROR(IF($C$4="TEB0187_REV01",CALC_CONN_TEB0187_REV01!D204,),"---")</f>
        <v>0</v>
      </c>
      <c r="E204" s="59">
        <f>IFERROR(IF($C$4="TEB0187_REV01",CALC_CONN_TEB0187_REV01!E204,),"---")</f>
        <v>0</v>
      </c>
      <c r="F204" s="59" t="str">
        <f>IFERROR(IF(VLOOKUP($D204&amp;"-"&amp;$E204,IF($C$4="TEB0187_REV01",CALC_CONN_TEB0187_REV01!$F:$I),4,0)="--","---",IF($C$4="TEB0187_REV01",CALC_CONN_TEB0187_REV01!$G204&amp; " --&gt; " &amp;CALC_CONN_TEB0187_REV01!$I204&amp; " --&gt; ")),"---")</f>
        <v>---</v>
      </c>
      <c r="G204" s="59" t="str">
        <f>IFERROR(IF(VLOOKUP($D204&amp;"-"&amp;$E204,IF($C$4="TEB0187_REV01",CALC_CONN_TEB0187_REV01!$F:$H),3,0)="--",VLOOKUP($D204&amp;"-"&amp;$E204,IF($C$4="TEB0187_REV01",CALC_CONN_TEB0187_REV01!$F:$H),2,0),VLOOKUP($D204&amp;"-"&amp;$E204,IF($C$4="TEB0187_REV01",CALC_CONN_TEB0187_REV01!$F:$H),3,0)),"---")</f>
        <v>---</v>
      </c>
      <c r="H204" s="59" t="str">
        <f>IFERROR(VLOOKUP(G204,IF($C$4="TEB0187_REV01",CALC_CONN_TEB0187_REV01!$G:$T),14,0),"---")</f>
        <v>---</v>
      </c>
      <c r="I204" s="59" t="str">
        <f>IFERROR(VLOOKUP($D204&amp;"-"&amp;$E204,IF($C$4="TEB0187_REV01",CALC_CONN_TEB0187_REV01!$F:$K,"???"),6,0),"---")</f>
        <v>---</v>
      </c>
      <c r="J204" s="61" t="str">
        <f>IFERROR(VLOOKUP($D204&amp;"-"&amp;$E204,IF($C$4="TEB0187_REV01",CALC_CONN_TEB0187_REV01!$F:$M,"???"),8,0),"---")</f>
        <v>---</v>
      </c>
      <c r="K204" s="62" t="str">
        <f>IFERROR(VLOOKUP($D204&amp;"-"&amp;$E204,IF($C$4="TEB0187_REV01",CALC_CONN_TEB0187_REV01!$F:$N),9,0),"---")</f>
        <v>---</v>
      </c>
      <c r="L204" s="59" t="str">
        <f>IFERROR(VLOOKUP(K204,B2B!$H$3:$I$2000,2,0),"---")</f>
        <v>---</v>
      </c>
      <c r="M204" s="59" t="str">
        <f>IFERROR(VLOOKUP(L204,IF($M$4="TEI0187_REV01",RAW_m_TEI0187_REV01!$AD:$AH),5,0),"---")</f>
        <v>---</v>
      </c>
      <c r="N204" s="59" t="str">
        <f>IFERROR(VLOOKUP(L204,IF($M$4="TEI0187_REV01",RAW_m_TEI0187_REV01!$AE:$AJ),6,0),"---")</f>
        <v>---</v>
      </c>
      <c r="O204" s="63" t="str">
        <f>IFERROR(VLOOKUP(L204,IF($M$4="TEI0187_REV01",RAW_m_TEI0187_REV01!$AD:$AE),2,0),"---")</f>
        <v>---</v>
      </c>
      <c r="P204" s="59" t="str">
        <f>IFERROR(VLOOKUP(O204,IF($M$4="TEI0187_REV01",RAW_m_TEI0187_REV01!$AJ:$AK),2,0),"---")</f>
        <v>---</v>
      </c>
      <c r="Q204" s="59" t="str">
        <f>IFERROR(VLOOKUP(L204,IF($M$4="TEI0187_REV01",RAW_m_TEI0187_REV01!$AD:$AF),3,0),"---")</f>
        <v>---</v>
      </c>
      <c r="R204" s="59" t="str">
        <f>IFERROR(VLOOKUP(O204,IF($M$4="TEI0187_REV01",RAW_m_TEI0187_REV01!$AE:$AG),3,0),"---")</f>
        <v>---</v>
      </c>
      <c r="S204" s="59" t="str">
        <f t="shared" si="8"/>
        <v>---</v>
      </c>
    </row>
    <row r="205" spans="2:19" ht="15" customHeight="1" x14ac:dyDescent="0.25">
      <c r="B205" s="59">
        <f t="shared" si="7"/>
        <v>200</v>
      </c>
      <c r="C205" s="60">
        <f>IFERROR(IF($C$4="TEB0187_REV01",CALC_CONN_TEB0187_REV01!U205,),"---")</f>
        <v>0</v>
      </c>
      <c r="D205" s="59">
        <f>IFERROR(IF($C$4="TEB0187_REV01",CALC_CONN_TEB0187_REV01!D205,),"---")</f>
        <v>0</v>
      </c>
      <c r="E205" s="59">
        <f>IFERROR(IF($C$4="TEB0187_REV01",CALC_CONN_TEB0187_REV01!E205,),"---")</f>
        <v>0</v>
      </c>
      <c r="F205" s="59" t="str">
        <f>IFERROR(IF(VLOOKUP($D205&amp;"-"&amp;$E205,IF($C$4="TEB0187_REV01",CALC_CONN_TEB0187_REV01!$F:$I),4,0)="--","---",IF($C$4="TEB0187_REV01",CALC_CONN_TEB0187_REV01!$G205&amp; " --&gt; " &amp;CALC_CONN_TEB0187_REV01!$I205&amp; " --&gt; ")),"---")</f>
        <v>---</v>
      </c>
      <c r="G205" s="59" t="str">
        <f>IFERROR(IF(VLOOKUP($D205&amp;"-"&amp;$E205,IF($C$4="TEB0187_REV01",CALC_CONN_TEB0187_REV01!$F:$H),3,0)="--",VLOOKUP($D205&amp;"-"&amp;$E205,IF($C$4="TEB0187_REV01",CALC_CONN_TEB0187_REV01!$F:$H),2,0),VLOOKUP($D205&amp;"-"&amp;$E205,IF($C$4="TEB0187_REV01",CALC_CONN_TEB0187_REV01!$F:$H),3,0)),"---")</f>
        <v>---</v>
      </c>
      <c r="H205" s="59" t="str">
        <f>IFERROR(VLOOKUP(G205,IF($C$4="TEB0187_REV01",CALC_CONN_TEB0187_REV01!$G:$T),14,0),"---")</f>
        <v>---</v>
      </c>
      <c r="I205" s="59" t="str">
        <f>IFERROR(VLOOKUP($D205&amp;"-"&amp;$E205,IF($C$4="TEB0187_REV01",CALC_CONN_TEB0187_REV01!$F:$K,"???"),6,0),"---")</f>
        <v>---</v>
      </c>
      <c r="J205" s="61" t="str">
        <f>IFERROR(VLOOKUP($D205&amp;"-"&amp;$E205,IF($C$4="TEB0187_REV01",CALC_CONN_TEB0187_REV01!$F:$M,"???"),8,0),"---")</f>
        <v>---</v>
      </c>
      <c r="K205" s="62" t="str">
        <f>IFERROR(VLOOKUP($D205&amp;"-"&amp;$E205,IF($C$4="TEB0187_REV01",CALC_CONN_TEB0187_REV01!$F:$N),9,0),"---")</f>
        <v>---</v>
      </c>
      <c r="L205" s="59" t="str">
        <f>IFERROR(VLOOKUP(K205,B2B!$H$3:$I$2000,2,0),"---")</f>
        <v>---</v>
      </c>
      <c r="M205" s="59" t="str">
        <f>IFERROR(VLOOKUP(L205,IF($M$4="TEI0187_REV01",RAW_m_TEI0187_REV01!$AD:$AH),5,0),"---")</f>
        <v>---</v>
      </c>
      <c r="N205" s="59" t="str">
        <f>IFERROR(VLOOKUP(L205,IF($M$4="TEI0187_REV01",RAW_m_TEI0187_REV01!$AE:$AJ),6,0),"---")</f>
        <v>---</v>
      </c>
      <c r="O205" s="63" t="str">
        <f>IFERROR(VLOOKUP(L205,IF($M$4="TEI0187_REV01",RAW_m_TEI0187_REV01!$AD:$AE),2,0),"---")</f>
        <v>---</v>
      </c>
      <c r="P205" s="59" t="str">
        <f>IFERROR(VLOOKUP(O205,IF($M$4="TEI0187_REV01",RAW_m_TEI0187_REV01!$AJ:$AK),2,0),"---")</f>
        <v>---</v>
      </c>
      <c r="Q205" s="59" t="str">
        <f>IFERROR(VLOOKUP(L205,IF($M$4="TEI0187_REV01",RAW_m_TEI0187_REV01!$AD:$AF),3,0),"---")</f>
        <v>---</v>
      </c>
      <c r="R205" s="59" t="str">
        <f>IFERROR(VLOOKUP(O205,IF($M$4="TEI0187_REV01",RAW_m_TEI0187_REV01!$AE:$AG),3,0),"---")</f>
        <v>---</v>
      </c>
      <c r="S205" s="59" t="str">
        <f t="shared" si="8"/>
        <v>---</v>
      </c>
    </row>
    <row r="206" spans="2:19" ht="15" customHeight="1" x14ac:dyDescent="0.25">
      <c r="B206" s="59">
        <f t="shared" si="7"/>
        <v>201</v>
      </c>
      <c r="C206" s="60">
        <f>IFERROR(IF($C$4="TEB0187_REV01",CALC_CONN_TEB0187_REV01!U206,),"---")</f>
        <v>0</v>
      </c>
      <c r="D206" s="59">
        <f>IFERROR(IF($C$4="TEB0187_REV01",CALC_CONN_TEB0187_REV01!D206,),"---")</f>
        <v>0</v>
      </c>
      <c r="E206" s="59">
        <f>IFERROR(IF($C$4="TEB0187_REV01",CALC_CONN_TEB0187_REV01!E206,),"---")</f>
        <v>0</v>
      </c>
      <c r="F206" s="59" t="str">
        <f>IFERROR(IF(VLOOKUP($D206&amp;"-"&amp;$E206,IF($C$4="TEB0187_REV01",CALC_CONN_TEB0187_REV01!$F:$I),4,0)="--","---",IF($C$4="TEB0187_REV01",CALC_CONN_TEB0187_REV01!$G206&amp; " --&gt; " &amp;CALC_CONN_TEB0187_REV01!$I206&amp; " --&gt; ")),"---")</f>
        <v>---</v>
      </c>
      <c r="G206" s="59" t="str">
        <f>IFERROR(IF(VLOOKUP($D206&amp;"-"&amp;$E206,IF($C$4="TEB0187_REV01",CALC_CONN_TEB0187_REV01!$F:$H),3,0)="--",VLOOKUP($D206&amp;"-"&amp;$E206,IF($C$4="TEB0187_REV01",CALC_CONN_TEB0187_REV01!$F:$H),2,0),VLOOKUP($D206&amp;"-"&amp;$E206,IF($C$4="TEB0187_REV01",CALC_CONN_TEB0187_REV01!$F:$H),3,0)),"---")</f>
        <v>---</v>
      </c>
      <c r="H206" s="59" t="str">
        <f>IFERROR(VLOOKUP(G206,IF($C$4="TEB0187_REV01",CALC_CONN_TEB0187_REV01!$G:$T),14,0),"---")</f>
        <v>---</v>
      </c>
      <c r="I206" s="59" t="str">
        <f>IFERROR(VLOOKUP($D206&amp;"-"&amp;$E206,IF($C$4="TEB0187_REV01",CALC_CONN_TEB0187_REV01!$F:$K,"???"),6,0),"---")</f>
        <v>---</v>
      </c>
      <c r="J206" s="61" t="str">
        <f>IFERROR(VLOOKUP($D206&amp;"-"&amp;$E206,IF($C$4="TEB0187_REV01",CALC_CONN_TEB0187_REV01!$F:$M,"???"),8,0),"---")</f>
        <v>---</v>
      </c>
      <c r="K206" s="62" t="str">
        <f>IFERROR(VLOOKUP($D206&amp;"-"&amp;$E206,IF($C$4="TEB0187_REV01",CALC_CONN_TEB0187_REV01!$F:$N),9,0),"---")</f>
        <v>---</v>
      </c>
      <c r="L206" s="59" t="str">
        <f>IFERROR(VLOOKUP(K206,B2B!$H$3:$I$2000,2,0),"---")</f>
        <v>---</v>
      </c>
      <c r="M206" s="59" t="str">
        <f>IFERROR(VLOOKUP(L206,IF($M$4="TEI0187_REV01",RAW_m_TEI0187_REV01!$AD:$AH),5,0),"---")</f>
        <v>---</v>
      </c>
      <c r="N206" s="59" t="str">
        <f>IFERROR(VLOOKUP(L206,IF($M$4="TEI0187_REV01",RAW_m_TEI0187_REV01!$AE:$AJ),6,0),"---")</f>
        <v>---</v>
      </c>
      <c r="O206" s="63" t="str">
        <f>IFERROR(VLOOKUP(L206,IF($M$4="TEI0187_REV01",RAW_m_TEI0187_REV01!$AD:$AE),2,0),"---")</f>
        <v>---</v>
      </c>
      <c r="P206" s="59" t="str">
        <f>IFERROR(VLOOKUP(O206,IF($M$4="TEI0187_REV01",RAW_m_TEI0187_REV01!$AJ:$AK),2,0),"---")</f>
        <v>---</v>
      </c>
      <c r="Q206" s="59" t="str">
        <f>IFERROR(VLOOKUP(L206,IF($M$4="TEI0187_REV01",RAW_m_TEI0187_REV01!$AD:$AF),3,0),"---")</f>
        <v>---</v>
      </c>
      <c r="R206" s="59" t="str">
        <f>IFERROR(VLOOKUP(O206,IF($M$4="TEI0187_REV01",RAW_m_TEI0187_REV01!$AE:$AG),3,0),"---")</f>
        <v>---</v>
      </c>
      <c r="S206" s="59" t="str">
        <f t="shared" si="8"/>
        <v>---</v>
      </c>
    </row>
    <row r="207" spans="2:19" ht="15" customHeight="1" x14ac:dyDescent="0.25">
      <c r="B207" s="59">
        <f t="shared" si="7"/>
        <v>202</v>
      </c>
      <c r="C207" s="60">
        <f>IFERROR(IF($C$4="TEB0187_REV01",CALC_CONN_TEB0187_REV01!U207,),"---")</f>
        <v>0</v>
      </c>
      <c r="D207" s="59">
        <f>IFERROR(IF($C$4="TEB0187_REV01",CALC_CONN_TEB0187_REV01!D207,),"---")</f>
        <v>0</v>
      </c>
      <c r="E207" s="59">
        <f>IFERROR(IF($C$4="TEB0187_REV01",CALC_CONN_TEB0187_REV01!E207,),"---")</f>
        <v>0</v>
      </c>
      <c r="F207" s="59" t="str">
        <f>IFERROR(IF(VLOOKUP($D207&amp;"-"&amp;$E207,IF($C$4="TEB0187_REV01",CALC_CONN_TEB0187_REV01!$F:$I),4,0)="--","---",IF($C$4="TEB0187_REV01",CALC_CONN_TEB0187_REV01!$G207&amp; " --&gt; " &amp;CALC_CONN_TEB0187_REV01!$I207&amp; " --&gt; ")),"---")</f>
        <v>---</v>
      </c>
      <c r="G207" s="59" t="str">
        <f>IFERROR(IF(VLOOKUP($D207&amp;"-"&amp;$E207,IF($C$4="TEB0187_REV01",CALC_CONN_TEB0187_REV01!$F:$H),3,0)="--",VLOOKUP($D207&amp;"-"&amp;$E207,IF($C$4="TEB0187_REV01",CALC_CONN_TEB0187_REV01!$F:$H),2,0),VLOOKUP($D207&amp;"-"&amp;$E207,IF($C$4="TEB0187_REV01",CALC_CONN_TEB0187_REV01!$F:$H),3,0)),"---")</f>
        <v>---</v>
      </c>
      <c r="H207" s="59" t="str">
        <f>IFERROR(VLOOKUP(G207,IF($C$4="TEB0187_REV01",CALC_CONN_TEB0187_REV01!$G:$T),14,0),"---")</f>
        <v>---</v>
      </c>
      <c r="I207" s="59" t="str">
        <f>IFERROR(VLOOKUP($D207&amp;"-"&amp;$E207,IF($C$4="TEB0187_REV01",CALC_CONN_TEB0187_REV01!$F:$K,"???"),6,0),"---")</f>
        <v>---</v>
      </c>
      <c r="J207" s="61" t="str">
        <f>IFERROR(VLOOKUP($D207&amp;"-"&amp;$E207,IF($C$4="TEB0187_REV01",CALC_CONN_TEB0187_REV01!$F:$M,"???"),8,0),"---")</f>
        <v>---</v>
      </c>
      <c r="K207" s="62" t="str">
        <f>IFERROR(VLOOKUP($D207&amp;"-"&amp;$E207,IF($C$4="TEB0187_REV01",CALC_CONN_TEB0187_REV01!$F:$N),9,0),"---")</f>
        <v>---</v>
      </c>
      <c r="L207" s="59" t="str">
        <f>IFERROR(VLOOKUP(K207,B2B!$H$3:$I$2000,2,0),"---")</f>
        <v>---</v>
      </c>
      <c r="M207" s="59" t="str">
        <f>IFERROR(VLOOKUP(L207,IF($M$4="TEI0187_REV01",RAW_m_TEI0187_REV01!$AD:$AH),5,0),"---")</f>
        <v>---</v>
      </c>
      <c r="N207" s="59" t="str">
        <f>IFERROR(VLOOKUP(L207,IF($M$4="TEI0187_REV01",RAW_m_TEI0187_REV01!$AE:$AJ),6,0),"---")</f>
        <v>---</v>
      </c>
      <c r="O207" s="63" t="str">
        <f>IFERROR(VLOOKUP(L207,IF($M$4="TEI0187_REV01",RAW_m_TEI0187_REV01!$AD:$AE),2,0),"---")</f>
        <v>---</v>
      </c>
      <c r="P207" s="59" t="str">
        <f>IFERROR(VLOOKUP(O207,IF($M$4="TEI0187_REV01",RAW_m_TEI0187_REV01!$AJ:$AK),2,0),"---")</f>
        <v>---</v>
      </c>
      <c r="Q207" s="59" t="str">
        <f>IFERROR(VLOOKUP(L207,IF($M$4="TEI0187_REV01",RAW_m_TEI0187_REV01!$AD:$AF),3,0),"---")</f>
        <v>---</v>
      </c>
      <c r="R207" s="59" t="str">
        <f>IFERROR(VLOOKUP(O207,IF($M$4="TEI0187_REV01",RAW_m_TEI0187_REV01!$AE:$AG),3,0),"---")</f>
        <v>---</v>
      </c>
      <c r="S207" s="59" t="str">
        <f t="shared" si="8"/>
        <v>---</v>
      </c>
    </row>
    <row r="208" spans="2:19" ht="15" customHeight="1" x14ac:dyDescent="0.25">
      <c r="B208" s="59">
        <f t="shared" si="7"/>
        <v>203</v>
      </c>
      <c r="C208" s="60">
        <f>IFERROR(IF($C$4="TEB0187_REV01",CALC_CONN_TEB0187_REV01!U208,),"---")</f>
        <v>0</v>
      </c>
      <c r="D208" s="59">
        <f>IFERROR(IF($C$4="TEB0187_REV01",CALC_CONN_TEB0187_REV01!D208,),"---")</f>
        <v>0</v>
      </c>
      <c r="E208" s="59">
        <f>IFERROR(IF($C$4="TEB0187_REV01",CALC_CONN_TEB0187_REV01!E208,),"---")</f>
        <v>0</v>
      </c>
      <c r="F208" s="59" t="str">
        <f>IFERROR(IF(VLOOKUP($D208&amp;"-"&amp;$E208,IF($C$4="TEB0187_REV01",CALC_CONN_TEB0187_REV01!$F:$I),4,0)="--","---",IF($C$4="TEB0187_REV01",CALC_CONN_TEB0187_REV01!$G208&amp; " --&gt; " &amp;CALC_CONN_TEB0187_REV01!$I208&amp; " --&gt; ")),"---")</f>
        <v>---</v>
      </c>
      <c r="G208" s="59" t="str">
        <f>IFERROR(IF(VLOOKUP($D208&amp;"-"&amp;$E208,IF($C$4="TEB0187_REV01",CALC_CONN_TEB0187_REV01!$F:$H),3,0)="--",VLOOKUP($D208&amp;"-"&amp;$E208,IF($C$4="TEB0187_REV01",CALC_CONN_TEB0187_REV01!$F:$H),2,0),VLOOKUP($D208&amp;"-"&amp;$E208,IF($C$4="TEB0187_REV01",CALC_CONN_TEB0187_REV01!$F:$H),3,0)),"---")</f>
        <v>---</v>
      </c>
      <c r="H208" s="59" t="str">
        <f>IFERROR(VLOOKUP(G208,IF($C$4="TEB0187_REV01",CALC_CONN_TEB0187_REV01!$G:$T),14,0),"---")</f>
        <v>---</v>
      </c>
      <c r="I208" s="59" t="str">
        <f>IFERROR(VLOOKUP($D208&amp;"-"&amp;$E208,IF($C$4="TEB0187_REV01",CALC_CONN_TEB0187_REV01!$F:$K,"???"),6,0),"---")</f>
        <v>---</v>
      </c>
      <c r="J208" s="61" t="str">
        <f>IFERROR(VLOOKUP($D208&amp;"-"&amp;$E208,IF($C$4="TEB0187_REV01",CALC_CONN_TEB0187_REV01!$F:$M,"???"),8,0),"---")</f>
        <v>---</v>
      </c>
      <c r="K208" s="62" t="str">
        <f>IFERROR(VLOOKUP($D208&amp;"-"&amp;$E208,IF($C$4="TEB0187_REV01",CALC_CONN_TEB0187_REV01!$F:$N),9,0),"---")</f>
        <v>---</v>
      </c>
      <c r="L208" s="59" t="str">
        <f>IFERROR(VLOOKUP(K208,B2B!$H$3:$I$2000,2,0),"---")</f>
        <v>---</v>
      </c>
      <c r="M208" s="59" t="str">
        <f>IFERROR(VLOOKUP(L208,IF($M$4="TEI0187_REV01",RAW_m_TEI0187_REV01!$AD:$AH),5,0),"---")</f>
        <v>---</v>
      </c>
      <c r="N208" s="59" t="str">
        <f>IFERROR(VLOOKUP(L208,IF($M$4="TEI0187_REV01",RAW_m_TEI0187_REV01!$AE:$AJ),6,0),"---")</f>
        <v>---</v>
      </c>
      <c r="O208" s="63" t="str">
        <f>IFERROR(VLOOKUP(L208,IF($M$4="TEI0187_REV01",RAW_m_TEI0187_REV01!$AD:$AE),2,0),"---")</f>
        <v>---</v>
      </c>
      <c r="P208" s="59" t="str">
        <f>IFERROR(VLOOKUP(O208,IF($M$4="TEI0187_REV01",RAW_m_TEI0187_REV01!$AJ:$AK),2,0),"---")</f>
        <v>---</v>
      </c>
      <c r="Q208" s="59" t="str">
        <f>IFERROR(VLOOKUP(L208,IF($M$4="TEI0187_REV01",RAW_m_TEI0187_REV01!$AD:$AF),3,0),"---")</f>
        <v>---</v>
      </c>
      <c r="R208" s="59" t="str">
        <f>IFERROR(VLOOKUP(O208,IF($M$4="TEI0187_REV01",RAW_m_TEI0187_REV01!$AE:$AG),3,0),"---")</f>
        <v>---</v>
      </c>
      <c r="S208" s="59" t="str">
        <f t="shared" si="8"/>
        <v>---</v>
      </c>
    </row>
    <row r="209" spans="2:19" ht="15" customHeight="1" x14ac:dyDescent="0.25">
      <c r="B209" s="59">
        <f t="shared" si="7"/>
        <v>204</v>
      </c>
      <c r="C209" s="60">
        <f>IFERROR(IF($C$4="TEB0187_REV01",CALC_CONN_TEB0187_REV01!U209,),"---")</f>
        <v>0</v>
      </c>
      <c r="D209" s="59">
        <f>IFERROR(IF($C$4="TEB0187_REV01",CALC_CONN_TEB0187_REV01!D209,),"---")</f>
        <v>0</v>
      </c>
      <c r="E209" s="59">
        <f>IFERROR(IF($C$4="TEB0187_REV01",CALC_CONN_TEB0187_REV01!E209,),"---")</f>
        <v>0</v>
      </c>
      <c r="F209" s="59" t="str">
        <f>IFERROR(IF(VLOOKUP($D209&amp;"-"&amp;$E209,IF($C$4="TEB0187_REV01",CALC_CONN_TEB0187_REV01!$F:$I),4,0)="--","---",IF($C$4="TEB0187_REV01",CALC_CONN_TEB0187_REV01!$G209&amp; " --&gt; " &amp;CALC_CONN_TEB0187_REV01!$I209&amp; " --&gt; ")),"---")</f>
        <v>---</v>
      </c>
      <c r="G209" s="59" t="str">
        <f>IFERROR(IF(VLOOKUP($D209&amp;"-"&amp;$E209,IF($C$4="TEB0187_REV01",CALC_CONN_TEB0187_REV01!$F:$H),3,0)="--",VLOOKUP($D209&amp;"-"&amp;$E209,IF($C$4="TEB0187_REV01",CALC_CONN_TEB0187_REV01!$F:$H),2,0),VLOOKUP($D209&amp;"-"&amp;$E209,IF($C$4="TEB0187_REV01",CALC_CONN_TEB0187_REV01!$F:$H),3,0)),"---")</f>
        <v>---</v>
      </c>
      <c r="H209" s="59" t="str">
        <f>IFERROR(VLOOKUP(G209,IF($C$4="TEB0187_REV01",CALC_CONN_TEB0187_REV01!$G:$T),14,0),"---")</f>
        <v>---</v>
      </c>
      <c r="I209" s="59" t="str">
        <f>IFERROR(VLOOKUP($D209&amp;"-"&amp;$E209,IF($C$4="TEB0187_REV01",CALC_CONN_TEB0187_REV01!$F:$K,"???"),6,0),"---")</f>
        <v>---</v>
      </c>
      <c r="J209" s="61" t="str">
        <f>IFERROR(VLOOKUP($D209&amp;"-"&amp;$E209,IF($C$4="TEB0187_REV01",CALC_CONN_TEB0187_REV01!$F:$M,"???"),8,0),"---")</f>
        <v>---</v>
      </c>
      <c r="K209" s="62" t="str">
        <f>IFERROR(VLOOKUP($D209&amp;"-"&amp;$E209,IF($C$4="TEB0187_REV01",CALC_CONN_TEB0187_REV01!$F:$N),9,0),"---")</f>
        <v>---</v>
      </c>
      <c r="L209" s="59" t="str">
        <f>IFERROR(VLOOKUP(K209,B2B!$H$3:$I$2000,2,0),"---")</f>
        <v>---</v>
      </c>
      <c r="M209" s="59" t="str">
        <f>IFERROR(VLOOKUP(L209,IF($M$4="TEI0187_REV01",RAW_m_TEI0187_REV01!$AD:$AH),5,0),"---")</f>
        <v>---</v>
      </c>
      <c r="N209" s="59" t="str">
        <f>IFERROR(VLOOKUP(L209,IF($M$4="TEI0187_REV01",RAW_m_TEI0187_REV01!$AE:$AJ),6,0),"---")</f>
        <v>---</v>
      </c>
      <c r="O209" s="63" t="str">
        <f>IFERROR(VLOOKUP(L209,IF($M$4="TEI0187_REV01",RAW_m_TEI0187_REV01!$AD:$AE),2,0),"---")</f>
        <v>---</v>
      </c>
      <c r="P209" s="59" t="str">
        <f>IFERROR(VLOOKUP(O209,IF($M$4="TEI0187_REV01",RAW_m_TEI0187_REV01!$AJ:$AK),2,0),"---")</f>
        <v>---</v>
      </c>
      <c r="Q209" s="59" t="str">
        <f>IFERROR(VLOOKUP(L209,IF($M$4="TEI0187_REV01",RAW_m_TEI0187_REV01!$AD:$AF),3,0),"---")</f>
        <v>---</v>
      </c>
      <c r="R209" s="59" t="str">
        <f>IFERROR(VLOOKUP(O209,IF($M$4="TEI0187_REV01",RAW_m_TEI0187_REV01!$AE:$AG),3,0),"---")</f>
        <v>---</v>
      </c>
      <c r="S209" s="59" t="str">
        <f t="shared" si="8"/>
        <v>---</v>
      </c>
    </row>
    <row r="210" spans="2:19" ht="15" customHeight="1" x14ac:dyDescent="0.25">
      <c r="B210" s="59">
        <f t="shared" si="7"/>
        <v>205</v>
      </c>
      <c r="C210" s="60">
        <f>IFERROR(IF($C$4="TEB0187_REV01",CALC_CONN_TEB0187_REV01!U210,),"---")</f>
        <v>0</v>
      </c>
      <c r="D210" s="59">
        <f>IFERROR(IF($C$4="TEB0187_REV01",CALC_CONN_TEB0187_REV01!D210,),"---")</f>
        <v>0</v>
      </c>
      <c r="E210" s="59">
        <f>IFERROR(IF($C$4="TEB0187_REV01",CALC_CONN_TEB0187_REV01!E210,),"---")</f>
        <v>0</v>
      </c>
      <c r="F210" s="59" t="str">
        <f>IFERROR(IF(VLOOKUP($D210&amp;"-"&amp;$E210,IF($C$4="TEB0187_REV01",CALC_CONN_TEB0187_REV01!$F:$I),4,0)="--","---",IF($C$4="TEB0187_REV01",CALC_CONN_TEB0187_REV01!$G210&amp; " --&gt; " &amp;CALC_CONN_TEB0187_REV01!$I210&amp; " --&gt; ")),"---")</f>
        <v>---</v>
      </c>
      <c r="G210" s="59" t="str">
        <f>IFERROR(IF(VLOOKUP($D210&amp;"-"&amp;$E210,IF($C$4="TEB0187_REV01",CALC_CONN_TEB0187_REV01!$F:$H),3,0)="--",VLOOKUP($D210&amp;"-"&amp;$E210,IF($C$4="TEB0187_REV01",CALC_CONN_TEB0187_REV01!$F:$H),2,0),VLOOKUP($D210&amp;"-"&amp;$E210,IF($C$4="TEB0187_REV01",CALC_CONN_TEB0187_REV01!$F:$H),3,0)),"---")</f>
        <v>---</v>
      </c>
      <c r="H210" s="59" t="str">
        <f>IFERROR(VLOOKUP(G210,IF($C$4="TEB0187_REV01",CALC_CONN_TEB0187_REV01!$G:$T),14,0),"---")</f>
        <v>---</v>
      </c>
      <c r="I210" s="59" t="str">
        <f>IFERROR(VLOOKUP($D210&amp;"-"&amp;$E210,IF($C$4="TEB0187_REV01",CALC_CONN_TEB0187_REV01!$F:$K,"???"),6,0),"---")</f>
        <v>---</v>
      </c>
      <c r="J210" s="61" t="str">
        <f>IFERROR(VLOOKUP($D210&amp;"-"&amp;$E210,IF($C$4="TEB0187_REV01",CALC_CONN_TEB0187_REV01!$F:$M,"???"),8,0),"---")</f>
        <v>---</v>
      </c>
      <c r="K210" s="62" t="str">
        <f>IFERROR(VLOOKUP($D210&amp;"-"&amp;$E210,IF($C$4="TEB0187_REV01",CALC_CONN_TEB0187_REV01!$F:$N),9,0),"---")</f>
        <v>---</v>
      </c>
      <c r="L210" s="59" t="str">
        <f>IFERROR(VLOOKUP(K210,B2B!$H$3:$I$2000,2,0),"---")</f>
        <v>---</v>
      </c>
      <c r="M210" s="59" t="str">
        <f>IFERROR(VLOOKUP(L210,IF($M$4="TEI0187_REV01",RAW_m_TEI0187_REV01!$AD:$AH),5,0),"---")</f>
        <v>---</v>
      </c>
      <c r="N210" s="59" t="str">
        <f>IFERROR(VLOOKUP(L210,IF($M$4="TEI0187_REV01",RAW_m_TEI0187_REV01!$AE:$AJ),6,0),"---")</f>
        <v>---</v>
      </c>
      <c r="O210" s="63" t="str">
        <f>IFERROR(VLOOKUP(L210,IF($M$4="TEI0187_REV01",RAW_m_TEI0187_REV01!$AD:$AE),2,0),"---")</f>
        <v>---</v>
      </c>
      <c r="P210" s="59" t="str">
        <f>IFERROR(VLOOKUP(O210,IF($M$4="TEI0187_REV01",RAW_m_TEI0187_REV01!$AJ:$AK),2,0),"---")</f>
        <v>---</v>
      </c>
      <c r="Q210" s="59" t="str">
        <f>IFERROR(VLOOKUP(L210,IF($M$4="TEI0187_REV01",RAW_m_TEI0187_REV01!$AD:$AF),3,0),"---")</f>
        <v>---</v>
      </c>
      <c r="R210" s="59" t="str">
        <f>IFERROR(VLOOKUP(O210,IF($M$4="TEI0187_REV01",RAW_m_TEI0187_REV01!$AE:$AG),3,0),"---")</f>
        <v>---</v>
      </c>
      <c r="S210" s="59" t="str">
        <f t="shared" si="8"/>
        <v>---</v>
      </c>
    </row>
    <row r="211" spans="2:19" ht="15" customHeight="1" x14ac:dyDescent="0.25">
      <c r="B211" s="59">
        <f t="shared" si="7"/>
        <v>206</v>
      </c>
      <c r="C211" s="60">
        <f>IFERROR(IF($C$4="TEB0187_REV01",CALC_CONN_TEB0187_REV01!U211,),"---")</f>
        <v>0</v>
      </c>
      <c r="D211" s="59">
        <f>IFERROR(IF($C$4="TEB0187_REV01",CALC_CONN_TEB0187_REV01!D211,),"---")</f>
        <v>0</v>
      </c>
      <c r="E211" s="59">
        <f>IFERROR(IF($C$4="TEB0187_REV01",CALC_CONN_TEB0187_REV01!E211,),"---")</f>
        <v>0</v>
      </c>
      <c r="F211" s="59" t="str">
        <f>IFERROR(IF(VLOOKUP($D211&amp;"-"&amp;$E211,IF($C$4="TEB0187_REV01",CALC_CONN_TEB0187_REV01!$F:$I),4,0)="--","---",IF($C$4="TEB0187_REV01",CALC_CONN_TEB0187_REV01!$G211&amp; " --&gt; " &amp;CALC_CONN_TEB0187_REV01!$I211&amp; " --&gt; ")),"---")</f>
        <v>---</v>
      </c>
      <c r="G211" s="59" t="str">
        <f>IFERROR(IF(VLOOKUP($D211&amp;"-"&amp;$E211,IF($C$4="TEB0187_REV01",CALC_CONN_TEB0187_REV01!$F:$H),3,0)="--",VLOOKUP($D211&amp;"-"&amp;$E211,IF($C$4="TEB0187_REV01",CALC_CONN_TEB0187_REV01!$F:$H),2,0),VLOOKUP($D211&amp;"-"&amp;$E211,IF($C$4="TEB0187_REV01",CALC_CONN_TEB0187_REV01!$F:$H),3,0)),"---")</f>
        <v>---</v>
      </c>
      <c r="H211" s="59" t="str">
        <f>IFERROR(VLOOKUP(G211,IF($C$4="TEB0187_REV01",CALC_CONN_TEB0187_REV01!$G:$T),14,0),"---")</f>
        <v>---</v>
      </c>
      <c r="I211" s="59" t="str">
        <f>IFERROR(VLOOKUP($D211&amp;"-"&amp;$E211,IF($C$4="TEB0187_REV01",CALC_CONN_TEB0187_REV01!$F:$K,"???"),6,0),"---")</f>
        <v>---</v>
      </c>
      <c r="J211" s="61" t="str">
        <f>IFERROR(VLOOKUP($D211&amp;"-"&amp;$E211,IF($C$4="TEB0187_REV01",CALC_CONN_TEB0187_REV01!$F:$M,"???"),8,0),"---")</f>
        <v>---</v>
      </c>
      <c r="K211" s="62" t="str">
        <f>IFERROR(VLOOKUP($D211&amp;"-"&amp;$E211,IF($C$4="TEB0187_REV01",CALC_CONN_TEB0187_REV01!$F:$N),9,0),"---")</f>
        <v>---</v>
      </c>
      <c r="L211" s="59" t="str">
        <f>IFERROR(VLOOKUP(K211,B2B!$H$3:$I$2000,2,0),"---")</f>
        <v>---</v>
      </c>
      <c r="M211" s="59" t="str">
        <f>IFERROR(VLOOKUP(L211,IF($M$4="TEI0187_REV01",RAW_m_TEI0187_REV01!$AD:$AH),5,0),"---")</f>
        <v>---</v>
      </c>
      <c r="N211" s="59" t="str">
        <f>IFERROR(VLOOKUP(L211,IF($M$4="TEI0187_REV01",RAW_m_TEI0187_REV01!$AE:$AJ),6,0),"---")</f>
        <v>---</v>
      </c>
      <c r="O211" s="63" t="str">
        <f>IFERROR(VLOOKUP(L211,IF($M$4="TEI0187_REV01",RAW_m_TEI0187_REV01!$AD:$AE),2,0),"---")</f>
        <v>---</v>
      </c>
      <c r="P211" s="59" t="str">
        <f>IFERROR(VLOOKUP(O211,IF($M$4="TEI0187_REV01",RAW_m_TEI0187_REV01!$AJ:$AK),2,0),"---")</f>
        <v>---</v>
      </c>
      <c r="Q211" s="59" t="str">
        <f>IFERROR(VLOOKUP(L211,IF($M$4="TEI0187_REV01",RAW_m_TEI0187_REV01!$AD:$AF),3,0),"---")</f>
        <v>---</v>
      </c>
      <c r="R211" s="59" t="str">
        <f>IFERROR(VLOOKUP(O211,IF($M$4="TEI0187_REV01",RAW_m_TEI0187_REV01!$AE:$AG),3,0),"---")</f>
        <v>---</v>
      </c>
      <c r="S211" s="59" t="str">
        <f t="shared" si="8"/>
        <v>---</v>
      </c>
    </row>
    <row r="212" spans="2:19" ht="15" customHeight="1" x14ac:dyDescent="0.25">
      <c r="B212" s="59">
        <f t="shared" si="7"/>
        <v>207</v>
      </c>
      <c r="C212" s="60">
        <f>IFERROR(IF($C$4="TEB0187_REV01",CALC_CONN_TEB0187_REV01!U212,),"---")</f>
        <v>0</v>
      </c>
      <c r="D212" s="59">
        <f>IFERROR(IF($C$4="TEB0187_REV01",CALC_CONN_TEB0187_REV01!D212,),"---")</f>
        <v>0</v>
      </c>
      <c r="E212" s="59">
        <f>IFERROR(IF($C$4="TEB0187_REV01",CALC_CONN_TEB0187_REV01!E212,),"---")</f>
        <v>0</v>
      </c>
      <c r="F212" s="59" t="str">
        <f>IFERROR(IF(VLOOKUP($D212&amp;"-"&amp;$E212,IF($C$4="TEB0187_REV01",CALC_CONN_TEB0187_REV01!$F:$I),4,0)="--","---",IF($C$4="TEB0187_REV01",CALC_CONN_TEB0187_REV01!$G212&amp; " --&gt; " &amp;CALC_CONN_TEB0187_REV01!$I212&amp; " --&gt; ")),"---")</f>
        <v>---</v>
      </c>
      <c r="G212" s="59" t="str">
        <f>IFERROR(IF(VLOOKUP($D212&amp;"-"&amp;$E212,IF($C$4="TEB0187_REV01",CALC_CONN_TEB0187_REV01!$F:$H),3,0)="--",VLOOKUP($D212&amp;"-"&amp;$E212,IF($C$4="TEB0187_REV01",CALC_CONN_TEB0187_REV01!$F:$H),2,0),VLOOKUP($D212&amp;"-"&amp;$E212,IF($C$4="TEB0187_REV01",CALC_CONN_TEB0187_REV01!$F:$H),3,0)),"---")</f>
        <v>---</v>
      </c>
      <c r="H212" s="59" t="str">
        <f>IFERROR(VLOOKUP(G212,IF($C$4="TEB0187_REV01",CALC_CONN_TEB0187_REV01!$G:$T),14,0),"---")</f>
        <v>---</v>
      </c>
      <c r="I212" s="59" t="str">
        <f>IFERROR(VLOOKUP($D212&amp;"-"&amp;$E212,IF($C$4="TEB0187_REV01",CALC_CONN_TEB0187_REV01!$F:$K,"???"),6,0),"---")</f>
        <v>---</v>
      </c>
      <c r="J212" s="61" t="str">
        <f>IFERROR(VLOOKUP($D212&amp;"-"&amp;$E212,IF($C$4="TEB0187_REV01",CALC_CONN_TEB0187_REV01!$F:$M,"???"),8,0),"---")</f>
        <v>---</v>
      </c>
      <c r="K212" s="62" t="str">
        <f>IFERROR(VLOOKUP($D212&amp;"-"&amp;$E212,IF($C$4="TEB0187_REV01",CALC_CONN_TEB0187_REV01!$F:$N),9,0),"---")</f>
        <v>---</v>
      </c>
      <c r="L212" s="59" t="str">
        <f>IFERROR(VLOOKUP(K212,B2B!$H$3:$I$2000,2,0),"---")</f>
        <v>---</v>
      </c>
      <c r="M212" s="59" t="str">
        <f>IFERROR(VLOOKUP(L212,IF($M$4="TEI0187_REV01",RAW_m_TEI0187_REV01!$AD:$AH),5,0),"---")</f>
        <v>---</v>
      </c>
      <c r="N212" s="59" t="str">
        <f>IFERROR(VLOOKUP(L212,IF($M$4="TEI0187_REV01",RAW_m_TEI0187_REV01!$AE:$AJ),6,0),"---")</f>
        <v>---</v>
      </c>
      <c r="O212" s="63" t="str">
        <f>IFERROR(VLOOKUP(L212,IF($M$4="TEI0187_REV01",RAW_m_TEI0187_REV01!$AD:$AE),2,0),"---")</f>
        <v>---</v>
      </c>
      <c r="P212" s="59" t="str">
        <f>IFERROR(VLOOKUP(O212,IF($M$4="TEI0187_REV01",RAW_m_TEI0187_REV01!$AJ:$AK),2,0),"---")</f>
        <v>---</v>
      </c>
      <c r="Q212" s="59" t="str">
        <f>IFERROR(VLOOKUP(L212,IF($M$4="TEI0187_REV01",RAW_m_TEI0187_REV01!$AD:$AF),3,0),"---")</f>
        <v>---</v>
      </c>
      <c r="R212" s="59" t="str">
        <f>IFERROR(VLOOKUP(O212,IF($M$4="TEI0187_REV01",RAW_m_TEI0187_REV01!$AE:$AG),3,0),"---")</f>
        <v>---</v>
      </c>
      <c r="S212" s="59" t="str">
        <f t="shared" si="8"/>
        <v>---</v>
      </c>
    </row>
    <row r="213" spans="2:19" ht="15" customHeight="1" x14ac:dyDescent="0.25">
      <c r="B213" s="59">
        <f t="shared" si="7"/>
        <v>208</v>
      </c>
      <c r="C213" s="60">
        <f>IFERROR(IF($C$4="TEB0187_REV01",CALC_CONN_TEB0187_REV01!U213,),"---")</f>
        <v>0</v>
      </c>
      <c r="D213" s="59">
        <f>IFERROR(IF($C$4="TEB0187_REV01",CALC_CONN_TEB0187_REV01!D213,),"---")</f>
        <v>0</v>
      </c>
      <c r="E213" s="59">
        <f>IFERROR(IF($C$4="TEB0187_REV01",CALC_CONN_TEB0187_REV01!E213,),"---")</f>
        <v>0</v>
      </c>
      <c r="F213" s="59" t="str">
        <f>IFERROR(IF(VLOOKUP($D213&amp;"-"&amp;$E213,IF($C$4="TEB0187_REV01",CALC_CONN_TEB0187_REV01!$F:$I),4,0)="--","---",IF($C$4="TEB0187_REV01",CALC_CONN_TEB0187_REV01!$G213&amp; " --&gt; " &amp;CALC_CONN_TEB0187_REV01!$I213&amp; " --&gt; ")),"---")</f>
        <v>---</v>
      </c>
      <c r="G213" s="59" t="str">
        <f>IFERROR(IF(VLOOKUP($D213&amp;"-"&amp;$E213,IF($C$4="TEB0187_REV01",CALC_CONN_TEB0187_REV01!$F:$H),3,0)="--",VLOOKUP($D213&amp;"-"&amp;$E213,IF($C$4="TEB0187_REV01",CALC_CONN_TEB0187_REV01!$F:$H),2,0),VLOOKUP($D213&amp;"-"&amp;$E213,IF($C$4="TEB0187_REV01",CALC_CONN_TEB0187_REV01!$F:$H),3,0)),"---")</f>
        <v>---</v>
      </c>
      <c r="H213" s="59" t="str">
        <f>IFERROR(VLOOKUP(G213,IF($C$4="TEB0187_REV01",CALC_CONN_TEB0187_REV01!$G:$T),14,0),"---")</f>
        <v>---</v>
      </c>
      <c r="I213" s="59" t="str">
        <f>IFERROR(VLOOKUP($D213&amp;"-"&amp;$E213,IF($C$4="TEB0187_REV01",CALC_CONN_TEB0187_REV01!$F:$K,"???"),6,0),"---")</f>
        <v>---</v>
      </c>
      <c r="J213" s="61" t="str">
        <f>IFERROR(VLOOKUP($D213&amp;"-"&amp;$E213,IF($C$4="TEB0187_REV01",CALC_CONN_TEB0187_REV01!$F:$M,"???"),8,0),"---")</f>
        <v>---</v>
      </c>
      <c r="K213" s="62" t="str">
        <f>IFERROR(VLOOKUP($D213&amp;"-"&amp;$E213,IF($C$4="TEB0187_REV01",CALC_CONN_TEB0187_REV01!$F:$N),9,0),"---")</f>
        <v>---</v>
      </c>
      <c r="L213" s="59" t="str">
        <f>IFERROR(VLOOKUP(K213,B2B!$H$3:$I$2000,2,0),"---")</f>
        <v>---</v>
      </c>
      <c r="M213" s="59" t="str">
        <f>IFERROR(VLOOKUP(L213,IF($M$4="TEI0187_REV01",RAW_m_TEI0187_REV01!$AD:$AH),5,0),"---")</f>
        <v>---</v>
      </c>
      <c r="N213" s="59" t="str">
        <f>IFERROR(VLOOKUP(L213,IF($M$4="TEI0187_REV01",RAW_m_TEI0187_REV01!$AE:$AJ),6,0),"---")</f>
        <v>---</v>
      </c>
      <c r="O213" s="63" t="str">
        <f>IFERROR(VLOOKUP(L213,IF($M$4="TEI0187_REV01",RAW_m_TEI0187_REV01!$AD:$AE),2,0),"---")</f>
        <v>---</v>
      </c>
      <c r="P213" s="59" t="str">
        <f>IFERROR(VLOOKUP(O213,IF($M$4="TEI0187_REV01",RAW_m_TEI0187_REV01!$AJ:$AK),2,0),"---")</f>
        <v>---</v>
      </c>
      <c r="Q213" s="59" t="str">
        <f>IFERROR(VLOOKUP(L213,IF($M$4="TEI0187_REV01",RAW_m_TEI0187_REV01!$AD:$AF),3,0),"---")</f>
        <v>---</v>
      </c>
      <c r="R213" s="59" t="str">
        <f>IFERROR(VLOOKUP(O213,IF($M$4="TEI0187_REV01",RAW_m_TEI0187_REV01!$AE:$AG),3,0),"---")</f>
        <v>---</v>
      </c>
      <c r="S213" s="59" t="str">
        <f t="shared" si="8"/>
        <v>---</v>
      </c>
    </row>
    <row r="214" spans="2:19" ht="15" customHeight="1" x14ac:dyDescent="0.25">
      <c r="B214" s="59">
        <f t="shared" si="7"/>
        <v>209</v>
      </c>
      <c r="C214" s="60">
        <f>IFERROR(IF($C$4="TEB0187_REV01",CALC_CONN_TEB0187_REV01!U214,),"---")</f>
        <v>0</v>
      </c>
      <c r="D214" s="59">
        <f>IFERROR(IF($C$4="TEB0187_REV01",CALC_CONN_TEB0187_REV01!D214,),"---")</f>
        <v>0</v>
      </c>
      <c r="E214" s="59">
        <f>IFERROR(IF($C$4="TEB0187_REV01",CALC_CONN_TEB0187_REV01!E214,),"---")</f>
        <v>0</v>
      </c>
      <c r="F214" s="59" t="str">
        <f>IFERROR(IF(VLOOKUP($D214&amp;"-"&amp;$E214,IF($C$4="TEB0187_REV01",CALC_CONN_TEB0187_REV01!$F:$I),4,0)="--","---",IF($C$4="TEB0187_REV01",CALC_CONN_TEB0187_REV01!$G214&amp; " --&gt; " &amp;CALC_CONN_TEB0187_REV01!$I214&amp; " --&gt; ")),"---")</f>
        <v>---</v>
      </c>
      <c r="G214" s="59" t="str">
        <f>IFERROR(IF(VLOOKUP($D214&amp;"-"&amp;$E214,IF($C$4="TEB0187_REV01",CALC_CONN_TEB0187_REV01!$F:$H),3,0)="--",VLOOKUP($D214&amp;"-"&amp;$E214,IF($C$4="TEB0187_REV01",CALC_CONN_TEB0187_REV01!$F:$H),2,0),VLOOKUP($D214&amp;"-"&amp;$E214,IF($C$4="TEB0187_REV01",CALC_CONN_TEB0187_REV01!$F:$H),3,0)),"---")</f>
        <v>---</v>
      </c>
      <c r="H214" s="59" t="str">
        <f>IFERROR(VLOOKUP(G214,IF($C$4="TEB0187_REV01",CALC_CONN_TEB0187_REV01!$G:$T),14,0),"---")</f>
        <v>---</v>
      </c>
      <c r="I214" s="59" t="str">
        <f>IFERROR(VLOOKUP($D214&amp;"-"&amp;$E214,IF($C$4="TEB0187_REV01",CALC_CONN_TEB0187_REV01!$F:$K,"???"),6,0),"---")</f>
        <v>---</v>
      </c>
      <c r="J214" s="61" t="str">
        <f>IFERROR(VLOOKUP($D214&amp;"-"&amp;$E214,IF($C$4="TEB0187_REV01",CALC_CONN_TEB0187_REV01!$F:$M,"???"),8,0),"---")</f>
        <v>---</v>
      </c>
      <c r="K214" s="62" t="str">
        <f>IFERROR(VLOOKUP($D214&amp;"-"&amp;$E214,IF($C$4="TEB0187_REV01",CALC_CONN_TEB0187_REV01!$F:$N),9,0),"---")</f>
        <v>---</v>
      </c>
      <c r="L214" s="59" t="str">
        <f>IFERROR(VLOOKUP(K214,B2B!$H$3:$I$2000,2,0),"---")</f>
        <v>---</v>
      </c>
      <c r="M214" s="59" t="str">
        <f>IFERROR(VLOOKUP(L214,IF($M$4="TEI0187_REV01",RAW_m_TEI0187_REV01!$AD:$AH),5,0),"---")</f>
        <v>---</v>
      </c>
      <c r="N214" s="59" t="str">
        <f>IFERROR(VLOOKUP(L214,IF($M$4="TEI0187_REV01",RAW_m_TEI0187_REV01!$AE:$AJ),6,0),"---")</f>
        <v>---</v>
      </c>
      <c r="O214" s="63" t="str">
        <f>IFERROR(VLOOKUP(L214,IF($M$4="TEI0187_REV01",RAW_m_TEI0187_REV01!$AD:$AE),2,0),"---")</f>
        <v>---</v>
      </c>
      <c r="P214" s="59" t="str">
        <f>IFERROR(VLOOKUP(O214,IF($M$4="TEI0187_REV01",RAW_m_TEI0187_REV01!$AJ:$AK),2,0),"---")</f>
        <v>---</v>
      </c>
      <c r="Q214" s="59" t="str">
        <f>IFERROR(VLOOKUP(L214,IF($M$4="TEI0187_REV01",RAW_m_TEI0187_REV01!$AD:$AF),3,0),"---")</f>
        <v>---</v>
      </c>
      <c r="R214" s="59" t="str">
        <f>IFERROR(VLOOKUP(O214,IF($M$4="TEI0187_REV01",RAW_m_TEI0187_REV01!$AE:$AG),3,0),"---")</f>
        <v>---</v>
      </c>
      <c r="S214" s="59" t="str">
        <f t="shared" si="8"/>
        <v>---</v>
      </c>
    </row>
    <row r="215" spans="2:19" ht="15" customHeight="1" x14ac:dyDescent="0.25">
      <c r="B215" s="59">
        <f t="shared" si="7"/>
        <v>210</v>
      </c>
      <c r="C215" s="60">
        <f>IFERROR(IF($C$4="TEB0187_REV01",CALC_CONN_TEB0187_REV01!U215,),"---")</f>
        <v>0</v>
      </c>
      <c r="D215" s="59">
        <f>IFERROR(IF($C$4="TEB0187_REV01",CALC_CONN_TEB0187_REV01!D215,),"---")</f>
        <v>0</v>
      </c>
      <c r="E215" s="59">
        <f>IFERROR(IF($C$4="TEB0187_REV01",CALC_CONN_TEB0187_REV01!E215,),"---")</f>
        <v>0</v>
      </c>
      <c r="F215" s="59" t="str">
        <f>IFERROR(IF(VLOOKUP($D215&amp;"-"&amp;$E215,IF($C$4="TEB0187_REV01",CALC_CONN_TEB0187_REV01!$F:$I),4,0)="--","---",IF($C$4="TEB0187_REV01",CALC_CONN_TEB0187_REV01!$G215&amp; " --&gt; " &amp;CALC_CONN_TEB0187_REV01!$I215&amp; " --&gt; ")),"---")</f>
        <v>---</v>
      </c>
      <c r="G215" s="59" t="str">
        <f>IFERROR(IF(VLOOKUP($D215&amp;"-"&amp;$E215,IF($C$4="TEB0187_REV01",CALC_CONN_TEB0187_REV01!$F:$H),3,0)="--",VLOOKUP($D215&amp;"-"&amp;$E215,IF($C$4="TEB0187_REV01",CALC_CONN_TEB0187_REV01!$F:$H),2,0),VLOOKUP($D215&amp;"-"&amp;$E215,IF($C$4="TEB0187_REV01",CALC_CONN_TEB0187_REV01!$F:$H),3,0)),"---")</f>
        <v>---</v>
      </c>
      <c r="H215" s="59" t="str">
        <f>IFERROR(VLOOKUP(G215,IF($C$4="TEB0187_REV01",CALC_CONN_TEB0187_REV01!$G:$T),14,0),"---")</f>
        <v>---</v>
      </c>
      <c r="I215" s="59" t="str">
        <f>IFERROR(VLOOKUP($D215&amp;"-"&amp;$E215,IF($C$4="TEB0187_REV01",CALC_CONN_TEB0187_REV01!$F:$K,"???"),6,0),"---")</f>
        <v>---</v>
      </c>
      <c r="J215" s="61" t="str">
        <f>IFERROR(VLOOKUP($D215&amp;"-"&amp;$E215,IF($C$4="TEB0187_REV01",CALC_CONN_TEB0187_REV01!$F:$M,"???"),8,0),"---")</f>
        <v>---</v>
      </c>
      <c r="K215" s="62" t="str">
        <f>IFERROR(VLOOKUP($D215&amp;"-"&amp;$E215,IF($C$4="TEB0187_REV01",CALC_CONN_TEB0187_REV01!$F:$N),9,0),"---")</f>
        <v>---</v>
      </c>
      <c r="L215" s="59" t="str">
        <f>IFERROR(VLOOKUP(K215,B2B!$H$3:$I$2000,2,0),"---")</f>
        <v>---</v>
      </c>
      <c r="M215" s="59" t="str">
        <f>IFERROR(VLOOKUP(L215,IF($M$4="TEI0187_REV01",RAW_m_TEI0187_REV01!$AD:$AH),5,0),"---")</f>
        <v>---</v>
      </c>
      <c r="N215" s="59" t="str">
        <f>IFERROR(VLOOKUP(L215,IF($M$4="TEI0187_REV01",RAW_m_TEI0187_REV01!$AE:$AJ),6,0),"---")</f>
        <v>---</v>
      </c>
      <c r="O215" s="63" t="str">
        <f>IFERROR(VLOOKUP(L215,IF($M$4="TEI0187_REV01",RAW_m_TEI0187_REV01!$AD:$AE),2,0),"---")</f>
        <v>---</v>
      </c>
      <c r="P215" s="59" t="str">
        <f>IFERROR(VLOOKUP(O215,IF($M$4="TEI0187_REV01",RAW_m_TEI0187_REV01!$AJ:$AK),2,0),"---")</f>
        <v>---</v>
      </c>
      <c r="Q215" s="59" t="str">
        <f>IFERROR(VLOOKUP(L215,IF($M$4="TEI0187_REV01",RAW_m_TEI0187_REV01!$AD:$AF),3,0),"---")</f>
        <v>---</v>
      </c>
      <c r="R215" s="59" t="str">
        <f>IFERROR(VLOOKUP(O215,IF($M$4="TEI0187_REV01",RAW_m_TEI0187_REV01!$AE:$AG),3,0),"---")</f>
        <v>---</v>
      </c>
      <c r="S215" s="59" t="str">
        <f t="shared" si="8"/>
        <v>---</v>
      </c>
    </row>
    <row r="216" spans="2:19" ht="15" customHeight="1" x14ac:dyDescent="0.25">
      <c r="B216" s="59">
        <f t="shared" si="7"/>
        <v>211</v>
      </c>
      <c r="C216" s="60">
        <f>IFERROR(IF($C$4="TEB0187_REV01",CALC_CONN_TEB0187_REV01!U216,),"---")</f>
        <v>0</v>
      </c>
      <c r="D216" s="59">
        <f>IFERROR(IF($C$4="TEB0187_REV01",CALC_CONN_TEB0187_REV01!D216,),"---")</f>
        <v>0</v>
      </c>
      <c r="E216" s="59">
        <f>IFERROR(IF($C$4="TEB0187_REV01",CALC_CONN_TEB0187_REV01!E216,),"---")</f>
        <v>0</v>
      </c>
      <c r="F216" s="59" t="str">
        <f>IFERROR(IF(VLOOKUP($D216&amp;"-"&amp;$E216,IF($C$4="TEB0187_REV01",CALC_CONN_TEB0187_REV01!$F:$I),4,0)="--","---",IF($C$4="TEB0187_REV01",CALC_CONN_TEB0187_REV01!$G216&amp; " --&gt; " &amp;CALC_CONN_TEB0187_REV01!$I216&amp; " --&gt; ")),"---")</f>
        <v>---</v>
      </c>
      <c r="G216" s="59" t="str">
        <f>IFERROR(IF(VLOOKUP($D216&amp;"-"&amp;$E216,IF($C$4="TEB0187_REV01",CALC_CONN_TEB0187_REV01!$F:$H),3,0)="--",VLOOKUP($D216&amp;"-"&amp;$E216,IF($C$4="TEB0187_REV01",CALC_CONN_TEB0187_REV01!$F:$H),2,0),VLOOKUP($D216&amp;"-"&amp;$E216,IF($C$4="TEB0187_REV01",CALC_CONN_TEB0187_REV01!$F:$H),3,0)),"---")</f>
        <v>---</v>
      </c>
      <c r="H216" s="59" t="str">
        <f>IFERROR(VLOOKUP(G216,IF($C$4="TEB0187_REV01",CALC_CONN_TEB0187_REV01!$G:$T),14,0),"---")</f>
        <v>---</v>
      </c>
      <c r="I216" s="59" t="str">
        <f>IFERROR(VLOOKUP($D216&amp;"-"&amp;$E216,IF($C$4="TEB0187_REV01",CALC_CONN_TEB0187_REV01!$F:$K,"???"),6,0),"---")</f>
        <v>---</v>
      </c>
      <c r="J216" s="61" t="str">
        <f>IFERROR(VLOOKUP($D216&amp;"-"&amp;$E216,IF($C$4="TEB0187_REV01",CALC_CONN_TEB0187_REV01!$F:$M,"???"),8,0),"---")</f>
        <v>---</v>
      </c>
      <c r="K216" s="62" t="str">
        <f>IFERROR(VLOOKUP($D216&amp;"-"&amp;$E216,IF($C$4="TEB0187_REV01",CALC_CONN_TEB0187_REV01!$F:$N),9,0),"---")</f>
        <v>---</v>
      </c>
      <c r="L216" s="59" t="str">
        <f>IFERROR(VLOOKUP(K216,B2B!$H$3:$I$2000,2,0),"---")</f>
        <v>---</v>
      </c>
      <c r="M216" s="59" t="str">
        <f>IFERROR(VLOOKUP(L216,IF($M$4="TEI0187_REV01",RAW_m_TEI0187_REV01!$AD:$AH),5,0),"---")</f>
        <v>---</v>
      </c>
      <c r="N216" s="59" t="str">
        <f>IFERROR(VLOOKUP(L216,IF($M$4="TEI0187_REV01",RAW_m_TEI0187_REV01!$AE:$AJ),6,0),"---")</f>
        <v>---</v>
      </c>
      <c r="O216" s="63" t="str">
        <f>IFERROR(VLOOKUP(L216,IF($M$4="TEI0187_REV01",RAW_m_TEI0187_REV01!$AD:$AE),2,0),"---")</f>
        <v>---</v>
      </c>
      <c r="P216" s="59" t="str">
        <f>IFERROR(VLOOKUP(O216,IF($M$4="TEI0187_REV01",RAW_m_TEI0187_REV01!$AJ:$AK),2,0),"---")</f>
        <v>---</v>
      </c>
      <c r="Q216" s="59" t="str">
        <f>IFERROR(VLOOKUP(L216,IF($M$4="TEI0187_REV01",RAW_m_TEI0187_REV01!$AD:$AF),3,0),"---")</f>
        <v>---</v>
      </c>
      <c r="R216" s="59" t="str">
        <f>IFERROR(VLOOKUP(O216,IF($M$4="TEI0187_REV01",RAW_m_TEI0187_REV01!$AE:$AG),3,0),"---")</f>
        <v>---</v>
      </c>
      <c r="S216" s="59" t="str">
        <f t="shared" si="8"/>
        <v>---</v>
      </c>
    </row>
    <row r="217" spans="2:19" ht="15" customHeight="1" x14ac:dyDescent="0.25">
      <c r="B217" s="59">
        <f t="shared" si="7"/>
        <v>212</v>
      </c>
      <c r="C217" s="60">
        <f>IFERROR(IF($C$4="TEB0187_REV01",CALC_CONN_TEB0187_REV01!U217,),"---")</f>
        <v>0</v>
      </c>
      <c r="D217" s="59">
        <f>IFERROR(IF($C$4="TEB0187_REV01",CALC_CONN_TEB0187_REV01!D217,),"---")</f>
        <v>0</v>
      </c>
      <c r="E217" s="59">
        <f>IFERROR(IF($C$4="TEB0187_REV01",CALC_CONN_TEB0187_REV01!E217,),"---")</f>
        <v>0</v>
      </c>
      <c r="F217" s="59" t="str">
        <f>IFERROR(IF(VLOOKUP($D217&amp;"-"&amp;$E217,IF($C$4="TEB0187_REV01",CALC_CONN_TEB0187_REV01!$F:$I),4,0)="--","---",IF($C$4="TEB0187_REV01",CALC_CONN_TEB0187_REV01!$G217&amp; " --&gt; " &amp;CALC_CONN_TEB0187_REV01!$I217&amp; " --&gt; ")),"---")</f>
        <v>---</v>
      </c>
      <c r="G217" s="59" t="str">
        <f>IFERROR(IF(VLOOKUP($D217&amp;"-"&amp;$E217,IF($C$4="TEB0187_REV01",CALC_CONN_TEB0187_REV01!$F:$H),3,0)="--",VLOOKUP($D217&amp;"-"&amp;$E217,IF($C$4="TEB0187_REV01",CALC_CONN_TEB0187_REV01!$F:$H),2,0),VLOOKUP($D217&amp;"-"&amp;$E217,IF($C$4="TEB0187_REV01",CALC_CONN_TEB0187_REV01!$F:$H),3,0)),"---")</f>
        <v>---</v>
      </c>
      <c r="H217" s="59" t="str">
        <f>IFERROR(VLOOKUP(G217,IF($C$4="TEB0187_REV01",CALC_CONN_TEB0187_REV01!$G:$T),14,0),"---")</f>
        <v>---</v>
      </c>
      <c r="I217" s="59" t="str">
        <f>IFERROR(VLOOKUP($D217&amp;"-"&amp;$E217,IF($C$4="TEB0187_REV01",CALC_CONN_TEB0187_REV01!$F:$K,"???"),6,0),"---")</f>
        <v>---</v>
      </c>
      <c r="J217" s="61" t="str">
        <f>IFERROR(VLOOKUP($D217&amp;"-"&amp;$E217,IF($C$4="TEB0187_REV01",CALC_CONN_TEB0187_REV01!$F:$M,"???"),8,0),"---")</f>
        <v>---</v>
      </c>
      <c r="K217" s="62" t="str">
        <f>IFERROR(VLOOKUP($D217&amp;"-"&amp;$E217,IF($C$4="TEB0187_REV01",CALC_CONN_TEB0187_REV01!$F:$N),9,0),"---")</f>
        <v>---</v>
      </c>
      <c r="L217" s="59" t="str">
        <f>IFERROR(VLOOKUP(K217,B2B!$H$3:$I$2000,2,0),"---")</f>
        <v>---</v>
      </c>
      <c r="M217" s="59" t="str">
        <f>IFERROR(VLOOKUP(L217,IF($M$4="TEI0187_REV01",RAW_m_TEI0187_REV01!$AD:$AH),5,0),"---")</f>
        <v>---</v>
      </c>
      <c r="N217" s="59" t="str">
        <f>IFERROR(VLOOKUP(L217,IF($M$4="TEI0187_REV01",RAW_m_TEI0187_REV01!$AE:$AJ),6,0),"---")</f>
        <v>---</v>
      </c>
      <c r="O217" s="63" t="str">
        <f>IFERROR(VLOOKUP(L217,IF($M$4="TEI0187_REV01",RAW_m_TEI0187_REV01!$AD:$AE),2,0),"---")</f>
        <v>---</v>
      </c>
      <c r="P217" s="59" t="str">
        <f>IFERROR(VLOOKUP(O217,IF($M$4="TEI0187_REV01",RAW_m_TEI0187_REV01!$AJ:$AK),2,0),"---")</f>
        <v>---</v>
      </c>
      <c r="Q217" s="59" t="str">
        <f>IFERROR(VLOOKUP(L217,IF($M$4="TEI0187_REV01",RAW_m_TEI0187_REV01!$AD:$AF),3,0),"---")</f>
        <v>---</v>
      </c>
      <c r="R217" s="59" t="str">
        <f>IFERROR(VLOOKUP(O217,IF($M$4="TEI0187_REV01",RAW_m_TEI0187_REV01!$AE:$AG),3,0),"---")</f>
        <v>---</v>
      </c>
      <c r="S217" s="59" t="str">
        <f t="shared" si="8"/>
        <v>---</v>
      </c>
    </row>
    <row r="218" spans="2:19" ht="15" customHeight="1" x14ac:dyDescent="0.25">
      <c r="B218" s="59">
        <f t="shared" si="7"/>
        <v>213</v>
      </c>
      <c r="C218" s="60">
        <f>IFERROR(IF($C$4="TEB0187_REV01",CALC_CONN_TEB0187_REV01!U218,),"---")</f>
        <v>0</v>
      </c>
      <c r="D218" s="59">
        <f>IFERROR(IF($C$4="TEB0187_REV01",CALC_CONN_TEB0187_REV01!D218,),"---")</f>
        <v>0</v>
      </c>
      <c r="E218" s="59">
        <f>IFERROR(IF($C$4="TEB0187_REV01",CALC_CONN_TEB0187_REV01!E218,),"---")</f>
        <v>0</v>
      </c>
      <c r="F218" s="59" t="str">
        <f>IFERROR(IF(VLOOKUP($D218&amp;"-"&amp;$E218,IF($C$4="TEB0187_REV01",CALC_CONN_TEB0187_REV01!$F:$I),4,0)="--","---",IF($C$4="TEB0187_REV01",CALC_CONN_TEB0187_REV01!$G218&amp; " --&gt; " &amp;CALC_CONN_TEB0187_REV01!$I218&amp; " --&gt; ")),"---")</f>
        <v>---</v>
      </c>
      <c r="G218" s="59" t="str">
        <f>IFERROR(IF(VLOOKUP($D218&amp;"-"&amp;$E218,IF($C$4="TEB0187_REV01",CALC_CONN_TEB0187_REV01!$F:$H),3,0)="--",VLOOKUP($D218&amp;"-"&amp;$E218,IF($C$4="TEB0187_REV01",CALC_CONN_TEB0187_REV01!$F:$H),2,0),VLOOKUP($D218&amp;"-"&amp;$E218,IF($C$4="TEB0187_REV01",CALC_CONN_TEB0187_REV01!$F:$H),3,0)),"---")</f>
        <v>---</v>
      </c>
      <c r="H218" s="59" t="str">
        <f>IFERROR(VLOOKUP(G218,IF($C$4="TEB0187_REV01",CALC_CONN_TEB0187_REV01!$G:$T),14,0),"---")</f>
        <v>---</v>
      </c>
      <c r="I218" s="59" t="str">
        <f>IFERROR(VLOOKUP($D218&amp;"-"&amp;$E218,IF($C$4="TEB0187_REV01",CALC_CONN_TEB0187_REV01!$F:$K,"???"),6,0),"---")</f>
        <v>---</v>
      </c>
      <c r="J218" s="61" t="str">
        <f>IFERROR(VLOOKUP($D218&amp;"-"&amp;$E218,IF($C$4="TEB0187_REV01",CALC_CONN_TEB0187_REV01!$F:$M,"???"),8,0),"---")</f>
        <v>---</v>
      </c>
      <c r="K218" s="62" t="str">
        <f>IFERROR(VLOOKUP($D218&amp;"-"&amp;$E218,IF($C$4="TEB0187_REV01",CALC_CONN_TEB0187_REV01!$F:$N),9,0),"---")</f>
        <v>---</v>
      </c>
      <c r="L218" s="59" t="str">
        <f>IFERROR(VLOOKUP(K218,B2B!$H$3:$I$2000,2,0),"---")</f>
        <v>---</v>
      </c>
      <c r="M218" s="59" t="str">
        <f>IFERROR(VLOOKUP(L218,IF($M$4="TEI0187_REV01",RAW_m_TEI0187_REV01!$AD:$AH),5,0),"---")</f>
        <v>---</v>
      </c>
      <c r="N218" s="59" t="str">
        <f>IFERROR(VLOOKUP(L218,IF($M$4="TEI0187_REV01",RAW_m_TEI0187_REV01!$AE:$AJ),6,0),"---")</f>
        <v>---</v>
      </c>
      <c r="O218" s="63" t="str">
        <f>IFERROR(VLOOKUP(L218,IF($M$4="TEI0187_REV01",RAW_m_TEI0187_REV01!$AD:$AE),2,0),"---")</f>
        <v>---</v>
      </c>
      <c r="P218" s="59" t="str">
        <f>IFERROR(VLOOKUP(O218,IF($M$4="TEI0187_REV01",RAW_m_TEI0187_REV01!$AJ:$AK),2,0),"---")</f>
        <v>---</v>
      </c>
      <c r="Q218" s="59" t="str">
        <f>IFERROR(VLOOKUP(L218,IF($M$4="TEI0187_REV01",RAW_m_TEI0187_REV01!$AD:$AF),3,0),"---")</f>
        <v>---</v>
      </c>
      <c r="R218" s="59" t="str">
        <f>IFERROR(VLOOKUP(O218,IF($M$4="TEI0187_REV01",RAW_m_TEI0187_REV01!$AE:$AG),3,0),"---")</f>
        <v>---</v>
      </c>
      <c r="S218" s="59" t="str">
        <f t="shared" si="8"/>
        <v>---</v>
      </c>
    </row>
    <row r="219" spans="2:19" ht="15" customHeight="1" x14ac:dyDescent="0.25">
      <c r="B219" s="59">
        <f t="shared" si="7"/>
        <v>214</v>
      </c>
      <c r="C219" s="60">
        <f>IFERROR(IF($C$4="TEB0187_REV01",CALC_CONN_TEB0187_REV01!U219,),"---")</f>
        <v>0</v>
      </c>
      <c r="D219" s="59">
        <f>IFERROR(IF($C$4="TEB0187_REV01",CALC_CONN_TEB0187_REV01!D219,),"---")</f>
        <v>0</v>
      </c>
      <c r="E219" s="59">
        <f>IFERROR(IF($C$4="TEB0187_REV01",CALC_CONN_TEB0187_REV01!E219,),"---")</f>
        <v>0</v>
      </c>
      <c r="F219" s="59" t="str">
        <f>IFERROR(IF(VLOOKUP($D219&amp;"-"&amp;$E219,IF($C$4="TEB0187_REV01",CALC_CONN_TEB0187_REV01!$F:$I),4,0)="--","---",IF($C$4="TEB0187_REV01",CALC_CONN_TEB0187_REV01!$G219&amp; " --&gt; " &amp;CALC_CONN_TEB0187_REV01!$I219&amp; " --&gt; ")),"---")</f>
        <v>---</v>
      </c>
      <c r="G219" s="59" t="str">
        <f>IFERROR(IF(VLOOKUP($D219&amp;"-"&amp;$E219,IF($C$4="TEB0187_REV01",CALC_CONN_TEB0187_REV01!$F:$H),3,0)="--",VLOOKUP($D219&amp;"-"&amp;$E219,IF($C$4="TEB0187_REV01",CALC_CONN_TEB0187_REV01!$F:$H),2,0),VLOOKUP($D219&amp;"-"&amp;$E219,IF($C$4="TEB0187_REV01",CALC_CONN_TEB0187_REV01!$F:$H),3,0)),"---")</f>
        <v>---</v>
      </c>
      <c r="H219" s="59" t="str">
        <f>IFERROR(VLOOKUP(G219,IF($C$4="TEB0187_REV01",CALC_CONN_TEB0187_REV01!$G:$T),14,0),"---")</f>
        <v>---</v>
      </c>
      <c r="I219" s="59" t="str">
        <f>IFERROR(VLOOKUP($D219&amp;"-"&amp;$E219,IF($C$4="TEB0187_REV01",CALC_CONN_TEB0187_REV01!$F:$K,"???"),6,0),"---")</f>
        <v>---</v>
      </c>
      <c r="J219" s="61" t="str">
        <f>IFERROR(VLOOKUP($D219&amp;"-"&amp;$E219,IF($C$4="TEB0187_REV01",CALC_CONN_TEB0187_REV01!$F:$M,"???"),8,0),"---")</f>
        <v>---</v>
      </c>
      <c r="K219" s="62" t="str">
        <f>IFERROR(VLOOKUP($D219&amp;"-"&amp;$E219,IF($C$4="TEB0187_REV01",CALC_CONN_TEB0187_REV01!$F:$N),9,0),"---")</f>
        <v>---</v>
      </c>
      <c r="L219" s="59" t="str">
        <f>IFERROR(VLOOKUP(K219,B2B!$H$3:$I$2000,2,0),"---")</f>
        <v>---</v>
      </c>
      <c r="M219" s="59" t="str">
        <f>IFERROR(VLOOKUP(L219,IF($M$4="TEI0187_REV01",RAW_m_TEI0187_REV01!$AD:$AH),5,0),"---")</f>
        <v>---</v>
      </c>
      <c r="N219" s="59" t="str">
        <f>IFERROR(VLOOKUP(L219,IF($M$4="TEI0187_REV01",RAW_m_TEI0187_REV01!$AE:$AJ),6,0),"---")</f>
        <v>---</v>
      </c>
      <c r="O219" s="63" t="str">
        <f>IFERROR(VLOOKUP(L219,IF($M$4="TEI0187_REV01",RAW_m_TEI0187_REV01!$AD:$AE),2,0),"---")</f>
        <v>---</v>
      </c>
      <c r="P219" s="59" t="str">
        <f>IFERROR(VLOOKUP(O219,IF($M$4="TEI0187_REV01",RAW_m_TEI0187_REV01!$AJ:$AK),2,0),"---")</f>
        <v>---</v>
      </c>
      <c r="Q219" s="59" t="str">
        <f>IFERROR(VLOOKUP(L219,IF($M$4="TEI0187_REV01",RAW_m_TEI0187_REV01!$AD:$AF),3,0),"---")</f>
        <v>---</v>
      </c>
      <c r="R219" s="59" t="str">
        <f>IFERROR(VLOOKUP(O219,IF($M$4="TEI0187_REV01",RAW_m_TEI0187_REV01!$AE:$AG),3,0),"---")</f>
        <v>---</v>
      </c>
      <c r="S219" s="59" t="str">
        <f t="shared" si="8"/>
        <v>---</v>
      </c>
    </row>
    <row r="220" spans="2:19" ht="15" customHeight="1" x14ac:dyDescent="0.25">
      <c r="B220" s="59">
        <f t="shared" si="7"/>
        <v>215</v>
      </c>
      <c r="C220" s="60">
        <f>IFERROR(IF($C$4="TEB0187_REV01",CALC_CONN_TEB0187_REV01!U220,),"---")</f>
        <v>0</v>
      </c>
      <c r="D220" s="59">
        <f>IFERROR(IF($C$4="TEB0187_REV01",CALC_CONN_TEB0187_REV01!D220,),"---")</f>
        <v>0</v>
      </c>
      <c r="E220" s="59">
        <f>IFERROR(IF($C$4="TEB0187_REV01",CALC_CONN_TEB0187_REV01!E220,),"---")</f>
        <v>0</v>
      </c>
      <c r="F220" s="59" t="str">
        <f>IFERROR(IF(VLOOKUP($D220&amp;"-"&amp;$E220,IF($C$4="TEB0187_REV01",CALC_CONN_TEB0187_REV01!$F:$I),4,0)="--","---",IF($C$4="TEB0187_REV01",CALC_CONN_TEB0187_REV01!$G220&amp; " --&gt; " &amp;CALC_CONN_TEB0187_REV01!$I220&amp; " --&gt; ")),"---")</f>
        <v>---</v>
      </c>
      <c r="G220" s="59" t="str">
        <f>IFERROR(IF(VLOOKUP($D220&amp;"-"&amp;$E220,IF($C$4="TEB0187_REV01",CALC_CONN_TEB0187_REV01!$F:$H),3,0)="--",VLOOKUP($D220&amp;"-"&amp;$E220,IF($C$4="TEB0187_REV01",CALC_CONN_TEB0187_REV01!$F:$H),2,0),VLOOKUP($D220&amp;"-"&amp;$E220,IF($C$4="TEB0187_REV01",CALC_CONN_TEB0187_REV01!$F:$H),3,0)),"---")</f>
        <v>---</v>
      </c>
      <c r="H220" s="59" t="str">
        <f>IFERROR(VLOOKUP(G220,IF($C$4="TEB0187_REV01",CALC_CONN_TEB0187_REV01!$G:$T),14,0),"---")</f>
        <v>---</v>
      </c>
      <c r="I220" s="59" t="str">
        <f>IFERROR(VLOOKUP($D220&amp;"-"&amp;$E220,IF($C$4="TEB0187_REV01",CALC_CONN_TEB0187_REV01!$F:$K,"???"),6,0),"---")</f>
        <v>---</v>
      </c>
      <c r="J220" s="61" t="str">
        <f>IFERROR(VLOOKUP($D220&amp;"-"&amp;$E220,IF($C$4="TEB0187_REV01",CALC_CONN_TEB0187_REV01!$F:$M,"???"),8,0),"---")</f>
        <v>---</v>
      </c>
      <c r="K220" s="62" t="str">
        <f>IFERROR(VLOOKUP($D220&amp;"-"&amp;$E220,IF($C$4="TEB0187_REV01",CALC_CONN_TEB0187_REV01!$F:$N),9,0),"---")</f>
        <v>---</v>
      </c>
      <c r="L220" s="59" t="str">
        <f>IFERROR(VLOOKUP(K220,B2B!$H$3:$I$2000,2,0),"---")</f>
        <v>---</v>
      </c>
      <c r="M220" s="59" t="str">
        <f>IFERROR(VLOOKUP(L220,IF($M$4="TEI0187_REV01",RAW_m_TEI0187_REV01!$AD:$AH),5,0),"---")</f>
        <v>---</v>
      </c>
      <c r="N220" s="59" t="str">
        <f>IFERROR(VLOOKUP(L220,IF($M$4="TEI0187_REV01",RAW_m_TEI0187_REV01!$AE:$AJ),6,0),"---")</f>
        <v>---</v>
      </c>
      <c r="O220" s="63" t="str">
        <f>IFERROR(VLOOKUP(L220,IF($M$4="TEI0187_REV01",RAW_m_TEI0187_REV01!$AD:$AE),2,0),"---")</f>
        <v>---</v>
      </c>
      <c r="P220" s="59" t="str">
        <f>IFERROR(VLOOKUP(O220,IF($M$4="TEI0187_REV01",RAW_m_TEI0187_REV01!$AJ:$AK),2,0),"---")</f>
        <v>---</v>
      </c>
      <c r="Q220" s="59" t="str">
        <f>IFERROR(VLOOKUP(L220,IF($M$4="TEI0187_REV01",RAW_m_TEI0187_REV01!$AD:$AF),3,0),"---")</f>
        <v>---</v>
      </c>
      <c r="R220" s="59" t="str">
        <f>IFERROR(VLOOKUP(O220,IF($M$4="TEI0187_REV01",RAW_m_TEI0187_REV01!$AE:$AG),3,0),"---")</f>
        <v>---</v>
      </c>
      <c r="S220" s="59" t="str">
        <f t="shared" si="8"/>
        <v>---</v>
      </c>
    </row>
    <row r="221" spans="2:19" ht="15" customHeight="1" x14ac:dyDescent="0.25">
      <c r="B221" s="59">
        <f t="shared" si="7"/>
        <v>216</v>
      </c>
      <c r="C221" s="60">
        <f>IFERROR(IF($C$4="TEB0187_REV01",CALC_CONN_TEB0187_REV01!U221,),"---")</f>
        <v>0</v>
      </c>
      <c r="D221" s="59">
        <f>IFERROR(IF($C$4="TEB0187_REV01",CALC_CONN_TEB0187_REV01!D221,),"---")</f>
        <v>0</v>
      </c>
      <c r="E221" s="59">
        <f>IFERROR(IF($C$4="TEB0187_REV01",CALC_CONN_TEB0187_REV01!E221,),"---")</f>
        <v>0</v>
      </c>
      <c r="F221" s="59" t="str">
        <f>IFERROR(IF(VLOOKUP($D221&amp;"-"&amp;$E221,IF($C$4="TEB0187_REV01",CALC_CONN_TEB0187_REV01!$F:$I),4,0)="--","---",IF($C$4="TEB0187_REV01",CALC_CONN_TEB0187_REV01!$G221&amp; " --&gt; " &amp;CALC_CONN_TEB0187_REV01!$I221&amp; " --&gt; ")),"---")</f>
        <v>---</v>
      </c>
      <c r="G221" s="59" t="str">
        <f>IFERROR(IF(VLOOKUP($D221&amp;"-"&amp;$E221,IF($C$4="TEB0187_REV01",CALC_CONN_TEB0187_REV01!$F:$H),3,0)="--",VLOOKUP($D221&amp;"-"&amp;$E221,IF($C$4="TEB0187_REV01",CALC_CONN_TEB0187_REV01!$F:$H),2,0),VLOOKUP($D221&amp;"-"&amp;$E221,IF($C$4="TEB0187_REV01",CALC_CONN_TEB0187_REV01!$F:$H),3,0)),"---")</f>
        <v>---</v>
      </c>
      <c r="H221" s="59" t="str">
        <f>IFERROR(VLOOKUP(G221,IF($C$4="TEB0187_REV01",CALC_CONN_TEB0187_REV01!$G:$T),14,0),"---")</f>
        <v>---</v>
      </c>
      <c r="I221" s="59" t="str">
        <f>IFERROR(VLOOKUP($D221&amp;"-"&amp;$E221,IF($C$4="TEB0187_REV01",CALC_CONN_TEB0187_REV01!$F:$K,"???"),6,0),"---")</f>
        <v>---</v>
      </c>
      <c r="J221" s="61" t="str">
        <f>IFERROR(VLOOKUP($D221&amp;"-"&amp;$E221,IF($C$4="TEB0187_REV01",CALC_CONN_TEB0187_REV01!$F:$M,"???"),8,0),"---")</f>
        <v>---</v>
      </c>
      <c r="K221" s="62" t="str">
        <f>IFERROR(VLOOKUP($D221&amp;"-"&amp;$E221,IF($C$4="TEB0187_REV01",CALC_CONN_TEB0187_REV01!$F:$N),9,0),"---")</f>
        <v>---</v>
      </c>
      <c r="L221" s="59" t="str">
        <f>IFERROR(VLOOKUP(K221,B2B!$H$3:$I$2000,2,0),"---")</f>
        <v>---</v>
      </c>
      <c r="M221" s="59" t="str">
        <f>IFERROR(VLOOKUP(L221,IF($M$4="TEI0187_REV01",RAW_m_TEI0187_REV01!$AD:$AH),5,0),"---")</f>
        <v>---</v>
      </c>
      <c r="N221" s="59" t="str">
        <f>IFERROR(VLOOKUP(L221,IF($M$4="TEI0187_REV01",RAW_m_TEI0187_REV01!$AE:$AJ),6,0),"---")</f>
        <v>---</v>
      </c>
      <c r="O221" s="63" t="str">
        <f>IFERROR(VLOOKUP(L221,IF($M$4="TEI0187_REV01",RAW_m_TEI0187_REV01!$AD:$AE),2,0),"---")</f>
        <v>---</v>
      </c>
      <c r="P221" s="59" t="str">
        <f>IFERROR(VLOOKUP(O221,IF($M$4="TEI0187_REV01",RAW_m_TEI0187_REV01!$AJ:$AK),2,0),"---")</f>
        <v>---</v>
      </c>
      <c r="Q221" s="59" t="str">
        <f>IFERROR(VLOOKUP(L221,IF($M$4="TEI0187_REV01",RAW_m_TEI0187_REV01!$AD:$AF),3,0),"---")</f>
        <v>---</v>
      </c>
      <c r="R221" s="59" t="str">
        <f>IFERROR(VLOOKUP(O221,IF($M$4="TEI0187_REV01",RAW_m_TEI0187_REV01!$AE:$AG),3,0),"---")</f>
        <v>---</v>
      </c>
      <c r="S221" s="59" t="str">
        <f t="shared" si="8"/>
        <v>---</v>
      </c>
    </row>
    <row r="222" spans="2:19" ht="15" customHeight="1" x14ac:dyDescent="0.25">
      <c r="B222" s="59">
        <f t="shared" si="7"/>
        <v>217</v>
      </c>
      <c r="C222" s="60">
        <f>IFERROR(IF($C$4="TEB0187_REV01",CALC_CONN_TEB0187_REV01!U222,),"---")</f>
        <v>0</v>
      </c>
      <c r="D222" s="59">
        <f>IFERROR(IF($C$4="TEB0187_REV01",CALC_CONN_TEB0187_REV01!D222,),"---")</f>
        <v>0</v>
      </c>
      <c r="E222" s="59">
        <f>IFERROR(IF($C$4="TEB0187_REV01",CALC_CONN_TEB0187_REV01!E222,),"---")</f>
        <v>0</v>
      </c>
      <c r="F222" s="59" t="str">
        <f>IFERROR(IF(VLOOKUP($D222&amp;"-"&amp;$E222,IF($C$4="TEB0187_REV01",CALC_CONN_TEB0187_REV01!$F:$I),4,0)="--","---",IF($C$4="TEB0187_REV01",CALC_CONN_TEB0187_REV01!$G222&amp; " --&gt; " &amp;CALC_CONN_TEB0187_REV01!$I222&amp; " --&gt; ")),"---")</f>
        <v>---</v>
      </c>
      <c r="G222" s="59" t="str">
        <f>IFERROR(IF(VLOOKUP($D222&amp;"-"&amp;$E222,IF($C$4="TEB0187_REV01",CALC_CONN_TEB0187_REV01!$F:$H),3,0)="--",VLOOKUP($D222&amp;"-"&amp;$E222,IF($C$4="TEB0187_REV01",CALC_CONN_TEB0187_REV01!$F:$H),2,0),VLOOKUP($D222&amp;"-"&amp;$E222,IF($C$4="TEB0187_REV01",CALC_CONN_TEB0187_REV01!$F:$H),3,0)),"---")</f>
        <v>---</v>
      </c>
      <c r="H222" s="59" t="str">
        <f>IFERROR(VLOOKUP(G222,IF($C$4="TEB0187_REV01",CALC_CONN_TEB0187_REV01!$G:$T),14,0),"---")</f>
        <v>---</v>
      </c>
      <c r="I222" s="59" t="str">
        <f>IFERROR(VLOOKUP($D222&amp;"-"&amp;$E222,IF($C$4="TEB0187_REV01",CALC_CONN_TEB0187_REV01!$F:$K,"???"),6,0),"---")</f>
        <v>---</v>
      </c>
      <c r="J222" s="61" t="str">
        <f>IFERROR(VLOOKUP($D222&amp;"-"&amp;$E222,IF($C$4="TEB0187_REV01",CALC_CONN_TEB0187_REV01!$F:$M,"???"),8,0),"---")</f>
        <v>---</v>
      </c>
      <c r="K222" s="62" t="str">
        <f>IFERROR(VLOOKUP($D222&amp;"-"&amp;$E222,IF($C$4="TEB0187_REV01",CALC_CONN_TEB0187_REV01!$F:$N),9,0),"---")</f>
        <v>---</v>
      </c>
      <c r="L222" s="59" t="str">
        <f>IFERROR(VLOOKUP(K222,B2B!$H$3:$I$2000,2,0),"---")</f>
        <v>---</v>
      </c>
      <c r="M222" s="59" t="str">
        <f>IFERROR(VLOOKUP(L222,IF($M$4="TEI0187_REV01",RAW_m_TEI0187_REV01!$AD:$AH),5,0),"---")</f>
        <v>---</v>
      </c>
      <c r="N222" s="59" t="str">
        <f>IFERROR(VLOOKUP(L222,IF($M$4="TEI0187_REV01",RAW_m_TEI0187_REV01!$AE:$AJ),6,0),"---")</f>
        <v>---</v>
      </c>
      <c r="O222" s="63" t="str">
        <f>IFERROR(VLOOKUP(L222,IF($M$4="TEI0187_REV01",RAW_m_TEI0187_REV01!$AD:$AE),2,0),"---")</f>
        <v>---</v>
      </c>
      <c r="P222" s="59" t="str">
        <f>IFERROR(VLOOKUP(O222,IF($M$4="TEI0187_REV01",RAW_m_TEI0187_REV01!$AJ:$AK),2,0),"---")</f>
        <v>---</v>
      </c>
      <c r="Q222" s="59" t="str">
        <f>IFERROR(VLOOKUP(L222,IF($M$4="TEI0187_REV01",RAW_m_TEI0187_REV01!$AD:$AF),3,0),"---")</f>
        <v>---</v>
      </c>
      <c r="R222" s="59" t="str">
        <f>IFERROR(VLOOKUP(O222,IF($M$4="TEI0187_REV01",RAW_m_TEI0187_REV01!$AE:$AG),3,0),"---")</f>
        <v>---</v>
      </c>
      <c r="S222" s="59" t="str">
        <f t="shared" si="8"/>
        <v>---</v>
      </c>
    </row>
    <row r="223" spans="2:19" ht="15" customHeight="1" x14ac:dyDescent="0.25">
      <c r="B223" s="59">
        <f t="shared" si="7"/>
        <v>218</v>
      </c>
      <c r="C223" s="60">
        <f>IFERROR(IF($C$4="TEB0187_REV01",CALC_CONN_TEB0187_REV01!U223,),"---")</f>
        <v>0</v>
      </c>
      <c r="D223" s="59">
        <f>IFERROR(IF($C$4="TEB0187_REV01",CALC_CONN_TEB0187_REV01!D223,),"---")</f>
        <v>0</v>
      </c>
      <c r="E223" s="59">
        <f>IFERROR(IF($C$4="TEB0187_REV01",CALC_CONN_TEB0187_REV01!E223,),"---")</f>
        <v>0</v>
      </c>
      <c r="F223" s="59" t="str">
        <f>IFERROR(IF(VLOOKUP($D223&amp;"-"&amp;$E223,IF($C$4="TEB0187_REV01",CALC_CONN_TEB0187_REV01!$F:$I),4,0)="--","---",IF($C$4="TEB0187_REV01",CALC_CONN_TEB0187_REV01!$G223&amp; " --&gt; " &amp;CALC_CONN_TEB0187_REV01!$I223&amp; " --&gt; ")),"---")</f>
        <v>---</v>
      </c>
      <c r="G223" s="59" t="str">
        <f>IFERROR(IF(VLOOKUP($D223&amp;"-"&amp;$E223,IF($C$4="TEB0187_REV01",CALC_CONN_TEB0187_REV01!$F:$H),3,0)="--",VLOOKUP($D223&amp;"-"&amp;$E223,IF($C$4="TEB0187_REV01",CALC_CONN_TEB0187_REV01!$F:$H),2,0),VLOOKUP($D223&amp;"-"&amp;$E223,IF($C$4="TEB0187_REV01",CALC_CONN_TEB0187_REV01!$F:$H),3,0)),"---")</f>
        <v>---</v>
      </c>
      <c r="H223" s="59" t="str">
        <f>IFERROR(VLOOKUP(G223,IF($C$4="TEB0187_REV01",CALC_CONN_TEB0187_REV01!$G:$T),14,0),"---")</f>
        <v>---</v>
      </c>
      <c r="I223" s="59" t="str">
        <f>IFERROR(VLOOKUP($D223&amp;"-"&amp;$E223,IF($C$4="TEB0187_REV01",CALC_CONN_TEB0187_REV01!$F:$K,"???"),6,0),"---")</f>
        <v>---</v>
      </c>
      <c r="J223" s="61" t="str">
        <f>IFERROR(VLOOKUP($D223&amp;"-"&amp;$E223,IF($C$4="TEB0187_REV01",CALC_CONN_TEB0187_REV01!$F:$M,"???"),8,0),"---")</f>
        <v>---</v>
      </c>
      <c r="K223" s="62" t="str">
        <f>IFERROR(VLOOKUP($D223&amp;"-"&amp;$E223,IF($C$4="TEB0187_REV01",CALC_CONN_TEB0187_REV01!$F:$N),9,0),"---")</f>
        <v>---</v>
      </c>
      <c r="L223" s="59" t="str">
        <f>IFERROR(VLOOKUP(K223,B2B!$H$3:$I$2000,2,0),"---")</f>
        <v>---</v>
      </c>
      <c r="M223" s="59" t="str">
        <f>IFERROR(VLOOKUP(L223,IF($M$4="TEI0187_REV01",RAW_m_TEI0187_REV01!$AD:$AH),5,0),"---")</f>
        <v>---</v>
      </c>
      <c r="N223" s="59" t="str">
        <f>IFERROR(VLOOKUP(L223,IF($M$4="TEI0187_REV01",RAW_m_TEI0187_REV01!$AE:$AJ),6,0),"---")</f>
        <v>---</v>
      </c>
      <c r="O223" s="63" t="str">
        <f>IFERROR(VLOOKUP(L223,IF($M$4="TEI0187_REV01",RAW_m_TEI0187_REV01!$AD:$AE),2,0),"---")</f>
        <v>---</v>
      </c>
      <c r="P223" s="59" t="str">
        <f>IFERROR(VLOOKUP(O223,IF($M$4="TEI0187_REV01",RAW_m_TEI0187_REV01!$AJ:$AK),2,0),"---")</f>
        <v>---</v>
      </c>
      <c r="Q223" s="59" t="str">
        <f>IFERROR(VLOOKUP(L223,IF($M$4="TEI0187_REV01",RAW_m_TEI0187_REV01!$AD:$AF),3,0),"---")</f>
        <v>---</v>
      </c>
      <c r="R223" s="59" t="str">
        <f>IFERROR(VLOOKUP(O223,IF($M$4="TEI0187_REV01",RAW_m_TEI0187_REV01!$AE:$AG),3,0),"---")</f>
        <v>---</v>
      </c>
      <c r="S223" s="59" t="str">
        <f t="shared" si="8"/>
        <v>---</v>
      </c>
    </row>
    <row r="224" spans="2:19" ht="15" customHeight="1" x14ac:dyDescent="0.25">
      <c r="B224" s="59">
        <f t="shared" si="7"/>
        <v>219</v>
      </c>
      <c r="C224" s="60">
        <f>IFERROR(IF($C$4="TEB0187_REV01",CALC_CONN_TEB0187_REV01!U224,),"---")</f>
        <v>0</v>
      </c>
      <c r="D224" s="59">
        <f>IFERROR(IF($C$4="TEB0187_REV01",CALC_CONN_TEB0187_REV01!D224,),"---")</f>
        <v>0</v>
      </c>
      <c r="E224" s="59">
        <f>IFERROR(IF($C$4="TEB0187_REV01",CALC_CONN_TEB0187_REV01!E224,),"---")</f>
        <v>0</v>
      </c>
      <c r="F224" s="59" t="str">
        <f>IFERROR(IF(VLOOKUP($D224&amp;"-"&amp;$E224,IF($C$4="TEB0187_REV01",CALC_CONN_TEB0187_REV01!$F:$I),4,0)="--","---",IF($C$4="TEB0187_REV01",CALC_CONN_TEB0187_REV01!$G224&amp; " --&gt; " &amp;CALC_CONN_TEB0187_REV01!$I224&amp; " --&gt; ")),"---")</f>
        <v>---</v>
      </c>
      <c r="G224" s="59" t="str">
        <f>IFERROR(IF(VLOOKUP($D224&amp;"-"&amp;$E224,IF($C$4="TEB0187_REV01",CALC_CONN_TEB0187_REV01!$F:$H),3,0)="--",VLOOKUP($D224&amp;"-"&amp;$E224,IF($C$4="TEB0187_REV01",CALC_CONN_TEB0187_REV01!$F:$H),2,0),VLOOKUP($D224&amp;"-"&amp;$E224,IF($C$4="TEB0187_REV01",CALC_CONN_TEB0187_REV01!$F:$H),3,0)),"---")</f>
        <v>---</v>
      </c>
      <c r="H224" s="59" t="str">
        <f>IFERROR(VLOOKUP(G224,IF($C$4="TEB0187_REV01",CALC_CONN_TEB0187_REV01!$G:$T),14,0),"---")</f>
        <v>---</v>
      </c>
      <c r="I224" s="59" t="str">
        <f>IFERROR(VLOOKUP($D224&amp;"-"&amp;$E224,IF($C$4="TEB0187_REV01",CALC_CONN_TEB0187_REV01!$F:$K,"???"),6,0),"---")</f>
        <v>---</v>
      </c>
      <c r="J224" s="61" t="str">
        <f>IFERROR(VLOOKUP($D224&amp;"-"&amp;$E224,IF($C$4="TEB0187_REV01",CALC_CONN_TEB0187_REV01!$F:$M,"???"),8,0),"---")</f>
        <v>---</v>
      </c>
      <c r="K224" s="62" t="str">
        <f>IFERROR(VLOOKUP($D224&amp;"-"&amp;$E224,IF($C$4="TEB0187_REV01",CALC_CONN_TEB0187_REV01!$F:$N),9,0),"---")</f>
        <v>---</v>
      </c>
      <c r="L224" s="59" t="str">
        <f>IFERROR(VLOOKUP(K224,B2B!$H$3:$I$2000,2,0),"---")</f>
        <v>---</v>
      </c>
      <c r="M224" s="59" t="str">
        <f>IFERROR(VLOOKUP(L224,IF($M$4="TEI0187_REV01",RAW_m_TEI0187_REV01!$AD:$AH),5,0),"---")</f>
        <v>---</v>
      </c>
      <c r="N224" s="59" t="str">
        <f>IFERROR(VLOOKUP(L224,IF($M$4="TEI0187_REV01",RAW_m_TEI0187_REV01!$AE:$AJ),6,0),"---")</f>
        <v>---</v>
      </c>
      <c r="O224" s="63" t="str">
        <f>IFERROR(VLOOKUP(L224,IF($M$4="TEI0187_REV01",RAW_m_TEI0187_REV01!$AD:$AE),2,0),"---")</f>
        <v>---</v>
      </c>
      <c r="P224" s="59" t="str">
        <f>IFERROR(VLOOKUP(O224,IF($M$4="TEI0187_REV01",RAW_m_TEI0187_REV01!$AJ:$AK),2,0),"---")</f>
        <v>---</v>
      </c>
      <c r="Q224" s="59" t="str">
        <f>IFERROR(VLOOKUP(L224,IF($M$4="TEI0187_REV01",RAW_m_TEI0187_REV01!$AD:$AF),3,0),"---")</f>
        <v>---</v>
      </c>
      <c r="R224" s="59" t="str">
        <f>IFERROR(VLOOKUP(O224,IF($M$4="TEI0187_REV01",RAW_m_TEI0187_REV01!$AE:$AG),3,0),"---")</f>
        <v>---</v>
      </c>
      <c r="S224" s="59" t="str">
        <f t="shared" si="8"/>
        <v>---</v>
      </c>
    </row>
    <row r="225" spans="2:19" ht="15" customHeight="1" x14ac:dyDescent="0.25">
      <c r="B225" s="59">
        <f t="shared" si="7"/>
        <v>220</v>
      </c>
      <c r="C225" s="60">
        <f>IFERROR(IF($C$4="TEB0187_REV01",CALC_CONN_TEB0187_REV01!U225,),"---")</f>
        <v>0</v>
      </c>
      <c r="D225" s="59">
        <f>IFERROR(IF($C$4="TEB0187_REV01",CALC_CONN_TEB0187_REV01!D225,),"---")</f>
        <v>0</v>
      </c>
      <c r="E225" s="59">
        <f>IFERROR(IF($C$4="TEB0187_REV01",CALC_CONN_TEB0187_REV01!E225,),"---")</f>
        <v>0</v>
      </c>
      <c r="F225" s="59" t="str">
        <f>IFERROR(IF(VLOOKUP($D225&amp;"-"&amp;$E225,IF($C$4="TEB0187_REV01",CALC_CONN_TEB0187_REV01!$F:$I),4,0)="--","---",IF($C$4="TEB0187_REV01",CALC_CONN_TEB0187_REV01!$G225&amp; " --&gt; " &amp;CALC_CONN_TEB0187_REV01!$I225&amp; " --&gt; ")),"---")</f>
        <v>---</v>
      </c>
      <c r="G225" s="59" t="str">
        <f>IFERROR(IF(VLOOKUP($D225&amp;"-"&amp;$E225,IF($C$4="TEB0187_REV01",CALC_CONN_TEB0187_REV01!$F:$H),3,0)="--",VLOOKUP($D225&amp;"-"&amp;$E225,IF($C$4="TEB0187_REV01",CALC_CONN_TEB0187_REV01!$F:$H),2,0),VLOOKUP($D225&amp;"-"&amp;$E225,IF($C$4="TEB0187_REV01",CALC_CONN_TEB0187_REV01!$F:$H),3,0)),"---")</f>
        <v>---</v>
      </c>
      <c r="H225" s="59" t="str">
        <f>IFERROR(VLOOKUP(G225,IF($C$4="TEB0187_REV01",CALC_CONN_TEB0187_REV01!$G:$T),14,0),"---")</f>
        <v>---</v>
      </c>
      <c r="I225" s="59" t="str">
        <f>IFERROR(VLOOKUP($D225&amp;"-"&amp;$E225,IF($C$4="TEB0187_REV01",CALC_CONN_TEB0187_REV01!$F:$K,"???"),6,0),"---")</f>
        <v>---</v>
      </c>
      <c r="J225" s="61" t="str">
        <f>IFERROR(VLOOKUP($D225&amp;"-"&amp;$E225,IF($C$4="TEB0187_REV01",CALC_CONN_TEB0187_REV01!$F:$M,"???"),8,0),"---")</f>
        <v>---</v>
      </c>
      <c r="K225" s="62" t="str">
        <f>IFERROR(VLOOKUP($D225&amp;"-"&amp;$E225,IF($C$4="TEB0187_REV01",CALC_CONN_TEB0187_REV01!$F:$N),9,0),"---")</f>
        <v>---</v>
      </c>
      <c r="L225" s="59" t="str">
        <f>IFERROR(VLOOKUP(K225,B2B!$H$3:$I$2000,2,0),"---")</f>
        <v>---</v>
      </c>
      <c r="M225" s="59" t="str">
        <f>IFERROR(VLOOKUP(L225,IF($M$4="TEI0187_REV01",RAW_m_TEI0187_REV01!$AD:$AH),5,0),"---")</f>
        <v>---</v>
      </c>
      <c r="N225" s="59" t="str">
        <f>IFERROR(VLOOKUP(L225,IF($M$4="TEI0187_REV01",RAW_m_TEI0187_REV01!$AE:$AJ),6,0),"---")</f>
        <v>---</v>
      </c>
      <c r="O225" s="63" t="str">
        <f>IFERROR(VLOOKUP(L225,IF($M$4="TEI0187_REV01",RAW_m_TEI0187_REV01!$AD:$AE),2,0),"---")</f>
        <v>---</v>
      </c>
      <c r="P225" s="59" t="str">
        <f>IFERROR(VLOOKUP(O225,IF($M$4="TEI0187_REV01",RAW_m_TEI0187_REV01!$AJ:$AK),2,0),"---")</f>
        <v>---</v>
      </c>
      <c r="Q225" s="59" t="str">
        <f>IFERROR(VLOOKUP(L225,IF($M$4="TEI0187_REV01",RAW_m_TEI0187_REV01!$AD:$AF),3,0),"---")</f>
        <v>---</v>
      </c>
      <c r="R225" s="59" t="str">
        <f>IFERROR(VLOOKUP(O225,IF($M$4="TEI0187_REV01",RAW_m_TEI0187_REV01!$AE:$AG),3,0),"---")</f>
        <v>---</v>
      </c>
      <c r="S225" s="59" t="str">
        <f t="shared" si="8"/>
        <v>---</v>
      </c>
    </row>
    <row r="226" spans="2:19" ht="15" customHeight="1" x14ac:dyDescent="0.25">
      <c r="B226" s="59">
        <f t="shared" si="7"/>
        <v>221</v>
      </c>
      <c r="C226" s="60">
        <f>IFERROR(IF($C$4="TEB0187_REV01",CALC_CONN_TEB0187_REV01!U226,),"---")</f>
        <v>0</v>
      </c>
      <c r="D226" s="59">
        <f>IFERROR(IF($C$4="TEB0187_REV01",CALC_CONN_TEB0187_REV01!D226,),"---")</f>
        <v>0</v>
      </c>
      <c r="E226" s="59">
        <f>IFERROR(IF($C$4="TEB0187_REV01",CALC_CONN_TEB0187_REV01!E226,),"---")</f>
        <v>0</v>
      </c>
      <c r="F226" s="59" t="str">
        <f>IFERROR(IF(VLOOKUP($D226&amp;"-"&amp;$E226,IF($C$4="TEB0187_REV01",CALC_CONN_TEB0187_REV01!$F:$I),4,0)="--","---",IF($C$4="TEB0187_REV01",CALC_CONN_TEB0187_REV01!$G226&amp; " --&gt; " &amp;CALC_CONN_TEB0187_REV01!$I226&amp; " --&gt; ")),"---")</f>
        <v>---</v>
      </c>
      <c r="G226" s="59" t="str">
        <f>IFERROR(IF(VLOOKUP($D226&amp;"-"&amp;$E226,IF($C$4="TEB0187_REV01",CALC_CONN_TEB0187_REV01!$F:$H),3,0)="--",VLOOKUP($D226&amp;"-"&amp;$E226,IF($C$4="TEB0187_REV01",CALC_CONN_TEB0187_REV01!$F:$H),2,0),VLOOKUP($D226&amp;"-"&amp;$E226,IF($C$4="TEB0187_REV01",CALC_CONN_TEB0187_REV01!$F:$H),3,0)),"---")</f>
        <v>---</v>
      </c>
      <c r="H226" s="59" t="str">
        <f>IFERROR(VLOOKUP(G226,IF($C$4="TEB0187_REV01",CALC_CONN_TEB0187_REV01!$G:$T),14,0),"---")</f>
        <v>---</v>
      </c>
      <c r="I226" s="59" t="str">
        <f>IFERROR(VLOOKUP($D226&amp;"-"&amp;$E226,IF($C$4="TEB0187_REV01",CALC_CONN_TEB0187_REV01!$F:$K,"???"),6,0),"---")</f>
        <v>---</v>
      </c>
      <c r="J226" s="61" t="str">
        <f>IFERROR(VLOOKUP($D226&amp;"-"&amp;$E226,IF($C$4="TEB0187_REV01",CALC_CONN_TEB0187_REV01!$F:$M,"???"),8,0),"---")</f>
        <v>---</v>
      </c>
      <c r="K226" s="62" t="str">
        <f>IFERROR(VLOOKUP($D226&amp;"-"&amp;$E226,IF($C$4="TEB0187_REV01",CALC_CONN_TEB0187_REV01!$F:$N),9,0),"---")</f>
        <v>---</v>
      </c>
      <c r="L226" s="59" t="str">
        <f>IFERROR(VLOOKUP(K226,B2B!$H$3:$I$2000,2,0),"---")</f>
        <v>---</v>
      </c>
      <c r="M226" s="59" t="str">
        <f>IFERROR(VLOOKUP(L226,IF($M$4="TEI0187_REV01",RAW_m_TEI0187_REV01!$AD:$AH),5,0),"---")</f>
        <v>---</v>
      </c>
      <c r="N226" s="59" t="str">
        <f>IFERROR(VLOOKUP(L226,IF($M$4="TEI0187_REV01",RAW_m_TEI0187_REV01!$AE:$AJ),6,0),"---")</f>
        <v>---</v>
      </c>
      <c r="O226" s="63" t="str">
        <f>IFERROR(VLOOKUP(L226,IF($M$4="TEI0187_REV01",RAW_m_TEI0187_REV01!$AD:$AE),2,0),"---")</f>
        <v>---</v>
      </c>
      <c r="P226" s="59" t="str">
        <f>IFERROR(VLOOKUP(O226,IF($M$4="TEI0187_REV01",RAW_m_TEI0187_REV01!$AJ:$AK),2,0),"---")</f>
        <v>---</v>
      </c>
      <c r="Q226" s="59" t="str">
        <f>IFERROR(VLOOKUP(L226,IF($M$4="TEI0187_REV01",RAW_m_TEI0187_REV01!$AD:$AF),3,0),"---")</f>
        <v>---</v>
      </c>
      <c r="R226" s="59" t="str">
        <f>IFERROR(VLOOKUP(O226,IF($M$4="TEI0187_REV01",RAW_m_TEI0187_REV01!$AE:$AG),3,0),"---")</f>
        <v>---</v>
      </c>
      <c r="S226" s="59" t="str">
        <f t="shared" si="8"/>
        <v>---</v>
      </c>
    </row>
    <row r="227" spans="2:19" ht="15" customHeight="1" x14ac:dyDescent="0.25">
      <c r="B227" s="59">
        <f t="shared" si="7"/>
        <v>222</v>
      </c>
      <c r="C227" s="60">
        <f>IFERROR(IF($C$4="TEB0187_REV01",CALC_CONN_TEB0187_REV01!U227,),"---")</f>
        <v>0</v>
      </c>
      <c r="D227" s="59">
        <f>IFERROR(IF($C$4="TEB0187_REV01",CALC_CONN_TEB0187_REV01!D227,),"---")</f>
        <v>0</v>
      </c>
      <c r="E227" s="59">
        <f>IFERROR(IF($C$4="TEB0187_REV01",CALC_CONN_TEB0187_REV01!E227,),"---")</f>
        <v>0</v>
      </c>
      <c r="F227" s="59" t="str">
        <f>IFERROR(IF(VLOOKUP($D227&amp;"-"&amp;$E227,IF($C$4="TEB0187_REV01",CALC_CONN_TEB0187_REV01!$F:$I),4,0)="--","---",IF($C$4="TEB0187_REV01",CALC_CONN_TEB0187_REV01!$G227&amp; " --&gt; " &amp;CALC_CONN_TEB0187_REV01!$I227&amp; " --&gt; ")),"---")</f>
        <v>---</v>
      </c>
      <c r="G227" s="59" t="str">
        <f>IFERROR(IF(VLOOKUP($D227&amp;"-"&amp;$E227,IF($C$4="TEB0187_REV01",CALC_CONN_TEB0187_REV01!$F:$H),3,0)="--",VLOOKUP($D227&amp;"-"&amp;$E227,IF($C$4="TEB0187_REV01",CALC_CONN_TEB0187_REV01!$F:$H),2,0),VLOOKUP($D227&amp;"-"&amp;$E227,IF($C$4="TEB0187_REV01",CALC_CONN_TEB0187_REV01!$F:$H),3,0)),"---")</f>
        <v>---</v>
      </c>
      <c r="H227" s="59" t="str">
        <f>IFERROR(VLOOKUP(G227,IF($C$4="TEB0187_REV01",CALC_CONN_TEB0187_REV01!$G:$T),14,0),"---")</f>
        <v>---</v>
      </c>
      <c r="I227" s="59" t="str">
        <f>IFERROR(VLOOKUP($D227&amp;"-"&amp;$E227,IF($C$4="TEB0187_REV01",CALC_CONN_TEB0187_REV01!$F:$K,"???"),6,0),"---")</f>
        <v>---</v>
      </c>
      <c r="J227" s="61" t="str">
        <f>IFERROR(VLOOKUP($D227&amp;"-"&amp;$E227,IF($C$4="TEB0187_REV01",CALC_CONN_TEB0187_REV01!$F:$M,"???"),8,0),"---")</f>
        <v>---</v>
      </c>
      <c r="K227" s="62" t="str">
        <f>IFERROR(VLOOKUP($D227&amp;"-"&amp;$E227,IF($C$4="TEB0187_REV01",CALC_CONN_TEB0187_REV01!$F:$N),9,0),"---")</f>
        <v>---</v>
      </c>
      <c r="L227" s="59" t="str">
        <f>IFERROR(VLOOKUP(K227,B2B!$H$3:$I$2000,2,0),"---")</f>
        <v>---</v>
      </c>
      <c r="M227" s="59" t="str">
        <f>IFERROR(VLOOKUP(L227,IF($M$4="TEI0187_REV01",RAW_m_TEI0187_REV01!$AD:$AH),5,0),"---")</f>
        <v>---</v>
      </c>
      <c r="N227" s="59" t="str">
        <f>IFERROR(VLOOKUP(L227,IF($M$4="TEI0187_REV01",RAW_m_TEI0187_REV01!$AE:$AJ),6,0),"---")</f>
        <v>---</v>
      </c>
      <c r="O227" s="63" t="str">
        <f>IFERROR(VLOOKUP(L227,IF($M$4="TEI0187_REV01",RAW_m_TEI0187_REV01!$AD:$AE),2,0),"---")</f>
        <v>---</v>
      </c>
      <c r="P227" s="59" t="str">
        <f>IFERROR(VLOOKUP(O227,IF($M$4="TEI0187_REV01",RAW_m_TEI0187_REV01!$AJ:$AK),2,0),"---")</f>
        <v>---</v>
      </c>
      <c r="Q227" s="59" t="str">
        <f>IFERROR(VLOOKUP(L227,IF($M$4="TEI0187_REV01",RAW_m_TEI0187_REV01!$AD:$AF),3,0),"---")</f>
        <v>---</v>
      </c>
      <c r="R227" s="59" t="str">
        <f>IFERROR(VLOOKUP(O227,IF($M$4="TEI0187_REV01",RAW_m_TEI0187_REV01!$AE:$AG),3,0),"---")</f>
        <v>---</v>
      </c>
      <c r="S227" s="59" t="str">
        <f t="shared" si="8"/>
        <v>---</v>
      </c>
    </row>
    <row r="228" spans="2:19" ht="15" customHeight="1" x14ac:dyDescent="0.25">
      <c r="B228" s="59">
        <f t="shared" si="7"/>
        <v>223</v>
      </c>
      <c r="C228" s="60">
        <f>IFERROR(IF($C$4="TEB0187_REV01",CALC_CONN_TEB0187_REV01!U228,),"---")</f>
        <v>0</v>
      </c>
      <c r="D228" s="59">
        <f>IFERROR(IF($C$4="TEB0187_REV01",CALC_CONN_TEB0187_REV01!D228,),"---")</f>
        <v>0</v>
      </c>
      <c r="E228" s="59">
        <f>IFERROR(IF($C$4="TEB0187_REV01",CALC_CONN_TEB0187_REV01!E228,),"---")</f>
        <v>0</v>
      </c>
      <c r="F228" s="59" t="str">
        <f>IFERROR(IF(VLOOKUP($D228&amp;"-"&amp;$E228,IF($C$4="TEB0187_REV01",CALC_CONN_TEB0187_REV01!$F:$I),4,0)="--","---",IF($C$4="TEB0187_REV01",CALC_CONN_TEB0187_REV01!$G228&amp; " --&gt; " &amp;CALC_CONN_TEB0187_REV01!$I228&amp; " --&gt; ")),"---")</f>
        <v>---</v>
      </c>
      <c r="G228" s="59" t="str">
        <f>IFERROR(IF(VLOOKUP($D228&amp;"-"&amp;$E228,IF($C$4="TEB0187_REV01",CALC_CONN_TEB0187_REV01!$F:$H),3,0)="--",VLOOKUP($D228&amp;"-"&amp;$E228,IF($C$4="TEB0187_REV01",CALC_CONN_TEB0187_REV01!$F:$H),2,0),VLOOKUP($D228&amp;"-"&amp;$E228,IF($C$4="TEB0187_REV01",CALC_CONN_TEB0187_REV01!$F:$H),3,0)),"---")</f>
        <v>---</v>
      </c>
      <c r="H228" s="59" t="str">
        <f>IFERROR(VLOOKUP(G228,IF($C$4="TEB0187_REV01",CALC_CONN_TEB0187_REV01!$G:$T),14,0),"---")</f>
        <v>---</v>
      </c>
      <c r="I228" s="59" t="str">
        <f>IFERROR(VLOOKUP($D228&amp;"-"&amp;$E228,IF($C$4="TEB0187_REV01",CALC_CONN_TEB0187_REV01!$F:$K,"???"),6,0),"---")</f>
        <v>---</v>
      </c>
      <c r="J228" s="61" t="str">
        <f>IFERROR(VLOOKUP($D228&amp;"-"&amp;$E228,IF($C$4="TEB0187_REV01",CALC_CONN_TEB0187_REV01!$F:$M,"???"),8,0),"---")</f>
        <v>---</v>
      </c>
      <c r="K228" s="62" t="str">
        <f>IFERROR(VLOOKUP($D228&amp;"-"&amp;$E228,IF($C$4="TEB0187_REV01",CALC_CONN_TEB0187_REV01!$F:$N),9,0),"---")</f>
        <v>---</v>
      </c>
      <c r="L228" s="59" t="str">
        <f>IFERROR(VLOOKUP(K228,B2B!$H$3:$I$2000,2,0),"---")</f>
        <v>---</v>
      </c>
      <c r="M228" s="59" t="str">
        <f>IFERROR(VLOOKUP(L228,IF($M$4="TEI0187_REV01",RAW_m_TEI0187_REV01!$AD:$AH),5,0),"---")</f>
        <v>---</v>
      </c>
      <c r="N228" s="59" t="str">
        <f>IFERROR(VLOOKUP(L228,IF($M$4="TEI0187_REV01",RAW_m_TEI0187_REV01!$AE:$AJ),6,0),"---")</f>
        <v>---</v>
      </c>
      <c r="O228" s="63" t="str">
        <f>IFERROR(VLOOKUP(L228,IF($M$4="TEI0187_REV01",RAW_m_TEI0187_REV01!$AD:$AE),2,0),"---")</f>
        <v>---</v>
      </c>
      <c r="P228" s="59" t="str">
        <f>IFERROR(VLOOKUP(O228,IF($M$4="TEI0187_REV01",RAW_m_TEI0187_REV01!$AJ:$AK),2,0),"---")</f>
        <v>---</v>
      </c>
      <c r="Q228" s="59" t="str">
        <f>IFERROR(VLOOKUP(L228,IF($M$4="TEI0187_REV01",RAW_m_TEI0187_REV01!$AD:$AF),3,0),"---")</f>
        <v>---</v>
      </c>
      <c r="R228" s="59" t="str">
        <f>IFERROR(VLOOKUP(O228,IF($M$4="TEI0187_REV01",RAW_m_TEI0187_REV01!$AE:$AG),3,0),"---")</f>
        <v>---</v>
      </c>
      <c r="S228" s="59" t="str">
        <f t="shared" si="8"/>
        <v>---</v>
      </c>
    </row>
    <row r="229" spans="2:19" ht="15" customHeight="1" x14ac:dyDescent="0.25">
      <c r="B229" s="59">
        <f t="shared" si="7"/>
        <v>224</v>
      </c>
      <c r="C229" s="60">
        <f>IFERROR(IF($C$4="TEB0187_REV01",CALC_CONN_TEB0187_REV01!U229,),"---")</f>
        <v>0</v>
      </c>
      <c r="D229" s="59">
        <f>IFERROR(IF($C$4="TEB0187_REV01",CALC_CONN_TEB0187_REV01!D229,),"---")</f>
        <v>0</v>
      </c>
      <c r="E229" s="59">
        <f>IFERROR(IF($C$4="TEB0187_REV01",CALC_CONN_TEB0187_REV01!E229,),"---")</f>
        <v>0</v>
      </c>
      <c r="F229" s="59" t="str">
        <f>IFERROR(IF(VLOOKUP($D229&amp;"-"&amp;$E229,IF($C$4="TEB0187_REV01",CALC_CONN_TEB0187_REV01!$F:$I),4,0)="--","---",IF($C$4="TEB0187_REV01",CALC_CONN_TEB0187_REV01!$G229&amp; " --&gt; " &amp;CALC_CONN_TEB0187_REV01!$I229&amp; " --&gt; ")),"---")</f>
        <v>---</v>
      </c>
      <c r="G229" s="59" t="str">
        <f>IFERROR(IF(VLOOKUP($D229&amp;"-"&amp;$E229,IF($C$4="TEB0187_REV01",CALC_CONN_TEB0187_REV01!$F:$H),3,0)="--",VLOOKUP($D229&amp;"-"&amp;$E229,IF($C$4="TEB0187_REV01",CALC_CONN_TEB0187_REV01!$F:$H),2,0),VLOOKUP($D229&amp;"-"&amp;$E229,IF($C$4="TEB0187_REV01",CALC_CONN_TEB0187_REV01!$F:$H),3,0)),"---")</f>
        <v>---</v>
      </c>
      <c r="H229" s="59" t="str">
        <f>IFERROR(VLOOKUP(G229,IF($C$4="TEB0187_REV01",CALC_CONN_TEB0187_REV01!$G:$T),14,0),"---")</f>
        <v>---</v>
      </c>
      <c r="I229" s="59" t="str">
        <f>IFERROR(VLOOKUP($D229&amp;"-"&amp;$E229,IF($C$4="TEB0187_REV01",CALC_CONN_TEB0187_REV01!$F:$K,"???"),6,0),"---")</f>
        <v>---</v>
      </c>
      <c r="J229" s="61" t="str">
        <f>IFERROR(VLOOKUP($D229&amp;"-"&amp;$E229,IF($C$4="TEB0187_REV01",CALC_CONN_TEB0187_REV01!$F:$M,"???"),8,0),"---")</f>
        <v>---</v>
      </c>
      <c r="K229" s="62" t="str">
        <f>IFERROR(VLOOKUP($D229&amp;"-"&amp;$E229,IF($C$4="TEB0187_REV01",CALC_CONN_TEB0187_REV01!$F:$N),9,0),"---")</f>
        <v>---</v>
      </c>
      <c r="L229" s="59" t="str">
        <f>IFERROR(VLOOKUP(K229,B2B!$H$3:$I$2000,2,0),"---")</f>
        <v>---</v>
      </c>
      <c r="M229" s="59" t="str">
        <f>IFERROR(VLOOKUP(L229,IF($M$4="TEI0187_REV01",RAW_m_TEI0187_REV01!$AD:$AH),5,0),"---")</f>
        <v>---</v>
      </c>
      <c r="N229" s="59" t="str">
        <f>IFERROR(VLOOKUP(L229,IF($M$4="TEI0187_REV01",RAW_m_TEI0187_REV01!$AE:$AJ),6,0),"---")</f>
        <v>---</v>
      </c>
      <c r="O229" s="63" t="str">
        <f>IFERROR(VLOOKUP(L229,IF($M$4="TEI0187_REV01",RAW_m_TEI0187_REV01!$AD:$AE),2,0),"---")</f>
        <v>---</v>
      </c>
      <c r="P229" s="59" t="str">
        <f>IFERROR(VLOOKUP(O229,IF($M$4="TEI0187_REV01",RAW_m_TEI0187_REV01!$AJ:$AK),2,0),"---")</f>
        <v>---</v>
      </c>
      <c r="Q229" s="59" t="str">
        <f>IFERROR(VLOOKUP(L229,IF($M$4="TEI0187_REV01",RAW_m_TEI0187_REV01!$AD:$AF),3,0),"---")</f>
        <v>---</v>
      </c>
      <c r="R229" s="59" t="str">
        <f>IFERROR(VLOOKUP(O229,IF($M$4="TEI0187_REV01",RAW_m_TEI0187_REV01!$AE:$AG),3,0),"---")</f>
        <v>---</v>
      </c>
      <c r="S229" s="59" t="str">
        <f t="shared" si="8"/>
        <v>---</v>
      </c>
    </row>
    <row r="230" spans="2:19" ht="15" customHeight="1" x14ac:dyDescent="0.25">
      <c r="B230" s="59">
        <f t="shared" si="7"/>
        <v>225</v>
      </c>
      <c r="C230" s="60">
        <f>IFERROR(IF($C$4="TEB0187_REV01",CALC_CONN_TEB0187_REV01!U230,),"---")</f>
        <v>0</v>
      </c>
      <c r="D230" s="59">
        <f>IFERROR(IF($C$4="TEB0187_REV01",CALC_CONN_TEB0187_REV01!D230,),"---")</f>
        <v>0</v>
      </c>
      <c r="E230" s="59">
        <f>IFERROR(IF($C$4="TEB0187_REV01",CALC_CONN_TEB0187_REV01!E230,),"---")</f>
        <v>0</v>
      </c>
      <c r="F230" s="59" t="str">
        <f>IFERROR(IF(VLOOKUP($D230&amp;"-"&amp;$E230,IF($C$4="TEB0187_REV01",CALC_CONN_TEB0187_REV01!$F:$I),4,0)="--","---",IF($C$4="TEB0187_REV01",CALC_CONN_TEB0187_REV01!$G230&amp; " --&gt; " &amp;CALC_CONN_TEB0187_REV01!$I230&amp; " --&gt; ")),"---")</f>
        <v>---</v>
      </c>
      <c r="G230" s="59" t="str">
        <f>IFERROR(IF(VLOOKUP($D230&amp;"-"&amp;$E230,IF($C$4="TEB0187_REV01",CALC_CONN_TEB0187_REV01!$F:$H),3,0)="--",VLOOKUP($D230&amp;"-"&amp;$E230,IF($C$4="TEB0187_REV01",CALC_CONN_TEB0187_REV01!$F:$H),2,0),VLOOKUP($D230&amp;"-"&amp;$E230,IF($C$4="TEB0187_REV01",CALC_CONN_TEB0187_REV01!$F:$H),3,0)),"---")</f>
        <v>---</v>
      </c>
      <c r="H230" s="59" t="str">
        <f>IFERROR(VLOOKUP(G230,IF($C$4="TEB0187_REV01",CALC_CONN_TEB0187_REV01!$G:$T),14,0),"---")</f>
        <v>---</v>
      </c>
      <c r="I230" s="59" t="str">
        <f>IFERROR(VLOOKUP($D230&amp;"-"&amp;$E230,IF($C$4="TEB0187_REV01",CALC_CONN_TEB0187_REV01!$F:$K,"???"),6,0),"---")</f>
        <v>---</v>
      </c>
      <c r="J230" s="61" t="str">
        <f>IFERROR(VLOOKUP($D230&amp;"-"&amp;$E230,IF($C$4="TEB0187_REV01",CALC_CONN_TEB0187_REV01!$F:$M,"???"),8,0),"---")</f>
        <v>---</v>
      </c>
      <c r="K230" s="62" t="str">
        <f>IFERROR(VLOOKUP($D230&amp;"-"&amp;$E230,IF($C$4="TEB0187_REV01",CALC_CONN_TEB0187_REV01!$F:$N),9,0),"---")</f>
        <v>---</v>
      </c>
      <c r="L230" s="59" t="str">
        <f>IFERROR(VLOOKUP(K230,B2B!$H$3:$I$2000,2,0),"---")</f>
        <v>---</v>
      </c>
      <c r="M230" s="59" t="str">
        <f>IFERROR(VLOOKUP(L230,IF($M$4="TEI0187_REV01",RAW_m_TEI0187_REV01!$AD:$AH),5,0),"---")</f>
        <v>---</v>
      </c>
      <c r="N230" s="59" t="str">
        <f>IFERROR(VLOOKUP(L230,IF($M$4="TEI0187_REV01",RAW_m_TEI0187_REV01!$AE:$AJ),6,0),"---")</f>
        <v>---</v>
      </c>
      <c r="O230" s="63" t="str">
        <f>IFERROR(VLOOKUP(L230,IF($M$4="TEI0187_REV01",RAW_m_TEI0187_REV01!$AD:$AE),2,0),"---")</f>
        <v>---</v>
      </c>
      <c r="P230" s="59" t="str">
        <f>IFERROR(VLOOKUP(O230,IF($M$4="TEI0187_REV01",RAW_m_TEI0187_REV01!$AJ:$AK),2,0),"---")</f>
        <v>---</v>
      </c>
      <c r="Q230" s="59" t="str">
        <f>IFERROR(VLOOKUP(L230,IF($M$4="TEI0187_REV01",RAW_m_TEI0187_REV01!$AD:$AF),3,0),"---")</f>
        <v>---</v>
      </c>
      <c r="R230" s="59" t="str">
        <f>IFERROR(VLOOKUP(O230,IF($M$4="TEI0187_REV01",RAW_m_TEI0187_REV01!$AE:$AG),3,0),"---")</f>
        <v>---</v>
      </c>
      <c r="S230" s="59" t="str">
        <f t="shared" si="8"/>
        <v>---</v>
      </c>
    </row>
    <row r="231" spans="2:19" ht="15" customHeight="1" x14ac:dyDescent="0.25">
      <c r="B231" s="59">
        <f t="shared" si="7"/>
        <v>226</v>
      </c>
      <c r="C231" s="60">
        <f>IFERROR(IF($C$4="TEB0187_REV01",CALC_CONN_TEB0187_REV01!U231,),"---")</f>
        <v>0</v>
      </c>
      <c r="D231" s="59">
        <f>IFERROR(IF($C$4="TEB0187_REV01",CALC_CONN_TEB0187_REV01!D231,),"---")</f>
        <v>0</v>
      </c>
      <c r="E231" s="59">
        <f>IFERROR(IF($C$4="TEB0187_REV01",CALC_CONN_TEB0187_REV01!E231,),"---")</f>
        <v>0</v>
      </c>
      <c r="F231" s="59" t="str">
        <f>IFERROR(IF(VLOOKUP($D231&amp;"-"&amp;$E231,IF($C$4="TEB0187_REV01",CALC_CONN_TEB0187_REV01!$F:$I),4,0)="--","---",IF($C$4="TEB0187_REV01",CALC_CONN_TEB0187_REV01!$G231&amp; " --&gt; " &amp;CALC_CONN_TEB0187_REV01!$I231&amp; " --&gt; ")),"---")</f>
        <v>---</v>
      </c>
      <c r="G231" s="59" t="str">
        <f>IFERROR(IF(VLOOKUP($D231&amp;"-"&amp;$E231,IF($C$4="TEB0187_REV01",CALC_CONN_TEB0187_REV01!$F:$H),3,0)="--",VLOOKUP($D231&amp;"-"&amp;$E231,IF($C$4="TEB0187_REV01",CALC_CONN_TEB0187_REV01!$F:$H),2,0),VLOOKUP($D231&amp;"-"&amp;$E231,IF($C$4="TEB0187_REV01",CALC_CONN_TEB0187_REV01!$F:$H),3,0)),"---")</f>
        <v>---</v>
      </c>
      <c r="H231" s="59" t="str">
        <f>IFERROR(VLOOKUP(G231,IF($C$4="TEB0187_REV01",CALC_CONN_TEB0187_REV01!$G:$T),14,0),"---")</f>
        <v>---</v>
      </c>
      <c r="I231" s="59" t="str">
        <f>IFERROR(VLOOKUP($D231&amp;"-"&amp;$E231,IF($C$4="TEB0187_REV01",CALC_CONN_TEB0187_REV01!$F:$K,"???"),6,0),"---")</f>
        <v>---</v>
      </c>
      <c r="J231" s="61" t="str">
        <f>IFERROR(VLOOKUP($D231&amp;"-"&amp;$E231,IF($C$4="TEB0187_REV01",CALC_CONN_TEB0187_REV01!$F:$M,"???"),8,0),"---")</f>
        <v>---</v>
      </c>
      <c r="K231" s="62" t="str">
        <f>IFERROR(VLOOKUP($D231&amp;"-"&amp;$E231,IF($C$4="TEB0187_REV01",CALC_CONN_TEB0187_REV01!$F:$N),9,0),"---")</f>
        <v>---</v>
      </c>
      <c r="L231" s="59" t="str">
        <f>IFERROR(VLOOKUP(K231,B2B!$H$3:$I$2000,2,0),"---")</f>
        <v>---</v>
      </c>
      <c r="M231" s="59" t="str">
        <f>IFERROR(VLOOKUP(L231,IF($M$4="TEI0187_REV01",RAW_m_TEI0187_REV01!$AD:$AH),5,0),"---")</f>
        <v>---</v>
      </c>
      <c r="N231" s="59" t="str">
        <f>IFERROR(VLOOKUP(L231,IF($M$4="TEI0187_REV01",RAW_m_TEI0187_REV01!$AE:$AJ),6,0),"---")</f>
        <v>---</v>
      </c>
      <c r="O231" s="63" t="str">
        <f>IFERROR(VLOOKUP(L231,IF($M$4="TEI0187_REV01",RAW_m_TEI0187_REV01!$AD:$AE),2,0),"---")</f>
        <v>---</v>
      </c>
      <c r="P231" s="59" t="str">
        <f>IFERROR(VLOOKUP(O231,IF($M$4="TEI0187_REV01",RAW_m_TEI0187_REV01!$AJ:$AK),2,0),"---")</f>
        <v>---</v>
      </c>
      <c r="Q231" s="59" t="str">
        <f>IFERROR(VLOOKUP(L231,IF($M$4="TEI0187_REV01",RAW_m_TEI0187_REV01!$AD:$AF),3,0),"---")</f>
        <v>---</v>
      </c>
      <c r="R231" s="59" t="str">
        <f>IFERROR(VLOOKUP(O231,IF($M$4="TEI0187_REV01",RAW_m_TEI0187_REV01!$AE:$AG),3,0),"---")</f>
        <v>---</v>
      </c>
      <c r="S231" s="59" t="str">
        <f t="shared" si="8"/>
        <v>---</v>
      </c>
    </row>
    <row r="232" spans="2:19" ht="15" customHeight="1" x14ac:dyDescent="0.25">
      <c r="B232" s="59">
        <f t="shared" si="7"/>
        <v>227</v>
      </c>
      <c r="C232" s="60">
        <f>IFERROR(IF($C$4="TEB0187_REV01",CALC_CONN_TEB0187_REV01!U232,),"---")</f>
        <v>0</v>
      </c>
      <c r="D232" s="59">
        <f>IFERROR(IF($C$4="TEB0187_REV01",CALC_CONN_TEB0187_REV01!D232,),"---")</f>
        <v>0</v>
      </c>
      <c r="E232" s="59">
        <f>IFERROR(IF($C$4="TEB0187_REV01",CALC_CONN_TEB0187_REV01!E232,),"---")</f>
        <v>0</v>
      </c>
      <c r="F232" s="59" t="str">
        <f>IFERROR(IF(VLOOKUP($D232&amp;"-"&amp;$E232,IF($C$4="TEB0187_REV01",CALC_CONN_TEB0187_REV01!$F:$I),4,0)="--","---",IF($C$4="TEB0187_REV01",CALC_CONN_TEB0187_REV01!$G232&amp; " --&gt; " &amp;CALC_CONN_TEB0187_REV01!$I232&amp; " --&gt; ")),"---")</f>
        <v>---</v>
      </c>
      <c r="G232" s="59" t="str">
        <f>IFERROR(IF(VLOOKUP($D232&amp;"-"&amp;$E232,IF($C$4="TEB0187_REV01",CALC_CONN_TEB0187_REV01!$F:$H),3,0)="--",VLOOKUP($D232&amp;"-"&amp;$E232,IF($C$4="TEB0187_REV01",CALC_CONN_TEB0187_REV01!$F:$H),2,0),VLOOKUP($D232&amp;"-"&amp;$E232,IF($C$4="TEB0187_REV01",CALC_CONN_TEB0187_REV01!$F:$H),3,0)),"---")</f>
        <v>---</v>
      </c>
      <c r="H232" s="59" t="str">
        <f>IFERROR(VLOOKUP(G232,IF($C$4="TEB0187_REV01",CALC_CONN_TEB0187_REV01!$G:$T),14,0),"---")</f>
        <v>---</v>
      </c>
      <c r="I232" s="59" t="str">
        <f>IFERROR(VLOOKUP($D232&amp;"-"&amp;$E232,IF($C$4="TEB0187_REV01",CALC_CONN_TEB0187_REV01!$F:$K,"???"),6,0),"---")</f>
        <v>---</v>
      </c>
      <c r="J232" s="61" t="str">
        <f>IFERROR(VLOOKUP($D232&amp;"-"&amp;$E232,IF($C$4="TEB0187_REV01",CALC_CONN_TEB0187_REV01!$F:$M,"???"),8,0),"---")</f>
        <v>---</v>
      </c>
      <c r="K232" s="62" t="str">
        <f>IFERROR(VLOOKUP($D232&amp;"-"&amp;$E232,IF($C$4="TEB0187_REV01",CALC_CONN_TEB0187_REV01!$F:$N),9,0),"---")</f>
        <v>---</v>
      </c>
      <c r="L232" s="59" t="str">
        <f>IFERROR(VLOOKUP(K232,B2B!$H$3:$I$2000,2,0),"---")</f>
        <v>---</v>
      </c>
      <c r="M232" s="59" t="str">
        <f>IFERROR(VLOOKUP(L232,IF($M$4="TEI0187_REV01",RAW_m_TEI0187_REV01!$AD:$AH),5,0),"---")</f>
        <v>---</v>
      </c>
      <c r="N232" s="59" t="str">
        <f>IFERROR(VLOOKUP(L232,IF($M$4="TEI0187_REV01",RAW_m_TEI0187_REV01!$AE:$AJ),6,0),"---")</f>
        <v>---</v>
      </c>
      <c r="O232" s="63" t="str">
        <f>IFERROR(VLOOKUP(L232,IF($M$4="TEI0187_REV01",RAW_m_TEI0187_REV01!$AD:$AE),2,0),"---")</f>
        <v>---</v>
      </c>
      <c r="P232" s="59" t="str">
        <f>IFERROR(VLOOKUP(O232,IF($M$4="TEI0187_REV01",RAW_m_TEI0187_REV01!$AJ:$AK),2,0),"---")</f>
        <v>---</v>
      </c>
      <c r="Q232" s="59" t="str">
        <f>IFERROR(VLOOKUP(L232,IF($M$4="TEI0187_REV01",RAW_m_TEI0187_REV01!$AD:$AF),3,0),"---")</f>
        <v>---</v>
      </c>
      <c r="R232" s="59" t="str">
        <f>IFERROR(VLOOKUP(O232,IF($M$4="TEI0187_REV01",RAW_m_TEI0187_REV01!$AE:$AG),3,0),"---")</f>
        <v>---</v>
      </c>
      <c r="S232" s="59" t="str">
        <f t="shared" si="8"/>
        <v>---</v>
      </c>
    </row>
    <row r="233" spans="2:19" ht="15" customHeight="1" x14ac:dyDescent="0.25">
      <c r="B233" s="59">
        <f t="shared" si="7"/>
        <v>228</v>
      </c>
      <c r="C233" s="60">
        <f>IFERROR(IF($C$4="TEB0187_REV01",CALC_CONN_TEB0187_REV01!U233,),"---")</f>
        <v>0</v>
      </c>
      <c r="D233" s="59">
        <f>IFERROR(IF($C$4="TEB0187_REV01",CALC_CONN_TEB0187_REV01!D233,),"---")</f>
        <v>0</v>
      </c>
      <c r="E233" s="59">
        <f>IFERROR(IF($C$4="TEB0187_REV01",CALC_CONN_TEB0187_REV01!E233,),"---")</f>
        <v>0</v>
      </c>
      <c r="F233" s="59" t="str">
        <f>IFERROR(IF(VLOOKUP($D233&amp;"-"&amp;$E233,IF($C$4="TEB0187_REV01",CALC_CONN_TEB0187_REV01!$F:$I),4,0)="--","---",IF($C$4="TEB0187_REV01",CALC_CONN_TEB0187_REV01!$G233&amp; " --&gt; " &amp;CALC_CONN_TEB0187_REV01!$I233&amp; " --&gt; ")),"---")</f>
        <v>---</v>
      </c>
      <c r="G233" s="59" t="str">
        <f>IFERROR(IF(VLOOKUP($D233&amp;"-"&amp;$E233,IF($C$4="TEB0187_REV01",CALC_CONN_TEB0187_REV01!$F:$H),3,0)="--",VLOOKUP($D233&amp;"-"&amp;$E233,IF($C$4="TEB0187_REV01",CALC_CONN_TEB0187_REV01!$F:$H),2,0),VLOOKUP($D233&amp;"-"&amp;$E233,IF($C$4="TEB0187_REV01",CALC_CONN_TEB0187_REV01!$F:$H),3,0)),"---")</f>
        <v>---</v>
      </c>
      <c r="H233" s="59" t="str">
        <f>IFERROR(VLOOKUP(G233,IF($C$4="TEB0187_REV01",CALC_CONN_TEB0187_REV01!$G:$T),14,0),"---")</f>
        <v>---</v>
      </c>
      <c r="I233" s="59" t="str">
        <f>IFERROR(VLOOKUP($D233&amp;"-"&amp;$E233,IF($C$4="TEB0187_REV01",CALC_CONN_TEB0187_REV01!$F:$K,"???"),6,0),"---")</f>
        <v>---</v>
      </c>
      <c r="J233" s="61" t="str">
        <f>IFERROR(VLOOKUP($D233&amp;"-"&amp;$E233,IF($C$4="TEB0187_REV01",CALC_CONN_TEB0187_REV01!$F:$M,"???"),8,0),"---")</f>
        <v>---</v>
      </c>
      <c r="K233" s="62" t="str">
        <f>IFERROR(VLOOKUP($D233&amp;"-"&amp;$E233,IF($C$4="TEB0187_REV01",CALC_CONN_TEB0187_REV01!$F:$N),9,0),"---")</f>
        <v>---</v>
      </c>
      <c r="L233" s="59" t="str">
        <f>IFERROR(VLOOKUP(K233,B2B!$H$3:$I$2000,2,0),"---")</f>
        <v>---</v>
      </c>
      <c r="M233" s="59" t="str">
        <f>IFERROR(VLOOKUP(L233,IF($M$4="TEI0187_REV01",RAW_m_TEI0187_REV01!$AD:$AH),5,0),"---")</f>
        <v>---</v>
      </c>
      <c r="N233" s="59" t="str">
        <f>IFERROR(VLOOKUP(L233,IF($M$4="TEI0187_REV01",RAW_m_TEI0187_REV01!$AE:$AJ),6,0),"---")</f>
        <v>---</v>
      </c>
      <c r="O233" s="63" t="str">
        <f>IFERROR(VLOOKUP(L233,IF($M$4="TEI0187_REV01",RAW_m_TEI0187_REV01!$AD:$AE),2,0),"---")</f>
        <v>---</v>
      </c>
      <c r="P233" s="59" t="str">
        <f>IFERROR(VLOOKUP(O233,IF($M$4="TEI0187_REV01",RAW_m_TEI0187_REV01!$AJ:$AK),2,0),"---")</f>
        <v>---</v>
      </c>
      <c r="Q233" s="59" t="str">
        <f>IFERROR(VLOOKUP(L233,IF($M$4="TEI0187_REV01",RAW_m_TEI0187_REV01!$AD:$AF),3,0),"---")</f>
        <v>---</v>
      </c>
      <c r="R233" s="59" t="str">
        <f>IFERROR(VLOOKUP(O233,IF($M$4="TEI0187_REV01",RAW_m_TEI0187_REV01!$AE:$AG),3,0),"---")</f>
        <v>---</v>
      </c>
      <c r="S233" s="59" t="str">
        <f t="shared" si="8"/>
        <v>---</v>
      </c>
    </row>
    <row r="234" spans="2:19" ht="15" customHeight="1" x14ac:dyDescent="0.25">
      <c r="B234" s="59">
        <f t="shared" si="7"/>
        <v>229</v>
      </c>
      <c r="C234" s="60">
        <f>IFERROR(IF($C$4="TEB0187_REV01",CALC_CONN_TEB0187_REV01!U234,),"---")</f>
        <v>0</v>
      </c>
      <c r="D234" s="59">
        <f>IFERROR(IF($C$4="TEB0187_REV01",CALC_CONN_TEB0187_REV01!D234,),"---")</f>
        <v>0</v>
      </c>
      <c r="E234" s="59">
        <f>IFERROR(IF($C$4="TEB0187_REV01",CALC_CONN_TEB0187_REV01!E234,),"---")</f>
        <v>0</v>
      </c>
      <c r="F234" s="59" t="str">
        <f>IFERROR(IF(VLOOKUP($D234&amp;"-"&amp;$E234,IF($C$4="TEB0187_REV01",CALC_CONN_TEB0187_REV01!$F:$I),4,0)="--","---",IF($C$4="TEB0187_REV01",CALC_CONN_TEB0187_REV01!$G234&amp; " --&gt; " &amp;CALC_CONN_TEB0187_REV01!$I234&amp; " --&gt; ")),"---")</f>
        <v>---</v>
      </c>
      <c r="G234" s="59" t="str">
        <f>IFERROR(IF(VLOOKUP($D234&amp;"-"&amp;$E234,IF($C$4="TEB0187_REV01",CALC_CONN_TEB0187_REV01!$F:$H),3,0)="--",VLOOKUP($D234&amp;"-"&amp;$E234,IF($C$4="TEB0187_REV01",CALC_CONN_TEB0187_REV01!$F:$H),2,0),VLOOKUP($D234&amp;"-"&amp;$E234,IF($C$4="TEB0187_REV01",CALC_CONN_TEB0187_REV01!$F:$H),3,0)),"---")</f>
        <v>---</v>
      </c>
      <c r="H234" s="59" t="str">
        <f>IFERROR(VLOOKUP(G234,IF($C$4="TEB0187_REV01",CALC_CONN_TEB0187_REV01!$G:$T),14,0),"---")</f>
        <v>---</v>
      </c>
      <c r="I234" s="59" t="str">
        <f>IFERROR(VLOOKUP($D234&amp;"-"&amp;$E234,IF($C$4="TEB0187_REV01",CALC_CONN_TEB0187_REV01!$F:$K,"???"),6,0),"---")</f>
        <v>---</v>
      </c>
      <c r="J234" s="61" t="str">
        <f>IFERROR(VLOOKUP($D234&amp;"-"&amp;$E234,IF($C$4="TEB0187_REV01",CALC_CONN_TEB0187_REV01!$F:$M,"???"),8,0),"---")</f>
        <v>---</v>
      </c>
      <c r="K234" s="62" t="str">
        <f>IFERROR(VLOOKUP($D234&amp;"-"&amp;$E234,IF($C$4="TEB0187_REV01",CALC_CONN_TEB0187_REV01!$F:$N),9,0),"---")</f>
        <v>---</v>
      </c>
      <c r="L234" s="59" t="str">
        <f>IFERROR(VLOOKUP(K234,B2B!$H$3:$I$2000,2,0),"---")</f>
        <v>---</v>
      </c>
      <c r="M234" s="59" t="str">
        <f>IFERROR(VLOOKUP(L234,IF($M$4="TEI0187_REV01",RAW_m_TEI0187_REV01!$AD:$AH),5,0),"---")</f>
        <v>---</v>
      </c>
      <c r="N234" s="59" t="str">
        <f>IFERROR(VLOOKUP(L234,IF($M$4="TEI0187_REV01",RAW_m_TEI0187_REV01!$AE:$AJ),6,0),"---")</f>
        <v>---</v>
      </c>
      <c r="O234" s="63" t="str">
        <f>IFERROR(VLOOKUP(L234,IF($M$4="TEI0187_REV01",RAW_m_TEI0187_REV01!$AD:$AE),2,0),"---")</f>
        <v>---</v>
      </c>
      <c r="P234" s="59" t="str">
        <f>IFERROR(VLOOKUP(O234,IF($M$4="TEI0187_REV01",RAW_m_TEI0187_REV01!$AJ:$AK),2,0),"---")</f>
        <v>---</v>
      </c>
      <c r="Q234" s="59" t="str">
        <f>IFERROR(VLOOKUP(L234,IF($M$4="TEI0187_REV01",RAW_m_TEI0187_REV01!$AD:$AF),3,0),"---")</f>
        <v>---</v>
      </c>
      <c r="R234" s="59" t="str">
        <f>IFERROR(VLOOKUP(O234,IF($M$4="TEI0187_REV01",RAW_m_TEI0187_REV01!$AE:$AG),3,0),"---")</f>
        <v>---</v>
      </c>
      <c r="S234" s="59" t="str">
        <f t="shared" si="8"/>
        <v>---</v>
      </c>
    </row>
    <row r="235" spans="2:19" ht="15" customHeight="1" x14ac:dyDescent="0.25">
      <c r="B235" s="59">
        <f t="shared" si="7"/>
        <v>230</v>
      </c>
      <c r="C235" s="60">
        <f>IFERROR(IF($C$4="TEB0187_REV01",CALC_CONN_TEB0187_REV01!U235,),"---")</f>
        <v>0</v>
      </c>
      <c r="D235" s="59">
        <f>IFERROR(IF($C$4="TEB0187_REV01",CALC_CONN_TEB0187_REV01!D235,),"---")</f>
        <v>0</v>
      </c>
      <c r="E235" s="59">
        <f>IFERROR(IF($C$4="TEB0187_REV01",CALC_CONN_TEB0187_REV01!E235,),"---")</f>
        <v>0</v>
      </c>
      <c r="F235" s="59" t="str">
        <f>IFERROR(IF(VLOOKUP($D235&amp;"-"&amp;$E235,IF($C$4="TEB0187_REV01",CALC_CONN_TEB0187_REV01!$F:$I),4,0)="--","---",IF($C$4="TEB0187_REV01",CALC_CONN_TEB0187_REV01!$G235&amp; " --&gt; " &amp;CALC_CONN_TEB0187_REV01!$I235&amp; " --&gt; ")),"---")</f>
        <v>---</v>
      </c>
      <c r="G235" s="59" t="str">
        <f>IFERROR(IF(VLOOKUP($D235&amp;"-"&amp;$E235,IF($C$4="TEB0187_REV01",CALC_CONN_TEB0187_REV01!$F:$H),3,0)="--",VLOOKUP($D235&amp;"-"&amp;$E235,IF($C$4="TEB0187_REV01",CALC_CONN_TEB0187_REV01!$F:$H),2,0),VLOOKUP($D235&amp;"-"&amp;$E235,IF($C$4="TEB0187_REV01",CALC_CONN_TEB0187_REV01!$F:$H),3,0)),"---")</f>
        <v>---</v>
      </c>
      <c r="H235" s="59" t="str">
        <f>IFERROR(VLOOKUP(G235,IF($C$4="TEB0187_REV01",CALC_CONN_TEB0187_REV01!$G:$T),14,0),"---")</f>
        <v>---</v>
      </c>
      <c r="I235" s="59" t="str">
        <f>IFERROR(VLOOKUP($D235&amp;"-"&amp;$E235,IF($C$4="TEB0187_REV01",CALC_CONN_TEB0187_REV01!$F:$K,"???"),6,0),"---")</f>
        <v>---</v>
      </c>
      <c r="J235" s="61" t="str">
        <f>IFERROR(VLOOKUP($D235&amp;"-"&amp;$E235,IF($C$4="TEB0187_REV01",CALC_CONN_TEB0187_REV01!$F:$M,"???"),8,0),"---")</f>
        <v>---</v>
      </c>
      <c r="K235" s="62" t="str">
        <f>IFERROR(VLOOKUP($D235&amp;"-"&amp;$E235,IF($C$4="TEB0187_REV01",CALC_CONN_TEB0187_REV01!$F:$N),9,0),"---")</f>
        <v>---</v>
      </c>
      <c r="L235" s="59" t="str">
        <f>IFERROR(VLOOKUP(K235,B2B!$H$3:$I$2000,2,0),"---")</f>
        <v>---</v>
      </c>
      <c r="M235" s="59" t="str">
        <f>IFERROR(VLOOKUP(L235,IF($M$4="TEI0187_REV01",RAW_m_TEI0187_REV01!$AD:$AH),5,0),"---")</f>
        <v>---</v>
      </c>
      <c r="N235" s="59" t="str">
        <f>IFERROR(VLOOKUP(L235,IF($M$4="TEI0187_REV01",RAW_m_TEI0187_REV01!$AE:$AJ),6,0),"---")</f>
        <v>---</v>
      </c>
      <c r="O235" s="63" t="str">
        <f>IFERROR(VLOOKUP(L235,IF($M$4="TEI0187_REV01",RAW_m_TEI0187_REV01!$AD:$AE),2,0),"---")</f>
        <v>---</v>
      </c>
      <c r="P235" s="59" t="str">
        <f>IFERROR(VLOOKUP(O235,IF($M$4="TEI0187_REV01",RAW_m_TEI0187_REV01!$AJ:$AK),2,0),"---")</f>
        <v>---</v>
      </c>
      <c r="Q235" s="59" t="str">
        <f>IFERROR(VLOOKUP(L235,IF($M$4="TEI0187_REV01",RAW_m_TEI0187_REV01!$AD:$AF),3,0),"---")</f>
        <v>---</v>
      </c>
      <c r="R235" s="59" t="str">
        <f>IFERROR(VLOOKUP(O235,IF($M$4="TEI0187_REV01",RAW_m_TEI0187_REV01!$AE:$AG),3,0),"---")</f>
        <v>---</v>
      </c>
      <c r="S235" s="59" t="str">
        <f t="shared" si="8"/>
        <v>---</v>
      </c>
    </row>
    <row r="236" spans="2:19" ht="15" customHeight="1" x14ac:dyDescent="0.25">
      <c r="B236" s="59">
        <f t="shared" si="7"/>
        <v>231</v>
      </c>
      <c r="C236" s="60">
        <f>IFERROR(IF($C$4="TEB0187_REV01",CALC_CONN_TEB0187_REV01!U236,),"---")</f>
        <v>0</v>
      </c>
      <c r="D236" s="59">
        <f>IFERROR(IF($C$4="TEB0187_REV01",CALC_CONN_TEB0187_REV01!D236,),"---")</f>
        <v>0</v>
      </c>
      <c r="E236" s="59">
        <f>IFERROR(IF($C$4="TEB0187_REV01",CALC_CONN_TEB0187_REV01!E236,),"---")</f>
        <v>0</v>
      </c>
      <c r="F236" s="59" t="str">
        <f>IFERROR(IF(VLOOKUP($D236&amp;"-"&amp;$E236,IF($C$4="TEB0187_REV01",CALC_CONN_TEB0187_REV01!$F:$I),4,0)="--","---",IF($C$4="TEB0187_REV01",CALC_CONN_TEB0187_REV01!$G236&amp; " --&gt; " &amp;CALC_CONN_TEB0187_REV01!$I236&amp; " --&gt; ")),"---")</f>
        <v>---</v>
      </c>
      <c r="G236" s="59" t="str">
        <f>IFERROR(IF(VLOOKUP($D236&amp;"-"&amp;$E236,IF($C$4="TEB0187_REV01",CALC_CONN_TEB0187_REV01!$F:$H),3,0)="--",VLOOKUP($D236&amp;"-"&amp;$E236,IF($C$4="TEB0187_REV01",CALC_CONN_TEB0187_REV01!$F:$H),2,0),VLOOKUP($D236&amp;"-"&amp;$E236,IF($C$4="TEB0187_REV01",CALC_CONN_TEB0187_REV01!$F:$H),3,0)),"---")</f>
        <v>---</v>
      </c>
      <c r="H236" s="59" t="str">
        <f>IFERROR(VLOOKUP(G236,IF($C$4="TEB0187_REV01",CALC_CONN_TEB0187_REV01!$G:$T),14,0),"---")</f>
        <v>---</v>
      </c>
      <c r="I236" s="59" t="str">
        <f>IFERROR(VLOOKUP($D236&amp;"-"&amp;$E236,IF($C$4="TEB0187_REV01",CALC_CONN_TEB0187_REV01!$F:$K,"???"),6,0),"---")</f>
        <v>---</v>
      </c>
      <c r="J236" s="61" t="str">
        <f>IFERROR(VLOOKUP($D236&amp;"-"&amp;$E236,IF($C$4="TEB0187_REV01",CALC_CONN_TEB0187_REV01!$F:$M,"???"),8,0),"---")</f>
        <v>---</v>
      </c>
      <c r="K236" s="62" t="str">
        <f>IFERROR(VLOOKUP($D236&amp;"-"&amp;$E236,IF($C$4="TEB0187_REV01",CALC_CONN_TEB0187_REV01!$F:$N),9,0),"---")</f>
        <v>---</v>
      </c>
      <c r="L236" s="59" t="str">
        <f>IFERROR(VLOOKUP(K236,B2B!$H$3:$I$2000,2,0),"---")</f>
        <v>---</v>
      </c>
      <c r="M236" s="59" t="str">
        <f>IFERROR(VLOOKUP(L236,IF($M$4="TEI0187_REV01",RAW_m_TEI0187_REV01!$AD:$AH),5,0),"---")</f>
        <v>---</v>
      </c>
      <c r="N236" s="59" t="str">
        <f>IFERROR(VLOOKUP(L236,IF($M$4="TEI0187_REV01",RAW_m_TEI0187_REV01!$AE:$AJ),6,0),"---")</f>
        <v>---</v>
      </c>
      <c r="O236" s="63" t="str">
        <f>IFERROR(VLOOKUP(L236,IF($M$4="TEI0187_REV01",RAW_m_TEI0187_REV01!$AD:$AE),2,0),"---")</f>
        <v>---</v>
      </c>
      <c r="P236" s="59" t="str">
        <f>IFERROR(VLOOKUP(O236,IF($M$4="TEI0187_REV01",RAW_m_TEI0187_REV01!$AJ:$AK),2,0),"---")</f>
        <v>---</v>
      </c>
      <c r="Q236" s="59" t="str">
        <f>IFERROR(VLOOKUP(L236,IF($M$4="TEI0187_REV01",RAW_m_TEI0187_REV01!$AD:$AF),3,0),"---")</f>
        <v>---</v>
      </c>
      <c r="R236" s="59" t="str">
        <f>IFERROR(VLOOKUP(O236,IF($M$4="TEI0187_REV01",RAW_m_TEI0187_REV01!$AE:$AG),3,0),"---")</f>
        <v>---</v>
      </c>
      <c r="S236" s="59" t="str">
        <f t="shared" si="8"/>
        <v>---</v>
      </c>
    </row>
    <row r="237" spans="2:19" ht="15" customHeight="1" x14ac:dyDescent="0.25">
      <c r="B237" s="59">
        <f t="shared" si="7"/>
        <v>232</v>
      </c>
      <c r="C237" s="60">
        <f>IFERROR(IF($C$4="TEB0187_REV01",CALC_CONN_TEB0187_REV01!U237,),"---")</f>
        <v>0</v>
      </c>
      <c r="D237" s="59">
        <f>IFERROR(IF($C$4="TEB0187_REV01",CALC_CONN_TEB0187_REV01!D237,),"---")</f>
        <v>0</v>
      </c>
      <c r="E237" s="59">
        <f>IFERROR(IF($C$4="TEB0187_REV01",CALC_CONN_TEB0187_REV01!E237,),"---")</f>
        <v>0</v>
      </c>
      <c r="F237" s="59" t="str">
        <f>IFERROR(IF(VLOOKUP($D237&amp;"-"&amp;$E237,IF($C$4="TEB0187_REV01",CALC_CONN_TEB0187_REV01!$F:$I),4,0)="--","---",IF($C$4="TEB0187_REV01",CALC_CONN_TEB0187_REV01!$G237&amp; " --&gt; " &amp;CALC_CONN_TEB0187_REV01!$I237&amp; " --&gt; ")),"---")</f>
        <v>---</v>
      </c>
      <c r="G237" s="59" t="str">
        <f>IFERROR(IF(VLOOKUP($D237&amp;"-"&amp;$E237,IF($C$4="TEB0187_REV01",CALC_CONN_TEB0187_REV01!$F:$H),3,0)="--",VLOOKUP($D237&amp;"-"&amp;$E237,IF($C$4="TEB0187_REV01",CALC_CONN_TEB0187_REV01!$F:$H),2,0),VLOOKUP($D237&amp;"-"&amp;$E237,IF($C$4="TEB0187_REV01",CALC_CONN_TEB0187_REV01!$F:$H),3,0)),"---")</f>
        <v>---</v>
      </c>
      <c r="H237" s="59" t="str">
        <f>IFERROR(VLOOKUP(G237,IF($C$4="TEB0187_REV01",CALC_CONN_TEB0187_REV01!$G:$T),14,0),"---")</f>
        <v>---</v>
      </c>
      <c r="I237" s="59" t="str">
        <f>IFERROR(VLOOKUP($D237&amp;"-"&amp;$E237,IF($C$4="TEB0187_REV01",CALC_CONN_TEB0187_REV01!$F:$K,"???"),6,0),"---")</f>
        <v>---</v>
      </c>
      <c r="J237" s="61" t="str">
        <f>IFERROR(VLOOKUP($D237&amp;"-"&amp;$E237,IF($C$4="TEB0187_REV01",CALC_CONN_TEB0187_REV01!$F:$M,"???"),8,0),"---")</f>
        <v>---</v>
      </c>
      <c r="K237" s="62" t="str">
        <f>IFERROR(VLOOKUP($D237&amp;"-"&amp;$E237,IF($C$4="TEB0187_REV01",CALC_CONN_TEB0187_REV01!$F:$N),9,0),"---")</f>
        <v>---</v>
      </c>
      <c r="L237" s="59" t="str">
        <f>IFERROR(VLOOKUP(K237,B2B!$H$3:$I$2000,2,0),"---")</f>
        <v>---</v>
      </c>
      <c r="M237" s="59" t="str">
        <f>IFERROR(VLOOKUP(L237,IF($M$4="TEI0187_REV01",RAW_m_TEI0187_REV01!$AD:$AH),5,0),"---")</f>
        <v>---</v>
      </c>
      <c r="N237" s="59" t="str">
        <f>IFERROR(VLOOKUP(L237,IF($M$4="TEI0187_REV01",RAW_m_TEI0187_REV01!$AE:$AJ),6,0),"---")</f>
        <v>---</v>
      </c>
      <c r="O237" s="63" t="str">
        <f>IFERROR(VLOOKUP(L237,IF($M$4="TEI0187_REV01",RAW_m_TEI0187_REV01!$AD:$AE),2,0),"---")</f>
        <v>---</v>
      </c>
      <c r="P237" s="59" t="str">
        <f>IFERROR(VLOOKUP(O237,IF($M$4="TEI0187_REV01",RAW_m_TEI0187_REV01!$AJ:$AK),2,0),"---")</f>
        <v>---</v>
      </c>
      <c r="Q237" s="59" t="str">
        <f>IFERROR(VLOOKUP(L237,IF($M$4="TEI0187_REV01",RAW_m_TEI0187_REV01!$AD:$AF),3,0),"---")</f>
        <v>---</v>
      </c>
      <c r="R237" s="59" t="str">
        <f>IFERROR(VLOOKUP(O237,IF($M$4="TEI0187_REV01",RAW_m_TEI0187_REV01!$AE:$AG),3,0),"---")</f>
        <v>---</v>
      </c>
      <c r="S237" s="59" t="str">
        <f t="shared" si="8"/>
        <v>---</v>
      </c>
    </row>
    <row r="238" spans="2:19" ht="15" customHeight="1" x14ac:dyDescent="0.25">
      <c r="B238" s="59">
        <f t="shared" si="7"/>
        <v>233</v>
      </c>
      <c r="C238" s="60">
        <f>IFERROR(IF($C$4="TEB0187_REV01",CALC_CONN_TEB0187_REV01!U238,),"---")</f>
        <v>0</v>
      </c>
      <c r="D238" s="59">
        <f>IFERROR(IF($C$4="TEB0187_REV01",CALC_CONN_TEB0187_REV01!D238,),"---")</f>
        <v>0</v>
      </c>
      <c r="E238" s="59">
        <f>IFERROR(IF($C$4="TEB0187_REV01",CALC_CONN_TEB0187_REV01!E238,),"---")</f>
        <v>0</v>
      </c>
      <c r="F238" s="59" t="str">
        <f>IFERROR(IF(VLOOKUP($D238&amp;"-"&amp;$E238,IF($C$4="TEB0187_REV01",CALC_CONN_TEB0187_REV01!$F:$I),4,0)="--","---",IF($C$4="TEB0187_REV01",CALC_CONN_TEB0187_REV01!$G238&amp; " --&gt; " &amp;CALC_CONN_TEB0187_REV01!$I238&amp; " --&gt; ")),"---")</f>
        <v>---</v>
      </c>
      <c r="G238" s="59" t="str">
        <f>IFERROR(IF(VLOOKUP($D238&amp;"-"&amp;$E238,IF($C$4="TEB0187_REV01",CALC_CONN_TEB0187_REV01!$F:$H),3,0)="--",VLOOKUP($D238&amp;"-"&amp;$E238,IF($C$4="TEB0187_REV01",CALC_CONN_TEB0187_REV01!$F:$H),2,0),VLOOKUP($D238&amp;"-"&amp;$E238,IF($C$4="TEB0187_REV01",CALC_CONN_TEB0187_REV01!$F:$H),3,0)),"---")</f>
        <v>---</v>
      </c>
      <c r="H238" s="59" t="str">
        <f>IFERROR(VLOOKUP(G238,IF($C$4="TEB0187_REV01",CALC_CONN_TEB0187_REV01!$G:$T),14,0),"---")</f>
        <v>---</v>
      </c>
      <c r="I238" s="59" t="str">
        <f>IFERROR(VLOOKUP($D238&amp;"-"&amp;$E238,IF($C$4="TEB0187_REV01",CALC_CONN_TEB0187_REV01!$F:$K,"???"),6,0),"---")</f>
        <v>---</v>
      </c>
      <c r="J238" s="61" t="str">
        <f>IFERROR(VLOOKUP($D238&amp;"-"&amp;$E238,IF($C$4="TEB0187_REV01",CALC_CONN_TEB0187_REV01!$F:$M,"???"),8,0),"---")</f>
        <v>---</v>
      </c>
      <c r="K238" s="62" t="str">
        <f>IFERROR(VLOOKUP($D238&amp;"-"&amp;$E238,IF($C$4="TEB0187_REV01",CALC_CONN_TEB0187_REV01!$F:$N),9,0),"---")</f>
        <v>---</v>
      </c>
      <c r="L238" s="59" t="str">
        <f>IFERROR(VLOOKUP(K238,B2B!$H$3:$I$2000,2,0),"---")</f>
        <v>---</v>
      </c>
      <c r="M238" s="59" t="str">
        <f>IFERROR(VLOOKUP(L238,IF($M$4="TEI0187_REV01",RAW_m_TEI0187_REV01!$AD:$AH),5,0),"---")</f>
        <v>---</v>
      </c>
      <c r="N238" s="59" t="str">
        <f>IFERROR(VLOOKUP(L238,IF($M$4="TEI0187_REV01",RAW_m_TEI0187_REV01!$AE:$AJ),6,0),"---")</f>
        <v>---</v>
      </c>
      <c r="O238" s="63" t="str">
        <f>IFERROR(VLOOKUP(L238,IF($M$4="TEI0187_REV01",RAW_m_TEI0187_REV01!$AD:$AE),2,0),"---")</f>
        <v>---</v>
      </c>
      <c r="P238" s="59" t="str">
        <f>IFERROR(VLOOKUP(O238,IF($M$4="TEI0187_REV01",RAW_m_TEI0187_REV01!$AJ:$AK),2,0),"---")</f>
        <v>---</v>
      </c>
      <c r="Q238" s="59" t="str">
        <f>IFERROR(VLOOKUP(L238,IF($M$4="TEI0187_REV01",RAW_m_TEI0187_REV01!$AD:$AF),3,0),"---")</f>
        <v>---</v>
      </c>
      <c r="R238" s="59" t="str">
        <f>IFERROR(VLOOKUP(O238,IF($M$4="TEI0187_REV01",RAW_m_TEI0187_REV01!$AE:$AG),3,0),"---")</f>
        <v>---</v>
      </c>
      <c r="S238" s="59" t="str">
        <f t="shared" si="8"/>
        <v>---</v>
      </c>
    </row>
    <row r="239" spans="2:19" ht="15" customHeight="1" x14ac:dyDescent="0.25">
      <c r="B239" s="59">
        <f t="shared" si="7"/>
        <v>234</v>
      </c>
      <c r="C239" s="60">
        <f>IFERROR(IF($C$4="TEB0187_REV01",CALC_CONN_TEB0187_REV01!U239,),"---")</f>
        <v>0</v>
      </c>
      <c r="D239" s="59">
        <f>IFERROR(IF($C$4="TEB0187_REV01",CALC_CONN_TEB0187_REV01!D239,),"---")</f>
        <v>0</v>
      </c>
      <c r="E239" s="59">
        <f>IFERROR(IF($C$4="TEB0187_REV01",CALC_CONN_TEB0187_REV01!E239,),"---")</f>
        <v>0</v>
      </c>
      <c r="F239" s="59" t="str">
        <f>IFERROR(IF(VLOOKUP($D239&amp;"-"&amp;$E239,IF($C$4="TEB0187_REV01",CALC_CONN_TEB0187_REV01!$F:$I),4,0)="--","---",IF($C$4="TEB0187_REV01",CALC_CONN_TEB0187_REV01!$G239&amp; " --&gt; " &amp;CALC_CONN_TEB0187_REV01!$I239&amp; " --&gt; ")),"---")</f>
        <v>---</v>
      </c>
      <c r="G239" s="59" t="str">
        <f>IFERROR(IF(VLOOKUP($D239&amp;"-"&amp;$E239,IF($C$4="TEB0187_REV01",CALC_CONN_TEB0187_REV01!$F:$H),3,0)="--",VLOOKUP($D239&amp;"-"&amp;$E239,IF($C$4="TEB0187_REV01",CALC_CONN_TEB0187_REV01!$F:$H),2,0),VLOOKUP($D239&amp;"-"&amp;$E239,IF($C$4="TEB0187_REV01",CALC_CONN_TEB0187_REV01!$F:$H),3,0)),"---")</f>
        <v>---</v>
      </c>
      <c r="H239" s="59" t="str">
        <f>IFERROR(VLOOKUP(G239,IF($C$4="TEB0187_REV01",CALC_CONN_TEB0187_REV01!$G:$T),14,0),"---")</f>
        <v>---</v>
      </c>
      <c r="I239" s="59" t="str">
        <f>IFERROR(VLOOKUP($D239&amp;"-"&amp;$E239,IF($C$4="TEB0187_REV01",CALC_CONN_TEB0187_REV01!$F:$K,"???"),6,0),"---")</f>
        <v>---</v>
      </c>
      <c r="J239" s="61" t="str">
        <f>IFERROR(VLOOKUP($D239&amp;"-"&amp;$E239,IF($C$4="TEB0187_REV01",CALC_CONN_TEB0187_REV01!$F:$M,"???"),8,0),"---")</f>
        <v>---</v>
      </c>
      <c r="K239" s="62" t="str">
        <f>IFERROR(VLOOKUP($D239&amp;"-"&amp;$E239,IF($C$4="TEB0187_REV01",CALC_CONN_TEB0187_REV01!$F:$N),9,0),"---")</f>
        <v>---</v>
      </c>
      <c r="L239" s="59" t="str">
        <f>IFERROR(VLOOKUP(K239,B2B!$H$3:$I$2000,2,0),"---")</f>
        <v>---</v>
      </c>
      <c r="M239" s="59" t="str">
        <f>IFERROR(VLOOKUP(L239,IF($M$4="TEI0187_REV01",RAW_m_TEI0187_REV01!$AD:$AH),5,0),"---")</f>
        <v>---</v>
      </c>
      <c r="N239" s="59" t="str">
        <f>IFERROR(VLOOKUP(L239,IF($M$4="TEI0187_REV01",RAW_m_TEI0187_REV01!$AE:$AJ),6,0),"---")</f>
        <v>---</v>
      </c>
      <c r="O239" s="63" t="str">
        <f>IFERROR(VLOOKUP(L239,IF($M$4="TEI0187_REV01",RAW_m_TEI0187_REV01!$AD:$AE),2,0),"---")</f>
        <v>---</v>
      </c>
      <c r="P239" s="59" t="str">
        <f>IFERROR(VLOOKUP(O239,IF($M$4="TEI0187_REV01",RAW_m_TEI0187_REV01!$AJ:$AK),2,0),"---")</f>
        <v>---</v>
      </c>
      <c r="Q239" s="59" t="str">
        <f>IFERROR(VLOOKUP(L239,IF($M$4="TEI0187_REV01",RAW_m_TEI0187_REV01!$AD:$AF),3,0),"---")</f>
        <v>---</v>
      </c>
      <c r="R239" s="59" t="str">
        <f>IFERROR(VLOOKUP(O239,IF($M$4="TEI0187_REV01",RAW_m_TEI0187_REV01!$AE:$AG),3,0),"---")</f>
        <v>---</v>
      </c>
      <c r="S239" s="59" t="str">
        <f t="shared" si="8"/>
        <v>---</v>
      </c>
    </row>
    <row r="240" spans="2:19" ht="15" customHeight="1" x14ac:dyDescent="0.25">
      <c r="B240" s="59">
        <f t="shared" si="7"/>
        <v>235</v>
      </c>
      <c r="C240" s="60">
        <f>IFERROR(IF($C$4="TEB0187_REV01",CALC_CONN_TEB0187_REV01!U240,),"---")</f>
        <v>0</v>
      </c>
      <c r="D240" s="59">
        <f>IFERROR(IF($C$4="TEB0187_REV01",CALC_CONN_TEB0187_REV01!D240,),"---")</f>
        <v>0</v>
      </c>
      <c r="E240" s="59">
        <f>IFERROR(IF($C$4="TEB0187_REV01",CALC_CONN_TEB0187_REV01!E240,),"---")</f>
        <v>0</v>
      </c>
      <c r="F240" s="59" t="str">
        <f>IFERROR(IF(VLOOKUP($D240&amp;"-"&amp;$E240,IF($C$4="TEB0187_REV01",CALC_CONN_TEB0187_REV01!$F:$I),4,0)="--","---",IF($C$4="TEB0187_REV01",CALC_CONN_TEB0187_REV01!$G240&amp; " --&gt; " &amp;CALC_CONN_TEB0187_REV01!$I240&amp; " --&gt; ")),"---")</f>
        <v>---</v>
      </c>
      <c r="G240" s="59" t="str">
        <f>IFERROR(IF(VLOOKUP($D240&amp;"-"&amp;$E240,IF($C$4="TEB0187_REV01",CALC_CONN_TEB0187_REV01!$F:$H),3,0)="--",VLOOKUP($D240&amp;"-"&amp;$E240,IF($C$4="TEB0187_REV01",CALC_CONN_TEB0187_REV01!$F:$H),2,0),VLOOKUP($D240&amp;"-"&amp;$E240,IF($C$4="TEB0187_REV01",CALC_CONN_TEB0187_REV01!$F:$H),3,0)),"---")</f>
        <v>---</v>
      </c>
      <c r="H240" s="59" t="str">
        <f>IFERROR(VLOOKUP(G240,IF($C$4="TEB0187_REV01",CALC_CONN_TEB0187_REV01!$G:$T),14,0),"---")</f>
        <v>---</v>
      </c>
      <c r="I240" s="59" t="str">
        <f>IFERROR(VLOOKUP($D240&amp;"-"&amp;$E240,IF($C$4="TEB0187_REV01",CALC_CONN_TEB0187_REV01!$F:$K,"???"),6,0),"---")</f>
        <v>---</v>
      </c>
      <c r="J240" s="61" t="str">
        <f>IFERROR(VLOOKUP($D240&amp;"-"&amp;$E240,IF($C$4="TEB0187_REV01",CALC_CONN_TEB0187_REV01!$F:$M,"???"),8,0),"---")</f>
        <v>---</v>
      </c>
      <c r="K240" s="62" t="str">
        <f>IFERROR(VLOOKUP($D240&amp;"-"&amp;$E240,IF($C$4="TEB0187_REV01",CALC_CONN_TEB0187_REV01!$F:$N),9,0),"---")</f>
        <v>---</v>
      </c>
      <c r="L240" s="59" t="str">
        <f>IFERROR(VLOOKUP(K240,B2B!$H$3:$I$2000,2,0),"---")</f>
        <v>---</v>
      </c>
      <c r="M240" s="59" t="str">
        <f>IFERROR(VLOOKUP(L240,IF($M$4="TEI0187_REV01",RAW_m_TEI0187_REV01!$AD:$AH),5,0),"---")</f>
        <v>---</v>
      </c>
      <c r="N240" s="59" t="str">
        <f>IFERROR(VLOOKUP(L240,IF($M$4="TEI0187_REV01",RAW_m_TEI0187_REV01!$AE:$AJ),6,0),"---")</f>
        <v>---</v>
      </c>
      <c r="O240" s="63" t="str">
        <f>IFERROR(VLOOKUP(L240,IF($M$4="TEI0187_REV01",RAW_m_TEI0187_REV01!$AD:$AE),2,0),"---")</f>
        <v>---</v>
      </c>
      <c r="P240" s="59" t="str">
        <f>IFERROR(VLOOKUP(O240,IF($M$4="TEI0187_REV01",RAW_m_TEI0187_REV01!$AJ:$AK),2,0),"---")</f>
        <v>---</v>
      </c>
      <c r="Q240" s="59" t="str">
        <f>IFERROR(VLOOKUP(L240,IF($M$4="TEI0187_REV01",RAW_m_TEI0187_REV01!$AD:$AF),3,0),"---")</f>
        <v>---</v>
      </c>
      <c r="R240" s="59" t="str">
        <f>IFERROR(VLOOKUP(O240,IF($M$4="TEI0187_REV01",RAW_m_TEI0187_REV01!$AE:$AG),3,0),"---")</f>
        <v>---</v>
      </c>
      <c r="S240" s="59" t="str">
        <f t="shared" si="8"/>
        <v>---</v>
      </c>
    </row>
    <row r="241" spans="2:19" ht="15" customHeight="1" x14ac:dyDescent="0.25">
      <c r="B241" s="59">
        <f t="shared" si="7"/>
        <v>236</v>
      </c>
      <c r="C241" s="60">
        <f>IFERROR(IF($C$4="TEB0187_REV01",CALC_CONN_TEB0187_REV01!U241,),"---")</f>
        <v>0</v>
      </c>
      <c r="D241" s="59">
        <f>IFERROR(IF($C$4="TEB0187_REV01",CALC_CONN_TEB0187_REV01!D241,),"---")</f>
        <v>0</v>
      </c>
      <c r="E241" s="59">
        <f>IFERROR(IF($C$4="TEB0187_REV01",CALC_CONN_TEB0187_REV01!E241,),"---")</f>
        <v>0</v>
      </c>
      <c r="F241" s="59" t="str">
        <f>IFERROR(IF(VLOOKUP($D241&amp;"-"&amp;$E241,IF($C$4="TEB0187_REV01",CALC_CONN_TEB0187_REV01!$F:$I),4,0)="--","---",IF($C$4="TEB0187_REV01",CALC_CONN_TEB0187_REV01!$G241&amp; " --&gt; " &amp;CALC_CONN_TEB0187_REV01!$I241&amp; " --&gt; ")),"---")</f>
        <v>---</v>
      </c>
      <c r="G241" s="59" t="str">
        <f>IFERROR(IF(VLOOKUP($D241&amp;"-"&amp;$E241,IF($C$4="TEB0187_REV01",CALC_CONN_TEB0187_REV01!$F:$H),3,0)="--",VLOOKUP($D241&amp;"-"&amp;$E241,IF($C$4="TEB0187_REV01",CALC_CONN_TEB0187_REV01!$F:$H),2,0),VLOOKUP($D241&amp;"-"&amp;$E241,IF($C$4="TEB0187_REV01",CALC_CONN_TEB0187_REV01!$F:$H),3,0)),"---")</f>
        <v>---</v>
      </c>
      <c r="H241" s="59" t="str">
        <f>IFERROR(VLOOKUP(G241,IF($C$4="TEB0187_REV01",CALC_CONN_TEB0187_REV01!$G:$T),14,0),"---")</f>
        <v>---</v>
      </c>
      <c r="I241" s="59" t="str">
        <f>IFERROR(VLOOKUP($D241&amp;"-"&amp;$E241,IF($C$4="TEB0187_REV01",CALC_CONN_TEB0187_REV01!$F:$K,"???"),6,0),"---")</f>
        <v>---</v>
      </c>
      <c r="J241" s="61" t="str">
        <f>IFERROR(VLOOKUP($D241&amp;"-"&amp;$E241,IF($C$4="TEB0187_REV01",CALC_CONN_TEB0187_REV01!$F:$M,"???"),8,0),"---")</f>
        <v>---</v>
      </c>
      <c r="K241" s="62" t="str">
        <f>IFERROR(VLOOKUP($D241&amp;"-"&amp;$E241,IF($C$4="TEB0187_REV01",CALC_CONN_TEB0187_REV01!$F:$N),9,0),"---")</f>
        <v>---</v>
      </c>
      <c r="L241" s="59" t="str">
        <f>IFERROR(VLOOKUP(K241,B2B!$H$3:$I$2000,2,0),"---")</f>
        <v>---</v>
      </c>
      <c r="M241" s="59" t="str">
        <f>IFERROR(VLOOKUP(L241,IF($M$4="TEI0187_REV01",RAW_m_TEI0187_REV01!$AD:$AH),5,0),"---")</f>
        <v>---</v>
      </c>
      <c r="N241" s="59" t="str">
        <f>IFERROR(VLOOKUP(L241,IF($M$4="TEI0187_REV01",RAW_m_TEI0187_REV01!$AE:$AJ),6,0),"---")</f>
        <v>---</v>
      </c>
      <c r="O241" s="63" t="str">
        <f>IFERROR(VLOOKUP(L241,IF($M$4="TEI0187_REV01",RAW_m_TEI0187_REV01!$AD:$AE),2,0),"---")</f>
        <v>---</v>
      </c>
      <c r="P241" s="59" t="str">
        <f>IFERROR(VLOOKUP(O241,IF($M$4="TEI0187_REV01",RAW_m_TEI0187_REV01!$AJ:$AK),2,0),"---")</f>
        <v>---</v>
      </c>
      <c r="Q241" s="59" t="str">
        <f>IFERROR(VLOOKUP(L241,IF($M$4="TEI0187_REV01",RAW_m_TEI0187_REV01!$AD:$AF),3,0),"---")</f>
        <v>---</v>
      </c>
      <c r="R241" s="59" t="str">
        <f>IFERROR(VLOOKUP(O241,IF($M$4="TEI0187_REV01",RAW_m_TEI0187_REV01!$AE:$AG),3,0),"---")</f>
        <v>---</v>
      </c>
      <c r="S241" s="59" t="str">
        <f t="shared" si="8"/>
        <v>---</v>
      </c>
    </row>
    <row r="242" spans="2:19" ht="15" customHeight="1" x14ac:dyDescent="0.25">
      <c r="B242" s="59">
        <f t="shared" si="7"/>
        <v>237</v>
      </c>
      <c r="C242" s="60">
        <f>IFERROR(IF($C$4="TEB0187_REV01",CALC_CONN_TEB0187_REV01!U242,),"---")</f>
        <v>0</v>
      </c>
      <c r="D242" s="59">
        <f>IFERROR(IF($C$4="TEB0187_REV01",CALC_CONN_TEB0187_REV01!D242,),"---")</f>
        <v>0</v>
      </c>
      <c r="E242" s="59">
        <f>IFERROR(IF($C$4="TEB0187_REV01",CALC_CONN_TEB0187_REV01!E242,),"---")</f>
        <v>0</v>
      </c>
      <c r="F242" s="59" t="str">
        <f>IFERROR(IF(VLOOKUP($D242&amp;"-"&amp;$E242,IF($C$4="TEB0187_REV01",CALC_CONN_TEB0187_REV01!$F:$I),4,0)="--","---",IF($C$4="TEB0187_REV01",CALC_CONN_TEB0187_REV01!$G242&amp; " --&gt; " &amp;CALC_CONN_TEB0187_REV01!$I242&amp; " --&gt; ")),"---")</f>
        <v>---</v>
      </c>
      <c r="G242" s="59" t="str">
        <f>IFERROR(IF(VLOOKUP($D242&amp;"-"&amp;$E242,IF($C$4="TEB0187_REV01",CALC_CONN_TEB0187_REV01!$F:$H),3,0)="--",VLOOKUP($D242&amp;"-"&amp;$E242,IF($C$4="TEB0187_REV01",CALC_CONN_TEB0187_REV01!$F:$H),2,0),VLOOKUP($D242&amp;"-"&amp;$E242,IF($C$4="TEB0187_REV01",CALC_CONN_TEB0187_REV01!$F:$H),3,0)),"---")</f>
        <v>---</v>
      </c>
      <c r="H242" s="59" t="str">
        <f>IFERROR(VLOOKUP(G242,IF($C$4="TEB0187_REV01",CALC_CONN_TEB0187_REV01!$G:$T),14,0),"---")</f>
        <v>---</v>
      </c>
      <c r="I242" s="59" t="str">
        <f>IFERROR(VLOOKUP($D242&amp;"-"&amp;$E242,IF($C$4="TEB0187_REV01",CALC_CONN_TEB0187_REV01!$F:$K,"???"),6,0),"---")</f>
        <v>---</v>
      </c>
      <c r="J242" s="61" t="str">
        <f>IFERROR(VLOOKUP($D242&amp;"-"&amp;$E242,IF($C$4="TEB0187_REV01",CALC_CONN_TEB0187_REV01!$F:$M,"???"),8,0),"---")</f>
        <v>---</v>
      </c>
      <c r="K242" s="62" t="str">
        <f>IFERROR(VLOOKUP($D242&amp;"-"&amp;$E242,IF($C$4="TEB0187_REV01",CALC_CONN_TEB0187_REV01!$F:$N),9,0),"---")</f>
        <v>---</v>
      </c>
      <c r="L242" s="59" t="str">
        <f>IFERROR(VLOOKUP(K242,B2B!$H$3:$I$2000,2,0),"---")</f>
        <v>---</v>
      </c>
      <c r="M242" s="59" t="str">
        <f>IFERROR(VLOOKUP(L242,IF($M$4="TEI0187_REV01",RAW_m_TEI0187_REV01!$AD:$AH),5,0),"---")</f>
        <v>---</v>
      </c>
      <c r="N242" s="59" t="str">
        <f>IFERROR(VLOOKUP(L242,IF($M$4="TEI0187_REV01",RAW_m_TEI0187_REV01!$AE:$AJ),6,0),"---")</f>
        <v>---</v>
      </c>
      <c r="O242" s="63" t="str">
        <f>IFERROR(VLOOKUP(L242,IF($M$4="TEI0187_REV01",RAW_m_TEI0187_REV01!$AD:$AE),2,0),"---")</f>
        <v>---</v>
      </c>
      <c r="P242" s="59" t="str">
        <f>IFERROR(VLOOKUP(O242,IF($M$4="TEI0187_REV01",RAW_m_TEI0187_REV01!$AJ:$AK),2,0),"---")</f>
        <v>---</v>
      </c>
      <c r="Q242" s="59" t="str">
        <f>IFERROR(VLOOKUP(L242,IF($M$4="TEI0187_REV01",RAW_m_TEI0187_REV01!$AD:$AF),3,0),"---")</f>
        <v>---</v>
      </c>
      <c r="R242" s="59" t="str">
        <f>IFERROR(VLOOKUP(O242,IF($M$4="TEI0187_REV01",RAW_m_TEI0187_REV01!$AE:$AG),3,0),"---")</f>
        <v>---</v>
      </c>
      <c r="S242" s="59" t="str">
        <f t="shared" si="8"/>
        <v>---</v>
      </c>
    </row>
    <row r="243" spans="2:19" ht="15" customHeight="1" x14ac:dyDescent="0.25">
      <c r="B243" s="59">
        <f t="shared" si="7"/>
        <v>238</v>
      </c>
      <c r="C243" s="60">
        <f>IFERROR(IF($C$4="TEB0187_REV01",CALC_CONN_TEB0187_REV01!U243,),"---")</f>
        <v>0</v>
      </c>
      <c r="D243" s="59">
        <f>IFERROR(IF($C$4="TEB0187_REV01",CALC_CONN_TEB0187_REV01!D243,),"---")</f>
        <v>0</v>
      </c>
      <c r="E243" s="59">
        <f>IFERROR(IF($C$4="TEB0187_REV01",CALC_CONN_TEB0187_REV01!E243,),"---")</f>
        <v>0</v>
      </c>
      <c r="F243" s="59" t="str">
        <f>IFERROR(IF(VLOOKUP($D243&amp;"-"&amp;$E243,IF($C$4="TEB0187_REV01",CALC_CONN_TEB0187_REV01!$F:$I),4,0)="--","---",IF($C$4="TEB0187_REV01",CALC_CONN_TEB0187_REV01!$G243&amp; " --&gt; " &amp;CALC_CONN_TEB0187_REV01!$I243&amp; " --&gt; ")),"---")</f>
        <v>---</v>
      </c>
      <c r="G243" s="59" t="str">
        <f>IFERROR(IF(VLOOKUP($D243&amp;"-"&amp;$E243,IF($C$4="TEB0187_REV01",CALC_CONN_TEB0187_REV01!$F:$H),3,0)="--",VLOOKUP($D243&amp;"-"&amp;$E243,IF($C$4="TEB0187_REV01",CALC_CONN_TEB0187_REV01!$F:$H),2,0),VLOOKUP($D243&amp;"-"&amp;$E243,IF($C$4="TEB0187_REV01",CALC_CONN_TEB0187_REV01!$F:$H),3,0)),"---")</f>
        <v>---</v>
      </c>
      <c r="H243" s="59" t="str">
        <f>IFERROR(VLOOKUP(G243,IF($C$4="TEB0187_REV01",CALC_CONN_TEB0187_REV01!$G:$T),14,0),"---")</f>
        <v>---</v>
      </c>
      <c r="I243" s="59" t="str">
        <f>IFERROR(VLOOKUP($D243&amp;"-"&amp;$E243,IF($C$4="TEB0187_REV01",CALC_CONN_TEB0187_REV01!$F:$K,"???"),6,0),"---")</f>
        <v>---</v>
      </c>
      <c r="J243" s="61" t="str">
        <f>IFERROR(VLOOKUP($D243&amp;"-"&amp;$E243,IF($C$4="TEB0187_REV01",CALC_CONN_TEB0187_REV01!$F:$M,"???"),8,0),"---")</f>
        <v>---</v>
      </c>
      <c r="K243" s="62" t="str">
        <f>IFERROR(VLOOKUP($D243&amp;"-"&amp;$E243,IF($C$4="TEB0187_REV01",CALC_CONN_TEB0187_REV01!$F:$N),9,0),"---")</f>
        <v>---</v>
      </c>
      <c r="L243" s="59" t="str">
        <f>IFERROR(VLOOKUP(K243,B2B!$H$3:$I$2000,2,0),"---")</f>
        <v>---</v>
      </c>
      <c r="M243" s="59" t="str">
        <f>IFERROR(VLOOKUP(L243,IF($M$4="TEI0187_REV01",RAW_m_TEI0187_REV01!$AD:$AH),5,0),"---")</f>
        <v>---</v>
      </c>
      <c r="N243" s="59" t="str">
        <f>IFERROR(VLOOKUP(L243,IF($M$4="TEI0187_REV01",RAW_m_TEI0187_REV01!$AE:$AJ),6,0),"---")</f>
        <v>---</v>
      </c>
      <c r="O243" s="63" t="str">
        <f>IFERROR(VLOOKUP(L243,IF($M$4="TEI0187_REV01",RAW_m_TEI0187_REV01!$AD:$AE),2,0),"---")</f>
        <v>---</v>
      </c>
      <c r="P243" s="59" t="str">
        <f>IFERROR(VLOOKUP(O243,IF($M$4="TEI0187_REV01",RAW_m_TEI0187_REV01!$AJ:$AK),2,0),"---")</f>
        <v>---</v>
      </c>
      <c r="Q243" s="59" t="str">
        <f>IFERROR(VLOOKUP(L243,IF($M$4="TEI0187_REV01",RAW_m_TEI0187_REV01!$AD:$AF),3,0),"---")</f>
        <v>---</v>
      </c>
      <c r="R243" s="59" t="str">
        <f>IFERROR(VLOOKUP(O243,IF($M$4="TEI0187_REV01",RAW_m_TEI0187_REV01!$AE:$AG),3,0),"---")</f>
        <v>---</v>
      </c>
      <c r="S243" s="59" t="str">
        <f t="shared" si="8"/>
        <v>---</v>
      </c>
    </row>
    <row r="244" spans="2:19" ht="15" customHeight="1" x14ac:dyDescent="0.25">
      <c r="B244" s="59">
        <f t="shared" si="7"/>
        <v>239</v>
      </c>
      <c r="C244" s="60">
        <f>IFERROR(IF($C$4="TEB0187_REV01",CALC_CONN_TEB0187_REV01!U244,),"---")</f>
        <v>0</v>
      </c>
      <c r="D244" s="59">
        <f>IFERROR(IF($C$4="TEB0187_REV01",CALC_CONN_TEB0187_REV01!D244,),"---")</f>
        <v>0</v>
      </c>
      <c r="E244" s="59">
        <f>IFERROR(IF($C$4="TEB0187_REV01",CALC_CONN_TEB0187_REV01!E244,),"---")</f>
        <v>0</v>
      </c>
      <c r="F244" s="59" t="str">
        <f>IFERROR(IF(VLOOKUP($D244&amp;"-"&amp;$E244,IF($C$4="TEB0187_REV01",CALC_CONN_TEB0187_REV01!$F:$I),4,0)="--","---",IF($C$4="TEB0187_REV01",CALC_CONN_TEB0187_REV01!$G244&amp; " --&gt; " &amp;CALC_CONN_TEB0187_REV01!$I244&amp; " --&gt; ")),"---")</f>
        <v>---</v>
      </c>
      <c r="G244" s="59" t="str">
        <f>IFERROR(IF(VLOOKUP($D244&amp;"-"&amp;$E244,IF($C$4="TEB0187_REV01",CALC_CONN_TEB0187_REV01!$F:$H),3,0)="--",VLOOKUP($D244&amp;"-"&amp;$E244,IF($C$4="TEB0187_REV01",CALC_CONN_TEB0187_REV01!$F:$H),2,0),VLOOKUP($D244&amp;"-"&amp;$E244,IF($C$4="TEB0187_REV01",CALC_CONN_TEB0187_REV01!$F:$H),3,0)),"---")</f>
        <v>---</v>
      </c>
      <c r="H244" s="59" t="str">
        <f>IFERROR(VLOOKUP(G244,IF($C$4="TEB0187_REV01",CALC_CONN_TEB0187_REV01!$G:$T),14,0),"---")</f>
        <v>---</v>
      </c>
      <c r="I244" s="59" t="str">
        <f>IFERROR(VLOOKUP($D244&amp;"-"&amp;$E244,IF($C$4="TEB0187_REV01",CALC_CONN_TEB0187_REV01!$F:$K,"???"),6,0),"---")</f>
        <v>---</v>
      </c>
      <c r="J244" s="61" t="str">
        <f>IFERROR(VLOOKUP($D244&amp;"-"&amp;$E244,IF($C$4="TEB0187_REV01",CALC_CONN_TEB0187_REV01!$F:$M,"???"),8,0),"---")</f>
        <v>---</v>
      </c>
      <c r="K244" s="62" t="str">
        <f>IFERROR(VLOOKUP($D244&amp;"-"&amp;$E244,IF($C$4="TEB0187_REV01",CALC_CONN_TEB0187_REV01!$F:$N),9,0),"---")</f>
        <v>---</v>
      </c>
      <c r="L244" s="59" t="str">
        <f>IFERROR(VLOOKUP(K244,B2B!$H$3:$I$2000,2,0),"---")</f>
        <v>---</v>
      </c>
      <c r="M244" s="59" t="str">
        <f>IFERROR(VLOOKUP(L244,IF($M$4="TEI0187_REV01",RAW_m_TEI0187_REV01!$AD:$AH),5,0),"---")</f>
        <v>---</v>
      </c>
      <c r="N244" s="59" t="str">
        <f>IFERROR(VLOOKUP(L244,IF($M$4="TEI0187_REV01",RAW_m_TEI0187_REV01!$AE:$AJ),6,0),"---")</f>
        <v>---</v>
      </c>
      <c r="O244" s="63" t="str">
        <f>IFERROR(VLOOKUP(L244,IF($M$4="TEI0187_REV01",RAW_m_TEI0187_REV01!$AD:$AE),2,0),"---")</f>
        <v>---</v>
      </c>
      <c r="P244" s="59" t="str">
        <f>IFERROR(VLOOKUP(O244,IF($M$4="TEI0187_REV01",RAW_m_TEI0187_REV01!$AJ:$AK),2,0),"---")</f>
        <v>---</v>
      </c>
      <c r="Q244" s="59" t="str">
        <f>IFERROR(VLOOKUP(L244,IF($M$4="TEI0187_REV01",RAW_m_TEI0187_REV01!$AD:$AF),3,0),"---")</f>
        <v>---</v>
      </c>
      <c r="R244" s="59" t="str">
        <f>IFERROR(VLOOKUP(O244,IF($M$4="TEI0187_REV01",RAW_m_TEI0187_REV01!$AE:$AG),3,0),"---")</f>
        <v>---</v>
      </c>
      <c r="S244" s="59" t="str">
        <f t="shared" si="8"/>
        <v>---</v>
      </c>
    </row>
    <row r="245" spans="2:19" ht="15" customHeight="1" x14ac:dyDescent="0.25">
      <c r="B245" s="59">
        <f t="shared" si="7"/>
        <v>240</v>
      </c>
      <c r="C245" s="60">
        <f>IFERROR(IF($C$4="TEB0187_REV01",CALC_CONN_TEB0187_REV01!U245,),"---")</f>
        <v>0</v>
      </c>
      <c r="D245" s="59">
        <f>IFERROR(IF($C$4="TEB0187_REV01",CALC_CONN_TEB0187_REV01!D245,),"---")</f>
        <v>0</v>
      </c>
      <c r="E245" s="59">
        <f>IFERROR(IF($C$4="TEB0187_REV01",CALC_CONN_TEB0187_REV01!E245,),"---")</f>
        <v>0</v>
      </c>
      <c r="F245" s="59" t="str">
        <f>IFERROR(IF(VLOOKUP($D245&amp;"-"&amp;$E245,IF($C$4="TEB0187_REV01",CALC_CONN_TEB0187_REV01!$F:$I),4,0)="--","---",IF($C$4="TEB0187_REV01",CALC_CONN_TEB0187_REV01!$G245&amp; " --&gt; " &amp;CALC_CONN_TEB0187_REV01!$I245&amp; " --&gt; ")),"---")</f>
        <v>---</v>
      </c>
      <c r="G245" s="59" t="str">
        <f>IFERROR(IF(VLOOKUP($D245&amp;"-"&amp;$E245,IF($C$4="TEB0187_REV01",CALC_CONN_TEB0187_REV01!$F:$H),3,0)="--",VLOOKUP($D245&amp;"-"&amp;$E245,IF($C$4="TEB0187_REV01",CALC_CONN_TEB0187_REV01!$F:$H),2,0),VLOOKUP($D245&amp;"-"&amp;$E245,IF($C$4="TEB0187_REV01",CALC_CONN_TEB0187_REV01!$F:$H),3,0)),"---")</f>
        <v>---</v>
      </c>
      <c r="H245" s="59" t="str">
        <f>IFERROR(VLOOKUP(G245,IF($C$4="TEB0187_REV01",CALC_CONN_TEB0187_REV01!$G:$T),14,0),"---")</f>
        <v>---</v>
      </c>
      <c r="I245" s="59" t="str">
        <f>IFERROR(VLOOKUP($D245&amp;"-"&amp;$E245,IF($C$4="TEB0187_REV01",CALC_CONN_TEB0187_REV01!$F:$K,"???"),6,0),"---")</f>
        <v>---</v>
      </c>
      <c r="J245" s="61" t="str">
        <f>IFERROR(VLOOKUP($D245&amp;"-"&amp;$E245,IF($C$4="TEB0187_REV01",CALC_CONN_TEB0187_REV01!$F:$M,"???"),8,0),"---")</f>
        <v>---</v>
      </c>
      <c r="K245" s="62" t="str">
        <f>IFERROR(VLOOKUP($D245&amp;"-"&amp;$E245,IF($C$4="TEB0187_REV01",CALC_CONN_TEB0187_REV01!$F:$N),9,0),"---")</f>
        <v>---</v>
      </c>
      <c r="L245" s="59" t="str">
        <f>IFERROR(VLOOKUP(K245,B2B!$H$3:$I$2000,2,0),"---")</f>
        <v>---</v>
      </c>
      <c r="M245" s="59" t="str">
        <f>IFERROR(VLOOKUP(L245,IF($M$4="TEI0187_REV01",RAW_m_TEI0187_REV01!$AD:$AH),5,0),"---")</f>
        <v>---</v>
      </c>
      <c r="N245" s="59" t="str">
        <f>IFERROR(VLOOKUP(L245,IF($M$4="TEI0187_REV01",RAW_m_TEI0187_REV01!$AE:$AJ),6,0),"---")</f>
        <v>---</v>
      </c>
      <c r="O245" s="63" t="str">
        <f>IFERROR(VLOOKUP(L245,IF($M$4="TEI0187_REV01",RAW_m_TEI0187_REV01!$AD:$AE),2,0),"---")</f>
        <v>---</v>
      </c>
      <c r="P245" s="59" t="str">
        <f>IFERROR(VLOOKUP(O245,IF($M$4="TEI0187_REV01",RAW_m_TEI0187_REV01!$AJ:$AK),2,0),"---")</f>
        <v>---</v>
      </c>
      <c r="Q245" s="59" t="str">
        <f>IFERROR(VLOOKUP(L245,IF($M$4="TEI0187_REV01",RAW_m_TEI0187_REV01!$AD:$AF),3,0),"---")</f>
        <v>---</v>
      </c>
      <c r="R245" s="59" t="str">
        <f>IFERROR(VLOOKUP(O245,IF($M$4="TEI0187_REV01",RAW_m_TEI0187_REV01!$AE:$AG),3,0),"---")</f>
        <v>---</v>
      </c>
      <c r="S245" s="59" t="str">
        <f t="shared" si="8"/>
        <v>---</v>
      </c>
    </row>
    <row r="246" spans="2:19" ht="15" customHeight="1" x14ac:dyDescent="0.25">
      <c r="B246" s="59">
        <f t="shared" si="7"/>
        <v>241</v>
      </c>
      <c r="C246" s="60">
        <f>IFERROR(IF($C$4="TEB0187_REV01",CALC_CONN_TEB0187_REV01!U246,),"---")</f>
        <v>0</v>
      </c>
      <c r="D246" s="59">
        <f>IFERROR(IF($C$4="TEB0187_REV01",CALC_CONN_TEB0187_REV01!D246,),"---")</f>
        <v>0</v>
      </c>
      <c r="E246" s="59">
        <f>IFERROR(IF($C$4="TEB0187_REV01",CALC_CONN_TEB0187_REV01!E246,),"---")</f>
        <v>0</v>
      </c>
      <c r="F246" s="59" t="str">
        <f>IFERROR(IF(VLOOKUP($D246&amp;"-"&amp;$E246,IF($C$4="TEB0187_REV01",CALC_CONN_TEB0187_REV01!$F:$I),4,0)="--","---",IF($C$4="TEB0187_REV01",CALC_CONN_TEB0187_REV01!$G246&amp; " --&gt; " &amp;CALC_CONN_TEB0187_REV01!$I246&amp; " --&gt; ")),"---")</f>
        <v>---</v>
      </c>
      <c r="G246" s="59" t="str">
        <f>IFERROR(IF(VLOOKUP($D246&amp;"-"&amp;$E246,IF($C$4="TEB0187_REV01",CALC_CONN_TEB0187_REV01!$F:$H),3,0)="--",VLOOKUP($D246&amp;"-"&amp;$E246,IF($C$4="TEB0187_REV01",CALC_CONN_TEB0187_REV01!$F:$H),2,0),VLOOKUP($D246&amp;"-"&amp;$E246,IF($C$4="TEB0187_REV01",CALC_CONN_TEB0187_REV01!$F:$H),3,0)),"---")</f>
        <v>---</v>
      </c>
      <c r="H246" s="59" t="str">
        <f>IFERROR(VLOOKUP(G246,IF($C$4="TEB0187_REV01",CALC_CONN_TEB0187_REV01!$G:$T),14,0),"---")</f>
        <v>---</v>
      </c>
      <c r="I246" s="59" t="str">
        <f>IFERROR(VLOOKUP($D246&amp;"-"&amp;$E246,IF($C$4="TEB0187_REV01",CALC_CONN_TEB0187_REV01!$F:$K,"???"),6,0),"---")</f>
        <v>---</v>
      </c>
      <c r="J246" s="61" t="str">
        <f>IFERROR(VLOOKUP($D246&amp;"-"&amp;$E246,IF($C$4="TEB0187_REV01",CALC_CONN_TEB0187_REV01!$F:$M,"???"),8,0),"---")</f>
        <v>---</v>
      </c>
      <c r="K246" s="62" t="str">
        <f>IFERROR(VLOOKUP($D246&amp;"-"&amp;$E246,IF($C$4="TEB0187_REV01",CALC_CONN_TEB0187_REV01!$F:$N),9,0),"---")</f>
        <v>---</v>
      </c>
      <c r="L246" s="59" t="str">
        <f>IFERROR(VLOOKUP(K246,B2B!$H$3:$I$2000,2,0),"---")</f>
        <v>---</v>
      </c>
      <c r="M246" s="59" t="str">
        <f>IFERROR(VLOOKUP(L246,IF($M$4="TEI0187_REV01",RAW_m_TEI0187_REV01!$AD:$AH),5,0),"---")</f>
        <v>---</v>
      </c>
      <c r="N246" s="59" t="str">
        <f>IFERROR(VLOOKUP(L246,IF($M$4="TEI0187_REV01",RAW_m_TEI0187_REV01!$AE:$AJ),6,0),"---")</f>
        <v>---</v>
      </c>
      <c r="O246" s="63" t="str">
        <f>IFERROR(VLOOKUP(L246,IF($M$4="TEI0187_REV01",RAW_m_TEI0187_REV01!$AD:$AE),2,0),"---")</f>
        <v>---</v>
      </c>
      <c r="P246" s="59" t="str">
        <f>IFERROR(VLOOKUP(O246,IF($M$4="TEI0187_REV01",RAW_m_TEI0187_REV01!$AJ:$AK),2,0),"---")</f>
        <v>---</v>
      </c>
      <c r="Q246" s="59" t="str">
        <f>IFERROR(VLOOKUP(L246,IF($M$4="TEI0187_REV01",RAW_m_TEI0187_REV01!$AD:$AF),3,0),"---")</f>
        <v>---</v>
      </c>
      <c r="R246" s="59" t="str">
        <f>IFERROR(VLOOKUP(O246,IF($M$4="TEI0187_REV01",RAW_m_TEI0187_REV01!$AE:$AG),3,0),"---")</f>
        <v>---</v>
      </c>
      <c r="S246" s="59" t="str">
        <f t="shared" si="8"/>
        <v>---</v>
      </c>
    </row>
    <row r="247" spans="2:19" ht="15" customHeight="1" x14ac:dyDescent="0.25">
      <c r="B247" s="59">
        <f t="shared" si="7"/>
        <v>242</v>
      </c>
      <c r="C247" s="60">
        <f>IFERROR(IF($C$4="TEB0187_REV01",CALC_CONN_TEB0187_REV01!U247,),"---")</f>
        <v>0</v>
      </c>
      <c r="D247" s="59">
        <f>IFERROR(IF($C$4="TEB0187_REV01",CALC_CONN_TEB0187_REV01!D247,),"---")</f>
        <v>0</v>
      </c>
      <c r="E247" s="59">
        <f>IFERROR(IF($C$4="TEB0187_REV01",CALC_CONN_TEB0187_REV01!E247,),"---")</f>
        <v>0</v>
      </c>
      <c r="F247" s="59" t="str">
        <f>IFERROR(IF(VLOOKUP($D247&amp;"-"&amp;$E247,IF($C$4="TEB0187_REV01",CALC_CONN_TEB0187_REV01!$F:$I),4,0)="--","---",IF($C$4="TEB0187_REV01",CALC_CONN_TEB0187_REV01!$G247&amp; " --&gt; " &amp;CALC_CONN_TEB0187_REV01!$I247&amp; " --&gt; ")),"---")</f>
        <v>---</v>
      </c>
      <c r="G247" s="59" t="str">
        <f>IFERROR(IF(VLOOKUP($D247&amp;"-"&amp;$E247,IF($C$4="TEB0187_REV01",CALC_CONN_TEB0187_REV01!$F:$H),3,0)="--",VLOOKUP($D247&amp;"-"&amp;$E247,IF($C$4="TEB0187_REV01",CALC_CONN_TEB0187_REV01!$F:$H),2,0),VLOOKUP($D247&amp;"-"&amp;$E247,IF($C$4="TEB0187_REV01",CALC_CONN_TEB0187_REV01!$F:$H),3,0)),"---")</f>
        <v>---</v>
      </c>
      <c r="H247" s="59" t="str">
        <f>IFERROR(VLOOKUP(G247,IF($C$4="TEB0187_REV01",CALC_CONN_TEB0187_REV01!$G:$T),14,0),"---")</f>
        <v>---</v>
      </c>
      <c r="I247" s="59" t="str">
        <f>IFERROR(VLOOKUP($D247&amp;"-"&amp;$E247,IF($C$4="TEB0187_REV01",CALC_CONN_TEB0187_REV01!$F:$K,"???"),6,0),"---")</f>
        <v>---</v>
      </c>
      <c r="J247" s="61" t="str">
        <f>IFERROR(VLOOKUP($D247&amp;"-"&amp;$E247,IF($C$4="TEB0187_REV01",CALC_CONN_TEB0187_REV01!$F:$M,"???"),8,0),"---")</f>
        <v>---</v>
      </c>
      <c r="K247" s="62" t="str">
        <f>IFERROR(VLOOKUP($D247&amp;"-"&amp;$E247,IF($C$4="TEB0187_REV01",CALC_CONN_TEB0187_REV01!$F:$N),9,0),"---")</f>
        <v>---</v>
      </c>
      <c r="L247" s="59" t="str">
        <f>IFERROR(VLOOKUP(K247,B2B!$H$3:$I$2000,2,0),"---")</f>
        <v>---</v>
      </c>
      <c r="M247" s="59" t="str">
        <f>IFERROR(VLOOKUP(L247,IF($M$4="TEI0187_REV01",RAW_m_TEI0187_REV01!$AD:$AH),5,0),"---")</f>
        <v>---</v>
      </c>
      <c r="N247" s="59" t="str">
        <f>IFERROR(VLOOKUP(L247,IF($M$4="TEI0187_REV01",RAW_m_TEI0187_REV01!$AE:$AJ),6,0),"---")</f>
        <v>---</v>
      </c>
      <c r="O247" s="63" t="str">
        <f>IFERROR(VLOOKUP(L247,IF($M$4="TEI0187_REV01",RAW_m_TEI0187_REV01!$AD:$AE),2,0),"---")</f>
        <v>---</v>
      </c>
      <c r="P247" s="59" t="str">
        <f>IFERROR(VLOOKUP(O247,IF($M$4="TEI0187_REV01",RAW_m_TEI0187_REV01!$AJ:$AK),2,0),"---")</f>
        <v>---</v>
      </c>
      <c r="Q247" s="59" t="str">
        <f>IFERROR(VLOOKUP(L247,IF($M$4="TEI0187_REV01",RAW_m_TEI0187_REV01!$AD:$AF),3,0),"---")</f>
        <v>---</v>
      </c>
      <c r="R247" s="59" t="str">
        <f>IFERROR(VLOOKUP(O247,IF($M$4="TEI0187_REV01",RAW_m_TEI0187_REV01!$AE:$AG),3,0),"---")</f>
        <v>---</v>
      </c>
      <c r="S247" s="59" t="str">
        <f t="shared" si="8"/>
        <v>---</v>
      </c>
    </row>
    <row r="248" spans="2:19" ht="15" customHeight="1" x14ac:dyDescent="0.25">
      <c r="B248" s="59">
        <f t="shared" si="7"/>
        <v>243</v>
      </c>
      <c r="C248" s="60">
        <f>IFERROR(IF($C$4="TEB0187_REV01",CALC_CONN_TEB0187_REV01!U248,),"---")</f>
        <v>0</v>
      </c>
      <c r="D248" s="59">
        <f>IFERROR(IF($C$4="TEB0187_REV01",CALC_CONN_TEB0187_REV01!D248,),"---")</f>
        <v>0</v>
      </c>
      <c r="E248" s="59">
        <f>IFERROR(IF($C$4="TEB0187_REV01",CALC_CONN_TEB0187_REV01!E248,),"---")</f>
        <v>0</v>
      </c>
      <c r="F248" s="59" t="str">
        <f>IFERROR(IF(VLOOKUP($D248&amp;"-"&amp;$E248,IF($C$4="TEB0187_REV01",CALC_CONN_TEB0187_REV01!$F:$I),4,0)="--","---",IF($C$4="TEB0187_REV01",CALC_CONN_TEB0187_REV01!$G248&amp; " --&gt; " &amp;CALC_CONN_TEB0187_REV01!$I248&amp; " --&gt; ")),"---")</f>
        <v>---</v>
      </c>
      <c r="G248" s="59" t="str">
        <f>IFERROR(IF(VLOOKUP($D248&amp;"-"&amp;$E248,IF($C$4="TEB0187_REV01",CALC_CONN_TEB0187_REV01!$F:$H),3,0)="--",VLOOKUP($D248&amp;"-"&amp;$E248,IF($C$4="TEB0187_REV01",CALC_CONN_TEB0187_REV01!$F:$H),2,0),VLOOKUP($D248&amp;"-"&amp;$E248,IF($C$4="TEB0187_REV01",CALC_CONN_TEB0187_REV01!$F:$H),3,0)),"---")</f>
        <v>---</v>
      </c>
      <c r="H248" s="59" t="str">
        <f>IFERROR(VLOOKUP(G248,IF($C$4="TEB0187_REV01",CALC_CONN_TEB0187_REV01!$G:$T),14,0),"---")</f>
        <v>---</v>
      </c>
      <c r="I248" s="59" t="str">
        <f>IFERROR(VLOOKUP($D248&amp;"-"&amp;$E248,IF($C$4="TEB0187_REV01",CALC_CONN_TEB0187_REV01!$F:$K,"???"),6,0),"---")</f>
        <v>---</v>
      </c>
      <c r="J248" s="61" t="str">
        <f>IFERROR(VLOOKUP($D248&amp;"-"&amp;$E248,IF($C$4="TEB0187_REV01",CALC_CONN_TEB0187_REV01!$F:$M,"???"),8,0),"---")</f>
        <v>---</v>
      </c>
      <c r="K248" s="62" t="str">
        <f>IFERROR(VLOOKUP($D248&amp;"-"&amp;$E248,IF($C$4="TEB0187_REV01",CALC_CONN_TEB0187_REV01!$F:$N),9,0),"---")</f>
        <v>---</v>
      </c>
      <c r="L248" s="59" t="str">
        <f>IFERROR(VLOOKUP(K248,B2B!$H$3:$I$2000,2,0),"---")</f>
        <v>---</v>
      </c>
      <c r="M248" s="59" t="str">
        <f>IFERROR(VLOOKUP(L248,IF($M$4="TEI0187_REV01",RAW_m_TEI0187_REV01!$AD:$AH),5,0),"---")</f>
        <v>---</v>
      </c>
      <c r="N248" s="59" t="str">
        <f>IFERROR(VLOOKUP(L248,IF($M$4="TEI0187_REV01",RAW_m_TEI0187_REV01!$AE:$AJ),6,0),"---")</f>
        <v>---</v>
      </c>
      <c r="O248" s="63" t="str">
        <f>IFERROR(VLOOKUP(L248,IF($M$4="TEI0187_REV01",RAW_m_TEI0187_REV01!$AD:$AE),2,0),"---")</f>
        <v>---</v>
      </c>
      <c r="P248" s="59" t="str">
        <f>IFERROR(VLOOKUP(O248,IF($M$4="TEI0187_REV01",RAW_m_TEI0187_REV01!$AJ:$AK),2,0),"---")</f>
        <v>---</v>
      </c>
      <c r="Q248" s="59" t="str">
        <f>IFERROR(VLOOKUP(L248,IF($M$4="TEI0187_REV01",RAW_m_TEI0187_REV01!$AD:$AF),3,0),"---")</f>
        <v>---</v>
      </c>
      <c r="R248" s="59" t="str">
        <f>IFERROR(VLOOKUP(O248,IF($M$4="TEI0187_REV01",RAW_m_TEI0187_REV01!$AE:$AG),3,0),"---")</f>
        <v>---</v>
      </c>
      <c r="S248" s="59" t="str">
        <f t="shared" si="8"/>
        <v>---</v>
      </c>
    </row>
    <row r="249" spans="2:19" ht="15" customHeight="1" x14ac:dyDescent="0.25">
      <c r="B249" s="59">
        <f t="shared" si="7"/>
        <v>244</v>
      </c>
      <c r="C249" s="60">
        <f>IFERROR(IF($C$4="TEB0187_REV01",CALC_CONN_TEB0187_REV01!U249,),"---")</f>
        <v>0</v>
      </c>
      <c r="D249" s="59">
        <f>IFERROR(IF($C$4="TEB0187_REV01",CALC_CONN_TEB0187_REV01!D249,),"---")</f>
        <v>0</v>
      </c>
      <c r="E249" s="59">
        <f>IFERROR(IF($C$4="TEB0187_REV01",CALC_CONN_TEB0187_REV01!E249,),"---")</f>
        <v>0</v>
      </c>
      <c r="F249" s="59" t="str">
        <f>IFERROR(IF(VLOOKUP($D249&amp;"-"&amp;$E249,IF($C$4="TEB0187_REV01",CALC_CONN_TEB0187_REV01!$F:$I),4,0)="--","---",IF($C$4="TEB0187_REV01",CALC_CONN_TEB0187_REV01!$G249&amp; " --&gt; " &amp;CALC_CONN_TEB0187_REV01!$I249&amp; " --&gt; ")),"---")</f>
        <v>---</v>
      </c>
      <c r="G249" s="59" t="str">
        <f>IFERROR(IF(VLOOKUP($D249&amp;"-"&amp;$E249,IF($C$4="TEB0187_REV01",CALC_CONN_TEB0187_REV01!$F:$H),3,0)="--",VLOOKUP($D249&amp;"-"&amp;$E249,IF($C$4="TEB0187_REV01",CALC_CONN_TEB0187_REV01!$F:$H),2,0),VLOOKUP($D249&amp;"-"&amp;$E249,IF($C$4="TEB0187_REV01",CALC_CONN_TEB0187_REV01!$F:$H),3,0)),"---")</f>
        <v>---</v>
      </c>
      <c r="H249" s="59" t="str">
        <f>IFERROR(VLOOKUP(G249,IF($C$4="TEB0187_REV01",CALC_CONN_TEB0187_REV01!$G:$T),14,0),"---")</f>
        <v>---</v>
      </c>
      <c r="I249" s="59" t="str">
        <f>IFERROR(VLOOKUP($D249&amp;"-"&amp;$E249,IF($C$4="TEB0187_REV01",CALC_CONN_TEB0187_REV01!$F:$K,"???"),6,0),"---")</f>
        <v>---</v>
      </c>
      <c r="J249" s="61" t="str">
        <f>IFERROR(VLOOKUP($D249&amp;"-"&amp;$E249,IF($C$4="TEB0187_REV01",CALC_CONN_TEB0187_REV01!$F:$M,"???"),8,0),"---")</f>
        <v>---</v>
      </c>
      <c r="K249" s="62" t="str">
        <f>IFERROR(VLOOKUP($D249&amp;"-"&amp;$E249,IF($C$4="TEB0187_REV01",CALC_CONN_TEB0187_REV01!$F:$N),9,0),"---")</f>
        <v>---</v>
      </c>
      <c r="L249" s="59" t="str">
        <f>IFERROR(VLOOKUP(K249,B2B!$H$3:$I$2000,2,0),"---")</f>
        <v>---</v>
      </c>
      <c r="M249" s="59" t="str">
        <f>IFERROR(VLOOKUP(L249,IF($M$4="TEI0187_REV01",RAW_m_TEI0187_REV01!$AD:$AH),5,0),"---")</f>
        <v>---</v>
      </c>
      <c r="N249" s="59" t="str">
        <f>IFERROR(VLOOKUP(L249,IF($M$4="TEI0187_REV01",RAW_m_TEI0187_REV01!$AE:$AJ),6,0),"---")</f>
        <v>---</v>
      </c>
      <c r="O249" s="63" t="str">
        <f>IFERROR(VLOOKUP(L249,IF($M$4="TEI0187_REV01",RAW_m_TEI0187_REV01!$AD:$AE),2,0),"---")</f>
        <v>---</v>
      </c>
      <c r="P249" s="59" t="str">
        <f>IFERROR(VLOOKUP(O249,IF($M$4="TEI0187_REV01",RAW_m_TEI0187_REV01!$AJ:$AK),2,0),"---")</f>
        <v>---</v>
      </c>
      <c r="Q249" s="59" t="str">
        <f>IFERROR(VLOOKUP(L249,IF($M$4="TEI0187_REV01",RAW_m_TEI0187_REV01!$AD:$AF),3,0),"---")</f>
        <v>---</v>
      </c>
      <c r="R249" s="59" t="str">
        <f>IFERROR(VLOOKUP(O249,IF($M$4="TEI0187_REV01",RAW_m_TEI0187_REV01!$AE:$AG),3,0),"---")</f>
        <v>---</v>
      </c>
      <c r="S249" s="59" t="str">
        <f t="shared" si="8"/>
        <v>---</v>
      </c>
    </row>
    <row r="250" spans="2:19" ht="15" customHeight="1" x14ac:dyDescent="0.25">
      <c r="B250" s="59">
        <f t="shared" si="7"/>
        <v>245</v>
      </c>
      <c r="C250" s="60">
        <f>IFERROR(IF($C$4="TEB0187_REV01",CALC_CONN_TEB0187_REV01!U250,),"---")</f>
        <v>0</v>
      </c>
      <c r="D250" s="59">
        <f>IFERROR(IF($C$4="TEB0187_REV01",CALC_CONN_TEB0187_REV01!D250,),"---")</f>
        <v>0</v>
      </c>
      <c r="E250" s="59">
        <f>IFERROR(IF($C$4="TEB0187_REV01",CALC_CONN_TEB0187_REV01!E250,),"---")</f>
        <v>0</v>
      </c>
      <c r="F250" s="59" t="str">
        <f>IFERROR(IF(VLOOKUP($D250&amp;"-"&amp;$E250,IF($C$4="TEB0187_REV01",CALC_CONN_TEB0187_REV01!$F:$I),4,0)="--","---",IF($C$4="TEB0187_REV01",CALC_CONN_TEB0187_REV01!$G250&amp; " --&gt; " &amp;CALC_CONN_TEB0187_REV01!$I250&amp; " --&gt; ")),"---")</f>
        <v>---</v>
      </c>
      <c r="G250" s="59" t="str">
        <f>IFERROR(IF(VLOOKUP($D250&amp;"-"&amp;$E250,IF($C$4="TEB0187_REV01",CALC_CONN_TEB0187_REV01!$F:$H),3,0)="--",VLOOKUP($D250&amp;"-"&amp;$E250,IF($C$4="TEB0187_REV01",CALC_CONN_TEB0187_REV01!$F:$H),2,0),VLOOKUP($D250&amp;"-"&amp;$E250,IF($C$4="TEB0187_REV01",CALC_CONN_TEB0187_REV01!$F:$H),3,0)),"---")</f>
        <v>---</v>
      </c>
      <c r="H250" s="59" t="str">
        <f>IFERROR(VLOOKUP(G250,IF($C$4="TEB0187_REV01",CALC_CONN_TEB0187_REV01!$G:$T),14,0),"---")</f>
        <v>---</v>
      </c>
      <c r="I250" s="59" t="str">
        <f>IFERROR(VLOOKUP($D250&amp;"-"&amp;$E250,IF($C$4="TEB0187_REV01",CALC_CONN_TEB0187_REV01!$F:$K,"???"),6,0),"---")</f>
        <v>---</v>
      </c>
      <c r="J250" s="61" t="str">
        <f>IFERROR(VLOOKUP($D250&amp;"-"&amp;$E250,IF($C$4="TEB0187_REV01",CALC_CONN_TEB0187_REV01!$F:$M,"???"),8,0),"---")</f>
        <v>---</v>
      </c>
      <c r="K250" s="62" t="str">
        <f>IFERROR(VLOOKUP($D250&amp;"-"&amp;$E250,IF($C$4="TEB0187_REV01",CALC_CONN_TEB0187_REV01!$F:$N),9,0),"---")</f>
        <v>---</v>
      </c>
      <c r="L250" s="59" t="str">
        <f>IFERROR(VLOOKUP(K250,B2B!$H$3:$I$2000,2,0),"---")</f>
        <v>---</v>
      </c>
      <c r="M250" s="59" t="str">
        <f>IFERROR(VLOOKUP(L250,IF($M$4="TEI0187_REV01",RAW_m_TEI0187_REV01!$AD:$AH),5,0),"---")</f>
        <v>---</v>
      </c>
      <c r="N250" s="59" t="str">
        <f>IFERROR(VLOOKUP(L250,IF($M$4="TEI0187_REV01",RAW_m_TEI0187_REV01!$AE:$AJ),6,0),"---")</f>
        <v>---</v>
      </c>
      <c r="O250" s="63" t="str">
        <f>IFERROR(VLOOKUP(L250,IF($M$4="TEI0187_REV01",RAW_m_TEI0187_REV01!$AD:$AE),2,0),"---")</f>
        <v>---</v>
      </c>
      <c r="P250" s="59" t="str">
        <f>IFERROR(VLOOKUP(O250,IF($M$4="TEI0187_REV01",RAW_m_TEI0187_REV01!$AJ:$AK),2,0),"---")</f>
        <v>---</v>
      </c>
      <c r="Q250" s="59" t="str">
        <f>IFERROR(VLOOKUP(L250,IF($M$4="TEI0187_REV01",RAW_m_TEI0187_REV01!$AD:$AF),3,0),"---")</f>
        <v>---</v>
      </c>
      <c r="R250" s="59" t="str">
        <f>IFERROR(VLOOKUP(O250,IF($M$4="TEI0187_REV01",RAW_m_TEI0187_REV01!$AE:$AG),3,0),"---")</f>
        <v>---</v>
      </c>
      <c r="S250" s="59" t="str">
        <f t="shared" si="8"/>
        <v>---</v>
      </c>
    </row>
    <row r="251" spans="2:19" ht="15" customHeight="1" x14ac:dyDescent="0.25">
      <c r="B251" s="59">
        <f t="shared" si="7"/>
        <v>246</v>
      </c>
      <c r="C251" s="60">
        <f>IFERROR(IF($C$4="TEB0187_REV01",CALC_CONN_TEB0187_REV01!U251,),"---")</f>
        <v>0</v>
      </c>
      <c r="D251" s="59">
        <f>IFERROR(IF($C$4="TEB0187_REV01",CALC_CONN_TEB0187_REV01!D251,),"---")</f>
        <v>0</v>
      </c>
      <c r="E251" s="59">
        <f>IFERROR(IF($C$4="TEB0187_REV01",CALC_CONN_TEB0187_REV01!E251,),"---")</f>
        <v>0</v>
      </c>
      <c r="F251" s="59" t="str">
        <f>IFERROR(IF(VLOOKUP($D251&amp;"-"&amp;$E251,IF($C$4="TEB0187_REV01",CALC_CONN_TEB0187_REV01!$F:$I),4,0)="--","---",IF($C$4="TEB0187_REV01",CALC_CONN_TEB0187_REV01!$G251&amp; " --&gt; " &amp;CALC_CONN_TEB0187_REV01!$I251&amp; " --&gt; ")),"---")</f>
        <v>---</v>
      </c>
      <c r="G251" s="59" t="str">
        <f>IFERROR(IF(VLOOKUP($D251&amp;"-"&amp;$E251,IF($C$4="TEB0187_REV01",CALC_CONN_TEB0187_REV01!$F:$H),3,0)="--",VLOOKUP($D251&amp;"-"&amp;$E251,IF($C$4="TEB0187_REV01",CALC_CONN_TEB0187_REV01!$F:$H),2,0),VLOOKUP($D251&amp;"-"&amp;$E251,IF($C$4="TEB0187_REV01",CALC_CONN_TEB0187_REV01!$F:$H),3,0)),"---")</f>
        <v>---</v>
      </c>
      <c r="H251" s="59" t="str">
        <f>IFERROR(VLOOKUP(G251,IF($C$4="TEB0187_REV01",CALC_CONN_TEB0187_REV01!$G:$T),14,0),"---")</f>
        <v>---</v>
      </c>
      <c r="I251" s="59" t="str">
        <f>IFERROR(VLOOKUP($D251&amp;"-"&amp;$E251,IF($C$4="TEB0187_REV01",CALC_CONN_TEB0187_REV01!$F:$K,"???"),6,0),"---")</f>
        <v>---</v>
      </c>
      <c r="J251" s="61" t="str">
        <f>IFERROR(VLOOKUP($D251&amp;"-"&amp;$E251,IF($C$4="TEB0187_REV01",CALC_CONN_TEB0187_REV01!$F:$M,"???"),8,0),"---")</f>
        <v>---</v>
      </c>
      <c r="K251" s="62" t="str">
        <f>IFERROR(VLOOKUP($D251&amp;"-"&amp;$E251,IF($C$4="TEB0187_REV01",CALC_CONN_TEB0187_REV01!$F:$N),9,0),"---")</f>
        <v>---</v>
      </c>
      <c r="L251" s="59" t="str">
        <f>IFERROR(VLOOKUP(K251,B2B!$H$3:$I$2000,2,0),"---")</f>
        <v>---</v>
      </c>
      <c r="M251" s="59" t="str">
        <f>IFERROR(VLOOKUP(L251,IF($M$4="TEI0187_REV01",RAW_m_TEI0187_REV01!$AD:$AH),5,0),"---")</f>
        <v>---</v>
      </c>
      <c r="N251" s="59" t="str">
        <f>IFERROR(VLOOKUP(L251,IF($M$4="TEI0187_REV01",RAW_m_TEI0187_REV01!$AE:$AJ),6,0),"---")</f>
        <v>---</v>
      </c>
      <c r="O251" s="63" t="str">
        <f>IFERROR(VLOOKUP(L251,IF($M$4="TEI0187_REV01",RAW_m_TEI0187_REV01!$AD:$AE),2,0),"---")</f>
        <v>---</v>
      </c>
      <c r="P251" s="59" t="str">
        <f>IFERROR(VLOOKUP(O251,IF($M$4="TEI0187_REV01",RAW_m_TEI0187_REV01!$AJ:$AK),2,0),"---")</f>
        <v>---</v>
      </c>
      <c r="Q251" s="59" t="str">
        <f>IFERROR(VLOOKUP(L251,IF($M$4="TEI0187_REV01",RAW_m_TEI0187_REV01!$AD:$AF),3,0),"---")</f>
        <v>---</v>
      </c>
      <c r="R251" s="59" t="str">
        <f>IFERROR(VLOOKUP(O251,IF($M$4="TEI0187_REV01",RAW_m_TEI0187_REV01!$AE:$AG),3,0),"---")</f>
        <v>---</v>
      </c>
      <c r="S251" s="59" t="str">
        <f t="shared" si="8"/>
        <v>---</v>
      </c>
    </row>
    <row r="252" spans="2:19" ht="15" customHeight="1" x14ac:dyDescent="0.25">
      <c r="B252" s="59">
        <f t="shared" si="7"/>
        <v>247</v>
      </c>
      <c r="C252" s="60">
        <f>IFERROR(IF($C$4="TEB0187_REV01",CALC_CONN_TEB0187_REV01!U252,),"---")</f>
        <v>0</v>
      </c>
      <c r="D252" s="59">
        <f>IFERROR(IF($C$4="TEB0187_REV01",CALC_CONN_TEB0187_REV01!D252,),"---")</f>
        <v>0</v>
      </c>
      <c r="E252" s="59">
        <f>IFERROR(IF($C$4="TEB0187_REV01",CALC_CONN_TEB0187_REV01!E252,),"---")</f>
        <v>0</v>
      </c>
      <c r="F252" s="59" t="str">
        <f>IFERROR(IF(VLOOKUP($D252&amp;"-"&amp;$E252,IF($C$4="TEB0187_REV01",CALC_CONN_TEB0187_REV01!$F:$I),4,0)="--","---",IF($C$4="TEB0187_REV01",CALC_CONN_TEB0187_REV01!$G252&amp; " --&gt; " &amp;CALC_CONN_TEB0187_REV01!$I252&amp; " --&gt; ")),"---")</f>
        <v>---</v>
      </c>
      <c r="G252" s="59" t="str">
        <f>IFERROR(IF(VLOOKUP($D252&amp;"-"&amp;$E252,IF($C$4="TEB0187_REV01",CALC_CONN_TEB0187_REV01!$F:$H),3,0)="--",VLOOKUP($D252&amp;"-"&amp;$E252,IF($C$4="TEB0187_REV01",CALC_CONN_TEB0187_REV01!$F:$H),2,0),VLOOKUP($D252&amp;"-"&amp;$E252,IF($C$4="TEB0187_REV01",CALC_CONN_TEB0187_REV01!$F:$H),3,0)),"---")</f>
        <v>---</v>
      </c>
      <c r="H252" s="59" t="str">
        <f>IFERROR(VLOOKUP(G252,IF($C$4="TEB0187_REV01",CALC_CONN_TEB0187_REV01!$G:$T),14,0),"---")</f>
        <v>---</v>
      </c>
      <c r="I252" s="59" t="str">
        <f>IFERROR(VLOOKUP($D252&amp;"-"&amp;$E252,IF($C$4="TEB0187_REV01",CALC_CONN_TEB0187_REV01!$F:$K,"???"),6,0),"---")</f>
        <v>---</v>
      </c>
      <c r="J252" s="61" t="str">
        <f>IFERROR(VLOOKUP($D252&amp;"-"&amp;$E252,IF($C$4="TEB0187_REV01",CALC_CONN_TEB0187_REV01!$F:$M,"???"),8,0),"---")</f>
        <v>---</v>
      </c>
      <c r="K252" s="62" t="str">
        <f>IFERROR(VLOOKUP($D252&amp;"-"&amp;$E252,IF($C$4="TEB0187_REV01",CALC_CONN_TEB0187_REV01!$F:$N),9,0),"---")</f>
        <v>---</v>
      </c>
      <c r="L252" s="59" t="str">
        <f>IFERROR(VLOOKUP(K252,B2B!$H$3:$I$2000,2,0),"---")</f>
        <v>---</v>
      </c>
      <c r="M252" s="59" t="str">
        <f>IFERROR(VLOOKUP(L252,IF($M$4="TEI0187_REV01",RAW_m_TEI0187_REV01!$AD:$AH),5,0),"---")</f>
        <v>---</v>
      </c>
      <c r="N252" s="59" t="str">
        <f>IFERROR(VLOOKUP(L252,IF($M$4="TEI0187_REV01",RAW_m_TEI0187_REV01!$AE:$AJ),6,0),"---")</f>
        <v>---</v>
      </c>
      <c r="O252" s="63" t="str">
        <f>IFERROR(VLOOKUP(L252,IF($M$4="TEI0187_REV01",RAW_m_TEI0187_REV01!$AD:$AE),2,0),"---")</f>
        <v>---</v>
      </c>
      <c r="P252" s="59" t="str">
        <f>IFERROR(VLOOKUP(O252,IF($M$4="TEI0187_REV01",RAW_m_TEI0187_REV01!$AJ:$AK),2,0),"---")</f>
        <v>---</v>
      </c>
      <c r="Q252" s="59" t="str">
        <f>IFERROR(VLOOKUP(L252,IF($M$4="TEI0187_REV01",RAW_m_TEI0187_REV01!$AD:$AF),3,0),"---")</f>
        <v>---</v>
      </c>
      <c r="R252" s="59" t="str">
        <f>IFERROR(VLOOKUP(O252,IF($M$4="TEI0187_REV01",RAW_m_TEI0187_REV01!$AE:$AG),3,0),"---")</f>
        <v>---</v>
      </c>
      <c r="S252" s="59" t="str">
        <f t="shared" si="8"/>
        <v>---</v>
      </c>
    </row>
    <row r="253" spans="2:19" ht="15" customHeight="1" x14ac:dyDescent="0.25">
      <c r="B253" s="59">
        <f t="shared" si="7"/>
        <v>248</v>
      </c>
      <c r="C253" s="60">
        <f>IFERROR(IF($C$4="TEB0187_REV01",CALC_CONN_TEB0187_REV01!U253,),"---")</f>
        <v>0</v>
      </c>
      <c r="D253" s="59">
        <f>IFERROR(IF($C$4="TEB0187_REV01",CALC_CONN_TEB0187_REV01!D253,),"---")</f>
        <v>0</v>
      </c>
      <c r="E253" s="59">
        <f>IFERROR(IF($C$4="TEB0187_REV01",CALC_CONN_TEB0187_REV01!E253,),"---")</f>
        <v>0</v>
      </c>
      <c r="F253" s="59" t="str">
        <f>IFERROR(IF(VLOOKUP($D253&amp;"-"&amp;$E253,IF($C$4="TEB0187_REV01",CALC_CONN_TEB0187_REV01!$F:$I),4,0)="--","---",IF($C$4="TEB0187_REV01",CALC_CONN_TEB0187_REV01!$G253&amp; " --&gt; " &amp;CALC_CONN_TEB0187_REV01!$I253&amp; " --&gt; ")),"---")</f>
        <v>---</v>
      </c>
      <c r="G253" s="59" t="str">
        <f>IFERROR(IF(VLOOKUP($D253&amp;"-"&amp;$E253,IF($C$4="TEB0187_REV01",CALC_CONN_TEB0187_REV01!$F:$H),3,0)="--",VLOOKUP($D253&amp;"-"&amp;$E253,IF($C$4="TEB0187_REV01",CALC_CONN_TEB0187_REV01!$F:$H),2,0),VLOOKUP($D253&amp;"-"&amp;$E253,IF($C$4="TEB0187_REV01",CALC_CONN_TEB0187_REV01!$F:$H),3,0)),"---")</f>
        <v>---</v>
      </c>
      <c r="H253" s="59" t="str">
        <f>IFERROR(VLOOKUP(G253,IF($C$4="TEB0187_REV01",CALC_CONN_TEB0187_REV01!$G:$T),14,0),"---")</f>
        <v>---</v>
      </c>
      <c r="I253" s="59" t="str">
        <f>IFERROR(VLOOKUP($D253&amp;"-"&amp;$E253,IF($C$4="TEB0187_REV01",CALC_CONN_TEB0187_REV01!$F:$K,"???"),6,0),"---")</f>
        <v>---</v>
      </c>
      <c r="J253" s="61" t="str">
        <f>IFERROR(VLOOKUP($D253&amp;"-"&amp;$E253,IF($C$4="TEB0187_REV01",CALC_CONN_TEB0187_REV01!$F:$M,"???"),8,0),"---")</f>
        <v>---</v>
      </c>
      <c r="K253" s="62" t="str">
        <f>IFERROR(VLOOKUP($D253&amp;"-"&amp;$E253,IF($C$4="TEB0187_REV01",CALC_CONN_TEB0187_REV01!$F:$N),9,0),"---")</f>
        <v>---</v>
      </c>
      <c r="L253" s="59" t="str">
        <f>IFERROR(VLOOKUP(K253,B2B!$H$3:$I$2000,2,0),"---")</f>
        <v>---</v>
      </c>
      <c r="M253" s="59" t="str">
        <f>IFERROR(VLOOKUP(L253,IF($M$4="TEI0187_REV01",RAW_m_TEI0187_REV01!$AD:$AH),5,0),"---")</f>
        <v>---</v>
      </c>
      <c r="N253" s="59" t="str">
        <f>IFERROR(VLOOKUP(L253,IF($M$4="TEI0187_REV01",RAW_m_TEI0187_REV01!$AE:$AJ),6,0),"---")</f>
        <v>---</v>
      </c>
      <c r="O253" s="63" t="str">
        <f>IFERROR(VLOOKUP(L253,IF($M$4="TEI0187_REV01",RAW_m_TEI0187_REV01!$AD:$AE),2,0),"---")</f>
        <v>---</v>
      </c>
      <c r="P253" s="59" t="str">
        <f>IFERROR(VLOOKUP(O253,IF($M$4="TEI0187_REV01",RAW_m_TEI0187_REV01!$AJ:$AK),2,0),"---")</f>
        <v>---</v>
      </c>
      <c r="Q253" s="59" t="str">
        <f>IFERROR(VLOOKUP(L253,IF($M$4="TEI0187_REV01",RAW_m_TEI0187_REV01!$AD:$AF),3,0),"---")</f>
        <v>---</v>
      </c>
      <c r="R253" s="59" t="str">
        <f>IFERROR(VLOOKUP(O253,IF($M$4="TEI0187_REV01",RAW_m_TEI0187_REV01!$AE:$AG),3,0),"---")</f>
        <v>---</v>
      </c>
      <c r="S253" s="59" t="str">
        <f t="shared" si="8"/>
        <v>---</v>
      </c>
    </row>
    <row r="254" spans="2:19" ht="15" customHeight="1" x14ac:dyDescent="0.25">
      <c r="B254" s="59">
        <f t="shared" si="7"/>
        <v>249</v>
      </c>
      <c r="C254" s="60">
        <f>IFERROR(IF($C$4="TEB0187_REV01",CALC_CONN_TEB0187_REV01!U254,),"---")</f>
        <v>0</v>
      </c>
      <c r="D254" s="59">
        <f>IFERROR(IF($C$4="TEB0187_REV01",CALC_CONN_TEB0187_REV01!D254,),"---")</f>
        <v>0</v>
      </c>
      <c r="E254" s="59">
        <f>IFERROR(IF($C$4="TEB0187_REV01",CALC_CONN_TEB0187_REV01!E254,),"---")</f>
        <v>0</v>
      </c>
      <c r="F254" s="59" t="str">
        <f>IFERROR(IF(VLOOKUP($D254&amp;"-"&amp;$E254,IF($C$4="TEB0187_REV01",CALC_CONN_TEB0187_REV01!$F:$I),4,0)="--","---",IF($C$4="TEB0187_REV01",CALC_CONN_TEB0187_REV01!$G254&amp; " --&gt; " &amp;CALC_CONN_TEB0187_REV01!$I254&amp; " --&gt; ")),"---")</f>
        <v>---</v>
      </c>
      <c r="G254" s="59" t="str">
        <f>IFERROR(IF(VLOOKUP($D254&amp;"-"&amp;$E254,IF($C$4="TEB0187_REV01",CALC_CONN_TEB0187_REV01!$F:$H),3,0)="--",VLOOKUP($D254&amp;"-"&amp;$E254,IF($C$4="TEB0187_REV01",CALC_CONN_TEB0187_REV01!$F:$H),2,0),VLOOKUP($D254&amp;"-"&amp;$E254,IF($C$4="TEB0187_REV01",CALC_CONN_TEB0187_REV01!$F:$H),3,0)),"---")</f>
        <v>---</v>
      </c>
      <c r="H254" s="59" t="str">
        <f>IFERROR(VLOOKUP(G254,IF($C$4="TEB0187_REV01",CALC_CONN_TEB0187_REV01!$G:$T),14,0),"---")</f>
        <v>---</v>
      </c>
      <c r="I254" s="59" t="str">
        <f>IFERROR(VLOOKUP($D254&amp;"-"&amp;$E254,IF($C$4="TEB0187_REV01",CALC_CONN_TEB0187_REV01!$F:$K,"???"),6,0),"---")</f>
        <v>---</v>
      </c>
      <c r="J254" s="61" t="str">
        <f>IFERROR(VLOOKUP($D254&amp;"-"&amp;$E254,IF($C$4="TEB0187_REV01",CALC_CONN_TEB0187_REV01!$F:$M,"???"),8,0),"---")</f>
        <v>---</v>
      </c>
      <c r="K254" s="62" t="str">
        <f>IFERROR(VLOOKUP($D254&amp;"-"&amp;$E254,IF($C$4="TEB0187_REV01",CALC_CONN_TEB0187_REV01!$F:$N),9,0),"---")</f>
        <v>---</v>
      </c>
      <c r="L254" s="59" t="str">
        <f>IFERROR(VLOOKUP(K254,B2B!$H$3:$I$2000,2,0),"---")</f>
        <v>---</v>
      </c>
      <c r="M254" s="59" t="str">
        <f>IFERROR(VLOOKUP(L254,IF($M$4="TEI0187_REV01",RAW_m_TEI0187_REV01!$AD:$AH),5,0),"---")</f>
        <v>---</v>
      </c>
      <c r="N254" s="59" t="str">
        <f>IFERROR(VLOOKUP(L254,IF($M$4="TEI0187_REV01",RAW_m_TEI0187_REV01!$AE:$AJ),6,0),"---")</f>
        <v>---</v>
      </c>
      <c r="O254" s="63" t="str">
        <f>IFERROR(VLOOKUP(L254,IF($M$4="TEI0187_REV01",RAW_m_TEI0187_REV01!$AD:$AE),2,0),"---")</f>
        <v>---</v>
      </c>
      <c r="P254" s="59" t="str">
        <f>IFERROR(VLOOKUP(O254,IF($M$4="TEI0187_REV01",RAW_m_TEI0187_REV01!$AJ:$AK),2,0),"---")</f>
        <v>---</v>
      </c>
      <c r="Q254" s="59" t="str">
        <f>IFERROR(VLOOKUP(L254,IF($M$4="TEI0187_REV01",RAW_m_TEI0187_REV01!$AD:$AF),3,0),"---")</f>
        <v>---</v>
      </c>
      <c r="R254" s="59" t="str">
        <f>IFERROR(VLOOKUP(O254,IF($M$4="TEI0187_REV01",RAW_m_TEI0187_REV01!$AE:$AG),3,0),"---")</f>
        <v>---</v>
      </c>
      <c r="S254" s="59" t="str">
        <f t="shared" si="8"/>
        <v>---</v>
      </c>
    </row>
    <row r="255" spans="2:19" ht="15" customHeight="1" x14ac:dyDescent="0.25">
      <c r="B255" s="59">
        <f t="shared" si="7"/>
        <v>250</v>
      </c>
      <c r="C255" s="60">
        <f>IFERROR(IF($C$4="TEB0187_REV01",CALC_CONN_TEB0187_REV01!U255,),"---")</f>
        <v>0</v>
      </c>
      <c r="D255" s="59">
        <f>IFERROR(IF($C$4="TEB0187_REV01",CALC_CONN_TEB0187_REV01!D255,),"---")</f>
        <v>0</v>
      </c>
      <c r="E255" s="59">
        <f>IFERROR(IF($C$4="TEB0187_REV01",CALC_CONN_TEB0187_REV01!E255,),"---")</f>
        <v>0</v>
      </c>
      <c r="F255" s="59" t="str">
        <f>IFERROR(IF(VLOOKUP($D255&amp;"-"&amp;$E255,IF($C$4="TEB0187_REV01",CALC_CONN_TEB0187_REV01!$F:$I),4,0)="--","---",IF($C$4="TEB0187_REV01",CALC_CONN_TEB0187_REV01!$G255&amp; " --&gt; " &amp;CALC_CONN_TEB0187_REV01!$I255&amp; " --&gt; ")),"---")</f>
        <v>---</v>
      </c>
      <c r="G255" s="59" t="str">
        <f>IFERROR(IF(VLOOKUP($D255&amp;"-"&amp;$E255,IF($C$4="TEB0187_REV01",CALC_CONN_TEB0187_REV01!$F:$H),3,0)="--",VLOOKUP($D255&amp;"-"&amp;$E255,IF($C$4="TEB0187_REV01",CALC_CONN_TEB0187_REV01!$F:$H),2,0),VLOOKUP($D255&amp;"-"&amp;$E255,IF($C$4="TEB0187_REV01",CALC_CONN_TEB0187_REV01!$F:$H),3,0)),"---")</f>
        <v>---</v>
      </c>
      <c r="H255" s="59" t="str">
        <f>IFERROR(VLOOKUP(G255,IF($C$4="TEB0187_REV01",CALC_CONN_TEB0187_REV01!$G:$T),14,0),"---")</f>
        <v>---</v>
      </c>
      <c r="I255" s="59" t="str">
        <f>IFERROR(VLOOKUP($D255&amp;"-"&amp;$E255,IF($C$4="TEB0187_REV01",CALC_CONN_TEB0187_REV01!$F:$K,"???"),6,0),"---")</f>
        <v>---</v>
      </c>
      <c r="J255" s="61" t="str">
        <f>IFERROR(VLOOKUP($D255&amp;"-"&amp;$E255,IF($C$4="TEB0187_REV01",CALC_CONN_TEB0187_REV01!$F:$M,"???"),8,0),"---")</f>
        <v>---</v>
      </c>
      <c r="K255" s="62" t="str">
        <f>IFERROR(VLOOKUP($D255&amp;"-"&amp;$E255,IF($C$4="TEB0187_REV01",CALC_CONN_TEB0187_REV01!$F:$N),9,0),"---")</f>
        <v>---</v>
      </c>
      <c r="L255" s="59" t="str">
        <f>IFERROR(VLOOKUP(K255,B2B!$H$3:$I$2000,2,0),"---")</f>
        <v>---</v>
      </c>
      <c r="M255" s="59" t="str">
        <f>IFERROR(VLOOKUP(L255,IF($M$4="TEI0187_REV01",RAW_m_TEI0187_REV01!$AD:$AH),5,0),"---")</f>
        <v>---</v>
      </c>
      <c r="N255" s="59" t="str">
        <f>IFERROR(VLOOKUP(L255,IF($M$4="TEI0187_REV01",RAW_m_TEI0187_REV01!$AE:$AJ),6,0),"---")</f>
        <v>---</v>
      </c>
      <c r="O255" s="63" t="str">
        <f>IFERROR(VLOOKUP(L255,IF($M$4="TEI0187_REV01",RAW_m_TEI0187_REV01!$AD:$AE),2,0),"---")</f>
        <v>---</v>
      </c>
      <c r="P255" s="59" t="str">
        <f>IFERROR(VLOOKUP(O255,IF($M$4="TEI0187_REV01",RAW_m_TEI0187_REV01!$AJ:$AK),2,0),"---")</f>
        <v>---</v>
      </c>
      <c r="Q255" s="59" t="str">
        <f>IFERROR(VLOOKUP(L255,IF($M$4="TEI0187_REV01",RAW_m_TEI0187_REV01!$AD:$AF),3,0),"---")</f>
        <v>---</v>
      </c>
      <c r="R255" s="59" t="str">
        <f>IFERROR(VLOOKUP(O255,IF($M$4="TEI0187_REV01",RAW_m_TEI0187_REV01!$AE:$AG),3,0),"---")</f>
        <v>---</v>
      </c>
      <c r="S255" s="59" t="str">
        <f t="shared" si="8"/>
        <v>---</v>
      </c>
    </row>
    <row r="256" spans="2:19" ht="15" customHeight="1" x14ac:dyDescent="0.25">
      <c r="B256" s="59">
        <f t="shared" si="7"/>
        <v>251</v>
      </c>
      <c r="C256" s="60">
        <f>IFERROR(IF($C$4="TEB0187_REV01",CALC_CONN_TEB0187_REV01!U256,),"---")</f>
        <v>0</v>
      </c>
      <c r="D256" s="59">
        <f>IFERROR(IF($C$4="TEB0187_REV01",CALC_CONN_TEB0187_REV01!D256,),"---")</f>
        <v>0</v>
      </c>
      <c r="E256" s="59">
        <f>IFERROR(IF($C$4="TEB0187_REV01",CALC_CONN_TEB0187_REV01!E256,),"---")</f>
        <v>0</v>
      </c>
      <c r="F256" s="59" t="str">
        <f>IFERROR(IF(VLOOKUP($D256&amp;"-"&amp;$E256,IF($C$4="TEB0187_REV01",CALC_CONN_TEB0187_REV01!$F:$I),4,0)="--","---",IF($C$4="TEB0187_REV01",CALC_CONN_TEB0187_REV01!$G256&amp; " --&gt; " &amp;CALC_CONN_TEB0187_REV01!$I256&amp; " --&gt; ")),"---")</f>
        <v>---</v>
      </c>
      <c r="G256" s="59" t="str">
        <f>IFERROR(IF(VLOOKUP($D256&amp;"-"&amp;$E256,IF($C$4="TEB0187_REV01",CALC_CONN_TEB0187_REV01!$F:$H),3,0)="--",VLOOKUP($D256&amp;"-"&amp;$E256,IF($C$4="TEB0187_REV01",CALC_CONN_TEB0187_REV01!$F:$H),2,0),VLOOKUP($D256&amp;"-"&amp;$E256,IF($C$4="TEB0187_REV01",CALC_CONN_TEB0187_REV01!$F:$H),3,0)),"---")</f>
        <v>---</v>
      </c>
      <c r="H256" s="59" t="str">
        <f>IFERROR(VLOOKUP(G256,IF($C$4="TEB0187_REV01",CALC_CONN_TEB0187_REV01!$G:$T),14,0),"---")</f>
        <v>---</v>
      </c>
      <c r="I256" s="59" t="str">
        <f>IFERROR(VLOOKUP($D256&amp;"-"&amp;$E256,IF($C$4="TEB0187_REV01",CALC_CONN_TEB0187_REV01!$F:$K,"???"),6,0),"---")</f>
        <v>---</v>
      </c>
      <c r="J256" s="61" t="str">
        <f>IFERROR(VLOOKUP($D256&amp;"-"&amp;$E256,IF($C$4="TEB0187_REV01",CALC_CONN_TEB0187_REV01!$F:$M,"???"),8,0),"---")</f>
        <v>---</v>
      </c>
      <c r="K256" s="62" t="str">
        <f>IFERROR(VLOOKUP($D256&amp;"-"&amp;$E256,IF($C$4="TEB0187_REV01",CALC_CONN_TEB0187_REV01!$F:$N),9,0),"---")</f>
        <v>---</v>
      </c>
      <c r="L256" s="59" t="str">
        <f>IFERROR(VLOOKUP(K256,B2B!$H$3:$I$2000,2,0),"---")</f>
        <v>---</v>
      </c>
      <c r="M256" s="59" t="str">
        <f>IFERROR(VLOOKUP(L256,IF($M$4="TEI0187_REV01",RAW_m_TEI0187_REV01!$AD:$AH),5,0),"---")</f>
        <v>---</v>
      </c>
      <c r="N256" s="59" t="str">
        <f>IFERROR(VLOOKUP(L256,IF($M$4="TEI0187_REV01",RAW_m_TEI0187_REV01!$AE:$AJ),6,0),"---")</f>
        <v>---</v>
      </c>
      <c r="O256" s="63" t="str">
        <f>IFERROR(VLOOKUP(L256,IF($M$4="TEI0187_REV01",RAW_m_TEI0187_REV01!$AD:$AE),2,0),"---")</f>
        <v>---</v>
      </c>
      <c r="P256" s="59" t="str">
        <f>IFERROR(VLOOKUP(O256,IF($M$4="TEI0187_REV01",RAW_m_TEI0187_REV01!$AJ:$AK),2,0),"---")</f>
        <v>---</v>
      </c>
      <c r="Q256" s="59" t="str">
        <f>IFERROR(VLOOKUP(L256,IF($M$4="TEI0187_REV01",RAW_m_TEI0187_REV01!$AD:$AF),3,0),"---")</f>
        <v>---</v>
      </c>
      <c r="R256" s="59" t="str">
        <f>IFERROR(VLOOKUP(O256,IF($M$4="TEI0187_REV01",RAW_m_TEI0187_REV01!$AE:$AG),3,0),"---")</f>
        <v>---</v>
      </c>
      <c r="S256" s="59" t="str">
        <f t="shared" si="8"/>
        <v>---</v>
      </c>
    </row>
    <row r="257" spans="2:19" ht="15" customHeight="1" x14ac:dyDescent="0.25">
      <c r="B257" s="59">
        <f t="shared" si="7"/>
        <v>252</v>
      </c>
      <c r="C257" s="60">
        <f>IFERROR(IF($C$4="TEB0187_REV01",CALC_CONN_TEB0187_REV01!U257,),"---")</f>
        <v>0</v>
      </c>
      <c r="D257" s="59">
        <f>IFERROR(IF($C$4="TEB0187_REV01",CALC_CONN_TEB0187_REV01!D257,),"---")</f>
        <v>0</v>
      </c>
      <c r="E257" s="59">
        <f>IFERROR(IF($C$4="TEB0187_REV01",CALC_CONN_TEB0187_REV01!E257,),"---")</f>
        <v>0</v>
      </c>
      <c r="F257" s="59" t="str">
        <f>IFERROR(IF(VLOOKUP($D257&amp;"-"&amp;$E257,IF($C$4="TEB0187_REV01",CALC_CONN_TEB0187_REV01!$F:$I),4,0)="--","---",IF($C$4="TEB0187_REV01",CALC_CONN_TEB0187_REV01!$G257&amp; " --&gt; " &amp;CALC_CONN_TEB0187_REV01!$I257&amp; " --&gt; ")),"---")</f>
        <v>---</v>
      </c>
      <c r="G257" s="59" t="str">
        <f>IFERROR(IF(VLOOKUP($D257&amp;"-"&amp;$E257,IF($C$4="TEB0187_REV01",CALC_CONN_TEB0187_REV01!$F:$H),3,0)="--",VLOOKUP($D257&amp;"-"&amp;$E257,IF($C$4="TEB0187_REV01",CALC_CONN_TEB0187_REV01!$F:$H),2,0),VLOOKUP($D257&amp;"-"&amp;$E257,IF($C$4="TEB0187_REV01",CALC_CONN_TEB0187_REV01!$F:$H),3,0)),"---")</f>
        <v>---</v>
      </c>
      <c r="H257" s="59" t="str">
        <f>IFERROR(VLOOKUP(G257,IF($C$4="TEB0187_REV01",CALC_CONN_TEB0187_REV01!$G:$T),14,0),"---")</f>
        <v>---</v>
      </c>
      <c r="I257" s="59" t="str">
        <f>IFERROR(VLOOKUP($D257&amp;"-"&amp;$E257,IF($C$4="TEB0187_REV01",CALC_CONN_TEB0187_REV01!$F:$K,"???"),6,0),"---")</f>
        <v>---</v>
      </c>
      <c r="J257" s="61" t="str">
        <f>IFERROR(VLOOKUP($D257&amp;"-"&amp;$E257,IF($C$4="TEB0187_REV01",CALC_CONN_TEB0187_REV01!$F:$M,"???"),8,0),"---")</f>
        <v>---</v>
      </c>
      <c r="K257" s="62" t="str">
        <f>IFERROR(VLOOKUP($D257&amp;"-"&amp;$E257,IF($C$4="TEB0187_REV01",CALC_CONN_TEB0187_REV01!$F:$N),9,0),"---")</f>
        <v>---</v>
      </c>
      <c r="L257" s="59" t="str">
        <f>IFERROR(VLOOKUP(K257,B2B!$H$3:$I$2000,2,0),"---")</f>
        <v>---</v>
      </c>
      <c r="M257" s="59" t="str">
        <f>IFERROR(VLOOKUP(L257,IF($M$4="TEI0187_REV01",RAW_m_TEI0187_REV01!$AD:$AH),5,0),"---")</f>
        <v>---</v>
      </c>
      <c r="N257" s="59" t="str">
        <f>IFERROR(VLOOKUP(L257,IF($M$4="TEI0187_REV01",RAW_m_TEI0187_REV01!$AE:$AJ),6,0),"---")</f>
        <v>---</v>
      </c>
      <c r="O257" s="63" t="str">
        <f>IFERROR(VLOOKUP(L257,IF($M$4="TEI0187_REV01",RAW_m_TEI0187_REV01!$AD:$AE),2,0),"---")</f>
        <v>---</v>
      </c>
      <c r="P257" s="59" t="str">
        <f>IFERROR(VLOOKUP(O257,IF($M$4="TEI0187_REV01",RAW_m_TEI0187_REV01!$AJ:$AK),2,0),"---")</f>
        <v>---</v>
      </c>
      <c r="Q257" s="59" t="str">
        <f>IFERROR(VLOOKUP(L257,IF($M$4="TEI0187_REV01",RAW_m_TEI0187_REV01!$AD:$AF),3,0),"---")</f>
        <v>---</v>
      </c>
      <c r="R257" s="59" t="str">
        <f>IFERROR(VLOOKUP(O257,IF($M$4="TEI0187_REV01",RAW_m_TEI0187_REV01!$AE:$AG),3,0),"---")</f>
        <v>---</v>
      </c>
      <c r="S257" s="59" t="str">
        <f t="shared" si="8"/>
        <v>---</v>
      </c>
    </row>
    <row r="258" spans="2:19" ht="15" customHeight="1" x14ac:dyDescent="0.25">
      <c r="B258" s="59">
        <f t="shared" si="7"/>
        <v>253</v>
      </c>
      <c r="C258" s="60">
        <f>IFERROR(IF($C$4="TEB0187_REV01",CALC_CONN_TEB0187_REV01!U258,),"---")</f>
        <v>0</v>
      </c>
      <c r="D258" s="59">
        <f>IFERROR(IF($C$4="TEB0187_REV01",CALC_CONN_TEB0187_REV01!D258,),"---")</f>
        <v>0</v>
      </c>
      <c r="E258" s="59">
        <f>IFERROR(IF($C$4="TEB0187_REV01",CALC_CONN_TEB0187_REV01!E258,),"---")</f>
        <v>0</v>
      </c>
      <c r="F258" s="59" t="str">
        <f>IFERROR(IF(VLOOKUP($D258&amp;"-"&amp;$E258,IF($C$4="TEB0187_REV01",CALC_CONN_TEB0187_REV01!$F:$I),4,0)="--","---",IF($C$4="TEB0187_REV01",CALC_CONN_TEB0187_REV01!$G258&amp; " --&gt; " &amp;CALC_CONN_TEB0187_REV01!$I258&amp; " --&gt; ")),"---")</f>
        <v>---</v>
      </c>
      <c r="G258" s="59" t="str">
        <f>IFERROR(IF(VLOOKUP($D258&amp;"-"&amp;$E258,IF($C$4="TEB0187_REV01",CALC_CONN_TEB0187_REV01!$F:$H),3,0)="--",VLOOKUP($D258&amp;"-"&amp;$E258,IF($C$4="TEB0187_REV01",CALC_CONN_TEB0187_REV01!$F:$H),2,0),VLOOKUP($D258&amp;"-"&amp;$E258,IF($C$4="TEB0187_REV01",CALC_CONN_TEB0187_REV01!$F:$H),3,0)),"---")</f>
        <v>---</v>
      </c>
      <c r="H258" s="59" t="str">
        <f>IFERROR(VLOOKUP(G258,IF($C$4="TEB0187_REV01",CALC_CONN_TEB0187_REV01!$G:$T),14,0),"---")</f>
        <v>---</v>
      </c>
      <c r="I258" s="59" t="str">
        <f>IFERROR(VLOOKUP($D258&amp;"-"&amp;$E258,IF($C$4="TEB0187_REV01",CALC_CONN_TEB0187_REV01!$F:$K,"???"),6,0),"---")</f>
        <v>---</v>
      </c>
      <c r="J258" s="61" t="str">
        <f>IFERROR(VLOOKUP($D258&amp;"-"&amp;$E258,IF($C$4="TEB0187_REV01",CALC_CONN_TEB0187_REV01!$F:$M,"???"),8,0),"---")</f>
        <v>---</v>
      </c>
      <c r="K258" s="62" t="str">
        <f>IFERROR(VLOOKUP($D258&amp;"-"&amp;$E258,IF($C$4="TEB0187_REV01",CALC_CONN_TEB0187_REV01!$F:$N),9,0),"---")</f>
        <v>---</v>
      </c>
      <c r="L258" s="59" t="str">
        <f>IFERROR(VLOOKUP(K258,B2B!$H$3:$I$2000,2,0),"---")</f>
        <v>---</v>
      </c>
      <c r="M258" s="59" t="str">
        <f>IFERROR(VLOOKUP(L258,IF($M$4="TEI0187_REV01",RAW_m_TEI0187_REV01!$AD:$AH),5,0),"---")</f>
        <v>---</v>
      </c>
      <c r="N258" s="59" t="str">
        <f>IFERROR(VLOOKUP(L258,IF($M$4="TEI0187_REV01",RAW_m_TEI0187_REV01!$AE:$AJ),6,0),"---")</f>
        <v>---</v>
      </c>
      <c r="O258" s="63" t="str">
        <f>IFERROR(VLOOKUP(L258,IF($M$4="TEI0187_REV01",RAW_m_TEI0187_REV01!$AD:$AE),2,0),"---")</f>
        <v>---</v>
      </c>
      <c r="P258" s="59" t="str">
        <f>IFERROR(VLOOKUP(O258,IF($M$4="TEI0187_REV01",RAW_m_TEI0187_REV01!$AJ:$AK),2,0),"---")</f>
        <v>---</v>
      </c>
      <c r="Q258" s="59" t="str">
        <f>IFERROR(VLOOKUP(L258,IF($M$4="TEI0187_REV01",RAW_m_TEI0187_REV01!$AD:$AF),3,0),"---")</f>
        <v>---</v>
      </c>
      <c r="R258" s="59" t="str">
        <f>IFERROR(VLOOKUP(O258,IF($M$4="TEI0187_REV01",RAW_m_TEI0187_REV01!$AE:$AG),3,0),"---")</f>
        <v>---</v>
      </c>
      <c r="S258" s="59" t="str">
        <f t="shared" si="8"/>
        <v>---</v>
      </c>
    </row>
    <row r="259" spans="2:19" ht="15" customHeight="1" x14ac:dyDescent="0.25">
      <c r="B259" s="59">
        <f t="shared" si="7"/>
        <v>254</v>
      </c>
      <c r="C259" s="60">
        <f>IFERROR(IF($C$4="TEB0187_REV01",CALC_CONN_TEB0187_REV01!U259,),"---")</f>
        <v>0</v>
      </c>
      <c r="D259" s="59">
        <f>IFERROR(IF($C$4="TEB0187_REV01",CALC_CONN_TEB0187_REV01!D259,),"---")</f>
        <v>0</v>
      </c>
      <c r="E259" s="59">
        <f>IFERROR(IF($C$4="TEB0187_REV01",CALC_CONN_TEB0187_REV01!E259,),"---")</f>
        <v>0</v>
      </c>
      <c r="F259" s="59" t="str">
        <f>IFERROR(IF(VLOOKUP($D259&amp;"-"&amp;$E259,IF($C$4="TEB0187_REV01",CALC_CONN_TEB0187_REV01!$F:$I),4,0)="--","---",IF($C$4="TEB0187_REV01",CALC_CONN_TEB0187_REV01!$G259&amp; " --&gt; " &amp;CALC_CONN_TEB0187_REV01!$I259&amp; " --&gt; ")),"---")</f>
        <v>---</v>
      </c>
      <c r="G259" s="59" t="str">
        <f>IFERROR(IF(VLOOKUP($D259&amp;"-"&amp;$E259,IF($C$4="TEB0187_REV01",CALC_CONN_TEB0187_REV01!$F:$H),3,0)="--",VLOOKUP($D259&amp;"-"&amp;$E259,IF($C$4="TEB0187_REV01",CALC_CONN_TEB0187_REV01!$F:$H),2,0),VLOOKUP($D259&amp;"-"&amp;$E259,IF($C$4="TEB0187_REV01",CALC_CONN_TEB0187_REV01!$F:$H),3,0)),"---")</f>
        <v>---</v>
      </c>
      <c r="H259" s="59" t="str">
        <f>IFERROR(VLOOKUP(G259,IF($C$4="TEB0187_REV01",CALC_CONN_TEB0187_REV01!$G:$T),14,0),"---")</f>
        <v>---</v>
      </c>
      <c r="I259" s="59" t="str">
        <f>IFERROR(VLOOKUP($D259&amp;"-"&amp;$E259,IF($C$4="TEB0187_REV01",CALC_CONN_TEB0187_REV01!$F:$K,"???"),6,0),"---")</f>
        <v>---</v>
      </c>
      <c r="J259" s="61" t="str">
        <f>IFERROR(VLOOKUP($D259&amp;"-"&amp;$E259,IF($C$4="TEB0187_REV01",CALC_CONN_TEB0187_REV01!$F:$M,"???"),8,0),"---")</f>
        <v>---</v>
      </c>
      <c r="K259" s="62" t="str">
        <f>IFERROR(VLOOKUP($D259&amp;"-"&amp;$E259,IF($C$4="TEB0187_REV01",CALC_CONN_TEB0187_REV01!$F:$N),9,0),"---")</f>
        <v>---</v>
      </c>
      <c r="L259" s="59" t="str">
        <f>IFERROR(VLOOKUP(K259,B2B!$H$3:$I$2000,2,0),"---")</f>
        <v>---</v>
      </c>
      <c r="M259" s="59" t="str">
        <f>IFERROR(VLOOKUP(L259,IF($M$4="TEI0187_REV01",RAW_m_TEI0187_REV01!$AD:$AH),5,0),"---")</f>
        <v>---</v>
      </c>
      <c r="N259" s="59" t="str">
        <f>IFERROR(VLOOKUP(L259,IF($M$4="TEI0187_REV01",RAW_m_TEI0187_REV01!$AE:$AJ),6,0),"---")</f>
        <v>---</v>
      </c>
      <c r="O259" s="63" t="str">
        <f>IFERROR(VLOOKUP(L259,IF($M$4="TEI0187_REV01",RAW_m_TEI0187_REV01!$AD:$AE),2,0),"---")</f>
        <v>---</v>
      </c>
      <c r="P259" s="59" t="str">
        <f>IFERROR(VLOOKUP(O259,IF($M$4="TEI0187_REV01",RAW_m_TEI0187_REV01!$AJ:$AK),2,0),"---")</f>
        <v>---</v>
      </c>
      <c r="Q259" s="59" t="str">
        <f>IFERROR(VLOOKUP(L259,IF($M$4="TEI0187_REV01",RAW_m_TEI0187_REV01!$AD:$AF),3,0),"---")</f>
        <v>---</v>
      </c>
      <c r="R259" s="59" t="str">
        <f>IFERROR(VLOOKUP(O259,IF($M$4="TEI0187_REV01",RAW_m_TEI0187_REV01!$AE:$AG),3,0),"---")</f>
        <v>---</v>
      </c>
      <c r="S259" s="59" t="str">
        <f t="shared" si="8"/>
        <v>---</v>
      </c>
    </row>
    <row r="260" spans="2:19" ht="15" customHeight="1" x14ac:dyDescent="0.25">
      <c r="B260" s="59">
        <f t="shared" si="7"/>
        <v>255</v>
      </c>
      <c r="C260" s="60">
        <f>IFERROR(IF($C$4="TEB0187_REV01",CALC_CONN_TEB0187_REV01!U260,),"---")</f>
        <v>0</v>
      </c>
      <c r="D260" s="59">
        <f>IFERROR(IF($C$4="TEB0187_REV01",CALC_CONN_TEB0187_REV01!D260,),"---")</f>
        <v>0</v>
      </c>
      <c r="E260" s="59">
        <f>IFERROR(IF($C$4="TEB0187_REV01",CALC_CONN_TEB0187_REV01!E260,),"---")</f>
        <v>0</v>
      </c>
      <c r="F260" s="59" t="str">
        <f>IFERROR(IF(VLOOKUP($D260&amp;"-"&amp;$E260,IF($C$4="TEB0187_REV01",CALC_CONN_TEB0187_REV01!$F:$I),4,0)="--","---",IF($C$4="TEB0187_REV01",CALC_CONN_TEB0187_REV01!$G260&amp; " --&gt; " &amp;CALC_CONN_TEB0187_REV01!$I260&amp; " --&gt; ")),"---")</f>
        <v>---</v>
      </c>
      <c r="G260" s="59" t="str">
        <f>IFERROR(IF(VLOOKUP($D260&amp;"-"&amp;$E260,IF($C$4="TEB0187_REV01",CALC_CONN_TEB0187_REV01!$F:$H),3,0)="--",VLOOKUP($D260&amp;"-"&amp;$E260,IF($C$4="TEB0187_REV01",CALC_CONN_TEB0187_REV01!$F:$H),2,0),VLOOKUP($D260&amp;"-"&amp;$E260,IF($C$4="TEB0187_REV01",CALC_CONN_TEB0187_REV01!$F:$H),3,0)),"---")</f>
        <v>---</v>
      </c>
      <c r="H260" s="59" t="str">
        <f>IFERROR(VLOOKUP(G260,IF($C$4="TEB0187_REV01",CALC_CONN_TEB0187_REV01!$G:$T),14,0),"---")</f>
        <v>---</v>
      </c>
      <c r="I260" s="59" t="str">
        <f>IFERROR(VLOOKUP($D260&amp;"-"&amp;$E260,IF($C$4="TEB0187_REV01",CALC_CONN_TEB0187_REV01!$F:$K,"???"),6,0),"---")</f>
        <v>---</v>
      </c>
      <c r="J260" s="61" t="str">
        <f>IFERROR(VLOOKUP($D260&amp;"-"&amp;$E260,IF($C$4="TEB0187_REV01",CALC_CONN_TEB0187_REV01!$F:$M,"???"),8,0),"---")</f>
        <v>---</v>
      </c>
      <c r="K260" s="62" t="str">
        <f>IFERROR(VLOOKUP($D260&amp;"-"&amp;$E260,IF($C$4="TEB0187_REV01",CALC_CONN_TEB0187_REV01!$F:$N),9,0),"---")</f>
        <v>---</v>
      </c>
      <c r="L260" s="59" t="str">
        <f>IFERROR(VLOOKUP(K260,B2B!$H$3:$I$2000,2,0),"---")</f>
        <v>---</v>
      </c>
      <c r="M260" s="59" t="str">
        <f>IFERROR(VLOOKUP(L260,IF($M$4="TEI0187_REV01",RAW_m_TEI0187_REV01!$AD:$AH),5,0),"---")</f>
        <v>---</v>
      </c>
      <c r="N260" s="59" t="str">
        <f>IFERROR(VLOOKUP(L260,IF($M$4="TEI0187_REV01",RAW_m_TEI0187_REV01!$AE:$AJ),6,0),"---")</f>
        <v>---</v>
      </c>
      <c r="O260" s="63" t="str">
        <f>IFERROR(VLOOKUP(L260,IF($M$4="TEI0187_REV01",RAW_m_TEI0187_REV01!$AD:$AE),2,0),"---")</f>
        <v>---</v>
      </c>
      <c r="P260" s="59" t="str">
        <f>IFERROR(VLOOKUP(O260,IF($M$4="TEI0187_REV01",RAW_m_TEI0187_REV01!$AJ:$AK),2,0),"---")</f>
        <v>---</v>
      </c>
      <c r="Q260" s="59" t="str">
        <f>IFERROR(VLOOKUP(L260,IF($M$4="TEI0187_REV01",RAW_m_TEI0187_REV01!$AD:$AF),3,0),"---")</f>
        <v>---</v>
      </c>
      <c r="R260" s="59" t="str">
        <f>IFERROR(VLOOKUP(O260,IF($M$4="TEI0187_REV01",RAW_m_TEI0187_REV01!$AE:$AG),3,0),"---")</f>
        <v>---</v>
      </c>
      <c r="S260" s="59" t="str">
        <f t="shared" si="8"/>
        <v>---</v>
      </c>
    </row>
    <row r="261" spans="2:19" ht="15" customHeight="1" x14ac:dyDescent="0.25">
      <c r="B261" s="59">
        <f t="shared" si="7"/>
        <v>256</v>
      </c>
      <c r="C261" s="60">
        <f>IFERROR(IF($C$4="TEB0187_REV01",CALC_CONN_TEB0187_REV01!U261,),"---")</f>
        <v>0</v>
      </c>
      <c r="D261" s="59">
        <f>IFERROR(IF($C$4="TEB0187_REV01",CALC_CONN_TEB0187_REV01!D261,),"---")</f>
        <v>0</v>
      </c>
      <c r="E261" s="59">
        <f>IFERROR(IF($C$4="TEB0187_REV01",CALC_CONN_TEB0187_REV01!E261,),"---")</f>
        <v>0</v>
      </c>
      <c r="F261" s="59" t="str">
        <f>IFERROR(IF(VLOOKUP($D261&amp;"-"&amp;$E261,IF($C$4="TEB0187_REV01",CALC_CONN_TEB0187_REV01!$F:$I),4,0)="--","---",IF($C$4="TEB0187_REV01",CALC_CONN_TEB0187_REV01!$G261&amp; " --&gt; " &amp;CALC_CONN_TEB0187_REV01!$I261&amp; " --&gt; ")),"---")</f>
        <v>---</v>
      </c>
      <c r="G261" s="59" t="str">
        <f>IFERROR(IF(VLOOKUP($D261&amp;"-"&amp;$E261,IF($C$4="TEB0187_REV01",CALC_CONN_TEB0187_REV01!$F:$H),3,0)="--",VLOOKUP($D261&amp;"-"&amp;$E261,IF($C$4="TEB0187_REV01",CALC_CONN_TEB0187_REV01!$F:$H),2,0),VLOOKUP($D261&amp;"-"&amp;$E261,IF($C$4="TEB0187_REV01",CALC_CONN_TEB0187_REV01!$F:$H),3,0)),"---")</f>
        <v>---</v>
      </c>
      <c r="H261" s="59" t="str">
        <f>IFERROR(VLOOKUP(G261,IF($C$4="TEB0187_REV01",CALC_CONN_TEB0187_REV01!$G:$T),14,0),"---")</f>
        <v>---</v>
      </c>
      <c r="I261" s="59" t="str">
        <f>IFERROR(VLOOKUP($D261&amp;"-"&amp;$E261,IF($C$4="TEB0187_REV01",CALC_CONN_TEB0187_REV01!$F:$K,"???"),6,0),"---")</f>
        <v>---</v>
      </c>
      <c r="J261" s="61" t="str">
        <f>IFERROR(VLOOKUP($D261&amp;"-"&amp;$E261,IF($C$4="TEB0187_REV01",CALC_CONN_TEB0187_REV01!$F:$M,"???"),8,0),"---")</f>
        <v>---</v>
      </c>
      <c r="K261" s="62" t="str">
        <f>IFERROR(VLOOKUP($D261&amp;"-"&amp;$E261,IF($C$4="TEB0187_REV01",CALC_CONN_TEB0187_REV01!$F:$N),9,0),"---")</f>
        <v>---</v>
      </c>
      <c r="L261" s="59" t="str">
        <f>IFERROR(VLOOKUP(K261,B2B!$H$3:$I$2000,2,0),"---")</f>
        <v>---</v>
      </c>
      <c r="M261" s="59" t="str">
        <f>IFERROR(VLOOKUP(L261,IF($M$4="TEI0187_REV01",RAW_m_TEI0187_REV01!$AD:$AH),5,0),"---")</f>
        <v>---</v>
      </c>
      <c r="N261" s="59" t="str">
        <f>IFERROR(VLOOKUP(L261,IF($M$4="TEI0187_REV01",RAW_m_TEI0187_REV01!$AE:$AJ),6,0),"---")</f>
        <v>---</v>
      </c>
      <c r="O261" s="63" t="str">
        <f>IFERROR(VLOOKUP(L261,IF($M$4="TEI0187_REV01",RAW_m_TEI0187_REV01!$AD:$AE),2,0),"---")</f>
        <v>---</v>
      </c>
      <c r="P261" s="59" t="str">
        <f>IFERROR(VLOOKUP(O261,IF($M$4="TEI0187_REV01",RAW_m_TEI0187_REV01!$AJ:$AK),2,0),"---")</f>
        <v>---</v>
      </c>
      <c r="Q261" s="59" t="str">
        <f>IFERROR(VLOOKUP(L261,IF($M$4="TEI0187_REV01",RAW_m_TEI0187_REV01!$AD:$AF),3,0),"---")</f>
        <v>---</v>
      </c>
      <c r="R261" s="59" t="str">
        <f>IFERROR(VLOOKUP(O261,IF($M$4="TEI0187_REV01",RAW_m_TEI0187_REV01!$AE:$AG),3,0),"---")</f>
        <v>---</v>
      </c>
      <c r="S261" s="59" t="str">
        <f t="shared" si="8"/>
        <v>---</v>
      </c>
    </row>
    <row r="262" spans="2:19" ht="15" customHeight="1" x14ac:dyDescent="0.25">
      <c r="B262" s="59">
        <f t="shared" si="7"/>
        <v>257</v>
      </c>
      <c r="C262" s="60">
        <f>IFERROR(IF($C$4="TEB0187_REV01",CALC_CONN_TEB0187_REV01!U262,),"---")</f>
        <v>0</v>
      </c>
      <c r="D262" s="59">
        <f>IFERROR(IF($C$4="TEB0187_REV01",CALC_CONN_TEB0187_REV01!D262,),"---")</f>
        <v>0</v>
      </c>
      <c r="E262" s="59">
        <f>IFERROR(IF($C$4="TEB0187_REV01",CALC_CONN_TEB0187_REV01!E262,),"---")</f>
        <v>0</v>
      </c>
      <c r="F262" s="59" t="str">
        <f>IFERROR(IF(VLOOKUP($D262&amp;"-"&amp;$E262,IF($C$4="TEB0187_REV01",CALC_CONN_TEB0187_REV01!$F:$I),4,0)="--","---",IF($C$4="TEB0187_REV01",CALC_CONN_TEB0187_REV01!$G262&amp; " --&gt; " &amp;CALC_CONN_TEB0187_REV01!$I262&amp; " --&gt; ")),"---")</f>
        <v>---</v>
      </c>
      <c r="G262" s="59" t="str">
        <f>IFERROR(IF(VLOOKUP($D262&amp;"-"&amp;$E262,IF($C$4="TEB0187_REV01",CALC_CONN_TEB0187_REV01!$F:$H),3,0)="--",VLOOKUP($D262&amp;"-"&amp;$E262,IF($C$4="TEB0187_REV01",CALC_CONN_TEB0187_REV01!$F:$H),2,0),VLOOKUP($D262&amp;"-"&amp;$E262,IF($C$4="TEB0187_REV01",CALC_CONN_TEB0187_REV01!$F:$H),3,0)),"---")</f>
        <v>---</v>
      </c>
      <c r="H262" s="59" t="str">
        <f>IFERROR(VLOOKUP(G262,IF($C$4="TEB0187_REV01",CALC_CONN_TEB0187_REV01!$G:$T),14,0),"---")</f>
        <v>---</v>
      </c>
      <c r="I262" s="59" t="str">
        <f>IFERROR(VLOOKUP($D262&amp;"-"&amp;$E262,IF($C$4="TEB0187_REV01",CALC_CONN_TEB0187_REV01!$F:$K,"???"),6,0),"---")</f>
        <v>---</v>
      </c>
      <c r="J262" s="61" t="str">
        <f>IFERROR(VLOOKUP($D262&amp;"-"&amp;$E262,IF($C$4="TEB0187_REV01",CALC_CONN_TEB0187_REV01!$F:$M,"???"),8,0),"---")</f>
        <v>---</v>
      </c>
      <c r="K262" s="62" t="str">
        <f>IFERROR(VLOOKUP($D262&amp;"-"&amp;$E262,IF($C$4="TEB0187_REV01",CALC_CONN_TEB0187_REV01!$F:$N),9,0),"---")</f>
        <v>---</v>
      </c>
      <c r="L262" s="59" t="str">
        <f>IFERROR(VLOOKUP(K262,B2B!$H$3:$I$2000,2,0),"---")</f>
        <v>---</v>
      </c>
      <c r="M262" s="59" t="str">
        <f>IFERROR(VLOOKUP(L262,IF($M$4="TEI0187_REV01",RAW_m_TEI0187_REV01!$AD:$AH),5,0),"---")</f>
        <v>---</v>
      </c>
      <c r="N262" s="59" t="str">
        <f>IFERROR(VLOOKUP(L262,IF($M$4="TEI0187_REV01",RAW_m_TEI0187_REV01!$AE:$AJ),6,0),"---")</f>
        <v>---</v>
      </c>
      <c r="O262" s="63" t="str">
        <f>IFERROR(VLOOKUP(L262,IF($M$4="TEI0187_REV01",RAW_m_TEI0187_REV01!$AD:$AE),2,0),"---")</f>
        <v>---</v>
      </c>
      <c r="P262" s="59" t="str">
        <f>IFERROR(VLOOKUP(O262,IF($M$4="TEI0187_REV01",RAW_m_TEI0187_REV01!$AJ:$AK),2,0),"---")</f>
        <v>---</v>
      </c>
      <c r="Q262" s="59" t="str">
        <f>IFERROR(VLOOKUP(L262,IF($M$4="TEI0187_REV01",RAW_m_TEI0187_REV01!$AD:$AF),3,0),"---")</f>
        <v>---</v>
      </c>
      <c r="R262" s="59" t="str">
        <f>IFERROR(VLOOKUP(O262,IF($M$4="TEI0187_REV01",RAW_m_TEI0187_REV01!$AE:$AG),3,0),"---")</f>
        <v>---</v>
      </c>
      <c r="S262" s="59" t="str">
        <f t="shared" si="8"/>
        <v>---</v>
      </c>
    </row>
    <row r="263" spans="2:19" ht="15" customHeight="1" x14ac:dyDescent="0.25">
      <c r="B263" s="59">
        <f t="shared" si="7"/>
        <v>258</v>
      </c>
      <c r="C263" s="60">
        <f>IFERROR(IF($C$4="TEB0187_REV01",CALC_CONN_TEB0187_REV01!U263,),"---")</f>
        <v>0</v>
      </c>
      <c r="D263" s="59">
        <f>IFERROR(IF($C$4="TEB0187_REV01",CALC_CONN_TEB0187_REV01!D263,),"---")</f>
        <v>0</v>
      </c>
      <c r="E263" s="59">
        <f>IFERROR(IF($C$4="TEB0187_REV01",CALC_CONN_TEB0187_REV01!E263,),"---")</f>
        <v>0</v>
      </c>
      <c r="F263" s="59" t="str">
        <f>IFERROR(IF(VLOOKUP($D263&amp;"-"&amp;$E263,IF($C$4="TEB0187_REV01",CALC_CONN_TEB0187_REV01!$F:$I),4,0)="--","---",IF($C$4="TEB0187_REV01",CALC_CONN_TEB0187_REV01!$G263&amp; " --&gt; " &amp;CALC_CONN_TEB0187_REV01!$I263&amp; " --&gt; ")),"---")</f>
        <v>---</v>
      </c>
      <c r="G263" s="59" t="str">
        <f>IFERROR(IF(VLOOKUP($D263&amp;"-"&amp;$E263,IF($C$4="TEB0187_REV01",CALC_CONN_TEB0187_REV01!$F:$H),3,0)="--",VLOOKUP($D263&amp;"-"&amp;$E263,IF($C$4="TEB0187_REV01",CALC_CONN_TEB0187_REV01!$F:$H),2,0),VLOOKUP($D263&amp;"-"&amp;$E263,IF($C$4="TEB0187_REV01",CALC_CONN_TEB0187_REV01!$F:$H),3,0)),"---")</f>
        <v>---</v>
      </c>
      <c r="H263" s="59" t="str">
        <f>IFERROR(VLOOKUP(G263,IF($C$4="TEB0187_REV01",CALC_CONN_TEB0187_REV01!$G:$T),14,0),"---")</f>
        <v>---</v>
      </c>
      <c r="I263" s="59" t="str">
        <f>IFERROR(VLOOKUP($D263&amp;"-"&amp;$E263,IF($C$4="TEB0187_REV01",CALC_CONN_TEB0187_REV01!$F:$K,"???"),6,0),"---")</f>
        <v>---</v>
      </c>
      <c r="J263" s="61" t="str">
        <f>IFERROR(VLOOKUP($D263&amp;"-"&amp;$E263,IF($C$4="TEB0187_REV01",CALC_CONN_TEB0187_REV01!$F:$M,"???"),8,0),"---")</f>
        <v>---</v>
      </c>
      <c r="K263" s="62" t="str">
        <f>IFERROR(VLOOKUP($D263&amp;"-"&amp;$E263,IF($C$4="TEB0187_REV01",CALC_CONN_TEB0187_REV01!$F:$N),9,0),"---")</f>
        <v>---</v>
      </c>
      <c r="L263" s="59" t="str">
        <f>IFERROR(VLOOKUP(K263,B2B!$H$3:$I$2000,2,0),"---")</f>
        <v>---</v>
      </c>
      <c r="M263" s="59" t="str">
        <f>IFERROR(VLOOKUP(L263,IF($M$4="TEI0187_REV01",RAW_m_TEI0187_REV01!$AD:$AH),5,0),"---")</f>
        <v>---</v>
      </c>
      <c r="N263" s="59" t="str">
        <f>IFERROR(VLOOKUP(L263,IF($M$4="TEI0187_REV01",RAW_m_TEI0187_REV01!$AE:$AJ),6,0),"---")</f>
        <v>---</v>
      </c>
      <c r="O263" s="63" t="str">
        <f>IFERROR(VLOOKUP(L263,IF($M$4="TEI0187_REV01",RAW_m_TEI0187_REV01!$AD:$AE),2,0),"---")</f>
        <v>---</v>
      </c>
      <c r="P263" s="59" t="str">
        <f>IFERROR(VLOOKUP(O263,IF($M$4="TEI0187_REV01",RAW_m_TEI0187_REV01!$AJ:$AK),2,0),"---")</f>
        <v>---</v>
      </c>
      <c r="Q263" s="59" t="str">
        <f>IFERROR(VLOOKUP(L263,IF($M$4="TEI0187_REV01",RAW_m_TEI0187_REV01!$AD:$AF),3,0),"---")</f>
        <v>---</v>
      </c>
      <c r="R263" s="59" t="str">
        <f>IFERROR(VLOOKUP(O263,IF($M$4="TEI0187_REV01",RAW_m_TEI0187_REV01!$AE:$AG),3,0),"---")</f>
        <v>---</v>
      </c>
      <c r="S263" s="59" t="str">
        <f t="shared" si="8"/>
        <v>---</v>
      </c>
    </row>
    <row r="264" spans="2:19" ht="15" customHeight="1" x14ac:dyDescent="0.25">
      <c r="B264" s="59">
        <f t="shared" ref="B264:B327" si="9">B263+1</f>
        <v>259</v>
      </c>
      <c r="C264" s="60">
        <f>IFERROR(IF($C$4="TEB0187_REV01",CALC_CONN_TEB0187_REV01!U264,),"---")</f>
        <v>0</v>
      </c>
      <c r="D264" s="59">
        <f>IFERROR(IF($C$4="TEB0187_REV01",CALC_CONN_TEB0187_REV01!D264,),"---")</f>
        <v>0</v>
      </c>
      <c r="E264" s="59">
        <f>IFERROR(IF($C$4="TEB0187_REV01",CALC_CONN_TEB0187_REV01!E264,),"---")</f>
        <v>0</v>
      </c>
      <c r="F264" s="59" t="str">
        <f>IFERROR(IF(VLOOKUP($D264&amp;"-"&amp;$E264,IF($C$4="TEB0187_REV01",CALC_CONN_TEB0187_REV01!$F:$I),4,0)="--","---",IF($C$4="TEB0187_REV01",CALC_CONN_TEB0187_REV01!$G264&amp; " --&gt; " &amp;CALC_CONN_TEB0187_REV01!$I264&amp; " --&gt; ")),"---")</f>
        <v>---</v>
      </c>
      <c r="G264" s="59" t="str">
        <f>IFERROR(IF(VLOOKUP($D264&amp;"-"&amp;$E264,IF($C$4="TEB0187_REV01",CALC_CONN_TEB0187_REV01!$F:$H),3,0)="--",VLOOKUP($D264&amp;"-"&amp;$E264,IF($C$4="TEB0187_REV01",CALC_CONN_TEB0187_REV01!$F:$H),2,0),VLOOKUP($D264&amp;"-"&amp;$E264,IF($C$4="TEB0187_REV01",CALC_CONN_TEB0187_REV01!$F:$H),3,0)),"---")</f>
        <v>---</v>
      </c>
      <c r="H264" s="59" t="str">
        <f>IFERROR(VLOOKUP(G264,IF($C$4="TEB0187_REV01",CALC_CONN_TEB0187_REV01!$G:$T),14,0),"---")</f>
        <v>---</v>
      </c>
      <c r="I264" s="59" t="str">
        <f>IFERROR(VLOOKUP($D264&amp;"-"&amp;$E264,IF($C$4="TEB0187_REV01",CALC_CONN_TEB0187_REV01!$F:$K,"???"),6,0),"---")</f>
        <v>---</v>
      </c>
      <c r="J264" s="61" t="str">
        <f>IFERROR(VLOOKUP($D264&amp;"-"&amp;$E264,IF($C$4="TEB0187_REV01",CALC_CONN_TEB0187_REV01!$F:$M,"???"),8,0),"---")</f>
        <v>---</v>
      </c>
      <c r="K264" s="62" t="str">
        <f>IFERROR(VLOOKUP($D264&amp;"-"&amp;$E264,IF($C$4="TEB0187_REV01",CALC_CONN_TEB0187_REV01!$F:$N),9,0),"---")</f>
        <v>---</v>
      </c>
      <c r="L264" s="59" t="str">
        <f>IFERROR(VLOOKUP(K264,B2B!$H$3:$I$2000,2,0),"---")</f>
        <v>---</v>
      </c>
      <c r="M264" s="59" t="str">
        <f>IFERROR(VLOOKUP(L264,IF($M$4="TEI0187_REV01",RAW_m_TEI0187_REV01!$AD:$AH),5,0),"---")</f>
        <v>---</v>
      </c>
      <c r="N264" s="59" t="str">
        <f>IFERROR(VLOOKUP(L264,IF($M$4="TEI0187_REV01",RAW_m_TEI0187_REV01!$AE:$AJ),6,0),"---")</f>
        <v>---</v>
      </c>
      <c r="O264" s="63" t="str">
        <f>IFERROR(VLOOKUP(L264,IF($M$4="TEI0187_REV01",RAW_m_TEI0187_REV01!$AD:$AE),2,0),"---")</f>
        <v>---</v>
      </c>
      <c r="P264" s="59" t="str">
        <f>IFERROR(VLOOKUP(O264,IF($M$4="TEI0187_REV01",RAW_m_TEI0187_REV01!$AJ:$AK),2,0),"---")</f>
        <v>---</v>
      </c>
      <c r="Q264" s="59" t="str">
        <f>IFERROR(VLOOKUP(L264,IF($M$4="TEI0187_REV01",RAW_m_TEI0187_REV01!$AD:$AF),3,0),"---")</f>
        <v>---</v>
      </c>
      <c r="R264" s="59" t="str">
        <f>IFERROR(VLOOKUP(O264,IF($M$4="TEI0187_REV01",RAW_m_TEI0187_REV01!$AE:$AG),3,0),"---")</f>
        <v>---</v>
      </c>
      <c r="S264" s="59" t="str">
        <f t="shared" ref="S264:S327" si="10">IFERROR(SUBSTITUTE(I264,"mm","")+SUBSTITUTE(R264,"mm",""),"---")</f>
        <v>---</v>
      </c>
    </row>
    <row r="265" spans="2:19" ht="15" customHeight="1" x14ac:dyDescent="0.25">
      <c r="B265" s="59">
        <f t="shared" si="9"/>
        <v>260</v>
      </c>
      <c r="C265" s="60">
        <f>IFERROR(IF($C$4="TEB0187_REV01",CALC_CONN_TEB0187_REV01!U265,),"---")</f>
        <v>0</v>
      </c>
      <c r="D265" s="59">
        <f>IFERROR(IF($C$4="TEB0187_REV01",CALC_CONN_TEB0187_REV01!D265,),"---")</f>
        <v>0</v>
      </c>
      <c r="E265" s="59">
        <f>IFERROR(IF($C$4="TEB0187_REV01",CALC_CONN_TEB0187_REV01!E265,),"---")</f>
        <v>0</v>
      </c>
      <c r="F265" s="59" t="str">
        <f>IFERROR(IF(VLOOKUP($D265&amp;"-"&amp;$E265,IF($C$4="TEB0187_REV01",CALC_CONN_TEB0187_REV01!$F:$I),4,0)="--","---",IF($C$4="TEB0187_REV01",CALC_CONN_TEB0187_REV01!$G265&amp; " --&gt; " &amp;CALC_CONN_TEB0187_REV01!$I265&amp; " --&gt; ")),"---")</f>
        <v>---</v>
      </c>
      <c r="G265" s="59" t="str">
        <f>IFERROR(IF(VLOOKUP($D265&amp;"-"&amp;$E265,IF($C$4="TEB0187_REV01",CALC_CONN_TEB0187_REV01!$F:$H),3,0)="--",VLOOKUP($D265&amp;"-"&amp;$E265,IF($C$4="TEB0187_REV01",CALC_CONN_TEB0187_REV01!$F:$H),2,0),VLOOKUP($D265&amp;"-"&amp;$E265,IF($C$4="TEB0187_REV01",CALC_CONN_TEB0187_REV01!$F:$H),3,0)),"---")</f>
        <v>---</v>
      </c>
      <c r="H265" s="59" t="str">
        <f>IFERROR(VLOOKUP(G265,IF($C$4="TEB0187_REV01",CALC_CONN_TEB0187_REV01!$G:$T),14,0),"---")</f>
        <v>---</v>
      </c>
      <c r="I265" s="59" t="str">
        <f>IFERROR(VLOOKUP($D265&amp;"-"&amp;$E265,IF($C$4="TEB0187_REV01",CALC_CONN_TEB0187_REV01!$F:$K,"???"),6,0),"---")</f>
        <v>---</v>
      </c>
      <c r="J265" s="61" t="str">
        <f>IFERROR(VLOOKUP($D265&amp;"-"&amp;$E265,IF($C$4="TEB0187_REV01",CALC_CONN_TEB0187_REV01!$F:$M,"???"),8,0),"---")</f>
        <v>---</v>
      </c>
      <c r="K265" s="62" t="str">
        <f>IFERROR(VLOOKUP($D265&amp;"-"&amp;$E265,IF($C$4="TEB0187_REV01",CALC_CONN_TEB0187_REV01!$F:$N),9,0),"---")</f>
        <v>---</v>
      </c>
      <c r="L265" s="59" t="str">
        <f>IFERROR(VLOOKUP(K265,B2B!$H$3:$I$2000,2,0),"---")</f>
        <v>---</v>
      </c>
      <c r="M265" s="59" t="str">
        <f>IFERROR(VLOOKUP(L265,IF($M$4="TEI0187_REV01",RAW_m_TEI0187_REV01!$AD:$AH),5,0),"---")</f>
        <v>---</v>
      </c>
      <c r="N265" s="59" t="str">
        <f>IFERROR(VLOOKUP(L265,IF($M$4="TEI0187_REV01",RAW_m_TEI0187_REV01!$AE:$AJ),6,0),"---")</f>
        <v>---</v>
      </c>
      <c r="O265" s="63" t="str">
        <f>IFERROR(VLOOKUP(L265,IF($M$4="TEI0187_REV01",RAW_m_TEI0187_REV01!$AD:$AE),2,0),"---")</f>
        <v>---</v>
      </c>
      <c r="P265" s="59" t="str">
        <f>IFERROR(VLOOKUP(O265,IF($M$4="TEI0187_REV01",RAW_m_TEI0187_REV01!$AJ:$AK),2,0),"---")</f>
        <v>---</v>
      </c>
      <c r="Q265" s="59" t="str">
        <f>IFERROR(VLOOKUP(L265,IF($M$4="TEI0187_REV01",RAW_m_TEI0187_REV01!$AD:$AF),3,0),"---")</f>
        <v>---</v>
      </c>
      <c r="R265" s="59" t="str">
        <f>IFERROR(VLOOKUP(O265,IF($M$4="TEI0187_REV01",RAW_m_TEI0187_REV01!$AE:$AG),3,0),"---")</f>
        <v>---</v>
      </c>
      <c r="S265" s="59" t="str">
        <f t="shared" si="10"/>
        <v>---</v>
      </c>
    </row>
    <row r="266" spans="2:19" ht="15" customHeight="1" x14ac:dyDescent="0.25">
      <c r="B266" s="59">
        <f t="shared" si="9"/>
        <v>261</v>
      </c>
      <c r="C266" s="60">
        <f>IFERROR(IF($C$4="TEB0187_REV01",CALC_CONN_TEB0187_REV01!U266,),"---")</f>
        <v>0</v>
      </c>
      <c r="D266" s="59">
        <f>IFERROR(IF($C$4="TEB0187_REV01",CALC_CONN_TEB0187_REV01!D266,),"---")</f>
        <v>0</v>
      </c>
      <c r="E266" s="59">
        <f>IFERROR(IF($C$4="TEB0187_REV01",CALC_CONN_TEB0187_REV01!E266,),"---")</f>
        <v>0</v>
      </c>
      <c r="F266" s="59" t="str">
        <f>IFERROR(IF(VLOOKUP($D266&amp;"-"&amp;$E266,IF($C$4="TEB0187_REV01",CALC_CONN_TEB0187_REV01!$F:$I),4,0)="--","---",IF($C$4="TEB0187_REV01",CALC_CONN_TEB0187_REV01!$G266&amp; " --&gt; " &amp;CALC_CONN_TEB0187_REV01!$I266&amp; " --&gt; ")),"---")</f>
        <v>---</v>
      </c>
      <c r="G266" s="59" t="str">
        <f>IFERROR(IF(VLOOKUP($D266&amp;"-"&amp;$E266,IF($C$4="TEB0187_REV01",CALC_CONN_TEB0187_REV01!$F:$H),3,0)="--",VLOOKUP($D266&amp;"-"&amp;$E266,IF($C$4="TEB0187_REV01",CALC_CONN_TEB0187_REV01!$F:$H),2,0),VLOOKUP($D266&amp;"-"&amp;$E266,IF($C$4="TEB0187_REV01",CALC_CONN_TEB0187_REV01!$F:$H),3,0)),"---")</f>
        <v>---</v>
      </c>
      <c r="H266" s="59" t="str">
        <f>IFERROR(VLOOKUP(G266,IF($C$4="TEB0187_REV01",CALC_CONN_TEB0187_REV01!$G:$T),14,0),"---")</f>
        <v>---</v>
      </c>
      <c r="I266" s="59" t="str">
        <f>IFERROR(VLOOKUP($D266&amp;"-"&amp;$E266,IF($C$4="TEB0187_REV01",CALC_CONN_TEB0187_REV01!$F:$K,"???"),6,0),"---")</f>
        <v>---</v>
      </c>
      <c r="J266" s="61" t="str">
        <f>IFERROR(VLOOKUP($D266&amp;"-"&amp;$E266,IF($C$4="TEB0187_REV01",CALC_CONN_TEB0187_REV01!$F:$M,"???"),8,0),"---")</f>
        <v>---</v>
      </c>
      <c r="K266" s="62" t="str">
        <f>IFERROR(VLOOKUP($D266&amp;"-"&amp;$E266,IF($C$4="TEB0187_REV01",CALC_CONN_TEB0187_REV01!$F:$N),9,0),"---")</f>
        <v>---</v>
      </c>
      <c r="L266" s="59" t="str">
        <f>IFERROR(VLOOKUP(K266,B2B!$H$3:$I$2000,2,0),"---")</f>
        <v>---</v>
      </c>
      <c r="M266" s="59" t="str">
        <f>IFERROR(VLOOKUP(L266,IF($M$4="TEI0187_REV01",RAW_m_TEI0187_REV01!$AD:$AH),5,0),"---")</f>
        <v>---</v>
      </c>
      <c r="N266" s="59" t="str">
        <f>IFERROR(VLOOKUP(L266,IF($M$4="TEI0187_REV01",RAW_m_TEI0187_REV01!$AE:$AJ),6,0),"---")</f>
        <v>---</v>
      </c>
      <c r="O266" s="63" t="str">
        <f>IFERROR(VLOOKUP(L266,IF($M$4="TEI0187_REV01",RAW_m_TEI0187_REV01!$AD:$AE),2,0),"---")</f>
        <v>---</v>
      </c>
      <c r="P266" s="59" t="str">
        <f>IFERROR(VLOOKUP(O266,IF($M$4="TEI0187_REV01",RAW_m_TEI0187_REV01!$AJ:$AK),2,0),"---")</f>
        <v>---</v>
      </c>
      <c r="Q266" s="59" t="str">
        <f>IFERROR(VLOOKUP(L266,IF($M$4="TEI0187_REV01",RAW_m_TEI0187_REV01!$AD:$AF),3,0),"---")</f>
        <v>---</v>
      </c>
      <c r="R266" s="59" t="str">
        <f>IFERROR(VLOOKUP(O266,IF($M$4="TEI0187_REV01",RAW_m_TEI0187_REV01!$AE:$AG),3,0),"---")</f>
        <v>---</v>
      </c>
      <c r="S266" s="59" t="str">
        <f t="shared" si="10"/>
        <v>---</v>
      </c>
    </row>
    <row r="267" spans="2:19" ht="15" customHeight="1" x14ac:dyDescent="0.25">
      <c r="B267" s="59">
        <f t="shared" si="9"/>
        <v>262</v>
      </c>
      <c r="C267" s="60">
        <f>IFERROR(IF($C$4="TEB0187_REV01",CALC_CONN_TEB0187_REV01!U267,),"---")</f>
        <v>0</v>
      </c>
      <c r="D267" s="59">
        <f>IFERROR(IF($C$4="TEB0187_REV01",CALC_CONN_TEB0187_REV01!D267,),"---")</f>
        <v>0</v>
      </c>
      <c r="E267" s="59">
        <f>IFERROR(IF($C$4="TEB0187_REV01",CALC_CONN_TEB0187_REV01!E267,),"---")</f>
        <v>0</v>
      </c>
      <c r="F267" s="59" t="str">
        <f>IFERROR(IF(VLOOKUP($D267&amp;"-"&amp;$E267,IF($C$4="TEB0187_REV01",CALC_CONN_TEB0187_REV01!$F:$I),4,0)="--","---",IF($C$4="TEB0187_REV01",CALC_CONN_TEB0187_REV01!$G267&amp; " --&gt; " &amp;CALC_CONN_TEB0187_REV01!$I267&amp; " --&gt; ")),"---")</f>
        <v>---</v>
      </c>
      <c r="G267" s="59" t="str">
        <f>IFERROR(IF(VLOOKUP($D267&amp;"-"&amp;$E267,IF($C$4="TEB0187_REV01",CALC_CONN_TEB0187_REV01!$F:$H),3,0)="--",VLOOKUP($D267&amp;"-"&amp;$E267,IF($C$4="TEB0187_REV01",CALC_CONN_TEB0187_REV01!$F:$H),2,0),VLOOKUP($D267&amp;"-"&amp;$E267,IF($C$4="TEB0187_REV01",CALC_CONN_TEB0187_REV01!$F:$H),3,0)),"---")</f>
        <v>---</v>
      </c>
      <c r="H267" s="59" t="str">
        <f>IFERROR(VLOOKUP(G267,IF($C$4="TEB0187_REV01",CALC_CONN_TEB0187_REV01!$G:$T),14,0),"---")</f>
        <v>---</v>
      </c>
      <c r="I267" s="59" t="str">
        <f>IFERROR(VLOOKUP($D267&amp;"-"&amp;$E267,IF($C$4="TEB0187_REV01",CALC_CONN_TEB0187_REV01!$F:$K,"???"),6,0),"---")</f>
        <v>---</v>
      </c>
      <c r="J267" s="61" t="str">
        <f>IFERROR(VLOOKUP($D267&amp;"-"&amp;$E267,IF($C$4="TEB0187_REV01",CALC_CONN_TEB0187_REV01!$F:$M,"???"),8,0),"---")</f>
        <v>---</v>
      </c>
      <c r="K267" s="62" t="str">
        <f>IFERROR(VLOOKUP($D267&amp;"-"&amp;$E267,IF($C$4="TEB0187_REV01",CALC_CONN_TEB0187_REV01!$F:$N),9,0),"---")</f>
        <v>---</v>
      </c>
      <c r="L267" s="59" t="str">
        <f>IFERROR(VLOOKUP(K267,B2B!$H$3:$I$2000,2,0),"---")</f>
        <v>---</v>
      </c>
      <c r="M267" s="59" t="str">
        <f>IFERROR(VLOOKUP(L267,IF($M$4="TEI0187_REV01",RAW_m_TEI0187_REV01!$AD:$AH),5,0),"---")</f>
        <v>---</v>
      </c>
      <c r="N267" s="59" t="str">
        <f>IFERROR(VLOOKUP(L267,IF($M$4="TEI0187_REV01",RAW_m_TEI0187_REV01!$AE:$AJ),6,0),"---")</f>
        <v>---</v>
      </c>
      <c r="O267" s="63" t="str">
        <f>IFERROR(VLOOKUP(L267,IF($M$4="TEI0187_REV01",RAW_m_TEI0187_REV01!$AD:$AE),2,0),"---")</f>
        <v>---</v>
      </c>
      <c r="P267" s="59" t="str">
        <f>IFERROR(VLOOKUP(O267,IF($M$4="TEI0187_REV01",RAW_m_TEI0187_REV01!$AJ:$AK),2,0),"---")</f>
        <v>---</v>
      </c>
      <c r="Q267" s="59" t="str">
        <f>IFERROR(VLOOKUP(L267,IF($M$4="TEI0187_REV01",RAW_m_TEI0187_REV01!$AD:$AF),3,0),"---")</f>
        <v>---</v>
      </c>
      <c r="R267" s="59" t="str">
        <f>IFERROR(VLOOKUP(O267,IF($M$4="TEI0187_REV01",RAW_m_TEI0187_REV01!$AE:$AG),3,0),"---")</f>
        <v>---</v>
      </c>
      <c r="S267" s="59" t="str">
        <f t="shared" si="10"/>
        <v>---</v>
      </c>
    </row>
    <row r="268" spans="2:19" ht="15" customHeight="1" x14ac:dyDescent="0.25">
      <c r="B268" s="59">
        <f t="shared" si="9"/>
        <v>263</v>
      </c>
      <c r="C268" s="60">
        <f>IFERROR(IF($C$4="TEB0187_REV01",CALC_CONN_TEB0187_REV01!U268,),"---")</f>
        <v>0</v>
      </c>
      <c r="D268" s="59">
        <f>IFERROR(IF($C$4="TEB0187_REV01",CALC_CONN_TEB0187_REV01!D268,),"---")</f>
        <v>0</v>
      </c>
      <c r="E268" s="59">
        <f>IFERROR(IF($C$4="TEB0187_REV01",CALC_CONN_TEB0187_REV01!E268,),"---")</f>
        <v>0</v>
      </c>
      <c r="F268" s="59" t="str">
        <f>IFERROR(IF(VLOOKUP($D268&amp;"-"&amp;$E268,IF($C$4="TEB0187_REV01",CALC_CONN_TEB0187_REV01!$F:$I),4,0)="--","---",IF($C$4="TEB0187_REV01",CALC_CONN_TEB0187_REV01!$G268&amp; " --&gt; " &amp;CALC_CONN_TEB0187_REV01!$I268&amp; " --&gt; ")),"---")</f>
        <v>---</v>
      </c>
      <c r="G268" s="59" t="str">
        <f>IFERROR(IF(VLOOKUP($D268&amp;"-"&amp;$E268,IF($C$4="TEB0187_REV01",CALC_CONN_TEB0187_REV01!$F:$H),3,0)="--",VLOOKUP($D268&amp;"-"&amp;$E268,IF($C$4="TEB0187_REV01",CALC_CONN_TEB0187_REV01!$F:$H),2,0),VLOOKUP($D268&amp;"-"&amp;$E268,IF($C$4="TEB0187_REV01",CALC_CONN_TEB0187_REV01!$F:$H),3,0)),"---")</f>
        <v>---</v>
      </c>
      <c r="H268" s="59" t="str">
        <f>IFERROR(VLOOKUP(G268,IF($C$4="TEB0187_REV01",CALC_CONN_TEB0187_REV01!$G:$T),14,0),"---")</f>
        <v>---</v>
      </c>
      <c r="I268" s="59" t="str">
        <f>IFERROR(VLOOKUP($D268&amp;"-"&amp;$E268,IF($C$4="TEB0187_REV01",CALC_CONN_TEB0187_REV01!$F:$K,"???"),6,0),"---")</f>
        <v>---</v>
      </c>
      <c r="J268" s="61" t="str">
        <f>IFERROR(VLOOKUP($D268&amp;"-"&amp;$E268,IF($C$4="TEB0187_REV01",CALC_CONN_TEB0187_REV01!$F:$M,"???"),8,0),"---")</f>
        <v>---</v>
      </c>
      <c r="K268" s="62" t="str">
        <f>IFERROR(VLOOKUP($D268&amp;"-"&amp;$E268,IF($C$4="TEB0187_REV01",CALC_CONN_TEB0187_REV01!$F:$N),9,0),"---")</f>
        <v>---</v>
      </c>
      <c r="L268" s="59" t="str">
        <f>IFERROR(VLOOKUP(K268,B2B!$H$3:$I$2000,2,0),"---")</f>
        <v>---</v>
      </c>
      <c r="M268" s="59" t="str">
        <f>IFERROR(VLOOKUP(L268,IF($M$4="TEI0187_REV01",RAW_m_TEI0187_REV01!$AD:$AH),5,0),"---")</f>
        <v>---</v>
      </c>
      <c r="N268" s="59" t="str">
        <f>IFERROR(VLOOKUP(L268,IF($M$4="TEI0187_REV01",RAW_m_TEI0187_REV01!$AE:$AJ),6,0),"---")</f>
        <v>---</v>
      </c>
      <c r="O268" s="63" t="str">
        <f>IFERROR(VLOOKUP(L268,IF($M$4="TEI0187_REV01",RAW_m_TEI0187_REV01!$AD:$AE),2,0),"---")</f>
        <v>---</v>
      </c>
      <c r="P268" s="59" t="str">
        <f>IFERROR(VLOOKUP(O268,IF($M$4="TEI0187_REV01",RAW_m_TEI0187_REV01!$AJ:$AK),2,0),"---")</f>
        <v>---</v>
      </c>
      <c r="Q268" s="59" t="str">
        <f>IFERROR(VLOOKUP(L268,IF($M$4="TEI0187_REV01",RAW_m_TEI0187_REV01!$AD:$AF),3,0),"---")</f>
        <v>---</v>
      </c>
      <c r="R268" s="59" t="str">
        <f>IFERROR(VLOOKUP(O268,IF($M$4="TEI0187_REV01",RAW_m_TEI0187_REV01!$AE:$AG),3,0),"---")</f>
        <v>---</v>
      </c>
      <c r="S268" s="59" t="str">
        <f t="shared" si="10"/>
        <v>---</v>
      </c>
    </row>
    <row r="269" spans="2:19" ht="15" customHeight="1" x14ac:dyDescent="0.25">
      <c r="B269" s="59">
        <f t="shared" si="9"/>
        <v>264</v>
      </c>
      <c r="C269" s="60">
        <f>IFERROR(IF($C$4="TEB0187_REV01",CALC_CONN_TEB0187_REV01!U269,),"---")</f>
        <v>0</v>
      </c>
      <c r="D269" s="59">
        <f>IFERROR(IF($C$4="TEB0187_REV01",CALC_CONN_TEB0187_REV01!D269,),"---")</f>
        <v>0</v>
      </c>
      <c r="E269" s="59">
        <f>IFERROR(IF($C$4="TEB0187_REV01",CALC_CONN_TEB0187_REV01!E269,),"---")</f>
        <v>0</v>
      </c>
      <c r="F269" s="59" t="str">
        <f>IFERROR(IF(VLOOKUP($D269&amp;"-"&amp;$E269,IF($C$4="TEB0187_REV01",CALC_CONN_TEB0187_REV01!$F:$I),4,0)="--","---",IF($C$4="TEB0187_REV01",CALC_CONN_TEB0187_REV01!$G269&amp; " --&gt; " &amp;CALC_CONN_TEB0187_REV01!$I269&amp; " --&gt; ")),"---")</f>
        <v>---</v>
      </c>
      <c r="G269" s="59" t="str">
        <f>IFERROR(IF(VLOOKUP($D269&amp;"-"&amp;$E269,IF($C$4="TEB0187_REV01",CALC_CONN_TEB0187_REV01!$F:$H),3,0)="--",VLOOKUP($D269&amp;"-"&amp;$E269,IF($C$4="TEB0187_REV01",CALC_CONN_TEB0187_REV01!$F:$H),2,0),VLOOKUP($D269&amp;"-"&amp;$E269,IF($C$4="TEB0187_REV01",CALC_CONN_TEB0187_REV01!$F:$H),3,0)),"---")</f>
        <v>---</v>
      </c>
      <c r="H269" s="59" t="str">
        <f>IFERROR(VLOOKUP(G269,IF($C$4="TEB0187_REV01",CALC_CONN_TEB0187_REV01!$G:$T),14,0),"---")</f>
        <v>---</v>
      </c>
      <c r="I269" s="59" t="str">
        <f>IFERROR(VLOOKUP($D269&amp;"-"&amp;$E269,IF($C$4="TEB0187_REV01",CALC_CONN_TEB0187_REV01!$F:$K,"???"),6,0),"---")</f>
        <v>---</v>
      </c>
      <c r="J269" s="61" t="str">
        <f>IFERROR(VLOOKUP($D269&amp;"-"&amp;$E269,IF($C$4="TEB0187_REV01",CALC_CONN_TEB0187_REV01!$F:$M,"???"),8,0),"---")</f>
        <v>---</v>
      </c>
      <c r="K269" s="62" t="str">
        <f>IFERROR(VLOOKUP($D269&amp;"-"&amp;$E269,IF($C$4="TEB0187_REV01",CALC_CONN_TEB0187_REV01!$F:$N),9,0),"---")</f>
        <v>---</v>
      </c>
      <c r="L269" s="59" t="str">
        <f>IFERROR(VLOOKUP(K269,B2B!$H$3:$I$2000,2,0),"---")</f>
        <v>---</v>
      </c>
      <c r="M269" s="59" t="str">
        <f>IFERROR(VLOOKUP(L269,IF($M$4="TEI0187_REV01",RAW_m_TEI0187_REV01!$AD:$AH),5,0),"---")</f>
        <v>---</v>
      </c>
      <c r="N269" s="59" t="str">
        <f>IFERROR(VLOOKUP(L269,IF($M$4="TEI0187_REV01",RAW_m_TEI0187_REV01!$AE:$AJ),6,0),"---")</f>
        <v>---</v>
      </c>
      <c r="O269" s="63" t="str">
        <f>IFERROR(VLOOKUP(L269,IF($M$4="TEI0187_REV01",RAW_m_TEI0187_REV01!$AD:$AE),2,0),"---")</f>
        <v>---</v>
      </c>
      <c r="P269" s="59" t="str">
        <f>IFERROR(VLOOKUP(O269,IF($M$4="TEI0187_REV01",RAW_m_TEI0187_REV01!$AJ:$AK),2,0),"---")</f>
        <v>---</v>
      </c>
      <c r="Q269" s="59" t="str">
        <f>IFERROR(VLOOKUP(L269,IF($M$4="TEI0187_REV01",RAW_m_TEI0187_REV01!$AD:$AF),3,0),"---")</f>
        <v>---</v>
      </c>
      <c r="R269" s="59" t="str">
        <f>IFERROR(VLOOKUP(O269,IF($M$4="TEI0187_REV01",RAW_m_TEI0187_REV01!$AE:$AG),3,0),"---")</f>
        <v>---</v>
      </c>
      <c r="S269" s="59" t="str">
        <f t="shared" si="10"/>
        <v>---</v>
      </c>
    </row>
    <row r="270" spans="2:19" ht="15" customHeight="1" x14ac:dyDescent="0.25">
      <c r="B270" s="59">
        <f t="shared" si="9"/>
        <v>265</v>
      </c>
      <c r="C270" s="60">
        <f>IFERROR(IF($C$4="TEB0187_REV01",CALC_CONN_TEB0187_REV01!U270,),"---")</f>
        <v>0</v>
      </c>
      <c r="D270" s="59">
        <f>IFERROR(IF($C$4="TEB0187_REV01",CALC_CONN_TEB0187_REV01!D270,),"---")</f>
        <v>0</v>
      </c>
      <c r="E270" s="59">
        <f>IFERROR(IF($C$4="TEB0187_REV01",CALC_CONN_TEB0187_REV01!E270,),"---")</f>
        <v>0</v>
      </c>
      <c r="F270" s="59" t="str">
        <f>IFERROR(IF(VLOOKUP($D270&amp;"-"&amp;$E270,IF($C$4="TEB0187_REV01",CALC_CONN_TEB0187_REV01!$F:$I),4,0)="--","---",IF($C$4="TEB0187_REV01",CALC_CONN_TEB0187_REV01!$G270&amp; " --&gt; " &amp;CALC_CONN_TEB0187_REV01!$I270&amp; " --&gt; ")),"---")</f>
        <v>---</v>
      </c>
      <c r="G270" s="59" t="str">
        <f>IFERROR(IF(VLOOKUP($D270&amp;"-"&amp;$E270,IF($C$4="TEB0187_REV01",CALC_CONN_TEB0187_REV01!$F:$H),3,0)="--",VLOOKUP($D270&amp;"-"&amp;$E270,IF($C$4="TEB0187_REV01",CALC_CONN_TEB0187_REV01!$F:$H),2,0),VLOOKUP($D270&amp;"-"&amp;$E270,IF($C$4="TEB0187_REV01",CALC_CONN_TEB0187_REV01!$F:$H),3,0)),"---")</f>
        <v>---</v>
      </c>
      <c r="H270" s="59" t="str">
        <f>IFERROR(VLOOKUP(G270,IF($C$4="TEB0187_REV01",CALC_CONN_TEB0187_REV01!$G:$T),14,0),"---")</f>
        <v>---</v>
      </c>
      <c r="I270" s="59" t="str">
        <f>IFERROR(VLOOKUP($D270&amp;"-"&amp;$E270,IF($C$4="TEB0187_REV01",CALC_CONN_TEB0187_REV01!$F:$K,"???"),6,0),"---")</f>
        <v>---</v>
      </c>
      <c r="J270" s="61" t="str">
        <f>IFERROR(VLOOKUP($D270&amp;"-"&amp;$E270,IF($C$4="TEB0187_REV01",CALC_CONN_TEB0187_REV01!$F:$M,"???"),8,0),"---")</f>
        <v>---</v>
      </c>
      <c r="K270" s="62" t="str">
        <f>IFERROR(VLOOKUP($D270&amp;"-"&amp;$E270,IF($C$4="TEB0187_REV01",CALC_CONN_TEB0187_REV01!$F:$N),9,0),"---")</f>
        <v>---</v>
      </c>
      <c r="L270" s="59" t="str">
        <f>IFERROR(VLOOKUP(K270,B2B!$H$3:$I$2000,2,0),"---")</f>
        <v>---</v>
      </c>
      <c r="M270" s="59" t="str">
        <f>IFERROR(VLOOKUP(L270,IF($M$4="TEI0187_REV01",RAW_m_TEI0187_REV01!$AD:$AH),5,0),"---")</f>
        <v>---</v>
      </c>
      <c r="N270" s="59" t="str">
        <f>IFERROR(VLOOKUP(L270,IF($M$4="TEI0187_REV01",RAW_m_TEI0187_REV01!$AE:$AJ),6,0),"---")</f>
        <v>---</v>
      </c>
      <c r="O270" s="63" t="str">
        <f>IFERROR(VLOOKUP(L270,IF($M$4="TEI0187_REV01",RAW_m_TEI0187_REV01!$AD:$AE),2,0),"---")</f>
        <v>---</v>
      </c>
      <c r="P270" s="59" t="str">
        <f>IFERROR(VLOOKUP(O270,IF($M$4="TEI0187_REV01",RAW_m_TEI0187_REV01!$AJ:$AK),2,0),"---")</f>
        <v>---</v>
      </c>
      <c r="Q270" s="59" t="str">
        <f>IFERROR(VLOOKUP(L270,IF($M$4="TEI0187_REV01",RAW_m_TEI0187_REV01!$AD:$AF),3,0),"---")</f>
        <v>---</v>
      </c>
      <c r="R270" s="59" t="str">
        <f>IFERROR(VLOOKUP(O270,IF($M$4="TEI0187_REV01",RAW_m_TEI0187_REV01!$AE:$AG),3,0),"---")</f>
        <v>---</v>
      </c>
      <c r="S270" s="59" t="str">
        <f t="shared" si="10"/>
        <v>---</v>
      </c>
    </row>
    <row r="271" spans="2:19" ht="15" customHeight="1" x14ac:dyDescent="0.25">
      <c r="B271" s="59">
        <f t="shared" si="9"/>
        <v>266</v>
      </c>
      <c r="C271" s="60">
        <f>IFERROR(IF($C$4="TEB0187_REV01",CALC_CONN_TEB0187_REV01!U271,),"---")</f>
        <v>0</v>
      </c>
      <c r="D271" s="59">
        <f>IFERROR(IF($C$4="TEB0187_REV01",CALC_CONN_TEB0187_REV01!D271,),"---")</f>
        <v>0</v>
      </c>
      <c r="E271" s="59">
        <f>IFERROR(IF($C$4="TEB0187_REV01",CALC_CONN_TEB0187_REV01!E271,),"---")</f>
        <v>0</v>
      </c>
      <c r="F271" s="59" t="str">
        <f>IFERROR(IF(VLOOKUP($D271&amp;"-"&amp;$E271,IF($C$4="TEB0187_REV01",CALC_CONN_TEB0187_REV01!$F:$I),4,0)="--","---",IF($C$4="TEB0187_REV01",CALC_CONN_TEB0187_REV01!$G271&amp; " --&gt; " &amp;CALC_CONN_TEB0187_REV01!$I271&amp; " --&gt; ")),"---")</f>
        <v>---</v>
      </c>
      <c r="G271" s="59" t="str">
        <f>IFERROR(IF(VLOOKUP($D271&amp;"-"&amp;$E271,IF($C$4="TEB0187_REV01",CALC_CONN_TEB0187_REV01!$F:$H),3,0)="--",VLOOKUP($D271&amp;"-"&amp;$E271,IF($C$4="TEB0187_REV01",CALC_CONN_TEB0187_REV01!$F:$H),2,0),VLOOKUP($D271&amp;"-"&amp;$E271,IF($C$4="TEB0187_REV01",CALC_CONN_TEB0187_REV01!$F:$H),3,0)),"---")</f>
        <v>---</v>
      </c>
      <c r="H271" s="59" t="str">
        <f>IFERROR(VLOOKUP(G271,IF($C$4="TEB0187_REV01",CALC_CONN_TEB0187_REV01!$G:$T),14,0),"---")</f>
        <v>---</v>
      </c>
      <c r="I271" s="59" t="str">
        <f>IFERROR(VLOOKUP($D271&amp;"-"&amp;$E271,IF($C$4="TEB0187_REV01",CALC_CONN_TEB0187_REV01!$F:$K,"???"),6,0),"---")</f>
        <v>---</v>
      </c>
      <c r="J271" s="61" t="str">
        <f>IFERROR(VLOOKUP($D271&amp;"-"&amp;$E271,IF($C$4="TEB0187_REV01",CALC_CONN_TEB0187_REV01!$F:$M,"???"),8,0),"---")</f>
        <v>---</v>
      </c>
      <c r="K271" s="62" t="str">
        <f>IFERROR(VLOOKUP($D271&amp;"-"&amp;$E271,IF($C$4="TEB0187_REV01",CALC_CONN_TEB0187_REV01!$F:$N),9,0),"---")</f>
        <v>---</v>
      </c>
      <c r="L271" s="59" t="str">
        <f>IFERROR(VLOOKUP(K271,B2B!$H$3:$I$2000,2,0),"---")</f>
        <v>---</v>
      </c>
      <c r="M271" s="59" t="str">
        <f>IFERROR(VLOOKUP(L271,IF($M$4="TEI0187_REV01",RAW_m_TEI0187_REV01!$AD:$AH),5,0),"---")</f>
        <v>---</v>
      </c>
      <c r="N271" s="59" t="str">
        <f>IFERROR(VLOOKUP(L271,IF($M$4="TEI0187_REV01",RAW_m_TEI0187_REV01!$AE:$AJ),6,0),"---")</f>
        <v>---</v>
      </c>
      <c r="O271" s="63" t="str">
        <f>IFERROR(VLOOKUP(L271,IF($M$4="TEI0187_REV01",RAW_m_TEI0187_REV01!$AD:$AE),2,0),"---")</f>
        <v>---</v>
      </c>
      <c r="P271" s="59" t="str">
        <f>IFERROR(VLOOKUP(O271,IF($M$4="TEI0187_REV01",RAW_m_TEI0187_REV01!$AJ:$AK),2,0),"---")</f>
        <v>---</v>
      </c>
      <c r="Q271" s="59" t="str">
        <f>IFERROR(VLOOKUP(L271,IF($M$4="TEI0187_REV01",RAW_m_TEI0187_REV01!$AD:$AF),3,0),"---")</f>
        <v>---</v>
      </c>
      <c r="R271" s="59" t="str">
        <f>IFERROR(VLOOKUP(O271,IF($M$4="TEI0187_REV01",RAW_m_TEI0187_REV01!$AE:$AG),3,0),"---")</f>
        <v>---</v>
      </c>
      <c r="S271" s="59" t="str">
        <f t="shared" si="10"/>
        <v>---</v>
      </c>
    </row>
    <row r="272" spans="2:19" ht="15" customHeight="1" x14ac:dyDescent="0.25">
      <c r="B272" s="59">
        <f t="shared" si="9"/>
        <v>267</v>
      </c>
      <c r="C272" s="60">
        <f>IFERROR(IF($C$4="TEB0187_REV01",CALC_CONN_TEB0187_REV01!U272,),"---")</f>
        <v>0</v>
      </c>
      <c r="D272" s="59">
        <f>IFERROR(IF($C$4="TEB0187_REV01",CALC_CONN_TEB0187_REV01!D272,),"---")</f>
        <v>0</v>
      </c>
      <c r="E272" s="59">
        <f>IFERROR(IF($C$4="TEB0187_REV01",CALC_CONN_TEB0187_REV01!E272,),"---")</f>
        <v>0</v>
      </c>
      <c r="F272" s="59" t="str">
        <f>IFERROR(IF(VLOOKUP($D272&amp;"-"&amp;$E272,IF($C$4="TEB0187_REV01",CALC_CONN_TEB0187_REV01!$F:$I),4,0)="--","---",IF($C$4="TEB0187_REV01",CALC_CONN_TEB0187_REV01!$G272&amp; " --&gt; " &amp;CALC_CONN_TEB0187_REV01!$I272&amp; " --&gt; ")),"---")</f>
        <v>---</v>
      </c>
      <c r="G272" s="59" t="str">
        <f>IFERROR(IF(VLOOKUP($D272&amp;"-"&amp;$E272,IF($C$4="TEB0187_REV01",CALC_CONN_TEB0187_REV01!$F:$H),3,0)="--",VLOOKUP($D272&amp;"-"&amp;$E272,IF($C$4="TEB0187_REV01",CALC_CONN_TEB0187_REV01!$F:$H),2,0),VLOOKUP($D272&amp;"-"&amp;$E272,IF($C$4="TEB0187_REV01",CALC_CONN_TEB0187_REV01!$F:$H),3,0)),"---")</f>
        <v>---</v>
      </c>
      <c r="H272" s="59" t="str">
        <f>IFERROR(VLOOKUP(G272,IF($C$4="TEB0187_REV01",CALC_CONN_TEB0187_REV01!$G:$T),14,0),"---")</f>
        <v>---</v>
      </c>
      <c r="I272" s="59" t="str">
        <f>IFERROR(VLOOKUP($D272&amp;"-"&amp;$E272,IF($C$4="TEB0187_REV01",CALC_CONN_TEB0187_REV01!$F:$K,"???"),6,0),"---")</f>
        <v>---</v>
      </c>
      <c r="J272" s="61" t="str">
        <f>IFERROR(VLOOKUP($D272&amp;"-"&amp;$E272,IF($C$4="TEB0187_REV01",CALC_CONN_TEB0187_REV01!$F:$M,"???"),8,0),"---")</f>
        <v>---</v>
      </c>
      <c r="K272" s="62" t="str">
        <f>IFERROR(VLOOKUP($D272&amp;"-"&amp;$E272,IF($C$4="TEB0187_REV01",CALC_CONN_TEB0187_REV01!$F:$N),9,0),"---")</f>
        <v>---</v>
      </c>
      <c r="L272" s="59" t="str">
        <f>IFERROR(VLOOKUP(K272,B2B!$H$3:$I$2000,2,0),"---")</f>
        <v>---</v>
      </c>
      <c r="M272" s="59" t="str">
        <f>IFERROR(VLOOKUP(L272,IF($M$4="TEI0187_REV01",RAW_m_TEI0187_REV01!$AD:$AH),5,0),"---")</f>
        <v>---</v>
      </c>
      <c r="N272" s="59" t="str">
        <f>IFERROR(VLOOKUP(L272,IF($M$4="TEI0187_REV01",RAW_m_TEI0187_REV01!$AE:$AJ),6,0),"---")</f>
        <v>---</v>
      </c>
      <c r="O272" s="63" t="str">
        <f>IFERROR(VLOOKUP(L272,IF($M$4="TEI0187_REV01",RAW_m_TEI0187_REV01!$AD:$AE),2,0),"---")</f>
        <v>---</v>
      </c>
      <c r="P272" s="59" t="str">
        <f>IFERROR(VLOOKUP(O272,IF($M$4="TEI0187_REV01",RAW_m_TEI0187_REV01!$AJ:$AK),2,0),"---")</f>
        <v>---</v>
      </c>
      <c r="Q272" s="59" t="str">
        <f>IFERROR(VLOOKUP(L272,IF($M$4="TEI0187_REV01",RAW_m_TEI0187_REV01!$AD:$AF),3,0),"---")</f>
        <v>---</v>
      </c>
      <c r="R272" s="59" t="str">
        <f>IFERROR(VLOOKUP(O272,IF($M$4="TEI0187_REV01",RAW_m_TEI0187_REV01!$AE:$AG),3,0),"---")</f>
        <v>---</v>
      </c>
      <c r="S272" s="59" t="str">
        <f t="shared" si="10"/>
        <v>---</v>
      </c>
    </row>
    <row r="273" spans="2:19" ht="15" customHeight="1" x14ac:dyDescent="0.25">
      <c r="B273" s="59">
        <f t="shared" si="9"/>
        <v>268</v>
      </c>
      <c r="C273" s="60">
        <f>IFERROR(IF($C$4="TEB0187_REV01",CALC_CONN_TEB0187_REV01!U273,),"---")</f>
        <v>0</v>
      </c>
      <c r="D273" s="59">
        <f>IFERROR(IF($C$4="TEB0187_REV01",CALC_CONN_TEB0187_REV01!D273,),"---")</f>
        <v>0</v>
      </c>
      <c r="E273" s="59">
        <f>IFERROR(IF($C$4="TEB0187_REV01",CALC_CONN_TEB0187_REV01!E273,),"---")</f>
        <v>0</v>
      </c>
      <c r="F273" s="59" t="str">
        <f>IFERROR(IF(VLOOKUP($D273&amp;"-"&amp;$E273,IF($C$4="TEB0187_REV01",CALC_CONN_TEB0187_REV01!$F:$I),4,0)="--","---",IF($C$4="TEB0187_REV01",CALC_CONN_TEB0187_REV01!$G273&amp; " --&gt; " &amp;CALC_CONN_TEB0187_REV01!$I273&amp; " --&gt; ")),"---")</f>
        <v>---</v>
      </c>
      <c r="G273" s="59" t="str">
        <f>IFERROR(IF(VLOOKUP($D273&amp;"-"&amp;$E273,IF($C$4="TEB0187_REV01",CALC_CONN_TEB0187_REV01!$F:$H),3,0)="--",VLOOKUP($D273&amp;"-"&amp;$E273,IF($C$4="TEB0187_REV01",CALC_CONN_TEB0187_REV01!$F:$H),2,0),VLOOKUP($D273&amp;"-"&amp;$E273,IF($C$4="TEB0187_REV01",CALC_CONN_TEB0187_REV01!$F:$H),3,0)),"---")</f>
        <v>---</v>
      </c>
      <c r="H273" s="59" t="str">
        <f>IFERROR(VLOOKUP(G273,IF($C$4="TEB0187_REV01",CALC_CONN_TEB0187_REV01!$G:$T),14,0),"---")</f>
        <v>---</v>
      </c>
      <c r="I273" s="59" t="str">
        <f>IFERROR(VLOOKUP($D273&amp;"-"&amp;$E273,IF($C$4="TEB0187_REV01",CALC_CONN_TEB0187_REV01!$F:$K,"???"),6,0),"---")</f>
        <v>---</v>
      </c>
      <c r="J273" s="61" t="str">
        <f>IFERROR(VLOOKUP($D273&amp;"-"&amp;$E273,IF($C$4="TEB0187_REV01",CALC_CONN_TEB0187_REV01!$F:$M,"???"),8,0),"---")</f>
        <v>---</v>
      </c>
      <c r="K273" s="62" t="str">
        <f>IFERROR(VLOOKUP($D273&amp;"-"&amp;$E273,IF($C$4="TEB0187_REV01",CALC_CONN_TEB0187_REV01!$F:$N),9,0),"---")</f>
        <v>---</v>
      </c>
      <c r="L273" s="59" t="str">
        <f>IFERROR(VLOOKUP(K273,B2B!$H$3:$I$2000,2,0),"---")</f>
        <v>---</v>
      </c>
      <c r="M273" s="59" t="str">
        <f>IFERROR(VLOOKUP(L273,IF($M$4="TEI0187_REV01",RAW_m_TEI0187_REV01!$AD:$AH),5,0),"---")</f>
        <v>---</v>
      </c>
      <c r="N273" s="59" t="str">
        <f>IFERROR(VLOOKUP(L273,IF($M$4="TEI0187_REV01",RAW_m_TEI0187_REV01!$AE:$AJ),6,0),"---")</f>
        <v>---</v>
      </c>
      <c r="O273" s="63" t="str">
        <f>IFERROR(VLOOKUP(L273,IF($M$4="TEI0187_REV01",RAW_m_TEI0187_REV01!$AD:$AE),2,0),"---")</f>
        <v>---</v>
      </c>
      <c r="P273" s="59" t="str">
        <f>IFERROR(VLOOKUP(O273,IF($M$4="TEI0187_REV01",RAW_m_TEI0187_REV01!$AJ:$AK),2,0),"---")</f>
        <v>---</v>
      </c>
      <c r="Q273" s="59" t="str">
        <f>IFERROR(VLOOKUP(L273,IF($M$4="TEI0187_REV01",RAW_m_TEI0187_REV01!$AD:$AF),3,0),"---")</f>
        <v>---</v>
      </c>
      <c r="R273" s="59" t="str">
        <f>IFERROR(VLOOKUP(O273,IF($M$4="TEI0187_REV01",RAW_m_TEI0187_REV01!$AE:$AG),3,0),"---")</f>
        <v>---</v>
      </c>
      <c r="S273" s="59" t="str">
        <f t="shared" si="10"/>
        <v>---</v>
      </c>
    </row>
    <row r="274" spans="2:19" ht="15" customHeight="1" x14ac:dyDescent="0.25">
      <c r="B274" s="59">
        <f t="shared" si="9"/>
        <v>269</v>
      </c>
      <c r="C274" s="60">
        <f>IFERROR(IF($C$4="TEB0187_REV01",CALC_CONN_TEB0187_REV01!U274,),"---")</f>
        <v>0</v>
      </c>
      <c r="D274" s="59">
        <f>IFERROR(IF($C$4="TEB0187_REV01",CALC_CONN_TEB0187_REV01!D274,),"---")</f>
        <v>0</v>
      </c>
      <c r="E274" s="59">
        <f>IFERROR(IF($C$4="TEB0187_REV01",CALC_CONN_TEB0187_REV01!E274,),"---")</f>
        <v>0</v>
      </c>
      <c r="F274" s="59" t="str">
        <f>IFERROR(IF(VLOOKUP($D274&amp;"-"&amp;$E274,IF($C$4="TEB0187_REV01",CALC_CONN_TEB0187_REV01!$F:$I),4,0)="--","---",IF($C$4="TEB0187_REV01",CALC_CONN_TEB0187_REV01!$G274&amp; " --&gt; " &amp;CALC_CONN_TEB0187_REV01!$I274&amp; " --&gt; ")),"---")</f>
        <v>---</v>
      </c>
      <c r="G274" s="59" t="str">
        <f>IFERROR(IF(VLOOKUP($D274&amp;"-"&amp;$E274,IF($C$4="TEB0187_REV01",CALC_CONN_TEB0187_REV01!$F:$H),3,0)="--",VLOOKUP($D274&amp;"-"&amp;$E274,IF($C$4="TEB0187_REV01",CALC_CONN_TEB0187_REV01!$F:$H),2,0),VLOOKUP($D274&amp;"-"&amp;$E274,IF($C$4="TEB0187_REV01",CALC_CONN_TEB0187_REV01!$F:$H),3,0)),"---")</f>
        <v>---</v>
      </c>
      <c r="H274" s="59" t="str">
        <f>IFERROR(VLOOKUP(G274,IF($C$4="TEB0187_REV01",CALC_CONN_TEB0187_REV01!$G:$T),14,0),"---")</f>
        <v>---</v>
      </c>
      <c r="I274" s="59" t="str">
        <f>IFERROR(VLOOKUP($D274&amp;"-"&amp;$E274,IF($C$4="TEB0187_REV01",CALC_CONN_TEB0187_REV01!$F:$K,"???"),6,0),"---")</f>
        <v>---</v>
      </c>
      <c r="J274" s="61" t="str">
        <f>IFERROR(VLOOKUP($D274&amp;"-"&amp;$E274,IF($C$4="TEB0187_REV01",CALC_CONN_TEB0187_REV01!$F:$M,"???"),8,0),"---")</f>
        <v>---</v>
      </c>
      <c r="K274" s="62" t="str">
        <f>IFERROR(VLOOKUP($D274&amp;"-"&amp;$E274,IF($C$4="TEB0187_REV01",CALC_CONN_TEB0187_REV01!$F:$N),9,0),"---")</f>
        <v>---</v>
      </c>
      <c r="L274" s="59" t="str">
        <f>IFERROR(VLOOKUP(K274,B2B!$H$3:$I$2000,2,0),"---")</f>
        <v>---</v>
      </c>
      <c r="M274" s="59" t="str">
        <f>IFERROR(VLOOKUP(L274,IF($M$4="TEI0187_REV01",RAW_m_TEI0187_REV01!$AD:$AH),5,0),"---")</f>
        <v>---</v>
      </c>
      <c r="N274" s="59" t="str">
        <f>IFERROR(VLOOKUP(L274,IF($M$4="TEI0187_REV01",RAW_m_TEI0187_REV01!$AE:$AJ),6,0),"---")</f>
        <v>---</v>
      </c>
      <c r="O274" s="63" t="str">
        <f>IFERROR(VLOOKUP(L274,IF($M$4="TEI0187_REV01",RAW_m_TEI0187_REV01!$AD:$AE),2,0),"---")</f>
        <v>---</v>
      </c>
      <c r="P274" s="59" t="str">
        <f>IFERROR(VLOOKUP(O274,IF($M$4="TEI0187_REV01",RAW_m_TEI0187_REV01!$AJ:$AK),2,0),"---")</f>
        <v>---</v>
      </c>
      <c r="Q274" s="59" t="str">
        <f>IFERROR(VLOOKUP(L274,IF($M$4="TEI0187_REV01",RAW_m_TEI0187_REV01!$AD:$AF),3,0),"---")</f>
        <v>---</v>
      </c>
      <c r="R274" s="59" t="str">
        <f>IFERROR(VLOOKUP(O274,IF($M$4="TEI0187_REV01",RAW_m_TEI0187_REV01!$AE:$AG),3,0),"---")</f>
        <v>---</v>
      </c>
      <c r="S274" s="59" t="str">
        <f t="shared" si="10"/>
        <v>---</v>
      </c>
    </row>
    <row r="275" spans="2:19" ht="15" customHeight="1" x14ac:dyDescent="0.25">
      <c r="B275" s="59">
        <f t="shared" si="9"/>
        <v>270</v>
      </c>
      <c r="C275" s="60">
        <f>IFERROR(IF($C$4="TEB0187_REV01",CALC_CONN_TEB0187_REV01!U275,),"---")</f>
        <v>0</v>
      </c>
      <c r="D275" s="59">
        <f>IFERROR(IF($C$4="TEB0187_REV01",CALC_CONN_TEB0187_REV01!D275,),"---")</f>
        <v>0</v>
      </c>
      <c r="E275" s="59">
        <f>IFERROR(IF($C$4="TEB0187_REV01",CALC_CONN_TEB0187_REV01!E275,),"---")</f>
        <v>0</v>
      </c>
      <c r="F275" s="59" t="str">
        <f>IFERROR(IF(VLOOKUP($D275&amp;"-"&amp;$E275,IF($C$4="TEB0187_REV01",CALC_CONN_TEB0187_REV01!$F:$I),4,0)="--","---",IF($C$4="TEB0187_REV01",CALC_CONN_TEB0187_REV01!$G275&amp; " --&gt; " &amp;CALC_CONN_TEB0187_REV01!$I275&amp; " --&gt; ")),"---")</f>
        <v>---</v>
      </c>
      <c r="G275" s="59" t="str">
        <f>IFERROR(IF(VLOOKUP($D275&amp;"-"&amp;$E275,IF($C$4="TEB0187_REV01",CALC_CONN_TEB0187_REV01!$F:$H),3,0)="--",VLOOKUP($D275&amp;"-"&amp;$E275,IF($C$4="TEB0187_REV01",CALC_CONN_TEB0187_REV01!$F:$H),2,0),VLOOKUP($D275&amp;"-"&amp;$E275,IF($C$4="TEB0187_REV01",CALC_CONN_TEB0187_REV01!$F:$H),3,0)),"---")</f>
        <v>---</v>
      </c>
      <c r="H275" s="59" t="str">
        <f>IFERROR(VLOOKUP(G275,IF($C$4="TEB0187_REV01",CALC_CONN_TEB0187_REV01!$G:$T),14,0),"---")</f>
        <v>---</v>
      </c>
      <c r="I275" s="59" t="str">
        <f>IFERROR(VLOOKUP($D275&amp;"-"&amp;$E275,IF($C$4="TEB0187_REV01",CALC_CONN_TEB0187_REV01!$F:$K,"???"),6,0),"---")</f>
        <v>---</v>
      </c>
      <c r="J275" s="61" t="str">
        <f>IFERROR(VLOOKUP($D275&amp;"-"&amp;$E275,IF($C$4="TEB0187_REV01",CALC_CONN_TEB0187_REV01!$F:$M,"???"),8,0),"---")</f>
        <v>---</v>
      </c>
      <c r="K275" s="62" t="str">
        <f>IFERROR(VLOOKUP($D275&amp;"-"&amp;$E275,IF($C$4="TEB0187_REV01",CALC_CONN_TEB0187_REV01!$F:$N),9,0),"---")</f>
        <v>---</v>
      </c>
      <c r="L275" s="59" t="str">
        <f>IFERROR(VLOOKUP(K275,B2B!$H$3:$I$2000,2,0),"---")</f>
        <v>---</v>
      </c>
      <c r="M275" s="59" t="str">
        <f>IFERROR(VLOOKUP(L275,IF($M$4="TEI0187_REV01",RAW_m_TEI0187_REV01!$AD:$AH),5,0),"---")</f>
        <v>---</v>
      </c>
      <c r="N275" s="59" t="str">
        <f>IFERROR(VLOOKUP(L275,IF($M$4="TEI0187_REV01",RAW_m_TEI0187_REV01!$AE:$AJ),6,0),"---")</f>
        <v>---</v>
      </c>
      <c r="O275" s="63" t="str">
        <f>IFERROR(VLOOKUP(L275,IF($M$4="TEI0187_REV01",RAW_m_TEI0187_REV01!$AD:$AE),2,0),"---")</f>
        <v>---</v>
      </c>
      <c r="P275" s="59" t="str">
        <f>IFERROR(VLOOKUP(O275,IF($M$4="TEI0187_REV01",RAW_m_TEI0187_REV01!$AJ:$AK),2,0),"---")</f>
        <v>---</v>
      </c>
      <c r="Q275" s="59" t="str">
        <f>IFERROR(VLOOKUP(L275,IF($M$4="TEI0187_REV01",RAW_m_TEI0187_REV01!$AD:$AF),3,0),"---")</f>
        <v>---</v>
      </c>
      <c r="R275" s="59" t="str">
        <f>IFERROR(VLOOKUP(O275,IF($M$4="TEI0187_REV01",RAW_m_TEI0187_REV01!$AE:$AG),3,0),"---")</f>
        <v>---</v>
      </c>
      <c r="S275" s="59" t="str">
        <f t="shared" si="10"/>
        <v>---</v>
      </c>
    </row>
    <row r="276" spans="2:19" ht="15" customHeight="1" x14ac:dyDescent="0.25">
      <c r="B276" s="59">
        <f t="shared" si="9"/>
        <v>271</v>
      </c>
      <c r="C276" s="60">
        <f>IFERROR(IF($C$4="TEB0187_REV01",CALC_CONN_TEB0187_REV01!U276,),"---")</f>
        <v>0</v>
      </c>
      <c r="D276" s="59">
        <f>IFERROR(IF($C$4="TEB0187_REV01",CALC_CONN_TEB0187_REV01!D276,),"---")</f>
        <v>0</v>
      </c>
      <c r="E276" s="59">
        <f>IFERROR(IF($C$4="TEB0187_REV01",CALC_CONN_TEB0187_REV01!E276,),"---")</f>
        <v>0</v>
      </c>
      <c r="F276" s="59" t="str">
        <f>IFERROR(IF(VLOOKUP($D276&amp;"-"&amp;$E276,IF($C$4="TEB0187_REV01",CALC_CONN_TEB0187_REV01!$F:$I),4,0)="--","---",IF($C$4="TEB0187_REV01",CALC_CONN_TEB0187_REV01!$G276&amp; " --&gt; " &amp;CALC_CONN_TEB0187_REV01!$I276&amp; " --&gt; ")),"---")</f>
        <v>---</v>
      </c>
      <c r="G276" s="59" t="str">
        <f>IFERROR(IF(VLOOKUP($D276&amp;"-"&amp;$E276,IF($C$4="TEB0187_REV01",CALC_CONN_TEB0187_REV01!$F:$H),3,0)="--",VLOOKUP($D276&amp;"-"&amp;$E276,IF($C$4="TEB0187_REV01",CALC_CONN_TEB0187_REV01!$F:$H),2,0),VLOOKUP($D276&amp;"-"&amp;$E276,IF($C$4="TEB0187_REV01",CALC_CONN_TEB0187_REV01!$F:$H),3,0)),"---")</f>
        <v>---</v>
      </c>
      <c r="H276" s="59" t="str">
        <f>IFERROR(VLOOKUP(G276,IF($C$4="TEB0187_REV01",CALC_CONN_TEB0187_REV01!$G:$T),14,0),"---")</f>
        <v>---</v>
      </c>
      <c r="I276" s="59" t="str">
        <f>IFERROR(VLOOKUP($D276&amp;"-"&amp;$E276,IF($C$4="TEB0187_REV01",CALC_CONN_TEB0187_REV01!$F:$K,"???"),6,0),"---")</f>
        <v>---</v>
      </c>
      <c r="J276" s="61" t="str">
        <f>IFERROR(VLOOKUP($D276&amp;"-"&amp;$E276,IF($C$4="TEB0187_REV01",CALC_CONN_TEB0187_REV01!$F:$M,"???"),8,0),"---")</f>
        <v>---</v>
      </c>
      <c r="K276" s="62" t="str">
        <f>IFERROR(VLOOKUP($D276&amp;"-"&amp;$E276,IF($C$4="TEB0187_REV01",CALC_CONN_TEB0187_REV01!$F:$N),9,0),"---")</f>
        <v>---</v>
      </c>
      <c r="L276" s="59" t="str">
        <f>IFERROR(VLOOKUP(K276,B2B!$H$3:$I$2000,2,0),"---")</f>
        <v>---</v>
      </c>
      <c r="M276" s="59" t="str">
        <f>IFERROR(VLOOKUP(L276,IF($M$4="TEI0187_REV01",RAW_m_TEI0187_REV01!$AD:$AH),5,0),"---")</f>
        <v>---</v>
      </c>
      <c r="N276" s="59" t="str">
        <f>IFERROR(VLOOKUP(L276,IF($M$4="TEI0187_REV01",RAW_m_TEI0187_REV01!$AE:$AJ),6,0),"---")</f>
        <v>---</v>
      </c>
      <c r="O276" s="63" t="str">
        <f>IFERROR(VLOOKUP(L276,IF($M$4="TEI0187_REV01",RAW_m_TEI0187_REV01!$AD:$AE),2,0),"---")</f>
        <v>---</v>
      </c>
      <c r="P276" s="59" t="str">
        <f>IFERROR(VLOOKUP(O276,IF($M$4="TEI0187_REV01",RAW_m_TEI0187_REV01!$AJ:$AK),2,0),"---")</f>
        <v>---</v>
      </c>
      <c r="Q276" s="59" t="str">
        <f>IFERROR(VLOOKUP(L276,IF($M$4="TEI0187_REV01",RAW_m_TEI0187_REV01!$AD:$AF),3,0),"---")</f>
        <v>---</v>
      </c>
      <c r="R276" s="59" t="str">
        <f>IFERROR(VLOOKUP(O276,IF($M$4="TEI0187_REV01",RAW_m_TEI0187_REV01!$AE:$AG),3,0),"---")</f>
        <v>---</v>
      </c>
      <c r="S276" s="59" t="str">
        <f t="shared" si="10"/>
        <v>---</v>
      </c>
    </row>
    <row r="277" spans="2:19" ht="15" customHeight="1" x14ac:dyDescent="0.25">
      <c r="B277" s="59">
        <f t="shared" si="9"/>
        <v>272</v>
      </c>
      <c r="C277" s="60">
        <f>IFERROR(IF($C$4="TEB0187_REV01",CALC_CONN_TEB0187_REV01!U277,),"---")</f>
        <v>0</v>
      </c>
      <c r="D277" s="59">
        <f>IFERROR(IF($C$4="TEB0187_REV01",CALC_CONN_TEB0187_REV01!D277,),"---")</f>
        <v>0</v>
      </c>
      <c r="E277" s="59">
        <f>IFERROR(IF($C$4="TEB0187_REV01",CALC_CONN_TEB0187_REV01!E277,),"---")</f>
        <v>0</v>
      </c>
      <c r="F277" s="59" t="str">
        <f>IFERROR(IF(VLOOKUP($D277&amp;"-"&amp;$E277,IF($C$4="TEB0187_REV01",CALC_CONN_TEB0187_REV01!$F:$I),4,0)="--","---",IF($C$4="TEB0187_REV01",CALC_CONN_TEB0187_REV01!$G277&amp; " --&gt; " &amp;CALC_CONN_TEB0187_REV01!$I277&amp; " --&gt; ")),"---")</f>
        <v>---</v>
      </c>
      <c r="G277" s="59" t="str">
        <f>IFERROR(IF(VLOOKUP($D277&amp;"-"&amp;$E277,IF($C$4="TEB0187_REV01",CALC_CONN_TEB0187_REV01!$F:$H),3,0)="--",VLOOKUP($D277&amp;"-"&amp;$E277,IF($C$4="TEB0187_REV01",CALC_CONN_TEB0187_REV01!$F:$H),2,0),VLOOKUP($D277&amp;"-"&amp;$E277,IF($C$4="TEB0187_REV01",CALC_CONN_TEB0187_REV01!$F:$H),3,0)),"---")</f>
        <v>---</v>
      </c>
      <c r="H277" s="59" t="str">
        <f>IFERROR(VLOOKUP(G277,IF($C$4="TEB0187_REV01",CALC_CONN_TEB0187_REV01!$G:$T),14,0),"---")</f>
        <v>---</v>
      </c>
      <c r="I277" s="59" t="str">
        <f>IFERROR(VLOOKUP($D277&amp;"-"&amp;$E277,IF($C$4="TEB0187_REV01",CALC_CONN_TEB0187_REV01!$F:$K,"???"),6,0),"---")</f>
        <v>---</v>
      </c>
      <c r="J277" s="61" t="str">
        <f>IFERROR(VLOOKUP($D277&amp;"-"&amp;$E277,IF($C$4="TEB0187_REV01",CALC_CONN_TEB0187_REV01!$F:$M,"???"),8,0),"---")</f>
        <v>---</v>
      </c>
      <c r="K277" s="62" t="str">
        <f>IFERROR(VLOOKUP($D277&amp;"-"&amp;$E277,IF($C$4="TEB0187_REV01",CALC_CONN_TEB0187_REV01!$F:$N),9,0),"---")</f>
        <v>---</v>
      </c>
      <c r="L277" s="59" t="str">
        <f>IFERROR(VLOOKUP(K277,B2B!$H$3:$I$2000,2,0),"---")</f>
        <v>---</v>
      </c>
      <c r="M277" s="59" t="str">
        <f>IFERROR(VLOOKUP(L277,IF($M$4="TEI0187_REV01",RAW_m_TEI0187_REV01!$AD:$AH),5,0),"---")</f>
        <v>---</v>
      </c>
      <c r="N277" s="59" t="str">
        <f>IFERROR(VLOOKUP(L277,IF($M$4="TEI0187_REV01",RAW_m_TEI0187_REV01!$AE:$AJ),6,0),"---")</f>
        <v>---</v>
      </c>
      <c r="O277" s="63" t="str">
        <f>IFERROR(VLOOKUP(L277,IF($M$4="TEI0187_REV01",RAW_m_TEI0187_REV01!$AD:$AE),2,0),"---")</f>
        <v>---</v>
      </c>
      <c r="P277" s="59" t="str">
        <f>IFERROR(VLOOKUP(O277,IF($M$4="TEI0187_REV01",RAW_m_TEI0187_REV01!$AJ:$AK),2,0),"---")</f>
        <v>---</v>
      </c>
      <c r="Q277" s="59" t="str">
        <f>IFERROR(VLOOKUP(L277,IF($M$4="TEI0187_REV01",RAW_m_TEI0187_REV01!$AD:$AF),3,0),"---")</f>
        <v>---</v>
      </c>
      <c r="R277" s="59" t="str">
        <f>IFERROR(VLOOKUP(O277,IF($M$4="TEI0187_REV01",RAW_m_TEI0187_REV01!$AE:$AG),3,0),"---")</f>
        <v>---</v>
      </c>
      <c r="S277" s="59" t="str">
        <f t="shared" si="10"/>
        <v>---</v>
      </c>
    </row>
    <row r="278" spans="2:19" ht="15" customHeight="1" x14ac:dyDescent="0.25">
      <c r="B278" s="59">
        <f t="shared" si="9"/>
        <v>273</v>
      </c>
      <c r="C278" s="60">
        <f>IFERROR(IF($C$4="TEB0187_REV01",CALC_CONN_TEB0187_REV01!U278,),"---")</f>
        <v>0</v>
      </c>
      <c r="D278" s="59">
        <f>IFERROR(IF($C$4="TEB0187_REV01",CALC_CONN_TEB0187_REV01!D278,),"---")</f>
        <v>0</v>
      </c>
      <c r="E278" s="59">
        <f>IFERROR(IF($C$4="TEB0187_REV01",CALC_CONN_TEB0187_REV01!E278,),"---")</f>
        <v>0</v>
      </c>
      <c r="F278" s="59" t="str">
        <f>IFERROR(IF(VLOOKUP($D278&amp;"-"&amp;$E278,IF($C$4="TEB0187_REV01",CALC_CONN_TEB0187_REV01!$F:$I),4,0)="--","---",IF($C$4="TEB0187_REV01",CALC_CONN_TEB0187_REV01!$G278&amp; " --&gt; " &amp;CALC_CONN_TEB0187_REV01!$I278&amp; " --&gt; ")),"---")</f>
        <v>---</v>
      </c>
      <c r="G278" s="59" t="str">
        <f>IFERROR(IF(VLOOKUP($D278&amp;"-"&amp;$E278,IF($C$4="TEB0187_REV01",CALC_CONN_TEB0187_REV01!$F:$H),3,0)="--",VLOOKUP($D278&amp;"-"&amp;$E278,IF($C$4="TEB0187_REV01",CALC_CONN_TEB0187_REV01!$F:$H),2,0),VLOOKUP($D278&amp;"-"&amp;$E278,IF($C$4="TEB0187_REV01",CALC_CONN_TEB0187_REV01!$F:$H),3,0)),"---")</f>
        <v>---</v>
      </c>
      <c r="H278" s="59" t="str">
        <f>IFERROR(VLOOKUP(G278,IF($C$4="TEB0187_REV01",CALC_CONN_TEB0187_REV01!$G:$T),14,0),"---")</f>
        <v>---</v>
      </c>
      <c r="I278" s="59" t="str">
        <f>IFERROR(VLOOKUP($D278&amp;"-"&amp;$E278,IF($C$4="TEB0187_REV01",CALC_CONN_TEB0187_REV01!$F:$K,"???"),6,0),"---")</f>
        <v>---</v>
      </c>
      <c r="J278" s="61" t="str">
        <f>IFERROR(VLOOKUP($D278&amp;"-"&amp;$E278,IF($C$4="TEB0187_REV01",CALC_CONN_TEB0187_REV01!$F:$M,"???"),8,0),"---")</f>
        <v>---</v>
      </c>
      <c r="K278" s="62" t="str">
        <f>IFERROR(VLOOKUP($D278&amp;"-"&amp;$E278,IF($C$4="TEB0187_REV01",CALC_CONN_TEB0187_REV01!$F:$N),9,0),"---")</f>
        <v>---</v>
      </c>
      <c r="L278" s="59" t="str">
        <f>IFERROR(VLOOKUP(K278,B2B!$H$3:$I$2000,2,0),"---")</f>
        <v>---</v>
      </c>
      <c r="M278" s="59" t="str">
        <f>IFERROR(VLOOKUP(L278,IF($M$4="TEI0187_REV01",RAW_m_TEI0187_REV01!$AD:$AH),5,0),"---")</f>
        <v>---</v>
      </c>
      <c r="N278" s="59" t="str">
        <f>IFERROR(VLOOKUP(L278,IF($M$4="TEI0187_REV01",RAW_m_TEI0187_REV01!$AE:$AJ),6,0),"---")</f>
        <v>---</v>
      </c>
      <c r="O278" s="63" t="str">
        <f>IFERROR(VLOOKUP(L278,IF($M$4="TEI0187_REV01",RAW_m_TEI0187_REV01!$AD:$AE),2,0),"---")</f>
        <v>---</v>
      </c>
      <c r="P278" s="59" t="str">
        <f>IFERROR(VLOOKUP(O278,IF($M$4="TEI0187_REV01",RAW_m_TEI0187_REV01!$AJ:$AK),2,0),"---")</f>
        <v>---</v>
      </c>
      <c r="Q278" s="59" t="str">
        <f>IFERROR(VLOOKUP(L278,IF($M$4="TEI0187_REV01",RAW_m_TEI0187_REV01!$AD:$AF),3,0),"---")</f>
        <v>---</v>
      </c>
      <c r="R278" s="59" t="str">
        <f>IFERROR(VLOOKUP(O278,IF($M$4="TEI0187_REV01",RAW_m_TEI0187_REV01!$AE:$AG),3,0),"---")</f>
        <v>---</v>
      </c>
      <c r="S278" s="59" t="str">
        <f t="shared" si="10"/>
        <v>---</v>
      </c>
    </row>
    <row r="279" spans="2:19" ht="15" customHeight="1" x14ac:dyDescent="0.25">
      <c r="B279" s="59">
        <f t="shared" si="9"/>
        <v>274</v>
      </c>
      <c r="C279" s="60">
        <f>IFERROR(IF($C$4="TEB0187_REV01",CALC_CONN_TEB0187_REV01!U279,),"---")</f>
        <v>0</v>
      </c>
      <c r="D279" s="59">
        <f>IFERROR(IF($C$4="TEB0187_REV01",CALC_CONN_TEB0187_REV01!D279,),"---")</f>
        <v>0</v>
      </c>
      <c r="E279" s="59">
        <f>IFERROR(IF($C$4="TEB0187_REV01",CALC_CONN_TEB0187_REV01!E279,),"---")</f>
        <v>0</v>
      </c>
      <c r="F279" s="59" t="str">
        <f>IFERROR(IF(VLOOKUP($D279&amp;"-"&amp;$E279,IF($C$4="TEB0187_REV01",CALC_CONN_TEB0187_REV01!$F:$I),4,0)="--","---",IF($C$4="TEB0187_REV01",CALC_CONN_TEB0187_REV01!$G279&amp; " --&gt; " &amp;CALC_CONN_TEB0187_REV01!$I279&amp; " --&gt; ")),"---")</f>
        <v>---</v>
      </c>
      <c r="G279" s="59" t="str">
        <f>IFERROR(IF(VLOOKUP($D279&amp;"-"&amp;$E279,IF($C$4="TEB0187_REV01",CALC_CONN_TEB0187_REV01!$F:$H),3,0)="--",VLOOKUP($D279&amp;"-"&amp;$E279,IF($C$4="TEB0187_REV01",CALC_CONN_TEB0187_REV01!$F:$H),2,0),VLOOKUP($D279&amp;"-"&amp;$E279,IF($C$4="TEB0187_REV01",CALC_CONN_TEB0187_REV01!$F:$H),3,0)),"---")</f>
        <v>---</v>
      </c>
      <c r="H279" s="59" t="str">
        <f>IFERROR(VLOOKUP(G279,IF($C$4="TEB0187_REV01",CALC_CONN_TEB0187_REV01!$G:$T),14,0),"---")</f>
        <v>---</v>
      </c>
      <c r="I279" s="59" t="str">
        <f>IFERROR(VLOOKUP($D279&amp;"-"&amp;$E279,IF($C$4="TEB0187_REV01",CALC_CONN_TEB0187_REV01!$F:$K,"???"),6,0),"---")</f>
        <v>---</v>
      </c>
      <c r="J279" s="61" t="str">
        <f>IFERROR(VLOOKUP($D279&amp;"-"&amp;$E279,IF($C$4="TEB0187_REV01",CALC_CONN_TEB0187_REV01!$F:$M,"???"),8,0),"---")</f>
        <v>---</v>
      </c>
      <c r="K279" s="62" t="str">
        <f>IFERROR(VLOOKUP($D279&amp;"-"&amp;$E279,IF($C$4="TEB0187_REV01",CALC_CONN_TEB0187_REV01!$F:$N),9,0),"---")</f>
        <v>---</v>
      </c>
      <c r="L279" s="59" t="str">
        <f>IFERROR(VLOOKUP(K279,B2B!$H$3:$I$2000,2,0),"---")</f>
        <v>---</v>
      </c>
      <c r="M279" s="59" t="str">
        <f>IFERROR(VLOOKUP(L279,IF($M$4="TEI0187_REV01",RAW_m_TEI0187_REV01!$AD:$AH),5,0),"---")</f>
        <v>---</v>
      </c>
      <c r="N279" s="59" t="str">
        <f>IFERROR(VLOOKUP(L279,IF($M$4="TEI0187_REV01",RAW_m_TEI0187_REV01!$AE:$AJ),6,0),"---")</f>
        <v>---</v>
      </c>
      <c r="O279" s="63" t="str">
        <f>IFERROR(VLOOKUP(L279,IF($M$4="TEI0187_REV01",RAW_m_TEI0187_REV01!$AD:$AE),2,0),"---")</f>
        <v>---</v>
      </c>
      <c r="P279" s="59" t="str">
        <f>IFERROR(VLOOKUP(O279,IF($M$4="TEI0187_REV01",RAW_m_TEI0187_REV01!$AJ:$AK),2,0),"---")</f>
        <v>---</v>
      </c>
      <c r="Q279" s="59" t="str">
        <f>IFERROR(VLOOKUP(L279,IF($M$4="TEI0187_REV01",RAW_m_TEI0187_REV01!$AD:$AF),3,0),"---")</f>
        <v>---</v>
      </c>
      <c r="R279" s="59" t="str">
        <f>IFERROR(VLOOKUP(O279,IF($M$4="TEI0187_REV01",RAW_m_TEI0187_REV01!$AE:$AG),3,0),"---")</f>
        <v>---</v>
      </c>
      <c r="S279" s="59" t="str">
        <f t="shared" si="10"/>
        <v>---</v>
      </c>
    </row>
    <row r="280" spans="2:19" ht="15" customHeight="1" x14ac:dyDescent="0.25">
      <c r="B280" s="59">
        <f t="shared" si="9"/>
        <v>275</v>
      </c>
      <c r="C280" s="60">
        <f>IFERROR(IF($C$4="TEB0187_REV01",CALC_CONN_TEB0187_REV01!U280,),"---")</f>
        <v>0</v>
      </c>
      <c r="D280" s="59">
        <f>IFERROR(IF($C$4="TEB0187_REV01",CALC_CONN_TEB0187_REV01!D280,),"---")</f>
        <v>0</v>
      </c>
      <c r="E280" s="59">
        <f>IFERROR(IF($C$4="TEB0187_REV01",CALC_CONN_TEB0187_REV01!E280,),"---")</f>
        <v>0</v>
      </c>
      <c r="F280" s="59" t="str">
        <f>IFERROR(IF(VLOOKUP($D280&amp;"-"&amp;$E280,IF($C$4="TEB0187_REV01",CALC_CONN_TEB0187_REV01!$F:$I),4,0)="--","---",IF($C$4="TEB0187_REV01",CALC_CONN_TEB0187_REV01!$G280&amp; " --&gt; " &amp;CALC_CONN_TEB0187_REV01!$I280&amp; " --&gt; ")),"---")</f>
        <v>---</v>
      </c>
      <c r="G280" s="59" t="str">
        <f>IFERROR(IF(VLOOKUP($D280&amp;"-"&amp;$E280,IF($C$4="TEB0187_REV01",CALC_CONN_TEB0187_REV01!$F:$H),3,0)="--",VLOOKUP($D280&amp;"-"&amp;$E280,IF($C$4="TEB0187_REV01",CALC_CONN_TEB0187_REV01!$F:$H),2,0),VLOOKUP($D280&amp;"-"&amp;$E280,IF($C$4="TEB0187_REV01",CALC_CONN_TEB0187_REV01!$F:$H),3,0)),"---")</f>
        <v>---</v>
      </c>
      <c r="H280" s="59" t="str">
        <f>IFERROR(VLOOKUP(G280,IF($C$4="TEB0187_REV01",CALC_CONN_TEB0187_REV01!$G:$T),14,0),"---")</f>
        <v>---</v>
      </c>
      <c r="I280" s="59" t="str">
        <f>IFERROR(VLOOKUP($D280&amp;"-"&amp;$E280,IF($C$4="TEB0187_REV01",CALC_CONN_TEB0187_REV01!$F:$K,"???"),6,0),"---")</f>
        <v>---</v>
      </c>
      <c r="J280" s="61" t="str">
        <f>IFERROR(VLOOKUP($D280&amp;"-"&amp;$E280,IF($C$4="TEB0187_REV01",CALC_CONN_TEB0187_REV01!$F:$M,"???"),8,0),"---")</f>
        <v>---</v>
      </c>
      <c r="K280" s="62" t="str">
        <f>IFERROR(VLOOKUP($D280&amp;"-"&amp;$E280,IF($C$4="TEB0187_REV01",CALC_CONN_TEB0187_REV01!$F:$N),9,0),"---")</f>
        <v>---</v>
      </c>
      <c r="L280" s="59" t="str">
        <f>IFERROR(VLOOKUP(K280,B2B!$H$3:$I$2000,2,0),"---")</f>
        <v>---</v>
      </c>
      <c r="M280" s="59" t="str">
        <f>IFERROR(VLOOKUP(L280,IF($M$4="TEI0187_REV01",RAW_m_TEI0187_REV01!$AD:$AH),5,0),"---")</f>
        <v>---</v>
      </c>
      <c r="N280" s="59" t="str">
        <f>IFERROR(VLOOKUP(L280,IF($M$4="TEI0187_REV01",RAW_m_TEI0187_REV01!$AE:$AJ),6,0),"---")</f>
        <v>---</v>
      </c>
      <c r="O280" s="63" t="str">
        <f>IFERROR(VLOOKUP(L280,IF($M$4="TEI0187_REV01",RAW_m_TEI0187_REV01!$AD:$AE),2,0),"---")</f>
        <v>---</v>
      </c>
      <c r="P280" s="59" t="str">
        <f>IFERROR(VLOOKUP(O280,IF($M$4="TEI0187_REV01",RAW_m_TEI0187_REV01!$AJ:$AK),2,0),"---")</f>
        <v>---</v>
      </c>
      <c r="Q280" s="59" t="str">
        <f>IFERROR(VLOOKUP(L280,IF($M$4="TEI0187_REV01",RAW_m_TEI0187_REV01!$AD:$AF),3,0),"---")</f>
        <v>---</v>
      </c>
      <c r="R280" s="59" t="str">
        <f>IFERROR(VLOOKUP(O280,IF($M$4="TEI0187_REV01",RAW_m_TEI0187_REV01!$AE:$AG),3,0),"---")</f>
        <v>---</v>
      </c>
      <c r="S280" s="59" t="str">
        <f t="shared" si="10"/>
        <v>---</v>
      </c>
    </row>
    <row r="281" spans="2:19" ht="15" customHeight="1" x14ac:dyDescent="0.25">
      <c r="B281" s="59">
        <f t="shared" si="9"/>
        <v>276</v>
      </c>
      <c r="C281" s="60">
        <f>IFERROR(IF($C$4="TEB0187_REV01",CALC_CONN_TEB0187_REV01!U281,),"---")</f>
        <v>0</v>
      </c>
      <c r="D281" s="59">
        <f>IFERROR(IF($C$4="TEB0187_REV01",CALC_CONN_TEB0187_REV01!D281,),"---")</f>
        <v>0</v>
      </c>
      <c r="E281" s="59">
        <f>IFERROR(IF($C$4="TEB0187_REV01",CALC_CONN_TEB0187_REV01!E281,),"---")</f>
        <v>0</v>
      </c>
      <c r="F281" s="59" t="str">
        <f>IFERROR(IF(VLOOKUP($D281&amp;"-"&amp;$E281,IF($C$4="TEB0187_REV01",CALC_CONN_TEB0187_REV01!$F:$I),4,0)="--","---",IF($C$4="TEB0187_REV01",CALC_CONN_TEB0187_REV01!$G281&amp; " --&gt; " &amp;CALC_CONN_TEB0187_REV01!$I281&amp; " --&gt; ")),"---")</f>
        <v>---</v>
      </c>
      <c r="G281" s="59" t="str">
        <f>IFERROR(IF(VLOOKUP($D281&amp;"-"&amp;$E281,IF($C$4="TEB0187_REV01",CALC_CONN_TEB0187_REV01!$F:$H),3,0)="--",VLOOKUP($D281&amp;"-"&amp;$E281,IF($C$4="TEB0187_REV01",CALC_CONN_TEB0187_REV01!$F:$H),2,0),VLOOKUP($D281&amp;"-"&amp;$E281,IF($C$4="TEB0187_REV01",CALC_CONN_TEB0187_REV01!$F:$H),3,0)),"---")</f>
        <v>---</v>
      </c>
      <c r="H281" s="59" t="str">
        <f>IFERROR(VLOOKUP(G281,IF($C$4="TEB0187_REV01",CALC_CONN_TEB0187_REV01!$G:$T),14,0),"---")</f>
        <v>---</v>
      </c>
      <c r="I281" s="59" t="str">
        <f>IFERROR(VLOOKUP($D281&amp;"-"&amp;$E281,IF($C$4="TEB0187_REV01",CALC_CONN_TEB0187_REV01!$F:$K,"???"),6,0),"---")</f>
        <v>---</v>
      </c>
      <c r="J281" s="61" t="str">
        <f>IFERROR(VLOOKUP($D281&amp;"-"&amp;$E281,IF($C$4="TEB0187_REV01",CALC_CONN_TEB0187_REV01!$F:$M,"???"),8,0),"---")</f>
        <v>---</v>
      </c>
      <c r="K281" s="62" t="str">
        <f>IFERROR(VLOOKUP($D281&amp;"-"&amp;$E281,IF($C$4="TEB0187_REV01",CALC_CONN_TEB0187_REV01!$F:$N),9,0),"---")</f>
        <v>---</v>
      </c>
      <c r="L281" s="59" t="str">
        <f>IFERROR(VLOOKUP(K281,B2B!$H$3:$I$2000,2,0),"---")</f>
        <v>---</v>
      </c>
      <c r="M281" s="59" t="str">
        <f>IFERROR(VLOOKUP(L281,IF($M$4="TEI0187_REV01",RAW_m_TEI0187_REV01!$AD:$AH),5,0),"---")</f>
        <v>---</v>
      </c>
      <c r="N281" s="59" t="str">
        <f>IFERROR(VLOOKUP(L281,IF($M$4="TEI0187_REV01",RAW_m_TEI0187_REV01!$AE:$AJ),6,0),"---")</f>
        <v>---</v>
      </c>
      <c r="O281" s="63" t="str">
        <f>IFERROR(VLOOKUP(L281,IF($M$4="TEI0187_REV01",RAW_m_TEI0187_REV01!$AD:$AE),2,0),"---")</f>
        <v>---</v>
      </c>
      <c r="P281" s="59" t="str">
        <f>IFERROR(VLOOKUP(O281,IF($M$4="TEI0187_REV01",RAW_m_TEI0187_REV01!$AJ:$AK),2,0),"---")</f>
        <v>---</v>
      </c>
      <c r="Q281" s="59" t="str">
        <f>IFERROR(VLOOKUP(L281,IF($M$4="TEI0187_REV01",RAW_m_TEI0187_REV01!$AD:$AF),3,0),"---")</f>
        <v>---</v>
      </c>
      <c r="R281" s="59" t="str">
        <f>IFERROR(VLOOKUP(O281,IF($M$4="TEI0187_REV01",RAW_m_TEI0187_REV01!$AE:$AG),3,0),"---")</f>
        <v>---</v>
      </c>
      <c r="S281" s="59" t="str">
        <f t="shared" si="10"/>
        <v>---</v>
      </c>
    </row>
    <row r="282" spans="2:19" ht="15" customHeight="1" x14ac:dyDescent="0.25">
      <c r="B282" s="59">
        <f t="shared" si="9"/>
        <v>277</v>
      </c>
      <c r="C282" s="60">
        <f>IFERROR(IF($C$4="TEB0187_REV01",CALC_CONN_TEB0187_REV01!U282,),"---")</f>
        <v>0</v>
      </c>
      <c r="D282" s="59">
        <f>IFERROR(IF($C$4="TEB0187_REV01",CALC_CONN_TEB0187_REV01!D282,),"---")</f>
        <v>0</v>
      </c>
      <c r="E282" s="59">
        <f>IFERROR(IF($C$4="TEB0187_REV01",CALC_CONN_TEB0187_REV01!E282,),"---")</f>
        <v>0</v>
      </c>
      <c r="F282" s="59" t="str">
        <f>IFERROR(IF(VLOOKUP($D282&amp;"-"&amp;$E282,IF($C$4="TEB0187_REV01",CALC_CONN_TEB0187_REV01!$F:$I),4,0)="--","---",IF($C$4="TEB0187_REV01",CALC_CONN_TEB0187_REV01!$G282&amp; " --&gt; " &amp;CALC_CONN_TEB0187_REV01!$I282&amp; " --&gt; ")),"---")</f>
        <v>---</v>
      </c>
      <c r="G282" s="59" t="str">
        <f>IFERROR(IF(VLOOKUP($D282&amp;"-"&amp;$E282,IF($C$4="TEB0187_REV01",CALC_CONN_TEB0187_REV01!$F:$H),3,0)="--",VLOOKUP($D282&amp;"-"&amp;$E282,IF($C$4="TEB0187_REV01",CALC_CONN_TEB0187_REV01!$F:$H),2,0),VLOOKUP($D282&amp;"-"&amp;$E282,IF($C$4="TEB0187_REV01",CALC_CONN_TEB0187_REV01!$F:$H),3,0)),"---")</f>
        <v>---</v>
      </c>
      <c r="H282" s="59" t="str">
        <f>IFERROR(VLOOKUP(G282,IF($C$4="TEB0187_REV01",CALC_CONN_TEB0187_REV01!$G:$T),14,0),"---")</f>
        <v>---</v>
      </c>
      <c r="I282" s="59" t="str">
        <f>IFERROR(VLOOKUP($D282&amp;"-"&amp;$E282,IF($C$4="TEB0187_REV01",CALC_CONN_TEB0187_REV01!$F:$K,"???"),6,0),"---")</f>
        <v>---</v>
      </c>
      <c r="J282" s="61" t="str">
        <f>IFERROR(VLOOKUP($D282&amp;"-"&amp;$E282,IF($C$4="TEB0187_REV01",CALC_CONN_TEB0187_REV01!$F:$M,"???"),8,0),"---")</f>
        <v>---</v>
      </c>
      <c r="K282" s="62" t="str">
        <f>IFERROR(VLOOKUP($D282&amp;"-"&amp;$E282,IF($C$4="TEB0187_REV01",CALC_CONN_TEB0187_REV01!$F:$N),9,0),"---")</f>
        <v>---</v>
      </c>
      <c r="L282" s="59" t="str">
        <f>IFERROR(VLOOKUP(K282,B2B!$H$3:$I$2000,2,0),"---")</f>
        <v>---</v>
      </c>
      <c r="M282" s="59" t="str">
        <f>IFERROR(VLOOKUP(L282,IF($M$4="TEI0187_REV01",RAW_m_TEI0187_REV01!$AD:$AH),5,0),"---")</f>
        <v>---</v>
      </c>
      <c r="N282" s="59" t="str">
        <f>IFERROR(VLOOKUP(L282,IF($M$4="TEI0187_REV01",RAW_m_TEI0187_REV01!$AE:$AJ),6,0),"---")</f>
        <v>---</v>
      </c>
      <c r="O282" s="63" t="str">
        <f>IFERROR(VLOOKUP(L282,IF($M$4="TEI0187_REV01",RAW_m_TEI0187_REV01!$AD:$AE),2,0),"---")</f>
        <v>---</v>
      </c>
      <c r="P282" s="59" t="str">
        <f>IFERROR(VLOOKUP(O282,IF($M$4="TEI0187_REV01",RAW_m_TEI0187_REV01!$AJ:$AK),2,0),"---")</f>
        <v>---</v>
      </c>
      <c r="Q282" s="59" t="str">
        <f>IFERROR(VLOOKUP(L282,IF($M$4="TEI0187_REV01",RAW_m_TEI0187_REV01!$AD:$AF),3,0),"---")</f>
        <v>---</v>
      </c>
      <c r="R282" s="59" t="str">
        <f>IFERROR(VLOOKUP(O282,IF($M$4="TEI0187_REV01",RAW_m_TEI0187_REV01!$AE:$AG),3,0),"---")</f>
        <v>---</v>
      </c>
      <c r="S282" s="59" t="str">
        <f t="shared" si="10"/>
        <v>---</v>
      </c>
    </row>
    <row r="283" spans="2:19" ht="15" customHeight="1" x14ac:dyDescent="0.25">
      <c r="B283" s="59">
        <f t="shared" si="9"/>
        <v>278</v>
      </c>
      <c r="C283" s="60">
        <f>IFERROR(IF($C$4="TEB0187_REV01",CALC_CONN_TEB0187_REV01!U283,),"---")</f>
        <v>0</v>
      </c>
      <c r="D283" s="59">
        <f>IFERROR(IF($C$4="TEB0187_REV01",CALC_CONN_TEB0187_REV01!D283,),"---")</f>
        <v>0</v>
      </c>
      <c r="E283" s="59">
        <f>IFERROR(IF($C$4="TEB0187_REV01",CALC_CONN_TEB0187_REV01!E283,),"---")</f>
        <v>0</v>
      </c>
      <c r="F283" s="59" t="str">
        <f>IFERROR(IF(VLOOKUP($D283&amp;"-"&amp;$E283,IF($C$4="TEB0187_REV01",CALC_CONN_TEB0187_REV01!$F:$I),4,0)="--","---",IF($C$4="TEB0187_REV01",CALC_CONN_TEB0187_REV01!$G283&amp; " --&gt; " &amp;CALC_CONN_TEB0187_REV01!$I283&amp; " --&gt; ")),"---")</f>
        <v>---</v>
      </c>
      <c r="G283" s="59" t="str">
        <f>IFERROR(IF(VLOOKUP($D283&amp;"-"&amp;$E283,IF($C$4="TEB0187_REV01",CALC_CONN_TEB0187_REV01!$F:$H),3,0)="--",VLOOKUP($D283&amp;"-"&amp;$E283,IF($C$4="TEB0187_REV01",CALC_CONN_TEB0187_REV01!$F:$H),2,0),VLOOKUP($D283&amp;"-"&amp;$E283,IF($C$4="TEB0187_REV01",CALC_CONN_TEB0187_REV01!$F:$H),3,0)),"---")</f>
        <v>---</v>
      </c>
      <c r="H283" s="59" t="str">
        <f>IFERROR(VLOOKUP(G283,IF($C$4="TEB0187_REV01",CALC_CONN_TEB0187_REV01!$G:$T),14,0),"---")</f>
        <v>---</v>
      </c>
      <c r="I283" s="59" t="str">
        <f>IFERROR(VLOOKUP($D283&amp;"-"&amp;$E283,IF($C$4="TEB0187_REV01",CALC_CONN_TEB0187_REV01!$F:$K,"???"),6,0),"---")</f>
        <v>---</v>
      </c>
      <c r="J283" s="61" t="str">
        <f>IFERROR(VLOOKUP($D283&amp;"-"&amp;$E283,IF($C$4="TEB0187_REV01",CALC_CONN_TEB0187_REV01!$F:$M,"???"),8,0),"---")</f>
        <v>---</v>
      </c>
      <c r="K283" s="62" t="str">
        <f>IFERROR(VLOOKUP($D283&amp;"-"&amp;$E283,IF($C$4="TEB0187_REV01",CALC_CONN_TEB0187_REV01!$F:$N),9,0),"---")</f>
        <v>---</v>
      </c>
      <c r="L283" s="59" t="str">
        <f>IFERROR(VLOOKUP(K283,B2B!$H$3:$I$2000,2,0),"---")</f>
        <v>---</v>
      </c>
      <c r="M283" s="59" t="str">
        <f>IFERROR(VLOOKUP(L283,IF($M$4="TEI0187_REV01",RAW_m_TEI0187_REV01!$AD:$AH),5,0),"---")</f>
        <v>---</v>
      </c>
      <c r="N283" s="59" t="str">
        <f>IFERROR(VLOOKUP(L283,IF($M$4="TEI0187_REV01",RAW_m_TEI0187_REV01!$AE:$AJ),6,0),"---")</f>
        <v>---</v>
      </c>
      <c r="O283" s="63" t="str">
        <f>IFERROR(VLOOKUP(L283,IF($M$4="TEI0187_REV01",RAW_m_TEI0187_REV01!$AD:$AE),2,0),"---")</f>
        <v>---</v>
      </c>
      <c r="P283" s="59" t="str">
        <f>IFERROR(VLOOKUP(O283,IF($M$4="TEI0187_REV01",RAW_m_TEI0187_REV01!$AJ:$AK),2,0),"---")</f>
        <v>---</v>
      </c>
      <c r="Q283" s="59" t="str">
        <f>IFERROR(VLOOKUP(L283,IF($M$4="TEI0187_REV01",RAW_m_TEI0187_REV01!$AD:$AF),3,0),"---")</f>
        <v>---</v>
      </c>
      <c r="R283" s="59" t="str">
        <f>IFERROR(VLOOKUP(O283,IF($M$4="TEI0187_REV01",RAW_m_TEI0187_REV01!$AE:$AG),3,0),"---")</f>
        <v>---</v>
      </c>
      <c r="S283" s="59" t="str">
        <f t="shared" si="10"/>
        <v>---</v>
      </c>
    </row>
    <row r="284" spans="2:19" ht="15" customHeight="1" x14ac:dyDescent="0.25">
      <c r="B284" s="59">
        <f t="shared" si="9"/>
        <v>279</v>
      </c>
      <c r="C284" s="60">
        <f>IFERROR(IF($C$4="TEB0187_REV01",CALC_CONN_TEB0187_REV01!U284,),"---")</f>
        <v>0</v>
      </c>
      <c r="D284" s="59">
        <f>IFERROR(IF($C$4="TEB0187_REV01",CALC_CONN_TEB0187_REV01!D284,),"---")</f>
        <v>0</v>
      </c>
      <c r="E284" s="59">
        <f>IFERROR(IF($C$4="TEB0187_REV01",CALC_CONN_TEB0187_REV01!E284,),"---")</f>
        <v>0</v>
      </c>
      <c r="F284" s="59" t="str">
        <f>IFERROR(IF(VLOOKUP($D284&amp;"-"&amp;$E284,IF($C$4="TEB0187_REV01",CALC_CONN_TEB0187_REV01!$F:$I),4,0)="--","---",IF($C$4="TEB0187_REV01",CALC_CONN_TEB0187_REV01!$G284&amp; " --&gt; " &amp;CALC_CONN_TEB0187_REV01!$I284&amp; " --&gt; ")),"---")</f>
        <v>---</v>
      </c>
      <c r="G284" s="59" t="str">
        <f>IFERROR(IF(VLOOKUP($D284&amp;"-"&amp;$E284,IF($C$4="TEB0187_REV01",CALC_CONN_TEB0187_REV01!$F:$H),3,0)="--",VLOOKUP($D284&amp;"-"&amp;$E284,IF($C$4="TEB0187_REV01",CALC_CONN_TEB0187_REV01!$F:$H),2,0),VLOOKUP($D284&amp;"-"&amp;$E284,IF($C$4="TEB0187_REV01",CALC_CONN_TEB0187_REV01!$F:$H),3,0)),"---")</f>
        <v>---</v>
      </c>
      <c r="H284" s="59" t="str">
        <f>IFERROR(VLOOKUP(G284,IF($C$4="TEB0187_REV01",CALC_CONN_TEB0187_REV01!$G:$T),14,0),"---")</f>
        <v>---</v>
      </c>
      <c r="I284" s="59" t="str">
        <f>IFERROR(VLOOKUP($D284&amp;"-"&amp;$E284,IF($C$4="TEB0187_REV01",CALC_CONN_TEB0187_REV01!$F:$K,"???"),6,0),"---")</f>
        <v>---</v>
      </c>
      <c r="J284" s="61" t="str">
        <f>IFERROR(VLOOKUP($D284&amp;"-"&amp;$E284,IF($C$4="TEB0187_REV01",CALC_CONN_TEB0187_REV01!$F:$M,"???"),8,0),"---")</f>
        <v>---</v>
      </c>
      <c r="K284" s="62" t="str">
        <f>IFERROR(VLOOKUP($D284&amp;"-"&amp;$E284,IF($C$4="TEB0187_REV01",CALC_CONN_TEB0187_REV01!$F:$N),9,0),"---")</f>
        <v>---</v>
      </c>
      <c r="L284" s="59" t="str">
        <f>IFERROR(VLOOKUP(K284,B2B!$H$3:$I$2000,2,0),"---")</f>
        <v>---</v>
      </c>
      <c r="M284" s="59" t="str">
        <f>IFERROR(VLOOKUP(L284,IF($M$4="TEI0187_REV01",RAW_m_TEI0187_REV01!$AD:$AH),5,0),"---")</f>
        <v>---</v>
      </c>
      <c r="N284" s="59" t="str">
        <f>IFERROR(VLOOKUP(L284,IF($M$4="TEI0187_REV01",RAW_m_TEI0187_REV01!$AE:$AJ),6,0),"---")</f>
        <v>---</v>
      </c>
      <c r="O284" s="63" t="str">
        <f>IFERROR(VLOOKUP(L284,IF($M$4="TEI0187_REV01",RAW_m_TEI0187_REV01!$AD:$AE),2,0),"---")</f>
        <v>---</v>
      </c>
      <c r="P284" s="59" t="str">
        <f>IFERROR(VLOOKUP(O284,IF($M$4="TEI0187_REV01",RAW_m_TEI0187_REV01!$AJ:$AK),2,0),"---")</f>
        <v>---</v>
      </c>
      <c r="Q284" s="59" t="str">
        <f>IFERROR(VLOOKUP(L284,IF($M$4="TEI0187_REV01",RAW_m_TEI0187_REV01!$AD:$AF),3,0),"---")</f>
        <v>---</v>
      </c>
      <c r="R284" s="59" t="str">
        <f>IFERROR(VLOOKUP(O284,IF($M$4="TEI0187_REV01",RAW_m_TEI0187_REV01!$AE:$AG),3,0),"---")</f>
        <v>---</v>
      </c>
      <c r="S284" s="59" t="str">
        <f t="shared" si="10"/>
        <v>---</v>
      </c>
    </row>
    <row r="285" spans="2:19" ht="15" customHeight="1" x14ac:dyDescent="0.25">
      <c r="B285" s="59">
        <f t="shared" si="9"/>
        <v>280</v>
      </c>
      <c r="C285" s="60">
        <f>IFERROR(IF($C$4="TEB0187_REV01",CALC_CONN_TEB0187_REV01!U285,),"---")</f>
        <v>0</v>
      </c>
      <c r="D285" s="59">
        <f>IFERROR(IF($C$4="TEB0187_REV01",CALC_CONN_TEB0187_REV01!D285,),"---")</f>
        <v>0</v>
      </c>
      <c r="E285" s="59">
        <f>IFERROR(IF($C$4="TEB0187_REV01",CALC_CONN_TEB0187_REV01!E285,),"---")</f>
        <v>0</v>
      </c>
      <c r="F285" s="59" t="str">
        <f>IFERROR(IF(VLOOKUP($D285&amp;"-"&amp;$E285,IF($C$4="TEB0187_REV01",CALC_CONN_TEB0187_REV01!$F:$I),4,0)="--","---",IF($C$4="TEB0187_REV01",CALC_CONN_TEB0187_REV01!$G285&amp; " --&gt; " &amp;CALC_CONN_TEB0187_REV01!$I285&amp; " --&gt; ")),"---")</f>
        <v>---</v>
      </c>
      <c r="G285" s="59" t="str">
        <f>IFERROR(IF(VLOOKUP($D285&amp;"-"&amp;$E285,IF($C$4="TEB0187_REV01",CALC_CONN_TEB0187_REV01!$F:$H),3,0)="--",VLOOKUP($D285&amp;"-"&amp;$E285,IF($C$4="TEB0187_REV01",CALC_CONN_TEB0187_REV01!$F:$H),2,0),VLOOKUP($D285&amp;"-"&amp;$E285,IF($C$4="TEB0187_REV01",CALC_CONN_TEB0187_REV01!$F:$H),3,0)),"---")</f>
        <v>---</v>
      </c>
      <c r="H285" s="59" t="str">
        <f>IFERROR(VLOOKUP(G285,IF($C$4="TEB0187_REV01",CALC_CONN_TEB0187_REV01!$G:$T),14,0),"---")</f>
        <v>---</v>
      </c>
      <c r="I285" s="59" t="str">
        <f>IFERROR(VLOOKUP($D285&amp;"-"&amp;$E285,IF($C$4="TEB0187_REV01",CALC_CONN_TEB0187_REV01!$F:$K,"???"),6,0),"---")</f>
        <v>---</v>
      </c>
      <c r="J285" s="61" t="str">
        <f>IFERROR(VLOOKUP($D285&amp;"-"&amp;$E285,IF($C$4="TEB0187_REV01",CALC_CONN_TEB0187_REV01!$F:$M,"???"),8,0),"---")</f>
        <v>---</v>
      </c>
      <c r="K285" s="62" t="str">
        <f>IFERROR(VLOOKUP($D285&amp;"-"&amp;$E285,IF($C$4="TEB0187_REV01",CALC_CONN_TEB0187_REV01!$F:$N),9,0),"---")</f>
        <v>---</v>
      </c>
      <c r="L285" s="59" t="str">
        <f>IFERROR(VLOOKUP(K285,B2B!$H$3:$I$2000,2,0),"---")</f>
        <v>---</v>
      </c>
      <c r="M285" s="59" t="str">
        <f>IFERROR(VLOOKUP(L285,IF($M$4="TEI0187_REV01",RAW_m_TEI0187_REV01!$AD:$AH),5,0),"---")</f>
        <v>---</v>
      </c>
      <c r="N285" s="59" t="str">
        <f>IFERROR(VLOOKUP(L285,IF($M$4="TEI0187_REV01",RAW_m_TEI0187_REV01!$AE:$AJ),6,0),"---")</f>
        <v>---</v>
      </c>
      <c r="O285" s="63" t="str">
        <f>IFERROR(VLOOKUP(L285,IF($M$4="TEI0187_REV01",RAW_m_TEI0187_REV01!$AD:$AE),2,0),"---")</f>
        <v>---</v>
      </c>
      <c r="P285" s="59" t="str">
        <f>IFERROR(VLOOKUP(O285,IF($M$4="TEI0187_REV01",RAW_m_TEI0187_REV01!$AJ:$AK),2,0),"---")</f>
        <v>---</v>
      </c>
      <c r="Q285" s="59" t="str">
        <f>IFERROR(VLOOKUP(L285,IF($M$4="TEI0187_REV01",RAW_m_TEI0187_REV01!$AD:$AF),3,0),"---")</f>
        <v>---</v>
      </c>
      <c r="R285" s="59" t="str">
        <f>IFERROR(VLOOKUP(O285,IF($M$4="TEI0187_REV01",RAW_m_TEI0187_REV01!$AE:$AG),3,0),"---")</f>
        <v>---</v>
      </c>
      <c r="S285" s="59" t="str">
        <f t="shared" si="10"/>
        <v>---</v>
      </c>
    </row>
    <row r="286" spans="2:19" ht="15" customHeight="1" x14ac:dyDescent="0.25">
      <c r="B286" s="59">
        <f t="shared" si="9"/>
        <v>281</v>
      </c>
      <c r="C286" s="60">
        <f>IFERROR(IF($C$4="TEB0187_REV01",CALC_CONN_TEB0187_REV01!U286,),"---")</f>
        <v>0</v>
      </c>
      <c r="D286" s="59">
        <f>IFERROR(IF($C$4="TEB0187_REV01",CALC_CONN_TEB0187_REV01!D286,),"---")</f>
        <v>0</v>
      </c>
      <c r="E286" s="59">
        <f>IFERROR(IF($C$4="TEB0187_REV01",CALC_CONN_TEB0187_REV01!E286,),"---")</f>
        <v>0</v>
      </c>
      <c r="F286" s="59" t="str">
        <f>IFERROR(IF(VLOOKUP($D286&amp;"-"&amp;$E286,IF($C$4="TEB0187_REV01",CALC_CONN_TEB0187_REV01!$F:$I),4,0)="--","---",IF($C$4="TEB0187_REV01",CALC_CONN_TEB0187_REV01!$G286&amp; " --&gt; " &amp;CALC_CONN_TEB0187_REV01!$I286&amp; " --&gt; ")),"---")</f>
        <v>---</v>
      </c>
      <c r="G286" s="59" t="str">
        <f>IFERROR(IF(VLOOKUP($D286&amp;"-"&amp;$E286,IF($C$4="TEB0187_REV01",CALC_CONN_TEB0187_REV01!$F:$H),3,0)="--",VLOOKUP($D286&amp;"-"&amp;$E286,IF($C$4="TEB0187_REV01",CALC_CONN_TEB0187_REV01!$F:$H),2,0),VLOOKUP($D286&amp;"-"&amp;$E286,IF($C$4="TEB0187_REV01",CALC_CONN_TEB0187_REV01!$F:$H),3,0)),"---")</f>
        <v>---</v>
      </c>
      <c r="H286" s="59" t="str">
        <f>IFERROR(VLOOKUP(G286,IF($C$4="TEB0187_REV01",CALC_CONN_TEB0187_REV01!$G:$T),14,0),"---")</f>
        <v>---</v>
      </c>
      <c r="I286" s="59" t="str">
        <f>IFERROR(VLOOKUP($D286&amp;"-"&amp;$E286,IF($C$4="TEB0187_REV01",CALC_CONN_TEB0187_REV01!$F:$K,"???"),6,0),"---")</f>
        <v>---</v>
      </c>
      <c r="J286" s="61" t="str">
        <f>IFERROR(VLOOKUP($D286&amp;"-"&amp;$E286,IF($C$4="TEB0187_REV01",CALC_CONN_TEB0187_REV01!$F:$M,"???"),8,0),"---")</f>
        <v>---</v>
      </c>
      <c r="K286" s="62" t="str">
        <f>IFERROR(VLOOKUP($D286&amp;"-"&amp;$E286,IF($C$4="TEB0187_REV01",CALC_CONN_TEB0187_REV01!$F:$N),9,0),"---")</f>
        <v>---</v>
      </c>
      <c r="L286" s="59" t="str">
        <f>IFERROR(VLOOKUP(K286,B2B!$H$3:$I$2000,2,0),"---")</f>
        <v>---</v>
      </c>
      <c r="M286" s="59" t="str">
        <f>IFERROR(VLOOKUP(L286,IF($M$4="TEI0187_REV01",RAW_m_TEI0187_REV01!$AD:$AH),5,0),"---")</f>
        <v>---</v>
      </c>
      <c r="N286" s="59" t="str">
        <f>IFERROR(VLOOKUP(L286,IF($M$4="TEI0187_REV01",RAW_m_TEI0187_REV01!$AE:$AJ),6,0),"---")</f>
        <v>---</v>
      </c>
      <c r="O286" s="63" t="str">
        <f>IFERROR(VLOOKUP(L286,IF($M$4="TEI0187_REV01",RAW_m_TEI0187_REV01!$AD:$AE),2,0),"---")</f>
        <v>---</v>
      </c>
      <c r="P286" s="59" t="str">
        <f>IFERROR(VLOOKUP(O286,IF($M$4="TEI0187_REV01",RAW_m_TEI0187_REV01!$AJ:$AK),2,0),"---")</f>
        <v>---</v>
      </c>
      <c r="Q286" s="59" t="str">
        <f>IFERROR(VLOOKUP(L286,IF($M$4="TEI0187_REV01",RAW_m_TEI0187_REV01!$AD:$AF),3,0),"---")</f>
        <v>---</v>
      </c>
      <c r="R286" s="59" t="str">
        <f>IFERROR(VLOOKUP(O286,IF($M$4="TEI0187_REV01",RAW_m_TEI0187_REV01!$AE:$AG),3,0),"---")</f>
        <v>---</v>
      </c>
      <c r="S286" s="59" t="str">
        <f t="shared" si="10"/>
        <v>---</v>
      </c>
    </row>
    <row r="287" spans="2:19" ht="15" customHeight="1" x14ac:dyDescent="0.25">
      <c r="B287" s="59">
        <f t="shared" si="9"/>
        <v>282</v>
      </c>
      <c r="C287" s="60">
        <f>IFERROR(IF($C$4="TEB0187_REV01",CALC_CONN_TEB0187_REV01!U287,),"---")</f>
        <v>0</v>
      </c>
      <c r="D287" s="59">
        <f>IFERROR(IF($C$4="TEB0187_REV01",CALC_CONN_TEB0187_REV01!D287,),"---")</f>
        <v>0</v>
      </c>
      <c r="E287" s="59">
        <f>IFERROR(IF($C$4="TEB0187_REV01",CALC_CONN_TEB0187_REV01!E287,),"---")</f>
        <v>0</v>
      </c>
      <c r="F287" s="59" t="str">
        <f>IFERROR(IF(VLOOKUP($D287&amp;"-"&amp;$E287,IF($C$4="TEB0187_REV01",CALC_CONN_TEB0187_REV01!$F:$I),4,0)="--","---",IF($C$4="TEB0187_REV01",CALC_CONN_TEB0187_REV01!$G287&amp; " --&gt; " &amp;CALC_CONN_TEB0187_REV01!$I287&amp; " --&gt; ")),"---")</f>
        <v>---</v>
      </c>
      <c r="G287" s="59" t="str">
        <f>IFERROR(IF(VLOOKUP($D287&amp;"-"&amp;$E287,IF($C$4="TEB0187_REV01",CALC_CONN_TEB0187_REV01!$F:$H),3,0)="--",VLOOKUP($D287&amp;"-"&amp;$E287,IF($C$4="TEB0187_REV01",CALC_CONN_TEB0187_REV01!$F:$H),2,0),VLOOKUP($D287&amp;"-"&amp;$E287,IF($C$4="TEB0187_REV01",CALC_CONN_TEB0187_REV01!$F:$H),3,0)),"---")</f>
        <v>---</v>
      </c>
      <c r="H287" s="59" t="str">
        <f>IFERROR(VLOOKUP(G287,IF($C$4="TEB0187_REV01",CALC_CONN_TEB0187_REV01!$G:$T),14,0),"---")</f>
        <v>---</v>
      </c>
      <c r="I287" s="59" t="str">
        <f>IFERROR(VLOOKUP($D287&amp;"-"&amp;$E287,IF($C$4="TEB0187_REV01",CALC_CONN_TEB0187_REV01!$F:$K,"???"),6,0),"---")</f>
        <v>---</v>
      </c>
      <c r="J287" s="61" t="str">
        <f>IFERROR(VLOOKUP($D287&amp;"-"&amp;$E287,IF($C$4="TEB0187_REV01",CALC_CONN_TEB0187_REV01!$F:$M,"???"),8,0),"---")</f>
        <v>---</v>
      </c>
      <c r="K287" s="62" t="str">
        <f>IFERROR(VLOOKUP($D287&amp;"-"&amp;$E287,IF($C$4="TEB0187_REV01",CALC_CONN_TEB0187_REV01!$F:$N),9,0),"---")</f>
        <v>---</v>
      </c>
      <c r="L287" s="59" t="str">
        <f>IFERROR(VLOOKUP(K287,B2B!$H$3:$I$2000,2,0),"---")</f>
        <v>---</v>
      </c>
      <c r="M287" s="59" t="str">
        <f>IFERROR(VLOOKUP(L287,IF($M$4="TEI0187_REV01",RAW_m_TEI0187_REV01!$AD:$AH),5,0),"---")</f>
        <v>---</v>
      </c>
      <c r="N287" s="59" t="str">
        <f>IFERROR(VLOOKUP(L287,IF($M$4="TEI0187_REV01",RAW_m_TEI0187_REV01!$AE:$AJ),6,0),"---")</f>
        <v>---</v>
      </c>
      <c r="O287" s="63" t="str">
        <f>IFERROR(VLOOKUP(L287,IF($M$4="TEI0187_REV01",RAW_m_TEI0187_REV01!$AD:$AE),2,0),"---")</f>
        <v>---</v>
      </c>
      <c r="P287" s="59" t="str">
        <f>IFERROR(VLOOKUP(O287,IF($M$4="TEI0187_REV01",RAW_m_TEI0187_REV01!$AJ:$AK),2,0),"---")</f>
        <v>---</v>
      </c>
      <c r="Q287" s="59" t="str">
        <f>IFERROR(VLOOKUP(L287,IF($M$4="TEI0187_REV01",RAW_m_TEI0187_REV01!$AD:$AF),3,0),"---")</f>
        <v>---</v>
      </c>
      <c r="R287" s="59" t="str">
        <f>IFERROR(VLOOKUP(O287,IF($M$4="TEI0187_REV01",RAW_m_TEI0187_REV01!$AE:$AG),3,0),"---")</f>
        <v>---</v>
      </c>
      <c r="S287" s="59" t="str">
        <f t="shared" si="10"/>
        <v>---</v>
      </c>
    </row>
    <row r="288" spans="2:19" ht="15" customHeight="1" x14ac:dyDescent="0.25">
      <c r="B288" s="59">
        <f t="shared" si="9"/>
        <v>283</v>
      </c>
      <c r="C288" s="60">
        <f>IFERROR(IF($C$4="TEB0187_REV01",CALC_CONN_TEB0187_REV01!U288,),"---")</f>
        <v>0</v>
      </c>
      <c r="D288" s="59">
        <f>IFERROR(IF($C$4="TEB0187_REV01",CALC_CONN_TEB0187_REV01!D288,),"---")</f>
        <v>0</v>
      </c>
      <c r="E288" s="59">
        <f>IFERROR(IF($C$4="TEB0187_REV01",CALC_CONN_TEB0187_REV01!E288,),"---")</f>
        <v>0</v>
      </c>
      <c r="F288" s="59" t="str">
        <f>IFERROR(IF(VLOOKUP($D288&amp;"-"&amp;$E288,IF($C$4="TEB0187_REV01",CALC_CONN_TEB0187_REV01!$F:$I),4,0)="--","---",IF($C$4="TEB0187_REV01",CALC_CONN_TEB0187_REV01!$G288&amp; " --&gt; " &amp;CALC_CONN_TEB0187_REV01!$I288&amp; " --&gt; ")),"---")</f>
        <v>---</v>
      </c>
      <c r="G288" s="59" t="str">
        <f>IFERROR(IF(VLOOKUP($D288&amp;"-"&amp;$E288,IF($C$4="TEB0187_REV01",CALC_CONN_TEB0187_REV01!$F:$H),3,0)="--",VLOOKUP($D288&amp;"-"&amp;$E288,IF($C$4="TEB0187_REV01",CALC_CONN_TEB0187_REV01!$F:$H),2,0),VLOOKUP($D288&amp;"-"&amp;$E288,IF($C$4="TEB0187_REV01",CALC_CONN_TEB0187_REV01!$F:$H),3,0)),"---")</f>
        <v>---</v>
      </c>
      <c r="H288" s="59" t="str">
        <f>IFERROR(VLOOKUP(G288,IF($C$4="TEB0187_REV01",CALC_CONN_TEB0187_REV01!$G:$T),14,0),"---")</f>
        <v>---</v>
      </c>
      <c r="I288" s="59" t="str">
        <f>IFERROR(VLOOKUP($D288&amp;"-"&amp;$E288,IF($C$4="TEB0187_REV01",CALC_CONN_TEB0187_REV01!$F:$K,"???"),6,0),"---")</f>
        <v>---</v>
      </c>
      <c r="J288" s="61" t="str">
        <f>IFERROR(VLOOKUP($D288&amp;"-"&amp;$E288,IF($C$4="TEB0187_REV01",CALC_CONN_TEB0187_REV01!$F:$M,"???"),8,0),"---")</f>
        <v>---</v>
      </c>
      <c r="K288" s="62" t="str">
        <f>IFERROR(VLOOKUP($D288&amp;"-"&amp;$E288,IF($C$4="TEB0187_REV01",CALC_CONN_TEB0187_REV01!$F:$N),9,0),"---")</f>
        <v>---</v>
      </c>
      <c r="L288" s="59" t="str">
        <f>IFERROR(VLOOKUP(K288,B2B!$H$3:$I$2000,2,0),"---")</f>
        <v>---</v>
      </c>
      <c r="M288" s="59" t="str">
        <f>IFERROR(VLOOKUP(L288,IF($M$4="TEI0187_REV01",RAW_m_TEI0187_REV01!$AD:$AH),5,0),"---")</f>
        <v>---</v>
      </c>
      <c r="N288" s="59" t="str">
        <f>IFERROR(VLOOKUP(L288,IF($M$4="TEI0187_REV01",RAW_m_TEI0187_REV01!$AE:$AJ),6,0),"---")</f>
        <v>---</v>
      </c>
      <c r="O288" s="63" t="str">
        <f>IFERROR(VLOOKUP(L288,IF($M$4="TEI0187_REV01",RAW_m_TEI0187_REV01!$AD:$AE),2,0),"---")</f>
        <v>---</v>
      </c>
      <c r="P288" s="59" t="str">
        <f>IFERROR(VLOOKUP(O288,IF($M$4="TEI0187_REV01",RAW_m_TEI0187_REV01!$AJ:$AK),2,0),"---")</f>
        <v>---</v>
      </c>
      <c r="Q288" s="59" t="str">
        <f>IFERROR(VLOOKUP(L288,IF($M$4="TEI0187_REV01",RAW_m_TEI0187_REV01!$AD:$AF),3,0),"---")</f>
        <v>---</v>
      </c>
      <c r="R288" s="59" t="str">
        <f>IFERROR(VLOOKUP(O288,IF($M$4="TEI0187_REV01",RAW_m_TEI0187_REV01!$AE:$AG),3,0),"---")</f>
        <v>---</v>
      </c>
      <c r="S288" s="59" t="str">
        <f t="shared" si="10"/>
        <v>---</v>
      </c>
    </row>
    <row r="289" spans="2:19" ht="15" customHeight="1" x14ac:dyDescent="0.25">
      <c r="B289" s="59">
        <f t="shared" si="9"/>
        <v>284</v>
      </c>
      <c r="C289" s="60">
        <f>IFERROR(IF($C$4="TEB0187_REV01",CALC_CONN_TEB0187_REV01!U289,),"---")</f>
        <v>0</v>
      </c>
      <c r="D289" s="59">
        <f>IFERROR(IF($C$4="TEB0187_REV01",CALC_CONN_TEB0187_REV01!D289,),"---")</f>
        <v>0</v>
      </c>
      <c r="E289" s="59">
        <f>IFERROR(IF($C$4="TEB0187_REV01",CALC_CONN_TEB0187_REV01!E289,),"---")</f>
        <v>0</v>
      </c>
      <c r="F289" s="59" t="str">
        <f>IFERROR(IF(VLOOKUP($D289&amp;"-"&amp;$E289,IF($C$4="TEB0187_REV01",CALC_CONN_TEB0187_REV01!$F:$I),4,0)="--","---",IF($C$4="TEB0187_REV01",CALC_CONN_TEB0187_REV01!$G289&amp; " --&gt; " &amp;CALC_CONN_TEB0187_REV01!$I289&amp; " --&gt; ")),"---")</f>
        <v>---</v>
      </c>
      <c r="G289" s="59" t="str">
        <f>IFERROR(IF(VLOOKUP($D289&amp;"-"&amp;$E289,IF($C$4="TEB0187_REV01",CALC_CONN_TEB0187_REV01!$F:$H),3,0)="--",VLOOKUP($D289&amp;"-"&amp;$E289,IF($C$4="TEB0187_REV01",CALC_CONN_TEB0187_REV01!$F:$H),2,0),VLOOKUP($D289&amp;"-"&amp;$E289,IF($C$4="TEB0187_REV01",CALC_CONN_TEB0187_REV01!$F:$H),3,0)),"---")</f>
        <v>---</v>
      </c>
      <c r="H289" s="59" t="str">
        <f>IFERROR(VLOOKUP(G289,IF($C$4="TEB0187_REV01",CALC_CONN_TEB0187_REV01!$G:$T),14,0),"---")</f>
        <v>---</v>
      </c>
      <c r="I289" s="59" t="str">
        <f>IFERROR(VLOOKUP($D289&amp;"-"&amp;$E289,IF($C$4="TEB0187_REV01",CALC_CONN_TEB0187_REV01!$F:$K,"???"),6,0),"---")</f>
        <v>---</v>
      </c>
      <c r="J289" s="61" t="str">
        <f>IFERROR(VLOOKUP($D289&amp;"-"&amp;$E289,IF($C$4="TEB0187_REV01",CALC_CONN_TEB0187_REV01!$F:$M,"???"),8,0),"---")</f>
        <v>---</v>
      </c>
      <c r="K289" s="62" t="str">
        <f>IFERROR(VLOOKUP($D289&amp;"-"&amp;$E289,IF($C$4="TEB0187_REV01",CALC_CONN_TEB0187_REV01!$F:$N),9,0),"---")</f>
        <v>---</v>
      </c>
      <c r="L289" s="59" t="str">
        <f>IFERROR(VLOOKUP(K289,B2B!$H$3:$I$2000,2,0),"---")</f>
        <v>---</v>
      </c>
      <c r="M289" s="59" t="str">
        <f>IFERROR(VLOOKUP(L289,IF($M$4="TEI0187_REV01",RAW_m_TEI0187_REV01!$AD:$AH),5,0),"---")</f>
        <v>---</v>
      </c>
      <c r="N289" s="59" t="str">
        <f>IFERROR(VLOOKUP(L289,IF($M$4="TEI0187_REV01",RAW_m_TEI0187_REV01!$AE:$AJ),6,0),"---")</f>
        <v>---</v>
      </c>
      <c r="O289" s="63" t="str">
        <f>IFERROR(VLOOKUP(L289,IF($M$4="TEI0187_REV01",RAW_m_TEI0187_REV01!$AD:$AE),2,0),"---")</f>
        <v>---</v>
      </c>
      <c r="P289" s="59" t="str">
        <f>IFERROR(VLOOKUP(O289,IF($M$4="TEI0187_REV01",RAW_m_TEI0187_REV01!$AJ:$AK),2,0),"---")</f>
        <v>---</v>
      </c>
      <c r="Q289" s="59" t="str">
        <f>IFERROR(VLOOKUP(L289,IF($M$4="TEI0187_REV01",RAW_m_TEI0187_REV01!$AD:$AF),3,0),"---")</f>
        <v>---</v>
      </c>
      <c r="R289" s="59" t="str">
        <f>IFERROR(VLOOKUP(O289,IF($M$4="TEI0187_REV01",RAW_m_TEI0187_REV01!$AE:$AG),3,0),"---")</f>
        <v>---</v>
      </c>
      <c r="S289" s="59" t="str">
        <f t="shared" si="10"/>
        <v>---</v>
      </c>
    </row>
    <row r="290" spans="2:19" ht="15" customHeight="1" x14ac:dyDescent="0.25">
      <c r="B290" s="59">
        <f t="shared" si="9"/>
        <v>285</v>
      </c>
      <c r="C290" s="60">
        <f>IFERROR(IF($C$4="TEB0187_REV01",CALC_CONN_TEB0187_REV01!U290,),"---")</f>
        <v>0</v>
      </c>
      <c r="D290" s="59">
        <f>IFERROR(IF($C$4="TEB0187_REV01",CALC_CONN_TEB0187_REV01!D290,),"---")</f>
        <v>0</v>
      </c>
      <c r="E290" s="59">
        <f>IFERROR(IF($C$4="TEB0187_REV01",CALC_CONN_TEB0187_REV01!E290,),"---")</f>
        <v>0</v>
      </c>
      <c r="F290" s="59" t="str">
        <f>IFERROR(IF(VLOOKUP($D290&amp;"-"&amp;$E290,IF($C$4="TEB0187_REV01",CALC_CONN_TEB0187_REV01!$F:$I),4,0)="--","---",IF($C$4="TEB0187_REV01",CALC_CONN_TEB0187_REV01!$G290&amp; " --&gt; " &amp;CALC_CONN_TEB0187_REV01!$I290&amp; " --&gt; ")),"---")</f>
        <v>---</v>
      </c>
      <c r="G290" s="59" t="str">
        <f>IFERROR(IF(VLOOKUP($D290&amp;"-"&amp;$E290,IF($C$4="TEB0187_REV01",CALC_CONN_TEB0187_REV01!$F:$H),3,0)="--",VLOOKUP($D290&amp;"-"&amp;$E290,IF($C$4="TEB0187_REV01",CALC_CONN_TEB0187_REV01!$F:$H),2,0),VLOOKUP($D290&amp;"-"&amp;$E290,IF($C$4="TEB0187_REV01",CALC_CONN_TEB0187_REV01!$F:$H),3,0)),"---")</f>
        <v>---</v>
      </c>
      <c r="H290" s="59" t="str">
        <f>IFERROR(VLOOKUP(G290,IF($C$4="TEB0187_REV01",CALC_CONN_TEB0187_REV01!$G:$T),14,0),"---")</f>
        <v>---</v>
      </c>
      <c r="I290" s="59" t="str">
        <f>IFERROR(VLOOKUP($D290&amp;"-"&amp;$E290,IF($C$4="TEB0187_REV01",CALC_CONN_TEB0187_REV01!$F:$K,"???"),6,0),"---")</f>
        <v>---</v>
      </c>
      <c r="J290" s="61" t="str">
        <f>IFERROR(VLOOKUP($D290&amp;"-"&amp;$E290,IF($C$4="TEB0187_REV01",CALC_CONN_TEB0187_REV01!$F:$M,"???"),8,0),"---")</f>
        <v>---</v>
      </c>
      <c r="K290" s="62" t="str">
        <f>IFERROR(VLOOKUP($D290&amp;"-"&amp;$E290,IF($C$4="TEB0187_REV01",CALC_CONN_TEB0187_REV01!$F:$N),9,0),"---")</f>
        <v>---</v>
      </c>
      <c r="L290" s="59" t="str">
        <f>IFERROR(VLOOKUP(K290,B2B!$H$3:$I$2000,2,0),"---")</f>
        <v>---</v>
      </c>
      <c r="M290" s="59" t="str">
        <f>IFERROR(VLOOKUP(L290,IF($M$4="TEI0187_REV01",RAW_m_TEI0187_REV01!$AD:$AH),5,0),"---")</f>
        <v>---</v>
      </c>
      <c r="N290" s="59" t="str">
        <f>IFERROR(VLOOKUP(L290,IF($M$4="TEI0187_REV01",RAW_m_TEI0187_REV01!$AE:$AJ),6,0),"---")</f>
        <v>---</v>
      </c>
      <c r="O290" s="63" t="str">
        <f>IFERROR(VLOOKUP(L290,IF($M$4="TEI0187_REV01",RAW_m_TEI0187_REV01!$AD:$AE),2,0),"---")</f>
        <v>---</v>
      </c>
      <c r="P290" s="59" t="str">
        <f>IFERROR(VLOOKUP(O290,IF($M$4="TEI0187_REV01",RAW_m_TEI0187_REV01!$AJ:$AK),2,0),"---")</f>
        <v>---</v>
      </c>
      <c r="Q290" s="59" t="str">
        <f>IFERROR(VLOOKUP(L290,IF($M$4="TEI0187_REV01",RAW_m_TEI0187_REV01!$AD:$AF),3,0),"---")</f>
        <v>---</v>
      </c>
      <c r="R290" s="59" t="str">
        <f>IFERROR(VLOOKUP(O290,IF($M$4="TEI0187_REV01",RAW_m_TEI0187_REV01!$AE:$AG),3,0),"---")</f>
        <v>---</v>
      </c>
      <c r="S290" s="59" t="str">
        <f t="shared" si="10"/>
        <v>---</v>
      </c>
    </row>
    <row r="291" spans="2:19" ht="15" customHeight="1" x14ac:dyDescent="0.25">
      <c r="B291" s="59">
        <f t="shared" si="9"/>
        <v>286</v>
      </c>
      <c r="C291" s="60">
        <f>IFERROR(IF($C$4="TEB0187_REV01",CALC_CONN_TEB0187_REV01!U291,),"---")</f>
        <v>0</v>
      </c>
      <c r="D291" s="59">
        <f>IFERROR(IF($C$4="TEB0187_REV01",CALC_CONN_TEB0187_REV01!D291,),"---")</f>
        <v>0</v>
      </c>
      <c r="E291" s="59">
        <f>IFERROR(IF($C$4="TEB0187_REV01",CALC_CONN_TEB0187_REV01!E291,),"---")</f>
        <v>0</v>
      </c>
      <c r="F291" s="59" t="str">
        <f>IFERROR(IF(VLOOKUP($D291&amp;"-"&amp;$E291,IF($C$4="TEB0187_REV01",CALC_CONN_TEB0187_REV01!$F:$I),4,0)="--","---",IF($C$4="TEB0187_REV01",CALC_CONN_TEB0187_REV01!$G291&amp; " --&gt; " &amp;CALC_CONN_TEB0187_REV01!$I291&amp; " --&gt; ")),"---")</f>
        <v>---</v>
      </c>
      <c r="G291" s="59" t="str">
        <f>IFERROR(IF(VLOOKUP($D291&amp;"-"&amp;$E291,IF($C$4="TEB0187_REV01",CALC_CONN_TEB0187_REV01!$F:$H),3,0)="--",VLOOKUP($D291&amp;"-"&amp;$E291,IF($C$4="TEB0187_REV01",CALC_CONN_TEB0187_REV01!$F:$H),2,0),VLOOKUP($D291&amp;"-"&amp;$E291,IF($C$4="TEB0187_REV01",CALC_CONN_TEB0187_REV01!$F:$H),3,0)),"---")</f>
        <v>---</v>
      </c>
      <c r="H291" s="59" t="str">
        <f>IFERROR(VLOOKUP(G291,IF($C$4="TEB0187_REV01",CALC_CONN_TEB0187_REV01!$G:$T),14,0),"---")</f>
        <v>---</v>
      </c>
      <c r="I291" s="59" t="str">
        <f>IFERROR(VLOOKUP($D291&amp;"-"&amp;$E291,IF($C$4="TEB0187_REV01",CALC_CONN_TEB0187_REV01!$F:$K,"???"),6,0),"---")</f>
        <v>---</v>
      </c>
      <c r="J291" s="61" t="str">
        <f>IFERROR(VLOOKUP($D291&amp;"-"&amp;$E291,IF($C$4="TEB0187_REV01",CALC_CONN_TEB0187_REV01!$F:$M,"???"),8,0),"---")</f>
        <v>---</v>
      </c>
      <c r="K291" s="62" t="str">
        <f>IFERROR(VLOOKUP($D291&amp;"-"&amp;$E291,IF($C$4="TEB0187_REV01",CALC_CONN_TEB0187_REV01!$F:$N),9,0),"---")</f>
        <v>---</v>
      </c>
      <c r="L291" s="59" t="str">
        <f>IFERROR(VLOOKUP(K291,B2B!$H$3:$I$2000,2,0),"---")</f>
        <v>---</v>
      </c>
      <c r="M291" s="59" t="str">
        <f>IFERROR(VLOOKUP(L291,IF($M$4="TEI0187_REV01",RAW_m_TEI0187_REV01!$AD:$AH),5,0),"---")</f>
        <v>---</v>
      </c>
      <c r="N291" s="59" t="str">
        <f>IFERROR(VLOOKUP(L291,IF($M$4="TEI0187_REV01",RAW_m_TEI0187_REV01!$AE:$AJ),6,0),"---")</f>
        <v>---</v>
      </c>
      <c r="O291" s="63" t="str">
        <f>IFERROR(VLOOKUP(L291,IF($M$4="TEI0187_REV01",RAW_m_TEI0187_REV01!$AD:$AE),2,0),"---")</f>
        <v>---</v>
      </c>
      <c r="P291" s="59" t="str">
        <f>IFERROR(VLOOKUP(O291,IF($M$4="TEI0187_REV01",RAW_m_TEI0187_REV01!$AJ:$AK),2,0),"---")</f>
        <v>---</v>
      </c>
      <c r="Q291" s="59" t="str">
        <f>IFERROR(VLOOKUP(L291,IF($M$4="TEI0187_REV01",RAW_m_TEI0187_REV01!$AD:$AF),3,0),"---")</f>
        <v>---</v>
      </c>
      <c r="R291" s="59" t="str">
        <f>IFERROR(VLOOKUP(O291,IF($M$4="TEI0187_REV01",RAW_m_TEI0187_REV01!$AE:$AG),3,0),"---")</f>
        <v>---</v>
      </c>
      <c r="S291" s="59" t="str">
        <f t="shared" si="10"/>
        <v>---</v>
      </c>
    </row>
    <row r="292" spans="2:19" ht="15" customHeight="1" x14ac:dyDescent="0.25">
      <c r="B292" s="59">
        <f t="shared" si="9"/>
        <v>287</v>
      </c>
      <c r="C292" s="60">
        <f>IFERROR(IF($C$4="TEB0187_REV01",CALC_CONN_TEB0187_REV01!U292,),"---")</f>
        <v>0</v>
      </c>
      <c r="D292" s="59">
        <f>IFERROR(IF($C$4="TEB0187_REV01",CALC_CONN_TEB0187_REV01!D292,),"---")</f>
        <v>0</v>
      </c>
      <c r="E292" s="59">
        <f>IFERROR(IF($C$4="TEB0187_REV01",CALC_CONN_TEB0187_REV01!E292,),"---")</f>
        <v>0</v>
      </c>
      <c r="F292" s="59" t="str">
        <f>IFERROR(IF(VLOOKUP($D292&amp;"-"&amp;$E292,IF($C$4="TEB0187_REV01",CALC_CONN_TEB0187_REV01!$F:$I),4,0)="--","---",IF($C$4="TEB0187_REV01",CALC_CONN_TEB0187_REV01!$G292&amp; " --&gt; " &amp;CALC_CONN_TEB0187_REV01!$I292&amp; " --&gt; ")),"---")</f>
        <v>---</v>
      </c>
      <c r="G292" s="59" t="str">
        <f>IFERROR(IF(VLOOKUP($D292&amp;"-"&amp;$E292,IF($C$4="TEB0187_REV01",CALC_CONN_TEB0187_REV01!$F:$H),3,0)="--",VLOOKUP($D292&amp;"-"&amp;$E292,IF($C$4="TEB0187_REV01",CALC_CONN_TEB0187_REV01!$F:$H),2,0),VLOOKUP($D292&amp;"-"&amp;$E292,IF($C$4="TEB0187_REV01",CALC_CONN_TEB0187_REV01!$F:$H),3,0)),"---")</f>
        <v>---</v>
      </c>
      <c r="H292" s="59" t="str">
        <f>IFERROR(VLOOKUP(G292,IF($C$4="TEB0187_REV01",CALC_CONN_TEB0187_REV01!$G:$T),14,0),"---")</f>
        <v>---</v>
      </c>
      <c r="I292" s="59" t="str">
        <f>IFERROR(VLOOKUP($D292&amp;"-"&amp;$E292,IF($C$4="TEB0187_REV01",CALC_CONN_TEB0187_REV01!$F:$K,"???"),6,0),"---")</f>
        <v>---</v>
      </c>
      <c r="J292" s="61" t="str">
        <f>IFERROR(VLOOKUP($D292&amp;"-"&amp;$E292,IF($C$4="TEB0187_REV01",CALC_CONN_TEB0187_REV01!$F:$M,"???"),8,0),"---")</f>
        <v>---</v>
      </c>
      <c r="K292" s="62" t="str">
        <f>IFERROR(VLOOKUP($D292&amp;"-"&amp;$E292,IF($C$4="TEB0187_REV01",CALC_CONN_TEB0187_REV01!$F:$N),9,0),"---")</f>
        <v>---</v>
      </c>
      <c r="L292" s="59" t="str">
        <f>IFERROR(VLOOKUP(K292,B2B!$H$3:$I$2000,2,0),"---")</f>
        <v>---</v>
      </c>
      <c r="M292" s="59" t="str">
        <f>IFERROR(VLOOKUP(L292,IF($M$4="TEI0187_REV01",RAW_m_TEI0187_REV01!$AD:$AH),5,0),"---")</f>
        <v>---</v>
      </c>
      <c r="N292" s="59" t="str">
        <f>IFERROR(VLOOKUP(L292,IF($M$4="TEI0187_REV01",RAW_m_TEI0187_REV01!$AE:$AJ),6,0),"---")</f>
        <v>---</v>
      </c>
      <c r="O292" s="63" t="str">
        <f>IFERROR(VLOOKUP(L292,IF($M$4="TEI0187_REV01",RAW_m_TEI0187_REV01!$AD:$AE),2,0),"---")</f>
        <v>---</v>
      </c>
      <c r="P292" s="59" t="str">
        <f>IFERROR(VLOOKUP(O292,IF($M$4="TEI0187_REV01",RAW_m_TEI0187_REV01!$AJ:$AK),2,0),"---")</f>
        <v>---</v>
      </c>
      <c r="Q292" s="59" t="str">
        <f>IFERROR(VLOOKUP(L292,IF($M$4="TEI0187_REV01",RAW_m_TEI0187_REV01!$AD:$AF),3,0),"---")</f>
        <v>---</v>
      </c>
      <c r="R292" s="59" t="str">
        <f>IFERROR(VLOOKUP(O292,IF($M$4="TEI0187_REV01",RAW_m_TEI0187_REV01!$AE:$AG),3,0),"---")</f>
        <v>---</v>
      </c>
      <c r="S292" s="59" t="str">
        <f t="shared" si="10"/>
        <v>---</v>
      </c>
    </row>
    <row r="293" spans="2:19" ht="15" customHeight="1" x14ac:dyDescent="0.25">
      <c r="B293" s="59">
        <f t="shared" si="9"/>
        <v>288</v>
      </c>
      <c r="C293" s="60">
        <f>IFERROR(IF($C$4="TEB0187_REV01",CALC_CONN_TEB0187_REV01!U293,),"---")</f>
        <v>0</v>
      </c>
      <c r="D293" s="59">
        <f>IFERROR(IF($C$4="TEB0187_REV01",CALC_CONN_TEB0187_REV01!D293,),"---")</f>
        <v>0</v>
      </c>
      <c r="E293" s="59">
        <f>IFERROR(IF($C$4="TEB0187_REV01",CALC_CONN_TEB0187_REV01!E293,),"---")</f>
        <v>0</v>
      </c>
      <c r="F293" s="59" t="str">
        <f>IFERROR(IF(VLOOKUP($D293&amp;"-"&amp;$E293,IF($C$4="TEB0187_REV01",CALC_CONN_TEB0187_REV01!$F:$I),4,0)="--","---",IF($C$4="TEB0187_REV01",CALC_CONN_TEB0187_REV01!$G293&amp; " --&gt; " &amp;CALC_CONN_TEB0187_REV01!$I293&amp; " --&gt; ")),"---")</f>
        <v>---</v>
      </c>
      <c r="G293" s="59" t="str">
        <f>IFERROR(IF(VLOOKUP($D293&amp;"-"&amp;$E293,IF($C$4="TEB0187_REV01",CALC_CONN_TEB0187_REV01!$F:$H),3,0)="--",VLOOKUP($D293&amp;"-"&amp;$E293,IF($C$4="TEB0187_REV01",CALC_CONN_TEB0187_REV01!$F:$H),2,0),VLOOKUP($D293&amp;"-"&amp;$E293,IF($C$4="TEB0187_REV01",CALC_CONN_TEB0187_REV01!$F:$H),3,0)),"---")</f>
        <v>---</v>
      </c>
      <c r="H293" s="59" t="str">
        <f>IFERROR(VLOOKUP(G293,IF($C$4="TEB0187_REV01",CALC_CONN_TEB0187_REV01!$G:$T),14,0),"---")</f>
        <v>---</v>
      </c>
      <c r="I293" s="59" t="str">
        <f>IFERROR(VLOOKUP($D293&amp;"-"&amp;$E293,IF($C$4="TEB0187_REV01",CALC_CONN_TEB0187_REV01!$F:$K,"???"),6,0),"---")</f>
        <v>---</v>
      </c>
      <c r="J293" s="61" t="str">
        <f>IFERROR(VLOOKUP($D293&amp;"-"&amp;$E293,IF($C$4="TEB0187_REV01",CALC_CONN_TEB0187_REV01!$F:$M,"???"),8,0),"---")</f>
        <v>---</v>
      </c>
      <c r="K293" s="62" t="str">
        <f>IFERROR(VLOOKUP($D293&amp;"-"&amp;$E293,IF($C$4="TEB0187_REV01",CALC_CONN_TEB0187_REV01!$F:$N),9,0),"---")</f>
        <v>---</v>
      </c>
      <c r="L293" s="59" t="str">
        <f>IFERROR(VLOOKUP(K293,B2B!$H$3:$I$2000,2,0),"---")</f>
        <v>---</v>
      </c>
      <c r="M293" s="59" t="str">
        <f>IFERROR(VLOOKUP(L293,IF($M$4="TEI0187_REV01",RAW_m_TEI0187_REV01!$AD:$AH),5,0),"---")</f>
        <v>---</v>
      </c>
      <c r="N293" s="59" t="str">
        <f>IFERROR(VLOOKUP(L293,IF($M$4="TEI0187_REV01",RAW_m_TEI0187_REV01!$AE:$AJ),6,0),"---")</f>
        <v>---</v>
      </c>
      <c r="O293" s="63" t="str">
        <f>IFERROR(VLOOKUP(L293,IF($M$4="TEI0187_REV01",RAW_m_TEI0187_REV01!$AD:$AE),2,0),"---")</f>
        <v>---</v>
      </c>
      <c r="P293" s="59" t="str">
        <f>IFERROR(VLOOKUP(O293,IF($M$4="TEI0187_REV01",RAW_m_TEI0187_REV01!$AJ:$AK),2,0),"---")</f>
        <v>---</v>
      </c>
      <c r="Q293" s="59" t="str">
        <f>IFERROR(VLOOKUP(L293,IF($M$4="TEI0187_REV01",RAW_m_TEI0187_REV01!$AD:$AF),3,0),"---")</f>
        <v>---</v>
      </c>
      <c r="R293" s="59" t="str">
        <f>IFERROR(VLOOKUP(O293,IF($M$4="TEI0187_REV01",RAW_m_TEI0187_REV01!$AE:$AG),3,0),"---")</f>
        <v>---</v>
      </c>
      <c r="S293" s="59" t="str">
        <f t="shared" si="10"/>
        <v>---</v>
      </c>
    </row>
    <row r="294" spans="2:19" ht="15" customHeight="1" x14ac:dyDescent="0.25">
      <c r="B294" s="59">
        <f t="shared" si="9"/>
        <v>289</v>
      </c>
      <c r="C294" s="60">
        <f>IFERROR(IF($C$4="TEB0187_REV01",CALC_CONN_TEB0187_REV01!U294,),"---")</f>
        <v>0</v>
      </c>
      <c r="D294" s="59">
        <f>IFERROR(IF($C$4="TEB0187_REV01",CALC_CONN_TEB0187_REV01!D294,),"---")</f>
        <v>0</v>
      </c>
      <c r="E294" s="59">
        <f>IFERROR(IF($C$4="TEB0187_REV01",CALC_CONN_TEB0187_REV01!E294,),"---")</f>
        <v>0</v>
      </c>
      <c r="F294" s="59" t="str">
        <f>IFERROR(IF(VLOOKUP($D294&amp;"-"&amp;$E294,IF($C$4="TEB0187_REV01",CALC_CONN_TEB0187_REV01!$F:$I),4,0)="--","---",IF($C$4="TEB0187_REV01",CALC_CONN_TEB0187_REV01!$G294&amp; " --&gt; " &amp;CALC_CONN_TEB0187_REV01!$I294&amp; " --&gt; ")),"---")</f>
        <v>---</v>
      </c>
      <c r="G294" s="59" t="str">
        <f>IFERROR(IF(VLOOKUP($D294&amp;"-"&amp;$E294,IF($C$4="TEB0187_REV01",CALC_CONN_TEB0187_REV01!$F:$H),3,0)="--",VLOOKUP($D294&amp;"-"&amp;$E294,IF($C$4="TEB0187_REV01",CALC_CONN_TEB0187_REV01!$F:$H),2,0),VLOOKUP($D294&amp;"-"&amp;$E294,IF($C$4="TEB0187_REV01",CALC_CONN_TEB0187_REV01!$F:$H),3,0)),"---")</f>
        <v>---</v>
      </c>
      <c r="H294" s="59" t="str">
        <f>IFERROR(VLOOKUP(G294,IF($C$4="TEB0187_REV01",CALC_CONN_TEB0187_REV01!$G:$T),14,0),"---")</f>
        <v>---</v>
      </c>
      <c r="I294" s="59" t="str">
        <f>IFERROR(VLOOKUP($D294&amp;"-"&amp;$E294,IF($C$4="TEB0187_REV01",CALC_CONN_TEB0187_REV01!$F:$K,"???"),6,0),"---")</f>
        <v>---</v>
      </c>
      <c r="J294" s="61" t="str">
        <f>IFERROR(VLOOKUP($D294&amp;"-"&amp;$E294,IF($C$4="TEB0187_REV01",CALC_CONN_TEB0187_REV01!$F:$M,"???"),8,0),"---")</f>
        <v>---</v>
      </c>
      <c r="K294" s="62" t="str">
        <f>IFERROR(VLOOKUP($D294&amp;"-"&amp;$E294,IF($C$4="TEB0187_REV01",CALC_CONN_TEB0187_REV01!$F:$N),9,0),"---")</f>
        <v>---</v>
      </c>
      <c r="L294" s="59" t="str">
        <f>IFERROR(VLOOKUP(K294,B2B!$H$3:$I$2000,2,0),"---")</f>
        <v>---</v>
      </c>
      <c r="M294" s="59" t="str">
        <f>IFERROR(VLOOKUP(L294,IF($M$4="TEI0187_REV01",RAW_m_TEI0187_REV01!$AD:$AH),5,0),"---")</f>
        <v>---</v>
      </c>
      <c r="N294" s="59" t="str">
        <f>IFERROR(VLOOKUP(L294,IF($M$4="TEI0187_REV01",RAW_m_TEI0187_REV01!$AE:$AJ),6,0),"---")</f>
        <v>---</v>
      </c>
      <c r="O294" s="63" t="str">
        <f>IFERROR(VLOOKUP(L294,IF($M$4="TEI0187_REV01",RAW_m_TEI0187_REV01!$AD:$AE),2,0),"---")</f>
        <v>---</v>
      </c>
      <c r="P294" s="59" t="str">
        <f>IFERROR(VLOOKUP(O294,IF($M$4="TEI0187_REV01",RAW_m_TEI0187_REV01!$AJ:$AK),2,0),"---")</f>
        <v>---</v>
      </c>
      <c r="Q294" s="59" t="str">
        <f>IFERROR(VLOOKUP(L294,IF($M$4="TEI0187_REV01",RAW_m_TEI0187_REV01!$AD:$AF),3,0),"---")</f>
        <v>---</v>
      </c>
      <c r="R294" s="59" t="str">
        <f>IFERROR(VLOOKUP(O294,IF($M$4="TEI0187_REV01",RAW_m_TEI0187_REV01!$AE:$AG),3,0),"---")</f>
        <v>---</v>
      </c>
      <c r="S294" s="59" t="str">
        <f t="shared" si="10"/>
        <v>---</v>
      </c>
    </row>
    <row r="295" spans="2:19" ht="15" customHeight="1" x14ac:dyDescent="0.25">
      <c r="B295" s="59">
        <f t="shared" si="9"/>
        <v>290</v>
      </c>
      <c r="C295" s="60">
        <f>IFERROR(IF($C$4="TEB0187_REV01",CALC_CONN_TEB0187_REV01!U295,),"---")</f>
        <v>0</v>
      </c>
      <c r="D295" s="59">
        <f>IFERROR(IF($C$4="TEB0187_REV01",CALC_CONN_TEB0187_REV01!D295,),"---")</f>
        <v>0</v>
      </c>
      <c r="E295" s="59">
        <f>IFERROR(IF($C$4="TEB0187_REV01",CALC_CONN_TEB0187_REV01!E295,),"---")</f>
        <v>0</v>
      </c>
      <c r="F295" s="59" t="str">
        <f>IFERROR(IF(VLOOKUP($D295&amp;"-"&amp;$E295,IF($C$4="TEB0187_REV01",CALC_CONN_TEB0187_REV01!$F:$I),4,0)="--","---",IF($C$4="TEB0187_REV01",CALC_CONN_TEB0187_REV01!$G295&amp; " --&gt; " &amp;CALC_CONN_TEB0187_REV01!$I295&amp; " --&gt; ")),"---")</f>
        <v>---</v>
      </c>
      <c r="G295" s="59" t="str">
        <f>IFERROR(IF(VLOOKUP($D295&amp;"-"&amp;$E295,IF($C$4="TEB0187_REV01",CALC_CONN_TEB0187_REV01!$F:$H),3,0)="--",VLOOKUP($D295&amp;"-"&amp;$E295,IF($C$4="TEB0187_REV01",CALC_CONN_TEB0187_REV01!$F:$H),2,0),VLOOKUP($D295&amp;"-"&amp;$E295,IF($C$4="TEB0187_REV01",CALC_CONN_TEB0187_REV01!$F:$H),3,0)),"---")</f>
        <v>---</v>
      </c>
      <c r="H295" s="59" t="str">
        <f>IFERROR(VLOOKUP(G295,IF($C$4="TEB0187_REV01",CALC_CONN_TEB0187_REV01!$G:$T),14,0),"---")</f>
        <v>---</v>
      </c>
      <c r="I295" s="59" t="str">
        <f>IFERROR(VLOOKUP($D295&amp;"-"&amp;$E295,IF($C$4="TEB0187_REV01",CALC_CONN_TEB0187_REV01!$F:$K,"???"),6,0),"---")</f>
        <v>---</v>
      </c>
      <c r="J295" s="61" t="str">
        <f>IFERROR(VLOOKUP($D295&amp;"-"&amp;$E295,IF($C$4="TEB0187_REV01",CALC_CONN_TEB0187_REV01!$F:$M,"???"),8,0),"---")</f>
        <v>---</v>
      </c>
      <c r="K295" s="62" t="str">
        <f>IFERROR(VLOOKUP($D295&amp;"-"&amp;$E295,IF($C$4="TEB0187_REV01",CALC_CONN_TEB0187_REV01!$F:$N),9,0),"---")</f>
        <v>---</v>
      </c>
      <c r="L295" s="59" t="str">
        <f>IFERROR(VLOOKUP(K295,B2B!$H$3:$I$2000,2,0),"---")</f>
        <v>---</v>
      </c>
      <c r="M295" s="59" t="str">
        <f>IFERROR(VLOOKUP(L295,IF($M$4="TEI0187_REV01",RAW_m_TEI0187_REV01!$AD:$AH),5,0),"---")</f>
        <v>---</v>
      </c>
      <c r="N295" s="59" t="str">
        <f>IFERROR(VLOOKUP(L295,IF($M$4="TEI0187_REV01",RAW_m_TEI0187_REV01!$AE:$AJ),6,0),"---")</f>
        <v>---</v>
      </c>
      <c r="O295" s="63" t="str">
        <f>IFERROR(VLOOKUP(L295,IF($M$4="TEI0187_REV01",RAW_m_TEI0187_REV01!$AD:$AE),2,0),"---")</f>
        <v>---</v>
      </c>
      <c r="P295" s="59" t="str">
        <f>IFERROR(VLOOKUP(O295,IF($M$4="TEI0187_REV01",RAW_m_TEI0187_REV01!$AJ:$AK),2,0),"---")</f>
        <v>---</v>
      </c>
      <c r="Q295" s="59" t="str">
        <f>IFERROR(VLOOKUP(L295,IF($M$4="TEI0187_REV01",RAW_m_TEI0187_REV01!$AD:$AF),3,0),"---")</f>
        <v>---</v>
      </c>
      <c r="R295" s="59" t="str">
        <f>IFERROR(VLOOKUP(O295,IF($M$4="TEI0187_REV01",RAW_m_TEI0187_REV01!$AE:$AG),3,0),"---")</f>
        <v>---</v>
      </c>
      <c r="S295" s="59" t="str">
        <f t="shared" si="10"/>
        <v>---</v>
      </c>
    </row>
    <row r="296" spans="2:19" ht="15" customHeight="1" x14ac:dyDescent="0.25">
      <c r="B296" s="59">
        <f t="shared" si="9"/>
        <v>291</v>
      </c>
      <c r="C296" s="60">
        <f>IFERROR(IF($C$4="TEB0187_REV01",CALC_CONN_TEB0187_REV01!U296,),"---")</f>
        <v>0</v>
      </c>
      <c r="D296" s="59">
        <f>IFERROR(IF($C$4="TEB0187_REV01",CALC_CONN_TEB0187_REV01!D296,),"---")</f>
        <v>0</v>
      </c>
      <c r="E296" s="59">
        <f>IFERROR(IF($C$4="TEB0187_REV01",CALC_CONN_TEB0187_REV01!E296,),"---")</f>
        <v>0</v>
      </c>
      <c r="F296" s="59" t="str">
        <f>IFERROR(IF(VLOOKUP($D296&amp;"-"&amp;$E296,IF($C$4="TEB0187_REV01",CALC_CONN_TEB0187_REV01!$F:$I),4,0)="--","---",IF($C$4="TEB0187_REV01",CALC_CONN_TEB0187_REV01!$G296&amp; " --&gt; " &amp;CALC_CONN_TEB0187_REV01!$I296&amp; " --&gt; ")),"---")</f>
        <v>---</v>
      </c>
      <c r="G296" s="59" t="str">
        <f>IFERROR(IF(VLOOKUP($D296&amp;"-"&amp;$E296,IF($C$4="TEB0187_REV01",CALC_CONN_TEB0187_REV01!$F:$H),3,0)="--",VLOOKUP($D296&amp;"-"&amp;$E296,IF($C$4="TEB0187_REV01",CALC_CONN_TEB0187_REV01!$F:$H),2,0),VLOOKUP($D296&amp;"-"&amp;$E296,IF($C$4="TEB0187_REV01",CALC_CONN_TEB0187_REV01!$F:$H),3,0)),"---")</f>
        <v>---</v>
      </c>
      <c r="H296" s="59" t="str">
        <f>IFERROR(VLOOKUP(G296,IF($C$4="TEB0187_REV01",CALC_CONN_TEB0187_REV01!$G:$T),14,0),"---")</f>
        <v>---</v>
      </c>
      <c r="I296" s="59" t="str">
        <f>IFERROR(VLOOKUP($D296&amp;"-"&amp;$E296,IF($C$4="TEB0187_REV01",CALC_CONN_TEB0187_REV01!$F:$K,"???"),6,0),"---")</f>
        <v>---</v>
      </c>
      <c r="J296" s="61" t="str">
        <f>IFERROR(VLOOKUP($D296&amp;"-"&amp;$E296,IF($C$4="TEB0187_REV01",CALC_CONN_TEB0187_REV01!$F:$M,"???"),8,0),"---")</f>
        <v>---</v>
      </c>
      <c r="K296" s="62" t="str">
        <f>IFERROR(VLOOKUP($D296&amp;"-"&amp;$E296,IF($C$4="TEB0187_REV01",CALC_CONN_TEB0187_REV01!$F:$N),9,0),"---")</f>
        <v>---</v>
      </c>
      <c r="L296" s="59" t="str">
        <f>IFERROR(VLOOKUP(K296,B2B!$H$3:$I$2000,2,0),"---")</f>
        <v>---</v>
      </c>
      <c r="M296" s="59" t="str">
        <f>IFERROR(VLOOKUP(L296,IF($M$4="TEI0187_REV01",RAW_m_TEI0187_REV01!$AD:$AH),5,0),"---")</f>
        <v>---</v>
      </c>
      <c r="N296" s="59" t="str">
        <f>IFERROR(VLOOKUP(L296,IF($M$4="TEI0187_REV01",RAW_m_TEI0187_REV01!$AE:$AJ),6,0),"---")</f>
        <v>---</v>
      </c>
      <c r="O296" s="63" t="str">
        <f>IFERROR(VLOOKUP(L296,IF($M$4="TEI0187_REV01",RAW_m_TEI0187_REV01!$AD:$AE),2,0),"---")</f>
        <v>---</v>
      </c>
      <c r="P296" s="59" t="str">
        <f>IFERROR(VLOOKUP(O296,IF($M$4="TEI0187_REV01",RAW_m_TEI0187_REV01!$AJ:$AK),2,0),"---")</f>
        <v>---</v>
      </c>
      <c r="Q296" s="59" t="str">
        <f>IFERROR(VLOOKUP(L296,IF($M$4="TEI0187_REV01",RAW_m_TEI0187_REV01!$AD:$AF),3,0),"---")</f>
        <v>---</v>
      </c>
      <c r="R296" s="59" t="str">
        <f>IFERROR(VLOOKUP(O296,IF($M$4="TEI0187_REV01",RAW_m_TEI0187_REV01!$AE:$AG),3,0),"---")</f>
        <v>---</v>
      </c>
      <c r="S296" s="59" t="str">
        <f t="shared" si="10"/>
        <v>---</v>
      </c>
    </row>
    <row r="297" spans="2:19" ht="15" customHeight="1" x14ac:dyDescent="0.25">
      <c r="B297" s="59">
        <f t="shared" si="9"/>
        <v>292</v>
      </c>
      <c r="C297" s="60">
        <f>IFERROR(IF($C$4="TEB0187_REV01",CALC_CONN_TEB0187_REV01!U297,),"---")</f>
        <v>0</v>
      </c>
      <c r="D297" s="59">
        <f>IFERROR(IF($C$4="TEB0187_REV01",CALC_CONN_TEB0187_REV01!D297,),"---")</f>
        <v>0</v>
      </c>
      <c r="E297" s="59">
        <f>IFERROR(IF($C$4="TEB0187_REV01",CALC_CONN_TEB0187_REV01!E297,),"---")</f>
        <v>0</v>
      </c>
      <c r="F297" s="59" t="str">
        <f>IFERROR(IF(VLOOKUP($D297&amp;"-"&amp;$E297,IF($C$4="TEB0187_REV01",CALC_CONN_TEB0187_REV01!$F:$I),4,0)="--","---",IF($C$4="TEB0187_REV01",CALC_CONN_TEB0187_REV01!$G297&amp; " --&gt; " &amp;CALC_CONN_TEB0187_REV01!$I297&amp; " --&gt; ")),"---")</f>
        <v>---</v>
      </c>
      <c r="G297" s="59" t="str">
        <f>IFERROR(IF(VLOOKUP($D297&amp;"-"&amp;$E297,IF($C$4="TEB0187_REV01",CALC_CONN_TEB0187_REV01!$F:$H),3,0)="--",VLOOKUP($D297&amp;"-"&amp;$E297,IF($C$4="TEB0187_REV01",CALC_CONN_TEB0187_REV01!$F:$H),2,0),VLOOKUP($D297&amp;"-"&amp;$E297,IF($C$4="TEB0187_REV01",CALC_CONN_TEB0187_REV01!$F:$H),3,0)),"---")</f>
        <v>---</v>
      </c>
      <c r="H297" s="59" t="str">
        <f>IFERROR(VLOOKUP(G297,IF($C$4="TEB0187_REV01",CALC_CONN_TEB0187_REV01!$G:$T),14,0),"---")</f>
        <v>---</v>
      </c>
      <c r="I297" s="59" t="str">
        <f>IFERROR(VLOOKUP($D297&amp;"-"&amp;$E297,IF($C$4="TEB0187_REV01",CALC_CONN_TEB0187_REV01!$F:$K,"???"),6,0),"---")</f>
        <v>---</v>
      </c>
      <c r="J297" s="61" t="str">
        <f>IFERROR(VLOOKUP($D297&amp;"-"&amp;$E297,IF($C$4="TEB0187_REV01",CALC_CONN_TEB0187_REV01!$F:$M,"???"),8,0),"---")</f>
        <v>---</v>
      </c>
      <c r="K297" s="62" t="str">
        <f>IFERROR(VLOOKUP($D297&amp;"-"&amp;$E297,IF($C$4="TEB0187_REV01",CALC_CONN_TEB0187_REV01!$F:$N),9,0),"---")</f>
        <v>---</v>
      </c>
      <c r="L297" s="59" t="str">
        <f>IFERROR(VLOOKUP(K297,B2B!$H$3:$I$2000,2,0),"---")</f>
        <v>---</v>
      </c>
      <c r="M297" s="59" t="str">
        <f>IFERROR(VLOOKUP(L297,IF($M$4="TEI0187_REV01",RAW_m_TEI0187_REV01!$AD:$AH),5,0),"---")</f>
        <v>---</v>
      </c>
      <c r="N297" s="59" t="str">
        <f>IFERROR(VLOOKUP(L297,IF($M$4="TEI0187_REV01",RAW_m_TEI0187_REV01!$AE:$AJ),6,0),"---")</f>
        <v>---</v>
      </c>
      <c r="O297" s="63" t="str">
        <f>IFERROR(VLOOKUP(L297,IF($M$4="TEI0187_REV01",RAW_m_TEI0187_REV01!$AD:$AE),2,0),"---")</f>
        <v>---</v>
      </c>
      <c r="P297" s="59" t="str">
        <f>IFERROR(VLOOKUP(O297,IF($M$4="TEI0187_REV01",RAW_m_TEI0187_REV01!$AJ:$AK),2,0),"---")</f>
        <v>---</v>
      </c>
      <c r="Q297" s="59" t="str">
        <f>IFERROR(VLOOKUP(L297,IF($M$4="TEI0187_REV01",RAW_m_TEI0187_REV01!$AD:$AF),3,0),"---")</f>
        <v>---</v>
      </c>
      <c r="R297" s="59" t="str">
        <f>IFERROR(VLOOKUP(O297,IF($M$4="TEI0187_REV01",RAW_m_TEI0187_REV01!$AE:$AG),3,0),"---")</f>
        <v>---</v>
      </c>
      <c r="S297" s="59" t="str">
        <f t="shared" si="10"/>
        <v>---</v>
      </c>
    </row>
    <row r="298" spans="2:19" ht="15" customHeight="1" x14ac:dyDescent="0.25">
      <c r="B298" s="59">
        <f t="shared" si="9"/>
        <v>293</v>
      </c>
      <c r="C298" s="60">
        <f>IFERROR(IF($C$4="TEB0187_REV01",CALC_CONN_TEB0187_REV01!U298,),"---")</f>
        <v>0</v>
      </c>
      <c r="D298" s="59">
        <f>IFERROR(IF($C$4="TEB0187_REV01",CALC_CONN_TEB0187_REV01!D298,),"---")</f>
        <v>0</v>
      </c>
      <c r="E298" s="59">
        <f>IFERROR(IF($C$4="TEB0187_REV01",CALC_CONN_TEB0187_REV01!E298,),"---")</f>
        <v>0</v>
      </c>
      <c r="F298" s="59" t="str">
        <f>IFERROR(IF(VLOOKUP($D298&amp;"-"&amp;$E298,IF($C$4="TEB0187_REV01",CALC_CONN_TEB0187_REV01!$F:$I),4,0)="--","---",IF($C$4="TEB0187_REV01",CALC_CONN_TEB0187_REV01!$G298&amp; " --&gt; " &amp;CALC_CONN_TEB0187_REV01!$I298&amp; " --&gt; ")),"---")</f>
        <v>---</v>
      </c>
      <c r="G298" s="59" t="str">
        <f>IFERROR(IF(VLOOKUP($D298&amp;"-"&amp;$E298,IF($C$4="TEB0187_REV01",CALC_CONN_TEB0187_REV01!$F:$H),3,0)="--",VLOOKUP($D298&amp;"-"&amp;$E298,IF($C$4="TEB0187_REV01",CALC_CONN_TEB0187_REV01!$F:$H),2,0),VLOOKUP($D298&amp;"-"&amp;$E298,IF($C$4="TEB0187_REV01",CALC_CONN_TEB0187_REV01!$F:$H),3,0)),"---")</f>
        <v>---</v>
      </c>
      <c r="H298" s="59" t="str">
        <f>IFERROR(VLOOKUP(G298,IF($C$4="TEB0187_REV01",CALC_CONN_TEB0187_REV01!$G:$T),14,0),"---")</f>
        <v>---</v>
      </c>
      <c r="I298" s="59" t="str">
        <f>IFERROR(VLOOKUP($D298&amp;"-"&amp;$E298,IF($C$4="TEB0187_REV01",CALC_CONN_TEB0187_REV01!$F:$K,"???"),6,0),"---")</f>
        <v>---</v>
      </c>
      <c r="J298" s="61" t="str">
        <f>IFERROR(VLOOKUP($D298&amp;"-"&amp;$E298,IF($C$4="TEB0187_REV01",CALC_CONN_TEB0187_REV01!$F:$M,"???"),8,0),"---")</f>
        <v>---</v>
      </c>
      <c r="K298" s="62" t="str">
        <f>IFERROR(VLOOKUP($D298&amp;"-"&amp;$E298,IF($C$4="TEB0187_REV01",CALC_CONN_TEB0187_REV01!$F:$N),9,0),"---")</f>
        <v>---</v>
      </c>
      <c r="L298" s="59" t="str">
        <f>IFERROR(VLOOKUP(K298,B2B!$H$3:$I$2000,2,0),"---")</f>
        <v>---</v>
      </c>
      <c r="M298" s="59" t="str">
        <f>IFERROR(VLOOKUP(L298,IF($M$4="TEI0187_REV01",RAW_m_TEI0187_REV01!$AD:$AH),5,0),"---")</f>
        <v>---</v>
      </c>
      <c r="N298" s="59" t="str">
        <f>IFERROR(VLOOKUP(L298,IF($M$4="TEI0187_REV01",RAW_m_TEI0187_REV01!$AE:$AJ),6,0),"---")</f>
        <v>---</v>
      </c>
      <c r="O298" s="63" t="str">
        <f>IFERROR(VLOOKUP(L298,IF($M$4="TEI0187_REV01",RAW_m_TEI0187_REV01!$AD:$AE),2,0),"---")</f>
        <v>---</v>
      </c>
      <c r="P298" s="59" t="str">
        <f>IFERROR(VLOOKUP(O298,IF($M$4="TEI0187_REV01",RAW_m_TEI0187_REV01!$AJ:$AK),2,0),"---")</f>
        <v>---</v>
      </c>
      <c r="Q298" s="59" t="str">
        <f>IFERROR(VLOOKUP(L298,IF($M$4="TEI0187_REV01",RAW_m_TEI0187_REV01!$AD:$AF),3,0),"---")</f>
        <v>---</v>
      </c>
      <c r="R298" s="59" t="str">
        <f>IFERROR(VLOOKUP(O298,IF($M$4="TEI0187_REV01",RAW_m_TEI0187_REV01!$AE:$AG),3,0),"---")</f>
        <v>---</v>
      </c>
      <c r="S298" s="59" t="str">
        <f t="shared" si="10"/>
        <v>---</v>
      </c>
    </row>
    <row r="299" spans="2:19" ht="15" customHeight="1" x14ac:dyDescent="0.25">
      <c r="B299" s="59">
        <f t="shared" si="9"/>
        <v>294</v>
      </c>
      <c r="C299" s="60">
        <f>IFERROR(IF($C$4="TEB0187_REV01",CALC_CONN_TEB0187_REV01!U299,),"---")</f>
        <v>0</v>
      </c>
      <c r="D299" s="59">
        <f>IFERROR(IF($C$4="TEB0187_REV01",CALC_CONN_TEB0187_REV01!D299,),"---")</f>
        <v>0</v>
      </c>
      <c r="E299" s="59">
        <f>IFERROR(IF($C$4="TEB0187_REV01",CALC_CONN_TEB0187_REV01!E299,),"---")</f>
        <v>0</v>
      </c>
      <c r="F299" s="59" t="str">
        <f>IFERROR(IF(VLOOKUP($D299&amp;"-"&amp;$E299,IF($C$4="TEB0187_REV01",CALC_CONN_TEB0187_REV01!$F:$I),4,0)="--","---",IF($C$4="TEB0187_REV01",CALC_CONN_TEB0187_REV01!$G299&amp; " --&gt; " &amp;CALC_CONN_TEB0187_REV01!$I299&amp; " --&gt; ")),"---")</f>
        <v>---</v>
      </c>
      <c r="G299" s="59" t="str">
        <f>IFERROR(IF(VLOOKUP($D299&amp;"-"&amp;$E299,IF($C$4="TEB0187_REV01",CALC_CONN_TEB0187_REV01!$F:$H),3,0)="--",VLOOKUP($D299&amp;"-"&amp;$E299,IF($C$4="TEB0187_REV01",CALC_CONN_TEB0187_REV01!$F:$H),2,0),VLOOKUP($D299&amp;"-"&amp;$E299,IF($C$4="TEB0187_REV01",CALC_CONN_TEB0187_REV01!$F:$H),3,0)),"---")</f>
        <v>---</v>
      </c>
      <c r="H299" s="59" t="str">
        <f>IFERROR(VLOOKUP(G299,IF($C$4="TEB0187_REV01",CALC_CONN_TEB0187_REV01!$G:$T),14,0),"---")</f>
        <v>---</v>
      </c>
      <c r="I299" s="59" t="str">
        <f>IFERROR(VLOOKUP($D299&amp;"-"&amp;$E299,IF($C$4="TEB0187_REV01",CALC_CONN_TEB0187_REV01!$F:$K,"???"),6,0),"---")</f>
        <v>---</v>
      </c>
      <c r="J299" s="61" t="str">
        <f>IFERROR(VLOOKUP($D299&amp;"-"&amp;$E299,IF($C$4="TEB0187_REV01",CALC_CONN_TEB0187_REV01!$F:$M,"???"),8,0),"---")</f>
        <v>---</v>
      </c>
      <c r="K299" s="62" t="str">
        <f>IFERROR(VLOOKUP($D299&amp;"-"&amp;$E299,IF($C$4="TEB0187_REV01",CALC_CONN_TEB0187_REV01!$F:$N),9,0),"---")</f>
        <v>---</v>
      </c>
      <c r="L299" s="59" t="str">
        <f>IFERROR(VLOOKUP(K299,B2B!$H$3:$I$2000,2,0),"---")</f>
        <v>---</v>
      </c>
      <c r="M299" s="59" t="str">
        <f>IFERROR(VLOOKUP(L299,IF($M$4="TEI0187_REV01",RAW_m_TEI0187_REV01!$AD:$AH),5,0),"---")</f>
        <v>---</v>
      </c>
      <c r="N299" s="59" t="str">
        <f>IFERROR(VLOOKUP(L299,IF($M$4="TEI0187_REV01",RAW_m_TEI0187_REV01!$AE:$AJ),6,0),"---")</f>
        <v>---</v>
      </c>
      <c r="O299" s="63" t="str">
        <f>IFERROR(VLOOKUP(L299,IF($M$4="TEI0187_REV01",RAW_m_TEI0187_REV01!$AD:$AE),2,0),"---")</f>
        <v>---</v>
      </c>
      <c r="P299" s="59" t="str">
        <f>IFERROR(VLOOKUP(O299,IF($M$4="TEI0187_REV01",RAW_m_TEI0187_REV01!$AJ:$AK),2,0),"---")</f>
        <v>---</v>
      </c>
      <c r="Q299" s="59" t="str">
        <f>IFERROR(VLOOKUP(L299,IF($M$4="TEI0187_REV01",RAW_m_TEI0187_REV01!$AD:$AF),3,0),"---")</f>
        <v>---</v>
      </c>
      <c r="R299" s="59" t="str">
        <f>IFERROR(VLOOKUP(O299,IF($M$4="TEI0187_REV01",RAW_m_TEI0187_REV01!$AE:$AG),3,0),"---")</f>
        <v>---</v>
      </c>
      <c r="S299" s="59" t="str">
        <f t="shared" si="10"/>
        <v>---</v>
      </c>
    </row>
    <row r="300" spans="2:19" ht="15" customHeight="1" x14ac:dyDescent="0.25">
      <c r="B300" s="59">
        <f t="shared" si="9"/>
        <v>295</v>
      </c>
      <c r="C300" s="60">
        <f>IFERROR(IF($C$4="TEB0187_REV01",CALC_CONN_TEB0187_REV01!U300,),"---")</f>
        <v>0</v>
      </c>
      <c r="D300" s="59">
        <f>IFERROR(IF($C$4="TEB0187_REV01",CALC_CONN_TEB0187_REV01!D300,),"---")</f>
        <v>0</v>
      </c>
      <c r="E300" s="59">
        <f>IFERROR(IF($C$4="TEB0187_REV01",CALC_CONN_TEB0187_REV01!E300,),"---")</f>
        <v>0</v>
      </c>
      <c r="F300" s="59" t="str">
        <f>IFERROR(IF(VLOOKUP($D300&amp;"-"&amp;$E300,IF($C$4="TEB0187_REV01",CALC_CONN_TEB0187_REV01!$F:$I),4,0)="--","---",IF($C$4="TEB0187_REV01",CALC_CONN_TEB0187_REV01!$G300&amp; " --&gt; " &amp;CALC_CONN_TEB0187_REV01!$I300&amp; " --&gt; ")),"---")</f>
        <v>---</v>
      </c>
      <c r="G300" s="59" t="str">
        <f>IFERROR(IF(VLOOKUP($D300&amp;"-"&amp;$E300,IF($C$4="TEB0187_REV01",CALC_CONN_TEB0187_REV01!$F:$H),3,0)="--",VLOOKUP($D300&amp;"-"&amp;$E300,IF($C$4="TEB0187_REV01",CALC_CONN_TEB0187_REV01!$F:$H),2,0),VLOOKUP($D300&amp;"-"&amp;$E300,IF($C$4="TEB0187_REV01",CALC_CONN_TEB0187_REV01!$F:$H),3,0)),"---")</f>
        <v>---</v>
      </c>
      <c r="H300" s="59" t="str">
        <f>IFERROR(VLOOKUP(G300,IF($C$4="TEB0187_REV01",CALC_CONN_TEB0187_REV01!$G:$T),14,0),"---")</f>
        <v>---</v>
      </c>
      <c r="I300" s="59" t="str">
        <f>IFERROR(VLOOKUP($D300&amp;"-"&amp;$E300,IF($C$4="TEB0187_REV01",CALC_CONN_TEB0187_REV01!$F:$K,"???"),6,0),"---")</f>
        <v>---</v>
      </c>
      <c r="J300" s="61" t="str">
        <f>IFERROR(VLOOKUP($D300&amp;"-"&amp;$E300,IF($C$4="TEB0187_REV01",CALC_CONN_TEB0187_REV01!$F:$M,"???"),8,0),"---")</f>
        <v>---</v>
      </c>
      <c r="K300" s="62" t="str">
        <f>IFERROR(VLOOKUP($D300&amp;"-"&amp;$E300,IF($C$4="TEB0187_REV01",CALC_CONN_TEB0187_REV01!$F:$N),9,0),"---")</f>
        <v>---</v>
      </c>
      <c r="L300" s="59" t="str">
        <f>IFERROR(VLOOKUP(K300,B2B!$H$3:$I$2000,2,0),"---")</f>
        <v>---</v>
      </c>
      <c r="M300" s="59" t="str">
        <f>IFERROR(VLOOKUP(L300,IF($M$4="TEI0187_REV01",RAW_m_TEI0187_REV01!$AD:$AH),5,0),"---")</f>
        <v>---</v>
      </c>
      <c r="N300" s="59" t="str">
        <f>IFERROR(VLOOKUP(L300,IF($M$4="TEI0187_REV01",RAW_m_TEI0187_REV01!$AE:$AJ),6,0),"---")</f>
        <v>---</v>
      </c>
      <c r="O300" s="63" t="str">
        <f>IFERROR(VLOOKUP(L300,IF($M$4="TEI0187_REV01",RAW_m_TEI0187_REV01!$AD:$AE),2,0),"---")</f>
        <v>---</v>
      </c>
      <c r="P300" s="59" t="str">
        <f>IFERROR(VLOOKUP(O300,IF($M$4="TEI0187_REV01",RAW_m_TEI0187_REV01!$AJ:$AK),2,0),"---")</f>
        <v>---</v>
      </c>
      <c r="Q300" s="59" t="str">
        <f>IFERROR(VLOOKUP(L300,IF($M$4="TEI0187_REV01",RAW_m_TEI0187_REV01!$AD:$AF),3,0),"---")</f>
        <v>---</v>
      </c>
      <c r="R300" s="59" t="str">
        <f>IFERROR(VLOOKUP(O300,IF($M$4="TEI0187_REV01",RAW_m_TEI0187_REV01!$AE:$AG),3,0),"---")</f>
        <v>---</v>
      </c>
      <c r="S300" s="59" t="str">
        <f t="shared" si="10"/>
        <v>---</v>
      </c>
    </row>
    <row r="301" spans="2:19" ht="15" customHeight="1" x14ac:dyDescent="0.25">
      <c r="B301" s="59">
        <f t="shared" si="9"/>
        <v>296</v>
      </c>
      <c r="C301" s="60">
        <f>IFERROR(IF($C$4="TEB0187_REV01",CALC_CONN_TEB0187_REV01!U301,),"---")</f>
        <v>0</v>
      </c>
      <c r="D301" s="59">
        <f>IFERROR(IF($C$4="TEB0187_REV01",CALC_CONN_TEB0187_REV01!D301,),"---")</f>
        <v>0</v>
      </c>
      <c r="E301" s="59">
        <f>IFERROR(IF($C$4="TEB0187_REV01",CALC_CONN_TEB0187_REV01!E301,),"---")</f>
        <v>0</v>
      </c>
      <c r="F301" s="59" t="str">
        <f>IFERROR(IF(VLOOKUP($D301&amp;"-"&amp;$E301,IF($C$4="TEB0187_REV01",CALC_CONN_TEB0187_REV01!$F:$I),4,0)="--","---",IF($C$4="TEB0187_REV01",CALC_CONN_TEB0187_REV01!$G301&amp; " --&gt; " &amp;CALC_CONN_TEB0187_REV01!$I301&amp; " --&gt; ")),"---")</f>
        <v>---</v>
      </c>
      <c r="G301" s="59" t="str">
        <f>IFERROR(IF(VLOOKUP($D301&amp;"-"&amp;$E301,IF($C$4="TEB0187_REV01",CALC_CONN_TEB0187_REV01!$F:$H),3,0)="--",VLOOKUP($D301&amp;"-"&amp;$E301,IF($C$4="TEB0187_REV01",CALC_CONN_TEB0187_REV01!$F:$H),2,0),VLOOKUP($D301&amp;"-"&amp;$E301,IF($C$4="TEB0187_REV01",CALC_CONN_TEB0187_REV01!$F:$H),3,0)),"---")</f>
        <v>---</v>
      </c>
      <c r="H301" s="59" t="str">
        <f>IFERROR(VLOOKUP(G301,IF($C$4="TEB0187_REV01",CALC_CONN_TEB0187_REV01!$G:$T),14,0),"---")</f>
        <v>---</v>
      </c>
      <c r="I301" s="59" t="str">
        <f>IFERROR(VLOOKUP($D301&amp;"-"&amp;$E301,IF($C$4="TEB0187_REV01",CALC_CONN_TEB0187_REV01!$F:$K,"???"),6,0),"---")</f>
        <v>---</v>
      </c>
      <c r="J301" s="61" t="str">
        <f>IFERROR(VLOOKUP($D301&amp;"-"&amp;$E301,IF($C$4="TEB0187_REV01",CALC_CONN_TEB0187_REV01!$F:$M,"???"),8,0),"---")</f>
        <v>---</v>
      </c>
      <c r="K301" s="62" t="str">
        <f>IFERROR(VLOOKUP($D301&amp;"-"&amp;$E301,IF($C$4="TEB0187_REV01",CALC_CONN_TEB0187_REV01!$F:$N),9,0),"---")</f>
        <v>---</v>
      </c>
      <c r="L301" s="59" t="str">
        <f>IFERROR(VLOOKUP(K301,B2B!$H$3:$I$2000,2,0),"---")</f>
        <v>---</v>
      </c>
      <c r="M301" s="59" t="str">
        <f>IFERROR(VLOOKUP(L301,IF($M$4="TEI0187_REV01",RAW_m_TEI0187_REV01!$AD:$AH),5,0),"---")</f>
        <v>---</v>
      </c>
      <c r="N301" s="59" t="str">
        <f>IFERROR(VLOOKUP(L301,IF($M$4="TEI0187_REV01",RAW_m_TEI0187_REV01!$AE:$AJ),6,0),"---")</f>
        <v>---</v>
      </c>
      <c r="O301" s="63" t="str">
        <f>IFERROR(VLOOKUP(L301,IF($M$4="TEI0187_REV01",RAW_m_TEI0187_REV01!$AD:$AE),2,0),"---")</f>
        <v>---</v>
      </c>
      <c r="P301" s="59" t="str">
        <f>IFERROR(VLOOKUP(O301,IF($M$4="TEI0187_REV01",RAW_m_TEI0187_REV01!$AJ:$AK),2,0),"---")</f>
        <v>---</v>
      </c>
      <c r="Q301" s="59" t="str">
        <f>IFERROR(VLOOKUP(L301,IF($M$4="TEI0187_REV01",RAW_m_TEI0187_REV01!$AD:$AF),3,0),"---")</f>
        <v>---</v>
      </c>
      <c r="R301" s="59" t="str">
        <f>IFERROR(VLOOKUP(O301,IF($M$4="TEI0187_REV01",RAW_m_TEI0187_REV01!$AE:$AG),3,0),"---")</f>
        <v>---</v>
      </c>
      <c r="S301" s="59" t="str">
        <f t="shared" si="10"/>
        <v>---</v>
      </c>
    </row>
    <row r="302" spans="2:19" ht="15" customHeight="1" x14ac:dyDescent="0.25">
      <c r="B302" s="59">
        <f t="shared" si="9"/>
        <v>297</v>
      </c>
      <c r="C302" s="60">
        <f>IFERROR(IF($C$4="TEB0187_REV01",CALC_CONN_TEB0187_REV01!U302,),"---")</f>
        <v>0</v>
      </c>
      <c r="D302" s="59">
        <f>IFERROR(IF($C$4="TEB0187_REV01",CALC_CONN_TEB0187_REV01!D302,),"---")</f>
        <v>0</v>
      </c>
      <c r="E302" s="59">
        <f>IFERROR(IF($C$4="TEB0187_REV01",CALC_CONN_TEB0187_REV01!E302,),"---")</f>
        <v>0</v>
      </c>
      <c r="F302" s="59" t="str">
        <f>IFERROR(IF(VLOOKUP($D302&amp;"-"&amp;$E302,IF($C$4="TEB0187_REV01",CALC_CONN_TEB0187_REV01!$F:$I),4,0)="--","---",IF($C$4="TEB0187_REV01",CALC_CONN_TEB0187_REV01!$G302&amp; " --&gt; " &amp;CALC_CONN_TEB0187_REV01!$I302&amp; " --&gt; ")),"---")</f>
        <v>---</v>
      </c>
      <c r="G302" s="59" t="str">
        <f>IFERROR(IF(VLOOKUP($D302&amp;"-"&amp;$E302,IF($C$4="TEB0187_REV01",CALC_CONN_TEB0187_REV01!$F:$H),3,0)="--",VLOOKUP($D302&amp;"-"&amp;$E302,IF($C$4="TEB0187_REV01",CALC_CONN_TEB0187_REV01!$F:$H),2,0),VLOOKUP($D302&amp;"-"&amp;$E302,IF($C$4="TEB0187_REV01",CALC_CONN_TEB0187_REV01!$F:$H),3,0)),"---")</f>
        <v>---</v>
      </c>
      <c r="H302" s="59" t="str">
        <f>IFERROR(VLOOKUP(G302,IF($C$4="TEB0187_REV01",CALC_CONN_TEB0187_REV01!$G:$T),14,0),"---")</f>
        <v>---</v>
      </c>
      <c r="I302" s="59" t="str">
        <f>IFERROR(VLOOKUP($D302&amp;"-"&amp;$E302,IF($C$4="TEB0187_REV01",CALC_CONN_TEB0187_REV01!$F:$K,"???"),6,0),"---")</f>
        <v>---</v>
      </c>
      <c r="J302" s="61" t="str">
        <f>IFERROR(VLOOKUP($D302&amp;"-"&amp;$E302,IF($C$4="TEB0187_REV01",CALC_CONN_TEB0187_REV01!$F:$M,"???"),8,0),"---")</f>
        <v>---</v>
      </c>
      <c r="K302" s="62" t="str">
        <f>IFERROR(VLOOKUP($D302&amp;"-"&amp;$E302,IF($C$4="TEB0187_REV01",CALC_CONN_TEB0187_REV01!$F:$N),9,0),"---")</f>
        <v>---</v>
      </c>
      <c r="L302" s="59" t="str">
        <f>IFERROR(VLOOKUP(K302,B2B!$H$3:$I$2000,2,0),"---")</f>
        <v>---</v>
      </c>
      <c r="M302" s="59" t="str">
        <f>IFERROR(VLOOKUP(L302,IF($M$4="TEI0187_REV01",RAW_m_TEI0187_REV01!$AD:$AH),5,0),"---")</f>
        <v>---</v>
      </c>
      <c r="N302" s="59" t="str">
        <f>IFERROR(VLOOKUP(L302,IF($M$4="TEI0187_REV01",RAW_m_TEI0187_REV01!$AE:$AJ),6,0),"---")</f>
        <v>---</v>
      </c>
      <c r="O302" s="63" t="str">
        <f>IFERROR(VLOOKUP(L302,IF($M$4="TEI0187_REV01",RAW_m_TEI0187_REV01!$AD:$AE),2,0),"---")</f>
        <v>---</v>
      </c>
      <c r="P302" s="59" t="str">
        <f>IFERROR(VLOOKUP(O302,IF($M$4="TEI0187_REV01",RAW_m_TEI0187_REV01!$AJ:$AK),2,0),"---")</f>
        <v>---</v>
      </c>
      <c r="Q302" s="59" t="str">
        <f>IFERROR(VLOOKUP(L302,IF($M$4="TEI0187_REV01",RAW_m_TEI0187_REV01!$AD:$AF),3,0),"---")</f>
        <v>---</v>
      </c>
      <c r="R302" s="59" t="str">
        <f>IFERROR(VLOOKUP(O302,IF($M$4="TEI0187_REV01",RAW_m_TEI0187_REV01!$AE:$AG),3,0),"---")</f>
        <v>---</v>
      </c>
      <c r="S302" s="59" t="str">
        <f t="shared" si="10"/>
        <v>---</v>
      </c>
    </row>
    <row r="303" spans="2:19" ht="15" customHeight="1" x14ac:dyDescent="0.25">
      <c r="B303" s="59">
        <f t="shared" si="9"/>
        <v>298</v>
      </c>
      <c r="C303" s="60">
        <f>IFERROR(IF($C$4="TEB0187_REV01",CALC_CONN_TEB0187_REV01!U303,),"---")</f>
        <v>0</v>
      </c>
      <c r="D303" s="59">
        <f>IFERROR(IF($C$4="TEB0187_REV01",CALC_CONN_TEB0187_REV01!D303,),"---")</f>
        <v>0</v>
      </c>
      <c r="E303" s="59">
        <f>IFERROR(IF($C$4="TEB0187_REV01",CALC_CONN_TEB0187_REV01!E303,),"---")</f>
        <v>0</v>
      </c>
      <c r="F303" s="59" t="str">
        <f>IFERROR(IF(VLOOKUP($D303&amp;"-"&amp;$E303,IF($C$4="TEB0187_REV01",CALC_CONN_TEB0187_REV01!$F:$I),4,0)="--","---",IF($C$4="TEB0187_REV01",CALC_CONN_TEB0187_REV01!$G303&amp; " --&gt; " &amp;CALC_CONN_TEB0187_REV01!$I303&amp; " --&gt; ")),"---")</f>
        <v>---</v>
      </c>
      <c r="G303" s="59" t="str">
        <f>IFERROR(IF(VLOOKUP($D303&amp;"-"&amp;$E303,IF($C$4="TEB0187_REV01",CALC_CONN_TEB0187_REV01!$F:$H),3,0)="--",VLOOKUP($D303&amp;"-"&amp;$E303,IF($C$4="TEB0187_REV01",CALC_CONN_TEB0187_REV01!$F:$H),2,0),VLOOKUP($D303&amp;"-"&amp;$E303,IF($C$4="TEB0187_REV01",CALC_CONN_TEB0187_REV01!$F:$H),3,0)),"---")</f>
        <v>---</v>
      </c>
      <c r="H303" s="59" t="str">
        <f>IFERROR(VLOOKUP(G303,IF($C$4="TEB0187_REV01",CALC_CONN_TEB0187_REV01!$G:$T),14,0),"---")</f>
        <v>---</v>
      </c>
      <c r="I303" s="59" t="str">
        <f>IFERROR(VLOOKUP($D303&amp;"-"&amp;$E303,IF($C$4="TEB0187_REV01",CALC_CONN_TEB0187_REV01!$F:$K,"???"),6,0),"---")</f>
        <v>---</v>
      </c>
      <c r="J303" s="61" t="str">
        <f>IFERROR(VLOOKUP($D303&amp;"-"&amp;$E303,IF($C$4="TEB0187_REV01",CALC_CONN_TEB0187_REV01!$F:$M,"???"),8,0),"---")</f>
        <v>---</v>
      </c>
      <c r="K303" s="62" t="str">
        <f>IFERROR(VLOOKUP($D303&amp;"-"&amp;$E303,IF($C$4="TEB0187_REV01",CALC_CONN_TEB0187_REV01!$F:$N),9,0),"---")</f>
        <v>---</v>
      </c>
      <c r="L303" s="59" t="str">
        <f>IFERROR(VLOOKUP(K303,B2B!$H$3:$I$2000,2,0),"---")</f>
        <v>---</v>
      </c>
      <c r="M303" s="59" t="str">
        <f>IFERROR(VLOOKUP(L303,IF($M$4="TEI0187_REV01",RAW_m_TEI0187_REV01!$AD:$AH),5,0),"---")</f>
        <v>---</v>
      </c>
      <c r="N303" s="59" t="str">
        <f>IFERROR(VLOOKUP(L303,IF($M$4="TEI0187_REV01",RAW_m_TEI0187_REV01!$AE:$AJ),6,0),"---")</f>
        <v>---</v>
      </c>
      <c r="O303" s="63" t="str">
        <f>IFERROR(VLOOKUP(L303,IF($M$4="TEI0187_REV01",RAW_m_TEI0187_REV01!$AD:$AE),2,0),"---")</f>
        <v>---</v>
      </c>
      <c r="P303" s="59" t="str">
        <f>IFERROR(VLOOKUP(O303,IF($M$4="TEI0187_REV01",RAW_m_TEI0187_REV01!$AJ:$AK),2,0),"---")</f>
        <v>---</v>
      </c>
      <c r="Q303" s="59" t="str">
        <f>IFERROR(VLOOKUP(L303,IF($M$4="TEI0187_REV01",RAW_m_TEI0187_REV01!$AD:$AF),3,0),"---")</f>
        <v>---</v>
      </c>
      <c r="R303" s="59" t="str">
        <f>IFERROR(VLOOKUP(O303,IF($M$4="TEI0187_REV01",RAW_m_TEI0187_REV01!$AE:$AG),3,0),"---")</f>
        <v>---</v>
      </c>
      <c r="S303" s="59" t="str">
        <f t="shared" si="10"/>
        <v>---</v>
      </c>
    </row>
    <row r="304" spans="2:19" ht="15" customHeight="1" x14ac:dyDescent="0.25">
      <c r="B304" s="59">
        <f t="shared" si="9"/>
        <v>299</v>
      </c>
      <c r="C304" s="60">
        <f>IFERROR(IF($C$4="TEB0187_REV01",CALC_CONN_TEB0187_REV01!U304,),"---")</f>
        <v>0</v>
      </c>
      <c r="D304" s="59">
        <f>IFERROR(IF($C$4="TEB0187_REV01",CALC_CONN_TEB0187_REV01!D304,),"---")</f>
        <v>0</v>
      </c>
      <c r="E304" s="59">
        <f>IFERROR(IF($C$4="TEB0187_REV01",CALC_CONN_TEB0187_REV01!E304,),"---")</f>
        <v>0</v>
      </c>
      <c r="F304" s="59" t="str">
        <f>IFERROR(IF(VLOOKUP($D304&amp;"-"&amp;$E304,IF($C$4="TEB0187_REV01",CALC_CONN_TEB0187_REV01!$F:$I),4,0)="--","---",IF($C$4="TEB0187_REV01",CALC_CONN_TEB0187_REV01!$G304&amp; " --&gt; " &amp;CALC_CONN_TEB0187_REV01!$I304&amp; " --&gt; ")),"---")</f>
        <v>---</v>
      </c>
      <c r="G304" s="59" t="str">
        <f>IFERROR(IF(VLOOKUP($D304&amp;"-"&amp;$E304,IF($C$4="TEB0187_REV01",CALC_CONN_TEB0187_REV01!$F:$H),3,0)="--",VLOOKUP($D304&amp;"-"&amp;$E304,IF($C$4="TEB0187_REV01",CALC_CONN_TEB0187_REV01!$F:$H),2,0),VLOOKUP($D304&amp;"-"&amp;$E304,IF($C$4="TEB0187_REV01",CALC_CONN_TEB0187_REV01!$F:$H),3,0)),"---")</f>
        <v>---</v>
      </c>
      <c r="H304" s="59" t="str">
        <f>IFERROR(VLOOKUP(G304,IF($C$4="TEB0187_REV01",CALC_CONN_TEB0187_REV01!$G:$T),14,0),"---")</f>
        <v>---</v>
      </c>
      <c r="I304" s="59" t="str">
        <f>IFERROR(VLOOKUP($D304&amp;"-"&amp;$E304,IF($C$4="TEB0187_REV01",CALC_CONN_TEB0187_REV01!$F:$K,"???"),6,0),"---")</f>
        <v>---</v>
      </c>
      <c r="J304" s="61" t="str">
        <f>IFERROR(VLOOKUP($D304&amp;"-"&amp;$E304,IF($C$4="TEB0187_REV01",CALC_CONN_TEB0187_REV01!$F:$M,"???"),8,0),"---")</f>
        <v>---</v>
      </c>
      <c r="K304" s="62" t="str">
        <f>IFERROR(VLOOKUP($D304&amp;"-"&amp;$E304,IF($C$4="TEB0187_REV01",CALC_CONN_TEB0187_REV01!$F:$N),9,0),"---")</f>
        <v>---</v>
      </c>
      <c r="L304" s="59" t="str">
        <f>IFERROR(VLOOKUP(K304,B2B!$H$3:$I$2000,2,0),"---")</f>
        <v>---</v>
      </c>
      <c r="M304" s="59" t="str">
        <f>IFERROR(VLOOKUP(L304,IF($M$4="TEI0187_REV01",RAW_m_TEI0187_REV01!$AD:$AH),5,0),"---")</f>
        <v>---</v>
      </c>
      <c r="N304" s="59" t="str">
        <f>IFERROR(VLOOKUP(L304,IF($M$4="TEI0187_REV01",RAW_m_TEI0187_REV01!$AE:$AJ),6,0),"---")</f>
        <v>---</v>
      </c>
      <c r="O304" s="63" t="str">
        <f>IFERROR(VLOOKUP(L304,IF($M$4="TEI0187_REV01",RAW_m_TEI0187_REV01!$AD:$AE),2,0),"---")</f>
        <v>---</v>
      </c>
      <c r="P304" s="59" t="str">
        <f>IFERROR(VLOOKUP(O304,IF($M$4="TEI0187_REV01",RAW_m_TEI0187_REV01!$AJ:$AK),2,0),"---")</f>
        <v>---</v>
      </c>
      <c r="Q304" s="59" t="str">
        <f>IFERROR(VLOOKUP(L304,IF($M$4="TEI0187_REV01",RAW_m_TEI0187_REV01!$AD:$AF),3,0),"---")</f>
        <v>---</v>
      </c>
      <c r="R304" s="59" t="str">
        <f>IFERROR(VLOOKUP(O304,IF($M$4="TEI0187_REV01",RAW_m_TEI0187_REV01!$AE:$AG),3,0),"---")</f>
        <v>---</v>
      </c>
      <c r="S304" s="59" t="str">
        <f t="shared" si="10"/>
        <v>---</v>
      </c>
    </row>
    <row r="305" spans="2:19" ht="15" customHeight="1" x14ac:dyDescent="0.25">
      <c r="B305" s="59">
        <f t="shared" si="9"/>
        <v>300</v>
      </c>
      <c r="C305" s="60">
        <f>IFERROR(IF($C$4="TEB0187_REV01",CALC_CONN_TEB0187_REV01!U305,),"---")</f>
        <v>0</v>
      </c>
      <c r="D305" s="59">
        <f>IFERROR(IF($C$4="TEB0187_REV01",CALC_CONN_TEB0187_REV01!D305,),"---")</f>
        <v>0</v>
      </c>
      <c r="E305" s="59">
        <f>IFERROR(IF($C$4="TEB0187_REV01",CALC_CONN_TEB0187_REV01!E305,),"---")</f>
        <v>0</v>
      </c>
      <c r="F305" s="59" t="str">
        <f>IFERROR(IF(VLOOKUP($D305&amp;"-"&amp;$E305,IF($C$4="TEB0187_REV01",CALC_CONN_TEB0187_REV01!$F:$I),4,0)="--","---",IF($C$4="TEB0187_REV01",CALC_CONN_TEB0187_REV01!$G305&amp; " --&gt; " &amp;CALC_CONN_TEB0187_REV01!$I305&amp; " --&gt; ")),"---")</f>
        <v>---</v>
      </c>
      <c r="G305" s="59" t="str">
        <f>IFERROR(IF(VLOOKUP($D305&amp;"-"&amp;$E305,IF($C$4="TEB0187_REV01",CALC_CONN_TEB0187_REV01!$F:$H),3,0)="--",VLOOKUP($D305&amp;"-"&amp;$E305,IF($C$4="TEB0187_REV01",CALC_CONN_TEB0187_REV01!$F:$H),2,0),VLOOKUP($D305&amp;"-"&amp;$E305,IF($C$4="TEB0187_REV01",CALC_CONN_TEB0187_REV01!$F:$H),3,0)),"---")</f>
        <v>---</v>
      </c>
      <c r="H305" s="59" t="str">
        <f>IFERROR(VLOOKUP(G305,IF($C$4="TEB0187_REV01",CALC_CONN_TEB0187_REV01!$G:$T),14,0),"---")</f>
        <v>---</v>
      </c>
      <c r="I305" s="59" t="str">
        <f>IFERROR(VLOOKUP($D305&amp;"-"&amp;$E305,IF($C$4="TEB0187_REV01",CALC_CONN_TEB0187_REV01!$F:$K,"???"),6,0),"---")</f>
        <v>---</v>
      </c>
      <c r="J305" s="61" t="str">
        <f>IFERROR(VLOOKUP($D305&amp;"-"&amp;$E305,IF($C$4="TEB0187_REV01",CALC_CONN_TEB0187_REV01!$F:$M,"???"),8,0),"---")</f>
        <v>---</v>
      </c>
      <c r="K305" s="62" t="str">
        <f>IFERROR(VLOOKUP($D305&amp;"-"&amp;$E305,IF($C$4="TEB0187_REV01",CALC_CONN_TEB0187_REV01!$F:$N),9,0),"---")</f>
        <v>---</v>
      </c>
      <c r="L305" s="59" t="str">
        <f>IFERROR(VLOOKUP(K305,B2B!$H$3:$I$2000,2,0),"---")</f>
        <v>---</v>
      </c>
      <c r="M305" s="59" t="str">
        <f>IFERROR(VLOOKUP(L305,IF($M$4="TEI0187_REV01",RAW_m_TEI0187_REV01!$AD:$AH),5,0),"---")</f>
        <v>---</v>
      </c>
      <c r="N305" s="59" t="str">
        <f>IFERROR(VLOOKUP(L305,IF($M$4="TEI0187_REV01",RAW_m_TEI0187_REV01!$AE:$AJ),6,0),"---")</f>
        <v>---</v>
      </c>
      <c r="O305" s="63" t="str">
        <f>IFERROR(VLOOKUP(L305,IF($M$4="TEI0187_REV01",RAW_m_TEI0187_REV01!$AD:$AE),2,0),"---")</f>
        <v>---</v>
      </c>
      <c r="P305" s="59" t="str">
        <f>IFERROR(VLOOKUP(O305,IF($M$4="TEI0187_REV01",RAW_m_TEI0187_REV01!$AJ:$AK),2,0),"---")</f>
        <v>---</v>
      </c>
      <c r="Q305" s="59" t="str">
        <f>IFERROR(VLOOKUP(L305,IF($M$4="TEI0187_REV01",RAW_m_TEI0187_REV01!$AD:$AF),3,0),"---")</f>
        <v>---</v>
      </c>
      <c r="R305" s="59" t="str">
        <f>IFERROR(VLOOKUP(O305,IF($M$4="TEI0187_REV01",RAW_m_TEI0187_REV01!$AE:$AG),3,0),"---")</f>
        <v>---</v>
      </c>
      <c r="S305" s="59" t="str">
        <f t="shared" si="10"/>
        <v>---</v>
      </c>
    </row>
    <row r="306" spans="2:19" ht="15" customHeight="1" x14ac:dyDescent="0.25">
      <c r="B306" s="59">
        <f t="shared" si="9"/>
        <v>301</v>
      </c>
      <c r="C306" s="60">
        <f>IFERROR(IF($C$4="TEB0187_REV01",CALC_CONN_TEB0187_REV01!U306,),"---")</f>
        <v>0</v>
      </c>
      <c r="D306" s="59">
        <f>IFERROR(IF($C$4="TEB0187_REV01",CALC_CONN_TEB0187_REV01!D306,),"---")</f>
        <v>0</v>
      </c>
      <c r="E306" s="59">
        <f>IFERROR(IF($C$4="TEB0187_REV01",CALC_CONN_TEB0187_REV01!E306,),"---")</f>
        <v>0</v>
      </c>
      <c r="F306" s="59" t="str">
        <f>IFERROR(IF(VLOOKUP($D306&amp;"-"&amp;$E306,IF($C$4="TEB0187_REV01",CALC_CONN_TEB0187_REV01!$F:$I),4,0)="--","---",IF($C$4="TEB0187_REV01",CALC_CONN_TEB0187_REV01!$G306&amp; " --&gt; " &amp;CALC_CONN_TEB0187_REV01!$I306&amp; " --&gt; ")),"---")</f>
        <v>---</v>
      </c>
      <c r="G306" s="59" t="str">
        <f>IFERROR(IF(VLOOKUP($D306&amp;"-"&amp;$E306,IF($C$4="TEB0187_REV01",CALC_CONN_TEB0187_REV01!$F:$H),3,0)="--",VLOOKUP($D306&amp;"-"&amp;$E306,IF($C$4="TEB0187_REV01",CALC_CONN_TEB0187_REV01!$F:$H),2,0),VLOOKUP($D306&amp;"-"&amp;$E306,IF($C$4="TEB0187_REV01",CALC_CONN_TEB0187_REV01!$F:$H),3,0)),"---")</f>
        <v>---</v>
      </c>
      <c r="H306" s="59" t="str">
        <f>IFERROR(VLOOKUP(G306,IF($C$4="TEB0187_REV01",CALC_CONN_TEB0187_REV01!$G:$T),14,0),"---")</f>
        <v>---</v>
      </c>
      <c r="I306" s="59" t="str">
        <f>IFERROR(VLOOKUP($D306&amp;"-"&amp;$E306,IF($C$4="TEB0187_REV01",CALC_CONN_TEB0187_REV01!$F:$K,"???"),6,0),"---")</f>
        <v>---</v>
      </c>
      <c r="J306" s="61" t="str">
        <f>IFERROR(VLOOKUP($D306&amp;"-"&amp;$E306,IF($C$4="TEB0187_REV01",CALC_CONN_TEB0187_REV01!$F:$M,"???"),8,0),"---")</f>
        <v>---</v>
      </c>
      <c r="K306" s="62" t="str">
        <f>IFERROR(VLOOKUP($D306&amp;"-"&amp;$E306,IF($C$4="TEB0187_REV01",CALC_CONN_TEB0187_REV01!$F:$N),9,0),"---")</f>
        <v>---</v>
      </c>
      <c r="L306" s="59" t="str">
        <f>IFERROR(VLOOKUP(K306,B2B!$H$3:$I$2000,2,0),"---")</f>
        <v>---</v>
      </c>
      <c r="M306" s="59" t="str">
        <f>IFERROR(VLOOKUP(L306,IF($M$4="TEI0187_REV01",RAW_m_TEI0187_REV01!$AD:$AH),5,0),"---")</f>
        <v>---</v>
      </c>
      <c r="N306" s="59" t="str">
        <f>IFERROR(VLOOKUP(L306,IF($M$4="TEI0187_REV01",RAW_m_TEI0187_REV01!$AE:$AJ),6,0),"---")</f>
        <v>---</v>
      </c>
      <c r="O306" s="63" t="str">
        <f>IFERROR(VLOOKUP(L306,IF($M$4="TEI0187_REV01",RAW_m_TEI0187_REV01!$AD:$AE),2,0),"---")</f>
        <v>---</v>
      </c>
      <c r="P306" s="59" t="str">
        <f>IFERROR(VLOOKUP(O306,IF($M$4="TEI0187_REV01",RAW_m_TEI0187_REV01!$AJ:$AK),2,0),"---")</f>
        <v>---</v>
      </c>
      <c r="Q306" s="59" t="str">
        <f>IFERROR(VLOOKUP(L306,IF($M$4="TEI0187_REV01",RAW_m_TEI0187_REV01!$AD:$AF),3,0),"---")</f>
        <v>---</v>
      </c>
      <c r="R306" s="59" t="str">
        <f>IFERROR(VLOOKUP(O306,IF($M$4="TEI0187_REV01",RAW_m_TEI0187_REV01!$AE:$AG),3,0),"---")</f>
        <v>---</v>
      </c>
      <c r="S306" s="59" t="str">
        <f t="shared" si="10"/>
        <v>---</v>
      </c>
    </row>
    <row r="307" spans="2:19" ht="15" customHeight="1" x14ac:dyDescent="0.25">
      <c r="B307" s="59">
        <f t="shared" si="9"/>
        <v>302</v>
      </c>
      <c r="C307" s="60">
        <f>IFERROR(IF($C$4="TEB0187_REV01",CALC_CONN_TEB0187_REV01!U307,),"---")</f>
        <v>0</v>
      </c>
      <c r="D307" s="59">
        <f>IFERROR(IF($C$4="TEB0187_REV01",CALC_CONN_TEB0187_REV01!D307,),"---")</f>
        <v>0</v>
      </c>
      <c r="E307" s="59">
        <f>IFERROR(IF($C$4="TEB0187_REV01",CALC_CONN_TEB0187_REV01!E307,),"---")</f>
        <v>0</v>
      </c>
      <c r="F307" s="59" t="str">
        <f>IFERROR(IF(VLOOKUP($D307&amp;"-"&amp;$E307,IF($C$4="TEB0187_REV01",CALC_CONN_TEB0187_REV01!$F:$I),4,0)="--","---",IF($C$4="TEB0187_REV01",CALC_CONN_TEB0187_REV01!$G307&amp; " --&gt; " &amp;CALC_CONN_TEB0187_REV01!$I307&amp; " --&gt; ")),"---")</f>
        <v>---</v>
      </c>
      <c r="G307" s="59" t="str">
        <f>IFERROR(IF(VLOOKUP($D307&amp;"-"&amp;$E307,IF($C$4="TEB0187_REV01",CALC_CONN_TEB0187_REV01!$F:$H),3,0)="--",VLOOKUP($D307&amp;"-"&amp;$E307,IF($C$4="TEB0187_REV01",CALC_CONN_TEB0187_REV01!$F:$H),2,0),VLOOKUP($D307&amp;"-"&amp;$E307,IF($C$4="TEB0187_REV01",CALC_CONN_TEB0187_REV01!$F:$H),3,0)),"---")</f>
        <v>---</v>
      </c>
      <c r="H307" s="59" t="str">
        <f>IFERROR(VLOOKUP(G307,IF($C$4="TEB0187_REV01",CALC_CONN_TEB0187_REV01!$G:$T),14,0),"---")</f>
        <v>---</v>
      </c>
      <c r="I307" s="59" t="str">
        <f>IFERROR(VLOOKUP($D307&amp;"-"&amp;$E307,IF($C$4="TEB0187_REV01",CALC_CONN_TEB0187_REV01!$F:$K,"???"),6,0),"---")</f>
        <v>---</v>
      </c>
      <c r="J307" s="61" t="str">
        <f>IFERROR(VLOOKUP($D307&amp;"-"&amp;$E307,IF($C$4="TEB0187_REV01",CALC_CONN_TEB0187_REV01!$F:$M,"???"),8,0),"---")</f>
        <v>---</v>
      </c>
      <c r="K307" s="62" t="str">
        <f>IFERROR(VLOOKUP($D307&amp;"-"&amp;$E307,IF($C$4="TEB0187_REV01",CALC_CONN_TEB0187_REV01!$F:$N),9,0),"---")</f>
        <v>---</v>
      </c>
      <c r="L307" s="59" t="str">
        <f>IFERROR(VLOOKUP(K307,B2B!$H$3:$I$2000,2,0),"---")</f>
        <v>---</v>
      </c>
      <c r="M307" s="59" t="str">
        <f>IFERROR(VLOOKUP(L307,IF($M$4="TEI0187_REV01",RAW_m_TEI0187_REV01!$AD:$AH),5,0),"---")</f>
        <v>---</v>
      </c>
      <c r="N307" s="59" t="str">
        <f>IFERROR(VLOOKUP(L307,IF($M$4="TEI0187_REV01",RAW_m_TEI0187_REV01!$AE:$AJ),6,0),"---")</f>
        <v>---</v>
      </c>
      <c r="O307" s="63" t="str">
        <f>IFERROR(VLOOKUP(L307,IF($M$4="TEI0187_REV01",RAW_m_TEI0187_REV01!$AD:$AE),2,0),"---")</f>
        <v>---</v>
      </c>
      <c r="P307" s="59" t="str">
        <f>IFERROR(VLOOKUP(O307,IF($M$4="TEI0187_REV01",RAW_m_TEI0187_REV01!$AJ:$AK),2,0),"---")</f>
        <v>---</v>
      </c>
      <c r="Q307" s="59" t="str">
        <f>IFERROR(VLOOKUP(L307,IF($M$4="TEI0187_REV01",RAW_m_TEI0187_REV01!$AD:$AF),3,0),"---")</f>
        <v>---</v>
      </c>
      <c r="R307" s="59" t="str">
        <f>IFERROR(VLOOKUP(O307,IF($M$4="TEI0187_REV01",RAW_m_TEI0187_REV01!$AE:$AG),3,0),"---")</f>
        <v>---</v>
      </c>
      <c r="S307" s="59" t="str">
        <f t="shared" si="10"/>
        <v>---</v>
      </c>
    </row>
    <row r="308" spans="2:19" ht="15" customHeight="1" x14ac:dyDescent="0.25">
      <c r="B308" s="59">
        <f t="shared" si="9"/>
        <v>303</v>
      </c>
      <c r="C308" s="60">
        <f>IFERROR(IF($C$4="TEB0187_REV01",CALC_CONN_TEB0187_REV01!U308,),"---")</f>
        <v>0</v>
      </c>
      <c r="D308" s="59">
        <f>IFERROR(IF($C$4="TEB0187_REV01",CALC_CONN_TEB0187_REV01!D308,),"---")</f>
        <v>0</v>
      </c>
      <c r="E308" s="59">
        <f>IFERROR(IF($C$4="TEB0187_REV01",CALC_CONN_TEB0187_REV01!E308,),"---")</f>
        <v>0</v>
      </c>
      <c r="F308" s="59" t="str">
        <f>IFERROR(IF(VLOOKUP($D308&amp;"-"&amp;$E308,IF($C$4="TEB0187_REV01",CALC_CONN_TEB0187_REV01!$F:$I),4,0)="--","---",IF($C$4="TEB0187_REV01",CALC_CONN_TEB0187_REV01!$G308&amp; " --&gt; " &amp;CALC_CONN_TEB0187_REV01!$I308&amp; " --&gt; ")),"---")</f>
        <v>---</v>
      </c>
      <c r="G308" s="59" t="str">
        <f>IFERROR(IF(VLOOKUP($D308&amp;"-"&amp;$E308,IF($C$4="TEB0187_REV01",CALC_CONN_TEB0187_REV01!$F:$H),3,0)="--",VLOOKUP($D308&amp;"-"&amp;$E308,IF($C$4="TEB0187_REV01",CALC_CONN_TEB0187_REV01!$F:$H),2,0),VLOOKUP($D308&amp;"-"&amp;$E308,IF($C$4="TEB0187_REV01",CALC_CONN_TEB0187_REV01!$F:$H),3,0)),"---")</f>
        <v>---</v>
      </c>
      <c r="H308" s="59" t="str">
        <f>IFERROR(VLOOKUP(G308,IF($C$4="TEB0187_REV01",CALC_CONN_TEB0187_REV01!$G:$T),14,0),"---")</f>
        <v>---</v>
      </c>
      <c r="I308" s="59" t="str">
        <f>IFERROR(VLOOKUP($D308&amp;"-"&amp;$E308,IF($C$4="TEB0187_REV01",CALC_CONN_TEB0187_REV01!$F:$K,"???"),6,0),"---")</f>
        <v>---</v>
      </c>
      <c r="J308" s="61" t="str">
        <f>IFERROR(VLOOKUP($D308&amp;"-"&amp;$E308,IF($C$4="TEB0187_REV01",CALC_CONN_TEB0187_REV01!$F:$M,"???"),8,0),"---")</f>
        <v>---</v>
      </c>
      <c r="K308" s="62" t="str">
        <f>IFERROR(VLOOKUP($D308&amp;"-"&amp;$E308,IF($C$4="TEB0187_REV01",CALC_CONN_TEB0187_REV01!$F:$N),9,0),"---")</f>
        <v>---</v>
      </c>
      <c r="L308" s="59" t="str">
        <f>IFERROR(VLOOKUP(K308,B2B!$H$3:$I$2000,2,0),"---")</f>
        <v>---</v>
      </c>
      <c r="M308" s="59" t="str">
        <f>IFERROR(VLOOKUP(L308,IF($M$4="TEI0187_REV01",RAW_m_TEI0187_REV01!$AD:$AH),5,0),"---")</f>
        <v>---</v>
      </c>
      <c r="N308" s="59" t="str">
        <f>IFERROR(VLOOKUP(L308,IF($M$4="TEI0187_REV01",RAW_m_TEI0187_REV01!$AE:$AJ),6,0),"---")</f>
        <v>---</v>
      </c>
      <c r="O308" s="63" t="str">
        <f>IFERROR(VLOOKUP(L308,IF($M$4="TEI0187_REV01",RAW_m_TEI0187_REV01!$AD:$AE),2,0),"---")</f>
        <v>---</v>
      </c>
      <c r="P308" s="59" t="str">
        <f>IFERROR(VLOOKUP(O308,IF($M$4="TEI0187_REV01",RAW_m_TEI0187_REV01!$AJ:$AK),2,0),"---")</f>
        <v>---</v>
      </c>
      <c r="Q308" s="59" t="str">
        <f>IFERROR(VLOOKUP(L308,IF($M$4="TEI0187_REV01",RAW_m_TEI0187_REV01!$AD:$AF),3,0),"---")</f>
        <v>---</v>
      </c>
      <c r="R308" s="59" t="str">
        <f>IFERROR(VLOOKUP(O308,IF($M$4="TEI0187_REV01",RAW_m_TEI0187_REV01!$AE:$AG),3,0),"---")</f>
        <v>---</v>
      </c>
      <c r="S308" s="59" t="str">
        <f t="shared" si="10"/>
        <v>---</v>
      </c>
    </row>
    <row r="309" spans="2:19" ht="15" customHeight="1" x14ac:dyDescent="0.25">
      <c r="B309" s="59">
        <f t="shared" si="9"/>
        <v>304</v>
      </c>
      <c r="C309" s="60">
        <f>IFERROR(IF($C$4="TEB0187_REV01",CALC_CONN_TEB0187_REV01!U309,),"---")</f>
        <v>0</v>
      </c>
      <c r="D309" s="59">
        <f>IFERROR(IF($C$4="TEB0187_REV01",CALC_CONN_TEB0187_REV01!D309,),"---")</f>
        <v>0</v>
      </c>
      <c r="E309" s="59">
        <f>IFERROR(IF($C$4="TEB0187_REV01",CALC_CONN_TEB0187_REV01!E309,),"---")</f>
        <v>0</v>
      </c>
      <c r="F309" s="59" t="str">
        <f>IFERROR(IF(VLOOKUP($D309&amp;"-"&amp;$E309,IF($C$4="TEB0187_REV01",CALC_CONN_TEB0187_REV01!$F:$I),4,0)="--","---",IF($C$4="TEB0187_REV01",CALC_CONN_TEB0187_REV01!$G309&amp; " --&gt; " &amp;CALC_CONN_TEB0187_REV01!$I309&amp; " --&gt; ")),"---")</f>
        <v>---</v>
      </c>
      <c r="G309" s="59" t="str">
        <f>IFERROR(IF(VLOOKUP($D309&amp;"-"&amp;$E309,IF($C$4="TEB0187_REV01",CALC_CONN_TEB0187_REV01!$F:$H),3,0)="--",VLOOKUP($D309&amp;"-"&amp;$E309,IF($C$4="TEB0187_REV01",CALC_CONN_TEB0187_REV01!$F:$H),2,0),VLOOKUP($D309&amp;"-"&amp;$E309,IF($C$4="TEB0187_REV01",CALC_CONN_TEB0187_REV01!$F:$H),3,0)),"---")</f>
        <v>---</v>
      </c>
      <c r="H309" s="59" t="str">
        <f>IFERROR(VLOOKUP(G309,IF($C$4="TEB0187_REV01",CALC_CONN_TEB0187_REV01!$G:$T),14,0),"---")</f>
        <v>---</v>
      </c>
      <c r="I309" s="59" t="str">
        <f>IFERROR(VLOOKUP($D309&amp;"-"&amp;$E309,IF($C$4="TEB0187_REV01",CALC_CONN_TEB0187_REV01!$F:$K,"???"),6,0),"---")</f>
        <v>---</v>
      </c>
      <c r="J309" s="61" t="str">
        <f>IFERROR(VLOOKUP($D309&amp;"-"&amp;$E309,IF($C$4="TEB0187_REV01",CALC_CONN_TEB0187_REV01!$F:$M,"???"),8,0),"---")</f>
        <v>---</v>
      </c>
      <c r="K309" s="62" t="str">
        <f>IFERROR(VLOOKUP($D309&amp;"-"&amp;$E309,IF($C$4="TEB0187_REV01",CALC_CONN_TEB0187_REV01!$F:$N),9,0),"---")</f>
        <v>---</v>
      </c>
      <c r="L309" s="59" t="str">
        <f>IFERROR(VLOOKUP(K309,B2B!$H$3:$I$2000,2,0),"---")</f>
        <v>---</v>
      </c>
      <c r="M309" s="59" t="str">
        <f>IFERROR(VLOOKUP(L309,IF($M$4="TEI0187_REV01",RAW_m_TEI0187_REV01!$AD:$AH),5,0),"---")</f>
        <v>---</v>
      </c>
      <c r="N309" s="59" t="str">
        <f>IFERROR(VLOOKUP(L309,IF($M$4="TEI0187_REV01",RAW_m_TEI0187_REV01!$AE:$AJ),6,0),"---")</f>
        <v>---</v>
      </c>
      <c r="O309" s="63" t="str">
        <f>IFERROR(VLOOKUP(L309,IF($M$4="TEI0187_REV01",RAW_m_TEI0187_REV01!$AD:$AE),2,0),"---")</f>
        <v>---</v>
      </c>
      <c r="P309" s="59" t="str">
        <f>IFERROR(VLOOKUP(O309,IF($M$4="TEI0187_REV01",RAW_m_TEI0187_REV01!$AJ:$AK),2,0),"---")</f>
        <v>---</v>
      </c>
      <c r="Q309" s="59" t="str">
        <f>IFERROR(VLOOKUP(L309,IF($M$4="TEI0187_REV01",RAW_m_TEI0187_REV01!$AD:$AF),3,0),"---")</f>
        <v>---</v>
      </c>
      <c r="R309" s="59" t="str">
        <f>IFERROR(VLOOKUP(O309,IF($M$4="TEI0187_REV01",RAW_m_TEI0187_REV01!$AE:$AG),3,0),"---")</f>
        <v>---</v>
      </c>
      <c r="S309" s="59" t="str">
        <f t="shared" si="10"/>
        <v>---</v>
      </c>
    </row>
    <row r="310" spans="2:19" ht="15" customHeight="1" x14ac:dyDescent="0.25">
      <c r="B310" s="59">
        <f t="shared" si="9"/>
        <v>305</v>
      </c>
      <c r="C310" s="60">
        <f>IFERROR(IF($C$4="TEB0187_REV01",CALC_CONN_TEB0187_REV01!U310,),"---")</f>
        <v>0</v>
      </c>
      <c r="D310" s="59">
        <f>IFERROR(IF($C$4="TEB0187_REV01",CALC_CONN_TEB0187_REV01!D310,),"---")</f>
        <v>0</v>
      </c>
      <c r="E310" s="59">
        <f>IFERROR(IF($C$4="TEB0187_REV01",CALC_CONN_TEB0187_REV01!E310,),"---")</f>
        <v>0</v>
      </c>
      <c r="F310" s="59" t="str">
        <f>IFERROR(IF(VLOOKUP($D310&amp;"-"&amp;$E310,IF($C$4="TEB0187_REV01",CALC_CONN_TEB0187_REV01!$F:$I),4,0)="--","---",IF($C$4="TEB0187_REV01",CALC_CONN_TEB0187_REV01!$G310&amp; " --&gt; " &amp;CALC_CONN_TEB0187_REV01!$I310&amp; " --&gt; ")),"---")</f>
        <v>---</v>
      </c>
      <c r="G310" s="59" t="str">
        <f>IFERROR(IF(VLOOKUP($D310&amp;"-"&amp;$E310,IF($C$4="TEB0187_REV01",CALC_CONN_TEB0187_REV01!$F:$H),3,0)="--",VLOOKUP($D310&amp;"-"&amp;$E310,IF($C$4="TEB0187_REV01",CALC_CONN_TEB0187_REV01!$F:$H),2,0),VLOOKUP($D310&amp;"-"&amp;$E310,IF($C$4="TEB0187_REV01",CALC_CONN_TEB0187_REV01!$F:$H),3,0)),"---")</f>
        <v>---</v>
      </c>
      <c r="H310" s="59" t="str">
        <f>IFERROR(VLOOKUP(G310,IF($C$4="TEB0187_REV01",CALC_CONN_TEB0187_REV01!$G:$T),14,0),"---")</f>
        <v>---</v>
      </c>
      <c r="I310" s="59" t="str">
        <f>IFERROR(VLOOKUP($D310&amp;"-"&amp;$E310,IF($C$4="TEB0187_REV01",CALC_CONN_TEB0187_REV01!$F:$K,"???"),6,0),"---")</f>
        <v>---</v>
      </c>
      <c r="J310" s="61" t="str">
        <f>IFERROR(VLOOKUP($D310&amp;"-"&amp;$E310,IF($C$4="TEB0187_REV01",CALC_CONN_TEB0187_REV01!$F:$M,"???"),8,0),"---")</f>
        <v>---</v>
      </c>
      <c r="K310" s="62" t="str">
        <f>IFERROR(VLOOKUP($D310&amp;"-"&amp;$E310,IF($C$4="TEB0187_REV01",CALC_CONN_TEB0187_REV01!$F:$N),9,0),"---")</f>
        <v>---</v>
      </c>
      <c r="L310" s="59" t="str">
        <f>IFERROR(VLOOKUP(K310,B2B!$H$3:$I$2000,2,0),"---")</f>
        <v>---</v>
      </c>
      <c r="M310" s="59" t="str">
        <f>IFERROR(VLOOKUP(L310,IF($M$4="TEI0187_REV01",RAW_m_TEI0187_REV01!$AD:$AH),5,0),"---")</f>
        <v>---</v>
      </c>
      <c r="N310" s="59" t="str">
        <f>IFERROR(VLOOKUP(L310,IF($M$4="TEI0187_REV01",RAW_m_TEI0187_REV01!$AE:$AJ),6,0),"---")</f>
        <v>---</v>
      </c>
      <c r="O310" s="63" t="str">
        <f>IFERROR(VLOOKUP(L310,IF($M$4="TEI0187_REV01",RAW_m_TEI0187_REV01!$AD:$AE),2,0),"---")</f>
        <v>---</v>
      </c>
      <c r="P310" s="59" t="str">
        <f>IFERROR(VLOOKUP(O310,IF($M$4="TEI0187_REV01",RAW_m_TEI0187_REV01!$AJ:$AK),2,0),"---")</f>
        <v>---</v>
      </c>
      <c r="Q310" s="59" t="str">
        <f>IFERROR(VLOOKUP(L310,IF($M$4="TEI0187_REV01",RAW_m_TEI0187_REV01!$AD:$AF),3,0),"---")</f>
        <v>---</v>
      </c>
      <c r="R310" s="59" t="str">
        <f>IFERROR(VLOOKUP(O310,IF($M$4="TEI0187_REV01",RAW_m_TEI0187_REV01!$AE:$AG),3,0),"---")</f>
        <v>---</v>
      </c>
      <c r="S310" s="59" t="str">
        <f t="shared" si="10"/>
        <v>---</v>
      </c>
    </row>
    <row r="311" spans="2:19" ht="15" customHeight="1" x14ac:dyDescent="0.25">
      <c r="B311" s="59">
        <f t="shared" si="9"/>
        <v>306</v>
      </c>
      <c r="C311" s="60">
        <f>IFERROR(IF($C$4="TEB0187_REV01",CALC_CONN_TEB0187_REV01!U311,),"---")</f>
        <v>0</v>
      </c>
      <c r="D311" s="59">
        <f>IFERROR(IF($C$4="TEB0187_REV01",CALC_CONN_TEB0187_REV01!D311,),"---")</f>
        <v>0</v>
      </c>
      <c r="E311" s="59">
        <f>IFERROR(IF($C$4="TEB0187_REV01",CALC_CONN_TEB0187_REV01!E311,),"---")</f>
        <v>0</v>
      </c>
      <c r="F311" s="59" t="str">
        <f>IFERROR(IF(VLOOKUP($D311&amp;"-"&amp;$E311,IF($C$4="TEB0187_REV01",CALC_CONN_TEB0187_REV01!$F:$I),4,0)="--","---",IF($C$4="TEB0187_REV01",CALC_CONN_TEB0187_REV01!$G311&amp; " --&gt; " &amp;CALC_CONN_TEB0187_REV01!$I311&amp; " --&gt; ")),"---")</f>
        <v>---</v>
      </c>
      <c r="G311" s="59" t="str">
        <f>IFERROR(IF(VLOOKUP($D311&amp;"-"&amp;$E311,IF($C$4="TEB0187_REV01",CALC_CONN_TEB0187_REV01!$F:$H),3,0)="--",VLOOKUP($D311&amp;"-"&amp;$E311,IF($C$4="TEB0187_REV01",CALC_CONN_TEB0187_REV01!$F:$H),2,0),VLOOKUP($D311&amp;"-"&amp;$E311,IF($C$4="TEB0187_REV01",CALC_CONN_TEB0187_REV01!$F:$H),3,0)),"---")</f>
        <v>---</v>
      </c>
      <c r="H311" s="59" t="str">
        <f>IFERROR(VLOOKUP(G311,IF($C$4="TEB0187_REV01",CALC_CONN_TEB0187_REV01!$G:$T),14,0),"---")</f>
        <v>---</v>
      </c>
      <c r="I311" s="59" t="str">
        <f>IFERROR(VLOOKUP($D311&amp;"-"&amp;$E311,IF($C$4="TEB0187_REV01",CALC_CONN_TEB0187_REV01!$F:$K,"???"),6,0),"---")</f>
        <v>---</v>
      </c>
      <c r="J311" s="61" t="str">
        <f>IFERROR(VLOOKUP($D311&amp;"-"&amp;$E311,IF($C$4="TEB0187_REV01",CALC_CONN_TEB0187_REV01!$F:$M,"???"),8,0),"---")</f>
        <v>---</v>
      </c>
      <c r="K311" s="62" t="str">
        <f>IFERROR(VLOOKUP($D311&amp;"-"&amp;$E311,IF($C$4="TEB0187_REV01",CALC_CONN_TEB0187_REV01!$F:$N),9,0),"---")</f>
        <v>---</v>
      </c>
      <c r="L311" s="59" t="str">
        <f>IFERROR(VLOOKUP(K311,B2B!$H$3:$I$2000,2,0),"---")</f>
        <v>---</v>
      </c>
      <c r="M311" s="59" t="str">
        <f>IFERROR(VLOOKUP(L311,IF($M$4="TEI0187_REV01",RAW_m_TEI0187_REV01!$AD:$AH),5,0),"---")</f>
        <v>---</v>
      </c>
      <c r="N311" s="59" t="str">
        <f>IFERROR(VLOOKUP(L311,IF($M$4="TEI0187_REV01",RAW_m_TEI0187_REV01!$AE:$AJ),6,0),"---")</f>
        <v>---</v>
      </c>
      <c r="O311" s="63" t="str">
        <f>IFERROR(VLOOKUP(L311,IF($M$4="TEI0187_REV01",RAW_m_TEI0187_REV01!$AD:$AE),2,0),"---")</f>
        <v>---</v>
      </c>
      <c r="P311" s="59" t="str">
        <f>IFERROR(VLOOKUP(O311,IF($M$4="TEI0187_REV01",RAW_m_TEI0187_REV01!$AJ:$AK),2,0),"---")</f>
        <v>---</v>
      </c>
      <c r="Q311" s="59" t="str">
        <f>IFERROR(VLOOKUP(L311,IF($M$4="TEI0187_REV01",RAW_m_TEI0187_REV01!$AD:$AF),3,0),"---")</f>
        <v>---</v>
      </c>
      <c r="R311" s="59" t="str">
        <f>IFERROR(VLOOKUP(O311,IF($M$4="TEI0187_REV01",RAW_m_TEI0187_REV01!$AE:$AG),3,0),"---")</f>
        <v>---</v>
      </c>
      <c r="S311" s="59" t="str">
        <f t="shared" si="10"/>
        <v>---</v>
      </c>
    </row>
    <row r="312" spans="2:19" ht="15" customHeight="1" x14ac:dyDescent="0.25">
      <c r="B312" s="59">
        <f t="shared" si="9"/>
        <v>307</v>
      </c>
      <c r="C312" s="60">
        <f>IFERROR(IF($C$4="TEB0187_REV01",CALC_CONN_TEB0187_REV01!U312,),"---")</f>
        <v>0</v>
      </c>
      <c r="D312" s="59">
        <f>IFERROR(IF($C$4="TEB0187_REV01",CALC_CONN_TEB0187_REV01!D312,),"---")</f>
        <v>0</v>
      </c>
      <c r="E312" s="59">
        <f>IFERROR(IF($C$4="TEB0187_REV01",CALC_CONN_TEB0187_REV01!E312,),"---")</f>
        <v>0</v>
      </c>
      <c r="F312" s="59" t="str">
        <f>IFERROR(IF(VLOOKUP($D312&amp;"-"&amp;$E312,IF($C$4="TEB0187_REV01",CALC_CONN_TEB0187_REV01!$F:$I),4,0)="--","---",IF($C$4="TEB0187_REV01",CALC_CONN_TEB0187_REV01!$G312&amp; " --&gt; " &amp;CALC_CONN_TEB0187_REV01!$I312&amp; " --&gt; ")),"---")</f>
        <v>---</v>
      </c>
      <c r="G312" s="59" t="str">
        <f>IFERROR(IF(VLOOKUP($D312&amp;"-"&amp;$E312,IF($C$4="TEB0187_REV01",CALC_CONN_TEB0187_REV01!$F:$H),3,0)="--",VLOOKUP($D312&amp;"-"&amp;$E312,IF($C$4="TEB0187_REV01",CALC_CONN_TEB0187_REV01!$F:$H),2,0),VLOOKUP($D312&amp;"-"&amp;$E312,IF($C$4="TEB0187_REV01",CALC_CONN_TEB0187_REV01!$F:$H),3,0)),"---")</f>
        <v>---</v>
      </c>
      <c r="H312" s="59" t="str">
        <f>IFERROR(VLOOKUP(G312,IF($C$4="TEB0187_REV01",CALC_CONN_TEB0187_REV01!$G:$T),14,0),"---")</f>
        <v>---</v>
      </c>
      <c r="I312" s="59" t="str">
        <f>IFERROR(VLOOKUP($D312&amp;"-"&amp;$E312,IF($C$4="TEB0187_REV01",CALC_CONN_TEB0187_REV01!$F:$K,"???"),6,0),"---")</f>
        <v>---</v>
      </c>
      <c r="J312" s="61" t="str">
        <f>IFERROR(VLOOKUP($D312&amp;"-"&amp;$E312,IF($C$4="TEB0187_REV01",CALC_CONN_TEB0187_REV01!$F:$M,"???"),8,0),"---")</f>
        <v>---</v>
      </c>
      <c r="K312" s="62" t="str">
        <f>IFERROR(VLOOKUP($D312&amp;"-"&amp;$E312,IF($C$4="TEB0187_REV01",CALC_CONN_TEB0187_REV01!$F:$N),9,0),"---")</f>
        <v>---</v>
      </c>
      <c r="L312" s="59" t="str">
        <f>IFERROR(VLOOKUP(K312,B2B!$H$3:$I$2000,2,0),"---")</f>
        <v>---</v>
      </c>
      <c r="M312" s="59" t="str">
        <f>IFERROR(VLOOKUP(L312,IF($M$4="TEI0187_REV01",RAW_m_TEI0187_REV01!$AD:$AH),5,0),"---")</f>
        <v>---</v>
      </c>
      <c r="N312" s="59" t="str">
        <f>IFERROR(VLOOKUP(L312,IF($M$4="TEI0187_REV01",RAW_m_TEI0187_REV01!$AE:$AJ),6,0),"---")</f>
        <v>---</v>
      </c>
      <c r="O312" s="63" t="str">
        <f>IFERROR(VLOOKUP(L312,IF($M$4="TEI0187_REV01",RAW_m_TEI0187_REV01!$AD:$AE),2,0),"---")</f>
        <v>---</v>
      </c>
      <c r="P312" s="59" t="str">
        <f>IFERROR(VLOOKUP(O312,IF($M$4="TEI0187_REV01",RAW_m_TEI0187_REV01!$AJ:$AK),2,0),"---")</f>
        <v>---</v>
      </c>
      <c r="Q312" s="59" t="str">
        <f>IFERROR(VLOOKUP(L312,IF($M$4="TEI0187_REV01",RAW_m_TEI0187_REV01!$AD:$AF),3,0),"---")</f>
        <v>---</v>
      </c>
      <c r="R312" s="59" t="str">
        <f>IFERROR(VLOOKUP(O312,IF($M$4="TEI0187_REV01",RAW_m_TEI0187_REV01!$AE:$AG),3,0),"---")</f>
        <v>---</v>
      </c>
      <c r="S312" s="59" t="str">
        <f t="shared" si="10"/>
        <v>---</v>
      </c>
    </row>
    <row r="313" spans="2:19" ht="15" customHeight="1" x14ac:dyDescent="0.25">
      <c r="B313" s="59">
        <f t="shared" si="9"/>
        <v>308</v>
      </c>
      <c r="C313" s="60">
        <f>IFERROR(IF($C$4="TEB0187_REV01",CALC_CONN_TEB0187_REV01!U313,),"---")</f>
        <v>0</v>
      </c>
      <c r="D313" s="59">
        <f>IFERROR(IF($C$4="TEB0187_REV01",CALC_CONN_TEB0187_REV01!D313,),"---")</f>
        <v>0</v>
      </c>
      <c r="E313" s="59">
        <f>IFERROR(IF($C$4="TEB0187_REV01",CALC_CONN_TEB0187_REV01!E313,),"---")</f>
        <v>0</v>
      </c>
      <c r="F313" s="59" t="str">
        <f>IFERROR(IF(VLOOKUP($D313&amp;"-"&amp;$E313,IF($C$4="TEB0187_REV01",CALC_CONN_TEB0187_REV01!$F:$I),4,0)="--","---",IF($C$4="TEB0187_REV01",CALC_CONN_TEB0187_REV01!$G313&amp; " --&gt; " &amp;CALC_CONN_TEB0187_REV01!$I313&amp; " --&gt; ")),"---")</f>
        <v>---</v>
      </c>
      <c r="G313" s="59" t="str">
        <f>IFERROR(IF(VLOOKUP($D313&amp;"-"&amp;$E313,IF($C$4="TEB0187_REV01",CALC_CONN_TEB0187_REV01!$F:$H),3,0)="--",VLOOKUP($D313&amp;"-"&amp;$E313,IF($C$4="TEB0187_REV01",CALC_CONN_TEB0187_REV01!$F:$H),2,0),VLOOKUP($D313&amp;"-"&amp;$E313,IF($C$4="TEB0187_REV01",CALC_CONN_TEB0187_REV01!$F:$H),3,0)),"---")</f>
        <v>---</v>
      </c>
      <c r="H313" s="59" t="str">
        <f>IFERROR(VLOOKUP(G313,IF($C$4="TEB0187_REV01",CALC_CONN_TEB0187_REV01!$G:$T),14,0),"---")</f>
        <v>---</v>
      </c>
      <c r="I313" s="59" t="str">
        <f>IFERROR(VLOOKUP($D313&amp;"-"&amp;$E313,IF($C$4="TEB0187_REV01",CALC_CONN_TEB0187_REV01!$F:$K,"???"),6,0),"---")</f>
        <v>---</v>
      </c>
      <c r="J313" s="61" t="str">
        <f>IFERROR(VLOOKUP($D313&amp;"-"&amp;$E313,IF($C$4="TEB0187_REV01",CALC_CONN_TEB0187_REV01!$F:$M,"???"),8,0),"---")</f>
        <v>---</v>
      </c>
      <c r="K313" s="62" t="str">
        <f>IFERROR(VLOOKUP($D313&amp;"-"&amp;$E313,IF($C$4="TEB0187_REV01",CALC_CONN_TEB0187_REV01!$F:$N),9,0),"---")</f>
        <v>---</v>
      </c>
      <c r="L313" s="59" t="str">
        <f>IFERROR(VLOOKUP(K313,B2B!$H$3:$I$2000,2,0),"---")</f>
        <v>---</v>
      </c>
      <c r="M313" s="59" t="str">
        <f>IFERROR(VLOOKUP(L313,IF($M$4="TEI0187_REV01",RAW_m_TEI0187_REV01!$AD:$AH),5,0),"---")</f>
        <v>---</v>
      </c>
      <c r="N313" s="59" t="str">
        <f>IFERROR(VLOOKUP(L313,IF($M$4="TEI0187_REV01",RAW_m_TEI0187_REV01!$AE:$AJ),6,0),"---")</f>
        <v>---</v>
      </c>
      <c r="O313" s="63" t="str">
        <f>IFERROR(VLOOKUP(L313,IF($M$4="TEI0187_REV01",RAW_m_TEI0187_REV01!$AD:$AE),2,0),"---")</f>
        <v>---</v>
      </c>
      <c r="P313" s="59" t="str">
        <f>IFERROR(VLOOKUP(O313,IF($M$4="TEI0187_REV01",RAW_m_TEI0187_REV01!$AJ:$AK),2,0),"---")</f>
        <v>---</v>
      </c>
      <c r="Q313" s="59" t="str">
        <f>IFERROR(VLOOKUP(L313,IF($M$4="TEI0187_REV01",RAW_m_TEI0187_REV01!$AD:$AF),3,0),"---")</f>
        <v>---</v>
      </c>
      <c r="R313" s="59" t="str">
        <f>IFERROR(VLOOKUP(O313,IF($M$4="TEI0187_REV01",RAW_m_TEI0187_REV01!$AE:$AG),3,0),"---")</f>
        <v>---</v>
      </c>
      <c r="S313" s="59" t="str">
        <f t="shared" si="10"/>
        <v>---</v>
      </c>
    </row>
    <row r="314" spans="2:19" ht="15" customHeight="1" x14ac:dyDescent="0.25">
      <c r="B314" s="59">
        <f t="shared" si="9"/>
        <v>309</v>
      </c>
      <c r="C314" s="60">
        <f>IFERROR(IF($C$4="TEB0187_REV01",CALC_CONN_TEB0187_REV01!U314,),"---")</f>
        <v>0</v>
      </c>
      <c r="D314" s="59">
        <f>IFERROR(IF($C$4="TEB0187_REV01",CALC_CONN_TEB0187_REV01!D314,),"---")</f>
        <v>0</v>
      </c>
      <c r="E314" s="59">
        <f>IFERROR(IF($C$4="TEB0187_REV01",CALC_CONN_TEB0187_REV01!E314,),"---")</f>
        <v>0</v>
      </c>
      <c r="F314" s="59" t="str">
        <f>IFERROR(IF(VLOOKUP($D314&amp;"-"&amp;$E314,IF($C$4="TEB0187_REV01",CALC_CONN_TEB0187_REV01!$F:$I),4,0)="--","---",IF($C$4="TEB0187_REV01",CALC_CONN_TEB0187_REV01!$G314&amp; " --&gt; " &amp;CALC_CONN_TEB0187_REV01!$I314&amp; " --&gt; ")),"---")</f>
        <v>---</v>
      </c>
      <c r="G314" s="59" t="str">
        <f>IFERROR(IF(VLOOKUP($D314&amp;"-"&amp;$E314,IF($C$4="TEB0187_REV01",CALC_CONN_TEB0187_REV01!$F:$H),3,0)="--",VLOOKUP($D314&amp;"-"&amp;$E314,IF($C$4="TEB0187_REV01",CALC_CONN_TEB0187_REV01!$F:$H),2,0),VLOOKUP($D314&amp;"-"&amp;$E314,IF($C$4="TEB0187_REV01",CALC_CONN_TEB0187_REV01!$F:$H),3,0)),"---")</f>
        <v>---</v>
      </c>
      <c r="H314" s="59" t="str">
        <f>IFERROR(VLOOKUP(G314,IF($C$4="TEB0187_REV01",CALC_CONN_TEB0187_REV01!$G:$T),14,0),"---")</f>
        <v>---</v>
      </c>
      <c r="I314" s="59" t="str">
        <f>IFERROR(VLOOKUP($D314&amp;"-"&amp;$E314,IF($C$4="TEB0187_REV01",CALC_CONN_TEB0187_REV01!$F:$K,"???"),6,0),"---")</f>
        <v>---</v>
      </c>
      <c r="J314" s="61" t="str">
        <f>IFERROR(VLOOKUP($D314&amp;"-"&amp;$E314,IF($C$4="TEB0187_REV01",CALC_CONN_TEB0187_REV01!$F:$M,"???"),8,0),"---")</f>
        <v>---</v>
      </c>
      <c r="K314" s="62" t="str">
        <f>IFERROR(VLOOKUP($D314&amp;"-"&amp;$E314,IF($C$4="TEB0187_REV01",CALC_CONN_TEB0187_REV01!$F:$N),9,0),"---")</f>
        <v>---</v>
      </c>
      <c r="L314" s="59" t="str">
        <f>IFERROR(VLOOKUP(K314,B2B!$H$3:$I$2000,2,0),"---")</f>
        <v>---</v>
      </c>
      <c r="M314" s="59" t="str">
        <f>IFERROR(VLOOKUP(L314,IF($M$4="TEI0187_REV01",RAW_m_TEI0187_REV01!$AD:$AH),5,0),"---")</f>
        <v>---</v>
      </c>
      <c r="N314" s="59" t="str">
        <f>IFERROR(VLOOKUP(L314,IF($M$4="TEI0187_REV01",RAW_m_TEI0187_REV01!$AE:$AJ),6,0),"---")</f>
        <v>---</v>
      </c>
      <c r="O314" s="63" t="str">
        <f>IFERROR(VLOOKUP(L314,IF($M$4="TEI0187_REV01",RAW_m_TEI0187_REV01!$AD:$AE),2,0),"---")</f>
        <v>---</v>
      </c>
      <c r="P314" s="59" t="str">
        <f>IFERROR(VLOOKUP(O314,IF($M$4="TEI0187_REV01",RAW_m_TEI0187_REV01!$AJ:$AK),2,0),"---")</f>
        <v>---</v>
      </c>
      <c r="Q314" s="59" t="str">
        <f>IFERROR(VLOOKUP(L314,IF($M$4="TEI0187_REV01",RAW_m_TEI0187_REV01!$AD:$AF),3,0),"---")</f>
        <v>---</v>
      </c>
      <c r="R314" s="59" t="str">
        <f>IFERROR(VLOOKUP(O314,IF($M$4="TEI0187_REV01",RAW_m_TEI0187_REV01!$AE:$AG),3,0),"---")</f>
        <v>---</v>
      </c>
      <c r="S314" s="59" t="str">
        <f t="shared" si="10"/>
        <v>---</v>
      </c>
    </row>
    <row r="315" spans="2:19" ht="15" customHeight="1" x14ac:dyDescent="0.25">
      <c r="B315" s="59">
        <f t="shared" si="9"/>
        <v>310</v>
      </c>
      <c r="C315" s="60">
        <f>IFERROR(IF($C$4="TEB0187_REV01",CALC_CONN_TEB0187_REV01!U315,),"---")</f>
        <v>0</v>
      </c>
      <c r="D315" s="59">
        <f>IFERROR(IF($C$4="TEB0187_REV01",CALC_CONN_TEB0187_REV01!D315,),"---")</f>
        <v>0</v>
      </c>
      <c r="E315" s="59">
        <f>IFERROR(IF($C$4="TEB0187_REV01",CALC_CONN_TEB0187_REV01!E315,),"---")</f>
        <v>0</v>
      </c>
      <c r="F315" s="59" t="str">
        <f>IFERROR(IF(VLOOKUP($D315&amp;"-"&amp;$E315,IF($C$4="TEB0187_REV01",CALC_CONN_TEB0187_REV01!$F:$I),4,0)="--","---",IF($C$4="TEB0187_REV01",CALC_CONN_TEB0187_REV01!$G315&amp; " --&gt; " &amp;CALC_CONN_TEB0187_REV01!$I315&amp; " --&gt; ")),"---")</f>
        <v>---</v>
      </c>
      <c r="G315" s="59" t="str">
        <f>IFERROR(IF(VLOOKUP($D315&amp;"-"&amp;$E315,IF($C$4="TEB0187_REV01",CALC_CONN_TEB0187_REV01!$F:$H),3,0)="--",VLOOKUP($D315&amp;"-"&amp;$E315,IF($C$4="TEB0187_REV01",CALC_CONN_TEB0187_REV01!$F:$H),2,0),VLOOKUP($D315&amp;"-"&amp;$E315,IF($C$4="TEB0187_REV01",CALC_CONN_TEB0187_REV01!$F:$H),3,0)),"---")</f>
        <v>---</v>
      </c>
      <c r="H315" s="59" t="str">
        <f>IFERROR(VLOOKUP(G315,IF($C$4="TEB0187_REV01",CALC_CONN_TEB0187_REV01!$G:$T),14,0),"---")</f>
        <v>---</v>
      </c>
      <c r="I315" s="59" t="str">
        <f>IFERROR(VLOOKUP($D315&amp;"-"&amp;$E315,IF($C$4="TEB0187_REV01",CALC_CONN_TEB0187_REV01!$F:$K,"???"),6,0),"---")</f>
        <v>---</v>
      </c>
      <c r="J315" s="61" t="str">
        <f>IFERROR(VLOOKUP($D315&amp;"-"&amp;$E315,IF($C$4="TEB0187_REV01",CALC_CONN_TEB0187_REV01!$F:$M,"???"),8,0),"---")</f>
        <v>---</v>
      </c>
      <c r="K315" s="62" t="str">
        <f>IFERROR(VLOOKUP($D315&amp;"-"&amp;$E315,IF($C$4="TEB0187_REV01",CALC_CONN_TEB0187_REV01!$F:$N),9,0),"---")</f>
        <v>---</v>
      </c>
      <c r="L315" s="59" t="str">
        <f>IFERROR(VLOOKUP(K315,B2B!$H$3:$I$2000,2,0),"---")</f>
        <v>---</v>
      </c>
      <c r="M315" s="59" t="str">
        <f>IFERROR(VLOOKUP(L315,IF($M$4="TEI0187_REV01",RAW_m_TEI0187_REV01!$AD:$AH),5,0),"---")</f>
        <v>---</v>
      </c>
      <c r="N315" s="59" t="str">
        <f>IFERROR(VLOOKUP(L315,IF($M$4="TEI0187_REV01",RAW_m_TEI0187_REV01!$AE:$AJ),6,0),"---")</f>
        <v>---</v>
      </c>
      <c r="O315" s="63" t="str">
        <f>IFERROR(VLOOKUP(L315,IF($M$4="TEI0187_REV01",RAW_m_TEI0187_REV01!$AD:$AE),2,0),"---")</f>
        <v>---</v>
      </c>
      <c r="P315" s="59" t="str">
        <f>IFERROR(VLOOKUP(O315,IF($M$4="TEI0187_REV01",RAW_m_TEI0187_REV01!$AJ:$AK),2,0),"---")</f>
        <v>---</v>
      </c>
      <c r="Q315" s="59" t="str">
        <f>IFERROR(VLOOKUP(L315,IF($M$4="TEI0187_REV01",RAW_m_TEI0187_REV01!$AD:$AF),3,0),"---")</f>
        <v>---</v>
      </c>
      <c r="R315" s="59" t="str">
        <f>IFERROR(VLOOKUP(O315,IF($M$4="TEI0187_REV01",RAW_m_TEI0187_REV01!$AE:$AG),3,0),"---")</f>
        <v>---</v>
      </c>
      <c r="S315" s="59" t="str">
        <f t="shared" si="10"/>
        <v>---</v>
      </c>
    </row>
    <row r="316" spans="2:19" ht="15" customHeight="1" x14ac:dyDescent="0.25">
      <c r="B316" s="59">
        <f t="shared" si="9"/>
        <v>311</v>
      </c>
      <c r="C316" s="60">
        <f>IFERROR(IF($C$4="TEB0187_REV01",CALC_CONN_TEB0187_REV01!U316,),"---")</f>
        <v>0</v>
      </c>
      <c r="D316" s="59">
        <f>IFERROR(IF($C$4="TEB0187_REV01",CALC_CONN_TEB0187_REV01!D316,),"---")</f>
        <v>0</v>
      </c>
      <c r="E316" s="59">
        <f>IFERROR(IF($C$4="TEB0187_REV01",CALC_CONN_TEB0187_REV01!E316,),"---")</f>
        <v>0</v>
      </c>
      <c r="F316" s="59" t="str">
        <f>IFERROR(IF(VLOOKUP($D316&amp;"-"&amp;$E316,IF($C$4="TEB0187_REV01",CALC_CONN_TEB0187_REV01!$F:$I),4,0)="--","---",IF($C$4="TEB0187_REV01",CALC_CONN_TEB0187_REV01!$G316&amp; " --&gt; " &amp;CALC_CONN_TEB0187_REV01!$I316&amp; " --&gt; ")),"---")</f>
        <v>---</v>
      </c>
      <c r="G316" s="59" t="str">
        <f>IFERROR(IF(VLOOKUP($D316&amp;"-"&amp;$E316,IF($C$4="TEB0187_REV01",CALC_CONN_TEB0187_REV01!$F:$H),3,0)="--",VLOOKUP($D316&amp;"-"&amp;$E316,IF($C$4="TEB0187_REV01",CALC_CONN_TEB0187_REV01!$F:$H),2,0),VLOOKUP($D316&amp;"-"&amp;$E316,IF($C$4="TEB0187_REV01",CALC_CONN_TEB0187_REV01!$F:$H),3,0)),"---")</f>
        <v>---</v>
      </c>
      <c r="H316" s="59" t="str">
        <f>IFERROR(VLOOKUP(G316,IF($C$4="TEB0187_REV01",CALC_CONN_TEB0187_REV01!$G:$T),14,0),"---")</f>
        <v>---</v>
      </c>
      <c r="I316" s="59" t="str">
        <f>IFERROR(VLOOKUP($D316&amp;"-"&amp;$E316,IF($C$4="TEB0187_REV01",CALC_CONN_TEB0187_REV01!$F:$K,"???"),6,0),"---")</f>
        <v>---</v>
      </c>
      <c r="J316" s="61" t="str">
        <f>IFERROR(VLOOKUP($D316&amp;"-"&amp;$E316,IF($C$4="TEB0187_REV01",CALC_CONN_TEB0187_REV01!$F:$M,"???"),8,0),"---")</f>
        <v>---</v>
      </c>
      <c r="K316" s="62" t="str">
        <f>IFERROR(VLOOKUP($D316&amp;"-"&amp;$E316,IF($C$4="TEB0187_REV01",CALC_CONN_TEB0187_REV01!$F:$N),9,0),"---")</f>
        <v>---</v>
      </c>
      <c r="L316" s="59" t="str">
        <f>IFERROR(VLOOKUP(K316,B2B!$H$3:$I$2000,2,0),"---")</f>
        <v>---</v>
      </c>
      <c r="M316" s="59" t="str">
        <f>IFERROR(VLOOKUP(L316,IF($M$4="TEI0187_REV01",RAW_m_TEI0187_REV01!$AD:$AH),5,0),"---")</f>
        <v>---</v>
      </c>
      <c r="N316" s="59" t="str">
        <f>IFERROR(VLOOKUP(L316,IF($M$4="TEI0187_REV01",RAW_m_TEI0187_REV01!$AE:$AJ),6,0),"---")</f>
        <v>---</v>
      </c>
      <c r="O316" s="63" t="str">
        <f>IFERROR(VLOOKUP(L316,IF($M$4="TEI0187_REV01",RAW_m_TEI0187_REV01!$AD:$AE),2,0),"---")</f>
        <v>---</v>
      </c>
      <c r="P316" s="59" t="str">
        <f>IFERROR(VLOOKUP(O316,IF($M$4="TEI0187_REV01",RAW_m_TEI0187_REV01!$AJ:$AK),2,0),"---")</f>
        <v>---</v>
      </c>
      <c r="Q316" s="59" t="str">
        <f>IFERROR(VLOOKUP(L316,IF($M$4="TEI0187_REV01",RAW_m_TEI0187_REV01!$AD:$AF),3,0),"---")</f>
        <v>---</v>
      </c>
      <c r="R316" s="59" t="str">
        <f>IFERROR(VLOOKUP(O316,IF($M$4="TEI0187_REV01",RAW_m_TEI0187_REV01!$AE:$AG),3,0),"---")</f>
        <v>---</v>
      </c>
      <c r="S316" s="59" t="str">
        <f t="shared" si="10"/>
        <v>---</v>
      </c>
    </row>
    <row r="317" spans="2:19" ht="15" customHeight="1" x14ac:dyDescent="0.25">
      <c r="B317" s="59">
        <f t="shared" si="9"/>
        <v>312</v>
      </c>
      <c r="C317" s="60">
        <f>IFERROR(IF($C$4="TEB0187_REV01",CALC_CONN_TEB0187_REV01!U317,),"---")</f>
        <v>0</v>
      </c>
      <c r="D317" s="59">
        <f>IFERROR(IF($C$4="TEB0187_REV01",CALC_CONN_TEB0187_REV01!D317,),"---")</f>
        <v>0</v>
      </c>
      <c r="E317" s="59">
        <f>IFERROR(IF($C$4="TEB0187_REV01",CALC_CONN_TEB0187_REV01!E317,),"---")</f>
        <v>0</v>
      </c>
      <c r="F317" s="59" t="str">
        <f>IFERROR(IF(VLOOKUP($D317&amp;"-"&amp;$E317,IF($C$4="TEB0187_REV01",CALC_CONN_TEB0187_REV01!$F:$I),4,0)="--","---",IF($C$4="TEB0187_REV01",CALC_CONN_TEB0187_REV01!$G317&amp; " --&gt; " &amp;CALC_CONN_TEB0187_REV01!$I317&amp; " --&gt; ")),"---")</f>
        <v>---</v>
      </c>
      <c r="G317" s="59" t="str">
        <f>IFERROR(IF(VLOOKUP($D317&amp;"-"&amp;$E317,IF($C$4="TEB0187_REV01",CALC_CONN_TEB0187_REV01!$F:$H),3,0)="--",VLOOKUP($D317&amp;"-"&amp;$E317,IF($C$4="TEB0187_REV01",CALC_CONN_TEB0187_REV01!$F:$H),2,0),VLOOKUP($D317&amp;"-"&amp;$E317,IF($C$4="TEB0187_REV01",CALC_CONN_TEB0187_REV01!$F:$H),3,0)),"---")</f>
        <v>---</v>
      </c>
      <c r="H317" s="59" t="str">
        <f>IFERROR(VLOOKUP(G317,IF($C$4="TEB0187_REV01",CALC_CONN_TEB0187_REV01!$G:$T),14,0),"---")</f>
        <v>---</v>
      </c>
      <c r="I317" s="59" t="str">
        <f>IFERROR(VLOOKUP($D317&amp;"-"&amp;$E317,IF($C$4="TEB0187_REV01",CALC_CONN_TEB0187_REV01!$F:$K,"???"),6,0),"---")</f>
        <v>---</v>
      </c>
      <c r="J317" s="61" t="str">
        <f>IFERROR(VLOOKUP($D317&amp;"-"&amp;$E317,IF($C$4="TEB0187_REV01",CALC_CONN_TEB0187_REV01!$F:$M,"???"),8,0),"---")</f>
        <v>---</v>
      </c>
      <c r="K317" s="62" t="str">
        <f>IFERROR(VLOOKUP($D317&amp;"-"&amp;$E317,IF($C$4="TEB0187_REV01",CALC_CONN_TEB0187_REV01!$F:$N),9,0),"---")</f>
        <v>---</v>
      </c>
      <c r="L317" s="59" t="str">
        <f>IFERROR(VLOOKUP(K317,B2B!$H$3:$I$2000,2,0),"---")</f>
        <v>---</v>
      </c>
      <c r="M317" s="59" t="str">
        <f>IFERROR(VLOOKUP(L317,IF($M$4="TEI0187_REV01",RAW_m_TEI0187_REV01!$AD:$AH),5,0),"---")</f>
        <v>---</v>
      </c>
      <c r="N317" s="59" t="str">
        <f>IFERROR(VLOOKUP(L317,IF($M$4="TEI0187_REV01",RAW_m_TEI0187_REV01!$AE:$AJ),6,0),"---")</f>
        <v>---</v>
      </c>
      <c r="O317" s="63" t="str">
        <f>IFERROR(VLOOKUP(L317,IF($M$4="TEI0187_REV01",RAW_m_TEI0187_REV01!$AD:$AE),2,0),"---")</f>
        <v>---</v>
      </c>
      <c r="P317" s="59" t="str">
        <f>IFERROR(VLOOKUP(O317,IF($M$4="TEI0187_REV01",RAW_m_TEI0187_REV01!$AJ:$AK),2,0),"---")</f>
        <v>---</v>
      </c>
      <c r="Q317" s="59" t="str">
        <f>IFERROR(VLOOKUP(L317,IF($M$4="TEI0187_REV01",RAW_m_TEI0187_REV01!$AD:$AF),3,0),"---")</f>
        <v>---</v>
      </c>
      <c r="R317" s="59" t="str">
        <f>IFERROR(VLOOKUP(O317,IF($M$4="TEI0187_REV01",RAW_m_TEI0187_REV01!$AE:$AG),3,0),"---")</f>
        <v>---</v>
      </c>
      <c r="S317" s="59" t="str">
        <f t="shared" si="10"/>
        <v>---</v>
      </c>
    </row>
    <row r="318" spans="2:19" ht="15" customHeight="1" x14ac:dyDescent="0.25">
      <c r="B318" s="59">
        <f t="shared" si="9"/>
        <v>313</v>
      </c>
      <c r="C318" s="60">
        <f>IFERROR(IF($C$4="TEB0187_REV01",CALC_CONN_TEB0187_REV01!U318,),"---")</f>
        <v>0</v>
      </c>
      <c r="D318" s="59">
        <f>IFERROR(IF($C$4="TEB0187_REV01",CALC_CONN_TEB0187_REV01!D318,),"---")</f>
        <v>0</v>
      </c>
      <c r="E318" s="59">
        <f>IFERROR(IF($C$4="TEB0187_REV01",CALC_CONN_TEB0187_REV01!E318,),"---")</f>
        <v>0</v>
      </c>
      <c r="F318" s="59" t="str">
        <f>IFERROR(IF(VLOOKUP($D318&amp;"-"&amp;$E318,IF($C$4="TEB0187_REV01",CALC_CONN_TEB0187_REV01!$F:$I),4,0)="--","---",IF($C$4="TEB0187_REV01",CALC_CONN_TEB0187_REV01!$G318&amp; " --&gt; " &amp;CALC_CONN_TEB0187_REV01!$I318&amp; " --&gt; ")),"---")</f>
        <v>---</v>
      </c>
      <c r="G318" s="59" t="str">
        <f>IFERROR(IF(VLOOKUP($D318&amp;"-"&amp;$E318,IF($C$4="TEB0187_REV01",CALC_CONN_TEB0187_REV01!$F:$H),3,0)="--",VLOOKUP($D318&amp;"-"&amp;$E318,IF($C$4="TEB0187_REV01",CALC_CONN_TEB0187_REV01!$F:$H),2,0),VLOOKUP($D318&amp;"-"&amp;$E318,IF($C$4="TEB0187_REV01",CALC_CONN_TEB0187_REV01!$F:$H),3,0)),"---")</f>
        <v>---</v>
      </c>
      <c r="H318" s="59" t="str">
        <f>IFERROR(VLOOKUP(G318,IF($C$4="TEB0187_REV01",CALC_CONN_TEB0187_REV01!$G:$T),14,0),"---")</f>
        <v>---</v>
      </c>
      <c r="I318" s="59" t="str">
        <f>IFERROR(VLOOKUP($D318&amp;"-"&amp;$E318,IF($C$4="TEB0187_REV01",CALC_CONN_TEB0187_REV01!$F:$K,"???"),6,0),"---")</f>
        <v>---</v>
      </c>
      <c r="J318" s="61" t="str">
        <f>IFERROR(VLOOKUP($D318&amp;"-"&amp;$E318,IF($C$4="TEB0187_REV01",CALC_CONN_TEB0187_REV01!$F:$M,"???"),8,0),"---")</f>
        <v>---</v>
      </c>
      <c r="K318" s="62" t="str">
        <f>IFERROR(VLOOKUP($D318&amp;"-"&amp;$E318,IF($C$4="TEB0187_REV01",CALC_CONN_TEB0187_REV01!$F:$N),9,0),"---")</f>
        <v>---</v>
      </c>
      <c r="L318" s="59" t="str">
        <f>IFERROR(VLOOKUP(K318,B2B!$H$3:$I$2000,2,0),"---")</f>
        <v>---</v>
      </c>
      <c r="M318" s="59" t="str">
        <f>IFERROR(VLOOKUP(L318,IF($M$4="TEI0187_REV01",RAW_m_TEI0187_REV01!$AD:$AH),5,0),"---")</f>
        <v>---</v>
      </c>
      <c r="N318" s="59" t="str">
        <f>IFERROR(VLOOKUP(L318,IF($M$4="TEI0187_REV01",RAW_m_TEI0187_REV01!$AE:$AJ),6,0),"---")</f>
        <v>---</v>
      </c>
      <c r="O318" s="63" t="str">
        <f>IFERROR(VLOOKUP(L318,IF($M$4="TEI0187_REV01",RAW_m_TEI0187_REV01!$AD:$AE),2,0),"---")</f>
        <v>---</v>
      </c>
      <c r="P318" s="59" t="str">
        <f>IFERROR(VLOOKUP(O318,IF($M$4="TEI0187_REV01",RAW_m_TEI0187_REV01!$AJ:$AK),2,0),"---")</f>
        <v>---</v>
      </c>
      <c r="Q318" s="59" t="str">
        <f>IFERROR(VLOOKUP(L318,IF($M$4="TEI0187_REV01",RAW_m_TEI0187_REV01!$AD:$AF),3,0),"---")</f>
        <v>---</v>
      </c>
      <c r="R318" s="59" t="str">
        <f>IFERROR(VLOOKUP(O318,IF($M$4="TEI0187_REV01",RAW_m_TEI0187_REV01!$AE:$AG),3,0),"---")</f>
        <v>---</v>
      </c>
      <c r="S318" s="59" t="str">
        <f t="shared" si="10"/>
        <v>---</v>
      </c>
    </row>
    <row r="319" spans="2:19" ht="15" customHeight="1" x14ac:dyDescent="0.25">
      <c r="B319" s="59">
        <f t="shared" si="9"/>
        <v>314</v>
      </c>
      <c r="C319" s="60">
        <f>IFERROR(IF($C$4="TEB0187_REV01",CALC_CONN_TEB0187_REV01!U319,),"---")</f>
        <v>0</v>
      </c>
      <c r="D319" s="59">
        <f>IFERROR(IF($C$4="TEB0187_REV01",CALC_CONN_TEB0187_REV01!D319,),"---")</f>
        <v>0</v>
      </c>
      <c r="E319" s="59">
        <f>IFERROR(IF($C$4="TEB0187_REV01",CALC_CONN_TEB0187_REV01!E319,),"---")</f>
        <v>0</v>
      </c>
      <c r="F319" s="59" t="str">
        <f>IFERROR(IF(VLOOKUP($D319&amp;"-"&amp;$E319,IF($C$4="TEB0187_REV01",CALC_CONN_TEB0187_REV01!$F:$I),4,0)="--","---",IF($C$4="TEB0187_REV01",CALC_CONN_TEB0187_REV01!$G319&amp; " --&gt; " &amp;CALC_CONN_TEB0187_REV01!$I319&amp; " --&gt; ")),"---")</f>
        <v>---</v>
      </c>
      <c r="G319" s="59" t="str">
        <f>IFERROR(IF(VLOOKUP($D319&amp;"-"&amp;$E319,IF($C$4="TEB0187_REV01",CALC_CONN_TEB0187_REV01!$F:$H),3,0)="--",VLOOKUP($D319&amp;"-"&amp;$E319,IF($C$4="TEB0187_REV01",CALC_CONN_TEB0187_REV01!$F:$H),2,0),VLOOKUP($D319&amp;"-"&amp;$E319,IF($C$4="TEB0187_REV01",CALC_CONN_TEB0187_REV01!$F:$H),3,0)),"---")</f>
        <v>---</v>
      </c>
      <c r="H319" s="59" t="str">
        <f>IFERROR(VLOOKUP(G319,IF($C$4="TEB0187_REV01",CALC_CONN_TEB0187_REV01!$G:$T),14,0),"---")</f>
        <v>---</v>
      </c>
      <c r="I319" s="59" t="str">
        <f>IFERROR(VLOOKUP($D319&amp;"-"&amp;$E319,IF($C$4="TEB0187_REV01",CALC_CONN_TEB0187_REV01!$F:$K,"???"),6,0),"---")</f>
        <v>---</v>
      </c>
      <c r="J319" s="61" t="str">
        <f>IFERROR(VLOOKUP($D319&amp;"-"&amp;$E319,IF($C$4="TEB0187_REV01",CALC_CONN_TEB0187_REV01!$F:$M,"???"),8,0),"---")</f>
        <v>---</v>
      </c>
      <c r="K319" s="62" t="str">
        <f>IFERROR(VLOOKUP($D319&amp;"-"&amp;$E319,IF($C$4="TEB0187_REV01",CALC_CONN_TEB0187_REV01!$F:$N),9,0),"---")</f>
        <v>---</v>
      </c>
      <c r="L319" s="59" t="str">
        <f>IFERROR(VLOOKUP(K319,B2B!$H$3:$I$2000,2,0),"---")</f>
        <v>---</v>
      </c>
      <c r="M319" s="59" t="str">
        <f>IFERROR(VLOOKUP(L319,IF($M$4="TEI0187_REV01",RAW_m_TEI0187_REV01!$AD:$AH),5,0),"---")</f>
        <v>---</v>
      </c>
      <c r="N319" s="59" t="str">
        <f>IFERROR(VLOOKUP(L319,IF($M$4="TEI0187_REV01",RAW_m_TEI0187_REV01!$AE:$AJ),6,0),"---")</f>
        <v>---</v>
      </c>
      <c r="O319" s="63" t="str">
        <f>IFERROR(VLOOKUP(L319,IF($M$4="TEI0187_REV01",RAW_m_TEI0187_REV01!$AD:$AE),2,0),"---")</f>
        <v>---</v>
      </c>
      <c r="P319" s="59" t="str">
        <f>IFERROR(VLOOKUP(O319,IF($M$4="TEI0187_REV01",RAW_m_TEI0187_REV01!$AJ:$AK),2,0),"---")</f>
        <v>---</v>
      </c>
      <c r="Q319" s="59" t="str">
        <f>IFERROR(VLOOKUP(L319,IF($M$4="TEI0187_REV01",RAW_m_TEI0187_REV01!$AD:$AF),3,0),"---")</f>
        <v>---</v>
      </c>
      <c r="R319" s="59" t="str">
        <f>IFERROR(VLOOKUP(O319,IF($M$4="TEI0187_REV01",RAW_m_TEI0187_REV01!$AE:$AG),3,0),"---")</f>
        <v>---</v>
      </c>
      <c r="S319" s="59" t="str">
        <f t="shared" si="10"/>
        <v>---</v>
      </c>
    </row>
    <row r="320" spans="2:19" ht="15" customHeight="1" x14ac:dyDescent="0.25">
      <c r="B320" s="59">
        <f t="shared" si="9"/>
        <v>315</v>
      </c>
      <c r="C320" s="60">
        <f>IFERROR(IF($C$4="TEB0187_REV01",CALC_CONN_TEB0187_REV01!U320,),"---")</f>
        <v>0</v>
      </c>
      <c r="D320" s="59">
        <f>IFERROR(IF($C$4="TEB0187_REV01",CALC_CONN_TEB0187_REV01!D320,),"---")</f>
        <v>0</v>
      </c>
      <c r="E320" s="59">
        <f>IFERROR(IF($C$4="TEB0187_REV01",CALC_CONN_TEB0187_REV01!E320,),"---")</f>
        <v>0</v>
      </c>
      <c r="F320" s="59" t="str">
        <f>IFERROR(IF(VLOOKUP($D320&amp;"-"&amp;$E320,IF($C$4="TEB0187_REV01",CALC_CONN_TEB0187_REV01!$F:$I),4,0)="--","---",IF($C$4="TEB0187_REV01",CALC_CONN_TEB0187_REV01!$G320&amp; " --&gt; " &amp;CALC_CONN_TEB0187_REV01!$I320&amp; " --&gt; ")),"---")</f>
        <v>---</v>
      </c>
      <c r="G320" s="59" t="str">
        <f>IFERROR(IF(VLOOKUP($D320&amp;"-"&amp;$E320,IF($C$4="TEB0187_REV01",CALC_CONN_TEB0187_REV01!$F:$H),3,0)="--",VLOOKUP($D320&amp;"-"&amp;$E320,IF($C$4="TEB0187_REV01",CALC_CONN_TEB0187_REV01!$F:$H),2,0),VLOOKUP($D320&amp;"-"&amp;$E320,IF($C$4="TEB0187_REV01",CALC_CONN_TEB0187_REV01!$F:$H),3,0)),"---")</f>
        <v>---</v>
      </c>
      <c r="H320" s="59" t="str">
        <f>IFERROR(VLOOKUP(G320,IF($C$4="TEB0187_REV01",CALC_CONN_TEB0187_REV01!$G:$T),14,0),"---")</f>
        <v>---</v>
      </c>
      <c r="I320" s="59" t="str">
        <f>IFERROR(VLOOKUP($D320&amp;"-"&amp;$E320,IF($C$4="TEB0187_REV01",CALC_CONN_TEB0187_REV01!$F:$K,"???"),6,0),"---")</f>
        <v>---</v>
      </c>
      <c r="J320" s="61" t="str">
        <f>IFERROR(VLOOKUP($D320&amp;"-"&amp;$E320,IF($C$4="TEB0187_REV01",CALC_CONN_TEB0187_REV01!$F:$M,"???"),8,0),"---")</f>
        <v>---</v>
      </c>
      <c r="K320" s="62" t="str">
        <f>IFERROR(VLOOKUP($D320&amp;"-"&amp;$E320,IF($C$4="TEB0187_REV01",CALC_CONN_TEB0187_REV01!$F:$N),9,0),"---")</f>
        <v>---</v>
      </c>
      <c r="L320" s="59" t="str">
        <f>IFERROR(VLOOKUP(K320,B2B!$H$3:$I$2000,2,0),"---")</f>
        <v>---</v>
      </c>
      <c r="M320" s="59" t="str">
        <f>IFERROR(VLOOKUP(L320,IF($M$4="TEI0187_REV01",RAW_m_TEI0187_REV01!$AD:$AH),5,0),"---")</f>
        <v>---</v>
      </c>
      <c r="N320" s="59" t="str">
        <f>IFERROR(VLOOKUP(L320,IF($M$4="TEI0187_REV01",RAW_m_TEI0187_REV01!$AE:$AJ),6,0),"---")</f>
        <v>---</v>
      </c>
      <c r="O320" s="63" t="str">
        <f>IFERROR(VLOOKUP(L320,IF($M$4="TEI0187_REV01",RAW_m_TEI0187_REV01!$AD:$AE),2,0),"---")</f>
        <v>---</v>
      </c>
      <c r="P320" s="59" t="str">
        <f>IFERROR(VLOOKUP(O320,IF($M$4="TEI0187_REV01",RAW_m_TEI0187_REV01!$AJ:$AK),2,0),"---")</f>
        <v>---</v>
      </c>
      <c r="Q320" s="59" t="str">
        <f>IFERROR(VLOOKUP(L320,IF($M$4="TEI0187_REV01",RAW_m_TEI0187_REV01!$AD:$AF),3,0),"---")</f>
        <v>---</v>
      </c>
      <c r="R320" s="59" t="str">
        <f>IFERROR(VLOOKUP(O320,IF($M$4="TEI0187_REV01",RAW_m_TEI0187_REV01!$AE:$AG),3,0),"---")</f>
        <v>---</v>
      </c>
      <c r="S320" s="59" t="str">
        <f t="shared" si="10"/>
        <v>---</v>
      </c>
    </row>
    <row r="321" spans="2:19" ht="15" customHeight="1" x14ac:dyDescent="0.25">
      <c r="B321" s="59">
        <f t="shared" si="9"/>
        <v>316</v>
      </c>
      <c r="C321" s="60">
        <f>IFERROR(IF($C$4="TEB0187_REV01",CALC_CONN_TEB0187_REV01!U321,),"---")</f>
        <v>0</v>
      </c>
      <c r="D321" s="59">
        <f>IFERROR(IF($C$4="TEB0187_REV01",CALC_CONN_TEB0187_REV01!D321,),"---")</f>
        <v>0</v>
      </c>
      <c r="E321" s="59">
        <f>IFERROR(IF($C$4="TEB0187_REV01",CALC_CONN_TEB0187_REV01!E321,),"---")</f>
        <v>0</v>
      </c>
      <c r="F321" s="59" t="str">
        <f>IFERROR(IF(VLOOKUP($D321&amp;"-"&amp;$E321,IF($C$4="TEB0187_REV01",CALC_CONN_TEB0187_REV01!$F:$I),4,0)="--","---",IF($C$4="TEB0187_REV01",CALC_CONN_TEB0187_REV01!$G321&amp; " --&gt; " &amp;CALC_CONN_TEB0187_REV01!$I321&amp; " --&gt; ")),"---")</f>
        <v>---</v>
      </c>
      <c r="G321" s="59" t="str">
        <f>IFERROR(IF(VLOOKUP($D321&amp;"-"&amp;$E321,IF($C$4="TEB0187_REV01",CALC_CONN_TEB0187_REV01!$F:$H),3,0)="--",VLOOKUP($D321&amp;"-"&amp;$E321,IF($C$4="TEB0187_REV01",CALC_CONN_TEB0187_REV01!$F:$H),2,0),VLOOKUP($D321&amp;"-"&amp;$E321,IF($C$4="TEB0187_REV01",CALC_CONN_TEB0187_REV01!$F:$H),3,0)),"---")</f>
        <v>---</v>
      </c>
      <c r="H321" s="59" t="str">
        <f>IFERROR(VLOOKUP(G321,IF($C$4="TEB0187_REV01",CALC_CONN_TEB0187_REV01!$G:$T),14,0),"---")</f>
        <v>---</v>
      </c>
      <c r="I321" s="59" t="str">
        <f>IFERROR(VLOOKUP($D321&amp;"-"&amp;$E321,IF($C$4="TEB0187_REV01",CALC_CONN_TEB0187_REV01!$F:$K,"???"),6,0),"---")</f>
        <v>---</v>
      </c>
      <c r="J321" s="61" t="str">
        <f>IFERROR(VLOOKUP($D321&amp;"-"&amp;$E321,IF($C$4="TEB0187_REV01",CALC_CONN_TEB0187_REV01!$F:$M,"???"),8,0),"---")</f>
        <v>---</v>
      </c>
      <c r="K321" s="62" t="str">
        <f>IFERROR(VLOOKUP($D321&amp;"-"&amp;$E321,IF($C$4="TEB0187_REV01",CALC_CONN_TEB0187_REV01!$F:$N),9,0),"---")</f>
        <v>---</v>
      </c>
      <c r="L321" s="59" t="str">
        <f>IFERROR(VLOOKUP(K321,B2B!$H$3:$I$2000,2,0),"---")</f>
        <v>---</v>
      </c>
      <c r="M321" s="59" t="str">
        <f>IFERROR(VLOOKUP(L321,IF($M$4="TEI0187_REV01",RAW_m_TEI0187_REV01!$AD:$AH),5,0),"---")</f>
        <v>---</v>
      </c>
      <c r="N321" s="59" t="str">
        <f>IFERROR(VLOOKUP(L321,IF($M$4="TEI0187_REV01",RAW_m_TEI0187_REV01!$AE:$AJ),6,0),"---")</f>
        <v>---</v>
      </c>
      <c r="O321" s="63" t="str">
        <f>IFERROR(VLOOKUP(L321,IF($M$4="TEI0187_REV01",RAW_m_TEI0187_REV01!$AD:$AE),2,0),"---")</f>
        <v>---</v>
      </c>
      <c r="P321" s="59" t="str">
        <f>IFERROR(VLOOKUP(O321,IF($M$4="TEI0187_REV01",RAW_m_TEI0187_REV01!$AJ:$AK),2,0),"---")</f>
        <v>---</v>
      </c>
      <c r="Q321" s="59" t="str">
        <f>IFERROR(VLOOKUP(L321,IF($M$4="TEI0187_REV01",RAW_m_TEI0187_REV01!$AD:$AF),3,0),"---")</f>
        <v>---</v>
      </c>
      <c r="R321" s="59" t="str">
        <f>IFERROR(VLOOKUP(O321,IF($M$4="TEI0187_REV01",RAW_m_TEI0187_REV01!$AE:$AG),3,0),"---")</f>
        <v>---</v>
      </c>
      <c r="S321" s="59" t="str">
        <f t="shared" si="10"/>
        <v>---</v>
      </c>
    </row>
    <row r="322" spans="2:19" ht="15" customHeight="1" x14ac:dyDescent="0.25">
      <c r="B322" s="59">
        <f t="shared" si="9"/>
        <v>317</v>
      </c>
      <c r="C322" s="60">
        <f>IFERROR(IF($C$4="TEB0187_REV01",CALC_CONN_TEB0187_REV01!U322,),"---")</f>
        <v>0</v>
      </c>
      <c r="D322" s="59">
        <f>IFERROR(IF($C$4="TEB0187_REV01",CALC_CONN_TEB0187_REV01!D322,),"---")</f>
        <v>0</v>
      </c>
      <c r="E322" s="59">
        <f>IFERROR(IF($C$4="TEB0187_REV01",CALC_CONN_TEB0187_REV01!E322,),"---")</f>
        <v>0</v>
      </c>
      <c r="F322" s="59" t="str">
        <f>IFERROR(IF(VLOOKUP($D322&amp;"-"&amp;$E322,IF($C$4="TEB0187_REV01",CALC_CONN_TEB0187_REV01!$F:$I),4,0)="--","---",IF($C$4="TEB0187_REV01",CALC_CONN_TEB0187_REV01!$G322&amp; " --&gt; " &amp;CALC_CONN_TEB0187_REV01!$I322&amp; " --&gt; ")),"---")</f>
        <v>---</v>
      </c>
      <c r="G322" s="59" t="str">
        <f>IFERROR(IF(VLOOKUP($D322&amp;"-"&amp;$E322,IF($C$4="TEB0187_REV01",CALC_CONN_TEB0187_REV01!$F:$H),3,0)="--",VLOOKUP($D322&amp;"-"&amp;$E322,IF($C$4="TEB0187_REV01",CALC_CONN_TEB0187_REV01!$F:$H),2,0),VLOOKUP($D322&amp;"-"&amp;$E322,IF($C$4="TEB0187_REV01",CALC_CONN_TEB0187_REV01!$F:$H),3,0)),"---")</f>
        <v>---</v>
      </c>
      <c r="H322" s="59" t="str">
        <f>IFERROR(VLOOKUP(G322,IF($C$4="TEB0187_REV01",CALC_CONN_TEB0187_REV01!$G:$T),14,0),"---")</f>
        <v>---</v>
      </c>
      <c r="I322" s="59" t="str">
        <f>IFERROR(VLOOKUP($D322&amp;"-"&amp;$E322,IF($C$4="TEB0187_REV01",CALC_CONN_TEB0187_REV01!$F:$K,"???"),6,0),"---")</f>
        <v>---</v>
      </c>
      <c r="J322" s="61" t="str">
        <f>IFERROR(VLOOKUP($D322&amp;"-"&amp;$E322,IF($C$4="TEB0187_REV01",CALC_CONN_TEB0187_REV01!$F:$M,"???"),8,0),"---")</f>
        <v>---</v>
      </c>
      <c r="K322" s="62" t="str">
        <f>IFERROR(VLOOKUP($D322&amp;"-"&amp;$E322,IF($C$4="TEB0187_REV01",CALC_CONN_TEB0187_REV01!$F:$N),9,0),"---")</f>
        <v>---</v>
      </c>
      <c r="L322" s="59" t="str">
        <f>IFERROR(VLOOKUP(K322,B2B!$H$3:$I$2000,2,0),"---")</f>
        <v>---</v>
      </c>
      <c r="M322" s="59" t="str">
        <f>IFERROR(VLOOKUP(L322,IF($M$4="TEI0187_REV01",RAW_m_TEI0187_REV01!$AD:$AH),5,0),"---")</f>
        <v>---</v>
      </c>
      <c r="N322" s="59" t="str">
        <f>IFERROR(VLOOKUP(L322,IF($M$4="TEI0187_REV01",RAW_m_TEI0187_REV01!$AE:$AJ),6,0),"---")</f>
        <v>---</v>
      </c>
      <c r="O322" s="63" t="str">
        <f>IFERROR(VLOOKUP(L322,IF($M$4="TEI0187_REV01",RAW_m_TEI0187_REV01!$AD:$AE),2,0),"---")</f>
        <v>---</v>
      </c>
      <c r="P322" s="59" t="str">
        <f>IFERROR(VLOOKUP(O322,IF($M$4="TEI0187_REV01",RAW_m_TEI0187_REV01!$AJ:$AK),2,0),"---")</f>
        <v>---</v>
      </c>
      <c r="Q322" s="59" t="str">
        <f>IFERROR(VLOOKUP(L322,IF($M$4="TEI0187_REV01",RAW_m_TEI0187_REV01!$AD:$AF),3,0),"---")</f>
        <v>---</v>
      </c>
      <c r="R322" s="59" t="str">
        <f>IFERROR(VLOOKUP(O322,IF($M$4="TEI0187_REV01",RAW_m_TEI0187_REV01!$AE:$AG),3,0),"---")</f>
        <v>---</v>
      </c>
      <c r="S322" s="59" t="str">
        <f t="shared" si="10"/>
        <v>---</v>
      </c>
    </row>
    <row r="323" spans="2:19" ht="15" customHeight="1" x14ac:dyDescent="0.25">
      <c r="B323" s="59">
        <f t="shared" si="9"/>
        <v>318</v>
      </c>
      <c r="C323" s="60">
        <f>IFERROR(IF($C$4="TEB0187_REV01",CALC_CONN_TEB0187_REV01!U323,),"---")</f>
        <v>0</v>
      </c>
      <c r="D323" s="59">
        <f>IFERROR(IF($C$4="TEB0187_REV01",CALC_CONN_TEB0187_REV01!D323,),"---")</f>
        <v>0</v>
      </c>
      <c r="E323" s="59">
        <f>IFERROR(IF($C$4="TEB0187_REV01",CALC_CONN_TEB0187_REV01!E323,),"---")</f>
        <v>0</v>
      </c>
      <c r="F323" s="59" t="str">
        <f>IFERROR(IF(VLOOKUP($D323&amp;"-"&amp;$E323,IF($C$4="TEB0187_REV01",CALC_CONN_TEB0187_REV01!$F:$I),4,0)="--","---",IF($C$4="TEB0187_REV01",CALC_CONN_TEB0187_REV01!$G323&amp; " --&gt; " &amp;CALC_CONN_TEB0187_REV01!$I323&amp; " --&gt; ")),"---")</f>
        <v>---</v>
      </c>
      <c r="G323" s="59" t="str">
        <f>IFERROR(IF(VLOOKUP($D323&amp;"-"&amp;$E323,IF($C$4="TEB0187_REV01",CALC_CONN_TEB0187_REV01!$F:$H),3,0)="--",VLOOKUP($D323&amp;"-"&amp;$E323,IF($C$4="TEB0187_REV01",CALC_CONN_TEB0187_REV01!$F:$H),2,0),VLOOKUP($D323&amp;"-"&amp;$E323,IF($C$4="TEB0187_REV01",CALC_CONN_TEB0187_REV01!$F:$H),3,0)),"---")</f>
        <v>---</v>
      </c>
      <c r="H323" s="59" t="str">
        <f>IFERROR(VLOOKUP(G323,IF($C$4="TEB0187_REV01",CALC_CONN_TEB0187_REV01!$G:$T),14,0),"---")</f>
        <v>---</v>
      </c>
      <c r="I323" s="59" t="str">
        <f>IFERROR(VLOOKUP($D323&amp;"-"&amp;$E323,IF($C$4="TEB0187_REV01",CALC_CONN_TEB0187_REV01!$F:$K,"???"),6,0),"---")</f>
        <v>---</v>
      </c>
      <c r="J323" s="61" t="str">
        <f>IFERROR(VLOOKUP($D323&amp;"-"&amp;$E323,IF($C$4="TEB0187_REV01",CALC_CONN_TEB0187_REV01!$F:$M,"???"),8,0),"---")</f>
        <v>---</v>
      </c>
      <c r="K323" s="62" t="str">
        <f>IFERROR(VLOOKUP($D323&amp;"-"&amp;$E323,IF($C$4="TEB0187_REV01",CALC_CONN_TEB0187_REV01!$F:$N),9,0),"---")</f>
        <v>---</v>
      </c>
      <c r="L323" s="59" t="str">
        <f>IFERROR(VLOOKUP(K323,B2B!$H$3:$I$2000,2,0),"---")</f>
        <v>---</v>
      </c>
      <c r="M323" s="59" t="str">
        <f>IFERROR(VLOOKUP(L323,IF($M$4="TEI0187_REV01",RAW_m_TEI0187_REV01!$AD:$AH),5,0),"---")</f>
        <v>---</v>
      </c>
      <c r="N323" s="59" t="str">
        <f>IFERROR(VLOOKUP(L323,IF($M$4="TEI0187_REV01",RAW_m_TEI0187_REV01!$AE:$AJ),6,0),"---")</f>
        <v>---</v>
      </c>
      <c r="O323" s="63" t="str">
        <f>IFERROR(VLOOKUP(L323,IF($M$4="TEI0187_REV01",RAW_m_TEI0187_REV01!$AD:$AE),2,0),"---")</f>
        <v>---</v>
      </c>
      <c r="P323" s="59" t="str">
        <f>IFERROR(VLOOKUP(O323,IF($M$4="TEI0187_REV01",RAW_m_TEI0187_REV01!$AJ:$AK),2,0),"---")</f>
        <v>---</v>
      </c>
      <c r="Q323" s="59" t="str">
        <f>IFERROR(VLOOKUP(L323,IF($M$4="TEI0187_REV01",RAW_m_TEI0187_REV01!$AD:$AF),3,0),"---")</f>
        <v>---</v>
      </c>
      <c r="R323" s="59" t="str">
        <f>IFERROR(VLOOKUP(O323,IF($M$4="TEI0187_REV01",RAW_m_TEI0187_REV01!$AE:$AG),3,0),"---")</f>
        <v>---</v>
      </c>
      <c r="S323" s="59" t="str">
        <f t="shared" si="10"/>
        <v>---</v>
      </c>
    </row>
    <row r="324" spans="2:19" ht="15" customHeight="1" x14ac:dyDescent="0.25">
      <c r="B324" s="59">
        <f t="shared" si="9"/>
        <v>319</v>
      </c>
      <c r="C324" s="60">
        <f>IFERROR(IF($C$4="TEB0187_REV01",CALC_CONN_TEB0187_REV01!U324,),"---")</f>
        <v>0</v>
      </c>
      <c r="D324" s="59">
        <f>IFERROR(IF($C$4="TEB0187_REV01",CALC_CONN_TEB0187_REV01!D324,),"---")</f>
        <v>0</v>
      </c>
      <c r="E324" s="59">
        <f>IFERROR(IF($C$4="TEB0187_REV01",CALC_CONN_TEB0187_REV01!E324,),"---")</f>
        <v>0</v>
      </c>
      <c r="F324" s="59" t="str">
        <f>IFERROR(IF(VLOOKUP($D324&amp;"-"&amp;$E324,IF($C$4="TEB0187_REV01",CALC_CONN_TEB0187_REV01!$F:$I),4,0)="--","---",IF($C$4="TEB0187_REV01",CALC_CONN_TEB0187_REV01!$G324&amp; " --&gt; " &amp;CALC_CONN_TEB0187_REV01!$I324&amp; " --&gt; ")),"---")</f>
        <v>---</v>
      </c>
      <c r="G324" s="59" t="str">
        <f>IFERROR(IF(VLOOKUP($D324&amp;"-"&amp;$E324,IF($C$4="TEB0187_REV01",CALC_CONN_TEB0187_REV01!$F:$H),3,0)="--",VLOOKUP($D324&amp;"-"&amp;$E324,IF($C$4="TEB0187_REV01",CALC_CONN_TEB0187_REV01!$F:$H),2,0),VLOOKUP($D324&amp;"-"&amp;$E324,IF($C$4="TEB0187_REV01",CALC_CONN_TEB0187_REV01!$F:$H),3,0)),"---")</f>
        <v>---</v>
      </c>
      <c r="H324" s="59" t="str">
        <f>IFERROR(VLOOKUP(G324,IF($C$4="TEB0187_REV01",CALC_CONN_TEB0187_REV01!$G:$T),14,0),"---")</f>
        <v>---</v>
      </c>
      <c r="I324" s="59" t="str">
        <f>IFERROR(VLOOKUP($D324&amp;"-"&amp;$E324,IF($C$4="TEB0187_REV01",CALC_CONN_TEB0187_REV01!$F:$K,"???"),6,0),"---")</f>
        <v>---</v>
      </c>
      <c r="J324" s="61" t="str">
        <f>IFERROR(VLOOKUP($D324&amp;"-"&amp;$E324,IF($C$4="TEB0187_REV01",CALC_CONN_TEB0187_REV01!$F:$M,"???"),8,0),"---")</f>
        <v>---</v>
      </c>
      <c r="K324" s="62" t="str">
        <f>IFERROR(VLOOKUP($D324&amp;"-"&amp;$E324,IF($C$4="TEB0187_REV01",CALC_CONN_TEB0187_REV01!$F:$N),9,0),"---")</f>
        <v>---</v>
      </c>
      <c r="L324" s="59" t="str">
        <f>IFERROR(VLOOKUP(K324,B2B!$H$3:$I$2000,2,0),"---")</f>
        <v>---</v>
      </c>
      <c r="M324" s="59" t="str">
        <f>IFERROR(VLOOKUP(L324,IF($M$4="TEI0187_REV01",RAW_m_TEI0187_REV01!$AD:$AH),5,0),"---")</f>
        <v>---</v>
      </c>
      <c r="N324" s="59" t="str">
        <f>IFERROR(VLOOKUP(L324,IF($M$4="TEI0187_REV01",RAW_m_TEI0187_REV01!$AE:$AJ),6,0),"---")</f>
        <v>---</v>
      </c>
      <c r="O324" s="63" t="str">
        <f>IFERROR(VLOOKUP(L324,IF($M$4="TEI0187_REV01",RAW_m_TEI0187_REV01!$AD:$AE),2,0),"---")</f>
        <v>---</v>
      </c>
      <c r="P324" s="59" t="str">
        <f>IFERROR(VLOOKUP(O324,IF($M$4="TEI0187_REV01",RAW_m_TEI0187_REV01!$AJ:$AK),2,0),"---")</f>
        <v>---</v>
      </c>
      <c r="Q324" s="59" t="str">
        <f>IFERROR(VLOOKUP(L324,IF($M$4="TEI0187_REV01",RAW_m_TEI0187_REV01!$AD:$AF),3,0),"---")</f>
        <v>---</v>
      </c>
      <c r="R324" s="59" t="str">
        <f>IFERROR(VLOOKUP(O324,IF($M$4="TEI0187_REV01",RAW_m_TEI0187_REV01!$AE:$AG),3,0),"---")</f>
        <v>---</v>
      </c>
      <c r="S324" s="59" t="str">
        <f t="shared" si="10"/>
        <v>---</v>
      </c>
    </row>
    <row r="325" spans="2:19" ht="15" customHeight="1" x14ac:dyDescent="0.25">
      <c r="B325" s="59">
        <f t="shared" si="9"/>
        <v>320</v>
      </c>
      <c r="C325" s="60">
        <f>IFERROR(IF($C$4="TEB0187_REV01",CALC_CONN_TEB0187_REV01!U325,),"---")</f>
        <v>0</v>
      </c>
      <c r="D325" s="59">
        <f>IFERROR(IF($C$4="TEB0187_REV01",CALC_CONN_TEB0187_REV01!D325,),"---")</f>
        <v>0</v>
      </c>
      <c r="E325" s="59">
        <f>IFERROR(IF($C$4="TEB0187_REV01",CALC_CONN_TEB0187_REV01!E325,),"---")</f>
        <v>0</v>
      </c>
      <c r="F325" s="59" t="str">
        <f>IFERROR(IF(VLOOKUP($D325&amp;"-"&amp;$E325,IF($C$4="TEB0187_REV01",CALC_CONN_TEB0187_REV01!$F:$I),4,0)="--","---",IF($C$4="TEB0187_REV01",CALC_CONN_TEB0187_REV01!$G325&amp; " --&gt; " &amp;CALC_CONN_TEB0187_REV01!$I325&amp; " --&gt; ")),"---")</f>
        <v>---</v>
      </c>
      <c r="G325" s="59" t="str">
        <f>IFERROR(IF(VLOOKUP($D325&amp;"-"&amp;$E325,IF($C$4="TEB0187_REV01",CALC_CONN_TEB0187_REV01!$F:$H),3,0)="--",VLOOKUP($D325&amp;"-"&amp;$E325,IF($C$4="TEB0187_REV01",CALC_CONN_TEB0187_REV01!$F:$H),2,0),VLOOKUP($D325&amp;"-"&amp;$E325,IF($C$4="TEB0187_REV01",CALC_CONN_TEB0187_REV01!$F:$H),3,0)),"---")</f>
        <v>---</v>
      </c>
      <c r="H325" s="59" t="str">
        <f>IFERROR(VLOOKUP(G325,IF($C$4="TEB0187_REV01",CALC_CONN_TEB0187_REV01!$G:$T),14,0),"---")</f>
        <v>---</v>
      </c>
      <c r="I325" s="59" t="str">
        <f>IFERROR(VLOOKUP($D325&amp;"-"&amp;$E325,IF($C$4="TEB0187_REV01",CALC_CONN_TEB0187_REV01!$F:$K,"???"),6,0),"---")</f>
        <v>---</v>
      </c>
      <c r="J325" s="61" t="str">
        <f>IFERROR(VLOOKUP($D325&amp;"-"&amp;$E325,IF($C$4="TEB0187_REV01",CALC_CONN_TEB0187_REV01!$F:$M,"???"),8,0),"---")</f>
        <v>---</v>
      </c>
      <c r="K325" s="62" t="str">
        <f>IFERROR(VLOOKUP($D325&amp;"-"&amp;$E325,IF($C$4="TEB0187_REV01",CALC_CONN_TEB0187_REV01!$F:$N),9,0),"---")</f>
        <v>---</v>
      </c>
      <c r="L325" s="59" t="str">
        <f>IFERROR(VLOOKUP(K325,B2B!$H$3:$I$2000,2,0),"---")</f>
        <v>---</v>
      </c>
      <c r="M325" s="59" t="str">
        <f>IFERROR(VLOOKUP(L325,IF($M$4="TEI0187_REV01",RAW_m_TEI0187_REV01!$AD:$AH),5,0),"---")</f>
        <v>---</v>
      </c>
      <c r="N325" s="59" t="str">
        <f>IFERROR(VLOOKUP(L325,IF($M$4="TEI0187_REV01",RAW_m_TEI0187_REV01!$AE:$AJ),6,0),"---")</f>
        <v>---</v>
      </c>
      <c r="O325" s="63" t="str">
        <f>IFERROR(VLOOKUP(L325,IF($M$4="TEI0187_REV01",RAW_m_TEI0187_REV01!$AD:$AE),2,0),"---")</f>
        <v>---</v>
      </c>
      <c r="P325" s="59" t="str">
        <f>IFERROR(VLOOKUP(O325,IF($M$4="TEI0187_REV01",RAW_m_TEI0187_REV01!$AJ:$AK),2,0),"---")</f>
        <v>---</v>
      </c>
      <c r="Q325" s="59" t="str">
        <f>IFERROR(VLOOKUP(L325,IF($M$4="TEI0187_REV01",RAW_m_TEI0187_REV01!$AD:$AF),3,0),"---")</f>
        <v>---</v>
      </c>
      <c r="R325" s="59" t="str">
        <f>IFERROR(VLOOKUP(O325,IF($M$4="TEI0187_REV01",RAW_m_TEI0187_REV01!$AE:$AG),3,0),"---")</f>
        <v>---</v>
      </c>
      <c r="S325" s="59" t="str">
        <f t="shared" si="10"/>
        <v>---</v>
      </c>
    </row>
    <row r="326" spans="2:19" ht="15" customHeight="1" x14ac:dyDescent="0.25">
      <c r="B326" s="59">
        <f t="shared" si="9"/>
        <v>321</v>
      </c>
      <c r="C326" s="60">
        <f>IFERROR(IF($C$4="TEB0187_REV01",CALC_CONN_TEB0187_REV01!U326,),"---")</f>
        <v>0</v>
      </c>
      <c r="D326" s="59">
        <f>IFERROR(IF($C$4="TEB0187_REV01",CALC_CONN_TEB0187_REV01!D326,),"---")</f>
        <v>0</v>
      </c>
      <c r="E326" s="59">
        <f>IFERROR(IF($C$4="TEB0187_REV01",CALC_CONN_TEB0187_REV01!E326,),"---")</f>
        <v>0</v>
      </c>
      <c r="F326" s="59" t="str">
        <f>IFERROR(IF(VLOOKUP($D326&amp;"-"&amp;$E326,IF($C$4="TEB0187_REV01",CALC_CONN_TEB0187_REV01!$F:$I),4,0)="--","---",IF($C$4="TEB0187_REV01",CALC_CONN_TEB0187_REV01!$G326&amp; " --&gt; " &amp;CALC_CONN_TEB0187_REV01!$I326&amp; " --&gt; ")),"---")</f>
        <v>---</v>
      </c>
      <c r="G326" s="59" t="str">
        <f>IFERROR(IF(VLOOKUP($D326&amp;"-"&amp;$E326,IF($C$4="TEB0187_REV01",CALC_CONN_TEB0187_REV01!$F:$H),3,0)="--",VLOOKUP($D326&amp;"-"&amp;$E326,IF($C$4="TEB0187_REV01",CALC_CONN_TEB0187_REV01!$F:$H),2,0),VLOOKUP($D326&amp;"-"&amp;$E326,IF($C$4="TEB0187_REV01",CALC_CONN_TEB0187_REV01!$F:$H),3,0)),"---")</f>
        <v>---</v>
      </c>
      <c r="H326" s="59" t="str">
        <f>IFERROR(VLOOKUP(G326,IF($C$4="TEB0187_REV01",CALC_CONN_TEB0187_REV01!$G:$T),14,0),"---")</f>
        <v>---</v>
      </c>
      <c r="I326" s="59" t="str">
        <f>IFERROR(VLOOKUP($D326&amp;"-"&amp;$E326,IF($C$4="TEB0187_REV01",CALC_CONN_TEB0187_REV01!$F:$K,"???"),6,0),"---")</f>
        <v>---</v>
      </c>
      <c r="J326" s="61" t="str">
        <f>IFERROR(VLOOKUP($D326&amp;"-"&amp;$E326,IF($C$4="TEB0187_REV01",CALC_CONN_TEB0187_REV01!$F:$M,"???"),8,0),"---")</f>
        <v>---</v>
      </c>
      <c r="K326" s="62" t="str">
        <f>IFERROR(VLOOKUP($D326&amp;"-"&amp;$E326,IF($C$4="TEB0187_REV01",CALC_CONN_TEB0187_REV01!$F:$N),9,0),"---")</f>
        <v>---</v>
      </c>
      <c r="L326" s="59" t="str">
        <f>IFERROR(VLOOKUP(K326,B2B!$H$3:$I$2000,2,0),"---")</f>
        <v>---</v>
      </c>
      <c r="M326" s="59" t="str">
        <f>IFERROR(VLOOKUP(L326,IF($M$4="TEI0187_REV01",RAW_m_TEI0187_REV01!$AD:$AH),5,0),"---")</f>
        <v>---</v>
      </c>
      <c r="N326" s="59" t="str">
        <f>IFERROR(VLOOKUP(L326,IF($M$4="TEI0187_REV01",RAW_m_TEI0187_REV01!$AE:$AJ),6,0),"---")</f>
        <v>---</v>
      </c>
      <c r="O326" s="63" t="str">
        <f>IFERROR(VLOOKUP(L326,IF($M$4="TEI0187_REV01",RAW_m_TEI0187_REV01!$AD:$AE),2,0),"---")</f>
        <v>---</v>
      </c>
      <c r="P326" s="59" t="str">
        <f>IFERROR(VLOOKUP(O326,IF($M$4="TEI0187_REV01",RAW_m_TEI0187_REV01!$AJ:$AK),2,0),"---")</f>
        <v>---</v>
      </c>
      <c r="Q326" s="59" t="str">
        <f>IFERROR(VLOOKUP(L326,IF($M$4="TEI0187_REV01",RAW_m_TEI0187_REV01!$AD:$AF),3,0),"---")</f>
        <v>---</v>
      </c>
      <c r="R326" s="59" t="str">
        <f>IFERROR(VLOOKUP(O326,IF($M$4="TEI0187_REV01",RAW_m_TEI0187_REV01!$AE:$AG),3,0),"---")</f>
        <v>---</v>
      </c>
      <c r="S326" s="59" t="str">
        <f t="shared" si="10"/>
        <v>---</v>
      </c>
    </row>
    <row r="327" spans="2:19" ht="15" customHeight="1" x14ac:dyDescent="0.25">
      <c r="B327" s="59">
        <f t="shared" si="9"/>
        <v>322</v>
      </c>
      <c r="C327" s="60">
        <f>IFERROR(IF($C$4="TEB0187_REV01",CALC_CONN_TEB0187_REV01!U327,),"---")</f>
        <v>0</v>
      </c>
      <c r="D327" s="59">
        <f>IFERROR(IF($C$4="TEB0187_REV01",CALC_CONN_TEB0187_REV01!D327,),"---")</f>
        <v>0</v>
      </c>
      <c r="E327" s="59">
        <f>IFERROR(IF($C$4="TEB0187_REV01",CALC_CONN_TEB0187_REV01!E327,),"---")</f>
        <v>0</v>
      </c>
      <c r="F327" s="59" t="str">
        <f>IFERROR(IF(VLOOKUP($D327&amp;"-"&amp;$E327,IF($C$4="TEB0187_REV01",CALC_CONN_TEB0187_REV01!$F:$I),4,0)="--","---",IF($C$4="TEB0187_REV01",CALC_CONN_TEB0187_REV01!$G327&amp; " --&gt; " &amp;CALC_CONN_TEB0187_REV01!$I327&amp; " --&gt; ")),"---")</f>
        <v>---</v>
      </c>
      <c r="G327" s="59" t="str">
        <f>IFERROR(IF(VLOOKUP($D327&amp;"-"&amp;$E327,IF($C$4="TEB0187_REV01",CALC_CONN_TEB0187_REV01!$F:$H),3,0)="--",VLOOKUP($D327&amp;"-"&amp;$E327,IF($C$4="TEB0187_REV01",CALC_CONN_TEB0187_REV01!$F:$H),2,0),VLOOKUP($D327&amp;"-"&amp;$E327,IF($C$4="TEB0187_REV01",CALC_CONN_TEB0187_REV01!$F:$H),3,0)),"---")</f>
        <v>---</v>
      </c>
      <c r="H327" s="59" t="str">
        <f>IFERROR(VLOOKUP(G327,IF($C$4="TEB0187_REV01",CALC_CONN_TEB0187_REV01!$G:$T),14,0),"---")</f>
        <v>---</v>
      </c>
      <c r="I327" s="59" t="str">
        <f>IFERROR(VLOOKUP($D327&amp;"-"&amp;$E327,IF($C$4="TEB0187_REV01",CALC_CONN_TEB0187_REV01!$F:$K,"???"),6,0),"---")</f>
        <v>---</v>
      </c>
      <c r="J327" s="61" t="str">
        <f>IFERROR(VLOOKUP($D327&amp;"-"&amp;$E327,IF($C$4="TEB0187_REV01",CALC_CONN_TEB0187_REV01!$F:$M,"???"),8,0),"---")</f>
        <v>---</v>
      </c>
      <c r="K327" s="62" t="str">
        <f>IFERROR(VLOOKUP($D327&amp;"-"&amp;$E327,IF($C$4="TEB0187_REV01",CALC_CONN_TEB0187_REV01!$F:$N),9,0),"---")</f>
        <v>---</v>
      </c>
      <c r="L327" s="59" t="str">
        <f>IFERROR(VLOOKUP(K327,B2B!$H$3:$I$2000,2,0),"---")</f>
        <v>---</v>
      </c>
      <c r="M327" s="59" t="str">
        <f>IFERROR(VLOOKUP(L327,IF($M$4="TEI0187_REV01",RAW_m_TEI0187_REV01!$AD:$AH),5,0),"---")</f>
        <v>---</v>
      </c>
      <c r="N327" s="59" t="str">
        <f>IFERROR(VLOOKUP(L327,IF($M$4="TEI0187_REV01",RAW_m_TEI0187_REV01!$AE:$AJ),6,0),"---")</f>
        <v>---</v>
      </c>
      <c r="O327" s="63" t="str">
        <f>IFERROR(VLOOKUP(L327,IF($M$4="TEI0187_REV01",RAW_m_TEI0187_REV01!$AD:$AE),2,0),"---")</f>
        <v>---</v>
      </c>
      <c r="P327" s="59" t="str">
        <f>IFERROR(VLOOKUP(O327,IF($M$4="TEI0187_REV01",RAW_m_TEI0187_REV01!$AJ:$AK),2,0),"---")</f>
        <v>---</v>
      </c>
      <c r="Q327" s="59" t="str">
        <f>IFERROR(VLOOKUP(L327,IF($M$4="TEI0187_REV01",RAW_m_TEI0187_REV01!$AD:$AF),3,0),"---")</f>
        <v>---</v>
      </c>
      <c r="R327" s="59" t="str">
        <f>IFERROR(VLOOKUP(O327,IF($M$4="TEI0187_REV01",RAW_m_TEI0187_REV01!$AE:$AG),3,0),"---")</f>
        <v>---</v>
      </c>
      <c r="S327" s="59" t="str">
        <f t="shared" si="10"/>
        <v>---</v>
      </c>
    </row>
    <row r="328" spans="2:19" ht="15" customHeight="1" x14ac:dyDescent="0.25">
      <c r="B328" s="59">
        <f t="shared" ref="B328:B391" si="11">B327+1</f>
        <v>323</v>
      </c>
      <c r="C328" s="60">
        <f>IFERROR(IF($C$4="TEB0187_REV01",CALC_CONN_TEB0187_REV01!U328,),"---")</f>
        <v>0</v>
      </c>
      <c r="D328" s="59">
        <f>IFERROR(IF($C$4="TEB0187_REV01",CALC_CONN_TEB0187_REV01!D328,),"---")</f>
        <v>0</v>
      </c>
      <c r="E328" s="59">
        <f>IFERROR(IF($C$4="TEB0187_REV01",CALC_CONN_TEB0187_REV01!E328,),"---")</f>
        <v>0</v>
      </c>
      <c r="F328" s="59" t="str">
        <f>IFERROR(IF(VLOOKUP($D328&amp;"-"&amp;$E328,IF($C$4="TEB0187_REV01",CALC_CONN_TEB0187_REV01!$F:$I),4,0)="--","---",IF($C$4="TEB0187_REV01",CALC_CONN_TEB0187_REV01!$G328&amp; " --&gt; " &amp;CALC_CONN_TEB0187_REV01!$I328&amp; " --&gt; ")),"---")</f>
        <v>---</v>
      </c>
      <c r="G328" s="59" t="str">
        <f>IFERROR(IF(VLOOKUP($D328&amp;"-"&amp;$E328,IF($C$4="TEB0187_REV01",CALC_CONN_TEB0187_REV01!$F:$H),3,0)="--",VLOOKUP($D328&amp;"-"&amp;$E328,IF($C$4="TEB0187_REV01",CALC_CONN_TEB0187_REV01!$F:$H),2,0),VLOOKUP($D328&amp;"-"&amp;$E328,IF($C$4="TEB0187_REV01",CALC_CONN_TEB0187_REV01!$F:$H),3,0)),"---")</f>
        <v>---</v>
      </c>
      <c r="H328" s="59" t="str">
        <f>IFERROR(VLOOKUP(G328,IF($C$4="TEB0187_REV01",CALC_CONN_TEB0187_REV01!$G:$T),14,0),"---")</f>
        <v>---</v>
      </c>
      <c r="I328" s="59" t="str">
        <f>IFERROR(VLOOKUP($D328&amp;"-"&amp;$E328,IF($C$4="TEB0187_REV01",CALC_CONN_TEB0187_REV01!$F:$K,"???"),6,0),"---")</f>
        <v>---</v>
      </c>
      <c r="J328" s="61" t="str">
        <f>IFERROR(VLOOKUP($D328&amp;"-"&amp;$E328,IF($C$4="TEB0187_REV01",CALC_CONN_TEB0187_REV01!$F:$M,"???"),8,0),"---")</f>
        <v>---</v>
      </c>
      <c r="K328" s="62" t="str">
        <f>IFERROR(VLOOKUP($D328&amp;"-"&amp;$E328,IF($C$4="TEB0187_REV01",CALC_CONN_TEB0187_REV01!$F:$N),9,0),"---")</f>
        <v>---</v>
      </c>
      <c r="L328" s="59" t="str">
        <f>IFERROR(VLOOKUP(K328,B2B!$H$3:$I$2000,2,0),"---")</f>
        <v>---</v>
      </c>
      <c r="M328" s="59" t="str">
        <f>IFERROR(VLOOKUP(L328,IF($M$4="TEI0187_REV01",RAW_m_TEI0187_REV01!$AD:$AH),5,0),"---")</f>
        <v>---</v>
      </c>
      <c r="N328" s="59" t="str">
        <f>IFERROR(VLOOKUP(L328,IF($M$4="TEI0187_REV01",RAW_m_TEI0187_REV01!$AE:$AJ),6,0),"---")</f>
        <v>---</v>
      </c>
      <c r="O328" s="63" t="str">
        <f>IFERROR(VLOOKUP(L328,IF($M$4="TEI0187_REV01",RAW_m_TEI0187_REV01!$AD:$AE),2,0),"---")</f>
        <v>---</v>
      </c>
      <c r="P328" s="59" t="str">
        <f>IFERROR(VLOOKUP(O328,IF($M$4="TEI0187_REV01",RAW_m_TEI0187_REV01!$AJ:$AK),2,0),"---")</f>
        <v>---</v>
      </c>
      <c r="Q328" s="59" t="str">
        <f>IFERROR(VLOOKUP(L328,IF($M$4="TEI0187_REV01",RAW_m_TEI0187_REV01!$AD:$AF),3,0),"---")</f>
        <v>---</v>
      </c>
      <c r="R328" s="59" t="str">
        <f>IFERROR(VLOOKUP(O328,IF($M$4="TEI0187_REV01",RAW_m_TEI0187_REV01!$AE:$AG),3,0),"---")</f>
        <v>---</v>
      </c>
      <c r="S328" s="59" t="str">
        <f t="shared" ref="S328:S391" si="12">IFERROR(SUBSTITUTE(I328,"mm","")+SUBSTITUTE(R328,"mm",""),"---")</f>
        <v>---</v>
      </c>
    </row>
    <row r="329" spans="2:19" ht="15" customHeight="1" x14ac:dyDescent="0.25">
      <c r="B329" s="59">
        <f t="shared" si="11"/>
        <v>324</v>
      </c>
      <c r="C329" s="60">
        <f>IFERROR(IF($C$4="TEB0187_REV01",CALC_CONN_TEB0187_REV01!U329,),"---")</f>
        <v>0</v>
      </c>
      <c r="D329" s="59">
        <f>IFERROR(IF($C$4="TEB0187_REV01",CALC_CONN_TEB0187_REV01!D329,),"---")</f>
        <v>0</v>
      </c>
      <c r="E329" s="59">
        <f>IFERROR(IF($C$4="TEB0187_REV01",CALC_CONN_TEB0187_REV01!E329,),"---")</f>
        <v>0</v>
      </c>
      <c r="F329" s="59" t="str">
        <f>IFERROR(IF(VLOOKUP($D329&amp;"-"&amp;$E329,IF($C$4="TEB0187_REV01",CALC_CONN_TEB0187_REV01!$F:$I),4,0)="--","---",IF($C$4="TEB0187_REV01",CALC_CONN_TEB0187_REV01!$G329&amp; " --&gt; " &amp;CALC_CONN_TEB0187_REV01!$I329&amp; " --&gt; ")),"---")</f>
        <v>---</v>
      </c>
      <c r="G329" s="59" t="str">
        <f>IFERROR(IF(VLOOKUP($D329&amp;"-"&amp;$E329,IF($C$4="TEB0187_REV01",CALC_CONN_TEB0187_REV01!$F:$H),3,0)="--",VLOOKUP($D329&amp;"-"&amp;$E329,IF($C$4="TEB0187_REV01",CALC_CONN_TEB0187_REV01!$F:$H),2,0),VLOOKUP($D329&amp;"-"&amp;$E329,IF($C$4="TEB0187_REV01",CALC_CONN_TEB0187_REV01!$F:$H),3,0)),"---")</f>
        <v>---</v>
      </c>
      <c r="H329" s="59" t="str">
        <f>IFERROR(VLOOKUP(G329,IF($C$4="TEB0187_REV01",CALC_CONN_TEB0187_REV01!$G:$T),14,0),"---")</f>
        <v>---</v>
      </c>
      <c r="I329" s="59" t="str">
        <f>IFERROR(VLOOKUP($D329&amp;"-"&amp;$E329,IF($C$4="TEB0187_REV01",CALC_CONN_TEB0187_REV01!$F:$K,"???"),6,0),"---")</f>
        <v>---</v>
      </c>
      <c r="J329" s="61" t="str">
        <f>IFERROR(VLOOKUP($D329&amp;"-"&amp;$E329,IF($C$4="TEB0187_REV01",CALC_CONN_TEB0187_REV01!$F:$M,"???"),8,0),"---")</f>
        <v>---</v>
      </c>
      <c r="K329" s="62" t="str">
        <f>IFERROR(VLOOKUP($D329&amp;"-"&amp;$E329,IF($C$4="TEB0187_REV01",CALC_CONN_TEB0187_REV01!$F:$N),9,0),"---")</f>
        <v>---</v>
      </c>
      <c r="L329" s="59" t="str">
        <f>IFERROR(VLOOKUP(K329,B2B!$H$3:$I$2000,2,0),"---")</f>
        <v>---</v>
      </c>
      <c r="M329" s="59" t="str">
        <f>IFERROR(VLOOKUP(L329,IF($M$4="TEI0187_REV01",RAW_m_TEI0187_REV01!$AD:$AH),5,0),"---")</f>
        <v>---</v>
      </c>
      <c r="N329" s="59" t="str">
        <f>IFERROR(VLOOKUP(L329,IF($M$4="TEI0187_REV01",RAW_m_TEI0187_REV01!$AE:$AJ),6,0),"---")</f>
        <v>---</v>
      </c>
      <c r="O329" s="63" t="str">
        <f>IFERROR(VLOOKUP(L329,IF($M$4="TEI0187_REV01",RAW_m_TEI0187_REV01!$AD:$AE),2,0),"---")</f>
        <v>---</v>
      </c>
      <c r="P329" s="59" t="str">
        <f>IFERROR(VLOOKUP(O329,IF($M$4="TEI0187_REV01",RAW_m_TEI0187_REV01!$AJ:$AK),2,0),"---")</f>
        <v>---</v>
      </c>
      <c r="Q329" s="59" t="str">
        <f>IFERROR(VLOOKUP(L329,IF($M$4="TEI0187_REV01",RAW_m_TEI0187_REV01!$AD:$AF),3,0),"---")</f>
        <v>---</v>
      </c>
      <c r="R329" s="59" t="str">
        <f>IFERROR(VLOOKUP(O329,IF($M$4="TEI0187_REV01",RAW_m_TEI0187_REV01!$AE:$AG),3,0),"---")</f>
        <v>---</v>
      </c>
      <c r="S329" s="59" t="str">
        <f t="shared" si="12"/>
        <v>---</v>
      </c>
    </row>
    <row r="330" spans="2:19" ht="15" customHeight="1" x14ac:dyDescent="0.25">
      <c r="B330" s="59">
        <f t="shared" si="11"/>
        <v>325</v>
      </c>
      <c r="C330" s="60">
        <f>IFERROR(IF($C$4="TEB0187_REV01",CALC_CONN_TEB0187_REV01!U330,),"---")</f>
        <v>0</v>
      </c>
      <c r="D330" s="59">
        <f>IFERROR(IF($C$4="TEB0187_REV01",CALC_CONN_TEB0187_REV01!D330,),"---")</f>
        <v>0</v>
      </c>
      <c r="E330" s="59">
        <f>IFERROR(IF($C$4="TEB0187_REV01",CALC_CONN_TEB0187_REV01!E330,),"---")</f>
        <v>0</v>
      </c>
      <c r="F330" s="59" t="str">
        <f>IFERROR(IF(VLOOKUP($D330&amp;"-"&amp;$E330,IF($C$4="TEB0187_REV01",CALC_CONN_TEB0187_REV01!$F:$I),4,0)="--","---",IF($C$4="TEB0187_REV01",CALC_CONN_TEB0187_REV01!$G330&amp; " --&gt; " &amp;CALC_CONN_TEB0187_REV01!$I330&amp; " --&gt; ")),"---")</f>
        <v>---</v>
      </c>
      <c r="G330" s="59" t="str">
        <f>IFERROR(IF(VLOOKUP($D330&amp;"-"&amp;$E330,IF($C$4="TEB0187_REV01",CALC_CONN_TEB0187_REV01!$F:$H),3,0)="--",VLOOKUP($D330&amp;"-"&amp;$E330,IF($C$4="TEB0187_REV01",CALC_CONN_TEB0187_REV01!$F:$H),2,0),VLOOKUP($D330&amp;"-"&amp;$E330,IF($C$4="TEB0187_REV01",CALC_CONN_TEB0187_REV01!$F:$H),3,0)),"---")</f>
        <v>---</v>
      </c>
      <c r="H330" s="59" t="str">
        <f>IFERROR(VLOOKUP(G330,IF($C$4="TEB0187_REV01",CALC_CONN_TEB0187_REV01!$G:$T),14,0),"---")</f>
        <v>---</v>
      </c>
      <c r="I330" s="59" t="str">
        <f>IFERROR(VLOOKUP($D330&amp;"-"&amp;$E330,IF($C$4="TEB0187_REV01",CALC_CONN_TEB0187_REV01!$F:$K,"???"),6,0),"---")</f>
        <v>---</v>
      </c>
      <c r="J330" s="61" t="str">
        <f>IFERROR(VLOOKUP($D330&amp;"-"&amp;$E330,IF($C$4="TEB0187_REV01",CALC_CONN_TEB0187_REV01!$F:$M,"???"),8,0),"---")</f>
        <v>---</v>
      </c>
      <c r="K330" s="62" t="str">
        <f>IFERROR(VLOOKUP($D330&amp;"-"&amp;$E330,IF($C$4="TEB0187_REV01",CALC_CONN_TEB0187_REV01!$F:$N),9,0),"---")</f>
        <v>---</v>
      </c>
      <c r="L330" s="59" t="str">
        <f>IFERROR(VLOOKUP(K330,B2B!$H$3:$I$2000,2,0),"---")</f>
        <v>---</v>
      </c>
      <c r="M330" s="59" t="str">
        <f>IFERROR(VLOOKUP(L330,IF($M$4="TEI0187_REV01",RAW_m_TEI0187_REV01!$AD:$AH),5,0),"---")</f>
        <v>---</v>
      </c>
      <c r="N330" s="59" t="str">
        <f>IFERROR(VLOOKUP(L330,IF($M$4="TEI0187_REV01",RAW_m_TEI0187_REV01!$AE:$AJ),6,0),"---")</f>
        <v>---</v>
      </c>
      <c r="O330" s="63" t="str">
        <f>IFERROR(VLOOKUP(L330,IF($M$4="TEI0187_REV01",RAW_m_TEI0187_REV01!$AD:$AE),2,0),"---")</f>
        <v>---</v>
      </c>
      <c r="P330" s="59" t="str">
        <f>IFERROR(VLOOKUP(O330,IF($M$4="TEI0187_REV01",RAW_m_TEI0187_REV01!$AJ:$AK),2,0),"---")</f>
        <v>---</v>
      </c>
      <c r="Q330" s="59" t="str">
        <f>IFERROR(VLOOKUP(L330,IF($M$4="TEI0187_REV01",RAW_m_TEI0187_REV01!$AD:$AF),3,0),"---")</f>
        <v>---</v>
      </c>
      <c r="R330" s="59" t="str">
        <f>IFERROR(VLOOKUP(O330,IF($M$4="TEI0187_REV01",RAW_m_TEI0187_REV01!$AE:$AG),3,0),"---")</f>
        <v>---</v>
      </c>
      <c r="S330" s="59" t="str">
        <f t="shared" si="12"/>
        <v>---</v>
      </c>
    </row>
    <row r="331" spans="2:19" ht="15" customHeight="1" x14ac:dyDescent="0.25">
      <c r="B331" s="59">
        <f t="shared" si="11"/>
        <v>326</v>
      </c>
      <c r="C331" s="60">
        <f>IFERROR(IF($C$4="TEB0187_REV01",CALC_CONN_TEB0187_REV01!U331,),"---")</f>
        <v>0</v>
      </c>
      <c r="D331" s="59">
        <f>IFERROR(IF($C$4="TEB0187_REV01",CALC_CONN_TEB0187_REV01!D331,),"---")</f>
        <v>0</v>
      </c>
      <c r="E331" s="59">
        <f>IFERROR(IF($C$4="TEB0187_REV01",CALC_CONN_TEB0187_REV01!E331,),"---")</f>
        <v>0</v>
      </c>
      <c r="F331" s="59" t="str">
        <f>IFERROR(IF(VLOOKUP($D331&amp;"-"&amp;$E331,IF($C$4="TEB0187_REV01",CALC_CONN_TEB0187_REV01!$F:$I),4,0)="--","---",IF($C$4="TEB0187_REV01",CALC_CONN_TEB0187_REV01!$G331&amp; " --&gt; " &amp;CALC_CONN_TEB0187_REV01!$I331&amp; " --&gt; ")),"---")</f>
        <v>---</v>
      </c>
      <c r="G331" s="59" t="str">
        <f>IFERROR(IF(VLOOKUP($D331&amp;"-"&amp;$E331,IF($C$4="TEB0187_REV01",CALC_CONN_TEB0187_REV01!$F:$H),3,0)="--",VLOOKUP($D331&amp;"-"&amp;$E331,IF($C$4="TEB0187_REV01",CALC_CONN_TEB0187_REV01!$F:$H),2,0),VLOOKUP($D331&amp;"-"&amp;$E331,IF($C$4="TEB0187_REV01",CALC_CONN_TEB0187_REV01!$F:$H),3,0)),"---")</f>
        <v>---</v>
      </c>
      <c r="H331" s="59" t="str">
        <f>IFERROR(VLOOKUP(G331,IF($C$4="TEB0187_REV01",CALC_CONN_TEB0187_REV01!$G:$T),14,0),"---")</f>
        <v>---</v>
      </c>
      <c r="I331" s="59" t="str">
        <f>IFERROR(VLOOKUP($D331&amp;"-"&amp;$E331,IF($C$4="TEB0187_REV01",CALC_CONN_TEB0187_REV01!$F:$K,"???"),6,0),"---")</f>
        <v>---</v>
      </c>
      <c r="J331" s="61" t="str">
        <f>IFERROR(VLOOKUP($D331&amp;"-"&amp;$E331,IF($C$4="TEB0187_REV01",CALC_CONN_TEB0187_REV01!$F:$M,"???"),8,0),"---")</f>
        <v>---</v>
      </c>
      <c r="K331" s="62" t="str">
        <f>IFERROR(VLOOKUP($D331&amp;"-"&amp;$E331,IF($C$4="TEB0187_REV01",CALC_CONN_TEB0187_REV01!$F:$N),9,0),"---")</f>
        <v>---</v>
      </c>
      <c r="L331" s="59" t="str">
        <f>IFERROR(VLOOKUP(K331,B2B!$H$3:$I$2000,2,0),"---")</f>
        <v>---</v>
      </c>
      <c r="M331" s="59" t="str">
        <f>IFERROR(VLOOKUP(L331,IF($M$4="TEI0187_REV01",RAW_m_TEI0187_REV01!$AD:$AH),5,0),"---")</f>
        <v>---</v>
      </c>
      <c r="N331" s="59" t="str">
        <f>IFERROR(VLOOKUP(L331,IF($M$4="TEI0187_REV01",RAW_m_TEI0187_REV01!$AE:$AJ),6,0),"---")</f>
        <v>---</v>
      </c>
      <c r="O331" s="63" t="str">
        <f>IFERROR(VLOOKUP(L331,IF($M$4="TEI0187_REV01",RAW_m_TEI0187_REV01!$AD:$AE),2,0),"---")</f>
        <v>---</v>
      </c>
      <c r="P331" s="59" t="str">
        <f>IFERROR(VLOOKUP(O331,IF($M$4="TEI0187_REV01",RAW_m_TEI0187_REV01!$AJ:$AK),2,0),"---")</f>
        <v>---</v>
      </c>
      <c r="Q331" s="59" t="str">
        <f>IFERROR(VLOOKUP(L331,IF($M$4="TEI0187_REV01",RAW_m_TEI0187_REV01!$AD:$AF),3,0),"---")</f>
        <v>---</v>
      </c>
      <c r="R331" s="59" t="str">
        <f>IFERROR(VLOOKUP(O331,IF($M$4="TEI0187_REV01",RAW_m_TEI0187_REV01!$AE:$AG),3,0),"---")</f>
        <v>---</v>
      </c>
      <c r="S331" s="59" t="str">
        <f t="shared" si="12"/>
        <v>---</v>
      </c>
    </row>
    <row r="332" spans="2:19" ht="15" customHeight="1" x14ac:dyDescent="0.25">
      <c r="B332" s="59">
        <f t="shared" si="11"/>
        <v>327</v>
      </c>
      <c r="C332" s="60">
        <f>IFERROR(IF($C$4="TEB0187_REV01",CALC_CONN_TEB0187_REV01!U332,),"---")</f>
        <v>0</v>
      </c>
      <c r="D332" s="59">
        <f>IFERROR(IF($C$4="TEB0187_REV01",CALC_CONN_TEB0187_REV01!D332,),"---")</f>
        <v>0</v>
      </c>
      <c r="E332" s="59">
        <f>IFERROR(IF($C$4="TEB0187_REV01",CALC_CONN_TEB0187_REV01!E332,),"---")</f>
        <v>0</v>
      </c>
      <c r="F332" s="59" t="str">
        <f>IFERROR(IF(VLOOKUP($D332&amp;"-"&amp;$E332,IF($C$4="TEB0187_REV01",CALC_CONN_TEB0187_REV01!$F:$I),4,0)="--","---",IF($C$4="TEB0187_REV01",CALC_CONN_TEB0187_REV01!$G332&amp; " --&gt; " &amp;CALC_CONN_TEB0187_REV01!$I332&amp; " --&gt; ")),"---")</f>
        <v>---</v>
      </c>
      <c r="G332" s="59" t="str">
        <f>IFERROR(IF(VLOOKUP($D332&amp;"-"&amp;$E332,IF($C$4="TEB0187_REV01",CALC_CONN_TEB0187_REV01!$F:$H),3,0)="--",VLOOKUP($D332&amp;"-"&amp;$E332,IF($C$4="TEB0187_REV01",CALC_CONN_TEB0187_REV01!$F:$H),2,0),VLOOKUP($D332&amp;"-"&amp;$E332,IF($C$4="TEB0187_REV01",CALC_CONN_TEB0187_REV01!$F:$H),3,0)),"---")</f>
        <v>---</v>
      </c>
      <c r="H332" s="59" t="str">
        <f>IFERROR(VLOOKUP(G332,IF($C$4="TEB0187_REV01",CALC_CONN_TEB0187_REV01!$G:$T),14,0),"---")</f>
        <v>---</v>
      </c>
      <c r="I332" s="59" t="str">
        <f>IFERROR(VLOOKUP($D332&amp;"-"&amp;$E332,IF($C$4="TEB0187_REV01",CALC_CONN_TEB0187_REV01!$F:$K,"???"),6,0),"---")</f>
        <v>---</v>
      </c>
      <c r="J332" s="61" t="str">
        <f>IFERROR(VLOOKUP($D332&amp;"-"&amp;$E332,IF($C$4="TEB0187_REV01",CALC_CONN_TEB0187_REV01!$F:$M,"???"),8,0),"---")</f>
        <v>---</v>
      </c>
      <c r="K332" s="62" t="str">
        <f>IFERROR(VLOOKUP($D332&amp;"-"&amp;$E332,IF($C$4="TEB0187_REV01",CALC_CONN_TEB0187_REV01!$F:$N),9,0),"---")</f>
        <v>---</v>
      </c>
      <c r="L332" s="59" t="str">
        <f>IFERROR(VLOOKUP(K332,B2B!$H$3:$I$2000,2,0),"---")</f>
        <v>---</v>
      </c>
      <c r="M332" s="59" t="str">
        <f>IFERROR(VLOOKUP(L332,IF($M$4="TEI0187_REV01",RAW_m_TEI0187_REV01!$AD:$AH),5,0),"---")</f>
        <v>---</v>
      </c>
      <c r="N332" s="59" t="str">
        <f>IFERROR(VLOOKUP(L332,IF($M$4="TEI0187_REV01",RAW_m_TEI0187_REV01!$AE:$AJ),6,0),"---")</f>
        <v>---</v>
      </c>
      <c r="O332" s="63" t="str">
        <f>IFERROR(VLOOKUP(L332,IF($M$4="TEI0187_REV01",RAW_m_TEI0187_REV01!$AD:$AE),2,0),"---")</f>
        <v>---</v>
      </c>
      <c r="P332" s="59" t="str">
        <f>IFERROR(VLOOKUP(O332,IF($M$4="TEI0187_REV01",RAW_m_TEI0187_REV01!$AJ:$AK),2,0),"---")</f>
        <v>---</v>
      </c>
      <c r="Q332" s="59" t="str">
        <f>IFERROR(VLOOKUP(L332,IF($M$4="TEI0187_REV01",RAW_m_TEI0187_REV01!$AD:$AF),3,0),"---")</f>
        <v>---</v>
      </c>
      <c r="R332" s="59" t="str">
        <f>IFERROR(VLOOKUP(O332,IF($M$4="TEI0187_REV01",RAW_m_TEI0187_REV01!$AE:$AG),3,0),"---")</f>
        <v>---</v>
      </c>
      <c r="S332" s="59" t="str">
        <f t="shared" si="12"/>
        <v>---</v>
      </c>
    </row>
    <row r="333" spans="2:19" ht="15" customHeight="1" x14ac:dyDescent="0.25">
      <c r="B333" s="59">
        <f t="shared" si="11"/>
        <v>328</v>
      </c>
      <c r="C333" s="60">
        <f>IFERROR(IF($C$4="TEB0187_REV01",CALC_CONN_TEB0187_REV01!U333,),"---")</f>
        <v>0</v>
      </c>
      <c r="D333" s="59">
        <f>IFERROR(IF($C$4="TEB0187_REV01",CALC_CONN_TEB0187_REV01!D333,),"---")</f>
        <v>0</v>
      </c>
      <c r="E333" s="59">
        <f>IFERROR(IF($C$4="TEB0187_REV01",CALC_CONN_TEB0187_REV01!E333,),"---")</f>
        <v>0</v>
      </c>
      <c r="F333" s="59" t="str">
        <f>IFERROR(IF(VLOOKUP($D333&amp;"-"&amp;$E333,IF($C$4="TEB0187_REV01",CALC_CONN_TEB0187_REV01!$F:$I),4,0)="--","---",IF($C$4="TEB0187_REV01",CALC_CONN_TEB0187_REV01!$G333&amp; " --&gt; " &amp;CALC_CONN_TEB0187_REV01!$I333&amp; " --&gt; ")),"---")</f>
        <v>---</v>
      </c>
      <c r="G333" s="59" t="str">
        <f>IFERROR(IF(VLOOKUP($D333&amp;"-"&amp;$E333,IF($C$4="TEB0187_REV01",CALC_CONN_TEB0187_REV01!$F:$H),3,0)="--",VLOOKUP($D333&amp;"-"&amp;$E333,IF($C$4="TEB0187_REV01",CALC_CONN_TEB0187_REV01!$F:$H),2,0),VLOOKUP($D333&amp;"-"&amp;$E333,IF($C$4="TEB0187_REV01",CALC_CONN_TEB0187_REV01!$F:$H),3,0)),"---")</f>
        <v>---</v>
      </c>
      <c r="H333" s="59" t="str">
        <f>IFERROR(VLOOKUP(G333,IF($C$4="TEB0187_REV01",CALC_CONN_TEB0187_REV01!$G:$T),14,0),"---")</f>
        <v>---</v>
      </c>
      <c r="I333" s="59" t="str">
        <f>IFERROR(VLOOKUP($D333&amp;"-"&amp;$E333,IF($C$4="TEB0187_REV01",CALC_CONN_TEB0187_REV01!$F:$K,"???"),6,0),"---")</f>
        <v>---</v>
      </c>
      <c r="J333" s="61" t="str">
        <f>IFERROR(VLOOKUP($D333&amp;"-"&amp;$E333,IF($C$4="TEB0187_REV01",CALC_CONN_TEB0187_REV01!$F:$M,"???"),8,0),"---")</f>
        <v>---</v>
      </c>
      <c r="K333" s="62" t="str">
        <f>IFERROR(VLOOKUP($D333&amp;"-"&amp;$E333,IF($C$4="TEB0187_REV01",CALC_CONN_TEB0187_REV01!$F:$N),9,0),"---")</f>
        <v>---</v>
      </c>
      <c r="L333" s="59" t="str">
        <f>IFERROR(VLOOKUP(K333,B2B!$H$3:$I$2000,2,0),"---")</f>
        <v>---</v>
      </c>
      <c r="M333" s="59" t="str">
        <f>IFERROR(VLOOKUP(L333,IF($M$4="TEI0187_REV01",RAW_m_TEI0187_REV01!$AD:$AH),5,0),"---")</f>
        <v>---</v>
      </c>
      <c r="N333" s="59" t="str">
        <f>IFERROR(VLOOKUP(L333,IF($M$4="TEI0187_REV01",RAW_m_TEI0187_REV01!$AE:$AJ),6,0),"---")</f>
        <v>---</v>
      </c>
      <c r="O333" s="63" t="str">
        <f>IFERROR(VLOOKUP(L333,IF($M$4="TEI0187_REV01",RAW_m_TEI0187_REV01!$AD:$AE),2,0),"---")</f>
        <v>---</v>
      </c>
      <c r="P333" s="59" t="str">
        <f>IFERROR(VLOOKUP(O333,IF($M$4="TEI0187_REV01",RAW_m_TEI0187_REV01!$AJ:$AK),2,0),"---")</f>
        <v>---</v>
      </c>
      <c r="Q333" s="59" t="str">
        <f>IFERROR(VLOOKUP(L333,IF($M$4="TEI0187_REV01",RAW_m_TEI0187_REV01!$AD:$AF),3,0),"---")</f>
        <v>---</v>
      </c>
      <c r="R333" s="59" t="str">
        <f>IFERROR(VLOOKUP(O333,IF($M$4="TEI0187_REV01",RAW_m_TEI0187_REV01!$AE:$AG),3,0),"---")</f>
        <v>---</v>
      </c>
      <c r="S333" s="59" t="str">
        <f t="shared" si="12"/>
        <v>---</v>
      </c>
    </row>
    <row r="334" spans="2:19" ht="15" customHeight="1" x14ac:dyDescent="0.25">
      <c r="B334" s="59">
        <f t="shared" si="11"/>
        <v>329</v>
      </c>
      <c r="C334" s="60">
        <f>IFERROR(IF($C$4="TEB0187_REV01",CALC_CONN_TEB0187_REV01!U334,),"---")</f>
        <v>0</v>
      </c>
      <c r="D334" s="59">
        <f>IFERROR(IF($C$4="TEB0187_REV01",CALC_CONN_TEB0187_REV01!D334,),"---")</f>
        <v>0</v>
      </c>
      <c r="E334" s="59">
        <f>IFERROR(IF($C$4="TEB0187_REV01",CALC_CONN_TEB0187_REV01!E334,),"---")</f>
        <v>0</v>
      </c>
      <c r="F334" s="59" t="str">
        <f>IFERROR(IF(VLOOKUP($D334&amp;"-"&amp;$E334,IF($C$4="TEB0187_REV01",CALC_CONN_TEB0187_REV01!$F:$I),4,0)="--","---",IF($C$4="TEB0187_REV01",CALC_CONN_TEB0187_REV01!$G334&amp; " --&gt; " &amp;CALC_CONN_TEB0187_REV01!$I334&amp; " --&gt; ")),"---")</f>
        <v>---</v>
      </c>
      <c r="G334" s="59" t="str">
        <f>IFERROR(IF(VLOOKUP($D334&amp;"-"&amp;$E334,IF($C$4="TEB0187_REV01",CALC_CONN_TEB0187_REV01!$F:$H),3,0)="--",VLOOKUP($D334&amp;"-"&amp;$E334,IF($C$4="TEB0187_REV01",CALC_CONN_TEB0187_REV01!$F:$H),2,0),VLOOKUP($D334&amp;"-"&amp;$E334,IF($C$4="TEB0187_REV01",CALC_CONN_TEB0187_REV01!$F:$H),3,0)),"---")</f>
        <v>---</v>
      </c>
      <c r="H334" s="59" t="str">
        <f>IFERROR(VLOOKUP(G334,IF($C$4="TEB0187_REV01",CALC_CONN_TEB0187_REV01!$G:$T),14,0),"---")</f>
        <v>---</v>
      </c>
      <c r="I334" s="59" t="str">
        <f>IFERROR(VLOOKUP($D334&amp;"-"&amp;$E334,IF($C$4="TEB0187_REV01",CALC_CONN_TEB0187_REV01!$F:$K,"???"),6,0),"---")</f>
        <v>---</v>
      </c>
      <c r="J334" s="61" t="str">
        <f>IFERROR(VLOOKUP($D334&amp;"-"&amp;$E334,IF($C$4="TEB0187_REV01",CALC_CONN_TEB0187_REV01!$F:$M,"???"),8,0),"---")</f>
        <v>---</v>
      </c>
      <c r="K334" s="62" t="str">
        <f>IFERROR(VLOOKUP($D334&amp;"-"&amp;$E334,IF($C$4="TEB0187_REV01",CALC_CONN_TEB0187_REV01!$F:$N),9,0),"---")</f>
        <v>---</v>
      </c>
      <c r="L334" s="59" t="str">
        <f>IFERROR(VLOOKUP(K334,B2B!$H$3:$I$2000,2,0),"---")</f>
        <v>---</v>
      </c>
      <c r="M334" s="59" t="str">
        <f>IFERROR(VLOOKUP(L334,IF($M$4="TEI0187_REV01",RAW_m_TEI0187_REV01!$AD:$AH),5,0),"---")</f>
        <v>---</v>
      </c>
      <c r="N334" s="59" t="str">
        <f>IFERROR(VLOOKUP(L334,IF($M$4="TEI0187_REV01",RAW_m_TEI0187_REV01!$AE:$AJ),6,0),"---")</f>
        <v>---</v>
      </c>
      <c r="O334" s="63" t="str">
        <f>IFERROR(VLOOKUP(L334,IF($M$4="TEI0187_REV01",RAW_m_TEI0187_REV01!$AD:$AE),2,0),"---")</f>
        <v>---</v>
      </c>
      <c r="P334" s="59" t="str">
        <f>IFERROR(VLOOKUP(O334,IF($M$4="TEI0187_REV01",RAW_m_TEI0187_REV01!$AJ:$AK),2,0),"---")</f>
        <v>---</v>
      </c>
      <c r="Q334" s="59" t="str">
        <f>IFERROR(VLOOKUP(L334,IF($M$4="TEI0187_REV01",RAW_m_TEI0187_REV01!$AD:$AF),3,0),"---")</f>
        <v>---</v>
      </c>
      <c r="R334" s="59" t="str">
        <f>IFERROR(VLOOKUP(O334,IF($M$4="TEI0187_REV01",RAW_m_TEI0187_REV01!$AE:$AG),3,0),"---")</f>
        <v>---</v>
      </c>
      <c r="S334" s="59" t="str">
        <f t="shared" si="12"/>
        <v>---</v>
      </c>
    </row>
    <row r="335" spans="2:19" ht="15" customHeight="1" x14ac:dyDescent="0.25">
      <c r="B335" s="59">
        <f t="shared" si="11"/>
        <v>330</v>
      </c>
      <c r="C335" s="60">
        <f>IFERROR(IF($C$4="TEB0187_REV01",CALC_CONN_TEB0187_REV01!U335,),"---")</f>
        <v>0</v>
      </c>
      <c r="D335" s="59">
        <f>IFERROR(IF($C$4="TEB0187_REV01",CALC_CONN_TEB0187_REV01!D335,),"---")</f>
        <v>0</v>
      </c>
      <c r="E335" s="59">
        <f>IFERROR(IF($C$4="TEB0187_REV01",CALC_CONN_TEB0187_REV01!E335,),"---")</f>
        <v>0</v>
      </c>
      <c r="F335" s="59" t="str">
        <f>IFERROR(IF(VLOOKUP($D335&amp;"-"&amp;$E335,IF($C$4="TEB0187_REV01",CALC_CONN_TEB0187_REV01!$F:$I),4,0)="--","---",IF($C$4="TEB0187_REV01",CALC_CONN_TEB0187_REV01!$G335&amp; " --&gt; " &amp;CALC_CONN_TEB0187_REV01!$I335&amp; " --&gt; ")),"---")</f>
        <v>---</v>
      </c>
      <c r="G335" s="59" t="str">
        <f>IFERROR(IF(VLOOKUP($D335&amp;"-"&amp;$E335,IF($C$4="TEB0187_REV01",CALC_CONN_TEB0187_REV01!$F:$H),3,0)="--",VLOOKUP($D335&amp;"-"&amp;$E335,IF($C$4="TEB0187_REV01",CALC_CONN_TEB0187_REV01!$F:$H),2,0),VLOOKUP($D335&amp;"-"&amp;$E335,IF($C$4="TEB0187_REV01",CALC_CONN_TEB0187_REV01!$F:$H),3,0)),"---")</f>
        <v>---</v>
      </c>
      <c r="H335" s="59" t="str">
        <f>IFERROR(VLOOKUP(G335,IF($C$4="TEB0187_REV01",CALC_CONN_TEB0187_REV01!$G:$T),14,0),"---")</f>
        <v>---</v>
      </c>
      <c r="I335" s="59" t="str">
        <f>IFERROR(VLOOKUP($D335&amp;"-"&amp;$E335,IF($C$4="TEB0187_REV01",CALC_CONN_TEB0187_REV01!$F:$K,"???"),6,0),"---")</f>
        <v>---</v>
      </c>
      <c r="J335" s="61" t="str">
        <f>IFERROR(VLOOKUP($D335&amp;"-"&amp;$E335,IF($C$4="TEB0187_REV01",CALC_CONN_TEB0187_REV01!$F:$M,"???"),8,0),"---")</f>
        <v>---</v>
      </c>
      <c r="K335" s="62" t="str">
        <f>IFERROR(VLOOKUP($D335&amp;"-"&amp;$E335,IF($C$4="TEB0187_REV01",CALC_CONN_TEB0187_REV01!$F:$N),9,0),"---")</f>
        <v>---</v>
      </c>
      <c r="L335" s="59" t="str">
        <f>IFERROR(VLOOKUP(K335,B2B!$H$3:$I$2000,2,0),"---")</f>
        <v>---</v>
      </c>
      <c r="M335" s="59" t="str">
        <f>IFERROR(VLOOKUP(L335,IF($M$4="TEI0187_REV01",RAW_m_TEI0187_REV01!$AD:$AH),5,0),"---")</f>
        <v>---</v>
      </c>
      <c r="N335" s="59" t="str">
        <f>IFERROR(VLOOKUP(L335,IF($M$4="TEI0187_REV01",RAW_m_TEI0187_REV01!$AE:$AJ),6,0),"---")</f>
        <v>---</v>
      </c>
      <c r="O335" s="63" t="str">
        <f>IFERROR(VLOOKUP(L335,IF($M$4="TEI0187_REV01",RAW_m_TEI0187_REV01!$AD:$AE),2,0),"---")</f>
        <v>---</v>
      </c>
      <c r="P335" s="59" t="str">
        <f>IFERROR(VLOOKUP(O335,IF($M$4="TEI0187_REV01",RAW_m_TEI0187_REV01!$AJ:$AK),2,0),"---")</f>
        <v>---</v>
      </c>
      <c r="Q335" s="59" t="str">
        <f>IFERROR(VLOOKUP(L335,IF($M$4="TEI0187_REV01",RAW_m_TEI0187_REV01!$AD:$AF),3,0),"---")</f>
        <v>---</v>
      </c>
      <c r="R335" s="59" t="str">
        <f>IFERROR(VLOOKUP(O335,IF($M$4="TEI0187_REV01",RAW_m_TEI0187_REV01!$AE:$AG),3,0),"---")</f>
        <v>---</v>
      </c>
      <c r="S335" s="59" t="str">
        <f t="shared" si="12"/>
        <v>---</v>
      </c>
    </row>
    <row r="336" spans="2:19" ht="15" customHeight="1" x14ac:dyDescent="0.25">
      <c r="B336" s="59">
        <f t="shared" si="11"/>
        <v>331</v>
      </c>
      <c r="C336" s="60">
        <f>IFERROR(IF($C$4="TEB0187_REV01",CALC_CONN_TEB0187_REV01!U336,),"---")</f>
        <v>0</v>
      </c>
      <c r="D336" s="59">
        <f>IFERROR(IF($C$4="TEB0187_REV01",CALC_CONN_TEB0187_REV01!D336,),"---")</f>
        <v>0</v>
      </c>
      <c r="E336" s="59">
        <f>IFERROR(IF($C$4="TEB0187_REV01",CALC_CONN_TEB0187_REV01!E336,),"---")</f>
        <v>0</v>
      </c>
      <c r="F336" s="59" t="str">
        <f>IFERROR(IF(VLOOKUP($D336&amp;"-"&amp;$E336,IF($C$4="TEB0187_REV01",CALC_CONN_TEB0187_REV01!$F:$I),4,0)="--","---",IF($C$4="TEB0187_REV01",CALC_CONN_TEB0187_REV01!$G336&amp; " --&gt; " &amp;CALC_CONN_TEB0187_REV01!$I336&amp; " --&gt; ")),"---")</f>
        <v>---</v>
      </c>
      <c r="G336" s="59" t="str">
        <f>IFERROR(IF(VLOOKUP($D336&amp;"-"&amp;$E336,IF($C$4="TEB0187_REV01",CALC_CONN_TEB0187_REV01!$F:$H),3,0)="--",VLOOKUP($D336&amp;"-"&amp;$E336,IF($C$4="TEB0187_REV01",CALC_CONN_TEB0187_REV01!$F:$H),2,0),VLOOKUP($D336&amp;"-"&amp;$E336,IF($C$4="TEB0187_REV01",CALC_CONN_TEB0187_REV01!$F:$H),3,0)),"---")</f>
        <v>---</v>
      </c>
      <c r="H336" s="59" t="str">
        <f>IFERROR(VLOOKUP(G336,IF($C$4="TEB0187_REV01",CALC_CONN_TEB0187_REV01!$G:$T),14,0),"---")</f>
        <v>---</v>
      </c>
      <c r="I336" s="59" t="str">
        <f>IFERROR(VLOOKUP($D336&amp;"-"&amp;$E336,IF($C$4="TEB0187_REV01",CALC_CONN_TEB0187_REV01!$F:$K,"???"),6,0),"---")</f>
        <v>---</v>
      </c>
      <c r="J336" s="61" t="str">
        <f>IFERROR(VLOOKUP($D336&amp;"-"&amp;$E336,IF($C$4="TEB0187_REV01",CALC_CONN_TEB0187_REV01!$F:$M,"???"),8,0),"---")</f>
        <v>---</v>
      </c>
      <c r="K336" s="62" t="str">
        <f>IFERROR(VLOOKUP($D336&amp;"-"&amp;$E336,IF($C$4="TEB0187_REV01",CALC_CONN_TEB0187_REV01!$F:$N),9,0),"---")</f>
        <v>---</v>
      </c>
      <c r="L336" s="59" t="str">
        <f>IFERROR(VLOOKUP(K336,B2B!$H$3:$I$2000,2,0),"---")</f>
        <v>---</v>
      </c>
      <c r="M336" s="59" t="str">
        <f>IFERROR(VLOOKUP(L336,IF($M$4="TEI0187_REV01",RAW_m_TEI0187_REV01!$AD:$AH),5,0),"---")</f>
        <v>---</v>
      </c>
      <c r="N336" s="59" t="str">
        <f>IFERROR(VLOOKUP(L336,IF($M$4="TEI0187_REV01",RAW_m_TEI0187_REV01!$AE:$AJ),6,0),"---")</f>
        <v>---</v>
      </c>
      <c r="O336" s="63" t="str">
        <f>IFERROR(VLOOKUP(L336,IF($M$4="TEI0187_REV01",RAW_m_TEI0187_REV01!$AD:$AE),2,0),"---")</f>
        <v>---</v>
      </c>
      <c r="P336" s="59" t="str">
        <f>IFERROR(VLOOKUP(O336,IF($M$4="TEI0187_REV01",RAW_m_TEI0187_REV01!$AJ:$AK),2,0),"---")</f>
        <v>---</v>
      </c>
      <c r="Q336" s="59" t="str">
        <f>IFERROR(VLOOKUP(L336,IF($M$4="TEI0187_REV01",RAW_m_TEI0187_REV01!$AD:$AF),3,0),"---")</f>
        <v>---</v>
      </c>
      <c r="R336" s="59" t="str">
        <f>IFERROR(VLOOKUP(O336,IF($M$4="TEI0187_REV01",RAW_m_TEI0187_REV01!$AE:$AG),3,0),"---")</f>
        <v>---</v>
      </c>
      <c r="S336" s="59" t="str">
        <f t="shared" si="12"/>
        <v>---</v>
      </c>
    </row>
    <row r="337" spans="2:19" ht="15" customHeight="1" x14ac:dyDescent="0.25">
      <c r="B337" s="59">
        <f t="shared" si="11"/>
        <v>332</v>
      </c>
      <c r="C337" s="60">
        <f>IFERROR(IF($C$4="TEB0187_REV01",CALC_CONN_TEB0187_REV01!U337,),"---")</f>
        <v>0</v>
      </c>
      <c r="D337" s="59">
        <f>IFERROR(IF($C$4="TEB0187_REV01",CALC_CONN_TEB0187_REV01!D337,),"---")</f>
        <v>0</v>
      </c>
      <c r="E337" s="59">
        <f>IFERROR(IF($C$4="TEB0187_REV01",CALC_CONN_TEB0187_REV01!E337,),"---")</f>
        <v>0</v>
      </c>
      <c r="F337" s="59" t="str">
        <f>IFERROR(IF(VLOOKUP($D337&amp;"-"&amp;$E337,IF($C$4="TEB0187_REV01",CALC_CONN_TEB0187_REV01!$F:$I),4,0)="--","---",IF($C$4="TEB0187_REV01",CALC_CONN_TEB0187_REV01!$G337&amp; " --&gt; " &amp;CALC_CONN_TEB0187_REV01!$I337&amp; " --&gt; ")),"---")</f>
        <v>---</v>
      </c>
      <c r="G337" s="59" t="str">
        <f>IFERROR(IF(VLOOKUP($D337&amp;"-"&amp;$E337,IF($C$4="TEB0187_REV01",CALC_CONN_TEB0187_REV01!$F:$H),3,0)="--",VLOOKUP($D337&amp;"-"&amp;$E337,IF($C$4="TEB0187_REV01",CALC_CONN_TEB0187_REV01!$F:$H),2,0),VLOOKUP($D337&amp;"-"&amp;$E337,IF($C$4="TEB0187_REV01",CALC_CONN_TEB0187_REV01!$F:$H),3,0)),"---")</f>
        <v>---</v>
      </c>
      <c r="H337" s="59" t="str">
        <f>IFERROR(VLOOKUP(G337,IF($C$4="TEB0187_REV01",CALC_CONN_TEB0187_REV01!$G:$T),14,0),"---")</f>
        <v>---</v>
      </c>
      <c r="I337" s="59" t="str">
        <f>IFERROR(VLOOKUP($D337&amp;"-"&amp;$E337,IF($C$4="TEB0187_REV01",CALC_CONN_TEB0187_REV01!$F:$K,"???"),6,0),"---")</f>
        <v>---</v>
      </c>
      <c r="J337" s="61" t="str">
        <f>IFERROR(VLOOKUP($D337&amp;"-"&amp;$E337,IF($C$4="TEB0187_REV01",CALC_CONN_TEB0187_REV01!$F:$M,"???"),8,0),"---")</f>
        <v>---</v>
      </c>
      <c r="K337" s="62" t="str">
        <f>IFERROR(VLOOKUP($D337&amp;"-"&amp;$E337,IF($C$4="TEB0187_REV01",CALC_CONN_TEB0187_REV01!$F:$N),9,0),"---")</f>
        <v>---</v>
      </c>
      <c r="L337" s="59" t="str">
        <f>IFERROR(VLOOKUP(K337,B2B!$H$3:$I$2000,2,0),"---")</f>
        <v>---</v>
      </c>
      <c r="M337" s="59" t="str">
        <f>IFERROR(VLOOKUP(L337,IF($M$4="TEI0187_REV01",RAW_m_TEI0187_REV01!$AD:$AH),5,0),"---")</f>
        <v>---</v>
      </c>
      <c r="N337" s="59" t="str">
        <f>IFERROR(VLOOKUP(L337,IF($M$4="TEI0187_REV01",RAW_m_TEI0187_REV01!$AE:$AJ),6,0),"---")</f>
        <v>---</v>
      </c>
      <c r="O337" s="63" t="str">
        <f>IFERROR(VLOOKUP(L337,IF($M$4="TEI0187_REV01",RAW_m_TEI0187_REV01!$AD:$AE),2,0),"---")</f>
        <v>---</v>
      </c>
      <c r="P337" s="59" t="str">
        <f>IFERROR(VLOOKUP(O337,IF($M$4="TEI0187_REV01",RAW_m_TEI0187_REV01!$AJ:$AK),2,0),"---")</f>
        <v>---</v>
      </c>
      <c r="Q337" s="59" t="str">
        <f>IFERROR(VLOOKUP(L337,IF($M$4="TEI0187_REV01",RAW_m_TEI0187_REV01!$AD:$AF),3,0),"---")</f>
        <v>---</v>
      </c>
      <c r="R337" s="59" t="str">
        <f>IFERROR(VLOOKUP(O337,IF($M$4="TEI0187_REV01",RAW_m_TEI0187_REV01!$AE:$AG),3,0),"---")</f>
        <v>---</v>
      </c>
      <c r="S337" s="59" t="str">
        <f t="shared" si="12"/>
        <v>---</v>
      </c>
    </row>
    <row r="338" spans="2:19" ht="15" customHeight="1" x14ac:dyDescent="0.25">
      <c r="B338" s="59">
        <f t="shared" si="11"/>
        <v>333</v>
      </c>
      <c r="C338" s="60">
        <f>IFERROR(IF($C$4="TEB0187_REV01",CALC_CONN_TEB0187_REV01!U338,),"---")</f>
        <v>0</v>
      </c>
      <c r="D338" s="59">
        <f>IFERROR(IF($C$4="TEB0187_REV01",CALC_CONN_TEB0187_REV01!D338,),"---")</f>
        <v>0</v>
      </c>
      <c r="E338" s="59">
        <f>IFERROR(IF($C$4="TEB0187_REV01",CALC_CONN_TEB0187_REV01!E338,),"---")</f>
        <v>0</v>
      </c>
      <c r="F338" s="59" t="str">
        <f>IFERROR(IF(VLOOKUP($D338&amp;"-"&amp;$E338,IF($C$4="TEB0187_REV01",CALC_CONN_TEB0187_REV01!$F:$I),4,0)="--","---",IF($C$4="TEB0187_REV01",CALC_CONN_TEB0187_REV01!$G338&amp; " --&gt; " &amp;CALC_CONN_TEB0187_REV01!$I338&amp; " --&gt; ")),"---")</f>
        <v>---</v>
      </c>
      <c r="G338" s="59" t="str">
        <f>IFERROR(IF(VLOOKUP($D338&amp;"-"&amp;$E338,IF($C$4="TEB0187_REV01",CALC_CONN_TEB0187_REV01!$F:$H),3,0)="--",VLOOKUP($D338&amp;"-"&amp;$E338,IF($C$4="TEB0187_REV01",CALC_CONN_TEB0187_REV01!$F:$H),2,0),VLOOKUP($D338&amp;"-"&amp;$E338,IF($C$4="TEB0187_REV01",CALC_CONN_TEB0187_REV01!$F:$H),3,0)),"---")</f>
        <v>---</v>
      </c>
      <c r="H338" s="59" t="str">
        <f>IFERROR(VLOOKUP(G338,IF($C$4="TEB0187_REV01",CALC_CONN_TEB0187_REV01!$G:$T),14,0),"---")</f>
        <v>---</v>
      </c>
      <c r="I338" s="59" t="str">
        <f>IFERROR(VLOOKUP($D338&amp;"-"&amp;$E338,IF($C$4="TEB0187_REV01",CALC_CONN_TEB0187_REV01!$F:$K,"???"),6,0),"---")</f>
        <v>---</v>
      </c>
      <c r="J338" s="61" t="str">
        <f>IFERROR(VLOOKUP($D338&amp;"-"&amp;$E338,IF($C$4="TEB0187_REV01",CALC_CONN_TEB0187_REV01!$F:$M,"???"),8,0),"---")</f>
        <v>---</v>
      </c>
      <c r="K338" s="62" t="str">
        <f>IFERROR(VLOOKUP($D338&amp;"-"&amp;$E338,IF($C$4="TEB0187_REV01",CALC_CONN_TEB0187_REV01!$F:$N),9,0),"---")</f>
        <v>---</v>
      </c>
      <c r="L338" s="59" t="str">
        <f>IFERROR(VLOOKUP(K338,B2B!$H$3:$I$2000,2,0),"---")</f>
        <v>---</v>
      </c>
      <c r="M338" s="59" t="str">
        <f>IFERROR(VLOOKUP(L338,IF($M$4="TEI0187_REV01",RAW_m_TEI0187_REV01!$AD:$AH),5,0),"---")</f>
        <v>---</v>
      </c>
      <c r="N338" s="59" t="str">
        <f>IFERROR(VLOOKUP(L338,IF($M$4="TEI0187_REV01",RAW_m_TEI0187_REV01!$AE:$AJ),6,0),"---")</f>
        <v>---</v>
      </c>
      <c r="O338" s="63" t="str">
        <f>IFERROR(VLOOKUP(L338,IF($M$4="TEI0187_REV01",RAW_m_TEI0187_REV01!$AD:$AE),2,0),"---")</f>
        <v>---</v>
      </c>
      <c r="P338" s="59" t="str">
        <f>IFERROR(VLOOKUP(O338,IF($M$4="TEI0187_REV01",RAW_m_TEI0187_REV01!$AJ:$AK),2,0),"---")</f>
        <v>---</v>
      </c>
      <c r="Q338" s="59" t="str">
        <f>IFERROR(VLOOKUP(L338,IF($M$4="TEI0187_REV01",RAW_m_TEI0187_REV01!$AD:$AF),3,0),"---")</f>
        <v>---</v>
      </c>
      <c r="R338" s="59" t="str">
        <f>IFERROR(VLOOKUP(O338,IF($M$4="TEI0187_REV01",RAW_m_TEI0187_REV01!$AE:$AG),3,0),"---")</f>
        <v>---</v>
      </c>
      <c r="S338" s="59" t="str">
        <f t="shared" si="12"/>
        <v>---</v>
      </c>
    </row>
    <row r="339" spans="2:19" ht="15" customHeight="1" x14ac:dyDescent="0.25">
      <c r="B339" s="59">
        <f t="shared" si="11"/>
        <v>334</v>
      </c>
      <c r="C339" s="60">
        <f>IFERROR(IF($C$4="TEB0187_REV01",CALC_CONN_TEB0187_REV01!U339,),"---")</f>
        <v>0</v>
      </c>
      <c r="D339" s="59">
        <f>IFERROR(IF($C$4="TEB0187_REV01",CALC_CONN_TEB0187_REV01!D339,),"---")</f>
        <v>0</v>
      </c>
      <c r="E339" s="59">
        <f>IFERROR(IF($C$4="TEB0187_REV01",CALC_CONN_TEB0187_REV01!E339,),"---")</f>
        <v>0</v>
      </c>
      <c r="F339" s="59" t="str">
        <f>IFERROR(IF(VLOOKUP($D339&amp;"-"&amp;$E339,IF($C$4="TEB0187_REV01",CALC_CONN_TEB0187_REV01!$F:$I),4,0)="--","---",IF($C$4="TEB0187_REV01",CALC_CONN_TEB0187_REV01!$G339&amp; " --&gt; " &amp;CALC_CONN_TEB0187_REV01!$I339&amp; " --&gt; ")),"---")</f>
        <v>---</v>
      </c>
      <c r="G339" s="59" t="str">
        <f>IFERROR(IF(VLOOKUP($D339&amp;"-"&amp;$E339,IF($C$4="TEB0187_REV01",CALC_CONN_TEB0187_REV01!$F:$H),3,0)="--",VLOOKUP($D339&amp;"-"&amp;$E339,IF($C$4="TEB0187_REV01",CALC_CONN_TEB0187_REV01!$F:$H),2,0),VLOOKUP($D339&amp;"-"&amp;$E339,IF($C$4="TEB0187_REV01",CALC_CONN_TEB0187_REV01!$F:$H),3,0)),"---")</f>
        <v>---</v>
      </c>
      <c r="H339" s="59" t="str">
        <f>IFERROR(VLOOKUP(G339,IF($C$4="TEB0187_REV01",CALC_CONN_TEB0187_REV01!$G:$T),14,0),"---")</f>
        <v>---</v>
      </c>
      <c r="I339" s="59" t="str">
        <f>IFERROR(VLOOKUP($D339&amp;"-"&amp;$E339,IF($C$4="TEB0187_REV01",CALC_CONN_TEB0187_REV01!$F:$K,"???"),6,0),"---")</f>
        <v>---</v>
      </c>
      <c r="J339" s="61" t="str">
        <f>IFERROR(VLOOKUP($D339&amp;"-"&amp;$E339,IF($C$4="TEB0187_REV01",CALC_CONN_TEB0187_REV01!$F:$M,"???"),8,0),"---")</f>
        <v>---</v>
      </c>
      <c r="K339" s="62" t="str">
        <f>IFERROR(VLOOKUP($D339&amp;"-"&amp;$E339,IF($C$4="TEB0187_REV01",CALC_CONN_TEB0187_REV01!$F:$N),9,0),"---")</f>
        <v>---</v>
      </c>
      <c r="L339" s="59" t="str">
        <f>IFERROR(VLOOKUP(K339,B2B!$H$3:$I$2000,2,0),"---")</f>
        <v>---</v>
      </c>
      <c r="M339" s="59" t="str">
        <f>IFERROR(VLOOKUP(L339,IF($M$4="TEI0187_REV01",RAW_m_TEI0187_REV01!$AD:$AH),5,0),"---")</f>
        <v>---</v>
      </c>
      <c r="N339" s="59" t="str">
        <f>IFERROR(VLOOKUP(L339,IF($M$4="TEI0187_REV01",RAW_m_TEI0187_REV01!$AE:$AJ),6,0),"---")</f>
        <v>---</v>
      </c>
      <c r="O339" s="63" t="str">
        <f>IFERROR(VLOOKUP(L339,IF($M$4="TEI0187_REV01",RAW_m_TEI0187_REV01!$AD:$AE),2,0),"---")</f>
        <v>---</v>
      </c>
      <c r="P339" s="59" t="str">
        <f>IFERROR(VLOOKUP(O339,IF($M$4="TEI0187_REV01",RAW_m_TEI0187_REV01!$AJ:$AK),2,0),"---")</f>
        <v>---</v>
      </c>
      <c r="Q339" s="59" t="str">
        <f>IFERROR(VLOOKUP(L339,IF($M$4="TEI0187_REV01",RAW_m_TEI0187_REV01!$AD:$AF),3,0),"---")</f>
        <v>---</v>
      </c>
      <c r="R339" s="59" t="str">
        <f>IFERROR(VLOOKUP(O339,IF($M$4="TEI0187_REV01",RAW_m_TEI0187_REV01!$AE:$AG),3,0),"---")</f>
        <v>---</v>
      </c>
      <c r="S339" s="59" t="str">
        <f t="shared" si="12"/>
        <v>---</v>
      </c>
    </row>
    <row r="340" spans="2:19" ht="15" customHeight="1" x14ac:dyDescent="0.25">
      <c r="B340" s="59">
        <f t="shared" si="11"/>
        <v>335</v>
      </c>
      <c r="C340" s="60">
        <f>IFERROR(IF($C$4="TEB0187_REV01",CALC_CONN_TEB0187_REV01!U340,),"---")</f>
        <v>0</v>
      </c>
      <c r="D340" s="59">
        <f>IFERROR(IF($C$4="TEB0187_REV01",CALC_CONN_TEB0187_REV01!D340,),"---")</f>
        <v>0</v>
      </c>
      <c r="E340" s="59">
        <f>IFERROR(IF($C$4="TEB0187_REV01",CALC_CONN_TEB0187_REV01!E340,),"---")</f>
        <v>0</v>
      </c>
      <c r="F340" s="59" t="str">
        <f>IFERROR(IF(VLOOKUP($D340&amp;"-"&amp;$E340,IF($C$4="TEB0187_REV01",CALC_CONN_TEB0187_REV01!$F:$I),4,0)="--","---",IF($C$4="TEB0187_REV01",CALC_CONN_TEB0187_REV01!$G340&amp; " --&gt; " &amp;CALC_CONN_TEB0187_REV01!$I340&amp; " --&gt; ")),"---")</f>
        <v>---</v>
      </c>
      <c r="G340" s="59" t="str">
        <f>IFERROR(IF(VLOOKUP($D340&amp;"-"&amp;$E340,IF($C$4="TEB0187_REV01",CALC_CONN_TEB0187_REV01!$F:$H),3,0)="--",VLOOKUP($D340&amp;"-"&amp;$E340,IF($C$4="TEB0187_REV01",CALC_CONN_TEB0187_REV01!$F:$H),2,0),VLOOKUP($D340&amp;"-"&amp;$E340,IF($C$4="TEB0187_REV01",CALC_CONN_TEB0187_REV01!$F:$H),3,0)),"---")</f>
        <v>---</v>
      </c>
      <c r="H340" s="59" t="str">
        <f>IFERROR(VLOOKUP(G340,IF($C$4="TEB0187_REV01",CALC_CONN_TEB0187_REV01!$G:$T),14,0),"---")</f>
        <v>---</v>
      </c>
      <c r="I340" s="59" t="str">
        <f>IFERROR(VLOOKUP($D340&amp;"-"&amp;$E340,IF($C$4="TEB0187_REV01",CALC_CONN_TEB0187_REV01!$F:$K,"???"),6,0),"---")</f>
        <v>---</v>
      </c>
      <c r="J340" s="61" t="str">
        <f>IFERROR(VLOOKUP($D340&amp;"-"&amp;$E340,IF($C$4="TEB0187_REV01",CALC_CONN_TEB0187_REV01!$F:$M,"???"),8,0),"---")</f>
        <v>---</v>
      </c>
      <c r="K340" s="62" t="str">
        <f>IFERROR(VLOOKUP($D340&amp;"-"&amp;$E340,IF($C$4="TEB0187_REV01",CALC_CONN_TEB0187_REV01!$F:$N),9,0),"---")</f>
        <v>---</v>
      </c>
      <c r="L340" s="59" t="str">
        <f>IFERROR(VLOOKUP(K340,B2B!$H$3:$I$2000,2,0),"---")</f>
        <v>---</v>
      </c>
      <c r="M340" s="59" t="str">
        <f>IFERROR(VLOOKUP(L340,IF($M$4="TEI0187_REV01",RAW_m_TEI0187_REV01!$AD:$AH),5,0),"---")</f>
        <v>---</v>
      </c>
      <c r="N340" s="59" t="str">
        <f>IFERROR(VLOOKUP(L340,IF($M$4="TEI0187_REV01",RAW_m_TEI0187_REV01!$AE:$AJ),6,0),"---")</f>
        <v>---</v>
      </c>
      <c r="O340" s="63" t="str">
        <f>IFERROR(VLOOKUP(L340,IF($M$4="TEI0187_REV01",RAW_m_TEI0187_REV01!$AD:$AE),2,0),"---")</f>
        <v>---</v>
      </c>
      <c r="P340" s="59" t="str">
        <f>IFERROR(VLOOKUP(O340,IF($M$4="TEI0187_REV01",RAW_m_TEI0187_REV01!$AJ:$AK),2,0),"---")</f>
        <v>---</v>
      </c>
      <c r="Q340" s="59" t="str">
        <f>IFERROR(VLOOKUP(L340,IF($M$4="TEI0187_REV01",RAW_m_TEI0187_REV01!$AD:$AF),3,0),"---")</f>
        <v>---</v>
      </c>
      <c r="R340" s="59" t="str">
        <f>IFERROR(VLOOKUP(O340,IF($M$4="TEI0187_REV01",RAW_m_TEI0187_REV01!$AE:$AG),3,0),"---")</f>
        <v>---</v>
      </c>
      <c r="S340" s="59" t="str">
        <f t="shared" si="12"/>
        <v>---</v>
      </c>
    </row>
    <row r="341" spans="2:19" ht="15" customHeight="1" x14ac:dyDescent="0.25">
      <c r="B341" s="59">
        <f t="shared" si="11"/>
        <v>336</v>
      </c>
      <c r="C341" s="60">
        <f>IFERROR(IF($C$4="TEB0187_REV01",CALC_CONN_TEB0187_REV01!U341,),"---")</f>
        <v>0</v>
      </c>
      <c r="D341" s="59">
        <f>IFERROR(IF($C$4="TEB0187_REV01",CALC_CONN_TEB0187_REV01!D341,),"---")</f>
        <v>0</v>
      </c>
      <c r="E341" s="59">
        <f>IFERROR(IF($C$4="TEB0187_REV01",CALC_CONN_TEB0187_REV01!E341,),"---")</f>
        <v>0</v>
      </c>
      <c r="F341" s="59" t="str">
        <f>IFERROR(IF(VLOOKUP($D341&amp;"-"&amp;$E341,IF($C$4="TEB0187_REV01",CALC_CONN_TEB0187_REV01!$F:$I),4,0)="--","---",IF($C$4="TEB0187_REV01",CALC_CONN_TEB0187_REV01!$G341&amp; " --&gt; " &amp;CALC_CONN_TEB0187_REV01!$I341&amp; " --&gt; ")),"---")</f>
        <v>---</v>
      </c>
      <c r="G341" s="59" t="str">
        <f>IFERROR(IF(VLOOKUP($D341&amp;"-"&amp;$E341,IF($C$4="TEB0187_REV01",CALC_CONN_TEB0187_REV01!$F:$H),3,0)="--",VLOOKUP($D341&amp;"-"&amp;$E341,IF($C$4="TEB0187_REV01",CALC_CONN_TEB0187_REV01!$F:$H),2,0),VLOOKUP($D341&amp;"-"&amp;$E341,IF($C$4="TEB0187_REV01",CALC_CONN_TEB0187_REV01!$F:$H),3,0)),"---")</f>
        <v>---</v>
      </c>
      <c r="H341" s="59" t="str">
        <f>IFERROR(VLOOKUP(G341,IF($C$4="TEB0187_REV01",CALC_CONN_TEB0187_REV01!$G:$T),14,0),"---")</f>
        <v>---</v>
      </c>
      <c r="I341" s="59" t="str">
        <f>IFERROR(VLOOKUP($D341&amp;"-"&amp;$E341,IF($C$4="TEB0187_REV01",CALC_CONN_TEB0187_REV01!$F:$K,"???"),6,0),"---")</f>
        <v>---</v>
      </c>
      <c r="J341" s="61" t="str">
        <f>IFERROR(VLOOKUP($D341&amp;"-"&amp;$E341,IF($C$4="TEB0187_REV01",CALC_CONN_TEB0187_REV01!$F:$M,"???"),8,0),"---")</f>
        <v>---</v>
      </c>
      <c r="K341" s="62" t="str">
        <f>IFERROR(VLOOKUP($D341&amp;"-"&amp;$E341,IF($C$4="TEB0187_REV01",CALC_CONN_TEB0187_REV01!$F:$N),9,0),"---")</f>
        <v>---</v>
      </c>
      <c r="L341" s="59" t="str">
        <f>IFERROR(VLOOKUP(K341,B2B!$H$3:$I$2000,2,0),"---")</f>
        <v>---</v>
      </c>
      <c r="M341" s="59" t="str">
        <f>IFERROR(VLOOKUP(L341,IF($M$4="TEI0187_REV01",RAW_m_TEI0187_REV01!$AD:$AH),5,0),"---")</f>
        <v>---</v>
      </c>
      <c r="N341" s="59" t="str">
        <f>IFERROR(VLOOKUP(L341,IF($M$4="TEI0187_REV01",RAW_m_TEI0187_REV01!$AE:$AJ),6,0),"---")</f>
        <v>---</v>
      </c>
      <c r="O341" s="63" t="str">
        <f>IFERROR(VLOOKUP(L341,IF($M$4="TEI0187_REV01",RAW_m_TEI0187_REV01!$AD:$AE),2,0),"---")</f>
        <v>---</v>
      </c>
      <c r="P341" s="59" t="str">
        <f>IFERROR(VLOOKUP(O341,IF($M$4="TEI0187_REV01",RAW_m_TEI0187_REV01!$AJ:$AK),2,0),"---")</f>
        <v>---</v>
      </c>
      <c r="Q341" s="59" t="str">
        <f>IFERROR(VLOOKUP(L341,IF($M$4="TEI0187_REV01",RAW_m_TEI0187_REV01!$AD:$AF),3,0),"---")</f>
        <v>---</v>
      </c>
      <c r="R341" s="59" t="str">
        <f>IFERROR(VLOOKUP(O341,IF($M$4="TEI0187_REV01",RAW_m_TEI0187_REV01!$AE:$AG),3,0),"---")</f>
        <v>---</v>
      </c>
      <c r="S341" s="59" t="str">
        <f t="shared" si="12"/>
        <v>---</v>
      </c>
    </row>
    <row r="342" spans="2:19" ht="15" customHeight="1" x14ac:dyDescent="0.25">
      <c r="B342" s="59">
        <f t="shared" si="11"/>
        <v>337</v>
      </c>
      <c r="C342" s="60">
        <f>IFERROR(IF($C$4="TEB0187_REV01",CALC_CONN_TEB0187_REV01!U342,),"---")</f>
        <v>0</v>
      </c>
      <c r="D342" s="59">
        <f>IFERROR(IF($C$4="TEB0187_REV01",CALC_CONN_TEB0187_REV01!D342,),"---")</f>
        <v>0</v>
      </c>
      <c r="E342" s="59">
        <f>IFERROR(IF($C$4="TEB0187_REV01",CALC_CONN_TEB0187_REV01!E342,),"---")</f>
        <v>0</v>
      </c>
      <c r="F342" s="59" t="str">
        <f>IFERROR(IF(VLOOKUP($D342&amp;"-"&amp;$E342,IF($C$4="TEB0187_REV01",CALC_CONN_TEB0187_REV01!$F:$I),4,0)="--","---",IF($C$4="TEB0187_REV01",CALC_CONN_TEB0187_REV01!$G342&amp; " --&gt; " &amp;CALC_CONN_TEB0187_REV01!$I342&amp; " --&gt; ")),"---")</f>
        <v>---</v>
      </c>
      <c r="G342" s="59" t="str">
        <f>IFERROR(IF(VLOOKUP($D342&amp;"-"&amp;$E342,IF($C$4="TEB0187_REV01",CALC_CONN_TEB0187_REV01!$F:$H),3,0)="--",VLOOKUP($D342&amp;"-"&amp;$E342,IF($C$4="TEB0187_REV01",CALC_CONN_TEB0187_REV01!$F:$H),2,0),VLOOKUP($D342&amp;"-"&amp;$E342,IF($C$4="TEB0187_REV01",CALC_CONN_TEB0187_REV01!$F:$H),3,0)),"---")</f>
        <v>---</v>
      </c>
      <c r="H342" s="59" t="str">
        <f>IFERROR(VLOOKUP(G342,IF($C$4="TEB0187_REV01",CALC_CONN_TEB0187_REV01!$G:$T),14,0),"---")</f>
        <v>---</v>
      </c>
      <c r="I342" s="59" t="str">
        <f>IFERROR(VLOOKUP($D342&amp;"-"&amp;$E342,IF($C$4="TEB0187_REV01",CALC_CONN_TEB0187_REV01!$F:$K,"???"),6,0),"---")</f>
        <v>---</v>
      </c>
      <c r="J342" s="61" t="str">
        <f>IFERROR(VLOOKUP($D342&amp;"-"&amp;$E342,IF($C$4="TEB0187_REV01",CALC_CONN_TEB0187_REV01!$F:$M,"???"),8,0),"---")</f>
        <v>---</v>
      </c>
      <c r="K342" s="62" t="str">
        <f>IFERROR(VLOOKUP($D342&amp;"-"&amp;$E342,IF($C$4="TEB0187_REV01",CALC_CONN_TEB0187_REV01!$F:$N),9,0),"---")</f>
        <v>---</v>
      </c>
      <c r="L342" s="59" t="str">
        <f>IFERROR(VLOOKUP(K342,B2B!$H$3:$I$2000,2,0),"---")</f>
        <v>---</v>
      </c>
      <c r="M342" s="59" t="str">
        <f>IFERROR(VLOOKUP(L342,IF($M$4="TEI0187_REV01",RAW_m_TEI0187_REV01!$AD:$AH),5,0),"---")</f>
        <v>---</v>
      </c>
      <c r="N342" s="59" t="str">
        <f>IFERROR(VLOOKUP(L342,IF($M$4="TEI0187_REV01",RAW_m_TEI0187_REV01!$AE:$AJ),6,0),"---")</f>
        <v>---</v>
      </c>
      <c r="O342" s="63" t="str">
        <f>IFERROR(VLOOKUP(L342,IF($M$4="TEI0187_REV01",RAW_m_TEI0187_REV01!$AD:$AE),2,0),"---")</f>
        <v>---</v>
      </c>
      <c r="P342" s="59" t="str">
        <f>IFERROR(VLOOKUP(O342,IF($M$4="TEI0187_REV01",RAW_m_TEI0187_REV01!$AJ:$AK),2,0),"---")</f>
        <v>---</v>
      </c>
      <c r="Q342" s="59" t="str">
        <f>IFERROR(VLOOKUP(L342,IF($M$4="TEI0187_REV01",RAW_m_TEI0187_REV01!$AD:$AF),3,0),"---")</f>
        <v>---</v>
      </c>
      <c r="R342" s="59" t="str">
        <f>IFERROR(VLOOKUP(O342,IF($M$4="TEI0187_REV01",RAW_m_TEI0187_REV01!$AE:$AG),3,0),"---")</f>
        <v>---</v>
      </c>
      <c r="S342" s="59" t="str">
        <f t="shared" si="12"/>
        <v>---</v>
      </c>
    </row>
    <row r="343" spans="2:19" ht="15" customHeight="1" x14ac:dyDescent="0.25">
      <c r="B343" s="59">
        <f t="shared" si="11"/>
        <v>338</v>
      </c>
      <c r="C343" s="60">
        <f>IFERROR(IF($C$4="TEB0187_REV01",CALC_CONN_TEB0187_REV01!U343,),"---")</f>
        <v>0</v>
      </c>
      <c r="D343" s="59">
        <f>IFERROR(IF($C$4="TEB0187_REV01",CALC_CONN_TEB0187_REV01!D343,),"---")</f>
        <v>0</v>
      </c>
      <c r="E343" s="59">
        <f>IFERROR(IF($C$4="TEB0187_REV01",CALC_CONN_TEB0187_REV01!E343,),"---")</f>
        <v>0</v>
      </c>
      <c r="F343" s="59" t="str">
        <f>IFERROR(IF(VLOOKUP($D343&amp;"-"&amp;$E343,IF($C$4="TEB0187_REV01",CALC_CONN_TEB0187_REV01!$F:$I),4,0)="--","---",IF($C$4="TEB0187_REV01",CALC_CONN_TEB0187_REV01!$G343&amp; " --&gt; " &amp;CALC_CONN_TEB0187_REV01!$I343&amp; " --&gt; ")),"---")</f>
        <v>---</v>
      </c>
      <c r="G343" s="59" t="str">
        <f>IFERROR(IF(VLOOKUP($D343&amp;"-"&amp;$E343,IF($C$4="TEB0187_REV01",CALC_CONN_TEB0187_REV01!$F:$H),3,0)="--",VLOOKUP($D343&amp;"-"&amp;$E343,IF($C$4="TEB0187_REV01",CALC_CONN_TEB0187_REV01!$F:$H),2,0),VLOOKUP($D343&amp;"-"&amp;$E343,IF($C$4="TEB0187_REV01",CALC_CONN_TEB0187_REV01!$F:$H),3,0)),"---")</f>
        <v>---</v>
      </c>
      <c r="H343" s="59" t="str">
        <f>IFERROR(VLOOKUP(G343,IF($C$4="TEB0187_REV01",CALC_CONN_TEB0187_REV01!$G:$T),14,0),"---")</f>
        <v>---</v>
      </c>
      <c r="I343" s="59" t="str">
        <f>IFERROR(VLOOKUP($D343&amp;"-"&amp;$E343,IF($C$4="TEB0187_REV01",CALC_CONN_TEB0187_REV01!$F:$K,"???"),6,0),"---")</f>
        <v>---</v>
      </c>
      <c r="J343" s="61" t="str">
        <f>IFERROR(VLOOKUP($D343&amp;"-"&amp;$E343,IF($C$4="TEB0187_REV01",CALC_CONN_TEB0187_REV01!$F:$M,"???"),8,0),"---")</f>
        <v>---</v>
      </c>
      <c r="K343" s="62" t="str">
        <f>IFERROR(VLOOKUP($D343&amp;"-"&amp;$E343,IF($C$4="TEB0187_REV01",CALC_CONN_TEB0187_REV01!$F:$N),9,0),"---")</f>
        <v>---</v>
      </c>
      <c r="L343" s="59" t="str">
        <f>IFERROR(VLOOKUP(K343,B2B!$H$3:$I$2000,2,0),"---")</f>
        <v>---</v>
      </c>
      <c r="M343" s="59" t="str">
        <f>IFERROR(VLOOKUP(L343,IF($M$4="TEI0187_REV01",RAW_m_TEI0187_REV01!$AD:$AH),5,0),"---")</f>
        <v>---</v>
      </c>
      <c r="N343" s="59" t="str">
        <f>IFERROR(VLOOKUP(L343,IF($M$4="TEI0187_REV01",RAW_m_TEI0187_REV01!$AE:$AJ),6,0),"---")</f>
        <v>---</v>
      </c>
      <c r="O343" s="63" t="str">
        <f>IFERROR(VLOOKUP(L343,IF($M$4="TEI0187_REV01",RAW_m_TEI0187_REV01!$AD:$AE),2,0),"---")</f>
        <v>---</v>
      </c>
      <c r="P343" s="59" t="str">
        <f>IFERROR(VLOOKUP(O343,IF($M$4="TEI0187_REV01",RAW_m_TEI0187_REV01!$AJ:$AK),2,0),"---")</f>
        <v>---</v>
      </c>
      <c r="Q343" s="59" t="str">
        <f>IFERROR(VLOOKUP(L343,IF($M$4="TEI0187_REV01",RAW_m_TEI0187_REV01!$AD:$AF),3,0),"---")</f>
        <v>---</v>
      </c>
      <c r="R343" s="59" t="str">
        <f>IFERROR(VLOOKUP(O343,IF($M$4="TEI0187_REV01",RAW_m_TEI0187_REV01!$AE:$AG),3,0),"---")</f>
        <v>---</v>
      </c>
      <c r="S343" s="59" t="str">
        <f t="shared" si="12"/>
        <v>---</v>
      </c>
    </row>
    <row r="344" spans="2:19" ht="15" customHeight="1" x14ac:dyDescent="0.25">
      <c r="B344" s="59">
        <f t="shared" si="11"/>
        <v>339</v>
      </c>
      <c r="C344" s="60">
        <f>IFERROR(IF($C$4="TEB0187_REV01",CALC_CONN_TEB0187_REV01!U344,),"---")</f>
        <v>0</v>
      </c>
      <c r="D344" s="59">
        <f>IFERROR(IF($C$4="TEB0187_REV01",CALC_CONN_TEB0187_REV01!D344,),"---")</f>
        <v>0</v>
      </c>
      <c r="E344" s="59">
        <f>IFERROR(IF($C$4="TEB0187_REV01",CALC_CONN_TEB0187_REV01!E344,),"---")</f>
        <v>0</v>
      </c>
      <c r="F344" s="59" t="str">
        <f>IFERROR(IF(VLOOKUP($D344&amp;"-"&amp;$E344,IF($C$4="TEB0187_REV01",CALC_CONN_TEB0187_REV01!$F:$I),4,0)="--","---",IF($C$4="TEB0187_REV01",CALC_CONN_TEB0187_REV01!$G344&amp; " --&gt; " &amp;CALC_CONN_TEB0187_REV01!$I344&amp; " --&gt; ")),"---")</f>
        <v>---</v>
      </c>
      <c r="G344" s="59" t="str">
        <f>IFERROR(IF(VLOOKUP($D344&amp;"-"&amp;$E344,IF($C$4="TEB0187_REV01",CALC_CONN_TEB0187_REV01!$F:$H),3,0)="--",VLOOKUP($D344&amp;"-"&amp;$E344,IF($C$4="TEB0187_REV01",CALC_CONN_TEB0187_REV01!$F:$H),2,0),VLOOKUP($D344&amp;"-"&amp;$E344,IF($C$4="TEB0187_REV01",CALC_CONN_TEB0187_REV01!$F:$H),3,0)),"---")</f>
        <v>---</v>
      </c>
      <c r="H344" s="59" t="str">
        <f>IFERROR(VLOOKUP(G344,IF($C$4="TEB0187_REV01",CALC_CONN_TEB0187_REV01!$G:$T),14,0),"---")</f>
        <v>---</v>
      </c>
      <c r="I344" s="59" t="str">
        <f>IFERROR(VLOOKUP($D344&amp;"-"&amp;$E344,IF($C$4="TEB0187_REV01",CALC_CONN_TEB0187_REV01!$F:$K,"???"),6,0),"---")</f>
        <v>---</v>
      </c>
      <c r="J344" s="61" t="str">
        <f>IFERROR(VLOOKUP($D344&amp;"-"&amp;$E344,IF($C$4="TEB0187_REV01",CALC_CONN_TEB0187_REV01!$F:$M,"???"),8,0),"---")</f>
        <v>---</v>
      </c>
      <c r="K344" s="62" t="str">
        <f>IFERROR(VLOOKUP($D344&amp;"-"&amp;$E344,IF($C$4="TEB0187_REV01",CALC_CONN_TEB0187_REV01!$F:$N),9,0),"---")</f>
        <v>---</v>
      </c>
      <c r="L344" s="59" t="str">
        <f>IFERROR(VLOOKUP(K344,B2B!$H$3:$I$2000,2,0),"---")</f>
        <v>---</v>
      </c>
      <c r="M344" s="59" t="str">
        <f>IFERROR(VLOOKUP(L344,IF($M$4="TEI0187_REV01",RAW_m_TEI0187_REV01!$AD:$AH),5,0),"---")</f>
        <v>---</v>
      </c>
      <c r="N344" s="59" t="str">
        <f>IFERROR(VLOOKUP(L344,IF($M$4="TEI0187_REV01",RAW_m_TEI0187_REV01!$AE:$AJ),6,0),"---")</f>
        <v>---</v>
      </c>
      <c r="O344" s="63" t="str">
        <f>IFERROR(VLOOKUP(L344,IF($M$4="TEI0187_REV01",RAW_m_TEI0187_REV01!$AD:$AE),2,0),"---")</f>
        <v>---</v>
      </c>
      <c r="P344" s="59" t="str">
        <f>IFERROR(VLOOKUP(O344,IF($M$4="TEI0187_REV01",RAW_m_TEI0187_REV01!$AJ:$AK),2,0),"---")</f>
        <v>---</v>
      </c>
      <c r="Q344" s="59" t="str">
        <f>IFERROR(VLOOKUP(L344,IF($M$4="TEI0187_REV01",RAW_m_TEI0187_REV01!$AD:$AF),3,0),"---")</f>
        <v>---</v>
      </c>
      <c r="R344" s="59" t="str">
        <f>IFERROR(VLOOKUP(O344,IF($M$4="TEI0187_REV01",RAW_m_TEI0187_REV01!$AE:$AG),3,0),"---")</f>
        <v>---</v>
      </c>
      <c r="S344" s="59" t="str">
        <f t="shared" si="12"/>
        <v>---</v>
      </c>
    </row>
    <row r="345" spans="2:19" ht="15" customHeight="1" x14ac:dyDescent="0.25">
      <c r="B345" s="59">
        <f t="shared" si="11"/>
        <v>340</v>
      </c>
      <c r="C345" s="60">
        <f>IFERROR(IF($C$4="TEB0187_REV01",CALC_CONN_TEB0187_REV01!U345,),"---")</f>
        <v>0</v>
      </c>
      <c r="D345" s="59">
        <f>IFERROR(IF($C$4="TEB0187_REV01",CALC_CONN_TEB0187_REV01!D345,),"---")</f>
        <v>0</v>
      </c>
      <c r="E345" s="59">
        <f>IFERROR(IF($C$4="TEB0187_REV01",CALC_CONN_TEB0187_REV01!E345,),"---")</f>
        <v>0</v>
      </c>
      <c r="F345" s="59" t="str">
        <f>IFERROR(IF(VLOOKUP($D345&amp;"-"&amp;$E345,IF($C$4="TEB0187_REV01",CALC_CONN_TEB0187_REV01!$F:$I),4,0)="--","---",IF($C$4="TEB0187_REV01",CALC_CONN_TEB0187_REV01!$G345&amp; " --&gt; " &amp;CALC_CONN_TEB0187_REV01!$I345&amp; " --&gt; ")),"---")</f>
        <v>---</v>
      </c>
      <c r="G345" s="59" t="str">
        <f>IFERROR(IF(VLOOKUP($D345&amp;"-"&amp;$E345,IF($C$4="TEB0187_REV01",CALC_CONN_TEB0187_REV01!$F:$H),3,0)="--",VLOOKUP($D345&amp;"-"&amp;$E345,IF($C$4="TEB0187_REV01",CALC_CONN_TEB0187_REV01!$F:$H),2,0),VLOOKUP($D345&amp;"-"&amp;$E345,IF($C$4="TEB0187_REV01",CALC_CONN_TEB0187_REV01!$F:$H),3,0)),"---")</f>
        <v>---</v>
      </c>
      <c r="H345" s="59" t="str">
        <f>IFERROR(VLOOKUP(G345,IF($C$4="TEB0187_REV01",CALC_CONN_TEB0187_REV01!$G:$T),14,0),"---")</f>
        <v>---</v>
      </c>
      <c r="I345" s="59" t="str">
        <f>IFERROR(VLOOKUP($D345&amp;"-"&amp;$E345,IF($C$4="TEB0187_REV01",CALC_CONN_TEB0187_REV01!$F:$K,"???"),6,0),"---")</f>
        <v>---</v>
      </c>
      <c r="J345" s="61" t="str">
        <f>IFERROR(VLOOKUP($D345&amp;"-"&amp;$E345,IF($C$4="TEB0187_REV01",CALC_CONN_TEB0187_REV01!$F:$M,"???"),8,0),"---")</f>
        <v>---</v>
      </c>
      <c r="K345" s="62" t="str">
        <f>IFERROR(VLOOKUP($D345&amp;"-"&amp;$E345,IF($C$4="TEB0187_REV01",CALC_CONN_TEB0187_REV01!$F:$N),9,0),"---")</f>
        <v>---</v>
      </c>
      <c r="L345" s="59" t="str">
        <f>IFERROR(VLOOKUP(K345,B2B!$H$3:$I$2000,2,0),"---")</f>
        <v>---</v>
      </c>
      <c r="M345" s="59" t="str">
        <f>IFERROR(VLOOKUP(L345,IF($M$4="TEI0187_REV01",RAW_m_TEI0187_REV01!$AD:$AH),5,0),"---")</f>
        <v>---</v>
      </c>
      <c r="N345" s="59" t="str">
        <f>IFERROR(VLOOKUP(L345,IF($M$4="TEI0187_REV01",RAW_m_TEI0187_REV01!$AE:$AJ),6,0),"---")</f>
        <v>---</v>
      </c>
      <c r="O345" s="63" t="str">
        <f>IFERROR(VLOOKUP(L345,IF($M$4="TEI0187_REV01",RAW_m_TEI0187_REV01!$AD:$AE),2,0),"---")</f>
        <v>---</v>
      </c>
      <c r="P345" s="59" t="str">
        <f>IFERROR(VLOOKUP(O345,IF($M$4="TEI0187_REV01",RAW_m_TEI0187_REV01!$AJ:$AK),2,0),"---")</f>
        <v>---</v>
      </c>
      <c r="Q345" s="59" t="str">
        <f>IFERROR(VLOOKUP(L345,IF($M$4="TEI0187_REV01",RAW_m_TEI0187_REV01!$AD:$AF),3,0),"---")</f>
        <v>---</v>
      </c>
      <c r="R345" s="59" t="str">
        <f>IFERROR(VLOOKUP(O345,IF($M$4="TEI0187_REV01",RAW_m_TEI0187_REV01!$AE:$AG),3,0),"---")</f>
        <v>---</v>
      </c>
      <c r="S345" s="59" t="str">
        <f t="shared" si="12"/>
        <v>---</v>
      </c>
    </row>
    <row r="346" spans="2:19" ht="15" customHeight="1" x14ac:dyDescent="0.25">
      <c r="B346" s="59">
        <f t="shared" si="11"/>
        <v>341</v>
      </c>
      <c r="C346" s="60">
        <f>IFERROR(IF($C$4="TEB0187_REV01",CALC_CONN_TEB0187_REV01!U346,),"---")</f>
        <v>0</v>
      </c>
      <c r="D346" s="59">
        <f>IFERROR(IF($C$4="TEB0187_REV01",CALC_CONN_TEB0187_REV01!D346,),"---")</f>
        <v>0</v>
      </c>
      <c r="E346" s="59">
        <f>IFERROR(IF($C$4="TEB0187_REV01",CALC_CONN_TEB0187_REV01!E346,),"---")</f>
        <v>0</v>
      </c>
      <c r="F346" s="59" t="str">
        <f>IFERROR(IF(VLOOKUP($D346&amp;"-"&amp;$E346,IF($C$4="TEB0187_REV01",CALC_CONN_TEB0187_REV01!$F:$I),4,0)="--","---",IF($C$4="TEB0187_REV01",CALC_CONN_TEB0187_REV01!$G346&amp; " --&gt; " &amp;CALC_CONN_TEB0187_REV01!$I346&amp; " --&gt; ")),"---")</f>
        <v>---</v>
      </c>
      <c r="G346" s="59" t="str">
        <f>IFERROR(IF(VLOOKUP($D346&amp;"-"&amp;$E346,IF($C$4="TEB0187_REV01",CALC_CONN_TEB0187_REV01!$F:$H),3,0)="--",VLOOKUP($D346&amp;"-"&amp;$E346,IF($C$4="TEB0187_REV01",CALC_CONN_TEB0187_REV01!$F:$H),2,0),VLOOKUP($D346&amp;"-"&amp;$E346,IF($C$4="TEB0187_REV01",CALC_CONN_TEB0187_REV01!$F:$H),3,0)),"---")</f>
        <v>---</v>
      </c>
      <c r="H346" s="59" t="str">
        <f>IFERROR(VLOOKUP(G346,IF($C$4="TEB0187_REV01",CALC_CONN_TEB0187_REV01!$G:$T),14,0),"---")</f>
        <v>---</v>
      </c>
      <c r="I346" s="59" t="str">
        <f>IFERROR(VLOOKUP($D346&amp;"-"&amp;$E346,IF($C$4="TEB0187_REV01",CALC_CONN_TEB0187_REV01!$F:$K,"???"),6,0),"---")</f>
        <v>---</v>
      </c>
      <c r="J346" s="61" t="str">
        <f>IFERROR(VLOOKUP($D346&amp;"-"&amp;$E346,IF($C$4="TEB0187_REV01",CALC_CONN_TEB0187_REV01!$F:$M,"???"),8,0),"---")</f>
        <v>---</v>
      </c>
      <c r="K346" s="62" t="str">
        <f>IFERROR(VLOOKUP($D346&amp;"-"&amp;$E346,IF($C$4="TEB0187_REV01",CALC_CONN_TEB0187_REV01!$F:$N),9,0),"---")</f>
        <v>---</v>
      </c>
      <c r="L346" s="59" t="str">
        <f>IFERROR(VLOOKUP(K346,B2B!$H$3:$I$2000,2,0),"---")</f>
        <v>---</v>
      </c>
      <c r="M346" s="59" t="str">
        <f>IFERROR(VLOOKUP(L346,IF($M$4="TEI0187_REV01",RAW_m_TEI0187_REV01!$AD:$AH),5,0),"---")</f>
        <v>---</v>
      </c>
      <c r="N346" s="59" t="str">
        <f>IFERROR(VLOOKUP(L346,IF($M$4="TEI0187_REV01",RAW_m_TEI0187_REV01!$AE:$AJ),6,0),"---")</f>
        <v>---</v>
      </c>
      <c r="O346" s="63" t="str">
        <f>IFERROR(VLOOKUP(L346,IF($M$4="TEI0187_REV01",RAW_m_TEI0187_REV01!$AD:$AE),2,0),"---")</f>
        <v>---</v>
      </c>
      <c r="P346" s="59" t="str">
        <f>IFERROR(VLOOKUP(O346,IF($M$4="TEI0187_REV01",RAW_m_TEI0187_REV01!$AJ:$AK),2,0),"---")</f>
        <v>---</v>
      </c>
      <c r="Q346" s="59" t="str">
        <f>IFERROR(VLOOKUP(L346,IF($M$4="TEI0187_REV01",RAW_m_TEI0187_REV01!$AD:$AF),3,0),"---")</f>
        <v>---</v>
      </c>
      <c r="R346" s="59" t="str">
        <f>IFERROR(VLOOKUP(O346,IF($M$4="TEI0187_REV01",RAW_m_TEI0187_REV01!$AE:$AG),3,0),"---")</f>
        <v>---</v>
      </c>
      <c r="S346" s="59" t="str">
        <f t="shared" si="12"/>
        <v>---</v>
      </c>
    </row>
    <row r="347" spans="2:19" ht="15" customHeight="1" x14ac:dyDescent="0.25">
      <c r="B347" s="59">
        <f t="shared" si="11"/>
        <v>342</v>
      </c>
      <c r="C347" s="60">
        <f>IFERROR(IF($C$4="TEB0187_REV01",CALC_CONN_TEB0187_REV01!U347,),"---")</f>
        <v>0</v>
      </c>
      <c r="D347" s="59">
        <f>IFERROR(IF($C$4="TEB0187_REV01",CALC_CONN_TEB0187_REV01!D347,),"---")</f>
        <v>0</v>
      </c>
      <c r="E347" s="59">
        <f>IFERROR(IF($C$4="TEB0187_REV01",CALC_CONN_TEB0187_REV01!E347,),"---")</f>
        <v>0</v>
      </c>
      <c r="F347" s="59" t="str">
        <f>IFERROR(IF(VLOOKUP($D347&amp;"-"&amp;$E347,IF($C$4="TEB0187_REV01",CALC_CONN_TEB0187_REV01!$F:$I),4,0)="--","---",IF($C$4="TEB0187_REV01",CALC_CONN_TEB0187_REV01!$G347&amp; " --&gt; " &amp;CALC_CONN_TEB0187_REV01!$I347&amp; " --&gt; ")),"---")</f>
        <v>---</v>
      </c>
      <c r="G347" s="59" t="str">
        <f>IFERROR(IF(VLOOKUP($D347&amp;"-"&amp;$E347,IF($C$4="TEB0187_REV01",CALC_CONN_TEB0187_REV01!$F:$H),3,0)="--",VLOOKUP($D347&amp;"-"&amp;$E347,IF($C$4="TEB0187_REV01",CALC_CONN_TEB0187_REV01!$F:$H),2,0),VLOOKUP($D347&amp;"-"&amp;$E347,IF($C$4="TEB0187_REV01",CALC_CONN_TEB0187_REV01!$F:$H),3,0)),"---")</f>
        <v>---</v>
      </c>
      <c r="H347" s="59" t="str">
        <f>IFERROR(VLOOKUP(G347,IF($C$4="TEB0187_REV01",CALC_CONN_TEB0187_REV01!$G:$T),14,0),"---")</f>
        <v>---</v>
      </c>
      <c r="I347" s="59" t="str">
        <f>IFERROR(VLOOKUP($D347&amp;"-"&amp;$E347,IF($C$4="TEB0187_REV01",CALC_CONN_TEB0187_REV01!$F:$K,"???"),6,0),"---")</f>
        <v>---</v>
      </c>
      <c r="J347" s="61" t="str">
        <f>IFERROR(VLOOKUP($D347&amp;"-"&amp;$E347,IF($C$4="TEB0187_REV01",CALC_CONN_TEB0187_REV01!$F:$M,"???"),8,0),"---")</f>
        <v>---</v>
      </c>
      <c r="K347" s="62" t="str">
        <f>IFERROR(VLOOKUP($D347&amp;"-"&amp;$E347,IF($C$4="TEB0187_REV01",CALC_CONN_TEB0187_REV01!$F:$N),9,0),"---")</f>
        <v>---</v>
      </c>
      <c r="L347" s="59" t="str">
        <f>IFERROR(VLOOKUP(K347,B2B!$H$3:$I$2000,2,0),"---")</f>
        <v>---</v>
      </c>
      <c r="M347" s="59" t="str">
        <f>IFERROR(VLOOKUP(L347,IF($M$4="TEI0187_REV01",RAW_m_TEI0187_REV01!$AD:$AH),5,0),"---")</f>
        <v>---</v>
      </c>
      <c r="N347" s="59" t="str">
        <f>IFERROR(VLOOKUP(L347,IF($M$4="TEI0187_REV01",RAW_m_TEI0187_REV01!$AE:$AJ),6,0),"---")</f>
        <v>---</v>
      </c>
      <c r="O347" s="63" t="str">
        <f>IFERROR(VLOOKUP(L347,IF($M$4="TEI0187_REV01",RAW_m_TEI0187_REV01!$AD:$AE),2,0),"---")</f>
        <v>---</v>
      </c>
      <c r="P347" s="59" t="str">
        <f>IFERROR(VLOOKUP(O347,IF($M$4="TEI0187_REV01",RAW_m_TEI0187_REV01!$AJ:$AK),2,0),"---")</f>
        <v>---</v>
      </c>
      <c r="Q347" s="59" t="str">
        <f>IFERROR(VLOOKUP(L347,IF($M$4="TEI0187_REV01",RAW_m_TEI0187_REV01!$AD:$AF),3,0),"---")</f>
        <v>---</v>
      </c>
      <c r="R347" s="59" t="str">
        <f>IFERROR(VLOOKUP(O347,IF($M$4="TEI0187_REV01",RAW_m_TEI0187_REV01!$AE:$AG),3,0),"---")</f>
        <v>---</v>
      </c>
      <c r="S347" s="59" t="str">
        <f t="shared" si="12"/>
        <v>---</v>
      </c>
    </row>
    <row r="348" spans="2:19" ht="15" customHeight="1" x14ac:dyDescent="0.25">
      <c r="B348" s="59">
        <f t="shared" si="11"/>
        <v>343</v>
      </c>
      <c r="C348" s="60">
        <f>IFERROR(IF($C$4="TEB0187_REV01",CALC_CONN_TEB0187_REV01!U348,),"---")</f>
        <v>0</v>
      </c>
      <c r="D348" s="59">
        <f>IFERROR(IF($C$4="TEB0187_REV01",CALC_CONN_TEB0187_REV01!D348,),"---")</f>
        <v>0</v>
      </c>
      <c r="E348" s="59">
        <f>IFERROR(IF($C$4="TEB0187_REV01",CALC_CONN_TEB0187_REV01!E348,),"---")</f>
        <v>0</v>
      </c>
      <c r="F348" s="59" t="str">
        <f>IFERROR(IF(VLOOKUP($D348&amp;"-"&amp;$E348,IF($C$4="TEB0187_REV01",CALC_CONN_TEB0187_REV01!$F:$I),4,0)="--","---",IF($C$4="TEB0187_REV01",CALC_CONN_TEB0187_REV01!$G348&amp; " --&gt; " &amp;CALC_CONN_TEB0187_REV01!$I348&amp; " --&gt; ")),"---")</f>
        <v>---</v>
      </c>
      <c r="G348" s="59" t="str">
        <f>IFERROR(IF(VLOOKUP($D348&amp;"-"&amp;$E348,IF($C$4="TEB0187_REV01",CALC_CONN_TEB0187_REV01!$F:$H),3,0)="--",VLOOKUP($D348&amp;"-"&amp;$E348,IF($C$4="TEB0187_REV01",CALC_CONN_TEB0187_REV01!$F:$H),2,0),VLOOKUP($D348&amp;"-"&amp;$E348,IF($C$4="TEB0187_REV01",CALC_CONN_TEB0187_REV01!$F:$H),3,0)),"---")</f>
        <v>---</v>
      </c>
      <c r="H348" s="59" t="str">
        <f>IFERROR(VLOOKUP(G348,IF($C$4="TEB0187_REV01",CALC_CONN_TEB0187_REV01!$G:$T),14,0),"---")</f>
        <v>---</v>
      </c>
      <c r="I348" s="59" t="str">
        <f>IFERROR(VLOOKUP($D348&amp;"-"&amp;$E348,IF($C$4="TEB0187_REV01",CALC_CONN_TEB0187_REV01!$F:$K,"???"),6,0),"---")</f>
        <v>---</v>
      </c>
      <c r="J348" s="61" t="str">
        <f>IFERROR(VLOOKUP($D348&amp;"-"&amp;$E348,IF($C$4="TEB0187_REV01",CALC_CONN_TEB0187_REV01!$F:$M,"???"),8,0),"---")</f>
        <v>---</v>
      </c>
      <c r="K348" s="62" t="str">
        <f>IFERROR(VLOOKUP($D348&amp;"-"&amp;$E348,IF($C$4="TEB0187_REV01",CALC_CONN_TEB0187_REV01!$F:$N),9,0),"---")</f>
        <v>---</v>
      </c>
      <c r="L348" s="59" t="str">
        <f>IFERROR(VLOOKUP(K348,B2B!$H$3:$I$2000,2,0),"---")</f>
        <v>---</v>
      </c>
      <c r="M348" s="59" t="str">
        <f>IFERROR(VLOOKUP(L348,IF($M$4="TEI0187_REV01",RAW_m_TEI0187_REV01!$AD:$AH),5,0),"---")</f>
        <v>---</v>
      </c>
      <c r="N348" s="59" t="str">
        <f>IFERROR(VLOOKUP(L348,IF($M$4="TEI0187_REV01",RAW_m_TEI0187_REV01!$AE:$AJ),6,0),"---")</f>
        <v>---</v>
      </c>
      <c r="O348" s="63" t="str">
        <f>IFERROR(VLOOKUP(L348,IF($M$4="TEI0187_REV01",RAW_m_TEI0187_REV01!$AD:$AE),2,0),"---")</f>
        <v>---</v>
      </c>
      <c r="P348" s="59" t="str">
        <f>IFERROR(VLOOKUP(O348,IF($M$4="TEI0187_REV01",RAW_m_TEI0187_REV01!$AJ:$AK),2,0),"---")</f>
        <v>---</v>
      </c>
      <c r="Q348" s="59" t="str">
        <f>IFERROR(VLOOKUP(L348,IF($M$4="TEI0187_REV01",RAW_m_TEI0187_REV01!$AD:$AF),3,0),"---")</f>
        <v>---</v>
      </c>
      <c r="R348" s="59" t="str">
        <f>IFERROR(VLOOKUP(O348,IF($M$4="TEI0187_REV01",RAW_m_TEI0187_REV01!$AE:$AG),3,0),"---")</f>
        <v>---</v>
      </c>
      <c r="S348" s="59" t="str">
        <f t="shared" si="12"/>
        <v>---</v>
      </c>
    </row>
    <row r="349" spans="2:19" ht="15" customHeight="1" x14ac:dyDescent="0.25">
      <c r="B349" s="59">
        <f t="shared" si="11"/>
        <v>344</v>
      </c>
      <c r="C349" s="60">
        <f>IFERROR(IF($C$4="TEB0187_REV01",CALC_CONN_TEB0187_REV01!U349,),"---")</f>
        <v>0</v>
      </c>
      <c r="D349" s="59">
        <f>IFERROR(IF($C$4="TEB0187_REV01",CALC_CONN_TEB0187_REV01!D349,),"---")</f>
        <v>0</v>
      </c>
      <c r="E349" s="59">
        <f>IFERROR(IF($C$4="TEB0187_REV01",CALC_CONN_TEB0187_REV01!E349,),"---")</f>
        <v>0</v>
      </c>
      <c r="F349" s="59" t="str">
        <f>IFERROR(IF(VLOOKUP($D349&amp;"-"&amp;$E349,IF($C$4="TEB0187_REV01",CALC_CONN_TEB0187_REV01!$F:$I),4,0)="--","---",IF($C$4="TEB0187_REV01",CALC_CONN_TEB0187_REV01!$G349&amp; " --&gt; " &amp;CALC_CONN_TEB0187_REV01!$I349&amp; " --&gt; ")),"---")</f>
        <v>---</v>
      </c>
      <c r="G349" s="59" t="str">
        <f>IFERROR(IF(VLOOKUP($D349&amp;"-"&amp;$E349,IF($C$4="TEB0187_REV01",CALC_CONN_TEB0187_REV01!$F:$H),3,0)="--",VLOOKUP($D349&amp;"-"&amp;$E349,IF($C$4="TEB0187_REV01",CALC_CONN_TEB0187_REV01!$F:$H),2,0),VLOOKUP($D349&amp;"-"&amp;$E349,IF($C$4="TEB0187_REV01",CALC_CONN_TEB0187_REV01!$F:$H),3,0)),"---")</f>
        <v>---</v>
      </c>
      <c r="H349" s="59" t="str">
        <f>IFERROR(VLOOKUP(G349,IF($C$4="TEB0187_REV01",CALC_CONN_TEB0187_REV01!$G:$T),14,0),"---")</f>
        <v>---</v>
      </c>
      <c r="I349" s="59" t="str">
        <f>IFERROR(VLOOKUP($D349&amp;"-"&amp;$E349,IF($C$4="TEB0187_REV01",CALC_CONN_TEB0187_REV01!$F:$K,"???"),6,0),"---")</f>
        <v>---</v>
      </c>
      <c r="J349" s="61" t="str">
        <f>IFERROR(VLOOKUP($D349&amp;"-"&amp;$E349,IF($C$4="TEB0187_REV01",CALC_CONN_TEB0187_REV01!$F:$M,"???"),8,0),"---")</f>
        <v>---</v>
      </c>
      <c r="K349" s="62" t="str">
        <f>IFERROR(VLOOKUP($D349&amp;"-"&amp;$E349,IF($C$4="TEB0187_REV01",CALC_CONN_TEB0187_REV01!$F:$N),9,0),"---")</f>
        <v>---</v>
      </c>
      <c r="L349" s="59" t="str">
        <f>IFERROR(VLOOKUP(K349,B2B!$H$3:$I$2000,2,0),"---")</f>
        <v>---</v>
      </c>
      <c r="M349" s="59" t="str">
        <f>IFERROR(VLOOKUP(L349,IF($M$4="TEI0187_REV01",RAW_m_TEI0187_REV01!$AD:$AH),5,0),"---")</f>
        <v>---</v>
      </c>
      <c r="N349" s="59" t="str">
        <f>IFERROR(VLOOKUP(L349,IF($M$4="TEI0187_REV01",RAW_m_TEI0187_REV01!$AE:$AJ),6,0),"---")</f>
        <v>---</v>
      </c>
      <c r="O349" s="63" t="str">
        <f>IFERROR(VLOOKUP(L349,IF($M$4="TEI0187_REV01",RAW_m_TEI0187_REV01!$AD:$AE),2,0),"---")</f>
        <v>---</v>
      </c>
      <c r="P349" s="59" t="str">
        <f>IFERROR(VLOOKUP(O349,IF($M$4="TEI0187_REV01",RAW_m_TEI0187_REV01!$AJ:$AK),2,0),"---")</f>
        <v>---</v>
      </c>
      <c r="Q349" s="59" t="str">
        <f>IFERROR(VLOOKUP(L349,IF($M$4="TEI0187_REV01",RAW_m_TEI0187_REV01!$AD:$AF),3,0),"---")</f>
        <v>---</v>
      </c>
      <c r="R349" s="59" t="str">
        <f>IFERROR(VLOOKUP(O349,IF($M$4="TEI0187_REV01",RAW_m_TEI0187_REV01!$AE:$AG),3,0),"---")</f>
        <v>---</v>
      </c>
      <c r="S349" s="59" t="str">
        <f t="shared" si="12"/>
        <v>---</v>
      </c>
    </row>
    <row r="350" spans="2:19" ht="15" customHeight="1" x14ac:dyDescent="0.25">
      <c r="B350" s="59">
        <f t="shared" si="11"/>
        <v>345</v>
      </c>
      <c r="C350" s="60">
        <f>IFERROR(IF($C$4="TEB0187_REV01",CALC_CONN_TEB0187_REV01!U350,),"---")</f>
        <v>0</v>
      </c>
      <c r="D350" s="59">
        <f>IFERROR(IF($C$4="TEB0187_REV01",CALC_CONN_TEB0187_REV01!D350,),"---")</f>
        <v>0</v>
      </c>
      <c r="E350" s="59">
        <f>IFERROR(IF($C$4="TEB0187_REV01",CALC_CONN_TEB0187_REV01!E350,),"---")</f>
        <v>0</v>
      </c>
      <c r="F350" s="59" t="str">
        <f>IFERROR(IF(VLOOKUP($D350&amp;"-"&amp;$E350,IF($C$4="TEB0187_REV01",CALC_CONN_TEB0187_REV01!$F:$I),4,0)="--","---",IF($C$4="TEB0187_REV01",CALC_CONN_TEB0187_REV01!$G350&amp; " --&gt; " &amp;CALC_CONN_TEB0187_REV01!$I350&amp; " --&gt; ")),"---")</f>
        <v>---</v>
      </c>
      <c r="G350" s="59" t="str">
        <f>IFERROR(IF(VLOOKUP($D350&amp;"-"&amp;$E350,IF($C$4="TEB0187_REV01",CALC_CONN_TEB0187_REV01!$F:$H),3,0)="--",VLOOKUP($D350&amp;"-"&amp;$E350,IF($C$4="TEB0187_REV01",CALC_CONN_TEB0187_REV01!$F:$H),2,0),VLOOKUP($D350&amp;"-"&amp;$E350,IF($C$4="TEB0187_REV01",CALC_CONN_TEB0187_REV01!$F:$H),3,0)),"---")</f>
        <v>---</v>
      </c>
      <c r="H350" s="59" t="str">
        <f>IFERROR(VLOOKUP(G350,IF($C$4="TEB0187_REV01",CALC_CONN_TEB0187_REV01!$G:$T),14,0),"---")</f>
        <v>---</v>
      </c>
      <c r="I350" s="59" t="str">
        <f>IFERROR(VLOOKUP($D350&amp;"-"&amp;$E350,IF($C$4="TEB0187_REV01",CALC_CONN_TEB0187_REV01!$F:$K,"???"),6,0),"---")</f>
        <v>---</v>
      </c>
      <c r="J350" s="61" t="str">
        <f>IFERROR(VLOOKUP($D350&amp;"-"&amp;$E350,IF($C$4="TEB0187_REV01",CALC_CONN_TEB0187_REV01!$F:$M,"???"),8,0),"---")</f>
        <v>---</v>
      </c>
      <c r="K350" s="62" t="str">
        <f>IFERROR(VLOOKUP($D350&amp;"-"&amp;$E350,IF($C$4="TEB0187_REV01",CALC_CONN_TEB0187_REV01!$F:$N),9,0),"---")</f>
        <v>---</v>
      </c>
      <c r="L350" s="59" t="str">
        <f>IFERROR(VLOOKUP(K350,B2B!$H$3:$I$2000,2,0),"---")</f>
        <v>---</v>
      </c>
      <c r="M350" s="59" t="str">
        <f>IFERROR(VLOOKUP(L350,IF($M$4="TEI0187_REV01",RAW_m_TEI0187_REV01!$AD:$AH),5,0),"---")</f>
        <v>---</v>
      </c>
      <c r="N350" s="59" t="str">
        <f>IFERROR(VLOOKUP(L350,IF($M$4="TEI0187_REV01",RAW_m_TEI0187_REV01!$AE:$AJ),6,0),"---")</f>
        <v>---</v>
      </c>
      <c r="O350" s="63" t="str">
        <f>IFERROR(VLOOKUP(L350,IF($M$4="TEI0187_REV01",RAW_m_TEI0187_REV01!$AD:$AE),2,0),"---")</f>
        <v>---</v>
      </c>
      <c r="P350" s="59" t="str">
        <f>IFERROR(VLOOKUP(O350,IF($M$4="TEI0187_REV01",RAW_m_TEI0187_REV01!$AJ:$AK),2,0),"---")</f>
        <v>---</v>
      </c>
      <c r="Q350" s="59" t="str">
        <f>IFERROR(VLOOKUP(L350,IF($M$4="TEI0187_REV01",RAW_m_TEI0187_REV01!$AD:$AF),3,0),"---")</f>
        <v>---</v>
      </c>
      <c r="R350" s="59" t="str">
        <f>IFERROR(VLOOKUP(O350,IF($M$4="TEI0187_REV01",RAW_m_TEI0187_REV01!$AE:$AG),3,0),"---")</f>
        <v>---</v>
      </c>
      <c r="S350" s="59" t="str">
        <f t="shared" si="12"/>
        <v>---</v>
      </c>
    </row>
    <row r="351" spans="2:19" ht="15" customHeight="1" x14ac:dyDescent="0.25">
      <c r="B351" s="59">
        <f t="shared" si="11"/>
        <v>346</v>
      </c>
      <c r="C351" s="60">
        <f>IFERROR(IF($C$4="TEB0187_REV01",CALC_CONN_TEB0187_REV01!U351,),"---")</f>
        <v>0</v>
      </c>
      <c r="D351" s="59">
        <f>IFERROR(IF($C$4="TEB0187_REV01",CALC_CONN_TEB0187_REV01!D351,),"---")</f>
        <v>0</v>
      </c>
      <c r="E351" s="59">
        <f>IFERROR(IF($C$4="TEB0187_REV01",CALC_CONN_TEB0187_REV01!E351,),"---")</f>
        <v>0</v>
      </c>
      <c r="F351" s="59" t="str">
        <f>IFERROR(IF(VLOOKUP($D351&amp;"-"&amp;$E351,IF($C$4="TEB0187_REV01",CALC_CONN_TEB0187_REV01!$F:$I),4,0)="--","---",IF($C$4="TEB0187_REV01",CALC_CONN_TEB0187_REV01!$G351&amp; " --&gt; " &amp;CALC_CONN_TEB0187_REV01!$I351&amp; " --&gt; ")),"---")</f>
        <v>---</v>
      </c>
      <c r="G351" s="59" t="str">
        <f>IFERROR(IF(VLOOKUP($D351&amp;"-"&amp;$E351,IF($C$4="TEB0187_REV01",CALC_CONN_TEB0187_REV01!$F:$H),3,0)="--",VLOOKUP($D351&amp;"-"&amp;$E351,IF($C$4="TEB0187_REV01",CALC_CONN_TEB0187_REV01!$F:$H),2,0),VLOOKUP($D351&amp;"-"&amp;$E351,IF($C$4="TEB0187_REV01",CALC_CONN_TEB0187_REV01!$F:$H),3,0)),"---")</f>
        <v>---</v>
      </c>
      <c r="H351" s="59" t="str">
        <f>IFERROR(VLOOKUP(G351,IF($C$4="TEB0187_REV01",CALC_CONN_TEB0187_REV01!$G:$T),14,0),"---")</f>
        <v>---</v>
      </c>
      <c r="I351" s="59" t="str">
        <f>IFERROR(VLOOKUP($D351&amp;"-"&amp;$E351,IF($C$4="TEB0187_REV01",CALC_CONN_TEB0187_REV01!$F:$K,"???"),6,0),"---")</f>
        <v>---</v>
      </c>
      <c r="J351" s="61" t="str">
        <f>IFERROR(VLOOKUP($D351&amp;"-"&amp;$E351,IF($C$4="TEB0187_REV01",CALC_CONN_TEB0187_REV01!$F:$M,"???"),8,0),"---")</f>
        <v>---</v>
      </c>
      <c r="K351" s="62" t="str">
        <f>IFERROR(VLOOKUP($D351&amp;"-"&amp;$E351,IF($C$4="TEB0187_REV01",CALC_CONN_TEB0187_REV01!$F:$N),9,0),"---")</f>
        <v>---</v>
      </c>
      <c r="L351" s="59" t="str">
        <f>IFERROR(VLOOKUP(K351,B2B!$H$3:$I$2000,2,0),"---")</f>
        <v>---</v>
      </c>
      <c r="M351" s="59" t="str">
        <f>IFERROR(VLOOKUP(L351,IF($M$4="TEI0187_REV01",RAW_m_TEI0187_REV01!$AD:$AH),5,0),"---")</f>
        <v>---</v>
      </c>
      <c r="N351" s="59" t="str">
        <f>IFERROR(VLOOKUP(L351,IF($M$4="TEI0187_REV01",RAW_m_TEI0187_REV01!$AE:$AJ),6,0),"---")</f>
        <v>---</v>
      </c>
      <c r="O351" s="63" t="str">
        <f>IFERROR(VLOOKUP(L351,IF($M$4="TEI0187_REV01",RAW_m_TEI0187_REV01!$AD:$AE),2,0),"---")</f>
        <v>---</v>
      </c>
      <c r="P351" s="59" t="str">
        <f>IFERROR(VLOOKUP(O351,IF($M$4="TEI0187_REV01",RAW_m_TEI0187_REV01!$AJ:$AK),2,0),"---")</f>
        <v>---</v>
      </c>
      <c r="Q351" s="59" t="str">
        <f>IFERROR(VLOOKUP(L351,IF($M$4="TEI0187_REV01",RAW_m_TEI0187_REV01!$AD:$AF),3,0),"---")</f>
        <v>---</v>
      </c>
      <c r="R351" s="59" t="str">
        <f>IFERROR(VLOOKUP(O351,IF($M$4="TEI0187_REV01",RAW_m_TEI0187_REV01!$AE:$AG),3,0),"---")</f>
        <v>---</v>
      </c>
      <c r="S351" s="59" t="str">
        <f t="shared" si="12"/>
        <v>---</v>
      </c>
    </row>
    <row r="352" spans="2:19" ht="15" customHeight="1" x14ac:dyDescent="0.25">
      <c r="B352" s="59">
        <f t="shared" si="11"/>
        <v>347</v>
      </c>
      <c r="C352" s="60">
        <f>IFERROR(IF($C$4="TEB0187_REV01",CALC_CONN_TEB0187_REV01!U352,),"---")</f>
        <v>0</v>
      </c>
      <c r="D352" s="59">
        <f>IFERROR(IF($C$4="TEB0187_REV01",CALC_CONN_TEB0187_REV01!D352,),"---")</f>
        <v>0</v>
      </c>
      <c r="E352" s="59">
        <f>IFERROR(IF($C$4="TEB0187_REV01",CALC_CONN_TEB0187_REV01!E352,),"---")</f>
        <v>0</v>
      </c>
      <c r="F352" s="59" t="str">
        <f>IFERROR(IF(VLOOKUP($D352&amp;"-"&amp;$E352,IF($C$4="TEB0187_REV01",CALC_CONN_TEB0187_REV01!$F:$I),4,0)="--","---",IF($C$4="TEB0187_REV01",CALC_CONN_TEB0187_REV01!$G352&amp; " --&gt; " &amp;CALC_CONN_TEB0187_REV01!$I352&amp; " --&gt; ")),"---")</f>
        <v>---</v>
      </c>
      <c r="G352" s="59" t="str">
        <f>IFERROR(IF(VLOOKUP($D352&amp;"-"&amp;$E352,IF($C$4="TEB0187_REV01",CALC_CONN_TEB0187_REV01!$F:$H),3,0)="--",VLOOKUP($D352&amp;"-"&amp;$E352,IF($C$4="TEB0187_REV01",CALC_CONN_TEB0187_REV01!$F:$H),2,0),VLOOKUP($D352&amp;"-"&amp;$E352,IF($C$4="TEB0187_REV01",CALC_CONN_TEB0187_REV01!$F:$H),3,0)),"---")</f>
        <v>---</v>
      </c>
      <c r="H352" s="59" t="str">
        <f>IFERROR(VLOOKUP(G352,IF($C$4="TEB0187_REV01",CALC_CONN_TEB0187_REV01!$G:$T),14,0),"---")</f>
        <v>---</v>
      </c>
      <c r="I352" s="59" t="str">
        <f>IFERROR(VLOOKUP($D352&amp;"-"&amp;$E352,IF($C$4="TEB0187_REV01",CALC_CONN_TEB0187_REV01!$F:$K,"???"),6,0),"---")</f>
        <v>---</v>
      </c>
      <c r="J352" s="61" t="str">
        <f>IFERROR(VLOOKUP($D352&amp;"-"&amp;$E352,IF($C$4="TEB0187_REV01",CALC_CONN_TEB0187_REV01!$F:$M,"???"),8,0),"---")</f>
        <v>---</v>
      </c>
      <c r="K352" s="62" t="str">
        <f>IFERROR(VLOOKUP($D352&amp;"-"&amp;$E352,IF($C$4="TEB0187_REV01",CALC_CONN_TEB0187_REV01!$F:$N),9,0),"---")</f>
        <v>---</v>
      </c>
      <c r="L352" s="59" t="str">
        <f>IFERROR(VLOOKUP(K352,B2B!$H$3:$I$2000,2,0),"---")</f>
        <v>---</v>
      </c>
      <c r="M352" s="59" t="str">
        <f>IFERROR(VLOOKUP(L352,IF($M$4="TEI0187_REV01",RAW_m_TEI0187_REV01!$AD:$AH),5,0),"---")</f>
        <v>---</v>
      </c>
      <c r="N352" s="59" t="str">
        <f>IFERROR(VLOOKUP(L352,IF($M$4="TEI0187_REV01",RAW_m_TEI0187_REV01!$AE:$AJ),6,0),"---")</f>
        <v>---</v>
      </c>
      <c r="O352" s="63" t="str">
        <f>IFERROR(VLOOKUP(L352,IF($M$4="TEI0187_REV01",RAW_m_TEI0187_REV01!$AD:$AE),2,0),"---")</f>
        <v>---</v>
      </c>
      <c r="P352" s="59" t="str">
        <f>IFERROR(VLOOKUP(O352,IF($M$4="TEI0187_REV01",RAW_m_TEI0187_REV01!$AJ:$AK),2,0),"---")</f>
        <v>---</v>
      </c>
      <c r="Q352" s="59" t="str">
        <f>IFERROR(VLOOKUP(L352,IF($M$4="TEI0187_REV01",RAW_m_TEI0187_REV01!$AD:$AF),3,0),"---")</f>
        <v>---</v>
      </c>
      <c r="R352" s="59" t="str">
        <f>IFERROR(VLOOKUP(O352,IF($M$4="TEI0187_REV01",RAW_m_TEI0187_REV01!$AE:$AG),3,0),"---")</f>
        <v>---</v>
      </c>
      <c r="S352" s="59" t="str">
        <f t="shared" si="12"/>
        <v>---</v>
      </c>
    </row>
    <row r="353" spans="2:19" ht="15" customHeight="1" x14ac:dyDescent="0.25">
      <c r="B353" s="59">
        <f t="shared" si="11"/>
        <v>348</v>
      </c>
      <c r="C353" s="60">
        <f>IFERROR(IF($C$4="TEB0187_REV01",CALC_CONN_TEB0187_REV01!U353,),"---")</f>
        <v>0</v>
      </c>
      <c r="D353" s="59">
        <f>IFERROR(IF($C$4="TEB0187_REV01",CALC_CONN_TEB0187_REV01!D353,),"---")</f>
        <v>0</v>
      </c>
      <c r="E353" s="59">
        <f>IFERROR(IF($C$4="TEB0187_REV01",CALC_CONN_TEB0187_REV01!E353,),"---")</f>
        <v>0</v>
      </c>
      <c r="F353" s="59" t="str">
        <f>IFERROR(IF(VLOOKUP($D353&amp;"-"&amp;$E353,IF($C$4="TEB0187_REV01",CALC_CONN_TEB0187_REV01!$F:$I),4,0)="--","---",IF($C$4="TEB0187_REV01",CALC_CONN_TEB0187_REV01!$G353&amp; " --&gt; " &amp;CALC_CONN_TEB0187_REV01!$I353&amp; " --&gt; ")),"---")</f>
        <v>---</v>
      </c>
      <c r="G353" s="59" t="str">
        <f>IFERROR(IF(VLOOKUP($D353&amp;"-"&amp;$E353,IF($C$4="TEB0187_REV01",CALC_CONN_TEB0187_REV01!$F:$H),3,0)="--",VLOOKUP($D353&amp;"-"&amp;$E353,IF($C$4="TEB0187_REV01",CALC_CONN_TEB0187_REV01!$F:$H),2,0),VLOOKUP($D353&amp;"-"&amp;$E353,IF($C$4="TEB0187_REV01",CALC_CONN_TEB0187_REV01!$F:$H),3,0)),"---")</f>
        <v>---</v>
      </c>
      <c r="H353" s="59" t="str">
        <f>IFERROR(VLOOKUP(G353,IF($C$4="TEB0187_REV01",CALC_CONN_TEB0187_REV01!$G:$T),14,0),"---")</f>
        <v>---</v>
      </c>
      <c r="I353" s="59" t="str">
        <f>IFERROR(VLOOKUP($D353&amp;"-"&amp;$E353,IF($C$4="TEB0187_REV01",CALC_CONN_TEB0187_REV01!$F:$K,"???"),6,0),"---")</f>
        <v>---</v>
      </c>
      <c r="J353" s="61" t="str">
        <f>IFERROR(VLOOKUP($D353&amp;"-"&amp;$E353,IF($C$4="TEB0187_REV01",CALC_CONN_TEB0187_REV01!$F:$M,"???"),8,0),"---")</f>
        <v>---</v>
      </c>
      <c r="K353" s="62" t="str">
        <f>IFERROR(VLOOKUP($D353&amp;"-"&amp;$E353,IF($C$4="TEB0187_REV01",CALC_CONN_TEB0187_REV01!$F:$N),9,0),"---")</f>
        <v>---</v>
      </c>
      <c r="L353" s="59" t="str">
        <f>IFERROR(VLOOKUP(K353,B2B!$H$3:$I$2000,2,0),"---")</f>
        <v>---</v>
      </c>
      <c r="M353" s="59" t="str">
        <f>IFERROR(VLOOKUP(L353,IF($M$4="TEI0187_REV01",RAW_m_TEI0187_REV01!$AD:$AH),5,0),"---")</f>
        <v>---</v>
      </c>
      <c r="N353" s="59" t="str">
        <f>IFERROR(VLOOKUP(L353,IF($M$4="TEI0187_REV01",RAW_m_TEI0187_REV01!$AE:$AJ),6,0),"---")</f>
        <v>---</v>
      </c>
      <c r="O353" s="63" t="str">
        <f>IFERROR(VLOOKUP(L353,IF($M$4="TEI0187_REV01",RAW_m_TEI0187_REV01!$AD:$AE),2,0),"---")</f>
        <v>---</v>
      </c>
      <c r="P353" s="59" t="str">
        <f>IFERROR(VLOOKUP(O353,IF($M$4="TEI0187_REV01",RAW_m_TEI0187_REV01!$AJ:$AK),2,0),"---")</f>
        <v>---</v>
      </c>
      <c r="Q353" s="59" t="str">
        <f>IFERROR(VLOOKUP(L353,IF($M$4="TEI0187_REV01",RAW_m_TEI0187_REV01!$AD:$AF),3,0),"---")</f>
        <v>---</v>
      </c>
      <c r="R353" s="59" t="str">
        <f>IFERROR(VLOOKUP(O353,IF($M$4="TEI0187_REV01",RAW_m_TEI0187_REV01!$AE:$AG),3,0),"---")</f>
        <v>---</v>
      </c>
      <c r="S353" s="59" t="str">
        <f t="shared" si="12"/>
        <v>---</v>
      </c>
    </row>
    <row r="354" spans="2:19" ht="15" customHeight="1" x14ac:dyDescent="0.25">
      <c r="B354" s="59">
        <f t="shared" si="11"/>
        <v>349</v>
      </c>
      <c r="C354" s="60">
        <f>IFERROR(IF($C$4="TEB0187_REV01",CALC_CONN_TEB0187_REV01!U354,),"---")</f>
        <v>0</v>
      </c>
      <c r="D354" s="59">
        <f>IFERROR(IF($C$4="TEB0187_REV01",CALC_CONN_TEB0187_REV01!D354,),"---")</f>
        <v>0</v>
      </c>
      <c r="E354" s="59">
        <f>IFERROR(IF($C$4="TEB0187_REV01",CALC_CONN_TEB0187_REV01!E354,),"---")</f>
        <v>0</v>
      </c>
      <c r="F354" s="59" t="str">
        <f>IFERROR(IF(VLOOKUP($D354&amp;"-"&amp;$E354,IF($C$4="TEB0187_REV01",CALC_CONN_TEB0187_REV01!$F:$I),4,0)="--","---",IF($C$4="TEB0187_REV01",CALC_CONN_TEB0187_REV01!$G354&amp; " --&gt; " &amp;CALC_CONN_TEB0187_REV01!$I354&amp; " --&gt; ")),"---")</f>
        <v>---</v>
      </c>
      <c r="G354" s="59" t="str">
        <f>IFERROR(IF(VLOOKUP($D354&amp;"-"&amp;$E354,IF($C$4="TEB0187_REV01",CALC_CONN_TEB0187_REV01!$F:$H),3,0)="--",VLOOKUP($D354&amp;"-"&amp;$E354,IF($C$4="TEB0187_REV01",CALC_CONN_TEB0187_REV01!$F:$H),2,0),VLOOKUP($D354&amp;"-"&amp;$E354,IF($C$4="TEB0187_REV01",CALC_CONN_TEB0187_REV01!$F:$H),3,0)),"---")</f>
        <v>---</v>
      </c>
      <c r="H354" s="59" t="str">
        <f>IFERROR(VLOOKUP(G354,IF($C$4="TEB0187_REV01",CALC_CONN_TEB0187_REV01!$G:$T),14,0),"---")</f>
        <v>---</v>
      </c>
      <c r="I354" s="59" t="str">
        <f>IFERROR(VLOOKUP($D354&amp;"-"&amp;$E354,IF($C$4="TEB0187_REV01",CALC_CONN_TEB0187_REV01!$F:$K,"???"),6,0),"---")</f>
        <v>---</v>
      </c>
      <c r="J354" s="61" t="str">
        <f>IFERROR(VLOOKUP($D354&amp;"-"&amp;$E354,IF($C$4="TEB0187_REV01",CALC_CONN_TEB0187_REV01!$F:$M,"???"),8,0),"---")</f>
        <v>---</v>
      </c>
      <c r="K354" s="62" t="str">
        <f>IFERROR(VLOOKUP($D354&amp;"-"&amp;$E354,IF($C$4="TEB0187_REV01",CALC_CONN_TEB0187_REV01!$F:$N),9,0),"---")</f>
        <v>---</v>
      </c>
      <c r="L354" s="59" t="str">
        <f>IFERROR(VLOOKUP(K354,B2B!$H$3:$I$2000,2,0),"---")</f>
        <v>---</v>
      </c>
      <c r="M354" s="59" t="str">
        <f>IFERROR(VLOOKUP(L354,IF($M$4="TEI0187_REV01",RAW_m_TEI0187_REV01!$AD:$AH),5,0),"---")</f>
        <v>---</v>
      </c>
      <c r="N354" s="59" t="str">
        <f>IFERROR(VLOOKUP(L354,IF($M$4="TEI0187_REV01",RAW_m_TEI0187_REV01!$AE:$AJ),6,0),"---")</f>
        <v>---</v>
      </c>
      <c r="O354" s="63" t="str">
        <f>IFERROR(VLOOKUP(L354,IF($M$4="TEI0187_REV01",RAW_m_TEI0187_REV01!$AD:$AE),2,0),"---")</f>
        <v>---</v>
      </c>
      <c r="P354" s="59" t="str">
        <f>IFERROR(VLOOKUP(O354,IF($M$4="TEI0187_REV01",RAW_m_TEI0187_REV01!$AJ:$AK),2,0),"---")</f>
        <v>---</v>
      </c>
      <c r="Q354" s="59" t="str">
        <f>IFERROR(VLOOKUP(L354,IF($M$4="TEI0187_REV01",RAW_m_TEI0187_REV01!$AD:$AF),3,0),"---")</f>
        <v>---</v>
      </c>
      <c r="R354" s="59" t="str">
        <f>IFERROR(VLOOKUP(O354,IF($M$4="TEI0187_REV01",RAW_m_TEI0187_REV01!$AE:$AG),3,0),"---")</f>
        <v>---</v>
      </c>
      <c r="S354" s="59" t="str">
        <f t="shared" si="12"/>
        <v>---</v>
      </c>
    </row>
    <row r="355" spans="2:19" ht="15" customHeight="1" x14ac:dyDescent="0.25">
      <c r="B355" s="59">
        <f t="shared" si="11"/>
        <v>350</v>
      </c>
      <c r="C355" s="60">
        <f>IFERROR(IF($C$4="TEB0187_REV01",CALC_CONN_TEB0187_REV01!U355,),"---")</f>
        <v>0</v>
      </c>
      <c r="D355" s="59">
        <f>IFERROR(IF($C$4="TEB0187_REV01",CALC_CONN_TEB0187_REV01!D355,),"---")</f>
        <v>0</v>
      </c>
      <c r="E355" s="59">
        <f>IFERROR(IF($C$4="TEB0187_REV01",CALC_CONN_TEB0187_REV01!E355,),"---")</f>
        <v>0</v>
      </c>
      <c r="F355" s="59" t="str">
        <f>IFERROR(IF(VLOOKUP($D355&amp;"-"&amp;$E355,IF($C$4="TEB0187_REV01",CALC_CONN_TEB0187_REV01!$F:$I),4,0)="--","---",IF($C$4="TEB0187_REV01",CALC_CONN_TEB0187_REV01!$G355&amp; " --&gt; " &amp;CALC_CONN_TEB0187_REV01!$I355&amp; " --&gt; ")),"---")</f>
        <v>---</v>
      </c>
      <c r="G355" s="59" t="str">
        <f>IFERROR(IF(VLOOKUP($D355&amp;"-"&amp;$E355,IF($C$4="TEB0187_REV01",CALC_CONN_TEB0187_REV01!$F:$H),3,0)="--",VLOOKUP($D355&amp;"-"&amp;$E355,IF($C$4="TEB0187_REV01",CALC_CONN_TEB0187_REV01!$F:$H),2,0),VLOOKUP($D355&amp;"-"&amp;$E355,IF($C$4="TEB0187_REV01",CALC_CONN_TEB0187_REV01!$F:$H),3,0)),"---")</f>
        <v>---</v>
      </c>
      <c r="H355" s="59" t="str">
        <f>IFERROR(VLOOKUP(G355,IF($C$4="TEB0187_REV01",CALC_CONN_TEB0187_REV01!$G:$T),14,0),"---")</f>
        <v>---</v>
      </c>
      <c r="I355" s="59" t="str">
        <f>IFERROR(VLOOKUP($D355&amp;"-"&amp;$E355,IF($C$4="TEB0187_REV01",CALC_CONN_TEB0187_REV01!$F:$K,"???"),6,0),"---")</f>
        <v>---</v>
      </c>
      <c r="J355" s="61" t="str">
        <f>IFERROR(VLOOKUP($D355&amp;"-"&amp;$E355,IF($C$4="TEB0187_REV01",CALC_CONN_TEB0187_REV01!$F:$M,"???"),8,0),"---")</f>
        <v>---</v>
      </c>
      <c r="K355" s="62" t="str">
        <f>IFERROR(VLOOKUP($D355&amp;"-"&amp;$E355,IF($C$4="TEB0187_REV01",CALC_CONN_TEB0187_REV01!$F:$N),9,0),"---")</f>
        <v>---</v>
      </c>
      <c r="L355" s="59" t="str">
        <f>IFERROR(VLOOKUP(K355,B2B!$H$3:$I$2000,2,0),"---")</f>
        <v>---</v>
      </c>
      <c r="M355" s="59" t="str">
        <f>IFERROR(VLOOKUP(L355,IF($M$4="TEI0187_REV01",RAW_m_TEI0187_REV01!$AD:$AH),5,0),"---")</f>
        <v>---</v>
      </c>
      <c r="N355" s="59" t="str">
        <f>IFERROR(VLOOKUP(L355,IF($M$4="TEI0187_REV01",RAW_m_TEI0187_REV01!$AE:$AJ),6,0),"---")</f>
        <v>---</v>
      </c>
      <c r="O355" s="63" t="str">
        <f>IFERROR(VLOOKUP(L355,IF($M$4="TEI0187_REV01",RAW_m_TEI0187_REV01!$AD:$AE),2,0),"---")</f>
        <v>---</v>
      </c>
      <c r="P355" s="59" t="str">
        <f>IFERROR(VLOOKUP(O355,IF($M$4="TEI0187_REV01",RAW_m_TEI0187_REV01!$AJ:$AK),2,0),"---")</f>
        <v>---</v>
      </c>
      <c r="Q355" s="59" t="str">
        <f>IFERROR(VLOOKUP(L355,IF($M$4="TEI0187_REV01",RAW_m_TEI0187_REV01!$AD:$AF),3,0),"---")</f>
        <v>---</v>
      </c>
      <c r="R355" s="59" t="str">
        <f>IFERROR(VLOOKUP(O355,IF($M$4="TEI0187_REV01",RAW_m_TEI0187_REV01!$AE:$AG),3,0),"---")</f>
        <v>---</v>
      </c>
      <c r="S355" s="59" t="str">
        <f t="shared" si="12"/>
        <v>---</v>
      </c>
    </row>
    <row r="356" spans="2:19" ht="15" customHeight="1" x14ac:dyDescent="0.25">
      <c r="B356" s="59">
        <f t="shared" si="11"/>
        <v>351</v>
      </c>
      <c r="C356" s="60">
        <f>IFERROR(IF($C$4="TEB0187_REV01",CALC_CONN_TEB0187_REV01!U356,),"---")</f>
        <v>0</v>
      </c>
      <c r="D356" s="59">
        <f>IFERROR(IF($C$4="TEB0187_REV01",CALC_CONN_TEB0187_REV01!D356,),"---")</f>
        <v>0</v>
      </c>
      <c r="E356" s="59">
        <f>IFERROR(IF($C$4="TEB0187_REV01",CALC_CONN_TEB0187_REV01!E356,),"---")</f>
        <v>0</v>
      </c>
      <c r="F356" s="59" t="str">
        <f>IFERROR(IF(VLOOKUP($D356&amp;"-"&amp;$E356,IF($C$4="TEB0187_REV01",CALC_CONN_TEB0187_REV01!$F:$I),4,0)="--","---",IF($C$4="TEB0187_REV01",CALC_CONN_TEB0187_REV01!$G356&amp; " --&gt; " &amp;CALC_CONN_TEB0187_REV01!$I356&amp; " --&gt; ")),"---")</f>
        <v>---</v>
      </c>
      <c r="G356" s="59" t="str">
        <f>IFERROR(IF(VLOOKUP($D356&amp;"-"&amp;$E356,IF($C$4="TEB0187_REV01",CALC_CONN_TEB0187_REV01!$F:$H),3,0)="--",VLOOKUP($D356&amp;"-"&amp;$E356,IF($C$4="TEB0187_REV01",CALC_CONN_TEB0187_REV01!$F:$H),2,0),VLOOKUP($D356&amp;"-"&amp;$E356,IF($C$4="TEB0187_REV01",CALC_CONN_TEB0187_REV01!$F:$H),3,0)),"---")</f>
        <v>---</v>
      </c>
      <c r="H356" s="59" t="str">
        <f>IFERROR(VLOOKUP(G356,IF($C$4="TEB0187_REV01",CALC_CONN_TEB0187_REV01!$G:$T),14,0),"---")</f>
        <v>---</v>
      </c>
      <c r="I356" s="59" t="str">
        <f>IFERROR(VLOOKUP($D356&amp;"-"&amp;$E356,IF($C$4="TEB0187_REV01",CALC_CONN_TEB0187_REV01!$F:$K,"???"),6,0),"---")</f>
        <v>---</v>
      </c>
      <c r="J356" s="61" t="str">
        <f>IFERROR(VLOOKUP($D356&amp;"-"&amp;$E356,IF($C$4="TEB0187_REV01",CALC_CONN_TEB0187_REV01!$F:$M,"???"),8,0),"---")</f>
        <v>---</v>
      </c>
      <c r="K356" s="62" t="str">
        <f>IFERROR(VLOOKUP($D356&amp;"-"&amp;$E356,IF($C$4="TEB0187_REV01",CALC_CONN_TEB0187_REV01!$F:$N),9,0),"---")</f>
        <v>---</v>
      </c>
      <c r="L356" s="59" t="str">
        <f>IFERROR(VLOOKUP(K356,B2B!$H$3:$I$2000,2,0),"---")</f>
        <v>---</v>
      </c>
      <c r="M356" s="59" t="str">
        <f>IFERROR(VLOOKUP(L356,IF($M$4="TEI0187_REV01",RAW_m_TEI0187_REV01!$AD:$AH),5,0),"---")</f>
        <v>---</v>
      </c>
      <c r="N356" s="59" t="str">
        <f>IFERROR(VLOOKUP(L356,IF($M$4="TEI0187_REV01",RAW_m_TEI0187_REV01!$AE:$AJ),6,0),"---")</f>
        <v>---</v>
      </c>
      <c r="O356" s="63" t="str">
        <f>IFERROR(VLOOKUP(L356,IF($M$4="TEI0187_REV01",RAW_m_TEI0187_REV01!$AD:$AE),2,0),"---")</f>
        <v>---</v>
      </c>
      <c r="P356" s="59" t="str">
        <f>IFERROR(VLOOKUP(O356,IF($M$4="TEI0187_REV01",RAW_m_TEI0187_REV01!$AJ:$AK),2,0),"---")</f>
        <v>---</v>
      </c>
      <c r="Q356" s="59" t="str">
        <f>IFERROR(VLOOKUP(L356,IF($M$4="TEI0187_REV01",RAW_m_TEI0187_REV01!$AD:$AF),3,0),"---")</f>
        <v>---</v>
      </c>
      <c r="R356" s="59" t="str">
        <f>IFERROR(VLOOKUP(O356,IF($M$4="TEI0187_REV01",RAW_m_TEI0187_REV01!$AE:$AG),3,0),"---")</f>
        <v>---</v>
      </c>
      <c r="S356" s="59" t="str">
        <f t="shared" si="12"/>
        <v>---</v>
      </c>
    </row>
    <row r="357" spans="2:19" ht="15" customHeight="1" x14ac:dyDescent="0.25">
      <c r="B357" s="59">
        <f t="shared" si="11"/>
        <v>352</v>
      </c>
      <c r="C357" s="60">
        <f>IFERROR(IF($C$4="TEB0187_REV01",CALC_CONN_TEB0187_REV01!U357,),"---")</f>
        <v>0</v>
      </c>
      <c r="D357" s="59">
        <f>IFERROR(IF($C$4="TEB0187_REV01",CALC_CONN_TEB0187_REV01!D357,),"---")</f>
        <v>0</v>
      </c>
      <c r="E357" s="59">
        <f>IFERROR(IF($C$4="TEB0187_REV01",CALC_CONN_TEB0187_REV01!E357,),"---")</f>
        <v>0</v>
      </c>
      <c r="F357" s="59" t="str">
        <f>IFERROR(IF(VLOOKUP($D357&amp;"-"&amp;$E357,IF($C$4="TEB0187_REV01",CALC_CONN_TEB0187_REV01!$F:$I),4,0)="--","---",IF($C$4="TEB0187_REV01",CALC_CONN_TEB0187_REV01!$G357&amp; " --&gt; " &amp;CALC_CONN_TEB0187_REV01!$I357&amp; " --&gt; ")),"---")</f>
        <v>---</v>
      </c>
      <c r="G357" s="59" t="str">
        <f>IFERROR(IF(VLOOKUP($D357&amp;"-"&amp;$E357,IF($C$4="TEB0187_REV01",CALC_CONN_TEB0187_REV01!$F:$H),3,0)="--",VLOOKUP($D357&amp;"-"&amp;$E357,IF($C$4="TEB0187_REV01",CALC_CONN_TEB0187_REV01!$F:$H),2,0),VLOOKUP($D357&amp;"-"&amp;$E357,IF($C$4="TEB0187_REV01",CALC_CONN_TEB0187_REV01!$F:$H),3,0)),"---")</f>
        <v>---</v>
      </c>
      <c r="H357" s="59" t="str">
        <f>IFERROR(VLOOKUP(G357,IF($C$4="TEB0187_REV01",CALC_CONN_TEB0187_REV01!$G:$T),14,0),"---")</f>
        <v>---</v>
      </c>
      <c r="I357" s="59" t="str">
        <f>IFERROR(VLOOKUP($D357&amp;"-"&amp;$E357,IF($C$4="TEB0187_REV01",CALC_CONN_TEB0187_REV01!$F:$K,"???"),6,0),"---")</f>
        <v>---</v>
      </c>
      <c r="J357" s="61" t="str">
        <f>IFERROR(VLOOKUP($D357&amp;"-"&amp;$E357,IF($C$4="TEB0187_REV01",CALC_CONN_TEB0187_REV01!$F:$M,"???"),8,0),"---")</f>
        <v>---</v>
      </c>
      <c r="K357" s="62" t="str">
        <f>IFERROR(VLOOKUP($D357&amp;"-"&amp;$E357,IF($C$4="TEB0187_REV01",CALC_CONN_TEB0187_REV01!$F:$N),9,0),"---")</f>
        <v>---</v>
      </c>
      <c r="L357" s="59" t="str">
        <f>IFERROR(VLOOKUP(K357,B2B!$H$3:$I$2000,2,0),"---")</f>
        <v>---</v>
      </c>
      <c r="M357" s="59" t="str">
        <f>IFERROR(VLOOKUP(L357,IF($M$4="TEI0187_REV01",RAW_m_TEI0187_REV01!$AD:$AH),5,0),"---")</f>
        <v>---</v>
      </c>
      <c r="N357" s="59" t="str">
        <f>IFERROR(VLOOKUP(L357,IF($M$4="TEI0187_REV01",RAW_m_TEI0187_REV01!$AE:$AJ),6,0),"---")</f>
        <v>---</v>
      </c>
      <c r="O357" s="63" t="str">
        <f>IFERROR(VLOOKUP(L357,IF($M$4="TEI0187_REV01",RAW_m_TEI0187_REV01!$AD:$AE),2,0),"---")</f>
        <v>---</v>
      </c>
      <c r="P357" s="59" t="str">
        <f>IFERROR(VLOOKUP(O357,IF($M$4="TEI0187_REV01",RAW_m_TEI0187_REV01!$AJ:$AK),2,0),"---")</f>
        <v>---</v>
      </c>
      <c r="Q357" s="59" t="str">
        <f>IFERROR(VLOOKUP(L357,IF($M$4="TEI0187_REV01",RAW_m_TEI0187_REV01!$AD:$AF),3,0),"---")</f>
        <v>---</v>
      </c>
      <c r="R357" s="59" t="str">
        <f>IFERROR(VLOOKUP(O357,IF($M$4="TEI0187_REV01",RAW_m_TEI0187_REV01!$AE:$AG),3,0),"---")</f>
        <v>---</v>
      </c>
      <c r="S357" s="59" t="str">
        <f t="shared" si="12"/>
        <v>---</v>
      </c>
    </row>
    <row r="358" spans="2:19" ht="15" customHeight="1" x14ac:dyDescent="0.25">
      <c r="B358" s="59">
        <f t="shared" si="11"/>
        <v>353</v>
      </c>
      <c r="C358" s="60">
        <f>IFERROR(IF($C$4="TEB0187_REV01",CALC_CONN_TEB0187_REV01!U358,),"---")</f>
        <v>0</v>
      </c>
      <c r="D358" s="59">
        <f>IFERROR(IF($C$4="TEB0187_REV01",CALC_CONN_TEB0187_REV01!D358,),"---")</f>
        <v>0</v>
      </c>
      <c r="E358" s="59">
        <f>IFERROR(IF($C$4="TEB0187_REV01",CALC_CONN_TEB0187_REV01!E358,),"---")</f>
        <v>0</v>
      </c>
      <c r="F358" s="59" t="str">
        <f>IFERROR(IF(VLOOKUP($D358&amp;"-"&amp;$E358,IF($C$4="TEB0187_REV01",CALC_CONN_TEB0187_REV01!$F:$I),4,0)="--","---",IF($C$4="TEB0187_REV01",CALC_CONN_TEB0187_REV01!$G358&amp; " --&gt; " &amp;CALC_CONN_TEB0187_REV01!$I358&amp; " --&gt; ")),"---")</f>
        <v>---</v>
      </c>
      <c r="G358" s="59" t="str">
        <f>IFERROR(IF(VLOOKUP($D358&amp;"-"&amp;$E358,IF($C$4="TEB0187_REV01",CALC_CONN_TEB0187_REV01!$F:$H),3,0)="--",VLOOKUP($D358&amp;"-"&amp;$E358,IF($C$4="TEB0187_REV01",CALC_CONN_TEB0187_REV01!$F:$H),2,0),VLOOKUP($D358&amp;"-"&amp;$E358,IF($C$4="TEB0187_REV01",CALC_CONN_TEB0187_REV01!$F:$H),3,0)),"---")</f>
        <v>---</v>
      </c>
      <c r="H358" s="59" t="str">
        <f>IFERROR(VLOOKUP(G358,IF($C$4="TEB0187_REV01",CALC_CONN_TEB0187_REV01!$G:$T),14,0),"---")</f>
        <v>---</v>
      </c>
      <c r="I358" s="59" t="str">
        <f>IFERROR(VLOOKUP($D358&amp;"-"&amp;$E358,IF($C$4="TEB0187_REV01",CALC_CONN_TEB0187_REV01!$F:$K,"???"),6,0),"---")</f>
        <v>---</v>
      </c>
      <c r="J358" s="61" t="str">
        <f>IFERROR(VLOOKUP($D358&amp;"-"&amp;$E358,IF($C$4="TEB0187_REV01",CALC_CONN_TEB0187_REV01!$F:$M,"???"),8,0),"---")</f>
        <v>---</v>
      </c>
      <c r="K358" s="62" t="str">
        <f>IFERROR(VLOOKUP($D358&amp;"-"&amp;$E358,IF($C$4="TEB0187_REV01",CALC_CONN_TEB0187_REV01!$F:$N),9,0),"---")</f>
        <v>---</v>
      </c>
      <c r="L358" s="59" t="str">
        <f>IFERROR(VLOOKUP(K358,B2B!$H$3:$I$2000,2,0),"---")</f>
        <v>---</v>
      </c>
      <c r="M358" s="59" t="str">
        <f>IFERROR(VLOOKUP(L358,IF($M$4="TEI0187_REV01",RAW_m_TEI0187_REV01!$AD:$AH),5,0),"---")</f>
        <v>---</v>
      </c>
      <c r="N358" s="59" t="str">
        <f>IFERROR(VLOOKUP(L358,IF($M$4="TEI0187_REV01",RAW_m_TEI0187_REV01!$AE:$AJ),6,0),"---")</f>
        <v>---</v>
      </c>
      <c r="O358" s="63" t="str">
        <f>IFERROR(VLOOKUP(L358,IF($M$4="TEI0187_REV01",RAW_m_TEI0187_REV01!$AD:$AE),2,0),"---")</f>
        <v>---</v>
      </c>
      <c r="P358" s="59" t="str">
        <f>IFERROR(VLOOKUP(O358,IF($M$4="TEI0187_REV01",RAW_m_TEI0187_REV01!$AJ:$AK),2,0),"---")</f>
        <v>---</v>
      </c>
      <c r="Q358" s="59" t="str">
        <f>IFERROR(VLOOKUP(L358,IF($M$4="TEI0187_REV01",RAW_m_TEI0187_REV01!$AD:$AF),3,0),"---")</f>
        <v>---</v>
      </c>
      <c r="R358" s="59" t="str">
        <f>IFERROR(VLOOKUP(O358,IF($M$4="TEI0187_REV01",RAW_m_TEI0187_REV01!$AE:$AG),3,0),"---")</f>
        <v>---</v>
      </c>
      <c r="S358" s="59" t="str">
        <f t="shared" si="12"/>
        <v>---</v>
      </c>
    </row>
    <row r="359" spans="2:19" ht="15" customHeight="1" x14ac:dyDescent="0.25">
      <c r="B359" s="59">
        <f t="shared" si="11"/>
        <v>354</v>
      </c>
      <c r="C359" s="60">
        <f>IFERROR(IF($C$4="TEB0187_REV01",CALC_CONN_TEB0187_REV01!U359,),"---")</f>
        <v>0</v>
      </c>
      <c r="D359" s="59">
        <f>IFERROR(IF($C$4="TEB0187_REV01",CALC_CONN_TEB0187_REV01!D359,),"---")</f>
        <v>0</v>
      </c>
      <c r="E359" s="59">
        <f>IFERROR(IF($C$4="TEB0187_REV01",CALC_CONN_TEB0187_REV01!E359,),"---")</f>
        <v>0</v>
      </c>
      <c r="F359" s="59" t="str">
        <f>IFERROR(IF(VLOOKUP($D359&amp;"-"&amp;$E359,IF($C$4="TEB0187_REV01",CALC_CONN_TEB0187_REV01!$F:$I),4,0)="--","---",IF($C$4="TEB0187_REV01",CALC_CONN_TEB0187_REV01!$G359&amp; " --&gt; " &amp;CALC_CONN_TEB0187_REV01!$I359&amp; " --&gt; ")),"---")</f>
        <v>---</v>
      </c>
      <c r="G359" s="59" t="str">
        <f>IFERROR(IF(VLOOKUP($D359&amp;"-"&amp;$E359,IF($C$4="TEB0187_REV01",CALC_CONN_TEB0187_REV01!$F:$H),3,0)="--",VLOOKUP($D359&amp;"-"&amp;$E359,IF($C$4="TEB0187_REV01",CALC_CONN_TEB0187_REV01!$F:$H),2,0),VLOOKUP($D359&amp;"-"&amp;$E359,IF($C$4="TEB0187_REV01",CALC_CONN_TEB0187_REV01!$F:$H),3,0)),"---")</f>
        <v>---</v>
      </c>
      <c r="H359" s="59" t="str">
        <f>IFERROR(VLOOKUP(G359,IF($C$4="TEB0187_REV01",CALC_CONN_TEB0187_REV01!$G:$T),14,0),"---")</f>
        <v>---</v>
      </c>
      <c r="I359" s="59" t="str">
        <f>IFERROR(VLOOKUP($D359&amp;"-"&amp;$E359,IF($C$4="TEB0187_REV01",CALC_CONN_TEB0187_REV01!$F:$K,"???"),6,0),"---")</f>
        <v>---</v>
      </c>
      <c r="J359" s="61" t="str">
        <f>IFERROR(VLOOKUP($D359&amp;"-"&amp;$E359,IF($C$4="TEB0187_REV01",CALC_CONN_TEB0187_REV01!$F:$M,"???"),8,0),"---")</f>
        <v>---</v>
      </c>
      <c r="K359" s="62" t="str">
        <f>IFERROR(VLOOKUP($D359&amp;"-"&amp;$E359,IF($C$4="TEB0187_REV01",CALC_CONN_TEB0187_REV01!$F:$N),9,0),"---")</f>
        <v>---</v>
      </c>
      <c r="L359" s="59" t="str">
        <f>IFERROR(VLOOKUP(K359,B2B!$H$3:$I$2000,2,0),"---")</f>
        <v>---</v>
      </c>
      <c r="M359" s="59" t="str">
        <f>IFERROR(VLOOKUP(L359,IF($M$4="TEI0187_REV01",RAW_m_TEI0187_REV01!$AD:$AH),5,0),"---")</f>
        <v>---</v>
      </c>
      <c r="N359" s="59" t="str">
        <f>IFERROR(VLOOKUP(L359,IF($M$4="TEI0187_REV01",RAW_m_TEI0187_REV01!$AE:$AJ),6,0),"---")</f>
        <v>---</v>
      </c>
      <c r="O359" s="63" t="str">
        <f>IFERROR(VLOOKUP(L359,IF($M$4="TEI0187_REV01",RAW_m_TEI0187_REV01!$AD:$AE),2,0),"---")</f>
        <v>---</v>
      </c>
      <c r="P359" s="59" t="str">
        <f>IFERROR(VLOOKUP(O359,IF($M$4="TEI0187_REV01",RAW_m_TEI0187_REV01!$AJ:$AK),2,0),"---")</f>
        <v>---</v>
      </c>
      <c r="Q359" s="59" t="str">
        <f>IFERROR(VLOOKUP(L359,IF($M$4="TEI0187_REV01",RAW_m_TEI0187_REV01!$AD:$AF),3,0),"---")</f>
        <v>---</v>
      </c>
      <c r="R359" s="59" t="str">
        <f>IFERROR(VLOOKUP(O359,IF($M$4="TEI0187_REV01",RAW_m_TEI0187_REV01!$AE:$AG),3,0),"---")</f>
        <v>---</v>
      </c>
      <c r="S359" s="59" t="str">
        <f t="shared" si="12"/>
        <v>---</v>
      </c>
    </row>
    <row r="360" spans="2:19" ht="15" customHeight="1" x14ac:dyDescent="0.25">
      <c r="B360" s="59">
        <f t="shared" si="11"/>
        <v>355</v>
      </c>
      <c r="C360" s="60">
        <f>IFERROR(IF($C$4="TEB0187_REV01",CALC_CONN_TEB0187_REV01!U360,),"---")</f>
        <v>0</v>
      </c>
      <c r="D360" s="59">
        <f>IFERROR(IF($C$4="TEB0187_REV01",CALC_CONN_TEB0187_REV01!D360,),"---")</f>
        <v>0</v>
      </c>
      <c r="E360" s="59">
        <f>IFERROR(IF($C$4="TEB0187_REV01",CALC_CONN_TEB0187_REV01!E360,),"---")</f>
        <v>0</v>
      </c>
      <c r="F360" s="59" t="str">
        <f>IFERROR(IF(VLOOKUP($D360&amp;"-"&amp;$E360,IF($C$4="TEB0187_REV01",CALC_CONN_TEB0187_REV01!$F:$I),4,0)="--","---",IF($C$4="TEB0187_REV01",CALC_CONN_TEB0187_REV01!$G360&amp; " --&gt; " &amp;CALC_CONN_TEB0187_REV01!$I360&amp; " --&gt; ")),"---")</f>
        <v>---</v>
      </c>
      <c r="G360" s="59" t="str">
        <f>IFERROR(IF(VLOOKUP($D360&amp;"-"&amp;$E360,IF($C$4="TEB0187_REV01",CALC_CONN_TEB0187_REV01!$F:$H),3,0)="--",VLOOKUP($D360&amp;"-"&amp;$E360,IF($C$4="TEB0187_REV01",CALC_CONN_TEB0187_REV01!$F:$H),2,0),VLOOKUP($D360&amp;"-"&amp;$E360,IF($C$4="TEB0187_REV01",CALC_CONN_TEB0187_REV01!$F:$H),3,0)),"---")</f>
        <v>---</v>
      </c>
      <c r="H360" s="59" t="str">
        <f>IFERROR(VLOOKUP(G360,IF($C$4="TEB0187_REV01",CALC_CONN_TEB0187_REV01!$G:$T),14,0),"---")</f>
        <v>---</v>
      </c>
      <c r="I360" s="59" t="str">
        <f>IFERROR(VLOOKUP($D360&amp;"-"&amp;$E360,IF($C$4="TEB0187_REV01",CALC_CONN_TEB0187_REV01!$F:$K,"???"),6,0),"---")</f>
        <v>---</v>
      </c>
      <c r="J360" s="61" t="str">
        <f>IFERROR(VLOOKUP($D360&amp;"-"&amp;$E360,IF($C$4="TEB0187_REV01",CALC_CONN_TEB0187_REV01!$F:$M,"???"),8,0),"---")</f>
        <v>---</v>
      </c>
      <c r="K360" s="62" t="str">
        <f>IFERROR(VLOOKUP($D360&amp;"-"&amp;$E360,IF($C$4="TEB0187_REV01",CALC_CONN_TEB0187_REV01!$F:$N),9,0),"---")</f>
        <v>---</v>
      </c>
      <c r="L360" s="59" t="str">
        <f>IFERROR(VLOOKUP(K360,B2B!$H$3:$I$2000,2,0),"---")</f>
        <v>---</v>
      </c>
      <c r="M360" s="59" t="str">
        <f>IFERROR(VLOOKUP(L360,IF($M$4="TEI0187_REV01",RAW_m_TEI0187_REV01!$AD:$AH),5,0),"---")</f>
        <v>---</v>
      </c>
      <c r="N360" s="59" t="str">
        <f>IFERROR(VLOOKUP(L360,IF($M$4="TEI0187_REV01",RAW_m_TEI0187_REV01!$AE:$AJ),6,0),"---")</f>
        <v>---</v>
      </c>
      <c r="O360" s="63" t="str">
        <f>IFERROR(VLOOKUP(L360,IF($M$4="TEI0187_REV01",RAW_m_TEI0187_REV01!$AD:$AE),2,0),"---")</f>
        <v>---</v>
      </c>
      <c r="P360" s="59" t="str">
        <f>IFERROR(VLOOKUP(O360,IF($M$4="TEI0187_REV01",RAW_m_TEI0187_REV01!$AJ:$AK),2,0),"---")</f>
        <v>---</v>
      </c>
      <c r="Q360" s="59" t="str">
        <f>IFERROR(VLOOKUP(L360,IF($M$4="TEI0187_REV01",RAW_m_TEI0187_REV01!$AD:$AF),3,0),"---")</f>
        <v>---</v>
      </c>
      <c r="R360" s="59" t="str">
        <f>IFERROR(VLOOKUP(O360,IF($M$4="TEI0187_REV01",RAW_m_TEI0187_REV01!$AE:$AG),3,0),"---")</f>
        <v>---</v>
      </c>
      <c r="S360" s="59" t="str">
        <f t="shared" si="12"/>
        <v>---</v>
      </c>
    </row>
    <row r="361" spans="2:19" ht="15" customHeight="1" x14ac:dyDescent="0.25">
      <c r="B361" s="59">
        <f t="shared" si="11"/>
        <v>356</v>
      </c>
      <c r="C361" s="60">
        <f>IFERROR(IF($C$4="TEB0187_REV01",CALC_CONN_TEB0187_REV01!U361,),"---")</f>
        <v>0</v>
      </c>
      <c r="D361" s="59">
        <f>IFERROR(IF($C$4="TEB0187_REV01",CALC_CONN_TEB0187_REV01!D361,),"---")</f>
        <v>0</v>
      </c>
      <c r="E361" s="59">
        <f>IFERROR(IF($C$4="TEB0187_REV01",CALC_CONN_TEB0187_REV01!E361,),"---")</f>
        <v>0</v>
      </c>
      <c r="F361" s="59" t="str">
        <f>IFERROR(IF(VLOOKUP($D361&amp;"-"&amp;$E361,IF($C$4="TEB0187_REV01",CALC_CONN_TEB0187_REV01!$F:$I),4,0)="--","---",IF($C$4="TEB0187_REV01",CALC_CONN_TEB0187_REV01!$G361&amp; " --&gt; " &amp;CALC_CONN_TEB0187_REV01!$I361&amp; " --&gt; ")),"---")</f>
        <v>---</v>
      </c>
      <c r="G361" s="59" t="str">
        <f>IFERROR(IF(VLOOKUP($D361&amp;"-"&amp;$E361,IF($C$4="TEB0187_REV01",CALC_CONN_TEB0187_REV01!$F:$H),3,0)="--",VLOOKUP($D361&amp;"-"&amp;$E361,IF($C$4="TEB0187_REV01",CALC_CONN_TEB0187_REV01!$F:$H),2,0),VLOOKUP($D361&amp;"-"&amp;$E361,IF($C$4="TEB0187_REV01",CALC_CONN_TEB0187_REV01!$F:$H),3,0)),"---")</f>
        <v>---</v>
      </c>
      <c r="H361" s="59" t="str">
        <f>IFERROR(VLOOKUP(G361,IF($C$4="TEB0187_REV01",CALC_CONN_TEB0187_REV01!$G:$T),14,0),"---")</f>
        <v>---</v>
      </c>
      <c r="I361" s="59" t="str">
        <f>IFERROR(VLOOKUP($D361&amp;"-"&amp;$E361,IF($C$4="TEB0187_REV01",CALC_CONN_TEB0187_REV01!$F:$K,"???"),6,0),"---")</f>
        <v>---</v>
      </c>
      <c r="J361" s="61" t="str">
        <f>IFERROR(VLOOKUP($D361&amp;"-"&amp;$E361,IF($C$4="TEB0187_REV01",CALC_CONN_TEB0187_REV01!$F:$M,"???"),8,0),"---")</f>
        <v>---</v>
      </c>
      <c r="K361" s="62" t="str">
        <f>IFERROR(VLOOKUP($D361&amp;"-"&amp;$E361,IF($C$4="TEB0187_REV01",CALC_CONN_TEB0187_REV01!$F:$N),9,0),"---")</f>
        <v>---</v>
      </c>
      <c r="L361" s="59" t="str">
        <f>IFERROR(VLOOKUP(K361,B2B!$H$3:$I$2000,2,0),"---")</f>
        <v>---</v>
      </c>
      <c r="M361" s="59" t="str">
        <f>IFERROR(VLOOKUP(L361,IF($M$4="TEI0187_REV01",RAW_m_TEI0187_REV01!$AD:$AH),5,0),"---")</f>
        <v>---</v>
      </c>
      <c r="N361" s="59" t="str">
        <f>IFERROR(VLOOKUP(L361,IF($M$4="TEI0187_REV01",RAW_m_TEI0187_REV01!$AE:$AJ),6,0),"---")</f>
        <v>---</v>
      </c>
      <c r="O361" s="63" t="str">
        <f>IFERROR(VLOOKUP(L361,IF($M$4="TEI0187_REV01",RAW_m_TEI0187_REV01!$AD:$AE),2,0),"---")</f>
        <v>---</v>
      </c>
      <c r="P361" s="59" t="str">
        <f>IFERROR(VLOOKUP(O361,IF($M$4="TEI0187_REV01",RAW_m_TEI0187_REV01!$AJ:$AK),2,0),"---")</f>
        <v>---</v>
      </c>
      <c r="Q361" s="59" t="str">
        <f>IFERROR(VLOOKUP(L361,IF($M$4="TEI0187_REV01",RAW_m_TEI0187_REV01!$AD:$AF),3,0),"---")</f>
        <v>---</v>
      </c>
      <c r="R361" s="59" t="str">
        <f>IFERROR(VLOOKUP(O361,IF($M$4="TEI0187_REV01",RAW_m_TEI0187_REV01!$AE:$AG),3,0),"---")</f>
        <v>---</v>
      </c>
      <c r="S361" s="59" t="str">
        <f t="shared" si="12"/>
        <v>---</v>
      </c>
    </row>
    <row r="362" spans="2:19" ht="15" customHeight="1" x14ac:dyDescent="0.25">
      <c r="B362" s="59">
        <f t="shared" si="11"/>
        <v>357</v>
      </c>
      <c r="C362" s="60">
        <f>IFERROR(IF($C$4="TEB0187_REV01",CALC_CONN_TEB0187_REV01!U362,),"---")</f>
        <v>0</v>
      </c>
      <c r="D362" s="59">
        <f>IFERROR(IF($C$4="TEB0187_REV01",CALC_CONN_TEB0187_REV01!D362,),"---")</f>
        <v>0</v>
      </c>
      <c r="E362" s="59">
        <f>IFERROR(IF($C$4="TEB0187_REV01",CALC_CONN_TEB0187_REV01!E362,),"---")</f>
        <v>0</v>
      </c>
      <c r="F362" s="59" t="str">
        <f>IFERROR(IF(VLOOKUP($D362&amp;"-"&amp;$E362,IF($C$4="TEB0187_REV01",CALC_CONN_TEB0187_REV01!$F:$I),4,0)="--","---",IF($C$4="TEB0187_REV01",CALC_CONN_TEB0187_REV01!$G362&amp; " --&gt; " &amp;CALC_CONN_TEB0187_REV01!$I362&amp; " --&gt; ")),"---")</f>
        <v>---</v>
      </c>
      <c r="G362" s="59" t="str">
        <f>IFERROR(IF(VLOOKUP($D362&amp;"-"&amp;$E362,IF($C$4="TEB0187_REV01",CALC_CONN_TEB0187_REV01!$F:$H),3,0)="--",VLOOKUP($D362&amp;"-"&amp;$E362,IF($C$4="TEB0187_REV01",CALC_CONN_TEB0187_REV01!$F:$H),2,0),VLOOKUP($D362&amp;"-"&amp;$E362,IF($C$4="TEB0187_REV01",CALC_CONN_TEB0187_REV01!$F:$H),3,0)),"---")</f>
        <v>---</v>
      </c>
      <c r="H362" s="59" t="str">
        <f>IFERROR(VLOOKUP(G362,IF($C$4="TEB0187_REV01",CALC_CONN_TEB0187_REV01!$G:$T),14,0),"---")</f>
        <v>---</v>
      </c>
      <c r="I362" s="59" t="str">
        <f>IFERROR(VLOOKUP($D362&amp;"-"&amp;$E362,IF($C$4="TEB0187_REV01",CALC_CONN_TEB0187_REV01!$F:$K,"???"),6,0),"---")</f>
        <v>---</v>
      </c>
      <c r="J362" s="61" t="str">
        <f>IFERROR(VLOOKUP($D362&amp;"-"&amp;$E362,IF($C$4="TEB0187_REV01",CALC_CONN_TEB0187_REV01!$F:$M,"???"),8,0),"---")</f>
        <v>---</v>
      </c>
      <c r="K362" s="62" t="str">
        <f>IFERROR(VLOOKUP($D362&amp;"-"&amp;$E362,IF($C$4="TEB0187_REV01",CALC_CONN_TEB0187_REV01!$F:$N),9,0),"---")</f>
        <v>---</v>
      </c>
      <c r="L362" s="59" t="str">
        <f>IFERROR(VLOOKUP(K362,B2B!$H$3:$I$2000,2,0),"---")</f>
        <v>---</v>
      </c>
      <c r="M362" s="59" t="str">
        <f>IFERROR(VLOOKUP(L362,IF($M$4="TEI0187_REV01",RAW_m_TEI0187_REV01!$AD:$AH),5,0),"---")</f>
        <v>---</v>
      </c>
      <c r="N362" s="59" t="str">
        <f>IFERROR(VLOOKUP(L362,IF($M$4="TEI0187_REV01",RAW_m_TEI0187_REV01!$AE:$AJ),6,0),"---")</f>
        <v>---</v>
      </c>
      <c r="O362" s="63" t="str">
        <f>IFERROR(VLOOKUP(L362,IF($M$4="TEI0187_REV01",RAW_m_TEI0187_REV01!$AD:$AE),2,0),"---")</f>
        <v>---</v>
      </c>
      <c r="P362" s="59" t="str">
        <f>IFERROR(VLOOKUP(O362,IF($M$4="TEI0187_REV01",RAW_m_TEI0187_REV01!$AJ:$AK),2,0),"---")</f>
        <v>---</v>
      </c>
      <c r="Q362" s="59" t="str">
        <f>IFERROR(VLOOKUP(L362,IF($M$4="TEI0187_REV01",RAW_m_TEI0187_REV01!$AD:$AF),3,0),"---")</f>
        <v>---</v>
      </c>
      <c r="R362" s="59" t="str">
        <f>IFERROR(VLOOKUP(O362,IF($M$4="TEI0187_REV01",RAW_m_TEI0187_REV01!$AE:$AG),3,0),"---")</f>
        <v>---</v>
      </c>
      <c r="S362" s="59" t="str">
        <f t="shared" si="12"/>
        <v>---</v>
      </c>
    </row>
    <row r="363" spans="2:19" ht="15" customHeight="1" x14ac:dyDescent="0.25">
      <c r="B363" s="59">
        <f t="shared" si="11"/>
        <v>358</v>
      </c>
      <c r="C363" s="60">
        <f>IFERROR(IF($C$4="TEB0187_REV01",CALC_CONN_TEB0187_REV01!U363,),"---")</f>
        <v>0</v>
      </c>
      <c r="D363" s="59">
        <f>IFERROR(IF($C$4="TEB0187_REV01",CALC_CONN_TEB0187_REV01!D363,),"---")</f>
        <v>0</v>
      </c>
      <c r="E363" s="59">
        <f>IFERROR(IF($C$4="TEB0187_REV01",CALC_CONN_TEB0187_REV01!E363,),"---")</f>
        <v>0</v>
      </c>
      <c r="F363" s="59" t="str">
        <f>IFERROR(IF(VLOOKUP($D363&amp;"-"&amp;$E363,IF($C$4="TEB0187_REV01",CALC_CONN_TEB0187_REV01!$F:$I),4,0)="--","---",IF($C$4="TEB0187_REV01",CALC_CONN_TEB0187_REV01!$G363&amp; " --&gt; " &amp;CALC_CONN_TEB0187_REV01!$I363&amp; " --&gt; ")),"---")</f>
        <v>---</v>
      </c>
      <c r="G363" s="59" t="str">
        <f>IFERROR(IF(VLOOKUP($D363&amp;"-"&amp;$E363,IF($C$4="TEB0187_REV01",CALC_CONN_TEB0187_REV01!$F:$H),3,0)="--",VLOOKUP($D363&amp;"-"&amp;$E363,IF($C$4="TEB0187_REV01",CALC_CONN_TEB0187_REV01!$F:$H),2,0),VLOOKUP($D363&amp;"-"&amp;$E363,IF($C$4="TEB0187_REV01",CALC_CONN_TEB0187_REV01!$F:$H),3,0)),"---")</f>
        <v>---</v>
      </c>
      <c r="H363" s="59" t="str">
        <f>IFERROR(VLOOKUP(G363,IF($C$4="TEB0187_REV01",CALC_CONN_TEB0187_REV01!$G:$T),14,0),"---")</f>
        <v>---</v>
      </c>
      <c r="I363" s="59" t="str">
        <f>IFERROR(VLOOKUP($D363&amp;"-"&amp;$E363,IF($C$4="TEB0187_REV01",CALC_CONN_TEB0187_REV01!$F:$K,"???"),6,0),"---")</f>
        <v>---</v>
      </c>
      <c r="J363" s="61" t="str">
        <f>IFERROR(VLOOKUP($D363&amp;"-"&amp;$E363,IF($C$4="TEB0187_REV01",CALC_CONN_TEB0187_REV01!$F:$M,"???"),8,0),"---")</f>
        <v>---</v>
      </c>
      <c r="K363" s="62" t="str">
        <f>IFERROR(VLOOKUP($D363&amp;"-"&amp;$E363,IF($C$4="TEB0187_REV01",CALC_CONN_TEB0187_REV01!$F:$N),9,0),"---")</f>
        <v>---</v>
      </c>
      <c r="L363" s="59" t="str">
        <f>IFERROR(VLOOKUP(K363,B2B!$H$3:$I$2000,2,0),"---")</f>
        <v>---</v>
      </c>
      <c r="M363" s="59" t="str">
        <f>IFERROR(VLOOKUP(L363,IF($M$4="TEI0187_REV01",RAW_m_TEI0187_REV01!$AD:$AH),5,0),"---")</f>
        <v>---</v>
      </c>
      <c r="N363" s="59" t="str">
        <f>IFERROR(VLOOKUP(L363,IF($M$4="TEI0187_REV01",RAW_m_TEI0187_REV01!$AE:$AJ),6,0),"---")</f>
        <v>---</v>
      </c>
      <c r="O363" s="63" t="str">
        <f>IFERROR(VLOOKUP(L363,IF($M$4="TEI0187_REV01",RAW_m_TEI0187_REV01!$AD:$AE),2,0),"---")</f>
        <v>---</v>
      </c>
      <c r="P363" s="59" t="str">
        <f>IFERROR(VLOOKUP(O363,IF($M$4="TEI0187_REV01",RAW_m_TEI0187_REV01!$AJ:$AK),2,0),"---")</f>
        <v>---</v>
      </c>
      <c r="Q363" s="59" t="str">
        <f>IFERROR(VLOOKUP(L363,IF($M$4="TEI0187_REV01",RAW_m_TEI0187_REV01!$AD:$AF),3,0),"---")</f>
        <v>---</v>
      </c>
      <c r="R363" s="59" t="str">
        <f>IFERROR(VLOOKUP(O363,IF($M$4="TEI0187_REV01",RAW_m_TEI0187_REV01!$AE:$AG),3,0),"---")</f>
        <v>---</v>
      </c>
      <c r="S363" s="59" t="str">
        <f t="shared" si="12"/>
        <v>---</v>
      </c>
    </row>
    <row r="364" spans="2:19" ht="15" customHeight="1" x14ac:dyDescent="0.25">
      <c r="B364" s="59">
        <f t="shared" si="11"/>
        <v>359</v>
      </c>
      <c r="C364" s="60">
        <f>IFERROR(IF($C$4="TEB0187_REV01",CALC_CONN_TEB0187_REV01!U364,),"---")</f>
        <v>0</v>
      </c>
      <c r="D364" s="59">
        <f>IFERROR(IF($C$4="TEB0187_REV01",CALC_CONN_TEB0187_REV01!D364,),"---")</f>
        <v>0</v>
      </c>
      <c r="E364" s="59">
        <f>IFERROR(IF($C$4="TEB0187_REV01",CALC_CONN_TEB0187_REV01!E364,),"---")</f>
        <v>0</v>
      </c>
      <c r="F364" s="59" t="str">
        <f>IFERROR(IF(VLOOKUP($D364&amp;"-"&amp;$E364,IF($C$4="TEB0187_REV01",CALC_CONN_TEB0187_REV01!$F:$I),4,0)="--","---",IF($C$4="TEB0187_REV01",CALC_CONN_TEB0187_REV01!$G364&amp; " --&gt; " &amp;CALC_CONN_TEB0187_REV01!$I364&amp; " --&gt; ")),"---")</f>
        <v>---</v>
      </c>
      <c r="G364" s="59" t="str">
        <f>IFERROR(IF(VLOOKUP($D364&amp;"-"&amp;$E364,IF($C$4="TEB0187_REV01",CALC_CONN_TEB0187_REV01!$F:$H),3,0)="--",VLOOKUP($D364&amp;"-"&amp;$E364,IF($C$4="TEB0187_REV01",CALC_CONN_TEB0187_REV01!$F:$H),2,0),VLOOKUP($D364&amp;"-"&amp;$E364,IF($C$4="TEB0187_REV01",CALC_CONN_TEB0187_REV01!$F:$H),3,0)),"---")</f>
        <v>---</v>
      </c>
      <c r="H364" s="59" t="str">
        <f>IFERROR(VLOOKUP(G364,IF($C$4="TEB0187_REV01",CALC_CONN_TEB0187_REV01!$G:$T),14,0),"---")</f>
        <v>---</v>
      </c>
      <c r="I364" s="59" t="str">
        <f>IFERROR(VLOOKUP($D364&amp;"-"&amp;$E364,IF($C$4="TEB0187_REV01",CALC_CONN_TEB0187_REV01!$F:$K,"???"),6,0),"---")</f>
        <v>---</v>
      </c>
      <c r="J364" s="61" t="str">
        <f>IFERROR(VLOOKUP($D364&amp;"-"&amp;$E364,IF($C$4="TEB0187_REV01",CALC_CONN_TEB0187_REV01!$F:$M,"???"),8,0),"---")</f>
        <v>---</v>
      </c>
      <c r="K364" s="62" t="str">
        <f>IFERROR(VLOOKUP($D364&amp;"-"&amp;$E364,IF($C$4="TEB0187_REV01",CALC_CONN_TEB0187_REV01!$F:$N),9,0),"---")</f>
        <v>---</v>
      </c>
      <c r="L364" s="59" t="str">
        <f>IFERROR(VLOOKUP(K364,B2B!$H$3:$I$2000,2,0),"---")</f>
        <v>---</v>
      </c>
      <c r="M364" s="59" t="str">
        <f>IFERROR(VLOOKUP(L364,IF($M$4="TEI0187_REV01",RAW_m_TEI0187_REV01!$AD:$AH),5,0),"---")</f>
        <v>---</v>
      </c>
      <c r="N364" s="59" t="str">
        <f>IFERROR(VLOOKUP(L364,IF($M$4="TEI0187_REV01",RAW_m_TEI0187_REV01!$AE:$AJ),6,0),"---")</f>
        <v>---</v>
      </c>
      <c r="O364" s="63" t="str">
        <f>IFERROR(VLOOKUP(L364,IF($M$4="TEI0187_REV01",RAW_m_TEI0187_REV01!$AD:$AE),2,0),"---")</f>
        <v>---</v>
      </c>
      <c r="P364" s="59" t="str">
        <f>IFERROR(VLOOKUP(O364,IF($M$4="TEI0187_REV01",RAW_m_TEI0187_REV01!$AJ:$AK),2,0),"---")</f>
        <v>---</v>
      </c>
      <c r="Q364" s="59" t="str">
        <f>IFERROR(VLOOKUP(L364,IF($M$4="TEI0187_REV01",RAW_m_TEI0187_REV01!$AD:$AF),3,0),"---")</f>
        <v>---</v>
      </c>
      <c r="R364" s="59" t="str">
        <f>IFERROR(VLOOKUP(O364,IF($M$4="TEI0187_REV01",RAW_m_TEI0187_REV01!$AE:$AG),3,0),"---")</f>
        <v>---</v>
      </c>
      <c r="S364" s="59" t="str">
        <f t="shared" si="12"/>
        <v>---</v>
      </c>
    </row>
    <row r="365" spans="2:19" ht="15" customHeight="1" x14ac:dyDescent="0.25">
      <c r="B365" s="59">
        <f t="shared" si="11"/>
        <v>360</v>
      </c>
      <c r="C365" s="60">
        <f>IFERROR(IF($C$4="TEB0187_REV01",CALC_CONN_TEB0187_REV01!U365,),"---")</f>
        <v>0</v>
      </c>
      <c r="D365" s="59">
        <f>IFERROR(IF($C$4="TEB0187_REV01",CALC_CONN_TEB0187_REV01!D365,),"---")</f>
        <v>0</v>
      </c>
      <c r="E365" s="59">
        <f>IFERROR(IF($C$4="TEB0187_REV01",CALC_CONN_TEB0187_REV01!E365,),"---")</f>
        <v>0</v>
      </c>
      <c r="F365" s="59" t="str">
        <f>IFERROR(IF(VLOOKUP($D365&amp;"-"&amp;$E365,IF($C$4="TEB0187_REV01",CALC_CONN_TEB0187_REV01!$F:$I),4,0)="--","---",IF($C$4="TEB0187_REV01",CALC_CONN_TEB0187_REV01!$G365&amp; " --&gt; " &amp;CALC_CONN_TEB0187_REV01!$I365&amp; " --&gt; ")),"---")</f>
        <v>---</v>
      </c>
      <c r="G365" s="59" t="str">
        <f>IFERROR(IF(VLOOKUP($D365&amp;"-"&amp;$E365,IF($C$4="TEB0187_REV01",CALC_CONN_TEB0187_REV01!$F:$H),3,0)="--",VLOOKUP($D365&amp;"-"&amp;$E365,IF($C$4="TEB0187_REV01",CALC_CONN_TEB0187_REV01!$F:$H),2,0),VLOOKUP($D365&amp;"-"&amp;$E365,IF($C$4="TEB0187_REV01",CALC_CONN_TEB0187_REV01!$F:$H),3,0)),"---")</f>
        <v>---</v>
      </c>
      <c r="H365" s="59" t="str">
        <f>IFERROR(VLOOKUP(G365,IF($C$4="TEB0187_REV01",CALC_CONN_TEB0187_REV01!$G:$T),14,0),"---")</f>
        <v>---</v>
      </c>
      <c r="I365" s="59" t="str">
        <f>IFERROR(VLOOKUP($D365&amp;"-"&amp;$E365,IF($C$4="TEB0187_REV01",CALC_CONN_TEB0187_REV01!$F:$K,"???"),6,0),"---")</f>
        <v>---</v>
      </c>
      <c r="J365" s="61" t="str">
        <f>IFERROR(VLOOKUP($D365&amp;"-"&amp;$E365,IF($C$4="TEB0187_REV01",CALC_CONN_TEB0187_REV01!$F:$M,"???"),8,0),"---")</f>
        <v>---</v>
      </c>
      <c r="K365" s="62" t="str">
        <f>IFERROR(VLOOKUP($D365&amp;"-"&amp;$E365,IF($C$4="TEB0187_REV01",CALC_CONN_TEB0187_REV01!$F:$N),9,0),"---")</f>
        <v>---</v>
      </c>
      <c r="L365" s="59" t="str">
        <f>IFERROR(VLOOKUP(K365,B2B!$H$3:$I$2000,2,0),"---")</f>
        <v>---</v>
      </c>
      <c r="M365" s="59" t="str">
        <f>IFERROR(VLOOKUP(L365,IF($M$4="TEI0187_REV01",RAW_m_TEI0187_REV01!$AD:$AH),5,0),"---")</f>
        <v>---</v>
      </c>
      <c r="N365" s="59" t="str">
        <f>IFERROR(VLOOKUP(L365,IF($M$4="TEI0187_REV01",RAW_m_TEI0187_REV01!$AE:$AJ),6,0),"---")</f>
        <v>---</v>
      </c>
      <c r="O365" s="63" t="str">
        <f>IFERROR(VLOOKUP(L365,IF($M$4="TEI0187_REV01",RAW_m_TEI0187_REV01!$AD:$AE),2,0),"---")</f>
        <v>---</v>
      </c>
      <c r="P365" s="59" t="str">
        <f>IFERROR(VLOOKUP(O365,IF($M$4="TEI0187_REV01",RAW_m_TEI0187_REV01!$AJ:$AK),2,0),"---")</f>
        <v>---</v>
      </c>
      <c r="Q365" s="59" t="str">
        <f>IFERROR(VLOOKUP(L365,IF($M$4="TEI0187_REV01",RAW_m_TEI0187_REV01!$AD:$AF),3,0),"---")</f>
        <v>---</v>
      </c>
      <c r="R365" s="59" t="str">
        <f>IFERROR(VLOOKUP(O365,IF($M$4="TEI0187_REV01",RAW_m_TEI0187_REV01!$AE:$AG),3,0),"---")</f>
        <v>---</v>
      </c>
      <c r="S365" s="59" t="str">
        <f t="shared" si="12"/>
        <v>---</v>
      </c>
    </row>
    <row r="366" spans="2:19" ht="15" customHeight="1" x14ac:dyDescent="0.25">
      <c r="B366" s="59">
        <f t="shared" si="11"/>
        <v>361</v>
      </c>
      <c r="C366" s="60">
        <f>IFERROR(IF($C$4="TEB0187_REV01",CALC_CONN_TEB0187_REV01!U366,),"---")</f>
        <v>0</v>
      </c>
      <c r="D366" s="59">
        <f>IFERROR(IF($C$4="TEB0187_REV01",CALC_CONN_TEB0187_REV01!D366,),"---")</f>
        <v>0</v>
      </c>
      <c r="E366" s="59">
        <f>IFERROR(IF($C$4="TEB0187_REV01",CALC_CONN_TEB0187_REV01!E366,),"---")</f>
        <v>0</v>
      </c>
      <c r="F366" s="59" t="str">
        <f>IFERROR(IF(VLOOKUP($D366&amp;"-"&amp;$E366,IF($C$4="TEB0187_REV01",CALC_CONN_TEB0187_REV01!$F:$I),4,0)="--","---",IF($C$4="TEB0187_REV01",CALC_CONN_TEB0187_REV01!$G366&amp; " --&gt; " &amp;CALC_CONN_TEB0187_REV01!$I366&amp; " --&gt; ")),"---")</f>
        <v>---</v>
      </c>
      <c r="G366" s="59" t="str">
        <f>IFERROR(IF(VLOOKUP($D366&amp;"-"&amp;$E366,IF($C$4="TEB0187_REV01",CALC_CONN_TEB0187_REV01!$F:$H),3,0)="--",VLOOKUP($D366&amp;"-"&amp;$E366,IF($C$4="TEB0187_REV01",CALC_CONN_TEB0187_REV01!$F:$H),2,0),VLOOKUP($D366&amp;"-"&amp;$E366,IF($C$4="TEB0187_REV01",CALC_CONN_TEB0187_REV01!$F:$H),3,0)),"---")</f>
        <v>---</v>
      </c>
      <c r="H366" s="59" t="str">
        <f>IFERROR(VLOOKUP(G366,IF($C$4="TEB0187_REV01",CALC_CONN_TEB0187_REV01!$G:$T),14,0),"---")</f>
        <v>---</v>
      </c>
      <c r="I366" s="59" t="str">
        <f>IFERROR(VLOOKUP($D366&amp;"-"&amp;$E366,IF($C$4="TEB0187_REV01",CALC_CONN_TEB0187_REV01!$F:$K,"???"),6,0),"---")</f>
        <v>---</v>
      </c>
      <c r="J366" s="61" t="str">
        <f>IFERROR(VLOOKUP($D366&amp;"-"&amp;$E366,IF($C$4="TEB0187_REV01",CALC_CONN_TEB0187_REV01!$F:$M,"???"),8,0),"---")</f>
        <v>---</v>
      </c>
      <c r="K366" s="62" t="str">
        <f>IFERROR(VLOOKUP($D366&amp;"-"&amp;$E366,IF($C$4="TEB0187_REV01",CALC_CONN_TEB0187_REV01!$F:$N),9,0),"---")</f>
        <v>---</v>
      </c>
      <c r="L366" s="59" t="str">
        <f>IFERROR(VLOOKUP(K366,B2B!$H$3:$I$2000,2,0),"---")</f>
        <v>---</v>
      </c>
      <c r="M366" s="59" t="str">
        <f>IFERROR(VLOOKUP(L366,IF($M$4="TEI0187_REV01",RAW_m_TEI0187_REV01!$AD:$AH),5,0),"---")</f>
        <v>---</v>
      </c>
      <c r="N366" s="59" t="str">
        <f>IFERROR(VLOOKUP(L366,IF($M$4="TEI0187_REV01",RAW_m_TEI0187_REV01!$AE:$AJ),6,0),"---")</f>
        <v>---</v>
      </c>
      <c r="O366" s="63" t="str">
        <f>IFERROR(VLOOKUP(L366,IF($M$4="TEI0187_REV01",RAW_m_TEI0187_REV01!$AD:$AE),2,0),"---")</f>
        <v>---</v>
      </c>
      <c r="P366" s="59" t="str">
        <f>IFERROR(VLOOKUP(O366,IF($M$4="TEI0187_REV01",RAW_m_TEI0187_REV01!$AJ:$AK),2,0),"---")</f>
        <v>---</v>
      </c>
      <c r="Q366" s="59" t="str">
        <f>IFERROR(VLOOKUP(L366,IF($M$4="TEI0187_REV01",RAW_m_TEI0187_REV01!$AD:$AF),3,0),"---")</f>
        <v>---</v>
      </c>
      <c r="R366" s="59" t="str">
        <f>IFERROR(VLOOKUP(O366,IF($M$4="TEI0187_REV01",RAW_m_TEI0187_REV01!$AE:$AG),3,0),"---")</f>
        <v>---</v>
      </c>
      <c r="S366" s="59" t="str">
        <f t="shared" si="12"/>
        <v>---</v>
      </c>
    </row>
    <row r="367" spans="2:19" ht="15" customHeight="1" x14ac:dyDescent="0.25">
      <c r="B367" s="59">
        <f t="shared" si="11"/>
        <v>362</v>
      </c>
      <c r="C367" s="60">
        <f>IFERROR(IF($C$4="TEB0187_REV01",CALC_CONN_TEB0187_REV01!U367,),"---")</f>
        <v>0</v>
      </c>
      <c r="D367" s="59">
        <f>IFERROR(IF($C$4="TEB0187_REV01",CALC_CONN_TEB0187_REV01!D367,),"---")</f>
        <v>0</v>
      </c>
      <c r="E367" s="59">
        <f>IFERROR(IF($C$4="TEB0187_REV01",CALC_CONN_TEB0187_REV01!E367,),"---")</f>
        <v>0</v>
      </c>
      <c r="F367" s="59" t="str">
        <f>IFERROR(IF(VLOOKUP($D367&amp;"-"&amp;$E367,IF($C$4="TEB0187_REV01",CALC_CONN_TEB0187_REV01!$F:$I),4,0)="--","---",IF($C$4="TEB0187_REV01",CALC_CONN_TEB0187_REV01!$G367&amp; " --&gt; " &amp;CALC_CONN_TEB0187_REV01!$I367&amp; " --&gt; ")),"---")</f>
        <v>---</v>
      </c>
      <c r="G367" s="59" t="str">
        <f>IFERROR(IF(VLOOKUP($D367&amp;"-"&amp;$E367,IF($C$4="TEB0187_REV01",CALC_CONN_TEB0187_REV01!$F:$H),3,0)="--",VLOOKUP($D367&amp;"-"&amp;$E367,IF($C$4="TEB0187_REV01",CALC_CONN_TEB0187_REV01!$F:$H),2,0),VLOOKUP($D367&amp;"-"&amp;$E367,IF($C$4="TEB0187_REV01",CALC_CONN_TEB0187_REV01!$F:$H),3,0)),"---")</f>
        <v>---</v>
      </c>
      <c r="H367" s="59" t="str">
        <f>IFERROR(VLOOKUP(G367,IF($C$4="TEB0187_REV01",CALC_CONN_TEB0187_REV01!$G:$T),14,0),"---")</f>
        <v>---</v>
      </c>
      <c r="I367" s="59" t="str">
        <f>IFERROR(VLOOKUP($D367&amp;"-"&amp;$E367,IF($C$4="TEB0187_REV01",CALC_CONN_TEB0187_REV01!$F:$K,"???"),6,0),"---")</f>
        <v>---</v>
      </c>
      <c r="J367" s="61" t="str">
        <f>IFERROR(VLOOKUP($D367&amp;"-"&amp;$E367,IF($C$4="TEB0187_REV01",CALC_CONN_TEB0187_REV01!$F:$M,"???"),8,0),"---")</f>
        <v>---</v>
      </c>
      <c r="K367" s="62" t="str">
        <f>IFERROR(VLOOKUP($D367&amp;"-"&amp;$E367,IF($C$4="TEB0187_REV01",CALC_CONN_TEB0187_REV01!$F:$N),9,0),"---")</f>
        <v>---</v>
      </c>
      <c r="L367" s="59" t="str">
        <f>IFERROR(VLOOKUP(K367,B2B!$H$3:$I$2000,2,0),"---")</f>
        <v>---</v>
      </c>
      <c r="M367" s="59" t="str">
        <f>IFERROR(VLOOKUP(L367,IF($M$4="TEI0187_REV01",RAW_m_TEI0187_REV01!$AD:$AH),5,0),"---")</f>
        <v>---</v>
      </c>
      <c r="N367" s="59" t="str">
        <f>IFERROR(VLOOKUP(L367,IF($M$4="TEI0187_REV01",RAW_m_TEI0187_REV01!$AE:$AJ),6,0),"---")</f>
        <v>---</v>
      </c>
      <c r="O367" s="63" t="str">
        <f>IFERROR(VLOOKUP(L367,IF($M$4="TEI0187_REV01",RAW_m_TEI0187_REV01!$AD:$AE),2,0),"---")</f>
        <v>---</v>
      </c>
      <c r="P367" s="59" t="str">
        <f>IFERROR(VLOOKUP(O367,IF($M$4="TEI0187_REV01",RAW_m_TEI0187_REV01!$AJ:$AK),2,0),"---")</f>
        <v>---</v>
      </c>
      <c r="Q367" s="59" t="str">
        <f>IFERROR(VLOOKUP(L367,IF($M$4="TEI0187_REV01",RAW_m_TEI0187_REV01!$AD:$AF),3,0),"---")</f>
        <v>---</v>
      </c>
      <c r="R367" s="59" t="str">
        <f>IFERROR(VLOOKUP(O367,IF($M$4="TEI0187_REV01",RAW_m_TEI0187_REV01!$AE:$AG),3,0),"---")</f>
        <v>---</v>
      </c>
      <c r="S367" s="59" t="str">
        <f t="shared" si="12"/>
        <v>---</v>
      </c>
    </row>
    <row r="368" spans="2:19" ht="15" customHeight="1" x14ac:dyDescent="0.25">
      <c r="B368" s="59">
        <f t="shared" si="11"/>
        <v>363</v>
      </c>
      <c r="C368" s="60">
        <f>IFERROR(IF($C$4="TEB0187_REV01",CALC_CONN_TEB0187_REV01!U368,),"---")</f>
        <v>0</v>
      </c>
      <c r="D368" s="59">
        <f>IFERROR(IF($C$4="TEB0187_REV01",CALC_CONN_TEB0187_REV01!D368,),"---")</f>
        <v>0</v>
      </c>
      <c r="E368" s="59">
        <f>IFERROR(IF($C$4="TEB0187_REV01",CALC_CONN_TEB0187_REV01!E368,),"---")</f>
        <v>0</v>
      </c>
      <c r="F368" s="59" t="str">
        <f>IFERROR(IF(VLOOKUP($D368&amp;"-"&amp;$E368,IF($C$4="TEB0187_REV01",CALC_CONN_TEB0187_REV01!$F:$I),4,0)="--","---",IF($C$4="TEB0187_REV01",CALC_CONN_TEB0187_REV01!$G368&amp; " --&gt; " &amp;CALC_CONN_TEB0187_REV01!$I368&amp; " --&gt; ")),"---")</f>
        <v>---</v>
      </c>
      <c r="G368" s="59" t="str">
        <f>IFERROR(IF(VLOOKUP($D368&amp;"-"&amp;$E368,IF($C$4="TEB0187_REV01",CALC_CONN_TEB0187_REV01!$F:$H),3,0)="--",VLOOKUP($D368&amp;"-"&amp;$E368,IF($C$4="TEB0187_REV01",CALC_CONN_TEB0187_REV01!$F:$H),2,0),VLOOKUP($D368&amp;"-"&amp;$E368,IF($C$4="TEB0187_REV01",CALC_CONN_TEB0187_REV01!$F:$H),3,0)),"---")</f>
        <v>---</v>
      </c>
      <c r="H368" s="59" t="str">
        <f>IFERROR(VLOOKUP(G368,IF($C$4="TEB0187_REV01",CALC_CONN_TEB0187_REV01!$G:$T),14,0),"---")</f>
        <v>---</v>
      </c>
      <c r="I368" s="59" t="str">
        <f>IFERROR(VLOOKUP($D368&amp;"-"&amp;$E368,IF($C$4="TEB0187_REV01",CALC_CONN_TEB0187_REV01!$F:$K,"???"),6,0),"---")</f>
        <v>---</v>
      </c>
      <c r="J368" s="61" t="str">
        <f>IFERROR(VLOOKUP($D368&amp;"-"&amp;$E368,IF($C$4="TEB0187_REV01",CALC_CONN_TEB0187_REV01!$F:$M,"???"),8,0),"---")</f>
        <v>---</v>
      </c>
      <c r="K368" s="62" t="str">
        <f>IFERROR(VLOOKUP($D368&amp;"-"&amp;$E368,IF($C$4="TEB0187_REV01",CALC_CONN_TEB0187_REV01!$F:$N),9,0),"---")</f>
        <v>---</v>
      </c>
      <c r="L368" s="59" t="str">
        <f>IFERROR(VLOOKUP(K368,B2B!$H$3:$I$2000,2,0),"---")</f>
        <v>---</v>
      </c>
      <c r="M368" s="59" t="str">
        <f>IFERROR(VLOOKUP(L368,IF($M$4="TEI0187_REV01",RAW_m_TEI0187_REV01!$AD:$AH),5,0),"---")</f>
        <v>---</v>
      </c>
      <c r="N368" s="59" t="str">
        <f>IFERROR(VLOOKUP(L368,IF($M$4="TEI0187_REV01",RAW_m_TEI0187_REV01!$AE:$AJ),6,0),"---")</f>
        <v>---</v>
      </c>
      <c r="O368" s="63" t="str">
        <f>IFERROR(VLOOKUP(L368,IF($M$4="TEI0187_REV01",RAW_m_TEI0187_REV01!$AD:$AE),2,0),"---")</f>
        <v>---</v>
      </c>
      <c r="P368" s="59" t="str">
        <f>IFERROR(VLOOKUP(O368,IF($M$4="TEI0187_REV01",RAW_m_TEI0187_REV01!$AJ:$AK),2,0),"---")</f>
        <v>---</v>
      </c>
      <c r="Q368" s="59" t="str">
        <f>IFERROR(VLOOKUP(L368,IF($M$4="TEI0187_REV01",RAW_m_TEI0187_REV01!$AD:$AF),3,0),"---")</f>
        <v>---</v>
      </c>
      <c r="R368" s="59" t="str">
        <f>IFERROR(VLOOKUP(O368,IF($M$4="TEI0187_REV01",RAW_m_TEI0187_REV01!$AE:$AG),3,0),"---")</f>
        <v>---</v>
      </c>
      <c r="S368" s="59" t="str">
        <f t="shared" si="12"/>
        <v>---</v>
      </c>
    </row>
    <row r="369" spans="2:19" ht="15" customHeight="1" x14ac:dyDescent="0.25">
      <c r="B369" s="59">
        <f t="shared" si="11"/>
        <v>364</v>
      </c>
      <c r="C369" s="60">
        <f>IFERROR(IF($C$4="TEB0187_REV01",CALC_CONN_TEB0187_REV01!U369,),"---")</f>
        <v>0</v>
      </c>
      <c r="D369" s="59">
        <f>IFERROR(IF($C$4="TEB0187_REV01",CALC_CONN_TEB0187_REV01!D369,),"---")</f>
        <v>0</v>
      </c>
      <c r="E369" s="59">
        <f>IFERROR(IF($C$4="TEB0187_REV01",CALC_CONN_TEB0187_REV01!E369,),"---")</f>
        <v>0</v>
      </c>
      <c r="F369" s="59" t="str">
        <f>IFERROR(IF(VLOOKUP($D369&amp;"-"&amp;$E369,IF($C$4="TEB0187_REV01",CALC_CONN_TEB0187_REV01!$F:$I),4,0)="--","---",IF($C$4="TEB0187_REV01",CALC_CONN_TEB0187_REV01!$G369&amp; " --&gt; " &amp;CALC_CONN_TEB0187_REV01!$I369&amp; " --&gt; ")),"---")</f>
        <v>---</v>
      </c>
      <c r="G369" s="59" t="str">
        <f>IFERROR(IF(VLOOKUP($D369&amp;"-"&amp;$E369,IF($C$4="TEB0187_REV01",CALC_CONN_TEB0187_REV01!$F:$H),3,0)="--",VLOOKUP($D369&amp;"-"&amp;$E369,IF($C$4="TEB0187_REV01",CALC_CONN_TEB0187_REV01!$F:$H),2,0),VLOOKUP($D369&amp;"-"&amp;$E369,IF($C$4="TEB0187_REV01",CALC_CONN_TEB0187_REV01!$F:$H),3,0)),"---")</f>
        <v>---</v>
      </c>
      <c r="H369" s="59" t="str">
        <f>IFERROR(VLOOKUP(G369,IF($C$4="TEB0187_REV01",CALC_CONN_TEB0187_REV01!$G:$T),14,0),"---")</f>
        <v>---</v>
      </c>
      <c r="I369" s="59" t="str">
        <f>IFERROR(VLOOKUP($D369&amp;"-"&amp;$E369,IF($C$4="TEB0187_REV01",CALC_CONN_TEB0187_REV01!$F:$K,"???"),6,0),"---")</f>
        <v>---</v>
      </c>
      <c r="J369" s="61" t="str">
        <f>IFERROR(VLOOKUP($D369&amp;"-"&amp;$E369,IF($C$4="TEB0187_REV01",CALC_CONN_TEB0187_REV01!$F:$M,"???"),8,0),"---")</f>
        <v>---</v>
      </c>
      <c r="K369" s="62" t="str">
        <f>IFERROR(VLOOKUP($D369&amp;"-"&amp;$E369,IF($C$4="TEB0187_REV01",CALC_CONN_TEB0187_REV01!$F:$N),9,0),"---")</f>
        <v>---</v>
      </c>
      <c r="L369" s="59" t="str">
        <f>IFERROR(VLOOKUP(K369,B2B!$H$3:$I$2000,2,0),"---")</f>
        <v>---</v>
      </c>
      <c r="M369" s="59" t="str">
        <f>IFERROR(VLOOKUP(L369,IF($M$4="TEI0187_REV01",RAW_m_TEI0187_REV01!$AD:$AH),5,0),"---")</f>
        <v>---</v>
      </c>
      <c r="N369" s="59" t="str">
        <f>IFERROR(VLOOKUP(L369,IF($M$4="TEI0187_REV01",RAW_m_TEI0187_REV01!$AE:$AJ),6,0),"---")</f>
        <v>---</v>
      </c>
      <c r="O369" s="63" t="str">
        <f>IFERROR(VLOOKUP(L369,IF($M$4="TEI0187_REV01",RAW_m_TEI0187_REV01!$AD:$AE),2,0),"---")</f>
        <v>---</v>
      </c>
      <c r="P369" s="59" t="str">
        <f>IFERROR(VLOOKUP(O369,IF($M$4="TEI0187_REV01",RAW_m_TEI0187_REV01!$AJ:$AK),2,0),"---")</f>
        <v>---</v>
      </c>
      <c r="Q369" s="59" t="str">
        <f>IFERROR(VLOOKUP(L369,IF($M$4="TEI0187_REV01",RAW_m_TEI0187_REV01!$AD:$AF),3,0),"---")</f>
        <v>---</v>
      </c>
      <c r="R369" s="59" t="str">
        <f>IFERROR(VLOOKUP(O369,IF($M$4="TEI0187_REV01",RAW_m_TEI0187_REV01!$AE:$AG),3,0),"---")</f>
        <v>---</v>
      </c>
      <c r="S369" s="59" t="str">
        <f t="shared" si="12"/>
        <v>---</v>
      </c>
    </row>
    <row r="370" spans="2:19" ht="15" customHeight="1" x14ac:dyDescent="0.25">
      <c r="B370" s="59">
        <f t="shared" si="11"/>
        <v>365</v>
      </c>
      <c r="C370" s="60">
        <f>IFERROR(IF($C$4="TEB0187_REV01",CALC_CONN_TEB0187_REV01!U370,),"---")</f>
        <v>0</v>
      </c>
      <c r="D370" s="59">
        <f>IFERROR(IF($C$4="TEB0187_REV01",CALC_CONN_TEB0187_REV01!D370,),"---")</f>
        <v>0</v>
      </c>
      <c r="E370" s="59">
        <f>IFERROR(IF($C$4="TEB0187_REV01",CALC_CONN_TEB0187_REV01!E370,),"---")</f>
        <v>0</v>
      </c>
      <c r="F370" s="59" t="str">
        <f>IFERROR(IF(VLOOKUP($D370&amp;"-"&amp;$E370,IF($C$4="TEB0187_REV01",CALC_CONN_TEB0187_REV01!$F:$I),4,0)="--","---",IF($C$4="TEB0187_REV01",CALC_CONN_TEB0187_REV01!$G370&amp; " --&gt; " &amp;CALC_CONN_TEB0187_REV01!$I370&amp; " --&gt; ")),"---")</f>
        <v>---</v>
      </c>
      <c r="G370" s="59" t="str">
        <f>IFERROR(IF(VLOOKUP($D370&amp;"-"&amp;$E370,IF($C$4="TEB0187_REV01",CALC_CONN_TEB0187_REV01!$F:$H),3,0)="--",VLOOKUP($D370&amp;"-"&amp;$E370,IF($C$4="TEB0187_REV01",CALC_CONN_TEB0187_REV01!$F:$H),2,0),VLOOKUP($D370&amp;"-"&amp;$E370,IF($C$4="TEB0187_REV01",CALC_CONN_TEB0187_REV01!$F:$H),3,0)),"---")</f>
        <v>---</v>
      </c>
      <c r="H370" s="59" t="str">
        <f>IFERROR(VLOOKUP(G370,IF($C$4="TEB0187_REV01",CALC_CONN_TEB0187_REV01!$G:$T),14,0),"---")</f>
        <v>---</v>
      </c>
      <c r="I370" s="59" t="str">
        <f>IFERROR(VLOOKUP($D370&amp;"-"&amp;$E370,IF($C$4="TEB0187_REV01",CALC_CONN_TEB0187_REV01!$F:$K,"???"),6,0),"---")</f>
        <v>---</v>
      </c>
      <c r="J370" s="61" t="str">
        <f>IFERROR(VLOOKUP($D370&amp;"-"&amp;$E370,IF($C$4="TEB0187_REV01",CALC_CONN_TEB0187_REV01!$F:$M,"???"),8,0),"---")</f>
        <v>---</v>
      </c>
      <c r="K370" s="62" t="str">
        <f>IFERROR(VLOOKUP($D370&amp;"-"&amp;$E370,IF($C$4="TEB0187_REV01",CALC_CONN_TEB0187_REV01!$F:$N),9,0),"---")</f>
        <v>---</v>
      </c>
      <c r="L370" s="59" t="str">
        <f>IFERROR(VLOOKUP(K370,B2B!$H$3:$I$2000,2,0),"---")</f>
        <v>---</v>
      </c>
      <c r="M370" s="59" t="str">
        <f>IFERROR(VLOOKUP(L370,IF($M$4="TEI0187_REV01",RAW_m_TEI0187_REV01!$AD:$AH),5,0),"---")</f>
        <v>---</v>
      </c>
      <c r="N370" s="59" t="str">
        <f>IFERROR(VLOOKUP(L370,IF($M$4="TEI0187_REV01",RAW_m_TEI0187_REV01!$AE:$AJ),6,0),"---")</f>
        <v>---</v>
      </c>
      <c r="O370" s="63" t="str">
        <f>IFERROR(VLOOKUP(L370,IF($M$4="TEI0187_REV01",RAW_m_TEI0187_REV01!$AD:$AE),2,0),"---")</f>
        <v>---</v>
      </c>
      <c r="P370" s="59" t="str">
        <f>IFERROR(VLOOKUP(O370,IF($M$4="TEI0187_REV01",RAW_m_TEI0187_REV01!$AJ:$AK),2,0),"---")</f>
        <v>---</v>
      </c>
      <c r="Q370" s="59" t="str">
        <f>IFERROR(VLOOKUP(L370,IF($M$4="TEI0187_REV01",RAW_m_TEI0187_REV01!$AD:$AF),3,0),"---")</f>
        <v>---</v>
      </c>
      <c r="R370" s="59" t="str">
        <f>IFERROR(VLOOKUP(O370,IF($M$4="TEI0187_REV01",RAW_m_TEI0187_REV01!$AE:$AG),3,0),"---")</f>
        <v>---</v>
      </c>
      <c r="S370" s="59" t="str">
        <f t="shared" si="12"/>
        <v>---</v>
      </c>
    </row>
    <row r="371" spans="2:19" ht="15" customHeight="1" x14ac:dyDescent="0.25">
      <c r="B371" s="59">
        <f t="shared" si="11"/>
        <v>366</v>
      </c>
      <c r="C371" s="60">
        <f>IFERROR(IF($C$4="TEB0187_REV01",CALC_CONN_TEB0187_REV01!U371,),"---")</f>
        <v>0</v>
      </c>
      <c r="D371" s="59">
        <f>IFERROR(IF($C$4="TEB0187_REV01",CALC_CONN_TEB0187_REV01!D371,),"---")</f>
        <v>0</v>
      </c>
      <c r="E371" s="59">
        <f>IFERROR(IF($C$4="TEB0187_REV01",CALC_CONN_TEB0187_REV01!E371,),"---")</f>
        <v>0</v>
      </c>
      <c r="F371" s="59" t="str">
        <f>IFERROR(IF(VLOOKUP($D371&amp;"-"&amp;$E371,IF($C$4="TEB0187_REV01",CALC_CONN_TEB0187_REV01!$F:$I),4,0)="--","---",IF($C$4="TEB0187_REV01",CALC_CONN_TEB0187_REV01!$G371&amp; " --&gt; " &amp;CALC_CONN_TEB0187_REV01!$I371&amp; " --&gt; ")),"---")</f>
        <v>---</v>
      </c>
      <c r="G371" s="59" t="str">
        <f>IFERROR(IF(VLOOKUP($D371&amp;"-"&amp;$E371,IF($C$4="TEB0187_REV01",CALC_CONN_TEB0187_REV01!$F:$H),3,0)="--",VLOOKUP($D371&amp;"-"&amp;$E371,IF($C$4="TEB0187_REV01",CALC_CONN_TEB0187_REV01!$F:$H),2,0),VLOOKUP($D371&amp;"-"&amp;$E371,IF($C$4="TEB0187_REV01",CALC_CONN_TEB0187_REV01!$F:$H),3,0)),"---")</f>
        <v>---</v>
      </c>
      <c r="H371" s="59" t="str">
        <f>IFERROR(VLOOKUP(G371,IF($C$4="TEB0187_REV01",CALC_CONN_TEB0187_REV01!$G:$T),14,0),"---")</f>
        <v>---</v>
      </c>
      <c r="I371" s="59" t="str">
        <f>IFERROR(VLOOKUP($D371&amp;"-"&amp;$E371,IF($C$4="TEB0187_REV01",CALC_CONN_TEB0187_REV01!$F:$K,"???"),6,0),"---")</f>
        <v>---</v>
      </c>
      <c r="J371" s="61" t="str">
        <f>IFERROR(VLOOKUP($D371&amp;"-"&amp;$E371,IF($C$4="TEB0187_REV01",CALC_CONN_TEB0187_REV01!$F:$M,"???"),8,0),"---")</f>
        <v>---</v>
      </c>
      <c r="K371" s="62" t="str">
        <f>IFERROR(VLOOKUP($D371&amp;"-"&amp;$E371,IF($C$4="TEB0187_REV01",CALC_CONN_TEB0187_REV01!$F:$N),9,0),"---")</f>
        <v>---</v>
      </c>
      <c r="L371" s="59" t="str">
        <f>IFERROR(VLOOKUP(K371,B2B!$H$3:$I$2000,2,0),"---")</f>
        <v>---</v>
      </c>
      <c r="M371" s="59" t="str">
        <f>IFERROR(VLOOKUP(L371,IF($M$4="TEI0187_REV01",RAW_m_TEI0187_REV01!$AD:$AH),5,0),"---")</f>
        <v>---</v>
      </c>
      <c r="N371" s="59" t="str">
        <f>IFERROR(VLOOKUP(L371,IF($M$4="TEI0187_REV01",RAW_m_TEI0187_REV01!$AE:$AJ),6,0),"---")</f>
        <v>---</v>
      </c>
      <c r="O371" s="63" t="str">
        <f>IFERROR(VLOOKUP(L371,IF($M$4="TEI0187_REV01",RAW_m_TEI0187_REV01!$AD:$AE),2,0),"---")</f>
        <v>---</v>
      </c>
      <c r="P371" s="59" t="str">
        <f>IFERROR(VLOOKUP(O371,IF($M$4="TEI0187_REV01",RAW_m_TEI0187_REV01!$AJ:$AK),2,0),"---")</f>
        <v>---</v>
      </c>
      <c r="Q371" s="59" t="str">
        <f>IFERROR(VLOOKUP(L371,IF($M$4="TEI0187_REV01",RAW_m_TEI0187_REV01!$AD:$AF),3,0),"---")</f>
        <v>---</v>
      </c>
      <c r="R371" s="59" t="str">
        <f>IFERROR(VLOOKUP(O371,IF($M$4="TEI0187_REV01",RAW_m_TEI0187_REV01!$AE:$AG),3,0),"---")</f>
        <v>---</v>
      </c>
      <c r="S371" s="59" t="str">
        <f t="shared" si="12"/>
        <v>---</v>
      </c>
    </row>
    <row r="372" spans="2:19" ht="15" customHeight="1" x14ac:dyDescent="0.25">
      <c r="B372" s="59">
        <f t="shared" si="11"/>
        <v>367</v>
      </c>
      <c r="C372" s="60">
        <f>IFERROR(IF($C$4="TEB0187_REV01",CALC_CONN_TEB0187_REV01!U372,),"---")</f>
        <v>0</v>
      </c>
      <c r="D372" s="59">
        <f>IFERROR(IF($C$4="TEB0187_REV01",CALC_CONN_TEB0187_REV01!D372,),"---")</f>
        <v>0</v>
      </c>
      <c r="E372" s="59">
        <f>IFERROR(IF($C$4="TEB0187_REV01",CALC_CONN_TEB0187_REV01!E372,),"---")</f>
        <v>0</v>
      </c>
      <c r="F372" s="59" t="str">
        <f>IFERROR(IF(VLOOKUP($D372&amp;"-"&amp;$E372,IF($C$4="TEB0187_REV01",CALC_CONN_TEB0187_REV01!$F:$I),4,0)="--","---",IF($C$4="TEB0187_REV01",CALC_CONN_TEB0187_REV01!$G372&amp; " --&gt; " &amp;CALC_CONN_TEB0187_REV01!$I372&amp; " --&gt; ")),"---")</f>
        <v>---</v>
      </c>
      <c r="G372" s="59" t="str">
        <f>IFERROR(IF(VLOOKUP($D372&amp;"-"&amp;$E372,IF($C$4="TEB0187_REV01",CALC_CONN_TEB0187_REV01!$F:$H),3,0)="--",VLOOKUP($D372&amp;"-"&amp;$E372,IF($C$4="TEB0187_REV01",CALC_CONN_TEB0187_REV01!$F:$H),2,0),VLOOKUP($D372&amp;"-"&amp;$E372,IF($C$4="TEB0187_REV01",CALC_CONN_TEB0187_REV01!$F:$H),3,0)),"---")</f>
        <v>---</v>
      </c>
      <c r="H372" s="59" t="str">
        <f>IFERROR(VLOOKUP(G372,IF($C$4="TEB0187_REV01",CALC_CONN_TEB0187_REV01!$G:$T),14,0),"---")</f>
        <v>---</v>
      </c>
      <c r="I372" s="59" t="str">
        <f>IFERROR(VLOOKUP($D372&amp;"-"&amp;$E372,IF($C$4="TEB0187_REV01",CALC_CONN_TEB0187_REV01!$F:$K,"???"),6,0),"---")</f>
        <v>---</v>
      </c>
      <c r="J372" s="61" t="str">
        <f>IFERROR(VLOOKUP($D372&amp;"-"&amp;$E372,IF($C$4="TEB0187_REV01",CALC_CONN_TEB0187_REV01!$F:$M,"???"),8,0),"---")</f>
        <v>---</v>
      </c>
      <c r="K372" s="62" t="str">
        <f>IFERROR(VLOOKUP($D372&amp;"-"&amp;$E372,IF($C$4="TEB0187_REV01",CALC_CONN_TEB0187_REV01!$F:$N),9,0),"---")</f>
        <v>---</v>
      </c>
      <c r="L372" s="59" t="str">
        <f>IFERROR(VLOOKUP(K372,B2B!$H$3:$I$2000,2,0),"---")</f>
        <v>---</v>
      </c>
      <c r="M372" s="59" t="str">
        <f>IFERROR(VLOOKUP(L372,IF($M$4="TEI0187_REV01",RAW_m_TEI0187_REV01!$AD:$AH),5,0),"---")</f>
        <v>---</v>
      </c>
      <c r="N372" s="59" t="str">
        <f>IFERROR(VLOOKUP(L372,IF($M$4="TEI0187_REV01",RAW_m_TEI0187_REV01!$AE:$AJ),6,0),"---")</f>
        <v>---</v>
      </c>
      <c r="O372" s="63" t="str">
        <f>IFERROR(VLOOKUP(L372,IF($M$4="TEI0187_REV01",RAW_m_TEI0187_REV01!$AD:$AE),2,0),"---")</f>
        <v>---</v>
      </c>
      <c r="P372" s="59" t="str">
        <f>IFERROR(VLOOKUP(O372,IF($M$4="TEI0187_REV01",RAW_m_TEI0187_REV01!$AJ:$AK),2,0),"---")</f>
        <v>---</v>
      </c>
      <c r="Q372" s="59" t="str">
        <f>IFERROR(VLOOKUP(L372,IF($M$4="TEI0187_REV01",RAW_m_TEI0187_REV01!$AD:$AF),3,0),"---")</f>
        <v>---</v>
      </c>
      <c r="R372" s="59" t="str">
        <f>IFERROR(VLOOKUP(O372,IF($M$4="TEI0187_REV01",RAW_m_TEI0187_REV01!$AE:$AG),3,0),"---")</f>
        <v>---</v>
      </c>
      <c r="S372" s="59" t="str">
        <f t="shared" si="12"/>
        <v>---</v>
      </c>
    </row>
    <row r="373" spans="2:19" ht="15" customHeight="1" x14ac:dyDescent="0.25">
      <c r="B373" s="59">
        <f t="shared" si="11"/>
        <v>368</v>
      </c>
      <c r="C373" s="60">
        <f>IFERROR(IF($C$4="TEB0187_REV01",CALC_CONN_TEB0187_REV01!U373,),"---")</f>
        <v>0</v>
      </c>
      <c r="D373" s="59">
        <f>IFERROR(IF($C$4="TEB0187_REV01",CALC_CONN_TEB0187_REV01!D373,),"---")</f>
        <v>0</v>
      </c>
      <c r="E373" s="59">
        <f>IFERROR(IF($C$4="TEB0187_REV01",CALC_CONN_TEB0187_REV01!E373,),"---")</f>
        <v>0</v>
      </c>
      <c r="F373" s="59" t="str">
        <f>IFERROR(IF(VLOOKUP($D373&amp;"-"&amp;$E373,IF($C$4="TEB0187_REV01",CALC_CONN_TEB0187_REV01!$F:$I),4,0)="--","---",IF($C$4="TEB0187_REV01",CALC_CONN_TEB0187_REV01!$G373&amp; " --&gt; " &amp;CALC_CONN_TEB0187_REV01!$I373&amp; " --&gt; ")),"---")</f>
        <v>---</v>
      </c>
      <c r="G373" s="59" t="str">
        <f>IFERROR(IF(VLOOKUP($D373&amp;"-"&amp;$E373,IF($C$4="TEB0187_REV01",CALC_CONN_TEB0187_REV01!$F:$H),3,0)="--",VLOOKUP($D373&amp;"-"&amp;$E373,IF($C$4="TEB0187_REV01",CALC_CONN_TEB0187_REV01!$F:$H),2,0),VLOOKUP($D373&amp;"-"&amp;$E373,IF($C$4="TEB0187_REV01",CALC_CONN_TEB0187_REV01!$F:$H),3,0)),"---")</f>
        <v>---</v>
      </c>
      <c r="H373" s="59" t="str">
        <f>IFERROR(VLOOKUP(G373,IF($C$4="TEB0187_REV01",CALC_CONN_TEB0187_REV01!$G:$T),14,0),"---")</f>
        <v>---</v>
      </c>
      <c r="I373" s="59" t="str">
        <f>IFERROR(VLOOKUP($D373&amp;"-"&amp;$E373,IF($C$4="TEB0187_REV01",CALC_CONN_TEB0187_REV01!$F:$K,"???"),6,0),"---")</f>
        <v>---</v>
      </c>
      <c r="J373" s="61" t="str">
        <f>IFERROR(VLOOKUP($D373&amp;"-"&amp;$E373,IF($C$4="TEB0187_REV01",CALC_CONN_TEB0187_REV01!$F:$M,"???"),8,0),"---")</f>
        <v>---</v>
      </c>
      <c r="K373" s="62" t="str">
        <f>IFERROR(VLOOKUP($D373&amp;"-"&amp;$E373,IF($C$4="TEB0187_REV01",CALC_CONN_TEB0187_REV01!$F:$N),9,0),"---")</f>
        <v>---</v>
      </c>
      <c r="L373" s="59" t="str">
        <f>IFERROR(VLOOKUP(K373,B2B!$H$3:$I$2000,2,0),"---")</f>
        <v>---</v>
      </c>
      <c r="M373" s="59" t="str">
        <f>IFERROR(VLOOKUP(L373,IF($M$4="TEI0187_REV01",RAW_m_TEI0187_REV01!$AD:$AH),5,0),"---")</f>
        <v>---</v>
      </c>
      <c r="N373" s="59" t="str">
        <f>IFERROR(VLOOKUP(L373,IF($M$4="TEI0187_REV01",RAW_m_TEI0187_REV01!$AE:$AJ),6,0),"---")</f>
        <v>---</v>
      </c>
      <c r="O373" s="63" t="str">
        <f>IFERROR(VLOOKUP(L373,IF($M$4="TEI0187_REV01",RAW_m_TEI0187_REV01!$AD:$AE),2,0),"---")</f>
        <v>---</v>
      </c>
      <c r="P373" s="59" t="str">
        <f>IFERROR(VLOOKUP(O373,IF($M$4="TEI0187_REV01",RAW_m_TEI0187_REV01!$AJ:$AK),2,0),"---")</f>
        <v>---</v>
      </c>
      <c r="Q373" s="59" t="str">
        <f>IFERROR(VLOOKUP(L373,IF($M$4="TEI0187_REV01",RAW_m_TEI0187_REV01!$AD:$AF),3,0),"---")</f>
        <v>---</v>
      </c>
      <c r="R373" s="59" t="str">
        <f>IFERROR(VLOOKUP(O373,IF($M$4="TEI0187_REV01",RAW_m_TEI0187_REV01!$AE:$AG),3,0),"---")</f>
        <v>---</v>
      </c>
      <c r="S373" s="59" t="str">
        <f t="shared" si="12"/>
        <v>---</v>
      </c>
    </row>
    <row r="374" spans="2:19" ht="15" customHeight="1" x14ac:dyDescent="0.25">
      <c r="B374" s="59">
        <f t="shared" si="11"/>
        <v>369</v>
      </c>
      <c r="C374" s="60">
        <f>IFERROR(IF($C$4="TEB0187_REV01",CALC_CONN_TEB0187_REV01!U374,),"---")</f>
        <v>0</v>
      </c>
      <c r="D374" s="59">
        <f>IFERROR(IF($C$4="TEB0187_REV01",CALC_CONN_TEB0187_REV01!D374,),"---")</f>
        <v>0</v>
      </c>
      <c r="E374" s="59">
        <f>IFERROR(IF($C$4="TEB0187_REV01",CALC_CONN_TEB0187_REV01!E374,),"---")</f>
        <v>0</v>
      </c>
      <c r="F374" s="59" t="str">
        <f>IFERROR(IF(VLOOKUP($D374&amp;"-"&amp;$E374,IF($C$4="TEB0187_REV01",CALC_CONN_TEB0187_REV01!$F:$I),4,0)="--","---",IF($C$4="TEB0187_REV01",CALC_CONN_TEB0187_REV01!$G374&amp; " --&gt; " &amp;CALC_CONN_TEB0187_REV01!$I374&amp; " --&gt; ")),"---")</f>
        <v>---</v>
      </c>
      <c r="G374" s="59" t="str">
        <f>IFERROR(IF(VLOOKUP($D374&amp;"-"&amp;$E374,IF($C$4="TEB0187_REV01",CALC_CONN_TEB0187_REV01!$F:$H),3,0)="--",VLOOKUP($D374&amp;"-"&amp;$E374,IF($C$4="TEB0187_REV01",CALC_CONN_TEB0187_REV01!$F:$H),2,0),VLOOKUP($D374&amp;"-"&amp;$E374,IF($C$4="TEB0187_REV01",CALC_CONN_TEB0187_REV01!$F:$H),3,0)),"---")</f>
        <v>---</v>
      </c>
      <c r="H374" s="59" t="str">
        <f>IFERROR(VLOOKUP(G374,IF($C$4="TEB0187_REV01",CALC_CONN_TEB0187_REV01!$G:$T),14,0),"---")</f>
        <v>---</v>
      </c>
      <c r="I374" s="59" t="str">
        <f>IFERROR(VLOOKUP($D374&amp;"-"&amp;$E374,IF($C$4="TEB0187_REV01",CALC_CONN_TEB0187_REV01!$F:$K,"???"),6,0),"---")</f>
        <v>---</v>
      </c>
      <c r="J374" s="61" t="str">
        <f>IFERROR(VLOOKUP($D374&amp;"-"&amp;$E374,IF($C$4="TEB0187_REV01",CALC_CONN_TEB0187_REV01!$F:$M,"???"),8,0),"---")</f>
        <v>---</v>
      </c>
      <c r="K374" s="62" t="str">
        <f>IFERROR(VLOOKUP($D374&amp;"-"&amp;$E374,IF($C$4="TEB0187_REV01",CALC_CONN_TEB0187_REV01!$F:$N),9,0),"---")</f>
        <v>---</v>
      </c>
      <c r="L374" s="59" t="str">
        <f>IFERROR(VLOOKUP(K374,B2B!$H$3:$I$2000,2,0),"---")</f>
        <v>---</v>
      </c>
      <c r="M374" s="59" t="str">
        <f>IFERROR(VLOOKUP(L374,IF($M$4="TEI0187_REV01",RAW_m_TEI0187_REV01!$AD:$AH),5,0),"---")</f>
        <v>---</v>
      </c>
      <c r="N374" s="59" t="str">
        <f>IFERROR(VLOOKUP(L374,IF($M$4="TEI0187_REV01",RAW_m_TEI0187_REV01!$AE:$AJ),6,0),"---")</f>
        <v>---</v>
      </c>
      <c r="O374" s="63" t="str">
        <f>IFERROR(VLOOKUP(L374,IF($M$4="TEI0187_REV01",RAW_m_TEI0187_REV01!$AD:$AE),2,0),"---")</f>
        <v>---</v>
      </c>
      <c r="P374" s="59" t="str">
        <f>IFERROR(VLOOKUP(O374,IF($M$4="TEI0187_REV01",RAW_m_TEI0187_REV01!$AJ:$AK),2,0),"---")</f>
        <v>---</v>
      </c>
      <c r="Q374" s="59" t="str">
        <f>IFERROR(VLOOKUP(L374,IF($M$4="TEI0187_REV01",RAW_m_TEI0187_REV01!$AD:$AF),3,0),"---")</f>
        <v>---</v>
      </c>
      <c r="R374" s="59" t="str">
        <f>IFERROR(VLOOKUP(O374,IF($M$4="TEI0187_REV01",RAW_m_TEI0187_REV01!$AE:$AG),3,0),"---")</f>
        <v>---</v>
      </c>
      <c r="S374" s="59" t="str">
        <f t="shared" si="12"/>
        <v>---</v>
      </c>
    </row>
    <row r="375" spans="2:19" ht="15" customHeight="1" x14ac:dyDescent="0.25">
      <c r="B375" s="59">
        <f t="shared" si="11"/>
        <v>370</v>
      </c>
      <c r="C375" s="60">
        <f>IFERROR(IF($C$4="TEB0187_REV01",CALC_CONN_TEB0187_REV01!U375,),"---")</f>
        <v>0</v>
      </c>
      <c r="D375" s="59">
        <f>IFERROR(IF($C$4="TEB0187_REV01",CALC_CONN_TEB0187_REV01!D375,),"---")</f>
        <v>0</v>
      </c>
      <c r="E375" s="59">
        <f>IFERROR(IF($C$4="TEB0187_REV01",CALC_CONN_TEB0187_REV01!E375,),"---")</f>
        <v>0</v>
      </c>
      <c r="F375" s="59" t="str">
        <f>IFERROR(IF(VLOOKUP($D375&amp;"-"&amp;$E375,IF($C$4="TEB0187_REV01",CALC_CONN_TEB0187_REV01!$F:$I),4,0)="--","---",IF($C$4="TEB0187_REV01",CALC_CONN_TEB0187_REV01!$G375&amp; " --&gt; " &amp;CALC_CONN_TEB0187_REV01!$I375&amp; " --&gt; ")),"---")</f>
        <v>---</v>
      </c>
      <c r="G375" s="59" t="str">
        <f>IFERROR(IF(VLOOKUP($D375&amp;"-"&amp;$E375,IF($C$4="TEB0187_REV01",CALC_CONN_TEB0187_REV01!$F:$H),3,0)="--",VLOOKUP($D375&amp;"-"&amp;$E375,IF($C$4="TEB0187_REV01",CALC_CONN_TEB0187_REV01!$F:$H),2,0),VLOOKUP($D375&amp;"-"&amp;$E375,IF($C$4="TEB0187_REV01",CALC_CONN_TEB0187_REV01!$F:$H),3,0)),"---")</f>
        <v>---</v>
      </c>
      <c r="H375" s="59" t="str">
        <f>IFERROR(VLOOKUP(G375,IF($C$4="TEB0187_REV01",CALC_CONN_TEB0187_REV01!$G:$T),14,0),"---")</f>
        <v>---</v>
      </c>
      <c r="I375" s="59" t="str">
        <f>IFERROR(VLOOKUP($D375&amp;"-"&amp;$E375,IF($C$4="TEB0187_REV01",CALC_CONN_TEB0187_REV01!$F:$K,"???"),6,0),"---")</f>
        <v>---</v>
      </c>
      <c r="J375" s="61" t="str">
        <f>IFERROR(VLOOKUP($D375&amp;"-"&amp;$E375,IF($C$4="TEB0187_REV01",CALC_CONN_TEB0187_REV01!$F:$M,"???"),8,0),"---")</f>
        <v>---</v>
      </c>
      <c r="K375" s="62" t="str">
        <f>IFERROR(VLOOKUP($D375&amp;"-"&amp;$E375,IF($C$4="TEB0187_REV01",CALC_CONN_TEB0187_REV01!$F:$N),9,0),"---")</f>
        <v>---</v>
      </c>
      <c r="L375" s="59" t="str">
        <f>IFERROR(VLOOKUP(K375,B2B!$H$3:$I$2000,2,0),"---")</f>
        <v>---</v>
      </c>
      <c r="M375" s="59" t="str">
        <f>IFERROR(VLOOKUP(L375,IF($M$4="TEI0187_REV01",RAW_m_TEI0187_REV01!$AD:$AH),5,0),"---")</f>
        <v>---</v>
      </c>
      <c r="N375" s="59" t="str">
        <f>IFERROR(VLOOKUP(L375,IF($M$4="TEI0187_REV01",RAW_m_TEI0187_REV01!$AE:$AJ),6,0),"---")</f>
        <v>---</v>
      </c>
      <c r="O375" s="63" t="str">
        <f>IFERROR(VLOOKUP(L375,IF($M$4="TEI0187_REV01",RAW_m_TEI0187_REV01!$AD:$AE),2,0),"---")</f>
        <v>---</v>
      </c>
      <c r="P375" s="59" t="str">
        <f>IFERROR(VLOOKUP(O375,IF($M$4="TEI0187_REV01",RAW_m_TEI0187_REV01!$AJ:$AK),2,0),"---")</f>
        <v>---</v>
      </c>
      <c r="Q375" s="59" t="str">
        <f>IFERROR(VLOOKUP(L375,IF($M$4="TEI0187_REV01",RAW_m_TEI0187_REV01!$AD:$AF),3,0),"---")</f>
        <v>---</v>
      </c>
      <c r="R375" s="59" t="str">
        <f>IFERROR(VLOOKUP(O375,IF($M$4="TEI0187_REV01",RAW_m_TEI0187_REV01!$AE:$AG),3,0),"---")</f>
        <v>---</v>
      </c>
      <c r="S375" s="59" t="str">
        <f t="shared" si="12"/>
        <v>---</v>
      </c>
    </row>
    <row r="376" spans="2:19" ht="15" customHeight="1" x14ac:dyDescent="0.25">
      <c r="B376" s="59">
        <f t="shared" si="11"/>
        <v>371</v>
      </c>
      <c r="C376" s="60">
        <f>IFERROR(IF($C$4="TEB0187_REV01",CALC_CONN_TEB0187_REV01!U376,),"---")</f>
        <v>0</v>
      </c>
      <c r="D376" s="59">
        <f>IFERROR(IF($C$4="TEB0187_REV01",CALC_CONN_TEB0187_REV01!D376,),"---")</f>
        <v>0</v>
      </c>
      <c r="E376" s="59">
        <f>IFERROR(IF($C$4="TEB0187_REV01",CALC_CONN_TEB0187_REV01!E376,),"---")</f>
        <v>0</v>
      </c>
      <c r="F376" s="59" t="str">
        <f>IFERROR(IF(VLOOKUP($D376&amp;"-"&amp;$E376,IF($C$4="TEB0187_REV01",CALC_CONN_TEB0187_REV01!$F:$I),4,0)="--","---",IF($C$4="TEB0187_REV01",CALC_CONN_TEB0187_REV01!$G376&amp; " --&gt; " &amp;CALC_CONN_TEB0187_REV01!$I376&amp; " --&gt; ")),"---")</f>
        <v>---</v>
      </c>
      <c r="G376" s="59" t="str">
        <f>IFERROR(IF(VLOOKUP($D376&amp;"-"&amp;$E376,IF($C$4="TEB0187_REV01",CALC_CONN_TEB0187_REV01!$F:$H),3,0)="--",VLOOKUP($D376&amp;"-"&amp;$E376,IF($C$4="TEB0187_REV01",CALC_CONN_TEB0187_REV01!$F:$H),2,0),VLOOKUP($D376&amp;"-"&amp;$E376,IF($C$4="TEB0187_REV01",CALC_CONN_TEB0187_REV01!$F:$H),3,0)),"---")</f>
        <v>---</v>
      </c>
      <c r="H376" s="59" t="str">
        <f>IFERROR(VLOOKUP(G376,IF($C$4="TEB0187_REV01",CALC_CONN_TEB0187_REV01!$G:$T),14,0),"---")</f>
        <v>---</v>
      </c>
      <c r="I376" s="59" t="str">
        <f>IFERROR(VLOOKUP($D376&amp;"-"&amp;$E376,IF($C$4="TEB0187_REV01",CALC_CONN_TEB0187_REV01!$F:$K,"???"),6,0),"---")</f>
        <v>---</v>
      </c>
      <c r="J376" s="61" t="str">
        <f>IFERROR(VLOOKUP($D376&amp;"-"&amp;$E376,IF($C$4="TEB0187_REV01",CALC_CONN_TEB0187_REV01!$F:$M,"???"),8,0),"---")</f>
        <v>---</v>
      </c>
      <c r="K376" s="62" t="str">
        <f>IFERROR(VLOOKUP($D376&amp;"-"&amp;$E376,IF($C$4="TEB0187_REV01",CALC_CONN_TEB0187_REV01!$F:$N),9,0),"---")</f>
        <v>---</v>
      </c>
      <c r="L376" s="59" t="str">
        <f>IFERROR(VLOOKUP(K376,B2B!$H$3:$I$2000,2,0),"---")</f>
        <v>---</v>
      </c>
      <c r="M376" s="59" t="str">
        <f>IFERROR(VLOOKUP(L376,IF($M$4="TEI0187_REV01",RAW_m_TEI0187_REV01!$AD:$AH),5,0),"---")</f>
        <v>---</v>
      </c>
      <c r="N376" s="59" t="str">
        <f>IFERROR(VLOOKUP(L376,IF($M$4="TEI0187_REV01",RAW_m_TEI0187_REV01!$AE:$AJ),6,0),"---")</f>
        <v>---</v>
      </c>
      <c r="O376" s="63" t="str">
        <f>IFERROR(VLOOKUP(L376,IF($M$4="TEI0187_REV01",RAW_m_TEI0187_REV01!$AD:$AE),2,0),"---")</f>
        <v>---</v>
      </c>
      <c r="P376" s="59" t="str">
        <f>IFERROR(VLOOKUP(O376,IF($M$4="TEI0187_REV01",RAW_m_TEI0187_REV01!$AJ:$AK),2,0),"---")</f>
        <v>---</v>
      </c>
      <c r="Q376" s="59" t="str">
        <f>IFERROR(VLOOKUP(L376,IF($M$4="TEI0187_REV01",RAW_m_TEI0187_REV01!$AD:$AF),3,0),"---")</f>
        <v>---</v>
      </c>
      <c r="R376" s="59" t="str">
        <f>IFERROR(VLOOKUP(O376,IF($M$4="TEI0187_REV01",RAW_m_TEI0187_REV01!$AE:$AG),3,0),"---")</f>
        <v>---</v>
      </c>
      <c r="S376" s="59" t="str">
        <f t="shared" si="12"/>
        <v>---</v>
      </c>
    </row>
    <row r="377" spans="2:19" ht="15" customHeight="1" x14ac:dyDescent="0.25">
      <c r="B377" s="59">
        <f t="shared" si="11"/>
        <v>372</v>
      </c>
      <c r="C377" s="60">
        <f>IFERROR(IF($C$4="TEB0187_REV01",CALC_CONN_TEB0187_REV01!U377,),"---")</f>
        <v>0</v>
      </c>
      <c r="D377" s="59">
        <f>IFERROR(IF($C$4="TEB0187_REV01",CALC_CONN_TEB0187_REV01!D377,),"---")</f>
        <v>0</v>
      </c>
      <c r="E377" s="59">
        <f>IFERROR(IF($C$4="TEB0187_REV01",CALC_CONN_TEB0187_REV01!E377,),"---")</f>
        <v>0</v>
      </c>
      <c r="F377" s="59" t="str">
        <f>IFERROR(IF(VLOOKUP($D377&amp;"-"&amp;$E377,IF($C$4="TEB0187_REV01",CALC_CONN_TEB0187_REV01!$F:$I),4,0)="--","---",IF($C$4="TEB0187_REV01",CALC_CONN_TEB0187_REV01!$G377&amp; " --&gt; " &amp;CALC_CONN_TEB0187_REV01!$I377&amp; " --&gt; ")),"---")</f>
        <v>---</v>
      </c>
      <c r="G377" s="59" t="str">
        <f>IFERROR(IF(VLOOKUP($D377&amp;"-"&amp;$E377,IF($C$4="TEB0187_REV01",CALC_CONN_TEB0187_REV01!$F:$H),3,0)="--",VLOOKUP($D377&amp;"-"&amp;$E377,IF($C$4="TEB0187_REV01",CALC_CONN_TEB0187_REV01!$F:$H),2,0),VLOOKUP($D377&amp;"-"&amp;$E377,IF($C$4="TEB0187_REV01",CALC_CONN_TEB0187_REV01!$F:$H),3,0)),"---")</f>
        <v>---</v>
      </c>
      <c r="H377" s="59" t="str">
        <f>IFERROR(VLOOKUP(G377,IF($C$4="TEB0187_REV01",CALC_CONN_TEB0187_REV01!$G:$T),14,0),"---")</f>
        <v>---</v>
      </c>
      <c r="I377" s="59" t="str">
        <f>IFERROR(VLOOKUP($D377&amp;"-"&amp;$E377,IF($C$4="TEB0187_REV01",CALC_CONN_TEB0187_REV01!$F:$K,"???"),6,0),"---")</f>
        <v>---</v>
      </c>
      <c r="J377" s="61" t="str">
        <f>IFERROR(VLOOKUP($D377&amp;"-"&amp;$E377,IF($C$4="TEB0187_REV01",CALC_CONN_TEB0187_REV01!$F:$M,"???"),8,0),"---")</f>
        <v>---</v>
      </c>
      <c r="K377" s="62" t="str">
        <f>IFERROR(VLOOKUP($D377&amp;"-"&amp;$E377,IF($C$4="TEB0187_REV01",CALC_CONN_TEB0187_REV01!$F:$N),9,0),"---")</f>
        <v>---</v>
      </c>
      <c r="L377" s="59" t="str">
        <f>IFERROR(VLOOKUP(K377,B2B!$H$3:$I$2000,2,0),"---")</f>
        <v>---</v>
      </c>
      <c r="M377" s="59" t="str">
        <f>IFERROR(VLOOKUP(L377,IF($M$4="TEI0187_REV01",RAW_m_TEI0187_REV01!$AD:$AH),5,0),"---")</f>
        <v>---</v>
      </c>
      <c r="N377" s="59" t="str">
        <f>IFERROR(VLOOKUP(L377,IF($M$4="TEI0187_REV01",RAW_m_TEI0187_REV01!$AE:$AJ),6,0),"---")</f>
        <v>---</v>
      </c>
      <c r="O377" s="63" t="str">
        <f>IFERROR(VLOOKUP(L377,IF($M$4="TEI0187_REV01",RAW_m_TEI0187_REV01!$AD:$AE),2,0),"---")</f>
        <v>---</v>
      </c>
      <c r="P377" s="59" t="str">
        <f>IFERROR(VLOOKUP(O377,IF($M$4="TEI0187_REV01",RAW_m_TEI0187_REV01!$AJ:$AK),2,0),"---")</f>
        <v>---</v>
      </c>
      <c r="Q377" s="59" t="str">
        <f>IFERROR(VLOOKUP(L377,IF($M$4="TEI0187_REV01",RAW_m_TEI0187_REV01!$AD:$AF),3,0),"---")</f>
        <v>---</v>
      </c>
      <c r="R377" s="59" t="str">
        <f>IFERROR(VLOOKUP(O377,IF($M$4="TEI0187_REV01",RAW_m_TEI0187_REV01!$AE:$AG),3,0),"---")</f>
        <v>---</v>
      </c>
      <c r="S377" s="59" t="str">
        <f t="shared" si="12"/>
        <v>---</v>
      </c>
    </row>
    <row r="378" spans="2:19" ht="15" customHeight="1" x14ac:dyDescent="0.25">
      <c r="B378" s="59">
        <f t="shared" si="11"/>
        <v>373</v>
      </c>
      <c r="C378" s="60">
        <f>IFERROR(IF($C$4="TEB0187_REV01",CALC_CONN_TEB0187_REV01!U378,),"---")</f>
        <v>0</v>
      </c>
      <c r="D378" s="59">
        <f>IFERROR(IF($C$4="TEB0187_REV01",CALC_CONN_TEB0187_REV01!D378,),"---")</f>
        <v>0</v>
      </c>
      <c r="E378" s="59">
        <f>IFERROR(IF($C$4="TEB0187_REV01",CALC_CONN_TEB0187_REV01!E378,),"---")</f>
        <v>0</v>
      </c>
      <c r="F378" s="59" t="str">
        <f>IFERROR(IF(VLOOKUP($D378&amp;"-"&amp;$E378,IF($C$4="TEB0187_REV01",CALC_CONN_TEB0187_REV01!$F:$I),4,0)="--","---",IF($C$4="TEB0187_REV01",CALC_CONN_TEB0187_REV01!$G378&amp; " --&gt; " &amp;CALC_CONN_TEB0187_REV01!$I378&amp; " --&gt; ")),"---")</f>
        <v>---</v>
      </c>
      <c r="G378" s="59" t="str">
        <f>IFERROR(IF(VLOOKUP($D378&amp;"-"&amp;$E378,IF($C$4="TEB0187_REV01",CALC_CONN_TEB0187_REV01!$F:$H),3,0)="--",VLOOKUP($D378&amp;"-"&amp;$E378,IF($C$4="TEB0187_REV01",CALC_CONN_TEB0187_REV01!$F:$H),2,0),VLOOKUP($D378&amp;"-"&amp;$E378,IF($C$4="TEB0187_REV01",CALC_CONN_TEB0187_REV01!$F:$H),3,0)),"---")</f>
        <v>---</v>
      </c>
      <c r="H378" s="59" t="str">
        <f>IFERROR(VLOOKUP(G378,IF($C$4="TEB0187_REV01",CALC_CONN_TEB0187_REV01!$G:$T),14,0),"---")</f>
        <v>---</v>
      </c>
      <c r="I378" s="59" t="str">
        <f>IFERROR(VLOOKUP($D378&amp;"-"&amp;$E378,IF($C$4="TEB0187_REV01",CALC_CONN_TEB0187_REV01!$F:$K,"???"),6,0),"---")</f>
        <v>---</v>
      </c>
      <c r="J378" s="61" t="str">
        <f>IFERROR(VLOOKUP($D378&amp;"-"&amp;$E378,IF($C$4="TEB0187_REV01",CALC_CONN_TEB0187_REV01!$F:$M,"???"),8,0),"---")</f>
        <v>---</v>
      </c>
      <c r="K378" s="62" t="str">
        <f>IFERROR(VLOOKUP($D378&amp;"-"&amp;$E378,IF($C$4="TEB0187_REV01",CALC_CONN_TEB0187_REV01!$F:$N),9,0),"---")</f>
        <v>---</v>
      </c>
      <c r="L378" s="59" t="str">
        <f>IFERROR(VLOOKUP(K378,B2B!$H$3:$I$2000,2,0),"---")</f>
        <v>---</v>
      </c>
      <c r="M378" s="59" t="str">
        <f>IFERROR(VLOOKUP(L378,IF($M$4="TEI0187_REV01",RAW_m_TEI0187_REV01!$AD:$AH),5,0),"---")</f>
        <v>---</v>
      </c>
      <c r="N378" s="59" t="str">
        <f>IFERROR(VLOOKUP(L378,IF($M$4="TEI0187_REV01",RAW_m_TEI0187_REV01!$AE:$AJ),6,0),"---")</f>
        <v>---</v>
      </c>
      <c r="O378" s="63" t="str">
        <f>IFERROR(VLOOKUP(L378,IF($M$4="TEI0187_REV01",RAW_m_TEI0187_REV01!$AD:$AE),2,0),"---")</f>
        <v>---</v>
      </c>
      <c r="P378" s="59" t="str">
        <f>IFERROR(VLOOKUP(O378,IF($M$4="TEI0187_REV01",RAW_m_TEI0187_REV01!$AJ:$AK),2,0),"---")</f>
        <v>---</v>
      </c>
      <c r="Q378" s="59" t="str">
        <f>IFERROR(VLOOKUP(L378,IF($M$4="TEI0187_REV01",RAW_m_TEI0187_REV01!$AD:$AF),3,0),"---")</f>
        <v>---</v>
      </c>
      <c r="R378" s="59" t="str">
        <f>IFERROR(VLOOKUP(O378,IF($M$4="TEI0187_REV01",RAW_m_TEI0187_REV01!$AE:$AG),3,0),"---")</f>
        <v>---</v>
      </c>
      <c r="S378" s="59" t="str">
        <f t="shared" si="12"/>
        <v>---</v>
      </c>
    </row>
    <row r="379" spans="2:19" ht="15" customHeight="1" x14ac:dyDescent="0.25">
      <c r="B379" s="59">
        <f t="shared" si="11"/>
        <v>374</v>
      </c>
      <c r="C379" s="60">
        <f>IFERROR(IF($C$4="TEB0187_REV01",CALC_CONN_TEB0187_REV01!U379,),"---")</f>
        <v>0</v>
      </c>
      <c r="D379" s="59">
        <f>IFERROR(IF($C$4="TEB0187_REV01",CALC_CONN_TEB0187_REV01!D379,),"---")</f>
        <v>0</v>
      </c>
      <c r="E379" s="59">
        <f>IFERROR(IF($C$4="TEB0187_REV01",CALC_CONN_TEB0187_REV01!E379,),"---")</f>
        <v>0</v>
      </c>
      <c r="F379" s="59" t="str">
        <f>IFERROR(IF(VLOOKUP($D379&amp;"-"&amp;$E379,IF($C$4="TEB0187_REV01",CALC_CONN_TEB0187_REV01!$F:$I),4,0)="--","---",IF($C$4="TEB0187_REV01",CALC_CONN_TEB0187_REV01!$G379&amp; " --&gt; " &amp;CALC_CONN_TEB0187_REV01!$I379&amp; " --&gt; ")),"---")</f>
        <v>---</v>
      </c>
      <c r="G379" s="59" t="str">
        <f>IFERROR(IF(VLOOKUP($D379&amp;"-"&amp;$E379,IF($C$4="TEB0187_REV01",CALC_CONN_TEB0187_REV01!$F:$H),3,0)="--",VLOOKUP($D379&amp;"-"&amp;$E379,IF($C$4="TEB0187_REV01",CALC_CONN_TEB0187_REV01!$F:$H),2,0),VLOOKUP($D379&amp;"-"&amp;$E379,IF($C$4="TEB0187_REV01",CALC_CONN_TEB0187_REV01!$F:$H),3,0)),"---")</f>
        <v>---</v>
      </c>
      <c r="H379" s="59" t="str">
        <f>IFERROR(VLOOKUP(G379,IF($C$4="TEB0187_REV01",CALC_CONN_TEB0187_REV01!$G:$T),14,0),"---")</f>
        <v>---</v>
      </c>
      <c r="I379" s="59" t="str">
        <f>IFERROR(VLOOKUP($D379&amp;"-"&amp;$E379,IF($C$4="TEB0187_REV01",CALC_CONN_TEB0187_REV01!$F:$K,"???"),6,0),"---")</f>
        <v>---</v>
      </c>
      <c r="J379" s="61" t="str">
        <f>IFERROR(VLOOKUP($D379&amp;"-"&amp;$E379,IF($C$4="TEB0187_REV01",CALC_CONN_TEB0187_REV01!$F:$M,"???"),8,0),"---")</f>
        <v>---</v>
      </c>
      <c r="K379" s="62" t="str">
        <f>IFERROR(VLOOKUP($D379&amp;"-"&amp;$E379,IF($C$4="TEB0187_REV01",CALC_CONN_TEB0187_REV01!$F:$N),9,0),"---")</f>
        <v>---</v>
      </c>
      <c r="L379" s="59" t="str">
        <f>IFERROR(VLOOKUP(K379,B2B!$H$3:$I$2000,2,0),"---")</f>
        <v>---</v>
      </c>
      <c r="M379" s="59" t="str">
        <f>IFERROR(VLOOKUP(L379,IF($M$4="TEI0187_REV01",RAW_m_TEI0187_REV01!$AD:$AH),5,0),"---")</f>
        <v>---</v>
      </c>
      <c r="N379" s="59" t="str">
        <f>IFERROR(VLOOKUP(L379,IF($M$4="TEI0187_REV01",RAW_m_TEI0187_REV01!$AE:$AJ),6,0),"---")</f>
        <v>---</v>
      </c>
      <c r="O379" s="63" t="str">
        <f>IFERROR(VLOOKUP(L379,IF($M$4="TEI0187_REV01",RAW_m_TEI0187_REV01!$AD:$AE),2,0),"---")</f>
        <v>---</v>
      </c>
      <c r="P379" s="59" t="str">
        <f>IFERROR(VLOOKUP(O379,IF($M$4="TEI0187_REV01",RAW_m_TEI0187_REV01!$AJ:$AK),2,0),"---")</f>
        <v>---</v>
      </c>
      <c r="Q379" s="59" t="str">
        <f>IFERROR(VLOOKUP(L379,IF($M$4="TEI0187_REV01",RAW_m_TEI0187_REV01!$AD:$AF),3,0),"---")</f>
        <v>---</v>
      </c>
      <c r="R379" s="59" t="str">
        <f>IFERROR(VLOOKUP(O379,IF($M$4="TEI0187_REV01",RAW_m_TEI0187_REV01!$AE:$AG),3,0),"---")</f>
        <v>---</v>
      </c>
      <c r="S379" s="59" t="str">
        <f t="shared" si="12"/>
        <v>---</v>
      </c>
    </row>
    <row r="380" spans="2:19" ht="15" customHeight="1" x14ac:dyDescent="0.25">
      <c r="B380" s="59">
        <f t="shared" si="11"/>
        <v>375</v>
      </c>
      <c r="C380" s="60">
        <f>IFERROR(IF($C$4="TEB0187_REV01",CALC_CONN_TEB0187_REV01!U380,),"---")</f>
        <v>0</v>
      </c>
      <c r="D380" s="59">
        <f>IFERROR(IF($C$4="TEB0187_REV01",CALC_CONN_TEB0187_REV01!D380,),"---")</f>
        <v>0</v>
      </c>
      <c r="E380" s="59">
        <f>IFERROR(IF($C$4="TEB0187_REV01",CALC_CONN_TEB0187_REV01!E380,),"---")</f>
        <v>0</v>
      </c>
      <c r="F380" s="59" t="str">
        <f>IFERROR(IF(VLOOKUP($D380&amp;"-"&amp;$E380,IF($C$4="TEB0187_REV01",CALC_CONN_TEB0187_REV01!$F:$I),4,0)="--","---",IF($C$4="TEB0187_REV01",CALC_CONN_TEB0187_REV01!$G380&amp; " --&gt; " &amp;CALC_CONN_TEB0187_REV01!$I380&amp; " --&gt; ")),"---")</f>
        <v>---</v>
      </c>
      <c r="G380" s="59" t="str">
        <f>IFERROR(IF(VLOOKUP($D380&amp;"-"&amp;$E380,IF($C$4="TEB0187_REV01",CALC_CONN_TEB0187_REV01!$F:$H),3,0)="--",VLOOKUP($D380&amp;"-"&amp;$E380,IF($C$4="TEB0187_REV01",CALC_CONN_TEB0187_REV01!$F:$H),2,0),VLOOKUP($D380&amp;"-"&amp;$E380,IF($C$4="TEB0187_REV01",CALC_CONN_TEB0187_REV01!$F:$H),3,0)),"---")</f>
        <v>---</v>
      </c>
      <c r="H380" s="59" t="str">
        <f>IFERROR(VLOOKUP(G380,IF($C$4="TEB0187_REV01",CALC_CONN_TEB0187_REV01!$G:$T),14,0),"---")</f>
        <v>---</v>
      </c>
      <c r="I380" s="59" t="str">
        <f>IFERROR(VLOOKUP($D380&amp;"-"&amp;$E380,IF($C$4="TEB0187_REV01",CALC_CONN_TEB0187_REV01!$F:$K,"???"),6,0),"---")</f>
        <v>---</v>
      </c>
      <c r="J380" s="61" t="str">
        <f>IFERROR(VLOOKUP($D380&amp;"-"&amp;$E380,IF($C$4="TEB0187_REV01",CALC_CONN_TEB0187_REV01!$F:$M,"???"),8,0),"---")</f>
        <v>---</v>
      </c>
      <c r="K380" s="62" t="str">
        <f>IFERROR(VLOOKUP($D380&amp;"-"&amp;$E380,IF($C$4="TEB0187_REV01",CALC_CONN_TEB0187_REV01!$F:$N),9,0),"---")</f>
        <v>---</v>
      </c>
      <c r="L380" s="59" t="str">
        <f>IFERROR(VLOOKUP(K380,B2B!$H$3:$I$2000,2,0),"---")</f>
        <v>---</v>
      </c>
      <c r="M380" s="59" t="str">
        <f>IFERROR(VLOOKUP(L380,IF($M$4="TEI0187_REV01",RAW_m_TEI0187_REV01!$AD:$AH),5,0),"---")</f>
        <v>---</v>
      </c>
      <c r="N380" s="59" t="str">
        <f>IFERROR(VLOOKUP(L380,IF($M$4="TEI0187_REV01",RAW_m_TEI0187_REV01!$AE:$AJ),6,0),"---")</f>
        <v>---</v>
      </c>
      <c r="O380" s="63" t="str">
        <f>IFERROR(VLOOKUP(L380,IF($M$4="TEI0187_REV01",RAW_m_TEI0187_REV01!$AD:$AE),2,0),"---")</f>
        <v>---</v>
      </c>
      <c r="P380" s="59" t="str">
        <f>IFERROR(VLOOKUP(O380,IF($M$4="TEI0187_REV01",RAW_m_TEI0187_REV01!$AJ:$AK),2,0),"---")</f>
        <v>---</v>
      </c>
      <c r="Q380" s="59" t="str">
        <f>IFERROR(VLOOKUP(L380,IF($M$4="TEI0187_REV01",RAW_m_TEI0187_REV01!$AD:$AF),3,0),"---")</f>
        <v>---</v>
      </c>
      <c r="R380" s="59" t="str">
        <f>IFERROR(VLOOKUP(O380,IF($M$4="TEI0187_REV01",RAW_m_TEI0187_REV01!$AE:$AG),3,0),"---")</f>
        <v>---</v>
      </c>
      <c r="S380" s="59" t="str">
        <f t="shared" si="12"/>
        <v>---</v>
      </c>
    </row>
    <row r="381" spans="2:19" ht="15" customHeight="1" x14ac:dyDescent="0.25">
      <c r="B381" s="59">
        <f t="shared" si="11"/>
        <v>376</v>
      </c>
      <c r="C381" s="60">
        <f>IFERROR(IF($C$4="TEB0187_REV01",CALC_CONN_TEB0187_REV01!U381,),"---")</f>
        <v>0</v>
      </c>
      <c r="D381" s="59">
        <f>IFERROR(IF($C$4="TEB0187_REV01",CALC_CONN_TEB0187_REV01!D381,),"---")</f>
        <v>0</v>
      </c>
      <c r="E381" s="59">
        <f>IFERROR(IF($C$4="TEB0187_REV01",CALC_CONN_TEB0187_REV01!E381,),"---")</f>
        <v>0</v>
      </c>
      <c r="F381" s="59" t="str">
        <f>IFERROR(IF(VLOOKUP($D381&amp;"-"&amp;$E381,IF($C$4="TEB0187_REV01",CALC_CONN_TEB0187_REV01!$F:$I),4,0)="--","---",IF($C$4="TEB0187_REV01",CALC_CONN_TEB0187_REV01!$G381&amp; " --&gt; " &amp;CALC_CONN_TEB0187_REV01!$I381&amp; " --&gt; ")),"---")</f>
        <v>---</v>
      </c>
      <c r="G381" s="59" t="str">
        <f>IFERROR(IF(VLOOKUP($D381&amp;"-"&amp;$E381,IF($C$4="TEB0187_REV01",CALC_CONN_TEB0187_REV01!$F:$H),3,0)="--",VLOOKUP($D381&amp;"-"&amp;$E381,IF($C$4="TEB0187_REV01",CALC_CONN_TEB0187_REV01!$F:$H),2,0),VLOOKUP($D381&amp;"-"&amp;$E381,IF($C$4="TEB0187_REV01",CALC_CONN_TEB0187_REV01!$F:$H),3,0)),"---")</f>
        <v>---</v>
      </c>
      <c r="H381" s="59" t="str">
        <f>IFERROR(VLOOKUP(G381,IF($C$4="TEB0187_REV01",CALC_CONN_TEB0187_REV01!$G:$T),14,0),"---")</f>
        <v>---</v>
      </c>
      <c r="I381" s="59" t="str">
        <f>IFERROR(VLOOKUP($D381&amp;"-"&amp;$E381,IF($C$4="TEB0187_REV01",CALC_CONN_TEB0187_REV01!$F:$K,"???"),6,0),"---")</f>
        <v>---</v>
      </c>
      <c r="J381" s="61" t="str">
        <f>IFERROR(VLOOKUP($D381&amp;"-"&amp;$E381,IF($C$4="TEB0187_REV01",CALC_CONN_TEB0187_REV01!$F:$M,"???"),8,0),"---")</f>
        <v>---</v>
      </c>
      <c r="K381" s="62" t="str">
        <f>IFERROR(VLOOKUP($D381&amp;"-"&amp;$E381,IF($C$4="TEB0187_REV01",CALC_CONN_TEB0187_REV01!$F:$N),9,0),"---")</f>
        <v>---</v>
      </c>
      <c r="L381" s="59" t="str">
        <f>IFERROR(VLOOKUP(K381,B2B!$H$3:$I$2000,2,0),"---")</f>
        <v>---</v>
      </c>
      <c r="M381" s="59" t="str">
        <f>IFERROR(VLOOKUP(L381,IF($M$4="TEI0187_REV01",RAW_m_TEI0187_REV01!$AD:$AH),5,0),"---")</f>
        <v>---</v>
      </c>
      <c r="N381" s="59" t="str">
        <f>IFERROR(VLOOKUP(L381,IF($M$4="TEI0187_REV01",RAW_m_TEI0187_REV01!$AE:$AJ),6,0),"---")</f>
        <v>---</v>
      </c>
      <c r="O381" s="63" t="str">
        <f>IFERROR(VLOOKUP(L381,IF($M$4="TEI0187_REV01",RAW_m_TEI0187_REV01!$AD:$AE),2,0),"---")</f>
        <v>---</v>
      </c>
      <c r="P381" s="59" t="str">
        <f>IFERROR(VLOOKUP(O381,IF($M$4="TEI0187_REV01",RAW_m_TEI0187_REV01!$AJ:$AK),2,0),"---")</f>
        <v>---</v>
      </c>
      <c r="Q381" s="59" t="str">
        <f>IFERROR(VLOOKUP(L381,IF($M$4="TEI0187_REV01",RAW_m_TEI0187_REV01!$AD:$AF),3,0),"---")</f>
        <v>---</v>
      </c>
      <c r="R381" s="59" t="str">
        <f>IFERROR(VLOOKUP(O381,IF($M$4="TEI0187_REV01",RAW_m_TEI0187_REV01!$AE:$AG),3,0),"---")</f>
        <v>---</v>
      </c>
      <c r="S381" s="59" t="str">
        <f t="shared" si="12"/>
        <v>---</v>
      </c>
    </row>
    <row r="382" spans="2:19" ht="15" customHeight="1" x14ac:dyDescent="0.25">
      <c r="B382" s="59">
        <f t="shared" si="11"/>
        <v>377</v>
      </c>
      <c r="C382" s="60">
        <f>IFERROR(IF($C$4="TEB0187_REV01",CALC_CONN_TEB0187_REV01!U382,),"---")</f>
        <v>0</v>
      </c>
      <c r="D382" s="59">
        <f>IFERROR(IF($C$4="TEB0187_REV01",CALC_CONN_TEB0187_REV01!D382,),"---")</f>
        <v>0</v>
      </c>
      <c r="E382" s="59">
        <f>IFERROR(IF($C$4="TEB0187_REV01",CALC_CONN_TEB0187_REV01!E382,),"---")</f>
        <v>0</v>
      </c>
      <c r="F382" s="59" t="str">
        <f>IFERROR(IF(VLOOKUP($D382&amp;"-"&amp;$E382,IF($C$4="TEB0187_REV01",CALC_CONN_TEB0187_REV01!$F:$I),4,0)="--","---",IF($C$4="TEB0187_REV01",CALC_CONN_TEB0187_REV01!$G382&amp; " --&gt; " &amp;CALC_CONN_TEB0187_REV01!$I382&amp; " --&gt; ")),"---")</f>
        <v>---</v>
      </c>
      <c r="G382" s="59" t="str">
        <f>IFERROR(IF(VLOOKUP($D382&amp;"-"&amp;$E382,IF($C$4="TEB0187_REV01",CALC_CONN_TEB0187_REV01!$F:$H),3,0)="--",VLOOKUP($D382&amp;"-"&amp;$E382,IF($C$4="TEB0187_REV01",CALC_CONN_TEB0187_REV01!$F:$H),2,0),VLOOKUP($D382&amp;"-"&amp;$E382,IF($C$4="TEB0187_REV01",CALC_CONN_TEB0187_REV01!$F:$H),3,0)),"---")</f>
        <v>---</v>
      </c>
      <c r="H382" s="59" t="str">
        <f>IFERROR(VLOOKUP(G382,IF($C$4="TEB0187_REV01",CALC_CONN_TEB0187_REV01!$G:$T),14,0),"---")</f>
        <v>---</v>
      </c>
      <c r="I382" s="59" t="str">
        <f>IFERROR(VLOOKUP($D382&amp;"-"&amp;$E382,IF($C$4="TEB0187_REV01",CALC_CONN_TEB0187_REV01!$F:$K,"???"),6,0),"---")</f>
        <v>---</v>
      </c>
      <c r="J382" s="61" t="str">
        <f>IFERROR(VLOOKUP($D382&amp;"-"&amp;$E382,IF($C$4="TEB0187_REV01",CALC_CONN_TEB0187_REV01!$F:$M,"???"),8,0),"---")</f>
        <v>---</v>
      </c>
      <c r="K382" s="62" t="str">
        <f>IFERROR(VLOOKUP($D382&amp;"-"&amp;$E382,IF($C$4="TEB0187_REV01",CALC_CONN_TEB0187_REV01!$F:$N),9,0),"---")</f>
        <v>---</v>
      </c>
      <c r="L382" s="59" t="str">
        <f>IFERROR(VLOOKUP(K382,B2B!$H$3:$I$2000,2,0),"---")</f>
        <v>---</v>
      </c>
      <c r="M382" s="59" t="str">
        <f>IFERROR(VLOOKUP(L382,IF($M$4="TEI0187_REV01",RAW_m_TEI0187_REV01!$AD:$AH),5,0),"---")</f>
        <v>---</v>
      </c>
      <c r="N382" s="59" t="str">
        <f>IFERROR(VLOOKUP(L382,IF($M$4="TEI0187_REV01",RAW_m_TEI0187_REV01!$AE:$AJ),6,0),"---")</f>
        <v>---</v>
      </c>
      <c r="O382" s="63" t="str">
        <f>IFERROR(VLOOKUP(L382,IF($M$4="TEI0187_REV01",RAW_m_TEI0187_REV01!$AD:$AE),2,0),"---")</f>
        <v>---</v>
      </c>
      <c r="P382" s="59" t="str">
        <f>IFERROR(VLOOKUP(O382,IF($M$4="TEI0187_REV01",RAW_m_TEI0187_REV01!$AJ:$AK),2,0),"---")</f>
        <v>---</v>
      </c>
      <c r="Q382" s="59" t="str">
        <f>IFERROR(VLOOKUP(L382,IF($M$4="TEI0187_REV01",RAW_m_TEI0187_REV01!$AD:$AF),3,0),"---")</f>
        <v>---</v>
      </c>
      <c r="R382" s="59" t="str">
        <f>IFERROR(VLOOKUP(O382,IF($M$4="TEI0187_REV01",RAW_m_TEI0187_REV01!$AE:$AG),3,0),"---")</f>
        <v>---</v>
      </c>
      <c r="S382" s="59" t="str">
        <f t="shared" si="12"/>
        <v>---</v>
      </c>
    </row>
    <row r="383" spans="2:19" ht="15" customHeight="1" x14ac:dyDescent="0.25">
      <c r="B383" s="59">
        <f t="shared" si="11"/>
        <v>378</v>
      </c>
      <c r="C383" s="60">
        <f>IFERROR(IF($C$4="TEB0187_REV01",CALC_CONN_TEB0187_REV01!U383,),"---")</f>
        <v>0</v>
      </c>
      <c r="D383" s="59">
        <f>IFERROR(IF($C$4="TEB0187_REV01",CALC_CONN_TEB0187_REV01!D383,),"---")</f>
        <v>0</v>
      </c>
      <c r="E383" s="59">
        <f>IFERROR(IF($C$4="TEB0187_REV01",CALC_CONN_TEB0187_REV01!E383,),"---")</f>
        <v>0</v>
      </c>
      <c r="F383" s="59" t="str">
        <f>IFERROR(IF(VLOOKUP($D383&amp;"-"&amp;$E383,IF($C$4="TEB0187_REV01",CALC_CONN_TEB0187_REV01!$F:$I),4,0)="--","---",IF($C$4="TEB0187_REV01",CALC_CONN_TEB0187_REV01!$G383&amp; " --&gt; " &amp;CALC_CONN_TEB0187_REV01!$I383&amp; " --&gt; ")),"---")</f>
        <v>---</v>
      </c>
      <c r="G383" s="59" t="str">
        <f>IFERROR(IF(VLOOKUP($D383&amp;"-"&amp;$E383,IF($C$4="TEB0187_REV01",CALC_CONN_TEB0187_REV01!$F:$H),3,0)="--",VLOOKUP($D383&amp;"-"&amp;$E383,IF($C$4="TEB0187_REV01",CALC_CONN_TEB0187_REV01!$F:$H),2,0),VLOOKUP($D383&amp;"-"&amp;$E383,IF($C$4="TEB0187_REV01",CALC_CONN_TEB0187_REV01!$F:$H),3,0)),"---")</f>
        <v>---</v>
      </c>
      <c r="H383" s="59" t="str">
        <f>IFERROR(VLOOKUP(G383,IF($C$4="TEB0187_REV01",CALC_CONN_TEB0187_REV01!$G:$T),14,0),"---")</f>
        <v>---</v>
      </c>
      <c r="I383" s="59" t="str">
        <f>IFERROR(VLOOKUP($D383&amp;"-"&amp;$E383,IF($C$4="TEB0187_REV01",CALC_CONN_TEB0187_REV01!$F:$K,"???"),6,0),"---")</f>
        <v>---</v>
      </c>
      <c r="J383" s="61" t="str">
        <f>IFERROR(VLOOKUP($D383&amp;"-"&amp;$E383,IF($C$4="TEB0187_REV01",CALC_CONN_TEB0187_REV01!$F:$M,"???"),8,0),"---")</f>
        <v>---</v>
      </c>
      <c r="K383" s="62" t="str">
        <f>IFERROR(VLOOKUP($D383&amp;"-"&amp;$E383,IF($C$4="TEB0187_REV01",CALC_CONN_TEB0187_REV01!$F:$N),9,0),"---")</f>
        <v>---</v>
      </c>
      <c r="L383" s="59" t="str">
        <f>IFERROR(VLOOKUP(K383,B2B!$H$3:$I$2000,2,0),"---")</f>
        <v>---</v>
      </c>
      <c r="M383" s="59" t="str">
        <f>IFERROR(VLOOKUP(L383,IF($M$4="TEI0187_REV01",RAW_m_TEI0187_REV01!$AD:$AH),5,0),"---")</f>
        <v>---</v>
      </c>
      <c r="N383" s="59" t="str">
        <f>IFERROR(VLOOKUP(L383,IF($M$4="TEI0187_REV01",RAW_m_TEI0187_REV01!$AE:$AJ),6,0),"---")</f>
        <v>---</v>
      </c>
      <c r="O383" s="63" t="str">
        <f>IFERROR(VLOOKUP(L383,IF($M$4="TEI0187_REV01",RAW_m_TEI0187_REV01!$AD:$AE),2,0),"---")</f>
        <v>---</v>
      </c>
      <c r="P383" s="59" t="str">
        <f>IFERROR(VLOOKUP(O383,IF($M$4="TEI0187_REV01",RAW_m_TEI0187_REV01!$AJ:$AK),2,0),"---")</f>
        <v>---</v>
      </c>
      <c r="Q383" s="59" t="str">
        <f>IFERROR(VLOOKUP(L383,IF($M$4="TEI0187_REV01",RAW_m_TEI0187_REV01!$AD:$AF),3,0),"---")</f>
        <v>---</v>
      </c>
      <c r="R383" s="59" t="str">
        <f>IFERROR(VLOOKUP(O383,IF($M$4="TEI0187_REV01",RAW_m_TEI0187_REV01!$AE:$AG),3,0),"---")</f>
        <v>---</v>
      </c>
      <c r="S383" s="59" t="str">
        <f t="shared" si="12"/>
        <v>---</v>
      </c>
    </row>
    <row r="384" spans="2:19" ht="15" customHeight="1" x14ac:dyDescent="0.25">
      <c r="B384" s="59">
        <f t="shared" si="11"/>
        <v>379</v>
      </c>
      <c r="C384" s="60">
        <f>IFERROR(IF($C$4="TEB0187_REV01",CALC_CONN_TEB0187_REV01!U384,),"---")</f>
        <v>0</v>
      </c>
      <c r="D384" s="59">
        <f>IFERROR(IF($C$4="TEB0187_REV01",CALC_CONN_TEB0187_REV01!D384,),"---")</f>
        <v>0</v>
      </c>
      <c r="E384" s="59">
        <f>IFERROR(IF($C$4="TEB0187_REV01",CALC_CONN_TEB0187_REV01!E384,),"---")</f>
        <v>0</v>
      </c>
      <c r="F384" s="59" t="str">
        <f>IFERROR(IF(VLOOKUP($D384&amp;"-"&amp;$E384,IF($C$4="TEB0187_REV01",CALC_CONN_TEB0187_REV01!$F:$I),4,0)="--","---",IF($C$4="TEB0187_REV01",CALC_CONN_TEB0187_REV01!$G384&amp; " --&gt; " &amp;CALC_CONN_TEB0187_REV01!$I384&amp; " --&gt; ")),"---")</f>
        <v>---</v>
      </c>
      <c r="G384" s="59" t="str">
        <f>IFERROR(IF(VLOOKUP($D384&amp;"-"&amp;$E384,IF($C$4="TEB0187_REV01",CALC_CONN_TEB0187_REV01!$F:$H),3,0)="--",VLOOKUP($D384&amp;"-"&amp;$E384,IF($C$4="TEB0187_REV01",CALC_CONN_TEB0187_REV01!$F:$H),2,0),VLOOKUP($D384&amp;"-"&amp;$E384,IF($C$4="TEB0187_REV01",CALC_CONN_TEB0187_REV01!$F:$H),3,0)),"---")</f>
        <v>---</v>
      </c>
      <c r="H384" s="59" t="str">
        <f>IFERROR(VLOOKUP(G384,IF($C$4="TEB0187_REV01",CALC_CONN_TEB0187_REV01!$G:$T),14,0),"---")</f>
        <v>---</v>
      </c>
      <c r="I384" s="59" t="str">
        <f>IFERROR(VLOOKUP($D384&amp;"-"&amp;$E384,IF($C$4="TEB0187_REV01",CALC_CONN_TEB0187_REV01!$F:$K,"???"),6,0),"---")</f>
        <v>---</v>
      </c>
      <c r="J384" s="61" t="str">
        <f>IFERROR(VLOOKUP($D384&amp;"-"&amp;$E384,IF($C$4="TEB0187_REV01",CALC_CONN_TEB0187_REV01!$F:$M,"???"),8,0),"---")</f>
        <v>---</v>
      </c>
      <c r="K384" s="62" t="str">
        <f>IFERROR(VLOOKUP($D384&amp;"-"&amp;$E384,IF($C$4="TEB0187_REV01",CALC_CONN_TEB0187_REV01!$F:$N),9,0),"---")</f>
        <v>---</v>
      </c>
      <c r="L384" s="59" t="str">
        <f>IFERROR(VLOOKUP(K384,B2B!$H$3:$I$2000,2,0),"---")</f>
        <v>---</v>
      </c>
      <c r="M384" s="59" t="str">
        <f>IFERROR(VLOOKUP(L384,IF($M$4="TEI0187_REV01",RAW_m_TEI0187_REV01!$AD:$AH),5,0),"---")</f>
        <v>---</v>
      </c>
      <c r="N384" s="59" t="str">
        <f>IFERROR(VLOOKUP(L384,IF($M$4="TEI0187_REV01",RAW_m_TEI0187_REV01!$AE:$AJ),6,0),"---")</f>
        <v>---</v>
      </c>
      <c r="O384" s="63" t="str">
        <f>IFERROR(VLOOKUP(L384,IF($M$4="TEI0187_REV01",RAW_m_TEI0187_REV01!$AD:$AE),2,0),"---")</f>
        <v>---</v>
      </c>
      <c r="P384" s="59" t="str">
        <f>IFERROR(VLOOKUP(O384,IF($M$4="TEI0187_REV01",RAW_m_TEI0187_REV01!$AJ:$AK),2,0),"---")</f>
        <v>---</v>
      </c>
      <c r="Q384" s="59" t="str">
        <f>IFERROR(VLOOKUP(L384,IF($M$4="TEI0187_REV01",RAW_m_TEI0187_REV01!$AD:$AF),3,0),"---")</f>
        <v>---</v>
      </c>
      <c r="R384" s="59" t="str">
        <f>IFERROR(VLOOKUP(O384,IF($M$4="TEI0187_REV01",RAW_m_TEI0187_REV01!$AE:$AG),3,0),"---")</f>
        <v>---</v>
      </c>
      <c r="S384" s="59" t="str">
        <f t="shared" si="12"/>
        <v>---</v>
      </c>
    </row>
    <row r="385" spans="2:19" ht="15" customHeight="1" x14ac:dyDescent="0.25">
      <c r="B385" s="59">
        <f t="shared" si="11"/>
        <v>380</v>
      </c>
      <c r="C385" s="60">
        <f>IFERROR(IF($C$4="TEB0187_REV01",CALC_CONN_TEB0187_REV01!U385,),"---")</f>
        <v>0</v>
      </c>
      <c r="D385" s="59">
        <f>IFERROR(IF($C$4="TEB0187_REV01",CALC_CONN_TEB0187_REV01!D385,),"---")</f>
        <v>0</v>
      </c>
      <c r="E385" s="59">
        <f>IFERROR(IF($C$4="TEB0187_REV01",CALC_CONN_TEB0187_REV01!E385,),"---")</f>
        <v>0</v>
      </c>
      <c r="F385" s="59" t="str">
        <f>IFERROR(IF(VLOOKUP($D385&amp;"-"&amp;$E385,IF($C$4="TEB0187_REV01",CALC_CONN_TEB0187_REV01!$F:$I),4,0)="--","---",IF($C$4="TEB0187_REV01",CALC_CONN_TEB0187_REV01!$G385&amp; " --&gt; " &amp;CALC_CONN_TEB0187_REV01!$I385&amp; " --&gt; ")),"---")</f>
        <v>---</v>
      </c>
      <c r="G385" s="59" t="str">
        <f>IFERROR(IF(VLOOKUP($D385&amp;"-"&amp;$E385,IF($C$4="TEB0187_REV01",CALC_CONN_TEB0187_REV01!$F:$H),3,0)="--",VLOOKUP($D385&amp;"-"&amp;$E385,IF($C$4="TEB0187_REV01",CALC_CONN_TEB0187_REV01!$F:$H),2,0),VLOOKUP($D385&amp;"-"&amp;$E385,IF($C$4="TEB0187_REV01",CALC_CONN_TEB0187_REV01!$F:$H),3,0)),"---")</f>
        <v>---</v>
      </c>
      <c r="H385" s="59" t="str">
        <f>IFERROR(VLOOKUP(G385,IF($C$4="TEB0187_REV01",CALC_CONN_TEB0187_REV01!$G:$T),14,0),"---")</f>
        <v>---</v>
      </c>
      <c r="I385" s="59" t="str">
        <f>IFERROR(VLOOKUP($D385&amp;"-"&amp;$E385,IF($C$4="TEB0187_REV01",CALC_CONN_TEB0187_REV01!$F:$K,"???"),6,0),"---")</f>
        <v>---</v>
      </c>
      <c r="J385" s="61" t="str">
        <f>IFERROR(VLOOKUP($D385&amp;"-"&amp;$E385,IF($C$4="TEB0187_REV01",CALC_CONN_TEB0187_REV01!$F:$M,"???"),8,0),"---")</f>
        <v>---</v>
      </c>
      <c r="K385" s="62" t="str">
        <f>IFERROR(VLOOKUP($D385&amp;"-"&amp;$E385,IF($C$4="TEB0187_REV01",CALC_CONN_TEB0187_REV01!$F:$N),9,0),"---")</f>
        <v>---</v>
      </c>
      <c r="L385" s="59" t="str">
        <f>IFERROR(VLOOKUP(K385,B2B!$H$3:$I$2000,2,0),"---")</f>
        <v>---</v>
      </c>
      <c r="M385" s="59" t="str">
        <f>IFERROR(VLOOKUP(L385,IF($M$4="TEI0187_REV01",RAW_m_TEI0187_REV01!$AD:$AH),5,0),"---")</f>
        <v>---</v>
      </c>
      <c r="N385" s="59" t="str">
        <f>IFERROR(VLOOKUP(L385,IF($M$4="TEI0187_REV01",RAW_m_TEI0187_REV01!$AE:$AJ),6,0),"---")</f>
        <v>---</v>
      </c>
      <c r="O385" s="63" t="str">
        <f>IFERROR(VLOOKUP(L385,IF($M$4="TEI0187_REV01",RAW_m_TEI0187_REV01!$AD:$AE),2,0),"---")</f>
        <v>---</v>
      </c>
      <c r="P385" s="59" t="str">
        <f>IFERROR(VLOOKUP(O385,IF($M$4="TEI0187_REV01",RAW_m_TEI0187_REV01!$AJ:$AK),2,0),"---")</f>
        <v>---</v>
      </c>
      <c r="Q385" s="59" t="str">
        <f>IFERROR(VLOOKUP(L385,IF($M$4="TEI0187_REV01",RAW_m_TEI0187_REV01!$AD:$AF),3,0),"---")</f>
        <v>---</v>
      </c>
      <c r="R385" s="59" t="str">
        <f>IFERROR(VLOOKUP(O385,IF($M$4="TEI0187_REV01",RAW_m_TEI0187_REV01!$AE:$AG),3,0),"---")</f>
        <v>---</v>
      </c>
      <c r="S385" s="59" t="str">
        <f t="shared" si="12"/>
        <v>---</v>
      </c>
    </row>
    <row r="386" spans="2:19" ht="15" customHeight="1" x14ac:dyDescent="0.25">
      <c r="B386" s="59">
        <f t="shared" si="11"/>
        <v>381</v>
      </c>
      <c r="C386" s="60">
        <f>IFERROR(IF($C$4="TEB0187_REV01",CALC_CONN_TEB0187_REV01!U386,),"---")</f>
        <v>0</v>
      </c>
      <c r="D386" s="59">
        <f>IFERROR(IF($C$4="TEB0187_REV01",CALC_CONN_TEB0187_REV01!D386,),"---")</f>
        <v>0</v>
      </c>
      <c r="E386" s="59">
        <f>IFERROR(IF($C$4="TEB0187_REV01",CALC_CONN_TEB0187_REV01!E386,),"---")</f>
        <v>0</v>
      </c>
      <c r="F386" s="59" t="str">
        <f>IFERROR(IF(VLOOKUP($D386&amp;"-"&amp;$E386,IF($C$4="TEB0187_REV01",CALC_CONN_TEB0187_REV01!$F:$I),4,0)="--","---",IF($C$4="TEB0187_REV01",CALC_CONN_TEB0187_REV01!$G386&amp; " --&gt; " &amp;CALC_CONN_TEB0187_REV01!$I386&amp; " --&gt; ")),"---")</f>
        <v>---</v>
      </c>
      <c r="G386" s="59" t="str">
        <f>IFERROR(IF(VLOOKUP($D386&amp;"-"&amp;$E386,IF($C$4="TEB0187_REV01",CALC_CONN_TEB0187_REV01!$F:$H),3,0)="--",VLOOKUP($D386&amp;"-"&amp;$E386,IF($C$4="TEB0187_REV01",CALC_CONN_TEB0187_REV01!$F:$H),2,0),VLOOKUP($D386&amp;"-"&amp;$E386,IF($C$4="TEB0187_REV01",CALC_CONN_TEB0187_REV01!$F:$H),3,0)),"---")</f>
        <v>---</v>
      </c>
      <c r="H386" s="59" t="str">
        <f>IFERROR(VLOOKUP(G386,IF($C$4="TEB0187_REV01",CALC_CONN_TEB0187_REV01!$G:$T),14,0),"---")</f>
        <v>---</v>
      </c>
      <c r="I386" s="59" t="str">
        <f>IFERROR(VLOOKUP($D386&amp;"-"&amp;$E386,IF($C$4="TEB0187_REV01",CALC_CONN_TEB0187_REV01!$F:$K,"???"),6,0),"---")</f>
        <v>---</v>
      </c>
      <c r="J386" s="61" t="str">
        <f>IFERROR(VLOOKUP($D386&amp;"-"&amp;$E386,IF($C$4="TEB0187_REV01",CALC_CONN_TEB0187_REV01!$F:$M,"???"),8,0),"---")</f>
        <v>---</v>
      </c>
      <c r="K386" s="62" t="str">
        <f>IFERROR(VLOOKUP($D386&amp;"-"&amp;$E386,IF($C$4="TEB0187_REV01",CALC_CONN_TEB0187_REV01!$F:$N),9,0),"---")</f>
        <v>---</v>
      </c>
      <c r="L386" s="59" t="str">
        <f>IFERROR(VLOOKUP(K386,B2B!$H$3:$I$2000,2,0),"---")</f>
        <v>---</v>
      </c>
      <c r="M386" s="59" t="str">
        <f>IFERROR(VLOOKUP(L386,IF($M$4="TEI0187_REV01",RAW_m_TEI0187_REV01!$AD:$AH),5,0),"---")</f>
        <v>---</v>
      </c>
      <c r="N386" s="59" t="str">
        <f>IFERROR(VLOOKUP(L386,IF($M$4="TEI0187_REV01",RAW_m_TEI0187_REV01!$AE:$AJ),6,0),"---")</f>
        <v>---</v>
      </c>
      <c r="O386" s="63" t="str">
        <f>IFERROR(VLOOKUP(L386,IF($M$4="TEI0187_REV01",RAW_m_TEI0187_REV01!$AD:$AE),2,0),"---")</f>
        <v>---</v>
      </c>
      <c r="P386" s="59" t="str">
        <f>IFERROR(VLOOKUP(O386,IF($M$4="TEI0187_REV01",RAW_m_TEI0187_REV01!$AJ:$AK),2,0),"---")</f>
        <v>---</v>
      </c>
      <c r="Q386" s="59" t="str">
        <f>IFERROR(VLOOKUP(L386,IF($M$4="TEI0187_REV01",RAW_m_TEI0187_REV01!$AD:$AF),3,0),"---")</f>
        <v>---</v>
      </c>
      <c r="R386" s="59" t="str">
        <f>IFERROR(VLOOKUP(O386,IF($M$4="TEI0187_REV01",RAW_m_TEI0187_REV01!$AE:$AG),3,0),"---")</f>
        <v>---</v>
      </c>
      <c r="S386" s="59" t="str">
        <f t="shared" si="12"/>
        <v>---</v>
      </c>
    </row>
    <row r="387" spans="2:19" ht="15" customHeight="1" x14ac:dyDescent="0.25">
      <c r="B387" s="59">
        <f t="shared" si="11"/>
        <v>382</v>
      </c>
      <c r="C387" s="60">
        <f>IFERROR(IF($C$4="TEB0187_REV01",CALC_CONN_TEB0187_REV01!U387,),"---")</f>
        <v>0</v>
      </c>
      <c r="D387" s="59">
        <f>IFERROR(IF($C$4="TEB0187_REV01",CALC_CONN_TEB0187_REV01!D387,),"---")</f>
        <v>0</v>
      </c>
      <c r="E387" s="59">
        <f>IFERROR(IF($C$4="TEB0187_REV01",CALC_CONN_TEB0187_REV01!E387,),"---")</f>
        <v>0</v>
      </c>
      <c r="F387" s="59" t="str">
        <f>IFERROR(IF(VLOOKUP($D387&amp;"-"&amp;$E387,IF($C$4="TEB0187_REV01",CALC_CONN_TEB0187_REV01!$F:$I),4,0)="--","---",IF($C$4="TEB0187_REV01",CALC_CONN_TEB0187_REV01!$G387&amp; " --&gt; " &amp;CALC_CONN_TEB0187_REV01!$I387&amp; " --&gt; ")),"---")</f>
        <v>---</v>
      </c>
      <c r="G387" s="59" t="str">
        <f>IFERROR(IF(VLOOKUP($D387&amp;"-"&amp;$E387,IF($C$4="TEB0187_REV01",CALC_CONN_TEB0187_REV01!$F:$H),3,0)="--",VLOOKUP($D387&amp;"-"&amp;$E387,IF($C$4="TEB0187_REV01",CALC_CONN_TEB0187_REV01!$F:$H),2,0),VLOOKUP($D387&amp;"-"&amp;$E387,IF($C$4="TEB0187_REV01",CALC_CONN_TEB0187_REV01!$F:$H),3,0)),"---")</f>
        <v>---</v>
      </c>
      <c r="H387" s="59" t="str">
        <f>IFERROR(VLOOKUP(G387,IF($C$4="TEB0187_REV01",CALC_CONN_TEB0187_REV01!$G:$T),14,0),"---")</f>
        <v>---</v>
      </c>
      <c r="I387" s="59" t="str">
        <f>IFERROR(VLOOKUP($D387&amp;"-"&amp;$E387,IF($C$4="TEB0187_REV01",CALC_CONN_TEB0187_REV01!$F:$K,"???"),6,0),"---")</f>
        <v>---</v>
      </c>
      <c r="J387" s="61" t="str">
        <f>IFERROR(VLOOKUP($D387&amp;"-"&amp;$E387,IF($C$4="TEB0187_REV01",CALC_CONN_TEB0187_REV01!$F:$M,"???"),8,0),"---")</f>
        <v>---</v>
      </c>
      <c r="K387" s="62" t="str">
        <f>IFERROR(VLOOKUP($D387&amp;"-"&amp;$E387,IF($C$4="TEB0187_REV01",CALC_CONN_TEB0187_REV01!$F:$N),9,0),"---")</f>
        <v>---</v>
      </c>
      <c r="L387" s="59" t="str">
        <f>IFERROR(VLOOKUP(K387,B2B!$H$3:$I$2000,2,0),"---")</f>
        <v>---</v>
      </c>
      <c r="M387" s="59" t="str">
        <f>IFERROR(VLOOKUP(L387,IF($M$4="TEI0187_REV01",RAW_m_TEI0187_REV01!$AD:$AH),5,0),"---")</f>
        <v>---</v>
      </c>
      <c r="N387" s="59" t="str">
        <f>IFERROR(VLOOKUP(L387,IF($M$4="TEI0187_REV01",RAW_m_TEI0187_REV01!$AE:$AJ),6,0),"---")</f>
        <v>---</v>
      </c>
      <c r="O387" s="63" t="str">
        <f>IFERROR(VLOOKUP(L387,IF($M$4="TEI0187_REV01",RAW_m_TEI0187_REV01!$AD:$AE),2,0),"---")</f>
        <v>---</v>
      </c>
      <c r="P387" s="59" t="str">
        <f>IFERROR(VLOOKUP(O387,IF($M$4="TEI0187_REV01",RAW_m_TEI0187_REV01!$AJ:$AK),2,0),"---")</f>
        <v>---</v>
      </c>
      <c r="Q387" s="59" t="str">
        <f>IFERROR(VLOOKUP(L387,IF($M$4="TEI0187_REV01",RAW_m_TEI0187_REV01!$AD:$AF),3,0),"---")</f>
        <v>---</v>
      </c>
      <c r="R387" s="59" t="str">
        <f>IFERROR(VLOOKUP(O387,IF($M$4="TEI0187_REV01",RAW_m_TEI0187_REV01!$AE:$AG),3,0),"---")</f>
        <v>---</v>
      </c>
      <c r="S387" s="59" t="str">
        <f t="shared" si="12"/>
        <v>---</v>
      </c>
    </row>
    <row r="388" spans="2:19" ht="15" customHeight="1" x14ac:dyDescent="0.25">
      <c r="B388" s="59">
        <f t="shared" si="11"/>
        <v>383</v>
      </c>
      <c r="C388" s="60">
        <f>IFERROR(IF($C$4="TEB0187_REV01",CALC_CONN_TEB0187_REV01!U388,),"---")</f>
        <v>0</v>
      </c>
      <c r="D388" s="59">
        <f>IFERROR(IF($C$4="TEB0187_REV01",CALC_CONN_TEB0187_REV01!D388,),"---")</f>
        <v>0</v>
      </c>
      <c r="E388" s="59">
        <f>IFERROR(IF($C$4="TEB0187_REV01",CALC_CONN_TEB0187_REV01!E388,),"---")</f>
        <v>0</v>
      </c>
      <c r="F388" s="59" t="str">
        <f>IFERROR(IF(VLOOKUP($D388&amp;"-"&amp;$E388,IF($C$4="TEB0187_REV01",CALC_CONN_TEB0187_REV01!$F:$I),4,0)="--","---",IF($C$4="TEB0187_REV01",CALC_CONN_TEB0187_REV01!$G388&amp; " --&gt; " &amp;CALC_CONN_TEB0187_REV01!$I388&amp; " --&gt; ")),"---")</f>
        <v>---</v>
      </c>
      <c r="G388" s="59" t="str">
        <f>IFERROR(IF(VLOOKUP($D388&amp;"-"&amp;$E388,IF($C$4="TEB0187_REV01",CALC_CONN_TEB0187_REV01!$F:$H),3,0)="--",VLOOKUP($D388&amp;"-"&amp;$E388,IF($C$4="TEB0187_REV01",CALC_CONN_TEB0187_REV01!$F:$H),2,0),VLOOKUP($D388&amp;"-"&amp;$E388,IF($C$4="TEB0187_REV01",CALC_CONN_TEB0187_REV01!$F:$H),3,0)),"---")</f>
        <v>---</v>
      </c>
      <c r="H388" s="59" t="str">
        <f>IFERROR(VLOOKUP(G388,IF($C$4="TEB0187_REV01",CALC_CONN_TEB0187_REV01!$G:$T),14,0),"---")</f>
        <v>---</v>
      </c>
      <c r="I388" s="59" t="str">
        <f>IFERROR(VLOOKUP($D388&amp;"-"&amp;$E388,IF($C$4="TEB0187_REV01",CALC_CONN_TEB0187_REV01!$F:$K,"???"),6,0),"---")</f>
        <v>---</v>
      </c>
      <c r="J388" s="61" t="str">
        <f>IFERROR(VLOOKUP($D388&amp;"-"&amp;$E388,IF($C$4="TEB0187_REV01",CALC_CONN_TEB0187_REV01!$F:$M,"???"),8,0),"---")</f>
        <v>---</v>
      </c>
      <c r="K388" s="62" t="str">
        <f>IFERROR(VLOOKUP($D388&amp;"-"&amp;$E388,IF($C$4="TEB0187_REV01",CALC_CONN_TEB0187_REV01!$F:$N),9,0),"---")</f>
        <v>---</v>
      </c>
      <c r="L388" s="59" t="str">
        <f>IFERROR(VLOOKUP(K388,B2B!$H$3:$I$2000,2,0),"---")</f>
        <v>---</v>
      </c>
      <c r="M388" s="59" t="str">
        <f>IFERROR(VLOOKUP(L388,IF($M$4="TEI0187_REV01",RAW_m_TEI0187_REV01!$AD:$AH),5,0),"---")</f>
        <v>---</v>
      </c>
      <c r="N388" s="59" t="str">
        <f>IFERROR(VLOOKUP(L388,IF($M$4="TEI0187_REV01",RAW_m_TEI0187_REV01!$AE:$AJ),6,0),"---")</f>
        <v>---</v>
      </c>
      <c r="O388" s="63" t="str">
        <f>IFERROR(VLOOKUP(L388,IF($M$4="TEI0187_REV01",RAW_m_TEI0187_REV01!$AD:$AE),2,0),"---")</f>
        <v>---</v>
      </c>
      <c r="P388" s="59" t="str">
        <f>IFERROR(VLOOKUP(O388,IF($M$4="TEI0187_REV01",RAW_m_TEI0187_REV01!$AJ:$AK),2,0),"---")</f>
        <v>---</v>
      </c>
      <c r="Q388" s="59" t="str">
        <f>IFERROR(VLOOKUP(L388,IF($M$4="TEI0187_REV01",RAW_m_TEI0187_REV01!$AD:$AF),3,0),"---")</f>
        <v>---</v>
      </c>
      <c r="R388" s="59" t="str">
        <f>IFERROR(VLOOKUP(O388,IF($M$4="TEI0187_REV01",RAW_m_TEI0187_REV01!$AE:$AG),3,0),"---")</f>
        <v>---</v>
      </c>
      <c r="S388" s="59" t="str">
        <f t="shared" si="12"/>
        <v>---</v>
      </c>
    </row>
    <row r="389" spans="2:19" ht="15" customHeight="1" x14ac:dyDescent="0.25">
      <c r="B389" s="59">
        <f t="shared" si="11"/>
        <v>384</v>
      </c>
      <c r="C389" s="60">
        <f>IFERROR(IF($C$4="TEB0187_REV01",CALC_CONN_TEB0187_REV01!U389,),"---")</f>
        <v>0</v>
      </c>
      <c r="D389" s="59">
        <f>IFERROR(IF($C$4="TEB0187_REV01",CALC_CONN_TEB0187_REV01!D389,),"---")</f>
        <v>0</v>
      </c>
      <c r="E389" s="59">
        <f>IFERROR(IF($C$4="TEB0187_REV01",CALC_CONN_TEB0187_REV01!E389,),"---")</f>
        <v>0</v>
      </c>
      <c r="F389" s="59" t="str">
        <f>IFERROR(IF(VLOOKUP($D389&amp;"-"&amp;$E389,IF($C$4="TEB0187_REV01",CALC_CONN_TEB0187_REV01!$F:$I),4,0)="--","---",IF($C$4="TEB0187_REV01",CALC_CONN_TEB0187_REV01!$G389&amp; " --&gt; " &amp;CALC_CONN_TEB0187_REV01!$I389&amp; " --&gt; ")),"---")</f>
        <v>---</v>
      </c>
      <c r="G389" s="59" t="str">
        <f>IFERROR(IF(VLOOKUP($D389&amp;"-"&amp;$E389,IF($C$4="TEB0187_REV01",CALC_CONN_TEB0187_REV01!$F:$H),3,0)="--",VLOOKUP($D389&amp;"-"&amp;$E389,IF($C$4="TEB0187_REV01",CALC_CONN_TEB0187_REV01!$F:$H),2,0),VLOOKUP($D389&amp;"-"&amp;$E389,IF($C$4="TEB0187_REV01",CALC_CONN_TEB0187_REV01!$F:$H),3,0)),"---")</f>
        <v>---</v>
      </c>
      <c r="H389" s="59" t="str">
        <f>IFERROR(VLOOKUP(G389,IF($C$4="TEB0187_REV01",CALC_CONN_TEB0187_REV01!$G:$T),14,0),"---")</f>
        <v>---</v>
      </c>
      <c r="I389" s="59" t="str">
        <f>IFERROR(VLOOKUP($D389&amp;"-"&amp;$E389,IF($C$4="TEB0187_REV01",CALC_CONN_TEB0187_REV01!$F:$K,"???"),6,0),"---")</f>
        <v>---</v>
      </c>
      <c r="J389" s="61" t="str">
        <f>IFERROR(VLOOKUP($D389&amp;"-"&amp;$E389,IF($C$4="TEB0187_REV01",CALC_CONN_TEB0187_REV01!$F:$M,"???"),8,0),"---")</f>
        <v>---</v>
      </c>
      <c r="K389" s="62" t="str">
        <f>IFERROR(VLOOKUP($D389&amp;"-"&amp;$E389,IF($C$4="TEB0187_REV01",CALC_CONN_TEB0187_REV01!$F:$N),9,0),"---")</f>
        <v>---</v>
      </c>
      <c r="L389" s="59" t="str">
        <f>IFERROR(VLOOKUP(K389,B2B!$H$3:$I$2000,2,0),"---")</f>
        <v>---</v>
      </c>
      <c r="M389" s="59" t="str">
        <f>IFERROR(VLOOKUP(L389,IF($M$4="TEI0187_REV01",RAW_m_TEI0187_REV01!$AD:$AH),5,0),"---")</f>
        <v>---</v>
      </c>
      <c r="N389" s="59" t="str">
        <f>IFERROR(VLOOKUP(L389,IF($M$4="TEI0187_REV01",RAW_m_TEI0187_REV01!$AE:$AJ),6,0),"---")</f>
        <v>---</v>
      </c>
      <c r="O389" s="63" t="str">
        <f>IFERROR(VLOOKUP(L389,IF($M$4="TEI0187_REV01",RAW_m_TEI0187_REV01!$AD:$AE),2,0),"---")</f>
        <v>---</v>
      </c>
      <c r="P389" s="59" t="str">
        <f>IFERROR(VLOOKUP(O389,IF($M$4="TEI0187_REV01",RAW_m_TEI0187_REV01!$AJ:$AK),2,0),"---")</f>
        <v>---</v>
      </c>
      <c r="Q389" s="59" t="str">
        <f>IFERROR(VLOOKUP(L389,IF($M$4="TEI0187_REV01",RAW_m_TEI0187_REV01!$AD:$AF),3,0),"---")</f>
        <v>---</v>
      </c>
      <c r="R389" s="59" t="str">
        <f>IFERROR(VLOOKUP(O389,IF($M$4="TEI0187_REV01",RAW_m_TEI0187_REV01!$AE:$AG),3,0),"---")</f>
        <v>---</v>
      </c>
      <c r="S389" s="59" t="str">
        <f t="shared" si="12"/>
        <v>---</v>
      </c>
    </row>
    <row r="390" spans="2:19" ht="15" customHeight="1" x14ac:dyDescent="0.25">
      <c r="B390" s="59">
        <f t="shared" si="11"/>
        <v>385</v>
      </c>
      <c r="C390" s="60">
        <f>IFERROR(IF($C$4="TEB0187_REV01",CALC_CONN_TEB0187_REV01!U390,),"---")</f>
        <v>0</v>
      </c>
      <c r="D390" s="59">
        <f>IFERROR(IF($C$4="TEB0187_REV01",CALC_CONN_TEB0187_REV01!D390,),"---")</f>
        <v>0</v>
      </c>
      <c r="E390" s="59">
        <f>IFERROR(IF($C$4="TEB0187_REV01",CALC_CONN_TEB0187_REV01!E390,),"---")</f>
        <v>0</v>
      </c>
      <c r="F390" s="59" t="str">
        <f>IFERROR(IF(VLOOKUP($D390&amp;"-"&amp;$E390,IF($C$4="TEB0187_REV01",CALC_CONN_TEB0187_REV01!$F:$I),4,0)="--","---",IF($C$4="TEB0187_REV01",CALC_CONN_TEB0187_REV01!$G390&amp; " --&gt; " &amp;CALC_CONN_TEB0187_REV01!$I390&amp; " --&gt; ")),"---")</f>
        <v>---</v>
      </c>
      <c r="G390" s="59" t="str">
        <f>IFERROR(IF(VLOOKUP($D390&amp;"-"&amp;$E390,IF($C$4="TEB0187_REV01",CALC_CONN_TEB0187_REV01!$F:$H),3,0)="--",VLOOKUP($D390&amp;"-"&amp;$E390,IF($C$4="TEB0187_REV01",CALC_CONN_TEB0187_REV01!$F:$H),2,0),VLOOKUP($D390&amp;"-"&amp;$E390,IF($C$4="TEB0187_REV01",CALC_CONN_TEB0187_REV01!$F:$H),3,0)),"---")</f>
        <v>---</v>
      </c>
      <c r="H390" s="59" t="str">
        <f>IFERROR(VLOOKUP(G390,IF($C$4="TEB0187_REV01",CALC_CONN_TEB0187_REV01!$G:$T),14,0),"---")</f>
        <v>---</v>
      </c>
      <c r="I390" s="59" t="str">
        <f>IFERROR(VLOOKUP($D390&amp;"-"&amp;$E390,IF($C$4="TEB0187_REV01",CALC_CONN_TEB0187_REV01!$F:$K,"???"),6,0),"---")</f>
        <v>---</v>
      </c>
      <c r="J390" s="61" t="str">
        <f>IFERROR(VLOOKUP($D390&amp;"-"&amp;$E390,IF($C$4="TEB0187_REV01",CALC_CONN_TEB0187_REV01!$F:$M,"???"),8,0),"---")</f>
        <v>---</v>
      </c>
      <c r="K390" s="62" t="str">
        <f>IFERROR(VLOOKUP($D390&amp;"-"&amp;$E390,IF($C$4="TEB0187_REV01",CALC_CONN_TEB0187_REV01!$F:$N),9,0),"---")</f>
        <v>---</v>
      </c>
      <c r="L390" s="59" t="str">
        <f>IFERROR(VLOOKUP(K390,B2B!$H$3:$I$2000,2,0),"---")</f>
        <v>---</v>
      </c>
      <c r="M390" s="59" t="str">
        <f>IFERROR(VLOOKUP(L390,IF($M$4="TEI0187_REV01",RAW_m_TEI0187_REV01!$AD:$AH),5,0),"---")</f>
        <v>---</v>
      </c>
      <c r="N390" s="59" t="str">
        <f>IFERROR(VLOOKUP(L390,IF($M$4="TEI0187_REV01",RAW_m_TEI0187_REV01!$AE:$AJ),6,0),"---")</f>
        <v>---</v>
      </c>
      <c r="O390" s="63" t="str">
        <f>IFERROR(VLOOKUP(L390,IF($M$4="TEI0187_REV01",RAW_m_TEI0187_REV01!$AD:$AE),2,0),"---")</f>
        <v>---</v>
      </c>
      <c r="P390" s="59" t="str">
        <f>IFERROR(VLOOKUP(O390,IF($M$4="TEI0187_REV01",RAW_m_TEI0187_REV01!$AJ:$AK),2,0),"---")</f>
        <v>---</v>
      </c>
      <c r="Q390" s="59" t="str">
        <f>IFERROR(VLOOKUP(L390,IF($M$4="TEI0187_REV01",RAW_m_TEI0187_REV01!$AD:$AF),3,0),"---")</f>
        <v>---</v>
      </c>
      <c r="R390" s="59" t="str">
        <f>IFERROR(VLOOKUP(O390,IF($M$4="TEI0187_REV01",RAW_m_TEI0187_REV01!$AE:$AG),3,0),"---")</f>
        <v>---</v>
      </c>
      <c r="S390" s="59" t="str">
        <f t="shared" si="12"/>
        <v>---</v>
      </c>
    </row>
    <row r="391" spans="2:19" ht="15" customHeight="1" x14ac:dyDescent="0.25">
      <c r="B391" s="59">
        <f t="shared" si="11"/>
        <v>386</v>
      </c>
      <c r="C391" s="60">
        <f>IFERROR(IF($C$4="TEB0187_REV01",CALC_CONN_TEB0187_REV01!U391,),"---")</f>
        <v>0</v>
      </c>
      <c r="D391" s="59">
        <f>IFERROR(IF($C$4="TEB0187_REV01",CALC_CONN_TEB0187_REV01!D391,),"---")</f>
        <v>0</v>
      </c>
      <c r="E391" s="59">
        <f>IFERROR(IF($C$4="TEB0187_REV01",CALC_CONN_TEB0187_REV01!E391,),"---")</f>
        <v>0</v>
      </c>
      <c r="F391" s="59" t="str">
        <f>IFERROR(IF(VLOOKUP($D391&amp;"-"&amp;$E391,IF($C$4="TEB0187_REV01",CALC_CONN_TEB0187_REV01!$F:$I),4,0)="--","---",IF($C$4="TEB0187_REV01",CALC_CONN_TEB0187_REV01!$G391&amp; " --&gt; " &amp;CALC_CONN_TEB0187_REV01!$I391&amp; " --&gt; ")),"---")</f>
        <v>---</v>
      </c>
      <c r="G391" s="59" t="str">
        <f>IFERROR(IF(VLOOKUP($D391&amp;"-"&amp;$E391,IF($C$4="TEB0187_REV01",CALC_CONN_TEB0187_REV01!$F:$H),3,0)="--",VLOOKUP($D391&amp;"-"&amp;$E391,IF($C$4="TEB0187_REV01",CALC_CONN_TEB0187_REV01!$F:$H),2,0),VLOOKUP($D391&amp;"-"&amp;$E391,IF($C$4="TEB0187_REV01",CALC_CONN_TEB0187_REV01!$F:$H),3,0)),"---")</f>
        <v>---</v>
      </c>
      <c r="H391" s="59" t="str">
        <f>IFERROR(VLOOKUP(G391,IF($C$4="TEB0187_REV01",CALC_CONN_TEB0187_REV01!$G:$T),14,0),"---")</f>
        <v>---</v>
      </c>
      <c r="I391" s="59" t="str">
        <f>IFERROR(VLOOKUP($D391&amp;"-"&amp;$E391,IF($C$4="TEB0187_REV01",CALC_CONN_TEB0187_REV01!$F:$K,"???"),6,0),"---")</f>
        <v>---</v>
      </c>
      <c r="J391" s="61" t="str">
        <f>IFERROR(VLOOKUP($D391&amp;"-"&amp;$E391,IF($C$4="TEB0187_REV01",CALC_CONN_TEB0187_REV01!$F:$M,"???"),8,0),"---")</f>
        <v>---</v>
      </c>
      <c r="K391" s="62" t="str">
        <f>IFERROR(VLOOKUP($D391&amp;"-"&amp;$E391,IF($C$4="TEB0187_REV01",CALC_CONN_TEB0187_REV01!$F:$N),9,0),"---")</f>
        <v>---</v>
      </c>
      <c r="L391" s="59" t="str">
        <f>IFERROR(VLOOKUP(K391,B2B!$H$3:$I$2000,2,0),"---")</f>
        <v>---</v>
      </c>
      <c r="M391" s="59" t="str">
        <f>IFERROR(VLOOKUP(L391,IF($M$4="TEI0187_REV01",RAW_m_TEI0187_REV01!$AD:$AH),5,0),"---")</f>
        <v>---</v>
      </c>
      <c r="N391" s="59" t="str">
        <f>IFERROR(VLOOKUP(L391,IF($M$4="TEI0187_REV01",RAW_m_TEI0187_REV01!$AE:$AJ),6,0),"---")</f>
        <v>---</v>
      </c>
      <c r="O391" s="63" t="str">
        <f>IFERROR(VLOOKUP(L391,IF($M$4="TEI0187_REV01",RAW_m_TEI0187_REV01!$AD:$AE),2,0),"---")</f>
        <v>---</v>
      </c>
      <c r="P391" s="59" t="str">
        <f>IFERROR(VLOOKUP(O391,IF($M$4="TEI0187_REV01",RAW_m_TEI0187_REV01!$AJ:$AK),2,0),"---")</f>
        <v>---</v>
      </c>
      <c r="Q391" s="59" t="str">
        <f>IFERROR(VLOOKUP(L391,IF($M$4="TEI0187_REV01",RAW_m_TEI0187_REV01!$AD:$AF),3,0),"---")</f>
        <v>---</v>
      </c>
      <c r="R391" s="59" t="str">
        <f>IFERROR(VLOOKUP(O391,IF($M$4="TEI0187_REV01",RAW_m_TEI0187_REV01!$AE:$AG),3,0),"---")</f>
        <v>---</v>
      </c>
      <c r="S391" s="59" t="str">
        <f t="shared" si="12"/>
        <v>---</v>
      </c>
    </row>
    <row r="392" spans="2:19" ht="15" customHeight="1" x14ac:dyDescent="0.25">
      <c r="B392" s="59">
        <f t="shared" ref="B392:B455" si="13">B391+1</f>
        <v>387</v>
      </c>
      <c r="C392" s="60">
        <f>IFERROR(IF($C$4="TEB0187_REV01",CALC_CONN_TEB0187_REV01!U392,),"---")</f>
        <v>0</v>
      </c>
      <c r="D392" s="59">
        <f>IFERROR(IF($C$4="TEB0187_REV01",CALC_CONN_TEB0187_REV01!D392,),"---")</f>
        <v>0</v>
      </c>
      <c r="E392" s="59">
        <f>IFERROR(IF($C$4="TEB0187_REV01",CALC_CONN_TEB0187_REV01!E392,),"---")</f>
        <v>0</v>
      </c>
      <c r="F392" s="59" t="str">
        <f>IFERROR(IF(VLOOKUP($D392&amp;"-"&amp;$E392,IF($C$4="TEB0187_REV01",CALC_CONN_TEB0187_REV01!$F:$I),4,0)="--","---",IF($C$4="TEB0187_REV01",CALC_CONN_TEB0187_REV01!$G392&amp; " --&gt; " &amp;CALC_CONN_TEB0187_REV01!$I392&amp; " --&gt; ")),"---")</f>
        <v>---</v>
      </c>
      <c r="G392" s="59" t="str">
        <f>IFERROR(IF(VLOOKUP($D392&amp;"-"&amp;$E392,IF($C$4="TEB0187_REV01",CALC_CONN_TEB0187_REV01!$F:$H),3,0)="--",VLOOKUP($D392&amp;"-"&amp;$E392,IF($C$4="TEB0187_REV01",CALC_CONN_TEB0187_REV01!$F:$H),2,0),VLOOKUP($D392&amp;"-"&amp;$E392,IF($C$4="TEB0187_REV01",CALC_CONN_TEB0187_REV01!$F:$H),3,0)),"---")</f>
        <v>---</v>
      </c>
      <c r="H392" s="59" t="str">
        <f>IFERROR(VLOOKUP(G392,IF($C$4="TEB0187_REV01",CALC_CONN_TEB0187_REV01!$G:$T),14,0),"---")</f>
        <v>---</v>
      </c>
      <c r="I392" s="59" t="str">
        <f>IFERROR(VLOOKUP($D392&amp;"-"&amp;$E392,IF($C$4="TEB0187_REV01",CALC_CONN_TEB0187_REV01!$F:$K,"???"),6,0),"---")</f>
        <v>---</v>
      </c>
      <c r="J392" s="61" t="str">
        <f>IFERROR(VLOOKUP($D392&amp;"-"&amp;$E392,IF($C$4="TEB0187_REV01",CALC_CONN_TEB0187_REV01!$F:$M,"???"),8,0),"---")</f>
        <v>---</v>
      </c>
      <c r="K392" s="62" t="str">
        <f>IFERROR(VLOOKUP($D392&amp;"-"&amp;$E392,IF($C$4="TEB0187_REV01",CALC_CONN_TEB0187_REV01!$F:$N),9,0),"---")</f>
        <v>---</v>
      </c>
      <c r="L392" s="59" t="str">
        <f>IFERROR(VLOOKUP(K392,B2B!$H$3:$I$2000,2,0),"---")</f>
        <v>---</v>
      </c>
      <c r="M392" s="59" t="str">
        <f>IFERROR(VLOOKUP(L392,IF($M$4="TEI0187_REV01",RAW_m_TEI0187_REV01!$AD:$AH),5,0),"---")</f>
        <v>---</v>
      </c>
      <c r="N392" s="59" t="str">
        <f>IFERROR(VLOOKUP(L392,IF($M$4="TEI0187_REV01",RAW_m_TEI0187_REV01!$AE:$AJ),6,0),"---")</f>
        <v>---</v>
      </c>
      <c r="O392" s="63" t="str">
        <f>IFERROR(VLOOKUP(L392,IF($M$4="TEI0187_REV01",RAW_m_TEI0187_REV01!$AD:$AE),2,0),"---")</f>
        <v>---</v>
      </c>
      <c r="P392" s="59" t="str">
        <f>IFERROR(VLOOKUP(O392,IF($M$4="TEI0187_REV01",RAW_m_TEI0187_REV01!$AJ:$AK),2,0),"---")</f>
        <v>---</v>
      </c>
      <c r="Q392" s="59" t="str">
        <f>IFERROR(VLOOKUP(L392,IF($M$4="TEI0187_REV01",RAW_m_TEI0187_REV01!$AD:$AF),3,0),"---")</f>
        <v>---</v>
      </c>
      <c r="R392" s="59" t="str">
        <f>IFERROR(VLOOKUP(O392,IF($M$4="TEI0187_REV01",RAW_m_TEI0187_REV01!$AE:$AG),3,0),"---")</f>
        <v>---</v>
      </c>
      <c r="S392" s="59" t="str">
        <f t="shared" ref="S392:S455" si="14">IFERROR(SUBSTITUTE(I392,"mm","")+SUBSTITUTE(R392,"mm",""),"---")</f>
        <v>---</v>
      </c>
    </row>
    <row r="393" spans="2:19" ht="15" customHeight="1" x14ac:dyDescent="0.25">
      <c r="B393" s="59">
        <f t="shared" si="13"/>
        <v>388</v>
      </c>
      <c r="C393" s="60">
        <f>IFERROR(IF($C$4="TEB0187_REV01",CALC_CONN_TEB0187_REV01!U393,),"---")</f>
        <v>0</v>
      </c>
      <c r="D393" s="59">
        <f>IFERROR(IF($C$4="TEB0187_REV01",CALC_CONN_TEB0187_REV01!D393,),"---")</f>
        <v>0</v>
      </c>
      <c r="E393" s="59">
        <f>IFERROR(IF($C$4="TEB0187_REV01",CALC_CONN_TEB0187_REV01!E393,),"---")</f>
        <v>0</v>
      </c>
      <c r="F393" s="59" t="str">
        <f>IFERROR(IF(VLOOKUP($D393&amp;"-"&amp;$E393,IF($C$4="TEB0187_REV01",CALC_CONN_TEB0187_REV01!$F:$I),4,0)="--","---",IF($C$4="TEB0187_REV01",CALC_CONN_TEB0187_REV01!$G393&amp; " --&gt; " &amp;CALC_CONN_TEB0187_REV01!$I393&amp; " --&gt; ")),"---")</f>
        <v>---</v>
      </c>
      <c r="G393" s="59" t="str">
        <f>IFERROR(IF(VLOOKUP($D393&amp;"-"&amp;$E393,IF($C$4="TEB0187_REV01",CALC_CONN_TEB0187_REV01!$F:$H),3,0)="--",VLOOKUP($D393&amp;"-"&amp;$E393,IF($C$4="TEB0187_REV01",CALC_CONN_TEB0187_REV01!$F:$H),2,0),VLOOKUP($D393&amp;"-"&amp;$E393,IF($C$4="TEB0187_REV01",CALC_CONN_TEB0187_REV01!$F:$H),3,0)),"---")</f>
        <v>---</v>
      </c>
      <c r="H393" s="59" t="str">
        <f>IFERROR(VLOOKUP(G393,IF($C$4="TEB0187_REV01",CALC_CONN_TEB0187_REV01!$G:$T),14,0),"---")</f>
        <v>---</v>
      </c>
      <c r="I393" s="59" t="str">
        <f>IFERROR(VLOOKUP($D393&amp;"-"&amp;$E393,IF($C$4="TEB0187_REV01",CALC_CONN_TEB0187_REV01!$F:$K,"???"),6,0),"---")</f>
        <v>---</v>
      </c>
      <c r="J393" s="61" t="str">
        <f>IFERROR(VLOOKUP($D393&amp;"-"&amp;$E393,IF($C$4="TEB0187_REV01",CALC_CONN_TEB0187_REV01!$F:$M,"???"),8,0),"---")</f>
        <v>---</v>
      </c>
      <c r="K393" s="62" t="str">
        <f>IFERROR(VLOOKUP($D393&amp;"-"&amp;$E393,IF($C$4="TEB0187_REV01",CALC_CONN_TEB0187_REV01!$F:$N),9,0),"---")</f>
        <v>---</v>
      </c>
      <c r="L393" s="59" t="str">
        <f>IFERROR(VLOOKUP(K393,B2B!$H$3:$I$2000,2,0),"---")</f>
        <v>---</v>
      </c>
      <c r="M393" s="59" t="str">
        <f>IFERROR(VLOOKUP(L393,IF($M$4="TEI0187_REV01",RAW_m_TEI0187_REV01!$AD:$AH),5,0),"---")</f>
        <v>---</v>
      </c>
      <c r="N393" s="59" t="str">
        <f>IFERROR(VLOOKUP(L393,IF($M$4="TEI0187_REV01",RAW_m_TEI0187_REV01!$AE:$AJ),6,0),"---")</f>
        <v>---</v>
      </c>
      <c r="O393" s="63" t="str">
        <f>IFERROR(VLOOKUP(L393,IF($M$4="TEI0187_REV01",RAW_m_TEI0187_REV01!$AD:$AE),2,0),"---")</f>
        <v>---</v>
      </c>
      <c r="P393" s="59" t="str">
        <f>IFERROR(VLOOKUP(O393,IF($M$4="TEI0187_REV01",RAW_m_TEI0187_REV01!$AJ:$AK),2,0),"---")</f>
        <v>---</v>
      </c>
      <c r="Q393" s="59" t="str">
        <f>IFERROR(VLOOKUP(L393,IF($M$4="TEI0187_REV01",RAW_m_TEI0187_REV01!$AD:$AF),3,0),"---")</f>
        <v>---</v>
      </c>
      <c r="R393" s="59" t="str">
        <f>IFERROR(VLOOKUP(O393,IF($M$4="TEI0187_REV01",RAW_m_TEI0187_REV01!$AE:$AG),3,0),"---")</f>
        <v>---</v>
      </c>
      <c r="S393" s="59" t="str">
        <f t="shared" si="14"/>
        <v>---</v>
      </c>
    </row>
    <row r="394" spans="2:19" ht="15" customHeight="1" x14ac:dyDescent="0.25">
      <c r="B394" s="59">
        <f t="shared" si="13"/>
        <v>389</v>
      </c>
      <c r="C394" s="60">
        <f>IFERROR(IF($C$4="TEB0187_REV01",CALC_CONN_TEB0187_REV01!U394,),"---")</f>
        <v>0</v>
      </c>
      <c r="D394" s="59">
        <f>IFERROR(IF($C$4="TEB0187_REV01",CALC_CONN_TEB0187_REV01!D394,),"---")</f>
        <v>0</v>
      </c>
      <c r="E394" s="59">
        <f>IFERROR(IF($C$4="TEB0187_REV01",CALC_CONN_TEB0187_REV01!E394,),"---")</f>
        <v>0</v>
      </c>
      <c r="F394" s="59" t="str">
        <f>IFERROR(IF(VLOOKUP($D394&amp;"-"&amp;$E394,IF($C$4="TEB0187_REV01",CALC_CONN_TEB0187_REV01!$F:$I),4,0)="--","---",IF($C$4="TEB0187_REV01",CALC_CONN_TEB0187_REV01!$G394&amp; " --&gt; " &amp;CALC_CONN_TEB0187_REV01!$I394&amp; " --&gt; ")),"---")</f>
        <v>---</v>
      </c>
      <c r="G394" s="59" t="str">
        <f>IFERROR(IF(VLOOKUP($D394&amp;"-"&amp;$E394,IF($C$4="TEB0187_REV01",CALC_CONN_TEB0187_REV01!$F:$H),3,0)="--",VLOOKUP($D394&amp;"-"&amp;$E394,IF($C$4="TEB0187_REV01",CALC_CONN_TEB0187_REV01!$F:$H),2,0),VLOOKUP($D394&amp;"-"&amp;$E394,IF($C$4="TEB0187_REV01",CALC_CONN_TEB0187_REV01!$F:$H),3,0)),"---")</f>
        <v>---</v>
      </c>
      <c r="H394" s="59" t="str">
        <f>IFERROR(VLOOKUP(G394,IF($C$4="TEB0187_REV01",CALC_CONN_TEB0187_REV01!$G:$T),14,0),"---")</f>
        <v>---</v>
      </c>
      <c r="I394" s="59" t="str">
        <f>IFERROR(VLOOKUP($D394&amp;"-"&amp;$E394,IF($C$4="TEB0187_REV01",CALC_CONN_TEB0187_REV01!$F:$K,"???"),6,0),"---")</f>
        <v>---</v>
      </c>
      <c r="J394" s="61" t="str">
        <f>IFERROR(VLOOKUP($D394&amp;"-"&amp;$E394,IF($C$4="TEB0187_REV01",CALC_CONN_TEB0187_REV01!$F:$M,"???"),8,0),"---")</f>
        <v>---</v>
      </c>
      <c r="K394" s="62" t="str">
        <f>IFERROR(VLOOKUP($D394&amp;"-"&amp;$E394,IF($C$4="TEB0187_REV01",CALC_CONN_TEB0187_REV01!$F:$N),9,0),"---")</f>
        <v>---</v>
      </c>
      <c r="L394" s="59" t="str">
        <f>IFERROR(VLOOKUP(K394,B2B!$H$3:$I$2000,2,0),"---")</f>
        <v>---</v>
      </c>
      <c r="M394" s="59" t="str">
        <f>IFERROR(VLOOKUP(L394,IF($M$4="TEI0187_REV01",RAW_m_TEI0187_REV01!$AD:$AH),5,0),"---")</f>
        <v>---</v>
      </c>
      <c r="N394" s="59" t="str">
        <f>IFERROR(VLOOKUP(L394,IF($M$4="TEI0187_REV01",RAW_m_TEI0187_REV01!$AE:$AJ),6,0),"---")</f>
        <v>---</v>
      </c>
      <c r="O394" s="63" t="str">
        <f>IFERROR(VLOOKUP(L394,IF($M$4="TEI0187_REV01",RAW_m_TEI0187_REV01!$AD:$AE),2,0),"---")</f>
        <v>---</v>
      </c>
      <c r="P394" s="59" t="str">
        <f>IFERROR(VLOOKUP(O394,IF($M$4="TEI0187_REV01",RAW_m_TEI0187_REV01!$AJ:$AK),2,0),"---")</f>
        <v>---</v>
      </c>
      <c r="Q394" s="59" t="str">
        <f>IFERROR(VLOOKUP(L394,IF($M$4="TEI0187_REV01",RAW_m_TEI0187_REV01!$AD:$AF),3,0),"---")</f>
        <v>---</v>
      </c>
      <c r="R394" s="59" t="str">
        <f>IFERROR(VLOOKUP(O394,IF($M$4="TEI0187_REV01",RAW_m_TEI0187_REV01!$AE:$AG),3,0),"---")</f>
        <v>---</v>
      </c>
      <c r="S394" s="59" t="str">
        <f t="shared" si="14"/>
        <v>---</v>
      </c>
    </row>
    <row r="395" spans="2:19" ht="15" customHeight="1" x14ac:dyDescent="0.25">
      <c r="B395" s="59">
        <f t="shared" si="13"/>
        <v>390</v>
      </c>
      <c r="C395" s="60">
        <f>IFERROR(IF($C$4="TEB0187_REV01",CALC_CONN_TEB0187_REV01!U395,),"---")</f>
        <v>0</v>
      </c>
      <c r="D395" s="59">
        <f>IFERROR(IF($C$4="TEB0187_REV01",CALC_CONN_TEB0187_REV01!D395,),"---")</f>
        <v>0</v>
      </c>
      <c r="E395" s="59">
        <f>IFERROR(IF($C$4="TEB0187_REV01",CALC_CONN_TEB0187_REV01!E395,),"---")</f>
        <v>0</v>
      </c>
      <c r="F395" s="59" t="str">
        <f>IFERROR(IF(VLOOKUP($D395&amp;"-"&amp;$E395,IF($C$4="TEB0187_REV01",CALC_CONN_TEB0187_REV01!$F:$I),4,0)="--","---",IF($C$4="TEB0187_REV01",CALC_CONN_TEB0187_REV01!$G395&amp; " --&gt; " &amp;CALC_CONN_TEB0187_REV01!$I395&amp; " --&gt; ")),"---")</f>
        <v>---</v>
      </c>
      <c r="G395" s="59" t="str">
        <f>IFERROR(IF(VLOOKUP($D395&amp;"-"&amp;$E395,IF($C$4="TEB0187_REV01",CALC_CONN_TEB0187_REV01!$F:$H),3,0)="--",VLOOKUP($D395&amp;"-"&amp;$E395,IF($C$4="TEB0187_REV01",CALC_CONN_TEB0187_REV01!$F:$H),2,0),VLOOKUP($D395&amp;"-"&amp;$E395,IF($C$4="TEB0187_REV01",CALC_CONN_TEB0187_REV01!$F:$H),3,0)),"---")</f>
        <v>---</v>
      </c>
      <c r="H395" s="59" t="str">
        <f>IFERROR(VLOOKUP(G395,IF($C$4="TEB0187_REV01",CALC_CONN_TEB0187_REV01!$G:$T),14,0),"---")</f>
        <v>---</v>
      </c>
      <c r="I395" s="59" t="str">
        <f>IFERROR(VLOOKUP($D395&amp;"-"&amp;$E395,IF($C$4="TEB0187_REV01",CALC_CONN_TEB0187_REV01!$F:$K,"???"),6,0),"---")</f>
        <v>---</v>
      </c>
      <c r="J395" s="61" t="str">
        <f>IFERROR(VLOOKUP($D395&amp;"-"&amp;$E395,IF($C$4="TEB0187_REV01",CALC_CONN_TEB0187_REV01!$F:$M,"???"),8,0),"---")</f>
        <v>---</v>
      </c>
      <c r="K395" s="62" t="str">
        <f>IFERROR(VLOOKUP($D395&amp;"-"&amp;$E395,IF($C$4="TEB0187_REV01",CALC_CONN_TEB0187_REV01!$F:$N),9,0),"---")</f>
        <v>---</v>
      </c>
      <c r="L395" s="59" t="str">
        <f>IFERROR(VLOOKUP(K395,B2B!$H$3:$I$2000,2,0),"---")</f>
        <v>---</v>
      </c>
      <c r="M395" s="59" t="str">
        <f>IFERROR(VLOOKUP(L395,IF($M$4="TEI0187_REV01",RAW_m_TEI0187_REV01!$AD:$AH),5,0),"---")</f>
        <v>---</v>
      </c>
      <c r="N395" s="59" t="str">
        <f>IFERROR(VLOOKUP(L395,IF($M$4="TEI0187_REV01",RAW_m_TEI0187_REV01!$AE:$AJ),6,0),"---")</f>
        <v>---</v>
      </c>
      <c r="O395" s="63" t="str">
        <f>IFERROR(VLOOKUP(L395,IF($M$4="TEI0187_REV01",RAW_m_TEI0187_REV01!$AD:$AE),2,0),"---")</f>
        <v>---</v>
      </c>
      <c r="P395" s="59" t="str">
        <f>IFERROR(VLOOKUP(O395,IF($M$4="TEI0187_REV01",RAW_m_TEI0187_REV01!$AJ:$AK),2,0),"---")</f>
        <v>---</v>
      </c>
      <c r="Q395" s="59" t="str">
        <f>IFERROR(VLOOKUP(L395,IF($M$4="TEI0187_REV01",RAW_m_TEI0187_REV01!$AD:$AF),3,0),"---")</f>
        <v>---</v>
      </c>
      <c r="R395" s="59" t="str">
        <f>IFERROR(VLOOKUP(O395,IF($M$4="TEI0187_REV01",RAW_m_TEI0187_REV01!$AE:$AG),3,0),"---")</f>
        <v>---</v>
      </c>
      <c r="S395" s="59" t="str">
        <f t="shared" si="14"/>
        <v>---</v>
      </c>
    </row>
    <row r="396" spans="2:19" ht="15" customHeight="1" x14ac:dyDescent="0.25">
      <c r="B396" s="59">
        <f t="shared" si="13"/>
        <v>391</v>
      </c>
      <c r="C396" s="60">
        <f>IFERROR(IF($C$4="TEB0187_REV01",CALC_CONN_TEB0187_REV01!U396,),"---")</f>
        <v>0</v>
      </c>
      <c r="D396" s="59">
        <f>IFERROR(IF($C$4="TEB0187_REV01",CALC_CONN_TEB0187_REV01!D396,),"---")</f>
        <v>0</v>
      </c>
      <c r="E396" s="59">
        <f>IFERROR(IF($C$4="TEB0187_REV01",CALC_CONN_TEB0187_REV01!E396,),"---")</f>
        <v>0</v>
      </c>
      <c r="F396" s="59" t="str">
        <f>IFERROR(IF(VLOOKUP($D396&amp;"-"&amp;$E396,IF($C$4="TEB0187_REV01",CALC_CONN_TEB0187_REV01!$F:$I),4,0)="--","---",IF($C$4="TEB0187_REV01",CALC_CONN_TEB0187_REV01!$G396&amp; " --&gt; " &amp;CALC_CONN_TEB0187_REV01!$I396&amp; " --&gt; ")),"---")</f>
        <v>---</v>
      </c>
      <c r="G396" s="59" t="str">
        <f>IFERROR(IF(VLOOKUP($D396&amp;"-"&amp;$E396,IF($C$4="TEB0187_REV01",CALC_CONN_TEB0187_REV01!$F:$H),3,0)="--",VLOOKUP($D396&amp;"-"&amp;$E396,IF($C$4="TEB0187_REV01",CALC_CONN_TEB0187_REV01!$F:$H),2,0),VLOOKUP($D396&amp;"-"&amp;$E396,IF($C$4="TEB0187_REV01",CALC_CONN_TEB0187_REV01!$F:$H),3,0)),"---")</f>
        <v>---</v>
      </c>
      <c r="H396" s="59" t="str">
        <f>IFERROR(VLOOKUP(G396,IF($C$4="TEB0187_REV01",CALC_CONN_TEB0187_REV01!$G:$T),14,0),"---")</f>
        <v>---</v>
      </c>
      <c r="I396" s="59" t="str">
        <f>IFERROR(VLOOKUP($D396&amp;"-"&amp;$E396,IF($C$4="TEB0187_REV01",CALC_CONN_TEB0187_REV01!$F:$K,"???"),6,0),"---")</f>
        <v>---</v>
      </c>
      <c r="J396" s="61" t="str">
        <f>IFERROR(VLOOKUP($D396&amp;"-"&amp;$E396,IF($C$4="TEB0187_REV01",CALC_CONN_TEB0187_REV01!$F:$M,"???"),8,0),"---")</f>
        <v>---</v>
      </c>
      <c r="K396" s="62" t="str">
        <f>IFERROR(VLOOKUP($D396&amp;"-"&amp;$E396,IF($C$4="TEB0187_REV01",CALC_CONN_TEB0187_REV01!$F:$N),9,0),"---")</f>
        <v>---</v>
      </c>
      <c r="L396" s="59" t="str">
        <f>IFERROR(VLOOKUP(K396,B2B!$H$3:$I$2000,2,0),"---")</f>
        <v>---</v>
      </c>
      <c r="M396" s="59" t="str">
        <f>IFERROR(VLOOKUP(L396,IF($M$4="TEI0187_REV01",RAW_m_TEI0187_REV01!$AD:$AH),5,0),"---")</f>
        <v>---</v>
      </c>
      <c r="N396" s="59" t="str">
        <f>IFERROR(VLOOKUP(L396,IF($M$4="TEI0187_REV01",RAW_m_TEI0187_REV01!$AE:$AJ),6,0),"---")</f>
        <v>---</v>
      </c>
      <c r="O396" s="63" t="str">
        <f>IFERROR(VLOOKUP(L396,IF($M$4="TEI0187_REV01",RAW_m_TEI0187_REV01!$AD:$AE),2,0),"---")</f>
        <v>---</v>
      </c>
      <c r="P396" s="59" t="str">
        <f>IFERROR(VLOOKUP(O396,IF($M$4="TEI0187_REV01",RAW_m_TEI0187_REV01!$AJ:$AK),2,0),"---")</f>
        <v>---</v>
      </c>
      <c r="Q396" s="59" t="str">
        <f>IFERROR(VLOOKUP(L396,IF($M$4="TEI0187_REV01",RAW_m_TEI0187_REV01!$AD:$AF),3,0),"---")</f>
        <v>---</v>
      </c>
      <c r="R396" s="59" t="str">
        <f>IFERROR(VLOOKUP(O396,IF($M$4="TEI0187_REV01",RAW_m_TEI0187_REV01!$AE:$AG),3,0),"---")</f>
        <v>---</v>
      </c>
      <c r="S396" s="59" t="str">
        <f t="shared" si="14"/>
        <v>---</v>
      </c>
    </row>
    <row r="397" spans="2:19" ht="15" customHeight="1" x14ac:dyDescent="0.25">
      <c r="B397" s="59">
        <f t="shared" si="13"/>
        <v>392</v>
      </c>
      <c r="C397" s="60">
        <f>IFERROR(IF($C$4="TEB0187_REV01",CALC_CONN_TEB0187_REV01!U397,),"---")</f>
        <v>0</v>
      </c>
      <c r="D397" s="59">
        <f>IFERROR(IF($C$4="TEB0187_REV01",CALC_CONN_TEB0187_REV01!D397,),"---")</f>
        <v>0</v>
      </c>
      <c r="E397" s="59">
        <f>IFERROR(IF($C$4="TEB0187_REV01",CALC_CONN_TEB0187_REV01!E397,),"---")</f>
        <v>0</v>
      </c>
      <c r="F397" s="59" t="str">
        <f>IFERROR(IF(VLOOKUP($D397&amp;"-"&amp;$E397,IF($C$4="TEB0187_REV01",CALC_CONN_TEB0187_REV01!$F:$I),4,0)="--","---",IF($C$4="TEB0187_REV01",CALC_CONN_TEB0187_REV01!$G397&amp; " --&gt; " &amp;CALC_CONN_TEB0187_REV01!$I397&amp; " --&gt; ")),"---")</f>
        <v>---</v>
      </c>
      <c r="G397" s="59" t="str">
        <f>IFERROR(IF(VLOOKUP($D397&amp;"-"&amp;$E397,IF($C$4="TEB0187_REV01",CALC_CONN_TEB0187_REV01!$F:$H),3,0)="--",VLOOKUP($D397&amp;"-"&amp;$E397,IF($C$4="TEB0187_REV01",CALC_CONN_TEB0187_REV01!$F:$H),2,0),VLOOKUP($D397&amp;"-"&amp;$E397,IF($C$4="TEB0187_REV01",CALC_CONN_TEB0187_REV01!$F:$H),3,0)),"---")</f>
        <v>---</v>
      </c>
      <c r="H397" s="59" t="str">
        <f>IFERROR(VLOOKUP(G397,IF($C$4="TEB0187_REV01",CALC_CONN_TEB0187_REV01!$G:$T),14,0),"---")</f>
        <v>---</v>
      </c>
      <c r="I397" s="59" t="str">
        <f>IFERROR(VLOOKUP($D397&amp;"-"&amp;$E397,IF($C$4="TEB0187_REV01",CALC_CONN_TEB0187_REV01!$F:$K,"???"),6,0),"---")</f>
        <v>---</v>
      </c>
      <c r="J397" s="61" t="str">
        <f>IFERROR(VLOOKUP($D397&amp;"-"&amp;$E397,IF($C$4="TEB0187_REV01",CALC_CONN_TEB0187_REV01!$F:$M,"???"),8,0),"---")</f>
        <v>---</v>
      </c>
      <c r="K397" s="62" t="str">
        <f>IFERROR(VLOOKUP($D397&amp;"-"&amp;$E397,IF($C$4="TEB0187_REV01",CALC_CONN_TEB0187_REV01!$F:$N),9,0),"---")</f>
        <v>---</v>
      </c>
      <c r="L397" s="59" t="str">
        <f>IFERROR(VLOOKUP(K397,B2B!$H$3:$I$2000,2,0),"---")</f>
        <v>---</v>
      </c>
      <c r="M397" s="59" t="str">
        <f>IFERROR(VLOOKUP(L397,IF($M$4="TEI0187_REV01",RAW_m_TEI0187_REV01!$AD:$AH),5,0),"---")</f>
        <v>---</v>
      </c>
      <c r="N397" s="59" t="str">
        <f>IFERROR(VLOOKUP(L397,IF($M$4="TEI0187_REV01",RAW_m_TEI0187_REV01!$AE:$AJ),6,0),"---")</f>
        <v>---</v>
      </c>
      <c r="O397" s="63" t="str">
        <f>IFERROR(VLOOKUP(L397,IF($M$4="TEI0187_REV01",RAW_m_TEI0187_REV01!$AD:$AE),2,0),"---")</f>
        <v>---</v>
      </c>
      <c r="P397" s="59" t="str">
        <f>IFERROR(VLOOKUP(O397,IF($M$4="TEI0187_REV01",RAW_m_TEI0187_REV01!$AJ:$AK),2,0),"---")</f>
        <v>---</v>
      </c>
      <c r="Q397" s="59" t="str">
        <f>IFERROR(VLOOKUP(L397,IF($M$4="TEI0187_REV01",RAW_m_TEI0187_REV01!$AD:$AF),3,0),"---")</f>
        <v>---</v>
      </c>
      <c r="R397" s="59" t="str">
        <f>IFERROR(VLOOKUP(O397,IF($M$4="TEI0187_REV01",RAW_m_TEI0187_REV01!$AE:$AG),3,0),"---")</f>
        <v>---</v>
      </c>
      <c r="S397" s="59" t="str">
        <f t="shared" si="14"/>
        <v>---</v>
      </c>
    </row>
    <row r="398" spans="2:19" ht="15" customHeight="1" x14ac:dyDescent="0.25">
      <c r="B398" s="59">
        <f t="shared" si="13"/>
        <v>393</v>
      </c>
      <c r="C398" s="60">
        <f>IFERROR(IF($C$4="TEB0187_REV01",CALC_CONN_TEB0187_REV01!U398,),"---")</f>
        <v>0</v>
      </c>
      <c r="D398" s="59">
        <f>IFERROR(IF($C$4="TEB0187_REV01",CALC_CONN_TEB0187_REV01!D398,),"---")</f>
        <v>0</v>
      </c>
      <c r="E398" s="59">
        <f>IFERROR(IF($C$4="TEB0187_REV01",CALC_CONN_TEB0187_REV01!E398,),"---")</f>
        <v>0</v>
      </c>
      <c r="F398" s="59" t="str">
        <f>IFERROR(IF(VLOOKUP($D398&amp;"-"&amp;$E398,IF($C$4="TEB0187_REV01",CALC_CONN_TEB0187_REV01!$F:$I),4,0)="--","---",IF($C$4="TEB0187_REV01",CALC_CONN_TEB0187_REV01!$G398&amp; " --&gt; " &amp;CALC_CONN_TEB0187_REV01!$I398&amp; " --&gt; ")),"---")</f>
        <v>---</v>
      </c>
      <c r="G398" s="59" t="str">
        <f>IFERROR(IF(VLOOKUP($D398&amp;"-"&amp;$E398,IF($C$4="TEB0187_REV01",CALC_CONN_TEB0187_REV01!$F:$H),3,0)="--",VLOOKUP($D398&amp;"-"&amp;$E398,IF($C$4="TEB0187_REV01",CALC_CONN_TEB0187_REV01!$F:$H),2,0),VLOOKUP($D398&amp;"-"&amp;$E398,IF($C$4="TEB0187_REV01",CALC_CONN_TEB0187_REV01!$F:$H),3,0)),"---")</f>
        <v>---</v>
      </c>
      <c r="H398" s="59" t="str">
        <f>IFERROR(VLOOKUP(G398,IF($C$4="TEB0187_REV01",CALC_CONN_TEB0187_REV01!$G:$T),14,0),"---")</f>
        <v>---</v>
      </c>
      <c r="I398" s="59" t="str">
        <f>IFERROR(VLOOKUP($D398&amp;"-"&amp;$E398,IF($C$4="TEB0187_REV01",CALC_CONN_TEB0187_REV01!$F:$K,"???"),6,0),"---")</f>
        <v>---</v>
      </c>
      <c r="J398" s="61" t="str">
        <f>IFERROR(VLOOKUP($D398&amp;"-"&amp;$E398,IF($C$4="TEB0187_REV01",CALC_CONN_TEB0187_REV01!$F:$M,"???"),8,0),"---")</f>
        <v>---</v>
      </c>
      <c r="K398" s="62" t="str">
        <f>IFERROR(VLOOKUP($D398&amp;"-"&amp;$E398,IF($C$4="TEB0187_REV01",CALC_CONN_TEB0187_REV01!$F:$N),9,0),"---")</f>
        <v>---</v>
      </c>
      <c r="L398" s="59" t="str">
        <f>IFERROR(VLOOKUP(K398,B2B!$H$3:$I$2000,2,0),"---")</f>
        <v>---</v>
      </c>
      <c r="M398" s="59" t="str">
        <f>IFERROR(VLOOKUP(L398,IF($M$4="TEI0187_REV01",RAW_m_TEI0187_REV01!$AD:$AH),5,0),"---")</f>
        <v>---</v>
      </c>
      <c r="N398" s="59" t="str">
        <f>IFERROR(VLOOKUP(L398,IF($M$4="TEI0187_REV01",RAW_m_TEI0187_REV01!$AE:$AJ),6,0),"---")</f>
        <v>---</v>
      </c>
      <c r="O398" s="63" t="str">
        <f>IFERROR(VLOOKUP(L398,IF($M$4="TEI0187_REV01",RAW_m_TEI0187_REV01!$AD:$AE),2,0),"---")</f>
        <v>---</v>
      </c>
      <c r="P398" s="59" t="str">
        <f>IFERROR(VLOOKUP(O398,IF($M$4="TEI0187_REV01",RAW_m_TEI0187_REV01!$AJ:$AK),2,0),"---")</f>
        <v>---</v>
      </c>
      <c r="Q398" s="59" t="str">
        <f>IFERROR(VLOOKUP(L398,IF($M$4="TEI0187_REV01",RAW_m_TEI0187_REV01!$AD:$AF),3,0),"---")</f>
        <v>---</v>
      </c>
      <c r="R398" s="59" t="str">
        <f>IFERROR(VLOOKUP(O398,IF($M$4="TEI0187_REV01",RAW_m_TEI0187_REV01!$AE:$AG),3,0),"---")</f>
        <v>---</v>
      </c>
      <c r="S398" s="59" t="str">
        <f t="shared" si="14"/>
        <v>---</v>
      </c>
    </row>
    <row r="399" spans="2:19" ht="15" customHeight="1" x14ac:dyDescent="0.25">
      <c r="B399" s="59">
        <f t="shared" si="13"/>
        <v>394</v>
      </c>
      <c r="C399" s="60">
        <f>IFERROR(IF($C$4="TEB0187_REV01",CALC_CONN_TEB0187_REV01!U399,),"---")</f>
        <v>0</v>
      </c>
      <c r="D399" s="59">
        <f>IFERROR(IF($C$4="TEB0187_REV01",CALC_CONN_TEB0187_REV01!D399,),"---")</f>
        <v>0</v>
      </c>
      <c r="E399" s="59">
        <f>IFERROR(IF($C$4="TEB0187_REV01",CALC_CONN_TEB0187_REV01!E399,),"---")</f>
        <v>0</v>
      </c>
      <c r="F399" s="59" t="str">
        <f>IFERROR(IF(VLOOKUP($D399&amp;"-"&amp;$E399,IF($C$4="TEB0187_REV01",CALC_CONN_TEB0187_REV01!$F:$I),4,0)="--","---",IF($C$4="TEB0187_REV01",CALC_CONN_TEB0187_REV01!$G399&amp; " --&gt; " &amp;CALC_CONN_TEB0187_REV01!$I399&amp; " --&gt; ")),"---")</f>
        <v>---</v>
      </c>
      <c r="G399" s="59" t="str">
        <f>IFERROR(IF(VLOOKUP($D399&amp;"-"&amp;$E399,IF($C$4="TEB0187_REV01",CALC_CONN_TEB0187_REV01!$F:$H),3,0)="--",VLOOKUP($D399&amp;"-"&amp;$E399,IF($C$4="TEB0187_REV01",CALC_CONN_TEB0187_REV01!$F:$H),2,0),VLOOKUP($D399&amp;"-"&amp;$E399,IF($C$4="TEB0187_REV01",CALC_CONN_TEB0187_REV01!$F:$H),3,0)),"---")</f>
        <v>---</v>
      </c>
      <c r="H399" s="59" t="str">
        <f>IFERROR(VLOOKUP(G399,IF($C$4="TEB0187_REV01",CALC_CONN_TEB0187_REV01!$G:$T),14,0),"---")</f>
        <v>---</v>
      </c>
      <c r="I399" s="59" t="str">
        <f>IFERROR(VLOOKUP($D399&amp;"-"&amp;$E399,IF($C$4="TEB0187_REV01",CALC_CONN_TEB0187_REV01!$F:$K,"???"),6,0),"---")</f>
        <v>---</v>
      </c>
      <c r="J399" s="61" t="str">
        <f>IFERROR(VLOOKUP($D399&amp;"-"&amp;$E399,IF($C$4="TEB0187_REV01",CALC_CONN_TEB0187_REV01!$F:$M,"???"),8,0),"---")</f>
        <v>---</v>
      </c>
      <c r="K399" s="62" t="str">
        <f>IFERROR(VLOOKUP($D399&amp;"-"&amp;$E399,IF($C$4="TEB0187_REV01",CALC_CONN_TEB0187_REV01!$F:$N),9,0),"---")</f>
        <v>---</v>
      </c>
      <c r="L399" s="59" t="str">
        <f>IFERROR(VLOOKUP(K399,B2B!$H$3:$I$2000,2,0),"---")</f>
        <v>---</v>
      </c>
      <c r="M399" s="59" t="str">
        <f>IFERROR(VLOOKUP(L399,IF($M$4="TEI0187_REV01",RAW_m_TEI0187_REV01!$AD:$AH),5,0),"---")</f>
        <v>---</v>
      </c>
      <c r="N399" s="59" t="str">
        <f>IFERROR(VLOOKUP(L399,IF($M$4="TEI0187_REV01",RAW_m_TEI0187_REV01!$AE:$AJ),6,0),"---")</f>
        <v>---</v>
      </c>
      <c r="O399" s="63" t="str">
        <f>IFERROR(VLOOKUP(L399,IF($M$4="TEI0187_REV01",RAW_m_TEI0187_REV01!$AD:$AE),2,0),"---")</f>
        <v>---</v>
      </c>
      <c r="P399" s="59" t="str">
        <f>IFERROR(VLOOKUP(O399,IF($M$4="TEI0187_REV01",RAW_m_TEI0187_REV01!$AJ:$AK),2,0),"---")</f>
        <v>---</v>
      </c>
      <c r="Q399" s="59" t="str">
        <f>IFERROR(VLOOKUP(L399,IF($M$4="TEI0187_REV01",RAW_m_TEI0187_REV01!$AD:$AF),3,0),"---")</f>
        <v>---</v>
      </c>
      <c r="R399" s="59" t="str">
        <f>IFERROR(VLOOKUP(O399,IF($M$4="TEI0187_REV01",RAW_m_TEI0187_REV01!$AE:$AG),3,0),"---")</f>
        <v>---</v>
      </c>
      <c r="S399" s="59" t="str">
        <f t="shared" si="14"/>
        <v>---</v>
      </c>
    </row>
    <row r="400" spans="2:19" ht="15" customHeight="1" x14ac:dyDescent="0.25">
      <c r="B400" s="59">
        <f t="shared" si="13"/>
        <v>395</v>
      </c>
      <c r="C400" s="60">
        <f>IFERROR(IF($C$4="TEB0187_REV01",CALC_CONN_TEB0187_REV01!U400,),"---")</f>
        <v>0</v>
      </c>
      <c r="D400" s="59">
        <f>IFERROR(IF($C$4="TEB0187_REV01",CALC_CONN_TEB0187_REV01!D400,),"---")</f>
        <v>0</v>
      </c>
      <c r="E400" s="59">
        <f>IFERROR(IF($C$4="TEB0187_REV01",CALC_CONN_TEB0187_REV01!E400,),"---")</f>
        <v>0</v>
      </c>
      <c r="F400" s="59" t="str">
        <f>IFERROR(IF(VLOOKUP($D400&amp;"-"&amp;$E400,IF($C$4="TEB0187_REV01",CALC_CONN_TEB0187_REV01!$F:$I),4,0)="--","---",IF($C$4="TEB0187_REV01",CALC_CONN_TEB0187_REV01!$G400&amp; " --&gt; " &amp;CALC_CONN_TEB0187_REV01!$I400&amp; " --&gt; ")),"---")</f>
        <v>---</v>
      </c>
      <c r="G400" s="59" t="str">
        <f>IFERROR(IF(VLOOKUP($D400&amp;"-"&amp;$E400,IF($C$4="TEB0187_REV01",CALC_CONN_TEB0187_REV01!$F:$H),3,0)="--",VLOOKUP($D400&amp;"-"&amp;$E400,IF($C$4="TEB0187_REV01",CALC_CONN_TEB0187_REV01!$F:$H),2,0),VLOOKUP($D400&amp;"-"&amp;$E400,IF($C$4="TEB0187_REV01",CALC_CONN_TEB0187_REV01!$F:$H),3,0)),"---")</f>
        <v>---</v>
      </c>
      <c r="H400" s="59" t="str">
        <f>IFERROR(VLOOKUP(G400,IF($C$4="TEB0187_REV01",CALC_CONN_TEB0187_REV01!$G:$T),14,0),"---")</f>
        <v>---</v>
      </c>
      <c r="I400" s="59" t="str">
        <f>IFERROR(VLOOKUP($D400&amp;"-"&amp;$E400,IF($C$4="TEB0187_REV01",CALC_CONN_TEB0187_REV01!$F:$K,"???"),6,0),"---")</f>
        <v>---</v>
      </c>
      <c r="J400" s="61" t="str">
        <f>IFERROR(VLOOKUP($D400&amp;"-"&amp;$E400,IF($C$4="TEB0187_REV01",CALC_CONN_TEB0187_REV01!$F:$M,"???"),8,0),"---")</f>
        <v>---</v>
      </c>
      <c r="K400" s="62" t="str">
        <f>IFERROR(VLOOKUP($D400&amp;"-"&amp;$E400,IF($C$4="TEB0187_REV01",CALC_CONN_TEB0187_REV01!$F:$N),9,0),"---")</f>
        <v>---</v>
      </c>
      <c r="L400" s="59" t="str">
        <f>IFERROR(VLOOKUP(K400,B2B!$H$3:$I$2000,2,0),"---")</f>
        <v>---</v>
      </c>
      <c r="M400" s="59" t="str">
        <f>IFERROR(VLOOKUP(L400,IF($M$4="TEI0187_REV01",RAW_m_TEI0187_REV01!$AD:$AH),5,0),"---")</f>
        <v>---</v>
      </c>
      <c r="N400" s="59" t="str">
        <f>IFERROR(VLOOKUP(L400,IF($M$4="TEI0187_REV01",RAW_m_TEI0187_REV01!$AE:$AJ),6,0),"---")</f>
        <v>---</v>
      </c>
      <c r="O400" s="63" t="str">
        <f>IFERROR(VLOOKUP(L400,IF($M$4="TEI0187_REV01",RAW_m_TEI0187_REV01!$AD:$AE),2,0),"---")</f>
        <v>---</v>
      </c>
      <c r="P400" s="59" t="str">
        <f>IFERROR(VLOOKUP(O400,IF($M$4="TEI0187_REV01",RAW_m_TEI0187_REV01!$AJ:$AK),2,0),"---")</f>
        <v>---</v>
      </c>
      <c r="Q400" s="59" t="str">
        <f>IFERROR(VLOOKUP(L400,IF($M$4="TEI0187_REV01",RAW_m_TEI0187_REV01!$AD:$AF),3,0),"---")</f>
        <v>---</v>
      </c>
      <c r="R400" s="59" t="str">
        <f>IFERROR(VLOOKUP(O400,IF($M$4="TEI0187_REV01",RAW_m_TEI0187_REV01!$AE:$AG),3,0),"---")</f>
        <v>---</v>
      </c>
      <c r="S400" s="59" t="str">
        <f t="shared" si="14"/>
        <v>---</v>
      </c>
    </row>
    <row r="401" spans="2:19" ht="15" customHeight="1" x14ac:dyDescent="0.25">
      <c r="B401" s="59">
        <f t="shared" si="13"/>
        <v>396</v>
      </c>
      <c r="C401" s="60">
        <f>IFERROR(IF($C$4="TEB0187_REV01",CALC_CONN_TEB0187_REV01!U401,),"---")</f>
        <v>0</v>
      </c>
      <c r="D401" s="59">
        <f>IFERROR(IF($C$4="TEB0187_REV01",CALC_CONN_TEB0187_REV01!D401,),"---")</f>
        <v>0</v>
      </c>
      <c r="E401" s="59">
        <f>IFERROR(IF($C$4="TEB0187_REV01",CALC_CONN_TEB0187_REV01!E401,),"---")</f>
        <v>0</v>
      </c>
      <c r="F401" s="59" t="str">
        <f>IFERROR(IF(VLOOKUP($D401&amp;"-"&amp;$E401,IF($C$4="TEB0187_REV01",CALC_CONN_TEB0187_REV01!$F:$I),4,0)="--","---",IF($C$4="TEB0187_REV01",CALC_CONN_TEB0187_REV01!$G401&amp; " --&gt; " &amp;CALC_CONN_TEB0187_REV01!$I401&amp; " --&gt; ")),"---")</f>
        <v>---</v>
      </c>
      <c r="G401" s="59" t="str">
        <f>IFERROR(IF(VLOOKUP($D401&amp;"-"&amp;$E401,IF($C$4="TEB0187_REV01",CALC_CONN_TEB0187_REV01!$F:$H),3,0)="--",VLOOKUP($D401&amp;"-"&amp;$E401,IF($C$4="TEB0187_REV01",CALC_CONN_TEB0187_REV01!$F:$H),2,0),VLOOKUP($D401&amp;"-"&amp;$E401,IF($C$4="TEB0187_REV01",CALC_CONN_TEB0187_REV01!$F:$H),3,0)),"---")</f>
        <v>---</v>
      </c>
      <c r="H401" s="59" t="str">
        <f>IFERROR(VLOOKUP(G401,IF($C$4="TEB0187_REV01",CALC_CONN_TEB0187_REV01!$G:$T),14,0),"---")</f>
        <v>---</v>
      </c>
      <c r="I401" s="59" t="str">
        <f>IFERROR(VLOOKUP($D401&amp;"-"&amp;$E401,IF($C$4="TEB0187_REV01",CALC_CONN_TEB0187_REV01!$F:$K,"???"),6,0),"---")</f>
        <v>---</v>
      </c>
      <c r="J401" s="61" t="str">
        <f>IFERROR(VLOOKUP($D401&amp;"-"&amp;$E401,IF($C$4="TEB0187_REV01",CALC_CONN_TEB0187_REV01!$F:$M,"???"),8,0),"---")</f>
        <v>---</v>
      </c>
      <c r="K401" s="62" t="str">
        <f>IFERROR(VLOOKUP($D401&amp;"-"&amp;$E401,IF($C$4="TEB0187_REV01",CALC_CONN_TEB0187_REV01!$F:$N),9,0),"---")</f>
        <v>---</v>
      </c>
      <c r="L401" s="59" t="str">
        <f>IFERROR(VLOOKUP(K401,B2B!$H$3:$I$2000,2,0),"---")</f>
        <v>---</v>
      </c>
      <c r="M401" s="59" t="str">
        <f>IFERROR(VLOOKUP(L401,IF($M$4="TEI0187_REV01",RAW_m_TEI0187_REV01!$AD:$AH),5,0),"---")</f>
        <v>---</v>
      </c>
      <c r="N401" s="59" t="str">
        <f>IFERROR(VLOOKUP(L401,IF($M$4="TEI0187_REV01",RAW_m_TEI0187_REV01!$AE:$AJ),6,0),"---")</f>
        <v>---</v>
      </c>
      <c r="O401" s="63" t="str">
        <f>IFERROR(VLOOKUP(L401,IF($M$4="TEI0187_REV01",RAW_m_TEI0187_REV01!$AD:$AE),2,0),"---")</f>
        <v>---</v>
      </c>
      <c r="P401" s="59" t="str">
        <f>IFERROR(VLOOKUP(O401,IF($M$4="TEI0187_REV01",RAW_m_TEI0187_REV01!$AJ:$AK),2,0),"---")</f>
        <v>---</v>
      </c>
      <c r="Q401" s="59" t="str">
        <f>IFERROR(VLOOKUP(L401,IF($M$4="TEI0187_REV01",RAW_m_TEI0187_REV01!$AD:$AF),3,0),"---")</f>
        <v>---</v>
      </c>
      <c r="R401" s="59" t="str">
        <f>IFERROR(VLOOKUP(O401,IF($M$4="TEI0187_REV01",RAW_m_TEI0187_REV01!$AE:$AG),3,0),"---")</f>
        <v>---</v>
      </c>
      <c r="S401" s="59" t="str">
        <f t="shared" si="14"/>
        <v>---</v>
      </c>
    </row>
    <row r="402" spans="2:19" ht="15" customHeight="1" x14ac:dyDescent="0.25">
      <c r="B402" s="59">
        <f t="shared" si="13"/>
        <v>397</v>
      </c>
      <c r="C402" s="60">
        <f>IFERROR(IF($C$4="TEB0187_REV01",CALC_CONN_TEB0187_REV01!U402,),"---")</f>
        <v>0</v>
      </c>
      <c r="D402" s="59">
        <f>IFERROR(IF($C$4="TEB0187_REV01",CALC_CONN_TEB0187_REV01!D402,),"---")</f>
        <v>0</v>
      </c>
      <c r="E402" s="59">
        <f>IFERROR(IF($C$4="TEB0187_REV01",CALC_CONN_TEB0187_REV01!E402,),"---")</f>
        <v>0</v>
      </c>
      <c r="F402" s="59" t="str">
        <f>IFERROR(IF(VLOOKUP($D402&amp;"-"&amp;$E402,IF($C$4="TEB0187_REV01",CALC_CONN_TEB0187_REV01!$F:$I),4,0)="--","---",IF($C$4="TEB0187_REV01",CALC_CONN_TEB0187_REV01!$G402&amp; " --&gt; " &amp;CALC_CONN_TEB0187_REV01!$I402&amp; " --&gt; ")),"---")</f>
        <v>---</v>
      </c>
      <c r="G402" s="59" t="str">
        <f>IFERROR(IF(VLOOKUP($D402&amp;"-"&amp;$E402,IF($C$4="TEB0187_REV01",CALC_CONN_TEB0187_REV01!$F:$H),3,0)="--",VLOOKUP($D402&amp;"-"&amp;$E402,IF($C$4="TEB0187_REV01",CALC_CONN_TEB0187_REV01!$F:$H),2,0),VLOOKUP($D402&amp;"-"&amp;$E402,IF($C$4="TEB0187_REV01",CALC_CONN_TEB0187_REV01!$F:$H),3,0)),"---")</f>
        <v>---</v>
      </c>
      <c r="H402" s="59" t="str">
        <f>IFERROR(VLOOKUP(G402,IF($C$4="TEB0187_REV01",CALC_CONN_TEB0187_REV01!$G:$T),14,0),"---")</f>
        <v>---</v>
      </c>
      <c r="I402" s="59" t="str">
        <f>IFERROR(VLOOKUP($D402&amp;"-"&amp;$E402,IF($C$4="TEB0187_REV01",CALC_CONN_TEB0187_REV01!$F:$K,"???"),6,0),"---")</f>
        <v>---</v>
      </c>
      <c r="J402" s="61" t="str">
        <f>IFERROR(VLOOKUP($D402&amp;"-"&amp;$E402,IF($C$4="TEB0187_REV01",CALC_CONN_TEB0187_REV01!$F:$M,"???"),8,0),"---")</f>
        <v>---</v>
      </c>
      <c r="K402" s="62" t="str">
        <f>IFERROR(VLOOKUP($D402&amp;"-"&amp;$E402,IF($C$4="TEB0187_REV01",CALC_CONN_TEB0187_REV01!$F:$N),9,0),"---")</f>
        <v>---</v>
      </c>
      <c r="L402" s="59" t="str">
        <f>IFERROR(VLOOKUP(K402,B2B!$H$3:$I$2000,2,0),"---")</f>
        <v>---</v>
      </c>
      <c r="M402" s="59" t="str">
        <f>IFERROR(VLOOKUP(L402,IF($M$4="TEI0187_REV01",RAW_m_TEI0187_REV01!$AD:$AH),5,0),"---")</f>
        <v>---</v>
      </c>
      <c r="N402" s="59" t="str">
        <f>IFERROR(VLOOKUP(L402,IF($M$4="TEI0187_REV01",RAW_m_TEI0187_REV01!$AE:$AJ),6,0),"---")</f>
        <v>---</v>
      </c>
      <c r="O402" s="63" t="str">
        <f>IFERROR(VLOOKUP(L402,IF($M$4="TEI0187_REV01",RAW_m_TEI0187_REV01!$AD:$AE),2,0),"---")</f>
        <v>---</v>
      </c>
      <c r="P402" s="59" t="str">
        <f>IFERROR(VLOOKUP(O402,IF($M$4="TEI0187_REV01",RAW_m_TEI0187_REV01!$AJ:$AK),2,0),"---")</f>
        <v>---</v>
      </c>
      <c r="Q402" s="59" t="str">
        <f>IFERROR(VLOOKUP(L402,IF($M$4="TEI0187_REV01",RAW_m_TEI0187_REV01!$AD:$AF),3,0),"---")</f>
        <v>---</v>
      </c>
      <c r="R402" s="59" t="str">
        <f>IFERROR(VLOOKUP(O402,IF($M$4="TEI0187_REV01",RAW_m_TEI0187_REV01!$AE:$AG),3,0),"---")</f>
        <v>---</v>
      </c>
      <c r="S402" s="59" t="str">
        <f t="shared" si="14"/>
        <v>---</v>
      </c>
    </row>
    <row r="403" spans="2:19" ht="15" customHeight="1" x14ac:dyDescent="0.25">
      <c r="B403" s="59">
        <f t="shared" si="13"/>
        <v>398</v>
      </c>
      <c r="C403" s="60">
        <f>IFERROR(IF($C$4="TEB0187_REV01",CALC_CONN_TEB0187_REV01!U403,),"---")</f>
        <v>0</v>
      </c>
      <c r="D403" s="59">
        <f>IFERROR(IF($C$4="TEB0187_REV01",CALC_CONN_TEB0187_REV01!D403,),"---")</f>
        <v>0</v>
      </c>
      <c r="E403" s="59">
        <f>IFERROR(IF($C$4="TEB0187_REV01",CALC_CONN_TEB0187_REV01!E403,),"---")</f>
        <v>0</v>
      </c>
      <c r="F403" s="59" t="str">
        <f>IFERROR(IF(VLOOKUP($D403&amp;"-"&amp;$E403,IF($C$4="TEB0187_REV01",CALC_CONN_TEB0187_REV01!$F:$I),4,0)="--","---",IF($C$4="TEB0187_REV01",CALC_CONN_TEB0187_REV01!$G403&amp; " --&gt; " &amp;CALC_CONN_TEB0187_REV01!$I403&amp; " --&gt; ")),"---")</f>
        <v>---</v>
      </c>
      <c r="G403" s="59" t="str">
        <f>IFERROR(IF(VLOOKUP($D403&amp;"-"&amp;$E403,IF($C$4="TEB0187_REV01",CALC_CONN_TEB0187_REV01!$F:$H),3,0)="--",VLOOKUP($D403&amp;"-"&amp;$E403,IF($C$4="TEB0187_REV01",CALC_CONN_TEB0187_REV01!$F:$H),2,0),VLOOKUP($D403&amp;"-"&amp;$E403,IF($C$4="TEB0187_REV01",CALC_CONN_TEB0187_REV01!$F:$H),3,0)),"---")</f>
        <v>---</v>
      </c>
      <c r="H403" s="59" t="str">
        <f>IFERROR(VLOOKUP(G403,IF($C$4="TEB0187_REV01",CALC_CONN_TEB0187_REV01!$G:$T),14,0),"---")</f>
        <v>---</v>
      </c>
      <c r="I403" s="59" t="str">
        <f>IFERROR(VLOOKUP($D403&amp;"-"&amp;$E403,IF($C$4="TEB0187_REV01",CALC_CONN_TEB0187_REV01!$F:$K,"???"),6,0),"---")</f>
        <v>---</v>
      </c>
      <c r="J403" s="61" t="str">
        <f>IFERROR(VLOOKUP($D403&amp;"-"&amp;$E403,IF($C$4="TEB0187_REV01",CALC_CONN_TEB0187_REV01!$F:$M,"???"),8,0),"---")</f>
        <v>---</v>
      </c>
      <c r="K403" s="62" t="str">
        <f>IFERROR(VLOOKUP($D403&amp;"-"&amp;$E403,IF($C$4="TEB0187_REV01",CALC_CONN_TEB0187_REV01!$F:$N),9,0),"---")</f>
        <v>---</v>
      </c>
      <c r="L403" s="59" t="str">
        <f>IFERROR(VLOOKUP(K403,B2B!$H$3:$I$2000,2,0),"---")</f>
        <v>---</v>
      </c>
      <c r="M403" s="59" t="str">
        <f>IFERROR(VLOOKUP(L403,IF($M$4="TEI0187_REV01",RAW_m_TEI0187_REV01!$AD:$AH),5,0),"---")</f>
        <v>---</v>
      </c>
      <c r="N403" s="59" t="str">
        <f>IFERROR(VLOOKUP(L403,IF($M$4="TEI0187_REV01",RAW_m_TEI0187_REV01!$AE:$AJ),6,0),"---")</f>
        <v>---</v>
      </c>
      <c r="O403" s="63" t="str">
        <f>IFERROR(VLOOKUP(L403,IF($M$4="TEI0187_REV01",RAW_m_TEI0187_REV01!$AD:$AE),2,0),"---")</f>
        <v>---</v>
      </c>
      <c r="P403" s="59" t="str">
        <f>IFERROR(VLOOKUP(O403,IF($M$4="TEI0187_REV01",RAW_m_TEI0187_REV01!$AJ:$AK),2,0),"---")</f>
        <v>---</v>
      </c>
      <c r="Q403" s="59" t="str">
        <f>IFERROR(VLOOKUP(L403,IF($M$4="TEI0187_REV01",RAW_m_TEI0187_REV01!$AD:$AF),3,0),"---")</f>
        <v>---</v>
      </c>
      <c r="R403" s="59" t="str">
        <f>IFERROR(VLOOKUP(O403,IF($M$4="TEI0187_REV01",RAW_m_TEI0187_REV01!$AE:$AG),3,0),"---")</f>
        <v>---</v>
      </c>
      <c r="S403" s="59" t="str">
        <f t="shared" si="14"/>
        <v>---</v>
      </c>
    </row>
    <row r="404" spans="2:19" ht="15" customHeight="1" x14ac:dyDescent="0.25">
      <c r="B404" s="59">
        <f t="shared" si="13"/>
        <v>399</v>
      </c>
      <c r="C404" s="60">
        <f>IFERROR(IF($C$4="TEB0187_REV01",CALC_CONN_TEB0187_REV01!U404,),"---")</f>
        <v>0</v>
      </c>
      <c r="D404" s="59">
        <f>IFERROR(IF($C$4="TEB0187_REV01",CALC_CONN_TEB0187_REV01!D404,),"---")</f>
        <v>0</v>
      </c>
      <c r="E404" s="59">
        <f>IFERROR(IF($C$4="TEB0187_REV01",CALC_CONN_TEB0187_REV01!E404,),"---")</f>
        <v>0</v>
      </c>
      <c r="F404" s="59" t="str">
        <f>IFERROR(IF(VLOOKUP($D404&amp;"-"&amp;$E404,IF($C$4="TEB0187_REV01",CALC_CONN_TEB0187_REV01!$F:$I),4,0)="--","---",IF($C$4="TEB0187_REV01",CALC_CONN_TEB0187_REV01!$G404&amp; " --&gt; " &amp;CALC_CONN_TEB0187_REV01!$I404&amp; " --&gt; ")),"---")</f>
        <v>---</v>
      </c>
      <c r="G404" s="59" t="str">
        <f>IFERROR(IF(VLOOKUP($D404&amp;"-"&amp;$E404,IF($C$4="TEB0187_REV01",CALC_CONN_TEB0187_REV01!$F:$H),3,0)="--",VLOOKUP($D404&amp;"-"&amp;$E404,IF($C$4="TEB0187_REV01",CALC_CONN_TEB0187_REV01!$F:$H),2,0),VLOOKUP($D404&amp;"-"&amp;$E404,IF($C$4="TEB0187_REV01",CALC_CONN_TEB0187_REV01!$F:$H),3,0)),"---")</f>
        <v>---</v>
      </c>
      <c r="H404" s="59" t="str">
        <f>IFERROR(VLOOKUP(G404,IF($C$4="TEB0187_REV01",CALC_CONN_TEB0187_REV01!$G:$T),14,0),"---")</f>
        <v>---</v>
      </c>
      <c r="I404" s="59" t="str">
        <f>IFERROR(VLOOKUP($D404&amp;"-"&amp;$E404,IF($C$4="TEB0187_REV01",CALC_CONN_TEB0187_REV01!$F:$K,"???"),6,0),"---")</f>
        <v>---</v>
      </c>
      <c r="J404" s="61" t="str">
        <f>IFERROR(VLOOKUP($D404&amp;"-"&amp;$E404,IF($C$4="TEB0187_REV01",CALC_CONN_TEB0187_REV01!$F:$M,"???"),8,0),"---")</f>
        <v>---</v>
      </c>
      <c r="K404" s="62" t="str">
        <f>IFERROR(VLOOKUP($D404&amp;"-"&amp;$E404,IF($C$4="TEB0187_REV01",CALC_CONN_TEB0187_REV01!$F:$N),9,0),"---")</f>
        <v>---</v>
      </c>
      <c r="L404" s="59" t="str">
        <f>IFERROR(VLOOKUP(K404,B2B!$H$3:$I$2000,2,0),"---")</f>
        <v>---</v>
      </c>
      <c r="M404" s="59" t="str">
        <f>IFERROR(VLOOKUP(L404,IF($M$4="TEI0187_REV01",RAW_m_TEI0187_REV01!$AD:$AH),5,0),"---")</f>
        <v>---</v>
      </c>
      <c r="N404" s="59" t="str">
        <f>IFERROR(VLOOKUP(L404,IF($M$4="TEI0187_REV01",RAW_m_TEI0187_REV01!$AE:$AJ),6,0),"---")</f>
        <v>---</v>
      </c>
      <c r="O404" s="63" t="str">
        <f>IFERROR(VLOOKUP(L404,IF($M$4="TEI0187_REV01",RAW_m_TEI0187_REV01!$AD:$AE),2,0),"---")</f>
        <v>---</v>
      </c>
      <c r="P404" s="59" t="str">
        <f>IFERROR(VLOOKUP(O404,IF($M$4="TEI0187_REV01",RAW_m_TEI0187_REV01!$AJ:$AK),2,0),"---")</f>
        <v>---</v>
      </c>
      <c r="Q404" s="59" t="str">
        <f>IFERROR(VLOOKUP(L404,IF($M$4="TEI0187_REV01",RAW_m_TEI0187_REV01!$AD:$AF),3,0),"---")</f>
        <v>---</v>
      </c>
      <c r="R404" s="59" t="str">
        <f>IFERROR(VLOOKUP(O404,IF($M$4="TEI0187_REV01",RAW_m_TEI0187_REV01!$AE:$AG),3,0),"---")</f>
        <v>---</v>
      </c>
      <c r="S404" s="59" t="str">
        <f t="shared" si="14"/>
        <v>---</v>
      </c>
    </row>
    <row r="405" spans="2:19" ht="15" customHeight="1" x14ac:dyDescent="0.25">
      <c r="B405" s="59">
        <f t="shared" si="13"/>
        <v>400</v>
      </c>
      <c r="C405" s="60">
        <f>IFERROR(IF($C$4="TEB0187_REV01",CALC_CONN_TEB0187_REV01!U405,),"---")</f>
        <v>0</v>
      </c>
      <c r="D405" s="59">
        <f>IFERROR(IF($C$4="TEB0187_REV01",CALC_CONN_TEB0187_REV01!D405,),"---")</f>
        <v>0</v>
      </c>
      <c r="E405" s="59">
        <f>IFERROR(IF($C$4="TEB0187_REV01",CALC_CONN_TEB0187_REV01!E405,),"---")</f>
        <v>0</v>
      </c>
      <c r="F405" s="59" t="str">
        <f>IFERROR(IF(VLOOKUP($D405&amp;"-"&amp;$E405,IF($C$4="TEB0187_REV01",CALC_CONN_TEB0187_REV01!$F:$I),4,0)="--","---",IF($C$4="TEB0187_REV01",CALC_CONN_TEB0187_REV01!$G405&amp; " --&gt; " &amp;CALC_CONN_TEB0187_REV01!$I405&amp; " --&gt; ")),"---")</f>
        <v>---</v>
      </c>
      <c r="G405" s="59" t="str">
        <f>IFERROR(IF(VLOOKUP($D405&amp;"-"&amp;$E405,IF($C$4="TEB0187_REV01",CALC_CONN_TEB0187_REV01!$F:$H),3,0)="--",VLOOKUP($D405&amp;"-"&amp;$E405,IF($C$4="TEB0187_REV01",CALC_CONN_TEB0187_REV01!$F:$H),2,0),VLOOKUP($D405&amp;"-"&amp;$E405,IF($C$4="TEB0187_REV01",CALC_CONN_TEB0187_REV01!$F:$H),3,0)),"---")</f>
        <v>---</v>
      </c>
      <c r="H405" s="59" t="str">
        <f>IFERROR(VLOOKUP(G405,IF($C$4="TEB0187_REV01",CALC_CONN_TEB0187_REV01!$G:$T),14,0),"---")</f>
        <v>---</v>
      </c>
      <c r="I405" s="59" t="str">
        <f>IFERROR(VLOOKUP($D405&amp;"-"&amp;$E405,IF($C$4="TEB0187_REV01",CALC_CONN_TEB0187_REV01!$F:$K,"???"),6,0),"---")</f>
        <v>---</v>
      </c>
      <c r="J405" s="61" t="str">
        <f>IFERROR(VLOOKUP($D405&amp;"-"&amp;$E405,IF($C$4="TEB0187_REV01",CALC_CONN_TEB0187_REV01!$F:$M,"???"),8,0),"---")</f>
        <v>---</v>
      </c>
      <c r="K405" s="62" t="str">
        <f>IFERROR(VLOOKUP($D405&amp;"-"&amp;$E405,IF($C$4="TEB0187_REV01",CALC_CONN_TEB0187_REV01!$F:$N),9,0),"---")</f>
        <v>---</v>
      </c>
      <c r="L405" s="59" t="str">
        <f>IFERROR(VLOOKUP(K405,B2B!$H$3:$I$2000,2,0),"---")</f>
        <v>---</v>
      </c>
      <c r="M405" s="59" t="str">
        <f>IFERROR(VLOOKUP(L405,IF($M$4="TEI0187_REV01",RAW_m_TEI0187_REV01!$AD:$AH),5,0),"---")</f>
        <v>---</v>
      </c>
      <c r="N405" s="59" t="str">
        <f>IFERROR(VLOOKUP(L405,IF($M$4="TEI0187_REV01",RAW_m_TEI0187_REV01!$AE:$AJ),6,0),"---")</f>
        <v>---</v>
      </c>
      <c r="O405" s="63" t="str">
        <f>IFERROR(VLOOKUP(L405,IF($M$4="TEI0187_REV01",RAW_m_TEI0187_REV01!$AD:$AE),2,0),"---")</f>
        <v>---</v>
      </c>
      <c r="P405" s="59" t="str">
        <f>IFERROR(VLOOKUP(O405,IF($M$4="TEI0187_REV01",RAW_m_TEI0187_REV01!$AJ:$AK),2,0),"---")</f>
        <v>---</v>
      </c>
      <c r="Q405" s="59" t="str">
        <f>IFERROR(VLOOKUP(L405,IF($M$4="TEI0187_REV01",RAW_m_TEI0187_REV01!$AD:$AF),3,0),"---")</f>
        <v>---</v>
      </c>
      <c r="R405" s="59" t="str">
        <f>IFERROR(VLOOKUP(O405,IF($M$4="TEI0187_REV01",RAW_m_TEI0187_REV01!$AE:$AG),3,0),"---")</f>
        <v>---</v>
      </c>
      <c r="S405" s="59" t="str">
        <f t="shared" si="14"/>
        <v>---</v>
      </c>
    </row>
    <row r="406" spans="2:19" ht="15" customHeight="1" x14ac:dyDescent="0.25">
      <c r="B406" s="59">
        <f t="shared" si="13"/>
        <v>401</v>
      </c>
      <c r="C406" s="60">
        <f>IFERROR(IF($C$4="TEB0187_REV01",CALC_CONN_TEB0187_REV01!U406,),"---")</f>
        <v>0</v>
      </c>
      <c r="D406" s="59">
        <f>IFERROR(IF($C$4="TEB0187_REV01",CALC_CONN_TEB0187_REV01!D406,),"---")</f>
        <v>0</v>
      </c>
      <c r="E406" s="59">
        <f>IFERROR(IF($C$4="TEB0187_REV01",CALC_CONN_TEB0187_REV01!E406,),"---")</f>
        <v>0</v>
      </c>
      <c r="F406" s="59" t="str">
        <f>IFERROR(IF(VLOOKUP($D406&amp;"-"&amp;$E406,IF($C$4="TEB0187_REV01",CALC_CONN_TEB0187_REV01!$F:$I),4,0)="--","---",IF($C$4="TEB0187_REV01",CALC_CONN_TEB0187_REV01!$G406&amp; " --&gt; " &amp;CALC_CONN_TEB0187_REV01!$I406&amp; " --&gt; ")),"---")</f>
        <v>---</v>
      </c>
      <c r="G406" s="59" t="str">
        <f>IFERROR(IF(VLOOKUP($D406&amp;"-"&amp;$E406,IF($C$4="TEB0187_REV01",CALC_CONN_TEB0187_REV01!$F:$H),3,0)="--",VLOOKUP($D406&amp;"-"&amp;$E406,IF($C$4="TEB0187_REV01",CALC_CONN_TEB0187_REV01!$F:$H),2,0),VLOOKUP($D406&amp;"-"&amp;$E406,IF($C$4="TEB0187_REV01",CALC_CONN_TEB0187_REV01!$F:$H),3,0)),"---")</f>
        <v>---</v>
      </c>
      <c r="H406" s="59" t="str">
        <f>IFERROR(VLOOKUP(G406,IF($C$4="TEB0187_REV01",CALC_CONN_TEB0187_REV01!$G:$T),14,0),"---")</f>
        <v>---</v>
      </c>
      <c r="I406" s="59" t="str">
        <f>IFERROR(VLOOKUP($D406&amp;"-"&amp;$E406,IF($C$4="TEB0187_REV01",CALC_CONN_TEB0187_REV01!$F:$K,"???"),6,0),"---")</f>
        <v>---</v>
      </c>
      <c r="J406" s="61" t="str">
        <f>IFERROR(VLOOKUP($D406&amp;"-"&amp;$E406,IF($C$4="TEB0187_REV01",CALC_CONN_TEB0187_REV01!$F:$M,"???"),8,0),"---")</f>
        <v>---</v>
      </c>
      <c r="K406" s="62" t="str">
        <f>IFERROR(VLOOKUP($D406&amp;"-"&amp;$E406,IF($C$4="TEB0187_REV01",CALC_CONN_TEB0187_REV01!$F:$N),9,0),"---")</f>
        <v>---</v>
      </c>
      <c r="L406" s="59" t="str">
        <f>IFERROR(VLOOKUP(K406,B2B!$H$3:$I$2000,2,0),"---")</f>
        <v>---</v>
      </c>
      <c r="M406" s="59" t="str">
        <f>IFERROR(VLOOKUP(L406,IF($M$4="TEI0187_REV01",RAW_m_TEI0187_REV01!$AD:$AH),5,0),"---")</f>
        <v>---</v>
      </c>
      <c r="N406" s="59" t="str">
        <f>IFERROR(VLOOKUP(L406,IF($M$4="TEI0187_REV01",RAW_m_TEI0187_REV01!$AE:$AJ),6,0),"---")</f>
        <v>---</v>
      </c>
      <c r="O406" s="63" t="str">
        <f>IFERROR(VLOOKUP(L406,IF($M$4="TEI0187_REV01",RAW_m_TEI0187_REV01!$AD:$AE),2,0),"---")</f>
        <v>---</v>
      </c>
      <c r="P406" s="59" t="str">
        <f>IFERROR(VLOOKUP(O406,IF($M$4="TEI0187_REV01",RAW_m_TEI0187_REV01!$AJ:$AK),2,0),"---")</f>
        <v>---</v>
      </c>
      <c r="Q406" s="59" t="str">
        <f>IFERROR(VLOOKUP(L406,IF($M$4="TEI0187_REV01",RAW_m_TEI0187_REV01!$AD:$AF),3,0),"---")</f>
        <v>---</v>
      </c>
      <c r="R406" s="59" t="str">
        <f>IFERROR(VLOOKUP(O406,IF($M$4="TEI0187_REV01",RAW_m_TEI0187_REV01!$AE:$AG),3,0),"---")</f>
        <v>---</v>
      </c>
      <c r="S406" s="59" t="str">
        <f t="shared" si="14"/>
        <v>---</v>
      </c>
    </row>
    <row r="407" spans="2:19" ht="15" customHeight="1" x14ac:dyDescent="0.25">
      <c r="B407" s="59">
        <f t="shared" si="13"/>
        <v>402</v>
      </c>
      <c r="C407" s="60">
        <f>IFERROR(IF($C$4="TEB0187_REV01",CALC_CONN_TEB0187_REV01!U407,),"---")</f>
        <v>0</v>
      </c>
      <c r="D407" s="59">
        <f>IFERROR(IF($C$4="TEB0187_REV01",CALC_CONN_TEB0187_REV01!D407,),"---")</f>
        <v>0</v>
      </c>
      <c r="E407" s="59">
        <f>IFERROR(IF($C$4="TEB0187_REV01",CALC_CONN_TEB0187_REV01!E407,),"---")</f>
        <v>0</v>
      </c>
      <c r="F407" s="59" t="str">
        <f>IFERROR(IF(VLOOKUP($D407&amp;"-"&amp;$E407,IF($C$4="TEB0187_REV01",CALC_CONN_TEB0187_REV01!$F:$I),4,0)="--","---",IF($C$4="TEB0187_REV01",CALC_CONN_TEB0187_REV01!$G407&amp; " --&gt; " &amp;CALC_CONN_TEB0187_REV01!$I407&amp; " --&gt; ")),"---")</f>
        <v>---</v>
      </c>
      <c r="G407" s="59" t="str">
        <f>IFERROR(IF(VLOOKUP($D407&amp;"-"&amp;$E407,IF($C$4="TEB0187_REV01",CALC_CONN_TEB0187_REV01!$F:$H),3,0)="--",VLOOKUP($D407&amp;"-"&amp;$E407,IF($C$4="TEB0187_REV01",CALC_CONN_TEB0187_REV01!$F:$H),2,0),VLOOKUP($D407&amp;"-"&amp;$E407,IF($C$4="TEB0187_REV01",CALC_CONN_TEB0187_REV01!$F:$H),3,0)),"---")</f>
        <v>---</v>
      </c>
      <c r="H407" s="59" t="str">
        <f>IFERROR(VLOOKUP(G407,IF($C$4="TEB0187_REV01",CALC_CONN_TEB0187_REV01!$G:$T),14,0),"---")</f>
        <v>---</v>
      </c>
      <c r="I407" s="59" t="str">
        <f>IFERROR(VLOOKUP($D407&amp;"-"&amp;$E407,IF($C$4="TEB0187_REV01",CALC_CONN_TEB0187_REV01!$F:$K,"???"),6,0),"---")</f>
        <v>---</v>
      </c>
      <c r="J407" s="61" t="str">
        <f>IFERROR(VLOOKUP($D407&amp;"-"&amp;$E407,IF($C$4="TEB0187_REV01",CALC_CONN_TEB0187_REV01!$F:$M,"???"),8,0),"---")</f>
        <v>---</v>
      </c>
      <c r="K407" s="62" t="str">
        <f>IFERROR(VLOOKUP($D407&amp;"-"&amp;$E407,IF($C$4="TEB0187_REV01",CALC_CONN_TEB0187_REV01!$F:$N),9,0),"---")</f>
        <v>---</v>
      </c>
      <c r="L407" s="59" t="str">
        <f>IFERROR(VLOOKUP(K407,B2B!$H$3:$I$2000,2,0),"---")</f>
        <v>---</v>
      </c>
      <c r="M407" s="59" t="str">
        <f>IFERROR(VLOOKUP(L407,IF($M$4="TEI0187_REV01",RAW_m_TEI0187_REV01!$AD:$AH),5,0),"---")</f>
        <v>---</v>
      </c>
      <c r="N407" s="59" t="str">
        <f>IFERROR(VLOOKUP(L407,IF($M$4="TEI0187_REV01",RAW_m_TEI0187_REV01!$AE:$AJ),6,0),"---")</f>
        <v>---</v>
      </c>
      <c r="O407" s="63" t="str">
        <f>IFERROR(VLOOKUP(L407,IF($M$4="TEI0187_REV01",RAW_m_TEI0187_REV01!$AD:$AE),2,0),"---")</f>
        <v>---</v>
      </c>
      <c r="P407" s="59" t="str">
        <f>IFERROR(VLOOKUP(O407,IF($M$4="TEI0187_REV01",RAW_m_TEI0187_REV01!$AJ:$AK),2,0),"---")</f>
        <v>---</v>
      </c>
      <c r="Q407" s="59" t="str">
        <f>IFERROR(VLOOKUP(L407,IF($M$4="TEI0187_REV01",RAW_m_TEI0187_REV01!$AD:$AF),3,0),"---")</f>
        <v>---</v>
      </c>
      <c r="R407" s="59" t="str">
        <f>IFERROR(VLOOKUP(O407,IF($M$4="TEI0187_REV01",RAW_m_TEI0187_REV01!$AE:$AG),3,0),"---")</f>
        <v>---</v>
      </c>
      <c r="S407" s="59" t="str">
        <f t="shared" si="14"/>
        <v>---</v>
      </c>
    </row>
    <row r="408" spans="2:19" ht="15" customHeight="1" x14ac:dyDescent="0.25">
      <c r="B408" s="59">
        <f t="shared" si="13"/>
        <v>403</v>
      </c>
      <c r="C408" s="60">
        <f>IFERROR(IF($C$4="TEB0187_REV01",CALC_CONN_TEB0187_REV01!U408,),"---")</f>
        <v>0</v>
      </c>
      <c r="D408" s="59">
        <f>IFERROR(IF($C$4="TEB0187_REV01",CALC_CONN_TEB0187_REV01!D408,),"---")</f>
        <v>0</v>
      </c>
      <c r="E408" s="59">
        <f>IFERROR(IF($C$4="TEB0187_REV01",CALC_CONN_TEB0187_REV01!E408,),"---")</f>
        <v>0</v>
      </c>
      <c r="F408" s="59" t="str">
        <f>IFERROR(IF(VLOOKUP($D408&amp;"-"&amp;$E408,IF($C$4="TEB0187_REV01",CALC_CONN_TEB0187_REV01!$F:$I),4,0)="--","---",IF($C$4="TEB0187_REV01",CALC_CONN_TEB0187_REV01!$G408&amp; " --&gt; " &amp;CALC_CONN_TEB0187_REV01!$I408&amp; " --&gt; ")),"---")</f>
        <v>---</v>
      </c>
      <c r="G408" s="59" t="str">
        <f>IFERROR(IF(VLOOKUP($D408&amp;"-"&amp;$E408,IF($C$4="TEB0187_REV01",CALC_CONN_TEB0187_REV01!$F:$H),3,0)="--",VLOOKUP($D408&amp;"-"&amp;$E408,IF($C$4="TEB0187_REV01",CALC_CONN_TEB0187_REV01!$F:$H),2,0),VLOOKUP($D408&amp;"-"&amp;$E408,IF($C$4="TEB0187_REV01",CALC_CONN_TEB0187_REV01!$F:$H),3,0)),"---")</f>
        <v>---</v>
      </c>
      <c r="H408" s="59" t="str">
        <f>IFERROR(VLOOKUP(G408,IF($C$4="TEB0187_REV01",CALC_CONN_TEB0187_REV01!$G:$T),14,0),"---")</f>
        <v>---</v>
      </c>
      <c r="I408" s="59" t="str">
        <f>IFERROR(VLOOKUP($D408&amp;"-"&amp;$E408,IF($C$4="TEB0187_REV01",CALC_CONN_TEB0187_REV01!$F:$K,"???"),6,0),"---")</f>
        <v>---</v>
      </c>
      <c r="J408" s="61" t="str">
        <f>IFERROR(VLOOKUP($D408&amp;"-"&amp;$E408,IF($C$4="TEB0187_REV01",CALC_CONN_TEB0187_REV01!$F:$M,"???"),8,0),"---")</f>
        <v>---</v>
      </c>
      <c r="K408" s="62" t="str">
        <f>IFERROR(VLOOKUP($D408&amp;"-"&amp;$E408,IF($C$4="TEB0187_REV01",CALC_CONN_TEB0187_REV01!$F:$N),9,0),"---")</f>
        <v>---</v>
      </c>
      <c r="L408" s="59" t="str">
        <f>IFERROR(VLOOKUP(K408,B2B!$H$3:$I$2000,2,0),"---")</f>
        <v>---</v>
      </c>
      <c r="M408" s="59" t="str">
        <f>IFERROR(VLOOKUP(L408,IF($M$4="TEI0187_REV01",RAW_m_TEI0187_REV01!$AD:$AH),5,0),"---")</f>
        <v>---</v>
      </c>
      <c r="N408" s="59" t="str">
        <f>IFERROR(VLOOKUP(L408,IF($M$4="TEI0187_REV01",RAW_m_TEI0187_REV01!$AE:$AJ),6,0),"---")</f>
        <v>---</v>
      </c>
      <c r="O408" s="63" t="str">
        <f>IFERROR(VLOOKUP(L408,IF($M$4="TEI0187_REV01",RAW_m_TEI0187_REV01!$AD:$AE),2,0),"---")</f>
        <v>---</v>
      </c>
      <c r="P408" s="59" t="str">
        <f>IFERROR(VLOOKUP(O408,IF($M$4="TEI0187_REV01",RAW_m_TEI0187_REV01!$AJ:$AK),2,0),"---")</f>
        <v>---</v>
      </c>
      <c r="Q408" s="59" t="str">
        <f>IFERROR(VLOOKUP(L408,IF($M$4="TEI0187_REV01",RAW_m_TEI0187_REV01!$AD:$AF),3,0),"---")</f>
        <v>---</v>
      </c>
      <c r="R408" s="59" t="str">
        <f>IFERROR(VLOOKUP(O408,IF($M$4="TEI0187_REV01",RAW_m_TEI0187_REV01!$AE:$AG),3,0),"---")</f>
        <v>---</v>
      </c>
      <c r="S408" s="59" t="str">
        <f t="shared" si="14"/>
        <v>---</v>
      </c>
    </row>
    <row r="409" spans="2:19" ht="15" customHeight="1" x14ac:dyDescent="0.25">
      <c r="B409" s="59">
        <f t="shared" si="13"/>
        <v>404</v>
      </c>
      <c r="C409" s="60">
        <f>IFERROR(IF($C$4="TEB0187_REV01",CALC_CONN_TEB0187_REV01!U409,),"---")</f>
        <v>0</v>
      </c>
      <c r="D409" s="59">
        <f>IFERROR(IF($C$4="TEB0187_REV01",CALC_CONN_TEB0187_REV01!D409,),"---")</f>
        <v>0</v>
      </c>
      <c r="E409" s="59">
        <f>IFERROR(IF($C$4="TEB0187_REV01",CALC_CONN_TEB0187_REV01!E409,),"---")</f>
        <v>0</v>
      </c>
      <c r="F409" s="59" t="str">
        <f>IFERROR(IF(VLOOKUP($D409&amp;"-"&amp;$E409,IF($C$4="TEB0187_REV01",CALC_CONN_TEB0187_REV01!$F:$I),4,0)="--","---",IF($C$4="TEB0187_REV01",CALC_CONN_TEB0187_REV01!$G409&amp; " --&gt; " &amp;CALC_CONN_TEB0187_REV01!$I409&amp; " --&gt; ")),"---")</f>
        <v>---</v>
      </c>
      <c r="G409" s="59" t="str">
        <f>IFERROR(IF(VLOOKUP($D409&amp;"-"&amp;$E409,IF($C$4="TEB0187_REV01",CALC_CONN_TEB0187_REV01!$F:$H),3,0)="--",VLOOKUP($D409&amp;"-"&amp;$E409,IF($C$4="TEB0187_REV01",CALC_CONN_TEB0187_REV01!$F:$H),2,0),VLOOKUP($D409&amp;"-"&amp;$E409,IF($C$4="TEB0187_REV01",CALC_CONN_TEB0187_REV01!$F:$H),3,0)),"---")</f>
        <v>---</v>
      </c>
      <c r="H409" s="59" t="str">
        <f>IFERROR(VLOOKUP(G409,IF($C$4="TEB0187_REV01",CALC_CONN_TEB0187_REV01!$G:$T),14,0),"---")</f>
        <v>---</v>
      </c>
      <c r="I409" s="59" t="str">
        <f>IFERROR(VLOOKUP($D409&amp;"-"&amp;$E409,IF($C$4="TEB0187_REV01",CALC_CONN_TEB0187_REV01!$F:$K,"???"),6,0),"---")</f>
        <v>---</v>
      </c>
      <c r="J409" s="61" t="str">
        <f>IFERROR(VLOOKUP($D409&amp;"-"&amp;$E409,IF($C$4="TEB0187_REV01",CALC_CONN_TEB0187_REV01!$F:$M,"???"),8,0),"---")</f>
        <v>---</v>
      </c>
      <c r="K409" s="62" t="str">
        <f>IFERROR(VLOOKUP($D409&amp;"-"&amp;$E409,IF($C$4="TEB0187_REV01",CALC_CONN_TEB0187_REV01!$F:$N),9,0),"---")</f>
        <v>---</v>
      </c>
      <c r="L409" s="59" t="str">
        <f>IFERROR(VLOOKUP(K409,B2B!$H$3:$I$2000,2,0),"---")</f>
        <v>---</v>
      </c>
      <c r="M409" s="59" t="str">
        <f>IFERROR(VLOOKUP(L409,IF($M$4="TEI0187_REV01",RAW_m_TEI0187_REV01!$AD:$AH),5,0),"---")</f>
        <v>---</v>
      </c>
      <c r="N409" s="59" t="str">
        <f>IFERROR(VLOOKUP(L409,IF($M$4="TEI0187_REV01",RAW_m_TEI0187_REV01!$AE:$AJ),6,0),"---")</f>
        <v>---</v>
      </c>
      <c r="O409" s="63" t="str">
        <f>IFERROR(VLOOKUP(L409,IF($M$4="TEI0187_REV01",RAW_m_TEI0187_REV01!$AD:$AE),2,0),"---")</f>
        <v>---</v>
      </c>
      <c r="P409" s="59" t="str">
        <f>IFERROR(VLOOKUP(O409,IF($M$4="TEI0187_REV01",RAW_m_TEI0187_REV01!$AJ:$AK),2,0),"---")</f>
        <v>---</v>
      </c>
      <c r="Q409" s="59" t="str">
        <f>IFERROR(VLOOKUP(L409,IF($M$4="TEI0187_REV01",RAW_m_TEI0187_REV01!$AD:$AF),3,0),"---")</f>
        <v>---</v>
      </c>
      <c r="R409" s="59" t="str">
        <f>IFERROR(VLOOKUP(O409,IF($M$4="TEI0187_REV01",RAW_m_TEI0187_REV01!$AE:$AG),3,0),"---")</f>
        <v>---</v>
      </c>
      <c r="S409" s="59" t="str">
        <f t="shared" si="14"/>
        <v>---</v>
      </c>
    </row>
    <row r="410" spans="2:19" ht="15" customHeight="1" x14ac:dyDescent="0.25">
      <c r="B410" s="59">
        <f t="shared" si="13"/>
        <v>405</v>
      </c>
      <c r="C410" s="60">
        <f>IFERROR(IF($C$4="TEB0187_REV01",CALC_CONN_TEB0187_REV01!U410,),"---")</f>
        <v>0</v>
      </c>
      <c r="D410" s="59">
        <f>IFERROR(IF($C$4="TEB0187_REV01",CALC_CONN_TEB0187_REV01!D410,),"---")</f>
        <v>0</v>
      </c>
      <c r="E410" s="59">
        <f>IFERROR(IF($C$4="TEB0187_REV01",CALC_CONN_TEB0187_REV01!E410,),"---")</f>
        <v>0</v>
      </c>
      <c r="F410" s="59" t="str">
        <f>IFERROR(IF(VLOOKUP($D410&amp;"-"&amp;$E410,IF($C$4="TEB0187_REV01",CALC_CONN_TEB0187_REV01!$F:$I),4,0)="--","---",IF($C$4="TEB0187_REV01",CALC_CONN_TEB0187_REV01!$G410&amp; " --&gt; " &amp;CALC_CONN_TEB0187_REV01!$I410&amp; " --&gt; ")),"---")</f>
        <v>---</v>
      </c>
      <c r="G410" s="59" t="str">
        <f>IFERROR(IF(VLOOKUP($D410&amp;"-"&amp;$E410,IF($C$4="TEB0187_REV01",CALC_CONN_TEB0187_REV01!$F:$H),3,0)="--",VLOOKUP($D410&amp;"-"&amp;$E410,IF($C$4="TEB0187_REV01",CALC_CONN_TEB0187_REV01!$F:$H),2,0),VLOOKUP($D410&amp;"-"&amp;$E410,IF($C$4="TEB0187_REV01",CALC_CONN_TEB0187_REV01!$F:$H),3,0)),"---")</f>
        <v>---</v>
      </c>
      <c r="H410" s="59" t="str">
        <f>IFERROR(VLOOKUP(G410,IF($C$4="TEB0187_REV01",CALC_CONN_TEB0187_REV01!$G:$T),14,0),"---")</f>
        <v>---</v>
      </c>
      <c r="I410" s="59" t="str">
        <f>IFERROR(VLOOKUP($D410&amp;"-"&amp;$E410,IF($C$4="TEB0187_REV01",CALC_CONN_TEB0187_REV01!$F:$K,"???"),6,0),"---")</f>
        <v>---</v>
      </c>
      <c r="J410" s="61" t="str">
        <f>IFERROR(VLOOKUP($D410&amp;"-"&amp;$E410,IF($C$4="TEB0187_REV01",CALC_CONN_TEB0187_REV01!$F:$M,"???"),8,0),"---")</f>
        <v>---</v>
      </c>
      <c r="K410" s="62" t="str">
        <f>IFERROR(VLOOKUP($D410&amp;"-"&amp;$E410,IF($C$4="TEB0187_REV01",CALC_CONN_TEB0187_REV01!$F:$N),9,0),"---")</f>
        <v>---</v>
      </c>
      <c r="L410" s="59" t="str">
        <f>IFERROR(VLOOKUP(K410,B2B!$H$3:$I$2000,2,0),"---")</f>
        <v>---</v>
      </c>
      <c r="M410" s="59" t="str">
        <f>IFERROR(VLOOKUP(L410,IF($M$4="TEI0187_REV01",RAW_m_TEI0187_REV01!$AD:$AH),5,0),"---")</f>
        <v>---</v>
      </c>
      <c r="N410" s="59" t="str">
        <f>IFERROR(VLOOKUP(L410,IF($M$4="TEI0187_REV01",RAW_m_TEI0187_REV01!$AE:$AJ),6,0),"---")</f>
        <v>---</v>
      </c>
      <c r="O410" s="63" t="str">
        <f>IFERROR(VLOOKUP(L410,IF($M$4="TEI0187_REV01",RAW_m_TEI0187_REV01!$AD:$AE),2,0),"---")</f>
        <v>---</v>
      </c>
      <c r="P410" s="59" t="str">
        <f>IFERROR(VLOOKUP(O410,IF($M$4="TEI0187_REV01",RAW_m_TEI0187_REV01!$AJ:$AK),2,0),"---")</f>
        <v>---</v>
      </c>
      <c r="Q410" s="59" t="str">
        <f>IFERROR(VLOOKUP(L410,IF($M$4="TEI0187_REV01",RAW_m_TEI0187_REV01!$AD:$AF),3,0),"---")</f>
        <v>---</v>
      </c>
      <c r="R410" s="59" t="str">
        <f>IFERROR(VLOOKUP(O410,IF($M$4="TEI0187_REV01",RAW_m_TEI0187_REV01!$AE:$AG),3,0),"---")</f>
        <v>---</v>
      </c>
      <c r="S410" s="59" t="str">
        <f t="shared" si="14"/>
        <v>---</v>
      </c>
    </row>
    <row r="411" spans="2:19" ht="15" customHeight="1" x14ac:dyDescent="0.25">
      <c r="B411" s="59">
        <f t="shared" si="13"/>
        <v>406</v>
      </c>
      <c r="C411" s="60">
        <f>IFERROR(IF($C$4="TEB0187_REV01",CALC_CONN_TEB0187_REV01!U411,),"---")</f>
        <v>0</v>
      </c>
      <c r="D411" s="59">
        <f>IFERROR(IF($C$4="TEB0187_REV01",CALC_CONN_TEB0187_REV01!D411,),"---")</f>
        <v>0</v>
      </c>
      <c r="E411" s="59">
        <f>IFERROR(IF($C$4="TEB0187_REV01",CALC_CONN_TEB0187_REV01!E411,),"---")</f>
        <v>0</v>
      </c>
      <c r="F411" s="59" t="str">
        <f>IFERROR(IF(VLOOKUP($D411&amp;"-"&amp;$E411,IF($C$4="TEB0187_REV01",CALC_CONN_TEB0187_REV01!$F:$I),4,0)="--","---",IF($C$4="TEB0187_REV01",CALC_CONN_TEB0187_REV01!$G411&amp; " --&gt; " &amp;CALC_CONN_TEB0187_REV01!$I411&amp; " --&gt; ")),"---")</f>
        <v>---</v>
      </c>
      <c r="G411" s="59" t="str">
        <f>IFERROR(IF(VLOOKUP($D411&amp;"-"&amp;$E411,IF($C$4="TEB0187_REV01",CALC_CONN_TEB0187_REV01!$F:$H),3,0)="--",VLOOKUP($D411&amp;"-"&amp;$E411,IF($C$4="TEB0187_REV01",CALC_CONN_TEB0187_REV01!$F:$H),2,0),VLOOKUP($D411&amp;"-"&amp;$E411,IF($C$4="TEB0187_REV01",CALC_CONN_TEB0187_REV01!$F:$H),3,0)),"---")</f>
        <v>---</v>
      </c>
      <c r="H411" s="59" t="str">
        <f>IFERROR(VLOOKUP(G411,IF($C$4="TEB0187_REV01",CALC_CONN_TEB0187_REV01!$G:$T),14,0),"---")</f>
        <v>---</v>
      </c>
      <c r="I411" s="59" t="str">
        <f>IFERROR(VLOOKUP($D411&amp;"-"&amp;$E411,IF($C$4="TEB0187_REV01",CALC_CONN_TEB0187_REV01!$F:$K,"???"),6,0),"---")</f>
        <v>---</v>
      </c>
      <c r="J411" s="61" t="str">
        <f>IFERROR(VLOOKUP($D411&amp;"-"&amp;$E411,IF($C$4="TEB0187_REV01",CALC_CONN_TEB0187_REV01!$F:$M,"???"),8,0),"---")</f>
        <v>---</v>
      </c>
      <c r="K411" s="62" t="str">
        <f>IFERROR(VLOOKUP($D411&amp;"-"&amp;$E411,IF($C$4="TEB0187_REV01",CALC_CONN_TEB0187_REV01!$F:$N),9,0),"---")</f>
        <v>---</v>
      </c>
      <c r="L411" s="59" t="str">
        <f>IFERROR(VLOOKUP(K411,B2B!$H$3:$I$2000,2,0),"---")</f>
        <v>---</v>
      </c>
      <c r="M411" s="59" t="str">
        <f>IFERROR(VLOOKUP(L411,IF($M$4="TEI0187_REV01",RAW_m_TEI0187_REV01!$AD:$AH),5,0),"---")</f>
        <v>---</v>
      </c>
      <c r="N411" s="59" t="str">
        <f>IFERROR(VLOOKUP(L411,IF($M$4="TEI0187_REV01",RAW_m_TEI0187_REV01!$AE:$AJ),6,0),"---")</f>
        <v>---</v>
      </c>
      <c r="O411" s="63" t="str">
        <f>IFERROR(VLOOKUP(L411,IF($M$4="TEI0187_REV01",RAW_m_TEI0187_REV01!$AD:$AE),2,0),"---")</f>
        <v>---</v>
      </c>
      <c r="P411" s="59" t="str">
        <f>IFERROR(VLOOKUP(O411,IF($M$4="TEI0187_REV01",RAW_m_TEI0187_REV01!$AJ:$AK),2,0),"---")</f>
        <v>---</v>
      </c>
      <c r="Q411" s="59" t="str">
        <f>IFERROR(VLOOKUP(L411,IF($M$4="TEI0187_REV01",RAW_m_TEI0187_REV01!$AD:$AF),3,0),"---")</f>
        <v>---</v>
      </c>
      <c r="R411" s="59" t="str">
        <f>IFERROR(VLOOKUP(O411,IF($M$4="TEI0187_REV01",RAW_m_TEI0187_REV01!$AE:$AG),3,0),"---")</f>
        <v>---</v>
      </c>
      <c r="S411" s="59" t="str">
        <f t="shared" si="14"/>
        <v>---</v>
      </c>
    </row>
    <row r="412" spans="2:19" ht="15" customHeight="1" x14ac:dyDescent="0.25">
      <c r="B412" s="59">
        <f t="shared" si="13"/>
        <v>407</v>
      </c>
      <c r="C412" s="60">
        <f>IFERROR(IF($C$4="TEB0187_REV01",CALC_CONN_TEB0187_REV01!U412,),"---")</f>
        <v>0</v>
      </c>
      <c r="D412" s="59">
        <f>IFERROR(IF($C$4="TEB0187_REV01",CALC_CONN_TEB0187_REV01!D412,),"---")</f>
        <v>0</v>
      </c>
      <c r="E412" s="59">
        <f>IFERROR(IF($C$4="TEB0187_REV01",CALC_CONN_TEB0187_REV01!E412,),"---")</f>
        <v>0</v>
      </c>
      <c r="F412" s="59" t="str">
        <f>IFERROR(IF(VLOOKUP($D412&amp;"-"&amp;$E412,IF($C$4="TEB0187_REV01",CALC_CONN_TEB0187_REV01!$F:$I),4,0)="--","---",IF($C$4="TEB0187_REV01",CALC_CONN_TEB0187_REV01!$G412&amp; " --&gt; " &amp;CALC_CONN_TEB0187_REV01!$I412&amp; " --&gt; ")),"---")</f>
        <v>---</v>
      </c>
      <c r="G412" s="59" t="str">
        <f>IFERROR(IF(VLOOKUP($D412&amp;"-"&amp;$E412,IF($C$4="TEB0187_REV01",CALC_CONN_TEB0187_REV01!$F:$H),3,0)="--",VLOOKUP($D412&amp;"-"&amp;$E412,IF($C$4="TEB0187_REV01",CALC_CONN_TEB0187_REV01!$F:$H),2,0),VLOOKUP($D412&amp;"-"&amp;$E412,IF($C$4="TEB0187_REV01",CALC_CONN_TEB0187_REV01!$F:$H),3,0)),"---")</f>
        <v>---</v>
      </c>
      <c r="H412" s="59" t="str">
        <f>IFERROR(VLOOKUP(G412,IF($C$4="TEB0187_REV01",CALC_CONN_TEB0187_REV01!$G:$T),14,0),"---")</f>
        <v>---</v>
      </c>
      <c r="I412" s="59" t="str">
        <f>IFERROR(VLOOKUP($D412&amp;"-"&amp;$E412,IF($C$4="TEB0187_REV01",CALC_CONN_TEB0187_REV01!$F:$K,"???"),6,0),"---")</f>
        <v>---</v>
      </c>
      <c r="J412" s="61" t="str">
        <f>IFERROR(VLOOKUP($D412&amp;"-"&amp;$E412,IF($C$4="TEB0187_REV01",CALC_CONN_TEB0187_REV01!$F:$M,"???"),8,0),"---")</f>
        <v>---</v>
      </c>
      <c r="K412" s="62" t="str">
        <f>IFERROR(VLOOKUP($D412&amp;"-"&amp;$E412,IF($C$4="TEB0187_REV01",CALC_CONN_TEB0187_REV01!$F:$N),9,0),"---")</f>
        <v>---</v>
      </c>
      <c r="L412" s="59" t="str">
        <f>IFERROR(VLOOKUP(K412,B2B!$H$3:$I$2000,2,0),"---")</f>
        <v>---</v>
      </c>
      <c r="M412" s="59" t="str">
        <f>IFERROR(VLOOKUP(L412,IF($M$4="TEI0187_REV01",RAW_m_TEI0187_REV01!$AD:$AH),5,0),"---")</f>
        <v>---</v>
      </c>
      <c r="N412" s="59" t="str">
        <f>IFERROR(VLOOKUP(L412,IF($M$4="TEI0187_REV01",RAW_m_TEI0187_REV01!$AE:$AJ),6,0),"---")</f>
        <v>---</v>
      </c>
      <c r="O412" s="63" t="str">
        <f>IFERROR(VLOOKUP(L412,IF($M$4="TEI0187_REV01",RAW_m_TEI0187_REV01!$AD:$AE),2,0),"---")</f>
        <v>---</v>
      </c>
      <c r="P412" s="59" t="str">
        <f>IFERROR(VLOOKUP(O412,IF($M$4="TEI0187_REV01",RAW_m_TEI0187_REV01!$AJ:$AK),2,0),"---")</f>
        <v>---</v>
      </c>
      <c r="Q412" s="59" t="str">
        <f>IFERROR(VLOOKUP(L412,IF($M$4="TEI0187_REV01",RAW_m_TEI0187_REV01!$AD:$AF),3,0),"---")</f>
        <v>---</v>
      </c>
      <c r="R412" s="59" t="str">
        <f>IFERROR(VLOOKUP(O412,IF($M$4="TEI0187_REV01",RAW_m_TEI0187_REV01!$AE:$AG),3,0),"---")</f>
        <v>---</v>
      </c>
      <c r="S412" s="59" t="str">
        <f t="shared" si="14"/>
        <v>---</v>
      </c>
    </row>
    <row r="413" spans="2:19" ht="15" customHeight="1" x14ac:dyDescent="0.25">
      <c r="B413" s="59">
        <f t="shared" si="13"/>
        <v>408</v>
      </c>
      <c r="C413" s="60">
        <f>IFERROR(IF($C$4="TEB0187_REV01",CALC_CONN_TEB0187_REV01!U413,),"---")</f>
        <v>0</v>
      </c>
      <c r="D413" s="59">
        <f>IFERROR(IF($C$4="TEB0187_REV01",CALC_CONN_TEB0187_REV01!D413,),"---")</f>
        <v>0</v>
      </c>
      <c r="E413" s="59">
        <f>IFERROR(IF($C$4="TEB0187_REV01",CALC_CONN_TEB0187_REV01!E413,),"---")</f>
        <v>0</v>
      </c>
      <c r="F413" s="59" t="str">
        <f>IFERROR(IF(VLOOKUP($D413&amp;"-"&amp;$E413,IF($C$4="TEB0187_REV01",CALC_CONN_TEB0187_REV01!$F:$I),4,0)="--","---",IF($C$4="TEB0187_REV01",CALC_CONN_TEB0187_REV01!$G413&amp; " --&gt; " &amp;CALC_CONN_TEB0187_REV01!$I413&amp; " --&gt; ")),"---")</f>
        <v>---</v>
      </c>
      <c r="G413" s="59" t="str">
        <f>IFERROR(IF(VLOOKUP($D413&amp;"-"&amp;$E413,IF($C$4="TEB0187_REV01",CALC_CONN_TEB0187_REV01!$F:$H),3,0)="--",VLOOKUP($D413&amp;"-"&amp;$E413,IF($C$4="TEB0187_REV01",CALC_CONN_TEB0187_REV01!$F:$H),2,0),VLOOKUP($D413&amp;"-"&amp;$E413,IF($C$4="TEB0187_REV01",CALC_CONN_TEB0187_REV01!$F:$H),3,0)),"---")</f>
        <v>---</v>
      </c>
      <c r="H413" s="59" t="str">
        <f>IFERROR(VLOOKUP(G413,IF($C$4="TEB0187_REV01",CALC_CONN_TEB0187_REV01!$G:$T),14,0),"---")</f>
        <v>---</v>
      </c>
      <c r="I413" s="59" t="str">
        <f>IFERROR(VLOOKUP($D413&amp;"-"&amp;$E413,IF($C$4="TEB0187_REV01",CALC_CONN_TEB0187_REV01!$F:$K,"???"),6,0),"---")</f>
        <v>---</v>
      </c>
      <c r="J413" s="61" t="str">
        <f>IFERROR(VLOOKUP($D413&amp;"-"&amp;$E413,IF($C$4="TEB0187_REV01",CALC_CONN_TEB0187_REV01!$F:$M,"???"),8,0),"---")</f>
        <v>---</v>
      </c>
      <c r="K413" s="62" t="str">
        <f>IFERROR(VLOOKUP($D413&amp;"-"&amp;$E413,IF($C$4="TEB0187_REV01",CALC_CONN_TEB0187_REV01!$F:$N),9,0),"---")</f>
        <v>---</v>
      </c>
      <c r="L413" s="59" t="str">
        <f>IFERROR(VLOOKUP(K413,B2B!$H$3:$I$2000,2,0),"---")</f>
        <v>---</v>
      </c>
      <c r="M413" s="59" t="str">
        <f>IFERROR(VLOOKUP(L413,IF($M$4="TEI0187_REV01",RAW_m_TEI0187_REV01!$AD:$AH),5,0),"---")</f>
        <v>---</v>
      </c>
      <c r="N413" s="59" t="str">
        <f>IFERROR(VLOOKUP(L413,IF($M$4="TEI0187_REV01",RAW_m_TEI0187_REV01!$AE:$AJ),6,0),"---")</f>
        <v>---</v>
      </c>
      <c r="O413" s="63" t="str">
        <f>IFERROR(VLOOKUP(L413,IF($M$4="TEI0187_REV01",RAW_m_TEI0187_REV01!$AD:$AE),2,0),"---")</f>
        <v>---</v>
      </c>
      <c r="P413" s="59" t="str">
        <f>IFERROR(VLOOKUP(O413,IF($M$4="TEI0187_REV01",RAW_m_TEI0187_REV01!$AJ:$AK),2,0),"---")</f>
        <v>---</v>
      </c>
      <c r="Q413" s="59" t="str">
        <f>IFERROR(VLOOKUP(L413,IF($M$4="TEI0187_REV01",RAW_m_TEI0187_REV01!$AD:$AF),3,0),"---")</f>
        <v>---</v>
      </c>
      <c r="R413" s="59" t="str">
        <f>IFERROR(VLOOKUP(O413,IF($M$4="TEI0187_REV01",RAW_m_TEI0187_REV01!$AE:$AG),3,0),"---")</f>
        <v>---</v>
      </c>
      <c r="S413" s="59" t="str">
        <f t="shared" si="14"/>
        <v>---</v>
      </c>
    </row>
    <row r="414" spans="2:19" ht="15" customHeight="1" x14ac:dyDescent="0.25">
      <c r="B414" s="59">
        <f t="shared" si="13"/>
        <v>409</v>
      </c>
      <c r="C414" s="60">
        <f>IFERROR(IF($C$4="TEB0187_REV01",CALC_CONN_TEB0187_REV01!U414,),"---")</f>
        <v>0</v>
      </c>
      <c r="D414" s="59">
        <f>IFERROR(IF($C$4="TEB0187_REV01",CALC_CONN_TEB0187_REV01!D414,),"---")</f>
        <v>0</v>
      </c>
      <c r="E414" s="59">
        <f>IFERROR(IF($C$4="TEB0187_REV01",CALC_CONN_TEB0187_REV01!E414,),"---")</f>
        <v>0</v>
      </c>
      <c r="F414" s="59" t="str">
        <f>IFERROR(IF(VLOOKUP($D414&amp;"-"&amp;$E414,IF($C$4="TEB0187_REV01",CALC_CONN_TEB0187_REV01!$F:$I),4,0)="--","---",IF($C$4="TEB0187_REV01",CALC_CONN_TEB0187_REV01!$G414&amp; " --&gt; " &amp;CALC_CONN_TEB0187_REV01!$I414&amp; " --&gt; ")),"---")</f>
        <v>---</v>
      </c>
      <c r="G414" s="59" t="str">
        <f>IFERROR(IF(VLOOKUP($D414&amp;"-"&amp;$E414,IF($C$4="TEB0187_REV01",CALC_CONN_TEB0187_REV01!$F:$H),3,0)="--",VLOOKUP($D414&amp;"-"&amp;$E414,IF($C$4="TEB0187_REV01",CALC_CONN_TEB0187_REV01!$F:$H),2,0),VLOOKUP($D414&amp;"-"&amp;$E414,IF($C$4="TEB0187_REV01",CALC_CONN_TEB0187_REV01!$F:$H),3,0)),"---")</f>
        <v>---</v>
      </c>
      <c r="H414" s="59" t="str">
        <f>IFERROR(VLOOKUP(G414,IF($C$4="TEB0187_REV01",CALC_CONN_TEB0187_REV01!$G:$T),14,0),"---")</f>
        <v>---</v>
      </c>
      <c r="I414" s="59" t="str">
        <f>IFERROR(VLOOKUP($D414&amp;"-"&amp;$E414,IF($C$4="TEB0187_REV01",CALC_CONN_TEB0187_REV01!$F:$K,"???"),6,0),"---")</f>
        <v>---</v>
      </c>
      <c r="J414" s="61" t="str">
        <f>IFERROR(VLOOKUP($D414&amp;"-"&amp;$E414,IF($C$4="TEB0187_REV01",CALC_CONN_TEB0187_REV01!$F:$M,"???"),8,0),"---")</f>
        <v>---</v>
      </c>
      <c r="K414" s="62" t="str">
        <f>IFERROR(VLOOKUP($D414&amp;"-"&amp;$E414,IF($C$4="TEB0187_REV01",CALC_CONN_TEB0187_REV01!$F:$N),9,0),"---")</f>
        <v>---</v>
      </c>
      <c r="L414" s="59" t="str">
        <f>IFERROR(VLOOKUP(K414,B2B!$H$3:$I$2000,2,0),"---")</f>
        <v>---</v>
      </c>
      <c r="M414" s="59" t="str">
        <f>IFERROR(VLOOKUP(L414,IF($M$4="TEI0187_REV01",RAW_m_TEI0187_REV01!$AD:$AH),5,0),"---")</f>
        <v>---</v>
      </c>
      <c r="N414" s="59" t="str">
        <f>IFERROR(VLOOKUP(L414,IF($M$4="TEI0187_REV01",RAW_m_TEI0187_REV01!$AE:$AJ),6,0),"---")</f>
        <v>---</v>
      </c>
      <c r="O414" s="63" t="str">
        <f>IFERROR(VLOOKUP(L414,IF($M$4="TEI0187_REV01",RAW_m_TEI0187_REV01!$AD:$AE),2,0),"---")</f>
        <v>---</v>
      </c>
      <c r="P414" s="59" t="str">
        <f>IFERROR(VLOOKUP(O414,IF($M$4="TEI0187_REV01",RAW_m_TEI0187_REV01!$AJ:$AK),2,0),"---")</f>
        <v>---</v>
      </c>
      <c r="Q414" s="59" t="str">
        <f>IFERROR(VLOOKUP(L414,IF($M$4="TEI0187_REV01",RAW_m_TEI0187_REV01!$AD:$AF),3,0),"---")</f>
        <v>---</v>
      </c>
      <c r="R414" s="59" t="str">
        <f>IFERROR(VLOOKUP(O414,IF($M$4="TEI0187_REV01",RAW_m_TEI0187_REV01!$AE:$AG),3,0),"---")</f>
        <v>---</v>
      </c>
      <c r="S414" s="59" t="str">
        <f t="shared" si="14"/>
        <v>---</v>
      </c>
    </row>
    <row r="415" spans="2:19" ht="15" customHeight="1" x14ac:dyDescent="0.25">
      <c r="B415" s="59">
        <f t="shared" si="13"/>
        <v>410</v>
      </c>
      <c r="C415" s="60">
        <f>IFERROR(IF($C$4="TEB0187_REV01",CALC_CONN_TEB0187_REV01!U415,),"---")</f>
        <v>0</v>
      </c>
      <c r="D415" s="59">
        <f>IFERROR(IF($C$4="TEB0187_REV01",CALC_CONN_TEB0187_REV01!D415,),"---")</f>
        <v>0</v>
      </c>
      <c r="E415" s="59">
        <f>IFERROR(IF($C$4="TEB0187_REV01",CALC_CONN_TEB0187_REV01!E415,),"---")</f>
        <v>0</v>
      </c>
      <c r="F415" s="59" t="str">
        <f>IFERROR(IF(VLOOKUP($D415&amp;"-"&amp;$E415,IF($C$4="TEB0187_REV01",CALC_CONN_TEB0187_REV01!$F:$I),4,0)="--","---",IF($C$4="TEB0187_REV01",CALC_CONN_TEB0187_REV01!$G415&amp; " --&gt; " &amp;CALC_CONN_TEB0187_REV01!$I415&amp; " --&gt; ")),"---")</f>
        <v>---</v>
      </c>
      <c r="G415" s="59" t="str">
        <f>IFERROR(IF(VLOOKUP($D415&amp;"-"&amp;$E415,IF($C$4="TEB0187_REV01",CALC_CONN_TEB0187_REV01!$F:$H),3,0)="--",VLOOKUP($D415&amp;"-"&amp;$E415,IF($C$4="TEB0187_REV01",CALC_CONN_TEB0187_REV01!$F:$H),2,0),VLOOKUP($D415&amp;"-"&amp;$E415,IF($C$4="TEB0187_REV01",CALC_CONN_TEB0187_REV01!$F:$H),3,0)),"---")</f>
        <v>---</v>
      </c>
      <c r="H415" s="59" t="str">
        <f>IFERROR(VLOOKUP(G415,IF($C$4="TEB0187_REV01",CALC_CONN_TEB0187_REV01!$G:$T),14,0),"---")</f>
        <v>---</v>
      </c>
      <c r="I415" s="59" t="str">
        <f>IFERROR(VLOOKUP($D415&amp;"-"&amp;$E415,IF($C$4="TEB0187_REV01",CALC_CONN_TEB0187_REV01!$F:$K,"???"),6,0),"---")</f>
        <v>---</v>
      </c>
      <c r="J415" s="61" t="str">
        <f>IFERROR(VLOOKUP($D415&amp;"-"&amp;$E415,IF($C$4="TEB0187_REV01",CALC_CONN_TEB0187_REV01!$F:$M,"???"),8,0),"---")</f>
        <v>---</v>
      </c>
      <c r="K415" s="62" t="str">
        <f>IFERROR(VLOOKUP($D415&amp;"-"&amp;$E415,IF($C$4="TEB0187_REV01",CALC_CONN_TEB0187_REV01!$F:$N),9,0),"---")</f>
        <v>---</v>
      </c>
      <c r="L415" s="59" t="str">
        <f>IFERROR(VLOOKUP(K415,B2B!$H$3:$I$2000,2,0),"---")</f>
        <v>---</v>
      </c>
      <c r="M415" s="59" t="str">
        <f>IFERROR(VLOOKUP(L415,IF($M$4="TEI0187_REV01",RAW_m_TEI0187_REV01!$AD:$AH),5,0),"---")</f>
        <v>---</v>
      </c>
      <c r="N415" s="59" t="str">
        <f>IFERROR(VLOOKUP(L415,IF($M$4="TEI0187_REV01",RAW_m_TEI0187_REV01!$AE:$AJ),6,0),"---")</f>
        <v>---</v>
      </c>
      <c r="O415" s="63" t="str">
        <f>IFERROR(VLOOKUP(L415,IF($M$4="TEI0187_REV01",RAW_m_TEI0187_REV01!$AD:$AE),2,0),"---")</f>
        <v>---</v>
      </c>
      <c r="P415" s="59" t="str">
        <f>IFERROR(VLOOKUP(O415,IF($M$4="TEI0187_REV01",RAW_m_TEI0187_REV01!$AJ:$AK),2,0),"---")</f>
        <v>---</v>
      </c>
      <c r="Q415" s="59" t="str">
        <f>IFERROR(VLOOKUP(L415,IF($M$4="TEI0187_REV01",RAW_m_TEI0187_REV01!$AD:$AF),3,0),"---")</f>
        <v>---</v>
      </c>
      <c r="R415" s="59" t="str">
        <f>IFERROR(VLOOKUP(O415,IF($M$4="TEI0187_REV01",RAW_m_TEI0187_REV01!$AE:$AG),3,0),"---")</f>
        <v>---</v>
      </c>
      <c r="S415" s="59" t="str">
        <f t="shared" si="14"/>
        <v>---</v>
      </c>
    </row>
    <row r="416" spans="2:19" ht="15" customHeight="1" x14ac:dyDescent="0.25">
      <c r="B416" s="59">
        <f t="shared" si="13"/>
        <v>411</v>
      </c>
      <c r="C416" s="60">
        <f>IFERROR(IF($C$4="TEB0187_REV01",CALC_CONN_TEB0187_REV01!U416,),"---")</f>
        <v>0</v>
      </c>
      <c r="D416" s="59">
        <f>IFERROR(IF($C$4="TEB0187_REV01",CALC_CONN_TEB0187_REV01!D416,),"---")</f>
        <v>0</v>
      </c>
      <c r="E416" s="59">
        <f>IFERROR(IF($C$4="TEB0187_REV01",CALC_CONN_TEB0187_REV01!E416,),"---")</f>
        <v>0</v>
      </c>
      <c r="F416" s="59" t="str">
        <f>IFERROR(IF(VLOOKUP($D416&amp;"-"&amp;$E416,IF($C$4="TEB0187_REV01",CALC_CONN_TEB0187_REV01!$F:$I),4,0)="--","---",IF($C$4="TEB0187_REV01",CALC_CONN_TEB0187_REV01!$G416&amp; " --&gt; " &amp;CALC_CONN_TEB0187_REV01!$I416&amp; " --&gt; ")),"---")</f>
        <v>---</v>
      </c>
      <c r="G416" s="59" t="str">
        <f>IFERROR(IF(VLOOKUP($D416&amp;"-"&amp;$E416,IF($C$4="TEB0187_REV01",CALC_CONN_TEB0187_REV01!$F:$H),3,0)="--",VLOOKUP($D416&amp;"-"&amp;$E416,IF($C$4="TEB0187_REV01",CALC_CONN_TEB0187_REV01!$F:$H),2,0),VLOOKUP($D416&amp;"-"&amp;$E416,IF($C$4="TEB0187_REV01",CALC_CONN_TEB0187_REV01!$F:$H),3,0)),"---")</f>
        <v>---</v>
      </c>
      <c r="H416" s="59" t="str">
        <f>IFERROR(VLOOKUP(G416,IF($C$4="TEB0187_REV01",CALC_CONN_TEB0187_REV01!$G:$T),14,0),"---")</f>
        <v>---</v>
      </c>
      <c r="I416" s="59" t="str">
        <f>IFERROR(VLOOKUP($D416&amp;"-"&amp;$E416,IF($C$4="TEB0187_REV01",CALC_CONN_TEB0187_REV01!$F:$K,"???"),6,0),"---")</f>
        <v>---</v>
      </c>
      <c r="J416" s="61" t="str">
        <f>IFERROR(VLOOKUP($D416&amp;"-"&amp;$E416,IF($C$4="TEB0187_REV01",CALC_CONN_TEB0187_REV01!$F:$M,"???"),8,0),"---")</f>
        <v>---</v>
      </c>
      <c r="K416" s="62" t="str">
        <f>IFERROR(VLOOKUP($D416&amp;"-"&amp;$E416,IF($C$4="TEB0187_REV01",CALC_CONN_TEB0187_REV01!$F:$N),9,0),"---")</f>
        <v>---</v>
      </c>
      <c r="L416" s="59" t="str">
        <f>IFERROR(VLOOKUP(K416,B2B!$H$3:$I$2000,2,0),"---")</f>
        <v>---</v>
      </c>
      <c r="M416" s="59" t="str">
        <f>IFERROR(VLOOKUP(L416,IF($M$4="TEI0187_REV01",RAW_m_TEI0187_REV01!$AD:$AH),5,0),"---")</f>
        <v>---</v>
      </c>
      <c r="N416" s="59" t="str">
        <f>IFERROR(VLOOKUP(L416,IF($M$4="TEI0187_REV01",RAW_m_TEI0187_REV01!$AE:$AJ),6,0),"---")</f>
        <v>---</v>
      </c>
      <c r="O416" s="63" t="str">
        <f>IFERROR(VLOOKUP(L416,IF($M$4="TEI0187_REV01",RAW_m_TEI0187_REV01!$AD:$AE),2,0),"---")</f>
        <v>---</v>
      </c>
      <c r="P416" s="59" t="str">
        <f>IFERROR(VLOOKUP(O416,IF($M$4="TEI0187_REV01",RAW_m_TEI0187_REV01!$AJ:$AK),2,0),"---")</f>
        <v>---</v>
      </c>
      <c r="Q416" s="59" t="str">
        <f>IFERROR(VLOOKUP(L416,IF($M$4="TEI0187_REV01",RAW_m_TEI0187_REV01!$AD:$AF),3,0),"---")</f>
        <v>---</v>
      </c>
      <c r="R416" s="59" t="str">
        <f>IFERROR(VLOOKUP(O416,IF($M$4="TEI0187_REV01",RAW_m_TEI0187_REV01!$AE:$AG),3,0),"---")</f>
        <v>---</v>
      </c>
      <c r="S416" s="59" t="str">
        <f t="shared" si="14"/>
        <v>---</v>
      </c>
    </row>
    <row r="417" spans="2:19" ht="15" customHeight="1" x14ac:dyDescent="0.25">
      <c r="B417" s="59">
        <f t="shared" si="13"/>
        <v>412</v>
      </c>
      <c r="C417" s="60">
        <f>IFERROR(IF($C$4="TEB0187_REV01",CALC_CONN_TEB0187_REV01!U417,),"---")</f>
        <v>0</v>
      </c>
      <c r="D417" s="59">
        <f>IFERROR(IF($C$4="TEB0187_REV01",CALC_CONN_TEB0187_REV01!D417,),"---")</f>
        <v>0</v>
      </c>
      <c r="E417" s="59">
        <f>IFERROR(IF($C$4="TEB0187_REV01",CALC_CONN_TEB0187_REV01!E417,),"---")</f>
        <v>0</v>
      </c>
      <c r="F417" s="59" t="str">
        <f>IFERROR(IF(VLOOKUP($D417&amp;"-"&amp;$E417,IF($C$4="TEB0187_REV01",CALC_CONN_TEB0187_REV01!$F:$I),4,0)="--","---",IF($C$4="TEB0187_REV01",CALC_CONN_TEB0187_REV01!$G417&amp; " --&gt; " &amp;CALC_CONN_TEB0187_REV01!$I417&amp; " --&gt; ")),"---")</f>
        <v>---</v>
      </c>
      <c r="G417" s="59" t="str">
        <f>IFERROR(IF(VLOOKUP($D417&amp;"-"&amp;$E417,IF($C$4="TEB0187_REV01",CALC_CONN_TEB0187_REV01!$F:$H),3,0)="--",VLOOKUP($D417&amp;"-"&amp;$E417,IF($C$4="TEB0187_REV01",CALC_CONN_TEB0187_REV01!$F:$H),2,0),VLOOKUP($D417&amp;"-"&amp;$E417,IF($C$4="TEB0187_REV01",CALC_CONN_TEB0187_REV01!$F:$H),3,0)),"---")</f>
        <v>---</v>
      </c>
      <c r="H417" s="59" t="str">
        <f>IFERROR(VLOOKUP(G417,IF($C$4="TEB0187_REV01",CALC_CONN_TEB0187_REV01!$G:$T),14,0),"---")</f>
        <v>---</v>
      </c>
      <c r="I417" s="59" t="str">
        <f>IFERROR(VLOOKUP($D417&amp;"-"&amp;$E417,IF($C$4="TEB0187_REV01",CALC_CONN_TEB0187_REV01!$F:$K,"???"),6,0),"---")</f>
        <v>---</v>
      </c>
      <c r="J417" s="61" t="str">
        <f>IFERROR(VLOOKUP($D417&amp;"-"&amp;$E417,IF($C$4="TEB0187_REV01",CALC_CONN_TEB0187_REV01!$F:$M,"???"),8,0),"---")</f>
        <v>---</v>
      </c>
      <c r="K417" s="62" t="str">
        <f>IFERROR(VLOOKUP($D417&amp;"-"&amp;$E417,IF($C$4="TEB0187_REV01",CALC_CONN_TEB0187_REV01!$F:$N),9,0),"---")</f>
        <v>---</v>
      </c>
      <c r="L417" s="59" t="str">
        <f>IFERROR(VLOOKUP(K417,B2B!$H$3:$I$2000,2,0),"---")</f>
        <v>---</v>
      </c>
      <c r="M417" s="59" t="str">
        <f>IFERROR(VLOOKUP(L417,IF($M$4="TEI0187_REV01",RAW_m_TEI0187_REV01!$AD:$AH),5,0),"---")</f>
        <v>---</v>
      </c>
      <c r="N417" s="59" t="str">
        <f>IFERROR(VLOOKUP(L417,IF($M$4="TEI0187_REV01",RAW_m_TEI0187_REV01!$AE:$AJ),6,0),"---")</f>
        <v>---</v>
      </c>
      <c r="O417" s="63" t="str">
        <f>IFERROR(VLOOKUP(L417,IF($M$4="TEI0187_REV01",RAW_m_TEI0187_REV01!$AD:$AE),2,0),"---")</f>
        <v>---</v>
      </c>
      <c r="P417" s="59" t="str">
        <f>IFERROR(VLOOKUP(O417,IF($M$4="TEI0187_REV01",RAW_m_TEI0187_REV01!$AJ:$AK),2,0),"---")</f>
        <v>---</v>
      </c>
      <c r="Q417" s="59" t="str">
        <f>IFERROR(VLOOKUP(L417,IF($M$4="TEI0187_REV01",RAW_m_TEI0187_REV01!$AD:$AF),3,0),"---")</f>
        <v>---</v>
      </c>
      <c r="R417" s="59" t="str">
        <f>IFERROR(VLOOKUP(O417,IF($M$4="TEI0187_REV01",RAW_m_TEI0187_REV01!$AE:$AG),3,0),"---")</f>
        <v>---</v>
      </c>
      <c r="S417" s="59" t="str">
        <f t="shared" si="14"/>
        <v>---</v>
      </c>
    </row>
    <row r="418" spans="2:19" ht="15" customHeight="1" x14ac:dyDescent="0.25">
      <c r="B418" s="59">
        <f t="shared" si="13"/>
        <v>413</v>
      </c>
      <c r="C418" s="60">
        <f>IFERROR(IF($C$4="TEB0187_REV01",CALC_CONN_TEB0187_REV01!U418,),"---")</f>
        <v>0</v>
      </c>
      <c r="D418" s="59">
        <f>IFERROR(IF($C$4="TEB0187_REV01",CALC_CONN_TEB0187_REV01!D418,),"---")</f>
        <v>0</v>
      </c>
      <c r="E418" s="59">
        <f>IFERROR(IF($C$4="TEB0187_REV01",CALC_CONN_TEB0187_REV01!E418,),"---")</f>
        <v>0</v>
      </c>
      <c r="F418" s="59" t="str">
        <f>IFERROR(IF(VLOOKUP($D418&amp;"-"&amp;$E418,IF($C$4="TEB0187_REV01",CALC_CONN_TEB0187_REV01!$F:$I),4,0)="--","---",IF($C$4="TEB0187_REV01",CALC_CONN_TEB0187_REV01!$G418&amp; " --&gt; " &amp;CALC_CONN_TEB0187_REV01!$I418&amp; " --&gt; ")),"---")</f>
        <v>---</v>
      </c>
      <c r="G418" s="59" t="str">
        <f>IFERROR(IF(VLOOKUP($D418&amp;"-"&amp;$E418,IF($C$4="TEB0187_REV01",CALC_CONN_TEB0187_REV01!$F:$H),3,0)="--",VLOOKUP($D418&amp;"-"&amp;$E418,IF($C$4="TEB0187_REV01",CALC_CONN_TEB0187_REV01!$F:$H),2,0),VLOOKUP($D418&amp;"-"&amp;$E418,IF($C$4="TEB0187_REV01",CALC_CONN_TEB0187_REV01!$F:$H),3,0)),"---")</f>
        <v>---</v>
      </c>
      <c r="H418" s="59" t="str">
        <f>IFERROR(VLOOKUP(G418,IF($C$4="TEB0187_REV01",CALC_CONN_TEB0187_REV01!$G:$T),14,0),"---")</f>
        <v>---</v>
      </c>
      <c r="I418" s="59" t="str">
        <f>IFERROR(VLOOKUP($D418&amp;"-"&amp;$E418,IF($C$4="TEB0187_REV01",CALC_CONN_TEB0187_REV01!$F:$K,"???"),6,0),"---")</f>
        <v>---</v>
      </c>
      <c r="J418" s="61" t="str">
        <f>IFERROR(VLOOKUP($D418&amp;"-"&amp;$E418,IF($C$4="TEB0187_REV01",CALC_CONN_TEB0187_REV01!$F:$M,"???"),8,0),"---")</f>
        <v>---</v>
      </c>
      <c r="K418" s="62" t="str">
        <f>IFERROR(VLOOKUP($D418&amp;"-"&amp;$E418,IF($C$4="TEB0187_REV01",CALC_CONN_TEB0187_REV01!$F:$N),9,0),"---")</f>
        <v>---</v>
      </c>
      <c r="L418" s="59" t="str">
        <f>IFERROR(VLOOKUP(K418,B2B!$H$3:$I$2000,2,0),"---")</f>
        <v>---</v>
      </c>
      <c r="M418" s="59" t="str">
        <f>IFERROR(VLOOKUP(L418,IF($M$4="TEI0187_REV01",RAW_m_TEI0187_REV01!$AD:$AH),5,0),"---")</f>
        <v>---</v>
      </c>
      <c r="N418" s="59" t="str">
        <f>IFERROR(VLOOKUP(L418,IF($M$4="TEI0187_REV01",RAW_m_TEI0187_REV01!$AE:$AJ),6,0),"---")</f>
        <v>---</v>
      </c>
      <c r="O418" s="63" t="str">
        <f>IFERROR(VLOOKUP(L418,IF($M$4="TEI0187_REV01",RAW_m_TEI0187_REV01!$AD:$AE),2,0),"---")</f>
        <v>---</v>
      </c>
      <c r="P418" s="59" t="str">
        <f>IFERROR(VLOOKUP(O418,IF($M$4="TEI0187_REV01",RAW_m_TEI0187_REV01!$AJ:$AK),2,0),"---")</f>
        <v>---</v>
      </c>
      <c r="Q418" s="59" t="str">
        <f>IFERROR(VLOOKUP(L418,IF($M$4="TEI0187_REV01",RAW_m_TEI0187_REV01!$AD:$AF),3,0),"---")</f>
        <v>---</v>
      </c>
      <c r="R418" s="59" t="str">
        <f>IFERROR(VLOOKUP(O418,IF($M$4="TEI0187_REV01",RAW_m_TEI0187_REV01!$AE:$AG),3,0),"---")</f>
        <v>---</v>
      </c>
      <c r="S418" s="59" t="str">
        <f t="shared" si="14"/>
        <v>---</v>
      </c>
    </row>
    <row r="419" spans="2:19" ht="15" customHeight="1" x14ac:dyDescent="0.25">
      <c r="B419" s="59">
        <f t="shared" si="13"/>
        <v>414</v>
      </c>
      <c r="C419" s="60">
        <f>IFERROR(IF($C$4="TEB0187_REV01",CALC_CONN_TEB0187_REV01!U419,),"---")</f>
        <v>0</v>
      </c>
      <c r="D419" s="59">
        <f>IFERROR(IF($C$4="TEB0187_REV01",CALC_CONN_TEB0187_REV01!D419,),"---")</f>
        <v>0</v>
      </c>
      <c r="E419" s="59">
        <f>IFERROR(IF($C$4="TEB0187_REV01",CALC_CONN_TEB0187_REV01!E419,),"---")</f>
        <v>0</v>
      </c>
      <c r="F419" s="59" t="str">
        <f>IFERROR(IF(VLOOKUP($D419&amp;"-"&amp;$E419,IF($C$4="TEB0187_REV01",CALC_CONN_TEB0187_REV01!$F:$I),4,0)="--","---",IF($C$4="TEB0187_REV01",CALC_CONN_TEB0187_REV01!$G419&amp; " --&gt; " &amp;CALC_CONN_TEB0187_REV01!$I419&amp; " --&gt; ")),"---")</f>
        <v>---</v>
      </c>
      <c r="G419" s="59" t="str">
        <f>IFERROR(IF(VLOOKUP($D419&amp;"-"&amp;$E419,IF($C$4="TEB0187_REV01",CALC_CONN_TEB0187_REV01!$F:$H),3,0)="--",VLOOKUP($D419&amp;"-"&amp;$E419,IF($C$4="TEB0187_REV01",CALC_CONN_TEB0187_REV01!$F:$H),2,0),VLOOKUP($D419&amp;"-"&amp;$E419,IF($C$4="TEB0187_REV01",CALC_CONN_TEB0187_REV01!$F:$H),3,0)),"---")</f>
        <v>---</v>
      </c>
      <c r="H419" s="59" t="str">
        <f>IFERROR(VLOOKUP(G419,IF($C$4="TEB0187_REV01",CALC_CONN_TEB0187_REV01!$G:$T),14,0),"---")</f>
        <v>---</v>
      </c>
      <c r="I419" s="59" t="str">
        <f>IFERROR(VLOOKUP($D419&amp;"-"&amp;$E419,IF($C$4="TEB0187_REV01",CALC_CONN_TEB0187_REV01!$F:$K,"???"),6,0),"---")</f>
        <v>---</v>
      </c>
      <c r="J419" s="61" t="str">
        <f>IFERROR(VLOOKUP($D419&amp;"-"&amp;$E419,IF($C$4="TEB0187_REV01",CALC_CONN_TEB0187_REV01!$F:$M,"???"),8,0),"---")</f>
        <v>---</v>
      </c>
      <c r="K419" s="62" t="str">
        <f>IFERROR(VLOOKUP($D419&amp;"-"&amp;$E419,IF($C$4="TEB0187_REV01",CALC_CONN_TEB0187_REV01!$F:$N),9,0),"---")</f>
        <v>---</v>
      </c>
      <c r="L419" s="59" t="str">
        <f>IFERROR(VLOOKUP(K419,B2B!$H$3:$I$2000,2,0),"---")</f>
        <v>---</v>
      </c>
      <c r="M419" s="59" t="str">
        <f>IFERROR(VLOOKUP(L419,IF($M$4="TEI0187_REV01",RAW_m_TEI0187_REV01!$AD:$AH),5,0),"---")</f>
        <v>---</v>
      </c>
      <c r="N419" s="59" t="str">
        <f>IFERROR(VLOOKUP(L419,IF($M$4="TEI0187_REV01",RAW_m_TEI0187_REV01!$AE:$AJ),6,0),"---")</f>
        <v>---</v>
      </c>
      <c r="O419" s="63" t="str">
        <f>IFERROR(VLOOKUP(L419,IF($M$4="TEI0187_REV01",RAW_m_TEI0187_REV01!$AD:$AE),2,0),"---")</f>
        <v>---</v>
      </c>
      <c r="P419" s="59" t="str">
        <f>IFERROR(VLOOKUP(O419,IF($M$4="TEI0187_REV01",RAW_m_TEI0187_REV01!$AJ:$AK),2,0),"---")</f>
        <v>---</v>
      </c>
      <c r="Q419" s="59" t="str">
        <f>IFERROR(VLOOKUP(L419,IF($M$4="TEI0187_REV01",RAW_m_TEI0187_REV01!$AD:$AF),3,0),"---")</f>
        <v>---</v>
      </c>
      <c r="R419" s="59" t="str">
        <f>IFERROR(VLOOKUP(O419,IF($M$4="TEI0187_REV01",RAW_m_TEI0187_REV01!$AE:$AG),3,0),"---")</f>
        <v>---</v>
      </c>
      <c r="S419" s="59" t="str">
        <f t="shared" si="14"/>
        <v>---</v>
      </c>
    </row>
    <row r="420" spans="2:19" ht="15" customHeight="1" x14ac:dyDescent="0.25">
      <c r="B420" s="59">
        <f t="shared" si="13"/>
        <v>415</v>
      </c>
      <c r="C420" s="60">
        <f>IFERROR(IF($C$4="TEB0187_REV01",CALC_CONN_TEB0187_REV01!U420,),"---")</f>
        <v>0</v>
      </c>
      <c r="D420" s="59">
        <f>IFERROR(IF($C$4="TEB0187_REV01",CALC_CONN_TEB0187_REV01!D420,),"---")</f>
        <v>0</v>
      </c>
      <c r="E420" s="59">
        <f>IFERROR(IF($C$4="TEB0187_REV01",CALC_CONN_TEB0187_REV01!E420,),"---")</f>
        <v>0</v>
      </c>
      <c r="F420" s="59" t="str">
        <f>IFERROR(IF(VLOOKUP($D420&amp;"-"&amp;$E420,IF($C$4="TEB0187_REV01",CALC_CONN_TEB0187_REV01!$F:$I),4,0)="--","---",IF($C$4="TEB0187_REV01",CALC_CONN_TEB0187_REV01!$G420&amp; " --&gt; " &amp;CALC_CONN_TEB0187_REV01!$I420&amp; " --&gt; ")),"---")</f>
        <v>---</v>
      </c>
      <c r="G420" s="59" t="str">
        <f>IFERROR(IF(VLOOKUP($D420&amp;"-"&amp;$E420,IF($C$4="TEB0187_REV01",CALC_CONN_TEB0187_REV01!$F:$H),3,0)="--",VLOOKUP($D420&amp;"-"&amp;$E420,IF($C$4="TEB0187_REV01",CALC_CONN_TEB0187_REV01!$F:$H),2,0),VLOOKUP($D420&amp;"-"&amp;$E420,IF($C$4="TEB0187_REV01",CALC_CONN_TEB0187_REV01!$F:$H),3,0)),"---")</f>
        <v>---</v>
      </c>
      <c r="H420" s="59" t="str">
        <f>IFERROR(VLOOKUP(G420,IF($C$4="TEB0187_REV01",CALC_CONN_TEB0187_REV01!$G:$T),14,0),"---")</f>
        <v>---</v>
      </c>
      <c r="I420" s="59" t="str">
        <f>IFERROR(VLOOKUP($D420&amp;"-"&amp;$E420,IF($C$4="TEB0187_REV01",CALC_CONN_TEB0187_REV01!$F:$K,"???"),6,0),"---")</f>
        <v>---</v>
      </c>
      <c r="J420" s="61" t="str">
        <f>IFERROR(VLOOKUP($D420&amp;"-"&amp;$E420,IF($C$4="TEB0187_REV01",CALC_CONN_TEB0187_REV01!$F:$M,"???"),8,0),"---")</f>
        <v>---</v>
      </c>
      <c r="K420" s="62" t="str">
        <f>IFERROR(VLOOKUP($D420&amp;"-"&amp;$E420,IF($C$4="TEB0187_REV01",CALC_CONN_TEB0187_REV01!$F:$N),9,0),"---")</f>
        <v>---</v>
      </c>
      <c r="L420" s="59" t="str">
        <f>IFERROR(VLOOKUP(K420,B2B!$H$3:$I$2000,2,0),"---")</f>
        <v>---</v>
      </c>
      <c r="M420" s="59" t="str">
        <f>IFERROR(VLOOKUP(L420,IF($M$4="TEI0187_REV01",RAW_m_TEI0187_REV01!$AD:$AH),5,0),"---")</f>
        <v>---</v>
      </c>
      <c r="N420" s="59" t="str">
        <f>IFERROR(VLOOKUP(L420,IF($M$4="TEI0187_REV01",RAW_m_TEI0187_REV01!$AE:$AJ),6,0),"---")</f>
        <v>---</v>
      </c>
      <c r="O420" s="63" t="str">
        <f>IFERROR(VLOOKUP(L420,IF($M$4="TEI0187_REV01",RAW_m_TEI0187_REV01!$AD:$AE),2,0),"---")</f>
        <v>---</v>
      </c>
      <c r="P420" s="59" t="str">
        <f>IFERROR(VLOOKUP(O420,IF($M$4="TEI0187_REV01",RAW_m_TEI0187_REV01!$AJ:$AK),2,0),"---")</f>
        <v>---</v>
      </c>
      <c r="Q420" s="59" t="str">
        <f>IFERROR(VLOOKUP(L420,IF($M$4="TEI0187_REV01",RAW_m_TEI0187_REV01!$AD:$AF),3,0),"---")</f>
        <v>---</v>
      </c>
      <c r="R420" s="59" t="str">
        <f>IFERROR(VLOOKUP(O420,IF($M$4="TEI0187_REV01",RAW_m_TEI0187_REV01!$AE:$AG),3,0),"---")</f>
        <v>---</v>
      </c>
      <c r="S420" s="59" t="str">
        <f t="shared" si="14"/>
        <v>---</v>
      </c>
    </row>
    <row r="421" spans="2:19" ht="15" customHeight="1" x14ac:dyDescent="0.25">
      <c r="B421" s="59">
        <f t="shared" si="13"/>
        <v>416</v>
      </c>
      <c r="C421" s="60">
        <f>IFERROR(IF($C$4="TEB0187_REV01",CALC_CONN_TEB0187_REV01!U421,),"---")</f>
        <v>0</v>
      </c>
      <c r="D421" s="59">
        <f>IFERROR(IF($C$4="TEB0187_REV01",CALC_CONN_TEB0187_REV01!D421,),"---")</f>
        <v>0</v>
      </c>
      <c r="E421" s="59">
        <f>IFERROR(IF($C$4="TEB0187_REV01",CALC_CONN_TEB0187_REV01!E421,),"---")</f>
        <v>0</v>
      </c>
      <c r="F421" s="59" t="str">
        <f>IFERROR(IF(VLOOKUP($D421&amp;"-"&amp;$E421,IF($C$4="TEB0187_REV01",CALC_CONN_TEB0187_REV01!$F:$I),4,0)="--","---",IF($C$4="TEB0187_REV01",CALC_CONN_TEB0187_REV01!$G421&amp; " --&gt; " &amp;CALC_CONN_TEB0187_REV01!$I421&amp; " --&gt; ")),"---")</f>
        <v>---</v>
      </c>
      <c r="G421" s="59" t="str">
        <f>IFERROR(IF(VLOOKUP($D421&amp;"-"&amp;$E421,IF($C$4="TEB0187_REV01",CALC_CONN_TEB0187_REV01!$F:$H),3,0)="--",VLOOKUP($D421&amp;"-"&amp;$E421,IF($C$4="TEB0187_REV01",CALC_CONN_TEB0187_REV01!$F:$H),2,0),VLOOKUP($D421&amp;"-"&amp;$E421,IF($C$4="TEB0187_REV01",CALC_CONN_TEB0187_REV01!$F:$H),3,0)),"---")</f>
        <v>---</v>
      </c>
      <c r="H421" s="59" t="str">
        <f>IFERROR(VLOOKUP(G421,IF($C$4="TEB0187_REV01",CALC_CONN_TEB0187_REV01!$G:$T),14,0),"---")</f>
        <v>---</v>
      </c>
      <c r="I421" s="59" t="str">
        <f>IFERROR(VLOOKUP($D421&amp;"-"&amp;$E421,IF($C$4="TEB0187_REV01",CALC_CONN_TEB0187_REV01!$F:$K,"???"),6,0),"---")</f>
        <v>---</v>
      </c>
      <c r="J421" s="61" t="str">
        <f>IFERROR(VLOOKUP($D421&amp;"-"&amp;$E421,IF($C$4="TEB0187_REV01",CALC_CONN_TEB0187_REV01!$F:$M,"???"),8,0),"---")</f>
        <v>---</v>
      </c>
      <c r="K421" s="62" t="str">
        <f>IFERROR(VLOOKUP($D421&amp;"-"&amp;$E421,IF($C$4="TEB0187_REV01",CALC_CONN_TEB0187_REV01!$F:$N),9,0),"---")</f>
        <v>---</v>
      </c>
      <c r="L421" s="59" t="str">
        <f>IFERROR(VLOOKUP(K421,B2B!$H$3:$I$2000,2,0),"---")</f>
        <v>---</v>
      </c>
      <c r="M421" s="59" t="str">
        <f>IFERROR(VLOOKUP(L421,IF($M$4="TEI0187_REV01",RAW_m_TEI0187_REV01!$AD:$AH),5,0),"---")</f>
        <v>---</v>
      </c>
      <c r="N421" s="59" t="str">
        <f>IFERROR(VLOOKUP(L421,IF($M$4="TEI0187_REV01",RAW_m_TEI0187_REV01!$AE:$AJ),6,0),"---")</f>
        <v>---</v>
      </c>
      <c r="O421" s="63" t="str">
        <f>IFERROR(VLOOKUP(L421,IF($M$4="TEI0187_REV01",RAW_m_TEI0187_REV01!$AD:$AE),2,0),"---")</f>
        <v>---</v>
      </c>
      <c r="P421" s="59" t="str">
        <f>IFERROR(VLOOKUP(O421,IF($M$4="TEI0187_REV01",RAW_m_TEI0187_REV01!$AJ:$AK),2,0),"---")</f>
        <v>---</v>
      </c>
      <c r="Q421" s="59" t="str">
        <f>IFERROR(VLOOKUP(L421,IF($M$4="TEI0187_REV01",RAW_m_TEI0187_REV01!$AD:$AF),3,0),"---")</f>
        <v>---</v>
      </c>
      <c r="R421" s="59" t="str">
        <f>IFERROR(VLOOKUP(O421,IF($M$4="TEI0187_REV01",RAW_m_TEI0187_REV01!$AE:$AG),3,0),"---")</f>
        <v>---</v>
      </c>
      <c r="S421" s="59" t="str">
        <f t="shared" si="14"/>
        <v>---</v>
      </c>
    </row>
    <row r="422" spans="2:19" ht="15" customHeight="1" x14ac:dyDescent="0.25">
      <c r="B422" s="59">
        <f t="shared" si="13"/>
        <v>417</v>
      </c>
      <c r="C422" s="60">
        <f>IFERROR(IF($C$4="TEB0187_REV01",CALC_CONN_TEB0187_REV01!U422,),"---")</f>
        <v>0</v>
      </c>
      <c r="D422" s="59">
        <f>IFERROR(IF($C$4="TEB0187_REV01",CALC_CONN_TEB0187_REV01!D422,),"---")</f>
        <v>0</v>
      </c>
      <c r="E422" s="59">
        <f>IFERROR(IF($C$4="TEB0187_REV01",CALC_CONN_TEB0187_REV01!E422,),"---")</f>
        <v>0</v>
      </c>
      <c r="F422" s="59" t="str">
        <f>IFERROR(IF(VLOOKUP($D422&amp;"-"&amp;$E422,IF($C$4="TEB0187_REV01",CALC_CONN_TEB0187_REV01!$F:$I),4,0)="--","---",IF($C$4="TEB0187_REV01",CALC_CONN_TEB0187_REV01!$G422&amp; " --&gt; " &amp;CALC_CONN_TEB0187_REV01!$I422&amp; " --&gt; ")),"---")</f>
        <v>---</v>
      </c>
      <c r="G422" s="59" t="str">
        <f>IFERROR(IF(VLOOKUP($D422&amp;"-"&amp;$E422,IF($C$4="TEB0187_REV01",CALC_CONN_TEB0187_REV01!$F:$H),3,0)="--",VLOOKUP($D422&amp;"-"&amp;$E422,IF($C$4="TEB0187_REV01",CALC_CONN_TEB0187_REV01!$F:$H),2,0),VLOOKUP($D422&amp;"-"&amp;$E422,IF($C$4="TEB0187_REV01",CALC_CONN_TEB0187_REV01!$F:$H),3,0)),"---")</f>
        <v>---</v>
      </c>
      <c r="H422" s="59" t="str">
        <f>IFERROR(VLOOKUP(G422,IF($C$4="TEB0187_REV01",CALC_CONN_TEB0187_REV01!$G:$T),14,0),"---")</f>
        <v>---</v>
      </c>
      <c r="I422" s="59" t="str">
        <f>IFERROR(VLOOKUP($D422&amp;"-"&amp;$E422,IF($C$4="TEB0187_REV01",CALC_CONN_TEB0187_REV01!$F:$K,"???"),6,0),"---")</f>
        <v>---</v>
      </c>
      <c r="J422" s="61" t="str">
        <f>IFERROR(VLOOKUP($D422&amp;"-"&amp;$E422,IF($C$4="TEB0187_REV01",CALC_CONN_TEB0187_REV01!$F:$M,"???"),8,0),"---")</f>
        <v>---</v>
      </c>
      <c r="K422" s="62" t="str">
        <f>IFERROR(VLOOKUP($D422&amp;"-"&amp;$E422,IF($C$4="TEB0187_REV01",CALC_CONN_TEB0187_REV01!$F:$N),9,0),"---")</f>
        <v>---</v>
      </c>
      <c r="L422" s="59" t="str">
        <f>IFERROR(VLOOKUP(K422,B2B!$H$3:$I$2000,2,0),"---")</f>
        <v>---</v>
      </c>
      <c r="M422" s="59" t="str">
        <f>IFERROR(VLOOKUP(L422,IF($M$4="TEI0187_REV01",RAW_m_TEI0187_REV01!$AD:$AH),5,0),"---")</f>
        <v>---</v>
      </c>
      <c r="N422" s="59" t="str">
        <f>IFERROR(VLOOKUP(L422,IF($M$4="TEI0187_REV01",RAW_m_TEI0187_REV01!$AE:$AJ),6,0),"---")</f>
        <v>---</v>
      </c>
      <c r="O422" s="63" t="str">
        <f>IFERROR(VLOOKUP(L422,IF($M$4="TEI0187_REV01",RAW_m_TEI0187_REV01!$AD:$AE),2,0),"---")</f>
        <v>---</v>
      </c>
      <c r="P422" s="59" t="str">
        <f>IFERROR(VLOOKUP(O422,IF($M$4="TEI0187_REV01",RAW_m_TEI0187_REV01!$AJ:$AK),2,0),"---")</f>
        <v>---</v>
      </c>
      <c r="Q422" s="59" t="str">
        <f>IFERROR(VLOOKUP(L422,IF($M$4="TEI0187_REV01",RAW_m_TEI0187_REV01!$AD:$AF),3,0),"---")</f>
        <v>---</v>
      </c>
      <c r="R422" s="59" t="str">
        <f>IFERROR(VLOOKUP(O422,IF($M$4="TEI0187_REV01",RAW_m_TEI0187_REV01!$AE:$AG),3,0),"---")</f>
        <v>---</v>
      </c>
      <c r="S422" s="59" t="str">
        <f t="shared" si="14"/>
        <v>---</v>
      </c>
    </row>
    <row r="423" spans="2:19" ht="15" customHeight="1" x14ac:dyDescent="0.25">
      <c r="B423" s="59">
        <f t="shared" si="13"/>
        <v>418</v>
      </c>
      <c r="C423" s="60">
        <f>IFERROR(IF($C$4="TEB0187_REV01",CALC_CONN_TEB0187_REV01!U423,),"---")</f>
        <v>0</v>
      </c>
      <c r="D423" s="59">
        <f>IFERROR(IF($C$4="TEB0187_REV01",CALC_CONN_TEB0187_REV01!D423,),"---")</f>
        <v>0</v>
      </c>
      <c r="E423" s="59">
        <f>IFERROR(IF($C$4="TEB0187_REV01",CALC_CONN_TEB0187_REV01!E423,),"---")</f>
        <v>0</v>
      </c>
      <c r="F423" s="59" t="str">
        <f>IFERROR(IF(VLOOKUP($D423&amp;"-"&amp;$E423,IF($C$4="TEB0187_REV01",CALC_CONN_TEB0187_REV01!$F:$I),4,0)="--","---",IF($C$4="TEB0187_REV01",CALC_CONN_TEB0187_REV01!$G423&amp; " --&gt; " &amp;CALC_CONN_TEB0187_REV01!$I423&amp; " --&gt; ")),"---")</f>
        <v>---</v>
      </c>
      <c r="G423" s="59" t="str">
        <f>IFERROR(IF(VLOOKUP($D423&amp;"-"&amp;$E423,IF($C$4="TEB0187_REV01",CALC_CONN_TEB0187_REV01!$F:$H),3,0)="--",VLOOKUP($D423&amp;"-"&amp;$E423,IF($C$4="TEB0187_REV01",CALC_CONN_TEB0187_REV01!$F:$H),2,0),VLOOKUP($D423&amp;"-"&amp;$E423,IF($C$4="TEB0187_REV01",CALC_CONN_TEB0187_REV01!$F:$H),3,0)),"---")</f>
        <v>---</v>
      </c>
      <c r="H423" s="59" t="str">
        <f>IFERROR(VLOOKUP(G423,IF($C$4="TEB0187_REV01",CALC_CONN_TEB0187_REV01!$G:$T),14,0),"---")</f>
        <v>---</v>
      </c>
      <c r="I423" s="59" t="str">
        <f>IFERROR(VLOOKUP($D423&amp;"-"&amp;$E423,IF($C$4="TEB0187_REV01",CALC_CONN_TEB0187_REV01!$F:$K,"???"),6,0),"---")</f>
        <v>---</v>
      </c>
      <c r="J423" s="61" t="str">
        <f>IFERROR(VLOOKUP($D423&amp;"-"&amp;$E423,IF($C$4="TEB0187_REV01",CALC_CONN_TEB0187_REV01!$F:$M,"???"),8,0),"---")</f>
        <v>---</v>
      </c>
      <c r="K423" s="62" t="str">
        <f>IFERROR(VLOOKUP($D423&amp;"-"&amp;$E423,IF($C$4="TEB0187_REV01",CALC_CONN_TEB0187_REV01!$F:$N),9,0),"---")</f>
        <v>---</v>
      </c>
      <c r="L423" s="59" t="str">
        <f>IFERROR(VLOOKUP(K423,B2B!$H$3:$I$2000,2,0),"---")</f>
        <v>---</v>
      </c>
      <c r="M423" s="59" t="str">
        <f>IFERROR(VLOOKUP(L423,IF($M$4="TEI0187_REV01",RAW_m_TEI0187_REV01!$AD:$AH),5,0),"---")</f>
        <v>---</v>
      </c>
      <c r="N423" s="59" t="str">
        <f>IFERROR(VLOOKUP(L423,IF($M$4="TEI0187_REV01",RAW_m_TEI0187_REV01!$AE:$AJ),6,0),"---")</f>
        <v>---</v>
      </c>
      <c r="O423" s="63" t="str">
        <f>IFERROR(VLOOKUP(L423,IF($M$4="TEI0187_REV01",RAW_m_TEI0187_REV01!$AD:$AE),2,0),"---")</f>
        <v>---</v>
      </c>
      <c r="P423" s="59" t="str">
        <f>IFERROR(VLOOKUP(O423,IF($M$4="TEI0187_REV01",RAW_m_TEI0187_REV01!$AJ:$AK),2,0),"---")</f>
        <v>---</v>
      </c>
      <c r="Q423" s="59" t="str">
        <f>IFERROR(VLOOKUP(L423,IF($M$4="TEI0187_REV01",RAW_m_TEI0187_REV01!$AD:$AF),3,0),"---")</f>
        <v>---</v>
      </c>
      <c r="R423" s="59" t="str">
        <f>IFERROR(VLOOKUP(O423,IF($M$4="TEI0187_REV01",RAW_m_TEI0187_REV01!$AE:$AG),3,0),"---")</f>
        <v>---</v>
      </c>
      <c r="S423" s="59" t="str">
        <f t="shared" si="14"/>
        <v>---</v>
      </c>
    </row>
    <row r="424" spans="2:19" ht="15" customHeight="1" x14ac:dyDescent="0.25">
      <c r="B424" s="59">
        <f t="shared" si="13"/>
        <v>419</v>
      </c>
      <c r="C424" s="60">
        <f>IFERROR(IF($C$4="TEB0187_REV01",CALC_CONN_TEB0187_REV01!U424,),"---")</f>
        <v>0</v>
      </c>
      <c r="D424" s="59">
        <f>IFERROR(IF($C$4="TEB0187_REV01",CALC_CONN_TEB0187_REV01!D424,),"---")</f>
        <v>0</v>
      </c>
      <c r="E424" s="59">
        <f>IFERROR(IF($C$4="TEB0187_REV01",CALC_CONN_TEB0187_REV01!E424,),"---")</f>
        <v>0</v>
      </c>
      <c r="F424" s="59" t="str">
        <f>IFERROR(IF(VLOOKUP($D424&amp;"-"&amp;$E424,IF($C$4="TEB0187_REV01",CALC_CONN_TEB0187_REV01!$F:$I),4,0)="--","---",IF($C$4="TEB0187_REV01",CALC_CONN_TEB0187_REV01!$G424&amp; " --&gt; " &amp;CALC_CONN_TEB0187_REV01!$I424&amp; " --&gt; ")),"---")</f>
        <v>---</v>
      </c>
      <c r="G424" s="59" t="str">
        <f>IFERROR(IF(VLOOKUP($D424&amp;"-"&amp;$E424,IF($C$4="TEB0187_REV01",CALC_CONN_TEB0187_REV01!$F:$H),3,0)="--",VLOOKUP($D424&amp;"-"&amp;$E424,IF($C$4="TEB0187_REV01",CALC_CONN_TEB0187_REV01!$F:$H),2,0),VLOOKUP($D424&amp;"-"&amp;$E424,IF($C$4="TEB0187_REV01",CALC_CONN_TEB0187_REV01!$F:$H),3,0)),"---")</f>
        <v>---</v>
      </c>
      <c r="H424" s="59" t="str">
        <f>IFERROR(VLOOKUP(G424,IF($C$4="TEB0187_REV01",CALC_CONN_TEB0187_REV01!$G:$T),14,0),"---")</f>
        <v>---</v>
      </c>
      <c r="I424" s="59" t="str">
        <f>IFERROR(VLOOKUP($D424&amp;"-"&amp;$E424,IF($C$4="TEB0187_REV01",CALC_CONN_TEB0187_REV01!$F:$K,"???"),6,0),"---")</f>
        <v>---</v>
      </c>
      <c r="J424" s="61" t="str">
        <f>IFERROR(VLOOKUP($D424&amp;"-"&amp;$E424,IF($C$4="TEB0187_REV01",CALC_CONN_TEB0187_REV01!$F:$M,"???"),8,0),"---")</f>
        <v>---</v>
      </c>
      <c r="K424" s="62" t="str">
        <f>IFERROR(VLOOKUP($D424&amp;"-"&amp;$E424,IF($C$4="TEB0187_REV01",CALC_CONN_TEB0187_REV01!$F:$N),9,0),"---")</f>
        <v>---</v>
      </c>
      <c r="L424" s="59" t="str">
        <f>IFERROR(VLOOKUP(K424,B2B!$H$3:$I$2000,2,0),"---")</f>
        <v>---</v>
      </c>
      <c r="M424" s="59" t="str">
        <f>IFERROR(VLOOKUP(L424,IF($M$4="TEI0187_REV01",RAW_m_TEI0187_REV01!$AD:$AH),5,0),"---")</f>
        <v>---</v>
      </c>
      <c r="N424" s="59" t="str">
        <f>IFERROR(VLOOKUP(L424,IF($M$4="TEI0187_REV01",RAW_m_TEI0187_REV01!$AE:$AJ),6,0),"---")</f>
        <v>---</v>
      </c>
      <c r="O424" s="63" t="str">
        <f>IFERROR(VLOOKUP(L424,IF($M$4="TEI0187_REV01",RAW_m_TEI0187_REV01!$AD:$AE),2,0),"---")</f>
        <v>---</v>
      </c>
      <c r="P424" s="59" t="str">
        <f>IFERROR(VLOOKUP(O424,IF($M$4="TEI0187_REV01",RAW_m_TEI0187_REV01!$AJ:$AK),2,0),"---")</f>
        <v>---</v>
      </c>
      <c r="Q424" s="59" t="str">
        <f>IFERROR(VLOOKUP(L424,IF($M$4="TEI0187_REV01",RAW_m_TEI0187_REV01!$AD:$AF),3,0),"---")</f>
        <v>---</v>
      </c>
      <c r="R424" s="59" t="str">
        <f>IFERROR(VLOOKUP(O424,IF($M$4="TEI0187_REV01",RAW_m_TEI0187_REV01!$AE:$AG),3,0),"---")</f>
        <v>---</v>
      </c>
      <c r="S424" s="59" t="str">
        <f t="shared" si="14"/>
        <v>---</v>
      </c>
    </row>
    <row r="425" spans="2:19" ht="15" customHeight="1" x14ac:dyDescent="0.25">
      <c r="B425" s="59">
        <f t="shared" si="13"/>
        <v>420</v>
      </c>
      <c r="C425" s="60">
        <f>IFERROR(IF($C$4="TEB0187_REV01",CALC_CONN_TEB0187_REV01!U425,),"---")</f>
        <v>0</v>
      </c>
      <c r="D425" s="59">
        <f>IFERROR(IF($C$4="TEB0187_REV01",CALC_CONN_TEB0187_REV01!D425,),"---")</f>
        <v>0</v>
      </c>
      <c r="E425" s="59">
        <f>IFERROR(IF($C$4="TEB0187_REV01",CALC_CONN_TEB0187_REV01!E425,),"---")</f>
        <v>0</v>
      </c>
      <c r="F425" s="59" t="str">
        <f>IFERROR(IF(VLOOKUP($D425&amp;"-"&amp;$E425,IF($C$4="TEB0187_REV01",CALC_CONN_TEB0187_REV01!$F:$I),4,0)="--","---",IF($C$4="TEB0187_REV01",CALC_CONN_TEB0187_REV01!$G425&amp; " --&gt; " &amp;CALC_CONN_TEB0187_REV01!$I425&amp; " --&gt; ")),"---")</f>
        <v>---</v>
      </c>
      <c r="G425" s="59" t="str">
        <f>IFERROR(IF(VLOOKUP($D425&amp;"-"&amp;$E425,IF($C$4="TEB0187_REV01",CALC_CONN_TEB0187_REV01!$F:$H),3,0)="--",VLOOKUP($D425&amp;"-"&amp;$E425,IF($C$4="TEB0187_REV01",CALC_CONN_TEB0187_REV01!$F:$H),2,0),VLOOKUP($D425&amp;"-"&amp;$E425,IF($C$4="TEB0187_REV01",CALC_CONN_TEB0187_REV01!$F:$H),3,0)),"---")</f>
        <v>---</v>
      </c>
      <c r="H425" s="59" t="str">
        <f>IFERROR(VLOOKUP(G425,IF($C$4="TEB0187_REV01",CALC_CONN_TEB0187_REV01!$G:$T),14,0),"---")</f>
        <v>---</v>
      </c>
      <c r="I425" s="59" t="str">
        <f>IFERROR(VLOOKUP($D425&amp;"-"&amp;$E425,IF($C$4="TEB0187_REV01",CALC_CONN_TEB0187_REV01!$F:$K,"???"),6,0),"---")</f>
        <v>---</v>
      </c>
      <c r="J425" s="61" t="str">
        <f>IFERROR(VLOOKUP($D425&amp;"-"&amp;$E425,IF($C$4="TEB0187_REV01",CALC_CONN_TEB0187_REV01!$F:$M,"???"),8,0),"---")</f>
        <v>---</v>
      </c>
      <c r="K425" s="62" t="str">
        <f>IFERROR(VLOOKUP($D425&amp;"-"&amp;$E425,IF($C$4="TEB0187_REV01",CALC_CONN_TEB0187_REV01!$F:$N),9,0),"---")</f>
        <v>---</v>
      </c>
      <c r="L425" s="59" t="str">
        <f>IFERROR(VLOOKUP(K425,B2B!$H$3:$I$2000,2,0),"---")</f>
        <v>---</v>
      </c>
      <c r="M425" s="59" t="str">
        <f>IFERROR(VLOOKUP(L425,IF($M$4="TEI0187_REV01",RAW_m_TEI0187_REV01!$AD:$AH),5,0),"---")</f>
        <v>---</v>
      </c>
      <c r="N425" s="59" t="str">
        <f>IFERROR(VLOOKUP(L425,IF($M$4="TEI0187_REV01",RAW_m_TEI0187_REV01!$AE:$AJ),6,0),"---")</f>
        <v>---</v>
      </c>
      <c r="O425" s="63" t="str">
        <f>IFERROR(VLOOKUP(L425,IF($M$4="TEI0187_REV01",RAW_m_TEI0187_REV01!$AD:$AE),2,0),"---")</f>
        <v>---</v>
      </c>
      <c r="P425" s="59" t="str">
        <f>IFERROR(VLOOKUP(O425,IF($M$4="TEI0187_REV01",RAW_m_TEI0187_REV01!$AJ:$AK),2,0),"---")</f>
        <v>---</v>
      </c>
      <c r="Q425" s="59" t="str">
        <f>IFERROR(VLOOKUP(L425,IF($M$4="TEI0187_REV01",RAW_m_TEI0187_REV01!$AD:$AF),3,0),"---")</f>
        <v>---</v>
      </c>
      <c r="R425" s="59" t="str">
        <f>IFERROR(VLOOKUP(O425,IF($M$4="TEI0187_REV01",RAW_m_TEI0187_REV01!$AE:$AG),3,0),"---")</f>
        <v>---</v>
      </c>
      <c r="S425" s="59" t="str">
        <f t="shared" si="14"/>
        <v>---</v>
      </c>
    </row>
    <row r="426" spans="2:19" ht="15" customHeight="1" x14ac:dyDescent="0.25">
      <c r="B426" s="59">
        <f t="shared" si="13"/>
        <v>421</v>
      </c>
      <c r="C426" s="60">
        <f>IFERROR(IF($C$4="TEB0187_REV01",CALC_CONN_TEB0187_REV01!U426,),"---")</f>
        <v>0</v>
      </c>
      <c r="D426" s="59">
        <f>IFERROR(IF($C$4="TEB0187_REV01",CALC_CONN_TEB0187_REV01!D426,),"---")</f>
        <v>0</v>
      </c>
      <c r="E426" s="59">
        <f>IFERROR(IF($C$4="TEB0187_REV01",CALC_CONN_TEB0187_REV01!E426,),"---")</f>
        <v>0</v>
      </c>
      <c r="F426" s="59" t="str">
        <f>IFERROR(IF(VLOOKUP($D426&amp;"-"&amp;$E426,IF($C$4="TEB0187_REV01",CALC_CONN_TEB0187_REV01!$F:$I),4,0)="--","---",IF($C$4="TEB0187_REV01",CALC_CONN_TEB0187_REV01!$G426&amp; " --&gt; " &amp;CALC_CONN_TEB0187_REV01!$I426&amp; " --&gt; ")),"---")</f>
        <v>---</v>
      </c>
      <c r="G426" s="59" t="str">
        <f>IFERROR(IF(VLOOKUP($D426&amp;"-"&amp;$E426,IF($C$4="TEB0187_REV01",CALC_CONN_TEB0187_REV01!$F:$H),3,0)="--",VLOOKUP($D426&amp;"-"&amp;$E426,IF($C$4="TEB0187_REV01",CALC_CONN_TEB0187_REV01!$F:$H),2,0),VLOOKUP($D426&amp;"-"&amp;$E426,IF($C$4="TEB0187_REV01",CALC_CONN_TEB0187_REV01!$F:$H),3,0)),"---")</f>
        <v>---</v>
      </c>
      <c r="H426" s="59" t="str">
        <f>IFERROR(VLOOKUP(G426,IF($C$4="TEB0187_REV01",CALC_CONN_TEB0187_REV01!$G:$T),14,0),"---")</f>
        <v>---</v>
      </c>
      <c r="I426" s="59" t="str">
        <f>IFERROR(VLOOKUP($D426&amp;"-"&amp;$E426,IF($C$4="TEB0187_REV01",CALC_CONN_TEB0187_REV01!$F:$K,"???"),6,0),"---")</f>
        <v>---</v>
      </c>
      <c r="J426" s="61" t="str">
        <f>IFERROR(VLOOKUP($D426&amp;"-"&amp;$E426,IF($C$4="TEB0187_REV01",CALC_CONN_TEB0187_REV01!$F:$M,"???"),8,0),"---")</f>
        <v>---</v>
      </c>
      <c r="K426" s="62" t="str">
        <f>IFERROR(VLOOKUP($D426&amp;"-"&amp;$E426,IF($C$4="TEB0187_REV01",CALC_CONN_TEB0187_REV01!$F:$N),9,0),"---")</f>
        <v>---</v>
      </c>
      <c r="L426" s="59" t="str">
        <f>IFERROR(VLOOKUP(K426,B2B!$H$3:$I$2000,2,0),"---")</f>
        <v>---</v>
      </c>
      <c r="M426" s="59" t="str">
        <f>IFERROR(VLOOKUP(L426,IF($M$4="TEI0187_REV01",RAW_m_TEI0187_REV01!$AD:$AH),5,0),"---")</f>
        <v>---</v>
      </c>
      <c r="N426" s="59" t="str">
        <f>IFERROR(VLOOKUP(L426,IF($M$4="TEI0187_REV01",RAW_m_TEI0187_REV01!$AE:$AJ),6,0),"---")</f>
        <v>---</v>
      </c>
      <c r="O426" s="63" t="str">
        <f>IFERROR(VLOOKUP(L426,IF($M$4="TEI0187_REV01",RAW_m_TEI0187_REV01!$AD:$AE),2,0),"---")</f>
        <v>---</v>
      </c>
      <c r="P426" s="59" t="str">
        <f>IFERROR(VLOOKUP(O426,IF($M$4="TEI0187_REV01",RAW_m_TEI0187_REV01!$AJ:$AK),2,0),"---")</f>
        <v>---</v>
      </c>
      <c r="Q426" s="59" t="str">
        <f>IFERROR(VLOOKUP(L426,IF($M$4="TEI0187_REV01",RAW_m_TEI0187_REV01!$AD:$AF),3,0),"---")</f>
        <v>---</v>
      </c>
      <c r="R426" s="59" t="str">
        <f>IFERROR(VLOOKUP(O426,IF($M$4="TEI0187_REV01",RAW_m_TEI0187_REV01!$AE:$AG),3,0),"---")</f>
        <v>---</v>
      </c>
      <c r="S426" s="59" t="str">
        <f t="shared" si="14"/>
        <v>---</v>
      </c>
    </row>
    <row r="427" spans="2:19" ht="15" customHeight="1" x14ac:dyDescent="0.25">
      <c r="B427" s="59">
        <f t="shared" si="13"/>
        <v>422</v>
      </c>
      <c r="C427" s="60">
        <f>IFERROR(IF($C$4="TEB0187_REV01",CALC_CONN_TEB0187_REV01!U427,),"---")</f>
        <v>0</v>
      </c>
      <c r="D427" s="59">
        <f>IFERROR(IF($C$4="TEB0187_REV01",CALC_CONN_TEB0187_REV01!D427,),"---")</f>
        <v>0</v>
      </c>
      <c r="E427" s="59">
        <f>IFERROR(IF($C$4="TEB0187_REV01",CALC_CONN_TEB0187_REV01!E427,),"---")</f>
        <v>0</v>
      </c>
      <c r="F427" s="59" t="str">
        <f>IFERROR(IF(VLOOKUP($D427&amp;"-"&amp;$E427,IF($C$4="TEB0187_REV01",CALC_CONN_TEB0187_REV01!$F:$I),4,0)="--","---",IF($C$4="TEB0187_REV01",CALC_CONN_TEB0187_REV01!$G427&amp; " --&gt; " &amp;CALC_CONN_TEB0187_REV01!$I427&amp; " --&gt; ")),"---")</f>
        <v>---</v>
      </c>
      <c r="G427" s="59" t="str">
        <f>IFERROR(IF(VLOOKUP($D427&amp;"-"&amp;$E427,IF($C$4="TEB0187_REV01",CALC_CONN_TEB0187_REV01!$F:$H),3,0)="--",VLOOKUP($D427&amp;"-"&amp;$E427,IF($C$4="TEB0187_REV01",CALC_CONN_TEB0187_REV01!$F:$H),2,0),VLOOKUP($D427&amp;"-"&amp;$E427,IF($C$4="TEB0187_REV01",CALC_CONN_TEB0187_REV01!$F:$H),3,0)),"---")</f>
        <v>---</v>
      </c>
      <c r="H427" s="59" t="str">
        <f>IFERROR(VLOOKUP(G427,IF($C$4="TEB0187_REV01",CALC_CONN_TEB0187_REV01!$G:$T),14,0),"---")</f>
        <v>---</v>
      </c>
      <c r="I427" s="59" t="str">
        <f>IFERROR(VLOOKUP($D427&amp;"-"&amp;$E427,IF($C$4="TEB0187_REV01",CALC_CONN_TEB0187_REV01!$F:$K,"???"),6,0),"---")</f>
        <v>---</v>
      </c>
      <c r="J427" s="61" t="str">
        <f>IFERROR(VLOOKUP($D427&amp;"-"&amp;$E427,IF($C$4="TEB0187_REV01",CALC_CONN_TEB0187_REV01!$F:$M,"???"),8,0),"---")</f>
        <v>---</v>
      </c>
      <c r="K427" s="62" t="str">
        <f>IFERROR(VLOOKUP($D427&amp;"-"&amp;$E427,IF($C$4="TEB0187_REV01",CALC_CONN_TEB0187_REV01!$F:$N),9,0),"---")</f>
        <v>---</v>
      </c>
      <c r="L427" s="59" t="str">
        <f>IFERROR(VLOOKUP(K427,B2B!$H$3:$I$2000,2,0),"---")</f>
        <v>---</v>
      </c>
      <c r="M427" s="59" t="str">
        <f>IFERROR(VLOOKUP(L427,IF($M$4="TEI0187_REV01",RAW_m_TEI0187_REV01!$AD:$AH),5,0),"---")</f>
        <v>---</v>
      </c>
      <c r="N427" s="59" t="str">
        <f>IFERROR(VLOOKUP(L427,IF($M$4="TEI0187_REV01",RAW_m_TEI0187_REV01!$AE:$AJ),6,0),"---")</f>
        <v>---</v>
      </c>
      <c r="O427" s="63" t="str">
        <f>IFERROR(VLOOKUP(L427,IF($M$4="TEI0187_REV01",RAW_m_TEI0187_REV01!$AD:$AE),2,0),"---")</f>
        <v>---</v>
      </c>
      <c r="P427" s="59" t="str">
        <f>IFERROR(VLOOKUP(O427,IF($M$4="TEI0187_REV01",RAW_m_TEI0187_REV01!$AJ:$AK),2,0),"---")</f>
        <v>---</v>
      </c>
      <c r="Q427" s="59" t="str">
        <f>IFERROR(VLOOKUP(L427,IF($M$4="TEI0187_REV01",RAW_m_TEI0187_REV01!$AD:$AF),3,0),"---")</f>
        <v>---</v>
      </c>
      <c r="R427" s="59" t="str">
        <f>IFERROR(VLOOKUP(O427,IF($M$4="TEI0187_REV01",RAW_m_TEI0187_REV01!$AE:$AG),3,0),"---")</f>
        <v>---</v>
      </c>
      <c r="S427" s="59" t="str">
        <f t="shared" si="14"/>
        <v>---</v>
      </c>
    </row>
    <row r="428" spans="2:19" ht="15" customHeight="1" x14ac:dyDescent="0.25">
      <c r="B428" s="59">
        <f t="shared" si="13"/>
        <v>423</v>
      </c>
      <c r="C428" s="60">
        <f>IFERROR(IF($C$4="TEB0187_REV01",CALC_CONN_TEB0187_REV01!U428,),"---")</f>
        <v>0</v>
      </c>
      <c r="D428" s="59">
        <f>IFERROR(IF($C$4="TEB0187_REV01",CALC_CONN_TEB0187_REV01!D428,),"---")</f>
        <v>0</v>
      </c>
      <c r="E428" s="59">
        <f>IFERROR(IF($C$4="TEB0187_REV01",CALC_CONN_TEB0187_REV01!E428,),"---")</f>
        <v>0</v>
      </c>
      <c r="F428" s="59" t="str">
        <f>IFERROR(IF(VLOOKUP($D428&amp;"-"&amp;$E428,IF($C$4="TEB0187_REV01",CALC_CONN_TEB0187_REV01!$F:$I),4,0)="--","---",IF($C$4="TEB0187_REV01",CALC_CONN_TEB0187_REV01!$G428&amp; " --&gt; " &amp;CALC_CONN_TEB0187_REV01!$I428&amp; " --&gt; ")),"---")</f>
        <v>---</v>
      </c>
      <c r="G428" s="59" t="str">
        <f>IFERROR(IF(VLOOKUP($D428&amp;"-"&amp;$E428,IF($C$4="TEB0187_REV01",CALC_CONN_TEB0187_REV01!$F:$H),3,0)="--",VLOOKUP($D428&amp;"-"&amp;$E428,IF($C$4="TEB0187_REV01",CALC_CONN_TEB0187_REV01!$F:$H),2,0),VLOOKUP($D428&amp;"-"&amp;$E428,IF($C$4="TEB0187_REV01",CALC_CONN_TEB0187_REV01!$F:$H),3,0)),"---")</f>
        <v>---</v>
      </c>
      <c r="H428" s="59" t="str">
        <f>IFERROR(VLOOKUP(G428,IF($C$4="TEB0187_REV01",CALC_CONN_TEB0187_REV01!$G:$T),14,0),"---")</f>
        <v>---</v>
      </c>
      <c r="I428" s="59" t="str">
        <f>IFERROR(VLOOKUP($D428&amp;"-"&amp;$E428,IF($C$4="TEB0187_REV01",CALC_CONN_TEB0187_REV01!$F:$K,"???"),6,0),"---")</f>
        <v>---</v>
      </c>
      <c r="J428" s="61" t="str">
        <f>IFERROR(VLOOKUP($D428&amp;"-"&amp;$E428,IF($C$4="TEB0187_REV01",CALC_CONN_TEB0187_REV01!$F:$M,"???"),8,0),"---")</f>
        <v>---</v>
      </c>
      <c r="K428" s="62" t="str">
        <f>IFERROR(VLOOKUP($D428&amp;"-"&amp;$E428,IF($C$4="TEB0187_REV01",CALC_CONN_TEB0187_REV01!$F:$N),9,0),"---")</f>
        <v>---</v>
      </c>
      <c r="L428" s="59" t="str">
        <f>IFERROR(VLOOKUP(K428,B2B!$H$3:$I$2000,2,0),"---")</f>
        <v>---</v>
      </c>
      <c r="M428" s="59" t="str">
        <f>IFERROR(VLOOKUP(L428,IF($M$4="TEI0187_REV01",RAW_m_TEI0187_REV01!$AD:$AH),5,0),"---")</f>
        <v>---</v>
      </c>
      <c r="N428" s="59" t="str">
        <f>IFERROR(VLOOKUP(L428,IF($M$4="TEI0187_REV01",RAW_m_TEI0187_REV01!$AE:$AJ),6,0),"---")</f>
        <v>---</v>
      </c>
      <c r="O428" s="63" t="str">
        <f>IFERROR(VLOOKUP(L428,IF($M$4="TEI0187_REV01",RAW_m_TEI0187_REV01!$AD:$AE),2,0),"---")</f>
        <v>---</v>
      </c>
      <c r="P428" s="59" t="str">
        <f>IFERROR(VLOOKUP(O428,IF($M$4="TEI0187_REV01",RAW_m_TEI0187_REV01!$AJ:$AK),2,0),"---")</f>
        <v>---</v>
      </c>
      <c r="Q428" s="59" t="str">
        <f>IFERROR(VLOOKUP(L428,IF($M$4="TEI0187_REV01",RAW_m_TEI0187_REV01!$AD:$AF),3,0),"---")</f>
        <v>---</v>
      </c>
      <c r="R428" s="59" t="str">
        <f>IFERROR(VLOOKUP(O428,IF($M$4="TEI0187_REV01",RAW_m_TEI0187_REV01!$AE:$AG),3,0),"---")</f>
        <v>---</v>
      </c>
      <c r="S428" s="59" t="str">
        <f t="shared" si="14"/>
        <v>---</v>
      </c>
    </row>
    <row r="429" spans="2:19" ht="15" customHeight="1" x14ac:dyDescent="0.25">
      <c r="B429" s="59">
        <f t="shared" si="13"/>
        <v>424</v>
      </c>
      <c r="C429" s="60">
        <f>IFERROR(IF($C$4="TEB0187_REV01",CALC_CONN_TEB0187_REV01!U429,),"---")</f>
        <v>0</v>
      </c>
      <c r="D429" s="59">
        <f>IFERROR(IF($C$4="TEB0187_REV01",CALC_CONN_TEB0187_REV01!D429,),"---")</f>
        <v>0</v>
      </c>
      <c r="E429" s="59">
        <f>IFERROR(IF($C$4="TEB0187_REV01",CALC_CONN_TEB0187_REV01!E429,),"---")</f>
        <v>0</v>
      </c>
      <c r="F429" s="59" t="str">
        <f>IFERROR(IF(VLOOKUP($D429&amp;"-"&amp;$E429,IF($C$4="TEB0187_REV01",CALC_CONN_TEB0187_REV01!$F:$I),4,0)="--","---",IF($C$4="TEB0187_REV01",CALC_CONN_TEB0187_REV01!$G429&amp; " --&gt; " &amp;CALC_CONN_TEB0187_REV01!$I429&amp; " --&gt; ")),"---")</f>
        <v>---</v>
      </c>
      <c r="G429" s="59" t="str">
        <f>IFERROR(IF(VLOOKUP($D429&amp;"-"&amp;$E429,IF($C$4="TEB0187_REV01",CALC_CONN_TEB0187_REV01!$F:$H),3,0)="--",VLOOKUP($D429&amp;"-"&amp;$E429,IF($C$4="TEB0187_REV01",CALC_CONN_TEB0187_REV01!$F:$H),2,0),VLOOKUP($D429&amp;"-"&amp;$E429,IF($C$4="TEB0187_REV01",CALC_CONN_TEB0187_REV01!$F:$H),3,0)),"---")</f>
        <v>---</v>
      </c>
      <c r="H429" s="59" t="str">
        <f>IFERROR(VLOOKUP(G429,IF($C$4="TEB0187_REV01",CALC_CONN_TEB0187_REV01!$G:$T),14,0),"---")</f>
        <v>---</v>
      </c>
      <c r="I429" s="59" t="str">
        <f>IFERROR(VLOOKUP($D429&amp;"-"&amp;$E429,IF($C$4="TEB0187_REV01",CALC_CONN_TEB0187_REV01!$F:$K,"???"),6,0),"---")</f>
        <v>---</v>
      </c>
      <c r="J429" s="61" t="str">
        <f>IFERROR(VLOOKUP($D429&amp;"-"&amp;$E429,IF($C$4="TEB0187_REV01",CALC_CONN_TEB0187_REV01!$F:$M,"???"),8,0),"---")</f>
        <v>---</v>
      </c>
      <c r="K429" s="62" t="str">
        <f>IFERROR(VLOOKUP($D429&amp;"-"&amp;$E429,IF($C$4="TEB0187_REV01",CALC_CONN_TEB0187_REV01!$F:$N),9,0),"---")</f>
        <v>---</v>
      </c>
      <c r="L429" s="59" t="str">
        <f>IFERROR(VLOOKUP(K429,B2B!$H$3:$I$2000,2,0),"---")</f>
        <v>---</v>
      </c>
      <c r="M429" s="59" t="str">
        <f>IFERROR(VLOOKUP(L429,IF($M$4="TEI0187_REV01",RAW_m_TEI0187_REV01!$AD:$AH),5,0),"---")</f>
        <v>---</v>
      </c>
      <c r="N429" s="59" t="str">
        <f>IFERROR(VLOOKUP(L429,IF($M$4="TEI0187_REV01",RAW_m_TEI0187_REV01!$AE:$AJ),6,0),"---")</f>
        <v>---</v>
      </c>
      <c r="O429" s="63" t="str">
        <f>IFERROR(VLOOKUP(L429,IF($M$4="TEI0187_REV01",RAW_m_TEI0187_REV01!$AD:$AE),2,0),"---")</f>
        <v>---</v>
      </c>
      <c r="P429" s="59" t="str">
        <f>IFERROR(VLOOKUP(O429,IF($M$4="TEI0187_REV01",RAW_m_TEI0187_REV01!$AJ:$AK),2,0),"---")</f>
        <v>---</v>
      </c>
      <c r="Q429" s="59" t="str">
        <f>IFERROR(VLOOKUP(L429,IF($M$4="TEI0187_REV01",RAW_m_TEI0187_REV01!$AD:$AF),3,0),"---")</f>
        <v>---</v>
      </c>
      <c r="R429" s="59" t="str">
        <f>IFERROR(VLOOKUP(O429,IF($M$4="TEI0187_REV01",RAW_m_TEI0187_REV01!$AE:$AG),3,0),"---")</f>
        <v>---</v>
      </c>
      <c r="S429" s="59" t="str">
        <f t="shared" si="14"/>
        <v>---</v>
      </c>
    </row>
    <row r="430" spans="2:19" ht="15" customHeight="1" x14ac:dyDescent="0.25">
      <c r="B430" s="59">
        <f t="shared" si="13"/>
        <v>425</v>
      </c>
      <c r="C430" s="60">
        <f>IFERROR(IF($C$4="TEB0187_REV01",CALC_CONN_TEB0187_REV01!U430,),"---")</f>
        <v>0</v>
      </c>
      <c r="D430" s="59">
        <f>IFERROR(IF($C$4="TEB0187_REV01",CALC_CONN_TEB0187_REV01!D430,),"---")</f>
        <v>0</v>
      </c>
      <c r="E430" s="59">
        <f>IFERROR(IF($C$4="TEB0187_REV01",CALC_CONN_TEB0187_REV01!E430,),"---")</f>
        <v>0</v>
      </c>
      <c r="F430" s="59" t="str">
        <f>IFERROR(IF(VLOOKUP($D430&amp;"-"&amp;$E430,IF($C$4="TEB0187_REV01",CALC_CONN_TEB0187_REV01!$F:$I),4,0)="--","---",IF($C$4="TEB0187_REV01",CALC_CONN_TEB0187_REV01!$G430&amp; " --&gt; " &amp;CALC_CONN_TEB0187_REV01!$I430&amp; " --&gt; ")),"---")</f>
        <v>---</v>
      </c>
      <c r="G430" s="59" t="str">
        <f>IFERROR(IF(VLOOKUP($D430&amp;"-"&amp;$E430,IF($C$4="TEB0187_REV01",CALC_CONN_TEB0187_REV01!$F:$H),3,0)="--",VLOOKUP($D430&amp;"-"&amp;$E430,IF($C$4="TEB0187_REV01",CALC_CONN_TEB0187_REV01!$F:$H),2,0),VLOOKUP($D430&amp;"-"&amp;$E430,IF($C$4="TEB0187_REV01",CALC_CONN_TEB0187_REV01!$F:$H),3,0)),"---")</f>
        <v>---</v>
      </c>
      <c r="H430" s="59" t="str">
        <f>IFERROR(VLOOKUP(G430,IF($C$4="TEB0187_REV01",CALC_CONN_TEB0187_REV01!$G:$T),14,0),"---")</f>
        <v>---</v>
      </c>
      <c r="I430" s="59" t="str">
        <f>IFERROR(VLOOKUP($D430&amp;"-"&amp;$E430,IF($C$4="TEB0187_REV01",CALC_CONN_TEB0187_REV01!$F:$K,"???"),6,0),"---")</f>
        <v>---</v>
      </c>
      <c r="J430" s="61" t="str">
        <f>IFERROR(VLOOKUP($D430&amp;"-"&amp;$E430,IF($C$4="TEB0187_REV01",CALC_CONN_TEB0187_REV01!$F:$M,"???"),8,0),"---")</f>
        <v>---</v>
      </c>
      <c r="K430" s="62" t="str">
        <f>IFERROR(VLOOKUP($D430&amp;"-"&amp;$E430,IF($C$4="TEB0187_REV01",CALC_CONN_TEB0187_REV01!$F:$N),9,0),"---")</f>
        <v>---</v>
      </c>
      <c r="L430" s="59" t="str">
        <f>IFERROR(VLOOKUP(K430,B2B!$H$3:$I$2000,2,0),"---")</f>
        <v>---</v>
      </c>
      <c r="M430" s="59" t="str">
        <f>IFERROR(VLOOKUP(L430,IF($M$4="TEI0187_REV01",RAW_m_TEI0187_REV01!$AD:$AH),5,0),"---")</f>
        <v>---</v>
      </c>
      <c r="N430" s="59" t="str">
        <f>IFERROR(VLOOKUP(L430,IF($M$4="TEI0187_REV01",RAW_m_TEI0187_REV01!$AE:$AJ),6,0),"---")</f>
        <v>---</v>
      </c>
      <c r="O430" s="63" t="str">
        <f>IFERROR(VLOOKUP(L430,IF($M$4="TEI0187_REV01",RAW_m_TEI0187_REV01!$AD:$AE),2,0),"---")</f>
        <v>---</v>
      </c>
      <c r="P430" s="59" t="str">
        <f>IFERROR(VLOOKUP(O430,IF($M$4="TEI0187_REV01",RAW_m_TEI0187_REV01!$AJ:$AK),2,0),"---")</f>
        <v>---</v>
      </c>
      <c r="Q430" s="59" t="str">
        <f>IFERROR(VLOOKUP(L430,IF($M$4="TEI0187_REV01",RAW_m_TEI0187_REV01!$AD:$AF),3,0),"---")</f>
        <v>---</v>
      </c>
      <c r="R430" s="59" t="str">
        <f>IFERROR(VLOOKUP(O430,IF($M$4="TEI0187_REV01",RAW_m_TEI0187_REV01!$AE:$AG),3,0),"---")</f>
        <v>---</v>
      </c>
      <c r="S430" s="59" t="str">
        <f t="shared" si="14"/>
        <v>---</v>
      </c>
    </row>
    <row r="431" spans="2:19" ht="15" customHeight="1" x14ac:dyDescent="0.25">
      <c r="B431" s="59">
        <f t="shared" si="13"/>
        <v>426</v>
      </c>
      <c r="C431" s="60">
        <f>IFERROR(IF($C$4="TEB0187_REV01",CALC_CONN_TEB0187_REV01!U431,),"---")</f>
        <v>0</v>
      </c>
      <c r="D431" s="59">
        <f>IFERROR(IF($C$4="TEB0187_REV01",CALC_CONN_TEB0187_REV01!D431,),"---")</f>
        <v>0</v>
      </c>
      <c r="E431" s="59">
        <f>IFERROR(IF($C$4="TEB0187_REV01",CALC_CONN_TEB0187_REV01!E431,),"---")</f>
        <v>0</v>
      </c>
      <c r="F431" s="59" t="str">
        <f>IFERROR(IF(VLOOKUP($D431&amp;"-"&amp;$E431,IF($C$4="TEB0187_REV01",CALC_CONN_TEB0187_REV01!$F:$I),4,0)="--","---",IF($C$4="TEB0187_REV01",CALC_CONN_TEB0187_REV01!$G431&amp; " --&gt; " &amp;CALC_CONN_TEB0187_REV01!$I431&amp; " --&gt; ")),"---")</f>
        <v>---</v>
      </c>
      <c r="G431" s="59" t="str">
        <f>IFERROR(IF(VLOOKUP($D431&amp;"-"&amp;$E431,IF($C$4="TEB0187_REV01",CALC_CONN_TEB0187_REV01!$F:$H),3,0)="--",VLOOKUP($D431&amp;"-"&amp;$E431,IF($C$4="TEB0187_REV01",CALC_CONN_TEB0187_REV01!$F:$H),2,0),VLOOKUP($D431&amp;"-"&amp;$E431,IF($C$4="TEB0187_REV01",CALC_CONN_TEB0187_REV01!$F:$H),3,0)),"---")</f>
        <v>---</v>
      </c>
      <c r="H431" s="59" t="str">
        <f>IFERROR(VLOOKUP(G431,IF($C$4="TEB0187_REV01",CALC_CONN_TEB0187_REV01!$G:$T),14,0),"---")</f>
        <v>---</v>
      </c>
      <c r="I431" s="59" t="str">
        <f>IFERROR(VLOOKUP($D431&amp;"-"&amp;$E431,IF($C$4="TEB0187_REV01",CALC_CONN_TEB0187_REV01!$F:$K,"???"),6,0),"---")</f>
        <v>---</v>
      </c>
      <c r="J431" s="61" t="str">
        <f>IFERROR(VLOOKUP($D431&amp;"-"&amp;$E431,IF($C$4="TEB0187_REV01",CALC_CONN_TEB0187_REV01!$F:$M,"???"),8,0),"---")</f>
        <v>---</v>
      </c>
      <c r="K431" s="62" t="str">
        <f>IFERROR(VLOOKUP($D431&amp;"-"&amp;$E431,IF($C$4="TEB0187_REV01",CALC_CONN_TEB0187_REV01!$F:$N),9,0),"---")</f>
        <v>---</v>
      </c>
      <c r="L431" s="59" t="str">
        <f>IFERROR(VLOOKUP(K431,B2B!$H$3:$I$2000,2,0),"---")</f>
        <v>---</v>
      </c>
      <c r="M431" s="59" t="str">
        <f>IFERROR(VLOOKUP(L431,IF($M$4="TEI0187_REV01",RAW_m_TEI0187_REV01!$AD:$AH),5,0),"---")</f>
        <v>---</v>
      </c>
      <c r="N431" s="59" t="str">
        <f>IFERROR(VLOOKUP(L431,IF($M$4="TEI0187_REV01",RAW_m_TEI0187_REV01!$AE:$AJ),6,0),"---")</f>
        <v>---</v>
      </c>
      <c r="O431" s="63" t="str">
        <f>IFERROR(VLOOKUP(L431,IF($M$4="TEI0187_REV01",RAW_m_TEI0187_REV01!$AD:$AE),2,0),"---")</f>
        <v>---</v>
      </c>
      <c r="P431" s="59" t="str">
        <f>IFERROR(VLOOKUP(O431,IF($M$4="TEI0187_REV01",RAW_m_TEI0187_REV01!$AJ:$AK),2,0),"---")</f>
        <v>---</v>
      </c>
      <c r="Q431" s="59" t="str">
        <f>IFERROR(VLOOKUP(L431,IF($M$4="TEI0187_REV01",RAW_m_TEI0187_REV01!$AD:$AF),3,0),"---")</f>
        <v>---</v>
      </c>
      <c r="R431" s="59" t="str">
        <f>IFERROR(VLOOKUP(O431,IF($M$4="TEI0187_REV01",RAW_m_TEI0187_REV01!$AE:$AG),3,0),"---")</f>
        <v>---</v>
      </c>
      <c r="S431" s="59" t="str">
        <f t="shared" si="14"/>
        <v>---</v>
      </c>
    </row>
    <row r="432" spans="2:19" ht="15" customHeight="1" x14ac:dyDescent="0.25">
      <c r="B432" s="59">
        <f t="shared" si="13"/>
        <v>427</v>
      </c>
      <c r="C432" s="60">
        <f>IFERROR(IF($C$4="TEB0187_REV01",CALC_CONN_TEB0187_REV01!U432,),"---")</f>
        <v>0</v>
      </c>
      <c r="D432" s="59">
        <f>IFERROR(IF($C$4="TEB0187_REV01",CALC_CONN_TEB0187_REV01!D432,),"---")</f>
        <v>0</v>
      </c>
      <c r="E432" s="59">
        <f>IFERROR(IF($C$4="TEB0187_REV01",CALC_CONN_TEB0187_REV01!E432,),"---")</f>
        <v>0</v>
      </c>
      <c r="F432" s="59" t="str">
        <f>IFERROR(IF(VLOOKUP($D432&amp;"-"&amp;$E432,IF($C$4="TEB0187_REV01",CALC_CONN_TEB0187_REV01!$F:$I),4,0)="--","---",IF($C$4="TEB0187_REV01",CALC_CONN_TEB0187_REV01!$G432&amp; " --&gt; " &amp;CALC_CONN_TEB0187_REV01!$I432&amp; " --&gt; ")),"---")</f>
        <v>---</v>
      </c>
      <c r="G432" s="59" t="str">
        <f>IFERROR(IF(VLOOKUP($D432&amp;"-"&amp;$E432,IF($C$4="TEB0187_REV01",CALC_CONN_TEB0187_REV01!$F:$H),3,0)="--",VLOOKUP($D432&amp;"-"&amp;$E432,IF($C$4="TEB0187_REV01",CALC_CONN_TEB0187_REV01!$F:$H),2,0),VLOOKUP($D432&amp;"-"&amp;$E432,IF($C$4="TEB0187_REV01",CALC_CONN_TEB0187_REV01!$F:$H),3,0)),"---")</f>
        <v>---</v>
      </c>
      <c r="H432" s="59" t="str">
        <f>IFERROR(VLOOKUP(G432,IF($C$4="TEB0187_REV01",CALC_CONN_TEB0187_REV01!$G:$T),14,0),"---")</f>
        <v>---</v>
      </c>
      <c r="I432" s="59" t="str">
        <f>IFERROR(VLOOKUP($D432&amp;"-"&amp;$E432,IF($C$4="TEB0187_REV01",CALC_CONN_TEB0187_REV01!$F:$K,"???"),6,0),"---")</f>
        <v>---</v>
      </c>
      <c r="J432" s="61" t="str">
        <f>IFERROR(VLOOKUP($D432&amp;"-"&amp;$E432,IF($C$4="TEB0187_REV01",CALC_CONN_TEB0187_REV01!$F:$M,"???"),8,0),"---")</f>
        <v>---</v>
      </c>
      <c r="K432" s="62" t="str">
        <f>IFERROR(VLOOKUP($D432&amp;"-"&amp;$E432,IF($C$4="TEB0187_REV01",CALC_CONN_TEB0187_REV01!$F:$N),9,0),"---")</f>
        <v>---</v>
      </c>
      <c r="L432" s="59" t="str">
        <f>IFERROR(VLOOKUP(K432,B2B!$H$3:$I$2000,2,0),"---")</f>
        <v>---</v>
      </c>
      <c r="M432" s="59" t="str">
        <f>IFERROR(VLOOKUP(L432,IF($M$4="TEI0187_REV01",RAW_m_TEI0187_REV01!$AD:$AH),5,0),"---")</f>
        <v>---</v>
      </c>
      <c r="N432" s="59" t="str">
        <f>IFERROR(VLOOKUP(L432,IF($M$4="TEI0187_REV01",RAW_m_TEI0187_REV01!$AE:$AJ),6,0),"---")</f>
        <v>---</v>
      </c>
      <c r="O432" s="63" t="str">
        <f>IFERROR(VLOOKUP(L432,IF($M$4="TEI0187_REV01",RAW_m_TEI0187_REV01!$AD:$AE),2,0),"---")</f>
        <v>---</v>
      </c>
      <c r="P432" s="59" t="str">
        <f>IFERROR(VLOOKUP(O432,IF($M$4="TEI0187_REV01",RAW_m_TEI0187_REV01!$AJ:$AK),2,0),"---")</f>
        <v>---</v>
      </c>
      <c r="Q432" s="59" t="str">
        <f>IFERROR(VLOOKUP(L432,IF($M$4="TEI0187_REV01",RAW_m_TEI0187_REV01!$AD:$AF),3,0),"---")</f>
        <v>---</v>
      </c>
      <c r="R432" s="59" t="str">
        <f>IFERROR(VLOOKUP(O432,IF($M$4="TEI0187_REV01",RAW_m_TEI0187_REV01!$AE:$AG),3,0),"---")</f>
        <v>---</v>
      </c>
      <c r="S432" s="59" t="str">
        <f t="shared" si="14"/>
        <v>---</v>
      </c>
    </row>
    <row r="433" spans="2:19" ht="15" customHeight="1" x14ac:dyDescent="0.25">
      <c r="B433" s="59">
        <f t="shared" si="13"/>
        <v>428</v>
      </c>
      <c r="C433" s="60">
        <f>IFERROR(IF($C$4="TEB0187_REV01",CALC_CONN_TEB0187_REV01!U433,),"---")</f>
        <v>0</v>
      </c>
      <c r="D433" s="59">
        <f>IFERROR(IF($C$4="TEB0187_REV01",CALC_CONN_TEB0187_REV01!D433,),"---")</f>
        <v>0</v>
      </c>
      <c r="E433" s="59">
        <f>IFERROR(IF($C$4="TEB0187_REV01",CALC_CONN_TEB0187_REV01!E433,),"---")</f>
        <v>0</v>
      </c>
      <c r="F433" s="59" t="str">
        <f>IFERROR(IF(VLOOKUP($D433&amp;"-"&amp;$E433,IF($C$4="TEB0187_REV01",CALC_CONN_TEB0187_REV01!$F:$I),4,0)="--","---",IF($C$4="TEB0187_REV01",CALC_CONN_TEB0187_REV01!$G433&amp; " --&gt; " &amp;CALC_CONN_TEB0187_REV01!$I433&amp; " --&gt; ")),"---")</f>
        <v>---</v>
      </c>
      <c r="G433" s="59" t="str">
        <f>IFERROR(IF(VLOOKUP($D433&amp;"-"&amp;$E433,IF($C$4="TEB0187_REV01",CALC_CONN_TEB0187_REV01!$F:$H),3,0)="--",VLOOKUP($D433&amp;"-"&amp;$E433,IF($C$4="TEB0187_REV01",CALC_CONN_TEB0187_REV01!$F:$H),2,0),VLOOKUP($D433&amp;"-"&amp;$E433,IF($C$4="TEB0187_REV01",CALC_CONN_TEB0187_REV01!$F:$H),3,0)),"---")</f>
        <v>---</v>
      </c>
      <c r="H433" s="59" t="str">
        <f>IFERROR(VLOOKUP(G433,IF($C$4="TEB0187_REV01",CALC_CONN_TEB0187_REV01!$G:$T),14,0),"---")</f>
        <v>---</v>
      </c>
      <c r="I433" s="59" t="str">
        <f>IFERROR(VLOOKUP($D433&amp;"-"&amp;$E433,IF($C$4="TEB0187_REV01",CALC_CONN_TEB0187_REV01!$F:$K,"???"),6,0),"---")</f>
        <v>---</v>
      </c>
      <c r="J433" s="61" t="str">
        <f>IFERROR(VLOOKUP($D433&amp;"-"&amp;$E433,IF($C$4="TEB0187_REV01",CALC_CONN_TEB0187_REV01!$F:$M,"???"),8,0),"---")</f>
        <v>---</v>
      </c>
      <c r="K433" s="62" t="str">
        <f>IFERROR(VLOOKUP($D433&amp;"-"&amp;$E433,IF($C$4="TEB0187_REV01",CALC_CONN_TEB0187_REV01!$F:$N),9,0),"---")</f>
        <v>---</v>
      </c>
      <c r="L433" s="59" t="str">
        <f>IFERROR(VLOOKUP(K433,B2B!$H$3:$I$2000,2,0),"---")</f>
        <v>---</v>
      </c>
      <c r="M433" s="59" t="str">
        <f>IFERROR(VLOOKUP(L433,IF($M$4="TEI0187_REV01",RAW_m_TEI0187_REV01!$AD:$AH),5,0),"---")</f>
        <v>---</v>
      </c>
      <c r="N433" s="59" t="str">
        <f>IFERROR(VLOOKUP(L433,IF($M$4="TEI0187_REV01",RAW_m_TEI0187_REV01!$AE:$AJ),6,0),"---")</f>
        <v>---</v>
      </c>
      <c r="O433" s="63" t="str">
        <f>IFERROR(VLOOKUP(L433,IF($M$4="TEI0187_REV01",RAW_m_TEI0187_REV01!$AD:$AE),2,0),"---")</f>
        <v>---</v>
      </c>
      <c r="P433" s="59" t="str">
        <f>IFERROR(VLOOKUP(O433,IF($M$4="TEI0187_REV01",RAW_m_TEI0187_REV01!$AJ:$AK),2,0),"---")</f>
        <v>---</v>
      </c>
      <c r="Q433" s="59" t="str">
        <f>IFERROR(VLOOKUP(L433,IF($M$4="TEI0187_REV01",RAW_m_TEI0187_REV01!$AD:$AF),3,0),"---")</f>
        <v>---</v>
      </c>
      <c r="R433" s="59" t="str">
        <f>IFERROR(VLOOKUP(O433,IF($M$4="TEI0187_REV01",RAW_m_TEI0187_REV01!$AE:$AG),3,0),"---")</f>
        <v>---</v>
      </c>
      <c r="S433" s="59" t="str">
        <f t="shared" si="14"/>
        <v>---</v>
      </c>
    </row>
    <row r="434" spans="2:19" ht="15" customHeight="1" x14ac:dyDescent="0.25">
      <c r="B434" s="59">
        <f t="shared" si="13"/>
        <v>429</v>
      </c>
      <c r="C434" s="60">
        <f>IFERROR(IF($C$4="TEB0187_REV01",CALC_CONN_TEB0187_REV01!U434,),"---")</f>
        <v>0</v>
      </c>
      <c r="D434" s="59">
        <f>IFERROR(IF($C$4="TEB0187_REV01",CALC_CONN_TEB0187_REV01!D434,),"---")</f>
        <v>0</v>
      </c>
      <c r="E434" s="59">
        <f>IFERROR(IF($C$4="TEB0187_REV01",CALC_CONN_TEB0187_REV01!E434,),"---")</f>
        <v>0</v>
      </c>
      <c r="F434" s="59" t="str">
        <f>IFERROR(IF(VLOOKUP($D434&amp;"-"&amp;$E434,IF($C$4="TEB0187_REV01",CALC_CONN_TEB0187_REV01!$F:$I),4,0)="--","---",IF($C$4="TEB0187_REV01",CALC_CONN_TEB0187_REV01!$G434&amp; " --&gt; " &amp;CALC_CONN_TEB0187_REV01!$I434&amp; " --&gt; ")),"---")</f>
        <v>---</v>
      </c>
      <c r="G434" s="59" t="str">
        <f>IFERROR(IF(VLOOKUP($D434&amp;"-"&amp;$E434,IF($C$4="TEB0187_REV01",CALC_CONN_TEB0187_REV01!$F:$H),3,0)="--",VLOOKUP($D434&amp;"-"&amp;$E434,IF($C$4="TEB0187_REV01",CALC_CONN_TEB0187_REV01!$F:$H),2,0),VLOOKUP($D434&amp;"-"&amp;$E434,IF($C$4="TEB0187_REV01",CALC_CONN_TEB0187_REV01!$F:$H),3,0)),"---")</f>
        <v>---</v>
      </c>
      <c r="H434" s="59" t="str">
        <f>IFERROR(VLOOKUP(G434,IF($C$4="TEB0187_REV01",CALC_CONN_TEB0187_REV01!$G:$T),14,0),"---")</f>
        <v>---</v>
      </c>
      <c r="I434" s="59" t="str">
        <f>IFERROR(VLOOKUP($D434&amp;"-"&amp;$E434,IF($C$4="TEB0187_REV01",CALC_CONN_TEB0187_REV01!$F:$K,"???"),6,0),"---")</f>
        <v>---</v>
      </c>
      <c r="J434" s="61" t="str">
        <f>IFERROR(VLOOKUP($D434&amp;"-"&amp;$E434,IF($C$4="TEB0187_REV01",CALC_CONN_TEB0187_REV01!$F:$M,"???"),8,0),"---")</f>
        <v>---</v>
      </c>
      <c r="K434" s="62" t="str">
        <f>IFERROR(VLOOKUP($D434&amp;"-"&amp;$E434,IF($C$4="TEB0187_REV01",CALC_CONN_TEB0187_REV01!$F:$N),9,0),"---")</f>
        <v>---</v>
      </c>
      <c r="L434" s="59" t="str">
        <f>IFERROR(VLOOKUP(K434,B2B!$H$3:$I$2000,2,0),"---")</f>
        <v>---</v>
      </c>
      <c r="M434" s="59" t="str">
        <f>IFERROR(VLOOKUP(L434,IF($M$4="TEI0187_REV01",RAW_m_TEI0187_REV01!$AD:$AH),5,0),"---")</f>
        <v>---</v>
      </c>
      <c r="N434" s="59" t="str">
        <f>IFERROR(VLOOKUP(L434,IF($M$4="TEI0187_REV01",RAW_m_TEI0187_REV01!$AE:$AJ),6,0),"---")</f>
        <v>---</v>
      </c>
      <c r="O434" s="63" t="str">
        <f>IFERROR(VLOOKUP(L434,IF($M$4="TEI0187_REV01",RAW_m_TEI0187_REV01!$AD:$AE),2,0),"---")</f>
        <v>---</v>
      </c>
      <c r="P434" s="59" t="str">
        <f>IFERROR(VLOOKUP(O434,IF($M$4="TEI0187_REV01",RAW_m_TEI0187_REV01!$AJ:$AK),2,0),"---")</f>
        <v>---</v>
      </c>
      <c r="Q434" s="59" t="str">
        <f>IFERROR(VLOOKUP(L434,IF($M$4="TEI0187_REV01",RAW_m_TEI0187_REV01!$AD:$AF),3,0),"---")</f>
        <v>---</v>
      </c>
      <c r="R434" s="59" t="str">
        <f>IFERROR(VLOOKUP(O434,IF($M$4="TEI0187_REV01",RAW_m_TEI0187_REV01!$AE:$AG),3,0),"---")</f>
        <v>---</v>
      </c>
      <c r="S434" s="59" t="str">
        <f t="shared" si="14"/>
        <v>---</v>
      </c>
    </row>
    <row r="435" spans="2:19" ht="15" customHeight="1" x14ac:dyDescent="0.25">
      <c r="B435" s="59">
        <f t="shared" si="13"/>
        <v>430</v>
      </c>
      <c r="C435" s="60">
        <f>IFERROR(IF($C$4="TEB0187_REV01",CALC_CONN_TEB0187_REV01!U435,),"---")</f>
        <v>0</v>
      </c>
      <c r="D435" s="59">
        <f>IFERROR(IF($C$4="TEB0187_REV01",CALC_CONN_TEB0187_REV01!D435,),"---")</f>
        <v>0</v>
      </c>
      <c r="E435" s="59">
        <f>IFERROR(IF($C$4="TEB0187_REV01",CALC_CONN_TEB0187_REV01!E435,),"---")</f>
        <v>0</v>
      </c>
      <c r="F435" s="59" t="str">
        <f>IFERROR(IF(VLOOKUP($D435&amp;"-"&amp;$E435,IF($C$4="TEB0187_REV01",CALC_CONN_TEB0187_REV01!$F:$I),4,0)="--","---",IF($C$4="TEB0187_REV01",CALC_CONN_TEB0187_REV01!$G435&amp; " --&gt; " &amp;CALC_CONN_TEB0187_REV01!$I435&amp; " --&gt; ")),"---")</f>
        <v>---</v>
      </c>
      <c r="G435" s="59" t="str">
        <f>IFERROR(IF(VLOOKUP($D435&amp;"-"&amp;$E435,IF($C$4="TEB0187_REV01",CALC_CONN_TEB0187_REV01!$F:$H),3,0)="--",VLOOKUP($D435&amp;"-"&amp;$E435,IF($C$4="TEB0187_REV01",CALC_CONN_TEB0187_REV01!$F:$H),2,0),VLOOKUP($D435&amp;"-"&amp;$E435,IF($C$4="TEB0187_REV01",CALC_CONN_TEB0187_REV01!$F:$H),3,0)),"---")</f>
        <v>---</v>
      </c>
      <c r="H435" s="59" t="str">
        <f>IFERROR(VLOOKUP(G435,IF($C$4="TEB0187_REV01",CALC_CONN_TEB0187_REV01!$G:$T),14,0),"---")</f>
        <v>---</v>
      </c>
      <c r="I435" s="59" t="str">
        <f>IFERROR(VLOOKUP($D435&amp;"-"&amp;$E435,IF($C$4="TEB0187_REV01",CALC_CONN_TEB0187_REV01!$F:$K,"???"),6,0),"---")</f>
        <v>---</v>
      </c>
      <c r="J435" s="61" t="str">
        <f>IFERROR(VLOOKUP($D435&amp;"-"&amp;$E435,IF($C$4="TEB0187_REV01",CALC_CONN_TEB0187_REV01!$F:$M,"???"),8,0),"---")</f>
        <v>---</v>
      </c>
      <c r="K435" s="62" t="str">
        <f>IFERROR(VLOOKUP($D435&amp;"-"&amp;$E435,IF($C$4="TEB0187_REV01",CALC_CONN_TEB0187_REV01!$F:$N),9,0),"---")</f>
        <v>---</v>
      </c>
      <c r="L435" s="59" t="str">
        <f>IFERROR(VLOOKUP(K435,B2B!$H$3:$I$2000,2,0),"---")</f>
        <v>---</v>
      </c>
      <c r="M435" s="59" t="str">
        <f>IFERROR(VLOOKUP(L435,IF($M$4="TEI0187_REV01",RAW_m_TEI0187_REV01!$AD:$AH),5,0),"---")</f>
        <v>---</v>
      </c>
      <c r="N435" s="59" t="str">
        <f>IFERROR(VLOOKUP(L435,IF($M$4="TEI0187_REV01",RAW_m_TEI0187_REV01!$AE:$AJ),6,0),"---")</f>
        <v>---</v>
      </c>
      <c r="O435" s="63" t="str">
        <f>IFERROR(VLOOKUP(L435,IF($M$4="TEI0187_REV01",RAW_m_TEI0187_REV01!$AD:$AE),2,0),"---")</f>
        <v>---</v>
      </c>
      <c r="P435" s="59" t="str">
        <f>IFERROR(VLOOKUP(O435,IF($M$4="TEI0187_REV01",RAW_m_TEI0187_REV01!$AJ:$AK),2,0),"---")</f>
        <v>---</v>
      </c>
      <c r="Q435" s="59" t="str">
        <f>IFERROR(VLOOKUP(L435,IF($M$4="TEI0187_REV01",RAW_m_TEI0187_REV01!$AD:$AF),3,0),"---")</f>
        <v>---</v>
      </c>
      <c r="R435" s="59" t="str">
        <f>IFERROR(VLOOKUP(O435,IF($M$4="TEI0187_REV01",RAW_m_TEI0187_REV01!$AE:$AG),3,0),"---")</f>
        <v>---</v>
      </c>
      <c r="S435" s="59" t="str">
        <f t="shared" si="14"/>
        <v>---</v>
      </c>
    </row>
    <row r="436" spans="2:19" ht="15" customHeight="1" x14ac:dyDescent="0.25">
      <c r="B436" s="59">
        <f t="shared" si="13"/>
        <v>431</v>
      </c>
      <c r="C436" s="60">
        <f>IFERROR(IF($C$4="TEB0187_REV01",CALC_CONN_TEB0187_REV01!U436,),"---")</f>
        <v>0</v>
      </c>
      <c r="D436" s="59">
        <f>IFERROR(IF($C$4="TEB0187_REV01",CALC_CONN_TEB0187_REV01!D436,),"---")</f>
        <v>0</v>
      </c>
      <c r="E436" s="59">
        <f>IFERROR(IF($C$4="TEB0187_REV01",CALC_CONN_TEB0187_REV01!E436,),"---")</f>
        <v>0</v>
      </c>
      <c r="F436" s="59" t="str">
        <f>IFERROR(IF(VLOOKUP($D436&amp;"-"&amp;$E436,IF($C$4="TEB0187_REV01",CALC_CONN_TEB0187_REV01!$F:$I),4,0)="--","---",IF($C$4="TEB0187_REV01",CALC_CONN_TEB0187_REV01!$G436&amp; " --&gt; " &amp;CALC_CONN_TEB0187_REV01!$I436&amp; " --&gt; ")),"---")</f>
        <v>---</v>
      </c>
      <c r="G436" s="59" t="str">
        <f>IFERROR(IF(VLOOKUP($D436&amp;"-"&amp;$E436,IF($C$4="TEB0187_REV01",CALC_CONN_TEB0187_REV01!$F:$H),3,0)="--",VLOOKUP($D436&amp;"-"&amp;$E436,IF($C$4="TEB0187_REV01",CALC_CONN_TEB0187_REV01!$F:$H),2,0),VLOOKUP($D436&amp;"-"&amp;$E436,IF($C$4="TEB0187_REV01",CALC_CONN_TEB0187_REV01!$F:$H),3,0)),"---")</f>
        <v>---</v>
      </c>
      <c r="H436" s="59" t="str">
        <f>IFERROR(VLOOKUP(G436,IF($C$4="TEB0187_REV01",CALC_CONN_TEB0187_REV01!$G:$T),14,0),"---")</f>
        <v>---</v>
      </c>
      <c r="I436" s="59" t="str">
        <f>IFERROR(VLOOKUP($D436&amp;"-"&amp;$E436,IF($C$4="TEB0187_REV01",CALC_CONN_TEB0187_REV01!$F:$K,"???"),6,0),"---")</f>
        <v>---</v>
      </c>
      <c r="J436" s="61" t="str">
        <f>IFERROR(VLOOKUP($D436&amp;"-"&amp;$E436,IF($C$4="TEB0187_REV01",CALC_CONN_TEB0187_REV01!$F:$M,"???"),8,0),"---")</f>
        <v>---</v>
      </c>
      <c r="K436" s="62" t="str">
        <f>IFERROR(VLOOKUP($D436&amp;"-"&amp;$E436,IF($C$4="TEB0187_REV01",CALC_CONN_TEB0187_REV01!$F:$N),9,0),"---")</f>
        <v>---</v>
      </c>
      <c r="L436" s="59" t="str">
        <f>IFERROR(VLOOKUP(K436,B2B!$H$3:$I$2000,2,0),"---")</f>
        <v>---</v>
      </c>
      <c r="M436" s="59" t="str">
        <f>IFERROR(VLOOKUP(L436,IF($M$4="TEI0187_REV01",RAW_m_TEI0187_REV01!$AD:$AH),5,0),"---")</f>
        <v>---</v>
      </c>
      <c r="N436" s="59" t="str">
        <f>IFERROR(VLOOKUP(L436,IF($M$4="TEI0187_REV01",RAW_m_TEI0187_REV01!$AE:$AJ),6,0),"---")</f>
        <v>---</v>
      </c>
      <c r="O436" s="63" t="str">
        <f>IFERROR(VLOOKUP(L436,IF($M$4="TEI0187_REV01",RAW_m_TEI0187_REV01!$AD:$AE),2,0),"---")</f>
        <v>---</v>
      </c>
      <c r="P436" s="59" t="str">
        <f>IFERROR(VLOOKUP(O436,IF($M$4="TEI0187_REV01",RAW_m_TEI0187_REV01!$AJ:$AK),2,0),"---")</f>
        <v>---</v>
      </c>
      <c r="Q436" s="59" t="str">
        <f>IFERROR(VLOOKUP(L436,IF($M$4="TEI0187_REV01",RAW_m_TEI0187_REV01!$AD:$AF),3,0),"---")</f>
        <v>---</v>
      </c>
      <c r="R436" s="59" t="str">
        <f>IFERROR(VLOOKUP(O436,IF($M$4="TEI0187_REV01",RAW_m_TEI0187_REV01!$AE:$AG),3,0),"---")</f>
        <v>---</v>
      </c>
      <c r="S436" s="59" t="str">
        <f t="shared" si="14"/>
        <v>---</v>
      </c>
    </row>
    <row r="437" spans="2:19" ht="15" customHeight="1" x14ac:dyDescent="0.25">
      <c r="B437" s="59">
        <f t="shared" si="13"/>
        <v>432</v>
      </c>
      <c r="C437" s="60">
        <f>IFERROR(IF($C$4="TEB0187_REV01",CALC_CONN_TEB0187_REV01!U437,),"---")</f>
        <v>0</v>
      </c>
      <c r="D437" s="59">
        <f>IFERROR(IF($C$4="TEB0187_REV01",CALC_CONN_TEB0187_REV01!D437,),"---")</f>
        <v>0</v>
      </c>
      <c r="E437" s="59">
        <f>IFERROR(IF($C$4="TEB0187_REV01",CALC_CONN_TEB0187_REV01!E437,),"---")</f>
        <v>0</v>
      </c>
      <c r="F437" s="59" t="str">
        <f>IFERROR(IF(VLOOKUP($D437&amp;"-"&amp;$E437,IF($C$4="TEB0187_REV01",CALC_CONN_TEB0187_REV01!$F:$I),4,0)="--","---",IF($C$4="TEB0187_REV01",CALC_CONN_TEB0187_REV01!$G437&amp; " --&gt; " &amp;CALC_CONN_TEB0187_REV01!$I437&amp; " --&gt; ")),"---")</f>
        <v>---</v>
      </c>
      <c r="G437" s="59" t="str">
        <f>IFERROR(IF(VLOOKUP($D437&amp;"-"&amp;$E437,IF($C$4="TEB0187_REV01",CALC_CONN_TEB0187_REV01!$F:$H),3,0)="--",VLOOKUP($D437&amp;"-"&amp;$E437,IF($C$4="TEB0187_REV01",CALC_CONN_TEB0187_REV01!$F:$H),2,0),VLOOKUP($D437&amp;"-"&amp;$E437,IF($C$4="TEB0187_REV01",CALC_CONN_TEB0187_REV01!$F:$H),3,0)),"---")</f>
        <v>---</v>
      </c>
      <c r="H437" s="59" t="str">
        <f>IFERROR(VLOOKUP(G437,IF($C$4="TEB0187_REV01",CALC_CONN_TEB0187_REV01!$G:$T),14,0),"---")</f>
        <v>---</v>
      </c>
      <c r="I437" s="59" t="str">
        <f>IFERROR(VLOOKUP($D437&amp;"-"&amp;$E437,IF($C$4="TEB0187_REV01",CALC_CONN_TEB0187_REV01!$F:$K,"???"),6,0),"---")</f>
        <v>---</v>
      </c>
      <c r="J437" s="61" t="str">
        <f>IFERROR(VLOOKUP($D437&amp;"-"&amp;$E437,IF($C$4="TEB0187_REV01",CALC_CONN_TEB0187_REV01!$F:$M,"???"),8,0),"---")</f>
        <v>---</v>
      </c>
      <c r="K437" s="62" t="str">
        <f>IFERROR(VLOOKUP($D437&amp;"-"&amp;$E437,IF($C$4="TEB0187_REV01",CALC_CONN_TEB0187_REV01!$F:$N),9,0),"---")</f>
        <v>---</v>
      </c>
      <c r="L437" s="59" t="str">
        <f>IFERROR(VLOOKUP(K437,B2B!$H$3:$I$2000,2,0),"---")</f>
        <v>---</v>
      </c>
      <c r="M437" s="59" t="str">
        <f>IFERROR(VLOOKUP(L437,IF($M$4="TEI0187_REV01",RAW_m_TEI0187_REV01!$AD:$AH),5,0),"---")</f>
        <v>---</v>
      </c>
      <c r="N437" s="59" t="str">
        <f>IFERROR(VLOOKUP(L437,IF($M$4="TEI0187_REV01",RAW_m_TEI0187_REV01!$AE:$AJ),6,0),"---")</f>
        <v>---</v>
      </c>
      <c r="O437" s="63" t="str">
        <f>IFERROR(VLOOKUP(L437,IF($M$4="TEI0187_REV01",RAW_m_TEI0187_REV01!$AD:$AE),2,0),"---")</f>
        <v>---</v>
      </c>
      <c r="P437" s="59" t="str">
        <f>IFERROR(VLOOKUP(O437,IF($M$4="TEI0187_REV01",RAW_m_TEI0187_REV01!$AJ:$AK),2,0),"---")</f>
        <v>---</v>
      </c>
      <c r="Q437" s="59" t="str">
        <f>IFERROR(VLOOKUP(L437,IF($M$4="TEI0187_REV01",RAW_m_TEI0187_REV01!$AD:$AF),3,0),"---")</f>
        <v>---</v>
      </c>
      <c r="R437" s="59" t="str">
        <f>IFERROR(VLOOKUP(O437,IF($M$4="TEI0187_REV01",RAW_m_TEI0187_REV01!$AE:$AG),3,0),"---")</f>
        <v>---</v>
      </c>
      <c r="S437" s="59" t="str">
        <f t="shared" si="14"/>
        <v>---</v>
      </c>
    </row>
    <row r="438" spans="2:19" ht="15" customHeight="1" x14ac:dyDescent="0.25">
      <c r="B438" s="59">
        <f t="shared" si="13"/>
        <v>433</v>
      </c>
      <c r="C438" s="60">
        <f>IFERROR(IF($C$4="TEB0187_REV01",CALC_CONN_TEB0187_REV01!U438,),"---")</f>
        <v>0</v>
      </c>
      <c r="D438" s="59">
        <f>IFERROR(IF($C$4="TEB0187_REV01",CALC_CONN_TEB0187_REV01!D438,),"---")</f>
        <v>0</v>
      </c>
      <c r="E438" s="59">
        <f>IFERROR(IF($C$4="TEB0187_REV01",CALC_CONN_TEB0187_REV01!E438,),"---")</f>
        <v>0</v>
      </c>
      <c r="F438" s="59" t="str">
        <f>IFERROR(IF(VLOOKUP($D438&amp;"-"&amp;$E438,IF($C$4="TEB0187_REV01",CALC_CONN_TEB0187_REV01!$F:$I),4,0)="--","---",IF($C$4="TEB0187_REV01",CALC_CONN_TEB0187_REV01!$G438&amp; " --&gt; " &amp;CALC_CONN_TEB0187_REV01!$I438&amp; " --&gt; ")),"---")</f>
        <v>---</v>
      </c>
      <c r="G438" s="59" t="str">
        <f>IFERROR(IF(VLOOKUP($D438&amp;"-"&amp;$E438,IF($C$4="TEB0187_REV01",CALC_CONN_TEB0187_REV01!$F:$H),3,0)="--",VLOOKUP($D438&amp;"-"&amp;$E438,IF($C$4="TEB0187_REV01",CALC_CONN_TEB0187_REV01!$F:$H),2,0),VLOOKUP($D438&amp;"-"&amp;$E438,IF($C$4="TEB0187_REV01",CALC_CONN_TEB0187_REV01!$F:$H),3,0)),"---")</f>
        <v>---</v>
      </c>
      <c r="H438" s="59" t="str">
        <f>IFERROR(VLOOKUP(G438,IF($C$4="TEB0187_REV01",CALC_CONN_TEB0187_REV01!$G:$T),14,0),"---")</f>
        <v>---</v>
      </c>
      <c r="I438" s="59" t="str">
        <f>IFERROR(VLOOKUP($D438&amp;"-"&amp;$E438,IF($C$4="TEB0187_REV01",CALC_CONN_TEB0187_REV01!$F:$K,"???"),6,0),"---")</f>
        <v>---</v>
      </c>
      <c r="J438" s="61" t="str">
        <f>IFERROR(VLOOKUP($D438&amp;"-"&amp;$E438,IF($C$4="TEB0187_REV01",CALC_CONN_TEB0187_REV01!$F:$M,"???"),8,0),"---")</f>
        <v>---</v>
      </c>
      <c r="K438" s="62" t="str">
        <f>IFERROR(VLOOKUP($D438&amp;"-"&amp;$E438,IF($C$4="TEB0187_REV01",CALC_CONN_TEB0187_REV01!$F:$N),9,0),"---")</f>
        <v>---</v>
      </c>
      <c r="L438" s="59" t="str">
        <f>IFERROR(VLOOKUP(K438,B2B!$H$3:$I$2000,2,0),"---")</f>
        <v>---</v>
      </c>
      <c r="M438" s="59" t="str">
        <f>IFERROR(VLOOKUP(L438,IF($M$4="TEI0187_REV01",RAW_m_TEI0187_REV01!$AD:$AH),5,0),"---")</f>
        <v>---</v>
      </c>
      <c r="N438" s="59" t="str">
        <f>IFERROR(VLOOKUP(L438,IF($M$4="TEI0187_REV01",RAW_m_TEI0187_REV01!$AE:$AJ),6,0),"---")</f>
        <v>---</v>
      </c>
      <c r="O438" s="63" t="str">
        <f>IFERROR(VLOOKUP(L438,IF($M$4="TEI0187_REV01",RAW_m_TEI0187_REV01!$AD:$AE),2,0),"---")</f>
        <v>---</v>
      </c>
      <c r="P438" s="59" t="str">
        <f>IFERROR(VLOOKUP(O438,IF($M$4="TEI0187_REV01",RAW_m_TEI0187_REV01!$AJ:$AK),2,0),"---")</f>
        <v>---</v>
      </c>
      <c r="Q438" s="59" t="str">
        <f>IFERROR(VLOOKUP(L438,IF($M$4="TEI0187_REV01",RAW_m_TEI0187_REV01!$AD:$AF),3,0),"---")</f>
        <v>---</v>
      </c>
      <c r="R438" s="59" t="str">
        <f>IFERROR(VLOOKUP(O438,IF($M$4="TEI0187_REV01",RAW_m_TEI0187_REV01!$AE:$AG),3,0),"---")</f>
        <v>---</v>
      </c>
      <c r="S438" s="59" t="str">
        <f t="shared" si="14"/>
        <v>---</v>
      </c>
    </row>
    <row r="439" spans="2:19" ht="15" customHeight="1" x14ac:dyDescent="0.25">
      <c r="B439" s="59">
        <f t="shared" si="13"/>
        <v>434</v>
      </c>
      <c r="C439" s="60">
        <f>IFERROR(IF($C$4="TEB0187_REV01",CALC_CONN_TEB0187_REV01!U439,),"---")</f>
        <v>0</v>
      </c>
      <c r="D439" s="59">
        <f>IFERROR(IF($C$4="TEB0187_REV01",CALC_CONN_TEB0187_REV01!D439,),"---")</f>
        <v>0</v>
      </c>
      <c r="E439" s="59">
        <f>IFERROR(IF($C$4="TEB0187_REV01",CALC_CONN_TEB0187_REV01!E439,),"---")</f>
        <v>0</v>
      </c>
      <c r="F439" s="59" t="str">
        <f>IFERROR(IF(VLOOKUP($D439&amp;"-"&amp;$E439,IF($C$4="TEB0187_REV01",CALC_CONN_TEB0187_REV01!$F:$I),4,0)="--","---",IF($C$4="TEB0187_REV01",CALC_CONN_TEB0187_REV01!$G439&amp; " --&gt; " &amp;CALC_CONN_TEB0187_REV01!$I439&amp; " --&gt; ")),"---")</f>
        <v>---</v>
      </c>
      <c r="G439" s="59" t="str">
        <f>IFERROR(IF(VLOOKUP($D439&amp;"-"&amp;$E439,IF($C$4="TEB0187_REV01",CALC_CONN_TEB0187_REV01!$F:$H),3,0)="--",VLOOKUP($D439&amp;"-"&amp;$E439,IF($C$4="TEB0187_REV01",CALC_CONN_TEB0187_REV01!$F:$H),2,0),VLOOKUP($D439&amp;"-"&amp;$E439,IF($C$4="TEB0187_REV01",CALC_CONN_TEB0187_REV01!$F:$H),3,0)),"---")</f>
        <v>---</v>
      </c>
      <c r="H439" s="59" t="str">
        <f>IFERROR(VLOOKUP(G439,IF($C$4="TEB0187_REV01",CALC_CONN_TEB0187_REV01!$G:$T),14,0),"---")</f>
        <v>---</v>
      </c>
      <c r="I439" s="59" t="str">
        <f>IFERROR(VLOOKUP($D439&amp;"-"&amp;$E439,IF($C$4="TEB0187_REV01",CALC_CONN_TEB0187_REV01!$F:$K,"???"),6,0),"---")</f>
        <v>---</v>
      </c>
      <c r="J439" s="61" t="str">
        <f>IFERROR(VLOOKUP($D439&amp;"-"&amp;$E439,IF($C$4="TEB0187_REV01",CALC_CONN_TEB0187_REV01!$F:$M,"???"),8,0),"---")</f>
        <v>---</v>
      </c>
      <c r="K439" s="62" t="str">
        <f>IFERROR(VLOOKUP($D439&amp;"-"&amp;$E439,IF($C$4="TEB0187_REV01",CALC_CONN_TEB0187_REV01!$F:$N),9,0),"---")</f>
        <v>---</v>
      </c>
      <c r="L439" s="59" t="str">
        <f>IFERROR(VLOOKUP(K439,B2B!$H$3:$I$2000,2,0),"---")</f>
        <v>---</v>
      </c>
      <c r="M439" s="59" t="str">
        <f>IFERROR(VLOOKUP(L439,IF($M$4="TEI0187_REV01",RAW_m_TEI0187_REV01!$AD:$AH),5,0),"---")</f>
        <v>---</v>
      </c>
      <c r="N439" s="59" t="str">
        <f>IFERROR(VLOOKUP(L439,IF($M$4="TEI0187_REV01",RAW_m_TEI0187_REV01!$AE:$AJ),6,0),"---")</f>
        <v>---</v>
      </c>
      <c r="O439" s="63" t="str">
        <f>IFERROR(VLOOKUP(L439,IF($M$4="TEI0187_REV01",RAW_m_TEI0187_REV01!$AD:$AE),2,0),"---")</f>
        <v>---</v>
      </c>
      <c r="P439" s="59" t="str">
        <f>IFERROR(VLOOKUP(O439,IF($M$4="TEI0187_REV01",RAW_m_TEI0187_REV01!$AJ:$AK),2,0),"---")</f>
        <v>---</v>
      </c>
      <c r="Q439" s="59" t="str">
        <f>IFERROR(VLOOKUP(L439,IF($M$4="TEI0187_REV01",RAW_m_TEI0187_REV01!$AD:$AF),3,0),"---")</f>
        <v>---</v>
      </c>
      <c r="R439" s="59" t="str">
        <f>IFERROR(VLOOKUP(O439,IF($M$4="TEI0187_REV01",RAW_m_TEI0187_REV01!$AE:$AG),3,0),"---")</f>
        <v>---</v>
      </c>
      <c r="S439" s="59" t="str">
        <f t="shared" si="14"/>
        <v>---</v>
      </c>
    </row>
    <row r="440" spans="2:19" ht="15" customHeight="1" x14ac:dyDescent="0.25">
      <c r="B440" s="59">
        <f t="shared" si="13"/>
        <v>435</v>
      </c>
      <c r="C440" s="60">
        <f>IFERROR(IF($C$4="TEB0187_REV01",CALC_CONN_TEB0187_REV01!U440,),"---")</f>
        <v>0</v>
      </c>
      <c r="D440" s="59">
        <f>IFERROR(IF($C$4="TEB0187_REV01",CALC_CONN_TEB0187_REV01!D440,),"---")</f>
        <v>0</v>
      </c>
      <c r="E440" s="59">
        <f>IFERROR(IF($C$4="TEB0187_REV01",CALC_CONN_TEB0187_REV01!E440,),"---")</f>
        <v>0</v>
      </c>
      <c r="F440" s="59" t="str">
        <f>IFERROR(IF(VLOOKUP($D440&amp;"-"&amp;$E440,IF($C$4="TEB0187_REV01",CALC_CONN_TEB0187_REV01!$F:$I),4,0)="--","---",IF($C$4="TEB0187_REV01",CALC_CONN_TEB0187_REV01!$G440&amp; " --&gt; " &amp;CALC_CONN_TEB0187_REV01!$I440&amp; " --&gt; ")),"---")</f>
        <v>---</v>
      </c>
      <c r="G440" s="59" t="str">
        <f>IFERROR(IF(VLOOKUP($D440&amp;"-"&amp;$E440,IF($C$4="TEB0187_REV01",CALC_CONN_TEB0187_REV01!$F:$H),3,0)="--",VLOOKUP($D440&amp;"-"&amp;$E440,IF($C$4="TEB0187_REV01",CALC_CONN_TEB0187_REV01!$F:$H),2,0),VLOOKUP($D440&amp;"-"&amp;$E440,IF($C$4="TEB0187_REV01",CALC_CONN_TEB0187_REV01!$F:$H),3,0)),"---")</f>
        <v>---</v>
      </c>
      <c r="H440" s="59" t="str">
        <f>IFERROR(VLOOKUP(G440,IF($C$4="TEB0187_REV01",CALC_CONN_TEB0187_REV01!$G:$T),14,0),"---")</f>
        <v>---</v>
      </c>
      <c r="I440" s="59" t="str">
        <f>IFERROR(VLOOKUP($D440&amp;"-"&amp;$E440,IF($C$4="TEB0187_REV01",CALC_CONN_TEB0187_REV01!$F:$K,"???"),6,0),"---")</f>
        <v>---</v>
      </c>
      <c r="J440" s="61" t="str">
        <f>IFERROR(VLOOKUP($D440&amp;"-"&amp;$E440,IF($C$4="TEB0187_REV01",CALC_CONN_TEB0187_REV01!$F:$M,"???"),8,0),"---")</f>
        <v>---</v>
      </c>
      <c r="K440" s="62" t="str">
        <f>IFERROR(VLOOKUP($D440&amp;"-"&amp;$E440,IF($C$4="TEB0187_REV01",CALC_CONN_TEB0187_REV01!$F:$N),9,0),"---")</f>
        <v>---</v>
      </c>
      <c r="L440" s="59" t="str">
        <f>IFERROR(VLOOKUP(K440,B2B!$H$3:$I$2000,2,0),"---")</f>
        <v>---</v>
      </c>
      <c r="M440" s="59" t="str">
        <f>IFERROR(VLOOKUP(L440,IF($M$4="TEI0187_REV01",RAW_m_TEI0187_REV01!$AD:$AH),5,0),"---")</f>
        <v>---</v>
      </c>
      <c r="N440" s="59" t="str">
        <f>IFERROR(VLOOKUP(L440,IF($M$4="TEI0187_REV01",RAW_m_TEI0187_REV01!$AE:$AJ),6,0),"---")</f>
        <v>---</v>
      </c>
      <c r="O440" s="63" t="str">
        <f>IFERROR(VLOOKUP(L440,IF($M$4="TEI0187_REV01",RAW_m_TEI0187_REV01!$AD:$AE),2,0),"---")</f>
        <v>---</v>
      </c>
      <c r="P440" s="59" t="str">
        <f>IFERROR(VLOOKUP(O440,IF($M$4="TEI0187_REV01",RAW_m_TEI0187_REV01!$AJ:$AK),2,0),"---")</f>
        <v>---</v>
      </c>
      <c r="Q440" s="59" t="str">
        <f>IFERROR(VLOOKUP(L440,IF($M$4="TEI0187_REV01",RAW_m_TEI0187_REV01!$AD:$AF),3,0),"---")</f>
        <v>---</v>
      </c>
      <c r="R440" s="59" t="str">
        <f>IFERROR(VLOOKUP(O440,IF($M$4="TEI0187_REV01",RAW_m_TEI0187_REV01!$AE:$AG),3,0),"---")</f>
        <v>---</v>
      </c>
      <c r="S440" s="59" t="str">
        <f t="shared" si="14"/>
        <v>---</v>
      </c>
    </row>
    <row r="441" spans="2:19" ht="15" customHeight="1" x14ac:dyDescent="0.25">
      <c r="B441" s="59">
        <f t="shared" si="13"/>
        <v>436</v>
      </c>
      <c r="C441" s="60">
        <f>IFERROR(IF($C$4="TEB0187_REV01",CALC_CONN_TEB0187_REV01!U441,),"---")</f>
        <v>0</v>
      </c>
      <c r="D441" s="59">
        <f>IFERROR(IF($C$4="TEB0187_REV01",CALC_CONN_TEB0187_REV01!D441,),"---")</f>
        <v>0</v>
      </c>
      <c r="E441" s="59">
        <f>IFERROR(IF($C$4="TEB0187_REV01",CALC_CONN_TEB0187_REV01!E441,),"---")</f>
        <v>0</v>
      </c>
      <c r="F441" s="59" t="str">
        <f>IFERROR(IF(VLOOKUP($D441&amp;"-"&amp;$E441,IF($C$4="TEB0187_REV01",CALC_CONN_TEB0187_REV01!$F:$I),4,0)="--","---",IF($C$4="TEB0187_REV01",CALC_CONN_TEB0187_REV01!$G441&amp; " --&gt; " &amp;CALC_CONN_TEB0187_REV01!$I441&amp; " --&gt; ")),"---")</f>
        <v>---</v>
      </c>
      <c r="G441" s="59" t="str">
        <f>IFERROR(IF(VLOOKUP($D441&amp;"-"&amp;$E441,IF($C$4="TEB0187_REV01",CALC_CONN_TEB0187_REV01!$F:$H),3,0)="--",VLOOKUP($D441&amp;"-"&amp;$E441,IF($C$4="TEB0187_REV01",CALC_CONN_TEB0187_REV01!$F:$H),2,0),VLOOKUP($D441&amp;"-"&amp;$E441,IF($C$4="TEB0187_REV01",CALC_CONN_TEB0187_REV01!$F:$H),3,0)),"---")</f>
        <v>---</v>
      </c>
      <c r="H441" s="59" t="str">
        <f>IFERROR(VLOOKUP(G441,IF($C$4="TEB0187_REV01",CALC_CONN_TEB0187_REV01!$G:$T),14,0),"---")</f>
        <v>---</v>
      </c>
      <c r="I441" s="59" t="str">
        <f>IFERROR(VLOOKUP($D441&amp;"-"&amp;$E441,IF($C$4="TEB0187_REV01",CALC_CONN_TEB0187_REV01!$F:$K,"???"),6,0),"---")</f>
        <v>---</v>
      </c>
      <c r="J441" s="61" t="str">
        <f>IFERROR(VLOOKUP($D441&amp;"-"&amp;$E441,IF($C$4="TEB0187_REV01",CALC_CONN_TEB0187_REV01!$F:$M,"???"),8,0),"---")</f>
        <v>---</v>
      </c>
      <c r="K441" s="62" t="str">
        <f>IFERROR(VLOOKUP($D441&amp;"-"&amp;$E441,IF($C$4="TEB0187_REV01",CALC_CONN_TEB0187_REV01!$F:$N),9,0),"---")</f>
        <v>---</v>
      </c>
      <c r="L441" s="59" t="str">
        <f>IFERROR(VLOOKUP(K441,B2B!$H$3:$I$2000,2,0),"---")</f>
        <v>---</v>
      </c>
      <c r="M441" s="59" t="str">
        <f>IFERROR(VLOOKUP(L441,IF($M$4="TEI0187_REV01",RAW_m_TEI0187_REV01!$AD:$AH),5,0),"---")</f>
        <v>---</v>
      </c>
      <c r="N441" s="59" t="str">
        <f>IFERROR(VLOOKUP(L441,IF($M$4="TEI0187_REV01",RAW_m_TEI0187_REV01!$AE:$AJ),6,0),"---")</f>
        <v>---</v>
      </c>
      <c r="O441" s="63" t="str">
        <f>IFERROR(VLOOKUP(L441,IF($M$4="TEI0187_REV01",RAW_m_TEI0187_REV01!$AD:$AE),2,0),"---")</f>
        <v>---</v>
      </c>
      <c r="P441" s="59" t="str">
        <f>IFERROR(VLOOKUP(O441,IF($M$4="TEI0187_REV01",RAW_m_TEI0187_REV01!$AJ:$AK),2,0),"---")</f>
        <v>---</v>
      </c>
      <c r="Q441" s="59" t="str">
        <f>IFERROR(VLOOKUP(L441,IF($M$4="TEI0187_REV01",RAW_m_TEI0187_REV01!$AD:$AF),3,0),"---")</f>
        <v>---</v>
      </c>
      <c r="R441" s="59" t="str">
        <f>IFERROR(VLOOKUP(O441,IF($M$4="TEI0187_REV01",RAW_m_TEI0187_REV01!$AE:$AG),3,0),"---")</f>
        <v>---</v>
      </c>
      <c r="S441" s="59" t="str">
        <f t="shared" si="14"/>
        <v>---</v>
      </c>
    </row>
    <row r="442" spans="2:19" ht="15" customHeight="1" x14ac:dyDescent="0.25">
      <c r="B442" s="59">
        <f t="shared" si="13"/>
        <v>437</v>
      </c>
      <c r="C442" s="60">
        <f>IFERROR(IF($C$4="TEB0187_REV01",CALC_CONN_TEB0187_REV01!U442,),"---")</f>
        <v>0</v>
      </c>
      <c r="D442" s="59">
        <f>IFERROR(IF($C$4="TEB0187_REV01",CALC_CONN_TEB0187_REV01!D442,),"---")</f>
        <v>0</v>
      </c>
      <c r="E442" s="59">
        <f>IFERROR(IF($C$4="TEB0187_REV01",CALC_CONN_TEB0187_REV01!E442,),"---")</f>
        <v>0</v>
      </c>
      <c r="F442" s="59" t="str">
        <f>IFERROR(IF(VLOOKUP($D442&amp;"-"&amp;$E442,IF($C$4="TEB0187_REV01",CALC_CONN_TEB0187_REV01!$F:$I),4,0)="--","---",IF($C$4="TEB0187_REV01",CALC_CONN_TEB0187_REV01!$G442&amp; " --&gt; " &amp;CALC_CONN_TEB0187_REV01!$I442&amp; " --&gt; ")),"---")</f>
        <v>---</v>
      </c>
      <c r="G442" s="59" t="str">
        <f>IFERROR(IF(VLOOKUP($D442&amp;"-"&amp;$E442,IF($C$4="TEB0187_REV01",CALC_CONN_TEB0187_REV01!$F:$H),3,0)="--",VLOOKUP($D442&amp;"-"&amp;$E442,IF($C$4="TEB0187_REV01",CALC_CONN_TEB0187_REV01!$F:$H),2,0),VLOOKUP($D442&amp;"-"&amp;$E442,IF($C$4="TEB0187_REV01",CALC_CONN_TEB0187_REV01!$F:$H),3,0)),"---")</f>
        <v>---</v>
      </c>
      <c r="H442" s="59" t="str">
        <f>IFERROR(VLOOKUP(G442,IF($C$4="TEB0187_REV01",CALC_CONN_TEB0187_REV01!$G:$T),14,0),"---")</f>
        <v>---</v>
      </c>
      <c r="I442" s="59" t="str">
        <f>IFERROR(VLOOKUP($D442&amp;"-"&amp;$E442,IF($C$4="TEB0187_REV01",CALC_CONN_TEB0187_REV01!$F:$K,"???"),6,0),"---")</f>
        <v>---</v>
      </c>
      <c r="J442" s="61" t="str">
        <f>IFERROR(VLOOKUP($D442&amp;"-"&amp;$E442,IF($C$4="TEB0187_REV01",CALC_CONN_TEB0187_REV01!$F:$M,"???"),8,0),"---")</f>
        <v>---</v>
      </c>
      <c r="K442" s="62" t="str">
        <f>IFERROR(VLOOKUP($D442&amp;"-"&amp;$E442,IF($C$4="TEB0187_REV01",CALC_CONN_TEB0187_REV01!$F:$N),9,0),"---")</f>
        <v>---</v>
      </c>
      <c r="L442" s="59" t="str">
        <f>IFERROR(VLOOKUP(K442,B2B!$H$3:$I$2000,2,0),"---")</f>
        <v>---</v>
      </c>
      <c r="M442" s="59" t="str">
        <f>IFERROR(VLOOKUP(L442,IF($M$4="TEI0187_REV01",RAW_m_TEI0187_REV01!$AD:$AH),5,0),"---")</f>
        <v>---</v>
      </c>
      <c r="N442" s="59" t="str">
        <f>IFERROR(VLOOKUP(L442,IF($M$4="TEI0187_REV01",RAW_m_TEI0187_REV01!$AE:$AJ),6,0),"---")</f>
        <v>---</v>
      </c>
      <c r="O442" s="63" t="str">
        <f>IFERROR(VLOOKUP(L442,IF($M$4="TEI0187_REV01",RAW_m_TEI0187_REV01!$AD:$AE),2,0),"---")</f>
        <v>---</v>
      </c>
      <c r="P442" s="59" t="str">
        <f>IFERROR(VLOOKUP(O442,IF($M$4="TEI0187_REV01",RAW_m_TEI0187_REV01!$AJ:$AK),2,0),"---")</f>
        <v>---</v>
      </c>
      <c r="Q442" s="59" t="str">
        <f>IFERROR(VLOOKUP(L442,IF($M$4="TEI0187_REV01",RAW_m_TEI0187_REV01!$AD:$AF),3,0),"---")</f>
        <v>---</v>
      </c>
      <c r="R442" s="59" t="str">
        <f>IFERROR(VLOOKUP(O442,IF($M$4="TEI0187_REV01",RAW_m_TEI0187_REV01!$AE:$AG),3,0),"---")</f>
        <v>---</v>
      </c>
      <c r="S442" s="59" t="str">
        <f t="shared" si="14"/>
        <v>---</v>
      </c>
    </row>
    <row r="443" spans="2:19" ht="15" customHeight="1" x14ac:dyDescent="0.25">
      <c r="B443" s="59">
        <f t="shared" si="13"/>
        <v>438</v>
      </c>
      <c r="C443" s="60">
        <f>IFERROR(IF($C$4="TEB0187_REV01",CALC_CONN_TEB0187_REV01!U443,),"---")</f>
        <v>0</v>
      </c>
      <c r="D443" s="59">
        <f>IFERROR(IF($C$4="TEB0187_REV01",CALC_CONN_TEB0187_REV01!D443,),"---")</f>
        <v>0</v>
      </c>
      <c r="E443" s="59">
        <f>IFERROR(IF($C$4="TEB0187_REV01",CALC_CONN_TEB0187_REV01!E443,),"---")</f>
        <v>0</v>
      </c>
      <c r="F443" s="59" t="str">
        <f>IFERROR(IF(VLOOKUP($D443&amp;"-"&amp;$E443,IF($C$4="TEB0187_REV01",CALC_CONN_TEB0187_REV01!$F:$I),4,0)="--","---",IF($C$4="TEB0187_REV01",CALC_CONN_TEB0187_REV01!$G443&amp; " --&gt; " &amp;CALC_CONN_TEB0187_REV01!$I443&amp; " --&gt; ")),"---")</f>
        <v>---</v>
      </c>
      <c r="G443" s="59" t="str">
        <f>IFERROR(IF(VLOOKUP($D443&amp;"-"&amp;$E443,IF($C$4="TEB0187_REV01",CALC_CONN_TEB0187_REV01!$F:$H),3,0)="--",VLOOKUP($D443&amp;"-"&amp;$E443,IF($C$4="TEB0187_REV01",CALC_CONN_TEB0187_REV01!$F:$H),2,0),VLOOKUP($D443&amp;"-"&amp;$E443,IF($C$4="TEB0187_REV01",CALC_CONN_TEB0187_REV01!$F:$H),3,0)),"---")</f>
        <v>---</v>
      </c>
      <c r="H443" s="59" t="str">
        <f>IFERROR(VLOOKUP(G443,IF($C$4="TEB0187_REV01",CALC_CONN_TEB0187_REV01!$G:$T),14,0),"---")</f>
        <v>---</v>
      </c>
      <c r="I443" s="59" t="str">
        <f>IFERROR(VLOOKUP($D443&amp;"-"&amp;$E443,IF($C$4="TEB0187_REV01",CALC_CONN_TEB0187_REV01!$F:$K,"???"),6,0),"---")</f>
        <v>---</v>
      </c>
      <c r="J443" s="61" t="str">
        <f>IFERROR(VLOOKUP($D443&amp;"-"&amp;$E443,IF($C$4="TEB0187_REV01",CALC_CONN_TEB0187_REV01!$F:$M,"???"),8,0),"---")</f>
        <v>---</v>
      </c>
      <c r="K443" s="62" t="str">
        <f>IFERROR(VLOOKUP($D443&amp;"-"&amp;$E443,IF($C$4="TEB0187_REV01",CALC_CONN_TEB0187_REV01!$F:$N),9,0),"---")</f>
        <v>---</v>
      </c>
      <c r="L443" s="59" t="str">
        <f>IFERROR(VLOOKUP(K443,B2B!$H$3:$I$2000,2,0),"---")</f>
        <v>---</v>
      </c>
      <c r="M443" s="59" t="str">
        <f>IFERROR(VLOOKUP(L443,IF($M$4="TEI0187_REV01",RAW_m_TEI0187_REV01!$AD:$AH),5,0),"---")</f>
        <v>---</v>
      </c>
      <c r="N443" s="59" t="str">
        <f>IFERROR(VLOOKUP(L443,IF($M$4="TEI0187_REV01",RAW_m_TEI0187_REV01!$AE:$AJ),6,0),"---")</f>
        <v>---</v>
      </c>
      <c r="O443" s="63" t="str">
        <f>IFERROR(VLOOKUP(L443,IF($M$4="TEI0187_REV01",RAW_m_TEI0187_REV01!$AD:$AE),2,0),"---")</f>
        <v>---</v>
      </c>
      <c r="P443" s="59" t="str">
        <f>IFERROR(VLOOKUP(O443,IF($M$4="TEI0187_REV01",RAW_m_TEI0187_REV01!$AJ:$AK),2,0),"---")</f>
        <v>---</v>
      </c>
      <c r="Q443" s="59" t="str">
        <f>IFERROR(VLOOKUP(L443,IF($M$4="TEI0187_REV01",RAW_m_TEI0187_REV01!$AD:$AF),3,0),"---")</f>
        <v>---</v>
      </c>
      <c r="R443" s="59" t="str">
        <f>IFERROR(VLOOKUP(O443,IF($M$4="TEI0187_REV01",RAW_m_TEI0187_REV01!$AE:$AG),3,0),"---")</f>
        <v>---</v>
      </c>
      <c r="S443" s="59" t="str">
        <f t="shared" si="14"/>
        <v>---</v>
      </c>
    </row>
    <row r="444" spans="2:19" ht="15" customHeight="1" x14ac:dyDescent="0.25">
      <c r="B444" s="59">
        <f t="shared" si="13"/>
        <v>439</v>
      </c>
      <c r="C444" s="60">
        <f>IFERROR(IF($C$4="TEB0187_REV01",CALC_CONN_TEB0187_REV01!U444,),"---")</f>
        <v>0</v>
      </c>
      <c r="D444" s="59">
        <f>IFERROR(IF($C$4="TEB0187_REV01",CALC_CONN_TEB0187_REV01!D444,),"---")</f>
        <v>0</v>
      </c>
      <c r="E444" s="59">
        <f>IFERROR(IF($C$4="TEB0187_REV01",CALC_CONN_TEB0187_REV01!E444,),"---")</f>
        <v>0</v>
      </c>
      <c r="F444" s="59" t="str">
        <f>IFERROR(IF(VLOOKUP($D444&amp;"-"&amp;$E444,IF($C$4="TEB0187_REV01",CALC_CONN_TEB0187_REV01!$F:$I),4,0)="--","---",IF($C$4="TEB0187_REV01",CALC_CONN_TEB0187_REV01!$G444&amp; " --&gt; " &amp;CALC_CONN_TEB0187_REV01!$I444&amp; " --&gt; ")),"---")</f>
        <v>---</v>
      </c>
      <c r="G444" s="59" t="str">
        <f>IFERROR(IF(VLOOKUP($D444&amp;"-"&amp;$E444,IF($C$4="TEB0187_REV01",CALC_CONN_TEB0187_REV01!$F:$H),3,0)="--",VLOOKUP($D444&amp;"-"&amp;$E444,IF($C$4="TEB0187_REV01",CALC_CONN_TEB0187_REV01!$F:$H),2,0),VLOOKUP($D444&amp;"-"&amp;$E444,IF($C$4="TEB0187_REV01",CALC_CONN_TEB0187_REV01!$F:$H),3,0)),"---")</f>
        <v>---</v>
      </c>
      <c r="H444" s="59" t="str">
        <f>IFERROR(VLOOKUP(G444,IF($C$4="TEB0187_REV01",CALC_CONN_TEB0187_REV01!$G:$T),14,0),"---")</f>
        <v>---</v>
      </c>
      <c r="I444" s="59" t="str">
        <f>IFERROR(VLOOKUP($D444&amp;"-"&amp;$E444,IF($C$4="TEB0187_REV01",CALC_CONN_TEB0187_REV01!$F:$K,"???"),6,0),"---")</f>
        <v>---</v>
      </c>
      <c r="J444" s="61" t="str">
        <f>IFERROR(VLOOKUP($D444&amp;"-"&amp;$E444,IF($C$4="TEB0187_REV01",CALC_CONN_TEB0187_REV01!$F:$M,"???"),8,0),"---")</f>
        <v>---</v>
      </c>
      <c r="K444" s="62" t="str">
        <f>IFERROR(VLOOKUP($D444&amp;"-"&amp;$E444,IF($C$4="TEB0187_REV01",CALC_CONN_TEB0187_REV01!$F:$N),9,0),"---")</f>
        <v>---</v>
      </c>
      <c r="L444" s="59" t="str">
        <f>IFERROR(VLOOKUP(K444,B2B!$H$3:$I$2000,2,0),"---")</f>
        <v>---</v>
      </c>
      <c r="M444" s="59" t="str">
        <f>IFERROR(VLOOKUP(L444,IF($M$4="TEI0187_REV01",RAW_m_TEI0187_REV01!$AD:$AH),5,0),"---")</f>
        <v>---</v>
      </c>
      <c r="N444" s="59" t="str">
        <f>IFERROR(VLOOKUP(L444,IF($M$4="TEI0187_REV01",RAW_m_TEI0187_REV01!$AE:$AJ),6,0),"---")</f>
        <v>---</v>
      </c>
      <c r="O444" s="63" t="str">
        <f>IFERROR(VLOOKUP(L444,IF($M$4="TEI0187_REV01",RAW_m_TEI0187_REV01!$AD:$AE),2,0),"---")</f>
        <v>---</v>
      </c>
      <c r="P444" s="59" t="str">
        <f>IFERROR(VLOOKUP(O444,IF($M$4="TEI0187_REV01",RAW_m_TEI0187_REV01!$AJ:$AK),2,0),"---")</f>
        <v>---</v>
      </c>
      <c r="Q444" s="59" t="str">
        <f>IFERROR(VLOOKUP(L444,IF($M$4="TEI0187_REV01",RAW_m_TEI0187_REV01!$AD:$AF),3,0),"---")</f>
        <v>---</v>
      </c>
      <c r="R444" s="59" t="str">
        <f>IFERROR(VLOOKUP(O444,IF($M$4="TEI0187_REV01",RAW_m_TEI0187_REV01!$AE:$AG),3,0),"---")</f>
        <v>---</v>
      </c>
      <c r="S444" s="59" t="str">
        <f t="shared" si="14"/>
        <v>---</v>
      </c>
    </row>
    <row r="445" spans="2:19" ht="15" customHeight="1" x14ac:dyDescent="0.25">
      <c r="B445" s="59">
        <f t="shared" si="13"/>
        <v>440</v>
      </c>
      <c r="C445" s="60">
        <f>IFERROR(IF($C$4="TEB0187_REV01",CALC_CONN_TEB0187_REV01!U445,),"---")</f>
        <v>0</v>
      </c>
      <c r="D445" s="59">
        <f>IFERROR(IF($C$4="TEB0187_REV01",CALC_CONN_TEB0187_REV01!D445,),"---")</f>
        <v>0</v>
      </c>
      <c r="E445" s="59">
        <f>IFERROR(IF($C$4="TEB0187_REV01",CALC_CONN_TEB0187_REV01!E445,),"---")</f>
        <v>0</v>
      </c>
      <c r="F445" s="59" t="str">
        <f>IFERROR(IF(VLOOKUP($D445&amp;"-"&amp;$E445,IF($C$4="TEB0187_REV01",CALC_CONN_TEB0187_REV01!$F:$I),4,0)="--","---",IF($C$4="TEB0187_REV01",CALC_CONN_TEB0187_REV01!$G445&amp; " --&gt; " &amp;CALC_CONN_TEB0187_REV01!$I445&amp; " --&gt; ")),"---")</f>
        <v>---</v>
      </c>
      <c r="G445" s="59" t="str">
        <f>IFERROR(IF(VLOOKUP($D445&amp;"-"&amp;$E445,IF($C$4="TEB0187_REV01",CALC_CONN_TEB0187_REV01!$F:$H),3,0)="--",VLOOKUP($D445&amp;"-"&amp;$E445,IF($C$4="TEB0187_REV01",CALC_CONN_TEB0187_REV01!$F:$H),2,0),VLOOKUP($D445&amp;"-"&amp;$E445,IF($C$4="TEB0187_REV01",CALC_CONN_TEB0187_REV01!$F:$H),3,0)),"---")</f>
        <v>---</v>
      </c>
      <c r="H445" s="59" t="str">
        <f>IFERROR(VLOOKUP(G445,IF($C$4="TEB0187_REV01",CALC_CONN_TEB0187_REV01!$G:$T),14,0),"---")</f>
        <v>---</v>
      </c>
      <c r="I445" s="59" t="str">
        <f>IFERROR(VLOOKUP($D445&amp;"-"&amp;$E445,IF($C$4="TEB0187_REV01",CALC_CONN_TEB0187_REV01!$F:$K,"???"),6,0),"---")</f>
        <v>---</v>
      </c>
      <c r="J445" s="61" t="str">
        <f>IFERROR(VLOOKUP($D445&amp;"-"&amp;$E445,IF($C$4="TEB0187_REV01",CALC_CONN_TEB0187_REV01!$F:$M,"???"),8,0),"---")</f>
        <v>---</v>
      </c>
      <c r="K445" s="62" t="str">
        <f>IFERROR(VLOOKUP($D445&amp;"-"&amp;$E445,IF($C$4="TEB0187_REV01",CALC_CONN_TEB0187_REV01!$F:$N),9,0),"---")</f>
        <v>---</v>
      </c>
      <c r="L445" s="59" t="str">
        <f>IFERROR(VLOOKUP(K445,B2B!$H$3:$I$2000,2,0),"---")</f>
        <v>---</v>
      </c>
      <c r="M445" s="59" t="str">
        <f>IFERROR(VLOOKUP(L445,IF($M$4="TEI0187_REV01",RAW_m_TEI0187_REV01!$AD:$AH),5,0),"---")</f>
        <v>---</v>
      </c>
      <c r="N445" s="59" t="str">
        <f>IFERROR(VLOOKUP(L445,IF($M$4="TEI0187_REV01",RAW_m_TEI0187_REV01!$AE:$AJ),6,0),"---")</f>
        <v>---</v>
      </c>
      <c r="O445" s="63" t="str">
        <f>IFERROR(VLOOKUP(L445,IF($M$4="TEI0187_REV01",RAW_m_TEI0187_REV01!$AD:$AE),2,0),"---")</f>
        <v>---</v>
      </c>
      <c r="P445" s="59" t="str">
        <f>IFERROR(VLOOKUP(O445,IF($M$4="TEI0187_REV01",RAW_m_TEI0187_REV01!$AJ:$AK),2,0),"---")</f>
        <v>---</v>
      </c>
      <c r="Q445" s="59" t="str">
        <f>IFERROR(VLOOKUP(L445,IF($M$4="TEI0187_REV01",RAW_m_TEI0187_REV01!$AD:$AF),3,0),"---")</f>
        <v>---</v>
      </c>
      <c r="R445" s="59" t="str">
        <f>IFERROR(VLOOKUP(O445,IF($M$4="TEI0187_REV01",RAW_m_TEI0187_REV01!$AE:$AG),3,0),"---")</f>
        <v>---</v>
      </c>
      <c r="S445" s="59" t="str">
        <f t="shared" si="14"/>
        <v>---</v>
      </c>
    </row>
    <row r="446" spans="2:19" ht="15" customHeight="1" x14ac:dyDescent="0.25">
      <c r="B446" s="59">
        <f t="shared" si="13"/>
        <v>441</v>
      </c>
      <c r="C446" s="60">
        <f>IFERROR(IF($C$4="TEB0187_REV01",CALC_CONN_TEB0187_REV01!U446,),"---")</f>
        <v>0</v>
      </c>
      <c r="D446" s="59">
        <f>IFERROR(IF($C$4="TEB0187_REV01",CALC_CONN_TEB0187_REV01!D446,),"---")</f>
        <v>0</v>
      </c>
      <c r="E446" s="59">
        <f>IFERROR(IF($C$4="TEB0187_REV01",CALC_CONN_TEB0187_REV01!E446,),"---")</f>
        <v>0</v>
      </c>
      <c r="F446" s="59" t="str">
        <f>IFERROR(IF(VLOOKUP($D446&amp;"-"&amp;$E446,IF($C$4="TEB0187_REV01",CALC_CONN_TEB0187_REV01!$F:$I),4,0)="--","---",IF($C$4="TEB0187_REV01",CALC_CONN_TEB0187_REV01!$G446&amp; " --&gt; " &amp;CALC_CONN_TEB0187_REV01!$I446&amp; " --&gt; ")),"---")</f>
        <v>---</v>
      </c>
      <c r="G446" s="59" t="str">
        <f>IFERROR(IF(VLOOKUP($D446&amp;"-"&amp;$E446,IF($C$4="TEB0187_REV01",CALC_CONN_TEB0187_REV01!$F:$H),3,0)="--",VLOOKUP($D446&amp;"-"&amp;$E446,IF($C$4="TEB0187_REV01",CALC_CONN_TEB0187_REV01!$F:$H),2,0),VLOOKUP($D446&amp;"-"&amp;$E446,IF($C$4="TEB0187_REV01",CALC_CONN_TEB0187_REV01!$F:$H),3,0)),"---")</f>
        <v>---</v>
      </c>
      <c r="H446" s="59" t="str">
        <f>IFERROR(VLOOKUP(G446,IF($C$4="TEB0187_REV01",CALC_CONN_TEB0187_REV01!$G:$T),14,0),"---")</f>
        <v>---</v>
      </c>
      <c r="I446" s="59" t="str">
        <f>IFERROR(VLOOKUP($D446&amp;"-"&amp;$E446,IF($C$4="TEB0187_REV01",CALC_CONN_TEB0187_REV01!$F:$K,"???"),6,0),"---")</f>
        <v>---</v>
      </c>
      <c r="J446" s="61" t="str">
        <f>IFERROR(VLOOKUP($D446&amp;"-"&amp;$E446,IF($C$4="TEB0187_REV01",CALC_CONN_TEB0187_REV01!$F:$M,"???"),8,0),"---")</f>
        <v>---</v>
      </c>
      <c r="K446" s="62" t="str">
        <f>IFERROR(VLOOKUP($D446&amp;"-"&amp;$E446,IF($C$4="TEB0187_REV01",CALC_CONN_TEB0187_REV01!$F:$N),9,0),"---")</f>
        <v>---</v>
      </c>
      <c r="L446" s="59" t="str">
        <f>IFERROR(VLOOKUP(K446,B2B!$H$3:$I$2000,2,0),"---")</f>
        <v>---</v>
      </c>
      <c r="M446" s="59" t="str">
        <f>IFERROR(VLOOKUP(L446,IF($M$4="TEI0187_REV01",RAW_m_TEI0187_REV01!$AD:$AH),5,0),"---")</f>
        <v>---</v>
      </c>
      <c r="N446" s="59" t="str">
        <f>IFERROR(VLOOKUP(L446,IF($M$4="TEI0187_REV01",RAW_m_TEI0187_REV01!$AE:$AJ),6,0),"---")</f>
        <v>---</v>
      </c>
      <c r="O446" s="63" t="str">
        <f>IFERROR(VLOOKUP(L446,IF($M$4="TEI0187_REV01",RAW_m_TEI0187_REV01!$AD:$AE),2,0),"---")</f>
        <v>---</v>
      </c>
      <c r="P446" s="59" t="str">
        <f>IFERROR(VLOOKUP(O446,IF($M$4="TEI0187_REV01",RAW_m_TEI0187_REV01!$AJ:$AK),2,0),"---")</f>
        <v>---</v>
      </c>
      <c r="Q446" s="59" t="str">
        <f>IFERROR(VLOOKUP(L446,IF($M$4="TEI0187_REV01",RAW_m_TEI0187_REV01!$AD:$AF),3,0),"---")</f>
        <v>---</v>
      </c>
      <c r="R446" s="59" t="str">
        <f>IFERROR(VLOOKUP(O446,IF($M$4="TEI0187_REV01",RAW_m_TEI0187_REV01!$AE:$AG),3,0),"---")</f>
        <v>---</v>
      </c>
      <c r="S446" s="59" t="str">
        <f t="shared" si="14"/>
        <v>---</v>
      </c>
    </row>
    <row r="447" spans="2:19" ht="15" customHeight="1" x14ac:dyDescent="0.25">
      <c r="B447" s="59">
        <f t="shared" si="13"/>
        <v>442</v>
      </c>
      <c r="C447" s="60">
        <f>IFERROR(IF($C$4="TEB0187_REV01",CALC_CONN_TEB0187_REV01!U447,),"---")</f>
        <v>0</v>
      </c>
      <c r="D447" s="59">
        <f>IFERROR(IF($C$4="TEB0187_REV01",CALC_CONN_TEB0187_REV01!D447,),"---")</f>
        <v>0</v>
      </c>
      <c r="E447" s="59">
        <f>IFERROR(IF($C$4="TEB0187_REV01",CALC_CONN_TEB0187_REV01!E447,),"---")</f>
        <v>0</v>
      </c>
      <c r="F447" s="59" t="str">
        <f>IFERROR(IF(VLOOKUP($D447&amp;"-"&amp;$E447,IF($C$4="TEB0187_REV01",CALC_CONN_TEB0187_REV01!$F:$I),4,0)="--","---",IF($C$4="TEB0187_REV01",CALC_CONN_TEB0187_REV01!$G447&amp; " --&gt; " &amp;CALC_CONN_TEB0187_REV01!$I447&amp; " --&gt; ")),"---")</f>
        <v>---</v>
      </c>
      <c r="G447" s="59" t="str">
        <f>IFERROR(IF(VLOOKUP($D447&amp;"-"&amp;$E447,IF($C$4="TEB0187_REV01",CALC_CONN_TEB0187_REV01!$F:$H),3,0)="--",VLOOKUP($D447&amp;"-"&amp;$E447,IF($C$4="TEB0187_REV01",CALC_CONN_TEB0187_REV01!$F:$H),2,0),VLOOKUP($D447&amp;"-"&amp;$E447,IF($C$4="TEB0187_REV01",CALC_CONN_TEB0187_REV01!$F:$H),3,0)),"---")</f>
        <v>---</v>
      </c>
      <c r="H447" s="59" t="str">
        <f>IFERROR(VLOOKUP(G447,IF($C$4="TEB0187_REV01",CALC_CONN_TEB0187_REV01!$G:$T),14,0),"---")</f>
        <v>---</v>
      </c>
      <c r="I447" s="59" t="str">
        <f>IFERROR(VLOOKUP($D447&amp;"-"&amp;$E447,IF($C$4="TEB0187_REV01",CALC_CONN_TEB0187_REV01!$F:$K,"???"),6,0),"---")</f>
        <v>---</v>
      </c>
      <c r="J447" s="61" t="str">
        <f>IFERROR(VLOOKUP($D447&amp;"-"&amp;$E447,IF($C$4="TEB0187_REV01",CALC_CONN_TEB0187_REV01!$F:$M,"???"),8,0),"---")</f>
        <v>---</v>
      </c>
      <c r="K447" s="62" t="str">
        <f>IFERROR(VLOOKUP($D447&amp;"-"&amp;$E447,IF($C$4="TEB0187_REV01",CALC_CONN_TEB0187_REV01!$F:$N),9,0),"---")</f>
        <v>---</v>
      </c>
      <c r="L447" s="59" t="str">
        <f>IFERROR(VLOOKUP(K447,B2B!$H$3:$I$2000,2,0),"---")</f>
        <v>---</v>
      </c>
      <c r="M447" s="59" t="str">
        <f>IFERROR(VLOOKUP(L447,IF($M$4="TEI0187_REV01",RAW_m_TEI0187_REV01!$AD:$AH),5,0),"---")</f>
        <v>---</v>
      </c>
      <c r="N447" s="59" t="str">
        <f>IFERROR(VLOOKUP(L447,IF($M$4="TEI0187_REV01",RAW_m_TEI0187_REV01!$AE:$AJ),6,0),"---")</f>
        <v>---</v>
      </c>
      <c r="O447" s="63" t="str">
        <f>IFERROR(VLOOKUP(L447,IF($M$4="TEI0187_REV01",RAW_m_TEI0187_REV01!$AD:$AE),2,0),"---")</f>
        <v>---</v>
      </c>
      <c r="P447" s="59" t="str">
        <f>IFERROR(VLOOKUP(O447,IF($M$4="TEI0187_REV01",RAW_m_TEI0187_REV01!$AJ:$AK),2,0),"---")</f>
        <v>---</v>
      </c>
      <c r="Q447" s="59" t="str">
        <f>IFERROR(VLOOKUP(L447,IF($M$4="TEI0187_REV01",RAW_m_TEI0187_REV01!$AD:$AF),3,0),"---")</f>
        <v>---</v>
      </c>
      <c r="R447" s="59" t="str">
        <f>IFERROR(VLOOKUP(O447,IF($M$4="TEI0187_REV01",RAW_m_TEI0187_REV01!$AE:$AG),3,0),"---")</f>
        <v>---</v>
      </c>
      <c r="S447" s="59" t="str">
        <f t="shared" si="14"/>
        <v>---</v>
      </c>
    </row>
    <row r="448" spans="2:19" ht="15" customHeight="1" x14ac:dyDescent="0.25">
      <c r="B448" s="59">
        <f t="shared" si="13"/>
        <v>443</v>
      </c>
      <c r="C448" s="60">
        <f>IFERROR(IF($C$4="TEB0187_REV01",CALC_CONN_TEB0187_REV01!U448,),"---")</f>
        <v>0</v>
      </c>
      <c r="D448" s="59">
        <f>IFERROR(IF($C$4="TEB0187_REV01",CALC_CONN_TEB0187_REV01!D448,),"---")</f>
        <v>0</v>
      </c>
      <c r="E448" s="59">
        <f>IFERROR(IF($C$4="TEB0187_REV01",CALC_CONN_TEB0187_REV01!E448,),"---")</f>
        <v>0</v>
      </c>
      <c r="F448" s="59" t="str">
        <f>IFERROR(IF(VLOOKUP($D448&amp;"-"&amp;$E448,IF($C$4="TEB0187_REV01",CALC_CONN_TEB0187_REV01!$F:$I),4,0)="--","---",IF($C$4="TEB0187_REV01",CALC_CONN_TEB0187_REV01!$G448&amp; " --&gt; " &amp;CALC_CONN_TEB0187_REV01!$I448&amp; " --&gt; ")),"---")</f>
        <v>---</v>
      </c>
      <c r="G448" s="59" t="str">
        <f>IFERROR(IF(VLOOKUP($D448&amp;"-"&amp;$E448,IF($C$4="TEB0187_REV01",CALC_CONN_TEB0187_REV01!$F:$H),3,0)="--",VLOOKUP($D448&amp;"-"&amp;$E448,IF($C$4="TEB0187_REV01",CALC_CONN_TEB0187_REV01!$F:$H),2,0),VLOOKUP($D448&amp;"-"&amp;$E448,IF($C$4="TEB0187_REV01",CALC_CONN_TEB0187_REV01!$F:$H),3,0)),"---")</f>
        <v>---</v>
      </c>
      <c r="H448" s="59" t="str">
        <f>IFERROR(VLOOKUP(G448,IF($C$4="TEB0187_REV01",CALC_CONN_TEB0187_REV01!$G:$T),14,0),"---")</f>
        <v>---</v>
      </c>
      <c r="I448" s="59" t="str">
        <f>IFERROR(VLOOKUP($D448&amp;"-"&amp;$E448,IF($C$4="TEB0187_REV01",CALC_CONN_TEB0187_REV01!$F:$K,"???"),6,0),"---")</f>
        <v>---</v>
      </c>
      <c r="J448" s="61" t="str">
        <f>IFERROR(VLOOKUP($D448&amp;"-"&amp;$E448,IF($C$4="TEB0187_REV01",CALC_CONN_TEB0187_REV01!$F:$M,"???"),8,0),"---")</f>
        <v>---</v>
      </c>
      <c r="K448" s="62" t="str">
        <f>IFERROR(VLOOKUP($D448&amp;"-"&amp;$E448,IF($C$4="TEB0187_REV01",CALC_CONN_TEB0187_REV01!$F:$N),9,0),"---")</f>
        <v>---</v>
      </c>
      <c r="L448" s="59" t="str">
        <f>IFERROR(VLOOKUP(K448,B2B!$H$3:$I$2000,2,0),"---")</f>
        <v>---</v>
      </c>
      <c r="M448" s="59" t="str">
        <f>IFERROR(VLOOKUP(L448,IF($M$4="TEI0187_REV01",RAW_m_TEI0187_REV01!$AD:$AH),5,0),"---")</f>
        <v>---</v>
      </c>
      <c r="N448" s="59" t="str">
        <f>IFERROR(VLOOKUP(L448,IF($M$4="TEI0187_REV01",RAW_m_TEI0187_REV01!$AE:$AJ),6,0),"---")</f>
        <v>---</v>
      </c>
      <c r="O448" s="63" t="str">
        <f>IFERROR(VLOOKUP(L448,IF($M$4="TEI0187_REV01",RAW_m_TEI0187_REV01!$AD:$AE),2,0),"---")</f>
        <v>---</v>
      </c>
      <c r="P448" s="59" t="str">
        <f>IFERROR(VLOOKUP(O448,IF($M$4="TEI0187_REV01",RAW_m_TEI0187_REV01!$AJ:$AK),2,0),"---")</f>
        <v>---</v>
      </c>
      <c r="Q448" s="59" t="str">
        <f>IFERROR(VLOOKUP(L448,IF($M$4="TEI0187_REV01",RAW_m_TEI0187_REV01!$AD:$AF),3,0),"---")</f>
        <v>---</v>
      </c>
      <c r="R448" s="59" t="str">
        <f>IFERROR(VLOOKUP(O448,IF($M$4="TEI0187_REV01",RAW_m_TEI0187_REV01!$AE:$AG),3,0),"---")</f>
        <v>---</v>
      </c>
      <c r="S448" s="59" t="str">
        <f t="shared" si="14"/>
        <v>---</v>
      </c>
    </row>
    <row r="449" spans="2:19" ht="15" customHeight="1" x14ac:dyDescent="0.25">
      <c r="B449" s="59">
        <f t="shared" si="13"/>
        <v>444</v>
      </c>
      <c r="C449" s="60">
        <f>IFERROR(IF($C$4="TEB0187_REV01",CALC_CONN_TEB0187_REV01!U449,),"---")</f>
        <v>0</v>
      </c>
      <c r="D449" s="59">
        <f>IFERROR(IF($C$4="TEB0187_REV01",CALC_CONN_TEB0187_REV01!D449,),"---")</f>
        <v>0</v>
      </c>
      <c r="E449" s="59">
        <f>IFERROR(IF($C$4="TEB0187_REV01",CALC_CONN_TEB0187_REV01!E449,),"---")</f>
        <v>0</v>
      </c>
      <c r="F449" s="59" t="str">
        <f>IFERROR(IF(VLOOKUP($D449&amp;"-"&amp;$E449,IF($C$4="TEB0187_REV01",CALC_CONN_TEB0187_REV01!$F:$I),4,0)="--","---",IF($C$4="TEB0187_REV01",CALC_CONN_TEB0187_REV01!$G449&amp; " --&gt; " &amp;CALC_CONN_TEB0187_REV01!$I449&amp; " --&gt; ")),"---")</f>
        <v>---</v>
      </c>
      <c r="G449" s="59" t="str">
        <f>IFERROR(IF(VLOOKUP($D449&amp;"-"&amp;$E449,IF($C$4="TEB0187_REV01",CALC_CONN_TEB0187_REV01!$F:$H),3,0)="--",VLOOKUP($D449&amp;"-"&amp;$E449,IF($C$4="TEB0187_REV01",CALC_CONN_TEB0187_REV01!$F:$H),2,0),VLOOKUP($D449&amp;"-"&amp;$E449,IF($C$4="TEB0187_REV01",CALC_CONN_TEB0187_REV01!$F:$H),3,0)),"---")</f>
        <v>---</v>
      </c>
      <c r="H449" s="59" t="str">
        <f>IFERROR(VLOOKUP(G449,IF($C$4="TEB0187_REV01",CALC_CONN_TEB0187_REV01!$G:$T),14,0),"---")</f>
        <v>---</v>
      </c>
      <c r="I449" s="59" t="str">
        <f>IFERROR(VLOOKUP($D449&amp;"-"&amp;$E449,IF($C$4="TEB0187_REV01",CALC_CONN_TEB0187_REV01!$F:$K,"???"),6,0),"---")</f>
        <v>---</v>
      </c>
      <c r="J449" s="61" t="str">
        <f>IFERROR(VLOOKUP($D449&amp;"-"&amp;$E449,IF($C$4="TEB0187_REV01",CALC_CONN_TEB0187_REV01!$F:$M,"???"),8,0),"---")</f>
        <v>---</v>
      </c>
      <c r="K449" s="62" t="str">
        <f>IFERROR(VLOOKUP($D449&amp;"-"&amp;$E449,IF($C$4="TEB0187_REV01",CALC_CONN_TEB0187_REV01!$F:$N),9,0),"---")</f>
        <v>---</v>
      </c>
      <c r="L449" s="59" t="str">
        <f>IFERROR(VLOOKUP(K449,B2B!$H$3:$I$2000,2,0),"---")</f>
        <v>---</v>
      </c>
      <c r="M449" s="59" t="str">
        <f>IFERROR(VLOOKUP(L449,IF($M$4="TEI0187_REV01",RAW_m_TEI0187_REV01!$AD:$AH),5,0),"---")</f>
        <v>---</v>
      </c>
      <c r="N449" s="59" t="str">
        <f>IFERROR(VLOOKUP(L449,IF($M$4="TEI0187_REV01",RAW_m_TEI0187_REV01!$AE:$AJ),6,0),"---")</f>
        <v>---</v>
      </c>
      <c r="O449" s="63" t="str">
        <f>IFERROR(VLOOKUP(L449,IF($M$4="TEI0187_REV01",RAW_m_TEI0187_REV01!$AD:$AE),2,0),"---")</f>
        <v>---</v>
      </c>
      <c r="P449" s="59" t="str">
        <f>IFERROR(VLOOKUP(O449,IF($M$4="TEI0187_REV01",RAW_m_TEI0187_REV01!$AJ:$AK),2,0),"---")</f>
        <v>---</v>
      </c>
      <c r="Q449" s="59" t="str">
        <f>IFERROR(VLOOKUP(L449,IF($M$4="TEI0187_REV01",RAW_m_TEI0187_REV01!$AD:$AF),3,0),"---")</f>
        <v>---</v>
      </c>
      <c r="R449" s="59" t="str">
        <f>IFERROR(VLOOKUP(O449,IF($M$4="TEI0187_REV01",RAW_m_TEI0187_REV01!$AE:$AG),3,0),"---")</f>
        <v>---</v>
      </c>
      <c r="S449" s="59" t="str">
        <f t="shared" si="14"/>
        <v>---</v>
      </c>
    </row>
    <row r="450" spans="2:19" ht="15" customHeight="1" x14ac:dyDescent="0.25">
      <c r="B450" s="59">
        <f t="shared" si="13"/>
        <v>445</v>
      </c>
      <c r="C450" s="60">
        <f>IFERROR(IF($C$4="TEB0187_REV01",CALC_CONN_TEB0187_REV01!U450,),"---")</f>
        <v>0</v>
      </c>
      <c r="D450" s="59">
        <f>IFERROR(IF($C$4="TEB0187_REV01",CALC_CONN_TEB0187_REV01!D450,),"---")</f>
        <v>0</v>
      </c>
      <c r="E450" s="59">
        <f>IFERROR(IF($C$4="TEB0187_REV01",CALC_CONN_TEB0187_REV01!E450,),"---")</f>
        <v>0</v>
      </c>
      <c r="F450" s="59" t="str">
        <f>IFERROR(IF(VLOOKUP($D450&amp;"-"&amp;$E450,IF($C$4="TEB0187_REV01",CALC_CONN_TEB0187_REV01!$F:$I),4,0)="--","---",IF($C$4="TEB0187_REV01",CALC_CONN_TEB0187_REV01!$G450&amp; " --&gt; " &amp;CALC_CONN_TEB0187_REV01!$I450&amp; " --&gt; ")),"---")</f>
        <v>---</v>
      </c>
      <c r="G450" s="59" t="str">
        <f>IFERROR(IF(VLOOKUP($D450&amp;"-"&amp;$E450,IF($C$4="TEB0187_REV01",CALC_CONN_TEB0187_REV01!$F:$H),3,0)="--",VLOOKUP($D450&amp;"-"&amp;$E450,IF($C$4="TEB0187_REV01",CALC_CONN_TEB0187_REV01!$F:$H),2,0),VLOOKUP($D450&amp;"-"&amp;$E450,IF($C$4="TEB0187_REV01",CALC_CONN_TEB0187_REV01!$F:$H),3,0)),"---")</f>
        <v>---</v>
      </c>
      <c r="H450" s="59" t="str">
        <f>IFERROR(VLOOKUP(G450,IF($C$4="TEB0187_REV01",CALC_CONN_TEB0187_REV01!$G:$T),14,0),"---")</f>
        <v>---</v>
      </c>
      <c r="I450" s="59" t="str">
        <f>IFERROR(VLOOKUP($D450&amp;"-"&amp;$E450,IF($C$4="TEB0187_REV01",CALC_CONN_TEB0187_REV01!$F:$K,"???"),6,0),"---")</f>
        <v>---</v>
      </c>
      <c r="J450" s="61" t="str">
        <f>IFERROR(VLOOKUP($D450&amp;"-"&amp;$E450,IF($C$4="TEB0187_REV01",CALC_CONN_TEB0187_REV01!$F:$M,"???"),8,0),"---")</f>
        <v>---</v>
      </c>
      <c r="K450" s="62" t="str">
        <f>IFERROR(VLOOKUP($D450&amp;"-"&amp;$E450,IF($C$4="TEB0187_REV01",CALC_CONN_TEB0187_REV01!$F:$N),9,0),"---")</f>
        <v>---</v>
      </c>
      <c r="L450" s="59" t="str">
        <f>IFERROR(VLOOKUP(K450,B2B!$H$3:$I$2000,2,0),"---")</f>
        <v>---</v>
      </c>
      <c r="M450" s="59" t="str">
        <f>IFERROR(VLOOKUP(L450,IF($M$4="TEI0187_REV01",RAW_m_TEI0187_REV01!$AD:$AH),5,0),"---")</f>
        <v>---</v>
      </c>
      <c r="N450" s="59" t="str">
        <f>IFERROR(VLOOKUP(L450,IF($M$4="TEI0187_REV01",RAW_m_TEI0187_REV01!$AE:$AJ),6,0),"---")</f>
        <v>---</v>
      </c>
      <c r="O450" s="63" t="str">
        <f>IFERROR(VLOOKUP(L450,IF($M$4="TEI0187_REV01",RAW_m_TEI0187_REV01!$AD:$AE),2,0),"---")</f>
        <v>---</v>
      </c>
      <c r="P450" s="59" t="str">
        <f>IFERROR(VLOOKUP(O450,IF($M$4="TEI0187_REV01",RAW_m_TEI0187_REV01!$AJ:$AK),2,0),"---")</f>
        <v>---</v>
      </c>
      <c r="Q450" s="59" t="str">
        <f>IFERROR(VLOOKUP(L450,IF($M$4="TEI0187_REV01",RAW_m_TEI0187_REV01!$AD:$AF),3,0),"---")</f>
        <v>---</v>
      </c>
      <c r="R450" s="59" t="str">
        <f>IFERROR(VLOOKUP(O450,IF($M$4="TEI0187_REV01",RAW_m_TEI0187_REV01!$AE:$AG),3,0),"---")</f>
        <v>---</v>
      </c>
      <c r="S450" s="59" t="str">
        <f t="shared" si="14"/>
        <v>---</v>
      </c>
    </row>
    <row r="451" spans="2:19" ht="15" customHeight="1" x14ac:dyDescent="0.25">
      <c r="B451" s="59">
        <f t="shared" si="13"/>
        <v>446</v>
      </c>
      <c r="C451" s="60">
        <f>IFERROR(IF($C$4="TEB0187_REV01",CALC_CONN_TEB0187_REV01!U451,),"---")</f>
        <v>0</v>
      </c>
      <c r="D451" s="59">
        <f>IFERROR(IF($C$4="TEB0187_REV01",CALC_CONN_TEB0187_REV01!D451,),"---")</f>
        <v>0</v>
      </c>
      <c r="E451" s="59">
        <f>IFERROR(IF($C$4="TEB0187_REV01",CALC_CONN_TEB0187_REV01!E451,),"---")</f>
        <v>0</v>
      </c>
      <c r="F451" s="59" t="str">
        <f>IFERROR(IF(VLOOKUP($D451&amp;"-"&amp;$E451,IF($C$4="TEB0187_REV01",CALC_CONN_TEB0187_REV01!$F:$I),4,0)="--","---",IF($C$4="TEB0187_REV01",CALC_CONN_TEB0187_REV01!$G451&amp; " --&gt; " &amp;CALC_CONN_TEB0187_REV01!$I451&amp; " --&gt; ")),"---")</f>
        <v>---</v>
      </c>
      <c r="G451" s="59" t="str">
        <f>IFERROR(IF(VLOOKUP($D451&amp;"-"&amp;$E451,IF($C$4="TEB0187_REV01",CALC_CONN_TEB0187_REV01!$F:$H),3,0)="--",VLOOKUP($D451&amp;"-"&amp;$E451,IF($C$4="TEB0187_REV01",CALC_CONN_TEB0187_REV01!$F:$H),2,0),VLOOKUP($D451&amp;"-"&amp;$E451,IF($C$4="TEB0187_REV01",CALC_CONN_TEB0187_REV01!$F:$H),3,0)),"---")</f>
        <v>---</v>
      </c>
      <c r="H451" s="59" t="str">
        <f>IFERROR(VLOOKUP(G451,IF($C$4="TEB0187_REV01",CALC_CONN_TEB0187_REV01!$G:$T),14,0),"---")</f>
        <v>---</v>
      </c>
      <c r="I451" s="59" t="str">
        <f>IFERROR(VLOOKUP($D451&amp;"-"&amp;$E451,IF($C$4="TEB0187_REV01",CALC_CONN_TEB0187_REV01!$F:$K,"???"),6,0),"---")</f>
        <v>---</v>
      </c>
      <c r="J451" s="61" t="str">
        <f>IFERROR(VLOOKUP($D451&amp;"-"&amp;$E451,IF($C$4="TEB0187_REV01",CALC_CONN_TEB0187_REV01!$F:$M,"???"),8,0),"---")</f>
        <v>---</v>
      </c>
      <c r="K451" s="62" t="str">
        <f>IFERROR(VLOOKUP($D451&amp;"-"&amp;$E451,IF($C$4="TEB0187_REV01",CALC_CONN_TEB0187_REV01!$F:$N),9,0),"---")</f>
        <v>---</v>
      </c>
      <c r="L451" s="59" t="str">
        <f>IFERROR(VLOOKUP(K451,B2B!$H$3:$I$2000,2,0),"---")</f>
        <v>---</v>
      </c>
      <c r="M451" s="59" t="str">
        <f>IFERROR(VLOOKUP(L451,IF($M$4="TEI0187_REV01",RAW_m_TEI0187_REV01!$AD:$AH),5,0),"---")</f>
        <v>---</v>
      </c>
      <c r="N451" s="59" t="str">
        <f>IFERROR(VLOOKUP(L451,IF($M$4="TEI0187_REV01",RAW_m_TEI0187_REV01!$AE:$AJ),6,0),"---")</f>
        <v>---</v>
      </c>
      <c r="O451" s="63" t="str">
        <f>IFERROR(VLOOKUP(L451,IF($M$4="TEI0187_REV01",RAW_m_TEI0187_REV01!$AD:$AE),2,0),"---")</f>
        <v>---</v>
      </c>
      <c r="P451" s="59" t="str">
        <f>IFERROR(VLOOKUP(O451,IF($M$4="TEI0187_REV01",RAW_m_TEI0187_REV01!$AJ:$AK),2,0),"---")</f>
        <v>---</v>
      </c>
      <c r="Q451" s="59" t="str">
        <f>IFERROR(VLOOKUP(L451,IF($M$4="TEI0187_REV01",RAW_m_TEI0187_REV01!$AD:$AF),3,0),"---")</f>
        <v>---</v>
      </c>
      <c r="R451" s="59" t="str">
        <f>IFERROR(VLOOKUP(O451,IF($M$4="TEI0187_REV01",RAW_m_TEI0187_REV01!$AE:$AG),3,0),"---")</f>
        <v>---</v>
      </c>
      <c r="S451" s="59" t="str">
        <f t="shared" si="14"/>
        <v>---</v>
      </c>
    </row>
    <row r="452" spans="2:19" ht="15" customHeight="1" x14ac:dyDescent="0.25">
      <c r="B452" s="59">
        <f t="shared" si="13"/>
        <v>447</v>
      </c>
      <c r="C452" s="60">
        <f>IFERROR(IF($C$4="TEB0187_REV01",CALC_CONN_TEB0187_REV01!U452,),"---")</f>
        <v>0</v>
      </c>
      <c r="D452" s="59">
        <f>IFERROR(IF($C$4="TEB0187_REV01",CALC_CONN_TEB0187_REV01!D452,),"---")</f>
        <v>0</v>
      </c>
      <c r="E452" s="59">
        <f>IFERROR(IF($C$4="TEB0187_REV01",CALC_CONN_TEB0187_REV01!E452,),"---")</f>
        <v>0</v>
      </c>
      <c r="F452" s="59" t="str">
        <f>IFERROR(IF(VLOOKUP($D452&amp;"-"&amp;$E452,IF($C$4="TEB0187_REV01",CALC_CONN_TEB0187_REV01!$F:$I),4,0)="--","---",IF($C$4="TEB0187_REV01",CALC_CONN_TEB0187_REV01!$G452&amp; " --&gt; " &amp;CALC_CONN_TEB0187_REV01!$I452&amp; " --&gt; ")),"---")</f>
        <v>---</v>
      </c>
      <c r="G452" s="59" t="str">
        <f>IFERROR(IF(VLOOKUP($D452&amp;"-"&amp;$E452,IF($C$4="TEB0187_REV01",CALC_CONN_TEB0187_REV01!$F:$H),3,0)="--",VLOOKUP($D452&amp;"-"&amp;$E452,IF($C$4="TEB0187_REV01",CALC_CONN_TEB0187_REV01!$F:$H),2,0),VLOOKUP($D452&amp;"-"&amp;$E452,IF($C$4="TEB0187_REV01",CALC_CONN_TEB0187_REV01!$F:$H),3,0)),"---")</f>
        <v>---</v>
      </c>
      <c r="H452" s="59" t="str">
        <f>IFERROR(VLOOKUP(G452,IF($C$4="TEB0187_REV01",CALC_CONN_TEB0187_REV01!$G:$T),14,0),"---")</f>
        <v>---</v>
      </c>
      <c r="I452" s="59" t="str">
        <f>IFERROR(VLOOKUP($D452&amp;"-"&amp;$E452,IF($C$4="TEB0187_REV01",CALC_CONN_TEB0187_REV01!$F:$K,"???"),6,0),"---")</f>
        <v>---</v>
      </c>
      <c r="J452" s="61" t="str">
        <f>IFERROR(VLOOKUP($D452&amp;"-"&amp;$E452,IF($C$4="TEB0187_REV01",CALC_CONN_TEB0187_REV01!$F:$M,"???"),8,0),"---")</f>
        <v>---</v>
      </c>
      <c r="K452" s="62" t="str">
        <f>IFERROR(VLOOKUP($D452&amp;"-"&amp;$E452,IF($C$4="TEB0187_REV01",CALC_CONN_TEB0187_REV01!$F:$N),9,0),"---")</f>
        <v>---</v>
      </c>
      <c r="L452" s="59" t="str">
        <f>IFERROR(VLOOKUP(K452,B2B!$H$3:$I$2000,2,0),"---")</f>
        <v>---</v>
      </c>
      <c r="M452" s="59" t="str">
        <f>IFERROR(VLOOKUP(L452,IF($M$4="TEI0187_REV01",RAW_m_TEI0187_REV01!$AD:$AH),5,0),"---")</f>
        <v>---</v>
      </c>
      <c r="N452" s="59" t="str">
        <f>IFERROR(VLOOKUP(L452,IF($M$4="TEI0187_REV01",RAW_m_TEI0187_REV01!$AE:$AJ),6,0),"---")</f>
        <v>---</v>
      </c>
      <c r="O452" s="63" t="str">
        <f>IFERROR(VLOOKUP(L452,IF($M$4="TEI0187_REV01",RAW_m_TEI0187_REV01!$AD:$AE),2,0),"---")</f>
        <v>---</v>
      </c>
      <c r="P452" s="59" t="str">
        <f>IFERROR(VLOOKUP(O452,IF($M$4="TEI0187_REV01",RAW_m_TEI0187_REV01!$AJ:$AK),2,0),"---")</f>
        <v>---</v>
      </c>
      <c r="Q452" s="59" t="str">
        <f>IFERROR(VLOOKUP(L452,IF($M$4="TEI0187_REV01",RAW_m_TEI0187_REV01!$AD:$AF),3,0),"---")</f>
        <v>---</v>
      </c>
      <c r="R452" s="59" t="str">
        <f>IFERROR(VLOOKUP(O452,IF($M$4="TEI0187_REV01",RAW_m_TEI0187_REV01!$AE:$AG),3,0),"---")</f>
        <v>---</v>
      </c>
      <c r="S452" s="59" t="str">
        <f t="shared" si="14"/>
        <v>---</v>
      </c>
    </row>
    <row r="453" spans="2:19" ht="15" customHeight="1" x14ac:dyDescent="0.25">
      <c r="B453" s="59">
        <f t="shared" si="13"/>
        <v>448</v>
      </c>
      <c r="C453" s="60">
        <f>IFERROR(IF($C$4="TEB0187_REV01",CALC_CONN_TEB0187_REV01!U453,),"---")</f>
        <v>0</v>
      </c>
      <c r="D453" s="59">
        <f>IFERROR(IF($C$4="TEB0187_REV01",CALC_CONN_TEB0187_REV01!D453,),"---")</f>
        <v>0</v>
      </c>
      <c r="E453" s="59">
        <f>IFERROR(IF($C$4="TEB0187_REV01",CALC_CONN_TEB0187_REV01!E453,),"---")</f>
        <v>0</v>
      </c>
      <c r="F453" s="59" t="str">
        <f>IFERROR(IF(VLOOKUP($D453&amp;"-"&amp;$E453,IF($C$4="TEB0187_REV01",CALC_CONN_TEB0187_REV01!$F:$I),4,0)="--","---",IF($C$4="TEB0187_REV01",CALC_CONN_TEB0187_REV01!$G453&amp; " --&gt; " &amp;CALC_CONN_TEB0187_REV01!$I453&amp; " --&gt; ")),"---")</f>
        <v>---</v>
      </c>
      <c r="G453" s="59" t="str">
        <f>IFERROR(IF(VLOOKUP($D453&amp;"-"&amp;$E453,IF($C$4="TEB0187_REV01",CALC_CONN_TEB0187_REV01!$F:$H),3,0)="--",VLOOKUP($D453&amp;"-"&amp;$E453,IF($C$4="TEB0187_REV01",CALC_CONN_TEB0187_REV01!$F:$H),2,0),VLOOKUP($D453&amp;"-"&amp;$E453,IF($C$4="TEB0187_REV01",CALC_CONN_TEB0187_REV01!$F:$H),3,0)),"---")</f>
        <v>---</v>
      </c>
      <c r="H453" s="59" t="str">
        <f>IFERROR(VLOOKUP(G453,IF($C$4="TEB0187_REV01",CALC_CONN_TEB0187_REV01!$G:$T),14,0),"---")</f>
        <v>---</v>
      </c>
      <c r="I453" s="59" t="str">
        <f>IFERROR(VLOOKUP($D453&amp;"-"&amp;$E453,IF($C$4="TEB0187_REV01",CALC_CONN_TEB0187_REV01!$F:$K,"???"),6,0),"---")</f>
        <v>---</v>
      </c>
      <c r="J453" s="61" t="str">
        <f>IFERROR(VLOOKUP($D453&amp;"-"&amp;$E453,IF($C$4="TEB0187_REV01",CALC_CONN_TEB0187_REV01!$F:$M,"???"),8,0),"---")</f>
        <v>---</v>
      </c>
      <c r="K453" s="62" t="str">
        <f>IFERROR(VLOOKUP($D453&amp;"-"&amp;$E453,IF($C$4="TEB0187_REV01",CALC_CONN_TEB0187_REV01!$F:$N),9,0),"---")</f>
        <v>---</v>
      </c>
      <c r="L453" s="59" t="str">
        <f>IFERROR(VLOOKUP(K453,B2B!$H$3:$I$2000,2,0),"---")</f>
        <v>---</v>
      </c>
      <c r="M453" s="59" t="str">
        <f>IFERROR(VLOOKUP(L453,IF($M$4="TEI0187_REV01",RAW_m_TEI0187_REV01!$AD:$AH),5,0),"---")</f>
        <v>---</v>
      </c>
      <c r="N453" s="59" t="str">
        <f>IFERROR(VLOOKUP(L453,IF($M$4="TEI0187_REV01",RAW_m_TEI0187_REV01!$AE:$AJ),6,0),"---")</f>
        <v>---</v>
      </c>
      <c r="O453" s="63" t="str">
        <f>IFERROR(VLOOKUP(L453,IF($M$4="TEI0187_REV01",RAW_m_TEI0187_REV01!$AD:$AE),2,0),"---")</f>
        <v>---</v>
      </c>
      <c r="P453" s="59" t="str">
        <f>IFERROR(VLOOKUP(O453,IF($M$4="TEI0187_REV01",RAW_m_TEI0187_REV01!$AJ:$AK),2,0),"---")</f>
        <v>---</v>
      </c>
      <c r="Q453" s="59" t="str">
        <f>IFERROR(VLOOKUP(L453,IF($M$4="TEI0187_REV01",RAW_m_TEI0187_REV01!$AD:$AF),3,0),"---")</f>
        <v>---</v>
      </c>
      <c r="R453" s="59" t="str">
        <f>IFERROR(VLOOKUP(O453,IF($M$4="TEI0187_REV01",RAW_m_TEI0187_REV01!$AE:$AG),3,0),"---")</f>
        <v>---</v>
      </c>
      <c r="S453" s="59" t="str">
        <f t="shared" si="14"/>
        <v>---</v>
      </c>
    </row>
    <row r="454" spans="2:19" ht="15" customHeight="1" x14ac:dyDescent="0.25">
      <c r="B454" s="59">
        <f t="shared" si="13"/>
        <v>449</v>
      </c>
      <c r="C454" s="60">
        <f>IFERROR(IF($C$4="TEB0187_REV01",CALC_CONN_TEB0187_REV01!U454,),"---")</f>
        <v>0</v>
      </c>
      <c r="D454" s="59">
        <f>IFERROR(IF($C$4="TEB0187_REV01",CALC_CONN_TEB0187_REV01!D454,),"---")</f>
        <v>0</v>
      </c>
      <c r="E454" s="59">
        <f>IFERROR(IF($C$4="TEB0187_REV01",CALC_CONN_TEB0187_REV01!E454,),"---")</f>
        <v>0</v>
      </c>
      <c r="F454" s="59" t="str">
        <f>IFERROR(IF(VLOOKUP($D454&amp;"-"&amp;$E454,IF($C$4="TEB0187_REV01",CALC_CONN_TEB0187_REV01!$F:$I),4,0)="--","---",IF($C$4="TEB0187_REV01",CALC_CONN_TEB0187_REV01!$G454&amp; " --&gt; " &amp;CALC_CONN_TEB0187_REV01!$I454&amp; " --&gt; ")),"---")</f>
        <v>---</v>
      </c>
      <c r="G454" s="59" t="str">
        <f>IFERROR(IF(VLOOKUP($D454&amp;"-"&amp;$E454,IF($C$4="TEB0187_REV01",CALC_CONN_TEB0187_REV01!$F:$H),3,0)="--",VLOOKUP($D454&amp;"-"&amp;$E454,IF($C$4="TEB0187_REV01",CALC_CONN_TEB0187_REV01!$F:$H),2,0),VLOOKUP($D454&amp;"-"&amp;$E454,IF($C$4="TEB0187_REV01",CALC_CONN_TEB0187_REV01!$F:$H),3,0)),"---")</f>
        <v>---</v>
      </c>
      <c r="H454" s="59" t="str">
        <f>IFERROR(VLOOKUP(G454,IF($C$4="TEB0187_REV01",CALC_CONN_TEB0187_REV01!$G:$T),14,0),"---")</f>
        <v>---</v>
      </c>
      <c r="I454" s="59" t="str">
        <f>IFERROR(VLOOKUP($D454&amp;"-"&amp;$E454,IF($C$4="TEB0187_REV01",CALC_CONN_TEB0187_REV01!$F:$K,"???"),6,0),"---")</f>
        <v>---</v>
      </c>
      <c r="J454" s="61" t="str">
        <f>IFERROR(VLOOKUP($D454&amp;"-"&amp;$E454,IF($C$4="TEB0187_REV01",CALC_CONN_TEB0187_REV01!$F:$M,"???"),8,0),"---")</f>
        <v>---</v>
      </c>
      <c r="K454" s="62" t="str">
        <f>IFERROR(VLOOKUP($D454&amp;"-"&amp;$E454,IF($C$4="TEB0187_REV01",CALC_CONN_TEB0187_REV01!$F:$N),9,0),"---")</f>
        <v>---</v>
      </c>
      <c r="L454" s="59" t="str">
        <f>IFERROR(VLOOKUP(K454,B2B!$H$3:$I$2000,2,0),"---")</f>
        <v>---</v>
      </c>
      <c r="M454" s="59" t="str">
        <f>IFERROR(VLOOKUP(L454,IF($M$4="TEI0187_REV01",RAW_m_TEI0187_REV01!$AD:$AH),5,0),"---")</f>
        <v>---</v>
      </c>
      <c r="N454" s="59" t="str">
        <f>IFERROR(VLOOKUP(L454,IF($M$4="TEI0187_REV01",RAW_m_TEI0187_REV01!$AE:$AJ),6,0),"---")</f>
        <v>---</v>
      </c>
      <c r="O454" s="63" t="str">
        <f>IFERROR(VLOOKUP(L454,IF($M$4="TEI0187_REV01",RAW_m_TEI0187_REV01!$AD:$AE),2,0),"---")</f>
        <v>---</v>
      </c>
      <c r="P454" s="59" t="str">
        <f>IFERROR(VLOOKUP(O454,IF($M$4="TEI0187_REV01",RAW_m_TEI0187_REV01!$AJ:$AK),2,0),"---")</f>
        <v>---</v>
      </c>
      <c r="Q454" s="59" t="str">
        <f>IFERROR(VLOOKUP(L454,IF($M$4="TEI0187_REV01",RAW_m_TEI0187_REV01!$AD:$AF),3,0),"---")</f>
        <v>---</v>
      </c>
      <c r="R454" s="59" t="str">
        <f>IFERROR(VLOOKUP(O454,IF($M$4="TEI0187_REV01",RAW_m_TEI0187_REV01!$AE:$AG),3,0),"---")</f>
        <v>---</v>
      </c>
      <c r="S454" s="59" t="str">
        <f t="shared" si="14"/>
        <v>---</v>
      </c>
    </row>
    <row r="455" spans="2:19" ht="15" customHeight="1" x14ac:dyDescent="0.25">
      <c r="B455" s="59">
        <f t="shared" si="13"/>
        <v>450</v>
      </c>
      <c r="C455" s="60">
        <f>IFERROR(IF($C$4="TEB0187_REV01",CALC_CONN_TEB0187_REV01!U455,),"---")</f>
        <v>0</v>
      </c>
      <c r="D455" s="59">
        <f>IFERROR(IF($C$4="TEB0187_REV01",CALC_CONN_TEB0187_REV01!D455,),"---")</f>
        <v>0</v>
      </c>
      <c r="E455" s="59">
        <f>IFERROR(IF($C$4="TEB0187_REV01",CALC_CONN_TEB0187_REV01!E455,),"---")</f>
        <v>0</v>
      </c>
      <c r="F455" s="59" t="str">
        <f>IFERROR(IF(VLOOKUP($D455&amp;"-"&amp;$E455,IF($C$4="TEB0187_REV01",CALC_CONN_TEB0187_REV01!$F:$I),4,0)="--","---",IF($C$4="TEB0187_REV01",CALC_CONN_TEB0187_REV01!$G455&amp; " --&gt; " &amp;CALC_CONN_TEB0187_REV01!$I455&amp; " --&gt; ")),"---")</f>
        <v>---</v>
      </c>
      <c r="G455" s="59" t="str">
        <f>IFERROR(IF(VLOOKUP($D455&amp;"-"&amp;$E455,IF($C$4="TEB0187_REV01",CALC_CONN_TEB0187_REV01!$F:$H),3,0)="--",VLOOKUP($D455&amp;"-"&amp;$E455,IF($C$4="TEB0187_REV01",CALC_CONN_TEB0187_REV01!$F:$H),2,0),VLOOKUP($D455&amp;"-"&amp;$E455,IF($C$4="TEB0187_REV01",CALC_CONN_TEB0187_REV01!$F:$H),3,0)),"---")</f>
        <v>---</v>
      </c>
      <c r="H455" s="59" t="str">
        <f>IFERROR(VLOOKUP(G455,IF($C$4="TEB0187_REV01",CALC_CONN_TEB0187_REV01!$G:$T),14,0),"---")</f>
        <v>---</v>
      </c>
      <c r="I455" s="59" t="str">
        <f>IFERROR(VLOOKUP($D455&amp;"-"&amp;$E455,IF($C$4="TEB0187_REV01",CALC_CONN_TEB0187_REV01!$F:$K,"???"),6,0),"---")</f>
        <v>---</v>
      </c>
      <c r="J455" s="61" t="str">
        <f>IFERROR(VLOOKUP($D455&amp;"-"&amp;$E455,IF($C$4="TEB0187_REV01",CALC_CONN_TEB0187_REV01!$F:$M,"???"),8,0),"---")</f>
        <v>---</v>
      </c>
      <c r="K455" s="62" t="str">
        <f>IFERROR(VLOOKUP($D455&amp;"-"&amp;$E455,IF($C$4="TEB0187_REV01",CALC_CONN_TEB0187_REV01!$F:$N),9,0),"---")</f>
        <v>---</v>
      </c>
      <c r="L455" s="59" t="str">
        <f>IFERROR(VLOOKUP(K455,B2B!$H$3:$I$2000,2,0),"---")</f>
        <v>---</v>
      </c>
      <c r="M455" s="59" t="str">
        <f>IFERROR(VLOOKUP(L455,IF($M$4="TEI0187_REV01",RAW_m_TEI0187_REV01!$AD:$AH),5,0),"---")</f>
        <v>---</v>
      </c>
      <c r="N455" s="59" t="str">
        <f>IFERROR(VLOOKUP(L455,IF($M$4="TEI0187_REV01",RAW_m_TEI0187_REV01!$AE:$AJ),6,0),"---")</f>
        <v>---</v>
      </c>
      <c r="O455" s="63" t="str">
        <f>IFERROR(VLOOKUP(L455,IF($M$4="TEI0187_REV01",RAW_m_TEI0187_REV01!$AD:$AE),2,0),"---")</f>
        <v>---</v>
      </c>
      <c r="P455" s="59" t="str">
        <f>IFERROR(VLOOKUP(O455,IF($M$4="TEI0187_REV01",RAW_m_TEI0187_REV01!$AJ:$AK),2,0),"---")</f>
        <v>---</v>
      </c>
      <c r="Q455" s="59" t="str">
        <f>IFERROR(VLOOKUP(L455,IF($M$4="TEI0187_REV01",RAW_m_TEI0187_REV01!$AD:$AF),3,0),"---")</f>
        <v>---</v>
      </c>
      <c r="R455" s="59" t="str">
        <f>IFERROR(VLOOKUP(O455,IF($M$4="TEI0187_REV01",RAW_m_TEI0187_REV01!$AE:$AG),3,0),"---")</f>
        <v>---</v>
      </c>
      <c r="S455" s="59" t="str">
        <f t="shared" si="14"/>
        <v>---</v>
      </c>
    </row>
    <row r="456" spans="2:19" ht="15" customHeight="1" x14ac:dyDescent="0.25">
      <c r="B456" s="59">
        <f t="shared" ref="B456:B519" si="15">B455+1</f>
        <v>451</v>
      </c>
      <c r="C456" s="60">
        <f>IFERROR(IF($C$4="TEB0187_REV01",CALC_CONN_TEB0187_REV01!U456,),"---")</f>
        <v>0</v>
      </c>
      <c r="D456" s="59">
        <f>IFERROR(IF($C$4="TEB0187_REV01",CALC_CONN_TEB0187_REV01!D456,),"---")</f>
        <v>0</v>
      </c>
      <c r="E456" s="59">
        <f>IFERROR(IF($C$4="TEB0187_REV01",CALC_CONN_TEB0187_REV01!E456,),"---")</f>
        <v>0</v>
      </c>
      <c r="F456" s="59" t="str">
        <f>IFERROR(IF(VLOOKUP($D456&amp;"-"&amp;$E456,IF($C$4="TEB0187_REV01",CALC_CONN_TEB0187_REV01!$F:$I),4,0)="--","---",IF($C$4="TEB0187_REV01",CALC_CONN_TEB0187_REV01!$G456&amp; " --&gt; " &amp;CALC_CONN_TEB0187_REV01!$I456&amp; " --&gt; ")),"---")</f>
        <v>---</v>
      </c>
      <c r="G456" s="59" t="str">
        <f>IFERROR(IF(VLOOKUP($D456&amp;"-"&amp;$E456,IF($C$4="TEB0187_REV01",CALC_CONN_TEB0187_REV01!$F:$H),3,0)="--",VLOOKUP($D456&amp;"-"&amp;$E456,IF($C$4="TEB0187_REV01",CALC_CONN_TEB0187_REV01!$F:$H),2,0),VLOOKUP($D456&amp;"-"&amp;$E456,IF($C$4="TEB0187_REV01",CALC_CONN_TEB0187_REV01!$F:$H),3,0)),"---")</f>
        <v>---</v>
      </c>
      <c r="H456" s="59" t="str">
        <f>IFERROR(VLOOKUP(G456,IF($C$4="TEB0187_REV01",CALC_CONN_TEB0187_REV01!$G:$T),14,0),"---")</f>
        <v>---</v>
      </c>
      <c r="I456" s="59" t="str">
        <f>IFERROR(VLOOKUP($D456&amp;"-"&amp;$E456,IF($C$4="TEB0187_REV01",CALC_CONN_TEB0187_REV01!$F:$K,"???"),6,0),"---")</f>
        <v>---</v>
      </c>
      <c r="J456" s="61" t="str">
        <f>IFERROR(VLOOKUP($D456&amp;"-"&amp;$E456,IF($C$4="TEB0187_REV01",CALC_CONN_TEB0187_REV01!$F:$M,"???"),8,0),"---")</f>
        <v>---</v>
      </c>
      <c r="K456" s="62" t="str">
        <f>IFERROR(VLOOKUP($D456&amp;"-"&amp;$E456,IF($C$4="TEB0187_REV01",CALC_CONN_TEB0187_REV01!$F:$N),9,0),"---")</f>
        <v>---</v>
      </c>
      <c r="L456" s="59" t="str">
        <f>IFERROR(VLOOKUP(K456,B2B!$H$3:$I$2000,2,0),"---")</f>
        <v>---</v>
      </c>
      <c r="M456" s="59" t="str">
        <f>IFERROR(VLOOKUP(L456,IF($M$4="TEI0187_REV01",RAW_m_TEI0187_REV01!$AD:$AH),5,0),"---")</f>
        <v>---</v>
      </c>
      <c r="N456" s="59" t="str">
        <f>IFERROR(VLOOKUP(L456,IF($M$4="TEI0187_REV01",RAW_m_TEI0187_REV01!$AE:$AJ),6,0),"---")</f>
        <v>---</v>
      </c>
      <c r="O456" s="63" t="str">
        <f>IFERROR(VLOOKUP(L456,IF($M$4="TEI0187_REV01",RAW_m_TEI0187_REV01!$AD:$AE),2,0),"---")</f>
        <v>---</v>
      </c>
      <c r="P456" s="59" t="str">
        <f>IFERROR(VLOOKUP(O456,IF($M$4="TEI0187_REV01",RAW_m_TEI0187_REV01!$AJ:$AK),2,0),"---")</f>
        <v>---</v>
      </c>
      <c r="Q456" s="59" t="str">
        <f>IFERROR(VLOOKUP(L456,IF($M$4="TEI0187_REV01",RAW_m_TEI0187_REV01!$AD:$AF),3,0),"---")</f>
        <v>---</v>
      </c>
      <c r="R456" s="59" t="str">
        <f>IFERROR(VLOOKUP(O456,IF($M$4="TEI0187_REV01",RAW_m_TEI0187_REV01!$AE:$AG),3,0),"---")</f>
        <v>---</v>
      </c>
      <c r="S456" s="59" t="str">
        <f t="shared" ref="S456:S519" si="16">IFERROR(SUBSTITUTE(I456,"mm","")+SUBSTITUTE(R456,"mm",""),"---")</f>
        <v>---</v>
      </c>
    </row>
    <row r="457" spans="2:19" ht="15" customHeight="1" x14ac:dyDescent="0.25">
      <c r="B457" s="59">
        <f t="shared" si="15"/>
        <v>452</v>
      </c>
      <c r="C457" s="60">
        <f>IFERROR(IF($C$4="TEB0187_REV01",CALC_CONN_TEB0187_REV01!U457,),"---")</f>
        <v>0</v>
      </c>
      <c r="D457" s="59">
        <f>IFERROR(IF($C$4="TEB0187_REV01",CALC_CONN_TEB0187_REV01!D457,),"---")</f>
        <v>0</v>
      </c>
      <c r="E457" s="59">
        <f>IFERROR(IF($C$4="TEB0187_REV01",CALC_CONN_TEB0187_REV01!E457,),"---")</f>
        <v>0</v>
      </c>
      <c r="F457" s="59" t="str">
        <f>IFERROR(IF(VLOOKUP($D457&amp;"-"&amp;$E457,IF($C$4="TEB0187_REV01",CALC_CONN_TEB0187_REV01!$F:$I),4,0)="--","---",IF($C$4="TEB0187_REV01",CALC_CONN_TEB0187_REV01!$G457&amp; " --&gt; " &amp;CALC_CONN_TEB0187_REV01!$I457&amp; " --&gt; ")),"---")</f>
        <v>---</v>
      </c>
      <c r="G457" s="59" t="str">
        <f>IFERROR(IF(VLOOKUP($D457&amp;"-"&amp;$E457,IF($C$4="TEB0187_REV01",CALC_CONN_TEB0187_REV01!$F:$H),3,0)="--",VLOOKUP($D457&amp;"-"&amp;$E457,IF($C$4="TEB0187_REV01",CALC_CONN_TEB0187_REV01!$F:$H),2,0),VLOOKUP($D457&amp;"-"&amp;$E457,IF($C$4="TEB0187_REV01",CALC_CONN_TEB0187_REV01!$F:$H),3,0)),"---")</f>
        <v>---</v>
      </c>
      <c r="H457" s="59" t="str">
        <f>IFERROR(VLOOKUP(G457,IF($C$4="TEB0187_REV01",CALC_CONN_TEB0187_REV01!$G:$T),14,0),"---")</f>
        <v>---</v>
      </c>
      <c r="I457" s="59" t="str">
        <f>IFERROR(VLOOKUP($D457&amp;"-"&amp;$E457,IF($C$4="TEB0187_REV01",CALC_CONN_TEB0187_REV01!$F:$K,"???"),6,0),"---")</f>
        <v>---</v>
      </c>
      <c r="J457" s="61" t="str">
        <f>IFERROR(VLOOKUP($D457&amp;"-"&amp;$E457,IF($C$4="TEB0187_REV01",CALC_CONN_TEB0187_REV01!$F:$M,"???"),8,0),"---")</f>
        <v>---</v>
      </c>
      <c r="K457" s="62" t="str">
        <f>IFERROR(VLOOKUP($D457&amp;"-"&amp;$E457,IF($C$4="TEB0187_REV01",CALC_CONN_TEB0187_REV01!$F:$N),9,0),"---")</f>
        <v>---</v>
      </c>
      <c r="L457" s="59" t="str">
        <f>IFERROR(VLOOKUP(K457,B2B!$H$3:$I$2000,2,0),"---")</f>
        <v>---</v>
      </c>
      <c r="M457" s="59" t="str">
        <f>IFERROR(VLOOKUP(L457,IF($M$4="TEI0187_REV01",RAW_m_TEI0187_REV01!$AD:$AH),5,0),"---")</f>
        <v>---</v>
      </c>
      <c r="N457" s="59" t="str">
        <f>IFERROR(VLOOKUP(L457,IF($M$4="TEI0187_REV01",RAW_m_TEI0187_REV01!$AE:$AJ),6,0),"---")</f>
        <v>---</v>
      </c>
      <c r="O457" s="63" t="str">
        <f>IFERROR(VLOOKUP(L457,IF($M$4="TEI0187_REV01",RAW_m_TEI0187_REV01!$AD:$AE),2,0),"---")</f>
        <v>---</v>
      </c>
      <c r="P457" s="59" t="str">
        <f>IFERROR(VLOOKUP(O457,IF($M$4="TEI0187_REV01",RAW_m_TEI0187_REV01!$AJ:$AK),2,0),"---")</f>
        <v>---</v>
      </c>
      <c r="Q457" s="59" t="str">
        <f>IFERROR(VLOOKUP(L457,IF($M$4="TEI0187_REV01",RAW_m_TEI0187_REV01!$AD:$AF),3,0),"---")</f>
        <v>---</v>
      </c>
      <c r="R457" s="59" t="str">
        <f>IFERROR(VLOOKUP(O457,IF($M$4="TEI0187_REV01",RAW_m_TEI0187_REV01!$AE:$AG),3,0),"---")</f>
        <v>---</v>
      </c>
      <c r="S457" s="59" t="str">
        <f t="shared" si="16"/>
        <v>---</v>
      </c>
    </row>
    <row r="458" spans="2:19" ht="15" customHeight="1" x14ac:dyDescent="0.25">
      <c r="B458" s="59">
        <f t="shared" si="15"/>
        <v>453</v>
      </c>
      <c r="C458" s="60">
        <f>IFERROR(IF($C$4="TEB0187_REV01",CALC_CONN_TEB0187_REV01!U458,),"---")</f>
        <v>0</v>
      </c>
      <c r="D458" s="59">
        <f>IFERROR(IF($C$4="TEB0187_REV01",CALC_CONN_TEB0187_REV01!D458,),"---")</f>
        <v>0</v>
      </c>
      <c r="E458" s="59">
        <f>IFERROR(IF($C$4="TEB0187_REV01",CALC_CONN_TEB0187_REV01!E458,),"---")</f>
        <v>0</v>
      </c>
      <c r="F458" s="59" t="str">
        <f>IFERROR(IF(VLOOKUP($D458&amp;"-"&amp;$E458,IF($C$4="TEB0187_REV01",CALC_CONN_TEB0187_REV01!$F:$I),4,0)="--","---",IF($C$4="TEB0187_REV01",CALC_CONN_TEB0187_REV01!$G458&amp; " --&gt; " &amp;CALC_CONN_TEB0187_REV01!$I458&amp; " --&gt; ")),"---")</f>
        <v>---</v>
      </c>
      <c r="G458" s="59" t="str">
        <f>IFERROR(IF(VLOOKUP($D458&amp;"-"&amp;$E458,IF($C$4="TEB0187_REV01",CALC_CONN_TEB0187_REV01!$F:$H),3,0)="--",VLOOKUP($D458&amp;"-"&amp;$E458,IF($C$4="TEB0187_REV01",CALC_CONN_TEB0187_REV01!$F:$H),2,0),VLOOKUP($D458&amp;"-"&amp;$E458,IF($C$4="TEB0187_REV01",CALC_CONN_TEB0187_REV01!$F:$H),3,0)),"---")</f>
        <v>---</v>
      </c>
      <c r="H458" s="59" t="str">
        <f>IFERROR(VLOOKUP(G458,IF($C$4="TEB0187_REV01",CALC_CONN_TEB0187_REV01!$G:$T),14,0),"---")</f>
        <v>---</v>
      </c>
      <c r="I458" s="59" t="str">
        <f>IFERROR(VLOOKUP($D458&amp;"-"&amp;$E458,IF($C$4="TEB0187_REV01",CALC_CONN_TEB0187_REV01!$F:$K,"???"),6,0),"---")</f>
        <v>---</v>
      </c>
      <c r="J458" s="61" t="str">
        <f>IFERROR(VLOOKUP($D458&amp;"-"&amp;$E458,IF($C$4="TEB0187_REV01",CALC_CONN_TEB0187_REV01!$F:$M,"???"),8,0),"---")</f>
        <v>---</v>
      </c>
      <c r="K458" s="62" t="str">
        <f>IFERROR(VLOOKUP($D458&amp;"-"&amp;$E458,IF($C$4="TEB0187_REV01",CALC_CONN_TEB0187_REV01!$F:$N),9,0),"---")</f>
        <v>---</v>
      </c>
      <c r="L458" s="59" t="str">
        <f>IFERROR(VLOOKUP(K458,B2B!$H$3:$I$2000,2,0),"---")</f>
        <v>---</v>
      </c>
      <c r="M458" s="59" t="str">
        <f>IFERROR(VLOOKUP(L458,IF($M$4="TEI0187_REV01",RAW_m_TEI0187_REV01!$AD:$AH),5,0),"---")</f>
        <v>---</v>
      </c>
      <c r="N458" s="59" t="str">
        <f>IFERROR(VLOOKUP(L458,IF($M$4="TEI0187_REV01",RAW_m_TEI0187_REV01!$AE:$AJ),6,0),"---")</f>
        <v>---</v>
      </c>
      <c r="O458" s="63" t="str">
        <f>IFERROR(VLOOKUP(L458,IF($M$4="TEI0187_REV01",RAW_m_TEI0187_REV01!$AD:$AE),2,0),"---")</f>
        <v>---</v>
      </c>
      <c r="P458" s="59" t="str">
        <f>IFERROR(VLOOKUP(O458,IF($M$4="TEI0187_REV01",RAW_m_TEI0187_REV01!$AJ:$AK),2,0),"---")</f>
        <v>---</v>
      </c>
      <c r="Q458" s="59" t="str">
        <f>IFERROR(VLOOKUP(L458,IF($M$4="TEI0187_REV01",RAW_m_TEI0187_REV01!$AD:$AF),3,0),"---")</f>
        <v>---</v>
      </c>
      <c r="R458" s="59" t="str">
        <f>IFERROR(VLOOKUP(O458,IF($M$4="TEI0187_REV01",RAW_m_TEI0187_REV01!$AE:$AG),3,0),"---")</f>
        <v>---</v>
      </c>
      <c r="S458" s="59" t="str">
        <f t="shared" si="16"/>
        <v>---</v>
      </c>
    </row>
    <row r="459" spans="2:19" ht="15" customHeight="1" x14ac:dyDescent="0.25">
      <c r="B459" s="59">
        <f t="shared" si="15"/>
        <v>454</v>
      </c>
      <c r="C459" s="60">
        <f>IFERROR(IF($C$4="TEB0187_REV01",CALC_CONN_TEB0187_REV01!U459,),"---")</f>
        <v>0</v>
      </c>
      <c r="D459" s="59">
        <f>IFERROR(IF($C$4="TEB0187_REV01",CALC_CONN_TEB0187_REV01!D459,),"---")</f>
        <v>0</v>
      </c>
      <c r="E459" s="59">
        <f>IFERROR(IF($C$4="TEB0187_REV01",CALC_CONN_TEB0187_REV01!E459,),"---")</f>
        <v>0</v>
      </c>
      <c r="F459" s="59" t="str">
        <f>IFERROR(IF(VLOOKUP($D459&amp;"-"&amp;$E459,IF($C$4="TEB0187_REV01",CALC_CONN_TEB0187_REV01!$F:$I),4,0)="--","---",IF($C$4="TEB0187_REV01",CALC_CONN_TEB0187_REV01!$G459&amp; " --&gt; " &amp;CALC_CONN_TEB0187_REV01!$I459&amp; " --&gt; ")),"---")</f>
        <v>---</v>
      </c>
      <c r="G459" s="59" t="str">
        <f>IFERROR(IF(VLOOKUP($D459&amp;"-"&amp;$E459,IF($C$4="TEB0187_REV01",CALC_CONN_TEB0187_REV01!$F:$H),3,0)="--",VLOOKUP($D459&amp;"-"&amp;$E459,IF($C$4="TEB0187_REV01",CALC_CONN_TEB0187_REV01!$F:$H),2,0),VLOOKUP($D459&amp;"-"&amp;$E459,IF($C$4="TEB0187_REV01",CALC_CONN_TEB0187_REV01!$F:$H),3,0)),"---")</f>
        <v>---</v>
      </c>
      <c r="H459" s="59" t="str">
        <f>IFERROR(VLOOKUP(G459,IF($C$4="TEB0187_REV01",CALC_CONN_TEB0187_REV01!$G:$T),14,0),"---")</f>
        <v>---</v>
      </c>
      <c r="I459" s="59" t="str">
        <f>IFERROR(VLOOKUP($D459&amp;"-"&amp;$E459,IF($C$4="TEB0187_REV01",CALC_CONN_TEB0187_REV01!$F:$K,"???"),6,0),"---")</f>
        <v>---</v>
      </c>
      <c r="J459" s="61" t="str">
        <f>IFERROR(VLOOKUP($D459&amp;"-"&amp;$E459,IF($C$4="TEB0187_REV01",CALC_CONN_TEB0187_REV01!$F:$M,"???"),8,0),"---")</f>
        <v>---</v>
      </c>
      <c r="K459" s="62" t="str">
        <f>IFERROR(VLOOKUP($D459&amp;"-"&amp;$E459,IF($C$4="TEB0187_REV01",CALC_CONN_TEB0187_REV01!$F:$N),9,0),"---")</f>
        <v>---</v>
      </c>
      <c r="L459" s="59" t="str">
        <f>IFERROR(VLOOKUP(K459,B2B!$H$3:$I$2000,2,0),"---")</f>
        <v>---</v>
      </c>
      <c r="M459" s="59" t="str">
        <f>IFERROR(VLOOKUP(L459,IF($M$4="TEI0187_REV01",RAW_m_TEI0187_REV01!$AD:$AH),5,0),"---")</f>
        <v>---</v>
      </c>
      <c r="N459" s="59" t="str">
        <f>IFERROR(VLOOKUP(L459,IF($M$4="TEI0187_REV01",RAW_m_TEI0187_REV01!$AE:$AJ),6,0),"---")</f>
        <v>---</v>
      </c>
      <c r="O459" s="63" t="str">
        <f>IFERROR(VLOOKUP(L459,IF($M$4="TEI0187_REV01",RAW_m_TEI0187_REV01!$AD:$AE),2,0),"---")</f>
        <v>---</v>
      </c>
      <c r="P459" s="59" t="str">
        <f>IFERROR(VLOOKUP(O459,IF($M$4="TEI0187_REV01",RAW_m_TEI0187_REV01!$AJ:$AK),2,0),"---")</f>
        <v>---</v>
      </c>
      <c r="Q459" s="59" t="str">
        <f>IFERROR(VLOOKUP(L459,IF($M$4="TEI0187_REV01",RAW_m_TEI0187_REV01!$AD:$AF),3,0),"---")</f>
        <v>---</v>
      </c>
      <c r="R459" s="59" t="str">
        <f>IFERROR(VLOOKUP(O459,IF($M$4="TEI0187_REV01",RAW_m_TEI0187_REV01!$AE:$AG),3,0),"---")</f>
        <v>---</v>
      </c>
      <c r="S459" s="59" t="str">
        <f t="shared" si="16"/>
        <v>---</v>
      </c>
    </row>
    <row r="460" spans="2:19" ht="15" customHeight="1" x14ac:dyDescent="0.25">
      <c r="B460" s="59">
        <f t="shared" si="15"/>
        <v>455</v>
      </c>
      <c r="C460" s="60">
        <f>IFERROR(IF($C$4="TEB0187_REV01",CALC_CONN_TEB0187_REV01!U460,),"---")</f>
        <v>0</v>
      </c>
      <c r="D460" s="59">
        <f>IFERROR(IF($C$4="TEB0187_REV01",CALC_CONN_TEB0187_REV01!D460,),"---")</f>
        <v>0</v>
      </c>
      <c r="E460" s="59">
        <f>IFERROR(IF($C$4="TEB0187_REV01",CALC_CONN_TEB0187_REV01!E460,),"---")</f>
        <v>0</v>
      </c>
      <c r="F460" s="59" t="str">
        <f>IFERROR(IF(VLOOKUP($D460&amp;"-"&amp;$E460,IF($C$4="TEB0187_REV01",CALC_CONN_TEB0187_REV01!$F:$I),4,0)="--","---",IF($C$4="TEB0187_REV01",CALC_CONN_TEB0187_REV01!$G460&amp; " --&gt; " &amp;CALC_CONN_TEB0187_REV01!$I460&amp; " --&gt; ")),"---")</f>
        <v>---</v>
      </c>
      <c r="G460" s="59" t="str">
        <f>IFERROR(IF(VLOOKUP($D460&amp;"-"&amp;$E460,IF($C$4="TEB0187_REV01",CALC_CONN_TEB0187_REV01!$F:$H),3,0)="--",VLOOKUP($D460&amp;"-"&amp;$E460,IF($C$4="TEB0187_REV01",CALC_CONN_TEB0187_REV01!$F:$H),2,0),VLOOKUP($D460&amp;"-"&amp;$E460,IF($C$4="TEB0187_REV01",CALC_CONN_TEB0187_REV01!$F:$H),3,0)),"---")</f>
        <v>---</v>
      </c>
      <c r="H460" s="59" t="str">
        <f>IFERROR(VLOOKUP(G460,IF($C$4="TEB0187_REV01",CALC_CONN_TEB0187_REV01!$G:$T),14,0),"---")</f>
        <v>---</v>
      </c>
      <c r="I460" s="59" t="str">
        <f>IFERROR(VLOOKUP($D460&amp;"-"&amp;$E460,IF($C$4="TEB0187_REV01",CALC_CONN_TEB0187_REV01!$F:$K,"???"),6,0),"---")</f>
        <v>---</v>
      </c>
      <c r="J460" s="61" t="str">
        <f>IFERROR(VLOOKUP($D460&amp;"-"&amp;$E460,IF($C$4="TEB0187_REV01",CALC_CONN_TEB0187_REV01!$F:$M,"???"),8,0),"---")</f>
        <v>---</v>
      </c>
      <c r="K460" s="62" t="str">
        <f>IFERROR(VLOOKUP($D460&amp;"-"&amp;$E460,IF($C$4="TEB0187_REV01",CALC_CONN_TEB0187_REV01!$F:$N),9,0),"---")</f>
        <v>---</v>
      </c>
      <c r="L460" s="59" t="str">
        <f>IFERROR(VLOOKUP(K460,B2B!$H$3:$I$2000,2,0),"---")</f>
        <v>---</v>
      </c>
      <c r="M460" s="59" t="str">
        <f>IFERROR(VLOOKUP(L460,IF($M$4="TEI0187_REV01",RAW_m_TEI0187_REV01!$AD:$AH),5,0),"---")</f>
        <v>---</v>
      </c>
      <c r="N460" s="59" t="str">
        <f>IFERROR(VLOOKUP(L460,IF($M$4="TEI0187_REV01",RAW_m_TEI0187_REV01!$AE:$AJ),6,0),"---")</f>
        <v>---</v>
      </c>
      <c r="O460" s="63" t="str">
        <f>IFERROR(VLOOKUP(L460,IF($M$4="TEI0187_REV01",RAW_m_TEI0187_REV01!$AD:$AE),2,0),"---")</f>
        <v>---</v>
      </c>
      <c r="P460" s="59" t="str">
        <f>IFERROR(VLOOKUP(O460,IF($M$4="TEI0187_REV01",RAW_m_TEI0187_REV01!$AJ:$AK),2,0),"---")</f>
        <v>---</v>
      </c>
      <c r="Q460" s="59" t="str">
        <f>IFERROR(VLOOKUP(L460,IF($M$4="TEI0187_REV01",RAW_m_TEI0187_REV01!$AD:$AF),3,0),"---")</f>
        <v>---</v>
      </c>
      <c r="R460" s="59" t="str">
        <f>IFERROR(VLOOKUP(O460,IF($M$4="TEI0187_REV01",RAW_m_TEI0187_REV01!$AE:$AG),3,0),"---")</f>
        <v>---</v>
      </c>
      <c r="S460" s="59" t="str">
        <f t="shared" si="16"/>
        <v>---</v>
      </c>
    </row>
    <row r="461" spans="2:19" ht="15" customHeight="1" x14ac:dyDescent="0.25">
      <c r="B461" s="59">
        <f t="shared" si="15"/>
        <v>456</v>
      </c>
      <c r="C461" s="60">
        <f>IFERROR(IF($C$4="TEB0187_REV01",CALC_CONN_TEB0187_REV01!U461,),"---")</f>
        <v>0</v>
      </c>
      <c r="D461" s="59">
        <f>IFERROR(IF($C$4="TEB0187_REV01",CALC_CONN_TEB0187_REV01!D461,),"---")</f>
        <v>0</v>
      </c>
      <c r="E461" s="59">
        <f>IFERROR(IF($C$4="TEB0187_REV01",CALC_CONN_TEB0187_REV01!E461,),"---")</f>
        <v>0</v>
      </c>
      <c r="F461" s="59" t="str">
        <f>IFERROR(IF(VLOOKUP($D461&amp;"-"&amp;$E461,IF($C$4="TEB0187_REV01",CALC_CONN_TEB0187_REV01!$F:$I),4,0)="--","---",IF($C$4="TEB0187_REV01",CALC_CONN_TEB0187_REV01!$G461&amp; " --&gt; " &amp;CALC_CONN_TEB0187_REV01!$I461&amp; " --&gt; ")),"---")</f>
        <v>---</v>
      </c>
      <c r="G461" s="59" t="str">
        <f>IFERROR(IF(VLOOKUP($D461&amp;"-"&amp;$E461,IF($C$4="TEB0187_REV01",CALC_CONN_TEB0187_REV01!$F:$H),3,0)="--",VLOOKUP($D461&amp;"-"&amp;$E461,IF($C$4="TEB0187_REV01",CALC_CONN_TEB0187_REV01!$F:$H),2,0),VLOOKUP($D461&amp;"-"&amp;$E461,IF($C$4="TEB0187_REV01",CALC_CONN_TEB0187_REV01!$F:$H),3,0)),"---")</f>
        <v>---</v>
      </c>
      <c r="H461" s="59" t="str">
        <f>IFERROR(VLOOKUP(G461,IF($C$4="TEB0187_REV01",CALC_CONN_TEB0187_REV01!$G:$T),14,0),"---")</f>
        <v>---</v>
      </c>
      <c r="I461" s="59" t="str">
        <f>IFERROR(VLOOKUP($D461&amp;"-"&amp;$E461,IF($C$4="TEB0187_REV01",CALC_CONN_TEB0187_REV01!$F:$K,"???"),6,0),"---")</f>
        <v>---</v>
      </c>
      <c r="J461" s="61" t="str">
        <f>IFERROR(VLOOKUP($D461&amp;"-"&amp;$E461,IF($C$4="TEB0187_REV01",CALC_CONN_TEB0187_REV01!$F:$M,"???"),8,0),"---")</f>
        <v>---</v>
      </c>
      <c r="K461" s="62" t="str">
        <f>IFERROR(VLOOKUP($D461&amp;"-"&amp;$E461,IF($C$4="TEB0187_REV01",CALC_CONN_TEB0187_REV01!$F:$N),9,0),"---")</f>
        <v>---</v>
      </c>
      <c r="L461" s="59" t="str">
        <f>IFERROR(VLOOKUP(K461,B2B!$H$3:$I$2000,2,0),"---")</f>
        <v>---</v>
      </c>
      <c r="M461" s="59" t="str">
        <f>IFERROR(VLOOKUP(L461,IF($M$4="TEI0187_REV01",RAW_m_TEI0187_REV01!$AD:$AH),5,0),"---")</f>
        <v>---</v>
      </c>
      <c r="N461" s="59" t="str">
        <f>IFERROR(VLOOKUP(L461,IF($M$4="TEI0187_REV01",RAW_m_TEI0187_REV01!$AE:$AJ),6,0),"---")</f>
        <v>---</v>
      </c>
      <c r="O461" s="63" t="str">
        <f>IFERROR(VLOOKUP(L461,IF($M$4="TEI0187_REV01",RAW_m_TEI0187_REV01!$AD:$AE),2,0),"---")</f>
        <v>---</v>
      </c>
      <c r="P461" s="59" t="str">
        <f>IFERROR(VLOOKUP(O461,IF($M$4="TEI0187_REV01",RAW_m_TEI0187_REV01!$AJ:$AK),2,0),"---")</f>
        <v>---</v>
      </c>
      <c r="Q461" s="59" t="str">
        <f>IFERROR(VLOOKUP(L461,IF($M$4="TEI0187_REV01",RAW_m_TEI0187_REV01!$AD:$AF),3,0),"---")</f>
        <v>---</v>
      </c>
      <c r="R461" s="59" t="str">
        <f>IFERROR(VLOOKUP(O461,IF($M$4="TEI0187_REV01",RAW_m_TEI0187_REV01!$AE:$AG),3,0),"---")</f>
        <v>---</v>
      </c>
      <c r="S461" s="59" t="str">
        <f t="shared" si="16"/>
        <v>---</v>
      </c>
    </row>
    <row r="462" spans="2:19" ht="15" customHeight="1" x14ac:dyDescent="0.25">
      <c r="B462" s="59">
        <f t="shared" si="15"/>
        <v>457</v>
      </c>
      <c r="C462" s="60">
        <f>IFERROR(IF($C$4="TEB0187_REV01",CALC_CONN_TEB0187_REV01!U462,),"---")</f>
        <v>0</v>
      </c>
      <c r="D462" s="59">
        <f>IFERROR(IF($C$4="TEB0187_REV01",CALC_CONN_TEB0187_REV01!D462,),"---")</f>
        <v>0</v>
      </c>
      <c r="E462" s="59">
        <f>IFERROR(IF($C$4="TEB0187_REV01",CALC_CONN_TEB0187_REV01!E462,),"---")</f>
        <v>0</v>
      </c>
      <c r="F462" s="59" t="str">
        <f>IFERROR(IF(VLOOKUP($D462&amp;"-"&amp;$E462,IF($C$4="TEB0187_REV01",CALC_CONN_TEB0187_REV01!$F:$I),4,0)="--","---",IF($C$4="TEB0187_REV01",CALC_CONN_TEB0187_REV01!$G462&amp; " --&gt; " &amp;CALC_CONN_TEB0187_REV01!$I462&amp; " --&gt; ")),"---")</f>
        <v>---</v>
      </c>
      <c r="G462" s="59" t="str">
        <f>IFERROR(IF(VLOOKUP($D462&amp;"-"&amp;$E462,IF($C$4="TEB0187_REV01",CALC_CONN_TEB0187_REV01!$F:$H),3,0)="--",VLOOKUP($D462&amp;"-"&amp;$E462,IF($C$4="TEB0187_REV01",CALC_CONN_TEB0187_REV01!$F:$H),2,0),VLOOKUP($D462&amp;"-"&amp;$E462,IF($C$4="TEB0187_REV01",CALC_CONN_TEB0187_REV01!$F:$H),3,0)),"---")</f>
        <v>---</v>
      </c>
      <c r="H462" s="59" t="str">
        <f>IFERROR(VLOOKUP(G462,IF($C$4="TEB0187_REV01",CALC_CONN_TEB0187_REV01!$G:$T),14,0),"---")</f>
        <v>---</v>
      </c>
      <c r="I462" s="59" t="str">
        <f>IFERROR(VLOOKUP($D462&amp;"-"&amp;$E462,IF($C$4="TEB0187_REV01",CALC_CONN_TEB0187_REV01!$F:$K,"???"),6,0),"---")</f>
        <v>---</v>
      </c>
      <c r="J462" s="61" t="str">
        <f>IFERROR(VLOOKUP($D462&amp;"-"&amp;$E462,IF($C$4="TEB0187_REV01",CALC_CONN_TEB0187_REV01!$F:$M,"???"),8,0),"---")</f>
        <v>---</v>
      </c>
      <c r="K462" s="62" t="str">
        <f>IFERROR(VLOOKUP($D462&amp;"-"&amp;$E462,IF($C$4="TEB0187_REV01",CALC_CONN_TEB0187_REV01!$F:$N),9,0),"---")</f>
        <v>---</v>
      </c>
      <c r="L462" s="59" t="str">
        <f>IFERROR(VLOOKUP(K462,B2B!$H$3:$I$2000,2,0),"---")</f>
        <v>---</v>
      </c>
      <c r="M462" s="59" t="str">
        <f>IFERROR(VLOOKUP(L462,IF($M$4="TEI0187_REV01",RAW_m_TEI0187_REV01!$AD:$AH),5,0),"---")</f>
        <v>---</v>
      </c>
      <c r="N462" s="59" t="str">
        <f>IFERROR(VLOOKUP(L462,IF($M$4="TEI0187_REV01",RAW_m_TEI0187_REV01!$AE:$AJ),6,0),"---")</f>
        <v>---</v>
      </c>
      <c r="O462" s="63" t="str">
        <f>IFERROR(VLOOKUP(L462,IF($M$4="TEI0187_REV01",RAW_m_TEI0187_REV01!$AD:$AE),2,0),"---")</f>
        <v>---</v>
      </c>
      <c r="P462" s="59" t="str">
        <f>IFERROR(VLOOKUP(O462,IF($M$4="TEI0187_REV01",RAW_m_TEI0187_REV01!$AJ:$AK),2,0),"---")</f>
        <v>---</v>
      </c>
      <c r="Q462" s="59" t="str">
        <f>IFERROR(VLOOKUP(L462,IF($M$4="TEI0187_REV01",RAW_m_TEI0187_REV01!$AD:$AF),3,0),"---")</f>
        <v>---</v>
      </c>
      <c r="R462" s="59" t="str">
        <f>IFERROR(VLOOKUP(O462,IF($M$4="TEI0187_REV01",RAW_m_TEI0187_REV01!$AE:$AG),3,0),"---")</f>
        <v>---</v>
      </c>
      <c r="S462" s="59" t="str">
        <f t="shared" si="16"/>
        <v>---</v>
      </c>
    </row>
    <row r="463" spans="2:19" ht="15" customHeight="1" x14ac:dyDescent="0.25">
      <c r="B463" s="59">
        <f t="shared" si="15"/>
        <v>458</v>
      </c>
      <c r="C463" s="60">
        <f>IFERROR(IF($C$4="TEB0187_REV01",CALC_CONN_TEB0187_REV01!U463,),"---")</f>
        <v>0</v>
      </c>
      <c r="D463" s="59">
        <f>IFERROR(IF($C$4="TEB0187_REV01",CALC_CONN_TEB0187_REV01!D463,),"---")</f>
        <v>0</v>
      </c>
      <c r="E463" s="59">
        <f>IFERROR(IF($C$4="TEB0187_REV01",CALC_CONN_TEB0187_REV01!E463,),"---")</f>
        <v>0</v>
      </c>
      <c r="F463" s="59" t="str">
        <f>IFERROR(IF(VLOOKUP($D463&amp;"-"&amp;$E463,IF($C$4="TEB0187_REV01",CALC_CONN_TEB0187_REV01!$F:$I),4,0)="--","---",IF($C$4="TEB0187_REV01",CALC_CONN_TEB0187_REV01!$G463&amp; " --&gt; " &amp;CALC_CONN_TEB0187_REV01!$I463&amp; " --&gt; ")),"---")</f>
        <v>---</v>
      </c>
      <c r="G463" s="59" t="str">
        <f>IFERROR(IF(VLOOKUP($D463&amp;"-"&amp;$E463,IF($C$4="TEB0187_REV01",CALC_CONN_TEB0187_REV01!$F:$H),3,0)="--",VLOOKUP($D463&amp;"-"&amp;$E463,IF($C$4="TEB0187_REV01",CALC_CONN_TEB0187_REV01!$F:$H),2,0),VLOOKUP($D463&amp;"-"&amp;$E463,IF($C$4="TEB0187_REV01",CALC_CONN_TEB0187_REV01!$F:$H),3,0)),"---")</f>
        <v>---</v>
      </c>
      <c r="H463" s="59" t="str">
        <f>IFERROR(VLOOKUP(G463,IF($C$4="TEB0187_REV01",CALC_CONN_TEB0187_REV01!$G:$T),14,0),"---")</f>
        <v>---</v>
      </c>
      <c r="I463" s="59" t="str">
        <f>IFERROR(VLOOKUP($D463&amp;"-"&amp;$E463,IF($C$4="TEB0187_REV01",CALC_CONN_TEB0187_REV01!$F:$K,"???"),6,0),"---")</f>
        <v>---</v>
      </c>
      <c r="J463" s="61" t="str">
        <f>IFERROR(VLOOKUP($D463&amp;"-"&amp;$E463,IF($C$4="TEB0187_REV01",CALC_CONN_TEB0187_REV01!$F:$M,"???"),8,0),"---")</f>
        <v>---</v>
      </c>
      <c r="K463" s="62" t="str">
        <f>IFERROR(VLOOKUP($D463&amp;"-"&amp;$E463,IF($C$4="TEB0187_REV01",CALC_CONN_TEB0187_REV01!$F:$N),9,0),"---")</f>
        <v>---</v>
      </c>
      <c r="L463" s="59" t="str">
        <f>IFERROR(VLOOKUP(K463,B2B!$H$3:$I$2000,2,0),"---")</f>
        <v>---</v>
      </c>
      <c r="M463" s="59" t="str">
        <f>IFERROR(VLOOKUP(L463,IF($M$4="TEI0187_REV01",RAW_m_TEI0187_REV01!$AD:$AH),5,0),"---")</f>
        <v>---</v>
      </c>
      <c r="N463" s="59" t="str">
        <f>IFERROR(VLOOKUP(L463,IF($M$4="TEI0187_REV01",RAW_m_TEI0187_REV01!$AE:$AJ),6,0),"---")</f>
        <v>---</v>
      </c>
      <c r="O463" s="63" t="str">
        <f>IFERROR(VLOOKUP(L463,IF($M$4="TEI0187_REV01",RAW_m_TEI0187_REV01!$AD:$AE),2,0),"---")</f>
        <v>---</v>
      </c>
      <c r="P463" s="59" t="str">
        <f>IFERROR(VLOOKUP(O463,IF($M$4="TEI0187_REV01",RAW_m_TEI0187_REV01!$AJ:$AK),2,0),"---")</f>
        <v>---</v>
      </c>
      <c r="Q463" s="59" t="str">
        <f>IFERROR(VLOOKUP(L463,IF($M$4="TEI0187_REV01",RAW_m_TEI0187_REV01!$AD:$AF),3,0),"---")</f>
        <v>---</v>
      </c>
      <c r="R463" s="59" t="str">
        <f>IFERROR(VLOOKUP(O463,IF($M$4="TEI0187_REV01",RAW_m_TEI0187_REV01!$AE:$AG),3,0),"---")</f>
        <v>---</v>
      </c>
      <c r="S463" s="59" t="str">
        <f t="shared" si="16"/>
        <v>---</v>
      </c>
    </row>
    <row r="464" spans="2:19" ht="15" customHeight="1" x14ac:dyDescent="0.25">
      <c r="B464" s="59">
        <f t="shared" si="15"/>
        <v>459</v>
      </c>
      <c r="C464" s="60">
        <f>IFERROR(IF($C$4="TEB0187_REV01",CALC_CONN_TEB0187_REV01!U464,),"---")</f>
        <v>0</v>
      </c>
      <c r="D464" s="59">
        <f>IFERROR(IF($C$4="TEB0187_REV01",CALC_CONN_TEB0187_REV01!D464,),"---")</f>
        <v>0</v>
      </c>
      <c r="E464" s="59">
        <f>IFERROR(IF($C$4="TEB0187_REV01",CALC_CONN_TEB0187_REV01!E464,),"---")</f>
        <v>0</v>
      </c>
      <c r="F464" s="59" t="str">
        <f>IFERROR(IF(VLOOKUP($D464&amp;"-"&amp;$E464,IF($C$4="TEB0187_REV01",CALC_CONN_TEB0187_REV01!$F:$I),4,0)="--","---",IF($C$4="TEB0187_REV01",CALC_CONN_TEB0187_REV01!$G464&amp; " --&gt; " &amp;CALC_CONN_TEB0187_REV01!$I464&amp; " --&gt; ")),"---")</f>
        <v>---</v>
      </c>
      <c r="G464" s="59" t="str">
        <f>IFERROR(IF(VLOOKUP($D464&amp;"-"&amp;$E464,IF($C$4="TEB0187_REV01",CALC_CONN_TEB0187_REV01!$F:$H),3,0)="--",VLOOKUP($D464&amp;"-"&amp;$E464,IF($C$4="TEB0187_REV01",CALC_CONN_TEB0187_REV01!$F:$H),2,0),VLOOKUP($D464&amp;"-"&amp;$E464,IF($C$4="TEB0187_REV01",CALC_CONN_TEB0187_REV01!$F:$H),3,0)),"---")</f>
        <v>---</v>
      </c>
      <c r="H464" s="59" t="str">
        <f>IFERROR(VLOOKUP(G464,IF($C$4="TEB0187_REV01",CALC_CONN_TEB0187_REV01!$G:$T),14,0),"---")</f>
        <v>---</v>
      </c>
      <c r="I464" s="59" t="str">
        <f>IFERROR(VLOOKUP($D464&amp;"-"&amp;$E464,IF($C$4="TEB0187_REV01",CALC_CONN_TEB0187_REV01!$F:$K,"???"),6,0),"---")</f>
        <v>---</v>
      </c>
      <c r="J464" s="61" t="str">
        <f>IFERROR(VLOOKUP($D464&amp;"-"&amp;$E464,IF($C$4="TEB0187_REV01",CALC_CONN_TEB0187_REV01!$F:$M,"???"),8,0),"---")</f>
        <v>---</v>
      </c>
      <c r="K464" s="62" t="str">
        <f>IFERROR(VLOOKUP($D464&amp;"-"&amp;$E464,IF($C$4="TEB0187_REV01",CALC_CONN_TEB0187_REV01!$F:$N),9,0),"---")</f>
        <v>---</v>
      </c>
      <c r="L464" s="59" t="str">
        <f>IFERROR(VLOOKUP(K464,B2B!$H$3:$I$2000,2,0),"---")</f>
        <v>---</v>
      </c>
      <c r="M464" s="59" t="str">
        <f>IFERROR(VLOOKUP(L464,IF($M$4="TEI0187_REV01",RAW_m_TEI0187_REV01!$AD:$AH),5,0),"---")</f>
        <v>---</v>
      </c>
      <c r="N464" s="59" t="str">
        <f>IFERROR(VLOOKUP(L464,IF($M$4="TEI0187_REV01",RAW_m_TEI0187_REV01!$AE:$AJ),6,0),"---")</f>
        <v>---</v>
      </c>
      <c r="O464" s="63" t="str">
        <f>IFERROR(VLOOKUP(L464,IF($M$4="TEI0187_REV01",RAW_m_TEI0187_REV01!$AD:$AE),2,0),"---")</f>
        <v>---</v>
      </c>
      <c r="P464" s="59" t="str">
        <f>IFERROR(VLOOKUP(O464,IF($M$4="TEI0187_REV01",RAW_m_TEI0187_REV01!$AJ:$AK),2,0),"---")</f>
        <v>---</v>
      </c>
      <c r="Q464" s="59" t="str">
        <f>IFERROR(VLOOKUP(L464,IF($M$4="TEI0187_REV01",RAW_m_TEI0187_REV01!$AD:$AF),3,0),"---")</f>
        <v>---</v>
      </c>
      <c r="R464" s="59" t="str">
        <f>IFERROR(VLOOKUP(O464,IF($M$4="TEI0187_REV01",RAW_m_TEI0187_REV01!$AE:$AG),3,0),"---")</f>
        <v>---</v>
      </c>
      <c r="S464" s="59" t="str">
        <f t="shared" si="16"/>
        <v>---</v>
      </c>
    </row>
    <row r="465" spans="2:19" ht="15" customHeight="1" x14ac:dyDescent="0.25">
      <c r="B465" s="59">
        <f t="shared" si="15"/>
        <v>460</v>
      </c>
      <c r="C465" s="60">
        <f>IFERROR(IF($C$4="TEB0187_REV01",CALC_CONN_TEB0187_REV01!U465,),"---")</f>
        <v>0</v>
      </c>
      <c r="D465" s="59">
        <f>IFERROR(IF($C$4="TEB0187_REV01",CALC_CONN_TEB0187_REV01!D465,),"---")</f>
        <v>0</v>
      </c>
      <c r="E465" s="59">
        <f>IFERROR(IF($C$4="TEB0187_REV01",CALC_CONN_TEB0187_REV01!E465,),"---")</f>
        <v>0</v>
      </c>
      <c r="F465" s="59" t="str">
        <f>IFERROR(IF(VLOOKUP($D465&amp;"-"&amp;$E465,IF($C$4="TEB0187_REV01",CALC_CONN_TEB0187_REV01!$F:$I),4,0)="--","---",IF($C$4="TEB0187_REV01",CALC_CONN_TEB0187_REV01!$G465&amp; " --&gt; " &amp;CALC_CONN_TEB0187_REV01!$I465&amp; " --&gt; ")),"---")</f>
        <v>---</v>
      </c>
      <c r="G465" s="59" t="str">
        <f>IFERROR(IF(VLOOKUP($D465&amp;"-"&amp;$E465,IF($C$4="TEB0187_REV01",CALC_CONN_TEB0187_REV01!$F:$H),3,0)="--",VLOOKUP($D465&amp;"-"&amp;$E465,IF($C$4="TEB0187_REV01",CALC_CONN_TEB0187_REV01!$F:$H),2,0),VLOOKUP($D465&amp;"-"&amp;$E465,IF($C$4="TEB0187_REV01",CALC_CONN_TEB0187_REV01!$F:$H),3,0)),"---")</f>
        <v>---</v>
      </c>
      <c r="H465" s="59" t="str">
        <f>IFERROR(VLOOKUP(G465,IF($C$4="TEB0187_REV01",CALC_CONN_TEB0187_REV01!$G:$T),14,0),"---")</f>
        <v>---</v>
      </c>
      <c r="I465" s="59" t="str">
        <f>IFERROR(VLOOKUP($D465&amp;"-"&amp;$E465,IF($C$4="TEB0187_REV01",CALC_CONN_TEB0187_REV01!$F:$K,"???"),6,0),"---")</f>
        <v>---</v>
      </c>
      <c r="J465" s="61" t="str">
        <f>IFERROR(VLOOKUP($D465&amp;"-"&amp;$E465,IF($C$4="TEB0187_REV01",CALC_CONN_TEB0187_REV01!$F:$M,"???"),8,0),"---")</f>
        <v>---</v>
      </c>
      <c r="K465" s="62" t="str">
        <f>IFERROR(VLOOKUP($D465&amp;"-"&amp;$E465,IF($C$4="TEB0187_REV01",CALC_CONN_TEB0187_REV01!$F:$N),9,0),"---")</f>
        <v>---</v>
      </c>
      <c r="L465" s="59" t="str">
        <f>IFERROR(VLOOKUP(K465,B2B!$H$3:$I$2000,2,0),"---")</f>
        <v>---</v>
      </c>
      <c r="M465" s="59" t="str">
        <f>IFERROR(VLOOKUP(L465,IF($M$4="TEI0187_REV01",RAW_m_TEI0187_REV01!$AD:$AH),5,0),"---")</f>
        <v>---</v>
      </c>
      <c r="N465" s="59" t="str">
        <f>IFERROR(VLOOKUP(L465,IF($M$4="TEI0187_REV01",RAW_m_TEI0187_REV01!$AE:$AJ),6,0),"---")</f>
        <v>---</v>
      </c>
      <c r="O465" s="63" t="str">
        <f>IFERROR(VLOOKUP(L465,IF($M$4="TEI0187_REV01",RAW_m_TEI0187_REV01!$AD:$AE),2,0),"---")</f>
        <v>---</v>
      </c>
      <c r="P465" s="59" t="str">
        <f>IFERROR(VLOOKUP(O465,IF($M$4="TEI0187_REV01",RAW_m_TEI0187_REV01!$AJ:$AK),2,0),"---")</f>
        <v>---</v>
      </c>
      <c r="Q465" s="59" t="str">
        <f>IFERROR(VLOOKUP(L465,IF($M$4="TEI0187_REV01",RAW_m_TEI0187_REV01!$AD:$AF),3,0),"---")</f>
        <v>---</v>
      </c>
      <c r="R465" s="59" t="str">
        <f>IFERROR(VLOOKUP(O465,IF($M$4="TEI0187_REV01",RAW_m_TEI0187_REV01!$AE:$AG),3,0),"---")</f>
        <v>---</v>
      </c>
      <c r="S465" s="59" t="str">
        <f t="shared" si="16"/>
        <v>---</v>
      </c>
    </row>
    <row r="466" spans="2:19" ht="15" customHeight="1" x14ac:dyDescent="0.25">
      <c r="B466" s="59">
        <f t="shared" si="15"/>
        <v>461</v>
      </c>
      <c r="C466" s="60">
        <f>IFERROR(IF($C$4="TEB0187_REV01",CALC_CONN_TEB0187_REV01!U466,),"---")</f>
        <v>0</v>
      </c>
      <c r="D466" s="59">
        <f>IFERROR(IF($C$4="TEB0187_REV01",CALC_CONN_TEB0187_REV01!D466,),"---")</f>
        <v>0</v>
      </c>
      <c r="E466" s="59">
        <f>IFERROR(IF($C$4="TEB0187_REV01",CALC_CONN_TEB0187_REV01!E466,),"---")</f>
        <v>0</v>
      </c>
      <c r="F466" s="59" t="str">
        <f>IFERROR(IF(VLOOKUP($D466&amp;"-"&amp;$E466,IF($C$4="TEB0187_REV01",CALC_CONN_TEB0187_REV01!$F:$I),4,0)="--","---",IF($C$4="TEB0187_REV01",CALC_CONN_TEB0187_REV01!$G466&amp; " --&gt; " &amp;CALC_CONN_TEB0187_REV01!$I466&amp; " --&gt; ")),"---")</f>
        <v>---</v>
      </c>
      <c r="G466" s="59" t="str">
        <f>IFERROR(IF(VLOOKUP($D466&amp;"-"&amp;$E466,IF($C$4="TEB0187_REV01",CALC_CONN_TEB0187_REV01!$F:$H),3,0)="--",VLOOKUP($D466&amp;"-"&amp;$E466,IF($C$4="TEB0187_REV01",CALC_CONN_TEB0187_REV01!$F:$H),2,0),VLOOKUP($D466&amp;"-"&amp;$E466,IF($C$4="TEB0187_REV01",CALC_CONN_TEB0187_REV01!$F:$H),3,0)),"---")</f>
        <v>---</v>
      </c>
      <c r="H466" s="59" t="str">
        <f>IFERROR(VLOOKUP(G466,IF($C$4="TEB0187_REV01",CALC_CONN_TEB0187_REV01!$G:$T),14,0),"---")</f>
        <v>---</v>
      </c>
      <c r="I466" s="59" t="str">
        <f>IFERROR(VLOOKUP($D466&amp;"-"&amp;$E466,IF($C$4="TEB0187_REV01",CALC_CONN_TEB0187_REV01!$F:$K,"???"),6,0),"---")</f>
        <v>---</v>
      </c>
      <c r="J466" s="61" t="str">
        <f>IFERROR(VLOOKUP($D466&amp;"-"&amp;$E466,IF($C$4="TEB0187_REV01",CALC_CONN_TEB0187_REV01!$F:$M,"???"),8,0),"---")</f>
        <v>---</v>
      </c>
      <c r="K466" s="62" t="str">
        <f>IFERROR(VLOOKUP($D466&amp;"-"&amp;$E466,IF($C$4="TEB0187_REV01",CALC_CONN_TEB0187_REV01!$F:$N),9,0),"---")</f>
        <v>---</v>
      </c>
      <c r="L466" s="59" t="str">
        <f>IFERROR(VLOOKUP(K466,B2B!$H$3:$I$2000,2,0),"---")</f>
        <v>---</v>
      </c>
      <c r="M466" s="59" t="str">
        <f>IFERROR(VLOOKUP(L466,IF($M$4="TEI0187_REV01",RAW_m_TEI0187_REV01!$AD:$AH),5,0),"---")</f>
        <v>---</v>
      </c>
      <c r="N466" s="59" t="str">
        <f>IFERROR(VLOOKUP(L466,IF($M$4="TEI0187_REV01",RAW_m_TEI0187_REV01!$AE:$AJ),6,0),"---")</f>
        <v>---</v>
      </c>
      <c r="O466" s="63" t="str">
        <f>IFERROR(VLOOKUP(L466,IF($M$4="TEI0187_REV01",RAW_m_TEI0187_REV01!$AD:$AE),2,0),"---")</f>
        <v>---</v>
      </c>
      <c r="P466" s="59" t="str">
        <f>IFERROR(VLOOKUP(O466,IF($M$4="TEI0187_REV01",RAW_m_TEI0187_REV01!$AJ:$AK),2,0),"---")</f>
        <v>---</v>
      </c>
      <c r="Q466" s="59" t="str">
        <f>IFERROR(VLOOKUP(L466,IF($M$4="TEI0187_REV01",RAW_m_TEI0187_REV01!$AD:$AF),3,0),"---")</f>
        <v>---</v>
      </c>
      <c r="R466" s="59" t="str">
        <f>IFERROR(VLOOKUP(O466,IF($M$4="TEI0187_REV01",RAW_m_TEI0187_REV01!$AE:$AG),3,0),"---")</f>
        <v>---</v>
      </c>
      <c r="S466" s="59" t="str">
        <f t="shared" si="16"/>
        <v>---</v>
      </c>
    </row>
    <row r="467" spans="2:19" ht="15" customHeight="1" x14ac:dyDescent="0.25">
      <c r="B467" s="59">
        <f t="shared" si="15"/>
        <v>462</v>
      </c>
      <c r="C467" s="60">
        <f>IFERROR(IF($C$4="TEB0187_REV01",CALC_CONN_TEB0187_REV01!U467,),"---")</f>
        <v>0</v>
      </c>
      <c r="D467" s="59">
        <f>IFERROR(IF($C$4="TEB0187_REV01",CALC_CONN_TEB0187_REV01!D467,),"---")</f>
        <v>0</v>
      </c>
      <c r="E467" s="59">
        <f>IFERROR(IF($C$4="TEB0187_REV01",CALC_CONN_TEB0187_REV01!E467,),"---")</f>
        <v>0</v>
      </c>
      <c r="F467" s="59" t="str">
        <f>IFERROR(IF(VLOOKUP($D467&amp;"-"&amp;$E467,IF($C$4="TEB0187_REV01",CALC_CONN_TEB0187_REV01!$F:$I),4,0)="--","---",IF($C$4="TEB0187_REV01",CALC_CONN_TEB0187_REV01!$G467&amp; " --&gt; " &amp;CALC_CONN_TEB0187_REV01!$I467&amp; " --&gt; ")),"---")</f>
        <v>---</v>
      </c>
      <c r="G467" s="59" t="str">
        <f>IFERROR(IF(VLOOKUP($D467&amp;"-"&amp;$E467,IF($C$4="TEB0187_REV01",CALC_CONN_TEB0187_REV01!$F:$H),3,0)="--",VLOOKUP($D467&amp;"-"&amp;$E467,IF($C$4="TEB0187_REV01",CALC_CONN_TEB0187_REV01!$F:$H),2,0),VLOOKUP($D467&amp;"-"&amp;$E467,IF($C$4="TEB0187_REV01",CALC_CONN_TEB0187_REV01!$F:$H),3,0)),"---")</f>
        <v>---</v>
      </c>
      <c r="H467" s="59" t="str">
        <f>IFERROR(VLOOKUP(G467,IF($C$4="TEB0187_REV01",CALC_CONN_TEB0187_REV01!$G:$T),14,0),"---")</f>
        <v>---</v>
      </c>
      <c r="I467" s="59" t="str">
        <f>IFERROR(VLOOKUP($D467&amp;"-"&amp;$E467,IF($C$4="TEB0187_REV01",CALC_CONN_TEB0187_REV01!$F:$K,"???"),6,0),"---")</f>
        <v>---</v>
      </c>
      <c r="J467" s="61" t="str">
        <f>IFERROR(VLOOKUP($D467&amp;"-"&amp;$E467,IF($C$4="TEB0187_REV01",CALC_CONN_TEB0187_REV01!$F:$M,"???"),8,0),"---")</f>
        <v>---</v>
      </c>
      <c r="K467" s="62" t="str">
        <f>IFERROR(VLOOKUP($D467&amp;"-"&amp;$E467,IF($C$4="TEB0187_REV01",CALC_CONN_TEB0187_REV01!$F:$N),9,0),"---")</f>
        <v>---</v>
      </c>
      <c r="L467" s="59" t="str">
        <f>IFERROR(VLOOKUP(K467,B2B!$H$3:$I$2000,2,0),"---")</f>
        <v>---</v>
      </c>
      <c r="M467" s="59" t="str">
        <f>IFERROR(VLOOKUP(L467,IF($M$4="TEI0187_REV01",RAW_m_TEI0187_REV01!$AD:$AH),5,0),"---")</f>
        <v>---</v>
      </c>
      <c r="N467" s="59" t="str">
        <f>IFERROR(VLOOKUP(L467,IF($M$4="TEI0187_REV01",RAW_m_TEI0187_REV01!$AE:$AJ),6,0),"---")</f>
        <v>---</v>
      </c>
      <c r="O467" s="63" t="str">
        <f>IFERROR(VLOOKUP(L467,IF($M$4="TEI0187_REV01",RAW_m_TEI0187_REV01!$AD:$AE),2,0),"---")</f>
        <v>---</v>
      </c>
      <c r="P467" s="59" t="str">
        <f>IFERROR(VLOOKUP(O467,IF($M$4="TEI0187_REV01",RAW_m_TEI0187_REV01!$AJ:$AK),2,0),"---")</f>
        <v>---</v>
      </c>
      <c r="Q467" s="59" t="str">
        <f>IFERROR(VLOOKUP(L467,IF($M$4="TEI0187_REV01",RAW_m_TEI0187_REV01!$AD:$AF),3,0),"---")</f>
        <v>---</v>
      </c>
      <c r="R467" s="59" t="str">
        <f>IFERROR(VLOOKUP(O467,IF($M$4="TEI0187_REV01",RAW_m_TEI0187_REV01!$AE:$AG),3,0),"---")</f>
        <v>---</v>
      </c>
      <c r="S467" s="59" t="str">
        <f t="shared" si="16"/>
        <v>---</v>
      </c>
    </row>
    <row r="468" spans="2:19" ht="15" customHeight="1" x14ac:dyDescent="0.25">
      <c r="B468" s="59">
        <f t="shared" si="15"/>
        <v>463</v>
      </c>
      <c r="C468" s="60">
        <f>IFERROR(IF($C$4="TEB0187_REV01",CALC_CONN_TEB0187_REV01!U468,),"---")</f>
        <v>0</v>
      </c>
      <c r="D468" s="59">
        <f>IFERROR(IF($C$4="TEB0187_REV01",CALC_CONN_TEB0187_REV01!D468,),"---")</f>
        <v>0</v>
      </c>
      <c r="E468" s="59">
        <f>IFERROR(IF($C$4="TEB0187_REV01",CALC_CONN_TEB0187_REV01!E468,),"---")</f>
        <v>0</v>
      </c>
      <c r="F468" s="59" t="str">
        <f>IFERROR(IF(VLOOKUP($D468&amp;"-"&amp;$E468,IF($C$4="TEB0187_REV01",CALC_CONN_TEB0187_REV01!$F:$I),4,0)="--","---",IF($C$4="TEB0187_REV01",CALC_CONN_TEB0187_REV01!$G468&amp; " --&gt; " &amp;CALC_CONN_TEB0187_REV01!$I468&amp; " --&gt; ")),"---")</f>
        <v>---</v>
      </c>
      <c r="G468" s="59" t="str">
        <f>IFERROR(IF(VLOOKUP($D468&amp;"-"&amp;$E468,IF($C$4="TEB0187_REV01",CALC_CONN_TEB0187_REV01!$F:$H),3,0)="--",VLOOKUP($D468&amp;"-"&amp;$E468,IF($C$4="TEB0187_REV01",CALC_CONN_TEB0187_REV01!$F:$H),2,0),VLOOKUP($D468&amp;"-"&amp;$E468,IF($C$4="TEB0187_REV01",CALC_CONN_TEB0187_REV01!$F:$H),3,0)),"---")</f>
        <v>---</v>
      </c>
      <c r="H468" s="59" t="str">
        <f>IFERROR(VLOOKUP(G468,IF($C$4="TEB0187_REV01",CALC_CONN_TEB0187_REV01!$G:$T),14,0),"---")</f>
        <v>---</v>
      </c>
      <c r="I468" s="59" t="str">
        <f>IFERROR(VLOOKUP($D468&amp;"-"&amp;$E468,IF($C$4="TEB0187_REV01",CALC_CONN_TEB0187_REV01!$F:$K,"???"),6,0),"---")</f>
        <v>---</v>
      </c>
      <c r="J468" s="61" t="str">
        <f>IFERROR(VLOOKUP($D468&amp;"-"&amp;$E468,IF($C$4="TEB0187_REV01",CALC_CONN_TEB0187_REV01!$F:$M,"???"),8,0),"---")</f>
        <v>---</v>
      </c>
      <c r="K468" s="62" t="str">
        <f>IFERROR(VLOOKUP($D468&amp;"-"&amp;$E468,IF($C$4="TEB0187_REV01",CALC_CONN_TEB0187_REV01!$F:$N),9,0),"---")</f>
        <v>---</v>
      </c>
      <c r="L468" s="59" t="str">
        <f>IFERROR(VLOOKUP(K468,B2B!$H$3:$I$2000,2,0),"---")</f>
        <v>---</v>
      </c>
      <c r="M468" s="59" t="str">
        <f>IFERROR(VLOOKUP(L468,IF($M$4="TEI0187_REV01",RAW_m_TEI0187_REV01!$AD:$AH),5,0),"---")</f>
        <v>---</v>
      </c>
      <c r="N468" s="59" t="str">
        <f>IFERROR(VLOOKUP(L468,IF($M$4="TEI0187_REV01",RAW_m_TEI0187_REV01!$AE:$AJ),6,0),"---")</f>
        <v>---</v>
      </c>
      <c r="O468" s="63" t="str">
        <f>IFERROR(VLOOKUP(L468,IF($M$4="TEI0187_REV01",RAW_m_TEI0187_REV01!$AD:$AE),2,0),"---")</f>
        <v>---</v>
      </c>
      <c r="P468" s="59" t="str">
        <f>IFERROR(VLOOKUP(O468,IF($M$4="TEI0187_REV01",RAW_m_TEI0187_REV01!$AJ:$AK),2,0),"---")</f>
        <v>---</v>
      </c>
      <c r="Q468" s="59" t="str">
        <f>IFERROR(VLOOKUP(L468,IF($M$4="TEI0187_REV01",RAW_m_TEI0187_REV01!$AD:$AF),3,0),"---")</f>
        <v>---</v>
      </c>
      <c r="R468" s="59" t="str">
        <f>IFERROR(VLOOKUP(O468,IF($M$4="TEI0187_REV01",RAW_m_TEI0187_REV01!$AE:$AG),3,0),"---")</f>
        <v>---</v>
      </c>
      <c r="S468" s="59" t="str">
        <f t="shared" si="16"/>
        <v>---</v>
      </c>
    </row>
    <row r="469" spans="2:19" ht="15" customHeight="1" x14ac:dyDescent="0.25">
      <c r="B469" s="59">
        <f t="shared" si="15"/>
        <v>464</v>
      </c>
      <c r="C469" s="60">
        <f>IFERROR(IF($C$4="TEB0187_REV01",CALC_CONN_TEB0187_REV01!U469,),"---")</f>
        <v>0</v>
      </c>
      <c r="D469" s="59">
        <f>IFERROR(IF($C$4="TEB0187_REV01",CALC_CONN_TEB0187_REV01!D469,),"---")</f>
        <v>0</v>
      </c>
      <c r="E469" s="59">
        <f>IFERROR(IF($C$4="TEB0187_REV01",CALC_CONN_TEB0187_REV01!E469,),"---")</f>
        <v>0</v>
      </c>
      <c r="F469" s="59" t="str">
        <f>IFERROR(IF(VLOOKUP($D469&amp;"-"&amp;$E469,IF($C$4="TEB0187_REV01",CALC_CONN_TEB0187_REV01!$F:$I),4,0)="--","---",IF($C$4="TEB0187_REV01",CALC_CONN_TEB0187_REV01!$G469&amp; " --&gt; " &amp;CALC_CONN_TEB0187_REV01!$I469&amp; " --&gt; ")),"---")</f>
        <v>---</v>
      </c>
      <c r="G469" s="59" t="str">
        <f>IFERROR(IF(VLOOKUP($D469&amp;"-"&amp;$E469,IF($C$4="TEB0187_REV01",CALC_CONN_TEB0187_REV01!$F:$H),3,0)="--",VLOOKUP($D469&amp;"-"&amp;$E469,IF($C$4="TEB0187_REV01",CALC_CONN_TEB0187_REV01!$F:$H),2,0),VLOOKUP($D469&amp;"-"&amp;$E469,IF($C$4="TEB0187_REV01",CALC_CONN_TEB0187_REV01!$F:$H),3,0)),"---")</f>
        <v>---</v>
      </c>
      <c r="H469" s="59" t="str">
        <f>IFERROR(VLOOKUP(G469,IF($C$4="TEB0187_REV01",CALC_CONN_TEB0187_REV01!$G:$T),14,0),"---")</f>
        <v>---</v>
      </c>
      <c r="I469" s="59" t="str">
        <f>IFERROR(VLOOKUP($D469&amp;"-"&amp;$E469,IF($C$4="TEB0187_REV01",CALC_CONN_TEB0187_REV01!$F:$K,"???"),6,0),"---")</f>
        <v>---</v>
      </c>
      <c r="J469" s="61" t="str">
        <f>IFERROR(VLOOKUP($D469&amp;"-"&amp;$E469,IF($C$4="TEB0187_REV01",CALC_CONN_TEB0187_REV01!$F:$M,"???"),8,0),"---")</f>
        <v>---</v>
      </c>
      <c r="K469" s="62" t="str">
        <f>IFERROR(VLOOKUP($D469&amp;"-"&amp;$E469,IF($C$4="TEB0187_REV01",CALC_CONN_TEB0187_REV01!$F:$N),9,0),"---")</f>
        <v>---</v>
      </c>
      <c r="L469" s="59" t="str">
        <f>IFERROR(VLOOKUP(K469,B2B!$H$3:$I$2000,2,0),"---")</f>
        <v>---</v>
      </c>
      <c r="M469" s="59" t="str">
        <f>IFERROR(VLOOKUP(L469,IF($M$4="TEI0187_REV01",RAW_m_TEI0187_REV01!$AD:$AH),5,0),"---")</f>
        <v>---</v>
      </c>
      <c r="N469" s="59" t="str">
        <f>IFERROR(VLOOKUP(L469,IF($M$4="TEI0187_REV01",RAW_m_TEI0187_REV01!$AE:$AJ),6,0),"---")</f>
        <v>---</v>
      </c>
      <c r="O469" s="63" t="str">
        <f>IFERROR(VLOOKUP(L469,IF($M$4="TEI0187_REV01",RAW_m_TEI0187_REV01!$AD:$AE),2,0),"---")</f>
        <v>---</v>
      </c>
      <c r="P469" s="59" t="str">
        <f>IFERROR(VLOOKUP(O469,IF($M$4="TEI0187_REV01",RAW_m_TEI0187_REV01!$AJ:$AK),2,0),"---")</f>
        <v>---</v>
      </c>
      <c r="Q469" s="59" t="str">
        <f>IFERROR(VLOOKUP(L469,IF($M$4="TEI0187_REV01",RAW_m_TEI0187_REV01!$AD:$AF),3,0),"---")</f>
        <v>---</v>
      </c>
      <c r="R469" s="59" t="str">
        <f>IFERROR(VLOOKUP(O469,IF($M$4="TEI0187_REV01",RAW_m_TEI0187_REV01!$AE:$AG),3,0),"---")</f>
        <v>---</v>
      </c>
      <c r="S469" s="59" t="str">
        <f t="shared" si="16"/>
        <v>---</v>
      </c>
    </row>
    <row r="470" spans="2:19" ht="15" customHeight="1" x14ac:dyDescent="0.25">
      <c r="B470" s="59">
        <f t="shared" si="15"/>
        <v>465</v>
      </c>
      <c r="C470" s="60">
        <f>IFERROR(IF($C$4="TEB0187_REV01",CALC_CONN_TEB0187_REV01!U470,),"---")</f>
        <v>0</v>
      </c>
      <c r="D470" s="59">
        <f>IFERROR(IF($C$4="TEB0187_REV01",CALC_CONN_TEB0187_REV01!D470,),"---")</f>
        <v>0</v>
      </c>
      <c r="E470" s="59">
        <f>IFERROR(IF($C$4="TEB0187_REV01",CALC_CONN_TEB0187_REV01!E470,),"---")</f>
        <v>0</v>
      </c>
      <c r="F470" s="59" t="str">
        <f>IFERROR(IF(VLOOKUP($D470&amp;"-"&amp;$E470,IF($C$4="TEB0187_REV01",CALC_CONN_TEB0187_REV01!$F:$I),4,0)="--","---",IF($C$4="TEB0187_REV01",CALC_CONN_TEB0187_REV01!$G470&amp; " --&gt; " &amp;CALC_CONN_TEB0187_REV01!$I470&amp; " --&gt; ")),"---")</f>
        <v>---</v>
      </c>
      <c r="G470" s="59" t="str">
        <f>IFERROR(IF(VLOOKUP($D470&amp;"-"&amp;$E470,IF($C$4="TEB0187_REV01",CALC_CONN_TEB0187_REV01!$F:$H),3,0)="--",VLOOKUP($D470&amp;"-"&amp;$E470,IF($C$4="TEB0187_REV01",CALC_CONN_TEB0187_REV01!$F:$H),2,0),VLOOKUP($D470&amp;"-"&amp;$E470,IF($C$4="TEB0187_REV01",CALC_CONN_TEB0187_REV01!$F:$H),3,0)),"---")</f>
        <v>---</v>
      </c>
      <c r="H470" s="59" t="str">
        <f>IFERROR(VLOOKUP(G470,IF($C$4="TEB0187_REV01",CALC_CONN_TEB0187_REV01!$G:$T),14,0),"---")</f>
        <v>---</v>
      </c>
      <c r="I470" s="59" t="str">
        <f>IFERROR(VLOOKUP($D470&amp;"-"&amp;$E470,IF($C$4="TEB0187_REV01",CALC_CONN_TEB0187_REV01!$F:$K,"???"),6,0),"---")</f>
        <v>---</v>
      </c>
      <c r="J470" s="61" t="str">
        <f>IFERROR(VLOOKUP($D470&amp;"-"&amp;$E470,IF($C$4="TEB0187_REV01",CALC_CONN_TEB0187_REV01!$F:$M,"???"),8,0),"---")</f>
        <v>---</v>
      </c>
      <c r="K470" s="62" t="str">
        <f>IFERROR(VLOOKUP($D470&amp;"-"&amp;$E470,IF($C$4="TEB0187_REV01",CALC_CONN_TEB0187_REV01!$F:$N),9,0),"---")</f>
        <v>---</v>
      </c>
      <c r="L470" s="59" t="str">
        <f>IFERROR(VLOOKUP(K470,B2B!$H$3:$I$2000,2,0),"---")</f>
        <v>---</v>
      </c>
      <c r="M470" s="59" t="str">
        <f>IFERROR(VLOOKUP(L470,IF($M$4="TEI0187_REV01",RAW_m_TEI0187_REV01!$AD:$AH),5,0),"---")</f>
        <v>---</v>
      </c>
      <c r="N470" s="59" t="str">
        <f>IFERROR(VLOOKUP(L470,IF($M$4="TEI0187_REV01",RAW_m_TEI0187_REV01!$AE:$AJ),6,0),"---")</f>
        <v>---</v>
      </c>
      <c r="O470" s="63" t="str">
        <f>IFERROR(VLOOKUP(L470,IF($M$4="TEI0187_REV01",RAW_m_TEI0187_REV01!$AD:$AE),2,0),"---")</f>
        <v>---</v>
      </c>
      <c r="P470" s="59" t="str">
        <f>IFERROR(VLOOKUP(O470,IF($M$4="TEI0187_REV01",RAW_m_TEI0187_REV01!$AJ:$AK),2,0),"---")</f>
        <v>---</v>
      </c>
      <c r="Q470" s="59" t="str">
        <f>IFERROR(VLOOKUP(L470,IF($M$4="TEI0187_REV01",RAW_m_TEI0187_REV01!$AD:$AF),3,0),"---")</f>
        <v>---</v>
      </c>
      <c r="R470" s="59" t="str">
        <f>IFERROR(VLOOKUP(O470,IF($M$4="TEI0187_REV01",RAW_m_TEI0187_REV01!$AE:$AG),3,0),"---")</f>
        <v>---</v>
      </c>
      <c r="S470" s="59" t="str">
        <f t="shared" si="16"/>
        <v>---</v>
      </c>
    </row>
    <row r="471" spans="2:19" ht="15" customHeight="1" x14ac:dyDescent="0.25">
      <c r="B471" s="59">
        <f t="shared" si="15"/>
        <v>466</v>
      </c>
      <c r="C471" s="60">
        <f>IFERROR(IF($C$4="TEB0187_REV01",CALC_CONN_TEB0187_REV01!U471,),"---")</f>
        <v>0</v>
      </c>
      <c r="D471" s="59">
        <f>IFERROR(IF($C$4="TEB0187_REV01",CALC_CONN_TEB0187_REV01!D471,),"---")</f>
        <v>0</v>
      </c>
      <c r="E471" s="59">
        <f>IFERROR(IF($C$4="TEB0187_REV01",CALC_CONN_TEB0187_REV01!E471,),"---")</f>
        <v>0</v>
      </c>
      <c r="F471" s="59" t="str">
        <f>IFERROR(IF(VLOOKUP($D471&amp;"-"&amp;$E471,IF($C$4="TEB0187_REV01",CALC_CONN_TEB0187_REV01!$F:$I),4,0)="--","---",IF($C$4="TEB0187_REV01",CALC_CONN_TEB0187_REV01!$G471&amp; " --&gt; " &amp;CALC_CONN_TEB0187_REV01!$I471&amp; " --&gt; ")),"---")</f>
        <v>---</v>
      </c>
      <c r="G471" s="59" t="str">
        <f>IFERROR(IF(VLOOKUP($D471&amp;"-"&amp;$E471,IF($C$4="TEB0187_REV01",CALC_CONN_TEB0187_REV01!$F:$H),3,0)="--",VLOOKUP($D471&amp;"-"&amp;$E471,IF($C$4="TEB0187_REV01",CALC_CONN_TEB0187_REV01!$F:$H),2,0),VLOOKUP($D471&amp;"-"&amp;$E471,IF($C$4="TEB0187_REV01",CALC_CONN_TEB0187_REV01!$F:$H),3,0)),"---")</f>
        <v>---</v>
      </c>
      <c r="H471" s="59" t="str">
        <f>IFERROR(VLOOKUP(G471,IF($C$4="TEB0187_REV01",CALC_CONN_TEB0187_REV01!$G:$T),14,0),"---")</f>
        <v>---</v>
      </c>
      <c r="I471" s="59" t="str">
        <f>IFERROR(VLOOKUP($D471&amp;"-"&amp;$E471,IF($C$4="TEB0187_REV01",CALC_CONN_TEB0187_REV01!$F:$K,"???"),6,0),"---")</f>
        <v>---</v>
      </c>
      <c r="J471" s="61" t="str">
        <f>IFERROR(VLOOKUP($D471&amp;"-"&amp;$E471,IF($C$4="TEB0187_REV01",CALC_CONN_TEB0187_REV01!$F:$M,"???"),8,0),"---")</f>
        <v>---</v>
      </c>
      <c r="K471" s="62" t="str">
        <f>IFERROR(VLOOKUP($D471&amp;"-"&amp;$E471,IF($C$4="TEB0187_REV01",CALC_CONN_TEB0187_REV01!$F:$N),9,0),"---")</f>
        <v>---</v>
      </c>
      <c r="L471" s="59" t="str">
        <f>IFERROR(VLOOKUP(K471,B2B!$H$3:$I$2000,2,0),"---")</f>
        <v>---</v>
      </c>
      <c r="M471" s="59" t="str">
        <f>IFERROR(VLOOKUP(L471,IF($M$4="TEI0187_REV01",RAW_m_TEI0187_REV01!$AD:$AH),5,0),"---")</f>
        <v>---</v>
      </c>
      <c r="N471" s="59" t="str">
        <f>IFERROR(VLOOKUP(L471,IF($M$4="TEI0187_REV01",RAW_m_TEI0187_REV01!$AE:$AJ),6,0),"---")</f>
        <v>---</v>
      </c>
      <c r="O471" s="63" t="str">
        <f>IFERROR(VLOOKUP(L471,IF($M$4="TEI0187_REV01",RAW_m_TEI0187_REV01!$AD:$AE),2,0),"---")</f>
        <v>---</v>
      </c>
      <c r="P471" s="59" t="str">
        <f>IFERROR(VLOOKUP(O471,IF($M$4="TEI0187_REV01",RAW_m_TEI0187_REV01!$AJ:$AK),2,0),"---")</f>
        <v>---</v>
      </c>
      <c r="Q471" s="59" t="str">
        <f>IFERROR(VLOOKUP(L471,IF($M$4="TEI0187_REV01",RAW_m_TEI0187_REV01!$AD:$AF),3,0),"---")</f>
        <v>---</v>
      </c>
      <c r="R471" s="59" t="str">
        <f>IFERROR(VLOOKUP(O471,IF($M$4="TEI0187_REV01",RAW_m_TEI0187_REV01!$AE:$AG),3,0),"---")</f>
        <v>---</v>
      </c>
      <c r="S471" s="59" t="str">
        <f t="shared" si="16"/>
        <v>---</v>
      </c>
    </row>
    <row r="472" spans="2:19" ht="15" customHeight="1" x14ac:dyDescent="0.25">
      <c r="B472" s="59">
        <f t="shared" si="15"/>
        <v>467</v>
      </c>
      <c r="C472" s="60">
        <f>IFERROR(IF($C$4="TEB0187_REV01",CALC_CONN_TEB0187_REV01!U472,),"---")</f>
        <v>0</v>
      </c>
      <c r="D472" s="59">
        <f>IFERROR(IF($C$4="TEB0187_REV01",CALC_CONN_TEB0187_REV01!D472,),"---")</f>
        <v>0</v>
      </c>
      <c r="E472" s="59">
        <f>IFERROR(IF($C$4="TEB0187_REV01",CALC_CONN_TEB0187_REV01!E472,),"---")</f>
        <v>0</v>
      </c>
      <c r="F472" s="59" t="str">
        <f>IFERROR(IF(VLOOKUP($D472&amp;"-"&amp;$E472,IF($C$4="TEB0187_REV01",CALC_CONN_TEB0187_REV01!$F:$I),4,0)="--","---",IF($C$4="TEB0187_REV01",CALC_CONN_TEB0187_REV01!$G472&amp; " --&gt; " &amp;CALC_CONN_TEB0187_REV01!$I472&amp; " --&gt; ")),"---")</f>
        <v>---</v>
      </c>
      <c r="G472" s="59" t="str">
        <f>IFERROR(IF(VLOOKUP($D472&amp;"-"&amp;$E472,IF($C$4="TEB0187_REV01",CALC_CONN_TEB0187_REV01!$F:$H),3,0)="--",VLOOKUP($D472&amp;"-"&amp;$E472,IF($C$4="TEB0187_REV01",CALC_CONN_TEB0187_REV01!$F:$H),2,0),VLOOKUP($D472&amp;"-"&amp;$E472,IF($C$4="TEB0187_REV01",CALC_CONN_TEB0187_REV01!$F:$H),3,0)),"---")</f>
        <v>---</v>
      </c>
      <c r="H472" s="59" t="str">
        <f>IFERROR(VLOOKUP(G472,IF($C$4="TEB0187_REV01",CALC_CONN_TEB0187_REV01!$G:$T),14,0),"---")</f>
        <v>---</v>
      </c>
      <c r="I472" s="59" t="str">
        <f>IFERROR(VLOOKUP($D472&amp;"-"&amp;$E472,IF($C$4="TEB0187_REV01",CALC_CONN_TEB0187_REV01!$F:$K,"???"),6,0),"---")</f>
        <v>---</v>
      </c>
      <c r="J472" s="61" t="str">
        <f>IFERROR(VLOOKUP($D472&amp;"-"&amp;$E472,IF($C$4="TEB0187_REV01",CALC_CONN_TEB0187_REV01!$F:$M,"???"),8,0),"---")</f>
        <v>---</v>
      </c>
      <c r="K472" s="62" t="str">
        <f>IFERROR(VLOOKUP($D472&amp;"-"&amp;$E472,IF($C$4="TEB0187_REV01",CALC_CONN_TEB0187_REV01!$F:$N),9,0),"---")</f>
        <v>---</v>
      </c>
      <c r="L472" s="59" t="str">
        <f>IFERROR(VLOOKUP(K472,B2B!$H$3:$I$2000,2,0),"---")</f>
        <v>---</v>
      </c>
      <c r="M472" s="59" t="str">
        <f>IFERROR(VLOOKUP(L472,IF($M$4="TEI0187_REV01",RAW_m_TEI0187_REV01!$AD:$AH),5,0),"---")</f>
        <v>---</v>
      </c>
      <c r="N472" s="59" t="str">
        <f>IFERROR(VLOOKUP(L472,IF($M$4="TEI0187_REV01",RAW_m_TEI0187_REV01!$AE:$AJ),6,0),"---")</f>
        <v>---</v>
      </c>
      <c r="O472" s="63" t="str">
        <f>IFERROR(VLOOKUP(L472,IF($M$4="TEI0187_REV01",RAW_m_TEI0187_REV01!$AD:$AE),2,0),"---")</f>
        <v>---</v>
      </c>
      <c r="P472" s="59" t="str">
        <f>IFERROR(VLOOKUP(O472,IF($M$4="TEI0187_REV01",RAW_m_TEI0187_REV01!$AJ:$AK),2,0),"---")</f>
        <v>---</v>
      </c>
      <c r="Q472" s="59" t="str">
        <f>IFERROR(VLOOKUP(L472,IF($M$4="TEI0187_REV01",RAW_m_TEI0187_REV01!$AD:$AF),3,0),"---")</f>
        <v>---</v>
      </c>
      <c r="R472" s="59" t="str">
        <f>IFERROR(VLOOKUP(O472,IF($M$4="TEI0187_REV01",RAW_m_TEI0187_REV01!$AE:$AG),3,0),"---")</f>
        <v>---</v>
      </c>
      <c r="S472" s="59" t="str">
        <f t="shared" si="16"/>
        <v>---</v>
      </c>
    </row>
    <row r="473" spans="2:19" ht="15" customHeight="1" x14ac:dyDescent="0.25">
      <c r="B473" s="59">
        <f t="shared" si="15"/>
        <v>468</v>
      </c>
      <c r="C473" s="60">
        <f>IFERROR(IF($C$4="TEB0187_REV01",CALC_CONN_TEB0187_REV01!U473,),"---")</f>
        <v>0</v>
      </c>
      <c r="D473" s="59">
        <f>IFERROR(IF($C$4="TEB0187_REV01",CALC_CONN_TEB0187_REV01!D473,),"---")</f>
        <v>0</v>
      </c>
      <c r="E473" s="59">
        <f>IFERROR(IF($C$4="TEB0187_REV01",CALC_CONN_TEB0187_REV01!E473,),"---")</f>
        <v>0</v>
      </c>
      <c r="F473" s="59" t="str">
        <f>IFERROR(IF(VLOOKUP($D473&amp;"-"&amp;$E473,IF($C$4="TEB0187_REV01",CALC_CONN_TEB0187_REV01!$F:$I),4,0)="--","---",IF($C$4="TEB0187_REV01",CALC_CONN_TEB0187_REV01!$G473&amp; " --&gt; " &amp;CALC_CONN_TEB0187_REV01!$I473&amp; " --&gt; ")),"---")</f>
        <v>---</v>
      </c>
      <c r="G473" s="59" t="str">
        <f>IFERROR(IF(VLOOKUP($D473&amp;"-"&amp;$E473,IF($C$4="TEB0187_REV01",CALC_CONN_TEB0187_REV01!$F:$H),3,0)="--",VLOOKUP($D473&amp;"-"&amp;$E473,IF($C$4="TEB0187_REV01",CALC_CONN_TEB0187_REV01!$F:$H),2,0),VLOOKUP($D473&amp;"-"&amp;$E473,IF($C$4="TEB0187_REV01",CALC_CONN_TEB0187_REV01!$F:$H),3,0)),"---")</f>
        <v>---</v>
      </c>
      <c r="H473" s="59" t="str">
        <f>IFERROR(VLOOKUP(G473,IF($C$4="TEB0187_REV01",CALC_CONN_TEB0187_REV01!$G:$T),14,0),"---")</f>
        <v>---</v>
      </c>
      <c r="I473" s="59" t="str">
        <f>IFERROR(VLOOKUP($D473&amp;"-"&amp;$E473,IF($C$4="TEB0187_REV01",CALC_CONN_TEB0187_REV01!$F:$K,"???"),6,0),"---")</f>
        <v>---</v>
      </c>
      <c r="J473" s="61" t="str">
        <f>IFERROR(VLOOKUP($D473&amp;"-"&amp;$E473,IF($C$4="TEB0187_REV01",CALC_CONN_TEB0187_REV01!$F:$M,"???"),8,0),"---")</f>
        <v>---</v>
      </c>
      <c r="K473" s="62" t="str">
        <f>IFERROR(VLOOKUP($D473&amp;"-"&amp;$E473,IF($C$4="TEB0187_REV01",CALC_CONN_TEB0187_REV01!$F:$N),9,0),"---")</f>
        <v>---</v>
      </c>
      <c r="L473" s="59" t="str">
        <f>IFERROR(VLOOKUP(K473,B2B!$H$3:$I$2000,2,0),"---")</f>
        <v>---</v>
      </c>
      <c r="M473" s="59" t="str">
        <f>IFERROR(VLOOKUP(L473,IF($M$4="TEI0187_REV01",RAW_m_TEI0187_REV01!$AD:$AH),5,0),"---")</f>
        <v>---</v>
      </c>
      <c r="N473" s="59" t="str">
        <f>IFERROR(VLOOKUP(L473,IF($M$4="TEI0187_REV01",RAW_m_TEI0187_REV01!$AE:$AJ),6,0),"---")</f>
        <v>---</v>
      </c>
      <c r="O473" s="63" t="str">
        <f>IFERROR(VLOOKUP(L473,IF($M$4="TEI0187_REV01",RAW_m_TEI0187_REV01!$AD:$AE),2,0),"---")</f>
        <v>---</v>
      </c>
      <c r="P473" s="59" t="str">
        <f>IFERROR(VLOOKUP(O473,IF($M$4="TEI0187_REV01",RAW_m_TEI0187_REV01!$AJ:$AK),2,0),"---")</f>
        <v>---</v>
      </c>
      <c r="Q473" s="59" t="str">
        <f>IFERROR(VLOOKUP(L473,IF($M$4="TEI0187_REV01",RAW_m_TEI0187_REV01!$AD:$AF),3,0),"---")</f>
        <v>---</v>
      </c>
      <c r="R473" s="59" t="str">
        <f>IFERROR(VLOOKUP(O473,IF($M$4="TEI0187_REV01",RAW_m_TEI0187_REV01!$AE:$AG),3,0),"---")</f>
        <v>---</v>
      </c>
      <c r="S473" s="59" t="str">
        <f t="shared" si="16"/>
        <v>---</v>
      </c>
    </row>
    <row r="474" spans="2:19" ht="15" customHeight="1" x14ac:dyDescent="0.25">
      <c r="B474" s="59">
        <f t="shared" si="15"/>
        <v>469</v>
      </c>
      <c r="C474" s="60">
        <f>IFERROR(IF($C$4="TEB0187_REV01",CALC_CONN_TEB0187_REV01!U474,),"---")</f>
        <v>0</v>
      </c>
      <c r="D474" s="59">
        <f>IFERROR(IF($C$4="TEB0187_REV01",CALC_CONN_TEB0187_REV01!D474,),"---")</f>
        <v>0</v>
      </c>
      <c r="E474" s="59">
        <f>IFERROR(IF($C$4="TEB0187_REV01",CALC_CONN_TEB0187_REV01!E474,),"---")</f>
        <v>0</v>
      </c>
      <c r="F474" s="59" t="str">
        <f>IFERROR(IF(VLOOKUP($D474&amp;"-"&amp;$E474,IF($C$4="TEB0187_REV01",CALC_CONN_TEB0187_REV01!$F:$I),4,0)="--","---",IF($C$4="TEB0187_REV01",CALC_CONN_TEB0187_REV01!$G474&amp; " --&gt; " &amp;CALC_CONN_TEB0187_REV01!$I474&amp; " --&gt; ")),"---")</f>
        <v>---</v>
      </c>
      <c r="G474" s="59" t="str">
        <f>IFERROR(IF(VLOOKUP($D474&amp;"-"&amp;$E474,IF($C$4="TEB0187_REV01",CALC_CONN_TEB0187_REV01!$F:$H),3,0)="--",VLOOKUP($D474&amp;"-"&amp;$E474,IF($C$4="TEB0187_REV01",CALC_CONN_TEB0187_REV01!$F:$H),2,0),VLOOKUP($D474&amp;"-"&amp;$E474,IF($C$4="TEB0187_REV01",CALC_CONN_TEB0187_REV01!$F:$H),3,0)),"---")</f>
        <v>---</v>
      </c>
      <c r="H474" s="59" t="str">
        <f>IFERROR(VLOOKUP(G474,IF($C$4="TEB0187_REV01",CALC_CONN_TEB0187_REV01!$G:$T),14,0),"---")</f>
        <v>---</v>
      </c>
      <c r="I474" s="59" t="str">
        <f>IFERROR(VLOOKUP($D474&amp;"-"&amp;$E474,IF($C$4="TEB0187_REV01",CALC_CONN_TEB0187_REV01!$F:$K,"???"),6,0),"---")</f>
        <v>---</v>
      </c>
      <c r="J474" s="61" t="str">
        <f>IFERROR(VLOOKUP($D474&amp;"-"&amp;$E474,IF($C$4="TEB0187_REV01",CALC_CONN_TEB0187_REV01!$F:$M,"???"),8,0),"---")</f>
        <v>---</v>
      </c>
      <c r="K474" s="62" t="str">
        <f>IFERROR(VLOOKUP($D474&amp;"-"&amp;$E474,IF($C$4="TEB0187_REV01",CALC_CONN_TEB0187_REV01!$F:$N),9,0),"---")</f>
        <v>---</v>
      </c>
      <c r="L474" s="59" t="str">
        <f>IFERROR(VLOOKUP(K474,B2B!$H$3:$I$2000,2,0),"---")</f>
        <v>---</v>
      </c>
      <c r="M474" s="59" t="str">
        <f>IFERROR(VLOOKUP(L474,IF($M$4="TEI0187_REV01",RAW_m_TEI0187_REV01!$AD:$AH),5,0),"---")</f>
        <v>---</v>
      </c>
      <c r="N474" s="59" t="str">
        <f>IFERROR(VLOOKUP(L474,IF($M$4="TEI0187_REV01",RAW_m_TEI0187_REV01!$AE:$AJ),6,0),"---")</f>
        <v>---</v>
      </c>
      <c r="O474" s="63" t="str">
        <f>IFERROR(VLOOKUP(L474,IF($M$4="TEI0187_REV01",RAW_m_TEI0187_REV01!$AD:$AE),2,0),"---")</f>
        <v>---</v>
      </c>
      <c r="P474" s="59" t="str">
        <f>IFERROR(VLOOKUP(O474,IF($M$4="TEI0187_REV01",RAW_m_TEI0187_REV01!$AJ:$AK),2,0),"---")</f>
        <v>---</v>
      </c>
      <c r="Q474" s="59" t="str">
        <f>IFERROR(VLOOKUP(L474,IF($M$4="TEI0187_REV01",RAW_m_TEI0187_REV01!$AD:$AF),3,0),"---")</f>
        <v>---</v>
      </c>
      <c r="R474" s="59" t="str">
        <f>IFERROR(VLOOKUP(O474,IF($M$4="TEI0187_REV01",RAW_m_TEI0187_REV01!$AE:$AG),3,0),"---")</f>
        <v>---</v>
      </c>
      <c r="S474" s="59" t="str">
        <f t="shared" si="16"/>
        <v>---</v>
      </c>
    </row>
    <row r="475" spans="2:19" ht="15" customHeight="1" x14ac:dyDescent="0.25">
      <c r="B475" s="59">
        <f t="shared" si="15"/>
        <v>470</v>
      </c>
      <c r="C475" s="60">
        <f>IFERROR(IF($C$4="TEB0187_REV01",CALC_CONN_TEB0187_REV01!U475,),"---")</f>
        <v>0</v>
      </c>
      <c r="D475" s="59">
        <f>IFERROR(IF($C$4="TEB0187_REV01",CALC_CONN_TEB0187_REV01!D475,),"---")</f>
        <v>0</v>
      </c>
      <c r="E475" s="59">
        <f>IFERROR(IF($C$4="TEB0187_REV01",CALC_CONN_TEB0187_REV01!E475,),"---")</f>
        <v>0</v>
      </c>
      <c r="F475" s="59" t="str">
        <f>IFERROR(IF(VLOOKUP($D475&amp;"-"&amp;$E475,IF($C$4="TEB0187_REV01",CALC_CONN_TEB0187_REV01!$F:$I),4,0)="--","---",IF($C$4="TEB0187_REV01",CALC_CONN_TEB0187_REV01!$G475&amp; " --&gt; " &amp;CALC_CONN_TEB0187_REV01!$I475&amp; " --&gt; ")),"---")</f>
        <v>---</v>
      </c>
      <c r="G475" s="59" t="str">
        <f>IFERROR(IF(VLOOKUP($D475&amp;"-"&amp;$E475,IF($C$4="TEB0187_REV01",CALC_CONN_TEB0187_REV01!$F:$H),3,0)="--",VLOOKUP($D475&amp;"-"&amp;$E475,IF($C$4="TEB0187_REV01",CALC_CONN_TEB0187_REV01!$F:$H),2,0),VLOOKUP($D475&amp;"-"&amp;$E475,IF($C$4="TEB0187_REV01",CALC_CONN_TEB0187_REV01!$F:$H),3,0)),"---")</f>
        <v>---</v>
      </c>
      <c r="H475" s="59" t="str">
        <f>IFERROR(VLOOKUP(G475,IF($C$4="TEB0187_REV01",CALC_CONN_TEB0187_REV01!$G:$T),14,0),"---")</f>
        <v>---</v>
      </c>
      <c r="I475" s="59" t="str">
        <f>IFERROR(VLOOKUP($D475&amp;"-"&amp;$E475,IF($C$4="TEB0187_REV01",CALC_CONN_TEB0187_REV01!$F:$K,"???"),6,0),"---")</f>
        <v>---</v>
      </c>
      <c r="J475" s="61" t="str">
        <f>IFERROR(VLOOKUP($D475&amp;"-"&amp;$E475,IF($C$4="TEB0187_REV01",CALC_CONN_TEB0187_REV01!$F:$M,"???"),8,0),"---")</f>
        <v>---</v>
      </c>
      <c r="K475" s="62" t="str">
        <f>IFERROR(VLOOKUP($D475&amp;"-"&amp;$E475,IF($C$4="TEB0187_REV01",CALC_CONN_TEB0187_REV01!$F:$N),9,0),"---")</f>
        <v>---</v>
      </c>
      <c r="L475" s="59" t="str">
        <f>IFERROR(VLOOKUP(K475,B2B!$H$3:$I$2000,2,0),"---")</f>
        <v>---</v>
      </c>
      <c r="M475" s="59" t="str">
        <f>IFERROR(VLOOKUP(L475,IF($M$4="TEI0187_REV01",RAW_m_TEI0187_REV01!$AD:$AH),5,0),"---")</f>
        <v>---</v>
      </c>
      <c r="N475" s="59" t="str">
        <f>IFERROR(VLOOKUP(L475,IF($M$4="TEI0187_REV01",RAW_m_TEI0187_REV01!$AE:$AJ),6,0),"---")</f>
        <v>---</v>
      </c>
      <c r="O475" s="63" t="str">
        <f>IFERROR(VLOOKUP(L475,IF($M$4="TEI0187_REV01",RAW_m_TEI0187_REV01!$AD:$AE),2,0),"---")</f>
        <v>---</v>
      </c>
      <c r="P475" s="59" t="str">
        <f>IFERROR(VLOOKUP(O475,IF($M$4="TEI0187_REV01",RAW_m_TEI0187_REV01!$AJ:$AK),2,0),"---")</f>
        <v>---</v>
      </c>
      <c r="Q475" s="59" t="str">
        <f>IFERROR(VLOOKUP(L475,IF($M$4="TEI0187_REV01",RAW_m_TEI0187_REV01!$AD:$AF),3,0),"---")</f>
        <v>---</v>
      </c>
      <c r="R475" s="59" t="str">
        <f>IFERROR(VLOOKUP(O475,IF($M$4="TEI0187_REV01",RAW_m_TEI0187_REV01!$AE:$AG),3,0),"---")</f>
        <v>---</v>
      </c>
      <c r="S475" s="59" t="str">
        <f t="shared" si="16"/>
        <v>---</v>
      </c>
    </row>
    <row r="476" spans="2:19" ht="15" customHeight="1" x14ac:dyDescent="0.25">
      <c r="B476" s="59">
        <f t="shared" si="15"/>
        <v>471</v>
      </c>
      <c r="C476" s="60">
        <f>IFERROR(IF($C$4="TEB0187_REV01",CALC_CONN_TEB0187_REV01!U476,),"---")</f>
        <v>0</v>
      </c>
      <c r="D476" s="59">
        <f>IFERROR(IF($C$4="TEB0187_REV01",CALC_CONN_TEB0187_REV01!D476,),"---")</f>
        <v>0</v>
      </c>
      <c r="E476" s="59">
        <f>IFERROR(IF($C$4="TEB0187_REV01",CALC_CONN_TEB0187_REV01!E476,),"---")</f>
        <v>0</v>
      </c>
      <c r="F476" s="59" t="str">
        <f>IFERROR(IF(VLOOKUP($D476&amp;"-"&amp;$E476,IF($C$4="TEB0187_REV01",CALC_CONN_TEB0187_REV01!$F:$I),4,0)="--","---",IF($C$4="TEB0187_REV01",CALC_CONN_TEB0187_REV01!$G476&amp; " --&gt; " &amp;CALC_CONN_TEB0187_REV01!$I476&amp; " --&gt; ")),"---")</f>
        <v>---</v>
      </c>
      <c r="G476" s="59" t="str">
        <f>IFERROR(IF(VLOOKUP($D476&amp;"-"&amp;$E476,IF($C$4="TEB0187_REV01",CALC_CONN_TEB0187_REV01!$F:$H),3,0)="--",VLOOKUP($D476&amp;"-"&amp;$E476,IF($C$4="TEB0187_REV01",CALC_CONN_TEB0187_REV01!$F:$H),2,0),VLOOKUP($D476&amp;"-"&amp;$E476,IF($C$4="TEB0187_REV01",CALC_CONN_TEB0187_REV01!$F:$H),3,0)),"---")</f>
        <v>---</v>
      </c>
      <c r="H476" s="59" t="str">
        <f>IFERROR(VLOOKUP(G476,IF($C$4="TEB0187_REV01",CALC_CONN_TEB0187_REV01!$G:$T),14,0),"---")</f>
        <v>---</v>
      </c>
      <c r="I476" s="59" t="str">
        <f>IFERROR(VLOOKUP($D476&amp;"-"&amp;$E476,IF($C$4="TEB0187_REV01",CALC_CONN_TEB0187_REV01!$F:$K,"???"),6,0),"---")</f>
        <v>---</v>
      </c>
      <c r="J476" s="61" t="str">
        <f>IFERROR(VLOOKUP($D476&amp;"-"&amp;$E476,IF($C$4="TEB0187_REV01",CALC_CONN_TEB0187_REV01!$F:$M,"???"),8,0),"---")</f>
        <v>---</v>
      </c>
      <c r="K476" s="62" t="str">
        <f>IFERROR(VLOOKUP($D476&amp;"-"&amp;$E476,IF($C$4="TEB0187_REV01",CALC_CONN_TEB0187_REV01!$F:$N),9,0),"---")</f>
        <v>---</v>
      </c>
      <c r="L476" s="59" t="str">
        <f>IFERROR(VLOOKUP(K476,B2B!$H$3:$I$2000,2,0),"---")</f>
        <v>---</v>
      </c>
      <c r="M476" s="59" t="str">
        <f>IFERROR(VLOOKUP(L476,IF($M$4="TEI0187_REV01",RAW_m_TEI0187_REV01!$AD:$AH),5,0),"---")</f>
        <v>---</v>
      </c>
      <c r="N476" s="59" t="str">
        <f>IFERROR(VLOOKUP(L476,IF($M$4="TEI0187_REV01",RAW_m_TEI0187_REV01!$AE:$AJ),6,0),"---")</f>
        <v>---</v>
      </c>
      <c r="O476" s="63" t="str">
        <f>IFERROR(VLOOKUP(L476,IF($M$4="TEI0187_REV01",RAW_m_TEI0187_REV01!$AD:$AE),2,0),"---")</f>
        <v>---</v>
      </c>
      <c r="P476" s="59" t="str">
        <f>IFERROR(VLOOKUP(O476,IF($M$4="TEI0187_REV01",RAW_m_TEI0187_REV01!$AJ:$AK),2,0),"---")</f>
        <v>---</v>
      </c>
      <c r="Q476" s="59" t="str">
        <f>IFERROR(VLOOKUP(L476,IF($M$4="TEI0187_REV01",RAW_m_TEI0187_REV01!$AD:$AF),3,0),"---")</f>
        <v>---</v>
      </c>
      <c r="R476" s="59" t="str">
        <f>IFERROR(VLOOKUP(O476,IF($M$4="TEI0187_REV01",RAW_m_TEI0187_REV01!$AE:$AG),3,0),"---")</f>
        <v>---</v>
      </c>
      <c r="S476" s="59" t="str">
        <f t="shared" si="16"/>
        <v>---</v>
      </c>
    </row>
    <row r="477" spans="2:19" ht="15" customHeight="1" x14ac:dyDescent="0.25">
      <c r="B477" s="59">
        <f t="shared" si="15"/>
        <v>472</v>
      </c>
      <c r="C477" s="60">
        <f>IFERROR(IF($C$4="TEB0187_REV01",CALC_CONN_TEB0187_REV01!U477,),"---")</f>
        <v>0</v>
      </c>
      <c r="D477" s="59">
        <f>IFERROR(IF($C$4="TEB0187_REV01",CALC_CONN_TEB0187_REV01!D477,),"---")</f>
        <v>0</v>
      </c>
      <c r="E477" s="59">
        <f>IFERROR(IF($C$4="TEB0187_REV01",CALC_CONN_TEB0187_REV01!E477,),"---")</f>
        <v>0</v>
      </c>
      <c r="F477" s="59" t="str">
        <f>IFERROR(IF(VLOOKUP($D477&amp;"-"&amp;$E477,IF($C$4="TEB0187_REV01",CALC_CONN_TEB0187_REV01!$F:$I),4,0)="--","---",IF($C$4="TEB0187_REV01",CALC_CONN_TEB0187_REV01!$G477&amp; " --&gt; " &amp;CALC_CONN_TEB0187_REV01!$I477&amp; " --&gt; ")),"---")</f>
        <v>---</v>
      </c>
      <c r="G477" s="59" t="str">
        <f>IFERROR(IF(VLOOKUP($D477&amp;"-"&amp;$E477,IF($C$4="TEB0187_REV01",CALC_CONN_TEB0187_REV01!$F:$H),3,0)="--",VLOOKUP($D477&amp;"-"&amp;$E477,IF($C$4="TEB0187_REV01",CALC_CONN_TEB0187_REV01!$F:$H),2,0),VLOOKUP($D477&amp;"-"&amp;$E477,IF($C$4="TEB0187_REV01",CALC_CONN_TEB0187_REV01!$F:$H),3,0)),"---")</f>
        <v>---</v>
      </c>
      <c r="H477" s="59" t="str">
        <f>IFERROR(VLOOKUP(G477,IF($C$4="TEB0187_REV01",CALC_CONN_TEB0187_REV01!$G:$T),14,0),"---")</f>
        <v>---</v>
      </c>
      <c r="I477" s="59" t="str">
        <f>IFERROR(VLOOKUP($D477&amp;"-"&amp;$E477,IF($C$4="TEB0187_REV01",CALC_CONN_TEB0187_REV01!$F:$K,"???"),6,0),"---")</f>
        <v>---</v>
      </c>
      <c r="J477" s="61" t="str">
        <f>IFERROR(VLOOKUP($D477&amp;"-"&amp;$E477,IF($C$4="TEB0187_REV01",CALC_CONN_TEB0187_REV01!$F:$M,"???"),8,0),"---")</f>
        <v>---</v>
      </c>
      <c r="K477" s="62" t="str">
        <f>IFERROR(VLOOKUP($D477&amp;"-"&amp;$E477,IF($C$4="TEB0187_REV01",CALC_CONN_TEB0187_REV01!$F:$N),9,0),"---")</f>
        <v>---</v>
      </c>
      <c r="L477" s="59" t="str">
        <f>IFERROR(VLOOKUP(K477,B2B!$H$3:$I$2000,2,0),"---")</f>
        <v>---</v>
      </c>
      <c r="M477" s="59" t="str">
        <f>IFERROR(VLOOKUP(L477,IF($M$4="TEI0187_REV01",RAW_m_TEI0187_REV01!$AD:$AH),5,0),"---")</f>
        <v>---</v>
      </c>
      <c r="N477" s="59" t="str">
        <f>IFERROR(VLOOKUP(L477,IF($M$4="TEI0187_REV01",RAW_m_TEI0187_REV01!$AE:$AJ),6,0),"---")</f>
        <v>---</v>
      </c>
      <c r="O477" s="63" t="str">
        <f>IFERROR(VLOOKUP(L477,IF($M$4="TEI0187_REV01",RAW_m_TEI0187_REV01!$AD:$AE),2,0),"---")</f>
        <v>---</v>
      </c>
      <c r="P477" s="59" t="str">
        <f>IFERROR(VLOOKUP(O477,IF($M$4="TEI0187_REV01",RAW_m_TEI0187_REV01!$AJ:$AK),2,0),"---")</f>
        <v>---</v>
      </c>
      <c r="Q477" s="59" t="str">
        <f>IFERROR(VLOOKUP(L477,IF($M$4="TEI0187_REV01",RAW_m_TEI0187_REV01!$AD:$AF),3,0),"---")</f>
        <v>---</v>
      </c>
      <c r="R477" s="59" t="str">
        <f>IFERROR(VLOOKUP(O477,IF($M$4="TEI0187_REV01",RAW_m_TEI0187_REV01!$AE:$AG),3,0),"---")</f>
        <v>---</v>
      </c>
      <c r="S477" s="59" t="str">
        <f t="shared" si="16"/>
        <v>---</v>
      </c>
    </row>
    <row r="478" spans="2:19" ht="15" customHeight="1" x14ac:dyDescent="0.25">
      <c r="B478" s="59">
        <f t="shared" si="15"/>
        <v>473</v>
      </c>
      <c r="C478" s="60">
        <f>IFERROR(IF($C$4="TEB0187_REV01",CALC_CONN_TEB0187_REV01!U478,),"---")</f>
        <v>0</v>
      </c>
      <c r="D478" s="59">
        <f>IFERROR(IF($C$4="TEB0187_REV01",CALC_CONN_TEB0187_REV01!D478,),"---")</f>
        <v>0</v>
      </c>
      <c r="E478" s="59">
        <f>IFERROR(IF($C$4="TEB0187_REV01",CALC_CONN_TEB0187_REV01!E478,),"---")</f>
        <v>0</v>
      </c>
      <c r="F478" s="59" t="str">
        <f>IFERROR(IF(VLOOKUP($D478&amp;"-"&amp;$E478,IF($C$4="TEB0187_REV01",CALC_CONN_TEB0187_REV01!$F:$I),4,0)="--","---",IF($C$4="TEB0187_REV01",CALC_CONN_TEB0187_REV01!$G478&amp; " --&gt; " &amp;CALC_CONN_TEB0187_REV01!$I478&amp; " --&gt; ")),"---")</f>
        <v>---</v>
      </c>
      <c r="G478" s="59" t="str">
        <f>IFERROR(IF(VLOOKUP($D478&amp;"-"&amp;$E478,IF($C$4="TEB0187_REV01",CALC_CONN_TEB0187_REV01!$F:$H),3,0)="--",VLOOKUP($D478&amp;"-"&amp;$E478,IF($C$4="TEB0187_REV01",CALC_CONN_TEB0187_REV01!$F:$H),2,0),VLOOKUP($D478&amp;"-"&amp;$E478,IF($C$4="TEB0187_REV01",CALC_CONN_TEB0187_REV01!$F:$H),3,0)),"---")</f>
        <v>---</v>
      </c>
      <c r="H478" s="59" t="str">
        <f>IFERROR(VLOOKUP(G478,IF($C$4="TEB0187_REV01",CALC_CONN_TEB0187_REV01!$G:$T),14,0),"---")</f>
        <v>---</v>
      </c>
      <c r="I478" s="59" t="str">
        <f>IFERROR(VLOOKUP($D478&amp;"-"&amp;$E478,IF($C$4="TEB0187_REV01",CALC_CONN_TEB0187_REV01!$F:$K,"???"),6,0),"---")</f>
        <v>---</v>
      </c>
      <c r="J478" s="61" t="str">
        <f>IFERROR(VLOOKUP($D478&amp;"-"&amp;$E478,IF($C$4="TEB0187_REV01",CALC_CONN_TEB0187_REV01!$F:$M,"???"),8,0),"---")</f>
        <v>---</v>
      </c>
      <c r="K478" s="62" t="str">
        <f>IFERROR(VLOOKUP($D478&amp;"-"&amp;$E478,IF($C$4="TEB0187_REV01",CALC_CONN_TEB0187_REV01!$F:$N),9,0),"---")</f>
        <v>---</v>
      </c>
      <c r="L478" s="59" t="str">
        <f>IFERROR(VLOOKUP(K478,B2B!$H$3:$I$2000,2,0),"---")</f>
        <v>---</v>
      </c>
      <c r="M478" s="59" t="str">
        <f>IFERROR(VLOOKUP(L478,IF($M$4="TEI0187_REV01",RAW_m_TEI0187_REV01!$AD:$AH),5,0),"---")</f>
        <v>---</v>
      </c>
      <c r="N478" s="59" t="str">
        <f>IFERROR(VLOOKUP(L478,IF($M$4="TEI0187_REV01",RAW_m_TEI0187_REV01!$AE:$AJ),6,0),"---")</f>
        <v>---</v>
      </c>
      <c r="O478" s="63" t="str">
        <f>IFERROR(VLOOKUP(L478,IF($M$4="TEI0187_REV01",RAW_m_TEI0187_REV01!$AD:$AE),2,0),"---")</f>
        <v>---</v>
      </c>
      <c r="P478" s="59" t="str">
        <f>IFERROR(VLOOKUP(O478,IF($M$4="TEI0187_REV01",RAW_m_TEI0187_REV01!$AJ:$AK),2,0),"---")</f>
        <v>---</v>
      </c>
      <c r="Q478" s="59" t="str">
        <f>IFERROR(VLOOKUP(L478,IF($M$4="TEI0187_REV01",RAW_m_TEI0187_REV01!$AD:$AF),3,0),"---")</f>
        <v>---</v>
      </c>
      <c r="R478" s="59" t="str">
        <f>IFERROR(VLOOKUP(O478,IF($M$4="TEI0187_REV01",RAW_m_TEI0187_REV01!$AE:$AG),3,0),"---")</f>
        <v>---</v>
      </c>
      <c r="S478" s="59" t="str">
        <f t="shared" si="16"/>
        <v>---</v>
      </c>
    </row>
    <row r="479" spans="2:19" ht="15" customHeight="1" x14ac:dyDescent="0.25">
      <c r="B479" s="59">
        <f t="shared" si="15"/>
        <v>474</v>
      </c>
      <c r="C479" s="60">
        <f>IFERROR(IF($C$4="TEB0187_REV01",CALC_CONN_TEB0187_REV01!U479,),"---")</f>
        <v>0</v>
      </c>
      <c r="D479" s="59">
        <f>IFERROR(IF($C$4="TEB0187_REV01",CALC_CONN_TEB0187_REV01!D479,),"---")</f>
        <v>0</v>
      </c>
      <c r="E479" s="59">
        <f>IFERROR(IF($C$4="TEB0187_REV01",CALC_CONN_TEB0187_REV01!E479,),"---")</f>
        <v>0</v>
      </c>
      <c r="F479" s="59" t="str">
        <f>IFERROR(IF(VLOOKUP($D479&amp;"-"&amp;$E479,IF($C$4="TEB0187_REV01",CALC_CONN_TEB0187_REV01!$F:$I),4,0)="--","---",IF($C$4="TEB0187_REV01",CALC_CONN_TEB0187_REV01!$G479&amp; " --&gt; " &amp;CALC_CONN_TEB0187_REV01!$I479&amp; " --&gt; ")),"---")</f>
        <v>---</v>
      </c>
      <c r="G479" s="59" t="str">
        <f>IFERROR(IF(VLOOKUP($D479&amp;"-"&amp;$E479,IF($C$4="TEB0187_REV01",CALC_CONN_TEB0187_REV01!$F:$H),3,0)="--",VLOOKUP($D479&amp;"-"&amp;$E479,IF($C$4="TEB0187_REV01",CALC_CONN_TEB0187_REV01!$F:$H),2,0),VLOOKUP($D479&amp;"-"&amp;$E479,IF($C$4="TEB0187_REV01",CALC_CONN_TEB0187_REV01!$F:$H),3,0)),"---")</f>
        <v>---</v>
      </c>
      <c r="H479" s="59" t="str">
        <f>IFERROR(VLOOKUP(G479,IF($C$4="TEB0187_REV01",CALC_CONN_TEB0187_REV01!$G:$T),14,0),"---")</f>
        <v>---</v>
      </c>
      <c r="I479" s="59" t="str">
        <f>IFERROR(VLOOKUP($D479&amp;"-"&amp;$E479,IF($C$4="TEB0187_REV01",CALC_CONN_TEB0187_REV01!$F:$K,"???"),6,0),"---")</f>
        <v>---</v>
      </c>
      <c r="J479" s="61" t="str">
        <f>IFERROR(VLOOKUP($D479&amp;"-"&amp;$E479,IF($C$4="TEB0187_REV01",CALC_CONN_TEB0187_REV01!$F:$M,"???"),8,0),"---")</f>
        <v>---</v>
      </c>
      <c r="K479" s="62" t="str">
        <f>IFERROR(VLOOKUP($D479&amp;"-"&amp;$E479,IF($C$4="TEB0187_REV01",CALC_CONN_TEB0187_REV01!$F:$N),9,0),"---")</f>
        <v>---</v>
      </c>
      <c r="L479" s="59" t="str">
        <f>IFERROR(VLOOKUP(K479,B2B!$H$3:$I$2000,2,0),"---")</f>
        <v>---</v>
      </c>
      <c r="M479" s="59" t="str">
        <f>IFERROR(VLOOKUP(L479,IF($M$4="TEI0187_REV01",RAW_m_TEI0187_REV01!$AD:$AH),5,0),"---")</f>
        <v>---</v>
      </c>
      <c r="N479" s="59" t="str">
        <f>IFERROR(VLOOKUP(L479,IF($M$4="TEI0187_REV01",RAW_m_TEI0187_REV01!$AE:$AJ),6,0),"---")</f>
        <v>---</v>
      </c>
      <c r="O479" s="63" t="str">
        <f>IFERROR(VLOOKUP(L479,IF($M$4="TEI0187_REV01",RAW_m_TEI0187_REV01!$AD:$AE),2,0),"---")</f>
        <v>---</v>
      </c>
      <c r="P479" s="59" t="str">
        <f>IFERROR(VLOOKUP(O479,IF($M$4="TEI0187_REV01",RAW_m_TEI0187_REV01!$AJ:$AK),2,0),"---")</f>
        <v>---</v>
      </c>
      <c r="Q479" s="59" t="str">
        <f>IFERROR(VLOOKUP(L479,IF($M$4="TEI0187_REV01",RAW_m_TEI0187_REV01!$AD:$AF),3,0),"---")</f>
        <v>---</v>
      </c>
      <c r="R479" s="59" t="str">
        <f>IFERROR(VLOOKUP(O479,IF($M$4="TEI0187_REV01",RAW_m_TEI0187_REV01!$AE:$AG),3,0),"---")</f>
        <v>---</v>
      </c>
      <c r="S479" s="59" t="str">
        <f t="shared" si="16"/>
        <v>---</v>
      </c>
    </row>
    <row r="480" spans="2:19" ht="15" customHeight="1" x14ac:dyDescent="0.25">
      <c r="B480" s="59">
        <f t="shared" si="15"/>
        <v>475</v>
      </c>
      <c r="C480" s="60">
        <f>IFERROR(IF($C$4="TEB0187_REV01",CALC_CONN_TEB0187_REV01!U480,),"---")</f>
        <v>0</v>
      </c>
      <c r="D480" s="59">
        <f>IFERROR(IF($C$4="TEB0187_REV01",CALC_CONN_TEB0187_REV01!D480,),"---")</f>
        <v>0</v>
      </c>
      <c r="E480" s="59">
        <f>IFERROR(IF($C$4="TEB0187_REV01",CALC_CONN_TEB0187_REV01!E480,),"---")</f>
        <v>0</v>
      </c>
      <c r="F480" s="59" t="str">
        <f>IFERROR(IF(VLOOKUP($D480&amp;"-"&amp;$E480,IF($C$4="TEB0187_REV01",CALC_CONN_TEB0187_REV01!$F:$I),4,0)="--","---",IF($C$4="TEB0187_REV01",CALC_CONN_TEB0187_REV01!$G480&amp; " --&gt; " &amp;CALC_CONN_TEB0187_REV01!$I480&amp; " --&gt; ")),"---")</f>
        <v>---</v>
      </c>
      <c r="G480" s="59" t="str">
        <f>IFERROR(IF(VLOOKUP($D480&amp;"-"&amp;$E480,IF($C$4="TEB0187_REV01",CALC_CONN_TEB0187_REV01!$F:$H),3,0)="--",VLOOKUP($D480&amp;"-"&amp;$E480,IF($C$4="TEB0187_REV01",CALC_CONN_TEB0187_REV01!$F:$H),2,0),VLOOKUP($D480&amp;"-"&amp;$E480,IF($C$4="TEB0187_REV01",CALC_CONN_TEB0187_REV01!$F:$H),3,0)),"---")</f>
        <v>---</v>
      </c>
      <c r="H480" s="59" t="str">
        <f>IFERROR(VLOOKUP(G480,IF($C$4="TEB0187_REV01",CALC_CONN_TEB0187_REV01!$G:$T),14,0),"---")</f>
        <v>---</v>
      </c>
      <c r="I480" s="59" t="str">
        <f>IFERROR(VLOOKUP($D480&amp;"-"&amp;$E480,IF($C$4="TEB0187_REV01",CALC_CONN_TEB0187_REV01!$F:$K,"???"),6,0),"---")</f>
        <v>---</v>
      </c>
      <c r="J480" s="61" t="str">
        <f>IFERROR(VLOOKUP($D480&amp;"-"&amp;$E480,IF($C$4="TEB0187_REV01",CALC_CONN_TEB0187_REV01!$F:$M,"???"),8,0),"---")</f>
        <v>---</v>
      </c>
      <c r="K480" s="62" t="str">
        <f>IFERROR(VLOOKUP($D480&amp;"-"&amp;$E480,IF($C$4="TEB0187_REV01",CALC_CONN_TEB0187_REV01!$F:$N),9,0),"---")</f>
        <v>---</v>
      </c>
      <c r="L480" s="59" t="str">
        <f>IFERROR(VLOOKUP(K480,B2B!$H$3:$I$2000,2,0),"---")</f>
        <v>---</v>
      </c>
      <c r="M480" s="59" t="str">
        <f>IFERROR(VLOOKUP(L480,IF($M$4="TEI0187_REV01",RAW_m_TEI0187_REV01!$AD:$AH),5,0),"---")</f>
        <v>---</v>
      </c>
      <c r="N480" s="59" t="str">
        <f>IFERROR(VLOOKUP(L480,IF($M$4="TEI0187_REV01",RAW_m_TEI0187_REV01!$AE:$AJ),6,0),"---")</f>
        <v>---</v>
      </c>
      <c r="O480" s="63" t="str">
        <f>IFERROR(VLOOKUP(L480,IF($M$4="TEI0187_REV01",RAW_m_TEI0187_REV01!$AD:$AE),2,0),"---")</f>
        <v>---</v>
      </c>
      <c r="P480" s="59" t="str">
        <f>IFERROR(VLOOKUP(O480,IF($M$4="TEI0187_REV01",RAW_m_TEI0187_REV01!$AJ:$AK),2,0),"---")</f>
        <v>---</v>
      </c>
      <c r="Q480" s="59" t="str">
        <f>IFERROR(VLOOKUP(L480,IF($M$4="TEI0187_REV01",RAW_m_TEI0187_REV01!$AD:$AF),3,0),"---")</f>
        <v>---</v>
      </c>
      <c r="R480" s="59" t="str">
        <f>IFERROR(VLOOKUP(O480,IF($M$4="TEI0187_REV01",RAW_m_TEI0187_REV01!$AE:$AG),3,0),"---")</f>
        <v>---</v>
      </c>
      <c r="S480" s="59" t="str">
        <f t="shared" si="16"/>
        <v>---</v>
      </c>
    </row>
    <row r="481" spans="2:19" ht="15" customHeight="1" x14ac:dyDescent="0.25">
      <c r="B481" s="59">
        <f t="shared" si="15"/>
        <v>476</v>
      </c>
      <c r="C481" s="60">
        <f>IFERROR(IF($C$4="TEB0187_REV01",CALC_CONN_TEB0187_REV01!U481,),"---")</f>
        <v>0</v>
      </c>
      <c r="D481" s="59">
        <f>IFERROR(IF($C$4="TEB0187_REV01",CALC_CONN_TEB0187_REV01!D481,),"---")</f>
        <v>0</v>
      </c>
      <c r="E481" s="59">
        <f>IFERROR(IF($C$4="TEB0187_REV01",CALC_CONN_TEB0187_REV01!E481,),"---")</f>
        <v>0</v>
      </c>
      <c r="F481" s="59" t="str">
        <f>IFERROR(IF(VLOOKUP($D481&amp;"-"&amp;$E481,IF($C$4="TEB0187_REV01",CALC_CONN_TEB0187_REV01!$F:$I),4,0)="--","---",IF($C$4="TEB0187_REV01",CALC_CONN_TEB0187_REV01!$G481&amp; " --&gt; " &amp;CALC_CONN_TEB0187_REV01!$I481&amp; " --&gt; ")),"---")</f>
        <v>---</v>
      </c>
      <c r="G481" s="59" t="str">
        <f>IFERROR(IF(VLOOKUP($D481&amp;"-"&amp;$E481,IF($C$4="TEB0187_REV01",CALC_CONN_TEB0187_REV01!$F:$H),3,0)="--",VLOOKUP($D481&amp;"-"&amp;$E481,IF($C$4="TEB0187_REV01",CALC_CONN_TEB0187_REV01!$F:$H),2,0),VLOOKUP($D481&amp;"-"&amp;$E481,IF($C$4="TEB0187_REV01",CALC_CONN_TEB0187_REV01!$F:$H),3,0)),"---")</f>
        <v>---</v>
      </c>
      <c r="H481" s="59" t="str">
        <f>IFERROR(VLOOKUP(G481,IF($C$4="TEB0187_REV01",CALC_CONN_TEB0187_REV01!$G:$T),14,0),"---")</f>
        <v>---</v>
      </c>
      <c r="I481" s="59" t="str">
        <f>IFERROR(VLOOKUP($D481&amp;"-"&amp;$E481,IF($C$4="TEB0187_REV01",CALC_CONN_TEB0187_REV01!$F:$K,"???"),6,0),"---")</f>
        <v>---</v>
      </c>
      <c r="J481" s="61" t="str">
        <f>IFERROR(VLOOKUP($D481&amp;"-"&amp;$E481,IF($C$4="TEB0187_REV01",CALC_CONN_TEB0187_REV01!$F:$M,"???"),8,0),"---")</f>
        <v>---</v>
      </c>
      <c r="K481" s="62" t="str">
        <f>IFERROR(VLOOKUP($D481&amp;"-"&amp;$E481,IF($C$4="TEB0187_REV01",CALC_CONN_TEB0187_REV01!$F:$N),9,0),"---")</f>
        <v>---</v>
      </c>
      <c r="L481" s="59" t="str">
        <f>IFERROR(VLOOKUP(K481,B2B!$H$3:$I$2000,2,0),"---")</f>
        <v>---</v>
      </c>
      <c r="M481" s="59" t="str">
        <f>IFERROR(VLOOKUP(L481,IF($M$4="TEI0187_REV01",RAW_m_TEI0187_REV01!$AD:$AH),5,0),"---")</f>
        <v>---</v>
      </c>
      <c r="N481" s="59" t="str">
        <f>IFERROR(VLOOKUP(L481,IF($M$4="TEI0187_REV01",RAW_m_TEI0187_REV01!$AE:$AJ),6,0),"---")</f>
        <v>---</v>
      </c>
      <c r="O481" s="63" t="str">
        <f>IFERROR(VLOOKUP(L481,IF($M$4="TEI0187_REV01",RAW_m_TEI0187_REV01!$AD:$AE),2,0),"---")</f>
        <v>---</v>
      </c>
      <c r="P481" s="59" t="str">
        <f>IFERROR(VLOOKUP(O481,IF($M$4="TEI0187_REV01",RAW_m_TEI0187_REV01!$AJ:$AK),2,0),"---")</f>
        <v>---</v>
      </c>
      <c r="Q481" s="59" t="str">
        <f>IFERROR(VLOOKUP(L481,IF($M$4="TEI0187_REV01",RAW_m_TEI0187_REV01!$AD:$AF),3,0),"---")</f>
        <v>---</v>
      </c>
      <c r="R481" s="59" t="str">
        <f>IFERROR(VLOOKUP(O481,IF($M$4="TEI0187_REV01",RAW_m_TEI0187_REV01!$AE:$AG),3,0),"---")</f>
        <v>---</v>
      </c>
      <c r="S481" s="59" t="str">
        <f t="shared" si="16"/>
        <v>---</v>
      </c>
    </row>
    <row r="482" spans="2:19" ht="15" customHeight="1" x14ac:dyDescent="0.25">
      <c r="B482" s="59">
        <f t="shared" si="15"/>
        <v>477</v>
      </c>
      <c r="C482" s="60">
        <f>IFERROR(IF($C$4="TEB0187_REV01",CALC_CONN_TEB0187_REV01!U482,),"---")</f>
        <v>0</v>
      </c>
      <c r="D482" s="59">
        <f>IFERROR(IF($C$4="TEB0187_REV01",CALC_CONN_TEB0187_REV01!D482,),"---")</f>
        <v>0</v>
      </c>
      <c r="E482" s="59">
        <f>IFERROR(IF($C$4="TEB0187_REV01",CALC_CONN_TEB0187_REV01!E482,),"---")</f>
        <v>0</v>
      </c>
      <c r="F482" s="59" t="str">
        <f>IFERROR(IF(VLOOKUP($D482&amp;"-"&amp;$E482,IF($C$4="TEB0187_REV01",CALC_CONN_TEB0187_REV01!$F:$I),4,0)="--","---",IF($C$4="TEB0187_REV01",CALC_CONN_TEB0187_REV01!$G482&amp; " --&gt; " &amp;CALC_CONN_TEB0187_REV01!$I482&amp; " --&gt; ")),"---")</f>
        <v>---</v>
      </c>
      <c r="G482" s="59" t="str">
        <f>IFERROR(IF(VLOOKUP($D482&amp;"-"&amp;$E482,IF($C$4="TEB0187_REV01",CALC_CONN_TEB0187_REV01!$F:$H),3,0)="--",VLOOKUP($D482&amp;"-"&amp;$E482,IF($C$4="TEB0187_REV01",CALC_CONN_TEB0187_REV01!$F:$H),2,0),VLOOKUP($D482&amp;"-"&amp;$E482,IF($C$4="TEB0187_REV01",CALC_CONN_TEB0187_REV01!$F:$H),3,0)),"---")</f>
        <v>---</v>
      </c>
      <c r="H482" s="59" t="str">
        <f>IFERROR(VLOOKUP(G482,IF($C$4="TEB0187_REV01",CALC_CONN_TEB0187_REV01!$G:$T),14,0),"---")</f>
        <v>---</v>
      </c>
      <c r="I482" s="59" t="str">
        <f>IFERROR(VLOOKUP($D482&amp;"-"&amp;$E482,IF($C$4="TEB0187_REV01",CALC_CONN_TEB0187_REV01!$F:$K,"???"),6,0),"---")</f>
        <v>---</v>
      </c>
      <c r="J482" s="61" t="str">
        <f>IFERROR(VLOOKUP($D482&amp;"-"&amp;$E482,IF($C$4="TEB0187_REV01",CALC_CONN_TEB0187_REV01!$F:$M,"???"),8,0),"---")</f>
        <v>---</v>
      </c>
      <c r="K482" s="62" t="str">
        <f>IFERROR(VLOOKUP($D482&amp;"-"&amp;$E482,IF($C$4="TEB0187_REV01",CALC_CONN_TEB0187_REV01!$F:$N),9,0),"---")</f>
        <v>---</v>
      </c>
      <c r="L482" s="59" t="str">
        <f>IFERROR(VLOOKUP(K482,B2B!$H$3:$I$2000,2,0),"---")</f>
        <v>---</v>
      </c>
      <c r="M482" s="59" t="str">
        <f>IFERROR(VLOOKUP(L482,IF($M$4="TEI0187_REV01",RAW_m_TEI0187_REV01!$AD:$AH),5,0),"---")</f>
        <v>---</v>
      </c>
      <c r="N482" s="59" t="str">
        <f>IFERROR(VLOOKUP(L482,IF($M$4="TEI0187_REV01",RAW_m_TEI0187_REV01!$AE:$AJ),6,0),"---")</f>
        <v>---</v>
      </c>
      <c r="O482" s="63" t="str">
        <f>IFERROR(VLOOKUP(L482,IF($M$4="TEI0187_REV01",RAW_m_TEI0187_REV01!$AD:$AE),2,0),"---")</f>
        <v>---</v>
      </c>
      <c r="P482" s="59" t="str">
        <f>IFERROR(VLOOKUP(O482,IF($M$4="TEI0187_REV01",RAW_m_TEI0187_REV01!$AJ:$AK),2,0),"---")</f>
        <v>---</v>
      </c>
      <c r="Q482" s="59" t="str">
        <f>IFERROR(VLOOKUP(L482,IF($M$4="TEI0187_REV01",RAW_m_TEI0187_REV01!$AD:$AF),3,0),"---")</f>
        <v>---</v>
      </c>
      <c r="R482" s="59" t="str">
        <f>IFERROR(VLOOKUP(O482,IF($M$4="TEI0187_REV01",RAW_m_TEI0187_REV01!$AE:$AG),3,0),"---")</f>
        <v>---</v>
      </c>
      <c r="S482" s="59" t="str">
        <f t="shared" si="16"/>
        <v>---</v>
      </c>
    </row>
    <row r="483" spans="2:19" ht="15" customHeight="1" x14ac:dyDescent="0.25">
      <c r="B483" s="59">
        <f t="shared" si="15"/>
        <v>478</v>
      </c>
      <c r="C483" s="60">
        <f>IFERROR(IF($C$4="TEB0187_REV01",CALC_CONN_TEB0187_REV01!U483,),"---")</f>
        <v>0</v>
      </c>
      <c r="D483" s="59">
        <f>IFERROR(IF($C$4="TEB0187_REV01",CALC_CONN_TEB0187_REV01!D483,),"---")</f>
        <v>0</v>
      </c>
      <c r="E483" s="59">
        <f>IFERROR(IF($C$4="TEB0187_REV01",CALC_CONN_TEB0187_REV01!E483,),"---")</f>
        <v>0</v>
      </c>
      <c r="F483" s="59" t="str">
        <f>IFERROR(IF(VLOOKUP($D483&amp;"-"&amp;$E483,IF($C$4="TEB0187_REV01",CALC_CONN_TEB0187_REV01!$F:$I),4,0)="--","---",IF($C$4="TEB0187_REV01",CALC_CONN_TEB0187_REV01!$G483&amp; " --&gt; " &amp;CALC_CONN_TEB0187_REV01!$I483&amp; " --&gt; ")),"---")</f>
        <v>---</v>
      </c>
      <c r="G483" s="59" t="str">
        <f>IFERROR(IF(VLOOKUP($D483&amp;"-"&amp;$E483,IF($C$4="TEB0187_REV01",CALC_CONN_TEB0187_REV01!$F:$H),3,0)="--",VLOOKUP($D483&amp;"-"&amp;$E483,IF($C$4="TEB0187_REV01",CALC_CONN_TEB0187_REV01!$F:$H),2,0),VLOOKUP($D483&amp;"-"&amp;$E483,IF($C$4="TEB0187_REV01",CALC_CONN_TEB0187_REV01!$F:$H),3,0)),"---")</f>
        <v>---</v>
      </c>
      <c r="H483" s="59" t="str">
        <f>IFERROR(VLOOKUP(G483,IF($C$4="TEB0187_REV01",CALC_CONN_TEB0187_REV01!$G:$T),14,0),"---")</f>
        <v>---</v>
      </c>
      <c r="I483" s="59" t="str">
        <f>IFERROR(VLOOKUP($D483&amp;"-"&amp;$E483,IF($C$4="TEB0187_REV01",CALC_CONN_TEB0187_REV01!$F:$K,"???"),6,0),"---")</f>
        <v>---</v>
      </c>
      <c r="J483" s="61" t="str">
        <f>IFERROR(VLOOKUP($D483&amp;"-"&amp;$E483,IF($C$4="TEB0187_REV01",CALC_CONN_TEB0187_REV01!$F:$M,"???"),8,0),"---")</f>
        <v>---</v>
      </c>
      <c r="K483" s="62" t="str">
        <f>IFERROR(VLOOKUP($D483&amp;"-"&amp;$E483,IF($C$4="TEB0187_REV01",CALC_CONN_TEB0187_REV01!$F:$N),9,0),"---")</f>
        <v>---</v>
      </c>
      <c r="L483" s="59" t="str">
        <f>IFERROR(VLOOKUP(K483,B2B!$H$3:$I$2000,2,0),"---")</f>
        <v>---</v>
      </c>
      <c r="M483" s="59" t="str">
        <f>IFERROR(VLOOKUP(L483,IF($M$4="TEI0187_REV01",RAW_m_TEI0187_REV01!$AD:$AH),5,0),"---")</f>
        <v>---</v>
      </c>
      <c r="N483" s="59" t="str">
        <f>IFERROR(VLOOKUP(L483,IF($M$4="TEI0187_REV01",RAW_m_TEI0187_REV01!$AE:$AJ),6,0),"---")</f>
        <v>---</v>
      </c>
      <c r="O483" s="63" t="str">
        <f>IFERROR(VLOOKUP(L483,IF($M$4="TEI0187_REV01",RAW_m_TEI0187_REV01!$AD:$AE),2,0),"---")</f>
        <v>---</v>
      </c>
      <c r="P483" s="59" t="str">
        <f>IFERROR(VLOOKUP(O483,IF($M$4="TEI0187_REV01",RAW_m_TEI0187_REV01!$AJ:$AK),2,0),"---")</f>
        <v>---</v>
      </c>
      <c r="Q483" s="59" t="str">
        <f>IFERROR(VLOOKUP(L483,IF($M$4="TEI0187_REV01",RAW_m_TEI0187_REV01!$AD:$AF),3,0),"---")</f>
        <v>---</v>
      </c>
      <c r="R483" s="59" t="str">
        <f>IFERROR(VLOOKUP(O483,IF($M$4="TEI0187_REV01",RAW_m_TEI0187_REV01!$AE:$AG),3,0),"---")</f>
        <v>---</v>
      </c>
      <c r="S483" s="59" t="str">
        <f t="shared" si="16"/>
        <v>---</v>
      </c>
    </row>
    <row r="484" spans="2:19" ht="15" customHeight="1" x14ac:dyDescent="0.25">
      <c r="B484" s="59">
        <f t="shared" si="15"/>
        <v>479</v>
      </c>
      <c r="C484" s="60">
        <f>IFERROR(IF($C$4="TEB0187_REV01",CALC_CONN_TEB0187_REV01!U484,),"---")</f>
        <v>0</v>
      </c>
      <c r="D484" s="59">
        <f>IFERROR(IF($C$4="TEB0187_REV01",CALC_CONN_TEB0187_REV01!D484,),"---")</f>
        <v>0</v>
      </c>
      <c r="E484" s="59">
        <f>IFERROR(IF($C$4="TEB0187_REV01",CALC_CONN_TEB0187_REV01!E484,),"---")</f>
        <v>0</v>
      </c>
      <c r="F484" s="59" t="str">
        <f>IFERROR(IF(VLOOKUP($D484&amp;"-"&amp;$E484,IF($C$4="TEB0187_REV01",CALC_CONN_TEB0187_REV01!$F:$I),4,0)="--","---",IF($C$4="TEB0187_REV01",CALC_CONN_TEB0187_REV01!$G484&amp; " --&gt; " &amp;CALC_CONN_TEB0187_REV01!$I484&amp; " --&gt; ")),"---")</f>
        <v>---</v>
      </c>
      <c r="G484" s="59" t="str">
        <f>IFERROR(IF(VLOOKUP($D484&amp;"-"&amp;$E484,IF($C$4="TEB0187_REV01",CALC_CONN_TEB0187_REV01!$F:$H),3,0)="--",VLOOKUP($D484&amp;"-"&amp;$E484,IF($C$4="TEB0187_REV01",CALC_CONN_TEB0187_REV01!$F:$H),2,0),VLOOKUP($D484&amp;"-"&amp;$E484,IF($C$4="TEB0187_REV01",CALC_CONN_TEB0187_REV01!$F:$H),3,0)),"---")</f>
        <v>---</v>
      </c>
      <c r="H484" s="59" t="str">
        <f>IFERROR(VLOOKUP(G484,IF($C$4="TEB0187_REV01",CALC_CONN_TEB0187_REV01!$G:$T),14,0),"---")</f>
        <v>---</v>
      </c>
      <c r="I484" s="59" t="str">
        <f>IFERROR(VLOOKUP($D484&amp;"-"&amp;$E484,IF($C$4="TEB0187_REV01",CALC_CONN_TEB0187_REV01!$F:$K,"???"),6,0),"---")</f>
        <v>---</v>
      </c>
      <c r="J484" s="61" t="str">
        <f>IFERROR(VLOOKUP($D484&amp;"-"&amp;$E484,IF($C$4="TEB0187_REV01",CALC_CONN_TEB0187_REV01!$F:$M,"???"),8,0),"---")</f>
        <v>---</v>
      </c>
      <c r="K484" s="62" t="str">
        <f>IFERROR(VLOOKUP($D484&amp;"-"&amp;$E484,IF($C$4="TEB0187_REV01",CALC_CONN_TEB0187_REV01!$F:$N),9,0),"---")</f>
        <v>---</v>
      </c>
      <c r="L484" s="59" t="str">
        <f>IFERROR(VLOOKUP(K484,B2B!$H$3:$I$2000,2,0),"---")</f>
        <v>---</v>
      </c>
      <c r="M484" s="59" t="str">
        <f>IFERROR(VLOOKUP(L484,IF($M$4="TEI0187_REV01",RAW_m_TEI0187_REV01!$AD:$AH),5,0),"---")</f>
        <v>---</v>
      </c>
      <c r="N484" s="59" t="str">
        <f>IFERROR(VLOOKUP(L484,IF($M$4="TEI0187_REV01",RAW_m_TEI0187_REV01!$AE:$AJ),6,0),"---")</f>
        <v>---</v>
      </c>
      <c r="O484" s="63" t="str">
        <f>IFERROR(VLOOKUP(L484,IF($M$4="TEI0187_REV01",RAW_m_TEI0187_REV01!$AD:$AE),2,0),"---")</f>
        <v>---</v>
      </c>
      <c r="P484" s="59" t="str">
        <f>IFERROR(VLOOKUP(O484,IF($M$4="TEI0187_REV01",RAW_m_TEI0187_REV01!$AJ:$AK),2,0),"---")</f>
        <v>---</v>
      </c>
      <c r="Q484" s="59" t="str">
        <f>IFERROR(VLOOKUP(L484,IF($M$4="TEI0187_REV01",RAW_m_TEI0187_REV01!$AD:$AF),3,0),"---")</f>
        <v>---</v>
      </c>
      <c r="R484" s="59" t="str">
        <f>IFERROR(VLOOKUP(O484,IF($M$4="TEI0187_REV01",RAW_m_TEI0187_REV01!$AE:$AG),3,0),"---")</f>
        <v>---</v>
      </c>
      <c r="S484" s="59" t="str">
        <f t="shared" si="16"/>
        <v>---</v>
      </c>
    </row>
    <row r="485" spans="2:19" ht="15" customHeight="1" x14ac:dyDescent="0.25">
      <c r="B485" s="59">
        <f t="shared" si="15"/>
        <v>480</v>
      </c>
      <c r="C485" s="60">
        <f>IFERROR(IF($C$4="TEB0187_REV01",CALC_CONN_TEB0187_REV01!U485,),"---")</f>
        <v>0</v>
      </c>
      <c r="D485" s="59">
        <f>IFERROR(IF($C$4="TEB0187_REV01",CALC_CONN_TEB0187_REV01!D485,),"---")</f>
        <v>0</v>
      </c>
      <c r="E485" s="59">
        <f>IFERROR(IF($C$4="TEB0187_REV01",CALC_CONN_TEB0187_REV01!E485,),"---")</f>
        <v>0</v>
      </c>
      <c r="F485" s="59" t="str">
        <f>IFERROR(IF(VLOOKUP($D485&amp;"-"&amp;$E485,IF($C$4="TEB0187_REV01",CALC_CONN_TEB0187_REV01!$F:$I),4,0)="--","---",IF($C$4="TEB0187_REV01",CALC_CONN_TEB0187_REV01!$G485&amp; " --&gt; " &amp;CALC_CONN_TEB0187_REV01!$I485&amp; " --&gt; ")),"---")</f>
        <v>---</v>
      </c>
      <c r="G485" s="59" t="str">
        <f>IFERROR(IF(VLOOKUP($D485&amp;"-"&amp;$E485,IF($C$4="TEB0187_REV01",CALC_CONN_TEB0187_REV01!$F:$H),3,0)="--",VLOOKUP($D485&amp;"-"&amp;$E485,IF($C$4="TEB0187_REV01",CALC_CONN_TEB0187_REV01!$F:$H),2,0),VLOOKUP($D485&amp;"-"&amp;$E485,IF($C$4="TEB0187_REV01",CALC_CONN_TEB0187_REV01!$F:$H),3,0)),"---")</f>
        <v>---</v>
      </c>
      <c r="H485" s="59" t="str">
        <f>IFERROR(VLOOKUP(G485,IF($C$4="TEB0187_REV01",CALC_CONN_TEB0187_REV01!$G:$T),14,0),"---")</f>
        <v>---</v>
      </c>
      <c r="I485" s="59" t="str">
        <f>IFERROR(VLOOKUP($D485&amp;"-"&amp;$E485,IF($C$4="TEB0187_REV01",CALC_CONN_TEB0187_REV01!$F:$K,"???"),6,0),"---")</f>
        <v>---</v>
      </c>
      <c r="J485" s="61" t="str">
        <f>IFERROR(VLOOKUP($D485&amp;"-"&amp;$E485,IF($C$4="TEB0187_REV01",CALC_CONN_TEB0187_REV01!$F:$M,"???"),8,0),"---")</f>
        <v>---</v>
      </c>
      <c r="K485" s="62" t="str">
        <f>IFERROR(VLOOKUP($D485&amp;"-"&amp;$E485,IF($C$4="TEB0187_REV01",CALC_CONN_TEB0187_REV01!$F:$N),9,0),"---")</f>
        <v>---</v>
      </c>
      <c r="L485" s="59" t="str">
        <f>IFERROR(VLOOKUP(K485,B2B!$H$3:$I$2000,2,0),"---")</f>
        <v>---</v>
      </c>
      <c r="M485" s="59" t="str">
        <f>IFERROR(VLOOKUP(L485,IF($M$4="TEI0187_REV01",RAW_m_TEI0187_REV01!$AD:$AH),5,0),"---")</f>
        <v>---</v>
      </c>
      <c r="N485" s="59" t="str">
        <f>IFERROR(VLOOKUP(L485,IF($M$4="TEI0187_REV01",RAW_m_TEI0187_REV01!$AE:$AJ),6,0),"---")</f>
        <v>---</v>
      </c>
      <c r="O485" s="63" t="str">
        <f>IFERROR(VLOOKUP(L485,IF($M$4="TEI0187_REV01",RAW_m_TEI0187_REV01!$AD:$AE),2,0),"---")</f>
        <v>---</v>
      </c>
      <c r="P485" s="59" t="str">
        <f>IFERROR(VLOOKUP(O485,IF($M$4="TEI0187_REV01",RAW_m_TEI0187_REV01!$AJ:$AK),2,0),"---")</f>
        <v>---</v>
      </c>
      <c r="Q485" s="59" t="str">
        <f>IFERROR(VLOOKUP(L485,IF($M$4="TEI0187_REV01",RAW_m_TEI0187_REV01!$AD:$AF),3,0),"---")</f>
        <v>---</v>
      </c>
      <c r="R485" s="59" t="str">
        <f>IFERROR(VLOOKUP(O485,IF($M$4="TEI0187_REV01",RAW_m_TEI0187_REV01!$AE:$AG),3,0),"---")</f>
        <v>---</v>
      </c>
      <c r="S485" s="59" t="str">
        <f t="shared" si="16"/>
        <v>---</v>
      </c>
    </row>
    <row r="486" spans="2:19" ht="15" customHeight="1" x14ac:dyDescent="0.25">
      <c r="B486" s="59">
        <f t="shared" si="15"/>
        <v>481</v>
      </c>
      <c r="C486" s="60">
        <f>IFERROR(IF($C$4="TEB0187_REV01",CALC_CONN_TEB0187_REV01!U486,),"---")</f>
        <v>0</v>
      </c>
      <c r="D486" s="59">
        <f>IFERROR(IF($C$4="TEB0187_REV01",CALC_CONN_TEB0187_REV01!D486,),"---")</f>
        <v>0</v>
      </c>
      <c r="E486" s="59">
        <f>IFERROR(IF($C$4="TEB0187_REV01",CALC_CONN_TEB0187_REV01!E486,),"---")</f>
        <v>0</v>
      </c>
      <c r="F486" s="59" t="str">
        <f>IFERROR(IF(VLOOKUP($D486&amp;"-"&amp;$E486,IF($C$4="TEB0187_REV01",CALC_CONN_TEB0187_REV01!$F:$I),4,0)="--","---",IF($C$4="TEB0187_REV01",CALC_CONN_TEB0187_REV01!$G486&amp; " --&gt; " &amp;CALC_CONN_TEB0187_REV01!$I486&amp; " --&gt; ")),"---")</f>
        <v>---</v>
      </c>
      <c r="G486" s="59" t="str">
        <f>IFERROR(IF(VLOOKUP($D486&amp;"-"&amp;$E486,IF($C$4="TEB0187_REV01",CALC_CONN_TEB0187_REV01!$F:$H),3,0)="--",VLOOKUP($D486&amp;"-"&amp;$E486,IF($C$4="TEB0187_REV01",CALC_CONN_TEB0187_REV01!$F:$H),2,0),VLOOKUP($D486&amp;"-"&amp;$E486,IF($C$4="TEB0187_REV01",CALC_CONN_TEB0187_REV01!$F:$H),3,0)),"---")</f>
        <v>---</v>
      </c>
      <c r="H486" s="59" t="str">
        <f>IFERROR(VLOOKUP(G486,IF($C$4="TEB0187_REV01",CALC_CONN_TEB0187_REV01!$G:$T),14,0),"---")</f>
        <v>---</v>
      </c>
      <c r="I486" s="59" t="str">
        <f>IFERROR(VLOOKUP($D486&amp;"-"&amp;$E486,IF($C$4="TEB0187_REV01",CALC_CONN_TEB0187_REV01!$F:$K,"???"),6,0),"---")</f>
        <v>---</v>
      </c>
      <c r="J486" s="61" t="str">
        <f>IFERROR(VLOOKUP($D486&amp;"-"&amp;$E486,IF($C$4="TEB0187_REV01",CALC_CONN_TEB0187_REV01!$F:$M,"???"),8,0),"---")</f>
        <v>---</v>
      </c>
      <c r="K486" s="62" t="str">
        <f>IFERROR(VLOOKUP($D486&amp;"-"&amp;$E486,IF($C$4="TEB0187_REV01",CALC_CONN_TEB0187_REV01!$F:$N),9,0),"---")</f>
        <v>---</v>
      </c>
      <c r="L486" s="59" t="str">
        <f>IFERROR(VLOOKUP(K486,B2B!$H$3:$I$2000,2,0),"---")</f>
        <v>---</v>
      </c>
      <c r="M486" s="59" t="str">
        <f>IFERROR(VLOOKUP(L486,IF($M$4="TEI0187_REV01",RAW_m_TEI0187_REV01!$AD:$AH),5,0),"---")</f>
        <v>---</v>
      </c>
      <c r="N486" s="59" t="str">
        <f>IFERROR(VLOOKUP(L486,IF($M$4="TEI0187_REV01",RAW_m_TEI0187_REV01!$AE:$AJ),6,0),"---")</f>
        <v>---</v>
      </c>
      <c r="O486" s="63" t="str">
        <f>IFERROR(VLOOKUP(L486,IF($M$4="TEI0187_REV01",RAW_m_TEI0187_REV01!$AD:$AE),2,0),"---")</f>
        <v>---</v>
      </c>
      <c r="P486" s="59" t="str">
        <f>IFERROR(VLOOKUP(O486,IF($M$4="TEI0187_REV01",RAW_m_TEI0187_REV01!$AJ:$AK),2,0),"---")</f>
        <v>---</v>
      </c>
      <c r="Q486" s="59" t="str">
        <f>IFERROR(VLOOKUP(L486,IF($M$4="TEI0187_REV01",RAW_m_TEI0187_REV01!$AD:$AF),3,0),"---")</f>
        <v>---</v>
      </c>
      <c r="R486" s="59" t="str">
        <f>IFERROR(VLOOKUP(O486,IF($M$4="TEI0187_REV01",RAW_m_TEI0187_REV01!$AE:$AG),3,0),"---")</f>
        <v>---</v>
      </c>
      <c r="S486" s="59" t="str">
        <f t="shared" si="16"/>
        <v>---</v>
      </c>
    </row>
    <row r="487" spans="2:19" ht="15" customHeight="1" x14ac:dyDescent="0.25">
      <c r="B487" s="59">
        <f t="shared" si="15"/>
        <v>482</v>
      </c>
      <c r="C487" s="60">
        <f>IFERROR(IF($C$4="TEB0187_REV01",CALC_CONN_TEB0187_REV01!U487,),"---")</f>
        <v>0</v>
      </c>
      <c r="D487" s="59">
        <f>IFERROR(IF($C$4="TEB0187_REV01",CALC_CONN_TEB0187_REV01!D487,),"---")</f>
        <v>0</v>
      </c>
      <c r="E487" s="59">
        <f>IFERROR(IF($C$4="TEB0187_REV01",CALC_CONN_TEB0187_REV01!E487,),"---")</f>
        <v>0</v>
      </c>
      <c r="F487" s="59" t="str">
        <f>IFERROR(IF(VLOOKUP($D487&amp;"-"&amp;$E487,IF($C$4="TEB0187_REV01",CALC_CONN_TEB0187_REV01!$F:$I),4,0)="--","---",IF($C$4="TEB0187_REV01",CALC_CONN_TEB0187_REV01!$G487&amp; " --&gt; " &amp;CALC_CONN_TEB0187_REV01!$I487&amp; " --&gt; ")),"---")</f>
        <v>---</v>
      </c>
      <c r="G487" s="59" t="str">
        <f>IFERROR(IF(VLOOKUP($D487&amp;"-"&amp;$E487,IF($C$4="TEB0187_REV01",CALC_CONN_TEB0187_REV01!$F:$H),3,0)="--",VLOOKUP($D487&amp;"-"&amp;$E487,IF($C$4="TEB0187_REV01",CALC_CONN_TEB0187_REV01!$F:$H),2,0),VLOOKUP($D487&amp;"-"&amp;$E487,IF($C$4="TEB0187_REV01",CALC_CONN_TEB0187_REV01!$F:$H),3,0)),"---")</f>
        <v>---</v>
      </c>
      <c r="H487" s="59" t="str">
        <f>IFERROR(VLOOKUP(G487,IF($C$4="TEB0187_REV01",CALC_CONN_TEB0187_REV01!$G:$T),14,0),"---")</f>
        <v>---</v>
      </c>
      <c r="I487" s="59" t="str">
        <f>IFERROR(VLOOKUP($D487&amp;"-"&amp;$E487,IF($C$4="TEB0187_REV01",CALC_CONN_TEB0187_REV01!$F:$K,"???"),6,0),"---")</f>
        <v>---</v>
      </c>
      <c r="J487" s="61" t="str">
        <f>IFERROR(VLOOKUP($D487&amp;"-"&amp;$E487,IF($C$4="TEB0187_REV01",CALC_CONN_TEB0187_REV01!$F:$M,"???"),8,0),"---")</f>
        <v>---</v>
      </c>
      <c r="K487" s="62" t="str">
        <f>IFERROR(VLOOKUP($D487&amp;"-"&amp;$E487,IF($C$4="TEB0187_REV01",CALC_CONN_TEB0187_REV01!$F:$N),9,0),"---")</f>
        <v>---</v>
      </c>
      <c r="L487" s="59" t="str">
        <f>IFERROR(VLOOKUP(K487,B2B!$H$3:$I$2000,2,0),"---")</f>
        <v>---</v>
      </c>
      <c r="M487" s="59" t="str">
        <f>IFERROR(VLOOKUP(L487,IF($M$4="TEI0187_REV01",RAW_m_TEI0187_REV01!$AD:$AH),5,0),"---")</f>
        <v>---</v>
      </c>
      <c r="N487" s="59" t="str">
        <f>IFERROR(VLOOKUP(L487,IF($M$4="TEI0187_REV01",RAW_m_TEI0187_REV01!$AE:$AJ),6,0),"---")</f>
        <v>---</v>
      </c>
      <c r="O487" s="63" t="str">
        <f>IFERROR(VLOOKUP(L487,IF($M$4="TEI0187_REV01",RAW_m_TEI0187_REV01!$AD:$AE),2,0),"---")</f>
        <v>---</v>
      </c>
      <c r="P487" s="59" t="str">
        <f>IFERROR(VLOOKUP(O487,IF($M$4="TEI0187_REV01",RAW_m_TEI0187_REV01!$AJ:$AK),2,0),"---")</f>
        <v>---</v>
      </c>
      <c r="Q487" s="59" t="str">
        <f>IFERROR(VLOOKUP(L487,IF($M$4="TEI0187_REV01",RAW_m_TEI0187_REV01!$AD:$AF),3,0),"---")</f>
        <v>---</v>
      </c>
      <c r="R487" s="59" t="str">
        <f>IFERROR(VLOOKUP(O487,IF($M$4="TEI0187_REV01",RAW_m_TEI0187_REV01!$AE:$AG),3,0),"---")</f>
        <v>---</v>
      </c>
      <c r="S487" s="59" t="str">
        <f t="shared" si="16"/>
        <v>---</v>
      </c>
    </row>
    <row r="488" spans="2:19" ht="15" customHeight="1" x14ac:dyDescent="0.25">
      <c r="B488" s="59">
        <f t="shared" si="15"/>
        <v>483</v>
      </c>
      <c r="C488" s="60">
        <f>IFERROR(IF($C$4="TEB0187_REV01",CALC_CONN_TEB0187_REV01!U488,),"---")</f>
        <v>0</v>
      </c>
      <c r="D488" s="59">
        <f>IFERROR(IF($C$4="TEB0187_REV01",CALC_CONN_TEB0187_REV01!D488,),"---")</f>
        <v>0</v>
      </c>
      <c r="E488" s="59">
        <f>IFERROR(IF($C$4="TEB0187_REV01",CALC_CONN_TEB0187_REV01!E488,),"---")</f>
        <v>0</v>
      </c>
      <c r="F488" s="59" t="str">
        <f>IFERROR(IF(VLOOKUP($D488&amp;"-"&amp;$E488,IF($C$4="TEB0187_REV01",CALC_CONN_TEB0187_REV01!$F:$I),4,0)="--","---",IF($C$4="TEB0187_REV01",CALC_CONN_TEB0187_REV01!$G488&amp; " --&gt; " &amp;CALC_CONN_TEB0187_REV01!$I488&amp; " --&gt; ")),"---")</f>
        <v>---</v>
      </c>
      <c r="G488" s="59" t="str">
        <f>IFERROR(IF(VLOOKUP($D488&amp;"-"&amp;$E488,IF($C$4="TEB0187_REV01",CALC_CONN_TEB0187_REV01!$F:$H),3,0)="--",VLOOKUP($D488&amp;"-"&amp;$E488,IF($C$4="TEB0187_REV01",CALC_CONN_TEB0187_REV01!$F:$H),2,0),VLOOKUP($D488&amp;"-"&amp;$E488,IF($C$4="TEB0187_REV01",CALC_CONN_TEB0187_REV01!$F:$H),3,0)),"---")</f>
        <v>---</v>
      </c>
      <c r="H488" s="59" t="str">
        <f>IFERROR(VLOOKUP(G488,IF($C$4="TEB0187_REV01",CALC_CONN_TEB0187_REV01!$G:$T),14,0),"---")</f>
        <v>---</v>
      </c>
      <c r="I488" s="59" t="str">
        <f>IFERROR(VLOOKUP($D488&amp;"-"&amp;$E488,IF($C$4="TEB0187_REV01",CALC_CONN_TEB0187_REV01!$F:$K,"???"),6,0),"---")</f>
        <v>---</v>
      </c>
      <c r="J488" s="61" t="str">
        <f>IFERROR(VLOOKUP($D488&amp;"-"&amp;$E488,IF($C$4="TEB0187_REV01",CALC_CONN_TEB0187_REV01!$F:$M,"???"),8,0),"---")</f>
        <v>---</v>
      </c>
      <c r="K488" s="62" t="str">
        <f>IFERROR(VLOOKUP($D488&amp;"-"&amp;$E488,IF($C$4="TEB0187_REV01",CALC_CONN_TEB0187_REV01!$F:$N),9,0),"---")</f>
        <v>---</v>
      </c>
      <c r="L488" s="59" t="str">
        <f>IFERROR(VLOOKUP(K488,B2B!$H$3:$I$2000,2,0),"---")</f>
        <v>---</v>
      </c>
      <c r="M488" s="59" t="str">
        <f>IFERROR(VLOOKUP(L488,IF($M$4="TEI0187_REV01",RAW_m_TEI0187_REV01!$AD:$AH),5,0),"---")</f>
        <v>---</v>
      </c>
      <c r="N488" s="59" t="str">
        <f>IFERROR(VLOOKUP(L488,IF($M$4="TEI0187_REV01",RAW_m_TEI0187_REV01!$AE:$AJ),6,0),"---")</f>
        <v>---</v>
      </c>
      <c r="O488" s="63" t="str">
        <f>IFERROR(VLOOKUP(L488,IF($M$4="TEI0187_REV01",RAW_m_TEI0187_REV01!$AD:$AE),2,0),"---")</f>
        <v>---</v>
      </c>
      <c r="P488" s="59" t="str">
        <f>IFERROR(VLOOKUP(O488,IF($M$4="TEI0187_REV01",RAW_m_TEI0187_REV01!$AJ:$AK),2,0),"---")</f>
        <v>---</v>
      </c>
      <c r="Q488" s="59" t="str">
        <f>IFERROR(VLOOKUP(L488,IF($M$4="TEI0187_REV01",RAW_m_TEI0187_REV01!$AD:$AF),3,0),"---")</f>
        <v>---</v>
      </c>
      <c r="R488" s="59" t="str">
        <f>IFERROR(VLOOKUP(O488,IF($M$4="TEI0187_REV01",RAW_m_TEI0187_REV01!$AE:$AG),3,0),"---")</f>
        <v>---</v>
      </c>
      <c r="S488" s="59" t="str">
        <f t="shared" si="16"/>
        <v>---</v>
      </c>
    </row>
    <row r="489" spans="2:19" ht="15" customHeight="1" x14ac:dyDescent="0.25">
      <c r="B489" s="59">
        <f t="shared" si="15"/>
        <v>484</v>
      </c>
      <c r="C489" s="60">
        <f>IFERROR(IF($C$4="TEB0187_REV01",CALC_CONN_TEB0187_REV01!U489,),"---")</f>
        <v>0</v>
      </c>
      <c r="D489" s="59">
        <f>IFERROR(IF($C$4="TEB0187_REV01",CALC_CONN_TEB0187_REV01!D489,),"---")</f>
        <v>0</v>
      </c>
      <c r="E489" s="59">
        <f>IFERROR(IF($C$4="TEB0187_REV01",CALC_CONN_TEB0187_REV01!E489,),"---")</f>
        <v>0</v>
      </c>
      <c r="F489" s="59" t="str">
        <f>IFERROR(IF(VLOOKUP($D489&amp;"-"&amp;$E489,IF($C$4="TEB0187_REV01",CALC_CONN_TEB0187_REV01!$F:$I),4,0)="--","---",IF($C$4="TEB0187_REV01",CALC_CONN_TEB0187_REV01!$G489&amp; " --&gt; " &amp;CALC_CONN_TEB0187_REV01!$I489&amp; " --&gt; ")),"---")</f>
        <v>---</v>
      </c>
      <c r="G489" s="59" t="str">
        <f>IFERROR(IF(VLOOKUP($D489&amp;"-"&amp;$E489,IF($C$4="TEB0187_REV01",CALC_CONN_TEB0187_REV01!$F:$H),3,0)="--",VLOOKUP($D489&amp;"-"&amp;$E489,IF($C$4="TEB0187_REV01",CALC_CONN_TEB0187_REV01!$F:$H),2,0),VLOOKUP($D489&amp;"-"&amp;$E489,IF($C$4="TEB0187_REV01",CALC_CONN_TEB0187_REV01!$F:$H),3,0)),"---")</f>
        <v>---</v>
      </c>
      <c r="H489" s="59" t="str">
        <f>IFERROR(VLOOKUP(G489,IF($C$4="TEB0187_REV01",CALC_CONN_TEB0187_REV01!$G:$T),14,0),"---")</f>
        <v>---</v>
      </c>
      <c r="I489" s="59" t="str">
        <f>IFERROR(VLOOKUP($D489&amp;"-"&amp;$E489,IF($C$4="TEB0187_REV01",CALC_CONN_TEB0187_REV01!$F:$K,"???"),6,0),"---")</f>
        <v>---</v>
      </c>
      <c r="J489" s="61" t="str">
        <f>IFERROR(VLOOKUP($D489&amp;"-"&amp;$E489,IF($C$4="TEB0187_REV01",CALC_CONN_TEB0187_REV01!$F:$M,"???"),8,0),"---")</f>
        <v>---</v>
      </c>
      <c r="K489" s="62" t="str">
        <f>IFERROR(VLOOKUP($D489&amp;"-"&amp;$E489,IF($C$4="TEB0187_REV01",CALC_CONN_TEB0187_REV01!$F:$N),9,0),"---")</f>
        <v>---</v>
      </c>
      <c r="L489" s="59" t="str">
        <f>IFERROR(VLOOKUP(K489,B2B!$H$3:$I$2000,2,0),"---")</f>
        <v>---</v>
      </c>
      <c r="M489" s="59" t="str">
        <f>IFERROR(VLOOKUP(L489,IF($M$4="TEI0187_REV01",RAW_m_TEI0187_REV01!$AD:$AH),5,0),"---")</f>
        <v>---</v>
      </c>
      <c r="N489" s="59" t="str">
        <f>IFERROR(VLOOKUP(L489,IF($M$4="TEI0187_REV01",RAW_m_TEI0187_REV01!$AE:$AJ),6,0),"---")</f>
        <v>---</v>
      </c>
      <c r="O489" s="63" t="str">
        <f>IFERROR(VLOOKUP(L489,IF($M$4="TEI0187_REV01",RAW_m_TEI0187_REV01!$AD:$AE),2,0),"---")</f>
        <v>---</v>
      </c>
      <c r="P489" s="59" t="str">
        <f>IFERROR(VLOOKUP(O489,IF($M$4="TEI0187_REV01",RAW_m_TEI0187_REV01!$AJ:$AK),2,0),"---")</f>
        <v>---</v>
      </c>
      <c r="Q489" s="59" t="str">
        <f>IFERROR(VLOOKUP(L489,IF($M$4="TEI0187_REV01",RAW_m_TEI0187_REV01!$AD:$AF),3,0),"---")</f>
        <v>---</v>
      </c>
      <c r="R489" s="59" t="str">
        <f>IFERROR(VLOOKUP(O489,IF($M$4="TEI0187_REV01",RAW_m_TEI0187_REV01!$AE:$AG),3,0),"---")</f>
        <v>---</v>
      </c>
      <c r="S489" s="59" t="str">
        <f t="shared" si="16"/>
        <v>---</v>
      </c>
    </row>
    <row r="490" spans="2:19" ht="15" customHeight="1" x14ac:dyDescent="0.25">
      <c r="B490" s="59">
        <f t="shared" si="15"/>
        <v>485</v>
      </c>
      <c r="C490" s="60">
        <f>IFERROR(IF($C$4="TEB0187_REV01",CALC_CONN_TEB0187_REV01!U490,),"---")</f>
        <v>0</v>
      </c>
      <c r="D490" s="59">
        <f>IFERROR(IF($C$4="TEB0187_REV01",CALC_CONN_TEB0187_REV01!D490,),"---")</f>
        <v>0</v>
      </c>
      <c r="E490" s="59">
        <f>IFERROR(IF($C$4="TEB0187_REV01",CALC_CONN_TEB0187_REV01!E490,),"---")</f>
        <v>0</v>
      </c>
      <c r="F490" s="59" t="str">
        <f>IFERROR(IF(VLOOKUP($D490&amp;"-"&amp;$E490,IF($C$4="TEB0187_REV01",CALC_CONN_TEB0187_REV01!$F:$I),4,0)="--","---",IF($C$4="TEB0187_REV01",CALC_CONN_TEB0187_REV01!$G490&amp; " --&gt; " &amp;CALC_CONN_TEB0187_REV01!$I490&amp; " --&gt; ")),"---")</f>
        <v>---</v>
      </c>
      <c r="G490" s="59" t="str">
        <f>IFERROR(IF(VLOOKUP($D490&amp;"-"&amp;$E490,IF($C$4="TEB0187_REV01",CALC_CONN_TEB0187_REV01!$F:$H),3,0)="--",VLOOKUP($D490&amp;"-"&amp;$E490,IF($C$4="TEB0187_REV01",CALC_CONN_TEB0187_REV01!$F:$H),2,0),VLOOKUP($D490&amp;"-"&amp;$E490,IF($C$4="TEB0187_REV01",CALC_CONN_TEB0187_REV01!$F:$H),3,0)),"---")</f>
        <v>---</v>
      </c>
      <c r="H490" s="59" t="str">
        <f>IFERROR(VLOOKUP(G490,IF($C$4="TEB0187_REV01",CALC_CONN_TEB0187_REV01!$G:$T),14,0),"---")</f>
        <v>---</v>
      </c>
      <c r="I490" s="59" t="str">
        <f>IFERROR(VLOOKUP($D490&amp;"-"&amp;$E490,IF($C$4="TEB0187_REV01",CALC_CONN_TEB0187_REV01!$F:$K,"???"),6,0),"---")</f>
        <v>---</v>
      </c>
      <c r="J490" s="61" t="str">
        <f>IFERROR(VLOOKUP($D490&amp;"-"&amp;$E490,IF($C$4="TEB0187_REV01",CALC_CONN_TEB0187_REV01!$F:$M,"???"),8,0),"---")</f>
        <v>---</v>
      </c>
      <c r="K490" s="62" t="str">
        <f>IFERROR(VLOOKUP($D490&amp;"-"&amp;$E490,IF($C$4="TEB0187_REV01",CALC_CONN_TEB0187_REV01!$F:$N),9,0),"---")</f>
        <v>---</v>
      </c>
      <c r="L490" s="59" t="str">
        <f>IFERROR(VLOOKUP(K490,B2B!$H$3:$I$2000,2,0),"---")</f>
        <v>---</v>
      </c>
      <c r="M490" s="59" t="str">
        <f>IFERROR(VLOOKUP(L490,IF($M$4="TEI0187_REV01",RAW_m_TEI0187_REV01!$AD:$AH),5,0),"---")</f>
        <v>---</v>
      </c>
      <c r="N490" s="59" t="str">
        <f>IFERROR(VLOOKUP(L490,IF($M$4="TEI0187_REV01",RAW_m_TEI0187_REV01!$AE:$AJ),6,0),"---")</f>
        <v>---</v>
      </c>
      <c r="O490" s="63" t="str">
        <f>IFERROR(VLOOKUP(L490,IF($M$4="TEI0187_REV01",RAW_m_TEI0187_REV01!$AD:$AE),2,0),"---")</f>
        <v>---</v>
      </c>
      <c r="P490" s="59" t="str">
        <f>IFERROR(VLOOKUP(O490,IF($M$4="TEI0187_REV01",RAW_m_TEI0187_REV01!$AJ:$AK),2,0),"---")</f>
        <v>---</v>
      </c>
      <c r="Q490" s="59" t="str">
        <f>IFERROR(VLOOKUP(L490,IF($M$4="TEI0187_REV01",RAW_m_TEI0187_REV01!$AD:$AF),3,0),"---")</f>
        <v>---</v>
      </c>
      <c r="R490" s="59" t="str">
        <f>IFERROR(VLOOKUP(O490,IF($M$4="TEI0187_REV01",RAW_m_TEI0187_REV01!$AE:$AG),3,0),"---")</f>
        <v>---</v>
      </c>
      <c r="S490" s="59" t="str">
        <f t="shared" si="16"/>
        <v>---</v>
      </c>
    </row>
    <row r="491" spans="2:19" ht="15" customHeight="1" x14ac:dyDescent="0.25">
      <c r="B491" s="59">
        <f t="shared" si="15"/>
        <v>486</v>
      </c>
      <c r="C491" s="60">
        <f>IFERROR(IF($C$4="TEB0187_REV01",CALC_CONN_TEB0187_REV01!U491,),"---")</f>
        <v>0</v>
      </c>
      <c r="D491" s="59">
        <f>IFERROR(IF($C$4="TEB0187_REV01",CALC_CONN_TEB0187_REV01!D491,),"---")</f>
        <v>0</v>
      </c>
      <c r="E491" s="59">
        <f>IFERROR(IF($C$4="TEB0187_REV01",CALC_CONN_TEB0187_REV01!E491,),"---")</f>
        <v>0</v>
      </c>
      <c r="F491" s="59" t="str">
        <f>IFERROR(IF(VLOOKUP($D491&amp;"-"&amp;$E491,IF($C$4="TEB0187_REV01",CALC_CONN_TEB0187_REV01!$F:$I),4,0)="--","---",IF($C$4="TEB0187_REV01",CALC_CONN_TEB0187_REV01!$G491&amp; " --&gt; " &amp;CALC_CONN_TEB0187_REV01!$I491&amp; " --&gt; ")),"---")</f>
        <v>---</v>
      </c>
      <c r="G491" s="59" t="str">
        <f>IFERROR(IF(VLOOKUP($D491&amp;"-"&amp;$E491,IF($C$4="TEB0187_REV01",CALC_CONN_TEB0187_REV01!$F:$H),3,0)="--",VLOOKUP($D491&amp;"-"&amp;$E491,IF($C$4="TEB0187_REV01",CALC_CONN_TEB0187_REV01!$F:$H),2,0),VLOOKUP($D491&amp;"-"&amp;$E491,IF($C$4="TEB0187_REV01",CALC_CONN_TEB0187_REV01!$F:$H),3,0)),"---")</f>
        <v>---</v>
      </c>
      <c r="H491" s="59" t="str">
        <f>IFERROR(VLOOKUP(G491,IF($C$4="TEB0187_REV01",CALC_CONN_TEB0187_REV01!$G:$T),14,0),"---")</f>
        <v>---</v>
      </c>
      <c r="I491" s="59" t="str">
        <f>IFERROR(VLOOKUP($D491&amp;"-"&amp;$E491,IF($C$4="TEB0187_REV01",CALC_CONN_TEB0187_REV01!$F:$K,"???"),6,0),"---")</f>
        <v>---</v>
      </c>
      <c r="J491" s="61" t="str">
        <f>IFERROR(VLOOKUP($D491&amp;"-"&amp;$E491,IF($C$4="TEB0187_REV01",CALC_CONN_TEB0187_REV01!$F:$M,"???"),8,0),"---")</f>
        <v>---</v>
      </c>
      <c r="K491" s="62" t="str">
        <f>IFERROR(VLOOKUP($D491&amp;"-"&amp;$E491,IF($C$4="TEB0187_REV01",CALC_CONN_TEB0187_REV01!$F:$N),9,0),"---")</f>
        <v>---</v>
      </c>
      <c r="L491" s="59" t="str">
        <f>IFERROR(VLOOKUP(K491,B2B!$H$3:$I$2000,2,0),"---")</f>
        <v>---</v>
      </c>
      <c r="M491" s="59" t="str">
        <f>IFERROR(VLOOKUP(L491,IF($M$4="TEI0187_REV01",RAW_m_TEI0187_REV01!$AD:$AH),5,0),"---")</f>
        <v>---</v>
      </c>
      <c r="N491" s="59" t="str">
        <f>IFERROR(VLOOKUP(L491,IF($M$4="TEI0187_REV01",RAW_m_TEI0187_REV01!$AE:$AJ),6,0),"---")</f>
        <v>---</v>
      </c>
      <c r="O491" s="63" t="str">
        <f>IFERROR(VLOOKUP(L491,IF($M$4="TEI0187_REV01",RAW_m_TEI0187_REV01!$AD:$AE),2,0),"---")</f>
        <v>---</v>
      </c>
      <c r="P491" s="59" t="str">
        <f>IFERROR(VLOOKUP(O491,IF($M$4="TEI0187_REV01",RAW_m_TEI0187_REV01!$AJ:$AK),2,0),"---")</f>
        <v>---</v>
      </c>
      <c r="Q491" s="59" t="str">
        <f>IFERROR(VLOOKUP(L491,IF($M$4="TEI0187_REV01",RAW_m_TEI0187_REV01!$AD:$AF),3,0),"---")</f>
        <v>---</v>
      </c>
      <c r="R491" s="59" t="str">
        <f>IFERROR(VLOOKUP(O491,IF($M$4="TEI0187_REV01",RAW_m_TEI0187_REV01!$AE:$AG),3,0),"---")</f>
        <v>---</v>
      </c>
      <c r="S491" s="59" t="str">
        <f t="shared" si="16"/>
        <v>---</v>
      </c>
    </row>
    <row r="492" spans="2:19" ht="15" customHeight="1" x14ac:dyDescent="0.25">
      <c r="B492" s="59">
        <f t="shared" si="15"/>
        <v>487</v>
      </c>
      <c r="C492" s="60">
        <f>IFERROR(IF($C$4="TEB0187_REV01",CALC_CONN_TEB0187_REV01!U492,),"---")</f>
        <v>0</v>
      </c>
      <c r="D492" s="59">
        <f>IFERROR(IF($C$4="TEB0187_REV01",CALC_CONN_TEB0187_REV01!D492,),"---")</f>
        <v>0</v>
      </c>
      <c r="E492" s="59">
        <f>IFERROR(IF($C$4="TEB0187_REV01",CALC_CONN_TEB0187_REV01!E492,),"---")</f>
        <v>0</v>
      </c>
      <c r="F492" s="59" t="str">
        <f>IFERROR(IF(VLOOKUP($D492&amp;"-"&amp;$E492,IF($C$4="TEB0187_REV01",CALC_CONN_TEB0187_REV01!$F:$I),4,0)="--","---",IF($C$4="TEB0187_REV01",CALC_CONN_TEB0187_REV01!$G492&amp; " --&gt; " &amp;CALC_CONN_TEB0187_REV01!$I492&amp; " --&gt; ")),"---")</f>
        <v>---</v>
      </c>
      <c r="G492" s="59" t="str">
        <f>IFERROR(IF(VLOOKUP($D492&amp;"-"&amp;$E492,IF($C$4="TEB0187_REV01",CALC_CONN_TEB0187_REV01!$F:$H),3,0)="--",VLOOKUP($D492&amp;"-"&amp;$E492,IF($C$4="TEB0187_REV01",CALC_CONN_TEB0187_REV01!$F:$H),2,0),VLOOKUP($D492&amp;"-"&amp;$E492,IF($C$4="TEB0187_REV01",CALC_CONN_TEB0187_REV01!$F:$H),3,0)),"---")</f>
        <v>---</v>
      </c>
      <c r="H492" s="59" t="str">
        <f>IFERROR(VLOOKUP(G492,IF($C$4="TEB0187_REV01",CALC_CONN_TEB0187_REV01!$G:$T),14,0),"---")</f>
        <v>---</v>
      </c>
      <c r="I492" s="59" t="str">
        <f>IFERROR(VLOOKUP($D492&amp;"-"&amp;$E492,IF($C$4="TEB0187_REV01",CALC_CONN_TEB0187_REV01!$F:$K,"???"),6,0),"---")</f>
        <v>---</v>
      </c>
      <c r="J492" s="61" t="str">
        <f>IFERROR(VLOOKUP($D492&amp;"-"&amp;$E492,IF($C$4="TEB0187_REV01",CALC_CONN_TEB0187_REV01!$F:$M,"???"),8,0),"---")</f>
        <v>---</v>
      </c>
      <c r="K492" s="62" t="str">
        <f>IFERROR(VLOOKUP($D492&amp;"-"&amp;$E492,IF($C$4="TEB0187_REV01",CALC_CONN_TEB0187_REV01!$F:$N),9,0),"---")</f>
        <v>---</v>
      </c>
      <c r="L492" s="59" t="str">
        <f>IFERROR(VLOOKUP(K492,B2B!$H$3:$I$2000,2,0),"---")</f>
        <v>---</v>
      </c>
      <c r="M492" s="59" t="str">
        <f>IFERROR(VLOOKUP(L492,IF($M$4="TEI0187_REV01",RAW_m_TEI0187_REV01!$AD:$AH),5,0),"---")</f>
        <v>---</v>
      </c>
      <c r="N492" s="59" t="str">
        <f>IFERROR(VLOOKUP(L492,IF($M$4="TEI0187_REV01",RAW_m_TEI0187_REV01!$AE:$AJ),6,0),"---")</f>
        <v>---</v>
      </c>
      <c r="O492" s="63" t="str">
        <f>IFERROR(VLOOKUP(L492,IF($M$4="TEI0187_REV01",RAW_m_TEI0187_REV01!$AD:$AE),2,0),"---")</f>
        <v>---</v>
      </c>
      <c r="P492" s="59" t="str">
        <f>IFERROR(VLOOKUP(O492,IF($M$4="TEI0187_REV01",RAW_m_TEI0187_REV01!$AJ:$AK),2,0),"---")</f>
        <v>---</v>
      </c>
      <c r="Q492" s="59" t="str">
        <f>IFERROR(VLOOKUP(L492,IF($M$4="TEI0187_REV01",RAW_m_TEI0187_REV01!$AD:$AF),3,0),"---")</f>
        <v>---</v>
      </c>
      <c r="R492" s="59" t="str">
        <f>IFERROR(VLOOKUP(O492,IF($M$4="TEI0187_REV01",RAW_m_TEI0187_REV01!$AE:$AG),3,0),"---")</f>
        <v>---</v>
      </c>
      <c r="S492" s="59" t="str">
        <f t="shared" si="16"/>
        <v>---</v>
      </c>
    </row>
    <row r="493" spans="2:19" ht="15" customHeight="1" x14ac:dyDescent="0.25">
      <c r="B493" s="59">
        <f t="shared" si="15"/>
        <v>488</v>
      </c>
      <c r="C493" s="60">
        <f>IFERROR(IF($C$4="TEB0187_REV01",CALC_CONN_TEB0187_REV01!U493,),"---")</f>
        <v>0</v>
      </c>
      <c r="D493" s="59">
        <f>IFERROR(IF($C$4="TEB0187_REV01",CALC_CONN_TEB0187_REV01!D493,),"---")</f>
        <v>0</v>
      </c>
      <c r="E493" s="59">
        <f>IFERROR(IF($C$4="TEB0187_REV01",CALC_CONN_TEB0187_REV01!E493,),"---")</f>
        <v>0</v>
      </c>
      <c r="F493" s="59" t="str">
        <f>IFERROR(IF(VLOOKUP($D493&amp;"-"&amp;$E493,IF($C$4="TEB0187_REV01",CALC_CONN_TEB0187_REV01!$F:$I),4,0)="--","---",IF($C$4="TEB0187_REV01",CALC_CONN_TEB0187_REV01!$G493&amp; " --&gt; " &amp;CALC_CONN_TEB0187_REV01!$I493&amp; " --&gt; ")),"---")</f>
        <v>---</v>
      </c>
      <c r="G493" s="59" t="str">
        <f>IFERROR(IF(VLOOKUP($D493&amp;"-"&amp;$E493,IF($C$4="TEB0187_REV01",CALC_CONN_TEB0187_REV01!$F:$H),3,0)="--",VLOOKUP($D493&amp;"-"&amp;$E493,IF($C$4="TEB0187_REV01",CALC_CONN_TEB0187_REV01!$F:$H),2,0),VLOOKUP($D493&amp;"-"&amp;$E493,IF($C$4="TEB0187_REV01",CALC_CONN_TEB0187_REV01!$F:$H),3,0)),"---")</f>
        <v>---</v>
      </c>
      <c r="H493" s="59" t="str">
        <f>IFERROR(VLOOKUP(G493,IF($C$4="TEB0187_REV01",CALC_CONN_TEB0187_REV01!$G:$T),14,0),"---")</f>
        <v>---</v>
      </c>
      <c r="I493" s="59" t="str">
        <f>IFERROR(VLOOKUP($D493&amp;"-"&amp;$E493,IF($C$4="TEB0187_REV01",CALC_CONN_TEB0187_REV01!$F:$K,"???"),6,0),"---")</f>
        <v>---</v>
      </c>
      <c r="J493" s="61" t="str">
        <f>IFERROR(VLOOKUP($D493&amp;"-"&amp;$E493,IF($C$4="TEB0187_REV01",CALC_CONN_TEB0187_REV01!$F:$M,"???"),8,0),"---")</f>
        <v>---</v>
      </c>
      <c r="K493" s="62" t="str">
        <f>IFERROR(VLOOKUP($D493&amp;"-"&amp;$E493,IF($C$4="TEB0187_REV01",CALC_CONN_TEB0187_REV01!$F:$N),9,0),"---")</f>
        <v>---</v>
      </c>
      <c r="L493" s="59" t="str">
        <f>IFERROR(VLOOKUP(K493,B2B!$H$3:$I$2000,2,0),"---")</f>
        <v>---</v>
      </c>
      <c r="M493" s="59" t="str">
        <f>IFERROR(VLOOKUP(L493,IF($M$4="TEI0187_REV01",RAW_m_TEI0187_REV01!$AD:$AH),5,0),"---")</f>
        <v>---</v>
      </c>
      <c r="N493" s="59" t="str">
        <f>IFERROR(VLOOKUP(L493,IF($M$4="TEI0187_REV01",RAW_m_TEI0187_REV01!$AE:$AJ),6,0),"---")</f>
        <v>---</v>
      </c>
      <c r="O493" s="63" t="str">
        <f>IFERROR(VLOOKUP(L493,IF($M$4="TEI0187_REV01",RAW_m_TEI0187_REV01!$AD:$AE),2,0),"---")</f>
        <v>---</v>
      </c>
      <c r="P493" s="59" t="str">
        <f>IFERROR(VLOOKUP(O493,IF($M$4="TEI0187_REV01",RAW_m_TEI0187_REV01!$AJ:$AK),2,0),"---")</f>
        <v>---</v>
      </c>
      <c r="Q493" s="59" t="str">
        <f>IFERROR(VLOOKUP(L493,IF($M$4="TEI0187_REV01",RAW_m_TEI0187_REV01!$AD:$AF),3,0),"---")</f>
        <v>---</v>
      </c>
      <c r="R493" s="59" t="str">
        <f>IFERROR(VLOOKUP(O493,IF($M$4="TEI0187_REV01",RAW_m_TEI0187_REV01!$AE:$AG),3,0),"---")</f>
        <v>---</v>
      </c>
      <c r="S493" s="59" t="str">
        <f t="shared" si="16"/>
        <v>---</v>
      </c>
    </row>
    <row r="494" spans="2:19" ht="15" customHeight="1" x14ac:dyDescent="0.25">
      <c r="B494" s="59">
        <f t="shared" si="15"/>
        <v>489</v>
      </c>
      <c r="C494" s="60">
        <f>IFERROR(IF($C$4="TEB0187_REV01",CALC_CONN_TEB0187_REV01!U494,),"---")</f>
        <v>0</v>
      </c>
      <c r="D494" s="59">
        <f>IFERROR(IF($C$4="TEB0187_REV01",CALC_CONN_TEB0187_REV01!D494,),"---")</f>
        <v>0</v>
      </c>
      <c r="E494" s="59">
        <f>IFERROR(IF($C$4="TEB0187_REV01",CALC_CONN_TEB0187_REV01!E494,),"---")</f>
        <v>0</v>
      </c>
      <c r="F494" s="59" t="str">
        <f>IFERROR(IF(VLOOKUP($D494&amp;"-"&amp;$E494,IF($C$4="TEB0187_REV01",CALC_CONN_TEB0187_REV01!$F:$I),4,0)="--","---",IF($C$4="TEB0187_REV01",CALC_CONN_TEB0187_REV01!$G494&amp; " --&gt; " &amp;CALC_CONN_TEB0187_REV01!$I494&amp; " --&gt; ")),"---")</f>
        <v>---</v>
      </c>
      <c r="G494" s="59" t="str">
        <f>IFERROR(IF(VLOOKUP($D494&amp;"-"&amp;$E494,IF($C$4="TEB0187_REV01",CALC_CONN_TEB0187_REV01!$F:$H),3,0)="--",VLOOKUP($D494&amp;"-"&amp;$E494,IF($C$4="TEB0187_REV01",CALC_CONN_TEB0187_REV01!$F:$H),2,0),VLOOKUP($D494&amp;"-"&amp;$E494,IF($C$4="TEB0187_REV01",CALC_CONN_TEB0187_REV01!$F:$H),3,0)),"---")</f>
        <v>---</v>
      </c>
      <c r="H494" s="59" t="str">
        <f>IFERROR(VLOOKUP(G494,IF($C$4="TEB0187_REV01",CALC_CONN_TEB0187_REV01!$G:$T),14,0),"---")</f>
        <v>---</v>
      </c>
      <c r="I494" s="59" t="str">
        <f>IFERROR(VLOOKUP($D494&amp;"-"&amp;$E494,IF($C$4="TEB0187_REV01",CALC_CONN_TEB0187_REV01!$F:$K,"???"),6,0),"---")</f>
        <v>---</v>
      </c>
      <c r="J494" s="61" t="str">
        <f>IFERROR(VLOOKUP($D494&amp;"-"&amp;$E494,IF($C$4="TEB0187_REV01",CALC_CONN_TEB0187_REV01!$F:$M,"???"),8,0),"---")</f>
        <v>---</v>
      </c>
      <c r="K494" s="62" t="str">
        <f>IFERROR(VLOOKUP($D494&amp;"-"&amp;$E494,IF($C$4="TEB0187_REV01",CALC_CONN_TEB0187_REV01!$F:$N),9,0),"---")</f>
        <v>---</v>
      </c>
      <c r="L494" s="59" t="str">
        <f>IFERROR(VLOOKUP(K494,B2B!$H$3:$I$2000,2,0),"---")</f>
        <v>---</v>
      </c>
      <c r="M494" s="59" t="str">
        <f>IFERROR(VLOOKUP(L494,IF($M$4="TEI0187_REV01",RAW_m_TEI0187_REV01!$AD:$AH),5,0),"---")</f>
        <v>---</v>
      </c>
      <c r="N494" s="59" t="str">
        <f>IFERROR(VLOOKUP(L494,IF($M$4="TEI0187_REV01",RAW_m_TEI0187_REV01!$AE:$AJ),6,0),"---")</f>
        <v>---</v>
      </c>
      <c r="O494" s="63" t="str">
        <f>IFERROR(VLOOKUP(L494,IF($M$4="TEI0187_REV01",RAW_m_TEI0187_REV01!$AD:$AE),2,0),"---")</f>
        <v>---</v>
      </c>
      <c r="P494" s="59" t="str">
        <f>IFERROR(VLOOKUP(O494,IF($M$4="TEI0187_REV01",RAW_m_TEI0187_REV01!$AJ:$AK),2,0),"---")</f>
        <v>---</v>
      </c>
      <c r="Q494" s="59" t="str">
        <f>IFERROR(VLOOKUP(L494,IF($M$4="TEI0187_REV01",RAW_m_TEI0187_REV01!$AD:$AF),3,0),"---")</f>
        <v>---</v>
      </c>
      <c r="R494" s="59" t="str">
        <f>IFERROR(VLOOKUP(O494,IF($M$4="TEI0187_REV01",RAW_m_TEI0187_REV01!$AE:$AG),3,0),"---")</f>
        <v>---</v>
      </c>
      <c r="S494" s="59" t="str">
        <f t="shared" si="16"/>
        <v>---</v>
      </c>
    </row>
    <row r="495" spans="2:19" ht="15" customHeight="1" x14ac:dyDescent="0.25">
      <c r="B495" s="59">
        <f t="shared" si="15"/>
        <v>490</v>
      </c>
      <c r="C495" s="60">
        <f>IFERROR(IF($C$4="TEB0187_REV01",CALC_CONN_TEB0187_REV01!U495,),"---")</f>
        <v>0</v>
      </c>
      <c r="D495" s="59">
        <f>IFERROR(IF($C$4="TEB0187_REV01",CALC_CONN_TEB0187_REV01!D495,),"---")</f>
        <v>0</v>
      </c>
      <c r="E495" s="59">
        <f>IFERROR(IF($C$4="TEB0187_REV01",CALC_CONN_TEB0187_REV01!E495,),"---")</f>
        <v>0</v>
      </c>
      <c r="F495" s="59" t="str">
        <f>IFERROR(IF(VLOOKUP($D495&amp;"-"&amp;$E495,IF($C$4="TEB0187_REV01",CALC_CONN_TEB0187_REV01!$F:$I),4,0)="--","---",IF($C$4="TEB0187_REV01",CALC_CONN_TEB0187_REV01!$G495&amp; " --&gt; " &amp;CALC_CONN_TEB0187_REV01!$I495&amp; " --&gt; ")),"---")</f>
        <v>---</v>
      </c>
      <c r="G495" s="59" t="str">
        <f>IFERROR(IF(VLOOKUP($D495&amp;"-"&amp;$E495,IF($C$4="TEB0187_REV01",CALC_CONN_TEB0187_REV01!$F:$H),3,0)="--",VLOOKUP($D495&amp;"-"&amp;$E495,IF($C$4="TEB0187_REV01",CALC_CONN_TEB0187_REV01!$F:$H),2,0),VLOOKUP($D495&amp;"-"&amp;$E495,IF($C$4="TEB0187_REV01",CALC_CONN_TEB0187_REV01!$F:$H),3,0)),"---")</f>
        <v>---</v>
      </c>
      <c r="H495" s="59" t="str">
        <f>IFERROR(VLOOKUP(G495,IF($C$4="TEB0187_REV01",CALC_CONN_TEB0187_REV01!$G:$T),14,0),"---")</f>
        <v>---</v>
      </c>
      <c r="I495" s="59" t="str">
        <f>IFERROR(VLOOKUP($D495&amp;"-"&amp;$E495,IF($C$4="TEB0187_REV01",CALC_CONN_TEB0187_REV01!$F:$K,"???"),6,0),"---")</f>
        <v>---</v>
      </c>
      <c r="J495" s="61" t="str">
        <f>IFERROR(VLOOKUP($D495&amp;"-"&amp;$E495,IF($C$4="TEB0187_REV01",CALC_CONN_TEB0187_REV01!$F:$M,"???"),8,0),"---")</f>
        <v>---</v>
      </c>
      <c r="K495" s="62" t="str">
        <f>IFERROR(VLOOKUP($D495&amp;"-"&amp;$E495,IF($C$4="TEB0187_REV01",CALC_CONN_TEB0187_REV01!$F:$N),9,0),"---")</f>
        <v>---</v>
      </c>
      <c r="L495" s="59" t="str">
        <f>IFERROR(VLOOKUP(K495,B2B!$H$3:$I$2000,2,0),"---")</f>
        <v>---</v>
      </c>
      <c r="M495" s="59" t="str">
        <f>IFERROR(VLOOKUP(L495,IF($M$4="TEI0187_REV01",RAW_m_TEI0187_REV01!$AD:$AH),5,0),"---")</f>
        <v>---</v>
      </c>
      <c r="N495" s="59" t="str">
        <f>IFERROR(VLOOKUP(L495,IF($M$4="TEI0187_REV01",RAW_m_TEI0187_REV01!$AE:$AJ),6,0),"---")</f>
        <v>---</v>
      </c>
      <c r="O495" s="63" t="str">
        <f>IFERROR(VLOOKUP(L495,IF($M$4="TEI0187_REV01",RAW_m_TEI0187_REV01!$AD:$AE),2,0),"---")</f>
        <v>---</v>
      </c>
      <c r="P495" s="59" t="str">
        <f>IFERROR(VLOOKUP(O495,IF($M$4="TEI0187_REV01",RAW_m_TEI0187_REV01!$AJ:$AK),2,0),"---")</f>
        <v>---</v>
      </c>
      <c r="Q495" s="59" t="str">
        <f>IFERROR(VLOOKUP(L495,IF($M$4="TEI0187_REV01",RAW_m_TEI0187_REV01!$AD:$AF),3,0),"---")</f>
        <v>---</v>
      </c>
      <c r="R495" s="59" t="str">
        <f>IFERROR(VLOOKUP(O495,IF($M$4="TEI0187_REV01",RAW_m_TEI0187_REV01!$AE:$AG),3,0),"---")</f>
        <v>---</v>
      </c>
      <c r="S495" s="59" t="str">
        <f t="shared" si="16"/>
        <v>---</v>
      </c>
    </row>
    <row r="496" spans="2:19" ht="15" customHeight="1" x14ac:dyDescent="0.25">
      <c r="B496" s="59">
        <f t="shared" si="15"/>
        <v>491</v>
      </c>
      <c r="C496" s="60">
        <f>IFERROR(IF($C$4="TEB0187_REV01",CALC_CONN_TEB0187_REV01!U496,),"---")</f>
        <v>0</v>
      </c>
      <c r="D496" s="59">
        <f>IFERROR(IF($C$4="TEB0187_REV01",CALC_CONN_TEB0187_REV01!D496,),"---")</f>
        <v>0</v>
      </c>
      <c r="E496" s="59">
        <f>IFERROR(IF($C$4="TEB0187_REV01",CALC_CONN_TEB0187_REV01!E496,),"---")</f>
        <v>0</v>
      </c>
      <c r="F496" s="59" t="str">
        <f>IFERROR(IF(VLOOKUP($D496&amp;"-"&amp;$E496,IF($C$4="TEB0187_REV01",CALC_CONN_TEB0187_REV01!$F:$I),4,0)="--","---",IF($C$4="TEB0187_REV01",CALC_CONN_TEB0187_REV01!$G496&amp; " --&gt; " &amp;CALC_CONN_TEB0187_REV01!$I496&amp; " --&gt; ")),"---")</f>
        <v>---</v>
      </c>
      <c r="G496" s="59" t="str">
        <f>IFERROR(IF(VLOOKUP($D496&amp;"-"&amp;$E496,IF($C$4="TEB0187_REV01",CALC_CONN_TEB0187_REV01!$F:$H),3,0)="--",VLOOKUP($D496&amp;"-"&amp;$E496,IF($C$4="TEB0187_REV01",CALC_CONN_TEB0187_REV01!$F:$H),2,0),VLOOKUP($D496&amp;"-"&amp;$E496,IF($C$4="TEB0187_REV01",CALC_CONN_TEB0187_REV01!$F:$H),3,0)),"---")</f>
        <v>---</v>
      </c>
      <c r="H496" s="59" t="str">
        <f>IFERROR(VLOOKUP(G496,IF($C$4="TEB0187_REV01",CALC_CONN_TEB0187_REV01!$G:$T),14,0),"---")</f>
        <v>---</v>
      </c>
      <c r="I496" s="59" t="str">
        <f>IFERROR(VLOOKUP($D496&amp;"-"&amp;$E496,IF($C$4="TEB0187_REV01",CALC_CONN_TEB0187_REV01!$F:$K,"???"),6,0),"---")</f>
        <v>---</v>
      </c>
      <c r="J496" s="61" t="str">
        <f>IFERROR(VLOOKUP($D496&amp;"-"&amp;$E496,IF($C$4="TEB0187_REV01",CALC_CONN_TEB0187_REV01!$F:$M,"???"),8,0),"---")</f>
        <v>---</v>
      </c>
      <c r="K496" s="62" t="str">
        <f>IFERROR(VLOOKUP($D496&amp;"-"&amp;$E496,IF($C$4="TEB0187_REV01",CALC_CONN_TEB0187_REV01!$F:$N),9,0),"---")</f>
        <v>---</v>
      </c>
      <c r="L496" s="59" t="str">
        <f>IFERROR(VLOOKUP(K496,B2B!$H$3:$I$2000,2,0),"---")</f>
        <v>---</v>
      </c>
      <c r="M496" s="59" t="str">
        <f>IFERROR(VLOOKUP(L496,IF($M$4="TEI0187_REV01",RAW_m_TEI0187_REV01!$AD:$AH),5,0),"---")</f>
        <v>---</v>
      </c>
      <c r="N496" s="59" t="str">
        <f>IFERROR(VLOOKUP(L496,IF($M$4="TEI0187_REV01",RAW_m_TEI0187_REV01!$AE:$AJ),6,0),"---")</f>
        <v>---</v>
      </c>
      <c r="O496" s="63" t="str">
        <f>IFERROR(VLOOKUP(L496,IF($M$4="TEI0187_REV01",RAW_m_TEI0187_REV01!$AD:$AE),2,0),"---")</f>
        <v>---</v>
      </c>
      <c r="P496" s="59" t="str">
        <f>IFERROR(VLOOKUP(O496,IF($M$4="TEI0187_REV01",RAW_m_TEI0187_REV01!$AJ:$AK),2,0),"---")</f>
        <v>---</v>
      </c>
      <c r="Q496" s="59" t="str">
        <f>IFERROR(VLOOKUP(L496,IF($M$4="TEI0187_REV01",RAW_m_TEI0187_REV01!$AD:$AF),3,0),"---")</f>
        <v>---</v>
      </c>
      <c r="R496" s="59" t="str">
        <f>IFERROR(VLOOKUP(O496,IF($M$4="TEI0187_REV01",RAW_m_TEI0187_REV01!$AE:$AG),3,0),"---")</f>
        <v>---</v>
      </c>
      <c r="S496" s="59" t="str">
        <f t="shared" si="16"/>
        <v>---</v>
      </c>
    </row>
    <row r="497" spans="2:19" ht="15" customHeight="1" x14ac:dyDescent="0.25">
      <c r="B497" s="59">
        <f t="shared" si="15"/>
        <v>492</v>
      </c>
      <c r="C497" s="60">
        <f>IFERROR(IF($C$4="TEB0187_REV01",CALC_CONN_TEB0187_REV01!U497,),"---")</f>
        <v>0</v>
      </c>
      <c r="D497" s="59">
        <f>IFERROR(IF($C$4="TEB0187_REV01",CALC_CONN_TEB0187_REV01!D497,),"---")</f>
        <v>0</v>
      </c>
      <c r="E497" s="59">
        <f>IFERROR(IF($C$4="TEB0187_REV01",CALC_CONN_TEB0187_REV01!E497,),"---")</f>
        <v>0</v>
      </c>
      <c r="F497" s="59" t="str">
        <f>IFERROR(IF(VLOOKUP($D497&amp;"-"&amp;$E497,IF($C$4="TEB0187_REV01",CALC_CONN_TEB0187_REV01!$F:$I),4,0)="--","---",IF($C$4="TEB0187_REV01",CALC_CONN_TEB0187_REV01!$G497&amp; " --&gt; " &amp;CALC_CONN_TEB0187_REV01!$I497&amp; " --&gt; ")),"---")</f>
        <v>---</v>
      </c>
      <c r="G497" s="59" t="str">
        <f>IFERROR(IF(VLOOKUP($D497&amp;"-"&amp;$E497,IF($C$4="TEB0187_REV01",CALC_CONN_TEB0187_REV01!$F:$H),3,0)="--",VLOOKUP($D497&amp;"-"&amp;$E497,IF($C$4="TEB0187_REV01",CALC_CONN_TEB0187_REV01!$F:$H),2,0),VLOOKUP($D497&amp;"-"&amp;$E497,IF($C$4="TEB0187_REV01",CALC_CONN_TEB0187_REV01!$F:$H),3,0)),"---")</f>
        <v>---</v>
      </c>
      <c r="H497" s="59" t="str">
        <f>IFERROR(VLOOKUP(G497,IF($C$4="TEB0187_REV01",CALC_CONN_TEB0187_REV01!$G:$T),14,0),"---")</f>
        <v>---</v>
      </c>
      <c r="I497" s="59" t="str">
        <f>IFERROR(VLOOKUP($D497&amp;"-"&amp;$E497,IF($C$4="TEB0187_REV01",CALC_CONN_TEB0187_REV01!$F:$K,"???"),6,0),"---")</f>
        <v>---</v>
      </c>
      <c r="J497" s="61" t="str">
        <f>IFERROR(VLOOKUP($D497&amp;"-"&amp;$E497,IF($C$4="TEB0187_REV01",CALC_CONN_TEB0187_REV01!$F:$M,"???"),8,0),"---")</f>
        <v>---</v>
      </c>
      <c r="K497" s="62" t="str">
        <f>IFERROR(VLOOKUP($D497&amp;"-"&amp;$E497,IF($C$4="TEB0187_REV01",CALC_CONN_TEB0187_REV01!$F:$N),9,0),"---")</f>
        <v>---</v>
      </c>
      <c r="L497" s="59" t="str">
        <f>IFERROR(VLOOKUP(K497,B2B!$H$3:$I$2000,2,0),"---")</f>
        <v>---</v>
      </c>
      <c r="M497" s="59" t="str">
        <f>IFERROR(VLOOKUP(L497,IF($M$4="TEI0187_REV01",RAW_m_TEI0187_REV01!$AD:$AH),5,0),"---")</f>
        <v>---</v>
      </c>
      <c r="N497" s="59" t="str">
        <f>IFERROR(VLOOKUP(L497,IF($M$4="TEI0187_REV01",RAW_m_TEI0187_REV01!$AE:$AJ),6,0),"---")</f>
        <v>---</v>
      </c>
      <c r="O497" s="63" t="str">
        <f>IFERROR(VLOOKUP(L497,IF($M$4="TEI0187_REV01",RAW_m_TEI0187_REV01!$AD:$AE),2,0),"---")</f>
        <v>---</v>
      </c>
      <c r="P497" s="59" t="str">
        <f>IFERROR(VLOOKUP(O497,IF($M$4="TEI0187_REV01",RAW_m_TEI0187_REV01!$AJ:$AK),2,0),"---")</f>
        <v>---</v>
      </c>
      <c r="Q497" s="59" t="str">
        <f>IFERROR(VLOOKUP(L497,IF($M$4="TEI0187_REV01",RAW_m_TEI0187_REV01!$AD:$AF),3,0),"---")</f>
        <v>---</v>
      </c>
      <c r="R497" s="59" t="str">
        <f>IFERROR(VLOOKUP(O497,IF($M$4="TEI0187_REV01",RAW_m_TEI0187_REV01!$AE:$AG),3,0),"---")</f>
        <v>---</v>
      </c>
      <c r="S497" s="59" t="str">
        <f t="shared" si="16"/>
        <v>---</v>
      </c>
    </row>
    <row r="498" spans="2:19" ht="15" customHeight="1" x14ac:dyDescent="0.25">
      <c r="B498" s="59">
        <f t="shared" si="15"/>
        <v>493</v>
      </c>
      <c r="C498" s="60">
        <f>IFERROR(IF($C$4="TEB0187_REV01",CALC_CONN_TEB0187_REV01!U498,),"---")</f>
        <v>0</v>
      </c>
      <c r="D498" s="59">
        <f>IFERROR(IF($C$4="TEB0187_REV01",CALC_CONN_TEB0187_REV01!D498,),"---")</f>
        <v>0</v>
      </c>
      <c r="E498" s="59">
        <f>IFERROR(IF($C$4="TEB0187_REV01",CALC_CONN_TEB0187_REV01!E498,),"---")</f>
        <v>0</v>
      </c>
      <c r="F498" s="59" t="str">
        <f>IFERROR(IF(VLOOKUP($D498&amp;"-"&amp;$E498,IF($C$4="TEB0187_REV01",CALC_CONN_TEB0187_REV01!$F:$I),4,0)="--","---",IF($C$4="TEB0187_REV01",CALC_CONN_TEB0187_REV01!$G498&amp; " --&gt; " &amp;CALC_CONN_TEB0187_REV01!$I498&amp; " --&gt; ")),"---")</f>
        <v>---</v>
      </c>
      <c r="G498" s="59" t="str">
        <f>IFERROR(IF(VLOOKUP($D498&amp;"-"&amp;$E498,IF($C$4="TEB0187_REV01",CALC_CONN_TEB0187_REV01!$F:$H),3,0)="--",VLOOKUP($D498&amp;"-"&amp;$E498,IF($C$4="TEB0187_REV01",CALC_CONN_TEB0187_REV01!$F:$H),2,0),VLOOKUP($D498&amp;"-"&amp;$E498,IF($C$4="TEB0187_REV01",CALC_CONN_TEB0187_REV01!$F:$H),3,0)),"---")</f>
        <v>---</v>
      </c>
      <c r="H498" s="59" t="str">
        <f>IFERROR(VLOOKUP(G498,IF($C$4="TEB0187_REV01",CALC_CONN_TEB0187_REV01!$G:$T),14,0),"---")</f>
        <v>---</v>
      </c>
      <c r="I498" s="59" t="str">
        <f>IFERROR(VLOOKUP($D498&amp;"-"&amp;$E498,IF($C$4="TEB0187_REV01",CALC_CONN_TEB0187_REV01!$F:$K,"???"),6,0),"---")</f>
        <v>---</v>
      </c>
      <c r="J498" s="61" t="str">
        <f>IFERROR(VLOOKUP($D498&amp;"-"&amp;$E498,IF($C$4="TEB0187_REV01",CALC_CONN_TEB0187_REV01!$F:$M,"???"),8,0),"---")</f>
        <v>---</v>
      </c>
      <c r="K498" s="62" t="str">
        <f>IFERROR(VLOOKUP($D498&amp;"-"&amp;$E498,IF($C$4="TEB0187_REV01",CALC_CONN_TEB0187_REV01!$F:$N),9,0),"---")</f>
        <v>---</v>
      </c>
      <c r="L498" s="59" t="str">
        <f>IFERROR(VLOOKUP(K498,B2B!$H$3:$I$2000,2,0),"---")</f>
        <v>---</v>
      </c>
      <c r="M498" s="59" t="str">
        <f>IFERROR(VLOOKUP(L498,IF($M$4="TEI0187_REV01",RAW_m_TEI0187_REV01!$AD:$AH),5,0),"---")</f>
        <v>---</v>
      </c>
      <c r="N498" s="59" t="str">
        <f>IFERROR(VLOOKUP(L498,IF($M$4="TEI0187_REV01",RAW_m_TEI0187_REV01!$AE:$AJ),6,0),"---")</f>
        <v>---</v>
      </c>
      <c r="O498" s="63" t="str">
        <f>IFERROR(VLOOKUP(L498,IF($M$4="TEI0187_REV01",RAW_m_TEI0187_REV01!$AD:$AE),2,0),"---")</f>
        <v>---</v>
      </c>
      <c r="P498" s="59" t="str">
        <f>IFERROR(VLOOKUP(O498,IF($M$4="TEI0187_REV01",RAW_m_TEI0187_REV01!$AJ:$AK),2,0),"---")</f>
        <v>---</v>
      </c>
      <c r="Q498" s="59" t="str">
        <f>IFERROR(VLOOKUP(L498,IF($M$4="TEI0187_REV01",RAW_m_TEI0187_REV01!$AD:$AF),3,0),"---")</f>
        <v>---</v>
      </c>
      <c r="R498" s="59" t="str">
        <f>IFERROR(VLOOKUP(O498,IF($M$4="TEI0187_REV01",RAW_m_TEI0187_REV01!$AE:$AG),3,0),"---")</f>
        <v>---</v>
      </c>
      <c r="S498" s="59" t="str">
        <f t="shared" si="16"/>
        <v>---</v>
      </c>
    </row>
    <row r="499" spans="2:19" ht="15" customHeight="1" x14ac:dyDescent="0.25">
      <c r="B499" s="59">
        <f t="shared" si="15"/>
        <v>494</v>
      </c>
      <c r="C499" s="60">
        <f>IFERROR(IF($C$4="TEB0187_REV01",CALC_CONN_TEB0187_REV01!U499,),"---")</f>
        <v>0</v>
      </c>
      <c r="D499" s="59">
        <f>IFERROR(IF($C$4="TEB0187_REV01",CALC_CONN_TEB0187_REV01!D499,),"---")</f>
        <v>0</v>
      </c>
      <c r="E499" s="59">
        <f>IFERROR(IF($C$4="TEB0187_REV01",CALC_CONN_TEB0187_REV01!E499,),"---")</f>
        <v>0</v>
      </c>
      <c r="F499" s="59" t="str">
        <f>IFERROR(IF(VLOOKUP($D499&amp;"-"&amp;$E499,IF($C$4="TEB0187_REV01",CALC_CONN_TEB0187_REV01!$F:$I),4,0)="--","---",IF($C$4="TEB0187_REV01",CALC_CONN_TEB0187_REV01!$G499&amp; " --&gt; " &amp;CALC_CONN_TEB0187_REV01!$I499&amp; " --&gt; ")),"---")</f>
        <v>---</v>
      </c>
      <c r="G499" s="59" t="str">
        <f>IFERROR(IF(VLOOKUP($D499&amp;"-"&amp;$E499,IF($C$4="TEB0187_REV01",CALC_CONN_TEB0187_REV01!$F:$H),3,0)="--",VLOOKUP($D499&amp;"-"&amp;$E499,IF($C$4="TEB0187_REV01",CALC_CONN_TEB0187_REV01!$F:$H),2,0),VLOOKUP($D499&amp;"-"&amp;$E499,IF($C$4="TEB0187_REV01",CALC_CONN_TEB0187_REV01!$F:$H),3,0)),"---")</f>
        <v>---</v>
      </c>
      <c r="H499" s="59" t="str">
        <f>IFERROR(VLOOKUP(G499,IF($C$4="TEB0187_REV01",CALC_CONN_TEB0187_REV01!$G:$T),14,0),"---")</f>
        <v>---</v>
      </c>
      <c r="I499" s="59" t="str">
        <f>IFERROR(VLOOKUP($D499&amp;"-"&amp;$E499,IF($C$4="TEB0187_REV01",CALC_CONN_TEB0187_REV01!$F:$K,"???"),6,0),"---")</f>
        <v>---</v>
      </c>
      <c r="J499" s="61" t="str">
        <f>IFERROR(VLOOKUP($D499&amp;"-"&amp;$E499,IF($C$4="TEB0187_REV01",CALC_CONN_TEB0187_REV01!$F:$M,"???"),8,0),"---")</f>
        <v>---</v>
      </c>
      <c r="K499" s="62" t="str">
        <f>IFERROR(VLOOKUP($D499&amp;"-"&amp;$E499,IF($C$4="TEB0187_REV01",CALC_CONN_TEB0187_REV01!$F:$N),9,0),"---")</f>
        <v>---</v>
      </c>
      <c r="L499" s="59" t="str">
        <f>IFERROR(VLOOKUP(K499,B2B!$H$3:$I$2000,2,0),"---")</f>
        <v>---</v>
      </c>
      <c r="M499" s="59" t="str">
        <f>IFERROR(VLOOKUP(L499,IF($M$4="TEI0187_REV01",RAW_m_TEI0187_REV01!$AD:$AH),5,0),"---")</f>
        <v>---</v>
      </c>
      <c r="N499" s="59" t="str">
        <f>IFERROR(VLOOKUP(L499,IF($M$4="TEI0187_REV01",RAW_m_TEI0187_REV01!$AE:$AJ),6,0),"---")</f>
        <v>---</v>
      </c>
      <c r="O499" s="63" t="str">
        <f>IFERROR(VLOOKUP(L499,IF($M$4="TEI0187_REV01",RAW_m_TEI0187_REV01!$AD:$AE),2,0),"---")</f>
        <v>---</v>
      </c>
      <c r="P499" s="59" t="str">
        <f>IFERROR(VLOOKUP(O499,IF($M$4="TEI0187_REV01",RAW_m_TEI0187_REV01!$AJ:$AK),2,0),"---")</f>
        <v>---</v>
      </c>
      <c r="Q499" s="59" t="str">
        <f>IFERROR(VLOOKUP(L499,IF($M$4="TEI0187_REV01",RAW_m_TEI0187_REV01!$AD:$AF),3,0),"---")</f>
        <v>---</v>
      </c>
      <c r="R499" s="59" t="str">
        <f>IFERROR(VLOOKUP(O499,IF($M$4="TEI0187_REV01",RAW_m_TEI0187_REV01!$AE:$AG),3,0),"---")</f>
        <v>---</v>
      </c>
      <c r="S499" s="59" t="str">
        <f t="shared" si="16"/>
        <v>---</v>
      </c>
    </row>
    <row r="500" spans="2:19" ht="15" customHeight="1" x14ac:dyDescent="0.25">
      <c r="B500" s="59">
        <f t="shared" si="15"/>
        <v>495</v>
      </c>
      <c r="C500" s="60">
        <f>IFERROR(IF($C$4="TEB0187_REV01",CALC_CONN_TEB0187_REV01!U500,),"---")</f>
        <v>0</v>
      </c>
      <c r="D500" s="59">
        <f>IFERROR(IF($C$4="TEB0187_REV01",CALC_CONN_TEB0187_REV01!D500,),"---")</f>
        <v>0</v>
      </c>
      <c r="E500" s="59">
        <f>IFERROR(IF($C$4="TEB0187_REV01",CALC_CONN_TEB0187_REV01!E500,),"---")</f>
        <v>0</v>
      </c>
      <c r="F500" s="59" t="str">
        <f>IFERROR(IF(VLOOKUP($D500&amp;"-"&amp;$E500,IF($C$4="TEB0187_REV01",CALC_CONN_TEB0187_REV01!$F:$I),4,0)="--","---",IF($C$4="TEB0187_REV01",CALC_CONN_TEB0187_REV01!$G500&amp; " --&gt; " &amp;CALC_CONN_TEB0187_REV01!$I500&amp; " --&gt; ")),"---")</f>
        <v>---</v>
      </c>
      <c r="G500" s="59" t="str">
        <f>IFERROR(IF(VLOOKUP($D500&amp;"-"&amp;$E500,IF($C$4="TEB0187_REV01",CALC_CONN_TEB0187_REV01!$F:$H),3,0)="--",VLOOKUP($D500&amp;"-"&amp;$E500,IF($C$4="TEB0187_REV01",CALC_CONN_TEB0187_REV01!$F:$H),2,0),VLOOKUP($D500&amp;"-"&amp;$E500,IF($C$4="TEB0187_REV01",CALC_CONN_TEB0187_REV01!$F:$H),3,0)),"---")</f>
        <v>---</v>
      </c>
      <c r="H500" s="59" t="str">
        <f>IFERROR(VLOOKUP(G500,IF($C$4="TEB0187_REV01",CALC_CONN_TEB0187_REV01!$G:$T),14,0),"---")</f>
        <v>---</v>
      </c>
      <c r="I500" s="59" t="str">
        <f>IFERROR(VLOOKUP($D500&amp;"-"&amp;$E500,IF($C$4="TEB0187_REV01",CALC_CONN_TEB0187_REV01!$F:$K,"???"),6,0),"---")</f>
        <v>---</v>
      </c>
      <c r="J500" s="61" t="str">
        <f>IFERROR(VLOOKUP($D500&amp;"-"&amp;$E500,IF($C$4="TEB0187_REV01",CALC_CONN_TEB0187_REV01!$F:$M,"???"),8,0),"---")</f>
        <v>---</v>
      </c>
      <c r="K500" s="62" t="str">
        <f>IFERROR(VLOOKUP($D500&amp;"-"&amp;$E500,IF($C$4="TEB0187_REV01",CALC_CONN_TEB0187_REV01!$F:$N),9,0),"---")</f>
        <v>---</v>
      </c>
      <c r="L500" s="59" t="str">
        <f>IFERROR(VLOOKUP(K500,B2B!$H$3:$I$2000,2,0),"---")</f>
        <v>---</v>
      </c>
      <c r="M500" s="59" t="str">
        <f>IFERROR(VLOOKUP(L500,IF($M$4="TEI0187_REV01",RAW_m_TEI0187_REV01!$AD:$AH),5,0),"---")</f>
        <v>---</v>
      </c>
      <c r="N500" s="59" t="str">
        <f>IFERROR(VLOOKUP(L500,IF($M$4="TEI0187_REV01",RAW_m_TEI0187_REV01!$AE:$AJ),6,0),"---")</f>
        <v>---</v>
      </c>
      <c r="O500" s="63" t="str">
        <f>IFERROR(VLOOKUP(L500,IF($M$4="TEI0187_REV01",RAW_m_TEI0187_REV01!$AD:$AE),2,0),"---")</f>
        <v>---</v>
      </c>
      <c r="P500" s="59" t="str">
        <f>IFERROR(VLOOKUP(O500,IF($M$4="TEI0187_REV01",RAW_m_TEI0187_REV01!$AJ:$AK),2,0),"---")</f>
        <v>---</v>
      </c>
      <c r="Q500" s="59" t="str">
        <f>IFERROR(VLOOKUP(L500,IF($M$4="TEI0187_REV01",RAW_m_TEI0187_REV01!$AD:$AF),3,0),"---")</f>
        <v>---</v>
      </c>
      <c r="R500" s="59" t="str">
        <f>IFERROR(VLOOKUP(O500,IF($M$4="TEI0187_REV01",RAW_m_TEI0187_REV01!$AE:$AG),3,0),"---")</f>
        <v>---</v>
      </c>
      <c r="S500" s="59" t="str">
        <f t="shared" si="16"/>
        <v>---</v>
      </c>
    </row>
    <row r="501" spans="2:19" ht="15" customHeight="1" x14ac:dyDescent="0.25">
      <c r="B501" s="59">
        <f t="shared" si="15"/>
        <v>496</v>
      </c>
      <c r="C501" s="60">
        <f>IFERROR(IF($C$4="TEB0187_REV01",CALC_CONN_TEB0187_REV01!U501,),"---")</f>
        <v>0</v>
      </c>
      <c r="D501" s="59">
        <f>IFERROR(IF($C$4="TEB0187_REV01",CALC_CONN_TEB0187_REV01!D501,),"---")</f>
        <v>0</v>
      </c>
      <c r="E501" s="59">
        <f>IFERROR(IF($C$4="TEB0187_REV01",CALC_CONN_TEB0187_REV01!E501,),"---")</f>
        <v>0</v>
      </c>
      <c r="F501" s="59" t="str">
        <f>IFERROR(IF(VLOOKUP($D501&amp;"-"&amp;$E501,IF($C$4="TEB0187_REV01",CALC_CONN_TEB0187_REV01!$F:$I),4,0)="--","---",IF($C$4="TEB0187_REV01",CALC_CONN_TEB0187_REV01!$G501&amp; " --&gt; " &amp;CALC_CONN_TEB0187_REV01!$I501&amp; " --&gt; ")),"---")</f>
        <v>---</v>
      </c>
      <c r="G501" s="59" t="str">
        <f>IFERROR(IF(VLOOKUP($D501&amp;"-"&amp;$E501,IF($C$4="TEB0187_REV01",CALC_CONN_TEB0187_REV01!$F:$H),3,0)="--",VLOOKUP($D501&amp;"-"&amp;$E501,IF($C$4="TEB0187_REV01",CALC_CONN_TEB0187_REV01!$F:$H),2,0),VLOOKUP($D501&amp;"-"&amp;$E501,IF($C$4="TEB0187_REV01",CALC_CONN_TEB0187_REV01!$F:$H),3,0)),"---")</f>
        <v>---</v>
      </c>
      <c r="H501" s="59" t="str">
        <f>IFERROR(VLOOKUP(G501,IF($C$4="TEB0187_REV01",CALC_CONN_TEB0187_REV01!$G:$T),14,0),"---")</f>
        <v>---</v>
      </c>
      <c r="I501" s="59" t="str">
        <f>IFERROR(VLOOKUP($D501&amp;"-"&amp;$E501,IF($C$4="TEB0187_REV01",CALC_CONN_TEB0187_REV01!$F:$K,"???"),6,0),"---")</f>
        <v>---</v>
      </c>
      <c r="J501" s="61" t="str">
        <f>IFERROR(VLOOKUP($D501&amp;"-"&amp;$E501,IF($C$4="TEB0187_REV01",CALC_CONN_TEB0187_REV01!$F:$M,"???"),8,0),"---")</f>
        <v>---</v>
      </c>
      <c r="K501" s="62" t="str">
        <f>IFERROR(VLOOKUP($D501&amp;"-"&amp;$E501,IF($C$4="TEB0187_REV01",CALC_CONN_TEB0187_REV01!$F:$N),9,0),"---")</f>
        <v>---</v>
      </c>
      <c r="L501" s="59" t="str">
        <f>IFERROR(VLOOKUP(K501,B2B!$H$3:$I$2000,2,0),"---")</f>
        <v>---</v>
      </c>
      <c r="M501" s="59" t="str">
        <f>IFERROR(VLOOKUP(L501,IF($M$4="TEI0187_REV01",RAW_m_TEI0187_REV01!$AD:$AH),5,0),"---")</f>
        <v>---</v>
      </c>
      <c r="N501" s="59" t="str">
        <f>IFERROR(VLOOKUP(L501,IF($M$4="TEI0187_REV01",RAW_m_TEI0187_REV01!$AE:$AJ),6,0),"---")</f>
        <v>---</v>
      </c>
      <c r="O501" s="63" t="str">
        <f>IFERROR(VLOOKUP(L501,IF($M$4="TEI0187_REV01",RAW_m_TEI0187_REV01!$AD:$AE),2,0),"---")</f>
        <v>---</v>
      </c>
      <c r="P501" s="59" t="str">
        <f>IFERROR(VLOOKUP(O501,IF($M$4="TEI0187_REV01",RAW_m_TEI0187_REV01!$AJ:$AK),2,0),"---")</f>
        <v>---</v>
      </c>
      <c r="Q501" s="59" t="str">
        <f>IFERROR(VLOOKUP(L501,IF($M$4="TEI0187_REV01",RAW_m_TEI0187_REV01!$AD:$AF),3,0),"---")</f>
        <v>---</v>
      </c>
      <c r="R501" s="59" t="str">
        <f>IFERROR(VLOOKUP(O501,IF($M$4="TEI0187_REV01",RAW_m_TEI0187_REV01!$AE:$AG),3,0),"---")</f>
        <v>---</v>
      </c>
      <c r="S501" s="59" t="str">
        <f t="shared" si="16"/>
        <v>---</v>
      </c>
    </row>
    <row r="502" spans="2:19" ht="15" customHeight="1" x14ac:dyDescent="0.25">
      <c r="B502" s="59">
        <f t="shared" si="15"/>
        <v>497</v>
      </c>
      <c r="C502" s="60">
        <f>IFERROR(IF($C$4="TEB0187_REV01",CALC_CONN_TEB0187_REV01!U502,),"---")</f>
        <v>0</v>
      </c>
      <c r="D502" s="59">
        <f>IFERROR(IF($C$4="TEB0187_REV01",CALC_CONN_TEB0187_REV01!D502,),"---")</f>
        <v>0</v>
      </c>
      <c r="E502" s="59">
        <f>IFERROR(IF($C$4="TEB0187_REV01",CALC_CONN_TEB0187_REV01!E502,),"---")</f>
        <v>0</v>
      </c>
      <c r="F502" s="59" t="str">
        <f>IFERROR(IF(VLOOKUP($D502&amp;"-"&amp;$E502,IF($C$4="TEB0187_REV01",CALC_CONN_TEB0187_REV01!$F:$I),4,0)="--","---",IF($C$4="TEB0187_REV01",CALC_CONN_TEB0187_REV01!$G502&amp; " --&gt; " &amp;CALC_CONN_TEB0187_REV01!$I502&amp; " --&gt; ")),"---")</f>
        <v>---</v>
      </c>
      <c r="G502" s="59" t="str">
        <f>IFERROR(IF(VLOOKUP($D502&amp;"-"&amp;$E502,IF($C$4="TEB0187_REV01",CALC_CONN_TEB0187_REV01!$F:$H),3,0)="--",VLOOKUP($D502&amp;"-"&amp;$E502,IF($C$4="TEB0187_REV01",CALC_CONN_TEB0187_REV01!$F:$H),2,0),VLOOKUP($D502&amp;"-"&amp;$E502,IF($C$4="TEB0187_REV01",CALC_CONN_TEB0187_REV01!$F:$H),3,0)),"---")</f>
        <v>---</v>
      </c>
      <c r="H502" s="59" t="str">
        <f>IFERROR(VLOOKUP(G502,IF($C$4="TEB0187_REV01",CALC_CONN_TEB0187_REV01!$G:$T),14,0),"---")</f>
        <v>---</v>
      </c>
      <c r="I502" s="59" t="str">
        <f>IFERROR(VLOOKUP($D502&amp;"-"&amp;$E502,IF($C$4="TEB0187_REV01",CALC_CONN_TEB0187_REV01!$F:$K,"???"),6,0),"---")</f>
        <v>---</v>
      </c>
      <c r="J502" s="61" t="str">
        <f>IFERROR(VLOOKUP($D502&amp;"-"&amp;$E502,IF($C$4="TEB0187_REV01",CALC_CONN_TEB0187_REV01!$F:$M,"???"),8,0),"---")</f>
        <v>---</v>
      </c>
      <c r="K502" s="62" t="str">
        <f>IFERROR(VLOOKUP($D502&amp;"-"&amp;$E502,IF($C$4="TEB0187_REV01",CALC_CONN_TEB0187_REV01!$F:$N),9,0),"---")</f>
        <v>---</v>
      </c>
      <c r="L502" s="59" t="str">
        <f>IFERROR(VLOOKUP(K502,B2B!$H$3:$I$2000,2,0),"---")</f>
        <v>---</v>
      </c>
      <c r="M502" s="59" t="str">
        <f>IFERROR(VLOOKUP(L502,IF($M$4="TEI0187_REV01",RAW_m_TEI0187_REV01!$AD:$AH),5,0),"---")</f>
        <v>---</v>
      </c>
      <c r="N502" s="59" t="str">
        <f>IFERROR(VLOOKUP(L502,IF($M$4="TEI0187_REV01",RAW_m_TEI0187_REV01!$AE:$AJ),6,0),"---")</f>
        <v>---</v>
      </c>
      <c r="O502" s="63" t="str">
        <f>IFERROR(VLOOKUP(L502,IF($M$4="TEI0187_REV01",RAW_m_TEI0187_REV01!$AD:$AE),2,0),"---")</f>
        <v>---</v>
      </c>
      <c r="P502" s="59" t="str">
        <f>IFERROR(VLOOKUP(O502,IF($M$4="TEI0187_REV01",RAW_m_TEI0187_REV01!$AJ:$AK),2,0),"---")</f>
        <v>---</v>
      </c>
      <c r="Q502" s="59" t="str">
        <f>IFERROR(VLOOKUP(L502,IF($M$4="TEI0187_REV01",RAW_m_TEI0187_REV01!$AD:$AF),3,0),"---")</f>
        <v>---</v>
      </c>
      <c r="R502" s="59" t="str">
        <f>IFERROR(VLOOKUP(O502,IF($M$4="TEI0187_REV01",RAW_m_TEI0187_REV01!$AE:$AG),3,0),"---")</f>
        <v>---</v>
      </c>
      <c r="S502" s="59" t="str">
        <f t="shared" si="16"/>
        <v>---</v>
      </c>
    </row>
    <row r="503" spans="2:19" ht="15" customHeight="1" x14ac:dyDescent="0.25">
      <c r="B503" s="59">
        <f t="shared" si="15"/>
        <v>498</v>
      </c>
      <c r="C503" s="60">
        <f>IFERROR(IF($C$4="TEB0187_REV01",CALC_CONN_TEB0187_REV01!U503,),"---")</f>
        <v>0</v>
      </c>
      <c r="D503" s="59">
        <f>IFERROR(IF($C$4="TEB0187_REV01",CALC_CONN_TEB0187_REV01!D503,),"---")</f>
        <v>0</v>
      </c>
      <c r="E503" s="59">
        <f>IFERROR(IF($C$4="TEB0187_REV01",CALC_CONN_TEB0187_REV01!E503,),"---")</f>
        <v>0</v>
      </c>
      <c r="F503" s="59" t="str">
        <f>IFERROR(IF(VLOOKUP($D503&amp;"-"&amp;$E503,IF($C$4="TEB0187_REV01",CALC_CONN_TEB0187_REV01!$F:$I),4,0)="--","---",IF($C$4="TEB0187_REV01",CALC_CONN_TEB0187_REV01!$G503&amp; " --&gt; " &amp;CALC_CONN_TEB0187_REV01!$I503&amp; " --&gt; ")),"---")</f>
        <v>---</v>
      </c>
      <c r="G503" s="59" t="str">
        <f>IFERROR(IF(VLOOKUP($D503&amp;"-"&amp;$E503,IF($C$4="TEB0187_REV01",CALC_CONN_TEB0187_REV01!$F:$H),3,0)="--",VLOOKUP($D503&amp;"-"&amp;$E503,IF($C$4="TEB0187_REV01",CALC_CONN_TEB0187_REV01!$F:$H),2,0),VLOOKUP($D503&amp;"-"&amp;$E503,IF($C$4="TEB0187_REV01",CALC_CONN_TEB0187_REV01!$F:$H),3,0)),"---")</f>
        <v>---</v>
      </c>
      <c r="H503" s="59" t="str">
        <f>IFERROR(VLOOKUP(G503,IF($C$4="TEB0187_REV01",CALC_CONN_TEB0187_REV01!$G:$T),14,0),"---")</f>
        <v>---</v>
      </c>
      <c r="I503" s="59" t="str">
        <f>IFERROR(VLOOKUP($D503&amp;"-"&amp;$E503,IF($C$4="TEB0187_REV01",CALC_CONN_TEB0187_REV01!$F:$K,"???"),6,0),"---")</f>
        <v>---</v>
      </c>
      <c r="J503" s="61" t="str">
        <f>IFERROR(VLOOKUP($D503&amp;"-"&amp;$E503,IF($C$4="TEB0187_REV01",CALC_CONN_TEB0187_REV01!$F:$M,"???"),8,0),"---")</f>
        <v>---</v>
      </c>
      <c r="K503" s="62" t="str">
        <f>IFERROR(VLOOKUP($D503&amp;"-"&amp;$E503,IF($C$4="TEB0187_REV01",CALC_CONN_TEB0187_REV01!$F:$N),9,0),"---")</f>
        <v>---</v>
      </c>
      <c r="L503" s="59" t="str">
        <f>IFERROR(VLOOKUP(K503,B2B!$H$3:$I$2000,2,0),"---")</f>
        <v>---</v>
      </c>
      <c r="M503" s="59" t="str">
        <f>IFERROR(VLOOKUP(L503,IF($M$4="TEI0187_REV01",RAW_m_TEI0187_REV01!$AD:$AH),5,0),"---")</f>
        <v>---</v>
      </c>
      <c r="N503" s="59" t="str">
        <f>IFERROR(VLOOKUP(L503,IF($M$4="TEI0187_REV01",RAW_m_TEI0187_REV01!$AE:$AJ),6,0),"---")</f>
        <v>---</v>
      </c>
      <c r="O503" s="63" t="str">
        <f>IFERROR(VLOOKUP(L503,IF($M$4="TEI0187_REV01",RAW_m_TEI0187_REV01!$AD:$AE),2,0),"---")</f>
        <v>---</v>
      </c>
      <c r="P503" s="59" t="str">
        <f>IFERROR(VLOOKUP(O503,IF($M$4="TEI0187_REV01",RAW_m_TEI0187_REV01!$AJ:$AK),2,0),"---")</f>
        <v>---</v>
      </c>
      <c r="Q503" s="59" t="str">
        <f>IFERROR(VLOOKUP(L503,IF($M$4="TEI0187_REV01",RAW_m_TEI0187_REV01!$AD:$AF),3,0),"---")</f>
        <v>---</v>
      </c>
      <c r="R503" s="59" t="str">
        <f>IFERROR(VLOOKUP(O503,IF($M$4="TEI0187_REV01",RAW_m_TEI0187_REV01!$AE:$AG),3,0),"---")</f>
        <v>---</v>
      </c>
      <c r="S503" s="59" t="str">
        <f t="shared" si="16"/>
        <v>---</v>
      </c>
    </row>
    <row r="504" spans="2:19" ht="15" customHeight="1" x14ac:dyDescent="0.25">
      <c r="B504" s="59">
        <f t="shared" si="15"/>
        <v>499</v>
      </c>
      <c r="C504" s="60">
        <f>IFERROR(IF($C$4="TEB0187_REV01",CALC_CONN_TEB0187_REV01!U504,),"---")</f>
        <v>0</v>
      </c>
      <c r="D504" s="59">
        <f>IFERROR(IF($C$4="TEB0187_REV01",CALC_CONN_TEB0187_REV01!D504,),"---")</f>
        <v>0</v>
      </c>
      <c r="E504" s="59">
        <f>IFERROR(IF($C$4="TEB0187_REV01",CALC_CONN_TEB0187_REV01!E504,),"---")</f>
        <v>0</v>
      </c>
      <c r="F504" s="59" t="str">
        <f>IFERROR(IF(VLOOKUP($D504&amp;"-"&amp;$E504,IF($C$4="TEB0187_REV01",CALC_CONN_TEB0187_REV01!$F:$I),4,0)="--","---",IF($C$4="TEB0187_REV01",CALC_CONN_TEB0187_REV01!$G504&amp; " --&gt; " &amp;CALC_CONN_TEB0187_REV01!$I504&amp; " --&gt; ")),"---")</f>
        <v>---</v>
      </c>
      <c r="G504" s="59" t="str">
        <f>IFERROR(IF(VLOOKUP($D504&amp;"-"&amp;$E504,IF($C$4="TEB0187_REV01",CALC_CONN_TEB0187_REV01!$F:$H),3,0)="--",VLOOKUP($D504&amp;"-"&amp;$E504,IF($C$4="TEB0187_REV01",CALC_CONN_TEB0187_REV01!$F:$H),2,0),VLOOKUP($D504&amp;"-"&amp;$E504,IF($C$4="TEB0187_REV01",CALC_CONN_TEB0187_REV01!$F:$H),3,0)),"---")</f>
        <v>---</v>
      </c>
      <c r="H504" s="59" t="str">
        <f>IFERROR(VLOOKUP(G504,IF($C$4="TEB0187_REV01",CALC_CONN_TEB0187_REV01!$G:$T),14,0),"---")</f>
        <v>---</v>
      </c>
      <c r="I504" s="59" t="str">
        <f>IFERROR(VLOOKUP($D504&amp;"-"&amp;$E504,IF($C$4="TEB0187_REV01",CALC_CONN_TEB0187_REV01!$F:$K,"???"),6,0),"---")</f>
        <v>---</v>
      </c>
      <c r="J504" s="61" t="str">
        <f>IFERROR(VLOOKUP($D504&amp;"-"&amp;$E504,IF($C$4="TEB0187_REV01",CALC_CONN_TEB0187_REV01!$F:$M,"???"),8,0),"---")</f>
        <v>---</v>
      </c>
      <c r="K504" s="62" t="str">
        <f>IFERROR(VLOOKUP($D504&amp;"-"&amp;$E504,IF($C$4="TEB0187_REV01",CALC_CONN_TEB0187_REV01!$F:$N),9,0),"---")</f>
        <v>---</v>
      </c>
      <c r="L504" s="59" t="str">
        <f>IFERROR(VLOOKUP(K504,B2B!$H$3:$I$2000,2,0),"---")</f>
        <v>---</v>
      </c>
      <c r="M504" s="59" t="str">
        <f>IFERROR(VLOOKUP(L504,IF($M$4="TEI0187_REV01",RAW_m_TEI0187_REV01!$AD:$AH),5,0),"---")</f>
        <v>---</v>
      </c>
      <c r="N504" s="59" t="str">
        <f>IFERROR(VLOOKUP(L504,IF($M$4="TEI0187_REV01",RAW_m_TEI0187_REV01!$AE:$AJ),6,0),"---")</f>
        <v>---</v>
      </c>
      <c r="O504" s="63" t="str">
        <f>IFERROR(VLOOKUP(L504,IF($M$4="TEI0187_REV01",RAW_m_TEI0187_REV01!$AD:$AE),2,0),"---")</f>
        <v>---</v>
      </c>
      <c r="P504" s="59" t="str">
        <f>IFERROR(VLOOKUP(O504,IF($M$4="TEI0187_REV01",RAW_m_TEI0187_REV01!$AJ:$AK),2,0),"---")</f>
        <v>---</v>
      </c>
      <c r="Q504" s="59" t="str">
        <f>IFERROR(VLOOKUP(L504,IF($M$4="TEI0187_REV01",RAW_m_TEI0187_REV01!$AD:$AF),3,0),"---")</f>
        <v>---</v>
      </c>
      <c r="R504" s="59" t="str">
        <f>IFERROR(VLOOKUP(O504,IF($M$4="TEI0187_REV01",RAW_m_TEI0187_REV01!$AE:$AG),3,0),"---")</f>
        <v>---</v>
      </c>
      <c r="S504" s="59" t="str">
        <f t="shared" si="16"/>
        <v>---</v>
      </c>
    </row>
    <row r="505" spans="2:19" ht="15" customHeight="1" x14ac:dyDescent="0.25">
      <c r="B505" s="59">
        <f t="shared" si="15"/>
        <v>500</v>
      </c>
      <c r="C505" s="60">
        <f>IFERROR(IF($C$4="TEB0187_REV01",CALC_CONN_TEB0187_REV01!U505,),"---")</f>
        <v>0</v>
      </c>
      <c r="D505" s="59">
        <f>IFERROR(IF($C$4="TEB0187_REV01",CALC_CONN_TEB0187_REV01!D505,),"---")</f>
        <v>0</v>
      </c>
      <c r="E505" s="59">
        <f>IFERROR(IF($C$4="TEB0187_REV01",CALC_CONN_TEB0187_REV01!E505,),"---")</f>
        <v>0</v>
      </c>
      <c r="F505" s="59" t="str">
        <f>IFERROR(IF(VLOOKUP($D505&amp;"-"&amp;$E505,IF($C$4="TEB0187_REV01",CALC_CONN_TEB0187_REV01!$F:$I),4,0)="--","---",IF($C$4="TEB0187_REV01",CALC_CONN_TEB0187_REV01!$G505&amp; " --&gt; " &amp;CALC_CONN_TEB0187_REV01!$I505&amp; " --&gt; ")),"---")</f>
        <v>---</v>
      </c>
      <c r="G505" s="59" t="str">
        <f>IFERROR(IF(VLOOKUP($D505&amp;"-"&amp;$E505,IF($C$4="TEB0187_REV01",CALC_CONN_TEB0187_REV01!$F:$H),3,0)="--",VLOOKUP($D505&amp;"-"&amp;$E505,IF($C$4="TEB0187_REV01",CALC_CONN_TEB0187_REV01!$F:$H),2,0),VLOOKUP($D505&amp;"-"&amp;$E505,IF($C$4="TEB0187_REV01",CALC_CONN_TEB0187_REV01!$F:$H),3,0)),"---")</f>
        <v>---</v>
      </c>
      <c r="H505" s="59" t="str">
        <f>IFERROR(VLOOKUP(G505,IF($C$4="TEB0187_REV01",CALC_CONN_TEB0187_REV01!$G:$T),14,0),"---")</f>
        <v>---</v>
      </c>
      <c r="I505" s="59" t="str">
        <f>IFERROR(VLOOKUP($D505&amp;"-"&amp;$E505,IF($C$4="TEB0187_REV01",CALC_CONN_TEB0187_REV01!$F:$K,"???"),6,0),"---")</f>
        <v>---</v>
      </c>
      <c r="J505" s="61" t="str">
        <f>IFERROR(VLOOKUP($D505&amp;"-"&amp;$E505,IF($C$4="TEB0187_REV01",CALC_CONN_TEB0187_REV01!$F:$M,"???"),8,0),"---")</f>
        <v>---</v>
      </c>
      <c r="K505" s="62" t="str">
        <f>IFERROR(VLOOKUP($D505&amp;"-"&amp;$E505,IF($C$4="TEB0187_REV01",CALC_CONN_TEB0187_REV01!$F:$N),9,0),"---")</f>
        <v>---</v>
      </c>
      <c r="L505" s="59" t="str">
        <f>IFERROR(VLOOKUP(K505,B2B!$H$3:$I$2000,2,0),"---")</f>
        <v>---</v>
      </c>
      <c r="M505" s="59" t="str">
        <f>IFERROR(VLOOKUP(L505,IF($M$4="TEI0187_REV01",RAW_m_TEI0187_REV01!$AD:$AH),5,0),"---")</f>
        <v>---</v>
      </c>
      <c r="N505" s="59" t="str">
        <f>IFERROR(VLOOKUP(L505,IF($M$4="TEI0187_REV01",RAW_m_TEI0187_REV01!$AE:$AJ),6,0),"---")</f>
        <v>---</v>
      </c>
      <c r="O505" s="63" t="str">
        <f>IFERROR(VLOOKUP(L505,IF($M$4="TEI0187_REV01",RAW_m_TEI0187_REV01!$AD:$AE),2,0),"---")</f>
        <v>---</v>
      </c>
      <c r="P505" s="59" t="str">
        <f>IFERROR(VLOOKUP(O505,IF($M$4="TEI0187_REV01",RAW_m_TEI0187_REV01!$AJ:$AK),2,0),"---")</f>
        <v>---</v>
      </c>
      <c r="Q505" s="59" t="str">
        <f>IFERROR(VLOOKUP(L505,IF($M$4="TEI0187_REV01",RAW_m_TEI0187_REV01!$AD:$AF),3,0),"---")</f>
        <v>---</v>
      </c>
      <c r="R505" s="59" t="str">
        <f>IFERROR(VLOOKUP(O505,IF($M$4="TEI0187_REV01",RAW_m_TEI0187_REV01!$AE:$AG),3,0),"---")</f>
        <v>---</v>
      </c>
      <c r="S505" s="59" t="str">
        <f t="shared" si="16"/>
        <v>---</v>
      </c>
    </row>
    <row r="506" spans="2:19" ht="15" customHeight="1" x14ac:dyDescent="0.25">
      <c r="B506" s="59">
        <f t="shared" si="15"/>
        <v>501</v>
      </c>
      <c r="C506" s="60">
        <f>IFERROR(IF($C$4="TEB0187_REV01",CALC_CONN_TEB0187_REV01!U506,),"---")</f>
        <v>0</v>
      </c>
      <c r="D506" s="59">
        <f>IFERROR(IF($C$4="TEB0187_REV01",CALC_CONN_TEB0187_REV01!D506,),"---")</f>
        <v>0</v>
      </c>
      <c r="E506" s="59">
        <f>IFERROR(IF($C$4="TEB0187_REV01",CALC_CONN_TEB0187_REV01!E506,),"---")</f>
        <v>0</v>
      </c>
      <c r="F506" s="59" t="str">
        <f>IFERROR(IF(VLOOKUP($D506&amp;"-"&amp;$E506,IF($C$4="TEB0187_REV01",CALC_CONN_TEB0187_REV01!$F:$I),4,0)="--","---",IF($C$4="TEB0187_REV01",CALC_CONN_TEB0187_REV01!$G506&amp; " --&gt; " &amp;CALC_CONN_TEB0187_REV01!$I506&amp; " --&gt; ")),"---")</f>
        <v>---</v>
      </c>
      <c r="G506" s="59" t="str">
        <f>IFERROR(IF(VLOOKUP($D506&amp;"-"&amp;$E506,IF($C$4="TEB0187_REV01",CALC_CONN_TEB0187_REV01!$F:$H),3,0)="--",VLOOKUP($D506&amp;"-"&amp;$E506,IF($C$4="TEB0187_REV01",CALC_CONN_TEB0187_REV01!$F:$H),2,0),VLOOKUP($D506&amp;"-"&amp;$E506,IF($C$4="TEB0187_REV01",CALC_CONN_TEB0187_REV01!$F:$H),3,0)),"---")</f>
        <v>---</v>
      </c>
      <c r="H506" s="59" t="str">
        <f>IFERROR(VLOOKUP(G506,IF($C$4="TEB0187_REV01",CALC_CONN_TEB0187_REV01!$G:$T),14,0),"---")</f>
        <v>---</v>
      </c>
      <c r="I506" s="59" t="str">
        <f>IFERROR(VLOOKUP($D506&amp;"-"&amp;$E506,IF($C$4="TEB0187_REV01",CALC_CONN_TEB0187_REV01!$F:$K,"???"),6,0),"---")</f>
        <v>---</v>
      </c>
      <c r="J506" s="61" t="str">
        <f>IFERROR(VLOOKUP($D506&amp;"-"&amp;$E506,IF($C$4="TEB0187_REV01",CALC_CONN_TEB0187_REV01!$F:$M,"???"),8,0),"---")</f>
        <v>---</v>
      </c>
      <c r="K506" s="62" t="str">
        <f>IFERROR(VLOOKUP($D506&amp;"-"&amp;$E506,IF($C$4="TEB0187_REV01",CALC_CONN_TEB0187_REV01!$F:$N),9,0),"---")</f>
        <v>---</v>
      </c>
      <c r="L506" s="59" t="str">
        <f>IFERROR(VLOOKUP(K506,B2B!$H$3:$I$2000,2,0),"---")</f>
        <v>---</v>
      </c>
      <c r="M506" s="59" t="str">
        <f>IFERROR(VLOOKUP(L506,IF($M$4="TEI0187_REV01",RAW_m_TEI0187_REV01!$AD:$AH),5,0),"---")</f>
        <v>---</v>
      </c>
      <c r="N506" s="59" t="str">
        <f>IFERROR(VLOOKUP(L506,IF($M$4="TEI0187_REV01",RAW_m_TEI0187_REV01!$AE:$AJ),6,0),"---")</f>
        <v>---</v>
      </c>
      <c r="O506" s="63" t="str">
        <f>IFERROR(VLOOKUP(L506,IF($M$4="TEI0187_REV01",RAW_m_TEI0187_REV01!$AD:$AE),2,0),"---")</f>
        <v>---</v>
      </c>
      <c r="P506" s="59" t="str">
        <f>IFERROR(VLOOKUP(O506,IF($M$4="TEI0187_REV01",RAW_m_TEI0187_REV01!$AJ:$AK),2,0),"---")</f>
        <v>---</v>
      </c>
      <c r="Q506" s="59" t="str">
        <f>IFERROR(VLOOKUP(L506,IF($M$4="TEI0187_REV01",RAW_m_TEI0187_REV01!$AD:$AF),3,0),"---")</f>
        <v>---</v>
      </c>
      <c r="R506" s="59" t="str">
        <f>IFERROR(VLOOKUP(O506,IF($M$4="TEI0187_REV01",RAW_m_TEI0187_REV01!$AE:$AG),3,0),"---")</f>
        <v>---</v>
      </c>
      <c r="S506" s="59" t="str">
        <f t="shared" si="16"/>
        <v>---</v>
      </c>
    </row>
    <row r="507" spans="2:19" ht="15" customHeight="1" x14ac:dyDescent="0.25">
      <c r="B507" s="59">
        <f t="shared" si="15"/>
        <v>502</v>
      </c>
      <c r="C507" s="60">
        <f>IFERROR(IF($C$4="TEB0187_REV01",CALC_CONN_TEB0187_REV01!U507,),"---")</f>
        <v>0</v>
      </c>
      <c r="D507" s="59">
        <f>IFERROR(IF($C$4="TEB0187_REV01",CALC_CONN_TEB0187_REV01!D507,),"---")</f>
        <v>0</v>
      </c>
      <c r="E507" s="59">
        <f>IFERROR(IF($C$4="TEB0187_REV01",CALC_CONN_TEB0187_REV01!E507,),"---")</f>
        <v>0</v>
      </c>
      <c r="F507" s="59" t="str">
        <f>IFERROR(IF(VLOOKUP($D507&amp;"-"&amp;$E507,IF($C$4="TEB0187_REV01",CALC_CONN_TEB0187_REV01!$F:$I),4,0)="--","---",IF($C$4="TEB0187_REV01",CALC_CONN_TEB0187_REV01!$G507&amp; " --&gt; " &amp;CALC_CONN_TEB0187_REV01!$I507&amp; " --&gt; ")),"---")</f>
        <v>---</v>
      </c>
      <c r="G507" s="59" t="str">
        <f>IFERROR(IF(VLOOKUP($D507&amp;"-"&amp;$E507,IF($C$4="TEB0187_REV01",CALC_CONN_TEB0187_REV01!$F:$H),3,0)="--",VLOOKUP($D507&amp;"-"&amp;$E507,IF($C$4="TEB0187_REV01",CALC_CONN_TEB0187_REV01!$F:$H),2,0),VLOOKUP($D507&amp;"-"&amp;$E507,IF($C$4="TEB0187_REV01",CALC_CONN_TEB0187_REV01!$F:$H),3,0)),"---")</f>
        <v>---</v>
      </c>
      <c r="H507" s="59" t="str">
        <f>IFERROR(VLOOKUP(G507,IF($C$4="TEB0187_REV01",CALC_CONN_TEB0187_REV01!$G:$T),14,0),"---")</f>
        <v>---</v>
      </c>
      <c r="I507" s="59" t="str">
        <f>IFERROR(VLOOKUP($D507&amp;"-"&amp;$E507,IF($C$4="TEB0187_REV01",CALC_CONN_TEB0187_REV01!$F:$K,"???"),6,0),"---")</f>
        <v>---</v>
      </c>
      <c r="J507" s="61" t="str">
        <f>IFERROR(VLOOKUP($D507&amp;"-"&amp;$E507,IF($C$4="TEB0187_REV01",CALC_CONN_TEB0187_REV01!$F:$M,"???"),8,0),"---")</f>
        <v>---</v>
      </c>
      <c r="K507" s="62" t="str">
        <f>IFERROR(VLOOKUP($D507&amp;"-"&amp;$E507,IF($C$4="TEB0187_REV01",CALC_CONN_TEB0187_REV01!$F:$N),9,0),"---")</f>
        <v>---</v>
      </c>
      <c r="L507" s="59" t="str">
        <f>IFERROR(VLOOKUP(K507,B2B!$H$3:$I$2000,2,0),"---")</f>
        <v>---</v>
      </c>
      <c r="M507" s="59" t="str">
        <f>IFERROR(VLOOKUP(L507,IF($M$4="TEI0187_REV01",RAW_m_TEI0187_REV01!$AD:$AH),5,0),"---")</f>
        <v>---</v>
      </c>
      <c r="N507" s="59" t="str">
        <f>IFERROR(VLOOKUP(L507,IF($M$4="TEI0187_REV01",RAW_m_TEI0187_REV01!$AE:$AJ),6,0),"---")</f>
        <v>---</v>
      </c>
      <c r="O507" s="63" t="str">
        <f>IFERROR(VLOOKUP(L507,IF($M$4="TEI0187_REV01",RAW_m_TEI0187_REV01!$AD:$AE),2,0),"---")</f>
        <v>---</v>
      </c>
      <c r="P507" s="59" t="str">
        <f>IFERROR(VLOOKUP(O507,IF($M$4="TEI0187_REV01",RAW_m_TEI0187_REV01!$AJ:$AK),2,0),"---")</f>
        <v>---</v>
      </c>
      <c r="Q507" s="59" t="str">
        <f>IFERROR(VLOOKUP(L507,IF($M$4="TEI0187_REV01",RAW_m_TEI0187_REV01!$AD:$AF),3,0),"---")</f>
        <v>---</v>
      </c>
      <c r="R507" s="59" t="str">
        <f>IFERROR(VLOOKUP(O507,IF($M$4="TEI0187_REV01",RAW_m_TEI0187_REV01!$AE:$AG),3,0),"---")</f>
        <v>---</v>
      </c>
      <c r="S507" s="59" t="str">
        <f t="shared" si="16"/>
        <v>---</v>
      </c>
    </row>
    <row r="508" spans="2:19" ht="15" customHeight="1" x14ac:dyDescent="0.25">
      <c r="B508" s="59">
        <f t="shared" si="15"/>
        <v>503</v>
      </c>
      <c r="C508" s="60">
        <f>IFERROR(IF($C$4="TEB0187_REV01",CALC_CONN_TEB0187_REV01!U508,),"---")</f>
        <v>0</v>
      </c>
      <c r="D508" s="59">
        <f>IFERROR(IF($C$4="TEB0187_REV01",CALC_CONN_TEB0187_REV01!D508,),"---")</f>
        <v>0</v>
      </c>
      <c r="E508" s="59">
        <f>IFERROR(IF($C$4="TEB0187_REV01",CALC_CONN_TEB0187_REV01!E508,),"---")</f>
        <v>0</v>
      </c>
      <c r="F508" s="59" t="str">
        <f>IFERROR(IF(VLOOKUP($D508&amp;"-"&amp;$E508,IF($C$4="TEB0187_REV01",CALC_CONN_TEB0187_REV01!$F:$I),4,0)="--","---",IF($C$4="TEB0187_REV01",CALC_CONN_TEB0187_REV01!$G508&amp; " --&gt; " &amp;CALC_CONN_TEB0187_REV01!$I508&amp; " --&gt; ")),"---")</f>
        <v>---</v>
      </c>
      <c r="G508" s="59" t="str">
        <f>IFERROR(IF(VLOOKUP($D508&amp;"-"&amp;$E508,IF($C$4="TEB0187_REV01",CALC_CONN_TEB0187_REV01!$F:$H),3,0)="--",VLOOKUP($D508&amp;"-"&amp;$E508,IF($C$4="TEB0187_REV01",CALC_CONN_TEB0187_REV01!$F:$H),2,0),VLOOKUP($D508&amp;"-"&amp;$E508,IF($C$4="TEB0187_REV01",CALC_CONN_TEB0187_REV01!$F:$H),3,0)),"---")</f>
        <v>---</v>
      </c>
      <c r="H508" s="59" t="str">
        <f>IFERROR(VLOOKUP(G508,IF($C$4="TEB0187_REV01",CALC_CONN_TEB0187_REV01!$G:$T),14,0),"---")</f>
        <v>---</v>
      </c>
      <c r="I508" s="59" t="str">
        <f>IFERROR(VLOOKUP($D508&amp;"-"&amp;$E508,IF($C$4="TEB0187_REV01",CALC_CONN_TEB0187_REV01!$F:$K,"???"),6,0),"---")</f>
        <v>---</v>
      </c>
      <c r="J508" s="61" t="str">
        <f>IFERROR(VLOOKUP($D508&amp;"-"&amp;$E508,IF($C$4="TEB0187_REV01",CALC_CONN_TEB0187_REV01!$F:$M,"???"),8,0),"---")</f>
        <v>---</v>
      </c>
      <c r="K508" s="62" t="str">
        <f>IFERROR(VLOOKUP($D508&amp;"-"&amp;$E508,IF($C$4="TEB0187_REV01",CALC_CONN_TEB0187_REV01!$F:$N),9,0),"---")</f>
        <v>---</v>
      </c>
      <c r="L508" s="59" t="str">
        <f>IFERROR(VLOOKUP(K508,B2B!$H$3:$I$2000,2,0),"---")</f>
        <v>---</v>
      </c>
      <c r="M508" s="59" t="str">
        <f>IFERROR(VLOOKUP(L508,IF($M$4="TEI0187_REV01",RAW_m_TEI0187_REV01!$AD:$AH),5,0),"---")</f>
        <v>---</v>
      </c>
      <c r="N508" s="59" t="str">
        <f>IFERROR(VLOOKUP(L508,IF($M$4="TEI0187_REV01",RAW_m_TEI0187_REV01!$AE:$AJ),6,0),"---")</f>
        <v>---</v>
      </c>
      <c r="O508" s="63" t="str">
        <f>IFERROR(VLOOKUP(L508,IF($M$4="TEI0187_REV01",RAW_m_TEI0187_REV01!$AD:$AE),2,0),"---")</f>
        <v>---</v>
      </c>
      <c r="P508" s="59" t="str">
        <f>IFERROR(VLOOKUP(O508,IF($M$4="TEI0187_REV01",RAW_m_TEI0187_REV01!$AJ:$AK),2,0),"---")</f>
        <v>---</v>
      </c>
      <c r="Q508" s="59" t="str">
        <f>IFERROR(VLOOKUP(L508,IF($M$4="TEI0187_REV01",RAW_m_TEI0187_REV01!$AD:$AF),3,0),"---")</f>
        <v>---</v>
      </c>
      <c r="R508" s="59" t="str">
        <f>IFERROR(VLOOKUP(O508,IF($M$4="TEI0187_REV01",RAW_m_TEI0187_REV01!$AE:$AG),3,0),"---")</f>
        <v>---</v>
      </c>
      <c r="S508" s="59" t="str">
        <f t="shared" si="16"/>
        <v>---</v>
      </c>
    </row>
    <row r="509" spans="2:19" ht="15" customHeight="1" x14ac:dyDescent="0.25">
      <c r="B509" s="59">
        <f t="shared" si="15"/>
        <v>504</v>
      </c>
      <c r="C509" s="60">
        <f>IFERROR(IF($C$4="TEB0187_REV01",CALC_CONN_TEB0187_REV01!U509,),"---")</f>
        <v>0</v>
      </c>
      <c r="D509" s="59">
        <f>IFERROR(IF($C$4="TEB0187_REV01",CALC_CONN_TEB0187_REV01!D509,),"---")</f>
        <v>0</v>
      </c>
      <c r="E509" s="59">
        <f>IFERROR(IF($C$4="TEB0187_REV01",CALC_CONN_TEB0187_REV01!E509,),"---")</f>
        <v>0</v>
      </c>
      <c r="F509" s="59" t="str">
        <f>IFERROR(IF(VLOOKUP($D509&amp;"-"&amp;$E509,IF($C$4="TEB0187_REV01",CALC_CONN_TEB0187_REV01!$F:$I),4,0)="--","---",IF($C$4="TEB0187_REV01",CALC_CONN_TEB0187_REV01!$G509&amp; " --&gt; " &amp;CALC_CONN_TEB0187_REV01!$I509&amp; " --&gt; ")),"---")</f>
        <v>---</v>
      </c>
      <c r="G509" s="59" t="str">
        <f>IFERROR(IF(VLOOKUP($D509&amp;"-"&amp;$E509,IF($C$4="TEB0187_REV01",CALC_CONN_TEB0187_REV01!$F:$H),3,0)="--",VLOOKUP($D509&amp;"-"&amp;$E509,IF($C$4="TEB0187_REV01",CALC_CONN_TEB0187_REV01!$F:$H),2,0),VLOOKUP($D509&amp;"-"&amp;$E509,IF($C$4="TEB0187_REV01",CALC_CONN_TEB0187_REV01!$F:$H),3,0)),"---")</f>
        <v>---</v>
      </c>
      <c r="H509" s="59" t="str">
        <f>IFERROR(VLOOKUP(G509,IF($C$4="TEB0187_REV01",CALC_CONN_TEB0187_REV01!$G:$T),14,0),"---")</f>
        <v>---</v>
      </c>
      <c r="I509" s="59" t="str">
        <f>IFERROR(VLOOKUP($D509&amp;"-"&amp;$E509,IF($C$4="TEB0187_REV01",CALC_CONN_TEB0187_REV01!$F:$K,"???"),6,0),"---")</f>
        <v>---</v>
      </c>
      <c r="J509" s="61" t="str">
        <f>IFERROR(VLOOKUP($D509&amp;"-"&amp;$E509,IF($C$4="TEB0187_REV01",CALC_CONN_TEB0187_REV01!$F:$M,"???"),8,0),"---")</f>
        <v>---</v>
      </c>
      <c r="K509" s="62" t="str">
        <f>IFERROR(VLOOKUP($D509&amp;"-"&amp;$E509,IF($C$4="TEB0187_REV01",CALC_CONN_TEB0187_REV01!$F:$N),9,0),"---")</f>
        <v>---</v>
      </c>
      <c r="L509" s="59" t="str">
        <f>IFERROR(VLOOKUP(K509,B2B!$H$3:$I$2000,2,0),"---")</f>
        <v>---</v>
      </c>
      <c r="M509" s="59" t="str">
        <f>IFERROR(VLOOKUP(L509,IF($M$4="TEI0187_REV01",RAW_m_TEI0187_REV01!$AD:$AH),5,0),"---")</f>
        <v>---</v>
      </c>
      <c r="N509" s="59" t="str">
        <f>IFERROR(VLOOKUP(L509,IF($M$4="TEI0187_REV01",RAW_m_TEI0187_REV01!$AE:$AJ),6,0),"---")</f>
        <v>---</v>
      </c>
      <c r="O509" s="63" t="str">
        <f>IFERROR(VLOOKUP(L509,IF($M$4="TEI0187_REV01",RAW_m_TEI0187_REV01!$AD:$AE),2,0),"---")</f>
        <v>---</v>
      </c>
      <c r="P509" s="59" t="str">
        <f>IFERROR(VLOOKUP(O509,IF($M$4="TEI0187_REV01",RAW_m_TEI0187_REV01!$AJ:$AK),2,0),"---")</f>
        <v>---</v>
      </c>
      <c r="Q509" s="59" t="str">
        <f>IFERROR(VLOOKUP(L509,IF($M$4="TEI0187_REV01",RAW_m_TEI0187_REV01!$AD:$AF),3,0),"---")</f>
        <v>---</v>
      </c>
      <c r="R509" s="59" t="str">
        <f>IFERROR(VLOOKUP(O509,IF($M$4="TEI0187_REV01",RAW_m_TEI0187_REV01!$AE:$AG),3,0),"---")</f>
        <v>---</v>
      </c>
      <c r="S509" s="59" t="str">
        <f t="shared" si="16"/>
        <v>---</v>
      </c>
    </row>
    <row r="510" spans="2:19" ht="15" customHeight="1" x14ac:dyDescent="0.25">
      <c r="B510" s="59">
        <f t="shared" si="15"/>
        <v>505</v>
      </c>
      <c r="C510" s="60">
        <f>IFERROR(IF($C$4="TEB0187_REV01",CALC_CONN_TEB0187_REV01!U510,),"---")</f>
        <v>0</v>
      </c>
      <c r="D510" s="59">
        <f>IFERROR(IF($C$4="TEB0187_REV01",CALC_CONN_TEB0187_REV01!D510,),"---")</f>
        <v>0</v>
      </c>
      <c r="E510" s="59">
        <f>IFERROR(IF($C$4="TEB0187_REV01",CALC_CONN_TEB0187_REV01!E510,),"---")</f>
        <v>0</v>
      </c>
      <c r="F510" s="59" t="str">
        <f>IFERROR(IF(VLOOKUP($D510&amp;"-"&amp;$E510,IF($C$4="TEB0187_REV01",CALC_CONN_TEB0187_REV01!$F:$I),4,0)="--","---",IF($C$4="TEB0187_REV01",CALC_CONN_TEB0187_REV01!$G510&amp; " --&gt; " &amp;CALC_CONN_TEB0187_REV01!$I510&amp; " --&gt; ")),"---")</f>
        <v>---</v>
      </c>
      <c r="G510" s="59" t="str">
        <f>IFERROR(IF(VLOOKUP($D510&amp;"-"&amp;$E510,IF($C$4="TEB0187_REV01",CALC_CONN_TEB0187_REV01!$F:$H),3,0)="--",VLOOKUP($D510&amp;"-"&amp;$E510,IF($C$4="TEB0187_REV01",CALC_CONN_TEB0187_REV01!$F:$H),2,0),VLOOKUP($D510&amp;"-"&amp;$E510,IF($C$4="TEB0187_REV01",CALC_CONN_TEB0187_REV01!$F:$H),3,0)),"---")</f>
        <v>---</v>
      </c>
      <c r="H510" s="59" t="str">
        <f>IFERROR(VLOOKUP(G510,IF($C$4="TEB0187_REV01",CALC_CONN_TEB0187_REV01!$G:$T),14,0),"---")</f>
        <v>---</v>
      </c>
      <c r="I510" s="59" t="str">
        <f>IFERROR(VLOOKUP($D510&amp;"-"&amp;$E510,IF($C$4="TEB0187_REV01",CALC_CONN_TEB0187_REV01!$F:$K,"???"),6,0),"---")</f>
        <v>---</v>
      </c>
      <c r="J510" s="61" t="str">
        <f>IFERROR(VLOOKUP($D510&amp;"-"&amp;$E510,IF($C$4="TEB0187_REV01",CALC_CONN_TEB0187_REV01!$F:$M,"???"),8,0),"---")</f>
        <v>---</v>
      </c>
      <c r="K510" s="62" t="str">
        <f>IFERROR(VLOOKUP($D510&amp;"-"&amp;$E510,IF($C$4="TEB0187_REV01",CALC_CONN_TEB0187_REV01!$F:$N),9,0),"---")</f>
        <v>---</v>
      </c>
      <c r="L510" s="59" t="str">
        <f>IFERROR(VLOOKUP(K510,B2B!$H$3:$I$2000,2,0),"---")</f>
        <v>---</v>
      </c>
      <c r="M510" s="59" t="str">
        <f>IFERROR(VLOOKUP(L510,IF($M$4="TEI0187_REV01",RAW_m_TEI0187_REV01!$AD:$AH),5,0),"---")</f>
        <v>---</v>
      </c>
      <c r="N510" s="59" t="str">
        <f>IFERROR(VLOOKUP(L510,IF($M$4="TEI0187_REV01",RAW_m_TEI0187_REV01!$AE:$AJ),6,0),"---")</f>
        <v>---</v>
      </c>
      <c r="O510" s="63" t="str">
        <f>IFERROR(VLOOKUP(L510,IF($M$4="TEI0187_REV01",RAW_m_TEI0187_REV01!$AD:$AE),2,0),"---")</f>
        <v>---</v>
      </c>
      <c r="P510" s="59" t="str">
        <f>IFERROR(VLOOKUP(O510,IF($M$4="TEI0187_REV01",RAW_m_TEI0187_REV01!$AJ:$AK),2,0),"---")</f>
        <v>---</v>
      </c>
      <c r="Q510" s="59" t="str">
        <f>IFERROR(VLOOKUP(L510,IF($M$4="TEI0187_REV01",RAW_m_TEI0187_REV01!$AD:$AF),3,0),"---")</f>
        <v>---</v>
      </c>
      <c r="R510" s="59" t="str">
        <f>IFERROR(VLOOKUP(O510,IF($M$4="TEI0187_REV01",RAW_m_TEI0187_REV01!$AE:$AG),3,0),"---")</f>
        <v>---</v>
      </c>
      <c r="S510" s="59" t="str">
        <f t="shared" si="16"/>
        <v>---</v>
      </c>
    </row>
    <row r="511" spans="2:19" ht="15" customHeight="1" x14ac:dyDescent="0.25">
      <c r="B511" s="59">
        <f t="shared" si="15"/>
        <v>506</v>
      </c>
      <c r="C511" s="60">
        <f>IFERROR(IF($C$4="TEB0187_REV01",CALC_CONN_TEB0187_REV01!U511,),"---")</f>
        <v>0</v>
      </c>
      <c r="D511" s="59">
        <f>IFERROR(IF($C$4="TEB0187_REV01",CALC_CONN_TEB0187_REV01!D511,),"---")</f>
        <v>0</v>
      </c>
      <c r="E511" s="59">
        <f>IFERROR(IF($C$4="TEB0187_REV01",CALC_CONN_TEB0187_REV01!E511,),"---")</f>
        <v>0</v>
      </c>
      <c r="F511" s="59" t="str">
        <f>IFERROR(IF(VLOOKUP($D511&amp;"-"&amp;$E511,IF($C$4="TEB0187_REV01",CALC_CONN_TEB0187_REV01!$F:$I),4,0)="--","---",IF($C$4="TEB0187_REV01",CALC_CONN_TEB0187_REV01!$G511&amp; " --&gt; " &amp;CALC_CONN_TEB0187_REV01!$I511&amp; " --&gt; ")),"---")</f>
        <v>---</v>
      </c>
      <c r="G511" s="59" t="str">
        <f>IFERROR(IF(VLOOKUP($D511&amp;"-"&amp;$E511,IF($C$4="TEB0187_REV01",CALC_CONN_TEB0187_REV01!$F:$H),3,0)="--",VLOOKUP($D511&amp;"-"&amp;$E511,IF($C$4="TEB0187_REV01",CALC_CONN_TEB0187_REV01!$F:$H),2,0),VLOOKUP($D511&amp;"-"&amp;$E511,IF($C$4="TEB0187_REV01",CALC_CONN_TEB0187_REV01!$F:$H),3,0)),"---")</f>
        <v>---</v>
      </c>
      <c r="H511" s="59" t="str">
        <f>IFERROR(VLOOKUP(G511,IF($C$4="TEB0187_REV01",CALC_CONN_TEB0187_REV01!$G:$T),14,0),"---")</f>
        <v>---</v>
      </c>
      <c r="I511" s="59" t="str">
        <f>IFERROR(VLOOKUP($D511&amp;"-"&amp;$E511,IF($C$4="TEB0187_REV01",CALC_CONN_TEB0187_REV01!$F:$K,"???"),6,0),"---")</f>
        <v>---</v>
      </c>
      <c r="J511" s="61" t="str">
        <f>IFERROR(VLOOKUP($D511&amp;"-"&amp;$E511,IF($C$4="TEB0187_REV01",CALC_CONN_TEB0187_REV01!$F:$M,"???"),8,0),"---")</f>
        <v>---</v>
      </c>
      <c r="K511" s="62" t="str">
        <f>IFERROR(VLOOKUP($D511&amp;"-"&amp;$E511,IF($C$4="TEB0187_REV01",CALC_CONN_TEB0187_REV01!$F:$N),9,0),"---")</f>
        <v>---</v>
      </c>
      <c r="L511" s="59" t="str">
        <f>IFERROR(VLOOKUP(K511,B2B!$H$3:$I$2000,2,0),"---")</f>
        <v>---</v>
      </c>
      <c r="M511" s="59" t="str">
        <f>IFERROR(VLOOKUP(L511,IF($M$4="TEI0187_REV01",RAW_m_TEI0187_REV01!$AD:$AH),5,0),"---")</f>
        <v>---</v>
      </c>
      <c r="N511" s="59" t="str">
        <f>IFERROR(VLOOKUP(L511,IF($M$4="TEI0187_REV01",RAW_m_TEI0187_REV01!$AE:$AJ),6,0),"---")</f>
        <v>---</v>
      </c>
      <c r="O511" s="63" t="str">
        <f>IFERROR(VLOOKUP(L511,IF($M$4="TEI0187_REV01",RAW_m_TEI0187_REV01!$AD:$AE),2,0),"---")</f>
        <v>---</v>
      </c>
      <c r="P511" s="59" t="str">
        <f>IFERROR(VLOOKUP(O511,IF($M$4="TEI0187_REV01",RAW_m_TEI0187_REV01!$AJ:$AK),2,0),"---")</f>
        <v>---</v>
      </c>
      <c r="Q511" s="59" t="str">
        <f>IFERROR(VLOOKUP(L511,IF($M$4="TEI0187_REV01",RAW_m_TEI0187_REV01!$AD:$AF),3,0),"---")</f>
        <v>---</v>
      </c>
      <c r="R511" s="59" t="str">
        <f>IFERROR(VLOOKUP(O511,IF($M$4="TEI0187_REV01",RAW_m_TEI0187_REV01!$AE:$AG),3,0),"---")</f>
        <v>---</v>
      </c>
      <c r="S511" s="59" t="str">
        <f t="shared" si="16"/>
        <v>---</v>
      </c>
    </row>
    <row r="512" spans="2:19" ht="15" customHeight="1" x14ac:dyDescent="0.25">
      <c r="B512" s="59">
        <f t="shared" si="15"/>
        <v>507</v>
      </c>
      <c r="C512" s="60">
        <f>IFERROR(IF($C$4="TEB0187_REV01",CALC_CONN_TEB0187_REV01!U512,),"---")</f>
        <v>0</v>
      </c>
      <c r="D512" s="59">
        <f>IFERROR(IF($C$4="TEB0187_REV01",CALC_CONN_TEB0187_REV01!D512,),"---")</f>
        <v>0</v>
      </c>
      <c r="E512" s="59">
        <f>IFERROR(IF($C$4="TEB0187_REV01",CALC_CONN_TEB0187_REV01!E512,),"---")</f>
        <v>0</v>
      </c>
      <c r="F512" s="59" t="str">
        <f>IFERROR(IF(VLOOKUP($D512&amp;"-"&amp;$E512,IF($C$4="TEB0187_REV01",CALC_CONN_TEB0187_REV01!$F:$I),4,0)="--","---",IF($C$4="TEB0187_REV01",CALC_CONN_TEB0187_REV01!$G512&amp; " --&gt; " &amp;CALC_CONN_TEB0187_REV01!$I512&amp; " --&gt; ")),"---")</f>
        <v>---</v>
      </c>
      <c r="G512" s="59" t="str">
        <f>IFERROR(IF(VLOOKUP($D512&amp;"-"&amp;$E512,IF($C$4="TEB0187_REV01",CALC_CONN_TEB0187_REV01!$F:$H),3,0)="--",VLOOKUP($D512&amp;"-"&amp;$E512,IF($C$4="TEB0187_REV01",CALC_CONN_TEB0187_REV01!$F:$H),2,0),VLOOKUP($D512&amp;"-"&amp;$E512,IF($C$4="TEB0187_REV01",CALC_CONN_TEB0187_REV01!$F:$H),3,0)),"---")</f>
        <v>---</v>
      </c>
      <c r="H512" s="59" t="str">
        <f>IFERROR(VLOOKUP(G512,IF($C$4="TEB0187_REV01",CALC_CONN_TEB0187_REV01!$G:$T),14,0),"---")</f>
        <v>---</v>
      </c>
      <c r="I512" s="59" t="str">
        <f>IFERROR(VLOOKUP($D512&amp;"-"&amp;$E512,IF($C$4="TEB0187_REV01",CALC_CONN_TEB0187_REV01!$F:$K,"???"),6,0),"---")</f>
        <v>---</v>
      </c>
      <c r="J512" s="61" t="str">
        <f>IFERROR(VLOOKUP($D512&amp;"-"&amp;$E512,IF($C$4="TEB0187_REV01",CALC_CONN_TEB0187_REV01!$F:$M,"???"),8,0),"---")</f>
        <v>---</v>
      </c>
      <c r="K512" s="62" t="str">
        <f>IFERROR(VLOOKUP($D512&amp;"-"&amp;$E512,IF($C$4="TEB0187_REV01",CALC_CONN_TEB0187_REV01!$F:$N),9,0),"---")</f>
        <v>---</v>
      </c>
      <c r="L512" s="59" t="str">
        <f>IFERROR(VLOOKUP(K512,B2B!$H$3:$I$2000,2,0),"---")</f>
        <v>---</v>
      </c>
      <c r="M512" s="59" t="str">
        <f>IFERROR(VLOOKUP(L512,IF($M$4="TEI0187_REV01",RAW_m_TEI0187_REV01!$AD:$AH),5,0),"---")</f>
        <v>---</v>
      </c>
      <c r="N512" s="59" t="str">
        <f>IFERROR(VLOOKUP(L512,IF($M$4="TEI0187_REV01",RAW_m_TEI0187_REV01!$AE:$AJ),6,0),"---")</f>
        <v>---</v>
      </c>
      <c r="O512" s="63" t="str">
        <f>IFERROR(VLOOKUP(L512,IF($M$4="TEI0187_REV01",RAW_m_TEI0187_REV01!$AD:$AE),2,0),"---")</f>
        <v>---</v>
      </c>
      <c r="P512" s="59" t="str">
        <f>IFERROR(VLOOKUP(O512,IF($M$4="TEI0187_REV01",RAW_m_TEI0187_REV01!$AJ:$AK),2,0),"---")</f>
        <v>---</v>
      </c>
      <c r="Q512" s="59" t="str">
        <f>IFERROR(VLOOKUP(L512,IF($M$4="TEI0187_REV01",RAW_m_TEI0187_REV01!$AD:$AF),3,0),"---")</f>
        <v>---</v>
      </c>
      <c r="R512" s="59" t="str">
        <f>IFERROR(VLOOKUP(O512,IF($M$4="TEI0187_REV01",RAW_m_TEI0187_REV01!$AE:$AG),3,0),"---")</f>
        <v>---</v>
      </c>
      <c r="S512" s="59" t="str">
        <f t="shared" si="16"/>
        <v>---</v>
      </c>
    </row>
    <row r="513" spans="2:19" ht="15" customHeight="1" x14ac:dyDescent="0.25">
      <c r="B513" s="59">
        <f t="shared" si="15"/>
        <v>508</v>
      </c>
      <c r="C513" s="60">
        <f>IFERROR(IF($C$4="TEB0187_REV01",CALC_CONN_TEB0187_REV01!U513,),"---")</f>
        <v>0</v>
      </c>
      <c r="D513" s="59">
        <f>IFERROR(IF($C$4="TEB0187_REV01",CALC_CONN_TEB0187_REV01!D513,),"---")</f>
        <v>0</v>
      </c>
      <c r="E513" s="59">
        <f>IFERROR(IF($C$4="TEB0187_REV01",CALC_CONN_TEB0187_REV01!E513,),"---")</f>
        <v>0</v>
      </c>
      <c r="F513" s="59" t="str">
        <f>IFERROR(IF(VLOOKUP($D513&amp;"-"&amp;$E513,IF($C$4="TEB0187_REV01",CALC_CONN_TEB0187_REV01!$F:$I),4,0)="--","---",IF($C$4="TEB0187_REV01",CALC_CONN_TEB0187_REV01!$G513&amp; " --&gt; " &amp;CALC_CONN_TEB0187_REV01!$I513&amp; " --&gt; ")),"---")</f>
        <v>---</v>
      </c>
      <c r="G513" s="59" t="str">
        <f>IFERROR(IF(VLOOKUP($D513&amp;"-"&amp;$E513,IF($C$4="TEB0187_REV01",CALC_CONN_TEB0187_REV01!$F:$H),3,0)="--",VLOOKUP($D513&amp;"-"&amp;$E513,IF($C$4="TEB0187_REV01",CALC_CONN_TEB0187_REV01!$F:$H),2,0),VLOOKUP($D513&amp;"-"&amp;$E513,IF($C$4="TEB0187_REV01",CALC_CONN_TEB0187_REV01!$F:$H),3,0)),"---")</f>
        <v>---</v>
      </c>
      <c r="H513" s="59" t="str">
        <f>IFERROR(VLOOKUP(G513,IF($C$4="TEB0187_REV01",CALC_CONN_TEB0187_REV01!$G:$T),14,0),"---")</f>
        <v>---</v>
      </c>
      <c r="I513" s="59" t="str">
        <f>IFERROR(VLOOKUP($D513&amp;"-"&amp;$E513,IF($C$4="TEB0187_REV01",CALC_CONN_TEB0187_REV01!$F:$K,"???"),6,0),"---")</f>
        <v>---</v>
      </c>
      <c r="J513" s="61" t="str">
        <f>IFERROR(VLOOKUP($D513&amp;"-"&amp;$E513,IF($C$4="TEB0187_REV01",CALC_CONN_TEB0187_REV01!$F:$M,"???"),8,0),"---")</f>
        <v>---</v>
      </c>
      <c r="K513" s="62" t="str">
        <f>IFERROR(VLOOKUP($D513&amp;"-"&amp;$E513,IF($C$4="TEB0187_REV01",CALC_CONN_TEB0187_REV01!$F:$N),9,0),"---")</f>
        <v>---</v>
      </c>
      <c r="L513" s="59" t="str">
        <f>IFERROR(VLOOKUP(K513,B2B!$H$3:$I$2000,2,0),"---")</f>
        <v>---</v>
      </c>
      <c r="M513" s="59" t="str">
        <f>IFERROR(VLOOKUP(L513,IF($M$4="TEI0187_REV01",RAW_m_TEI0187_REV01!$AD:$AH),5,0),"---")</f>
        <v>---</v>
      </c>
      <c r="N513" s="59" t="str">
        <f>IFERROR(VLOOKUP(L513,IF($M$4="TEI0187_REV01",RAW_m_TEI0187_REV01!$AE:$AJ),6,0),"---")</f>
        <v>---</v>
      </c>
      <c r="O513" s="63" t="str">
        <f>IFERROR(VLOOKUP(L513,IF($M$4="TEI0187_REV01",RAW_m_TEI0187_REV01!$AD:$AE),2,0),"---")</f>
        <v>---</v>
      </c>
      <c r="P513" s="59" t="str">
        <f>IFERROR(VLOOKUP(O513,IF($M$4="TEI0187_REV01",RAW_m_TEI0187_REV01!$AJ:$AK),2,0),"---")</f>
        <v>---</v>
      </c>
      <c r="Q513" s="59" t="str">
        <f>IFERROR(VLOOKUP(L513,IF($M$4="TEI0187_REV01",RAW_m_TEI0187_REV01!$AD:$AF),3,0),"---")</f>
        <v>---</v>
      </c>
      <c r="R513" s="59" t="str">
        <f>IFERROR(VLOOKUP(O513,IF($M$4="TEI0187_REV01",RAW_m_TEI0187_REV01!$AE:$AG),3,0),"---")</f>
        <v>---</v>
      </c>
      <c r="S513" s="59" t="str">
        <f t="shared" si="16"/>
        <v>---</v>
      </c>
    </row>
    <row r="514" spans="2:19" ht="15" customHeight="1" x14ac:dyDescent="0.25">
      <c r="B514" s="59">
        <f t="shared" si="15"/>
        <v>509</v>
      </c>
      <c r="C514" s="60">
        <f>IFERROR(IF($C$4="TEB0187_REV01",CALC_CONN_TEB0187_REV01!U514,),"---")</f>
        <v>0</v>
      </c>
      <c r="D514" s="59">
        <f>IFERROR(IF($C$4="TEB0187_REV01",CALC_CONN_TEB0187_REV01!D514,),"---")</f>
        <v>0</v>
      </c>
      <c r="E514" s="59">
        <f>IFERROR(IF($C$4="TEB0187_REV01",CALC_CONN_TEB0187_REV01!E514,),"---")</f>
        <v>0</v>
      </c>
      <c r="F514" s="59" t="str">
        <f>IFERROR(IF(VLOOKUP($D514&amp;"-"&amp;$E514,IF($C$4="TEB0187_REV01",CALC_CONN_TEB0187_REV01!$F:$I),4,0)="--","---",IF($C$4="TEB0187_REV01",CALC_CONN_TEB0187_REV01!$G514&amp; " --&gt; " &amp;CALC_CONN_TEB0187_REV01!$I514&amp; " --&gt; ")),"---")</f>
        <v>---</v>
      </c>
      <c r="G514" s="59" t="str">
        <f>IFERROR(IF(VLOOKUP($D514&amp;"-"&amp;$E514,IF($C$4="TEB0187_REV01",CALC_CONN_TEB0187_REV01!$F:$H),3,0)="--",VLOOKUP($D514&amp;"-"&amp;$E514,IF($C$4="TEB0187_REV01",CALC_CONN_TEB0187_REV01!$F:$H),2,0),VLOOKUP($D514&amp;"-"&amp;$E514,IF($C$4="TEB0187_REV01",CALC_CONN_TEB0187_REV01!$F:$H),3,0)),"---")</f>
        <v>---</v>
      </c>
      <c r="H514" s="59" t="str">
        <f>IFERROR(VLOOKUP(G514,IF($C$4="TEB0187_REV01",CALC_CONN_TEB0187_REV01!$G:$T),14,0),"---")</f>
        <v>---</v>
      </c>
      <c r="I514" s="59" t="str">
        <f>IFERROR(VLOOKUP($D514&amp;"-"&amp;$E514,IF($C$4="TEB0187_REV01",CALC_CONN_TEB0187_REV01!$F:$K,"???"),6,0),"---")</f>
        <v>---</v>
      </c>
      <c r="J514" s="61" t="str">
        <f>IFERROR(VLOOKUP($D514&amp;"-"&amp;$E514,IF($C$4="TEB0187_REV01",CALC_CONN_TEB0187_REV01!$F:$M,"???"),8,0),"---")</f>
        <v>---</v>
      </c>
      <c r="K514" s="62" t="str">
        <f>IFERROR(VLOOKUP($D514&amp;"-"&amp;$E514,IF($C$4="TEB0187_REV01",CALC_CONN_TEB0187_REV01!$F:$N),9,0),"---")</f>
        <v>---</v>
      </c>
      <c r="L514" s="59" t="str">
        <f>IFERROR(VLOOKUP(K514,B2B!$H$3:$I$2000,2,0),"---")</f>
        <v>---</v>
      </c>
      <c r="M514" s="59" t="str">
        <f>IFERROR(VLOOKUP(L514,IF($M$4="TEI0187_REV01",RAW_m_TEI0187_REV01!$AD:$AH),5,0),"---")</f>
        <v>---</v>
      </c>
      <c r="N514" s="59" t="str">
        <f>IFERROR(VLOOKUP(L514,IF($M$4="TEI0187_REV01",RAW_m_TEI0187_REV01!$AE:$AJ),6,0),"---")</f>
        <v>---</v>
      </c>
      <c r="O514" s="63" t="str">
        <f>IFERROR(VLOOKUP(L514,IF($M$4="TEI0187_REV01",RAW_m_TEI0187_REV01!$AD:$AE),2,0),"---")</f>
        <v>---</v>
      </c>
      <c r="P514" s="59" t="str">
        <f>IFERROR(VLOOKUP(O514,IF($M$4="TEI0187_REV01",RAW_m_TEI0187_REV01!$AJ:$AK),2,0),"---")</f>
        <v>---</v>
      </c>
      <c r="Q514" s="59" t="str">
        <f>IFERROR(VLOOKUP(L514,IF($M$4="TEI0187_REV01",RAW_m_TEI0187_REV01!$AD:$AF),3,0),"---")</f>
        <v>---</v>
      </c>
      <c r="R514" s="59" t="str">
        <f>IFERROR(VLOOKUP(O514,IF($M$4="TEI0187_REV01",RAW_m_TEI0187_REV01!$AE:$AG),3,0),"---")</f>
        <v>---</v>
      </c>
      <c r="S514" s="59" t="str">
        <f t="shared" si="16"/>
        <v>---</v>
      </c>
    </row>
    <row r="515" spans="2:19" ht="15" customHeight="1" x14ac:dyDescent="0.25">
      <c r="B515" s="59">
        <f t="shared" si="15"/>
        <v>510</v>
      </c>
      <c r="C515" s="60">
        <f>IFERROR(IF($C$4="TEB0187_REV01",CALC_CONN_TEB0187_REV01!U515,),"---")</f>
        <v>0</v>
      </c>
      <c r="D515" s="59">
        <f>IFERROR(IF($C$4="TEB0187_REV01",CALC_CONN_TEB0187_REV01!D515,),"---")</f>
        <v>0</v>
      </c>
      <c r="E515" s="59">
        <f>IFERROR(IF($C$4="TEB0187_REV01",CALC_CONN_TEB0187_REV01!E515,),"---")</f>
        <v>0</v>
      </c>
      <c r="F515" s="59" t="str">
        <f>IFERROR(IF(VLOOKUP($D515&amp;"-"&amp;$E515,IF($C$4="TEB0187_REV01",CALC_CONN_TEB0187_REV01!$F:$I),4,0)="--","---",IF($C$4="TEB0187_REV01",CALC_CONN_TEB0187_REV01!$G515&amp; " --&gt; " &amp;CALC_CONN_TEB0187_REV01!$I515&amp; " --&gt; ")),"---")</f>
        <v>---</v>
      </c>
      <c r="G515" s="59" t="str">
        <f>IFERROR(IF(VLOOKUP($D515&amp;"-"&amp;$E515,IF($C$4="TEB0187_REV01",CALC_CONN_TEB0187_REV01!$F:$H),3,0)="--",VLOOKUP($D515&amp;"-"&amp;$E515,IF($C$4="TEB0187_REV01",CALC_CONN_TEB0187_REV01!$F:$H),2,0),VLOOKUP($D515&amp;"-"&amp;$E515,IF($C$4="TEB0187_REV01",CALC_CONN_TEB0187_REV01!$F:$H),3,0)),"---")</f>
        <v>---</v>
      </c>
      <c r="H515" s="59" t="str">
        <f>IFERROR(VLOOKUP(G515,IF($C$4="TEB0187_REV01",CALC_CONN_TEB0187_REV01!$G:$T),14,0),"---")</f>
        <v>---</v>
      </c>
      <c r="I515" s="59" t="str">
        <f>IFERROR(VLOOKUP($D515&amp;"-"&amp;$E515,IF($C$4="TEB0187_REV01",CALC_CONN_TEB0187_REV01!$F:$K,"???"),6,0),"---")</f>
        <v>---</v>
      </c>
      <c r="J515" s="61" t="str">
        <f>IFERROR(VLOOKUP($D515&amp;"-"&amp;$E515,IF($C$4="TEB0187_REV01",CALC_CONN_TEB0187_REV01!$F:$M,"???"),8,0),"---")</f>
        <v>---</v>
      </c>
      <c r="K515" s="62" t="str">
        <f>IFERROR(VLOOKUP($D515&amp;"-"&amp;$E515,IF($C$4="TEB0187_REV01",CALC_CONN_TEB0187_REV01!$F:$N),9,0),"---")</f>
        <v>---</v>
      </c>
      <c r="L515" s="59" t="str">
        <f>IFERROR(VLOOKUP(K515,B2B!$H$3:$I$2000,2,0),"---")</f>
        <v>---</v>
      </c>
      <c r="M515" s="59" t="str">
        <f>IFERROR(VLOOKUP(L515,IF($M$4="TEI0187_REV01",RAW_m_TEI0187_REV01!$AD:$AH),5,0),"---")</f>
        <v>---</v>
      </c>
      <c r="N515" s="59" t="str">
        <f>IFERROR(VLOOKUP(L515,IF($M$4="TEI0187_REV01",RAW_m_TEI0187_REV01!$AE:$AJ),6,0),"---")</f>
        <v>---</v>
      </c>
      <c r="O515" s="63" t="str">
        <f>IFERROR(VLOOKUP(L515,IF($M$4="TEI0187_REV01",RAW_m_TEI0187_REV01!$AD:$AE),2,0),"---")</f>
        <v>---</v>
      </c>
      <c r="P515" s="59" t="str">
        <f>IFERROR(VLOOKUP(O515,IF($M$4="TEI0187_REV01",RAW_m_TEI0187_REV01!$AJ:$AK),2,0),"---")</f>
        <v>---</v>
      </c>
      <c r="Q515" s="59" t="str">
        <f>IFERROR(VLOOKUP(L515,IF($M$4="TEI0187_REV01",RAW_m_TEI0187_REV01!$AD:$AF),3,0),"---")</f>
        <v>---</v>
      </c>
      <c r="R515" s="59" t="str">
        <f>IFERROR(VLOOKUP(O515,IF($M$4="TEI0187_REV01",RAW_m_TEI0187_REV01!$AE:$AG),3,0),"---")</f>
        <v>---</v>
      </c>
      <c r="S515" s="59" t="str">
        <f t="shared" si="16"/>
        <v>---</v>
      </c>
    </row>
    <row r="516" spans="2:19" ht="15" customHeight="1" x14ac:dyDescent="0.25">
      <c r="B516" s="59">
        <f t="shared" si="15"/>
        <v>511</v>
      </c>
      <c r="C516" s="60">
        <f>IFERROR(IF($C$4="TEB0187_REV01",CALC_CONN_TEB0187_REV01!U516,),"---")</f>
        <v>0</v>
      </c>
      <c r="D516" s="59">
        <f>IFERROR(IF($C$4="TEB0187_REV01",CALC_CONN_TEB0187_REV01!D516,),"---")</f>
        <v>0</v>
      </c>
      <c r="E516" s="59">
        <f>IFERROR(IF($C$4="TEB0187_REV01",CALC_CONN_TEB0187_REV01!E516,),"---")</f>
        <v>0</v>
      </c>
      <c r="F516" s="59" t="str">
        <f>IFERROR(IF(VLOOKUP($D516&amp;"-"&amp;$E516,IF($C$4="TEB0187_REV01",CALC_CONN_TEB0187_REV01!$F:$I),4,0)="--","---",IF($C$4="TEB0187_REV01",CALC_CONN_TEB0187_REV01!$G516&amp; " --&gt; " &amp;CALC_CONN_TEB0187_REV01!$I516&amp; " --&gt; ")),"---")</f>
        <v>---</v>
      </c>
      <c r="G516" s="59" t="str">
        <f>IFERROR(IF(VLOOKUP($D516&amp;"-"&amp;$E516,IF($C$4="TEB0187_REV01",CALC_CONN_TEB0187_REV01!$F:$H),3,0)="--",VLOOKUP($D516&amp;"-"&amp;$E516,IF($C$4="TEB0187_REV01",CALC_CONN_TEB0187_REV01!$F:$H),2,0),VLOOKUP($D516&amp;"-"&amp;$E516,IF($C$4="TEB0187_REV01",CALC_CONN_TEB0187_REV01!$F:$H),3,0)),"---")</f>
        <v>---</v>
      </c>
      <c r="H516" s="59" t="str">
        <f>IFERROR(VLOOKUP(G516,IF($C$4="TEB0187_REV01",CALC_CONN_TEB0187_REV01!$G:$T),14,0),"---")</f>
        <v>---</v>
      </c>
      <c r="I516" s="59" t="str">
        <f>IFERROR(VLOOKUP($D516&amp;"-"&amp;$E516,IF($C$4="TEB0187_REV01",CALC_CONN_TEB0187_REV01!$F:$K,"???"),6,0),"---")</f>
        <v>---</v>
      </c>
      <c r="J516" s="61" t="str">
        <f>IFERROR(VLOOKUP($D516&amp;"-"&amp;$E516,IF($C$4="TEB0187_REV01",CALC_CONN_TEB0187_REV01!$F:$M,"???"),8,0),"---")</f>
        <v>---</v>
      </c>
      <c r="K516" s="62" t="str">
        <f>IFERROR(VLOOKUP($D516&amp;"-"&amp;$E516,IF($C$4="TEB0187_REV01",CALC_CONN_TEB0187_REV01!$F:$N),9,0),"---")</f>
        <v>---</v>
      </c>
      <c r="L516" s="59" t="str">
        <f>IFERROR(VLOOKUP(K516,B2B!$H$3:$I$2000,2,0),"---")</f>
        <v>---</v>
      </c>
      <c r="M516" s="59" t="str">
        <f>IFERROR(VLOOKUP(L516,IF($M$4="TEI0187_REV01",RAW_m_TEI0187_REV01!$AD:$AH),5,0),"---")</f>
        <v>---</v>
      </c>
      <c r="N516" s="59" t="str">
        <f>IFERROR(VLOOKUP(L516,IF($M$4="TEI0187_REV01",RAW_m_TEI0187_REV01!$AE:$AJ),6,0),"---")</f>
        <v>---</v>
      </c>
      <c r="O516" s="63" t="str">
        <f>IFERROR(VLOOKUP(L516,IF($M$4="TEI0187_REV01",RAW_m_TEI0187_REV01!$AD:$AE),2,0),"---")</f>
        <v>---</v>
      </c>
      <c r="P516" s="59" t="str">
        <f>IFERROR(VLOOKUP(O516,IF($M$4="TEI0187_REV01",RAW_m_TEI0187_REV01!$AJ:$AK),2,0),"---")</f>
        <v>---</v>
      </c>
      <c r="Q516" s="59" t="str">
        <f>IFERROR(VLOOKUP(L516,IF($M$4="TEI0187_REV01",RAW_m_TEI0187_REV01!$AD:$AF),3,0),"---")</f>
        <v>---</v>
      </c>
      <c r="R516" s="59" t="str">
        <f>IFERROR(VLOOKUP(O516,IF($M$4="TEI0187_REV01",RAW_m_TEI0187_REV01!$AE:$AG),3,0),"---")</f>
        <v>---</v>
      </c>
      <c r="S516" s="59" t="str">
        <f t="shared" si="16"/>
        <v>---</v>
      </c>
    </row>
    <row r="517" spans="2:19" ht="15" customHeight="1" x14ac:dyDescent="0.25">
      <c r="B517" s="59">
        <f t="shared" si="15"/>
        <v>512</v>
      </c>
      <c r="C517" s="60">
        <f>IFERROR(IF($C$4="TEB0187_REV01",CALC_CONN_TEB0187_REV01!U517,),"---")</f>
        <v>0</v>
      </c>
      <c r="D517" s="59">
        <f>IFERROR(IF($C$4="TEB0187_REV01",CALC_CONN_TEB0187_REV01!D517,),"---")</f>
        <v>0</v>
      </c>
      <c r="E517" s="59">
        <f>IFERROR(IF($C$4="TEB0187_REV01",CALC_CONN_TEB0187_REV01!E517,),"---")</f>
        <v>0</v>
      </c>
      <c r="F517" s="59" t="str">
        <f>IFERROR(IF(VLOOKUP($D517&amp;"-"&amp;$E517,IF($C$4="TEB0187_REV01",CALC_CONN_TEB0187_REV01!$F:$I),4,0)="--","---",IF($C$4="TEB0187_REV01",CALC_CONN_TEB0187_REV01!$G517&amp; " --&gt; " &amp;CALC_CONN_TEB0187_REV01!$I517&amp; " --&gt; ")),"---")</f>
        <v>---</v>
      </c>
      <c r="G517" s="59" t="str">
        <f>IFERROR(IF(VLOOKUP($D517&amp;"-"&amp;$E517,IF($C$4="TEB0187_REV01",CALC_CONN_TEB0187_REV01!$F:$H),3,0)="--",VLOOKUP($D517&amp;"-"&amp;$E517,IF($C$4="TEB0187_REV01",CALC_CONN_TEB0187_REV01!$F:$H),2,0),VLOOKUP($D517&amp;"-"&amp;$E517,IF($C$4="TEB0187_REV01",CALC_CONN_TEB0187_REV01!$F:$H),3,0)),"---")</f>
        <v>---</v>
      </c>
      <c r="H517" s="59" t="str">
        <f>IFERROR(VLOOKUP(G517,IF($C$4="TEB0187_REV01",CALC_CONN_TEB0187_REV01!$G:$T),14,0),"---")</f>
        <v>---</v>
      </c>
      <c r="I517" s="59" t="str">
        <f>IFERROR(VLOOKUP($D517&amp;"-"&amp;$E517,IF($C$4="TEB0187_REV01",CALC_CONN_TEB0187_REV01!$F:$K,"???"),6,0),"---")</f>
        <v>---</v>
      </c>
      <c r="J517" s="61" t="str">
        <f>IFERROR(VLOOKUP($D517&amp;"-"&amp;$E517,IF($C$4="TEB0187_REV01",CALC_CONN_TEB0187_REV01!$F:$M,"???"),8,0),"---")</f>
        <v>---</v>
      </c>
      <c r="K517" s="62" t="str">
        <f>IFERROR(VLOOKUP($D517&amp;"-"&amp;$E517,IF($C$4="TEB0187_REV01",CALC_CONN_TEB0187_REV01!$F:$N),9,0),"---")</f>
        <v>---</v>
      </c>
      <c r="L517" s="59" t="str">
        <f>IFERROR(VLOOKUP(K517,B2B!$H$3:$I$2000,2,0),"---")</f>
        <v>---</v>
      </c>
      <c r="M517" s="59" t="str">
        <f>IFERROR(VLOOKUP(L517,IF($M$4="TEI0187_REV01",RAW_m_TEI0187_REV01!$AD:$AH),5,0),"---")</f>
        <v>---</v>
      </c>
      <c r="N517" s="59" t="str">
        <f>IFERROR(VLOOKUP(L517,IF($M$4="TEI0187_REV01",RAW_m_TEI0187_REV01!$AE:$AJ),6,0),"---")</f>
        <v>---</v>
      </c>
      <c r="O517" s="63" t="str">
        <f>IFERROR(VLOOKUP(L517,IF($M$4="TEI0187_REV01",RAW_m_TEI0187_REV01!$AD:$AE),2,0),"---")</f>
        <v>---</v>
      </c>
      <c r="P517" s="59" t="str">
        <f>IFERROR(VLOOKUP(O517,IF($M$4="TEI0187_REV01",RAW_m_TEI0187_REV01!$AJ:$AK),2,0),"---")</f>
        <v>---</v>
      </c>
      <c r="Q517" s="59" t="str">
        <f>IFERROR(VLOOKUP(L517,IF($M$4="TEI0187_REV01",RAW_m_TEI0187_REV01!$AD:$AF),3,0),"---")</f>
        <v>---</v>
      </c>
      <c r="R517" s="59" t="str">
        <f>IFERROR(VLOOKUP(O517,IF($M$4="TEI0187_REV01",RAW_m_TEI0187_REV01!$AE:$AG),3,0),"---")</f>
        <v>---</v>
      </c>
      <c r="S517" s="59" t="str">
        <f t="shared" si="16"/>
        <v>---</v>
      </c>
    </row>
    <row r="518" spans="2:19" ht="15" customHeight="1" x14ac:dyDescent="0.25">
      <c r="B518" s="59">
        <f t="shared" si="15"/>
        <v>513</v>
      </c>
      <c r="C518" s="60">
        <f>IFERROR(IF($C$4="TEB0187_REV01",CALC_CONN_TEB0187_REV01!U518,),"---")</f>
        <v>0</v>
      </c>
      <c r="D518" s="59">
        <f>IFERROR(IF($C$4="TEB0187_REV01",CALC_CONN_TEB0187_REV01!D518,),"---")</f>
        <v>0</v>
      </c>
      <c r="E518" s="59">
        <f>IFERROR(IF($C$4="TEB0187_REV01",CALC_CONN_TEB0187_REV01!E518,),"---")</f>
        <v>0</v>
      </c>
      <c r="F518" s="59" t="str">
        <f>IFERROR(IF(VLOOKUP($D518&amp;"-"&amp;$E518,IF($C$4="TEB0187_REV01",CALC_CONN_TEB0187_REV01!$F:$I),4,0)="--","---",IF($C$4="TEB0187_REV01",CALC_CONN_TEB0187_REV01!$G518&amp; " --&gt; " &amp;CALC_CONN_TEB0187_REV01!$I518&amp; " --&gt; ")),"---")</f>
        <v>---</v>
      </c>
      <c r="G518" s="59" t="str">
        <f>IFERROR(IF(VLOOKUP($D518&amp;"-"&amp;$E518,IF($C$4="TEB0187_REV01",CALC_CONN_TEB0187_REV01!$F:$H),3,0)="--",VLOOKUP($D518&amp;"-"&amp;$E518,IF($C$4="TEB0187_REV01",CALC_CONN_TEB0187_REV01!$F:$H),2,0),VLOOKUP($D518&amp;"-"&amp;$E518,IF($C$4="TEB0187_REV01",CALC_CONN_TEB0187_REV01!$F:$H),3,0)),"---")</f>
        <v>---</v>
      </c>
      <c r="H518" s="59" t="str">
        <f>IFERROR(VLOOKUP(G518,IF($C$4="TEB0187_REV01",CALC_CONN_TEB0187_REV01!$G:$T),14,0),"---")</f>
        <v>---</v>
      </c>
      <c r="I518" s="59" t="str">
        <f>IFERROR(VLOOKUP($D518&amp;"-"&amp;$E518,IF($C$4="TEB0187_REV01",CALC_CONN_TEB0187_REV01!$F:$K,"???"),6,0),"---")</f>
        <v>---</v>
      </c>
      <c r="J518" s="61" t="str">
        <f>IFERROR(VLOOKUP($D518&amp;"-"&amp;$E518,IF($C$4="TEB0187_REV01",CALC_CONN_TEB0187_REV01!$F:$M,"???"),8,0),"---")</f>
        <v>---</v>
      </c>
      <c r="K518" s="62" t="str">
        <f>IFERROR(VLOOKUP($D518&amp;"-"&amp;$E518,IF($C$4="TEB0187_REV01",CALC_CONN_TEB0187_REV01!$F:$N),9,0),"---")</f>
        <v>---</v>
      </c>
      <c r="L518" s="59" t="str">
        <f>IFERROR(VLOOKUP(K518,B2B!$H$3:$I$2000,2,0),"---")</f>
        <v>---</v>
      </c>
      <c r="M518" s="59" t="str">
        <f>IFERROR(VLOOKUP(L518,IF($M$4="TEI0187_REV01",RAW_m_TEI0187_REV01!$AD:$AH),5,0),"---")</f>
        <v>---</v>
      </c>
      <c r="N518" s="59" t="str">
        <f>IFERROR(VLOOKUP(L518,IF($M$4="TEI0187_REV01",RAW_m_TEI0187_REV01!$AE:$AJ),6,0),"---")</f>
        <v>---</v>
      </c>
      <c r="O518" s="63" t="str">
        <f>IFERROR(VLOOKUP(L518,IF($M$4="TEI0187_REV01",RAW_m_TEI0187_REV01!$AD:$AE),2,0),"---")</f>
        <v>---</v>
      </c>
      <c r="P518" s="59" t="str">
        <f>IFERROR(VLOOKUP(O518,IF($M$4="TEI0187_REV01",RAW_m_TEI0187_REV01!$AJ:$AK),2,0),"---")</f>
        <v>---</v>
      </c>
      <c r="Q518" s="59" t="str">
        <f>IFERROR(VLOOKUP(L518,IF($M$4="TEI0187_REV01",RAW_m_TEI0187_REV01!$AD:$AF),3,0),"---")</f>
        <v>---</v>
      </c>
      <c r="R518" s="59" t="str">
        <f>IFERROR(VLOOKUP(O518,IF($M$4="TEI0187_REV01",RAW_m_TEI0187_REV01!$AE:$AG),3,0),"---")</f>
        <v>---</v>
      </c>
      <c r="S518" s="59" t="str">
        <f t="shared" si="16"/>
        <v>---</v>
      </c>
    </row>
    <row r="519" spans="2:19" ht="15" customHeight="1" x14ac:dyDescent="0.25">
      <c r="B519" s="59">
        <f t="shared" si="15"/>
        <v>514</v>
      </c>
      <c r="C519" s="60">
        <f>IFERROR(IF($C$4="TEB0187_REV01",CALC_CONN_TEB0187_REV01!U519,),"---")</f>
        <v>0</v>
      </c>
      <c r="D519" s="59">
        <f>IFERROR(IF($C$4="TEB0187_REV01",CALC_CONN_TEB0187_REV01!D519,),"---")</f>
        <v>0</v>
      </c>
      <c r="E519" s="59">
        <f>IFERROR(IF($C$4="TEB0187_REV01",CALC_CONN_TEB0187_REV01!E519,),"---")</f>
        <v>0</v>
      </c>
      <c r="F519" s="59" t="str">
        <f>IFERROR(IF(VLOOKUP($D519&amp;"-"&amp;$E519,IF($C$4="TEB0187_REV01",CALC_CONN_TEB0187_REV01!$F:$I),4,0)="--","---",IF($C$4="TEB0187_REV01",CALC_CONN_TEB0187_REV01!$G519&amp; " --&gt; " &amp;CALC_CONN_TEB0187_REV01!$I519&amp; " --&gt; ")),"---")</f>
        <v>---</v>
      </c>
      <c r="G519" s="59" t="str">
        <f>IFERROR(IF(VLOOKUP($D519&amp;"-"&amp;$E519,IF($C$4="TEB0187_REV01",CALC_CONN_TEB0187_REV01!$F:$H),3,0)="--",VLOOKUP($D519&amp;"-"&amp;$E519,IF($C$4="TEB0187_REV01",CALC_CONN_TEB0187_REV01!$F:$H),2,0),VLOOKUP($D519&amp;"-"&amp;$E519,IF($C$4="TEB0187_REV01",CALC_CONN_TEB0187_REV01!$F:$H),3,0)),"---")</f>
        <v>---</v>
      </c>
      <c r="H519" s="59" t="str">
        <f>IFERROR(VLOOKUP(G519,IF($C$4="TEB0187_REV01",CALC_CONN_TEB0187_REV01!$G:$T),14,0),"---")</f>
        <v>---</v>
      </c>
      <c r="I519" s="59" t="str">
        <f>IFERROR(VLOOKUP($D519&amp;"-"&amp;$E519,IF($C$4="TEB0187_REV01",CALC_CONN_TEB0187_REV01!$F:$K,"???"),6,0),"---")</f>
        <v>---</v>
      </c>
      <c r="J519" s="61" t="str">
        <f>IFERROR(VLOOKUP($D519&amp;"-"&amp;$E519,IF($C$4="TEB0187_REV01",CALC_CONN_TEB0187_REV01!$F:$M,"???"),8,0),"---")</f>
        <v>---</v>
      </c>
      <c r="K519" s="62" t="str">
        <f>IFERROR(VLOOKUP($D519&amp;"-"&amp;$E519,IF($C$4="TEB0187_REV01",CALC_CONN_TEB0187_REV01!$F:$N),9,0),"---")</f>
        <v>---</v>
      </c>
      <c r="L519" s="59" t="str">
        <f>IFERROR(VLOOKUP(K519,B2B!$H$3:$I$2000,2,0),"---")</f>
        <v>---</v>
      </c>
      <c r="M519" s="59" t="str">
        <f>IFERROR(VLOOKUP(L519,IF($M$4="TEI0187_REV01",RAW_m_TEI0187_REV01!$AD:$AH),5,0),"---")</f>
        <v>---</v>
      </c>
      <c r="N519" s="59" t="str">
        <f>IFERROR(VLOOKUP(L519,IF($M$4="TEI0187_REV01",RAW_m_TEI0187_REV01!$AE:$AJ),6,0),"---")</f>
        <v>---</v>
      </c>
      <c r="O519" s="63" t="str">
        <f>IFERROR(VLOOKUP(L519,IF($M$4="TEI0187_REV01",RAW_m_TEI0187_REV01!$AD:$AE),2,0),"---")</f>
        <v>---</v>
      </c>
      <c r="P519" s="59" t="str">
        <f>IFERROR(VLOOKUP(O519,IF($M$4="TEI0187_REV01",RAW_m_TEI0187_REV01!$AJ:$AK),2,0),"---")</f>
        <v>---</v>
      </c>
      <c r="Q519" s="59" t="str">
        <f>IFERROR(VLOOKUP(L519,IF($M$4="TEI0187_REV01",RAW_m_TEI0187_REV01!$AD:$AF),3,0),"---")</f>
        <v>---</v>
      </c>
      <c r="R519" s="59" t="str">
        <f>IFERROR(VLOOKUP(O519,IF($M$4="TEI0187_REV01",RAW_m_TEI0187_REV01!$AE:$AG),3,0),"---")</f>
        <v>---</v>
      </c>
      <c r="S519" s="59" t="str">
        <f t="shared" si="16"/>
        <v>---</v>
      </c>
    </row>
    <row r="520" spans="2:19" ht="15" customHeight="1" x14ac:dyDescent="0.25">
      <c r="B520" s="59">
        <f t="shared" ref="B520:B583" si="17">B519+1</f>
        <v>515</v>
      </c>
      <c r="C520" s="60">
        <f>IFERROR(IF($C$4="TEB0187_REV01",CALC_CONN_TEB0187_REV01!U520,),"---")</f>
        <v>0</v>
      </c>
      <c r="D520" s="59">
        <f>IFERROR(IF($C$4="TEB0187_REV01",CALC_CONN_TEB0187_REV01!D520,),"---")</f>
        <v>0</v>
      </c>
      <c r="E520" s="59">
        <f>IFERROR(IF($C$4="TEB0187_REV01",CALC_CONN_TEB0187_REV01!E520,),"---")</f>
        <v>0</v>
      </c>
      <c r="F520" s="59" t="str">
        <f>IFERROR(IF(VLOOKUP($D520&amp;"-"&amp;$E520,IF($C$4="TEB0187_REV01",CALC_CONN_TEB0187_REV01!$F:$I),4,0)="--","---",IF($C$4="TEB0187_REV01",CALC_CONN_TEB0187_REV01!$G520&amp; " --&gt; " &amp;CALC_CONN_TEB0187_REV01!$I520&amp; " --&gt; ")),"---")</f>
        <v>---</v>
      </c>
      <c r="G520" s="59" t="str">
        <f>IFERROR(IF(VLOOKUP($D520&amp;"-"&amp;$E520,IF($C$4="TEB0187_REV01",CALC_CONN_TEB0187_REV01!$F:$H),3,0)="--",VLOOKUP($D520&amp;"-"&amp;$E520,IF($C$4="TEB0187_REV01",CALC_CONN_TEB0187_REV01!$F:$H),2,0),VLOOKUP($D520&amp;"-"&amp;$E520,IF($C$4="TEB0187_REV01",CALC_CONN_TEB0187_REV01!$F:$H),3,0)),"---")</f>
        <v>---</v>
      </c>
      <c r="H520" s="59" t="str">
        <f>IFERROR(VLOOKUP(G520,IF($C$4="TEB0187_REV01",CALC_CONN_TEB0187_REV01!$G:$T),14,0),"---")</f>
        <v>---</v>
      </c>
      <c r="I520" s="59" t="str">
        <f>IFERROR(VLOOKUP($D520&amp;"-"&amp;$E520,IF($C$4="TEB0187_REV01",CALC_CONN_TEB0187_REV01!$F:$K,"???"),6,0),"---")</f>
        <v>---</v>
      </c>
      <c r="J520" s="61" t="str">
        <f>IFERROR(VLOOKUP($D520&amp;"-"&amp;$E520,IF($C$4="TEB0187_REV01",CALC_CONN_TEB0187_REV01!$F:$M,"???"),8,0),"---")</f>
        <v>---</v>
      </c>
      <c r="K520" s="62" t="str">
        <f>IFERROR(VLOOKUP($D520&amp;"-"&amp;$E520,IF($C$4="TEB0187_REV01",CALC_CONN_TEB0187_REV01!$F:$N),9,0),"---")</f>
        <v>---</v>
      </c>
      <c r="L520" s="59" t="str">
        <f>IFERROR(VLOOKUP(K520,B2B!$H$3:$I$2000,2,0),"---")</f>
        <v>---</v>
      </c>
      <c r="M520" s="59" t="str">
        <f>IFERROR(VLOOKUP(L520,IF($M$4="TEI0187_REV01",RAW_m_TEI0187_REV01!$AD:$AH),5,0),"---")</f>
        <v>---</v>
      </c>
      <c r="N520" s="59" t="str">
        <f>IFERROR(VLOOKUP(L520,IF($M$4="TEI0187_REV01",RAW_m_TEI0187_REV01!$AE:$AJ),6,0),"---")</f>
        <v>---</v>
      </c>
      <c r="O520" s="63" t="str">
        <f>IFERROR(VLOOKUP(L520,IF($M$4="TEI0187_REV01",RAW_m_TEI0187_REV01!$AD:$AE),2,0),"---")</f>
        <v>---</v>
      </c>
      <c r="P520" s="59" t="str">
        <f>IFERROR(VLOOKUP(O520,IF($M$4="TEI0187_REV01",RAW_m_TEI0187_REV01!$AJ:$AK),2,0),"---")</f>
        <v>---</v>
      </c>
      <c r="Q520" s="59" t="str">
        <f>IFERROR(VLOOKUP(L520,IF($M$4="TEI0187_REV01",RAW_m_TEI0187_REV01!$AD:$AF),3,0),"---")</f>
        <v>---</v>
      </c>
      <c r="R520" s="59" t="str">
        <f>IFERROR(VLOOKUP(O520,IF($M$4="TEI0187_REV01",RAW_m_TEI0187_REV01!$AE:$AG),3,0),"---")</f>
        <v>---</v>
      </c>
      <c r="S520" s="59" t="str">
        <f t="shared" ref="S520:S583" si="18">IFERROR(SUBSTITUTE(I520,"mm","")+SUBSTITUTE(R520,"mm",""),"---")</f>
        <v>---</v>
      </c>
    </row>
    <row r="521" spans="2:19" ht="15" customHeight="1" x14ac:dyDescent="0.25">
      <c r="B521" s="59">
        <f t="shared" si="17"/>
        <v>516</v>
      </c>
      <c r="C521" s="60">
        <f>IFERROR(IF($C$4="TEB0187_REV01",CALC_CONN_TEB0187_REV01!U521,),"---")</f>
        <v>0</v>
      </c>
      <c r="D521" s="59">
        <f>IFERROR(IF($C$4="TEB0187_REV01",CALC_CONN_TEB0187_REV01!D521,),"---")</f>
        <v>0</v>
      </c>
      <c r="E521" s="59">
        <f>IFERROR(IF($C$4="TEB0187_REV01",CALC_CONN_TEB0187_REV01!E521,),"---")</f>
        <v>0</v>
      </c>
      <c r="F521" s="59" t="str">
        <f>IFERROR(IF(VLOOKUP($D521&amp;"-"&amp;$E521,IF($C$4="TEB0187_REV01",CALC_CONN_TEB0187_REV01!$F:$I),4,0)="--","---",IF($C$4="TEB0187_REV01",CALC_CONN_TEB0187_REV01!$G521&amp; " --&gt; " &amp;CALC_CONN_TEB0187_REV01!$I521&amp; " --&gt; ")),"---")</f>
        <v>---</v>
      </c>
      <c r="G521" s="59" t="str">
        <f>IFERROR(IF(VLOOKUP($D521&amp;"-"&amp;$E521,IF($C$4="TEB0187_REV01",CALC_CONN_TEB0187_REV01!$F:$H),3,0)="--",VLOOKUP($D521&amp;"-"&amp;$E521,IF($C$4="TEB0187_REV01",CALC_CONN_TEB0187_REV01!$F:$H),2,0),VLOOKUP($D521&amp;"-"&amp;$E521,IF($C$4="TEB0187_REV01",CALC_CONN_TEB0187_REV01!$F:$H),3,0)),"---")</f>
        <v>---</v>
      </c>
      <c r="H521" s="59" t="str">
        <f>IFERROR(VLOOKUP(G521,IF($C$4="TEB0187_REV01",CALC_CONN_TEB0187_REV01!$G:$T),14,0),"---")</f>
        <v>---</v>
      </c>
      <c r="I521" s="59" t="str">
        <f>IFERROR(VLOOKUP($D521&amp;"-"&amp;$E521,IF($C$4="TEB0187_REV01",CALC_CONN_TEB0187_REV01!$F:$K,"???"),6,0),"---")</f>
        <v>---</v>
      </c>
      <c r="J521" s="61" t="str">
        <f>IFERROR(VLOOKUP($D521&amp;"-"&amp;$E521,IF($C$4="TEB0187_REV01",CALC_CONN_TEB0187_REV01!$F:$M,"???"),8,0),"---")</f>
        <v>---</v>
      </c>
      <c r="K521" s="62" t="str">
        <f>IFERROR(VLOOKUP($D521&amp;"-"&amp;$E521,IF($C$4="TEB0187_REV01",CALC_CONN_TEB0187_REV01!$F:$N),9,0),"---")</f>
        <v>---</v>
      </c>
      <c r="L521" s="59" t="str">
        <f>IFERROR(VLOOKUP(K521,B2B!$H$3:$I$2000,2,0),"---")</f>
        <v>---</v>
      </c>
      <c r="M521" s="59" t="str">
        <f>IFERROR(VLOOKUP(L521,IF($M$4="TEI0187_REV01",RAW_m_TEI0187_REV01!$AD:$AH),5,0),"---")</f>
        <v>---</v>
      </c>
      <c r="N521" s="59" t="str">
        <f>IFERROR(VLOOKUP(L521,IF($M$4="TEI0187_REV01",RAW_m_TEI0187_REV01!$AE:$AJ),6,0),"---")</f>
        <v>---</v>
      </c>
      <c r="O521" s="63" t="str">
        <f>IFERROR(VLOOKUP(L521,IF($M$4="TEI0187_REV01",RAW_m_TEI0187_REV01!$AD:$AE),2,0),"---")</f>
        <v>---</v>
      </c>
      <c r="P521" s="59" t="str">
        <f>IFERROR(VLOOKUP(O521,IF($M$4="TEI0187_REV01",RAW_m_TEI0187_REV01!$AJ:$AK),2,0),"---")</f>
        <v>---</v>
      </c>
      <c r="Q521" s="59" t="str">
        <f>IFERROR(VLOOKUP(L521,IF($M$4="TEI0187_REV01",RAW_m_TEI0187_REV01!$AD:$AF),3,0),"---")</f>
        <v>---</v>
      </c>
      <c r="R521" s="59" t="str">
        <f>IFERROR(VLOOKUP(O521,IF($M$4="TEI0187_REV01",RAW_m_TEI0187_REV01!$AE:$AG),3,0),"---")</f>
        <v>---</v>
      </c>
      <c r="S521" s="59" t="str">
        <f t="shared" si="18"/>
        <v>---</v>
      </c>
    </row>
    <row r="522" spans="2:19" ht="15" customHeight="1" x14ac:dyDescent="0.25">
      <c r="B522" s="59">
        <f t="shared" si="17"/>
        <v>517</v>
      </c>
      <c r="C522" s="60">
        <f>IFERROR(IF($C$4="TEB0187_REV01",CALC_CONN_TEB0187_REV01!U522,),"---")</f>
        <v>0</v>
      </c>
      <c r="D522" s="59">
        <f>IFERROR(IF($C$4="TEB0187_REV01",CALC_CONN_TEB0187_REV01!D522,),"---")</f>
        <v>0</v>
      </c>
      <c r="E522" s="59">
        <f>IFERROR(IF($C$4="TEB0187_REV01",CALC_CONN_TEB0187_REV01!E522,),"---")</f>
        <v>0</v>
      </c>
      <c r="F522" s="59" t="str">
        <f>IFERROR(IF(VLOOKUP($D522&amp;"-"&amp;$E522,IF($C$4="TEB0187_REV01",CALC_CONN_TEB0187_REV01!$F:$I),4,0)="--","---",IF($C$4="TEB0187_REV01",CALC_CONN_TEB0187_REV01!$G522&amp; " --&gt; " &amp;CALC_CONN_TEB0187_REV01!$I522&amp; " --&gt; ")),"---")</f>
        <v>---</v>
      </c>
      <c r="G522" s="59" t="str">
        <f>IFERROR(IF(VLOOKUP($D522&amp;"-"&amp;$E522,IF($C$4="TEB0187_REV01",CALC_CONN_TEB0187_REV01!$F:$H),3,0)="--",VLOOKUP($D522&amp;"-"&amp;$E522,IF($C$4="TEB0187_REV01",CALC_CONN_TEB0187_REV01!$F:$H),2,0),VLOOKUP($D522&amp;"-"&amp;$E522,IF($C$4="TEB0187_REV01",CALC_CONN_TEB0187_REV01!$F:$H),3,0)),"---")</f>
        <v>---</v>
      </c>
      <c r="H522" s="59" t="str">
        <f>IFERROR(VLOOKUP(G522,IF($C$4="TEB0187_REV01",CALC_CONN_TEB0187_REV01!$G:$T),14,0),"---")</f>
        <v>---</v>
      </c>
      <c r="I522" s="59" t="str">
        <f>IFERROR(VLOOKUP($D522&amp;"-"&amp;$E522,IF($C$4="TEB0187_REV01",CALC_CONN_TEB0187_REV01!$F:$K,"???"),6,0),"---")</f>
        <v>---</v>
      </c>
      <c r="J522" s="61" t="str">
        <f>IFERROR(VLOOKUP($D522&amp;"-"&amp;$E522,IF($C$4="TEB0187_REV01",CALC_CONN_TEB0187_REV01!$F:$M,"???"),8,0),"---")</f>
        <v>---</v>
      </c>
      <c r="K522" s="62" t="str">
        <f>IFERROR(VLOOKUP($D522&amp;"-"&amp;$E522,IF($C$4="TEB0187_REV01",CALC_CONN_TEB0187_REV01!$F:$N),9,0),"---")</f>
        <v>---</v>
      </c>
      <c r="L522" s="59" t="str">
        <f>IFERROR(VLOOKUP(K522,B2B!$H$3:$I$2000,2,0),"---")</f>
        <v>---</v>
      </c>
      <c r="M522" s="59" t="str">
        <f>IFERROR(VLOOKUP(L522,IF($M$4="TEI0187_REV01",RAW_m_TEI0187_REV01!$AD:$AH),5,0),"---")</f>
        <v>---</v>
      </c>
      <c r="N522" s="59" t="str">
        <f>IFERROR(VLOOKUP(L522,IF($M$4="TEI0187_REV01",RAW_m_TEI0187_REV01!$AE:$AJ),6,0),"---")</f>
        <v>---</v>
      </c>
      <c r="O522" s="63" t="str">
        <f>IFERROR(VLOOKUP(L522,IF($M$4="TEI0187_REV01",RAW_m_TEI0187_REV01!$AD:$AE),2,0),"---")</f>
        <v>---</v>
      </c>
      <c r="P522" s="59" t="str">
        <f>IFERROR(VLOOKUP(O522,IF($M$4="TEI0187_REV01",RAW_m_TEI0187_REV01!$AJ:$AK),2,0),"---")</f>
        <v>---</v>
      </c>
      <c r="Q522" s="59" t="str">
        <f>IFERROR(VLOOKUP(L522,IF($M$4="TEI0187_REV01",RAW_m_TEI0187_REV01!$AD:$AF),3,0),"---")</f>
        <v>---</v>
      </c>
      <c r="R522" s="59" t="str">
        <f>IFERROR(VLOOKUP(O522,IF($M$4="TEI0187_REV01",RAW_m_TEI0187_REV01!$AE:$AG),3,0),"---")</f>
        <v>---</v>
      </c>
      <c r="S522" s="59" t="str">
        <f t="shared" si="18"/>
        <v>---</v>
      </c>
    </row>
    <row r="523" spans="2:19" ht="15" customHeight="1" x14ac:dyDescent="0.25">
      <c r="B523" s="59">
        <f t="shared" si="17"/>
        <v>518</v>
      </c>
      <c r="C523" s="60">
        <f>IFERROR(IF($C$4="TEB0187_REV01",CALC_CONN_TEB0187_REV01!U523,),"---")</f>
        <v>0</v>
      </c>
      <c r="D523" s="59">
        <f>IFERROR(IF($C$4="TEB0187_REV01",CALC_CONN_TEB0187_REV01!D523,),"---")</f>
        <v>0</v>
      </c>
      <c r="E523" s="59">
        <f>IFERROR(IF($C$4="TEB0187_REV01",CALC_CONN_TEB0187_REV01!E523,),"---")</f>
        <v>0</v>
      </c>
      <c r="F523" s="59" t="str">
        <f>IFERROR(IF(VLOOKUP($D523&amp;"-"&amp;$E523,IF($C$4="TEB0187_REV01",CALC_CONN_TEB0187_REV01!$F:$I),4,0)="--","---",IF($C$4="TEB0187_REV01",CALC_CONN_TEB0187_REV01!$G523&amp; " --&gt; " &amp;CALC_CONN_TEB0187_REV01!$I523&amp; " --&gt; ")),"---")</f>
        <v>---</v>
      </c>
      <c r="G523" s="59" t="str">
        <f>IFERROR(IF(VLOOKUP($D523&amp;"-"&amp;$E523,IF($C$4="TEB0187_REV01",CALC_CONN_TEB0187_REV01!$F:$H),3,0)="--",VLOOKUP($D523&amp;"-"&amp;$E523,IF($C$4="TEB0187_REV01",CALC_CONN_TEB0187_REV01!$F:$H),2,0),VLOOKUP($D523&amp;"-"&amp;$E523,IF($C$4="TEB0187_REV01",CALC_CONN_TEB0187_REV01!$F:$H),3,0)),"---")</f>
        <v>---</v>
      </c>
      <c r="H523" s="59" t="str">
        <f>IFERROR(VLOOKUP(G523,IF($C$4="TEB0187_REV01",CALC_CONN_TEB0187_REV01!$G:$T),14,0),"---")</f>
        <v>---</v>
      </c>
      <c r="I523" s="59" t="str">
        <f>IFERROR(VLOOKUP($D523&amp;"-"&amp;$E523,IF($C$4="TEB0187_REV01",CALC_CONN_TEB0187_REV01!$F:$K,"???"),6,0),"---")</f>
        <v>---</v>
      </c>
      <c r="J523" s="61" t="str">
        <f>IFERROR(VLOOKUP($D523&amp;"-"&amp;$E523,IF($C$4="TEB0187_REV01",CALC_CONN_TEB0187_REV01!$F:$M,"???"),8,0),"---")</f>
        <v>---</v>
      </c>
      <c r="K523" s="62" t="str">
        <f>IFERROR(VLOOKUP($D523&amp;"-"&amp;$E523,IF($C$4="TEB0187_REV01",CALC_CONN_TEB0187_REV01!$F:$N),9,0),"---")</f>
        <v>---</v>
      </c>
      <c r="L523" s="59" t="str">
        <f>IFERROR(VLOOKUP(K523,B2B!$H$3:$I$2000,2,0),"---")</f>
        <v>---</v>
      </c>
      <c r="M523" s="59" t="str">
        <f>IFERROR(VLOOKUP(L523,IF($M$4="TEI0187_REV01",RAW_m_TEI0187_REV01!$AD:$AH),5,0),"---")</f>
        <v>---</v>
      </c>
      <c r="N523" s="59" t="str">
        <f>IFERROR(VLOOKUP(L523,IF($M$4="TEI0187_REV01",RAW_m_TEI0187_REV01!$AE:$AJ),6,0),"---")</f>
        <v>---</v>
      </c>
      <c r="O523" s="63" t="str">
        <f>IFERROR(VLOOKUP(L523,IF($M$4="TEI0187_REV01",RAW_m_TEI0187_REV01!$AD:$AE),2,0),"---")</f>
        <v>---</v>
      </c>
      <c r="P523" s="59" t="str">
        <f>IFERROR(VLOOKUP(O523,IF($M$4="TEI0187_REV01",RAW_m_TEI0187_REV01!$AJ:$AK),2,0),"---")</f>
        <v>---</v>
      </c>
      <c r="Q523" s="59" t="str">
        <f>IFERROR(VLOOKUP(L523,IF($M$4="TEI0187_REV01",RAW_m_TEI0187_REV01!$AD:$AF),3,0),"---")</f>
        <v>---</v>
      </c>
      <c r="R523" s="59" t="str">
        <f>IFERROR(VLOOKUP(O523,IF($M$4="TEI0187_REV01",RAW_m_TEI0187_REV01!$AE:$AG),3,0),"---")</f>
        <v>---</v>
      </c>
      <c r="S523" s="59" t="str">
        <f t="shared" si="18"/>
        <v>---</v>
      </c>
    </row>
    <row r="524" spans="2:19" ht="15" customHeight="1" x14ac:dyDescent="0.25">
      <c r="B524" s="59">
        <f t="shared" si="17"/>
        <v>519</v>
      </c>
      <c r="C524" s="60">
        <f>IFERROR(IF($C$4="TEB0187_REV01",CALC_CONN_TEB0187_REV01!U524,),"---")</f>
        <v>0</v>
      </c>
      <c r="D524" s="59">
        <f>IFERROR(IF($C$4="TEB0187_REV01",CALC_CONN_TEB0187_REV01!D524,),"---")</f>
        <v>0</v>
      </c>
      <c r="E524" s="59">
        <f>IFERROR(IF($C$4="TEB0187_REV01",CALC_CONN_TEB0187_REV01!E524,),"---")</f>
        <v>0</v>
      </c>
      <c r="F524" s="59" t="str">
        <f>IFERROR(IF(VLOOKUP($D524&amp;"-"&amp;$E524,IF($C$4="TEB0187_REV01",CALC_CONN_TEB0187_REV01!$F:$I),4,0)="--","---",IF($C$4="TEB0187_REV01",CALC_CONN_TEB0187_REV01!$G524&amp; " --&gt; " &amp;CALC_CONN_TEB0187_REV01!$I524&amp; " --&gt; ")),"---")</f>
        <v>---</v>
      </c>
      <c r="G524" s="59" t="str">
        <f>IFERROR(IF(VLOOKUP($D524&amp;"-"&amp;$E524,IF($C$4="TEB0187_REV01",CALC_CONN_TEB0187_REV01!$F:$H),3,0)="--",VLOOKUP($D524&amp;"-"&amp;$E524,IF($C$4="TEB0187_REV01",CALC_CONN_TEB0187_REV01!$F:$H),2,0),VLOOKUP($D524&amp;"-"&amp;$E524,IF($C$4="TEB0187_REV01",CALC_CONN_TEB0187_REV01!$F:$H),3,0)),"---")</f>
        <v>---</v>
      </c>
      <c r="H524" s="59" t="str">
        <f>IFERROR(VLOOKUP(G524,IF($C$4="TEB0187_REV01",CALC_CONN_TEB0187_REV01!$G:$T),14,0),"---")</f>
        <v>---</v>
      </c>
      <c r="I524" s="59" t="str">
        <f>IFERROR(VLOOKUP($D524&amp;"-"&amp;$E524,IF($C$4="TEB0187_REV01",CALC_CONN_TEB0187_REV01!$F:$K,"???"),6,0),"---")</f>
        <v>---</v>
      </c>
      <c r="J524" s="61" t="str">
        <f>IFERROR(VLOOKUP($D524&amp;"-"&amp;$E524,IF($C$4="TEB0187_REV01",CALC_CONN_TEB0187_REV01!$F:$M,"???"),8,0),"---")</f>
        <v>---</v>
      </c>
      <c r="K524" s="62" t="str">
        <f>IFERROR(VLOOKUP($D524&amp;"-"&amp;$E524,IF($C$4="TEB0187_REV01",CALC_CONN_TEB0187_REV01!$F:$N),9,0),"---")</f>
        <v>---</v>
      </c>
      <c r="L524" s="59" t="str">
        <f>IFERROR(VLOOKUP(K524,B2B!$H$3:$I$2000,2,0),"---")</f>
        <v>---</v>
      </c>
      <c r="M524" s="59" t="str">
        <f>IFERROR(VLOOKUP(L524,IF($M$4="TEI0187_REV01",RAW_m_TEI0187_REV01!$AD:$AH),5,0),"---")</f>
        <v>---</v>
      </c>
      <c r="N524" s="59" t="str">
        <f>IFERROR(VLOOKUP(L524,IF($M$4="TEI0187_REV01",RAW_m_TEI0187_REV01!$AE:$AJ),6,0),"---")</f>
        <v>---</v>
      </c>
      <c r="O524" s="63" t="str">
        <f>IFERROR(VLOOKUP(L524,IF($M$4="TEI0187_REV01",RAW_m_TEI0187_REV01!$AD:$AE),2,0),"---")</f>
        <v>---</v>
      </c>
      <c r="P524" s="59" t="str">
        <f>IFERROR(VLOOKUP(O524,IF($M$4="TEI0187_REV01",RAW_m_TEI0187_REV01!$AJ:$AK),2,0),"---")</f>
        <v>---</v>
      </c>
      <c r="Q524" s="59" t="str">
        <f>IFERROR(VLOOKUP(L524,IF($M$4="TEI0187_REV01",RAW_m_TEI0187_REV01!$AD:$AF),3,0),"---")</f>
        <v>---</v>
      </c>
      <c r="R524" s="59" t="str">
        <f>IFERROR(VLOOKUP(O524,IF($M$4="TEI0187_REV01",RAW_m_TEI0187_REV01!$AE:$AG),3,0),"---")</f>
        <v>---</v>
      </c>
      <c r="S524" s="59" t="str">
        <f t="shared" si="18"/>
        <v>---</v>
      </c>
    </row>
    <row r="525" spans="2:19" ht="15" customHeight="1" x14ac:dyDescent="0.25">
      <c r="B525" s="59">
        <f t="shared" si="17"/>
        <v>520</v>
      </c>
      <c r="C525" s="60">
        <f>IFERROR(IF($C$4="TEB0187_REV01",CALC_CONN_TEB0187_REV01!U525,),"---")</f>
        <v>0</v>
      </c>
      <c r="D525" s="59">
        <f>IFERROR(IF($C$4="TEB0187_REV01",CALC_CONN_TEB0187_REV01!D525,),"---")</f>
        <v>0</v>
      </c>
      <c r="E525" s="59">
        <f>IFERROR(IF($C$4="TEB0187_REV01",CALC_CONN_TEB0187_REV01!E525,),"---")</f>
        <v>0</v>
      </c>
      <c r="F525" s="59" t="str">
        <f>IFERROR(IF(VLOOKUP($D525&amp;"-"&amp;$E525,IF($C$4="TEB0187_REV01",CALC_CONN_TEB0187_REV01!$F:$I),4,0)="--","---",IF($C$4="TEB0187_REV01",CALC_CONN_TEB0187_REV01!$G525&amp; " --&gt; " &amp;CALC_CONN_TEB0187_REV01!$I525&amp; " --&gt; ")),"---")</f>
        <v>---</v>
      </c>
      <c r="G525" s="59" t="str">
        <f>IFERROR(IF(VLOOKUP($D525&amp;"-"&amp;$E525,IF($C$4="TEB0187_REV01",CALC_CONN_TEB0187_REV01!$F:$H),3,0)="--",VLOOKUP($D525&amp;"-"&amp;$E525,IF($C$4="TEB0187_REV01",CALC_CONN_TEB0187_REV01!$F:$H),2,0),VLOOKUP($D525&amp;"-"&amp;$E525,IF($C$4="TEB0187_REV01",CALC_CONN_TEB0187_REV01!$F:$H),3,0)),"---")</f>
        <v>---</v>
      </c>
      <c r="H525" s="59" t="str">
        <f>IFERROR(VLOOKUP(G525,IF($C$4="TEB0187_REV01",CALC_CONN_TEB0187_REV01!$G:$T),14,0),"---")</f>
        <v>---</v>
      </c>
      <c r="I525" s="59" t="str">
        <f>IFERROR(VLOOKUP($D525&amp;"-"&amp;$E525,IF($C$4="TEB0187_REV01",CALC_CONN_TEB0187_REV01!$F:$K,"???"),6,0),"---")</f>
        <v>---</v>
      </c>
      <c r="J525" s="61" t="str">
        <f>IFERROR(VLOOKUP($D525&amp;"-"&amp;$E525,IF($C$4="TEB0187_REV01",CALC_CONN_TEB0187_REV01!$F:$M,"???"),8,0),"---")</f>
        <v>---</v>
      </c>
      <c r="K525" s="62" t="str">
        <f>IFERROR(VLOOKUP($D525&amp;"-"&amp;$E525,IF($C$4="TEB0187_REV01",CALC_CONN_TEB0187_REV01!$F:$N),9,0),"---")</f>
        <v>---</v>
      </c>
      <c r="L525" s="59" t="str">
        <f>IFERROR(VLOOKUP(K525,B2B!$H$3:$I$2000,2,0),"---")</f>
        <v>---</v>
      </c>
      <c r="M525" s="59" t="str">
        <f>IFERROR(VLOOKUP(L525,IF($M$4="TEI0187_REV01",RAW_m_TEI0187_REV01!$AD:$AH),5,0),"---")</f>
        <v>---</v>
      </c>
      <c r="N525" s="59" t="str">
        <f>IFERROR(VLOOKUP(L525,IF($M$4="TEI0187_REV01",RAW_m_TEI0187_REV01!$AE:$AJ),6,0),"---")</f>
        <v>---</v>
      </c>
      <c r="O525" s="63" t="str">
        <f>IFERROR(VLOOKUP(L525,IF($M$4="TEI0187_REV01",RAW_m_TEI0187_REV01!$AD:$AE),2,0),"---")</f>
        <v>---</v>
      </c>
      <c r="P525" s="59" t="str">
        <f>IFERROR(VLOOKUP(O525,IF($M$4="TEI0187_REV01",RAW_m_TEI0187_REV01!$AJ:$AK),2,0),"---")</f>
        <v>---</v>
      </c>
      <c r="Q525" s="59" t="str">
        <f>IFERROR(VLOOKUP(L525,IF($M$4="TEI0187_REV01",RAW_m_TEI0187_REV01!$AD:$AF),3,0),"---")</f>
        <v>---</v>
      </c>
      <c r="R525" s="59" t="str">
        <f>IFERROR(VLOOKUP(O525,IF($M$4="TEI0187_REV01",RAW_m_TEI0187_REV01!$AE:$AG),3,0),"---")</f>
        <v>---</v>
      </c>
      <c r="S525" s="59" t="str">
        <f t="shared" si="18"/>
        <v>---</v>
      </c>
    </row>
    <row r="526" spans="2:19" ht="15" customHeight="1" x14ac:dyDescent="0.25">
      <c r="B526" s="59">
        <f t="shared" si="17"/>
        <v>521</v>
      </c>
      <c r="C526" s="60">
        <f>IFERROR(IF($C$4="TEB0187_REV01",CALC_CONN_TEB0187_REV01!U526,),"---")</f>
        <v>0</v>
      </c>
      <c r="D526" s="59">
        <f>IFERROR(IF($C$4="TEB0187_REV01",CALC_CONN_TEB0187_REV01!D526,),"---")</f>
        <v>0</v>
      </c>
      <c r="E526" s="59">
        <f>IFERROR(IF($C$4="TEB0187_REV01",CALC_CONN_TEB0187_REV01!E526,),"---")</f>
        <v>0</v>
      </c>
      <c r="F526" s="59" t="str">
        <f>IFERROR(IF(VLOOKUP($D526&amp;"-"&amp;$E526,IF($C$4="TEB0187_REV01",CALC_CONN_TEB0187_REV01!$F:$I),4,0)="--","---",IF($C$4="TEB0187_REV01",CALC_CONN_TEB0187_REV01!$G526&amp; " --&gt; " &amp;CALC_CONN_TEB0187_REV01!$I526&amp; " --&gt; ")),"---")</f>
        <v>---</v>
      </c>
      <c r="G526" s="59" t="str">
        <f>IFERROR(IF(VLOOKUP($D526&amp;"-"&amp;$E526,IF($C$4="TEB0187_REV01",CALC_CONN_TEB0187_REV01!$F:$H),3,0)="--",VLOOKUP($D526&amp;"-"&amp;$E526,IF($C$4="TEB0187_REV01",CALC_CONN_TEB0187_REV01!$F:$H),2,0),VLOOKUP($D526&amp;"-"&amp;$E526,IF($C$4="TEB0187_REV01",CALC_CONN_TEB0187_REV01!$F:$H),3,0)),"---")</f>
        <v>---</v>
      </c>
      <c r="H526" s="59" t="str">
        <f>IFERROR(VLOOKUP(G526,IF($C$4="TEB0187_REV01",CALC_CONN_TEB0187_REV01!$G:$T),14,0),"---")</f>
        <v>---</v>
      </c>
      <c r="I526" s="59" t="str">
        <f>IFERROR(VLOOKUP($D526&amp;"-"&amp;$E526,IF($C$4="TEB0187_REV01",CALC_CONN_TEB0187_REV01!$F:$K,"???"),6,0),"---")</f>
        <v>---</v>
      </c>
      <c r="J526" s="61" t="str">
        <f>IFERROR(VLOOKUP($D526&amp;"-"&amp;$E526,IF($C$4="TEB0187_REV01",CALC_CONN_TEB0187_REV01!$F:$M,"???"),8,0),"---")</f>
        <v>---</v>
      </c>
      <c r="K526" s="62" t="str">
        <f>IFERROR(VLOOKUP($D526&amp;"-"&amp;$E526,IF($C$4="TEB0187_REV01",CALC_CONN_TEB0187_REV01!$F:$N),9,0),"---")</f>
        <v>---</v>
      </c>
      <c r="L526" s="59" t="str">
        <f>IFERROR(VLOOKUP(K526,B2B!$H$3:$I$2000,2,0),"---")</f>
        <v>---</v>
      </c>
      <c r="M526" s="59" t="str">
        <f>IFERROR(VLOOKUP(L526,IF($M$4="TEI0187_REV01",RAW_m_TEI0187_REV01!$AD:$AH),5,0),"---")</f>
        <v>---</v>
      </c>
      <c r="N526" s="59" t="str">
        <f>IFERROR(VLOOKUP(L526,IF($M$4="TEI0187_REV01",RAW_m_TEI0187_REV01!$AE:$AJ),6,0),"---")</f>
        <v>---</v>
      </c>
      <c r="O526" s="63" t="str">
        <f>IFERROR(VLOOKUP(L526,IF($M$4="TEI0187_REV01",RAW_m_TEI0187_REV01!$AD:$AE),2,0),"---")</f>
        <v>---</v>
      </c>
      <c r="P526" s="59" t="str">
        <f>IFERROR(VLOOKUP(O526,IF($M$4="TEI0187_REV01",RAW_m_TEI0187_REV01!$AJ:$AK),2,0),"---")</f>
        <v>---</v>
      </c>
      <c r="Q526" s="59" t="str">
        <f>IFERROR(VLOOKUP(L526,IF($M$4="TEI0187_REV01",RAW_m_TEI0187_REV01!$AD:$AF),3,0),"---")</f>
        <v>---</v>
      </c>
      <c r="R526" s="59" t="str">
        <f>IFERROR(VLOOKUP(O526,IF($M$4="TEI0187_REV01",RAW_m_TEI0187_REV01!$AE:$AG),3,0),"---")</f>
        <v>---</v>
      </c>
      <c r="S526" s="59" t="str">
        <f t="shared" si="18"/>
        <v>---</v>
      </c>
    </row>
    <row r="527" spans="2:19" ht="15" customHeight="1" x14ac:dyDescent="0.25">
      <c r="B527" s="59">
        <f t="shared" si="17"/>
        <v>522</v>
      </c>
      <c r="C527" s="60">
        <f>IFERROR(IF($C$4="TEB0187_REV01",CALC_CONN_TEB0187_REV01!U527,),"---")</f>
        <v>0</v>
      </c>
      <c r="D527" s="59">
        <f>IFERROR(IF($C$4="TEB0187_REV01",CALC_CONN_TEB0187_REV01!D527,),"---")</f>
        <v>0</v>
      </c>
      <c r="E527" s="59">
        <f>IFERROR(IF($C$4="TEB0187_REV01",CALC_CONN_TEB0187_REV01!E527,),"---")</f>
        <v>0</v>
      </c>
      <c r="F527" s="59" t="str">
        <f>IFERROR(IF(VLOOKUP($D527&amp;"-"&amp;$E527,IF($C$4="TEB0187_REV01",CALC_CONN_TEB0187_REV01!$F:$I),4,0)="--","---",IF($C$4="TEB0187_REV01",CALC_CONN_TEB0187_REV01!$G527&amp; " --&gt; " &amp;CALC_CONN_TEB0187_REV01!$I527&amp; " --&gt; ")),"---")</f>
        <v>---</v>
      </c>
      <c r="G527" s="59" t="str">
        <f>IFERROR(IF(VLOOKUP($D527&amp;"-"&amp;$E527,IF($C$4="TEB0187_REV01",CALC_CONN_TEB0187_REV01!$F:$H),3,0)="--",VLOOKUP($D527&amp;"-"&amp;$E527,IF($C$4="TEB0187_REV01",CALC_CONN_TEB0187_REV01!$F:$H),2,0),VLOOKUP($D527&amp;"-"&amp;$E527,IF($C$4="TEB0187_REV01",CALC_CONN_TEB0187_REV01!$F:$H),3,0)),"---")</f>
        <v>---</v>
      </c>
      <c r="H527" s="59" t="str">
        <f>IFERROR(VLOOKUP(G527,IF($C$4="TEB0187_REV01",CALC_CONN_TEB0187_REV01!$G:$T),14,0),"---")</f>
        <v>---</v>
      </c>
      <c r="I527" s="59" t="str">
        <f>IFERROR(VLOOKUP($D527&amp;"-"&amp;$E527,IF($C$4="TEB0187_REV01",CALC_CONN_TEB0187_REV01!$F:$K,"???"),6,0),"---")</f>
        <v>---</v>
      </c>
      <c r="J527" s="61" t="str">
        <f>IFERROR(VLOOKUP($D527&amp;"-"&amp;$E527,IF($C$4="TEB0187_REV01",CALC_CONN_TEB0187_REV01!$F:$M,"???"),8,0),"---")</f>
        <v>---</v>
      </c>
      <c r="K527" s="62" t="str">
        <f>IFERROR(VLOOKUP($D527&amp;"-"&amp;$E527,IF($C$4="TEB0187_REV01",CALC_CONN_TEB0187_REV01!$F:$N),9,0),"---")</f>
        <v>---</v>
      </c>
      <c r="L527" s="59" t="str">
        <f>IFERROR(VLOOKUP(K527,B2B!$H$3:$I$2000,2,0),"---")</f>
        <v>---</v>
      </c>
      <c r="M527" s="59" t="str">
        <f>IFERROR(VLOOKUP(L527,IF($M$4="TEI0187_REV01",RAW_m_TEI0187_REV01!$AD:$AH),5,0),"---")</f>
        <v>---</v>
      </c>
      <c r="N527" s="59" t="str">
        <f>IFERROR(VLOOKUP(L527,IF($M$4="TEI0187_REV01",RAW_m_TEI0187_REV01!$AE:$AJ),6,0),"---")</f>
        <v>---</v>
      </c>
      <c r="O527" s="63" t="str">
        <f>IFERROR(VLOOKUP(L527,IF($M$4="TEI0187_REV01",RAW_m_TEI0187_REV01!$AD:$AE),2,0),"---")</f>
        <v>---</v>
      </c>
      <c r="P527" s="59" t="str">
        <f>IFERROR(VLOOKUP(O527,IF($M$4="TEI0187_REV01",RAW_m_TEI0187_REV01!$AJ:$AK),2,0),"---")</f>
        <v>---</v>
      </c>
      <c r="Q527" s="59" t="str">
        <f>IFERROR(VLOOKUP(L527,IF($M$4="TEI0187_REV01",RAW_m_TEI0187_REV01!$AD:$AF),3,0),"---")</f>
        <v>---</v>
      </c>
      <c r="R527" s="59" t="str">
        <f>IFERROR(VLOOKUP(O527,IF($M$4="TEI0187_REV01",RAW_m_TEI0187_REV01!$AE:$AG),3,0),"---")</f>
        <v>---</v>
      </c>
      <c r="S527" s="59" t="str">
        <f t="shared" si="18"/>
        <v>---</v>
      </c>
    </row>
    <row r="528" spans="2:19" ht="15" customHeight="1" x14ac:dyDescent="0.25">
      <c r="B528" s="59">
        <f t="shared" si="17"/>
        <v>523</v>
      </c>
      <c r="C528" s="60">
        <f>IFERROR(IF($C$4="TEB0187_REV01",CALC_CONN_TEB0187_REV01!U528,),"---")</f>
        <v>0</v>
      </c>
      <c r="D528" s="59">
        <f>IFERROR(IF($C$4="TEB0187_REV01",CALC_CONN_TEB0187_REV01!D528,),"---")</f>
        <v>0</v>
      </c>
      <c r="E528" s="59">
        <f>IFERROR(IF($C$4="TEB0187_REV01",CALC_CONN_TEB0187_REV01!E528,),"---")</f>
        <v>0</v>
      </c>
      <c r="F528" s="59" t="str">
        <f>IFERROR(IF(VLOOKUP($D528&amp;"-"&amp;$E528,IF($C$4="TEB0187_REV01",CALC_CONN_TEB0187_REV01!$F:$I),4,0)="--","---",IF($C$4="TEB0187_REV01",CALC_CONN_TEB0187_REV01!$G528&amp; " --&gt; " &amp;CALC_CONN_TEB0187_REV01!$I528&amp; " --&gt; ")),"---")</f>
        <v>---</v>
      </c>
      <c r="G528" s="59" t="str">
        <f>IFERROR(IF(VLOOKUP($D528&amp;"-"&amp;$E528,IF($C$4="TEB0187_REV01",CALC_CONN_TEB0187_REV01!$F:$H),3,0)="--",VLOOKUP($D528&amp;"-"&amp;$E528,IF($C$4="TEB0187_REV01",CALC_CONN_TEB0187_REV01!$F:$H),2,0),VLOOKUP($D528&amp;"-"&amp;$E528,IF($C$4="TEB0187_REV01",CALC_CONN_TEB0187_REV01!$F:$H),3,0)),"---")</f>
        <v>---</v>
      </c>
      <c r="H528" s="59" t="str">
        <f>IFERROR(VLOOKUP(G528,IF($C$4="TEB0187_REV01",CALC_CONN_TEB0187_REV01!$G:$T),14,0),"---")</f>
        <v>---</v>
      </c>
      <c r="I528" s="59" t="str">
        <f>IFERROR(VLOOKUP($D528&amp;"-"&amp;$E528,IF($C$4="TEB0187_REV01",CALC_CONN_TEB0187_REV01!$F:$K,"???"),6,0),"---")</f>
        <v>---</v>
      </c>
      <c r="J528" s="61" t="str">
        <f>IFERROR(VLOOKUP($D528&amp;"-"&amp;$E528,IF($C$4="TEB0187_REV01",CALC_CONN_TEB0187_REV01!$F:$M,"???"),8,0),"---")</f>
        <v>---</v>
      </c>
      <c r="K528" s="62" t="str">
        <f>IFERROR(VLOOKUP($D528&amp;"-"&amp;$E528,IF($C$4="TEB0187_REV01",CALC_CONN_TEB0187_REV01!$F:$N),9,0),"---")</f>
        <v>---</v>
      </c>
      <c r="L528" s="59" t="str">
        <f>IFERROR(VLOOKUP(K528,B2B!$H$3:$I$2000,2,0),"---")</f>
        <v>---</v>
      </c>
      <c r="M528" s="59" t="str">
        <f>IFERROR(VLOOKUP(L528,IF($M$4="TEI0187_REV01",RAW_m_TEI0187_REV01!$AD:$AH),5,0),"---")</f>
        <v>---</v>
      </c>
      <c r="N528" s="59" t="str">
        <f>IFERROR(VLOOKUP(L528,IF($M$4="TEI0187_REV01",RAW_m_TEI0187_REV01!$AE:$AJ),6,0),"---")</f>
        <v>---</v>
      </c>
      <c r="O528" s="63" t="str">
        <f>IFERROR(VLOOKUP(L528,IF($M$4="TEI0187_REV01",RAW_m_TEI0187_REV01!$AD:$AE),2,0),"---")</f>
        <v>---</v>
      </c>
      <c r="P528" s="59" t="str">
        <f>IFERROR(VLOOKUP(O528,IF($M$4="TEI0187_REV01",RAW_m_TEI0187_REV01!$AJ:$AK),2,0),"---")</f>
        <v>---</v>
      </c>
      <c r="Q528" s="59" t="str">
        <f>IFERROR(VLOOKUP(L528,IF($M$4="TEI0187_REV01",RAW_m_TEI0187_REV01!$AD:$AF),3,0),"---")</f>
        <v>---</v>
      </c>
      <c r="R528" s="59" t="str">
        <f>IFERROR(VLOOKUP(O528,IF($M$4="TEI0187_REV01",RAW_m_TEI0187_REV01!$AE:$AG),3,0),"---")</f>
        <v>---</v>
      </c>
      <c r="S528" s="59" t="str">
        <f t="shared" si="18"/>
        <v>---</v>
      </c>
    </row>
    <row r="529" spans="2:19" ht="15" customHeight="1" x14ac:dyDescent="0.25">
      <c r="B529" s="59">
        <f t="shared" si="17"/>
        <v>524</v>
      </c>
      <c r="C529" s="60">
        <f>IFERROR(IF($C$4="TEB0187_REV01",CALC_CONN_TEB0187_REV01!U529,),"---")</f>
        <v>0</v>
      </c>
      <c r="D529" s="59">
        <f>IFERROR(IF($C$4="TEB0187_REV01",CALC_CONN_TEB0187_REV01!D529,),"---")</f>
        <v>0</v>
      </c>
      <c r="E529" s="59">
        <f>IFERROR(IF($C$4="TEB0187_REV01",CALC_CONN_TEB0187_REV01!E529,),"---")</f>
        <v>0</v>
      </c>
      <c r="F529" s="59" t="str">
        <f>IFERROR(IF(VLOOKUP($D529&amp;"-"&amp;$E529,IF($C$4="TEB0187_REV01",CALC_CONN_TEB0187_REV01!$F:$I),4,0)="--","---",IF($C$4="TEB0187_REV01",CALC_CONN_TEB0187_REV01!$G529&amp; " --&gt; " &amp;CALC_CONN_TEB0187_REV01!$I529&amp; " --&gt; ")),"---")</f>
        <v>---</v>
      </c>
      <c r="G529" s="59" t="str">
        <f>IFERROR(IF(VLOOKUP($D529&amp;"-"&amp;$E529,IF($C$4="TEB0187_REV01",CALC_CONN_TEB0187_REV01!$F:$H),3,0)="--",VLOOKUP($D529&amp;"-"&amp;$E529,IF($C$4="TEB0187_REV01",CALC_CONN_TEB0187_REV01!$F:$H),2,0),VLOOKUP($D529&amp;"-"&amp;$E529,IF($C$4="TEB0187_REV01",CALC_CONN_TEB0187_REV01!$F:$H),3,0)),"---")</f>
        <v>---</v>
      </c>
      <c r="H529" s="59" t="str">
        <f>IFERROR(VLOOKUP(G529,IF($C$4="TEB0187_REV01",CALC_CONN_TEB0187_REV01!$G:$T),14,0),"---")</f>
        <v>---</v>
      </c>
      <c r="I529" s="59" t="str">
        <f>IFERROR(VLOOKUP($D529&amp;"-"&amp;$E529,IF($C$4="TEB0187_REV01",CALC_CONN_TEB0187_REV01!$F:$K,"???"),6,0),"---")</f>
        <v>---</v>
      </c>
      <c r="J529" s="61" t="str">
        <f>IFERROR(VLOOKUP($D529&amp;"-"&amp;$E529,IF($C$4="TEB0187_REV01",CALC_CONN_TEB0187_REV01!$F:$M,"???"),8,0),"---")</f>
        <v>---</v>
      </c>
      <c r="K529" s="62" t="str">
        <f>IFERROR(VLOOKUP($D529&amp;"-"&amp;$E529,IF($C$4="TEB0187_REV01",CALC_CONN_TEB0187_REV01!$F:$N),9,0),"---")</f>
        <v>---</v>
      </c>
      <c r="L529" s="59" t="str">
        <f>IFERROR(VLOOKUP(K529,B2B!$H$3:$I$2000,2,0),"---")</f>
        <v>---</v>
      </c>
      <c r="M529" s="59" t="str">
        <f>IFERROR(VLOOKUP(L529,IF($M$4="TEI0187_REV01",RAW_m_TEI0187_REV01!$AD:$AH),5,0),"---")</f>
        <v>---</v>
      </c>
      <c r="N529" s="59" t="str">
        <f>IFERROR(VLOOKUP(L529,IF($M$4="TEI0187_REV01",RAW_m_TEI0187_REV01!$AE:$AJ),6,0),"---")</f>
        <v>---</v>
      </c>
      <c r="O529" s="63" t="str">
        <f>IFERROR(VLOOKUP(L529,IF($M$4="TEI0187_REV01",RAW_m_TEI0187_REV01!$AD:$AE),2,0),"---")</f>
        <v>---</v>
      </c>
      <c r="P529" s="59" t="str">
        <f>IFERROR(VLOOKUP(O529,IF($M$4="TEI0187_REV01",RAW_m_TEI0187_REV01!$AJ:$AK),2,0),"---")</f>
        <v>---</v>
      </c>
      <c r="Q529" s="59" t="str">
        <f>IFERROR(VLOOKUP(L529,IF($M$4="TEI0187_REV01",RAW_m_TEI0187_REV01!$AD:$AF),3,0),"---")</f>
        <v>---</v>
      </c>
      <c r="R529" s="59" t="str">
        <f>IFERROR(VLOOKUP(O529,IF($M$4="TEI0187_REV01",RAW_m_TEI0187_REV01!$AE:$AG),3,0),"---")</f>
        <v>---</v>
      </c>
      <c r="S529" s="59" t="str">
        <f t="shared" si="18"/>
        <v>---</v>
      </c>
    </row>
    <row r="530" spans="2:19" ht="15" customHeight="1" x14ac:dyDescent="0.25">
      <c r="B530" s="59">
        <f t="shared" si="17"/>
        <v>525</v>
      </c>
      <c r="C530" s="60">
        <f>IFERROR(IF($C$4="TEB0187_REV01",CALC_CONN_TEB0187_REV01!U530,),"---")</f>
        <v>0</v>
      </c>
      <c r="D530" s="59">
        <f>IFERROR(IF($C$4="TEB0187_REV01",CALC_CONN_TEB0187_REV01!D530,),"---")</f>
        <v>0</v>
      </c>
      <c r="E530" s="59">
        <f>IFERROR(IF($C$4="TEB0187_REV01",CALC_CONN_TEB0187_REV01!E530,),"---")</f>
        <v>0</v>
      </c>
      <c r="F530" s="59" t="str">
        <f>IFERROR(IF(VLOOKUP($D530&amp;"-"&amp;$E530,IF($C$4="TEB0187_REV01",CALC_CONN_TEB0187_REV01!$F:$I),4,0)="--","---",IF($C$4="TEB0187_REV01",CALC_CONN_TEB0187_REV01!$G530&amp; " --&gt; " &amp;CALC_CONN_TEB0187_REV01!$I530&amp; " --&gt; ")),"---")</f>
        <v>---</v>
      </c>
      <c r="G530" s="59" t="str">
        <f>IFERROR(IF(VLOOKUP($D530&amp;"-"&amp;$E530,IF($C$4="TEB0187_REV01",CALC_CONN_TEB0187_REV01!$F:$H),3,0)="--",VLOOKUP($D530&amp;"-"&amp;$E530,IF($C$4="TEB0187_REV01",CALC_CONN_TEB0187_REV01!$F:$H),2,0),VLOOKUP($D530&amp;"-"&amp;$E530,IF($C$4="TEB0187_REV01",CALC_CONN_TEB0187_REV01!$F:$H),3,0)),"---")</f>
        <v>---</v>
      </c>
      <c r="H530" s="59" t="str">
        <f>IFERROR(VLOOKUP(G530,IF($C$4="TEB0187_REV01",CALC_CONN_TEB0187_REV01!$G:$T),14,0),"---")</f>
        <v>---</v>
      </c>
      <c r="I530" s="59" t="str">
        <f>IFERROR(VLOOKUP($D530&amp;"-"&amp;$E530,IF($C$4="TEB0187_REV01",CALC_CONN_TEB0187_REV01!$F:$K,"???"),6,0),"---")</f>
        <v>---</v>
      </c>
      <c r="J530" s="61" t="str">
        <f>IFERROR(VLOOKUP($D530&amp;"-"&amp;$E530,IF($C$4="TEB0187_REV01",CALC_CONN_TEB0187_REV01!$F:$M,"???"),8,0),"---")</f>
        <v>---</v>
      </c>
      <c r="K530" s="62" t="str">
        <f>IFERROR(VLOOKUP($D530&amp;"-"&amp;$E530,IF($C$4="TEB0187_REV01",CALC_CONN_TEB0187_REV01!$F:$N),9,0),"---")</f>
        <v>---</v>
      </c>
      <c r="L530" s="59" t="str">
        <f>IFERROR(VLOOKUP(K530,B2B!$H$3:$I$2000,2,0),"---")</f>
        <v>---</v>
      </c>
      <c r="M530" s="59" t="str">
        <f>IFERROR(VLOOKUP(L530,IF($M$4="TEI0187_REV01",RAW_m_TEI0187_REV01!$AD:$AH),5,0),"---")</f>
        <v>---</v>
      </c>
      <c r="N530" s="59" t="str">
        <f>IFERROR(VLOOKUP(L530,IF($M$4="TEI0187_REV01",RAW_m_TEI0187_REV01!$AE:$AJ),6,0),"---")</f>
        <v>---</v>
      </c>
      <c r="O530" s="63" t="str">
        <f>IFERROR(VLOOKUP(L530,IF($M$4="TEI0187_REV01",RAW_m_TEI0187_REV01!$AD:$AE),2,0),"---")</f>
        <v>---</v>
      </c>
      <c r="P530" s="59" t="str">
        <f>IFERROR(VLOOKUP(O530,IF($M$4="TEI0187_REV01",RAW_m_TEI0187_REV01!$AJ:$AK),2,0),"---")</f>
        <v>---</v>
      </c>
      <c r="Q530" s="59" t="str">
        <f>IFERROR(VLOOKUP(L530,IF($M$4="TEI0187_REV01",RAW_m_TEI0187_REV01!$AD:$AF),3,0),"---")</f>
        <v>---</v>
      </c>
      <c r="R530" s="59" t="str">
        <f>IFERROR(VLOOKUP(O530,IF($M$4="TEI0187_REV01",RAW_m_TEI0187_REV01!$AE:$AG),3,0),"---")</f>
        <v>---</v>
      </c>
      <c r="S530" s="59" t="str">
        <f t="shared" si="18"/>
        <v>---</v>
      </c>
    </row>
    <row r="531" spans="2:19" ht="15" customHeight="1" x14ac:dyDescent="0.25">
      <c r="B531" s="59">
        <f t="shared" si="17"/>
        <v>526</v>
      </c>
      <c r="C531" s="60">
        <f>IFERROR(IF($C$4="TEB0187_REV01",CALC_CONN_TEB0187_REV01!U531,),"---")</f>
        <v>0</v>
      </c>
      <c r="D531" s="59">
        <f>IFERROR(IF($C$4="TEB0187_REV01",CALC_CONN_TEB0187_REV01!D531,),"---")</f>
        <v>0</v>
      </c>
      <c r="E531" s="59">
        <f>IFERROR(IF($C$4="TEB0187_REV01",CALC_CONN_TEB0187_REV01!E531,),"---")</f>
        <v>0</v>
      </c>
      <c r="F531" s="59" t="str">
        <f>IFERROR(IF(VLOOKUP($D531&amp;"-"&amp;$E531,IF($C$4="TEB0187_REV01",CALC_CONN_TEB0187_REV01!$F:$I),4,0)="--","---",IF($C$4="TEB0187_REV01",CALC_CONN_TEB0187_REV01!$G531&amp; " --&gt; " &amp;CALC_CONN_TEB0187_REV01!$I531&amp; " --&gt; ")),"---")</f>
        <v>---</v>
      </c>
      <c r="G531" s="59" t="str">
        <f>IFERROR(IF(VLOOKUP($D531&amp;"-"&amp;$E531,IF($C$4="TEB0187_REV01",CALC_CONN_TEB0187_REV01!$F:$H),3,0)="--",VLOOKUP($D531&amp;"-"&amp;$E531,IF($C$4="TEB0187_REV01",CALC_CONN_TEB0187_REV01!$F:$H),2,0),VLOOKUP($D531&amp;"-"&amp;$E531,IF($C$4="TEB0187_REV01",CALC_CONN_TEB0187_REV01!$F:$H),3,0)),"---")</f>
        <v>---</v>
      </c>
      <c r="H531" s="59" t="str">
        <f>IFERROR(VLOOKUP(G531,IF($C$4="TEB0187_REV01",CALC_CONN_TEB0187_REV01!$G:$T),14,0),"---")</f>
        <v>---</v>
      </c>
      <c r="I531" s="59" t="str">
        <f>IFERROR(VLOOKUP($D531&amp;"-"&amp;$E531,IF($C$4="TEB0187_REV01",CALC_CONN_TEB0187_REV01!$F:$K,"???"),6,0),"---")</f>
        <v>---</v>
      </c>
      <c r="J531" s="61" t="str">
        <f>IFERROR(VLOOKUP($D531&amp;"-"&amp;$E531,IF($C$4="TEB0187_REV01",CALC_CONN_TEB0187_REV01!$F:$M,"???"),8,0),"---")</f>
        <v>---</v>
      </c>
      <c r="K531" s="62" t="str">
        <f>IFERROR(VLOOKUP($D531&amp;"-"&amp;$E531,IF($C$4="TEB0187_REV01",CALC_CONN_TEB0187_REV01!$F:$N),9,0),"---")</f>
        <v>---</v>
      </c>
      <c r="L531" s="59" t="str">
        <f>IFERROR(VLOOKUP(K531,B2B!$H$3:$I$2000,2,0),"---")</f>
        <v>---</v>
      </c>
      <c r="M531" s="59" t="str">
        <f>IFERROR(VLOOKUP(L531,IF($M$4="TEI0187_REV01",RAW_m_TEI0187_REV01!$AD:$AH),5,0),"---")</f>
        <v>---</v>
      </c>
      <c r="N531" s="59" t="str">
        <f>IFERROR(VLOOKUP(L531,IF($M$4="TEI0187_REV01",RAW_m_TEI0187_REV01!$AE:$AJ),6,0),"---")</f>
        <v>---</v>
      </c>
      <c r="O531" s="63" t="str">
        <f>IFERROR(VLOOKUP(L531,IF($M$4="TEI0187_REV01",RAW_m_TEI0187_REV01!$AD:$AE),2,0),"---")</f>
        <v>---</v>
      </c>
      <c r="P531" s="59" t="str">
        <f>IFERROR(VLOOKUP(O531,IF($M$4="TEI0187_REV01",RAW_m_TEI0187_REV01!$AJ:$AK),2,0),"---")</f>
        <v>---</v>
      </c>
      <c r="Q531" s="59" t="str">
        <f>IFERROR(VLOOKUP(L531,IF($M$4="TEI0187_REV01",RAW_m_TEI0187_REV01!$AD:$AF),3,0),"---")</f>
        <v>---</v>
      </c>
      <c r="R531" s="59" t="str">
        <f>IFERROR(VLOOKUP(O531,IF($M$4="TEI0187_REV01",RAW_m_TEI0187_REV01!$AE:$AG),3,0),"---")</f>
        <v>---</v>
      </c>
      <c r="S531" s="59" t="str">
        <f t="shared" si="18"/>
        <v>---</v>
      </c>
    </row>
    <row r="532" spans="2:19" ht="15" customHeight="1" x14ac:dyDescent="0.25">
      <c r="B532" s="59">
        <f t="shared" si="17"/>
        <v>527</v>
      </c>
      <c r="C532" s="60">
        <f>IFERROR(IF($C$4="TEB0187_REV01",CALC_CONN_TEB0187_REV01!U532,),"---")</f>
        <v>0</v>
      </c>
      <c r="D532" s="59">
        <f>IFERROR(IF($C$4="TEB0187_REV01",CALC_CONN_TEB0187_REV01!D532,),"---")</f>
        <v>0</v>
      </c>
      <c r="E532" s="59">
        <f>IFERROR(IF($C$4="TEB0187_REV01",CALC_CONN_TEB0187_REV01!E532,),"---")</f>
        <v>0</v>
      </c>
      <c r="F532" s="59" t="str">
        <f>IFERROR(IF(VLOOKUP($D532&amp;"-"&amp;$E532,IF($C$4="TEB0187_REV01",CALC_CONN_TEB0187_REV01!$F:$I),4,0)="--","---",IF($C$4="TEB0187_REV01",CALC_CONN_TEB0187_REV01!$G532&amp; " --&gt; " &amp;CALC_CONN_TEB0187_REV01!$I532&amp; " --&gt; ")),"---")</f>
        <v>---</v>
      </c>
      <c r="G532" s="59" t="str">
        <f>IFERROR(IF(VLOOKUP($D532&amp;"-"&amp;$E532,IF($C$4="TEB0187_REV01",CALC_CONN_TEB0187_REV01!$F:$H),3,0)="--",VLOOKUP($D532&amp;"-"&amp;$E532,IF($C$4="TEB0187_REV01",CALC_CONN_TEB0187_REV01!$F:$H),2,0),VLOOKUP($D532&amp;"-"&amp;$E532,IF($C$4="TEB0187_REV01",CALC_CONN_TEB0187_REV01!$F:$H),3,0)),"---")</f>
        <v>---</v>
      </c>
      <c r="H532" s="59" t="str">
        <f>IFERROR(VLOOKUP(G532,IF($C$4="TEB0187_REV01",CALC_CONN_TEB0187_REV01!$G:$T),14,0),"---")</f>
        <v>---</v>
      </c>
      <c r="I532" s="59" t="str">
        <f>IFERROR(VLOOKUP($D532&amp;"-"&amp;$E532,IF($C$4="TEB0187_REV01",CALC_CONN_TEB0187_REV01!$F:$K,"???"),6,0),"---")</f>
        <v>---</v>
      </c>
      <c r="J532" s="61" t="str">
        <f>IFERROR(VLOOKUP($D532&amp;"-"&amp;$E532,IF($C$4="TEB0187_REV01",CALC_CONN_TEB0187_REV01!$F:$M,"???"),8,0),"---")</f>
        <v>---</v>
      </c>
      <c r="K532" s="62" t="str">
        <f>IFERROR(VLOOKUP($D532&amp;"-"&amp;$E532,IF($C$4="TEB0187_REV01",CALC_CONN_TEB0187_REV01!$F:$N),9,0),"---")</f>
        <v>---</v>
      </c>
      <c r="L532" s="59" t="str">
        <f>IFERROR(VLOOKUP(K532,B2B!$H$3:$I$2000,2,0),"---")</f>
        <v>---</v>
      </c>
      <c r="M532" s="59" t="str">
        <f>IFERROR(VLOOKUP(L532,IF($M$4="TEI0187_REV01",RAW_m_TEI0187_REV01!$AD:$AH),5,0),"---")</f>
        <v>---</v>
      </c>
      <c r="N532" s="59" t="str">
        <f>IFERROR(VLOOKUP(L532,IF($M$4="TEI0187_REV01",RAW_m_TEI0187_REV01!$AE:$AJ),6,0),"---")</f>
        <v>---</v>
      </c>
      <c r="O532" s="63" t="str">
        <f>IFERROR(VLOOKUP(L532,IF($M$4="TEI0187_REV01",RAW_m_TEI0187_REV01!$AD:$AE),2,0),"---")</f>
        <v>---</v>
      </c>
      <c r="P532" s="59" t="str">
        <f>IFERROR(VLOOKUP(O532,IF($M$4="TEI0187_REV01",RAW_m_TEI0187_REV01!$AJ:$AK),2,0),"---")</f>
        <v>---</v>
      </c>
      <c r="Q532" s="59" t="str">
        <f>IFERROR(VLOOKUP(L532,IF($M$4="TEI0187_REV01",RAW_m_TEI0187_REV01!$AD:$AF),3,0),"---")</f>
        <v>---</v>
      </c>
      <c r="R532" s="59" t="str">
        <f>IFERROR(VLOOKUP(O532,IF($M$4="TEI0187_REV01",RAW_m_TEI0187_REV01!$AE:$AG),3,0),"---")</f>
        <v>---</v>
      </c>
      <c r="S532" s="59" t="str">
        <f t="shared" si="18"/>
        <v>---</v>
      </c>
    </row>
    <row r="533" spans="2:19" ht="15" customHeight="1" x14ac:dyDescent="0.25">
      <c r="B533" s="59">
        <f t="shared" si="17"/>
        <v>528</v>
      </c>
      <c r="C533" s="60">
        <f>IFERROR(IF($C$4="TEB0187_REV01",CALC_CONN_TEB0187_REV01!U533,),"---")</f>
        <v>0</v>
      </c>
      <c r="D533" s="59">
        <f>IFERROR(IF($C$4="TEB0187_REV01",CALC_CONN_TEB0187_REV01!D533,),"---")</f>
        <v>0</v>
      </c>
      <c r="E533" s="59">
        <f>IFERROR(IF($C$4="TEB0187_REV01",CALC_CONN_TEB0187_REV01!E533,),"---")</f>
        <v>0</v>
      </c>
      <c r="F533" s="59" t="str">
        <f>IFERROR(IF(VLOOKUP($D533&amp;"-"&amp;$E533,IF($C$4="TEB0187_REV01",CALC_CONN_TEB0187_REV01!$F:$I),4,0)="--","---",IF($C$4="TEB0187_REV01",CALC_CONN_TEB0187_REV01!$G533&amp; " --&gt; " &amp;CALC_CONN_TEB0187_REV01!$I533&amp; " --&gt; ")),"---")</f>
        <v>---</v>
      </c>
      <c r="G533" s="59" t="str">
        <f>IFERROR(IF(VLOOKUP($D533&amp;"-"&amp;$E533,IF($C$4="TEB0187_REV01",CALC_CONN_TEB0187_REV01!$F:$H),3,0)="--",VLOOKUP($D533&amp;"-"&amp;$E533,IF($C$4="TEB0187_REV01",CALC_CONN_TEB0187_REV01!$F:$H),2,0),VLOOKUP($D533&amp;"-"&amp;$E533,IF($C$4="TEB0187_REV01",CALC_CONN_TEB0187_REV01!$F:$H),3,0)),"---")</f>
        <v>---</v>
      </c>
      <c r="H533" s="59" t="str">
        <f>IFERROR(VLOOKUP(G533,IF($C$4="TEB0187_REV01",CALC_CONN_TEB0187_REV01!$G:$T),14,0),"---")</f>
        <v>---</v>
      </c>
      <c r="I533" s="59" t="str">
        <f>IFERROR(VLOOKUP($D533&amp;"-"&amp;$E533,IF($C$4="TEB0187_REV01",CALC_CONN_TEB0187_REV01!$F:$K,"???"),6,0),"---")</f>
        <v>---</v>
      </c>
      <c r="J533" s="61" t="str">
        <f>IFERROR(VLOOKUP($D533&amp;"-"&amp;$E533,IF($C$4="TEB0187_REV01",CALC_CONN_TEB0187_REV01!$F:$M,"???"),8,0),"---")</f>
        <v>---</v>
      </c>
      <c r="K533" s="62" t="str">
        <f>IFERROR(VLOOKUP($D533&amp;"-"&amp;$E533,IF($C$4="TEB0187_REV01",CALC_CONN_TEB0187_REV01!$F:$N),9,0),"---")</f>
        <v>---</v>
      </c>
      <c r="L533" s="59" t="str">
        <f>IFERROR(VLOOKUP(K533,B2B!$H$3:$I$2000,2,0),"---")</f>
        <v>---</v>
      </c>
      <c r="M533" s="59" t="str">
        <f>IFERROR(VLOOKUP(L533,IF($M$4="TEI0187_REV01",RAW_m_TEI0187_REV01!$AD:$AH),5,0),"---")</f>
        <v>---</v>
      </c>
      <c r="N533" s="59" t="str">
        <f>IFERROR(VLOOKUP(L533,IF($M$4="TEI0187_REV01",RAW_m_TEI0187_REV01!$AE:$AJ),6,0),"---")</f>
        <v>---</v>
      </c>
      <c r="O533" s="63" t="str">
        <f>IFERROR(VLOOKUP(L533,IF($M$4="TEI0187_REV01",RAW_m_TEI0187_REV01!$AD:$AE),2,0),"---")</f>
        <v>---</v>
      </c>
      <c r="P533" s="59" t="str">
        <f>IFERROR(VLOOKUP(O533,IF($M$4="TEI0187_REV01",RAW_m_TEI0187_REV01!$AJ:$AK),2,0),"---")</f>
        <v>---</v>
      </c>
      <c r="Q533" s="59" t="str">
        <f>IFERROR(VLOOKUP(L533,IF($M$4="TEI0187_REV01",RAW_m_TEI0187_REV01!$AD:$AF),3,0),"---")</f>
        <v>---</v>
      </c>
      <c r="R533" s="59" t="str">
        <f>IFERROR(VLOOKUP(O533,IF($M$4="TEI0187_REV01",RAW_m_TEI0187_REV01!$AE:$AG),3,0),"---")</f>
        <v>---</v>
      </c>
      <c r="S533" s="59" t="str">
        <f t="shared" si="18"/>
        <v>---</v>
      </c>
    </row>
    <row r="534" spans="2:19" ht="15" customHeight="1" x14ac:dyDescent="0.25">
      <c r="B534" s="59">
        <f t="shared" si="17"/>
        <v>529</v>
      </c>
      <c r="C534" s="60">
        <f>IFERROR(IF($C$4="TEB0187_REV01",CALC_CONN_TEB0187_REV01!U534,),"---")</f>
        <v>0</v>
      </c>
      <c r="D534" s="59">
        <f>IFERROR(IF($C$4="TEB0187_REV01",CALC_CONN_TEB0187_REV01!D534,),"---")</f>
        <v>0</v>
      </c>
      <c r="E534" s="59">
        <f>IFERROR(IF($C$4="TEB0187_REV01",CALC_CONN_TEB0187_REV01!E534,),"---")</f>
        <v>0</v>
      </c>
      <c r="F534" s="59" t="str">
        <f>IFERROR(IF(VLOOKUP($D534&amp;"-"&amp;$E534,IF($C$4="TEB0187_REV01",CALC_CONN_TEB0187_REV01!$F:$I),4,0)="--","---",IF($C$4="TEB0187_REV01",CALC_CONN_TEB0187_REV01!$G534&amp; " --&gt; " &amp;CALC_CONN_TEB0187_REV01!$I534&amp; " --&gt; ")),"---")</f>
        <v>---</v>
      </c>
      <c r="G534" s="59" t="str">
        <f>IFERROR(IF(VLOOKUP($D534&amp;"-"&amp;$E534,IF($C$4="TEB0187_REV01",CALC_CONN_TEB0187_REV01!$F:$H),3,0)="--",VLOOKUP($D534&amp;"-"&amp;$E534,IF($C$4="TEB0187_REV01",CALC_CONN_TEB0187_REV01!$F:$H),2,0),VLOOKUP($D534&amp;"-"&amp;$E534,IF($C$4="TEB0187_REV01",CALC_CONN_TEB0187_REV01!$F:$H),3,0)),"---")</f>
        <v>---</v>
      </c>
      <c r="H534" s="59" t="str">
        <f>IFERROR(VLOOKUP(G534,IF($C$4="TEB0187_REV01",CALC_CONN_TEB0187_REV01!$G:$T),14,0),"---")</f>
        <v>---</v>
      </c>
      <c r="I534" s="59" t="str">
        <f>IFERROR(VLOOKUP($D534&amp;"-"&amp;$E534,IF($C$4="TEB0187_REV01",CALC_CONN_TEB0187_REV01!$F:$K,"???"),6,0),"---")</f>
        <v>---</v>
      </c>
      <c r="J534" s="61" t="str">
        <f>IFERROR(VLOOKUP($D534&amp;"-"&amp;$E534,IF($C$4="TEB0187_REV01",CALC_CONN_TEB0187_REV01!$F:$M,"???"),8,0),"---")</f>
        <v>---</v>
      </c>
      <c r="K534" s="62" t="str">
        <f>IFERROR(VLOOKUP($D534&amp;"-"&amp;$E534,IF($C$4="TEB0187_REV01",CALC_CONN_TEB0187_REV01!$F:$N),9,0),"---")</f>
        <v>---</v>
      </c>
      <c r="L534" s="59" t="str">
        <f>IFERROR(VLOOKUP(K534,B2B!$H$3:$I$2000,2,0),"---")</f>
        <v>---</v>
      </c>
      <c r="M534" s="59" t="str">
        <f>IFERROR(VLOOKUP(L534,IF($M$4="TEI0187_REV01",RAW_m_TEI0187_REV01!$AD:$AH),5,0),"---")</f>
        <v>---</v>
      </c>
      <c r="N534" s="59" t="str">
        <f>IFERROR(VLOOKUP(L534,IF($M$4="TEI0187_REV01",RAW_m_TEI0187_REV01!$AE:$AJ),6,0),"---")</f>
        <v>---</v>
      </c>
      <c r="O534" s="63" t="str">
        <f>IFERROR(VLOOKUP(L534,IF($M$4="TEI0187_REV01",RAW_m_TEI0187_REV01!$AD:$AE),2,0),"---")</f>
        <v>---</v>
      </c>
      <c r="P534" s="59" t="str">
        <f>IFERROR(VLOOKUP(O534,IF($M$4="TEI0187_REV01",RAW_m_TEI0187_REV01!$AJ:$AK),2,0),"---")</f>
        <v>---</v>
      </c>
      <c r="Q534" s="59" t="str">
        <f>IFERROR(VLOOKUP(L534,IF($M$4="TEI0187_REV01",RAW_m_TEI0187_REV01!$AD:$AF),3,0),"---")</f>
        <v>---</v>
      </c>
      <c r="R534" s="59" t="str">
        <f>IFERROR(VLOOKUP(O534,IF($M$4="TEI0187_REV01",RAW_m_TEI0187_REV01!$AE:$AG),3,0),"---")</f>
        <v>---</v>
      </c>
      <c r="S534" s="59" t="str">
        <f t="shared" si="18"/>
        <v>---</v>
      </c>
    </row>
    <row r="535" spans="2:19" ht="15" customHeight="1" x14ac:dyDescent="0.25">
      <c r="B535" s="59">
        <f t="shared" si="17"/>
        <v>530</v>
      </c>
      <c r="C535" s="60">
        <f>IFERROR(IF($C$4="TEB0187_REV01",CALC_CONN_TEB0187_REV01!U535,),"---")</f>
        <v>0</v>
      </c>
      <c r="D535" s="59">
        <f>IFERROR(IF($C$4="TEB0187_REV01",CALC_CONN_TEB0187_REV01!D535,),"---")</f>
        <v>0</v>
      </c>
      <c r="E535" s="59">
        <f>IFERROR(IF($C$4="TEB0187_REV01",CALC_CONN_TEB0187_REV01!E535,),"---")</f>
        <v>0</v>
      </c>
      <c r="F535" s="59" t="str">
        <f>IFERROR(IF(VLOOKUP($D535&amp;"-"&amp;$E535,IF($C$4="TEB0187_REV01",CALC_CONN_TEB0187_REV01!$F:$I),4,0)="--","---",IF($C$4="TEB0187_REV01",CALC_CONN_TEB0187_REV01!$G535&amp; " --&gt; " &amp;CALC_CONN_TEB0187_REV01!$I535&amp; " --&gt; ")),"---")</f>
        <v>---</v>
      </c>
      <c r="G535" s="59" t="str">
        <f>IFERROR(IF(VLOOKUP($D535&amp;"-"&amp;$E535,IF($C$4="TEB0187_REV01",CALC_CONN_TEB0187_REV01!$F:$H),3,0)="--",VLOOKUP($D535&amp;"-"&amp;$E535,IF($C$4="TEB0187_REV01",CALC_CONN_TEB0187_REV01!$F:$H),2,0),VLOOKUP($D535&amp;"-"&amp;$E535,IF($C$4="TEB0187_REV01",CALC_CONN_TEB0187_REV01!$F:$H),3,0)),"---")</f>
        <v>---</v>
      </c>
      <c r="H535" s="59" t="str">
        <f>IFERROR(VLOOKUP(G535,IF($C$4="TEB0187_REV01",CALC_CONN_TEB0187_REV01!$G:$T),14,0),"---")</f>
        <v>---</v>
      </c>
      <c r="I535" s="59" t="str">
        <f>IFERROR(VLOOKUP($D535&amp;"-"&amp;$E535,IF($C$4="TEB0187_REV01",CALC_CONN_TEB0187_REV01!$F:$K,"???"),6,0),"---")</f>
        <v>---</v>
      </c>
      <c r="J535" s="61" t="str">
        <f>IFERROR(VLOOKUP($D535&amp;"-"&amp;$E535,IF($C$4="TEB0187_REV01",CALC_CONN_TEB0187_REV01!$F:$M,"???"),8,0),"---")</f>
        <v>---</v>
      </c>
      <c r="K535" s="62" t="str">
        <f>IFERROR(VLOOKUP($D535&amp;"-"&amp;$E535,IF($C$4="TEB0187_REV01",CALC_CONN_TEB0187_REV01!$F:$N),9,0),"---")</f>
        <v>---</v>
      </c>
      <c r="L535" s="59" t="str">
        <f>IFERROR(VLOOKUP(K535,B2B!$H$3:$I$2000,2,0),"---")</f>
        <v>---</v>
      </c>
      <c r="M535" s="59" t="str">
        <f>IFERROR(VLOOKUP(L535,IF($M$4="TEI0187_REV01",RAW_m_TEI0187_REV01!$AD:$AH),5,0),"---")</f>
        <v>---</v>
      </c>
      <c r="N535" s="59" t="str">
        <f>IFERROR(VLOOKUP(L535,IF($M$4="TEI0187_REV01",RAW_m_TEI0187_REV01!$AE:$AJ),6,0),"---")</f>
        <v>---</v>
      </c>
      <c r="O535" s="63" t="str">
        <f>IFERROR(VLOOKUP(L535,IF($M$4="TEI0187_REV01",RAW_m_TEI0187_REV01!$AD:$AE),2,0),"---")</f>
        <v>---</v>
      </c>
      <c r="P535" s="59" t="str">
        <f>IFERROR(VLOOKUP(O535,IF($M$4="TEI0187_REV01",RAW_m_TEI0187_REV01!$AJ:$AK),2,0),"---")</f>
        <v>---</v>
      </c>
      <c r="Q535" s="59" t="str">
        <f>IFERROR(VLOOKUP(L535,IF($M$4="TEI0187_REV01",RAW_m_TEI0187_REV01!$AD:$AF),3,0),"---")</f>
        <v>---</v>
      </c>
      <c r="R535" s="59" t="str">
        <f>IFERROR(VLOOKUP(O535,IF($M$4="TEI0187_REV01",RAW_m_TEI0187_REV01!$AE:$AG),3,0),"---")</f>
        <v>---</v>
      </c>
      <c r="S535" s="59" t="str">
        <f t="shared" si="18"/>
        <v>---</v>
      </c>
    </row>
    <row r="536" spans="2:19" ht="15" customHeight="1" x14ac:dyDescent="0.25">
      <c r="B536" s="59">
        <f t="shared" si="17"/>
        <v>531</v>
      </c>
      <c r="C536" s="60">
        <f>IFERROR(IF($C$4="TEB0187_REV01",CALC_CONN_TEB0187_REV01!U536,),"---")</f>
        <v>0</v>
      </c>
      <c r="D536" s="59">
        <f>IFERROR(IF($C$4="TEB0187_REV01",CALC_CONN_TEB0187_REV01!D536,),"---")</f>
        <v>0</v>
      </c>
      <c r="E536" s="59">
        <f>IFERROR(IF($C$4="TEB0187_REV01",CALC_CONN_TEB0187_REV01!E536,),"---")</f>
        <v>0</v>
      </c>
      <c r="F536" s="59" t="str">
        <f>IFERROR(IF(VLOOKUP($D536&amp;"-"&amp;$E536,IF($C$4="TEB0187_REV01",CALC_CONN_TEB0187_REV01!$F:$I),4,0)="--","---",IF($C$4="TEB0187_REV01",CALC_CONN_TEB0187_REV01!$G536&amp; " --&gt; " &amp;CALC_CONN_TEB0187_REV01!$I536&amp; " --&gt; ")),"---")</f>
        <v>---</v>
      </c>
      <c r="G536" s="59" t="str">
        <f>IFERROR(IF(VLOOKUP($D536&amp;"-"&amp;$E536,IF($C$4="TEB0187_REV01",CALC_CONN_TEB0187_REV01!$F:$H),3,0)="--",VLOOKUP($D536&amp;"-"&amp;$E536,IF($C$4="TEB0187_REV01",CALC_CONN_TEB0187_REV01!$F:$H),2,0),VLOOKUP($D536&amp;"-"&amp;$E536,IF($C$4="TEB0187_REV01",CALC_CONN_TEB0187_REV01!$F:$H),3,0)),"---")</f>
        <v>---</v>
      </c>
      <c r="H536" s="59" t="str">
        <f>IFERROR(VLOOKUP(G536,IF($C$4="TEB0187_REV01",CALC_CONN_TEB0187_REV01!$G:$T),14,0),"---")</f>
        <v>---</v>
      </c>
      <c r="I536" s="59" t="str">
        <f>IFERROR(VLOOKUP($D536&amp;"-"&amp;$E536,IF($C$4="TEB0187_REV01",CALC_CONN_TEB0187_REV01!$F:$K,"???"),6,0),"---")</f>
        <v>---</v>
      </c>
      <c r="J536" s="61" t="str">
        <f>IFERROR(VLOOKUP($D536&amp;"-"&amp;$E536,IF($C$4="TEB0187_REV01",CALC_CONN_TEB0187_REV01!$F:$M,"???"),8,0),"---")</f>
        <v>---</v>
      </c>
      <c r="K536" s="62" t="str">
        <f>IFERROR(VLOOKUP($D536&amp;"-"&amp;$E536,IF($C$4="TEB0187_REV01",CALC_CONN_TEB0187_REV01!$F:$N),9,0),"---")</f>
        <v>---</v>
      </c>
      <c r="L536" s="59" t="str">
        <f>IFERROR(VLOOKUP(K536,B2B!$H$3:$I$2000,2,0),"---")</f>
        <v>---</v>
      </c>
      <c r="M536" s="59" t="str">
        <f>IFERROR(VLOOKUP(L536,IF($M$4="TEI0187_REV01",RAW_m_TEI0187_REV01!$AD:$AH),5,0),"---")</f>
        <v>---</v>
      </c>
      <c r="N536" s="59" t="str">
        <f>IFERROR(VLOOKUP(L536,IF($M$4="TEI0187_REV01",RAW_m_TEI0187_REV01!$AE:$AJ),6,0),"---")</f>
        <v>---</v>
      </c>
      <c r="O536" s="63" t="str">
        <f>IFERROR(VLOOKUP(L536,IF($M$4="TEI0187_REV01",RAW_m_TEI0187_REV01!$AD:$AE),2,0),"---")</f>
        <v>---</v>
      </c>
      <c r="P536" s="59" t="str">
        <f>IFERROR(VLOOKUP(O536,IF($M$4="TEI0187_REV01",RAW_m_TEI0187_REV01!$AJ:$AK),2,0),"---")</f>
        <v>---</v>
      </c>
      <c r="Q536" s="59" t="str">
        <f>IFERROR(VLOOKUP(L536,IF($M$4="TEI0187_REV01",RAW_m_TEI0187_REV01!$AD:$AF),3,0),"---")</f>
        <v>---</v>
      </c>
      <c r="R536" s="59" t="str">
        <f>IFERROR(VLOOKUP(O536,IF($M$4="TEI0187_REV01",RAW_m_TEI0187_REV01!$AE:$AG),3,0),"---")</f>
        <v>---</v>
      </c>
      <c r="S536" s="59" t="str">
        <f t="shared" si="18"/>
        <v>---</v>
      </c>
    </row>
    <row r="537" spans="2:19" ht="15" customHeight="1" x14ac:dyDescent="0.25">
      <c r="B537" s="59">
        <f t="shared" si="17"/>
        <v>532</v>
      </c>
      <c r="C537" s="60">
        <f>IFERROR(IF($C$4="TEB0187_REV01",CALC_CONN_TEB0187_REV01!U537,),"---")</f>
        <v>0</v>
      </c>
      <c r="D537" s="59">
        <f>IFERROR(IF($C$4="TEB0187_REV01",CALC_CONN_TEB0187_REV01!D537,),"---")</f>
        <v>0</v>
      </c>
      <c r="E537" s="59">
        <f>IFERROR(IF($C$4="TEB0187_REV01",CALC_CONN_TEB0187_REV01!E537,),"---")</f>
        <v>0</v>
      </c>
      <c r="F537" s="59" t="str">
        <f>IFERROR(IF(VLOOKUP($D537&amp;"-"&amp;$E537,IF($C$4="TEB0187_REV01",CALC_CONN_TEB0187_REV01!$F:$I),4,0)="--","---",IF($C$4="TEB0187_REV01",CALC_CONN_TEB0187_REV01!$G537&amp; " --&gt; " &amp;CALC_CONN_TEB0187_REV01!$I537&amp; " --&gt; ")),"---")</f>
        <v>---</v>
      </c>
      <c r="G537" s="59" t="str">
        <f>IFERROR(IF(VLOOKUP($D537&amp;"-"&amp;$E537,IF($C$4="TEB0187_REV01",CALC_CONN_TEB0187_REV01!$F:$H),3,0)="--",VLOOKUP($D537&amp;"-"&amp;$E537,IF($C$4="TEB0187_REV01",CALC_CONN_TEB0187_REV01!$F:$H),2,0),VLOOKUP($D537&amp;"-"&amp;$E537,IF($C$4="TEB0187_REV01",CALC_CONN_TEB0187_REV01!$F:$H),3,0)),"---")</f>
        <v>---</v>
      </c>
      <c r="H537" s="59" t="str">
        <f>IFERROR(VLOOKUP(G537,IF($C$4="TEB0187_REV01",CALC_CONN_TEB0187_REV01!$G:$T),14,0),"---")</f>
        <v>---</v>
      </c>
      <c r="I537" s="59" t="str">
        <f>IFERROR(VLOOKUP($D537&amp;"-"&amp;$E537,IF($C$4="TEB0187_REV01",CALC_CONN_TEB0187_REV01!$F:$K,"???"),6,0),"---")</f>
        <v>---</v>
      </c>
      <c r="J537" s="61" t="str">
        <f>IFERROR(VLOOKUP($D537&amp;"-"&amp;$E537,IF($C$4="TEB0187_REV01",CALC_CONN_TEB0187_REV01!$F:$M,"???"),8,0),"---")</f>
        <v>---</v>
      </c>
      <c r="K537" s="62" t="str">
        <f>IFERROR(VLOOKUP($D537&amp;"-"&amp;$E537,IF($C$4="TEB0187_REV01",CALC_CONN_TEB0187_REV01!$F:$N),9,0),"---")</f>
        <v>---</v>
      </c>
      <c r="L537" s="59" t="str">
        <f>IFERROR(VLOOKUP(K537,B2B!$H$3:$I$2000,2,0),"---")</f>
        <v>---</v>
      </c>
      <c r="M537" s="59" t="str">
        <f>IFERROR(VLOOKUP(L537,IF($M$4="TEI0187_REV01",RAW_m_TEI0187_REV01!$AD:$AH),5,0),"---")</f>
        <v>---</v>
      </c>
      <c r="N537" s="59" t="str">
        <f>IFERROR(VLOOKUP(L537,IF($M$4="TEI0187_REV01",RAW_m_TEI0187_REV01!$AE:$AJ),6,0),"---")</f>
        <v>---</v>
      </c>
      <c r="O537" s="63" t="str">
        <f>IFERROR(VLOOKUP(L537,IF($M$4="TEI0187_REV01",RAW_m_TEI0187_REV01!$AD:$AE),2,0),"---")</f>
        <v>---</v>
      </c>
      <c r="P537" s="59" t="str">
        <f>IFERROR(VLOOKUP(O537,IF($M$4="TEI0187_REV01",RAW_m_TEI0187_REV01!$AJ:$AK),2,0),"---")</f>
        <v>---</v>
      </c>
      <c r="Q537" s="59" t="str">
        <f>IFERROR(VLOOKUP(L537,IF($M$4="TEI0187_REV01",RAW_m_TEI0187_REV01!$AD:$AF),3,0),"---")</f>
        <v>---</v>
      </c>
      <c r="R537" s="59" t="str">
        <f>IFERROR(VLOOKUP(O537,IF($M$4="TEI0187_REV01",RAW_m_TEI0187_REV01!$AE:$AG),3,0),"---")</f>
        <v>---</v>
      </c>
      <c r="S537" s="59" t="str">
        <f t="shared" si="18"/>
        <v>---</v>
      </c>
    </row>
    <row r="538" spans="2:19" ht="15" customHeight="1" x14ac:dyDescent="0.25">
      <c r="B538" s="59">
        <f t="shared" si="17"/>
        <v>533</v>
      </c>
      <c r="C538" s="60">
        <f>IFERROR(IF($C$4="TEB0187_REV01",CALC_CONN_TEB0187_REV01!U538,),"---")</f>
        <v>0</v>
      </c>
      <c r="D538" s="59">
        <f>IFERROR(IF($C$4="TEB0187_REV01",CALC_CONN_TEB0187_REV01!D538,),"---")</f>
        <v>0</v>
      </c>
      <c r="E538" s="59">
        <f>IFERROR(IF($C$4="TEB0187_REV01",CALC_CONN_TEB0187_REV01!E538,),"---")</f>
        <v>0</v>
      </c>
      <c r="F538" s="59" t="str">
        <f>IFERROR(IF(VLOOKUP($D538&amp;"-"&amp;$E538,IF($C$4="TEB0187_REV01",CALC_CONN_TEB0187_REV01!$F:$I),4,0)="--","---",IF($C$4="TEB0187_REV01",CALC_CONN_TEB0187_REV01!$G538&amp; " --&gt; " &amp;CALC_CONN_TEB0187_REV01!$I538&amp; " --&gt; ")),"---")</f>
        <v>---</v>
      </c>
      <c r="G538" s="59" t="str">
        <f>IFERROR(IF(VLOOKUP($D538&amp;"-"&amp;$E538,IF($C$4="TEB0187_REV01",CALC_CONN_TEB0187_REV01!$F:$H),3,0)="--",VLOOKUP($D538&amp;"-"&amp;$E538,IF($C$4="TEB0187_REV01",CALC_CONN_TEB0187_REV01!$F:$H),2,0),VLOOKUP($D538&amp;"-"&amp;$E538,IF($C$4="TEB0187_REV01",CALC_CONN_TEB0187_REV01!$F:$H),3,0)),"---")</f>
        <v>---</v>
      </c>
      <c r="H538" s="59" t="str">
        <f>IFERROR(VLOOKUP(G538,IF($C$4="TEB0187_REV01",CALC_CONN_TEB0187_REV01!$G:$T),14,0),"---")</f>
        <v>---</v>
      </c>
      <c r="I538" s="59" t="str">
        <f>IFERROR(VLOOKUP($D538&amp;"-"&amp;$E538,IF($C$4="TEB0187_REV01",CALC_CONN_TEB0187_REV01!$F:$K,"???"),6,0),"---")</f>
        <v>---</v>
      </c>
      <c r="J538" s="61" t="str">
        <f>IFERROR(VLOOKUP($D538&amp;"-"&amp;$E538,IF($C$4="TEB0187_REV01",CALC_CONN_TEB0187_REV01!$F:$M,"???"),8,0),"---")</f>
        <v>---</v>
      </c>
      <c r="K538" s="62" t="str">
        <f>IFERROR(VLOOKUP($D538&amp;"-"&amp;$E538,IF($C$4="TEB0187_REV01",CALC_CONN_TEB0187_REV01!$F:$N),9,0),"---")</f>
        <v>---</v>
      </c>
      <c r="L538" s="59" t="str">
        <f>IFERROR(VLOOKUP(K538,B2B!$H$3:$I$2000,2,0),"---")</f>
        <v>---</v>
      </c>
      <c r="M538" s="59" t="str">
        <f>IFERROR(VLOOKUP(L538,IF($M$4="TEI0187_REV01",RAW_m_TEI0187_REV01!$AD:$AH),5,0),"---")</f>
        <v>---</v>
      </c>
      <c r="N538" s="59" t="str">
        <f>IFERROR(VLOOKUP(L538,IF($M$4="TEI0187_REV01",RAW_m_TEI0187_REV01!$AE:$AJ),6,0),"---")</f>
        <v>---</v>
      </c>
      <c r="O538" s="63" t="str">
        <f>IFERROR(VLOOKUP(L538,IF($M$4="TEI0187_REV01",RAW_m_TEI0187_REV01!$AD:$AE),2,0),"---")</f>
        <v>---</v>
      </c>
      <c r="P538" s="59" t="str">
        <f>IFERROR(VLOOKUP(O538,IF($M$4="TEI0187_REV01",RAW_m_TEI0187_REV01!$AJ:$AK),2,0),"---")</f>
        <v>---</v>
      </c>
      <c r="Q538" s="59" t="str">
        <f>IFERROR(VLOOKUP(L538,IF($M$4="TEI0187_REV01",RAW_m_TEI0187_REV01!$AD:$AF),3,0),"---")</f>
        <v>---</v>
      </c>
      <c r="R538" s="59" t="str">
        <f>IFERROR(VLOOKUP(O538,IF($M$4="TEI0187_REV01",RAW_m_TEI0187_REV01!$AE:$AG),3,0),"---")</f>
        <v>---</v>
      </c>
      <c r="S538" s="59" t="str">
        <f t="shared" si="18"/>
        <v>---</v>
      </c>
    </row>
    <row r="539" spans="2:19" ht="15" customHeight="1" x14ac:dyDescent="0.25">
      <c r="B539" s="59">
        <f t="shared" si="17"/>
        <v>534</v>
      </c>
      <c r="C539" s="60">
        <f>IFERROR(IF($C$4="TEB0187_REV01",CALC_CONN_TEB0187_REV01!U539,),"---")</f>
        <v>0</v>
      </c>
      <c r="D539" s="59">
        <f>IFERROR(IF($C$4="TEB0187_REV01",CALC_CONN_TEB0187_REV01!D539,),"---")</f>
        <v>0</v>
      </c>
      <c r="E539" s="59">
        <f>IFERROR(IF($C$4="TEB0187_REV01",CALC_CONN_TEB0187_REV01!E539,),"---")</f>
        <v>0</v>
      </c>
      <c r="F539" s="59" t="str">
        <f>IFERROR(IF(VLOOKUP($D539&amp;"-"&amp;$E539,IF($C$4="TEB0187_REV01",CALC_CONN_TEB0187_REV01!$F:$I),4,0)="--","---",IF($C$4="TEB0187_REV01",CALC_CONN_TEB0187_REV01!$G539&amp; " --&gt; " &amp;CALC_CONN_TEB0187_REV01!$I539&amp; " --&gt; ")),"---")</f>
        <v>---</v>
      </c>
      <c r="G539" s="59" t="str">
        <f>IFERROR(IF(VLOOKUP($D539&amp;"-"&amp;$E539,IF($C$4="TEB0187_REV01",CALC_CONN_TEB0187_REV01!$F:$H),3,0)="--",VLOOKUP($D539&amp;"-"&amp;$E539,IF($C$4="TEB0187_REV01",CALC_CONN_TEB0187_REV01!$F:$H),2,0),VLOOKUP($D539&amp;"-"&amp;$E539,IF($C$4="TEB0187_REV01",CALC_CONN_TEB0187_REV01!$F:$H),3,0)),"---")</f>
        <v>---</v>
      </c>
      <c r="H539" s="59" t="str">
        <f>IFERROR(VLOOKUP(G539,IF($C$4="TEB0187_REV01",CALC_CONN_TEB0187_REV01!$G:$T),14,0),"---")</f>
        <v>---</v>
      </c>
      <c r="I539" s="59" t="str">
        <f>IFERROR(VLOOKUP($D539&amp;"-"&amp;$E539,IF($C$4="TEB0187_REV01",CALC_CONN_TEB0187_REV01!$F:$K,"???"),6,0),"---")</f>
        <v>---</v>
      </c>
      <c r="J539" s="61" t="str">
        <f>IFERROR(VLOOKUP($D539&amp;"-"&amp;$E539,IF($C$4="TEB0187_REV01",CALC_CONN_TEB0187_REV01!$F:$M,"???"),8,0),"---")</f>
        <v>---</v>
      </c>
      <c r="K539" s="62" t="str">
        <f>IFERROR(VLOOKUP($D539&amp;"-"&amp;$E539,IF($C$4="TEB0187_REV01",CALC_CONN_TEB0187_REV01!$F:$N),9,0),"---")</f>
        <v>---</v>
      </c>
      <c r="L539" s="59" t="str">
        <f>IFERROR(VLOOKUP(K539,B2B!$H$3:$I$2000,2,0),"---")</f>
        <v>---</v>
      </c>
      <c r="M539" s="59" t="str">
        <f>IFERROR(VLOOKUP(L539,IF($M$4="TEI0187_REV01",RAW_m_TEI0187_REV01!$AD:$AH),5,0),"---")</f>
        <v>---</v>
      </c>
      <c r="N539" s="59" t="str">
        <f>IFERROR(VLOOKUP(L539,IF($M$4="TEI0187_REV01",RAW_m_TEI0187_REV01!$AE:$AJ),6,0),"---")</f>
        <v>---</v>
      </c>
      <c r="O539" s="63" t="str">
        <f>IFERROR(VLOOKUP(L539,IF($M$4="TEI0187_REV01",RAW_m_TEI0187_REV01!$AD:$AE),2,0),"---")</f>
        <v>---</v>
      </c>
      <c r="P539" s="59" t="str">
        <f>IFERROR(VLOOKUP(O539,IF($M$4="TEI0187_REV01",RAW_m_TEI0187_REV01!$AJ:$AK),2,0),"---")</f>
        <v>---</v>
      </c>
      <c r="Q539" s="59" t="str">
        <f>IFERROR(VLOOKUP(L539,IF($M$4="TEI0187_REV01",RAW_m_TEI0187_REV01!$AD:$AF),3,0),"---")</f>
        <v>---</v>
      </c>
      <c r="R539" s="59" t="str">
        <f>IFERROR(VLOOKUP(O539,IF($M$4="TEI0187_REV01",RAW_m_TEI0187_REV01!$AE:$AG),3,0),"---")</f>
        <v>---</v>
      </c>
      <c r="S539" s="59" t="str">
        <f t="shared" si="18"/>
        <v>---</v>
      </c>
    </row>
    <row r="540" spans="2:19" ht="15" customHeight="1" x14ac:dyDescent="0.25">
      <c r="B540" s="59">
        <f t="shared" si="17"/>
        <v>535</v>
      </c>
      <c r="C540" s="60">
        <f>IFERROR(IF($C$4="TEB0187_REV01",CALC_CONN_TEB0187_REV01!U540,),"---")</f>
        <v>0</v>
      </c>
      <c r="D540" s="59">
        <f>IFERROR(IF($C$4="TEB0187_REV01",CALC_CONN_TEB0187_REV01!D540,),"---")</f>
        <v>0</v>
      </c>
      <c r="E540" s="59">
        <f>IFERROR(IF($C$4="TEB0187_REV01",CALC_CONN_TEB0187_REV01!E540,),"---")</f>
        <v>0</v>
      </c>
      <c r="F540" s="59" t="str">
        <f>IFERROR(IF(VLOOKUP($D540&amp;"-"&amp;$E540,IF($C$4="TEB0187_REV01",CALC_CONN_TEB0187_REV01!$F:$I),4,0)="--","---",IF($C$4="TEB0187_REV01",CALC_CONN_TEB0187_REV01!$G540&amp; " --&gt; " &amp;CALC_CONN_TEB0187_REV01!$I540&amp; " --&gt; ")),"---")</f>
        <v>---</v>
      </c>
      <c r="G540" s="59" t="str">
        <f>IFERROR(IF(VLOOKUP($D540&amp;"-"&amp;$E540,IF($C$4="TEB0187_REV01",CALC_CONN_TEB0187_REV01!$F:$H),3,0)="--",VLOOKUP($D540&amp;"-"&amp;$E540,IF($C$4="TEB0187_REV01",CALC_CONN_TEB0187_REV01!$F:$H),2,0),VLOOKUP($D540&amp;"-"&amp;$E540,IF($C$4="TEB0187_REV01",CALC_CONN_TEB0187_REV01!$F:$H),3,0)),"---")</f>
        <v>---</v>
      </c>
      <c r="H540" s="59" t="str">
        <f>IFERROR(VLOOKUP(G540,IF($C$4="TEB0187_REV01",CALC_CONN_TEB0187_REV01!$G:$T),14,0),"---")</f>
        <v>---</v>
      </c>
      <c r="I540" s="59" t="str">
        <f>IFERROR(VLOOKUP($D540&amp;"-"&amp;$E540,IF($C$4="TEB0187_REV01",CALC_CONN_TEB0187_REV01!$F:$K,"???"),6,0),"---")</f>
        <v>---</v>
      </c>
      <c r="J540" s="61" t="str">
        <f>IFERROR(VLOOKUP($D540&amp;"-"&amp;$E540,IF($C$4="TEB0187_REV01",CALC_CONN_TEB0187_REV01!$F:$M,"???"),8,0),"---")</f>
        <v>---</v>
      </c>
      <c r="K540" s="62" t="str">
        <f>IFERROR(VLOOKUP($D540&amp;"-"&amp;$E540,IF($C$4="TEB0187_REV01",CALC_CONN_TEB0187_REV01!$F:$N),9,0),"---")</f>
        <v>---</v>
      </c>
      <c r="L540" s="59" t="str">
        <f>IFERROR(VLOOKUP(K540,B2B!$H$3:$I$2000,2,0),"---")</f>
        <v>---</v>
      </c>
      <c r="M540" s="59" t="str">
        <f>IFERROR(VLOOKUP(L540,IF($M$4="TEI0187_REV01",RAW_m_TEI0187_REV01!$AD:$AH),5,0),"---")</f>
        <v>---</v>
      </c>
      <c r="N540" s="59" t="str">
        <f>IFERROR(VLOOKUP(L540,IF($M$4="TEI0187_REV01",RAW_m_TEI0187_REV01!$AE:$AJ),6,0),"---")</f>
        <v>---</v>
      </c>
      <c r="O540" s="63" t="str">
        <f>IFERROR(VLOOKUP(L540,IF($M$4="TEI0187_REV01",RAW_m_TEI0187_REV01!$AD:$AE),2,0),"---")</f>
        <v>---</v>
      </c>
      <c r="P540" s="59" t="str">
        <f>IFERROR(VLOOKUP(O540,IF($M$4="TEI0187_REV01",RAW_m_TEI0187_REV01!$AJ:$AK),2,0),"---")</f>
        <v>---</v>
      </c>
      <c r="Q540" s="59" t="str">
        <f>IFERROR(VLOOKUP(L540,IF($M$4="TEI0187_REV01",RAW_m_TEI0187_REV01!$AD:$AF),3,0),"---")</f>
        <v>---</v>
      </c>
      <c r="R540" s="59" t="str">
        <f>IFERROR(VLOOKUP(O540,IF($M$4="TEI0187_REV01",RAW_m_TEI0187_REV01!$AE:$AG),3,0),"---")</f>
        <v>---</v>
      </c>
      <c r="S540" s="59" t="str">
        <f t="shared" si="18"/>
        <v>---</v>
      </c>
    </row>
    <row r="541" spans="2:19" ht="15" customHeight="1" x14ac:dyDescent="0.25">
      <c r="B541" s="59">
        <f t="shared" si="17"/>
        <v>536</v>
      </c>
      <c r="C541" s="60">
        <f>IFERROR(IF($C$4="TEB0187_REV01",CALC_CONN_TEB0187_REV01!U541,),"---")</f>
        <v>0</v>
      </c>
      <c r="D541" s="59">
        <f>IFERROR(IF($C$4="TEB0187_REV01",CALC_CONN_TEB0187_REV01!D541,),"---")</f>
        <v>0</v>
      </c>
      <c r="E541" s="59">
        <f>IFERROR(IF($C$4="TEB0187_REV01",CALC_CONN_TEB0187_REV01!E541,),"---")</f>
        <v>0</v>
      </c>
      <c r="F541" s="59" t="str">
        <f>IFERROR(IF(VLOOKUP($D541&amp;"-"&amp;$E541,IF($C$4="TEB0187_REV01",CALC_CONN_TEB0187_REV01!$F:$I),4,0)="--","---",IF($C$4="TEB0187_REV01",CALC_CONN_TEB0187_REV01!$G541&amp; " --&gt; " &amp;CALC_CONN_TEB0187_REV01!$I541&amp; " --&gt; ")),"---")</f>
        <v>---</v>
      </c>
      <c r="G541" s="59" t="str">
        <f>IFERROR(IF(VLOOKUP($D541&amp;"-"&amp;$E541,IF($C$4="TEB0187_REV01",CALC_CONN_TEB0187_REV01!$F:$H),3,0)="--",VLOOKUP($D541&amp;"-"&amp;$E541,IF($C$4="TEB0187_REV01",CALC_CONN_TEB0187_REV01!$F:$H),2,0),VLOOKUP($D541&amp;"-"&amp;$E541,IF($C$4="TEB0187_REV01",CALC_CONN_TEB0187_REV01!$F:$H),3,0)),"---")</f>
        <v>---</v>
      </c>
      <c r="H541" s="59" t="str">
        <f>IFERROR(VLOOKUP(G541,IF($C$4="TEB0187_REV01",CALC_CONN_TEB0187_REV01!$G:$T),14,0),"---")</f>
        <v>---</v>
      </c>
      <c r="I541" s="59" t="str">
        <f>IFERROR(VLOOKUP($D541&amp;"-"&amp;$E541,IF($C$4="TEB0187_REV01",CALC_CONN_TEB0187_REV01!$F:$K,"???"),6,0),"---")</f>
        <v>---</v>
      </c>
      <c r="J541" s="61" t="str">
        <f>IFERROR(VLOOKUP($D541&amp;"-"&amp;$E541,IF($C$4="TEB0187_REV01",CALC_CONN_TEB0187_REV01!$F:$M,"???"),8,0),"---")</f>
        <v>---</v>
      </c>
      <c r="K541" s="62" t="str">
        <f>IFERROR(VLOOKUP($D541&amp;"-"&amp;$E541,IF($C$4="TEB0187_REV01",CALC_CONN_TEB0187_REV01!$F:$N),9,0),"---")</f>
        <v>---</v>
      </c>
      <c r="L541" s="59" t="str">
        <f>IFERROR(VLOOKUP(K541,B2B!$H$3:$I$2000,2,0),"---")</f>
        <v>---</v>
      </c>
      <c r="M541" s="59" t="str">
        <f>IFERROR(VLOOKUP(L541,IF($M$4="TEI0187_REV01",RAW_m_TEI0187_REV01!$AD:$AH),5,0),"---")</f>
        <v>---</v>
      </c>
      <c r="N541" s="59" t="str">
        <f>IFERROR(VLOOKUP(L541,IF($M$4="TEI0187_REV01",RAW_m_TEI0187_REV01!$AE:$AJ),6,0),"---")</f>
        <v>---</v>
      </c>
      <c r="O541" s="63" t="str">
        <f>IFERROR(VLOOKUP(L541,IF($M$4="TEI0187_REV01",RAW_m_TEI0187_REV01!$AD:$AE),2,0),"---")</f>
        <v>---</v>
      </c>
      <c r="P541" s="59" t="str">
        <f>IFERROR(VLOOKUP(O541,IF($M$4="TEI0187_REV01",RAW_m_TEI0187_REV01!$AJ:$AK),2,0),"---")</f>
        <v>---</v>
      </c>
      <c r="Q541" s="59" t="str">
        <f>IFERROR(VLOOKUP(L541,IF($M$4="TEI0187_REV01",RAW_m_TEI0187_REV01!$AD:$AF),3,0),"---")</f>
        <v>---</v>
      </c>
      <c r="R541" s="59" t="str">
        <f>IFERROR(VLOOKUP(O541,IF($M$4="TEI0187_REV01",RAW_m_TEI0187_REV01!$AE:$AG),3,0),"---")</f>
        <v>---</v>
      </c>
      <c r="S541" s="59" t="str">
        <f t="shared" si="18"/>
        <v>---</v>
      </c>
    </row>
    <row r="542" spans="2:19" ht="15" customHeight="1" x14ac:dyDescent="0.25">
      <c r="B542" s="59">
        <f t="shared" si="17"/>
        <v>537</v>
      </c>
      <c r="C542" s="60">
        <f>IFERROR(IF($C$4="TEB0187_REV01",CALC_CONN_TEB0187_REV01!U542,),"---")</f>
        <v>0</v>
      </c>
      <c r="D542" s="59">
        <f>IFERROR(IF($C$4="TEB0187_REV01",CALC_CONN_TEB0187_REV01!D542,),"---")</f>
        <v>0</v>
      </c>
      <c r="E542" s="59">
        <f>IFERROR(IF($C$4="TEB0187_REV01",CALC_CONN_TEB0187_REV01!E542,),"---")</f>
        <v>0</v>
      </c>
      <c r="F542" s="59" t="str">
        <f>IFERROR(IF(VLOOKUP($D542&amp;"-"&amp;$E542,IF($C$4="TEB0187_REV01",CALC_CONN_TEB0187_REV01!$F:$I),4,0)="--","---",IF($C$4="TEB0187_REV01",CALC_CONN_TEB0187_REV01!$G542&amp; " --&gt; " &amp;CALC_CONN_TEB0187_REV01!$I542&amp; " --&gt; ")),"---")</f>
        <v>---</v>
      </c>
      <c r="G542" s="59" t="str">
        <f>IFERROR(IF(VLOOKUP($D542&amp;"-"&amp;$E542,IF($C$4="TEB0187_REV01",CALC_CONN_TEB0187_REV01!$F:$H),3,0)="--",VLOOKUP($D542&amp;"-"&amp;$E542,IF($C$4="TEB0187_REV01",CALC_CONN_TEB0187_REV01!$F:$H),2,0),VLOOKUP($D542&amp;"-"&amp;$E542,IF($C$4="TEB0187_REV01",CALC_CONN_TEB0187_REV01!$F:$H),3,0)),"---")</f>
        <v>---</v>
      </c>
      <c r="H542" s="59" t="str">
        <f>IFERROR(VLOOKUP(G542,IF($C$4="TEB0187_REV01",CALC_CONN_TEB0187_REV01!$G:$T),14,0),"---")</f>
        <v>---</v>
      </c>
      <c r="I542" s="59" t="str">
        <f>IFERROR(VLOOKUP($D542&amp;"-"&amp;$E542,IF($C$4="TEB0187_REV01",CALC_CONN_TEB0187_REV01!$F:$K,"???"),6,0),"---")</f>
        <v>---</v>
      </c>
      <c r="J542" s="61" t="str">
        <f>IFERROR(VLOOKUP($D542&amp;"-"&amp;$E542,IF($C$4="TEB0187_REV01",CALC_CONN_TEB0187_REV01!$F:$M,"???"),8,0),"---")</f>
        <v>---</v>
      </c>
      <c r="K542" s="62" t="str">
        <f>IFERROR(VLOOKUP($D542&amp;"-"&amp;$E542,IF($C$4="TEB0187_REV01",CALC_CONN_TEB0187_REV01!$F:$N),9,0),"---")</f>
        <v>---</v>
      </c>
      <c r="L542" s="59" t="str">
        <f>IFERROR(VLOOKUP(K542,B2B!$H$3:$I$2000,2,0),"---")</f>
        <v>---</v>
      </c>
      <c r="M542" s="59" t="str">
        <f>IFERROR(VLOOKUP(L542,IF($M$4="TEI0187_REV01",RAW_m_TEI0187_REV01!$AD:$AH),5,0),"---")</f>
        <v>---</v>
      </c>
      <c r="N542" s="59" t="str">
        <f>IFERROR(VLOOKUP(L542,IF($M$4="TEI0187_REV01",RAW_m_TEI0187_REV01!$AE:$AJ),6,0),"---")</f>
        <v>---</v>
      </c>
      <c r="O542" s="63" t="str">
        <f>IFERROR(VLOOKUP(L542,IF($M$4="TEI0187_REV01",RAW_m_TEI0187_REV01!$AD:$AE),2,0),"---")</f>
        <v>---</v>
      </c>
      <c r="P542" s="59" t="str">
        <f>IFERROR(VLOOKUP(O542,IF($M$4="TEI0187_REV01",RAW_m_TEI0187_REV01!$AJ:$AK),2,0),"---")</f>
        <v>---</v>
      </c>
      <c r="Q542" s="59" t="str">
        <f>IFERROR(VLOOKUP(L542,IF($M$4="TEI0187_REV01",RAW_m_TEI0187_REV01!$AD:$AF),3,0),"---")</f>
        <v>---</v>
      </c>
      <c r="R542" s="59" t="str">
        <f>IFERROR(VLOOKUP(O542,IF($M$4="TEI0187_REV01",RAW_m_TEI0187_REV01!$AE:$AG),3,0),"---")</f>
        <v>---</v>
      </c>
      <c r="S542" s="59" t="str">
        <f t="shared" si="18"/>
        <v>---</v>
      </c>
    </row>
    <row r="543" spans="2:19" ht="15" customHeight="1" x14ac:dyDescent="0.25">
      <c r="B543" s="59">
        <f t="shared" si="17"/>
        <v>538</v>
      </c>
      <c r="C543" s="60">
        <f>IFERROR(IF($C$4="TEB0187_REV01",CALC_CONN_TEB0187_REV01!U543,),"---")</f>
        <v>0</v>
      </c>
      <c r="D543" s="59">
        <f>IFERROR(IF($C$4="TEB0187_REV01",CALC_CONN_TEB0187_REV01!D543,),"---")</f>
        <v>0</v>
      </c>
      <c r="E543" s="59">
        <f>IFERROR(IF($C$4="TEB0187_REV01",CALC_CONN_TEB0187_REV01!E543,),"---")</f>
        <v>0</v>
      </c>
      <c r="F543" s="59" t="str">
        <f>IFERROR(IF(VLOOKUP($D543&amp;"-"&amp;$E543,IF($C$4="TEB0187_REV01",CALC_CONN_TEB0187_REV01!$F:$I),4,0)="--","---",IF($C$4="TEB0187_REV01",CALC_CONN_TEB0187_REV01!$G543&amp; " --&gt; " &amp;CALC_CONN_TEB0187_REV01!$I543&amp; " --&gt; ")),"---")</f>
        <v>---</v>
      </c>
      <c r="G543" s="59" t="str">
        <f>IFERROR(IF(VLOOKUP($D543&amp;"-"&amp;$E543,IF($C$4="TEB0187_REV01",CALC_CONN_TEB0187_REV01!$F:$H),3,0)="--",VLOOKUP($D543&amp;"-"&amp;$E543,IF($C$4="TEB0187_REV01",CALC_CONN_TEB0187_REV01!$F:$H),2,0),VLOOKUP($D543&amp;"-"&amp;$E543,IF($C$4="TEB0187_REV01",CALC_CONN_TEB0187_REV01!$F:$H),3,0)),"---")</f>
        <v>---</v>
      </c>
      <c r="H543" s="59" t="str">
        <f>IFERROR(VLOOKUP(G543,IF($C$4="TEB0187_REV01",CALC_CONN_TEB0187_REV01!$G:$T),14,0),"---")</f>
        <v>---</v>
      </c>
      <c r="I543" s="59" t="str">
        <f>IFERROR(VLOOKUP($D543&amp;"-"&amp;$E543,IF($C$4="TEB0187_REV01",CALC_CONN_TEB0187_REV01!$F:$K,"???"),6,0),"---")</f>
        <v>---</v>
      </c>
      <c r="J543" s="61" t="str">
        <f>IFERROR(VLOOKUP($D543&amp;"-"&amp;$E543,IF($C$4="TEB0187_REV01",CALC_CONN_TEB0187_REV01!$F:$M,"???"),8,0),"---")</f>
        <v>---</v>
      </c>
      <c r="K543" s="62" t="str">
        <f>IFERROR(VLOOKUP($D543&amp;"-"&amp;$E543,IF($C$4="TEB0187_REV01",CALC_CONN_TEB0187_REV01!$F:$N),9,0),"---")</f>
        <v>---</v>
      </c>
      <c r="L543" s="59" t="str">
        <f>IFERROR(VLOOKUP(K543,B2B!$H$3:$I$2000,2,0),"---")</f>
        <v>---</v>
      </c>
      <c r="M543" s="59" t="str">
        <f>IFERROR(VLOOKUP(L543,IF($M$4="TEI0187_REV01",RAW_m_TEI0187_REV01!$AD:$AH),5,0),"---")</f>
        <v>---</v>
      </c>
      <c r="N543" s="59" t="str">
        <f>IFERROR(VLOOKUP(L543,IF($M$4="TEI0187_REV01",RAW_m_TEI0187_REV01!$AE:$AJ),6,0),"---")</f>
        <v>---</v>
      </c>
      <c r="O543" s="63" t="str">
        <f>IFERROR(VLOOKUP(L543,IF($M$4="TEI0187_REV01",RAW_m_TEI0187_REV01!$AD:$AE),2,0),"---")</f>
        <v>---</v>
      </c>
      <c r="P543" s="59" t="str">
        <f>IFERROR(VLOOKUP(O543,IF($M$4="TEI0187_REV01",RAW_m_TEI0187_REV01!$AJ:$AK),2,0),"---")</f>
        <v>---</v>
      </c>
      <c r="Q543" s="59" t="str">
        <f>IFERROR(VLOOKUP(L543,IF($M$4="TEI0187_REV01",RAW_m_TEI0187_REV01!$AD:$AF),3,0),"---")</f>
        <v>---</v>
      </c>
      <c r="R543" s="59" t="str">
        <f>IFERROR(VLOOKUP(O543,IF($M$4="TEI0187_REV01",RAW_m_TEI0187_REV01!$AE:$AG),3,0),"---")</f>
        <v>---</v>
      </c>
      <c r="S543" s="59" t="str">
        <f t="shared" si="18"/>
        <v>---</v>
      </c>
    </row>
    <row r="544" spans="2:19" ht="15" customHeight="1" x14ac:dyDescent="0.25">
      <c r="B544" s="59">
        <f t="shared" si="17"/>
        <v>539</v>
      </c>
      <c r="C544" s="60">
        <f>IFERROR(IF($C$4="TEB0187_REV01",CALC_CONN_TEB0187_REV01!U544,),"---")</f>
        <v>0</v>
      </c>
      <c r="D544" s="59">
        <f>IFERROR(IF($C$4="TEB0187_REV01",CALC_CONN_TEB0187_REV01!D544,),"---")</f>
        <v>0</v>
      </c>
      <c r="E544" s="59">
        <f>IFERROR(IF($C$4="TEB0187_REV01",CALC_CONN_TEB0187_REV01!E544,),"---")</f>
        <v>0</v>
      </c>
      <c r="F544" s="59" t="str">
        <f>IFERROR(IF(VLOOKUP($D544&amp;"-"&amp;$E544,IF($C$4="TEB0187_REV01",CALC_CONN_TEB0187_REV01!$F:$I),4,0)="--","---",IF($C$4="TEB0187_REV01",CALC_CONN_TEB0187_REV01!$G544&amp; " --&gt; " &amp;CALC_CONN_TEB0187_REV01!$I544&amp; " --&gt; ")),"---")</f>
        <v>---</v>
      </c>
      <c r="G544" s="59" t="str">
        <f>IFERROR(IF(VLOOKUP($D544&amp;"-"&amp;$E544,IF($C$4="TEB0187_REV01",CALC_CONN_TEB0187_REV01!$F:$H),3,0)="--",VLOOKUP($D544&amp;"-"&amp;$E544,IF($C$4="TEB0187_REV01",CALC_CONN_TEB0187_REV01!$F:$H),2,0),VLOOKUP($D544&amp;"-"&amp;$E544,IF($C$4="TEB0187_REV01",CALC_CONN_TEB0187_REV01!$F:$H),3,0)),"---")</f>
        <v>---</v>
      </c>
      <c r="H544" s="59" t="str">
        <f>IFERROR(VLOOKUP(G544,IF($C$4="TEB0187_REV01",CALC_CONN_TEB0187_REV01!$G:$T),14,0),"---")</f>
        <v>---</v>
      </c>
      <c r="I544" s="59" t="str">
        <f>IFERROR(VLOOKUP($D544&amp;"-"&amp;$E544,IF($C$4="TEB0187_REV01",CALC_CONN_TEB0187_REV01!$F:$K,"???"),6,0),"---")</f>
        <v>---</v>
      </c>
      <c r="J544" s="61" t="str">
        <f>IFERROR(VLOOKUP($D544&amp;"-"&amp;$E544,IF($C$4="TEB0187_REV01",CALC_CONN_TEB0187_REV01!$F:$M,"???"),8,0),"---")</f>
        <v>---</v>
      </c>
      <c r="K544" s="62" t="str">
        <f>IFERROR(VLOOKUP($D544&amp;"-"&amp;$E544,IF($C$4="TEB0187_REV01",CALC_CONN_TEB0187_REV01!$F:$N),9,0),"---")</f>
        <v>---</v>
      </c>
      <c r="L544" s="59" t="str">
        <f>IFERROR(VLOOKUP(K544,B2B!$H$3:$I$2000,2,0),"---")</f>
        <v>---</v>
      </c>
      <c r="M544" s="59" t="str">
        <f>IFERROR(VLOOKUP(L544,IF($M$4="TEI0187_REV01",RAW_m_TEI0187_REV01!$AD:$AH),5,0),"---")</f>
        <v>---</v>
      </c>
      <c r="N544" s="59" t="str">
        <f>IFERROR(VLOOKUP(L544,IF($M$4="TEI0187_REV01",RAW_m_TEI0187_REV01!$AE:$AJ),6,0),"---")</f>
        <v>---</v>
      </c>
      <c r="O544" s="63" t="str">
        <f>IFERROR(VLOOKUP(L544,IF($M$4="TEI0187_REV01",RAW_m_TEI0187_REV01!$AD:$AE),2,0),"---")</f>
        <v>---</v>
      </c>
      <c r="P544" s="59" t="str">
        <f>IFERROR(VLOOKUP(O544,IF($M$4="TEI0187_REV01",RAW_m_TEI0187_REV01!$AJ:$AK),2,0),"---")</f>
        <v>---</v>
      </c>
      <c r="Q544" s="59" t="str">
        <f>IFERROR(VLOOKUP(L544,IF($M$4="TEI0187_REV01",RAW_m_TEI0187_REV01!$AD:$AF),3,0),"---")</f>
        <v>---</v>
      </c>
      <c r="R544" s="59" t="str">
        <f>IFERROR(VLOOKUP(O544,IF($M$4="TEI0187_REV01",RAW_m_TEI0187_REV01!$AE:$AG),3,0),"---")</f>
        <v>---</v>
      </c>
      <c r="S544" s="59" t="str">
        <f t="shared" si="18"/>
        <v>---</v>
      </c>
    </row>
    <row r="545" spans="2:19" ht="15" customHeight="1" x14ac:dyDescent="0.25">
      <c r="B545" s="59">
        <f t="shared" si="17"/>
        <v>540</v>
      </c>
      <c r="C545" s="60">
        <f>IFERROR(IF($C$4="TEB0187_REV01",CALC_CONN_TEB0187_REV01!U545,),"---")</f>
        <v>0</v>
      </c>
      <c r="D545" s="59">
        <f>IFERROR(IF($C$4="TEB0187_REV01",CALC_CONN_TEB0187_REV01!D545,),"---")</f>
        <v>0</v>
      </c>
      <c r="E545" s="59">
        <f>IFERROR(IF($C$4="TEB0187_REV01",CALC_CONN_TEB0187_REV01!E545,),"---")</f>
        <v>0</v>
      </c>
      <c r="F545" s="59" t="str">
        <f>IFERROR(IF(VLOOKUP($D545&amp;"-"&amp;$E545,IF($C$4="TEB0187_REV01",CALC_CONN_TEB0187_REV01!$F:$I),4,0)="--","---",IF($C$4="TEB0187_REV01",CALC_CONN_TEB0187_REV01!$G545&amp; " --&gt; " &amp;CALC_CONN_TEB0187_REV01!$I545&amp; " --&gt; ")),"---")</f>
        <v>---</v>
      </c>
      <c r="G545" s="59" t="str">
        <f>IFERROR(IF(VLOOKUP($D545&amp;"-"&amp;$E545,IF($C$4="TEB0187_REV01",CALC_CONN_TEB0187_REV01!$F:$H),3,0)="--",VLOOKUP($D545&amp;"-"&amp;$E545,IF($C$4="TEB0187_REV01",CALC_CONN_TEB0187_REV01!$F:$H),2,0),VLOOKUP($D545&amp;"-"&amp;$E545,IF($C$4="TEB0187_REV01",CALC_CONN_TEB0187_REV01!$F:$H),3,0)),"---")</f>
        <v>---</v>
      </c>
      <c r="H545" s="59" t="str">
        <f>IFERROR(VLOOKUP(G545,IF($C$4="TEB0187_REV01",CALC_CONN_TEB0187_REV01!$G:$T),14,0),"---")</f>
        <v>---</v>
      </c>
      <c r="I545" s="59" t="str">
        <f>IFERROR(VLOOKUP($D545&amp;"-"&amp;$E545,IF($C$4="TEB0187_REV01",CALC_CONN_TEB0187_REV01!$F:$K,"???"),6,0),"---")</f>
        <v>---</v>
      </c>
      <c r="J545" s="61" t="str">
        <f>IFERROR(VLOOKUP($D545&amp;"-"&amp;$E545,IF($C$4="TEB0187_REV01",CALC_CONN_TEB0187_REV01!$F:$M,"???"),8,0),"---")</f>
        <v>---</v>
      </c>
      <c r="K545" s="62" t="str">
        <f>IFERROR(VLOOKUP($D545&amp;"-"&amp;$E545,IF($C$4="TEB0187_REV01",CALC_CONN_TEB0187_REV01!$F:$N),9,0),"---")</f>
        <v>---</v>
      </c>
      <c r="L545" s="59" t="str">
        <f>IFERROR(VLOOKUP(K545,B2B!$H$3:$I$2000,2,0),"---")</f>
        <v>---</v>
      </c>
      <c r="M545" s="59" t="str">
        <f>IFERROR(VLOOKUP(L545,IF($M$4="TEI0187_REV01",RAW_m_TEI0187_REV01!$AD:$AH),5,0),"---")</f>
        <v>---</v>
      </c>
      <c r="N545" s="59" t="str">
        <f>IFERROR(VLOOKUP(L545,IF($M$4="TEI0187_REV01",RAW_m_TEI0187_REV01!$AE:$AJ),6,0),"---")</f>
        <v>---</v>
      </c>
      <c r="O545" s="63" t="str">
        <f>IFERROR(VLOOKUP(L545,IF($M$4="TEI0187_REV01",RAW_m_TEI0187_REV01!$AD:$AE),2,0),"---")</f>
        <v>---</v>
      </c>
      <c r="P545" s="59" t="str">
        <f>IFERROR(VLOOKUP(O545,IF($M$4="TEI0187_REV01",RAW_m_TEI0187_REV01!$AJ:$AK),2,0),"---")</f>
        <v>---</v>
      </c>
      <c r="Q545" s="59" t="str">
        <f>IFERROR(VLOOKUP(L545,IF($M$4="TEI0187_REV01",RAW_m_TEI0187_REV01!$AD:$AF),3,0),"---")</f>
        <v>---</v>
      </c>
      <c r="R545" s="59" t="str">
        <f>IFERROR(VLOOKUP(O545,IF($M$4="TEI0187_REV01",RAW_m_TEI0187_REV01!$AE:$AG),3,0),"---")</f>
        <v>---</v>
      </c>
      <c r="S545" s="59" t="str">
        <f t="shared" si="18"/>
        <v>---</v>
      </c>
    </row>
    <row r="546" spans="2:19" ht="15" customHeight="1" x14ac:dyDescent="0.25">
      <c r="B546" s="59">
        <f t="shared" si="17"/>
        <v>541</v>
      </c>
      <c r="C546" s="60">
        <f>IFERROR(IF($C$4="TEB0187_REV01",CALC_CONN_TEB0187_REV01!U546,),"---")</f>
        <v>0</v>
      </c>
      <c r="D546" s="59">
        <f>IFERROR(IF($C$4="TEB0187_REV01",CALC_CONN_TEB0187_REV01!D546,),"---")</f>
        <v>0</v>
      </c>
      <c r="E546" s="59">
        <f>IFERROR(IF($C$4="TEB0187_REV01",CALC_CONN_TEB0187_REV01!E546,),"---")</f>
        <v>0</v>
      </c>
      <c r="F546" s="59" t="str">
        <f>IFERROR(IF(VLOOKUP($D546&amp;"-"&amp;$E546,IF($C$4="TEB0187_REV01",CALC_CONN_TEB0187_REV01!$F:$I),4,0)="--","---",IF($C$4="TEB0187_REV01",CALC_CONN_TEB0187_REV01!$G546&amp; " --&gt; " &amp;CALC_CONN_TEB0187_REV01!$I546&amp; " --&gt; ")),"---")</f>
        <v>---</v>
      </c>
      <c r="G546" s="59" t="str">
        <f>IFERROR(IF(VLOOKUP($D546&amp;"-"&amp;$E546,IF($C$4="TEB0187_REV01",CALC_CONN_TEB0187_REV01!$F:$H),3,0)="--",VLOOKUP($D546&amp;"-"&amp;$E546,IF($C$4="TEB0187_REV01",CALC_CONN_TEB0187_REV01!$F:$H),2,0),VLOOKUP($D546&amp;"-"&amp;$E546,IF($C$4="TEB0187_REV01",CALC_CONN_TEB0187_REV01!$F:$H),3,0)),"---")</f>
        <v>---</v>
      </c>
      <c r="H546" s="59" t="str">
        <f>IFERROR(VLOOKUP(G546,IF($C$4="TEB0187_REV01",CALC_CONN_TEB0187_REV01!$G:$T),14,0),"---")</f>
        <v>---</v>
      </c>
      <c r="I546" s="59" t="str">
        <f>IFERROR(VLOOKUP($D546&amp;"-"&amp;$E546,IF($C$4="TEB0187_REV01",CALC_CONN_TEB0187_REV01!$F:$K,"???"),6,0),"---")</f>
        <v>---</v>
      </c>
      <c r="J546" s="61" t="str">
        <f>IFERROR(VLOOKUP($D546&amp;"-"&amp;$E546,IF($C$4="TEB0187_REV01",CALC_CONN_TEB0187_REV01!$F:$M,"???"),8,0),"---")</f>
        <v>---</v>
      </c>
      <c r="K546" s="62" t="str">
        <f>IFERROR(VLOOKUP($D546&amp;"-"&amp;$E546,IF($C$4="TEB0187_REV01",CALC_CONN_TEB0187_REV01!$F:$N),9,0),"---")</f>
        <v>---</v>
      </c>
      <c r="L546" s="59" t="str">
        <f>IFERROR(VLOOKUP(K546,B2B!$H$3:$I$2000,2,0),"---")</f>
        <v>---</v>
      </c>
      <c r="M546" s="59" t="str">
        <f>IFERROR(VLOOKUP(L546,IF($M$4="TEI0187_REV01",RAW_m_TEI0187_REV01!$AD:$AH),5,0),"---")</f>
        <v>---</v>
      </c>
      <c r="N546" s="59" t="str">
        <f>IFERROR(VLOOKUP(L546,IF($M$4="TEI0187_REV01",RAW_m_TEI0187_REV01!$AE:$AJ),6,0),"---")</f>
        <v>---</v>
      </c>
      <c r="O546" s="63" t="str">
        <f>IFERROR(VLOOKUP(L546,IF($M$4="TEI0187_REV01",RAW_m_TEI0187_REV01!$AD:$AE),2,0),"---")</f>
        <v>---</v>
      </c>
      <c r="P546" s="59" t="str">
        <f>IFERROR(VLOOKUP(O546,IF($M$4="TEI0187_REV01",RAW_m_TEI0187_REV01!$AJ:$AK),2,0),"---")</f>
        <v>---</v>
      </c>
      <c r="Q546" s="59" t="str">
        <f>IFERROR(VLOOKUP(L546,IF($M$4="TEI0187_REV01",RAW_m_TEI0187_REV01!$AD:$AF),3,0),"---")</f>
        <v>---</v>
      </c>
      <c r="R546" s="59" t="str">
        <f>IFERROR(VLOOKUP(O546,IF($M$4="TEI0187_REV01",RAW_m_TEI0187_REV01!$AE:$AG),3,0),"---")</f>
        <v>---</v>
      </c>
      <c r="S546" s="59" t="str">
        <f t="shared" si="18"/>
        <v>---</v>
      </c>
    </row>
    <row r="547" spans="2:19" ht="15" customHeight="1" x14ac:dyDescent="0.25">
      <c r="B547" s="59">
        <f t="shared" si="17"/>
        <v>542</v>
      </c>
      <c r="C547" s="60">
        <f>IFERROR(IF($C$4="TEB0187_REV01",CALC_CONN_TEB0187_REV01!U547,),"---")</f>
        <v>0</v>
      </c>
      <c r="D547" s="59">
        <f>IFERROR(IF($C$4="TEB0187_REV01",CALC_CONN_TEB0187_REV01!D547,),"---")</f>
        <v>0</v>
      </c>
      <c r="E547" s="59">
        <f>IFERROR(IF($C$4="TEB0187_REV01",CALC_CONN_TEB0187_REV01!E547,),"---")</f>
        <v>0</v>
      </c>
      <c r="F547" s="59" t="str">
        <f>IFERROR(IF(VLOOKUP($D547&amp;"-"&amp;$E547,IF($C$4="TEB0187_REV01",CALC_CONN_TEB0187_REV01!$F:$I),4,0)="--","---",IF($C$4="TEB0187_REV01",CALC_CONN_TEB0187_REV01!$G547&amp; " --&gt; " &amp;CALC_CONN_TEB0187_REV01!$I547&amp; " --&gt; ")),"---")</f>
        <v>---</v>
      </c>
      <c r="G547" s="59" t="str">
        <f>IFERROR(IF(VLOOKUP($D547&amp;"-"&amp;$E547,IF($C$4="TEB0187_REV01",CALC_CONN_TEB0187_REV01!$F:$H),3,0)="--",VLOOKUP($D547&amp;"-"&amp;$E547,IF($C$4="TEB0187_REV01",CALC_CONN_TEB0187_REV01!$F:$H),2,0),VLOOKUP($D547&amp;"-"&amp;$E547,IF($C$4="TEB0187_REV01",CALC_CONN_TEB0187_REV01!$F:$H),3,0)),"---")</f>
        <v>---</v>
      </c>
      <c r="H547" s="59" t="str">
        <f>IFERROR(VLOOKUP(G547,IF($C$4="TEB0187_REV01",CALC_CONN_TEB0187_REV01!$G:$T),14,0),"---")</f>
        <v>---</v>
      </c>
      <c r="I547" s="59" t="str">
        <f>IFERROR(VLOOKUP($D547&amp;"-"&amp;$E547,IF($C$4="TEB0187_REV01",CALC_CONN_TEB0187_REV01!$F:$K,"???"),6,0),"---")</f>
        <v>---</v>
      </c>
      <c r="J547" s="61" t="str">
        <f>IFERROR(VLOOKUP($D547&amp;"-"&amp;$E547,IF($C$4="TEB0187_REV01",CALC_CONN_TEB0187_REV01!$F:$M,"???"),8,0),"---")</f>
        <v>---</v>
      </c>
      <c r="K547" s="62" t="str">
        <f>IFERROR(VLOOKUP($D547&amp;"-"&amp;$E547,IF($C$4="TEB0187_REV01",CALC_CONN_TEB0187_REV01!$F:$N),9,0),"---")</f>
        <v>---</v>
      </c>
      <c r="L547" s="59" t="str">
        <f>IFERROR(VLOOKUP(K547,B2B!$H$3:$I$2000,2,0),"---")</f>
        <v>---</v>
      </c>
      <c r="M547" s="59" t="str">
        <f>IFERROR(VLOOKUP(L547,IF($M$4="TEI0187_REV01",RAW_m_TEI0187_REV01!$AD:$AH),5,0),"---")</f>
        <v>---</v>
      </c>
      <c r="N547" s="59" t="str">
        <f>IFERROR(VLOOKUP(L547,IF($M$4="TEI0187_REV01",RAW_m_TEI0187_REV01!$AE:$AJ),6,0),"---")</f>
        <v>---</v>
      </c>
      <c r="O547" s="63" t="str">
        <f>IFERROR(VLOOKUP(L547,IF($M$4="TEI0187_REV01",RAW_m_TEI0187_REV01!$AD:$AE),2,0),"---")</f>
        <v>---</v>
      </c>
      <c r="P547" s="59" t="str">
        <f>IFERROR(VLOOKUP(O547,IF($M$4="TEI0187_REV01",RAW_m_TEI0187_REV01!$AJ:$AK),2,0),"---")</f>
        <v>---</v>
      </c>
      <c r="Q547" s="59" t="str">
        <f>IFERROR(VLOOKUP(L547,IF($M$4="TEI0187_REV01",RAW_m_TEI0187_REV01!$AD:$AF),3,0),"---")</f>
        <v>---</v>
      </c>
      <c r="R547" s="59" t="str">
        <f>IFERROR(VLOOKUP(O547,IF($M$4="TEI0187_REV01",RAW_m_TEI0187_REV01!$AE:$AG),3,0),"---")</f>
        <v>---</v>
      </c>
      <c r="S547" s="59" t="str">
        <f t="shared" si="18"/>
        <v>---</v>
      </c>
    </row>
    <row r="548" spans="2:19" ht="15" customHeight="1" x14ac:dyDescent="0.25">
      <c r="B548" s="59">
        <f t="shared" si="17"/>
        <v>543</v>
      </c>
      <c r="C548" s="60">
        <f>IFERROR(IF($C$4="TEB0187_REV01",CALC_CONN_TEB0187_REV01!U548,),"---")</f>
        <v>0</v>
      </c>
      <c r="D548" s="59">
        <f>IFERROR(IF($C$4="TEB0187_REV01",CALC_CONN_TEB0187_REV01!D548,),"---")</f>
        <v>0</v>
      </c>
      <c r="E548" s="59">
        <f>IFERROR(IF($C$4="TEB0187_REV01",CALC_CONN_TEB0187_REV01!E548,),"---")</f>
        <v>0</v>
      </c>
      <c r="F548" s="59" t="str">
        <f>IFERROR(IF(VLOOKUP($D548&amp;"-"&amp;$E548,IF($C$4="TEB0187_REV01",CALC_CONN_TEB0187_REV01!$F:$I),4,0)="--","---",IF($C$4="TEB0187_REV01",CALC_CONN_TEB0187_REV01!$G548&amp; " --&gt; " &amp;CALC_CONN_TEB0187_REV01!$I548&amp; " --&gt; ")),"---")</f>
        <v>---</v>
      </c>
      <c r="G548" s="59" t="str">
        <f>IFERROR(IF(VLOOKUP($D548&amp;"-"&amp;$E548,IF($C$4="TEB0187_REV01",CALC_CONN_TEB0187_REV01!$F:$H),3,0)="--",VLOOKUP($D548&amp;"-"&amp;$E548,IF($C$4="TEB0187_REV01",CALC_CONN_TEB0187_REV01!$F:$H),2,0),VLOOKUP($D548&amp;"-"&amp;$E548,IF($C$4="TEB0187_REV01",CALC_CONN_TEB0187_REV01!$F:$H),3,0)),"---")</f>
        <v>---</v>
      </c>
      <c r="H548" s="59" t="str">
        <f>IFERROR(VLOOKUP(G548,IF($C$4="TEB0187_REV01",CALC_CONN_TEB0187_REV01!$G:$T),14,0),"---")</f>
        <v>---</v>
      </c>
      <c r="I548" s="59" t="str">
        <f>IFERROR(VLOOKUP($D548&amp;"-"&amp;$E548,IF($C$4="TEB0187_REV01",CALC_CONN_TEB0187_REV01!$F:$K,"???"),6,0),"---")</f>
        <v>---</v>
      </c>
      <c r="J548" s="61" t="str">
        <f>IFERROR(VLOOKUP($D548&amp;"-"&amp;$E548,IF($C$4="TEB0187_REV01",CALC_CONN_TEB0187_REV01!$F:$M,"???"),8,0),"---")</f>
        <v>---</v>
      </c>
      <c r="K548" s="62" t="str">
        <f>IFERROR(VLOOKUP($D548&amp;"-"&amp;$E548,IF($C$4="TEB0187_REV01",CALC_CONN_TEB0187_REV01!$F:$N),9,0),"---")</f>
        <v>---</v>
      </c>
      <c r="L548" s="59" t="str">
        <f>IFERROR(VLOOKUP(K548,B2B!$H$3:$I$2000,2,0),"---")</f>
        <v>---</v>
      </c>
      <c r="M548" s="59" t="str">
        <f>IFERROR(VLOOKUP(L548,IF($M$4="TEI0187_REV01",RAW_m_TEI0187_REV01!$AD:$AH),5,0),"---")</f>
        <v>---</v>
      </c>
      <c r="N548" s="59" t="str">
        <f>IFERROR(VLOOKUP(L548,IF($M$4="TEI0187_REV01",RAW_m_TEI0187_REV01!$AE:$AJ),6,0),"---")</f>
        <v>---</v>
      </c>
      <c r="O548" s="63" t="str">
        <f>IFERROR(VLOOKUP(L548,IF($M$4="TEI0187_REV01",RAW_m_TEI0187_REV01!$AD:$AE),2,0),"---")</f>
        <v>---</v>
      </c>
      <c r="P548" s="59" t="str">
        <f>IFERROR(VLOOKUP(O548,IF($M$4="TEI0187_REV01",RAW_m_TEI0187_REV01!$AJ:$AK),2,0),"---")</f>
        <v>---</v>
      </c>
      <c r="Q548" s="59" t="str">
        <f>IFERROR(VLOOKUP(L548,IF($M$4="TEI0187_REV01",RAW_m_TEI0187_REV01!$AD:$AF),3,0),"---")</f>
        <v>---</v>
      </c>
      <c r="R548" s="59" t="str">
        <f>IFERROR(VLOOKUP(O548,IF($M$4="TEI0187_REV01",RAW_m_TEI0187_REV01!$AE:$AG),3,0),"---")</f>
        <v>---</v>
      </c>
      <c r="S548" s="59" t="str">
        <f t="shared" si="18"/>
        <v>---</v>
      </c>
    </row>
    <row r="549" spans="2:19" ht="15" customHeight="1" x14ac:dyDescent="0.25">
      <c r="B549" s="59">
        <f t="shared" si="17"/>
        <v>544</v>
      </c>
      <c r="C549" s="60">
        <f>IFERROR(IF($C$4="TEB0187_REV01",CALC_CONN_TEB0187_REV01!U549,),"---")</f>
        <v>0</v>
      </c>
      <c r="D549" s="59">
        <f>IFERROR(IF($C$4="TEB0187_REV01",CALC_CONN_TEB0187_REV01!D549,),"---")</f>
        <v>0</v>
      </c>
      <c r="E549" s="59">
        <f>IFERROR(IF($C$4="TEB0187_REV01",CALC_CONN_TEB0187_REV01!E549,),"---")</f>
        <v>0</v>
      </c>
      <c r="F549" s="59" t="str">
        <f>IFERROR(IF(VLOOKUP($D549&amp;"-"&amp;$E549,IF($C$4="TEB0187_REV01",CALC_CONN_TEB0187_REV01!$F:$I),4,0)="--","---",IF($C$4="TEB0187_REV01",CALC_CONN_TEB0187_REV01!$G549&amp; " --&gt; " &amp;CALC_CONN_TEB0187_REV01!$I549&amp; " --&gt; ")),"---")</f>
        <v>---</v>
      </c>
      <c r="G549" s="59" t="str">
        <f>IFERROR(IF(VLOOKUP($D549&amp;"-"&amp;$E549,IF($C$4="TEB0187_REV01",CALC_CONN_TEB0187_REV01!$F:$H),3,0)="--",VLOOKUP($D549&amp;"-"&amp;$E549,IF($C$4="TEB0187_REV01",CALC_CONN_TEB0187_REV01!$F:$H),2,0),VLOOKUP($D549&amp;"-"&amp;$E549,IF($C$4="TEB0187_REV01",CALC_CONN_TEB0187_REV01!$F:$H),3,0)),"---")</f>
        <v>---</v>
      </c>
      <c r="H549" s="59" t="str">
        <f>IFERROR(VLOOKUP(G549,IF($C$4="TEB0187_REV01",CALC_CONN_TEB0187_REV01!$G:$T),14,0),"---")</f>
        <v>---</v>
      </c>
      <c r="I549" s="59" t="str">
        <f>IFERROR(VLOOKUP($D549&amp;"-"&amp;$E549,IF($C$4="TEB0187_REV01",CALC_CONN_TEB0187_REV01!$F:$K,"???"),6,0),"---")</f>
        <v>---</v>
      </c>
      <c r="J549" s="61" t="str">
        <f>IFERROR(VLOOKUP($D549&amp;"-"&amp;$E549,IF($C$4="TEB0187_REV01",CALC_CONN_TEB0187_REV01!$F:$M,"???"),8,0),"---")</f>
        <v>---</v>
      </c>
      <c r="K549" s="62" t="str">
        <f>IFERROR(VLOOKUP($D549&amp;"-"&amp;$E549,IF($C$4="TEB0187_REV01",CALC_CONN_TEB0187_REV01!$F:$N),9,0),"---")</f>
        <v>---</v>
      </c>
      <c r="L549" s="59" t="str">
        <f>IFERROR(VLOOKUP(K549,B2B!$H$3:$I$2000,2,0),"---")</f>
        <v>---</v>
      </c>
      <c r="M549" s="59" t="str">
        <f>IFERROR(VLOOKUP(L549,IF($M$4="TEI0187_REV01",RAW_m_TEI0187_REV01!$AD:$AH),5,0),"---")</f>
        <v>---</v>
      </c>
      <c r="N549" s="59" t="str">
        <f>IFERROR(VLOOKUP(L549,IF($M$4="TEI0187_REV01",RAW_m_TEI0187_REV01!$AE:$AJ),6,0),"---")</f>
        <v>---</v>
      </c>
      <c r="O549" s="63" t="str">
        <f>IFERROR(VLOOKUP(L549,IF($M$4="TEI0187_REV01",RAW_m_TEI0187_REV01!$AD:$AE),2,0),"---")</f>
        <v>---</v>
      </c>
      <c r="P549" s="59" t="str">
        <f>IFERROR(VLOOKUP(O549,IF($M$4="TEI0187_REV01",RAW_m_TEI0187_REV01!$AJ:$AK),2,0),"---")</f>
        <v>---</v>
      </c>
      <c r="Q549" s="59" t="str">
        <f>IFERROR(VLOOKUP(L549,IF($M$4="TEI0187_REV01",RAW_m_TEI0187_REV01!$AD:$AF),3,0),"---")</f>
        <v>---</v>
      </c>
      <c r="R549" s="59" t="str">
        <f>IFERROR(VLOOKUP(O549,IF($M$4="TEI0187_REV01",RAW_m_TEI0187_REV01!$AE:$AG),3,0),"---")</f>
        <v>---</v>
      </c>
      <c r="S549" s="59" t="str">
        <f t="shared" si="18"/>
        <v>---</v>
      </c>
    </row>
    <row r="550" spans="2:19" ht="15" customHeight="1" x14ac:dyDescent="0.25">
      <c r="B550" s="59">
        <f t="shared" si="17"/>
        <v>545</v>
      </c>
      <c r="C550" s="60">
        <f>IFERROR(IF($C$4="TEB0187_REV01",CALC_CONN_TEB0187_REV01!U550,),"---")</f>
        <v>0</v>
      </c>
      <c r="D550" s="59">
        <f>IFERROR(IF($C$4="TEB0187_REV01",CALC_CONN_TEB0187_REV01!D550,),"---")</f>
        <v>0</v>
      </c>
      <c r="E550" s="59">
        <f>IFERROR(IF($C$4="TEB0187_REV01",CALC_CONN_TEB0187_REV01!E550,),"---")</f>
        <v>0</v>
      </c>
      <c r="F550" s="59" t="str">
        <f>IFERROR(IF(VLOOKUP($D550&amp;"-"&amp;$E550,IF($C$4="TEB0187_REV01",CALC_CONN_TEB0187_REV01!$F:$I),4,0)="--","---",IF($C$4="TEB0187_REV01",CALC_CONN_TEB0187_REV01!$G550&amp; " --&gt; " &amp;CALC_CONN_TEB0187_REV01!$I550&amp; " --&gt; ")),"---")</f>
        <v>---</v>
      </c>
      <c r="G550" s="59" t="str">
        <f>IFERROR(IF(VLOOKUP($D550&amp;"-"&amp;$E550,IF($C$4="TEB0187_REV01",CALC_CONN_TEB0187_REV01!$F:$H),3,0)="--",VLOOKUP($D550&amp;"-"&amp;$E550,IF($C$4="TEB0187_REV01",CALC_CONN_TEB0187_REV01!$F:$H),2,0),VLOOKUP($D550&amp;"-"&amp;$E550,IF($C$4="TEB0187_REV01",CALC_CONN_TEB0187_REV01!$F:$H),3,0)),"---")</f>
        <v>---</v>
      </c>
      <c r="H550" s="59" t="str">
        <f>IFERROR(VLOOKUP(G550,IF($C$4="TEB0187_REV01",CALC_CONN_TEB0187_REV01!$G:$T),14,0),"---")</f>
        <v>---</v>
      </c>
      <c r="I550" s="59" t="str">
        <f>IFERROR(VLOOKUP($D550&amp;"-"&amp;$E550,IF($C$4="TEB0187_REV01",CALC_CONN_TEB0187_REV01!$F:$K,"???"),6,0),"---")</f>
        <v>---</v>
      </c>
      <c r="J550" s="61" t="str">
        <f>IFERROR(VLOOKUP($D550&amp;"-"&amp;$E550,IF($C$4="TEB0187_REV01",CALC_CONN_TEB0187_REV01!$F:$M,"???"),8,0),"---")</f>
        <v>---</v>
      </c>
      <c r="K550" s="62" t="str">
        <f>IFERROR(VLOOKUP($D550&amp;"-"&amp;$E550,IF($C$4="TEB0187_REV01",CALC_CONN_TEB0187_REV01!$F:$N),9,0),"---")</f>
        <v>---</v>
      </c>
      <c r="L550" s="59" t="str">
        <f>IFERROR(VLOOKUP(K550,B2B!$H$3:$I$2000,2,0),"---")</f>
        <v>---</v>
      </c>
      <c r="M550" s="59" t="str">
        <f>IFERROR(VLOOKUP(L550,IF($M$4="TEI0187_REV01",RAW_m_TEI0187_REV01!$AD:$AH),5,0),"---")</f>
        <v>---</v>
      </c>
      <c r="N550" s="59" t="str">
        <f>IFERROR(VLOOKUP(L550,IF($M$4="TEI0187_REV01",RAW_m_TEI0187_REV01!$AE:$AJ),6,0),"---")</f>
        <v>---</v>
      </c>
      <c r="O550" s="63" t="str">
        <f>IFERROR(VLOOKUP(L550,IF($M$4="TEI0187_REV01",RAW_m_TEI0187_REV01!$AD:$AE),2,0),"---")</f>
        <v>---</v>
      </c>
      <c r="P550" s="59" t="str">
        <f>IFERROR(VLOOKUP(O550,IF($M$4="TEI0187_REV01",RAW_m_TEI0187_REV01!$AJ:$AK),2,0),"---")</f>
        <v>---</v>
      </c>
      <c r="Q550" s="59" t="str">
        <f>IFERROR(VLOOKUP(L550,IF($M$4="TEI0187_REV01",RAW_m_TEI0187_REV01!$AD:$AF),3,0),"---")</f>
        <v>---</v>
      </c>
      <c r="R550" s="59" t="str">
        <f>IFERROR(VLOOKUP(O550,IF($M$4="TEI0187_REV01",RAW_m_TEI0187_REV01!$AE:$AG),3,0),"---")</f>
        <v>---</v>
      </c>
      <c r="S550" s="59" t="str">
        <f t="shared" si="18"/>
        <v>---</v>
      </c>
    </row>
    <row r="551" spans="2:19" ht="15" customHeight="1" x14ac:dyDescent="0.25">
      <c r="B551" s="59">
        <f t="shared" si="17"/>
        <v>546</v>
      </c>
      <c r="C551" s="60">
        <f>IFERROR(IF($C$4="TEB0187_REV01",CALC_CONN_TEB0187_REV01!U551,),"---")</f>
        <v>0</v>
      </c>
      <c r="D551" s="59">
        <f>IFERROR(IF($C$4="TEB0187_REV01",CALC_CONN_TEB0187_REV01!D551,),"---")</f>
        <v>0</v>
      </c>
      <c r="E551" s="59">
        <f>IFERROR(IF($C$4="TEB0187_REV01",CALC_CONN_TEB0187_REV01!E551,),"---")</f>
        <v>0</v>
      </c>
      <c r="F551" s="59" t="str">
        <f>IFERROR(IF(VLOOKUP($D551&amp;"-"&amp;$E551,IF($C$4="TEB0187_REV01",CALC_CONN_TEB0187_REV01!$F:$I),4,0)="--","---",IF($C$4="TEB0187_REV01",CALC_CONN_TEB0187_REV01!$G551&amp; " --&gt; " &amp;CALC_CONN_TEB0187_REV01!$I551&amp; " --&gt; ")),"---")</f>
        <v>---</v>
      </c>
      <c r="G551" s="59" t="str">
        <f>IFERROR(IF(VLOOKUP($D551&amp;"-"&amp;$E551,IF($C$4="TEB0187_REV01",CALC_CONN_TEB0187_REV01!$F:$H),3,0)="--",VLOOKUP($D551&amp;"-"&amp;$E551,IF($C$4="TEB0187_REV01",CALC_CONN_TEB0187_REV01!$F:$H),2,0),VLOOKUP($D551&amp;"-"&amp;$E551,IF($C$4="TEB0187_REV01",CALC_CONN_TEB0187_REV01!$F:$H),3,0)),"---")</f>
        <v>---</v>
      </c>
      <c r="H551" s="59" t="str">
        <f>IFERROR(VLOOKUP(G551,IF($C$4="TEB0187_REV01",CALC_CONN_TEB0187_REV01!$G:$T),14,0),"---")</f>
        <v>---</v>
      </c>
      <c r="I551" s="59" t="str">
        <f>IFERROR(VLOOKUP($D551&amp;"-"&amp;$E551,IF($C$4="TEB0187_REV01",CALC_CONN_TEB0187_REV01!$F:$K,"???"),6,0),"---")</f>
        <v>---</v>
      </c>
      <c r="J551" s="61" t="str">
        <f>IFERROR(VLOOKUP($D551&amp;"-"&amp;$E551,IF($C$4="TEB0187_REV01",CALC_CONN_TEB0187_REV01!$F:$M,"???"),8,0),"---")</f>
        <v>---</v>
      </c>
      <c r="K551" s="62" t="str">
        <f>IFERROR(VLOOKUP($D551&amp;"-"&amp;$E551,IF($C$4="TEB0187_REV01",CALC_CONN_TEB0187_REV01!$F:$N),9,0),"---")</f>
        <v>---</v>
      </c>
      <c r="L551" s="59" t="str">
        <f>IFERROR(VLOOKUP(K551,B2B!$H$3:$I$2000,2,0),"---")</f>
        <v>---</v>
      </c>
      <c r="M551" s="59" t="str">
        <f>IFERROR(VLOOKUP(L551,IF($M$4="TEI0187_REV01",RAW_m_TEI0187_REV01!$AD:$AH),5,0),"---")</f>
        <v>---</v>
      </c>
      <c r="N551" s="59" t="str">
        <f>IFERROR(VLOOKUP(L551,IF($M$4="TEI0187_REV01",RAW_m_TEI0187_REV01!$AE:$AJ),6,0),"---")</f>
        <v>---</v>
      </c>
      <c r="O551" s="63" t="str">
        <f>IFERROR(VLOOKUP(L551,IF($M$4="TEI0187_REV01",RAW_m_TEI0187_REV01!$AD:$AE),2,0),"---")</f>
        <v>---</v>
      </c>
      <c r="P551" s="59" t="str">
        <f>IFERROR(VLOOKUP(O551,IF($M$4="TEI0187_REV01",RAW_m_TEI0187_REV01!$AJ:$AK),2,0),"---")</f>
        <v>---</v>
      </c>
      <c r="Q551" s="59" t="str">
        <f>IFERROR(VLOOKUP(L551,IF($M$4="TEI0187_REV01",RAW_m_TEI0187_REV01!$AD:$AF),3,0),"---")</f>
        <v>---</v>
      </c>
      <c r="R551" s="59" t="str">
        <f>IFERROR(VLOOKUP(O551,IF($M$4="TEI0187_REV01",RAW_m_TEI0187_REV01!$AE:$AG),3,0),"---")</f>
        <v>---</v>
      </c>
      <c r="S551" s="59" t="str">
        <f t="shared" si="18"/>
        <v>---</v>
      </c>
    </row>
    <row r="552" spans="2:19" ht="15" customHeight="1" x14ac:dyDescent="0.25">
      <c r="B552" s="59">
        <f t="shared" si="17"/>
        <v>547</v>
      </c>
      <c r="C552" s="60">
        <f>IFERROR(IF($C$4="TEB0187_REV01",CALC_CONN_TEB0187_REV01!U552,),"---")</f>
        <v>0</v>
      </c>
      <c r="D552" s="59">
        <f>IFERROR(IF($C$4="TEB0187_REV01",CALC_CONN_TEB0187_REV01!D552,),"---")</f>
        <v>0</v>
      </c>
      <c r="E552" s="59">
        <f>IFERROR(IF($C$4="TEB0187_REV01",CALC_CONN_TEB0187_REV01!E552,),"---")</f>
        <v>0</v>
      </c>
      <c r="F552" s="59" t="str">
        <f>IFERROR(IF(VLOOKUP($D552&amp;"-"&amp;$E552,IF($C$4="TEB0187_REV01",CALC_CONN_TEB0187_REV01!$F:$I),4,0)="--","---",IF($C$4="TEB0187_REV01",CALC_CONN_TEB0187_REV01!$G552&amp; " --&gt; " &amp;CALC_CONN_TEB0187_REV01!$I552&amp; " --&gt; ")),"---")</f>
        <v>---</v>
      </c>
      <c r="G552" s="59" t="str">
        <f>IFERROR(IF(VLOOKUP($D552&amp;"-"&amp;$E552,IF($C$4="TEB0187_REV01",CALC_CONN_TEB0187_REV01!$F:$H),3,0)="--",VLOOKUP($D552&amp;"-"&amp;$E552,IF($C$4="TEB0187_REV01",CALC_CONN_TEB0187_REV01!$F:$H),2,0),VLOOKUP($D552&amp;"-"&amp;$E552,IF($C$4="TEB0187_REV01",CALC_CONN_TEB0187_REV01!$F:$H),3,0)),"---")</f>
        <v>---</v>
      </c>
      <c r="H552" s="59" t="str">
        <f>IFERROR(VLOOKUP(G552,IF($C$4="TEB0187_REV01",CALC_CONN_TEB0187_REV01!$G:$T),14,0),"---")</f>
        <v>---</v>
      </c>
      <c r="I552" s="59" t="str">
        <f>IFERROR(VLOOKUP($D552&amp;"-"&amp;$E552,IF($C$4="TEB0187_REV01",CALC_CONN_TEB0187_REV01!$F:$K,"???"),6,0),"---")</f>
        <v>---</v>
      </c>
      <c r="J552" s="61" t="str">
        <f>IFERROR(VLOOKUP($D552&amp;"-"&amp;$E552,IF($C$4="TEB0187_REV01",CALC_CONN_TEB0187_REV01!$F:$M,"???"),8,0),"---")</f>
        <v>---</v>
      </c>
      <c r="K552" s="62" t="str">
        <f>IFERROR(VLOOKUP($D552&amp;"-"&amp;$E552,IF($C$4="TEB0187_REV01",CALC_CONN_TEB0187_REV01!$F:$N),9,0),"---")</f>
        <v>---</v>
      </c>
      <c r="L552" s="59" t="str">
        <f>IFERROR(VLOOKUP(K552,B2B!$H$3:$I$2000,2,0),"---")</f>
        <v>---</v>
      </c>
      <c r="M552" s="59" t="str">
        <f>IFERROR(VLOOKUP(L552,IF($M$4="TEI0187_REV01",RAW_m_TEI0187_REV01!$AD:$AH),5,0),"---")</f>
        <v>---</v>
      </c>
      <c r="N552" s="59" t="str">
        <f>IFERROR(VLOOKUP(L552,IF($M$4="TEI0187_REV01",RAW_m_TEI0187_REV01!$AE:$AJ),6,0),"---")</f>
        <v>---</v>
      </c>
      <c r="O552" s="63" t="str">
        <f>IFERROR(VLOOKUP(L552,IF($M$4="TEI0187_REV01",RAW_m_TEI0187_REV01!$AD:$AE),2,0),"---")</f>
        <v>---</v>
      </c>
      <c r="P552" s="59" t="str">
        <f>IFERROR(VLOOKUP(O552,IF($M$4="TEI0187_REV01",RAW_m_TEI0187_REV01!$AJ:$AK),2,0),"---")</f>
        <v>---</v>
      </c>
      <c r="Q552" s="59" t="str">
        <f>IFERROR(VLOOKUP(L552,IF($M$4="TEI0187_REV01",RAW_m_TEI0187_REV01!$AD:$AF),3,0),"---")</f>
        <v>---</v>
      </c>
      <c r="R552" s="59" t="str">
        <f>IFERROR(VLOOKUP(O552,IF($M$4="TEI0187_REV01",RAW_m_TEI0187_REV01!$AE:$AG),3,0),"---")</f>
        <v>---</v>
      </c>
      <c r="S552" s="59" t="str">
        <f t="shared" si="18"/>
        <v>---</v>
      </c>
    </row>
    <row r="553" spans="2:19" ht="15" customHeight="1" x14ac:dyDescent="0.25">
      <c r="B553" s="59">
        <f t="shared" si="17"/>
        <v>548</v>
      </c>
      <c r="C553" s="60">
        <f>IFERROR(IF($C$4="TEB0187_REV01",CALC_CONN_TEB0187_REV01!U553,),"---")</f>
        <v>0</v>
      </c>
      <c r="D553" s="59">
        <f>IFERROR(IF($C$4="TEB0187_REV01",CALC_CONN_TEB0187_REV01!D553,),"---")</f>
        <v>0</v>
      </c>
      <c r="E553" s="59">
        <f>IFERROR(IF($C$4="TEB0187_REV01",CALC_CONN_TEB0187_REV01!E553,),"---")</f>
        <v>0</v>
      </c>
      <c r="F553" s="59" t="str">
        <f>IFERROR(IF(VLOOKUP($D553&amp;"-"&amp;$E553,IF($C$4="TEB0187_REV01",CALC_CONN_TEB0187_REV01!$F:$I),4,0)="--","---",IF($C$4="TEB0187_REV01",CALC_CONN_TEB0187_REV01!$G553&amp; " --&gt; " &amp;CALC_CONN_TEB0187_REV01!$I553&amp; " --&gt; ")),"---")</f>
        <v>---</v>
      </c>
      <c r="G553" s="59" t="str">
        <f>IFERROR(IF(VLOOKUP($D553&amp;"-"&amp;$E553,IF($C$4="TEB0187_REV01",CALC_CONN_TEB0187_REV01!$F:$H),3,0)="--",VLOOKUP($D553&amp;"-"&amp;$E553,IF($C$4="TEB0187_REV01",CALC_CONN_TEB0187_REV01!$F:$H),2,0),VLOOKUP($D553&amp;"-"&amp;$E553,IF($C$4="TEB0187_REV01",CALC_CONN_TEB0187_REV01!$F:$H),3,0)),"---")</f>
        <v>---</v>
      </c>
      <c r="H553" s="59" t="str">
        <f>IFERROR(VLOOKUP(G553,IF($C$4="TEB0187_REV01",CALC_CONN_TEB0187_REV01!$G:$T),14,0),"---")</f>
        <v>---</v>
      </c>
      <c r="I553" s="59" t="str">
        <f>IFERROR(VLOOKUP($D553&amp;"-"&amp;$E553,IF($C$4="TEB0187_REV01",CALC_CONN_TEB0187_REV01!$F:$K,"???"),6,0),"---")</f>
        <v>---</v>
      </c>
      <c r="J553" s="61" t="str">
        <f>IFERROR(VLOOKUP($D553&amp;"-"&amp;$E553,IF($C$4="TEB0187_REV01",CALC_CONN_TEB0187_REV01!$F:$M,"???"),8,0),"---")</f>
        <v>---</v>
      </c>
      <c r="K553" s="62" t="str">
        <f>IFERROR(VLOOKUP($D553&amp;"-"&amp;$E553,IF($C$4="TEB0187_REV01",CALC_CONN_TEB0187_REV01!$F:$N),9,0),"---")</f>
        <v>---</v>
      </c>
      <c r="L553" s="59" t="str">
        <f>IFERROR(VLOOKUP(K553,B2B!$H$3:$I$2000,2,0),"---")</f>
        <v>---</v>
      </c>
      <c r="M553" s="59" t="str">
        <f>IFERROR(VLOOKUP(L553,IF($M$4="TEI0187_REV01",RAW_m_TEI0187_REV01!$AD:$AH),5,0),"---")</f>
        <v>---</v>
      </c>
      <c r="N553" s="59" t="str">
        <f>IFERROR(VLOOKUP(L553,IF($M$4="TEI0187_REV01",RAW_m_TEI0187_REV01!$AE:$AJ),6,0),"---")</f>
        <v>---</v>
      </c>
      <c r="O553" s="63" t="str">
        <f>IFERROR(VLOOKUP(L553,IF($M$4="TEI0187_REV01",RAW_m_TEI0187_REV01!$AD:$AE),2,0),"---")</f>
        <v>---</v>
      </c>
      <c r="P553" s="59" t="str">
        <f>IFERROR(VLOOKUP(O553,IF($M$4="TEI0187_REV01",RAW_m_TEI0187_REV01!$AJ:$AK),2,0),"---")</f>
        <v>---</v>
      </c>
      <c r="Q553" s="59" t="str">
        <f>IFERROR(VLOOKUP(L553,IF($M$4="TEI0187_REV01",RAW_m_TEI0187_REV01!$AD:$AF),3,0),"---")</f>
        <v>---</v>
      </c>
      <c r="R553" s="59" t="str">
        <f>IFERROR(VLOOKUP(O553,IF($M$4="TEI0187_REV01",RAW_m_TEI0187_REV01!$AE:$AG),3,0),"---")</f>
        <v>---</v>
      </c>
      <c r="S553" s="59" t="str">
        <f t="shared" si="18"/>
        <v>---</v>
      </c>
    </row>
    <row r="554" spans="2:19" ht="15" customHeight="1" x14ac:dyDescent="0.25">
      <c r="B554" s="59">
        <f t="shared" si="17"/>
        <v>549</v>
      </c>
      <c r="C554" s="60">
        <f>IFERROR(IF($C$4="TEB0187_REV01",CALC_CONN_TEB0187_REV01!U554,),"---")</f>
        <v>0</v>
      </c>
      <c r="D554" s="59">
        <f>IFERROR(IF($C$4="TEB0187_REV01",CALC_CONN_TEB0187_REV01!D554,),"---")</f>
        <v>0</v>
      </c>
      <c r="E554" s="59">
        <f>IFERROR(IF($C$4="TEB0187_REV01",CALC_CONN_TEB0187_REV01!E554,),"---")</f>
        <v>0</v>
      </c>
      <c r="F554" s="59" t="str">
        <f>IFERROR(IF(VLOOKUP($D554&amp;"-"&amp;$E554,IF($C$4="TEB0187_REV01",CALC_CONN_TEB0187_REV01!$F:$I),4,0)="--","---",IF($C$4="TEB0187_REV01",CALC_CONN_TEB0187_REV01!$G554&amp; " --&gt; " &amp;CALC_CONN_TEB0187_REV01!$I554&amp; " --&gt; ")),"---")</f>
        <v>---</v>
      </c>
      <c r="G554" s="59" t="str">
        <f>IFERROR(IF(VLOOKUP($D554&amp;"-"&amp;$E554,IF($C$4="TEB0187_REV01",CALC_CONN_TEB0187_REV01!$F:$H),3,0)="--",VLOOKUP($D554&amp;"-"&amp;$E554,IF($C$4="TEB0187_REV01",CALC_CONN_TEB0187_REV01!$F:$H),2,0),VLOOKUP($D554&amp;"-"&amp;$E554,IF($C$4="TEB0187_REV01",CALC_CONN_TEB0187_REV01!$F:$H),3,0)),"---")</f>
        <v>---</v>
      </c>
      <c r="H554" s="59" t="str">
        <f>IFERROR(VLOOKUP(G554,IF($C$4="TEB0187_REV01",CALC_CONN_TEB0187_REV01!$G:$T),14,0),"---")</f>
        <v>---</v>
      </c>
      <c r="I554" s="59" t="str">
        <f>IFERROR(VLOOKUP($D554&amp;"-"&amp;$E554,IF($C$4="TEB0187_REV01",CALC_CONN_TEB0187_REV01!$F:$K,"???"),6,0),"---")</f>
        <v>---</v>
      </c>
      <c r="J554" s="61" t="str">
        <f>IFERROR(VLOOKUP($D554&amp;"-"&amp;$E554,IF($C$4="TEB0187_REV01",CALC_CONN_TEB0187_REV01!$F:$M,"???"),8,0),"---")</f>
        <v>---</v>
      </c>
      <c r="K554" s="62" t="str">
        <f>IFERROR(VLOOKUP($D554&amp;"-"&amp;$E554,IF($C$4="TEB0187_REV01",CALC_CONN_TEB0187_REV01!$F:$N),9,0),"---")</f>
        <v>---</v>
      </c>
      <c r="L554" s="59" t="str">
        <f>IFERROR(VLOOKUP(K554,B2B!$H$3:$I$2000,2,0),"---")</f>
        <v>---</v>
      </c>
      <c r="M554" s="59" t="str">
        <f>IFERROR(VLOOKUP(L554,IF($M$4="TEI0187_REV01",RAW_m_TEI0187_REV01!$AD:$AH),5,0),"---")</f>
        <v>---</v>
      </c>
      <c r="N554" s="59" t="str">
        <f>IFERROR(VLOOKUP(L554,IF($M$4="TEI0187_REV01",RAW_m_TEI0187_REV01!$AE:$AJ),6,0),"---")</f>
        <v>---</v>
      </c>
      <c r="O554" s="63" t="str">
        <f>IFERROR(VLOOKUP(L554,IF($M$4="TEI0187_REV01",RAW_m_TEI0187_REV01!$AD:$AE),2,0),"---")</f>
        <v>---</v>
      </c>
      <c r="P554" s="59" t="str">
        <f>IFERROR(VLOOKUP(O554,IF($M$4="TEI0187_REV01",RAW_m_TEI0187_REV01!$AJ:$AK),2,0),"---")</f>
        <v>---</v>
      </c>
      <c r="Q554" s="59" t="str">
        <f>IFERROR(VLOOKUP(L554,IF($M$4="TEI0187_REV01",RAW_m_TEI0187_REV01!$AD:$AF),3,0),"---")</f>
        <v>---</v>
      </c>
      <c r="R554" s="59" t="str">
        <f>IFERROR(VLOOKUP(O554,IF($M$4="TEI0187_REV01",RAW_m_TEI0187_REV01!$AE:$AG),3,0),"---")</f>
        <v>---</v>
      </c>
      <c r="S554" s="59" t="str">
        <f t="shared" si="18"/>
        <v>---</v>
      </c>
    </row>
    <row r="555" spans="2:19" ht="15" customHeight="1" x14ac:dyDescent="0.25">
      <c r="B555" s="59">
        <f t="shared" si="17"/>
        <v>550</v>
      </c>
      <c r="C555" s="60">
        <f>IFERROR(IF($C$4="TEB0187_REV01",CALC_CONN_TEB0187_REV01!U555,),"---")</f>
        <v>0</v>
      </c>
      <c r="D555" s="59">
        <f>IFERROR(IF($C$4="TEB0187_REV01",CALC_CONN_TEB0187_REV01!D555,),"---")</f>
        <v>0</v>
      </c>
      <c r="E555" s="59">
        <f>IFERROR(IF($C$4="TEB0187_REV01",CALC_CONN_TEB0187_REV01!E555,),"---")</f>
        <v>0</v>
      </c>
      <c r="F555" s="59" t="str">
        <f>IFERROR(IF(VLOOKUP($D555&amp;"-"&amp;$E555,IF($C$4="TEB0187_REV01",CALC_CONN_TEB0187_REV01!$F:$I),4,0)="--","---",IF($C$4="TEB0187_REV01",CALC_CONN_TEB0187_REV01!$G555&amp; " --&gt; " &amp;CALC_CONN_TEB0187_REV01!$I555&amp; " --&gt; ")),"---")</f>
        <v>---</v>
      </c>
      <c r="G555" s="59" t="str">
        <f>IFERROR(IF(VLOOKUP($D555&amp;"-"&amp;$E555,IF($C$4="TEB0187_REV01",CALC_CONN_TEB0187_REV01!$F:$H),3,0)="--",VLOOKUP($D555&amp;"-"&amp;$E555,IF($C$4="TEB0187_REV01",CALC_CONN_TEB0187_REV01!$F:$H),2,0),VLOOKUP($D555&amp;"-"&amp;$E555,IF($C$4="TEB0187_REV01",CALC_CONN_TEB0187_REV01!$F:$H),3,0)),"---")</f>
        <v>---</v>
      </c>
      <c r="H555" s="59" t="str">
        <f>IFERROR(VLOOKUP(G555,IF($C$4="TEB0187_REV01",CALC_CONN_TEB0187_REV01!$G:$T),14,0),"---")</f>
        <v>---</v>
      </c>
      <c r="I555" s="59" t="str">
        <f>IFERROR(VLOOKUP($D555&amp;"-"&amp;$E555,IF($C$4="TEB0187_REV01",CALC_CONN_TEB0187_REV01!$F:$K,"???"),6,0),"---")</f>
        <v>---</v>
      </c>
      <c r="J555" s="61" t="str">
        <f>IFERROR(VLOOKUP($D555&amp;"-"&amp;$E555,IF($C$4="TEB0187_REV01",CALC_CONN_TEB0187_REV01!$F:$M,"???"),8,0),"---")</f>
        <v>---</v>
      </c>
      <c r="K555" s="62" t="str">
        <f>IFERROR(VLOOKUP($D555&amp;"-"&amp;$E555,IF($C$4="TEB0187_REV01",CALC_CONN_TEB0187_REV01!$F:$N),9,0),"---")</f>
        <v>---</v>
      </c>
      <c r="L555" s="59" t="str">
        <f>IFERROR(VLOOKUP(K555,B2B!$H$3:$I$2000,2,0),"---")</f>
        <v>---</v>
      </c>
      <c r="M555" s="59" t="str">
        <f>IFERROR(VLOOKUP(L555,IF($M$4="TEI0187_REV01",RAW_m_TEI0187_REV01!$AD:$AH),5,0),"---")</f>
        <v>---</v>
      </c>
      <c r="N555" s="59" t="str">
        <f>IFERROR(VLOOKUP(L555,IF($M$4="TEI0187_REV01",RAW_m_TEI0187_REV01!$AE:$AJ),6,0),"---")</f>
        <v>---</v>
      </c>
      <c r="O555" s="63" t="str">
        <f>IFERROR(VLOOKUP(L555,IF($M$4="TEI0187_REV01",RAW_m_TEI0187_REV01!$AD:$AE),2,0),"---")</f>
        <v>---</v>
      </c>
      <c r="P555" s="59" t="str">
        <f>IFERROR(VLOOKUP(O555,IF($M$4="TEI0187_REV01",RAW_m_TEI0187_REV01!$AJ:$AK),2,0),"---")</f>
        <v>---</v>
      </c>
      <c r="Q555" s="59" t="str">
        <f>IFERROR(VLOOKUP(L555,IF($M$4="TEI0187_REV01",RAW_m_TEI0187_REV01!$AD:$AF),3,0),"---")</f>
        <v>---</v>
      </c>
      <c r="R555" s="59" t="str">
        <f>IFERROR(VLOOKUP(O555,IF($M$4="TEI0187_REV01",RAW_m_TEI0187_REV01!$AE:$AG),3,0),"---")</f>
        <v>---</v>
      </c>
      <c r="S555" s="59" t="str">
        <f t="shared" si="18"/>
        <v>---</v>
      </c>
    </row>
    <row r="556" spans="2:19" ht="15" customHeight="1" x14ac:dyDescent="0.25">
      <c r="B556" s="59">
        <f t="shared" si="17"/>
        <v>551</v>
      </c>
      <c r="C556" s="60">
        <f>IFERROR(IF($C$4="TEB0187_REV01",CALC_CONN_TEB0187_REV01!U556,),"---")</f>
        <v>0</v>
      </c>
      <c r="D556" s="59">
        <f>IFERROR(IF($C$4="TEB0187_REV01",CALC_CONN_TEB0187_REV01!D556,),"---")</f>
        <v>0</v>
      </c>
      <c r="E556" s="59">
        <f>IFERROR(IF($C$4="TEB0187_REV01",CALC_CONN_TEB0187_REV01!E556,),"---")</f>
        <v>0</v>
      </c>
      <c r="F556" s="59" t="str">
        <f>IFERROR(IF(VLOOKUP($D556&amp;"-"&amp;$E556,IF($C$4="TEB0187_REV01",CALC_CONN_TEB0187_REV01!$F:$I),4,0)="--","---",IF($C$4="TEB0187_REV01",CALC_CONN_TEB0187_REV01!$G556&amp; " --&gt; " &amp;CALC_CONN_TEB0187_REV01!$I556&amp; " --&gt; ")),"---")</f>
        <v>---</v>
      </c>
      <c r="G556" s="59" t="str">
        <f>IFERROR(IF(VLOOKUP($D556&amp;"-"&amp;$E556,IF($C$4="TEB0187_REV01",CALC_CONN_TEB0187_REV01!$F:$H),3,0)="--",VLOOKUP($D556&amp;"-"&amp;$E556,IF($C$4="TEB0187_REV01",CALC_CONN_TEB0187_REV01!$F:$H),2,0),VLOOKUP($D556&amp;"-"&amp;$E556,IF($C$4="TEB0187_REV01",CALC_CONN_TEB0187_REV01!$F:$H),3,0)),"---")</f>
        <v>---</v>
      </c>
      <c r="H556" s="59" t="str">
        <f>IFERROR(VLOOKUP(G556,IF($C$4="TEB0187_REV01",CALC_CONN_TEB0187_REV01!$G:$T),14,0),"---")</f>
        <v>---</v>
      </c>
      <c r="I556" s="59" t="str">
        <f>IFERROR(VLOOKUP($D556&amp;"-"&amp;$E556,IF($C$4="TEB0187_REV01",CALC_CONN_TEB0187_REV01!$F:$K,"???"),6,0),"---")</f>
        <v>---</v>
      </c>
      <c r="J556" s="61" t="str">
        <f>IFERROR(VLOOKUP($D556&amp;"-"&amp;$E556,IF($C$4="TEB0187_REV01",CALC_CONN_TEB0187_REV01!$F:$M,"???"),8,0),"---")</f>
        <v>---</v>
      </c>
      <c r="K556" s="62" t="str">
        <f>IFERROR(VLOOKUP($D556&amp;"-"&amp;$E556,IF($C$4="TEB0187_REV01",CALC_CONN_TEB0187_REV01!$F:$N),9,0),"---")</f>
        <v>---</v>
      </c>
      <c r="L556" s="59" t="str">
        <f>IFERROR(VLOOKUP(K556,B2B!$H$3:$I$2000,2,0),"---")</f>
        <v>---</v>
      </c>
      <c r="M556" s="59" t="str">
        <f>IFERROR(VLOOKUP(L556,IF($M$4="TEI0187_REV01",RAW_m_TEI0187_REV01!$AD:$AH),5,0),"---")</f>
        <v>---</v>
      </c>
      <c r="N556" s="59" t="str">
        <f>IFERROR(VLOOKUP(L556,IF($M$4="TEI0187_REV01",RAW_m_TEI0187_REV01!$AE:$AJ),6,0),"---")</f>
        <v>---</v>
      </c>
      <c r="O556" s="63" t="str">
        <f>IFERROR(VLOOKUP(L556,IF($M$4="TEI0187_REV01",RAW_m_TEI0187_REV01!$AD:$AE),2,0),"---")</f>
        <v>---</v>
      </c>
      <c r="P556" s="59" t="str">
        <f>IFERROR(VLOOKUP(O556,IF($M$4="TEI0187_REV01",RAW_m_TEI0187_REV01!$AJ:$AK),2,0),"---")</f>
        <v>---</v>
      </c>
      <c r="Q556" s="59" t="str">
        <f>IFERROR(VLOOKUP(L556,IF($M$4="TEI0187_REV01",RAW_m_TEI0187_REV01!$AD:$AF),3,0),"---")</f>
        <v>---</v>
      </c>
      <c r="R556" s="59" t="str">
        <f>IFERROR(VLOOKUP(O556,IF($M$4="TEI0187_REV01",RAW_m_TEI0187_REV01!$AE:$AG),3,0),"---")</f>
        <v>---</v>
      </c>
      <c r="S556" s="59" t="str">
        <f t="shared" si="18"/>
        <v>---</v>
      </c>
    </row>
    <row r="557" spans="2:19" ht="15" customHeight="1" x14ac:dyDescent="0.25">
      <c r="B557" s="59">
        <f t="shared" si="17"/>
        <v>552</v>
      </c>
      <c r="C557" s="60">
        <f>IFERROR(IF($C$4="TEB0187_REV01",CALC_CONN_TEB0187_REV01!U557,),"---")</f>
        <v>0</v>
      </c>
      <c r="D557" s="59">
        <f>IFERROR(IF($C$4="TEB0187_REV01",CALC_CONN_TEB0187_REV01!D557,),"---")</f>
        <v>0</v>
      </c>
      <c r="E557" s="59">
        <f>IFERROR(IF($C$4="TEB0187_REV01",CALC_CONN_TEB0187_REV01!E557,),"---")</f>
        <v>0</v>
      </c>
      <c r="F557" s="59" t="str">
        <f>IFERROR(IF(VLOOKUP($D557&amp;"-"&amp;$E557,IF($C$4="TEB0187_REV01",CALC_CONN_TEB0187_REV01!$F:$I),4,0)="--","---",IF($C$4="TEB0187_REV01",CALC_CONN_TEB0187_REV01!$G557&amp; " --&gt; " &amp;CALC_CONN_TEB0187_REV01!$I557&amp; " --&gt; ")),"---")</f>
        <v>---</v>
      </c>
      <c r="G557" s="59" t="str">
        <f>IFERROR(IF(VLOOKUP($D557&amp;"-"&amp;$E557,IF($C$4="TEB0187_REV01",CALC_CONN_TEB0187_REV01!$F:$H),3,0)="--",VLOOKUP($D557&amp;"-"&amp;$E557,IF($C$4="TEB0187_REV01",CALC_CONN_TEB0187_REV01!$F:$H),2,0),VLOOKUP($D557&amp;"-"&amp;$E557,IF($C$4="TEB0187_REV01",CALC_CONN_TEB0187_REV01!$F:$H),3,0)),"---")</f>
        <v>---</v>
      </c>
      <c r="H557" s="59" t="str">
        <f>IFERROR(VLOOKUP(G557,IF($C$4="TEB0187_REV01",CALC_CONN_TEB0187_REV01!$G:$T),14,0),"---")</f>
        <v>---</v>
      </c>
      <c r="I557" s="59" t="str">
        <f>IFERROR(VLOOKUP($D557&amp;"-"&amp;$E557,IF($C$4="TEB0187_REV01",CALC_CONN_TEB0187_REV01!$F:$K,"???"),6,0),"---")</f>
        <v>---</v>
      </c>
      <c r="J557" s="61" t="str">
        <f>IFERROR(VLOOKUP($D557&amp;"-"&amp;$E557,IF($C$4="TEB0187_REV01",CALC_CONN_TEB0187_REV01!$F:$M,"???"),8,0),"---")</f>
        <v>---</v>
      </c>
      <c r="K557" s="62" t="str">
        <f>IFERROR(VLOOKUP($D557&amp;"-"&amp;$E557,IF($C$4="TEB0187_REV01",CALC_CONN_TEB0187_REV01!$F:$N),9,0),"---")</f>
        <v>---</v>
      </c>
      <c r="L557" s="59" t="str">
        <f>IFERROR(VLOOKUP(K557,B2B!$H$3:$I$2000,2,0),"---")</f>
        <v>---</v>
      </c>
      <c r="M557" s="59" t="str">
        <f>IFERROR(VLOOKUP(L557,IF($M$4="TEI0187_REV01",RAW_m_TEI0187_REV01!$AD:$AH),5,0),"---")</f>
        <v>---</v>
      </c>
      <c r="N557" s="59" t="str">
        <f>IFERROR(VLOOKUP(L557,IF($M$4="TEI0187_REV01",RAW_m_TEI0187_REV01!$AE:$AJ),6,0),"---")</f>
        <v>---</v>
      </c>
      <c r="O557" s="63" t="str">
        <f>IFERROR(VLOOKUP(L557,IF($M$4="TEI0187_REV01",RAW_m_TEI0187_REV01!$AD:$AE),2,0),"---")</f>
        <v>---</v>
      </c>
      <c r="P557" s="59" t="str">
        <f>IFERROR(VLOOKUP(O557,IF($M$4="TEI0187_REV01",RAW_m_TEI0187_REV01!$AJ:$AK),2,0),"---")</f>
        <v>---</v>
      </c>
      <c r="Q557" s="59" t="str">
        <f>IFERROR(VLOOKUP(L557,IF($M$4="TEI0187_REV01",RAW_m_TEI0187_REV01!$AD:$AF),3,0),"---")</f>
        <v>---</v>
      </c>
      <c r="R557" s="59" t="str">
        <f>IFERROR(VLOOKUP(O557,IF($M$4="TEI0187_REV01",RAW_m_TEI0187_REV01!$AE:$AG),3,0),"---")</f>
        <v>---</v>
      </c>
      <c r="S557" s="59" t="str">
        <f t="shared" si="18"/>
        <v>---</v>
      </c>
    </row>
    <row r="558" spans="2:19" ht="15" customHeight="1" x14ac:dyDescent="0.25">
      <c r="B558" s="59">
        <f t="shared" si="17"/>
        <v>553</v>
      </c>
      <c r="C558" s="60">
        <f>IFERROR(IF($C$4="TEB0187_REV01",CALC_CONN_TEB0187_REV01!U558,),"---")</f>
        <v>0</v>
      </c>
      <c r="D558" s="59">
        <f>IFERROR(IF($C$4="TEB0187_REV01",CALC_CONN_TEB0187_REV01!D558,),"---")</f>
        <v>0</v>
      </c>
      <c r="E558" s="59">
        <f>IFERROR(IF($C$4="TEB0187_REV01",CALC_CONN_TEB0187_REV01!E558,),"---")</f>
        <v>0</v>
      </c>
      <c r="F558" s="59" t="str">
        <f>IFERROR(IF(VLOOKUP($D558&amp;"-"&amp;$E558,IF($C$4="TEB0187_REV01",CALC_CONN_TEB0187_REV01!$F:$I),4,0)="--","---",IF($C$4="TEB0187_REV01",CALC_CONN_TEB0187_REV01!$G558&amp; " --&gt; " &amp;CALC_CONN_TEB0187_REV01!$I558&amp; " --&gt; ")),"---")</f>
        <v>---</v>
      </c>
      <c r="G558" s="59" t="str">
        <f>IFERROR(IF(VLOOKUP($D558&amp;"-"&amp;$E558,IF($C$4="TEB0187_REV01",CALC_CONN_TEB0187_REV01!$F:$H),3,0)="--",VLOOKUP($D558&amp;"-"&amp;$E558,IF($C$4="TEB0187_REV01",CALC_CONN_TEB0187_REV01!$F:$H),2,0),VLOOKUP($D558&amp;"-"&amp;$E558,IF($C$4="TEB0187_REV01",CALC_CONN_TEB0187_REV01!$F:$H),3,0)),"---")</f>
        <v>---</v>
      </c>
      <c r="H558" s="59" t="str">
        <f>IFERROR(VLOOKUP(G558,IF($C$4="TEB0187_REV01",CALC_CONN_TEB0187_REV01!$G:$T),14,0),"---")</f>
        <v>---</v>
      </c>
      <c r="I558" s="59" t="str">
        <f>IFERROR(VLOOKUP($D558&amp;"-"&amp;$E558,IF($C$4="TEB0187_REV01",CALC_CONN_TEB0187_REV01!$F:$K,"???"),6,0),"---")</f>
        <v>---</v>
      </c>
      <c r="J558" s="61" t="str">
        <f>IFERROR(VLOOKUP($D558&amp;"-"&amp;$E558,IF($C$4="TEB0187_REV01",CALC_CONN_TEB0187_REV01!$F:$M,"???"),8,0),"---")</f>
        <v>---</v>
      </c>
      <c r="K558" s="62" t="str">
        <f>IFERROR(VLOOKUP($D558&amp;"-"&amp;$E558,IF($C$4="TEB0187_REV01",CALC_CONN_TEB0187_REV01!$F:$N),9,0),"---")</f>
        <v>---</v>
      </c>
      <c r="L558" s="59" t="str">
        <f>IFERROR(VLOOKUP(K558,B2B!$H$3:$I$2000,2,0),"---")</f>
        <v>---</v>
      </c>
      <c r="M558" s="59" t="str">
        <f>IFERROR(VLOOKUP(L558,IF($M$4="TEI0187_REV01",RAW_m_TEI0187_REV01!$AD:$AH),5,0),"---")</f>
        <v>---</v>
      </c>
      <c r="N558" s="59" t="str">
        <f>IFERROR(VLOOKUP(L558,IF($M$4="TEI0187_REV01",RAW_m_TEI0187_REV01!$AE:$AJ),6,0),"---")</f>
        <v>---</v>
      </c>
      <c r="O558" s="63" t="str">
        <f>IFERROR(VLOOKUP(L558,IF($M$4="TEI0187_REV01",RAW_m_TEI0187_REV01!$AD:$AE),2,0),"---")</f>
        <v>---</v>
      </c>
      <c r="P558" s="59" t="str">
        <f>IFERROR(VLOOKUP(O558,IF($M$4="TEI0187_REV01",RAW_m_TEI0187_REV01!$AJ:$AK),2,0),"---")</f>
        <v>---</v>
      </c>
      <c r="Q558" s="59" t="str">
        <f>IFERROR(VLOOKUP(L558,IF($M$4="TEI0187_REV01",RAW_m_TEI0187_REV01!$AD:$AF),3,0),"---")</f>
        <v>---</v>
      </c>
      <c r="R558" s="59" t="str">
        <f>IFERROR(VLOOKUP(O558,IF($M$4="TEI0187_REV01",RAW_m_TEI0187_REV01!$AE:$AG),3,0),"---")</f>
        <v>---</v>
      </c>
      <c r="S558" s="59" t="str">
        <f t="shared" si="18"/>
        <v>---</v>
      </c>
    </row>
    <row r="559" spans="2:19" ht="15" customHeight="1" x14ac:dyDescent="0.25">
      <c r="B559" s="59">
        <f t="shared" si="17"/>
        <v>554</v>
      </c>
      <c r="C559" s="60">
        <f>IFERROR(IF($C$4="TEB0187_REV01",CALC_CONN_TEB0187_REV01!U559,),"---")</f>
        <v>0</v>
      </c>
      <c r="D559" s="59">
        <f>IFERROR(IF($C$4="TEB0187_REV01",CALC_CONN_TEB0187_REV01!D559,),"---")</f>
        <v>0</v>
      </c>
      <c r="E559" s="59">
        <f>IFERROR(IF($C$4="TEB0187_REV01",CALC_CONN_TEB0187_REV01!E559,),"---")</f>
        <v>0</v>
      </c>
      <c r="F559" s="59" t="str">
        <f>IFERROR(IF(VLOOKUP($D559&amp;"-"&amp;$E559,IF($C$4="TEB0187_REV01",CALC_CONN_TEB0187_REV01!$F:$I),4,0)="--","---",IF($C$4="TEB0187_REV01",CALC_CONN_TEB0187_REV01!$G559&amp; " --&gt; " &amp;CALC_CONN_TEB0187_REV01!$I559&amp; " --&gt; ")),"---")</f>
        <v>---</v>
      </c>
      <c r="G559" s="59" t="str">
        <f>IFERROR(IF(VLOOKUP($D559&amp;"-"&amp;$E559,IF($C$4="TEB0187_REV01",CALC_CONN_TEB0187_REV01!$F:$H),3,0)="--",VLOOKUP($D559&amp;"-"&amp;$E559,IF($C$4="TEB0187_REV01",CALC_CONN_TEB0187_REV01!$F:$H),2,0),VLOOKUP($D559&amp;"-"&amp;$E559,IF($C$4="TEB0187_REV01",CALC_CONN_TEB0187_REV01!$F:$H),3,0)),"---")</f>
        <v>---</v>
      </c>
      <c r="H559" s="59" t="str">
        <f>IFERROR(VLOOKUP(G559,IF($C$4="TEB0187_REV01",CALC_CONN_TEB0187_REV01!$G:$T),14,0),"---")</f>
        <v>---</v>
      </c>
      <c r="I559" s="59" t="str">
        <f>IFERROR(VLOOKUP($D559&amp;"-"&amp;$E559,IF($C$4="TEB0187_REV01",CALC_CONN_TEB0187_REV01!$F:$K,"???"),6,0),"---")</f>
        <v>---</v>
      </c>
      <c r="J559" s="61" t="str">
        <f>IFERROR(VLOOKUP($D559&amp;"-"&amp;$E559,IF($C$4="TEB0187_REV01",CALC_CONN_TEB0187_REV01!$F:$M,"???"),8,0),"---")</f>
        <v>---</v>
      </c>
      <c r="K559" s="62" t="str">
        <f>IFERROR(VLOOKUP($D559&amp;"-"&amp;$E559,IF($C$4="TEB0187_REV01",CALC_CONN_TEB0187_REV01!$F:$N),9,0),"---")</f>
        <v>---</v>
      </c>
      <c r="L559" s="59" t="str">
        <f>IFERROR(VLOOKUP(K559,B2B!$H$3:$I$2000,2,0),"---")</f>
        <v>---</v>
      </c>
      <c r="M559" s="59" t="str">
        <f>IFERROR(VLOOKUP(L559,IF($M$4="TEI0187_REV01",RAW_m_TEI0187_REV01!$AD:$AH),5,0),"---")</f>
        <v>---</v>
      </c>
      <c r="N559" s="59" t="str">
        <f>IFERROR(VLOOKUP(L559,IF($M$4="TEI0187_REV01",RAW_m_TEI0187_REV01!$AE:$AJ),6,0),"---")</f>
        <v>---</v>
      </c>
      <c r="O559" s="63" t="str">
        <f>IFERROR(VLOOKUP(L559,IF($M$4="TEI0187_REV01",RAW_m_TEI0187_REV01!$AD:$AE),2,0),"---")</f>
        <v>---</v>
      </c>
      <c r="P559" s="59" t="str">
        <f>IFERROR(VLOOKUP(O559,IF($M$4="TEI0187_REV01",RAW_m_TEI0187_REV01!$AJ:$AK),2,0),"---")</f>
        <v>---</v>
      </c>
      <c r="Q559" s="59" t="str">
        <f>IFERROR(VLOOKUP(L559,IF($M$4="TEI0187_REV01",RAW_m_TEI0187_REV01!$AD:$AF),3,0),"---")</f>
        <v>---</v>
      </c>
      <c r="R559" s="59" t="str">
        <f>IFERROR(VLOOKUP(O559,IF($M$4="TEI0187_REV01",RAW_m_TEI0187_REV01!$AE:$AG),3,0),"---")</f>
        <v>---</v>
      </c>
      <c r="S559" s="59" t="str">
        <f t="shared" si="18"/>
        <v>---</v>
      </c>
    </row>
    <row r="560" spans="2:19" ht="15" customHeight="1" x14ac:dyDescent="0.25">
      <c r="B560" s="59">
        <f t="shared" si="17"/>
        <v>555</v>
      </c>
      <c r="C560" s="60">
        <f>IFERROR(IF($C$4="TEB0187_REV01",CALC_CONN_TEB0187_REV01!U560,),"---")</f>
        <v>0</v>
      </c>
      <c r="D560" s="59">
        <f>IFERROR(IF($C$4="TEB0187_REV01",CALC_CONN_TEB0187_REV01!D560,),"---")</f>
        <v>0</v>
      </c>
      <c r="E560" s="59">
        <f>IFERROR(IF($C$4="TEB0187_REV01",CALC_CONN_TEB0187_REV01!E560,),"---")</f>
        <v>0</v>
      </c>
      <c r="F560" s="59" t="str">
        <f>IFERROR(IF(VLOOKUP($D560&amp;"-"&amp;$E560,IF($C$4="TEB0187_REV01",CALC_CONN_TEB0187_REV01!$F:$I),4,0)="--","---",IF($C$4="TEB0187_REV01",CALC_CONN_TEB0187_REV01!$G560&amp; " --&gt; " &amp;CALC_CONN_TEB0187_REV01!$I560&amp; " --&gt; ")),"---")</f>
        <v>---</v>
      </c>
      <c r="G560" s="59" t="str">
        <f>IFERROR(IF(VLOOKUP($D560&amp;"-"&amp;$E560,IF($C$4="TEB0187_REV01",CALC_CONN_TEB0187_REV01!$F:$H),3,0)="--",VLOOKUP($D560&amp;"-"&amp;$E560,IF($C$4="TEB0187_REV01",CALC_CONN_TEB0187_REV01!$F:$H),2,0),VLOOKUP($D560&amp;"-"&amp;$E560,IF($C$4="TEB0187_REV01",CALC_CONN_TEB0187_REV01!$F:$H),3,0)),"---")</f>
        <v>---</v>
      </c>
      <c r="H560" s="59" t="str">
        <f>IFERROR(VLOOKUP(G560,IF($C$4="TEB0187_REV01",CALC_CONN_TEB0187_REV01!$G:$T),14,0),"---")</f>
        <v>---</v>
      </c>
      <c r="I560" s="59" t="str">
        <f>IFERROR(VLOOKUP($D560&amp;"-"&amp;$E560,IF($C$4="TEB0187_REV01",CALC_CONN_TEB0187_REV01!$F:$K,"???"),6,0),"---")</f>
        <v>---</v>
      </c>
      <c r="J560" s="61" t="str">
        <f>IFERROR(VLOOKUP($D560&amp;"-"&amp;$E560,IF($C$4="TEB0187_REV01",CALC_CONN_TEB0187_REV01!$F:$M,"???"),8,0),"---")</f>
        <v>---</v>
      </c>
      <c r="K560" s="62" t="str">
        <f>IFERROR(VLOOKUP($D560&amp;"-"&amp;$E560,IF($C$4="TEB0187_REV01",CALC_CONN_TEB0187_REV01!$F:$N),9,0),"---")</f>
        <v>---</v>
      </c>
      <c r="L560" s="59" t="str">
        <f>IFERROR(VLOOKUP(K560,B2B!$H$3:$I$2000,2,0),"---")</f>
        <v>---</v>
      </c>
      <c r="M560" s="59" t="str">
        <f>IFERROR(VLOOKUP(L560,IF($M$4="TEI0187_REV01",RAW_m_TEI0187_REV01!$AD:$AH),5,0),"---")</f>
        <v>---</v>
      </c>
      <c r="N560" s="59" t="str">
        <f>IFERROR(VLOOKUP(L560,IF($M$4="TEI0187_REV01",RAW_m_TEI0187_REV01!$AE:$AJ),6,0),"---")</f>
        <v>---</v>
      </c>
      <c r="O560" s="63" t="str">
        <f>IFERROR(VLOOKUP(L560,IF($M$4="TEI0187_REV01",RAW_m_TEI0187_REV01!$AD:$AE),2,0),"---")</f>
        <v>---</v>
      </c>
      <c r="P560" s="59" t="str">
        <f>IFERROR(VLOOKUP(O560,IF($M$4="TEI0187_REV01",RAW_m_TEI0187_REV01!$AJ:$AK),2,0),"---")</f>
        <v>---</v>
      </c>
      <c r="Q560" s="59" t="str">
        <f>IFERROR(VLOOKUP(L560,IF($M$4="TEI0187_REV01",RAW_m_TEI0187_REV01!$AD:$AF),3,0),"---")</f>
        <v>---</v>
      </c>
      <c r="R560" s="59" t="str">
        <f>IFERROR(VLOOKUP(O560,IF($M$4="TEI0187_REV01",RAW_m_TEI0187_REV01!$AE:$AG),3,0),"---")</f>
        <v>---</v>
      </c>
      <c r="S560" s="59" t="str">
        <f t="shared" si="18"/>
        <v>---</v>
      </c>
    </row>
    <row r="561" spans="2:19" ht="15" customHeight="1" x14ac:dyDescent="0.25">
      <c r="B561" s="59">
        <f t="shared" si="17"/>
        <v>556</v>
      </c>
      <c r="C561" s="60">
        <f>IFERROR(IF($C$4="TEB0187_REV01",CALC_CONN_TEB0187_REV01!U561,),"---")</f>
        <v>0</v>
      </c>
      <c r="D561" s="59">
        <f>IFERROR(IF($C$4="TEB0187_REV01",CALC_CONN_TEB0187_REV01!D561,),"---")</f>
        <v>0</v>
      </c>
      <c r="E561" s="59">
        <f>IFERROR(IF($C$4="TEB0187_REV01",CALC_CONN_TEB0187_REV01!E561,),"---")</f>
        <v>0</v>
      </c>
      <c r="F561" s="59" t="str">
        <f>IFERROR(IF(VLOOKUP($D561&amp;"-"&amp;$E561,IF($C$4="TEB0187_REV01",CALC_CONN_TEB0187_REV01!$F:$I),4,0)="--","---",IF($C$4="TEB0187_REV01",CALC_CONN_TEB0187_REV01!$G561&amp; " --&gt; " &amp;CALC_CONN_TEB0187_REV01!$I561&amp; " --&gt; ")),"---")</f>
        <v>---</v>
      </c>
      <c r="G561" s="59" t="str">
        <f>IFERROR(IF(VLOOKUP($D561&amp;"-"&amp;$E561,IF($C$4="TEB0187_REV01",CALC_CONN_TEB0187_REV01!$F:$H),3,0)="--",VLOOKUP($D561&amp;"-"&amp;$E561,IF($C$4="TEB0187_REV01",CALC_CONN_TEB0187_REV01!$F:$H),2,0),VLOOKUP($D561&amp;"-"&amp;$E561,IF($C$4="TEB0187_REV01",CALC_CONN_TEB0187_REV01!$F:$H),3,0)),"---")</f>
        <v>---</v>
      </c>
      <c r="H561" s="59" t="str">
        <f>IFERROR(VLOOKUP(G561,IF($C$4="TEB0187_REV01",CALC_CONN_TEB0187_REV01!$G:$T),14,0),"---")</f>
        <v>---</v>
      </c>
      <c r="I561" s="59" t="str">
        <f>IFERROR(VLOOKUP($D561&amp;"-"&amp;$E561,IF($C$4="TEB0187_REV01",CALC_CONN_TEB0187_REV01!$F:$K,"???"),6,0),"---")</f>
        <v>---</v>
      </c>
      <c r="J561" s="61" t="str">
        <f>IFERROR(VLOOKUP($D561&amp;"-"&amp;$E561,IF($C$4="TEB0187_REV01",CALC_CONN_TEB0187_REV01!$F:$M,"???"),8,0),"---")</f>
        <v>---</v>
      </c>
      <c r="K561" s="62" t="str">
        <f>IFERROR(VLOOKUP($D561&amp;"-"&amp;$E561,IF($C$4="TEB0187_REV01",CALC_CONN_TEB0187_REV01!$F:$N),9,0),"---")</f>
        <v>---</v>
      </c>
      <c r="L561" s="59" t="str">
        <f>IFERROR(VLOOKUP(K561,B2B!$H$3:$I$2000,2,0),"---")</f>
        <v>---</v>
      </c>
      <c r="M561" s="59" t="str">
        <f>IFERROR(VLOOKUP(L561,IF($M$4="TEI0187_REV01",RAW_m_TEI0187_REV01!$AD:$AH),5,0),"---")</f>
        <v>---</v>
      </c>
      <c r="N561" s="59" t="str">
        <f>IFERROR(VLOOKUP(L561,IF($M$4="TEI0187_REV01",RAW_m_TEI0187_REV01!$AE:$AJ),6,0),"---")</f>
        <v>---</v>
      </c>
      <c r="O561" s="63" t="str">
        <f>IFERROR(VLOOKUP(L561,IF($M$4="TEI0187_REV01",RAW_m_TEI0187_REV01!$AD:$AE),2,0),"---")</f>
        <v>---</v>
      </c>
      <c r="P561" s="59" t="str">
        <f>IFERROR(VLOOKUP(O561,IF($M$4="TEI0187_REV01",RAW_m_TEI0187_REV01!$AJ:$AK),2,0),"---")</f>
        <v>---</v>
      </c>
      <c r="Q561" s="59" t="str">
        <f>IFERROR(VLOOKUP(L561,IF($M$4="TEI0187_REV01",RAW_m_TEI0187_REV01!$AD:$AF),3,0),"---")</f>
        <v>---</v>
      </c>
      <c r="R561" s="59" t="str">
        <f>IFERROR(VLOOKUP(O561,IF($M$4="TEI0187_REV01",RAW_m_TEI0187_REV01!$AE:$AG),3,0),"---")</f>
        <v>---</v>
      </c>
      <c r="S561" s="59" t="str">
        <f t="shared" si="18"/>
        <v>---</v>
      </c>
    </row>
    <row r="562" spans="2:19" ht="15" customHeight="1" x14ac:dyDescent="0.25">
      <c r="B562" s="59">
        <f t="shared" si="17"/>
        <v>557</v>
      </c>
      <c r="C562" s="60">
        <f>IFERROR(IF($C$4="TEB0187_REV01",CALC_CONN_TEB0187_REV01!U562,),"---")</f>
        <v>0</v>
      </c>
      <c r="D562" s="59">
        <f>IFERROR(IF($C$4="TEB0187_REV01",CALC_CONN_TEB0187_REV01!D562,),"---")</f>
        <v>0</v>
      </c>
      <c r="E562" s="59">
        <f>IFERROR(IF($C$4="TEB0187_REV01",CALC_CONN_TEB0187_REV01!E562,),"---")</f>
        <v>0</v>
      </c>
      <c r="F562" s="59" t="str">
        <f>IFERROR(IF(VLOOKUP($D562&amp;"-"&amp;$E562,IF($C$4="TEB0187_REV01",CALC_CONN_TEB0187_REV01!$F:$I),4,0)="--","---",IF($C$4="TEB0187_REV01",CALC_CONN_TEB0187_REV01!$G562&amp; " --&gt; " &amp;CALC_CONN_TEB0187_REV01!$I562&amp; " --&gt; ")),"---")</f>
        <v>---</v>
      </c>
      <c r="G562" s="59" t="str">
        <f>IFERROR(IF(VLOOKUP($D562&amp;"-"&amp;$E562,IF($C$4="TEB0187_REV01",CALC_CONN_TEB0187_REV01!$F:$H),3,0)="--",VLOOKUP($D562&amp;"-"&amp;$E562,IF($C$4="TEB0187_REV01",CALC_CONN_TEB0187_REV01!$F:$H),2,0),VLOOKUP($D562&amp;"-"&amp;$E562,IF($C$4="TEB0187_REV01",CALC_CONN_TEB0187_REV01!$F:$H),3,0)),"---")</f>
        <v>---</v>
      </c>
      <c r="H562" s="59" t="str">
        <f>IFERROR(VLOOKUP(G562,IF($C$4="TEB0187_REV01",CALC_CONN_TEB0187_REV01!$G:$T),14,0),"---")</f>
        <v>---</v>
      </c>
      <c r="I562" s="59" t="str">
        <f>IFERROR(VLOOKUP($D562&amp;"-"&amp;$E562,IF($C$4="TEB0187_REV01",CALC_CONN_TEB0187_REV01!$F:$K,"???"),6,0),"---")</f>
        <v>---</v>
      </c>
      <c r="J562" s="61" t="str">
        <f>IFERROR(VLOOKUP($D562&amp;"-"&amp;$E562,IF($C$4="TEB0187_REV01",CALC_CONN_TEB0187_REV01!$F:$M,"???"),8,0),"---")</f>
        <v>---</v>
      </c>
      <c r="K562" s="62" t="str">
        <f>IFERROR(VLOOKUP($D562&amp;"-"&amp;$E562,IF($C$4="TEB0187_REV01",CALC_CONN_TEB0187_REV01!$F:$N),9,0),"---")</f>
        <v>---</v>
      </c>
      <c r="L562" s="59" t="str">
        <f>IFERROR(VLOOKUP(K562,B2B!$H$3:$I$2000,2,0),"---")</f>
        <v>---</v>
      </c>
      <c r="M562" s="59" t="str">
        <f>IFERROR(VLOOKUP(L562,IF($M$4="TEI0187_REV01",RAW_m_TEI0187_REV01!$AD:$AH),5,0),"---")</f>
        <v>---</v>
      </c>
      <c r="N562" s="59" t="str">
        <f>IFERROR(VLOOKUP(L562,IF($M$4="TEI0187_REV01",RAW_m_TEI0187_REV01!$AE:$AJ),6,0),"---")</f>
        <v>---</v>
      </c>
      <c r="O562" s="63" t="str">
        <f>IFERROR(VLOOKUP(L562,IF($M$4="TEI0187_REV01",RAW_m_TEI0187_REV01!$AD:$AE),2,0),"---")</f>
        <v>---</v>
      </c>
      <c r="P562" s="59" t="str">
        <f>IFERROR(VLOOKUP(O562,IF($M$4="TEI0187_REV01",RAW_m_TEI0187_REV01!$AJ:$AK),2,0),"---")</f>
        <v>---</v>
      </c>
      <c r="Q562" s="59" t="str">
        <f>IFERROR(VLOOKUP(L562,IF($M$4="TEI0187_REV01",RAW_m_TEI0187_REV01!$AD:$AF),3,0),"---")</f>
        <v>---</v>
      </c>
      <c r="R562" s="59" t="str">
        <f>IFERROR(VLOOKUP(O562,IF($M$4="TEI0187_REV01",RAW_m_TEI0187_REV01!$AE:$AG),3,0),"---")</f>
        <v>---</v>
      </c>
      <c r="S562" s="59" t="str">
        <f t="shared" si="18"/>
        <v>---</v>
      </c>
    </row>
    <row r="563" spans="2:19" ht="15" customHeight="1" x14ac:dyDescent="0.25">
      <c r="B563" s="59">
        <f t="shared" si="17"/>
        <v>558</v>
      </c>
      <c r="C563" s="60">
        <f>IFERROR(IF($C$4="TEB0187_REV01",CALC_CONN_TEB0187_REV01!U563,),"---")</f>
        <v>0</v>
      </c>
      <c r="D563" s="59">
        <f>IFERROR(IF($C$4="TEB0187_REV01",CALC_CONN_TEB0187_REV01!D563,),"---")</f>
        <v>0</v>
      </c>
      <c r="E563" s="59">
        <f>IFERROR(IF($C$4="TEB0187_REV01",CALC_CONN_TEB0187_REV01!E563,),"---")</f>
        <v>0</v>
      </c>
      <c r="F563" s="59" t="str">
        <f>IFERROR(IF(VLOOKUP($D563&amp;"-"&amp;$E563,IF($C$4="TEB0187_REV01",CALC_CONN_TEB0187_REV01!$F:$I),4,0)="--","---",IF($C$4="TEB0187_REV01",CALC_CONN_TEB0187_REV01!$G563&amp; " --&gt; " &amp;CALC_CONN_TEB0187_REV01!$I563&amp; " --&gt; ")),"---")</f>
        <v>---</v>
      </c>
      <c r="G563" s="59" t="str">
        <f>IFERROR(IF(VLOOKUP($D563&amp;"-"&amp;$E563,IF($C$4="TEB0187_REV01",CALC_CONN_TEB0187_REV01!$F:$H),3,0)="--",VLOOKUP($D563&amp;"-"&amp;$E563,IF($C$4="TEB0187_REV01",CALC_CONN_TEB0187_REV01!$F:$H),2,0),VLOOKUP($D563&amp;"-"&amp;$E563,IF($C$4="TEB0187_REV01",CALC_CONN_TEB0187_REV01!$F:$H),3,0)),"---")</f>
        <v>---</v>
      </c>
      <c r="H563" s="59" t="str">
        <f>IFERROR(VLOOKUP(G563,IF($C$4="TEB0187_REV01",CALC_CONN_TEB0187_REV01!$G:$T),14,0),"---")</f>
        <v>---</v>
      </c>
      <c r="I563" s="59" t="str">
        <f>IFERROR(VLOOKUP($D563&amp;"-"&amp;$E563,IF($C$4="TEB0187_REV01",CALC_CONN_TEB0187_REV01!$F:$K,"???"),6,0),"---")</f>
        <v>---</v>
      </c>
      <c r="J563" s="61" t="str">
        <f>IFERROR(VLOOKUP($D563&amp;"-"&amp;$E563,IF($C$4="TEB0187_REV01",CALC_CONN_TEB0187_REV01!$F:$M,"???"),8,0),"---")</f>
        <v>---</v>
      </c>
      <c r="K563" s="62" t="str">
        <f>IFERROR(VLOOKUP($D563&amp;"-"&amp;$E563,IF($C$4="TEB0187_REV01",CALC_CONN_TEB0187_REV01!$F:$N),9,0),"---")</f>
        <v>---</v>
      </c>
      <c r="L563" s="59" t="str">
        <f>IFERROR(VLOOKUP(K563,B2B!$H$3:$I$2000,2,0),"---")</f>
        <v>---</v>
      </c>
      <c r="M563" s="59" t="str">
        <f>IFERROR(VLOOKUP(L563,IF($M$4="TEI0187_REV01",RAW_m_TEI0187_REV01!$AD:$AH),5,0),"---")</f>
        <v>---</v>
      </c>
      <c r="N563" s="59" t="str">
        <f>IFERROR(VLOOKUP(L563,IF($M$4="TEI0187_REV01",RAW_m_TEI0187_REV01!$AE:$AJ),6,0),"---")</f>
        <v>---</v>
      </c>
      <c r="O563" s="63" t="str">
        <f>IFERROR(VLOOKUP(L563,IF($M$4="TEI0187_REV01",RAW_m_TEI0187_REV01!$AD:$AE),2,0),"---")</f>
        <v>---</v>
      </c>
      <c r="P563" s="59" t="str">
        <f>IFERROR(VLOOKUP(O563,IF($M$4="TEI0187_REV01",RAW_m_TEI0187_REV01!$AJ:$AK),2,0),"---")</f>
        <v>---</v>
      </c>
      <c r="Q563" s="59" t="str">
        <f>IFERROR(VLOOKUP(L563,IF($M$4="TEI0187_REV01",RAW_m_TEI0187_REV01!$AD:$AF),3,0),"---")</f>
        <v>---</v>
      </c>
      <c r="R563" s="59" t="str">
        <f>IFERROR(VLOOKUP(O563,IF($M$4="TEI0187_REV01",RAW_m_TEI0187_REV01!$AE:$AG),3,0),"---")</f>
        <v>---</v>
      </c>
      <c r="S563" s="59" t="str">
        <f t="shared" si="18"/>
        <v>---</v>
      </c>
    </row>
    <row r="564" spans="2:19" ht="15" customHeight="1" x14ac:dyDescent="0.25">
      <c r="B564" s="59">
        <f t="shared" si="17"/>
        <v>559</v>
      </c>
      <c r="C564" s="60">
        <f>IFERROR(IF($C$4="TEB0187_REV01",CALC_CONN_TEB0187_REV01!U564,),"---")</f>
        <v>0</v>
      </c>
      <c r="D564" s="59">
        <f>IFERROR(IF($C$4="TEB0187_REV01",CALC_CONN_TEB0187_REV01!D564,),"---")</f>
        <v>0</v>
      </c>
      <c r="E564" s="59">
        <f>IFERROR(IF($C$4="TEB0187_REV01",CALC_CONN_TEB0187_REV01!E564,),"---")</f>
        <v>0</v>
      </c>
      <c r="F564" s="59" t="str">
        <f>IFERROR(IF(VLOOKUP($D564&amp;"-"&amp;$E564,IF($C$4="TEB0187_REV01",CALC_CONN_TEB0187_REV01!$F:$I),4,0)="--","---",IF($C$4="TEB0187_REV01",CALC_CONN_TEB0187_REV01!$G564&amp; " --&gt; " &amp;CALC_CONN_TEB0187_REV01!$I564&amp; " --&gt; ")),"---")</f>
        <v>---</v>
      </c>
      <c r="G564" s="59" t="str">
        <f>IFERROR(IF(VLOOKUP($D564&amp;"-"&amp;$E564,IF($C$4="TEB0187_REV01",CALC_CONN_TEB0187_REV01!$F:$H),3,0)="--",VLOOKUP($D564&amp;"-"&amp;$E564,IF($C$4="TEB0187_REV01",CALC_CONN_TEB0187_REV01!$F:$H),2,0),VLOOKUP($D564&amp;"-"&amp;$E564,IF($C$4="TEB0187_REV01",CALC_CONN_TEB0187_REV01!$F:$H),3,0)),"---")</f>
        <v>---</v>
      </c>
      <c r="H564" s="59" t="str">
        <f>IFERROR(VLOOKUP(G564,IF($C$4="TEB0187_REV01",CALC_CONN_TEB0187_REV01!$G:$T),14,0),"---")</f>
        <v>---</v>
      </c>
      <c r="I564" s="59" t="str">
        <f>IFERROR(VLOOKUP($D564&amp;"-"&amp;$E564,IF($C$4="TEB0187_REV01",CALC_CONN_TEB0187_REV01!$F:$K,"???"),6,0),"---")</f>
        <v>---</v>
      </c>
      <c r="J564" s="61" t="str">
        <f>IFERROR(VLOOKUP($D564&amp;"-"&amp;$E564,IF($C$4="TEB0187_REV01",CALC_CONN_TEB0187_REV01!$F:$M,"???"),8,0),"---")</f>
        <v>---</v>
      </c>
      <c r="K564" s="62" t="str">
        <f>IFERROR(VLOOKUP($D564&amp;"-"&amp;$E564,IF($C$4="TEB0187_REV01",CALC_CONN_TEB0187_REV01!$F:$N),9,0),"---")</f>
        <v>---</v>
      </c>
      <c r="L564" s="59" t="str">
        <f>IFERROR(VLOOKUP(K564,B2B!$H$3:$I$2000,2,0),"---")</f>
        <v>---</v>
      </c>
      <c r="M564" s="59" t="str">
        <f>IFERROR(VLOOKUP(L564,IF($M$4="TEI0187_REV01",RAW_m_TEI0187_REV01!$AD:$AH),5,0),"---")</f>
        <v>---</v>
      </c>
      <c r="N564" s="59" t="str">
        <f>IFERROR(VLOOKUP(L564,IF($M$4="TEI0187_REV01",RAW_m_TEI0187_REV01!$AE:$AJ),6,0),"---")</f>
        <v>---</v>
      </c>
      <c r="O564" s="63" t="str">
        <f>IFERROR(VLOOKUP(L564,IF($M$4="TEI0187_REV01",RAW_m_TEI0187_REV01!$AD:$AE),2,0),"---")</f>
        <v>---</v>
      </c>
      <c r="P564" s="59" t="str">
        <f>IFERROR(VLOOKUP(O564,IF($M$4="TEI0187_REV01",RAW_m_TEI0187_REV01!$AJ:$AK),2,0),"---")</f>
        <v>---</v>
      </c>
      <c r="Q564" s="59" t="str">
        <f>IFERROR(VLOOKUP(L564,IF($M$4="TEI0187_REV01",RAW_m_TEI0187_REV01!$AD:$AF),3,0),"---")</f>
        <v>---</v>
      </c>
      <c r="R564" s="59" t="str">
        <f>IFERROR(VLOOKUP(O564,IF($M$4="TEI0187_REV01",RAW_m_TEI0187_REV01!$AE:$AG),3,0),"---")</f>
        <v>---</v>
      </c>
      <c r="S564" s="59" t="str">
        <f t="shared" si="18"/>
        <v>---</v>
      </c>
    </row>
    <row r="565" spans="2:19" ht="15" customHeight="1" x14ac:dyDescent="0.25">
      <c r="B565" s="59">
        <f t="shared" si="17"/>
        <v>560</v>
      </c>
      <c r="C565" s="60">
        <f>IFERROR(IF($C$4="TEB0187_REV01",CALC_CONN_TEB0187_REV01!U565,),"---")</f>
        <v>0</v>
      </c>
      <c r="D565" s="59">
        <f>IFERROR(IF($C$4="TEB0187_REV01",CALC_CONN_TEB0187_REV01!D565,),"---")</f>
        <v>0</v>
      </c>
      <c r="E565" s="59">
        <f>IFERROR(IF($C$4="TEB0187_REV01",CALC_CONN_TEB0187_REV01!E565,),"---")</f>
        <v>0</v>
      </c>
      <c r="F565" s="59" t="str">
        <f>IFERROR(IF(VLOOKUP($D565&amp;"-"&amp;$E565,IF($C$4="TEB0187_REV01",CALC_CONN_TEB0187_REV01!$F:$I),4,0)="--","---",IF($C$4="TEB0187_REV01",CALC_CONN_TEB0187_REV01!$G565&amp; " --&gt; " &amp;CALC_CONN_TEB0187_REV01!$I565&amp; " --&gt; ")),"---")</f>
        <v>---</v>
      </c>
      <c r="G565" s="59" t="str">
        <f>IFERROR(IF(VLOOKUP($D565&amp;"-"&amp;$E565,IF($C$4="TEB0187_REV01",CALC_CONN_TEB0187_REV01!$F:$H),3,0)="--",VLOOKUP($D565&amp;"-"&amp;$E565,IF($C$4="TEB0187_REV01",CALC_CONN_TEB0187_REV01!$F:$H),2,0),VLOOKUP($D565&amp;"-"&amp;$E565,IF($C$4="TEB0187_REV01",CALC_CONN_TEB0187_REV01!$F:$H),3,0)),"---")</f>
        <v>---</v>
      </c>
      <c r="H565" s="59" t="str">
        <f>IFERROR(VLOOKUP(G565,IF($C$4="TEB0187_REV01",CALC_CONN_TEB0187_REV01!$G:$T),14,0),"---")</f>
        <v>---</v>
      </c>
      <c r="I565" s="59" t="str">
        <f>IFERROR(VLOOKUP($D565&amp;"-"&amp;$E565,IF($C$4="TEB0187_REV01",CALC_CONN_TEB0187_REV01!$F:$K,"???"),6,0),"---")</f>
        <v>---</v>
      </c>
      <c r="J565" s="61" t="str">
        <f>IFERROR(VLOOKUP($D565&amp;"-"&amp;$E565,IF($C$4="TEB0187_REV01",CALC_CONN_TEB0187_REV01!$F:$M,"???"),8,0),"---")</f>
        <v>---</v>
      </c>
      <c r="K565" s="62" t="str">
        <f>IFERROR(VLOOKUP($D565&amp;"-"&amp;$E565,IF($C$4="TEB0187_REV01",CALC_CONN_TEB0187_REV01!$F:$N),9,0),"---")</f>
        <v>---</v>
      </c>
      <c r="L565" s="59" t="str">
        <f>IFERROR(VLOOKUP(K565,B2B!$H$3:$I$2000,2,0),"---")</f>
        <v>---</v>
      </c>
      <c r="M565" s="59" t="str">
        <f>IFERROR(VLOOKUP(L565,IF($M$4="TEI0187_REV01",RAW_m_TEI0187_REV01!$AD:$AH),5,0),"---")</f>
        <v>---</v>
      </c>
      <c r="N565" s="59" t="str">
        <f>IFERROR(VLOOKUP(L565,IF($M$4="TEI0187_REV01",RAW_m_TEI0187_REV01!$AE:$AJ),6,0),"---")</f>
        <v>---</v>
      </c>
      <c r="O565" s="63" t="str">
        <f>IFERROR(VLOOKUP(L565,IF($M$4="TEI0187_REV01",RAW_m_TEI0187_REV01!$AD:$AE),2,0),"---")</f>
        <v>---</v>
      </c>
      <c r="P565" s="59" t="str">
        <f>IFERROR(VLOOKUP(O565,IF($M$4="TEI0187_REV01",RAW_m_TEI0187_REV01!$AJ:$AK),2,0),"---")</f>
        <v>---</v>
      </c>
      <c r="Q565" s="59" t="str">
        <f>IFERROR(VLOOKUP(L565,IF($M$4="TEI0187_REV01",RAW_m_TEI0187_REV01!$AD:$AF),3,0),"---")</f>
        <v>---</v>
      </c>
      <c r="R565" s="59" t="str">
        <f>IFERROR(VLOOKUP(O565,IF($M$4="TEI0187_REV01",RAW_m_TEI0187_REV01!$AE:$AG),3,0),"---")</f>
        <v>---</v>
      </c>
      <c r="S565" s="59" t="str">
        <f t="shared" si="18"/>
        <v>---</v>
      </c>
    </row>
    <row r="566" spans="2:19" ht="15" customHeight="1" x14ac:dyDescent="0.25">
      <c r="B566" s="59">
        <f t="shared" si="17"/>
        <v>561</v>
      </c>
      <c r="C566" s="60">
        <f>IFERROR(IF($C$4="TEB0187_REV01",CALC_CONN_TEB0187_REV01!U566,),"---")</f>
        <v>0</v>
      </c>
      <c r="D566" s="59">
        <f>IFERROR(IF($C$4="TEB0187_REV01",CALC_CONN_TEB0187_REV01!D566,),"---")</f>
        <v>0</v>
      </c>
      <c r="E566" s="59">
        <f>IFERROR(IF($C$4="TEB0187_REV01",CALC_CONN_TEB0187_REV01!E566,),"---")</f>
        <v>0</v>
      </c>
      <c r="F566" s="59" t="str">
        <f>IFERROR(IF(VLOOKUP($D566&amp;"-"&amp;$E566,IF($C$4="TEB0187_REV01",CALC_CONN_TEB0187_REV01!$F:$I),4,0)="--","---",IF($C$4="TEB0187_REV01",CALC_CONN_TEB0187_REV01!$G566&amp; " --&gt; " &amp;CALC_CONN_TEB0187_REV01!$I566&amp; " --&gt; ")),"---")</f>
        <v>---</v>
      </c>
      <c r="G566" s="59" t="str">
        <f>IFERROR(IF(VLOOKUP($D566&amp;"-"&amp;$E566,IF($C$4="TEB0187_REV01",CALC_CONN_TEB0187_REV01!$F:$H),3,0)="--",VLOOKUP($D566&amp;"-"&amp;$E566,IF($C$4="TEB0187_REV01",CALC_CONN_TEB0187_REV01!$F:$H),2,0),VLOOKUP($D566&amp;"-"&amp;$E566,IF($C$4="TEB0187_REV01",CALC_CONN_TEB0187_REV01!$F:$H),3,0)),"---")</f>
        <v>---</v>
      </c>
      <c r="H566" s="59" t="str">
        <f>IFERROR(VLOOKUP(G566,IF($C$4="TEB0187_REV01",CALC_CONN_TEB0187_REV01!$G:$T),14,0),"---")</f>
        <v>---</v>
      </c>
      <c r="I566" s="59" t="str">
        <f>IFERROR(VLOOKUP($D566&amp;"-"&amp;$E566,IF($C$4="TEB0187_REV01",CALC_CONN_TEB0187_REV01!$F:$K,"???"),6,0),"---")</f>
        <v>---</v>
      </c>
      <c r="J566" s="61" t="str">
        <f>IFERROR(VLOOKUP($D566&amp;"-"&amp;$E566,IF($C$4="TEB0187_REV01",CALC_CONN_TEB0187_REV01!$F:$M,"???"),8,0),"---")</f>
        <v>---</v>
      </c>
      <c r="K566" s="62" t="str">
        <f>IFERROR(VLOOKUP($D566&amp;"-"&amp;$E566,IF($C$4="TEB0187_REV01",CALC_CONN_TEB0187_REV01!$F:$N),9,0),"---")</f>
        <v>---</v>
      </c>
      <c r="L566" s="59" t="str">
        <f>IFERROR(VLOOKUP(K566,B2B!$H$3:$I$2000,2,0),"---")</f>
        <v>---</v>
      </c>
      <c r="M566" s="59" t="str">
        <f>IFERROR(VLOOKUP(L566,IF($M$4="TEI0187_REV01",RAW_m_TEI0187_REV01!$AD:$AH),5,0),"---")</f>
        <v>---</v>
      </c>
      <c r="N566" s="59" t="str">
        <f>IFERROR(VLOOKUP(L566,IF($M$4="TEI0187_REV01",RAW_m_TEI0187_REV01!$AE:$AJ),6,0),"---")</f>
        <v>---</v>
      </c>
      <c r="O566" s="63" t="str">
        <f>IFERROR(VLOOKUP(L566,IF($M$4="TEI0187_REV01",RAW_m_TEI0187_REV01!$AD:$AE),2,0),"---")</f>
        <v>---</v>
      </c>
      <c r="P566" s="59" t="str">
        <f>IFERROR(VLOOKUP(O566,IF($M$4="TEI0187_REV01",RAW_m_TEI0187_REV01!$AJ:$AK),2,0),"---")</f>
        <v>---</v>
      </c>
      <c r="Q566" s="59" t="str">
        <f>IFERROR(VLOOKUP(L566,IF($M$4="TEI0187_REV01",RAW_m_TEI0187_REV01!$AD:$AF),3,0),"---")</f>
        <v>---</v>
      </c>
      <c r="R566" s="59" t="str">
        <f>IFERROR(VLOOKUP(O566,IF($M$4="TEI0187_REV01",RAW_m_TEI0187_REV01!$AE:$AG),3,0),"---")</f>
        <v>---</v>
      </c>
      <c r="S566" s="59" t="str">
        <f t="shared" si="18"/>
        <v>---</v>
      </c>
    </row>
    <row r="567" spans="2:19" ht="15" customHeight="1" x14ac:dyDescent="0.25">
      <c r="B567" s="59">
        <f t="shared" si="17"/>
        <v>562</v>
      </c>
      <c r="C567" s="60">
        <f>IFERROR(IF($C$4="TEB0187_REV01",CALC_CONN_TEB0187_REV01!U567,),"---")</f>
        <v>0</v>
      </c>
      <c r="D567" s="59">
        <f>IFERROR(IF($C$4="TEB0187_REV01",CALC_CONN_TEB0187_REV01!D567,),"---")</f>
        <v>0</v>
      </c>
      <c r="E567" s="59">
        <f>IFERROR(IF($C$4="TEB0187_REV01",CALC_CONN_TEB0187_REV01!E567,),"---")</f>
        <v>0</v>
      </c>
      <c r="F567" s="59" t="str">
        <f>IFERROR(IF(VLOOKUP($D567&amp;"-"&amp;$E567,IF($C$4="TEB0187_REV01",CALC_CONN_TEB0187_REV01!$F:$I),4,0)="--","---",IF($C$4="TEB0187_REV01",CALC_CONN_TEB0187_REV01!$G567&amp; " --&gt; " &amp;CALC_CONN_TEB0187_REV01!$I567&amp; " --&gt; ")),"---")</f>
        <v>---</v>
      </c>
      <c r="G567" s="59" t="str">
        <f>IFERROR(IF(VLOOKUP($D567&amp;"-"&amp;$E567,IF($C$4="TEB0187_REV01",CALC_CONN_TEB0187_REV01!$F:$H),3,0)="--",VLOOKUP($D567&amp;"-"&amp;$E567,IF($C$4="TEB0187_REV01",CALC_CONN_TEB0187_REV01!$F:$H),2,0),VLOOKUP($D567&amp;"-"&amp;$E567,IF($C$4="TEB0187_REV01",CALC_CONN_TEB0187_REV01!$F:$H),3,0)),"---")</f>
        <v>---</v>
      </c>
      <c r="H567" s="59" t="str">
        <f>IFERROR(VLOOKUP(G567,IF($C$4="TEB0187_REV01",CALC_CONN_TEB0187_REV01!$G:$T),14,0),"---")</f>
        <v>---</v>
      </c>
      <c r="I567" s="59" t="str">
        <f>IFERROR(VLOOKUP($D567&amp;"-"&amp;$E567,IF($C$4="TEB0187_REV01",CALC_CONN_TEB0187_REV01!$F:$K,"???"),6,0),"---")</f>
        <v>---</v>
      </c>
      <c r="J567" s="61" t="str">
        <f>IFERROR(VLOOKUP($D567&amp;"-"&amp;$E567,IF($C$4="TEB0187_REV01",CALC_CONN_TEB0187_REV01!$F:$M,"???"),8,0),"---")</f>
        <v>---</v>
      </c>
      <c r="K567" s="62" t="str">
        <f>IFERROR(VLOOKUP($D567&amp;"-"&amp;$E567,IF($C$4="TEB0187_REV01",CALC_CONN_TEB0187_REV01!$F:$N),9,0),"---")</f>
        <v>---</v>
      </c>
      <c r="L567" s="59" t="str">
        <f>IFERROR(VLOOKUP(K567,B2B!$H$3:$I$2000,2,0),"---")</f>
        <v>---</v>
      </c>
      <c r="M567" s="59" t="str">
        <f>IFERROR(VLOOKUP(L567,IF($M$4="TEI0187_REV01",RAW_m_TEI0187_REV01!$AD:$AH),5,0),"---")</f>
        <v>---</v>
      </c>
      <c r="N567" s="59" t="str">
        <f>IFERROR(VLOOKUP(L567,IF($M$4="TEI0187_REV01",RAW_m_TEI0187_REV01!$AE:$AJ),6,0),"---")</f>
        <v>---</v>
      </c>
      <c r="O567" s="63" t="str">
        <f>IFERROR(VLOOKUP(L567,IF($M$4="TEI0187_REV01",RAW_m_TEI0187_REV01!$AD:$AE),2,0),"---")</f>
        <v>---</v>
      </c>
      <c r="P567" s="59" t="str">
        <f>IFERROR(VLOOKUP(O567,IF($M$4="TEI0187_REV01",RAW_m_TEI0187_REV01!$AJ:$AK),2,0),"---")</f>
        <v>---</v>
      </c>
      <c r="Q567" s="59" t="str">
        <f>IFERROR(VLOOKUP(L567,IF($M$4="TEI0187_REV01",RAW_m_TEI0187_REV01!$AD:$AF),3,0),"---")</f>
        <v>---</v>
      </c>
      <c r="R567" s="59" t="str">
        <f>IFERROR(VLOOKUP(O567,IF($M$4="TEI0187_REV01",RAW_m_TEI0187_REV01!$AE:$AG),3,0),"---")</f>
        <v>---</v>
      </c>
      <c r="S567" s="59" t="str">
        <f t="shared" si="18"/>
        <v>---</v>
      </c>
    </row>
    <row r="568" spans="2:19" ht="15" customHeight="1" x14ac:dyDescent="0.25">
      <c r="B568" s="59">
        <f t="shared" si="17"/>
        <v>563</v>
      </c>
      <c r="C568" s="60">
        <f>IFERROR(IF($C$4="TEB0187_REV01",CALC_CONN_TEB0187_REV01!U568,),"---")</f>
        <v>0</v>
      </c>
      <c r="D568" s="59">
        <f>IFERROR(IF($C$4="TEB0187_REV01",CALC_CONN_TEB0187_REV01!D568,),"---")</f>
        <v>0</v>
      </c>
      <c r="E568" s="59">
        <f>IFERROR(IF($C$4="TEB0187_REV01",CALC_CONN_TEB0187_REV01!E568,),"---")</f>
        <v>0</v>
      </c>
      <c r="F568" s="59" t="str">
        <f>IFERROR(IF(VLOOKUP($D568&amp;"-"&amp;$E568,IF($C$4="TEB0187_REV01",CALC_CONN_TEB0187_REV01!$F:$I),4,0)="--","---",IF($C$4="TEB0187_REV01",CALC_CONN_TEB0187_REV01!$G568&amp; " --&gt; " &amp;CALC_CONN_TEB0187_REV01!$I568&amp; " --&gt; ")),"---")</f>
        <v>---</v>
      </c>
      <c r="G568" s="59" t="str">
        <f>IFERROR(IF(VLOOKUP($D568&amp;"-"&amp;$E568,IF($C$4="TEB0187_REV01",CALC_CONN_TEB0187_REV01!$F:$H),3,0)="--",VLOOKUP($D568&amp;"-"&amp;$E568,IF($C$4="TEB0187_REV01",CALC_CONN_TEB0187_REV01!$F:$H),2,0),VLOOKUP($D568&amp;"-"&amp;$E568,IF($C$4="TEB0187_REV01",CALC_CONN_TEB0187_REV01!$F:$H),3,0)),"---")</f>
        <v>---</v>
      </c>
      <c r="H568" s="59" t="str">
        <f>IFERROR(VLOOKUP(G568,IF($C$4="TEB0187_REV01",CALC_CONN_TEB0187_REV01!$G:$T),14,0),"---")</f>
        <v>---</v>
      </c>
      <c r="I568" s="59" t="str">
        <f>IFERROR(VLOOKUP($D568&amp;"-"&amp;$E568,IF($C$4="TEB0187_REV01",CALC_CONN_TEB0187_REV01!$F:$K,"???"),6,0),"---")</f>
        <v>---</v>
      </c>
      <c r="J568" s="61" t="str">
        <f>IFERROR(VLOOKUP($D568&amp;"-"&amp;$E568,IF($C$4="TEB0187_REV01",CALC_CONN_TEB0187_REV01!$F:$M,"???"),8,0),"---")</f>
        <v>---</v>
      </c>
      <c r="K568" s="62" t="str">
        <f>IFERROR(VLOOKUP($D568&amp;"-"&amp;$E568,IF($C$4="TEB0187_REV01",CALC_CONN_TEB0187_REV01!$F:$N),9,0),"---")</f>
        <v>---</v>
      </c>
      <c r="L568" s="59" t="str">
        <f>IFERROR(VLOOKUP(K568,B2B!$H$3:$I$2000,2,0),"---")</f>
        <v>---</v>
      </c>
      <c r="M568" s="59" t="str">
        <f>IFERROR(VLOOKUP(L568,IF($M$4="TEI0187_REV01",RAW_m_TEI0187_REV01!$AD:$AH),5,0),"---")</f>
        <v>---</v>
      </c>
      <c r="N568" s="59" t="str">
        <f>IFERROR(VLOOKUP(L568,IF($M$4="TEI0187_REV01",RAW_m_TEI0187_REV01!$AE:$AJ),6,0),"---")</f>
        <v>---</v>
      </c>
      <c r="O568" s="63" t="str">
        <f>IFERROR(VLOOKUP(L568,IF($M$4="TEI0187_REV01",RAW_m_TEI0187_REV01!$AD:$AE),2,0),"---")</f>
        <v>---</v>
      </c>
      <c r="P568" s="59" t="str">
        <f>IFERROR(VLOOKUP(O568,IF($M$4="TEI0187_REV01",RAW_m_TEI0187_REV01!$AJ:$AK),2,0),"---")</f>
        <v>---</v>
      </c>
      <c r="Q568" s="59" t="str">
        <f>IFERROR(VLOOKUP(L568,IF($M$4="TEI0187_REV01",RAW_m_TEI0187_REV01!$AD:$AF),3,0),"---")</f>
        <v>---</v>
      </c>
      <c r="R568" s="59" t="str">
        <f>IFERROR(VLOOKUP(O568,IF($M$4="TEI0187_REV01",RAW_m_TEI0187_REV01!$AE:$AG),3,0),"---")</f>
        <v>---</v>
      </c>
      <c r="S568" s="59" t="str">
        <f t="shared" si="18"/>
        <v>---</v>
      </c>
    </row>
    <row r="569" spans="2:19" ht="15" customHeight="1" x14ac:dyDescent="0.25">
      <c r="B569" s="59">
        <f t="shared" si="17"/>
        <v>564</v>
      </c>
      <c r="C569" s="60">
        <f>IFERROR(IF($C$4="TEB0187_REV01",CALC_CONN_TEB0187_REV01!U569,),"---")</f>
        <v>0</v>
      </c>
      <c r="D569" s="59">
        <f>IFERROR(IF($C$4="TEB0187_REV01",CALC_CONN_TEB0187_REV01!D569,),"---")</f>
        <v>0</v>
      </c>
      <c r="E569" s="59">
        <f>IFERROR(IF($C$4="TEB0187_REV01",CALC_CONN_TEB0187_REV01!E569,),"---")</f>
        <v>0</v>
      </c>
      <c r="F569" s="59" t="str">
        <f>IFERROR(IF(VLOOKUP($D569&amp;"-"&amp;$E569,IF($C$4="TEB0187_REV01",CALC_CONN_TEB0187_REV01!$F:$I),4,0)="--","---",IF($C$4="TEB0187_REV01",CALC_CONN_TEB0187_REV01!$G569&amp; " --&gt; " &amp;CALC_CONN_TEB0187_REV01!$I569&amp; " --&gt; ")),"---")</f>
        <v>---</v>
      </c>
      <c r="G569" s="59" t="str">
        <f>IFERROR(IF(VLOOKUP($D569&amp;"-"&amp;$E569,IF($C$4="TEB0187_REV01",CALC_CONN_TEB0187_REV01!$F:$H),3,0)="--",VLOOKUP($D569&amp;"-"&amp;$E569,IF($C$4="TEB0187_REV01",CALC_CONN_TEB0187_REV01!$F:$H),2,0),VLOOKUP($D569&amp;"-"&amp;$E569,IF($C$4="TEB0187_REV01",CALC_CONN_TEB0187_REV01!$F:$H),3,0)),"---")</f>
        <v>---</v>
      </c>
      <c r="H569" s="59" t="str">
        <f>IFERROR(VLOOKUP(G569,IF($C$4="TEB0187_REV01",CALC_CONN_TEB0187_REV01!$G:$T),14,0),"---")</f>
        <v>---</v>
      </c>
      <c r="I569" s="59" t="str">
        <f>IFERROR(VLOOKUP($D569&amp;"-"&amp;$E569,IF($C$4="TEB0187_REV01",CALC_CONN_TEB0187_REV01!$F:$K,"???"),6,0),"---")</f>
        <v>---</v>
      </c>
      <c r="J569" s="61" t="str">
        <f>IFERROR(VLOOKUP($D569&amp;"-"&amp;$E569,IF($C$4="TEB0187_REV01",CALC_CONN_TEB0187_REV01!$F:$M,"???"),8,0),"---")</f>
        <v>---</v>
      </c>
      <c r="K569" s="62" t="str">
        <f>IFERROR(VLOOKUP($D569&amp;"-"&amp;$E569,IF($C$4="TEB0187_REV01",CALC_CONN_TEB0187_REV01!$F:$N),9,0),"---")</f>
        <v>---</v>
      </c>
      <c r="L569" s="59" t="str">
        <f>IFERROR(VLOOKUP(K569,B2B!$H$3:$I$2000,2,0),"---")</f>
        <v>---</v>
      </c>
      <c r="M569" s="59" t="str">
        <f>IFERROR(VLOOKUP(L569,IF($M$4="TEI0187_REV01",RAW_m_TEI0187_REV01!$AD:$AH),5,0),"---")</f>
        <v>---</v>
      </c>
      <c r="N569" s="59" t="str">
        <f>IFERROR(VLOOKUP(L569,IF($M$4="TEI0187_REV01",RAW_m_TEI0187_REV01!$AE:$AJ),6,0),"---")</f>
        <v>---</v>
      </c>
      <c r="O569" s="63" t="str">
        <f>IFERROR(VLOOKUP(L569,IF($M$4="TEI0187_REV01",RAW_m_TEI0187_REV01!$AD:$AE),2,0),"---")</f>
        <v>---</v>
      </c>
      <c r="P569" s="59" t="str">
        <f>IFERROR(VLOOKUP(O569,IF($M$4="TEI0187_REV01",RAW_m_TEI0187_REV01!$AJ:$AK),2,0),"---")</f>
        <v>---</v>
      </c>
      <c r="Q569" s="59" t="str">
        <f>IFERROR(VLOOKUP(L569,IF($M$4="TEI0187_REV01",RAW_m_TEI0187_REV01!$AD:$AF),3,0),"---")</f>
        <v>---</v>
      </c>
      <c r="R569" s="59" t="str">
        <f>IFERROR(VLOOKUP(O569,IF($M$4="TEI0187_REV01",RAW_m_TEI0187_REV01!$AE:$AG),3,0),"---")</f>
        <v>---</v>
      </c>
      <c r="S569" s="59" t="str">
        <f t="shared" si="18"/>
        <v>---</v>
      </c>
    </row>
    <row r="570" spans="2:19" ht="15" customHeight="1" x14ac:dyDescent="0.25">
      <c r="B570" s="59">
        <f t="shared" si="17"/>
        <v>565</v>
      </c>
      <c r="C570" s="60">
        <f>IFERROR(IF($C$4="TEB0187_REV01",CALC_CONN_TEB0187_REV01!U570,),"---")</f>
        <v>0</v>
      </c>
      <c r="D570" s="59">
        <f>IFERROR(IF($C$4="TEB0187_REV01",CALC_CONN_TEB0187_REV01!D570,),"---")</f>
        <v>0</v>
      </c>
      <c r="E570" s="59">
        <f>IFERROR(IF($C$4="TEB0187_REV01",CALC_CONN_TEB0187_REV01!E570,),"---")</f>
        <v>0</v>
      </c>
      <c r="F570" s="59" t="str">
        <f>IFERROR(IF(VLOOKUP($D570&amp;"-"&amp;$E570,IF($C$4="TEB0187_REV01",CALC_CONN_TEB0187_REV01!$F:$I),4,0)="--","---",IF($C$4="TEB0187_REV01",CALC_CONN_TEB0187_REV01!$G570&amp; " --&gt; " &amp;CALC_CONN_TEB0187_REV01!$I570&amp; " --&gt; ")),"---")</f>
        <v>---</v>
      </c>
      <c r="G570" s="59" t="str">
        <f>IFERROR(IF(VLOOKUP($D570&amp;"-"&amp;$E570,IF($C$4="TEB0187_REV01",CALC_CONN_TEB0187_REV01!$F:$H),3,0)="--",VLOOKUP($D570&amp;"-"&amp;$E570,IF($C$4="TEB0187_REV01",CALC_CONN_TEB0187_REV01!$F:$H),2,0),VLOOKUP($D570&amp;"-"&amp;$E570,IF($C$4="TEB0187_REV01",CALC_CONN_TEB0187_REV01!$F:$H),3,0)),"---")</f>
        <v>---</v>
      </c>
      <c r="H570" s="59" t="str">
        <f>IFERROR(VLOOKUP(G570,IF($C$4="TEB0187_REV01",CALC_CONN_TEB0187_REV01!$G:$T),14,0),"---")</f>
        <v>---</v>
      </c>
      <c r="I570" s="59" t="str">
        <f>IFERROR(VLOOKUP($D570&amp;"-"&amp;$E570,IF($C$4="TEB0187_REV01",CALC_CONN_TEB0187_REV01!$F:$K,"???"),6,0),"---")</f>
        <v>---</v>
      </c>
      <c r="J570" s="61" t="str">
        <f>IFERROR(VLOOKUP($D570&amp;"-"&amp;$E570,IF($C$4="TEB0187_REV01",CALC_CONN_TEB0187_REV01!$F:$M,"???"),8,0),"---")</f>
        <v>---</v>
      </c>
      <c r="K570" s="62" t="str">
        <f>IFERROR(VLOOKUP($D570&amp;"-"&amp;$E570,IF($C$4="TEB0187_REV01",CALC_CONN_TEB0187_REV01!$F:$N),9,0),"---")</f>
        <v>---</v>
      </c>
      <c r="L570" s="59" t="str">
        <f>IFERROR(VLOOKUP(K570,B2B!$H$3:$I$2000,2,0),"---")</f>
        <v>---</v>
      </c>
      <c r="M570" s="59" t="str">
        <f>IFERROR(VLOOKUP(L570,IF($M$4="TEI0187_REV01",RAW_m_TEI0187_REV01!$AD:$AH),5,0),"---")</f>
        <v>---</v>
      </c>
      <c r="N570" s="59" t="str">
        <f>IFERROR(VLOOKUP(L570,IF($M$4="TEI0187_REV01",RAW_m_TEI0187_REV01!$AE:$AJ),6,0),"---")</f>
        <v>---</v>
      </c>
      <c r="O570" s="63" t="str">
        <f>IFERROR(VLOOKUP(L570,IF($M$4="TEI0187_REV01",RAW_m_TEI0187_REV01!$AD:$AE),2,0),"---")</f>
        <v>---</v>
      </c>
      <c r="P570" s="59" t="str">
        <f>IFERROR(VLOOKUP(O570,IF($M$4="TEI0187_REV01",RAW_m_TEI0187_REV01!$AJ:$AK),2,0),"---")</f>
        <v>---</v>
      </c>
      <c r="Q570" s="59" t="str">
        <f>IFERROR(VLOOKUP(L570,IF($M$4="TEI0187_REV01",RAW_m_TEI0187_REV01!$AD:$AF),3,0),"---")</f>
        <v>---</v>
      </c>
      <c r="R570" s="59" t="str">
        <f>IFERROR(VLOOKUP(O570,IF($M$4="TEI0187_REV01",RAW_m_TEI0187_REV01!$AE:$AG),3,0),"---")</f>
        <v>---</v>
      </c>
      <c r="S570" s="59" t="str">
        <f t="shared" si="18"/>
        <v>---</v>
      </c>
    </row>
    <row r="571" spans="2:19" ht="15" customHeight="1" x14ac:dyDescent="0.25">
      <c r="B571" s="59">
        <f t="shared" si="17"/>
        <v>566</v>
      </c>
      <c r="C571" s="60">
        <f>IFERROR(IF($C$4="TEB0187_REV01",CALC_CONN_TEB0187_REV01!U571,),"---")</f>
        <v>0</v>
      </c>
      <c r="D571" s="59">
        <f>IFERROR(IF($C$4="TEB0187_REV01",CALC_CONN_TEB0187_REV01!D571,),"---")</f>
        <v>0</v>
      </c>
      <c r="E571" s="59">
        <f>IFERROR(IF($C$4="TEB0187_REV01",CALC_CONN_TEB0187_REV01!E571,),"---")</f>
        <v>0</v>
      </c>
      <c r="F571" s="59" t="str">
        <f>IFERROR(IF(VLOOKUP($D571&amp;"-"&amp;$E571,IF($C$4="TEB0187_REV01",CALC_CONN_TEB0187_REV01!$F:$I),4,0)="--","---",IF($C$4="TEB0187_REV01",CALC_CONN_TEB0187_REV01!$G571&amp; " --&gt; " &amp;CALC_CONN_TEB0187_REV01!$I571&amp; " --&gt; ")),"---")</f>
        <v>---</v>
      </c>
      <c r="G571" s="59" t="str">
        <f>IFERROR(IF(VLOOKUP($D571&amp;"-"&amp;$E571,IF($C$4="TEB0187_REV01",CALC_CONN_TEB0187_REV01!$F:$H),3,0)="--",VLOOKUP($D571&amp;"-"&amp;$E571,IF($C$4="TEB0187_REV01",CALC_CONN_TEB0187_REV01!$F:$H),2,0),VLOOKUP($D571&amp;"-"&amp;$E571,IF($C$4="TEB0187_REV01",CALC_CONN_TEB0187_REV01!$F:$H),3,0)),"---")</f>
        <v>---</v>
      </c>
      <c r="H571" s="59" t="str">
        <f>IFERROR(VLOOKUP(G571,IF($C$4="TEB0187_REV01",CALC_CONN_TEB0187_REV01!$G:$T),14,0),"---")</f>
        <v>---</v>
      </c>
      <c r="I571" s="59" t="str">
        <f>IFERROR(VLOOKUP($D571&amp;"-"&amp;$E571,IF($C$4="TEB0187_REV01",CALC_CONN_TEB0187_REV01!$F:$K,"???"),6,0),"---")</f>
        <v>---</v>
      </c>
      <c r="J571" s="61" t="str">
        <f>IFERROR(VLOOKUP($D571&amp;"-"&amp;$E571,IF($C$4="TEB0187_REV01",CALC_CONN_TEB0187_REV01!$F:$M,"???"),8,0),"---")</f>
        <v>---</v>
      </c>
      <c r="K571" s="62" t="str">
        <f>IFERROR(VLOOKUP($D571&amp;"-"&amp;$E571,IF($C$4="TEB0187_REV01",CALC_CONN_TEB0187_REV01!$F:$N),9,0),"---")</f>
        <v>---</v>
      </c>
      <c r="L571" s="59" t="str">
        <f>IFERROR(VLOOKUP(K571,B2B!$H$3:$I$2000,2,0),"---")</f>
        <v>---</v>
      </c>
      <c r="M571" s="59" t="str">
        <f>IFERROR(VLOOKUP(L571,IF($M$4="TEI0187_REV01",RAW_m_TEI0187_REV01!$AD:$AH),5,0),"---")</f>
        <v>---</v>
      </c>
      <c r="N571" s="59" t="str">
        <f>IFERROR(VLOOKUP(L571,IF($M$4="TEI0187_REV01",RAW_m_TEI0187_REV01!$AE:$AJ),6,0),"---")</f>
        <v>---</v>
      </c>
      <c r="O571" s="63" t="str">
        <f>IFERROR(VLOOKUP(L571,IF($M$4="TEI0187_REV01",RAW_m_TEI0187_REV01!$AD:$AE),2,0),"---")</f>
        <v>---</v>
      </c>
      <c r="P571" s="59" t="str">
        <f>IFERROR(VLOOKUP(O571,IF($M$4="TEI0187_REV01",RAW_m_TEI0187_REV01!$AJ:$AK),2,0),"---")</f>
        <v>---</v>
      </c>
      <c r="Q571" s="59" t="str">
        <f>IFERROR(VLOOKUP(L571,IF($M$4="TEI0187_REV01",RAW_m_TEI0187_REV01!$AD:$AF),3,0),"---")</f>
        <v>---</v>
      </c>
      <c r="R571" s="59" t="str">
        <f>IFERROR(VLOOKUP(O571,IF($M$4="TEI0187_REV01",RAW_m_TEI0187_REV01!$AE:$AG),3,0),"---")</f>
        <v>---</v>
      </c>
      <c r="S571" s="59" t="str">
        <f t="shared" si="18"/>
        <v>---</v>
      </c>
    </row>
    <row r="572" spans="2:19" ht="15" customHeight="1" x14ac:dyDescent="0.25">
      <c r="B572" s="59">
        <f t="shared" si="17"/>
        <v>567</v>
      </c>
      <c r="C572" s="60">
        <f>IFERROR(IF($C$4="TEB0187_REV01",CALC_CONN_TEB0187_REV01!U572,),"---")</f>
        <v>0</v>
      </c>
      <c r="D572" s="59">
        <f>IFERROR(IF($C$4="TEB0187_REV01",CALC_CONN_TEB0187_REV01!D572,),"---")</f>
        <v>0</v>
      </c>
      <c r="E572" s="59">
        <f>IFERROR(IF($C$4="TEB0187_REV01",CALC_CONN_TEB0187_REV01!E572,),"---")</f>
        <v>0</v>
      </c>
      <c r="F572" s="59" t="str">
        <f>IFERROR(IF(VLOOKUP($D572&amp;"-"&amp;$E572,IF($C$4="TEB0187_REV01",CALC_CONN_TEB0187_REV01!$F:$I),4,0)="--","---",IF($C$4="TEB0187_REV01",CALC_CONN_TEB0187_REV01!$G572&amp; " --&gt; " &amp;CALC_CONN_TEB0187_REV01!$I572&amp; " --&gt; ")),"---")</f>
        <v>---</v>
      </c>
      <c r="G572" s="59" t="str">
        <f>IFERROR(IF(VLOOKUP($D572&amp;"-"&amp;$E572,IF($C$4="TEB0187_REV01",CALC_CONN_TEB0187_REV01!$F:$H),3,0)="--",VLOOKUP($D572&amp;"-"&amp;$E572,IF($C$4="TEB0187_REV01",CALC_CONN_TEB0187_REV01!$F:$H),2,0),VLOOKUP($D572&amp;"-"&amp;$E572,IF($C$4="TEB0187_REV01",CALC_CONN_TEB0187_REV01!$F:$H),3,0)),"---")</f>
        <v>---</v>
      </c>
      <c r="H572" s="59" t="str">
        <f>IFERROR(VLOOKUP(G572,IF($C$4="TEB0187_REV01",CALC_CONN_TEB0187_REV01!$G:$T),14,0),"---")</f>
        <v>---</v>
      </c>
      <c r="I572" s="59" t="str">
        <f>IFERROR(VLOOKUP($D572&amp;"-"&amp;$E572,IF($C$4="TEB0187_REV01",CALC_CONN_TEB0187_REV01!$F:$K,"???"),6,0),"---")</f>
        <v>---</v>
      </c>
      <c r="J572" s="61" t="str">
        <f>IFERROR(VLOOKUP($D572&amp;"-"&amp;$E572,IF($C$4="TEB0187_REV01",CALC_CONN_TEB0187_REV01!$F:$M,"???"),8,0),"---")</f>
        <v>---</v>
      </c>
      <c r="K572" s="62" t="str">
        <f>IFERROR(VLOOKUP($D572&amp;"-"&amp;$E572,IF($C$4="TEB0187_REV01",CALC_CONN_TEB0187_REV01!$F:$N),9,0),"---")</f>
        <v>---</v>
      </c>
      <c r="L572" s="59" t="str">
        <f>IFERROR(VLOOKUP(K572,B2B!$H$3:$I$2000,2,0),"---")</f>
        <v>---</v>
      </c>
      <c r="M572" s="59" t="str">
        <f>IFERROR(VLOOKUP(L572,IF($M$4="TEI0187_REV01",RAW_m_TEI0187_REV01!$AD:$AH),5,0),"---")</f>
        <v>---</v>
      </c>
      <c r="N572" s="59" t="str">
        <f>IFERROR(VLOOKUP(L572,IF($M$4="TEI0187_REV01",RAW_m_TEI0187_REV01!$AE:$AJ),6,0),"---")</f>
        <v>---</v>
      </c>
      <c r="O572" s="63" t="str">
        <f>IFERROR(VLOOKUP(L572,IF($M$4="TEI0187_REV01",RAW_m_TEI0187_REV01!$AD:$AE),2,0),"---")</f>
        <v>---</v>
      </c>
      <c r="P572" s="59" t="str">
        <f>IFERROR(VLOOKUP(O572,IF($M$4="TEI0187_REV01",RAW_m_TEI0187_REV01!$AJ:$AK),2,0),"---")</f>
        <v>---</v>
      </c>
      <c r="Q572" s="59" t="str">
        <f>IFERROR(VLOOKUP(L572,IF($M$4="TEI0187_REV01",RAW_m_TEI0187_REV01!$AD:$AF),3,0),"---")</f>
        <v>---</v>
      </c>
      <c r="R572" s="59" t="str">
        <f>IFERROR(VLOOKUP(O572,IF($M$4="TEI0187_REV01",RAW_m_TEI0187_REV01!$AE:$AG),3,0),"---")</f>
        <v>---</v>
      </c>
      <c r="S572" s="59" t="str">
        <f t="shared" si="18"/>
        <v>---</v>
      </c>
    </row>
    <row r="573" spans="2:19" ht="15" customHeight="1" x14ac:dyDescent="0.25">
      <c r="B573" s="59">
        <f t="shared" si="17"/>
        <v>568</v>
      </c>
      <c r="C573" s="60">
        <f>IFERROR(IF($C$4="TEB0187_REV01",CALC_CONN_TEB0187_REV01!U573,),"---")</f>
        <v>0</v>
      </c>
      <c r="D573" s="59">
        <f>IFERROR(IF($C$4="TEB0187_REV01",CALC_CONN_TEB0187_REV01!D573,),"---")</f>
        <v>0</v>
      </c>
      <c r="E573" s="59">
        <f>IFERROR(IF($C$4="TEB0187_REV01",CALC_CONN_TEB0187_REV01!E573,),"---")</f>
        <v>0</v>
      </c>
      <c r="F573" s="59" t="str">
        <f>IFERROR(IF(VLOOKUP($D573&amp;"-"&amp;$E573,IF($C$4="TEB0187_REV01",CALC_CONN_TEB0187_REV01!$F:$I),4,0)="--","---",IF($C$4="TEB0187_REV01",CALC_CONN_TEB0187_REV01!$G573&amp; " --&gt; " &amp;CALC_CONN_TEB0187_REV01!$I573&amp; " --&gt; ")),"---")</f>
        <v>---</v>
      </c>
      <c r="G573" s="59" t="str">
        <f>IFERROR(IF(VLOOKUP($D573&amp;"-"&amp;$E573,IF($C$4="TEB0187_REV01",CALC_CONN_TEB0187_REV01!$F:$H),3,0)="--",VLOOKUP($D573&amp;"-"&amp;$E573,IF($C$4="TEB0187_REV01",CALC_CONN_TEB0187_REV01!$F:$H),2,0),VLOOKUP($D573&amp;"-"&amp;$E573,IF($C$4="TEB0187_REV01",CALC_CONN_TEB0187_REV01!$F:$H),3,0)),"---")</f>
        <v>---</v>
      </c>
      <c r="H573" s="59" t="str">
        <f>IFERROR(VLOOKUP(G573,IF($C$4="TEB0187_REV01",CALC_CONN_TEB0187_REV01!$G:$T),14,0),"---")</f>
        <v>---</v>
      </c>
      <c r="I573" s="59" t="str">
        <f>IFERROR(VLOOKUP($D573&amp;"-"&amp;$E573,IF($C$4="TEB0187_REV01",CALC_CONN_TEB0187_REV01!$F:$K,"???"),6,0),"---")</f>
        <v>---</v>
      </c>
      <c r="J573" s="61" t="str">
        <f>IFERROR(VLOOKUP($D573&amp;"-"&amp;$E573,IF($C$4="TEB0187_REV01",CALC_CONN_TEB0187_REV01!$F:$M,"???"),8,0),"---")</f>
        <v>---</v>
      </c>
      <c r="K573" s="62" t="str">
        <f>IFERROR(VLOOKUP($D573&amp;"-"&amp;$E573,IF($C$4="TEB0187_REV01",CALC_CONN_TEB0187_REV01!$F:$N),9,0),"---")</f>
        <v>---</v>
      </c>
      <c r="L573" s="59" t="str">
        <f>IFERROR(VLOOKUP(K573,B2B!$H$3:$I$2000,2,0),"---")</f>
        <v>---</v>
      </c>
      <c r="M573" s="59" t="str">
        <f>IFERROR(VLOOKUP(L573,IF($M$4="TEI0187_REV01",RAW_m_TEI0187_REV01!$AD:$AH),5,0),"---")</f>
        <v>---</v>
      </c>
      <c r="N573" s="59" t="str">
        <f>IFERROR(VLOOKUP(L573,IF($M$4="TEI0187_REV01",RAW_m_TEI0187_REV01!$AE:$AJ),6,0),"---")</f>
        <v>---</v>
      </c>
      <c r="O573" s="63" t="str">
        <f>IFERROR(VLOOKUP(L573,IF($M$4="TEI0187_REV01",RAW_m_TEI0187_REV01!$AD:$AE),2,0),"---")</f>
        <v>---</v>
      </c>
      <c r="P573" s="59" t="str">
        <f>IFERROR(VLOOKUP(O573,IF($M$4="TEI0187_REV01",RAW_m_TEI0187_REV01!$AJ:$AK),2,0),"---")</f>
        <v>---</v>
      </c>
      <c r="Q573" s="59" t="str">
        <f>IFERROR(VLOOKUP(L573,IF($M$4="TEI0187_REV01",RAW_m_TEI0187_REV01!$AD:$AF),3,0),"---")</f>
        <v>---</v>
      </c>
      <c r="R573" s="59" t="str">
        <f>IFERROR(VLOOKUP(O573,IF($M$4="TEI0187_REV01",RAW_m_TEI0187_REV01!$AE:$AG),3,0),"---")</f>
        <v>---</v>
      </c>
      <c r="S573" s="59" t="str">
        <f t="shared" si="18"/>
        <v>---</v>
      </c>
    </row>
    <row r="574" spans="2:19" ht="15" customHeight="1" x14ac:dyDescent="0.25">
      <c r="B574" s="59">
        <f t="shared" si="17"/>
        <v>569</v>
      </c>
      <c r="C574" s="60">
        <f>IFERROR(IF($C$4="TEB0187_REV01",CALC_CONN_TEB0187_REV01!U574,),"---")</f>
        <v>0</v>
      </c>
      <c r="D574" s="59">
        <f>IFERROR(IF($C$4="TEB0187_REV01",CALC_CONN_TEB0187_REV01!D574,),"---")</f>
        <v>0</v>
      </c>
      <c r="E574" s="59">
        <f>IFERROR(IF($C$4="TEB0187_REV01",CALC_CONN_TEB0187_REV01!E574,),"---")</f>
        <v>0</v>
      </c>
      <c r="F574" s="59" t="str">
        <f>IFERROR(IF(VLOOKUP($D574&amp;"-"&amp;$E574,IF($C$4="TEB0187_REV01",CALC_CONN_TEB0187_REV01!$F:$I),4,0)="--","---",IF($C$4="TEB0187_REV01",CALC_CONN_TEB0187_REV01!$G574&amp; " --&gt; " &amp;CALC_CONN_TEB0187_REV01!$I574&amp; " --&gt; ")),"---")</f>
        <v>---</v>
      </c>
      <c r="G574" s="59" t="str">
        <f>IFERROR(IF(VLOOKUP($D574&amp;"-"&amp;$E574,IF($C$4="TEB0187_REV01",CALC_CONN_TEB0187_REV01!$F:$H),3,0)="--",VLOOKUP($D574&amp;"-"&amp;$E574,IF($C$4="TEB0187_REV01",CALC_CONN_TEB0187_REV01!$F:$H),2,0),VLOOKUP($D574&amp;"-"&amp;$E574,IF($C$4="TEB0187_REV01",CALC_CONN_TEB0187_REV01!$F:$H),3,0)),"---")</f>
        <v>---</v>
      </c>
      <c r="H574" s="59" t="str">
        <f>IFERROR(VLOOKUP(G574,IF($C$4="TEB0187_REV01",CALC_CONN_TEB0187_REV01!$G:$T),14,0),"---")</f>
        <v>---</v>
      </c>
      <c r="I574" s="59" t="str">
        <f>IFERROR(VLOOKUP($D574&amp;"-"&amp;$E574,IF($C$4="TEB0187_REV01",CALC_CONN_TEB0187_REV01!$F:$K,"???"),6,0),"---")</f>
        <v>---</v>
      </c>
      <c r="J574" s="61" t="str">
        <f>IFERROR(VLOOKUP($D574&amp;"-"&amp;$E574,IF($C$4="TEB0187_REV01",CALC_CONN_TEB0187_REV01!$F:$M,"???"),8,0),"---")</f>
        <v>---</v>
      </c>
      <c r="K574" s="62" t="str">
        <f>IFERROR(VLOOKUP($D574&amp;"-"&amp;$E574,IF($C$4="TEB0187_REV01",CALC_CONN_TEB0187_REV01!$F:$N),9,0),"---")</f>
        <v>---</v>
      </c>
      <c r="L574" s="59" t="str">
        <f>IFERROR(VLOOKUP(K574,B2B!$H$3:$I$2000,2,0),"---")</f>
        <v>---</v>
      </c>
      <c r="M574" s="59" t="str">
        <f>IFERROR(VLOOKUP(L574,IF($M$4="TEI0187_REV01",RAW_m_TEI0187_REV01!$AD:$AH),5,0),"---")</f>
        <v>---</v>
      </c>
      <c r="N574" s="59" t="str">
        <f>IFERROR(VLOOKUP(L574,IF($M$4="TEI0187_REV01",RAW_m_TEI0187_REV01!$AE:$AJ),6,0),"---")</f>
        <v>---</v>
      </c>
      <c r="O574" s="63" t="str">
        <f>IFERROR(VLOOKUP(L574,IF($M$4="TEI0187_REV01",RAW_m_TEI0187_REV01!$AD:$AE),2,0),"---")</f>
        <v>---</v>
      </c>
      <c r="P574" s="59" t="str">
        <f>IFERROR(VLOOKUP(O574,IF($M$4="TEI0187_REV01",RAW_m_TEI0187_REV01!$AJ:$AK),2,0),"---")</f>
        <v>---</v>
      </c>
      <c r="Q574" s="59" t="str">
        <f>IFERROR(VLOOKUP(L574,IF($M$4="TEI0187_REV01",RAW_m_TEI0187_REV01!$AD:$AF),3,0),"---")</f>
        <v>---</v>
      </c>
      <c r="R574" s="59" t="str">
        <f>IFERROR(VLOOKUP(O574,IF($M$4="TEI0187_REV01",RAW_m_TEI0187_REV01!$AE:$AG),3,0),"---")</f>
        <v>---</v>
      </c>
      <c r="S574" s="59" t="str">
        <f t="shared" si="18"/>
        <v>---</v>
      </c>
    </row>
    <row r="575" spans="2:19" ht="15" customHeight="1" x14ac:dyDescent="0.25">
      <c r="B575" s="59">
        <f t="shared" si="17"/>
        <v>570</v>
      </c>
      <c r="C575" s="60">
        <f>IFERROR(IF($C$4="TEB0187_REV01",CALC_CONN_TEB0187_REV01!U575,),"---")</f>
        <v>0</v>
      </c>
      <c r="D575" s="59">
        <f>IFERROR(IF($C$4="TEB0187_REV01",CALC_CONN_TEB0187_REV01!D575,),"---")</f>
        <v>0</v>
      </c>
      <c r="E575" s="59">
        <f>IFERROR(IF($C$4="TEB0187_REV01",CALC_CONN_TEB0187_REV01!E575,),"---")</f>
        <v>0</v>
      </c>
      <c r="F575" s="59" t="str">
        <f>IFERROR(IF(VLOOKUP($D575&amp;"-"&amp;$E575,IF($C$4="TEB0187_REV01",CALC_CONN_TEB0187_REV01!$F:$I),4,0)="--","---",IF($C$4="TEB0187_REV01",CALC_CONN_TEB0187_REV01!$G575&amp; " --&gt; " &amp;CALC_CONN_TEB0187_REV01!$I575&amp; " --&gt; ")),"---")</f>
        <v>---</v>
      </c>
      <c r="G575" s="59" t="str">
        <f>IFERROR(IF(VLOOKUP($D575&amp;"-"&amp;$E575,IF($C$4="TEB0187_REV01",CALC_CONN_TEB0187_REV01!$F:$H),3,0)="--",VLOOKUP($D575&amp;"-"&amp;$E575,IF($C$4="TEB0187_REV01",CALC_CONN_TEB0187_REV01!$F:$H),2,0),VLOOKUP($D575&amp;"-"&amp;$E575,IF($C$4="TEB0187_REV01",CALC_CONN_TEB0187_REV01!$F:$H),3,0)),"---")</f>
        <v>---</v>
      </c>
      <c r="H575" s="59" t="str">
        <f>IFERROR(VLOOKUP(G575,IF($C$4="TEB0187_REV01",CALC_CONN_TEB0187_REV01!$G:$T),14,0),"---")</f>
        <v>---</v>
      </c>
      <c r="I575" s="59" t="str">
        <f>IFERROR(VLOOKUP($D575&amp;"-"&amp;$E575,IF($C$4="TEB0187_REV01",CALC_CONN_TEB0187_REV01!$F:$K,"???"),6,0),"---")</f>
        <v>---</v>
      </c>
      <c r="J575" s="61" t="str">
        <f>IFERROR(VLOOKUP($D575&amp;"-"&amp;$E575,IF($C$4="TEB0187_REV01",CALC_CONN_TEB0187_REV01!$F:$M,"???"),8,0),"---")</f>
        <v>---</v>
      </c>
      <c r="K575" s="62" t="str">
        <f>IFERROR(VLOOKUP($D575&amp;"-"&amp;$E575,IF($C$4="TEB0187_REV01",CALC_CONN_TEB0187_REV01!$F:$N),9,0),"---")</f>
        <v>---</v>
      </c>
      <c r="L575" s="59" t="str">
        <f>IFERROR(VLOOKUP(K575,B2B!$H$3:$I$2000,2,0),"---")</f>
        <v>---</v>
      </c>
      <c r="M575" s="59" t="str">
        <f>IFERROR(VLOOKUP(L575,IF($M$4="TEI0187_REV01",RAW_m_TEI0187_REV01!$AD:$AH),5,0),"---")</f>
        <v>---</v>
      </c>
      <c r="N575" s="59" t="str">
        <f>IFERROR(VLOOKUP(L575,IF($M$4="TEI0187_REV01",RAW_m_TEI0187_REV01!$AE:$AJ),6,0),"---")</f>
        <v>---</v>
      </c>
      <c r="O575" s="63" t="str">
        <f>IFERROR(VLOOKUP(L575,IF($M$4="TEI0187_REV01",RAW_m_TEI0187_REV01!$AD:$AE),2,0),"---")</f>
        <v>---</v>
      </c>
      <c r="P575" s="59" t="str">
        <f>IFERROR(VLOOKUP(O575,IF($M$4="TEI0187_REV01",RAW_m_TEI0187_REV01!$AJ:$AK),2,0),"---")</f>
        <v>---</v>
      </c>
      <c r="Q575" s="59" t="str">
        <f>IFERROR(VLOOKUP(L575,IF($M$4="TEI0187_REV01",RAW_m_TEI0187_REV01!$AD:$AF),3,0),"---")</f>
        <v>---</v>
      </c>
      <c r="R575" s="59" t="str">
        <f>IFERROR(VLOOKUP(O575,IF($M$4="TEI0187_REV01",RAW_m_TEI0187_REV01!$AE:$AG),3,0),"---")</f>
        <v>---</v>
      </c>
      <c r="S575" s="59" t="str">
        <f t="shared" si="18"/>
        <v>---</v>
      </c>
    </row>
    <row r="576" spans="2:19" ht="15" customHeight="1" x14ac:dyDescent="0.25">
      <c r="B576" s="59">
        <f t="shared" si="17"/>
        <v>571</v>
      </c>
      <c r="C576" s="60">
        <f>IFERROR(IF($C$4="TEB0187_REV01",CALC_CONN_TEB0187_REV01!U576,),"---")</f>
        <v>0</v>
      </c>
      <c r="D576" s="59">
        <f>IFERROR(IF($C$4="TEB0187_REV01",CALC_CONN_TEB0187_REV01!D576,),"---")</f>
        <v>0</v>
      </c>
      <c r="E576" s="59">
        <f>IFERROR(IF($C$4="TEB0187_REV01",CALC_CONN_TEB0187_REV01!E576,),"---")</f>
        <v>0</v>
      </c>
      <c r="F576" s="59" t="str">
        <f>IFERROR(IF(VLOOKUP($D576&amp;"-"&amp;$E576,IF($C$4="TEB0187_REV01",CALC_CONN_TEB0187_REV01!$F:$I),4,0)="--","---",IF($C$4="TEB0187_REV01",CALC_CONN_TEB0187_REV01!$G576&amp; " --&gt; " &amp;CALC_CONN_TEB0187_REV01!$I576&amp; " --&gt; ")),"---")</f>
        <v>---</v>
      </c>
      <c r="G576" s="59" t="str">
        <f>IFERROR(IF(VLOOKUP($D576&amp;"-"&amp;$E576,IF($C$4="TEB0187_REV01",CALC_CONN_TEB0187_REV01!$F:$H),3,0)="--",VLOOKUP($D576&amp;"-"&amp;$E576,IF($C$4="TEB0187_REV01",CALC_CONN_TEB0187_REV01!$F:$H),2,0),VLOOKUP($D576&amp;"-"&amp;$E576,IF($C$4="TEB0187_REV01",CALC_CONN_TEB0187_REV01!$F:$H),3,0)),"---")</f>
        <v>---</v>
      </c>
      <c r="H576" s="59" t="str">
        <f>IFERROR(VLOOKUP(G576,IF($C$4="TEB0187_REV01",CALC_CONN_TEB0187_REV01!$G:$T),14,0),"---")</f>
        <v>---</v>
      </c>
      <c r="I576" s="59" t="str">
        <f>IFERROR(VLOOKUP($D576&amp;"-"&amp;$E576,IF($C$4="TEB0187_REV01",CALC_CONN_TEB0187_REV01!$F:$K,"???"),6,0),"---")</f>
        <v>---</v>
      </c>
      <c r="J576" s="61" t="str">
        <f>IFERROR(VLOOKUP($D576&amp;"-"&amp;$E576,IF($C$4="TEB0187_REV01",CALC_CONN_TEB0187_REV01!$F:$M,"???"),8,0),"---")</f>
        <v>---</v>
      </c>
      <c r="K576" s="62" t="str">
        <f>IFERROR(VLOOKUP($D576&amp;"-"&amp;$E576,IF($C$4="TEB0187_REV01",CALC_CONN_TEB0187_REV01!$F:$N),9,0),"---")</f>
        <v>---</v>
      </c>
      <c r="L576" s="59" t="str">
        <f>IFERROR(VLOOKUP(K576,B2B!$H$3:$I$2000,2,0),"---")</f>
        <v>---</v>
      </c>
      <c r="M576" s="59" t="str">
        <f>IFERROR(VLOOKUP(L576,IF($M$4="TEI0187_REV01",RAW_m_TEI0187_REV01!$AD:$AH),5,0),"---")</f>
        <v>---</v>
      </c>
      <c r="N576" s="59" t="str">
        <f>IFERROR(VLOOKUP(L576,IF($M$4="TEI0187_REV01",RAW_m_TEI0187_REV01!$AE:$AJ),6,0),"---")</f>
        <v>---</v>
      </c>
      <c r="O576" s="63" t="str">
        <f>IFERROR(VLOOKUP(L576,IF($M$4="TEI0187_REV01",RAW_m_TEI0187_REV01!$AD:$AE),2,0),"---")</f>
        <v>---</v>
      </c>
      <c r="P576" s="59" t="str">
        <f>IFERROR(VLOOKUP(O576,IF($M$4="TEI0187_REV01",RAW_m_TEI0187_REV01!$AJ:$AK),2,0),"---")</f>
        <v>---</v>
      </c>
      <c r="Q576" s="59" t="str">
        <f>IFERROR(VLOOKUP(L576,IF($M$4="TEI0187_REV01",RAW_m_TEI0187_REV01!$AD:$AF),3,0),"---")</f>
        <v>---</v>
      </c>
      <c r="R576" s="59" t="str">
        <f>IFERROR(VLOOKUP(O576,IF($M$4="TEI0187_REV01",RAW_m_TEI0187_REV01!$AE:$AG),3,0),"---")</f>
        <v>---</v>
      </c>
      <c r="S576" s="59" t="str">
        <f t="shared" si="18"/>
        <v>---</v>
      </c>
    </row>
    <row r="577" spans="2:19" ht="15" customHeight="1" x14ac:dyDescent="0.25">
      <c r="B577" s="59">
        <f t="shared" si="17"/>
        <v>572</v>
      </c>
      <c r="C577" s="60">
        <f>IFERROR(IF($C$4="TEB0187_REV01",CALC_CONN_TEB0187_REV01!U577,),"---")</f>
        <v>0</v>
      </c>
      <c r="D577" s="59">
        <f>IFERROR(IF($C$4="TEB0187_REV01",CALC_CONN_TEB0187_REV01!D577,),"---")</f>
        <v>0</v>
      </c>
      <c r="E577" s="59">
        <f>IFERROR(IF($C$4="TEB0187_REV01",CALC_CONN_TEB0187_REV01!E577,),"---")</f>
        <v>0</v>
      </c>
      <c r="F577" s="59" t="str">
        <f>IFERROR(IF(VLOOKUP($D577&amp;"-"&amp;$E577,IF($C$4="TEB0187_REV01",CALC_CONN_TEB0187_REV01!$F:$I),4,0)="--","---",IF($C$4="TEB0187_REV01",CALC_CONN_TEB0187_REV01!$G577&amp; " --&gt; " &amp;CALC_CONN_TEB0187_REV01!$I577&amp; " --&gt; ")),"---")</f>
        <v>---</v>
      </c>
      <c r="G577" s="59" t="str">
        <f>IFERROR(IF(VLOOKUP($D577&amp;"-"&amp;$E577,IF($C$4="TEB0187_REV01",CALC_CONN_TEB0187_REV01!$F:$H),3,0)="--",VLOOKUP($D577&amp;"-"&amp;$E577,IF($C$4="TEB0187_REV01",CALC_CONN_TEB0187_REV01!$F:$H),2,0),VLOOKUP($D577&amp;"-"&amp;$E577,IF($C$4="TEB0187_REV01",CALC_CONN_TEB0187_REV01!$F:$H),3,0)),"---")</f>
        <v>---</v>
      </c>
      <c r="H577" s="59" t="str">
        <f>IFERROR(VLOOKUP(G577,IF($C$4="TEB0187_REV01",CALC_CONN_TEB0187_REV01!$G:$T),14,0),"---")</f>
        <v>---</v>
      </c>
      <c r="I577" s="59" t="str">
        <f>IFERROR(VLOOKUP($D577&amp;"-"&amp;$E577,IF($C$4="TEB0187_REV01",CALC_CONN_TEB0187_REV01!$F:$K,"???"),6,0),"---")</f>
        <v>---</v>
      </c>
      <c r="J577" s="61" t="str">
        <f>IFERROR(VLOOKUP($D577&amp;"-"&amp;$E577,IF($C$4="TEB0187_REV01",CALC_CONN_TEB0187_REV01!$F:$M,"???"),8,0),"---")</f>
        <v>---</v>
      </c>
      <c r="K577" s="62" t="str">
        <f>IFERROR(VLOOKUP($D577&amp;"-"&amp;$E577,IF($C$4="TEB0187_REV01",CALC_CONN_TEB0187_REV01!$F:$N),9,0),"---")</f>
        <v>---</v>
      </c>
      <c r="L577" s="59" t="str">
        <f>IFERROR(VLOOKUP(K577,B2B!$H$3:$I$2000,2,0),"---")</f>
        <v>---</v>
      </c>
      <c r="M577" s="59" t="str">
        <f>IFERROR(VLOOKUP(L577,IF($M$4="TEI0187_REV01",RAW_m_TEI0187_REV01!$AD:$AH),5,0),"---")</f>
        <v>---</v>
      </c>
      <c r="N577" s="59" t="str">
        <f>IFERROR(VLOOKUP(L577,IF($M$4="TEI0187_REV01",RAW_m_TEI0187_REV01!$AE:$AJ),6,0),"---")</f>
        <v>---</v>
      </c>
      <c r="O577" s="63" t="str">
        <f>IFERROR(VLOOKUP(L577,IF($M$4="TEI0187_REV01",RAW_m_TEI0187_REV01!$AD:$AE),2,0),"---")</f>
        <v>---</v>
      </c>
      <c r="P577" s="59" t="str">
        <f>IFERROR(VLOOKUP(O577,IF($M$4="TEI0187_REV01",RAW_m_TEI0187_REV01!$AJ:$AK),2,0),"---")</f>
        <v>---</v>
      </c>
      <c r="Q577" s="59" t="str">
        <f>IFERROR(VLOOKUP(L577,IF($M$4="TEI0187_REV01",RAW_m_TEI0187_REV01!$AD:$AF),3,0),"---")</f>
        <v>---</v>
      </c>
      <c r="R577" s="59" t="str">
        <f>IFERROR(VLOOKUP(O577,IF($M$4="TEI0187_REV01",RAW_m_TEI0187_REV01!$AE:$AG),3,0),"---")</f>
        <v>---</v>
      </c>
      <c r="S577" s="59" t="str">
        <f t="shared" si="18"/>
        <v>---</v>
      </c>
    </row>
    <row r="578" spans="2:19" ht="15" customHeight="1" x14ac:dyDescent="0.25">
      <c r="B578" s="59">
        <f t="shared" si="17"/>
        <v>573</v>
      </c>
      <c r="C578" s="60">
        <f>IFERROR(IF($C$4="TEB0187_REV01",CALC_CONN_TEB0187_REV01!U578,),"---")</f>
        <v>0</v>
      </c>
      <c r="D578" s="59">
        <f>IFERROR(IF($C$4="TEB0187_REV01",CALC_CONN_TEB0187_REV01!D578,),"---")</f>
        <v>0</v>
      </c>
      <c r="E578" s="59">
        <f>IFERROR(IF($C$4="TEB0187_REV01",CALC_CONN_TEB0187_REV01!E578,),"---")</f>
        <v>0</v>
      </c>
      <c r="F578" s="59" t="str">
        <f>IFERROR(IF(VLOOKUP($D578&amp;"-"&amp;$E578,IF($C$4="TEB0187_REV01",CALC_CONN_TEB0187_REV01!$F:$I),4,0)="--","---",IF($C$4="TEB0187_REV01",CALC_CONN_TEB0187_REV01!$G578&amp; " --&gt; " &amp;CALC_CONN_TEB0187_REV01!$I578&amp; " --&gt; ")),"---")</f>
        <v>---</v>
      </c>
      <c r="G578" s="59" t="str">
        <f>IFERROR(IF(VLOOKUP($D578&amp;"-"&amp;$E578,IF($C$4="TEB0187_REV01",CALC_CONN_TEB0187_REV01!$F:$H),3,0)="--",VLOOKUP($D578&amp;"-"&amp;$E578,IF($C$4="TEB0187_REV01",CALC_CONN_TEB0187_REV01!$F:$H),2,0),VLOOKUP($D578&amp;"-"&amp;$E578,IF($C$4="TEB0187_REV01",CALC_CONN_TEB0187_REV01!$F:$H),3,0)),"---")</f>
        <v>---</v>
      </c>
      <c r="H578" s="59" t="str">
        <f>IFERROR(VLOOKUP(G578,IF($C$4="TEB0187_REV01",CALC_CONN_TEB0187_REV01!$G:$T),14,0),"---")</f>
        <v>---</v>
      </c>
      <c r="I578" s="59" t="str">
        <f>IFERROR(VLOOKUP($D578&amp;"-"&amp;$E578,IF($C$4="TEB0187_REV01",CALC_CONN_TEB0187_REV01!$F:$K,"???"),6,0),"---")</f>
        <v>---</v>
      </c>
      <c r="J578" s="61" t="str">
        <f>IFERROR(VLOOKUP($D578&amp;"-"&amp;$E578,IF($C$4="TEB0187_REV01",CALC_CONN_TEB0187_REV01!$F:$M,"???"),8,0),"---")</f>
        <v>---</v>
      </c>
      <c r="K578" s="62" t="str">
        <f>IFERROR(VLOOKUP($D578&amp;"-"&amp;$E578,IF($C$4="TEB0187_REV01",CALC_CONN_TEB0187_REV01!$F:$N),9,0),"---")</f>
        <v>---</v>
      </c>
      <c r="L578" s="59" t="str">
        <f>IFERROR(VLOOKUP(K578,B2B!$H$3:$I$2000,2,0),"---")</f>
        <v>---</v>
      </c>
      <c r="M578" s="59" t="str">
        <f>IFERROR(VLOOKUP(L578,IF($M$4="TEI0187_REV01",RAW_m_TEI0187_REV01!$AD:$AH),5,0),"---")</f>
        <v>---</v>
      </c>
      <c r="N578" s="59" t="str">
        <f>IFERROR(VLOOKUP(L578,IF($M$4="TEI0187_REV01",RAW_m_TEI0187_REV01!$AE:$AJ),6,0),"---")</f>
        <v>---</v>
      </c>
      <c r="O578" s="63" t="str">
        <f>IFERROR(VLOOKUP(L578,IF($M$4="TEI0187_REV01",RAW_m_TEI0187_REV01!$AD:$AE),2,0),"---")</f>
        <v>---</v>
      </c>
      <c r="P578" s="59" t="str">
        <f>IFERROR(VLOOKUP(O578,IF($M$4="TEI0187_REV01",RAW_m_TEI0187_REV01!$AJ:$AK),2,0),"---")</f>
        <v>---</v>
      </c>
      <c r="Q578" s="59" t="str">
        <f>IFERROR(VLOOKUP(L578,IF($M$4="TEI0187_REV01",RAW_m_TEI0187_REV01!$AD:$AF),3,0),"---")</f>
        <v>---</v>
      </c>
      <c r="R578" s="59" t="str">
        <f>IFERROR(VLOOKUP(O578,IF($M$4="TEI0187_REV01",RAW_m_TEI0187_REV01!$AE:$AG),3,0),"---")</f>
        <v>---</v>
      </c>
      <c r="S578" s="59" t="str">
        <f t="shared" si="18"/>
        <v>---</v>
      </c>
    </row>
    <row r="579" spans="2:19" ht="15" customHeight="1" x14ac:dyDescent="0.25">
      <c r="B579" s="59">
        <f t="shared" si="17"/>
        <v>574</v>
      </c>
      <c r="C579" s="60">
        <f>IFERROR(IF($C$4="TEB0187_REV01",CALC_CONN_TEB0187_REV01!U579,),"---")</f>
        <v>0</v>
      </c>
      <c r="D579" s="59">
        <f>IFERROR(IF($C$4="TEB0187_REV01",CALC_CONN_TEB0187_REV01!D579,),"---")</f>
        <v>0</v>
      </c>
      <c r="E579" s="59">
        <f>IFERROR(IF($C$4="TEB0187_REV01",CALC_CONN_TEB0187_REV01!E579,),"---")</f>
        <v>0</v>
      </c>
      <c r="F579" s="59" t="str">
        <f>IFERROR(IF(VLOOKUP($D579&amp;"-"&amp;$E579,IF($C$4="TEB0187_REV01",CALC_CONN_TEB0187_REV01!$F:$I),4,0)="--","---",IF($C$4="TEB0187_REV01",CALC_CONN_TEB0187_REV01!$G579&amp; " --&gt; " &amp;CALC_CONN_TEB0187_REV01!$I579&amp; " --&gt; ")),"---")</f>
        <v>---</v>
      </c>
      <c r="G579" s="59" t="str">
        <f>IFERROR(IF(VLOOKUP($D579&amp;"-"&amp;$E579,IF($C$4="TEB0187_REV01",CALC_CONN_TEB0187_REV01!$F:$H),3,0)="--",VLOOKUP($D579&amp;"-"&amp;$E579,IF($C$4="TEB0187_REV01",CALC_CONN_TEB0187_REV01!$F:$H),2,0),VLOOKUP($D579&amp;"-"&amp;$E579,IF($C$4="TEB0187_REV01",CALC_CONN_TEB0187_REV01!$F:$H),3,0)),"---")</f>
        <v>---</v>
      </c>
      <c r="H579" s="59" t="str">
        <f>IFERROR(VLOOKUP(G579,IF($C$4="TEB0187_REV01",CALC_CONN_TEB0187_REV01!$G:$T),14,0),"---")</f>
        <v>---</v>
      </c>
      <c r="I579" s="59" t="str">
        <f>IFERROR(VLOOKUP($D579&amp;"-"&amp;$E579,IF($C$4="TEB0187_REV01",CALC_CONN_TEB0187_REV01!$F:$K,"???"),6,0),"---")</f>
        <v>---</v>
      </c>
      <c r="J579" s="61" t="str">
        <f>IFERROR(VLOOKUP($D579&amp;"-"&amp;$E579,IF($C$4="TEB0187_REV01",CALC_CONN_TEB0187_REV01!$F:$M,"???"),8,0),"---")</f>
        <v>---</v>
      </c>
      <c r="K579" s="62" t="str">
        <f>IFERROR(VLOOKUP($D579&amp;"-"&amp;$E579,IF($C$4="TEB0187_REV01",CALC_CONN_TEB0187_REV01!$F:$N),9,0),"---")</f>
        <v>---</v>
      </c>
      <c r="L579" s="59" t="str">
        <f>IFERROR(VLOOKUP(K579,B2B!$H$3:$I$2000,2,0),"---")</f>
        <v>---</v>
      </c>
      <c r="M579" s="59" t="str">
        <f>IFERROR(VLOOKUP(L579,IF($M$4="TEI0187_REV01",RAW_m_TEI0187_REV01!$AD:$AH),5,0),"---")</f>
        <v>---</v>
      </c>
      <c r="N579" s="59" t="str">
        <f>IFERROR(VLOOKUP(L579,IF($M$4="TEI0187_REV01",RAW_m_TEI0187_REV01!$AE:$AJ),6,0),"---")</f>
        <v>---</v>
      </c>
      <c r="O579" s="63" t="str">
        <f>IFERROR(VLOOKUP(L579,IF($M$4="TEI0187_REV01",RAW_m_TEI0187_REV01!$AD:$AE),2,0),"---")</f>
        <v>---</v>
      </c>
      <c r="P579" s="59" t="str">
        <f>IFERROR(VLOOKUP(O579,IF($M$4="TEI0187_REV01",RAW_m_TEI0187_REV01!$AJ:$AK),2,0),"---")</f>
        <v>---</v>
      </c>
      <c r="Q579" s="59" t="str">
        <f>IFERROR(VLOOKUP(L579,IF($M$4="TEI0187_REV01",RAW_m_TEI0187_REV01!$AD:$AF),3,0),"---")</f>
        <v>---</v>
      </c>
      <c r="R579" s="59" t="str">
        <f>IFERROR(VLOOKUP(O579,IF($M$4="TEI0187_REV01",RAW_m_TEI0187_REV01!$AE:$AG),3,0),"---")</f>
        <v>---</v>
      </c>
      <c r="S579" s="59" t="str">
        <f t="shared" si="18"/>
        <v>---</v>
      </c>
    </row>
    <row r="580" spans="2:19" ht="15" customHeight="1" x14ac:dyDescent="0.25">
      <c r="B580" s="59">
        <f t="shared" si="17"/>
        <v>575</v>
      </c>
      <c r="C580" s="60">
        <f>IFERROR(IF($C$4="TEB0187_REV01",CALC_CONN_TEB0187_REV01!U580,),"---")</f>
        <v>0</v>
      </c>
      <c r="D580" s="59">
        <f>IFERROR(IF($C$4="TEB0187_REV01",CALC_CONN_TEB0187_REV01!D580,),"---")</f>
        <v>0</v>
      </c>
      <c r="E580" s="59">
        <f>IFERROR(IF($C$4="TEB0187_REV01",CALC_CONN_TEB0187_REV01!E580,),"---")</f>
        <v>0</v>
      </c>
      <c r="F580" s="59" t="str">
        <f>IFERROR(IF(VLOOKUP($D580&amp;"-"&amp;$E580,IF($C$4="TEB0187_REV01",CALC_CONN_TEB0187_REV01!$F:$I),4,0)="--","---",IF($C$4="TEB0187_REV01",CALC_CONN_TEB0187_REV01!$G580&amp; " --&gt; " &amp;CALC_CONN_TEB0187_REV01!$I580&amp; " --&gt; ")),"---")</f>
        <v>---</v>
      </c>
      <c r="G580" s="59" t="str">
        <f>IFERROR(IF(VLOOKUP($D580&amp;"-"&amp;$E580,IF($C$4="TEB0187_REV01",CALC_CONN_TEB0187_REV01!$F:$H),3,0)="--",VLOOKUP($D580&amp;"-"&amp;$E580,IF($C$4="TEB0187_REV01",CALC_CONN_TEB0187_REV01!$F:$H),2,0),VLOOKUP($D580&amp;"-"&amp;$E580,IF($C$4="TEB0187_REV01",CALC_CONN_TEB0187_REV01!$F:$H),3,0)),"---")</f>
        <v>---</v>
      </c>
      <c r="H580" s="59" t="str">
        <f>IFERROR(VLOOKUP(G580,IF($C$4="TEB0187_REV01",CALC_CONN_TEB0187_REV01!$G:$T),14,0),"---")</f>
        <v>---</v>
      </c>
      <c r="I580" s="59" t="str">
        <f>IFERROR(VLOOKUP($D580&amp;"-"&amp;$E580,IF($C$4="TEB0187_REV01",CALC_CONN_TEB0187_REV01!$F:$K,"???"),6,0),"---")</f>
        <v>---</v>
      </c>
      <c r="J580" s="61" t="str">
        <f>IFERROR(VLOOKUP($D580&amp;"-"&amp;$E580,IF($C$4="TEB0187_REV01",CALC_CONN_TEB0187_REV01!$F:$M,"???"),8,0),"---")</f>
        <v>---</v>
      </c>
      <c r="K580" s="62" t="str">
        <f>IFERROR(VLOOKUP($D580&amp;"-"&amp;$E580,IF($C$4="TEB0187_REV01",CALC_CONN_TEB0187_REV01!$F:$N),9,0),"---")</f>
        <v>---</v>
      </c>
      <c r="L580" s="59" t="str">
        <f>IFERROR(VLOOKUP(K580,B2B!$H$3:$I$2000,2,0),"---")</f>
        <v>---</v>
      </c>
      <c r="M580" s="59" t="str">
        <f>IFERROR(VLOOKUP(L580,IF($M$4="TEI0187_REV01",RAW_m_TEI0187_REV01!$AD:$AH),5,0),"---")</f>
        <v>---</v>
      </c>
      <c r="N580" s="59" t="str">
        <f>IFERROR(VLOOKUP(L580,IF($M$4="TEI0187_REV01",RAW_m_TEI0187_REV01!$AE:$AJ),6,0),"---")</f>
        <v>---</v>
      </c>
      <c r="O580" s="63" t="str">
        <f>IFERROR(VLOOKUP(L580,IF($M$4="TEI0187_REV01",RAW_m_TEI0187_REV01!$AD:$AE),2,0),"---")</f>
        <v>---</v>
      </c>
      <c r="P580" s="59" t="str">
        <f>IFERROR(VLOOKUP(O580,IF($M$4="TEI0187_REV01",RAW_m_TEI0187_REV01!$AJ:$AK),2,0),"---")</f>
        <v>---</v>
      </c>
      <c r="Q580" s="59" t="str">
        <f>IFERROR(VLOOKUP(L580,IF($M$4="TEI0187_REV01",RAW_m_TEI0187_REV01!$AD:$AF),3,0),"---")</f>
        <v>---</v>
      </c>
      <c r="R580" s="59" t="str">
        <f>IFERROR(VLOOKUP(O580,IF($M$4="TEI0187_REV01",RAW_m_TEI0187_REV01!$AE:$AG),3,0),"---")</f>
        <v>---</v>
      </c>
      <c r="S580" s="59" t="str">
        <f t="shared" si="18"/>
        <v>---</v>
      </c>
    </row>
    <row r="581" spans="2:19" ht="15" customHeight="1" x14ac:dyDescent="0.25">
      <c r="B581" s="59">
        <f t="shared" si="17"/>
        <v>576</v>
      </c>
      <c r="C581" s="60">
        <f>IFERROR(IF($C$4="TEB0187_REV01",CALC_CONN_TEB0187_REV01!U581,),"---")</f>
        <v>0</v>
      </c>
      <c r="D581" s="59">
        <f>IFERROR(IF($C$4="TEB0187_REV01",CALC_CONN_TEB0187_REV01!D581,),"---")</f>
        <v>0</v>
      </c>
      <c r="E581" s="59">
        <f>IFERROR(IF($C$4="TEB0187_REV01",CALC_CONN_TEB0187_REV01!E581,),"---")</f>
        <v>0</v>
      </c>
      <c r="F581" s="59" t="str">
        <f>IFERROR(IF(VLOOKUP($D581&amp;"-"&amp;$E581,IF($C$4="TEB0187_REV01",CALC_CONN_TEB0187_REV01!$F:$I),4,0)="--","---",IF($C$4="TEB0187_REV01",CALC_CONN_TEB0187_REV01!$G581&amp; " --&gt; " &amp;CALC_CONN_TEB0187_REV01!$I581&amp; " --&gt; ")),"---")</f>
        <v>---</v>
      </c>
      <c r="G581" s="59" t="str">
        <f>IFERROR(IF(VLOOKUP($D581&amp;"-"&amp;$E581,IF($C$4="TEB0187_REV01",CALC_CONN_TEB0187_REV01!$F:$H),3,0)="--",VLOOKUP($D581&amp;"-"&amp;$E581,IF($C$4="TEB0187_REV01",CALC_CONN_TEB0187_REV01!$F:$H),2,0),VLOOKUP($D581&amp;"-"&amp;$E581,IF($C$4="TEB0187_REV01",CALC_CONN_TEB0187_REV01!$F:$H),3,0)),"---")</f>
        <v>---</v>
      </c>
      <c r="H581" s="59" t="str">
        <f>IFERROR(VLOOKUP(G581,IF($C$4="TEB0187_REV01",CALC_CONN_TEB0187_REV01!$G:$T),14,0),"---")</f>
        <v>---</v>
      </c>
      <c r="I581" s="59" t="str">
        <f>IFERROR(VLOOKUP($D581&amp;"-"&amp;$E581,IF($C$4="TEB0187_REV01",CALC_CONN_TEB0187_REV01!$F:$K,"???"),6,0),"---")</f>
        <v>---</v>
      </c>
      <c r="J581" s="61" t="str">
        <f>IFERROR(VLOOKUP($D581&amp;"-"&amp;$E581,IF($C$4="TEB0187_REV01",CALC_CONN_TEB0187_REV01!$F:$M,"???"),8,0),"---")</f>
        <v>---</v>
      </c>
      <c r="K581" s="62" t="str">
        <f>IFERROR(VLOOKUP($D581&amp;"-"&amp;$E581,IF($C$4="TEB0187_REV01",CALC_CONN_TEB0187_REV01!$F:$N),9,0),"---")</f>
        <v>---</v>
      </c>
      <c r="L581" s="59" t="str">
        <f>IFERROR(VLOOKUP(K581,B2B!$H$3:$I$2000,2,0),"---")</f>
        <v>---</v>
      </c>
      <c r="M581" s="59" t="str">
        <f>IFERROR(VLOOKUP(L581,IF($M$4="TEI0187_REV01",RAW_m_TEI0187_REV01!$AD:$AH),5,0),"---")</f>
        <v>---</v>
      </c>
      <c r="N581" s="59" t="str">
        <f>IFERROR(VLOOKUP(L581,IF($M$4="TEI0187_REV01",RAW_m_TEI0187_REV01!$AE:$AJ),6,0),"---")</f>
        <v>---</v>
      </c>
      <c r="O581" s="63" t="str">
        <f>IFERROR(VLOOKUP(L581,IF($M$4="TEI0187_REV01",RAW_m_TEI0187_REV01!$AD:$AE),2,0),"---")</f>
        <v>---</v>
      </c>
      <c r="P581" s="59" t="str">
        <f>IFERROR(VLOOKUP(O581,IF($M$4="TEI0187_REV01",RAW_m_TEI0187_REV01!$AJ:$AK),2,0),"---")</f>
        <v>---</v>
      </c>
      <c r="Q581" s="59" t="str">
        <f>IFERROR(VLOOKUP(L581,IF($M$4="TEI0187_REV01",RAW_m_TEI0187_REV01!$AD:$AF),3,0),"---")</f>
        <v>---</v>
      </c>
      <c r="R581" s="59" t="str">
        <f>IFERROR(VLOOKUP(O581,IF($M$4="TEI0187_REV01",RAW_m_TEI0187_REV01!$AE:$AG),3,0),"---")</f>
        <v>---</v>
      </c>
      <c r="S581" s="59" t="str">
        <f t="shared" si="18"/>
        <v>---</v>
      </c>
    </row>
    <row r="582" spans="2:19" ht="15" customHeight="1" x14ac:dyDescent="0.25">
      <c r="B582" s="59">
        <f t="shared" si="17"/>
        <v>577</v>
      </c>
      <c r="C582" s="60">
        <f>IFERROR(IF($C$4="TEB0187_REV01",CALC_CONN_TEB0187_REV01!U582,),"---")</f>
        <v>0</v>
      </c>
      <c r="D582" s="59">
        <f>IFERROR(IF($C$4="TEB0187_REV01",CALC_CONN_TEB0187_REV01!D582,),"---")</f>
        <v>0</v>
      </c>
      <c r="E582" s="59">
        <f>IFERROR(IF($C$4="TEB0187_REV01",CALC_CONN_TEB0187_REV01!E582,),"---")</f>
        <v>0</v>
      </c>
      <c r="F582" s="59" t="str">
        <f>IFERROR(IF(VLOOKUP($D582&amp;"-"&amp;$E582,IF($C$4="TEB0187_REV01",CALC_CONN_TEB0187_REV01!$F:$I),4,0)="--","---",IF($C$4="TEB0187_REV01",CALC_CONN_TEB0187_REV01!$G582&amp; " --&gt; " &amp;CALC_CONN_TEB0187_REV01!$I582&amp; " --&gt; ")),"---")</f>
        <v>---</v>
      </c>
      <c r="G582" s="59" t="str">
        <f>IFERROR(IF(VLOOKUP($D582&amp;"-"&amp;$E582,IF($C$4="TEB0187_REV01",CALC_CONN_TEB0187_REV01!$F:$H),3,0)="--",VLOOKUP($D582&amp;"-"&amp;$E582,IF($C$4="TEB0187_REV01",CALC_CONN_TEB0187_REV01!$F:$H),2,0),VLOOKUP($D582&amp;"-"&amp;$E582,IF($C$4="TEB0187_REV01",CALC_CONN_TEB0187_REV01!$F:$H),3,0)),"---")</f>
        <v>---</v>
      </c>
      <c r="H582" s="59" t="str">
        <f>IFERROR(VLOOKUP(G582,IF($C$4="TEB0187_REV01",CALC_CONN_TEB0187_REV01!$G:$T),14,0),"---")</f>
        <v>---</v>
      </c>
      <c r="I582" s="59" t="str">
        <f>IFERROR(VLOOKUP($D582&amp;"-"&amp;$E582,IF($C$4="TEB0187_REV01",CALC_CONN_TEB0187_REV01!$F:$K,"???"),6,0),"---")</f>
        <v>---</v>
      </c>
      <c r="J582" s="61" t="str">
        <f>IFERROR(VLOOKUP($D582&amp;"-"&amp;$E582,IF($C$4="TEB0187_REV01",CALC_CONN_TEB0187_REV01!$F:$M,"???"),8,0),"---")</f>
        <v>---</v>
      </c>
      <c r="K582" s="62" t="str">
        <f>IFERROR(VLOOKUP($D582&amp;"-"&amp;$E582,IF($C$4="TEB0187_REV01",CALC_CONN_TEB0187_REV01!$F:$N),9,0),"---")</f>
        <v>---</v>
      </c>
      <c r="L582" s="59" t="str">
        <f>IFERROR(VLOOKUP(K582,B2B!$H$3:$I$2000,2,0),"---")</f>
        <v>---</v>
      </c>
      <c r="M582" s="59" t="str">
        <f>IFERROR(VLOOKUP(L582,IF($M$4="TEI0187_REV01",RAW_m_TEI0187_REV01!$AD:$AH),5,0),"---")</f>
        <v>---</v>
      </c>
      <c r="N582" s="59" t="str">
        <f>IFERROR(VLOOKUP(L582,IF($M$4="TEI0187_REV01",RAW_m_TEI0187_REV01!$AE:$AJ),6,0),"---")</f>
        <v>---</v>
      </c>
      <c r="O582" s="63" t="str">
        <f>IFERROR(VLOOKUP(L582,IF($M$4="TEI0187_REV01",RAW_m_TEI0187_REV01!$AD:$AE),2,0),"---")</f>
        <v>---</v>
      </c>
      <c r="P582" s="59" t="str">
        <f>IFERROR(VLOOKUP(O582,IF($M$4="TEI0187_REV01",RAW_m_TEI0187_REV01!$AJ:$AK),2,0),"---")</f>
        <v>---</v>
      </c>
      <c r="Q582" s="59" t="str">
        <f>IFERROR(VLOOKUP(L582,IF($M$4="TEI0187_REV01",RAW_m_TEI0187_REV01!$AD:$AF),3,0),"---")</f>
        <v>---</v>
      </c>
      <c r="R582" s="59" t="str">
        <f>IFERROR(VLOOKUP(O582,IF($M$4="TEI0187_REV01",RAW_m_TEI0187_REV01!$AE:$AG),3,0),"---")</f>
        <v>---</v>
      </c>
      <c r="S582" s="59" t="str">
        <f t="shared" si="18"/>
        <v>---</v>
      </c>
    </row>
    <row r="583" spans="2:19" ht="15" customHeight="1" x14ac:dyDescent="0.25">
      <c r="B583" s="59">
        <f t="shared" si="17"/>
        <v>578</v>
      </c>
      <c r="C583" s="60">
        <f>IFERROR(IF($C$4="TEB0187_REV01",CALC_CONN_TEB0187_REV01!U583,),"---")</f>
        <v>0</v>
      </c>
      <c r="D583" s="59">
        <f>IFERROR(IF($C$4="TEB0187_REV01",CALC_CONN_TEB0187_REV01!D583,),"---")</f>
        <v>0</v>
      </c>
      <c r="E583" s="59">
        <f>IFERROR(IF($C$4="TEB0187_REV01",CALC_CONN_TEB0187_REV01!E583,),"---")</f>
        <v>0</v>
      </c>
      <c r="F583" s="59" t="str">
        <f>IFERROR(IF(VLOOKUP($D583&amp;"-"&amp;$E583,IF($C$4="TEB0187_REV01",CALC_CONN_TEB0187_REV01!$F:$I),4,0)="--","---",IF($C$4="TEB0187_REV01",CALC_CONN_TEB0187_REV01!$G583&amp; " --&gt; " &amp;CALC_CONN_TEB0187_REV01!$I583&amp; " --&gt; ")),"---")</f>
        <v>---</v>
      </c>
      <c r="G583" s="59" t="str">
        <f>IFERROR(IF(VLOOKUP($D583&amp;"-"&amp;$E583,IF($C$4="TEB0187_REV01",CALC_CONN_TEB0187_REV01!$F:$H),3,0)="--",VLOOKUP($D583&amp;"-"&amp;$E583,IF($C$4="TEB0187_REV01",CALC_CONN_TEB0187_REV01!$F:$H),2,0),VLOOKUP($D583&amp;"-"&amp;$E583,IF($C$4="TEB0187_REV01",CALC_CONN_TEB0187_REV01!$F:$H),3,0)),"---")</f>
        <v>---</v>
      </c>
      <c r="H583" s="59" t="str">
        <f>IFERROR(VLOOKUP(G583,IF($C$4="TEB0187_REV01",CALC_CONN_TEB0187_REV01!$G:$T),14,0),"---")</f>
        <v>---</v>
      </c>
      <c r="I583" s="59" t="str">
        <f>IFERROR(VLOOKUP($D583&amp;"-"&amp;$E583,IF($C$4="TEB0187_REV01",CALC_CONN_TEB0187_REV01!$F:$K,"???"),6,0),"---")</f>
        <v>---</v>
      </c>
      <c r="J583" s="61" t="str">
        <f>IFERROR(VLOOKUP($D583&amp;"-"&amp;$E583,IF($C$4="TEB0187_REV01",CALC_CONN_TEB0187_REV01!$F:$M,"???"),8,0),"---")</f>
        <v>---</v>
      </c>
      <c r="K583" s="62" t="str">
        <f>IFERROR(VLOOKUP($D583&amp;"-"&amp;$E583,IF($C$4="TEB0187_REV01",CALC_CONN_TEB0187_REV01!$F:$N),9,0),"---")</f>
        <v>---</v>
      </c>
      <c r="L583" s="59" t="str">
        <f>IFERROR(VLOOKUP(K583,B2B!$H$3:$I$2000,2,0),"---")</f>
        <v>---</v>
      </c>
      <c r="M583" s="59" t="str">
        <f>IFERROR(VLOOKUP(L583,IF($M$4="TEI0187_REV01",RAW_m_TEI0187_REV01!$AD:$AH),5,0),"---")</f>
        <v>---</v>
      </c>
      <c r="N583" s="59" t="str">
        <f>IFERROR(VLOOKUP(L583,IF($M$4="TEI0187_REV01",RAW_m_TEI0187_REV01!$AE:$AJ),6,0),"---")</f>
        <v>---</v>
      </c>
      <c r="O583" s="63" t="str">
        <f>IFERROR(VLOOKUP(L583,IF($M$4="TEI0187_REV01",RAW_m_TEI0187_REV01!$AD:$AE),2,0),"---")</f>
        <v>---</v>
      </c>
      <c r="P583" s="59" t="str">
        <f>IFERROR(VLOOKUP(O583,IF($M$4="TEI0187_REV01",RAW_m_TEI0187_REV01!$AJ:$AK),2,0),"---")</f>
        <v>---</v>
      </c>
      <c r="Q583" s="59" t="str">
        <f>IFERROR(VLOOKUP(L583,IF($M$4="TEI0187_REV01",RAW_m_TEI0187_REV01!$AD:$AF),3,0),"---")</f>
        <v>---</v>
      </c>
      <c r="R583" s="59" t="str">
        <f>IFERROR(VLOOKUP(O583,IF($M$4="TEI0187_REV01",RAW_m_TEI0187_REV01!$AE:$AG),3,0),"---")</f>
        <v>---</v>
      </c>
      <c r="S583" s="59" t="str">
        <f t="shared" si="18"/>
        <v>---</v>
      </c>
    </row>
    <row r="584" spans="2:19" ht="15" customHeight="1" x14ac:dyDescent="0.25">
      <c r="B584" s="59">
        <f t="shared" ref="B584:B647" si="19">B583+1</f>
        <v>579</v>
      </c>
      <c r="C584" s="60">
        <f>IFERROR(IF($C$4="TEB0187_REV01",CALC_CONN_TEB0187_REV01!U584,),"---")</f>
        <v>0</v>
      </c>
      <c r="D584" s="59">
        <f>IFERROR(IF($C$4="TEB0187_REV01",CALC_CONN_TEB0187_REV01!D584,),"---")</f>
        <v>0</v>
      </c>
      <c r="E584" s="59">
        <f>IFERROR(IF($C$4="TEB0187_REV01",CALC_CONN_TEB0187_REV01!E584,),"---")</f>
        <v>0</v>
      </c>
      <c r="F584" s="59" t="str">
        <f>IFERROR(IF(VLOOKUP($D584&amp;"-"&amp;$E584,IF($C$4="TEB0187_REV01",CALC_CONN_TEB0187_REV01!$F:$I),4,0)="--","---",IF($C$4="TEB0187_REV01",CALC_CONN_TEB0187_REV01!$G584&amp; " --&gt; " &amp;CALC_CONN_TEB0187_REV01!$I584&amp; " --&gt; ")),"---")</f>
        <v>---</v>
      </c>
      <c r="G584" s="59" t="str">
        <f>IFERROR(IF(VLOOKUP($D584&amp;"-"&amp;$E584,IF($C$4="TEB0187_REV01",CALC_CONN_TEB0187_REV01!$F:$H),3,0)="--",VLOOKUP($D584&amp;"-"&amp;$E584,IF($C$4="TEB0187_REV01",CALC_CONN_TEB0187_REV01!$F:$H),2,0),VLOOKUP($D584&amp;"-"&amp;$E584,IF($C$4="TEB0187_REV01",CALC_CONN_TEB0187_REV01!$F:$H),3,0)),"---")</f>
        <v>---</v>
      </c>
      <c r="H584" s="59" t="str">
        <f>IFERROR(VLOOKUP(G584,IF($C$4="TEB0187_REV01",CALC_CONN_TEB0187_REV01!$G:$T),14,0),"---")</f>
        <v>---</v>
      </c>
      <c r="I584" s="59" t="str">
        <f>IFERROR(VLOOKUP($D584&amp;"-"&amp;$E584,IF($C$4="TEB0187_REV01",CALC_CONN_TEB0187_REV01!$F:$K,"???"),6,0),"---")</f>
        <v>---</v>
      </c>
      <c r="J584" s="61" t="str">
        <f>IFERROR(VLOOKUP($D584&amp;"-"&amp;$E584,IF($C$4="TEB0187_REV01",CALC_CONN_TEB0187_REV01!$F:$M,"???"),8,0),"---")</f>
        <v>---</v>
      </c>
      <c r="K584" s="62" t="str">
        <f>IFERROR(VLOOKUP($D584&amp;"-"&amp;$E584,IF($C$4="TEB0187_REV01",CALC_CONN_TEB0187_REV01!$F:$N),9,0),"---")</f>
        <v>---</v>
      </c>
      <c r="L584" s="59" t="str">
        <f>IFERROR(VLOOKUP(K584,B2B!$H$3:$I$2000,2,0),"---")</f>
        <v>---</v>
      </c>
      <c r="M584" s="59" t="str">
        <f>IFERROR(VLOOKUP(L584,IF($M$4="TEI0187_REV01",RAW_m_TEI0187_REV01!$AD:$AH),5,0),"---")</f>
        <v>---</v>
      </c>
      <c r="N584" s="59" t="str">
        <f>IFERROR(VLOOKUP(L584,IF($M$4="TEI0187_REV01",RAW_m_TEI0187_REV01!$AE:$AJ),6,0),"---")</f>
        <v>---</v>
      </c>
      <c r="O584" s="63" t="str">
        <f>IFERROR(VLOOKUP(L584,IF($M$4="TEI0187_REV01",RAW_m_TEI0187_REV01!$AD:$AE),2,0),"---")</f>
        <v>---</v>
      </c>
      <c r="P584" s="59" t="str">
        <f>IFERROR(VLOOKUP(O584,IF($M$4="TEI0187_REV01",RAW_m_TEI0187_REV01!$AJ:$AK),2,0),"---")</f>
        <v>---</v>
      </c>
      <c r="Q584" s="59" t="str">
        <f>IFERROR(VLOOKUP(L584,IF($M$4="TEI0187_REV01",RAW_m_TEI0187_REV01!$AD:$AF),3,0),"---")</f>
        <v>---</v>
      </c>
      <c r="R584" s="59" t="str">
        <f>IFERROR(VLOOKUP(O584,IF($M$4="TEI0187_REV01",RAW_m_TEI0187_REV01!$AE:$AG),3,0),"---")</f>
        <v>---</v>
      </c>
      <c r="S584" s="59" t="str">
        <f t="shared" ref="S584:S647" si="20">IFERROR(SUBSTITUTE(I584,"mm","")+SUBSTITUTE(R584,"mm",""),"---")</f>
        <v>---</v>
      </c>
    </row>
    <row r="585" spans="2:19" ht="15" customHeight="1" x14ac:dyDescent="0.25">
      <c r="B585" s="59">
        <f t="shared" si="19"/>
        <v>580</v>
      </c>
      <c r="C585" s="60">
        <f>IFERROR(IF($C$4="TEB0187_REV01",CALC_CONN_TEB0187_REV01!U585,),"---")</f>
        <v>0</v>
      </c>
      <c r="D585" s="59">
        <f>IFERROR(IF($C$4="TEB0187_REV01",CALC_CONN_TEB0187_REV01!D585,),"---")</f>
        <v>0</v>
      </c>
      <c r="E585" s="59">
        <f>IFERROR(IF($C$4="TEB0187_REV01",CALC_CONN_TEB0187_REV01!E585,),"---")</f>
        <v>0</v>
      </c>
      <c r="F585" s="59" t="str">
        <f>IFERROR(IF(VLOOKUP($D585&amp;"-"&amp;$E585,IF($C$4="TEB0187_REV01",CALC_CONN_TEB0187_REV01!$F:$I),4,0)="--","---",IF($C$4="TEB0187_REV01",CALC_CONN_TEB0187_REV01!$G585&amp; " --&gt; " &amp;CALC_CONN_TEB0187_REV01!$I585&amp; " --&gt; ")),"---")</f>
        <v>---</v>
      </c>
      <c r="G585" s="59" t="str">
        <f>IFERROR(IF(VLOOKUP($D585&amp;"-"&amp;$E585,IF($C$4="TEB0187_REV01",CALC_CONN_TEB0187_REV01!$F:$H),3,0)="--",VLOOKUP($D585&amp;"-"&amp;$E585,IF($C$4="TEB0187_REV01",CALC_CONN_TEB0187_REV01!$F:$H),2,0),VLOOKUP($D585&amp;"-"&amp;$E585,IF($C$4="TEB0187_REV01",CALC_CONN_TEB0187_REV01!$F:$H),3,0)),"---")</f>
        <v>---</v>
      </c>
      <c r="H585" s="59" t="str">
        <f>IFERROR(VLOOKUP(G585,IF($C$4="TEB0187_REV01",CALC_CONN_TEB0187_REV01!$G:$T),14,0),"---")</f>
        <v>---</v>
      </c>
      <c r="I585" s="59" t="str">
        <f>IFERROR(VLOOKUP($D585&amp;"-"&amp;$E585,IF($C$4="TEB0187_REV01",CALC_CONN_TEB0187_REV01!$F:$K,"???"),6,0),"---")</f>
        <v>---</v>
      </c>
      <c r="J585" s="61" t="str">
        <f>IFERROR(VLOOKUP($D585&amp;"-"&amp;$E585,IF($C$4="TEB0187_REV01",CALC_CONN_TEB0187_REV01!$F:$M,"???"),8,0),"---")</f>
        <v>---</v>
      </c>
      <c r="K585" s="62" t="str">
        <f>IFERROR(VLOOKUP($D585&amp;"-"&amp;$E585,IF($C$4="TEB0187_REV01",CALC_CONN_TEB0187_REV01!$F:$N),9,0),"---")</f>
        <v>---</v>
      </c>
      <c r="L585" s="59" t="str">
        <f>IFERROR(VLOOKUP(K585,B2B!$H$3:$I$2000,2,0),"---")</f>
        <v>---</v>
      </c>
      <c r="M585" s="59" t="str">
        <f>IFERROR(VLOOKUP(L585,IF($M$4="TEI0187_REV01",RAW_m_TEI0187_REV01!$AD:$AH),5,0),"---")</f>
        <v>---</v>
      </c>
      <c r="N585" s="59" t="str">
        <f>IFERROR(VLOOKUP(L585,IF($M$4="TEI0187_REV01",RAW_m_TEI0187_REV01!$AE:$AJ),6,0),"---")</f>
        <v>---</v>
      </c>
      <c r="O585" s="63" t="str">
        <f>IFERROR(VLOOKUP(L585,IF($M$4="TEI0187_REV01",RAW_m_TEI0187_REV01!$AD:$AE),2,0),"---")</f>
        <v>---</v>
      </c>
      <c r="P585" s="59" t="str">
        <f>IFERROR(VLOOKUP(O585,IF($M$4="TEI0187_REV01",RAW_m_TEI0187_REV01!$AJ:$AK),2,0),"---")</f>
        <v>---</v>
      </c>
      <c r="Q585" s="59" t="str">
        <f>IFERROR(VLOOKUP(L585,IF($M$4="TEI0187_REV01",RAW_m_TEI0187_REV01!$AD:$AF),3,0),"---")</f>
        <v>---</v>
      </c>
      <c r="R585" s="59" t="str">
        <f>IFERROR(VLOOKUP(O585,IF($M$4="TEI0187_REV01",RAW_m_TEI0187_REV01!$AE:$AG),3,0),"---")</f>
        <v>---</v>
      </c>
      <c r="S585" s="59" t="str">
        <f t="shared" si="20"/>
        <v>---</v>
      </c>
    </row>
    <row r="586" spans="2:19" ht="15" customHeight="1" x14ac:dyDescent="0.25">
      <c r="B586" s="59">
        <f t="shared" si="19"/>
        <v>581</v>
      </c>
      <c r="C586" s="60">
        <f>IFERROR(IF($C$4="TEB0187_REV01",CALC_CONN_TEB0187_REV01!U586,),"---")</f>
        <v>0</v>
      </c>
      <c r="D586" s="59">
        <f>IFERROR(IF($C$4="TEB0187_REV01",CALC_CONN_TEB0187_REV01!D586,),"---")</f>
        <v>0</v>
      </c>
      <c r="E586" s="59">
        <f>IFERROR(IF($C$4="TEB0187_REV01",CALC_CONN_TEB0187_REV01!E586,),"---")</f>
        <v>0</v>
      </c>
      <c r="F586" s="59" t="str">
        <f>IFERROR(IF(VLOOKUP($D586&amp;"-"&amp;$E586,IF($C$4="TEB0187_REV01",CALC_CONN_TEB0187_REV01!$F:$I),4,0)="--","---",IF($C$4="TEB0187_REV01",CALC_CONN_TEB0187_REV01!$G586&amp; " --&gt; " &amp;CALC_CONN_TEB0187_REV01!$I586&amp; " --&gt; ")),"---")</f>
        <v>---</v>
      </c>
      <c r="G586" s="59" t="str">
        <f>IFERROR(IF(VLOOKUP($D586&amp;"-"&amp;$E586,IF($C$4="TEB0187_REV01",CALC_CONN_TEB0187_REV01!$F:$H),3,0)="--",VLOOKUP($D586&amp;"-"&amp;$E586,IF($C$4="TEB0187_REV01",CALC_CONN_TEB0187_REV01!$F:$H),2,0),VLOOKUP($D586&amp;"-"&amp;$E586,IF($C$4="TEB0187_REV01",CALC_CONN_TEB0187_REV01!$F:$H),3,0)),"---")</f>
        <v>---</v>
      </c>
      <c r="H586" s="59" t="str">
        <f>IFERROR(VLOOKUP(G586,IF($C$4="TEB0187_REV01",CALC_CONN_TEB0187_REV01!$G:$T),14,0),"---")</f>
        <v>---</v>
      </c>
      <c r="I586" s="59" t="str">
        <f>IFERROR(VLOOKUP($D586&amp;"-"&amp;$E586,IF($C$4="TEB0187_REV01",CALC_CONN_TEB0187_REV01!$F:$K,"???"),6,0),"---")</f>
        <v>---</v>
      </c>
      <c r="J586" s="61" t="str">
        <f>IFERROR(VLOOKUP($D586&amp;"-"&amp;$E586,IF($C$4="TEB0187_REV01",CALC_CONN_TEB0187_REV01!$F:$M,"???"),8,0),"---")</f>
        <v>---</v>
      </c>
      <c r="K586" s="62" t="str">
        <f>IFERROR(VLOOKUP($D586&amp;"-"&amp;$E586,IF($C$4="TEB0187_REV01",CALC_CONN_TEB0187_REV01!$F:$N),9,0),"---")</f>
        <v>---</v>
      </c>
      <c r="L586" s="59" t="str">
        <f>IFERROR(VLOOKUP(K586,B2B!$H$3:$I$2000,2,0),"---")</f>
        <v>---</v>
      </c>
      <c r="M586" s="59" t="str">
        <f>IFERROR(VLOOKUP(L586,IF($M$4="TEI0187_REV01",RAW_m_TEI0187_REV01!$AD:$AH),5,0),"---")</f>
        <v>---</v>
      </c>
      <c r="N586" s="59" t="str">
        <f>IFERROR(VLOOKUP(L586,IF($M$4="TEI0187_REV01",RAW_m_TEI0187_REV01!$AE:$AJ),6,0),"---")</f>
        <v>---</v>
      </c>
      <c r="O586" s="63" t="str">
        <f>IFERROR(VLOOKUP(L586,IF($M$4="TEI0187_REV01",RAW_m_TEI0187_REV01!$AD:$AE),2,0),"---")</f>
        <v>---</v>
      </c>
      <c r="P586" s="59" t="str">
        <f>IFERROR(VLOOKUP(O586,IF($M$4="TEI0187_REV01",RAW_m_TEI0187_REV01!$AJ:$AK),2,0),"---")</f>
        <v>---</v>
      </c>
      <c r="Q586" s="59" t="str">
        <f>IFERROR(VLOOKUP(L586,IF($M$4="TEI0187_REV01",RAW_m_TEI0187_REV01!$AD:$AF),3,0),"---")</f>
        <v>---</v>
      </c>
      <c r="R586" s="59" t="str">
        <f>IFERROR(VLOOKUP(O586,IF($M$4="TEI0187_REV01",RAW_m_TEI0187_REV01!$AE:$AG),3,0),"---")</f>
        <v>---</v>
      </c>
      <c r="S586" s="59" t="str">
        <f t="shared" si="20"/>
        <v>---</v>
      </c>
    </row>
    <row r="587" spans="2:19" ht="15" customHeight="1" x14ac:dyDescent="0.25">
      <c r="B587" s="59">
        <f t="shared" si="19"/>
        <v>582</v>
      </c>
      <c r="C587" s="60">
        <f>IFERROR(IF($C$4="TEB0187_REV01",CALC_CONN_TEB0187_REV01!U587,),"---")</f>
        <v>0</v>
      </c>
      <c r="D587" s="59">
        <f>IFERROR(IF($C$4="TEB0187_REV01",CALC_CONN_TEB0187_REV01!D587,),"---")</f>
        <v>0</v>
      </c>
      <c r="E587" s="59">
        <f>IFERROR(IF($C$4="TEB0187_REV01",CALC_CONN_TEB0187_REV01!E587,),"---")</f>
        <v>0</v>
      </c>
      <c r="F587" s="59" t="str">
        <f>IFERROR(IF(VLOOKUP($D587&amp;"-"&amp;$E587,IF($C$4="TEB0187_REV01",CALC_CONN_TEB0187_REV01!$F:$I),4,0)="--","---",IF($C$4="TEB0187_REV01",CALC_CONN_TEB0187_REV01!$G587&amp; " --&gt; " &amp;CALC_CONN_TEB0187_REV01!$I587&amp; " --&gt; ")),"---")</f>
        <v>---</v>
      </c>
      <c r="G587" s="59" t="str">
        <f>IFERROR(IF(VLOOKUP($D587&amp;"-"&amp;$E587,IF($C$4="TEB0187_REV01",CALC_CONN_TEB0187_REV01!$F:$H),3,0)="--",VLOOKUP($D587&amp;"-"&amp;$E587,IF($C$4="TEB0187_REV01",CALC_CONN_TEB0187_REV01!$F:$H),2,0),VLOOKUP($D587&amp;"-"&amp;$E587,IF($C$4="TEB0187_REV01",CALC_CONN_TEB0187_REV01!$F:$H),3,0)),"---")</f>
        <v>---</v>
      </c>
      <c r="H587" s="59" t="str">
        <f>IFERROR(VLOOKUP(G587,IF($C$4="TEB0187_REV01",CALC_CONN_TEB0187_REV01!$G:$T),14,0),"---")</f>
        <v>---</v>
      </c>
      <c r="I587" s="59" t="str">
        <f>IFERROR(VLOOKUP($D587&amp;"-"&amp;$E587,IF($C$4="TEB0187_REV01",CALC_CONN_TEB0187_REV01!$F:$K,"???"),6,0),"---")</f>
        <v>---</v>
      </c>
      <c r="J587" s="61" t="str">
        <f>IFERROR(VLOOKUP($D587&amp;"-"&amp;$E587,IF($C$4="TEB0187_REV01",CALC_CONN_TEB0187_REV01!$F:$M,"???"),8,0),"---")</f>
        <v>---</v>
      </c>
      <c r="K587" s="62" t="str">
        <f>IFERROR(VLOOKUP($D587&amp;"-"&amp;$E587,IF($C$4="TEB0187_REV01",CALC_CONN_TEB0187_REV01!$F:$N),9,0),"---")</f>
        <v>---</v>
      </c>
      <c r="L587" s="59" t="str">
        <f>IFERROR(VLOOKUP(K587,B2B!$H$3:$I$2000,2,0),"---")</f>
        <v>---</v>
      </c>
      <c r="M587" s="59" t="str">
        <f>IFERROR(VLOOKUP(L587,IF($M$4="TEI0187_REV01",RAW_m_TEI0187_REV01!$AD:$AH),5,0),"---")</f>
        <v>---</v>
      </c>
      <c r="N587" s="59" t="str">
        <f>IFERROR(VLOOKUP(L587,IF($M$4="TEI0187_REV01",RAW_m_TEI0187_REV01!$AE:$AJ),6,0),"---")</f>
        <v>---</v>
      </c>
      <c r="O587" s="63" t="str">
        <f>IFERROR(VLOOKUP(L587,IF($M$4="TEI0187_REV01",RAW_m_TEI0187_REV01!$AD:$AE),2,0),"---")</f>
        <v>---</v>
      </c>
      <c r="P587" s="59" t="str">
        <f>IFERROR(VLOOKUP(O587,IF($M$4="TEI0187_REV01",RAW_m_TEI0187_REV01!$AJ:$AK),2,0),"---")</f>
        <v>---</v>
      </c>
      <c r="Q587" s="59" t="str">
        <f>IFERROR(VLOOKUP(L587,IF($M$4="TEI0187_REV01",RAW_m_TEI0187_REV01!$AD:$AF),3,0),"---")</f>
        <v>---</v>
      </c>
      <c r="R587" s="59" t="str">
        <f>IFERROR(VLOOKUP(O587,IF($M$4="TEI0187_REV01",RAW_m_TEI0187_REV01!$AE:$AG),3,0),"---")</f>
        <v>---</v>
      </c>
      <c r="S587" s="59" t="str">
        <f t="shared" si="20"/>
        <v>---</v>
      </c>
    </row>
    <row r="588" spans="2:19" ht="15" customHeight="1" x14ac:dyDescent="0.25">
      <c r="B588" s="59">
        <f t="shared" si="19"/>
        <v>583</v>
      </c>
      <c r="C588" s="60">
        <f>IFERROR(IF($C$4="TEB0187_REV01",CALC_CONN_TEB0187_REV01!U588,),"---")</f>
        <v>0</v>
      </c>
      <c r="D588" s="59">
        <f>IFERROR(IF($C$4="TEB0187_REV01",CALC_CONN_TEB0187_REV01!D588,),"---")</f>
        <v>0</v>
      </c>
      <c r="E588" s="59">
        <f>IFERROR(IF($C$4="TEB0187_REV01",CALC_CONN_TEB0187_REV01!E588,),"---")</f>
        <v>0</v>
      </c>
      <c r="F588" s="59" t="str">
        <f>IFERROR(IF(VLOOKUP($D588&amp;"-"&amp;$E588,IF($C$4="TEB0187_REV01",CALC_CONN_TEB0187_REV01!$F:$I),4,0)="--","---",IF($C$4="TEB0187_REV01",CALC_CONN_TEB0187_REV01!$G588&amp; " --&gt; " &amp;CALC_CONN_TEB0187_REV01!$I588&amp; " --&gt; ")),"---")</f>
        <v>---</v>
      </c>
      <c r="G588" s="59" t="str">
        <f>IFERROR(IF(VLOOKUP($D588&amp;"-"&amp;$E588,IF($C$4="TEB0187_REV01",CALC_CONN_TEB0187_REV01!$F:$H),3,0)="--",VLOOKUP($D588&amp;"-"&amp;$E588,IF($C$4="TEB0187_REV01",CALC_CONN_TEB0187_REV01!$F:$H),2,0),VLOOKUP($D588&amp;"-"&amp;$E588,IF($C$4="TEB0187_REV01",CALC_CONN_TEB0187_REV01!$F:$H),3,0)),"---")</f>
        <v>---</v>
      </c>
      <c r="H588" s="59" t="str">
        <f>IFERROR(VLOOKUP(G588,IF($C$4="TEB0187_REV01",CALC_CONN_TEB0187_REV01!$G:$T),14,0),"---")</f>
        <v>---</v>
      </c>
      <c r="I588" s="59" t="str">
        <f>IFERROR(VLOOKUP($D588&amp;"-"&amp;$E588,IF($C$4="TEB0187_REV01",CALC_CONN_TEB0187_REV01!$F:$K,"???"),6,0),"---")</f>
        <v>---</v>
      </c>
      <c r="J588" s="61" t="str">
        <f>IFERROR(VLOOKUP($D588&amp;"-"&amp;$E588,IF($C$4="TEB0187_REV01",CALC_CONN_TEB0187_REV01!$F:$M,"???"),8,0),"---")</f>
        <v>---</v>
      </c>
      <c r="K588" s="62" t="str">
        <f>IFERROR(VLOOKUP($D588&amp;"-"&amp;$E588,IF($C$4="TEB0187_REV01",CALC_CONN_TEB0187_REV01!$F:$N),9,0),"---")</f>
        <v>---</v>
      </c>
      <c r="L588" s="59" t="str">
        <f>IFERROR(VLOOKUP(K588,B2B!$H$3:$I$2000,2,0),"---")</f>
        <v>---</v>
      </c>
      <c r="M588" s="59" t="str">
        <f>IFERROR(VLOOKUP(L588,IF($M$4="TEI0187_REV01",RAW_m_TEI0187_REV01!$AD:$AH),5,0),"---")</f>
        <v>---</v>
      </c>
      <c r="N588" s="59" t="str">
        <f>IFERROR(VLOOKUP(L588,IF($M$4="TEI0187_REV01",RAW_m_TEI0187_REV01!$AE:$AJ),6,0),"---")</f>
        <v>---</v>
      </c>
      <c r="O588" s="63" t="str">
        <f>IFERROR(VLOOKUP(L588,IF($M$4="TEI0187_REV01",RAW_m_TEI0187_REV01!$AD:$AE),2,0),"---")</f>
        <v>---</v>
      </c>
      <c r="P588" s="59" t="str">
        <f>IFERROR(VLOOKUP(O588,IF($M$4="TEI0187_REV01",RAW_m_TEI0187_REV01!$AJ:$AK),2,0),"---")</f>
        <v>---</v>
      </c>
      <c r="Q588" s="59" t="str">
        <f>IFERROR(VLOOKUP(L588,IF($M$4="TEI0187_REV01",RAW_m_TEI0187_REV01!$AD:$AF),3,0),"---")</f>
        <v>---</v>
      </c>
      <c r="R588" s="59" t="str">
        <f>IFERROR(VLOOKUP(O588,IF($M$4="TEI0187_REV01",RAW_m_TEI0187_REV01!$AE:$AG),3,0),"---")</f>
        <v>---</v>
      </c>
      <c r="S588" s="59" t="str">
        <f t="shared" si="20"/>
        <v>---</v>
      </c>
    </row>
    <row r="589" spans="2:19" ht="15" customHeight="1" x14ac:dyDescent="0.25">
      <c r="B589" s="59">
        <f t="shared" si="19"/>
        <v>584</v>
      </c>
      <c r="C589" s="60">
        <f>IFERROR(IF($C$4="TEB0187_REV01",CALC_CONN_TEB0187_REV01!U589,),"---")</f>
        <v>0</v>
      </c>
      <c r="D589" s="59">
        <f>IFERROR(IF($C$4="TEB0187_REV01",CALC_CONN_TEB0187_REV01!D589,),"---")</f>
        <v>0</v>
      </c>
      <c r="E589" s="59">
        <f>IFERROR(IF($C$4="TEB0187_REV01",CALC_CONN_TEB0187_REV01!E589,),"---")</f>
        <v>0</v>
      </c>
      <c r="F589" s="59" t="str">
        <f>IFERROR(IF(VLOOKUP($D589&amp;"-"&amp;$E589,IF($C$4="TEB0187_REV01",CALC_CONN_TEB0187_REV01!$F:$I),4,0)="--","---",IF($C$4="TEB0187_REV01",CALC_CONN_TEB0187_REV01!$G589&amp; " --&gt; " &amp;CALC_CONN_TEB0187_REV01!$I589&amp; " --&gt; ")),"---")</f>
        <v>---</v>
      </c>
      <c r="G589" s="59" t="str">
        <f>IFERROR(IF(VLOOKUP($D589&amp;"-"&amp;$E589,IF($C$4="TEB0187_REV01",CALC_CONN_TEB0187_REV01!$F:$H),3,0)="--",VLOOKUP($D589&amp;"-"&amp;$E589,IF($C$4="TEB0187_REV01",CALC_CONN_TEB0187_REV01!$F:$H),2,0),VLOOKUP($D589&amp;"-"&amp;$E589,IF($C$4="TEB0187_REV01",CALC_CONN_TEB0187_REV01!$F:$H),3,0)),"---")</f>
        <v>---</v>
      </c>
      <c r="H589" s="59" t="str">
        <f>IFERROR(VLOOKUP(G589,IF($C$4="TEB0187_REV01",CALC_CONN_TEB0187_REV01!$G:$T),14,0),"---")</f>
        <v>---</v>
      </c>
      <c r="I589" s="59" t="str">
        <f>IFERROR(VLOOKUP($D589&amp;"-"&amp;$E589,IF($C$4="TEB0187_REV01",CALC_CONN_TEB0187_REV01!$F:$K,"???"),6,0),"---")</f>
        <v>---</v>
      </c>
      <c r="J589" s="61" t="str">
        <f>IFERROR(VLOOKUP($D589&amp;"-"&amp;$E589,IF($C$4="TEB0187_REV01",CALC_CONN_TEB0187_REV01!$F:$M,"???"),8,0),"---")</f>
        <v>---</v>
      </c>
      <c r="K589" s="62" t="str">
        <f>IFERROR(VLOOKUP($D589&amp;"-"&amp;$E589,IF($C$4="TEB0187_REV01",CALC_CONN_TEB0187_REV01!$F:$N),9,0),"---")</f>
        <v>---</v>
      </c>
      <c r="L589" s="59" t="str">
        <f>IFERROR(VLOOKUP(K589,B2B!$H$3:$I$2000,2,0),"---")</f>
        <v>---</v>
      </c>
      <c r="M589" s="59" t="str">
        <f>IFERROR(VLOOKUP(L589,IF($M$4="TEI0187_REV01",RAW_m_TEI0187_REV01!$AD:$AH),5,0),"---")</f>
        <v>---</v>
      </c>
      <c r="N589" s="59" t="str">
        <f>IFERROR(VLOOKUP(L589,IF($M$4="TEI0187_REV01",RAW_m_TEI0187_REV01!$AE:$AJ),6,0),"---")</f>
        <v>---</v>
      </c>
      <c r="O589" s="63" t="str">
        <f>IFERROR(VLOOKUP(L589,IF($M$4="TEI0187_REV01",RAW_m_TEI0187_REV01!$AD:$AE),2,0),"---")</f>
        <v>---</v>
      </c>
      <c r="P589" s="59" t="str">
        <f>IFERROR(VLOOKUP(O589,IF($M$4="TEI0187_REV01",RAW_m_TEI0187_REV01!$AJ:$AK),2,0),"---")</f>
        <v>---</v>
      </c>
      <c r="Q589" s="59" t="str">
        <f>IFERROR(VLOOKUP(L589,IF($M$4="TEI0187_REV01",RAW_m_TEI0187_REV01!$AD:$AF),3,0),"---")</f>
        <v>---</v>
      </c>
      <c r="R589" s="59" t="str">
        <f>IFERROR(VLOOKUP(O589,IF($M$4="TEI0187_REV01",RAW_m_TEI0187_REV01!$AE:$AG),3,0),"---")</f>
        <v>---</v>
      </c>
      <c r="S589" s="59" t="str">
        <f t="shared" si="20"/>
        <v>---</v>
      </c>
    </row>
    <row r="590" spans="2:19" ht="15" customHeight="1" x14ac:dyDescent="0.25">
      <c r="B590" s="59">
        <f t="shared" si="19"/>
        <v>585</v>
      </c>
      <c r="C590" s="60">
        <f>IFERROR(IF($C$4="TEB0187_REV01",CALC_CONN_TEB0187_REV01!U590,),"---")</f>
        <v>0</v>
      </c>
      <c r="D590" s="59">
        <f>IFERROR(IF($C$4="TEB0187_REV01",CALC_CONN_TEB0187_REV01!D590,),"---")</f>
        <v>0</v>
      </c>
      <c r="E590" s="59">
        <f>IFERROR(IF($C$4="TEB0187_REV01",CALC_CONN_TEB0187_REV01!E590,),"---")</f>
        <v>0</v>
      </c>
      <c r="F590" s="59" t="str">
        <f>IFERROR(IF(VLOOKUP($D590&amp;"-"&amp;$E590,IF($C$4="TEB0187_REV01",CALC_CONN_TEB0187_REV01!$F:$I),4,0)="--","---",IF($C$4="TEB0187_REV01",CALC_CONN_TEB0187_REV01!$G590&amp; " --&gt; " &amp;CALC_CONN_TEB0187_REV01!$I590&amp; " --&gt; ")),"---")</f>
        <v>---</v>
      </c>
      <c r="G590" s="59" t="str">
        <f>IFERROR(IF(VLOOKUP($D590&amp;"-"&amp;$E590,IF($C$4="TEB0187_REV01",CALC_CONN_TEB0187_REV01!$F:$H),3,0)="--",VLOOKUP($D590&amp;"-"&amp;$E590,IF($C$4="TEB0187_REV01",CALC_CONN_TEB0187_REV01!$F:$H),2,0),VLOOKUP($D590&amp;"-"&amp;$E590,IF($C$4="TEB0187_REV01",CALC_CONN_TEB0187_REV01!$F:$H),3,0)),"---")</f>
        <v>---</v>
      </c>
      <c r="H590" s="59" t="str">
        <f>IFERROR(VLOOKUP(G590,IF($C$4="TEB0187_REV01",CALC_CONN_TEB0187_REV01!$G:$T),14,0),"---")</f>
        <v>---</v>
      </c>
      <c r="I590" s="59" t="str">
        <f>IFERROR(VLOOKUP($D590&amp;"-"&amp;$E590,IF($C$4="TEB0187_REV01",CALC_CONN_TEB0187_REV01!$F:$K,"???"),6,0),"---")</f>
        <v>---</v>
      </c>
      <c r="J590" s="61" t="str">
        <f>IFERROR(VLOOKUP($D590&amp;"-"&amp;$E590,IF($C$4="TEB0187_REV01",CALC_CONN_TEB0187_REV01!$F:$M,"???"),8,0),"---")</f>
        <v>---</v>
      </c>
      <c r="K590" s="62" t="str">
        <f>IFERROR(VLOOKUP($D590&amp;"-"&amp;$E590,IF($C$4="TEB0187_REV01",CALC_CONN_TEB0187_REV01!$F:$N),9,0),"---")</f>
        <v>---</v>
      </c>
      <c r="L590" s="59" t="str">
        <f>IFERROR(VLOOKUP(K590,B2B!$H$3:$I$2000,2,0),"---")</f>
        <v>---</v>
      </c>
      <c r="M590" s="59" t="str">
        <f>IFERROR(VLOOKUP(L590,IF($M$4="TEI0187_REV01",RAW_m_TEI0187_REV01!$AD:$AH),5,0),"---")</f>
        <v>---</v>
      </c>
      <c r="N590" s="59" t="str">
        <f>IFERROR(VLOOKUP(L590,IF($M$4="TEI0187_REV01",RAW_m_TEI0187_REV01!$AE:$AJ),6,0),"---")</f>
        <v>---</v>
      </c>
      <c r="O590" s="63" t="str">
        <f>IFERROR(VLOOKUP(L590,IF($M$4="TEI0187_REV01",RAW_m_TEI0187_REV01!$AD:$AE),2,0),"---")</f>
        <v>---</v>
      </c>
      <c r="P590" s="59" t="str">
        <f>IFERROR(VLOOKUP(O590,IF($M$4="TEI0187_REV01",RAW_m_TEI0187_REV01!$AJ:$AK),2,0),"---")</f>
        <v>---</v>
      </c>
      <c r="Q590" s="59" t="str">
        <f>IFERROR(VLOOKUP(L590,IF($M$4="TEI0187_REV01",RAW_m_TEI0187_REV01!$AD:$AF),3,0),"---")</f>
        <v>---</v>
      </c>
      <c r="R590" s="59" t="str">
        <f>IFERROR(VLOOKUP(O590,IF($M$4="TEI0187_REV01",RAW_m_TEI0187_REV01!$AE:$AG),3,0),"---")</f>
        <v>---</v>
      </c>
      <c r="S590" s="59" t="str">
        <f t="shared" si="20"/>
        <v>---</v>
      </c>
    </row>
    <row r="591" spans="2:19" ht="15" customHeight="1" x14ac:dyDescent="0.25">
      <c r="B591" s="59">
        <f t="shared" si="19"/>
        <v>586</v>
      </c>
      <c r="C591" s="60">
        <f>IFERROR(IF($C$4="TEB0187_REV01",CALC_CONN_TEB0187_REV01!U591,),"---")</f>
        <v>0</v>
      </c>
      <c r="D591" s="59">
        <f>IFERROR(IF($C$4="TEB0187_REV01",CALC_CONN_TEB0187_REV01!D591,),"---")</f>
        <v>0</v>
      </c>
      <c r="E591" s="59">
        <f>IFERROR(IF($C$4="TEB0187_REV01",CALC_CONN_TEB0187_REV01!E591,),"---")</f>
        <v>0</v>
      </c>
      <c r="F591" s="59" t="str">
        <f>IFERROR(IF(VLOOKUP($D591&amp;"-"&amp;$E591,IF($C$4="TEB0187_REV01",CALC_CONN_TEB0187_REV01!$F:$I),4,0)="--","---",IF($C$4="TEB0187_REV01",CALC_CONN_TEB0187_REV01!$G591&amp; " --&gt; " &amp;CALC_CONN_TEB0187_REV01!$I591&amp; " --&gt; ")),"---")</f>
        <v>---</v>
      </c>
      <c r="G591" s="59" t="str">
        <f>IFERROR(IF(VLOOKUP($D591&amp;"-"&amp;$E591,IF($C$4="TEB0187_REV01",CALC_CONN_TEB0187_REV01!$F:$H),3,0)="--",VLOOKUP($D591&amp;"-"&amp;$E591,IF($C$4="TEB0187_REV01",CALC_CONN_TEB0187_REV01!$F:$H),2,0),VLOOKUP($D591&amp;"-"&amp;$E591,IF($C$4="TEB0187_REV01",CALC_CONN_TEB0187_REV01!$F:$H),3,0)),"---")</f>
        <v>---</v>
      </c>
      <c r="H591" s="59" t="str">
        <f>IFERROR(VLOOKUP(G591,IF($C$4="TEB0187_REV01",CALC_CONN_TEB0187_REV01!$G:$T),14,0),"---")</f>
        <v>---</v>
      </c>
      <c r="I591" s="59" t="str">
        <f>IFERROR(VLOOKUP($D591&amp;"-"&amp;$E591,IF($C$4="TEB0187_REV01",CALC_CONN_TEB0187_REV01!$F:$K,"???"),6,0),"---")</f>
        <v>---</v>
      </c>
      <c r="J591" s="61" t="str">
        <f>IFERROR(VLOOKUP($D591&amp;"-"&amp;$E591,IF($C$4="TEB0187_REV01",CALC_CONN_TEB0187_REV01!$F:$M,"???"),8,0),"---")</f>
        <v>---</v>
      </c>
      <c r="K591" s="62" t="str">
        <f>IFERROR(VLOOKUP($D591&amp;"-"&amp;$E591,IF($C$4="TEB0187_REV01",CALC_CONN_TEB0187_REV01!$F:$N),9,0),"---")</f>
        <v>---</v>
      </c>
      <c r="L591" s="59" t="str">
        <f>IFERROR(VLOOKUP(K591,B2B!$H$3:$I$2000,2,0),"---")</f>
        <v>---</v>
      </c>
      <c r="M591" s="59" t="str">
        <f>IFERROR(VLOOKUP(L591,IF($M$4="TEI0187_REV01",RAW_m_TEI0187_REV01!$AD:$AH),5,0),"---")</f>
        <v>---</v>
      </c>
      <c r="N591" s="59" t="str">
        <f>IFERROR(VLOOKUP(L591,IF($M$4="TEI0187_REV01",RAW_m_TEI0187_REV01!$AE:$AJ),6,0),"---")</f>
        <v>---</v>
      </c>
      <c r="O591" s="63" t="str">
        <f>IFERROR(VLOOKUP(L591,IF($M$4="TEI0187_REV01",RAW_m_TEI0187_REV01!$AD:$AE),2,0),"---")</f>
        <v>---</v>
      </c>
      <c r="P591" s="59" t="str">
        <f>IFERROR(VLOOKUP(O591,IF($M$4="TEI0187_REV01",RAW_m_TEI0187_REV01!$AJ:$AK),2,0),"---")</f>
        <v>---</v>
      </c>
      <c r="Q591" s="59" t="str">
        <f>IFERROR(VLOOKUP(L591,IF($M$4="TEI0187_REV01",RAW_m_TEI0187_REV01!$AD:$AF),3,0),"---")</f>
        <v>---</v>
      </c>
      <c r="R591" s="59" t="str">
        <f>IFERROR(VLOOKUP(O591,IF($M$4="TEI0187_REV01",RAW_m_TEI0187_REV01!$AE:$AG),3,0),"---")</f>
        <v>---</v>
      </c>
      <c r="S591" s="59" t="str">
        <f t="shared" si="20"/>
        <v>---</v>
      </c>
    </row>
    <row r="592" spans="2:19" ht="15" customHeight="1" x14ac:dyDescent="0.25">
      <c r="B592" s="59">
        <f t="shared" si="19"/>
        <v>587</v>
      </c>
      <c r="C592" s="60">
        <f>IFERROR(IF($C$4="TEB0187_REV01",CALC_CONN_TEB0187_REV01!U592,),"---")</f>
        <v>0</v>
      </c>
      <c r="D592" s="59">
        <f>IFERROR(IF($C$4="TEB0187_REV01",CALC_CONN_TEB0187_REV01!D592,),"---")</f>
        <v>0</v>
      </c>
      <c r="E592" s="59">
        <f>IFERROR(IF($C$4="TEB0187_REV01",CALC_CONN_TEB0187_REV01!E592,),"---")</f>
        <v>0</v>
      </c>
      <c r="F592" s="59" t="str">
        <f>IFERROR(IF(VLOOKUP($D592&amp;"-"&amp;$E592,IF($C$4="TEB0187_REV01",CALC_CONN_TEB0187_REV01!$F:$I),4,0)="--","---",IF($C$4="TEB0187_REV01",CALC_CONN_TEB0187_REV01!$G592&amp; " --&gt; " &amp;CALC_CONN_TEB0187_REV01!$I592&amp; " --&gt; ")),"---")</f>
        <v>---</v>
      </c>
      <c r="G592" s="59" t="str">
        <f>IFERROR(IF(VLOOKUP($D592&amp;"-"&amp;$E592,IF($C$4="TEB0187_REV01",CALC_CONN_TEB0187_REV01!$F:$H),3,0)="--",VLOOKUP($D592&amp;"-"&amp;$E592,IF($C$4="TEB0187_REV01",CALC_CONN_TEB0187_REV01!$F:$H),2,0),VLOOKUP($D592&amp;"-"&amp;$E592,IF($C$4="TEB0187_REV01",CALC_CONN_TEB0187_REV01!$F:$H),3,0)),"---")</f>
        <v>---</v>
      </c>
      <c r="H592" s="59" t="str">
        <f>IFERROR(VLOOKUP(G592,IF($C$4="TEB0187_REV01",CALC_CONN_TEB0187_REV01!$G:$T),14,0),"---")</f>
        <v>---</v>
      </c>
      <c r="I592" s="59" t="str">
        <f>IFERROR(VLOOKUP($D592&amp;"-"&amp;$E592,IF($C$4="TEB0187_REV01",CALC_CONN_TEB0187_REV01!$F:$K,"???"),6,0),"---")</f>
        <v>---</v>
      </c>
      <c r="J592" s="61" t="str">
        <f>IFERROR(VLOOKUP($D592&amp;"-"&amp;$E592,IF($C$4="TEB0187_REV01",CALC_CONN_TEB0187_REV01!$F:$M,"???"),8,0),"---")</f>
        <v>---</v>
      </c>
      <c r="K592" s="62" t="str">
        <f>IFERROR(VLOOKUP($D592&amp;"-"&amp;$E592,IF($C$4="TEB0187_REV01",CALC_CONN_TEB0187_REV01!$F:$N),9,0),"---")</f>
        <v>---</v>
      </c>
      <c r="L592" s="59" t="str">
        <f>IFERROR(VLOOKUP(K592,B2B!$H$3:$I$2000,2,0),"---")</f>
        <v>---</v>
      </c>
      <c r="M592" s="59" t="str">
        <f>IFERROR(VLOOKUP(L592,IF($M$4="TEI0187_REV01",RAW_m_TEI0187_REV01!$AD:$AH),5,0),"---")</f>
        <v>---</v>
      </c>
      <c r="N592" s="59" t="str">
        <f>IFERROR(VLOOKUP(L592,IF($M$4="TEI0187_REV01",RAW_m_TEI0187_REV01!$AE:$AJ),6,0),"---")</f>
        <v>---</v>
      </c>
      <c r="O592" s="63" t="str">
        <f>IFERROR(VLOOKUP(L592,IF($M$4="TEI0187_REV01",RAW_m_TEI0187_REV01!$AD:$AE),2,0),"---")</f>
        <v>---</v>
      </c>
      <c r="P592" s="59" t="str">
        <f>IFERROR(VLOOKUP(O592,IF($M$4="TEI0187_REV01",RAW_m_TEI0187_REV01!$AJ:$AK),2,0),"---")</f>
        <v>---</v>
      </c>
      <c r="Q592" s="59" t="str">
        <f>IFERROR(VLOOKUP(L592,IF($M$4="TEI0187_REV01",RAW_m_TEI0187_REV01!$AD:$AF),3,0),"---")</f>
        <v>---</v>
      </c>
      <c r="R592" s="59" t="str">
        <f>IFERROR(VLOOKUP(O592,IF($M$4="TEI0187_REV01",RAW_m_TEI0187_REV01!$AE:$AG),3,0),"---")</f>
        <v>---</v>
      </c>
      <c r="S592" s="59" t="str">
        <f t="shared" si="20"/>
        <v>---</v>
      </c>
    </row>
    <row r="593" spans="2:19" ht="15" customHeight="1" x14ac:dyDescent="0.25">
      <c r="B593" s="59">
        <f t="shared" si="19"/>
        <v>588</v>
      </c>
      <c r="C593" s="60">
        <f>IFERROR(IF($C$4="TEB0187_REV01",CALC_CONN_TEB0187_REV01!U593,),"---")</f>
        <v>0</v>
      </c>
      <c r="D593" s="59">
        <f>IFERROR(IF($C$4="TEB0187_REV01",CALC_CONN_TEB0187_REV01!D593,),"---")</f>
        <v>0</v>
      </c>
      <c r="E593" s="59">
        <f>IFERROR(IF($C$4="TEB0187_REV01",CALC_CONN_TEB0187_REV01!E593,),"---")</f>
        <v>0</v>
      </c>
      <c r="F593" s="59" t="str">
        <f>IFERROR(IF(VLOOKUP($D593&amp;"-"&amp;$E593,IF($C$4="TEB0187_REV01",CALC_CONN_TEB0187_REV01!$F:$I),4,0)="--","---",IF($C$4="TEB0187_REV01",CALC_CONN_TEB0187_REV01!$G593&amp; " --&gt; " &amp;CALC_CONN_TEB0187_REV01!$I593&amp; " --&gt; ")),"---")</f>
        <v>---</v>
      </c>
      <c r="G593" s="59" t="str">
        <f>IFERROR(IF(VLOOKUP($D593&amp;"-"&amp;$E593,IF($C$4="TEB0187_REV01",CALC_CONN_TEB0187_REV01!$F:$H),3,0)="--",VLOOKUP($D593&amp;"-"&amp;$E593,IF($C$4="TEB0187_REV01",CALC_CONN_TEB0187_REV01!$F:$H),2,0),VLOOKUP($D593&amp;"-"&amp;$E593,IF($C$4="TEB0187_REV01",CALC_CONN_TEB0187_REV01!$F:$H),3,0)),"---")</f>
        <v>---</v>
      </c>
      <c r="H593" s="59" t="str">
        <f>IFERROR(VLOOKUP(G593,IF($C$4="TEB0187_REV01",CALC_CONN_TEB0187_REV01!$G:$T),14,0),"---")</f>
        <v>---</v>
      </c>
      <c r="I593" s="59" t="str">
        <f>IFERROR(VLOOKUP($D593&amp;"-"&amp;$E593,IF($C$4="TEB0187_REV01",CALC_CONN_TEB0187_REV01!$F:$K,"???"),6,0),"---")</f>
        <v>---</v>
      </c>
      <c r="J593" s="61" t="str">
        <f>IFERROR(VLOOKUP($D593&amp;"-"&amp;$E593,IF($C$4="TEB0187_REV01",CALC_CONN_TEB0187_REV01!$F:$M,"???"),8,0),"---")</f>
        <v>---</v>
      </c>
      <c r="K593" s="62" t="str">
        <f>IFERROR(VLOOKUP($D593&amp;"-"&amp;$E593,IF($C$4="TEB0187_REV01",CALC_CONN_TEB0187_REV01!$F:$N),9,0),"---")</f>
        <v>---</v>
      </c>
      <c r="L593" s="59" t="str">
        <f>IFERROR(VLOOKUP(K593,B2B!$H$3:$I$2000,2,0),"---")</f>
        <v>---</v>
      </c>
      <c r="M593" s="59" t="str">
        <f>IFERROR(VLOOKUP(L593,IF($M$4="TEI0187_REV01",RAW_m_TEI0187_REV01!$AD:$AH),5,0),"---")</f>
        <v>---</v>
      </c>
      <c r="N593" s="59" t="str">
        <f>IFERROR(VLOOKUP(L593,IF($M$4="TEI0187_REV01",RAW_m_TEI0187_REV01!$AE:$AJ),6,0),"---")</f>
        <v>---</v>
      </c>
      <c r="O593" s="63" t="str">
        <f>IFERROR(VLOOKUP(L593,IF($M$4="TEI0187_REV01",RAW_m_TEI0187_REV01!$AD:$AE),2,0),"---")</f>
        <v>---</v>
      </c>
      <c r="P593" s="59" t="str">
        <f>IFERROR(VLOOKUP(O593,IF($M$4="TEI0187_REV01",RAW_m_TEI0187_REV01!$AJ:$AK),2,0),"---")</f>
        <v>---</v>
      </c>
      <c r="Q593" s="59" t="str">
        <f>IFERROR(VLOOKUP(L593,IF($M$4="TEI0187_REV01",RAW_m_TEI0187_REV01!$AD:$AF),3,0),"---")</f>
        <v>---</v>
      </c>
      <c r="R593" s="59" t="str">
        <f>IFERROR(VLOOKUP(O593,IF($M$4="TEI0187_REV01",RAW_m_TEI0187_REV01!$AE:$AG),3,0),"---")</f>
        <v>---</v>
      </c>
      <c r="S593" s="59" t="str">
        <f t="shared" si="20"/>
        <v>---</v>
      </c>
    </row>
    <row r="594" spans="2:19" ht="15" customHeight="1" x14ac:dyDescent="0.25">
      <c r="B594" s="59">
        <f t="shared" si="19"/>
        <v>589</v>
      </c>
      <c r="C594" s="60">
        <f>IFERROR(IF($C$4="TEB0187_REV01",CALC_CONN_TEB0187_REV01!U594,),"---")</f>
        <v>0</v>
      </c>
      <c r="D594" s="59">
        <f>IFERROR(IF($C$4="TEB0187_REV01",CALC_CONN_TEB0187_REV01!D594,),"---")</f>
        <v>0</v>
      </c>
      <c r="E594" s="59">
        <f>IFERROR(IF($C$4="TEB0187_REV01",CALC_CONN_TEB0187_REV01!E594,),"---")</f>
        <v>0</v>
      </c>
      <c r="F594" s="59" t="str">
        <f>IFERROR(IF(VLOOKUP($D594&amp;"-"&amp;$E594,IF($C$4="TEB0187_REV01",CALC_CONN_TEB0187_REV01!$F:$I),4,0)="--","---",IF($C$4="TEB0187_REV01",CALC_CONN_TEB0187_REV01!$G594&amp; " --&gt; " &amp;CALC_CONN_TEB0187_REV01!$I594&amp; " --&gt; ")),"---")</f>
        <v>---</v>
      </c>
      <c r="G594" s="59" t="str">
        <f>IFERROR(IF(VLOOKUP($D594&amp;"-"&amp;$E594,IF($C$4="TEB0187_REV01",CALC_CONN_TEB0187_REV01!$F:$H),3,0)="--",VLOOKUP($D594&amp;"-"&amp;$E594,IF($C$4="TEB0187_REV01",CALC_CONN_TEB0187_REV01!$F:$H),2,0),VLOOKUP($D594&amp;"-"&amp;$E594,IF($C$4="TEB0187_REV01",CALC_CONN_TEB0187_REV01!$F:$H),3,0)),"---")</f>
        <v>---</v>
      </c>
      <c r="H594" s="59" t="str">
        <f>IFERROR(VLOOKUP(G594,IF($C$4="TEB0187_REV01",CALC_CONN_TEB0187_REV01!$G:$T),14,0),"---")</f>
        <v>---</v>
      </c>
      <c r="I594" s="59" t="str">
        <f>IFERROR(VLOOKUP($D594&amp;"-"&amp;$E594,IF($C$4="TEB0187_REV01",CALC_CONN_TEB0187_REV01!$F:$K,"???"),6,0),"---")</f>
        <v>---</v>
      </c>
      <c r="J594" s="61" t="str">
        <f>IFERROR(VLOOKUP($D594&amp;"-"&amp;$E594,IF($C$4="TEB0187_REV01",CALC_CONN_TEB0187_REV01!$F:$M,"???"),8,0),"---")</f>
        <v>---</v>
      </c>
      <c r="K594" s="62" t="str">
        <f>IFERROR(VLOOKUP($D594&amp;"-"&amp;$E594,IF($C$4="TEB0187_REV01",CALC_CONN_TEB0187_REV01!$F:$N),9,0),"---")</f>
        <v>---</v>
      </c>
      <c r="L594" s="59" t="str">
        <f>IFERROR(VLOOKUP(K594,B2B!$H$3:$I$2000,2,0),"---")</f>
        <v>---</v>
      </c>
      <c r="M594" s="59" t="str">
        <f>IFERROR(VLOOKUP(L594,IF($M$4="TEI0187_REV01",RAW_m_TEI0187_REV01!$AD:$AH),5,0),"---")</f>
        <v>---</v>
      </c>
      <c r="N594" s="59" t="str">
        <f>IFERROR(VLOOKUP(L594,IF($M$4="TEI0187_REV01",RAW_m_TEI0187_REV01!$AE:$AJ),6,0),"---")</f>
        <v>---</v>
      </c>
      <c r="O594" s="63" t="str">
        <f>IFERROR(VLOOKUP(L594,IF($M$4="TEI0187_REV01",RAW_m_TEI0187_REV01!$AD:$AE),2,0),"---")</f>
        <v>---</v>
      </c>
      <c r="P594" s="59" t="str">
        <f>IFERROR(VLOOKUP(O594,IF($M$4="TEI0187_REV01",RAW_m_TEI0187_REV01!$AJ:$AK),2,0),"---")</f>
        <v>---</v>
      </c>
      <c r="Q594" s="59" t="str">
        <f>IFERROR(VLOOKUP(L594,IF($M$4="TEI0187_REV01",RAW_m_TEI0187_REV01!$AD:$AF),3,0),"---")</f>
        <v>---</v>
      </c>
      <c r="R594" s="59" t="str">
        <f>IFERROR(VLOOKUP(O594,IF($M$4="TEI0187_REV01",RAW_m_TEI0187_REV01!$AE:$AG),3,0),"---")</f>
        <v>---</v>
      </c>
      <c r="S594" s="59" t="str">
        <f t="shared" si="20"/>
        <v>---</v>
      </c>
    </row>
    <row r="595" spans="2:19" ht="15" customHeight="1" x14ac:dyDescent="0.25">
      <c r="B595" s="59">
        <f t="shared" si="19"/>
        <v>590</v>
      </c>
      <c r="C595" s="60">
        <f>IFERROR(IF($C$4="TEB0187_REV01",CALC_CONN_TEB0187_REV01!U595,),"---")</f>
        <v>0</v>
      </c>
      <c r="D595" s="59">
        <f>IFERROR(IF($C$4="TEB0187_REV01",CALC_CONN_TEB0187_REV01!D595,),"---")</f>
        <v>0</v>
      </c>
      <c r="E595" s="59">
        <f>IFERROR(IF($C$4="TEB0187_REV01",CALC_CONN_TEB0187_REV01!E595,),"---")</f>
        <v>0</v>
      </c>
      <c r="F595" s="59" t="str">
        <f>IFERROR(IF(VLOOKUP($D595&amp;"-"&amp;$E595,IF($C$4="TEB0187_REV01",CALC_CONN_TEB0187_REV01!$F:$I),4,0)="--","---",IF($C$4="TEB0187_REV01",CALC_CONN_TEB0187_REV01!$G595&amp; " --&gt; " &amp;CALC_CONN_TEB0187_REV01!$I595&amp; " --&gt; ")),"---")</f>
        <v>---</v>
      </c>
      <c r="G595" s="59" t="str">
        <f>IFERROR(IF(VLOOKUP($D595&amp;"-"&amp;$E595,IF($C$4="TEB0187_REV01",CALC_CONN_TEB0187_REV01!$F:$H),3,0)="--",VLOOKUP($D595&amp;"-"&amp;$E595,IF($C$4="TEB0187_REV01",CALC_CONN_TEB0187_REV01!$F:$H),2,0),VLOOKUP($D595&amp;"-"&amp;$E595,IF($C$4="TEB0187_REV01",CALC_CONN_TEB0187_REV01!$F:$H),3,0)),"---")</f>
        <v>---</v>
      </c>
      <c r="H595" s="59" t="str">
        <f>IFERROR(VLOOKUP(G595,IF($C$4="TEB0187_REV01",CALC_CONN_TEB0187_REV01!$G:$T),14,0),"---")</f>
        <v>---</v>
      </c>
      <c r="I595" s="59" t="str">
        <f>IFERROR(VLOOKUP($D595&amp;"-"&amp;$E595,IF($C$4="TEB0187_REV01",CALC_CONN_TEB0187_REV01!$F:$K,"???"),6,0),"---")</f>
        <v>---</v>
      </c>
      <c r="J595" s="61" t="str">
        <f>IFERROR(VLOOKUP($D595&amp;"-"&amp;$E595,IF($C$4="TEB0187_REV01",CALC_CONN_TEB0187_REV01!$F:$M,"???"),8,0),"---")</f>
        <v>---</v>
      </c>
      <c r="K595" s="62" t="str">
        <f>IFERROR(VLOOKUP($D595&amp;"-"&amp;$E595,IF($C$4="TEB0187_REV01",CALC_CONN_TEB0187_REV01!$F:$N),9,0),"---")</f>
        <v>---</v>
      </c>
      <c r="L595" s="59" t="str">
        <f>IFERROR(VLOOKUP(K595,B2B!$H$3:$I$2000,2,0),"---")</f>
        <v>---</v>
      </c>
      <c r="M595" s="59" t="str">
        <f>IFERROR(VLOOKUP(L595,IF($M$4="TEI0187_REV01",RAW_m_TEI0187_REV01!$AD:$AH),5,0),"---")</f>
        <v>---</v>
      </c>
      <c r="N595" s="59" t="str">
        <f>IFERROR(VLOOKUP(L595,IF($M$4="TEI0187_REV01",RAW_m_TEI0187_REV01!$AE:$AJ),6,0),"---")</f>
        <v>---</v>
      </c>
      <c r="O595" s="63" t="str">
        <f>IFERROR(VLOOKUP(L595,IF($M$4="TEI0187_REV01",RAW_m_TEI0187_REV01!$AD:$AE),2,0),"---")</f>
        <v>---</v>
      </c>
      <c r="P595" s="59" t="str">
        <f>IFERROR(VLOOKUP(O595,IF($M$4="TEI0187_REV01",RAW_m_TEI0187_REV01!$AJ:$AK),2,0),"---")</f>
        <v>---</v>
      </c>
      <c r="Q595" s="59" t="str">
        <f>IFERROR(VLOOKUP(L595,IF($M$4="TEI0187_REV01",RAW_m_TEI0187_REV01!$AD:$AF),3,0),"---")</f>
        <v>---</v>
      </c>
      <c r="R595" s="59" t="str">
        <f>IFERROR(VLOOKUP(O595,IF($M$4="TEI0187_REV01",RAW_m_TEI0187_REV01!$AE:$AG),3,0),"---")</f>
        <v>---</v>
      </c>
      <c r="S595" s="59" t="str">
        <f t="shared" si="20"/>
        <v>---</v>
      </c>
    </row>
    <row r="596" spans="2:19" ht="15" customHeight="1" x14ac:dyDescent="0.25">
      <c r="B596" s="59">
        <f t="shared" si="19"/>
        <v>591</v>
      </c>
      <c r="C596" s="60">
        <f>IFERROR(IF($C$4="TEB0187_REV01",CALC_CONN_TEB0187_REV01!U596,),"---")</f>
        <v>0</v>
      </c>
      <c r="D596" s="59">
        <f>IFERROR(IF($C$4="TEB0187_REV01",CALC_CONN_TEB0187_REV01!D596,),"---")</f>
        <v>0</v>
      </c>
      <c r="E596" s="59">
        <f>IFERROR(IF($C$4="TEB0187_REV01",CALC_CONN_TEB0187_REV01!E596,),"---")</f>
        <v>0</v>
      </c>
      <c r="F596" s="59" t="str">
        <f>IFERROR(IF(VLOOKUP($D596&amp;"-"&amp;$E596,IF($C$4="TEB0187_REV01",CALC_CONN_TEB0187_REV01!$F:$I),4,0)="--","---",IF($C$4="TEB0187_REV01",CALC_CONN_TEB0187_REV01!$G596&amp; " --&gt; " &amp;CALC_CONN_TEB0187_REV01!$I596&amp; " --&gt; ")),"---")</f>
        <v>---</v>
      </c>
      <c r="G596" s="59" t="str">
        <f>IFERROR(IF(VLOOKUP($D596&amp;"-"&amp;$E596,IF($C$4="TEB0187_REV01",CALC_CONN_TEB0187_REV01!$F:$H),3,0)="--",VLOOKUP($D596&amp;"-"&amp;$E596,IF($C$4="TEB0187_REV01",CALC_CONN_TEB0187_REV01!$F:$H),2,0),VLOOKUP($D596&amp;"-"&amp;$E596,IF($C$4="TEB0187_REV01",CALC_CONN_TEB0187_REV01!$F:$H),3,0)),"---")</f>
        <v>---</v>
      </c>
      <c r="H596" s="59" t="str">
        <f>IFERROR(VLOOKUP(G596,IF($C$4="TEB0187_REV01",CALC_CONN_TEB0187_REV01!$G:$T),14,0),"---")</f>
        <v>---</v>
      </c>
      <c r="I596" s="59" t="str">
        <f>IFERROR(VLOOKUP($D596&amp;"-"&amp;$E596,IF($C$4="TEB0187_REV01",CALC_CONN_TEB0187_REV01!$F:$K,"???"),6,0),"---")</f>
        <v>---</v>
      </c>
      <c r="J596" s="61" t="str">
        <f>IFERROR(VLOOKUP($D596&amp;"-"&amp;$E596,IF($C$4="TEB0187_REV01",CALC_CONN_TEB0187_REV01!$F:$M,"???"),8,0),"---")</f>
        <v>---</v>
      </c>
      <c r="K596" s="62" t="str">
        <f>IFERROR(VLOOKUP($D596&amp;"-"&amp;$E596,IF($C$4="TEB0187_REV01",CALC_CONN_TEB0187_REV01!$F:$N),9,0),"---")</f>
        <v>---</v>
      </c>
      <c r="L596" s="59" t="str">
        <f>IFERROR(VLOOKUP(K596,B2B!$H$3:$I$2000,2,0),"---")</f>
        <v>---</v>
      </c>
      <c r="M596" s="59" t="str">
        <f>IFERROR(VLOOKUP(L596,IF($M$4="TEI0187_REV01",RAW_m_TEI0187_REV01!$AD:$AH),5,0),"---")</f>
        <v>---</v>
      </c>
      <c r="N596" s="59" t="str">
        <f>IFERROR(VLOOKUP(L596,IF($M$4="TEI0187_REV01",RAW_m_TEI0187_REV01!$AE:$AJ),6,0),"---")</f>
        <v>---</v>
      </c>
      <c r="O596" s="63" t="str">
        <f>IFERROR(VLOOKUP(L596,IF($M$4="TEI0187_REV01",RAW_m_TEI0187_REV01!$AD:$AE),2,0),"---")</f>
        <v>---</v>
      </c>
      <c r="P596" s="59" t="str">
        <f>IFERROR(VLOOKUP(O596,IF($M$4="TEI0187_REV01",RAW_m_TEI0187_REV01!$AJ:$AK),2,0),"---")</f>
        <v>---</v>
      </c>
      <c r="Q596" s="59" t="str">
        <f>IFERROR(VLOOKUP(L596,IF($M$4="TEI0187_REV01",RAW_m_TEI0187_REV01!$AD:$AF),3,0),"---")</f>
        <v>---</v>
      </c>
      <c r="R596" s="59" t="str">
        <f>IFERROR(VLOOKUP(O596,IF($M$4="TEI0187_REV01",RAW_m_TEI0187_REV01!$AE:$AG),3,0),"---")</f>
        <v>---</v>
      </c>
      <c r="S596" s="59" t="str">
        <f t="shared" si="20"/>
        <v>---</v>
      </c>
    </row>
    <row r="597" spans="2:19" ht="15" customHeight="1" x14ac:dyDescent="0.25">
      <c r="B597" s="59">
        <f t="shared" si="19"/>
        <v>592</v>
      </c>
      <c r="C597" s="60">
        <f>IFERROR(IF($C$4="TEB0187_REV01",CALC_CONN_TEB0187_REV01!U597,),"---")</f>
        <v>0</v>
      </c>
      <c r="D597" s="59">
        <f>IFERROR(IF($C$4="TEB0187_REV01",CALC_CONN_TEB0187_REV01!D597,),"---")</f>
        <v>0</v>
      </c>
      <c r="E597" s="59">
        <f>IFERROR(IF($C$4="TEB0187_REV01",CALC_CONN_TEB0187_REV01!E597,),"---")</f>
        <v>0</v>
      </c>
      <c r="F597" s="59" t="str">
        <f>IFERROR(IF(VLOOKUP($D597&amp;"-"&amp;$E597,IF($C$4="TEB0187_REV01",CALC_CONN_TEB0187_REV01!$F:$I),4,0)="--","---",IF($C$4="TEB0187_REV01",CALC_CONN_TEB0187_REV01!$G597&amp; " --&gt; " &amp;CALC_CONN_TEB0187_REV01!$I597&amp; " --&gt; ")),"---")</f>
        <v>---</v>
      </c>
      <c r="G597" s="59" t="str">
        <f>IFERROR(IF(VLOOKUP($D597&amp;"-"&amp;$E597,IF($C$4="TEB0187_REV01",CALC_CONN_TEB0187_REV01!$F:$H),3,0)="--",VLOOKUP($D597&amp;"-"&amp;$E597,IF($C$4="TEB0187_REV01",CALC_CONN_TEB0187_REV01!$F:$H),2,0),VLOOKUP($D597&amp;"-"&amp;$E597,IF($C$4="TEB0187_REV01",CALC_CONN_TEB0187_REV01!$F:$H),3,0)),"---")</f>
        <v>---</v>
      </c>
      <c r="H597" s="59" t="str">
        <f>IFERROR(VLOOKUP(G597,IF($C$4="TEB0187_REV01",CALC_CONN_TEB0187_REV01!$G:$T),14,0),"---")</f>
        <v>---</v>
      </c>
      <c r="I597" s="59" t="str">
        <f>IFERROR(VLOOKUP($D597&amp;"-"&amp;$E597,IF($C$4="TEB0187_REV01",CALC_CONN_TEB0187_REV01!$F:$K,"???"),6,0),"---")</f>
        <v>---</v>
      </c>
      <c r="J597" s="61" t="str">
        <f>IFERROR(VLOOKUP($D597&amp;"-"&amp;$E597,IF($C$4="TEB0187_REV01",CALC_CONN_TEB0187_REV01!$F:$M,"???"),8,0),"---")</f>
        <v>---</v>
      </c>
      <c r="K597" s="62" t="str">
        <f>IFERROR(VLOOKUP($D597&amp;"-"&amp;$E597,IF($C$4="TEB0187_REV01",CALC_CONN_TEB0187_REV01!$F:$N),9,0),"---")</f>
        <v>---</v>
      </c>
      <c r="L597" s="59" t="str">
        <f>IFERROR(VLOOKUP(K597,B2B!$H$3:$I$2000,2,0),"---")</f>
        <v>---</v>
      </c>
      <c r="M597" s="59" t="str">
        <f>IFERROR(VLOOKUP(L597,IF($M$4="TEI0187_REV01",RAW_m_TEI0187_REV01!$AD:$AH),5,0),"---")</f>
        <v>---</v>
      </c>
      <c r="N597" s="59" t="str">
        <f>IFERROR(VLOOKUP(L597,IF($M$4="TEI0187_REV01",RAW_m_TEI0187_REV01!$AE:$AJ),6,0),"---")</f>
        <v>---</v>
      </c>
      <c r="O597" s="63" t="str">
        <f>IFERROR(VLOOKUP(L597,IF($M$4="TEI0187_REV01",RAW_m_TEI0187_REV01!$AD:$AE),2,0),"---")</f>
        <v>---</v>
      </c>
      <c r="P597" s="59" t="str">
        <f>IFERROR(VLOOKUP(O597,IF($M$4="TEI0187_REV01",RAW_m_TEI0187_REV01!$AJ:$AK),2,0),"---")</f>
        <v>---</v>
      </c>
      <c r="Q597" s="59" t="str">
        <f>IFERROR(VLOOKUP(L597,IF($M$4="TEI0187_REV01",RAW_m_TEI0187_REV01!$AD:$AF),3,0),"---")</f>
        <v>---</v>
      </c>
      <c r="R597" s="59" t="str">
        <f>IFERROR(VLOOKUP(O597,IF($M$4="TEI0187_REV01",RAW_m_TEI0187_REV01!$AE:$AG),3,0),"---")</f>
        <v>---</v>
      </c>
      <c r="S597" s="59" t="str">
        <f t="shared" si="20"/>
        <v>---</v>
      </c>
    </row>
    <row r="598" spans="2:19" ht="15" customHeight="1" x14ac:dyDescent="0.25">
      <c r="B598" s="59">
        <f t="shared" si="19"/>
        <v>593</v>
      </c>
      <c r="C598" s="60">
        <f>IFERROR(IF($C$4="TEB0187_REV01",CALC_CONN_TEB0187_REV01!U598,),"---")</f>
        <v>0</v>
      </c>
      <c r="D598" s="59">
        <f>IFERROR(IF($C$4="TEB0187_REV01",CALC_CONN_TEB0187_REV01!D598,),"---")</f>
        <v>0</v>
      </c>
      <c r="E598" s="59">
        <f>IFERROR(IF($C$4="TEB0187_REV01",CALC_CONN_TEB0187_REV01!E598,),"---")</f>
        <v>0</v>
      </c>
      <c r="F598" s="59" t="str">
        <f>IFERROR(IF(VLOOKUP($D598&amp;"-"&amp;$E598,IF($C$4="TEB0187_REV01",CALC_CONN_TEB0187_REV01!$F:$I),4,0)="--","---",IF($C$4="TEB0187_REV01",CALC_CONN_TEB0187_REV01!$G598&amp; " --&gt; " &amp;CALC_CONN_TEB0187_REV01!$I598&amp; " --&gt; ")),"---")</f>
        <v>---</v>
      </c>
      <c r="G598" s="59" t="str">
        <f>IFERROR(IF(VLOOKUP($D598&amp;"-"&amp;$E598,IF($C$4="TEB0187_REV01",CALC_CONN_TEB0187_REV01!$F:$H),3,0)="--",VLOOKUP($D598&amp;"-"&amp;$E598,IF($C$4="TEB0187_REV01",CALC_CONN_TEB0187_REV01!$F:$H),2,0),VLOOKUP($D598&amp;"-"&amp;$E598,IF($C$4="TEB0187_REV01",CALC_CONN_TEB0187_REV01!$F:$H),3,0)),"---")</f>
        <v>---</v>
      </c>
      <c r="H598" s="59" t="str">
        <f>IFERROR(VLOOKUP(G598,IF($C$4="TEB0187_REV01",CALC_CONN_TEB0187_REV01!$G:$T),14,0),"---")</f>
        <v>---</v>
      </c>
      <c r="I598" s="59" t="str">
        <f>IFERROR(VLOOKUP($D598&amp;"-"&amp;$E598,IF($C$4="TEB0187_REV01",CALC_CONN_TEB0187_REV01!$F:$K,"???"),6,0),"---")</f>
        <v>---</v>
      </c>
      <c r="J598" s="61" t="str">
        <f>IFERROR(VLOOKUP($D598&amp;"-"&amp;$E598,IF($C$4="TEB0187_REV01",CALC_CONN_TEB0187_REV01!$F:$M,"???"),8,0),"---")</f>
        <v>---</v>
      </c>
      <c r="K598" s="62" t="str">
        <f>IFERROR(VLOOKUP($D598&amp;"-"&amp;$E598,IF($C$4="TEB0187_REV01",CALC_CONN_TEB0187_REV01!$F:$N),9,0),"---")</f>
        <v>---</v>
      </c>
      <c r="L598" s="59" t="str">
        <f>IFERROR(VLOOKUP(K598,B2B!$H$3:$I$2000,2,0),"---")</f>
        <v>---</v>
      </c>
      <c r="M598" s="59" t="str">
        <f>IFERROR(VLOOKUP(L598,IF($M$4="TEI0187_REV01",RAW_m_TEI0187_REV01!$AD:$AH),5,0),"---")</f>
        <v>---</v>
      </c>
      <c r="N598" s="59" t="str">
        <f>IFERROR(VLOOKUP(L598,IF($M$4="TEI0187_REV01",RAW_m_TEI0187_REV01!$AE:$AJ),6,0),"---")</f>
        <v>---</v>
      </c>
      <c r="O598" s="63" t="str">
        <f>IFERROR(VLOOKUP(L598,IF($M$4="TEI0187_REV01",RAW_m_TEI0187_REV01!$AD:$AE),2,0),"---")</f>
        <v>---</v>
      </c>
      <c r="P598" s="59" t="str">
        <f>IFERROR(VLOOKUP(O598,IF($M$4="TEI0187_REV01",RAW_m_TEI0187_REV01!$AJ:$AK),2,0),"---")</f>
        <v>---</v>
      </c>
      <c r="Q598" s="59" t="str">
        <f>IFERROR(VLOOKUP(L598,IF($M$4="TEI0187_REV01",RAW_m_TEI0187_REV01!$AD:$AF),3,0),"---")</f>
        <v>---</v>
      </c>
      <c r="R598" s="59" t="str">
        <f>IFERROR(VLOOKUP(O598,IF($M$4="TEI0187_REV01",RAW_m_TEI0187_REV01!$AE:$AG),3,0),"---")</f>
        <v>---</v>
      </c>
      <c r="S598" s="59" t="str">
        <f t="shared" si="20"/>
        <v>---</v>
      </c>
    </row>
    <row r="599" spans="2:19" ht="15" customHeight="1" x14ac:dyDescent="0.25">
      <c r="B599" s="59">
        <f t="shared" si="19"/>
        <v>594</v>
      </c>
      <c r="C599" s="60">
        <f>IFERROR(IF($C$4="TEB0187_REV01",CALC_CONN_TEB0187_REV01!U599,),"---")</f>
        <v>0</v>
      </c>
      <c r="D599" s="59">
        <f>IFERROR(IF($C$4="TEB0187_REV01",CALC_CONN_TEB0187_REV01!D599,),"---")</f>
        <v>0</v>
      </c>
      <c r="E599" s="59">
        <f>IFERROR(IF($C$4="TEB0187_REV01",CALC_CONN_TEB0187_REV01!E599,),"---")</f>
        <v>0</v>
      </c>
      <c r="F599" s="59" t="str">
        <f>IFERROR(IF(VLOOKUP($D599&amp;"-"&amp;$E599,IF($C$4="TEB0187_REV01",CALC_CONN_TEB0187_REV01!$F:$I),4,0)="--","---",IF($C$4="TEB0187_REV01",CALC_CONN_TEB0187_REV01!$G599&amp; " --&gt; " &amp;CALC_CONN_TEB0187_REV01!$I599&amp; " --&gt; ")),"---")</f>
        <v>---</v>
      </c>
      <c r="G599" s="59" t="str">
        <f>IFERROR(IF(VLOOKUP($D599&amp;"-"&amp;$E599,IF($C$4="TEB0187_REV01",CALC_CONN_TEB0187_REV01!$F:$H),3,0)="--",VLOOKUP($D599&amp;"-"&amp;$E599,IF($C$4="TEB0187_REV01",CALC_CONN_TEB0187_REV01!$F:$H),2,0),VLOOKUP($D599&amp;"-"&amp;$E599,IF($C$4="TEB0187_REV01",CALC_CONN_TEB0187_REV01!$F:$H),3,0)),"---")</f>
        <v>---</v>
      </c>
      <c r="H599" s="59" t="str">
        <f>IFERROR(VLOOKUP(G599,IF($C$4="TEB0187_REV01",CALC_CONN_TEB0187_REV01!$G:$T),14,0),"---")</f>
        <v>---</v>
      </c>
      <c r="I599" s="59" t="str">
        <f>IFERROR(VLOOKUP($D599&amp;"-"&amp;$E599,IF($C$4="TEB0187_REV01",CALC_CONN_TEB0187_REV01!$F:$K,"???"),6,0),"---")</f>
        <v>---</v>
      </c>
      <c r="J599" s="61" t="str">
        <f>IFERROR(VLOOKUP($D599&amp;"-"&amp;$E599,IF($C$4="TEB0187_REV01",CALC_CONN_TEB0187_REV01!$F:$M,"???"),8,0),"---")</f>
        <v>---</v>
      </c>
      <c r="K599" s="62" t="str">
        <f>IFERROR(VLOOKUP($D599&amp;"-"&amp;$E599,IF($C$4="TEB0187_REV01",CALC_CONN_TEB0187_REV01!$F:$N),9,0),"---")</f>
        <v>---</v>
      </c>
      <c r="L599" s="59" t="str">
        <f>IFERROR(VLOOKUP(K599,B2B!$H$3:$I$2000,2,0),"---")</f>
        <v>---</v>
      </c>
      <c r="M599" s="59" t="str">
        <f>IFERROR(VLOOKUP(L599,IF($M$4="TEI0187_REV01",RAW_m_TEI0187_REV01!$AD:$AH),5,0),"---")</f>
        <v>---</v>
      </c>
      <c r="N599" s="59" t="str">
        <f>IFERROR(VLOOKUP(L599,IF($M$4="TEI0187_REV01",RAW_m_TEI0187_REV01!$AE:$AJ),6,0),"---")</f>
        <v>---</v>
      </c>
      <c r="O599" s="63" t="str">
        <f>IFERROR(VLOOKUP(L599,IF($M$4="TEI0187_REV01",RAW_m_TEI0187_REV01!$AD:$AE),2,0),"---")</f>
        <v>---</v>
      </c>
      <c r="P599" s="59" t="str">
        <f>IFERROR(VLOOKUP(O599,IF($M$4="TEI0187_REV01",RAW_m_TEI0187_REV01!$AJ:$AK),2,0),"---")</f>
        <v>---</v>
      </c>
      <c r="Q599" s="59" t="str">
        <f>IFERROR(VLOOKUP(L599,IF($M$4="TEI0187_REV01",RAW_m_TEI0187_REV01!$AD:$AF),3,0),"---")</f>
        <v>---</v>
      </c>
      <c r="R599" s="59" t="str">
        <f>IFERROR(VLOOKUP(O599,IF($M$4="TEI0187_REV01",RAW_m_TEI0187_REV01!$AE:$AG),3,0),"---")</f>
        <v>---</v>
      </c>
      <c r="S599" s="59" t="str">
        <f t="shared" si="20"/>
        <v>---</v>
      </c>
    </row>
    <row r="600" spans="2:19" ht="15" customHeight="1" x14ac:dyDescent="0.25">
      <c r="B600" s="59">
        <f t="shared" si="19"/>
        <v>595</v>
      </c>
      <c r="C600" s="60">
        <f>IFERROR(IF($C$4="TEB0187_REV01",CALC_CONN_TEB0187_REV01!U600,),"---")</f>
        <v>0</v>
      </c>
      <c r="D600" s="59">
        <f>IFERROR(IF($C$4="TEB0187_REV01",CALC_CONN_TEB0187_REV01!D600,),"---")</f>
        <v>0</v>
      </c>
      <c r="E600" s="59">
        <f>IFERROR(IF($C$4="TEB0187_REV01",CALC_CONN_TEB0187_REV01!E600,),"---")</f>
        <v>0</v>
      </c>
      <c r="F600" s="59" t="str">
        <f>IFERROR(IF(VLOOKUP($D600&amp;"-"&amp;$E600,IF($C$4="TEB0187_REV01",CALC_CONN_TEB0187_REV01!$F:$I),4,0)="--","---",IF($C$4="TEB0187_REV01",CALC_CONN_TEB0187_REV01!$G600&amp; " --&gt; " &amp;CALC_CONN_TEB0187_REV01!$I600&amp; " --&gt; ")),"---")</f>
        <v>---</v>
      </c>
      <c r="G600" s="59" t="str">
        <f>IFERROR(IF(VLOOKUP($D600&amp;"-"&amp;$E600,IF($C$4="TEB0187_REV01",CALC_CONN_TEB0187_REV01!$F:$H),3,0)="--",VLOOKUP($D600&amp;"-"&amp;$E600,IF($C$4="TEB0187_REV01",CALC_CONN_TEB0187_REV01!$F:$H),2,0),VLOOKUP($D600&amp;"-"&amp;$E600,IF($C$4="TEB0187_REV01",CALC_CONN_TEB0187_REV01!$F:$H),3,0)),"---")</f>
        <v>---</v>
      </c>
      <c r="H600" s="59" t="str">
        <f>IFERROR(VLOOKUP(G600,IF($C$4="TEB0187_REV01",CALC_CONN_TEB0187_REV01!$G:$T),14,0),"---")</f>
        <v>---</v>
      </c>
      <c r="I600" s="59" t="str">
        <f>IFERROR(VLOOKUP($D600&amp;"-"&amp;$E600,IF($C$4="TEB0187_REV01",CALC_CONN_TEB0187_REV01!$F:$K,"???"),6,0),"---")</f>
        <v>---</v>
      </c>
      <c r="J600" s="61" t="str">
        <f>IFERROR(VLOOKUP($D600&amp;"-"&amp;$E600,IF($C$4="TEB0187_REV01",CALC_CONN_TEB0187_REV01!$F:$M,"???"),8,0),"---")</f>
        <v>---</v>
      </c>
      <c r="K600" s="62" t="str">
        <f>IFERROR(VLOOKUP($D600&amp;"-"&amp;$E600,IF($C$4="TEB0187_REV01",CALC_CONN_TEB0187_REV01!$F:$N),9,0),"---")</f>
        <v>---</v>
      </c>
      <c r="L600" s="59" t="str">
        <f>IFERROR(VLOOKUP(K600,B2B!$H$3:$I$2000,2,0),"---")</f>
        <v>---</v>
      </c>
      <c r="M600" s="59" t="str">
        <f>IFERROR(VLOOKUP(L600,IF($M$4="TEI0187_REV01",RAW_m_TEI0187_REV01!$AD:$AH),5,0),"---")</f>
        <v>---</v>
      </c>
      <c r="N600" s="59" t="str">
        <f>IFERROR(VLOOKUP(L600,IF($M$4="TEI0187_REV01",RAW_m_TEI0187_REV01!$AE:$AJ),6,0),"---")</f>
        <v>---</v>
      </c>
      <c r="O600" s="63" t="str">
        <f>IFERROR(VLOOKUP(L600,IF($M$4="TEI0187_REV01",RAW_m_TEI0187_REV01!$AD:$AE),2,0),"---")</f>
        <v>---</v>
      </c>
      <c r="P600" s="59" t="str">
        <f>IFERROR(VLOOKUP(O600,IF($M$4="TEI0187_REV01",RAW_m_TEI0187_REV01!$AJ:$AK),2,0),"---")</f>
        <v>---</v>
      </c>
      <c r="Q600" s="59" t="str">
        <f>IFERROR(VLOOKUP(L600,IF($M$4="TEI0187_REV01",RAW_m_TEI0187_REV01!$AD:$AF),3,0),"---")</f>
        <v>---</v>
      </c>
      <c r="R600" s="59" t="str">
        <f>IFERROR(VLOOKUP(O600,IF($M$4="TEI0187_REV01",RAW_m_TEI0187_REV01!$AE:$AG),3,0),"---")</f>
        <v>---</v>
      </c>
      <c r="S600" s="59" t="str">
        <f t="shared" si="20"/>
        <v>---</v>
      </c>
    </row>
    <row r="601" spans="2:19" ht="15" customHeight="1" x14ac:dyDescent="0.25">
      <c r="B601" s="59">
        <f t="shared" si="19"/>
        <v>596</v>
      </c>
      <c r="C601" s="60">
        <f>IFERROR(IF($C$4="TEB0187_REV01",CALC_CONN_TEB0187_REV01!U601,),"---")</f>
        <v>0</v>
      </c>
      <c r="D601" s="59">
        <f>IFERROR(IF($C$4="TEB0187_REV01",CALC_CONN_TEB0187_REV01!D601,),"---")</f>
        <v>0</v>
      </c>
      <c r="E601" s="59">
        <f>IFERROR(IF($C$4="TEB0187_REV01",CALC_CONN_TEB0187_REV01!E601,),"---")</f>
        <v>0</v>
      </c>
      <c r="F601" s="59" t="str">
        <f>IFERROR(IF(VLOOKUP($D601&amp;"-"&amp;$E601,IF($C$4="TEB0187_REV01",CALC_CONN_TEB0187_REV01!$F:$I),4,0)="--","---",IF($C$4="TEB0187_REV01",CALC_CONN_TEB0187_REV01!$G601&amp; " --&gt; " &amp;CALC_CONN_TEB0187_REV01!$I601&amp; " --&gt; ")),"---")</f>
        <v>---</v>
      </c>
      <c r="G601" s="59" t="str">
        <f>IFERROR(IF(VLOOKUP($D601&amp;"-"&amp;$E601,IF($C$4="TEB0187_REV01",CALC_CONN_TEB0187_REV01!$F:$H),3,0)="--",VLOOKUP($D601&amp;"-"&amp;$E601,IF($C$4="TEB0187_REV01",CALC_CONN_TEB0187_REV01!$F:$H),2,0),VLOOKUP($D601&amp;"-"&amp;$E601,IF($C$4="TEB0187_REV01",CALC_CONN_TEB0187_REV01!$F:$H),3,0)),"---")</f>
        <v>---</v>
      </c>
      <c r="H601" s="59" t="str">
        <f>IFERROR(VLOOKUP(G601,IF($C$4="TEB0187_REV01",CALC_CONN_TEB0187_REV01!$G:$T),14,0),"---")</f>
        <v>---</v>
      </c>
      <c r="I601" s="59" t="str">
        <f>IFERROR(VLOOKUP($D601&amp;"-"&amp;$E601,IF($C$4="TEB0187_REV01",CALC_CONN_TEB0187_REV01!$F:$K,"???"),6,0),"---")</f>
        <v>---</v>
      </c>
      <c r="J601" s="61" t="str">
        <f>IFERROR(VLOOKUP($D601&amp;"-"&amp;$E601,IF($C$4="TEB0187_REV01",CALC_CONN_TEB0187_REV01!$F:$M,"???"),8,0),"---")</f>
        <v>---</v>
      </c>
      <c r="K601" s="62" t="str">
        <f>IFERROR(VLOOKUP($D601&amp;"-"&amp;$E601,IF($C$4="TEB0187_REV01",CALC_CONN_TEB0187_REV01!$F:$N),9,0),"---")</f>
        <v>---</v>
      </c>
      <c r="L601" s="59" t="str">
        <f>IFERROR(VLOOKUP(K601,B2B!$H$3:$I$2000,2,0),"---")</f>
        <v>---</v>
      </c>
      <c r="M601" s="59" t="str">
        <f>IFERROR(VLOOKUP(L601,IF($M$4="TEI0187_REV01",RAW_m_TEI0187_REV01!$AD:$AH),5,0),"---")</f>
        <v>---</v>
      </c>
      <c r="N601" s="59" t="str">
        <f>IFERROR(VLOOKUP(L601,IF($M$4="TEI0187_REV01",RAW_m_TEI0187_REV01!$AE:$AJ),6,0),"---")</f>
        <v>---</v>
      </c>
      <c r="O601" s="63" t="str">
        <f>IFERROR(VLOOKUP(L601,IF($M$4="TEI0187_REV01",RAW_m_TEI0187_REV01!$AD:$AE),2,0),"---")</f>
        <v>---</v>
      </c>
      <c r="P601" s="59" t="str">
        <f>IFERROR(VLOOKUP(O601,IF($M$4="TEI0187_REV01",RAW_m_TEI0187_REV01!$AJ:$AK),2,0),"---")</f>
        <v>---</v>
      </c>
      <c r="Q601" s="59" t="str">
        <f>IFERROR(VLOOKUP(L601,IF($M$4="TEI0187_REV01",RAW_m_TEI0187_REV01!$AD:$AF),3,0),"---")</f>
        <v>---</v>
      </c>
      <c r="R601" s="59" t="str">
        <f>IFERROR(VLOOKUP(O601,IF($M$4="TEI0187_REV01",RAW_m_TEI0187_REV01!$AE:$AG),3,0),"---")</f>
        <v>---</v>
      </c>
      <c r="S601" s="59" t="str">
        <f t="shared" si="20"/>
        <v>---</v>
      </c>
    </row>
    <row r="602" spans="2:19" ht="15" customHeight="1" x14ac:dyDescent="0.25">
      <c r="B602" s="59">
        <f t="shared" si="19"/>
        <v>597</v>
      </c>
      <c r="C602" s="60">
        <f>IFERROR(IF($C$4="TEB0187_REV01",CALC_CONN_TEB0187_REV01!U602,),"---")</f>
        <v>0</v>
      </c>
      <c r="D602" s="59">
        <f>IFERROR(IF($C$4="TEB0187_REV01",CALC_CONN_TEB0187_REV01!D602,),"---")</f>
        <v>0</v>
      </c>
      <c r="E602" s="59">
        <f>IFERROR(IF($C$4="TEB0187_REV01",CALC_CONN_TEB0187_REV01!E602,),"---")</f>
        <v>0</v>
      </c>
      <c r="F602" s="59" t="str">
        <f>IFERROR(IF(VLOOKUP($D602&amp;"-"&amp;$E602,IF($C$4="TEB0187_REV01",CALC_CONN_TEB0187_REV01!$F:$I),4,0)="--","---",IF($C$4="TEB0187_REV01",CALC_CONN_TEB0187_REV01!$G602&amp; " --&gt; " &amp;CALC_CONN_TEB0187_REV01!$I602&amp; " --&gt; ")),"---")</f>
        <v>---</v>
      </c>
      <c r="G602" s="59" t="str">
        <f>IFERROR(IF(VLOOKUP($D602&amp;"-"&amp;$E602,IF($C$4="TEB0187_REV01",CALC_CONN_TEB0187_REV01!$F:$H),3,0)="--",VLOOKUP($D602&amp;"-"&amp;$E602,IF($C$4="TEB0187_REV01",CALC_CONN_TEB0187_REV01!$F:$H),2,0),VLOOKUP($D602&amp;"-"&amp;$E602,IF($C$4="TEB0187_REV01",CALC_CONN_TEB0187_REV01!$F:$H),3,0)),"---")</f>
        <v>---</v>
      </c>
      <c r="H602" s="59" t="str">
        <f>IFERROR(VLOOKUP(G602,IF($C$4="TEB0187_REV01",CALC_CONN_TEB0187_REV01!$G:$T),14,0),"---")</f>
        <v>---</v>
      </c>
      <c r="I602" s="59" t="str">
        <f>IFERROR(VLOOKUP($D602&amp;"-"&amp;$E602,IF($C$4="TEB0187_REV01",CALC_CONN_TEB0187_REV01!$F:$K,"???"),6,0),"---")</f>
        <v>---</v>
      </c>
      <c r="J602" s="61" t="str">
        <f>IFERROR(VLOOKUP($D602&amp;"-"&amp;$E602,IF($C$4="TEB0187_REV01",CALC_CONN_TEB0187_REV01!$F:$M,"???"),8,0),"---")</f>
        <v>---</v>
      </c>
      <c r="K602" s="62" t="str">
        <f>IFERROR(VLOOKUP($D602&amp;"-"&amp;$E602,IF($C$4="TEB0187_REV01",CALC_CONN_TEB0187_REV01!$F:$N),9,0),"---")</f>
        <v>---</v>
      </c>
      <c r="L602" s="59" t="str">
        <f>IFERROR(VLOOKUP(K602,B2B!$H$3:$I$2000,2,0),"---")</f>
        <v>---</v>
      </c>
      <c r="M602" s="59" t="str">
        <f>IFERROR(VLOOKUP(L602,IF($M$4="TEI0187_REV01",RAW_m_TEI0187_REV01!$AD:$AH),5,0),"---")</f>
        <v>---</v>
      </c>
      <c r="N602" s="59" t="str">
        <f>IFERROR(VLOOKUP(L602,IF($M$4="TEI0187_REV01",RAW_m_TEI0187_REV01!$AE:$AJ),6,0),"---")</f>
        <v>---</v>
      </c>
      <c r="O602" s="63" t="str">
        <f>IFERROR(VLOOKUP(L602,IF($M$4="TEI0187_REV01",RAW_m_TEI0187_REV01!$AD:$AE),2,0),"---")</f>
        <v>---</v>
      </c>
      <c r="P602" s="59" t="str">
        <f>IFERROR(VLOOKUP(O602,IF($M$4="TEI0187_REV01",RAW_m_TEI0187_REV01!$AJ:$AK),2,0),"---")</f>
        <v>---</v>
      </c>
      <c r="Q602" s="59" t="str">
        <f>IFERROR(VLOOKUP(L602,IF($M$4="TEI0187_REV01",RAW_m_TEI0187_REV01!$AD:$AF),3,0),"---")</f>
        <v>---</v>
      </c>
      <c r="R602" s="59" t="str">
        <f>IFERROR(VLOOKUP(O602,IF($M$4="TEI0187_REV01",RAW_m_TEI0187_REV01!$AE:$AG),3,0),"---")</f>
        <v>---</v>
      </c>
      <c r="S602" s="59" t="str">
        <f t="shared" si="20"/>
        <v>---</v>
      </c>
    </row>
    <row r="603" spans="2:19" ht="15" customHeight="1" x14ac:dyDescent="0.25">
      <c r="B603" s="59">
        <f t="shared" si="19"/>
        <v>598</v>
      </c>
      <c r="C603" s="60">
        <f>IFERROR(IF($C$4="TEB0187_REV01",CALC_CONN_TEB0187_REV01!U603,),"---")</f>
        <v>0</v>
      </c>
      <c r="D603" s="59">
        <f>IFERROR(IF($C$4="TEB0187_REV01",CALC_CONN_TEB0187_REV01!D603,),"---")</f>
        <v>0</v>
      </c>
      <c r="E603" s="59">
        <f>IFERROR(IF($C$4="TEB0187_REV01",CALC_CONN_TEB0187_REV01!E603,),"---")</f>
        <v>0</v>
      </c>
      <c r="F603" s="59" t="str">
        <f>IFERROR(IF(VLOOKUP($D603&amp;"-"&amp;$E603,IF($C$4="TEB0187_REV01",CALC_CONN_TEB0187_REV01!$F:$I),4,0)="--","---",IF($C$4="TEB0187_REV01",CALC_CONN_TEB0187_REV01!$G603&amp; " --&gt; " &amp;CALC_CONN_TEB0187_REV01!$I603&amp; " --&gt; ")),"---")</f>
        <v>---</v>
      </c>
      <c r="G603" s="59" t="str">
        <f>IFERROR(IF(VLOOKUP($D603&amp;"-"&amp;$E603,IF($C$4="TEB0187_REV01",CALC_CONN_TEB0187_REV01!$F:$H),3,0)="--",VLOOKUP($D603&amp;"-"&amp;$E603,IF($C$4="TEB0187_REV01",CALC_CONN_TEB0187_REV01!$F:$H),2,0),VLOOKUP($D603&amp;"-"&amp;$E603,IF($C$4="TEB0187_REV01",CALC_CONN_TEB0187_REV01!$F:$H),3,0)),"---")</f>
        <v>---</v>
      </c>
      <c r="H603" s="59" t="str">
        <f>IFERROR(VLOOKUP(G603,IF($C$4="TEB0187_REV01",CALC_CONN_TEB0187_REV01!$G:$T),14,0),"---")</f>
        <v>---</v>
      </c>
      <c r="I603" s="59" t="str">
        <f>IFERROR(VLOOKUP($D603&amp;"-"&amp;$E603,IF($C$4="TEB0187_REV01",CALC_CONN_TEB0187_REV01!$F:$K,"???"),6,0),"---")</f>
        <v>---</v>
      </c>
      <c r="J603" s="61" t="str">
        <f>IFERROR(VLOOKUP($D603&amp;"-"&amp;$E603,IF($C$4="TEB0187_REV01",CALC_CONN_TEB0187_REV01!$F:$M,"???"),8,0),"---")</f>
        <v>---</v>
      </c>
      <c r="K603" s="62" t="str">
        <f>IFERROR(VLOOKUP($D603&amp;"-"&amp;$E603,IF($C$4="TEB0187_REV01",CALC_CONN_TEB0187_REV01!$F:$N),9,0),"---")</f>
        <v>---</v>
      </c>
      <c r="L603" s="59" t="str">
        <f>IFERROR(VLOOKUP(K603,B2B!$H$3:$I$2000,2,0),"---")</f>
        <v>---</v>
      </c>
      <c r="M603" s="59" t="str">
        <f>IFERROR(VLOOKUP(L603,IF($M$4="TEI0187_REV01",RAW_m_TEI0187_REV01!$AD:$AH),5,0),"---")</f>
        <v>---</v>
      </c>
      <c r="N603" s="59" t="str">
        <f>IFERROR(VLOOKUP(L603,IF($M$4="TEI0187_REV01",RAW_m_TEI0187_REV01!$AE:$AJ),6,0),"---")</f>
        <v>---</v>
      </c>
      <c r="O603" s="63" t="str">
        <f>IFERROR(VLOOKUP(L603,IF($M$4="TEI0187_REV01",RAW_m_TEI0187_REV01!$AD:$AE),2,0),"---")</f>
        <v>---</v>
      </c>
      <c r="P603" s="59" t="str">
        <f>IFERROR(VLOOKUP(O603,IF($M$4="TEI0187_REV01",RAW_m_TEI0187_REV01!$AJ:$AK),2,0),"---")</f>
        <v>---</v>
      </c>
      <c r="Q603" s="59" t="str">
        <f>IFERROR(VLOOKUP(L603,IF($M$4="TEI0187_REV01",RAW_m_TEI0187_REV01!$AD:$AF),3,0),"---")</f>
        <v>---</v>
      </c>
      <c r="R603" s="59" t="str">
        <f>IFERROR(VLOOKUP(O603,IF($M$4="TEI0187_REV01",RAW_m_TEI0187_REV01!$AE:$AG),3,0),"---")</f>
        <v>---</v>
      </c>
      <c r="S603" s="59" t="str">
        <f t="shared" si="20"/>
        <v>---</v>
      </c>
    </row>
    <row r="604" spans="2:19" ht="15" customHeight="1" x14ac:dyDescent="0.25">
      <c r="B604" s="59">
        <f t="shared" si="19"/>
        <v>599</v>
      </c>
      <c r="C604" s="60">
        <f>IFERROR(IF($C$4="TEB0187_REV01",CALC_CONN_TEB0187_REV01!U604,),"---")</f>
        <v>0</v>
      </c>
      <c r="D604" s="59">
        <f>IFERROR(IF($C$4="TEB0187_REV01",CALC_CONN_TEB0187_REV01!D604,),"---")</f>
        <v>0</v>
      </c>
      <c r="E604" s="59">
        <f>IFERROR(IF($C$4="TEB0187_REV01",CALC_CONN_TEB0187_REV01!E604,),"---")</f>
        <v>0</v>
      </c>
      <c r="F604" s="59" t="str">
        <f>IFERROR(IF(VLOOKUP($D604&amp;"-"&amp;$E604,IF($C$4="TEB0187_REV01",CALC_CONN_TEB0187_REV01!$F:$I),4,0)="--","---",IF($C$4="TEB0187_REV01",CALC_CONN_TEB0187_REV01!$G604&amp; " --&gt; " &amp;CALC_CONN_TEB0187_REV01!$I604&amp; " --&gt; ")),"---")</f>
        <v>---</v>
      </c>
      <c r="G604" s="59" t="str">
        <f>IFERROR(IF(VLOOKUP($D604&amp;"-"&amp;$E604,IF($C$4="TEB0187_REV01",CALC_CONN_TEB0187_REV01!$F:$H),3,0)="--",VLOOKUP($D604&amp;"-"&amp;$E604,IF($C$4="TEB0187_REV01",CALC_CONN_TEB0187_REV01!$F:$H),2,0),VLOOKUP($D604&amp;"-"&amp;$E604,IF($C$4="TEB0187_REV01",CALC_CONN_TEB0187_REV01!$F:$H),3,0)),"---")</f>
        <v>---</v>
      </c>
      <c r="H604" s="59" t="str">
        <f>IFERROR(VLOOKUP(G604,IF($C$4="TEB0187_REV01",CALC_CONN_TEB0187_REV01!$G:$T),14,0),"---")</f>
        <v>---</v>
      </c>
      <c r="I604" s="59" t="str">
        <f>IFERROR(VLOOKUP($D604&amp;"-"&amp;$E604,IF($C$4="TEB0187_REV01",CALC_CONN_TEB0187_REV01!$F:$K,"???"),6,0),"---")</f>
        <v>---</v>
      </c>
      <c r="J604" s="61" t="str">
        <f>IFERROR(VLOOKUP($D604&amp;"-"&amp;$E604,IF($C$4="TEB0187_REV01",CALC_CONN_TEB0187_REV01!$F:$M,"???"),8,0),"---")</f>
        <v>---</v>
      </c>
      <c r="K604" s="62" t="str">
        <f>IFERROR(VLOOKUP($D604&amp;"-"&amp;$E604,IF($C$4="TEB0187_REV01",CALC_CONN_TEB0187_REV01!$F:$N),9,0),"---")</f>
        <v>---</v>
      </c>
      <c r="L604" s="59" t="str">
        <f>IFERROR(VLOOKUP(K604,B2B!$H$3:$I$2000,2,0),"---")</f>
        <v>---</v>
      </c>
      <c r="M604" s="59" t="str">
        <f>IFERROR(VLOOKUP(L604,IF($M$4="TEI0187_REV01",RAW_m_TEI0187_REV01!$AD:$AH),5,0),"---")</f>
        <v>---</v>
      </c>
      <c r="N604" s="59" t="str">
        <f>IFERROR(VLOOKUP(L604,IF($M$4="TEI0187_REV01",RAW_m_TEI0187_REV01!$AE:$AJ),6,0),"---")</f>
        <v>---</v>
      </c>
      <c r="O604" s="63" t="str">
        <f>IFERROR(VLOOKUP(L604,IF($M$4="TEI0187_REV01",RAW_m_TEI0187_REV01!$AD:$AE),2,0),"---")</f>
        <v>---</v>
      </c>
      <c r="P604" s="59" t="str">
        <f>IFERROR(VLOOKUP(O604,IF($M$4="TEI0187_REV01",RAW_m_TEI0187_REV01!$AJ:$AK),2,0),"---")</f>
        <v>---</v>
      </c>
      <c r="Q604" s="59" t="str">
        <f>IFERROR(VLOOKUP(L604,IF($M$4="TEI0187_REV01",RAW_m_TEI0187_REV01!$AD:$AF),3,0),"---")</f>
        <v>---</v>
      </c>
      <c r="R604" s="59" t="str">
        <f>IFERROR(VLOOKUP(O604,IF($M$4="TEI0187_REV01",RAW_m_TEI0187_REV01!$AE:$AG),3,0),"---")</f>
        <v>---</v>
      </c>
      <c r="S604" s="59" t="str">
        <f t="shared" si="20"/>
        <v>---</v>
      </c>
    </row>
    <row r="605" spans="2:19" ht="15" customHeight="1" x14ac:dyDescent="0.25">
      <c r="B605" s="59">
        <f t="shared" si="19"/>
        <v>600</v>
      </c>
      <c r="C605" s="60">
        <f>IFERROR(IF($C$4="TEB0187_REV01",CALC_CONN_TEB0187_REV01!U605,),"---")</f>
        <v>0</v>
      </c>
      <c r="D605" s="59">
        <f>IFERROR(IF($C$4="TEB0187_REV01",CALC_CONN_TEB0187_REV01!D605,),"---")</f>
        <v>0</v>
      </c>
      <c r="E605" s="59">
        <f>IFERROR(IF($C$4="TEB0187_REV01",CALC_CONN_TEB0187_REV01!E605,),"---")</f>
        <v>0</v>
      </c>
      <c r="F605" s="59" t="str">
        <f>IFERROR(IF(VLOOKUP($D605&amp;"-"&amp;$E605,IF($C$4="TEB0187_REV01",CALC_CONN_TEB0187_REV01!$F:$I),4,0)="--","---",IF($C$4="TEB0187_REV01",CALC_CONN_TEB0187_REV01!$G605&amp; " --&gt; " &amp;CALC_CONN_TEB0187_REV01!$I605&amp; " --&gt; ")),"---")</f>
        <v>---</v>
      </c>
      <c r="G605" s="59" t="str">
        <f>IFERROR(IF(VLOOKUP($D605&amp;"-"&amp;$E605,IF($C$4="TEB0187_REV01",CALC_CONN_TEB0187_REV01!$F:$H),3,0)="--",VLOOKUP($D605&amp;"-"&amp;$E605,IF($C$4="TEB0187_REV01",CALC_CONN_TEB0187_REV01!$F:$H),2,0),VLOOKUP($D605&amp;"-"&amp;$E605,IF($C$4="TEB0187_REV01",CALC_CONN_TEB0187_REV01!$F:$H),3,0)),"---")</f>
        <v>---</v>
      </c>
      <c r="H605" s="59" t="str">
        <f>IFERROR(VLOOKUP(G605,IF($C$4="TEB0187_REV01",CALC_CONN_TEB0187_REV01!$G:$T),14,0),"---")</f>
        <v>---</v>
      </c>
      <c r="I605" s="59" t="str">
        <f>IFERROR(VLOOKUP($D605&amp;"-"&amp;$E605,IF($C$4="TEB0187_REV01",CALC_CONN_TEB0187_REV01!$F:$K,"???"),6,0),"---")</f>
        <v>---</v>
      </c>
      <c r="J605" s="61" t="str">
        <f>IFERROR(VLOOKUP($D605&amp;"-"&amp;$E605,IF($C$4="TEB0187_REV01",CALC_CONN_TEB0187_REV01!$F:$M,"???"),8,0),"---")</f>
        <v>---</v>
      </c>
      <c r="K605" s="62" t="str">
        <f>IFERROR(VLOOKUP($D605&amp;"-"&amp;$E605,IF($C$4="TEB0187_REV01",CALC_CONN_TEB0187_REV01!$F:$N),9,0),"---")</f>
        <v>---</v>
      </c>
      <c r="L605" s="59" t="str">
        <f>IFERROR(VLOOKUP(K605,B2B!$H$3:$I$2000,2,0),"---")</f>
        <v>---</v>
      </c>
      <c r="M605" s="59" t="str">
        <f>IFERROR(VLOOKUP(L605,IF($M$4="TEI0187_REV01",RAW_m_TEI0187_REV01!$AD:$AH),5,0),"---")</f>
        <v>---</v>
      </c>
      <c r="N605" s="59" t="str">
        <f>IFERROR(VLOOKUP(L605,IF($M$4="TEI0187_REV01",RAW_m_TEI0187_REV01!$AE:$AJ),6,0),"---")</f>
        <v>---</v>
      </c>
      <c r="O605" s="63" t="str">
        <f>IFERROR(VLOOKUP(L605,IF($M$4="TEI0187_REV01",RAW_m_TEI0187_REV01!$AD:$AE),2,0),"---")</f>
        <v>---</v>
      </c>
      <c r="P605" s="59" t="str">
        <f>IFERROR(VLOOKUP(O605,IF($M$4="TEI0187_REV01",RAW_m_TEI0187_REV01!$AJ:$AK),2,0),"---")</f>
        <v>---</v>
      </c>
      <c r="Q605" s="59" t="str">
        <f>IFERROR(VLOOKUP(L605,IF($M$4="TEI0187_REV01",RAW_m_TEI0187_REV01!$AD:$AF),3,0),"---")</f>
        <v>---</v>
      </c>
      <c r="R605" s="59" t="str">
        <f>IFERROR(VLOOKUP(O605,IF($M$4="TEI0187_REV01",RAW_m_TEI0187_REV01!$AE:$AG),3,0),"---")</f>
        <v>---</v>
      </c>
      <c r="S605" s="59" t="str">
        <f t="shared" si="20"/>
        <v>---</v>
      </c>
    </row>
    <row r="606" spans="2:19" ht="15" customHeight="1" x14ac:dyDescent="0.25">
      <c r="B606" s="59">
        <f t="shared" si="19"/>
        <v>601</v>
      </c>
      <c r="C606" s="60">
        <f>IFERROR(IF($C$4="TEB0187_REV01",CALC_CONN_TEB0187_REV01!U606,),"---")</f>
        <v>0</v>
      </c>
      <c r="D606" s="59">
        <f>IFERROR(IF($C$4="TEB0187_REV01",CALC_CONN_TEB0187_REV01!D606,),"---")</f>
        <v>0</v>
      </c>
      <c r="E606" s="59">
        <f>IFERROR(IF($C$4="TEB0187_REV01",CALC_CONN_TEB0187_REV01!E606,),"---")</f>
        <v>0</v>
      </c>
      <c r="F606" s="59" t="str">
        <f>IFERROR(IF(VLOOKUP($D606&amp;"-"&amp;$E606,IF($C$4="TEB0187_REV01",CALC_CONN_TEB0187_REV01!$F:$I),4,0)="--","---",IF($C$4="TEB0187_REV01",CALC_CONN_TEB0187_REV01!$G606&amp; " --&gt; " &amp;CALC_CONN_TEB0187_REV01!$I606&amp; " --&gt; ")),"---")</f>
        <v>---</v>
      </c>
      <c r="G606" s="59" t="str">
        <f>IFERROR(IF(VLOOKUP($D606&amp;"-"&amp;$E606,IF($C$4="TEB0187_REV01",CALC_CONN_TEB0187_REV01!$F:$H),3,0)="--",VLOOKUP($D606&amp;"-"&amp;$E606,IF($C$4="TEB0187_REV01",CALC_CONN_TEB0187_REV01!$F:$H),2,0),VLOOKUP($D606&amp;"-"&amp;$E606,IF($C$4="TEB0187_REV01",CALC_CONN_TEB0187_REV01!$F:$H),3,0)),"---")</f>
        <v>---</v>
      </c>
      <c r="H606" s="59" t="str">
        <f>IFERROR(VLOOKUP(G606,IF($C$4="TEB0187_REV01",CALC_CONN_TEB0187_REV01!$G:$T),14,0),"---")</f>
        <v>---</v>
      </c>
      <c r="I606" s="59" t="str">
        <f>IFERROR(VLOOKUP($D606&amp;"-"&amp;$E606,IF($C$4="TEB0187_REV01",CALC_CONN_TEB0187_REV01!$F:$K,"???"),6,0),"---")</f>
        <v>---</v>
      </c>
      <c r="J606" s="61" t="str">
        <f>IFERROR(VLOOKUP($D606&amp;"-"&amp;$E606,IF($C$4="TEB0187_REV01",CALC_CONN_TEB0187_REV01!$F:$M,"???"),8,0),"---")</f>
        <v>---</v>
      </c>
      <c r="K606" s="62" t="str">
        <f>IFERROR(VLOOKUP($D606&amp;"-"&amp;$E606,IF($C$4="TEB0187_REV01",CALC_CONN_TEB0187_REV01!$F:$N),9,0),"---")</f>
        <v>---</v>
      </c>
      <c r="L606" s="59" t="str">
        <f>IFERROR(VLOOKUP(K606,B2B!$H$3:$I$2000,2,0),"---")</f>
        <v>---</v>
      </c>
      <c r="M606" s="59" t="str">
        <f>IFERROR(VLOOKUP(L606,IF($M$4="TEI0187_REV01",RAW_m_TEI0187_REV01!$AD:$AH),5,0),"---")</f>
        <v>---</v>
      </c>
      <c r="N606" s="59" t="str">
        <f>IFERROR(VLOOKUP(L606,IF($M$4="TEI0187_REV01",RAW_m_TEI0187_REV01!$AE:$AJ),6,0),"---")</f>
        <v>---</v>
      </c>
      <c r="O606" s="63" t="str">
        <f>IFERROR(VLOOKUP(L606,IF($M$4="TEI0187_REV01",RAW_m_TEI0187_REV01!$AD:$AE),2,0),"---")</f>
        <v>---</v>
      </c>
      <c r="P606" s="59" t="str">
        <f>IFERROR(VLOOKUP(O606,IF($M$4="TEI0187_REV01",RAW_m_TEI0187_REV01!$AJ:$AK),2,0),"---")</f>
        <v>---</v>
      </c>
      <c r="Q606" s="59" t="str">
        <f>IFERROR(VLOOKUP(L606,IF($M$4="TEI0187_REV01",RAW_m_TEI0187_REV01!$AD:$AF),3,0),"---")</f>
        <v>---</v>
      </c>
      <c r="R606" s="59" t="str">
        <f>IFERROR(VLOOKUP(O606,IF($M$4="TEI0187_REV01",RAW_m_TEI0187_REV01!$AE:$AG),3,0),"---")</f>
        <v>---</v>
      </c>
      <c r="S606" s="59" t="str">
        <f t="shared" si="20"/>
        <v>---</v>
      </c>
    </row>
    <row r="607" spans="2:19" ht="15" customHeight="1" x14ac:dyDescent="0.25">
      <c r="B607" s="59">
        <f t="shared" si="19"/>
        <v>602</v>
      </c>
      <c r="C607" s="60">
        <f>IFERROR(IF($C$4="TEB0187_REV01",CALC_CONN_TEB0187_REV01!U607,),"---")</f>
        <v>0</v>
      </c>
      <c r="D607" s="59">
        <f>IFERROR(IF($C$4="TEB0187_REV01",CALC_CONN_TEB0187_REV01!D607,),"---")</f>
        <v>0</v>
      </c>
      <c r="E607" s="59">
        <f>IFERROR(IF($C$4="TEB0187_REV01",CALC_CONN_TEB0187_REV01!E607,),"---")</f>
        <v>0</v>
      </c>
      <c r="F607" s="59" t="str">
        <f>IFERROR(IF(VLOOKUP($D607&amp;"-"&amp;$E607,IF($C$4="TEB0187_REV01",CALC_CONN_TEB0187_REV01!$F:$I),4,0)="--","---",IF($C$4="TEB0187_REV01",CALC_CONN_TEB0187_REV01!$G607&amp; " --&gt; " &amp;CALC_CONN_TEB0187_REV01!$I607&amp; " --&gt; ")),"---")</f>
        <v>---</v>
      </c>
      <c r="G607" s="59" t="str">
        <f>IFERROR(IF(VLOOKUP($D607&amp;"-"&amp;$E607,IF($C$4="TEB0187_REV01",CALC_CONN_TEB0187_REV01!$F:$H),3,0)="--",VLOOKUP($D607&amp;"-"&amp;$E607,IF($C$4="TEB0187_REV01",CALC_CONN_TEB0187_REV01!$F:$H),2,0),VLOOKUP($D607&amp;"-"&amp;$E607,IF($C$4="TEB0187_REV01",CALC_CONN_TEB0187_REV01!$F:$H),3,0)),"---")</f>
        <v>---</v>
      </c>
      <c r="H607" s="59" t="str">
        <f>IFERROR(VLOOKUP(G607,IF($C$4="TEB0187_REV01",CALC_CONN_TEB0187_REV01!$G:$T),14,0),"---")</f>
        <v>---</v>
      </c>
      <c r="I607" s="59" t="str">
        <f>IFERROR(VLOOKUP($D607&amp;"-"&amp;$E607,IF($C$4="TEB0187_REV01",CALC_CONN_TEB0187_REV01!$F:$K,"???"),6,0),"---")</f>
        <v>---</v>
      </c>
      <c r="J607" s="61" t="str">
        <f>IFERROR(VLOOKUP($D607&amp;"-"&amp;$E607,IF($C$4="TEB0187_REV01",CALC_CONN_TEB0187_REV01!$F:$M,"???"),8,0),"---")</f>
        <v>---</v>
      </c>
      <c r="K607" s="62" t="str">
        <f>IFERROR(VLOOKUP($D607&amp;"-"&amp;$E607,IF($C$4="TEB0187_REV01",CALC_CONN_TEB0187_REV01!$F:$N),9,0),"---")</f>
        <v>---</v>
      </c>
      <c r="L607" s="59" t="str">
        <f>IFERROR(VLOOKUP(K607,B2B!$H$3:$I$2000,2,0),"---")</f>
        <v>---</v>
      </c>
      <c r="M607" s="59" t="str">
        <f>IFERROR(VLOOKUP(L607,IF($M$4="TEI0187_REV01",RAW_m_TEI0187_REV01!$AD:$AH),5,0),"---")</f>
        <v>---</v>
      </c>
      <c r="N607" s="59" t="str">
        <f>IFERROR(VLOOKUP(L607,IF($M$4="TEI0187_REV01",RAW_m_TEI0187_REV01!$AE:$AJ),6,0),"---")</f>
        <v>---</v>
      </c>
      <c r="O607" s="63" t="str">
        <f>IFERROR(VLOOKUP(L607,IF($M$4="TEI0187_REV01",RAW_m_TEI0187_REV01!$AD:$AE),2,0),"---")</f>
        <v>---</v>
      </c>
      <c r="P607" s="59" t="str">
        <f>IFERROR(VLOOKUP(O607,IF($M$4="TEI0187_REV01",RAW_m_TEI0187_REV01!$AJ:$AK),2,0),"---")</f>
        <v>---</v>
      </c>
      <c r="Q607" s="59" t="str">
        <f>IFERROR(VLOOKUP(L607,IF($M$4="TEI0187_REV01",RAW_m_TEI0187_REV01!$AD:$AF),3,0),"---")</f>
        <v>---</v>
      </c>
      <c r="R607" s="59" t="str">
        <f>IFERROR(VLOOKUP(O607,IF($M$4="TEI0187_REV01",RAW_m_TEI0187_REV01!$AE:$AG),3,0),"---")</f>
        <v>---</v>
      </c>
      <c r="S607" s="59" t="str">
        <f t="shared" si="20"/>
        <v>---</v>
      </c>
    </row>
    <row r="608" spans="2:19" ht="15" customHeight="1" x14ac:dyDescent="0.25">
      <c r="B608" s="59">
        <f t="shared" si="19"/>
        <v>603</v>
      </c>
      <c r="C608" s="60">
        <f>IFERROR(IF($C$4="TEB0187_REV01",CALC_CONN_TEB0187_REV01!U608,),"---")</f>
        <v>0</v>
      </c>
      <c r="D608" s="59">
        <f>IFERROR(IF($C$4="TEB0187_REV01",CALC_CONN_TEB0187_REV01!D608,),"---")</f>
        <v>0</v>
      </c>
      <c r="E608" s="59">
        <f>IFERROR(IF($C$4="TEB0187_REV01",CALC_CONN_TEB0187_REV01!E608,),"---")</f>
        <v>0</v>
      </c>
      <c r="F608" s="59" t="str">
        <f>IFERROR(IF(VLOOKUP($D608&amp;"-"&amp;$E608,IF($C$4="TEB0187_REV01",CALC_CONN_TEB0187_REV01!$F:$I),4,0)="--","---",IF($C$4="TEB0187_REV01",CALC_CONN_TEB0187_REV01!$G608&amp; " --&gt; " &amp;CALC_CONN_TEB0187_REV01!$I608&amp; " --&gt; ")),"---")</f>
        <v>---</v>
      </c>
      <c r="G608" s="59" t="str">
        <f>IFERROR(IF(VLOOKUP($D608&amp;"-"&amp;$E608,IF($C$4="TEB0187_REV01",CALC_CONN_TEB0187_REV01!$F:$H),3,0)="--",VLOOKUP($D608&amp;"-"&amp;$E608,IF($C$4="TEB0187_REV01",CALC_CONN_TEB0187_REV01!$F:$H),2,0),VLOOKUP($D608&amp;"-"&amp;$E608,IF($C$4="TEB0187_REV01",CALC_CONN_TEB0187_REV01!$F:$H),3,0)),"---")</f>
        <v>---</v>
      </c>
      <c r="H608" s="59" t="str">
        <f>IFERROR(VLOOKUP(G608,IF($C$4="TEB0187_REV01",CALC_CONN_TEB0187_REV01!$G:$T),14,0),"---")</f>
        <v>---</v>
      </c>
      <c r="I608" s="59" t="str">
        <f>IFERROR(VLOOKUP($D608&amp;"-"&amp;$E608,IF($C$4="TEB0187_REV01",CALC_CONN_TEB0187_REV01!$F:$K,"???"),6,0),"---")</f>
        <v>---</v>
      </c>
      <c r="J608" s="61" t="str">
        <f>IFERROR(VLOOKUP($D608&amp;"-"&amp;$E608,IF($C$4="TEB0187_REV01",CALC_CONN_TEB0187_REV01!$F:$M,"???"),8,0),"---")</f>
        <v>---</v>
      </c>
      <c r="K608" s="62" t="str">
        <f>IFERROR(VLOOKUP($D608&amp;"-"&amp;$E608,IF($C$4="TEB0187_REV01",CALC_CONN_TEB0187_REV01!$F:$N),9,0),"---")</f>
        <v>---</v>
      </c>
      <c r="L608" s="59" t="str">
        <f>IFERROR(VLOOKUP(K608,B2B!$H$3:$I$2000,2,0),"---")</f>
        <v>---</v>
      </c>
      <c r="M608" s="59" t="str">
        <f>IFERROR(VLOOKUP(L608,IF($M$4="TEI0187_REV01",RAW_m_TEI0187_REV01!$AD:$AH),5,0),"---")</f>
        <v>---</v>
      </c>
      <c r="N608" s="59" t="str">
        <f>IFERROR(VLOOKUP(L608,IF($M$4="TEI0187_REV01",RAW_m_TEI0187_REV01!$AE:$AJ),6,0),"---")</f>
        <v>---</v>
      </c>
      <c r="O608" s="63" t="str">
        <f>IFERROR(VLOOKUP(L608,IF($M$4="TEI0187_REV01",RAW_m_TEI0187_REV01!$AD:$AE),2,0),"---")</f>
        <v>---</v>
      </c>
      <c r="P608" s="59" t="str">
        <f>IFERROR(VLOOKUP(O608,IF($M$4="TEI0187_REV01",RAW_m_TEI0187_REV01!$AJ:$AK),2,0),"---")</f>
        <v>---</v>
      </c>
      <c r="Q608" s="59" t="str">
        <f>IFERROR(VLOOKUP(L608,IF($M$4="TEI0187_REV01",RAW_m_TEI0187_REV01!$AD:$AF),3,0),"---")</f>
        <v>---</v>
      </c>
      <c r="R608" s="59" t="str">
        <f>IFERROR(VLOOKUP(O608,IF($M$4="TEI0187_REV01",RAW_m_TEI0187_REV01!$AE:$AG),3,0),"---")</f>
        <v>---</v>
      </c>
      <c r="S608" s="59" t="str">
        <f t="shared" si="20"/>
        <v>---</v>
      </c>
    </row>
    <row r="609" spans="2:19" ht="15" customHeight="1" x14ac:dyDescent="0.25">
      <c r="B609" s="59">
        <f t="shared" si="19"/>
        <v>604</v>
      </c>
      <c r="C609" s="60">
        <f>IFERROR(IF($C$4="TEB0187_REV01",CALC_CONN_TEB0187_REV01!U609,),"---")</f>
        <v>0</v>
      </c>
      <c r="D609" s="59">
        <f>IFERROR(IF($C$4="TEB0187_REV01",CALC_CONN_TEB0187_REV01!D609,),"---")</f>
        <v>0</v>
      </c>
      <c r="E609" s="59">
        <f>IFERROR(IF($C$4="TEB0187_REV01",CALC_CONN_TEB0187_REV01!E609,),"---")</f>
        <v>0</v>
      </c>
      <c r="F609" s="59" t="str">
        <f>IFERROR(IF(VLOOKUP($D609&amp;"-"&amp;$E609,IF($C$4="TEB0187_REV01",CALC_CONN_TEB0187_REV01!$F:$I),4,0)="--","---",IF($C$4="TEB0187_REV01",CALC_CONN_TEB0187_REV01!$G609&amp; " --&gt; " &amp;CALC_CONN_TEB0187_REV01!$I609&amp; " --&gt; ")),"---")</f>
        <v>---</v>
      </c>
      <c r="G609" s="59" t="str">
        <f>IFERROR(IF(VLOOKUP($D609&amp;"-"&amp;$E609,IF($C$4="TEB0187_REV01",CALC_CONN_TEB0187_REV01!$F:$H),3,0)="--",VLOOKUP($D609&amp;"-"&amp;$E609,IF($C$4="TEB0187_REV01",CALC_CONN_TEB0187_REV01!$F:$H),2,0),VLOOKUP($D609&amp;"-"&amp;$E609,IF($C$4="TEB0187_REV01",CALC_CONN_TEB0187_REV01!$F:$H),3,0)),"---")</f>
        <v>---</v>
      </c>
      <c r="H609" s="59" t="str">
        <f>IFERROR(VLOOKUP(G609,IF($C$4="TEB0187_REV01",CALC_CONN_TEB0187_REV01!$G:$T),14,0),"---")</f>
        <v>---</v>
      </c>
      <c r="I609" s="59" t="str">
        <f>IFERROR(VLOOKUP($D609&amp;"-"&amp;$E609,IF($C$4="TEB0187_REV01",CALC_CONN_TEB0187_REV01!$F:$K,"???"),6,0),"---")</f>
        <v>---</v>
      </c>
      <c r="J609" s="61" t="str">
        <f>IFERROR(VLOOKUP($D609&amp;"-"&amp;$E609,IF($C$4="TEB0187_REV01",CALC_CONN_TEB0187_REV01!$F:$M,"???"),8,0),"---")</f>
        <v>---</v>
      </c>
      <c r="K609" s="62" t="str">
        <f>IFERROR(VLOOKUP($D609&amp;"-"&amp;$E609,IF($C$4="TEB0187_REV01",CALC_CONN_TEB0187_REV01!$F:$N),9,0),"---")</f>
        <v>---</v>
      </c>
      <c r="L609" s="59" t="str">
        <f>IFERROR(VLOOKUP(K609,B2B!$H$3:$I$2000,2,0),"---")</f>
        <v>---</v>
      </c>
      <c r="M609" s="59" t="str">
        <f>IFERROR(VLOOKUP(L609,IF($M$4="TEI0187_REV01",RAW_m_TEI0187_REV01!$AD:$AH),5,0),"---")</f>
        <v>---</v>
      </c>
      <c r="N609" s="59" t="str">
        <f>IFERROR(VLOOKUP(L609,IF($M$4="TEI0187_REV01",RAW_m_TEI0187_REV01!$AE:$AJ),6,0),"---")</f>
        <v>---</v>
      </c>
      <c r="O609" s="63" t="str">
        <f>IFERROR(VLOOKUP(L609,IF($M$4="TEI0187_REV01",RAW_m_TEI0187_REV01!$AD:$AE),2,0),"---")</f>
        <v>---</v>
      </c>
      <c r="P609" s="59" t="str">
        <f>IFERROR(VLOOKUP(O609,IF($M$4="TEI0187_REV01",RAW_m_TEI0187_REV01!$AJ:$AK),2,0),"---")</f>
        <v>---</v>
      </c>
      <c r="Q609" s="59" t="str">
        <f>IFERROR(VLOOKUP(L609,IF($M$4="TEI0187_REV01",RAW_m_TEI0187_REV01!$AD:$AF),3,0),"---")</f>
        <v>---</v>
      </c>
      <c r="R609" s="59" t="str">
        <f>IFERROR(VLOOKUP(O609,IF($M$4="TEI0187_REV01",RAW_m_TEI0187_REV01!$AE:$AG),3,0),"---")</f>
        <v>---</v>
      </c>
      <c r="S609" s="59" t="str">
        <f t="shared" si="20"/>
        <v>---</v>
      </c>
    </row>
    <row r="610" spans="2:19" ht="15" customHeight="1" x14ac:dyDescent="0.25">
      <c r="B610" s="59">
        <f t="shared" si="19"/>
        <v>605</v>
      </c>
      <c r="C610" s="60">
        <f>IFERROR(IF($C$4="TEB0187_REV01",CALC_CONN_TEB0187_REV01!U610,),"---")</f>
        <v>0</v>
      </c>
      <c r="D610" s="59">
        <f>IFERROR(IF($C$4="TEB0187_REV01",CALC_CONN_TEB0187_REV01!D610,),"---")</f>
        <v>0</v>
      </c>
      <c r="E610" s="59">
        <f>IFERROR(IF($C$4="TEB0187_REV01",CALC_CONN_TEB0187_REV01!E610,),"---")</f>
        <v>0</v>
      </c>
      <c r="F610" s="59" t="str">
        <f>IFERROR(IF(VLOOKUP($D610&amp;"-"&amp;$E610,IF($C$4="TEB0187_REV01",CALC_CONN_TEB0187_REV01!$F:$I),4,0)="--","---",IF($C$4="TEB0187_REV01",CALC_CONN_TEB0187_REV01!$G610&amp; " --&gt; " &amp;CALC_CONN_TEB0187_REV01!$I610&amp; " --&gt; ")),"---")</f>
        <v>---</v>
      </c>
      <c r="G610" s="59" t="str">
        <f>IFERROR(IF(VLOOKUP($D610&amp;"-"&amp;$E610,IF($C$4="TEB0187_REV01",CALC_CONN_TEB0187_REV01!$F:$H),3,0)="--",VLOOKUP($D610&amp;"-"&amp;$E610,IF($C$4="TEB0187_REV01",CALC_CONN_TEB0187_REV01!$F:$H),2,0),VLOOKUP($D610&amp;"-"&amp;$E610,IF($C$4="TEB0187_REV01",CALC_CONN_TEB0187_REV01!$F:$H),3,0)),"---")</f>
        <v>---</v>
      </c>
      <c r="H610" s="59" t="str">
        <f>IFERROR(VLOOKUP(G610,IF($C$4="TEB0187_REV01",CALC_CONN_TEB0187_REV01!$G:$T),14,0),"---")</f>
        <v>---</v>
      </c>
      <c r="I610" s="59" t="str">
        <f>IFERROR(VLOOKUP($D610&amp;"-"&amp;$E610,IF($C$4="TEB0187_REV01",CALC_CONN_TEB0187_REV01!$F:$K,"???"),6,0),"---")</f>
        <v>---</v>
      </c>
      <c r="J610" s="61" t="str">
        <f>IFERROR(VLOOKUP($D610&amp;"-"&amp;$E610,IF($C$4="TEB0187_REV01",CALC_CONN_TEB0187_REV01!$F:$M,"???"),8,0),"---")</f>
        <v>---</v>
      </c>
      <c r="K610" s="62" t="str">
        <f>IFERROR(VLOOKUP($D610&amp;"-"&amp;$E610,IF($C$4="TEB0187_REV01",CALC_CONN_TEB0187_REV01!$F:$N),9,0),"---")</f>
        <v>---</v>
      </c>
      <c r="L610" s="59" t="str">
        <f>IFERROR(VLOOKUP(K610,B2B!$H$3:$I$2000,2,0),"---")</f>
        <v>---</v>
      </c>
      <c r="M610" s="59" t="str">
        <f>IFERROR(VLOOKUP(L610,IF($M$4="TEI0187_REV01",RAW_m_TEI0187_REV01!$AD:$AH),5,0),"---")</f>
        <v>---</v>
      </c>
      <c r="N610" s="59" t="str">
        <f>IFERROR(VLOOKUP(L610,IF($M$4="TEI0187_REV01",RAW_m_TEI0187_REV01!$AE:$AJ),6,0),"---")</f>
        <v>---</v>
      </c>
      <c r="O610" s="63" t="str">
        <f>IFERROR(VLOOKUP(L610,IF($M$4="TEI0187_REV01",RAW_m_TEI0187_REV01!$AD:$AE),2,0),"---")</f>
        <v>---</v>
      </c>
      <c r="P610" s="59" t="str">
        <f>IFERROR(VLOOKUP(O610,IF($M$4="TEI0187_REV01",RAW_m_TEI0187_REV01!$AJ:$AK),2,0),"---")</f>
        <v>---</v>
      </c>
      <c r="Q610" s="59" t="str">
        <f>IFERROR(VLOOKUP(L610,IF($M$4="TEI0187_REV01",RAW_m_TEI0187_REV01!$AD:$AF),3,0),"---")</f>
        <v>---</v>
      </c>
      <c r="R610" s="59" t="str">
        <f>IFERROR(VLOOKUP(O610,IF($M$4="TEI0187_REV01",RAW_m_TEI0187_REV01!$AE:$AG),3,0),"---")</f>
        <v>---</v>
      </c>
      <c r="S610" s="59" t="str">
        <f t="shared" si="20"/>
        <v>---</v>
      </c>
    </row>
    <row r="611" spans="2:19" ht="15" customHeight="1" x14ac:dyDescent="0.25">
      <c r="B611" s="59">
        <f t="shared" si="19"/>
        <v>606</v>
      </c>
      <c r="C611" s="60">
        <f>IFERROR(IF($C$4="TEB0187_REV01",CALC_CONN_TEB0187_REV01!U611,),"---")</f>
        <v>0</v>
      </c>
      <c r="D611" s="59">
        <f>IFERROR(IF($C$4="TEB0187_REV01",CALC_CONN_TEB0187_REV01!D611,),"---")</f>
        <v>0</v>
      </c>
      <c r="E611" s="59">
        <f>IFERROR(IF($C$4="TEB0187_REV01",CALC_CONN_TEB0187_REV01!E611,),"---")</f>
        <v>0</v>
      </c>
      <c r="F611" s="59" t="str">
        <f>IFERROR(IF(VLOOKUP($D611&amp;"-"&amp;$E611,IF($C$4="TEB0187_REV01",CALC_CONN_TEB0187_REV01!$F:$I),4,0)="--","---",IF($C$4="TEB0187_REV01",CALC_CONN_TEB0187_REV01!$G611&amp; " --&gt; " &amp;CALC_CONN_TEB0187_REV01!$I611&amp; " --&gt; ")),"---")</f>
        <v>---</v>
      </c>
      <c r="G611" s="59" t="str">
        <f>IFERROR(IF(VLOOKUP($D611&amp;"-"&amp;$E611,IF($C$4="TEB0187_REV01",CALC_CONN_TEB0187_REV01!$F:$H),3,0)="--",VLOOKUP($D611&amp;"-"&amp;$E611,IF($C$4="TEB0187_REV01",CALC_CONN_TEB0187_REV01!$F:$H),2,0),VLOOKUP($D611&amp;"-"&amp;$E611,IF($C$4="TEB0187_REV01",CALC_CONN_TEB0187_REV01!$F:$H),3,0)),"---")</f>
        <v>---</v>
      </c>
      <c r="H611" s="59" t="str">
        <f>IFERROR(VLOOKUP(G611,IF($C$4="TEB0187_REV01",CALC_CONN_TEB0187_REV01!$G:$T),14,0),"---")</f>
        <v>---</v>
      </c>
      <c r="I611" s="59" t="str">
        <f>IFERROR(VLOOKUP($D611&amp;"-"&amp;$E611,IF($C$4="TEB0187_REV01",CALC_CONN_TEB0187_REV01!$F:$K,"???"),6,0),"---")</f>
        <v>---</v>
      </c>
      <c r="J611" s="61" t="str">
        <f>IFERROR(VLOOKUP($D611&amp;"-"&amp;$E611,IF($C$4="TEB0187_REV01",CALC_CONN_TEB0187_REV01!$F:$M,"???"),8,0),"---")</f>
        <v>---</v>
      </c>
      <c r="K611" s="62" t="str">
        <f>IFERROR(VLOOKUP($D611&amp;"-"&amp;$E611,IF($C$4="TEB0187_REV01",CALC_CONN_TEB0187_REV01!$F:$N),9,0),"---")</f>
        <v>---</v>
      </c>
      <c r="L611" s="59" t="str">
        <f>IFERROR(VLOOKUP(K611,B2B!$H$3:$I$2000,2,0),"---")</f>
        <v>---</v>
      </c>
      <c r="M611" s="59" t="str">
        <f>IFERROR(VLOOKUP(L611,IF($M$4="TEI0187_REV01",RAW_m_TEI0187_REV01!$AD:$AH),5,0),"---")</f>
        <v>---</v>
      </c>
      <c r="N611" s="59" t="str">
        <f>IFERROR(VLOOKUP(L611,IF($M$4="TEI0187_REV01",RAW_m_TEI0187_REV01!$AE:$AJ),6,0),"---")</f>
        <v>---</v>
      </c>
      <c r="O611" s="63" t="str">
        <f>IFERROR(VLOOKUP(L611,IF($M$4="TEI0187_REV01",RAW_m_TEI0187_REV01!$AD:$AE),2,0),"---")</f>
        <v>---</v>
      </c>
      <c r="P611" s="59" t="str">
        <f>IFERROR(VLOOKUP(O611,IF($M$4="TEI0187_REV01",RAW_m_TEI0187_REV01!$AJ:$AK),2,0),"---")</f>
        <v>---</v>
      </c>
      <c r="Q611" s="59" t="str">
        <f>IFERROR(VLOOKUP(L611,IF($M$4="TEI0187_REV01",RAW_m_TEI0187_REV01!$AD:$AF),3,0),"---")</f>
        <v>---</v>
      </c>
      <c r="R611" s="59" t="str">
        <f>IFERROR(VLOOKUP(O611,IF($M$4="TEI0187_REV01",RAW_m_TEI0187_REV01!$AE:$AG),3,0),"---")</f>
        <v>---</v>
      </c>
      <c r="S611" s="59" t="str">
        <f t="shared" si="20"/>
        <v>---</v>
      </c>
    </row>
    <row r="612" spans="2:19" ht="15" customHeight="1" x14ac:dyDescent="0.25">
      <c r="B612" s="59">
        <f t="shared" si="19"/>
        <v>607</v>
      </c>
      <c r="C612" s="60">
        <f>IFERROR(IF($C$4="TEB0187_REV01",CALC_CONN_TEB0187_REV01!U612,),"---")</f>
        <v>0</v>
      </c>
      <c r="D612" s="59">
        <f>IFERROR(IF($C$4="TEB0187_REV01",CALC_CONN_TEB0187_REV01!D612,),"---")</f>
        <v>0</v>
      </c>
      <c r="E612" s="59">
        <f>IFERROR(IF($C$4="TEB0187_REV01",CALC_CONN_TEB0187_REV01!E612,),"---")</f>
        <v>0</v>
      </c>
      <c r="F612" s="59" t="str">
        <f>IFERROR(IF(VLOOKUP($D612&amp;"-"&amp;$E612,IF($C$4="TEB0187_REV01",CALC_CONN_TEB0187_REV01!$F:$I),4,0)="--","---",IF($C$4="TEB0187_REV01",CALC_CONN_TEB0187_REV01!$G612&amp; " --&gt; " &amp;CALC_CONN_TEB0187_REV01!$I612&amp; " --&gt; ")),"---")</f>
        <v>---</v>
      </c>
      <c r="G612" s="59" t="str">
        <f>IFERROR(IF(VLOOKUP($D612&amp;"-"&amp;$E612,IF($C$4="TEB0187_REV01",CALC_CONN_TEB0187_REV01!$F:$H),3,0)="--",VLOOKUP($D612&amp;"-"&amp;$E612,IF($C$4="TEB0187_REV01",CALC_CONN_TEB0187_REV01!$F:$H),2,0),VLOOKUP($D612&amp;"-"&amp;$E612,IF($C$4="TEB0187_REV01",CALC_CONN_TEB0187_REV01!$F:$H),3,0)),"---")</f>
        <v>---</v>
      </c>
      <c r="H612" s="59" t="str">
        <f>IFERROR(VLOOKUP(G612,IF($C$4="TEB0187_REV01",CALC_CONN_TEB0187_REV01!$G:$T),14,0),"---")</f>
        <v>---</v>
      </c>
      <c r="I612" s="59" t="str">
        <f>IFERROR(VLOOKUP($D612&amp;"-"&amp;$E612,IF($C$4="TEB0187_REV01",CALC_CONN_TEB0187_REV01!$F:$K,"???"),6,0),"---")</f>
        <v>---</v>
      </c>
      <c r="J612" s="61" t="str">
        <f>IFERROR(VLOOKUP($D612&amp;"-"&amp;$E612,IF($C$4="TEB0187_REV01",CALC_CONN_TEB0187_REV01!$F:$M,"???"),8,0),"---")</f>
        <v>---</v>
      </c>
      <c r="K612" s="62" t="str">
        <f>IFERROR(VLOOKUP($D612&amp;"-"&amp;$E612,IF($C$4="TEB0187_REV01",CALC_CONN_TEB0187_REV01!$F:$N),9,0),"---")</f>
        <v>---</v>
      </c>
      <c r="L612" s="59" t="str">
        <f>IFERROR(VLOOKUP(K612,B2B!$H$3:$I$2000,2,0),"---")</f>
        <v>---</v>
      </c>
      <c r="M612" s="59" t="str">
        <f>IFERROR(VLOOKUP(L612,IF($M$4="TEI0187_REV01",RAW_m_TEI0187_REV01!$AD:$AH),5,0),"---")</f>
        <v>---</v>
      </c>
      <c r="N612" s="59" t="str">
        <f>IFERROR(VLOOKUP(L612,IF($M$4="TEI0187_REV01",RAW_m_TEI0187_REV01!$AE:$AJ),6,0),"---")</f>
        <v>---</v>
      </c>
      <c r="O612" s="63" t="str">
        <f>IFERROR(VLOOKUP(L612,IF($M$4="TEI0187_REV01",RAW_m_TEI0187_REV01!$AD:$AE),2,0),"---")</f>
        <v>---</v>
      </c>
      <c r="P612" s="59" t="str">
        <f>IFERROR(VLOOKUP(O612,IF($M$4="TEI0187_REV01",RAW_m_TEI0187_REV01!$AJ:$AK),2,0),"---")</f>
        <v>---</v>
      </c>
      <c r="Q612" s="59" t="str">
        <f>IFERROR(VLOOKUP(L612,IF($M$4="TEI0187_REV01",RAW_m_TEI0187_REV01!$AD:$AF),3,0),"---")</f>
        <v>---</v>
      </c>
      <c r="R612" s="59" t="str">
        <f>IFERROR(VLOOKUP(O612,IF($M$4="TEI0187_REV01",RAW_m_TEI0187_REV01!$AE:$AG),3,0),"---")</f>
        <v>---</v>
      </c>
      <c r="S612" s="59" t="str">
        <f t="shared" si="20"/>
        <v>---</v>
      </c>
    </row>
    <row r="613" spans="2:19" ht="15" customHeight="1" x14ac:dyDescent="0.25">
      <c r="B613" s="59">
        <f t="shared" si="19"/>
        <v>608</v>
      </c>
      <c r="C613" s="60">
        <f>IFERROR(IF($C$4="TEB0187_REV01",CALC_CONN_TEB0187_REV01!U613,),"---")</f>
        <v>0</v>
      </c>
      <c r="D613" s="59">
        <f>IFERROR(IF($C$4="TEB0187_REV01",CALC_CONN_TEB0187_REV01!D613,),"---")</f>
        <v>0</v>
      </c>
      <c r="E613" s="59">
        <f>IFERROR(IF($C$4="TEB0187_REV01",CALC_CONN_TEB0187_REV01!E613,),"---")</f>
        <v>0</v>
      </c>
      <c r="F613" s="59" t="str">
        <f>IFERROR(IF(VLOOKUP($D613&amp;"-"&amp;$E613,IF($C$4="TEB0187_REV01",CALC_CONN_TEB0187_REV01!$F:$I),4,0)="--","---",IF($C$4="TEB0187_REV01",CALC_CONN_TEB0187_REV01!$G613&amp; " --&gt; " &amp;CALC_CONN_TEB0187_REV01!$I613&amp; " --&gt; ")),"---")</f>
        <v>---</v>
      </c>
      <c r="G613" s="59" t="str">
        <f>IFERROR(IF(VLOOKUP($D613&amp;"-"&amp;$E613,IF($C$4="TEB0187_REV01",CALC_CONN_TEB0187_REV01!$F:$H),3,0)="--",VLOOKUP($D613&amp;"-"&amp;$E613,IF($C$4="TEB0187_REV01",CALC_CONN_TEB0187_REV01!$F:$H),2,0),VLOOKUP($D613&amp;"-"&amp;$E613,IF($C$4="TEB0187_REV01",CALC_CONN_TEB0187_REV01!$F:$H),3,0)),"---")</f>
        <v>---</v>
      </c>
      <c r="H613" s="59" t="str">
        <f>IFERROR(VLOOKUP(G613,IF($C$4="TEB0187_REV01",CALC_CONN_TEB0187_REV01!$G:$T),14,0),"---")</f>
        <v>---</v>
      </c>
      <c r="I613" s="59" t="str">
        <f>IFERROR(VLOOKUP($D613&amp;"-"&amp;$E613,IF($C$4="TEB0187_REV01",CALC_CONN_TEB0187_REV01!$F:$K,"???"),6,0),"---")</f>
        <v>---</v>
      </c>
      <c r="J613" s="61" t="str">
        <f>IFERROR(VLOOKUP($D613&amp;"-"&amp;$E613,IF($C$4="TEB0187_REV01",CALC_CONN_TEB0187_REV01!$F:$M,"???"),8,0),"---")</f>
        <v>---</v>
      </c>
      <c r="K613" s="62" t="str">
        <f>IFERROR(VLOOKUP($D613&amp;"-"&amp;$E613,IF($C$4="TEB0187_REV01",CALC_CONN_TEB0187_REV01!$F:$N),9,0),"---")</f>
        <v>---</v>
      </c>
      <c r="L613" s="59" t="str">
        <f>IFERROR(VLOOKUP(K613,B2B!$H$3:$I$2000,2,0),"---")</f>
        <v>---</v>
      </c>
      <c r="M613" s="59" t="str">
        <f>IFERROR(VLOOKUP(L613,IF($M$4="TEI0187_REV01",RAW_m_TEI0187_REV01!$AD:$AH),5,0),"---")</f>
        <v>---</v>
      </c>
      <c r="N613" s="59" t="str">
        <f>IFERROR(VLOOKUP(L613,IF($M$4="TEI0187_REV01",RAW_m_TEI0187_REV01!$AE:$AJ),6,0),"---")</f>
        <v>---</v>
      </c>
      <c r="O613" s="63" t="str">
        <f>IFERROR(VLOOKUP(L613,IF($M$4="TEI0187_REV01",RAW_m_TEI0187_REV01!$AD:$AE),2,0),"---")</f>
        <v>---</v>
      </c>
      <c r="P613" s="59" t="str">
        <f>IFERROR(VLOOKUP(O613,IF($M$4="TEI0187_REV01",RAW_m_TEI0187_REV01!$AJ:$AK),2,0),"---")</f>
        <v>---</v>
      </c>
      <c r="Q613" s="59" t="str">
        <f>IFERROR(VLOOKUP(L613,IF($M$4="TEI0187_REV01",RAW_m_TEI0187_REV01!$AD:$AF),3,0),"---")</f>
        <v>---</v>
      </c>
      <c r="R613" s="59" t="str">
        <f>IFERROR(VLOOKUP(O613,IF($M$4="TEI0187_REV01",RAW_m_TEI0187_REV01!$AE:$AG),3,0),"---")</f>
        <v>---</v>
      </c>
      <c r="S613" s="59" t="str">
        <f t="shared" si="20"/>
        <v>---</v>
      </c>
    </row>
    <row r="614" spans="2:19" ht="15" customHeight="1" x14ac:dyDescent="0.25">
      <c r="B614" s="59">
        <f t="shared" si="19"/>
        <v>609</v>
      </c>
      <c r="C614" s="60">
        <f>IFERROR(IF($C$4="TEB0187_REV01",CALC_CONN_TEB0187_REV01!U614,),"---")</f>
        <v>0</v>
      </c>
      <c r="D614" s="59">
        <f>IFERROR(IF($C$4="TEB0187_REV01",CALC_CONN_TEB0187_REV01!D614,),"---")</f>
        <v>0</v>
      </c>
      <c r="E614" s="59">
        <f>IFERROR(IF($C$4="TEB0187_REV01",CALC_CONN_TEB0187_REV01!E614,),"---")</f>
        <v>0</v>
      </c>
      <c r="F614" s="59" t="str">
        <f>IFERROR(IF(VLOOKUP($D614&amp;"-"&amp;$E614,IF($C$4="TEB0187_REV01",CALC_CONN_TEB0187_REV01!$F:$I),4,0)="--","---",IF($C$4="TEB0187_REV01",CALC_CONN_TEB0187_REV01!$G614&amp; " --&gt; " &amp;CALC_CONN_TEB0187_REV01!$I614&amp; " --&gt; ")),"---")</f>
        <v>---</v>
      </c>
      <c r="G614" s="59" t="str">
        <f>IFERROR(IF(VLOOKUP($D614&amp;"-"&amp;$E614,IF($C$4="TEB0187_REV01",CALC_CONN_TEB0187_REV01!$F:$H),3,0)="--",VLOOKUP($D614&amp;"-"&amp;$E614,IF($C$4="TEB0187_REV01",CALC_CONN_TEB0187_REV01!$F:$H),2,0),VLOOKUP($D614&amp;"-"&amp;$E614,IF($C$4="TEB0187_REV01",CALC_CONN_TEB0187_REV01!$F:$H),3,0)),"---")</f>
        <v>---</v>
      </c>
      <c r="H614" s="59" t="str">
        <f>IFERROR(VLOOKUP(G614,IF($C$4="TEB0187_REV01",CALC_CONN_TEB0187_REV01!$G:$T),14,0),"---")</f>
        <v>---</v>
      </c>
      <c r="I614" s="59" t="str">
        <f>IFERROR(VLOOKUP($D614&amp;"-"&amp;$E614,IF($C$4="TEB0187_REV01",CALC_CONN_TEB0187_REV01!$F:$K,"???"),6,0),"---")</f>
        <v>---</v>
      </c>
      <c r="J614" s="61" t="str">
        <f>IFERROR(VLOOKUP($D614&amp;"-"&amp;$E614,IF($C$4="TEB0187_REV01",CALC_CONN_TEB0187_REV01!$F:$M,"???"),8,0),"---")</f>
        <v>---</v>
      </c>
      <c r="K614" s="62" t="str">
        <f>IFERROR(VLOOKUP($D614&amp;"-"&amp;$E614,IF($C$4="TEB0187_REV01",CALC_CONN_TEB0187_REV01!$F:$N),9,0),"---")</f>
        <v>---</v>
      </c>
      <c r="L614" s="59" t="str">
        <f>IFERROR(VLOOKUP(K614,B2B!$H$3:$I$2000,2,0),"---")</f>
        <v>---</v>
      </c>
      <c r="M614" s="59" t="str">
        <f>IFERROR(VLOOKUP(L614,IF($M$4="TEI0187_REV01",RAW_m_TEI0187_REV01!$AD:$AH),5,0),"---")</f>
        <v>---</v>
      </c>
      <c r="N614" s="59" t="str">
        <f>IFERROR(VLOOKUP(L614,IF($M$4="TEI0187_REV01",RAW_m_TEI0187_REV01!$AE:$AJ),6,0),"---")</f>
        <v>---</v>
      </c>
      <c r="O614" s="63" t="str">
        <f>IFERROR(VLOOKUP(L614,IF($M$4="TEI0187_REV01",RAW_m_TEI0187_REV01!$AD:$AE),2,0),"---")</f>
        <v>---</v>
      </c>
      <c r="P614" s="59" t="str">
        <f>IFERROR(VLOOKUP(O614,IF($M$4="TEI0187_REV01",RAW_m_TEI0187_REV01!$AJ:$AK),2,0),"---")</f>
        <v>---</v>
      </c>
      <c r="Q614" s="59" t="str">
        <f>IFERROR(VLOOKUP(L614,IF($M$4="TEI0187_REV01",RAW_m_TEI0187_REV01!$AD:$AF),3,0),"---")</f>
        <v>---</v>
      </c>
      <c r="R614" s="59" t="str">
        <f>IFERROR(VLOOKUP(O614,IF($M$4="TEI0187_REV01",RAW_m_TEI0187_REV01!$AE:$AG),3,0),"---")</f>
        <v>---</v>
      </c>
      <c r="S614" s="59" t="str">
        <f t="shared" si="20"/>
        <v>---</v>
      </c>
    </row>
    <row r="615" spans="2:19" ht="15" customHeight="1" x14ac:dyDescent="0.25">
      <c r="B615" s="59">
        <f t="shared" si="19"/>
        <v>610</v>
      </c>
      <c r="C615" s="60">
        <f>IFERROR(IF($C$4="TEB0187_REV01",CALC_CONN_TEB0187_REV01!U615,),"---")</f>
        <v>0</v>
      </c>
      <c r="D615" s="59">
        <f>IFERROR(IF($C$4="TEB0187_REV01",CALC_CONN_TEB0187_REV01!D615,),"---")</f>
        <v>0</v>
      </c>
      <c r="E615" s="59">
        <f>IFERROR(IF($C$4="TEB0187_REV01",CALC_CONN_TEB0187_REV01!E615,),"---")</f>
        <v>0</v>
      </c>
      <c r="F615" s="59" t="str">
        <f>IFERROR(IF(VLOOKUP($D615&amp;"-"&amp;$E615,IF($C$4="TEB0187_REV01",CALC_CONN_TEB0187_REV01!$F:$I),4,0)="--","---",IF($C$4="TEB0187_REV01",CALC_CONN_TEB0187_REV01!$G615&amp; " --&gt; " &amp;CALC_CONN_TEB0187_REV01!$I615&amp; " --&gt; ")),"---")</f>
        <v>---</v>
      </c>
      <c r="G615" s="59" t="str">
        <f>IFERROR(IF(VLOOKUP($D615&amp;"-"&amp;$E615,IF($C$4="TEB0187_REV01",CALC_CONN_TEB0187_REV01!$F:$H),3,0)="--",VLOOKUP($D615&amp;"-"&amp;$E615,IF($C$4="TEB0187_REV01",CALC_CONN_TEB0187_REV01!$F:$H),2,0),VLOOKUP($D615&amp;"-"&amp;$E615,IF($C$4="TEB0187_REV01",CALC_CONN_TEB0187_REV01!$F:$H),3,0)),"---")</f>
        <v>---</v>
      </c>
      <c r="H615" s="59" t="str">
        <f>IFERROR(VLOOKUP(G615,IF($C$4="TEB0187_REV01",CALC_CONN_TEB0187_REV01!$G:$T),14,0),"---")</f>
        <v>---</v>
      </c>
      <c r="I615" s="59" t="str">
        <f>IFERROR(VLOOKUP($D615&amp;"-"&amp;$E615,IF($C$4="TEB0187_REV01",CALC_CONN_TEB0187_REV01!$F:$K,"???"),6,0),"---")</f>
        <v>---</v>
      </c>
      <c r="J615" s="61" t="str">
        <f>IFERROR(VLOOKUP($D615&amp;"-"&amp;$E615,IF($C$4="TEB0187_REV01",CALC_CONN_TEB0187_REV01!$F:$M,"???"),8,0),"---")</f>
        <v>---</v>
      </c>
      <c r="K615" s="62" t="str">
        <f>IFERROR(VLOOKUP($D615&amp;"-"&amp;$E615,IF($C$4="TEB0187_REV01",CALC_CONN_TEB0187_REV01!$F:$N),9,0),"---")</f>
        <v>---</v>
      </c>
      <c r="L615" s="59" t="str">
        <f>IFERROR(VLOOKUP(K615,B2B!$H$3:$I$2000,2,0),"---")</f>
        <v>---</v>
      </c>
      <c r="M615" s="59" t="str">
        <f>IFERROR(VLOOKUP(L615,IF($M$4="TEI0187_REV01",RAW_m_TEI0187_REV01!$AD:$AH),5,0),"---")</f>
        <v>---</v>
      </c>
      <c r="N615" s="59" t="str">
        <f>IFERROR(VLOOKUP(L615,IF($M$4="TEI0187_REV01",RAW_m_TEI0187_REV01!$AE:$AJ),6,0),"---")</f>
        <v>---</v>
      </c>
      <c r="O615" s="63" t="str">
        <f>IFERROR(VLOOKUP(L615,IF($M$4="TEI0187_REV01",RAW_m_TEI0187_REV01!$AD:$AE),2,0),"---")</f>
        <v>---</v>
      </c>
      <c r="P615" s="59" t="str">
        <f>IFERROR(VLOOKUP(O615,IF($M$4="TEI0187_REV01",RAW_m_TEI0187_REV01!$AJ:$AK),2,0),"---")</f>
        <v>---</v>
      </c>
      <c r="Q615" s="59" t="str">
        <f>IFERROR(VLOOKUP(L615,IF($M$4="TEI0187_REV01",RAW_m_TEI0187_REV01!$AD:$AF),3,0),"---")</f>
        <v>---</v>
      </c>
      <c r="R615" s="59" t="str">
        <f>IFERROR(VLOOKUP(O615,IF($M$4="TEI0187_REV01",RAW_m_TEI0187_REV01!$AE:$AG),3,0),"---")</f>
        <v>---</v>
      </c>
      <c r="S615" s="59" t="str">
        <f t="shared" si="20"/>
        <v>---</v>
      </c>
    </row>
    <row r="616" spans="2:19" ht="15" customHeight="1" x14ac:dyDescent="0.25">
      <c r="B616" s="59">
        <f t="shared" si="19"/>
        <v>611</v>
      </c>
      <c r="C616" s="60">
        <f>IFERROR(IF($C$4="TEB0187_REV01",CALC_CONN_TEB0187_REV01!U616,),"---")</f>
        <v>0</v>
      </c>
      <c r="D616" s="59">
        <f>IFERROR(IF($C$4="TEB0187_REV01",CALC_CONN_TEB0187_REV01!D616,),"---")</f>
        <v>0</v>
      </c>
      <c r="E616" s="59">
        <f>IFERROR(IF($C$4="TEB0187_REV01",CALC_CONN_TEB0187_REV01!E616,),"---")</f>
        <v>0</v>
      </c>
      <c r="F616" s="59" t="str">
        <f>IFERROR(IF(VLOOKUP($D616&amp;"-"&amp;$E616,IF($C$4="TEB0187_REV01",CALC_CONN_TEB0187_REV01!$F:$I),4,0)="--","---",IF($C$4="TEB0187_REV01",CALC_CONN_TEB0187_REV01!$G616&amp; " --&gt; " &amp;CALC_CONN_TEB0187_REV01!$I616&amp; " --&gt; ")),"---")</f>
        <v>---</v>
      </c>
      <c r="G616" s="59" t="str">
        <f>IFERROR(IF(VLOOKUP($D616&amp;"-"&amp;$E616,IF($C$4="TEB0187_REV01",CALC_CONN_TEB0187_REV01!$F:$H),3,0)="--",VLOOKUP($D616&amp;"-"&amp;$E616,IF($C$4="TEB0187_REV01",CALC_CONN_TEB0187_REV01!$F:$H),2,0),VLOOKUP($D616&amp;"-"&amp;$E616,IF($C$4="TEB0187_REV01",CALC_CONN_TEB0187_REV01!$F:$H),3,0)),"---")</f>
        <v>---</v>
      </c>
      <c r="H616" s="59" t="str">
        <f>IFERROR(VLOOKUP(G616,IF($C$4="TEB0187_REV01",CALC_CONN_TEB0187_REV01!$G:$T),14,0),"---")</f>
        <v>---</v>
      </c>
      <c r="I616" s="59" t="str">
        <f>IFERROR(VLOOKUP($D616&amp;"-"&amp;$E616,IF($C$4="TEB0187_REV01",CALC_CONN_TEB0187_REV01!$F:$K,"???"),6,0),"---")</f>
        <v>---</v>
      </c>
      <c r="J616" s="61" t="str">
        <f>IFERROR(VLOOKUP($D616&amp;"-"&amp;$E616,IF($C$4="TEB0187_REV01",CALC_CONN_TEB0187_REV01!$F:$M,"???"),8,0),"---")</f>
        <v>---</v>
      </c>
      <c r="K616" s="62" t="str">
        <f>IFERROR(VLOOKUP($D616&amp;"-"&amp;$E616,IF($C$4="TEB0187_REV01",CALC_CONN_TEB0187_REV01!$F:$N),9,0),"---")</f>
        <v>---</v>
      </c>
      <c r="L616" s="59" t="str">
        <f>IFERROR(VLOOKUP(K616,B2B!$H$3:$I$2000,2,0),"---")</f>
        <v>---</v>
      </c>
      <c r="M616" s="59" t="str">
        <f>IFERROR(VLOOKUP(L616,IF($M$4="TEI0187_REV01",RAW_m_TEI0187_REV01!$AD:$AH),5,0),"---")</f>
        <v>---</v>
      </c>
      <c r="N616" s="59" t="str">
        <f>IFERROR(VLOOKUP(L616,IF($M$4="TEI0187_REV01",RAW_m_TEI0187_REV01!$AE:$AJ),6,0),"---")</f>
        <v>---</v>
      </c>
      <c r="O616" s="63" t="str">
        <f>IFERROR(VLOOKUP(L616,IF($M$4="TEI0187_REV01",RAW_m_TEI0187_REV01!$AD:$AE),2,0),"---")</f>
        <v>---</v>
      </c>
      <c r="P616" s="59" t="str">
        <f>IFERROR(VLOOKUP(O616,IF($M$4="TEI0187_REV01",RAW_m_TEI0187_REV01!$AJ:$AK),2,0),"---")</f>
        <v>---</v>
      </c>
      <c r="Q616" s="59" t="str">
        <f>IFERROR(VLOOKUP(L616,IF($M$4="TEI0187_REV01",RAW_m_TEI0187_REV01!$AD:$AF),3,0),"---")</f>
        <v>---</v>
      </c>
      <c r="R616" s="59" t="str">
        <f>IFERROR(VLOOKUP(O616,IF($M$4="TEI0187_REV01",RAW_m_TEI0187_REV01!$AE:$AG),3,0),"---")</f>
        <v>---</v>
      </c>
      <c r="S616" s="59" t="str">
        <f t="shared" si="20"/>
        <v>---</v>
      </c>
    </row>
    <row r="617" spans="2:19" ht="15" customHeight="1" x14ac:dyDescent="0.25">
      <c r="B617" s="59">
        <f t="shared" si="19"/>
        <v>612</v>
      </c>
      <c r="C617" s="60">
        <f>IFERROR(IF($C$4="TEB0187_REV01",CALC_CONN_TEB0187_REV01!U617,),"---")</f>
        <v>0</v>
      </c>
      <c r="D617" s="59">
        <f>IFERROR(IF($C$4="TEB0187_REV01",CALC_CONN_TEB0187_REV01!D617,),"---")</f>
        <v>0</v>
      </c>
      <c r="E617" s="59">
        <f>IFERROR(IF($C$4="TEB0187_REV01",CALC_CONN_TEB0187_REV01!E617,),"---")</f>
        <v>0</v>
      </c>
      <c r="F617" s="59" t="str">
        <f>IFERROR(IF(VLOOKUP($D617&amp;"-"&amp;$E617,IF($C$4="TEB0187_REV01",CALC_CONN_TEB0187_REV01!$F:$I),4,0)="--","---",IF($C$4="TEB0187_REV01",CALC_CONN_TEB0187_REV01!$G617&amp; " --&gt; " &amp;CALC_CONN_TEB0187_REV01!$I617&amp; " --&gt; ")),"---")</f>
        <v>---</v>
      </c>
      <c r="G617" s="59" t="str">
        <f>IFERROR(IF(VLOOKUP($D617&amp;"-"&amp;$E617,IF($C$4="TEB0187_REV01",CALC_CONN_TEB0187_REV01!$F:$H),3,0)="--",VLOOKUP($D617&amp;"-"&amp;$E617,IF($C$4="TEB0187_REV01",CALC_CONN_TEB0187_REV01!$F:$H),2,0),VLOOKUP($D617&amp;"-"&amp;$E617,IF($C$4="TEB0187_REV01",CALC_CONN_TEB0187_REV01!$F:$H),3,0)),"---")</f>
        <v>---</v>
      </c>
      <c r="H617" s="59" t="str">
        <f>IFERROR(VLOOKUP(G617,IF($C$4="TEB0187_REV01",CALC_CONN_TEB0187_REV01!$G:$T),14,0),"---")</f>
        <v>---</v>
      </c>
      <c r="I617" s="59" t="str">
        <f>IFERROR(VLOOKUP($D617&amp;"-"&amp;$E617,IF($C$4="TEB0187_REV01",CALC_CONN_TEB0187_REV01!$F:$K,"???"),6,0),"---")</f>
        <v>---</v>
      </c>
      <c r="J617" s="61" t="str">
        <f>IFERROR(VLOOKUP($D617&amp;"-"&amp;$E617,IF($C$4="TEB0187_REV01",CALC_CONN_TEB0187_REV01!$F:$M,"???"),8,0),"---")</f>
        <v>---</v>
      </c>
      <c r="K617" s="62" t="str">
        <f>IFERROR(VLOOKUP($D617&amp;"-"&amp;$E617,IF($C$4="TEB0187_REV01",CALC_CONN_TEB0187_REV01!$F:$N),9,0),"---")</f>
        <v>---</v>
      </c>
      <c r="L617" s="59" t="str">
        <f>IFERROR(VLOOKUP(K617,B2B!$H$3:$I$2000,2,0),"---")</f>
        <v>---</v>
      </c>
      <c r="M617" s="59" t="str">
        <f>IFERROR(VLOOKUP(L617,IF($M$4="TEI0187_REV01",RAW_m_TEI0187_REV01!$AD:$AH),5,0),"---")</f>
        <v>---</v>
      </c>
      <c r="N617" s="59" t="str">
        <f>IFERROR(VLOOKUP(L617,IF($M$4="TEI0187_REV01",RAW_m_TEI0187_REV01!$AE:$AJ),6,0),"---")</f>
        <v>---</v>
      </c>
      <c r="O617" s="63" t="str">
        <f>IFERROR(VLOOKUP(L617,IF($M$4="TEI0187_REV01",RAW_m_TEI0187_REV01!$AD:$AE),2,0),"---")</f>
        <v>---</v>
      </c>
      <c r="P617" s="59" t="str">
        <f>IFERROR(VLOOKUP(O617,IF($M$4="TEI0187_REV01",RAW_m_TEI0187_REV01!$AJ:$AK),2,0),"---")</f>
        <v>---</v>
      </c>
      <c r="Q617" s="59" t="str">
        <f>IFERROR(VLOOKUP(L617,IF($M$4="TEI0187_REV01",RAW_m_TEI0187_REV01!$AD:$AF),3,0),"---")</f>
        <v>---</v>
      </c>
      <c r="R617" s="59" t="str">
        <f>IFERROR(VLOOKUP(O617,IF($M$4="TEI0187_REV01",RAW_m_TEI0187_REV01!$AE:$AG),3,0),"---")</f>
        <v>---</v>
      </c>
      <c r="S617" s="59" t="str">
        <f t="shared" si="20"/>
        <v>---</v>
      </c>
    </row>
    <row r="618" spans="2:19" ht="15" customHeight="1" x14ac:dyDescent="0.25">
      <c r="B618" s="59">
        <f t="shared" si="19"/>
        <v>613</v>
      </c>
      <c r="C618" s="60">
        <f>IFERROR(IF($C$4="TEB0187_REV01",CALC_CONN_TEB0187_REV01!U618,),"---")</f>
        <v>0</v>
      </c>
      <c r="D618" s="59">
        <f>IFERROR(IF($C$4="TEB0187_REV01",CALC_CONN_TEB0187_REV01!D618,),"---")</f>
        <v>0</v>
      </c>
      <c r="E618" s="59">
        <f>IFERROR(IF($C$4="TEB0187_REV01",CALC_CONN_TEB0187_REV01!E618,),"---")</f>
        <v>0</v>
      </c>
      <c r="F618" s="59" t="str">
        <f>IFERROR(IF(VLOOKUP($D618&amp;"-"&amp;$E618,IF($C$4="TEB0187_REV01",CALC_CONN_TEB0187_REV01!$F:$I),4,0)="--","---",IF($C$4="TEB0187_REV01",CALC_CONN_TEB0187_REV01!$G618&amp; " --&gt; " &amp;CALC_CONN_TEB0187_REV01!$I618&amp; " --&gt; ")),"---")</f>
        <v>---</v>
      </c>
      <c r="G618" s="59" t="str">
        <f>IFERROR(IF(VLOOKUP($D618&amp;"-"&amp;$E618,IF($C$4="TEB0187_REV01",CALC_CONN_TEB0187_REV01!$F:$H),3,0)="--",VLOOKUP($D618&amp;"-"&amp;$E618,IF($C$4="TEB0187_REV01",CALC_CONN_TEB0187_REV01!$F:$H),2,0),VLOOKUP($D618&amp;"-"&amp;$E618,IF($C$4="TEB0187_REV01",CALC_CONN_TEB0187_REV01!$F:$H),3,0)),"---")</f>
        <v>---</v>
      </c>
      <c r="H618" s="59" t="str">
        <f>IFERROR(VLOOKUP(G618,IF($C$4="TEB0187_REV01",CALC_CONN_TEB0187_REV01!$G:$T),14,0),"---")</f>
        <v>---</v>
      </c>
      <c r="I618" s="59" t="str">
        <f>IFERROR(VLOOKUP($D618&amp;"-"&amp;$E618,IF($C$4="TEB0187_REV01",CALC_CONN_TEB0187_REV01!$F:$K,"???"),6,0),"---")</f>
        <v>---</v>
      </c>
      <c r="J618" s="61" t="str">
        <f>IFERROR(VLOOKUP($D618&amp;"-"&amp;$E618,IF($C$4="TEB0187_REV01",CALC_CONN_TEB0187_REV01!$F:$M,"???"),8,0),"---")</f>
        <v>---</v>
      </c>
      <c r="K618" s="62" t="str">
        <f>IFERROR(VLOOKUP($D618&amp;"-"&amp;$E618,IF($C$4="TEB0187_REV01",CALC_CONN_TEB0187_REV01!$F:$N),9,0),"---")</f>
        <v>---</v>
      </c>
      <c r="L618" s="59" t="str">
        <f>IFERROR(VLOOKUP(K618,B2B!$H$3:$I$2000,2,0),"---")</f>
        <v>---</v>
      </c>
      <c r="M618" s="59" t="str">
        <f>IFERROR(VLOOKUP(L618,IF($M$4="TEI0187_REV01",RAW_m_TEI0187_REV01!$AD:$AH),5,0),"---")</f>
        <v>---</v>
      </c>
      <c r="N618" s="59" t="str">
        <f>IFERROR(VLOOKUP(L618,IF($M$4="TEI0187_REV01",RAW_m_TEI0187_REV01!$AE:$AJ),6,0),"---")</f>
        <v>---</v>
      </c>
      <c r="O618" s="63" t="str">
        <f>IFERROR(VLOOKUP(L618,IF($M$4="TEI0187_REV01",RAW_m_TEI0187_REV01!$AD:$AE),2,0),"---")</f>
        <v>---</v>
      </c>
      <c r="P618" s="59" t="str">
        <f>IFERROR(VLOOKUP(O618,IF($M$4="TEI0187_REV01",RAW_m_TEI0187_REV01!$AJ:$AK),2,0),"---")</f>
        <v>---</v>
      </c>
      <c r="Q618" s="59" t="str">
        <f>IFERROR(VLOOKUP(L618,IF($M$4="TEI0187_REV01",RAW_m_TEI0187_REV01!$AD:$AF),3,0),"---")</f>
        <v>---</v>
      </c>
      <c r="R618" s="59" t="str">
        <f>IFERROR(VLOOKUP(O618,IF($M$4="TEI0187_REV01",RAW_m_TEI0187_REV01!$AE:$AG),3,0),"---")</f>
        <v>---</v>
      </c>
      <c r="S618" s="59" t="str">
        <f t="shared" si="20"/>
        <v>---</v>
      </c>
    </row>
    <row r="619" spans="2:19" ht="15" customHeight="1" x14ac:dyDescent="0.25">
      <c r="B619" s="59">
        <f t="shared" si="19"/>
        <v>614</v>
      </c>
      <c r="C619" s="60">
        <f>IFERROR(IF($C$4="TEB0187_REV01",CALC_CONN_TEB0187_REV01!U619,),"---")</f>
        <v>0</v>
      </c>
      <c r="D619" s="59">
        <f>IFERROR(IF($C$4="TEB0187_REV01",CALC_CONN_TEB0187_REV01!D619,),"---")</f>
        <v>0</v>
      </c>
      <c r="E619" s="59">
        <f>IFERROR(IF($C$4="TEB0187_REV01",CALC_CONN_TEB0187_REV01!E619,),"---")</f>
        <v>0</v>
      </c>
      <c r="F619" s="59" t="str">
        <f>IFERROR(IF(VLOOKUP($D619&amp;"-"&amp;$E619,IF($C$4="TEB0187_REV01",CALC_CONN_TEB0187_REV01!$F:$I),4,0)="--","---",IF($C$4="TEB0187_REV01",CALC_CONN_TEB0187_REV01!$G619&amp; " --&gt; " &amp;CALC_CONN_TEB0187_REV01!$I619&amp; " --&gt; ")),"---")</f>
        <v>---</v>
      </c>
      <c r="G619" s="59" t="str">
        <f>IFERROR(IF(VLOOKUP($D619&amp;"-"&amp;$E619,IF($C$4="TEB0187_REV01",CALC_CONN_TEB0187_REV01!$F:$H),3,0)="--",VLOOKUP($D619&amp;"-"&amp;$E619,IF($C$4="TEB0187_REV01",CALC_CONN_TEB0187_REV01!$F:$H),2,0),VLOOKUP($D619&amp;"-"&amp;$E619,IF($C$4="TEB0187_REV01",CALC_CONN_TEB0187_REV01!$F:$H),3,0)),"---")</f>
        <v>---</v>
      </c>
      <c r="H619" s="59" t="str">
        <f>IFERROR(VLOOKUP(G619,IF($C$4="TEB0187_REV01",CALC_CONN_TEB0187_REV01!$G:$T),14,0),"---")</f>
        <v>---</v>
      </c>
      <c r="I619" s="59" t="str">
        <f>IFERROR(VLOOKUP($D619&amp;"-"&amp;$E619,IF($C$4="TEB0187_REV01",CALC_CONN_TEB0187_REV01!$F:$K,"???"),6,0),"---")</f>
        <v>---</v>
      </c>
      <c r="J619" s="61" t="str">
        <f>IFERROR(VLOOKUP($D619&amp;"-"&amp;$E619,IF($C$4="TEB0187_REV01",CALC_CONN_TEB0187_REV01!$F:$M,"???"),8,0),"---")</f>
        <v>---</v>
      </c>
      <c r="K619" s="62" t="str">
        <f>IFERROR(VLOOKUP($D619&amp;"-"&amp;$E619,IF($C$4="TEB0187_REV01",CALC_CONN_TEB0187_REV01!$F:$N),9,0),"---")</f>
        <v>---</v>
      </c>
      <c r="L619" s="59" t="str">
        <f>IFERROR(VLOOKUP(K619,B2B!$H$3:$I$2000,2,0),"---")</f>
        <v>---</v>
      </c>
      <c r="M619" s="59" t="str">
        <f>IFERROR(VLOOKUP(L619,IF($M$4="TEI0187_REV01",RAW_m_TEI0187_REV01!$AD:$AH),5,0),"---")</f>
        <v>---</v>
      </c>
      <c r="N619" s="59" t="str">
        <f>IFERROR(VLOOKUP(L619,IF($M$4="TEI0187_REV01",RAW_m_TEI0187_REV01!$AE:$AJ),6,0),"---")</f>
        <v>---</v>
      </c>
      <c r="O619" s="63" t="str">
        <f>IFERROR(VLOOKUP(L619,IF($M$4="TEI0187_REV01",RAW_m_TEI0187_REV01!$AD:$AE),2,0),"---")</f>
        <v>---</v>
      </c>
      <c r="P619" s="59" t="str">
        <f>IFERROR(VLOOKUP(O619,IF($M$4="TEI0187_REV01",RAW_m_TEI0187_REV01!$AJ:$AK),2,0),"---")</f>
        <v>---</v>
      </c>
      <c r="Q619" s="59" t="str">
        <f>IFERROR(VLOOKUP(L619,IF($M$4="TEI0187_REV01",RAW_m_TEI0187_REV01!$AD:$AF),3,0),"---")</f>
        <v>---</v>
      </c>
      <c r="R619" s="59" t="str">
        <f>IFERROR(VLOOKUP(O619,IF($M$4="TEI0187_REV01",RAW_m_TEI0187_REV01!$AE:$AG),3,0),"---")</f>
        <v>---</v>
      </c>
      <c r="S619" s="59" t="str">
        <f t="shared" si="20"/>
        <v>---</v>
      </c>
    </row>
    <row r="620" spans="2:19" ht="15" customHeight="1" x14ac:dyDescent="0.25">
      <c r="B620" s="59">
        <f t="shared" si="19"/>
        <v>615</v>
      </c>
      <c r="C620" s="60">
        <f>IFERROR(IF($C$4="TEB0187_REV01",CALC_CONN_TEB0187_REV01!U620,),"---")</f>
        <v>0</v>
      </c>
      <c r="D620" s="59">
        <f>IFERROR(IF($C$4="TEB0187_REV01",CALC_CONN_TEB0187_REV01!D620,),"---")</f>
        <v>0</v>
      </c>
      <c r="E620" s="59">
        <f>IFERROR(IF($C$4="TEB0187_REV01",CALC_CONN_TEB0187_REV01!E620,),"---")</f>
        <v>0</v>
      </c>
      <c r="F620" s="59" t="str">
        <f>IFERROR(IF(VLOOKUP($D620&amp;"-"&amp;$E620,IF($C$4="TEB0187_REV01",CALC_CONN_TEB0187_REV01!$F:$I),4,0)="--","---",IF($C$4="TEB0187_REV01",CALC_CONN_TEB0187_REV01!$G620&amp; " --&gt; " &amp;CALC_CONN_TEB0187_REV01!$I620&amp; " --&gt; ")),"---")</f>
        <v>---</v>
      </c>
      <c r="G620" s="59" t="str">
        <f>IFERROR(IF(VLOOKUP($D620&amp;"-"&amp;$E620,IF($C$4="TEB0187_REV01",CALC_CONN_TEB0187_REV01!$F:$H),3,0)="--",VLOOKUP($D620&amp;"-"&amp;$E620,IF($C$4="TEB0187_REV01",CALC_CONN_TEB0187_REV01!$F:$H),2,0),VLOOKUP($D620&amp;"-"&amp;$E620,IF($C$4="TEB0187_REV01",CALC_CONN_TEB0187_REV01!$F:$H),3,0)),"---")</f>
        <v>---</v>
      </c>
      <c r="H620" s="59" t="str">
        <f>IFERROR(VLOOKUP(G620,IF($C$4="TEB0187_REV01",CALC_CONN_TEB0187_REV01!$G:$T),14,0),"---")</f>
        <v>---</v>
      </c>
      <c r="I620" s="59" t="str">
        <f>IFERROR(VLOOKUP($D620&amp;"-"&amp;$E620,IF($C$4="TEB0187_REV01",CALC_CONN_TEB0187_REV01!$F:$K,"???"),6,0),"---")</f>
        <v>---</v>
      </c>
      <c r="J620" s="61" t="str">
        <f>IFERROR(VLOOKUP($D620&amp;"-"&amp;$E620,IF($C$4="TEB0187_REV01",CALC_CONN_TEB0187_REV01!$F:$M,"???"),8,0),"---")</f>
        <v>---</v>
      </c>
      <c r="K620" s="62" t="str">
        <f>IFERROR(VLOOKUP($D620&amp;"-"&amp;$E620,IF($C$4="TEB0187_REV01",CALC_CONN_TEB0187_REV01!$F:$N),9,0),"---")</f>
        <v>---</v>
      </c>
      <c r="L620" s="59" t="str">
        <f>IFERROR(VLOOKUP(K620,B2B!$H$3:$I$2000,2,0),"---")</f>
        <v>---</v>
      </c>
      <c r="M620" s="59" t="str">
        <f>IFERROR(VLOOKUP(L620,IF($M$4="TEI0187_REV01",RAW_m_TEI0187_REV01!$AD:$AH),5,0),"---")</f>
        <v>---</v>
      </c>
      <c r="N620" s="59" t="str">
        <f>IFERROR(VLOOKUP(L620,IF($M$4="TEI0187_REV01",RAW_m_TEI0187_REV01!$AE:$AJ),6,0),"---")</f>
        <v>---</v>
      </c>
      <c r="O620" s="63" t="str">
        <f>IFERROR(VLOOKUP(L620,IF($M$4="TEI0187_REV01",RAW_m_TEI0187_REV01!$AD:$AE),2,0),"---")</f>
        <v>---</v>
      </c>
      <c r="P620" s="59" t="str">
        <f>IFERROR(VLOOKUP(O620,IF($M$4="TEI0187_REV01",RAW_m_TEI0187_REV01!$AJ:$AK),2,0),"---")</f>
        <v>---</v>
      </c>
      <c r="Q620" s="59" t="str">
        <f>IFERROR(VLOOKUP(L620,IF($M$4="TEI0187_REV01",RAW_m_TEI0187_REV01!$AD:$AF),3,0),"---")</f>
        <v>---</v>
      </c>
      <c r="R620" s="59" t="str">
        <f>IFERROR(VLOOKUP(O620,IF($M$4="TEI0187_REV01",RAW_m_TEI0187_REV01!$AE:$AG),3,0),"---")</f>
        <v>---</v>
      </c>
      <c r="S620" s="59" t="str">
        <f t="shared" si="20"/>
        <v>---</v>
      </c>
    </row>
    <row r="621" spans="2:19" ht="15" customHeight="1" x14ac:dyDescent="0.25">
      <c r="B621" s="59">
        <f t="shared" si="19"/>
        <v>616</v>
      </c>
      <c r="C621" s="60">
        <f>IFERROR(IF($C$4="TEB0187_REV01",CALC_CONN_TEB0187_REV01!U621,),"---")</f>
        <v>0</v>
      </c>
      <c r="D621" s="59">
        <f>IFERROR(IF($C$4="TEB0187_REV01",CALC_CONN_TEB0187_REV01!D621,),"---")</f>
        <v>0</v>
      </c>
      <c r="E621" s="59">
        <f>IFERROR(IF($C$4="TEB0187_REV01",CALC_CONN_TEB0187_REV01!E621,),"---")</f>
        <v>0</v>
      </c>
      <c r="F621" s="59" t="str">
        <f>IFERROR(IF(VLOOKUP($D621&amp;"-"&amp;$E621,IF($C$4="TEB0187_REV01",CALC_CONN_TEB0187_REV01!$F:$I),4,0)="--","---",IF($C$4="TEB0187_REV01",CALC_CONN_TEB0187_REV01!$G621&amp; " --&gt; " &amp;CALC_CONN_TEB0187_REV01!$I621&amp; " --&gt; ")),"---")</f>
        <v>---</v>
      </c>
      <c r="G621" s="59" t="str">
        <f>IFERROR(IF(VLOOKUP($D621&amp;"-"&amp;$E621,IF($C$4="TEB0187_REV01",CALC_CONN_TEB0187_REV01!$F:$H),3,0)="--",VLOOKUP($D621&amp;"-"&amp;$E621,IF($C$4="TEB0187_REV01",CALC_CONN_TEB0187_REV01!$F:$H),2,0),VLOOKUP($D621&amp;"-"&amp;$E621,IF($C$4="TEB0187_REV01",CALC_CONN_TEB0187_REV01!$F:$H),3,0)),"---")</f>
        <v>---</v>
      </c>
      <c r="H621" s="59" t="str">
        <f>IFERROR(VLOOKUP(G621,IF($C$4="TEB0187_REV01",CALC_CONN_TEB0187_REV01!$G:$T),14,0),"---")</f>
        <v>---</v>
      </c>
      <c r="I621" s="59" t="str">
        <f>IFERROR(VLOOKUP($D621&amp;"-"&amp;$E621,IF($C$4="TEB0187_REV01",CALC_CONN_TEB0187_REV01!$F:$K,"???"),6,0),"---")</f>
        <v>---</v>
      </c>
      <c r="J621" s="61" t="str">
        <f>IFERROR(VLOOKUP($D621&amp;"-"&amp;$E621,IF($C$4="TEB0187_REV01",CALC_CONN_TEB0187_REV01!$F:$M,"???"),8,0),"---")</f>
        <v>---</v>
      </c>
      <c r="K621" s="62" t="str">
        <f>IFERROR(VLOOKUP($D621&amp;"-"&amp;$E621,IF($C$4="TEB0187_REV01",CALC_CONN_TEB0187_REV01!$F:$N),9,0),"---")</f>
        <v>---</v>
      </c>
      <c r="L621" s="59" t="str">
        <f>IFERROR(VLOOKUP(K621,B2B!$H$3:$I$2000,2,0),"---")</f>
        <v>---</v>
      </c>
      <c r="M621" s="59" t="str">
        <f>IFERROR(VLOOKUP(L621,IF($M$4="TEI0187_REV01",RAW_m_TEI0187_REV01!$AD:$AH),5,0),"---")</f>
        <v>---</v>
      </c>
      <c r="N621" s="59" t="str">
        <f>IFERROR(VLOOKUP(L621,IF($M$4="TEI0187_REV01",RAW_m_TEI0187_REV01!$AE:$AJ),6,0),"---")</f>
        <v>---</v>
      </c>
      <c r="O621" s="63" t="str">
        <f>IFERROR(VLOOKUP(L621,IF($M$4="TEI0187_REV01",RAW_m_TEI0187_REV01!$AD:$AE),2,0),"---")</f>
        <v>---</v>
      </c>
      <c r="P621" s="59" t="str">
        <f>IFERROR(VLOOKUP(O621,IF($M$4="TEI0187_REV01",RAW_m_TEI0187_REV01!$AJ:$AK),2,0),"---")</f>
        <v>---</v>
      </c>
      <c r="Q621" s="59" t="str">
        <f>IFERROR(VLOOKUP(L621,IF($M$4="TEI0187_REV01",RAW_m_TEI0187_REV01!$AD:$AF),3,0),"---")</f>
        <v>---</v>
      </c>
      <c r="R621" s="59" t="str">
        <f>IFERROR(VLOOKUP(O621,IF($M$4="TEI0187_REV01",RAW_m_TEI0187_REV01!$AE:$AG),3,0),"---")</f>
        <v>---</v>
      </c>
      <c r="S621" s="59" t="str">
        <f t="shared" si="20"/>
        <v>---</v>
      </c>
    </row>
    <row r="622" spans="2:19" ht="15" customHeight="1" x14ac:dyDescent="0.25">
      <c r="B622" s="59">
        <f t="shared" si="19"/>
        <v>617</v>
      </c>
      <c r="C622" s="60">
        <f>IFERROR(IF($C$4="TEB0187_REV01",CALC_CONN_TEB0187_REV01!U622,),"---")</f>
        <v>0</v>
      </c>
      <c r="D622" s="59">
        <f>IFERROR(IF($C$4="TEB0187_REV01",CALC_CONN_TEB0187_REV01!D622,),"---")</f>
        <v>0</v>
      </c>
      <c r="E622" s="59">
        <f>IFERROR(IF($C$4="TEB0187_REV01",CALC_CONN_TEB0187_REV01!E622,),"---")</f>
        <v>0</v>
      </c>
      <c r="F622" s="59" t="str">
        <f>IFERROR(IF(VLOOKUP($D622&amp;"-"&amp;$E622,IF($C$4="TEB0187_REV01",CALC_CONN_TEB0187_REV01!$F:$I),4,0)="--","---",IF($C$4="TEB0187_REV01",CALC_CONN_TEB0187_REV01!$G622&amp; " --&gt; " &amp;CALC_CONN_TEB0187_REV01!$I622&amp; " --&gt; ")),"---")</f>
        <v>---</v>
      </c>
      <c r="G622" s="59" t="str">
        <f>IFERROR(IF(VLOOKUP($D622&amp;"-"&amp;$E622,IF($C$4="TEB0187_REV01",CALC_CONN_TEB0187_REV01!$F:$H),3,0)="--",VLOOKUP($D622&amp;"-"&amp;$E622,IF($C$4="TEB0187_REV01",CALC_CONN_TEB0187_REV01!$F:$H),2,0),VLOOKUP($D622&amp;"-"&amp;$E622,IF($C$4="TEB0187_REV01",CALC_CONN_TEB0187_REV01!$F:$H),3,0)),"---")</f>
        <v>---</v>
      </c>
      <c r="H622" s="59" t="str">
        <f>IFERROR(VLOOKUP(G622,IF($C$4="TEB0187_REV01",CALC_CONN_TEB0187_REV01!$G:$T),14,0),"---")</f>
        <v>---</v>
      </c>
      <c r="I622" s="59" t="str">
        <f>IFERROR(VLOOKUP($D622&amp;"-"&amp;$E622,IF($C$4="TEB0187_REV01",CALC_CONN_TEB0187_REV01!$F:$K,"???"),6,0),"---")</f>
        <v>---</v>
      </c>
      <c r="J622" s="61" t="str">
        <f>IFERROR(VLOOKUP($D622&amp;"-"&amp;$E622,IF($C$4="TEB0187_REV01",CALC_CONN_TEB0187_REV01!$F:$M,"???"),8,0),"---")</f>
        <v>---</v>
      </c>
      <c r="K622" s="62" t="str">
        <f>IFERROR(VLOOKUP($D622&amp;"-"&amp;$E622,IF($C$4="TEB0187_REV01",CALC_CONN_TEB0187_REV01!$F:$N),9,0),"---")</f>
        <v>---</v>
      </c>
      <c r="L622" s="59" t="str">
        <f>IFERROR(VLOOKUP(K622,B2B!$H$3:$I$2000,2,0),"---")</f>
        <v>---</v>
      </c>
      <c r="M622" s="59" t="str">
        <f>IFERROR(VLOOKUP(L622,IF($M$4="TEI0187_REV01",RAW_m_TEI0187_REV01!$AD:$AH),5,0),"---")</f>
        <v>---</v>
      </c>
      <c r="N622" s="59" t="str">
        <f>IFERROR(VLOOKUP(L622,IF($M$4="TEI0187_REV01",RAW_m_TEI0187_REV01!$AE:$AJ),6,0),"---")</f>
        <v>---</v>
      </c>
      <c r="O622" s="63" t="str">
        <f>IFERROR(VLOOKUP(L622,IF($M$4="TEI0187_REV01",RAW_m_TEI0187_REV01!$AD:$AE),2,0),"---")</f>
        <v>---</v>
      </c>
      <c r="P622" s="59" t="str">
        <f>IFERROR(VLOOKUP(O622,IF($M$4="TEI0187_REV01",RAW_m_TEI0187_REV01!$AJ:$AK),2,0),"---")</f>
        <v>---</v>
      </c>
      <c r="Q622" s="59" t="str">
        <f>IFERROR(VLOOKUP(L622,IF($M$4="TEI0187_REV01",RAW_m_TEI0187_REV01!$AD:$AF),3,0),"---")</f>
        <v>---</v>
      </c>
      <c r="R622" s="59" t="str">
        <f>IFERROR(VLOOKUP(O622,IF($M$4="TEI0187_REV01",RAW_m_TEI0187_REV01!$AE:$AG),3,0),"---")</f>
        <v>---</v>
      </c>
      <c r="S622" s="59" t="str">
        <f t="shared" si="20"/>
        <v>---</v>
      </c>
    </row>
    <row r="623" spans="2:19" ht="15" customHeight="1" x14ac:dyDescent="0.25">
      <c r="B623" s="59">
        <f t="shared" si="19"/>
        <v>618</v>
      </c>
      <c r="C623" s="60">
        <f>IFERROR(IF($C$4="TEB0187_REV01",CALC_CONN_TEB0187_REV01!U623,),"---")</f>
        <v>0</v>
      </c>
      <c r="D623" s="59">
        <f>IFERROR(IF($C$4="TEB0187_REV01",CALC_CONN_TEB0187_REV01!D623,),"---")</f>
        <v>0</v>
      </c>
      <c r="E623" s="59">
        <f>IFERROR(IF($C$4="TEB0187_REV01",CALC_CONN_TEB0187_REV01!E623,),"---")</f>
        <v>0</v>
      </c>
      <c r="F623" s="59" t="str">
        <f>IFERROR(IF(VLOOKUP($D623&amp;"-"&amp;$E623,IF($C$4="TEB0187_REV01",CALC_CONN_TEB0187_REV01!$F:$I),4,0)="--","---",IF($C$4="TEB0187_REV01",CALC_CONN_TEB0187_REV01!$G623&amp; " --&gt; " &amp;CALC_CONN_TEB0187_REV01!$I623&amp; " --&gt; ")),"---")</f>
        <v>---</v>
      </c>
      <c r="G623" s="59" t="str">
        <f>IFERROR(IF(VLOOKUP($D623&amp;"-"&amp;$E623,IF($C$4="TEB0187_REV01",CALC_CONN_TEB0187_REV01!$F:$H),3,0)="--",VLOOKUP($D623&amp;"-"&amp;$E623,IF($C$4="TEB0187_REV01",CALC_CONN_TEB0187_REV01!$F:$H),2,0),VLOOKUP($D623&amp;"-"&amp;$E623,IF($C$4="TEB0187_REV01",CALC_CONN_TEB0187_REV01!$F:$H),3,0)),"---")</f>
        <v>---</v>
      </c>
      <c r="H623" s="59" t="str">
        <f>IFERROR(VLOOKUP(G623,IF($C$4="TEB0187_REV01",CALC_CONN_TEB0187_REV01!$G:$T),14,0),"---")</f>
        <v>---</v>
      </c>
      <c r="I623" s="59" t="str">
        <f>IFERROR(VLOOKUP($D623&amp;"-"&amp;$E623,IF($C$4="TEB0187_REV01",CALC_CONN_TEB0187_REV01!$F:$K,"???"),6,0),"---")</f>
        <v>---</v>
      </c>
      <c r="J623" s="61" t="str">
        <f>IFERROR(VLOOKUP($D623&amp;"-"&amp;$E623,IF($C$4="TEB0187_REV01",CALC_CONN_TEB0187_REV01!$F:$M,"???"),8,0),"---")</f>
        <v>---</v>
      </c>
      <c r="K623" s="62" t="str">
        <f>IFERROR(VLOOKUP($D623&amp;"-"&amp;$E623,IF($C$4="TEB0187_REV01",CALC_CONN_TEB0187_REV01!$F:$N),9,0),"---")</f>
        <v>---</v>
      </c>
      <c r="L623" s="59" t="str">
        <f>IFERROR(VLOOKUP(K623,B2B!$H$3:$I$2000,2,0),"---")</f>
        <v>---</v>
      </c>
      <c r="M623" s="59" t="str">
        <f>IFERROR(VLOOKUP(L623,IF($M$4="TEI0187_REV01",RAW_m_TEI0187_REV01!$AD:$AH),5,0),"---")</f>
        <v>---</v>
      </c>
      <c r="N623" s="59" t="str">
        <f>IFERROR(VLOOKUP(L623,IF($M$4="TEI0187_REV01",RAW_m_TEI0187_REV01!$AE:$AJ),6,0),"---")</f>
        <v>---</v>
      </c>
      <c r="O623" s="63" t="str">
        <f>IFERROR(VLOOKUP(L623,IF($M$4="TEI0187_REV01",RAW_m_TEI0187_REV01!$AD:$AE),2,0),"---")</f>
        <v>---</v>
      </c>
      <c r="P623" s="59" t="str">
        <f>IFERROR(VLOOKUP(O623,IF($M$4="TEI0187_REV01",RAW_m_TEI0187_REV01!$AJ:$AK),2,0),"---")</f>
        <v>---</v>
      </c>
      <c r="Q623" s="59" t="str">
        <f>IFERROR(VLOOKUP(L623,IF($M$4="TEI0187_REV01",RAW_m_TEI0187_REV01!$AD:$AF),3,0),"---")</f>
        <v>---</v>
      </c>
      <c r="R623" s="59" t="str">
        <f>IFERROR(VLOOKUP(O623,IF($M$4="TEI0187_REV01",RAW_m_TEI0187_REV01!$AE:$AG),3,0),"---")</f>
        <v>---</v>
      </c>
      <c r="S623" s="59" t="str">
        <f t="shared" si="20"/>
        <v>---</v>
      </c>
    </row>
    <row r="624" spans="2:19" ht="15" customHeight="1" x14ac:dyDescent="0.25">
      <c r="B624" s="59">
        <f t="shared" si="19"/>
        <v>619</v>
      </c>
      <c r="C624" s="60">
        <f>IFERROR(IF($C$4="TEB0187_REV01",CALC_CONN_TEB0187_REV01!U624,),"---")</f>
        <v>0</v>
      </c>
      <c r="D624" s="59">
        <f>IFERROR(IF($C$4="TEB0187_REV01",CALC_CONN_TEB0187_REV01!D624,),"---")</f>
        <v>0</v>
      </c>
      <c r="E624" s="59">
        <f>IFERROR(IF($C$4="TEB0187_REV01",CALC_CONN_TEB0187_REV01!E624,),"---")</f>
        <v>0</v>
      </c>
      <c r="F624" s="59" t="str">
        <f>IFERROR(IF(VLOOKUP($D624&amp;"-"&amp;$E624,IF($C$4="TEB0187_REV01",CALC_CONN_TEB0187_REV01!$F:$I),4,0)="--","---",IF($C$4="TEB0187_REV01",CALC_CONN_TEB0187_REV01!$G624&amp; " --&gt; " &amp;CALC_CONN_TEB0187_REV01!$I624&amp; " --&gt; ")),"---")</f>
        <v>---</v>
      </c>
      <c r="G624" s="59" t="str">
        <f>IFERROR(IF(VLOOKUP($D624&amp;"-"&amp;$E624,IF($C$4="TEB0187_REV01",CALC_CONN_TEB0187_REV01!$F:$H),3,0)="--",VLOOKUP($D624&amp;"-"&amp;$E624,IF($C$4="TEB0187_REV01",CALC_CONN_TEB0187_REV01!$F:$H),2,0),VLOOKUP($D624&amp;"-"&amp;$E624,IF($C$4="TEB0187_REV01",CALC_CONN_TEB0187_REV01!$F:$H),3,0)),"---")</f>
        <v>---</v>
      </c>
      <c r="H624" s="59" t="str">
        <f>IFERROR(VLOOKUP(G624,IF($C$4="TEB0187_REV01",CALC_CONN_TEB0187_REV01!$G:$T),14,0),"---")</f>
        <v>---</v>
      </c>
      <c r="I624" s="59" t="str">
        <f>IFERROR(VLOOKUP($D624&amp;"-"&amp;$E624,IF($C$4="TEB0187_REV01",CALC_CONN_TEB0187_REV01!$F:$K,"???"),6,0),"---")</f>
        <v>---</v>
      </c>
      <c r="J624" s="61" t="str">
        <f>IFERROR(VLOOKUP($D624&amp;"-"&amp;$E624,IF($C$4="TEB0187_REV01",CALC_CONN_TEB0187_REV01!$F:$M,"???"),8,0),"---")</f>
        <v>---</v>
      </c>
      <c r="K624" s="62" t="str">
        <f>IFERROR(VLOOKUP($D624&amp;"-"&amp;$E624,IF($C$4="TEB0187_REV01",CALC_CONN_TEB0187_REV01!$F:$N),9,0),"---")</f>
        <v>---</v>
      </c>
      <c r="L624" s="59" t="str">
        <f>IFERROR(VLOOKUP(K624,B2B!$H$3:$I$2000,2,0),"---")</f>
        <v>---</v>
      </c>
      <c r="M624" s="59" t="str">
        <f>IFERROR(VLOOKUP(L624,IF($M$4="TEI0187_REV01",RAW_m_TEI0187_REV01!$AD:$AH),5,0),"---")</f>
        <v>---</v>
      </c>
      <c r="N624" s="59" t="str">
        <f>IFERROR(VLOOKUP(L624,IF($M$4="TEI0187_REV01",RAW_m_TEI0187_REV01!$AE:$AJ),6,0),"---")</f>
        <v>---</v>
      </c>
      <c r="O624" s="63" t="str">
        <f>IFERROR(VLOOKUP(L624,IF($M$4="TEI0187_REV01",RAW_m_TEI0187_REV01!$AD:$AE),2,0),"---")</f>
        <v>---</v>
      </c>
      <c r="P624" s="59" t="str">
        <f>IFERROR(VLOOKUP(O624,IF($M$4="TEI0187_REV01",RAW_m_TEI0187_REV01!$AJ:$AK),2,0),"---")</f>
        <v>---</v>
      </c>
      <c r="Q624" s="59" t="str">
        <f>IFERROR(VLOOKUP(L624,IF($M$4="TEI0187_REV01",RAW_m_TEI0187_REV01!$AD:$AF),3,0),"---")</f>
        <v>---</v>
      </c>
      <c r="R624" s="59" t="str">
        <f>IFERROR(VLOOKUP(O624,IF($M$4="TEI0187_REV01",RAW_m_TEI0187_REV01!$AE:$AG),3,0),"---")</f>
        <v>---</v>
      </c>
      <c r="S624" s="59" t="str">
        <f t="shared" si="20"/>
        <v>---</v>
      </c>
    </row>
    <row r="625" spans="2:19" ht="15" customHeight="1" x14ac:dyDescent="0.25">
      <c r="B625" s="59">
        <f t="shared" si="19"/>
        <v>620</v>
      </c>
      <c r="C625" s="60">
        <f>IFERROR(IF($C$4="TEB0187_REV01",CALC_CONN_TEB0187_REV01!U625,),"---")</f>
        <v>0</v>
      </c>
      <c r="D625" s="59">
        <f>IFERROR(IF($C$4="TEB0187_REV01",CALC_CONN_TEB0187_REV01!D625,),"---")</f>
        <v>0</v>
      </c>
      <c r="E625" s="59">
        <f>IFERROR(IF($C$4="TEB0187_REV01",CALC_CONN_TEB0187_REV01!E625,),"---")</f>
        <v>0</v>
      </c>
      <c r="F625" s="59" t="str">
        <f>IFERROR(IF(VLOOKUP($D625&amp;"-"&amp;$E625,IF($C$4="TEB0187_REV01",CALC_CONN_TEB0187_REV01!$F:$I),4,0)="--","---",IF($C$4="TEB0187_REV01",CALC_CONN_TEB0187_REV01!$G625&amp; " --&gt; " &amp;CALC_CONN_TEB0187_REV01!$I625&amp; " --&gt; ")),"---")</f>
        <v>---</v>
      </c>
      <c r="G625" s="59" t="str">
        <f>IFERROR(IF(VLOOKUP($D625&amp;"-"&amp;$E625,IF($C$4="TEB0187_REV01",CALC_CONN_TEB0187_REV01!$F:$H),3,0)="--",VLOOKUP($D625&amp;"-"&amp;$E625,IF($C$4="TEB0187_REV01",CALC_CONN_TEB0187_REV01!$F:$H),2,0),VLOOKUP($D625&amp;"-"&amp;$E625,IF($C$4="TEB0187_REV01",CALC_CONN_TEB0187_REV01!$F:$H),3,0)),"---")</f>
        <v>---</v>
      </c>
      <c r="H625" s="59" t="str">
        <f>IFERROR(VLOOKUP(G625,IF($C$4="TEB0187_REV01",CALC_CONN_TEB0187_REV01!$G:$T),14,0),"---")</f>
        <v>---</v>
      </c>
      <c r="I625" s="59" t="str">
        <f>IFERROR(VLOOKUP($D625&amp;"-"&amp;$E625,IF($C$4="TEB0187_REV01",CALC_CONN_TEB0187_REV01!$F:$K,"???"),6,0),"---")</f>
        <v>---</v>
      </c>
      <c r="J625" s="61" t="str">
        <f>IFERROR(VLOOKUP($D625&amp;"-"&amp;$E625,IF($C$4="TEB0187_REV01",CALC_CONN_TEB0187_REV01!$F:$M,"???"),8,0),"---")</f>
        <v>---</v>
      </c>
      <c r="K625" s="62" t="str">
        <f>IFERROR(VLOOKUP($D625&amp;"-"&amp;$E625,IF($C$4="TEB0187_REV01",CALC_CONN_TEB0187_REV01!$F:$N),9,0),"---")</f>
        <v>---</v>
      </c>
      <c r="L625" s="59" t="str">
        <f>IFERROR(VLOOKUP(K625,B2B!$H$3:$I$2000,2,0),"---")</f>
        <v>---</v>
      </c>
      <c r="M625" s="59" t="str">
        <f>IFERROR(VLOOKUP(L625,IF($M$4="TEI0187_REV01",RAW_m_TEI0187_REV01!$AD:$AH),5,0),"---")</f>
        <v>---</v>
      </c>
      <c r="N625" s="59" t="str">
        <f>IFERROR(VLOOKUP(L625,IF($M$4="TEI0187_REV01",RAW_m_TEI0187_REV01!$AE:$AJ),6,0),"---")</f>
        <v>---</v>
      </c>
      <c r="O625" s="63" t="str">
        <f>IFERROR(VLOOKUP(L625,IF($M$4="TEI0187_REV01",RAW_m_TEI0187_REV01!$AD:$AE),2,0),"---")</f>
        <v>---</v>
      </c>
      <c r="P625" s="59" t="str">
        <f>IFERROR(VLOOKUP(O625,IF($M$4="TEI0187_REV01",RAW_m_TEI0187_REV01!$AJ:$AK),2,0),"---")</f>
        <v>---</v>
      </c>
      <c r="Q625" s="59" t="str">
        <f>IFERROR(VLOOKUP(L625,IF($M$4="TEI0187_REV01",RAW_m_TEI0187_REV01!$AD:$AF),3,0),"---")</f>
        <v>---</v>
      </c>
      <c r="R625" s="59" t="str">
        <f>IFERROR(VLOOKUP(O625,IF($M$4="TEI0187_REV01",RAW_m_TEI0187_REV01!$AE:$AG),3,0),"---")</f>
        <v>---</v>
      </c>
      <c r="S625" s="59" t="str">
        <f t="shared" si="20"/>
        <v>---</v>
      </c>
    </row>
    <row r="626" spans="2:19" ht="15" customHeight="1" x14ac:dyDescent="0.25">
      <c r="B626" s="59">
        <f t="shared" si="19"/>
        <v>621</v>
      </c>
      <c r="C626" s="60">
        <f>IFERROR(IF($C$4="TEB0187_REV01",CALC_CONN_TEB0187_REV01!U626,),"---")</f>
        <v>0</v>
      </c>
      <c r="D626" s="59">
        <f>IFERROR(IF($C$4="TEB0187_REV01",CALC_CONN_TEB0187_REV01!D626,),"---")</f>
        <v>0</v>
      </c>
      <c r="E626" s="59">
        <f>IFERROR(IF($C$4="TEB0187_REV01",CALC_CONN_TEB0187_REV01!E626,),"---")</f>
        <v>0</v>
      </c>
      <c r="F626" s="59" t="str">
        <f>IFERROR(IF(VLOOKUP($D626&amp;"-"&amp;$E626,IF($C$4="TEB0187_REV01",CALC_CONN_TEB0187_REV01!$F:$I),4,0)="--","---",IF($C$4="TEB0187_REV01",CALC_CONN_TEB0187_REV01!$G626&amp; " --&gt; " &amp;CALC_CONN_TEB0187_REV01!$I626&amp; " --&gt; ")),"---")</f>
        <v>---</v>
      </c>
      <c r="G626" s="59" t="str">
        <f>IFERROR(IF(VLOOKUP($D626&amp;"-"&amp;$E626,IF($C$4="TEB0187_REV01",CALC_CONN_TEB0187_REV01!$F:$H),3,0)="--",VLOOKUP($D626&amp;"-"&amp;$E626,IF($C$4="TEB0187_REV01",CALC_CONN_TEB0187_REV01!$F:$H),2,0),VLOOKUP($D626&amp;"-"&amp;$E626,IF($C$4="TEB0187_REV01",CALC_CONN_TEB0187_REV01!$F:$H),3,0)),"---")</f>
        <v>---</v>
      </c>
      <c r="H626" s="59" t="str">
        <f>IFERROR(VLOOKUP(G626,IF($C$4="TEB0187_REV01",CALC_CONN_TEB0187_REV01!$G:$T),14,0),"---")</f>
        <v>---</v>
      </c>
      <c r="I626" s="59" t="str">
        <f>IFERROR(VLOOKUP($D626&amp;"-"&amp;$E626,IF($C$4="TEB0187_REV01",CALC_CONN_TEB0187_REV01!$F:$K,"???"),6,0),"---")</f>
        <v>---</v>
      </c>
      <c r="J626" s="61" t="str">
        <f>IFERROR(VLOOKUP($D626&amp;"-"&amp;$E626,IF($C$4="TEB0187_REV01",CALC_CONN_TEB0187_REV01!$F:$M,"???"),8,0),"---")</f>
        <v>---</v>
      </c>
      <c r="K626" s="62" t="str">
        <f>IFERROR(VLOOKUP($D626&amp;"-"&amp;$E626,IF($C$4="TEB0187_REV01",CALC_CONN_TEB0187_REV01!$F:$N),9,0),"---")</f>
        <v>---</v>
      </c>
      <c r="L626" s="59" t="str">
        <f>IFERROR(VLOOKUP(K626,B2B!$H$3:$I$2000,2,0),"---")</f>
        <v>---</v>
      </c>
      <c r="M626" s="59" t="str">
        <f>IFERROR(VLOOKUP(L626,IF($M$4="TEI0187_REV01",RAW_m_TEI0187_REV01!$AD:$AH),5,0),"---")</f>
        <v>---</v>
      </c>
      <c r="N626" s="59" t="str">
        <f>IFERROR(VLOOKUP(L626,IF($M$4="TEI0187_REV01",RAW_m_TEI0187_REV01!$AE:$AJ),6,0),"---")</f>
        <v>---</v>
      </c>
      <c r="O626" s="63" t="str">
        <f>IFERROR(VLOOKUP(L626,IF($M$4="TEI0187_REV01",RAW_m_TEI0187_REV01!$AD:$AE),2,0),"---")</f>
        <v>---</v>
      </c>
      <c r="P626" s="59" t="str">
        <f>IFERROR(VLOOKUP(O626,IF($M$4="TEI0187_REV01",RAW_m_TEI0187_REV01!$AJ:$AK),2,0),"---")</f>
        <v>---</v>
      </c>
      <c r="Q626" s="59" t="str">
        <f>IFERROR(VLOOKUP(L626,IF($M$4="TEI0187_REV01",RAW_m_TEI0187_REV01!$AD:$AF),3,0),"---")</f>
        <v>---</v>
      </c>
      <c r="R626" s="59" t="str">
        <f>IFERROR(VLOOKUP(O626,IF($M$4="TEI0187_REV01",RAW_m_TEI0187_REV01!$AE:$AG),3,0),"---")</f>
        <v>---</v>
      </c>
      <c r="S626" s="59" t="str">
        <f t="shared" si="20"/>
        <v>---</v>
      </c>
    </row>
    <row r="627" spans="2:19" ht="15" customHeight="1" x14ac:dyDescent="0.25">
      <c r="B627" s="59">
        <f t="shared" si="19"/>
        <v>622</v>
      </c>
      <c r="C627" s="60">
        <f>IFERROR(IF($C$4="TEB0187_REV01",CALC_CONN_TEB0187_REV01!U627,),"---")</f>
        <v>0</v>
      </c>
      <c r="D627" s="59">
        <f>IFERROR(IF($C$4="TEB0187_REV01",CALC_CONN_TEB0187_REV01!D627,),"---")</f>
        <v>0</v>
      </c>
      <c r="E627" s="59">
        <f>IFERROR(IF($C$4="TEB0187_REV01",CALC_CONN_TEB0187_REV01!E627,),"---")</f>
        <v>0</v>
      </c>
      <c r="F627" s="59" t="str">
        <f>IFERROR(IF(VLOOKUP($D627&amp;"-"&amp;$E627,IF($C$4="TEB0187_REV01",CALC_CONN_TEB0187_REV01!$F:$I),4,0)="--","---",IF($C$4="TEB0187_REV01",CALC_CONN_TEB0187_REV01!$G627&amp; " --&gt; " &amp;CALC_CONN_TEB0187_REV01!$I627&amp; " --&gt; ")),"---")</f>
        <v>---</v>
      </c>
      <c r="G627" s="59" t="str">
        <f>IFERROR(IF(VLOOKUP($D627&amp;"-"&amp;$E627,IF($C$4="TEB0187_REV01",CALC_CONN_TEB0187_REV01!$F:$H),3,0)="--",VLOOKUP($D627&amp;"-"&amp;$E627,IF($C$4="TEB0187_REV01",CALC_CONN_TEB0187_REV01!$F:$H),2,0),VLOOKUP($D627&amp;"-"&amp;$E627,IF($C$4="TEB0187_REV01",CALC_CONN_TEB0187_REV01!$F:$H),3,0)),"---")</f>
        <v>---</v>
      </c>
      <c r="H627" s="59" t="str">
        <f>IFERROR(VLOOKUP(G627,IF($C$4="TEB0187_REV01",CALC_CONN_TEB0187_REV01!$G:$T),14,0),"---")</f>
        <v>---</v>
      </c>
      <c r="I627" s="59" t="str">
        <f>IFERROR(VLOOKUP($D627&amp;"-"&amp;$E627,IF($C$4="TEB0187_REV01",CALC_CONN_TEB0187_REV01!$F:$K,"???"),6,0),"---")</f>
        <v>---</v>
      </c>
      <c r="J627" s="61" t="str">
        <f>IFERROR(VLOOKUP($D627&amp;"-"&amp;$E627,IF($C$4="TEB0187_REV01",CALC_CONN_TEB0187_REV01!$F:$M,"???"),8,0),"---")</f>
        <v>---</v>
      </c>
      <c r="K627" s="62" t="str">
        <f>IFERROR(VLOOKUP($D627&amp;"-"&amp;$E627,IF($C$4="TEB0187_REV01",CALC_CONN_TEB0187_REV01!$F:$N),9,0),"---")</f>
        <v>---</v>
      </c>
      <c r="L627" s="59" t="str">
        <f>IFERROR(VLOOKUP(K627,B2B!$H$3:$I$2000,2,0),"---")</f>
        <v>---</v>
      </c>
      <c r="M627" s="59" t="str">
        <f>IFERROR(VLOOKUP(L627,IF($M$4="TEI0187_REV01",RAW_m_TEI0187_REV01!$AD:$AH),5,0),"---")</f>
        <v>---</v>
      </c>
      <c r="N627" s="59" t="str">
        <f>IFERROR(VLOOKUP(L627,IF($M$4="TEI0187_REV01",RAW_m_TEI0187_REV01!$AE:$AJ),6,0),"---")</f>
        <v>---</v>
      </c>
      <c r="O627" s="63" t="str">
        <f>IFERROR(VLOOKUP(L627,IF($M$4="TEI0187_REV01",RAW_m_TEI0187_REV01!$AD:$AE),2,0),"---")</f>
        <v>---</v>
      </c>
      <c r="P627" s="59" t="str">
        <f>IFERROR(VLOOKUP(O627,IF($M$4="TEI0187_REV01",RAW_m_TEI0187_REV01!$AJ:$AK),2,0),"---")</f>
        <v>---</v>
      </c>
      <c r="Q627" s="59" t="str">
        <f>IFERROR(VLOOKUP(L627,IF($M$4="TEI0187_REV01",RAW_m_TEI0187_REV01!$AD:$AF),3,0),"---")</f>
        <v>---</v>
      </c>
      <c r="R627" s="59" t="str">
        <f>IFERROR(VLOOKUP(O627,IF($M$4="TEI0187_REV01",RAW_m_TEI0187_REV01!$AE:$AG),3,0),"---")</f>
        <v>---</v>
      </c>
      <c r="S627" s="59" t="str">
        <f t="shared" si="20"/>
        <v>---</v>
      </c>
    </row>
    <row r="628" spans="2:19" ht="15" customHeight="1" x14ac:dyDescent="0.25">
      <c r="B628" s="59">
        <f t="shared" si="19"/>
        <v>623</v>
      </c>
      <c r="C628" s="60">
        <f>IFERROR(IF($C$4="TEB0187_REV01",CALC_CONN_TEB0187_REV01!U628,),"---")</f>
        <v>0</v>
      </c>
      <c r="D628" s="59">
        <f>IFERROR(IF($C$4="TEB0187_REV01",CALC_CONN_TEB0187_REV01!D628,),"---")</f>
        <v>0</v>
      </c>
      <c r="E628" s="59">
        <f>IFERROR(IF($C$4="TEB0187_REV01",CALC_CONN_TEB0187_REV01!E628,),"---")</f>
        <v>0</v>
      </c>
      <c r="F628" s="59" t="str">
        <f>IFERROR(IF(VLOOKUP($D628&amp;"-"&amp;$E628,IF($C$4="TEB0187_REV01",CALC_CONN_TEB0187_REV01!$F:$I),4,0)="--","---",IF($C$4="TEB0187_REV01",CALC_CONN_TEB0187_REV01!$G628&amp; " --&gt; " &amp;CALC_CONN_TEB0187_REV01!$I628&amp; " --&gt; ")),"---")</f>
        <v>---</v>
      </c>
      <c r="G628" s="59" t="str">
        <f>IFERROR(IF(VLOOKUP($D628&amp;"-"&amp;$E628,IF($C$4="TEB0187_REV01",CALC_CONN_TEB0187_REV01!$F:$H),3,0)="--",VLOOKUP($D628&amp;"-"&amp;$E628,IF($C$4="TEB0187_REV01",CALC_CONN_TEB0187_REV01!$F:$H),2,0),VLOOKUP($D628&amp;"-"&amp;$E628,IF($C$4="TEB0187_REV01",CALC_CONN_TEB0187_REV01!$F:$H),3,0)),"---")</f>
        <v>---</v>
      </c>
      <c r="H628" s="59" t="str">
        <f>IFERROR(VLOOKUP(G628,IF($C$4="TEB0187_REV01",CALC_CONN_TEB0187_REV01!$G:$T),14,0),"---")</f>
        <v>---</v>
      </c>
      <c r="I628" s="59" t="str">
        <f>IFERROR(VLOOKUP($D628&amp;"-"&amp;$E628,IF($C$4="TEB0187_REV01",CALC_CONN_TEB0187_REV01!$F:$K,"???"),6,0),"---")</f>
        <v>---</v>
      </c>
      <c r="J628" s="61" t="str">
        <f>IFERROR(VLOOKUP($D628&amp;"-"&amp;$E628,IF($C$4="TEB0187_REV01",CALC_CONN_TEB0187_REV01!$F:$M,"???"),8,0),"---")</f>
        <v>---</v>
      </c>
      <c r="K628" s="62" t="str">
        <f>IFERROR(VLOOKUP($D628&amp;"-"&amp;$E628,IF($C$4="TEB0187_REV01",CALC_CONN_TEB0187_REV01!$F:$N),9,0),"---")</f>
        <v>---</v>
      </c>
      <c r="L628" s="59" t="str">
        <f>IFERROR(VLOOKUP(K628,B2B!$H$3:$I$2000,2,0),"---")</f>
        <v>---</v>
      </c>
      <c r="M628" s="59" t="str">
        <f>IFERROR(VLOOKUP(L628,IF($M$4="TEI0187_REV01",RAW_m_TEI0187_REV01!$AD:$AH),5,0),"---")</f>
        <v>---</v>
      </c>
      <c r="N628" s="59" t="str">
        <f>IFERROR(VLOOKUP(L628,IF($M$4="TEI0187_REV01",RAW_m_TEI0187_REV01!$AE:$AJ),6,0),"---")</f>
        <v>---</v>
      </c>
      <c r="O628" s="63" t="str">
        <f>IFERROR(VLOOKUP(L628,IF($M$4="TEI0187_REV01",RAW_m_TEI0187_REV01!$AD:$AE),2,0),"---")</f>
        <v>---</v>
      </c>
      <c r="P628" s="59" t="str">
        <f>IFERROR(VLOOKUP(O628,IF($M$4="TEI0187_REV01",RAW_m_TEI0187_REV01!$AJ:$AK),2,0),"---")</f>
        <v>---</v>
      </c>
      <c r="Q628" s="59" t="str">
        <f>IFERROR(VLOOKUP(L628,IF($M$4="TEI0187_REV01",RAW_m_TEI0187_REV01!$AD:$AF),3,0),"---")</f>
        <v>---</v>
      </c>
      <c r="R628" s="59" t="str">
        <f>IFERROR(VLOOKUP(O628,IF($M$4="TEI0187_REV01",RAW_m_TEI0187_REV01!$AE:$AG),3,0),"---")</f>
        <v>---</v>
      </c>
      <c r="S628" s="59" t="str">
        <f t="shared" si="20"/>
        <v>---</v>
      </c>
    </row>
    <row r="629" spans="2:19" ht="15" customHeight="1" x14ac:dyDescent="0.25">
      <c r="B629" s="59">
        <f t="shared" si="19"/>
        <v>624</v>
      </c>
      <c r="C629" s="60">
        <f>IFERROR(IF($C$4="TEB0187_REV01",CALC_CONN_TEB0187_REV01!U629,),"---")</f>
        <v>0</v>
      </c>
      <c r="D629" s="59">
        <f>IFERROR(IF($C$4="TEB0187_REV01",CALC_CONN_TEB0187_REV01!D629,),"---")</f>
        <v>0</v>
      </c>
      <c r="E629" s="59">
        <f>IFERROR(IF($C$4="TEB0187_REV01",CALC_CONN_TEB0187_REV01!E629,),"---")</f>
        <v>0</v>
      </c>
      <c r="F629" s="59" t="str">
        <f>IFERROR(IF(VLOOKUP($D629&amp;"-"&amp;$E629,IF($C$4="TEB0187_REV01",CALC_CONN_TEB0187_REV01!$F:$I),4,0)="--","---",IF($C$4="TEB0187_REV01",CALC_CONN_TEB0187_REV01!$G629&amp; " --&gt; " &amp;CALC_CONN_TEB0187_REV01!$I629&amp; " --&gt; ")),"---")</f>
        <v>---</v>
      </c>
      <c r="G629" s="59" t="str">
        <f>IFERROR(IF(VLOOKUP($D629&amp;"-"&amp;$E629,IF($C$4="TEB0187_REV01",CALC_CONN_TEB0187_REV01!$F:$H),3,0)="--",VLOOKUP($D629&amp;"-"&amp;$E629,IF($C$4="TEB0187_REV01",CALC_CONN_TEB0187_REV01!$F:$H),2,0),VLOOKUP($D629&amp;"-"&amp;$E629,IF($C$4="TEB0187_REV01",CALC_CONN_TEB0187_REV01!$F:$H),3,0)),"---")</f>
        <v>---</v>
      </c>
      <c r="H629" s="59" t="str">
        <f>IFERROR(VLOOKUP(G629,IF($C$4="TEB0187_REV01",CALC_CONN_TEB0187_REV01!$G:$T),14,0),"---")</f>
        <v>---</v>
      </c>
      <c r="I629" s="59" t="str">
        <f>IFERROR(VLOOKUP($D629&amp;"-"&amp;$E629,IF($C$4="TEB0187_REV01",CALC_CONN_TEB0187_REV01!$F:$K,"???"),6,0),"---")</f>
        <v>---</v>
      </c>
      <c r="J629" s="61" t="str">
        <f>IFERROR(VLOOKUP($D629&amp;"-"&amp;$E629,IF($C$4="TEB0187_REV01",CALC_CONN_TEB0187_REV01!$F:$M,"???"),8,0),"---")</f>
        <v>---</v>
      </c>
      <c r="K629" s="62" t="str">
        <f>IFERROR(VLOOKUP($D629&amp;"-"&amp;$E629,IF($C$4="TEB0187_REV01",CALC_CONN_TEB0187_REV01!$F:$N),9,0),"---")</f>
        <v>---</v>
      </c>
      <c r="L629" s="59" t="str">
        <f>IFERROR(VLOOKUP(K629,B2B!$H$3:$I$2000,2,0),"---")</f>
        <v>---</v>
      </c>
      <c r="M629" s="59" t="str">
        <f>IFERROR(VLOOKUP(L629,IF($M$4="TEI0187_REV01",RAW_m_TEI0187_REV01!$AD:$AH),5,0),"---")</f>
        <v>---</v>
      </c>
      <c r="N629" s="59" t="str">
        <f>IFERROR(VLOOKUP(L629,IF($M$4="TEI0187_REV01",RAW_m_TEI0187_REV01!$AE:$AJ),6,0),"---")</f>
        <v>---</v>
      </c>
      <c r="O629" s="63" t="str">
        <f>IFERROR(VLOOKUP(L629,IF($M$4="TEI0187_REV01",RAW_m_TEI0187_REV01!$AD:$AE),2,0),"---")</f>
        <v>---</v>
      </c>
      <c r="P629" s="59" t="str">
        <f>IFERROR(VLOOKUP(O629,IF($M$4="TEI0187_REV01",RAW_m_TEI0187_REV01!$AJ:$AK),2,0),"---")</f>
        <v>---</v>
      </c>
      <c r="Q629" s="59" t="str">
        <f>IFERROR(VLOOKUP(L629,IF($M$4="TEI0187_REV01",RAW_m_TEI0187_REV01!$AD:$AF),3,0),"---")</f>
        <v>---</v>
      </c>
      <c r="R629" s="59" t="str">
        <f>IFERROR(VLOOKUP(O629,IF($M$4="TEI0187_REV01",RAW_m_TEI0187_REV01!$AE:$AG),3,0),"---")</f>
        <v>---</v>
      </c>
      <c r="S629" s="59" t="str">
        <f t="shared" si="20"/>
        <v>---</v>
      </c>
    </row>
    <row r="630" spans="2:19" ht="15" customHeight="1" x14ac:dyDescent="0.25">
      <c r="B630" s="59">
        <f t="shared" si="19"/>
        <v>625</v>
      </c>
      <c r="C630" s="60">
        <f>IFERROR(IF($C$4="TEB0187_REV01",CALC_CONN_TEB0187_REV01!U630,),"---")</f>
        <v>0</v>
      </c>
      <c r="D630" s="59">
        <f>IFERROR(IF($C$4="TEB0187_REV01",CALC_CONN_TEB0187_REV01!D630,),"---")</f>
        <v>0</v>
      </c>
      <c r="E630" s="59">
        <f>IFERROR(IF($C$4="TEB0187_REV01",CALC_CONN_TEB0187_REV01!E630,),"---")</f>
        <v>0</v>
      </c>
      <c r="F630" s="59" t="str">
        <f>IFERROR(IF(VLOOKUP($D630&amp;"-"&amp;$E630,IF($C$4="TEB0187_REV01",CALC_CONN_TEB0187_REV01!$F:$I),4,0)="--","---",IF($C$4="TEB0187_REV01",CALC_CONN_TEB0187_REV01!$G630&amp; " --&gt; " &amp;CALC_CONN_TEB0187_REV01!$I630&amp; " --&gt; ")),"---")</f>
        <v>---</v>
      </c>
      <c r="G630" s="59" t="str">
        <f>IFERROR(IF(VLOOKUP($D630&amp;"-"&amp;$E630,IF($C$4="TEB0187_REV01",CALC_CONN_TEB0187_REV01!$F:$H),3,0)="--",VLOOKUP($D630&amp;"-"&amp;$E630,IF($C$4="TEB0187_REV01",CALC_CONN_TEB0187_REV01!$F:$H),2,0),VLOOKUP($D630&amp;"-"&amp;$E630,IF($C$4="TEB0187_REV01",CALC_CONN_TEB0187_REV01!$F:$H),3,0)),"---")</f>
        <v>---</v>
      </c>
      <c r="H630" s="59" t="str">
        <f>IFERROR(VLOOKUP(G630,IF($C$4="TEB0187_REV01",CALC_CONN_TEB0187_REV01!$G:$T),14,0),"---")</f>
        <v>---</v>
      </c>
      <c r="I630" s="59" t="str">
        <f>IFERROR(VLOOKUP($D630&amp;"-"&amp;$E630,IF($C$4="TEB0187_REV01",CALC_CONN_TEB0187_REV01!$F:$K,"???"),6,0),"---")</f>
        <v>---</v>
      </c>
      <c r="J630" s="61" t="str">
        <f>IFERROR(VLOOKUP($D630&amp;"-"&amp;$E630,IF($C$4="TEB0187_REV01",CALC_CONN_TEB0187_REV01!$F:$M,"???"),8,0),"---")</f>
        <v>---</v>
      </c>
      <c r="K630" s="62" t="str">
        <f>IFERROR(VLOOKUP($D630&amp;"-"&amp;$E630,IF($C$4="TEB0187_REV01",CALC_CONN_TEB0187_REV01!$F:$N),9,0),"---")</f>
        <v>---</v>
      </c>
      <c r="L630" s="59" t="str">
        <f>IFERROR(VLOOKUP(K630,B2B!$H$3:$I$2000,2,0),"---")</f>
        <v>---</v>
      </c>
      <c r="M630" s="59" t="str">
        <f>IFERROR(VLOOKUP(L630,IF($M$4="TEI0187_REV01",RAW_m_TEI0187_REV01!$AD:$AH),5,0),"---")</f>
        <v>---</v>
      </c>
      <c r="N630" s="59" t="str">
        <f>IFERROR(VLOOKUP(L630,IF($M$4="TEI0187_REV01",RAW_m_TEI0187_REV01!$AE:$AJ),6,0),"---")</f>
        <v>---</v>
      </c>
      <c r="O630" s="63" t="str">
        <f>IFERROR(VLOOKUP(L630,IF($M$4="TEI0187_REV01",RAW_m_TEI0187_REV01!$AD:$AE),2,0),"---")</f>
        <v>---</v>
      </c>
      <c r="P630" s="59" t="str">
        <f>IFERROR(VLOOKUP(O630,IF($M$4="TEI0187_REV01",RAW_m_TEI0187_REV01!$AJ:$AK),2,0),"---")</f>
        <v>---</v>
      </c>
      <c r="Q630" s="59" t="str">
        <f>IFERROR(VLOOKUP(L630,IF($M$4="TEI0187_REV01",RAW_m_TEI0187_REV01!$AD:$AF),3,0),"---")</f>
        <v>---</v>
      </c>
      <c r="R630" s="59" t="str">
        <f>IFERROR(VLOOKUP(O630,IF($M$4="TEI0187_REV01",RAW_m_TEI0187_REV01!$AE:$AG),3,0),"---")</f>
        <v>---</v>
      </c>
      <c r="S630" s="59" t="str">
        <f t="shared" si="20"/>
        <v>---</v>
      </c>
    </row>
    <row r="631" spans="2:19" ht="15" customHeight="1" x14ac:dyDescent="0.25">
      <c r="B631" s="59">
        <f t="shared" si="19"/>
        <v>626</v>
      </c>
      <c r="C631" s="60">
        <f>IFERROR(IF($C$4="TEB0187_REV01",CALC_CONN_TEB0187_REV01!U631,),"---")</f>
        <v>0</v>
      </c>
      <c r="D631" s="59">
        <f>IFERROR(IF($C$4="TEB0187_REV01",CALC_CONN_TEB0187_REV01!D631,),"---")</f>
        <v>0</v>
      </c>
      <c r="E631" s="59">
        <f>IFERROR(IF($C$4="TEB0187_REV01",CALC_CONN_TEB0187_REV01!E631,),"---")</f>
        <v>0</v>
      </c>
      <c r="F631" s="59" t="str">
        <f>IFERROR(IF(VLOOKUP($D631&amp;"-"&amp;$E631,IF($C$4="TEB0187_REV01",CALC_CONN_TEB0187_REV01!$F:$I),4,0)="--","---",IF($C$4="TEB0187_REV01",CALC_CONN_TEB0187_REV01!$G631&amp; " --&gt; " &amp;CALC_CONN_TEB0187_REV01!$I631&amp; " --&gt; ")),"---")</f>
        <v>---</v>
      </c>
      <c r="G631" s="59" t="str">
        <f>IFERROR(IF(VLOOKUP($D631&amp;"-"&amp;$E631,IF($C$4="TEB0187_REV01",CALC_CONN_TEB0187_REV01!$F:$H),3,0)="--",VLOOKUP($D631&amp;"-"&amp;$E631,IF($C$4="TEB0187_REV01",CALC_CONN_TEB0187_REV01!$F:$H),2,0),VLOOKUP($D631&amp;"-"&amp;$E631,IF($C$4="TEB0187_REV01",CALC_CONN_TEB0187_REV01!$F:$H),3,0)),"---")</f>
        <v>---</v>
      </c>
      <c r="H631" s="59" t="str">
        <f>IFERROR(VLOOKUP(G631,IF($C$4="TEB0187_REV01",CALC_CONN_TEB0187_REV01!$G:$T),14,0),"---")</f>
        <v>---</v>
      </c>
      <c r="I631" s="59" t="str">
        <f>IFERROR(VLOOKUP($D631&amp;"-"&amp;$E631,IF($C$4="TEB0187_REV01",CALC_CONN_TEB0187_REV01!$F:$K,"???"),6,0),"---")</f>
        <v>---</v>
      </c>
      <c r="J631" s="61" t="str">
        <f>IFERROR(VLOOKUP($D631&amp;"-"&amp;$E631,IF($C$4="TEB0187_REV01",CALC_CONN_TEB0187_REV01!$F:$M,"???"),8,0),"---")</f>
        <v>---</v>
      </c>
      <c r="K631" s="62" t="str">
        <f>IFERROR(VLOOKUP($D631&amp;"-"&amp;$E631,IF($C$4="TEB0187_REV01",CALC_CONN_TEB0187_REV01!$F:$N),9,0),"---")</f>
        <v>---</v>
      </c>
      <c r="L631" s="59" t="str">
        <f>IFERROR(VLOOKUP(K631,B2B!$H$3:$I$2000,2,0),"---")</f>
        <v>---</v>
      </c>
      <c r="M631" s="59" t="str">
        <f>IFERROR(VLOOKUP(L631,IF($M$4="TEI0187_REV01",RAW_m_TEI0187_REV01!$AD:$AH),5,0),"---")</f>
        <v>---</v>
      </c>
      <c r="N631" s="59" t="str">
        <f>IFERROR(VLOOKUP(L631,IF($M$4="TEI0187_REV01",RAW_m_TEI0187_REV01!$AE:$AJ),6,0),"---")</f>
        <v>---</v>
      </c>
      <c r="O631" s="63" t="str">
        <f>IFERROR(VLOOKUP(L631,IF($M$4="TEI0187_REV01",RAW_m_TEI0187_REV01!$AD:$AE),2,0),"---")</f>
        <v>---</v>
      </c>
      <c r="P631" s="59" t="str">
        <f>IFERROR(VLOOKUP(O631,IF($M$4="TEI0187_REV01",RAW_m_TEI0187_REV01!$AJ:$AK),2,0),"---")</f>
        <v>---</v>
      </c>
      <c r="Q631" s="59" t="str">
        <f>IFERROR(VLOOKUP(L631,IF($M$4="TEI0187_REV01",RAW_m_TEI0187_REV01!$AD:$AF),3,0),"---")</f>
        <v>---</v>
      </c>
      <c r="R631" s="59" t="str">
        <f>IFERROR(VLOOKUP(O631,IF($M$4="TEI0187_REV01",RAW_m_TEI0187_REV01!$AE:$AG),3,0),"---")</f>
        <v>---</v>
      </c>
      <c r="S631" s="59" t="str">
        <f t="shared" si="20"/>
        <v>---</v>
      </c>
    </row>
    <row r="632" spans="2:19" ht="15" customHeight="1" x14ac:dyDescent="0.25">
      <c r="B632" s="59">
        <f t="shared" si="19"/>
        <v>627</v>
      </c>
      <c r="C632" s="60">
        <f>IFERROR(IF($C$4="TEB0187_REV01",CALC_CONN_TEB0187_REV01!U632,),"---")</f>
        <v>0</v>
      </c>
      <c r="D632" s="59">
        <f>IFERROR(IF($C$4="TEB0187_REV01",CALC_CONN_TEB0187_REV01!D632,),"---")</f>
        <v>0</v>
      </c>
      <c r="E632" s="59">
        <f>IFERROR(IF($C$4="TEB0187_REV01",CALC_CONN_TEB0187_REV01!E632,),"---")</f>
        <v>0</v>
      </c>
      <c r="F632" s="59" t="str">
        <f>IFERROR(IF(VLOOKUP($D632&amp;"-"&amp;$E632,IF($C$4="TEB0187_REV01",CALC_CONN_TEB0187_REV01!$F:$I),4,0)="--","---",IF($C$4="TEB0187_REV01",CALC_CONN_TEB0187_REV01!$G632&amp; " --&gt; " &amp;CALC_CONN_TEB0187_REV01!$I632&amp; " --&gt; ")),"---")</f>
        <v>---</v>
      </c>
      <c r="G632" s="59" t="str">
        <f>IFERROR(IF(VLOOKUP($D632&amp;"-"&amp;$E632,IF($C$4="TEB0187_REV01",CALC_CONN_TEB0187_REV01!$F:$H),3,0)="--",VLOOKUP($D632&amp;"-"&amp;$E632,IF($C$4="TEB0187_REV01",CALC_CONN_TEB0187_REV01!$F:$H),2,0),VLOOKUP($D632&amp;"-"&amp;$E632,IF($C$4="TEB0187_REV01",CALC_CONN_TEB0187_REV01!$F:$H),3,0)),"---")</f>
        <v>---</v>
      </c>
      <c r="H632" s="59" t="str">
        <f>IFERROR(VLOOKUP(G632,IF($C$4="TEB0187_REV01",CALC_CONN_TEB0187_REV01!$G:$T),14,0),"---")</f>
        <v>---</v>
      </c>
      <c r="I632" s="59" t="str">
        <f>IFERROR(VLOOKUP($D632&amp;"-"&amp;$E632,IF($C$4="TEB0187_REV01",CALC_CONN_TEB0187_REV01!$F:$K,"???"),6,0),"---")</f>
        <v>---</v>
      </c>
      <c r="J632" s="61" t="str">
        <f>IFERROR(VLOOKUP($D632&amp;"-"&amp;$E632,IF($C$4="TEB0187_REV01",CALC_CONN_TEB0187_REV01!$F:$M,"???"),8,0),"---")</f>
        <v>---</v>
      </c>
      <c r="K632" s="62" t="str">
        <f>IFERROR(VLOOKUP($D632&amp;"-"&amp;$E632,IF($C$4="TEB0187_REV01",CALC_CONN_TEB0187_REV01!$F:$N),9,0),"---")</f>
        <v>---</v>
      </c>
      <c r="L632" s="59" t="str">
        <f>IFERROR(VLOOKUP(K632,B2B!$H$3:$I$2000,2,0),"---")</f>
        <v>---</v>
      </c>
      <c r="M632" s="59" t="str">
        <f>IFERROR(VLOOKUP(L632,IF($M$4="TEI0187_REV01",RAW_m_TEI0187_REV01!$AD:$AH),5,0),"---")</f>
        <v>---</v>
      </c>
      <c r="N632" s="59" t="str">
        <f>IFERROR(VLOOKUP(L632,IF($M$4="TEI0187_REV01",RAW_m_TEI0187_REV01!$AE:$AJ),6,0),"---")</f>
        <v>---</v>
      </c>
      <c r="O632" s="63" t="str">
        <f>IFERROR(VLOOKUP(L632,IF($M$4="TEI0187_REV01",RAW_m_TEI0187_REV01!$AD:$AE),2,0),"---")</f>
        <v>---</v>
      </c>
      <c r="P632" s="59" t="str">
        <f>IFERROR(VLOOKUP(O632,IF($M$4="TEI0187_REV01",RAW_m_TEI0187_REV01!$AJ:$AK),2,0),"---")</f>
        <v>---</v>
      </c>
      <c r="Q632" s="59" t="str">
        <f>IFERROR(VLOOKUP(L632,IF($M$4="TEI0187_REV01",RAW_m_TEI0187_REV01!$AD:$AF),3,0),"---")</f>
        <v>---</v>
      </c>
      <c r="R632" s="59" t="str">
        <f>IFERROR(VLOOKUP(O632,IF($M$4="TEI0187_REV01",RAW_m_TEI0187_REV01!$AE:$AG),3,0),"---")</f>
        <v>---</v>
      </c>
      <c r="S632" s="59" t="str">
        <f t="shared" si="20"/>
        <v>---</v>
      </c>
    </row>
    <row r="633" spans="2:19" ht="15" customHeight="1" x14ac:dyDescent="0.25">
      <c r="B633" s="59">
        <f t="shared" si="19"/>
        <v>628</v>
      </c>
      <c r="C633" s="60">
        <f>IFERROR(IF($C$4="TEB0187_REV01",CALC_CONN_TEB0187_REV01!U633,),"---")</f>
        <v>0</v>
      </c>
      <c r="D633" s="59">
        <f>IFERROR(IF($C$4="TEB0187_REV01",CALC_CONN_TEB0187_REV01!D633,),"---")</f>
        <v>0</v>
      </c>
      <c r="E633" s="59">
        <f>IFERROR(IF($C$4="TEB0187_REV01",CALC_CONN_TEB0187_REV01!E633,),"---")</f>
        <v>0</v>
      </c>
      <c r="F633" s="59" t="str">
        <f>IFERROR(IF(VLOOKUP($D633&amp;"-"&amp;$E633,IF($C$4="TEB0187_REV01",CALC_CONN_TEB0187_REV01!$F:$I),4,0)="--","---",IF($C$4="TEB0187_REV01",CALC_CONN_TEB0187_REV01!$G633&amp; " --&gt; " &amp;CALC_CONN_TEB0187_REV01!$I633&amp; " --&gt; ")),"---")</f>
        <v>---</v>
      </c>
      <c r="G633" s="59" t="str">
        <f>IFERROR(IF(VLOOKUP($D633&amp;"-"&amp;$E633,IF($C$4="TEB0187_REV01",CALC_CONN_TEB0187_REV01!$F:$H),3,0)="--",VLOOKUP($D633&amp;"-"&amp;$E633,IF($C$4="TEB0187_REV01",CALC_CONN_TEB0187_REV01!$F:$H),2,0),VLOOKUP($D633&amp;"-"&amp;$E633,IF($C$4="TEB0187_REV01",CALC_CONN_TEB0187_REV01!$F:$H),3,0)),"---")</f>
        <v>---</v>
      </c>
      <c r="H633" s="59" t="str">
        <f>IFERROR(VLOOKUP(G633,IF($C$4="TEB0187_REV01",CALC_CONN_TEB0187_REV01!$G:$T),14,0),"---")</f>
        <v>---</v>
      </c>
      <c r="I633" s="59" t="str">
        <f>IFERROR(VLOOKUP($D633&amp;"-"&amp;$E633,IF($C$4="TEB0187_REV01",CALC_CONN_TEB0187_REV01!$F:$K,"???"),6,0),"---")</f>
        <v>---</v>
      </c>
      <c r="J633" s="61" t="str">
        <f>IFERROR(VLOOKUP($D633&amp;"-"&amp;$E633,IF($C$4="TEB0187_REV01",CALC_CONN_TEB0187_REV01!$F:$M,"???"),8,0),"---")</f>
        <v>---</v>
      </c>
      <c r="K633" s="62" t="str">
        <f>IFERROR(VLOOKUP($D633&amp;"-"&amp;$E633,IF($C$4="TEB0187_REV01",CALC_CONN_TEB0187_REV01!$F:$N),9,0),"---")</f>
        <v>---</v>
      </c>
      <c r="L633" s="59" t="str">
        <f>IFERROR(VLOOKUP(K633,B2B!$H$3:$I$2000,2,0),"---")</f>
        <v>---</v>
      </c>
      <c r="M633" s="59" t="str">
        <f>IFERROR(VLOOKUP(L633,IF($M$4="TEI0187_REV01",RAW_m_TEI0187_REV01!$AD:$AH),5,0),"---")</f>
        <v>---</v>
      </c>
      <c r="N633" s="59" t="str">
        <f>IFERROR(VLOOKUP(L633,IF($M$4="TEI0187_REV01",RAW_m_TEI0187_REV01!$AE:$AJ),6,0),"---")</f>
        <v>---</v>
      </c>
      <c r="O633" s="63" t="str">
        <f>IFERROR(VLOOKUP(L633,IF($M$4="TEI0187_REV01",RAW_m_TEI0187_REV01!$AD:$AE),2,0),"---")</f>
        <v>---</v>
      </c>
      <c r="P633" s="59" t="str">
        <f>IFERROR(VLOOKUP(O633,IF($M$4="TEI0187_REV01",RAW_m_TEI0187_REV01!$AJ:$AK),2,0),"---")</f>
        <v>---</v>
      </c>
      <c r="Q633" s="59" t="str">
        <f>IFERROR(VLOOKUP(L633,IF($M$4="TEI0187_REV01",RAW_m_TEI0187_REV01!$AD:$AF),3,0),"---")</f>
        <v>---</v>
      </c>
      <c r="R633" s="59" t="str">
        <f>IFERROR(VLOOKUP(O633,IF($M$4="TEI0187_REV01",RAW_m_TEI0187_REV01!$AE:$AG),3,0),"---")</f>
        <v>---</v>
      </c>
      <c r="S633" s="59" t="str">
        <f t="shared" si="20"/>
        <v>---</v>
      </c>
    </row>
    <row r="634" spans="2:19" ht="15" customHeight="1" x14ac:dyDescent="0.25">
      <c r="B634" s="59">
        <f t="shared" si="19"/>
        <v>629</v>
      </c>
      <c r="C634" s="60">
        <f>IFERROR(IF($C$4="TEB0187_REV01",CALC_CONN_TEB0187_REV01!U634,),"---")</f>
        <v>0</v>
      </c>
      <c r="D634" s="59">
        <f>IFERROR(IF($C$4="TEB0187_REV01",CALC_CONN_TEB0187_REV01!D634,),"---")</f>
        <v>0</v>
      </c>
      <c r="E634" s="59">
        <f>IFERROR(IF($C$4="TEB0187_REV01",CALC_CONN_TEB0187_REV01!E634,),"---")</f>
        <v>0</v>
      </c>
      <c r="F634" s="59" t="str">
        <f>IFERROR(IF(VLOOKUP($D634&amp;"-"&amp;$E634,IF($C$4="TEB0187_REV01",CALC_CONN_TEB0187_REV01!$F:$I),4,0)="--","---",IF($C$4="TEB0187_REV01",CALC_CONN_TEB0187_REV01!$G634&amp; " --&gt; " &amp;CALC_CONN_TEB0187_REV01!$I634&amp; " --&gt; ")),"---")</f>
        <v>---</v>
      </c>
      <c r="G634" s="59" t="str">
        <f>IFERROR(IF(VLOOKUP($D634&amp;"-"&amp;$E634,IF($C$4="TEB0187_REV01",CALC_CONN_TEB0187_REV01!$F:$H),3,0)="--",VLOOKUP($D634&amp;"-"&amp;$E634,IF($C$4="TEB0187_REV01",CALC_CONN_TEB0187_REV01!$F:$H),2,0),VLOOKUP($D634&amp;"-"&amp;$E634,IF($C$4="TEB0187_REV01",CALC_CONN_TEB0187_REV01!$F:$H),3,0)),"---")</f>
        <v>---</v>
      </c>
      <c r="H634" s="59" t="str">
        <f>IFERROR(VLOOKUP(G634,IF($C$4="TEB0187_REV01",CALC_CONN_TEB0187_REV01!$G:$T),14,0),"---")</f>
        <v>---</v>
      </c>
      <c r="I634" s="59" t="str">
        <f>IFERROR(VLOOKUP($D634&amp;"-"&amp;$E634,IF($C$4="TEB0187_REV01",CALC_CONN_TEB0187_REV01!$F:$K,"???"),6,0),"---")</f>
        <v>---</v>
      </c>
      <c r="J634" s="61" t="str">
        <f>IFERROR(VLOOKUP($D634&amp;"-"&amp;$E634,IF($C$4="TEB0187_REV01",CALC_CONN_TEB0187_REV01!$F:$M,"???"),8,0),"---")</f>
        <v>---</v>
      </c>
      <c r="K634" s="62" t="str">
        <f>IFERROR(VLOOKUP($D634&amp;"-"&amp;$E634,IF($C$4="TEB0187_REV01",CALC_CONN_TEB0187_REV01!$F:$N),9,0),"---")</f>
        <v>---</v>
      </c>
      <c r="L634" s="59" t="str">
        <f>IFERROR(VLOOKUP(K634,B2B!$H$3:$I$2000,2,0),"---")</f>
        <v>---</v>
      </c>
      <c r="M634" s="59" t="str">
        <f>IFERROR(VLOOKUP(L634,IF($M$4="TEI0187_REV01",RAW_m_TEI0187_REV01!$AD:$AH),5,0),"---")</f>
        <v>---</v>
      </c>
      <c r="N634" s="59" t="str">
        <f>IFERROR(VLOOKUP(L634,IF($M$4="TEI0187_REV01",RAW_m_TEI0187_REV01!$AE:$AJ),6,0),"---")</f>
        <v>---</v>
      </c>
      <c r="O634" s="63" t="str">
        <f>IFERROR(VLOOKUP(L634,IF($M$4="TEI0187_REV01",RAW_m_TEI0187_REV01!$AD:$AE),2,0),"---")</f>
        <v>---</v>
      </c>
      <c r="P634" s="59" t="str">
        <f>IFERROR(VLOOKUP(O634,IF($M$4="TEI0187_REV01",RAW_m_TEI0187_REV01!$AJ:$AK),2,0),"---")</f>
        <v>---</v>
      </c>
      <c r="Q634" s="59" t="str">
        <f>IFERROR(VLOOKUP(L634,IF($M$4="TEI0187_REV01",RAW_m_TEI0187_REV01!$AD:$AF),3,0),"---")</f>
        <v>---</v>
      </c>
      <c r="R634" s="59" t="str">
        <f>IFERROR(VLOOKUP(O634,IF($M$4="TEI0187_REV01",RAW_m_TEI0187_REV01!$AE:$AG),3,0),"---")</f>
        <v>---</v>
      </c>
      <c r="S634" s="59" t="str">
        <f t="shared" si="20"/>
        <v>---</v>
      </c>
    </row>
    <row r="635" spans="2:19" ht="15" customHeight="1" x14ac:dyDescent="0.25">
      <c r="B635" s="59">
        <f t="shared" si="19"/>
        <v>630</v>
      </c>
      <c r="C635" s="60">
        <f>IFERROR(IF($C$4="TEB0187_REV01",CALC_CONN_TEB0187_REV01!U635,),"---")</f>
        <v>0</v>
      </c>
      <c r="D635" s="59">
        <f>IFERROR(IF($C$4="TEB0187_REV01",CALC_CONN_TEB0187_REV01!D635,),"---")</f>
        <v>0</v>
      </c>
      <c r="E635" s="59">
        <f>IFERROR(IF($C$4="TEB0187_REV01",CALC_CONN_TEB0187_REV01!E635,),"---")</f>
        <v>0</v>
      </c>
      <c r="F635" s="59" t="str">
        <f>IFERROR(IF(VLOOKUP($D635&amp;"-"&amp;$E635,IF($C$4="TEB0187_REV01",CALC_CONN_TEB0187_REV01!$F:$I),4,0)="--","---",IF($C$4="TEB0187_REV01",CALC_CONN_TEB0187_REV01!$G635&amp; " --&gt; " &amp;CALC_CONN_TEB0187_REV01!$I635&amp; " --&gt; ")),"---")</f>
        <v>---</v>
      </c>
      <c r="G635" s="59" t="str">
        <f>IFERROR(IF(VLOOKUP($D635&amp;"-"&amp;$E635,IF($C$4="TEB0187_REV01",CALC_CONN_TEB0187_REV01!$F:$H),3,0)="--",VLOOKUP($D635&amp;"-"&amp;$E635,IF($C$4="TEB0187_REV01",CALC_CONN_TEB0187_REV01!$F:$H),2,0),VLOOKUP($D635&amp;"-"&amp;$E635,IF($C$4="TEB0187_REV01",CALC_CONN_TEB0187_REV01!$F:$H),3,0)),"---")</f>
        <v>---</v>
      </c>
      <c r="H635" s="59" t="str">
        <f>IFERROR(VLOOKUP(G635,IF($C$4="TEB0187_REV01",CALC_CONN_TEB0187_REV01!$G:$T),14,0),"---")</f>
        <v>---</v>
      </c>
      <c r="I635" s="59" t="str">
        <f>IFERROR(VLOOKUP($D635&amp;"-"&amp;$E635,IF($C$4="TEB0187_REV01",CALC_CONN_TEB0187_REV01!$F:$K,"???"),6,0),"---")</f>
        <v>---</v>
      </c>
      <c r="J635" s="61" t="str">
        <f>IFERROR(VLOOKUP($D635&amp;"-"&amp;$E635,IF($C$4="TEB0187_REV01",CALC_CONN_TEB0187_REV01!$F:$M,"???"),8,0),"---")</f>
        <v>---</v>
      </c>
      <c r="K635" s="62" t="str">
        <f>IFERROR(VLOOKUP($D635&amp;"-"&amp;$E635,IF($C$4="TEB0187_REV01",CALC_CONN_TEB0187_REV01!$F:$N),9,0),"---")</f>
        <v>---</v>
      </c>
      <c r="L635" s="59" t="str">
        <f>IFERROR(VLOOKUP(K635,B2B!$H$3:$I$2000,2,0),"---")</f>
        <v>---</v>
      </c>
      <c r="M635" s="59" t="str">
        <f>IFERROR(VLOOKUP(L635,IF($M$4="TEI0187_REV01",RAW_m_TEI0187_REV01!$AD:$AH),5,0),"---")</f>
        <v>---</v>
      </c>
      <c r="N635" s="59" t="str">
        <f>IFERROR(VLOOKUP(L635,IF($M$4="TEI0187_REV01",RAW_m_TEI0187_REV01!$AE:$AJ),6,0),"---")</f>
        <v>---</v>
      </c>
      <c r="O635" s="63" t="str">
        <f>IFERROR(VLOOKUP(L635,IF($M$4="TEI0187_REV01",RAW_m_TEI0187_REV01!$AD:$AE),2,0),"---")</f>
        <v>---</v>
      </c>
      <c r="P635" s="59" t="str">
        <f>IFERROR(VLOOKUP(O635,IF($M$4="TEI0187_REV01",RAW_m_TEI0187_REV01!$AJ:$AK),2,0),"---")</f>
        <v>---</v>
      </c>
      <c r="Q635" s="59" t="str">
        <f>IFERROR(VLOOKUP(L635,IF($M$4="TEI0187_REV01",RAW_m_TEI0187_REV01!$AD:$AF),3,0),"---")</f>
        <v>---</v>
      </c>
      <c r="R635" s="59" t="str">
        <f>IFERROR(VLOOKUP(O635,IF($M$4="TEI0187_REV01",RAW_m_TEI0187_REV01!$AE:$AG),3,0),"---")</f>
        <v>---</v>
      </c>
      <c r="S635" s="59" t="str">
        <f t="shared" si="20"/>
        <v>---</v>
      </c>
    </row>
    <row r="636" spans="2:19" ht="15" customHeight="1" x14ac:dyDescent="0.25">
      <c r="B636" s="59">
        <f t="shared" si="19"/>
        <v>631</v>
      </c>
      <c r="C636" s="60">
        <f>IFERROR(IF($C$4="TEB0187_REV01",CALC_CONN_TEB0187_REV01!U636,),"---")</f>
        <v>0</v>
      </c>
      <c r="D636" s="59">
        <f>IFERROR(IF($C$4="TEB0187_REV01",CALC_CONN_TEB0187_REV01!D636,),"---")</f>
        <v>0</v>
      </c>
      <c r="E636" s="59">
        <f>IFERROR(IF($C$4="TEB0187_REV01",CALC_CONN_TEB0187_REV01!E636,),"---")</f>
        <v>0</v>
      </c>
      <c r="F636" s="59" t="str">
        <f>IFERROR(IF(VLOOKUP($D636&amp;"-"&amp;$E636,IF($C$4="TEB0187_REV01",CALC_CONN_TEB0187_REV01!$F:$I),4,0)="--","---",IF($C$4="TEB0187_REV01",CALC_CONN_TEB0187_REV01!$G636&amp; " --&gt; " &amp;CALC_CONN_TEB0187_REV01!$I636&amp; " --&gt; ")),"---")</f>
        <v>---</v>
      </c>
      <c r="G636" s="59" t="str">
        <f>IFERROR(IF(VLOOKUP($D636&amp;"-"&amp;$E636,IF($C$4="TEB0187_REV01",CALC_CONN_TEB0187_REV01!$F:$H),3,0)="--",VLOOKUP($D636&amp;"-"&amp;$E636,IF($C$4="TEB0187_REV01",CALC_CONN_TEB0187_REV01!$F:$H),2,0),VLOOKUP($D636&amp;"-"&amp;$E636,IF($C$4="TEB0187_REV01",CALC_CONN_TEB0187_REV01!$F:$H),3,0)),"---")</f>
        <v>---</v>
      </c>
      <c r="H636" s="59" t="str">
        <f>IFERROR(VLOOKUP(G636,IF($C$4="TEB0187_REV01",CALC_CONN_TEB0187_REV01!$G:$T),14,0),"---")</f>
        <v>---</v>
      </c>
      <c r="I636" s="59" t="str">
        <f>IFERROR(VLOOKUP($D636&amp;"-"&amp;$E636,IF($C$4="TEB0187_REV01",CALC_CONN_TEB0187_REV01!$F:$K,"???"),6,0),"---")</f>
        <v>---</v>
      </c>
      <c r="J636" s="61" t="str">
        <f>IFERROR(VLOOKUP($D636&amp;"-"&amp;$E636,IF($C$4="TEB0187_REV01",CALC_CONN_TEB0187_REV01!$F:$M,"???"),8,0),"---")</f>
        <v>---</v>
      </c>
      <c r="K636" s="62" t="str">
        <f>IFERROR(VLOOKUP($D636&amp;"-"&amp;$E636,IF($C$4="TEB0187_REV01",CALC_CONN_TEB0187_REV01!$F:$N),9,0),"---")</f>
        <v>---</v>
      </c>
      <c r="L636" s="59" t="str">
        <f>IFERROR(VLOOKUP(K636,B2B!$H$3:$I$2000,2,0),"---")</f>
        <v>---</v>
      </c>
      <c r="M636" s="59" t="str">
        <f>IFERROR(VLOOKUP(L636,IF($M$4="TEI0187_REV01",RAW_m_TEI0187_REV01!$AD:$AH),5,0),"---")</f>
        <v>---</v>
      </c>
      <c r="N636" s="59" t="str">
        <f>IFERROR(VLOOKUP(L636,IF($M$4="TEI0187_REV01",RAW_m_TEI0187_REV01!$AE:$AJ),6,0),"---")</f>
        <v>---</v>
      </c>
      <c r="O636" s="63" t="str">
        <f>IFERROR(VLOOKUP(L636,IF($M$4="TEI0187_REV01",RAW_m_TEI0187_REV01!$AD:$AE),2,0),"---")</f>
        <v>---</v>
      </c>
      <c r="P636" s="59" t="str">
        <f>IFERROR(VLOOKUP(O636,IF($M$4="TEI0187_REV01",RAW_m_TEI0187_REV01!$AJ:$AK),2,0),"---")</f>
        <v>---</v>
      </c>
      <c r="Q636" s="59" t="str">
        <f>IFERROR(VLOOKUP(L636,IF($M$4="TEI0187_REV01",RAW_m_TEI0187_REV01!$AD:$AF),3,0),"---")</f>
        <v>---</v>
      </c>
      <c r="R636" s="59" t="str">
        <f>IFERROR(VLOOKUP(O636,IF($M$4="TEI0187_REV01",RAW_m_TEI0187_REV01!$AE:$AG),3,0),"---")</f>
        <v>---</v>
      </c>
      <c r="S636" s="59" t="str">
        <f t="shared" si="20"/>
        <v>---</v>
      </c>
    </row>
    <row r="637" spans="2:19" ht="15" customHeight="1" x14ac:dyDescent="0.25">
      <c r="B637" s="59">
        <f t="shared" si="19"/>
        <v>632</v>
      </c>
      <c r="C637" s="60">
        <f>IFERROR(IF($C$4="TEB0187_REV01",CALC_CONN_TEB0187_REV01!U637,),"---")</f>
        <v>0</v>
      </c>
      <c r="D637" s="59">
        <f>IFERROR(IF($C$4="TEB0187_REV01",CALC_CONN_TEB0187_REV01!D637,),"---")</f>
        <v>0</v>
      </c>
      <c r="E637" s="59">
        <f>IFERROR(IF($C$4="TEB0187_REV01",CALC_CONN_TEB0187_REV01!E637,),"---")</f>
        <v>0</v>
      </c>
      <c r="F637" s="59" t="str">
        <f>IFERROR(IF(VLOOKUP($D637&amp;"-"&amp;$E637,IF($C$4="TEB0187_REV01",CALC_CONN_TEB0187_REV01!$F:$I),4,0)="--","---",IF($C$4="TEB0187_REV01",CALC_CONN_TEB0187_REV01!$G637&amp; " --&gt; " &amp;CALC_CONN_TEB0187_REV01!$I637&amp; " --&gt; ")),"---")</f>
        <v>---</v>
      </c>
      <c r="G637" s="59" t="str">
        <f>IFERROR(IF(VLOOKUP($D637&amp;"-"&amp;$E637,IF($C$4="TEB0187_REV01",CALC_CONN_TEB0187_REV01!$F:$H),3,0)="--",VLOOKUP($D637&amp;"-"&amp;$E637,IF($C$4="TEB0187_REV01",CALC_CONN_TEB0187_REV01!$F:$H),2,0),VLOOKUP($D637&amp;"-"&amp;$E637,IF($C$4="TEB0187_REV01",CALC_CONN_TEB0187_REV01!$F:$H),3,0)),"---")</f>
        <v>---</v>
      </c>
      <c r="H637" s="59" t="str">
        <f>IFERROR(VLOOKUP(G637,IF($C$4="TEB0187_REV01",CALC_CONN_TEB0187_REV01!$G:$T),14,0),"---")</f>
        <v>---</v>
      </c>
      <c r="I637" s="59" t="str">
        <f>IFERROR(VLOOKUP($D637&amp;"-"&amp;$E637,IF($C$4="TEB0187_REV01",CALC_CONN_TEB0187_REV01!$F:$K,"???"),6,0),"---")</f>
        <v>---</v>
      </c>
      <c r="J637" s="61" t="str">
        <f>IFERROR(VLOOKUP($D637&amp;"-"&amp;$E637,IF($C$4="TEB0187_REV01",CALC_CONN_TEB0187_REV01!$F:$M,"???"),8,0),"---")</f>
        <v>---</v>
      </c>
      <c r="K637" s="62" t="str">
        <f>IFERROR(VLOOKUP($D637&amp;"-"&amp;$E637,IF($C$4="TEB0187_REV01",CALC_CONN_TEB0187_REV01!$F:$N),9,0),"---")</f>
        <v>---</v>
      </c>
      <c r="L637" s="59" t="str">
        <f>IFERROR(VLOOKUP(K637,B2B!$H$3:$I$2000,2,0),"---")</f>
        <v>---</v>
      </c>
      <c r="M637" s="59" t="str">
        <f>IFERROR(VLOOKUP(L637,IF($M$4="TEI0187_REV01",RAW_m_TEI0187_REV01!$AD:$AH),5,0),"---")</f>
        <v>---</v>
      </c>
      <c r="N637" s="59" t="str">
        <f>IFERROR(VLOOKUP(L637,IF($M$4="TEI0187_REV01",RAW_m_TEI0187_REV01!$AE:$AJ),6,0),"---")</f>
        <v>---</v>
      </c>
      <c r="O637" s="63" t="str">
        <f>IFERROR(VLOOKUP(L637,IF($M$4="TEI0187_REV01",RAW_m_TEI0187_REV01!$AD:$AE),2,0),"---")</f>
        <v>---</v>
      </c>
      <c r="P637" s="59" t="str">
        <f>IFERROR(VLOOKUP(O637,IF($M$4="TEI0187_REV01",RAW_m_TEI0187_REV01!$AJ:$AK),2,0),"---")</f>
        <v>---</v>
      </c>
      <c r="Q637" s="59" t="str">
        <f>IFERROR(VLOOKUP(L637,IF($M$4="TEI0187_REV01",RAW_m_TEI0187_REV01!$AD:$AF),3,0),"---")</f>
        <v>---</v>
      </c>
      <c r="R637" s="59" t="str">
        <f>IFERROR(VLOOKUP(O637,IF($M$4="TEI0187_REV01",RAW_m_TEI0187_REV01!$AE:$AG),3,0),"---")</f>
        <v>---</v>
      </c>
      <c r="S637" s="59" t="str">
        <f t="shared" si="20"/>
        <v>---</v>
      </c>
    </row>
    <row r="638" spans="2:19" ht="15" customHeight="1" x14ac:dyDescent="0.25">
      <c r="B638" s="59">
        <f t="shared" si="19"/>
        <v>633</v>
      </c>
      <c r="C638" s="60">
        <f>IFERROR(IF($C$4="TEB0187_REV01",CALC_CONN_TEB0187_REV01!U638,),"---")</f>
        <v>0</v>
      </c>
      <c r="D638" s="59">
        <f>IFERROR(IF($C$4="TEB0187_REV01",CALC_CONN_TEB0187_REV01!D638,),"---")</f>
        <v>0</v>
      </c>
      <c r="E638" s="59">
        <f>IFERROR(IF($C$4="TEB0187_REV01",CALC_CONN_TEB0187_REV01!E638,),"---")</f>
        <v>0</v>
      </c>
      <c r="F638" s="59" t="str">
        <f>IFERROR(IF(VLOOKUP($D638&amp;"-"&amp;$E638,IF($C$4="TEB0187_REV01",CALC_CONN_TEB0187_REV01!$F:$I),4,0)="--","---",IF($C$4="TEB0187_REV01",CALC_CONN_TEB0187_REV01!$G638&amp; " --&gt; " &amp;CALC_CONN_TEB0187_REV01!$I638&amp; " --&gt; ")),"---")</f>
        <v>---</v>
      </c>
      <c r="G638" s="59" t="str">
        <f>IFERROR(IF(VLOOKUP($D638&amp;"-"&amp;$E638,IF($C$4="TEB0187_REV01",CALC_CONN_TEB0187_REV01!$F:$H),3,0)="--",VLOOKUP($D638&amp;"-"&amp;$E638,IF($C$4="TEB0187_REV01",CALC_CONN_TEB0187_REV01!$F:$H),2,0),VLOOKUP($D638&amp;"-"&amp;$E638,IF($C$4="TEB0187_REV01",CALC_CONN_TEB0187_REV01!$F:$H),3,0)),"---")</f>
        <v>---</v>
      </c>
      <c r="H638" s="59" t="str">
        <f>IFERROR(VLOOKUP(G638,IF($C$4="TEB0187_REV01",CALC_CONN_TEB0187_REV01!$G:$T),14,0),"---")</f>
        <v>---</v>
      </c>
      <c r="I638" s="59" t="str">
        <f>IFERROR(VLOOKUP($D638&amp;"-"&amp;$E638,IF($C$4="TEB0187_REV01",CALC_CONN_TEB0187_REV01!$F:$K,"???"),6,0),"---")</f>
        <v>---</v>
      </c>
      <c r="J638" s="61" t="str">
        <f>IFERROR(VLOOKUP($D638&amp;"-"&amp;$E638,IF($C$4="TEB0187_REV01",CALC_CONN_TEB0187_REV01!$F:$M,"???"),8,0),"---")</f>
        <v>---</v>
      </c>
      <c r="K638" s="62" t="str">
        <f>IFERROR(VLOOKUP($D638&amp;"-"&amp;$E638,IF($C$4="TEB0187_REV01",CALC_CONN_TEB0187_REV01!$F:$N),9,0),"---")</f>
        <v>---</v>
      </c>
      <c r="L638" s="59" t="str">
        <f>IFERROR(VLOOKUP(K638,B2B!$H$3:$I$2000,2,0),"---")</f>
        <v>---</v>
      </c>
      <c r="M638" s="59" t="str">
        <f>IFERROR(VLOOKUP(L638,IF($M$4="TEI0187_REV01",RAW_m_TEI0187_REV01!$AD:$AH),5,0),"---")</f>
        <v>---</v>
      </c>
      <c r="N638" s="59" t="str">
        <f>IFERROR(VLOOKUP(L638,IF($M$4="TEI0187_REV01",RAW_m_TEI0187_REV01!$AE:$AJ),6,0),"---")</f>
        <v>---</v>
      </c>
      <c r="O638" s="63" t="str">
        <f>IFERROR(VLOOKUP(L638,IF($M$4="TEI0187_REV01",RAW_m_TEI0187_REV01!$AD:$AE),2,0),"---")</f>
        <v>---</v>
      </c>
      <c r="P638" s="59" t="str">
        <f>IFERROR(VLOOKUP(O638,IF($M$4="TEI0187_REV01",RAW_m_TEI0187_REV01!$AJ:$AK),2,0),"---")</f>
        <v>---</v>
      </c>
      <c r="Q638" s="59" t="str">
        <f>IFERROR(VLOOKUP(L638,IF($M$4="TEI0187_REV01",RAW_m_TEI0187_REV01!$AD:$AF),3,0),"---")</f>
        <v>---</v>
      </c>
      <c r="R638" s="59" t="str">
        <f>IFERROR(VLOOKUP(O638,IF($M$4="TEI0187_REV01",RAW_m_TEI0187_REV01!$AE:$AG),3,0),"---")</f>
        <v>---</v>
      </c>
      <c r="S638" s="59" t="str">
        <f t="shared" si="20"/>
        <v>---</v>
      </c>
    </row>
    <row r="639" spans="2:19" ht="15" customHeight="1" x14ac:dyDescent="0.25">
      <c r="B639" s="59">
        <f t="shared" si="19"/>
        <v>634</v>
      </c>
      <c r="C639" s="60">
        <f>IFERROR(IF($C$4="TEB0187_REV01",CALC_CONN_TEB0187_REV01!U639,),"---")</f>
        <v>0</v>
      </c>
      <c r="D639" s="59">
        <f>IFERROR(IF($C$4="TEB0187_REV01",CALC_CONN_TEB0187_REV01!D639,),"---")</f>
        <v>0</v>
      </c>
      <c r="E639" s="59">
        <f>IFERROR(IF($C$4="TEB0187_REV01",CALC_CONN_TEB0187_REV01!E639,),"---")</f>
        <v>0</v>
      </c>
      <c r="F639" s="59" t="str">
        <f>IFERROR(IF(VLOOKUP($D639&amp;"-"&amp;$E639,IF($C$4="TEB0187_REV01",CALC_CONN_TEB0187_REV01!$F:$I),4,0)="--","---",IF($C$4="TEB0187_REV01",CALC_CONN_TEB0187_REV01!$G639&amp; " --&gt; " &amp;CALC_CONN_TEB0187_REV01!$I639&amp; " --&gt; ")),"---")</f>
        <v>---</v>
      </c>
      <c r="G639" s="59" t="str">
        <f>IFERROR(IF(VLOOKUP($D639&amp;"-"&amp;$E639,IF($C$4="TEB0187_REV01",CALC_CONN_TEB0187_REV01!$F:$H),3,0)="--",VLOOKUP($D639&amp;"-"&amp;$E639,IF($C$4="TEB0187_REV01",CALC_CONN_TEB0187_REV01!$F:$H),2,0),VLOOKUP($D639&amp;"-"&amp;$E639,IF($C$4="TEB0187_REV01",CALC_CONN_TEB0187_REV01!$F:$H),3,0)),"---")</f>
        <v>---</v>
      </c>
      <c r="H639" s="59" t="str">
        <f>IFERROR(VLOOKUP(G639,IF($C$4="TEB0187_REV01",CALC_CONN_TEB0187_REV01!$G:$T),14,0),"---")</f>
        <v>---</v>
      </c>
      <c r="I639" s="59" t="str">
        <f>IFERROR(VLOOKUP($D639&amp;"-"&amp;$E639,IF($C$4="TEB0187_REV01",CALC_CONN_TEB0187_REV01!$F:$K,"???"),6,0),"---")</f>
        <v>---</v>
      </c>
      <c r="J639" s="61" t="str">
        <f>IFERROR(VLOOKUP($D639&amp;"-"&amp;$E639,IF($C$4="TEB0187_REV01",CALC_CONN_TEB0187_REV01!$F:$M,"???"),8,0),"---")</f>
        <v>---</v>
      </c>
      <c r="K639" s="62" t="str">
        <f>IFERROR(VLOOKUP($D639&amp;"-"&amp;$E639,IF($C$4="TEB0187_REV01",CALC_CONN_TEB0187_REV01!$F:$N),9,0),"---")</f>
        <v>---</v>
      </c>
      <c r="L639" s="59" t="str">
        <f>IFERROR(VLOOKUP(K639,B2B!$H$3:$I$2000,2,0),"---")</f>
        <v>---</v>
      </c>
      <c r="M639" s="59" t="str">
        <f>IFERROR(VLOOKUP(L639,IF($M$4="TEI0187_REV01",RAW_m_TEI0187_REV01!$AD:$AH),5,0),"---")</f>
        <v>---</v>
      </c>
      <c r="N639" s="59" t="str">
        <f>IFERROR(VLOOKUP(L639,IF($M$4="TEI0187_REV01",RAW_m_TEI0187_REV01!$AE:$AJ),6,0),"---")</f>
        <v>---</v>
      </c>
      <c r="O639" s="63" t="str">
        <f>IFERROR(VLOOKUP(L639,IF($M$4="TEI0187_REV01",RAW_m_TEI0187_REV01!$AD:$AE),2,0),"---")</f>
        <v>---</v>
      </c>
      <c r="P639" s="59" t="str">
        <f>IFERROR(VLOOKUP(O639,IF($M$4="TEI0187_REV01",RAW_m_TEI0187_REV01!$AJ:$AK),2,0),"---")</f>
        <v>---</v>
      </c>
      <c r="Q639" s="59" t="str">
        <f>IFERROR(VLOOKUP(L639,IF($M$4="TEI0187_REV01",RAW_m_TEI0187_REV01!$AD:$AF),3,0),"---")</f>
        <v>---</v>
      </c>
      <c r="R639" s="59" t="str">
        <f>IFERROR(VLOOKUP(O639,IF($M$4="TEI0187_REV01",RAW_m_TEI0187_REV01!$AE:$AG),3,0),"---")</f>
        <v>---</v>
      </c>
      <c r="S639" s="59" t="str">
        <f t="shared" si="20"/>
        <v>---</v>
      </c>
    </row>
    <row r="640" spans="2:19" ht="15" customHeight="1" x14ac:dyDescent="0.25">
      <c r="B640" s="59">
        <f t="shared" si="19"/>
        <v>635</v>
      </c>
      <c r="C640" s="60">
        <f>IFERROR(IF($C$4="TEB0187_REV01",CALC_CONN_TEB0187_REV01!U640,),"---")</f>
        <v>0</v>
      </c>
      <c r="D640" s="59">
        <f>IFERROR(IF($C$4="TEB0187_REV01",CALC_CONN_TEB0187_REV01!D640,),"---")</f>
        <v>0</v>
      </c>
      <c r="E640" s="59">
        <f>IFERROR(IF($C$4="TEB0187_REV01",CALC_CONN_TEB0187_REV01!E640,),"---")</f>
        <v>0</v>
      </c>
      <c r="F640" s="59" t="str">
        <f>IFERROR(IF(VLOOKUP($D640&amp;"-"&amp;$E640,IF($C$4="TEB0187_REV01",CALC_CONN_TEB0187_REV01!$F:$I),4,0)="--","---",IF($C$4="TEB0187_REV01",CALC_CONN_TEB0187_REV01!$G640&amp; " --&gt; " &amp;CALC_CONN_TEB0187_REV01!$I640&amp; " --&gt; ")),"---")</f>
        <v>---</v>
      </c>
      <c r="G640" s="59" t="str">
        <f>IFERROR(IF(VLOOKUP($D640&amp;"-"&amp;$E640,IF($C$4="TEB0187_REV01",CALC_CONN_TEB0187_REV01!$F:$H),3,0)="--",VLOOKUP($D640&amp;"-"&amp;$E640,IF($C$4="TEB0187_REV01",CALC_CONN_TEB0187_REV01!$F:$H),2,0),VLOOKUP($D640&amp;"-"&amp;$E640,IF($C$4="TEB0187_REV01",CALC_CONN_TEB0187_REV01!$F:$H),3,0)),"---")</f>
        <v>---</v>
      </c>
      <c r="H640" s="59" t="str">
        <f>IFERROR(VLOOKUP(G640,IF($C$4="TEB0187_REV01",CALC_CONN_TEB0187_REV01!$G:$T),14,0),"---")</f>
        <v>---</v>
      </c>
      <c r="I640" s="59" t="str">
        <f>IFERROR(VLOOKUP($D640&amp;"-"&amp;$E640,IF($C$4="TEB0187_REV01",CALC_CONN_TEB0187_REV01!$F:$K,"???"),6,0),"---")</f>
        <v>---</v>
      </c>
      <c r="J640" s="61" t="str">
        <f>IFERROR(VLOOKUP($D640&amp;"-"&amp;$E640,IF($C$4="TEB0187_REV01",CALC_CONN_TEB0187_REV01!$F:$M,"???"),8,0),"---")</f>
        <v>---</v>
      </c>
      <c r="K640" s="62" t="str">
        <f>IFERROR(VLOOKUP($D640&amp;"-"&amp;$E640,IF($C$4="TEB0187_REV01",CALC_CONN_TEB0187_REV01!$F:$N),9,0),"---")</f>
        <v>---</v>
      </c>
      <c r="L640" s="59" t="str">
        <f>IFERROR(VLOOKUP(K640,B2B!$H$3:$I$2000,2,0),"---")</f>
        <v>---</v>
      </c>
      <c r="M640" s="59" t="str">
        <f>IFERROR(VLOOKUP(L640,IF($M$4="TEI0187_REV01",RAW_m_TEI0187_REV01!$AD:$AH),5,0),"---")</f>
        <v>---</v>
      </c>
      <c r="N640" s="59" t="str">
        <f>IFERROR(VLOOKUP(L640,IF($M$4="TEI0187_REV01",RAW_m_TEI0187_REV01!$AE:$AJ),6,0),"---")</f>
        <v>---</v>
      </c>
      <c r="O640" s="63" t="str">
        <f>IFERROR(VLOOKUP(L640,IF($M$4="TEI0187_REV01",RAW_m_TEI0187_REV01!$AD:$AE),2,0),"---")</f>
        <v>---</v>
      </c>
      <c r="P640" s="59" t="str">
        <f>IFERROR(VLOOKUP(O640,IF($M$4="TEI0187_REV01",RAW_m_TEI0187_REV01!$AJ:$AK),2,0),"---")</f>
        <v>---</v>
      </c>
      <c r="Q640" s="59" t="str">
        <f>IFERROR(VLOOKUP(L640,IF($M$4="TEI0187_REV01",RAW_m_TEI0187_REV01!$AD:$AF),3,0),"---")</f>
        <v>---</v>
      </c>
      <c r="R640" s="59" t="str">
        <f>IFERROR(VLOOKUP(O640,IF($M$4="TEI0187_REV01",RAW_m_TEI0187_REV01!$AE:$AG),3,0),"---")</f>
        <v>---</v>
      </c>
      <c r="S640" s="59" t="str">
        <f t="shared" si="20"/>
        <v>---</v>
      </c>
    </row>
    <row r="641" spans="2:19" ht="15" customHeight="1" x14ac:dyDescent="0.25">
      <c r="B641" s="59">
        <f t="shared" si="19"/>
        <v>636</v>
      </c>
      <c r="C641" s="60">
        <f>IFERROR(IF($C$4="TEB0187_REV01",CALC_CONN_TEB0187_REV01!U641,),"---")</f>
        <v>0</v>
      </c>
      <c r="D641" s="59">
        <f>IFERROR(IF($C$4="TEB0187_REV01",CALC_CONN_TEB0187_REV01!D641,),"---")</f>
        <v>0</v>
      </c>
      <c r="E641" s="59">
        <f>IFERROR(IF($C$4="TEB0187_REV01",CALC_CONN_TEB0187_REV01!E641,),"---")</f>
        <v>0</v>
      </c>
      <c r="F641" s="59" t="str">
        <f>IFERROR(IF(VLOOKUP($D641&amp;"-"&amp;$E641,IF($C$4="TEB0187_REV01",CALC_CONN_TEB0187_REV01!$F:$I),4,0)="--","---",IF($C$4="TEB0187_REV01",CALC_CONN_TEB0187_REV01!$G641&amp; " --&gt; " &amp;CALC_CONN_TEB0187_REV01!$I641&amp; " --&gt; ")),"---")</f>
        <v>---</v>
      </c>
      <c r="G641" s="59" t="str">
        <f>IFERROR(IF(VLOOKUP($D641&amp;"-"&amp;$E641,IF($C$4="TEB0187_REV01",CALC_CONN_TEB0187_REV01!$F:$H),3,0)="--",VLOOKUP($D641&amp;"-"&amp;$E641,IF($C$4="TEB0187_REV01",CALC_CONN_TEB0187_REV01!$F:$H),2,0),VLOOKUP($D641&amp;"-"&amp;$E641,IF($C$4="TEB0187_REV01",CALC_CONN_TEB0187_REV01!$F:$H),3,0)),"---")</f>
        <v>---</v>
      </c>
      <c r="H641" s="59" t="str">
        <f>IFERROR(VLOOKUP(G641,IF($C$4="TEB0187_REV01",CALC_CONN_TEB0187_REV01!$G:$T),14,0),"---")</f>
        <v>---</v>
      </c>
      <c r="I641" s="59" t="str">
        <f>IFERROR(VLOOKUP($D641&amp;"-"&amp;$E641,IF($C$4="TEB0187_REV01",CALC_CONN_TEB0187_REV01!$F:$K,"???"),6,0),"---")</f>
        <v>---</v>
      </c>
      <c r="J641" s="61" t="str">
        <f>IFERROR(VLOOKUP($D641&amp;"-"&amp;$E641,IF($C$4="TEB0187_REV01",CALC_CONN_TEB0187_REV01!$F:$M,"???"),8,0),"---")</f>
        <v>---</v>
      </c>
      <c r="K641" s="62" t="str">
        <f>IFERROR(VLOOKUP($D641&amp;"-"&amp;$E641,IF($C$4="TEB0187_REV01",CALC_CONN_TEB0187_REV01!$F:$N),9,0),"---")</f>
        <v>---</v>
      </c>
      <c r="L641" s="59" t="str">
        <f>IFERROR(VLOOKUP(K641,B2B!$H$3:$I$2000,2,0),"---")</f>
        <v>---</v>
      </c>
      <c r="M641" s="59" t="str">
        <f>IFERROR(VLOOKUP(L641,IF($M$4="TEI0187_REV01",RAW_m_TEI0187_REV01!$AD:$AH),5,0),"---")</f>
        <v>---</v>
      </c>
      <c r="N641" s="59" t="str">
        <f>IFERROR(VLOOKUP(L641,IF($M$4="TEI0187_REV01",RAW_m_TEI0187_REV01!$AE:$AJ),6,0),"---")</f>
        <v>---</v>
      </c>
      <c r="O641" s="63" t="str">
        <f>IFERROR(VLOOKUP(L641,IF($M$4="TEI0187_REV01",RAW_m_TEI0187_REV01!$AD:$AE),2,0),"---")</f>
        <v>---</v>
      </c>
      <c r="P641" s="59" t="str">
        <f>IFERROR(VLOOKUP(O641,IF($M$4="TEI0187_REV01",RAW_m_TEI0187_REV01!$AJ:$AK),2,0),"---")</f>
        <v>---</v>
      </c>
      <c r="Q641" s="59" t="str">
        <f>IFERROR(VLOOKUP(L641,IF($M$4="TEI0187_REV01",RAW_m_TEI0187_REV01!$AD:$AF),3,0),"---")</f>
        <v>---</v>
      </c>
      <c r="R641" s="59" t="str">
        <f>IFERROR(VLOOKUP(O641,IF($M$4="TEI0187_REV01",RAW_m_TEI0187_REV01!$AE:$AG),3,0),"---")</f>
        <v>---</v>
      </c>
      <c r="S641" s="59" t="str">
        <f t="shared" si="20"/>
        <v>---</v>
      </c>
    </row>
    <row r="642" spans="2:19" ht="15" customHeight="1" x14ac:dyDescent="0.25">
      <c r="B642" s="59">
        <f t="shared" si="19"/>
        <v>637</v>
      </c>
      <c r="C642" s="60">
        <f>IFERROR(IF($C$4="TEB0187_REV01",CALC_CONN_TEB0187_REV01!U642,),"---")</f>
        <v>0</v>
      </c>
      <c r="D642" s="59">
        <f>IFERROR(IF($C$4="TEB0187_REV01",CALC_CONN_TEB0187_REV01!D642,),"---")</f>
        <v>0</v>
      </c>
      <c r="E642" s="59">
        <f>IFERROR(IF($C$4="TEB0187_REV01",CALC_CONN_TEB0187_REV01!E642,),"---")</f>
        <v>0</v>
      </c>
      <c r="F642" s="59" t="str">
        <f>IFERROR(IF(VLOOKUP($D642&amp;"-"&amp;$E642,IF($C$4="TEB0187_REV01",CALC_CONN_TEB0187_REV01!$F:$I),4,0)="--","---",IF($C$4="TEB0187_REV01",CALC_CONN_TEB0187_REV01!$G642&amp; " --&gt; " &amp;CALC_CONN_TEB0187_REV01!$I642&amp; " --&gt; ")),"---")</f>
        <v>---</v>
      </c>
      <c r="G642" s="59" t="str">
        <f>IFERROR(IF(VLOOKUP($D642&amp;"-"&amp;$E642,IF($C$4="TEB0187_REV01",CALC_CONN_TEB0187_REV01!$F:$H),3,0)="--",VLOOKUP($D642&amp;"-"&amp;$E642,IF($C$4="TEB0187_REV01",CALC_CONN_TEB0187_REV01!$F:$H),2,0),VLOOKUP($D642&amp;"-"&amp;$E642,IF($C$4="TEB0187_REV01",CALC_CONN_TEB0187_REV01!$F:$H),3,0)),"---")</f>
        <v>---</v>
      </c>
      <c r="H642" s="59" t="str">
        <f>IFERROR(VLOOKUP(G642,IF($C$4="TEB0187_REV01",CALC_CONN_TEB0187_REV01!$G:$T),14,0),"---")</f>
        <v>---</v>
      </c>
      <c r="I642" s="59" t="str">
        <f>IFERROR(VLOOKUP($D642&amp;"-"&amp;$E642,IF($C$4="TEB0187_REV01",CALC_CONN_TEB0187_REV01!$F:$K,"???"),6,0),"---")</f>
        <v>---</v>
      </c>
      <c r="J642" s="61" t="str">
        <f>IFERROR(VLOOKUP($D642&amp;"-"&amp;$E642,IF($C$4="TEB0187_REV01",CALC_CONN_TEB0187_REV01!$F:$M,"???"),8,0),"---")</f>
        <v>---</v>
      </c>
      <c r="K642" s="62" t="str">
        <f>IFERROR(VLOOKUP($D642&amp;"-"&amp;$E642,IF($C$4="TEB0187_REV01",CALC_CONN_TEB0187_REV01!$F:$N),9,0),"---")</f>
        <v>---</v>
      </c>
      <c r="L642" s="59" t="str">
        <f>IFERROR(VLOOKUP(K642,B2B!$H$3:$I$2000,2,0),"---")</f>
        <v>---</v>
      </c>
      <c r="M642" s="59" t="str">
        <f>IFERROR(VLOOKUP(L642,IF($M$4="TEI0187_REV01",RAW_m_TEI0187_REV01!$AD:$AH),5,0),"---")</f>
        <v>---</v>
      </c>
      <c r="N642" s="59" t="str">
        <f>IFERROR(VLOOKUP(L642,IF($M$4="TEI0187_REV01",RAW_m_TEI0187_REV01!$AE:$AJ),6,0),"---")</f>
        <v>---</v>
      </c>
      <c r="O642" s="63" t="str">
        <f>IFERROR(VLOOKUP(L642,IF($M$4="TEI0187_REV01",RAW_m_TEI0187_REV01!$AD:$AE),2,0),"---")</f>
        <v>---</v>
      </c>
      <c r="P642" s="59" t="str">
        <f>IFERROR(VLOOKUP(O642,IF($M$4="TEI0187_REV01",RAW_m_TEI0187_REV01!$AJ:$AK),2,0),"---")</f>
        <v>---</v>
      </c>
      <c r="Q642" s="59" t="str">
        <f>IFERROR(VLOOKUP(L642,IF($M$4="TEI0187_REV01",RAW_m_TEI0187_REV01!$AD:$AF),3,0),"---")</f>
        <v>---</v>
      </c>
      <c r="R642" s="59" t="str">
        <f>IFERROR(VLOOKUP(O642,IF($M$4="TEI0187_REV01",RAW_m_TEI0187_REV01!$AE:$AG),3,0),"---")</f>
        <v>---</v>
      </c>
      <c r="S642" s="59" t="str">
        <f t="shared" si="20"/>
        <v>---</v>
      </c>
    </row>
    <row r="643" spans="2:19" ht="15" customHeight="1" x14ac:dyDescent="0.25">
      <c r="B643" s="59">
        <f t="shared" si="19"/>
        <v>638</v>
      </c>
      <c r="C643" s="60">
        <f>IFERROR(IF($C$4="TEB0187_REV01",CALC_CONN_TEB0187_REV01!U643,),"---")</f>
        <v>0</v>
      </c>
      <c r="D643" s="59">
        <f>IFERROR(IF($C$4="TEB0187_REV01",CALC_CONN_TEB0187_REV01!D643,),"---")</f>
        <v>0</v>
      </c>
      <c r="E643" s="59">
        <f>IFERROR(IF($C$4="TEB0187_REV01",CALC_CONN_TEB0187_REV01!E643,),"---")</f>
        <v>0</v>
      </c>
      <c r="F643" s="59" t="str">
        <f>IFERROR(IF(VLOOKUP($D643&amp;"-"&amp;$E643,IF($C$4="TEB0187_REV01",CALC_CONN_TEB0187_REV01!$F:$I),4,0)="--","---",IF($C$4="TEB0187_REV01",CALC_CONN_TEB0187_REV01!$G643&amp; " --&gt; " &amp;CALC_CONN_TEB0187_REV01!$I643&amp; " --&gt; ")),"---")</f>
        <v>---</v>
      </c>
      <c r="G643" s="59" t="str">
        <f>IFERROR(IF(VLOOKUP($D643&amp;"-"&amp;$E643,IF($C$4="TEB0187_REV01",CALC_CONN_TEB0187_REV01!$F:$H),3,0)="--",VLOOKUP($D643&amp;"-"&amp;$E643,IF($C$4="TEB0187_REV01",CALC_CONN_TEB0187_REV01!$F:$H),2,0),VLOOKUP($D643&amp;"-"&amp;$E643,IF($C$4="TEB0187_REV01",CALC_CONN_TEB0187_REV01!$F:$H),3,0)),"---")</f>
        <v>---</v>
      </c>
      <c r="H643" s="59" t="str">
        <f>IFERROR(VLOOKUP(G643,IF($C$4="TEB0187_REV01",CALC_CONN_TEB0187_REV01!$G:$T),14,0),"---")</f>
        <v>---</v>
      </c>
      <c r="I643" s="59" t="str">
        <f>IFERROR(VLOOKUP($D643&amp;"-"&amp;$E643,IF($C$4="TEB0187_REV01",CALC_CONN_TEB0187_REV01!$F:$K,"???"),6,0),"---")</f>
        <v>---</v>
      </c>
      <c r="J643" s="61" t="str">
        <f>IFERROR(VLOOKUP($D643&amp;"-"&amp;$E643,IF($C$4="TEB0187_REV01",CALC_CONN_TEB0187_REV01!$F:$M,"???"),8,0),"---")</f>
        <v>---</v>
      </c>
      <c r="K643" s="62" t="str">
        <f>IFERROR(VLOOKUP($D643&amp;"-"&amp;$E643,IF($C$4="TEB0187_REV01",CALC_CONN_TEB0187_REV01!$F:$N),9,0),"---")</f>
        <v>---</v>
      </c>
      <c r="L643" s="59" t="str">
        <f>IFERROR(VLOOKUP(K643,B2B!$H$3:$I$2000,2,0),"---")</f>
        <v>---</v>
      </c>
      <c r="M643" s="59" t="str">
        <f>IFERROR(VLOOKUP(L643,IF($M$4="TEI0187_REV01",RAW_m_TEI0187_REV01!$AD:$AH),5,0),"---")</f>
        <v>---</v>
      </c>
      <c r="N643" s="59" t="str">
        <f>IFERROR(VLOOKUP(L643,IF($M$4="TEI0187_REV01",RAW_m_TEI0187_REV01!$AE:$AJ),6,0),"---")</f>
        <v>---</v>
      </c>
      <c r="O643" s="63" t="str">
        <f>IFERROR(VLOOKUP(L643,IF($M$4="TEI0187_REV01",RAW_m_TEI0187_REV01!$AD:$AE),2,0),"---")</f>
        <v>---</v>
      </c>
      <c r="P643" s="59" t="str">
        <f>IFERROR(VLOOKUP(O643,IF($M$4="TEI0187_REV01",RAW_m_TEI0187_REV01!$AJ:$AK),2,0),"---")</f>
        <v>---</v>
      </c>
      <c r="Q643" s="59" t="str">
        <f>IFERROR(VLOOKUP(L643,IF($M$4="TEI0187_REV01",RAW_m_TEI0187_REV01!$AD:$AF),3,0),"---")</f>
        <v>---</v>
      </c>
      <c r="R643" s="59" t="str">
        <f>IFERROR(VLOOKUP(O643,IF($M$4="TEI0187_REV01",RAW_m_TEI0187_REV01!$AE:$AG),3,0),"---")</f>
        <v>---</v>
      </c>
      <c r="S643" s="59" t="str">
        <f t="shared" si="20"/>
        <v>---</v>
      </c>
    </row>
    <row r="644" spans="2:19" ht="15" customHeight="1" x14ac:dyDescent="0.25">
      <c r="B644" s="59">
        <f t="shared" si="19"/>
        <v>639</v>
      </c>
      <c r="C644" s="60">
        <f>IFERROR(IF($C$4="TEB0187_REV01",CALC_CONN_TEB0187_REV01!U644,),"---")</f>
        <v>0</v>
      </c>
      <c r="D644" s="59">
        <f>IFERROR(IF($C$4="TEB0187_REV01",CALC_CONN_TEB0187_REV01!D644,),"---")</f>
        <v>0</v>
      </c>
      <c r="E644" s="59">
        <f>IFERROR(IF($C$4="TEB0187_REV01",CALC_CONN_TEB0187_REV01!E644,),"---")</f>
        <v>0</v>
      </c>
      <c r="F644" s="59" t="str">
        <f>IFERROR(IF(VLOOKUP($D644&amp;"-"&amp;$E644,IF($C$4="TEB0187_REV01",CALC_CONN_TEB0187_REV01!$F:$I),4,0)="--","---",IF($C$4="TEB0187_REV01",CALC_CONN_TEB0187_REV01!$G644&amp; " --&gt; " &amp;CALC_CONN_TEB0187_REV01!$I644&amp; " --&gt; ")),"---")</f>
        <v>---</v>
      </c>
      <c r="G644" s="59" t="str">
        <f>IFERROR(IF(VLOOKUP($D644&amp;"-"&amp;$E644,IF($C$4="TEB0187_REV01",CALC_CONN_TEB0187_REV01!$F:$H),3,0)="--",VLOOKUP($D644&amp;"-"&amp;$E644,IF($C$4="TEB0187_REV01",CALC_CONN_TEB0187_REV01!$F:$H),2,0),VLOOKUP($D644&amp;"-"&amp;$E644,IF($C$4="TEB0187_REV01",CALC_CONN_TEB0187_REV01!$F:$H),3,0)),"---")</f>
        <v>---</v>
      </c>
      <c r="H644" s="59" t="str">
        <f>IFERROR(VLOOKUP(G644,IF($C$4="TEB0187_REV01",CALC_CONN_TEB0187_REV01!$G:$T),14,0),"---")</f>
        <v>---</v>
      </c>
      <c r="I644" s="59" t="str">
        <f>IFERROR(VLOOKUP($D644&amp;"-"&amp;$E644,IF($C$4="TEB0187_REV01",CALC_CONN_TEB0187_REV01!$F:$K,"???"),6,0),"---")</f>
        <v>---</v>
      </c>
      <c r="J644" s="61" t="str">
        <f>IFERROR(VLOOKUP($D644&amp;"-"&amp;$E644,IF($C$4="TEB0187_REV01",CALC_CONN_TEB0187_REV01!$F:$M,"???"),8,0),"---")</f>
        <v>---</v>
      </c>
      <c r="K644" s="62" t="str">
        <f>IFERROR(VLOOKUP($D644&amp;"-"&amp;$E644,IF($C$4="TEB0187_REV01",CALC_CONN_TEB0187_REV01!$F:$N),9,0),"---")</f>
        <v>---</v>
      </c>
      <c r="L644" s="59" t="str">
        <f>IFERROR(VLOOKUP(K644,B2B!$H$3:$I$2000,2,0),"---")</f>
        <v>---</v>
      </c>
      <c r="M644" s="59" t="str">
        <f>IFERROR(VLOOKUP(L644,IF($M$4="TEI0187_REV01",RAW_m_TEI0187_REV01!$AD:$AH),5,0),"---")</f>
        <v>---</v>
      </c>
      <c r="N644" s="59" t="str">
        <f>IFERROR(VLOOKUP(L644,IF($M$4="TEI0187_REV01",RAW_m_TEI0187_REV01!$AE:$AJ),6,0),"---")</f>
        <v>---</v>
      </c>
      <c r="O644" s="63" t="str">
        <f>IFERROR(VLOOKUP(L644,IF($M$4="TEI0187_REV01",RAW_m_TEI0187_REV01!$AD:$AE),2,0),"---")</f>
        <v>---</v>
      </c>
      <c r="P644" s="59" t="str">
        <f>IFERROR(VLOOKUP(O644,IF($M$4="TEI0187_REV01",RAW_m_TEI0187_REV01!$AJ:$AK),2,0),"---")</f>
        <v>---</v>
      </c>
      <c r="Q644" s="59" t="str">
        <f>IFERROR(VLOOKUP(L644,IF($M$4="TEI0187_REV01",RAW_m_TEI0187_REV01!$AD:$AF),3,0),"---")</f>
        <v>---</v>
      </c>
      <c r="R644" s="59" t="str">
        <f>IFERROR(VLOOKUP(O644,IF($M$4="TEI0187_REV01",RAW_m_TEI0187_REV01!$AE:$AG),3,0),"---")</f>
        <v>---</v>
      </c>
      <c r="S644" s="59" t="str">
        <f t="shared" si="20"/>
        <v>---</v>
      </c>
    </row>
    <row r="645" spans="2:19" ht="15" customHeight="1" x14ac:dyDescent="0.25">
      <c r="B645" s="59">
        <f t="shared" si="19"/>
        <v>640</v>
      </c>
      <c r="C645" s="60">
        <f>IFERROR(IF($C$4="TEB0187_REV01",CALC_CONN_TEB0187_REV01!U645,),"---")</f>
        <v>0</v>
      </c>
      <c r="D645" s="59">
        <f>IFERROR(IF($C$4="TEB0187_REV01",CALC_CONN_TEB0187_REV01!D645,),"---")</f>
        <v>0</v>
      </c>
      <c r="E645" s="59">
        <f>IFERROR(IF($C$4="TEB0187_REV01",CALC_CONN_TEB0187_REV01!E645,),"---")</f>
        <v>0</v>
      </c>
      <c r="F645" s="59" t="str">
        <f>IFERROR(IF(VLOOKUP($D645&amp;"-"&amp;$E645,IF($C$4="TEB0187_REV01",CALC_CONN_TEB0187_REV01!$F:$I),4,0)="--","---",IF($C$4="TEB0187_REV01",CALC_CONN_TEB0187_REV01!$G645&amp; " --&gt; " &amp;CALC_CONN_TEB0187_REV01!$I645&amp; " --&gt; ")),"---")</f>
        <v>---</v>
      </c>
      <c r="G645" s="59" t="str">
        <f>IFERROR(IF(VLOOKUP($D645&amp;"-"&amp;$E645,IF($C$4="TEB0187_REV01",CALC_CONN_TEB0187_REV01!$F:$H),3,0)="--",VLOOKUP($D645&amp;"-"&amp;$E645,IF($C$4="TEB0187_REV01",CALC_CONN_TEB0187_REV01!$F:$H),2,0),VLOOKUP($D645&amp;"-"&amp;$E645,IF($C$4="TEB0187_REV01",CALC_CONN_TEB0187_REV01!$F:$H),3,0)),"---")</f>
        <v>---</v>
      </c>
      <c r="H645" s="59" t="str">
        <f>IFERROR(VLOOKUP(G645,IF($C$4="TEB0187_REV01",CALC_CONN_TEB0187_REV01!$G:$T),14,0),"---")</f>
        <v>---</v>
      </c>
      <c r="I645" s="59" t="str">
        <f>IFERROR(VLOOKUP($D645&amp;"-"&amp;$E645,IF($C$4="TEB0187_REV01",CALC_CONN_TEB0187_REV01!$F:$K,"???"),6,0),"---")</f>
        <v>---</v>
      </c>
      <c r="J645" s="61" t="str">
        <f>IFERROR(VLOOKUP($D645&amp;"-"&amp;$E645,IF($C$4="TEB0187_REV01",CALC_CONN_TEB0187_REV01!$F:$M,"???"),8,0),"---")</f>
        <v>---</v>
      </c>
      <c r="K645" s="62" t="str">
        <f>IFERROR(VLOOKUP($D645&amp;"-"&amp;$E645,IF($C$4="TEB0187_REV01",CALC_CONN_TEB0187_REV01!$F:$N),9,0),"---")</f>
        <v>---</v>
      </c>
      <c r="L645" s="59" t="str">
        <f>IFERROR(VLOOKUP(K645,B2B!$H$3:$I$2000,2,0),"---")</f>
        <v>---</v>
      </c>
      <c r="M645" s="59" t="str">
        <f>IFERROR(VLOOKUP(L645,IF($M$4="TEI0187_REV01",RAW_m_TEI0187_REV01!$AD:$AH),5,0),"---")</f>
        <v>---</v>
      </c>
      <c r="N645" s="59" t="str">
        <f>IFERROR(VLOOKUP(L645,IF($M$4="TEI0187_REV01",RAW_m_TEI0187_REV01!$AE:$AJ),6,0),"---")</f>
        <v>---</v>
      </c>
      <c r="O645" s="63" t="str">
        <f>IFERROR(VLOOKUP(L645,IF($M$4="TEI0187_REV01",RAW_m_TEI0187_REV01!$AD:$AE),2,0),"---")</f>
        <v>---</v>
      </c>
      <c r="P645" s="59" t="str">
        <f>IFERROR(VLOOKUP(O645,IF($M$4="TEI0187_REV01",RAW_m_TEI0187_REV01!$AJ:$AK),2,0),"---")</f>
        <v>---</v>
      </c>
      <c r="Q645" s="59" t="str">
        <f>IFERROR(VLOOKUP(L645,IF($M$4="TEI0187_REV01",RAW_m_TEI0187_REV01!$AD:$AF),3,0),"---")</f>
        <v>---</v>
      </c>
      <c r="R645" s="59" t="str">
        <f>IFERROR(VLOOKUP(O645,IF($M$4="TEI0187_REV01",RAW_m_TEI0187_REV01!$AE:$AG),3,0),"---")</f>
        <v>---</v>
      </c>
      <c r="S645" s="59" t="str">
        <f t="shared" si="20"/>
        <v>---</v>
      </c>
    </row>
    <row r="646" spans="2:19" ht="15" customHeight="1" x14ac:dyDescent="0.25">
      <c r="B646" s="59">
        <f t="shared" si="19"/>
        <v>641</v>
      </c>
      <c r="C646" s="60">
        <f>IFERROR(IF($C$4="TEB0187_REV01",CALC_CONN_TEB0187_REV01!U646,),"---")</f>
        <v>0</v>
      </c>
      <c r="D646" s="59">
        <f>IFERROR(IF($C$4="TEB0187_REV01",CALC_CONN_TEB0187_REV01!D646,),"---")</f>
        <v>0</v>
      </c>
      <c r="E646" s="59">
        <f>IFERROR(IF($C$4="TEB0187_REV01",CALC_CONN_TEB0187_REV01!E646,),"---")</f>
        <v>0</v>
      </c>
      <c r="F646" s="59" t="str">
        <f>IFERROR(IF(VLOOKUP($D646&amp;"-"&amp;$E646,IF($C$4="TEB0187_REV01",CALC_CONN_TEB0187_REV01!$F:$I),4,0)="--","---",IF($C$4="TEB0187_REV01",CALC_CONN_TEB0187_REV01!$G646&amp; " --&gt; " &amp;CALC_CONN_TEB0187_REV01!$I646&amp; " --&gt; ")),"---")</f>
        <v>---</v>
      </c>
      <c r="G646" s="59" t="str">
        <f>IFERROR(IF(VLOOKUP($D646&amp;"-"&amp;$E646,IF($C$4="TEB0187_REV01",CALC_CONN_TEB0187_REV01!$F:$H),3,0)="--",VLOOKUP($D646&amp;"-"&amp;$E646,IF($C$4="TEB0187_REV01",CALC_CONN_TEB0187_REV01!$F:$H),2,0),VLOOKUP($D646&amp;"-"&amp;$E646,IF($C$4="TEB0187_REV01",CALC_CONN_TEB0187_REV01!$F:$H),3,0)),"---")</f>
        <v>---</v>
      </c>
      <c r="H646" s="59" t="str">
        <f>IFERROR(VLOOKUP(G646,IF($C$4="TEB0187_REV01",CALC_CONN_TEB0187_REV01!$G:$T),14,0),"---")</f>
        <v>---</v>
      </c>
      <c r="I646" s="59" t="str">
        <f>IFERROR(VLOOKUP($D646&amp;"-"&amp;$E646,IF($C$4="TEB0187_REV01",CALC_CONN_TEB0187_REV01!$F:$K,"???"),6,0),"---")</f>
        <v>---</v>
      </c>
      <c r="J646" s="61" t="str">
        <f>IFERROR(VLOOKUP($D646&amp;"-"&amp;$E646,IF($C$4="TEB0187_REV01",CALC_CONN_TEB0187_REV01!$F:$M,"???"),8,0),"---")</f>
        <v>---</v>
      </c>
      <c r="K646" s="62" t="str">
        <f>IFERROR(VLOOKUP($D646&amp;"-"&amp;$E646,IF($C$4="TEB0187_REV01",CALC_CONN_TEB0187_REV01!$F:$N),9,0),"---")</f>
        <v>---</v>
      </c>
      <c r="L646" s="59" t="str">
        <f>IFERROR(VLOOKUP(K646,B2B!$H$3:$I$2000,2,0),"---")</f>
        <v>---</v>
      </c>
      <c r="M646" s="59" t="str">
        <f>IFERROR(VLOOKUP(L646,IF($M$4="TEI0187_REV01",RAW_m_TEI0187_REV01!$AD:$AH),5,0),"---")</f>
        <v>---</v>
      </c>
      <c r="N646" s="59" t="str">
        <f>IFERROR(VLOOKUP(L646,IF($M$4="TEI0187_REV01",RAW_m_TEI0187_REV01!$AE:$AJ),6,0),"---")</f>
        <v>---</v>
      </c>
      <c r="O646" s="63" t="str">
        <f>IFERROR(VLOOKUP(L646,IF($M$4="TEI0187_REV01",RAW_m_TEI0187_REV01!$AD:$AE),2,0),"---")</f>
        <v>---</v>
      </c>
      <c r="P646" s="59" t="str">
        <f>IFERROR(VLOOKUP(O646,IF($M$4="TEI0187_REV01",RAW_m_TEI0187_REV01!$AJ:$AK),2,0),"---")</f>
        <v>---</v>
      </c>
      <c r="Q646" s="59" t="str">
        <f>IFERROR(VLOOKUP(L646,IF($M$4="TEI0187_REV01",RAW_m_TEI0187_REV01!$AD:$AF),3,0),"---")</f>
        <v>---</v>
      </c>
      <c r="R646" s="59" t="str">
        <f>IFERROR(VLOOKUP(O646,IF($M$4="TEI0187_REV01",RAW_m_TEI0187_REV01!$AE:$AG),3,0),"---")</f>
        <v>---</v>
      </c>
      <c r="S646" s="59" t="str">
        <f t="shared" si="20"/>
        <v>---</v>
      </c>
    </row>
    <row r="647" spans="2:19" ht="15" customHeight="1" x14ac:dyDescent="0.25">
      <c r="B647" s="59">
        <f t="shared" si="19"/>
        <v>642</v>
      </c>
      <c r="C647" s="60">
        <f>IFERROR(IF($C$4="TEB0187_REV01",CALC_CONN_TEB0187_REV01!U647,),"---")</f>
        <v>0</v>
      </c>
      <c r="D647" s="59">
        <f>IFERROR(IF($C$4="TEB0187_REV01",CALC_CONN_TEB0187_REV01!D647,),"---")</f>
        <v>0</v>
      </c>
      <c r="E647" s="59">
        <f>IFERROR(IF($C$4="TEB0187_REV01",CALC_CONN_TEB0187_REV01!E647,),"---")</f>
        <v>0</v>
      </c>
      <c r="F647" s="59" t="str">
        <f>IFERROR(IF(VLOOKUP($D647&amp;"-"&amp;$E647,IF($C$4="TEB0187_REV01",CALC_CONN_TEB0187_REV01!$F:$I),4,0)="--","---",IF($C$4="TEB0187_REV01",CALC_CONN_TEB0187_REV01!$G647&amp; " --&gt; " &amp;CALC_CONN_TEB0187_REV01!$I647&amp; " --&gt; ")),"---")</f>
        <v>---</v>
      </c>
      <c r="G647" s="59" t="str">
        <f>IFERROR(IF(VLOOKUP($D647&amp;"-"&amp;$E647,IF($C$4="TEB0187_REV01",CALC_CONN_TEB0187_REV01!$F:$H),3,0)="--",VLOOKUP($D647&amp;"-"&amp;$E647,IF($C$4="TEB0187_REV01",CALC_CONN_TEB0187_REV01!$F:$H),2,0),VLOOKUP($D647&amp;"-"&amp;$E647,IF($C$4="TEB0187_REV01",CALC_CONN_TEB0187_REV01!$F:$H),3,0)),"---")</f>
        <v>---</v>
      </c>
      <c r="H647" s="59" t="str">
        <f>IFERROR(VLOOKUP(G647,IF($C$4="TEB0187_REV01",CALC_CONN_TEB0187_REV01!$G:$T),14,0),"---")</f>
        <v>---</v>
      </c>
      <c r="I647" s="59" t="str">
        <f>IFERROR(VLOOKUP($D647&amp;"-"&amp;$E647,IF($C$4="TEB0187_REV01",CALC_CONN_TEB0187_REV01!$F:$K,"???"),6,0),"---")</f>
        <v>---</v>
      </c>
      <c r="J647" s="61" t="str">
        <f>IFERROR(VLOOKUP($D647&amp;"-"&amp;$E647,IF($C$4="TEB0187_REV01",CALC_CONN_TEB0187_REV01!$F:$M,"???"),8,0),"---")</f>
        <v>---</v>
      </c>
      <c r="K647" s="62" t="str">
        <f>IFERROR(VLOOKUP($D647&amp;"-"&amp;$E647,IF($C$4="TEB0187_REV01",CALC_CONN_TEB0187_REV01!$F:$N),9,0),"---")</f>
        <v>---</v>
      </c>
      <c r="L647" s="59" t="str">
        <f>IFERROR(VLOOKUP(K647,B2B!$H$3:$I$2000,2,0),"---")</f>
        <v>---</v>
      </c>
      <c r="M647" s="59" t="str">
        <f>IFERROR(VLOOKUP(L647,IF($M$4="TEI0187_REV01",RAW_m_TEI0187_REV01!$AD:$AH),5,0),"---")</f>
        <v>---</v>
      </c>
      <c r="N647" s="59" t="str">
        <f>IFERROR(VLOOKUP(L647,IF($M$4="TEI0187_REV01",RAW_m_TEI0187_REV01!$AE:$AJ),6,0),"---")</f>
        <v>---</v>
      </c>
      <c r="O647" s="63" t="str">
        <f>IFERROR(VLOOKUP(L647,IF($M$4="TEI0187_REV01",RAW_m_TEI0187_REV01!$AD:$AE),2,0),"---")</f>
        <v>---</v>
      </c>
      <c r="P647" s="59" t="str">
        <f>IFERROR(VLOOKUP(O647,IF($M$4="TEI0187_REV01",RAW_m_TEI0187_REV01!$AJ:$AK),2,0),"---")</f>
        <v>---</v>
      </c>
      <c r="Q647" s="59" t="str">
        <f>IFERROR(VLOOKUP(L647,IF($M$4="TEI0187_REV01",RAW_m_TEI0187_REV01!$AD:$AF),3,0),"---")</f>
        <v>---</v>
      </c>
      <c r="R647" s="59" t="str">
        <f>IFERROR(VLOOKUP(O647,IF($M$4="TEI0187_REV01",RAW_m_TEI0187_REV01!$AE:$AG),3,0),"---")</f>
        <v>---</v>
      </c>
      <c r="S647" s="59" t="str">
        <f t="shared" si="20"/>
        <v>---</v>
      </c>
    </row>
    <row r="648" spans="2:19" ht="15" customHeight="1" x14ac:dyDescent="0.25">
      <c r="B648" s="59">
        <f t="shared" ref="B648:B711" si="21">B647+1</f>
        <v>643</v>
      </c>
      <c r="C648" s="60">
        <f>IFERROR(IF($C$4="TEB0187_REV01",CALC_CONN_TEB0187_REV01!U648,),"---")</f>
        <v>0</v>
      </c>
      <c r="D648" s="59">
        <f>IFERROR(IF($C$4="TEB0187_REV01",CALC_CONN_TEB0187_REV01!D648,),"---")</f>
        <v>0</v>
      </c>
      <c r="E648" s="59">
        <f>IFERROR(IF($C$4="TEB0187_REV01",CALC_CONN_TEB0187_REV01!E648,),"---")</f>
        <v>0</v>
      </c>
      <c r="F648" s="59" t="str">
        <f>IFERROR(IF(VLOOKUP($D648&amp;"-"&amp;$E648,IF($C$4="TEB0187_REV01",CALC_CONN_TEB0187_REV01!$F:$I),4,0)="--","---",IF($C$4="TEB0187_REV01",CALC_CONN_TEB0187_REV01!$G648&amp; " --&gt; " &amp;CALC_CONN_TEB0187_REV01!$I648&amp; " --&gt; ")),"---")</f>
        <v>---</v>
      </c>
      <c r="G648" s="59" t="str">
        <f>IFERROR(IF(VLOOKUP($D648&amp;"-"&amp;$E648,IF($C$4="TEB0187_REV01",CALC_CONN_TEB0187_REV01!$F:$H),3,0)="--",VLOOKUP($D648&amp;"-"&amp;$E648,IF($C$4="TEB0187_REV01",CALC_CONN_TEB0187_REV01!$F:$H),2,0),VLOOKUP($D648&amp;"-"&amp;$E648,IF($C$4="TEB0187_REV01",CALC_CONN_TEB0187_REV01!$F:$H),3,0)),"---")</f>
        <v>---</v>
      </c>
      <c r="H648" s="59" t="str">
        <f>IFERROR(VLOOKUP(G648,IF($C$4="TEB0187_REV01",CALC_CONN_TEB0187_REV01!$G:$T),14,0),"---")</f>
        <v>---</v>
      </c>
      <c r="I648" s="59" t="str">
        <f>IFERROR(VLOOKUP($D648&amp;"-"&amp;$E648,IF($C$4="TEB0187_REV01",CALC_CONN_TEB0187_REV01!$F:$K,"???"),6,0),"---")</f>
        <v>---</v>
      </c>
      <c r="J648" s="61" t="str">
        <f>IFERROR(VLOOKUP($D648&amp;"-"&amp;$E648,IF($C$4="TEB0187_REV01",CALC_CONN_TEB0187_REV01!$F:$M,"???"),8,0),"---")</f>
        <v>---</v>
      </c>
      <c r="K648" s="62" t="str">
        <f>IFERROR(VLOOKUP($D648&amp;"-"&amp;$E648,IF($C$4="TEB0187_REV01",CALC_CONN_TEB0187_REV01!$F:$N),9,0),"---")</f>
        <v>---</v>
      </c>
      <c r="L648" s="59" t="str">
        <f>IFERROR(VLOOKUP(K648,B2B!$H$3:$I$2000,2,0),"---")</f>
        <v>---</v>
      </c>
      <c r="M648" s="59" t="str">
        <f>IFERROR(VLOOKUP(L648,IF($M$4="TEI0187_REV01",RAW_m_TEI0187_REV01!$AD:$AH),5,0),"---")</f>
        <v>---</v>
      </c>
      <c r="N648" s="59" t="str">
        <f>IFERROR(VLOOKUP(L648,IF($M$4="TEI0187_REV01",RAW_m_TEI0187_REV01!$AE:$AJ),6,0),"---")</f>
        <v>---</v>
      </c>
      <c r="O648" s="63" t="str">
        <f>IFERROR(VLOOKUP(L648,IF($M$4="TEI0187_REV01",RAW_m_TEI0187_REV01!$AD:$AE),2,0),"---")</f>
        <v>---</v>
      </c>
      <c r="P648" s="59" t="str">
        <f>IFERROR(VLOOKUP(O648,IF($M$4="TEI0187_REV01",RAW_m_TEI0187_REV01!$AJ:$AK),2,0),"---")</f>
        <v>---</v>
      </c>
      <c r="Q648" s="59" t="str">
        <f>IFERROR(VLOOKUP(L648,IF($M$4="TEI0187_REV01",RAW_m_TEI0187_REV01!$AD:$AF),3,0),"---")</f>
        <v>---</v>
      </c>
      <c r="R648" s="59" t="str">
        <f>IFERROR(VLOOKUP(O648,IF($M$4="TEI0187_REV01",RAW_m_TEI0187_REV01!$AE:$AG),3,0),"---")</f>
        <v>---</v>
      </c>
      <c r="S648" s="59" t="str">
        <f t="shared" ref="S648:S711" si="22">IFERROR(SUBSTITUTE(I648,"mm","")+SUBSTITUTE(R648,"mm",""),"---")</f>
        <v>---</v>
      </c>
    </row>
    <row r="649" spans="2:19" ht="15" customHeight="1" x14ac:dyDescent="0.25">
      <c r="B649" s="59">
        <f t="shared" si="21"/>
        <v>644</v>
      </c>
      <c r="C649" s="60">
        <f>IFERROR(IF($C$4="TEB0187_REV01",CALC_CONN_TEB0187_REV01!U649,),"---")</f>
        <v>0</v>
      </c>
      <c r="D649" s="59">
        <f>IFERROR(IF($C$4="TEB0187_REV01",CALC_CONN_TEB0187_REV01!D649,),"---")</f>
        <v>0</v>
      </c>
      <c r="E649" s="59">
        <f>IFERROR(IF($C$4="TEB0187_REV01",CALC_CONN_TEB0187_REV01!E649,),"---")</f>
        <v>0</v>
      </c>
      <c r="F649" s="59" t="str">
        <f>IFERROR(IF(VLOOKUP($D649&amp;"-"&amp;$E649,IF($C$4="TEB0187_REV01",CALC_CONN_TEB0187_REV01!$F:$I),4,0)="--","---",IF($C$4="TEB0187_REV01",CALC_CONN_TEB0187_REV01!$G649&amp; " --&gt; " &amp;CALC_CONN_TEB0187_REV01!$I649&amp; " --&gt; ")),"---")</f>
        <v>---</v>
      </c>
      <c r="G649" s="59" t="str">
        <f>IFERROR(IF(VLOOKUP($D649&amp;"-"&amp;$E649,IF($C$4="TEB0187_REV01",CALC_CONN_TEB0187_REV01!$F:$H),3,0)="--",VLOOKUP($D649&amp;"-"&amp;$E649,IF($C$4="TEB0187_REV01",CALC_CONN_TEB0187_REV01!$F:$H),2,0),VLOOKUP($D649&amp;"-"&amp;$E649,IF($C$4="TEB0187_REV01",CALC_CONN_TEB0187_REV01!$F:$H),3,0)),"---")</f>
        <v>---</v>
      </c>
      <c r="H649" s="59" t="str">
        <f>IFERROR(VLOOKUP(G649,IF($C$4="TEB0187_REV01",CALC_CONN_TEB0187_REV01!$G:$T),14,0),"---")</f>
        <v>---</v>
      </c>
      <c r="I649" s="59" t="str">
        <f>IFERROR(VLOOKUP($D649&amp;"-"&amp;$E649,IF($C$4="TEB0187_REV01",CALC_CONN_TEB0187_REV01!$F:$K,"???"),6,0),"---")</f>
        <v>---</v>
      </c>
      <c r="J649" s="61" t="str">
        <f>IFERROR(VLOOKUP($D649&amp;"-"&amp;$E649,IF($C$4="TEB0187_REV01",CALC_CONN_TEB0187_REV01!$F:$M,"???"),8,0),"---")</f>
        <v>---</v>
      </c>
      <c r="K649" s="62" t="str">
        <f>IFERROR(VLOOKUP($D649&amp;"-"&amp;$E649,IF($C$4="TEB0187_REV01",CALC_CONN_TEB0187_REV01!$F:$N),9,0),"---")</f>
        <v>---</v>
      </c>
      <c r="L649" s="59" t="str">
        <f>IFERROR(VLOOKUP(K649,B2B!$H$3:$I$2000,2,0),"---")</f>
        <v>---</v>
      </c>
      <c r="M649" s="59" t="str">
        <f>IFERROR(VLOOKUP(L649,IF($M$4="TEI0187_REV01",RAW_m_TEI0187_REV01!$AD:$AH),5,0),"---")</f>
        <v>---</v>
      </c>
      <c r="N649" s="59" t="str">
        <f>IFERROR(VLOOKUP(L649,IF($M$4="TEI0187_REV01",RAW_m_TEI0187_REV01!$AE:$AJ),6,0),"---")</f>
        <v>---</v>
      </c>
      <c r="O649" s="63" t="str">
        <f>IFERROR(VLOOKUP(L649,IF($M$4="TEI0187_REV01",RAW_m_TEI0187_REV01!$AD:$AE),2,0),"---")</f>
        <v>---</v>
      </c>
      <c r="P649" s="59" t="str">
        <f>IFERROR(VLOOKUP(O649,IF($M$4="TEI0187_REV01",RAW_m_TEI0187_REV01!$AJ:$AK),2,0),"---")</f>
        <v>---</v>
      </c>
      <c r="Q649" s="59" t="str">
        <f>IFERROR(VLOOKUP(L649,IF($M$4="TEI0187_REV01",RAW_m_TEI0187_REV01!$AD:$AF),3,0),"---")</f>
        <v>---</v>
      </c>
      <c r="R649" s="59" t="str">
        <f>IFERROR(VLOOKUP(O649,IF($M$4="TEI0187_REV01",RAW_m_TEI0187_REV01!$AE:$AG),3,0),"---")</f>
        <v>---</v>
      </c>
      <c r="S649" s="59" t="str">
        <f t="shared" si="22"/>
        <v>---</v>
      </c>
    </row>
    <row r="650" spans="2:19" ht="15" customHeight="1" x14ac:dyDescent="0.25">
      <c r="B650" s="59">
        <f t="shared" si="21"/>
        <v>645</v>
      </c>
      <c r="C650" s="60">
        <f>IFERROR(IF($C$4="TEB0187_REV01",CALC_CONN_TEB0187_REV01!U650,),"---")</f>
        <v>0</v>
      </c>
      <c r="D650" s="59">
        <f>IFERROR(IF($C$4="TEB0187_REV01",CALC_CONN_TEB0187_REV01!D650,),"---")</f>
        <v>0</v>
      </c>
      <c r="E650" s="59">
        <f>IFERROR(IF($C$4="TEB0187_REV01",CALC_CONN_TEB0187_REV01!E650,),"---")</f>
        <v>0</v>
      </c>
      <c r="F650" s="59" t="str">
        <f>IFERROR(IF(VLOOKUP($D650&amp;"-"&amp;$E650,IF($C$4="TEB0187_REV01",CALC_CONN_TEB0187_REV01!$F:$I),4,0)="--","---",IF($C$4="TEB0187_REV01",CALC_CONN_TEB0187_REV01!$G650&amp; " --&gt; " &amp;CALC_CONN_TEB0187_REV01!$I650&amp; " --&gt; ")),"---")</f>
        <v>---</v>
      </c>
      <c r="G650" s="59" t="str">
        <f>IFERROR(IF(VLOOKUP($D650&amp;"-"&amp;$E650,IF($C$4="TEB0187_REV01",CALC_CONN_TEB0187_REV01!$F:$H),3,0)="--",VLOOKUP($D650&amp;"-"&amp;$E650,IF($C$4="TEB0187_REV01",CALC_CONN_TEB0187_REV01!$F:$H),2,0),VLOOKUP($D650&amp;"-"&amp;$E650,IF($C$4="TEB0187_REV01",CALC_CONN_TEB0187_REV01!$F:$H),3,0)),"---")</f>
        <v>---</v>
      </c>
      <c r="H650" s="59" t="str">
        <f>IFERROR(VLOOKUP(G650,IF($C$4="TEB0187_REV01",CALC_CONN_TEB0187_REV01!$G:$T),14,0),"---")</f>
        <v>---</v>
      </c>
      <c r="I650" s="59" t="str">
        <f>IFERROR(VLOOKUP($D650&amp;"-"&amp;$E650,IF($C$4="TEB0187_REV01",CALC_CONN_TEB0187_REV01!$F:$K,"???"),6,0),"---")</f>
        <v>---</v>
      </c>
      <c r="J650" s="61" t="str">
        <f>IFERROR(VLOOKUP($D650&amp;"-"&amp;$E650,IF($C$4="TEB0187_REV01",CALC_CONN_TEB0187_REV01!$F:$M,"???"),8,0),"---")</f>
        <v>---</v>
      </c>
      <c r="K650" s="62" t="str">
        <f>IFERROR(VLOOKUP($D650&amp;"-"&amp;$E650,IF($C$4="TEB0187_REV01",CALC_CONN_TEB0187_REV01!$F:$N),9,0),"---")</f>
        <v>---</v>
      </c>
      <c r="L650" s="59" t="str">
        <f>IFERROR(VLOOKUP(K650,B2B!$H$3:$I$2000,2,0),"---")</f>
        <v>---</v>
      </c>
      <c r="M650" s="59" t="str">
        <f>IFERROR(VLOOKUP(L650,IF($M$4="TEI0187_REV01",RAW_m_TEI0187_REV01!$AD:$AH),5,0),"---")</f>
        <v>---</v>
      </c>
      <c r="N650" s="59" t="str">
        <f>IFERROR(VLOOKUP(L650,IF($M$4="TEI0187_REV01",RAW_m_TEI0187_REV01!$AE:$AJ),6,0),"---")</f>
        <v>---</v>
      </c>
      <c r="O650" s="63" t="str">
        <f>IFERROR(VLOOKUP(L650,IF($M$4="TEI0187_REV01",RAW_m_TEI0187_REV01!$AD:$AE),2,0),"---")</f>
        <v>---</v>
      </c>
      <c r="P650" s="59" t="str">
        <f>IFERROR(VLOOKUP(O650,IF($M$4="TEI0187_REV01",RAW_m_TEI0187_REV01!$AJ:$AK),2,0),"---")</f>
        <v>---</v>
      </c>
      <c r="Q650" s="59" t="str">
        <f>IFERROR(VLOOKUP(L650,IF($M$4="TEI0187_REV01",RAW_m_TEI0187_REV01!$AD:$AF),3,0),"---")</f>
        <v>---</v>
      </c>
      <c r="R650" s="59" t="str">
        <f>IFERROR(VLOOKUP(O650,IF($M$4="TEI0187_REV01",RAW_m_TEI0187_REV01!$AE:$AG),3,0),"---")</f>
        <v>---</v>
      </c>
      <c r="S650" s="59" t="str">
        <f t="shared" si="22"/>
        <v>---</v>
      </c>
    </row>
    <row r="651" spans="2:19" ht="15" customHeight="1" x14ac:dyDescent="0.25">
      <c r="B651" s="59">
        <f t="shared" si="21"/>
        <v>646</v>
      </c>
      <c r="C651" s="60">
        <f>IFERROR(IF($C$4="TEB0187_REV01",CALC_CONN_TEB0187_REV01!U651,),"---")</f>
        <v>0</v>
      </c>
      <c r="D651" s="59">
        <f>IFERROR(IF($C$4="TEB0187_REV01",CALC_CONN_TEB0187_REV01!D651,),"---")</f>
        <v>0</v>
      </c>
      <c r="E651" s="59">
        <f>IFERROR(IF($C$4="TEB0187_REV01",CALC_CONN_TEB0187_REV01!E651,),"---")</f>
        <v>0</v>
      </c>
      <c r="F651" s="59" t="str">
        <f>IFERROR(IF(VLOOKUP($D651&amp;"-"&amp;$E651,IF($C$4="TEB0187_REV01",CALC_CONN_TEB0187_REV01!$F:$I),4,0)="--","---",IF($C$4="TEB0187_REV01",CALC_CONN_TEB0187_REV01!$G651&amp; " --&gt; " &amp;CALC_CONN_TEB0187_REV01!$I651&amp; " --&gt; ")),"---")</f>
        <v>---</v>
      </c>
      <c r="G651" s="59" t="str">
        <f>IFERROR(IF(VLOOKUP($D651&amp;"-"&amp;$E651,IF($C$4="TEB0187_REV01",CALC_CONN_TEB0187_REV01!$F:$H),3,0)="--",VLOOKUP($D651&amp;"-"&amp;$E651,IF($C$4="TEB0187_REV01",CALC_CONN_TEB0187_REV01!$F:$H),2,0),VLOOKUP($D651&amp;"-"&amp;$E651,IF($C$4="TEB0187_REV01",CALC_CONN_TEB0187_REV01!$F:$H),3,0)),"---")</f>
        <v>---</v>
      </c>
      <c r="H651" s="59" t="str">
        <f>IFERROR(VLOOKUP(G651,IF($C$4="TEB0187_REV01",CALC_CONN_TEB0187_REV01!$G:$T),14,0),"---")</f>
        <v>---</v>
      </c>
      <c r="I651" s="59" t="str">
        <f>IFERROR(VLOOKUP($D651&amp;"-"&amp;$E651,IF($C$4="TEB0187_REV01",CALC_CONN_TEB0187_REV01!$F:$K,"???"),6,0),"---")</f>
        <v>---</v>
      </c>
      <c r="J651" s="61" t="str">
        <f>IFERROR(VLOOKUP($D651&amp;"-"&amp;$E651,IF($C$4="TEB0187_REV01",CALC_CONN_TEB0187_REV01!$F:$M,"???"),8,0),"---")</f>
        <v>---</v>
      </c>
      <c r="K651" s="62" t="str">
        <f>IFERROR(VLOOKUP($D651&amp;"-"&amp;$E651,IF($C$4="TEB0187_REV01",CALC_CONN_TEB0187_REV01!$F:$N),9,0),"---")</f>
        <v>---</v>
      </c>
      <c r="L651" s="59" t="str">
        <f>IFERROR(VLOOKUP(K651,B2B!$H$3:$I$2000,2,0),"---")</f>
        <v>---</v>
      </c>
      <c r="M651" s="59" t="str">
        <f>IFERROR(VLOOKUP(L651,IF($M$4="TEI0187_REV01",RAW_m_TEI0187_REV01!$AD:$AH),5,0),"---")</f>
        <v>---</v>
      </c>
      <c r="N651" s="59" t="str">
        <f>IFERROR(VLOOKUP(L651,IF($M$4="TEI0187_REV01",RAW_m_TEI0187_REV01!$AE:$AJ),6,0),"---")</f>
        <v>---</v>
      </c>
      <c r="O651" s="63" t="str">
        <f>IFERROR(VLOOKUP(L651,IF($M$4="TEI0187_REV01",RAW_m_TEI0187_REV01!$AD:$AE),2,0),"---")</f>
        <v>---</v>
      </c>
      <c r="P651" s="59" t="str">
        <f>IFERROR(VLOOKUP(O651,IF($M$4="TEI0187_REV01",RAW_m_TEI0187_REV01!$AJ:$AK),2,0),"---")</f>
        <v>---</v>
      </c>
      <c r="Q651" s="59" t="str">
        <f>IFERROR(VLOOKUP(L651,IF($M$4="TEI0187_REV01",RAW_m_TEI0187_REV01!$AD:$AF),3,0),"---")</f>
        <v>---</v>
      </c>
      <c r="R651" s="59" t="str">
        <f>IFERROR(VLOOKUP(O651,IF($M$4="TEI0187_REV01",RAW_m_TEI0187_REV01!$AE:$AG),3,0),"---")</f>
        <v>---</v>
      </c>
      <c r="S651" s="59" t="str">
        <f t="shared" si="22"/>
        <v>---</v>
      </c>
    </row>
    <row r="652" spans="2:19" ht="15" customHeight="1" x14ac:dyDescent="0.25">
      <c r="B652" s="59">
        <f t="shared" si="21"/>
        <v>647</v>
      </c>
      <c r="C652" s="60">
        <f>IFERROR(IF($C$4="TEB0187_REV01",CALC_CONN_TEB0187_REV01!U652,),"---")</f>
        <v>0</v>
      </c>
      <c r="D652" s="59">
        <f>IFERROR(IF($C$4="TEB0187_REV01",CALC_CONN_TEB0187_REV01!D652,),"---")</f>
        <v>0</v>
      </c>
      <c r="E652" s="59">
        <f>IFERROR(IF($C$4="TEB0187_REV01",CALC_CONN_TEB0187_REV01!E652,),"---")</f>
        <v>0</v>
      </c>
      <c r="F652" s="59" t="str">
        <f>IFERROR(IF(VLOOKUP($D652&amp;"-"&amp;$E652,IF($C$4="TEB0187_REV01",CALC_CONN_TEB0187_REV01!$F:$I),4,0)="--","---",IF($C$4="TEB0187_REV01",CALC_CONN_TEB0187_REV01!$G652&amp; " --&gt; " &amp;CALC_CONN_TEB0187_REV01!$I652&amp; " --&gt; ")),"---")</f>
        <v>---</v>
      </c>
      <c r="G652" s="59" t="str">
        <f>IFERROR(IF(VLOOKUP($D652&amp;"-"&amp;$E652,IF($C$4="TEB0187_REV01",CALC_CONN_TEB0187_REV01!$F:$H),3,0)="--",VLOOKUP($D652&amp;"-"&amp;$E652,IF($C$4="TEB0187_REV01",CALC_CONN_TEB0187_REV01!$F:$H),2,0),VLOOKUP($D652&amp;"-"&amp;$E652,IF($C$4="TEB0187_REV01",CALC_CONN_TEB0187_REV01!$F:$H),3,0)),"---")</f>
        <v>---</v>
      </c>
      <c r="H652" s="59" t="str">
        <f>IFERROR(VLOOKUP(G652,IF($C$4="TEB0187_REV01",CALC_CONN_TEB0187_REV01!$G:$T),14,0),"---")</f>
        <v>---</v>
      </c>
      <c r="I652" s="59" t="str">
        <f>IFERROR(VLOOKUP($D652&amp;"-"&amp;$E652,IF($C$4="TEB0187_REV01",CALC_CONN_TEB0187_REV01!$F:$K,"???"),6,0),"---")</f>
        <v>---</v>
      </c>
      <c r="J652" s="61" t="str">
        <f>IFERROR(VLOOKUP($D652&amp;"-"&amp;$E652,IF($C$4="TEB0187_REV01",CALC_CONN_TEB0187_REV01!$F:$M,"???"),8,0),"---")</f>
        <v>---</v>
      </c>
      <c r="K652" s="62" t="str">
        <f>IFERROR(VLOOKUP($D652&amp;"-"&amp;$E652,IF($C$4="TEB0187_REV01",CALC_CONN_TEB0187_REV01!$F:$N),9,0),"---")</f>
        <v>---</v>
      </c>
      <c r="L652" s="59" t="str">
        <f>IFERROR(VLOOKUP(K652,B2B!$H$3:$I$2000,2,0),"---")</f>
        <v>---</v>
      </c>
      <c r="M652" s="59" t="str">
        <f>IFERROR(VLOOKUP(L652,IF($M$4="TEI0187_REV01",RAW_m_TEI0187_REV01!$AD:$AH),5,0),"---")</f>
        <v>---</v>
      </c>
      <c r="N652" s="59" t="str">
        <f>IFERROR(VLOOKUP(L652,IF($M$4="TEI0187_REV01",RAW_m_TEI0187_REV01!$AE:$AJ),6,0),"---")</f>
        <v>---</v>
      </c>
      <c r="O652" s="63" t="str">
        <f>IFERROR(VLOOKUP(L652,IF($M$4="TEI0187_REV01",RAW_m_TEI0187_REV01!$AD:$AE),2,0),"---")</f>
        <v>---</v>
      </c>
      <c r="P652" s="59" t="str">
        <f>IFERROR(VLOOKUP(O652,IF($M$4="TEI0187_REV01",RAW_m_TEI0187_REV01!$AJ:$AK),2,0),"---")</f>
        <v>---</v>
      </c>
      <c r="Q652" s="59" t="str">
        <f>IFERROR(VLOOKUP(L652,IF($M$4="TEI0187_REV01",RAW_m_TEI0187_REV01!$AD:$AF),3,0),"---")</f>
        <v>---</v>
      </c>
      <c r="R652" s="59" t="str">
        <f>IFERROR(VLOOKUP(O652,IF($M$4="TEI0187_REV01",RAW_m_TEI0187_REV01!$AE:$AG),3,0),"---")</f>
        <v>---</v>
      </c>
      <c r="S652" s="59" t="str">
        <f t="shared" si="22"/>
        <v>---</v>
      </c>
    </row>
    <row r="653" spans="2:19" ht="15" customHeight="1" x14ac:dyDescent="0.25">
      <c r="B653" s="59">
        <f t="shared" si="21"/>
        <v>648</v>
      </c>
      <c r="C653" s="60">
        <f>IFERROR(IF($C$4="TEB0187_REV01",CALC_CONN_TEB0187_REV01!U653,),"---")</f>
        <v>0</v>
      </c>
      <c r="D653" s="59">
        <f>IFERROR(IF($C$4="TEB0187_REV01",CALC_CONN_TEB0187_REV01!D653,),"---")</f>
        <v>0</v>
      </c>
      <c r="E653" s="59">
        <f>IFERROR(IF($C$4="TEB0187_REV01",CALC_CONN_TEB0187_REV01!E653,),"---")</f>
        <v>0</v>
      </c>
      <c r="F653" s="59" t="str">
        <f>IFERROR(IF(VLOOKUP($D653&amp;"-"&amp;$E653,IF($C$4="TEB0187_REV01",CALC_CONN_TEB0187_REV01!$F:$I),4,0)="--","---",IF($C$4="TEB0187_REV01",CALC_CONN_TEB0187_REV01!$G653&amp; " --&gt; " &amp;CALC_CONN_TEB0187_REV01!$I653&amp; " --&gt; ")),"---")</f>
        <v>---</v>
      </c>
      <c r="G653" s="59" t="str">
        <f>IFERROR(IF(VLOOKUP($D653&amp;"-"&amp;$E653,IF($C$4="TEB0187_REV01",CALC_CONN_TEB0187_REV01!$F:$H),3,0)="--",VLOOKUP($D653&amp;"-"&amp;$E653,IF($C$4="TEB0187_REV01",CALC_CONN_TEB0187_REV01!$F:$H),2,0),VLOOKUP($D653&amp;"-"&amp;$E653,IF($C$4="TEB0187_REV01",CALC_CONN_TEB0187_REV01!$F:$H),3,0)),"---")</f>
        <v>---</v>
      </c>
      <c r="H653" s="59" t="str">
        <f>IFERROR(VLOOKUP(G653,IF($C$4="TEB0187_REV01",CALC_CONN_TEB0187_REV01!$G:$T),14,0),"---")</f>
        <v>---</v>
      </c>
      <c r="I653" s="59" t="str">
        <f>IFERROR(VLOOKUP($D653&amp;"-"&amp;$E653,IF($C$4="TEB0187_REV01",CALC_CONN_TEB0187_REV01!$F:$K,"???"),6,0),"---")</f>
        <v>---</v>
      </c>
      <c r="J653" s="61" t="str">
        <f>IFERROR(VLOOKUP($D653&amp;"-"&amp;$E653,IF($C$4="TEB0187_REV01",CALC_CONN_TEB0187_REV01!$F:$M,"???"),8,0),"---")</f>
        <v>---</v>
      </c>
      <c r="K653" s="62" t="str">
        <f>IFERROR(VLOOKUP($D653&amp;"-"&amp;$E653,IF($C$4="TEB0187_REV01",CALC_CONN_TEB0187_REV01!$F:$N),9,0),"---")</f>
        <v>---</v>
      </c>
      <c r="L653" s="59" t="str">
        <f>IFERROR(VLOOKUP(K653,B2B!$H$3:$I$2000,2,0),"---")</f>
        <v>---</v>
      </c>
      <c r="M653" s="59" t="str">
        <f>IFERROR(VLOOKUP(L653,IF($M$4="TEI0187_REV01",RAW_m_TEI0187_REV01!$AD:$AH),5,0),"---")</f>
        <v>---</v>
      </c>
      <c r="N653" s="59" t="str">
        <f>IFERROR(VLOOKUP(L653,IF($M$4="TEI0187_REV01",RAW_m_TEI0187_REV01!$AE:$AJ),6,0),"---")</f>
        <v>---</v>
      </c>
      <c r="O653" s="63" t="str">
        <f>IFERROR(VLOOKUP(L653,IF($M$4="TEI0187_REV01",RAW_m_TEI0187_REV01!$AD:$AE),2,0),"---")</f>
        <v>---</v>
      </c>
      <c r="P653" s="59" t="str">
        <f>IFERROR(VLOOKUP(O653,IF($M$4="TEI0187_REV01",RAW_m_TEI0187_REV01!$AJ:$AK),2,0),"---")</f>
        <v>---</v>
      </c>
      <c r="Q653" s="59" t="str">
        <f>IFERROR(VLOOKUP(L653,IF($M$4="TEI0187_REV01",RAW_m_TEI0187_REV01!$AD:$AF),3,0),"---")</f>
        <v>---</v>
      </c>
      <c r="R653" s="59" t="str">
        <f>IFERROR(VLOOKUP(O653,IF($M$4="TEI0187_REV01",RAW_m_TEI0187_REV01!$AE:$AG),3,0),"---")</f>
        <v>---</v>
      </c>
      <c r="S653" s="59" t="str">
        <f t="shared" si="22"/>
        <v>---</v>
      </c>
    </row>
    <row r="654" spans="2:19" ht="15" customHeight="1" x14ac:dyDescent="0.25">
      <c r="B654" s="59">
        <f t="shared" si="21"/>
        <v>649</v>
      </c>
      <c r="C654" s="60">
        <f>IFERROR(IF($C$4="TEB0187_REV01",CALC_CONN_TEB0187_REV01!U654,),"---")</f>
        <v>0</v>
      </c>
      <c r="D654" s="59">
        <f>IFERROR(IF($C$4="TEB0187_REV01",CALC_CONN_TEB0187_REV01!D654,),"---")</f>
        <v>0</v>
      </c>
      <c r="E654" s="59">
        <f>IFERROR(IF($C$4="TEB0187_REV01",CALC_CONN_TEB0187_REV01!E654,),"---")</f>
        <v>0</v>
      </c>
      <c r="F654" s="59" t="str">
        <f>IFERROR(IF(VLOOKUP($D654&amp;"-"&amp;$E654,IF($C$4="TEB0187_REV01",CALC_CONN_TEB0187_REV01!$F:$I),4,0)="--","---",IF($C$4="TEB0187_REV01",CALC_CONN_TEB0187_REV01!$G654&amp; " --&gt; " &amp;CALC_CONN_TEB0187_REV01!$I654&amp; " --&gt; ")),"---")</f>
        <v>---</v>
      </c>
      <c r="G654" s="59" t="str">
        <f>IFERROR(IF(VLOOKUP($D654&amp;"-"&amp;$E654,IF($C$4="TEB0187_REV01",CALC_CONN_TEB0187_REV01!$F:$H),3,0)="--",VLOOKUP($D654&amp;"-"&amp;$E654,IF($C$4="TEB0187_REV01",CALC_CONN_TEB0187_REV01!$F:$H),2,0),VLOOKUP($D654&amp;"-"&amp;$E654,IF($C$4="TEB0187_REV01",CALC_CONN_TEB0187_REV01!$F:$H),3,0)),"---")</f>
        <v>---</v>
      </c>
      <c r="H654" s="59" t="str">
        <f>IFERROR(VLOOKUP(G654,IF($C$4="TEB0187_REV01",CALC_CONN_TEB0187_REV01!$G:$T),14,0),"---")</f>
        <v>---</v>
      </c>
      <c r="I654" s="59" t="str">
        <f>IFERROR(VLOOKUP($D654&amp;"-"&amp;$E654,IF($C$4="TEB0187_REV01",CALC_CONN_TEB0187_REV01!$F:$K,"???"),6,0),"---")</f>
        <v>---</v>
      </c>
      <c r="J654" s="61" t="str">
        <f>IFERROR(VLOOKUP($D654&amp;"-"&amp;$E654,IF($C$4="TEB0187_REV01",CALC_CONN_TEB0187_REV01!$F:$M,"???"),8,0),"---")</f>
        <v>---</v>
      </c>
      <c r="K654" s="62" t="str">
        <f>IFERROR(VLOOKUP($D654&amp;"-"&amp;$E654,IF($C$4="TEB0187_REV01",CALC_CONN_TEB0187_REV01!$F:$N),9,0),"---")</f>
        <v>---</v>
      </c>
      <c r="L654" s="59" t="str">
        <f>IFERROR(VLOOKUP(K654,B2B!$H$3:$I$2000,2,0),"---")</f>
        <v>---</v>
      </c>
      <c r="M654" s="59" t="str">
        <f>IFERROR(VLOOKUP(L654,IF($M$4="TEI0187_REV01",RAW_m_TEI0187_REV01!$AD:$AH),5,0),"---")</f>
        <v>---</v>
      </c>
      <c r="N654" s="59" t="str">
        <f>IFERROR(VLOOKUP(L654,IF($M$4="TEI0187_REV01",RAW_m_TEI0187_REV01!$AE:$AJ),6,0),"---")</f>
        <v>---</v>
      </c>
      <c r="O654" s="63" t="str">
        <f>IFERROR(VLOOKUP(L654,IF($M$4="TEI0187_REV01",RAW_m_TEI0187_REV01!$AD:$AE),2,0),"---")</f>
        <v>---</v>
      </c>
      <c r="P654" s="59" t="str">
        <f>IFERROR(VLOOKUP(O654,IF($M$4="TEI0187_REV01",RAW_m_TEI0187_REV01!$AJ:$AK),2,0),"---")</f>
        <v>---</v>
      </c>
      <c r="Q654" s="59" t="str">
        <f>IFERROR(VLOOKUP(L654,IF($M$4="TEI0187_REV01",RAW_m_TEI0187_REV01!$AD:$AF),3,0),"---")</f>
        <v>---</v>
      </c>
      <c r="R654" s="59" t="str">
        <f>IFERROR(VLOOKUP(O654,IF($M$4="TEI0187_REV01",RAW_m_TEI0187_REV01!$AE:$AG),3,0),"---")</f>
        <v>---</v>
      </c>
      <c r="S654" s="59" t="str">
        <f t="shared" si="22"/>
        <v>---</v>
      </c>
    </row>
    <row r="655" spans="2:19" ht="15" customHeight="1" x14ac:dyDescent="0.25">
      <c r="B655" s="59">
        <f t="shared" si="21"/>
        <v>650</v>
      </c>
      <c r="C655" s="60">
        <f>IFERROR(IF($C$4="TEB0187_REV01",CALC_CONN_TEB0187_REV01!U655,),"---")</f>
        <v>0</v>
      </c>
      <c r="D655" s="59">
        <f>IFERROR(IF($C$4="TEB0187_REV01",CALC_CONN_TEB0187_REV01!D655,),"---")</f>
        <v>0</v>
      </c>
      <c r="E655" s="59">
        <f>IFERROR(IF($C$4="TEB0187_REV01",CALC_CONN_TEB0187_REV01!E655,),"---")</f>
        <v>0</v>
      </c>
      <c r="F655" s="59" t="str">
        <f>IFERROR(IF(VLOOKUP($D655&amp;"-"&amp;$E655,IF($C$4="TEB0187_REV01",CALC_CONN_TEB0187_REV01!$F:$I),4,0)="--","---",IF($C$4="TEB0187_REV01",CALC_CONN_TEB0187_REV01!$G655&amp; " --&gt; " &amp;CALC_CONN_TEB0187_REV01!$I655&amp; " --&gt; ")),"---")</f>
        <v>---</v>
      </c>
      <c r="G655" s="59" t="str">
        <f>IFERROR(IF(VLOOKUP($D655&amp;"-"&amp;$E655,IF($C$4="TEB0187_REV01",CALC_CONN_TEB0187_REV01!$F:$H),3,0)="--",VLOOKUP($D655&amp;"-"&amp;$E655,IF($C$4="TEB0187_REV01",CALC_CONN_TEB0187_REV01!$F:$H),2,0),VLOOKUP($D655&amp;"-"&amp;$E655,IF($C$4="TEB0187_REV01",CALC_CONN_TEB0187_REV01!$F:$H),3,0)),"---")</f>
        <v>---</v>
      </c>
      <c r="H655" s="59" t="str">
        <f>IFERROR(VLOOKUP(G655,IF($C$4="TEB0187_REV01",CALC_CONN_TEB0187_REV01!$G:$T),14,0),"---")</f>
        <v>---</v>
      </c>
      <c r="I655" s="59" t="str">
        <f>IFERROR(VLOOKUP($D655&amp;"-"&amp;$E655,IF($C$4="TEB0187_REV01",CALC_CONN_TEB0187_REV01!$F:$K,"???"),6,0),"---")</f>
        <v>---</v>
      </c>
      <c r="J655" s="61" t="str">
        <f>IFERROR(VLOOKUP($D655&amp;"-"&amp;$E655,IF($C$4="TEB0187_REV01",CALC_CONN_TEB0187_REV01!$F:$M,"???"),8,0),"---")</f>
        <v>---</v>
      </c>
      <c r="K655" s="62" t="str">
        <f>IFERROR(VLOOKUP($D655&amp;"-"&amp;$E655,IF($C$4="TEB0187_REV01",CALC_CONN_TEB0187_REV01!$F:$N),9,0),"---")</f>
        <v>---</v>
      </c>
      <c r="L655" s="59" t="str">
        <f>IFERROR(VLOOKUP(K655,B2B!$H$3:$I$2000,2,0),"---")</f>
        <v>---</v>
      </c>
      <c r="M655" s="59" t="str">
        <f>IFERROR(VLOOKUP(L655,IF($M$4="TEI0187_REV01",RAW_m_TEI0187_REV01!$AD:$AH),5,0),"---")</f>
        <v>---</v>
      </c>
      <c r="N655" s="59" t="str">
        <f>IFERROR(VLOOKUP(L655,IF($M$4="TEI0187_REV01",RAW_m_TEI0187_REV01!$AE:$AJ),6,0),"---")</f>
        <v>---</v>
      </c>
      <c r="O655" s="63" t="str">
        <f>IFERROR(VLOOKUP(L655,IF($M$4="TEI0187_REV01",RAW_m_TEI0187_REV01!$AD:$AE),2,0),"---")</f>
        <v>---</v>
      </c>
      <c r="P655" s="59" t="str">
        <f>IFERROR(VLOOKUP(O655,IF($M$4="TEI0187_REV01",RAW_m_TEI0187_REV01!$AJ:$AK),2,0),"---")</f>
        <v>---</v>
      </c>
      <c r="Q655" s="59" t="str">
        <f>IFERROR(VLOOKUP(L655,IF($M$4="TEI0187_REV01",RAW_m_TEI0187_REV01!$AD:$AF),3,0),"---")</f>
        <v>---</v>
      </c>
      <c r="R655" s="59" t="str">
        <f>IFERROR(VLOOKUP(O655,IF($M$4="TEI0187_REV01",RAW_m_TEI0187_REV01!$AE:$AG),3,0),"---")</f>
        <v>---</v>
      </c>
      <c r="S655" s="59" t="str">
        <f t="shared" si="22"/>
        <v>---</v>
      </c>
    </row>
    <row r="656" spans="2:19" ht="15" customHeight="1" x14ac:dyDescent="0.25">
      <c r="B656" s="59">
        <f t="shared" si="21"/>
        <v>651</v>
      </c>
      <c r="C656" s="60">
        <f>IFERROR(IF($C$4="TEB0187_REV01",CALC_CONN_TEB0187_REV01!U656,),"---")</f>
        <v>0</v>
      </c>
      <c r="D656" s="59">
        <f>IFERROR(IF($C$4="TEB0187_REV01",CALC_CONN_TEB0187_REV01!D656,),"---")</f>
        <v>0</v>
      </c>
      <c r="E656" s="59">
        <f>IFERROR(IF($C$4="TEB0187_REV01",CALC_CONN_TEB0187_REV01!E656,),"---")</f>
        <v>0</v>
      </c>
      <c r="F656" s="59" t="str">
        <f>IFERROR(IF(VLOOKUP($D656&amp;"-"&amp;$E656,IF($C$4="TEB0187_REV01",CALC_CONN_TEB0187_REV01!$F:$I),4,0)="--","---",IF($C$4="TEB0187_REV01",CALC_CONN_TEB0187_REV01!$G656&amp; " --&gt; " &amp;CALC_CONN_TEB0187_REV01!$I656&amp; " --&gt; ")),"---")</f>
        <v>---</v>
      </c>
      <c r="G656" s="59" t="str">
        <f>IFERROR(IF(VLOOKUP($D656&amp;"-"&amp;$E656,IF($C$4="TEB0187_REV01",CALC_CONN_TEB0187_REV01!$F:$H),3,0)="--",VLOOKUP($D656&amp;"-"&amp;$E656,IF($C$4="TEB0187_REV01",CALC_CONN_TEB0187_REV01!$F:$H),2,0),VLOOKUP($D656&amp;"-"&amp;$E656,IF($C$4="TEB0187_REV01",CALC_CONN_TEB0187_REV01!$F:$H),3,0)),"---")</f>
        <v>---</v>
      </c>
      <c r="H656" s="59" t="str">
        <f>IFERROR(VLOOKUP(G656,IF($C$4="TEB0187_REV01",CALC_CONN_TEB0187_REV01!$G:$T),14,0),"---")</f>
        <v>---</v>
      </c>
      <c r="I656" s="59" t="str">
        <f>IFERROR(VLOOKUP($D656&amp;"-"&amp;$E656,IF($C$4="TEB0187_REV01",CALC_CONN_TEB0187_REV01!$F:$K,"???"),6,0),"---")</f>
        <v>---</v>
      </c>
      <c r="J656" s="61" t="str">
        <f>IFERROR(VLOOKUP($D656&amp;"-"&amp;$E656,IF($C$4="TEB0187_REV01",CALC_CONN_TEB0187_REV01!$F:$M,"???"),8,0),"---")</f>
        <v>---</v>
      </c>
      <c r="K656" s="62" t="str">
        <f>IFERROR(VLOOKUP($D656&amp;"-"&amp;$E656,IF($C$4="TEB0187_REV01",CALC_CONN_TEB0187_REV01!$F:$N),9,0),"---")</f>
        <v>---</v>
      </c>
      <c r="L656" s="59" t="str">
        <f>IFERROR(VLOOKUP(K656,B2B!$H$3:$I$2000,2,0),"---")</f>
        <v>---</v>
      </c>
      <c r="M656" s="59" t="str">
        <f>IFERROR(VLOOKUP(L656,IF($M$4="TEI0187_REV01",RAW_m_TEI0187_REV01!$AD:$AH),5,0),"---")</f>
        <v>---</v>
      </c>
      <c r="N656" s="59" t="str">
        <f>IFERROR(VLOOKUP(L656,IF($M$4="TEI0187_REV01",RAW_m_TEI0187_REV01!$AE:$AJ),6,0),"---")</f>
        <v>---</v>
      </c>
      <c r="O656" s="63" t="str">
        <f>IFERROR(VLOOKUP(L656,IF($M$4="TEI0187_REV01",RAW_m_TEI0187_REV01!$AD:$AE),2,0),"---")</f>
        <v>---</v>
      </c>
      <c r="P656" s="59" t="str">
        <f>IFERROR(VLOOKUP(O656,IF($M$4="TEI0187_REV01",RAW_m_TEI0187_REV01!$AJ:$AK),2,0),"---")</f>
        <v>---</v>
      </c>
      <c r="Q656" s="59" t="str">
        <f>IFERROR(VLOOKUP(L656,IF($M$4="TEI0187_REV01",RAW_m_TEI0187_REV01!$AD:$AF),3,0),"---")</f>
        <v>---</v>
      </c>
      <c r="R656" s="59" t="str">
        <f>IFERROR(VLOOKUP(O656,IF($M$4="TEI0187_REV01",RAW_m_TEI0187_REV01!$AE:$AG),3,0),"---")</f>
        <v>---</v>
      </c>
      <c r="S656" s="59" t="str">
        <f t="shared" si="22"/>
        <v>---</v>
      </c>
    </row>
    <row r="657" spans="2:19" ht="15" customHeight="1" x14ac:dyDescent="0.25">
      <c r="B657" s="59">
        <f t="shared" si="21"/>
        <v>652</v>
      </c>
      <c r="C657" s="60">
        <f>IFERROR(IF($C$4="TEB0187_REV01",CALC_CONN_TEB0187_REV01!U657,),"---")</f>
        <v>0</v>
      </c>
      <c r="D657" s="59">
        <f>IFERROR(IF($C$4="TEB0187_REV01",CALC_CONN_TEB0187_REV01!D657,),"---")</f>
        <v>0</v>
      </c>
      <c r="E657" s="59">
        <f>IFERROR(IF($C$4="TEB0187_REV01",CALC_CONN_TEB0187_REV01!E657,),"---")</f>
        <v>0</v>
      </c>
      <c r="F657" s="59" t="str">
        <f>IFERROR(IF(VLOOKUP($D657&amp;"-"&amp;$E657,IF($C$4="TEB0187_REV01",CALC_CONN_TEB0187_REV01!$F:$I),4,0)="--","---",IF($C$4="TEB0187_REV01",CALC_CONN_TEB0187_REV01!$G657&amp; " --&gt; " &amp;CALC_CONN_TEB0187_REV01!$I657&amp; " --&gt; ")),"---")</f>
        <v>---</v>
      </c>
      <c r="G657" s="59" t="str">
        <f>IFERROR(IF(VLOOKUP($D657&amp;"-"&amp;$E657,IF($C$4="TEB0187_REV01",CALC_CONN_TEB0187_REV01!$F:$H),3,0)="--",VLOOKUP($D657&amp;"-"&amp;$E657,IF($C$4="TEB0187_REV01",CALC_CONN_TEB0187_REV01!$F:$H),2,0),VLOOKUP($D657&amp;"-"&amp;$E657,IF($C$4="TEB0187_REV01",CALC_CONN_TEB0187_REV01!$F:$H),3,0)),"---")</f>
        <v>---</v>
      </c>
      <c r="H657" s="59" t="str">
        <f>IFERROR(VLOOKUP(G657,IF($C$4="TEB0187_REV01",CALC_CONN_TEB0187_REV01!$G:$T),14,0),"---")</f>
        <v>---</v>
      </c>
      <c r="I657" s="59" t="str">
        <f>IFERROR(VLOOKUP($D657&amp;"-"&amp;$E657,IF($C$4="TEB0187_REV01",CALC_CONN_TEB0187_REV01!$F:$K,"???"),6,0),"---")</f>
        <v>---</v>
      </c>
      <c r="J657" s="61" t="str">
        <f>IFERROR(VLOOKUP($D657&amp;"-"&amp;$E657,IF($C$4="TEB0187_REV01",CALC_CONN_TEB0187_REV01!$F:$M,"???"),8,0),"---")</f>
        <v>---</v>
      </c>
      <c r="K657" s="62" t="str">
        <f>IFERROR(VLOOKUP($D657&amp;"-"&amp;$E657,IF($C$4="TEB0187_REV01",CALC_CONN_TEB0187_REV01!$F:$N),9,0),"---")</f>
        <v>---</v>
      </c>
      <c r="L657" s="59" t="str">
        <f>IFERROR(VLOOKUP(K657,B2B!$H$3:$I$2000,2,0),"---")</f>
        <v>---</v>
      </c>
      <c r="M657" s="59" t="str">
        <f>IFERROR(VLOOKUP(L657,IF($M$4="TEI0187_REV01",RAW_m_TEI0187_REV01!$AD:$AH),5,0),"---")</f>
        <v>---</v>
      </c>
      <c r="N657" s="59" t="str">
        <f>IFERROR(VLOOKUP(L657,IF($M$4="TEI0187_REV01",RAW_m_TEI0187_REV01!$AE:$AJ),6,0),"---")</f>
        <v>---</v>
      </c>
      <c r="O657" s="63" t="str">
        <f>IFERROR(VLOOKUP(L657,IF($M$4="TEI0187_REV01",RAW_m_TEI0187_REV01!$AD:$AE),2,0),"---")</f>
        <v>---</v>
      </c>
      <c r="P657" s="59" t="str">
        <f>IFERROR(VLOOKUP(O657,IF($M$4="TEI0187_REV01",RAW_m_TEI0187_REV01!$AJ:$AK),2,0),"---")</f>
        <v>---</v>
      </c>
      <c r="Q657" s="59" t="str">
        <f>IFERROR(VLOOKUP(L657,IF($M$4="TEI0187_REV01",RAW_m_TEI0187_REV01!$AD:$AF),3,0),"---")</f>
        <v>---</v>
      </c>
      <c r="R657" s="59" t="str">
        <f>IFERROR(VLOOKUP(O657,IF($M$4="TEI0187_REV01",RAW_m_TEI0187_REV01!$AE:$AG),3,0),"---")</f>
        <v>---</v>
      </c>
      <c r="S657" s="59" t="str">
        <f t="shared" si="22"/>
        <v>---</v>
      </c>
    </row>
    <row r="658" spans="2:19" ht="15" customHeight="1" x14ac:dyDescent="0.25">
      <c r="B658" s="59">
        <f t="shared" si="21"/>
        <v>653</v>
      </c>
      <c r="C658" s="60">
        <f>IFERROR(IF($C$4="TEB0187_REV01",CALC_CONN_TEB0187_REV01!U658,),"---")</f>
        <v>0</v>
      </c>
      <c r="D658" s="59">
        <f>IFERROR(IF($C$4="TEB0187_REV01",CALC_CONN_TEB0187_REV01!D658,),"---")</f>
        <v>0</v>
      </c>
      <c r="E658" s="59">
        <f>IFERROR(IF($C$4="TEB0187_REV01",CALC_CONN_TEB0187_REV01!E658,),"---")</f>
        <v>0</v>
      </c>
      <c r="F658" s="59" t="str">
        <f>IFERROR(IF(VLOOKUP($D658&amp;"-"&amp;$E658,IF($C$4="TEB0187_REV01",CALC_CONN_TEB0187_REV01!$F:$I),4,0)="--","---",IF($C$4="TEB0187_REV01",CALC_CONN_TEB0187_REV01!$G658&amp; " --&gt; " &amp;CALC_CONN_TEB0187_REV01!$I658&amp; " --&gt; ")),"---")</f>
        <v>---</v>
      </c>
      <c r="G658" s="59" t="str">
        <f>IFERROR(IF(VLOOKUP($D658&amp;"-"&amp;$E658,IF($C$4="TEB0187_REV01",CALC_CONN_TEB0187_REV01!$F:$H),3,0)="--",VLOOKUP($D658&amp;"-"&amp;$E658,IF($C$4="TEB0187_REV01",CALC_CONN_TEB0187_REV01!$F:$H),2,0),VLOOKUP($D658&amp;"-"&amp;$E658,IF($C$4="TEB0187_REV01",CALC_CONN_TEB0187_REV01!$F:$H),3,0)),"---")</f>
        <v>---</v>
      </c>
      <c r="H658" s="59" t="str">
        <f>IFERROR(VLOOKUP(G658,IF($C$4="TEB0187_REV01",CALC_CONN_TEB0187_REV01!$G:$T),14,0),"---")</f>
        <v>---</v>
      </c>
      <c r="I658" s="59" t="str">
        <f>IFERROR(VLOOKUP($D658&amp;"-"&amp;$E658,IF($C$4="TEB0187_REV01",CALC_CONN_TEB0187_REV01!$F:$K,"???"),6,0),"---")</f>
        <v>---</v>
      </c>
      <c r="J658" s="61" t="str">
        <f>IFERROR(VLOOKUP($D658&amp;"-"&amp;$E658,IF($C$4="TEB0187_REV01",CALC_CONN_TEB0187_REV01!$F:$M,"???"),8,0),"---")</f>
        <v>---</v>
      </c>
      <c r="K658" s="62" t="str">
        <f>IFERROR(VLOOKUP($D658&amp;"-"&amp;$E658,IF($C$4="TEB0187_REV01",CALC_CONN_TEB0187_REV01!$F:$N),9,0),"---")</f>
        <v>---</v>
      </c>
      <c r="L658" s="59" t="str">
        <f>IFERROR(VLOOKUP(K658,B2B!$H$3:$I$2000,2,0),"---")</f>
        <v>---</v>
      </c>
      <c r="M658" s="59" t="str">
        <f>IFERROR(VLOOKUP(L658,IF($M$4="TEI0187_REV01",RAW_m_TEI0187_REV01!$AD:$AH),5,0),"---")</f>
        <v>---</v>
      </c>
      <c r="N658" s="59" t="str">
        <f>IFERROR(VLOOKUP(L658,IF($M$4="TEI0187_REV01",RAW_m_TEI0187_REV01!$AE:$AJ),6,0),"---")</f>
        <v>---</v>
      </c>
      <c r="O658" s="63" t="str">
        <f>IFERROR(VLOOKUP(L658,IF($M$4="TEI0187_REV01",RAW_m_TEI0187_REV01!$AD:$AE),2,0),"---")</f>
        <v>---</v>
      </c>
      <c r="P658" s="59" t="str">
        <f>IFERROR(VLOOKUP(O658,IF($M$4="TEI0187_REV01",RAW_m_TEI0187_REV01!$AJ:$AK),2,0),"---")</f>
        <v>---</v>
      </c>
      <c r="Q658" s="59" t="str">
        <f>IFERROR(VLOOKUP(L658,IF($M$4="TEI0187_REV01",RAW_m_TEI0187_REV01!$AD:$AF),3,0),"---")</f>
        <v>---</v>
      </c>
      <c r="R658" s="59" t="str">
        <f>IFERROR(VLOOKUP(O658,IF($M$4="TEI0187_REV01",RAW_m_TEI0187_REV01!$AE:$AG),3,0),"---")</f>
        <v>---</v>
      </c>
      <c r="S658" s="59" t="str">
        <f t="shared" si="22"/>
        <v>---</v>
      </c>
    </row>
    <row r="659" spans="2:19" ht="15" customHeight="1" x14ac:dyDescent="0.25">
      <c r="B659" s="59">
        <f t="shared" si="21"/>
        <v>654</v>
      </c>
      <c r="C659" s="60">
        <f>IFERROR(IF($C$4="TEB0187_REV01",CALC_CONN_TEB0187_REV01!U659,),"---")</f>
        <v>0</v>
      </c>
      <c r="D659" s="59">
        <f>IFERROR(IF($C$4="TEB0187_REV01",CALC_CONN_TEB0187_REV01!D659,),"---")</f>
        <v>0</v>
      </c>
      <c r="E659" s="59">
        <f>IFERROR(IF($C$4="TEB0187_REV01",CALC_CONN_TEB0187_REV01!E659,),"---")</f>
        <v>0</v>
      </c>
      <c r="F659" s="59" t="str">
        <f>IFERROR(IF(VLOOKUP($D659&amp;"-"&amp;$E659,IF($C$4="TEB0187_REV01",CALC_CONN_TEB0187_REV01!$F:$I),4,0)="--","---",IF($C$4="TEB0187_REV01",CALC_CONN_TEB0187_REV01!$G659&amp; " --&gt; " &amp;CALC_CONN_TEB0187_REV01!$I659&amp; " --&gt; ")),"---")</f>
        <v>---</v>
      </c>
      <c r="G659" s="59" t="str">
        <f>IFERROR(IF(VLOOKUP($D659&amp;"-"&amp;$E659,IF($C$4="TEB0187_REV01",CALC_CONN_TEB0187_REV01!$F:$H),3,0)="--",VLOOKUP($D659&amp;"-"&amp;$E659,IF($C$4="TEB0187_REV01",CALC_CONN_TEB0187_REV01!$F:$H),2,0),VLOOKUP($D659&amp;"-"&amp;$E659,IF($C$4="TEB0187_REV01",CALC_CONN_TEB0187_REV01!$F:$H),3,0)),"---")</f>
        <v>---</v>
      </c>
      <c r="H659" s="59" t="str">
        <f>IFERROR(VLOOKUP(G659,IF($C$4="TEB0187_REV01",CALC_CONN_TEB0187_REV01!$G:$T),14,0),"---")</f>
        <v>---</v>
      </c>
      <c r="I659" s="59" t="str">
        <f>IFERROR(VLOOKUP($D659&amp;"-"&amp;$E659,IF($C$4="TEB0187_REV01",CALC_CONN_TEB0187_REV01!$F:$K,"???"),6,0),"---")</f>
        <v>---</v>
      </c>
      <c r="J659" s="61" t="str">
        <f>IFERROR(VLOOKUP($D659&amp;"-"&amp;$E659,IF($C$4="TEB0187_REV01",CALC_CONN_TEB0187_REV01!$F:$M,"???"),8,0),"---")</f>
        <v>---</v>
      </c>
      <c r="K659" s="62" t="str">
        <f>IFERROR(VLOOKUP($D659&amp;"-"&amp;$E659,IF($C$4="TEB0187_REV01",CALC_CONN_TEB0187_REV01!$F:$N),9,0),"---")</f>
        <v>---</v>
      </c>
      <c r="L659" s="59" t="str">
        <f>IFERROR(VLOOKUP(K659,B2B!$H$3:$I$2000,2,0),"---")</f>
        <v>---</v>
      </c>
      <c r="M659" s="59" t="str">
        <f>IFERROR(VLOOKUP(L659,IF($M$4="TEI0187_REV01",RAW_m_TEI0187_REV01!$AD:$AH),5,0),"---")</f>
        <v>---</v>
      </c>
      <c r="N659" s="59" t="str">
        <f>IFERROR(VLOOKUP(L659,IF($M$4="TEI0187_REV01",RAW_m_TEI0187_REV01!$AE:$AJ),6,0),"---")</f>
        <v>---</v>
      </c>
      <c r="O659" s="63" t="str">
        <f>IFERROR(VLOOKUP(L659,IF($M$4="TEI0187_REV01",RAW_m_TEI0187_REV01!$AD:$AE),2,0),"---")</f>
        <v>---</v>
      </c>
      <c r="P659" s="59" t="str">
        <f>IFERROR(VLOOKUP(O659,IF($M$4="TEI0187_REV01",RAW_m_TEI0187_REV01!$AJ:$AK),2,0),"---")</f>
        <v>---</v>
      </c>
      <c r="Q659" s="59" t="str">
        <f>IFERROR(VLOOKUP(L659,IF($M$4="TEI0187_REV01",RAW_m_TEI0187_REV01!$AD:$AF),3,0),"---")</f>
        <v>---</v>
      </c>
      <c r="R659" s="59" t="str">
        <f>IFERROR(VLOOKUP(O659,IF($M$4="TEI0187_REV01",RAW_m_TEI0187_REV01!$AE:$AG),3,0),"---")</f>
        <v>---</v>
      </c>
      <c r="S659" s="59" t="str">
        <f t="shared" si="22"/>
        <v>---</v>
      </c>
    </row>
    <row r="660" spans="2:19" ht="15" customHeight="1" x14ac:dyDescent="0.25">
      <c r="B660" s="59">
        <f t="shared" si="21"/>
        <v>655</v>
      </c>
      <c r="C660" s="60">
        <f>IFERROR(IF($C$4="TEB0187_REV01",CALC_CONN_TEB0187_REV01!U660,),"---")</f>
        <v>0</v>
      </c>
      <c r="D660" s="59">
        <f>IFERROR(IF($C$4="TEB0187_REV01",CALC_CONN_TEB0187_REV01!D660,),"---")</f>
        <v>0</v>
      </c>
      <c r="E660" s="59">
        <f>IFERROR(IF($C$4="TEB0187_REV01",CALC_CONN_TEB0187_REV01!E660,),"---")</f>
        <v>0</v>
      </c>
      <c r="F660" s="59" t="str">
        <f>IFERROR(IF(VLOOKUP($D660&amp;"-"&amp;$E660,IF($C$4="TEB0187_REV01",CALC_CONN_TEB0187_REV01!$F:$I),4,0)="--","---",IF($C$4="TEB0187_REV01",CALC_CONN_TEB0187_REV01!$G660&amp; " --&gt; " &amp;CALC_CONN_TEB0187_REV01!$I660&amp; " --&gt; ")),"---")</f>
        <v>---</v>
      </c>
      <c r="G660" s="59" t="str">
        <f>IFERROR(IF(VLOOKUP($D660&amp;"-"&amp;$E660,IF($C$4="TEB0187_REV01",CALC_CONN_TEB0187_REV01!$F:$H),3,0)="--",VLOOKUP($D660&amp;"-"&amp;$E660,IF($C$4="TEB0187_REV01",CALC_CONN_TEB0187_REV01!$F:$H),2,0),VLOOKUP($D660&amp;"-"&amp;$E660,IF($C$4="TEB0187_REV01",CALC_CONN_TEB0187_REV01!$F:$H),3,0)),"---")</f>
        <v>---</v>
      </c>
      <c r="H660" s="59" t="str">
        <f>IFERROR(VLOOKUP(G660,IF($C$4="TEB0187_REV01",CALC_CONN_TEB0187_REV01!$G:$T),14,0),"---")</f>
        <v>---</v>
      </c>
      <c r="I660" s="59" t="str">
        <f>IFERROR(VLOOKUP($D660&amp;"-"&amp;$E660,IF($C$4="TEB0187_REV01",CALC_CONN_TEB0187_REV01!$F:$K,"???"),6,0),"---")</f>
        <v>---</v>
      </c>
      <c r="J660" s="61" t="str">
        <f>IFERROR(VLOOKUP($D660&amp;"-"&amp;$E660,IF($C$4="TEB0187_REV01",CALC_CONN_TEB0187_REV01!$F:$M,"???"),8,0),"---")</f>
        <v>---</v>
      </c>
      <c r="K660" s="62" t="str">
        <f>IFERROR(VLOOKUP($D660&amp;"-"&amp;$E660,IF($C$4="TEB0187_REV01",CALC_CONN_TEB0187_REV01!$F:$N),9,0),"---")</f>
        <v>---</v>
      </c>
      <c r="L660" s="59" t="str">
        <f>IFERROR(VLOOKUP(K660,B2B!$H$3:$I$2000,2,0),"---")</f>
        <v>---</v>
      </c>
      <c r="M660" s="59" t="str">
        <f>IFERROR(VLOOKUP(L660,IF($M$4="TEI0187_REV01",RAW_m_TEI0187_REV01!$AD:$AH),5,0),"---")</f>
        <v>---</v>
      </c>
      <c r="N660" s="59" t="str">
        <f>IFERROR(VLOOKUP(L660,IF($M$4="TEI0187_REV01",RAW_m_TEI0187_REV01!$AE:$AJ),6,0),"---")</f>
        <v>---</v>
      </c>
      <c r="O660" s="63" t="str">
        <f>IFERROR(VLOOKUP(L660,IF($M$4="TEI0187_REV01",RAW_m_TEI0187_REV01!$AD:$AE),2,0),"---")</f>
        <v>---</v>
      </c>
      <c r="P660" s="59" t="str">
        <f>IFERROR(VLOOKUP(O660,IF($M$4="TEI0187_REV01",RAW_m_TEI0187_REV01!$AJ:$AK),2,0),"---")</f>
        <v>---</v>
      </c>
      <c r="Q660" s="59" t="str">
        <f>IFERROR(VLOOKUP(L660,IF($M$4="TEI0187_REV01",RAW_m_TEI0187_REV01!$AD:$AF),3,0),"---")</f>
        <v>---</v>
      </c>
      <c r="R660" s="59" t="str">
        <f>IFERROR(VLOOKUP(O660,IF($M$4="TEI0187_REV01",RAW_m_TEI0187_REV01!$AE:$AG),3,0),"---")</f>
        <v>---</v>
      </c>
      <c r="S660" s="59" t="str">
        <f t="shared" si="22"/>
        <v>---</v>
      </c>
    </row>
    <row r="661" spans="2:19" ht="15" customHeight="1" x14ac:dyDescent="0.25">
      <c r="B661" s="59">
        <f t="shared" si="21"/>
        <v>656</v>
      </c>
      <c r="C661" s="60">
        <f>IFERROR(IF($C$4="TEB0187_REV01",CALC_CONN_TEB0187_REV01!U661,),"---")</f>
        <v>0</v>
      </c>
      <c r="D661" s="59">
        <f>IFERROR(IF($C$4="TEB0187_REV01",CALC_CONN_TEB0187_REV01!D661,),"---")</f>
        <v>0</v>
      </c>
      <c r="E661" s="59">
        <f>IFERROR(IF($C$4="TEB0187_REV01",CALC_CONN_TEB0187_REV01!E661,),"---")</f>
        <v>0</v>
      </c>
      <c r="F661" s="59" t="str">
        <f>IFERROR(IF(VLOOKUP($D661&amp;"-"&amp;$E661,IF($C$4="TEB0187_REV01",CALC_CONN_TEB0187_REV01!$F:$I),4,0)="--","---",IF($C$4="TEB0187_REV01",CALC_CONN_TEB0187_REV01!$G661&amp; " --&gt; " &amp;CALC_CONN_TEB0187_REV01!$I661&amp; " --&gt; ")),"---")</f>
        <v>---</v>
      </c>
      <c r="G661" s="59" t="str">
        <f>IFERROR(IF(VLOOKUP($D661&amp;"-"&amp;$E661,IF($C$4="TEB0187_REV01",CALC_CONN_TEB0187_REV01!$F:$H),3,0)="--",VLOOKUP($D661&amp;"-"&amp;$E661,IF($C$4="TEB0187_REV01",CALC_CONN_TEB0187_REV01!$F:$H),2,0),VLOOKUP($D661&amp;"-"&amp;$E661,IF($C$4="TEB0187_REV01",CALC_CONN_TEB0187_REV01!$F:$H),3,0)),"---")</f>
        <v>---</v>
      </c>
      <c r="H661" s="59" t="str">
        <f>IFERROR(VLOOKUP(G661,IF($C$4="TEB0187_REV01",CALC_CONN_TEB0187_REV01!$G:$T),14,0),"---")</f>
        <v>---</v>
      </c>
      <c r="I661" s="59" t="str">
        <f>IFERROR(VLOOKUP($D661&amp;"-"&amp;$E661,IF($C$4="TEB0187_REV01",CALC_CONN_TEB0187_REV01!$F:$K,"???"),6,0),"---")</f>
        <v>---</v>
      </c>
      <c r="J661" s="61" t="str">
        <f>IFERROR(VLOOKUP($D661&amp;"-"&amp;$E661,IF($C$4="TEB0187_REV01",CALC_CONN_TEB0187_REV01!$F:$M,"???"),8,0),"---")</f>
        <v>---</v>
      </c>
      <c r="K661" s="62" t="str">
        <f>IFERROR(VLOOKUP($D661&amp;"-"&amp;$E661,IF($C$4="TEB0187_REV01",CALC_CONN_TEB0187_REV01!$F:$N),9,0),"---")</f>
        <v>---</v>
      </c>
      <c r="L661" s="59" t="str">
        <f>IFERROR(VLOOKUP(K661,B2B!$H$3:$I$2000,2,0),"---")</f>
        <v>---</v>
      </c>
      <c r="M661" s="59" t="str">
        <f>IFERROR(VLOOKUP(L661,IF($M$4="TEI0187_REV01",RAW_m_TEI0187_REV01!$AD:$AH),5,0),"---")</f>
        <v>---</v>
      </c>
      <c r="N661" s="59" t="str">
        <f>IFERROR(VLOOKUP(L661,IF($M$4="TEI0187_REV01",RAW_m_TEI0187_REV01!$AE:$AJ),6,0),"---")</f>
        <v>---</v>
      </c>
      <c r="O661" s="63" t="str">
        <f>IFERROR(VLOOKUP(L661,IF($M$4="TEI0187_REV01",RAW_m_TEI0187_REV01!$AD:$AE),2,0),"---")</f>
        <v>---</v>
      </c>
      <c r="P661" s="59" t="str">
        <f>IFERROR(VLOOKUP(O661,IF($M$4="TEI0187_REV01",RAW_m_TEI0187_REV01!$AJ:$AK),2,0),"---")</f>
        <v>---</v>
      </c>
      <c r="Q661" s="59" t="str">
        <f>IFERROR(VLOOKUP(L661,IF($M$4="TEI0187_REV01",RAW_m_TEI0187_REV01!$AD:$AF),3,0),"---")</f>
        <v>---</v>
      </c>
      <c r="R661" s="59" t="str">
        <f>IFERROR(VLOOKUP(O661,IF($M$4="TEI0187_REV01",RAW_m_TEI0187_REV01!$AE:$AG),3,0),"---")</f>
        <v>---</v>
      </c>
      <c r="S661" s="59" t="str">
        <f t="shared" si="22"/>
        <v>---</v>
      </c>
    </row>
    <row r="662" spans="2:19" ht="15" customHeight="1" x14ac:dyDescent="0.25">
      <c r="B662" s="59">
        <f t="shared" si="21"/>
        <v>657</v>
      </c>
      <c r="C662" s="60">
        <f>IFERROR(IF($C$4="TEB0187_REV01",CALC_CONN_TEB0187_REV01!U662,),"---")</f>
        <v>0</v>
      </c>
      <c r="D662" s="59">
        <f>IFERROR(IF($C$4="TEB0187_REV01",CALC_CONN_TEB0187_REV01!D662,),"---")</f>
        <v>0</v>
      </c>
      <c r="E662" s="59">
        <f>IFERROR(IF($C$4="TEB0187_REV01",CALC_CONN_TEB0187_REV01!E662,),"---")</f>
        <v>0</v>
      </c>
      <c r="F662" s="59" t="str">
        <f>IFERROR(IF(VLOOKUP($D662&amp;"-"&amp;$E662,IF($C$4="TEB0187_REV01",CALC_CONN_TEB0187_REV01!$F:$I),4,0)="--","---",IF($C$4="TEB0187_REV01",CALC_CONN_TEB0187_REV01!$G662&amp; " --&gt; " &amp;CALC_CONN_TEB0187_REV01!$I662&amp; " --&gt; ")),"---")</f>
        <v>---</v>
      </c>
      <c r="G662" s="59" t="str">
        <f>IFERROR(IF(VLOOKUP($D662&amp;"-"&amp;$E662,IF($C$4="TEB0187_REV01",CALC_CONN_TEB0187_REV01!$F:$H),3,0)="--",VLOOKUP($D662&amp;"-"&amp;$E662,IF($C$4="TEB0187_REV01",CALC_CONN_TEB0187_REV01!$F:$H),2,0),VLOOKUP($D662&amp;"-"&amp;$E662,IF($C$4="TEB0187_REV01",CALC_CONN_TEB0187_REV01!$F:$H),3,0)),"---")</f>
        <v>---</v>
      </c>
      <c r="H662" s="59" t="str">
        <f>IFERROR(VLOOKUP(G662,IF($C$4="TEB0187_REV01",CALC_CONN_TEB0187_REV01!$G:$T),14,0),"---")</f>
        <v>---</v>
      </c>
      <c r="I662" s="59" t="str">
        <f>IFERROR(VLOOKUP($D662&amp;"-"&amp;$E662,IF($C$4="TEB0187_REV01",CALC_CONN_TEB0187_REV01!$F:$K,"???"),6,0),"---")</f>
        <v>---</v>
      </c>
      <c r="J662" s="61" t="str">
        <f>IFERROR(VLOOKUP($D662&amp;"-"&amp;$E662,IF($C$4="TEB0187_REV01",CALC_CONN_TEB0187_REV01!$F:$M,"???"),8,0),"---")</f>
        <v>---</v>
      </c>
      <c r="K662" s="62" t="str">
        <f>IFERROR(VLOOKUP($D662&amp;"-"&amp;$E662,IF($C$4="TEB0187_REV01",CALC_CONN_TEB0187_REV01!$F:$N),9,0),"---")</f>
        <v>---</v>
      </c>
      <c r="L662" s="59" t="str">
        <f>IFERROR(VLOOKUP(K662,B2B!$H$3:$I$2000,2,0),"---")</f>
        <v>---</v>
      </c>
      <c r="M662" s="59" t="str">
        <f>IFERROR(VLOOKUP(L662,IF($M$4="TEI0187_REV01",RAW_m_TEI0187_REV01!$AD:$AH),5,0),"---")</f>
        <v>---</v>
      </c>
      <c r="N662" s="59" t="str">
        <f>IFERROR(VLOOKUP(L662,IF($M$4="TEI0187_REV01",RAW_m_TEI0187_REV01!$AE:$AJ),6,0),"---")</f>
        <v>---</v>
      </c>
      <c r="O662" s="63" t="str">
        <f>IFERROR(VLOOKUP(L662,IF($M$4="TEI0187_REV01",RAW_m_TEI0187_REV01!$AD:$AE),2,0),"---")</f>
        <v>---</v>
      </c>
      <c r="P662" s="59" t="str">
        <f>IFERROR(VLOOKUP(O662,IF($M$4="TEI0187_REV01",RAW_m_TEI0187_REV01!$AJ:$AK),2,0),"---")</f>
        <v>---</v>
      </c>
      <c r="Q662" s="59" t="str">
        <f>IFERROR(VLOOKUP(L662,IF($M$4="TEI0187_REV01",RAW_m_TEI0187_REV01!$AD:$AF),3,0),"---")</f>
        <v>---</v>
      </c>
      <c r="R662" s="59" t="str">
        <f>IFERROR(VLOOKUP(O662,IF($M$4="TEI0187_REV01",RAW_m_TEI0187_REV01!$AE:$AG),3,0),"---")</f>
        <v>---</v>
      </c>
      <c r="S662" s="59" t="str">
        <f t="shared" si="22"/>
        <v>---</v>
      </c>
    </row>
    <row r="663" spans="2:19" ht="15" customHeight="1" x14ac:dyDescent="0.25">
      <c r="B663" s="59">
        <f t="shared" si="21"/>
        <v>658</v>
      </c>
      <c r="C663" s="60">
        <f>IFERROR(IF($C$4="TEB0187_REV01",CALC_CONN_TEB0187_REV01!U663,),"---")</f>
        <v>0</v>
      </c>
      <c r="D663" s="59">
        <f>IFERROR(IF($C$4="TEB0187_REV01",CALC_CONN_TEB0187_REV01!D663,),"---")</f>
        <v>0</v>
      </c>
      <c r="E663" s="59">
        <f>IFERROR(IF($C$4="TEB0187_REV01",CALC_CONN_TEB0187_REV01!E663,),"---")</f>
        <v>0</v>
      </c>
      <c r="F663" s="59" t="str">
        <f>IFERROR(IF(VLOOKUP($D663&amp;"-"&amp;$E663,IF($C$4="TEB0187_REV01",CALC_CONN_TEB0187_REV01!$F:$I),4,0)="--","---",IF($C$4="TEB0187_REV01",CALC_CONN_TEB0187_REV01!$G663&amp; " --&gt; " &amp;CALC_CONN_TEB0187_REV01!$I663&amp; " --&gt; ")),"---")</f>
        <v>---</v>
      </c>
      <c r="G663" s="59" t="str">
        <f>IFERROR(IF(VLOOKUP($D663&amp;"-"&amp;$E663,IF($C$4="TEB0187_REV01",CALC_CONN_TEB0187_REV01!$F:$H),3,0)="--",VLOOKUP($D663&amp;"-"&amp;$E663,IF($C$4="TEB0187_REV01",CALC_CONN_TEB0187_REV01!$F:$H),2,0),VLOOKUP($D663&amp;"-"&amp;$E663,IF($C$4="TEB0187_REV01",CALC_CONN_TEB0187_REV01!$F:$H),3,0)),"---")</f>
        <v>---</v>
      </c>
      <c r="H663" s="59" t="str">
        <f>IFERROR(VLOOKUP(G663,IF($C$4="TEB0187_REV01",CALC_CONN_TEB0187_REV01!$G:$T),14,0),"---")</f>
        <v>---</v>
      </c>
      <c r="I663" s="59" t="str">
        <f>IFERROR(VLOOKUP($D663&amp;"-"&amp;$E663,IF($C$4="TEB0187_REV01",CALC_CONN_TEB0187_REV01!$F:$K,"???"),6,0),"---")</f>
        <v>---</v>
      </c>
      <c r="J663" s="61" t="str">
        <f>IFERROR(VLOOKUP($D663&amp;"-"&amp;$E663,IF($C$4="TEB0187_REV01",CALC_CONN_TEB0187_REV01!$F:$M,"???"),8,0),"---")</f>
        <v>---</v>
      </c>
      <c r="K663" s="62" t="str">
        <f>IFERROR(VLOOKUP($D663&amp;"-"&amp;$E663,IF($C$4="TEB0187_REV01",CALC_CONN_TEB0187_REV01!$F:$N),9,0),"---")</f>
        <v>---</v>
      </c>
      <c r="L663" s="59" t="str">
        <f>IFERROR(VLOOKUP(K663,B2B!$H$3:$I$2000,2,0),"---")</f>
        <v>---</v>
      </c>
      <c r="M663" s="59" t="str">
        <f>IFERROR(VLOOKUP(L663,IF($M$4="TEI0187_REV01",RAW_m_TEI0187_REV01!$AD:$AH),5,0),"---")</f>
        <v>---</v>
      </c>
      <c r="N663" s="59" t="str">
        <f>IFERROR(VLOOKUP(L663,IF($M$4="TEI0187_REV01",RAW_m_TEI0187_REV01!$AE:$AJ),6,0),"---")</f>
        <v>---</v>
      </c>
      <c r="O663" s="63" t="str">
        <f>IFERROR(VLOOKUP(L663,IF($M$4="TEI0187_REV01",RAW_m_TEI0187_REV01!$AD:$AE),2,0),"---")</f>
        <v>---</v>
      </c>
      <c r="P663" s="59" t="str">
        <f>IFERROR(VLOOKUP(O663,IF($M$4="TEI0187_REV01",RAW_m_TEI0187_REV01!$AJ:$AK),2,0),"---")</f>
        <v>---</v>
      </c>
      <c r="Q663" s="59" t="str">
        <f>IFERROR(VLOOKUP(L663,IF($M$4="TEI0187_REV01",RAW_m_TEI0187_REV01!$AD:$AF),3,0),"---")</f>
        <v>---</v>
      </c>
      <c r="R663" s="59" t="str">
        <f>IFERROR(VLOOKUP(O663,IF($M$4="TEI0187_REV01",RAW_m_TEI0187_REV01!$AE:$AG),3,0),"---")</f>
        <v>---</v>
      </c>
      <c r="S663" s="59" t="str">
        <f t="shared" si="22"/>
        <v>---</v>
      </c>
    </row>
    <row r="664" spans="2:19" ht="15" customHeight="1" x14ac:dyDescent="0.25">
      <c r="B664" s="59">
        <f t="shared" si="21"/>
        <v>659</v>
      </c>
      <c r="C664" s="60">
        <f>IFERROR(IF($C$4="TEB0187_REV01",CALC_CONN_TEB0187_REV01!U664,),"---")</f>
        <v>0</v>
      </c>
      <c r="D664" s="59">
        <f>IFERROR(IF($C$4="TEB0187_REV01",CALC_CONN_TEB0187_REV01!D664,),"---")</f>
        <v>0</v>
      </c>
      <c r="E664" s="59">
        <f>IFERROR(IF($C$4="TEB0187_REV01",CALC_CONN_TEB0187_REV01!E664,),"---")</f>
        <v>0</v>
      </c>
      <c r="F664" s="59" t="str">
        <f>IFERROR(IF(VLOOKUP($D664&amp;"-"&amp;$E664,IF($C$4="TEB0187_REV01",CALC_CONN_TEB0187_REV01!$F:$I),4,0)="--","---",IF($C$4="TEB0187_REV01",CALC_CONN_TEB0187_REV01!$G664&amp; " --&gt; " &amp;CALC_CONN_TEB0187_REV01!$I664&amp; " --&gt; ")),"---")</f>
        <v>---</v>
      </c>
      <c r="G664" s="59" t="str">
        <f>IFERROR(IF(VLOOKUP($D664&amp;"-"&amp;$E664,IF($C$4="TEB0187_REV01",CALC_CONN_TEB0187_REV01!$F:$H),3,0)="--",VLOOKUP($D664&amp;"-"&amp;$E664,IF($C$4="TEB0187_REV01",CALC_CONN_TEB0187_REV01!$F:$H),2,0),VLOOKUP($D664&amp;"-"&amp;$E664,IF($C$4="TEB0187_REV01",CALC_CONN_TEB0187_REV01!$F:$H),3,0)),"---")</f>
        <v>---</v>
      </c>
      <c r="H664" s="59" t="str">
        <f>IFERROR(VLOOKUP(G664,IF($C$4="TEB0187_REV01",CALC_CONN_TEB0187_REV01!$G:$T),14,0),"---")</f>
        <v>---</v>
      </c>
      <c r="I664" s="59" t="str">
        <f>IFERROR(VLOOKUP($D664&amp;"-"&amp;$E664,IF($C$4="TEB0187_REV01",CALC_CONN_TEB0187_REV01!$F:$K,"???"),6,0),"---")</f>
        <v>---</v>
      </c>
      <c r="J664" s="61" t="str">
        <f>IFERROR(VLOOKUP($D664&amp;"-"&amp;$E664,IF($C$4="TEB0187_REV01",CALC_CONN_TEB0187_REV01!$F:$M,"???"),8,0),"---")</f>
        <v>---</v>
      </c>
      <c r="K664" s="62" t="str">
        <f>IFERROR(VLOOKUP($D664&amp;"-"&amp;$E664,IF($C$4="TEB0187_REV01",CALC_CONN_TEB0187_REV01!$F:$N),9,0),"---")</f>
        <v>---</v>
      </c>
      <c r="L664" s="59" t="str">
        <f>IFERROR(VLOOKUP(K664,B2B!$H$3:$I$2000,2,0),"---")</f>
        <v>---</v>
      </c>
      <c r="M664" s="59" t="str">
        <f>IFERROR(VLOOKUP(L664,IF($M$4="TEI0187_REV01",RAW_m_TEI0187_REV01!$AD:$AH),5,0),"---")</f>
        <v>---</v>
      </c>
      <c r="N664" s="59" t="str">
        <f>IFERROR(VLOOKUP(L664,IF($M$4="TEI0187_REV01",RAW_m_TEI0187_REV01!$AE:$AJ),6,0),"---")</f>
        <v>---</v>
      </c>
      <c r="O664" s="63" t="str">
        <f>IFERROR(VLOOKUP(L664,IF($M$4="TEI0187_REV01",RAW_m_TEI0187_REV01!$AD:$AE),2,0),"---")</f>
        <v>---</v>
      </c>
      <c r="P664" s="59" t="str">
        <f>IFERROR(VLOOKUP(O664,IF($M$4="TEI0187_REV01",RAW_m_TEI0187_REV01!$AJ:$AK),2,0),"---")</f>
        <v>---</v>
      </c>
      <c r="Q664" s="59" t="str">
        <f>IFERROR(VLOOKUP(L664,IF($M$4="TEI0187_REV01",RAW_m_TEI0187_REV01!$AD:$AF),3,0),"---")</f>
        <v>---</v>
      </c>
      <c r="R664" s="59" t="str">
        <f>IFERROR(VLOOKUP(O664,IF($M$4="TEI0187_REV01",RAW_m_TEI0187_REV01!$AE:$AG),3,0),"---")</f>
        <v>---</v>
      </c>
      <c r="S664" s="59" t="str">
        <f t="shared" si="22"/>
        <v>---</v>
      </c>
    </row>
    <row r="665" spans="2:19" ht="15" customHeight="1" x14ac:dyDescent="0.25">
      <c r="B665" s="59">
        <f t="shared" si="21"/>
        <v>660</v>
      </c>
      <c r="C665" s="60">
        <f>IFERROR(IF($C$4="TEB0187_REV01",CALC_CONN_TEB0187_REV01!U665,),"---")</f>
        <v>0</v>
      </c>
      <c r="D665" s="59">
        <f>IFERROR(IF($C$4="TEB0187_REV01",CALC_CONN_TEB0187_REV01!D665,),"---")</f>
        <v>0</v>
      </c>
      <c r="E665" s="59">
        <f>IFERROR(IF($C$4="TEB0187_REV01",CALC_CONN_TEB0187_REV01!E665,),"---")</f>
        <v>0</v>
      </c>
      <c r="F665" s="59" t="str">
        <f>IFERROR(IF(VLOOKUP($D665&amp;"-"&amp;$E665,IF($C$4="TEB0187_REV01",CALC_CONN_TEB0187_REV01!$F:$I),4,0)="--","---",IF($C$4="TEB0187_REV01",CALC_CONN_TEB0187_REV01!$G665&amp; " --&gt; " &amp;CALC_CONN_TEB0187_REV01!$I665&amp; " --&gt; ")),"---")</f>
        <v>---</v>
      </c>
      <c r="G665" s="59" t="str">
        <f>IFERROR(IF(VLOOKUP($D665&amp;"-"&amp;$E665,IF($C$4="TEB0187_REV01",CALC_CONN_TEB0187_REV01!$F:$H),3,0)="--",VLOOKUP($D665&amp;"-"&amp;$E665,IF($C$4="TEB0187_REV01",CALC_CONN_TEB0187_REV01!$F:$H),2,0),VLOOKUP($D665&amp;"-"&amp;$E665,IF($C$4="TEB0187_REV01",CALC_CONN_TEB0187_REV01!$F:$H),3,0)),"---")</f>
        <v>---</v>
      </c>
      <c r="H665" s="59" t="str">
        <f>IFERROR(VLOOKUP(G665,IF($C$4="TEB0187_REV01",CALC_CONN_TEB0187_REV01!$G:$T),14,0),"---")</f>
        <v>---</v>
      </c>
      <c r="I665" s="59" t="str">
        <f>IFERROR(VLOOKUP($D665&amp;"-"&amp;$E665,IF($C$4="TEB0187_REV01",CALC_CONN_TEB0187_REV01!$F:$K,"???"),6,0),"---")</f>
        <v>---</v>
      </c>
      <c r="J665" s="61" t="str">
        <f>IFERROR(VLOOKUP($D665&amp;"-"&amp;$E665,IF($C$4="TEB0187_REV01",CALC_CONN_TEB0187_REV01!$F:$M,"???"),8,0),"---")</f>
        <v>---</v>
      </c>
      <c r="K665" s="62" t="str">
        <f>IFERROR(VLOOKUP($D665&amp;"-"&amp;$E665,IF($C$4="TEB0187_REV01",CALC_CONN_TEB0187_REV01!$F:$N),9,0),"---")</f>
        <v>---</v>
      </c>
      <c r="L665" s="59" t="str">
        <f>IFERROR(VLOOKUP(K665,B2B!$H$3:$I$2000,2,0),"---")</f>
        <v>---</v>
      </c>
      <c r="M665" s="59" t="str">
        <f>IFERROR(VLOOKUP(L665,IF($M$4="TEI0187_REV01",RAW_m_TEI0187_REV01!$AD:$AH),5,0),"---")</f>
        <v>---</v>
      </c>
      <c r="N665" s="59" t="str">
        <f>IFERROR(VLOOKUP(L665,IF($M$4="TEI0187_REV01",RAW_m_TEI0187_REV01!$AE:$AJ),6,0),"---")</f>
        <v>---</v>
      </c>
      <c r="O665" s="63" t="str">
        <f>IFERROR(VLOOKUP(L665,IF($M$4="TEI0187_REV01",RAW_m_TEI0187_REV01!$AD:$AE),2,0),"---")</f>
        <v>---</v>
      </c>
      <c r="P665" s="59" t="str">
        <f>IFERROR(VLOOKUP(O665,IF($M$4="TEI0187_REV01",RAW_m_TEI0187_REV01!$AJ:$AK),2,0),"---")</f>
        <v>---</v>
      </c>
      <c r="Q665" s="59" t="str">
        <f>IFERROR(VLOOKUP(L665,IF($M$4="TEI0187_REV01",RAW_m_TEI0187_REV01!$AD:$AF),3,0),"---")</f>
        <v>---</v>
      </c>
      <c r="R665" s="59" t="str">
        <f>IFERROR(VLOOKUP(O665,IF($M$4="TEI0187_REV01",RAW_m_TEI0187_REV01!$AE:$AG),3,0),"---")</f>
        <v>---</v>
      </c>
      <c r="S665" s="59" t="str">
        <f t="shared" si="22"/>
        <v>---</v>
      </c>
    </row>
    <row r="666" spans="2:19" ht="15" customHeight="1" x14ac:dyDescent="0.25">
      <c r="B666" s="59">
        <f t="shared" si="21"/>
        <v>661</v>
      </c>
      <c r="C666" s="60">
        <f>IFERROR(IF($C$4="TEB0187_REV01",CALC_CONN_TEB0187_REV01!U666,),"---")</f>
        <v>0</v>
      </c>
      <c r="D666" s="59">
        <f>IFERROR(IF($C$4="TEB0187_REV01",CALC_CONN_TEB0187_REV01!D666,),"---")</f>
        <v>0</v>
      </c>
      <c r="E666" s="59">
        <f>IFERROR(IF($C$4="TEB0187_REV01",CALC_CONN_TEB0187_REV01!E666,),"---")</f>
        <v>0</v>
      </c>
      <c r="F666" s="59" t="str">
        <f>IFERROR(IF(VLOOKUP($D666&amp;"-"&amp;$E666,IF($C$4="TEB0187_REV01",CALC_CONN_TEB0187_REV01!$F:$I),4,0)="--","---",IF($C$4="TEB0187_REV01",CALC_CONN_TEB0187_REV01!$G666&amp; " --&gt; " &amp;CALC_CONN_TEB0187_REV01!$I666&amp; " --&gt; ")),"---")</f>
        <v>---</v>
      </c>
      <c r="G666" s="59" t="str">
        <f>IFERROR(IF(VLOOKUP($D666&amp;"-"&amp;$E666,IF($C$4="TEB0187_REV01",CALC_CONN_TEB0187_REV01!$F:$H),3,0)="--",VLOOKUP($D666&amp;"-"&amp;$E666,IF($C$4="TEB0187_REV01",CALC_CONN_TEB0187_REV01!$F:$H),2,0),VLOOKUP($D666&amp;"-"&amp;$E666,IF($C$4="TEB0187_REV01",CALC_CONN_TEB0187_REV01!$F:$H),3,0)),"---")</f>
        <v>---</v>
      </c>
      <c r="H666" s="59" t="str">
        <f>IFERROR(VLOOKUP(G666,IF($C$4="TEB0187_REV01",CALC_CONN_TEB0187_REV01!$G:$T),14,0),"---")</f>
        <v>---</v>
      </c>
      <c r="I666" s="59" t="str">
        <f>IFERROR(VLOOKUP($D666&amp;"-"&amp;$E666,IF($C$4="TEB0187_REV01",CALC_CONN_TEB0187_REV01!$F:$K,"???"),6,0),"---")</f>
        <v>---</v>
      </c>
      <c r="J666" s="61" t="str">
        <f>IFERROR(VLOOKUP($D666&amp;"-"&amp;$E666,IF($C$4="TEB0187_REV01",CALC_CONN_TEB0187_REV01!$F:$M,"???"),8,0),"---")</f>
        <v>---</v>
      </c>
      <c r="K666" s="62" t="str">
        <f>IFERROR(VLOOKUP($D666&amp;"-"&amp;$E666,IF($C$4="TEB0187_REV01",CALC_CONN_TEB0187_REV01!$F:$N),9,0),"---")</f>
        <v>---</v>
      </c>
      <c r="L666" s="59" t="str">
        <f>IFERROR(VLOOKUP(K666,B2B!$H$3:$I$2000,2,0),"---")</f>
        <v>---</v>
      </c>
      <c r="M666" s="59" t="str">
        <f>IFERROR(VLOOKUP(L666,IF($M$4="TEI0187_REV01",RAW_m_TEI0187_REV01!$AD:$AH),5,0),"---")</f>
        <v>---</v>
      </c>
      <c r="N666" s="59" t="str">
        <f>IFERROR(VLOOKUP(L666,IF($M$4="TEI0187_REV01",RAW_m_TEI0187_REV01!$AE:$AJ),6,0),"---")</f>
        <v>---</v>
      </c>
      <c r="O666" s="63" t="str">
        <f>IFERROR(VLOOKUP(L666,IF($M$4="TEI0187_REV01",RAW_m_TEI0187_REV01!$AD:$AE),2,0),"---")</f>
        <v>---</v>
      </c>
      <c r="P666" s="59" t="str">
        <f>IFERROR(VLOOKUP(O666,IF($M$4="TEI0187_REV01",RAW_m_TEI0187_REV01!$AJ:$AK),2,0),"---")</f>
        <v>---</v>
      </c>
      <c r="Q666" s="59" t="str">
        <f>IFERROR(VLOOKUP(L666,IF($M$4="TEI0187_REV01",RAW_m_TEI0187_REV01!$AD:$AF),3,0),"---")</f>
        <v>---</v>
      </c>
      <c r="R666" s="59" t="str">
        <f>IFERROR(VLOOKUP(O666,IF($M$4="TEI0187_REV01",RAW_m_TEI0187_REV01!$AE:$AG),3,0),"---")</f>
        <v>---</v>
      </c>
      <c r="S666" s="59" t="str">
        <f t="shared" si="22"/>
        <v>---</v>
      </c>
    </row>
    <row r="667" spans="2:19" ht="15" customHeight="1" x14ac:dyDescent="0.25">
      <c r="B667" s="59">
        <f t="shared" si="21"/>
        <v>662</v>
      </c>
      <c r="C667" s="60">
        <f>IFERROR(IF($C$4="TEB0187_REV01",CALC_CONN_TEB0187_REV01!U667,),"---")</f>
        <v>0</v>
      </c>
      <c r="D667" s="59">
        <f>IFERROR(IF($C$4="TEB0187_REV01",CALC_CONN_TEB0187_REV01!D667,),"---")</f>
        <v>0</v>
      </c>
      <c r="E667" s="59">
        <f>IFERROR(IF($C$4="TEB0187_REV01",CALC_CONN_TEB0187_REV01!E667,),"---")</f>
        <v>0</v>
      </c>
      <c r="F667" s="59" t="str">
        <f>IFERROR(IF(VLOOKUP($D667&amp;"-"&amp;$E667,IF($C$4="TEB0187_REV01",CALC_CONN_TEB0187_REV01!$F:$I),4,0)="--","---",IF($C$4="TEB0187_REV01",CALC_CONN_TEB0187_REV01!$G667&amp; " --&gt; " &amp;CALC_CONN_TEB0187_REV01!$I667&amp; " --&gt; ")),"---")</f>
        <v>---</v>
      </c>
      <c r="G667" s="59" t="str">
        <f>IFERROR(IF(VLOOKUP($D667&amp;"-"&amp;$E667,IF($C$4="TEB0187_REV01",CALC_CONN_TEB0187_REV01!$F:$H),3,0)="--",VLOOKUP($D667&amp;"-"&amp;$E667,IF($C$4="TEB0187_REV01",CALC_CONN_TEB0187_REV01!$F:$H),2,0),VLOOKUP($D667&amp;"-"&amp;$E667,IF($C$4="TEB0187_REV01",CALC_CONN_TEB0187_REV01!$F:$H),3,0)),"---")</f>
        <v>---</v>
      </c>
      <c r="H667" s="59" t="str">
        <f>IFERROR(VLOOKUP(G667,IF($C$4="TEB0187_REV01",CALC_CONN_TEB0187_REV01!$G:$T),14,0),"---")</f>
        <v>---</v>
      </c>
      <c r="I667" s="59" t="str">
        <f>IFERROR(VLOOKUP($D667&amp;"-"&amp;$E667,IF($C$4="TEB0187_REV01",CALC_CONN_TEB0187_REV01!$F:$K,"???"),6,0),"---")</f>
        <v>---</v>
      </c>
      <c r="J667" s="61" t="str">
        <f>IFERROR(VLOOKUP($D667&amp;"-"&amp;$E667,IF($C$4="TEB0187_REV01",CALC_CONN_TEB0187_REV01!$F:$M,"???"),8,0),"---")</f>
        <v>---</v>
      </c>
      <c r="K667" s="62" t="str">
        <f>IFERROR(VLOOKUP($D667&amp;"-"&amp;$E667,IF($C$4="TEB0187_REV01",CALC_CONN_TEB0187_REV01!$F:$N),9,0),"---")</f>
        <v>---</v>
      </c>
      <c r="L667" s="59" t="str">
        <f>IFERROR(VLOOKUP(K667,B2B!$H$3:$I$2000,2,0),"---")</f>
        <v>---</v>
      </c>
      <c r="M667" s="59" t="str">
        <f>IFERROR(VLOOKUP(L667,IF($M$4="TEI0187_REV01",RAW_m_TEI0187_REV01!$AD:$AH),5,0),"---")</f>
        <v>---</v>
      </c>
      <c r="N667" s="59" t="str">
        <f>IFERROR(VLOOKUP(L667,IF($M$4="TEI0187_REV01",RAW_m_TEI0187_REV01!$AE:$AJ),6,0),"---")</f>
        <v>---</v>
      </c>
      <c r="O667" s="63" t="str">
        <f>IFERROR(VLOOKUP(L667,IF($M$4="TEI0187_REV01",RAW_m_TEI0187_REV01!$AD:$AE),2,0),"---")</f>
        <v>---</v>
      </c>
      <c r="P667" s="59" t="str">
        <f>IFERROR(VLOOKUP(O667,IF($M$4="TEI0187_REV01",RAW_m_TEI0187_REV01!$AJ:$AK),2,0),"---")</f>
        <v>---</v>
      </c>
      <c r="Q667" s="59" t="str">
        <f>IFERROR(VLOOKUP(L667,IF($M$4="TEI0187_REV01",RAW_m_TEI0187_REV01!$AD:$AF),3,0),"---")</f>
        <v>---</v>
      </c>
      <c r="R667" s="59" t="str">
        <f>IFERROR(VLOOKUP(O667,IF($M$4="TEI0187_REV01",RAW_m_TEI0187_REV01!$AE:$AG),3,0),"---")</f>
        <v>---</v>
      </c>
      <c r="S667" s="59" t="str">
        <f t="shared" si="22"/>
        <v>---</v>
      </c>
    </row>
    <row r="668" spans="2:19" ht="15" customHeight="1" x14ac:dyDescent="0.25">
      <c r="B668" s="59">
        <f t="shared" si="21"/>
        <v>663</v>
      </c>
      <c r="C668" s="60">
        <f>IFERROR(IF($C$4="TEB0187_REV01",CALC_CONN_TEB0187_REV01!U668,),"---")</f>
        <v>0</v>
      </c>
      <c r="D668" s="59">
        <f>IFERROR(IF($C$4="TEB0187_REV01",CALC_CONN_TEB0187_REV01!D668,),"---")</f>
        <v>0</v>
      </c>
      <c r="E668" s="59">
        <f>IFERROR(IF($C$4="TEB0187_REV01",CALC_CONN_TEB0187_REV01!E668,),"---")</f>
        <v>0</v>
      </c>
      <c r="F668" s="59" t="str">
        <f>IFERROR(IF(VLOOKUP($D668&amp;"-"&amp;$E668,IF($C$4="TEB0187_REV01",CALC_CONN_TEB0187_REV01!$F:$I),4,0)="--","---",IF($C$4="TEB0187_REV01",CALC_CONN_TEB0187_REV01!$G668&amp; " --&gt; " &amp;CALC_CONN_TEB0187_REV01!$I668&amp; " --&gt; ")),"---")</f>
        <v>---</v>
      </c>
      <c r="G668" s="59" t="str">
        <f>IFERROR(IF(VLOOKUP($D668&amp;"-"&amp;$E668,IF($C$4="TEB0187_REV01",CALC_CONN_TEB0187_REV01!$F:$H),3,0)="--",VLOOKUP($D668&amp;"-"&amp;$E668,IF($C$4="TEB0187_REV01",CALC_CONN_TEB0187_REV01!$F:$H),2,0),VLOOKUP($D668&amp;"-"&amp;$E668,IF($C$4="TEB0187_REV01",CALC_CONN_TEB0187_REV01!$F:$H),3,0)),"---")</f>
        <v>---</v>
      </c>
      <c r="H668" s="59" t="str">
        <f>IFERROR(VLOOKUP(G668,IF($C$4="TEB0187_REV01",CALC_CONN_TEB0187_REV01!$G:$T),14,0),"---")</f>
        <v>---</v>
      </c>
      <c r="I668" s="59" t="str">
        <f>IFERROR(VLOOKUP($D668&amp;"-"&amp;$E668,IF($C$4="TEB0187_REV01",CALC_CONN_TEB0187_REV01!$F:$K,"???"),6,0),"---")</f>
        <v>---</v>
      </c>
      <c r="J668" s="61" t="str">
        <f>IFERROR(VLOOKUP($D668&amp;"-"&amp;$E668,IF($C$4="TEB0187_REV01",CALC_CONN_TEB0187_REV01!$F:$M,"???"),8,0),"---")</f>
        <v>---</v>
      </c>
      <c r="K668" s="62" t="str">
        <f>IFERROR(VLOOKUP($D668&amp;"-"&amp;$E668,IF($C$4="TEB0187_REV01",CALC_CONN_TEB0187_REV01!$F:$N),9,0),"---")</f>
        <v>---</v>
      </c>
      <c r="L668" s="59" t="str">
        <f>IFERROR(VLOOKUP(K668,B2B!$H$3:$I$2000,2,0),"---")</f>
        <v>---</v>
      </c>
      <c r="M668" s="59" t="str">
        <f>IFERROR(VLOOKUP(L668,IF($M$4="TEI0187_REV01",RAW_m_TEI0187_REV01!$AD:$AH),5,0),"---")</f>
        <v>---</v>
      </c>
      <c r="N668" s="59" t="str">
        <f>IFERROR(VLOOKUP(L668,IF($M$4="TEI0187_REV01",RAW_m_TEI0187_REV01!$AE:$AJ),6,0),"---")</f>
        <v>---</v>
      </c>
      <c r="O668" s="63" t="str">
        <f>IFERROR(VLOOKUP(L668,IF($M$4="TEI0187_REV01",RAW_m_TEI0187_REV01!$AD:$AE),2,0),"---")</f>
        <v>---</v>
      </c>
      <c r="P668" s="59" t="str">
        <f>IFERROR(VLOOKUP(O668,IF($M$4="TEI0187_REV01",RAW_m_TEI0187_REV01!$AJ:$AK),2,0),"---")</f>
        <v>---</v>
      </c>
      <c r="Q668" s="59" t="str">
        <f>IFERROR(VLOOKUP(L668,IF($M$4="TEI0187_REV01",RAW_m_TEI0187_REV01!$AD:$AF),3,0),"---")</f>
        <v>---</v>
      </c>
      <c r="R668" s="59" t="str">
        <f>IFERROR(VLOOKUP(O668,IF($M$4="TEI0187_REV01",RAW_m_TEI0187_REV01!$AE:$AG),3,0),"---")</f>
        <v>---</v>
      </c>
      <c r="S668" s="59" t="str">
        <f t="shared" si="22"/>
        <v>---</v>
      </c>
    </row>
    <row r="669" spans="2:19" ht="15" customHeight="1" x14ac:dyDescent="0.25">
      <c r="B669" s="59">
        <f t="shared" si="21"/>
        <v>664</v>
      </c>
      <c r="C669" s="60">
        <f>IFERROR(IF($C$4="TEB0187_REV01",CALC_CONN_TEB0187_REV01!U669,),"---")</f>
        <v>0</v>
      </c>
      <c r="D669" s="59">
        <f>IFERROR(IF($C$4="TEB0187_REV01",CALC_CONN_TEB0187_REV01!D669,),"---")</f>
        <v>0</v>
      </c>
      <c r="E669" s="59">
        <f>IFERROR(IF($C$4="TEB0187_REV01",CALC_CONN_TEB0187_REV01!E669,),"---")</f>
        <v>0</v>
      </c>
      <c r="F669" s="59" t="str">
        <f>IFERROR(IF(VLOOKUP($D669&amp;"-"&amp;$E669,IF($C$4="TEB0187_REV01",CALC_CONN_TEB0187_REV01!$F:$I),4,0)="--","---",IF($C$4="TEB0187_REV01",CALC_CONN_TEB0187_REV01!$G669&amp; " --&gt; " &amp;CALC_CONN_TEB0187_REV01!$I669&amp; " --&gt; ")),"---")</f>
        <v>---</v>
      </c>
      <c r="G669" s="59" t="str">
        <f>IFERROR(IF(VLOOKUP($D669&amp;"-"&amp;$E669,IF($C$4="TEB0187_REV01",CALC_CONN_TEB0187_REV01!$F:$H),3,0)="--",VLOOKUP($D669&amp;"-"&amp;$E669,IF($C$4="TEB0187_REV01",CALC_CONN_TEB0187_REV01!$F:$H),2,0),VLOOKUP($D669&amp;"-"&amp;$E669,IF($C$4="TEB0187_REV01",CALC_CONN_TEB0187_REV01!$F:$H),3,0)),"---")</f>
        <v>---</v>
      </c>
      <c r="H669" s="59" t="str">
        <f>IFERROR(VLOOKUP(G669,IF($C$4="TEB0187_REV01",CALC_CONN_TEB0187_REV01!$G:$T),14,0),"---")</f>
        <v>---</v>
      </c>
      <c r="I669" s="59" t="str">
        <f>IFERROR(VLOOKUP($D669&amp;"-"&amp;$E669,IF($C$4="TEB0187_REV01",CALC_CONN_TEB0187_REV01!$F:$K,"???"),6,0),"---")</f>
        <v>---</v>
      </c>
      <c r="J669" s="61" t="str">
        <f>IFERROR(VLOOKUP($D669&amp;"-"&amp;$E669,IF($C$4="TEB0187_REV01",CALC_CONN_TEB0187_REV01!$F:$M,"???"),8,0),"---")</f>
        <v>---</v>
      </c>
      <c r="K669" s="62" t="str">
        <f>IFERROR(VLOOKUP($D669&amp;"-"&amp;$E669,IF($C$4="TEB0187_REV01",CALC_CONN_TEB0187_REV01!$F:$N),9,0),"---")</f>
        <v>---</v>
      </c>
      <c r="L669" s="59" t="str">
        <f>IFERROR(VLOOKUP(K669,B2B!$H$3:$I$2000,2,0),"---")</f>
        <v>---</v>
      </c>
      <c r="M669" s="59" t="str">
        <f>IFERROR(VLOOKUP(L669,IF($M$4="TEI0187_REV01",RAW_m_TEI0187_REV01!$AD:$AH),5,0),"---")</f>
        <v>---</v>
      </c>
      <c r="N669" s="59" t="str">
        <f>IFERROR(VLOOKUP(L669,IF($M$4="TEI0187_REV01",RAW_m_TEI0187_REV01!$AE:$AJ),6,0),"---")</f>
        <v>---</v>
      </c>
      <c r="O669" s="63" t="str">
        <f>IFERROR(VLOOKUP(L669,IF($M$4="TEI0187_REV01",RAW_m_TEI0187_REV01!$AD:$AE),2,0),"---")</f>
        <v>---</v>
      </c>
      <c r="P669" s="59" t="str">
        <f>IFERROR(VLOOKUP(O669,IF($M$4="TEI0187_REV01",RAW_m_TEI0187_REV01!$AJ:$AK),2,0),"---")</f>
        <v>---</v>
      </c>
      <c r="Q669" s="59" t="str">
        <f>IFERROR(VLOOKUP(L669,IF($M$4="TEI0187_REV01",RAW_m_TEI0187_REV01!$AD:$AF),3,0),"---")</f>
        <v>---</v>
      </c>
      <c r="R669" s="59" t="str">
        <f>IFERROR(VLOOKUP(O669,IF($M$4="TEI0187_REV01",RAW_m_TEI0187_REV01!$AE:$AG),3,0),"---")</f>
        <v>---</v>
      </c>
      <c r="S669" s="59" t="str">
        <f t="shared" si="22"/>
        <v>---</v>
      </c>
    </row>
    <row r="670" spans="2:19" ht="15" customHeight="1" x14ac:dyDescent="0.25">
      <c r="B670" s="59">
        <f t="shared" si="21"/>
        <v>665</v>
      </c>
      <c r="C670" s="60">
        <f>IFERROR(IF($C$4="TEB0187_REV01",CALC_CONN_TEB0187_REV01!U670,),"---")</f>
        <v>0</v>
      </c>
      <c r="D670" s="59">
        <f>IFERROR(IF($C$4="TEB0187_REV01",CALC_CONN_TEB0187_REV01!D670,),"---")</f>
        <v>0</v>
      </c>
      <c r="E670" s="59">
        <f>IFERROR(IF($C$4="TEB0187_REV01",CALC_CONN_TEB0187_REV01!E670,),"---")</f>
        <v>0</v>
      </c>
      <c r="F670" s="59" t="str">
        <f>IFERROR(IF(VLOOKUP($D670&amp;"-"&amp;$E670,IF($C$4="TEB0187_REV01",CALC_CONN_TEB0187_REV01!$F:$I),4,0)="--","---",IF($C$4="TEB0187_REV01",CALC_CONN_TEB0187_REV01!$G670&amp; " --&gt; " &amp;CALC_CONN_TEB0187_REV01!$I670&amp; " --&gt; ")),"---")</f>
        <v>---</v>
      </c>
      <c r="G670" s="59" t="str">
        <f>IFERROR(IF(VLOOKUP($D670&amp;"-"&amp;$E670,IF($C$4="TEB0187_REV01",CALC_CONN_TEB0187_REV01!$F:$H),3,0)="--",VLOOKUP($D670&amp;"-"&amp;$E670,IF($C$4="TEB0187_REV01",CALC_CONN_TEB0187_REV01!$F:$H),2,0),VLOOKUP($D670&amp;"-"&amp;$E670,IF($C$4="TEB0187_REV01",CALC_CONN_TEB0187_REV01!$F:$H),3,0)),"---")</f>
        <v>---</v>
      </c>
      <c r="H670" s="59" t="str">
        <f>IFERROR(VLOOKUP(G670,IF($C$4="TEB0187_REV01",CALC_CONN_TEB0187_REV01!$G:$T),14,0),"---")</f>
        <v>---</v>
      </c>
      <c r="I670" s="59" t="str">
        <f>IFERROR(VLOOKUP($D670&amp;"-"&amp;$E670,IF($C$4="TEB0187_REV01",CALC_CONN_TEB0187_REV01!$F:$K,"???"),6,0),"---")</f>
        <v>---</v>
      </c>
      <c r="J670" s="61" t="str">
        <f>IFERROR(VLOOKUP($D670&amp;"-"&amp;$E670,IF($C$4="TEB0187_REV01",CALC_CONN_TEB0187_REV01!$F:$M,"???"),8,0),"---")</f>
        <v>---</v>
      </c>
      <c r="K670" s="62" t="str">
        <f>IFERROR(VLOOKUP($D670&amp;"-"&amp;$E670,IF($C$4="TEB0187_REV01",CALC_CONN_TEB0187_REV01!$F:$N),9,0),"---")</f>
        <v>---</v>
      </c>
      <c r="L670" s="59" t="str">
        <f>IFERROR(VLOOKUP(K670,B2B!$H$3:$I$2000,2,0),"---")</f>
        <v>---</v>
      </c>
      <c r="M670" s="59" t="str">
        <f>IFERROR(VLOOKUP(L670,IF($M$4="TEI0187_REV01",RAW_m_TEI0187_REV01!$AD:$AH),5,0),"---")</f>
        <v>---</v>
      </c>
      <c r="N670" s="59" t="str">
        <f>IFERROR(VLOOKUP(L670,IF($M$4="TEI0187_REV01",RAW_m_TEI0187_REV01!$AE:$AJ),6,0),"---")</f>
        <v>---</v>
      </c>
      <c r="O670" s="63" t="str">
        <f>IFERROR(VLOOKUP(L670,IF($M$4="TEI0187_REV01",RAW_m_TEI0187_REV01!$AD:$AE),2,0),"---")</f>
        <v>---</v>
      </c>
      <c r="P670" s="59" t="str">
        <f>IFERROR(VLOOKUP(O670,IF($M$4="TEI0187_REV01",RAW_m_TEI0187_REV01!$AJ:$AK),2,0),"---")</f>
        <v>---</v>
      </c>
      <c r="Q670" s="59" t="str">
        <f>IFERROR(VLOOKUP(L670,IF($M$4="TEI0187_REV01",RAW_m_TEI0187_REV01!$AD:$AF),3,0),"---")</f>
        <v>---</v>
      </c>
      <c r="R670" s="59" t="str">
        <f>IFERROR(VLOOKUP(O670,IF($M$4="TEI0187_REV01",RAW_m_TEI0187_REV01!$AE:$AG),3,0),"---")</f>
        <v>---</v>
      </c>
      <c r="S670" s="59" t="str">
        <f t="shared" si="22"/>
        <v>---</v>
      </c>
    </row>
    <row r="671" spans="2:19" ht="15" customHeight="1" x14ac:dyDescent="0.25">
      <c r="B671" s="59">
        <f t="shared" si="21"/>
        <v>666</v>
      </c>
      <c r="C671" s="60">
        <f>IFERROR(IF($C$4="TEB0187_REV01",CALC_CONN_TEB0187_REV01!U671,),"---")</f>
        <v>0</v>
      </c>
      <c r="D671" s="59">
        <f>IFERROR(IF($C$4="TEB0187_REV01",CALC_CONN_TEB0187_REV01!D671,),"---")</f>
        <v>0</v>
      </c>
      <c r="E671" s="59">
        <f>IFERROR(IF($C$4="TEB0187_REV01",CALC_CONN_TEB0187_REV01!E671,),"---")</f>
        <v>0</v>
      </c>
      <c r="F671" s="59" t="str">
        <f>IFERROR(IF(VLOOKUP($D671&amp;"-"&amp;$E671,IF($C$4="TEB0187_REV01",CALC_CONN_TEB0187_REV01!$F:$I),4,0)="--","---",IF($C$4="TEB0187_REV01",CALC_CONN_TEB0187_REV01!$G671&amp; " --&gt; " &amp;CALC_CONN_TEB0187_REV01!$I671&amp; " --&gt; ")),"---")</f>
        <v>---</v>
      </c>
      <c r="G671" s="59" t="str">
        <f>IFERROR(IF(VLOOKUP($D671&amp;"-"&amp;$E671,IF($C$4="TEB0187_REV01",CALC_CONN_TEB0187_REV01!$F:$H),3,0)="--",VLOOKUP($D671&amp;"-"&amp;$E671,IF($C$4="TEB0187_REV01",CALC_CONN_TEB0187_REV01!$F:$H),2,0),VLOOKUP($D671&amp;"-"&amp;$E671,IF($C$4="TEB0187_REV01",CALC_CONN_TEB0187_REV01!$F:$H),3,0)),"---")</f>
        <v>---</v>
      </c>
      <c r="H671" s="59" t="str">
        <f>IFERROR(VLOOKUP(G671,IF($C$4="TEB0187_REV01",CALC_CONN_TEB0187_REV01!$G:$T),14,0),"---")</f>
        <v>---</v>
      </c>
      <c r="I671" s="59" t="str">
        <f>IFERROR(VLOOKUP($D671&amp;"-"&amp;$E671,IF($C$4="TEB0187_REV01",CALC_CONN_TEB0187_REV01!$F:$K,"???"),6,0),"---")</f>
        <v>---</v>
      </c>
      <c r="J671" s="61" t="str">
        <f>IFERROR(VLOOKUP($D671&amp;"-"&amp;$E671,IF($C$4="TEB0187_REV01",CALC_CONN_TEB0187_REV01!$F:$M,"???"),8,0),"---")</f>
        <v>---</v>
      </c>
      <c r="K671" s="62" t="str">
        <f>IFERROR(VLOOKUP($D671&amp;"-"&amp;$E671,IF($C$4="TEB0187_REV01",CALC_CONN_TEB0187_REV01!$F:$N),9,0),"---")</f>
        <v>---</v>
      </c>
      <c r="L671" s="59" t="str">
        <f>IFERROR(VLOOKUP(K671,B2B!$H$3:$I$2000,2,0),"---")</f>
        <v>---</v>
      </c>
      <c r="M671" s="59" t="str">
        <f>IFERROR(VLOOKUP(L671,IF($M$4="TEI0187_REV01",RAW_m_TEI0187_REV01!$AD:$AH),5,0),"---")</f>
        <v>---</v>
      </c>
      <c r="N671" s="59" t="str">
        <f>IFERROR(VLOOKUP(L671,IF($M$4="TEI0187_REV01",RAW_m_TEI0187_REV01!$AE:$AJ),6,0),"---")</f>
        <v>---</v>
      </c>
      <c r="O671" s="63" t="str">
        <f>IFERROR(VLOOKUP(L671,IF($M$4="TEI0187_REV01",RAW_m_TEI0187_REV01!$AD:$AE),2,0),"---")</f>
        <v>---</v>
      </c>
      <c r="P671" s="59" t="str">
        <f>IFERROR(VLOOKUP(O671,IF($M$4="TEI0187_REV01",RAW_m_TEI0187_REV01!$AJ:$AK),2,0),"---")</f>
        <v>---</v>
      </c>
      <c r="Q671" s="59" t="str">
        <f>IFERROR(VLOOKUP(L671,IF($M$4="TEI0187_REV01",RAW_m_TEI0187_REV01!$AD:$AF),3,0),"---")</f>
        <v>---</v>
      </c>
      <c r="R671" s="59" t="str">
        <f>IFERROR(VLOOKUP(O671,IF($M$4="TEI0187_REV01",RAW_m_TEI0187_REV01!$AE:$AG),3,0),"---")</f>
        <v>---</v>
      </c>
      <c r="S671" s="59" t="str">
        <f t="shared" si="22"/>
        <v>---</v>
      </c>
    </row>
    <row r="672" spans="2:19" ht="15" customHeight="1" x14ac:dyDescent="0.25">
      <c r="B672" s="59">
        <f t="shared" si="21"/>
        <v>667</v>
      </c>
      <c r="C672" s="60">
        <f>IFERROR(IF($C$4="TEB0187_REV01",CALC_CONN_TEB0187_REV01!U672,),"---")</f>
        <v>0</v>
      </c>
      <c r="D672" s="59">
        <f>IFERROR(IF($C$4="TEB0187_REV01",CALC_CONN_TEB0187_REV01!D672,),"---")</f>
        <v>0</v>
      </c>
      <c r="E672" s="59">
        <f>IFERROR(IF($C$4="TEB0187_REV01",CALC_CONN_TEB0187_REV01!E672,),"---")</f>
        <v>0</v>
      </c>
      <c r="F672" s="59" t="str">
        <f>IFERROR(IF(VLOOKUP($D672&amp;"-"&amp;$E672,IF($C$4="TEB0187_REV01",CALC_CONN_TEB0187_REV01!$F:$I),4,0)="--","---",IF($C$4="TEB0187_REV01",CALC_CONN_TEB0187_REV01!$G672&amp; " --&gt; " &amp;CALC_CONN_TEB0187_REV01!$I672&amp; " --&gt; ")),"---")</f>
        <v>---</v>
      </c>
      <c r="G672" s="59" t="str">
        <f>IFERROR(IF(VLOOKUP($D672&amp;"-"&amp;$E672,IF($C$4="TEB0187_REV01",CALC_CONN_TEB0187_REV01!$F:$H),3,0)="--",VLOOKUP($D672&amp;"-"&amp;$E672,IF($C$4="TEB0187_REV01",CALC_CONN_TEB0187_REV01!$F:$H),2,0),VLOOKUP($D672&amp;"-"&amp;$E672,IF($C$4="TEB0187_REV01",CALC_CONN_TEB0187_REV01!$F:$H),3,0)),"---")</f>
        <v>---</v>
      </c>
      <c r="H672" s="59" t="str">
        <f>IFERROR(VLOOKUP(G672,IF($C$4="TEB0187_REV01",CALC_CONN_TEB0187_REV01!$G:$T),14,0),"---")</f>
        <v>---</v>
      </c>
      <c r="I672" s="59" t="str">
        <f>IFERROR(VLOOKUP($D672&amp;"-"&amp;$E672,IF($C$4="TEB0187_REV01",CALC_CONN_TEB0187_REV01!$F:$K,"???"),6,0),"---")</f>
        <v>---</v>
      </c>
      <c r="J672" s="61" t="str">
        <f>IFERROR(VLOOKUP($D672&amp;"-"&amp;$E672,IF($C$4="TEB0187_REV01",CALC_CONN_TEB0187_REV01!$F:$M,"???"),8,0),"---")</f>
        <v>---</v>
      </c>
      <c r="K672" s="62" t="str">
        <f>IFERROR(VLOOKUP($D672&amp;"-"&amp;$E672,IF($C$4="TEB0187_REV01",CALC_CONN_TEB0187_REV01!$F:$N),9,0),"---")</f>
        <v>---</v>
      </c>
      <c r="L672" s="59" t="str">
        <f>IFERROR(VLOOKUP(K672,B2B!$H$3:$I$2000,2,0),"---")</f>
        <v>---</v>
      </c>
      <c r="M672" s="59" t="str">
        <f>IFERROR(VLOOKUP(L672,IF($M$4="TEI0187_REV01",RAW_m_TEI0187_REV01!$AD:$AH),5,0),"---")</f>
        <v>---</v>
      </c>
      <c r="N672" s="59" t="str">
        <f>IFERROR(VLOOKUP(L672,IF($M$4="TEI0187_REV01",RAW_m_TEI0187_REV01!$AE:$AJ),6,0),"---")</f>
        <v>---</v>
      </c>
      <c r="O672" s="63" t="str">
        <f>IFERROR(VLOOKUP(L672,IF($M$4="TEI0187_REV01",RAW_m_TEI0187_REV01!$AD:$AE),2,0),"---")</f>
        <v>---</v>
      </c>
      <c r="P672" s="59" t="str">
        <f>IFERROR(VLOOKUP(O672,IF($M$4="TEI0187_REV01",RAW_m_TEI0187_REV01!$AJ:$AK),2,0),"---")</f>
        <v>---</v>
      </c>
      <c r="Q672" s="59" t="str">
        <f>IFERROR(VLOOKUP(L672,IF($M$4="TEI0187_REV01",RAW_m_TEI0187_REV01!$AD:$AF),3,0),"---")</f>
        <v>---</v>
      </c>
      <c r="R672" s="59" t="str">
        <f>IFERROR(VLOOKUP(O672,IF($M$4="TEI0187_REV01",RAW_m_TEI0187_REV01!$AE:$AG),3,0),"---")</f>
        <v>---</v>
      </c>
      <c r="S672" s="59" t="str">
        <f t="shared" si="22"/>
        <v>---</v>
      </c>
    </row>
    <row r="673" spans="2:19" ht="15" customHeight="1" x14ac:dyDescent="0.25">
      <c r="B673" s="59">
        <f t="shared" si="21"/>
        <v>668</v>
      </c>
      <c r="C673" s="60">
        <f>IFERROR(IF($C$4="TEB0187_REV01",CALC_CONN_TEB0187_REV01!U673,),"---")</f>
        <v>0</v>
      </c>
      <c r="D673" s="59">
        <f>IFERROR(IF($C$4="TEB0187_REV01",CALC_CONN_TEB0187_REV01!D673,),"---")</f>
        <v>0</v>
      </c>
      <c r="E673" s="59">
        <f>IFERROR(IF($C$4="TEB0187_REV01",CALC_CONN_TEB0187_REV01!E673,),"---")</f>
        <v>0</v>
      </c>
      <c r="F673" s="59" t="str">
        <f>IFERROR(IF(VLOOKUP($D673&amp;"-"&amp;$E673,IF($C$4="TEB0187_REV01",CALC_CONN_TEB0187_REV01!$F:$I),4,0)="--","---",IF($C$4="TEB0187_REV01",CALC_CONN_TEB0187_REV01!$G673&amp; " --&gt; " &amp;CALC_CONN_TEB0187_REV01!$I673&amp; " --&gt; ")),"---")</f>
        <v>---</v>
      </c>
      <c r="G673" s="59" t="str">
        <f>IFERROR(IF(VLOOKUP($D673&amp;"-"&amp;$E673,IF($C$4="TEB0187_REV01",CALC_CONN_TEB0187_REV01!$F:$H),3,0)="--",VLOOKUP($D673&amp;"-"&amp;$E673,IF($C$4="TEB0187_REV01",CALC_CONN_TEB0187_REV01!$F:$H),2,0),VLOOKUP($D673&amp;"-"&amp;$E673,IF($C$4="TEB0187_REV01",CALC_CONN_TEB0187_REV01!$F:$H),3,0)),"---")</f>
        <v>---</v>
      </c>
      <c r="H673" s="59" t="str">
        <f>IFERROR(VLOOKUP(G673,IF($C$4="TEB0187_REV01",CALC_CONN_TEB0187_REV01!$G:$T),14,0),"---")</f>
        <v>---</v>
      </c>
      <c r="I673" s="59" t="str">
        <f>IFERROR(VLOOKUP($D673&amp;"-"&amp;$E673,IF($C$4="TEB0187_REV01",CALC_CONN_TEB0187_REV01!$F:$K,"???"),6,0),"---")</f>
        <v>---</v>
      </c>
      <c r="J673" s="61" t="str">
        <f>IFERROR(VLOOKUP($D673&amp;"-"&amp;$E673,IF($C$4="TEB0187_REV01",CALC_CONN_TEB0187_REV01!$F:$M,"???"),8,0),"---")</f>
        <v>---</v>
      </c>
      <c r="K673" s="62" t="str">
        <f>IFERROR(VLOOKUP($D673&amp;"-"&amp;$E673,IF($C$4="TEB0187_REV01",CALC_CONN_TEB0187_REV01!$F:$N),9,0),"---")</f>
        <v>---</v>
      </c>
      <c r="L673" s="59" t="str">
        <f>IFERROR(VLOOKUP(K673,B2B!$H$3:$I$2000,2,0),"---")</f>
        <v>---</v>
      </c>
      <c r="M673" s="59" t="str">
        <f>IFERROR(VLOOKUP(L673,IF($M$4="TEI0187_REV01",RAW_m_TEI0187_REV01!$AD:$AH),5,0),"---")</f>
        <v>---</v>
      </c>
      <c r="N673" s="59" t="str">
        <f>IFERROR(VLOOKUP(L673,IF($M$4="TEI0187_REV01",RAW_m_TEI0187_REV01!$AE:$AJ),6,0),"---")</f>
        <v>---</v>
      </c>
      <c r="O673" s="63" t="str">
        <f>IFERROR(VLOOKUP(L673,IF($M$4="TEI0187_REV01",RAW_m_TEI0187_REV01!$AD:$AE),2,0),"---")</f>
        <v>---</v>
      </c>
      <c r="P673" s="59" t="str">
        <f>IFERROR(VLOOKUP(O673,IF($M$4="TEI0187_REV01",RAW_m_TEI0187_REV01!$AJ:$AK),2,0),"---")</f>
        <v>---</v>
      </c>
      <c r="Q673" s="59" t="str">
        <f>IFERROR(VLOOKUP(L673,IF($M$4="TEI0187_REV01",RAW_m_TEI0187_REV01!$AD:$AF),3,0),"---")</f>
        <v>---</v>
      </c>
      <c r="R673" s="59" t="str">
        <f>IFERROR(VLOOKUP(O673,IF($M$4="TEI0187_REV01",RAW_m_TEI0187_REV01!$AE:$AG),3,0),"---")</f>
        <v>---</v>
      </c>
      <c r="S673" s="59" t="str">
        <f t="shared" si="22"/>
        <v>---</v>
      </c>
    </row>
    <row r="674" spans="2:19" ht="15" customHeight="1" x14ac:dyDescent="0.25">
      <c r="B674" s="59">
        <f t="shared" si="21"/>
        <v>669</v>
      </c>
      <c r="C674" s="60">
        <f>IFERROR(IF($C$4="TEB0187_REV01",CALC_CONN_TEB0187_REV01!U674,),"---")</f>
        <v>0</v>
      </c>
      <c r="D674" s="59">
        <f>IFERROR(IF($C$4="TEB0187_REV01",CALC_CONN_TEB0187_REV01!D674,),"---")</f>
        <v>0</v>
      </c>
      <c r="E674" s="59">
        <f>IFERROR(IF($C$4="TEB0187_REV01",CALC_CONN_TEB0187_REV01!E674,),"---")</f>
        <v>0</v>
      </c>
      <c r="F674" s="59" t="str">
        <f>IFERROR(IF(VLOOKUP($D674&amp;"-"&amp;$E674,IF($C$4="TEB0187_REV01",CALC_CONN_TEB0187_REV01!$F:$I),4,0)="--","---",IF($C$4="TEB0187_REV01",CALC_CONN_TEB0187_REV01!$G674&amp; " --&gt; " &amp;CALC_CONN_TEB0187_REV01!$I674&amp; " --&gt; ")),"---")</f>
        <v>---</v>
      </c>
      <c r="G674" s="59" t="str">
        <f>IFERROR(IF(VLOOKUP($D674&amp;"-"&amp;$E674,IF($C$4="TEB0187_REV01",CALC_CONN_TEB0187_REV01!$F:$H),3,0)="--",VLOOKUP($D674&amp;"-"&amp;$E674,IF($C$4="TEB0187_REV01",CALC_CONN_TEB0187_REV01!$F:$H),2,0),VLOOKUP($D674&amp;"-"&amp;$E674,IF($C$4="TEB0187_REV01",CALC_CONN_TEB0187_REV01!$F:$H),3,0)),"---")</f>
        <v>---</v>
      </c>
      <c r="H674" s="59" t="str">
        <f>IFERROR(VLOOKUP(G674,IF($C$4="TEB0187_REV01",CALC_CONN_TEB0187_REV01!$G:$T),14,0),"---")</f>
        <v>---</v>
      </c>
      <c r="I674" s="59" t="str">
        <f>IFERROR(VLOOKUP($D674&amp;"-"&amp;$E674,IF($C$4="TEB0187_REV01",CALC_CONN_TEB0187_REV01!$F:$K,"???"),6,0),"---")</f>
        <v>---</v>
      </c>
      <c r="J674" s="61" t="str">
        <f>IFERROR(VLOOKUP($D674&amp;"-"&amp;$E674,IF($C$4="TEB0187_REV01",CALC_CONN_TEB0187_REV01!$F:$M,"???"),8,0),"---")</f>
        <v>---</v>
      </c>
      <c r="K674" s="62" t="str">
        <f>IFERROR(VLOOKUP($D674&amp;"-"&amp;$E674,IF($C$4="TEB0187_REV01",CALC_CONN_TEB0187_REV01!$F:$N),9,0),"---")</f>
        <v>---</v>
      </c>
      <c r="L674" s="59" t="str">
        <f>IFERROR(VLOOKUP(K674,B2B!$H$3:$I$2000,2,0),"---")</f>
        <v>---</v>
      </c>
      <c r="M674" s="59" t="str">
        <f>IFERROR(VLOOKUP(L674,IF($M$4="TEI0187_REV01",RAW_m_TEI0187_REV01!$AD:$AH),5,0),"---")</f>
        <v>---</v>
      </c>
      <c r="N674" s="59" t="str">
        <f>IFERROR(VLOOKUP(L674,IF($M$4="TEI0187_REV01",RAW_m_TEI0187_REV01!$AE:$AJ),6,0),"---")</f>
        <v>---</v>
      </c>
      <c r="O674" s="63" t="str">
        <f>IFERROR(VLOOKUP(L674,IF($M$4="TEI0187_REV01",RAW_m_TEI0187_REV01!$AD:$AE),2,0),"---")</f>
        <v>---</v>
      </c>
      <c r="P674" s="59" t="str">
        <f>IFERROR(VLOOKUP(O674,IF($M$4="TEI0187_REV01",RAW_m_TEI0187_REV01!$AJ:$AK),2,0),"---")</f>
        <v>---</v>
      </c>
      <c r="Q674" s="59" t="str">
        <f>IFERROR(VLOOKUP(L674,IF($M$4="TEI0187_REV01",RAW_m_TEI0187_REV01!$AD:$AF),3,0),"---")</f>
        <v>---</v>
      </c>
      <c r="R674" s="59" t="str">
        <f>IFERROR(VLOOKUP(O674,IF($M$4="TEI0187_REV01",RAW_m_TEI0187_REV01!$AE:$AG),3,0),"---")</f>
        <v>---</v>
      </c>
      <c r="S674" s="59" t="str">
        <f t="shared" si="22"/>
        <v>---</v>
      </c>
    </row>
    <row r="675" spans="2:19" ht="15" customHeight="1" x14ac:dyDescent="0.25">
      <c r="B675" s="59">
        <f t="shared" si="21"/>
        <v>670</v>
      </c>
      <c r="C675" s="60">
        <f>IFERROR(IF($C$4="TEB0187_REV01",CALC_CONN_TEB0187_REV01!U675,),"---")</f>
        <v>0</v>
      </c>
      <c r="D675" s="59">
        <f>IFERROR(IF($C$4="TEB0187_REV01",CALC_CONN_TEB0187_REV01!D675,),"---")</f>
        <v>0</v>
      </c>
      <c r="E675" s="59">
        <f>IFERROR(IF($C$4="TEB0187_REV01",CALC_CONN_TEB0187_REV01!E675,),"---")</f>
        <v>0</v>
      </c>
      <c r="F675" s="59" t="str">
        <f>IFERROR(IF(VLOOKUP($D675&amp;"-"&amp;$E675,IF($C$4="TEB0187_REV01",CALC_CONN_TEB0187_REV01!$F:$I),4,0)="--","---",IF($C$4="TEB0187_REV01",CALC_CONN_TEB0187_REV01!$G675&amp; " --&gt; " &amp;CALC_CONN_TEB0187_REV01!$I675&amp; " --&gt; ")),"---")</f>
        <v>---</v>
      </c>
      <c r="G675" s="59" t="str">
        <f>IFERROR(IF(VLOOKUP($D675&amp;"-"&amp;$E675,IF($C$4="TEB0187_REV01",CALC_CONN_TEB0187_REV01!$F:$H),3,0)="--",VLOOKUP($D675&amp;"-"&amp;$E675,IF($C$4="TEB0187_REV01",CALC_CONN_TEB0187_REV01!$F:$H),2,0),VLOOKUP($D675&amp;"-"&amp;$E675,IF($C$4="TEB0187_REV01",CALC_CONN_TEB0187_REV01!$F:$H),3,0)),"---")</f>
        <v>---</v>
      </c>
      <c r="H675" s="59" t="str">
        <f>IFERROR(VLOOKUP(G675,IF($C$4="TEB0187_REV01",CALC_CONN_TEB0187_REV01!$G:$T),14,0),"---")</f>
        <v>---</v>
      </c>
      <c r="I675" s="59" t="str">
        <f>IFERROR(VLOOKUP($D675&amp;"-"&amp;$E675,IF($C$4="TEB0187_REV01",CALC_CONN_TEB0187_REV01!$F:$K,"???"),6,0),"---")</f>
        <v>---</v>
      </c>
      <c r="J675" s="61" t="str">
        <f>IFERROR(VLOOKUP($D675&amp;"-"&amp;$E675,IF($C$4="TEB0187_REV01",CALC_CONN_TEB0187_REV01!$F:$M,"???"),8,0),"---")</f>
        <v>---</v>
      </c>
      <c r="K675" s="62" t="str">
        <f>IFERROR(VLOOKUP($D675&amp;"-"&amp;$E675,IF($C$4="TEB0187_REV01",CALC_CONN_TEB0187_REV01!$F:$N),9,0),"---")</f>
        <v>---</v>
      </c>
      <c r="L675" s="59" t="str">
        <f>IFERROR(VLOOKUP(K675,B2B!$H$3:$I$2000,2,0),"---")</f>
        <v>---</v>
      </c>
      <c r="M675" s="59" t="str">
        <f>IFERROR(VLOOKUP(L675,IF($M$4="TEI0187_REV01",RAW_m_TEI0187_REV01!$AD:$AH),5,0),"---")</f>
        <v>---</v>
      </c>
      <c r="N675" s="59" t="str">
        <f>IFERROR(VLOOKUP(L675,IF($M$4="TEI0187_REV01",RAW_m_TEI0187_REV01!$AE:$AJ),6,0),"---")</f>
        <v>---</v>
      </c>
      <c r="O675" s="63" t="str">
        <f>IFERROR(VLOOKUP(L675,IF($M$4="TEI0187_REV01",RAW_m_TEI0187_REV01!$AD:$AE),2,0),"---")</f>
        <v>---</v>
      </c>
      <c r="P675" s="59" t="str">
        <f>IFERROR(VLOOKUP(O675,IF($M$4="TEI0187_REV01",RAW_m_TEI0187_REV01!$AJ:$AK),2,0),"---")</f>
        <v>---</v>
      </c>
      <c r="Q675" s="59" t="str">
        <f>IFERROR(VLOOKUP(L675,IF($M$4="TEI0187_REV01",RAW_m_TEI0187_REV01!$AD:$AF),3,0),"---")</f>
        <v>---</v>
      </c>
      <c r="R675" s="59" t="str">
        <f>IFERROR(VLOOKUP(O675,IF($M$4="TEI0187_REV01",RAW_m_TEI0187_REV01!$AE:$AG),3,0),"---")</f>
        <v>---</v>
      </c>
      <c r="S675" s="59" t="str">
        <f t="shared" si="22"/>
        <v>---</v>
      </c>
    </row>
    <row r="676" spans="2:19" ht="15" customHeight="1" x14ac:dyDescent="0.25">
      <c r="B676" s="59">
        <f t="shared" si="21"/>
        <v>671</v>
      </c>
      <c r="C676" s="60">
        <f>IFERROR(IF($C$4="TEB0187_REV01",CALC_CONN_TEB0187_REV01!U676,),"---")</f>
        <v>0</v>
      </c>
      <c r="D676" s="59">
        <f>IFERROR(IF($C$4="TEB0187_REV01",CALC_CONN_TEB0187_REV01!D676,),"---")</f>
        <v>0</v>
      </c>
      <c r="E676" s="59">
        <f>IFERROR(IF($C$4="TEB0187_REV01",CALC_CONN_TEB0187_REV01!E676,),"---")</f>
        <v>0</v>
      </c>
      <c r="F676" s="59" t="str">
        <f>IFERROR(IF(VLOOKUP($D676&amp;"-"&amp;$E676,IF($C$4="TEB0187_REV01",CALC_CONN_TEB0187_REV01!$F:$I),4,0)="--","---",IF($C$4="TEB0187_REV01",CALC_CONN_TEB0187_REV01!$G676&amp; " --&gt; " &amp;CALC_CONN_TEB0187_REV01!$I676&amp; " --&gt; ")),"---")</f>
        <v>---</v>
      </c>
      <c r="G676" s="59" t="str">
        <f>IFERROR(IF(VLOOKUP($D676&amp;"-"&amp;$E676,IF($C$4="TEB0187_REV01",CALC_CONN_TEB0187_REV01!$F:$H),3,0)="--",VLOOKUP($D676&amp;"-"&amp;$E676,IF($C$4="TEB0187_REV01",CALC_CONN_TEB0187_REV01!$F:$H),2,0),VLOOKUP($D676&amp;"-"&amp;$E676,IF($C$4="TEB0187_REV01",CALC_CONN_TEB0187_REV01!$F:$H),3,0)),"---")</f>
        <v>---</v>
      </c>
      <c r="H676" s="59" t="str">
        <f>IFERROR(VLOOKUP(G676,IF($C$4="TEB0187_REV01",CALC_CONN_TEB0187_REV01!$G:$T),14,0),"---")</f>
        <v>---</v>
      </c>
      <c r="I676" s="59" t="str">
        <f>IFERROR(VLOOKUP($D676&amp;"-"&amp;$E676,IF($C$4="TEB0187_REV01",CALC_CONN_TEB0187_REV01!$F:$K,"???"),6,0),"---")</f>
        <v>---</v>
      </c>
      <c r="J676" s="61" t="str">
        <f>IFERROR(VLOOKUP($D676&amp;"-"&amp;$E676,IF($C$4="TEB0187_REV01",CALC_CONN_TEB0187_REV01!$F:$M,"???"),8,0),"---")</f>
        <v>---</v>
      </c>
      <c r="K676" s="62" t="str">
        <f>IFERROR(VLOOKUP($D676&amp;"-"&amp;$E676,IF($C$4="TEB0187_REV01",CALC_CONN_TEB0187_REV01!$F:$N),9,0),"---")</f>
        <v>---</v>
      </c>
      <c r="L676" s="59" t="str">
        <f>IFERROR(VLOOKUP(K676,B2B!$H$3:$I$2000,2,0),"---")</f>
        <v>---</v>
      </c>
      <c r="M676" s="59" t="str">
        <f>IFERROR(VLOOKUP(L676,IF($M$4="TEI0187_REV01",RAW_m_TEI0187_REV01!$AD:$AH),5,0),"---")</f>
        <v>---</v>
      </c>
      <c r="N676" s="59" t="str">
        <f>IFERROR(VLOOKUP(L676,IF($M$4="TEI0187_REV01",RAW_m_TEI0187_REV01!$AE:$AJ),6,0),"---")</f>
        <v>---</v>
      </c>
      <c r="O676" s="63" t="str">
        <f>IFERROR(VLOOKUP(L676,IF($M$4="TEI0187_REV01",RAW_m_TEI0187_REV01!$AD:$AE),2,0),"---")</f>
        <v>---</v>
      </c>
      <c r="P676" s="59" t="str">
        <f>IFERROR(VLOOKUP(O676,IF($M$4="TEI0187_REV01",RAW_m_TEI0187_REV01!$AJ:$AK),2,0),"---")</f>
        <v>---</v>
      </c>
      <c r="Q676" s="59" t="str">
        <f>IFERROR(VLOOKUP(L676,IF($M$4="TEI0187_REV01",RAW_m_TEI0187_REV01!$AD:$AF),3,0),"---")</f>
        <v>---</v>
      </c>
      <c r="R676" s="59" t="str">
        <f>IFERROR(VLOOKUP(O676,IF($M$4="TEI0187_REV01",RAW_m_TEI0187_REV01!$AE:$AG),3,0),"---")</f>
        <v>---</v>
      </c>
      <c r="S676" s="59" t="str">
        <f t="shared" si="22"/>
        <v>---</v>
      </c>
    </row>
    <row r="677" spans="2:19" ht="15" customHeight="1" x14ac:dyDescent="0.25">
      <c r="B677" s="59">
        <f t="shared" si="21"/>
        <v>672</v>
      </c>
      <c r="C677" s="60">
        <f>IFERROR(IF($C$4="TEB0187_REV01",CALC_CONN_TEB0187_REV01!U677,),"---")</f>
        <v>0</v>
      </c>
      <c r="D677" s="59">
        <f>IFERROR(IF($C$4="TEB0187_REV01",CALC_CONN_TEB0187_REV01!D677,),"---")</f>
        <v>0</v>
      </c>
      <c r="E677" s="59">
        <f>IFERROR(IF($C$4="TEB0187_REV01",CALC_CONN_TEB0187_REV01!E677,),"---")</f>
        <v>0</v>
      </c>
      <c r="F677" s="59" t="str">
        <f>IFERROR(IF(VLOOKUP($D677&amp;"-"&amp;$E677,IF($C$4="TEB0187_REV01",CALC_CONN_TEB0187_REV01!$F:$I),4,0)="--","---",IF($C$4="TEB0187_REV01",CALC_CONN_TEB0187_REV01!$G677&amp; " --&gt; " &amp;CALC_CONN_TEB0187_REV01!$I677&amp; " --&gt; ")),"---")</f>
        <v>---</v>
      </c>
      <c r="G677" s="59" t="str">
        <f>IFERROR(IF(VLOOKUP($D677&amp;"-"&amp;$E677,IF($C$4="TEB0187_REV01",CALC_CONN_TEB0187_REV01!$F:$H),3,0)="--",VLOOKUP($D677&amp;"-"&amp;$E677,IF($C$4="TEB0187_REV01",CALC_CONN_TEB0187_REV01!$F:$H),2,0),VLOOKUP($D677&amp;"-"&amp;$E677,IF($C$4="TEB0187_REV01",CALC_CONN_TEB0187_REV01!$F:$H),3,0)),"---")</f>
        <v>---</v>
      </c>
      <c r="H677" s="59" t="str">
        <f>IFERROR(VLOOKUP(G677,IF($C$4="TEB0187_REV01",CALC_CONN_TEB0187_REV01!$G:$T),14,0),"---")</f>
        <v>---</v>
      </c>
      <c r="I677" s="59" t="str">
        <f>IFERROR(VLOOKUP($D677&amp;"-"&amp;$E677,IF($C$4="TEB0187_REV01",CALC_CONN_TEB0187_REV01!$F:$K,"???"),6,0),"---")</f>
        <v>---</v>
      </c>
      <c r="J677" s="61" t="str">
        <f>IFERROR(VLOOKUP($D677&amp;"-"&amp;$E677,IF($C$4="TEB0187_REV01",CALC_CONN_TEB0187_REV01!$F:$M,"???"),8,0),"---")</f>
        <v>---</v>
      </c>
      <c r="K677" s="62" t="str">
        <f>IFERROR(VLOOKUP($D677&amp;"-"&amp;$E677,IF($C$4="TEB0187_REV01",CALC_CONN_TEB0187_REV01!$F:$N),9,0),"---")</f>
        <v>---</v>
      </c>
      <c r="L677" s="59" t="str">
        <f>IFERROR(VLOOKUP(K677,B2B!$H$3:$I$2000,2,0),"---")</f>
        <v>---</v>
      </c>
      <c r="M677" s="59" t="str">
        <f>IFERROR(VLOOKUP(L677,IF($M$4="TEI0187_REV01",RAW_m_TEI0187_REV01!$AD:$AH),5,0),"---")</f>
        <v>---</v>
      </c>
      <c r="N677" s="59" t="str">
        <f>IFERROR(VLOOKUP(L677,IF($M$4="TEI0187_REV01",RAW_m_TEI0187_REV01!$AE:$AJ),6,0),"---")</f>
        <v>---</v>
      </c>
      <c r="O677" s="63" t="str">
        <f>IFERROR(VLOOKUP(L677,IF($M$4="TEI0187_REV01",RAW_m_TEI0187_REV01!$AD:$AE),2,0),"---")</f>
        <v>---</v>
      </c>
      <c r="P677" s="59" t="str">
        <f>IFERROR(VLOOKUP(O677,IF($M$4="TEI0187_REV01",RAW_m_TEI0187_REV01!$AJ:$AK),2,0),"---")</f>
        <v>---</v>
      </c>
      <c r="Q677" s="59" t="str">
        <f>IFERROR(VLOOKUP(L677,IF($M$4="TEI0187_REV01",RAW_m_TEI0187_REV01!$AD:$AF),3,0),"---")</f>
        <v>---</v>
      </c>
      <c r="R677" s="59" t="str">
        <f>IFERROR(VLOOKUP(O677,IF($M$4="TEI0187_REV01",RAW_m_TEI0187_REV01!$AE:$AG),3,0),"---")</f>
        <v>---</v>
      </c>
      <c r="S677" s="59" t="str">
        <f t="shared" si="22"/>
        <v>---</v>
      </c>
    </row>
    <row r="678" spans="2:19" ht="15" customHeight="1" x14ac:dyDescent="0.25">
      <c r="B678" s="59">
        <f t="shared" si="21"/>
        <v>673</v>
      </c>
      <c r="C678" s="60">
        <f>IFERROR(IF($C$4="TEB0187_REV01",CALC_CONN_TEB0187_REV01!U678,),"---")</f>
        <v>0</v>
      </c>
      <c r="D678" s="59">
        <f>IFERROR(IF($C$4="TEB0187_REV01",CALC_CONN_TEB0187_REV01!D678,),"---")</f>
        <v>0</v>
      </c>
      <c r="E678" s="59">
        <f>IFERROR(IF($C$4="TEB0187_REV01",CALC_CONN_TEB0187_REV01!E678,),"---")</f>
        <v>0</v>
      </c>
      <c r="F678" s="59" t="str">
        <f>IFERROR(IF(VLOOKUP($D678&amp;"-"&amp;$E678,IF($C$4="TEB0187_REV01",CALC_CONN_TEB0187_REV01!$F:$I),4,0)="--","---",IF($C$4="TEB0187_REV01",CALC_CONN_TEB0187_REV01!$G678&amp; " --&gt; " &amp;CALC_CONN_TEB0187_REV01!$I678&amp; " --&gt; ")),"---")</f>
        <v>---</v>
      </c>
      <c r="G678" s="59" t="str">
        <f>IFERROR(IF(VLOOKUP($D678&amp;"-"&amp;$E678,IF($C$4="TEB0187_REV01",CALC_CONN_TEB0187_REV01!$F:$H),3,0)="--",VLOOKUP($D678&amp;"-"&amp;$E678,IF($C$4="TEB0187_REV01",CALC_CONN_TEB0187_REV01!$F:$H),2,0),VLOOKUP($D678&amp;"-"&amp;$E678,IF($C$4="TEB0187_REV01",CALC_CONN_TEB0187_REV01!$F:$H),3,0)),"---")</f>
        <v>---</v>
      </c>
      <c r="H678" s="59" t="str">
        <f>IFERROR(VLOOKUP(G678,IF($C$4="TEB0187_REV01",CALC_CONN_TEB0187_REV01!$G:$T),14,0),"---")</f>
        <v>---</v>
      </c>
      <c r="I678" s="59" t="str">
        <f>IFERROR(VLOOKUP($D678&amp;"-"&amp;$E678,IF($C$4="TEB0187_REV01",CALC_CONN_TEB0187_REV01!$F:$K,"???"),6,0),"---")</f>
        <v>---</v>
      </c>
      <c r="J678" s="61" t="str">
        <f>IFERROR(VLOOKUP($D678&amp;"-"&amp;$E678,IF($C$4="TEB0187_REV01",CALC_CONN_TEB0187_REV01!$F:$M,"???"),8,0),"---")</f>
        <v>---</v>
      </c>
      <c r="K678" s="62" t="str">
        <f>IFERROR(VLOOKUP($D678&amp;"-"&amp;$E678,IF($C$4="TEB0187_REV01",CALC_CONN_TEB0187_REV01!$F:$N),9,0),"---")</f>
        <v>---</v>
      </c>
      <c r="L678" s="59" t="str">
        <f>IFERROR(VLOOKUP(K678,B2B!$H$3:$I$2000,2,0),"---")</f>
        <v>---</v>
      </c>
      <c r="M678" s="59" t="str">
        <f>IFERROR(VLOOKUP(L678,IF($M$4="TEI0187_REV01",RAW_m_TEI0187_REV01!$AD:$AH),5,0),"---")</f>
        <v>---</v>
      </c>
      <c r="N678" s="59" t="str">
        <f>IFERROR(VLOOKUP(L678,IF($M$4="TEI0187_REV01",RAW_m_TEI0187_REV01!$AE:$AJ),6,0),"---")</f>
        <v>---</v>
      </c>
      <c r="O678" s="63" t="str">
        <f>IFERROR(VLOOKUP(L678,IF($M$4="TEI0187_REV01",RAW_m_TEI0187_REV01!$AD:$AE),2,0),"---")</f>
        <v>---</v>
      </c>
      <c r="P678" s="59" t="str">
        <f>IFERROR(VLOOKUP(O678,IF($M$4="TEI0187_REV01",RAW_m_TEI0187_REV01!$AJ:$AK),2,0),"---")</f>
        <v>---</v>
      </c>
      <c r="Q678" s="59" t="str">
        <f>IFERROR(VLOOKUP(L678,IF($M$4="TEI0187_REV01",RAW_m_TEI0187_REV01!$AD:$AF),3,0),"---")</f>
        <v>---</v>
      </c>
      <c r="R678" s="59" t="str">
        <f>IFERROR(VLOOKUP(O678,IF($M$4="TEI0187_REV01",RAW_m_TEI0187_REV01!$AE:$AG),3,0),"---")</f>
        <v>---</v>
      </c>
      <c r="S678" s="59" t="str">
        <f t="shared" si="22"/>
        <v>---</v>
      </c>
    </row>
    <row r="679" spans="2:19" ht="15" customHeight="1" x14ac:dyDescent="0.25">
      <c r="B679" s="59">
        <f t="shared" si="21"/>
        <v>674</v>
      </c>
      <c r="C679" s="60">
        <f>IFERROR(IF($C$4="TEB0187_REV01",CALC_CONN_TEB0187_REV01!U679,),"---")</f>
        <v>0</v>
      </c>
      <c r="D679" s="59">
        <f>IFERROR(IF($C$4="TEB0187_REV01",CALC_CONN_TEB0187_REV01!D679,),"---")</f>
        <v>0</v>
      </c>
      <c r="E679" s="59">
        <f>IFERROR(IF($C$4="TEB0187_REV01",CALC_CONN_TEB0187_REV01!E679,),"---")</f>
        <v>0</v>
      </c>
      <c r="F679" s="59" t="str">
        <f>IFERROR(IF(VLOOKUP($D679&amp;"-"&amp;$E679,IF($C$4="TEB0187_REV01",CALC_CONN_TEB0187_REV01!$F:$I),4,0)="--","---",IF($C$4="TEB0187_REV01",CALC_CONN_TEB0187_REV01!$G679&amp; " --&gt; " &amp;CALC_CONN_TEB0187_REV01!$I679&amp; " --&gt; ")),"---")</f>
        <v>---</v>
      </c>
      <c r="G679" s="59" t="str">
        <f>IFERROR(IF(VLOOKUP($D679&amp;"-"&amp;$E679,IF($C$4="TEB0187_REV01",CALC_CONN_TEB0187_REV01!$F:$H),3,0)="--",VLOOKUP($D679&amp;"-"&amp;$E679,IF($C$4="TEB0187_REV01",CALC_CONN_TEB0187_REV01!$F:$H),2,0),VLOOKUP($D679&amp;"-"&amp;$E679,IF($C$4="TEB0187_REV01",CALC_CONN_TEB0187_REV01!$F:$H),3,0)),"---")</f>
        <v>---</v>
      </c>
      <c r="H679" s="59" t="str">
        <f>IFERROR(VLOOKUP(G679,IF($C$4="TEB0187_REV01",CALC_CONN_TEB0187_REV01!$G:$T),14,0),"---")</f>
        <v>---</v>
      </c>
      <c r="I679" s="59" t="str">
        <f>IFERROR(VLOOKUP($D679&amp;"-"&amp;$E679,IF($C$4="TEB0187_REV01",CALC_CONN_TEB0187_REV01!$F:$K,"???"),6,0),"---")</f>
        <v>---</v>
      </c>
      <c r="J679" s="61" t="str">
        <f>IFERROR(VLOOKUP($D679&amp;"-"&amp;$E679,IF($C$4="TEB0187_REV01",CALC_CONN_TEB0187_REV01!$F:$M,"???"),8,0),"---")</f>
        <v>---</v>
      </c>
      <c r="K679" s="62" t="str">
        <f>IFERROR(VLOOKUP($D679&amp;"-"&amp;$E679,IF($C$4="TEB0187_REV01",CALC_CONN_TEB0187_REV01!$F:$N),9,0),"---")</f>
        <v>---</v>
      </c>
      <c r="L679" s="59" t="str">
        <f>IFERROR(VLOOKUP(K679,B2B!$H$3:$I$2000,2,0),"---")</f>
        <v>---</v>
      </c>
      <c r="M679" s="59" t="str">
        <f>IFERROR(VLOOKUP(L679,IF($M$4="TEI0187_REV01",RAW_m_TEI0187_REV01!$AD:$AH),5,0),"---")</f>
        <v>---</v>
      </c>
      <c r="N679" s="59" t="str">
        <f>IFERROR(VLOOKUP(L679,IF($M$4="TEI0187_REV01",RAW_m_TEI0187_REV01!$AE:$AJ),6,0),"---")</f>
        <v>---</v>
      </c>
      <c r="O679" s="63" t="str">
        <f>IFERROR(VLOOKUP(L679,IF($M$4="TEI0187_REV01",RAW_m_TEI0187_REV01!$AD:$AE),2,0),"---")</f>
        <v>---</v>
      </c>
      <c r="P679" s="59" t="str">
        <f>IFERROR(VLOOKUP(O679,IF($M$4="TEI0187_REV01",RAW_m_TEI0187_REV01!$AJ:$AK),2,0),"---")</f>
        <v>---</v>
      </c>
      <c r="Q679" s="59" t="str">
        <f>IFERROR(VLOOKUP(L679,IF($M$4="TEI0187_REV01",RAW_m_TEI0187_REV01!$AD:$AF),3,0),"---")</f>
        <v>---</v>
      </c>
      <c r="R679" s="59" t="str">
        <f>IFERROR(VLOOKUP(O679,IF($M$4="TEI0187_REV01",RAW_m_TEI0187_REV01!$AE:$AG),3,0),"---")</f>
        <v>---</v>
      </c>
      <c r="S679" s="59" t="str">
        <f t="shared" si="22"/>
        <v>---</v>
      </c>
    </row>
    <row r="680" spans="2:19" ht="15" customHeight="1" x14ac:dyDescent="0.25">
      <c r="B680" s="59">
        <f t="shared" si="21"/>
        <v>675</v>
      </c>
      <c r="C680" s="60">
        <f>IFERROR(IF($C$4="TEB0187_REV01",CALC_CONN_TEB0187_REV01!U680,),"---")</f>
        <v>0</v>
      </c>
      <c r="D680" s="59">
        <f>IFERROR(IF($C$4="TEB0187_REV01",CALC_CONN_TEB0187_REV01!D680,),"---")</f>
        <v>0</v>
      </c>
      <c r="E680" s="59">
        <f>IFERROR(IF($C$4="TEB0187_REV01",CALC_CONN_TEB0187_REV01!E680,),"---")</f>
        <v>0</v>
      </c>
      <c r="F680" s="59" t="str">
        <f>IFERROR(IF(VLOOKUP($D680&amp;"-"&amp;$E680,IF($C$4="TEB0187_REV01",CALC_CONN_TEB0187_REV01!$F:$I),4,0)="--","---",IF($C$4="TEB0187_REV01",CALC_CONN_TEB0187_REV01!$G680&amp; " --&gt; " &amp;CALC_CONN_TEB0187_REV01!$I680&amp; " --&gt; ")),"---")</f>
        <v>---</v>
      </c>
      <c r="G680" s="59" t="str">
        <f>IFERROR(IF(VLOOKUP($D680&amp;"-"&amp;$E680,IF($C$4="TEB0187_REV01",CALC_CONN_TEB0187_REV01!$F:$H),3,0)="--",VLOOKUP($D680&amp;"-"&amp;$E680,IF($C$4="TEB0187_REV01",CALC_CONN_TEB0187_REV01!$F:$H),2,0),VLOOKUP($D680&amp;"-"&amp;$E680,IF($C$4="TEB0187_REV01",CALC_CONN_TEB0187_REV01!$F:$H),3,0)),"---")</f>
        <v>---</v>
      </c>
      <c r="H680" s="59" t="str">
        <f>IFERROR(VLOOKUP(G680,IF($C$4="TEB0187_REV01",CALC_CONN_TEB0187_REV01!$G:$T),14,0),"---")</f>
        <v>---</v>
      </c>
      <c r="I680" s="59" t="str">
        <f>IFERROR(VLOOKUP($D680&amp;"-"&amp;$E680,IF($C$4="TEB0187_REV01",CALC_CONN_TEB0187_REV01!$F:$K,"???"),6,0),"---")</f>
        <v>---</v>
      </c>
      <c r="J680" s="61" t="str">
        <f>IFERROR(VLOOKUP($D680&amp;"-"&amp;$E680,IF($C$4="TEB0187_REV01",CALC_CONN_TEB0187_REV01!$F:$M,"???"),8,0),"---")</f>
        <v>---</v>
      </c>
      <c r="K680" s="62" t="str">
        <f>IFERROR(VLOOKUP($D680&amp;"-"&amp;$E680,IF($C$4="TEB0187_REV01",CALC_CONN_TEB0187_REV01!$F:$N),9,0),"---")</f>
        <v>---</v>
      </c>
      <c r="L680" s="59" t="str">
        <f>IFERROR(VLOOKUP(K680,B2B!$H$3:$I$2000,2,0),"---")</f>
        <v>---</v>
      </c>
      <c r="M680" s="59" t="str">
        <f>IFERROR(VLOOKUP(L680,IF($M$4="TEI0187_REV01",RAW_m_TEI0187_REV01!$AD:$AH),5,0),"---")</f>
        <v>---</v>
      </c>
      <c r="N680" s="59" t="str">
        <f>IFERROR(VLOOKUP(L680,IF($M$4="TEI0187_REV01",RAW_m_TEI0187_REV01!$AE:$AJ),6,0),"---")</f>
        <v>---</v>
      </c>
      <c r="O680" s="63" t="str">
        <f>IFERROR(VLOOKUP(L680,IF($M$4="TEI0187_REV01",RAW_m_TEI0187_REV01!$AD:$AE),2,0),"---")</f>
        <v>---</v>
      </c>
      <c r="P680" s="59" t="str">
        <f>IFERROR(VLOOKUP(O680,IF($M$4="TEI0187_REV01",RAW_m_TEI0187_REV01!$AJ:$AK),2,0),"---")</f>
        <v>---</v>
      </c>
      <c r="Q680" s="59" t="str">
        <f>IFERROR(VLOOKUP(L680,IF($M$4="TEI0187_REV01",RAW_m_TEI0187_REV01!$AD:$AF),3,0),"---")</f>
        <v>---</v>
      </c>
      <c r="R680" s="59" t="str">
        <f>IFERROR(VLOOKUP(O680,IF($M$4="TEI0187_REV01",RAW_m_TEI0187_REV01!$AE:$AG),3,0),"---")</f>
        <v>---</v>
      </c>
      <c r="S680" s="59" t="str">
        <f t="shared" si="22"/>
        <v>---</v>
      </c>
    </row>
    <row r="681" spans="2:19" ht="15" customHeight="1" x14ac:dyDescent="0.25">
      <c r="B681" s="59">
        <f t="shared" si="21"/>
        <v>676</v>
      </c>
      <c r="C681" s="60">
        <f>IFERROR(IF($C$4="TEB0187_REV01",CALC_CONN_TEB0187_REV01!U681,),"---")</f>
        <v>0</v>
      </c>
      <c r="D681" s="59">
        <f>IFERROR(IF($C$4="TEB0187_REV01",CALC_CONN_TEB0187_REV01!D681,),"---")</f>
        <v>0</v>
      </c>
      <c r="E681" s="59">
        <f>IFERROR(IF($C$4="TEB0187_REV01",CALC_CONN_TEB0187_REV01!E681,),"---")</f>
        <v>0</v>
      </c>
      <c r="F681" s="59" t="str">
        <f>IFERROR(IF(VLOOKUP($D681&amp;"-"&amp;$E681,IF($C$4="TEB0187_REV01",CALC_CONN_TEB0187_REV01!$F:$I),4,0)="--","---",IF($C$4="TEB0187_REV01",CALC_CONN_TEB0187_REV01!$G681&amp; " --&gt; " &amp;CALC_CONN_TEB0187_REV01!$I681&amp; " --&gt; ")),"---")</f>
        <v>---</v>
      </c>
      <c r="G681" s="59" t="str">
        <f>IFERROR(IF(VLOOKUP($D681&amp;"-"&amp;$E681,IF($C$4="TEB0187_REV01",CALC_CONN_TEB0187_REV01!$F:$H),3,0)="--",VLOOKUP($D681&amp;"-"&amp;$E681,IF($C$4="TEB0187_REV01",CALC_CONN_TEB0187_REV01!$F:$H),2,0),VLOOKUP($D681&amp;"-"&amp;$E681,IF($C$4="TEB0187_REV01",CALC_CONN_TEB0187_REV01!$F:$H),3,0)),"---")</f>
        <v>---</v>
      </c>
      <c r="H681" s="59" t="str">
        <f>IFERROR(VLOOKUP(G681,IF($C$4="TEB0187_REV01",CALC_CONN_TEB0187_REV01!$G:$T),14,0),"---")</f>
        <v>---</v>
      </c>
      <c r="I681" s="59" t="str">
        <f>IFERROR(VLOOKUP($D681&amp;"-"&amp;$E681,IF($C$4="TEB0187_REV01",CALC_CONN_TEB0187_REV01!$F:$K,"???"),6,0),"---")</f>
        <v>---</v>
      </c>
      <c r="J681" s="61" t="str">
        <f>IFERROR(VLOOKUP($D681&amp;"-"&amp;$E681,IF($C$4="TEB0187_REV01",CALC_CONN_TEB0187_REV01!$F:$M,"???"),8,0),"---")</f>
        <v>---</v>
      </c>
      <c r="K681" s="62" t="str">
        <f>IFERROR(VLOOKUP($D681&amp;"-"&amp;$E681,IF($C$4="TEB0187_REV01",CALC_CONN_TEB0187_REV01!$F:$N),9,0),"---")</f>
        <v>---</v>
      </c>
      <c r="L681" s="59" t="str">
        <f>IFERROR(VLOOKUP(K681,B2B!$H$3:$I$2000,2,0),"---")</f>
        <v>---</v>
      </c>
      <c r="M681" s="59" t="str">
        <f>IFERROR(VLOOKUP(L681,IF($M$4="TEI0187_REV01",RAW_m_TEI0187_REV01!$AD:$AH),5,0),"---")</f>
        <v>---</v>
      </c>
      <c r="N681" s="59" t="str">
        <f>IFERROR(VLOOKUP(L681,IF($M$4="TEI0187_REV01",RAW_m_TEI0187_REV01!$AE:$AJ),6,0),"---")</f>
        <v>---</v>
      </c>
      <c r="O681" s="63" t="str">
        <f>IFERROR(VLOOKUP(L681,IF($M$4="TEI0187_REV01",RAW_m_TEI0187_REV01!$AD:$AE),2,0),"---")</f>
        <v>---</v>
      </c>
      <c r="P681" s="59" t="str">
        <f>IFERROR(VLOOKUP(O681,IF($M$4="TEI0187_REV01",RAW_m_TEI0187_REV01!$AJ:$AK),2,0),"---")</f>
        <v>---</v>
      </c>
      <c r="Q681" s="59" t="str">
        <f>IFERROR(VLOOKUP(L681,IF($M$4="TEI0187_REV01",RAW_m_TEI0187_REV01!$AD:$AF),3,0),"---")</f>
        <v>---</v>
      </c>
      <c r="R681" s="59" t="str">
        <f>IFERROR(VLOOKUP(O681,IF($M$4="TEI0187_REV01",RAW_m_TEI0187_REV01!$AE:$AG),3,0),"---")</f>
        <v>---</v>
      </c>
      <c r="S681" s="59" t="str">
        <f t="shared" si="22"/>
        <v>---</v>
      </c>
    </row>
    <row r="682" spans="2:19" ht="15" customHeight="1" x14ac:dyDescent="0.25">
      <c r="B682" s="59">
        <f t="shared" si="21"/>
        <v>677</v>
      </c>
      <c r="C682" s="60">
        <f>IFERROR(IF($C$4="TEB0187_REV01",CALC_CONN_TEB0187_REV01!U682,),"---")</f>
        <v>0</v>
      </c>
      <c r="D682" s="59">
        <f>IFERROR(IF($C$4="TEB0187_REV01",CALC_CONN_TEB0187_REV01!D682,),"---")</f>
        <v>0</v>
      </c>
      <c r="E682" s="59">
        <f>IFERROR(IF($C$4="TEB0187_REV01",CALC_CONN_TEB0187_REV01!E682,),"---")</f>
        <v>0</v>
      </c>
      <c r="F682" s="59" t="str">
        <f>IFERROR(IF(VLOOKUP($D682&amp;"-"&amp;$E682,IF($C$4="TEB0187_REV01",CALC_CONN_TEB0187_REV01!$F:$I),4,0)="--","---",IF($C$4="TEB0187_REV01",CALC_CONN_TEB0187_REV01!$G682&amp; " --&gt; " &amp;CALC_CONN_TEB0187_REV01!$I682&amp; " --&gt; ")),"---")</f>
        <v>---</v>
      </c>
      <c r="G682" s="59" t="str">
        <f>IFERROR(IF(VLOOKUP($D682&amp;"-"&amp;$E682,IF($C$4="TEB0187_REV01",CALC_CONN_TEB0187_REV01!$F:$H),3,0)="--",VLOOKUP($D682&amp;"-"&amp;$E682,IF($C$4="TEB0187_REV01",CALC_CONN_TEB0187_REV01!$F:$H),2,0),VLOOKUP($D682&amp;"-"&amp;$E682,IF($C$4="TEB0187_REV01",CALC_CONN_TEB0187_REV01!$F:$H),3,0)),"---")</f>
        <v>---</v>
      </c>
      <c r="H682" s="59" t="str">
        <f>IFERROR(VLOOKUP(G682,IF($C$4="TEB0187_REV01",CALC_CONN_TEB0187_REV01!$G:$T),14,0),"---")</f>
        <v>---</v>
      </c>
      <c r="I682" s="59" t="str">
        <f>IFERROR(VLOOKUP($D682&amp;"-"&amp;$E682,IF($C$4="TEB0187_REV01",CALC_CONN_TEB0187_REV01!$F:$K,"???"),6,0),"---")</f>
        <v>---</v>
      </c>
      <c r="J682" s="61" t="str">
        <f>IFERROR(VLOOKUP($D682&amp;"-"&amp;$E682,IF($C$4="TEB0187_REV01",CALC_CONN_TEB0187_REV01!$F:$M,"???"),8,0),"---")</f>
        <v>---</v>
      </c>
      <c r="K682" s="62" t="str">
        <f>IFERROR(VLOOKUP($D682&amp;"-"&amp;$E682,IF($C$4="TEB0187_REV01",CALC_CONN_TEB0187_REV01!$F:$N),9,0),"---")</f>
        <v>---</v>
      </c>
      <c r="L682" s="59" t="str">
        <f>IFERROR(VLOOKUP(K682,B2B!$H$3:$I$2000,2,0),"---")</f>
        <v>---</v>
      </c>
      <c r="M682" s="59" t="str">
        <f>IFERROR(VLOOKUP(L682,IF($M$4="TEI0187_REV01",RAW_m_TEI0187_REV01!$AD:$AH),5,0),"---")</f>
        <v>---</v>
      </c>
      <c r="N682" s="59" t="str">
        <f>IFERROR(VLOOKUP(L682,IF($M$4="TEI0187_REV01",RAW_m_TEI0187_REV01!$AE:$AJ),6,0),"---")</f>
        <v>---</v>
      </c>
      <c r="O682" s="63" t="str">
        <f>IFERROR(VLOOKUP(L682,IF($M$4="TEI0187_REV01",RAW_m_TEI0187_REV01!$AD:$AE),2,0),"---")</f>
        <v>---</v>
      </c>
      <c r="P682" s="59" t="str">
        <f>IFERROR(VLOOKUP(O682,IF($M$4="TEI0187_REV01",RAW_m_TEI0187_REV01!$AJ:$AK),2,0),"---")</f>
        <v>---</v>
      </c>
      <c r="Q682" s="59" t="str">
        <f>IFERROR(VLOOKUP(L682,IF($M$4="TEI0187_REV01",RAW_m_TEI0187_REV01!$AD:$AF),3,0),"---")</f>
        <v>---</v>
      </c>
      <c r="R682" s="59" t="str">
        <f>IFERROR(VLOOKUP(O682,IF($M$4="TEI0187_REV01",RAW_m_TEI0187_REV01!$AE:$AG),3,0),"---")</f>
        <v>---</v>
      </c>
      <c r="S682" s="59" t="str">
        <f t="shared" si="22"/>
        <v>---</v>
      </c>
    </row>
    <row r="683" spans="2:19" ht="15" customHeight="1" x14ac:dyDescent="0.25">
      <c r="B683" s="59">
        <f t="shared" si="21"/>
        <v>678</v>
      </c>
      <c r="C683" s="60">
        <f>IFERROR(IF($C$4="TEB0187_REV01",CALC_CONN_TEB0187_REV01!U683,),"---")</f>
        <v>0</v>
      </c>
      <c r="D683" s="59">
        <f>IFERROR(IF($C$4="TEB0187_REV01",CALC_CONN_TEB0187_REV01!D683,),"---")</f>
        <v>0</v>
      </c>
      <c r="E683" s="59">
        <f>IFERROR(IF($C$4="TEB0187_REV01",CALC_CONN_TEB0187_REV01!E683,),"---")</f>
        <v>0</v>
      </c>
      <c r="F683" s="59" t="str">
        <f>IFERROR(IF(VLOOKUP($D683&amp;"-"&amp;$E683,IF($C$4="TEB0187_REV01",CALC_CONN_TEB0187_REV01!$F:$I),4,0)="--","---",IF($C$4="TEB0187_REV01",CALC_CONN_TEB0187_REV01!$G683&amp; " --&gt; " &amp;CALC_CONN_TEB0187_REV01!$I683&amp; " --&gt; ")),"---")</f>
        <v>---</v>
      </c>
      <c r="G683" s="59" t="str">
        <f>IFERROR(IF(VLOOKUP($D683&amp;"-"&amp;$E683,IF($C$4="TEB0187_REV01",CALC_CONN_TEB0187_REV01!$F:$H),3,0)="--",VLOOKUP($D683&amp;"-"&amp;$E683,IF($C$4="TEB0187_REV01",CALC_CONN_TEB0187_REV01!$F:$H),2,0),VLOOKUP($D683&amp;"-"&amp;$E683,IF($C$4="TEB0187_REV01",CALC_CONN_TEB0187_REV01!$F:$H),3,0)),"---")</f>
        <v>---</v>
      </c>
      <c r="H683" s="59" t="str">
        <f>IFERROR(VLOOKUP(G683,IF($C$4="TEB0187_REV01",CALC_CONN_TEB0187_REV01!$G:$T),14,0),"---")</f>
        <v>---</v>
      </c>
      <c r="I683" s="59" t="str">
        <f>IFERROR(VLOOKUP($D683&amp;"-"&amp;$E683,IF($C$4="TEB0187_REV01",CALC_CONN_TEB0187_REV01!$F:$K,"???"),6,0),"---")</f>
        <v>---</v>
      </c>
      <c r="J683" s="61" t="str">
        <f>IFERROR(VLOOKUP($D683&amp;"-"&amp;$E683,IF($C$4="TEB0187_REV01",CALC_CONN_TEB0187_REV01!$F:$M,"???"),8,0),"---")</f>
        <v>---</v>
      </c>
      <c r="K683" s="62" t="str">
        <f>IFERROR(VLOOKUP($D683&amp;"-"&amp;$E683,IF($C$4="TEB0187_REV01",CALC_CONN_TEB0187_REV01!$F:$N),9,0),"---")</f>
        <v>---</v>
      </c>
      <c r="L683" s="59" t="str">
        <f>IFERROR(VLOOKUP(K683,B2B!$H$3:$I$2000,2,0),"---")</f>
        <v>---</v>
      </c>
      <c r="M683" s="59" t="str">
        <f>IFERROR(VLOOKUP(L683,IF($M$4="TEI0187_REV01",RAW_m_TEI0187_REV01!$AD:$AH),5,0),"---")</f>
        <v>---</v>
      </c>
      <c r="N683" s="59" t="str">
        <f>IFERROR(VLOOKUP(L683,IF($M$4="TEI0187_REV01",RAW_m_TEI0187_REV01!$AE:$AJ),6,0),"---")</f>
        <v>---</v>
      </c>
      <c r="O683" s="63" t="str">
        <f>IFERROR(VLOOKUP(L683,IF($M$4="TEI0187_REV01",RAW_m_TEI0187_REV01!$AD:$AE),2,0),"---")</f>
        <v>---</v>
      </c>
      <c r="P683" s="59" t="str">
        <f>IFERROR(VLOOKUP(O683,IF($M$4="TEI0187_REV01",RAW_m_TEI0187_REV01!$AJ:$AK),2,0),"---")</f>
        <v>---</v>
      </c>
      <c r="Q683" s="59" t="str">
        <f>IFERROR(VLOOKUP(L683,IF($M$4="TEI0187_REV01",RAW_m_TEI0187_REV01!$AD:$AF),3,0),"---")</f>
        <v>---</v>
      </c>
      <c r="R683" s="59" t="str">
        <f>IFERROR(VLOOKUP(O683,IF($M$4="TEI0187_REV01",RAW_m_TEI0187_REV01!$AE:$AG),3,0),"---")</f>
        <v>---</v>
      </c>
      <c r="S683" s="59" t="str">
        <f t="shared" si="22"/>
        <v>---</v>
      </c>
    </row>
    <row r="684" spans="2:19" ht="15" customHeight="1" x14ac:dyDescent="0.25">
      <c r="B684" s="59">
        <f t="shared" si="21"/>
        <v>679</v>
      </c>
      <c r="C684" s="60">
        <f>IFERROR(IF($C$4="TEB0187_REV01",CALC_CONN_TEB0187_REV01!U684,),"---")</f>
        <v>0</v>
      </c>
      <c r="D684" s="59">
        <f>IFERROR(IF($C$4="TEB0187_REV01",CALC_CONN_TEB0187_REV01!D684,),"---")</f>
        <v>0</v>
      </c>
      <c r="E684" s="59">
        <f>IFERROR(IF($C$4="TEB0187_REV01",CALC_CONN_TEB0187_REV01!E684,),"---")</f>
        <v>0</v>
      </c>
      <c r="F684" s="59" t="str">
        <f>IFERROR(IF(VLOOKUP($D684&amp;"-"&amp;$E684,IF($C$4="TEB0187_REV01",CALC_CONN_TEB0187_REV01!$F:$I),4,0)="--","---",IF($C$4="TEB0187_REV01",CALC_CONN_TEB0187_REV01!$G684&amp; " --&gt; " &amp;CALC_CONN_TEB0187_REV01!$I684&amp; " --&gt; ")),"---")</f>
        <v>---</v>
      </c>
      <c r="G684" s="59" t="str">
        <f>IFERROR(IF(VLOOKUP($D684&amp;"-"&amp;$E684,IF($C$4="TEB0187_REV01",CALC_CONN_TEB0187_REV01!$F:$H),3,0)="--",VLOOKUP($D684&amp;"-"&amp;$E684,IF($C$4="TEB0187_REV01",CALC_CONN_TEB0187_REV01!$F:$H),2,0),VLOOKUP($D684&amp;"-"&amp;$E684,IF($C$4="TEB0187_REV01",CALC_CONN_TEB0187_REV01!$F:$H),3,0)),"---")</f>
        <v>---</v>
      </c>
      <c r="H684" s="59" t="str">
        <f>IFERROR(VLOOKUP(G684,IF($C$4="TEB0187_REV01",CALC_CONN_TEB0187_REV01!$G:$T),14,0),"---")</f>
        <v>---</v>
      </c>
      <c r="I684" s="59" t="str">
        <f>IFERROR(VLOOKUP($D684&amp;"-"&amp;$E684,IF($C$4="TEB0187_REV01",CALC_CONN_TEB0187_REV01!$F:$K,"???"),6,0),"---")</f>
        <v>---</v>
      </c>
      <c r="J684" s="61" t="str">
        <f>IFERROR(VLOOKUP($D684&amp;"-"&amp;$E684,IF($C$4="TEB0187_REV01",CALC_CONN_TEB0187_REV01!$F:$M,"???"),8,0),"---")</f>
        <v>---</v>
      </c>
      <c r="K684" s="62" t="str">
        <f>IFERROR(VLOOKUP($D684&amp;"-"&amp;$E684,IF($C$4="TEB0187_REV01",CALC_CONN_TEB0187_REV01!$F:$N),9,0),"---")</f>
        <v>---</v>
      </c>
      <c r="L684" s="59" t="str">
        <f>IFERROR(VLOOKUP(K684,B2B!$H$3:$I$2000,2,0),"---")</f>
        <v>---</v>
      </c>
      <c r="M684" s="59" t="str">
        <f>IFERROR(VLOOKUP(L684,IF($M$4="TEI0187_REV01",RAW_m_TEI0187_REV01!$AD:$AH),5,0),"---")</f>
        <v>---</v>
      </c>
      <c r="N684" s="59" t="str">
        <f>IFERROR(VLOOKUP(L684,IF($M$4="TEI0187_REV01",RAW_m_TEI0187_REV01!$AE:$AJ),6,0),"---")</f>
        <v>---</v>
      </c>
      <c r="O684" s="63" t="str">
        <f>IFERROR(VLOOKUP(L684,IF($M$4="TEI0187_REV01",RAW_m_TEI0187_REV01!$AD:$AE),2,0),"---")</f>
        <v>---</v>
      </c>
      <c r="P684" s="59" t="str">
        <f>IFERROR(VLOOKUP(O684,IF($M$4="TEI0187_REV01",RAW_m_TEI0187_REV01!$AJ:$AK),2,0),"---")</f>
        <v>---</v>
      </c>
      <c r="Q684" s="59" t="str">
        <f>IFERROR(VLOOKUP(L684,IF($M$4="TEI0187_REV01",RAW_m_TEI0187_REV01!$AD:$AF),3,0),"---")</f>
        <v>---</v>
      </c>
      <c r="R684" s="59" t="str">
        <f>IFERROR(VLOOKUP(O684,IF($M$4="TEI0187_REV01",RAW_m_TEI0187_REV01!$AE:$AG),3,0),"---")</f>
        <v>---</v>
      </c>
      <c r="S684" s="59" t="str">
        <f t="shared" si="22"/>
        <v>---</v>
      </c>
    </row>
    <row r="685" spans="2:19" ht="15" customHeight="1" x14ac:dyDescent="0.25">
      <c r="B685" s="59">
        <f t="shared" si="21"/>
        <v>680</v>
      </c>
      <c r="C685" s="60">
        <f>IFERROR(IF($C$4="TEB0187_REV01",CALC_CONN_TEB0187_REV01!U685,),"---")</f>
        <v>0</v>
      </c>
      <c r="D685" s="59">
        <f>IFERROR(IF($C$4="TEB0187_REV01",CALC_CONN_TEB0187_REV01!D685,),"---")</f>
        <v>0</v>
      </c>
      <c r="E685" s="59">
        <f>IFERROR(IF($C$4="TEB0187_REV01",CALC_CONN_TEB0187_REV01!E685,),"---")</f>
        <v>0</v>
      </c>
      <c r="F685" s="59" t="str">
        <f>IFERROR(IF(VLOOKUP($D685&amp;"-"&amp;$E685,IF($C$4="TEB0187_REV01",CALC_CONN_TEB0187_REV01!$F:$I),4,0)="--","---",IF($C$4="TEB0187_REV01",CALC_CONN_TEB0187_REV01!$G685&amp; " --&gt; " &amp;CALC_CONN_TEB0187_REV01!$I685&amp; " --&gt; ")),"---")</f>
        <v>---</v>
      </c>
      <c r="G685" s="59" t="str">
        <f>IFERROR(IF(VLOOKUP($D685&amp;"-"&amp;$E685,IF($C$4="TEB0187_REV01",CALC_CONN_TEB0187_REV01!$F:$H),3,0)="--",VLOOKUP($D685&amp;"-"&amp;$E685,IF($C$4="TEB0187_REV01",CALC_CONN_TEB0187_REV01!$F:$H),2,0),VLOOKUP($D685&amp;"-"&amp;$E685,IF($C$4="TEB0187_REV01",CALC_CONN_TEB0187_REV01!$F:$H),3,0)),"---")</f>
        <v>---</v>
      </c>
      <c r="H685" s="59" t="str">
        <f>IFERROR(VLOOKUP(G685,IF($C$4="TEB0187_REV01",CALC_CONN_TEB0187_REV01!$G:$T),14,0),"---")</f>
        <v>---</v>
      </c>
      <c r="I685" s="59" t="str">
        <f>IFERROR(VLOOKUP($D685&amp;"-"&amp;$E685,IF($C$4="TEB0187_REV01",CALC_CONN_TEB0187_REV01!$F:$K,"???"),6,0),"---")</f>
        <v>---</v>
      </c>
      <c r="J685" s="61" t="str">
        <f>IFERROR(VLOOKUP($D685&amp;"-"&amp;$E685,IF($C$4="TEB0187_REV01",CALC_CONN_TEB0187_REV01!$F:$M,"???"),8,0),"---")</f>
        <v>---</v>
      </c>
      <c r="K685" s="62" t="str">
        <f>IFERROR(VLOOKUP($D685&amp;"-"&amp;$E685,IF($C$4="TEB0187_REV01",CALC_CONN_TEB0187_REV01!$F:$N),9,0),"---")</f>
        <v>---</v>
      </c>
      <c r="L685" s="59" t="str">
        <f>IFERROR(VLOOKUP(K685,B2B!$H$3:$I$2000,2,0),"---")</f>
        <v>---</v>
      </c>
      <c r="M685" s="59" t="str">
        <f>IFERROR(VLOOKUP(L685,IF($M$4="TEI0187_REV01",RAW_m_TEI0187_REV01!$AD:$AH),5,0),"---")</f>
        <v>---</v>
      </c>
      <c r="N685" s="59" t="str">
        <f>IFERROR(VLOOKUP(L685,IF($M$4="TEI0187_REV01",RAW_m_TEI0187_REV01!$AE:$AJ),6,0),"---")</f>
        <v>---</v>
      </c>
      <c r="O685" s="63" t="str">
        <f>IFERROR(VLOOKUP(L685,IF($M$4="TEI0187_REV01",RAW_m_TEI0187_REV01!$AD:$AE),2,0),"---")</f>
        <v>---</v>
      </c>
      <c r="P685" s="59" t="str">
        <f>IFERROR(VLOOKUP(O685,IF($M$4="TEI0187_REV01",RAW_m_TEI0187_REV01!$AJ:$AK),2,0),"---")</f>
        <v>---</v>
      </c>
      <c r="Q685" s="59" t="str">
        <f>IFERROR(VLOOKUP(L685,IF($M$4="TEI0187_REV01",RAW_m_TEI0187_REV01!$AD:$AF),3,0),"---")</f>
        <v>---</v>
      </c>
      <c r="R685" s="59" t="str">
        <f>IFERROR(VLOOKUP(O685,IF($M$4="TEI0187_REV01",RAW_m_TEI0187_REV01!$AE:$AG),3,0),"---")</f>
        <v>---</v>
      </c>
      <c r="S685" s="59" t="str">
        <f t="shared" si="22"/>
        <v>---</v>
      </c>
    </row>
    <row r="686" spans="2:19" ht="15" customHeight="1" x14ac:dyDescent="0.25">
      <c r="B686" s="59">
        <f t="shared" si="21"/>
        <v>681</v>
      </c>
      <c r="C686" s="60">
        <f>IFERROR(IF($C$4="TEB0187_REV01",CALC_CONN_TEB0187_REV01!U686,),"---")</f>
        <v>0</v>
      </c>
      <c r="D686" s="59">
        <f>IFERROR(IF($C$4="TEB0187_REV01",CALC_CONN_TEB0187_REV01!D686,),"---")</f>
        <v>0</v>
      </c>
      <c r="E686" s="59">
        <f>IFERROR(IF($C$4="TEB0187_REV01",CALC_CONN_TEB0187_REV01!E686,),"---")</f>
        <v>0</v>
      </c>
      <c r="F686" s="59" t="str">
        <f>IFERROR(IF(VLOOKUP($D686&amp;"-"&amp;$E686,IF($C$4="TEB0187_REV01",CALC_CONN_TEB0187_REV01!$F:$I),4,0)="--","---",IF($C$4="TEB0187_REV01",CALC_CONN_TEB0187_REV01!$G686&amp; " --&gt; " &amp;CALC_CONN_TEB0187_REV01!$I686&amp; " --&gt; ")),"---")</f>
        <v>---</v>
      </c>
      <c r="G686" s="59" t="str">
        <f>IFERROR(IF(VLOOKUP($D686&amp;"-"&amp;$E686,IF($C$4="TEB0187_REV01",CALC_CONN_TEB0187_REV01!$F:$H),3,0)="--",VLOOKUP($D686&amp;"-"&amp;$E686,IF($C$4="TEB0187_REV01",CALC_CONN_TEB0187_REV01!$F:$H),2,0),VLOOKUP($D686&amp;"-"&amp;$E686,IF($C$4="TEB0187_REV01",CALC_CONN_TEB0187_REV01!$F:$H),3,0)),"---")</f>
        <v>---</v>
      </c>
      <c r="H686" s="59" t="str">
        <f>IFERROR(VLOOKUP(G686,IF($C$4="TEB0187_REV01",CALC_CONN_TEB0187_REV01!$G:$T),14,0),"---")</f>
        <v>---</v>
      </c>
      <c r="I686" s="59" t="str">
        <f>IFERROR(VLOOKUP($D686&amp;"-"&amp;$E686,IF($C$4="TEB0187_REV01",CALC_CONN_TEB0187_REV01!$F:$K,"???"),6,0),"---")</f>
        <v>---</v>
      </c>
      <c r="J686" s="61" t="str">
        <f>IFERROR(VLOOKUP($D686&amp;"-"&amp;$E686,IF($C$4="TEB0187_REV01",CALC_CONN_TEB0187_REV01!$F:$M,"???"),8,0),"---")</f>
        <v>---</v>
      </c>
      <c r="K686" s="62" t="str">
        <f>IFERROR(VLOOKUP($D686&amp;"-"&amp;$E686,IF($C$4="TEB0187_REV01",CALC_CONN_TEB0187_REV01!$F:$N),9,0),"---")</f>
        <v>---</v>
      </c>
      <c r="L686" s="59" t="str">
        <f>IFERROR(VLOOKUP(K686,B2B!$H$3:$I$2000,2,0),"---")</f>
        <v>---</v>
      </c>
      <c r="M686" s="59" t="str">
        <f>IFERROR(VLOOKUP(L686,IF($M$4="TEI0187_REV01",RAW_m_TEI0187_REV01!$AD:$AH),5,0),"---")</f>
        <v>---</v>
      </c>
      <c r="N686" s="59" t="str">
        <f>IFERROR(VLOOKUP(L686,IF($M$4="TEI0187_REV01",RAW_m_TEI0187_REV01!$AE:$AJ),6,0),"---")</f>
        <v>---</v>
      </c>
      <c r="O686" s="63" t="str">
        <f>IFERROR(VLOOKUP(L686,IF($M$4="TEI0187_REV01",RAW_m_TEI0187_REV01!$AD:$AE),2,0),"---")</f>
        <v>---</v>
      </c>
      <c r="P686" s="59" t="str">
        <f>IFERROR(VLOOKUP(O686,IF($M$4="TEI0187_REV01",RAW_m_TEI0187_REV01!$AJ:$AK),2,0),"---")</f>
        <v>---</v>
      </c>
      <c r="Q686" s="59" t="str">
        <f>IFERROR(VLOOKUP(L686,IF($M$4="TEI0187_REV01",RAW_m_TEI0187_REV01!$AD:$AF),3,0),"---")</f>
        <v>---</v>
      </c>
      <c r="R686" s="59" t="str">
        <f>IFERROR(VLOOKUP(O686,IF($M$4="TEI0187_REV01",RAW_m_TEI0187_REV01!$AE:$AG),3,0),"---")</f>
        <v>---</v>
      </c>
      <c r="S686" s="59" t="str">
        <f t="shared" si="22"/>
        <v>---</v>
      </c>
    </row>
    <row r="687" spans="2:19" ht="15" customHeight="1" x14ac:dyDescent="0.25">
      <c r="B687" s="59">
        <f t="shared" si="21"/>
        <v>682</v>
      </c>
      <c r="C687" s="60">
        <f>IFERROR(IF($C$4="TEB0187_REV01",CALC_CONN_TEB0187_REV01!U687,),"---")</f>
        <v>0</v>
      </c>
      <c r="D687" s="59">
        <f>IFERROR(IF($C$4="TEB0187_REV01",CALC_CONN_TEB0187_REV01!D687,),"---")</f>
        <v>0</v>
      </c>
      <c r="E687" s="59">
        <f>IFERROR(IF($C$4="TEB0187_REV01",CALC_CONN_TEB0187_REV01!E687,),"---")</f>
        <v>0</v>
      </c>
      <c r="F687" s="59" t="str">
        <f>IFERROR(IF(VLOOKUP($D687&amp;"-"&amp;$E687,IF($C$4="TEB0187_REV01",CALC_CONN_TEB0187_REV01!$F:$I),4,0)="--","---",IF($C$4="TEB0187_REV01",CALC_CONN_TEB0187_REV01!$G687&amp; " --&gt; " &amp;CALC_CONN_TEB0187_REV01!$I687&amp; " --&gt; ")),"---")</f>
        <v>---</v>
      </c>
      <c r="G687" s="59" t="str">
        <f>IFERROR(IF(VLOOKUP($D687&amp;"-"&amp;$E687,IF($C$4="TEB0187_REV01",CALC_CONN_TEB0187_REV01!$F:$H),3,0)="--",VLOOKUP($D687&amp;"-"&amp;$E687,IF($C$4="TEB0187_REV01",CALC_CONN_TEB0187_REV01!$F:$H),2,0),VLOOKUP($D687&amp;"-"&amp;$E687,IF($C$4="TEB0187_REV01",CALC_CONN_TEB0187_REV01!$F:$H),3,0)),"---")</f>
        <v>---</v>
      </c>
      <c r="H687" s="59" t="str">
        <f>IFERROR(VLOOKUP(G687,IF($C$4="TEB0187_REV01",CALC_CONN_TEB0187_REV01!$G:$T),14,0),"---")</f>
        <v>---</v>
      </c>
      <c r="I687" s="59" t="str">
        <f>IFERROR(VLOOKUP($D687&amp;"-"&amp;$E687,IF($C$4="TEB0187_REV01",CALC_CONN_TEB0187_REV01!$F:$K,"???"),6,0),"---")</f>
        <v>---</v>
      </c>
      <c r="J687" s="61" t="str">
        <f>IFERROR(VLOOKUP($D687&amp;"-"&amp;$E687,IF($C$4="TEB0187_REV01",CALC_CONN_TEB0187_REV01!$F:$M,"???"),8,0),"---")</f>
        <v>---</v>
      </c>
      <c r="K687" s="62" t="str">
        <f>IFERROR(VLOOKUP($D687&amp;"-"&amp;$E687,IF($C$4="TEB0187_REV01",CALC_CONN_TEB0187_REV01!$F:$N),9,0),"---")</f>
        <v>---</v>
      </c>
      <c r="L687" s="59" t="str">
        <f>IFERROR(VLOOKUP(K687,B2B!$H$3:$I$2000,2,0),"---")</f>
        <v>---</v>
      </c>
      <c r="M687" s="59" t="str">
        <f>IFERROR(VLOOKUP(L687,IF($M$4="TEI0187_REV01",RAW_m_TEI0187_REV01!$AD:$AH),5,0),"---")</f>
        <v>---</v>
      </c>
      <c r="N687" s="59" t="str">
        <f>IFERROR(VLOOKUP(L687,IF($M$4="TEI0187_REV01",RAW_m_TEI0187_REV01!$AE:$AJ),6,0),"---")</f>
        <v>---</v>
      </c>
      <c r="O687" s="63" t="str">
        <f>IFERROR(VLOOKUP(L687,IF($M$4="TEI0187_REV01",RAW_m_TEI0187_REV01!$AD:$AE),2,0),"---")</f>
        <v>---</v>
      </c>
      <c r="P687" s="59" t="str">
        <f>IFERROR(VLOOKUP(O687,IF($M$4="TEI0187_REV01",RAW_m_TEI0187_REV01!$AJ:$AK),2,0),"---")</f>
        <v>---</v>
      </c>
      <c r="Q687" s="59" t="str">
        <f>IFERROR(VLOOKUP(L687,IF($M$4="TEI0187_REV01",RAW_m_TEI0187_REV01!$AD:$AF),3,0),"---")</f>
        <v>---</v>
      </c>
      <c r="R687" s="59" t="str">
        <f>IFERROR(VLOOKUP(O687,IF($M$4="TEI0187_REV01",RAW_m_TEI0187_REV01!$AE:$AG),3,0),"---")</f>
        <v>---</v>
      </c>
      <c r="S687" s="59" t="str">
        <f t="shared" si="22"/>
        <v>---</v>
      </c>
    </row>
    <row r="688" spans="2:19" ht="15" customHeight="1" x14ac:dyDescent="0.25">
      <c r="B688" s="59">
        <f t="shared" si="21"/>
        <v>683</v>
      </c>
      <c r="C688" s="60">
        <f>IFERROR(IF($C$4="TEB0187_REV01",CALC_CONN_TEB0187_REV01!U688,),"---")</f>
        <v>0</v>
      </c>
      <c r="D688" s="59">
        <f>IFERROR(IF($C$4="TEB0187_REV01",CALC_CONN_TEB0187_REV01!D688,),"---")</f>
        <v>0</v>
      </c>
      <c r="E688" s="59">
        <f>IFERROR(IF($C$4="TEB0187_REV01",CALC_CONN_TEB0187_REV01!E688,),"---")</f>
        <v>0</v>
      </c>
      <c r="F688" s="59" t="str">
        <f>IFERROR(IF(VLOOKUP($D688&amp;"-"&amp;$E688,IF($C$4="TEB0187_REV01",CALC_CONN_TEB0187_REV01!$F:$I),4,0)="--","---",IF($C$4="TEB0187_REV01",CALC_CONN_TEB0187_REV01!$G688&amp; " --&gt; " &amp;CALC_CONN_TEB0187_REV01!$I688&amp; " --&gt; ")),"---")</f>
        <v>---</v>
      </c>
      <c r="G688" s="59" t="str">
        <f>IFERROR(IF(VLOOKUP($D688&amp;"-"&amp;$E688,IF($C$4="TEB0187_REV01",CALC_CONN_TEB0187_REV01!$F:$H),3,0)="--",VLOOKUP($D688&amp;"-"&amp;$E688,IF($C$4="TEB0187_REV01",CALC_CONN_TEB0187_REV01!$F:$H),2,0),VLOOKUP($D688&amp;"-"&amp;$E688,IF($C$4="TEB0187_REV01",CALC_CONN_TEB0187_REV01!$F:$H),3,0)),"---")</f>
        <v>---</v>
      </c>
      <c r="H688" s="59" t="str">
        <f>IFERROR(VLOOKUP(G688,IF($C$4="TEB0187_REV01",CALC_CONN_TEB0187_REV01!$G:$T),14,0),"---")</f>
        <v>---</v>
      </c>
      <c r="I688" s="59" t="str">
        <f>IFERROR(VLOOKUP($D688&amp;"-"&amp;$E688,IF($C$4="TEB0187_REV01",CALC_CONN_TEB0187_REV01!$F:$K,"???"),6,0),"---")</f>
        <v>---</v>
      </c>
      <c r="J688" s="61" t="str">
        <f>IFERROR(VLOOKUP($D688&amp;"-"&amp;$E688,IF($C$4="TEB0187_REV01",CALC_CONN_TEB0187_REV01!$F:$M,"???"),8,0),"---")</f>
        <v>---</v>
      </c>
      <c r="K688" s="62" t="str">
        <f>IFERROR(VLOOKUP($D688&amp;"-"&amp;$E688,IF($C$4="TEB0187_REV01",CALC_CONN_TEB0187_REV01!$F:$N),9,0),"---")</f>
        <v>---</v>
      </c>
      <c r="L688" s="59" t="str">
        <f>IFERROR(VLOOKUP(K688,B2B!$H$3:$I$2000,2,0),"---")</f>
        <v>---</v>
      </c>
      <c r="M688" s="59" t="str">
        <f>IFERROR(VLOOKUP(L688,IF($M$4="TEI0187_REV01",RAW_m_TEI0187_REV01!$AD:$AH),5,0),"---")</f>
        <v>---</v>
      </c>
      <c r="N688" s="59" t="str">
        <f>IFERROR(VLOOKUP(L688,IF($M$4="TEI0187_REV01",RAW_m_TEI0187_REV01!$AE:$AJ),6,0),"---")</f>
        <v>---</v>
      </c>
      <c r="O688" s="63" t="str">
        <f>IFERROR(VLOOKUP(L688,IF($M$4="TEI0187_REV01",RAW_m_TEI0187_REV01!$AD:$AE),2,0),"---")</f>
        <v>---</v>
      </c>
      <c r="P688" s="59" t="str">
        <f>IFERROR(VLOOKUP(O688,IF($M$4="TEI0187_REV01",RAW_m_TEI0187_REV01!$AJ:$AK),2,0),"---")</f>
        <v>---</v>
      </c>
      <c r="Q688" s="59" t="str">
        <f>IFERROR(VLOOKUP(L688,IF($M$4="TEI0187_REV01",RAW_m_TEI0187_REV01!$AD:$AF),3,0),"---")</f>
        <v>---</v>
      </c>
      <c r="R688" s="59" t="str">
        <f>IFERROR(VLOOKUP(O688,IF($M$4="TEI0187_REV01",RAW_m_TEI0187_REV01!$AE:$AG),3,0),"---")</f>
        <v>---</v>
      </c>
      <c r="S688" s="59" t="str">
        <f t="shared" si="22"/>
        <v>---</v>
      </c>
    </row>
    <row r="689" spans="2:19" ht="15" customHeight="1" x14ac:dyDescent="0.25">
      <c r="B689" s="59">
        <f t="shared" si="21"/>
        <v>684</v>
      </c>
      <c r="C689" s="60">
        <f>IFERROR(IF($C$4="TEB0187_REV01",CALC_CONN_TEB0187_REV01!U689,),"---")</f>
        <v>0</v>
      </c>
      <c r="D689" s="59">
        <f>IFERROR(IF($C$4="TEB0187_REV01",CALC_CONN_TEB0187_REV01!D689,),"---")</f>
        <v>0</v>
      </c>
      <c r="E689" s="59">
        <f>IFERROR(IF($C$4="TEB0187_REV01",CALC_CONN_TEB0187_REV01!E689,),"---")</f>
        <v>0</v>
      </c>
      <c r="F689" s="59" t="str">
        <f>IFERROR(IF(VLOOKUP($D689&amp;"-"&amp;$E689,IF($C$4="TEB0187_REV01",CALC_CONN_TEB0187_REV01!$F:$I),4,0)="--","---",IF($C$4="TEB0187_REV01",CALC_CONN_TEB0187_REV01!$G689&amp; " --&gt; " &amp;CALC_CONN_TEB0187_REV01!$I689&amp; " --&gt; ")),"---")</f>
        <v>---</v>
      </c>
      <c r="G689" s="59" t="str">
        <f>IFERROR(IF(VLOOKUP($D689&amp;"-"&amp;$E689,IF($C$4="TEB0187_REV01",CALC_CONN_TEB0187_REV01!$F:$H),3,0)="--",VLOOKUP($D689&amp;"-"&amp;$E689,IF($C$4="TEB0187_REV01",CALC_CONN_TEB0187_REV01!$F:$H),2,0),VLOOKUP($D689&amp;"-"&amp;$E689,IF($C$4="TEB0187_REV01",CALC_CONN_TEB0187_REV01!$F:$H),3,0)),"---")</f>
        <v>---</v>
      </c>
      <c r="H689" s="59" t="str">
        <f>IFERROR(VLOOKUP(G689,IF($C$4="TEB0187_REV01",CALC_CONN_TEB0187_REV01!$G:$T),14,0),"---")</f>
        <v>---</v>
      </c>
      <c r="I689" s="59" t="str">
        <f>IFERROR(VLOOKUP($D689&amp;"-"&amp;$E689,IF($C$4="TEB0187_REV01",CALC_CONN_TEB0187_REV01!$F:$K,"???"),6,0),"---")</f>
        <v>---</v>
      </c>
      <c r="J689" s="61" t="str">
        <f>IFERROR(VLOOKUP($D689&amp;"-"&amp;$E689,IF($C$4="TEB0187_REV01",CALC_CONN_TEB0187_REV01!$F:$M,"???"),8,0),"---")</f>
        <v>---</v>
      </c>
      <c r="K689" s="62" t="str">
        <f>IFERROR(VLOOKUP($D689&amp;"-"&amp;$E689,IF($C$4="TEB0187_REV01",CALC_CONN_TEB0187_REV01!$F:$N),9,0),"---")</f>
        <v>---</v>
      </c>
      <c r="L689" s="59" t="str">
        <f>IFERROR(VLOOKUP(K689,B2B!$H$3:$I$2000,2,0),"---")</f>
        <v>---</v>
      </c>
      <c r="M689" s="59" t="str">
        <f>IFERROR(VLOOKUP(L689,IF($M$4="TEI0187_REV01",RAW_m_TEI0187_REV01!$AD:$AH),5,0),"---")</f>
        <v>---</v>
      </c>
      <c r="N689" s="59" t="str">
        <f>IFERROR(VLOOKUP(L689,IF($M$4="TEI0187_REV01",RAW_m_TEI0187_REV01!$AE:$AJ),6,0),"---")</f>
        <v>---</v>
      </c>
      <c r="O689" s="63" t="str">
        <f>IFERROR(VLOOKUP(L689,IF($M$4="TEI0187_REV01",RAW_m_TEI0187_REV01!$AD:$AE),2,0),"---")</f>
        <v>---</v>
      </c>
      <c r="P689" s="59" t="str">
        <f>IFERROR(VLOOKUP(O689,IF($M$4="TEI0187_REV01",RAW_m_TEI0187_REV01!$AJ:$AK),2,0),"---")</f>
        <v>---</v>
      </c>
      <c r="Q689" s="59" t="str">
        <f>IFERROR(VLOOKUP(L689,IF($M$4="TEI0187_REV01",RAW_m_TEI0187_REV01!$AD:$AF),3,0),"---")</f>
        <v>---</v>
      </c>
      <c r="R689" s="59" t="str">
        <f>IFERROR(VLOOKUP(O689,IF($M$4="TEI0187_REV01",RAW_m_TEI0187_REV01!$AE:$AG),3,0),"---")</f>
        <v>---</v>
      </c>
      <c r="S689" s="59" t="str">
        <f t="shared" si="22"/>
        <v>---</v>
      </c>
    </row>
    <row r="690" spans="2:19" ht="15" customHeight="1" x14ac:dyDescent="0.25">
      <c r="B690" s="59">
        <f t="shared" si="21"/>
        <v>685</v>
      </c>
      <c r="C690" s="60">
        <f>IFERROR(IF($C$4="TEB0187_REV01",CALC_CONN_TEB0187_REV01!U690,),"---")</f>
        <v>0</v>
      </c>
      <c r="D690" s="59">
        <f>IFERROR(IF($C$4="TEB0187_REV01",CALC_CONN_TEB0187_REV01!D690,),"---")</f>
        <v>0</v>
      </c>
      <c r="E690" s="59">
        <f>IFERROR(IF($C$4="TEB0187_REV01",CALC_CONN_TEB0187_REV01!E690,),"---")</f>
        <v>0</v>
      </c>
      <c r="F690" s="59" t="str">
        <f>IFERROR(IF(VLOOKUP($D690&amp;"-"&amp;$E690,IF($C$4="TEB0187_REV01",CALC_CONN_TEB0187_REV01!$F:$I),4,0)="--","---",IF($C$4="TEB0187_REV01",CALC_CONN_TEB0187_REV01!$G690&amp; " --&gt; " &amp;CALC_CONN_TEB0187_REV01!$I690&amp; " --&gt; ")),"---")</f>
        <v>---</v>
      </c>
      <c r="G690" s="59" t="str">
        <f>IFERROR(IF(VLOOKUP($D690&amp;"-"&amp;$E690,IF($C$4="TEB0187_REV01",CALC_CONN_TEB0187_REV01!$F:$H),3,0)="--",VLOOKUP($D690&amp;"-"&amp;$E690,IF($C$4="TEB0187_REV01",CALC_CONN_TEB0187_REV01!$F:$H),2,0),VLOOKUP($D690&amp;"-"&amp;$E690,IF($C$4="TEB0187_REV01",CALC_CONN_TEB0187_REV01!$F:$H),3,0)),"---")</f>
        <v>---</v>
      </c>
      <c r="H690" s="59" t="str">
        <f>IFERROR(VLOOKUP(G690,IF($C$4="TEB0187_REV01",CALC_CONN_TEB0187_REV01!$G:$T),14,0),"---")</f>
        <v>---</v>
      </c>
      <c r="I690" s="59" t="str">
        <f>IFERROR(VLOOKUP($D690&amp;"-"&amp;$E690,IF($C$4="TEB0187_REV01",CALC_CONN_TEB0187_REV01!$F:$K,"???"),6,0),"---")</f>
        <v>---</v>
      </c>
      <c r="J690" s="61" t="str">
        <f>IFERROR(VLOOKUP($D690&amp;"-"&amp;$E690,IF($C$4="TEB0187_REV01",CALC_CONN_TEB0187_REV01!$F:$M,"???"),8,0),"---")</f>
        <v>---</v>
      </c>
      <c r="K690" s="62" t="str">
        <f>IFERROR(VLOOKUP($D690&amp;"-"&amp;$E690,IF($C$4="TEB0187_REV01",CALC_CONN_TEB0187_REV01!$F:$N),9,0),"---")</f>
        <v>---</v>
      </c>
      <c r="L690" s="59" t="str">
        <f>IFERROR(VLOOKUP(K690,B2B!$H$3:$I$2000,2,0),"---")</f>
        <v>---</v>
      </c>
      <c r="M690" s="59" t="str">
        <f>IFERROR(VLOOKUP(L690,IF($M$4="TEI0187_REV01",RAW_m_TEI0187_REV01!$AD:$AH),5,0),"---")</f>
        <v>---</v>
      </c>
      <c r="N690" s="59" t="str">
        <f>IFERROR(VLOOKUP(L690,IF($M$4="TEI0187_REV01",RAW_m_TEI0187_REV01!$AE:$AJ),6,0),"---")</f>
        <v>---</v>
      </c>
      <c r="O690" s="63" t="str">
        <f>IFERROR(VLOOKUP(L690,IF($M$4="TEI0187_REV01",RAW_m_TEI0187_REV01!$AD:$AE),2,0),"---")</f>
        <v>---</v>
      </c>
      <c r="P690" s="59" t="str">
        <f>IFERROR(VLOOKUP(O690,IF($M$4="TEI0187_REV01",RAW_m_TEI0187_REV01!$AJ:$AK),2,0),"---")</f>
        <v>---</v>
      </c>
      <c r="Q690" s="59" t="str">
        <f>IFERROR(VLOOKUP(L690,IF($M$4="TEI0187_REV01",RAW_m_TEI0187_REV01!$AD:$AF),3,0),"---")</f>
        <v>---</v>
      </c>
      <c r="R690" s="59" t="str">
        <f>IFERROR(VLOOKUP(O690,IF($M$4="TEI0187_REV01",RAW_m_TEI0187_REV01!$AE:$AG),3,0),"---")</f>
        <v>---</v>
      </c>
      <c r="S690" s="59" t="str">
        <f t="shared" si="22"/>
        <v>---</v>
      </c>
    </row>
    <row r="691" spans="2:19" ht="15" customHeight="1" x14ac:dyDescent="0.25">
      <c r="B691" s="59">
        <f t="shared" si="21"/>
        <v>686</v>
      </c>
      <c r="C691" s="60">
        <f>IFERROR(IF($C$4="TEB0187_REV01",CALC_CONN_TEB0187_REV01!U691,),"---")</f>
        <v>0</v>
      </c>
      <c r="D691" s="59">
        <f>IFERROR(IF($C$4="TEB0187_REV01",CALC_CONN_TEB0187_REV01!D691,),"---")</f>
        <v>0</v>
      </c>
      <c r="E691" s="59">
        <f>IFERROR(IF($C$4="TEB0187_REV01",CALC_CONN_TEB0187_REV01!E691,),"---")</f>
        <v>0</v>
      </c>
      <c r="F691" s="59" t="str">
        <f>IFERROR(IF(VLOOKUP($D691&amp;"-"&amp;$E691,IF($C$4="TEB0187_REV01",CALC_CONN_TEB0187_REV01!$F:$I),4,0)="--","---",IF($C$4="TEB0187_REV01",CALC_CONN_TEB0187_REV01!$G691&amp; " --&gt; " &amp;CALC_CONN_TEB0187_REV01!$I691&amp; " --&gt; ")),"---")</f>
        <v>---</v>
      </c>
      <c r="G691" s="59" t="str">
        <f>IFERROR(IF(VLOOKUP($D691&amp;"-"&amp;$E691,IF($C$4="TEB0187_REV01",CALC_CONN_TEB0187_REV01!$F:$H),3,0)="--",VLOOKUP($D691&amp;"-"&amp;$E691,IF($C$4="TEB0187_REV01",CALC_CONN_TEB0187_REV01!$F:$H),2,0),VLOOKUP($D691&amp;"-"&amp;$E691,IF($C$4="TEB0187_REV01",CALC_CONN_TEB0187_REV01!$F:$H),3,0)),"---")</f>
        <v>---</v>
      </c>
      <c r="H691" s="59" t="str">
        <f>IFERROR(VLOOKUP(G691,IF($C$4="TEB0187_REV01",CALC_CONN_TEB0187_REV01!$G:$T),14,0),"---")</f>
        <v>---</v>
      </c>
      <c r="I691" s="59" t="str">
        <f>IFERROR(VLOOKUP($D691&amp;"-"&amp;$E691,IF($C$4="TEB0187_REV01",CALC_CONN_TEB0187_REV01!$F:$K,"???"),6,0),"---")</f>
        <v>---</v>
      </c>
      <c r="J691" s="61" t="str">
        <f>IFERROR(VLOOKUP($D691&amp;"-"&amp;$E691,IF($C$4="TEB0187_REV01",CALC_CONN_TEB0187_REV01!$F:$M,"???"),8,0),"---")</f>
        <v>---</v>
      </c>
      <c r="K691" s="62" t="str">
        <f>IFERROR(VLOOKUP($D691&amp;"-"&amp;$E691,IF($C$4="TEB0187_REV01",CALC_CONN_TEB0187_REV01!$F:$N),9,0),"---")</f>
        <v>---</v>
      </c>
      <c r="L691" s="59" t="str">
        <f>IFERROR(VLOOKUP(K691,B2B!$H$3:$I$2000,2,0),"---")</f>
        <v>---</v>
      </c>
      <c r="M691" s="59" t="str">
        <f>IFERROR(VLOOKUP(L691,IF($M$4="TEI0187_REV01",RAW_m_TEI0187_REV01!$AD:$AH),5,0),"---")</f>
        <v>---</v>
      </c>
      <c r="N691" s="59" t="str">
        <f>IFERROR(VLOOKUP(L691,IF($M$4="TEI0187_REV01",RAW_m_TEI0187_REV01!$AE:$AJ),6,0),"---")</f>
        <v>---</v>
      </c>
      <c r="O691" s="63" t="str">
        <f>IFERROR(VLOOKUP(L691,IF($M$4="TEI0187_REV01",RAW_m_TEI0187_REV01!$AD:$AE),2,0),"---")</f>
        <v>---</v>
      </c>
      <c r="P691" s="59" t="str">
        <f>IFERROR(VLOOKUP(O691,IF($M$4="TEI0187_REV01",RAW_m_TEI0187_REV01!$AJ:$AK),2,0),"---")</f>
        <v>---</v>
      </c>
      <c r="Q691" s="59" t="str">
        <f>IFERROR(VLOOKUP(L691,IF($M$4="TEI0187_REV01",RAW_m_TEI0187_REV01!$AD:$AF),3,0),"---")</f>
        <v>---</v>
      </c>
      <c r="R691" s="59" t="str">
        <f>IFERROR(VLOOKUP(O691,IF($M$4="TEI0187_REV01",RAW_m_TEI0187_REV01!$AE:$AG),3,0),"---")</f>
        <v>---</v>
      </c>
      <c r="S691" s="59" t="str">
        <f t="shared" si="22"/>
        <v>---</v>
      </c>
    </row>
    <row r="692" spans="2:19" ht="15" customHeight="1" x14ac:dyDescent="0.25">
      <c r="B692" s="59">
        <f t="shared" si="21"/>
        <v>687</v>
      </c>
      <c r="C692" s="60">
        <f>IFERROR(IF($C$4="TEB0187_REV01",CALC_CONN_TEB0187_REV01!U692,),"---")</f>
        <v>0</v>
      </c>
      <c r="D692" s="59">
        <f>IFERROR(IF($C$4="TEB0187_REV01",CALC_CONN_TEB0187_REV01!D692,),"---")</f>
        <v>0</v>
      </c>
      <c r="E692" s="59">
        <f>IFERROR(IF($C$4="TEB0187_REV01",CALC_CONN_TEB0187_REV01!E692,),"---")</f>
        <v>0</v>
      </c>
      <c r="F692" s="59" t="str">
        <f>IFERROR(IF(VLOOKUP($D692&amp;"-"&amp;$E692,IF($C$4="TEB0187_REV01",CALC_CONN_TEB0187_REV01!$F:$I),4,0)="--","---",IF($C$4="TEB0187_REV01",CALC_CONN_TEB0187_REV01!$G692&amp; " --&gt; " &amp;CALC_CONN_TEB0187_REV01!$I692&amp; " --&gt; ")),"---")</f>
        <v>---</v>
      </c>
      <c r="G692" s="59" t="str">
        <f>IFERROR(IF(VLOOKUP($D692&amp;"-"&amp;$E692,IF($C$4="TEB0187_REV01",CALC_CONN_TEB0187_REV01!$F:$H),3,0)="--",VLOOKUP($D692&amp;"-"&amp;$E692,IF($C$4="TEB0187_REV01",CALC_CONN_TEB0187_REV01!$F:$H),2,0),VLOOKUP($D692&amp;"-"&amp;$E692,IF($C$4="TEB0187_REV01",CALC_CONN_TEB0187_REV01!$F:$H),3,0)),"---")</f>
        <v>---</v>
      </c>
      <c r="H692" s="59" t="str">
        <f>IFERROR(VLOOKUP(G692,IF($C$4="TEB0187_REV01",CALC_CONN_TEB0187_REV01!$G:$T),14,0),"---")</f>
        <v>---</v>
      </c>
      <c r="I692" s="59" t="str">
        <f>IFERROR(VLOOKUP($D692&amp;"-"&amp;$E692,IF($C$4="TEB0187_REV01",CALC_CONN_TEB0187_REV01!$F:$K,"???"),6,0),"---")</f>
        <v>---</v>
      </c>
      <c r="J692" s="61" t="str">
        <f>IFERROR(VLOOKUP($D692&amp;"-"&amp;$E692,IF($C$4="TEB0187_REV01",CALC_CONN_TEB0187_REV01!$F:$M,"???"),8,0),"---")</f>
        <v>---</v>
      </c>
      <c r="K692" s="62" t="str">
        <f>IFERROR(VLOOKUP($D692&amp;"-"&amp;$E692,IF($C$4="TEB0187_REV01",CALC_CONN_TEB0187_REV01!$F:$N),9,0),"---")</f>
        <v>---</v>
      </c>
      <c r="L692" s="59" t="str">
        <f>IFERROR(VLOOKUP(K692,B2B!$H$3:$I$2000,2,0),"---")</f>
        <v>---</v>
      </c>
      <c r="M692" s="59" t="str">
        <f>IFERROR(VLOOKUP(L692,IF($M$4="TEI0187_REV01",RAW_m_TEI0187_REV01!$AD:$AH),5,0),"---")</f>
        <v>---</v>
      </c>
      <c r="N692" s="59" t="str">
        <f>IFERROR(VLOOKUP(L692,IF($M$4="TEI0187_REV01",RAW_m_TEI0187_REV01!$AE:$AJ),6,0),"---")</f>
        <v>---</v>
      </c>
      <c r="O692" s="63" t="str">
        <f>IFERROR(VLOOKUP(L692,IF($M$4="TEI0187_REV01",RAW_m_TEI0187_REV01!$AD:$AE),2,0),"---")</f>
        <v>---</v>
      </c>
      <c r="P692" s="59" t="str">
        <f>IFERROR(VLOOKUP(O692,IF($M$4="TEI0187_REV01",RAW_m_TEI0187_REV01!$AJ:$AK),2,0),"---")</f>
        <v>---</v>
      </c>
      <c r="Q692" s="59" t="str">
        <f>IFERROR(VLOOKUP(L692,IF($M$4="TEI0187_REV01",RAW_m_TEI0187_REV01!$AD:$AF),3,0),"---")</f>
        <v>---</v>
      </c>
      <c r="R692" s="59" t="str">
        <f>IFERROR(VLOOKUP(O692,IF($M$4="TEI0187_REV01",RAW_m_TEI0187_REV01!$AE:$AG),3,0),"---")</f>
        <v>---</v>
      </c>
      <c r="S692" s="59" t="str">
        <f t="shared" si="22"/>
        <v>---</v>
      </c>
    </row>
    <row r="693" spans="2:19" ht="15" customHeight="1" x14ac:dyDescent="0.25">
      <c r="B693" s="59">
        <f t="shared" si="21"/>
        <v>688</v>
      </c>
      <c r="C693" s="60">
        <f>IFERROR(IF($C$4="TEB0187_REV01",CALC_CONN_TEB0187_REV01!U693,),"---")</f>
        <v>0</v>
      </c>
      <c r="D693" s="59">
        <f>IFERROR(IF($C$4="TEB0187_REV01",CALC_CONN_TEB0187_REV01!D693,),"---")</f>
        <v>0</v>
      </c>
      <c r="E693" s="59">
        <f>IFERROR(IF($C$4="TEB0187_REV01",CALC_CONN_TEB0187_REV01!E693,),"---")</f>
        <v>0</v>
      </c>
      <c r="F693" s="59" t="str">
        <f>IFERROR(IF(VLOOKUP($D693&amp;"-"&amp;$E693,IF($C$4="TEB0187_REV01",CALC_CONN_TEB0187_REV01!$F:$I),4,0)="--","---",IF($C$4="TEB0187_REV01",CALC_CONN_TEB0187_REV01!$G693&amp; " --&gt; " &amp;CALC_CONN_TEB0187_REV01!$I693&amp; " --&gt; ")),"---")</f>
        <v>---</v>
      </c>
      <c r="G693" s="59" t="str">
        <f>IFERROR(IF(VLOOKUP($D693&amp;"-"&amp;$E693,IF($C$4="TEB0187_REV01",CALC_CONN_TEB0187_REV01!$F:$H),3,0)="--",VLOOKUP($D693&amp;"-"&amp;$E693,IF($C$4="TEB0187_REV01",CALC_CONN_TEB0187_REV01!$F:$H),2,0),VLOOKUP($D693&amp;"-"&amp;$E693,IF($C$4="TEB0187_REV01",CALC_CONN_TEB0187_REV01!$F:$H),3,0)),"---")</f>
        <v>---</v>
      </c>
      <c r="H693" s="59" t="str">
        <f>IFERROR(VLOOKUP(G693,IF($C$4="TEB0187_REV01",CALC_CONN_TEB0187_REV01!$G:$T),14,0),"---")</f>
        <v>---</v>
      </c>
      <c r="I693" s="59" t="str">
        <f>IFERROR(VLOOKUP($D693&amp;"-"&amp;$E693,IF($C$4="TEB0187_REV01",CALC_CONN_TEB0187_REV01!$F:$K,"???"),6,0),"---")</f>
        <v>---</v>
      </c>
      <c r="J693" s="61" t="str">
        <f>IFERROR(VLOOKUP($D693&amp;"-"&amp;$E693,IF($C$4="TEB0187_REV01",CALC_CONN_TEB0187_REV01!$F:$M,"???"),8,0),"---")</f>
        <v>---</v>
      </c>
      <c r="K693" s="62" t="str">
        <f>IFERROR(VLOOKUP($D693&amp;"-"&amp;$E693,IF($C$4="TEB0187_REV01",CALC_CONN_TEB0187_REV01!$F:$N),9,0),"---")</f>
        <v>---</v>
      </c>
      <c r="L693" s="59" t="str">
        <f>IFERROR(VLOOKUP(K693,B2B!$H$3:$I$2000,2,0),"---")</f>
        <v>---</v>
      </c>
      <c r="M693" s="59" t="str">
        <f>IFERROR(VLOOKUP(L693,IF($M$4="TEI0187_REV01",RAW_m_TEI0187_REV01!$AD:$AH),5,0),"---")</f>
        <v>---</v>
      </c>
      <c r="N693" s="59" t="str">
        <f>IFERROR(VLOOKUP(L693,IF($M$4="TEI0187_REV01",RAW_m_TEI0187_REV01!$AE:$AJ),6,0),"---")</f>
        <v>---</v>
      </c>
      <c r="O693" s="63" t="str">
        <f>IFERROR(VLOOKUP(L693,IF($M$4="TEI0187_REV01",RAW_m_TEI0187_REV01!$AD:$AE),2,0),"---")</f>
        <v>---</v>
      </c>
      <c r="P693" s="59" t="str">
        <f>IFERROR(VLOOKUP(O693,IF($M$4="TEI0187_REV01",RAW_m_TEI0187_REV01!$AJ:$AK),2,0),"---")</f>
        <v>---</v>
      </c>
      <c r="Q693" s="59" t="str">
        <f>IFERROR(VLOOKUP(L693,IF($M$4="TEI0187_REV01",RAW_m_TEI0187_REV01!$AD:$AF),3,0),"---")</f>
        <v>---</v>
      </c>
      <c r="R693" s="59" t="str">
        <f>IFERROR(VLOOKUP(O693,IF($M$4="TEI0187_REV01",RAW_m_TEI0187_REV01!$AE:$AG),3,0),"---")</f>
        <v>---</v>
      </c>
      <c r="S693" s="59" t="str">
        <f t="shared" si="22"/>
        <v>---</v>
      </c>
    </row>
    <row r="694" spans="2:19" ht="15" customHeight="1" x14ac:dyDescent="0.25">
      <c r="B694" s="59">
        <f t="shared" si="21"/>
        <v>689</v>
      </c>
      <c r="C694" s="60">
        <f>IFERROR(IF($C$4="TEB0187_REV01",CALC_CONN_TEB0187_REV01!U694,),"---")</f>
        <v>0</v>
      </c>
      <c r="D694" s="59">
        <f>IFERROR(IF($C$4="TEB0187_REV01",CALC_CONN_TEB0187_REV01!D694,),"---")</f>
        <v>0</v>
      </c>
      <c r="E694" s="59">
        <f>IFERROR(IF($C$4="TEB0187_REV01",CALC_CONN_TEB0187_REV01!E694,),"---")</f>
        <v>0</v>
      </c>
      <c r="F694" s="59" t="str">
        <f>IFERROR(IF(VLOOKUP($D694&amp;"-"&amp;$E694,IF($C$4="TEB0187_REV01",CALC_CONN_TEB0187_REV01!$F:$I),4,0)="--","---",IF($C$4="TEB0187_REV01",CALC_CONN_TEB0187_REV01!$G694&amp; " --&gt; " &amp;CALC_CONN_TEB0187_REV01!$I694&amp; " --&gt; ")),"---")</f>
        <v>---</v>
      </c>
      <c r="G694" s="59" t="str">
        <f>IFERROR(IF(VLOOKUP($D694&amp;"-"&amp;$E694,IF($C$4="TEB0187_REV01",CALC_CONN_TEB0187_REV01!$F:$H),3,0)="--",VLOOKUP($D694&amp;"-"&amp;$E694,IF($C$4="TEB0187_REV01",CALC_CONN_TEB0187_REV01!$F:$H),2,0),VLOOKUP($D694&amp;"-"&amp;$E694,IF($C$4="TEB0187_REV01",CALC_CONN_TEB0187_REV01!$F:$H),3,0)),"---")</f>
        <v>---</v>
      </c>
      <c r="H694" s="59" t="str">
        <f>IFERROR(VLOOKUP(G694,IF($C$4="TEB0187_REV01",CALC_CONN_TEB0187_REV01!$G:$T),14,0),"---")</f>
        <v>---</v>
      </c>
      <c r="I694" s="59" t="str">
        <f>IFERROR(VLOOKUP($D694&amp;"-"&amp;$E694,IF($C$4="TEB0187_REV01",CALC_CONN_TEB0187_REV01!$F:$K,"???"),6,0),"---")</f>
        <v>---</v>
      </c>
      <c r="J694" s="61" t="str">
        <f>IFERROR(VLOOKUP($D694&amp;"-"&amp;$E694,IF($C$4="TEB0187_REV01",CALC_CONN_TEB0187_REV01!$F:$M,"???"),8,0),"---")</f>
        <v>---</v>
      </c>
      <c r="K694" s="62" t="str">
        <f>IFERROR(VLOOKUP($D694&amp;"-"&amp;$E694,IF($C$4="TEB0187_REV01",CALC_CONN_TEB0187_REV01!$F:$N),9,0),"---")</f>
        <v>---</v>
      </c>
      <c r="L694" s="59" t="str">
        <f>IFERROR(VLOOKUP(K694,B2B!$H$3:$I$2000,2,0),"---")</f>
        <v>---</v>
      </c>
      <c r="M694" s="59" t="str">
        <f>IFERROR(VLOOKUP(L694,IF($M$4="TEI0187_REV01",RAW_m_TEI0187_REV01!$AD:$AH),5,0),"---")</f>
        <v>---</v>
      </c>
      <c r="N694" s="59" t="str">
        <f>IFERROR(VLOOKUP(L694,IF($M$4="TEI0187_REV01",RAW_m_TEI0187_REV01!$AE:$AJ),6,0),"---")</f>
        <v>---</v>
      </c>
      <c r="O694" s="63" t="str">
        <f>IFERROR(VLOOKUP(L694,IF($M$4="TEI0187_REV01",RAW_m_TEI0187_REV01!$AD:$AE),2,0),"---")</f>
        <v>---</v>
      </c>
      <c r="P694" s="59" t="str">
        <f>IFERROR(VLOOKUP(O694,IF($M$4="TEI0187_REV01",RAW_m_TEI0187_REV01!$AJ:$AK),2,0),"---")</f>
        <v>---</v>
      </c>
      <c r="Q694" s="59" t="str">
        <f>IFERROR(VLOOKUP(L694,IF($M$4="TEI0187_REV01",RAW_m_TEI0187_REV01!$AD:$AF),3,0),"---")</f>
        <v>---</v>
      </c>
      <c r="R694" s="59" t="str">
        <f>IFERROR(VLOOKUP(O694,IF($M$4="TEI0187_REV01",RAW_m_TEI0187_REV01!$AE:$AG),3,0),"---")</f>
        <v>---</v>
      </c>
      <c r="S694" s="59" t="str">
        <f t="shared" si="22"/>
        <v>---</v>
      </c>
    </row>
    <row r="695" spans="2:19" ht="15" customHeight="1" x14ac:dyDescent="0.25">
      <c r="B695" s="59">
        <f t="shared" si="21"/>
        <v>690</v>
      </c>
      <c r="C695" s="60">
        <f>IFERROR(IF($C$4="TEB0187_REV01",CALC_CONN_TEB0187_REV01!U695,),"---")</f>
        <v>0</v>
      </c>
      <c r="D695" s="59">
        <f>IFERROR(IF($C$4="TEB0187_REV01",CALC_CONN_TEB0187_REV01!D695,),"---")</f>
        <v>0</v>
      </c>
      <c r="E695" s="59">
        <f>IFERROR(IF($C$4="TEB0187_REV01",CALC_CONN_TEB0187_REV01!E695,),"---")</f>
        <v>0</v>
      </c>
      <c r="F695" s="59" t="str">
        <f>IFERROR(IF(VLOOKUP($D695&amp;"-"&amp;$E695,IF($C$4="TEB0187_REV01",CALC_CONN_TEB0187_REV01!$F:$I),4,0)="--","---",IF($C$4="TEB0187_REV01",CALC_CONN_TEB0187_REV01!$G695&amp; " --&gt; " &amp;CALC_CONN_TEB0187_REV01!$I695&amp; " --&gt; ")),"---")</f>
        <v>---</v>
      </c>
      <c r="G695" s="59" t="str">
        <f>IFERROR(IF(VLOOKUP($D695&amp;"-"&amp;$E695,IF($C$4="TEB0187_REV01",CALC_CONN_TEB0187_REV01!$F:$H),3,0)="--",VLOOKUP($D695&amp;"-"&amp;$E695,IF($C$4="TEB0187_REV01",CALC_CONN_TEB0187_REV01!$F:$H),2,0),VLOOKUP($D695&amp;"-"&amp;$E695,IF($C$4="TEB0187_REV01",CALC_CONN_TEB0187_REV01!$F:$H),3,0)),"---")</f>
        <v>---</v>
      </c>
      <c r="H695" s="59" t="str">
        <f>IFERROR(VLOOKUP(G695,IF($C$4="TEB0187_REV01",CALC_CONN_TEB0187_REV01!$G:$T),14,0),"---")</f>
        <v>---</v>
      </c>
      <c r="I695" s="59" t="str">
        <f>IFERROR(VLOOKUP($D695&amp;"-"&amp;$E695,IF($C$4="TEB0187_REV01",CALC_CONN_TEB0187_REV01!$F:$K,"???"),6,0),"---")</f>
        <v>---</v>
      </c>
      <c r="J695" s="61" t="str">
        <f>IFERROR(VLOOKUP($D695&amp;"-"&amp;$E695,IF($C$4="TEB0187_REV01",CALC_CONN_TEB0187_REV01!$F:$M,"???"),8,0),"---")</f>
        <v>---</v>
      </c>
      <c r="K695" s="62" t="str">
        <f>IFERROR(VLOOKUP($D695&amp;"-"&amp;$E695,IF($C$4="TEB0187_REV01",CALC_CONN_TEB0187_REV01!$F:$N),9,0),"---")</f>
        <v>---</v>
      </c>
      <c r="L695" s="59" t="str">
        <f>IFERROR(VLOOKUP(K695,B2B!$H$3:$I$2000,2,0),"---")</f>
        <v>---</v>
      </c>
      <c r="M695" s="59" t="str">
        <f>IFERROR(VLOOKUP(L695,IF($M$4="TEI0187_REV01",RAW_m_TEI0187_REV01!$AD:$AH),5,0),"---")</f>
        <v>---</v>
      </c>
      <c r="N695" s="59" t="str">
        <f>IFERROR(VLOOKUP(L695,IF($M$4="TEI0187_REV01",RAW_m_TEI0187_REV01!$AE:$AJ),6,0),"---")</f>
        <v>---</v>
      </c>
      <c r="O695" s="63" t="str">
        <f>IFERROR(VLOOKUP(L695,IF($M$4="TEI0187_REV01",RAW_m_TEI0187_REV01!$AD:$AE),2,0),"---")</f>
        <v>---</v>
      </c>
      <c r="P695" s="59" t="str">
        <f>IFERROR(VLOOKUP(O695,IF($M$4="TEI0187_REV01",RAW_m_TEI0187_REV01!$AJ:$AK),2,0),"---")</f>
        <v>---</v>
      </c>
      <c r="Q695" s="59" t="str">
        <f>IFERROR(VLOOKUP(L695,IF($M$4="TEI0187_REV01",RAW_m_TEI0187_REV01!$AD:$AF),3,0),"---")</f>
        <v>---</v>
      </c>
      <c r="R695" s="59" t="str">
        <f>IFERROR(VLOOKUP(O695,IF($M$4="TEI0187_REV01",RAW_m_TEI0187_REV01!$AE:$AG),3,0),"---")</f>
        <v>---</v>
      </c>
      <c r="S695" s="59" t="str">
        <f t="shared" si="22"/>
        <v>---</v>
      </c>
    </row>
    <row r="696" spans="2:19" ht="15" customHeight="1" x14ac:dyDescent="0.25">
      <c r="B696" s="59">
        <f t="shared" si="21"/>
        <v>691</v>
      </c>
      <c r="C696" s="60">
        <f>IFERROR(IF($C$4="TEB0187_REV01",CALC_CONN_TEB0187_REV01!U696,),"---")</f>
        <v>0</v>
      </c>
      <c r="D696" s="59">
        <f>IFERROR(IF($C$4="TEB0187_REV01",CALC_CONN_TEB0187_REV01!D696,),"---")</f>
        <v>0</v>
      </c>
      <c r="E696" s="59">
        <f>IFERROR(IF($C$4="TEB0187_REV01",CALC_CONN_TEB0187_REV01!E696,),"---")</f>
        <v>0</v>
      </c>
      <c r="F696" s="59" t="str">
        <f>IFERROR(IF(VLOOKUP($D696&amp;"-"&amp;$E696,IF($C$4="TEB0187_REV01",CALC_CONN_TEB0187_REV01!$F:$I),4,0)="--","---",IF($C$4="TEB0187_REV01",CALC_CONN_TEB0187_REV01!$G696&amp; " --&gt; " &amp;CALC_CONN_TEB0187_REV01!$I696&amp; " --&gt; ")),"---")</f>
        <v>---</v>
      </c>
      <c r="G696" s="59" t="str">
        <f>IFERROR(IF(VLOOKUP($D696&amp;"-"&amp;$E696,IF($C$4="TEB0187_REV01",CALC_CONN_TEB0187_REV01!$F:$H),3,0)="--",VLOOKUP($D696&amp;"-"&amp;$E696,IF($C$4="TEB0187_REV01",CALC_CONN_TEB0187_REV01!$F:$H),2,0),VLOOKUP($D696&amp;"-"&amp;$E696,IF($C$4="TEB0187_REV01",CALC_CONN_TEB0187_REV01!$F:$H),3,0)),"---")</f>
        <v>---</v>
      </c>
      <c r="H696" s="59" t="str">
        <f>IFERROR(VLOOKUP(G696,IF($C$4="TEB0187_REV01",CALC_CONN_TEB0187_REV01!$G:$T),14,0),"---")</f>
        <v>---</v>
      </c>
      <c r="I696" s="59" t="str">
        <f>IFERROR(VLOOKUP($D696&amp;"-"&amp;$E696,IF($C$4="TEB0187_REV01",CALC_CONN_TEB0187_REV01!$F:$K,"???"),6,0),"---")</f>
        <v>---</v>
      </c>
      <c r="J696" s="61" t="str">
        <f>IFERROR(VLOOKUP($D696&amp;"-"&amp;$E696,IF($C$4="TEB0187_REV01",CALC_CONN_TEB0187_REV01!$F:$M,"???"),8,0),"---")</f>
        <v>---</v>
      </c>
      <c r="K696" s="62" t="str">
        <f>IFERROR(VLOOKUP($D696&amp;"-"&amp;$E696,IF($C$4="TEB0187_REV01",CALC_CONN_TEB0187_REV01!$F:$N),9,0),"---")</f>
        <v>---</v>
      </c>
      <c r="L696" s="59" t="str">
        <f>IFERROR(VLOOKUP(K696,B2B!$H$3:$I$2000,2,0),"---")</f>
        <v>---</v>
      </c>
      <c r="M696" s="59" t="str">
        <f>IFERROR(VLOOKUP(L696,IF($M$4="TEI0187_REV01",RAW_m_TEI0187_REV01!$AD:$AH),5,0),"---")</f>
        <v>---</v>
      </c>
      <c r="N696" s="59" t="str">
        <f>IFERROR(VLOOKUP(L696,IF($M$4="TEI0187_REV01",RAW_m_TEI0187_REV01!$AE:$AJ),6,0),"---")</f>
        <v>---</v>
      </c>
      <c r="O696" s="63" t="str">
        <f>IFERROR(VLOOKUP(L696,IF($M$4="TEI0187_REV01",RAW_m_TEI0187_REV01!$AD:$AE),2,0),"---")</f>
        <v>---</v>
      </c>
      <c r="P696" s="59" t="str">
        <f>IFERROR(VLOOKUP(O696,IF($M$4="TEI0187_REV01",RAW_m_TEI0187_REV01!$AJ:$AK),2,0),"---")</f>
        <v>---</v>
      </c>
      <c r="Q696" s="59" t="str">
        <f>IFERROR(VLOOKUP(L696,IF($M$4="TEI0187_REV01",RAW_m_TEI0187_REV01!$AD:$AF),3,0),"---")</f>
        <v>---</v>
      </c>
      <c r="R696" s="59" t="str">
        <f>IFERROR(VLOOKUP(O696,IF($M$4="TEI0187_REV01",RAW_m_TEI0187_REV01!$AE:$AG),3,0),"---")</f>
        <v>---</v>
      </c>
      <c r="S696" s="59" t="str">
        <f t="shared" si="22"/>
        <v>---</v>
      </c>
    </row>
    <row r="697" spans="2:19" ht="15" customHeight="1" x14ac:dyDescent="0.25">
      <c r="B697" s="59">
        <f t="shared" si="21"/>
        <v>692</v>
      </c>
      <c r="C697" s="60">
        <f>IFERROR(IF($C$4="TEB0187_REV01",CALC_CONN_TEB0187_REV01!U697,),"---")</f>
        <v>0</v>
      </c>
      <c r="D697" s="59">
        <f>IFERROR(IF($C$4="TEB0187_REV01",CALC_CONN_TEB0187_REV01!D697,),"---")</f>
        <v>0</v>
      </c>
      <c r="E697" s="59">
        <f>IFERROR(IF($C$4="TEB0187_REV01",CALC_CONN_TEB0187_REV01!E697,),"---")</f>
        <v>0</v>
      </c>
      <c r="F697" s="59" t="str">
        <f>IFERROR(IF(VLOOKUP($D697&amp;"-"&amp;$E697,IF($C$4="TEB0187_REV01",CALC_CONN_TEB0187_REV01!$F:$I),4,0)="--","---",IF($C$4="TEB0187_REV01",CALC_CONN_TEB0187_REV01!$G697&amp; " --&gt; " &amp;CALC_CONN_TEB0187_REV01!$I697&amp; " --&gt; ")),"---")</f>
        <v>---</v>
      </c>
      <c r="G697" s="59" t="str">
        <f>IFERROR(IF(VLOOKUP($D697&amp;"-"&amp;$E697,IF($C$4="TEB0187_REV01",CALC_CONN_TEB0187_REV01!$F:$H),3,0)="--",VLOOKUP($D697&amp;"-"&amp;$E697,IF($C$4="TEB0187_REV01",CALC_CONN_TEB0187_REV01!$F:$H),2,0),VLOOKUP($D697&amp;"-"&amp;$E697,IF($C$4="TEB0187_REV01",CALC_CONN_TEB0187_REV01!$F:$H),3,0)),"---")</f>
        <v>---</v>
      </c>
      <c r="H697" s="59" t="str">
        <f>IFERROR(VLOOKUP(G697,IF($C$4="TEB0187_REV01",CALC_CONN_TEB0187_REV01!$G:$T),14,0),"---")</f>
        <v>---</v>
      </c>
      <c r="I697" s="59" t="str">
        <f>IFERROR(VLOOKUP($D697&amp;"-"&amp;$E697,IF($C$4="TEB0187_REV01",CALC_CONN_TEB0187_REV01!$F:$K,"???"),6,0),"---")</f>
        <v>---</v>
      </c>
      <c r="J697" s="61" t="str">
        <f>IFERROR(VLOOKUP($D697&amp;"-"&amp;$E697,IF($C$4="TEB0187_REV01",CALC_CONN_TEB0187_REV01!$F:$M,"???"),8,0),"---")</f>
        <v>---</v>
      </c>
      <c r="K697" s="62" t="str">
        <f>IFERROR(VLOOKUP($D697&amp;"-"&amp;$E697,IF($C$4="TEB0187_REV01",CALC_CONN_TEB0187_REV01!$F:$N),9,0),"---")</f>
        <v>---</v>
      </c>
      <c r="L697" s="59" t="str">
        <f>IFERROR(VLOOKUP(K697,B2B!$H$3:$I$2000,2,0),"---")</f>
        <v>---</v>
      </c>
      <c r="M697" s="59" t="str">
        <f>IFERROR(VLOOKUP(L697,IF($M$4="TEI0187_REV01",RAW_m_TEI0187_REV01!$AD:$AH),5,0),"---")</f>
        <v>---</v>
      </c>
      <c r="N697" s="59" t="str">
        <f>IFERROR(VLOOKUP(L697,IF($M$4="TEI0187_REV01",RAW_m_TEI0187_REV01!$AE:$AJ),6,0),"---")</f>
        <v>---</v>
      </c>
      <c r="O697" s="63" t="str">
        <f>IFERROR(VLOOKUP(L697,IF($M$4="TEI0187_REV01",RAW_m_TEI0187_REV01!$AD:$AE),2,0),"---")</f>
        <v>---</v>
      </c>
      <c r="P697" s="59" t="str">
        <f>IFERROR(VLOOKUP(O697,IF($M$4="TEI0187_REV01",RAW_m_TEI0187_REV01!$AJ:$AK),2,0),"---")</f>
        <v>---</v>
      </c>
      <c r="Q697" s="59" t="str">
        <f>IFERROR(VLOOKUP(L697,IF($M$4="TEI0187_REV01",RAW_m_TEI0187_REV01!$AD:$AF),3,0),"---")</f>
        <v>---</v>
      </c>
      <c r="R697" s="59" t="str">
        <f>IFERROR(VLOOKUP(O697,IF($M$4="TEI0187_REV01",RAW_m_TEI0187_REV01!$AE:$AG),3,0),"---")</f>
        <v>---</v>
      </c>
      <c r="S697" s="59" t="str">
        <f t="shared" si="22"/>
        <v>---</v>
      </c>
    </row>
    <row r="698" spans="2:19" ht="15" customHeight="1" x14ac:dyDescent="0.25">
      <c r="B698" s="59">
        <f t="shared" si="21"/>
        <v>693</v>
      </c>
      <c r="C698" s="60">
        <f>IFERROR(IF($C$4="TEB0187_REV01",CALC_CONN_TEB0187_REV01!U698,),"---")</f>
        <v>0</v>
      </c>
      <c r="D698" s="59">
        <f>IFERROR(IF($C$4="TEB0187_REV01",CALC_CONN_TEB0187_REV01!D698,),"---")</f>
        <v>0</v>
      </c>
      <c r="E698" s="59">
        <f>IFERROR(IF($C$4="TEB0187_REV01",CALC_CONN_TEB0187_REV01!E698,),"---")</f>
        <v>0</v>
      </c>
      <c r="F698" s="59" t="str">
        <f>IFERROR(IF(VLOOKUP($D698&amp;"-"&amp;$E698,IF($C$4="TEB0187_REV01",CALC_CONN_TEB0187_REV01!$F:$I),4,0)="--","---",IF($C$4="TEB0187_REV01",CALC_CONN_TEB0187_REV01!$G698&amp; " --&gt; " &amp;CALC_CONN_TEB0187_REV01!$I698&amp; " --&gt; ")),"---")</f>
        <v>---</v>
      </c>
      <c r="G698" s="59" t="str">
        <f>IFERROR(IF(VLOOKUP($D698&amp;"-"&amp;$E698,IF($C$4="TEB0187_REV01",CALC_CONN_TEB0187_REV01!$F:$H),3,0)="--",VLOOKUP($D698&amp;"-"&amp;$E698,IF($C$4="TEB0187_REV01",CALC_CONN_TEB0187_REV01!$F:$H),2,0),VLOOKUP($D698&amp;"-"&amp;$E698,IF($C$4="TEB0187_REV01",CALC_CONN_TEB0187_REV01!$F:$H),3,0)),"---")</f>
        <v>---</v>
      </c>
      <c r="H698" s="59" t="str">
        <f>IFERROR(VLOOKUP(G698,IF($C$4="TEB0187_REV01",CALC_CONN_TEB0187_REV01!$G:$T),14,0),"---")</f>
        <v>---</v>
      </c>
      <c r="I698" s="59" t="str">
        <f>IFERROR(VLOOKUP($D698&amp;"-"&amp;$E698,IF($C$4="TEB0187_REV01",CALC_CONN_TEB0187_REV01!$F:$K,"???"),6,0),"---")</f>
        <v>---</v>
      </c>
      <c r="J698" s="61" t="str">
        <f>IFERROR(VLOOKUP($D698&amp;"-"&amp;$E698,IF($C$4="TEB0187_REV01",CALC_CONN_TEB0187_REV01!$F:$M,"???"),8,0),"---")</f>
        <v>---</v>
      </c>
      <c r="K698" s="62" t="str">
        <f>IFERROR(VLOOKUP($D698&amp;"-"&amp;$E698,IF($C$4="TEB0187_REV01",CALC_CONN_TEB0187_REV01!$F:$N),9,0),"---")</f>
        <v>---</v>
      </c>
      <c r="L698" s="59" t="str">
        <f>IFERROR(VLOOKUP(K698,B2B!$H$3:$I$2000,2,0),"---")</f>
        <v>---</v>
      </c>
      <c r="M698" s="59" t="str">
        <f>IFERROR(VLOOKUP(L698,IF($M$4="TEI0187_REV01",RAW_m_TEI0187_REV01!$AD:$AH),5,0),"---")</f>
        <v>---</v>
      </c>
      <c r="N698" s="59" t="str">
        <f>IFERROR(VLOOKUP(L698,IF($M$4="TEI0187_REV01",RAW_m_TEI0187_REV01!$AE:$AJ),6,0),"---")</f>
        <v>---</v>
      </c>
      <c r="O698" s="63" t="str">
        <f>IFERROR(VLOOKUP(L698,IF($M$4="TEI0187_REV01",RAW_m_TEI0187_REV01!$AD:$AE),2,0),"---")</f>
        <v>---</v>
      </c>
      <c r="P698" s="59" t="str">
        <f>IFERROR(VLOOKUP(O698,IF($M$4="TEI0187_REV01",RAW_m_TEI0187_REV01!$AJ:$AK),2,0),"---")</f>
        <v>---</v>
      </c>
      <c r="Q698" s="59" t="str">
        <f>IFERROR(VLOOKUP(L698,IF($M$4="TEI0187_REV01",RAW_m_TEI0187_REV01!$AD:$AF),3,0),"---")</f>
        <v>---</v>
      </c>
      <c r="R698" s="59" t="str">
        <f>IFERROR(VLOOKUP(O698,IF($M$4="TEI0187_REV01",RAW_m_TEI0187_REV01!$AE:$AG),3,0),"---")</f>
        <v>---</v>
      </c>
      <c r="S698" s="59" t="str">
        <f t="shared" si="22"/>
        <v>---</v>
      </c>
    </row>
    <row r="699" spans="2:19" ht="15" customHeight="1" x14ac:dyDescent="0.25">
      <c r="B699" s="59">
        <f t="shared" si="21"/>
        <v>694</v>
      </c>
      <c r="C699" s="60">
        <f>IFERROR(IF($C$4="TEB0187_REV01",CALC_CONN_TEB0187_REV01!U699,),"---")</f>
        <v>0</v>
      </c>
      <c r="D699" s="59">
        <f>IFERROR(IF($C$4="TEB0187_REV01",CALC_CONN_TEB0187_REV01!D699,),"---")</f>
        <v>0</v>
      </c>
      <c r="E699" s="59">
        <f>IFERROR(IF($C$4="TEB0187_REV01",CALC_CONN_TEB0187_REV01!E699,),"---")</f>
        <v>0</v>
      </c>
      <c r="F699" s="59" t="str">
        <f>IFERROR(IF(VLOOKUP($D699&amp;"-"&amp;$E699,IF($C$4="TEB0187_REV01",CALC_CONN_TEB0187_REV01!$F:$I),4,0)="--","---",IF($C$4="TEB0187_REV01",CALC_CONN_TEB0187_REV01!$G699&amp; " --&gt; " &amp;CALC_CONN_TEB0187_REV01!$I699&amp; " --&gt; ")),"---")</f>
        <v>---</v>
      </c>
      <c r="G699" s="59" t="str">
        <f>IFERROR(IF(VLOOKUP($D699&amp;"-"&amp;$E699,IF($C$4="TEB0187_REV01",CALC_CONN_TEB0187_REV01!$F:$H),3,0)="--",VLOOKUP($D699&amp;"-"&amp;$E699,IF($C$4="TEB0187_REV01",CALC_CONN_TEB0187_REV01!$F:$H),2,0),VLOOKUP($D699&amp;"-"&amp;$E699,IF($C$4="TEB0187_REV01",CALC_CONN_TEB0187_REV01!$F:$H),3,0)),"---")</f>
        <v>---</v>
      </c>
      <c r="H699" s="59" t="str">
        <f>IFERROR(VLOOKUP(G699,IF($C$4="TEB0187_REV01",CALC_CONN_TEB0187_REV01!$G:$T),14,0),"---")</f>
        <v>---</v>
      </c>
      <c r="I699" s="59" t="str">
        <f>IFERROR(VLOOKUP($D699&amp;"-"&amp;$E699,IF($C$4="TEB0187_REV01",CALC_CONN_TEB0187_REV01!$F:$K,"???"),6,0),"---")</f>
        <v>---</v>
      </c>
      <c r="J699" s="61" t="str">
        <f>IFERROR(VLOOKUP($D699&amp;"-"&amp;$E699,IF($C$4="TEB0187_REV01",CALC_CONN_TEB0187_REV01!$F:$M,"???"),8,0),"---")</f>
        <v>---</v>
      </c>
      <c r="K699" s="62" t="str">
        <f>IFERROR(VLOOKUP($D699&amp;"-"&amp;$E699,IF($C$4="TEB0187_REV01",CALC_CONN_TEB0187_REV01!$F:$N),9,0),"---")</f>
        <v>---</v>
      </c>
      <c r="L699" s="59" t="str">
        <f>IFERROR(VLOOKUP(K699,B2B!$H$3:$I$2000,2,0),"---")</f>
        <v>---</v>
      </c>
      <c r="M699" s="59" t="str">
        <f>IFERROR(VLOOKUP(L699,IF($M$4="TEI0187_REV01",RAW_m_TEI0187_REV01!$AD:$AH),5,0),"---")</f>
        <v>---</v>
      </c>
      <c r="N699" s="59" t="str">
        <f>IFERROR(VLOOKUP(L699,IF($M$4="TEI0187_REV01",RAW_m_TEI0187_REV01!$AE:$AJ),6,0),"---")</f>
        <v>---</v>
      </c>
      <c r="O699" s="63" t="str">
        <f>IFERROR(VLOOKUP(L699,IF($M$4="TEI0187_REV01",RAW_m_TEI0187_REV01!$AD:$AE),2,0),"---")</f>
        <v>---</v>
      </c>
      <c r="P699" s="59" t="str">
        <f>IFERROR(VLOOKUP(O699,IF($M$4="TEI0187_REV01",RAW_m_TEI0187_REV01!$AJ:$AK),2,0),"---")</f>
        <v>---</v>
      </c>
      <c r="Q699" s="59" t="str">
        <f>IFERROR(VLOOKUP(L699,IF($M$4="TEI0187_REV01",RAW_m_TEI0187_REV01!$AD:$AF),3,0),"---")</f>
        <v>---</v>
      </c>
      <c r="R699" s="59" t="str">
        <f>IFERROR(VLOOKUP(O699,IF($M$4="TEI0187_REV01",RAW_m_TEI0187_REV01!$AE:$AG),3,0),"---")</f>
        <v>---</v>
      </c>
      <c r="S699" s="59" t="str">
        <f t="shared" si="22"/>
        <v>---</v>
      </c>
    </row>
    <row r="700" spans="2:19" ht="15" customHeight="1" x14ac:dyDescent="0.25">
      <c r="B700" s="59">
        <f t="shared" si="21"/>
        <v>695</v>
      </c>
      <c r="C700" s="60">
        <f>IFERROR(IF($C$4="TEB0187_REV01",CALC_CONN_TEB0187_REV01!U700,),"---")</f>
        <v>0</v>
      </c>
      <c r="D700" s="59">
        <f>IFERROR(IF($C$4="TEB0187_REV01",CALC_CONN_TEB0187_REV01!D700,),"---")</f>
        <v>0</v>
      </c>
      <c r="E700" s="59">
        <f>IFERROR(IF($C$4="TEB0187_REV01",CALC_CONN_TEB0187_REV01!E700,),"---")</f>
        <v>0</v>
      </c>
      <c r="F700" s="59" t="str">
        <f>IFERROR(IF(VLOOKUP($D700&amp;"-"&amp;$E700,IF($C$4="TEB0187_REV01",CALC_CONN_TEB0187_REV01!$F:$I),4,0)="--","---",IF($C$4="TEB0187_REV01",CALC_CONN_TEB0187_REV01!$G700&amp; " --&gt; " &amp;CALC_CONN_TEB0187_REV01!$I700&amp; " --&gt; ")),"---")</f>
        <v>---</v>
      </c>
      <c r="G700" s="59" t="str">
        <f>IFERROR(IF(VLOOKUP($D700&amp;"-"&amp;$E700,IF($C$4="TEB0187_REV01",CALC_CONN_TEB0187_REV01!$F:$H),3,0)="--",VLOOKUP($D700&amp;"-"&amp;$E700,IF($C$4="TEB0187_REV01",CALC_CONN_TEB0187_REV01!$F:$H),2,0),VLOOKUP($D700&amp;"-"&amp;$E700,IF($C$4="TEB0187_REV01",CALC_CONN_TEB0187_REV01!$F:$H),3,0)),"---")</f>
        <v>---</v>
      </c>
      <c r="H700" s="59" t="str">
        <f>IFERROR(VLOOKUP(G700,IF($C$4="TEB0187_REV01",CALC_CONN_TEB0187_REV01!$G:$T),14,0),"---")</f>
        <v>---</v>
      </c>
      <c r="I700" s="59" t="str">
        <f>IFERROR(VLOOKUP($D700&amp;"-"&amp;$E700,IF($C$4="TEB0187_REV01",CALC_CONN_TEB0187_REV01!$F:$K,"???"),6,0),"---")</f>
        <v>---</v>
      </c>
      <c r="J700" s="61" t="str">
        <f>IFERROR(VLOOKUP($D700&amp;"-"&amp;$E700,IF($C$4="TEB0187_REV01",CALC_CONN_TEB0187_REV01!$F:$M,"???"),8,0),"---")</f>
        <v>---</v>
      </c>
      <c r="K700" s="62" t="str">
        <f>IFERROR(VLOOKUP($D700&amp;"-"&amp;$E700,IF($C$4="TEB0187_REV01",CALC_CONN_TEB0187_REV01!$F:$N),9,0),"---")</f>
        <v>---</v>
      </c>
      <c r="L700" s="59" t="str">
        <f>IFERROR(VLOOKUP(K700,B2B!$H$3:$I$2000,2,0),"---")</f>
        <v>---</v>
      </c>
      <c r="M700" s="59" t="str">
        <f>IFERROR(VLOOKUP(L700,IF($M$4="TEI0187_REV01",RAW_m_TEI0187_REV01!$AD:$AH),5,0),"---")</f>
        <v>---</v>
      </c>
      <c r="N700" s="59" t="str">
        <f>IFERROR(VLOOKUP(L700,IF($M$4="TEI0187_REV01",RAW_m_TEI0187_REV01!$AE:$AJ),6,0),"---")</f>
        <v>---</v>
      </c>
      <c r="O700" s="63" t="str">
        <f>IFERROR(VLOOKUP(L700,IF($M$4="TEI0187_REV01",RAW_m_TEI0187_REV01!$AD:$AE),2,0),"---")</f>
        <v>---</v>
      </c>
      <c r="P700" s="59" t="str">
        <f>IFERROR(VLOOKUP(O700,IF($M$4="TEI0187_REV01",RAW_m_TEI0187_REV01!$AJ:$AK),2,0),"---")</f>
        <v>---</v>
      </c>
      <c r="Q700" s="59" t="str">
        <f>IFERROR(VLOOKUP(L700,IF($M$4="TEI0187_REV01",RAW_m_TEI0187_REV01!$AD:$AF),3,0),"---")</f>
        <v>---</v>
      </c>
      <c r="R700" s="59" t="str">
        <f>IFERROR(VLOOKUP(O700,IF($M$4="TEI0187_REV01",RAW_m_TEI0187_REV01!$AE:$AG),3,0),"---")</f>
        <v>---</v>
      </c>
      <c r="S700" s="59" t="str">
        <f t="shared" si="22"/>
        <v>---</v>
      </c>
    </row>
    <row r="701" spans="2:19" ht="15" customHeight="1" x14ac:dyDescent="0.25">
      <c r="B701" s="59">
        <f t="shared" si="21"/>
        <v>696</v>
      </c>
      <c r="C701" s="60">
        <f>IFERROR(IF($C$4="TEB0187_REV01",CALC_CONN_TEB0187_REV01!U701,),"---")</f>
        <v>0</v>
      </c>
      <c r="D701" s="59">
        <f>IFERROR(IF($C$4="TEB0187_REV01",CALC_CONN_TEB0187_REV01!D701,),"---")</f>
        <v>0</v>
      </c>
      <c r="E701" s="59">
        <f>IFERROR(IF($C$4="TEB0187_REV01",CALC_CONN_TEB0187_REV01!E701,),"---")</f>
        <v>0</v>
      </c>
      <c r="F701" s="59" t="str">
        <f>IFERROR(IF(VLOOKUP($D701&amp;"-"&amp;$E701,IF($C$4="TEB0187_REV01",CALC_CONN_TEB0187_REV01!$F:$I),4,0)="--","---",IF($C$4="TEB0187_REV01",CALC_CONN_TEB0187_REV01!$G701&amp; " --&gt; " &amp;CALC_CONN_TEB0187_REV01!$I701&amp; " --&gt; ")),"---")</f>
        <v>---</v>
      </c>
      <c r="G701" s="59" t="str">
        <f>IFERROR(IF(VLOOKUP($D701&amp;"-"&amp;$E701,IF($C$4="TEB0187_REV01",CALC_CONN_TEB0187_REV01!$F:$H),3,0)="--",VLOOKUP($D701&amp;"-"&amp;$E701,IF($C$4="TEB0187_REV01",CALC_CONN_TEB0187_REV01!$F:$H),2,0),VLOOKUP($D701&amp;"-"&amp;$E701,IF($C$4="TEB0187_REV01",CALC_CONN_TEB0187_REV01!$F:$H),3,0)),"---")</f>
        <v>---</v>
      </c>
      <c r="H701" s="59" t="str">
        <f>IFERROR(VLOOKUP(G701,IF($C$4="TEB0187_REV01",CALC_CONN_TEB0187_REV01!$G:$T),14,0),"---")</f>
        <v>---</v>
      </c>
      <c r="I701" s="59" t="str">
        <f>IFERROR(VLOOKUP($D701&amp;"-"&amp;$E701,IF($C$4="TEB0187_REV01",CALC_CONN_TEB0187_REV01!$F:$K,"???"),6,0),"---")</f>
        <v>---</v>
      </c>
      <c r="J701" s="61" t="str">
        <f>IFERROR(VLOOKUP($D701&amp;"-"&amp;$E701,IF($C$4="TEB0187_REV01",CALC_CONN_TEB0187_REV01!$F:$M,"???"),8,0),"---")</f>
        <v>---</v>
      </c>
      <c r="K701" s="62" t="str">
        <f>IFERROR(VLOOKUP($D701&amp;"-"&amp;$E701,IF($C$4="TEB0187_REV01",CALC_CONN_TEB0187_REV01!$F:$N),9,0),"---")</f>
        <v>---</v>
      </c>
      <c r="L701" s="59" t="str">
        <f>IFERROR(VLOOKUP(K701,B2B!$H$3:$I$2000,2,0),"---")</f>
        <v>---</v>
      </c>
      <c r="M701" s="59" t="str">
        <f>IFERROR(VLOOKUP(L701,IF($M$4="TEI0187_REV01",RAW_m_TEI0187_REV01!$AD:$AH),5,0),"---")</f>
        <v>---</v>
      </c>
      <c r="N701" s="59" t="str">
        <f>IFERROR(VLOOKUP(L701,IF($M$4="TEI0187_REV01",RAW_m_TEI0187_REV01!$AE:$AJ),6,0),"---")</f>
        <v>---</v>
      </c>
      <c r="O701" s="63" t="str">
        <f>IFERROR(VLOOKUP(L701,IF($M$4="TEI0187_REV01",RAW_m_TEI0187_REV01!$AD:$AE),2,0),"---")</f>
        <v>---</v>
      </c>
      <c r="P701" s="59" t="str">
        <f>IFERROR(VLOOKUP(O701,IF($M$4="TEI0187_REV01",RAW_m_TEI0187_REV01!$AJ:$AK),2,0),"---")</f>
        <v>---</v>
      </c>
      <c r="Q701" s="59" t="str">
        <f>IFERROR(VLOOKUP(L701,IF($M$4="TEI0187_REV01",RAW_m_TEI0187_REV01!$AD:$AF),3,0),"---")</f>
        <v>---</v>
      </c>
      <c r="R701" s="59" t="str">
        <f>IFERROR(VLOOKUP(O701,IF($M$4="TEI0187_REV01",RAW_m_TEI0187_REV01!$AE:$AG),3,0),"---")</f>
        <v>---</v>
      </c>
      <c r="S701" s="59" t="str">
        <f t="shared" si="22"/>
        <v>---</v>
      </c>
    </row>
    <row r="702" spans="2:19" ht="15" customHeight="1" x14ac:dyDescent="0.25">
      <c r="B702" s="59">
        <f t="shared" si="21"/>
        <v>697</v>
      </c>
      <c r="C702" s="60">
        <f>IFERROR(IF($C$4="TEB0187_REV01",CALC_CONN_TEB0187_REV01!U702,),"---")</f>
        <v>0</v>
      </c>
      <c r="D702" s="59">
        <f>IFERROR(IF($C$4="TEB0187_REV01",CALC_CONN_TEB0187_REV01!D702,),"---")</f>
        <v>0</v>
      </c>
      <c r="E702" s="59">
        <f>IFERROR(IF($C$4="TEB0187_REV01",CALC_CONN_TEB0187_REV01!E702,),"---")</f>
        <v>0</v>
      </c>
      <c r="F702" s="59" t="str">
        <f>IFERROR(IF(VLOOKUP($D702&amp;"-"&amp;$E702,IF($C$4="TEB0187_REV01",CALC_CONN_TEB0187_REV01!$F:$I),4,0)="--","---",IF($C$4="TEB0187_REV01",CALC_CONN_TEB0187_REV01!$G702&amp; " --&gt; " &amp;CALC_CONN_TEB0187_REV01!$I702&amp; " --&gt; ")),"---")</f>
        <v>---</v>
      </c>
      <c r="G702" s="59" t="str">
        <f>IFERROR(IF(VLOOKUP($D702&amp;"-"&amp;$E702,IF($C$4="TEB0187_REV01",CALC_CONN_TEB0187_REV01!$F:$H),3,0)="--",VLOOKUP($D702&amp;"-"&amp;$E702,IF($C$4="TEB0187_REV01",CALC_CONN_TEB0187_REV01!$F:$H),2,0),VLOOKUP($D702&amp;"-"&amp;$E702,IF($C$4="TEB0187_REV01",CALC_CONN_TEB0187_REV01!$F:$H),3,0)),"---")</f>
        <v>---</v>
      </c>
      <c r="H702" s="59" t="str">
        <f>IFERROR(VLOOKUP(G702,IF($C$4="TEB0187_REV01",CALC_CONN_TEB0187_REV01!$G:$T),14,0),"---")</f>
        <v>---</v>
      </c>
      <c r="I702" s="59" t="str">
        <f>IFERROR(VLOOKUP($D702&amp;"-"&amp;$E702,IF($C$4="TEB0187_REV01",CALC_CONN_TEB0187_REV01!$F:$K,"???"),6,0),"---")</f>
        <v>---</v>
      </c>
      <c r="J702" s="61" t="str">
        <f>IFERROR(VLOOKUP($D702&amp;"-"&amp;$E702,IF($C$4="TEB0187_REV01",CALC_CONN_TEB0187_REV01!$F:$M,"???"),8,0),"---")</f>
        <v>---</v>
      </c>
      <c r="K702" s="62" t="str">
        <f>IFERROR(VLOOKUP($D702&amp;"-"&amp;$E702,IF($C$4="TEB0187_REV01",CALC_CONN_TEB0187_REV01!$F:$N),9,0),"---")</f>
        <v>---</v>
      </c>
      <c r="L702" s="59" t="str">
        <f>IFERROR(VLOOKUP(K702,B2B!$H$3:$I$2000,2,0),"---")</f>
        <v>---</v>
      </c>
      <c r="M702" s="59" t="str">
        <f>IFERROR(VLOOKUP(L702,IF($M$4="TEI0187_REV01",RAW_m_TEI0187_REV01!$AD:$AH),5,0),"---")</f>
        <v>---</v>
      </c>
      <c r="N702" s="59" t="str">
        <f>IFERROR(VLOOKUP(L702,IF($M$4="TEI0187_REV01",RAW_m_TEI0187_REV01!$AE:$AJ),6,0),"---")</f>
        <v>---</v>
      </c>
      <c r="O702" s="63" t="str">
        <f>IFERROR(VLOOKUP(L702,IF($M$4="TEI0187_REV01",RAW_m_TEI0187_REV01!$AD:$AE),2,0),"---")</f>
        <v>---</v>
      </c>
      <c r="P702" s="59" t="str">
        <f>IFERROR(VLOOKUP(O702,IF($M$4="TEI0187_REV01",RAW_m_TEI0187_REV01!$AJ:$AK),2,0),"---")</f>
        <v>---</v>
      </c>
      <c r="Q702" s="59" t="str">
        <f>IFERROR(VLOOKUP(L702,IF($M$4="TEI0187_REV01",RAW_m_TEI0187_REV01!$AD:$AF),3,0),"---")</f>
        <v>---</v>
      </c>
      <c r="R702" s="59" t="str">
        <f>IFERROR(VLOOKUP(O702,IF($M$4="TEI0187_REV01",RAW_m_TEI0187_REV01!$AE:$AG),3,0),"---")</f>
        <v>---</v>
      </c>
      <c r="S702" s="59" t="str">
        <f t="shared" si="22"/>
        <v>---</v>
      </c>
    </row>
    <row r="703" spans="2:19" ht="15" customHeight="1" x14ac:dyDescent="0.25">
      <c r="B703" s="59">
        <f t="shared" si="21"/>
        <v>698</v>
      </c>
      <c r="C703" s="60">
        <f>IFERROR(IF($C$4="TEB0187_REV01",CALC_CONN_TEB0187_REV01!U703,),"---")</f>
        <v>0</v>
      </c>
      <c r="D703" s="59">
        <f>IFERROR(IF($C$4="TEB0187_REV01",CALC_CONN_TEB0187_REV01!D703,),"---")</f>
        <v>0</v>
      </c>
      <c r="E703" s="59">
        <f>IFERROR(IF($C$4="TEB0187_REV01",CALC_CONN_TEB0187_REV01!E703,),"---")</f>
        <v>0</v>
      </c>
      <c r="F703" s="59" t="str">
        <f>IFERROR(IF(VLOOKUP($D703&amp;"-"&amp;$E703,IF($C$4="TEB0187_REV01",CALC_CONN_TEB0187_REV01!$F:$I),4,0)="--","---",IF($C$4="TEB0187_REV01",CALC_CONN_TEB0187_REV01!$G703&amp; " --&gt; " &amp;CALC_CONN_TEB0187_REV01!$I703&amp; " --&gt; ")),"---")</f>
        <v>---</v>
      </c>
      <c r="G703" s="59" t="str">
        <f>IFERROR(IF(VLOOKUP($D703&amp;"-"&amp;$E703,IF($C$4="TEB0187_REV01",CALC_CONN_TEB0187_REV01!$F:$H),3,0)="--",VLOOKUP($D703&amp;"-"&amp;$E703,IF($C$4="TEB0187_REV01",CALC_CONN_TEB0187_REV01!$F:$H),2,0),VLOOKUP($D703&amp;"-"&amp;$E703,IF($C$4="TEB0187_REV01",CALC_CONN_TEB0187_REV01!$F:$H),3,0)),"---")</f>
        <v>---</v>
      </c>
      <c r="H703" s="59" t="str">
        <f>IFERROR(VLOOKUP(G703,IF($C$4="TEB0187_REV01",CALC_CONN_TEB0187_REV01!$G:$T),14,0),"---")</f>
        <v>---</v>
      </c>
      <c r="I703" s="59" t="str">
        <f>IFERROR(VLOOKUP($D703&amp;"-"&amp;$E703,IF($C$4="TEB0187_REV01",CALC_CONN_TEB0187_REV01!$F:$K,"???"),6,0),"---")</f>
        <v>---</v>
      </c>
      <c r="J703" s="61" t="str">
        <f>IFERROR(VLOOKUP($D703&amp;"-"&amp;$E703,IF($C$4="TEB0187_REV01",CALC_CONN_TEB0187_REV01!$F:$M,"???"),8,0),"---")</f>
        <v>---</v>
      </c>
      <c r="K703" s="62" t="str">
        <f>IFERROR(VLOOKUP($D703&amp;"-"&amp;$E703,IF($C$4="TEB0187_REV01",CALC_CONN_TEB0187_REV01!$F:$N),9,0),"---")</f>
        <v>---</v>
      </c>
      <c r="L703" s="59" t="str">
        <f>IFERROR(VLOOKUP(K703,B2B!$H$3:$I$2000,2,0),"---")</f>
        <v>---</v>
      </c>
      <c r="M703" s="59" t="str">
        <f>IFERROR(VLOOKUP(L703,IF($M$4="TEI0187_REV01",RAW_m_TEI0187_REV01!$AD:$AH),5,0),"---")</f>
        <v>---</v>
      </c>
      <c r="N703" s="59" t="str">
        <f>IFERROR(VLOOKUP(L703,IF($M$4="TEI0187_REV01",RAW_m_TEI0187_REV01!$AE:$AJ),6,0),"---")</f>
        <v>---</v>
      </c>
      <c r="O703" s="63" t="str">
        <f>IFERROR(VLOOKUP(L703,IF($M$4="TEI0187_REV01",RAW_m_TEI0187_REV01!$AD:$AE),2,0),"---")</f>
        <v>---</v>
      </c>
      <c r="P703" s="59" t="str">
        <f>IFERROR(VLOOKUP(O703,IF($M$4="TEI0187_REV01",RAW_m_TEI0187_REV01!$AJ:$AK),2,0),"---")</f>
        <v>---</v>
      </c>
      <c r="Q703" s="59" t="str">
        <f>IFERROR(VLOOKUP(L703,IF($M$4="TEI0187_REV01",RAW_m_TEI0187_REV01!$AD:$AF),3,0),"---")</f>
        <v>---</v>
      </c>
      <c r="R703" s="59" t="str">
        <f>IFERROR(VLOOKUP(O703,IF($M$4="TEI0187_REV01",RAW_m_TEI0187_REV01!$AE:$AG),3,0),"---")</f>
        <v>---</v>
      </c>
      <c r="S703" s="59" t="str">
        <f t="shared" si="22"/>
        <v>---</v>
      </c>
    </row>
    <row r="704" spans="2:19" ht="15" customHeight="1" x14ac:dyDescent="0.25">
      <c r="B704" s="59">
        <f t="shared" si="21"/>
        <v>699</v>
      </c>
      <c r="C704" s="60">
        <f>IFERROR(IF($C$4="TEB0187_REV01",CALC_CONN_TEB0187_REV01!U704,),"---")</f>
        <v>0</v>
      </c>
      <c r="D704" s="59">
        <f>IFERROR(IF($C$4="TEB0187_REV01",CALC_CONN_TEB0187_REV01!D704,),"---")</f>
        <v>0</v>
      </c>
      <c r="E704" s="59">
        <f>IFERROR(IF($C$4="TEB0187_REV01",CALC_CONN_TEB0187_REV01!E704,),"---")</f>
        <v>0</v>
      </c>
      <c r="F704" s="59" t="str">
        <f>IFERROR(IF(VLOOKUP($D704&amp;"-"&amp;$E704,IF($C$4="TEB0187_REV01",CALC_CONN_TEB0187_REV01!$F:$I),4,0)="--","---",IF($C$4="TEB0187_REV01",CALC_CONN_TEB0187_REV01!$G704&amp; " --&gt; " &amp;CALC_CONN_TEB0187_REV01!$I704&amp; " --&gt; ")),"---")</f>
        <v>---</v>
      </c>
      <c r="G704" s="59" t="str">
        <f>IFERROR(IF(VLOOKUP($D704&amp;"-"&amp;$E704,IF($C$4="TEB0187_REV01",CALC_CONN_TEB0187_REV01!$F:$H),3,0)="--",VLOOKUP($D704&amp;"-"&amp;$E704,IF($C$4="TEB0187_REV01",CALC_CONN_TEB0187_REV01!$F:$H),2,0),VLOOKUP($D704&amp;"-"&amp;$E704,IF($C$4="TEB0187_REV01",CALC_CONN_TEB0187_REV01!$F:$H),3,0)),"---")</f>
        <v>---</v>
      </c>
      <c r="H704" s="59" t="str">
        <f>IFERROR(VLOOKUP(G704,IF($C$4="TEB0187_REV01",CALC_CONN_TEB0187_REV01!$G:$T),14,0),"---")</f>
        <v>---</v>
      </c>
      <c r="I704" s="59" t="str">
        <f>IFERROR(VLOOKUP($D704&amp;"-"&amp;$E704,IF($C$4="TEB0187_REV01",CALC_CONN_TEB0187_REV01!$F:$K,"???"),6,0),"---")</f>
        <v>---</v>
      </c>
      <c r="J704" s="61" t="str">
        <f>IFERROR(VLOOKUP($D704&amp;"-"&amp;$E704,IF($C$4="TEB0187_REV01",CALC_CONN_TEB0187_REV01!$F:$M,"???"),8,0),"---")</f>
        <v>---</v>
      </c>
      <c r="K704" s="62" t="str">
        <f>IFERROR(VLOOKUP($D704&amp;"-"&amp;$E704,IF($C$4="TEB0187_REV01",CALC_CONN_TEB0187_REV01!$F:$N),9,0),"---")</f>
        <v>---</v>
      </c>
      <c r="L704" s="59" t="str">
        <f>IFERROR(VLOOKUP(K704,B2B!$H$3:$I$2000,2,0),"---")</f>
        <v>---</v>
      </c>
      <c r="M704" s="59" t="str">
        <f>IFERROR(VLOOKUP(L704,IF($M$4="TEI0187_REV01",RAW_m_TEI0187_REV01!$AD:$AH),5,0),"---")</f>
        <v>---</v>
      </c>
      <c r="N704" s="59" t="str">
        <f>IFERROR(VLOOKUP(L704,IF($M$4="TEI0187_REV01",RAW_m_TEI0187_REV01!$AE:$AJ),6,0),"---")</f>
        <v>---</v>
      </c>
      <c r="O704" s="63" t="str">
        <f>IFERROR(VLOOKUP(L704,IF($M$4="TEI0187_REV01",RAW_m_TEI0187_REV01!$AD:$AE),2,0),"---")</f>
        <v>---</v>
      </c>
      <c r="P704" s="59" t="str">
        <f>IFERROR(VLOOKUP(O704,IF($M$4="TEI0187_REV01",RAW_m_TEI0187_REV01!$AJ:$AK),2,0),"---")</f>
        <v>---</v>
      </c>
      <c r="Q704" s="59" t="str">
        <f>IFERROR(VLOOKUP(L704,IF($M$4="TEI0187_REV01",RAW_m_TEI0187_REV01!$AD:$AF),3,0),"---")</f>
        <v>---</v>
      </c>
      <c r="R704" s="59" t="str">
        <f>IFERROR(VLOOKUP(O704,IF($M$4="TEI0187_REV01",RAW_m_TEI0187_REV01!$AE:$AG),3,0),"---")</f>
        <v>---</v>
      </c>
      <c r="S704" s="59" t="str">
        <f t="shared" si="22"/>
        <v>---</v>
      </c>
    </row>
    <row r="705" spans="2:19" ht="15" customHeight="1" x14ac:dyDescent="0.25">
      <c r="B705" s="59">
        <f t="shared" si="21"/>
        <v>700</v>
      </c>
      <c r="C705" s="60">
        <f>IFERROR(IF($C$4="TEB0187_REV01",CALC_CONN_TEB0187_REV01!U705,),"---")</f>
        <v>0</v>
      </c>
      <c r="D705" s="59">
        <f>IFERROR(IF($C$4="TEB0187_REV01",CALC_CONN_TEB0187_REV01!D705,),"---")</f>
        <v>0</v>
      </c>
      <c r="E705" s="59">
        <f>IFERROR(IF($C$4="TEB0187_REV01",CALC_CONN_TEB0187_REV01!E705,),"---")</f>
        <v>0</v>
      </c>
      <c r="F705" s="59" t="str">
        <f>IFERROR(IF(VLOOKUP($D705&amp;"-"&amp;$E705,IF($C$4="TEB0187_REV01",CALC_CONN_TEB0187_REV01!$F:$I),4,0)="--","---",IF($C$4="TEB0187_REV01",CALC_CONN_TEB0187_REV01!$G705&amp; " --&gt; " &amp;CALC_CONN_TEB0187_REV01!$I705&amp; " --&gt; ")),"---")</f>
        <v>---</v>
      </c>
      <c r="G705" s="59" t="str">
        <f>IFERROR(IF(VLOOKUP($D705&amp;"-"&amp;$E705,IF($C$4="TEB0187_REV01",CALC_CONN_TEB0187_REV01!$F:$H),3,0)="--",VLOOKUP($D705&amp;"-"&amp;$E705,IF($C$4="TEB0187_REV01",CALC_CONN_TEB0187_REV01!$F:$H),2,0),VLOOKUP($D705&amp;"-"&amp;$E705,IF($C$4="TEB0187_REV01",CALC_CONN_TEB0187_REV01!$F:$H),3,0)),"---")</f>
        <v>---</v>
      </c>
      <c r="H705" s="59" t="str">
        <f>IFERROR(VLOOKUP(G705,IF($C$4="TEB0187_REV01",CALC_CONN_TEB0187_REV01!$G:$T),14,0),"---")</f>
        <v>---</v>
      </c>
      <c r="I705" s="59" t="str">
        <f>IFERROR(VLOOKUP($D705&amp;"-"&amp;$E705,IF($C$4="TEB0187_REV01",CALC_CONN_TEB0187_REV01!$F:$K,"???"),6,0),"---")</f>
        <v>---</v>
      </c>
      <c r="J705" s="61" t="str">
        <f>IFERROR(VLOOKUP($D705&amp;"-"&amp;$E705,IF($C$4="TEB0187_REV01",CALC_CONN_TEB0187_REV01!$F:$M,"???"),8,0),"---")</f>
        <v>---</v>
      </c>
      <c r="K705" s="62" t="str">
        <f>IFERROR(VLOOKUP($D705&amp;"-"&amp;$E705,IF($C$4="TEB0187_REV01",CALC_CONN_TEB0187_REV01!$F:$N),9,0),"---")</f>
        <v>---</v>
      </c>
      <c r="L705" s="59" t="str">
        <f>IFERROR(VLOOKUP(K705,B2B!$H$3:$I$2000,2,0),"---")</f>
        <v>---</v>
      </c>
      <c r="M705" s="59" t="str">
        <f>IFERROR(VLOOKUP(L705,IF($M$4="TEI0187_REV01",RAW_m_TEI0187_REV01!$AD:$AH),5,0),"---")</f>
        <v>---</v>
      </c>
      <c r="N705" s="59" t="str">
        <f>IFERROR(VLOOKUP(L705,IF($M$4="TEI0187_REV01",RAW_m_TEI0187_REV01!$AE:$AJ),6,0),"---")</f>
        <v>---</v>
      </c>
      <c r="O705" s="63" t="str">
        <f>IFERROR(VLOOKUP(L705,IF($M$4="TEI0187_REV01",RAW_m_TEI0187_REV01!$AD:$AE),2,0),"---")</f>
        <v>---</v>
      </c>
      <c r="P705" s="59" t="str">
        <f>IFERROR(VLOOKUP(O705,IF($M$4="TEI0187_REV01",RAW_m_TEI0187_REV01!$AJ:$AK),2,0),"---")</f>
        <v>---</v>
      </c>
      <c r="Q705" s="59" t="str">
        <f>IFERROR(VLOOKUP(L705,IF($M$4="TEI0187_REV01",RAW_m_TEI0187_REV01!$AD:$AF),3,0),"---")</f>
        <v>---</v>
      </c>
      <c r="R705" s="59" t="str">
        <f>IFERROR(VLOOKUP(O705,IF($M$4="TEI0187_REV01",RAW_m_TEI0187_REV01!$AE:$AG),3,0),"---")</f>
        <v>---</v>
      </c>
      <c r="S705" s="59" t="str">
        <f t="shared" si="22"/>
        <v>---</v>
      </c>
    </row>
    <row r="706" spans="2:19" ht="15" customHeight="1" x14ac:dyDescent="0.25">
      <c r="B706" s="59">
        <f t="shared" si="21"/>
        <v>701</v>
      </c>
      <c r="C706" s="60">
        <f>IFERROR(IF($C$4="TEB0187_REV01",CALC_CONN_TEB0187_REV01!U706,),"---")</f>
        <v>0</v>
      </c>
      <c r="D706" s="59">
        <f>IFERROR(IF($C$4="TEB0187_REV01",CALC_CONN_TEB0187_REV01!D706,),"---")</f>
        <v>0</v>
      </c>
      <c r="E706" s="59">
        <f>IFERROR(IF($C$4="TEB0187_REV01",CALC_CONN_TEB0187_REV01!E706,),"---")</f>
        <v>0</v>
      </c>
      <c r="F706" s="59" t="str">
        <f>IFERROR(IF(VLOOKUP($D706&amp;"-"&amp;$E706,IF($C$4="TEB0187_REV01",CALC_CONN_TEB0187_REV01!$F:$I),4,0)="--","---",IF($C$4="TEB0187_REV01",CALC_CONN_TEB0187_REV01!$G706&amp; " --&gt; " &amp;CALC_CONN_TEB0187_REV01!$I706&amp; " --&gt; ")),"---")</f>
        <v>---</v>
      </c>
      <c r="G706" s="59" t="str">
        <f>IFERROR(IF(VLOOKUP($D706&amp;"-"&amp;$E706,IF($C$4="TEB0187_REV01",CALC_CONN_TEB0187_REV01!$F:$H),3,0)="--",VLOOKUP($D706&amp;"-"&amp;$E706,IF($C$4="TEB0187_REV01",CALC_CONN_TEB0187_REV01!$F:$H),2,0),VLOOKUP($D706&amp;"-"&amp;$E706,IF($C$4="TEB0187_REV01",CALC_CONN_TEB0187_REV01!$F:$H),3,0)),"---")</f>
        <v>---</v>
      </c>
      <c r="H706" s="59" t="str">
        <f>IFERROR(VLOOKUP(G706,IF($C$4="TEB0187_REV01",CALC_CONN_TEB0187_REV01!$G:$T),14,0),"---")</f>
        <v>---</v>
      </c>
      <c r="I706" s="59" t="str">
        <f>IFERROR(VLOOKUP($D706&amp;"-"&amp;$E706,IF($C$4="TEB0187_REV01",CALC_CONN_TEB0187_REV01!$F:$K,"???"),6,0),"---")</f>
        <v>---</v>
      </c>
      <c r="J706" s="61" t="str">
        <f>IFERROR(VLOOKUP($D706&amp;"-"&amp;$E706,IF($C$4="TEB0187_REV01",CALC_CONN_TEB0187_REV01!$F:$M,"???"),8,0),"---")</f>
        <v>---</v>
      </c>
      <c r="K706" s="62" t="str">
        <f>IFERROR(VLOOKUP($D706&amp;"-"&amp;$E706,IF($C$4="TEB0187_REV01",CALC_CONN_TEB0187_REV01!$F:$N),9,0),"---")</f>
        <v>---</v>
      </c>
      <c r="L706" s="59" t="str">
        <f>IFERROR(VLOOKUP(K706,B2B!$H$3:$I$2000,2,0),"---")</f>
        <v>---</v>
      </c>
      <c r="M706" s="59" t="str">
        <f>IFERROR(VLOOKUP(L706,IF($M$4="TEI0187_REV01",RAW_m_TEI0187_REV01!$AD:$AH),5,0),"---")</f>
        <v>---</v>
      </c>
      <c r="N706" s="59" t="str">
        <f>IFERROR(VLOOKUP(L706,IF($M$4="TEI0187_REV01",RAW_m_TEI0187_REV01!$AE:$AJ),6,0),"---")</f>
        <v>---</v>
      </c>
      <c r="O706" s="63" t="str">
        <f>IFERROR(VLOOKUP(L706,IF($M$4="TEI0187_REV01",RAW_m_TEI0187_REV01!$AD:$AE),2,0),"---")</f>
        <v>---</v>
      </c>
      <c r="P706" s="59" t="str">
        <f>IFERROR(VLOOKUP(O706,IF($M$4="TEI0187_REV01",RAW_m_TEI0187_REV01!$AJ:$AK),2,0),"---")</f>
        <v>---</v>
      </c>
      <c r="Q706" s="59" t="str">
        <f>IFERROR(VLOOKUP(L706,IF($M$4="TEI0187_REV01",RAW_m_TEI0187_REV01!$AD:$AF),3,0),"---")</f>
        <v>---</v>
      </c>
      <c r="R706" s="59" t="str">
        <f>IFERROR(VLOOKUP(O706,IF($M$4="TEI0187_REV01",RAW_m_TEI0187_REV01!$AE:$AG),3,0),"---")</f>
        <v>---</v>
      </c>
      <c r="S706" s="59" t="str">
        <f t="shared" si="22"/>
        <v>---</v>
      </c>
    </row>
    <row r="707" spans="2:19" ht="15" customHeight="1" x14ac:dyDescent="0.25">
      <c r="B707" s="59">
        <f t="shared" si="21"/>
        <v>702</v>
      </c>
      <c r="C707" s="60">
        <f>IFERROR(IF($C$4="TEB0187_REV01",CALC_CONN_TEB0187_REV01!U707,),"---")</f>
        <v>0</v>
      </c>
      <c r="D707" s="59">
        <f>IFERROR(IF($C$4="TEB0187_REV01",CALC_CONN_TEB0187_REV01!D707,),"---")</f>
        <v>0</v>
      </c>
      <c r="E707" s="59">
        <f>IFERROR(IF($C$4="TEB0187_REV01",CALC_CONN_TEB0187_REV01!E707,),"---")</f>
        <v>0</v>
      </c>
      <c r="F707" s="59" t="str">
        <f>IFERROR(IF(VLOOKUP($D707&amp;"-"&amp;$E707,IF($C$4="TEB0187_REV01",CALC_CONN_TEB0187_REV01!$F:$I),4,0)="--","---",IF($C$4="TEB0187_REV01",CALC_CONN_TEB0187_REV01!$G707&amp; " --&gt; " &amp;CALC_CONN_TEB0187_REV01!$I707&amp; " --&gt; ")),"---")</f>
        <v>---</v>
      </c>
      <c r="G707" s="59" t="str">
        <f>IFERROR(IF(VLOOKUP($D707&amp;"-"&amp;$E707,IF($C$4="TEB0187_REV01",CALC_CONN_TEB0187_REV01!$F:$H),3,0)="--",VLOOKUP($D707&amp;"-"&amp;$E707,IF($C$4="TEB0187_REV01",CALC_CONN_TEB0187_REV01!$F:$H),2,0),VLOOKUP($D707&amp;"-"&amp;$E707,IF($C$4="TEB0187_REV01",CALC_CONN_TEB0187_REV01!$F:$H),3,0)),"---")</f>
        <v>---</v>
      </c>
      <c r="H707" s="59" t="str">
        <f>IFERROR(VLOOKUP(G707,IF($C$4="TEB0187_REV01",CALC_CONN_TEB0187_REV01!$G:$T),14,0),"---")</f>
        <v>---</v>
      </c>
      <c r="I707" s="59" t="str">
        <f>IFERROR(VLOOKUP($D707&amp;"-"&amp;$E707,IF($C$4="TEB0187_REV01",CALC_CONN_TEB0187_REV01!$F:$K,"???"),6,0),"---")</f>
        <v>---</v>
      </c>
      <c r="J707" s="61" t="str">
        <f>IFERROR(VLOOKUP($D707&amp;"-"&amp;$E707,IF($C$4="TEB0187_REV01",CALC_CONN_TEB0187_REV01!$F:$M,"???"),8,0),"---")</f>
        <v>---</v>
      </c>
      <c r="K707" s="62" t="str">
        <f>IFERROR(VLOOKUP($D707&amp;"-"&amp;$E707,IF($C$4="TEB0187_REV01",CALC_CONN_TEB0187_REV01!$F:$N),9,0),"---")</f>
        <v>---</v>
      </c>
      <c r="L707" s="59" t="str">
        <f>IFERROR(VLOOKUP(K707,B2B!$H$3:$I$2000,2,0),"---")</f>
        <v>---</v>
      </c>
      <c r="M707" s="59" t="str">
        <f>IFERROR(VLOOKUP(L707,IF($M$4="TEI0187_REV01",RAW_m_TEI0187_REV01!$AD:$AH),5,0),"---")</f>
        <v>---</v>
      </c>
      <c r="N707" s="59" t="str">
        <f>IFERROR(VLOOKUP(L707,IF($M$4="TEI0187_REV01",RAW_m_TEI0187_REV01!$AE:$AJ),6,0),"---")</f>
        <v>---</v>
      </c>
      <c r="O707" s="63" t="str">
        <f>IFERROR(VLOOKUP(L707,IF($M$4="TEI0187_REV01",RAW_m_TEI0187_REV01!$AD:$AE),2,0),"---")</f>
        <v>---</v>
      </c>
      <c r="P707" s="59" t="str">
        <f>IFERROR(VLOOKUP(O707,IF($M$4="TEI0187_REV01",RAW_m_TEI0187_REV01!$AJ:$AK),2,0),"---")</f>
        <v>---</v>
      </c>
      <c r="Q707" s="59" t="str">
        <f>IFERROR(VLOOKUP(L707,IF($M$4="TEI0187_REV01",RAW_m_TEI0187_REV01!$AD:$AF),3,0),"---")</f>
        <v>---</v>
      </c>
      <c r="R707" s="59" t="str">
        <f>IFERROR(VLOOKUP(O707,IF($M$4="TEI0187_REV01",RAW_m_TEI0187_REV01!$AE:$AG),3,0),"---")</f>
        <v>---</v>
      </c>
      <c r="S707" s="59" t="str">
        <f t="shared" si="22"/>
        <v>---</v>
      </c>
    </row>
    <row r="708" spans="2:19" ht="15" customHeight="1" x14ac:dyDescent="0.25">
      <c r="B708" s="59">
        <f t="shared" si="21"/>
        <v>703</v>
      </c>
      <c r="C708" s="60">
        <f>IFERROR(IF($C$4="TEB0187_REV01",CALC_CONN_TEB0187_REV01!U708,),"---")</f>
        <v>0</v>
      </c>
      <c r="D708" s="59">
        <f>IFERROR(IF($C$4="TEB0187_REV01",CALC_CONN_TEB0187_REV01!D708,),"---")</f>
        <v>0</v>
      </c>
      <c r="E708" s="59">
        <f>IFERROR(IF($C$4="TEB0187_REV01",CALC_CONN_TEB0187_REV01!E708,),"---")</f>
        <v>0</v>
      </c>
      <c r="F708" s="59" t="str">
        <f>IFERROR(IF(VLOOKUP($D708&amp;"-"&amp;$E708,IF($C$4="TEB0187_REV01",CALC_CONN_TEB0187_REV01!$F:$I),4,0)="--","---",IF($C$4="TEB0187_REV01",CALC_CONN_TEB0187_REV01!$G708&amp; " --&gt; " &amp;CALC_CONN_TEB0187_REV01!$I708&amp; " --&gt; ")),"---")</f>
        <v>---</v>
      </c>
      <c r="G708" s="59" t="str">
        <f>IFERROR(IF(VLOOKUP($D708&amp;"-"&amp;$E708,IF($C$4="TEB0187_REV01",CALC_CONN_TEB0187_REV01!$F:$H),3,0)="--",VLOOKUP($D708&amp;"-"&amp;$E708,IF($C$4="TEB0187_REV01",CALC_CONN_TEB0187_REV01!$F:$H),2,0),VLOOKUP($D708&amp;"-"&amp;$E708,IF($C$4="TEB0187_REV01",CALC_CONN_TEB0187_REV01!$F:$H),3,0)),"---")</f>
        <v>---</v>
      </c>
      <c r="H708" s="59" t="str">
        <f>IFERROR(VLOOKUP(G708,IF($C$4="TEB0187_REV01",CALC_CONN_TEB0187_REV01!$G:$T),14,0),"---")</f>
        <v>---</v>
      </c>
      <c r="I708" s="59" t="str">
        <f>IFERROR(VLOOKUP($D708&amp;"-"&amp;$E708,IF($C$4="TEB0187_REV01",CALC_CONN_TEB0187_REV01!$F:$K,"???"),6,0),"---")</f>
        <v>---</v>
      </c>
      <c r="J708" s="61" t="str">
        <f>IFERROR(VLOOKUP($D708&amp;"-"&amp;$E708,IF($C$4="TEB0187_REV01",CALC_CONN_TEB0187_REV01!$F:$M,"???"),8,0),"---")</f>
        <v>---</v>
      </c>
      <c r="K708" s="62" t="str">
        <f>IFERROR(VLOOKUP($D708&amp;"-"&amp;$E708,IF($C$4="TEB0187_REV01",CALC_CONN_TEB0187_REV01!$F:$N),9,0),"---")</f>
        <v>---</v>
      </c>
      <c r="L708" s="59" t="str">
        <f>IFERROR(VLOOKUP(K708,B2B!$H$3:$I$2000,2,0),"---")</f>
        <v>---</v>
      </c>
      <c r="M708" s="59" t="str">
        <f>IFERROR(VLOOKUP(L708,IF($M$4="TEI0187_REV01",RAW_m_TEI0187_REV01!$AD:$AH),5,0),"---")</f>
        <v>---</v>
      </c>
      <c r="N708" s="59" t="str">
        <f>IFERROR(VLOOKUP(L708,IF($M$4="TEI0187_REV01",RAW_m_TEI0187_REV01!$AE:$AJ),6,0),"---")</f>
        <v>---</v>
      </c>
      <c r="O708" s="63" t="str">
        <f>IFERROR(VLOOKUP(L708,IF($M$4="TEI0187_REV01",RAW_m_TEI0187_REV01!$AD:$AE),2,0),"---")</f>
        <v>---</v>
      </c>
      <c r="P708" s="59" t="str">
        <f>IFERROR(VLOOKUP(O708,IF($M$4="TEI0187_REV01",RAW_m_TEI0187_REV01!$AJ:$AK),2,0),"---")</f>
        <v>---</v>
      </c>
      <c r="Q708" s="59" t="str">
        <f>IFERROR(VLOOKUP(L708,IF($M$4="TEI0187_REV01",RAW_m_TEI0187_REV01!$AD:$AF),3,0),"---")</f>
        <v>---</v>
      </c>
      <c r="R708" s="59" t="str">
        <f>IFERROR(VLOOKUP(O708,IF($M$4="TEI0187_REV01",RAW_m_TEI0187_REV01!$AE:$AG),3,0),"---")</f>
        <v>---</v>
      </c>
      <c r="S708" s="59" t="str">
        <f t="shared" si="22"/>
        <v>---</v>
      </c>
    </row>
    <row r="709" spans="2:19" ht="15" customHeight="1" x14ac:dyDescent="0.25">
      <c r="B709" s="59">
        <f t="shared" si="21"/>
        <v>704</v>
      </c>
      <c r="C709" s="60">
        <f>IFERROR(IF($C$4="TEB0187_REV01",CALC_CONN_TEB0187_REV01!U709,),"---")</f>
        <v>0</v>
      </c>
      <c r="D709" s="59">
        <f>IFERROR(IF($C$4="TEB0187_REV01",CALC_CONN_TEB0187_REV01!D709,),"---")</f>
        <v>0</v>
      </c>
      <c r="E709" s="59">
        <f>IFERROR(IF($C$4="TEB0187_REV01",CALC_CONN_TEB0187_REV01!E709,),"---")</f>
        <v>0</v>
      </c>
      <c r="F709" s="59" t="str">
        <f>IFERROR(IF(VLOOKUP($D709&amp;"-"&amp;$E709,IF($C$4="TEB0187_REV01",CALC_CONN_TEB0187_REV01!$F:$I),4,0)="--","---",IF($C$4="TEB0187_REV01",CALC_CONN_TEB0187_REV01!$G709&amp; " --&gt; " &amp;CALC_CONN_TEB0187_REV01!$I709&amp; " --&gt; ")),"---")</f>
        <v>---</v>
      </c>
      <c r="G709" s="59" t="str">
        <f>IFERROR(IF(VLOOKUP($D709&amp;"-"&amp;$E709,IF($C$4="TEB0187_REV01",CALC_CONN_TEB0187_REV01!$F:$H),3,0)="--",VLOOKUP($D709&amp;"-"&amp;$E709,IF($C$4="TEB0187_REV01",CALC_CONN_TEB0187_REV01!$F:$H),2,0),VLOOKUP($D709&amp;"-"&amp;$E709,IF($C$4="TEB0187_REV01",CALC_CONN_TEB0187_REV01!$F:$H),3,0)),"---")</f>
        <v>---</v>
      </c>
      <c r="H709" s="59" t="str">
        <f>IFERROR(VLOOKUP(G709,IF($C$4="TEB0187_REV01",CALC_CONN_TEB0187_REV01!$G:$T),14,0),"---")</f>
        <v>---</v>
      </c>
      <c r="I709" s="59" t="str">
        <f>IFERROR(VLOOKUP($D709&amp;"-"&amp;$E709,IF($C$4="TEB0187_REV01",CALC_CONN_TEB0187_REV01!$F:$K,"???"),6,0),"---")</f>
        <v>---</v>
      </c>
      <c r="J709" s="61" t="str">
        <f>IFERROR(VLOOKUP($D709&amp;"-"&amp;$E709,IF($C$4="TEB0187_REV01",CALC_CONN_TEB0187_REV01!$F:$M,"???"),8,0),"---")</f>
        <v>---</v>
      </c>
      <c r="K709" s="62" t="str">
        <f>IFERROR(VLOOKUP($D709&amp;"-"&amp;$E709,IF($C$4="TEB0187_REV01",CALC_CONN_TEB0187_REV01!$F:$N),9,0),"---")</f>
        <v>---</v>
      </c>
      <c r="L709" s="59" t="str">
        <f>IFERROR(VLOOKUP(K709,B2B!$H$3:$I$2000,2,0),"---")</f>
        <v>---</v>
      </c>
      <c r="M709" s="59" t="str">
        <f>IFERROR(VLOOKUP(L709,IF($M$4="TEI0187_REV01",RAW_m_TEI0187_REV01!$AD:$AH),5,0),"---")</f>
        <v>---</v>
      </c>
      <c r="N709" s="59" t="str">
        <f>IFERROR(VLOOKUP(L709,IF($M$4="TEI0187_REV01",RAW_m_TEI0187_REV01!$AE:$AJ),6,0),"---")</f>
        <v>---</v>
      </c>
      <c r="O709" s="63" t="str">
        <f>IFERROR(VLOOKUP(L709,IF($M$4="TEI0187_REV01",RAW_m_TEI0187_REV01!$AD:$AE),2,0),"---")</f>
        <v>---</v>
      </c>
      <c r="P709" s="59" t="str">
        <f>IFERROR(VLOOKUP(O709,IF($M$4="TEI0187_REV01",RAW_m_TEI0187_REV01!$AJ:$AK),2,0),"---")</f>
        <v>---</v>
      </c>
      <c r="Q709" s="59" t="str">
        <f>IFERROR(VLOOKUP(L709,IF($M$4="TEI0187_REV01",RAW_m_TEI0187_REV01!$AD:$AF),3,0),"---")</f>
        <v>---</v>
      </c>
      <c r="R709" s="59" t="str">
        <f>IFERROR(VLOOKUP(O709,IF($M$4="TEI0187_REV01",RAW_m_TEI0187_REV01!$AE:$AG),3,0),"---")</f>
        <v>---</v>
      </c>
      <c r="S709" s="59" t="str">
        <f t="shared" si="22"/>
        <v>---</v>
      </c>
    </row>
    <row r="710" spans="2:19" ht="15" customHeight="1" x14ac:dyDescent="0.25">
      <c r="B710" s="59">
        <f t="shared" si="21"/>
        <v>705</v>
      </c>
      <c r="C710" s="60">
        <f>IFERROR(IF($C$4="TEB0187_REV01",CALC_CONN_TEB0187_REV01!U710,),"---")</f>
        <v>0</v>
      </c>
      <c r="D710" s="59">
        <f>IFERROR(IF($C$4="TEB0187_REV01",CALC_CONN_TEB0187_REV01!D710,),"---")</f>
        <v>0</v>
      </c>
      <c r="E710" s="59">
        <f>IFERROR(IF($C$4="TEB0187_REV01",CALC_CONN_TEB0187_REV01!E710,),"---")</f>
        <v>0</v>
      </c>
      <c r="F710" s="59" t="str">
        <f>IFERROR(IF(VLOOKUP($D710&amp;"-"&amp;$E710,IF($C$4="TEB0187_REV01",CALC_CONN_TEB0187_REV01!$F:$I),4,0)="--","---",IF($C$4="TEB0187_REV01",CALC_CONN_TEB0187_REV01!$G710&amp; " --&gt; " &amp;CALC_CONN_TEB0187_REV01!$I710&amp; " --&gt; ")),"---")</f>
        <v>---</v>
      </c>
      <c r="G710" s="59" t="str">
        <f>IFERROR(IF(VLOOKUP($D710&amp;"-"&amp;$E710,IF($C$4="TEB0187_REV01",CALC_CONN_TEB0187_REV01!$F:$H),3,0)="--",VLOOKUP($D710&amp;"-"&amp;$E710,IF($C$4="TEB0187_REV01",CALC_CONN_TEB0187_REV01!$F:$H),2,0),VLOOKUP($D710&amp;"-"&amp;$E710,IF($C$4="TEB0187_REV01",CALC_CONN_TEB0187_REV01!$F:$H),3,0)),"---")</f>
        <v>---</v>
      </c>
      <c r="H710" s="59" t="str">
        <f>IFERROR(VLOOKUP(G710,IF($C$4="TEB0187_REV01",CALC_CONN_TEB0187_REV01!$G:$T),14,0),"---")</f>
        <v>---</v>
      </c>
      <c r="I710" s="59" t="str">
        <f>IFERROR(VLOOKUP($D710&amp;"-"&amp;$E710,IF($C$4="TEB0187_REV01",CALC_CONN_TEB0187_REV01!$F:$K,"???"),6,0),"---")</f>
        <v>---</v>
      </c>
      <c r="J710" s="61" t="str">
        <f>IFERROR(VLOOKUP($D710&amp;"-"&amp;$E710,IF($C$4="TEB0187_REV01",CALC_CONN_TEB0187_REV01!$F:$M,"???"),8,0),"---")</f>
        <v>---</v>
      </c>
      <c r="K710" s="62" t="str">
        <f>IFERROR(VLOOKUP($D710&amp;"-"&amp;$E710,IF($C$4="TEB0187_REV01",CALC_CONN_TEB0187_REV01!$F:$N),9,0),"---")</f>
        <v>---</v>
      </c>
      <c r="L710" s="59" t="str">
        <f>IFERROR(VLOOKUP(K710,B2B!$H$3:$I$2000,2,0),"---")</f>
        <v>---</v>
      </c>
      <c r="M710" s="59" t="str">
        <f>IFERROR(VLOOKUP(L710,IF($M$4="TEI0187_REV01",RAW_m_TEI0187_REV01!$AD:$AH),5,0),"---")</f>
        <v>---</v>
      </c>
      <c r="N710" s="59" t="str">
        <f>IFERROR(VLOOKUP(L710,IF($M$4="TEI0187_REV01",RAW_m_TEI0187_REV01!$AE:$AJ),6,0),"---")</f>
        <v>---</v>
      </c>
      <c r="O710" s="63" t="str">
        <f>IFERROR(VLOOKUP(L710,IF($M$4="TEI0187_REV01",RAW_m_TEI0187_REV01!$AD:$AE),2,0),"---")</f>
        <v>---</v>
      </c>
      <c r="P710" s="59" t="str">
        <f>IFERROR(VLOOKUP(O710,IF($M$4="TEI0187_REV01",RAW_m_TEI0187_REV01!$AJ:$AK),2,0),"---")</f>
        <v>---</v>
      </c>
      <c r="Q710" s="59" t="str">
        <f>IFERROR(VLOOKUP(L710,IF($M$4="TEI0187_REV01",RAW_m_TEI0187_REV01!$AD:$AF),3,0),"---")</f>
        <v>---</v>
      </c>
      <c r="R710" s="59" t="str">
        <f>IFERROR(VLOOKUP(O710,IF($M$4="TEI0187_REV01",RAW_m_TEI0187_REV01!$AE:$AG),3,0),"---")</f>
        <v>---</v>
      </c>
      <c r="S710" s="59" t="str">
        <f t="shared" si="22"/>
        <v>---</v>
      </c>
    </row>
    <row r="711" spans="2:19" ht="15" customHeight="1" x14ac:dyDescent="0.25">
      <c r="B711" s="59">
        <f t="shared" si="21"/>
        <v>706</v>
      </c>
      <c r="C711" s="60">
        <f>IFERROR(IF($C$4="TEB0187_REV01",CALC_CONN_TEB0187_REV01!U711,),"---")</f>
        <v>0</v>
      </c>
      <c r="D711" s="59">
        <f>IFERROR(IF($C$4="TEB0187_REV01",CALC_CONN_TEB0187_REV01!D711,),"---")</f>
        <v>0</v>
      </c>
      <c r="E711" s="59">
        <f>IFERROR(IF($C$4="TEB0187_REV01",CALC_CONN_TEB0187_REV01!E711,),"---")</f>
        <v>0</v>
      </c>
      <c r="F711" s="59" t="str">
        <f>IFERROR(IF(VLOOKUP($D711&amp;"-"&amp;$E711,IF($C$4="TEB0187_REV01",CALC_CONN_TEB0187_REV01!$F:$I),4,0)="--","---",IF($C$4="TEB0187_REV01",CALC_CONN_TEB0187_REV01!$G711&amp; " --&gt; " &amp;CALC_CONN_TEB0187_REV01!$I711&amp; " --&gt; ")),"---")</f>
        <v>---</v>
      </c>
      <c r="G711" s="59" t="str">
        <f>IFERROR(IF(VLOOKUP($D711&amp;"-"&amp;$E711,IF($C$4="TEB0187_REV01",CALC_CONN_TEB0187_REV01!$F:$H),3,0)="--",VLOOKUP($D711&amp;"-"&amp;$E711,IF($C$4="TEB0187_REV01",CALC_CONN_TEB0187_REV01!$F:$H),2,0),VLOOKUP($D711&amp;"-"&amp;$E711,IF($C$4="TEB0187_REV01",CALC_CONN_TEB0187_REV01!$F:$H),3,0)),"---")</f>
        <v>---</v>
      </c>
      <c r="H711" s="59" t="str">
        <f>IFERROR(VLOOKUP(G711,IF($C$4="TEB0187_REV01",CALC_CONN_TEB0187_REV01!$G:$T),14,0),"---")</f>
        <v>---</v>
      </c>
      <c r="I711" s="59" t="str">
        <f>IFERROR(VLOOKUP($D711&amp;"-"&amp;$E711,IF($C$4="TEB0187_REV01",CALC_CONN_TEB0187_REV01!$F:$K,"???"),6,0),"---")</f>
        <v>---</v>
      </c>
      <c r="J711" s="61" t="str">
        <f>IFERROR(VLOOKUP($D711&amp;"-"&amp;$E711,IF($C$4="TEB0187_REV01",CALC_CONN_TEB0187_REV01!$F:$M,"???"),8,0),"---")</f>
        <v>---</v>
      </c>
      <c r="K711" s="62" t="str">
        <f>IFERROR(VLOOKUP($D711&amp;"-"&amp;$E711,IF($C$4="TEB0187_REV01",CALC_CONN_TEB0187_REV01!$F:$N),9,0),"---")</f>
        <v>---</v>
      </c>
      <c r="L711" s="59" t="str">
        <f>IFERROR(VLOOKUP(K711,B2B!$H$3:$I$2000,2,0),"---")</f>
        <v>---</v>
      </c>
      <c r="M711" s="59" t="str">
        <f>IFERROR(VLOOKUP(L711,IF($M$4="TEI0187_REV01",RAW_m_TEI0187_REV01!$AD:$AH),5,0),"---")</f>
        <v>---</v>
      </c>
      <c r="N711" s="59" t="str">
        <f>IFERROR(VLOOKUP(L711,IF($M$4="TEI0187_REV01",RAW_m_TEI0187_REV01!$AE:$AJ),6,0),"---")</f>
        <v>---</v>
      </c>
      <c r="O711" s="63" t="str">
        <f>IFERROR(VLOOKUP(L711,IF($M$4="TEI0187_REV01",RAW_m_TEI0187_REV01!$AD:$AE),2,0),"---")</f>
        <v>---</v>
      </c>
      <c r="P711" s="59" t="str">
        <f>IFERROR(VLOOKUP(O711,IF($M$4="TEI0187_REV01",RAW_m_TEI0187_REV01!$AJ:$AK),2,0),"---")</f>
        <v>---</v>
      </c>
      <c r="Q711" s="59" t="str">
        <f>IFERROR(VLOOKUP(L711,IF($M$4="TEI0187_REV01",RAW_m_TEI0187_REV01!$AD:$AF),3,0),"---")</f>
        <v>---</v>
      </c>
      <c r="R711" s="59" t="str">
        <f>IFERROR(VLOOKUP(O711,IF($M$4="TEI0187_REV01",RAW_m_TEI0187_REV01!$AE:$AG),3,0),"---")</f>
        <v>---</v>
      </c>
      <c r="S711" s="59" t="str">
        <f t="shared" si="22"/>
        <v>---</v>
      </c>
    </row>
    <row r="712" spans="2:19" ht="15" customHeight="1" x14ac:dyDescent="0.25">
      <c r="B712" s="59">
        <f t="shared" ref="B712:B725" si="23">B711+1</f>
        <v>707</v>
      </c>
      <c r="C712" s="60">
        <f>IFERROR(IF($C$4="TEB0187_REV01",CALC_CONN_TEB0187_REV01!U712,),"---")</f>
        <v>0</v>
      </c>
      <c r="D712" s="59">
        <f>IFERROR(IF($C$4="TEB0187_REV01",CALC_CONN_TEB0187_REV01!D712,),"---")</f>
        <v>0</v>
      </c>
      <c r="E712" s="59">
        <f>IFERROR(IF($C$4="TEB0187_REV01",CALC_CONN_TEB0187_REV01!E712,),"---")</f>
        <v>0</v>
      </c>
      <c r="F712" s="59" t="str">
        <f>IFERROR(IF(VLOOKUP($D712&amp;"-"&amp;$E712,IF($C$4="TEB0187_REV01",CALC_CONN_TEB0187_REV01!$F:$I),4,0)="--","---",IF($C$4="TEB0187_REV01",CALC_CONN_TEB0187_REV01!$G712&amp; " --&gt; " &amp;CALC_CONN_TEB0187_REV01!$I712&amp; " --&gt; ")),"---")</f>
        <v>---</v>
      </c>
      <c r="G712" s="59" t="str">
        <f>IFERROR(IF(VLOOKUP($D712&amp;"-"&amp;$E712,IF($C$4="TEB0187_REV01",CALC_CONN_TEB0187_REV01!$F:$H),3,0)="--",VLOOKUP($D712&amp;"-"&amp;$E712,IF($C$4="TEB0187_REV01",CALC_CONN_TEB0187_REV01!$F:$H),2,0),VLOOKUP($D712&amp;"-"&amp;$E712,IF($C$4="TEB0187_REV01",CALC_CONN_TEB0187_REV01!$F:$H),3,0)),"---")</f>
        <v>---</v>
      </c>
      <c r="H712" s="59" t="str">
        <f>IFERROR(VLOOKUP(G712,IF($C$4="TEB0187_REV01",CALC_CONN_TEB0187_REV01!$G:$T),14,0),"---")</f>
        <v>---</v>
      </c>
      <c r="I712" s="59" t="str">
        <f>IFERROR(VLOOKUP($D712&amp;"-"&amp;$E712,IF($C$4="TEB0187_REV01",CALC_CONN_TEB0187_REV01!$F:$K,"???"),6,0),"---")</f>
        <v>---</v>
      </c>
      <c r="J712" s="61" t="str">
        <f>IFERROR(VLOOKUP($D712&amp;"-"&amp;$E712,IF($C$4="TEB0187_REV01",CALC_CONN_TEB0187_REV01!$F:$M,"???"),8,0),"---")</f>
        <v>---</v>
      </c>
      <c r="K712" s="62" t="str">
        <f>IFERROR(VLOOKUP($D712&amp;"-"&amp;$E712,IF($C$4="TEB0187_REV01",CALC_CONN_TEB0187_REV01!$F:$N),9,0),"---")</f>
        <v>---</v>
      </c>
      <c r="L712" s="59" t="str">
        <f>IFERROR(VLOOKUP(K712,B2B!$H$3:$I$2000,2,0),"---")</f>
        <v>---</v>
      </c>
      <c r="M712" s="59" t="str">
        <f>IFERROR(VLOOKUP(L712,IF($M$4="TEI0187_REV01",RAW_m_TEI0187_REV01!$AD:$AH),5,0),"---")</f>
        <v>---</v>
      </c>
      <c r="N712" s="59" t="str">
        <f>IFERROR(VLOOKUP(L712,IF($M$4="TEI0187_REV01",RAW_m_TEI0187_REV01!$AE:$AJ),6,0),"---")</f>
        <v>---</v>
      </c>
      <c r="O712" s="63" t="str">
        <f>IFERROR(VLOOKUP(L712,IF($M$4="TEI0187_REV01",RAW_m_TEI0187_REV01!$AD:$AE),2,0),"---")</f>
        <v>---</v>
      </c>
      <c r="P712" s="59" t="str">
        <f>IFERROR(VLOOKUP(O712,IF($M$4="TEI0187_REV01",RAW_m_TEI0187_REV01!$AJ:$AK),2,0),"---")</f>
        <v>---</v>
      </c>
      <c r="Q712" s="59" t="str">
        <f>IFERROR(VLOOKUP(L712,IF($M$4="TEI0187_REV01",RAW_m_TEI0187_REV01!$AD:$AF),3,0),"---")</f>
        <v>---</v>
      </c>
      <c r="R712" s="59" t="str">
        <f>IFERROR(VLOOKUP(O712,IF($M$4="TEI0187_REV01",RAW_m_TEI0187_REV01!$AE:$AG),3,0),"---")</f>
        <v>---</v>
      </c>
      <c r="S712" s="59" t="str">
        <f t="shared" ref="S712:S725" si="24">IFERROR(SUBSTITUTE(I712,"mm","")+SUBSTITUTE(R712,"mm",""),"---")</f>
        <v>---</v>
      </c>
    </row>
    <row r="713" spans="2:19" ht="15" customHeight="1" x14ac:dyDescent="0.25">
      <c r="B713" s="59">
        <f t="shared" si="23"/>
        <v>708</v>
      </c>
      <c r="C713" s="60">
        <f>IFERROR(IF($C$4="TEB0187_REV01",CALC_CONN_TEB0187_REV01!U713,),"---")</f>
        <v>0</v>
      </c>
      <c r="D713" s="59">
        <f>IFERROR(IF($C$4="TEB0187_REV01",CALC_CONN_TEB0187_REV01!D713,),"---")</f>
        <v>0</v>
      </c>
      <c r="E713" s="59">
        <f>IFERROR(IF($C$4="TEB0187_REV01",CALC_CONN_TEB0187_REV01!E713,),"---")</f>
        <v>0</v>
      </c>
      <c r="F713" s="59" t="str">
        <f>IFERROR(IF(VLOOKUP($D713&amp;"-"&amp;$E713,IF($C$4="TEB0187_REV01",CALC_CONN_TEB0187_REV01!$F:$I),4,0)="--","---",IF($C$4="TEB0187_REV01",CALC_CONN_TEB0187_REV01!$G713&amp; " --&gt; " &amp;CALC_CONN_TEB0187_REV01!$I713&amp; " --&gt; ")),"---")</f>
        <v>---</v>
      </c>
      <c r="G713" s="59" t="str">
        <f>IFERROR(IF(VLOOKUP($D713&amp;"-"&amp;$E713,IF($C$4="TEB0187_REV01",CALC_CONN_TEB0187_REV01!$F:$H),3,0)="--",VLOOKUP($D713&amp;"-"&amp;$E713,IF($C$4="TEB0187_REV01",CALC_CONN_TEB0187_REV01!$F:$H),2,0),VLOOKUP($D713&amp;"-"&amp;$E713,IF($C$4="TEB0187_REV01",CALC_CONN_TEB0187_REV01!$F:$H),3,0)),"---")</f>
        <v>---</v>
      </c>
      <c r="H713" s="59" t="str">
        <f>IFERROR(VLOOKUP(G713,IF($C$4="TEB0187_REV01",CALC_CONN_TEB0187_REV01!$G:$T),14,0),"---")</f>
        <v>---</v>
      </c>
      <c r="I713" s="59" t="str">
        <f>IFERROR(VLOOKUP($D713&amp;"-"&amp;$E713,IF($C$4="TEB0187_REV01",CALC_CONN_TEB0187_REV01!$F:$K,"???"),6,0),"---")</f>
        <v>---</v>
      </c>
      <c r="J713" s="61" t="str">
        <f>IFERROR(VLOOKUP($D713&amp;"-"&amp;$E713,IF($C$4="TEB0187_REV01",CALC_CONN_TEB0187_REV01!$F:$M,"???"),8,0),"---")</f>
        <v>---</v>
      </c>
      <c r="K713" s="62" t="str">
        <f>IFERROR(VLOOKUP($D713&amp;"-"&amp;$E713,IF($C$4="TEB0187_REV01",CALC_CONN_TEB0187_REV01!$F:$N),9,0),"---")</f>
        <v>---</v>
      </c>
      <c r="L713" s="59" t="str">
        <f>IFERROR(VLOOKUP(K713,B2B!$H$3:$I$2000,2,0),"---")</f>
        <v>---</v>
      </c>
      <c r="M713" s="59" t="str">
        <f>IFERROR(VLOOKUP(L713,IF($M$4="TEI0187_REV01",RAW_m_TEI0187_REV01!$AD:$AH),5,0),"---")</f>
        <v>---</v>
      </c>
      <c r="N713" s="59" t="str">
        <f>IFERROR(VLOOKUP(L713,IF($M$4="TEI0187_REV01",RAW_m_TEI0187_REV01!$AE:$AJ),6,0),"---")</f>
        <v>---</v>
      </c>
      <c r="O713" s="63" t="str">
        <f>IFERROR(VLOOKUP(L713,IF($M$4="TEI0187_REV01",RAW_m_TEI0187_REV01!$AD:$AE),2,0),"---")</f>
        <v>---</v>
      </c>
      <c r="P713" s="59" t="str">
        <f>IFERROR(VLOOKUP(O713,IF($M$4="TEI0187_REV01",RAW_m_TEI0187_REV01!$AJ:$AK),2,0),"---")</f>
        <v>---</v>
      </c>
      <c r="Q713" s="59" t="str">
        <f>IFERROR(VLOOKUP(L713,IF($M$4="TEI0187_REV01",RAW_m_TEI0187_REV01!$AD:$AF),3,0),"---")</f>
        <v>---</v>
      </c>
      <c r="R713" s="59" t="str">
        <f>IFERROR(VLOOKUP(O713,IF($M$4="TEI0187_REV01",RAW_m_TEI0187_REV01!$AE:$AG),3,0),"---")</f>
        <v>---</v>
      </c>
      <c r="S713" s="59" t="str">
        <f t="shared" si="24"/>
        <v>---</v>
      </c>
    </row>
    <row r="714" spans="2:19" ht="15" customHeight="1" x14ac:dyDescent="0.25">
      <c r="B714" s="59">
        <f t="shared" si="23"/>
        <v>709</v>
      </c>
      <c r="C714" s="60">
        <f>IFERROR(IF($C$4="TEB0187_REV01",CALC_CONN_TEB0187_REV01!U714,),"---")</f>
        <v>0</v>
      </c>
      <c r="D714" s="59">
        <f>IFERROR(IF($C$4="TEB0187_REV01",CALC_CONN_TEB0187_REV01!D714,),"---")</f>
        <v>0</v>
      </c>
      <c r="E714" s="59">
        <f>IFERROR(IF($C$4="TEB0187_REV01",CALC_CONN_TEB0187_REV01!E714,),"---")</f>
        <v>0</v>
      </c>
      <c r="F714" s="59" t="str">
        <f>IFERROR(IF(VLOOKUP($D714&amp;"-"&amp;$E714,IF($C$4="TEB0187_REV01",CALC_CONN_TEB0187_REV01!$F:$I),4,0)="--","---",IF($C$4="TEB0187_REV01",CALC_CONN_TEB0187_REV01!$G714&amp; " --&gt; " &amp;CALC_CONN_TEB0187_REV01!$I714&amp; " --&gt; ")),"---")</f>
        <v>---</v>
      </c>
      <c r="G714" s="59" t="str">
        <f>IFERROR(IF(VLOOKUP($D714&amp;"-"&amp;$E714,IF($C$4="TEB0187_REV01",CALC_CONN_TEB0187_REV01!$F:$H),3,0)="--",VLOOKUP($D714&amp;"-"&amp;$E714,IF($C$4="TEB0187_REV01",CALC_CONN_TEB0187_REV01!$F:$H),2,0),VLOOKUP($D714&amp;"-"&amp;$E714,IF($C$4="TEB0187_REV01",CALC_CONN_TEB0187_REV01!$F:$H),3,0)),"---")</f>
        <v>---</v>
      </c>
      <c r="H714" s="59" t="str">
        <f>IFERROR(VLOOKUP(G714,IF($C$4="TEB0187_REV01",CALC_CONN_TEB0187_REV01!$G:$T),14,0),"---")</f>
        <v>---</v>
      </c>
      <c r="I714" s="59" t="str">
        <f>IFERROR(VLOOKUP($D714&amp;"-"&amp;$E714,IF($C$4="TEB0187_REV01",CALC_CONN_TEB0187_REV01!$F:$K,"???"),6,0),"---")</f>
        <v>---</v>
      </c>
      <c r="J714" s="61" t="str">
        <f>IFERROR(VLOOKUP($D714&amp;"-"&amp;$E714,IF($C$4="TEB0187_REV01",CALC_CONN_TEB0187_REV01!$F:$M,"???"),8,0),"---")</f>
        <v>---</v>
      </c>
      <c r="K714" s="62" t="str">
        <f>IFERROR(VLOOKUP($D714&amp;"-"&amp;$E714,IF($C$4="TEB0187_REV01",CALC_CONN_TEB0187_REV01!$F:$N),9,0),"---")</f>
        <v>---</v>
      </c>
      <c r="L714" s="59" t="str">
        <f>IFERROR(VLOOKUP(K714,B2B!$H$3:$I$2000,2,0),"---")</f>
        <v>---</v>
      </c>
      <c r="M714" s="59" t="str">
        <f>IFERROR(VLOOKUP(L714,IF($M$4="TEI0187_REV01",RAW_m_TEI0187_REV01!$AD:$AH),5,0),"---")</f>
        <v>---</v>
      </c>
      <c r="N714" s="59" t="str">
        <f>IFERROR(VLOOKUP(L714,IF($M$4="TEI0187_REV01",RAW_m_TEI0187_REV01!$AE:$AJ),6,0),"---")</f>
        <v>---</v>
      </c>
      <c r="O714" s="63" t="str">
        <f>IFERROR(VLOOKUP(L714,IF($M$4="TEI0187_REV01",RAW_m_TEI0187_REV01!$AD:$AE),2,0),"---")</f>
        <v>---</v>
      </c>
      <c r="P714" s="59" t="str">
        <f>IFERROR(VLOOKUP(O714,IF($M$4="TEI0187_REV01",RAW_m_TEI0187_REV01!$AJ:$AK),2,0),"---")</f>
        <v>---</v>
      </c>
      <c r="Q714" s="59" t="str">
        <f>IFERROR(VLOOKUP(L714,IF($M$4="TEI0187_REV01",RAW_m_TEI0187_REV01!$AD:$AF),3,0),"---")</f>
        <v>---</v>
      </c>
      <c r="R714" s="59" t="str">
        <f>IFERROR(VLOOKUP(O714,IF($M$4="TEI0187_REV01",RAW_m_TEI0187_REV01!$AE:$AG),3,0),"---")</f>
        <v>---</v>
      </c>
      <c r="S714" s="59" t="str">
        <f t="shared" si="24"/>
        <v>---</v>
      </c>
    </row>
    <row r="715" spans="2:19" ht="15" customHeight="1" x14ac:dyDescent="0.25">
      <c r="B715" s="59">
        <f t="shared" si="23"/>
        <v>710</v>
      </c>
      <c r="C715" s="60">
        <f>IFERROR(IF($C$4="TEB0187_REV01",CALC_CONN_TEB0187_REV01!U715,),"---")</f>
        <v>0</v>
      </c>
      <c r="D715" s="59">
        <f>IFERROR(IF($C$4="TEB0187_REV01",CALC_CONN_TEB0187_REV01!D715,),"---")</f>
        <v>0</v>
      </c>
      <c r="E715" s="59">
        <f>IFERROR(IF($C$4="TEB0187_REV01",CALC_CONN_TEB0187_REV01!E715,),"---")</f>
        <v>0</v>
      </c>
      <c r="F715" s="59" t="str">
        <f>IFERROR(IF(VLOOKUP($D715&amp;"-"&amp;$E715,IF($C$4="TEB0187_REV01",CALC_CONN_TEB0187_REV01!$F:$I),4,0)="--","---",IF($C$4="TEB0187_REV01",CALC_CONN_TEB0187_REV01!$G715&amp; " --&gt; " &amp;CALC_CONN_TEB0187_REV01!$I715&amp; " --&gt; ")),"---")</f>
        <v>---</v>
      </c>
      <c r="G715" s="59" t="str">
        <f>IFERROR(IF(VLOOKUP($D715&amp;"-"&amp;$E715,IF($C$4="TEB0187_REV01",CALC_CONN_TEB0187_REV01!$F:$H),3,0)="--",VLOOKUP($D715&amp;"-"&amp;$E715,IF($C$4="TEB0187_REV01",CALC_CONN_TEB0187_REV01!$F:$H),2,0),VLOOKUP($D715&amp;"-"&amp;$E715,IF($C$4="TEB0187_REV01",CALC_CONN_TEB0187_REV01!$F:$H),3,0)),"---")</f>
        <v>---</v>
      </c>
      <c r="H715" s="59" t="str">
        <f>IFERROR(VLOOKUP(G715,IF($C$4="TEB0187_REV01",CALC_CONN_TEB0187_REV01!$G:$T),14,0),"---")</f>
        <v>---</v>
      </c>
      <c r="I715" s="59" t="str">
        <f>IFERROR(VLOOKUP($D715&amp;"-"&amp;$E715,IF($C$4="TEB0187_REV01",CALC_CONN_TEB0187_REV01!$F:$K,"???"),6,0),"---")</f>
        <v>---</v>
      </c>
      <c r="J715" s="61" t="str">
        <f>IFERROR(VLOOKUP($D715&amp;"-"&amp;$E715,IF($C$4="TEB0187_REV01",CALC_CONN_TEB0187_REV01!$F:$M,"???"),8,0),"---")</f>
        <v>---</v>
      </c>
      <c r="K715" s="62" t="str">
        <f>IFERROR(VLOOKUP($D715&amp;"-"&amp;$E715,IF($C$4="TEB0187_REV01",CALC_CONN_TEB0187_REV01!$F:$N),9,0),"---")</f>
        <v>---</v>
      </c>
      <c r="L715" s="59" t="str">
        <f>IFERROR(VLOOKUP(K715,B2B!$H$3:$I$2000,2,0),"---")</f>
        <v>---</v>
      </c>
      <c r="M715" s="59" t="str">
        <f>IFERROR(VLOOKUP(L715,IF($M$4="TEI0187_REV01",RAW_m_TEI0187_REV01!$AD:$AH),5,0),"---")</f>
        <v>---</v>
      </c>
      <c r="N715" s="59" t="str">
        <f>IFERROR(VLOOKUP(L715,IF($M$4="TEI0187_REV01",RAW_m_TEI0187_REV01!$AE:$AJ),6,0),"---")</f>
        <v>---</v>
      </c>
      <c r="O715" s="63" t="str">
        <f>IFERROR(VLOOKUP(L715,IF($M$4="TEI0187_REV01",RAW_m_TEI0187_REV01!$AD:$AE),2,0),"---")</f>
        <v>---</v>
      </c>
      <c r="P715" s="59" t="str">
        <f>IFERROR(VLOOKUP(O715,IF($M$4="TEI0187_REV01",RAW_m_TEI0187_REV01!$AJ:$AK),2,0),"---")</f>
        <v>---</v>
      </c>
      <c r="Q715" s="59" t="str">
        <f>IFERROR(VLOOKUP(L715,IF($M$4="TEI0187_REV01",RAW_m_TEI0187_REV01!$AD:$AF),3,0),"---")</f>
        <v>---</v>
      </c>
      <c r="R715" s="59" t="str">
        <f>IFERROR(VLOOKUP(O715,IF($M$4="TEI0187_REV01",RAW_m_TEI0187_REV01!$AE:$AG),3,0),"---")</f>
        <v>---</v>
      </c>
      <c r="S715" s="59" t="str">
        <f t="shared" si="24"/>
        <v>---</v>
      </c>
    </row>
    <row r="716" spans="2:19" ht="15" customHeight="1" x14ac:dyDescent="0.25">
      <c r="B716" s="59">
        <f t="shared" si="23"/>
        <v>711</v>
      </c>
      <c r="C716" s="60">
        <f>IFERROR(IF($C$4="TEB0187_REV01",CALC_CONN_TEB0187_REV01!U716,),"---")</f>
        <v>0</v>
      </c>
      <c r="D716" s="59">
        <f>IFERROR(IF($C$4="TEB0187_REV01",CALC_CONN_TEB0187_REV01!D716,),"---")</f>
        <v>0</v>
      </c>
      <c r="E716" s="59">
        <f>IFERROR(IF($C$4="TEB0187_REV01",CALC_CONN_TEB0187_REV01!E716,),"---")</f>
        <v>0</v>
      </c>
      <c r="F716" s="59" t="str">
        <f>IFERROR(IF(VLOOKUP($D716&amp;"-"&amp;$E716,IF($C$4="TEB0187_REV01",CALC_CONN_TEB0187_REV01!$F:$I),4,0)="--","---",IF($C$4="TEB0187_REV01",CALC_CONN_TEB0187_REV01!$G716&amp; " --&gt; " &amp;CALC_CONN_TEB0187_REV01!$I716&amp; " --&gt; ")),"---")</f>
        <v>---</v>
      </c>
      <c r="G716" s="59" t="str">
        <f>IFERROR(IF(VLOOKUP($D716&amp;"-"&amp;$E716,IF($C$4="TEB0187_REV01",CALC_CONN_TEB0187_REV01!$F:$H),3,0)="--",VLOOKUP($D716&amp;"-"&amp;$E716,IF($C$4="TEB0187_REV01",CALC_CONN_TEB0187_REV01!$F:$H),2,0),VLOOKUP($D716&amp;"-"&amp;$E716,IF($C$4="TEB0187_REV01",CALC_CONN_TEB0187_REV01!$F:$H),3,0)),"---")</f>
        <v>---</v>
      </c>
      <c r="H716" s="59" t="str">
        <f>IFERROR(VLOOKUP(G716,IF($C$4="TEB0187_REV01",CALC_CONN_TEB0187_REV01!$G:$T),14,0),"---")</f>
        <v>---</v>
      </c>
      <c r="I716" s="59" t="str">
        <f>IFERROR(VLOOKUP($D716&amp;"-"&amp;$E716,IF($C$4="TEB0187_REV01",CALC_CONN_TEB0187_REV01!$F:$K,"???"),6,0),"---")</f>
        <v>---</v>
      </c>
      <c r="J716" s="61" t="str">
        <f>IFERROR(VLOOKUP($D716&amp;"-"&amp;$E716,IF($C$4="TEB0187_REV01",CALC_CONN_TEB0187_REV01!$F:$M,"???"),8,0),"---")</f>
        <v>---</v>
      </c>
      <c r="K716" s="62" t="str">
        <f>IFERROR(VLOOKUP($D716&amp;"-"&amp;$E716,IF($C$4="TEB0187_REV01",CALC_CONN_TEB0187_REV01!$F:$N),9,0),"---")</f>
        <v>---</v>
      </c>
      <c r="L716" s="59" t="str">
        <f>IFERROR(VLOOKUP(K716,B2B!$H$3:$I$2000,2,0),"---")</f>
        <v>---</v>
      </c>
      <c r="M716" s="59" t="str">
        <f>IFERROR(VLOOKUP(L716,IF($M$4="TEI0187_REV01",RAW_m_TEI0187_REV01!$AD:$AH),5,0),"---")</f>
        <v>---</v>
      </c>
      <c r="N716" s="59" t="str">
        <f>IFERROR(VLOOKUP(L716,IF($M$4="TEI0187_REV01",RAW_m_TEI0187_REV01!$AE:$AJ),6,0),"---")</f>
        <v>---</v>
      </c>
      <c r="O716" s="63" t="str">
        <f>IFERROR(VLOOKUP(L716,IF($M$4="TEI0187_REV01",RAW_m_TEI0187_REV01!$AD:$AE),2,0),"---")</f>
        <v>---</v>
      </c>
      <c r="P716" s="59" t="str">
        <f>IFERROR(VLOOKUP(O716,IF($M$4="TEI0187_REV01",RAW_m_TEI0187_REV01!$AJ:$AK),2,0),"---")</f>
        <v>---</v>
      </c>
      <c r="Q716" s="59" t="str">
        <f>IFERROR(VLOOKUP(L716,IF($M$4="TEI0187_REV01",RAW_m_TEI0187_REV01!$AD:$AF),3,0),"---")</f>
        <v>---</v>
      </c>
      <c r="R716" s="59" t="str">
        <f>IFERROR(VLOOKUP(O716,IF($M$4="TEI0187_REV01",RAW_m_TEI0187_REV01!$AE:$AG),3,0),"---")</f>
        <v>---</v>
      </c>
      <c r="S716" s="59" t="str">
        <f t="shared" si="24"/>
        <v>---</v>
      </c>
    </row>
    <row r="717" spans="2:19" ht="15" customHeight="1" x14ac:dyDescent="0.25">
      <c r="B717" s="59">
        <f t="shared" si="23"/>
        <v>712</v>
      </c>
      <c r="C717" s="60">
        <f>IFERROR(IF($C$4="TEB0187_REV01",CALC_CONN_TEB0187_REV01!U717,),"---")</f>
        <v>0</v>
      </c>
      <c r="D717" s="59">
        <f>IFERROR(IF($C$4="TEB0187_REV01",CALC_CONN_TEB0187_REV01!D717,),"---")</f>
        <v>0</v>
      </c>
      <c r="E717" s="59">
        <f>IFERROR(IF($C$4="TEB0187_REV01",CALC_CONN_TEB0187_REV01!E717,),"---")</f>
        <v>0</v>
      </c>
      <c r="F717" s="59" t="str">
        <f>IFERROR(IF(VLOOKUP($D717&amp;"-"&amp;$E717,IF($C$4="TEB0187_REV01",CALC_CONN_TEB0187_REV01!$F:$I),4,0)="--","---",IF($C$4="TEB0187_REV01",CALC_CONN_TEB0187_REV01!$G717&amp; " --&gt; " &amp;CALC_CONN_TEB0187_REV01!$I717&amp; " --&gt; ")),"---")</f>
        <v>---</v>
      </c>
      <c r="G717" s="59" t="str">
        <f>IFERROR(IF(VLOOKUP($D717&amp;"-"&amp;$E717,IF($C$4="TEB0187_REV01",CALC_CONN_TEB0187_REV01!$F:$H),3,0)="--",VLOOKUP($D717&amp;"-"&amp;$E717,IF($C$4="TEB0187_REV01",CALC_CONN_TEB0187_REV01!$F:$H),2,0),VLOOKUP($D717&amp;"-"&amp;$E717,IF($C$4="TEB0187_REV01",CALC_CONN_TEB0187_REV01!$F:$H),3,0)),"---")</f>
        <v>---</v>
      </c>
      <c r="H717" s="59" t="str">
        <f>IFERROR(VLOOKUP(G717,IF($C$4="TEB0187_REV01",CALC_CONN_TEB0187_REV01!$G:$T),14,0),"---")</f>
        <v>---</v>
      </c>
      <c r="I717" s="59" t="str">
        <f>IFERROR(VLOOKUP($D717&amp;"-"&amp;$E717,IF($C$4="TEB0187_REV01",CALC_CONN_TEB0187_REV01!$F:$K,"???"),6,0),"---")</f>
        <v>---</v>
      </c>
      <c r="J717" s="61" t="str">
        <f>IFERROR(VLOOKUP($D717&amp;"-"&amp;$E717,IF($C$4="TEB0187_REV01",CALC_CONN_TEB0187_REV01!$F:$M,"???"),8,0),"---")</f>
        <v>---</v>
      </c>
      <c r="K717" s="62" t="str">
        <f>IFERROR(VLOOKUP($D717&amp;"-"&amp;$E717,IF($C$4="TEB0187_REV01",CALC_CONN_TEB0187_REV01!$F:$N),9,0),"---")</f>
        <v>---</v>
      </c>
      <c r="L717" s="59" t="str">
        <f>IFERROR(VLOOKUP(K717,B2B!$H$3:$I$2000,2,0),"---")</f>
        <v>---</v>
      </c>
      <c r="M717" s="59" t="str">
        <f>IFERROR(VLOOKUP(L717,IF($M$4="TEI0187_REV01",RAW_m_TEI0187_REV01!$AD:$AH),5,0),"---")</f>
        <v>---</v>
      </c>
      <c r="N717" s="59" t="str">
        <f>IFERROR(VLOOKUP(L717,IF($M$4="TEI0187_REV01",RAW_m_TEI0187_REV01!$AE:$AJ),6,0),"---")</f>
        <v>---</v>
      </c>
      <c r="O717" s="63" t="str">
        <f>IFERROR(VLOOKUP(L717,IF($M$4="TEI0187_REV01",RAW_m_TEI0187_REV01!$AD:$AE),2,0),"---")</f>
        <v>---</v>
      </c>
      <c r="P717" s="59" t="str">
        <f>IFERROR(VLOOKUP(O717,IF($M$4="TEI0187_REV01",RAW_m_TEI0187_REV01!$AJ:$AK),2,0),"---")</f>
        <v>---</v>
      </c>
      <c r="Q717" s="59" t="str">
        <f>IFERROR(VLOOKUP(L717,IF($M$4="TEI0187_REV01",RAW_m_TEI0187_REV01!$AD:$AF),3,0),"---")</f>
        <v>---</v>
      </c>
      <c r="R717" s="59" t="str">
        <f>IFERROR(VLOOKUP(O717,IF($M$4="TEI0187_REV01",RAW_m_TEI0187_REV01!$AE:$AG),3,0),"---")</f>
        <v>---</v>
      </c>
      <c r="S717" s="59" t="str">
        <f t="shared" si="24"/>
        <v>---</v>
      </c>
    </row>
    <row r="718" spans="2:19" ht="15" customHeight="1" x14ac:dyDescent="0.25">
      <c r="B718" s="59">
        <f t="shared" si="23"/>
        <v>713</v>
      </c>
      <c r="C718" s="60">
        <f>IFERROR(IF($C$4="TEB0187_REV01",CALC_CONN_TEB0187_REV01!U718,),"---")</f>
        <v>0</v>
      </c>
      <c r="D718" s="59">
        <f>IFERROR(IF($C$4="TEB0187_REV01",CALC_CONN_TEB0187_REV01!D718,),"---")</f>
        <v>0</v>
      </c>
      <c r="E718" s="59">
        <f>IFERROR(IF($C$4="TEB0187_REV01",CALC_CONN_TEB0187_REV01!E718,),"---")</f>
        <v>0</v>
      </c>
      <c r="F718" s="59" t="str">
        <f>IFERROR(IF(VLOOKUP($D718&amp;"-"&amp;$E718,IF($C$4="TEB0187_REV01",CALC_CONN_TEB0187_REV01!$F:$I),4,0)="--","---",IF($C$4="TEB0187_REV01",CALC_CONN_TEB0187_REV01!$G718&amp; " --&gt; " &amp;CALC_CONN_TEB0187_REV01!$I718&amp; " --&gt; ")),"---")</f>
        <v>---</v>
      </c>
      <c r="G718" s="59" t="str">
        <f>IFERROR(IF(VLOOKUP($D718&amp;"-"&amp;$E718,IF($C$4="TEB0187_REV01",CALC_CONN_TEB0187_REV01!$F:$H),3,0)="--",VLOOKUP($D718&amp;"-"&amp;$E718,IF($C$4="TEB0187_REV01",CALC_CONN_TEB0187_REV01!$F:$H),2,0),VLOOKUP($D718&amp;"-"&amp;$E718,IF($C$4="TEB0187_REV01",CALC_CONN_TEB0187_REV01!$F:$H),3,0)),"---")</f>
        <v>---</v>
      </c>
      <c r="H718" s="59" t="str">
        <f>IFERROR(VLOOKUP(G718,IF($C$4="TEB0187_REV01",CALC_CONN_TEB0187_REV01!$G:$T),14,0),"---")</f>
        <v>---</v>
      </c>
      <c r="I718" s="59" t="str">
        <f>IFERROR(VLOOKUP($D718&amp;"-"&amp;$E718,IF($C$4="TEB0187_REV01",CALC_CONN_TEB0187_REV01!$F:$K,"???"),6,0),"---")</f>
        <v>---</v>
      </c>
      <c r="J718" s="61" t="str">
        <f>IFERROR(VLOOKUP($D718&amp;"-"&amp;$E718,IF($C$4="TEB0187_REV01",CALC_CONN_TEB0187_REV01!$F:$M,"???"),8,0),"---")</f>
        <v>---</v>
      </c>
      <c r="K718" s="62" t="str">
        <f>IFERROR(VLOOKUP($D718&amp;"-"&amp;$E718,IF($C$4="TEB0187_REV01",CALC_CONN_TEB0187_REV01!$F:$N),9,0),"---")</f>
        <v>---</v>
      </c>
      <c r="L718" s="59" t="str">
        <f>IFERROR(VLOOKUP(K718,B2B!$H$3:$I$2000,2,0),"---")</f>
        <v>---</v>
      </c>
      <c r="M718" s="59" t="str">
        <f>IFERROR(VLOOKUP(L718,IF($M$4="TEI0187_REV01",RAW_m_TEI0187_REV01!$AD:$AH),5,0),"---")</f>
        <v>---</v>
      </c>
      <c r="N718" s="59" t="str">
        <f>IFERROR(VLOOKUP(L718,IF($M$4="TEI0187_REV01",RAW_m_TEI0187_REV01!$AE:$AJ),6,0),"---")</f>
        <v>---</v>
      </c>
      <c r="O718" s="63" t="str">
        <f>IFERROR(VLOOKUP(L718,IF($M$4="TEI0187_REV01",RAW_m_TEI0187_REV01!$AD:$AE),2,0),"---")</f>
        <v>---</v>
      </c>
      <c r="P718" s="59" t="str">
        <f>IFERROR(VLOOKUP(O718,IF($M$4="TEI0187_REV01",RAW_m_TEI0187_REV01!$AJ:$AK),2,0),"---")</f>
        <v>---</v>
      </c>
      <c r="Q718" s="59" t="str">
        <f>IFERROR(VLOOKUP(L718,IF($M$4="TEI0187_REV01",RAW_m_TEI0187_REV01!$AD:$AF),3,0),"---")</f>
        <v>---</v>
      </c>
      <c r="R718" s="59" t="str">
        <f>IFERROR(VLOOKUP(O718,IF($M$4="TEI0187_REV01",RAW_m_TEI0187_REV01!$AE:$AG),3,0),"---")</f>
        <v>---</v>
      </c>
      <c r="S718" s="59" t="str">
        <f t="shared" si="24"/>
        <v>---</v>
      </c>
    </row>
    <row r="719" spans="2:19" ht="15" customHeight="1" x14ac:dyDescent="0.25">
      <c r="B719" s="59">
        <f t="shared" si="23"/>
        <v>714</v>
      </c>
      <c r="C719" s="60">
        <f>IFERROR(IF($C$4="TEB0187_REV01",CALC_CONN_TEB0187_REV01!U719,),"---")</f>
        <v>0</v>
      </c>
      <c r="D719" s="59">
        <f>IFERROR(IF($C$4="TEB0187_REV01",CALC_CONN_TEB0187_REV01!D719,),"---")</f>
        <v>0</v>
      </c>
      <c r="E719" s="59">
        <f>IFERROR(IF($C$4="TEB0187_REV01",CALC_CONN_TEB0187_REV01!E719,),"---")</f>
        <v>0</v>
      </c>
      <c r="F719" s="59" t="str">
        <f>IFERROR(IF(VLOOKUP($D719&amp;"-"&amp;$E719,IF($C$4="TEB0187_REV01",CALC_CONN_TEB0187_REV01!$F:$I),4,0)="--","---",IF($C$4="TEB0187_REV01",CALC_CONN_TEB0187_REV01!$G719&amp; " --&gt; " &amp;CALC_CONN_TEB0187_REV01!$I719&amp; " --&gt; ")),"---")</f>
        <v>---</v>
      </c>
      <c r="G719" s="59" t="str">
        <f>IFERROR(IF(VLOOKUP($D719&amp;"-"&amp;$E719,IF($C$4="TEB0187_REV01",CALC_CONN_TEB0187_REV01!$F:$H),3,0)="--",VLOOKUP($D719&amp;"-"&amp;$E719,IF($C$4="TEB0187_REV01",CALC_CONN_TEB0187_REV01!$F:$H),2,0),VLOOKUP($D719&amp;"-"&amp;$E719,IF($C$4="TEB0187_REV01",CALC_CONN_TEB0187_REV01!$F:$H),3,0)),"---")</f>
        <v>---</v>
      </c>
      <c r="H719" s="59" t="str">
        <f>IFERROR(VLOOKUP(G719,IF($C$4="TEB0187_REV01",CALC_CONN_TEB0187_REV01!$G:$T),14,0),"---")</f>
        <v>---</v>
      </c>
      <c r="I719" s="59" t="str">
        <f>IFERROR(VLOOKUP($D719&amp;"-"&amp;$E719,IF($C$4="TEB0187_REV01",CALC_CONN_TEB0187_REV01!$F:$K,"???"),6,0),"---")</f>
        <v>---</v>
      </c>
      <c r="J719" s="61" t="str">
        <f>IFERROR(VLOOKUP($D719&amp;"-"&amp;$E719,IF($C$4="TEB0187_REV01",CALC_CONN_TEB0187_REV01!$F:$M,"???"),8,0),"---")</f>
        <v>---</v>
      </c>
      <c r="K719" s="62" t="str">
        <f>IFERROR(VLOOKUP($D719&amp;"-"&amp;$E719,IF($C$4="TEB0187_REV01",CALC_CONN_TEB0187_REV01!$F:$N),9,0),"---")</f>
        <v>---</v>
      </c>
      <c r="L719" s="59" t="str">
        <f>IFERROR(VLOOKUP(K719,B2B!$H$3:$I$2000,2,0),"---")</f>
        <v>---</v>
      </c>
      <c r="M719" s="59" t="str">
        <f>IFERROR(VLOOKUP(L719,IF($M$4="TEI0187_REV01",RAW_m_TEI0187_REV01!$AD:$AH),5,0),"---")</f>
        <v>---</v>
      </c>
      <c r="N719" s="59" t="str">
        <f>IFERROR(VLOOKUP(L719,IF($M$4="TEI0187_REV01",RAW_m_TEI0187_REV01!$AE:$AJ),6,0),"---")</f>
        <v>---</v>
      </c>
      <c r="O719" s="63" t="str">
        <f>IFERROR(VLOOKUP(L719,IF($M$4="TEI0187_REV01",RAW_m_TEI0187_REV01!$AD:$AE),2,0),"---")</f>
        <v>---</v>
      </c>
      <c r="P719" s="59" t="str">
        <f>IFERROR(VLOOKUP(O719,IF($M$4="TEI0187_REV01",RAW_m_TEI0187_REV01!$AJ:$AK),2,0),"---")</f>
        <v>---</v>
      </c>
      <c r="Q719" s="59" t="str">
        <f>IFERROR(VLOOKUP(L719,IF($M$4="TEI0187_REV01",RAW_m_TEI0187_REV01!$AD:$AF),3,0),"---")</f>
        <v>---</v>
      </c>
      <c r="R719" s="59" t="str">
        <f>IFERROR(VLOOKUP(O719,IF($M$4="TEI0187_REV01",RAW_m_TEI0187_REV01!$AE:$AG),3,0),"---")</f>
        <v>---</v>
      </c>
      <c r="S719" s="59" t="str">
        <f t="shared" si="24"/>
        <v>---</v>
      </c>
    </row>
    <row r="720" spans="2:19" ht="15" customHeight="1" x14ac:dyDescent="0.25">
      <c r="B720" s="59">
        <f t="shared" si="23"/>
        <v>715</v>
      </c>
      <c r="C720" s="60">
        <f>IFERROR(IF($C$4="TEB0187_REV01",CALC_CONN_TEB0187_REV01!U720,),"---")</f>
        <v>0</v>
      </c>
      <c r="D720" s="59">
        <f>IFERROR(IF($C$4="TEB0187_REV01",CALC_CONN_TEB0187_REV01!D720,),"---")</f>
        <v>0</v>
      </c>
      <c r="E720" s="59">
        <f>IFERROR(IF($C$4="TEB0187_REV01",CALC_CONN_TEB0187_REV01!E720,),"---")</f>
        <v>0</v>
      </c>
      <c r="F720" s="59" t="str">
        <f>IFERROR(IF(VLOOKUP($D720&amp;"-"&amp;$E720,IF($C$4="TEB0187_REV01",CALC_CONN_TEB0187_REV01!$F:$I),4,0)="--","---",IF($C$4="TEB0187_REV01",CALC_CONN_TEB0187_REV01!$G720&amp; " --&gt; " &amp;CALC_CONN_TEB0187_REV01!$I720&amp; " --&gt; ")),"---")</f>
        <v>---</v>
      </c>
      <c r="G720" s="59" t="str">
        <f>IFERROR(IF(VLOOKUP($D720&amp;"-"&amp;$E720,IF($C$4="TEB0187_REV01",CALC_CONN_TEB0187_REV01!$F:$H),3,0)="--",VLOOKUP($D720&amp;"-"&amp;$E720,IF($C$4="TEB0187_REV01",CALC_CONN_TEB0187_REV01!$F:$H),2,0),VLOOKUP($D720&amp;"-"&amp;$E720,IF($C$4="TEB0187_REV01",CALC_CONN_TEB0187_REV01!$F:$H),3,0)),"---")</f>
        <v>---</v>
      </c>
      <c r="H720" s="59" t="str">
        <f>IFERROR(VLOOKUP(G720,IF($C$4="TEB0187_REV01",CALC_CONN_TEB0187_REV01!$G:$T),14,0),"---")</f>
        <v>---</v>
      </c>
      <c r="I720" s="59" t="str">
        <f>IFERROR(VLOOKUP($D720&amp;"-"&amp;$E720,IF($C$4="TEB0187_REV01",CALC_CONN_TEB0187_REV01!$F:$K,"???"),6,0),"---")</f>
        <v>---</v>
      </c>
      <c r="J720" s="61" t="str">
        <f>IFERROR(VLOOKUP($D720&amp;"-"&amp;$E720,IF($C$4="TEB0187_REV01",CALC_CONN_TEB0187_REV01!$F:$M,"???"),8,0),"---")</f>
        <v>---</v>
      </c>
      <c r="K720" s="62" t="str">
        <f>IFERROR(VLOOKUP($D720&amp;"-"&amp;$E720,IF($C$4="TEB0187_REV01",CALC_CONN_TEB0187_REV01!$F:$N),9,0),"---")</f>
        <v>---</v>
      </c>
      <c r="L720" s="59" t="str">
        <f>IFERROR(VLOOKUP(K720,B2B!$H$3:$I$2000,2,0),"---")</f>
        <v>---</v>
      </c>
      <c r="M720" s="59" t="str">
        <f>IFERROR(VLOOKUP(L720,IF($M$4="TEI0187_REV01",RAW_m_TEI0187_REV01!$AD:$AH),5,0),"---")</f>
        <v>---</v>
      </c>
      <c r="N720" s="59" t="str">
        <f>IFERROR(VLOOKUP(L720,IF($M$4="TEI0187_REV01",RAW_m_TEI0187_REV01!$AE:$AJ),6,0),"---")</f>
        <v>---</v>
      </c>
      <c r="O720" s="63" t="str">
        <f>IFERROR(VLOOKUP(L720,IF($M$4="TEI0187_REV01",RAW_m_TEI0187_REV01!$AD:$AE),2,0),"---")</f>
        <v>---</v>
      </c>
      <c r="P720" s="59" t="str">
        <f>IFERROR(VLOOKUP(O720,IF($M$4="TEI0187_REV01",RAW_m_TEI0187_REV01!$AJ:$AK),2,0),"---")</f>
        <v>---</v>
      </c>
      <c r="Q720" s="59" t="str">
        <f>IFERROR(VLOOKUP(L720,IF($M$4="TEI0187_REV01",RAW_m_TEI0187_REV01!$AD:$AF),3,0),"---")</f>
        <v>---</v>
      </c>
      <c r="R720" s="59" t="str">
        <f>IFERROR(VLOOKUP(O720,IF($M$4="TEI0187_REV01",RAW_m_TEI0187_REV01!$AE:$AG),3,0),"---")</f>
        <v>---</v>
      </c>
      <c r="S720" s="59" t="str">
        <f t="shared" si="24"/>
        <v>---</v>
      </c>
    </row>
    <row r="721" spans="2:19" ht="15" customHeight="1" x14ac:dyDescent="0.25">
      <c r="B721" s="59">
        <f t="shared" si="23"/>
        <v>716</v>
      </c>
      <c r="C721" s="60">
        <f>IFERROR(IF($C$4="TEB0187_REV01",CALC_CONN_TEB0187_REV01!U721,),"---")</f>
        <v>0</v>
      </c>
      <c r="D721" s="59">
        <f>IFERROR(IF($C$4="TEB0187_REV01",CALC_CONN_TEB0187_REV01!D721,),"---")</f>
        <v>0</v>
      </c>
      <c r="E721" s="59">
        <f>IFERROR(IF($C$4="TEB0187_REV01",CALC_CONN_TEB0187_REV01!E721,),"---")</f>
        <v>0</v>
      </c>
      <c r="F721" s="59" t="str">
        <f>IFERROR(IF(VLOOKUP($D721&amp;"-"&amp;$E721,IF($C$4="TEB0187_REV01",CALC_CONN_TEB0187_REV01!$F:$I),4,0)="--","---",IF($C$4="TEB0187_REV01",CALC_CONN_TEB0187_REV01!$G721&amp; " --&gt; " &amp;CALC_CONN_TEB0187_REV01!$I721&amp; " --&gt; ")),"---")</f>
        <v>---</v>
      </c>
      <c r="G721" s="59" t="str">
        <f>IFERROR(IF(VLOOKUP($D721&amp;"-"&amp;$E721,IF($C$4="TEB0187_REV01",CALC_CONN_TEB0187_REV01!$F:$H),3,0)="--",VLOOKUP($D721&amp;"-"&amp;$E721,IF($C$4="TEB0187_REV01",CALC_CONN_TEB0187_REV01!$F:$H),2,0),VLOOKUP($D721&amp;"-"&amp;$E721,IF($C$4="TEB0187_REV01",CALC_CONN_TEB0187_REV01!$F:$H),3,0)),"---")</f>
        <v>---</v>
      </c>
      <c r="H721" s="59" t="str">
        <f>IFERROR(VLOOKUP(G721,IF($C$4="TEB0187_REV01",CALC_CONN_TEB0187_REV01!$G:$T),14,0),"---")</f>
        <v>---</v>
      </c>
      <c r="I721" s="59" t="str">
        <f>IFERROR(VLOOKUP($D721&amp;"-"&amp;$E721,IF($C$4="TEB0187_REV01",CALC_CONN_TEB0187_REV01!$F:$K,"???"),6,0),"---")</f>
        <v>---</v>
      </c>
      <c r="J721" s="61" t="str">
        <f>IFERROR(VLOOKUP($D721&amp;"-"&amp;$E721,IF($C$4="TEB0187_REV01",CALC_CONN_TEB0187_REV01!$F:$M,"???"),8,0),"---")</f>
        <v>---</v>
      </c>
      <c r="K721" s="62" t="str">
        <f>IFERROR(VLOOKUP($D721&amp;"-"&amp;$E721,IF($C$4="TEB0187_REV01",CALC_CONN_TEB0187_REV01!$F:$N),9,0),"---")</f>
        <v>---</v>
      </c>
      <c r="L721" s="59" t="str">
        <f>IFERROR(VLOOKUP(K721,B2B!$H$3:$I$2000,2,0),"---")</f>
        <v>---</v>
      </c>
      <c r="M721" s="59" t="str">
        <f>IFERROR(VLOOKUP(L721,IF($M$4="TEI0187_REV01",RAW_m_TEI0187_REV01!$AD:$AH),5,0),"---")</f>
        <v>---</v>
      </c>
      <c r="N721" s="59" t="str">
        <f>IFERROR(VLOOKUP(L721,IF($M$4="TEI0187_REV01",RAW_m_TEI0187_REV01!$AE:$AJ),6,0),"---")</f>
        <v>---</v>
      </c>
      <c r="O721" s="63" t="str">
        <f>IFERROR(VLOOKUP(L721,IF($M$4="TEI0187_REV01",RAW_m_TEI0187_REV01!$AD:$AE),2,0),"---")</f>
        <v>---</v>
      </c>
      <c r="P721" s="59" t="str">
        <f>IFERROR(VLOOKUP(O721,IF($M$4="TEI0187_REV01",RAW_m_TEI0187_REV01!$AJ:$AK),2,0),"---")</f>
        <v>---</v>
      </c>
      <c r="Q721" s="59" t="str">
        <f>IFERROR(VLOOKUP(L721,IF($M$4="TEI0187_REV01",RAW_m_TEI0187_REV01!$AD:$AF),3,0),"---")</f>
        <v>---</v>
      </c>
      <c r="R721" s="59" t="str">
        <f>IFERROR(VLOOKUP(O721,IF($M$4="TEI0187_REV01",RAW_m_TEI0187_REV01!$AE:$AG),3,0),"---")</f>
        <v>---</v>
      </c>
      <c r="S721" s="59" t="str">
        <f t="shared" si="24"/>
        <v>---</v>
      </c>
    </row>
    <row r="722" spans="2:19" ht="15" customHeight="1" x14ac:dyDescent="0.25">
      <c r="B722" s="59">
        <f t="shared" si="23"/>
        <v>717</v>
      </c>
      <c r="C722" s="60">
        <f>IFERROR(IF($C$4="TEB0187_REV01",CALC_CONN_TEB0187_REV01!U722,),"---")</f>
        <v>0</v>
      </c>
      <c r="D722" s="59">
        <f>IFERROR(IF($C$4="TEB0187_REV01",CALC_CONN_TEB0187_REV01!D722,),"---")</f>
        <v>0</v>
      </c>
      <c r="E722" s="59">
        <f>IFERROR(IF($C$4="TEB0187_REV01",CALC_CONN_TEB0187_REV01!E722,),"---")</f>
        <v>0</v>
      </c>
      <c r="F722" s="59" t="str">
        <f>IFERROR(IF(VLOOKUP($D722&amp;"-"&amp;$E722,IF($C$4="TEB0187_REV01",CALC_CONN_TEB0187_REV01!$F:$I),4,0)="--","---",IF($C$4="TEB0187_REV01",CALC_CONN_TEB0187_REV01!$G722&amp; " --&gt; " &amp;CALC_CONN_TEB0187_REV01!$I722&amp; " --&gt; ")),"---")</f>
        <v>---</v>
      </c>
      <c r="G722" s="59" t="str">
        <f>IFERROR(IF(VLOOKUP($D722&amp;"-"&amp;$E722,IF($C$4="TEB0187_REV01",CALC_CONN_TEB0187_REV01!$F:$H),3,0)="--",VLOOKUP($D722&amp;"-"&amp;$E722,IF($C$4="TEB0187_REV01",CALC_CONN_TEB0187_REV01!$F:$H),2,0),VLOOKUP($D722&amp;"-"&amp;$E722,IF($C$4="TEB0187_REV01",CALC_CONN_TEB0187_REV01!$F:$H),3,0)),"---")</f>
        <v>---</v>
      </c>
      <c r="H722" s="59" t="str">
        <f>IFERROR(VLOOKUP(G722,IF($C$4="TEB0187_REV01",CALC_CONN_TEB0187_REV01!$G:$T),14,0),"---")</f>
        <v>---</v>
      </c>
      <c r="I722" s="59" t="str">
        <f>IFERROR(VLOOKUP($D722&amp;"-"&amp;$E722,IF($C$4="TEB0187_REV01",CALC_CONN_TEB0187_REV01!$F:$K,"???"),6,0),"---")</f>
        <v>---</v>
      </c>
      <c r="J722" s="61" t="str">
        <f>IFERROR(VLOOKUP($D722&amp;"-"&amp;$E722,IF($C$4="TEB0187_REV01",CALC_CONN_TEB0187_REV01!$F:$M,"???"),8,0),"---")</f>
        <v>---</v>
      </c>
      <c r="K722" s="62" t="str">
        <f>IFERROR(VLOOKUP($D722&amp;"-"&amp;$E722,IF($C$4="TEB0187_REV01",CALC_CONN_TEB0187_REV01!$F:$N),9,0),"---")</f>
        <v>---</v>
      </c>
      <c r="L722" s="59" t="str">
        <f>IFERROR(VLOOKUP(K722,B2B!$H$3:$I$2000,2,0),"---")</f>
        <v>---</v>
      </c>
      <c r="M722" s="59" t="str">
        <f>IFERROR(VLOOKUP(L722,IF($M$4="TEI0187_REV01",RAW_m_TEI0187_REV01!$AD:$AH),5,0),"---")</f>
        <v>---</v>
      </c>
      <c r="N722" s="59" t="str">
        <f>IFERROR(VLOOKUP(L722,IF($M$4="TEI0187_REV01",RAW_m_TEI0187_REV01!$AE:$AJ),6,0),"---")</f>
        <v>---</v>
      </c>
      <c r="O722" s="63" t="str">
        <f>IFERROR(VLOOKUP(L722,IF($M$4="TEI0187_REV01",RAW_m_TEI0187_REV01!$AD:$AE),2,0),"---")</f>
        <v>---</v>
      </c>
      <c r="P722" s="59" t="str">
        <f>IFERROR(VLOOKUP(O722,IF($M$4="TEI0187_REV01",RAW_m_TEI0187_REV01!$AJ:$AK),2,0),"---")</f>
        <v>---</v>
      </c>
      <c r="Q722" s="59" t="str">
        <f>IFERROR(VLOOKUP(L722,IF($M$4="TEI0187_REV01",RAW_m_TEI0187_REV01!$AD:$AF),3,0),"---")</f>
        <v>---</v>
      </c>
      <c r="R722" s="59" t="str">
        <f>IFERROR(VLOOKUP(O722,IF($M$4="TEI0187_REV01",RAW_m_TEI0187_REV01!$AE:$AG),3,0),"---")</f>
        <v>---</v>
      </c>
      <c r="S722" s="59" t="str">
        <f t="shared" si="24"/>
        <v>---</v>
      </c>
    </row>
    <row r="723" spans="2:19" ht="15" customHeight="1" x14ac:dyDescent="0.25">
      <c r="B723" s="59">
        <f t="shared" si="23"/>
        <v>718</v>
      </c>
      <c r="C723" s="60">
        <f>IFERROR(IF($C$4="TEB0187_REV01",CALC_CONN_TEB0187_REV01!U723,),"---")</f>
        <v>0</v>
      </c>
      <c r="D723" s="59">
        <f>IFERROR(IF($C$4="TEB0187_REV01",CALC_CONN_TEB0187_REV01!D723,),"---")</f>
        <v>0</v>
      </c>
      <c r="E723" s="59">
        <f>IFERROR(IF($C$4="TEB0187_REV01",CALC_CONN_TEB0187_REV01!E723,),"---")</f>
        <v>0</v>
      </c>
      <c r="F723" s="59" t="str">
        <f>IFERROR(IF(VLOOKUP($D723&amp;"-"&amp;$E723,IF($C$4="TEB0187_REV01",CALC_CONN_TEB0187_REV01!$F:$I),4,0)="--","---",IF($C$4="TEB0187_REV01",CALC_CONN_TEB0187_REV01!$G723&amp; " --&gt; " &amp;CALC_CONN_TEB0187_REV01!$I723&amp; " --&gt; ")),"---")</f>
        <v>---</v>
      </c>
      <c r="G723" s="59" t="str">
        <f>IFERROR(IF(VLOOKUP($D723&amp;"-"&amp;$E723,IF($C$4="TEB0187_REV01",CALC_CONN_TEB0187_REV01!$F:$H),3,0)="--",VLOOKUP($D723&amp;"-"&amp;$E723,IF($C$4="TEB0187_REV01",CALC_CONN_TEB0187_REV01!$F:$H),2,0),VLOOKUP($D723&amp;"-"&amp;$E723,IF($C$4="TEB0187_REV01",CALC_CONN_TEB0187_REV01!$F:$H),3,0)),"---")</f>
        <v>---</v>
      </c>
      <c r="H723" s="59" t="str">
        <f>IFERROR(VLOOKUP(G723,IF($C$4="TEB0187_REV01",CALC_CONN_TEB0187_REV01!$G:$T),14,0),"---")</f>
        <v>---</v>
      </c>
      <c r="I723" s="59" t="str">
        <f>IFERROR(VLOOKUP($D723&amp;"-"&amp;$E723,IF($C$4="TEB0187_REV01",CALC_CONN_TEB0187_REV01!$F:$K,"???"),6,0),"---")</f>
        <v>---</v>
      </c>
      <c r="J723" s="61" t="str">
        <f>IFERROR(VLOOKUP($D723&amp;"-"&amp;$E723,IF($C$4="TEB0187_REV01",CALC_CONN_TEB0187_REV01!$F:$M,"???"),8,0),"---")</f>
        <v>---</v>
      </c>
      <c r="K723" s="62" t="str">
        <f>IFERROR(VLOOKUP($D723&amp;"-"&amp;$E723,IF($C$4="TEB0187_REV01",CALC_CONN_TEB0187_REV01!$F:$N),9,0),"---")</f>
        <v>---</v>
      </c>
      <c r="L723" s="59" t="str">
        <f>IFERROR(VLOOKUP(K723,B2B!$H$3:$I$2000,2,0),"---")</f>
        <v>---</v>
      </c>
      <c r="M723" s="59" t="str">
        <f>IFERROR(VLOOKUP(L723,IF($M$4="TEI0187_REV01",RAW_m_TEI0187_REV01!$AD:$AH),5,0),"---")</f>
        <v>---</v>
      </c>
      <c r="N723" s="59" t="str">
        <f>IFERROR(VLOOKUP(L723,IF($M$4="TEI0187_REV01",RAW_m_TEI0187_REV01!$AE:$AJ),6,0),"---")</f>
        <v>---</v>
      </c>
      <c r="O723" s="63" t="str">
        <f>IFERROR(VLOOKUP(L723,IF($M$4="TEI0187_REV01",RAW_m_TEI0187_REV01!$AD:$AE),2,0),"---")</f>
        <v>---</v>
      </c>
      <c r="P723" s="59" t="str">
        <f>IFERROR(VLOOKUP(O723,IF($M$4="TEI0187_REV01",RAW_m_TEI0187_REV01!$AJ:$AK),2,0),"---")</f>
        <v>---</v>
      </c>
      <c r="Q723" s="59" t="str">
        <f>IFERROR(VLOOKUP(L723,IF($M$4="TEI0187_REV01",RAW_m_TEI0187_REV01!$AD:$AF),3,0),"---")</f>
        <v>---</v>
      </c>
      <c r="R723" s="59" t="str">
        <f>IFERROR(VLOOKUP(O723,IF($M$4="TEI0187_REV01",RAW_m_TEI0187_REV01!$AE:$AG),3,0),"---")</f>
        <v>---</v>
      </c>
      <c r="S723" s="59" t="str">
        <f t="shared" si="24"/>
        <v>---</v>
      </c>
    </row>
    <row r="724" spans="2:19" ht="15" customHeight="1" x14ac:dyDescent="0.25">
      <c r="B724" s="59">
        <f t="shared" si="23"/>
        <v>719</v>
      </c>
      <c r="C724" s="60">
        <f>IFERROR(IF($C$4="TEB0187_REV01",CALC_CONN_TEB0187_REV01!U724,),"---")</f>
        <v>0</v>
      </c>
      <c r="D724" s="59">
        <f>IFERROR(IF($C$4="TEB0187_REV01",CALC_CONN_TEB0187_REV01!D724,),"---")</f>
        <v>0</v>
      </c>
      <c r="E724" s="59">
        <f>IFERROR(IF($C$4="TEB0187_REV01",CALC_CONN_TEB0187_REV01!E724,),"---")</f>
        <v>0</v>
      </c>
      <c r="F724" s="59" t="str">
        <f>IFERROR(IF(VLOOKUP($D724&amp;"-"&amp;$E724,IF($C$4="TEB0187_REV01",CALC_CONN_TEB0187_REV01!$F:$I),4,0)="--","---",IF($C$4="TEB0187_REV01",CALC_CONN_TEB0187_REV01!$G724&amp; " --&gt; " &amp;CALC_CONN_TEB0187_REV01!$I724&amp; " --&gt; ")),"---")</f>
        <v>---</v>
      </c>
      <c r="G724" s="59" t="str">
        <f>IFERROR(IF(VLOOKUP($D724&amp;"-"&amp;$E724,IF($C$4="TEB0187_REV01",CALC_CONN_TEB0187_REV01!$F:$H),3,0)="--",VLOOKUP($D724&amp;"-"&amp;$E724,IF($C$4="TEB0187_REV01",CALC_CONN_TEB0187_REV01!$F:$H),2,0),VLOOKUP($D724&amp;"-"&amp;$E724,IF($C$4="TEB0187_REV01",CALC_CONN_TEB0187_REV01!$F:$H),3,0)),"---")</f>
        <v>---</v>
      </c>
      <c r="H724" s="59" t="str">
        <f>IFERROR(VLOOKUP(G724,IF($C$4="TEB0187_REV01",CALC_CONN_TEB0187_REV01!$G:$T),14,0),"---")</f>
        <v>---</v>
      </c>
      <c r="I724" s="59" t="str">
        <f>IFERROR(VLOOKUP($D724&amp;"-"&amp;$E724,IF($C$4="TEB0187_REV01",CALC_CONN_TEB0187_REV01!$F:$K,"???"),6,0),"---")</f>
        <v>---</v>
      </c>
      <c r="J724" s="61" t="str">
        <f>IFERROR(VLOOKUP($D724&amp;"-"&amp;$E724,IF($C$4="TEB0187_REV01",CALC_CONN_TEB0187_REV01!$F:$M,"???"),8,0),"---")</f>
        <v>---</v>
      </c>
      <c r="K724" s="62" t="str">
        <f>IFERROR(VLOOKUP($D724&amp;"-"&amp;$E724,IF($C$4="TEB0187_REV01",CALC_CONN_TEB0187_REV01!$F:$N),9,0),"---")</f>
        <v>---</v>
      </c>
      <c r="L724" s="59" t="str">
        <f>IFERROR(VLOOKUP(K724,B2B!$H$3:$I$2000,2,0),"---")</f>
        <v>---</v>
      </c>
      <c r="M724" s="59" t="str">
        <f>IFERROR(VLOOKUP(L724,IF($M$4="TEI0187_REV01",RAW_m_TEI0187_REV01!$AD:$AH),5,0),"---")</f>
        <v>---</v>
      </c>
      <c r="N724" s="59" t="str">
        <f>IFERROR(VLOOKUP(L724,IF($M$4="TEI0187_REV01",RAW_m_TEI0187_REV01!$AE:$AJ),6,0),"---")</f>
        <v>---</v>
      </c>
      <c r="O724" s="63" t="str">
        <f>IFERROR(VLOOKUP(L724,IF($M$4="TEI0187_REV01",RAW_m_TEI0187_REV01!$AD:$AE),2,0),"---")</f>
        <v>---</v>
      </c>
      <c r="P724" s="59" t="str">
        <f>IFERROR(VLOOKUP(O724,IF($M$4="TEI0187_REV01",RAW_m_TEI0187_REV01!$AJ:$AK),2,0),"---")</f>
        <v>---</v>
      </c>
      <c r="Q724" s="59" t="str">
        <f>IFERROR(VLOOKUP(L724,IF($M$4="TEI0187_REV01",RAW_m_TEI0187_REV01!$AD:$AF),3,0),"---")</f>
        <v>---</v>
      </c>
      <c r="R724" s="59" t="str">
        <f>IFERROR(VLOOKUP(O724,IF($M$4="TEI0187_REV01",RAW_m_TEI0187_REV01!$AE:$AG),3,0),"---")</f>
        <v>---</v>
      </c>
      <c r="S724" s="59" t="str">
        <f t="shared" si="24"/>
        <v>---</v>
      </c>
    </row>
    <row r="725" spans="2:19" ht="15" customHeight="1" x14ac:dyDescent="0.25">
      <c r="B725" s="59">
        <f t="shared" si="23"/>
        <v>720</v>
      </c>
      <c r="C725" s="60">
        <f>IFERROR(IF($C$4="TEB0187_REV01",CALC_CONN_TEB0187_REV01!U725,),"---")</f>
        <v>0</v>
      </c>
      <c r="D725" s="59">
        <f>IFERROR(IF($C$4="TEB0187_REV01",CALC_CONN_TEB0187_REV01!D725,),"---")</f>
        <v>0</v>
      </c>
      <c r="E725" s="59">
        <f>IFERROR(IF($C$4="TEB0187_REV01",CALC_CONN_TEB0187_REV01!E725,),"---")</f>
        <v>0</v>
      </c>
      <c r="F725" s="59" t="str">
        <f>IFERROR(IF(VLOOKUP($D725&amp;"-"&amp;$E725,IF($C$4="TEB0187_REV01",CALC_CONN_TEB0187_REV01!$F:$I),4,0)="--","---",IF($C$4="TEB0187_REV01",CALC_CONN_TEB0187_REV01!$G725&amp; " --&gt; " &amp;CALC_CONN_TEB0187_REV01!$I725&amp; " --&gt; ")),"---")</f>
        <v>---</v>
      </c>
      <c r="G725" s="59" t="str">
        <f>IFERROR(IF(VLOOKUP($D725&amp;"-"&amp;$E725,IF($C$4="TEB0187_REV01",CALC_CONN_TEB0187_REV01!$F:$H),3,0)="--",VLOOKUP($D725&amp;"-"&amp;$E725,IF($C$4="TEB0187_REV01",CALC_CONN_TEB0187_REV01!$F:$H),2,0),VLOOKUP($D725&amp;"-"&amp;$E725,IF($C$4="TEB0187_REV01",CALC_CONN_TEB0187_REV01!$F:$H),3,0)),"---")</f>
        <v>---</v>
      </c>
      <c r="H725" s="59" t="str">
        <f>IFERROR(VLOOKUP(G725,IF($C$4="TEB0187_REV01",CALC_CONN_TEB0187_REV01!$G:$T),14,0),"---")</f>
        <v>---</v>
      </c>
      <c r="I725" s="59" t="str">
        <f>IFERROR(VLOOKUP($D725&amp;"-"&amp;$E725,IF($C$4="TEB0187_REV01",CALC_CONN_TEB0187_REV01!$F:$K,"???"),6,0),"---")</f>
        <v>---</v>
      </c>
      <c r="J725" s="61" t="str">
        <f>IFERROR(VLOOKUP($D725&amp;"-"&amp;$E725,IF($C$4="TEB0187_REV01",CALC_CONN_TEB0187_REV01!$F:$M,"???"),8,0),"---")</f>
        <v>---</v>
      </c>
      <c r="K725" s="62" t="str">
        <f>IFERROR(VLOOKUP($D725&amp;"-"&amp;$E725,IF($C$4="TEB0187_REV01",CALC_CONN_TEB0187_REV01!$F:$N),9,0),"---")</f>
        <v>---</v>
      </c>
      <c r="L725" s="59" t="str">
        <f>IFERROR(VLOOKUP(K725,B2B!$H$3:$I$2000,2,0),"---")</f>
        <v>---</v>
      </c>
      <c r="M725" s="59" t="str">
        <f>IFERROR(VLOOKUP(L725,IF($M$4="TEI0187_REV01",RAW_m_TEI0187_REV01!$AD:$AH),5,0),"---")</f>
        <v>---</v>
      </c>
      <c r="N725" s="59" t="str">
        <f>IFERROR(VLOOKUP(L725,IF($M$4="TEI0187_REV01",RAW_m_TEI0187_REV01!$AE:$AJ),6,0),"---")</f>
        <v>---</v>
      </c>
      <c r="O725" s="63" t="str">
        <f>IFERROR(VLOOKUP(L725,IF($M$4="TEI0187_REV01",RAW_m_TEI0187_REV01!$AD:$AE),2,0),"---")</f>
        <v>---</v>
      </c>
      <c r="P725" s="59" t="str">
        <f>IFERROR(VLOOKUP(O725,IF($M$4="TEI0187_REV01",RAW_m_TEI0187_REV01!$AJ:$AK),2,0),"---")</f>
        <v>---</v>
      </c>
      <c r="Q725" s="59" t="str">
        <f>IFERROR(VLOOKUP(L725,IF($M$4="TEI0187_REV01",RAW_m_TEI0187_REV01!$AD:$AF),3,0),"---")</f>
        <v>---</v>
      </c>
      <c r="R725" s="59" t="str">
        <f>IFERROR(VLOOKUP(O725,IF($M$4="TEI0187_REV01",RAW_m_TEI0187_REV01!$AE:$AG),3,0),"---")</f>
        <v>---</v>
      </c>
      <c r="S725" s="59" t="str">
        <f t="shared" si="24"/>
        <v>---</v>
      </c>
    </row>
    <row r="726" spans="2:19" ht="15" customHeight="1" x14ac:dyDescent="0.25">
      <c r="B726" s="59">
        <f t="shared" ref="B726:B775" si="25">B725+1</f>
        <v>721</v>
      </c>
      <c r="C726" s="60">
        <f>IFERROR(IF($C$4="TEB0187_REV01",CALC_CONN_TEB0187_REV01!U726,),"---")</f>
        <v>0</v>
      </c>
      <c r="D726" s="59">
        <f>IFERROR(IF($C$4="TEB0187_REV01",CALC_CONN_TEB0187_REV01!D726,),"---")</f>
        <v>0</v>
      </c>
      <c r="E726" s="59">
        <f>IFERROR(IF($C$4="TEB0187_REV01",CALC_CONN_TEB0187_REV01!E726,),"---")</f>
        <v>0</v>
      </c>
      <c r="F726" s="59" t="str">
        <f>IFERROR(IF(VLOOKUP($D726&amp;"-"&amp;$E726,IF($C$4="TEB0187_REV01",CALC_CONN_TEB0187_REV01!$F:$I),4,0)="--","---",IF($C$4="TEB0187_REV01",CALC_CONN_TEB0187_REV01!$G726&amp; " --&gt; " &amp;CALC_CONN_TEB0187_REV01!$I726&amp; " --&gt; ")),"---")</f>
        <v>---</v>
      </c>
      <c r="G726" s="59" t="str">
        <f>IFERROR(IF(VLOOKUP($D726&amp;"-"&amp;$E726,IF($C$4="TEB0187_REV01",CALC_CONN_TEB0187_REV01!$F:$H),3,0)="--",VLOOKUP($D726&amp;"-"&amp;$E726,IF($C$4="TEB0187_REV01",CALC_CONN_TEB0187_REV01!$F:$H),2,0),VLOOKUP($D726&amp;"-"&amp;$E726,IF($C$4="TEB0187_REV01",CALC_CONN_TEB0187_REV01!$F:$H),3,0)),"---")</f>
        <v>---</v>
      </c>
      <c r="H726" s="59" t="str">
        <f>IFERROR(VLOOKUP(G726,IF($C$4="TEB0187_REV01",CALC_CONN_TEB0187_REV01!$G:$T),14,0),"---")</f>
        <v>---</v>
      </c>
      <c r="I726" s="59" t="str">
        <f>IFERROR(VLOOKUP($D726&amp;"-"&amp;$E726,IF($C$4="TEB0187_REV01",CALC_CONN_TEB0187_REV01!$F:$K,"???"),6,0),"---")</f>
        <v>---</v>
      </c>
      <c r="J726" s="61" t="str">
        <f>IFERROR(VLOOKUP($D726&amp;"-"&amp;$E726,IF($C$4="TEB0187_REV01",CALC_CONN_TEB0187_REV01!$F:$M,"???"),8,0),"---")</f>
        <v>---</v>
      </c>
      <c r="K726" s="62" t="str">
        <f>IFERROR(VLOOKUP($D726&amp;"-"&amp;$E726,IF($C$4="TEB0187_REV01",CALC_CONN_TEB0187_REV01!$F:$N),9,0),"---")</f>
        <v>---</v>
      </c>
      <c r="L726" s="59" t="str">
        <f>IFERROR(VLOOKUP(K726,B2B!$H$3:$I$2000,2,0),"---")</f>
        <v>---</v>
      </c>
      <c r="M726" s="59" t="str">
        <f>IFERROR(VLOOKUP(L726,IF($M$4="TEI0187_REV01",RAW_m_TEI0187_REV01!$AD:$AH),5,0),"---")</f>
        <v>---</v>
      </c>
      <c r="N726" s="59" t="str">
        <f>IFERROR(VLOOKUP(L726,IF($M$4="TEI0187_REV01",RAW_m_TEI0187_REV01!$AE:$AJ),6,0),"---")</f>
        <v>---</v>
      </c>
      <c r="O726" s="63" t="str">
        <f>IFERROR(VLOOKUP(L726,IF($M$4="TEI0187_REV01",RAW_m_TEI0187_REV01!$AD:$AE),2,0),"---")</f>
        <v>---</v>
      </c>
      <c r="P726" s="59" t="str">
        <f>IFERROR(VLOOKUP(O726,IF($M$4="TEI0187_REV01",RAW_m_TEI0187_REV01!$AJ:$AK),2,0),"---")</f>
        <v>---</v>
      </c>
      <c r="Q726" s="59" t="str">
        <f>IFERROR(VLOOKUP(L726,IF($M$4="TEI0187_REV01",RAW_m_TEI0187_REV01!$AD:$AF),3,0),"---")</f>
        <v>---</v>
      </c>
      <c r="R726" s="59" t="str">
        <f>IFERROR(VLOOKUP(O726,IF($M$4="TEI0187_REV01",RAW_m_TEI0187_REV01!$AE:$AG),3,0),"---")</f>
        <v>---</v>
      </c>
      <c r="S726" s="59" t="str">
        <f t="shared" ref="S726:S774" si="26">IFERROR(SUBSTITUTE(I726,"mm","")+SUBSTITUTE(R726,"mm",""),"---")</f>
        <v>---</v>
      </c>
    </row>
    <row r="727" spans="2:19" ht="15" customHeight="1" x14ac:dyDescent="0.25">
      <c r="B727" s="59">
        <f t="shared" si="25"/>
        <v>722</v>
      </c>
      <c r="C727" s="60">
        <f>IFERROR(IF($C$4="TEB0187_REV01",CALC_CONN_TEB0187_REV01!U727,),"---")</f>
        <v>0</v>
      </c>
      <c r="D727" s="59">
        <f>IFERROR(IF($C$4="TEB0187_REV01",CALC_CONN_TEB0187_REV01!D727,),"---")</f>
        <v>0</v>
      </c>
      <c r="E727" s="59">
        <f>IFERROR(IF($C$4="TEB0187_REV01",CALC_CONN_TEB0187_REV01!E727,),"---")</f>
        <v>0</v>
      </c>
      <c r="F727" s="59" t="str">
        <f>IFERROR(IF(VLOOKUP($D727&amp;"-"&amp;$E727,IF($C$4="TEB0187_REV01",CALC_CONN_TEB0187_REV01!$F:$I),4,0)="--","---",IF($C$4="TEB0187_REV01",CALC_CONN_TEB0187_REV01!$G727&amp; " --&gt; " &amp;CALC_CONN_TEB0187_REV01!$I727&amp; " --&gt; ")),"---")</f>
        <v>---</v>
      </c>
      <c r="G727" s="59" t="str">
        <f>IFERROR(IF(VLOOKUP($D727&amp;"-"&amp;$E727,IF($C$4="TEB0187_REV01",CALC_CONN_TEB0187_REV01!$F:$H),3,0)="--",VLOOKUP($D727&amp;"-"&amp;$E727,IF($C$4="TEB0187_REV01",CALC_CONN_TEB0187_REV01!$F:$H),2,0),VLOOKUP($D727&amp;"-"&amp;$E727,IF($C$4="TEB0187_REV01",CALC_CONN_TEB0187_REV01!$F:$H),3,0)),"---")</f>
        <v>---</v>
      </c>
      <c r="H727" s="59" t="str">
        <f>IFERROR(VLOOKUP(G727,IF($C$4="TEB0187_REV01",CALC_CONN_TEB0187_REV01!$G:$T),14,0),"---")</f>
        <v>---</v>
      </c>
      <c r="I727" s="59" t="str">
        <f>IFERROR(VLOOKUP($D727&amp;"-"&amp;$E727,IF($C$4="TEB0187_REV01",CALC_CONN_TEB0187_REV01!$F:$K,"???"),6,0),"---")</f>
        <v>---</v>
      </c>
      <c r="J727" s="61" t="str">
        <f>IFERROR(VLOOKUP($D727&amp;"-"&amp;$E727,IF($C$4="TEB0187_REV01",CALC_CONN_TEB0187_REV01!$F:$M,"???"),8,0),"---")</f>
        <v>---</v>
      </c>
      <c r="K727" s="62" t="str">
        <f>IFERROR(VLOOKUP($D727&amp;"-"&amp;$E727,IF($C$4="TEB0187_REV01",CALC_CONN_TEB0187_REV01!$F:$N),9,0),"---")</f>
        <v>---</v>
      </c>
      <c r="L727" s="59" t="str">
        <f>IFERROR(VLOOKUP(K727,B2B!$H$3:$I$2000,2,0),"---")</f>
        <v>---</v>
      </c>
      <c r="M727" s="59" t="str">
        <f>IFERROR(VLOOKUP(L727,IF($M$4="TEI0187_REV01",RAW_m_TEI0187_REV01!$AD:$AH),5,0),"---")</f>
        <v>---</v>
      </c>
      <c r="N727" s="59" t="str">
        <f>IFERROR(VLOOKUP(L727,IF($M$4="TEI0187_REV01",RAW_m_TEI0187_REV01!$AE:$AJ),6,0),"---")</f>
        <v>---</v>
      </c>
      <c r="O727" s="63" t="str">
        <f>IFERROR(VLOOKUP(L727,IF($M$4="TEI0187_REV01",RAW_m_TEI0187_REV01!$AD:$AE),2,0),"---")</f>
        <v>---</v>
      </c>
      <c r="P727" s="59" t="str">
        <f>IFERROR(VLOOKUP(O727,IF($M$4="TEI0187_REV01",RAW_m_TEI0187_REV01!$AJ:$AK),2,0),"---")</f>
        <v>---</v>
      </c>
      <c r="Q727" s="59" t="str">
        <f>IFERROR(VLOOKUP(L727,IF($M$4="TEI0187_REV01",RAW_m_TEI0187_REV01!$AD:$AF),3,0),"---")</f>
        <v>---</v>
      </c>
      <c r="R727" s="59" t="str">
        <f>IFERROR(VLOOKUP(O727,IF($M$4="TEI0187_REV01",RAW_m_TEI0187_REV01!$AE:$AG),3,0),"---")</f>
        <v>---</v>
      </c>
      <c r="S727" s="59" t="str">
        <f t="shared" si="26"/>
        <v>---</v>
      </c>
    </row>
    <row r="728" spans="2:19" ht="15" customHeight="1" x14ac:dyDescent="0.25">
      <c r="B728" s="59">
        <f t="shared" si="25"/>
        <v>723</v>
      </c>
      <c r="C728" s="60">
        <f>IFERROR(IF($C$4="TEB0187_REV01",CALC_CONN_TEB0187_REV01!U728,),"---")</f>
        <v>0</v>
      </c>
      <c r="D728" s="59">
        <f>IFERROR(IF($C$4="TEB0187_REV01",CALC_CONN_TEB0187_REV01!D728,),"---")</f>
        <v>0</v>
      </c>
      <c r="E728" s="59">
        <f>IFERROR(IF($C$4="TEB0187_REV01",CALC_CONN_TEB0187_REV01!E728,),"---")</f>
        <v>0</v>
      </c>
      <c r="F728" s="59" t="str">
        <f>IFERROR(IF(VLOOKUP($D728&amp;"-"&amp;$E728,IF($C$4="TEB0187_REV01",CALC_CONN_TEB0187_REV01!$F:$I),4,0)="--","---",IF($C$4="TEB0187_REV01",CALC_CONN_TEB0187_REV01!$G728&amp; " --&gt; " &amp;CALC_CONN_TEB0187_REV01!$I728&amp; " --&gt; ")),"---")</f>
        <v>---</v>
      </c>
      <c r="G728" s="59" t="str">
        <f>IFERROR(IF(VLOOKUP($D728&amp;"-"&amp;$E728,IF($C$4="TEB0187_REV01",CALC_CONN_TEB0187_REV01!$F:$H),3,0)="--",VLOOKUP($D728&amp;"-"&amp;$E728,IF($C$4="TEB0187_REV01",CALC_CONN_TEB0187_REV01!$F:$H),2,0),VLOOKUP($D728&amp;"-"&amp;$E728,IF($C$4="TEB0187_REV01",CALC_CONN_TEB0187_REV01!$F:$H),3,0)),"---")</f>
        <v>---</v>
      </c>
      <c r="H728" s="59" t="str">
        <f>IFERROR(VLOOKUP(G728,IF($C$4="TEB0187_REV01",CALC_CONN_TEB0187_REV01!$G:$T),14,0),"---")</f>
        <v>---</v>
      </c>
      <c r="I728" s="59" t="str">
        <f>IFERROR(VLOOKUP($D728&amp;"-"&amp;$E728,IF($C$4="TEB0187_REV01",CALC_CONN_TEB0187_REV01!$F:$K,"???"),6,0),"---")</f>
        <v>---</v>
      </c>
      <c r="J728" s="61" t="str">
        <f>IFERROR(VLOOKUP($D728&amp;"-"&amp;$E728,IF($C$4="TEB0187_REV01",CALC_CONN_TEB0187_REV01!$F:$M,"???"),8,0),"---")</f>
        <v>---</v>
      </c>
      <c r="K728" s="62" t="str">
        <f>IFERROR(VLOOKUP($D728&amp;"-"&amp;$E728,IF($C$4="TEB0187_REV01",CALC_CONN_TEB0187_REV01!$F:$N),9,0),"---")</f>
        <v>---</v>
      </c>
      <c r="L728" s="59" t="str">
        <f>IFERROR(VLOOKUP(K728,B2B!$H$3:$I$2000,2,0),"---")</f>
        <v>---</v>
      </c>
      <c r="M728" s="59" t="str">
        <f>IFERROR(VLOOKUP(L728,IF($M$4="TEI0187_REV01",RAW_m_TEI0187_REV01!$AD:$AH),5,0),"---")</f>
        <v>---</v>
      </c>
      <c r="N728" s="59" t="str">
        <f>IFERROR(VLOOKUP(L728,IF($M$4="TEI0187_REV01",RAW_m_TEI0187_REV01!$AE:$AJ),6,0),"---")</f>
        <v>---</v>
      </c>
      <c r="O728" s="63" t="str">
        <f>IFERROR(VLOOKUP(L728,IF($M$4="TEI0187_REV01",RAW_m_TEI0187_REV01!$AD:$AE),2,0),"---")</f>
        <v>---</v>
      </c>
      <c r="P728" s="59" t="str">
        <f>IFERROR(VLOOKUP(O728,IF($M$4="TEI0187_REV01",RAW_m_TEI0187_REV01!$AJ:$AK),2,0),"---")</f>
        <v>---</v>
      </c>
      <c r="Q728" s="59" t="str">
        <f>IFERROR(VLOOKUP(L728,IF($M$4="TEI0187_REV01",RAW_m_TEI0187_REV01!$AD:$AF),3,0),"---")</f>
        <v>---</v>
      </c>
      <c r="R728" s="59" t="str">
        <f>IFERROR(VLOOKUP(O728,IF($M$4="TEI0187_REV01",RAW_m_TEI0187_REV01!$AE:$AG),3,0),"---")</f>
        <v>---</v>
      </c>
      <c r="S728" s="59" t="str">
        <f t="shared" si="26"/>
        <v>---</v>
      </c>
    </row>
    <row r="729" spans="2:19" ht="15" customHeight="1" x14ac:dyDescent="0.25">
      <c r="B729" s="59">
        <f t="shared" si="25"/>
        <v>724</v>
      </c>
      <c r="C729" s="60">
        <f>IFERROR(IF($C$4="TEB0187_REV01",CALC_CONN_TEB0187_REV01!U729,),"---")</f>
        <v>0</v>
      </c>
      <c r="D729" s="59">
        <f>IFERROR(IF($C$4="TEB0187_REV01",CALC_CONN_TEB0187_REV01!D729,),"---")</f>
        <v>0</v>
      </c>
      <c r="E729" s="59">
        <f>IFERROR(IF($C$4="TEB0187_REV01",CALC_CONN_TEB0187_REV01!E729,),"---")</f>
        <v>0</v>
      </c>
      <c r="F729" s="59" t="str">
        <f>IFERROR(IF(VLOOKUP($D729&amp;"-"&amp;$E729,IF($C$4="TEB0187_REV01",CALC_CONN_TEB0187_REV01!$F:$I),4,0)="--","---",IF($C$4="TEB0187_REV01",CALC_CONN_TEB0187_REV01!$G729&amp; " --&gt; " &amp;CALC_CONN_TEB0187_REV01!$I729&amp; " --&gt; ")),"---")</f>
        <v>---</v>
      </c>
      <c r="G729" s="59" t="str">
        <f>IFERROR(IF(VLOOKUP($D729&amp;"-"&amp;$E729,IF($C$4="TEB0187_REV01",CALC_CONN_TEB0187_REV01!$F:$H),3,0)="--",VLOOKUP($D729&amp;"-"&amp;$E729,IF($C$4="TEB0187_REV01",CALC_CONN_TEB0187_REV01!$F:$H),2,0),VLOOKUP($D729&amp;"-"&amp;$E729,IF($C$4="TEB0187_REV01",CALC_CONN_TEB0187_REV01!$F:$H),3,0)),"---")</f>
        <v>---</v>
      </c>
      <c r="H729" s="59" t="str">
        <f>IFERROR(VLOOKUP(G729,IF($C$4="TEB0187_REV01",CALC_CONN_TEB0187_REV01!$G:$T),14,0),"---")</f>
        <v>---</v>
      </c>
      <c r="I729" s="59" t="str">
        <f>IFERROR(VLOOKUP($D729&amp;"-"&amp;$E729,IF($C$4="TEB0187_REV01",CALC_CONN_TEB0187_REV01!$F:$K,"???"),6,0),"---")</f>
        <v>---</v>
      </c>
      <c r="J729" s="61" t="str">
        <f>IFERROR(VLOOKUP($D729&amp;"-"&amp;$E729,IF($C$4="TEB0187_REV01",CALC_CONN_TEB0187_REV01!$F:$M,"???"),8,0),"---")</f>
        <v>---</v>
      </c>
      <c r="K729" s="62" t="str">
        <f>IFERROR(VLOOKUP($D729&amp;"-"&amp;$E729,IF($C$4="TEB0187_REV01",CALC_CONN_TEB0187_REV01!$F:$N),9,0),"---")</f>
        <v>---</v>
      </c>
      <c r="L729" s="59" t="str">
        <f>IFERROR(VLOOKUP(K729,B2B!$H$3:$I$2000,2,0),"---")</f>
        <v>---</v>
      </c>
      <c r="M729" s="59" t="str">
        <f>IFERROR(VLOOKUP(L729,IF($M$4="TEI0187_REV01",RAW_m_TEI0187_REV01!$AD:$AH),5,0),"---")</f>
        <v>---</v>
      </c>
      <c r="N729" s="59" t="str">
        <f>IFERROR(VLOOKUP(L729,IF($M$4="TEI0187_REV01",RAW_m_TEI0187_REV01!$AE:$AJ),6,0),"---")</f>
        <v>---</v>
      </c>
      <c r="O729" s="63" t="str">
        <f>IFERROR(VLOOKUP(L729,IF($M$4="TEI0187_REV01",RAW_m_TEI0187_REV01!$AD:$AE),2,0),"---")</f>
        <v>---</v>
      </c>
      <c r="P729" s="59" t="str">
        <f>IFERROR(VLOOKUP(O729,IF($M$4="TEI0187_REV01",RAW_m_TEI0187_REV01!$AJ:$AK),2,0),"---")</f>
        <v>---</v>
      </c>
      <c r="Q729" s="59" t="str">
        <f>IFERROR(VLOOKUP(L729,IF($M$4="TEI0187_REV01",RAW_m_TEI0187_REV01!$AD:$AF),3,0),"---")</f>
        <v>---</v>
      </c>
      <c r="R729" s="59" t="str">
        <f>IFERROR(VLOOKUP(O729,IF($M$4="TEI0187_REV01",RAW_m_TEI0187_REV01!$AE:$AG),3,0),"---")</f>
        <v>---</v>
      </c>
      <c r="S729" s="59" t="str">
        <f t="shared" si="26"/>
        <v>---</v>
      </c>
    </row>
    <row r="730" spans="2:19" ht="15" customHeight="1" x14ac:dyDescent="0.25">
      <c r="B730" s="59">
        <f t="shared" si="25"/>
        <v>725</v>
      </c>
      <c r="C730" s="60">
        <f>IFERROR(IF($C$4="TEB0187_REV01",CALC_CONN_TEB0187_REV01!U730,),"---")</f>
        <v>0</v>
      </c>
      <c r="D730" s="59">
        <f>IFERROR(IF($C$4="TEB0187_REV01",CALC_CONN_TEB0187_REV01!D730,),"---")</f>
        <v>0</v>
      </c>
      <c r="E730" s="59">
        <f>IFERROR(IF($C$4="TEB0187_REV01",CALC_CONN_TEB0187_REV01!E730,),"---")</f>
        <v>0</v>
      </c>
      <c r="F730" s="59" t="str">
        <f>IFERROR(IF(VLOOKUP($D730&amp;"-"&amp;$E730,IF($C$4="TEB0187_REV01",CALC_CONN_TEB0187_REV01!$F:$I),4,0)="--","---",IF($C$4="TEB0187_REV01",CALC_CONN_TEB0187_REV01!$G730&amp; " --&gt; " &amp;CALC_CONN_TEB0187_REV01!$I730&amp; " --&gt; ")),"---")</f>
        <v>---</v>
      </c>
      <c r="G730" s="59" t="str">
        <f>IFERROR(IF(VLOOKUP($D730&amp;"-"&amp;$E730,IF($C$4="TEB0187_REV01",CALC_CONN_TEB0187_REV01!$F:$H),3,0)="--",VLOOKUP($D730&amp;"-"&amp;$E730,IF($C$4="TEB0187_REV01",CALC_CONN_TEB0187_REV01!$F:$H),2,0),VLOOKUP($D730&amp;"-"&amp;$E730,IF($C$4="TEB0187_REV01",CALC_CONN_TEB0187_REV01!$F:$H),3,0)),"---")</f>
        <v>---</v>
      </c>
      <c r="H730" s="59" t="str">
        <f>IFERROR(VLOOKUP(G730,IF($C$4="TEB0187_REV01",CALC_CONN_TEB0187_REV01!$G:$T),14,0),"---")</f>
        <v>---</v>
      </c>
      <c r="I730" s="59" t="str">
        <f>IFERROR(VLOOKUP($D730&amp;"-"&amp;$E730,IF($C$4="TEB0187_REV01",CALC_CONN_TEB0187_REV01!$F:$K,"???"),6,0),"---")</f>
        <v>---</v>
      </c>
      <c r="J730" s="61" t="str">
        <f>IFERROR(VLOOKUP($D730&amp;"-"&amp;$E730,IF($C$4="TEB0187_REV01",CALC_CONN_TEB0187_REV01!$F:$M,"???"),8,0),"---")</f>
        <v>---</v>
      </c>
      <c r="K730" s="62" t="str">
        <f>IFERROR(VLOOKUP($D730&amp;"-"&amp;$E730,IF($C$4="TEB0187_REV01",CALC_CONN_TEB0187_REV01!$F:$N),9,0),"---")</f>
        <v>---</v>
      </c>
      <c r="L730" s="59" t="str">
        <f>IFERROR(VLOOKUP(K730,B2B!$H$3:$I$2000,2,0),"---")</f>
        <v>---</v>
      </c>
      <c r="M730" s="59" t="str">
        <f>IFERROR(VLOOKUP(L730,IF($M$4="TEI0187_REV01",RAW_m_TEI0187_REV01!$AD:$AH),5,0),"---")</f>
        <v>---</v>
      </c>
      <c r="N730" s="59" t="str">
        <f>IFERROR(VLOOKUP(L730,IF($M$4="TEI0187_REV01",RAW_m_TEI0187_REV01!$AE:$AJ),6,0),"---")</f>
        <v>---</v>
      </c>
      <c r="O730" s="63" t="str">
        <f>IFERROR(VLOOKUP(L730,IF($M$4="TEI0187_REV01",RAW_m_TEI0187_REV01!$AD:$AE),2,0),"---")</f>
        <v>---</v>
      </c>
      <c r="P730" s="59" t="str">
        <f>IFERROR(VLOOKUP(O730,IF($M$4="TEI0187_REV01",RAW_m_TEI0187_REV01!$AJ:$AK),2,0),"---")</f>
        <v>---</v>
      </c>
      <c r="Q730" s="59" t="str">
        <f>IFERROR(VLOOKUP(L730,IF($M$4="TEI0187_REV01",RAW_m_TEI0187_REV01!$AD:$AF),3,0),"---")</f>
        <v>---</v>
      </c>
      <c r="R730" s="59" t="str">
        <f>IFERROR(VLOOKUP(O730,IF($M$4="TEI0187_REV01",RAW_m_TEI0187_REV01!$AE:$AG),3,0),"---")</f>
        <v>---</v>
      </c>
      <c r="S730" s="59" t="str">
        <f t="shared" si="26"/>
        <v>---</v>
      </c>
    </row>
    <row r="731" spans="2:19" ht="15" customHeight="1" x14ac:dyDescent="0.25">
      <c r="B731" s="59">
        <f t="shared" si="25"/>
        <v>726</v>
      </c>
      <c r="C731" s="60">
        <f>IFERROR(IF($C$4="TEB0187_REV01",CALC_CONN_TEB0187_REV01!U731,),"---")</f>
        <v>0</v>
      </c>
      <c r="D731" s="59">
        <f>IFERROR(IF($C$4="TEB0187_REV01",CALC_CONN_TEB0187_REV01!D731,),"---")</f>
        <v>0</v>
      </c>
      <c r="E731" s="59">
        <f>IFERROR(IF($C$4="TEB0187_REV01",CALC_CONN_TEB0187_REV01!E731,),"---")</f>
        <v>0</v>
      </c>
      <c r="F731" s="59" t="str">
        <f>IFERROR(IF(VLOOKUP($D731&amp;"-"&amp;$E731,IF($C$4="TEB0187_REV01",CALC_CONN_TEB0187_REV01!$F:$I),4,0)="--","---",IF($C$4="TEB0187_REV01",CALC_CONN_TEB0187_REV01!$G731&amp; " --&gt; " &amp;CALC_CONN_TEB0187_REV01!$I731&amp; " --&gt; ")),"---")</f>
        <v>---</v>
      </c>
      <c r="G731" s="59" t="str">
        <f>IFERROR(IF(VLOOKUP($D731&amp;"-"&amp;$E731,IF($C$4="TEB0187_REV01",CALC_CONN_TEB0187_REV01!$F:$H),3,0)="--",VLOOKUP($D731&amp;"-"&amp;$E731,IF($C$4="TEB0187_REV01",CALC_CONN_TEB0187_REV01!$F:$H),2,0),VLOOKUP($D731&amp;"-"&amp;$E731,IF($C$4="TEB0187_REV01",CALC_CONN_TEB0187_REV01!$F:$H),3,0)),"---")</f>
        <v>---</v>
      </c>
      <c r="H731" s="59" t="str">
        <f>IFERROR(VLOOKUP(G731,IF($C$4="TEB0187_REV01",CALC_CONN_TEB0187_REV01!$G:$T),14,0),"---")</f>
        <v>---</v>
      </c>
      <c r="I731" s="59" t="str">
        <f>IFERROR(VLOOKUP($D731&amp;"-"&amp;$E731,IF($C$4="TEB0187_REV01",CALC_CONN_TEB0187_REV01!$F:$K,"???"),6,0),"---")</f>
        <v>---</v>
      </c>
      <c r="J731" s="61" t="str">
        <f>IFERROR(VLOOKUP($D731&amp;"-"&amp;$E731,IF($C$4="TEB0187_REV01",CALC_CONN_TEB0187_REV01!$F:$M,"???"),8,0),"---")</f>
        <v>---</v>
      </c>
      <c r="K731" s="62" t="str">
        <f>IFERROR(VLOOKUP($D731&amp;"-"&amp;$E731,IF($C$4="TEB0187_REV01",CALC_CONN_TEB0187_REV01!$F:$N),9,0),"---")</f>
        <v>---</v>
      </c>
      <c r="L731" s="59" t="str">
        <f>IFERROR(VLOOKUP(K731,B2B!$H$3:$I$2000,2,0),"---")</f>
        <v>---</v>
      </c>
      <c r="M731" s="59" t="str">
        <f>IFERROR(VLOOKUP(L731,IF($M$4="TEI0187_REV01",RAW_m_TEI0187_REV01!$AD:$AH),5,0),"---")</f>
        <v>---</v>
      </c>
      <c r="N731" s="59" t="str">
        <f>IFERROR(VLOOKUP(L731,IF($M$4="TEI0187_REV01",RAW_m_TEI0187_REV01!$AE:$AJ),6,0),"---")</f>
        <v>---</v>
      </c>
      <c r="O731" s="63" t="str">
        <f>IFERROR(VLOOKUP(L731,IF($M$4="TEI0187_REV01",RAW_m_TEI0187_REV01!$AD:$AE),2,0),"---")</f>
        <v>---</v>
      </c>
      <c r="P731" s="59" t="str">
        <f>IFERROR(VLOOKUP(O731,IF($M$4="TEI0187_REV01",RAW_m_TEI0187_REV01!$AJ:$AK),2,0),"---")</f>
        <v>---</v>
      </c>
      <c r="Q731" s="59" t="str">
        <f>IFERROR(VLOOKUP(L731,IF($M$4="TEI0187_REV01",RAW_m_TEI0187_REV01!$AD:$AF),3,0),"---")</f>
        <v>---</v>
      </c>
      <c r="R731" s="59" t="str">
        <f>IFERROR(VLOOKUP(O731,IF($M$4="TEI0187_REV01",RAW_m_TEI0187_REV01!$AE:$AG),3,0),"---")</f>
        <v>---</v>
      </c>
      <c r="S731" s="59" t="str">
        <f t="shared" si="26"/>
        <v>---</v>
      </c>
    </row>
    <row r="732" spans="2:19" ht="15" customHeight="1" x14ac:dyDescent="0.25">
      <c r="B732" s="59">
        <f t="shared" si="25"/>
        <v>727</v>
      </c>
      <c r="C732" s="60">
        <f>IFERROR(IF($C$4="TEB0187_REV01",CALC_CONN_TEB0187_REV01!U732,),"---")</f>
        <v>0</v>
      </c>
      <c r="D732" s="59">
        <f>IFERROR(IF($C$4="TEB0187_REV01",CALC_CONN_TEB0187_REV01!D732,),"---")</f>
        <v>0</v>
      </c>
      <c r="E732" s="59">
        <f>IFERROR(IF($C$4="TEB0187_REV01",CALC_CONN_TEB0187_REV01!E732,),"---")</f>
        <v>0</v>
      </c>
      <c r="F732" s="59" t="str">
        <f>IFERROR(IF(VLOOKUP($D732&amp;"-"&amp;$E732,IF($C$4="TEB0187_REV01",CALC_CONN_TEB0187_REV01!$F:$I),4,0)="--","---",IF($C$4="TEB0187_REV01",CALC_CONN_TEB0187_REV01!$G732&amp; " --&gt; " &amp;CALC_CONN_TEB0187_REV01!$I732&amp; " --&gt; ")),"---")</f>
        <v>---</v>
      </c>
      <c r="G732" s="59" t="str">
        <f>IFERROR(IF(VLOOKUP($D732&amp;"-"&amp;$E732,IF($C$4="TEB0187_REV01",CALC_CONN_TEB0187_REV01!$F:$H),3,0)="--",VLOOKUP($D732&amp;"-"&amp;$E732,IF($C$4="TEB0187_REV01",CALC_CONN_TEB0187_REV01!$F:$H),2,0),VLOOKUP($D732&amp;"-"&amp;$E732,IF($C$4="TEB0187_REV01",CALC_CONN_TEB0187_REV01!$F:$H),3,0)),"---")</f>
        <v>---</v>
      </c>
      <c r="H732" s="59" t="str">
        <f>IFERROR(VLOOKUP(G732,IF($C$4="TEB0187_REV01",CALC_CONN_TEB0187_REV01!$G:$T),14,0),"---")</f>
        <v>---</v>
      </c>
      <c r="I732" s="59" t="str">
        <f>IFERROR(VLOOKUP($D732&amp;"-"&amp;$E732,IF($C$4="TEB0187_REV01",CALC_CONN_TEB0187_REV01!$F:$K,"???"),6,0),"---")</f>
        <v>---</v>
      </c>
      <c r="J732" s="61" t="str">
        <f>IFERROR(VLOOKUP($D732&amp;"-"&amp;$E732,IF($C$4="TEB0187_REV01",CALC_CONN_TEB0187_REV01!$F:$M,"???"),8,0),"---")</f>
        <v>---</v>
      </c>
      <c r="K732" s="62" t="str">
        <f>IFERROR(VLOOKUP($D732&amp;"-"&amp;$E732,IF($C$4="TEB0187_REV01",CALC_CONN_TEB0187_REV01!$F:$N),9,0),"---")</f>
        <v>---</v>
      </c>
      <c r="L732" s="59" t="str">
        <f>IFERROR(VLOOKUP(K732,B2B!$H$3:$I$2000,2,0),"---")</f>
        <v>---</v>
      </c>
      <c r="M732" s="59" t="str">
        <f>IFERROR(VLOOKUP(L732,IF($M$4="TEI0187_REV01",RAW_m_TEI0187_REV01!$AD:$AH),5,0),"---")</f>
        <v>---</v>
      </c>
      <c r="N732" s="59" t="str">
        <f>IFERROR(VLOOKUP(L732,IF($M$4="TEI0187_REV01",RAW_m_TEI0187_REV01!$AE:$AJ),6,0),"---")</f>
        <v>---</v>
      </c>
      <c r="O732" s="63" t="str">
        <f>IFERROR(VLOOKUP(L732,IF($M$4="TEI0187_REV01",RAW_m_TEI0187_REV01!$AD:$AE),2,0),"---")</f>
        <v>---</v>
      </c>
      <c r="P732" s="59" t="str">
        <f>IFERROR(VLOOKUP(O732,IF($M$4="TEI0187_REV01",RAW_m_TEI0187_REV01!$AJ:$AK),2,0),"---")</f>
        <v>---</v>
      </c>
      <c r="Q732" s="59" t="str">
        <f>IFERROR(VLOOKUP(L732,IF($M$4="TEI0187_REV01",RAW_m_TEI0187_REV01!$AD:$AF),3,0),"---")</f>
        <v>---</v>
      </c>
      <c r="R732" s="59" t="str">
        <f>IFERROR(VLOOKUP(O732,IF($M$4="TEI0187_REV01",RAW_m_TEI0187_REV01!$AE:$AG),3,0),"---")</f>
        <v>---</v>
      </c>
      <c r="S732" s="59" t="str">
        <f t="shared" si="26"/>
        <v>---</v>
      </c>
    </row>
    <row r="733" spans="2:19" ht="15" customHeight="1" x14ac:dyDescent="0.25">
      <c r="B733" s="59">
        <f t="shared" si="25"/>
        <v>728</v>
      </c>
      <c r="C733" s="60">
        <f>IFERROR(IF($C$4="TEB0187_REV01",CALC_CONN_TEB0187_REV01!U733,),"---")</f>
        <v>0</v>
      </c>
      <c r="D733" s="59">
        <f>IFERROR(IF($C$4="TEB0187_REV01",CALC_CONN_TEB0187_REV01!D733,),"---")</f>
        <v>0</v>
      </c>
      <c r="E733" s="59">
        <f>IFERROR(IF($C$4="TEB0187_REV01",CALC_CONN_TEB0187_REV01!E733,),"---")</f>
        <v>0</v>
      </c>
      <c r="F733" s="59" t="str">
        <f>IFERROR(IF(VLOOKUP($D733&amp;"-"&amp;$E733,IF($C$4="TEB0187_REV01",CALC_CONN_TEB0187_REV01!$F:$I),4,0)="--","---",IF($C$4="TEB0187_REV01",CALC_CONN_TEB0187_REV01!$G733&amp; " --&gt; " &amp;CALC_CONN_TEB0187_REV01!$I733&amp; " --&gt; ")),"---")</f>
        <v>---</v>
      </c>
      <c r="G733" s="59" t="str">
        <f>IFERROR(IF(VLOOKUP($D733&amp;"-"&amp;$E733,IF($C$4="TEB0187_REV01",CALC_CONN_TEB0187_REV01!$F:$H),3,0)="--",VLOOKUP($D733&amp;"-"&amp;$E733,IF($C$4="TEB0187_REV01",CALC_CONN_TEB0187_REV01!$F:$H),2,0),VLOOKUP($D733&amp;"-"&amp;$E733,IF($C$4="TEB0187_REV01",CALC_CONN_TEB0187_REV01!$F:$H),3,0)),"---")</f>
        <v>---</v>
      </c>
      <c r="H733" s="59" t="str">
        <f>IFERROR(VLOOKUP(G733,IF($C$4="TEB0187_REV01",CALC_CONN_TEB0187_REV01!$G:$T),14,0),"---")</f>
        <v>---</v>
      </c>
      <c r="I733" s="59" t="str">
        <f>IFERROR(VLOOKUP($D733&amp;"-"&amp;$E733,IF($C$4="TEB0187_REV01",CALC_CONN_TEB0187_REV01!$F:$K,"???"),6,0),"---")</f>
        <v>---</v>
      </c>
      <c r="J733" s="61" t="str">
        <f>IFERROR(VLOOKUP($D733&amp;"-"&amp;$E733,IF($C$4="TEB0187_REV01",CALC_CONN_TEB0187_REV01!$F:$M,"???"),8,0),"---")</f>
        <v>---</v>
      </c>
      <c r="K733" s="62" t="str">
        <f>IFERROR(VLOOKUP($D733&amp;"-"&amp;$E733,IF($C$4="TEB0187_REV01",CALC_CONN_TEB0187_REV01!$F:$N),9,0),"---")</f>
        <v>---</v>
      </c>
      <c r="L733" s="59" t="str">
        <f>IFERROR(VLOOKUP(K733,B2B!$H$3:$I$2000,2,0),"---")</f>
        <v>---</v>
      </c>
      <c r="M733" s="59" t="str">
        <f>IFERROR(VLOOKUP(L733,IF($M$4="TEI0187_REV01",RAW_m_TEI0187_REV01!$AD:$AH),5,0),"---")</f>
        <v>---</v>
      </c>
      <c r="N733" s="59" t="str">
        <f>IFERROR(VLOOKUP(L733,IF($M$4="TEI0187_REV01",RAW_m_TEI0187_REV01!$AE:$AJ),6,0),"---")</f>
        <v>---</v>
      </c>
      <c r="O733" s="63" t="str">
        <f>IFERROR(VLOOKUP(L733,IF($M$4="TEI0187_REV01",RAW_m_TEI0187_REV01!$AD:$AE),2,0),"---")</f>
        <v>---</v>
      </c>
      <c r="P733" s="59" t="str">
        <f>IFERROR(VLOOKUP(O733,IF($M$4="TEI0187_REV01",RAW_m_TEI0187_REV01!$AJ:$AK),2,0),"---")</f>
        <v>---</v>
      </c>
      <c r="Q733" s="59" t="str">
        <f>IFERROR(VLOOKUP(L733,IF($M$4="TEI0187_REV01",RAW_m_TEI0187_REV01!$AD:$AF),3,0),"---")</f>
        <v>---</v>
      </c>
      <c r="R733" s="59" t="str">
        <f>IFERROR(VLOOKUP(O733,IF($M$4="TEI0187_REV01",RAW_m_TEI0187_REV01!$AE:$AG),3,0),"---")</f>
        <v>---</v>
      </c>
      <c r="S733" s="59" t="str">
        <f t="shared" si="26"/>
        <v>---</v>
      </c>
    </row>
    <row r="734" spans="2:19" ht="15" customHeight="1" x14ac:dyDescent="0.25">
      <c r="B734" s="59">
        <f t="shared" si="25"/>
        <v>729</v>
      </c>
      <c r="C734" s="60">
        <f>IFERROR(IF($C$4="TEB0187_REV01",CALC_CONN_TEB0187_REV01!U734,),"---")</f>
        <v>0</v>
      </c>
      <c r="D734" s="59">
        <f>IFERROR(IF($C$4="TEB0187_REV01",CALC_CONN_TEB0187_REV01!D734,),"---")</f>
        <v>0</v>
      </c>
      <c r="E734" s="59">
        <f>IFERROR(IF($C$4="TEB0187_REV01",CALC_CONN_TEB0187_REV01!E734,),"---")</f>
        <v>0</v>
      </c>
      <c r="F734" s="59" t="str">
        <f>IFERROR(IF(VLOOKUP($D734&amp;"-"&amp;$E734,IF($C$4="TEB0187_REV01",CALC_CONN_TEB0187_REV01!$F:$I),4,0)="--","---",IF($C$4="TEB0187_REV01",CALC_CONN_TEB0187_REV01!$G734&amp; " --&gt; " &amp;CALC_CONN_TEB0187_REV01!$I734&amp; " --&gt; ")),"---")</f>
        <v>---</v>
      </c>
      <c r="G734" s="59" t="str">
        <f>IFERROR(IF(VLOOKUP($D734&amp;"-"&amp;$E734,IF($C$4="TEB0187_REV01",CALC_CONN_TEB0187_REV01!$F:$H),3,0)="--",VLOOKUP($D734&amp;"-"&amp;$E734,IF($C$4="TEB0187_REV01",CALC_CONN_TEB0187_REV01!$F:$H),2,0),VLOOKUP($D734&amp;"-"&amp;$E734,IF($C$4="TEB0187_REV01",CALC_CONN_TEB0187_REV01!$F:$H),3,0)),"---")</f>
        <v>---</v>
      </c>
      <c r="H734" s="59" t="str">
        <f>IFERROR(VLOOKUP(G734,IF($C$4="TEB0187_REV01",CALC_CONN_TEB0187_REV01!$G:$T),14,0),"---")</f>
        <v>---</v>
      </c>
      <c r="I734" s="59" t="str">
        <f>IFERROR(VLOOKUP($D734&amp;"-"&amp;$E734,IF($C$4="TEB0187_REV01",CALC_CONN_TEB0187_REV01!$F:$K,"???"),6,0),"---")</f>
        <v>---</v>
      </c>
      <c r="J734" s="61" t="str">
        <f>IFERROR(VLOOKUP($D734&amp;"-"&amp;$E734,IF($C$4="TEB0187_REV01",CALC_CONN_TEB0187_REV01!$F:$M,"???"),8,0),"---")</f>
        <v>---</v>
      </c>
      <c r="K734" s="62" t="str">
        <f>IFERROR(VLOOKUP($D734&amp;"-"&amp;$E734,IF($C$4="TEB0187_REV01",CALC_CONN_TEB0187_REV01!$F:$N),9,0),"---")</f>
        <v>---</v>
      </c>
      <c r="L734" s="59" t="str">
        <f>IFERROR(VLOOKUP(K734,B2B!$H$3:$I$2000,2,0),"---")</f>
        <v>---</v>
      </c>
      <c r="M734" s="59" t="str">
        <f>IFERROR(VLOOKUP(L734,IF($M$4="TEI0187_REV01",RAW_m_TEI0187_REV01!$AD:$AH),5,0),"---")</f>
        <v>---</v>
      </c>
      <c r="N734" s="59" t="str">
        <f>IFERROR(VLOOKUP(L734,IF($M$4="TEI0187_REV01",RAW_m_TEI0187_REV01!$AE:$AJ),6,0),"---")</f>
        <v>---</v>
      </c>
      <c r="O734" s="63" t="str">
        <f>IFERROR(VLOOKUP(L734,IF($M$4="TEI0187_REV01",RAW_m_TEI0187_REV01!$AD:$AE),2,0),"---")</f>
        <v>---</v>
      </c>
      <c r="P734" s="59" t="str">
        <f>IFERROR(VLOOKUP(O734,IF($M$4="TEI0187_REV01",RAW_m_TEI0187_REV01!$AJ:$AK),2,0),"---")</f>
        <v>---</v>
      </c>
      <c r="Q734" s="59" t="str">
        <f>IFERROR(VLOOKUP(L734,IF($M$4="TEI0187_REV01",RAW_m_TEI0187_REV01!$AD:$AF),3,0),"---")</f>
        <v>---</v>
      </c>
      <c r="R734" s="59" t="str">
        <f>IFERROR(VLOOKUP(O734,IF($M$4="TEI0187_REV01",RAW_m_TEI0187_REV01!$AE:$AG),3,0),"---")</f>
        <v>---</v>
      </c>
      <c r="S734" s="59" t="str">
        <f t="shared" si="26"/>
        <v>---</v>
      </c>
    </row>
    <row r="735" spans="2:19" ht="15" customHeight="1" x14ac:dyDescent="0.25">
      <c r="B735" s="59">
        <f t="shared" si="25"/>
        <v>730</v>
      </c>
      <c r="C735" s="60">
        <f>IFERROR(IF($C$4="TEB0187_REV01",CALC_CONN_TEB0187_REV01!U735,),"---")</f>
        <v>0</v>
      </c>
      <c r="D735" s="59">
        <f>IFERROR(IF($C$4="TEB0187_REV01",CALC_CONN_TEB0187_REV01!D735,),"---")</f>
        <v>0</v>
      </c>
      <c r="E735" s="59">
        <f>IFERROR(IF($C$4="TEB0187_REV01",CALC_CONN_TEB0187_REV01!E735,),"---")</f>
        <v>0</v>
      </c>
      <c r="F735" s="59" t="str">
        <f>IFERROR(IF(VLOOKUP($D735&amp;"-"&amp;$E735,IF($C$4="TEB0187_REV01",CALC_CONN_TEB0187_REV01!$F:$I),4,0)="--","---",IF($C$4="TEB0187_REV01",CALC_CONN_TEB0187_REV01!$G735&amp; " --&gt; " &amp;CALC_CONN_TEB0187_REV01!$I735&amp; " --&gt; ")),"---")</f>
        <v>---</v>
      </c>
      <c r="G735" s="59" t="str">
        <f>IFERROR(IF(VLOOKUP($D735&amp;"-"&amp;$E735,IF($C$4="TEB0187_REV01",CALC_CONN_TEB0187_REV01!$F:$H),3,0)="--",VLOOKUP($D735&amp;"-"&amp;$E735,IF($C$4="TEB0187_REV01",CALC_CONN_TEB0187_REV01!$F:$H),2,0),VLOOKUP($D735&amp;"-"&amp;$E735,IF($C$4="TEB0187_REV01",CALC_CONN_TEB0187_REV01!$F:$H),3,0)),"---")</f>
        <v>---</v>
      </c>
      <c r="H735" s="59" t="str">
        <f>IFERROR(VLOOKUP(G735,IF($C$4="TEB0187_REV01",CALC_CONN_TEB0187_REV01!$G:$T),14,0),"---")</f>
        <v>---</v>
      </c>
      <c r="I735" s="59" t="str">
        <f>IFERROR(VLOOKUP($D735&amp;"-"&amp;$E735,IF($C$4="TEB0187_REV01",CALC_CONN_TEB0187_REV01!$F:$K,"???"),6,0),"---")</f>
        <v>---</v>
      </c>
      <c r="J735" s="61" t="str">
        <f>IFERROR(VLOOKUP($D735&amp;"-"&amp;$E735,IF($C$4="TEB0187_REV01",CALC_CONN_TEB0187_REV01!$F:$M,"???"),8,0),"---")</f>
        <v>---</v>
      </c>
      <c r="K735" s="62" t="str">
        <f>IFERROR(VLOOKUP($D735&amp;"-"&amp;$E735,IF($C$4="TEB0187_REV01",CALC_CONN_TEB0187_REV01!$F:$N),9,0),"---")</f>
        <v>---</v>
      </c>
      <c r="L735" s="59" t="str">
        <f>IFERROR(VLOOKUP(K735,B2B!$H$3:$I$2000,2,0),"---")</f>
        <v>---</v>
      </c>
      <c r="M735" s="59" t="str">
        <f>IFERROR(VLOOKUP(L735,IF($M$4="TEI0187_REV01",RAW_m_TEI0187_REV01!$AD:$AH),5,0),"---")</f>
        <v>---</v>
      </c>
      <c r="N735" s="59" t="str">
        <f>IFERROR(VLOOKUP(L735,IF($M$4="TEI0187_REV01",RAW_m_TEI0187_REV01!$AE:$AJ),6,0),"---")</f>
        <v>---</v>
      </c>
      <c r="O735" s="63" t="str">
        <f>IFERROR(VLOOKUP(L735,IF($M$4="TEI0187_REV01",RAW_m_TEI0187_REV01!$AD:$AE),2,0),"---")</f>
        <v>---</v>
      </c>
      <c r="P735" s="59" t="str">
        <f>IFERROR(VLOOKUP(O735,IF($M$4="TEI0187_REV01",RAW_m_TEI0187_REV01!$AJ:$AK),2,0),"---")</f>
        <v>---</v>
      </c>
      <c r="Q735" s="59" t="str">
        <f>IFERROR(VLOOKUP(L735,IF($M$4="TEI0187_REV01",RAW_m_TEI0187_REV01!$AD:$AF),3,0),"---")</f>
        <v>---</v>
      </c>
      <c r="R735" s="59" t="str">
        <f>IFERROR(VLOOKUP(O735,IF($M$4="TEI0187_REV01",RAW_m_TEI0187_REV01!$AE:$AG),3,0),"---")</f>
        <v>---</v>
      </c>
      <c r="S735" s="59" t="str">
        <f t="shared" si="26"/>
        <v>---</v>
      </c>
    </row>
    <row r="736" spans="2:19" ht="15" customHeight="1" x14ac:dyDescent="0.25">
      <c r="B736" s="59">
        <f t="shared" si="25"/>
        <v>731</v>
      </c>
      <c r="C736" s="60">
        <f>IFERROR(IF($C$4="TEB0187_REV01",CALC_CONN_TEB0187_REV01!U736,),"---")</f>
        <v>0</v>
      </c>
      <c r="D736" s="59">
        <f>IFERROR(IF($C$4="TEB0187_REV01",CALC_CONN_TEB0187_REV01!D736,),"---")</f>
        <v>0</v>
      </c>
      <c r="E736" s="59">
        <f>IFERROR(IF($C$4="TEB0187_REV01",CALC_CONN_TEB0187_REV01!E736,),"---")</f>
        <v>0</v>
      </c>
      <c r="F736" s="59" t="str">
        <f>IFERROR(IF(VLOOKUP($D736&amp;"-"&amp;$E736,IF($C$4="TEB0187_REV01",CALC_CONN_TEB0187_REV01!$F:$I),4,0)="--","---",IF($C$4="TEB0187_REV01",CALC_CONN_TEB0187_REV01!$G736&amp; " --&gt; " &amp;CALC_CONN_TEB0187_REV01!$I736&amp; " --&gt; ")),"---")</f>
        <v>---</v>
      </c>
      <c r="G736" s="59" t="str">
        <f>IFERROR(IF(VLOOKUP($D736&amp;"-"&amp;$E736,IF($C$4="TEB0187_REV01",CALC_CONN_TEB0187_REV01!$F:$H),3,0)="--",VLOOKUP($D736&amp;"-"&amp;$E736,IF($C$4="TEB0187_REV01",CALC_CONN_TEB0187_REV01!$F:$H),2,0),VLOOKUP($D736&amp;"-"&amp;$E736,IF($C$4="TEB0187_REV01",CALC_CONN_TEB0187_REV01!$F:$H),3,0)),"---")</f>
        <v>---</v>
      </c>
      <c r="H736" s="59" t="str">
        <f>IFERROR(VLOOKUP(G736,IF($C$4="TEB0187_REV01",CALC_CONN_TEB0187_REV01!$G:$T),14,0),"---")</f>
        <v>---</v>
      </c>
      <c r="I736" s="59" t="str">
        <f>IFERROR(VLOOKUP($D736&amp;"-"&amp;$E736,IF($C$4="TEB0187_REV01",CALC_CONN_TEB0187_REV01!$F:$K,"???"),6,0),"---")</f>
        <v>---</v>
      </c>
      <c r="J736" s="61" t="str">
        <f>IFERROR(VLOOKUP($D736&amp;"-"&amp;$E736,IF($C$4="TEB0187_REV01",CALC_CONN_TEB0187_REV01!$F:$M,"???"),8,0),"---")</f>
        <v>---</v>
      </c>
      <c r="K736" s="62" t="str">
        <f>IFERROR(VLOOKUP($D736&amp;"-"&amp;$E736,IF($C$4="TEB0187_REV01",CALC_CONN_TEB0187_REV01!$F:$N),9,0),"---")</f>
        <v>---</v>
      </c>
      <c r="L736" s="59" t="str">
        <f>IFERROR(VLOOKUP(K736,B2B!$H$3:$I$2000,2,0),"---")</f>
        <v>---</v>
      </c>
      <c r="M736" s="59" t="str">
        <f>IFERROR(VLOOKUP(L736,IF($M$4="TEI0187_REV01",RAW_m_TEI0187_REV01!$AD:$AH),5,0),"---")</f>
        <v>---</v>
      </c>
      <c r="N736" s="59" t="str">
        <f>IFERROR(VLOOKUP(L736,IF($M$4="TEI0187_REV01",RAW_m_TEI0187_REV01!$AE:$AJ),6,0),"---")</f>
        <v>---</v>
      </c>
      <c r="O736" s="63" t="str">
        <f>IFERROR(VLOOKUP(L736,IF($M$4="TEI0187_REV01",RAW_m_TEI0187_REV01!$AD:$AE),2,0),"---")</f>
        <v>---</v>
      </c>
      <c r="P736" s="59" t="str">
        <f>IFERROR(VLOOKUP(O736,IF($M$4="TEI0187_REV01",RAW_m_TEI0187_REV01!$AJ:$AK),2,0),"---")</f>
        <v>---</v>
      </c>
      <c r="Q736" s="59" t="str">
        <f>IFERROR(VLOOKUP(L736,IF($M$4="TEI0187_REV01",RAW_m_TEI0187_REV01!$AD:$AF),3,0),"---")</f>
        <v>---</v>
      </c>
      <c r="R736" s="59" t="str">
        <f>IFERROR(VLOOKUP(O736,IF($M$4="TEI0187_REV01",RAW_m_TEI0187_REV01!$AE:$AG),3,0),"---")</f>
        <v>---</v>
      </c>
      <c r="S736" s="59" t="str">
        <f t="shared" si="26"/>
        <v>---</v>
      </c>
    </row>
    <row r="737" spans="2:19" ht="15" customHeight="1" x14ac:dyDescent="0.25">
      <c r="B737" s="59">
        <f t="shared" si="25"/>
        <v>732</v>
      </c>
      <c r="C737" s="60">
        <f>IFERROR(IF($C$4="TEB0187_REV01",CALC_CONN_TEB0187_REV01!U737,),"---")</f>
        <v>0</v>
      </c>
      <c r="D737" s="59">
        <f>IFERROR(IF($C$4="TEB0187_REV01",CALC_CONN_TEB0187_REV01!D737,),"---")</f>
        <v>0</v>
      </c>
      <c r="E737" s="59">
        <f>IFERROR(IF($C$4="TEB0187_REV01",CALC_CONN_TEB0187_REV01!E737,),"---")</f>
        <v>0</v>
      </c>
      <c r="F737" s="59" t="str">
        <f>IFERROR(IF(VLOOKUP($D737&amp;"-"&amp;$E737,IF($C$4="TEB0187_REV01",CALC_CONN_TEB0187_REV01!$F:$I),4,0)="--","---",IF($C$4="TEB0187_REV01",CALC_CONN_TEB0187_REV01!$G737&amp; " --&gt; " &amp;CALC_CONN_TEB0187_REV01!$I737&amp; " --&gt; ")),"---")</f>
        <v>---</v>
      </c>
      <c r="G737" s="59" t="str">
        <f>IFERROR(IF(VLOOKUP($D737&amp;"-"&amp;$E737,IF($C$4="TEB0187_REV01",CALC_CONN_TEB0187_REV01!$F:$H),3,0)="--",VLOOKUP($D737&amp;"-"&amp;$E737,IF($C$4="TEB0187_REV01",CALC_CONN_TEB0187_REV01!$F:$H),2,0),VLOOKUP($D737&amp;"-"&amp;$E737,IF($C$4="TEB0187_REV01",CALC_CONN_TEB0187_REV01!$F:$H),3,0)),"---")</f>
        <v>---</v>
      </c>
      <c r="H737" s="59" t="str">
        <f>IFERROR(VLOOKUP(G737,IF($C$4="TEB0187_REV01",CALC_CONN_TEB0187_REV01!$G:$T),14,0),"---")</f>
        <v>---</v>
      </c>
      <c r="I737" s="59" t="str">
        <f>IFERROR(VLOOKUP($D737&amp;"-"&amp;$E737,IF($C$4="TEB0187_REV01",CALC_CONN_TEB0187_REV01!$F:$K,"???"),6,0),"---")</f>
        <v>---</v>
      </c>
      <c r="J737" s="61" t="str">
        <f>IFERROR(VLOOKUP($D737&amp;"-"&amp;$E737,IF($C$4="TEB0187_REV01",CALC_CONN_TEB0187_REV01!$F:$M,"???"),8,0),"---")</f>
        <v>---</v>
      </c>
      <c r="K737" s="62" t="str">
        <f>IFERROR(VLOOKUP($D737&amp;"-"&amp;$E737,IF($C$4="TEB0187_REV01",CALC_CONN_TEB0187_REV01!$F:$N),9,0),"---")</f>
        <v>---</v>
      </c>
      <c r="L737" s="59" t="str">
        <f>IFERROR(VLOOKUP(K737,B2B!$H$3:$I$2000,2,0),"---")</f>
        <v>---</v>
      </c>
      <c r="M737" s="59" t="str">
        <f>IFERROR(VLOOKUP(L737,IF($M$4="TEI0187_REV01",RAW_m_TEI0187_REV01!$AD:$AH),5,0),"---")</f>
        <v>---</v>
      </c>
      <c r="N737" s="59" t="str">
        <f>IFERROR(VLOOKUP(L737,IF($M$4="TEI0187_REV01",RAW_m_TEI0187_REV01!$AE:$AJ),6,0),"---")</f>
        <v>---</v>
      </c>
      <c r="O737" s="63" t="str">
        <f>IFERROR(VLOOKUP(L737,IF($M$4="TEI0187_REV01",RAW_m_TEI0187_REV01!$AD:$AE),2,0),"---")</f>
        <v>---</v>
      </c>
      <c r="P737" s="59" t="str">
        <f>IFERROR(VLOOKUP(O737,IF($M$4="TEI0187_REV01",RAW_m_TEI0187_REV01!$AJ:$AK),2,0),"---")</f>
        <v>---</v>
      </c>
      <c r="Q737" s="59" t="str">
        <f>IFERROR(VLOOKUP(L737,IF($M$4="TEI0187_REV01",RAW_m_TEI0187_REV01!$AD:$AF),3,0),"---")</f>
        <v>---</v>
      </c>
      <c r="R737" s="59" t="str">
        <f>IFERROR(VLOOKUP(O737,IF($M$4="TEI0187_REV01",RAW_m_TEI0187_REV01!$AE:$AG),3,0),"---")</f>
        <v>---</v>
      </c>
      <c r="S737" s="59" t="str">
        <f t="shared" si="26"/>
        <v>---</v>
      </c>
    </row>
    <row r="738" spans="2:19" ht="15" customHeight="1" x14ac:dyDescent="0.25">
      <c r="B738" s="59">
        <f t="shared" si="25"/>
        <v>733</v>
      </c>
      <c r="C738" s="60">
        <f>IFERROR(IF($C$4="TEB0187_REV01",CALC_CONN_TEB0187_REV01!U738,),"---")</f>
        <v>0</v>
      </c>
      <c r="D738" s="59">
        <f>IFERROR(IF($C$4="TEB0187_REV01",CALC_CONN_TEB0187_REV01!D738,),"---")</f>
        <v>0</v>
      </c>
      <c r="E738" s="59">
        <f>IFERROR(IF($C$4="TEB0187_REV01",CALC_CONN_TEB0187_REV01!E738,),"---")</f>
        <v>0</v>
      </c>
      <c r="F738" s="59" t="str">
        <f>IFERROR(IF(VLOOKUP($D738&amp;"-"&amp;$E738,IF($C$4="TEB0187_REV01",CALC_CONN_TEB0187_REV01!$F:$I),4,0)="--","---",IF($C$4="TEB0187_REV01",CALC_CONN_TEB0187_REV01!$G738&amp; " --&gt; " &amp;CALC_CONN_TEB0187_REV01!$I738&amp; " --&gt; ")),"---")</f>
        <v>---</v>
      </c>
      <c r="G738" s="59" t="str">
        <f>IFERROR(IF(VLOOKUP($D738&amp;"-"&amp;$E738,IF($C$4="TEB0187_REV01",CALC_CONN_TEB0187_REV01!$F:$H),3,0)="--",VLOOKUP($D738&amp;"-"&amp;$E738,IF($C$4="TEB0187_REV01",CALC_CONN_TEB0187_REV01!$F:$H),2,0),VLOOKUP($D738&amp;"-"&amp;$E738,IF($C$4="TEB0187_REV01",CALC_CONN_TEB0187_REV01!$F:$H),3,0)),"---")</f>
        <v>---</v>
      </c>
      <c r="H738" s="59" t="str">
        <f>IFERROR(VLOOKUP(G738,IF($C$4="TEB0187_REV01",CALC_CONN_TEB0187_REV01!$G:$T),14,0),"---")</f>
        <v>---</v>
      </c>
      <c r="I738" s="59" t="str">
        <f>IFERROR(VLOOKUP($D738&amp;"-"&amp;$E738,IF($C$4="TEB0187_REV01",CALC_CONN_TEB0187_REV01!$F:$K,"???"),6,0),"---")</f>
        <v>---</v>
      </c>
      <c r="J738" s="61" t="str">
        <f>IFERROR(VLOOKUP($D738&amp;"-"&amp;$E738,IF($C$4="TEB0187_REV01",CALC_CONN_TEB0187_REV01!$F:$M,"???"),8,0),"---")</f>
        <v>---</v>
      </c>
      <c r="K738" s="62" t="str">
        <f>IFERROR(VLOOKUP($D738&amp;"-"&amp;$E738,IF($C$4="TEB0187_REV01",CALC_CONN_TEB0187_REV01!$F:$N),9,0),"---")</f>
        <v>---</v>
      </c>
      <c r="L738" s="59" t="str">
        <f>IFERROR(VLOOKUP(K738,B2B!$H$3:$I$2000,2,0),"---")</f>
        <v>---</v>
      </c>
      <c r="M738" s="59" t="str">
        <f>IFERROR(VLOOKUP(L738,IF($M$4="TEI0187_REV01",RAW_m_TEI0187_REV01!$AD:$AH),5,0),"---")</f>
        <v>---</v>
      </c>
      <c r="N738" s="59" t="str">
        <f>IFERROR(VLOOKUP(L738,IF($M$4="TEI0187_REV01",RAW_m_TEI0187_REV01!$AE:$AJ),6,0),"---")</f>
        <v>---</v>
      </c>
      <c r="O738" s="63" t="str">
        <f>IFERROR(VLOOKUP(L738,IF($M$4="TEI0187_REV01",RAW_m_TEI0187_REV01!$AD:$AE),2,0),"---")</f>
        <v>---</v>
      </c>
      <c r="P738" s="59" t="str">
        <f>IFERROR(VLOOKUP(O738,IF($M$4="TEI0187_REV01",RAW_m_TEI0187_REV01!$AJ:$AK),2,0),"---")</f>
        <v>---</v>
      </c>
      <c r="Q738" s="59" t="str">
        <f>IFERROR(VLOOKUP(L738,IF($M$4="TEI0187_REV01",RAW_m_TEI0187_REV01!$AD:$AF),3,0),"---")</f>
        <v>---</v>
      </c>
      <c r="R738" s="59" t="str">
        <f>IFERROR(VLOOKUP(O738,IF($M$4="TEI0187_REV01",RAW_m_TEI0187_REV01!$AE:$AG),3,0),"---")</f>
        <v>---</v>
      </c>
      <c r="S738" s="59" t="str">
        <f t="shared" si="26"/>
        <v>---</v>
      </c>
    </row>
    <row r="739" spans="2:19" ht="15" customHeight="1" x14ac:dyDescent="0.25">
      <c r="B739" s="59">
        <f t="shared" si="25"/>
        <v>734</v>
      </c>
      <c r="C739" s="60">
        <f>IFERROR(IF($C$4="TEB0187_REV01",CALC_CONN_TEB0187_REV01!U739,),"---")</f>
        <v>0</v>
      </c>
      <c r="D739" s="59">
        <f>IFERROR(IF($C$4="TEB0187_REV01",CALC_CONN_TEB0187_REV01!D739,),"---")</f>
        <v>0</v>
      </c>
      <c r="E739" s="59">
        <f>IFERROR(IF($C$4="TEB0187_REV01",CALC_CONN_TEB0187_REV01!E739,),"---")</f>
        <v>0</v>
      </c>
      <c r="F739" s="59" t="str">
        <f>IFERROR(IF(VLOOKUP($D739&amp;"-"&amp;$E739,IF($C$4="TEB0187_REV01",CALC_CONN_TEB0187_REV01!$F:$I),4,0)="--","---",IF($C$4="TEB0187_REV01",CALC_CONN_TEB0187_REV01!$G739&amp; " --&gt; " &amp;CALC_CONN_TEB0187_REV01!$I739&amp; " --&gt; ")),"---")</f>
        <v>---</v>
      </c>
      <c r="G739" s="59" t="str">
        <f>IFERROR(IF(VLOOKUP($D739&amp;"-"&amp;$E739,IF($C$4="TEB0187_REV01",CALC_CONN_TEB0187_REV01!$F:$H),3,0)="--",VLOOKUP($D739&amp;"-"&amp;$E739,IF($C$4="TEB0187_REV01",CALC_CONN_TEB0187_REV01!$F:$H),2,0),VLOOKUP($D739&amp;"-"&amp;$E739,IF($C$4="TEB0187_REV01",CALC_CONN_TEB0187_REV01!$F:$H),3,0)),"---")</f>
        <v>---</v>
      </c>
      <c r="H739" s="59" t="str">
        <f>IFERROR(VLOOKUP(G739,IF($C$4="TEB0187_REV01",CALC_CONN_TEB0187_REV01!$G:$T),14,0),"---")</f>
        <v>---</v>
      </c>
      <c r="I739" s="59" t="str">
        <f>IFERROR(VLOOKUP($D739&amp;"-"&amp;$E739,IF($C$4="TEB0187_REV01",CALC_CONN_TEB0187_REV01!$F:$K,"???"),6,0),"---")</f>
        <v>---</v>
      </c>
      <c r="J739" s="61" t="str">
        <f>IFERROR(VLOOKUP($D739&amp;"-"&amp;$E739,IF($C$4="TEB0187_REV01",CALC_CONN_TEB0187_REV01!$F:$M,"???"),8,0),"---")</f>
        <v>---</v>
      </c>
      <c r="K739" s="62" t="str">
        <f>IFERROR(VLOOKUP($D739&amp;"-"&amp;$E739,IF($C$4="TEB0187_REV01",CALC_CONN_TEB0187_REV01!$F:$N),9,0),"---")</f>
        <v>---</v>
      </c>
      <c r="L739" s="59" t="str">
        <f>IFERROR(VLOOKUP(K739,B2B!$H$3:$I$2000,2,0),"---")</f>
        <v>---</v>
      </c>
      <c r="M739" s="59" t="str">
        <f>IFERROR(VLOOKUP(L739,IF($M$4="TEI0187_REV01",RAW_m_TEI0187_REV01!$AD:$AH),5,0),"---")</f>
        <v>---</v>
      </c>
      <c r="N739" s="59" t="str">
        <f>IFERROR(VLOOKUP(L739,IF($M$4="TEI0187_REV01",RAW_m_TEI0187_REV01!$AE:$AJ),6,0),"---")</f>
        <v>---</v>
      </c>
      <c r="O739" s="63" t="str">
        <f>IFERROR(VLOOKUP(L739,IF($M$4="TEI0187_REV01",RAW_m_TEI0187_REV01!$AD:$AE),2,0),"---")</f>
        <v>---</v>
      </c>
      <c r="P739" s="59" t="str">
        <f>IFERROR(VLOOKUP(O739,IF($M$4="TEI0187_REV01",RAW_m_TEI0187_REV01!$AJ:$AK),2,0),"---")</f>
        <v>---</v>
      </c>
      <c r="Q739" s="59" t="str">
        <f>IFERROR(VLOOKUP(L739,IF($M$4="TEI0187_REV01",RAW_m_TEI0187_REV01!$AD:$AF),3,0),"---")</f>
        <v>---</v>
      </c>
      <c r="R739" s="59" t="str">
        <f>IFERROR(VLOOKUP(O739,IF($M$4="TEI0187_REV01",RAW_m_TEI0187_REV01!$AE:$AG),3,0),"---")</f>
        <v>---</v>
      </c>
      <c r="S739" s="59" t="str">
        <f t="shared" si="26"/>
        <v>---</v>
      </c>
    </row>
    <row r="740" spans="2:19" ht="15" customHeight="1" x14ac:dyDescent="0.25">
      <c r="B740" s="59">
        <f t="shared" si="25"/>
        <v>735</v>
      </c>
      <c r="C740" s="60">
        <f>IFERROR(IF($C$4="TEB0187_REV01",CALC_CONN_TEB0187_REV01!U740,),"---")</f>
        <v>0</v>
      </c>
      <c r="D740" s="59">
        <f>IFERROR(IF($C$4="TEB0187_REV01",CALC_CONN_TEB0187_REV01!D740,),"---")</f>
        <v>0</v>
      </c>
      <c r="E740" s="59">
        <f>IFERROR(IF($C$4="TEB0187_REV01",CALC_CONN_TEB0187_REV01!E740,),"---")</f>
        <v>0</v>
      </c>
      <c r="F740" s="59" t="str">
        <f>IFERROR(IF(VLOOKUP($D740&amp;"-"&amp;$E740,IF($C$4="TEB0187_REV01",CALC_CONN_TEB0187_REV01!$F:$I),4,0)="--","---",IF($C$4="TEB0187_REV01",CALC_CONN_TEB0187_REV01!$G740&amp; " --&gt; " &amp;CALC_CONN_TEB0187_REV01!$I740&amp; " --&gt; ")),"---")</f>
        <v>---</v>
      </c>
      <c r="G740" s="59" t="str">
        <f>IFERROR(IF(VLOOKUP($D740&amp;"-"&amp;$E740,IF($C$4="TEB0187_REV01",CALC_CONN_TEB0187_REV01!$F:$H),3,0)="--",VLOOKUP($D740&amp;"-"&amp;$E740,IF($C$4="TEB0187_REV01",CALC_CONN_TEB0187_REV01!$F:$H),2,0),VLOOKUP($D740&amp;"-"&amp;$E740,IF($C$4="TEB0187_REV01",CALC_CONN_TEB0187_REV01!$F:$H),3,0)),"---")</f>
        <v>---</v>
      </c>
      <c r="H740" s="59" t="str">
        <f>IFERROR(VLOOKUP(G740,IF($C$4="TEB0187_REV01",CALC_CONN_TEB0187_REV01!$G:$T),14,0),"---")</f>
        <v>---</v>
      </c>
      <c r="I740" s="59" t="str">
        <f>IFERROR(VLOOKUP($D740&amp;"-"&amp;$E740,IF($C$4="TEB0187_REV01",CALC_CONN_TEB0187_REV01!$F:$K,"???"),6,0),"---")</f>
        <v>---</v>
      </c>
      <c r="J740" s="61" t="str">
        <f>IFERROR(VLOOKUP($D740&amp;"-"&amp;$E740,IF($C$4="TEB0187_REV01",CALC_CONN_TEB0187_REV01!$F:$M,"???"),8,0),"---")</f>
        <v>---</v>
      </c>
      <c r="K740" s="62" t="str">
        <f>IFERROR(VLOOKUP($D740&amp;"-"&amp;$E740,IF($C$4="TEB0187_REV01",CALC_CONN_TEB0187_REV01!$F:$N),9,0),"---")</f>
        <v>---</v>
      </c>
      <c r="L740" s="59" t="str">
        <f>IFERROR(VLOOKUP(K740,B2B!$H$3:$I$2000,2,0),"---")</f>
        <v>---</v>
      </c>
      <c r="M740" s="59" t="str">
        <f>IFERROR(VLOOKUP(L740,IF($M$4="TEI0187_REV01",RAW_m_TEI0187_REV01!$AD:$AH),5,0),"---")</f>
        <v>---</v>
      </c>
      <c r="N740" s="59" t="str">
        <f>IFERROR(VLOOKUP(L740,IF($M$4="TEI0187_REV01",RAW_m_TEI0187_REV01!$AE:$AJ),6,0),"---")</f>
        <v>---</v>
      </c>
      <c r="O740" s="63" t="str">
        <f>IFERROR(VLOOKUP(L740,IF($M$4="TEI0187_REV01",RAW_m_TEI0187_REV01!$AD:$AE),2,0),"---")</f>
        <v>---</v>
      </c>
      <c r="P740" s="59" t="str">
        <f>IFERROR(VLOOKUP(O740,IF($M$4="TEI0187_REV01",RAW_m_TEI0187_REV01!$AJ:$AK),2,0),"---")</f>
        <v>---</v>
      </c>
      <c r="Q740" s="59" t="str">
        <f>IFERROR(VLOOKUP(L740,IF($M$4="TEI0187_REV01",RAW_m_TEI0187_REV01!$AD:$AF),3,0),"---")</f>
        <v>---</v>
      </c>
      <c r="R740" s="59" t="str">
        <f>IFERROR(VLOOKUP(O740,IF($M$4="TEI0187_REV01",RAW_m_TEI0187_REV01!$AE:$AG),3,0),"---")</f>
        <v>---</v>
      </c>
      <c r="S740" s="59" t="str">
        <f t="shared" si="26"/>
        <v>---</v>
      </c>
    </row>
    <row r="741" spans="2:19" ht="15" customHeight="1" x14ac:dyDescent="0.25">
      <c r="B741" s="59">
        <f t="shared" si="25"/>
        <v>736</v>
      </c>
      <c r="C741" s="60">
        <f>IFERROR(IF($C$4="TEB0187_REV01",CALC_CONN_TEB0187_REV01!U741,),"---")</f>
        <v>0</v>
      </c>
      <c r="D741" s="59">
        <f>IFERROR(IF($C$4="TEB0187_REV01",CALC_CONN_TEB0187_REV01!D741,),"---")</f>
        <v>0</v>
      </c>
      <c r="E741" s="59">
        <f>IFERROR(IF($C$4="TEB0187_REV01",CALC_CONN_TEB0187_REV01!E741,),"---")</f>
        <v>0</v>
      </c>
      <c r="F741" s="59" t="str">
        <f>IFERROR(IF(VLOOKUP($D741&amp;"-"&amp;$E741,IF($C$4="TEB0187_REV01",CALC_CONN_TEB0187_REV01!$F:$I),4,0)="--","---",IF($C$4="TEB0187_REV01",CALC_CONN_TEB0187_REV01!$G741&amp; " --&gt; " &amp;CALC_CONN_TEB0187_REV01!$I741&amp; " --&gt; ")),"---")</f>
        <v>---</v>
      </c>
      <c r="G741" s="59" t="str">
        <f>IFERROR(IF(VLOOKUP($D741&amp;"-"&amp;$E741,IF($C$4="TEB0187_REV01",CALC_CONN_TEB0187_REV01!$F:$H),3,0)="--",VLOOKUP($D741&amp;"-"&amp;$E741,IF($C$4="TEB0187_REV01",CALC_CONN_TEB0187_REV01!$F:$H),2,0),VLOOKUP($D741&amp;"-"&amp;$E741,IF($C$4="TEB0187_REV01",CALC_CONN_TEB0187_REV01!$F:$H),3,0)),"---")</f>
        <v>---</v>
      </c>
      <c r="H741" s="59" t="str">
        <f>IFERROR(VLOOKUP(G741,IF($C$4="TEB0187_REV01",CALC_CONN_TEB0187_REV01!$G:$T),14,0),"---")</f>
        <v>---</v>
      </c>
      <c r="I741" s="59" t="str">
        <f>IFERROR(VLOOKUP($D741&amp;"-"&amp;$E741,IF($C$4="TEB0187_REV01",CALC_CONN_TEB0187_REV01!$F:$K,"???"),6,0),"---")</f>
        <v>---</v>
      </c>
      <c r="J741" s="61" t="str">
        <f>IFERROR(VLOOKUP($D741&amp;"-"&amp;$E741,IF($C$4="TEB0187_REV01",CALC_CONN_TEB0187_REV01!$F:$M,"???"),8,0),"---")</f>
        <v>---</v>
      </c>
      <c r="K741" s="62" t="str">
        <f>IFERROR(VLOOKUP($D741&amp;"-"&amp;$E741,IF($C$4="TEB0187_REV01",CALC_CONN_TEB0187_REV01!$F:$N),9,0),"---")</f>
        <v>---</v>
      </c>
      <c r="L741" s="59" t="str">
        <f>IFERROR(VLOOKUP(K741,B2B!$H$3:$I$2000,2,0),"---")</f>
        <v>---</v>
      </c>
      <c r="M741" s="59" t="str">
        <f>IFERROR(VLOOKUP(L741,IF($M$4="TEI0187_REV01",RAW_m_TEI0187_REV01!$AD:$AH),5,0),"---")</f>
        <v>---</v>
      </c>
      <c r="N741" s="59" t="str">
        <f>IFERROR(VLOOKUP(L741,IF($M$4="TEI0187_REV01",RAW_m_TEI0187_REV01!$AE:$AJ),6,0),"---")</f>
        <v>---</v>
      </c>
      <c r="O741" s="63" t="str">
        <f>IFERROR(VLOOKUP(L741,IF($M$4="TEI0187_REV01",RAW_m_TEI0187_REV01!$AD:$AE),2,0),"---")</f>
        <v>---</v>
      </c>
      <c r="P741" s="59" t="str">
        <f>IFERROR(VLOOKUP(O741,IF($M$4="TEI0187_REV01",RAW_m_TEI0187_REV01!$AJ:$AK),2,0),"---")</f>
        <v>---</v>
      </c>
      <c r="Q741" s="59" t="str">
        <f>IFERROR(VLOOKUP(L741,IF($M$4="TEI0187_REV01",RAW_m_TEI0187_REV01!$AD:$AF),3,0),"---")</f>
        <v>---</v>
      </c>
      <c r="R741" s="59" t="str">
        <f>IFERROR(VLOOKUP(O741,IF($M$4="TEI0187_REV01",RAW_m_TEI0187_REV01!$AE:$AG),3,0),"---")</f>
        <v>---</v>
      </c>
      <c r="S741" s="59" t="str">
        <f t="shared" si="26"/>
        <v>---</v>
      </c>
    </row>
    <row r="742" spans="2:19" ht="15" customHeight="1" x14ac:dyDescent="0.25">
      <c r="B742" s="59">
        <f t="shared" si="25"/>
        <v>737</v>
      </c>
      <c r="C742" s="60">
        <f>IFERROR(IF($C$4="TEB0187_REV01",CALC_CONN_TEB0187_REV01!U742,),"---")</f>
        <v>0</v>
      </c>
      <c r="D742" s="59">
        <f>IFERROR(IF($C$4="TEB0187_REV01",CALC_CONN_TEB0187_REV01!D742,),"---")</f>
        <v>0</v>
      </c>
      <c r="E742" s="59">
        <f>IFERROR(IF($C$4="TEB0187_REV01",CALC_CONN_TEB0187_REV01!E742,),"---")</f>
        <v>0</v>
      </c>
      <c r="F742" s="59" t="str">
        <f>IFERROR(IF(VLOOKUP($D742&amp;"-"&amp;$E742,IF($C$4="TEB0187_REV01",CALC_CONN_TEB0187_REV01!$F:$I),4,0)="--","---",IF($C$4="TEB0187_REV01",CALC_CONN_TEB0187_REV01!$G742&amp; " --&gt; " &amp;CALC_CONN_TEB0187_REV01!$I742&amp; " --&gt; ")),"---")</f>
        <v>---</v>
      </c>
      <c r="G742" s="59" t="str">
        <f>IFERROR(IF(VLOOKUP($D742&amp;"-"&amp;$E742,IF($C$4="TEB0187_REV01",CALC_CONN_TEB0187_REV01!$F:$H),3,0)="--",VLOOKUP($D742&amp;"-"&amp;$E742,IF($C$4="TEB0187_REV01",CALC_CONN_TEB0187_REV01!$F:$H),2,0),VLOOKUP($D742&amp;"-"&amp;$E742,IF($C$4="TEB0187_REV01",CALC_CONN_TEB0187_REV01!$F:$H),3,0)),"---")</f>
        <v>---</v>
      </c>
      <c r="H742" s="59" t="str">
        <f>IFERROR(VLOOKUP(G742,IF($C$4="TEB0187_REV01",CALC_CONN_TEB0187_REV01!$G:$T),14,0),"---")</f>
        <v>---</v>
      </c>
      <c r="I742" s="59" t="str">
        <f>IFERROR(VLOOKUP($D742&amp;"-"&amp;$E742,IF($C$4="TEB0187_REV01",CALC_CONN_TEB0187_REV01!$F:$K,"???"),6,0),"---")</f>
        <v>---</v>
      </c>
      <c r="J742" s="61" t="str">
        <f>IFERROR(VLOOKUP($D742&amp;"-"&amp;$E742,IF($C$4="TEB0187_REV01",CALC_CONN_TEB0187_REV01!$F:$M,"???"),8,0),"---")</f>
        <v>---</v>
      </c>
      <c r="K742" s="62" t="str">
        <f>IFERROR(VLOOKUP($D742&amp;"-"&amp;$E742,IF($C$4="TEB0187_REV01",CALC_CONN_TEB0187_REV01!$F:$N),9,0),"---")</f>
        <v>---</v>
      </c>
      <c r="L742" s="59" t="str">
        <f>IFERROR(VLOOKUP(K742,B2B!$H$3:$I$2000,2,0),"---")</f>
        <v>---</v>
      </c>
      <c r="M742" s="59" t="str">
        <f>IFERROR(VLOOKUP(L742,IF($M$4="TEI0187_REV01",RAW_m_TEI0187_REV01!$AD:$AH),5,0),"---")</f>
        <v>---</v>
      </c>
      <c r="N742" s="59" t="str">
        <f>IFERROR(VLOOKUP(L742,IF($M$4="TEI0187_REV01",RAW_m_TEI0187_REV01!$AE:$AJ),6,0),"---")</f>
        <v>---</v>
      </c>
      <c r="O742" s="63" t="str">
        <f>IFERROR(VLOOKUP(L742,IF($M$4="TEI0187_REV01",RAW_m_TEI0187_REV01!$AD:$AE),2,0),"---")</f>
        <v>---</v>
      </c>
      <c r="P742" s="59" t="str">
        <f>IFERROR(VLOOKUP(O742,IF($M$4="TEI0187_REV01",RAW_m_TEI0187_REV01!$AJ:$AK),2,0),"---")</f>
        <v>---</v>
      </c>
      <c r="Q742" s="59" t="str">
        <f>IFERROR(VLOOKUP(L742,IF($M$4="TEI0187_REV01",RAW_m_TEI0187_REV01!$AD:$AF),3,0),"---")</f>
        <v>---</v>
      </c>
      <c r="R742" s="59" t="str">
        <f>IFERROR(VLOOKUP(O742,IF($M$4="TEI0187_REV01",RAW_m_TEI0187_REV01!$AE:$AG),3,0),"---")</f>
        <v>---</v>
      </c>
      <c r="S742" s="59" t="str">
        <f t="shared" si="26"/>
        <v>---</v>
      </c>
    </row>
    <row r="743" spans="2:19" ht="15" customHeight="1" x14ac:dyDescent="0.25">
      <c r="B743" s="59">
        <f t="shared" si="25"/>
        <v>738</v>
      </c>
      <c r="C743" s="60">
        <f>IFERROR(IF($C$4="TEB0187_REV01",CALC_CONN_TEB0187_REV01!U743,),"---")</f>
        <v>0</v>
      </c>
      <c r="D743" s="59">
        <f>IFERROR(IF($C$4="TEB0187_REV01",CALC_CONN_TEB0187_REV01!D743,),"---")</f>
        <v>0</v>
      </c>
      <c r="E743" s="59">
        <f>IFERROR(IF($C$4="TEB0187_REV01",CALC_CONN_TEB0187_REV01!E743,),"---")</f>
        <v>0</v>
      </c>
      <c r="F743" s="59" t="str">
        <f>IFERROR(IF(VLOOKUP($D743&amp;"-"&amp;$E743,IF($C$4="TEB0187_REV01",CALC_CONN_TEB0187_REV01!$F:$I),4,0)="--","---",IF($C$4="TEB0187_REV01",CALC_CONN_TEB0187_REV01!$G743&amp; " --&gt; " &amp;CALC_CONN_TEB0187_REV01!$I743&amp; " --&gt; ")),"---")</f>
        <v>---</v>
      </c>
      <c r="G743" s="59" t="str">
        <f>IFERROR(IF(VLOOKUP($D743&amp;"-"&amp;$E743,IF($C$4="TEB0187_REV01",CALC_CONN_TEB0187_REV01!$F:$H),3,0)="--",VLOOKUP($D743&amp;"-"&amp;$E743,IF($C$4="TEB0187_REV01",CALC_CONN_TEB0187_REV01!$F:$H),2,0),VLOOKUP($D743&amp;"-"&amp;$E743,IF($C$4="TEB0187_REV01",CALC_CONN_TEB0187_REV01!$F:$H),3,0)),"---")</f>
        <v>---</v>
      </c>
      <c r="H743" s="59" t="str">
        <f>IFERROR(VLOOKUP(G743,IF($C$4="TEB0187_REV01",CALC_CONN_TEB0187_REV01!$G:$T),14,0),"---")</f>
        <v>---</v>
      </c>
      <c r="I743" s="59" t="str">
        <f>IFERROR(VLOOKUP($D743&amp;"-"&amp;$E743,IF($C$4="TEB0187_REV01",CALC_CONN_TEB0187_REV01!$F:$K,"???"),6,0),"---")</f>
        <v>---</v>
      </c>
      <c r="J743" s="61" t="str">
        <f>IFERROR(VLOOKUP($D743&amp;"-"&amp;$E743,IF($C$4="TEB0187_REV01",CALC_CONN_TEB0187_REV01!$F:$M,"???"),8,0),"---")</f>
        <v>---</v>
      </c>
      <c r="K743" s="62" t="str">
        <f>IFERROR(VLOOKUP($D743&amp;"-"&amp;$E743,IF($C$4="TEB0187_REV01",CALC_CONN_TEB0187_REV01!$F:$N),9,0),"---")</f>
        <v>---</v>
      </c>
      <c r="L743" s="59" t="str">
        <f>IFERROR(VLOOKUP(K743,B2B!$H$3:$I$2000,2,0),"---")</f>
        <v>---</v>
      </c>
      <c r="M743" s="59" t="str">
        <f>IFERROR(VLOOKUP(L743,IF($M$4="TEI0187_REV01",RAW_m_TEI0187_REV01!$AD:$AH),5,0),"---")</f>
        <v>---</v>
      </c>
      <c r="N743" s="59" t="str">
        <f>IFERROR(VLOOKUP(L743,IF($M$4="TEI0187_REV01",RAW_m_TEI0187_REV01!$AE:$AJ),6,0),"---")</f>
        <v>---</v>
      </c>
      <c r="O743" s="63" t="str">
        <f>IFERROR(VLOOKUP(L743,IF($M$4="TEI0187_REV01",RAW_m_TEI0187_REV01!$AD:$AE),2,0),"---")</f>
        <v>---</v>
      </c>
      <c r="P743" s="59" t="str">
        <f>IFERROR(VLOOKUP(O743,IF($M$4="TEI0187_REV01",RAW_m_TEI0187_REV01!$AJ:$AK),2,0),"---")</f>
        <v>---</v>
      </c>
      <c r="Q743" s="59" t="str">
        <f>IFERROR(VLOOKUP(L743,IF($M$4="TEI0187_REV01",RAW_m_TEI0187_REV01!$AD:$AF),3,0),"---")</f>
        <v>---</v>
      </c>
      <c r="R743" s="59" t="str">
        <f>IFERROR(VLOOKUP(O743,IF($M$4="TEI0187_REV01",RAW_m_TEI0187_REV01!$AE:$AG),3,0),"---")</f>
        <v>---</v>
      </c>
      <c r="S743" s="59" t="str">
        <f t="shared" si="26"/>
        <v>---</v>
      </c>
    </row>
    <row r="744" spans="2:19" ht="15" customHeight="1" x14ac:dyDescent="0.25">
      <c r="B744" s="59">
        <f t="shared" si="25"/>
        <v>739</v>
      </c>
      <c r="C744" s="60">
        <f>IFERROR(IF($C$4="TEB0187_REV01",CALC_CONN_TEB0187_REV01!U744,),"---")</f>
        <v>0</v>
      </c>
      <c r="D744" s="59">
        <f>IFERROR(IF($C$4="TEB0187_REV01",CALC_CONN_TEB0187_REV01!D744,),"---")</f>
        <v>0</v>
      </c>
      <c r="E744" s="59">
        <f>IFERROR(IF($C$4="TEB0187_REV01",CALC_CONN_TEB0187_REV01!E744,),"---")</f>
        <v>0</v>
      </c>
      <c r="F744" s="59" t="str">
        <f>IFERROR(IF(VLOOKUP($D744&amp;"-"&amp;$E744,IF($C$4="TEB0187_REV01",CALC_CONN_TEB0187_REV01!$F:$I),4,0)="--","---",IF($C$4="TEB0187_REV01",CALC_CONN_TEB0187_REV01!$G744&amp; " --&gt; " &amp;CALC_CONN_TEB0187_REV01!$I744&amp; " --&gt; ")),"---")</f>
        <v>---</v>
      </c>
      <c r="G744" s="59" t="str">
        <f>IFERROR(IF(VLOOKUP($D744&amp;"-"&amp;$E744,IF($C$4="TEB0187_REV01",CALC_CONN_TEB0187_REV01!$F:$H),3,0)="--",VLOOKUP($D744&amp;"-"&amp;$E744,IF($C$4="TEB0187_REV01",CALC_CONN_TEB0187_REV01!$F:$H),2,0),VLOOKUP($D744&amp;"-"&amp;$E744,IF($C$4="TEB0187_REV01",CALC_CONN_TEB0187_REV01!$F:$H),3,0)),"---")</f>
        <v>---</v>
      </c>
      <c r="H744" s="59" t="str">
        <f>IFERROR(VLOOKUP(G744,IF($C$4="TEB0187_REV01",CALC_CONN_TEB0187_REV01!$G:$T),14,0),"---")</f>
        <v>---</v>
      </c>
      <c r="I744" s="59" t="str">
        <f>IFERROR(VLOOKUP($D744&amp;"-"&amp;$E744,IF($C$4="TEB0187_REV01",CALC_CONN_TEB0187_REV01!$F:$K,"???"),6,0),"---")</f>
        <v>---</v>
      </c>
      <c r="J744" s="61" t="str">
        <f>IFERROR(VLOOKUP($D744&amp;"-"&amp;$E744,IF($C$4="TEB0187_REV01",CALC_CONN_TEB0187_REV01!$F:$M,"???"),8,0),"---")</f>
        <v>---</v>
      </c>
      <c r="K744" s="62" t="str">
        <f>IFERROR(VLOOKUP($D744&amp;"-"&amp;$E744,IF($C$4="TEB0187_REV01",CALC_CONN_TEB0187_REV01!$F:$N),9,0),"---")</f>
        <v>---</v>
      </c>
      <c r="L744" s="59" t="str">
        <f>IFERROR(VLOOKUP(K744,B2B!$H$3:$I$2000,2,0),"---")</f>
        <v>---</v>
      </c>
      <c r="M744" s="59" t="str">
        <f>IFERROR(VLOOKUP(L744,IF($M$4="TEI0187_REV01",RAW_m_TEI0187_REV01!$AD:$AH),5,0),"---")</f>
        <v>---</v>
      </c>
      <c r="N744" s="59" t="str">
        <f>IFERROR(VLOOKUP(L744,IF($M$4="TEI0187_REV01",RAW_m_TEI0187_REV01!$AE:$AJ),6,0),"---")</f>
        <v>---</v>
      </c>
      <c r="O744" s="63" t="str">
        <f>IFERROR(VLOOKUP(L744,IF($M$4="TEI0187_REV01",RAW_m_TEI0187_REV01!$AD:$AE),2,0),"---")</f>
        <v>---</v>
      </c>
      <c r="P744" s="59" t="str">
        <f>IFERROR(VLOOKUP(O744,IF($M$4="TEI0187_REV01",RAW_m_TEI0187_REV01!$AJ:$AK),2,0),"---")</f>
        <v>---</v>
      </c>
      <c r="Q744" s="59" t="str">
        <f>IFERROR(VLOOKUP(L744,IF($M$4="TEI0187_REV01",RAW_m_TEI0187_REV01!$AD:$AF),3,0),"---")</f>
        <v>---</v>
      </c>
      <c r="R744" s="59" t="str">
        <f>IFERROR(VLOOKUP(O744,IF($M$4="TEI0187_REV01",RAW_m_TEI0187_REV01!$AE:$AG),3,0),"---")</f>
        <v>---</v>
      </c>
      <c r="S744" s="59" t="str">
        <f t="shared" si="26"/>
        <v>---</v>
      </c>
    </row>
    <row r="745" spans="2:19" ht="15" customHeight="1" x14ac:dyDescent="0.25">
      <c r="B745" s="59">
        <f t="shared" si="25"/>
        <v>740</v>
      </c>
      <c r="C745" s="60">
        <f>IFERROR(IF($C$4="TEB0187_REV01",CALC_CONN_TEB0187_REV01!U745,),"---")</f>
        <v>0</v>
      </c>
      <c r="D745" s="59">
        <f>IFERROR(IF($C$4="TEB0187_REV01",CALC_CONN_TEB0187_REV01!D745,),"---")</f>
        <v>0</v>
      </c>
      <c r="E745" s="59">
        <f>IFERROR(IF($C$4="TEB0187_REV01",CALC_CONN_TEB0187_REV01!E745,),"---")</f>
        <v>0</v>
      </c>
      <c r="F745" s="59" t="str">
        <f>IFERROR(IF(VLOOKUP($D745&amp;"-"&amp;$E745,IF($C$4="TEB0187_REV01",CALC_CONN_TEB0187_REV01!$F:$I),4,0)="--","---",IF($C$4="TEB0187_REV01",CALC_CONN_TEB0187_REV01!$G745&amp; " --&gt; " &amp;CALC_CONN_TEB0187_REV01!$I745&amp; " --&gt; ")),"---")</f>
        <v>---</v>
      </c>
      <c r="G745" s="59" t="str">
        <f>IFERROR(IF(VLOOKUP($D745&amp;"-"&amp;$E745,IF($C$4="TEB0187_REV01",CALC_CONN_TEB0187_REV01!$F:$H),3,0)="--",VLOOKUP($D745&amp;"-"&amp;$E745,IF($C$4="TEB0187_REV01",CALC_CONN_TEB0187_REV01!$F:$H),2,0),VLOOKUP($D745&amp;"-"&amp;$E745,IF($C$4="TEB0187_REV01",CALC_CONN_TEB0187_REV01!$F:$H),3,0)),"---")</f>
        <v>---</v>
      </c>
      <c r="H745" s="59" t="str">
        <f>IFERROR(VLOOKUP(G745,IF($C$4="TEB0187_REV01",CALC_CONN_TEB0187_REV01!$G:$T),14,0),"---")</f>
        <v>---</v>
      </c>
      <c r="I745" s="59" t="str">
        <f>IFERROR(VLOOKUP($D745&amp;"-"&amp;$E745,IF($C$4="TEB0187_REV01",CALC_CONN_TEB0187_REV01!$F:$K,"???"),6,0),"---")</f>
        <v>---</v>
      </c>
      <c r="J745" s="61" t="str">
        <f>IFERROR(VLOOKUP($D745&amp;"-"&amp;$E745,IF($C$4="TEB0187_REV01",CALC_CONN_TEB0187_REV01!$F:$M,"???"),8,0),"---")</f>
        <v>---</v>
      </c>
      <c r="K745" s="62" t="str">
        <f>IFERROR(VLOOKUP($D745&amp;"-"&amp;$E745,IF($C$4="TEB0187_REV01",CALC_CONN_TEB0187_REV01!$F:$N),9,0),"---")</f>
        <v>---</v>
      </c>
      <c r="L745" s="59" t="str">
        <f>IFERROR(VLOOKUP(K745,B2B!$H$3:$I$2000,2,0),"---")</f>
        <v>---</v>
      </c>
      <c r="M745" s="59" t="str">
        <f>IFERROR(VLOOKUP(L745,IF($M$4="TEI0187_REV01",RAW_m_TEI0187_REV01!$AD:$AH),5,0),"---")</f>
        <v>---</v>
      </c>
      <c r="N745" s="59" t="str">
        <f>IFERROR(VLOOKUP(L745,IF($M$4="TEI0187_REV01",RAW_m_TEI0187_REV01!$AE:$AJ),6,0),"---")</f>
        <v>---</v>
      </c>
      <c r="O745" s="63" t="str">
        <f>IFERROR(VLOOKUP(L745,IF($M$4="TEI0187_REV01",RAW_m_TEI0187_REV01!$AD:$AE),2,0),"---")</f>
        <v>---</v>
      </c>
      <c r="P745" s="59" t="str">
        <f>IFERROR(VLOOKUP(O745,IF($M$4="TEI0187_REV01",RAW_m_TEI0187_REV01!$AJ:$AK),2,0),"---")</f>
        <v>---</v>
      </c>
      <c r="Q745" s="59" t="str">
        <f>IFERROR(VLOOKUP(L745,IF($M$4="TEI0187_REV01",RAW_m_TEI0187_REV01!$AD:$AF),3,0),"---")</f>
        <v>---</v>
      </c>
      <c r="R745" s="59" t="str">
        <f>IFERROR(VLOOKUP(O745,IF($M$4="TEI0187_REV01",RAW_m_TEI0187_REV01!$AE:$AG),3,0),"---")</f>
        <v>---</v>
      </c>
      <c r="S745" s="59" t="str">
        <f t="shared" si="26"/>
        <v>---</v>
      </c>
    </row>
    <row r="746" spans="2:19" ht="15" customHeight="1" x14ac:dyDescent="0.25">
      <c r="B746" s="59">
        <f t="shared" si="25"/>
        <v>741</v>
      </c>
      <c r="C746" s="60">
        <f>IFERROR(IF($C$4="TEB0187_REV01",CALC_CONN_TEB0187_REV01!U746,),"---")</f>
        <v>0</v>
      </c>
      <c r="D746" s="59">
        <f>IFERROR(IF($C$4="TEB0187_REV01",CALC_CONN_TEB0187_REV01!D746,),"---")</f>
        <v>0</v>
      </c>
      <c r="E746" s="59">
        <f>IFERROR(IF($C$4="TEB0187_REV01",CALC_CONN_TEB0187_REV01!E746,),"---")</f>
        <v>0</v>
      </c>
      <c r="F746" s="59" t="str">
        <f>IFERROR(IF(VLOOKUP($D746&amp;"-"&amp;$E746,IF($C$4="TEB0187_REV01",CALC_CONN_TEB0187_REV01!$F:$I),4,0)="--","---",IF($C$4="TEB0187_REV01",CALC_CONN_TEB0187_REV01!$G746&amp; " --&gt; " &amp;CALC_CONN_TEB0187_REV01!$I746&amp; " --&gt; ")),"---")</f>
        <v>---</v>
      </c>
      <c r="G746" s="59" t="str">
        <f>IFERROR(IF(VLOOKUP($D746&amp;"-"&amp;$E746,IF($C$4="TEB0187_REV01",CALC_CONN_TEB0187_REV01!$F:$H),3,0)="--",VLOOKUP($D746&amp;"-"&amp;$E746,IF($C$4="TEB0187_REV01",CALC_CONN_TEB0187_REV01!$F:$H),2,0),VLOOKUP($D746&amp;"-"&amp;$E746,IF($C$4="TEB0187_REV01",CALC_CONN_TEB0187_REV01!$F:$H),3,0)),"---")</f>
        <v>---</v>
      </c>
      <c r="H746" s="59" t="str">
        <f>IFERROR(VLOOKUP(G746,IF($C$4="TEB0187_REV01",CALC_CONN_TEB0187_REV01!$G:$T),14,0),"---")</f>
        <v>---</v>
      </c>
      <c r="I746" s="59" t="str">
        <f>IFERROR(VLOOKUP($D746&amp;"-"&amp;$E746,IF($C$4="TEB0187_REV01",CALC_CONN_TEB0187_REV01!$F:$K,"???"),6,0),"---")</f>
        <v>---</v>
      </c>
      <c r="J746" s="61" t="str">
        <f>IFERROR(VLOOKUP($D746&amp;"-"&amp;$E746,IF($C$4="TEB0187_REV01",CALC_CONN_TEB0187_REV01!$F:$M,"???"),8,0),"---")</f>
        <v>---</v>
      </c>
      <c r="K746" s="62" t="str">
        <f>IFERROR(VLOOKUP($D746&amp;"-"&amp;$E746,IF($C$4="TEB0187_REV01",CALC_CONN_TEB0187_REV01!$F:$N),9,0),"---")</f>
        <v>---</v>
      </c>
      <c r="L746" s="59" t="str">
        <f>IFERROR(VLOOKUP(K746,B2B!$H$3:$I$2000,2,0),"---")</f>
        <v>---</v>
      </c>
      <c r="M746" s="59" t="str">
        <f>IFERROR(VLOOKUP(L746,IF($M$4="TEI0187_REV01",RAW_m_TEI0187_REV01!$AD:$AH),5,0),"---")</f>
        <v>---</v>
      </c>
      <c r="N746" s="59" t="str">
        <f>IFERROR(VLOOKUP(L746,IF($M$4="TEI0187_REV01",RAW_m_TEI0187_REV01!$AE:$AJ),6,0),"---")</f>
        <v>---</v>
      </c>
      <c r="O746" s="63" t="str">
        <f>IFERROR(VLOOKUP(L746,IF($M$4="TEI0187_REV01",RAW_m_TEI0187_REV01!$AD:$AE),2,0),"---")</f>
        <v>---</v>
      </c>
      <c r="P746" s="59" t="str">
        <f>IFERROR(VLOOKUP(O746,IF($M$4="TEI0187_REV01",RAW_m_TEI0187_REV01!$AJ:$AK),2,0),"---")</f>
        <v>---</v>
      </c>
      <c r="Q746" s="59" t="str">
        <f>IFERROR(VLOOKUP(L746,IF($M$4="TEI0187_REV01",RAW_m_TEI0187_REV01!$AD:$AF),3,0),"---")</f>
        <v>---</v>
      </c>
      <c r="R746" s="59" t="str">
        <f>IFERROR(VLOOKUP(O746,IF($M$4="TEI0187_REV01",RAW_m_TEI0187_REV01!$AE:$AG),3,0),"---")</f>
        <v>---</v>
      </c>
      <c r="S746" s="59" t="str">
        <f t="shared" si="26"/>
        <v>---</v>
      </c>
    </row>
    <row r="747" spans="2:19" ht="15" customHeight="1" x14ac:dyDescent="0.25">
      <c r="B747" s="59">
        <f t="shared" si="25"/>
        <v>742</v>
      </c>
      <c r="C747" s="60">
        <f>IFERROR(IF($C$4="TEB0187_REV01",CALC_CONN_TEB0187_REV01!U747,),"---")</f>
        <v>0</v>
      </c>
      <c r="D747" s="59">
        <f>IFERROR(IF($C$4="TEB0187_REV01",CALC_CONN_TEB0187_REV01!D747,),"---")</f>
        <v>0</v>
      </c>
      <c r="E747" s="59">
        <f>IFERROR(IF($C$4="TEB0187_REV01",CALC_CONN_TEB0187_REV01!E747,),"---")</f>
        <v>0</v>
      </c>
      <c r="F747" s="59" t="str">
        <f>IFERROR(IF(VLOOKUP($D747&amp;"-"&amp;$E747,IF($C$4="TEB0187_REV01",CALC_CONN_TEB0187_REV01!$F:$I),4,0)="--","---",IF($C$4="TEB0187_REV01",CALC_CONN_TEB0187_REV01!$G747&amp; " --&gt; " &amp;CALC_CONN_TEB0187_REV01!$I747&amp; " --&gt; ")),"---")</f>
        <v>---</v>
      </c>
      <c r="G747" s="59" t="str">
        <f>IFERROR(IF(VLOOKUP($D747&amp;"-"&amp;$E747,IF($C$4="TEB0187_REV01",CALC_CONN_TEB0187_REV01!$F:$H),3,0)="--",VLOOKUP($D747&amp;"-"&amp;$E747,IF($C$4="TEB0187_REV01",CALC_CONN_TEB0187_REV01!$F:$H),2,0),VLOOKUP($D747&amp;"-"&amp;$E747,IF($C$4="TEB0187_REV01",CALC_CONN_TEB0187_REV01!$F:$H),3,0)),"---")</f>
        <v>---</v>
      </c>
      <c r="H747" s="59" t="str">
        <f>IFERROR(VLOOKUP(G747,IF($C$4="TEB0187_REV01",CALC_CONN_TEB0187_REV01!$G:$T),14,0),"---")</f>
        <v>---</v>
      </c>
      <c r="I747" s="59" t="str">
        <f>IFERROR(VLOOKUP($D747&amp;"-"&amp;$E747,IF($C$4="TEB0187_REV01",CALC_CONN_TEB0187_REV01!$F:$K,"???"),6,0),"---")</f>
        <v>---</v>
      </c>
      <c r="J747" s="61" t="str">
        <f>IFERROR(VLOOKUP($D747&amp;"-"&amp;$E747,IF($C$4="TEB0187_REV01",CALC_CONN_TEB0187_REV01!$F:$M,"???"),8,0),"---")</f>
        <v>---</v>
      </c>
      <c r="K747" s="62" t="str">
        <f>IFERROR(VLOOKUP($D747&amp;"-"&amp;$E747,IF($C$4="TEB0187_REV01",CALC_CONN_TEB0187_REV01!$F:$N),9,0),"---")</f>
        <v>---</v>
      </c>
      <c r="L747" s="59" t="str">
        <f>IFERROR(VLOOKUP(K747,B2B!$H$3:$I$2000,2,0),"---")</f>
        <v>---</v>
      </c>
      <c r="M747" s="59" t="str">
        <f>IFERROR(VLOOKUP(L747,IF($M$4="TEI0187_REV01",RAW_m_TEI0187_REV01!$AD:$AH),5,0),"---")</f>
        <v>---</v>
      </c>
      <c r="N747" s="59" t="str">
        <f>IFERROR(VLOOKUP(L747,IF($M$4="TEI0187_REV01",RAW_m_TEI0187_REV01!$AE:$AJ),6,0),"---")</f>
        <v>---</v>
      </c>
      <c r="O747" s="63" t="str">
        <f>IFERROR(VLOOKUP(L747,IF($M$4="TEI0187_REV01",RAW_m_TEI0187_REV01!$AD:$AE),2,0),"---")</f>
        <v>---</v>
      </c>
      <c r="P747" s="59" t="str">
        <f>IFERROR(VLOOKUP(O747,IF($M$4="TEI0187_REV01",RAW_m_TEI0187_REV01!$AJ:$AK),2,0),"---")</f>
        <v>---</v>
      </c>
      <c r="Q747" s="59" t="str">
        <f>IFERROR(VLOOKUP(L747,IF($M$4="TEI0187_REV01",RAW_m_TEI0187_REV01!$AD:$AF),3,0),"---")</f>
        <v>---</v>
      </c>
      <c r="R747" s="59" t="str">
        <f>IFERROR(VLOOKUP(O747,IF($M$4="TEI0187_REV01",RAW_m_TEI0187_REV01!$AE:$AG),3,0),"---")</f>
        <v>---</v>
      </c>
      <c r="S747" s="59" t="str">
        <f t="shared" si="26"/>
        <v>---</v>
      </c>
    </row>
    <row r="748" spans="2:19" ht="15" customHeight="1" x14ac:dyDescent="0.25">
      <c r="B748" s="59">
        <f t="shared" si="25"/>
        <v>743</v>
      </c>
      <c r="C748" s="60">
        <f>IFERROR(IF($C$4="TEB0187_REV01",CALC_CONN_TEB0187_REV01!U748,),"---")</f>
        <v>0</v>
      </c>
      <c r="D748" s="59">
        <f>IFERROR(IF($C$4="TEB0187_REV01",CALC_CONN_TEB0187_REV01!D748,),"---")</f>
        <v>0</v>
      </c>
      <c r="E748" s="59">
        <f>IFERROR(IF($C$4="TEB0187_REV01",CALC_CONN_TEB0187_REV01!E748,),"---")</f>
        <v>0</v>
      </c>
      <c r="F748" s="59" t="str">
        <f>IFERROR(IF(VLOOKUP($D748&amp;"-"&amp;$E748,IF($C$4="TEB0187_REV01",CALC_CONN_TEB0187_REV01!$F:$I),4,0)="--","---",IF($C$4="TEB0187_REV01",CALC_CONN_TEB0187_REV01!$G748&amp; " --&gt; " &amp;CALC_CONN_TEB0187_REV01!$I748&amp; " --&gt; ")),"---")</f>
        <v>---</v>
      </c>
      <c r="G748" s="59" t="str">
        <f>IFERROR(IF(VLOOKUP($D748&amp;"-"&amp;$E748,IF($C$4="TEB0187_REV01",CALC_CONN_TEB0187_REV01!$F:$H),3,0)="--",VLOOKUP($D748&amp;"-"&amp;$E748,IF($C$4="TEB0187_REV01",CALC_CONN_TEB0187_REV01!$F:$H),2,0),VLOOKUP($D748&amp;"-"&amp;$E748,IF($C$4="TEB0187_REV01",CALC_CONN_TEB0187_REV01!$F:$H),3,0)),"---")</f>
        <v>---</v>
      </c>
      <c r="H748" s="59" t="str">
        <f>IFERROR(VLOOKUP(G748,IF($C$4="TEB0187_REV01",CALC_CONN_TEB0187_REV01!$G:$T),14,0),"---")</f>
        <v>---</v>
      </c>
      <c r="I748" s="59" t="str">
        <f>IFERROR(VLOOKUP($D748&amp;"-"&amp;$E748,IF($C$4="TEB0187_REV01",CALC_CONN_TEB0187_REV01!$F:$K,"???"),6,0),"---")</f>
        <v>---</v>
      </c>
      <c r="J748" s="61" t="str">
        <f>IFERROR(VLOOKUP($D748&amp;"-"&amp;$E748,IF($C$4="TEB0187_REV01",CALC_CONN_TEB0187_REV01!$F:$M,"???"),8,0),"---")</f>
        <v>---</v>
      </c>
      <c r="K748" s="62" t="str">
        <f>IFERROR(VLOOKUP($D748&amp;"-"&amp;$E748,IF($C$4="TEB0187_REV01",CALC_CONN_TEB0187_REV01!$F:$N),9,0),"---")</f>
        <v>---</v>
      </c>
      <c r="L748" s="59" t="str">
        <f>IFERROR(VLOOKUP(K748,B2B!$H$3:$I$2000,2,0),"---")</f>
        <v>---</v>
      </c>
      <c r="M748" s="59" t="str">
        <f>IFERROR(VLOOKUP(L748,IF($M$4="TEI0187_REV01",RAW_m_TEI0187_REV01!$AD:$AH),5,0),"---")</f>
        <v>---</v>
      </c>
      <c r="N748" s="59" t="str">
        <f>IFERROR(VLOOKUP(L748,IF($M$4="TEI0187_REV01",RAW_m_TEI0187_REV01!$AE:$AJ),6,0),"---")</f>
        <v>---</v>
      </c>
      <c r="O748" s="63" t="str">
        <f>IFERROR(VLOOKUP(L748,IF($M$4="TEI0187_REV01",RAW_m_TEI0187_REV01!$AD:$AE),2,0),"---")</f>
        <v>---</v>
      </c>
      <c r="P748" s="59" t="str">
        <f>IFERROR(VLOOKUP(O748,IF($M$4="TEI0187_REV01",RAW_m_TEI0187_REV01!$AJ:$AK),2,0),"---")</f>
        <v>---</v>
      </c>
      <c r="Q748" s="59" t="str">
        <f>IFERROR(VLOOKUP(L748,IF($M$4="TEI0187_REV01",RAW_m_TEI0187_REV01!$AD:$AF),3,0),"---")</f>
        <v>---</v>
      </c>
      <c r="R748" s="59" t="str">
        <f>IFERROR(VLOOKUP(O748,IF($M$4="TEI0187_REV01",RAW_m_TEI0187_REV01!$AE:$AG),3,0),"---")</f>
        <v>---</v>
      </c>
      <c r="S748" s="59" t="str">
        <f t="shared" si="26"/>
        <v>---</v>
      </c>
    </row>
    <row r="749" spans="2:19" ht="15" customHeight="1" x14ac:dyDescent="0.25">
      <c r="B749" s="59">
        <f t="shared" si="25"/>
        <v>744</v>
      </c>
      <c r="C749" s="60">
        <f>IFERROR(IF($C$4="TEB0187_REV01",CALC_CONN_TEB0187_REV01!U749,),"---")</f>
        <v>0</v>
      </c>
      <c r="D749" s="59">
        <f>IFERROR(IF($C$4="TEB0187_REV01",CALC_CONN_TEB0187_REV01!D749,),"---")</f>
        <v>0</v>
      </c>
      <c r="E749" s="59">
        <f>IFERROR(IF($C$4="TEB0187_REV01",CALC_CONN_TEB0187_REV01!E749,),"---")</f>
        <v>0</v>
      </c>
      <c r="F749" s="59" t="str">
        <f>IFERROR(IF(VLOOKUP($D749&amp;"-"&amp;$E749,IF($C$4="TEB0187_REV01",CALC_CONN_TEB0187_REV01!$F:$I),4,0)="--","---",IF($C$4="TEB0187_REV01",CALC_CONN_TEB0187_REV01!$G749&amp; " --&gt; " &amp;CALC_CONN_TEB0187_REV01!$I749&amp; " --&gt; ")),"---")</f>
        <v>---</v>
      </c>
      <c r="G749" s="59" t="str">
        <f>IFERROR(IF(VLOOKUP($D749&amp;"-"&amp;$E749,IF($C$4="TEB0187_REV01",CALC_CONN_TEB0187_REV01!$F:$H),3,0)="--",VLOOKUP($D749&amp;"-"&amp;$E749,IF($C$4="TEB0187_REV01",CALC_CONN_TEB0187_REV01!$F:$H),2,0),VLOOKUP($D749&amp;"-"&amp;$E749,IF($C$4="TEB0187_REV01",CALC_CONN_TEB0187_REV01!$F:$H),3,0)),"---")</f>
        <v>---</v>
      </c>
      <c r="H749" s="59" t="str">
        <f>IFERROR(VLOOKUP(G749,IF($C$4="TEB0187_REV01",CALC_CONN_TEB0187_REV01!$G:$T),14,0),"---")</f>
        <v>---</v>
      </c>
      <c r="I749" s="59" t="str">
        <f>IFERROR(VLOOKUP($D749&amp;"-"&amp;$E749,IF($C$4="TEB0187_REV01",CALC_CONN_TEB0187_REV01!$F:$K,"???"),6,0),"---")</f>
        <v>---</v>
      </c>
      <c r="J749" s="61" t="str">
        <f>IFERROR(VLOOKUP($D749&amp;"-"&amp;$E749,IF($C$4="TEB0187_REV01",CALC_CONN_TEB0187_REV01!$F:$M,"???"),8,0),"---")</f>
        <v>---</v>
      </c>
      <c r="K749" s="62" t="str">
        <f>IFERROR(VLOOKUP($D749&amp;"-"&amp;$E749,IF($C$4="TEB0187_REV01",CALC_CONN_TEB0187_REV01!$F:$N),9,0),"---")</f>
        <v>---</v>
      </c>
      <c r="L749" s="59" t="str">
        <f>IFERROR(VLOOKUP(K749,B2B!$H$3:$I$2000,2,0),"---")</f>
        <v>---</v>
      </c>
      <c r="M749" s="59" t="str">
        <f>IFERROR(VLOOKUP(L749,IF($M$4="TEI0187_REV01",RAW_m_TEI0187_REV01!$AD:$AH),5,0),"---")</f>
        <v>---</v>
      </c>
      <c r="N749" s="59" t="str">
        <f>IFERROR(VLOOKUP(L749,IF($M$4="TEI0187_REV01",RAW_m_TEI0187_REV01!$AE:$AJ),6,0),"---")</f>
        <v>---</v>
      </c>
      <c r="O749" s="63" t="str">
        <f>IFERROR(VLOOKUP(L749,IF($M$4="TEI0187_REV01",RAW_m_TEI0187_REV01!$AD:$AE),2,0),"---")</f>
        <v>---</v>
      </c>
      <c r="P749" s="59" t="str">
        <f>IFERROR(VLOOKUP(O749,IF($M$4="TEI0187_REV01",RAW_m_TEI0187_REV01!$AJ:$AK),2,0),"---")</f>
        <v>---</v>
      </c>
      <c r="Q749" s="59" t="str">
        <f>IFERROR(VLOOKUP(L749,IF($M$4="TEI0187_REV01",RAW_m_TEI0187_REV01!$AD:$AF),3,0),"---")</f>
        <v>---</v>
      </c>
      <c r="R749" s="59" t="str">
        <f>IFERROR(VLOOKUP(O749,IF($M$4="TEI0187_REV01",RAW_m_TEI0187_REV01!$AE:$AG),3,0),"---")</f>
        <v>---</v>
      </c>
      <c r="S749" s="59" t="str">
        <f t="shared" si="26"/>
        <v>---</v>
      </c>
    </row>
    <row r="750" spans="2:19" ht="15" customHeight="1" x14ac:dyDescent="0.25">
      <c r="B750" s="59">
        <f t="shared" si="25"/>
        <v>745</v>
      </c>
      <c r="C750" s="60">
        <f>IFERROR(IF($C$4="TEB0187_REV01",CALC_CONN_TEB0187_REV01!U750,),"---")</f>
        <v>0</v>
      </c>
      <c r="D750" s="59">
        <f>IFERROR(IF($C$4="TEB0187_REV01",CALC_CONN_TEB0187_REV01!D750,),"---")</f>
        <v>0</v>
      </c>
      <c r="E750" s="59">
        <f>IFERROR(IF($C$4="TEB0187_REV01",CALC_CONN_TEB0187_REV01!E750,),"---")</f>
        <v>0</v>
      </c>
      <c r="F750" s="59" t="str">
        <f>IFERROR(IF(VLOOKUP($D750&amp;"-"&amp;$E750,IF($C$4="TEB0187_REV01",CALC_CONN_TEB0187_REV01!$F:$I),4,0)="--","---",IF($C$4="TEB0187_REV01",CALC_CONN_TEB0187_REV01!$G750&amp; " --&gt; " &amp;CALC_CONN_TEB0187_REV01!$I750&amp; " --&gt; ")),"---")</f>
        <v>---</v>
      </c>
      <c r="G750" s="59" t="str">
        <f>IFERROR(IF(VLOOKUP($D750&amp;"-"&amp;$E750,IF($C$4="TEB0187_REV01",CALC_CONN_TEB0187_REV01!$F:$H),3,0)="--",VLOOKUP($D750&amp;"-"&amp;$E750,IF($C$4="TEB0187_REV01",CALC_CONN_TEB0187_REV01!$F:$H),2,0),VLOOKUP($D750&amp;"-"&amp;$E750,IF($C$4="TEB0187_REV01",CALC_CONN_TEB0187_REV01!$F:$H),3,0)),"---")</f>
        <v>---</v>
      </c>
      <c r="H750" s="59" t="str">
        <f>IFERROR(VLOOKUP(G750,IF($C$4="TEB0187_REV01",CALC_CONN_TEB0187_REV01!$G:$T),14,0),"---")</f>
        <v>---</v>
      </c>
      <c r="I750" s="59" t="str">
        <f>IFERROR(VLOOKUP($D750&amp;"-"&amp;$E750,IF($C$4="TEB0187_REV01",CALC_CONN_TEB0187_REV01!$F:$K,"???"),6,0),"---")</f>
        <v>---</v>
      </c>
      <c r="J750" s="61" t="str">
        <f>IFERROR(VLOOKUP($D750&amp;"-"&amp;$E750,IF($C$4="TEB0187_REV01",CALC_CONN_TEB0187_REV01!$F:$M,"???"),8,0),"---")</f>
        <v>---</v>
      </c>
      <c r="K750" s="62" t="str">
        <f>IFERROR(VLOOKUP($D750&amp;"-"&amp;$E750,IF($C$4="TEB0187_REV01",CALC_CONN_TEB0187_REV01!$F:$N),9,0),"---")</f>
        <v>---</v>
      </c>
      <c r="L750" s="59" t="str">
        <f>IFERROR(VLOOKUP(K750,B2B!$H$3:$I$2000,2,0),"---")</f>
        <v>---</v>
      </c>
      <c r="M750" s="59" t="str">
        <f>IFERROR(VLOOKUP(L750,IF($M$4="TEI0187_REV01",RAW_m_TEI0187_REV01!$AD:$AH),5,0),"---")</f>
        <v>---</v>
      </c>
      <c r="N750" s="59" t="str">
        <f>IFERROR(VLOOKUP(L750,IF($M$4="TEI0187_REV01",RAW_m_TEI0187_REV01!$AE:$AJ),6,0),"---")</f>
        <v>---</v>
      </c>
      <c r="O750" s="63" t="str">
        <f>IFERROR(VLOOKUP(L750,IF($M$4="TEI0187_REV01",RAW_m_TEI0187_REV01!$AD:$AE),2,0),"---")</f>
        <v>---</v>
      </c>
      <c r="P750" s="59" t="str">
        <f>IFERROR(VLOOKUP(O750,IF($M$4="TEI0187_REV01",RAW_m_TEI0187_REV01!$AJ:$AK),2,0),"---")</f>
        <v>---</v>
      </c>
      <c r="Q750" s="59" t="str">
        <f>IFERROR(VLOOKUP(L750,IF($M$4="TEI0187_REV01",RAW_m_TEI0187_REV01!$AD:$AF),3,0),"---")</f>
        <v>---</v>
      </c>
      <c r="R750" s="59" t="str">
        <f>IFERROR(VLOOKUP(O750,IF($M$4="TEI0187_REV01",RAW_m_TEI0187_REV01!$AE:$AG),3,0),"---")</f>
        <v>---</v>
      </c>
      <c r="S750" s="59" t="str">
        <f t="shared" si="26"/>
        <v>---</v>
      </c>
    </row>
    <row r="751" spans="2:19" ht="15" customHeight="1" x14ac:dyDescent="0.25">
      <c r="B751" s="59">
        <f t="shared" si="25"/>
        <v>746</v>
      </c>
      <c r="C751" s="60">
        <f>IFERROR(IF($C$4="TEB0187_REV01",CALC_CONN_TEB0187_REV01!U751,),"---")</f>
        <v>0</v>
      </c>
      <c r="D751" s="59">
        <f>IFERROR(IF($C$4="TEB0187_REV01",CALC_CONN_TEB0187_REV01!D751,),"---")</f>
        <v>0</v>
      </c>
      <c r="E751" s="59">
        <f>IFERROR(IF($C$4="TEB0187_REV01",CALC_CONN_TEB0187_REV01!E751,),"---")</f>
        <v>0</v>
      </c>
      <c r="F751" s="59" t="str">
        <f>IFERROR(IF(VLOOKUP($D751&amp;"-"&amp;$E751,IF($C$4="TEB0187_REV01",CALC_CONN_TEB0187_REV01!$F:$I),4,0)="--","---",IF($C$4="TEB0187_REV01",CALC_CONN_TEB0187_REV01!$G751&amp; " --&gt; " &amp;CALC_CONN_TEB0187_REV01!$I751&amp; " --&gt; ")),"---")</f>
        <v>---</v>
      </c>
      <c r="G751" s="59" t="str">
        <f>IFERROR(IF(VLOOKUP($D751&amp;"-"&amp;$E751,IF($C$4="TEB0187_REV01",CALC_CONN_TEB0187_REV01!$F:$H),3,0)="--",VLOOKUP($D751&amp;"-"&amp;$E751,IF($C$4="TEB0187_REV01",CALC_CONN_TEB0187_REV01!$F:$H),2,0),VLOOKUP($D751&amp;"-"&amp;$E751,IF($C$4="TEB0187_REV01",CALC_CONN_TEB0187_REV01!$F:$H),3,0)),"---")</f>
        <v>---</v>
      </c>
      <c r="H751" s="59" t="str">
        <f>IFERROR(VLOOKUP(G751,IF($C$4="TEB0187_REV01",CALC_CONN_TEB0187_REV01!$G:$T),14,0),"---")</f>
        <v>---</v>
      </c>
      <c r="I751" s="59" t="str">
        <f>IFERROR(VLOOKUP($D751&amp;"-"&amp;$E751,IF($C$4="TEB0187_REV01",CALC_CONN_TEB0187_REV01!$F:$K,"???"),6,0),"---")</f>
        <v>---</v>
      </c>
      <c r="J751" s="61" t="str">
        <f>IFERROR(VLOOKUP($D751&amp;"-"&amp;$E751,IF($C$4="TEB0187_REV01",CALC_CONN_TEB0187_REV01!$F:$M,"???"),8,0),"---")</f>
        <v>---</v>
      </c>
      <c r="K751" s="62" t="str">
        <f>IFERROR(VLOOKUP($D751&amp;"-"&amp;$E751,IF($C$4="TEB0187_REV01",CALC_CONN_TEB0187_REV01!$F:$N),9,0),"---")</f>
        <v>---</v>
      </c>
      <c r="L751" s="59" t="str">
        <f>IFERROR(VLOOKUP(K751,B2B!$H$3:$I$2000,2,0),"---")</f>
        <v>---</v>
      </c>
      <c r="M751" s="59" t="str">
        <f>IFERROR(VLOOKUP(L751,IF($M$4="TEI0187_REV01",RAW_m_TEI0187_REV01!$AD:$AH),5,0),"---")</f>
        <v>---</v>
      </c>
      <c r="N751" s="59" t="str">
        <f>IFERROR(VLOOKUP(L751,IF($M$4="TEI0187_REV01",RAW_m_TEI0187_REV01!$AE:$AJ),6,0),"---")</f>
        <v>---</v>
      </c>
      <c r="O751" s="63" t="str">
        <f>IFERROR(VLOOKUP(L751,IF($M$4="TEI0187_REV01",RAW_m_TEI0187_REV01!$AD:$AE),2,0),"---")</f>
        <v>---</v>
      </c>
      <c r="P751" s="59" t="str">
        <f>IFERROR(VLOOKUP(O751,IF($M$4="TEI0187_REV01",RAW_m_TEI0187_REV01!$AJ:$AK),2,0),"---")</f>
        <v>---</v>
      </c>
      <c r="Q751" s="59" t="str">
        <f>IFERROR(VLOOKUP(L751,IF($M$4="TEI0187_REV01",RAW_m_TEI0187_REV01!$AD:$AF),3,0),"---")</f>
        <v>---</v>
      </c>
      <c r="R751" s="59" t="str">
        <f>IFERROR(VLOOKUP(O751,IF($M$4="TEI0187_REV01",RAW_m_TEI0187_REV01!$AE:$AG),3,0),"---")</f>
        <v>---</v>
      </c>
      <c r="S751" s="59" t="str">
        <f t="shared" si="26"/>
        <v>---</v>
      </c>
    </row>
    <row r="752" spans="2:19" ht="15" customHeight="1" x14ac:dyDescent="0.25">
      <c r="B752" s="59">
        <f t="shared" si="25"/>
        <v>747</v>
      </c>
      <c r="C752" s="60">
        <f>IFERROR(IF($C$4="TEB0187_REV01",CALC_CONN_TEB0187_REV01!U752,),"---")</f>
        <v>0</v>
      </c>
      <c r="D752" s="59">
        <f>IFERROR(IF($C$4="TEB0187_REV01",CALC_CONN_TEB0187_REV01!D752,),"---")</f>
        <v>0</v>
      </c>
      <c r="E752" s="59">
        <f>IFERROR(IF($C$4="TEB0187_REV01",CALC_CONN_TEB0187_REV01!E752,),"---")</f>
        <v>0</v>
      </c>
      <c r="F752" s="59" t="str">
        <f>IFERROR(IF(VLOOKUP($D752&amp;"-"&amp;$E752,IF($C$4="TEB0187_REV01",CALC_CONN_TEB0187_REV01!$F:$I),4,0)="--","---",IF($C$4="TEB0187_REV01",CALC_CONN_TEB0187_REV01!$G752&amp; " --&gt; " &amp;CALC_CONN_TEB0187_REV01!$I752&amp; " --&gt; ")),"---")</f>
        <v>---</v>
      </c>
      <c r="G752" s="59" t="str">
        <f>IFERROR(IF(VLOOKUP($D752&amp;"-"&amp;$E752,IF($C$4="TEB0187_REV01",CALC_CONN_TEB0187_REV01!$F:$H),3,0)="--",VLOOKUP($D752&amp;"-"&amp;$E752,IF($C$4="TEB0187_REV01",CALC_CONN_TEB0187_REV01!$F:$H),2,0),VLOOKUP($D752&amp;"-"&amp;$E752,IF($C$4="TEB0187_REV01",CALC_CONN_TEB0187_REV01!$F:$H),3,0)),"---")</f>
        <v>---</v>
      </c>
      <c r="H752" s="59" t="str">
        <f>IFERROR(VLOOKUP(G752,IF($C$4="TEB0187_REV01",CALC_CONN_TEB0187_REV01!$G:$T),14,0),"---")</f>
        <v>---</v>
      </c>
      <c r="I752" s="59" t="str">
        <f>IFERROR(VLOOKUP($D752&amp;"-"&amp;$E752,IF($C$4="TEB0187_REV01",CALC_CONN_TEB0187_REV01!$F:$K,"???"),6,0),"---")</f>
        <v>---</v>
      </c>
      <c r="J752" s="61" t="str">
        <f>IFERROR(VLOOKUP($D752&amp;"-"&amp;$E752,IF($C$4="TEB0187_REV01",CALC_CONN_TEB0187_REV01!$F:$M,"???"),8,0),"---")</f>
        <v>---</v>
      </c>
      <c r="K752" s="62" t="str">
        <f>IFERROR(VLOOKUP($D752&amp;"-"&amp;$E752,IF($C$4="TEB0187_REV01",CALC_CONN_TEB0187_REV01!$F:$N),9,0),"---")</f>
        <v>---</v>
      </c>
      <c r="L752" s="59" t="str">
        <f>IFERROR(VLOOKUP(K752,B2B!$H$3:$I$2000,2,0),"---")</f>
        <v>---</v>
      </c>
      <c r="M752" s="59" t="str">
        <f>IFERROR(VLOOKUP(L752,IF($M$4="TEI0187_REV01",RAW_m_TEI0187_REV01!$AD:$AH),5,0),"---")</f>
        <v>---</v>
      </c>
      <c r="N752" s="59" t="str">
        <f>IFERROR(VLOOKUP(L752,IF($M$4="TEI0187_REV01",RAW_m_TEI0187_REV01!$AE:$AJ),6,0),"---")</f>
        <v>---</v>
      </c>
      <c r="O752" s="63" t="str">
        <f>IFERROR(VLOOKUP(L752,IF($M$4="TEI0187_REV01",RAW_m_TEI0187_REV01!$AD:$AE),2,0),"---")</f>
        <v>---</v>
      </c>
      <c r="P752" s="59" t="str">
        <f>IFERROR(VLOOKUP(O752,IF($M$4="TEI0187_REV01",RAW_m_TEI0187_REV01!$AJ:$AK),2,0),"---")</f>
        <v>---</v>
      </c>
      <c r="Q752" s="59" t="str">
        <f>IFERROR(VLOOKUP(L752,IF($M$4="TEI0187_REV01",RAW_m_TEI0187_REV01!$AD:$AF),3,0),"---")</f>
        <v>---</v>
      </c>
      <c r="R752" s="59" t="str">
        <f>IFERROR(VLOOKUP(O752,IF($M$4="TEI0187_REV01",RAW_m_TEI0187_REV01!$AE:$AG),3,0),"---")</f>
        <v>---</v>
      </c>
      <c r="S752" s="59" t="str">
        <f t="shared" si="26"/>
        <v>---</v>
      </c>
    </row>
    <row r="753" spans="2:19" ht="15" customHeight="1" x14ac:dyDescent="0.25">
      <c r="B753" s="59">
        <f t="shared" si="25"/>
        <v>748</v>
      </c>
      <c r="C753" s="60">
        <f>IFERROR(IF($C$4="TEB0187_REV01",CALC_CONN_TEB0187_REV01!U753,),"---")</f>
        <v>0</v>
      </c>
      <c r="D753" s="59">
        <f>IFERROR(IF($C$4="TEB0187_REV01",CALC_CONN_TEB0187_REV01!D753,),"---")</f>
        <v>0</v>
      </c>
      <c r="E753" s="59">
        <f>IFERROR(IF($C$4="TEB0187_REV01",CALC_CONN_TEB0187_REV01!E753,),"---")</f>
        <v>0</v>
      </c>
      <c r="F753" s="59" t="str">
        <f>IFERROR(IF(VLOOKUP($D753&amp;"-"&amp;$E753,IF($C$4="TEB0187_REV01",CALC_CONN_TEB0187_REV01!$F:$I),4,0)="--","---",IF($C$4="TEB0187_REV01",CALC_CONN_TEB0187_REV01!$G753&amp; " --&gt; " &amp;CALC_CONN_TEB0187_REV01!$I753&amp; " --&gt; ")),"---")</f>
        <v>---</v>
      </c>
      <c r="G753" s="59" t="str">
        <f>IFERROR(IF(VLOOKUP($D753&amp;"-"&amp;$E753,IF($C$4="TEB0187_REV01",CALC_CONN_TEB0187_REV01!$F:$H),3,0)="--",VLOOKUP($D753&amp;"-"&amp;$E753,IF($C$4="TEB0187_REV01",CALC_CONN_TEB0187_REV01!$F:$H),2,0),VLOOKUP($D753&amp;"-"&amp;$E753,IF($C$4="TEB0187_REV01",CALC_CONN_TEB0187_REV01!$F:$H),3,0)),"---")</f>
        <v>---</v>
      </c>
      <c r="H753" s="59" t="str">
        <f>IFERROR(VLOOKUP(G753,IF($C$4="TEB0187_REV01",CALC_CONN_TEB0187_REV01!$G:$T),14,0),"---")</f>
        <v>---</v>
      </c>
      <c r="I753" s="59" t="str">
        <f>IFERROR(VLOOKUP($D753&amp;"-"&amp;$E753,IF($C$4="TEB0187_REV01",CALC_CONN_TEB0187_REV01!$F:$K,"???"),6,0),"---")</f>
        <v>---</v>
      </c>
      <c r="J753" s="61" t="str">
        <f>IFERROR(VLOOKUP($D753&amp;"-"&amp;$E753,IF($C$4="TEB0187_REV01",CALC_CONN_TEB0187_REV01!$F:$M,"???"),8,0),"---")</f>
        <v>---</v>
      </c>
      <c r="K753" s="62" t="str">
        <f>IFERROR(VLOOKUP($D753&amp;"-"&amp;$E753,IF($C$4="TEB0187_REV01",CALC_CONN_TEB0187_REV01!$F:$N),9,0),"---")</f>
        <v>---</v>
      </c>
      <c r="L753" s="59" t="str">
        <f>IFERROR(VLOOKUP(K753,B2B!$H$3:$I$2000,2,0),"---")</f>
        <v>---</v>
      </c>
      <c r="M753" s="59" t="str">
        <f>IFERROR(VLOOKUP(L753,IF($M$4="TEI0187_REV01",RAW_m_TEI0187_REV01!$AD:$AH),5,0),"---")</f>
        <v>---</v>
      </c>
      <c r="N753" s="59" t="str">
        <f>IFERROR(VLOOKUP(L753,IF($M$4="TEI0187_REV01",RAW_m_TEI0187_REV01!$AE:$AJ),6,0),"---")</f>
        <v>---</v>
      </c>
      <c r="O753" s="63" t="str">
        <f>IFERROR(VLOOKUP(L753,IF($M$4="TEI0187_REV01",RAW_m_TEI0187_REV01!$AD:$AE),2,0),"---")</f>
        <v>---</v>
      </c>
      <c r="P753" s="59" t="str">
        <f>IFERROR(VLOOKUP(O753,IF($M$4="TEI0187_REV01",RAW_m_TEI0187_REV01!$AJ:$AK),2,0),"---")</f>
        <v>---</v>
      </c>
      <c r="Q753" s="59" t="str">
        <f>IFERROR(VLOOKUP(L753,IF($M$4="TEI0187_REV01",RAW_m_TEI0187_REV01!$AD:$AF),3,0),"---")</f>
        <v>---</v>
      </c>
      <c r="R753" s="59" t="str">
        <f>IFERROR(VLOOKUP(O753,IF($M$4="TEI0187_REV01",RAW_m_TEI0187_REV01!$AE:$AG),3,0),"---")</f>
        <v>---</v>
      </c>
      <c r="S753" s="59" t="str">
        <f t="shared" si="26"/>
        <v>---</v>
      </c>
    </row>
    <row r="754" spans="2:19" ht="15" customHeight="1" x14ac:dyDescent="0.25">
      <c r="B754" s="59">
        <f t="shared" si="25"/>
        <v>749</v>
      </c>
      <c r="C754" s="60">
        <f>IFERROR(IF($C$4="TEB0187_REV01",CALC_CONN_TEB0187_REV01!U754,),"---")</f>
        <v>0</v>
      </c>
      <c r="D754" s="59">
        <f>IFERROR(IF($C$4="TEB0187_REV01",CALC_CONN_TEB0187_REV01!D754,),"---")</f>
        <v>0</v>
      </c>
      <c r="E754" s="59">
        <f>IFERROR(IF($C$4="TEB0187_REV01",CALC_CONN_TEB0187_REV01!E754,),"---")</f>
        <v>0</v>
      </c>
      <c r="F754" s="59" t="str">
        <f>IFERROR(IF(VLOOKUP($D754&amp;"-"&amp;$E754,IF($C$4="TEB0187_REV01",CALC_CONN_TEB0187_REV01!$F:$I),4,0)="--","---",IF($C$4="TEB0187_REV01",CALC_CONN_TEB0187_REV01!$G754&amp; " --&gt; " &amp;CALC_CONN_TEB0187_REV01!$I754&amp; " --&gt; ")),"---")</f>
        <v>---</v>
      </c>
      <c r="G754" s="59" t="str">
        <f>IFERROR(IF(VLOOKUP($D754&amp;"-"&amp;$E754,IF($C$4="TEB0187_REV01",CALC_CONN_TEB0187_REV01!$F:$H),3,0)="--",VLOOKUP($D754&amp;"-"&amp;$E754,IF($C$4="TEB0187_REV01",CALC_CONN_TEB0187_REV01!$F:$H),2,0),VLOOKUP($D754&amp;"-"&amp;$E754,IF($C$4="TEB0187_REV01",CALC_CONN_TEB0187_REV01!$F:$H),3,0)),"---")</f>
        <v>---</v>
      </c>
      <c r="H754" s="59" t="str">
        <f>IFERROR(VLOOKUP(G754,IF($C$4="TEB0187_REV01",CALC_CONN_TEB0187_REV01!$G:$T),14,0),"---")</f>
        <v>---</v>
      </c>
      <c r="I754" s="59" t="str">
        <f>IFERROR(VLOOKUP($D754&amp;"-"&amp;$E754,IF($C$4="TEB0187_REV01",CALC_CONN_TEB0187_REV01!$F:$K,"???"),6,0),"---")</f>
        <v>---</v>
      </c>
      <c r="J754" s="61" t="str">
        <f>IFERROR(VLOOKUP($D754&amp;"-"&amp;$E754,IF($C$4="TEB0187_REV01",CALC_CONN_TEB0187_REV01!$F:$M,"???"),8,0),"---")</f>
        <v>---</v>
      </c>
      <c r="K754" s="62" t="str">
        <f>IFERROR(VLOOKUP($D754&amp;"-"&amp;$E754,IF($C$4="TEB0187_REV01",CALC_CONN_TEB0187_REV01!$F:$N),9,0),"---")</f>
        <v>---</v>
      </c>
      <c r="L754" s="59" t="str">
        <f>IFERROR(VLOOKUP(K754,B2B!$H$3:$I$2000,2,0),"---")</f>
        <v>---</v>
      </c>
      <c r="M754" s="59" t="str">
        <f>IFERROR(VLOOKUP(L754,IF($M$4="TEI0187_REV01",RAW_m_TEI0187_REV01!$AD:$AH),5,0),"---")</f>
        <v>---</v>
      </c>
      <c r="N754" s="59" t="str">
        <f>IFERROR(VLOOKUP(L754,IF($M$4="TEI0187_REV01",RAW_m_TEI0187_REV01!$AE:$AJ),6,0),"---")</f>
        <v>---</v>
      </c>
      <c r="O754" s="63" t="str">
        <f>IFERROR(VLOOKUP(L754,IF($M$4="TEI0187_REV01",RAW_m_TEI0187_REV01!$AD:$AE),2,0),"---")</f>
        <v>---</v>
      </c>
      <c r="P754" s="59" t="str">
        <f>IFERROR(VLOOKUP(O754,IF($M$4="TEI0187_REV01",RAW_m_TEI0187_REV01!$AJ:$AK),2,0),"---")</f>
        <v>---</v>
      </c>
      <c r="Q754" s="59" t="str">
        <f>IFERROR(VLOOKUP(L754,IF($M$4="TEI0187_REV01",RAW_m_TEI0187_REV01!$AD:$AF),3,0),"---")</f>
        <v>---</v>
      </c>
      <c r="R754" s="59" t="str">
        <f>IFERROR(VLOOKUP(O754,IF($M$4="TEI0187_REV01",RAW_m_TEI0187_REV01!$AE:$AG),3,0),"---")</f>
        <v>---</v>
      </c>
      <c r="S754" s="59" t="str">
        <f t="shared" si="26"/>
        <v>---</v>
      </c>
    </row>
    <row r="755" spans="2:19" ht="15" customHeight="1" x14ac:dyDescent="0.25">
      <c r="B755" s="59">
        <f t="shared" si="25"/>
        <v>750</v>
      </c>
      <c r="C755" s="60">
        <f>IFERROR(IF($C$4="TEB0187_REV01",CALC_CONN_TEB0187_REV01!U755,),"---")</f>
        <v>0</v>
      </c>
      <c r="D755" s="59">
        <f>IFERROR(IF($C$4="TEB0187_REV01",CALC_CONN_TEB0187_REV01!D755,),"---")</f>
        <v>0</v>
      </c>
      <c r="E755" s="59">
        <f>IFERROR(IF($C$4="TEB0187_REV01",CALC_CONN_TEB0187_REV01!E755,),"---")</f>
        <v>0</v>
      </c>
      <c r="F755" s="59" t="str">
        <f>IFERROR(IF(VLOOKUP($D755&amp;"-"&amp;$E755,IF($C$4="TEB0187_REV01",CALC_CONN_TEB0187_REV01!$F:$I),4,0)="--","---",IF($C$4="TEB0187_REV01",CALC_CONN_TEB0187_REV01!$G755&amp; " --&gt; " &amp;CALC_CONN_TEB0187_REV01!$I755&amp; " --&gt; ")),"---")</f>
        <v>---</v>
      </c>
      <c r="G755" s="59" t="str">
        <f>IFERROR(IF(VLOOKUP($D755&amp;"-"&amp;$E755,IF($C$4="TEB0187_REV01",CALC_CONN_TEB0187_REV01!$F:$H),3,0)="--",VLOOKUP($D755&amp;"-"&amp;$E755,IF($C$4="TEB0187_REV01",CALC_CONN_TEB0187_REV01!$F:$H),2,0),VLOOKUP($D755&amp;"-"&amp;$E755,IF($C$4="TEB0187_REV01",CALC_CONN_TEB0187_REV01!$F:$H),3,0)),"---")</f>
        <v>---</v>
      </c>
      <c r="H755" s="59" t="str">
        <f>IFERROR(VLOOKUP(G755,IF($C$4="TEB0187_REV01",CALC_CONN_TEB0187_REV01!$G:$T),14,0),"---")</f>
        <v>---</v>
      </c>
      <c r="I755" s="59" t="str">
        <f>IFERROR(VLOOKUP($D755&amp;"-"&amp;$E755,IF($C$4="TEB0187_REV01",CALC_CONN_TEB0187_REV01!$F:$K,"???"),6,0),"---")</f>
        <v>---</v>
      </c>
      <c r="J755" s="61" t="str">
        <f>IFERROR(VLOOKUP($D755&amp;"-"&amp;$E755,IF($C$4="TEB0187_REV01",CALC_CONN_TEB0187_REV01!$F:$M,"???"),8,0),"---")</f>
        <v>---</v>
      </c>
      <c r="K755" s="62" t="str">
        <f>IFERROR(VLOOKUP($D755&amp;"-"&amp;$E755,IF($C$4="TEB0187_REV01",CALC_CONN_TEB0187_REV01!$F:$N),9,0),"---")</f>
        <v>---</v>
      </c>
      <c r="L755" s="59" t="str">
        <f>IFERROR(VLOOKUP(K755,B2B!$H$3:$I$2000,2,0),"---")</f>
        <v>---</v>
      </c>
      <c r="M755" s="59" t="str">
        <f>IFERROR(VLOOKUP(L755,IF($M$4="TEI0187_REV01",RAW_m_TEI0187_REV01!$AD:$AH),5,0),"---")</f>
        <v>---</v>
      </c>
      <c r="N755" s="59" t="str">
        <f>IFERROR(VLOOKUP(L755,IF($M$4="TEI0187_REV01",RAW_m_TEI0187_REV01!$AE:$AJ),6,0),"---")</f>
        <v>---</v>
      </c>
      <c r="O755" s="63" t="str">
        <f>IFERROR(VLOOKUP(L755,IF($M$4="TEI0187_REV01",RAW_m_TEI0187_REV01!$AD:$AE),2,0),"---")</f>
        <v>---</v>
      </c>
      <c r="P755" s="59" t="str">
        <f>IFERROR(VLOOKUP(O755,IF($M$4="TEI0187_REV01",RAW_m_TEI0187_REV01!$AJ:$AK),2,0),"---")</f>
        <v>---</v>
      </c>
      <c r="Q755" s="59" t="str">
        <f>IFERROR(VLOOKUP(L755,IF($M$4="TEI0187_REV01",RAW_m_TEI0187_REV01!$AD:$AF),3,0),"---")</f>
        <v>---</v>
      </c>
      <c r="R755" s="59" t="str">
        <f>IFERROR(VLOOKUP(O755,IF($M$4="TEI0187_REV01",RAW_m_TEI0187_REV01!$AE:$AG),3,0),"---")</f>
        <v>---</v>
      </c>
      <c r="S755" s="59" t="str">
        <f t="shared" si="26"/>
        <v>---</v>
      </c>
    </row>
    <row r="756" spans="2:19" ht="15" customHeight="1" x14ac:dyDescent="0.25">
      <c r="B756" s="59">
        <f t="shared" si="25"/>
        <v>751</v>
      </c>
      <c r="C756" s="60">
        <f>IFERROR(IF($C$4="TEB0187_REV01",CALC_CONN_TEB0187_REV01!U756,),"---")</f>
        <v>0</v>
      </c>
      <c r="D756" s="59">
        <f>IFERROR(IF($C$4="TEB0187_REV01",CALC_CONN_TEB0187_REV01!D756,),"---")</f>
        <v>0</v>
      </c>
      <c r="E756" s="59">
        <f>IFERROR(IF($C$4="TEB0187_REV01",CALC_CONN_TEB0187_REV01!E756,),"---")</f>
        <v>0</v>
      </c>
      <c r="F756" s="59" t="str">
        <f>IFERROR(IF(VLOOKUP($D756&amp;"-"&amp;$E756,IF($C$4="TEB0187_REV01",CALC_CONN_TEB0187_REV01!$F:$I),4,0)="--","---",IF($C$4="TEB0187_REV01",CALC_CONN_TEB0187_REV01!$G756&amp; " --&gt; " &amp;CALC_CONN_TEB0187_REV01!$I756&amp; " --&gt; ")),"---")</f>
        <v>---</v>
      </c>
      <c r="G756" s="59" t="str">
        <f>IFERROR(IF(VLOOKUP($D756&amp;"-"&amp;$E756,IF($C$4="TEB0187_REV01",CALC_CONN_TEB0187_REV01!$F:$H),3,0)="--",VLOOKUP($D756&amp;"-"&amp;$E756,IF($C$4="TEB0187_REV01",CALC_CONN_TEB0187_REV01!$F:$H),2,0),VLOOKUP($D756&amp;"-"&amp;$E756,IF($C$4="TEB0187_REV01",CALC_CONN_TEB0187_REV01!$F:$H),3,0)),"---")</f>
        <v>---</v>
      </c>
      <c r="H756" s="59" t="str">
        <f>IFERROR(VLOOKUP(G756,IF($C$4="TEB0187_REV01",CALC_CONN_TEB0187_REV01!$G:$T),14,0),"---")</f>
        <v>---</v>
      </c>
      <c r="I756" s="59" t="str">
        <f>IFERROR(VLOOKUP($D756&amp;"-"&amp;$E756,IF($C$4="TEB0187_REV01",CALC_CONN_TEB0187_REV01!$F:$K,"???"),6,0),"---")</f>
        <v>---</v>
      </c>
      <c r="J756" s="61" t="str">
        <f>IFERROR(VLOOKUP($D756&amp;"-"&amp;$E756,IF($C$4="TEB0187_REV01",CALC_CONN_TEB0187_REV01!$F:$M,"???"),8,0),"---")</f>
        <v>---</v>
      </c>
      <c r="K756" s="62" t="str">
        <f>IFERROR(VLOOKUP($D756&amp;"-"&amp;$E756,IF($C$4="TEB0187_REV01",CALC_CONN_TEB0187_REV01!$F:$N),9,0),"---")</f>
        <v>---</v>
      </c>
      <c r="L756" s="59" t="str">
        <f>IFERROR(VLOOKUP(K756,B2B!$H$3:$I$2000,2,0),"---")</f>
        <v>---</v>
      </c>
      <c r="M756" s="59" t="str">
        <f>IFERROR(VLOOKUP(L756,IF($M$4="TEI0187_REV01",RAW_m_TEI0187_REV01!$AD:$AH),5,0),"---")</f>
        <v>---</v>
      </c>
      <c r="N756" s="59" t="str">
        <f>IFERROR(VLOOKUP(L756,IF($M$4="TEI0187_REV01",RAW_m_TEI0187_REV01!$AE:$AJ),6,0),"---")</f>
        <v>---</v>
      </c>
      <c r="O756" s="63" t="str">
        <f>IFERROR(VLOOKUP(L756,IF($M$4="TEI0187_REV01",RAW_m_TEI0187_REV01!$AD:$AE),2,0),"---")</f>
        <v>---</v>
      </c>
      <c r="P756" s="59" t="str">
        <f>IFERROR(VLOOKUP(O756,IF($M$4="TEI0187_REV01",RAW_m_TEI0187_REV01!$AJ:$AK),2,0),"---")</f>
        <v>---</v>
      </c>
      <c r="Q756" s="59" t="str">
        <f>IFERROR(VLOOKUP(L756,IF($M$4="TEI0187_REV01",RAW_m_TEI0187_REV01!$AD:$AF),3,0),"---")</f>
        <v>---</v>
      </c>
      <c r="R756" s="59" t="str">
        <f>IFERROR(VLOOKUP(O756,IF($M$4="TEI0187_REV01",RAW_m_TEI0187_REV01!$AE:$AG),3,0),"---")</f>
        <v>---</v>
      </c>
      <c r="S756" s="59" t="str">
        <f t="shared" si="26"/>
        <v>---</v>
      </c>
    </row>
    <row r="757" spans="2:19" ht="15" customHeight="1" x14ac:dyDescent="0.25">
      <c r="B757" s="59">
        <f t="shared" si="25"/>
        <v>752</v>
      </c>
      <c r="C757" s="60">
        <f>IFERROR(IF($C$4="TEB0187_REV01",CALC_CONN_TEB0187_REV01!U757,),"---")</f>
        <v>0</v>
      </c>
      <c r="D757" s="59">
        <f>IFERROR(IF($C$4="TEB0187_REV01",CALC_CONN_TEB0187_REV01!D757,),"---")</f>
        <v>0</v>
      </c>
      <c r="E757" s="59">
        <f>IFERROR(IF($C$4="TEB0187_REV01",CALC_CONN_TEB0187_REV01!E757,),"---")</f>
        <v>0</v>
      </c>
      <c r="F757" s="59" t="str">
        <f>IFERROR(IF(VLOOKUP($D757&amp;"-"&amp;$E757,IF($C$4="TEB0187_REV01",CALC_CONN_TEB0187_REV01!$F:$I),4,0)="--","---",IF($C$4="TEB0187_REV01",CALC_CONN_TEB0187_REV01!$G757&amp; " --&gt; " &amp;CALC_CONN_TEB0187_REV01!$I757&amp; " --&gt; ")),"---")</f>
        <v>---</v>
      </c>
      <c r="G757" s="59" t="str">
        <f>IFERROR(IF(VLOOKUP($D757&amp;"-"&amp;$E757,IF($C$4="TEB0187_REV01",CALC_CONN_TEB0187_REV01!$F:$H),3,0)="--",VLOOKUP($D757&amp;"-"&amp;$E757,IF($C$4="TEB0187_REV01",CALC_CONN_TEB0187_REV01!$F:$H),2,0),VLOOKUP($D757&amp;"-"&amp;$E757,IF($C$4="TEB0187_REV01",CALC_CONN_TEB0187_REV01!$F:$H),3,0)),"---")</f>
        <v>---</v>
      </c>
      <c r="H757" s="59" t="str">
        <f>IFERROR(VLOOKUP(G757,IF($C$4="TEB0187_REV01",CALC_CONN_TEB0187_REV01!$G:$T),14,0),"---")</f>
        <v>---</v>
      </c>
      <c r="I757" s="59" t="str">
        <f>IFERROR(VLOOKUP($D757&amp;"-"&amp;$E757,IF($C$4="TEB0187_REV01",CALC_CONN_TEB0187_REV01!$F:$K,"???"),6,0),"---")</f>
        <v>---</v>
      </c>
      <c r="J757" s="61" t="str">
        <f>IFERROR(VLOOKUP($D757&amp;"-"&amp;$E757,IF($C$4="TEB0187_REV01",CALC_CONN_TEB0187_REV01!$F:$M,"???"),8,0),"---")</f>
        <v>---</v>
      </c>
      <c r="K757" s="62" t="str">
        <f>IFERROR(VLOOKUP($D757&amp;"-"&amp;$E757,IF($C$4="TEB0187_REV01",CALC_CONN_TEB0187_REV01!$F:$N),9,0),"---")</f>
        <v>---</v>
      </c>
      <c r="L757" s="59" t="str">
        <f>IFERROR(VLOOKUP(K757,B2B!$H$3:$I$2000,2,0),"---")</f>
        <v>---</v>
      </c>
      <c r="M757" s="59" t="str">
        <f>IFERROR(VLOOKUP(L757,IF($M$4="TEI0187_REV01",RAW_m_TEI0187_REV01!$AD:$AH),5,0),"---")</f>
        <v>---</v>
      </c>
      <c r="N757" s="59" t="str">
        <f>IFERROR(VLOOKUP(L757,IF($M$4="TEI0187_REV01",RAW_m_TEI0187_REV01!$AE:$AJ),6,0),"---")</f>
        <v>---</v>
      </c>
      <c r="O757" s="63" t="str">
        <f>IFERROR(VLOOKUP(L757,IF($M$4="TEI0187_REV01",RAW_m_TEI0187_REV01!$AD:$AE),2,0),"---")</f>
        <v>---</v>
      </c>
      <c r="P757" s="59" t="str">
        <f>IFERROR(VLOOKUP(O757,IF($M$4="TEI0187_REV01",RAW_m_TEI0187_REV01!$AJ:$AK),2,0),"---")</f>
        <v>---</v>
      </c>
      <c r="Q757" s="59" t="str">
        <f>IFERROR(VLOOKUP(L757,IF($M$4="TEI0187_REV01",RAW_m_TEI0187_REV01!$AD:$AF),3,0),"---")</f>
        <v>---</v>
      </c>
      <c r="R757" s="59" t="str">
        <f>IFERROR(VLOOKUP(O757,IF($M$4="TEI0187_REV01",RAW_m_TEI0187_REV01!$AE:$AG),3,0),"---")</f>
        <v>---</v>
      </c>
      <c r="S757" s="59" t="str">
        <f t="shared" si="26"/>
        <v>---</v>
      </c>
    </row>
    <row r="758" spans="2:19" ht="15" customHeight="1" x14ac:dyDescent="0.25">
      <c r="B758" s="59">
        <f t="shared" si="25"/>
        <v>753</v>
      </c>
      <c r="C758" s="60">
        <f>IFERROR(IF($C$4="TEB0187_REV01",CALC_CONN_TEB0187_REV01!U758,),"---")</f>
        <v>0</v>
      </c>
      <c r="D758" s="59">
        <f>IFERROR(IF($C$4="TEB0187_REV01",CALC_CONN_TEB0187_REV01!D758,),"---")</f>
        <v>0</v>
      </c>
      <c r="E758" s="59">
        <f>IFERROR(IF($C$4="TEB0187_REV01",CALC_CONN_TEB0187_REV01!E758,),"---")</f>
        <v>0</v>
      </c>
      <c r="F758" s="59" t="str">
        <f>IFERROR(IF(VLOOKUP($D758&amp;"-"&amp;$E758,IF($C$4="TEB0187_REV01",CALC_CONN_TEB0187_REV01!$F:$I),4,0)="--","---",IF($C$4="TEB0187_REV01",CALC_CONN_TEB0187_REV01!$G758&amp; " --&gt; " &amp;CALC_CONN_TEB0187_REV01!$I758&amp; " --&gt; ")),"---")</f>
        <v>---</v>
      </c>
      <c r="G758" s="59" t="str">
        <f>IFERROR(IF(VLOOKUP($D758&amp;"-"&amp;$E758,IF($C$4="TEB0187_REV01",CALC_CONN_TEB0187_REV01!$F:$H),3,0)="--",VLOOKUP($D758&amp;"-"&amp;$E758,IF($C$4="TEB0187_REV01",CALC_CONN_TEB0187_REV01!$F:$H),2,0),VLOOKUP($D758&amp;"-"&amp;$E758,IF($C$4="TEB0187_REV01",CALC_CONN_TEB0187_REV01!$F:$H),3,0)),"---")</f>
        <v>---</v>
      </c>
      <c r="H758" s="59" t="str">
        <f>IFERROR(VLOOKUP(G758,IF($C$4="TEB0187_REV01",CALC_CONN_TEB0187_REV01!$G:$T),14,0),"---")</f>
        <v>---</v>
      </c>
      <c r="I758" s="59" t="str">
        <f>IFERROR(VLOOKUP($D758&amp;"-"&amp;$E758,IF($C$4="TEB0187_REV01",CALC_CONN_TEB0187_REV01!$F:$K,"???"),6,0),"---")</f>
        <v>---</v>
      </c>
      <c r="J758" s="61" t="str">
        <f>IFERROR(VLOOKUP($D758&amp;"-"&amp;$E758,IF($C$4="TEB0187_REV01",CALC_CONN_TEB0187_REV01!$F:$M,"???"),8,0),"---")</f>
        <v>---</v>
      </c>
      <c r="K758" s="62" t="str">
        <f>IFERROR(VLOOKUP($D758&amp;"-"&amp;$E758,IF($C$4="TEB0187_REV01",CALC_CONN_TEB0187_REV01!$F:$N),9,0),"---")</f>
        <v>---</v>
      </c>
      <c r="L758" s="59" t="str">
        <f>IFERROR(VLOOKUP(K758,B2B!$H$3:$I$2000,2,0),"---")</f>
        <v>---</v>
      </c>
      <c r="M758" s="59" t="str">
        <f>IFERROR(VLOOKUP(L758,IF($M$4="TEI0187_REV01",RAW_m_TEI0187_REV01!$AD:$AH),5,0),"---")</f>
        <v>---</v>
      </c>
      <c r="N758" s="59" t="str">
        <f>IFERROR(VLOOKUP(L758,IF($M$4="TEI0187_REV01",RAW_m_TEI0187_REV01!$AE:$AJ),6,0),"---")</f>
        <v>---</v>
      </c>
      <c r="O758" s="63" t="str">
        <f>IFERROR(VLOOKUP(L758,IF($M$4="TEI0187_REV01",RAW_m_TEI0187_REV01!$AD:$AE),2,0),"---")</f>
        <v>---</v>
      </c>
      <c r="P758" s="59" t="str">
        <f>IFERROR(VLOOKUP(O758,IF($M$4="TEI0187_REV01",RAW_m_TEI0187_REV01!$AJ:$AK),2,0),"---")</f>
        <v>---</v>
      </c>
      <c r="Q758" s="59" t="str">
        <f>IFERROR(VLOOKUP(L758,IF($M$4="TEI0187_REV01",RAW_m_TEI0187_REV01!$AD:$AF),3,0),"---")</f>
        <v>---</v>
      </c>
      <c r="R758" s="59" t="str">
        <f>IFERROR(VLOOKUP(O758,IF($M$4="TEI0187_REV01",RAW_m_TEI0187_REV01!$AE:$AG),3,0),"---")</f>
        <v>---</v>
      </c>
      <c r="S758" s="59" t="str">
        <f t="shared" si="26"/>
        <v>---</v>
      </c>
    </row>
    <row r="759" spans="2:19" ht="15" customHeight="1" x14ac:dyDescent="0.25">
      <c r="B759" s="59">
        <f t="shared" si="25"/>
        <v>754</v>
      </c>
      <c r="C759" s="60">
        <f>IFERROR(IF($C$4="TEB0187_REV01",CALC_CONN_TEB0187_REV01!U759,),"---")</f>
        <v>0</v>
      </c>
      <c r="D759" s="59">
        <f>IFERROR(IF($C$4="TEB0187_REV01",CALC_CONN_TEB0187_REV01!D759,),"---")</f>
        <v>0</v>
      </c>
      <c r="E759" s="59">
        <f>IFERROR(IF($C$4="TEB0187_REV01",CALC_CONN_TEB0187_REV01!E759,),"---")</f>
        <v>0</v>
      </c>
      <c r="F759" s="59" t="str">
        <f>IFERROR(IF(VLOOKUP($D759&amp;"-"&amp;$E759,IF($C$4="TEB0187_REV01",CALC_CONN_TEB0187_REV01!$F:$I),4,0)="--","---",IF($C$4="TEB0187_REV01",CALC_CONN_TEB0187_REV01!$G759&amp; " --&gt; " &amp;CALC_CONN_TEB0187_REV01!$I759&amp; " --&gt; ")),"---")</f>
        <v>---</v>
      </c>
      <c r="G759" s="59" t="str">
        <f>IFERROR(IF(VLOOKUP($D759&amp;"-"&amp;$E759,IF($C$4="TEB0187_REV01",CALC_CONN_TEB0187_REV01!$F:$H),3,0)="--",VLOOKUP($D759&amp;"-"&amp;$E759,IF($C$4="TEB0187_REV01",CALC_CONN_TEB0187_REV01!$F:$H),2,0),VLOOKUP($D759&amp;"-"&amp;$E759,IF($C$4="TEB0187_REV01",CALC_CONN_TEB0187_REV01!$F:$H),3,0)),"---")</f>
        <v>---</v>
      </c>
      <c r="H759" s="59" t="str">
        <f>IFERROR(VLOOKUP(G759,IF($C$4="TEB0187_REV01",CALC_CONN_TEB0187_REV01!$G:$T),14,0),"---")</f>
        <v>---</v>
      </c>
      <c r="I759" s="59" t="str">
        <f>IFERROR(VLOOKUP($D759&amp;"-"&amp;$E759,IF($C$4="TEB0187_REV01",CALC_CONN_TEB0187_REV01!$F:$K,"???"),6,0),"---")</f>
        <v>---</v>
      </c>
      <c r="J759" s="61" t="str">
        <f>IFERROR(VLOOKUP($D759&amp;"-"&amp;$E759,IF($C$4="TEB0187_REV01",CALC_CONN_TEB0187_REV01!$F:$M,"???"),8,0),"---")</f>
        <v>---</v>
      </c>
      <c r="K759" s="62" t="str">
        <f>IFERROR(VLOOKUP($D759&amp;"-"&amp;$E759,IF($C$4="TEB0187_REV01",CALC_CONN_TEB0187_REV01!$F:$N),9,0),"---")</f>
        <v>---</v>
      </c>
      <c r="L759" s="59" t="str">
        <f>IFERROR(VLOOKUP(K759,B2B!$H$3:$I$2000,2,0),"---")</f>
        <v>---</v>
      </c>
      <c r="M759" s="59" t="str">
        <f>IFERROR(VLOOKUP(L759,IF($M$4="TEI0187_REV01",RAW_m_TEI0187_REV01!$AD:$AH),5,0),"---")</f>
        <v>---</v>
      </c>
      <c r="N759" s="59" t="str">
        <f>IFERROR(VLOOKUP(L759,IF($M$4="TEI0187_REV01",RAW_m_TEI0187_REV01!$AE:$AJ),6,0),"---")</f>
        <v>---</v>
      </c>
      <c r="O759" s="63" t="str">
        <f>IFERROR(VLOOKUP(L759,IF($M$4="TEI0187_REV01",RAW_m_TEI0187_REV01!$AD:$AE),2,0),"---")</f>
        <v>---</v>
      </c>
      <c r="P759" s="59" t="str">
        <f>IFERROR(VLOOKUP(O759,IF($M$4="TEI0187_REV01",RAW_m_TEI0187_REV01!$AJ:$AK),2,0),"---")</f>
        <v>---</v>
      </c>
      <c r="Q759" s="59" t="str">
        <f>IFERROR(VLOOKUP(L759,IF($M$4="TEI0187_REV01",RAW_m_TEI0187_REV01!$AD:$AF),3,0),"---")</f>
        <v>---</v>
      </c>
      <c r="R759" s="59" t="str">
        <f>IFERROR(VLOOKUP(O759,IF($M$4="TEI0187_REV01",RAW_m_TEI0187_REV01!$AE:$AG),3,0),"---")</f>
        <v>---</v>
      </c>
      <c r="S759" s="59" t="str">
        <f t="shared" si="26"/>
        <v>---</v>
      </c>
    </row>
    <row r="760" spans="2:19" ht="15" customHeight="1" x14ac:dyDescent="0.25">
      <c r="B760" s="59">
        <f t="shared" si="25"/>
        <v>755</v>
      </c>
      <c r="C760" s="60">
        <f>IFERROR(IF($C$4="TEB0187_REV01",CALC_CONN_TEB0187_REV01!U760,),"---")</f>
        <v>0</v>
      </c>
      <c r="D760" s="59">
        <f>IFERROR(IF($C$4="TEB0187_REV01",CALC_CONN_TEB0187_REV01!D760,),"---")</f>
        <v>0</v>
      </c>
      <c r="E760" s="59">
        <f>IFERROR(IF($C$4="TEB0187_REV01",CALC_CONN_TEB0187_REV01!E760,),"---")</f>
        <v>0</v>
      </c>
      <c r="F760" s="59" t="str">
        <f>IFERROR(IF(VLOOKUP($D760&amp;"-"&amp;$E760,IF($C$4="TEB0187_REV01",CALC_CONN_TEB0187_REV01!$F:$I),4,0)="--","---",IF($C$4="TEB0187_REV01",CALC_CONN_TEB0187_REV01!$G760&amp; " --&gt; " &amp;CALC_CONN_TEB0187_REV01!$I760&amp; " --&gt; ")),"---")</f>
        <v>---</v>
      </c>
      <c r="G760" s="59" t="str">
        <f>IFERROR(IF(VLOOKUP($D760&amp;"-"&amp;$E760,IF($C$4="TEB0187_REV01",CALC_CONN_TEB0187_REV01!$F:$H),3,0)="--",VLOOKUP($D760&amp;"-"&amp;$E760,IF($C$4="TEB0187_REV01",CALC_CONN_TEB0187_REV01!$F:$H),2,0),VLOOKUP($D760&amp;"-"&amp;$E760,IF($C$4="TEB0187_REV01",CALC_CONN_TEB0187_REV01!$F:$H),3,0)),"---")</f>
        <v>---</v>
      </c>
      <c r="H760" s="59" t="str">
        <f>IFERROR(VLOOKUP(G760,IF($C$4="TEB0187_REV01",CALC_CONN_TEB0187_REV01!$G:$T),14,0),"---")</f>
        <v>---</v>
      </c>
      <c r="I760" s="59" t="str">
        <f>IFERROR(VLOOKUP($D760&amp;"-"&amp;$E760,IF($C$4="TEB0187_REV01",CALC_CONN_TEB0187_REV01!$F:$K,"???"),6,0),"---")</f>
        <v>---</v>
      </c>
      <c r="J760" s="61" t="str">
        <f>IFERROR(VLOOKUP($D760&amp;"-"&amp;$E760,IF($C$4="TEB0187_REV01",CALC_CONN_TEB0187_REV01!$F:$M,"???"),8,0),"---")</f>
        <v>---</v>
      </c>
      <c r="K760" s="62" t="str">
        <f>IFERROR(VLOOKUP($D760&amp;"-"&amp;$E760,IF($C$4="TEB0187_REV01",CALC_CONN_TEB0187_REV01!$F:$N),9,0),"---")</f>
        <v>---</v>
      </c>
      <c r="L760" s="59" t="str">
        <f>IFERROR(VLOOKUP(K760,B2B!$H$3:$I$2000,2,0),"---")</f>
        <v>---</v>
      </c>
      <c r="M760" s="59" t="str">
        <f>IFERROR(VLOOKUP(L760,IF($M$4="TEI0187_REV01",RAW_m_TEI0187_REV01!$AD:$AH),5,0),"---")</f>
        <v>---</v>
      </c>
      <c r="N760" s="59" t="str">
        <f>IFERROR(VLOOKUP(L760,IF($M$4="TEI0187_REV01",RAW_m_TEI0187_REV01!$AE:$AJ),6,0),"---")</f>
        <v>---</v>
      </c>
      <c r="O760" s="63" t="str">
        <f>IFERROR(VLOOKUP(L760,IF($M$4="TEI0187_REV01",RAW_m_TEI0187_REV01!$AD:$AE),2,0),"---")</f>
        <v>---</v>
      </c>
      <c r="P760" s="59" t="str">
        <f>IFERROR(VLOOKUP(O760,IF($M$4="TEI0187_REV01",RAW_m_TEI0187_REV01!$AJ:$AK),2,0),"---")</f>
        <v>---</v>
      </c>
      <c r="Q760" s="59" t="str">
        <f>IFERROR(VLOOKUP(L760,IF($M$4="TEI0187_REV01",RAW_m_TEI0187_REV01!$AD:$AF),3,0),"---")</f>
        <v>---</v>
      </c>
      <c r="R760" s="59" t="str">
        <f>IFERROR(VLOOKUP(O760,IF($M$4="TEI0187_REV01",RAW_m_TEI0187_REV01!$AE:$AG),3,0),"---")</f>
        <v>---</v>
      </c>
      <c r="S760" s="59" t="str">
        <f t="shared" si="26"/>
        <v>---</v>
      </c>
    </row>
    <row r="761" spans="2:19" ht="15" customHeight="1" x14ac:dyDescent="0.25">
      <c r="B761" s="59">
        <f t="shared" si="25"/>
        <v>756</v>
      </c>
      <c r="C761" s="60">
        <f>IFERROR(IF($C$4="TEB0187_REV01",CALC_CONN_TEB0187_REV01!U761,),"---")</f>
        <v>0</v>
      </c>
      <c r="D761" s="59">
        <f>IFERROR(IF($C$4="TEB0187_REV01",CALC_CONN_TEB0187_REV01!D761,),"---")</f>
        <v>0</v>
      </c>
      <c r="E761" s="59">
        <f>IFERROR(IF($C$4="TEB0187_REV01",CALC_CONN_TEB0187_REV01!E761,),"---")</f>
        <v>0</v>
      </c>
      <c r="F761" s="59" t="str">
        <f>IFERROR(IF(VLOOKUP($D761&amp;"-"&amp;$E761,IF($C$4="TEB0187_REV01",CALC_CONN_TEB0187_REV01!$F:$I),4,0)="--","---",IF($C$4="TEB0187_REV01",CALC_CONN_TEB0187_REV01!$G761&amp; " --&gt; " &amp;CALC_CONN_TEB0187_REV01!$I761&amp; " --&gt; ")),"---")</f>
        <v>---</v>
      </c>
      <c r="G761" s="59" t="str">
        <f>IFERROR(IF(VLOOKUP($D761&amp;"-"&amp;$E761,IF($C$4="TEB0187_REV01",CALC_CONN_TEB0187_REV01!$F:$H),3,0)="--",VLOOKUP($D761&amp;"-"&amp;$E761,IF($C$4="TEB0187_REV01",CALC_CONN_TEB0187_REV01!$F:$H),2,0),VLOOKUP($D761&amp;"-"&amp;$E761,IF($C$4="TEB0187_REV01",CALC_CONN_TEB0187_REV01!$F:$H),3,0)),"---")</f>
        <v>---</v>
      </c>
      <c r="H761" s="59" t="str">
        <f>IFERROR(VLOOKUP(G761,IF($C$4="TEB0187_REV01",CALC_CONN_TEB0187_REV01!$G:$T),14,0),"---")</f>
        <v>---</v>
      </c>
      <c r="I761" s="59" t="str">
        <f>IFERROR(VLOOKUP($D761&amp;"-"&amp;$E761,IF($C$4="TEB0187_REV01",CALC_CONN_TEB0187_REV01!$F:$K,"???"),6,0),"---")</f>
        <v>---</v>
      </c>
      <c r="J761" s="61" t="str">
        <f>IFERROR(VLOOKUP($D761&amp;"-"&amp;$E761,IF($C$4="TEB0187_REV01",CALC_CONN_TEB0187_REV01!$F:$M,"???"),8,0),"---")</f>
        <v>---</v>
      </c>
      <c r="K761" s="62" t="str">
        <f>IFERROR(VLOOKUP($D761&amp;"-"&amp;$E761,IF($C$4="TEB0187_REV01",CALC_CONN_TEB0187_REV01!$F:$N),9,0),"---")</f>
        <v>---</v>
      </c>
      <c r="L761" s="59" t="str">
        <f>IFERROR(VLOOKUP(K761,B2B!$H$3:$I$2000,2,0),"---")</f>
        <v>---</v>
      </c>
      <c r="M761" s="59" t="str">
        <f>IFERROR(VLOOKUP(L761,IF($M$4="TEI0187_REV01",RAW_m_TEI0187_REV01!$AD:$AH),5,0),"---")</f>
        <v>---</v>
      </c>
      <c r="N761" s="59" t="str">
        <f>IFERROR(VLOOKUP(L761,IF($M$4="TEI0187_REV01",RAW_m_TEI0187_REV01!$AE:$AJ),6,0),"---")</f>
        <v>---</v>
      </c>
      <c r="O761" s="63" t="str">
        <f>IFERROR(VLOOKUP(L761,IF($M$4="TEI0187_REV01",RAW_m_TEI0187_REV01!$AD:$AE),2,0),"---")</f>
        <v>---</v>
      </c>
      <c r="P761" s="59" t="str">
        <f>IFERROR(VLOOKUP(O761,IF($M$4="TEI0187_REV01",RAW_m_TEI0187_REV01!$AJ:$AK),2,0),"---")</f>
        <v>---</v>
      </c>
      <c r="Q761" s="59" t="str">
        <f>IFERROR(VLOOKUP(L761,IF($M$4="TEI0187_REV01",RAW_m_TEI0187_REV01!$AD:$AF),3,0),"---")</f>
        <v>---</v>
      </c>
      <c r="R761" s="59" t="str">
        <f>IFERROR(VLOOKUP(O761,IF($M$4="TEI0187_REV01",RAW_m_TEI0187_REV01!$AE:$AG),3,0),"---")</f>
        <v>---</v>
      </c>
      <c r="S761" s="59" t="str">
        <f t="shared" si="26"/>
        <v>---</v>
      </c>
    </row>
    <row r="762" spans="2:19" ht="15" customHeight="1" x14ac:dyDescent="0.25">
      <c r="B762" s="59">
        <f t="shared" si="25"/>
        <v>757</v>
      </c>
      <c r="C762" s="60">
        <f>IFERROR(IF($C$4="TEB0187_REV01",CALC_CONN_TEB0187_REV01!U762,),"---")</f>
        <v>0</v>
      </c>
      <c r="D762" s="59">
        <f>IFERROR(IF($C$4="TEB0187_REV01",CALC_CONN_TEB0187_REV01!D762,),"---")</f>
        <v>0</v>
      </c>
      <c r="E762" s="59">
        <f>IFERROR(IF($C$4="TEB0187_REV01",CALC_CONN_TEB0187_REV01!E762,),"---")</f>
        <v>0</v>
      </c>
      <c r="F762" s="59" t="str">
        <f>IFERROR(IF(VLOOKUP($D762&amp;"-"&amp;$E762,IF($C$4="TEB0187_REV01",CALC_CONN_TEB0187_REV01!$F:$I),4,0)="--","---",IF($C$4="TEB0187_REV01",CALC_CONN_TEB0187_REV01!$G762&amp; " --&gt; " &amp;CALC_CONN_TEB0187_REV01!$I762&amp; " --&gt; ")),"---")</f>
        <v>---</v>
      </c>
      <c r="G762" s="59" t="str">
        <f>IFERROR(IF(VLOOKUP($D762&amp;"-"&amp;$E762,IF($C$4="TEB0187_REV01",CALC_CONN_TEB0187_REV01!$F:$H),3,0)="--",VLOOKUP($D762&amp;"-"&amp;$E762,IF($C$4="TEB0187_REV01",CALC_CONN_TEB0187_REV01!$F:$H),2,0),VLOOKUP($D762&amp;"-"&amp;$E762,IF($C$4="TEB0187_REV01",CALC_CONN_TEB0187_REV01!$F:$H),3,0)),"---")</f>
        <v>---</v>
      </c>
      <c r="H762" s="59" t="str">
        <f>IFERROR(VLOOKUP(G762,IF($C$4="TEB0187_REV01",CALC_CONN_TEB0187_REV01!$G:$T),14,0),"---")</f>
        <v>---</v>
      </c>
      <c r="I762" s="59" t="str">
        <f>IFERROR(VLOOKUP($D762&amp;"-"&amp;$E762,IF($C$4="TEB0187_REV01",CALC_CONN_TEB0187_REV01!$F:$K,"???"),6,0),"---")</f>
        <v>---</v>
      </c>
      <c r="J762" s="61" t="str">
        <f>IFERROR(VLOOKUP($D762&amp;"-"&amp;$E762,IF($C$4="TEB0187_REV01",CALC_CONN_TEB0187_REV01!$F:$M,"???"),8,0),"---")</f>
        <v>---</v>
      </c>
      <c r="K762" s="62" t="str">
        <f>IFERROR(VLOOKUP($D762&amp;"-"&amp;$E762,IF($C$4="TEB0187_REV01",CALC_CONN_TEB0187_REV01!$F:$N),9,0),"---")</f>
        <v>---</v>
      </c>
      <c r="L762" s="59" t="str">
        <f>IFERROR(VLOOKUP(K762,B2B!$H$3:$I$2000,2,0),"---")</f>
        <v>---</v>
      </c>
      <c r="M762" s="59" t="str">
        <f>IFERROR(VLOOKUP(L762,IF($M$4="TEI0187_REV01",RAW_m_TEI0187_REV01!$AD:$AH),5,0),"---")</f>
        <v>---</v>
      </c>
      <c r="N762" s="59" t="str">
        <f>IFERROR(VLOOKUP(L762,IF($M$4="TEI0187_REV01",RAW_m_TEI0187_REV01!$AE:$AJ),6,0),"---")</f>
        <v>---</v>
      </c>
      <c r="O762" s="63" t="str">
        <f>IFERROR(VLOOKUP(L762,IF($M$4="TEI0187_REV01",RAW_m_TEI0187_REV01!$AD:$AE),2,0),"---")</f>
        <v>---</v>
      </c>
      <c r="P762" s="59" t="str">
        <f>IFERROR(VLOOKUP(O762,IF($M$4="TEI0187_REV01",RAW_m_TEI0187_REV01!$AJ:$AK),2,0),"---")</f>
        <v>---</v>
      </c>
      <c r="Q762" s="59" t="str">
        <f>IFERROR(VLOOKUP(L762,IF($M$4="TEI0187_REV01",RAW_m_TEI0187_REV01!$AD:$AF),3,0),"---")</f>
        <v>---</v>
      </c>
      <c r="R762" s="59" t="str">
        <f>IFERROR(VLOOKUP(O762,IF($M$4="TEI0187_REV01",RAW_m_TEI0187_REV01!$AE:$AG),3,0),"---")</f>
        <v>---</v>
      </c>
      <c r="S762" s="59" t="str">
        <f t="shared" si="26"/>
        <v>---</v>
      </c>
    </row>
    <row r="763" spans="2:19" ht="15" customHeight="1" x14ac:dyDescent="0.25">
      <c r="B763" s="59">
        <f t="shared" si="25"/>
        <v>758</v>
      </c>
      <c r="C763" s="60">
        <f>IFERROR(IF($C$4="TEB0187_REV01",CALC_CONN_TEB0187_REV01!U763,),"---")</f>
        <v>0</v>
      </c>
      <c r="D763" s="59">
        <f>IFERROR(IF($C$4="TEB0187_REV01",CALC_CONN_TEB0187_REV01!D763,),"---")</f>
        <v>0</v>
      </c>
      <c r="E763" s="59">
        <f>IFERROR(IF($C$4="TEB0187_REV01",CALC_CONN_TEB0187_REV01!E763,),"---")</f>
        <v>0</v>
      </c>
      <c r="F763" s="59" t="str">
        <f>IFERROR(IF(VLOOKUP($D763&amp;"-"&amp;$E763,IF($C$4="TEB0187_REV01",CALC_CONN_TEB0187_REV01!$F:$I),4,0)="--","---",IF($C$4="TEB0187_REV01",CALC_CONN_TEB0187_REV01!$G763&amp; " --&gt; " &amp;CALC_CONN_TEB0187_REV01!$I763&amp; " --&gt; ")),"---")</f>
        <v>---</v>
      </c>
      <c r="G763" s="59" t="str">
        <f>IFERROR(IF(VLOOKUP($D763&amp;"-"&amp;$E763,IF($C$4="TEB0187_REV01",CALC_CONN_TEB0187_REV01!$F:$H),3,0)="--",VLOOKUP($D763&amp;"-"&amp;$E763,IF($C$4="TEB0187_REV01",CALC_CONN_TEB0187_REV01!$F:$H),2,0),VLOOKUP($D763&amp;"-"&amp;$E763,IF($C$4="TEB0187_REV01",CALC_CONN_TEB0187_REV01!$F:$H),3,0)),"---")</f>
        <v>---</v>
      </c>
      <c r="H763" s="59" t="str">
        <f>IFERROR(VLOOKUP(G763,IF($C$4="TEB0187_REV01",CALC_CONN_TEB0187_REV01!$G:$T),14,0),"---")</f>
        <v>---</v>
      </c>
      <c r="I763" s="59" t="str">
        <f>IFERROR(VLOOKUP($D763&amp;"-"&amp;$E763,IF($C$4="TEB0187_REV01",CALC_CONN_TEB0187_REV01!$F:$K,"???"),6,0),"---")</f>
        <v>---</v>
      </c>
      <c r="J763" s="61" t="str">
        <f>IFERROR(VLOOKUP($D763&amp;"-"&amp;$E763,IF($C$4="TEB0187_REV01",CALC_CONN_TEB0187_REV01!$F:$M,"???"),8,0),"---")</f>
        <v>---</v>
      </c>
      <c r="K763" s="62" t="str">
        <f>IFERROR(VLOOKUP($D763&amp;"-"&amp;$E763,IF($C$4="TEB0187_REV01",CALC_CONN_TEB0187_REV01!$F:$N),9,0),"---")</f>
        <v>---</v>
      </c>
      <c r="L763" s="59" t="str">
        <f>IFERROR(VLOOKUP(K763,B2B!$H$3:$I$2000,2,0),"---")</f>
        <v>---</v>
      </c>
      <c r="M763" s="59" t="str">
        <f>IFERROR(VLOOKUP(L763,IF($M$4="TEI0187_REV01",RAW_m_TEI0187_REV01!$AD:$AH),5,0),"---")</f>
        <v>---</v>
      </c>
      <c r="N763" s="59" t="str">
        <f>IFERROR(VLOOKUP(L763,IF($M$4="TEI0187_REV01",RAW_m_TEI0187_REV01!$AE:$AJ),6,0),"---")</f>
        <v>---</v>
      </c>
      <c r="O763" s="63" t="str">
        <f>IFERROR(VLOOKUP(L763,IF($M$4="TEI0187_REV01",RAW_m_TEI0187_REV01!$AD:$AE),2,0),"---")</f>
        <v>---</v>
      </c>
      <c r="P763" s="59" t="str">
        <f>IFERROR(VLOOKUP(O763,IF($M$4="TEI0187_REV01",RAW_m_TEI0187_REV01!$AJ:$AK),2,0),"---")</f>
        <v>---</v>
      </c>
      <c r="Q763" s="59" t="str">
        <f>IFERROR(VLOOKUP(L763,IF($M$4="TEI0187_REV01",RAW_m_TEI0187_REV01!$AD:$AF),3,0),"---")</f>
        <v>---</v>
      </c>
      <c r="R763" s="59" t="str">
        <f>IFERROR(VLOOKUP(O763,IF($M$4="TEI0187_REV01",RAW_m_TEI0187_REV01!$AE:$AG),3,0),"---")</f>
        <v>---</v>
      </c>
      <c r="S763" s="59" t="str">
        <f t="shared" si="26"/>
        <v>---</v>
      </c>
    </row>
    <row r="764" spans="2:19" ht="15" customHeight="1" x14ac:dyDescent="0.25">
      <c r="B764" s="59">
        <f t="shared" si="25"/>
        <v>759</v>
      </c>
      <c r="C764" s="60">
        <f>IFERROR(IF($C$4="TEB0187_REV01",CALC_CONN_TEB0187_REV01!U764,),"---")</f>
        <v>0</v>
      </c>
      <c r="D764" s="59">
        <f>IFERROR(IF($C$4="TEB0187_REV01",CALC_CONN_TEB0187_REV01!D764,),"---")</f>
        <v>0</v>
      </c>
      <c r="E764" s="59">
        <f>IFERROR(IF($C$4="TEB0187_REV01",CALC_CONN_TEB0187_REV01!E764,),"---")</f>
        <v>0</v>
      </c>
      <c r="F764" s="59" t="str">
        <f>IFERROR(IF(VLOOKUP($D764&amp;"-"&amp;$E764,IF($C$4="TEB0187_REV01",CALC_CONN_TEB0187_REV01!$F:$I),4,0)="--","---",IF($C$4="TEB0187_REV01",CALC_CONN_TEB0187_REV01!$G764&amp; " --&gt; " &amp;CALC_CONN_TEB0187_REV01!$I764&amp; " --&gt; ")),"---")</f>
        <v>---</v>
      </c>
      <c r="G764" s="59" t="str">
        <f>IFERROR(IF(VLOOKUP($D764&amp;"-"&amp;$E764,IF($C$4="TEB0187_REV01",CALC_CONN_TEB0187_REV01!$F:$H),3,0)="--",VLOOKUP($D764&amp;"-"&amp;$E764,IF($C$4="TEB0187_REV01",CALC_CONN_TEB0187_REV01!$F:$H),2,0),VLOOKUP($D764&amp;"-"&amp;$E764,IF($C$4="TEB0187_REV01",CALC_CONN_TEB0187_REV01!$F:$H),3,0)),"---")</f>
        <v>---</v>
      </c>
      <c r="H764" s="59" t="str">
        <f>IFERROR(VLOOKUP(G764,IF($C$4="TEB0187_REV01",CALC_CONN_TEB0187_REV01!$G:$T),14,0),"---")</f>
        <v>---</v>
      </c>
      <c r="I764" s="59" t="str">
        <f>IFERROR(VLOOKUP($D764&amp;"-"&amp;$E764,IF($C$4="TEB0187_REV01",CALC_CONN_TEB0187_REV01!$F:$K,"???"),6,0),"---")</f>
        <v>---</v>
      </c>
      <c r="J764" s="61" t="str">
        <f>IFERROR(VLOOKUP($D764&amp;"-"&amp;$E764,IF($C$4="TEB0187_REV01",CALC_CONN_TEB0187_REV01!$F:$M,"???"),8,0),"---")</f>
        <v>---</v>
      </c>
      <c r="K764" s="62" t="str">
        <f>IFERROR(VLOOKUP($D764&amp;"-"&amp;$E764,IF($C$4="TEB0187_REV01",CALC_CONN_TEB0187_REV01!$F:$N),9,0),"---")</f>
        <v>---</v>
      </c>
      <c r="L764" s="59" t="str">
        <f>IFERROR(VLOOKUP(K764,B2B!$H$3:$I$2000,2,0),"---")</f>
        <v>---</v>
      </c>
      <c r="M764" s="59" t="str">
        <f>IFERROR(VLOOKUP(L764,IF($M$4="TEI0187_REV01",RAW_m_TEI0187_REV01!$AD:$AH),5,0),"---")</f>
        <v>---</v>
      </c>
      <c r="N764" s="59" t="str">
        <f>IFERROR(VLOOKUP(L764,IF($M$4="TEI0187_REV01",RAW_m_TEI0187_REV01!$AE:$AJ),6,0),"---")</f>
        <v>---</v>
      </c>
      <c r="O764" s="63" t="str">
        <f>IFERROR(VLOOKUP(L764,IF($M$4="TEI0187_REV01",RAW_m_TEI0187_REV01!$AD:$AE),2,0),"---")</f>
        <v>---</v>
      </c>
      <c r="P764" s="59" t="str">
        <f>IFERROR(VLOOKUP(O764,IF($M$4="TEI0187_REV01",RAW_m_TEI0187_REV01!$AJ:$AK),2,0),"---")</f>
        <v>---</v>
      </c>
      <c r="Q764" s="59" t="str">
        <f>IFERROR(VLOOKUP(L764,IF($M$4="TEI0187_REV01",RAW_m_TEI0187_REV01!$AD:$AF),3,0),"---")</f>
        <v>---</v>
      </c>
      <c r="R764" s="59" t="str">
        <f>IFERROR(VLOOKUP(O764,IF($M$4="TEI0187_REV01",RAW_m_TEI0187_REV01!$AE:$AG),3,0),"---")</f>
        <v>---</v>
      </c>
      <c r="S764" s="59" t="str">
        <f t="shared" si="26"/>
        <v>---</v>
      </c>
    </row>
    <row r="765" spans="2:19" ht="15" customHeight="1" x14ac:dyDescent="0.25">
      <c r="B765" s="59">
        <f t="shared" si="25"/>
        <v>760</v>
      </c>
      <c r="C765" s="60">
        <f>IFERROR(IF($C$4="TEB0187_REV01",CALC_CONN_TEB0187_REV01!U765,),"---")</f>
        <v>0</v>
      </c>
      <c r="D765" s="59">
        <f>IFERROR(IF($C$4="TEB0187_REV01",CALC_CONN_TEB0187_REV01!D765,),"---")</f>
        <v>0</v>
      </c>
      <c r="E765" s="59">
        <f>IFERROR(IF($C$4="TEB0187_REV01",CALC_CONN_TEB0187_REV01!E765,),"---")</f>
        <v>0</v>
      </c>
      <c r="F765" s="59" t="str">
        <f>IFERROR(IF(VLOOKUP($D765&amp;"-"&amp;$E765,IF($C$4="TEB0187_REV01",CALC_CONN_TEB0187_REV01!$F:$I),4,0)="--","---",IF($C$4="TEB0187_REV01",CALC_CONN_TEB0187_REV01!$G765&amp; " --&gt; " &amp;CALC_CONN_TEB0187_REV01!$I765&amp; " --&gt; ")),"---")</f>
        <v>---</v>
      </c>
      <c r="G765" s="59" t="str">
        <f>IFERROR(IF(VLOOKUP($D765&amp;"-"&amp;$E765,IF($C$4="TEB0187_REV01",CALC_CONN_TEB0187_REV01!$F:$H),3,0)="--",VLOOKUP($D765&amp;"-"&amp;$E765,IF($C$4="TEB0187_REV01",CALC_CONN_TEB0187_REV01!$F:$H),2,0),VLOOKUP($D765&amp;"-"&amp;$E765,IF($C$4="TEB0187_REV01",CALC_CONN_TEB0187_REV01!$F:$H),3,0)),"---")</f>
        <v>---</v>
      </c>
      <c r="H765" s="59" t="str">
        <f>IFERROR(VLOOKUP(G765,IF($C$4="TEB0187_REV01",CALC_CONN_TEB0187_REV01!$G:$T),14,0),"---")</f>
        <v>---</v>
      </c>
      <c r="I765" s="59" t="str">
        <f>IFERROR(VLOOKUP($D765&amp;"-"&amp;$E765,IF($C$4="TEB0187_REV01",CALC_CONN_TEB0187_REV01!$F:$K,"???"),6,0),"---")</f>
        <v>---</v>
      </c>
      <c r="J765" s="61" t="str">
        <f>IFERROR(VLOOKUP($D765&amp;"-"&amp;$E765,IF($C$4="TEB0187_REV01",CALC_CONN_TEB0187_REV01!$F:$M,"???"),8,0),"---")</f>
        <v>---</v>
      </c>
      <c r="K765" s="62" t="str">
        <f>IFERROR(VLOOKUP($D765&amp;"-"&amp;$E765,IF($C$4="TEB0187_REV01",CALC_CONN_TEB0187_REV01!$F:$N),9,0),"---")</f>
        <v>---</v>
      </c>
      <c r="L765" s="59" t="str">
        <f>IFERROR(VLOOKUP(K765,B2B!$H$3:$I$2000,2,0),"---")</f>
        <v>---</v>
      </c>
      <c r="M765" s="59" t="str">
        <f>IFERROR(VLOOKUP(L765,IF($M$4="TEI0187_REV01",RAW_m_TEI0187_REV01!$AD:$AH),5,0),"---")</f>
        <v>---</v>
      </c>
      <c r="N765" s="59" t="str">
        <f>IFERROR(VLOOKUP(L765,IF($M$4="TEI0187_REV01",RAW_m_TEI0187_REV01!$AE:$AJ),6,0),"---")</f>
        <v>---</v>
      </c>
      <c r="O765" s="63" t="str">
        <f>IFERROR(VLOOKUP(L765,IF($M$4="TEI0187_REV01",RAW_m_TEI0187_REV01!$AD:$AE),2,0),"---")</f>
        <v>---</v>
      </c>
      <c r="P765" s="59" t="str">
        <f>IFERROR(VLOOKUP(O765,IF($M$4="TEI0187_REV01",RAW_m_TEI0187_REV01!$AJ:$AK),2,0),"---")</f>
        <v>---</v>
      </c>
      <c r="Q765" s="59" t="str">
        <f>IFERROR(VLOOKUP(L765,IF($M$4="TEI0187_REV01",RAW_m_TEI0187_REV01!$AD:$AF),3,0),"---")</f>
        <v>---</v>
      </c>
      <c r="R765" s="59" t="str">
        <f>IFERROR(VLOOKUP(O765,IF($M$4="TEI0187_REV01",RAW_m_TEI0187_REV01!$AE:$AG),3,0),"---")</f>
        <v>---</v>
      </c>
      <c r="S765" s="59" t="str">
        <f t="shared" si="26"/>
        <v>---</v>
      </c>
    </row>
    <row r="766" spans="2:19" ht="15" customHeight="1" x14ac:dyDescent="0.25">
      <c r="B766" s="59">
        <f t="shared" si="25"/>
        <v>761</v>
      </c>
      <c r="C766" s="60">
        <f>IFERROR(IF($C$4="TEB0187_REV01",CALC_CONN_TEB0187_REV01!U766,),"---")</f>
        <v>0</v>
      </c>
      <c r="D766" s="59">
        <f>IFERROR(IF($C$4="TEB0187_REV01",CALC_CONN_TEB0187_REV01!D766,),"---")</f>
        <v>0</v>
      </c>
      <c r="E766" s="59">
        <f>IFERROR(IF($C$4="TEB0187_REV01",CALC_CONN_TEB0187_REV01!E766,),"---")</f>
        <v>0</v>
      </c>
      <c r="F766" s="59" t="str">
        <f>IFERROR(IF(VLOOKUP($D766&amp;"-"&amp;$E766,IF($C$4="TEB0187_REV01",CALC_CONN_TEB0187_REV01!$F:$I),4,0)="--","---",IF($C$4="TEB0187_REV01",CALC_CONN_TEB0187_REV01!$G766&amp; " --&gt; " &amp;CALC_CONN_TEB0187_REV01!$I766&amp; " --&gt; ")),"---")</f>
        <v>---</v>
      </c>
      <c r="G766" s="59" t="str">
        <f>IFERROR(IF(VLOOKUP($D766&amp;"-"&amp;$E766,IF($C$4="TEB0187_REV01",CALC_CONN_TEB0187_REV01!$F:$H),3,0)="--",VLOOKUP($D766&amp;"-"&amp;$E766,IF($C$4="TEB0187_REV01",CALC_CONN_TEB0187_REV01!$F:$H),2,0),VLOOKUP($D766&amp;"-"&amp;$E766,IF($C$4="TEB0187_REV01",CALC_CONN_TEB0187_REV01!$F:$H),3,0)),"---")</f>
        <v>---</v>
      </c>
      <c r="H766" s="59" t="str">
        <f>IFERROR(VLOOKUP(G766,IF($C$4="TEB0187_REV01",CALC_CONN_TEB0187_REV01!$G:$T),14,0),"---")</f>
        <v>---</v>
      </c>
      <c r="I766" s="59" t="str">
        <f>IFERROR(VLOOKUP($D766&amp;"-"&amp;$E766,IF($C$4="TEB0187_REV01",CALC_CONN_TEB0187_REV01!$F:$K,"???"),6,0),"---")</f>
        <v>---</v>
      </c>
      <c r="J766" s="61" t="str">
        <f>IFERROR(VLOOKUP($D766&amp;"-"&amp;$E766,IF($C$4="TEB0187_REV01",CALC_CONN_TEB0187_REV01!$F:$M,"???"),8,0),"---")</f>
        <v>---</v>
      </c>
      <c r="K766" s="62" t="str">
        <f>IFERROR(VLOOKUP($D766&amp;"-"&amp;$E766,IF($C$4="TEB0187_REV01",CALC_CONN_TEB0187_REV01!$F:$N),9,0),"---")</f>
        <v>---</v>
      </c>
      <c r="L766" s="59" t="str">
        <f>IFERROR(VLOOKUP(K766,B2B!$H$3:$I$2000,2,0),"---")</f>
        <v>---</v>
      </c>
      <c r="M766" s="59" t="str">
        <f>IFERROR(VLOOKUP(L766,IF($M$4="TEI0187_REV01",RAW_m_TEI0187_REV01!$AD:$AH),5,0),"---")</f>
        <v>---</v>
      </c>
      <c r="N766" s="59" t="str">
        <f>IFERROR(VLOOKUP(L766,IF($M$4="TEI0187_REV01",RAW_m_TEI0187_REV01!$AE:$AJ),6,0),"---")</f>
        <v>---</v>
      </c>
      <c r="O766" s="63" t="str">
        <f>IFERROR(VLOOKUP(L766,IF($M$4="TEI0187_REV01",RAW_m_TEI0187_REV01!$AD:$AE),2,0),"---")</f>
        <v>---</v>
      </c>
      <c r="P766" s="59" t="str">
        <f>IFERROR(VLOOKUP(O766,IF($M$4="TEI0187_REV01",RAW_m_TEI0187_REV01!$AJ:$AK),2,0),"---")</f>
        <v>---</v>
      </c>
      <c r="Q766" s="59" t="str">
        <f>IFERROR(VLOOKUP(L766,IF($M$4="TEI0187_REV01",RAW_m_TEI0187_REV01!$AD:$AF),3,0),"---")</f>
        <v>---</v>
      </c>
      <c r="R766" s="59" t="str">
        <f>IFERROR(VLOOKUP(O766,IF($M$4="TEI0187_REV01",RAW_m_TEI0187_REV01!$AE:$AG),3,0),"---")</f>
        <v>---</v>
      </c>
      <c r="S766" s="59" t="str">
        <f t="shared" si="26"/>
        <v>---</v>
      </c>
    </row>
    <row r="767" spans="2:19" ht="15" customHeight="1" x14ac:dyDescent="0.25">
      <c r="B767" s="59">
        <f t="shared" si="25"/>
        <v>762</v>
      </c>
      <c r="C767" s="60">
        <f>IFERROR(IF($C$4="TEB0187_REV01",CALC_CONN_TEB0187_REV01!U767,),"---")</f>
        <v>0</v>
      </c>
      <c r="D767" s="59">
        <f>IFERROR(IF($C$4="TEB0187_REV01",CALC_CONN_TEB0187_REV01!D767,),"---")</f>
        <v>0</v>
      </c>
      <c r="E767" s="59">
        <f>IFERROR(IF($C$4="TEB0187_REV01",CALC_CONN_TEB0187_REV01!E767,),"---")</f>
        <v>0</v>
      </c>
      <c r="F767" s="59" t="str">
        <f>IFERROR(IF(VLOOKUP($D767&amp;"-"&amp;$E767,IF($C$4="TEB0187_REV01",CALC_CONN_TEB0187_REV01!$F:$I),4,0)="--","---",IF($C$4="TEB0187_REV01",CALC_CONN_TEB0187_REV01!$G767&amp; " --&gt; " &amp;CALC_CONN_TEB0187_REV01!$I767&amp; " --&gt; ")),"---")</f>
        <v>---</v>
      </c>
      <c r="G767" s="59" t="str">
        <f>IFERROR(IF(VLOOKUP($D767&amp;"-"&amp;$E767,IF($C$4="TEB0187_REV01",CALC_CONN_TEB0187_REV01!$F:$H),3,0)="--",VLOOKUP($D767&amp;"-"&amp;$E767,IF($C$4="TEB0187_REV01",CALC_CONN_TEB0187_REV01!$F:$H),2,0),VLOOKUP($D767&amp;"-"&amp;$E767,IF($C$4="TEB0187_REV01",CALC_CONN_TEB0187_REV01!$F:$H),3,0)),"---")</f>
        <v>---</v>
      </c>
      <c r="H767" s="59" t="str">
        <f>IFERROR(VLOOKUP(G767,IF($C$4="TEB0187_REV01",CALC_CONN_TEB0187_REV01!$G:$T),14,0),"---")</f>
        <v>---</v>
      </c>
      <c r="I767" s="59" t="str">
        <f>IFERROR(VLOOKUP($D767&amp;"-"&amp;$E767,IF($C$4="TEB0187_REV01",CALC_CONN_TEB0187_REV01!$F:$K,"???"),6,0),"---")</f>
        <v>---</v>
      </c>
      <c r="J767" s="61" t="str">
        <f>IFERROR(VLOOKUP($D767&amp;"-"&amp;$E767,IF($C$4="TEB0187_REV01",CALC_CONN_TEB0187_REV01!$F:$M,"???"),8,0),"---")</f>
        <v>---</v>
      </c>
      <c r="K767" s="62" t="str">
        <f>IFERROR(VLOOKUP($D767&amp;"-"&amp;$E767,IF($C$4="TEB0187_REV01",CALC_CONN_TEB0187_REV01!$F:$N),9,0),"---")</f>
        <v>---</v>
      </c>
      <c r="L767" s="59" t="str">
        <f>IFERROR(VLOOKUP(K767,B2B!$H$3:$I$2000,2,0),"---")</f>
        <v>---</v>
      </c>
      <c r="M767" s="59" t="str">
        <f>IFERROR(VLOOKUP(L767,IF($M$4="TEI0187_REV01",RAW_m_TEI0187_REV01!$AD:$AH),5,0),"---")</f>
        <v>---</v>
      </c>
      <c r="N767" s="59" t="str">
        <f>IFERROR(VLOOKUP(L767,IF($M$4="TEI0187_REV01",RAW_m_TEI0187_REV01!$AE:$AJ),6,0),"---")</f>
        <v>---</v>
      </c>
      <c r="O767" s="63" t="str">
        <f>IFERROR(VLOOKUP(L767,IF($M$4="TEI0187_REV01",RAW_m_TEI0187_REV01!$AD:$AE),2,0),"---")</f>
        <v>---</v>
      </c>
      <c r="P767" s="59" t="str">
        <f>IFERROR(VLOOKUP(O767,IF($M$4="TEI0187_REV01",RAW_m_TEI0187_REV01!$AJ:$AK),2,0),"---")</f>
        <v>---</v>
      </c>
      <c r="Q767" s="59" t="str">
        <f>IFERROR(VLOOKUP(L767,IF($M$4="TEI0187_REV01",RAW_m_TEI0187_REV01!$AD:$AF),3,0),"---")</f>
        <v>---</v>
      </c>
      <c r="R767" s="59" t="str">
        <f>IFERROR(VLOOKUP(O767,IF($M$4="TEI0187_REV01",RAW_m_TEI0187_REV01!$AE:$AG),3,0),"---")</f>
        <v>---</v>
      </c>
      <c r="S767" s="59" t="str">
        <f t="shared" si="26"/>
        <v>---</v>
      </c>
    </row>
    <row r="768" spans="2:19" ht="15" customHeight="1" x14ac:dyDescent="0.25">
      <c r="B768" s="59">
        <f t="shared" si="25"/>
        <v>763</v>
      </c>
      <c r="C768" s="60">
        <f>IFERROR(IF($C$4="TEB0187_REV01",CALC_CONN_TEB0187_REV01!U768,),"---")</f>
        <v>0</v>
      </c>
      <c r="D768" s="59">
        <f>IFERROR(IF($C$4="TEB0187_REV01",CALC_CONN_TEB0187_REV01!D768,),"---")</f>
        <v>0</v>
      </c>
      <c r="E768" s="59">
        <f>IFERROR(IF($C$4="TEB0187_REV01",CALC_CONN_TEB0187_REV01!E768,),"---")</f>
        <v>0</v>
      </c>
      <c r="F768" s="59" t="str">
        <f>IFERROR(IF(VLOOKUP($D768&amp;"-"&amp;$E768,IF($C$4="TEB0187_REV01",CALC_CONN_TEB0187_REV01!$F:$I),4,0)="--","---",IF($C$4="TEB0187_REV01",CALC_CONN_TEB0187_REV01!$G768&amp; " --&gt; " &amp;CALC_CONN_TEB0187_REV01!$I768&amp; " --&gt; ")),"---")</f>
        <v>---</v>
      </c>
      <c r="G768" s="59" t="str">
        <f>IFERROR(IF(VLOOKUP($D768&amp;"-"&amp;$E768,IF($C$4="TEB0187_REV01",CALC_CONN_TEB0187_REV01!$F:$H),3,0)="--",VLOOKUP($D768&amp;"-"&amp;$E768,IF($C$4="TEB0187_REV01",CALC_CONN_TEB0187_REV01!$F:$H),2,0),VLOOKUP($D768&amp;"-"&amp;$E768,IF($C$4="TEB0187_REV01",CALC_CONN_TEB0187_REV01!$F:$H),3,0)),"---")</f>
        <v>---</v>
      </c>
      <c r="H768" s="59" t="str">
        <f>IFERROR(VLOOKUP(G768,IF($C$4="TEB0187_REV01",CALC_CONN_TEB0187_REV01!$G:$T),14,0),"---")</f>
        <v>---</v>
      </c>
      <c r="I768" s="59" t="str">
        <f>IFERROR(VLOOKUP($D768&amp;"-"&amp;$E768,IF($C$4="TEB0187_REV01",CALC_CONN_TEB0187_REV01!$F:$K,"???"),6,0),"---")</f>
        <v>---</v>
      </c>
      <c r="J768" s="61" t="str">
        <f>IFERROR(VLOOKUP($D768&amp;"-"&amp;$E768,IF($C$4="TEB0187_REV01",CALC_CONN_TEB0187_REV01!$F:$M,"???"),8,0),"---")</f>
        <v>---</v>
      </c>
      <c r="K768" s="62" t="str">
        <f>IFERROR(VLOOKUP($D768&amp;"-"&amp;$E768,IF($C$4="TEB0187_REV01",CALC_CONN_TEB0187_REV01!$F:$N),9,0),"---")</f>
        <v>---</v>
      </c>
      <c r="L768" s="59" t="str">
        <f>IFERROR(VLOOKUP(K768,B2B!$H$3:$I$2000,2,0),"---")</f>
        <v>---</v>
      </c>
      <c r="M768" s="59" t="str">
        <f>IFERROR(VLOOKUP(L768,IF($M$4="TEI0187_REV01",RAW_m_TEI0187_REV01!$AD:$AH),5,0),"---")</f>
        <v>---</v>
      </c>
      <c r="N768" s="59" t="str">
        <f>IFERROR(VLOOKUP(L768,IF($M$4="TEI0187_REV01",RAW_m_TEI0187_REV01!$AE:$AJ),6,0),"---")</f>
        <v>---</v>
      </c>
      <c r="O768" s="63" t="str">
        <f>IFERROR(VLOOKUP(L768,IF($M$4="TEI0187_REV01",RAW_m_TEI0187_REV01!$AD:$AE),2,0),"---")</f>
        <v>---</v>
      </c>
      <c r="P768" s="59" t="str">
        <f>IFERROR(VLOOKUP(O768,IF($M$4="TEI0187_REV01",RAW_m_TEI0187_REV01!$AJ:$AK),2,0),"---")</f>
        <v>---</v>
      </c>
      <c r="Q768" s="59" t="str">
        <f>IFERROR(VLOOKUP(L768,IF($M$4="TEI0187_REV01",RAW_m_TEI0187_REV01!$AD:$AF),3,0),"---")</f>
        <v>---</v>
      </c>
      <c r="R768" s="59" t="str">
        <f>IFERROR(VLOOKUP(O768,IF($M$4="TEI0187_REV01",RAW_m_TEI0187_REV01!$AE:$AG),3,0),"---")</f>
        <v>---</v>
      </c>
      <c r="S768" s="59" t="str">
        <f t="shared" si="26"/>
        <v>---</v>
      </c>
    </row>
    <row r="769" spans="2:19" ht="15" customHeight="1" x14ac:dyDescent="0.25">
      <c r="B769" s="59">
        <f t="shared" si="25"/>
        <v>764</v>
      </c>
      <c r="C769" s="60">
        <f>IFERROR(IF($C$4="TEB0187_REV01",CALC_CONN_TEB0187_REV01!U769,),"---")</f>
        <v>0</v>
      </c>
      <c r="D769" s="59">
        <f>IFERROR(IF($C$4="TEB0187_REV01",CALC_CONN_TEB0187_REV01!D769,),"---")</f>
        <v>0</v>
      </c>
      <c r="E769" s="59">
        <f>IFERROR(IF($C$4="TEB0187_REV01",CALC_CONN_TEB0187_REV01!E769,),"---")</f>
        <v>0</v>
      </c>
      <c r="F769" s="59" t="str">
        <f>IFERROR(IF(VLOOKUP($D769&amp;"-"&amp;$E769,IF($C$4="TEB0187_REV01",CALC_CONN_TEB0187_REV01!$F:$I),4,0)="--","---",IF($C$4="TEB0187_REV01",CALC_CONN_TEB0187_REV01!$G769&amp; " --&gt; " &amp;CALC_CONN_TEB0187_REV01!$I769&amp; " --&gt; ")),"---")</f>
        <v>---</v>
      </c>
      <c r="G769" s="59" t="str">
        <f>IFERROR(IF(VLOOKUP($D769&amp;"-"&amp;$E769,IF($C$4="TEB0187_REV01",CALC_CONN_TEB0187_REV01!$F:$H),3,0)="--",VLOOKUP($D769&amp;"-"&amp;$E769,IF($C$4="TEB0187_REV01",CALC_CONN_TEB0187_REV01!$F:$H),2,0),VLOOKUP($D769&amp;"-"&amp;$E769,IF($C$4="TEB0187_REV01",CALC_CONN_TEB0187_REV01!$F:$H),3,0)),"---")</f>
        <v>---</v>
      </c>
      <c r="H769" s="59" t="str">
        <f>IFERROR(VLOOKUP(G769,IF($C$4="TEB0187_REV01",CALC_CONN_TEB0187_REV01!$G:$T),14,0),"---")</f>
        <v>---</v>
      </c>
      <c r="I769" s="59" t="str">
        <f>IFERROR(VLOOKUP($D769&amp;"-"&amp;$E769,IF($C$4="TEB0187_REV01",CALC_CONN_TEB0187_REV01!$F:$K,"???"),6,0),"---")</f>
        <v>---</v>
      </c>
      <c r="J769" s="61" t="str">
        <f>IFERROR(VLOOKUP($D769&amp;"-"&amp;$E769,IF($C$4="TEB0187_REV01",CALC_CONN_TEB0187_REV01!$F:$M,"???"),8,0),"---")</f>
        <v>---</v>
      </c>
      <c r="K769" s="62" t="str">
        <f>IFERROR(VLOOKUP($D769&amp;"-"&amp;$E769,IF($C$4="TEB0187_REV01",CALC_CONN_TEB0187_REV01!$F:$N),9,0),"---")</f>
        <v>---</v>
      </c>
      <c r="L769" s="59" t="str">
        <f>IFERROR(VLOOKUP(K769,B2B!$H$3:$I$2000,2,0),"---")</f>
        <v>---</v>
      </c>
      <c r="M769" s="59" t="str">
        <f>IFERROR(VLOOKUP(L769,IF($M$4="TEI0187_REV01",RAW_m_TEI0187_REV01!$AD:$AH),5,0),"---")</f>
        <v>---</v>
      </c>
      <c r="N769" s="59" t="str">
        <f>IFERROR(VLOOKUP(L769,IF($M$4="TEI0187_REV01",RAW_m_TEI0187_REV01!$AE:$AJ),6,0),"---")</f>
        <v>---</v>
      </c>
      <c r="O769" s="63" t="str">
        <f>IFERROR(VLOOKUP(L769,IF($M$4="TEI0187_REV01",RAW_m_TEI0187_REV01!$AD:$AE),2,0),"---")</f>
        <v>---</v>
      </c>
      <c r="P769" s="59" t="str">
        <f>IFERROR(VLOOKUP(O769,IF($M$4="TEI0187_REV01",RAW_m_TEI0187_REV01!$AJ:$AK),2,0),"---")</f>
        <v>---</v>
      </c>
      <c r="Q769" s="59" t="str">
        <f>IFERROR(VLOOKUP(L769,IF($M$4="TEI0187_REV01",RAW_m_TEI0187_REV01!$AD:$AF),3,0),"---")</f>
        <v>---</v>
      </c>
      <c r="R769" s="59" t="str">
        <f>IFERROR(VLOOKUP(O769,IF($M$4="TEI0187_REV01",RAW_m_TEI0187_REV01!$AE:$AG),3,0),"---")</f>
        <v>---</v>
      </c>
      <c r="S769" s="59" t="str">
        <f t="shared" si="26"/>
        <v>---</v>
      </c>
    </row>
    <row r="770" spans="2:19" ht="15" customHeight="1" x14ac:dyDescent="0.25">
      <c r="B770" s="59">
        <f t="shared" si="25"/>
        <v>765</v>
      </c>
      <c r="C770" s="60">
        <f>IFERROR(IF($C$4="TEB0187_REV01",CALC_CONN_TEB0187_REV01!U770,),"---")</f>
        <v>0</v>
      </c>
      <c r="D770" s="59">
        <f>IFERROR(IF($C$4="TEB0187_REV01",CALC_CONN_TEB0187_REV01!D770,),"---")</f>
        <v>0</v>
      </c>
      <c r="E770" s="59">
        <f>IFERROR(IF($C$4="TEB0187_REV01",CALC_CONN_TEB0187_REV01!E770,),"---")</f>
        <v>0</v>
      </c>
      <c r="F770" s="59" t="str">
        <f>IFERROR(IF(VLOOKUP($D770&amp;"-"&amp;$E770,IF($C$4="TEB0187_REV01",CALC_CONN_TEB0187_REV01!$F:$I),4,0)="--","---",IF($C$4="TEB0187_REV01",CALC_CONN_TEB0187_REV01!$G770&amp; " --&gt; " &amp;CALC_CONN_TEB0187_REV01!$I770&amp; " --&gt; ")),"---")</f>
        <v>---</v>
      </c>
      <c r="G770" s="59" t="str">
        <f>IFERROR(IF(VLOOKUP($D770&amp;"-"&amp;$E770,IF($C$4="TEB0187_REV01",CALC_CONN_TEB0187_REV01!$F:$H),3,0)="--",VLOOKUP($D770&amp;"-"&amp;$E770,IF($C$4="TEB0187_REV01",CALC_CONN_TEB0187_REV01!$F:$H),2,0),VLOOKUP($D770&amp;"-"&amp;$E770,IF($C$4="TEB0187_REV01",CALC_CONN_TEB0187_REV01!$F:$H),3,0)),"---")</f>
        <v>---</v>
      </c>
      <c r="H770" s="59" t="str">
        <f>IFERROR(VLOOKUP(G770,IF($C$4="TEB0187_REV01",CALC_CONN_TEB0187_REV01!$G:$T),14,0),"---")</f>
        <v>---</v>
      </c>
      <c r="I770" s="59" t="str">
        <f>IFERROR(VLOOKUP($D770&amp;"-"&amp;$E770,IF($C$4="TEB0187_REV01",CALC_CONN_TEB0187_REV01!$F:$K,"???"),6,0),"---")</f>
        <v>---</v>
      </c>
      <c r="J770" s="61" t="str">
        <f>IFERROR(VLOOKUP($D770&amp;"-"&amp;$E770,IF($C$4="TEB0187_REV01",CALC_CONN_TEB0187_REV01!$F:$M,"???"),8,0),"---")</f>
        <v>---</v>
      </c>
      <c r="K770" s="62" t="str">
        <f>IFERROR(VLOOKUP($D770&amp;"-"&amp;$E770,IF($C$4="TEB0187_REV01",CALC_CONN_TEB0187_REV01!$F:$N),9,0),"---")</f>
        <v>---</v>
      </c>
      <c r="L770" s="59" t="str">
        <f>IFERROR(VLOOKUP(K770,B2B!$H$3:$I$2000,2,0),"---")</f>
        <v>---</v>
      </c>
      <c r="M770" s="59" t="str">
        <f>IFERROR(VLOOKUP(L770,IF($M$4="TEI0187_REV01",RAW_m_TEI0187_REV01!$AD:$AH),5,0),"---")</f>
        <v>---</v>
      </c>
      <c r="N770" s="59" t="str">
        <f>IFERROR(VLOOKUP(L770,IF($M$4="TEI0187_REV01",RAW_m_TEI0187_REV01!$AE:$AJ),6,0),"---")</f>
        <v>---</v>
      </c>
      <c r="O770" s="63" t="str">
        <f>IFERROR(VLOOKUP(L770,IF($M$4="TEI0187_REV01",RAW_m_TEI0187_REV01!$AD:$AE),2,0),"---")</f>
        <v>---</v>
      </c>
      <c r="P770" s="59" t="str">
        <f>IFERROR(VLOOKUP(O770,IF($M$4="TEI0187_REV01",RAW_m_TEI0187_REV01!$AJ:$AK),2,0),"---")</f>
        <v>---</v>
      </c>
      <c r="Q770" s="59" t="str">
        <f>IFERROR(VLOOKUP(L770,IF($M$4="TEI0187_REV01",RAW_m_TEI0187_REV01!$AD:$AF),3,0),"---")</f>
        <v>---</v>
      </c>
      <c r="R770" s="59" t="str">
        <f>IFERROR(VLOOKUP(O770,IF($M$4="TEI0187_REV01",RAW_m_TEI0187_REV01!$AE:$AG),3,0),"---")</f>
        <v>---</v>
      </c>
      <c r="S770" s="59" t="str">
        <f t="shared" si="26"/>
        <v>---</v>
      </c>
    </row>
    <row r="771" spans="2:19" ht="15" customHeight="1" x14ac:dyDescent="0.25">
      <c r="B771" s="59">
        <f t="shared" si="25"/>
        <v>766</v>
      </c>
      <c r="C771" s="60">
        <f>IFERROR(IF($C$4="TEB0187_REV01",CALC_CONN_TEB0187_REV01!U771,),"---")</f>
        <v>0</v>
      </c>
      <c r="D771" s="59">
        <f>IFERROR(IF($C$4="TEB0187_REV01",CALC_CONN_TEB0187_REV01!D771,),"---")</f>
        <v>0</v>
      </c>
      <c r="E771" s="59">
        <f>IFERROR(IF($C$4="TEB0187_REV01",CALC_CONN_TEB0187_REV01!E771,),"---")</f>
        <v>0</v>
      </c>
      <c r="F771" s="59" t="str">
        <f>IFERROR(IF(VLOOKUP($D771&amp;"-"&amp;$E771,IF($C$4="TEB0187_REV01",CALC_CONN_TEB0187_REV01!$F:$I),4,0)="--","---",IF($C$4="TEB0187_REV01",CALC_CONN_TEB0187_REV01!$G771&amp; " --&gt; " &amp;CALC_CONN_TEB0187_REV01!$I771&amp; " --&gt; ")),"---")</f>
        <v>---</v>
      </c>
      <c r="G771" s="59" t="str">
        <f>IFERROR(IF(VLOOKUP($D771&amp;"-"&amp;$E771,IF($C$4="TEB0187_REV01",CALC_CONN_TEB0187_REV01!$F:$H),3,0)="--",VLOOKUP($D771&amp;"-"&amp;$E771,IF($C$4="TEB0187_REV01",CALC_CONN_TEB0187_REV01!$F:$H),2,0),VLOOKUP($D771&amp;"-"&amp;$E771,IF($C$4="TEB0187_REV01",CALC_CONN_TEB0187_REV01!$F:$H),3,0)),"---")</f>
        <v>---</v>
      </c>
      <c r="H771" s="59" t="str">
        <f>IFERROR(VLOOKUP(G771,IF($C$4="TEB0187_REV01",CALC_CONN_TEB0187_REV01!$G:$T),14,0),"---")</f>
        <v>---</v>
      </c>
      <c r="I771" s="59" t="str">
        <f>IFERROR(VLOOKUP($D771&amp;"-"&amp;$E771,IF($C$4="TEB0187_REV01",CALC_CONN_TEB0187_REV01!$F:$K,"???"),6,0),"---")</f>
        <v>---</v>
      </c>
      <c r="J771" s="61" t="str">
        <f>IFERROR(VLOOKUP($D771&amp;"-"&amp;$E771,IF($C$4="TEB0187_REV01",CALC_CONN_TEB0187_REV01!$F:$M,"???"),8,0),"---")</f>
        <v>---</v>
      </c>
      <c r="K771" s="62" t="str">
        <f>IFERROR(VLOOKUP($D771&amp;"-"&amp;$E771,IF($C$4="TEB0187_REV01",CALC_CONN_TEB0187_REV01!$F:$N),9,0),"---")</f>
        <v>---</v>
      </c>
      <c r="L771" s="59" t="str">
        <f>IFERROR(VLOOKUP(K771,B2B!$H$3:$I$2000,2,0),"---")</f>
        <v>---</v>
      </c>
      <c r="M771" s="59" t="str">
        <f>IFERROR(VLOOKUP(L771,IF($M$4="TEI0187_REV01",RAW_m_TEI0187_REV01!$AD:$AH),5,0),"---")</f>
        <v>---</v>
      </c>
      <c r="N771" s="59" t="str">
        <f>IFERROR(VLOOKUP(L771,IF($M$4="TEI0187_REV01",RAW_m_TEI0187_REV01!$AE:$AJ),6,0),"---")</f>
        <v>---</v>
      </c>
      <c r="O771" s="63" t="str">
        <f>IFERROR(VLOOKUP(L771,IF($M$4="TEI0187_REV01",RAW_m_TEI0187_REV01!$AD:$AE),2,0),"---")</f>
        <v>---</v>
      </c>
      <c r="P771" s="59" t="str">
        <f>IFERROR(VLOOKUP(O771,IF($M$4="TEI0187_REV01",RAW_m_TEI0187_REV01!$AJ:$AK),2,0),"---")</f>
        <v>---</v>
      </c>
      <c r="Q771" s="59" t="str">
        <f>IFERROR(VLOOKUP(L771,IF($M$4="TEI0187_REV01",RAW_m_TEI0187_REV01!$AD:$AF),3,0),"---")</f>
        <v>---</v>
      </c>
      <c r="R771" s="59" t="str">
        <f>IFERROR(VLOOKUP(O771,IF($M$4="TEI0187_REV01",RAW_m_TEI0187_REV01!$AE:$AG),3,0),"---")</f>
        <v>---</v>
      </c>
      <c r="S771" s="59" t="str">
        <f t="shared" si="26"/>
        <v>---</v>
      </c>
    </row>
    <row r="772" spans="2:19" ht="15" customHeight="1" x14ac:dyDescent="0.25">
      <c r="B772" s="59">
        <f t="shared" si="25"/>
        <v>767</v>
      </c>
      <c r="C772" s="60">
        <f>IFERROR(IF($C$4="TEB0187_REV01",CALC_CONN_TEB0187_REV01!U772,),"---")</f>
        <v>0</v>
      </c>
      <c r="D772" s="59">
        <f>IFERROR(IF($C$4="TEB0187_REV01",CALC_CONN_TEB0187_REV01!D772,),"---")</f>
        <v>0</v>
      </c>
      <c r="E772" s="59">
        <f>IFERROR(IF($C$4="TEB0187_REV01",CALC_CONN_TEB0187_REV01!E772,),"---")</f>
        <v>0</v>
      </c>
      <c r="F772" s="59" t="str">
        <f>IFERROR(IF(VLOOKUP($D772&amp;"-"&amp;$E772,IF($C$4="TEB0187_REV01",CALC_CONN_TEB0187_REV01!$F:$I),4,0)="--","---",IF($C$4="TEB0187_REV01",CALC_CONN_TEB0187_REV01!$G772&amp; " --&gt; " &amp;CALC_CONN_TEB0187_REV01!$I772&amp; " --&gt; ")),"---")</f>
        <v>---</v>
      </c>
      <c r="G772" s="59" t="str">
        <f>IFERROR(IF(VLOOKUP($D772&amp;"-"&amp;$E772,IF($C$4="TEB0187_REV01",CALC_CONN_TEB0187_REV01!$F:$H),3,0)="--",VLOOKUP($D772&amp;"-"&amp;$E772,IF($C$4="TEB0187_REV01",CALC_CONN_TEB0187_REV01!$F:$H),2,0),VLOOKUP($D772&amp;"-"&amp;$E772,IF($C$4="TEB0187_REV01",CALC_CONN_TEB0187_REV01!$F:$H),3,0)),"---")</f>
        <v>---</v>
      </c>
      <c r="H772" s="59" t="str">
        <f>IFERROR(VLOOKUP(G772,IF($C$4="TEB0187_REV01",CALC_CONN_TEB0187_REV01!$G:$T),14,0),"---")</f>
        <v>---</v>
      </c>
      <c r="I772" s="59" t="str">
        <f>IFERROR(VLOOKUP($D772&amp;"-"&amp;$E772,IF($C$4="TEB0187_REV01",CALC_CONN_TEB0187_REV01!$F:$K,"???"),6,0),"---")</f>
        <v>---</v>
      </c>
      <c r="J772" s="61" t="str">
        <f>IFERROR(VLOOKUP($D772&amp;"-"&amp;$E772,IF($C$4="TEB0187_REV01",CALC_CONN_TEB0187_REV01!$F:$M,"???"),8,0),"---")</f>
        <v>---</v>
      </c>
      <c r="K772" s="62" t="str">
        <f>IFERROR(VLOOKUP($D772&amp;"-"&amp;$E772,IF($C$4="TEB0187_REV01",CALC_CONN_TEB0187_REV01!$F:$N),9,0),"---")</f>
        <v>---</v>
      </c>
      <c r="L772" s="59" t="str">
        <f>IFERROR(VLOOKUP(K772,B2B!$H$3:$I$2000,2,0),"---")</f>
        <v>---</v>
      </c>
      <c r="M772" s="59" t="str">
        <f>IFERROR(VLOOKUP(L772,IF($M$4="TEI0187_REV01",RAW_m_TEI0187_REV01!$AD:$AH),5,0),"---")</f>
        <v>---</v>
      </c>
      <c r="N772" s="59" t="str">
        <f>IFERROR(VLOOKUP(L772,IF($M$4="TEI0187_REV01",RAW_m_TEI0187_REV01!$AE:$AJ),6,0),"---")</f>
        <v>---</v>
      </c>
      <c r="O772" s="63" t="str">
        <f>IFERROR(VLOOKUP(L772,IF($M$4="TEI0187_REV01",RAW_m_TEI0187_REV01!$AD:$AE),2,0),"---")</f>
        <v>---</v>
      </c>
      <c r="P772" s="59" t="str">
        <f>IFERROR(VLOOKUP(O772,IF($M$4="TEI0187_REV01",RAW_m_TEI0187_REV01!$AJ:$AK),2,0),"---")</f>
        <v>---</v>
      </c>
      <c r="Q772" s="59" t="str">
        <f>IFERROR(VLOOKUP(L772,IF($M$4="TEI0187_REV01",RAW_m_TEI0187_REV01!$AD:$AF),3,0),"---")</f>
        <v>---</v>
      </c>
      <c r="R772" s="59" t="str">
        <f>IFERROR(VLOOKUP(O772,IF($M$4="TEI0187_REV01",RAW_m_TEI0187_REV01!$AE:$AG),3,0),"---")</f>
        <v>---</v>
      </c>
      <c r="S772" s="59" t="str">
        <f t="shared" si="26"/>
        <v>---</v>
      </c>
    </row>
    <row r="773" spans="2:19" ht="15" customHeight="1" x14ac:dyDescent="0.25">
      <c r="B773" s="59">
        <f t="shared" si="25"/>
        <v>768</v>
      </c>
      <c r="C773" s="60">
        <f>IFERROR(IF($C$4="TEB0187_REV01",CALC_CONN_TEB0187_REV01!U773,),"---")</f>
        <v>0</v>
      </c>
      <c r="D773" s="59">
        <f>IFERROR(IF($C$4="TEB0187_REV01",CALC_CONN_TEB0187_REV01!D773,),"---")</f>
        <v>0</v>
      </c>
      <c r="E773" s="59">
        <f>IFERROR(IF($C$4="TEB0187_REV01",CALC_CONN_TEB0187_REV01!E773,),"---")</f>
        <v>0</v>
      </c>
      <c r="F773" s="59" t="str">
        <f>IFERROR(IF(VLOOKUP($D773&amp;"-"&amp;$E773,IF($C$4="TEB0187_REV01",CALC_CONN_TEB0187_REV01!$F:$I),4,0)="--","---",IF($C$4="TEB0187_REV01",CALC_CONN_TEB0187_REV01!$G773&amp; " --&gt; " &amp;CALC_CONN_TEB0187_REV01!$I773&amp; " --&gt; ")),"---")</f>
        <v>---</v>
      </c>
      <c r="G773" s="59" t="str">
        <f>IFERROR(IF(VLOOKUP($D773&amp;"-"&amp;$E773,IF($C$4="TEB0187_REV01",CALC_CONN_TEB0187_REV01!$F:$H),3,0)="--",VLOOKUP($D773&amp;"-"&amp;$E773,IF($C$4="TEB0187_REV01",CALC_CONN_TEB0187_REV01!$F:$H),2,0),VLOOKUP($D773&amp;"-"&amp;$E773,IF($C$4="TEB0187_REV01",CALC_CONN_TEB0187_REV01!$F:$H),3,0)),"---")</f>
        <v>---</v>
      </c>
      <c r="H773" s="59" t="str">
        <f>IFERROR(VLOOKUP(G773,IF($C$4="TEB0187_REV01",CALC_CONN_TEB0187_REV01!$G:$T),14,0),"---")</f>
        <v>---</v>
      </c>
      <c r="I773" s="59" t="str">
        <f>IFERROR(VLOOKUP($D773&amp;"-"&amp;$E773,IF($C$4="TEB0187_REV01",CALC_CONN_TEB0187_REV01!$F:$K,"???"),6,0),"---")</f>
        <v>---</v>
      </c>
      <c r="J773" s="61" t="str">
        <f>IFERROR(VLOOKUP($D773&amp;"-"&amp;$E773,IF($C$4="TEB0187_REV01",CALC_CONN_TEB0187_REV01!$F:$M,"???"),8,0),"---")</f>
        <v>---</v>
      </c>
      <c r="K773" s="62" t="str">
        <f>IFERROR(VLOOKUP($D773&amp;"-"&amp;$E773,IF($C$4="TEB0187_REV01",CALC_CONN_TEB0187_REV01!$F:$N),9,0),"---")</f>
        <v>---</v>
      </c>
      <c r="L773" s="59" t="str">
        <f>IFERROR(VLOOKUP(K773,B2B!$H$3:$I$2000,2,0),"---")</f>
        <v>---</v>
      </c>
      <c r="M773" s="59" t="str">
        <f>IFERROR(VLOOKUP(L773,IF($M$4="TEI0187_REV01",RAW_m_TEI0187_REV01!$AD:$AH),5,0),"---")</f>
        <v>---</v>
      </c>
      <c r="N773" s="59" t="str">
        <f>IFERROR(VLOOKUP(L773,IF($M$4="TEI0187_REV01",RAW_m_TEI0187_REV01!$AE:$AJ),6,0),"---")</f>
        <v>---</v>
      </c>
      <c r="O773" s="63" t="str">
        <f>IFERROR(VLOOKUP(L773,IF($M$4="TEI0187_REV01",RAW_m_TEI0187_REV01!$AD:$AE),2,0),"---")</f>
        <v>---</v>
      </c>
      <c r="P773" s="59" t="str">
        <f>IFERROR(VLOOKUP(O773,IF($M$4="TEI0187_REV01",RAW_m_TEI0187_REV01!$AJ:$AK),2,0),"---")</f>
        <v>---</v>
      </c>
      <c r="Q773" s="59" t="str">
        <f>IFERROR(VLOOKUP(L773,IF($M$4="TEI0187_REV01",RAW_m_TEI0187_REV01!$AD:$AF),3,0),"---")</f>
        <v>---</v>
      </c>
      <c r="R773" s="59" t="str">
        <f>IFERROR(VLOOKUP(O773,IF($M$4="TEI0187_REV01",RAW_m_TEI0187_REV01!$AE:$AG),3,0),"---")</f>
        <v>---</v>
      </c>
      <c r="S773" s="59" t="str">
        <f t="shared" si="26"/>
        <v>---</v>
      </c>
    </row>
    <row r="774" spans="2:19" ht="15" customHeight="1" x14ac:dyDescent="0.25">
      <c r="B774" s="59">
        <f t="shared" si="25"/>
        <v>769</v>
      </c>
      <c r="C774" s="60">
        <f>IFERROR(IF($C$4="TEB0187_REV01",CALC_CONN_TEB0187_REV01!U774,),"---")</f>
        <v>0</v>
      </c>
      <c r="D774" s="59">
        <f>IFERROR(IF($C$4="TEB0187_REV01",CALC_CONN_TEB0187_REV01!D774,),"---")</f>
        <v>0</v>
      </c>
      <c r="E774" s="59">
        <f>IFERROR(IF($C$4="TEB0187_REV01",CALC_CONN_TEB0187_REV01!E774,),"---")</f>
        <v>0</v>
      </c>
      <c r="F774" s="59" t="str">
        <f>IFERROR(IF(VLOOKUP($D774&amp;"-"&amp;$E774,IF($C$4="TEB0187_REV01",CALC_CONN_TEB0187_REV01!$F:$I),4,0)="--","---",IF($C$4="TEB0187_REV01",CALC_CONN_TEB0187_REV01!$G774&amp; " --&gt; " &amp;CALC_CONN_TEB0187_REV01!$I774&amp; " --&gt; ")),"---")</f>
        <v>---</v>
      </c>
      <c r="G774" s="59" t="str">
        <f>IFERROR(IF(VLOOKUP($D774&amp;"-"&amp;$E774,IF($C$4="TEB0187_REV01",CALC_CONN_TEB0187_REV01!$F:$H),3,0)="--",VLOOKUP($D774&amp;"-"&amp;$E774,IF($C$4="TEB0187_REV01",CALC_CONN_TEB0187_REV01!$F:$H),2,0),VLOOKUP($D774&amp;"-"&amp;$E774,IF($C$4="TEB0187_REV01",CALC_CONN_TEB0187_REV01!$F:$H),3,0)),"---")</f>
        <v>---</v>
      </c>
      <c r="H774" s="59" t="str">
        <f>IFERROR(VLOOKUP(G774,IF($C$4="TEB0187_REV01",CALC_CONN_TEB0187_REV01!$G:$T),14,0),"---")</f>
        <v>---</v>
      </c>
      <c r="I774" s="59" t="str">
        <f>IFERROR(VLOOKUP($D774&amp;"-"&amp;$E774,IF($C$4="TEB0187_REV01",CALC_CONN_TEB0187_REV01!$F:$K,"???"),6,0),"---")</f>
        <v>---</v>
      </c>
      <c r="J774" s="61" t="str">
        <f>IFERROR(VLOOKUP($D774&amp;"-"&amp;$E774,IF($C$4="TEB0187_REV01",CALC_CONN_TEB0187_REV01!$F:$M,"???"),8,0),"---")</f>
        <v>---</v>
      </c>
      <c r="K774" s="62" t="str">
        <f>IFERROR(VLOOKUP($D774&amp;"-"&amp;$E774,IF($C$4="TEB0187_REV01",CALC_CONN_TEB0187_REV01!$F:$N),9,0),"---")</f>
        <v>---</v>
      </c>
      <c r="L774" s="59" t="str">
        <f>IFERROR(VLOOKUP(K774,B2B!$H$3:$I$2000,2,0),"---")</f>
        <v>---</v>
      </c>
      <c r="M774" s="59" t="str">
        <f>IFERROR(VLOOKUP(L774,IF($M$4="TEI0187_REV01",RAW_m_TEI0187_REV01!$AD:$AH),5,0),"---")</f>
        <v>---</v>
      </c>
      <c r="N774" s="59" t="str">
        <f>IFERROR(VLOOKUP(L774,IF($M$4="TEI0187_REV01",RAW_m_TEI0187_REV01!$AE:$AJ),6,0),"---")</f>
        <v>---</v>
      </c>
      <c r="O774" s="63" t="str">
        <f>IFERROR(VLOOKUP(L774,IF($M$4="TEI0187_REV01",RAW_m_TEI0187_REV01!$AD:$AE),2,0),"---")</f>
        <v>---</v>
      </c>
      <c r="P774" s="59" t="str">
        <f>IFERROR(VLOOKUP(O774,IF($M$4="TEI0187_REV01",RAW_m_TEI0187_REV01!$AJ:$AK),2,0),"---")</f>
        <v>---</v>
      </c>
      <c r="Q774" s="59" t="str">
        <f>IFERROR(VLOOKUP(L774,IF($M$4="TEI0187_REV01",RAW_m_TEI0187_REV01!$AD:$AF),3,0),"---")</f>
        <v>---</v>
      </c>
      <c r="R774" s="59" t="str">
        <f>IFERROR(VLOOKUP(O774,IF($M$4="TEI0187_REV01",RAW_m_TEI0187_REV01!$AE:$AG),3,0),"---")</f>
        <v>---</v>
      </c>
      <c r="S774" s="59" t="str">
        <f t="shared" si="26"/>
        <v>---</v>
      </c>
    </row>
    <row r="775" spans="2:19" ht="15" customHeight="1" x14ac:dyDescent="0.25">
      <c r="B775" s="59">
        <f t="shared" si="25"/>
        <v>770</v>
      </c>
      <c r="C775" s="60">
        <f>IFERROR(IF($C$4="TEB0187_REV01",CALC_CONN_TEB0187_REV01!U775,),"---")</f>
        <v>0</v>
      </c>
      <c r="D775" s="59">
        <f>IFERROR(IF($C$4="TEB0187_REV01",CALC_CONN_TEB0187_REV01!D775,),"---")</f>
        <v>0</v>
      </c>
      <c r="E775" s="59">
        <f>IFERROR(IF($C$4="TEB0187_REV01",CALC_CONN_TEB0187_REV01!E775,),"---")</f>
        <v>0</v>
      </c>
      <c r="F775" s="59" t="str">
        <f>IFERROR(IF(VLOOKUP($D775&amp;"-"&amp;$E775,IF($C$4="TEB0187_REV01",CALC_CONN_TEB0187_REV01!$F:$I),4,0)="--","---",IF($C$4="TEB0187_REV01",CALC_CONN_TEB0187_REV01!$G775&amp; " --&gt; " &amp;CALC_CONN_TEB0187_REV01!$I775&amp; " --&gt; ")),"---")</f>
        <v>---</v>
      </c>
      <c r="G775" s="59" t="str">
        <f>IFERROR(IF(VLOOKUP($D775&amp;"-"&amp;$E775,IF($C$4="TEB0187_REV01",CALC_CONN_TEB0187_REV01!$F:$H),3,0)="--",VLOOKUP($D775&amp;"-"&amp;$E775,IF($C$4="TEB0187_REV01",CALC_CONN_TEB0187_REV01!$F:$H),2,0),VLOOKUP($D775&amp;"-"&amp;$E775,IF($C$4="TEB0187_REV01",CALC_CONN_TEB0187_REV01!$F:$H),3,0)),"---")</f>
        <v>---</v>
      </c>
      <c r="H775" s="59" t="str">
        <f>IFERROR(VLOOKUP(G775,IF($C$4="TEB0187_REV01",CALC_CONN_TEB0187_REV01!$G:$T),14,0),"---")</f>
        <v>---</v>
      </c>
      <c r="I775" s="59" t="str">
        <f>IFERROR(VLOOKUP($D775&amp;"-"&amp;$E775,IF($C$4="TEB0187_REV01",CALC_CONN_TEB0187_REV01!$F:$K,"???"),6,0),"---")</f>
        <v>---</v>
      </c>
      <c r="J775" s="61" t="str">
        <f>IFERROR(VLOOKUP($D775&amp;"-"&amp;$E775,IF($C$4="TEB0187_REV01",CALC_CONN_TEB0187_REV01!$F:$M,"???"),8,0),"---")</f>
        <v>---</v>
      </c>
      <c r="K775" s="62" t="str">
        <f>IFERROR(VLOOKUP($D775&amp;"-"&amp;$E775,IF($C$4="TEB0187_REV01",CALC_CONN_TEB0187_REV01!$F:$N),9,0),"---")</f>
        <v>---</v>
      </c>
      <c r="L775" s="59" t="str">
        <f>IFERROR(VLOOKUP(K775,B2B!$H$3:$I$2000,2,0),"---")</f>
        <v>---</v>
      </c>
      <c r="M775" s="59" t="str">
        <f>IFERROR(VLOOKUP(L775,IF($M$4="TEI0187_REV01",RAW_m_TEI0187_REV01!$AD:$AH),5,0),"---")</f>
        <v>---</v>
      </c>
      <c r="N775" s="59" t="str">
        <f>IFERROR(VLOOKUP(L775,IF($M$4="TEI0187_REV01",RAW_m_TEI0187_REV01!$AE:$AJ),6,0),"---")</f>
        <v>---</v>
      </c>
      <c r="O775" s="63" t="str">
        <f>IFERROR(VLOOKUP(L775,IF($M$4="TEI0187_REV01",RAW_m_TEI0187_REV01!$AD:$AE),2,0),"---")</f>
        <v>---</v>
      </c>
      <c r="P775" s="59" t="str">
        <f>IFERROR(VLOOKUP(O775,IF($M$4="TEI0187_REV01",RAW_m_TEI0187_REV01!$AJ:$AK),2,0),"---")</f>
        <v>---</v>
      </c>
      <c r="Q775" s="59" t="str">
        <f>IFERROR(VLOOKUP(L775,IF($M$4="TEI0187_REV01",RAW_m_TEI0187_REV01!$AD:$AF),3,0),"---")</f>
        <v>---</v>
      </c>
      <c r="R775" s="59" t="str">
        <f>IFERROR(VLOOKUP(O775,IF($M$4="TEI0187_REV01",RAW_m_TEI0187_REV01!$AE:$AG),3,0),"---")</f>
        <v>---</v>
      </c>
      <c r="S775" s="59" t="str">
        <f t="shared" ref="S775:S838" si="27">IFERROR(SUBSTITUTE(I775,"mm","")+SUBSTITUTE(R775,"mm",""),"---")</f>
        <v>---</v>
      </c>
    </row>
    <row r="776" spans="2:19" ht="15" customHeight="1" x14ac:dyDescent="0.25">
      <c r="B776" s="59">
        <f t="shared" ref="B776:B839" si="28">B775+1</f>
        <v>771</v>
      </c>
      <c r="C776" s="60">
        <f>IFERROR(IF($C$4="TEB0187_REV01",CALC_CONN_TEB0187_REV01!U776,),"---")</f>
        <v>0</v>
      </c>
      <c r="D776" s="59">
        <f>IFERROR(IF($C$4="TEB0187_REV01",CALC_CONN_TEB0187_REV01!D776,),"---")</f>
        <v>0</v>
      </c>
      <c r="E776" s="59">
        <f>IFERROR(IF($C$4="TEB0187_REV01",CALC_CONN_TEB0187_REV01!E776,),"---")</f>
        <v>0</v>
      </c>
      <c r="F776" s="59" t="str">
        <f>IFERROR(IF(VLOOKUP($D776&amp;"-"&amp;$E776,IF($C$4="TEB0187_REV01",CALC_CONN_TEB0187_REV01!$F:$I),4,0)="--","---",IF($C$4="TEB0187_REV01",CALC_CONN_TEB0187_REV01!$G776&amp; " --&gt; " &amp;CALC_CONN_TEB0187_REV01!$I776&amp; " --&gt; ")),"---")</f>
        <v>---</v>
      </c>
      <c r="G776" s="59" t="str">
        <f>IFERROR(IF(VLOOKUP($D776&amp;"-"&amp;$E776,IF($C$4="TEB0187_REV01",CALC_CONN_TEB0187_REV01!$F:$H),3,0)="--",VLOOKUP($D776&amp;"-"&amp;$E776,IF($C$4="TEB0187_REV01",CALC_CONN_TEB0187_REV01!$F:$H),2,0),VLOOKUP($D776&amp;"-"&amp;$E776,IF($C$4="TEB0187_REV01",CALC_CONN_TEB0187_REV01!$F:$H),3,0)),"---")</f>
        <v>---</v>
      </c>
      <c r="H776" s="59" t="str">
        <f>IFERROR(VLOOKUP(G776,IF($C$4="TEB0187_REV01",CALC_CONN_TEB0187_REV01!$G:$T),14,0),"---")</f>
        <v>---</v>
      </c>
      <c r="I776" s="59" t="str">
        <f>IFERROR(VLOOKUP($D776&amp;"-"&amp;$E776,IF($C$4="TEB0187_REV01",CALC_CONN_TEB0187_REV01!$F:$K,"???"),6,0),"---")</f>
        <v>---</v>
      </c>
      <c r="J776" s="61" t="str">
        <f>IFERROR(VLOOKUP($D776&amp;"-"&amp;$E776,IF($C$4="TEB0187_REV01",CALC_CONN_TEB0187_REV01!$F:$M,"???"),8,0),"---")</f>
        <v>---</v>
      </c>
      <c r="K776" s="62" t="str">
        <f>IFERROR(VLOOKUP($D776&amp;"-"&amp;$E776,IF($C$4="TEB0187_REV01",CALC_CONN_TEB0187_REV01!$F:$N),9,0),"---")</f>
        <v>---</v>
      </c>
      <c r="L776" s="59" t="str">
        <f>IFERROR(VLOOKUP(K776,B2B!$H$3:$I$2000,2,0),"---")</f>
        <v>---</v>
      </c>
      <c r="M776" s="59" t="str">
        <f>IFERROR(VLOOKUP(L776,IF($M$4="TEI0187_REV01",RAW_m_TEI0187_REV01!$AD:$AH),5,0),"---")</f>
        <v>---</v>
      </c>
      <c r="N776" s="59" t="str">
        <f>IFERROR(VLOOKUP(L776,IF($M$4="TEI0187_REV01",RAW_m_TEI0187_REV01!$AE:$AJ),6,0),"---")</f>
        <v>---</v>
      </c>
      <c r="O776" s="63" t="str">
        <f>IFERROR(VLOOKUP(L776,IF($M$4="TEI0187_REV01",RAW_m_TEI0187_REV01!$AD:$AE),2,0),"---")</f>
        <v>---</v>
      </c>
      <c r="P776" s="59" t="str">
        <f>IFERROR(VLOOKUP(O776,IF($M$4="TEI0187_REV01",RAW_m_TEI0187_REV01!$AJ:$AK),2,0),"---")</f>
        <v>---</v>
      </c>
      <c r="Q776" s="59" t="str">
        <f>IFERROR(VLOOKUP(L776,IF($M$4="TEI0187_REV01",RAW_m_TEI0187_REV01!$AD:$AF),3,0),"---")</f>
        <v>---</v>
      </c>
      <c r="R776" s="59" t="str">
        <f>IFERROR(VLOOKUP(O776,IF($M$4="TEI0187_REV01",RAW_m_TEI0187_REV01!$AE:$AG),3,0),"---")</f>
        <v>---</v>
      </c>
      <c r="S776" s="59" t="str">
        <f t="shared" si="27"/>
        <v>---</v>
      </c>
    </row>
    <row r="777" spans="2:19" ht="15" customHeight="1" x14ac:dyDescent="0.25">
      <c r="B777" s="59">
        <f t="shared" si="28"/>
        <v>772</v>
      </c>
      <c r="C777" s="60">
        <f>IFERROR(IF($C$4="TEB0187_REV01",CALC_CONN_TEB0187_REV01!U777,),"---")</f>
        <v>0</v>
      </c>
      <c r="D777" s="59">
        <f>IFERROR(IF($C$4="TEB0187_REV01",CALC_CONN_TEB0187_REV01!D777,),"---")</f>
        <v>0</v>
      </c>
      <c r="E777" s="59">
        <f>IFERROR(IF($C$4="TEB0187_REV01",CALC_CONN_TEB0187_REV01!E777,),"---")</f>
        <v>0</v>
      </c>
      <c r="F777" s="59" t="str">
        <f>IFERROR(IF(VLOOKUP($D777&amp;"-"&amp;$E777,IF($C$4="TEB0187_REV01",CALC_CONN_TEB0187_REV01!$F:$I),4,0)="--","---",IF($C$4="TEB0187_REV01",CALC_CONN_TEB0187_REV01!$G777&amp; " --&gt; " &amp;CALC_CONN_TEB0187_REV01!$I777&amp; " --&gt; ")),"---")</f>
        <v>---</v>
      </c>
      <c r="G777" s="59" t="str">
        <f>IFERROR(IF(VLOOKUP($D777&amp;"-"&amp;$E777,IF($C$4="TEB0187_REV01",CALC_CONN_TEB0187_REV01!$F:$H),3,0)="--",VLOOKUP($D777&amp;"-"&amp;$E777,IF($C$4="TEB0187_REV01",CALC_CONN_TEB0187_REV01!$F:$H),2,0),VLOOKUP($D777&amp;"-"&amp;$E777,IF($C$4="TEB0187_REV01",CALC_CONN_TEB0187_REV01!$F:$H),3,0)),"---")</f>
        <v>---</v>
      </c>
      <c r="H777" s="59" t="str">
        <f>IFERROR(VLOOKUP(G777,IF($C$4="TEB0187_REV01",CALC_CONN_TEB0187_REV01!$G:$T),14,0),"---")</f>
        <v>---</v>
      </c>
      <c r="I777" s="59" t="str">
        <f>IFERROR(VLOOKUP($D777&amp;"-"&amp;$E777,IF($C$4="TEB0187_REV01",CALC_CONN_TEB0187_REV01!$F:$K,"???"),6,0),"---")</f>
        <v>---</v>
      </c>
      <c r="J777" s="61" t="str">
        <f>IFERROR(VLOOKUP($D777&amp;"-"&amp;$E777,IF($C$4="TEB0187_REV01",CALC_CONN_TEB0187_REV01!$F:$M,"???"),8,0),"---")</f>
        <v>---</v>
      </c>
      <c r="K777" s="62" t="str">
        <f>IFERROR(VLOOKUP($D777&amp;"-"&amp;$E777,IF($C$4="TEB0187_REV01",CALC_CONN_TEB0187_REV01!$F:$N),9,0),"---")</f>
        <v>---</v>
      </c>
      <c r="L777" s="59" t="str">
        <f>IFERROR(VLOOKUP(K777,B2B!$H$3:$I$2000,2,0),"---")</f>
        <v>---</v>
      </c>
      <c r="M777" s="59" t="str">
        <f>IFERROR(VLOOKUP(L777,IF($M$4="TEI0187_REV01",RAW_m_TEI0187_REV01!$AD:$AH),5,0),"---")</f>
        <v>---</v>
      </c>
      <c r="N777" s="59" t="str">
        <f>IFERROR(VLOOKUP(L777,IF($M$4="TEI0187_REV01",RAW_m_TEI0187_REV01!$AE:$AJ),6,0),"---")</f>
        <v>---</v>
      </c>
      <c r="O777" s="63" t="str">
        <f>IFERROR(VLOOKUP(L777,IF($M$4="TEI0187_REV01",RAW_m_TEI0187_REV01!$AD:$AE),2,0),"---")</f>
        <v>---</v>
      </c>
      <c r="P777" s="59" t="str">
        <f>IFERROR(VLOOKUP(O777,IF($M$4="TEI0187_REV01",RAW_m_TEI0187_REV01!$AJ:$AK),2,0),"---")</f>
        <v>---</v>
      </c>
      <c r="Q777" s="59" t="str">
        <f>IFERROR(VLOOKUP(L777,IF($M$4="TEI0187_REV01",RAW_m_TEI0187_REV01!$AD:$AF),3,0),"---")</f>
        <v>---</v>
      </c>
      <c r="R777" s="59" t="str">
        <f>IFERROR(VLOOKUP(O777,IF($M$4="TEI0187_REV01",RAW_m_TEI0187_REV01!$AE:$AG),3,0),"---")</f>
        <v>---</v>
      </c>
      <c r="S777" s="59" t="str">
        <f t="shared" si="27"/>
        <v>---</v>
      </c>
    </row>
    <row r="778" spans="2:19" ht="15" customHeight="1" x14ac:dyDescent="0.25">
      <c r="B778" s="59">
        <f t="shared" si="28"/>
        <v>773</v>
      </c>
      <c r="C778" s="60">
        <f>IFERROR(IF($C$4="TEB0187_REV01",CALC_CONN_TEB0187_REV01!U778,),"---")</f>
        <v>0</v>
      </c>
      <c r="D778" s="59">
        <f>IFERROR(IF($C$4="TEB0187_REV01",CALC_CONN_TEB0187_REV01!D778,),"---")</f>
        <v>0</v>
      </c>
      <c r="E778" s="59">
        <f>IFERROR(IF($C$4="TEB0187_REV01",CALC_CONN_TEB0187_REV01!E778,),"---")</f>
        <v>0</v>
      </c>
      <c r="F778" s="59" t="str">
        <f>IFERROR(IF(VLOOKUP($D778&amp;"-"&amp;$E778,IF($C$4="TEB0187_REV01",CALC_CONN_TEB0187_REV01!$F:$I),4,0)="--","---",IF($C$4="TEB0187_REV01",CALC_CONN_TEB0187_REV01!$G778&amp; " --&gt; " &amp;CALC_CONN_TEB0187_REV01!$I778&amp; " --&gt; ")),"---")</f>
        <v>---</v>
      </c>
      <c r="G778" s="59" t="str">
        <f>IFERROR(IF(VLOOKUP($D778&amp;"-"&amp;$E778,IF($C$4="TEB0187_REV01",CALC_CONN_TEB0187_REV01!$F:$H),3,0)="--",VLOOKUP($D778&amp;"-"&amp;$E778,IF($C$4="TEB0187_REV01",CALC_CONN_TEB0187_REV01!$F:$H),2,0),VLOOKUP($D778&amp;"-"&amp;$E778,IF($C$4="TEB0187_REV01",CALC_CONN_TEB0187_REV01!$F:$H),3,0)),"---")</f>
        <v>---</v>
      </c>
      <c r="H778" s="59" t="str">
        <f>IFERROR(VLOOKUP(G778,IF($C$4="TEB0187_REV01",CALC_CONN_TEB0187_REV01!$G:$T),14,0),"---")</f>
        <v>---</v>
      </c>
      <c r="I778" s="59" t="str">
        <f>IFERROR(VLOOKUP($D778&amp;"-"&amp;$E778,IF($C$4="TEB0187_REV01",CALC_CONN_TEB0187_REV01!$F:$K,"???"),6,0),"---")</f>
        <v>---</v>
      </c>
      <c r="J778" s="61" t="str">
        <f>IFERROR(VLOOKUP($D778&amp;"-"&amp;$E778,IF($C$4="TEB0187_REV01",CALC_CONN_TEB0187_REV01!$F:$M,"???"),8,0),"---")</f>
        <v>---</v>
      </c>
      <c r="K778" s="62" t="str">
        <f>IFERROR(VLOOKUP($D778&amp;"-"&amp;$E778,IF($C$4="TEB0187_REV01",CALC_CONN_TEB0187_REV01!$F:$N),9,0),"---")</f>
        <v>---</v>
      </c>
      <c r="L778" s="59" t="str">
        <f>IFERROR(VLOOKUP(K778,B2B!$H$3:$I$2000,2,0),"---")</f>
        <v>---</v>
      </c>
      <c r="M778" s="59" t="str">
        <f>IFERROR(VLOOKUP(L778,IF($M$4="TEI0187_REV01",RAW_m_TEI0187_REV01!$AD:$AH),5,0),"---")</f>
        <v>---</v>
      </c>
      <c r="N778" s="59" t="str">
        <f>IFERROR(VLOOKUP(L778,IF($M$4="TEI0187_REV01",RAW_m_TEI0187_REV01!$AE:$AJ),6,0),"---")</f>
        <v>---</v>
      </c>
      <c r="O778" s="63" t="str">
        <f>IFERROR(VLOOKUP(L778,IF($M$4="TEI0187_REV01",RAW_m_TEI0187_REV01!$AD:$AE),2,0),"---")</f>
        <v>---</v>
      </c>
      <c r="P778" s="59" t="str">
        <f>IFERROR(VLOOKUP(O778,IF($M$4="TEI0187_REV01",RAW_m_TEI0187_REV01!$AJ:$AK),2,0),"---")</f>
        <v>---</v>
      </c>
      <c r="Q778" s="59" t="str">
        <f>IFERROR(VLOOKUP(L778,IF($M$4="TEI0187_REV01",RAW_m_TEI0187_REV01!$AD:$AF),3,0),"---")</f>
        <v>---</v>
      </c>
      <c r="R778" s="59" t="str">
        <f>IFERROR(VLOOKUP(O778,IF($M$4="TEI0187_REV01",RAW_m_TEI0187_REV01!$AE:$AG),3,0),"---")</f>
        <v>---</v>
      </c>
      <c r="S778" s="59" t="str">
        <f t="shared" si="27"/>
        <v>---</v>
      </c>
    </row>
    <row r="779" spans="2:19" ht="15" customHeight="1" x14ac:dyDescent="0.25">
      <c r="B779" s="59">
        <f t="shared" si="28"/>
        <v>774</v>
      </c>
      <c r="C779" s="60">
        <f>IFERROR(IF($C$4="TEB0187_REV01",CALC_CONN_TEB0187_REV01!U779,),"---")</f>
        <v>0</v>
      </c>
      <c r="D779" s="59">
        <f>IFERROR(IF($C$4="TEB0187_REV01",CALC_CONN_TEB0187_REV01!D779,),"---")</f>
        <v>0</v>
      </c>
      <c r="E779" s="59">
        <f>IFERROR(IF($C$4="TEB0187_REV01",CALC_CONN_TEB0187_REV01!E779,),"---")</f>
        <v>0</v>
      </c>
      <c r="F779" s="59" t="str">
        <f>IFERROR(IF(VLOOKUP($D779&amp;"-"&amp;$E779,IF($C$4="TEB0187_REV01",CALC_CONN_TEB0187_REV01!$F:$I),4,0)="--","---",IF($C$4="TEB0187_REV01",CALC_CONN_TEB0187_REV01!$G779&amp; " --&gt; " &amp;CALC_CONN_TEB0187_REV01!$I779&amp; " --&gt; ")),"---")</f>
        <v>---</v>
      </c>
      <c r="G779" s="59" t="str">
        <f>IFERROR(IF(VLOOKUP($D779&amp;"-"&amp;$E779,IF($C$4="TEB0187_REV01",CALC_CONN_TEB0187_REV01!$F:$H),3,0)="--",VLOOKUP($D779&amp;"-"&amp;$E779,IF($C$4="TEB0187_REV01",CALC_CONN_TEB0187_REV01!$F:$H),2,0),VLOOKUP($D779&amp;"-"&amp;$E779,IF($C$4="TEB0187_REV01",CALC_CONN_TEB0187_REV01!$F:$H),3,0)),"---")</f>
        <v>---</v>
      </c>
      <c r="H779" s="59" t="str">
        <f>IFERROR(VLOOKUP(G779,IF($C$4="TEB0187_REV01",CALC_CONN_TEB0187_REV01!$G:$T),14,0),"---")</f>
        <v>---</v>
      </c>
      <c r="I779" s="59" t="str">
        <f>IFERROR(VLOOKUP($D779&amp;"-"&amp;$E779,IF($C$4="TEB0187_REV01",CALC_CONN_TEB0187_REV01!$F:$K,"???"),6,0),"---")</f>
        <v>---</v>
      </c>
      <c r="J779" s="61" t="str">
        <f>IFERROR(VLOOKUP($D779&amp;"-"&amp;$E779,IF($C$4="TEB0187_REV01",CALC_CONN_TEB0187_REV01!$F:$M,"???"),8,0),"---")</f>
        <v>---</v>
      </c>
      <c r="K779" s="62" t="str">
        <f>IFERROR(VLOOKUP($D779&amp;"-"&amp;$E779,IF($C$4="TEB0187_REV01",CALC_CONN_TEB0187_REV01!$F:$N),9,0),"---")</f>
        <v>---</v>
      </c>
      <c r="L779" s="59" t="str">
        <f>IFERROR(VLOOKUP(K779,B2B!$H$3:$I$2000,2,0),"---")</f>
        <v>---</v>
      </c>
      <c r="M779" s="59" t="str">
        <f>IFERROR(VLOOKUP(L779,IF($M$4="TEI0187_REV01",RAW_m_TEI0187_REV01!$AD:$AH),5,0),"---")</f>
        <v>---</v>
      </c>
      <c r="N779" s="59" t="str">
        <f>IFERROR(VLOOKUP(L779,IF($M$4="TEI0187_REV01",RAW_m_TEI0187_REV01!$AE:$AJ),6,0),"---")</f>
        <v>---</v>
      </c>
      <c r="O779" s="63" t="str">
        <f>IFERROR(VLOOKUP(L779,IF($M$4="TEI0187_REV01",RAW_m_TEI0187_REV01!$AD:$AE),2,0),"---")</f>
        <v>---</v>
      </c>
      <c r="P779" s="59" t="str">
        <f>IFERROR(VLOOKUP(O779,IF($M$4="TEI0187_REV01",RAW_m_TEI0187_REV01!$AJ:$AK),2,0),"---")</f>
        <v>---</v>
      </c>
      <c r="Q779" s="59" t="str">
        <f>IFERROR(VLOOKUP(L779,IF($M$4="TEI0187_REV01",RAW_m_TEI0187_REV01!$AD:$AF),3,0),"---")</f>
        <v>---</v>
      </c>
      <c r="R779" s="59" t="str">
        <f>IFERROR(VLOOKUP(O779,IF($M$4="TEI0187_REV01",RAW_m_TEI0187_REV01!$AE:$AG),3,0),"---")</f>
        <v>---</v>
      </c>
      <c r="S779" s="59" t="str">
        <f t="shared" si="27"/>
        <v>---</v>
      </c>
    </row>
    <row r="780" spans="2:19" ht="15" customHeight="1" x14ac:dyDescent="0.25">
      <c r="B780" s="59">
        <f t="shared" si="28"/>
        <v>775</v>
      </c>
      <c r="C780" s="60">
        <f>IFERROR(IF($C$4="TEB0187_REV01",CALC_CONN_TEB0187_REV01!U780,),"---")</f>
        <v>0</v>
      </c>
      <c r="D780" s="59">
        <f>IFERROR(IF($C$4="TEB0187_REV01",CALC_CONN_TEB0187_REV01!D780,),"---")</f>
        <v>0</v>
      </c>
      <c r="E780" s="59">
        <f>IFERROR(IF($C$4="TEB0187_REV01",CALC_CONN_TEB0187_REV01!E780,),"---")</f>
        <v>0</v>
      </c>
      <c r="F780" s="59" t="str">
        <f>IFERROR(IF(VLOOKUP($D780&amp;"-"&amp;$E780,IF($C$4="TEB0187_REV01",CALC_CONN_TEB0187_REV01!$F:$I),4,0)="--","---",IF($C$4="TEB0187_REV01",CALC_CONN_TEB0187_REV01!$G780&amp; " --&gt; " &amp;CALC_CONN_TEB0187_REV01!$I780&amp; " --&gt; ")),"---")</f>
        <v>---</v>
      </c>
      <c r="G780" s="59" t="str">
        <f>IFERROR(IF(VLOOKUP($D780&amp;"-"&amp;$E780,IF($C$4="TEB0187_REV01",CALC_CONN_TEB0187_REV01!$F:$H),3,0)="--",VLOOKUP($D780&amp;"-"&amp;$E780,IF($C$4="TEB0187_REV01",CALC_CONN_TEB0187_REV01!$F:$H),2,0),VLOOKUP($D780&amp;"-"&amp;$E780,IF($C$4="TEB0187_REV01",CALC_CONN_TEB0187_REV01!$F:$H),3,0)),"---")</f>
        <v>---</v>
      </c>
      <c r="H780" s="59" t="str">
        <f>IFERROR(VLOOKUP(G780,IF($C$4="TEB0187_REV01",CALC_CONN_TEB0187_REV01!$G:$T),14,0),"---")</f>
        <v>---</v>
      </c>
      <c r="I780" s="59" t="str">
        <f>IFERROR(VLOOKUP($D780&amp;"-"&amp;$E780,IF($C$4="TEB0187_REV01",CALC_CONN_TEB0187_REV01!$F:$K,"???"),6,0),"---")</f>
        <v>---</v>
      </c>
      <c r="J780" s="61" t="str">
        <f>IFERROR(VLOOKUP($D780&amp;"-"&amp;$E780,IF($C$4="TEB0187_REV01",CALC_CONN_TEB0187_REV01!$F:$M,"???"),8,0),"---")</f>
        <v>---</v>
      </c>
      <c r="K780" s="62" t="str">
        <f>IFERROR(VLOOKUP($D780&amp;"-"&amp;$E780,IF($C$4="TEB0187_REV01",CALC_CONN_TEB0187_REV01!$F:$N),9,0),"---")</f>
        <v>---</v>
      </c>
      <c r="L780" s="59" t="str">
        <f>IFERROR(VLOOKUP(K780,B2B!$H$3:$I$2000,2,0),"---")</f>
        <v>---</v>
      </c>
      <c r="M780" s="59" t="str">
        <f>IFERROR(VLOOKUP(L780,IF($M$4="TEI0187_REV01",RAW_m_TEI0187_REV01!$AD:$AH),5,0),"---")</f>
        <v>---</v>
      </c>
      <c r="N780" s="59" t="str">
        <f>IFERROR(VLOOKUP(L780,IF($M$4="TEI0187_REV01",RAW_m_TEI0187_REV01!$AE:$AJ),6,0),"---")</f>
        <v>---</v>
      </c>
      <c r="O780" s="63" t="str">
        <f>IFERROR(VLOOKUP(L780,IF($M$4="TEI0187_REV01",RAW_m_TEI0187_REV01!$AD:$AE),2,0),"---")</f>
        <v>---</v>
      </c>
      <c r="P780" s="59" t="str">
        <f>IFERROR(VLOOKUP(O780,IF($M$4="TEI0187_REV01",RAW_m_TEI0187_REV01!$AJ:$AK),2,0),"---")</f>
        <v>---</v>
      </c>
      <c r="Q780" s="59" t="str">
        <f>IFERROR(VLOOKUP(L780,IF($M$4="TEI0187_REV01",RAW_m_TEI0187_REV01!$AD:$AF),3,0),"---")</f>
        <v>---</v>
      </c>
      <c r="R780" s="59" t="str">
        <f>IFERROR(VLOOKUP(O780,IF($M$4="TEI0187_REV01",RAW_m_TEI0187_REV01!$AE:$AG),3,0),"---")</f>
        <v>---</v>
      </c>
      <c r="S780" s="59" t="str">
        <f t="shared" si="27"/>
        <v>---</v>
      </c>
    </row>
    <row r="781" spans="2:19" ht="15" customHeight="1" x14ac:dyDescent="0.25">
      <c r="B781" s="59">
        <f t="shared" si="28"/>
        <v>776</v>
      </c>
      <c r="C781" s="60">
        <f>IFERROR(IF($C$4="TEB0187_REV01",CALC_CONN_TEB0187_REV01!U781,),"---")</f>
        <v>0</v>
      </c>
      <c r="D781" s="59">
        <f>IFERROR(IF($C$4="TEB0187_REV01",CALC_CONN_TEB0187_REV01!D781,),"---")</f>
        <v>0</v>
      </c>
      <c r="E781" s="59">
        <f>IFERROR(IF($C$4="TEB0187_REV01",CALC_CONN_TEB0187_REV01!E781,),"---")</f>
        <v>0</v>
      </c>
      <c r="F781" s="59" t="str">
        <f>IFERROR(IF(VLOOKUP($D781&amp;"-"&amp;$E781,IF($C$4="TEB0187_REV01",CALC_CONN_TEB0187_REV01!$F:$I),4,0)="--","---",IF($C$4="TEB0187_REV01",CALC_CONN_TEB0187_REV01!$G781&amp; " --&gt; " &amp;CALC_CONN_TEB0187_REV01!$I781&amp; " --&gt; ")),"---")</f>
        <v>---</v>
      </c>
      <c r="G781" s="59" t="str">
        <f>IFERROR(IF(VLOOKUP($D781&amp;"-"&amp;$E781,IF($C$4="TEB0187_REV01",CALC_CONN_TEB0187_REV01!$F:$H),3,0)="--",VLOOKUP($D781&amp;"-"&amp;$E781,IF($C$4="TEB0187_REV01",CALC_CONN_TEB0187_REV01!$F:$H),2,0),VLOOKUP($D781&amp;"-"&amp;$E781,IF($C$4="TEB0187_REV01",CALC_CONN_TEB0187_REV01!$F:$H),3,0)),"---")</f>
        <v>---</v>
      </c>
      <c r="H781" s="59" t="str">
        <f>IFERROR(VLOOKUP(G781,IF($C$4="TEB0187_REV01",CALC_CONN_TEB0187_REV01!$G:$T),14,0),"---")</f>
        <v>---</v>
      </c>
      <c r="I781" s="59" t="str">
        <f>IFERROR(VLOOKUP($D781&amp;"-"&amp;$E781,IF($C$4="TEB0187_REV01",CALC_CONN_TEB0187_REV01!$F:$K,"???"),6,0),"---")</f>
        <v>---</v>
      </c>
      <c r="J781" s="61" t="str">
        <f>IFERROR(VLOOKUP($D781&amp;"-"&amp;$E781,IF($C$4="TEB0187_REV01",CALC_CONN_TEB0187_REV01!$F:$M,"???"),8,0),"---")</f>
        <v>---</v>
      </c>
      <c r="K781" s="62" t="str">
        <f>IFERROR(VLOOKUP($D781&amp;"-"&amp;$E781,IF($C$4="TEB0187_REV01",CALC_CONN_TEB0187_REV01!$F:$N),9,0),"---")</f>
        <v>---</v>
      </c>
      <c r="L781" s="59" t="str">
        <f>IFERROR(VLOOKUP(K781,B2B!$H$3:$I$2000,2,0),"---")</f>
        <v>---</v>
      </c>
      <c r="M781" s="59" t="str">
        <f>IFERROR(VLOOKUP(L781,IF($M$4="TEI0187_REV01",RAW_m_TEI0187_REV01!$AD:$AH),5,0),"---")</f>
        <v>---</v>
      </c>
      <c r="N781" s="59" t="str">
        <f>IFERROR(VLOOKUP(L781,IF($M$4="TEI0187_REV01",RAW_m_TEI0187_REV01!$AE:$AJ),6,0),"---")</f>
        <v>---</v>
      </c>
      <c r="O781" s="63" t="str">
        <f>IFERROR(VLOOKUP(L781,IF($M$4="TEI0187_REV01",RAW_m_TEI0187_REV01!$AD:$AE),2,0),"---")</f>
        <v>---</v>
      </c>
      <c r="P781" s="59" t="str">
        <f>IFERROR(VLOOKUP(O781,IF($M$4="TEI0187_REV01",RAW_m_TEI0187_REV01!$AJ:$AK),2,0),"---")</f>
        <v>---</v>
      </c>
      <c r="Q781" s="59" t="str">
        <f>IFERROR(VLOOKUP(L781,IF($M$4="TEI0187_REV01",RAW_m_TEI0187_REV01!$AD:$AF),3,0),"---")</f>
        <v>---</v>
      </c>
      <c r="R781" s="59" t="str">
        <f>IFERROR(VLOOKUP(O781,IF($M$4="TEI0187_REV01",RAW_m_TEI0187_REV01!$AE:$AG),3,0),"---")</f>
        <v>---</v>
      </c>
      <c r="S781" s="59" t="str">
        <f t="shared" si="27"/>
        <v>---</v>
      </c>
    </row>
    <row r="782" spans="2:19" ht="15" customHeight="1" x14ac:dyDescent="0.25">
      <c r="B782" s="59">
        <f t="shared" si="28"/>
        <v>777</v>
      </c>
      <c r="C782" s="60">
        <f>IFERROR(IF($C$4="TEB0187_REV01",CALC_CONN_TEB0187_REV01!U782,),"---")</f>
        <v>0</v>
      </c>
      <c r="D782" s="59">
        <f>IFERROR(IF($C$4="TEB0187_REV01",CALC_CONN_TEB0187_REV01!D782,),"---")</f>
        <v>0</v>
      </c>
      <c r="E782" s="59">
        <f>IFERROR(IF($C$4="TEB0187_REV01",CALC_CONN_TEB0187_REV01!E782,),"---")</f>
        <v>0</v>
      </c>
      <c r="F782" s="59" t="str">
        <f>IFERROR(IF(VLOOKUP($D782&amp;"-"&amp;$E782,IF($C$4="TEB0187_REV01",CALC_CONN_TEB0187_REV01!$F:$I),4,0)="--","---",IF($C$4="TEB0187_REV01",CALC_CONN_TEB0187_REV01!$G782&amp; " --&gt; " &amp;CALC_CONN_TEB0187_REV01!$I782&amp; " --&gt; ")),"---")</f>
        <v>---</v>
      </c>
      <c r="G782" s="59" t="str">
        <f>IFERROR(IF(VLOOKUP($D782&amp;"-"&amp;$E782,IF($C$4="TEB0187_REV01",CALC_CONN_TEB0187_REV01!$F:$H),3,0)="--",VLOOKUP($D782&amp;"-"&amp;$E782,IF($C$4="TEB0187_REV01",CALC_CONN_TEB0187_REV01!$F:$H),2,0),VLOOKUP($D782&amp;"-"&amp;$E782,IF($C$4="TEB0187_REV01",CALC_CONN_TEB0187_REV01!$F:$H),3,0)),"---")</f>
        <v>---</v>
      </c>
      <c r="H782" s="59" t="str">
        <f>IFERROR(VLOOKUP(G782,IF($C$4="TEB0187_REV01",CALC_CONN_TEB0187_REV01!$G:$T),14,0),"---")</f>
        <v>---</v>
      </c>
      <c r="I782" s="59" t="str">
        <f>IFERROR(VLOOKUP($D782&amp;"-"&amp;$E782,IF($C$4="TEB0187_REV01",CALC_CONN_TEB0187_REV01!$F:$K,"???"),6,0),"---")</f>
        <v>---</v>
      </c>
      <c r="J782" s="61" t="str">
        <f>IFERROR(VLOOKUP($D782&amp;"-"&amp;$E782,IF($C$4="TEB0187_REV01",CALC_CONN_TEB0187_REV01!$F:$M,"???"),8,0),"---")</f>
        <v>---</v>
      </c>
      <c r="K782" s="62" t="str">
        <f>IFERROR(VLOOKUP($D782&amp;"-"&amp;$E782,IF($C$4="TEB0187_REV01",CALC_CONN_TEB0187_REV01!$F:$N),9,0),"---")</f>
        <v>---</v>
      </c>
      <c r="L782" s="59" t="str">
        <f>IFERROR(VLOOKUP(K782,B2B!$H$3:$I$2000,2,0),"---")</f>
        <v>---</v>
      </c>
      <c r="M782" s="59" t="str">
        <f>IFERROR(VLOOKUP(L782,IF($M$4="TEI0187_REV01",RAW_m_TEI0187_REV01!$AD:$AH),5,0),"---")</f>
        <v>---</v>
      </c>
      <c r="N782" s="59" t="str">
        <f>IFERROR(VLOOKUP(L782,IF($M$4="TEI0187_REV01",RAW_m_TEI0187_REV01!$AE:$AJ),6,0),"---")</f>
        <v>---</v>
      </c>
      <c r="O782" s="63" t="str">
        <f>IFERROR(VLOOKUP(L782,IF($M$4="TEI0187_REV01",RAW_m_TEI0187_REV01!$AD:$AE),2,0),"---")</f>
        <v>---</v>
      </c>
      <c r="P782" s="59" t="str">
        <f>IFERROR(VLOOKUP(O782,IF($M$4="TEI0187_REV01",RAW_m_TEI0187_REV01!$AJ:$AK),2,0),"---")</f>
        <v>---</v>
      </c>
      <c r="Q782" s="59" t="str">
        <f>IFERROR(VLOOKUP(L782,IF($M$4="TEI0187_REV01",RAW_m_TEI0187_REV01!$AD:$AF),3,0),"---")</f>
        <v>---</v>
      </c>
      <c r="R782" s="59" t="str">
        <f>IFERROR(VLOOKUP(O782,IF($M$4="TEI0187_REV01",RAW_m_TEI0187_REV01!$AE:$AG),3,0),"---")</f>
        <v>---</v>
      </c>
      <c r="S782" s="59" t="str">
        <f t="shared" si="27"/>
        <v>---</v>
      </c>
    </row>
    <row r="783" spans="2:19" ht="15" customHeight="1" x14ac:dyDescent="0.25">
      <c r="B783" s="59">
        <f t="shared" si="28"/>
        <v>778</v>
      </c>
      <c r="C783" s="60">
        <f>IFERROR(IF($C$4="TEB0187_REV01",CALC_CONN_TEB0187_REV01!U783,),"---")</f>
        <v>0</v>
      </c>
      <c r="D783" s="59">
        <f>IFERROR(IF($C$4="TEB0187_REV01",CALC_CONN_TEB0187_REV01!D783,),"---")</f>
        <v>0</v>
      </c>
      <c r="E783" s="59">
        <f>IFERROR(IF($C$4="TEB0187_REV01",CALC_CONN_TEB0187_REV01!E783,),"---")</f>
        <v>0</v>
      </c>
      <c r="F783" s="59" t="str">
        <f>IFERROR(IF(VLOOKUP($D783&amp;"-"&amp;$E783,IF($C$4="TEB0187_REV01",CALC_CONN_TEB0187_REV01!$F:$I),4,0)="--","---",IF($C$4="TEB0187_REV01",CALC_CONN_TEB0187_REV01!$G783&amp; " --&gt; " &amp;CALC_CONN_TEB0187_REV01!$I783&amp; " --&gt; ")),"---")</f>
        <v>---</v>
      </c>
      <c r="G783" s="59" t="str">
        <f>IFERROR(IF(VLOOKUP($D783&amp;"-"&amp;$E783,IF($C$4="TEB0187_REV01",CALC_CONN_TEB0187_REV01!$F:$H),3,0)="--",VLOOKUP($D783&amp;"-"&amp;$E783,IF($C$4="TEB0187_REV01",CALC_CONN_TEB0187_REV01!$F:$H),2,0),VLOOKUP($D783&amp;"-"&amp;$E783,IF($C$4="TEB0187_REV01",CALC_CONN_TEB0187_REV01!$F:$H),3,0)),"---")</f>
        <v>---</v>
      </c>
      <c r="H783" s="59" t="str">
        <f>IFERROR(VLOOKUP(G783,IF($C$4="TEB0187_REV01",CALC_CONN_TEB0187_REV01!$G:$T),14,0),"---")</f>
        <v>---</v>
      </c>
      <c r="I783" s="59" t="str">
        <f>IFERROR(VLOOKUP($D783&amp;"-"&amp;$E783,IF($C$4="TEB0187_REV01",CALC_CONN_TEB0187_REV01!$F:$K,"???"),6,0),"---")</f>
        <v>---</v>
      </c>
      <c r="J783" s="61" t="str">
        <f>IFERROR(VLOOKUP($D783&amp;"-"&amp;$E783,IF($C$4="TEB0187_REV01",CALC_CONN_TEB0187_REV01!$F:$M,"???"),8,0),"---")</f>
        <v>---</v>
      </c>
      <c r="K783" s="62" t="str">
        <f>IFERROR(VLOOKUP($D783&amp;"-"&amp;$E783,IF($C$4="TEB0187_REV01",CALC_CONN_TEB0187_REV01!$F:$N),9,0),"---")</f>
        <v>---</v>
      </c>
      <c r="L783" s="59" t="str">
        <f>IFERROR(VLOOKUP(K783,B2B!$H$3:$I$2000,2,0),"---")</f>
        <v>---</v>
      </c>
      <c r="M783" s="59" t="str">
        <f>IFERROR(VLOOKUP(L783,IF($M$4="TEI0187_REV01",RAW_m_TEI0187_REV01!$AD:$AH),5,0),"---")</f>
        <v>---</v>
      </c>
      <c r="N783" s="59" t="str">
        <f>IFERROR(VLOOKUP(L783,IF($M$4="TEI0187_REV01",RAW_m_TEI0187_REV01!$AE:$AJ),6,0),"---")</f>
        <v>---</v>
      </c>
      <c r="O783" s="63" t="str">
        <f>IFERROR(VLOOKUP(L783,IF($M$4="TEI0187_REV01",RAW_m_TEI0187_REV01!$AD:$AE),2,0),"---")</f>
        <v>---</v>
      </c>
      <c r="P783" s="59" t="str">
        <f>IFERROR(VLOOKUP(O783,IF($M$4="TEI0187_REV01",RAW_m_TEI0187_REV01!$AJ:$AK),2,0),"---")</f>
        <v>---</v>
      </c>
      <c r="Q783" s="59" t="str">
        <f>IFERROR(VLOOKUP(L783,IF($M$4="TEI0187_REV01",RAW_m_TEI0187_REV01!$AD:$AF),3,0),"---")</f>
        <v>---</v>
      </c>
      <c r="R783" s="59" t="str">
        <f>IFERROR(VLOOKUP(O783,IF($M$4="TEI0187_REV01",RAW_m_TEI0187_REV01!$AE:$AG),3,0),"---")</f>
        <v>---</v>
      </c>
      <c r="S783" s="59" t="str">
        <f t="shared" si="27"/>
        <v>---</v>
      </c>
    </row>
    <row r="784" spans="2:19" ht="15" customHeight="1" x14ac:dyDescent="0.25">
      <c r="B784" s="59">
        <f t="shared" si="28"/>
        <v>779</v>
      </c>
      <c r="C784" s="60">
        <f>IFERROR(IF($C$4="TEB0187_REV01",CALC_CONN_TEB0187_REV01!U784,),"---")</f>
        <v>0</v>
      </c>
      <c r="D784" s="59">
        <f>IFERROR(IF($C$4="TEB0187_REV01",CALC_CONN_TEB0187_REV01!D784,),"---")</f>
        <v>0</v>
      </c>
      <c r="E784" s="59">
        <f>IFERROR(IF($C$4="TEB0187_REV01",CALC_CONN_TEB0187_REV01!E784,),"---")</f>
        <v>0</v>
      </c>
      <c r="F784" s="59" t="str">
        <f>IFERROR(IF(VLOOKUP($D784&amp;"-"&amp;$E784,IF($C$4="TEB0187_REV01",CALC_CONN_TEB0187_REV01!$F:$I),4,0)="--","---",IF($C$4="TEB0187_REV01",CALC_CONN_TEB0187_REV01!$G784&amp; " --&gt; " &amp;CALC_CONN_TEB0187_REV01!$I784&amp; " --&gt; ")),"---")</f>
        <v>---</v>
      </c>
      <c r="G784" s="59" t="str">
        <f>IFERROR(IF(VLOOKUP($D784&amp;"-"&amp;$E784,IF($C$4="TEB0187_REV01",CALC_CONN_TEB0187_REV01!$F:$H),3,0)="--",VLOOKUP($D784&amp;"-"&amp;$E784,IF($C$4="TEB0187_REV01",CALC_CONN_TEB0187_REV01!$F:$H),2,0),VLOOKUP($D784&amp;"-"&amp;$E784,IF($C$4="TEB0187_REV01",CALC_CONN_TEB0187_REV01!$F:$H),3,0)),"---")</f>
        <v>---</v>
      </c>
      <c r="H784" s="59" t="str">
        <f>IFERROR(VLOOKUP(G784,IF($C$4="TEB0187_REV01",CALC_CONN_TEB0187_REV01!$G:$T),14,0),"---")</f>
        <v>---</v>
      </c>
      <c r="I784" s="59" t="str">
        <f>IFERROR(VLOOKUP($D784&amp;"-"&amp;$E784,IF($C$4="TEB0187_REV01",CALC_CONN_TEB0187_REV01!$F:$K,"???"),6,0),"---")</f>
        <v>---</v>
      </c>
      <c r="J784" s="61" t="str">
        <f>IFERROR(VLOOKUP($D784&amp;"-"&amp;$E784,IF($C$4="TEB0187_REV01",CALC_CONN_TEB0187_REV01!$F:$M,"???"),8,0),"---")</f>
        <v>---</v>
      </c>
      <c r="K784" s="62" t="str">
        <f>IFERROR(VLOOKUP($D784&amp;"-"&amp;$E784,IF($C$4="TEB0187_REV01",CALC_CONN_TEB0187_REV01!$F:$N),9,0),"---")</f>
        <v>---</v>
      </c>
      <c r="L784" s="59" t="str">
        <f>IFERROR(VLOOKUP(K784,B2B!$H$3:$I$2000,2,0),"---")</f>
        <v>---</v>
      </c>
      <c r="M784" s="59" t="str">
        <f>IFERROR(VLOOKUP(L784,IF($M$4="TEI0187_REV01",RAW_m_TEI0187_REV01!$AD:$AH),5,0),"---")</f>
        <v>---</v>
      </c>
      <c r="N784" s="59" t="str">
        <f>IFERROR(VLOOKUP(L784,IF($M$4="TEI0187_REV01",RAW_m_TEI0187_REV01!$AE:$AJ),6,0),"---")</f>
        <v>---</v>
      </c>
      <c r="O784" s="63" t="str">
        <f>IFERROR(VLOOKUP(L784,IF($M$4="TEI0187_REV01",RAW_m_TEI0187_REV01!$AD:$AE),2,0),"---")</f>
        <v>---</v>
      </c>
      <c r="P784" s="59" t="str">
        <f>IFERROR(VLOOKUP(O784,IF($M$4="TEI0187_REV01",RAW_m_TEI0187_REV01!$AJ:$AK),2,0),"---")</f>
        <v>---</v>
      </c>
      <c r="Q784" s="59" t="str">
        <f>IFERROR(VLOOKUP(L784,IF($M$4="TEI0187_REV01",RAW_m_TEI0187_REV01!$AD:$AF),3,0),"---")</f>
        <v>---</v>
      </c>
      <c r="R784" s="59" t="str">
        <f>IFERROR(VLOOKUP(O784,IF($M$4="TEI0187_REV01",RAW_m_TEI0187_REV01!$AE:$AG),3,0),"---")</f>
        <v>---</v>
      </c>
      <c r="S784" s="59" t="str">
        <f t="shared" si="27"/>
        <v>---</v>
      </c>
    </row>
    <row r="785" spans="2:19" ht="15" customHeight="1" x14ac:dyDescent="0.25">
      <c r="B785" s="59">
        <f t="shared" si="28"/>
        <v>780</v>
      </c>
      <c r="C785" s="60">
        <f>IFERROR(IF($C$4="TEB0187_REV01",CALC_CONN_TEB0187_REV01!U785,),"---")</f>
        <v>0</v>
      </c>
      <c r="D785" s="59">
        <f>IFERROR(IF($C$4="TEB0187_REV01",CALC_CONN_TEB0187_REV01!D785,),"---")</f>
        <v>0</v>
      </c>
      <c r="E785" s="59">
        <f>IFERROR(IF($C$4="TEB0187_REV01",CALC_CONN_TEB0187_REV01!E785,),"---")</f>
        <v>0</v>
      </c>
      <c r="F785" s="59" t="str">
        <f>IFERROR(IF(VLOOKUP($D785&amp;"-"&amp;$E785,IF($C$4="TEB0187_REV01",CALC_CONN_TEB0187_REV01!$F:$I),4,0)="--","---",IF($C$4="TEB0187_REV01",CALC_CONN_TEB0187_REV01!$G785&amp; " --&gt; " &amp;CALC_CONN_TEB0187_REV01!$I785&amp; " --&gt; ")),"---")</f>
        <v>---</v>
      </c>
      <c r="G785" s="59" t="str">
        <f>IFERROR(IF(VLOOKUP($D785&amp;"-"&amp;$E785,IF($C$4="TEB0187_REV01",CALC_CONN_TEB0187_REV01!$F:$H),3,0)="--",VLOOKUP($D785&amp;"-"&amp;$E785,IF($C$4="TEB0187_REV01",CALC_CONN_TEB0187_REV01!$F:$H),2,0),VLOOKUP($D785&amp;"-"&amp;$E785,IF($C$4="TEB0187_REV01",CALC_CONN_TEB0187_REV01!$F:$H),3,0)),"---")</f>
        <v>---</v>
      </c>
      <c r="H785" s="59" t="str">
        <f>IFERROR(VLOOKUP(G785,IF($C$4="TEB0187_REV01",CALC_CONN_TEB0187_REV01!$G:$T),14,0),"---")</f>
        <v>---</v>
      </c>
      <c r="I785" s="59" t="str">
        <f>IFERROR(VLOOKUP($D785&amp;"-"&amp;$E785,IF($C$4="TEB0187_REV01",CALC_CONN_TEB0187_REV01!$F:$K,"???"),6,0),"---")</f>
        <v>---</v>
      </c>
      <c r="J785" s="61" t="str">
        <f>IFERROR(VLOOKUP($D785&amp;"-"&amp;$E785,IF($C$4="TEB0187_REV01",CALC_CONN_TEB0187_REV01!$F:$M,"???"),8,0),"---")</f>
        <v>---</v>
      </c>
      <c r="K785" s="62" t="str">
        <f>IFERROR(VLOOKUP($D785&amp;"-"&amp;$E785,IF($C$4="TEB0187_REV01",CALC_CONN_TEB0187_REV01!$F:$N),9,0),"---")</f>
        <v>---</v>
      </c>
      <c r="L785" s="59" t="str">
        <f>IFERROR(VLOOKUP(K785,B2B!$H$3:$I$2000,2,0),"---")</f>
        <v>---</v>
      </c>
      <c r="M785" s="59" t="str">
        <f>IFERROR(VLOOKUP(L785,IF($M$4="TEI0187_REV01",RAW_m_TEI0187_REV01!$AD:$AH),5,0),"---")</f>
        <v>---</v>
      </c>
      <c r="N785" s="59" t="str">
        <f>IFERROR(VLOOKUP(L785,IF($M$4="TEI0187_REV01",RAW_m_TEI0187_REV01!$AE:$AJ),6,0),"---")</f>
        <v>---</v>
      </c>
      <c r="O785" s="63" t="str">
        <f>IFERROR(VLOOKUP(L785,IF($M$4="TEI0187_REV01",RAW_m_TEI0187_REV01!$AD:$AE),2,0),"---")</f>
        <v>---</v>
      </c>
      <c r="P785" s="59" t="str">
        <f>IFERROR(VLOOKUP(O785,IF($M$4="TEI0187_REV01",RAW_m_TEI0187_REV01!$AJ:$AK),2,0),"---")</f>
        <v>---</v>
      </c>
      <c r="Q785" s="59" t="str">
        <f>IFERROR(VLOOKUP(L785,IF($M$4="TEI0187_REV01",RAW_m_TEI0187_REV01!$AD:$AF),3,0),"---")</f>
        <v>---</v>
      </c>
      <c r="R785" s="59" t="str">
        <f>IFERROR(VLOOKUP(O785,IF($M$4="TEI0187_REV01",RAW_m_TEI0187_REV01!$AE:$AG),3,0),"---")</f>
        <v>---</v>
      </c>
      <c r="S785" s="59" t="str">
        <f t="shared" si="27"/>
        <v>---</v>
      </c>
    </row>
    <row r="786" spans="2:19" ht="15" customHeight="1" x14ac:dyDescent="0.25">
      <c r="B786" s="59">
        <f t="shared" si="28"/>
        <v>781</v>
      </c>
      <c r="C786" s="60">
        <f>IFERROR(IF($C$4="TEB0187_REV01",CALC_CONN_TEB0187_REV01!U786,),"---")</f>
        <v>0</v>
      </c>
      <c r="D786" s="59">
        <f>IFERROR(IF($C$4="TEB0187_REV01",CALC_CONN_TEB0187_REV01!D786,),"---")</f>
        <v>0</v>
      </c>
      <c r="E786" s="59">
        <f>IFERROR(IF($C$4="TEB0187_REV01",CALC_CONN_TEB0187_REV01!E786,),"---")</f>
        <v>0</v>
      </c>
      <c r="F786" s="59" t="str">
        <f>IFERROR(IF(VLOOKUP($D786&amp;"-"&amp;$E786,IF($C$4="TEB0187_REV01",CALC_CONN_TEB0187_REV01!$F:$I),4,0)="--","---",IF($C$4="TEB0187_REV01",CALC_CONN_TEB0187_REV01!$G786&amp; " --&gt; " &amp;CALC_CONN_TEB0187_REV01!$I786&amp; " --&gt; ")),"---")</f>
        <v>---</v>
      </c>
      <c r="G786" s="59" t="str">
        <f>IFERROR(IF(VLOOKUP($D786&amp;"-"&amp;$E786,IF($C$4="TEB0187_REV01",CALC_CONN_TEB0187_REV01!$F:$H),3,0)="--",VLOOKUP($D786&amp;"-"&amp;$E786,IF($C$4="TEB0187_REV01",CALC_CONN_TEB0187_REV01!$F:$H),2,0),VLOOKUP($D786&amp;"-"&amp;$E786,IF($C$4="TEB0187_REV01",CALC_CONN_TEB0187_REV01!$F:$H),3,0)),"---")</f>
        <v>---</v>
      </c>
      <c r="H786" s="59" t="str">
        <f>IFERROR(VLOOKUP(G786,IF($C$4="TEB0187_REV01",CALC_CONN_TEB0187_REV01!$G:$T),14,0),"---")</f>
        <v>---</v>
      </c>
      <c r="I786" s="59" t="str">
        <f>IFERROR(VLOOKUP($D786&amp;"-"&amp;$E786,IF($C$4="TEB0187_REV01",CALC_CONN_TEB0187_REV01!$F:$K,"???"),6,0),"---")</f>
        <v>---</v>
      </c>
      <c r="J786" s="61" t="str">
        <f>IFERROR(VLOOKUP($D786&amp;"-"&amp;$E786,IF($C$4="TEB0187_REV01",CALC_CONN_TEB0187_REV01!$F:$M,"???"),8,0),"---")</f>
        <v>---</v>
      </c>
      <c r="K786" s="62" t="str">
        <f>IFERROR(VLOOKUP($D786&amp;"-"&amp;$E786,IF($C$4="TEB0187_REV01",CALC_CONN_TEB0187_REV01!$F:$N),9,0),"---")</f>
        <v>---</v>
      </c>
      <c r="L786" s="59" t="str">
        <f>IFERROR(VLOOKUP(K786,B2B!$H$3:$I$2000,2,0),"---")</f>
        <v>---</v>
      </c>
      <c r="M786" s="59" t="str">
        <f>IFERROR(VLOOKUP(L786,IF($M$4="TEI0187_REV01",RAW_m_TEI0187_REV01!$AD:$AH),5,0),"---")</f>
        <v>---</v>
      </c>
      <c r="N786" s="59" t="str">
        <f>IFERROR(VLOOKUP(L786,IF($M$4="TEI0187_REV01",RAW_m_TEI0187_REV01!$AE:$AJ),6,0),"---")</f>
        <v>---</v>
      </c>
      <c r="O786" s="63" t="str">
        <f>IFERROR(VLOOKUP(L786,IF($M$4="TEI0187_REV01",RAW_m_TEI0187_REV01!$AD:$AE),2,0),"---")</f>
        <v>---</v>
      </c>
      <c r="P786" s="59" t="str">
        <f>IFERROR(VLOOKUP(O786,IF($M$4="TEI0187_REV01",RAW_m_TEI0187_REV01!$AJ:$AK),2,0),"---")</f>
        <v>---</v>
      </c>
      <c r="Q786" s="59" t="str">
        <f>IFERROR(VLOOKUP(L786,IF($M$4="TEI0187_REV01",RAW_m_TEI0187_REV01!$AD:$AF),3,0),"---")</f>
        <v>---</v>
      </c>
      <c r="R786" s="59" t="str">
        <f>IFERROR(VLOOKUP(O786,IF($M$4="TEI0187_REV01",RAW_m_TEI0187_REV01!$AE:$AG),3,0),"---")</f>
        <v>---</v>
      </c>
      <c r="S786" s="59" t="str">
        <f t="shared" si="27"/>
        <v>---</v>
      </c>
    </row>
    <row r="787" spans="2:19" ht="15" customHeight="1" x14ac:dyDescent="0.25">
      <c r="B787" s="59">
        <f t="shared" si="28"/>
        <v>782</v>
      </c>
      <c r="C787" s="60">
        <f>IFERROR(IF($C$4="TEB0187_REV01",CALC_CONN_TEB0187_REV01!U787,),"---")</f>
        <v>0</v>
      </c>
      <c r="D787" s="59">
        <f>IFERROR(IF($C$4="TEB0187_REV01",CALC_CONN_TEB0187_REV01!D787,),"---")</f>
        <v>0</v>
      </c>
      <c r="E787" s="59">
        <f>IFERROR(IF($C$4="TEB0187_REV01",CALC_CONN_TEB0187_REV01!E787,),"---")</f>
        <v>0</v>
      </c>
      <c r="F787" s="59" t="str">
        <f>IFERROR(IF(VLOOKUP($D787&amp;"-"&amp;$E787,IF($C$4="TEB0187_REV01",CALC_CONN_TEB0187_REV01!$F:$I),4,0)="--","---",IF($C$4="TEB0187_REV01",CALC_CONN_TEB0187_REV01!$G787&amp; " --&gt; " &amp;CALC_CONN_TEB0187_REV01!$I787&amp; " --&gt; ")),"---")</f>
        <v>---</v>
      </c>
      <c r="G787" s="59" t="str">
        <f>IFERROR(IF(VLOOKUP($D787&amp;"-"&amp;$E787,IF($C$4="TEB0187_REV01",CALC_CONN_TEB0187_REV01!$F:$H),3,0)="--",VLOOKUP($D787&amp;"-"&amp;$E787,IF($C$4="TEB0187_REV01",CALC_CONN_TEB0187_REV01!$F:$H),2,0),VLOOKUP($D787&amp;"-"&amp;$E787,IF($C$4="TEB0187_REV01",CALC_CONN_TEB0187_REV01!$F:$H),3,0)),"---")</f>
        <v>---</v>
      </c>
      <c r="H787" s="59" t="str">
        <f>IFERROR(VLOOKUP(G787,IF($C$4="TEB0187_REV01",CALC_CONN_TEB0187_REV01!$G:$T),14,0),"---")</f>
        <v>---</v>
      </c>
      <c r="I787" s="59" t="str">
        <f>IFERROR(VLOOKUP($D787&amp;"-"&amp;$E787,IF($C$4="TEB0187_REV01",CALC_CONN_TEB0187_REV01!$F:$K,"???"),6,0),"---")</f>
        <v>---</v>
      </c>
      <c r="J787" s="61" t="str">
        <f>IFERROR(VLOOKUP($D787&amp;"-"&amp;$E787,IF($C$4="TEB0187_REV01",CALC_CONN_TEB0187_REV01!$F:$M,"???"),8,0),"---")</f>
        <v>---</v>
      </c>
      <c r="K787" s="62" t="str">
        <f>IFERROR(VLOOKUP($D787&amp;"-"&amp;$E787,IF($C$4="TEB0187_REV01",CALC_CONN_TEB0187_REV01!$F:$N),9,0),"---")</f>
        <v>---</v>
      </c>
      <c r="L787" s="59" t="str">
        <f>IFERROR(VLOOKUP(K787,B2B!$H$3:$I$2000,2,0),"---")</f>
        <v>---</v>
      </c>
      <c r="M787" s="59" t="str">
        <f>IFERROR(VLOOKUP(L787,IF($M$4="TEI0187_REV01",RAW_m_TEI0187_REV01!$AD:$AH),5,0),"---")</f>
        <v>---</v>
      </c>
      <c r="N787" s="59" t="str">
        <f>IFERROR(VLOOKUP(L787,IF($M$4="TEI0187_REV01",RAW_m_TEI0187_REV01!$AE:$AJ),6,0),"---")</f>
        <v>---</v>
      </c>
      <c r="O787" s="63" t="str">
        <f>IFERROR(VLOOKUP(L787,IF($M$4="TEI0187_REV01",RAW_m_TEI0187_REV01!$AD:$AE),2,0),"---")</f>
        <v>---</v>
      </c>
      <c r="P787" s="59" t="str">
        <f>IFERROR(VLOOKUP(O787,IF($M$4="TEI0187_REV01",RAW_m_TEI0187_REV01!$AJ:$AK),2,0),"---")</f>
        <v>---</v>
      </c>
      <c r="Q787" s="59" t="str">
        <f>IFERROR(VLOOKUP(L787,IF($M$4="TEI0187_REV01",RAW_m_TEI0187_REV01!$AD:$AF),3,0),"---")</f>
        <v>---</v>
      </c>
      <c r="R787" s="59" t="str">
        <f>IFERROR(VLOOKUP(O787,IF($M$4="TEI0187_REV01",RAW_m_TEI0187_REV01!$AE:$AG),3,0),"---")</f>
        <v>---</v>
      </c>
      <c r="S787" s="59" t="str">
        <f t="shared" si="27"/>
        <v>---</v>
      </c>
    </row>
    <row r="788" spans="2:19" ht="15" customHeight="1" x14ac:dyDescent="0.25">
      <c r="B788" s="59">
        <f t="shared" si="28"/>
        <v>783</v>
      </c>
      <c r="C788" s="60">
        <f>IFERROR(IF($C$4="TEB0187_REV01",CALC_CONN_TEB0187_REV01!U788,),"---")</f>
        <v>0</v>
      </c>
      <c r="D788" s="59">
        <f>IFERROR(IF($C$4="TEB0187_REV01",CALC_CONN_TEB0187_REV01!D788,),"---")</f>
        <v>0</v>
      </c>
      <c r="E788" s="59">
        <f>IFERROR(IF($C$4="TEB0187_REV01",CALC_CONN_TEB0187_REV01!E788,),"---")</f>
        <v>0</v>
      </c>
      <c r="F788" s="59" t="str">
        <f>IFERROR(IF(VLOOKUP($D788&amp;"-"&amp;$E788,IF($C$4="TEB0187_REV01",CALC_CONN_TEB0187_REV01!$F:$I),4,0)="--","---",IF($C$4="TEB0187_REV01",CALC_CONN_TEB0187_REV01!$G788&amp; " --&gt; " &amp;CALC_CONN_TEB0187_REV01!$I788&amp; " --&gt; ")),"---")</f>
        <v>---</v>
      </c>
      <c r="G788" s="59" t="str">
        <f>IFERROR(IF(VLOOKUP($D788&amp;"-"&amp;$E788,IF($C$4="TEB0187_REV01",CALC_CONN_TEB0187_REV01!$F:$H),3,0)="--",VLOOKUP($D788&amp;"-"&amp;$E788,IF($C$4="TEB0187_REV01",CALC_CONN_TEB0187_REV01!$F:$H),2,0),VLOOKUP($D788&amp;"-"&amp;$E788,IF($C$4="TEB0187_REV01",CALC_CONN_TEB0187_REV01!$F:$H),3,0)),"---")</f>
        <v>---</v>
      </c>
      <c r="H788" s="59" t="str">
        <f>IFERROR(VLOOKUP(G788,IF($C$4="TEB0187_REV01",CALC_CONN_TEB0187_REV01!$G:$T),14,0),"---")</f>
        <v>---</v>
      </c>
      <c r="I788" s="59" t="str">
        <f>IFERROR(VLOOKUP($D788&amp;"-"&amp;$E788,IF($C$4="TEB0187_REV01",CALC_CONN_TEB0187_REV01!$F:$K,"???"),6,0),"---")</f>
        <v>---</v>
      </c>
      <c r="J788" s="61" t="str">
        <f>IFERROR(VLOOKUP($D788&amp;"-"&amp;$E788,IF($C$4="TEB0187_REV01",CALC_CONN_TEB0187_REV01!$F:$M,"???"),8,0),"---")</f>
        <v>---</v>
      </c>
      <c r="K788" s="62" t="str">
        <f>IFERROR(VLOOKUP($D788&amp;"-"&amp;$E788,IF($C$4="TEB0187_REV01",CALC_CONN_TEB0187_REV01!$F:$N),9,0),"---")</f>
        <v>---</v>
      </c>
      <c r="L788" s="59" t="str">
        <f>IFERROR(VLOOKUP(K788,B2B!$H$3:$I$2000,2,0),"---")</f>
        <v>---</v>
      </c>
      <c r="M788" s="59" t="str">
        <f>IFERROR(VLOOKUP(L788,IF($M$4="TEI0187_REV01",RAW_m_TEI0187_REV01!$AD:$AH),5,0),"---")</f>
        <v>---</v>
      </c>
      <c r="N788" s="59" t="str">
        <f>IFERROR(VLOOKUP(L788,IF($M$4="TEI0187_REV01",RAW_m_TEI0187_REV01!$AE:$AJ),6,0),"---")</f>
        <v>---</v>
      </c>
      <c r="O788" s="63" t="str">
        <f>IFERROR(VLOOKUP(L788,IF($M$4="TEI0187_REV01",RAW_m_TEI0187_REV01!$AD:$AE),2,0),"---")</f>
        <v>---</v>
      </c>
      <c r="P788" s="59" t="str">
        <f>IFERROR(VLOOKUP(O788,IF($M$4="TEI0187_REV01",RAW_m_TEI0187_REV01!$AJ:$AK),2,0),"---")</f>
        <v>---</v>
      </c>
      <c r="Q788" s="59" t="str">
        <f>IFERROR(VLOOKUP(L788,IF($M$4="TEI0187_REV01",RAW_m_TEI0187_REV01!$AD:$AF),3,0),"---")</f>
        <v>---</v>
      </c>
      <c r="R788" s="59" t="str">
        <f>IFERROR(VLOOKUP(O788,IF($M$4="TEI0187_REV01",RAW_m_TEI0187_REV01!$AE:$AG),3,0),"---")</f>
        <v>---</v>
      </c>
      <c r="S788" s="59" t="str">
        <f t="shared" si="27"/>
        <v>---</v>
      </c>
    </row>
    <row r="789" spans="2:19" ht="15" customHeight="1" x14ac:dyDescent="0.25">
      <c r="B789" s="59">
        <f t="shared" si="28"/>
        <v>784</v>
      </c>
      <c r="C789" s="60">
        <f>IFERROR(IF($C$4="TEB0187_REV01",CALC_CONN_TEB0187_REV01!U789,),"---")</f>
        <v>0</v>
      </c>
      <c r="D789" s="59">
        <f>IFERROR(IF($C$4="TEB0187_REV01",CALC_CONN_TEB0187_REV01!D789,),"---")</f>
        <v>0</v>
      </c>
      <c r="E789" s="59">
        <f>IFERROR(IF($C$4="TEB0187_REV01",CALC_CONN_TEB0187_REV01!E789,),"---")</f>
        <v>0</v>
      </c>
      <c r="F789" s="59" t="str">
        <f>IFERROR(IF(VLOOKUP($D789&amp;"-"&amp;$E789,IF($C$4="TEB0187_REV01",CALC_CONN_TEB0187_REV01!$F:$I),4,0)="--","---",IF($C$4="TEB0187_REV01",CALC_CONN_TEB0187_REV01!$G789&amp; " --&gt; " &amp;CALC_CONN_TEB0187_REV01!$I789&amp; " --&gt; ")),"---")</f>
        <v>---</v>
      </c>
      <c r="G789" s="59" t="str">
        <f>IFERROR(IF(VLOOKUP($D789&amp;"-"&amp;$E789,IF($C$4="TEB0187_REV01",CALC_CONN_TEB0187_REV01!$F:$H),3,0)="--",VLOOKUP($D789&amp;"-"&amp;$E789,IF($C$4="TEB0187_REV01",CALC_CONN_TEB0187_REV01!$F:$H),2,0),VLOOKUP($D789&amp;"-"&amp;$E789,IF($C$4="TEB0187_REV01",CALC_CONN_TEB0187_REV01!$F:$H),3,0)),"---")</f>
        <v>---</v>
      </c>
      <c r="H789" s="59" t="str">
        <f>IFERROR(VLOOKUP(G789,IF($C$4="TEB0187_REV01",CALC_CONN_TEB0187_REV01!$G:$T),14,0),"---")</f>
        <v>---</v>
      </c>
      <c r="I789" s="59" t="str">
        <f>IFERROR(VLOOKUP($D789&amp;"-"&amp;$E789,IF($C$4="TEB0187_REV01",CALC_CONN_TEB0187_REV01!$F:$K,"???"),6,0),"---")</f>
        <v>---</v>
      </c>
      <c r="J789" s="61" t="str">
        <f>IFERROR(VLOOKUP($D789&amp;"-"&amp;$E789,IF($C$4="TEB0187_REV01",CALC_CONN_TEB0187_REV01!$F:$M,"???"),8,0),"---")</f>
        <v>---</v>
      </c>
      <c r="K789" s="62" t="str">
        <f>IFERROR(VLOOKUP($D789&amp;"-"&amp;$E789,IF($C$4="TEB0187_REV01",CALC_CONN_TEB0187_REV01!$F:$N),9,0),"---")</f>
        <v>---</v>
      </c>
      <c r="L789" s="59" t="str">
        <f>IFERROR(VLOOKUP(K789,B2B!$H$3:$I$2000,2,0),"---")</f>
        <v>---</v>
      </c>
      <c r="M789" s="59" t="str">
        <f>IFERROR(VLOOKUP(L789,IF($M$4="TEI0187_REV01",RAW_m_TEI0187_REV01!$AD:$AH),5,0),"---")</f>
        <v>---</v>
      </c>
      <c r="N789" s="59" t="str">
        <f>IFERROR(VLOOKUP(L789,IF($M$4="TEI0187_REV01",RAW_m_TEI0187_REV01!$AE:$AJ),6,0),"---")</f>
        <v>---</v>
      </c>
      <c r="O789" s="63" t="str">
        <f>IFERROR(VLOOKUP(L789,IF($M$4="TEI0187_REV01",RAW_m_TEI0187_REV01!$AD:$AE),2,0),"---")</f>
        <v>---</v>
      </c>
      <c r="P789" s="59" t="str">
        <f>IFERROR(VLOOKUP(O789,IF($M$4="TEI0187_REV01",RAW_m_TEI0187_REV01!$AJ:$AK),2,0),"---")</f>
        <v>---</v>
      </c>
      <c r="Q789" s="59" t="str">
        <f>IFERROR(VLOOKUP(L789,IF($M$4="TEI0187_REV01",RAW_m_TEI0187_REV01!$AD:$AF),3,0),"---")</f>
        <v>---</v>
      </c>
      <c r="R789" s="59" t="str">
        <f>IFERROR(VLOOKUP(O789,IF($M$4="TEI0187_REV01",RAW_m_TEI0187_REV01!$AE:$AG),3,0),"---")</f>
        <v>---</v>
      </c>
      <c r="S789" s="59" t="str">
        <f t="shared" si="27"/>
        <v>---</v>
      </c>
    </row>
    <row r="790" spans="2:19" ht="15" customHeight="1" x14ac:dyDescent="0.25">
      <c r="B790" s="59">
        <f t="shared" si="28"/>
        <v>785</v>
      </c>
      <c r="C790" s="60">
        <f>IFERROR(IF($C$4="TEB0187_REV01",CALC_CONN_TEB0187_REV01!U790,),"---")</f>
        <v>0</v>
      </c>
      <c r="D790" s="59">
        <f>IFERROR(IF($C$4="TEB0187_REV01",CALC_CONN_TEB0187_REV01!D790,),"---")</f>
        <v>0</v>
      </c>
      <c r="E790" s="59">
        <f>IFERROR(IF($C$4="TEB0187_REV01",CALC_CONN_TEB0187_REV01!E790,),"---")</f>
        <v>0</v>
      </c>
      <c r="F790" s="59" t="str">
        <f>IFERROR(IF(VLOOKUP($D790&amp;"-"&amp;$E790,IF($C$4="TEB0187_REV01",CALC_CONN_TEB0187_REV01!$F:$I),4,0)="--","---",IF($C$4="TEB0187_REV01",CALC_CONN_TEB0187_REV01!$G790&amp; " --&gt; " &amp;CALC_CONN_TEB0187_REV01!$I790&amp; " --&gt; ")),"---")</f>
        <v>---</v>
      </c>
      <c r="G790" s="59" t="str">
        <f>IFERROR(IF(VLOOKUP($D790&amp;"-"&amp;$E790,IF($C$4="TEB0187_REV01",CALC_CONN_TEB0187_REV01!$F:$H),3,0)="--",VLOOKUP($D790&amp;"-"&amp;$E790,IF($C$4="TEB0187_REV01",CALC_CONN_TEB0187_REV01!$F:$H),2,0),VLOOKUP($D790&amp;"-"&amp;$E790,IF($C$4="TEB0187_REV01",CALC_CONN_TEB0187_REV01!$F:$H),3,0)),"---")</f>
        <v>---</v>
      </c>
      <c r="H790" s="59" t="str">
        <f>IFERROR(VLOOKUP(G790,IF($C$4="TEB0187_REV01",CALC_CONN_TEB0187_REV01!$G:$T),14,0),"---")</f>
        <v>---</v>
      </c>
      <c r="I790" s="59" t="str">
        <f>IFERROR(VLOOKUP($D790&amp;"-"&amp;$E790,IF($C$4="TEB0187_REV01",CALC_CONN_TEB0187_REV01!$F:$K,"???"),6,0),"---")</f>
        <v>---</v>
      </c>
      <c r="J790" s="61" t="str">
        <f>IFERROR(VLOOKUP($D790&amp;"-"&amp;$E790,IF($C$4="TEB0187_REV01",CALC_CONN_TEB0187_REV01!$F:$M,"???"),8,0),"---")</f>
        <v>---</v>
      </c>
      <c r="K790" s="62" t="str">
        <f>IFERROR(VLOOKUP($D790&amp;"-"&amp;$E790,IF($C$4="TEB0187_REV01",CALC_CONN_TEB0187_REV01!$F:$N),9,0),"---")</f>
        <v>---</v>
      </c>
      <c r="L790" s="59" t="str">
        <f>IFERROR(VLOOKUP(K790,B2B!$H$3:$I$2000,2,0),"---")</f>
        <v>---</v>
      </c>
      <c r="M790" s="59" t="str">
        <f>IFERROR(VLOOKUP(L790,IF($M$4="TEI0187_REV01",RAW_m_TEI0187_REV01!$AD:$AH),5,0),"---")</f>
        <v>---</v>
      </c>
      <c r="N790" s="59" t="str">
        <f>IFERROR(VLOOKUP(L790,IF($M$4="TEI0187_REV01",RAW_m_TEI0187_REV01!$AE:$AJ),6,0),"---")</f>
        <v>---</v>
      </c>
      <c r="O790" s="63" t="str">
        <f>IFERROR(VLOOKUP(L790,IF($M$4="TEI0187_REV01",RAW_m_TEI0187_REV01!$AD:$AE),2,0),"---")</f>
        <v>---</v>
      </c>
      <c r="P790" s="59" t="str">
        <f>IFERROR(VLOOKUP(O790,IF($M$4="TEI0187_REV01",RAW_m_TEI0187_REV01!$AJ:$AK),2,0),"---")</f>
        <v>---</v>
      </c>
      <c r="Q790" s="59" t="str">
        <f>IFERROR(VLOOKUP(L790,IF($M$4="TEI0187_REV01",RAW_m_TEI0187_REV01!$AD:$AF),3,0),"---")</f>
        <v>---</v>
      </c>
      <c r="R790" s="59" t="str">
        <f>IFERROR(VLOOKUP(O790,IF($M$4="TEI0187_REV01",RAW_m_TEI0187_REV01!$AE:$AG),3,0),"---")</f>
        <v>---</v>
      </c>
      <c r="S790" s="59" t="str">
        <f t="shared" si="27"/>
        <v>---</v>
      </c>
    </row>
    <row r="791" spans="2:19" ht="15" customHeight="1" x14ac:dyDescent="0.25">
      <c r="B791" s="59">
        <f t="shared" si="28"/>
        <v>786</v>
      </c>
      <c r="C791" s="60">
        <f>IFERROR(IF($C$4="TEB0187_REV01",CALC_CONN_TEB0187_REV01!U791,),"---")</f>
        <v>0</v>
      </c>
      <c r="D791" s="59">
        <f>IFERROR(IF($C$4="TEB0187_REV01",CALC_CONN_TEB0187_REV01!D791,),"---")</f>
        <v>0</v>
      </c>
      <c r="E791" s="59">
        <f>IFERROR(IF($C$4="TEB0187_REV01",CALC_CONN_TEB0187_REV01!E791,),"---")</f>
        <v>0</v>
      </c>
      <c r="F791" s="59" t="str">
        <f>IFERROR(IF(VLOOKUP($D791&amp;"-"&amp;$E791,IF($C$4="TEB0187_REV01",CALC_CONN_TEB0187_REV01!$F:$I),4,0)="--","---",IF($C$4="TEB0187_REV01",CALC_CONN_TEB0187_REV01!$G791&amp; " --&gt; " &amp;CALC_CONN_TEB0187_REV01!$I791&amp; " --&gt; ")),"---")</f>
        <v>---</v>
      </c>
      <c r="G791" s="59" t="str">
        <f>IFERROR(IF(VLOOKUP($D791&amp;"-"&amp;$E791,IF($C$4="TEB0187_REV01",CALC_CONN_TEB0187_REV01!$F:$H),3,0)="--",VLOOKUP($D791&amp;"-"&amp;$E791,IF($C$4="TEB0187_REV01",CALC_CONN_TEB0187_REV01!$F:$H),2,0),VLOOKUP($D791&amp;"-"&amp;$E791,IF($C$4="TEB0187_REV01",CALC_CONN_TEB0187_REV01!$F:$H),3,0)),"---")</f>
        <v>---</v>
      </c>
      <c r="H791" s="59" t="str">
        <f>IFERROR(VLOOKUP(G791,IF($C$4="TEB0187_REV01",CALC_CONN_TEB0187_REV01!$G:$T),14,0),"---")</f>
        <v>---</v>
      </c>
      <c r="I791" s="59" t="str">
        <f>IFERROR(VLOOKUP($D791&amp;"-"&amp;$E791,IF($C$4="TEB0187_REV01",CALC_CONN_TEB0187_REV01!$F:$K,"???"),6,0),"---")</f>
        <v>---</v>
      </c>
      <c r="J791" s="61" t="str">
        <f>IFERROR(VLOOKUP($D791&amp;"-"&amp;$E791,IF($C$4="TEB0187_REV01",CALC_CONN_TEB0187_REV01!$F:$M,"???"),8,0),"---")</f>
        <v>---</v>
      </c>
      <c r="K791" s="62" t="str">
        <f>IFERROR(VLOOKUP($D791&amp;"-"&amp;$E791,IF($C$4="TEB0187_REV01",CALC_CONN_TEB0187_REV01!$F:$N),9,0),"---")</f>
        <v>---</v>
      </c>
      <c r="L791" s="59" t="str">
        <f>IFERROR(VLOOKUP(K791,B2B!$H$3:$I$2000,2,0),"---")</f>
        <v>---</v>
      </c>
      <c r="M791" s="59" t="str">
        <f>IFERROR(VLOOKUP(L791,IF($M$4="TEI0187_REV01",RAW_m_TEI0187_REV01!$AD:$AH),5,0),"---")</f>
        <v>---</v>
      </c>
      <c r="N791" s="59" t="str">
        <f>IFERROR(VLOOKUP(L791,IF($M$4="TEI0187_REV01",RAW_m_TEI0187_REV01!$AE:$AJ),6,0),"---")</f>
        <v>---</v>
      </c>
      <c r="O791" s="63" t="str">
        <f>IFERROR(VLOOKUP(L791,IF($M$4="TEI0187_REV01",RAW_m_TEI0187_REV01!$AD:$AE),2,0),"---")</f>
        <v>---</v>
      </c>
      <c r="P791" s="59" t="str">
        <f>IFERROR(VLOOKUP(O791,IF($M$4="TEI0187_REV01",RAW_m_TEI0187_REV01!$AJ:$AK),2,0),"---")</f>
        <v>---</v>
      </c>
      <c r="Q791" s="59" t="str">
        <f>IFERROR(VLOOKUP(L791,IF($M$4="TEI0187_REV01",RAW_m_TEI0187_REV01!$AD:$AF),3,0),"---")</f>
        <v>---</v>
      </c>
      <c r="R791" s="59" t="str">
        <f>IFERROR(VLOOKUP(O791,IF($M$4="TEI0187_REV01",RAW_m_TEI0187_REV01!$AE:$AG),3,0),"---")</f>
        <v>---</v>
      </c>
      <c r="S791" s="59" t="str">
        <f t="shared" si="27"/>
        <v>---</v>
      </c>
    </row>
    <row r="792" spans="2:19" ht="15" customHeight="1" x14ac:dyDescent="0.25">
      <c r="B792" s="59">
        <f t="shared" si="28"/>
        <v>787</v>
      </c>
      <c r="C792" s="60">
        <f>IFERROR(IF($C$4="TEB0187_REV01",CALC_CONN_TEB0187_REV01!U792,),"---")</f>
        <v>0</v>
      </c>
      <c r="D792" s="59">
        <f>IFERROR(IF($C$4="TEB0187_REV01",CALC_CONN_TEB0187_REV01!D792,),"---")</f>
        <v>0</v>
      </c>
      <c r="E792" s="59">
        <f>IFERROR(IF($C$4="TEB0187_REV01",CALC_CONN_TEB0187_REV01!E792,),"---")</f>
        <v>0</v>
      </c>
      <c r="F792" s="59" t="str">
        <f>IFERROR(IF(VLOOKUP($D792&amp;"-"&amp;$E792,IF($C$4="TEB0187_REV01",CALC_CONN_TEB0187_REV01!$F:$I),4,0)="--","---",IF($C$4="TEB0187_REV01",CALC_CONN_TEB0187_REV01!$G792&amp; " --&gt; " &amp;CALC_CONN_TEB0187_REV01!$I792&amp; " --&gt; ")),"---")</f>
        <v>---</v>
      </c>
      <c r="G792" s="59" t="str">
        <f>IFERROR(IF(VLOOKUP($D792&amp;"-"&amp;$E792,IF($C$4="TEB0187_REV01",CALC_CONN_TEB0187_REV01!$F:$H),3,0)="--",VLOOKUP($D792&amp;"-"&amp;$E792,IF($C$4="TEB0187_REV01",CALC_CONN_TEB0187_REV01!$F:$H),2,0),VLOOKUP($D792&amp;"-"&amp;$E792,IF($C$4="TEB0187_REV01",CALC_CONN_TEB0187_REV01!$F:$H),3,0)),"---")</f>
        <v>---</v>
      </c>
      <c r="H792" s="59" t="str">
        <f>IFERROR(VLOOKUP(G792,IF($C$4="TEB0187_REV01",CALC_CONN_TEB0187_REV01!$G:$T),14,0),"---")</f>
        <v>---</v>
      </c>
      <c r="I792" s="59" t="str">
        <f>IFERROR(VLOOKUP($D792&amp;"-"&amp;$E792,IF($C$4="TEB0187_REV01",CALC_CONN_TEB0187_REV01!$F:$K,"???"),6,0),"---")</f>
        <v>---</v>
      </c>
      <c r="J792" s="61" t="str">
        <f>IFERROR(VLOOKUP($D792&amp;"-"&amp;$E792,IF($C$4="TEB0187_REV01",CALC_CONN_TEB0187_REV01!$F:$M,"???"),8,0),"---")</f>
        <v>---</v>
      </c>
      <c r="K792" s="62" t="str">
        <f>IFERROR(VLOOKUP($D792&amp;"-"&amp;$E792,IF($C$4="TEB0187_REV01",CALC_CONN_TEB0187_REV01!$F:$N),9,0),"---")</f>
        <v>---</v>
      </c>
      <c r="L792" s="59" t="str">
        <f>IFERROR(VLOOKUP(K792,B2B!$H$3:$I$2000,2,0),"---")</f>
        <v>---</v>
      </c>
      <c r="M792" s="59" t="str">
        <f>IFERROR(VLOOKUP(L792,IF($M$4="TEI0187_REV01",RAW_m_TEI0187_REV01!$AD:$AH),5,0),"---")</f>
        <v>---</v>
      </c>
      <c r="N792" s="59" t="str">
        <f>IFERROR(VLOOKUP(L792,IF($M$4="TEI0187_REV01",RAW_m_TEI0187_REV01!$AE:$AJ),6,0),"---")</f>
        <v>---</v>
      </c>
      <c r="O792" s="63" t="str">
        <f>IFERROR(VLOOKUP(L792,IF($M$4="TEI0187_REV01",RAW_m_TEI0187_REV01!$AD:$AE),2,0),"---")</f>
        <v>---</v>
      </c>
      <c r="P792" s="59" t="str">
        <f>IFERROR(VLOOKUP(O792,IF($M$4="TEI0187_REV01",RAW_m_TEI0187_REV01!$AJ:$AK),2,0),"---")</f>
        <v>---</v>
      </c>
      <c r="Q792" s="59" t="str">
        <f>IFERROR(VLOOKUP(L792,IF($M$4="TEI0187_REV01",RAW_m_TEI0187_REV01!$AD:$AF),3,0),"---")</f>
        <v>---</v>
      </c>
      <c r="R792" s="59" t="str">
        <f>IFERROR(VLOOKUP(O792,IF($M$4="TEI0187_REV01",RAW_m_TEI0187_REV01!$AE:$AG),3,0),"---")</f>
        <v>---</v>
      </c>
      <c r="S792" s="59" t="str">
        <f t="shared" si="27"/>
        <v>---</v>
      </c>
    </row>
    <row r="793" spans="2:19" ht="15" customHeight="1" x14ac:dyDescent="0.25">
      <c r="B793" s="59">
        <f t="shared" si="28"/>
        <v>788</v>
      </c>
      <c r="C793" s="60">
        <f>IFERROR(IF($C$4="TEB0187_REV01",CALC_CONN_TEB0187_REV01!U793,),"---")</f>
        <v>0</v>
      </c>
      <c r="D793" s="59">
        <f>IFERROR(IF($C$4="TEB0187_REV01",CALC_CONN_TEB0187_REV01!D793,),"---")</f>
        <v>0</v>
      </c>
      <c r="E793" s="59">
        <f>IFERROR(IF($C$4="TEB0187_REV01",CALC_CONN_TEB0187_REV01!E793,),"---")</f>
        <v>0</v>
      </c>
      <c r="F793" s="59" t="str">
        <f>IFERROR(IF(VLOOKUP($D793&amp;"-"&amp;$E793,IF($C$4="TEB0187_REV01",CALC_CONN_TEB0187_REV01!$F:$I),4,0)="--","---",IF($C$4="TEB0187_REV01",CALC_CONN_TEB0187_REV01!$G793&amp; " --&gt; " &amp;CALC_CONN_TEB0187_REV01!$I793&amp; " --&gt; ")),"---")</f>
        <v>---</v>
      </c>
      <c r="G793" s="59" t="str">
        <f>IFERROR(IF(VLOOKUP($D793&amp;"-"&amp;$E793,IF($C$4="TEB0187_REV01",CALC_CONN_TEB0187_REV01!$F:$H),3,0)="--",VLOOKUP($D793&amp;"-"&amp;$E793,IF($C$4="TEB0187_REV01",CALC_CONN_TEB0187_REV01!$F:$H),2,0),VLOOKUP($D793&amp;"-"&amp;$E793,IF($C$4="TEB0187_REV01",CALC_CONN_TEB0187_REV01!$F:$H),3,0)),"---")</f>
        <v>---</v>
      </c>
      <c r="H793" s="59" t="str">
        <f>IFERROR(VLOOKUP(G793,IF($C$4="TEB0187_REV01",CALC_CONN_TEB0187_REV01!$G:$T),14,0),"---")</f>
        <v>---</v>
      </c>
      <c r="I793" s="59" t="str">
        <f>IFERROR(VLOOKUP($D793&amp;"-"&amp;$E793,IF($C$4="TEB0187_REV01",CALC_CONN_TEB0187_REV01!$F:$K,"???"),6,0),"---")</f>
        <v>---</v>
      </c>
      <c r="J793" s="61" t="str">
        <f>IFERROR(VLOOKUP($D793&amp;"-"&amp;$E793,IF($C$4="TEB0187_REV01",CALC_CONN_TEB0187_REV01!$F:$M,"???"),8,0),"---")</f>
        <v>---</v>
      </c>
      <c r="K793" s="62" t="str">
        <f>IFERROR(VLOOKUP($D793&amp;"-"&amp;$E793,IF($C$4="TEB0187_REV01",CALC_CONN_TEB0187_REV01!$F:$N),9,0),"---")</f>
        <v>---</v>
      </c>
      <c r="L793" s="59" t="str">
        <f>IFERROR(VLOOKUP(K793,B2B!$H$3:$I$2000,2,0),"---")</f>
        <v>---</v>
      </c>
      <c r="M793" s="59" t="str">
        <f>IFERROR(VLOOKUP(L793,IF($M$4="TEI0187_REV01",RAW_m_TEI0187_REV01!$AD:$AH),5,0),"---")</f>
        <v>---</v>
      </c>
      <c r="N793" s="59" t="str">
        <f>IFERROR(VLOOKUP(L793,IF($M$4="TEI0187_REV01",RAW_m_TEI0187_REV01!$AE:$AJ),6,0),"---")</f>
        <v>---</v>
      </c>
      <c r="O793" s="63" t="str">
        <f>IFERROR(VLOOKUP(L793,IF($M$4="TEI0187_REV01",RAW_m_TEI0187_REV01!$AD:$AE),2,0),"---")</f>
        <v>---</v>
      </c>
      <c r="P793" s="59" t="str">
        <f>IFERROR(VLOOKUP(O793,IF($M$4="TEI0187_REV01",RAW_m_TEI0187_REV01!$AJ:$AK),2,0),"---")</f>
        <v>---</v>
      </c>
      <c r="Q793" s="59" t="str">
        <f>IFERROR(VLOOKUP(L793,IF($M$4="TEI0187_REV01",RAW_m_TEI0187_REV01!$AD:$AF),3,0),"---")</f>
        <v>---</v>
      </c>
      <c r="R793" s="59" t="str">
        <f>IFERROR(VLOOKUP(O793,IF($M$4="TEI0187_REV01",RAW_m_TEI0187_REV01!$AE:$AG),3,0),"---")</f>
        <v>---</v>
      </c>
      <c r="S793" s="59" t="str">
        <f t="shared" si="27"/>
        <v>---</v>
      </c>
    </row>
    <row r="794" spans="2:19" ht="15" customHeight="1" x14ac:dyDescent="0.25">
      <c r="B794" s="59">
        <f t="shared" si="28"/>
        <v>789</v>
      </c>
      <c r="C794" s="60">
        <f>IFERROR(IF($C$4="TEB0187_REV01",CALC_CONN_TEB0187_REV01!U794,),"---")</f>
        <v>0</v>
      </c>
      <c r="D794" s="59">
        <f>IFERROR(IF($C$4="TEB0187_REV01",CALC_CONN_TEB0187_REV01!D794,),"---")</f>
        <v>0</v>
      </c>
      <c r="E794" s="59">
        <f>IFERROR(IF($C$4="TEB0187_REV01",CALC_CONN_TEB0187_REV01!E794,),"---")</f>
        <v>0</v>
      </c>
      <c r="F794" s="59" t="str">
        <f>IFERROR(IF(VLOOKUP($D794&amp;"-"&amp;$E794,IF($C$4="TEB0187_REV01",CALC_CONN_TEB0187_REV01!$F:$I),4,0)="--","---",IF($C$4="TEB0187_REV01",CALC_CONN_TEB0187_REV01!$G794&amp; " --&gt; " &amp;CALC_CONN_TEB0187_REV01!$I794&amp; " --&gt; ")),"---")</f>
        <v>---</v>
      </c>
      <c r="G794" s="59" t="str">
        <f>IFERROR(IF(VLOOKUP($D794&amp;"-"&amp;$E794,IF($C$4="TEB0187_REV01",CALC_CONN_TEB0187_REV01!$F:$H),3,0)="--",VLOOKUP($D794&amp;"-"&amp;$E794,IF($C$4="TEB0187_REV01",CALC_CONN_TEB0187_REV01!$F:$H),2,0),VLOOKUP($D794&amp;"-"&amp;$E794,IF($C$4="TEB0187_REV01",CALC_CONN_TEB0187_REV01!$F:$H),3,0)),"---")</f>
        <v>---</v>
      </c>
      <c r="H794" s="59" t="str">
        <f>IFERROR(VLOOKUP(G794,IF($C$4="TEB0187_REV01",CALC_CONN_TEB0187_REV01!$G:$T),14,0),"---")</f>
        <v>---</v>
      </c>
      <c r="I794" s="59" t="str">
        <f>IFERROR(VLOOKUP($D794&amp;"-"&amp;$E794,IF($C$4="TEB0187_REV01",CALC_CONN_TEB0187_REV01!$F:$K,"???"),6,0),"---")</f>
        <v>---</v>
      </c>
      <c r="J794" s="61" t="str">
        <f>IFERROR(VLOOKUP($D794&amp;"-"&amp;$E794,IF($C$4="TEB0187_REV01",CALC_CONN_TEB0187_REV01!$F:$M,"???"),8,0),"---")</f>
        <v>---</v>
      </c>
      <c r="K794" s="62" t="str">
        <f>IFERROR(VLOOKUP($D794&amp;"-"&amp;$E794,IF($C$4="TEB0187_REV01",CALC_CONN_TEB0187_REV01!$F:$N),9,0),"---")</f>
        <v>---</v>
      </c>
      <c r="L794" s="59" t="str">
        <f>IFERROR(VLOOKUP(K794,B2B!$H$3:$I$2000,2,0),"---")</f>
        <v>---</v>
      </c>
      <c r="M794" s="59" t="str">
        <f>IFERROR(VLOOKUP(L794,IF($M$4="TEI0187_REV01",RAW_m_TEI0187_REV01!$AD:$AH),5,0),"---")</f>
        <v>---</v>
      </c>
      <c r="N794" s="59" t="str">
        <f>IFERROR(VLOOKUP(L794,IF($M$4="TEI0187_REV01",RAW_m_TEI0187_REV01!$AE:$AJ),6,0),"---")</f>
        <v>---</v>
      </c>
      <c r="O794" s="63" t="str">
        <f>IFERROR(VLOOKUP(L794,IF($M$4="TEI0187_REV01",RAW_m_TEI0187_REV01!$AD:$AE),2,0),"---")</f>
        <v>---</v>
      </c>
      <c r="P794" s="59" t="str">
        <f>IFERROR(VLOOKUP(O794,IF($M$4="TEI0187_REV01",RAW_m_TEI0187_REV01!$AJ:$AK),2,0),"---")</f>
        <v>---</v>
      </c>
      <c r="Q794" s="59" t="str">
        <f>IFERROR(VLOOKUP(L794,IF($M$4="TEI0187_REV01",RAW_m_TEI0187_REV01!$AD:$AF),3,0),"---")</f>
        <v>---</v>
      </c>
      <c r="R794" s="59" t="str">
        <f>IFERROR(VLOOKUP(O794,IF($M$4="TEI0187_REV01",RAW_m_TEI0187_REV01!$AE:$AG),3,0),"---")</f>
        <v>---</v>
      </c>
      <c r="S794" s="59" t="str">
        <f t="shared" si="27"/>
        <v>---</v>
      </c>
    </row>
    <row r="795" spans="2:19" ht="15" customHeight="1" x14ac:dyDescent="0.25">
      <c r="B795" s="59">
        <f t="shared" si="28"/>
        <v>790</v>
      </c>
      <c r="C795" s="60">
        <f>IFERROR(IF($C$4="TEB0187_REV01",CALC_CONN_TEB0187_REV01!U795,),"---")</f>
        <v>0</v>
      </c>
      <c r="D795" s="59">
        <f>IFERROR(IF($C$4="TEB0187_REV01",CALC_CONN_TEB0187_REV01!D795,),"---")</f>
        <v>0</v>
      </c>
      <c r="E795" s="59">
        <f>IFERROR(IF($C$4="TEB0187_REV01",CALC_CONN_TEB0187_REV01!E795,),"---")</f>
        <v>0</v>
      </c>
      <c r="F795" s="59" t="str">
        <f>IFERROR(IF(VLOOKUP($D795&amp;"-"&amp;$E795,IF($C$4="TEB0187_REV01",CALC_CONN_TEB0187_REV01!$F:$I),4,0)="--","---",IF($C$4="TEB0187_REV01",CALC_CONN_TEB0187_REV01!$G795&amp; " --&gt; " &amp;CALC_CONN_TEB0187_REV01!$I795&amp; " --&gt; ")),"---")</f>
        <v>---</v>
      </c>
      <c r="G795" s="59" t="str">
        <f>IFERROR(IF(VLOOKUP($D795&amp;"-"&amp;$E795,IF($C$4="TEB0187_REV01",CALC_CONN_TEB0187_REV01!$F:$H),3,0)="--",VLOOKUP($D795&amp;"-"&amp;$E795,IF($C$4="TEB0187_REV01",CALC_CONN_TEB0187_REV01!$F:$H),2,0),VLOOKUP($D795&amp;"-"&amp;$E795,IF($C$4="TEB0187_REV01",CALC_CONN_TEB0187_REV01!$F:$H),3,0)),"---")</f>
        <v>---</v>
      </c>
      <c r="H795" s="59" t="str">
        <f>IFERROR(VLOOKUP(G795,IF($C$4="TEB0187_REV01",CALC_CONN_TEB0187_REV01!$G:$T),14,0),"---")</f>
        <v>---</v>
      </c>
      <c r="I795" s="59" t="str">
        <f>IFERROR(VLOOKUP($D795&amp;"-"&amp;$E795,IF($C$4="TEB0187_REV01",CALC_CONN_TEB0187_REV01!$F:$K,"???"),6,0),"---")</f>
        <v>---</v>
      </c>
      <c r="J795" s="61" t="str">
        <f>IFERROR(VLOOKUP($D795&amp;"-"&amp;$E795,IF($C$4="TEB0187_REV01",CALC_CONN_TEB0187_REV01!$F:$M,"???"),8,0),"---")</f>
        <v>---</v>
      </c>
      <c r="K795" s="62" t="str">
        <f>IFERROR(VLOOKUP($D795&amp;"-"&amp;$E795,IF($C$4="TEB0187_REV01",CALC_CONN_TEB0187_REV01!$F:$N),9,0),"---")</f>
        <v>---</v>
      </c>
      <c r="L795" s="59" t="str">
        <f>IFERROR(VLOOKUP(K795,B2B!$H$3:$I$2000,2,0),"---")</f>
        <v>---</v>
      </c>
      <c r="M795" s="59" t="str">
        <f>IFERROR(VLOOKUP(L795,IF($M$4="TEI0187_REV01",RAW_m_TEI0187_REV01!$AD:$AH),5,0),"---")</f>
        <v>---</v>
      </c>
      <c r="N795" s="59" t="str">
        <f>IFERROR(VLOOKUP(L795,IF($M$4="TEI0187_REV01",RAW_m_TEI0187_REV01!$AE:$AJ),6,0),"---")</f>
        <v>---</v>
      </c>
      <c r="O795" s="63" t="str">
        <f>IFERROR(VLOOKUP(L795,IF($M$4="TEI0187_REV01",RAW_m_TEI0187_REV01!$AD:$AE),2,0),"---")</f>
        <v>---</v>
      </c>
      <c r="P795" s="59" t="str">
        <f>IFERROR(VLOOKUP(O795,IF($M$4="TEI0187_REV01",RAW_m_TEI0187_REV01!$AJ:$AK),2,0),"---")</f>
        <v>---</v>
      </c>
      <c r="Q795" s="59" t="str">
        <f>IFERROR(VLOOKUP(L795,IF($M$4="TEI0187_REV01",RAW_m_TEI0187_REV01!$AD:$AF),3,0),"---")</f>
        <v>---</v>
      </c>
      <c r="R795" s="59" t="str">
        <f>IFERROR(VLOOKUP(O795,IF($M$4="TEI0187_REV01",RAW_m_TEI0187_REV01!$AE:$AG),3,0),"---")</f>
        <v>---</v>
      </c>
      <c r="S795" s="59" t="str">
        <f t="shared" si="27"/>
        <v>---</v>
      </c>
    </row>
    <row r="796" spans="2:19" ht="15" customHeight="1" x14ac:dyDescent="0.25">
      <c r="B796" s="59">
        <f t="shared" si="28"/>
        <v>791</v>
      </c>
      <c r="C796" s="60">
        <f>IFERROR(IF($C$4="TEB0187_REV01",CALC_CONN_TEB0187_REV01!U796,),"---")</f>
        <v>0</v>
      </c>
      <c r="D796" s="59">
        <f>IFERROR(IF($C$4="TEB0187_REV01",CALC_CONN_TEB0187_REV01!D796,),"---")</f>
        <v>0</v>
      </c>
      <c r="E796" s="59">
        <f>IFERROR(IF($C$4="TEB0187_REV01",CALC_CONN_TEB0187_REV01!E796,),"---")</f>
        <v>0</v>
      </c>
      <c r="F796" s="59" t="str">
        <f>IFERROR(IF(VLOOKUP($D796&amp;"-"&amp;$E796,IF($C$4="TEB0187_REV01",CALC_CONN_TEB0187_REV01!$F:$I),4,0)="--","---",IF($C$4="TEB0187_REV01",CALC_CONN_TEB0187_REV01!$G796&amp; " --&gt; " &amp;CALC_CONN_TEB0187_REV01!$I796&amp; " --&gt; ")),"---")</f>
        <v>---</v>
      </c>
      <c r="G796" s="59" t="str">
        <f>IFERROR(IF(VLOOKUP($D796&amp;"-"&amp;$E796,IF($C$4="TEB0187_REV01",CALC_CONN_TEB0187_REV01!$F:$H),3,0)="--",VLOOKUP($D796&amp;"-"&amp;$E796,IF($C$4="TEB0187_REV01",CALC_CONN_TEB0187_REV01!$F:$H),2,0),VLOOKUP($D796&amp;"-"&amp;$E796,IF($C$4="TEB0187_REV01",CALC_CONN_TEB0187_REV01!$F:$H),3,0)),"---")</f>
        <v>---</v>
      </c>
      <c r="H796" s="59" t="str">
        <f>IFERROR(VLOOKUP(G796,IF($C$4="TEB0187_REV01",CALC_CONN_TEB0187_REV01!$G:$T),14,0),"---")</f>
        <v>---</v>
      </c>
      <c r="I796" s="59" t="str">
        <f>IFERROR(VLOOKUP($D796&amp;"-"&amp;$E796,IF($C$4="TEB0187_REV01",CALC_CONN_TEB0187_REV01!$F:$K,"???"),6,0),"---")</f>
        <v>---</v>
      </c>
      <c r="J796" s="61" t="str">
        <f>IFERROR(VLOOKUP($D796&amp;"-"&amp;$E796,IF($C$4="TEB0187_REV01",CALC_CONN_TEB0187_REV01!$F:$M,"???"),8,0),"---")</f>
        <v>---</v>
      </c>
      <c r="K796" s="62" t="str">
        <f>IFERROR(VLOOKUP($D796&amp;"-"&amp;$E796,IF($C$4="TEB0187_REV01",CALC_CONN_TEB0187_REV01!$F:$N),9,0),"---")</f>
        <v>---</v>
      </c>
      <c r="L796" s="59" t="str">
        <f>IFERROR(VLOOKUP(K796,B2B!$H$3:$I$2000,2,0),"---")</f>
        <v>---</v>
      </c>
      <c r="M796" s="59" t="str">
        <f>IFERROR(VLOOKUP(L796,IF($M$4="TEI0187_REV01",RAW_m_TEI0187_REV01!$AD:$AH),5,0),"---")</f>
        <v>---</v>
      </c>
      <c r="N796" s="59" t="str">
        <f>IFERROR(VLOOKUP(L796,IF($M$4="TEI0187_REV01",RAW_m_TEI0187_REV01!$AE:$AJ),6,0),"---")</f>
        <v>---</v>
      </c>
      <c r="O796" s="63" t="str">
        <f>IFERROR(VLOOKUP(L796,IF($M$4="TEI0187_REV01",RAW_m_TEI0187_REV01!$AD:$AE),2,0),"---")</f>
        <v>---</v>
      </c>
      <c r="P796" s="59" t="str">
        <f>IFERROR(VLOOKUP(O796,IF($M$4="TEI0187_REV01",RAW_m_TEI0187_REV01!$AJ:$AK),2,0),"---")</f>
        <v>---</v>
      </c>
      <c r="Q796" s="59" t="str">
        <f>IFERROR(VLOOKUP(L796,IF($M$4="TEI0187_REV01",RAW_m_TEI0187_REV01!$AD:$AF),3,0),"---")</f>
        <v>---</v>
      </c>
      <c r="R796" s="59" t="str">
        <f>IFERROR(VLOOKUP(O796,IF($M$4="TEI0187_REV01",RAW_m_TEI0187_REV01!$AE:$AG),3,0),"---")</f>
        <v>---</v>
      </c>
      <c r="S796" s="59" t="str">
        <f t="shared" si="27"/>
        <v>---</v>
      </c>
    </row>
    <row r="797" spans="2:19" ht="15" customHeight="1" x14ac:dyDescent="0.25">
      <c r="B797" s="59">
        <f t="shared" si="28"/>
        <v>792</v>
      </c>
      <c r="C797" s="60">
        <f>IFERROR(IF($C$4="TEB0187_REV01",CALC_CONN_TEB0187_REV01!U797,),"---")</f>
        <v>0</v>
      </c>
      <c r="D797" s="59">
        <f>IFERROR(IF($C$4="TEB0187_REV01",CALC_CONN_TEB0187_REV01!D797,),"---")</f>
        <v>0</v>
      </c>
      <c r="E797" s="59">
        <f>IFERROR(IF($C$4="TEB0187_REV01",CALC_CONN_TEB0187_REV01!E797,),"---")</f>
        <v>0</v>
      </c>
      <c r="F797" s="59" t="str">
        <f>IFERROR(IF(VLOOKUP($D797&amp;"-"&amp;$E797,IF($C$4="TEB0187_REV01",CALC_CONN_TEB0187_REV01!$F:$I),4,0)="--","---",IF($C$4="TEB0187_REV01",CALC_CONN_TEB0187_REV01!$G797&amp; " --&gt; " &amp;CALC_CONN_TEB0187_REV01!$I797&amp; " --&gt; ")),"---")</f>
        <v>---</v>
      </c>
      <c r="G797" s="59" t="str">
        <f>IFERROR(IF(VLOOKUP($D797&amp;"-"&amp;$E797,IF($C$4="TEB0187_REV01",CALC_CONN_TEB0187_REV01!$F:$H),3,0)="--",VLOOKUP($D797&amp;"-"&amp;$E797,IF($C$4="TEB0187_REV01",CALC_CONN_TEB0187_REV01!$F:$H),2,0),VLOOKUP($D797&amp;"-"&amp;$E797,IF($C$4="TEB0187_REV01",CALC_CONN_TEB0187_REV01!$F:$H),3,0)),"---")</f>
        <v>---</v>
      </c>
      <c r="H797" s="59" t="str">
        <f>IFERROR(VLOOKUP(G797,IF($C$4="TEB0187_REV01",CALC_CONN_TEB0187_REV01!$G:$T),14,0),"---")</f>
        <v>---</v>
      </c>
      <c r="I797" s="59" t="str">
        <f>IFERROR(VLOOKUP($D797&amp;"-"&amp;$E797,IF($C$4="TEB0187_REV01",CALC_CONN_TEB0187_REV01!$F:$K,"???"),6,0),"---")</f>
        <v>---</v>
      </c>
      <c r="J797" s="61" t="str">
        <f>IFERROR(VLOOKUP($D797&amp;"-"&amp;$E797,IF($C$4="TEB0187_REV01",CALC_CONN_TEB0187_REV01!$F:$M,"???"),8,0),"---")</f>
        <v>---</v>
      </c>
      <c r="K797" s="62" t="str">
        <f>IFERROR(VLOOKUP($D797&amp;"-"&amp;$E797,IF($C$4="TEB0187_REV01",CALC_CONN_TEB0187_REV01!$F:$N),9,0),"---")</f>
        <v>---</v>
      </c>
      <c r="L797" s="59" t="str">
        <f>IFERROR(VLOOKUP(K797,B2B!$H$3:$I$2000,2,0),"---")</f>
        <v>---</v>
      </c>
      <c r="M797" s="59" t="str">
        <f>IFERROR(VLOOKUP(L797,IF($M$4="TEI0187_REV01",RAW_m_TEI0187_REV01!$AD:$AH),5,0),"---")</f>
        <v>---</v>
      </c>
      <c r="N797" s="59" t="str">
        <f>IFERROR(VLOOKUP(L797,IF($M$4="TEI0187_REV01",RAW_m_TEI0187_REV01!$AE:$AJ),6,0),"---")</f>
        <v>---</v>
      </c>
      <c r="O797" s="63" t="str">
        <f>IFERROR(VLOOKUP(L797,IF($M$4="TEI0187_REV01",RAW_m_TEI0187_REV01!$AD:$AE),2,0),"---")</f>
        <v>---</v>
      </c>
      <c r="P797" s="59" t="str">
        <f>IFERROR(VLOOKUP(O797,IF($M$4="TEI0187_REV01",RAW_m_TEI0187_REV01!$AJ:$AK),2,0),"---")</f>
        <v>---</v>
      </c>
      <c r="Q797" s="59" t="str">
        <f>IFERROR(VLOOKUP(L797,IF($M$4="TEI0187_REV01",RAW_m_TEI0187_REV01!$AD:$AF),3,0),"---")</f>
        <v>---</v>
      </c>
      <c r="R797" s="59" t="str">
        <f>IFERROR(VLOOKUP(O797,IF($M$4="TEI0187_REV01",RAW_m_TEI0187_REV01!$AE:$AG),3,0),"---")</f>
        <v>---</v>
      </c>
      <c r="S797" s="59" t="str">
        <f t="shared" si="27"/>
        <v>---</v>
      </c>
    </row>
    <row r="798" spans="2:19" ht="15" customHeight="1" x14ac:dyDescent="0.25">
      <c r="B798" s="59">
        <f t="shared" si="28"/>
        <v>793</v>
      </c>
      <c r="C798" s="60">
        <f>IFERROR(IF($C$4="TEB0187_REV01",CALC_CONN_TEB0187_REV01!U798,),"---")</f>
        <v>0</v>
      </c>
      <c r="D798" s="59">
        <f>IFERROR(IF($C$4="TEB0187_REV01",CALC_CONN_TEB0187_REV01!D798,),"---")</f>
        <v>0</v>
      </c>
      <c r="E798" s="59">
        <f>IFERROR(IF($C$4="TEB0187_REV01",CALC_CONN_TEB0187_REV01!E798,),"---")</f>
        <v>0</v>
      </c>
      <c r="F798" s="59" t="str">
        <f>IFERROR(IF(VLOOKUP($D798&amp;"-"&amp;$E798,IF($C$4="TEB0187_REV01",CALC_CONN_TEB0187_REV01!$F:$I),4,0)="--","---",IF($C$4="TEB0187_REV01",CALC_CONN_TEB0187_REV01!$G798&amp; " --&gt; " &amp;CALC_CONN_TEB0187_REV01!$I798&amp; " --&gt; ")),"---")</f>
        <v>---</v>
      </c>
      <c r="G798" s="59" t="str">
        <f>IFERROR(IF(VLOOKUP($D798&amp;"-"&amp;$E798,IF($C$4="TEB0187_REV01",CALC_CONN_TEB0187_REV01!$F:$H),3,0)="--",VLOOKUP($D798&amp;"-"&amp;$E798,IF($C$4="TEB0187_REV01",CALC_CONN_TEB0187_REV01!$F:$H),2,0),VLOOKUP($D798&amp;"-"&amp;$E798,IF($C$4="TEB0187_REV01",CALC_CONN_TEB0187_REV01!$F:$H),3,0)),"---")</f>
        <v>---</v>
      </c>
      <c r="H798" s="59" t="str">
        <f>IFERROR(VLOOKUP(G798,IF($C$4="TEB0187_REV01",CALC_CONN_TEB0187_REV01!$G:$T),14,0),"---")</f>
        <v>---</v>
      </c>
      <c r="I798" s="59" t="str">
        <f>IFERROR(VLOOKUP($D798&amp;"-"&amp;$E798,IF($C$4="TEB0187_REV01",CALC_CONN_TEB0187_REV01!$F:$K,"???"),6,0),"---")</f>
        <v>---</v>
      </c>
      <c r="J798" s="61" t="str">
        <f>IFERROR(VLOOKUP($D798&amp;"-"&amp;$E798,IF($C$4="TEB0187_REV01",CALC_CONN_TEB0187_REV01!$F:$M,"???"),8,0),"---")</f>
        <v>---</v>
      </c>
      <c r="K798" s="62" t="str">
        <f>IFERROR(VLOOKUP($D798&amp;"-"&amp;$E798,IF($C$4="TEB0187_REV01",CALC_CONN_TEB0187_REV01!$F:$N),9,0),"---")</f>
        <v>---</v>
      </c>
      <c r="L798" s="59" t="str">
        <f>IFERROR(VLOOKUP(K798,B2B!$H$3:$I$2000,2,0),"---")</f>
        <v>---</v>
      </c>
      <c r="M798" s="59" t="str">
        <f>IFERROR(VLOOKUP(L798,IF($M$4="TEI0187_REV01",RAW_m_TEI0187_REV01!$AD:$AH),5,0),"---")</f>
        <v>---</v>
      </c>
      <c r="N798" s="59" t="str">
        <f>IFERROR(VLOOKUP(L798,IF($M$4="TEI0187_REV01",RAW_m_TEI0187_REV01!$AE:$AJ),6,0),"---")</f>
        <v>---</v>
      </c>
      <c r="O798" s="63" t="str">
        <f>IFERROR(VLOOKUP(L798,IF($M$4="TEI0187_REV01",RAW_m_TEI0187_REV01!$AD:$AE),2,0),"---")</f>
        <v>---</v>
      </c>
      <c r="P798" s="59" t="str">
        <f>IFERROR(VLOOKUP(O798,IF($M$4="TEI0187_REV01",RAW_m_TEI0187_REV01!$AJ:$AK),2,0),"---")</f>
        <v>---</v>
      </c>
      <c r="Q798" s="59" t="str">
        <f>IFERROR(VLOOKUP(L798,IF($M$4="TEI0187_REV01",RAW_m_TEI0187_REV01!$AD:$AF),3,0),"---")</f>
        <v>---</v>
      </c>
      <c r="R798" s="59" t="str">
        <f>IFERROR(VLOOKUP(O798,IF($M$4="TEI0187_REV01",RAW_m_TEI0187_REV01!$AE:$AG),3,0),"---")</f>
        <v>---</v>
      </c>
      <c r="S798" s="59" t="str">
        <f t="shared" si="27"/>
        <v>---</v>
      </c>
    </row>
    <row r="799" spans="2:19" ht="15" customHeight="1" x14ac:dyDescent="0.25">
      <c r="B799" s="59">
        <f t="shared" si="28"/>
        <v>794</v>
      </c>
      <c r="C799" s="60">
        <f>IFERROR(IF($C$4="TEB0187_REV01",CALC_CONN_TEB0187_REV01!U799,),"---")</f>
        <v>0</v>
      </c>
      <c r="D799" s="59">
        <f>IFERROR(IF($C$4="TEB0187_REV01",CALC_CONN_TEB0187_REV01!D799,),"---")</f>
        <v>0</v>
      </c>
      <c r="E799" s="59">
        <f>IFERROR(IF($C$4="TEB0187_REV01",CALC_CONN_TEB0187_REV01!E799,),"---")</f>
        <v>0</v>
      </c>
      <c r="F799" s="59" t="str">
        <f>IFERROR(IF(VLOOKUP($D799&amp;"-"&amp;$E799,IF($C$4="TEB0187_REV01",CALC_CONN_TEB0187_REV01!$F:$I),4,0)="--","---",IF($C$4="TEB0187_REV01",CALC_CONN_TEB0187_REV01!$G799&amp; " --&gt; " &amp;CALC_CONN_TEB0187_REV01!$I799&amp; " --&gt; ")),"---")</f>
        <v>---</v>
      </c>
      <c r="G799" s="59" t="str">
        <f>IFERROR(IF(VLOOKUP($D799&amp;"-"&amp;$E799,IF($C$4="TEB0187_REV01",CALC_CONN_TEB0187_REV01!$F:$H),3,0)="--",VLOOKUP($D799&amp;"-"&amp;$E799,IF($C$4="TEB0187_REV01",CALC_CONN_TEB0187_REV01!$F:$H),2,0),VLOOKUP($D799&amp;"-"&amp;$E799,IF($C$4="TEB0187_REV01",CALC_CONN_TEB0187_REV01!$F:$H),3,0)),"---")</f>
        <v>---</v>
      </c>
      <c r="H799" s="59" t="str">
        <f>IFERROR(VLOOKUP(G799,IF($C$4="TEB0187_REV01",CALC_CONN_TEB0187_REV01!$G:$T),14,0),"---")</f>
        <v>---</v>
      </c>
      <c r="I799" s="59" t="str">
        <f>IFERROR(VLOOKUP($D799&amp;"-"&amp;$E799,IF($C$4="TEB0187_REV01",CALC_CONN_TEB0187_REV01!$F:$K,"???"),6,0),"---")</f>
        <v>---</v>
      </c>
      <c r="J799" s="61" t="str">
        <f>IFERROR(VLOOKUP($D799&amp;"-"&amp;$E799,IF($C$4="TEB0187_REV01",CALC_CONN_TEB0187_REV01!$F:$M,"???"),8,0),"---")</f>
        <v>---</v>
      </c>
      <c r="K799" s="62" t="str">
        <f>IFERROR(VLOOKUP($D799&amp;"-"&amp;$E799,IF($C$4="TEB0187_REV01",CALC_CONN_TEB0187_REV01!$F:$N),9,0),"---")</f>
        <v>---</v>
      </c>
      <c r="L799" s="59" t="str">
        <f>IFERROR(VLOOKUP(K799,B2B!$H$3:$I$2000,2,0),"---")</f>
        <v>---</v>
      </c>
      <c r="M799" s="59" t="str">
        <f>IFERROR(VLOOKUP(L799,IF($M$4="TEI0187_REV01",RAW_m_TEI0187_REV01!$AD:$AH),5,0),"---")</f>
        <v>---</v>
      </c>
      <c r="N799" s="59" t="str">
        <f>IFERROR(VLOOKUP(L799,IF($M$4="TEI0187_REV01",RAW_m_TEI0187_REV01!$AE:$AJ),6,0),"---")</f>
        <v>---</v>
      </c>
      <c r="O799" s="63" t="str">
        <f>IFERROR(VLOOKUP(L799,IF($M$4="TEI0187_REV01",RAW_m_TEI0187_REV01!$AD:$AE),2,0),"---")</f>
        <v>---</v>
      </c>
      <c r="P799" s="59" t="str">
        <f>IFERROR(VLOOKUP(O799,IF($M$4="TEI0187_REV01",RAW_m_TEI0187_REV01!$AJ:$AK),2,0),"---")</f>
        <v>---</v>
      </c>
      <c r="Q799" s="59" t="str">
        <f>IFERROR(VLOOKUP(L799,IF($M$4="TEI0187_REV01",RAW_m_TEI0187_REV01!$AD:$AF),3,0),"---")</f>
        <v>---</v>
      </c>
      <c r="R799" s="59" t="str">
        <f>IFERROR(VLOOKUP(O799,IF($M$4="TEI0187_REV01",RAW_m_TEI0187_REV01!$AE:$AG),3,0),"---")</f>
        <v>---</v>
      </c>
      <c r="S799" s="59" t="str">
        <f t="shared" si="27"/>
        <v>---</v>
      </c>
    </row>
    <row r="800" spans="2:19" ht="15" customHeight="1" x14ac:dyDescent="0.25">
      <c r="B800" s="59">
        <f t="shared" si="28"/>
        <v>795</v>
      </c>
      <c r="C800" s="60">
        <f>IFERROR(IF($C$4="TEB0187_REV01",CALC_CONN_TEB0187_REV01!U800,),"---")</f>
        <v>0</v>
      </c>
      <c r="D800" s="59">
        <f>IFERROR(IF($C$4="TEB0187_REV01",CALC_CONN_TEB0187_REV01!D800,),"---")</f>
        <v>0</v>
      </c>
      <c r="E800" s="59">
        <f>IFERROR(IF($C$4="TEB0187_REV01",CALC_CONN_TEB0187_REV01!E800,),"---")</f>
        <v>0</v>
      </c>
      <c r="F800" s="59" t="str">
        <f>IFERROR(IF(VLOOKUP($D800&amp;"-"&amp;$E800,IF($C$4="TEB0187_REV01",CALC_CONN_TEB0187_REV01!$F:$I),4,0)="--","---",IF($C$4="TEB0187_REV01",CALC_CONN_TEB0187_REV01!$G800&amp; " --&gt; " &amp;CALC_CONN_TEB0187_REV01!$I800&amp; " --&gt; ")),"---")</f>
        <v>---</v>
      </c>
      <c r="G800" s="59" t="str">
        <f>IFERROR(IF(VLOOKUP($D800&amp;"-"&amp;$E800,IF($C$4="TEB0187_REV01",CALC_CONN_TEB0187_REV01!$F:$H),3,0)="--",VLOOKUP($D800&amp;"-"&amp;$E800,IF($C$4="TEB0187_REV01",CALC_CONN_TEB0187_REV01!$F:$H),2,0),VLOOKUP($D800&amp;"-"&amp;$E800,IF($C$4="TEB0187_REV01",CALC_CONN_TEB0187_REV01!$F:$H),3,0)),"---")</f>
        <v>---</v>
      </c>
      <c r="H800" s="59" t="str">
        <f>IFERROR(VLOOKUP(G800,IF($C$4="TEB0187_REV01",CALC_CONN_TEB0187_REV01!$G:$T),14,0),"---")</f>
        <v>---</v>
      </c>
      <c r="I800" s="59" t="str">
        <f>IFERROR(VLOOKUP($D800&amp;"-"&amp;$E800,IF($C$4="TEB0187_REV01",CALC_CONN_TEB0187_REV01!$F:$K,"???"),6,0),"---")</f>
        <v>---</v>
      </c>
      <c r="J800" s="61" t="str">
        <f>IFERROR(VLOOKUP($D800&amp;"-"&amp;$E800,IF($C$4="TEB0187_REV01",CALC_CONN_TEB0187_REV01!$F:$M,"???"),8,0),"---")</f>
        <v>---</v>
      </c>
      <c r="K800" s="62" t="str">
        <f>IFERROR(VLOOKUP($D800&amp;"-"&amp;$E800,IF($C$4="TEB0187_REV01",CALC_CONN_TEB0187_REV01!$F:$N),9,0),"---")</f>
        <v>---</v>
      </c>
      <c r="L800" s="59" t="str">
        <f>IFERROR(VLOOKUP(K800,B2B!$H$3:$I$2000,2,0),"---")</f>
        <v>---</v>
      </c>
      <c r="M800" s="59" t="str">
        <f>IFERROR(VLOOKUP(L800,IF($M$4="TEI0187_REV01",RAW_m_TEI0187_REV01!$AD:$AH),5,0),"---")</f>
        <v>---</v>
      </c>
      <c r="N800" s="59" t="str">
        <f>IFERROR(VLOOKUP(L800,IF($M$4="TEI0187_REV01",RAW_m_TEI0187_REV01!$AE:$AJ),6,0),"---")</f>
        <v>---</v>
      </c>
      <c r="O800" s="63" t="str">
        <f>IFERROR(VLOOKUP(L800,IF($M$4="TEI0187_REV01",RAW_m_TEI0187_REV01!$AD:$AE),2,0),"---")</f>
        <v>---</v>
      </c>
      <c r="P800" s="59" t="str">
        <f>IFERROR(VLOOKUP(O800,IF($M$4="TEI0187_REV01",RAW_m_TEI0187_REV01!$AJ:$AK),2,0),"---")</f>
        <v>---</v>
      </c>
      <c r="Q800" s="59" t="str">
        <f>IFERROR(VLOOKUP(L800,IF($M$4="TEI0187_REV01",RAW_m_TEI0187_REV01!$AD:$AF),3,0),"---")</f>
        <v>---</v>
      </c>
      <c r="R800" s="59" t="str">
        <f>IFERROR(VLOOKUP(O800,IF($M$4="TEI0187_REV01",RAW_m_TEI0187_REV01!$AE:$AG),3,0),"---")</f>
        <v>---</v>
      </c>
      <c r="S800" s="59" t="str">
        <f t="shared" si="27"/>
        <v>---</v>
      </c>
    </row>
    <row r="801" spans="2:19" ht="15" customHeight="1" x14ac:dyDescent="0.25">
      <c r="B801" s="59">
        <f t="shared" si="28"/>
        <v>796</v>
      </c>
      <c r="C801" s="60">
        <f>IFERROR(IF($C$4="TEB0187_REV01",CALC_CONN_TEB0187_REV01!U801,),"---")</f>
        <v>0</v>
      </c>
      <c r="D801" s="59">
        <f>IFERROR(IF($C$4="TEB0187_REV01",CALC_CONN_TEB0187_REV01!D801,),"---")</f>
        <v>0</v>
      </c>
      <c r="E801" s="59">
        <f>IFERROR(IF($C$4="TEB0187_REV01",CALC_CONN_TEB0187_REV01!E801,),"---")</f>
        <v>0</v>
      </c>
      <c r="F801" s="59" t="str">
        <f>IFERROR(IF(VLOOKUP($D801&amp;"-"&amp;$E801,IF($C$4="TEB0187_REV01",CALC_CONN_TEB0187_REV01!$F:$I),4,0)="--","---",IF($C$4="TEB0187_REV01",CALC_CONN_TEB0187_REV01!$G801&amp; " --&gt; " &amp;CALC_CONN_TEB0187_REV01!$I801&amp; " --&gt; ")),"---")</f>
        <v>---</v>
      </c>
      <c r="G801" s="59" t="str">
        <f>IFERROR(IF(VLOOKUP($D801&amp;"-"&amp;$E801,IF($C$4="TEB0187_REV01",CALC_CONN_TEB0187_REV01!$F:$H),3,0)="--",VLOOKUP($D801&amp;"-"&amp;$E801,IF($C$4="TEB0187_REV01",CALC_CONN_TEB0187_REV01!$F:$H),2,0),VLOOKUP($D801&amp;"-"&amp;$E801,IF($C$4="TEB0187_REV01",CALC_CONN_TEB0187_REV01!$F:$H),3,0)),"---")</f>
        <v>---</v>
      </c>
      <c r="H801" s="59" t="str">
        <f>IFERROR(VLOOKUP(G801,IF($C$4="TEB0187_REV01",CALC_CONN_TEB0187_REV01!$G:$T),14,0),"---")</f>
        <v>---</v>
      </c>
      <c r="I801" s="59" t="str">
        <f>IFERROR(VLOOKUP($D801&amp;"-"&amp;$E801,IF($C$4="TEB0187_REV01",CALC_CONN_TEB0187_REV01!$F:$K,"???"),6,0),"---")</f>
        <v>---</v>
      </c>
      <c r="J801" s="61" t="str">
        <f>IFERROR(VLOOKUP($D801&amp;"-"&amp;$E801,IF($C$4="TEB0187_REV01",CALC_CONN_TEB0187_REV01!$F:$M,"???"),8,0),"---")</f>
        <v>---</v>
      </c>
      <c r="K801" s="62" t="str">
        <f>IFERROR(VLOOKUP($D801&amp;"-"&amp;$E801,IF($C$4="TEB0187_REV01",CALC_CONN_TEB0187_REV01!$F:$N),9,0),"---")</f>
        <v>---</v>
      </c>
      <c r="L801" s="59" t="str">
        <f>IFERROR(VLOOKUP(K801,B2B!$H$3:$I$2000,2,0),"---")</f>
        <v>---</v>
      </c>
      <c r="M801" s="59" t="str">
        <f>IFERROR(VLOOKUP(L801,IF($M$4="TEI0187_REV01",RAW_m_TEI0187_REV01!$AD:$AH),5,0),"---")</f>
        <v>---</v>
      </c>
      <c r="N801" s="59" t="str">
        <f>IFERROR(VLOOKUP(L801,IF($M$4="TEI0187_REV01",RAW_m_TEI0187_REV01!$AE:$AJ),6,0),"---")</f>
        <v>---</v>
      </c>
      <c r="O801" s="63" t="str">
        <f>IFERROR(VLOOKUP(L801,IF($M$4="TEI0187_REV01",RAW_m_TEI0187_REV01!$AD:$AE),2,0),"---")</f>
        <v>---</v>
      </c>
      <c r="P801" s="59" t="str">
        <f>IFERROR(VLOOKUP(O801,IF($M$4="TEI0187_REV01",RAW_m_TEI0187_REV01!$AJ:$AK),2,0),"---")</f>
        <v>---</v>
      </c>
      <c r="Q801" s="59" t="str">
        <f>IFERROR(VLOOKUP(L801,IF($M$4="TEI0187_REV01",RAW_m_TEI0187_REV01!$AD:$AF),3,0),"---")</f>
        <v>---</v>
      </c>
      <c r="R801" s="59" t="str">
        <f>IFERROR(VLOOKUP(O801,IF($M$4="TEI0187_REV01",RAW_m_TEI0187_REV01!$AE:$AG),3,0),"---")</f>
        <v>---</v>
      </c>
      <c r="S801" s="59" t="str">
        <f t="shared" si="27"/>
        <v>---</v>
      </c>
    </row>
    <row r="802" spans="2:19" ht="15" customHeight="1" x14ac:dyDescent="0.25">
      <c r="B802" s="59">
        <f t="shared" si="28"/>
        <v>797</v>
      </c>
      <c r="C802" s="60">
        <f>IFERROR(IF($C$4="TEB0187_REV01",CALC_CONN_TEB0187_REV01!U802,),"---")</f>
        <v>0</v>
      </c>
      <c r="D802" s="59">
        <f>IFERROR(IF($C$4="TEB0187_REV01",CALC_CONN_TEB0187_REV01!D802,),"---")</f>
        <v>0</v>
      </c>
      <c r="E802" s="59">
        <f>IFERROR(IF($C$4="TEB0187_REV01",CALC_CONN_TEB0187_REV01!E802,),"---")</f>
        <v>0</v>
      </c>
      <c r="F802" s="59" t="str">
        <f>IFERROR(IF(VLOOKUP($D802&amp;"-"&amp;$E802,IF($C$4="TEB0187_REV01",CALC_CONN_TEB0187_REV01!$F:$I),4,0)="--","---",IF($C$4="TEB0187_REV01",CALC_CONN_TEB0187_REV01!$G802&amp; " --&gt; " &amp;CALC_CONN_TEB0187_REV01!$I802&amp; " --&gt; ")),"---")</f>
        <v>---</v>
      </c>
      <c r="G802" s="59" t="str">
        <f>IFERROR(IF(VLOOKUP($D802&amp;"-"&amp;$E802,IF($C$4="TEB0187_REV01",CALC_CONN_TEB0187_REV01!$F:$H),3,0)="--",VLOOKUP($D802&amp;"-"&amp;$E802,IF($C$4="TEB0187_REV01",CALC_CONN_TEB0187_REV01!$F:$H),2,0),VLOOKUP($D802&amp;"-"&amp;$E802,IF($C$4="TEB0187_REV01",CALC_CONN_TEB0187_REV01!$F:$H),3,0)),"---")</f>
        <v>---</v>
      </c>
      <c r="H802" s="59" t="str">
        <f>IFERROR(VLOOKUP(G802,IF($C$4="TEB0187_REV01",CALC_CONN_TEB0187_REV01!$G:$T),14,0),"---")</f>
        <v>---</v>
      </c>
      <c r="I802" s="59" t="str">
        <f>IFERROR(VLOOKUP($D802&amp;"-"&amp;$E802,IF($C$4="TEB0187_REV01",CALC_CONN_TEB0187_REV01!$F:$K,"???"),6,0),"---")</f>
        <v>---</v>
      </c>
      <c r="J802" s="61" t="str">
        <f>IFERROR(VLOOKUP($D802&amp;"-"&amp;$E802,IF($C$4="TEB0187_REV01",CALC_CONN_TEB0187_REV01!$F:$M,"???"),8,0),"---")</f>
        <v>---</v>
      </c>
      <c r="K802" s="62" t="str">
        <f>IFERROR(VLOOKUP($D802&amp;"-"&amp;$E802,IF($C$4="TEB0187_REV01",CALC_CONN_TEB0187_REV01!$F:$N),9,0),"---")</f>
        <v>---</v>
      </c>
      <c r="L802" s="59" t="str">
        <f>IFERROR(VLOOKUP(K802,B2B!$H$3:$I$2000,2,0),"---")</f>
        <v>---</v>
      </c>
      <c r="M802" s="59" t="str">
        <f>IFERROR(VLOOKUP(L802,IF($M$4="TEI0187_REV01",RAW_m_TEI0187_REV01!$AD:$AH),5,0),"---")</f>
        <v>---</v>
      </c>
      <c r="N802" s="59" t="str">
        <f>IFERROR(VLOOKUP(L802,IF($M$4="TEI0187_REV01",RAW_m_TEI0187_REV01!$AE:$AJ),6,0),"---")</f>
        <v>---</v>
      </c>
      <c r="O802" s="63" t="str">
        <f>IFERROR(VLOOKUP(L802,IF($M$4="TEI0187_REV01",RAW_m_TEI0187_REV01!$AD:$AE),2,0),"---")</f>
        <v>---</v>
      </c>
      <c r="P802" s="59" t="str">
        <f>IFERROR(VLOOKUP(O802,IF($M$4="TEI0187_REV01",RAW_m_TEI0187_REV01!$AJ:$AK),2,0),"---")</f>
        <v>---</v>
      </c>
      <c r="Q802" s="59" t="str">
        <f>IFERROR(VLOOKUP(L802,IF($M$4="TEI0187_REV01",RAW_m_TEI0187_REV01!$AD:$AF),3,0),"---")</f>
        <v>---</v>
      </c>
      <c r="R802" s="59" t="str">
        <f>IFERROR(VLOOKUP(O802,IF($M$4="TEI0187_REV01",RAW_m_TEI0187_REV01!$AE:$AG),3,0),"---")</f>
        <v>---</v>
      </c>
      <c r="S802" s="59" t="str">
        <f t="shared" si="27"/>
        <v>---</v>
      </c>
    </row>
    <row r="803" spans="2:19" ht="15" customHeight="1" x14ac:dyDescent="0.25">
      <c r="B803" s="59">
        <f t="shared" si="28"/>
        <v>798</v>
      </c>
      <c r="C803" s="60">
        <f>IFERROR(IF($C$4="TEB0187_REV01",CALC_CONN_TEB0187_REV01!U803,),"---")</f>
        <v>0</v>
      </c>
      <c r="D803" s="59">
        <f>IFERROR(IF($C$4="TEB0187_REV01",CALC_CONN_TEB0187_REV01!D803,),"---")</f>
        <v>0</v>
      </c>
      <c r="E803" s="59">
        <f>IFERROR(IF($C$4="TEB0187_REV01",CALC_CONN_TEB0187_REV01!E803,),"---")</f>
        <v>0</v>
      </c>
      <c r="F803" s="59" t="str">
        <f>IFERROR(IF(VLOOKUP($D803&amp;"-"&amp;$E803,IF($C$4="TEB0187_REV01",CALC_CONN_TEB0187_REV01!$F:$I),4,0)="--","---",IF($C$4="TEB0187_REV01",CALC_CONN_TEB0187_REV01!$G803&amp; " --&gt; " &amp;CALC_CONN_TEB0187_REV01!$I803&amp; " --&gt; ")),"---")</f>
        <v>---</v>
      </c>
      <c r="G803" s="59" t="str">
        <f>IFERROR(IF(VLOOKUP($D803&amp;"-"&amp;$E803,IF($C$4="TEB0187_REV01",CALC_CONN_TEB0187_REV01!$F:$H),3,0)="--",VLOOKUP($D803&amp;"-"&amp;$E803,IF($C$4="TEB0187_REV01",CALC_CONN_TEB0187_REV01!$F:$H),2,0),VLOOKUP($D803&amp;"-"&amp;$E803,IF($C$4="TEB0187_REV01",CALC_CONN_TEB0187_REV01!$F:$H),3,0)),"---")</f>
        <v>---</v>
      </c>
      <c r="H803" s="59" t="str">
        <f>IFERROR(VLOOKUP(G803,IF($C$4="TEB0187_REV01",CALC_CONN_TEB0187_REV01!$G:$T),14,0),"---")</f>
        <v>---</v>
      </c>
      <c r="I803" s="59" t="str">
        <f>IFERROR(VLOOKUP($D803&amp;"-"&amp;$E803,IF($C$4="TEB0187_REV01",CALC_CONN_TEB0187_REV01!$F:$K,"???"),6,0),"---")</f>
        <v>---</v>
      </c>
      <c r="J803" s="61" t="str">
        <f>IFERROR(VLOOKUP($D803&amp;"-"&amp;$E803,IF($C$4="TEB0187_REV01",CALC_CONN_TEB0187_REV01!$F:$M,"???"),8,0),"---")</f>
        <v>---</v>
      </c>
      <c r="K803" s="62" t="str">
        <f>IFERROR(VLOOKUP($D803&amp;"-"&amp;$E803,IF($C$4="TEB0187_REV01",CALC_CONN_TEB0187_REV01!$F:$N),9,0),"---")</f>
        <v>---</v>
      </c>
      <c r="L803" s="59" t="str">
        <f>IFERROR(VLOOKUP(K803,B2B!$H$3:$I$2000,2,0),"---")</f>
        <v>---</v>
      </c>
      <c r="M803" s="59" t="str">
        <f>IFERROR(VLOOKUP(L803,IF($M$4="TEI0187_REV01",RAW_m_TEI0187_REV01!$AD:$AH),5,0),"---")</f>
        <v>---</v>
      </c>
      <c r="N803" s="59" t="str">
        <f>IFERROR(VLOOKUP(L803,IF($M$4="TEI0187_REV01",RAW_m_TEI0187_REV01!$AE:$AJ),6,0),"---")</f>
        <v>---</v>
      </c>
      <c r="O803" s="63" t="str">
        <f>IFERROR(VLOOKUP(L803,IF($M$4="TEI0187_REV01",RAW_m_TEI0187_REV01!$AD:$AE),2,0),"---")</f>
        <v>---</v>
      </c>
      <c r="P803" s="59" t="str">
        <f>IFERROR(VLOOKUP(O803,IF($M$4="TEI0187_REV01",RAW_m_TEI0187_REV01!$AJ:$AK),2,0),"---")</f>
        <v>---</v>
      </c>
      <c r="Q803" s="59" t="str">
        <f>IFERROR(VLOOKUP(L803,IF($M$4="TEI0187_REV01",RAW_m_TEI0187_REV01!$AD:$AF),3,0),"---")</f>
        <v>---</v>
      </c>
      <c r="R803" s="59" t="str">
        <f>IFERROR(VLOOKUP(O803,IF($M$4="TEI0187_REV01",RAW_m_TEI0187_REV01!$AE:$AG),3,0),"---")</f>
        <v>---</v>
      </c>
      <c r="S803" s="59" t="str">
        <f t="shared" si="27"/>
        <v>---</v>
      </c>
    </row>
    <row r="804" spans="2:19" ht="15" customHeight="1" x14ac:dyDescent="0.25">
      <c r="B804" s="59">
        <f t="shared" si="28"/>
        <v>799</v>
      </c>
      <c r="C804" s="60">
        <f>IFERROR(IF($C$4="TEB0187_REV01",CALC_CONN_TEB0187_REV01!U804,),"---")</f>
        <v>0</v>
      </c>
      <c r="D804" s="59">
        <f>IFERROR(IF($C$4="TEB0187_REV01",CALC_CONN_TEB0187_REV01!D804,),"---")</f>
        <v>0</v>
      </c>
      <c r="E804" s="59">
        <f>IFERROR(IF($C$4="TEB0187_REV01",CALC_CONN_TEB0187_REV01!E804,),"---")</f>
        <v>0</v>
      </c>
      <c r="F804" s="59" t="str">
        <f>IFERROR(IF(VLOOKUP($D804&amp;"-"&amp;$E804,IF($C$4="TEB0187_REV01",CALC_CONN_TEB0187_REV01!$F:$I),4,0)="--","---",IF($C$4="TEB0187_REV01",CALC_CONN_TEB0187_REV01!$G804&amp; " --&gt; " &amp;CALC_CONN_TEB0187_REV01!$I804&amp; " --&gt; ")),"---")</f>
        <v>---</v>
      </c>
      <c r="G804" s="59" t="str">
        <f>IFERROR(IF(VLOOKUP($D804&amp;"-"&amp;$E804,IF($C$4="TEB0187_REV01",CALC_CONN_TEB0187_REV01!$F:$H),3,0)="--",VLOOKUP($D804&amp;"-"&amp;$E804,IF($C$4="TEB0187_REV01",CALC_CONN_TEB0187_REV01!$F:$H),2,0),VLOOKUP($D804&amp;"-"&amp;$E804,IF($C$4="TEB0187_REV01",CALC_CONN_TEB0187_REV01!$F:$H),3,0)),"---")</f>
        <v>---</v>
      </c>
      <c r="H804" s="59" t="str">
        <f>IFERROR(VLOOKUP(G804,IF($C$4="TEB0187_REV01",CALC_CONN_TEB0187_REV01!$G:$T),14,0),"---")</f>
        <v>---</v>
      </c>
      <c r="I804" s="59" t="str">
        <f>IFERROR(VLOOKUP($D804&amp;"-"&amp;$E804,IF($C$4="TEB0187_REV01",CALC_CONN_TEB0187_REV01!$F:$K,"???"),6,0),"---")</f>
        <v>---</v>
      </c>
      <c r="J804" s="61" t="str">
        <f>IFERROR(VLOOKUP($D804&amp;"-"&amp;$E804,IF($C$4="TEB0187_REV01",CALC_CONN_TEB0187_REV01!$F:$M,"???"),8,0),"---")</f>
        <v>---</v>
      </c>
      <c r="K804" s="62" t="str">
        <f>IFERROR(VLOOKUP($D804&amp;"-"&amp;$E804,IF($C$4="TEB0187_REV01",CALC_CONN_TEB0187_REV01!$F:$N),9,0),"---")</f>
        <v>---</v>
      </c>
      <c r="L804" s="59" t="str">
        <f>IFERROR(VLOOKUP(K804,B2B!$H$3:$I$2000,2,0),"---")</f>
        <v>---</v>
      </c>
      <c r="M804" s="59" t="str">
        <f>IFERROR(VLOOKUP(L804,IF($M$4="TEI0187_REV01",RAW_m_TEI0187_REV01!$AD:$AH),5,0),"---")</f>
        <v>---</v>
      </c>
      <c r="N804" s="59" t="str">
        <f>IFERROR(VLOOKUP(L804,IF($M$4="TEI0187_REV01",RAW_m_TEI0187_REV01!$AE:$AJ),6,0),"---")</f>
        <v>---</v>
      </c>
      <c r="O804" s="63" t="str">
        <f>IFERROR(VLOOKUP(L804,IF($M$4="TEI0187_REV01",RAW_m_TEI0187_REV01!$AD:$AE),2,0),"---")</f>
        <v>---</v>
      </c>
      <c r="P804" s="59" t="str">
        <f>IFERROR(VLOOKUP(O804,IF($M$4="TEI0187_REV01",RAW_m_TEI0187_REV01!$AJ:$AK),2,0),"---")</f>
        <v>---</v>
      </c>
      <c r="Q804" s="59" t="str">
        <f>IFERROR(VLOOKUP(L804,IF($M$4="TEI0187_REV01",RAW_m_TEI0187_REV01!$AD:$AF),3,0),"---")</f>
        <v>---</v>
      </c>
      <c r="R804" s="59" t="str">
        <f>IFERROR(VLOOKUP(O804,IF($M$4="TEI0187_REV01",RAW_m_TEI0187_REV01!$AE:$AG),3,0),"---")</f>
        <v>---</v>
      </c>
      <c r="S804" s="59" t="str">
        <f t="shared" si="27"/>
        <v>---</v>
      </c>
    </row>
    <row r="805" spans="2:19" ht="15" customHeight="1" x14ac:dyDescent="0.25">
      <c r="B805" s="59">
        <f t="shared" si="28"/>
        <v>800</v>
      </c>
      <c r="C805" s="60">
        <f>IFERROR(IF($C$4="TEB0187_REV01",CALC_CONN_TEB0187_REV01!U805,),"---")</f>
        <v>0</v>
      </c>
      <c r="D805" s="59">
        <f>IFERROR(IF($C$4="TEB0187_REV01",CALC_CONN_TEB0187_REV01!D805,),"---")</f>
        <v>0</v>
      </c>
      <c r="E805" s="59">
        <f>IFERROR(IF($C$4="TEB0187_REV01",CALC_CONN_TEB0187_REV01!E805,),"---")</f>
        <v>0</v>
      </c>
      <c r="F805" s="59" t="str">
        <f>IFERROR(IF(VLOOKUP($D805&amp;"-"&amp;$E805,IF($C$4="TEB0187_REV01",CALC_CONN_TEB0187_REV01!$F:$I),4,0)="--","---",IF($C$4="TEB0187_REV01",CALC_CONN_TEB0187_REV01!$G805&amp; " --&gt; " &amp;CALC_CONN_TEB0187_REV01!$I805&amp; " --&gt; ")),"---")</f>
        <v>---</v>
      </c>
      <c r="G805" s="59" t="str">
        <f>IFERROR(IF(VLOOKUP($D805&amp;"-"&amp;$E805,IF($C$4="TEB0187_REV01",CALC_CONN_TEB0187_REV01!$F:$H),3,0)="--",VLOOKUP($D805&amp;"-"&amp;$E805,IF($C$4="TEB0187_REV01",CALC_CONN_TEB0187_REV01!$F:$H),2,0),VLOOKUP($D805&amp;"-"&amp;$E805,IF($C$4="TEB0187_REV01",CALC_CONN_TEB0187_REV01!$F:$H),3,0)),"---")</f>
        <v>---</v>
      </c>
      <c r="H805" s="59" t="str">
        <f>IFERROR(VLOOKUP(G805,IF($C$4="TEB0187_REV01",CALC_CONN_TEB0187_REV01!$G:$T),14,0),"---")</f>
        <v>---</v>
      </c>
      <c r="I805" s="59" t="str">
        <f>IFERROR(VLOOKUP($D805&amp;"-"&amp;$E805,IF($C$4="TEB0187_REV01",CALC_CONN_TEB0187_REV01!$F:$K,"???"),6,0),"---")</f>
        <v>---</v>
      </c>
      <c r="J805" s="61" t="str">
        <f>IFERROR(VLOOKUP($D805&amp;"-"&amp;$E805,IF($C$4="TEB0187_REV01",CALC_CONN_TEB0187_REV01!$F:$M,"???"),8,0),"---")</f>
        <v>---</v>
      </c>
      <c r="K805" s="62" t="str">
        <f>IFERROR(VLOOKUP($D805&amp;"-"&amp;$E805,IF($C$4="TEB0187_REV01",CALC_CONN_TEB0187_REV01!$F:$N),9,0),"---")</f>
        <v>---</v>
      </c>
      <c r="L805" s="59" t="str">
        <f>IFERROR(VLOOKUP(K805,B2B!$H$3:$I$2000,2,0),"---")</f>
        <v>---</v>
      </c>
      <c r="M805" s="59" t="str">
        <f>IFERROR(VLOOKUP(L805,IF($M$4="TEI0187_REV01",RAW_m_TEI0187_REV01!$AD:$AH),5,0),"---")</f>
        <v>---</v>
      </c>
      <c r="N805" s="59" t="str">
        <f>IFERROR(VLOOKUP(L805,IF($M$4="TEI0187_REV01",RAW_m_TEI0187_REV01!$AE:$AJ),6,0),"---")</f>
        <v>---</v>
      </c>
      <c r="O805" s="63" t="str">
        <f>IFERROR(VLOOKUP(L805,IF($M$4="TEI0187_REV01",RAW_m_TEI0187_REV01!$AD:$AE),2,0),"---")</f>
        <v>---</v>
      </c>
      <c r="P805" s="59" t="str">
        <f>IFERROR(VLOOKUP(O805,IF($M$4="TEI0187_REV01",RAW_m_TEI0187_REV01!$AJ:$AK),2,0),"---")</f>
        <v>---</v>
      </c>
      <c r="Q805" s="59" t="str">
        <f>IFERROR(VLOOKUP(L805,IF($M$4="TEI0187_REV01",RAW_m_TEI0187_REV01!$AD:$AF),3,0),"---")</f>
        <v>---</v>
      </c>
      <c r="R805" s="59" t="str">
        <f>IFERROR(VLOOKUP(O805,IF($M$4="TEI0187_REV01",RAW_m_TEI0187_REV01!$AE:$AG),3,0),"---")</f>
        <v>---</v>
      </c>
      <c r="S805" s="59" t="str">
        <f t="shared" si="27"/>
        <v>---</v>
      </c>
    </row>
    <row r="806" spans="2:19" ht="15" customHeight="1" x14ac:dyDescent="0.25">
      <c r="B806" s="59">
        <f t="shared" si="28"/>
        <v>801</v>
      </c>
      <c r="C806" s="60">
        <f>IFERROR(IF($C$4="TEB0187_REV01",CALC_CONN_TEB0187_REV01!U806,),"---")</f>
        <v>0</v>
      </c>
      <c r="D806" s="59">
        <f>IFERROR(IF($C$4="TEB0187_REV01",CALC_CONN_TEB0187_REV01!D806,),"---")</f>
        <v>0</v>
      </c>
      <c r="E806" s="59">
        <f>IFERROR(IF($C$4="TEB0187_REV01",CALC_CONN_TEB0187_REV01!E806,),"---")</f>
        <v>0</v>
      </c>
      <c r="F806" s="59" t="str">
        <f>IFERROR(IF(VLOOKUP($D806&amp;"-"&amp;$E806,IF($C$4="TEB0187_REV01",CALC_CONN_TEB0187_REV01!$F:$I),4,0)="--","---",IF($C$4="TEB0187_REV01",CALC_CONN_TEB0187_REV01!$G806&amp; " --&gt; " &amp;CALC_CONN_TEB0187_REV01!$I806&amp; " --&gt; ")),"---")</f>
        <v>---</v>
      </c>
      <c r="G806" s="59" t="str">
        <f>IFERROR(IF(VLOOKUP($D806&amp;"-"&amp;$E806,IF($C$4="TEB0187_REV01",CALC_CONN_TEB0187_REV01!$F:$H),3,0)="--",VLOOKUP($D806&amp;"-"&amp;$E806,IF($C$4="TEB0187_REV01",CALC_CONN_TEB0187_REV01!$F:$H),2,0),VLOOKUP($D806&amp;"-"&amp;$E806,IF($C$4="TEB0187_REV01",CALC_CONN_TEB0187_REV01!$F:$H),3,0)),"---")</f>
        <v>---</v>
      </c>
      <c r="H806" s="59" t="str">
        <f>IFERROR(VLOOKUP(G806,IF($C$4="TEB0187_REV01",CALC_CONN_TEB0187_REV01!$G:$T),14,0),"---")</f>
        <v>---</v>
      </c>
      <c r="I806" s="59" t="str">
        <f>IFERROR(VLOOKUP($D806&amp;"-"&amp;$E806,IF($C$4="TEB0187_REV01",CALC_CONN_TEB0187_REV01!$F:$K,"???"),6,0),"---")</f>
        <v>---</v>
      </c>
      <c r="J806" s="61" t="str">
        <f>IFERROR(VLOOKUP($D806&amp;"-"&amp;$E806,IF($C$4="TEB0187_REV01",CALC_CONN_TEB0187_REV01!$F:$M,"???"),8,0),"---")</f>
        <v>---</v>
      </c>
      <c r="K806" s="62" t="str">
        <f>IFERROR(VLOOKUP($D806&amp;"-"&amp;$E806,IF($C$4="TEB0187_REV01",CALC_CONN_TEB0187_REV01!$F:$N),9,0),"---")</f>
        <v>---</v>
      </c>
      <c r="L806" s="59" t="str">
        <f>IFERROR(VLOOKUP(K806,B2B!$H$3:$I$2000,2,0),"---")</f>
        <v>---</v>
      </c>
      <c r="M806" s="59" t="str">
        <f>IFERROR(VLOOKUP(L806,IF($M$4="TEI0187_REV01",RAW_m_TEI0187_REV01!$AD:$AH),5,0),"---")</f>
        <v>---</v>
      </c>
      <c r="N806" s="59" t="str">
        <f>IFERROR(VLOOKUP(L806,IF($M$4="TEI0187_REV01",RAW_m_TEI0187_REV01!$AE:$AJ),6,0),"---")</f>
        <v>---</v>
      </c>
      <c r="O806" s="63" t="str">
        <f>IFERROR(VLOOKUP(L806,IF($M$4="TEI0187_REV01",RAW_m_TEI0187_REV01!$AD:$AE),2,0),"---")</f>
        <v>---</v>
      </c>
      <c r="P806" s="59" t="str">
        <f>IFERROR(VLOOKUP(O806,IF($M$4="TEI0187_REV01",RAW_m_TEI0187_REV01!$AJ:$AK),2,0),"---")</f>
        <v>---</v>
      </c>
      <c r="Q806" s="59" t="str">
        <f>IFERROR(VLOOKUP(L806,IF($M$4="TEI0187_REV01",RAW_m_TEI0187_REV01!$AD:$AF),3,0),"---")</f>
        <v>---</v>
      </c>
      <c r="R806" s="59" t="str">
        <f>IFERROR(VLOOKUP(O806,IF($M$4="TEI0187_REV01",RAW_m_TEI0187_REV01!$AE:$AG),3,0),"---")</f>
        <v>---</v>
      </c>
      <c r="S806" s="59" t="str">
        <f t="shared" si="27"/>
        <v>---</v>
      </c>
    </row>
    <row r="807" spans="2:19" ht="15" customHeight="1" x14ac:dyDescent="0.25">
      <c r="B807" s="59">
        <f t="shared" si="28"/>
        <v>802</v>
      </c>
      <c r="C807" s="60">
        <f>IFERROR(IF($C$4="TEB0187_REV01",CALC_CONN_TEB0187_REV01!U807,),"---")</f>
        <v>0</v>
      </c>
      <c r="D807" s="59">
        <f>IFERROR(IF($C$4="TEB0187_REV01",CALC_CONN_TEB0187_REV01!D807,),"---")</f>
        <v>0</v>
      </c>
      <c r="E807" s="59">
        <f>IFERROR(IF($C$4="TEB0187_REV01",CALC_CONN_TEB0187_REV01!E807,),"---")</f>
        <v>0</v>
      </c>
      <c r="F807" s="59" t="str">
        <f>IFERROR(IF(VLOOKUP($D807&amp;"-"&amp;$E807,IF($C$4="TEB0187_REV01",CALC_CONN_TEB0187_REV01!$F:$I),4,0)="--","---",IF($C$4="TEB0187_REV01",CALC_CONN_TEB0187_REV01!$G807&amp; " --&gt; " &amp;CALC_CONN_TEB0187_REV01!$I807&amp; " --&gt; ")),"---")</f>
        <v>---</v>
      </c>
      <c r="G807" s="59" t="str">
        <f>IFERROR(IF(VLOOKUP($D807&amp;"-"&amp;$E807,IF($C$4="TEB0187_REV01",CALC_CONN_TEB0187_REV01!$F:$H),3,0)="--",VLOOKUP($D807&amp;"-"&amp;$E807,IF($C$4="TEB0187_REV01",CALC_CONN_TEB0187_REV01!$F:$H),2,0),VLOOKUP($D807&amp;"-"&amp;$E807,IF($C$4="TEB0187_REV01",CALC_CONN_TEB0187_REV01!$F:$H),3,0)),"---")</f>
        <v>---</v>
      </c>
      <c r="H807" s="59" t="str">
        <f>IFERROR(VLOOKUP(G807,IF($C$4="TEB0187_REV01",CALC_CONN_TEB0187_REV01!$G:$T),14,0),"---")</f>
        <v>---</v>
      </c>
      <c r="I807" s="59" t="str">
        <f>IFERROR(VLOOKUP($D807&amp;"-"&amp;$E807,IF($C$4="TEB0187_REV01",CALC_CONN_TEB0187_REV01!$F:$K,"???"),6,0),"---")</f>
        <v>---</v>
      </c>
      <c r="J807" s="61" t="str">
        <f>IFERROR(VLOOKUP($D807&amp;"-"&amp;$E807,IF($C$4="TEB0187_REV01",CALC_CONN_TEB0187_REV01!$F:$M,"???"),8,0),"---")</f>
        <v>---</v>
      </c>
      <c r="K807" s="62" t="str">
        <f>IFERROR(VLOOKUP($D807&amp;"-"&amp;$E807,IF($C$4="TEB0187_REV01",CALC_CONN_TEB0187_REV01!$F:$N),9,0),"---")</f>
        <v>---</v>
      </c>
      <c r="L807" s="59" t="str">
        <f>IFERROR(VLOOKUP(K807,B2B!$H$3:$I$2000,2,0),"---")</f>
        <v>---</v>
      </c>
      <c r="M807" s="59" t="str">
        <f>IFERROR(VLOOKUP(L807,IF($M$4="TEI0187_REV01",RAW_m_TEI0187_REV01!$AD:$AH),5,0),"---")</f>
        <v>---</v>
      </c>
      <c r="N807" s="59" t="str">
        <f>IFERROR(VLOOKUP(L807,IF($M$4="TEI0187_REV01",RAW_m_TEI0187_REV01!$AE:$AJ),6,0),"---")</f>
        <v>---</v>
      </c>
      <c r="O807" s="63" t="str">
        <f>IFERROR(VLOOKUP(L807,IF($M$4="TEI0187_REV01",RAW_m_TEI0187_REV01!$AD:$AE),2,0),"---")</f>
        <v>---</v>
      </c>
      <c r="P807" s="59" t="str">
        <f>IFERROR(VLOOKUP(O807,IF($M$4="TEI0187_REV01",RAW_m_TEI0187_REV01!$AJ:$AK),2,0),"---")</f>
        <v>---</v>
      </c>
      <c r="Q807" s="59" t="str">
        <f>IFERROR(VLOOKUP(L807,IF($M$4="TEI0187_REV01",RAW_m_TEI0187_REV01!$AD:$AF),3,0),"---")</f>
        <v>---</v>
      </c>
      <c r="R807" s="59" t="str">
        <f>IFERROR(VLOOKUP(O807,IF($M$4="TEI0187_REV01",RAW_m_TEI0187_REV01!$AE:$AG),3,0),"---")</f>
        <v>---</v>
      </c>
      <c r="S807" s="59" t="str">
        <f t="shared" si="27"/>
        <v>---</v>
      </c>
    </row>
    <row r="808" spans="2:19" ht="15" customHeight="1" x14ac:dyDescent="0.25">
      <c r="B808" s="59">
        <f t="shared" si="28"/>
        <v>803</v>
      </c>
      <c r="C808" s="60">
        <f>IFERROR(IF($C$4="TEB0187_REV01",CALC_CONN_TEB0187_REV01!U808,),"---")</f>
        <v>0</v>
      </c>
      <c r="D808" s="59">
        <f>IFERROR(IF($C$4="TEB0187_REV01",CALC_CONN_TEB0187_REV01!D808,),"---")</f>
        <v>0</v>
      </c>
      <c r="E808" s="59">
        <f>IFERROR(IF($C$4="TEB0187_REV01",CALC_CONN_TEB0187_REV01!E808,),"---")</f>
        <v>0</v>
      </c>
      <c r="F808" s="59" t="str">
        <f>IFERROR(IF(VLOOKUP($D808&amp;"-"&amp;$E808,IF($C$4="TEB0187_REV01",CALC_CONN_TEB0187_REV01!$F:$I),4,0)="--","---",IF($C$4="TEB0187_REV01",CALC_CONN_TEB0187_REV01!$G808&amp; " --&gt; " &amp;CALC_CONN_TEB0187_REV01!$I808&amp; " --&gt; ")),"---")</f>
        <v>---</v>
      </c>
      <c r="G808" s="59" t="str">
        <f>IFERROR(IF(VLOOKUP($D808&amp;"-"&amp;$E808,IF($C$4="TEB0187_REV01",CALC_CONN_TEB0187_REV01!$F:$H),3,0)="--",VLOOKUP($D808&amp;"-"&amp;$E808,IF($C$4="TEB0187_REV01",CALC_CONN_TEB0187_REV01!$F:$H),2,0),VLOOKUP($D808&amp;"-"&amp;$E808,IF($C$4="TEB0187_REV01",CALC_CONN_TEB0187_REV01!$F:$H),3,0)),"---")</f>
        <v>---</v>
      </c>
      <c r="H808" s="59" t="str">
        <f>IFERROR(VLOOKUP(G808,IF($C$4="TEB0187_REV01",CALC_CONN_TEB0187_REV01!$G:$T),14,0),"---")</f>
        <v>---</v>
      </c>
      <c r="I808" s="59" t="str">
        <f>IFERROR(VLOOKUP($D808&amp;"-"&amp;$E808,IF($C$4="TEB0187_REV01",CALC_CONN_TEB0187_REV01!$F:$K,"???"),6,0),"---")</f>
        <v>---</v>
      </c>
      <c r="J808" s="61" t="str">
        <f>IFERROR(VLOOKUP($D808&amp;"-"&amp;$E808,IF($C$4="TEB0187_REV01",CALC_CONN_TEB0187_REV01!$F:$M,"???"),8,0),"---")</f>
        <v>---</v>
      </c>
      <c r="K808" s="62" t="str">
        <f>IFERROR(VLOOKUP($D808&amp;"-"&amp;$E808,IF($C$4="TEB0187_REV01",CALC_CONN_TEB0187_REV01!$F:$N),9,0),"---")</f>
        <v>---</v>
      </c>
      <c r="L808" s="59" t="str">
        <f>IFERROR(VLOOKUP(K808,B2B!$H$3:$I$2000,2,0),"---")</f>
        <v>---</v>
      </c>
      <c r="M808" s="59" t="str">
        <f>IFERROR(VLOOKUP(L808,IF($M$4="TEI0187_REV01",RAW_m_TEI0187_REV01!$AD:$AH),5,0),"---")</f>
        <v>---</v>
      </c>
      <c r="N808" s="59" t="str">
        <f>IFERROR(VLOOKUP(L808,IF($M$4="TEI0187_REV01",RAW_m_TEI0187_REV01!$AE:$AJ),6,0),"---")</f>
        <v>---</v>
      </c>
      <c r="O808" s="63" t="str">
        <f>IFERROR(VLOOKUP(L808,IF($M$4="TEI0187_REV01",RAW_m_TEI0187_REV01!$AD:$AE),2,0),"---")</f>
        <v>---</v>
      </c>
      <c r="P808" s="59" t="str">
        <f>IFERROR(VLOOKUP(O808,IF($M$4="TEI0187_REV01",RAW_m_TEI0187_REV01!$AJ:$AK),2,0),"---")</f>
        <v>---</v>
      </c>
      <c r="Q808" s="59" t="str">
        <f>IFERROR(VLOOKUP(L808,IF($M$4="TEI0187_REV01",RAW_m_TEI0187_REV01!$AD:$AF),3,0),"---")</f>
        <v>---</v>
      </c>
      <c r="R808" s="59" t="str">
        <f>IFERROR(VLOOKUP(O808,IF($M$4="TEI0187_REV01",RAW_m_TEI0187_REV01!$AE:$AG),3,0),"---")</f>
        <v>---</v>
      </c>
      <c r="S808" s="59" t="str">
        <f t="shared" si="27"/>
        <v>---</v>
      </c>
    </row>
    <row r="809" spans="2:19" ht="15" customHeight="1" x14ac:dyDescent="0.25">
      <c r="B809" s="59">
        <f t="shared" si="28"/>
        <v>804</v>
      </c>
      <c r="C809" s="60">
        <f>IFERROR(IF($C$4="TEB0187_REV01",CALC_CONN_TEB0187_REV01!U809,),"---")</f>
        <v>0</v>
      </c>
      <c r="D809" s="59">
        <f>IFERROR(IF($C$4="TEB0187_REV01",CALC_CONN_TEB0187_REV01!D809,),"---")</f>
        <v>0</v>
      </c>
      <c r="E809" s="59">
        <f>IFERROR(IF($C$4="TEB0187_REV01",CALC_CONN_TEB0187_REV01!E809,),"---")</f>
        <v>0</v>
      </c>
      <c r="F809" s="59" t="str">
        <f>IFERROR(IF(VLOOKUP($D809&amp;"-"&amp;$E809,IF($C$4="TEB0187_REV01",CALC_CONN_TEB0187_REV01!$F:$I),4,0)="--","---",IF($C$4="TEB0187_REV01",CALC_CONN_TEB0187_REV01!$G809&amp; " --&gt; " &amp;CALC_CONN_TEB0187_REV01!$I809&amp; " --&gt; ")),"---")</f>
        <v>---</v>
      </c>
      <c r="G809" s="59" t="str">
        <f>IFERROR(IF(VLOOKUP($D809&amp;"-"&amp;$E809,IF($C$4="TEB0187_REV01",CALC_CONN_TEB0187_REV01!$F:$H),3,0)="--",VLOOKUP($D809&amp;"-"&amp;$E809,IF($C$4="TEB0187_REV01",CALC_CONN_TEB0187_REV01!$F:$H),2,0),VLOOKUP($D809&amp;"-"&amp;$E809,IF($C$4="TEB0187_REV01",CALC_CONN_TEB0187_REV01!$F:$H),3,0)),"---")</f>
        <v>---</v>
      </c>
      <c r="H809" s="59" t="str">
        <f>IFERROR(VLOOKUP(G809,IF($C$4="TEB0187_REV01",CALC_CONN_TEB0187_REV01!$G:$T),14,0),"---")</f>
        <v>---</v>
      </c>
      <c r="I809" s="59" t="str">
        <f>IFERROR(VLOOKUP($D809&amp;"-"&amp;$E809,IF($C$4="TEB0187_REV01",CALC_CONN_TEB0187_REV01!$F:$K,"???"),6,0),"---")</f>
        <v>---</v>
      </c>
      <c r="J809" s="61" t="str">
        <f>IFERROR(VLOOKUP($D809&amp;"-"&amp;$E809,IF($C$4="TEB0187_REV01",CALC_CONN_TEB0187_REV01!$F:$M,"???"),8,0),"---")</f>
        <v>---</v>
      </c>
      <c r="K809" s="62" t="str">
        <f>IFERROR(VLOOKUP($D809&amp;"-"&amp;$E809,IF($C$4="TEB0187_REV01",CALC_CONN_TEB0187_REV01!$F:$N),9,0),"---")</f>
        <v>---</v>
      </c>
      <c r="L809" s="59" t="str">
        <f>IFERROR(VLOOKUP(K809,B2B!$H$3:$I$2000,2,0),"---")</f>
        <v>---</v>
      </c>
      <c r="M809" s="59" t="str">
        <f>IFERROR(VLOOKUP(L809,IF($M$4="TEI0187_REV01",RAW_m_TEI0187_REV01!$AD:$AH),5,0),"---")</f>
        <v>---</v>
      </c>
      <c r="N809" s="59" t="str">
        <f>IFERROR(VLOOKUP(L809,IF($M$4="TEI0187_REV01",RAW_m_TEI0187_REV01!$AE:$AJ),6,0),"---")</f>
        <v>---</v>
      </c>
      <c r="O809" s="63" t="str">
        <f>IFERROR(VLOOKUP(L809,IF($M$4="TEI0187_REV01",RAW_m_TEI0187_REV01!$AD:$AE),2,0),"---")</f>
        <v>---</v>
      </c>
      <c r="P809" s="59" t="str">
        <f>IFERROR(VLOOKUP(O809,IF($M$4="TEI0187_REV01",RAW_m_TEI0187_REV01!$AJ:$AK),2,0),"---")</f>
        <v>---</v>
      </c>
      <c r="Q809" s="59" t="str">
        <f>IFERROR(VLOOKUP(L809,IF($M$4="TEI0187_REV01",RAW_m_TEI0187_REV01!$AD:$AF),3,0),"---")</f>
        <v>---</v>
      </c>
      <c r="R809" s="59" t="str">
        <f>IFERROR(VLOOKUP(O809,IF($M$4="TEI0187_REV01",RAW_m_TEI0187_REV01!$AE:$AG),3,0),"---")</f>
        <v>---</v>
      </c>
      <c r="S809" s="59" t="str">
        <f t="shared" si="27"/>
        <v>---</v>
      </c>
    </row>
    <row r="810" spans="2:19" ht="15" customHeight="1" x14ac:dyDescent="0.25">
      <c r="B810" s="59">
        <f t="shared" si="28"/>
        <v>805</v>
      </c>
      <c r="C810" s="60">
        <f>IFERROR(IF($C$4="TEB0187_REV01",CALC_CONN_TEB0187_REV01!U810,),"---")</f>
        <v>0</v>
      </c>
      <c r="D810" s="59">
        <f>IFERROR(IF($C$4="TEB0187_REV01",CALC_CONN_TEB0187_REV01!D810,),"---")</f>
        <v>0</v>
      </c>
      <c r="E810" s="59">
        <f>IFERROR(IF($C$4="TEB0187_REV01",CALC_CONN_TEB0187_REV01!E810,),"---")</f>
        <v>0</v>
      </c>
      <c r="F810" s="59" t="str">
        <f>IFERROR(IF(VLOOKUP($D810&amp;"-"&amp;$E810,IF($C$4="TEB0187_REV01",CALC_CONN_TEB0187_REV01!$F:$I),4,0)="--","---",IF($C$4="TEB0187_REV01",CALC_CONN_TEB0187_REV01!$G810&amp; " --&gt; " &amp;CALC_CONN_TEB0187_REV01!$I810&amp; " --&gt; ")),"---")</f>
        <v>---</v>
      </c>
      <c r="G810" s="59" t="str">
        <f>IFERROR(IF(VLOOKUP($D810&amp;"-"&amp;$E810,IF($C$4="TEB0187_REV01",CALC_CONN_TEB0187_REV01!$F:$H),3,0)="--",VLOOKUP($D810&amp;"-"&amp;$E810,IF($C$4="TEB0187_REV01",CALC_CONN_TEB0187_REV01!$F:$H),2,0),VLOOKUP($D810&amp;"-"&amp;$E810,IF($C$4="TEB0187_REV01",CALC_CONN_TEB0187_REV01!$F:$H),3,0)),"---")</f>
        <v>---</v>
      </c>
      <c r="H810" s="59" t="str">
        <f>IFERROR(VLOOKUP(G810,IF($C$4="TEB0187_REV01",CALC_CONN_TEB0187_REV01!$G:$T),14,0),"---")</f>
        <v>---</v>
      </c>
      <c r="I810" s="59" t="str">
        <f>IFERROR(VLOOKUP($D810&amp;"-"&amp;$E810,IF($C$4="TEB0187_REV01",CALC_CONN_TEB0187_REV01!$F:$K,"???"),6,0),"---")</f>
        <v>---</v>
      </c>
      <c r="J810" s="61" t="str">
        <f>IFERROR(VLOOKUP($D810&amp;"-"&amp;$E810,IF($C$4="TEB0187_REV01",CALC_CONN_TEB0187_REV01!$F:$M,"???"),8,0),"---")</f>
        <v>---</v>
      </c>
      <c r="K810" s="62" t="str">
        <f>IFERROR(VLOOKUP($D810&amp;"-"&amp;$E810,IF($C$4="TEB0187_REV01",CALC_CONN_TEB0187_REV01!$F:$N),9,0),"---")</f>
        <v>---</v>
      </c>
      <c r="L810" s="59" t="str">
        <f>IFERROR(VLOOKUP(K810,B2B!$H$3:$I$2000,2,0),"---")</f>
        <v>---</v>
      </c>
      <c r="M810" s="59" t="str">
        <f>IFERROR(VLOOKUP(L810,IF($M$4="TEI0187_REV01",RAW_m_TEI0187_REV01!$AD:$AH),5,0),"---")</f>
        <v>---</v>
      </c>
      <c r="N810" s="59" t="str">
        <f>IFERROR(VLOOKUP(L810,IF($M$4="TEI0187_REV01",RAW_m_TEI0187_REV01!$AE:$AJ),6,0),"---")</f>
        <v>---</v>
      </c>
      <c r="O810" s="63" t="str">
        <f>IFERROR(VLOOKUP(L810,IF($M$4="TEI0187_REV01",RAW_m_TEI0187_REV01!$AD:$AE),2,0),"---")</f>
        <v>---</v>
      </c>
      <c r="P810" s="59" t="str">
        <f>IFERROR(VLOOKUP(O810,IF($M$4="TEI0187_REV01",RAW_m_TEI0187_REV01!$AJ:$AK),2,0),"---")</f>
        <v>---</v>
      </c>
      <c r="Q810" s="59" t="str">
        <f>IFERROR(VLOOKUP(L810,IF($M$4="TEI0187_REV01",RAW_m_TEI0187_REV01!$AD:$AF),3,0),"---")</f>
        <v>---</v>
      </c>
      <c r="R810" s="59" t="str">
        <f>IFERROR(VLOOKUP(O810,IF($M$4="TEI0187_REV01",RAW_m_TEI0187_REV01!$AE:$AG),3,0),"---")</f>
        <v>---</v>
      </c>
      <c r="S810" s="59" t="str">
        <f t="shared" si="27"/>
        <v>---</v>
      </c>
    </row>
    <row r="811" spans="2:19" ht="15" customHeight="1" x14ac:dyDescent="0.25">
      <c r="B811" s="59">
        <f t="shared" si="28"/>
        <v>806</v>
      </c>
      <c r="C811" s="60">
        <f>IFERROR(IF($C$4="TEB0187_REV01",CALC_CONN_TEB0187_REV01!U811,),"---")</f>
        <v>0</v>
      </c>
      <c r="D811" s="59">
        <f>IFERROR(IF($C$4="TEB0187_REV01",CALC_CONN_TEB0187_REV01!D811,),"---")</f>
        <v>0</v>
      </c>
      <c r="E811" s="59">
        <f>IFERROR(IF($C$4="TEB0187_REV01",CALC_CONN_TEB0187_REV01!E811,),"---")</f>
        <v>0</v>
      </c>
      <c r="F811" s="59" t="str">
        <f>IFERROR(IF(VLOOKUP($D811&amp;"-"&amp;$E811,IF($C$4="TEB0187_REV01",CALC_CONN_TEB0187_REV01!$F:$I),4,0)="--","---",IF($C$4="TEB0187_REV01",CALC_CONN_TEB0187_REV01!$G811&amp; " --&gt; " &amp;CALC_CONN_TEB0187_REV01!$I811&amp; " --&gt; ")),"---")</f>
        <v>---</v>
      </c>
      <c r="G811" s="59" t="str">
        <f>IFERROR(IF(VLOOKUP($D811&amp;"-"&amp;$E811,IF($C$4="TEB0187_REV01",CALC_CONN_TEB0187_REV01!$F:$H),3,0)="--",VLOOKUP($D811&amp;"-"&amp;$E811,IF($C$4="TEB0187_REV01",CALC_CONN_TEB0187_REV01!$F:$H),2,0),VLOOKUP($D811&amp;"-"&amp;$E811,IF($C$4="TEB0187_REV01",CALC_CONN_TEB0187_REV01!$F:$H),3,0)),"---")</f>
        <v>---</v>
      </c>
      <c r="H811" s="59" t="str">
        <f>IFERROR(VLOOKUP(G811,IF($C$4="TEB0187_REV01",CALC_CONN_TEB0187_REV01!$G:$T),14,0),"---")</f>
        <v>---</v>
      </c>
      <c r="I811" s="59" t="str">
        <f>IFERROR(VLOOKUP($D811&amp;"-"&amp;$E811,IF($C$4="TEB0187_REV01",CALC_CONN_TEB0187_REV01!$F:$K,"???"),6,0),"---")</f>
        <v>---</v>
      </c>
      <c r="J811" s="61" t="str">
        <f>IFERROR(VLOOKUP($D811&amp;"-"&amp;$E811,IF($C$4="TEB0187_REV01",CALC_CONN_TEB0187_REV01!$F:$M,"???"),8,0),"---")</f>
        <v>---</v>
      </c>
      <c r="K811" s="62" t="str">
        <f>IFERROR(VLOOKUP($D811&amp;"-"&amp;$E811,IF($C$4="TEB0187_REV01",CALC_CONN_TEB0187_REV01!$F:$N),9,0),"---")</f>
        <v>---</v>
      </c>
      <c r="L811" s="59" t="str">
        <f>IFERROR(VLOOKUP(K811,B2B!$H$3:$I$2000,2,0),"---")</f>
        <v>---</v>
      </c>
      <c r="M811" s="59" t="str">
        <f>IFERROR(VLOOKUP(L811,IF($M$4="TEI0187_REV01",RAW_m_TEI0187_REV01!$AD:$AH),5,0),"---")</f>
        <v>---</v>
      </c>
      <c r="N811" s="59" t="str">
        <f>IFERROR(VLOOKUP(L811,IF($M$4="TEI0187_REV01",RAW_m_TEI0187_REV01!$AE:$AJ),6,0),"---")</f>
        <v>---</v>
      </c>
      <c r="O811" s="63" t="str">
        <f>IFERROR(VLOOKUP(L811,IF($M$4="TEI0187_REV01",RAW_m_TEI0187_REV01!$AD:$AE),2,0),"---")</f>
        <v>---</v>
      </c>
      <c r="P811" s="59" t="str">
        <f>IFERROR(VLOOKUP(O811,IF($M$4="TEI0187_REV01",RAW_m_TEI0187_REV01!$AJ:$AK),2,0),"---")</f>
        <v>---</v>
      </c>
      <c r="Q811" s="59" t="str">
        <f>IFERROR(VLOOKUP(L811,IF($M$4="TEI0187_REV01",RAW_m_TEI0187_REV01!$AD:$AF),3,0),"---")</f>
        <v>---</v>
      </c>
      <c r="R811" s="59" t="str">
        <f>IFERROR(VLOOKUP(O811,IF($M$4="TEI0187_REV01",RAW_m_TEI0187_REV01!$AE:$AG),3,0),"---")</f>
        <v>---</v>
      </c>
      <c r="S811" s="59" t="str">
        <f t="shared" si="27"/>
        <v>---</v>
      </c>
    </row>
    <row r="812" spans="2:19" ht="15" customHeight="1" x14ac:dyDescent="0.25">
      <c r="B812" s="59">
        <f t="shared" si="28"/>
        <v>807</v>
      </c>
      <c r="C812" s="60">
        <f>IFERROR(IF($C$4="TEB0187_REV01",CALC_CONN_TEB0187_REV01!U812,),"---")</f>
        <v>0</v>
      </c>
      <c r="D812" s="59">
        <f>IFERROR(IF($C$4="TEB0187_REV01",CALC_CONN_TEB0187_REV01!D812,),"---")</f>
        <v>0</v>
      </c>
      <c r="E812" s="59">
        <f>IFERROR(IF($C$4="TEB0187_REV01",CALC_CONN_TEB0187_REV01!E812,),"---")</f>
        <v>0</v>
      </c>
      <c r="F812" s="59" t="str">
        <f>IFERROR(IF(VLOOKUP($D812&amp;"-"&amp;$E812,IF($C$4="TEB0187_REV01",CALC_CONN_TEB0187_REV01!$F:$I),4,0)="--","---",IF($C$4="TEB0187_REV01",CALC_CONN_TEB0187_REV01!$G812&amp; " --&gt; " &amp;CALC_CONN_TEB0187_REV01!$I812&amp; " --&gt; ")),"---")</f>
        <v>---</v>
      </c>
      <c r="G812" s="59" t="str">
        <f>IFERROR(IF(VLOOKUP($D812&amp;"-"&amp;$E812,IF($C$4="TEB0187_REV01",CALC_CONN_TEB0187_REV01!$F:$H),3,0)="--",VLOOKUP($D812&amp;"-"&amp;$E812,IF($C$4="TEB0187_REV01",CALC_CONN_TEB0187_REV01!$F:$H),2,0),VLOOKUP($D812&amp;"-"&amp;$E812,IF($C$4="TEB0187_REV01",CALC_CONN_TEB0187_REV01!$F:$H),3,0)),"---")</f>
        <v>---</v>
      </c>
      <c r="H812" s="59" t="str">
        <f>IFERROR(VLOOKUP(G812,IF($C$4="TEB0187_REV01",CALC_CONN_TEB0187_REV01!$G:$T),14,0),"---")</f>
        <v>---</v>
      </c>
      <c r="I812" s="59" t="str">
        <f>IFERROR(VLOOKUP($D812&amp;"-"&amp;$E812,IF($C$4="TEB0187_REV01",CALC_CONN_TEB0187_REV01!$F:$K,"???"),6,0),"---")</f>
        <v>---</v>
      </c>
      <c r="J812" s="61" t="str">
        <f>IFERROR(VLOOKUP($D812&amp;"-"&amp;$E812,IF($C$4="TEB0187_REV01",CALC_CONN_TEB0187_REV01!$F:$M,"???"),8,0),"---")</f>
        <v>---</v>
      </c>
      <c r="K812" s="62" t="str">
        <f>IFERROR(VLOOKUP($D812&amp;"-"&amp;$E812,IF($C$4="TEB0187_REV01",CALC_CONN_TEB0187_REV01!$F:$N),9,0),"---")</f>
        <v>---</v>
      </c>
      <c r="L812" s="59" t="str">
        <f>IFERROR(VLOOKUP(K812,B2B!$H$3:$I$2000,2,0),"---")</f>
        <v>---</v>
      </c>
      <c r="M812" s="59" t="str">
        <f>IFERROR(VLOOKUP(L812,IF($M$4="TEI0187_REV01",RAW_m_TEI0187_REV01!$AD:$AH),5,0),"---")</f>
        <v>---</v>
      </c>
      <c r="N812" s="59" t="str">
        <f>IFERROR(VLOOKUP(L812,IF($M$4="TEI0187_REV01",RAW_m_TEI0187_REV01!$AE:$AJ),6,0),"---")</f>
        <v>---</v>
      </c>
      <c r="O812" s="63" t="str">
        <f>IFERROR(VLOOKUP(L812,IF($M$4="TEI0187_REV01",RAW_m_TEI0187_REV01!$AD:$AE),2,0),"---")</f>
        <v>---</v>
      </c>
      <c r="P812" s="59" t="str">
        <f>IFERROR(VLOOKUP(O812,IF($M$4="TEI0187_REV01",RAW_m_TEI0187_REV01!$AJ:$AK),2,0),"---")</f>
        <v>---</v>
      </c>
      <c r="Q812" s="59" t="str">
        <f>IFERROR(VLOOKUP(L812,IF($M$4="TEI0187_REV01",RAW_m_TEI0187_REV01!$AD:$AF),3,0),"---")</f>
        <v>---</v>
      </c>
      <c r="R812" s="59" t="str">
        <f>IFERROR(VLOOKUP(O812,IF($M$4="TEI0187_REV01",RAW_m_TEI0187_REV01!$AE:$AG),3,0),"---")</f>
        <v>---</v>
      </c>
      <c r="S812" s="59" t="str">
        <f t="shared" si="27"/>
        <v>---</v>
      </c>
    </row>
    <row r="813" spans="2:19" ht="15" customHeight="1" x14ac:dyDescent="0.25">
      <c r="B813" s="59">
        <f t="shared" si="28"/>
        <v>808</v>
      </c>
      <c r="C813" s="60">
        <f>IFERROR(IF($C$4="TEB0187_REV01",CALC_CONN_TEB0187_REV01!U813,),"---")</f>
        <v>0</v>
      </c>
      <c r="D813" s="59">
        <f>IFERROR(IF($C$4="TEB0187_REV01",CALC_CONN_TEB0187_REV01!D813,),"---")</f>
        <v>0</v>
      </c>
      <c r="E813" s="59">
        <f>IFERROR(IF($C$4="TEB0187_REV01",CALC_CONN_TEB0187_REV01!E813,),"---")</f>
        <v>0</v>
      </c>
      <c r="F813" s="59" t="str">
        <f>IFERROR(IF(VLOOKUP($D813&amp;"-"&amp;$E813,IF($C$4="TEB0187_REV01",CALC_CONN_TEB0187_REV01!$F:$I),4,0)="--","---",IF($C$4="TEB0187_REV01",CALC_CONN_TEB0187_REV01!$G813&amp; " --&gt; " &amp;CALC_CONN_TEB0187_REV01!$I813&amp; " --&gt; ")),"---")</f>
        <v>---</v>
      </c>
      <c r="G813" s="59" t="str">
        <f>IFERROR(IF(VLOOKUP($D813&amp;"-"&amp;$E813,IF($C$4="TEB0187_REV01",CALC_CONN_TEB0187_REV01!$F:$H),3,0)="--",VLOOKUP($D813&amp;"-"&amp;$E813,IF($C$4="TEB0187_REV01",CALC_CONN_TEB0187_REV01!$F:$H),2,0),VLOOKUP($D813&amp;"-"&amp;$E813,IF($C$4="TEB0187_REV01",CALC_CONN_TEB0187_REV01!$F:$H),3,0)),"---")</f>
        <v>---</v>
      </c>
      <c r="H813" s="59" t="str">
        <f>IFERROR(VLOOKUP(G813,IF($C$4="TEB0187_REV01",CALC_CONN_TEB0187_REV01!$G:$T),14,0),"---")</f>
        <v>---</v>
      </c>
      <c r="I813" s="59" t="str">
        <f>IFERROR(VLOOKUP($D813&amp;"-"&amp;$E813,IF($C$4="TEB0187_REV01",CALC_CONN_TEB0187_REV01!$F:$K,"???"),6,0),"---")</f>
        <v>---</v>
      </c>
      <c r="J813" s="61" t="str">
        <f>IFERROR(VLOOKUP($D813&amp;"-"&amp;$E813,IF($C$4="TEB0187_REV01",CALC_CONN_TEB0187_REV01!$F:$M,"???"),8,0),"---")</f>
        <v>---</v>
      </c>
      <c r="K813" s="62" t="str">
        <f>IFERROR(VLOOKUP($D813&amp;"-"&amp;$E813,IF($C$4="TEB0187_REV01",CALC_CONN_TEB0187_REV01!$F:$N),9,0),"---")</f>
        <v>---</v>
      </c>
      <c r="L813" s="59" t="str">
        <f>IFERROR(VLOOKUP(K813,B2B!$H$3:$I$2000,2,0),"---")</f>
        <v>---</v>
      </c>
      <c r="M813" s="59" t="str">
        <f>IFERROR(VLOOKUP(L813,IF($M$4="TEI0187_REV01",RAW_m_TEI0187_REV01!$AD:$AH),5,0),"---")</f>
        <v>---</v>
      </c>
      <c r="N813" s="59" t="str">
        <f>IFERROR(VLOOKUP(L813,IF($M$4="TEI0187_REV01",RAW_m_TEI0187_REV01!$AE:$AJ),6,0),"---")</f>
        <v>---</v>
      </c>
      <c r="O813" s="63" t="str">
        <f>IFERROR(VLOOKUP(L813,IF($M$4="TEI0187_REV01",RAW_m_TEI0187_REV01!$AD:$AE),2,0),"---")</f>
        <v>---</v>
      </c>
      <c r="P813" s="59" t="str">
        <f>IFERROR(VLOOKUP(O813,IF($M$4="TEI0187_REV01",RAW_m_TEI0187_REV01!$AJ:$AK),2,0),"---")</f>
        <v>---</v>
      </c>
      <c r="Q813" s="59" t="str">
        <f>IFERROR(VLOOKUP(L813,IF($M$4="TEI0187_REV01",RAW_m_TEI0187_REV01!$AD:$AF),3,0),"---")</f>
        <v>---</v>
      </c>
      <c r="R813" s="59" t="str">
        <f>IFERROR(VLOOKUP(O813,IF($M$4="TEI0187_REV01",RAW_m_TEI0187_REV01!$AE:$AG),3,0),"---")</f>
        <v>---</v>
      </c>
      <c r="S813" s="59" t="str">
        <f t="shared" si="27"/>
        <v>---</v>
      </c>
    </row>
    <row r="814" spans="2:19" ht="15" customHeight="1" x14ac:dyDescent="0.25">
      <c r="B814" s="59">
        <f t="shared" si="28"/>
        <v>809</v>
      </c>
      <c r="C814" s="60">
        <f>IFERROR(IF($C$4="TEB0187_REV01",CALC_CONN_TEB0187_REV01!U814,),"---")</f>
        <v>0</v>
      </c>
      <c r="D814" s="59">
        <f>IFERROR(IF($C$4="TEB0187_REV01",CALC_CONN_TEB0187_REV01!D814,),"---")</f>
        <v>0</v>
      </c>
      <c r="E814" s="59">
        <f>IFERROR(IF($C$4="TEB0187_REV01",CALC_CONN_TEB0187_REV01!E814,),"---")</f>
        <v>0</v>
      </c>
      <c r="F814" s="59" t="str">
        <f>IFERROR(IF(VLOOKUP($D814&amp;"-"&amp;$E814,IF($C$4="TEB0187_REV01",CALC_CONN_TEB0187_REV01!$F:$I),4,0)="--","---",IF($C$4="TEB0187_REV01",CALC_CONN_TEB0187_REV01!$G814&amp; " --&gt; " &amp;CALC_CONN_TEB0187_REV01!$I814&amp; " --&gt; ")),"---")</f>
        <v>---</v>
      </c>
      <c r="G814" s="59" t="str">
        <f>IFERROR(IF(VLOOKUP($D814&amp;"-"&amp;$E814,IF($C$4="TEB0187_REV01",CALC_CONN_TEB0187_REV01!$F:$H),3,0)="--",VLOOKUP($D814&amp;"-"&amp;$E814,IF($C$4="TEB0187_REV01",CALC_CONN_TEB0187_REV01!$F:$H),2,0),VLOOKUP($D814&amp;"-"&amp;$E814,IF($C$4="TEB0187_REV01",CALC_CONN_TEB0187_REV01!$F:$H),3,0)),"---")</f>
        <v>---</v>
      </c>
      <c r="H814" s="59" t="str">
        <f>IFERROR(VLOOKUP(G814,IF($C$4="TEB0187_REV01",CALC_CONN_TEB0187_REV01!$G:$T),14,0),"---")</f>
        <v>---</v>
      </c>
      <c r="I814" s="59" t="str">
        <f>IFERROR(VLOOKUP($D814&amp;"-"&amp;$E814,IF($C$4="TEB0187_REV01",CALC_CONN_TEB0187_REV01!$F:$K,"???"),6,0),"---")</f>
        <v>---</v>
      </c>
      <c r="J814" s="61" t="str">
        <f>IFERROR(VLOOKUP($D814&amp;"-"&amp;$E814,IF($C$4="TEB0187_REV01",CALC_CONN_TEB0187_REV01!$F:$M,"???"),8,0),"---")</f>
        <v>---</v>
      </c>
      <c r="K814" s="62" t="str">
        <f>IFERROR(VLOOKUP($D814&amp;"-"&amp;$E814,IF($C$4="TEB0187_REV01",CALC_CONN_TEB0187_REV01!$F:$N),9,0),"---")</f>
        <v>---</v>
      </c>
      <c r="L814" s="59" t="str">
        <f>IFERROR(VLOOKUP(K814,B2B!$H$3:$I$2000,2,0),"---")</f>
        <v>---</v>
      </c>
      <c r="M814" s="59" t="str">
        <f>IFERROR(VLOOKUP(L814,IF($M$4="TEI0187_REV01",RAW_m_TEI0187_REV01!$AD:$AH),5,0),"---")</f>
        <v>---</v>
      </c>
      <c r="N814" s="59" t="str">
        <f>IFERROR(VLOOKUP(L814,IF($M$4="TEI0187_REV01",RAW_m_TEI0187_REV01!$AE:$AJ),6,0),"---")</f>
        <v>---</v>
      </c>
      <c r="O814" s="63" t="str">
        <f>IFERROR(VLOOKUP(L814,IF($M$4="TEI0187_REV01",RAW_m_TEI0187_REV01!$AD:$AE),2,0),"---")</f>
        <v>---</v>
      </c>
      <c r="P814" s="59" t="str">
        <f>IFERROR(VLOOKUP(O814,IF($M$4="TEI0187_REV01",RAW_m_TEI0187_REV01!$AJ:$AK),2,0),"---")</f>
        <v>---</v>
      </c>
      <c r="Q814" s="59" t="str">
        <f>IFERROR(VLOOKUP(L814,IF($M$4="TEI0187_REV01",RAW_m_TEI0187_REV01!$AD:$AF),3,0),"---")</f>
        <v>---</v>
      </c>
      <c r="R814" s="59" t="str">
        <f>IFERROR(VLOOKUP(O814,IF($M$4="TEI0187_REV01",RAW_m_TEI0187_REV01!$AE:$AG),3,0),"---")</f>
        <v>---</v>
      </c>
      <c r="S814" s="59" t="str">
        <f t="shared" si="27"/>
        <v>---</v>
      </c>
    </row>
    <row r="815" spans="2:19" ht="15" customHeight="1" x14ac:dyDescent="0.25">
      <c r="B815" s="59">
        <f t="shared" si="28"/>
        <v>810</v>
      </c>
      <c r="C815" s="60">
        <f>IFERROR(IF($C$4="TEB0187_REV01",CALC_CONN_TEB0187_REV01!U815,),"---")</f>
        <v>0</v>
      </c>
      <c r="D815" s="59">
        <f>IFERROR(IF($C$4="TEB0187_REV01",CALC_CONN_TEB0187_REV01!D815,),"---")</f>
        <v>0</v>
      </c>
      <c r="E815" s="59">
        <f>IFERROR(IF($C$4="TEB0187_REV01",CALC_CONN_TEB0187_REV01!E815,),"---")</f>
        <v>0</v>
      </c>
      <c r="F815" s="59" t="str">
        <f>IFERROR(IF(VLOOKUP($D815&amp;"-"&amp;$E815,IF($C$4="TEB0187_REV01",CALC_CONN_TEB0187_REV01!$F:$I),4,0)="--","---",IF($C$4="TEB0187_REV01",CALC_CONN_TEB0187_REV01!$G815&amp; " --&gt; " &amp;CALC_CONN_TEB0187_REV01!$I815&amp; " --&gt; ")),"---")</f>
        <v>---</v>
      </c>
      <c r="G815" s="59" t="str">
        <f>IFERROR(IF(VLOOKUP($D815&amp;"-"&amp;$E815,IF($C$4="TEB0187_REV01",CALC_CONN_TEB0187_REV01!$F:$H),3,0)="--",VLOOKUP($D815&amp;"-"&amp;$E815,IF($C$4="TEB0187_REV01",CALC_CONN_TEB0187_REV01!$F:$H),2,0),VLOOKUP($D815&amp;"-"&amp;$E815,IF($C$4="TEB0187_REV01",CALC_CONN_TEB0187_REV01!$F:$H),3,0)),"---")</f>
        <v>---</v>
      </c>
      <c r="H815" s="59" t="str">
        <f>IFERROR(VLOOKUP(G815,IF($C$4="TEB0187_REV01",CALC_CONN_TEB0187_REV01!$G:$T),14,0),"---")</f>
        <v>---</v>
      </c>
      <c r="I815" s="59" t="str">
        <f>IFERROR(VLOOKUP($D815&amp;"-"&amp;$E815,IF($C$4="TEB0187_REV01",CALC_CONN_TEB0187_REV01!$F:$K,"???"),6,0),"---")</f>
        <v>---</v>
      </c>
      <c r="J815" s="61" t="str">
        <f>IFERROR(VLOOKUP($D815&amp;"-"&amp;$E815,IF($C$4="TEB0187_REV01",CALC_CONN_TEB0187_REV01!$F:$M,"???"),8,0),"---")</f>
        <v>---</v>
      </c>
      <c r="K815" s="62" t="str">
        <f>IFERROR(VLOOKUP($D815&amp;"-"&amp;$E815,IF($C$4="TEB0187_REV01",CALC_CONN_TEB0187_REV01!$F:$N),9,0),"---")</f>
        <v>---</v>
      </c>
      <c r="L815" s="59" t="str">
        <f>IFERROR(VLOOKUP(K815,B2B!$H$3:$I$2000,2,0),"---")</f>
        <v>---</v>
      </c>
      <c r="M815" s="59" t="str">
        <f>IFERROR(VLOOKUP(L815,IF($M$4="TEI0187_REV01",RAW_m_TEI0187_REV01!$AD:$AH),5,0),"---")</f>
        <v>---</v>
      </c>
      <c r="N815" s="59" t="str">
        <f>IFERROR(VLOOKUP(L815,IF($M$4="TEI0187_REV01",RAW_m_TEI0187_REV01!$AE:$AJ),6,0),"---")</f>
        <v>---</v>
      </c>
      <c r="O815" s="63" t="str">
        <f>IFERROR(VLOOKUP(L815,IF($M$4="TEI0187_REV01",RAW_m_TEI0187_REV01!$AD:$AE),2,0),"---")</f>
        <v>---</v>
      </c>
      <c r="P815" s="59" t="str">
        <f>IFERROR(VLOOKUP(O815,IF($M$4="TEI0187_REV01",RAW_m_TEI0187_REV01!$AJ:$AK),2,0),"---")</f>
        <v>---</v>
      </c>
      <c r="Q815" s="59" t="str">
        <f>IFERROR(VLOOKUP(L815,IF($M$4="TEI0187_REV01",RAW_m_TEI0187_REV01!$AD:$AF),3,0),"---")</f>
        <v>---</v>
      </c>
      <c r="R815" s="59" t="str">
        <f>IFERROR(VLOOKUP(O815,IF($M$4="TEI0187_REV01",RAW_m_TEI0187_REV01!$AE:$AG),3,0),"---")</f>
        <v>---</v>
      </c>
      <c r="S815" s="59" t="str">
        <f t="shared" si="27"/>
        <v>---</v>
      </c>
    </row>
    <row r="816" spans="2:19" ht="15" customHeight="1" x14ac:dyDescent="0.25">
      <c r="B816" s="59">
        <f t="shared" si="28"/>
        <v>811</v>
      </c>
      <c r="C816" s="60">
        <f>IFERROR(IF($C$4="TEB0187_REV01",CALC_CONN_TEB0187_REV01!U816,),"---")</f>
        <v>0</v>
      </c>
      <c r="D816" s="59">
        <f>IFERROR(IF($C$4="TEB0187_REV01",CALC_CONN_TEB0187_REV01!D816,),"---")</f>
        <v>0</v>
      </c>
      <c r="E816" s="59">
        <f>IFERROR(IF($C$4="TEB0187_REV01",CALC_CONN_TEB0187_REV01!E816,),"---")</f>
        <v>0</v>
      </c>
      <c r="F816" s="59" t="str">
        <f>IFERROR(IF(VLOOKUP($D816&amp;"-"&amp;$E816,IF($C$4="TEB0187_REV01",CALC_CONN_TEB0187_REV01!$F:$I),4,0)="--","---",IF($C$4="TEB0187_REV01",CALC_CONN_TEB0187_REV01!$G816&amp; " --&gt; " &amp;CALC_CONN_TEB0187_REV01!$I816&amp; " --&gt; ")),"---")</f>
        <v>---</v>
      </c>
      <c r="G816" s="59" t="str">
        <f>IFERROR(IF(VLOOKUP($D816&amp;"-"&amp;$E816,IF($C$4="TEB0187_REV01",CALC_CONN_TEB0187_REV01!$F:$H),3,0)="--",VLOOKUP($D816&amp;"-"&amp;$E816,IF($C$4="TEB0187_REV01",CALC_CONN_TEB0187_REV01!$F:$H),2,0),VLOOKUP($D816&amp;"-"&amp;$E816,IF($C$4="TEB0187_REV01",CALC_CONN_TEB0187_REV01!$F:$H),3,0)),"---")</f>
        <v>---</v>
      </c>
      <c r="H816" s="59" t="str">
        <f>IFERROR(VLOOKUP(G816,IF($C$4="TEB0187_REV01",CALC_CONN_TEB0187_REV01!$G:$T),14,0),"---")</f>
        <v>---</v>
      </c>
      <c r="I816" s="59" t="str">
        <f>IFERROR(VLOOKUP($D816&amp;"-"&amp;$E816,IF($C$4="TEB0187_REV01",CALC_CONN_TEB0187_REV01!$F:$K,"???"),6,0),"---")</f>
        <v>---</v>
      </c>
      <c r="J816" s="61" t="str">
        <f>IFERROR(VLOOKUP($D816&amp;"-"&amp;$E816,IF($C$4="TEB0187_REV01",CALC_CONN_TEB0187_REV01!$F:$M,"???"),8,0),"---")</f>
        <v>---</v>
      </c>
      <c r="K816" s="62" t="str">
        <f>IFERROR(VLOOKUP($D816&amp;"-"&amp;$E816,IF($C$4="TEB0187_REV01",CALC_CONN_TEB0187_REV01!$F:$N),9,0),"---")</f>
        <v>---</v>
      </c>
      <c r="L816" s="59" t="str">
        <f>IFERROR(VLOOKUP(K816,B2B!$H$3:$I$2000,2,0),"---")</f>
        <v>---</v>
      </c>
      <c r="M816" s="59" t="str">
        <f>IFERROR(VLOOKUP(L816,IF($M$4="TEI0187_REV01",RAW_m_TEI0187_REV01!$AD:$AH),5,0),"---")</f>
        <v>---</v>
      </c>
      <c r="N816" s="59" t="str">
        <f>IFERROR(VLOOKUP(L816,IF($M$4="TEI0187_REV01",RAW_m_TEI0187_REV01!$AE:$AJ),6,0),"---")</f>
        <v>---</v>
      </c>
      <c r="O816" s="63" t="str">
        <f>IFERROR(VLOOKUP(L816,IF($M$4="TEI0187_REV01",RAW_m_TEI0187_REV01!$AD:$AE),2,0),"---")</f>
        <v>---</v>
      </c>
      <c r="P816" s="59" t="str">
        <f>IFERROR(VLOOKUP(O816,IF($M$4="TEI0187_REV01",RAW_m_TEI0187_REV01!$AJ:$AK),2,0),"---")</f>
        <v>---</v>
      </c>
      <c r="Q816" s="59" t="str">
        <f>IFERROR(VLOOKUP(L816,IF($M$4="TEI0187_REV01",RAW_m_TEI0187_REV01!$AD:$AF),3,0),"---")</f>
        <v>---</v>
      </c>
      <c r="R816" s="59" t="str">
        <f>IFERROR(VLOOKUP(O816,IF($M$4="TEI0187_REV01",RAW_m_TEI0187_REV01!$AE:$AG),3,0),"---")</f>
        <v>---</v>
      </c>
      <c r="S816" s="59" t="str">
        <f t="shared" si="27"/>
        <v>---</v>
      </c>
    </row>
    <row r="817" spans="2:19" ht="15" customHeight="1" x14ac:dyDescent="0.25">
      <c r="B817" s="59">
        <f t="shared" si="28"/>
        <v>812</v>
      </c>
      <c r="C817" s="60">
        <f>IFERROR(IF($C$4="TEB0187_REV01",CALC_CONN_TEB0187_REV01!U817,),"---")</f>
        <v>0</v>
      </c>
      <c r="D817" s="59">
        <f>IFERROR(IF($C$4="TEB0187_REV01",CALC_CONN_TEB0187_REV01!D817,),"---")</f>
        <v>0</v>
      </c>
      <c r="E817" s="59">
        <f>IFERROR(IF($C$4="TEB0187_REV01",CALC_CONN_TEB0187_REV01!E817,),"---")</f>
        <v>0</v>
      </c>
      <c r="F817" s="59" t="str">
        <f>IFERROR(IF(VLOOKUP($D817&amp;"-"&amp;$E817,IF($C$4="TEB0187_REV01",CALC_CONN_TEB0187_REV01!$F:$I),4,0)="--","---",IF($C$4="TEB0187_REV01",CALC_CONN_TEB0187_REV01!$G817&amp; " --&gt; " &amp;CALC_CONN_TEB0187_REV01!$I817&amp; " --&gt; ")),"---")</f>
        <v>---</v>
      </c>
      <c r="G817" s="59" t="str">
        <f>IFERROR(IF(VLOOKUP($D817&amp;"-"&amp;$E817,IF($C$4="TEB0187_REV01",CALC_CONN_TEB0187_REV01!$F:$H),3,0)="--",VLOOKUP($D817&amp;"-"&amp;$E817,IF($C$4="TEB0187_REV01",CALC_CONN_TEB0187_REV01!$F:$H),2,0),VLOOKUP($D817&amp;"-"&amp;$E817,IF($C$4="TEB0187_REV01",CALC_CONN_TEB0187_REV01!$F:$H),3,0)),"---")</f>
        <v>---</v>
      </c>
      <c r="H817" s="59" t="str">
        <f>IFERROR(VLOOKUP(G817,IF($C$4="TEB0187_REV01",CALC_CONN_TEB0187_REV01!$G:$T),14,0),"---")</f>
        <v>---</v>
      </c>
      <c r="I817" s="59" t="str">
        <f>IFERROR(VLOOKUP($D817&amp;"-"&amp;$E817,IF($C$4="TEB0187_REV01",CALC_CONN_TEB0187_REV01!$F:$K,"???"),6,0),"---")</f>
        <v>---</v>
      </c>
      <c r="J817" s="61" t="str">
        <f>IFERROR(VLOOKUP($D817&amp;"-"&amp;$E817,IF($C$4="TEB0187_REV01",CALC_CONN_TEB0187_REV01!$F:$M,"???"),8,0),"---")</f>
        <v>---</v>
      </c>
      <c r="K817" s="62" t="str">
        <f>IFERROR(VLOOKUP($D817&amp;"-"&amp;$E817,IF($C$4="TEB0187_REV01",CALC_CONN_TEB0187_REV01!$F:$N),9,0),"---")</f>
        <v>---</v>
      </c>
      <c r="L817" s="59" t="str">
        <f>IFERROR(VLOOKUP(K817,B2B!$H$3:$I$2000,2,0),"---")</f>
        <v>---</v>
      </c>
      <c r="M817" s="59" t="str">
        <f>IFERROR(VLOOKUP(L817,IF($M$4="TEI0187_REV01",RAW_m_TEI0187_REV01!$AD:$AH),5,0),"---")</f>
        <v>---</v>
      </c>
      <c r="N817" s="59" t="str">
        <f>IFERROR(VLOOKUP(L817,IF($M$4="TEI0187_REV01",RAW_m_TEI0187_REV01!$AE:$AJ),6,0),"---")</f>
        <v>---</v>
      </c>
      <c r="O817" s="63" t="str">
        <f>IFERROR(VLOOKUP(L817,IF($M$4="TEI0187_REV01",RAW_m_TEI0187_REV01!$AD:$AE),2,0),"---")</f>
        <v>---</v>
      </c>
      <c r="P817" s="59" t="str">
        <f>IFERROR(VLOOKUP(O817,IF($M$4="TEI0187_REV01",RAW_m_TEI0187_REV01!$AJ:$AK),2,0),"---")</f>
        <v>---</v>
      </c>
      <c r="Q817" s="59" t="str">
        <f>IFERROR(VLOOKUP(L817,IF($M$4="TEI0187_REV01",RAW_m_TEI0187_REV01!$AD:$AF),3,0),"---")</f>
        <v>---</v>
      </c>
      <c r="R817" s="59" t="str">
        <f>IFERROR(VLOOKUP(O817,IF($M$4="TEI0187_REV01",RAW_m_TEI0187_REV01!$AE:$AG),3,0),"---")</f>
        <v>---</v>
      </c>
      <c r="S817" s="59" t="str">
        <f t="shared" si="27"/>
        <v>---</v>
      </c>
    </row>
    <row r="818" spans="2:19" ht="15" customHeight="1" x14ac:dyDescent="0.25">
      <c r="B818" s="59">
        <f t="shared" si="28"/>
        <v>813</v>
      </c>
      <c r="C818" s="60">
        <f>IFERROR(IF($C$4="TEB0187_REV01",CALC_CONN_TEB0187_REV01!U818,),"---")</f>
        <v>0</v>
      </c>
      <c r="D818" s="59">
        <f>IFERROR(IF($C$4="TEB0187_REV01",CALC_CONN_TEB0187_REV01!D818,),"---")</f>
        <v>0</v>
      </c>
      <c r="E818" s="59">
        <f>IFERROR(IF($C$4="TEB0187_REV01",CALC_CONN_TEB0187_REV01!E818,),"---")</f>
        <v>0</v>
      </c>
      <c r="F818" s="59" t="str">
        <f>IFERROR(IF(VLOOKUP($D818&amp;"-"&amp;$E818,IF($C$4="TEB0187_REV01",CALC_CONN_TEB0187_REV01!$F:$I),4,0)="--","---",IF($C$4="TEB0187_REV01",CALC_CONN_TEB0187_REV01!$G818&amp; " --&gt; " &amp;CALC_CONN_TEB0187_REV01!$I818&amp; " --&gt; ")),"---")</f>
        <v>---</v>
      </c>
      <c r="G818" s="59" t="str">
        <f>IFERROR(IF(VLOOKUP($D818&amp;"-"&amp;$E818,IF($C$4="TEB0187_REV01",CALC_CONN_TEB0187_REV01!$F:$H),3,0)="--",VLOOKUP($D818&amp;"-"&amp;$E818,IF($C$4="TEB0187_REV01",CALC_CONN_TEB0187_REV01!$F:$H),2,0),VLOOKUP($D818&amp;"-"&amp;$E818,IF($C$4="TEB0187_REV01",CALC_CONN_TEB0187_REV01!$F:$H),3,0)),"---")</f>
        <v>---</v>
      </c>
      <c r="H818" s="59" t="str">
        <f>IFERROR(VLOOKUP(G818,IF($C$4="TEB0187_REV01",CALC_CONN_TEB0187_REV01!$G:$T),14,0),"---")</f>
        <v>---</v>
      </c>
      <c r="I818" s="59" t="str">
        <f>IFERROR(VLOOKUP($D818&amp;"-"&amp;$E818,IF($C$4="TEB0187_REV01",CALC_CONN_TEB0187_REV01!$F:$K,"???"),6,0),"---")</f>
        <v>---</v>
      </c>
      <c r="J818" s="61" t="str">
        <f>IFERROR(VLOOKUP($D818&amp;"-"&amp;$E818,IF($C$4="TEB0187_REV01",CALC_CONN_TEB0187_REV01!$F:$M,"???"),8,0),"---")</f>
        <v>---</v>
      </c>
      <c r="K818" s="62" t="str">
        <f>IFERROR(VLOOKUP($D818&amp;"-"&amp;$E818,IF($C$4="TEB0187_REV01",CALC_CONN_TEB0187_REV01!$F:$N),9,0),"---")</f>
        <v>---</v>
      </c>
      <c r="L818" s="59" t="str">
        <f>IFERROR(VLOOKUP(K818,B2B!$H$3:$I$2000,2,0),"---")</f>
        <v>---</v>
      </c>
      <c r="M818" s="59" t="str">
        <f>IFERROR(VLOOKUP(L818,IF($M$4="TEI0187_REV01",RAW_m_TEI0187_REV01!$AD:$AH),5,0),"---")</f>
        <v>---</v>
      </c>
      <c r="N818" s="59" t="str">
        <f>IFERROR(VLOOKUP(L818,IF($M$4="TEI0187_REV01",RAW_m_TEI0187_REV01!$AE:$AJ),6,0),"---")</f>
        <v>---</v>
      </c>
      <c r="O818" s="63" t="str">
        <f>IFERROR(VLOOKUP(L818,IF($M$4="TEI0187_REV01",RAW_m_TEI0187_REV01!$AD:$AE),2,0),"---")</f>
        <v>---</v>
      </c>
      <c r="P818" s="59" t="str">
        <f>IFERROR(VLOOKUP(O818,IF($M$4="TEI0187_REV01",RAW_m_TEI0187_REV01!$AJ:$AK),2,0),"---")</f>
        <v>---</v>
      </c>
      <c r="Q818" s="59" t="str">
        <f>IFERROR(VLOOKUP(L818,IF($M$4="TEI0187_REV01",RAW_m_TEI0187_REV01!$AD:$AF),3,0),"---")</f>
        <v>---</v>
      </c>
      <c r="R818" s="59" t="str">
        <f>IFERROR(VLOOKUP(O818,IF($M$4="TEI0187_REV01",RAW_m_TEI0187_REV01!$AE:$AG),3,0),"---")</f>
        <v>---</v>
      </c>
      <c r="S818" s="59" t="str">
        <f t="shared" si="27"/>
        <v>---</v>
      </c>
    </row>
    <row r="819" spans="2:19" ht="15" customHeight="1" x14ac:dyDescent="0.25">
      <c r="B819" s="59">
        <f t="shared" si="28"/>
        <v>814</v>
      </c>
      <c r="C819" s="60">
        <f>IFERROR(IF($C$4="TEB0187_REV01",CALC_CONN_TEB0187_REV01!U819,),"---")</f>
        <v>0</v>
      </c>
      <c r="D819" s="59">
        <f>IFERROR(IF($C$4="TEB0187_REV01",CALC_CONN_TEB0187_REV01!D819,),"---")</f>
        <v>0</v>
      </c>
      <c r="E819" s="59">
        <f>IFERROR(IF($C$4="TEB0187_REV01",CALC_CONN_TEB0187_REV01!E819,),"---")</f>
        <v>0</v>
      </c>
      <c r="F819" s="59" t="str">
        <f>IFERROR(IF(VLOOKUP($D819&amp;"-"&amp;$E819,IF($C$4="TEB0187_REV01",CALC_CONN_TEB0187_REV01!$F:$I),4,0)="--","---",IF($C$4="TEB0187_REV01",CALC_CONN_TEB0187_REV01!$G819&amp; " --&gt; " &amp;CALC_CONN_TEB0187_REV01!$I819&amp; " --&gt; ")),"---")</f>
        <v>---</v>
      </c>
      <c r="G819" s="59" t="str">
        <f>IFERROR(IF(VLOOKUP($D819&amp;"-"&amp;$E819,IF($C$4="TEB0187_REV01",CALC_CONN_TEB0187_REV01!$F:$H),3,0)="--",VLOOKUP($D819&amp;"-"&amp;$E819,IF($C$4="TEB0187_REV01",CALC_CONN_TEB0187_REV01!$F:$H),2,0),VLOOKUP($D819&amp;"-"&amp;$E819,IF($C$4="TEB0187_REV01",CALC_CONN_TEB0187_REV01!$F:$H),3,0)),"---")</f>
        <v>---</v>
      </c>
      <c r="H819" s="59" t="str">
        <f>IFERROR(VLOOKUP(G819,IF($C$4="TEB0187_REV01",CALC_CONN_TEB0187_REV01!$G:$T),14,0),"---")</f>
        <v>---</v>
      </c>
      <c r="I819" s="59" t="str">
        <f>IFERROR(VLOOKUP($D819&amp;"-"&amp;$E819,IF($C$4="TEB0187_REV01",CALC_CONN_TEB0187_REV01!$F:$K,"???"),6,0),"---")</f>
        <v>---</v>
      </c>
      <c r="J819" s="61" t="str">
        <f>IFERROR(VLOOKUP($D819&amp;"-"&amp;$E819,IF($C$4="TEB0187_REV01",CALC_CONN_TEB0187_REV01!$F:$M,"???"),8,0),"---")</f>
        <v>---</v>
      </c>
      <c r="K819" s="62" t="str">
        <f>IFERROR(VLOOKUP($D819&amp;"-"&amp;$E819,IF($C$4="TEB0187_REV01",CALC_CONN_TEB0187_REV01!$F:$N),9,0),"---")</f>
        <v>---</v>
      </c>
      <c r="L819" s="59" t="str">
        <f>IFERROR(VLOOKUP(K819,B2B!$H$3:$I$2000,2,0),"---")</f>
        <v>---</v>
      </c>
      <c r="M819" s="59" t="str">
        <f>IFERROR(VLOOKUP(L819,IF($M$4="TEI0187_REV01",RAW_m_TEI0187_REV01!$AD:$AH),5,0),"---")</f>
        <v>---</v>
      </c>
      <c r="N819" s="59" t="str">
        <f>IFERROR(VLOOKUP(L819,IF($M$4="TEI0187_REV01",RAW_m_TEI0187_REV01!$AE:$AJ),6,0),"---")</f>
        <v>---</v>
      </c>
      <c r="O819" s="63" t="str">
        <f>IFERROR(VLOOKUP(L819,IF($M$4="TEI0187_REV01",RAW_m_TEI0187_REV01!$AD:$AE),2,0),"---")</f>
        <v>---</v>
      </c>
      <c r="P819" s="59" t="str">
        <f>IFERROR(VLOOKUP(O819,IF($M$4="TEI0187_REV01",RAW_m_TEI0187_REV01!$AJ:$AK),2,0),"---")</f>
        <v>---</v>
      </c>
      <c r="Q819" s="59" t="str">
        <f>IFERROR(VLOOKUP(L819,IF($M$4="TEI0187_REV01",RAW_m_TEI0187_REV01!$AD:$AF),3,0),"---")</f>
        <v>---</v>
      </c>
      <c r="R819" s="59" t="str">
        <f>IFERROR(VLOOKUP(O819,IF($M$4="TEI0187_REV01",RAW_m_TEI0187_REV01!$AE:$AG),3,0),"---")</f>
        <v>---</v>
      </c>
      <c r="S819" s="59" t="str">
        <f t="shared" si="27"/>
        <v>---</v>
      </c>
    </row>
    <row r="820" spans="2:19" ht="15" customHeight="1" x14ac:dyDescent="0.25">
      <c r="B820" s="59">
        <f t="shared" si="28"/>
        <v>815</v>
      </c>
      <c r="C820" s="60">
        <f>IFERROR(IF($C$4="TEB0187_REV01",CALC_CONN_TEB0187_REV01!U820,),"---")</f>
        <v>0</v>
      </c>
      <c r="D820" s="59">
        <f>IFERROR(IF($C$4="TEB0187_REV01",CALC_CONN_TEB0187_REV01!D820,),"---")</f>
        <v>0</v>
      </c>
      <c r="E820" s="59">
        <f>IFERROR(IF($C$4="TEB0187_REV01",CALC_CONN_TEB0187_REV01!E820,),"---")</f>
        <v>0</v>
      </c>
      <c r="F820" s="59" t="str">
        <f>IFERROR(IF(VLOOKUP($D820&amp;"-"&amp;$E820,IF($C$4="TEB0187_REV01",CALC_CONN_TEB0187_REV01!$F:$I),4,0)="--","---",IF($C$4="TEB0187_REV01",CALC_CONN_TEB0187_REV01!$G820&amp; " --&gt; " &amp;CALC_CONN_TEB0187_REV01!$I820&amp; " --&gt; ")),"---")</f>
        <v>---</v>
      </c>
      <c r="G820" s="59" t="str">
        <f>IFERROR(IF(VLOOKUP($D820&amp;"-"&amp;$E820,IF($C$4="TEB0187_REV01",CALC_CONN_TEB0187_REV01!$F:$H),3,0)="--",VLOOKUP($D820&amp;"-"&amp;$E820,IF($C$4="TEB0187_REV01",CALC_CONN_TEB0187_REV01!$F:$H),2,0),VLOOKUP($D820&amp;"-"&amp;$E820,IF($C$4="TEB0187_REV01",CALC_CONN_TEB0187_REV01!$F:$H),3,0)),"---")</f>
        <v>---</v>
      </c>
      <c r="H820" s="59" t="str">
        <f>IFERROR(VLOOKUP(G820,IF($C$4="TEB0187_REV01",CALC_CONN_TEB0187_REV01!$G:$T),14,0),"---")</f>
        <v>---</v>
      </c>
      <c r="I820" s="59" t="str">
        <f>IFERROR(VLOOKUP($D820&amp;"-"&amp;$E820,IF($C$4="TEB0187_REV01",CALC_CONN_TEB0187_REV01!$F:$K,"???"),6,0),"---")</f>
        <v>---</v>
      </c>
      <c r="J820" s="61" t="str">
        <f>IFERROR(VLOOKUP($D820&amp;"-"&amp;$E820,IF($C$4="TEB0187_REV01",CALC_CONN_TEB0187_REV01!$F:$M,"???"),8,0),"---")</f>
        <v>---</v>
      </c>
      <c r="K820" s="62" t="str">
        <f>IFERROR(VLOOKUP($D820&amp;"-"&amp;$E820,IF($C$4="TEB0187_REV01",CALC_CONN_TEB0187_REV01!$F:$N),9,0),"---")</f>
        <v>---</v>
      </c>
      <c r="L820" s="59" t="str">
        <f>IFERROR(VLOOKUP(K820,B2B!$H$3:$I$2000,2,0),"---")</f>
        <v>---</v>
      </c>
      <c r="M820" s="59" t="str">
        <f>IFERROR(VLOOKUP(L820,IF($M$4="TEI0187_REV01",RAW_m_TEI0187_REV01!$AD:$AH),5,0),"---")</f>
        <v>---</v>
      </c>
      <c r="N820" s="59" t="str">
        <f>IFERROR(VLOOKUP(L820,IF($M$4="TEI0187_REV01",RAW_m_TEI0187_REV01!$AE:$AJ),6,0),"---")</f>
        <v>---</v>
      </c>
      <c r="O820" s="63" t="str">
        <f>IFERROR(VLOOKUP(L820,IF($M$4="TEI0187_REV01",RAW_m_TEI0187_REV01!$AD:$AE),2,0),"---")</f>
        <v>---</v>
      </c>
      <c r="P820" s="59" t="str">
        <f>IFERROR(VLOOKUP(O820,IF($M$4="TEI0187_REV01",RAW_m_TEI0187_REV01!$AJ:$AK),2,0),"---")</f>
        <v>---</v>
      </c>
      <c r="Q820" s="59" t="str">
        <f>IFERROR(VLOOKUP(L820,IF($M$4="TEI0187_REV01",RAW_m_TEI0187_REV01!$AD:$AF),3,0),"---")</f>
        <v>---</v>
      </c>
      <c r="R820" s="59" t="str">
        <f>IFERROR(VLOOKUP(O820,IF($M$4="TEI0187_REV01",RAW_m_TEI0187_REV01!$AE:$AG),3,0),"---")</f>
        <v>---</v>
      </c>
      <c r="S820" s="59" t="str">
        <f t="shared" si="27"/>
        <v>---</v>
      </c>
    </row>
    <row r="821" spans="2:19" ht="15" customHeight="1" x14ac:dyDescent="0.25">
      <c r="B821" s="59">
        <f t="shared" si="28"/>
        <v>816</v>
      </c>
      <c r="C821" s="60">
        <f>IFERROR(IF($C$4="TEB0187_REV01",CALC_CONN_TEB0187_REV01!U821,),"---")</f>
        <v>0</v>
      </c>
      <c r="D821" s="59">
        <f>IFERROR(IF($C$4="TEB0187_REV01",CALC_CONN_TEB0187_REV01!D821,),"---")</f>
        <v>0</v>
      </c>
      <c r="E821" s="59">
        <f>IFERROR(IF($C$4="TEB0187_REV01",CALC_CONN_TEB0187_REV01!E821,),"---")</f>
        <v>0</v>
      </c>
      <c r="F821" s="59" t="str">
        <f>IFERROR(IF(VLOOKUP($D821&amp;"-"&amp;$E821,IF($C$4="TEB0187_REV01",CALC_CONN_TEB0187_REV01!$F:$I),4,0)="--","---",IF($C$4="TEB0187_REV01",CALC_CONN_TEB0187_REV01!$G821&amp; " --&gt; " &amp;CALC_CONN_TEB0187_REV01!$I821&amp; " --&gt; ")),"---")</f>
        <v>---</v>
      </c>
      <c r="G821" s="59" t="str">
        <f>IFERROR(IF(VLOOKUP($D821&amp;"-"&amp;$E821,IF($C$4="TEB0187_REV01",CALC_CONN_TEB0187_REV01!$F:$H),3,0)="--",VLOOKUP($D821&amp;"-"&amp;$E821,IF($C$4="TEB0187_REV01",CALC_CONN_TEB0187_REV01!$F:$H),2,0),VLOOKUP($D821&amp;"-"&amp;$E821,IF($C$4="TEB0187_REV01",CALC_CONN_TEB0187_REV01!$F:$H),3,0)),"---")</f>
        <v>---</v>
      </c>
      <c r="H821" s="59" t="str">
        <f>IFERROR(VLOOKUP(G821,IF($C$4="TEB0187_REV01",CALC_CONN_TEB0187_REV01!$G:$T),14,0),"---")</f>
        <v>---</v>
      </c>
      <c r="I821" s="59" t="str">
        <f>IFERROR(VLOOKUP($D821&amp;"-"&amp;$E821,IF($C$4="TEB0187_REV01",CALC_CONN_TEB0187_REV01!$F:$K,"???"),6,0),"---")</f>
        <v>---</v>
      </c>
      <c r="J821" s="61" t="str">
        <f>IFERROR(VLOOKUP($D821&amp;"-"&amp;$E821,IF($C$4="TEB0187_REV01",CALC_CONN_TEB0187_REV01!$F:$M,"???"),8,0),"---")</f>
        <v>---</v>
      </c>
      <c r="K821" s="62" t="str">
        <f>IFERROR(VLOOKUP($D821&amp;"-"&amp;$E821,IF($C$4="TEB0187_REV01",CALC_CONN_TEB0187_REV01!$F:$N),9,0),"---")</f>
        <v>---</v>
      </c>
      <c r="L821" s="59" t="str">
        <f>IFERROR(VLOOKUP(K821,B2B!$H$3:$I$2000,2,0),"---")</f>
        <v>---</v>
      </c>
      <c r="M821" s="59" t="str">
        <f>IFERROR(VLOOKUP(L821,IF($M$4="TEI0187_REV01",RAW_m_TEI0187_REV01!$AD:$AH),5,0),"---")</f>
        <v>---</v>
      </c>
      <c r="N821" s="59" t="str">
        <f>IFERROR(VLOOKUP(L821,IF($M$4="TEI0187_REV01",RAW_m_TEI0187_REV01!$AE:$AJ),6,0),"---")</f>
        <v>---</v>
      </c>
      <c r="O821" s="63" t="str">
        <f>IFERROR(VLOOKUP(L821,IF($M$4="TEI0187_REV01",RAW_m_TEI0187_REV01!$AD:$AE),2,0),"---")</f>
        <v>---</v>
      </c>
      <c r="P821" s="59" t="str">
        <f>IFERROR(VLOOKUP(O821,IF($M$4="TEI0187_REV01",RAW_m_TEI0187_REV01!$AJ:$AK),2,0),"---")</f>
        <v>---</v>
      </c>
      <c r="Q821" s="59" t="str">
        <f>IFERROR(VLOOKUP(L821,IF($M$4="TEI0187_REV01",RAW_m_TEI0187_REV01!$AD:$AF),3,0),"---")</f>
        <v>---</v>
      </c>
      <c r="R821" s="59" t="str">
        <f>IFERROR(VLOOKUP(O821,IF($M$4="TEI0187_REV01",RAW_m_TEI0187_REV01!$AE:$AG),3,0),"---")</f>
        <v>---</v>
      </c>
      <c r="S821" s="59" t="str">
        <f t="shared" si="27"/>
        <v>---</v>
      </c>
    </row>
    <row r="822" spans="2:19" ht="15" customHeight="1" x14ac:dyDescent="0.25">
      <c r="B822" s="59">
        <f t="shared" si="28"/>
        <v>817</v>
      </c>
      <c r="C822" s="60">
        <f>IFERROR(IF($C$4="TEB0187_REV01",CALC_CONN_TEB0187_REV01!U822,),"---")</f>
        <v>0</v>
      </c>
      <c r="D822" s="59">
        <f>IFERROR(IF($C$4="TEB0187_REV01",CALC_CONN_TEB0187_REV01!D822,),"---")</f>
        <v>0</v>
      </c>
      <c r="E822" s="59">
        <f>IFERROR(IF($C$4="TEB0187_REV01",CALC_CONN_TEB0187_REV01!E822,),"---")</f>
        <v>0</v>
      </c>
      <c r="F822" s="59" t="str">
        <f>IFERROR(IF(VLOOKUP($D822&amp;"-"&amp;$E822,IF($C$4="TEB0187_REV01",CALC_CONN_TEB0187_REV01!$F:$I),4,0)="--","---",IF($C$4="TEB0187_REV01",CALC_CONN_TEB0187_REV01!$G822&amp; " --&gt; " &amp;CALC_CONN_TEB0187_REV01!$I822&amp; " --&gt; ")),"---")</f>
        <v>---</v>
      </c>
      <c r="G822" s="59" t="str">
        <f>IFERROR(IF(VLOOKUP($D822&amp;"-"&amp;$E822,IF($C$4="TEB0187_REV01",CALC_CONN_TEB0187_REV01!$F:$H),3,0)="--",VLOOKUP($D822&amp;"-"&amp;$E822,IF($C$4="TEB0187_REV01",CALC_CONN_TEB0187_REV01!$F:$H),2,0),VLOOKUP($D822&amp;"-"&amp;$E822,IF($C$4="TEB0187_REV01",CALC_CONN_TEB0187_REV01!$F:$H),3,0)),"---")</f>
        <v>---</v>
      </c>
      <c r="H822" s="59" t="str">
        <f>IFERROR(VLOOKUP(G822,IF($C$4="TEB0187_REV01",CALC_CONN_TEB0187_REV01!$G:$T),14,0),"---")</f>
        <v>---</v>
      </c>
      <c r="I822" s="59" t="str">
        <f>IFERROR(VLOOKUP($D822&amp;"-"&amp;$E822,IF($C$4="TEB0187_REV01",CALC_CONN_TEB0187_REV01!$F:$K,"???"),6,0),"---")</f>
        <v>---</v>
      </c>
      <c r="J822" s="61" t="str">
        <f>IFERROR(VLOOKUP($D822&amp;"-"&amp;$E822,IF($C$4="TEB0187_REV01",CALC_CONN_TEB0187_REV01!$F:$M,"???"),8,0),"---")</f>
        <v>---</v>
      </c>
      <c r="K822" s="62" t="str">
        <f>IFERROR(VLOOKUP($D822&amp;"-"&amp;$E822,IF($C$4="TEB0187_REV01",CALC_CONN_TEB0187_REV01!$F:$N),9,0),"---")</f>
        <v>---</v>
      </c>
      <c r="L822" s="59" t="str">
        <f>IFERROR(VLOOKUP(K822,B2B!$H$3:$I$2000,2,0),"---")</f>
        <v>---</v>
      </c>
      <c r="M822" s="59" t="str">
        <f>IFERROR(VLOOKUP(L822,IF($M$4="TEI0187_REV01",RAW_m_TEI0187_REV01!$AD:$AH),5,0),"---")</f>
        <v>---</v>
      </c>
      <c r="N822" s="59" t="str">
        <f>IFERROR(VLOOKUP(L822,IF($M$4="TEI0187_REV01",RAW_m_TEI0187_REV01!$AE:$AJ),6,0),"---")</f>
        <v>---</v>
      </c>
      <c r="O822" s="63" t="str">
        <f>IFERROR(VLOOKUP(L822,IF($M$4="TEI0187_REV01",RAW_m_TEI0187_REV01!$AD:$AE),2,0),"---")</f>
        <v>---</v>
      </c>
      <c r="P822" s="59" t="str">
        <f>IFERROR(VLOOKUP(O822,IF($M$4="TEI0187_REV01",RAW_m_TEI0187_REV01!$AJ:$AK),2,0),"---")</f>
        <v>---</v>
      </c>
      <c r="Q822" s="59" t="str">
        <f>IFERROR(VLOOKUP(L822,IF($M$4="TEI0187_REV01",RAW_m_TEI0187_REV01!$AD:$AF),3,0),"---")</f>
        <v>---</v>
      </c>
      <c r="R822" s="59" t="str">
        <f>IFERROR(VLOOKUP(O822,IF($M$4="TEI0187_REV01",RAW_m_TEI0187_REV01!$AE:$AG),3,0),"---")</f>
        <v>---</v>
      </c>
      <c r="S822" s="59" t="str">
        <f t="shared" si="27"/>
        <v>---</v>
      </c>
    </row>
    <row r="823" spans="2:19" ht="15" customHeight="1" x14ac:dyDescent="0.25">
      <c r="B823" s="59">
        <f t="shared" si="28"/>
        <v>818</v>
      </c>
      <c r="C823" s="60">
        <f>IFERROR(IF($C$4="TEB0187_REV01",CALC_CONN_TEB0187_REV01!U823,),"---")</f>
        <v>0</v>
      </c>
      <c r="D823" s="59">
        <f>IFERROR(IF($C$4="TEB0187_REV01",CALC_CONN_TEB0187_REV01!D823,),"---")</f>
        <v>0</v>
      </c>
      <c r="E823" s="59">
        <f>IFERROR(IF($C$4="TEB0187_REV01",CALC_CONN_TEB0187_REV01!E823,),"---")</f>
        <v>0</v>
      </c>
      <c r="F823" s="59" t="str">
        <f>IFERROR(IF(VLOOKUP($D823&amp;"-"&amp;$E823,IF($C$4="TEB0187_REV01",CALC_CONN_TEB0187_REV01!$F:$I),4,0)="--","---",IF($C$4="TEB0187_REV01",CALC_CONN_TEB0187_REV01!$G823&amp; " --&gt; " &amp;CALC_CONN_TEB0187_REV01!$I823&amp; " --&gt; ")),"---")</f>
        <v>---</v>
      </c>
      <c r="G823" s="59" t="str">
        <f>IFERROR(IF(VLOOKUP($D823&amp;"-"&amp;$E823,IF($C$4="TEB0187_REV01",CALC_CONN_TEB0187_REV01!$F:$H),3,0)="--",VLOOKUP($D823&amp;"-"&amp;$E823,IF($C$4="TEB0187_REV01",CALC_CONN_TEB0187_REV01!$F:$H),2,0),VLOOKUP($D823&amp;"-"&amp;$E823,IF($C$4="TEB0187_REV01",CALC_CONN_TEB0187_REV01!$F:$H),3,0)),"---")</f>
        <v>---</v>
      </c>
      <c r="H823" s="59" t="str">
        <f>IFERROR(VLOOKUP(G823,IF($C$4="TEB0187_REV01",CALC_CONN_TEB0187_REV01!$G:$T),14,0),"---")</f>
        <v>---</v>
      </c>
      <c r="I823" s="59" t="str">
        <f>IFERROR(VLOOKUP($D823&amp;"-"&amp;$E823,IF($C$4="TEB0187_REV01",CALC_CONN_TEB0187_REV01!$F:$K,"???"),6,0),"---")</f>
        <v>---</v>
      </c>
      <c r="J823" s="61" t="str">
        <f>IFERROR(VLOOKUP($D823&amp;"-"&amp;$E823,IF($C$4="TEB0187_REV01",CALC_CONN_TEB0187_REV01!$F:$M,"???"),8,0),"---")</f>
        <v>---</v>
      </c>
      <c r="K823" s="62" t="str">
        <f>IFERROR(VLOOKUP($D823&amp;"-"&amp;$E823,IF($C$4="TEB0187_REV01",CALC_CONN_TEB0187_REV01!$F:$N),9,0),"---")</f>
        <v>---</v>
      </c>
      <c r="L823" s="59" t="str">
        <f>IFERROR(VLOOKUP(K823,B2B!$H$3:$I$2000,2,0),"---")</f>
        <v>---</v>
      </c>
      <c r="M823" s="59" t="str">
        <f>IFERROR(VLOOKUP(L823,IF($M$4="TEI0187_REV01",RAW_m_TEI0187_REV01!$AD:$AH),5,0),"---")</f>
        <v>---</v>
      </c>
      <c r="N823" s="59" t="str">
        <f>IFERROR(VLOOKUP(L823,IF($M$4="TEI0187_REV01",RAW_m_TEI0187_REV01!$AE:$AJ),6,0),"---")</f>
        <v>---</v>
      </c>
      <c r="O823" s="63" t="str">
        <f>IFERROR(VLOOKUP(L823,IF($M$4="TEI0187_REV01",RAW_m_TEI0187_REV01!$AD:$AE),2,0),"---")</f>
        <v>---</v>
      </c>
      <c r="P823" s="59" t="str">
        <f>IFERROR(VLOOKUP(O823,IF($M$4="TEI0187_REV01",RAW_m_TEI0187_REV01!$AJ:$AK),2,0),"---")</f>
        <v>---</v>
      </c>
      <c r="Q823" s="59" t="str">
        <f>IFERROR(VLOOKUP(L823,IF($M$4="TEI0187_REV01",RAW_m_TEI0187_REV01!$AD:$AF),3,0),"---")</f>
        <v>---</v>
      </c>
      <c r="R823" s="59" t="str">
        <f>IFERROR(VLOOKUP(O823,IF($M$4="TEI0187_REV01",RAW_m_TEI0187_REV01!$AE:$AG),3,0),"---")</f>
        <v>---</v>
      </c>
      <c r="S823" s="59" t="str">
        <f t="shared" si="27"/>
        <v>---</v>
      </c>
    </row>
    <row r="824" spans="2:19" ht="15" customHeight="1" x14ac:dyDescent="0.25">
      <c r="B824" s="59">
        <f t="shared" si="28"/>
        <v>819</v>
      </c>
      <c r="C824" s="60">
        <f>IFERROR(IF($C$4="TEB0187_REV01",CALC_CONN_TEB0187_REV01!U824,),"---")</f>
        <v>0</v>
      </c>
      <c r="D824" s="59">
        <f>IFERROR(IF($C$4="TEB0187_REV01",CALC_CONN_TEB0187_REV01!D824,),"---")</f>
        <v>0</v>
      </c>
      <c r="E824" s="59">
        <f>IFERROR(IF($C$4="TEB0187_REV01",CALC_CONN_TEB0187_REV01!E824,),"---")</f>
        <v>0</v>
      </c>
      <c r="F824" s="59" t="str">
        <f>IFERROR(IF(VLOOKUP($D824&amp;"-"&amp;$E824,IF($C$4="TEB0187_REV01",CALC_CONN_TEB0187_REV01!$F:$I),4,0)="--","---",IF($C$4="TEB0187_REV01",CALC_CONN_TEB0187_REV01!$G824&amp; " --&gt; " &amp;CALC_CONN_TEB0187_REV01!$I824&amp; " --&gt; ")),"---")</f>
        <v>---</v>
      </c>
      <c r="G824" s="59" t="str">
        <f>IFERROR(IF(VLOOKUP($D824&amp;"-"&amp;$E824,IF($C$4="TEB0187_REV01",CALC_CONN_TEB0187_REV01!$F:$H),3,0)="--",VLOOKUP($D824&amp;"-"&amp;$E824,IF($C$4="TEB0187_REV01",CALC_CONN_TEB0187_REV01!$F:$H),2,0),VLOOKUP($D824&amp;"-"&amp;$E824,IF($C$4="TEB0187_REV01",CALC_CONN_TEB0187_REV01!$F:$H),3,0)),"---")</f>
        <v>---</v>
      </c>
      <c r="H824" s="59" t="str">
        <f>IFERROR(VLOOKUP(G824,IF($C$4="TEB0187_REV01",CALC_CONN_TEB0187_REV01!$G:$T),14,0),"---")</f>
        <v>---</v>
      </c>
      <c r="I824" s="59" t="str">
        <f>IFERROR(VLOOKUP($D824&amp;"-"&amp;$E824,IF($C$4="TEB0187_REV01",CALC_CONN_TEB0187_REV01!$F:$K,"???"),6,0),"---")</f>
        <v>---</v>
      </c>
      <c r="J824" s="61" t="str">
        <f>IFERROR(VLOOKUP($D824&amp;"-"&amp;$E824,IF($C$4="TEB0187_REV01",CALC_CONN_TEB0187_REV01!$F:$M,"???"),8,0),"---")</f>
        <v>---</v>
      </c>
      <c r="K824" s="62" t="str">
        <f>IFERROR(VLOOKUP($D824&amp;"-"&amp;$E824,IF($C$4="TEB0187_REV01",CALC_CONN_TEB0187_REV01!$F:$N),9,0),"---")</f>
        <v>---</v>
      </c>
      <c r="L824" s="59" t="str">
        <f>IFERROR(VLOOKUP(K824,B2B!$H$3:$I$2000,2,0),"---")</f>
        <v>---</v>
      </c>
      <c r="M824" s="59" t="str">
        <f>IFERROR(VLOOKUP(L824,IF($M$4="TEI0187_REV01",RAW_m_TEI0187_REV01!$AD:$AH),5,0),"---")</f>
        <v>---</v>
      </c>
      <c r="N824" s="59" t="str">
        <f>IFERROR(VLOOKUP(L824,IF($M$4="TEI0187_REV01",RAW_m_TEI0187_REV01!$AE:$AJ),6,0),"---")</f>
        <v>---</v>
      </c>
      <c r="O824" s="63" t="str">
        <f>IFERROR(VLOOKUP(L824,IF($M$4="TEI0187_REV01",RAW_m_TEI0187_REV01!$AD:$AE),2,0),"---")</f>
        <v>---</v>
      </c>
      <c r="P824" s="59" t="str">
        <f>IFERROR(VLOOKUP(O824,IF($M$4="TEI0187_REV01",RAW_m_TEI0187_REV01!$AJ:$AK),2,0),"---")</f>
        <v>---</v>
      </c>
      <c r="Q824" s="59" t="str">
        <f>IFERROR(VLOOKUP(L824,IF($M$4="TEI0187_REV01",RAW_m_TEI0187_REV01!$AD:$AF),3,0),"---")</f>
        <v>---</v>
      </c>
      <c r="R824" s="59" t="str">
        <f>IFERROR(VLOOKUP(O824,IF($M$4="TEI0187_REV01",RAW_m_TEI0187_REV01!$AE:$AG),3,0),"---")</f>
        <v>---</v>
      </c>
      <c r="S824" s="59" t="str">
        <f t="shared" si="27"/>
        <v>---</v>
      </c>
    </row>
    <row r="825" spans="2:19" ht="15" customHeight="1" x14ac:dyDescent="0.25">
      <c r="B825" s="59">
        <f t="shared" si="28"/>
        <v>820</v>
      </c>
      <c r="C825" s="60">
        <f>IFERROR(IF($C$4="TEB0187_REV01",CALC_CONN_TEB0187_REV01!U825,),"---")</f>
        <v>0</v>
      </c>
      <c r="D825" s="59">
        <f>IFERROR(IF($C$4="TEB0187_REV01",CALC_CONN_TEB0187_REV01!D825,),"---")</f>
        <v>0</v>
      </c>
      <c r="E825" s="59">
        <f>IFERROR(IF($C$4="TEB0187_REV01",CALC_CONN_TEB0187_REV01!E825,),"---")</f>
        <v>0</v>
      </c>
      <c r="F825" s="59" t="str">
        <f>IFERROR(IF(VLOOKUP($D825&amp;"-"&amp;$E825,IF($C$4="TEB0187_REV01",CALC_CONN_TEB0187_REV01!$F:$I),4,0)="--","---",IF($C$4="TEB0187_REV01",CALC_CONN_TEB0187_REV01!$G825&amp; " --&gt; " &amp;CALC_CONN_TEB0187_REV01!$I825&amp; " --&gt; ")),"---")</f>
        <v>---</v>
      </c>
      <c r="G825" s="59" t="str">
        <f>IFERROR(IF(VLOOKUP($D825&amp;"-"&amp;$E825,IF($C$4="TEB0187_REV01",CALC_CONN_TEB0187_REV01!$F:$H),3,0)="--",VLOOKUP($D825&amp;"-"&amp;$E825,IF($C$4="TEB0187_REV01",CALC_CONN_TEB0187_REV01!$F:$H),2,0),VLOOKUP($D825&amp;"-"&amp;$E825,IF($C$4="TEB0187_REV01",CALC_CONN_TEB0187_REV01!$F:$H),3,0)),"---")</f>
        <v>---</v>
      </c>
      <c r="H825" s="59" t="str">
        <f>IFERROR(VLOOKUP(G825,IF($C$4="TEB0187_REV01",CALC_CONN_TEB0187_REV01!$G:$T),14,0),"---")</f>
        <v>---</v>
      </c>
      <c r="I825" s="59" t="str">
        <f>IFERROR(VLOOKUP($D825&amp;"-"&amp;$E825,IF($C$4="TEB0187_REV01",CALC_CONN_TEB0187_REV01!$F:$K,"???"),6,0),"---")</f>
        <v>---</v>
      </c>
      <c r="J825" s="61" t="str">
        <f>IFERROR(VLOOKUP($D825&amp;"-"&amp;$E825,IF($C$4="TEB0187_REV01",CALC_CONN_TEB0187_REV01!$F:$M,"???"),8,0),"---")</f>
        <v>---</v>
      </c>
      <c r="K825" s="62" t="str">
        <f>IFERROR(VLOOKUP($D825&amp;"-"&amp;$E825,IF($C$4="TEB0187_REV01",CALC_CONN_TEB0187_REV01!$F:$N),9,0),"---")</f>
        <v>---</v>
      </c>
      <c r="L825" s="59" t="str">
        <f>IFERROR(VLOOKUP(K825,B2B!$H$3:$I$2000,2,0),"---")</f>
        <v>---</v>
      </c>
      <c r="M825" s="59" t="str">
        <f>IFERROR(VLOOKUP(L825,IF($M$4="TEI0187_REV01",RAW_m_TEI0187_REV01!$AD:$AH),5,0),"---")</f>
        <v>---</v>
      </c>
      <c r="N825" s="59" t="str">
        <f>IFERROR(VLOOKUP(L825,IF($M$4="TEI0187_REV01",RAW_m_TEI0187_REV01!$AE:$AJ),6,0),"---")</f>
        <v>---</v>
      </c>
      <c r="O825" s="63" t="str">
        <f>IFERROR(VLOOKUP(L825,IF($M$4="TEI0187_REV01",RAW_m_TEI0187_REV01!$AD:$AE),2,0),"---")</f>
        <v>---</v>
      </c>
      <c r="P825" s="59" t="str">
        <f>IFERROR(VLOOKUP(O825,IF($M$4="TEI0187_REV01",RAW_m_TEI0187_REV01!$AJ:$AK),2,0),"---")</f>
        <v>---</v>
      </c>
      <c r="Q825" s="59" t="str">
        <f>IFERROR(VLOOKUP(L825,IF($M$4="TEI0187_REV01",RAW_m_TEI0187_REV01!$AD:$AF),3,0),"---")</f>
        <v>---</v>
      </c>
      <c r="R825" s="59" t="str">
        <f>IFERROR(VLOOKUP(O825,IF($M$4="TEI0187_REV01",RAW_m_TEI0187_REV01!$AE:$AG),3,0),"---")</f>
        <v>---</v>
      </c>
      <c r="S825" s="59" t="str">
        <f t="shared" si="27"/>
        <v>---</v>
      </c>
    </row>
    <row r="826" spans="2:19" ht="15" customHeight="1" x14ac:dyDescent="0.25">
      <c r="B826" s="59">
        <f t="shared" si="28"/>
        <v>821</v>
      </c>
      <c r="C826" s="60">
        <f>IFERROR(IF($C$4="TEB0187_REV01",CALC_CONN_TEB0187_REV01!U826,),"---")</f>
        <v>0</v>
      </c>
      <c r="D826" s="59">
        <f>IFERROR(IF($C$4="TEB0187_REV01",CALC_CONN_TEB0187_REV01!D826,),"---")</f>
        <v>0</v>
      </c>
      <c r="E826" s="59">
        <f>IFERROR(IF($C$4="TEB0187_REV01",CALC_CONN_TEB0187_REV01!E826,),"---")</f>
        <v>0</v>
      </c>
      <c r="F826" s="59" t="str">
        <f>IFERROR(IF(VLOOKUP($D826&amp;"-"&amp;$E826,IF($C$4="TEB0187_REV01",CALC_CONN_TEB0187_REV01!$F:$I),4,0)="--","---",IF($C$4="TEB0187_REV01",CALC_CONN_TEB0187_REV01!$G826&amp; " --&gt; " &amp;CALC_CONN_TEB0187_REV01!$I826&amp; " --&gt; ")),"---")</f>
        <v>---</v>
      </c>
      <c r="G826" s="59" t="str">
        <f>IFERROR(IF(VLOOKUP($D826&amp;"-"&amp;$E826,IF($C$4="TEB0187_REV01",CALC_CONN_TEB0187_REV01!$F:$H),3,0)="--",VLOOKUP($D826&amp;"-"&amp;$E826,IF($C$4="TEB0187_REV01",CALC_CONN_TEB0187_REV01!$F:$H),2,0),VLOOKUP($D826&amp;"-"&amp;$E826,IF($C$4="TEB0187_REV01",CALC_CONN_TEB0187_REV01!$F:$H),3,0)),"---")</f>
        <v>---</v>
      </c>
      <c r="H826" s="59" t="str">
        <f>IFERROR(VLOOKUP(G826,IF($C$4="TEB0187_REV01",CALC_CONN_TEB0187_REV01!$G:$T),14,0),"---")</f>
        <v>---</v>
      </c>
      <c r="I826" s="59" t="str">
        <f>IFERROR(VLOOKUP($D826&amp;"-"&amp;$E826,IF($C$4="TEB0187_REV01",CALC_CONN_TEB0187_REV01!$F:$K,"???"),6,0),"---")</f>
        <v>---</v>
      </c>
      <c r="J826" s="61" t="str">
        <f>IFERROR(VLOOKUP($D826&amp;"-"&amp;$E826,IF($C$4="TEB0187_REV01",CALC_CONN_TEB0187_REV01!$F:$M,"???"),8,0),"---")</f>
        <v>---</v>
      </c>
      <c r="K826" s="62" t="str">
        <f>IFERROR(VLOOKUP($D826&amp;"-"&amp;$E826,IF($C$4="TEB0187_REV01",CALC_CONN_TEB0187_REV01!$F:$N),9,0),"---")</f>
        <v>---</v>
      </c>
      <c r="L826" s="59" t="str">
        <f>IFERROR(VLOOKUP(K826,B2B!$H$3:$I$2000,2,0),"---")</f>
        <v>---</v>
      </c>
      <c r="M826" s="59" t="str">
        <f>IFERROR(VLOOKUP(L826,IF($M$4="TEI0187_REV01",RAW_m_TEI0187_REV01!$AD:$AH),5,0),"---")</f>
        <v>---</v>
      </c>
      <c r="N826" s="59" t="str">
        <f>IFERROR(VLOOKUP(L826,IF($M$4="TEI0187_REV01",RAW_m_TEI0187_REV01!$AE:$AJ),6,0),"---")</f>
        <v>---</v>
      </c>
      <c r="O826" s="63" t="str">
        <f>IFERROR(VLOOKUP(L826,IF($M$4="TEI0187_REV01",RAW_m_TEI0187_REV01!$AD:$AE),2,0),"---")</f>
        <v>---</v>
      </c>
      <c r="P826" s="59" t="str">
        <f>IFERROR(VLOOKUP(O826,IF($M$4="TEI0187_REV01",RAW_m_TEI0187_REV01!$AJ:$AK),2,0),"---")</f>
        <v>---</v>
      </c>
      <c r="Q826" s="59" t="str">
        <f>IFERROR(VLOOKUP(L826,IF($M$4="TEI0187_REV01",RAW_m_TEI0187_REV01!$AD:$AF),3,0),"---")</f>
        <v>---</v>
      </c>
      <c r="R826" s="59" t="str">
        <f>IFERROR(VLOOKUP(O826,IF($M$4="TEI0187_REV01",RAW_m_TEI0187_REV01!$AE:$AG),3,0),"---")</f>
        <v>---</v>
      </c>
      <c r="S826" s="59" t="str">
        <f t="shared" si="27"/>
        <v>---</v>
      </c>
    </row>
    <row r="827" spans="2:19" ht="15" customHeight="1" x14ac:dyDescent="0.25">
      <c r="B827" s="59">
        <f t="shared" si="28"/>
        <v>822</v>
      </c>
      <c r="C827" s="60">
        <f>IFERROR(IF($C$4="TEB0187_REV01",CALC_CONN_TEB0187_REV01!U827,),"---")</f>
        <v>0</v>
      </c>
      <c r="D827" s="59">
        <f>IFERROR(IF($C$4="TEB0187_REV01",CALC_CONN_TEB0187_REV01!D827,),"---")</f>
        <v>0</v>
      </c>
      <c r="E827" s="59">
        <f>IFERROR(IF($C$4="TEB0187_REV01",CALC_CONN_TEB0187_REV01!E827,),"---")</f>
        <v>0</v>
      </c>
      <c r="F827" s="59" t="str">
        <f>IFERROR(IF(VLOOKUP($D827&amp;"-"&amp;$E827,IF($C$4="TEB0187_REV01",CALC_CONN_TEB0187_REV01!$F:$I),4,0)="--","---",IF($C$4="TEB0187_REV01",CALC_CONN_TEB0187_REV01!$G827&amp; " --&gt; " &amp;CALC_CONN_TEB0187_REV01!$I827&amp; " --&gt; ")),"---")</f>
        <v>---</v>
      </c>
      <c r="G827" s="59" t="str">
        <f>IFERROR(IF(VLOOKUP($D827&amp;"-"&amp;$E827,IF($C$4="TEB0187_REV01",CALC_CONN_TEB0187_REV01!$F:$H),3,0)="--",VLOOKUP($D827&amp;"-"&amp;$E827,IF($C$4="TEB0187_REV01",CALC_CONN_TEB0187_REV01!$F:$H),2,0),VLOOKUP($D827&amp;"-"&amp;$E827,IF($C$4="TEB0187_REV01",CALC_CONN_TEB0187_REV01!$F:$H),3,0)),"---")</f>
        <v>---</v>
      </c>
      <c r="H827" s="59" t="str">
        <f>IFERROR(VLOOKUP(G827,IF($C$4="TEB0187_REV01",CALC_CONN_TEB0187_REV01!$G:$T),14,0),"---")</f>
        <v>---</v>
      </c>
      <c r="I827" s="59" t="str">
        <f>IFERROR(VLOOKUP($D827&amp;"-"&amp;$E827,IF($C$4="TEB0187_REV01",CALC_CONN_TEB0187_REV01!$F:$K,"???"),6,0),"---")</f>
        <v>---</v>
      </c>
      <c r="J827" s="61" t="str">
        <f>IFERROR(VLOOKUP($D827&amp;"-"&amp;$E827,IF($C$4="TEB0187_REV01",CALC_CONN_TEB0187_REV01!$F:$M,"???"),8,0),"---")</f>
        <v>---</v>
      </c>
      <c r="K827" s="62" t="str">
        <f>IFERROR(VLOOKUP($D827&amp;"-"&amp;$E827,IF($C$4="TEB0187_REV01",CALC_CONN_TEB0187_REV01!$F:$N),9,0),"---")</f>
        <v>---</v>
      </c>
      <c r="L827" s="59" t="str">
        <f>IFERROR(VLOOKUP(K827,B2B!$H$3:$I$2000,2,0),"---")</f>
        <v>---</v>
      </c>
      <c r="M827" s="59" t="str">
        <f>IFERROR(VLOOKUP(L827,IF($M$4="TEI0187_REV01",RAW_m_TEI0187_REV01!$AD:$AH),5,0),"---")</f>
        <v>---</v>
      </c>
      <c r="N827" s="59" t="str">
        <f>IFERROR(VLOOKUP(L827,IF($M$4="TEI0187_REV01",RAW_m_TEI0187_REV01!$AE:$AJ),6,0),"---")</f>
        <v>---</v>
      </c>
      <c r="O827" s="63" t="str">
        <f>IFERROR(VLOOKUP(L827,IF($M$4="TEI0187_REV01",RAW_m_TEI0187_REV01!$AD:$AE),2,0),"---")</f>
        <v>---</v>
      </c>
      <c r="P827" s="59" t="str">
        <f>IFERROR(VLOOKUP(O827,IF($M$4="TEI0187_REV01",RAW_m_TEI0187_REV01!$AJ:$AK),2,0),"---")</f>
        <v>---</v>
      </c>
      <c r="Q827" s="59" t="str">
        <f>IFERROR(VLOOKUP(L827,IF($M$4="TEI0187_REV01",RAW_m_TEI0187_REV01!$AD:$AF),3,0),"---")</f>
        <v>---</v>
      </c>
      <c r="R827" s="59" t="str">
        <f>IFERROR(VLOOKUP(O827,IF($M$4="TEI0187_REV01",RAW_m_TEI0187_REV01!$AE:$AG),3,0),"---")</f>
        <v>---</v>
      </c>
      <c r="S827" s="59" t="str">
        <f t="shared" si="27"/>
        <v>---</v>
      </c>
    </row>
    <row r="828" spans="2:19" ht="15" customHeight="1" x14ac:dyDescent="0.25">
      <c r="B828" s="59">
        <f t="shared" si="28"/>
        <v>823</v>
      </c>
      <c r="C828" s="60">
        <f>IFERROR(IF($C$4="TEB0187_REV01",CALC_CONN_TEB0187_REV01!U828,),"---")</f>
        <v>0</v>
      </c>
      <c r="D828" s="59">
        <f>IFERROR(IF($C$4="TEB0187_REV01",CALC_CONN_TEB0187_REV01!D828,),"---")</f>
        <v>0</v>
      </c>
      <c r="E828" s="59">
        <f>IFERROR(IF($C$4="TEB0187_REV01",CALC_CONN_TEB0187_REV01!E828,),"---")</f>
        <v>0</v>
      </c>
      <c r="F828" s="59" t="str">
        <f>IFERROR(IF(VLOOKUP($D828&amp;"-"&amp;$E828,IF($C$4="TEB0187_REV01",CALC_CONN_TEB0187_REV01!$F:$I),4,0)="--","---",IF($C$4="TEB0187_REV01",CALC_CONN_TEB0187_REV01!$G828&amp; " --&gt; " &amp;CALC_CONN_TEB0187_REV01!$I828&amp; " --&gt; ")),"---")</f>
        <v>---</v>
      </c>
      <c r="G828" s="59" t="str">
        <f>IFERROR(IF(VLOOKUP($D828&amp;"-"&amp;$E828,IF($C$4="TEB0187_REV01",CALC_CONN_TEB0187_REV01!$F:$H),3,0)="--",VLOOKUP($D828&amp;"-"&amp;$E828,IF($C$4="TEB0187_REV01",CALC_CONN_TEB0187_REV01!$F:$H),2,0),VLOOKUP($D828&amp;"-"&amp;$E828,IF($C$4="TEB0187_REV01",CALC_CONN_TEB0187_REV01!$F:$H),3,0)),"---")</f>
        <v>---</v>
      </c>
      <c r="H828" s="59" t="str">
        <f>IFERROR(VLOOKUP(G828,IF($C$4="TEB0187_REV01",CALC_CONN_TEB0187_REV01!$G:$T),14,0),"---")</f>
        <v>---</v>
      </c>
      <c r="I828" s="59" t="str">
        <f>IFERROR(VLOOKUP($D828&amp;"-"&amp;$E828,IF($C$4="TEB0187_REV01",CALC_CONN_TEB0187_REV01!$F:$K,"???"),6,0),"---")</f>
        <v>---</v>
      </c>
      <c r="J828" s="61" t="str">
        <f>IFERROR(VLOOKUP($D828&amp;"-"&amp;$E828,IF($C$4="TEB0187_REV01",CALC_CONN_TEB0187_REV01!$F:$M,"???"),8,0),"---")</f>
        <v>---</v>
      </c>
      <c r="K828" s="62" t="str">
        <f>IFERROR(VLOOKUP($D828&amp;"-"&amp;$E828,IF($C$4="TEB0187_REV01",CALC_CONN_TEB0187_REV01!$F:$N),9,0),"---")</f>
        <v>---</v>
      </c>
      <c r="L828" s="59" t="str">
        <f>IFERROR(VLOOKUP(K828,B2B!$H$3:$I$2000,2,0),"---")</f>
        <v>---</v>
      </c>
      <c r="M828" s="59" t="str">
        <f>IFERROR(VLOOKUP(L828,IF($M$4="TEI0187_REV01",RAW_m_TEI0187_REV01!$AD:$AH),5,0),"---")</f>
        <v>---</v>
      </c>
      <c r="N828" s="59" t="str">
        <f>IFERROR(VLOOKUP(L828,IF($M$4="TEI0187_REV01",RAW_m_TEI0187_REV01!$AE:$AJ),6,0),"---")</f>
        <v>---</v>
      </c>
      <c r="O828" s="63" t="str">
        <f>IFERROR(VLOOKUP(L828,IF($M$4="TEI0187_REV01",RAW_m_TEI0187_REV01!$AD:$AE),2,0),"---")</f>
        <v>---</v>
      </c>
      <c r="P828" s="59" t="str">
        <f>IFERROR(VLOOKUP(O828,IF($M$4="TEI0187_REV01",RAW_m_TEI0187_REV01!$AJ:$AK),2,0),"---")</f>
        <v>---</v>
      </c>
      <c r="Q828" s="59" t="str">
        <f>IFERROR(VLOOKUP(L828,IF($M$4="TEI0187_REV01",RAW_m_TEI0187_REV01!$AD:$AF),3,0),"---")</f>
        <v>---</v>
      </c>
      <c r="R828" s="59" t="str">
        <f>IFERROR(VLOOKUP(O828,IF($M$4="TEI0187_REV01",RAW_m_TEI0187_REV01!$AE:$AG),3,0),"---")</f>
        <v>---</v>
      </c>
      <c r="S828" s="59" t="str">
        <f t="shared" si="27"/>
        <v>---</v>
      </c>
    </row>
    <row r="829" spans="2:19" ht="15" customHeight="1" x14ac:dyDescent="0.25">
      <c r="B829" s="59">
        <f t="shared" si="28"/>
        <v>824</v>
      </c>
      <c r="C829" s="60">
        <f>IFERROR(IF($C$4="TEB0187_REV01",CALC_CONN_TEB0187_REV01!U829,),"---")</f>
        <v>0</v>
      </c>
      <c r="D829" s="59">
        <f>IFERROR(IF($C$4="TEB0187_REV01",CALC_CONN_TEB0187_REV01!D829,),"---")</f>
        <v>0</v>
      </c>
      <c r="E829" s="59">
        <f>IFERROR(IF($C$4="TEB0187_REV01",CALC_CONN_TEB0187_REV01!E829,),"---")</f>
        <v>0</v>
      </c>
      <c r="F829" s="59" t="str">
        <f>IFERROR(IF(VLOOKUP($D829&amp;"-"&amp;$E829,IF($C$4="TEB0187_REV01",CALC_CONN_TEB0187_REV01!$F:$I),4,0)="--","---",IF($C$4="TEB0187_REV01",CALC_CONN_TEB0187_REV01!$G829&amp; " --&gt; " &amp;CALC_CONN_TEB0187_REV01!$I829&amp; " --&gt; ")),"---")</f>
        <v>---</v>
      </c>
      <c r="G829" s="59" t="str">
        <f>IFERROR(IF(VLOOKUP($D829&amp;"-"&amp;$E829,IF($C$4="TEB0187_REV01",CALC_CONN_TEB0187_REV01!$F:$H),3,0)="--",VLOOKUP($D829&amp;"-"&amp;$E829,IF($C$4="TEB0187_REV01",CALC_CONN_TEB0187_REV01!$F:$H),2,0),VLOOKUP($D829&amp;"-"&amp;$E829,IF($C$4="TEB0187_REV01",CALC_CONN_TEB0187_REV01!$F:$H),3,0)),"---")</f>
        <v>---</v>
      </c>
      <c r="H829" s="59" t="str">
        <f>IFERROR(VLOOKUP(G829,IF($C$4="TEB0187_REV01",CALC_CONN_TEB0187_REV01!$G:$T),14,0),"---")</f>
        <v>---</v>
      </c>
      <c r="I829" s="59" t="str">
        <f>IFERROR(VLOOKUP($D829&amp;"-"&amp;$E829,IF($C$4="TEB0187_REV01",CALC_CONN_TEB0187_REV01!$F:$K,"???"),6,0),"---")</f>
        <v>---</v>
      </c>
      <c r="J829" s="61" t="str">
        <f>IFERROR(VLOOKUP($D829&amp;"-"&amp;$E829,IF($C$4="TEB0187_REV01",CALC_CONN_TEB0187_REV01!$F:$M,"???"),8,0),"---")</f>
        <v>---</v>
      </c>
      <c r="K829" s="62" t="str">
        <f>IFERROR(VLOOKUP($D829&amp;"-"&amp;$E829,IF($C$4="TEB0187_REV01",CALC_CONN_TEB0187_REV01!$F:$N),9,0),"---")</f>
        <v>---</v>
      </c>
      <c r="L829" s="59" t="str">
        <f>IFERROR(VLOOKUP(K829,B2B!$H$3:$I$2000,2,0),"---")</f>
        <v>---</v>
      </c>
      <c r="M829" s="59" t="str">
        <f>IFERROR(VLOOKUP(L829,IF($M$4="TEI0187_REV01",RAW_m_TEI0187_REV01!$AD:$AH),5,0),"---")</f>
        <v>---</v>
      </c>
      <c r="N829" s="59" t="str">
        <f>IFERROR(VLOOKUP(L829,IF($M$4="TEI0187_REV01",RAW_m_TEI0187_REV01!$AE:$AJ),6,0),"---")</f>
        <v>---</v>
      </c>
      <c r="O829" s="63" t="str">
        <f>IFERROR(VLOOKUP(L829,IF($M$4="TEI0187_REV01",RAW_m_TEI0187_REV01!$AD:$AE),2,0),"---")</f>
        <v>---</v>
      </c>
      <c r="P829" s="59" t="str">
        <f>IFERROR(VLOOKUP(O829,IF($M$4="TEI0187_REV01",RAW_m_TEI0187_REV01!$AJ:$AK),2,0),"---")</f>
        <v>---</v>
      </c>
      <c r="Q829" s="59" t="str">
        <f>IFERROR(VLOOKUP(L829,IF($M$4="TEI0187_REV01",RAW_m_TEI0187_REV01!$AD:$AF),3,0),"---")</f>
        <v>---</v>
      </c>
      <c r="R829" s="59" t="str">
        <f>IFERROR(VLOOKUP(O829,IF($M$4="TEI0187_REV01",RAW_m_TEI0187_REV01!$AE:$AG),3,0),"---")</f>
        <v>---</v>
      </c>
      <c r="S829" s="59" t="str">
        <f t="shared" si="27"/>
        <v>---</v>
      </c>
    </row>
    <row r="830" spans="2:19" ht="15" customHeight="1" x14ac:dyDescent="0.25">
      <c r="B830" s="59">
        <f t="shared" si="28"/>
        <v>825</v>
      </c>
      <c r="C830" s="60">
        <f>IFERROR(IF($C$4="TEB0187_REV01",CALC_CONN_TEB0187_REV01!U830,),"---")</f>
        <v>0</v>
      </c>
      <c r="D830" s="59">
        <f>IFERROR(IF($C$4="TEB0187_REV01",CALC_CONN_TEB0187_REV01!D830,),"---")</f>
        <v>0</v>
      </c>
      <c r="E830" s="59">
        <f>IFERROR(IF($C$4="TEB0187_REV01",CALC_CONN_TEB0187_REV01!E830,),"---")</f>
        <v>0</v>
      </c>
      <c r="F830" s="59" t="str">
        <f>IFERROR(IF(VLOOKUP($D830&amp;"-"&amp;$E830,IF($C$4="TEB0187_REV01",CALC_CONN_TEB0187_REV01!$F:$I),4,0)="--","---",IF($C$4="TEB0187_REV01",CALC_CONN_TEB0187_REV01!$G830&amp; " --&gt; " &amp;CALC_CONN_TEB0187_REV01!$I830&amp; " --&gt; ")),"---")</f>
        <v>---</v>
      </c>
      <c r="G830" s="59" t="str">
        <f>IFERROR(IF(VLOOKUP($D830&amp;"-"&amp;$E830,IF($C$4="TEB0187_REV01",CALC_CONN_TEB0187_REV01!$F:$H),3,0)="--",VLOOKUP($D830&amp;"-"&amp;$E830,IF($C$4="TEB0187_REV01",CALC_CONN_TEB0187_REV01!$F:$H),2,0),VLOOKUP($D830&amp;"-"&amp;$E830,IF($C$4="TEB0187_REV01",CALC_CONN_TEB0187_REV01!$F:$H),3,0)),"---")</f>
        <v>---</v>
      </c>
      <c r="H830" s="59" t="str">
        <f>IFERROR(VLOOKUP(G830,IF($C$4="TEB0187_REV01",CALC_CONN_TEB0187_REV01!$G:$T),14,0),"---")</f>
        <v>---</v>
      </c>
      <c r="I830" s="59" t="str">
        <f>IFERROR(VLOOKUP($D830&amp;"-"&amp;$E830,IF($C$4="TEB0187_REV01",CALC_CONN_TEB0187_REV01!$F:$K,"???"),6,0),"---")</f>
        <v>---</v>
      </c>
      <c r="J830" s="61" t="str">
        <f>IFERROR(VLOOKUP($D830&amp;"-"&amp;$E830,IF($C$4="TEB0187_REV01",CALC_CONN_TEB0187_REV01!$F:$M,"???"),8,0),"---")</f>
        <v>---</v>
      </c>
      <c r="K830" s="62" t="str">
        <f>IFERROR(VLOOKUP($D830&amp;"-"&amp;$E830,IF($C$4="TEB0187_REV01",CALC_CONN_TEB0187_REV01!$F:$N),9,0),"---")</f>
        <v>---</v>
      </c>
      <c r="L830" s="59" t="str">
        <f>IFERROR(VLOOKUP(K830,B2B!$H$3:$I$2000,2,0),"---")</f>
        <v>---</v>
      </c>
      <c r="M830" s="59" t="str">
        <f>IFERROR(VLOOKUP(L830,IF($M$4="TEI0187_REV01",RAW_m_TEI0187_REV01!$AD:$AH),5,0),"---")</f>
        <v>---</v>
      </c>
      <c r="N830" s="59" t="str">
        <f>IFERROR(VLOOKUP(L830,IF($M$4="TEI0187_REV01",RAW_m_TEI0187_REV01!$AE:$AJ),6,0),"---")</f>
        <v>---</v>
      </c>
      <c r="O830" s="63" t="str">
        <f>IFERROR(VLOOKUP(L830,IF($M$4="TEI0187_REV01",RAW_m_TEI0187_REV01!$AD:$AE),2,0),"---")</f>
        <v>---</v>
      </c>
      <c r="P830" s="59" t="str">
        <f>IFERROR(VLOOKUP(O830,IF($M$4="TEI0187_REV01",RAW_m_TEI0187_REV01!$AJ:$AK),2,0),"---")</f>
        <v>---</v>
      </c>
      <c r="Q830" s="59" t="str">
        <f>IFERROR(VLOOKUP(L830,IF($M$4="TEI0187_REV01",RAW_m_TEI0187_REV01!$AD:$AF),3,0),"---")</f>
        <v>---</v>
      </c>
      <c r="R830" s="59" t="str">
        <f>IFERROR(VLOOKUP(O830,IF($M$4="TEI0187_REV01",RAW_m_TEI0187_REV01!$AE:$AG),3,0),"---")</f>
        <v>---</v>
      </c>
      <c r="S830" s="59" t="str">
        <f t="shared" si="27"/>
        <v>---</v>
      </c>
    </row>
    <row r="831" spans="2:19" ht="15" customHeight="1" x14ac:dyDescent="0.25">
      <c r="B831" s="59">
        <f t="shared" si="28"/>
        <v>826</v>
      </c>
      <c r="C831" s="60">
        <f>IFERROR(IF($C$4="TEB0187_REV01",CALC_CONN_TEB0187_REV01!U831,),"---")</f>
        <v>0</v>
      </c>
      <c r="D831" s="59">
        <f>IFERROR(IF($C$4="TEB0187_REV01",CALC_CONN_TEB0187_REV01!D831,),"---")</f>
        <v>0</v>
      </c>
      <c r="E831" s="59">
        <f>IFERROR(IF($C$4="TEB0187_REV01",CALC_CONN_TEB0187_REV01!E831,),"---")</f>
        <v>0</v>
      </c>
      <c r="F831" s="59" t="str">
        <f>IFERROR(IF(VLOOKUP($D831&amp;"-"&amp;$E831,IF($C$4="TEB0187_REV01",CALC_CONN_TEB0187_REV01!$F:$I),4,0)="--","---",IF($C$4="TEB0187_REV01",CALC_CONN_TEB0187_REV01!$G831&amp; " --&gt; " &amp;CALC_CONN_TEB0187_REV01!$I831&amp; " --&gt; ")),"---")</f>
        <v>---</v>
      </c>
      <c r="G831" s="59" t="str">
        <f>IFERROR(IF(VLOOKUP($D831&amp;"-"&amp;$E831,IF($C$4="TEB0187_REV01",CALC_CONN_TEB0187_REV01!$F:$H),3,0)="--",VLOOKUP($D831&amp;"-"&amp;$E831,IF($C$4="TEB0187_REV01",CALC_CONN_TEB0187_REV01!$F:$H),2,0),VLOOKUP($D831&amp;"-"&amp;$E831,IF($C$4="TEB0187_REV01",CALC_CONN_TEB0187_REV01!$F:$H),3,0)),"---")</f>
        <v>---</v>
      </c>
      <c r="H831" s="59" t="str">
        <f>IFERROR(VLOOKUP(G831,IF($C$4="TEB0187_REV01",CALC_CONN_TEB0187_REV01!$G:$T),14,0),"---")</f>
        <v>---</v>
      </c>
      <c r="I831" s="59" t="str">
        <f>IFERROR(VLOOKUP($D831&amp;"-"&amp;$E831,IF($C$4="TEB0187_REV01",CALC_CONN_TEB0187_REV01!$F:$K,"???"),6,0),"---")</f>
        <v>---</v>
      </c>
      <c r="J831" s="61" t="str">
        <f>IFERROR(VLOOKUP($D831&amp;"-"&amp;$E831,IF($C$4="TEB0187_REV01",CALC_CONN_TEB0187_REV01!$F:$M,"???"),8,0),"---")</f>
        <v>---</v>
      </c>
      <c r="K831" s="62" t="str">
        <f>IFERROR(VLOOKUP($D831&amp;"-"&amp;$E831,IF($C$4="TEB0187_REV01",CALC_CONN_TEB0187_REV01!$F:$N),9,0),"---")</f>
        <v>---</v>
      </c>
      <c r="L831" s="59" t="str">
        <f>IFERROR(VLOOKUP(K831,B2B!$H$3:$I$2000,2,0),"---")</f>
        <v>---</v>
      </c>
      <c r="M831" s="59" t="str">
        <f>IFERROR(VLOOKUP(L831,IF($M$4="TEI0187_REV01",RAW_m_TEI0187_REV01!$AD:$AH),5,0),"---")</f>
        <v>---</v>
      </c>
      <c r="N831" s="59" t="str">
        <f>IFERROR(VLOOKUP(L831,IF($M$4="TEI0187_REV01",RAW_m_TEI0187_REV01!$AE:$AJ),6,0),"---")</f>
        <v>---</v>
      </c>
      <c r="O831" s="63" t="str">
        <f>IFERROR(VLOOKUP(L831,IF($M$4="TEI0187_REV01",RAW_m_TEI0187_REV01!$AD:$AE),2,0),"---")</f>
        <v>---</v>
      </c>
      <c r="P831" s="59" t="str">
        <f>IFERROR(VLOOKUP(O831,IF($M$4="TEI0187_REV01",RAW_m_TEI0187_REV01!$AJ:$AK),2,0),"---")</f>
        <v>---</v>
      </c>
      <c r="Q831" s="59" t="str">
        <f>IFERROR(VLOOKUP(L831,IF($M$4="TEI0187_REV01",RAW_m_TEI0187_REV01!$AD:$AF),3,0),"---")</f>
        <v>---</v>
      </c>
      <c r="R831" s="59" t="str">
        <f>IFERROR(VLOOKUP(O831,IF($M$4="TEI0187_REV01",RAW_m_TEI0187_REV01!$AE:$AG),3,0),"---")</f>
        <v>---</v>
      </c>
      <c r="S831" s="59" t="str">
        <f t="shared" si="27"/>
        <v>---</v>
      </c>
    </row>
    <row r="832" spans="2:19" ht="15" customHeight="1" x14ac:dyDescent="0.25">
      <c r="B832" s="59">
        <f t="shared" si="28"/>
        <v>827</v>
      </c>
      <c r="C832" s="60">
        <f>IFERROR(IF($C$4="TEB0187_REV01",CALC_CONN_TEB0187_REV01!U832,),"---")</f>
        <v>0</v>
      </c>
      <c r="D832" s="59">
        <f>IFERROR(IF($C$4="TEB0187_REV01",CALC_CONN_TEB0187_REV01!D832,),"---")</f>
        <v>0</v>
      </c>
      <c r="E832" s="59">
        <f>IFERROR(IF($C$4="TEB0187_REV01",CALC_CONN_TEB0187_REV01!E832,),"---")</f>
        <v>0</v>
      </c>
      <c r="F832" s="59" t="str">
        <f>IFERROR(IF(VLOOKUP($D832&amp;"-"&amp;$E832,IF($C$4="TEB0187_REV01",CALC_CONN_TEB0187_REV01!$F:$I),4,0)="--","---",IF($C$4="TEB0187_REV01",CALC_CONN_TEB0187_REV01!$G832&amp; " --&gt; " &amp;CALC_CONN_TEB0187_REV01!$I832&amp; " --&gt; ")),"---")</f>
        <v>---</v>
      </c>
      <c r="G832" s="59" t="str">
        <f>IFERROR(IF(VLOOKUP($D832&amp;"-"&amp;$E832,IF($C$4="TEB0187_REV01",CALC_CONN_TEB0187_REV01!$F:$H),3,0)="--",VLOOKUP($D832&amp;"-"&amp;$E832,IF($C$4="TEB0187_REV01",CALC_CONN_TEB0187_REV01!$F:$H),2,0),VLOOKUP($D832&amp;"-"&amp;$E832,IF($C$4="TEB0187_REV01",CALC_CONN_TEB0187_REV01!$F:$H),3,0)),"---")</f>
        <v>---</v>
      </c>
      <c r="H832" s="59" t="str">
        <f>IFERROR(VLOOKUP(G832,IF($C$4="TEB0187_REV01",CALC_CONN_TEB0187_REV01!$G:$T),14,0),"---")</f>
        <v>---</v>
      </c>
      <c r="I832" s="59" t="str">
        <f>IFERROR(VLOOKUP($D832&amp;"-"&amp;$E832,IF($C$4="TEB0187_REV01",CALC_CONN_TEB0187_REV01!$F:$K,"???"),6,0),"---")</f>
        <v>---</v>
      </c>
      <c r="J832" s="61" t="str">
        <f>IFERROR(VLOOKUP($D832&amp;"-"&amp;$E832,IF($C$4="TEB0187_REV01",CALC_CONN_TEB0187_REV01!$F:$M,"???"),8,0),"---")</f>
        <v>---</v>
      </c>
      <c r="K832" s="62" t="str">
        <f>IFERROR(VLOOKUP($D832&amp;"-"&amp;$E832,IF($C$4="TEB0187_REV01",CALC_CONN_TEB0187_REV01!$F:$N),9,0),"---")</f>
        <v>---</v>
      </c>
      <c r="L832" s="59" t="str">
        <f>IFERROR(VLOOKUP(K832,B2B!$H$3:$I$2000,2,0),"---")</f>
        <v>---</v>
      </c>
      <c r="M832" s="59" t="str">
        <f>IFERROR(VLOOKUP(L832,IF($M$4="TEI0187_REV01",RAW_m_TEI0187_REV01!$AD:$AH),5,0),"---")</f>
        <v>---</v>
      </c>
      <c r="N832" s="59" t="str">
        <f>IFERROR(VLOOKUP(L832,IF($M$4="TEI0187_REV01",RAW_m_TEI0187_REV01!$AE:$AJ),6,0),"---")</f>
        <v>---</v>
      </c>
      <c r="O832" s="63" t="str">
        <f>IFERROR(VLOOKUP(L832,IF($M$4="TEI0187_REV01",RAW_m_TEI0187_REV01!$AD:$AE),2,0),"---")</f>
        <v>---</v>
      </c>
      <c r="P832" s="59" t="str">
        <f>IFERROR(VLOOKUP(O832,IF($M$4="TEI0187_REV01",RAW_m_TEI0187_REV01!$AJ:$AK),2,0),"---")</f>
        <v>---</v>
      </c>
      <c r="Q832" s="59" t="str">
        <f>IFERROR(VLOOKUP(L832,IF($M$4="TEI0187_REV01",RAW_m_TEI0187_REV01!$AD:$AF),3,0),"---")</f>
        <v>---</v>
      </c>
      <c r="R832" s="59" t="str">
        <f>IFERROR(VLOOKUP(O832,IF($M$4="TEI0187_REV01",RAW_m_TEI0187_REV01!$AE:$AG),3,0),"---")</f>
        <v>---</v>
      </c>
      <c r="S832" s="59" t="str">
        <f t="shared" si="27"/>
        <v>---</v>
      </c>
    </row>
    <row r="833" spans="2:19" ht="15" customHeight="1" x14ac:dyDescent="0.25">
      <c r="B833" s="59">
        <f t="shared" si="28"/>
        <v>828</v>
      </c>
      <c r="C833" s="60">
        <f>IFERROR(IF($C$4="TEB0187_REV01",CALC_CONN_TEB0187_REV01!U833,),"---")</f>
        <v>0</v>
      </c>
      <c r="D833" s="59">
        <f>IFERROR(IF($C$4="TEB0187_REV01",CALC_CONN_TEB0187_REV01!D833,),"---")</f>
        <v>0</v>
      </c>
      <c r="E833" s="59">
        <f>IFERROR(IF($C$4="TEB0187_REV01",CALC_CONN_TEB0187_REV01!E833,),"---")</f>
        <v>0</v>
      </c>
      <c r="F833" s="59" t="str">
        <f>IFERROR(IF(VLOOKUP($D833&amp;"-"&amp;$E833,IF($C$4="TEB0187_REV01",CALC_CONN_TEB0187_REV01!$F:$I),4,0)="--","---",IF($C$4="TEB0187_REV01",CALC_CONN_TEB0187_REV01!$G833&amp; " --&gt; " &amp;CALC_CONN_TEB0187_REV01!$I833&amp; " --&gt; ")),"---")</f>
        <v>---</v>
      </c>
      <c r="G833" s="59" t="str">
        <f>IFERROR(IF(VLOOKUP($D833&amp;"-"&amp;$E833,IF($C$4="TEB0187_REV01",CALC_CONN_TEB0187_REV01!$F:$H),3,0)="--",VLOOKUP($D833&amp;"-"&amp;$E833,IF($C$4="TEB0187_REV01",CALC_CONN_TEB0187_REV01!$F:$H),2,0),VLOOKUP($D833&amp;"-"&amp;$E833,IF($C$4="TEB0187_REV01",CALC_CONN_TEB0187_REV01!$F:$H),3,0)),"---")</f>
        <v>---</v>
      </c>
      <c r="H833" s="59" t="str">
        <f>IFERROR(VLOOKUP(G833,IF($C$4="TEB0187_REV01",CALC_CONN_TEB0187_REV01!$G:$T),14,0),"---")</f>
        <v>---</v>
      </c>
      <c r="I833" s="59" t="str">
        <f>IFERROR(VLOOKUP($D833&amp;"-"&amp;$E833,IF($C$4="TEB0187_REV01",CALC_CONN_TEB0187_REV01!$F:$K,"???"),6,0),"---")</f>
        <v>---</v>
      </c>
      <c r="J833" s="61" t="str">
        <f>IFERROR(VLOOKUP($D833&amp;"-"&amp;$E833,IF($C$4="TEB0187_REV01",CALC_CONN_TEB0187_REV01!$F:$M,"???"),8,0),"---")</f>
        <v>---</v>
      </c>
      <c r="K833" s="62" t="str">
        <f>IFERROR(VLOOKUP($D833&amp;"-"&amp;$E833,IF($C$4="TEB0187_REV01",CALC_CONN_TEB0187_REV01!$F:$N),9,0),"---")</f>
        <v>---</v>
      </c>
      <c r="L833" s="59" t="str">
        <f>IFERROR(VLOOKUP(K833,B2B!$H$3:$I$2000,2,0),"---")</f>
        <v>---</v>
      </c>
      <c r="M833" s="59" t="str">
        <f>IFERROR(VLOOKUP(L833,IF($M$4="TEI0187_REV01",RAW_m_TEI0187_REV01!$AD:$AH),5,0),"---")</f>
        <v>---</v>
      </c>
      <c r="N833" s="59" t="str">
        <f>IFERROR(VLOOKUP(L833,IF($M$4="TEI0187_REV01",RAW_m_TEI0187_REV01!$AE:$AJ),6,0),"---")</f>
        <v>---</v>
      </c>
      <c r="O833" s="63" t="str">
        <f>IFERROR(VLOOKUP(L833,IF($M$4="TEI0187_REV01",RAW_m_TEI0187_REV01!$AD:$AE),2,0),"---")</f>
        <v>---</v>
      </c>
      <c r="P833" s="59" t="str">
        <f>IFERROR(VLOOKUP(O833,IF($M$4="TEI0187_REV01",RAW_m_TEI0187_REV01!$AJ:$AK),2,0),"---")</f>
        <v>---</v>
      </c>
      <c r="Q833" s="59" t="str">
        <f>IFERROR(VLOOKUP(L833,IF($M$4="TEI0187_REV01",RAW_m_TEI0187_REV01!$AD:$AF),3,0),"---")</f>
        <v>---</v>
      </c>
      <c r="R833" s="59" t="str">
        <f>IFERROR(VLOOKUP(O833,IF($M$4="TEI0187_REV01",RAW_m_TEI0187_REV01!$AE:$AG),3,0),"---")</f>
        <v>---</v>
      </c>
      <c r="S833" s="59" t="str">
        <f t="shared" si="27"/>
        <v>---</v>
      </c>
    </row>
    <row r="834" spans="2:19" ht="15" customHeight="1" x14ac:dyDescent="0.25">
      <c r="B834" s="59">
        <f t="shared" si="28"/>
        <v>829</v>
      </c>
      <c r="C834" s="60">
        <f>IFERROR(IF($C$4="TEB0187_REV01",CALC_CONN_TEB0187_REV01!U834,),"---")</f>
        <v>0</v>
      </c>
      <c r="D834" s="59">
        <f>IFERROR(IF($C$4="TEB0187_REV01",CALC_CONN_TEB0187_REV01!D834,),"---")</f>
        <v>0</v>
      </c>
      <c r="E834" s="59">
        <f>IFERROR(IF($C$4="TEB0187_REV01",CALC_CONN_TEB0187_REV01!E834,),"---")</f>
        <v>0</v>
      </c>
      <c r="F834" s="59" t="str">
        <f>IFERROR(IF(VLOOKUP($D834&amp;"-"&amp;$E834,IF($C$4="TEB0187_REV01",CALC_CONN_TEB0187_REV01!$F:$I),4,0)="--","---",IF($C$4="TEB0187_REV01",CALC_CONN_TEB0187_REV01!$G834&amp; " --&gt; " &amp;CALC_CONN_TEB0187_REV01!$I834&amp; " --&gt; ")),"---")</f>
        <v>---</v>
      </c>
      <c r="G834" s="59" t="str">
        <f>IFERROR(IF(VLOOKUP($D834&amp;"-"&amp;$E834,IF($C$4="TEB0187_REV01",CALC_CONN_TEB0187_REV01!$F:$H),3,0)="--",VLOOKUP($D834&amp;"-"&amp;$E834,IF($C$4="TEB0187_REV01",CALC_CONN_TEB0187_REV01!$F:$H),2,0),VLOOKUP($D834&amp;"-"&amp;$E834,IF($C$4="TEB0187_REV01",CALC_CONN_TEB0187_REV01!$F:$H),3,0)),"---")</f>
        <v>---</v>
      </c>
      <c r="H834" s="59" t="str">
        <f>IFERROR(VLOOKUP(G834,IF($C$4="TEB0187_REV01",CALC_CONN_TEB0187_REV01!$G:$T),14,0),"---")</f>
        <v>---</v>
      </c>
      <c r="I834" s="59" t="str">
        <f>IFERROR(VLOOKUP($D834&amp;"-"&amp;$E834,IF($C$4="TEB0187_REV01",CALC_CONN_TEB0187_REV01!$F:$K,"???"),6,0),"---")</f>
        <v>---</v>
      </c>
      <c r="J834" s="61" t="str">
        <f>IFERROR(VLOOKUP($D834&amp;"-"&amp;$E834,IF($C$4="TEB0187_REV01",CALC_CONN_TEB0187_REV01!$F:$M,"???"),8,0),"---")</f>
        <v>---</v>
      </c>
      <c r="K834" s="62" t="str">
        <f>IFERROR(VLOOKUP($D834&amp;"-"&amp;$E834,IF($C$4="TEB0187_REV01",CALC_CONN_TEB0187_REV01!$F:$N),9,0),"---")</f>
        <v>---</v>
      </c>
      <c r="L834" s="59" t="str">
        <f>IFERROR(VLOOKUP(K834,B2B!$H$3:$I$2000,2,0),"---")</f>
        <v>---</v>
      </c>
      <c r="M834" s="59" t="str">
        <f>IFERROR(VLOOKUP(L834,IF($M$4="TEI0187_REV01",RAW_m_TEI0187_REV01!$AD:$AH),5,0),"---")</f>
        <v>---</v>
      </c>
      <c r="N834" s="59" t="str">
        <f>IFERROR(VLOOKUP(L834,IF($M$4="TEI0187_REV01",RAW_m_TEI0187_REV01!$AE:$AJ),6,0),"---")</f>
        <v>---</v>
      </c>
      <c r="O834" s="63" t="str">
        <f>IFERROR(VLOOKUP(L834,IF($M$4="TEI0187_REV01",RAW_m_TEI0187_REV01!$AD:$AE),2,0),"---")</f>
        <v>---</v>
      </c>
      <c r="P834" s="59" t="str">
        <f>IFERROR(VLOOKUP(O834,IF($M$4="TEI0187_REV01",RAW_m_TEI0187_REV01!$AJ:$AK),2,0),"---")</f>
        <v>---</v>
      </c>
      <c r="Q834" s="59" t="str">
        <f>IFERROR(VLOOKUP(L834,IF($M$4="TEI0187_REV01",RAW_m_TEI0187_REV01!$AD:$AF),3,0),"---")</f>
        <v>---</v>
      </c>
      <c r="R834" s="59" t="str">
        <f>IFERROR(VLOOKUP(O834,IF($M$4="TEI0187_REV01",RAW_m_TEI0187_REV01!$AE:$AG),3,0),"---")</f>
        <v>---</v>
      </c>
      <c r="S834" s="59" t="str">
        <f t="shared" si="27"/>
        <v>---</v>
      </c>
    </row>
    <row r="835" spans="2:19" ht="15" customHeight="1" x14ac:dyDescent="0.25">
      <c r="B835" s="59">
        <f t="shared" si="28"/>
        <v>830</v>
      </c>
      <c r="C835" s="60">
        <f>IFERROR(IF($C$4="TEB0187_REV01",CALC_CONN_TEB0187_REV01!U835,),"---")</f>
        <v>0</v>
      </c>
      <c r="D835" s="59">
        <f>IFERROR(IF($C$4="TEB0187_REV01",CALC_CONN_TEB0187_REV01!D835,),"---")</f>
        <v>0</v>
      </c>
      <c r="E835" s="59">
        <f>IFERROR(IF($C$4="TEB0187_REV01",CALC_CONN_TEB0187_REV01!E835,),"---")</f>
        <v>0</v>
      </c>
      <c r="F835" s="59" t="str">
        <f>IFERROR(IF(VLOOKUP($D835&amp;"-"&amp;$E835,IF($C$4="TEB0187_REV01",CALC_CONN_TEB0187_REV01!$F:$I),4,0)="--","---",IF($C$4="TEB0187_REV01",CALC_CONN_TEB0187_REV01!$G835&amp; " --&gt; " &amp;CALC_CONN_TEB0187_REV01!$I835&amp; " --&gt; ")),"---")</f>
        <v>---</v>
      </c>
      <c r="G835" s="59" t="str">
        <f>IFERROR(IF(VLOOKUP($D835&amp;"-"&amp;$E835,IF($C$4="TEB0187_REV01",CALC_CONN_TEB0187_REV01!$F:$H),3,0)="--",VLOOKUP($D835&amp;"-"&amp;$E835,IF($C$4="TEB0187_REV01",CALC_CONN_TEB0187_REV01!$F:$H),2,0),VLOOKUP($D835&amp;"-"&amp;$E835,IF($C$4="TEB0187_REV01",CALC_CONN_TEB0187_REV01!$F:$H),3,0)),"---")</f>
        <v>---</v>
      </c>
      <c r="H835" s="59" t="str">
        <f>IFERROR(VLOOKUP(G835,IF($C$4="TEB0187_REV01",CALC_CONN_TEB0187_REV01!$G:$T),14,0),"---")</f>
        <v>---</v>
      </c>
      <c r="I835" s="59" t="str">
        <f>IFERROR(VLOOKUP($D835&amp;"-"&amp;$E835,IF($C$4="TEB0187_REV01",CALC_CONN_TEB0187_REV01!$F:$K,"???"),6,0),"---")</f>
        <v>---</v>
      </c>
      <c r="J835" s="61" t="str">
        <f>IFERROR(VLOOKUP($D835&amp;"-"&amp;$E835,IF($C$4="TEB0187_REV01",CALC_CONN_TEB0187_REV01!$F:$M,"???"),8,0),"---")</f>
        <v>---</v>
      </c>
      <c r="K835" s="62" t="str">
        <f>IFERROR(VLOOKUP($D835&amp;"-"&amp;$E835,IF($C$4="TEB0187_REV01",CALC_CONN_TEB0187_REV01!$F:$N),9,0),"---")</f>
        <v>---</v>
      </c>
      <c r="L835" s="59" t="str">
        <f>IFERROR(VLOOKUP(K835,B2B!$H$3:$I$2000,2,0),"---")</f>
        <v>---</v>
      </c>
      <c r="M835" s="59" t="str">
        <f>IFERROR(VLOOKUP(L835,IF($M$4="TEI0187_REV01",RAW_m_TEI0187_REV01!$AD:$AH),5,0),"---")</f>
        <v>---</v>
      </c>
      <c r="N835" s="59" t="str">
        <f>IFERROR(VLOOKUP(L835,IF($M$4="TEI0187_REV01",RAW_m_TEI0187_REV01!$AE:$AJ),6,0),"---")</f>
        <v>---</v>
      </c>
      <c r="O835" s="63" t="str">
        <f>IFERROR(VLOOKUP(L835,IF($M$4="TEI0187_REV01",RAW_m_TEI0187_REV01!$AD:$AE),2,0),"---")</f>
        <v>---</v>
      </c>
      <c r="P835" s="59" t="str">
        <f>IFERROR(VLOOKUP(O835,IF($M$4="TEI0187_REV01",RAW_m_TEI0187_REV01!$AJ:$AK),2,0),"---")</f>
        <v>---</v>
      </c>
      <c r="Q835" s="59" t="str">
        <f>IFERROR(VLOOKUP(L835,IF($M$4="TEI0187_REV01",RAW_m_TEI0187_REV01!$AD:$AF),3,0),"---")</f>
        <v>---</v>
      </c>
      <c r="R835" s="59" t="str">
        <f>IFERROR(VLOOKUP(O835,IF($M$4="TEI0187_REV01",RAW_m_TEI0187_REV01!$AE:$AG),3,0),"---")</f>
        <v>---</v>
      </c>
      <c r="S835" s="59" t="str">
        <f t="shared" si="27"/>
        <v>---</v>
      </c>
    </row>
    <row r="836" spans="2:19" ht="15" customHeight="1" x14ac:dyDescent="0.25">
      <c r="B836" s="59">
        <f t="shared" si="28"/>
        <v>831</v>
      </c>
      <c r="C836" s="60">
        <f>IFERROR(IF($C$4="TEB0187_REV01",CALC_CONN_TEB0187_REV01!U836,),"---")</f>
        <v>0</v>
      </c>
      <c r="D836" s="59">
        <f>IFERROR(IF($C$4="TEB0187_REV01",CALC_CONN_TEB0187_REV01!D836,),"---")</f>
        <v>0</v>
      </c>
      <c r="E836" s="59">
        <f>IFERROR(IF($C$4="TEB0187_REV01",CALC_CONN_TEB0187_REV01!E836,),"---")</f>
        <v>0</v>
      </c>
      <c r="F836" s="59" t="str">
        <f>IFERROR(IF(VLOOKUP($D836&amp;"-"&amp;$E836,IF($C$4="TEB0187_REV01",CALC_CONN_TEB0187_REV01!$F:$I),4,0)="--","---",IF($C$4="TEB0187_REV01",CALC_CONN_TEB0187_REV01!$G836&amp; " --&gt; " &amp;CALC_CONN_TEB0187_REV01!$I836&amp; " --&gt; ")),"---")</f>
        <v>---</v>
      </c>
      <c r="G836" s="59" t="str">
        <f>IFERROR(IF(VLOOKUP($D836&amp;"-"&amp;$E836,IF($C$4="TEB0187_REV01",CALC_CONN_TEB0187_REV01!$F:$H),3,0)="--",VLOOKUP($D836&amp;"-"&amp;$E836,IF($C$4="TEB0187_REV01",CALC_CONN_TEB0187_REV01!$F:$H),2,0),VLOOKUP($D836&amp;"-"&amp;$E836,IF($C$4="TEB0187_REV01",CALC_CONN_TEB0187_REV01!$F:$H),3,0)),"---")</f>
        <v>---</v>
      </c>
      <c r="H836" s="59" t="str">
        <f>IFERROR(VLOOKUP(G836,IF($C$4="TEB0187_REV01",CALC_CONN_TEB0187_REV01!$G:$T),14,0),"---")</f>
        <v>---</v>
      </c>
      <c r="I836" s="59" t="str">
        <f>IFERROR(VLOOKUP($D836&amp;"-"&amp;$E836,IF($C$4="TEB0187_REV01",CALC_CONN_TEB0187_REV01!$F:$K,"???"),6,0),"---")</f>
        <v>---</v>
      </c>
      <c r="J836" s="61" t="str">
        <f>IFERROR(VLOOKUP($D836&amp;"-"&amp;$E836,IF($C$4="TEB0187_REV01",CALC_CONN_TEB0187_REV01!$F:$M,"???"),8,0),"---")</f>
        <v>---</v>
      </c>
      <c r="K836" s="62" t="str">
        <f>IFERROR(VLOOKUP($D836&amp;"-"&amp;$E836,IF($C$4="TEB0187_REV01",CALC_CONN_TEB0187_REV01!$F:$N),9,0),"---")</f>
        <v>---</v>
      </c>
      <c r="L836" s="59" t="str">
        <f>IFERROR(VLOOKUP(K836,B2B!$H$3:$I$2000,2,0),"---")</f>
        <v>---</v>
      </c>
      <c r="M836" s="59" t="str">
        <f>IFERROR(VLOOKUP(L836,IF($M$4="TEI0187_REV01",RAW_m_TEI0187_REV01!$AD:$AH),5,0),"---")</f>
        <v>---</v>
      </c>
      <c r="N836" s="59" t="str">
        <f>IFERROR(VLOOKUP(L836,IF($M$4="TEI0187_REV01",RAW_m_TEI0187_REV01!$AE:$AJ),6,0),"---")</f>
        <v>---</v>
      </c>
      <c r="O836" s="63" t="str">
        <f>IFERROR(VLOOKUP(L836,IF($M$4="TEI0187_REV01",RAW_m_TEI0187_REV01!$AD:$AE),2,0),"---")</f>
        <v>---</v>
      </c>
      <c r="P836" s="59" t="str">
        <f>IFERROR(VLOOKUP(O836,IF($M$4="TEI0187_REV01",RAW_m_TEI0187_REV01!$AJ:$AK),2,0),"---")</f>
        <v>---</v>
      </c>
      <c r="Q836" s="59" t="str">
        <f>IFERROR(VLOOKUP(L836,IF($M$4="TEI0187_REV01",RAW_m_TEI0187_REV01!$AD:$AF),3,0),"---")</f>
        <v>---</v>
      </c>
      <c r="R836" s="59" t="str">
        <f>IFERROR(VLOOKUP(O836,IF($M$4="TEI0187_REV01",RAW_m_TEI0187_REV01!$AE:$AG),3,0),"---")</f>
        <v>---</v>
      </c>
      <c r="S836" s="59" t="str">
        <f t="shared" si="27"/>
        <v>---</v>
      </c>
    </row>
    <row r="837" spans="2:19" ht="15" customHeight="1" x14ac:dyDescent="0.25">
      <c r="B837" s="59">
        <f t="shared" si="28"/>
        <v>832</v>
      </c>
      <c r="C837" s="60">
        <f>IFERROR(IF($C$4="TEB0187_REV01",CALC_CONN_TEB0187_REV01!U837,),"---")</f>
        <v>0</v>
      </c>
      <c r="D837" s="59">
        <f>IFERROR(IF($C$4="TEB0187_REV01",CALC_CONN_TEB0187_REV01!D837,),"---")</f>
        <v>0</v>
      </c>
      <c r="E837" s="59">
        <f>IFERROR(IF($C$4="TEB0187_REV01",CALC_CONN_TEB0187_REV01!E837,),"---")</f>
        <v>0</v>
      </c>
      <c r="F837" s="59" t="str">
        <f>IFERROR(IF(VLOOKUP($D837&amp;"-"&amp;$E837,IF($C$4="TEB0187_REV01",CALC_CONN_TEB0187_REV01!$F:$I),4,0)="--","---",IF($C$4="TEB0187_REV01",CALC_CONN_TEB0187_REV01!$G837&amp; " --&gt; " &amp;CALC_CONN_TEB0187_REV01!$I837&amp; " --&gt; ")),"---")</f>
        <v>---</v>
      </c>
      <c r="G837" s="59" t="str">
        <f>IFERROR(IF(VLOOKUP($D837&amp;"-"&amp;$E837,IF($C$4="TEB0187_REV01",CALC_CONN_TEB0187_REV01!$F:$H),3,0)="--",VLOOKUP($D837&amp;"-"&amp;$E837,IF($C$4="TEB0187_REV01",CALC_CONN_TEB0187_REV01!$F:$H),2,0),VLOOKUP($D837&amp;"-"&amp;$E837,IF($C$4="TEB0187_REV01",CALC_CONN_TEB0187_REV01!$F:$H),3,0)),"---")</f>
        <v>---</v>
      </c>
      <c r="H837" s="59" t="str">
        <f>IFERROR(VLOOKUP(G837,IF($C$4="TEB0187_REV01",CALC_CONN_TEB0187_REV01!$G:$T),14,0),"---")</f>
        <v>---</v>
      </c>
      <c r="I837" s="59" t="str">
        <f>IFERROR(VLOOKUP($D837&amp;"-"&amp;$E837,IF($C$4="TEB0187_REV01",CALC_CONN_TEB0187_REV01!$F:$K,"???"),6,0),"---")</f>
        <v>---</v>
      </c>
      <c r="J837" s="61" t="str">
        <f>IFERROR(VLOOKUP($D837&amp;"-"&amp;$E837,IF($C$4="TEB0187_REV01",CALC_CONN_TEB0187_REV01!$F:$M,"???"),8,0),"---")</f>
        <v>---</v>
      </c>
      <c r="K837" s="62" t="str">
        <f>IFERROR(VLOOKUP($D837&amp;"-"&amp;$E837,IF($C$4="TEB0187_REV01",CALC_CONN_TEB0187_REV01!$F:$N),9,0),"---")</f>
        <v>---</v>
      </c>
      <c r="L837" s="59" t="str">
        <f>IFERROR(VLOOKUP(K837,B2B!$H$3:$I$2000,2,0),"---")</f>
        <v>---</v>
      </c>
      <c r="M837" s="59" t="str">
        <f>IFERROR(VLOOKUP(L837,IF($M$4="TEI0187_REV01",RAW_m_TEI0187_REV01!$AD:$AH),5,0),"---")</f>
        <v>---</v>
      </c>
      <c r="N837" s="59" t="str">
        <f>IFERROR(VLOOKUP(L837,IF($M$4="TEI0187_REV01",RAW_m_TEI0187_REV01!$AE:$AJ),6,0),"---")</f>
        <v>---</v>
      </c>
      <c r="O837" s="63" t="str">
        <f>IFERROR(VLOOKUP(L837,IF($M$4="TEI0187_REV01",RAW_m_TEI0187_REV01!$AD:$AE),2,0),"---")</f>
        <v>---</v>
      </c>
      <c r="P837" s="59" t="str">
        <f>IFERROR(VLOOKUP(O837,IF($M$4="TEI0187_REV01",RAW_m_TEI0187_REV01!$AJ:$AK),2,0),"---")</f>
        <v>---</v>
      </c>
      <c r="Q837" s="59" t="str">
        <f>IFERROR(VLOOKUP(L837,IF($M$4="TEI0187_REV01",RAW_m_TEI0187_REV01!$AD:$AF),3,0),"---")</f>
        <v>---</v>
      </c>
      <c r="R837" s="59" t="str">
        <f>IFERROR(VLOOKUP(O837,IF($M$4="TEI0187_REV01",RAW_m_TEI0187_REV01!$AE:$AG),3,0),"---")</f>
        <v>---</v>
      </c>
      <c r="S837" s="59" t="str">
        <f t="shared" si="27"/>
        <v>---</v>
      </c>
    </row>
    <row r="838" spans="2:19" ht="15" customHeight="1" x14ac:dyDescent="0.25">
      <c r="B838" s="59">
        <f t="shared" si="28"/>
        <v>833</v>
      </c>
      <c r="C838" s="60">
        <f>IFERROR(IF($C$4="TEB0187_REV01",CALC_CONN_TEB0187_REV01!U838,),"---")</f>
        <v>0</v>
      </c>
      <c r="D838" s="59">
        <f>IFERROR(IF($C$4="TEB0187_REV01",CALC_CONN_TEB0187_REV01!D838,),"---")</f>
        <v>0</v>
      </c>
      <c r="E838" s="59">
        <f>IFERROR(IF($C$4="TEB0187_REV01",CALC_CONN_TEB0187_REV01!E838,),"---")</f>
        <v>0</v>
      </c>
      <c r="F838" s="59" t="str">
        <f>IFERROR(IF(VLOOKUP($D838&amp;"-"&amp;$E838,IF($C$4="TEB0187_REV01",CALC_CONN_TEB0187_REV01!$F:$I),4,0)="--","---",IF($C$4="TEB0187_REV01",CALC_CONN_TEB0187_REV01!$G838&amp; " --&gt; " &amp;CALC_CONN_TEB0187_REV01!$I838&amp; " --&gt; ")),"---")</f>
        <v>---</v>
      </c>
      <c r="G838" s="59" t="str">
        <f>IFERROR(IF(VLOOKUP($D838&amp;"-"&amp;$E838,IF($C$4="TEB0187_REV01",CALC_CONN_TEB0187_REV01!$F:$H),3,0)="--",VLOOKUP($D838&amp;"-"&amp;$E838,IF($C$4="TEB0187_REV01",CALC_CONN_TEB0187_REV01!$F:$H),2,0),VLOOKUP($D838&amp;"-"&amp;$E838,IF($C$4="TEB0187_REV01",CALC_CONN_TEB0187_REV01!$F:$H),3,0)),"---")</f>
        <v>---</v>
      </c>
      <c r="H838" s="59" t="str">
        <f>IFERROR(VLOOKUP(G838,IF($C$4="TEB0187_REV01",CALC_CONN_TEB0187_REV01!$G:$T),14,0),"---")</f>
        <v>---</v>
      </c>
      <c r="I838" s="59" t="str">
        <f>IFERROR(VLOOKUP($D838&amp;"-"&amp;$E838,IF($C$4="TEB0187_REV01",CALC_CONN_TEB0187_REV01!$F:$K,"???"),6,0),"---")</f>
        <v>---</v>
      </c>
      <c r="J838" s="61" t="str">
        <f>IFERROR(VLOOKUP($D838&amp;"-"&amp;$E838,IF($C$4="TEB0187_REV01",CALC_CONN_TEB0187_REV01!$F:$M,"???"),8,0),"---")</f>
        <v>---</v>
      </c>
      <c r="K838" s="62" t="str">
        <f>IFERROR(VLOOKUP($D838&amp;"-"&amp;$E838,IF($C$4="TEB0187_REV01",CALC_CONN_TEB0187_REV01!$F:$N),9,0),"---")</f>
        <v>---</v>
      </c>
      <c r="L838" s="59" t="str">
        <f>IFERROR(VLOOKUP(K838,B2B!$H$3:$I$2000,2,0),"---")</f>
        <v>---</v>
      </c>
      <c r="M838" s="59" t="str">
        <f>IFERROR(VLOOKUP(L838,IF($M$4="TEI0187_REV01",RAW_m_TEI0187_REV01!$AD:$AH),5,0),"---")</f>
        <v>---</v>
      </c>
      <c r="N838" s="59" t="str">
        <f>IFERROR(VLOOKUP(L838,IF($M$4="TEI0187_REV01",RAW_m_TEI0187_REV01!$AE:$AJ),6,0),"---")</f>
        <v>---</v>
      </c>
      <c r="O838" s="63" t="str">
        <f>IFERROR(VLOOKUP(L838,IF($M$4="TEI0187_REV01",RAW_m_TEI0187_REV01!$AD:$AE),2,0),"---")</f>
        <v>---</v>
      </c>
      <c r="P838" s="59" t="str">
        <f>IFERROR(VLOOKUP(O838,IF($M$4="TEI0187_REV01",RAW_m_TEI0187_REV01!$AJ:$AK),2,0),"---")</f>
        <v>---</v>
      </c>
      <c r="Q838" s="59" t="str">
        <f>IFERROR(VLOOKUP(L838,IF($M$4="TEI0187_REV01",RAW_m_TEI0187_REV01!$AD:$AF),3,0),"---")</f>
        <v>---</v>
      </c>
      <c r="R838" s="59" t="str">
        <f>IFERROR(VLOOKUP(O838,IF($M$4="TEI0187_REV01",RAW_m_TEI0187_REV01!$AE:$AG),3,0),"---")</f>
        <v>---</v>
      </c>
      <c r="S838" s="59" t="str">
        <f t="shared" si="27"/>
        <v>---</v>
      </c>
    </row>
    <row r="839" spans="2:19" ht="15" customHeight="1" x14ac:dyDescent="0.25">
      <c r="B839" s="59">
        <f t="shared" si="28"/>
        <v>834</v>
      </c>
      <c r="C839" s="60">
        <f>IFERROR(IF($C$4="TEB0187_REV01",CALC_CONN_TEB0187_REV01!U839,),"---")</f>
        <v>0</v>
      </c>
      <c r="D839" s="59">
        <f>IFERROR(IF($C$4="TEB0187_REV01",CALC_CONN_TEB0187_REV01!D839,),"---")</f>
        <v>0</v>
      </c>
      <c r="E839" s="59">
        <f>IFERROR(IF($C$4="TEB0187_REV01",CALC_CONN_TEB0187_REV01!E839,),"---")</f>
        <v>0</v>
      </c>
      <c r="F839" s="59" t="str">
        <f>IFERROR(IF(VLOOKUP($D839&amp;"-"&amp;$E839,IF($C$4="TEB0187_REV01",CALC_CONN_TEB0187_REV01!$F:$I),4,0)="--","---",IF($C$4="TEB0187_REV01",CALC_CONN_TEB0187_REV01!$G839&amp; " --&gt; " &amp;CALC_CONN_TEB0187_REV01!$I839&amp; " --&gt; ")),"---")</f>
        <v>---</v>
      </c>
      <c r="G839" s="59" t="str">
        <f>IFERROR(IF(VLOOKUP($D839&amp;"-"&amp;$E839,IF($C$4="TEB0187_REV01",CALC_CONN_TEB0187_REV01!$F:$H),3,0)="--",VLOOKUP($D839&amp;"-"&amp;$E839,IF($C$4="TEB0187_REV01",CALC_CONN_TEB0187_REV01!$F:$H),2,0),VLOOKUP($D839&amp;"-"&amp;$E839,IF($C$4="TEB0187_REV01",CALC_CONN_TEB0187_REV01!$F:$H),3,0)),"---")</f>
        <v>---</v>
      </c>
      <c r="H839" s="59" t="str">
        <f>IFERROR(VLOOKUP(G839,IF($C$4="TEB0187_REV01",CALC_CONN_TEB0187_REV01!$G:$T),14,0),"---")</f>
        <v>---</v>
      </c>
      <c r="I839" s="59" t="str">
        <f>IFERROR(VLOOKUP($D839&amp;"-"&amp;$E839,IF($C$4="TEB0187_REV01",CALC_CONN_TEB0187_REV01!$F:$K,"???"),6,0),"---")</f>
        <v>---</v>
      </c>
      <c r="J839" s="61" t="str">
        <f>IFERROR(VLOOKUP($D839&amp;"-"&amp;$E839,IF($C$4="TEB0187_REV01",CALC_CONN_TEB0187_REV01!$F:$M,"???"),8,0),"---")</f>
        <v>---</v>
      </c>
      <c r="K839" s="62" t="str">
        <f>IFERROR(VLOOKUP($D839&amp;"-"&amp;$E839,IF($C$4="TEB0187_REV01",CALC_CONN_TEB0187_REV01!$F:$N),9,0),"---")</f>
        <v>---</v>
      </c>
      <c r="L839" s="59" t="str">
        <f>IFERROR(VLOOKUP(K839,B2B!$H$3:$I$2000,2,0),"---")</f>
        <v>---</v>
      </c>
      <c r="M839" s="59" t="str">
        <f>IFERROR(VLOOKUP(L839,IF($M$4="TEI0187_REV01",RAW_m_TEI0187_REV01!$AD:$AH),5,0),"---")</f>
        <v>---</v>
      </c>
      <c r="N839" s="59" t="str">
        <f>IFERROR(VLOOKUP(L839,IF($M$4="TEI0187_REV01",RAW_m_TEI0187_REV01!$AE:$AJ),6,0),"---")</f>
        <v>---</v>
      </c>
      <c r="O839" s="63" t="str">
        <f>IFERROR(VLOOKUP(L839,IF($M$4="TEI0187_REV01",RAW_m_TEI0187_REV01!$AD:$AE),2,0),"---")</f>
        <v>---</v>
      </c>
      <c r="P839" s="59" t="str">
        <f>IFERROR(VLOOKUP(O839,IF($M$4="TEI0187_REV01",RAW_m_TEI0187_REV01!$AJ:$AK),2,0),"---")</f>
        <v>---</v>
      </c>
      <c r="Q839" s="59" t="str">
        <f>IFERROR(VLOOKUP(L839,IF($M$4="TEI0187_REV01",RAW_m_TEI0187_REV01!$AD:$AF),3,0),"---")</f>
        <v>---</v>
      </c>
      <c r="R839" s="59" t="str">
        <f>IFERROR(VLOOKUP(O839,IF($M$4="TEI0187_REV01",RAW_m_TEI0187_REV01!$AE:$AG),3,0),"---")</f>
        <v>---</v>
      </c>
      <c r="S839" s="59" t="str">
        <f t="shared" ref="S839:S902" si="29">IFERROR(SUBSTITUTE(I839,"mm","")+SUBSTITUTE(R839,"mm",""),"---")</f>
        <v>---</v>
      </c>
    </row>
    <row r="840" spans="2:19" ht="15" customHeight="1" x14ac:dyDescent="0.25">
      <c r="B840" s="59">
        <f t="shared" ref="B840:B903" si="30">B839+1</f>
        <v>835</v>
      </c>
      <c r="C840" s="60">
        <f>IFERROR(IF($C$4="TEB0187_REV01",CALC_CONN_TEB0187_REV01!U840,),"---")</f>
        <v>0</v>
      </c>
      <c r="D840" s="59">
        <f>IFERROR(IF($C$4="TEB0187_REV01",CALC_CONN_TEB0187_REV01!D840,),"---")</f>
        <v>0</v>
      </c>
      <c r="E840" s="59">
        <f>IFERROR(IF($C$4="TEB0187_REV01",CALC_CONN_TEB0187_REV01!E840,),"---")</f>
        <v>0</v>
      </c>
      <c r="F840" s="59" t="str">
        <f>IFERROR(IF(VLOOKUP($D840&amp;"-"&amp;$E840,IF($C$4="TEB0187_REV01",CALC_CONN_TEB0187_REV01!$F:$I),4,0)="--","---",IF($C$4="TEB0187_REV01",CALC_CONN_TEB0187_REV01!$G840&amp; " --&gt; " &amp;CALC_CONN_TEB0187_REV01!$I840&amp; " --&gt; ")),"---")</f>
        <v>---</v>
      </c>
      <c r="G840" s="59" t="str">
        <f>IFERROR(IF(VLOOKUP($D840&amp;"-"&amp;$E840,IF($C$4="TEB0187_REV01",CALC_CONN_TEB0187_REV01!$F:$H),3,0)="--",VLOOKUP($D840&amp;"-"&amp;$E840,IF($C$4="TEB0187_REV01",CALC_CONN_TEB0187_REV01!$F:$H),2,0),VLOOKUP($D840&amp;"-"&amp;$E840,IF($C$4="TEB0187_REV01",CALC_CONN_TEB0187_REV01!$F:$H),3,0)),"---")</f>
        <v>---</v>
      </c>
      <c r="H840" s="59" t="str">
        <f>IFERROR(VLOOKUP(G840,IF($C$4="TEB0187_REV01",CALC_CONN_TEB0187_REV01!$G:$T),14,0),"---")</f>
        <v>---</v>
      </c>
      <c r="I840" s="59" t="str">
        <f>IFERROR(VLOOKUP($D840&amp;"-"&amp;$E840,IF($C$4="TEB0187_REV01",CALC_CONN_TEB0187_REV01!$F:$K,"???"),6,0),"---")</f>
        <v>---</v>
      </c>
      <c r="J840" s="61" t="str">
        <f>IFERROR(VLOOKUP($D840&amp;"-"&amp;$E840,IF($C$4="TEB0187_REV01",CALC_CONN_TEB0187_REV01!$F:$M,"???"),8,0),"---")</f>
        <v>---</v>
      </c>
      <c r="K840" s="62" t="str">
        <f>IFERROR(VLOOKUP($D840&amp;"-"&amp;$E840,IF($C$4="TEB0187_REV01",CALC_CONN_TEB0187_REV01!$F:$N),9,0),"---")</f>
        <v>---</v>
      </c>
      <c r="L840" s="59" t="str">
        <f>IFERROR(VLOOKUP(K840,B2B!$H$3:$I$2000,2,0),"---")</f>
        <v>---</v>
      </c>
      <c r="M840" s="59" t="str">
        <f>IFERROR(VLOOKUP(L840,IF($M$4="TEI0187_REV01",RAW_m_TEI0187_REV01!$AD:$AH),5,0),"---")</f>
        <v>---</v>
      </c>
      <c r="N840" s="59" t="str">
        <f>IFERROR(VLOOKUP(L840,IF($M$4="TEI0187_REV01",RAW_m_TEI0187_REV01!$AE:$AJ),6,0),"---")</f>
        <v>---</v>
      </c>
      <c r="O840" s="63" t="str">
        <f>IFERROR(VLOOKUP(L840,IF($M$4="TEI0187_REV01",RAW_m_TEI0187_REV01!$AD:$AE),2,0),"---")</f>
        <v>---</v>
      </c>
      <c r="P840" s="59" t="str">
        <f>IFERROR(VLOOKUP(O840,IF($M$4="TEI0187_REV01",RAW_m_TEI0187_REV01!$AJ:$AK),2,0),"---")</f>
        <v>---</v>
      </c>
      <c r="Q840" s="59" t="str">
        <f>IFERROR(VLOOKUP(L840,IF($M$4="TEI0187_REV01",RAW_m_TEI0187_REV01!$AD:$AF),3,0),"---")</f>
        <v>---</v>
      </c>
      <c r="R840" s="59" t="str">
        <f>IFERROR(VLOOKUP(O840,IF($M$4="TEI0187_REV01",RAW_m_TEI0187_REV01!$AE:$AG),3,0),"---")</f>
        <v>---</v>
      </c>
      <c r="S840" s="59" t="str">
        <f t="shared" si="29"/>
        <v>---</v>
      </c>
    </row>
    <row r="841" spans="2:19" ht="15" customHeight="1" x14ac:dyDescent="0.25">
      <c r="B841" s="59">
        <f t="shared" si="30"/>
        <v>836</v>
      </c>
      <c r="C841" s="60">
        <f>IFERROR(IF($C$4="TEB0187_REV01",CALC_CONN_TEB0187_REV01!U841,),"---")</f>
        <v>0</v>
      </c>
      <c r="D841" s="59">
        <f>IFERROR(IF($C$4="TEB0187_REV01",CALC_CONN_TEB0187_REV01!D841,),"---")</f>
        <v>0</v>
      </c>
      <c r="E841" s="59">
        <f>IFERROR(IF($C$4="TEB0187_REV01",CALC_CONN_TEB0187_REV01!E841,),"---")</f>
        <v>0</v>
      </c>
      <c r="F841" s="59" t="str">
        <f>IFERROR(IF(VLOOKUP($D841&amp;"-"&amp;$E841,IF($C$4="TEB0187_REV01",CALC_CONN_TEB0187_REV01!$F:$I),4,0)="--","---",IF($C$4="TEB0187_REV01",CALC_CONN_TEB0187_REV01!$G841&amp; " --&gt; " &amp;CALC_CONN_TEB0187_REV01!$I841&amp; " --&gt; ")),"---")</f>
        <v>---</v>
      </c>
      <c r="G841" s="59" t="str">
        <f>IFERROR(IF(VLOOKUP($D841&amp;"-"&amp;$E841,IF($C$4="TEB0187_REV01",CALC_CONN_TEB0187_REV01!$F:$H),3,0)="--",VLOOKUP($D841&amp;"-"&amp;$E841,IF($C$4="TEB0187_REV01",CALC_CONN_TEB0187_REV01!$F:$H),2,0),VLOOKUP($D841&amp;"-"&amp;$E841,IF($C$4="TEB0187_REV01",CALC_CONN_TEB0187_REV01!$F:$H),3,0)),"---")</f>
        <v>---</v>
      </c>
      <c r="H841" s="59" t="str">
        <f>IFERROR(VLOOKUP(G841,IF($C$4="TEB0187_REV01",CALC_CONN_TEB0187_REV01!$G:$T),14,0),"---")</f>
        <v>---</v>
      </c>
      <c r="I841" s="59" t="str">
        <f>IFERROR(VLOOKUP($D841&amp;"-"&amp;$E841,IF($C$4="TEB0187_REV01",CALC_CONN_TEB0187_REV01!$F:$K,"???"),6,0),"---")</f>
        <v>---</v>
      </c>
      <c r="J841" s="61" t="str">
        <f>IFERROR(VLOOKUP($D841&amp;"-"&amp;$E841,IF($C$4="TEB0187_REV01",CALC_CONN_TEB0187_REV01!$F:$M,"???"),8,0),"---")</f>
        <v>---</v>
      </c>
      <c r="K841" s="62" t="str">
        <f>IFERROR(VLOOKUP($D841&amp;"-"&amp;$E841,IF($C$4="TEB0187_REV01",CALC_CONN_TEB0187_REV01!$F:$N),9,0),"---")</f>
        <v>---</v>
      </c>
      <c r="L841" s="59" t="str">
        <f>IFERROR(VLOOKUP(K841,B2B!$H$3:$I$2000,2,0),"---")</f>
        <v>---</v>
      </c>
      <c r="M841" s="59" t="str">
        <f>IFERROR(VLOOKUP(L841,IF($M$4="TEI0187_REV01",RAW_m_TEI0187_REV01!$AD:$AH),5,0),"---")</f>
        <v>---</v>
      </c>
      <c r="N841" s="59" t="str">
        <f>IFERROR(VLOOKUP(L841,IF($M$4="TEI0187_REV01",RAW_m_TEI0187_REV01!$AE:$AJ),6,0),"---")</f>
        <v>---</v>
      </c>
      <c r="O841" s="63" t="str">
        <f>IFERROR(VLOOKUP(L841,IF($M$4="TEI0187_REV01",RAW_m_TEI0187_REV01!$AD:$AE),2,0),"---")</f>
        <v>---</v>
      </c>
      <c r="P841" s="59" t="str">
        <f>IFERROR(VLOOKUP(O841,IF($M$4="TEI0187_REV01",RAW_m_TEI0187_REV01!$AJ:$AK),2,0),"---")</f>
        <v>---</v>
      </c>
      <c r="Q841" s="59" t="str">
        <f>IFERROR(VLOOKUP(L841,IF($M$4="TEI0187_REV01",RAW_m_TEI0187_REV01!$AD:$AF),3,0),"---")</f>
        <v>---</v>
      </c>
      <c r="R841" s="59" t="str">
        <f>IFERROR(VLOOKUP(O841,IF($M$4="TEI0187_REV01",RAW_m_TEI0187_REV01!$AE:$AG),3,0),"---")</f>
        <v>---</v>
      </c>
      <c r="S841" s="59" t="str">
        <f t="shared" si="29"/>
        <v>---</v>
      </c>
    </row>
    <row r="842" spans="2:19" ht="15" customHeight="1" x14ac:dyDescent="0.25">
      <c r="B842" s="59">
        <f t="shared" si="30"/>
        <v>837</v>
      </c>
      <c r="C842" s="60">
        <f>IFERROR(IF($C$4="TEB0187_REV01",CALC_CONN_TEB0187_REV01!U842,),"---")</f>
        <v>0</v>
      </c>
      <c r="D842" s="59">
        <f>IFERROR(IF($C$4="TEB0187_REV01",CALC_CONN_TEB0187_REV01!D842,),"---")</f>
        <v>0</v>
      </c>
      <c r="E842" s="59">
        <f>IFERROR(IF($C$4="TEB0187_REV01",CALC_CONN_TEB0187_REV01!E842,),"---")</f>
        <v>0</v>
      </c>
      <c r="F842" s="59" t="str">
        <f>IFERROR(IF(VLOOKUP($D842&amp;"-"&amp;$E842,IF($C$4="TEB0187_REV01",CALC_CONN_TEB0187_REV01!$F:$I),4,0)="--","---",IF($C$4="TEB0187_REV01",CALC_CONN_TEB0187_REV01!$G842&amp; " --&gt; " &amp;CALC_CONN_TEB0187_REV01!$I842&amp; " --&gt; ")),"---")</f>
        <v>---</v>
      </c>
      <c r="G842" s="59" t="str">
        <f>IFERROR(IF(VLOOKUP($D842&amp;"-"&amp;$E842,IF($C$4="TEB0187_REV01",CALC_CONN_TEB0187_REV01!$F:$H),3,0)="--",VLOOKUP($D842&amp;"-"&amp;$E842,IF($C$4="TEB0187_REV01",CALC_CONN_TEB0187_REV01!$F:$H),2,0),VLOOKUP($D842&amp;"-"&amp;$E842,IF($C$4="TEB0187_REV01",CALC_CONN_TEB0187_REV01!$F:$H),3,0)),"---")</f>
        <v>---</v>
      </c>
      <c r="H842" s="59" t="str">
        <f>IFERROR(VLOOKUP(G842,IF($C$4="TEB0187_REV01",CALC_CONN_TEB0187_REV01!$G:$T),14,0),"---")</f>
        <v>---</v>
      </c>
      <c r="I842" s="59" t="str">
        <f>IFERROR(VLOOKUP($D842&amp;"-"&amp;$E842,IF($C$4="TEB0187_REV01",CALC_CONN_TEB0187_REV01!$F:$K,"???"),6,0),"---")</f>
        <v>---</v>
      </c>
      <c r="J842" s="61" t="str">
        <f>IFERROR(VLOOKUP($D842&amp;"-"&amp;$E842,IF($C$4="TEB0187_REV01",CALC_CONN_TEB0187_REV01!$F:$M,"???"),8,0),"---")</f>
        <v>---</v>
      </c>
      <c r="K842" s="62" t="str">
        <f>IFERROR(VLOOKUP($D842&amp;"-"&amp;$E842,IF($C$4="TEB0187_REV01",CALC_CONN_TEB0187_REV01!$F:$N),9,0),"---")</f>
        <v>---</v>
      </c>
      <c r="L842" s="59" t="str">
        <f>IFERROR(VLOOKUP(K842,B2B!$H$3:$I$2000,2,0),"---")</f>
        <v>---</v>
      </c>
      <c r="M842" s="59" t="str">
        <f>IFERROR(VLOOKUP(L842,IF($M$4="TEI0187_REV01",RAW_m_TEI0187_REV01!$AD:$AH),5,0),"---")</f>
        <v>---</v>
      </c>
      <c r="N842" s="59" t="str">
        <f>IFERROR(VLOOKUP(L842,IF($M$4="TEI0187_REV01",RAW_m_TEI0187_REV01!$AE:$AJ),6,0),"---")</f>
        <v>---</v>
      </c>
      <c r="O842" s="63" t="str">
        <f>IFERROR(VLOOKUP(L842,IF($M$4="TEI0187_REV01",RAW_m_TEI0187_REV01!$AD:$AE),2,0),"---")</f>
        <v>---</v>
      </c>
      <c r="P842" s="59" t="str">
        <f>IFERROR(VLOOKUP(O842,IF($M$4="TEI0187_REV01",RAW_m_TEI0187_REV01!$AJ:$AK),2,0),"---")</f>
        <v>---</v>
      </c>
      <c r="Q842" s="59" t="str">
        <f>IFERROR(VLOOKUP(L842,IF($M$4="TEI0187_REV01",RAW_m_TEI0187_REV01!$AD:$AF),3,0),"---")</f>
        <v>---</v>
      </c>
      <c r="R842" s="59" t="str">
        <f>IFERROR(VLOOKUP(O842,IF($M$4="TEI0187_REV01",RAW_m_TEI0187_REV01!$AE:$AG),3,0),"---")</f>
        <v>---</v>
      </c>
      <c r="S842" s="59" t="str">
        <f t="shared" si="29"/>
        <v>---</v>
      </c>
    </row>
    <row r="843" spans="2:19" ht="15" customHeight="1" x14ac:dyDescent="0.25">
      <c r="B843" s="59">
        <f t="shared" si="30"/>
        <v>838</v>
      </c>
      <c r="C843" s="60">
        <f>IFERROR(IF($C$4="TEB0187_REV01",CALC_CONN_TEB0187_REV01!U843,),"---")</f>
        <v>0</v>
      </c>
      <c r="D843" s="59">
        <f>IFERROR(IF($C$4="TEB0187_REV01",CALC_CONN_TEB0187_REV01!D843,),"---")</f>
        <v>0</v>
      </c>
      <c r="E843" s="59">
        <f>IFERROR(IF($C$4="TEB0187_REV01",CALC_CONN_TEB0187_REV01!E843,),"---")</f>
        <v>0</v>
      </c>
      <c r="F843" s="59" t="str">
        <f>IFERROR(IF(VLOOKUP($D843&amp;"-"&amp;$E843,IF($C$4="TEB0187_REV01",CALC_CONN_TEB0187_REV01!$F:$I),4,0)="--","---",IF($C$4="TEB0187_REV01",CALC_CONN_TEB0187_REV01!$G843&amp; " --&gt; " &amp;CALC_CONN_TEB0187_REV01!$I843&amp; " --&gt; ")),"---")</f>
        <v>---</v>
      </c>
      <c r="G843" s="59" t="str">
        <f>IFERROR(IF(VLOOKUP($D843&amp;"-"&amp;$E843,IF($C$4="TEB0187_REV01",CALC_CONN_TEB0187_REV01!$F:$H),3,0)="--",VLOOKUP($D843&amp;"-"&amp;$E843,IF($C$4="TEB0187_REV01",CALC_CONN_TEB0187_REV01!$F:$H),2,0),VLOOKUP($D843&amp;"-"&amp;$E843,IF($C$4="TEB0187_REV01",CALC_CONN_TEB0187_REV01!$F:$H),3,0)),"---")</f>
        <v>---</v>
      </c>
      <c r="H843" s="59" t="str">
        <f>IFERROR(VLOOKUP(G843,IF($C$4="TEB0187_REV01",CALC_CONN_TEB0187_REV01!$G:$T),14,0),"---")</f>
        <v>---</v>
      </c>
      <c r="I843" s="59" t="str">
        <f>IFERROR(VLOOKUP($D843&amp;"-"&amp;$E843,IF($C$4="TEB0187_REV01",CALC_CONN_TEB0187_REV01!$F:$K,"???"),6,0),"---")</f>
        <v>---</v>
      </c>
      <c r="J843" s="61" t="str">
        <f>IFERROR(VLOOKUP($D843&amp;"-"&amp;$E843,IF($C$4="TEB0187_REV01",CALC_CONN_TEB0187_REV01!$F:$M,"???"),8,0),"---")</f>
        <v>---</v>
      </c>
      <c r="K843" s="62" t="str">
        <f>IFERROR(VLOOKUP($D843&amp;"-"&amp;$E843,IF($C$4="TEB0187_REV01",CALC_CONN_TEB0187_REV01!$F:$N),9,0),"---")</f>
        <v>---</v>
      </c>
      <c r="L843" s="59" t="str">
        <f>IFERROR(VLOOKUP(K843,B2B!$H$3:$I$2000,2,0),"---")</f>
        <v>---</v>
      </c>
      <c r="M843" s="59" t="str">
        <f>IFERROR(VLOOKUP(L843,IF($M$4="TEI0187_REV01",RAW_m_TEI0187_REV01!$AD:$AH),5,0),"---")</f>
        <v>---</v>
      </c>
      <c r="N843" s="59" t="str">
        <f>IFERROR(VLOOKUP(L843,IF($M$4="TEI0187_REV01",RAW_m_TEI0187_REV01!$AE:$AJ),6,0),"---")</f>
        <v>---</v>
      </c>
      <c r="O843" s="63" t="str">
        <f>IFERROR(VLOOKUP(L843,IF($M$4="TEI0187_REV01",RAW_m_TEI0187_REV01!$AD:$AE),2,0),"---")</f>
        <v>---</v>
      </c>
      <c r="P843" s="59" t="str">
        <f>IFERROR(VLOOKUP(O843,IF($M$4="TEI0187_REV01",RAW_m_TEI0187_REV01!$AJ:$AK),2,0),"---")</f>
        <v>---</v>
      </c>
      <c r="Q843" s="59" t="str">
        <f>IFERROR(VLOOKUP(L843,IF($M$4="TEI0187_REV01",RAW_m_TEI0187_REV01!$AD:$AF),3,0),"---")</f>
        <v>---</v>
      </c>
      <c r="R843" s="59" t="str">
        <f>IFERROR(VLOOKUP(O843,IF($M$4="TEI0187_REV01",RAW_m_TEI0187_REV01!$AE:$AG),3,0),"---")</f>
        <v>---</v>
      </c>
      <c r="S843" s="59" t="str">
        <f t="shared" si="29"/>
        <v>---</v>
      </c>
    </row>
    <row r="844" spans="2:19" ht="15" customHeight="1" x14ac:dyDescent="0.25">
      <c r="B844" s="59">
        <f t="shared" si="30"/>
        <v>839</v>
      </c>
      <c r="C844" s="60">
        <f>IFERROR(IF($C$4="TEB0187_REV01",CALC_CONN_TEB0187_REV01!U844,),"---")</f>
        <v>0</v>
      </c>
      <c r="D844" s="59">
        <f>IFERROR(IF($C$4="TEB0187_REV01",CALC_CONN_TEB0187_REV01!D844,),"---")</f>
        <v>0</v>
      </c>
      <c r="E844" s="59">
        <f>IFERROR(IF($C$4="TEB0187_REV01",CALC_CONN_TEB0187_REV01!E844,),"---")</f>
        <v>0</v>
      </c>
      <c r="F844" s="59" t="str">
        <f>IFERROR(IF(VLOOKUP($D844&amp;"-"&amp;$E844,IF($C$4="TEB0187_REV01",CALC_CONN_TEB0187_REV01!$F:$I),4,0)="--","---",IF($C$4="TEB0187_REV01",CALC_CONN_TEB0187_REV01!$G844&amp; " --&gt; " &amp;CALC_CONN_TEB0187_REV01!$I844&amp; " --&gt; ")),"---")</f>
        <v>---</v>
      </c>
      <c r="G844" s="59" t="str">
        <f>IFERROR(IF(VLOOKUP($D844&amp;"-"&amp;$E844,IF($C$4="TEB0187_REV01",CALC_CONN_TEB0187_REV01!$F:$H),3,0)="--",VLOOKUP($D844&amp;"-"&amp;$E844,IF($C$4="TEB0187_REV01",CALC_CONN_TEB0187_REV01!$F:$H),2,0),VLOOKUP($D844&amp;"-"&amp;$E844,IF($C$4="TEB0187_REV01",CALC_CONN_TEB0187_REV01!$F:$H),3,0)),"---")</f>
        <v>---</v>
      </c>
      <c r="H844" s="59" t="str">
        <f>IFERROR(VLOOKUP(G844,IF($C$4="TEB0187_REV01",CALC_CONN_TEB0187_REV01!$G:$T),14,0),"---")</f>
        <v>---</v>
      </c>
      <c r="I844" s="59" t="str">
        <f>IFERROR(VLOOKUP($D844&amp;"-"&amp;$E844,IF($C$4="TEB0187_REV01",CALC_CONN_TEB0187_REV01!$F:$K,"???"),6,0),"---")</f>
        <v>---</v>
      </c>
      <c r="J844" s="61" t="str">
        <f>IFERROR(VLOOKUP($D844&amp;"-"&amp;$E844,IF($C$4="TEB0187_REV01",CALC_CONN_TEB0187_REV01!$F:$M,"???"),8,0),"---")</f>
        <v>---</v>
      </c>
      <c r="K844" s="62" t="str">
        <f>IFERROR(VLOOKUP($D844&amp;"-"&amp;$E844,IF($C$4="TEB0187_REV01",CALC_CONN_TEB0187_REV01!$F:$N),9,0),"---")</f>
        <v>---</v>
      </c>
      <c r="L844" s="59" t="str">
        <f>IFERROR(VLOOKUP(K844,B2B!$H$3:$I$2000,2,0),"---")</f>
        <v>---</v>
      </c>
      <c r="M844" s="59" t="str">
        <f>IFERROR(VLOOKUP(L844,IF($M$4="TEI0187_REV01",RAW_m_TEI0187_REV01!$AD:$AH),5,0),"---")</f>
        <v>---</v>
      </c>
      <c r="N844" s="59" t="str">
        <f>IFERROR(VLOOKUP(L844,IF($M$4="TEI0187_REV01",RAW_m_TEI0187_REV01!$AE:$AJ),6,0),"---")</f>
        <v>---</v>
      </c>
      <c r="O844" s="63" t="str">
        <f>IFERROR(VLOOKUP(L844,IF($M$4="TEI0187_REV01",RAW_m_TEI0187_REV01!$AD:$AE),2,0),"---")</f>
        <v>---</v>
      </c>
      <c r="P844" s="59" t="str">
        <f>IFERROR(VLOOKUP(O844,IF($M$4="TEI0187_REV01",RAW_m_TEI0187_REV01!$AJ:$AK),2,0),"---")</f>
        <v>---</v>
      </c>
      <c r="Q844" s="59" t="str">
        <f>IFERROR(VLOOKUP(L844,IF($M$4="TEI0187_REV01",RAW_m_TEI0187_REV01!$AD:$AF),3,0),"---")</f>
        <v>---</v>
      </c>
      <c r="R844" s="59" t="str">
        <f>IFERROR(VLOOKUP(O844,IF($M$4="TEI0187_REV01",RAW_m_TEI0187_REV01!$AE:$AG),3,0),"---")</f>
        <v>---</v>
      </c>
      <c r="S844" s="59" t="str">
        <f t="shared" si="29"/>
        <v>---</v>
      </c>
    </row>
    <row r="845" spans="2:19" ht="15" customHeight="1" x14ac:dyDescent="0.25">
      <c r="B845" s="59">
        <f t="shared" si="30"/>
        <v>840</v>
      </c>
      <c r="C845" s="60">
        <f>IFERROR(IF($C$4="TEB0187_REV01",CALC_CONN_TEB0187_REV01!U845,),"---")</f>
        <v>0</v>
      </c>
      <c r="D845" s="59">
        <f>IFERROR(IF($C$4="TEB0187_REV01",CALC_CONN_TEB0187_REV01!D845,),"---")</f>
        <v>0</v>
      </c>
      <c r="E845" s="59">
        <f>IFERROR(IF($C$4="TEB0187_REV01",CALC_CONN_TEB0187_REV01!E845,),"---")</f>
        <v>0</v>
      </c>
      <c r="F845" s="59" t="str">
        <f>IFERROR(IF(VLOOKUP($D845&amp;"-"&amp;$E845,IF($C$4="TEB0187_REV01",CALC_CONN_TEB0187_REV01!$F:$I),4,0)="--","---",IF($C$4="TEB0187_REV01",CALC_CONN_TEB0187_REV01!$G845&amp; " --&gt; " &amp;CALC_CONN_TEB0187_REV01!$I845&amp; " --&gt; ")),"---")</f>
        <v>---</v>
      </c>
      <c r="G845" s="59" t="str">
        <f>IFERROR(IF(VLOOKUP($D845&amp;"-"&amp;$E845,IF($C$4="TEB0187_REV01",CALC_CONN_TEB0187_REV01!$F:$H),3,0)="--",VLOOKUP($D845&amp;"-"&amp;$E845,IF($C$4="TEB0187_REV01",CALC_CONN_TEB0187_REV01!$F:$H),2,0),VLOOKUP($D845&amp;"-"&amp;$E845,IF($C$4="TEB0187_REV01",CALC_CONN_TEB0187_REV01!$F:$H),3,0)),"---")</f>
        <v>---</v>
      </c>
      <c r="H845" s="59" t="str">
        <f>IFERROR(VLOOKUP(G845,IF($C$4="TEB0187_REV01",CALC_CONN_TEB0187_REV01!$G:$T),14,0),"---")</f>
        <v>---</v>
      </c>
      <c r="I845" s="59" t="str">
        <f>IFERROR(VLOOKUP($D845&amp;"-"&amp;$E845,IF($C$4="TEB0187_REV01",CALC_CONN_TEB0187_REV01!$F:$K,"???"),6,0),"---")</f>
        <v>---</v>
      </c>
      <c r="J845" s="61" t="str">
        <f>IFERROR(VLOOKUP($D845&amp;"-"&amp;$E845,IF($C$4="TEB0187_REV01",CALC_CONN_TEB0187_REV01!$F:$M,"???"),8,0),"---")</f>
        <v>---</v>
      </c>
      <c r="K845" s="62" t="str">
        <f>IFERROR(VLOOKUP($D845&amp;"-"&amp;$E845,IF($C$4="TEB0187_REV01",CALC_CONN_TEB0187_REV01!$F:$N),9,0),"---")</f>
        <v>---</v>
      </c>
      <c r="L845" s="59" t="str">
        <f>IFERROR(VLOOKUP(K845,B2B!$H$3:$I$2000,2,0),"---")</f>
        <v>---</v>
      </c>
      <c r="M845" s="59" t="str">
        <f>IFERROR(VLOOKUP(L845,IF($M$4="TEI0187_REV01",RAW_m_TEI0187_REV01!$AD:$AH),5,0),"---")</f>
        <v>---</v>
      </c>
      <c r="N845" s="59" t="str">
        <f>IFERROR(VLOOKUP(L845,IF($M$4="TEI0187_REV01",RAW_m_TEI0187_REV01!$AE:$AJ),6,0),"---")</f>
        <v>---</v>
      </c>
      <c r="O845" s="63" t="str">
        <f>IFERROR(VLOOKUP(L845,IF($M$4="TEI0187_REV01",RAW_m_TEI0187_REV01!$AD:$AE),2,0),"---")</f>
        <v>---</v>
      </c>
      <c r="P845" s="59" t="str">
        <f>IFERROR(VLOOKUP(O845,IF($M$4="TEI0187_REV01",RAW_m_TEI0187_REV01!$AJ:$AK),2,0),"---")</f>
        <v>---</v>
      </c>
      <c r="Q845" s="59" t="str">
        <f>IFERROR(VLOOKUP(L845,IF($M$4="TEI0187_REV01",RAW_m_TEI0187_REV01!$AD:$AF),3,0),"---")</f>
        <v>---</v>
      </c>
      <c r="R845" s="59" t="str">
        <f>IFERROR(VLOOKUP(O845,IF($M$4="TEI0187_REV01",RAW_m_TEI0187_REV01!$AE:$AG),3,0),"---")</f>
        <v>---</v>
      </c>
      <c r="S845" s="59" t="str">
        <f t="shared" si="29"/>
        <v>---</v>
      </c>
    </row>
    <row r="846" spans="2:19" ht="15" customHeight="1" x14ac:dyDescent="0.25">
      <c r="B846" s="59">
        <f t="shared" si="30"/>
        <v>841</v>
      </c>
      <c r="C846" s="60">
        <f>IFERROR(IF($C$4="TEB0187_REV01",CALC_CONN_TEB0187_REV01!U846,),"---")</f>
        <v>0</v>
      </c>
      <c r="D846" s="59">
        <f>IFERROR(IF($C$4="TEB0187_REV01",CALC_CONN_TEB0187_REV01!D846,),"---")</f>
        <v>0</v>
      </c>
      <c r="E846" s="59">
        <f>IFERROR(IF($C$4="TEB0187_REV01",CALC_CONN_TEB0187_REV01!E846,),"---")</f>
        <v>0</v>
      </c>
      <c r="F846" s="59" t="str">
        <f>IFERROR(IF(VLOOKUP($D846&amp;"-"&amp;$E846,IF($C$4="TEB0187_REV01",CALC_CONN_TEB0187_REV01!$F:$I),4,0)="--","---",IF($C$4="TEB0187_REV01",CALC_CONN_TEB0187_REV01!$G846&amp; " --&gt; " &amp;CALC_CONN_TEB0187_REV01!$I846&amp; " --&gt; ")),"---")</f>
        <v>---</v>
      </c>
      <c r="G846" s="59" t="str">
        <f>IFERROR(IF(VLOOKUP($D846&amp;"-"&amp;$E846,IF($C$4="TEB0187_REV01",CALC_CONN_TEB0187_REV01!$F:$H),3,0)="--",VLOOKUP($D846&amp;"-"&amp;$E846,IF($C$4="TEB0187_REV01",CALC_CONN_TEB0187_REV01!$F:$H),2,0),VLOOKUP($D846&amp;"-"&amp;$E846,IF($C$4="TEB0187_REV01",CALC_CONN_TEB0187_REV01!$F:$H),3,0)),"---")</f>
        <v>---</v>
      </c>
      <c r="H846" s="59" t="str">
        <f>IFERROR(VLOOKUP(G846,IF($C$4="TEB0187_REV01",CALC_CONN_TEB0187_REV01!$G:$T),14,0),"---")</f>
        <v>---</v>
      </c>
      <c r="I846" s="59" t="str">
        <f>IFERROR(VLOOKUP($D846&amp;"-"&amp;$E846,IF($C$4="TEB0187_REV01",CALC_CONN_TEB0187_REV01!$F:$K,"???"),6,0),"---")</f>
        <v>---</v>
      </c>
      <c r="J846" s="61" t="str">
        <f>IFERROR(VLOOKUP($D846&amp;"-"&amp;$E846,IF($C$4="TEB0187_REV01",CALC_CONN_TEB0187_REV01!$F:$M,"???"),8,0),"---")</f>
        <v>---</v>
      </c>
      <c r="K846" s="62" t="str">
        <f>IFERROR(VLOOKUP($D846&amp;"-"&amp;$E846,IF($C$4="TEB0187_REV01",CALC_CONN_TEB0187_REV01!$F:$N),9,0),"---")</f>
        <v>---</v>
      </c>
      <c r="L846" s="59" t="str">
        <f>IFERROR(VLOOKUP(K846,B2B!$H$3:$I$2000,2,0),"---")</f>
        <v>---</v>
      </c>
      <c r="M846" s="59" t="str">
        <f>IFERROR(VLOOKUP(L846,IF($M$4="TEI0187_REV01",RAW_m_TEI0187_REV01!$AD:$AH),5,0),"---")</f>
        <v>---</v>
      </c>
      <c r="N846" s="59" t="str">
        <f>IFERROR(VLOOKUP(L846,IF($M$4="TEI0187_REV01",RAW_m_TEI0187_REV01!$AE:$AJ),6,0),"---")</f>
        <v>---</v>
      </c>
      <c r="O846" s="63" t="str">
        <f>IFERROR(VLOOKUP(L846,IF($M$4="TEI0187_REV01",RAW_m_TEI0187_REV01!$AD:$AE),2,0),"---")</f>
        <v>---</v>
      </c>
      <c r="P846" s="59" t="str">
        <f>IFERROR(VLOOKUP(O846,IF($M$4="TEI0187_REV01",RAW_m_TEI0187_REV01!$AJ:$AK),2,0),"---")</f>
        <v>---</v>
      </c>
      <c r="Q846" s="59" t="str">
        <f>IFERROR(VLOOKUP(L846,IF($M$4="TEI0187_REV01",RAW_m_TEI0187_REV01!$AD:$AF),3,0),"---")</f>
        <v>---</v>
      </c>
      <c r="R846" s="59" t="str">
        <f>IFERROR(VLOOKUP(O846,IF($M$4="TEI0187_REV01",RAW_m_TEI0187_REV01!$AE:$AG),3,0),"---")</f>
        <v>---</v>
      </c>
      <c r="S846" s="59" t="str">
        <f t="shared" si="29"/>
        <v>---</v>
      </c>
    </row>
    <row r="847" spans="2:19" ht="15" customHeight="1" x14ac:dyDescent="0.25">
      <c r="B847" s="59">
        <f t="shared" si="30"/>
        <v>842</v>
      </c>
      <c r="C847" s="60">
        <f>IFERROR(IF($C$4="TEB0187_REV01",CALC_CONN_TEB0187_REV01!U847,),"---")</f>
        <v>0</v>
      </c>
      <c r="D847" s="59">
        <f>IFERROR(IF($C$4="TEB0187_REV01",CALC_CONN_TEB0187_REV01!D847,),"---")</f>
        <v>0</v>
      </c>
      <c r="E847" s="59">
        <f>IFERROR(IF($C$4="TEB0187_REV01",CALC_CONN_TEB0187_REV01!E847,),"---")</f>
        <v>0</v>
      </c>
      <c r="F847" s="59" t="str">
        <f>IFERROR(IF(VLOOKUP($D847&amp;"-"&amp;$E847,IF($C$4="TEB0187_REV01",CALC_CONN_TEB0187_REV01!$F:$I),4,0)="--","---",IF($C$4="TEB0187_REV01",CALC_CONN_TEB0187_REV01!$G847&amp; " --&gt; " &amp;CALC_CONN_TEB0187_REV01!$I847&amp; " --&gt; ")),"---")</f>
        <v>---</v>
      </c>
      <c r="G847" s="59" t="str">
        <f>IFERROR(IF(VLOOKUP($D847&amp;"-"&amp;$E847,IF($C$4="TEB0187_REV01",CALC_CONN_TEB0187_REV01!$F:$H),3,0)="--",VLOOKUP($D847&amp;"-"&amp;$E847,IF($C$4="TEB0187_REV01",CALC_CONN_TEB0187_REV01!$F:$H),2,0),VLOOKUP($D847&amp;"-"&amp;$E847,IF($C$4="TEB0187_REV01",CALC_CONN_TEB0187_REV01!$F:$H),3,0)),"---")</f>
        <v>---</v>
      </c>
      <c r="H847" s="59" t="str">
        <f>IFERROR(VLOOKUP(G847,IF($C$4="TEB0187_REV01",CALC_CONN_TEB0187_REV01!$G:$T),14,0),"---")</f>
        <v>---</v>
      </c>
      <c r="I847" s="59" t="str">
        <f>IFERROR(VLOOKUP($D847&amp;"-"&amp;$E847,IF($C$4="TEB0187_REV01",CALC_CONN_TEB0187_REV01!$F:$K,"???"),6,0),"---")</f>
        <v>---</v>
      </c>
      <c r="J847" s="61" t="str">
        <f>IFERROR(VLOOKUP($D847&amp;"-"&amp;$E847,IF($C$4="TEB0187_REV01",CALC_CONN_TEB0187_REV01!$F:$M,"???"),8,0),"---")</f>
        <v>---</v>
      </c>
      <c r="K847" s="62" t="str">
        <f>IFERROR(VLOOKUP($D847&amp;"-"&amp;$E847,IF($C$4="TEB0187_REV01",CALC_CONN_TEB0187_REV01!$F:$N),9,0),"---")</f>
        <v>---</v>
      </c>
      <c r="L847" s="59" t="str">
        <f>IFERROR(VLOOKUP(K847,B2B!$H$3:$I$2000,2,0),"---")</f>
        <v>---</v>
      </c>
      <c r="M847" s="59" t="str">
        <f>IFERROR(VLOOKUP(L847,IF($M$4="TEI0187_REV01",RAW_m_TEI0187_REV01!$AD:$AH),5,0),"---")</f>
        <v>---</v>
      </c>
      <c r="N847" s="59" t="str">
        <f>IFERROR(VLOOKUP(L847,IF($M$4="TEI0187_REV01",RAW_m_TEI0187_REV01!$AE:$AJ),6,0),"---")</f>
        <v>---</v>
      </c>
      <c r="O847" s="63" t="str">
        <f>IFERROR(VLOOKUP(L847,IF($M$4="TEI0187_REV01",RAW_m_TEI0187_REV01!$AD:$AE),2,0),"---")</f>
        <v>---</v>
      </c>
      <c r="P847" s="59" t="str">
        <f>IFERROR(VLOOKUP(O847,IF($M$4="TEI0187_REV01",RAW_m_TEI0187_REV01!$AJ:$AK),2,0),"---")</f>
        <v>---</v>
      </c>
      <c r="Q847" s="59" t="str">
        <f>IFERROR(VLOOKUP(L847,IF($M$4="TEI0187_REV01",RAW_m_TEI0187_REV01!$AD:$AF),3,0),"---")</f>
        <v>---</v>
      </c>
      <c r="R847" s="59" t="str">
        <f>IFERROR(VLOOKUP(O847,IF($M$4="TEI0187_REV01",RAW_m_TEI0187_REV01!$AE:$AG),3,0),"---")</f>
        <v>---</v>
      </c>
      <c r="S847" s="59" t="str">
        <f t="shared" si="29"/>
        <v>---</v>
      </c>
    </row>
    <row r="848" spans="2:19" ht="15" customHeight="1" x14ac:dyDescent="0.25">
      <c r="B848" s="59">
        <f t="shared" si="30"/>
        <v>843</v>
      </c>
      <c r="C848" s="60">
        <f>IFERROR(IF($C$4="TEB0187_REV01",CALC_CONN_TEB0187_REV01!U848,),"---")</f>
        <v>0</v>
      </c>
      <c r="D848" s="59">
        <f>IFERROR(IF($C$4="TEB0187_REV01",CALC_CONN_TEB0187_REV01!D848,),"---")</f>
        <v>0</v>
      </c>
      <c r="E848" s="59">
        <f>IFERROR(IF($C$4="TEB0187_REV01",CALC_CONN_TEB0187_REV01!E848,),"---")</f>
        <v>0</v>
      </c>
      <c r="F848" s="59" t="str">
        <f>IFERROR(IF(VLOOKUP($D848&amp;"-"&amp;$E848,IF($C$4="TEB0187_REV01",CALC_CONN_TEB0187_REV01!$F:$I),4,0)="--","---",IF($C$4="TEB0187_REV01",CALC_CONN_TEB0187_REV01!$G848&amp; " --&gt; " &amp;CALC_CONN_TEB0187_REV01!$I848&amp; " --&gt; ")),"---")</f>
        <v>---</v>
      </c>
      <c r="G848" s="59" t="str">
        <f>IFERROR(IF(VLOOKUP($D848&amp;"-"&amp;$E848,IF($C$4="TEB0187_REV01",CALC_CONN_TEB0187_REV01!$F:$H),3,0)="--",VLOOKUP($D848&amp;"-"&amp;$E848,IF($C$4="TEB0187_REV01",CALC_CONN_TEB0187_REV01!$F:$H),2,0),VLOOKUP($D848&amp;"-"&amp;$E848,IF($C$4="TEB0187_REV01",CALC_CONN_TEB0187_REV01!$F:$H),3,0)),"---")</f>
        <v>---</v>
      </c>
      <c r="H848" s="59" t="str">
        <f>IFERROR(VLOOKUP(G848,IF($C$4="TEB0187_REV01",CALC_CONN_TEB0187_REV01!$G:$T),14,0),"---")</f>
        <v>---</v>
      </c>
      <c r="I848" s="59" t="str">
        <f>IFERROR(VLOOKUP($D848&amp;"-"&amp;$E848,IF($C$4="TEB0187_REV01",CALC_CONN_TEB0187_REV01!$F:$K,"???"),6,0),"---")</f>
        <v>---</v>
      </c>
      <c r="J848" s="61" t="str">
        <f>IFERROR(VLOOKUP($D848&amp;"-"&amp;$E848,IF($C$4="TEB0187_REV01",CALC_CONN_TEB0187_REV01!$F:$M,"???"),8,0),"---")</f>
        <v>---</v>
      </c>
      <c r="K848" s="62" t="str">
        <f>IFERROR(VLOOKUP($D848&amp;"-"&amp;$E848,IF($C$4="TEB0187_REV01",CALC_CONN_TEB0187_REV01!$F:$N),9,0),"---")</f>
        <v>---</v>
      </c>
      <c r="L848" s="59" t="str">
        <f>IFERROR(VLOOKUP(K848,B2B!$H$3:$I$2000,2,0),"---")</f>
        <v>---</v>
      </c>
      <c r="M848" s="59" t="str">
        <f>IFERROR(VLOOKUP(L848,IF($M$4="TEI0187_REV01",RAW_m_TEI0187_REV01!$AD:$AH),5,0),"---")</f>
        <v>---</v>
      </c>
      <c r="N848" s="59" t="str">
        <f>IFERROR(VLOOKUP(L848,IF($M$4="TEI0187_REV01",RAW_m_TEI0187_REV01!$AE:$AJ),6,0),"---")</f>
        <v>---</v>
      </c>
      <c r="O848" s="63" t="str">
        <f>IFERROR(VLOOKUP(L848,IF($M$4="TEI0187_REV01",RAW_m_TEI0187_REV01!$AD:$AE),2,0),"---")</f>
        <v>---</v>
      </c>
      <c r="P848" s="59" t="str">
        <f>IFERROR(VLOOKUP(O848,IF($M$4="TEI0187_REV01",RAW_m_TEI0187_REV01!$AJ:$AK),2,0),"---")</f>
        <v>---</v>
      </c>
      <c r="Q848" s="59" t="str">
        <f>IFERROR(VLOOKUP(L848,IF($M$4="TEI0187_REV01",RAW_m_TEI0187_REV01!$AD:$AF),3,0),"---")</f>
        <v>---</v>
      </c>
      <c r="R848" s="59" t="str">
        <f>IFERROR(VLOOKUP(O848,IF($M$4="TEI0187_REV01",RAW_m_TEI0187_REV01!$AE:$AG),3,0),"---")</f>
        <v>---</v>
      </c>
      <c r="S848" s="59" t="str">
        <f t="shared" si="29"/>
        <v>---</v>
      </c>
    </row>
    <row r="849" spans="2:19" ht="15" customHeight="1" x14ac:dyDescent="0.25">
      <c r="B849" s="59">
        <f t="shared" si="30"/>
        <v>844</v>
      </c>
      <c r="C849" s="60">
        <f>IFERROR(IF($C$4="TEB0187_REV01",CALC_CONN_TEB0187_REV01!U849,),"---")</f>
        <v>0</v>
      </c>
      <c r="D849" s="59">
        <f>IFERROR(IF($C$4="TEB0187_REV01",CALC_CONN_TEB0187_REV01!D849,),"---")</f>
        <v>0</v>
      </c>
      <c r="E849" s="59">
        <f>IFERROR(IF($C$4="TEB0187_REV01",CALC_CONN_TEB0187_REV01!E849,),"---")</f>
        <v>0</v>
      </c>
      <c r="F849" s="59" t="str">
        <f>IFERROR(IF(VLOOKUP($D849&amp;"-"&amp;$E849,IF($C$4="TEB0187_REV01",CALC_CONN_TEB0187_REV01!$F:$I),4,0)="--","---",IF($C$4="TEB0187_REV01",CALC_CONN_TEB0187_REV01!$G849&amp; " --&gt; " &amp;CALC_CONN_TEB0187_REV01!$I849&amp; " --&gt; ")),"---")</f>
        <v>---</v>
      </c>
      <c r="G849" s="59" t="str">
        <f>IFERROR(IF(VLOOKUP($D849&amp;"-"&amp;$E849,IF($C$4="TEB0187_REV01",CALC_CONN_TEB0187_REV01!$F:$H),3,0)="--",VLOOKUP($D849&amp;"-"&amp;$E849,IF($C$4="TEB0187_REV01",CALC_CONN_TEB0187_REV01!$F:$H),2,0),VLOOKUP($D849&amp;"-"&amp;$E849,IF($C$4="TEB0187_REV01",CALC_CONN_TEB0187_REV01!$F:$H),3,0)),"---")</f>
        <v>---</v>
      </c>
      <c r="H849" s="59" t="str">
        <f>IFERROR(VLOOKUP(G849,IF($C$4="TEB0187_REV01",CALC_CONN_TEB0187_REV01!$G:$T),14,0),"---")</f>
        <v>---</v>
      </c>
      <c r="I849" s="59" t="str">
        <f>IFERROR(VLOOKUP($D849&amp;"-"&amp;$E849,IF($C$4="TEB0187_REV01",CALC_CONN_TEB0187_REV01!$F:$K,"???"),6,0),"---")</f>
        <v>---</v>
      </c>
      <c r="J849" s="61" t="str">
        <f>IFERROR(VLOOKUP($D849&amp;"-"&amp;$E849,IF($C$4="TEB0187_REV01",CALC_CONN_TEB0187_REV01!$F:$M,"???"),8,0),"---")</f>
        <v>---</v>
      </c>
      <c r="K849" s="62" t="str">
        <f>IFERROR(VLOOKUP($D849&amp;"-"&amp;$E849,IF($C$4="TEB0187_REV01",CALC_CONN_TEB0187_REV01!$F:$N),9,0),"---")</f>
        <v>---</v>
      </c>
      <c r="L849" s="59" t="str">
        <f>IFERROR(VLOOKUP(K849,B2B!$H$3:$I$2000,2,0),"---")</f>
        <v>---</v>
      </c>
      <c r="M849" s="59" t="str">
        <f>IFERROR(VLOOKUP(L849,IF($M$4="TEI0187_REV01",RAW_m_TEI0187_REV01!$AD:$AH),5,0),"---")</f>
        <v>---</v>
      </c>
      <c r="N849" s="59" t="str">
        <f>IFERROR(VLOOKUP(L849,IF($M$4="TEI0187_REV01",RAW_m_TEI0187_REV01!$AE:$AJ),6,0),"---")</f>
        <v>---</v>
      </c>
      <c r="O849" s="63" t="str">
        <f>IFERROR(VLOOKUP(L849,IF($M$4="TEI0187_REV01",RAW_m_TEI0187_REV01!$AD:$AE),2,0),"---")</f>
        <v>---</v>
      </c>
      <c r="P849" s="59" t="str">
        <f>IFERROR(VLOOKUP(O849,IF($M$4="TEI0187_REV01",RAW_m_TEI0187_REV01!$AJ:$AK),2,0),"---")</f>
        <v>---</v>
      </c>
      <c r="Q849" s="59" t="str">
        <f>IFERROR(VLOOKUP(L849,IF($M$4="TEI0187_REV01",RAW_m_TEI0187_REV01!$AD:$AF),3,0),"---")</f>
        <v>---</v>
      </c>
      <c r="R849" s="59" t="str">
        <f>IFERROR(VLOOKUP(O849,IF($M$4="TEI0187_REV01",RAW_m_TEI0187_REV01!$AE:$AG),3,0),"---")</f>
        <v>---</v>
      </c>
      <c r="S849" s="59" t="str">
        <f t="shared" si="29"/>
        <v>---</v>
      </c>
    </row>
    <row r="850" spans="2:19" ht="15" customHeight="1" x14ac:dyDescent="0.25">
      <c r="B850" s="59">
        <f t="shared" si="30"/>
        <v>845</v>
      </c>
      <c r="C850" s="60">
        <f>IFERROR(IF($C$4="TEB0187_REV01",CALC_CONN_TEB0187_REV01!U850,),"---")</f>
        <v>0</v>
      </c>
      <c r="D850" s="59">
        <f>IFERROR(IF($C$4="TEB0187_REV01",CALC_CONN_TEB0187_REV01!D850,),"---")</f>
        <v>0</v>
      </c>
      <c r="E850" s="59">
        <f>IFERROR(IF($C$4="TEB0187_REV01",CALC_CONN_TEB0187_REV01!E850,),"---")</f>
        <v>0</v>
      </c>
      <c r="F850" s="59" t="str">
        <f>IFERROR(IF(VLOOKUP($D850&amp;"-"&amp;$E850,IF($C$4="TEB0187_REV01",CALC_CONN_TEB0187_REV01!$F:$I),4,0)="--","---",IF($C$4="TEB0187_REV01",CALC_CONN_TEB0187_REV01!$G850&amp; " --&gt; " &amp;CALC_CONN_TEB0187_REV01!$I850&amp; " --&gt; ")),"---")</f>
        <v>---</v>
      </c>
      <c r="G850" s="59" t="str">
        <f>IFERROR(IF(VLOOKUP($D850&amp;"-"&amp;$E850,IF($C$4="TEB0187_REV01",CALC_CONN_TEB0187_REV01!$F:$H),3,0)="--",VLOOKUP($D850&amp;"-"&amp;$E850,IF($C$4="TEB0187_REV01",CALC_CONN_TEB0187_REV01!$F:$H),2,0),VLOOKUP($D850&amp;"-"&amp;$E850,IF($C$4="TEB0187_REV01",CALC_CONN_TEB0187_REV01!$F:$H),3,0)),"---")</f>
        <v>---</v>
      </c>
      <c r="H850" s="59" t="str">
        <f>IFERROR(VLOOKUP(G850,IF($C$4="TEB0187_REV01",CALC_CONN_TEB0187_REV01!$G:$T),14,0),"---")</f>
        <v>---</v>
      </c>
      <c r="I850" s="59" t="str">
        <f>IFERROR(VLOOKUP($D850&amp;"-"&amp;$E850,IF($C$4="TEB0187_REV01",CALC_CONN_TEB0187_REV01!$F:$K,"???"),6,0),"---")</f>
        <v>---</v>
      </c>
      <c r="J850" s="61" t="str">
        <f>IFERROR(VLOOKUP($D850&amp;"-"&amp;$E850,IF($C$4="TEB0187_REV01",CALC_CONN_TEB0187_REV01!$F:$M,"???"),8,0),"---")</f>
        <v>---</v>
      </c>
      <c r="K850" s="62" t="str">
        <f>IFERROR(VLOOKUP($D850&amp;"-"&amp;$E850,IF($C$4="TEB0187_REV01",CALC_CONN_TEB0187_REV01!$F:$N),9,0),"---")</f>
        <v>---</v>
      </c>
      <c r="L850" s="59" t="str">
        <f>IFERROR(VLOOKUP(K850,B2B!$H$3:$I$2000,2,0),"---")</f>
        <v>---</v>
      </c>
      <c r="M850" s="59" t="str">
        <f>IFERROR(VLOOKUP(L850,IF($M$4="TEI0187_REV01",RAW_m_TEI0187_REV01!$AD:$AH),5,0),"---")</f>
        <v>---</v>
      </c>
      <c r="N850" s="59" t="str">
        <f>IFERROR(VLOOKUP(L850,IF($M$4="TEI0187_REV01",RAW_m_TEI0187_REV01!$AE:$AJ),6,0),"---")</f>
        <v>---</v>
      </c>
      <c r="O850" s="63" t="str">
        <f>IFERROR(VLOOKUP(L850,IF($M$4="TEI0187_REV01",RAW_m_TEI0187_REV01!$AD:$AE),2,0),"---")</f>
        <v>---</v>
      </c>
      <c r="P850" s="59" t="str">
        <f>IFERROR(VLOOKUP(O850,IF($M$4="TEI0187_REV01",RAW_m_TEI0187_REV01!$AJ:$AK),2,0),"---")</f>
        <v>---</v>
      </c>
      <c r="Q850" s="59" t="str">
        <f>IFERROR(VLOOKUP(L850,IF($M$4="TEI0187_REV01",RAW_m_TEI0187_REV01!$AD:$AF),3,0),"---")</f>
        <v>---</v>
      </c>
      <c r="R850" s="59" t="str">
        <f>IFERROR(VLOOKUP(O850,IF($M$4="TEI0187_REV01",RAW_m_TEI0187_REV01!$AE:$AG),3,0),"---")</f>
        <v>---</v>
      </c>
      <c r="S850" s="59" t="str">
        <f t="shared" si="29"/>
        <v>---</v>
      </c>
    </row>
    <row r="851" spans="2:19" ht="15" customHeight="1" x14ac:dyDescent="0.25">
      <c r="B851" s="59">
        <f t="shared" si="30"/>
        <v>846</v>
      </c>
      <c r="C851" s="60">
        <f>IFERROR(IF($C$4="TEB0187_REV01",CALC_CONN_TEB0187_REV01!U851,),"---")</f>
        <v>0</v>
      </c>
      <c r="D851" s="59">
        <f>IFERROR(IF($C$4="TEB0187_REV01",CALC_CONN_TEB0187_REV01!D851,),"---")</f>
        <v>0</v>
      </c>
      <c r="E851" s="59">
        <f>IFERROR(IF($C$4="TEB0187_REV01",CALC_CONN_TEB0187_REV01!E851,),"---")</f>
        <v>0</v>
      </c>
      <c r="F851" s="59" t="str">
        <f>IFERROR(IF(VLOOKUP($D851&amp;"-"&amp;$E851,IF($C$4="TEB0187_REV01",CALC_CONN_TEB0187_REV01!$F:$I),4,0)="--","---",IF($C$4="TEB0187_REV01",CALC_CONN_TEB0187_REV01!$G851&amp; " --&gt; " &amp;CALC_CONN_TEB0187_REV01!$I851&amp; " --&gt; ")),"---")</f>
        <v>---</v>
      </c>
      <c r="G851" s="59" t="str">
        <f>IFERROR(IF(VLOOKUP($D851&amp;"-"&amp;$E851,IF($C$4="TEB0187_REV01",CALC_CONN_TEB0187_REV01!$F:$H),3,0)="--",VLOOKUP($D851&amp;"-"&amp;$E851,IF($C$4="TEB0187_REV01",CALC_CONN_TEB0187_REV01!$F:$H),2,0),VLOOKUP($D851&amp;"-"&amp;$E851,IF($C$4="TEB0187_REV01",CALC_CONN_TEB0187_REV01!$F:$H),3,0)),"---")</f>
        <v>---</v>
      </c>
      <c r="H851" s="59" t="str">
        <f>IFERROR(VLOOKUP(G851,IF($C$4="TEB0187_REV01",CALC_CONN_TEB0187_REV01!$G:$T),14,0),"---")</f>
        <v>---</v>
      </c>
      <c r="I851" s="59" t="str">
        <f>IFERROR(VLOOKUP($D851&amp;"-"&amp;$E851,IF($C$4="TEB0187_REV01",CALC_CONN_TEB0187_REV01!$F:$K,"???"),6,0),"---")</f>
        <v>---</v>
      </c>
      <c r="J851" s="61" t="str">
        <f>IFERROR(VLOOKUP($D851&amp;"-"&amp;$E851,IF($C$4="TEB0187_REV01",CALC_CONN_TEB0187_REV01!$F:$M,"???"),8,0),"---")</f>
        <v>---</v>
      </c>
      <c r="K851" s="62" t="str">
        <f>IFERROR(VLOOKUP($D851&amp;"-"&amp;$E851,IF($C$4="TEB0187_REV01",CALC_CONN_TEB0187_REV01!$F:$N),9,0),"---")</f>
        <v>---</v>
      </c>
      <c r="L851" s="59" t="str">
        <f>IFERROR(VLOOKUP(K851,B2B!$H$3:$I$2000,2,0),"---")</f>
        <v>---</v>
      </c>
      <c r="M851" s="59" t="str">
        <f>IFERROR(VLOOKUP(L851,IF($M$4="TEI0187_REV01",RAW_m_TEI0187_REV01!$AD:$AH),5,0),"---")</f>
        <v>---</v>
      </c>
      <c r="N851" s="59" t="str">
        <f>IFERROR(VLOOKUP(L851,IF($M$4="TEI0187_REV01",RAW_m_TEI0187_REV01!$AE:$AJ),6,0),"---")</f>
        <v>---</v>
      </c>
      <c r="O851" s="63" t="str">
        <f>IFERROR(VLOOKUP(L851,IF($M$4="TEI0187_REV01",RAW_m_TEI0187_REV01!$AD:$AE),2,0),"---")</f>
        <v>---</v>
      </c>
      <c r="P851" s="59" t="str">
        <f>IFERROR(VLOOKUP(O851,IF($M$4="TEI0187_REV01",RAW_m_TEI0187_REV01!$AJ:$AK),2,0),"---")</f>
        <v>---</v>
      </c>
      <c r="Q851" s="59" t="str">
        <f>IFERROR(VLOOKUP(L851,IF($M$4="TEI0187_REV01",RAW_m_TEI0187_REV01!$AD:$AF),3,0),"---")</f>
        <v>---</v>
      </c>
      <c r="R851" s="59" t="str">
        <f>IFERROR(VLOOKUP(O851,IF($M$4="TEI0187_REV01",RAW_m_TEI0187_REV01!$AE:$AG),3,0),"---")</f>
        <v>---</v>
      </c>
      <c r="S851" s="59" t="str">
        <f t="shared" si="29"/>
        <v>---</v>
      </c>
    </row>
    <row r="852" spans="2:19" ht="15" customHeight="1" x14ac:dyDescent="0.25">
      <c r="B852" s="59">
        <f t="shared" si="30"/>
        <v>847</v>
      </c>
      <c r="C852" s="60">
        <f>IFERROR(IF($C$4="TEB0187_REV01",CALC_CONN_TEB0187_REV01!U852,),"---")</f>
        <v>0</v>
      </c>
      <c r="D852" s="59">
        <f>IFERROR(IF($C$4="TEB0187_REV01",CALC_CONN_TEB0187_REV01!D852,),"---")</f>
        <v>0</v>
      </c>
      <c r="E852" s="59">
        <f>IFERROR(IF($C$4="TEB0187_REV01",CALC_CONN_TEB0187_REV01!E852,),"---")</f>
        <v>0</v>
      </c>
      <c r="F852" s="59" t="str">
        <f>IFERROR(IF(VLOOKUP($D852&amp;"-"&amp;$E852,IF($C$4="TEB0187_REV01",CALC_CONN_TEB0187_REV01!$F:$I),4,0)="--","---",IF($C$4="TEB0187_REV01",CALC_CONN_TEB0187_REV01!$G852&amp; " --&gt; " &amp;CALC_CONN_TEB0187_REV01!$I852&amp; " --&gt; ")),"---")</f>
        <v>---</v>
      </c>
      <c r="G852" s="59" t="str">
        <f>IFERROR(IF(VLOOKUP($D852&amp;"-"&amp;$E852,IF($C$4="TEB0187_REV01",CALC_CONN_TEB0187_REV01!$F:$H),3,0)="--",VLOOKUP($D852&amp;"-"&amp;$E852,IF($C$4="TEB0187_REV01",CALC_CONN_TEB0187_REV01!$F:$H),2,0),VLOOKUP($D852&amp;"-"&amp;$E852,IF($C$4="TEB0187_REV01",CALC_CONN_TEB0187_REV01!$F:$H),3,0)),"---")</f>
        <v>---</v>
      </c>
      <c r="H852" s="59" t="str">
        <f>IFERROR(VLOOKUP(G852,IF($C$4="TEB0187_REV01",CALC_CONN_TEB0187_REV01!$G:$T),14,0),"---")</f>
        <v>---</v>
      </c>
      <c r="I852" s="59" t="str">
        <f>IFERROR(VLOOKUP($D852&amp;"-"&amp;$E852,IF($C$4="TEB0187_REV01",CALC_CONN_TEB0187_REV01!$F:$K,"???"),6,0),"---")</f>
        <v>---</v>
      </c>
      <c r="J852" s="61" t="str">
        <f>IFERROR(VLOOKUP($D852&amp;"-"&amp;$E852,IF($C$4="TEB0187_REV01",CALC_CONN_TEB0187_REV01!$F:$M,"???"),8,0),"---")</f>
        <v>---</v>
      </c>
      <c r="K852" s="62" t="str">
        <f>IFERROR(VLOOKUP($D852&amp;"-"&amp;$E852,IF($C$4="TEB0187_REV01",CALC_CONN_TEB0187_REV01!$F:$N),9,0),"---")</f>
        <v>---</v>
      </c>
      <c r="L852" s="59" t="str">
        <f>IFERROR(VLOOKUP(K852,B2B!$H$3:$I$2000,2,0),"---")</f>
        <v>---</v>
      </c>
      <c r="M852" s="59" t="str">
        <f>IFERROR(VLOOKUP(L852,IF($M$4="TEI0187_REV01",RAW_m_TEI0187_REV01!$AD:$AH),5,0),"---")</f>
        <v>---</v>
      </c>
      <c r="N852" s="59" t="str">
        <f>IFERROR(VLOOKUP(L852,IF($M$4="TEI0187_REV01",RAW_m_TEI0187_REV01!$AE:$AJ),6,0),"---")</f>
        <v>---</v>
      </c>
      <c r="O852" s="63" t="str">
        <f>IFERROR(VLOOKUP(L852,IF($M$4="TEI0187_REV01",RAW_m_TEI0187_REV01!$AD:$AE),2,0),"---")</f>
        <v>---</v>
      </c>
      <c r="P852" s="59" t="str">
        <f>IFERROR(VLOOKUP(O852,IF($M$4="TEI0187_REV01",RAW_m_TEI0187_REV01!$AJ:$AK),2,0),"---")</f>
        <v>---</v>
      </c>
      <c r="Q852" s="59" t="str">
        <f>IFERROR(VLOOKUP(L852,IF($M$4="TEI0187_REV01",RAW_m_TEI0187_REV01!$AD:$AF),3,0),"---")</f>
        <v>---</v>
      </c>
      <c r="R852" s="59" t="str">
        <f>IFERROR(VLOOKUP(O852,IF($M$4="TEI0187_REV01",RAW_m_TEI0187_REV01!$AE:$AG),3,0),"---")</f>
        <v>---</v>
      </c>
      <c r="S852" s="59" t="str">
        <f t="shared" si="29"/>
        <v>---</v>
      </c>
    </row>
    <row r="853" spans="2:19" ht="15" customHeight="1" x14ac:dyDescent="0.25">
      <c r="B853" s="59">
        <f t="shared" si="30"/>
        <v>848</v>
      </c>
      <c r="C853" s="60">
        <f>IFERROR(IF($C$4="TEB0187_REV01",CALC_CONN_TEB0187_REV01!U853,),"---")</f>
        <v>0</v>
      </c>
      <c r="D853" s="59">
        <f>IFERROR(IF($C$4="TEB0187_REV01",CALC_CONN_TEB0187_REV01!D853,),"---")</f>
        <v>0</v>
      </c>
      <c r="E853" s="59">
        <f>IFERROR(IF($C$4="TEB0187_REV01",CALC_CONN_TEB0187_REV01!E853,),"---")</f>
        <v>0</v>
      </c>
      <c r="F853" s="59" t="str">
        <f>IFERROR(IF(VLOOKUP($D853&amp;"-"&amp;$E853,IF($C$4="TEB0187_REV01",CALC_CONN_TEB0187_REV01!$F:$I),4,0)="--","---",IF($C$4="TEB0187_REV01",CALC_CONN_TEB0187_REV01!$G853&amp; " --&gt; " &amp;CALC_CONN_TEB0187_REV01!$I853&amp; " --&gt; ")),"---")</f>
        <v>---</v>
      </c>
      <c r="G853" s="59" t="str">
        <f>IFERROR(IF(VLOOKUP($D853&amp;"-"&amp;$E853,IF($C$4="TEB0187_REV01",CALC_CONN_TEB0187_REV01!$F:$H),3,0)="--",VLOOKUP($D853&amp;"-"&amp;$E853,IF($C$4="TEB0187_REV01",CALC_CONN_TEB0187_REV01!$F:$H),2,0),VLOOKUP($D853&amp;"-"&amp;$E853,IF($C$4="TEB0187_REV01",CALC_CONN_TEB0187_REV01!$F:$H),3,0)),"---")</f>
        <v>---</v>
      </c>
      <c r="H853" s="59" t="str">
        <f>IFERROR(VLOOKUP(G853,IF($C$4="TEB0187_REV01",CALC_CONN_TEB0187_REV01!$G:$T),14,0),"---")</f>
        <v>---</v>
      </c>
      <c r="I853" s="59" t="str">
        <f>IFERROR(VLOOKUP($D853&amp;"-"&amp;$E853,IF($C$4="TEB0187_REV01",CALC_CONN_TEB0187_REV01!$F:$K,"???"),6,0),"---")</f>
        <v>---</v>
      </c>
      <c r="J853" s="61" t="str">
        <f>IFERROR(VLOOKUP($D853&amp;"-"&amp;$E853,IF($C$4="TEB0187_REV01",CALC_CONN_TEB0187_REV01!$F:$M,"???"),8,0),"---")</f>
        <v>---</v>
      </c>
      <c r="K853" s="62" t="str">
        <f>IFERROR(VLOOKUP($D853&amp;"-"&amp;$E853,IF($C$4="TEB0187_REV01",CALC_CONN_TEB0187_REV01!$F:$N),9,0),"---")</f>
        <v>---</v>
      </c>
      <c r="L853" s="59" t="str">
        <f>IFERROR(VLOOKUP(K853,B2B!$H$3:$I$2000,2,0),"---")</f>
        <v>---</v>
      </c>
      <c r="M853" s="59" t="str">
        <f>IFERROR(VLOOKUP(L853,IF($M$4="TEI0187_REV01",RAW_m_TEI0187_REV01!$AD:$AH),5,0),"---")</f>
        <v>---</v>
      </c>
      <c r="N853" s="59" t="str">
        <f>IFERROR(VLOOKUP(L853,IF($M$4="TEI0187_REV01",RAW_m_TEI0187_REV01!$AE:$AJ),6,0),"---")</f>
        <v>---</v>
      </c>
      <c r="O853" s="63" t="str">
        <f>IFERROR(VLOOKUP(L853,IF($M$4="TEI0187_REV01",RAW_m_TEI0187_REV01!$AD:$AE),2,0),"---")</f>
        <v>---</v>
      </c>
      <c r="P853" s="59" t="str">
        <f>IFERROR(VLOOKUP(O853,IF($M$4="TEI0187_REV01",RAW_m_TEI0187_REV01!$AJ:$AK),2,0),"---")</f>
        <v>---</v>
      </c>
      <c r="Q853" s="59" t="str">
        <f>IFERROR(VLOOKUP(L853,IF($M$4="TEI0187_REV01",RAW_m_TEI0187_REV01!$AD:$AF),3,0),"---")</f>
        <v>---</v>
      </c>
      <c r="R853" s="59" t="str">
        <f>IFERROR(VLOOKUP(O853,IF($M$4="TEI0187_REV01",RAW_m_TEI0187_REV01!$AE:$AG),3,0),"---")</f>
        <v>---</v>
      </c>
      <c r="S853" s="59" t="str">
        <f t="shared" si="29"/>
        <v>---</v>
      </c>
    </row>
    <row r="854" spans="2:19" ht="15" customHeight="1" x14ac:dyDescent="0.25">
      <c r="B854" s="59">
        <f t="shared" si="30"/>
        <v>849</v>
      </c>
      <c r="C854" s="60">
        <f>IFERROR(IF($C$4="TEB0187_REV01",CALC_CONN_TEB0187_REV01!U854,),"---")</f>
        <v>0</v>
      </c>
      <c r="D854" s="59">
        <f>IFERROR(IF($C$4="TEB0187_REV01",CALC_CONN_TEB0187_REV01!D854,),"---")</f>
        <v>0</v>
      </c>
      <c r="E854" s="59">
        <f>IFERROR(IF($C$4="TEB0187_REV01",CALC_CONN_TEB0187_REV01!E854,),"---")</f>
        <v>0</v>
      </c>
      <c r="F854" s="59" t="str">
        <f>IFERROR(IF(VLOOKUP($D854&amp;"-"&amp;$E854,IF($C$4="TEB0187_REV01",CALC_CONN_TEB0187_REV01!$F:$I),4,0)="--","---",IF($C$4="TEB0187_REV01",CALC_CONN_TEB0187_REV01!$G854&amp; " --&gt; " &amp;CALC_CONN_TEB0187_REV01!$I854&amp; " --&gt; ")),"---")</f>
        <v>---</v>
      </c>
      <c r="G854" s="59" t="str">
        <f>IFERROR(IF(VLOOKUP($D854&amp;"-"&amp;$E854,IF($C$4="TEB0187_REV01",CALC_CONN_TEB0187_REV01!$F:$H),3,0)="--",VLOOKUP($D854&amp;"-"&amp;$E854,IF($C$4="TEB0187_REV01",CALC_CONN_TEB0187_REV01!$F:$H),2,0),VLOOKUP($D854&amp;"-"&amp;$E854,IF($C$4="TEB0187_REV01",CALC_CONN_TEB0187_REV01!$F:$H),3,0)),"---")</f>
        <v>---</v>
      </c>
      <c r="H854" s="59" t="str">
        <f>IFERROR(VLOOKUP(G854,IF($C$4="TEB0187_REV01",CALC_CONN_TEB0187_REV01!$G:$T),14,0),"---")</f>
        <v>---</v>
      </c>
      <c r="I854" s="59" t="str">
        <f>IFERROR(VLOOKUP($D854&amp;"-"&amp;$E854,IF($C$4="TEB0187_REV01",CALC_CONN_TEB0187_REV01!$F:$K,"???"),6,0),"---")</f>
        <v>---</v>
      </c>
      <c r="J854" s="61" t="str">
        <f>IFERROR(VLOOKUP($D854&amp;"-"&amp;$E854,IF($C$4="TEB0187_REV01",CALC_CONN_TEB0187_REV01!$F:$M,"???"),8,0),"---")</f>
        <v>---</v>
      </c>
      <c r="K854" s="62" t="str">
        <f>IFERROR(VLOOKUP($D854&amp;"-"&amp;$E854,IF($C$4="TEB0187_REV01",CALC_CONN_TEB0187_REV01!$F:$N),9,0),"---")</f>
        <v>---</v>
      </c>
      <c r="L854" s="59" t="str">
        <f>IFERROR(VLOOKUP(K854,B2B!$H$3:$I$2000,2,0),"---")</f>
        <v>---</v>
      </c>
      <c r="M854" s="59" t="str">
        <f>IFERROR(VLOOKUP(L854,IF($M$4="TEI0187_REV01",RAW_m_TEI0187_REV01!$AD:$AH),5,0),"---")</f>
        <v>---</v>
      </c>
      <c r="N854" s="59" t="str">
        <f>IFERROR(VLOOKUP(L854,IF($M$4="TEI0187_REV01",RAW_m_TEI0187_REV01!$AE:$AJ),6,0),"---")</f>
        <v>---</v>
      </c>
      <c r="O854" s="63" t="str">
        <f>IFERROR(VLOOKUP(L854,IF($M$4="TEI0187_REV01",RAW_m_TEI0187_REV01!$AD:$AE),2,0),"---")</f>
        <v>---</v>
      </c>
      <c r="P854" s="59" t="str">
        <f>IFERROR(VLOOKUP(O854,IF($M$4="TEI0187_REV01",RAW_m_TEI0187_REV01!$AJ:$AK),2,0),"---")</f>
        <v>---</v>
      </c>
      <c r="Q854" s="59" t="str">
        <f>IFERROR(VLOOKUP(L854,IF($M$4="TEI0187_REV01",RAW_m_TEI0187_REV01!$AD:$AF),3,0),"---")</f>
        <v>---</v>
      </c>
      <c r="R854" s="59" t="str">
        <f>IFERROR(VLOOKUP(O854,IF($M$4="TEI0187_REV01",RAW_m_TEI0187_REV01!$AE:$AG),3,0),"---")</f>
        <v>---</v>
      </c>
      <c r="S854" s="59" t="str">
        <f t="shared" si="29"/>
        <v>---</v>
      </c>
    </row>
    <row r="855" spans="2:19" ht="15" customHeight="1" x14ac:dyDescent="0.25">
      <c r="B855" s="59">
        <f t="shared" si="30"/>
        <v>850</v>
      </c>
      <c r="C855" s="60">
        <f>IFERROR(IF($C$4="TEB0187_REV01",CALC_CONN_TEB0187_REV01!U855,),"---")</f>
        <v>0</v>
      </c>
      <c r="D855" s="59">
        <f>IFERROR(IF($C$4="TEB0187_REV01",CALC_CONN_TEB0187_REV01!D855,),"---")</f>
        <v>0</v>
      </c>
      <c r="E855" s="59">
        <f>IFERROR(IF($C$4="TEB0187_REV01",CALC_CONN_TEB0187_REV01!E855,),"---")</f>
        <v>0</v>
      </c>
      <c r="F855" s="59" t="str">
        <f>IFERROR(IF(VLOOKUP($D855&amp;"-"&amp;$E855,IF($C$4="TEB0187_REV01",CALC_CONN_TEB0187_REV01!$F:$I),4,0)="--","---",IF($C$4="TEB0187_REV01",CALC_CONN_TEB0187_REV01!$G855&amp; " --&gt; " &amp;CALC_CONN_TEB0187_REV01!$I855&amp; " --&gt; ")),"---")</f>
        <v>---</v>
      </c>
      <c r="G855" s="59" t="str">
        <f>IFERROR(IF(VLOOKUP($D855&amp;"-"&amp;$E855,IF($C$4="TEB0187_REV01",CALC_CONN_TEB0187_REV01!$F:$H),3,0)="--",VLOOKUP($D855&amp;"-"&amp;$E855,IF($C$4="TEB0187_REV01",CALC_CONN_TEB0187_REV01!$F:$H),2,0),VLOOKUP($D855&amp;"-"&amp;$E855,IF($C$4="TEB0187_REV01",CALC_CONN_TEB0187_REV01!$F:$H),3,0)),"---")</f>
        <v>---</v>
      </c>
      <c r="H855" s="59" t="str">
        <f>IFERROR(VLOOKUP(G855,IF($C$4="TEB0187_REV01",CALC_CONN_TEB0187_REV01!$G:$T),14,0),"---")</f>
        <v>---</v>
      </c>
      <c r="I855" s="59" t="str">
        <f>IFERROR(VLOOKUP($D855&amp;"-"&amp;$E855,IF($C$4="TEB0187_REV01",CALC_CONN_TEB0187_REV01!$F:$K,"???"),6,0),"---")</f>
        <v>---</v>
      </c>
      <c r="J855" s="61" t="str">
        <f>IFERROR(VLOOKUP($D855&amp;"-"&amp;$E855,IF($C$4="TEB0187_REV01",CALC_CONN_TEB0187_REV01!$F:$M,"???"),8,0),"---")</f>
        <v>---</v>
      </c>
      <c r="K855" s="62" t="str">
        <f>IFERROR(VLOOKUP($D855&amp;"-"&amp;$E855,IF($C$4="TEB0187_REV01",CALC_CONN_TEB0187_REV01!$F:$N),9,0),"---")</f>
        <v>---</v>
      </c>
      <c r="L855" s="59" t="str">
        <f>IFERROR(VLOOKUP(K855,B2B!$H$3:$I$2000,2,0),"---")</f>
        <v>---</v>
      </c>
      <c r="M855" s="59" t="str">
        <f>IFERROR(VLOOKUP(L855,IF($M$4="TEI0187_REV01",RAW_m_TEI0187_REV01!$AD:$AH),5,0),"---")</f>
        <v>---</v>
      </c>
      <c r="N855" s="59" t="str">
        <f>IFERROR(VLOOKUP(L855,IF($M$4="TEI0187_REV01",RAW_m_TEI0187_REV01!$AE:$AJ),6,0),"---")</f>
        <v>---</v>
      </c>
      <c r="O855" s="63" t="str">
        <f>IFERROR(VLOOKUP(L855,IF($M$4="TEI0187_REV01",RAW_m_TEI0187_REV01!$AD:$AE),2,0),"---")</f>
        <v>---</v>
      </c>
      <c r="P855" s="59" t="str">
        <f>IFERROR(VLOOKUP(O855,IF($M$4="TEI0187_REV01",RAW_m_TEI0187_REV01!$AJ:$AK),2,0),"---")</f>
        <v>---</v>
      </c>
      <c r="Q855" s="59" t="str">
        <f>IFERROR(VLOOKUP(L855,IF($M$4="TEI0187_REV01",RAW_m_TEI0187_REV01!$AD:$AF),3,0),"---")</f>
        <v>---</v>
      </c>
      <c r="R855" s="59" t="str">
        <f>IFERROR(VLOOKUP(O855,IF($M$4="TEI0187_REV01",RAW_m_TEI0187_REV01!$AE:$AG),3,0),"---")</f>
        <v>---</v>
      </c>
      <c r="S855" s="59" t="str">
        <f t="shared" si="29"/>
        <v>---</v>
      </c>
    </row>
    <row r="856" spans="2:19" ht="15" customHeight="1" x14ac:dyDescent="0.25">
      <c r="B856" s="59">
        <f t="shared" si="30"/>
        <v>851</v>
      </c>
      <c r="C856" s="60">
        <f>IFERROR(IF($C$4="TEB0187_REV01",CALC_CONN_TEB0187_REV01!U856,),"---")</f>
        <v>0</v>
      </c>
      <c r="D856" s="59">
        <f>IFERROR(IF($C$4="TEB0187_REV01",CALC_CONN_TEB0187_REV01!D856,),"---")</f>
        <v>0</v>
      </c>
      <c r="E856" s="59">
        <f>IFERROR(IF($C$4="TEB0187_REV01",CALC_CONN_TEB0187_REV01!E856,),"---")</f>
        <v>0</v>
      </c>
      <c r="F856" s="59" t="str">
        <f>IFERROR(IF(VLOOKUP($D856&amp;"-"&amp;$E856,IF($C$4="TEB0187_REV01",CALC_CONN_TEB0187_REV01!$F:$I),4,0)="--","---",IF($C$4="TEB0187_REV01",CALC_CONN_TEB0187_REV01!$G856&amp; " --&gt; " &amp;CALC_CONN_TEB0187_REV01!$I856&amp; " --&gt; ")),"---")</f>
        <v>---</v>
      </c>
      <c r="G856" s="59" t="str">
        <f>IFERROR(IF(VLOOKUP($D856&amp;"-"&amp;$E856,IF($C$4="TEB0187_REV01",CALC_CONN_TEB0187_REV01!$F:$H),3,0)="--",VLOOKUP($D856&amp;"-"&amp;$E856,IF($C$4="TEB0187_REV01",CALC_CONN_TEB0187_REV01!$F:$H),2,0),VLOOKUP($D856&amp;"-"&amp;$E856,IF($C$4="TEB0187_REV01",CALC_CONN_TEB0187_REV01!$F:$H),3,0)),"---")</f>
        <v>---</v>
      </c>
      <c r="H856" s="59" t="str">
        <f>IFERROR(VLOOKUP(G856,IF($C$4="TEB0187_REV01",CALC_CONN_TEB0187_REV01!$G:$T),14,0),"---")</f>
        <v>---</v>
      </c>
      <c r="I856" s="59" t="str">
        <f>IFERROR(VLOOKUP($D856&amp;"-"&amp;$E856,IF($C$4="TEB0187_REV01",CALC_CONN_TEB0187_REV01!$F:$K,"???"),6,0),"---")</f>
        <v>---</v>
      </c>
      <c r="J856" s="61" t="str">
        <f>IFERROR(VLOOKUP($D856&amp;"-"&amp;$E856,IF($C$4="TEB0187_REV01",CALC_CONN_TEB0187_REV01!$F:$M,"???"),8,0),"---")</f>
        <v>---</v>
      </c>
      <c r="K856" s="62" t="str">
        <f>IFERROR(VLOOKUP($D856&amp;"-"&amp;$E856,IF($C$4="TEB0187_REV01",CALC_CONN_TEB0187_REV01!$F:$N),9,0),"---")</f>
        <v>---</v>
      </c>
      <c r="L856" s="59" t="str">
        <f>IFERROR(VLOOKUP(K856,B2B!$H$3:$I$2000,2,0),"---")</f>
        <v>---</v>
      </c>
      <c r="M856" s="59" t="str">
        <f>IFERROR(VLOOKUP(L856,IF($M$4="TEI0187_REV01",RAW_m_TEI0187_REV01!$AD:$AH),5,0),"---")</f>
        <v>---</v>
      </c>
      <c r="N856" s="59" t="str">
        <f>IFERROR(VLOOKUP(L856,IF($M$4="TEI0187_REV01",RAW_m_TEI0187_REV01!$AE:$AJ),6,0),"---")</f>
        <v>---</v>
      </c>
      <c r="O856" s="63" t="str">
        <f>IFERROR(VLOOKUP(L856,IF($M$4="TEI0187_REV01",RAW_m_TEI0187_REV01!$AD:$AE),2,0),"---")</f>
        <v>---</v>
      </c>
      <c r="P856" s="59" t="str">
        <f>IFERROR(VLOOKUP(O856,IF($M$4="TEI0187_REV01",RAW_m_TEI0187_REV01!$AJ:$AK),2,0),"---")</f>
        <v>---</v>
      </c>
      <c r="Q856" s="59" t="str">
        <f>IFERROR(VLOOKUP(L856,IF($M$4="TEI0187_REV01",RAW_m_TEI0187_REV01!$AD:$AF),3,0),"---")</f>
        <v>---</v>
      </c>
      <c r="R856" s="59" t="str">
        <f>IFERROR(VLOOKUP(O856,IF($M$4="TEI0187_REV01",RAW_m_TEI0187_REV01!$AE:$AG),3,0),"---")</f>
        <v>---</v>
      </c>
      <c r="S856" s="59" t="str">
        <f t="shared" si="29"/>
        <v>---</v>
      </c>
    </row>
    <row r="857" spans="2:19" ht="15" customHeight="1" x14ac:dyDescent="0.25">
      <c r="B857" s="59">
        <f t="shared" si="30"/>
        <v>852</v>
      </c>
      <c r="C857" s="60">
        <f>IFERROR(IF($C$4="TEB0187_REV01",CALC_CONN_TEB0187_REV01!U857,),"---")</f>
        <v>0</v>
      </c>
      <c r="D857" s="59">
        <f>IFERROR(IF($C$4="TEB0187_REV01",CALC_CONN_TEB0187_REV01!D857,),"---")</f>
        <v>0</v>
      </c>
      <c r="E857" s="59">
        <f>IFERROR(IF($C$4="TEB0187_REV01",CALC_CONN_TEB0187_REV01!E857,),"---")</f>
        <v>0</v>
      </c>
      <c r="F857" s="59" t="str">
        <f>IFERROR(IF(VLOOKUP($D857&amp;"-"&amp;$E857,IF($C$4="TEB0187_REV01",CALC_CONN_TEB0187_REV01!$F:$I),4,0)="--","---",IF($C$4="TEB0187_REV01",CALC_CONN_TEB0187_REV01!$G857&amp; " --&gt; " &amp;CALC_CONN_TEB0187_REV01!$I857&amp; " --&gt; ")),"---")</f>
        <v>---</v>
      </c>
      <c r="G857" s="59" t="str">
        <f>IFERROR(IF(VLOOKUP($D857&amp;"-"&amp;$E857,IF($C$4="TEB0187_REV01",CALC_CONN_TEB0187_REV01!$F:$H),3,0)="--",VLOOKUP($D857&amp;"-"&amp;$E857,IF($C$4="TEB0187_REV01",CALC_CONN_TEB0187_REV01!$F:$H),2,0),VLOOKUP($D857&amp;"-"&amp;$E857,IF($C$4="TEB0187_REV01",CALC_CONN_TEB0187_REV01!$F:$H),3,0)),"---")</f>
        <v>---</v>
      </c>
      <c r="H857" s="59" t="str">
        <f>IFERROR(VLOOKUP(G857,IF($C$4="TEB0187_REV01",CALC_CONN_TEB0187_REV01!$G:$T),14,0),"---")</f>
        <v>---</v>
      </c>
      <c r="I857" s="59" t="str">
        <f>IFERROR(VLOOKUP($D857&amp;"-"&amp;$E857,IF($C$4="TEB0187_REV01",CALC_CONN_TEB0187_REV01!$F:$K,"???"),6,0),"---")</f>
        <v>---</v>
      </c>
      <c r="J857" s="61" t="str">
        <f>IFERROR(VLOOKUP($D857&amp;"-"&amp;$E857,IF($C$4="TEB0187_REV01",CALC_CONN_TEB0187_REV01!$F:$M,"???"),8,0),"---")</f>
        <v>---</v>
      </c>
      <c r="K857" s="62" t="str">
        <f>IFERROR(VLOOKUP($D857&amp;"-"&amp;$E857,IF($C$4="TEB0187_REV01",CALC_CONN_TEB0187_REV01!$F:$N),9,0),"---")</f>
        <v>---</v>
      </c>
      <c r="L857" s="59" t="str">
        <f>IFERROR(VLOOKUP(K857,B2B!$H$3:$I$2000,2,0),"---")</f>
        <v>---</v>
      </c>
      <c r="M857" s="59" t="str">
        <f>IFERROR(VLOOKUP(L857,IF($M$4="TEI0187_REV01",RAW_m_TEI0187_REV01!$AD:$AH),5,0),"---")</f>
        <v>---</v>
      </c>
      <c r="N857" s="59" t="str">
        <f>IFERROR(VLOOKUP(L857,IF($M$4="TEI0187_REV01",RAW_m_TEI0187_REV01!$AE:$AJ),6,0),"---")</f>
        <v>---</v>
      </c>
      <c r="O857" s="63" t="str">
        <f>IFERROR(VLOOKUP(L857,IF($M$4="TEI0187_REV01",RAW_m_TEI0187_REV01!$AD:$AE),2,0),"---")</f>
        <v>---</v>
      </c>
      <c r="P857" s="59" t="str">
        <f>IFERROR(VLOOKUP(O857,IF($M$4="TEI0187_REV01",RAW_m_TEI0187_REV01!$AJ:$AK),2,0),"---")</f>
        <v>---</v>
      </c>
      <c r="Q857" s="59" t="str">
        <f>IFERROR(VLOOKUP(L857,IF($M$4="TEI0187_REV01",RAW_m_TEI0187_REV01!$AD:$AF),3,0),"---")</f>
        <v>---</v>
      </c>
      <c r="R857" s="59" t="str">
        <f>IFERROR(VLOOKUP(O857,IF($M$4="TEI0187_REV01",RAW_m_TEI0187_REV01!$AE:$AG),3,0),"---")</f>
        <v>---</v>
      </c>
      <c r="S857" s="59" t="str">
        <f t="shared" si="29"/>
        <v>---</v>
      </c>
    </row>
    <row r="858" spans="2:19" ht="15" customHeight="1" x14ac:dyDescent="0.25">
      <c r="B858" s="59">
        <f t="shared" si="30"/>
        <v>853</v>
      </c>
      <c r="C858" s="60">
        <f>IFERROR(IF($C$4="TEB0187_REV01",CALC_CONN_TEB0187_REV01!U858,),"---")</f>
        <v>0</v>
      </c>
      <c r="D858" s="59">
        <f>IFERROR(IF($C$4="TEB0187_REV01",CALC_CONN_TEB0187_REV01!D858,),"---")</f>
        <v>0</v>
      </c>
      <c r="E858" s="59">
        <f>IFERROR(IF($C$4="TEB0187_REV01",CALC_CONN_TEB0187_REV01!E858,),"---")</f>
        <v>0</v>
      </c>
      <c r="F858" s="59" t="str">
        <f>IFERROR(IF(VLOOKUP($D858&amp;"-"&amp;$E858,IF($C$4="TEB0187_REV01",CALC_CONN_TEB0187_REV01!$F:$I),4,0)="--","---",IF($C$4="TEB0187_REV01",CALC_CONN_TEB0187_REV01!$G858&amp; " --&gt; " &amp;CALC_CONN_TEB0187_REV01!$I858&amp; " --&gt; ")),"---")</f>
        <v>---</v>
      </c>
      <c r="G858" s="59" t="str">
        <f>IFERROR(IF(VLOOKUP($D858&amp;"-"&amp;$E858,IF($C$4="TEB0187_REV01",CALC_CONN_TEB0187_REV01!$F:$H),3,0)="--",VLOOKUP($D858&amp;"-"&amp;$E858,IF($C$4="TEB0187_REV01",CALC_CONN_TEB0187_REV01!$F:$H),2,0),VLOOKUP($D858&amp;"-"&amp;$E858,IF($C$4="TEB0187_REV01",CALC_CONN_TEB0187_REV01!$F:$H),3,0)),"---")</f>
        <v>---</v>
      </c>
      <c r="H858" s="59" t="str">
        <f>IFERROR(VLOOKUP(G858,IF($C$4="TEB0187_REV01",CALC_CONN_TEB0187_REV01!$G:$T),14,0),"---")</f>
        <v>---</v>
      </c>
      <c r="I858" s="59" t="str">
        <f>IFERROR(VLOOKUP($D858&amp;"-"&amp;$E858,IF($C$4="TEB0187_REV01",CALC_CONN_TEB0187_REV01!$F:$K,"???"),6,0),"---")</f>
        <v>---</v>
      </c>
      <c r="J858" s="61" t="str">
        <f>IFERROR(VLOOKUP($D858&amp;"-"&amp;$E858,IF($C$4="TEB0187_REV01",CALC_CONN_TEB0187_REV01!$F:$M,"???"),8,0),"---")</f>
        <v>---</v>
      </c>
      <c r="K858" s="62" t="str">
        <f>IFERROR(VLOOKUP($D858&amp;"-"&amp;$E858,IF($C$4="TEB0187_REV01",CALC_CONN_TEB0187_REV01!$F:$N),9,0),"---")</f>
        <v>---</v>
      </c>
      <c r="L858" s="59" t="str">
        <f>IFERROR(VLOOKUP(K858,B2B!$H$3:$I$2000,2,0),"---")</f>
        <v>---</v>
      </c>
      <c r="M858" s="59" t="str">
        <f>IFERROR(VLOOKUP(L858,IF($M$4="TEI0187_REV01",RAW_m_TEI0187_REV01!$AD:$AH),5,0),"---")</f>
        <v>---</v>
      </c>
      <c r="N858" s="59" t="str">
        <f>IFERROR(VLOOKUP(L858,IF($M$4="TEI0187_REV01",RAW_m_TEI0187_REV01!$AE:$AJ),6,0),"---")</f>
        <v>---</v>
      </c>
      <c r="O858" s="63" t="str">
        <f>IFERROR(VLOOKUP(L858,IF($M$4="TEI0187_REV01",RAW_m_TEI0187_REV01!$AD:$AE),2,0),"---")</f>
        <v>---</v>
      </c>
      <c r="P858" s="59" t="str">
        <f>IFERROR(VLOOKUP(O858,IF($M$4="TEI0187_REV01",RAW_m_TEI0187_REV01!$AJ:$AK),2,0),"---")</f>
        <v>---</v>
      </c>
      <c r="Q858" s="59" t="str">
        <f>IFERROR(VLOOKUP(L858,IF($M$4="TEI0187_REV01",RAW_m_TEI0187_REV01!$AD:$AF),3,0),"---")</f>
        <v>---</v>
      </c>
      <c r="R858" s="59" t="str">
        <f>IFERROR(VLOOKUP(O858,IF($M$4="TEI0187_REV01",RAW_m_TEI0187_REV01!$AE:$AG),3,0),"---")</f>
        <v>---</v>
      </c>
      <c r="S858" s="59" t="str">
        <f t="shared" si="29"/>
        <v>---</v>
      </c>
    </row>
    <row r="859" spans="2:19" ht="15" customHeight="1" x14ac:dyDescent="0.25">
      <c r="B859" s="59">
        <f t="shared" si="30"/>
        <v>854</v>
      </c>
      <c r="C859" s="60">
        <f>IFERROR(IF($C$4="TEB0187_REV01",CALC_CONN_TEB0187_REV01!U859,),"---")</f>
        <v>0</v>
      </c>
      <c r="D859" s="59">
        <f>IFERROR(IF($C$4="TEB0187_REV01",CALC_CONN_TEB0187_REV01!D859,),"---")</f>
        <v>0</v>
      </c>
      <c r="E859" s="59">
        <f>IFERROR(IF($C$4="TEB0187_REV01",CALC_CONN_TEB0187_REV01!E859,),"---")</f>
        <v>0</v>
      </c>
      <c r="F859" s="59" t="str">
        <f>IFERROR(IF(VLOOKUP($D859&amp;"-"&amp;$E859,IF($C$4="TEB0187_REV01",CALC_CONN_TEB0187_REV01!$F:$I),4,0)="--","---",IF($C$4="TEB0187_REV01",CALC_CONN_TEB0187_REV01!$G859&amp; " --&gt; " &amp;CALC_CONN_TEB0187_REV01!$I859&amp; " --&gt; ")),"---")</f>
        <v>---</v>
      </c>
      <c r="G859" s="59" t="str">
        <f>IFERROR(IF(VLOOKUP($D859&amp;"-"&amp;$E859,IF($C$4="TEB0187_REV01",CALC_CONN_TEB0187_REV01!$F:$H),3,0)="--",VLOOKUP($D859&amp;"-"&amp;$E859,IF($C$4="TEB0187_REV01",CALC_CONN_TEB0187_REV01!$F:$H),2,0),VLOOKUP($D859&amp;"-"&amp;$E859,IF($C$4="TEB0187_REV01",CALC_CONN_TEB0187_REV01!$F:$H),3,0)),"---")</f>
        <v>---</v>
      </c>
      <c r="H859" s="59" t="str">
        <f>IFERROR(VLOOKUP(G859,IF($C$4="TEB0187_REV01",CALC_CONN_TEB0187_REV01!$G:$T),14,0),"---")</f>
        <v>---</v>
      </c>
      <c r="I859" s="59" t="str">
        <f>IFERROR(VLOOKUP($D859&amp;"-"&amp;$E859,IF($C$4="TEB0187_REV01",CALC_CONN_TEB0187_REV01!$F:$K,"???"),6,0),"---")</f>
        <v>---</v>
      </c>
      <c r="J859" s="61" t="str">
        <f>IFERROR(VLOOKUP($D859&amp;"-"&amp;$E859,IF($C$4="TEB0187_REV01",CALC_CONN_TEB0187_REV01!$F:$M,"???"),8,0),"---")</f>
        <v>---</v>
      </c>
      <c r="K859" s="62" t="str">
        <f>IFERROR(VLOOKUP($D859&amp;"-"&amp;$E859,IF($C$4="TEB0187_REV01",CALC_CONN_TEB0187_REV01!$F:$N),9,0),"---")</f>
        <v>---</v>
      </c>
      <c r="L859" s="59" t="str">
        <f>IFERROR(VLOOKUP(K859,B2B!$H$3:$I$2000,2,0),"---")</f>
        <v>---</v>
      </c>
      <c r="M859" s="59" t="str">
        <f>IFERROR(VLOOKUP(L859,IF($M$4="TEI0187_REV01",RAW_m_TEI0187_REV01!$AD:$AH),5,0),"---")</f>
        <v>---</v>
      </c>
      <c r="N859" s="59" t="str">
        <f>IFERROR(VLOOKUP(L859,IF($M$4="TEI0187_REV01",RAW_m_TEI0187_REV01!$AE:$AJ),6,0),"---")</f>
        <v>---</v>
      </c>
      <c r="O859" s="63" t="str">
        <f>IFERROR(VLOOKUP(L859,IF($M$4="TEI0187_REV01",RAW_m_TEI0187_REV01!$AD:$AE),2,0),"---")</f>
        <v>---</v>
      </c>
      <c r="P859" s="59" t="str">
        <f>IFERROR(VLOOKUP(O859,IF($M$4="TEI0187_REV01",RAW_m_TEI0187_REV01!$AJ:$AK),2,0),"---")</f>
        <v>---</v>
      </c>
      <c r="Q859" s="59" t="str">
        <f>IFERROR(VLOOKUP(L859,IF($M$4="TEI0187_REV01",RAW_m_TEI0187_REV01!$AD:$AF),3,0),"---")</f>
        <v>---</v>
      </c>
      <c r="R859" s="59" t="str">
        <f>IFERROR(VLOOKUP(O859,IF($M$4="TEI0187_REV01",RAW_m_TEI0187_REV01!$AE:$AG),3,0),"---")</f>
        <v>---</v>
      </c>
      <c r="S859" s="59" t="str">
        <f t="shared" si="29"/>
        <v>---</v>
      </c>
    </row>
    <row r="860" spans="2:19" ht="15" customHeight="1" x14ac:dyDescent="0.25">
      <c r="B860" s="59">
        <f t="shared" si="30"/>
        <v>855</v>
      </c>
      <c r="C860" s="60">
        <f>IFERROR(IF($C$4="TEB0187_REV01",CALC_CONN_TEB0187_REV01!U860,),"---")</f>
        <v>0</v>
      </c>
      <c r="D860" s="59">
        <f>IFERROR(IF($C$4="TEB0187_REV01",CALC_CONN_TEB0187_REV01!D860,),"---")</f>
        <v>0</v>
      </c>
      <c r="E860" s="59">
        <f>IFERROR(IF($C$4="TEB0187_REV01",CALC_CONN_TEB0187_REV01!E860,),"---")</f>
        <v>0</v>
      </c>
      <c r="F860" s="59" t="str">
        <f>IFERROR(IF(VLOOKUP($D860&amp;"-"&amp;$E860,IF($C$4="TEB0187_REV01",CALC_CONN_TEB0187_REV01!$F:$I),4,0)="--","---",IF($C$4="TEB0187_REV01",CALC_CONN_TEB0187_REV01!$G860&amp; " --&gt; " &amp;CALC_CONN_TEB0187_REV01!$I860&amp; " --&gt; ")),"---")</f>
        <v>---</v>
      </c>
      <c r="G860" s="59" t="str">
        <f>IFERROR(IF(VLOOKUP($D860&amp;"-"&amp;$E860,IF($C$4="TEB0187_REV01",CALC_CONN_TEB0187_REV01!$F:$H),3,0)="--",VLOOKUP($D860&amp;"-"&amp;$E860,IF($C$4="TEB0187_REV01",CALC_CONN_TEB0187_REV01!$F:$H),2,0),VLOOKUP($D860&amp;"-"&amp;$E860,IF($C$4="TEB0187_REV01",CALC_CONN_TEB0187_REV01!$F:$H),3,0)),"---")</f>
        <v>---</v>
      </c>
      <c r="H860" s="59" t="str">
        <f>IFERROR(VLOOKUP(G860,IF($C$4="TEB0187_REV01",CALC_CONN_TEB0187_REV01!$G:$T),14,0),"---")</f>
        <v>---</v>
      </c>
      <c r="I860" s="59" t="str">
        <f>IFERROR(VLOOKUP($D860&amp;"-"&amp;$E860,IF($C$4="TEB0187_REV01",CALC_CONN_TEB0187_REV01!$F:$K,"???"),6,0),"---")</f>
        <v>---</v>
      </c>
      <c r="J860" s="61" t="str">
        <f>IFERROR(VLOOKUP($D860&amp;"-"&amp;$E860,IF($C$4="TEB0187_REV01",CALC_CONN_TEB0187_REV01!$F:$M,"???"),8,0),"---")</f>
        <v>---</v>
      </c>
      <c r="K860" s="62" t="str">
        <f>IFERROR(VLOOKUP($D860&amp;"-"&amp;$E860,IF($C$4="TEB0187_REV01",CALC_CONN_TEB0187_REV01!$F:$N),9,0),"---")</f>
        <v>---</v>
      </c>
      <c r="L860" s="59" t="str">
        <f>IFERROR(VLOOKUP(K860,B2B!$H$3:$I$2000,2,0),"---")</f>
        <v>---</v>
      </c>
      <c r="M860" s="59" t="str">
        <f>IFERROR(VLOOKUP(L860,IF($M$4="TEI0187_REV01",RAW_m_TEI0187_REV01!$AD:$AH),5,0),"---")</f>
        <v>---</v>
      </c>
      <c r="N860" s="59" t="str">
        <f>IFERROR(VLOOKUP(L860,IF($M$4="TEI0187_REV01",RAW_m_TEI0187_REV01!$AE:$AJ),6,0),"---")</f>
        <v>---</v>
      </c>
      <c r="O860" s="63" t="str">
        <f>IFERROR(VLOOKUP(L860,IF($M$4="TEI0187_REV01",RAW_m_TEI0187_REV01!$AD:$AE),2,0),"---")</f>
        <v>---</v>
      </c>
      <c r="P860" s="59" t="str">
        <f>IFERROR(VLOOKUP(O860,IF($M$4="TEI0187_REV01",RAW_m_TEI0187_REV01!$AJ:$AK),2,0),"---")</f>
        <v>---</v>
      </c>
      <c r="Q860" s="59" t="str">
        <f>IFERROR(VLOOKUP(L860,IF($M$4="TEI0187_REV01",RAW_m_TEI0187_REV01!$AD:$AF),3,0),"---")</f>
        <v>---</v>
      </c>
      <c r="R860" s="59" t="str">
        <f>IFERROR(VLOOKUP(O860,IF($M$4="TEI0187_REV01",RAW_m_TEI0187_REV01!$AE:$AG),3,0),"---")</f>
        <v>---</v>
      </c>
      <c r="S860" s="59" t="str">
        <f t="shared" si="29"/>
        <v>---</v>
      </c>
    </row>
    <row r="861" spans="2:19" ht="15" customHeight="1" x14ac:dyDescent="0.25">
      <c r="B861" s="59">
        <f t="shared" si="30"/>
        <v>856</v>
      </c>
      <c r="C861" s="60">
        <f>IFERROR(IF($C$4="TEB0187_REV01",CALC_CONN_TEB0187_REV01!U861,),"---")</f>
        <v>0</v>
      </c>
      <c r="D861" s="59">
        <f>IFERROR(IF($C$4="TEB0187_REV01",CALC_CONN_TEB0187_REV01!D861,),"---")</f>
        <v>0</v>
      </c>
      <c r="E861" s="59">
        <f>IFERROR(IF($C$4="TEB0187_REV01",CALC_CONN_TEB0187_REV01!E861,),"---")</f>
        <v>0</v>
      </c>
      <c r="F861" s="59" t="str">
        <f>IFERROR(IF(VLOOKUP($D861&amp;"-"&amp;$E861,IF($C$4="TEB0187_REV01",CALC_CONN_TEB0187_REV01!$F:$I),4,0)="--","---",IF($C$4="TEB0187_REV01",CALC_CONN_TEB0187_REV01!$G861&amp; " --&gt; " &amp;CALC_CONN_TEB0187_REV01!$I861&amp; " --&gt; ")),"---")</f>
        <v>---</v>
      </c>
      <c r="G861" s="59" t="str">
        <f>IFERROR(IF(VLOOKUP($D861&amp;"-"&amp;$E861,IF($C$4="TEB0187_REV01",CALC_CONN_TEB0187_REV01!$F:$H),3,0)="--",VLOOKUP($D861&amp;"-"&amp;$E861,IF($C$4="TEB0187_REV01",CALC_CONN_TEB0187_REV01!$F:$H),2,0),VLOOKUP($D861&amp;"-"&amp;$E861,IF($C$4="TEB0187_REV01",CALC_CONN_TEB0187_REV01!$F:$H),3,0)),"---")</f>
        <v>---</v>
      </c>
      <c r="H861" s="59" t="str">
        <f>IFERROR(VLOOKUP(G861,IF($C$4="TEB0187_REV01",CALC_CONN_TEB0187_REV01!$G:$T),14,0),"---")</f>
        <v>---</v>
      </c>
      <c r="I861" s="59" t="str">
        <f>IFERROR(VLOOKUP($D861&amp;"-"&amp;$E861,IF($C$4="TEB0187_REV01",CALC_CONN_TEB0187_REV01!$F:$K,"???"),6,0),"---")</f>
        <v>---</v>
      </c>
      <c r="J861" s="61" t="str">
        <f>IFERROR(VLOOKUP($D861&amp;"-"&amp;$E861,IF($C$4="TEB0187_REV01",CALC_CONN_TEB0187_REV01!$F:$M,"???"),8,0),"---")</f>
        <v>---</v>
      </c>
      <c r="K861" s="62" t="str">
        <f>IFERROR(VLOOKUP($D861&amp;"-"&amp;$E861,IF($C$4="TEB0187_REV01",CALC_CONN_TEB0187_REV01!$F:$N),9,0),"---")</f>
        <v>---</v>
      </c>
      <c r="L861" s="59" t="str">
        <f>IFERROR(VLOOKUP(K861,B2B!$H$3:$I$2000,2,0),"---")</f>
        <v>---</v>
      </c>
      <c r="M861" s="59" t="str">
        <f>IFERROR(VLOOKUP(L861,IF($M$4="TEI0187_REV01",RAW_m_TEI0187_REV01!$AD:$AH),5,0),"---")</f>
        <v>---</v>
      </c>
      <c r="N861" s="59" t="str">
        <f>IFERROR(VLOOKUP(L861,IF($M$4="TEI0187_REV01",RAW_m_TEI0187_REV01!$AE:$AJ),6,0),"---")</f>
        <v>---</v>
      </c>
      <c r="O861" s="63" t="str">
        <f>IFERROR(VLOOKUP(L861,IF($M$4="TEI0187_REV01",RAW_m_TEI0187_REV01!$AD:$AE),2,0),"---")</f>
        <v>---</v>
      </c>
      <c r="P861" s="59" t="str">
        <f>IFERROR(VLOOKUP(O861,IF($M$4="TEI0187_REV01",RAW_m_TEI0187_REV01!$AJ:$AK),2,0),"---")</f>
        <v>---</v>
      </c>
      <c r="Q861" s="59" t="str">
        <f>IFERROR(VLOOKUP(L861,IF($M$4="TEI0187_REV01",RAW_m_TEI0187_REV01!$AD:$AF),3,0),"---")</f>
        <v>---</v>
      </c>
      <c r="R861" s="59" t="str">
        <f>IFERROR(VLOOKUP(O861,IF($M$4="TEI0187_REV01",RAW_m_TEI0187_REV01!$AE:$AG),3,0),"---")</f>
        <v>---</v>
      </c>
      <c r="S861" s="59" t="str">
        <f t="shared" si="29"/>
        <v>---</v>
      </c>
    </row>
    <row r="862" spans="2:19" ht="15" customHeight="1" x14ac:dyDescent="0.25">
      <c r="B862" s="59">
        <f t="shared" si="30"/>
        <v>857</v>
      </c>
      <c r="C862" s="60">
        <f>IFERROR(IF($C$4="TEB0187_REV01",CALC_CONN_TEB0187_REV01!U862,),"---")</f>
        <v>0</v>
      </c>
      <c r="D862" s="59">
        <f>IFERROR(IF($C$4="TEB0187_REV01",CALC_CONN_TEB0187_REV01!D862,),"---")</f>
        <v>0</v>
      </c>
      <c r="E862" s="59">
        <f>IFERROR(IF($C$4="TEB0187_REV01",CALC_CONN_TEB0187_REV01!E862,),"---")</f>
        <v>0</v>
      </c>
      <c r="F862" s="59" t="str">
        <f>IFERROR(IF(VLOOKUP($D862&amp;"-"&amp;$E862,IF($C$4="TEB0187_REV01",CALC_CONN_TEB0187_REV01!$F:$I),4,0)="--","---",IF($C$4="TEB0187_REV01",CALC_CONN_TEB0187_REV01!$G862&amp; " --&gt; " &amp;CALC_CONN_TEB0187_REV01!$I862&amp; " --&gt; ")),"---")</f>
        <v>---</v>
      </c>
      <c r="G862" s="59" t="str">
        <f>IFERROR(IF(VLOOKUP($D862&amp;"-"&amp;$E862,IF($C$4="TEB0187_REV01",CALC_CONN_TEB0187_REV01!$F:$H),3,0)="--",VLOOKUP($D862&amp;"-"&amp;$E862,IF($C$4="TEB0187_REV01",CALC_CONN_TEB0187_REV01!$F:$H),2,0),VLOOKUP($D862&amp;"-"&amp;$E862,IF($C$4="TEB0187_REV01",CALC_CONN_TEB0187_REV01!$F:$H),3,0)),"---")</f>
        <v>---</v>
      </c>
      <c r="H862" s="59" t="str">
        <f>IFERROR(VLOOKUP(G862,IF($C$4="TEB0187_REV01",CALC_CONN_TEB0187_REV01!$G:$T),14,0),"---")</f>
        <v>---</v>
      </c>
      <c r="I862" s="59" t="str">
        <f>IFERROR(VLOOKUP($D862&amp;"-"&amp;$E862,IF($C$4="TEB0187_REV01",CALC_CONN_TEB0187_REV01!$F:$K,"???"),6,0),"---")</f>
        <v>---</v>
      </c>
      <c r="J862" s="61" t="str">
        <f>IFERROR(VLOOKUP($D862&amp;"-"&amp;$E862,IF($C$4="TEB0187_REV01",CALC_CONN_TEB0187_REV01!$F:$M,"???"),8,0),"---")</f>
        <v>---</v>
      </c>
      <c r="K862" s="62" t="str">
        <f>IFERROR(VLOOKUP($D862&amp;"-"&amp;$E862,IF($C$4="TEB0187_REV01",CALC_CONN_TEB0187_REV01!$F:$N),9,0),"---")</f>
        <v>---</v>
      </c>
      <c r="L862" s="59" t="str">
        <f>IFERROR(VLOOKUP(K862,B2B!$H$3:$I$2000,2,0),"---")</f>
        <v>---</v>
      </c>
      <c r="M862" s="59" t="str">
        <f>IFERROR(VLOOKUP(L862,IF($M$4="TEI0187_REV01",RAW_m_TEI0187_REV01!$AD:$AH),5,0),"---")</f>
        <v>---</v>
      </c>
      <c r="N862" s="59" t="str">
        <f>IFERROR(VLOOKUP(L862,IF($M$4="TEI0187_REV01",RAW_m_TEI0187_REV01!$AE:$AJ),6,0),"---")</f>
        <v>---</v>
      </c>
      <c r="O862" s="63" t="str">
        <f>IFERROR(VLOOKUP(L862,IF($M$4="TEI0187_REV01",RAW_m_TEI0187_REV01!$AD:$AE),2,0),"---")</f>
        <v>---</v>
      </c>
      <c r="P862" s="59" t="str">
        <f>IFERROR(VLOOKUP(O862,IF($M$4="TEI0187_REV01",RAW_m_TEI0187_REV01!$AJ:$AK),2,0),"---")</f>
        <v>---</v>
      </c>
      <c r="Q862" s="59" t="str">
        <f>IFERROR(VLOOKUP(L862,IF($M$4="TEI0187_REV01",RAW_m_TEI0187_REV01!$AD:$AF),3,0),"---")</f>
        <v>---</v>
      </c>
      <c r="R862" s="59" t="str">
        <f>IFERROR(VLOOKUP(O862,IF($M$4="TEI0187_REV01",RAW_m_TEI0187_REV01!$AE:$AG),3,0),"---")</f>
        <v>---</v>
      </c>
      <c r="S862" s="59" t="str">
        <f t="shared" si="29"/>
        <v>---</v>
      </c>
    </row>
    <row r="863" spans="2:19" ht="15" customHeight="1" x14ac:dyDescent="0.25">
      <c r="B863" s="59">
        <f t="shared" si="30"/>
        <v>858</v>
      </c>
      <c r="C863" s="60">
        <f>IFERROR(IF($C$4="TEB0187_REV01",CALC_CONN_TEB0187_REV01!U863,),"---")</f>
        <v>0</v>
      </c>
      <c r="D863" s="59">
        <f>IFERROR(IF($C$4="TEB0187_REV01",CALC_CONN_TEB0187_REV01!D863,),"---")</f>
        <v>0</v>
      </c>
      <c r="E863" s="59">
        <f>IFERROR(IF($C$4="TEB0187_REV01",CALC_CONN_TEB0187_REV01!E863,),"---")</f>
        <v>0</v>
      </c>
      <c r="F863" s="59" t="str">
        <f>IFERROR(IF(VLOOKUP($D863&amp;"-"&amp;$E863,IF($C$4="TEB0187_REV01",CALC_CONN_TEB0187_REV01!$F:$I),4,0)="--","---",IF($C$4="TEB0187_REV01",CALC_CONN_TEB0187_REV01!$G863&amp; " --&gt; " &amp;CALC_CONN_TEB0187_REV01!$I863&amp; " --&gt; ")),"---")</f>
        <v>---</v>
      </c>
      <c r="G863" s="59" t="str">
        <f>IFERROR(IF(VLOOKUP($D863&amp;"-"&amp;$E863,IF($C$4="TEB0187_REV01",CALC_CONN_TEB0187_REV01!$F:$H),3,0)="--",VLOOKUP($D863&amp;"-"&amp;$E863,IF($C$4="TEB0187_REV01",CALC_CONN_TEB0187_REV01!$F:$H),2,0),VLOOKUP($D863&amp;"-"&amp;$E863,IF($C$4="TEB0187_REV01",CALC_CONN_TEB0187_REV01!$F:$H),3,0)),"---")</f>
        <v>---</v>
      </c>
      <c r="H863" s="59" t="str">
        <f>IFERROR(VLOOKUP(G863,IF($C$4="TEB0187_REV01",CALC_CONN_TEB0187_REV01!$G:$T),14,0),"---")</f>
        <v>---</v>
      </c>
      <c r="I863" s="59" t="str">
        <f>IFERROR(VLOOKUP($D863&amp;"-"&amp;$E863,IF($C$4="TEB0187_REV01",CALC_CONN_TEB0187_REV01!$F:$K,"???"),6,0),"---")</f>
        <v>---</v>
      </c>
      <c r="J863" s="61" t="str">
        <f>IFERROR(VLOOKUP($D863&amp;"-"&amp;$E863,IF($C$4="TEB0187_REV01",CALC_CONN_TEB0187_REV01!$F:$M,"???"),8,0),"---")</f>
        <v>---</v>
      </c>
      <c r="K863" s="62" t="str">
        <f>IFERROR(VLOOKUP($D863&amp;"-"&amp;$E863,IF($C$4="TEB0187_REV01",CALC_CONN_TEB0187_REV01!$F:$N),9,0),"---")</f>
        <v>---</v>
      </c>
      <c r="L863" s="59" t="str">
        <f>IFERROR(VLOOKUP(K863,B2B!$H$3:$I$2000,2,0),"---")</f>
        <v>---</v>
      </c>
      <c r="M863" s="59" t="str">
        <f>IFERROR(VLOOKUP(L863,IF($M$4="TEI0187_REV01",RAW_m_TEI0187_REV01!$AD:$AH),5,0),"---")</f>
        <v>---</v>
      </c>
      <c r="N863" s="59" t="str">
        <f>IFERROR(VLOOKUP(L863,IF($M$4="TEI0187_REV01",RAW_m_TEI0187_REV01!$AE:$AJ),6,0),"---")</f>
        <v>---</v>
      </c>
      <c r="O863" s="63" t="str">
        <f>IFERROR(VLOOKUP(L863,IF($M$4="TEI0187_REV01",RAW_m_TEI0187_REV01!$AD:$AE),2,0),"---")</f>
        <v>---</v>
      </c>
      <c r="P863" s="59" t="str">
        <f>IFERROR(VLOOKUP(O863,IF($M$4="TEI0187_REV01",RAW_m_TEI0187_REV01!$AJ:$AK),2,0),"---")</f>
        <v>---</v>
      </c>
      <c r="Q863" s="59" t="str">
        <f>IFERROR(VLOOKUP(L863,IF($M$4="TEI0187_REV01",RAW_m_TEI0187_REV01!$AD:$AF),3,0),"---")</f>
        <v>---</v>
      </c>
      <c r="R863" s="59" t="str">
        <f>IFERROR(VLOOKUP(O863,IF($M$4="TEI0187_REV01",RAW_m_TEI0187_REV01!$AE:$AG),3,0),"---")</f>
        <v>---</v>
      </c>
      <c r="S863" s="59" t="str">
        <f t="shared" si="29"/>
        <v>---</v>
      </c>
    </row>
    <row r="864" spans="2:19" ht="15" customHeight="1" x14ac:dyDescent="0.25">
      <c r="B864" s="59">
        <f t="shared" si="30"/>
        <v>859</v>
      </c>
      <c r="C864" s="60">
        <f>IFERROR(IF($C$4="TEB0187_REV01",CALC_CONN_TEB0187_REV01!U864,),"---")</f>
        <v>0</v>
      </c>
      <c r="D864" s="59">
        <f>IFERROR(IF($C$4="TEB0187_REV01",CALC_CONN_TEB0187_REV01!D864,),"---")</f>
        <v>0</v>
      </c>
      <c r="E864" s="59">
        <f>IFERROR(IF($C$4="TEB0187_REV01",CALC_CONN_TEB0187_REV01!E864,),"---")</f>
        <v>0</v>
      </c>
      <c r="F864" s="59" t="str">
        <f>IFERROR(IF(VLOOKUP($D864&amp;"-"&amp;$E864,IF($C$4="TEB0187_REV01",CALC_CONN_TEB0187_REV01!$F:$I),4,0)="--","---",IF($C$4="TEB0187_REV01",CALC_CONN_TEB0187_REV01!$G864&amp; " --&gt; " &amp;CALC_CONN_TEB0187_REV01!$I864&amp; " --&gt; ")),"---")</f>
        <v>---</v>
      </c>
      <c r="G864" s="59" t="str">
        <f>IFERROR(IF(VLOOKUP($D864&amp;"-"&amp;$E864,IF($C$4="TEB0187_REV01",CALC_CONN_TEB0187_REV01!$F:$H),3,0)="--",VLOOKUP($D864&amp;"-"&amp;$E864,IF($C$4="TEB0187_REV01",CALC_CONN_TEB0187_REV01!$F:$H),2,0),VLOOKUP($D864&amp;"-"&amp;$E864,IF($C$4="TEB0187_REV01",CALC_CONN_TEB0187_REV01!$F:$H),3,0)),"---")</f>
        <v>---</v>
      </c>
      <c r="H864" s="59" t="str">
        <f>IFERROR(VLOOKUP(G864,IF($C$4="TEB0187_REV01",CALC_CONN_TEB0187_REV01!$G:$T),14,0),"---")</f>
        <v>---</v>
      </c>
      <c r="I864" s="59" t="str">
        <f>IFERROR(VLOOKUP($D864&amp;"-"&amp;$E864,IF($C$4="TEB0187_REV01",CALC_CONN_TEB0187_REV01!$F:$K,"???"),6,0),"---")</f>
        <v>---</v>
      </c>
      <c r="J864" s="61" t="str">
        <f>IFERROR(VLOOKUP($D864&amp;"-"&amp;$E864,IF($C$4="TEB0187_REV01",CALC_CONN_TEB0187_REV01!$F:$M,"???"),8,0),"---")</f>
        <v>---</v>
      </c>
      <c r="K864" s="62" t="str">
        <f>IFERROR(VLOOKUP($D864&amp;"-"&amp;$E864,IF($C$4="TEB0187_REV01",CALC_CONN_TEB0187_REV01!$F:$N),9,0),"---")</f>
        <v>---</v>
      </c>
      <c r="L864" s="59" t="str">
        <f>IFERROR(VLOOKUP(K864,B2B!$H$3:$I$2000,2,0),"---")</f>
        <v>---</v>
      </c>
      <c r="M864" s="59" t="str">
        <f>IFERROR(VLOOKUP(L864,IF($M$4="TEI0187_REV01",RAW_m_TEI0187_REV01!$AD:$AH),5,0),"---")</f>
        <v>---</v>
      </c>
      <c r="N864" s="59" t="str">
        <f>IFERROR(VLOOKUP(L864,IF($M$4="TEI0187_REV01",RAW_m_TEI0187_REV01!$AE:$AJ),6,0),"---")</f>
        <v>---</v>
      </c>
      <c r="O864" s="63" t="str">
        <f>IFERROR(VLOOKUP(L864,IF($M$4="TEI0187_REV01",RAW_m_TEI0187_REV01!$AD:$AE),2,0),"---")</f>
        <v>---</v>
      </c>
      <c r="P864" s="59" t="str">
        <f>IFERROR(VLOOKUP(O864,IF($M$4="TEI0187_REV01",RAW_m_TEI0187_REV01!$AJ:$AK),2,0),"---")</f>
        <v>---</v>
      </c>
      <c r="Q864" s="59" t="str">
        <f>IFERROR(VLOOKUP(L864,IF($M$4="TEI0187_REV01",RAW_m_TEI0187_REV01!$AD:$AF),3,0),"---")</f>
        <v>---</v>
      </c>
      <c r="R864" s="59" t="str">
        <f>IFERROR(VLOOKUP(O864,IF($M$4="TEI0187_REV01",RAW_m_TEI0187_REV01!$AE:$AG),3,0),"---")</f>
        <v>---</v>
      </c>
      <c r="S864" s="59" t="str">
        <f t="shared" si="29"/>
        <v>---</v>
      </c>
    </row>
    <row r="865" spans="2:19" ht="15" customHeight="1" x14ac:dyDescent="0.25">
      <c r="B865" s="59">
        <f t="shared" si="30"/>
        <v>860</v>
      </c>
      <c r="C865" s="60">
        <f>IFERROR(IF($C$4="TEB0187_REV01",CALC_CONN_TEB0187_REV01!U865,),"---")</f>
        <v>0</v>
      </c>
      <c r="D865" s="59">
        <f>IFERROR(IF($C$4="TEB0187_REV01",CALC_CONN_TEB0187_REV01!D865,),"---")</f>
        <v>0</v>
      </c>
      <c r="E865" s="59">
        <f>IFERROR(IF($C$4="TEB0187_REV01",CALC_CONN_TEB0187_REV01!E865,),"---")</f>
        <v>0</v>
      </c>
      <c r="F865" s="59" t="str">
        <f>IFERROR(IF(VLOOKUP($D865&amp;"-"&amp;$E865,IF($C$4="TEB0187_REV01",CALC_CONN_TEB0187_REV01!$F:$I),4,0)="--","---",IF($C$4="TEB0187_REV01",CALC_CONN_TEB0187_REV01!$G865&amp; " --&gt; " &amp;CALC_CONN_TEB0187_REV01!$I865&amp; " --&gt; ")),"---")</f>
        <v>---</v>
      </c>
      <c r="G865" s="59" t="str">
        <f>IFERROR(IF(VLOOKUP($D865&amp;"-"&amp;$E865,IF($C$4="TEB0187_REV01",CALC_CONN_TEB0187_REV01!$F:$H),3,0)="--",VLOOKUP($D865&amp;"-"&amp;$E865,IF($C$4="TEB0187_REV01",CALC_CONN_TEB0187_REV01!$F:$H),2,0),VLOOKUP($D865&amp;"-"&amp;$E865,IF($C$4="TEB0187_REV01",CALC_CONN_TEB0187_REV01!$F:$H),3,0)),"---")</f>
        <v>---</v>
      </c>
      <c r="H865" s="59" t="str">
        <f>IFERROR(VLOOKUP(G865,IF($C$4="TEB0187_REV01",CALC_CONN_TEB0187_REV01!$G:$T),14,0),"---")</f>
        <v>---</v>
      </c>
      <c r="I865" s="59" t="str">
        <f>IFERROR(VLOOKUP($D865&amp;"-"&amp;$E865,IF($C$4="TEB0187_REV01",CALC_CONN_TEB0187_REV01!$F:$K,"???"),6,0),"---")</f>
        <v>---</v>
      </c>
      <c r="J865" s="61" t="str">
        <f>IFERROR(VLOOKUP($D865&amp;"-"&amp;$E865,IF($C$4="TEB0187_REV01",CALC_CONN_TEB0187_REV01!$F:$M,"???"),8,0),"---")</f>
        <v>---</v>
      </c>
      <c r="K865" s="62" t="str">
        <f>IFERROR(VLOOKUP($D865&amp;"-"&amp;$E865,IF($C$4="TEB0187_REV01",CALC_CONN_TEB0187_REV01!$F:$N),9,0),"---")</f>
        <v>---</v>
      </c>
      <c r="L865" s="59" t="str">
        <f>IFERROR(VLOOKUP(K865,B2B!$H$3:$I$2000,2,0),"---")</f>
        <v>---</v>
      </c>
      <c r="M865" s="59" t="str">
        <f>IFERROR(VLOOKUP(L865,IF($M$4="TEI0187_REV01",RAW_m_TEI0187_REV01!$AD:$AH),5,0),"---")</f>
        <v>---</v>
      </c>
      <c r="N865" s="59" t="str">
        <f>IFERROR(VLOOKUP(L865,IF($M$4="TEI0187_REV01",RAW_m_TEI0187_REV01!$AE:$AJ),6,0),"---")</f>
        <v>---</v>
      </c>
      <c r="O865" s="63" t="str">
        <f>IFERROR(VLOOKUP(L865,IF($M$4="TEI0187_REV01",RAW_m_TEI0187_REV01!$AD:$AE),2,0),"---")</f>
        <v>---</v>
      </c>
      <c r="P865" s="59" t="str">
        <f>IFERROR(VLOOKUP(O865,IF($M$4="TEI0187_REV01",RAW_m_TEI0187_REV01!$AJ:$AK),2,0),"---")</f>
        <v>---</v>
      </c>
      <c r="Q865" s="59" t="str">
        <f>IFERROR(VLOOKUP(L865,IF($M$4="TEI0187_REV01",RAW_m_TEI0187_REV01!$AD:$AF),3,0),"---")</f>
        <v>---</v>
      </c>
      <c r="R865" s="59" t="str">
        <f>IFERROR(VLOOKUP(O865,IF($M$4="TEI0187_REV01",RAW_m_TEI0187_REV01!$AE:$AG),3,0),"---")</f>
        <v>---</v>
      </c>
      <c r="S865" s="59" t="str">
        <f t="shared" si="29"/>
        <v>---</v>
      </c>
    </row>
    <row r="866" spans="2:19" ht="15" customHeight="1" x14ac:dyDescent="0.25">
      <c r="B866" s="59">
        <f t="shared" si="30"/>
        <v>861</v>
      </c>
      <c r="C866" s="60">
        <f>IFERROR(IF($C$4="TEB0187_REV01",CALC_CONN_TEB0187_REV01!U866,),"---")</f>
        <v>0</v>
      </c>
      <c r="D866" s="59">
        <f>IFERROR(IF($C$4="TEB0187_REV01",CALC_CONN_TEB0187_REV01!D866,),"---")</f>
        <v>0</v>
      </c>
      <c r="E866" s="59">
        <f>IFERROR(IF($C$4="TEB0187_REV01",CALC_CONN_TEB0187_REV01!E866,),"---")</f>
        <v>0</v>
      </c>
      <c r="F866" s="59" t="str">
        <f>IFERROR(IF(VLOOKUP($D866&amp;"-"&amp;$E866,IF($C$4="TEB0187_REV01",CALC_CONN_TEB0187_REV01!$F:$I),4,0)="--","---",IF($C$4="TEB0187_REV01",CALC_CONN_TEB0187_REV01!$G866&amp; " --&gt; " &amp;CALC_CONN_TEB0187_REV01!$I866&amp; " --&gt; ")),"---")</f>
        <v>---</v>
      </c>
      <c r="G866" s="59" t="str">
        <f>IFERROR(IF(VLOOKUP($D866&amp;"-"&amp;$E866,IF($C$4="TEB0187_REV01",CALC_CONN_TEB0187_REV01!$F:$H),3,0)="--",VLOOKUP($D866&amp;"-"&amp;$E866,IF($C$4="TEB0187_REV01",CALC_CONN_TEB0187_REV01!$F:$H),2,0),VLOOKUP($D866&amp;"-"&amp;$E866,IF($C$4="TEB0187_REV01",CALC_CONN_TEB0187_REV01!$F:$H),3,0)),"---")</f>
        <v>---</v>
      </c>
      <c r="H866" s="59" t="str">
        <f>IFERROR(VLOOKUP(G866,IF($C$4="TEB0187_REV01",CALC_CONN_TEB0187_REV01!$G:$T),14,0),"---")</f>
        <v>---</v>
      </c>
      <c r="I866" s="59" t="str">
        <f>IFERROR(VLOOKUP($D866&amp;"-"&amp;$E866,IF($C$4="TEB0187_REV01",CALC_CONN_TEB0187_REV01!$F:$K,"???"),6,0),"---")</f>
        <v>---</v>
      </c>
      <c r="J866" s="61" t="str">
        <f>IFERROR(VLOOKUP($D866&amp;"-"&amp;$E866,IF($C$4="TEB0187_REV01",CALC_CONN_TEB0187_REV01!$F:$M,"???"),8,0),"---")</f>
        <v>---</v>
      </c>
      <c r="K866" s="62" t="str">
        <f>IFERROR(VLOOKUP($D866&amp;"-"&amp;$E866,IF($C$4="TEB0187_REV01",CALC_CONN_TEB0187_REV01!$F:$N),9,0),"---")</f>
        <v>---</v>
      </c>
      <c r="L866" s="59" t="str">
        <f>IFERROR(VLOOKUP(K866,B2B!$H$3:$I$2000,2,0),"---")</f>
        <v>---</v>
      </c>
      <c r="M866" s="59" t="str">
        <f>IFERROR(VLOOKUP(L866,IF($M$4="TEI0187_REV01",RAW_m_TEI0187_REV01!$AD:$AH),5,0),"---")</f>
        <v>---</v>
      </c>
      <c r="N866" s="59" t="str">
        <f>IFERROR(VLOOKUP(L866,IF($M$4="TEI0187_REV01",RAW_m_TEI0187_REV01!$AE:$AJ),6,0),"---")</f>
        <v>---</v>
      </c>
      <c r="O866" s="63" t="str">
        <f>IFERROR(VLOOKUP(L866,IF($M$4="TEI0187_REV01",RAW_m_TEI0187_REV01!$AD:$AE),2,0),"---")</f>
        <v>---</v>
      </c>
      <c r="P866" s="59" t="str">
        <f>IFERROR(VLOOKUP(O866,IF($M$4="TEI0187_REV01",RAW_m_TEI0187_REV01!$AJ:$AK),2,0),"---")</f>
        <v>---</v>
      </c>
      <c r="Q866" s="59" t="str">
        <f>IFERROR(VLOOKUP(L866,IF($M$4="TEI0187_REV01",RAW_m_TEI0187_REV01!$AD:$AF),3,0),"---")</f>
        <v>---</v>
      </c>
      <c r="R866" s="59" t="str">
        <f>IFERROR(VLOOKUP(O866,IF($M$4="TEI0187_REV01",RAW_m_TEI0187_REV01!$AE:$AG),3,0),"---")</f>
        <v>---</v>
      </c>
      <c r="S866" s="59" t="str">
        <f t="shared" si="29"/>
        <v>---</v>
      </c>
    </row>
    <row r="867" spans="2:19" ht="15" customHeight="1" x14ac:dyDescent="0.25">
      <c r="B867" s="59">
        <f t="shared" si="30"/>
        <v>862</v>
      </c>
      <c r="C867" s="60">
        <f>IFERROR(IF($C$4="TEB0187_REV01",CALC_CONN_TEB0187_REV01!U867,),"---")</f>
        <v>0</v>
      </c>
      <c r="D867" s="59">
        <f>IFERROR(IF($C$4="TEB0187_REV01",CALC_CONN_TEB0187_REV01!D867,),"---")</f>
        <v>0</v>
      </c>
      <c r="E867" s="59">
        <f>IFERROR(IF($C$4="TEB0187_REV01",CALC_CONN_TEB0187_REV01!E867,),"---")</f>
        <v>0</v>
      </c>
      <c r="F867" s="59" t="str">
        <f>IFERROR(IF(VLOOKUP($D867&amp;"-"&amp;$E867,IF($C$4="TEB0187_REV01",CALC_CONN_TEB0187_REV01!$F:$I),4,0)="--","---",IF($C$4="TEB0187_REV01",CALC_CONN_TEB0187_REV01!$G867&amp; " --&gt; " &amp;CALC_CONN_TEB0187_REV01!$I867&amp; " --&gt; ")),"---")</f>
        <v>---</v>
      </c>
      <c r="G867" s="59" t="str">
        <f>IFERROR(IF(VLOOKUP($D867&amp;"-"&amp;$E867,IF($C$4="TEB0187_REV01",CALC_CONN_TEB0187_REV01!$F:$H),3,0)="--",VLOOKUP($D867&amp;"-"&amp;$E867,IF($C$4="TEB0187_REV01",CALC_CONN_TEB0187_REV01!$F:$H),2,0),VLOOKUP($D867&amp;"-"&amp;$E867,IF($C$4="TEB0187_REV01",CALC_CONN_TEB0187_REV01!$F:$H),3,0)),"---")</f>
        <v>---</v>
      </c>
      <c r="H867" s="59" t="str">
        <f>IFERROR(VLOOKUP(G867,IF($C$4="TEB0187_REV01",CALC_CONN_TEB0187_REV01!$G:$T),14,0),"---")</f>
        <v>---</v>
      </c>
      <c r="I867" s="59" t="str">
        <f>IFERROR(VLOOKUP($D867&amp;"-"&amp;$E867,IF($C$4="TEB0187_REV01",CALC_CONN_TEB0187_REV01!$F:$K,"???"),6,0),"---")</f>
        <v>---</v>
      </c>
      <c r="J867" s="61" t="str">
        <f>IFERROR(VLOOKUP($D867&amp;"-"&amp;$E867,IF($C$4="TEB0187_REV01",CALC_CONN_TEB0187_REV01!$F:$M,"???"),8,0),"---")</f>
        <v>---</v>
      </c>
      <c r="K867" s="62" t="str">
        <f>IFERROR(VLOOKUP($D867&amp;"-"&amp;$E867,IF($C$4="TEB0187_REV01",CALC_CONN_TEB0187_REV01!$F:$N),9,0),"---")</f>
        <v>---</v>
      </c>
      <c r="L867" s="59" t="str">
        <f>IFERROR(VLOOKUP(K867,B2B!$H$3:$I$2000,2,0),"---")</f>
        <v>---</v>
      </c>
      <c r="M867" s="59" t="str">
        <f>IFERROR(VLOOKUP(L867,IF($M$4="TEI0187_REV01",RAW_m_TEI0187_REV01!$AD:$AH),5,0),"---")</f>
        <v>---</v>
      </c>
      <c r="N867" s="59" t="str">
        <f>IFERROR(VLOOKUP(L867,IF($M$4="TEI0187_REV01",RAW_m_TEI0187_REV01!$AE:$AJ),6,0),"---")</f>
        <v>---</v>
      </c>
      <c r="O867" s="63" t="str">
        <f>IFERROR(VLOOKUP(L867,IF($M$4="TEI0187_REV01",RAW_m_TEI0187_REV01!$AD:$AE),2,0),"---")</f>
        <v>---</v>
      </c>
      <c r="P867" s="59" t="str">
        <f>IFERROR(VLOOKUP(O867,IF($M$4="TEI0187_REV01",RAW_m_TEI0187_REV01!$AJ:$AK),2,0),"---")</f>
        <v>---</v>
      </c>
      <c r="Q867" s="59" t="str">
        <f>IFERROR(VLOOKUP(L867,IF($M$4="TEI0187_REV01",RAW_m_TEI0187_REV01!$AD:$AF),3,0),"---")</f>
        <v>---</v>
      </c>
      <c r="R867" s="59" t="str">
        <f>IFERROR(VLOOKUP(O867,IF($M$4="TEI0187_REV01",RAW_m_TEI0187_REV01!$AE:$AG),3,0),"---")</f>
        <v>---</v>
      </c>
      <c r="S867" s="59" t="str">
        <f t="shared" si="29"/>
        <v>---</v>
      </c>
    </row>
    <row r="868" spans="2:19" ht="15" customHeight="1" x14ac:dyDescent="0.25">
      <c r="B868" s="59">
        <f t="shared" si="30"/>
        <v>863</v>
      </c>
      <c r="C868" s="60">
        <f>IFERROR(IF($C$4="TEB0187_REV01",CALC_CONN_TEB0187_REV01!U868,),"---")</f>
        <v>0</v>
      </c>
      <c r="D868" s="59">
        <f>IFERROR(IF($C$4="TEB0187_REV01",CALC_CONN_TEB0187_REV01!D868,),"---")</f>
        <v>0</v>
      </c>
      <c r="E868" s="59">
        <f>IFERROR(IF($C$4="TEB0187_REV01",CALC_CONN_TEB0187_REV01!E868,),"---")</f>
        <v>0</v>
      </c>
      <c r="F868" s="59" t="str">
        <f>IFERROR(IF(VLOOKUP($D868&amp;"-"&amp;$E868,IF($C$4="TEB0187_REV01",CALC_CONN_TEB0187_REV01!$F:$I),4,0)="--","---",IF($C$4="TEB0187_REV01",CALC_CONN_TEB0187_REV01!$G868&amp; " --&gt; " &amp;CALC_CONN_TEB0187_REV01!$I868&amp; " --&gt; ")),"---")</f>
        <v>---</v>
      </c>
      <c r="G868" s="59" t="str">
        <f>IFERROR(IF(VLOOKUP($D868&amp;"-"&amp;$E868,IF($C$4="TEB0187_REV01",CALC_CONN_TEB0187_REV01!$F:$H),3,0)="--",VLOOKUP($D868&amp;"-"&amp;$E868,IF($C$4="TEB0187_REV01",CALC_CONN_TEB0187_REV01!$F:$H),2,0),VLOOKUP($D868&amp;"-"&amp;$E868,IF($C$4="TEB0187_REV01",CALC_CONN_TEB0187_REV01!$F:$H),3,0)),"---")</f>
        <v>---</v>
      </c>
      <c r="H868" s="59" t="str">
        <f>IFERROR(VLOOKUP(G868,IF($C$4="TEB0187_REV01",CALC_CONN_TEB0187_REV01!$G:$T),14,0),"---")</f>
        <v>---</v>
      </c>
      <c r="I868" s="59" t="str">
        <f>IFERROR(VLOOKUP($D868&amp;"-"&amp;$E868,IF($C$4="TEB0187_REV01",CALC_CONN_TEB0187_REV01!$F:$K,"???"),6,0),"---")</f>
        <v>---</v>
      </c>
      <c r="J868" s="61" t="str">
        <f>IFERROR(VLOOKUP($D868&amp;"-"&amp;$E868,IF($C$4="TEB0187_REV01",CALC_CONN_TEB0187_REV01!$F:$M,"???"),8,0),"---")</f>
        <v>---</v>
      </c>
      <c r="K868" s="62" t="str">
        <f>IFERROR(VLOOKUP($D868&amp;"-"&amp;$E868,IF($C$4="TEB0187_REV01",CALC_CONN_TEB0187_REV01!$F:$N),9,0),"---")</f>
        <v>---</v>
      </c>
      <c r="L868" s="59" t="str">
        <f>IFERROR(VLOOKUP(K868,B2B!$H$3:$I$2000,2,0),"---")</f>
        <v>---</v>
      </c>
      <c r="M868" s="59" t="str">
        <f>IFERROR(VLOOKUP(L868,IF($M$4="TEI0187_REV01",RAW_m_TEI0187_REV01!$AD:$AH),5,0),"---")</f>
        <v>---</v>
      </c>
      <c r="N868" s="59" t="str">
        <f>IFERROR(VLOOKUP(L868,IF($M$4="TEI0187_REV01",RAW_m_TEI0187_REV01!$AE:$AJ),6,0),"---")</f>
        <v>---</v>
      </c>
      <c r="O868" s="63" t="str">
        <f>IFERROR(VLOOKUP(L868,IF($M$4="TEI0187_REV01",RAW_m_TEI0187_REV01!$AD:$AE),2,0),"---")</f>
        <v>---</v>
      </c>
      <c r="P868" s="59" t="str">
        <f>IFERROR(VLOOKUP(O868,IF($M$4="TEI0187_REV01",RAW_m_TEI0187_REV01!$AJ:$AK),2,0),"---")</f>
        <v>---</v>
      </c>
      <c r="Q868" s="59" t="str">
        <f>IFERROR(VLOOKUP(L868,IF($M$4="TEI0187_REV01",RAW_m_TEI0187_REV01!$AD:$AF),3,0),"---")</f>
        <v>---</v>
      </c>
      <c r="R868" s="59" t="str">
        <f>IFERROR(VLOOKUP(O868,IF($M$4="TEI0187_REV01",RAW_m_TEI0187_REV01!$AE:$AG),3,0),"---")</f>
        <v>---</v>
      </c>
      <c r="S868" s="59" t="str">
        <f t="shared" si="29"/>
        <v>---</v>
      </c>
    </row>
    <row r="869" spans="2:19" ht="15" customHeight="1" x14ac:dyDescent="0.25">
      <c r="B869" s="59">
        <f t="shared" si="30"/>
        <v>864</v>
      </c>
      <c r="C869" s="60">
        <f>IFERROR(IF($C$4="TEB0187_REV01",CALC_CONN_TEB0187_REV01!U869,),"---")</f>
        <v>0</v>
      </c>
      <c r="D869" s="59">
        <f>IFERROR(IF($C$4="TEB0187_REV01",CALC_CONN_TEB0187_REV01!D869,),"---")</f>
        <v>0</v>
      </c>
      <c r="E869" s="59">
        <f>IFERROR(IF($C$4="TEB0187_REV01",CALC_CONN_TEB0187_REV01!E869,),"---")</f>
        <v>0</v>
      </c>
      <c r="F869" s="59" t="str">
        <f>IFERROR(IF(VLOOKUP($D869&amp;"-"&amp;$E869,IF($C$4="TEB0187_REV01",CALC_CONN_TEB0187_REV01!$F:$I),4,0)="--","---",IF($C$4="TEB0187_REV01",CALC_CONN_TEB0187_REV01!$G869&amp; " --&gt; " &amp;CALC_CONN_TEB0187_REV01!$I869&amp; " --&gt; ")),"---")</f>
        <v>---</v>
      </c>
      <c r="G869" s="59" t="str">
        <f>IFERROR(IF(VLOOKUP($D869&amp;"-"&amp;$E869,IF($C$4="TEB0187_REV01",CALC_CONN_TEB0187_REV01!$F:$H),3,0)="--",VLOOKUP($D869&amp;"-"&amp;$E869,IF($C$4="TEB0187_REV01",CALC_CONN_TEB0187_REV01!$F:$H),2,0),VLOOKUP($D869&amp;"-"&amp;$E869,IF($C$4="TEB0187_REV01",CALC_CONN_TEB0187_REV01!$F:$H),3,0)),"---")</f>
        <v>---</v>
      </c>
      <c r="H869" s="59" t="str">
        <f>IFERROR(VLOOKUP(G869,IF($C$4="TEB0187_REV01",CALC_CONN_TEB0187_REV01!$G:$T),14,0),"---")</f>
        <v>---</v>
      </c>
      <c r="I869" s="59" t="str">
        <f>IFERROR(VLOOKUP($D869&amp;"-"&amp;$E869,IF($C$4="TEB0187_REV01",CALC_CONN_TEB0187_REV01!$F:$K,"???"),6,0),"---")</f>
        <v>---</v>
      </c>
      <c r="J869" s="61" t="str">
        <f>IFERROR(VLOOKUP($D869&amp;"-"&amp;$E869,IF($C$4="TEB0187_REV01",CALC_CONN_TEB0187_REV01!$F:$M,"???"),8,0),"---")</f>
        <v>---</v>
      </c>
      <c r="K869" s="62" t="str">
        <f>IFERROR(VLOOKUP($D869&amp;"-"&amp;$E869,IF($C$4="TEB0187_REV01",CALC_CONN_TEB0187_REV01!$F:$N),9,0),"---")</f>
        <v>---</v>
      </c>
      <c r="L869" s="59" t="str">
        <f>IFERROR(VLOOKUP(K869,B2B!$H$3:$I$2000,2,0),"---")</f>
        <v>---</v>
      </c>
      <c r="M869" s="59" t="str">
        <f>IFERROR(VLOOKUP(L869,IF($M$4="TEI0187_REV01",RAW_m_TEI0187_REV01!$AD:$AH),5,0),"---")</f>
        <v>---</v>
      </c>
      <c r="N869" s="59" t="str">
        <f>IFERROR(VLOOKUP(L869,IF($M$4="TEI0187_REV01",RAW_m_TEI0187_REV01!$AE:$AJ),6,0),"---")</f>
        <v>---</v>
      </c>
      <c r="O869" s="63" t="str">
        <f>IFERROR(VLOOKUP(L869,IF($M$4="TEI0187_REV01",RAW_m_TEI0187_REV01!$AD:$AE),2,0),"---")</f>
        <v>---</v>
      </c>
      <c r="P869" s="59" t="str">
        <f>IFERROR(VLOOKUP(O869,IF($M$4="TEI0187_REV01",RAW_m_TEI0187_REV01!$AJ:$AK),2,0),"---")</f>
        <v>---</v>
      </c>
      <c r="Q869" s="59" t="str">
        <f>IFERROR(VLOOKUP(L869,IF($M$4="TEI0187_REV01",RAW_m_TEI0187_REV01!$AD:$AF),3,0),"---")</f>
        <v>---</v>
      </c>
      <c r="R869" s="59" t="str">
        <f>IFERROR(VLOOKUP(O869,IF($M$4="TEI0187_REV01",RAW_m_TEI0187_REV01!$AE:$AG),3,0),"---")</f>
        <v>---</v>
      </c>
      <c r="S869" s="59" t="str">
        <f t="shared" si="29"/>
        <v>---</v>
      </c>
    </row>
    <row r="870" spans="2:19" ht="15" customHeight="1" x14ac:dyDescent="0.25">
      <c r="B870" s="59">
        <f t="shared" si="30"/>
        <v>865</v>
      </c>
      <c r="C870" s="60">
        <f>IFERROR(IF($C$4="TEB0187_REV01",CALC_CONN_TEB0187_REV01!U870,),"---")</f>
        <v>0</v>
      </c>
      <c r="D870" s="59">
        <f>IFERROR(IF($C$4="TEB0187_REV01",CALC_CONN_TEB0187_REV01!D870,),"---")</f>
        <v>0</v>
      </c>
      <c r="E870" s="59">
        <f>IFERROR(IF($C$4="TEB0187_REV01",CALC_CONN_TEB0187_REV01!E870,),"---")</f>
        <v>0</v>
      </c>
      <c r="F870" s="59" t="str">
        <f>IFERROR(IF(VLOOKUP($D870&amp;"-"&amp;$E870,IF($C$4="TEB0187_REV01",CALC_CONN_TEB0187_REV01!$F:$I),4,0)="--","---",IF($C$4="TEB0187_REV01",CALC_CONN_TEB0187_REV01!$G870&amp; " --&gt; " &amp;CALC_CONN_TEB0187_REV01!$I870&amp; " --&gt; ")),"---")</f>
        <v>---</v>
      </c>
      <c r="G870" s="59" t="str">
        <f>IFERROR(IF(VLOOKUP($D870&amp;"-"&amp;$E870,IF($C$4="TEB0187_REV01",CALC_CONN_TEB0187_REV01!$F:$H),3,0)="--",VLOOKUP($D870&amp;"-"&amp;$E870,IF($C$4="TEB0187_REV01",CALC_CONN_TEB0187_REV01!$F:$H),2,0),VLOOKUP($D870&amp;"-"&amp;$E870,IF($C$4="TEB0187_REV01",CALC_CONN_TEB0187_REV01!$F:$H),3,0)),"---")</f>
        <v>---</v>
      </c>
      <c r="H870" s="59" t="str">
        <f>IFERROR(VLOOKUP(G870,IF($C$4="TEB0187_REV01",CALC_CONN_TEB0187_REV01!$G:$T),14,0),"---")</f>
        <v>---</v>
      </c>
      <c r="I870" s="59" t="str">
        <f>IFERROR(VLOOKUP($D870&amp;"-"&amp;$E870,IF($C$4="TEB0187_REV01",CALC_CONN_TEB0187_REV01!$F:$K,"???"),6,0),"---")</f>
        <v>---</v>
      </c>
      <c r="J870" s="61" t="str">
        <f>IFERROR(VLOOKUP($D870&amp;"-"&amp;$E870,IF($C$4="TEB0187_REV01",CALC_CONN_TEB0187_REV01!$F:$M,"???"),8,0),"---")</f>
        <v>---</v>
      </c>
      <c r="K870" s="62" t="str">
        <f>IFERROR(VLOOKUP($D870&amp;"-"&amp;$E870,IF($C$4="TEB0187_REV01",CALC_CONN_TEB0187_REV01!$F:$N),9,0),"---")</f>
        <v>---</v>
      </c>
      <c r="L870" s="59" t="str">
        <f>IFERROR(VLOOKUP(K870,B2B!$H$3:$I$2000,2,0),"---")</f>
        <v>---</v>
      </c>
      <c r="M870" s="59" t="str">
        <f>IFERROR(VLOOKUP(L870,IF($M$4="TEI0187_REV01",RAW_m_TEI0187_REV01!$AD:$AH),5,0),"---")</f>
        <v>---</v>
      </c>
      <c r="N870" s="59" t="str">
        <f>IFERROR(VLOOKUP(L870,IF($M$4="TEI0187_REV01",RAW_m_TEI0187_REV01!$AE:$AJ),6,0),"---")</f>
        <v>---</v>
      </c>
      <c r="O870" s="63" t="str">
        <f>IFERROR(VLOOKUP(L870,IF($M$4="TEI0187_REV01",RAW_m_TEI0187_REV01!$AD:$AE),2,0),"---")</f>
        <v>---</v>
      </c>
      <c r="P870" s="59" t="str">
        <f>IFERROR(VLOOKUP(O870,IF($M$4="TEI0187_REV01",RAW_m_TEI0187_REV01!$AJ:$AK),2,0),"---")</f>
        <v>---</v>
      </c>
      <c r="Q870" s="59" t="str">
        <f>IFERROR(VLOOKUP(L870,IF($M$4="TEI0187_REV01",RAW_m_TEI0187_REV01!$AD:$AF),3,0),"---")</f>
        <v>---</v>
      </c>
      <c r="R870" s="59" t="str">
        <f>IFERROR(VLOOKUP(O870,IF($M$4="TEI0187_REV01",RAW_m_TEI0187_REV01!$AE:$AG),3,0),"---")</f>
        <v>---</v>
      </c>
      <c r="S870" s="59" t="str">
        <f t="shared" si="29"/>
        <v>---</v>
      </c>
    </row>
    <row r="871" spans="2:19" ht="15" customHeight="1" x14ac:dyDescent="0.25">
      <c r="B871" s="59">
        <f t="shared" si="30"/>
        <v>866</v>
      </c>
      <c r="C871" s="60">
        <f>IFERROR(IF($C$4="TEB0187_REV01",CALC_CONN_TEB0187_REV01!U871,),"---")</f>
        <v>0</v>
      </c>
      <c r="D871" s="59">
        <f>IFERROR(IF($C$4="TEB0187_REV01",CALC_CONN_TEB0187_REV01!D871,),"---")</f>
        <v>0</v>
      </c>
      <c r="E871" s="59">
        <f>IFERROR(IF($C$4="TEB0187_REV01",CALC_CONN_TEB0187_REV01!E871,),"---")</f>
        <v>0</v>
      </c>
      <c r="F871" s="59" t="str">
        <f>IFERROR(IF(VLOOKUP($D871&amp;"-"&amp;$E871,IF($C$4="TEB0187_REV01",CALC_CONN_TEB0187_REV01!$F:$I),4,0)="--","---",IF($C$4="TEB0187_REV01",CALC_CONN_TEB0187_REV01!$G871&amp; " --&gt; " &amp;CALC_CONN_TEB0187_REV01!$I871&amp; " --&gt; ")),"---")</f>
        <v>---</v>
      </c>
      <c r="G871" s="59" t="str">
        <f>IFERROR(IF(VLOOKUP($D871&amp;"-"&amp;$E871,IF($C$4="TEB0187_REV01",CALC_CONN_TEB0187_REV01!$F:$H),3,0)="--",VLOOKUP($D871&amp;"-"&amp;$E871,IF($C$4="TEB0187_REV01",CALC_CONN_TEB0187_REV01!$F:$H),2,0),VLOOKUP($D871&amp;"-"&amp;$E871,IF($C$4="TEB0187_REV01",CALC_CONN_TEB0187_REV01!$F:$H),3,0)),"---")</f>
        <v>---</v>
      </c>
      <c r="H871" s="59" t="str">
        <f>IFERROR(VLOOKUP(G871,IF($C$4="TEB0187_REV01",CALC_CONN_TEB0187_REV01!$G:$T),14,0),"---")</f>
        <v>---</v>
      </c>
      <c r="I871" s="59" t="str">
        <f>IFERROR(VLOOKUP($D871&amp;"-"&amp;$E871,IF($C$4="TEB0187_REV01",CALC_CONN_TEB0187_REV01!$F:$K,"???"),6,0),"---")</f>
        <v>---</v>
      </c>
      <c r="J871" s="61" t="str">
        <f>IFERROR(VLOOKUP($D871&amp;"-"&amp;$E871,IF($C$4="TEB0187_REV01",CALC_CONN_TEB0187_REV01!$F:$M,"???"),8,0),"---")</f>
        <v>---</v>
      </c>
      <c r="K871" s="62" t="str">
        <f>IFERROR(VLOOKUP($D871&amp;"-"&amp;$E871,IF($C$4="TEB0187_REV01",CALC_CONN_TEB0187_REV01!$F:$N),9,0),"---")</f>
        <v>---</v>
      </c>
      <c r="L871" s="59" t="str">
        <f>IFERROR(VLOOKUP(K871,B2B!$H$3:$I$2000,2,0),"---")</f>
        <v>---</v>
      </c>
      <c r="M871" s="59" t="str">
        <f>IFERROR(VLOOKUP(L871,IF($M$4="TEI0187_REV01",RAW_m_TEI0187_REV01!$AD:$AH),5,0),"---")</f>
        <v>---</v>
      </c>
      <c r="N871" s="59" t="str">
        <f>IFERROR(VLOOKUP(L871,IF($M$4="TEI0187_REV01",RAW_m_TEI0187_REV01!$AE:$AJ),6,0),"---")</f>
        <v>---</v>
      </c>
      <c r="O871" s="63" t="str">
        <f>IFERROR(VLOOKUP(L871,IF($M$4="TEI0187_REV01",RAW_m_TEI0187_REV01!$AD:$AE),2,0),"---")</f>
        <v>---</v>
      </c>
      <c r="P871" s="59" t="str">
        <f>IFERROR(VLOOKUP(O871,IF($M$4="TEI0187_REV01",RAW_m_TEI0187_REV01!$AJ:$AK),2,0),"---")</f>
        <v>---</v>
      </c>
      <c r="Q871" s="59" t="str">
        <f>IFERROR(VLOOKUP(L871,IF($M$4="TEI0187_REV01",RAW_m_TEI0187_REV01!$AD:$AF),3,0),"---")</f>
        <v>---</v>
      </c>
      <c r="R871" s="59" t="str">
        <f>IFERROR(VLOOKUP(O871,IF($M$4="TEI0187_REV01",RAW_m_TEI0187_REV01!$AE:$AG),3,0),"---")</f>
        <v>---</v>
      </c>
      <c r="S871" s="59" t="str">
        <f t="shared" si="29"/>
        <v>---</v>
      </c>
    </row>
    <row r="872" spans="2:19" ht="15" customHeight="1" x14ac:dyDescent="0.25">
      <c r="B872" s="59">
        <f t="shared" si="30"/>
        <v>867</v>
      </c>
      <c r="C872" s="60">
        <f>IFERROR(IF($C$4="TEB0187_REV01",CALC_CONN_TEB0187_REV01!U872,),"---")</f>
        <v>0</v>
      </c>
      <c r="D872" s="59">
        <f>IFERROR(IF($C$4="TEB0187_REV01",CALC_CONN_TEB0187_REV01!D872,),"---")</f>
        <v>0</v>
      </c>
      <c r="E872" s="59">
        <f>IFERROR(IF($C$4="TEB0187_REV01",CALC_CONN_TEB0187_REV01!E872,),"---")</f>
        <v>0</v>
      </c>
      <c r="F872" s="59" t="str">
        <f>IFERROR(IF(VLOOKUP($D872&amp;"-"&amp;$E872,IF($C$4="TEB0187_REV01",CALC_CONN_TEB0187_REV01!$F:$I),4,0)="--","---",IF($C$4="TEB0187_REV01",CALC_CONN_TEB0187_REV01!$G872&amp; " --&gt; " &amp;CALC_CONN_TEB0187_REV01!$I872&amp; " --&gt; ")),"---")</f>
        <v>---</v>
      </c>
      <c r="G872" s="59" t="str">
        <f>IFERROR(IF(VLOOKUP($D872&amp;"-"&amp;$E872,IF($C$4="TEB0187_REV01",CALC_CONN_TEB0187_REV01!$F:$H),3,0)="--",VLOOKUP($D872&amp;"-"&amp;$E872,IF($C$4="TEB0187_REV01",CALC_CONN_TEB0187_REV01!$F:$H),2,0),VLOOKUP($D872&amp;"-"&amp;$E872,IF($C$4="TEB0187_REV01",CALC_CONN_TEB0187_REV01!$F:$H),3,0)),"---")</f>
        <v>---</v>
      </c>
      <c r="H872" s="59" t="str">
        <f>IFERROR(VLOOKUP(G872,IF($C$4="TEB0187_REV01",CALC_CONN_TEB0187_REV01!$G:$T),14,0),"---")</f>
        <v>---</v>
      </c>
      <c r="I872" s="59" t="str">
        <f>IFERROR(VLOOKUP($D872&amp;"-"&amp;$E872,IF($C$4="TEB0187_REV01",CALC_CONN_TEB0187_REV01!$F:$K,"???"),6,0),"---")</f>
        <v>---</v>
      </c>
      <c r="J872" s="61" t="str">
        <f>IFERROR(VLOOKUP($D872&amp;"-"&amp;$E872,IF($C$4="TEB0187_REV01",CALC_CONN_TEB0187_REV01!$F:$M,"???"),8,0),"---")</f>
        <v>---</v>
      </c>
      <c r="K872" s="62" t="str">
        <f>IFERROR(VLOOKUP($D872&amp;"-"&amp;$E872,IF($C$4="TEB0187_REV01",CALC_CONN_TEB0187_REV01!$F:$N),9,0),"---")</f>
        <v>---</v>
      </c>
      <c r="L872" s="59" t="str">
        <f>IFERROR(VLOOKUP(K872,B2B!$H$3:$I$2000,2,0),"---")</f>
        <v>---</v>
      </c>
      <c r="M872" s="59" t="str">
        <f>IFERROR(VLOOKUP(L872,IF($M$4="TEI0187_REV01",RAW_m_TEI0187_REV01!$AD:$AH),5,0),"---")</f>
        <v>---</v>
      </c>
      <c r="N872" s="59" t="str">
        <f>IFERROR(VLOOKUP(L872,IF($M$4="TEI0187_REV01",RAW_m_TEI0187_REV01!$AE:$AJ),6,0),"---")</f>
        <v>---</v>
      </c>
      <c r="O872" s="63" t="str">
        <f>IFERROR(VLOOKUP(L872,IF($M$4="TEI0187_REV01",RAW_m_TEI0187_REV01!$AD:$AE),2,0),"---")</f>
        <v>---</v>
      </c>
      <c r="P872" s="59" t="str">
        <f>IFERROR(VLOOKUP(O872,IF($M$4="TEI0187_REV01",RAW_m_TEI0187_REV01!$AJ:$AK),2,0),"---")</f>
        <v>---</v>
      </c>
      <c r="Q872" s="59" t="str">
        <f>IFERROR(VLOOKUP(L872,IF($M$4="TEI0187_REV01",RAW_m_TEI0187_REV01!$AD:$AF),3,0),"---")</f>
        <v>---</v>
      </c>
      <c r="R872" s="59" t="str">
        <f>IFERROR(VLOOKUP(O872,IF($M$4="TEI0187_REV01",RAW_m_TEI0187_REV01!$AE:$AG),3,0),"---")</f>
        <v>---</v>
      </c>
      <c r="S872" s="59" t="str">
        <f t="shared" si="29"/>
        <v>---</v>
      </c>
    </row>
    <row r="873" spans="2:19" ht="15" customHeight="1" x14ac:dyDescent="0.25">
      <c r="B873" s="59">
        <f t="shared" si="30"/>
        <v>868</v>
      </c>
      <c r="C873" s="60">
        <f>IFERROR(IF($C$4="TEB0187_REV01",CALC_CONN_TEB0187_REV01!U873,),"---")</f>
        <v>0</v>
      </c>
      <c r="D873" s="59">
        <f>IFERROR(IF($C$4="TEB0187_REV01",CALC_CONN_TEB0187_REV01!D873,),"---")</f>
        <v>0</v>
      </c>
      <c r="E873" s="59">
        <f>IFERROR(IF($C$4="TEB0187_REV01",CALC_CONN_TEB0187_REV01!E873,),"---")</f>
        <v>0</v>
      </c>
      <c r="F873" s="59" t="str">
        <f>IFERROR(IF(VLOOKUP($D873&amp;"-"&amp;$E873,IF($C$4="TEB0187_REV01",CALC_CONN_TEB0187_REV01!$F:$I),4,0)="--","---",IF($C$4="TEB0187_REV01",CALC_CONN_TEB0187_REV01!$G873&amp; " --&gt; " &amp;CALC_CONN_TEB0187_REV01!$I873&amp; " --&gt; ")),"---")</f>
        <v>---</v>
      </c>
      <c r="G873" s="59" t="str">
        <f>IFERROR(IF(VLOOKUP($D873&amp;"-"&amp;$E873,IF($C$4="TEB0187_REV01",CALC_CONN_TEB0187_REV01!$F:$H),3,0)="--",VLOOKUP($D873&amp;"-"&amp;$E873,IF($C$4="TEB0187_REV01",CALC_CONN_TEB0187_REV01!$F:$H),2,0),VLOOKUP($D873&amp;"-"&amp;$E873,IF($C$4="TEB0187_REV01",CALC_CONN_TEB0187_REV01!$F:$H),3,0)),"---")</f>
        <v>---</v>
      </c>
      <c r="H873" s="59" t="str">
        <f>IFERROR(VLOOKUP(G873,IF($C$4="TEB0187_REV01",CALC_CONN_TEB0187_REV01!$G:$T),14,0),"---")</f>
        <v>---</v>
      </c>
      <c r="I873" s="59" t="str">
        <f>IFERROR(VLOOKUP($D873&amp;"-"&amp;$E873,IF($C$4="TEB0187_REV01",CALC_CONN_TEB0187_REV01!$F:$K,"???"),6,0),"---")</f>
        <v>---</v>
      </c>
      <c r="J873" s="61" t="str">
        <f>IFERROR(VLOOKUP($D873&amp;"-"&amp;$E873,IF($C$4="TEB0187_REV01",CALC_CONN_TEB0187_REV01!$F:$M,"???"),8,0),"---")</f>
        <v>---</v>
      </c>
      <c r="K873" s="62" t="str">
        <f>IFERROR(VLOOKUP($D873&amp;"-"&amp;$E873,IF($C$4="TEB0187_REV01",CALC_CONN_TEB0187_REV01!$F:$N),9,0),"---")</f>
        <v>---</v>
      </c>
      <c r="L873" s="59" t="str">
        <f>IFERROR(VLOOKUP(K873,B2B!$H$3:$I$2000,2,0),"---")</f>
        <v>---</v>
      </c>
      <c r="M873" s="59" t="str">
        <f>IFERROR(VLOOKUP(L873,IF($M$4="TEI0187_REV01",RAW_m_TEI0187_REV01!$AD:$AH),5,0),"---")</f>
        <v>---</v>
      </c>
      <c r="N873" s="59" t="str">
        <f>IFERROR(VLOOKUP(L873,IF($M$4="TEI0187_REV01",RAW_m_TEI0187_REV01!$AE:$AJ),6,0),"---")</f>
        <v>---</v>
      </c>
      <c r="O873" s="63" t="str">
        <f>IFERROR(VLOOKUP(L873,IF($M$4="TEI0187_REV01",RAW_m_TEI0187_REV01!$AD:$AE),2,0),"---")</f>
        <v>---</v>
      </c>
      <c r="P873" s="59" t="str">
        <f>IFERROR(VLOOKUP(O873,IF($M$4="TEI0187_REV01",RAW_m_TEI0187_REV01!$AJ:$AK),2,0),"---")</f>
        <v>---</v>
      </c>
      <c r="Q873" s="59" t="str">
        <f>IFERROR(VLOOKUP(L873,IF($M$4="TEI0187_REV01",RAW_m_TEI0187_REV01!$AD:$AF),3,0),"---")</f>
        <v>---</v>
      </c>
      <c r="R873" s="59" t="str">
        <f>IFERROR(VLOOKUP(O873,IF($M$4="TEI0187_REV01",RAW_m_TEI0187_REV01!$AE:$AG),3,0),"---")</f>
        <v>---</v>
      </c>
      <c r="S873" s="59" t="str">
        <f t="shared" si="29"/>
        <v>---</v>
      </c>
    </row>
    <row r="874" spans="2:19" ht="15" customHeight="1" x14ac:dyDescent="0.25">
      <c r="B874" s="59">
        <f t="shared" si="30"/>
        <v>869</v>
      </c>
      <c r="C874" s="60">
        <f>IFERROR(IF($C$4="TEB0187_REV01",CALC_CONN_TEB0187_REV01!U874,),"---")</f>
        <v>0</v>
      </c>
      <c r="D874" s="59">
        <f>IFERROR(IF($C$4="TEB0187_REV01",CALC_CONN_TEB0187_REV01!D874,),"---")</f>
        <v>0</v>
      </c>
      <c r="E874" s="59">
        <f>IFERROR(IF($C$4="TEB0187_REV01",CALC_CONN_TEB0187_REV01!E874,),"---")</f>
        <v>0</v>
      </c>
      <c r="F874" s="59" t="str">
        <f>IFERROR(IF(VLOOKUP($D874&amp;"-"&amp;$E874,IF($C$4="TEB0187_REV01",CALC_CONN_TEB0187_REV01!$F:$I),4,0)="--","---",IF($C$4="TEB0187_REV01",CALC_CONN_TEB0187_REV01!$G874&amp; " --&gt; " &amp;CALC_CONN_TEB0187_REV01!$I874&amp; " --&gt; ")),"---")</f>
        <v>---</v>
      </c>
      <c r="G874" s="59" t="str">
        <f>IFERROR(IF(VLOOKUP($D874&amp;"-"&amp;$E874,IF($C$4="TEB0187_REV01",CALC_CONN_TEB0187_REV01!$F:$H),3,0)="--",VLOOKUP($D874&amp;"-"&amp;$E874,IF($C$4="TEB0187_REV01",CALC_CONN_TEB0187_REV01!$F:$H),2,0),VLOOKUP($D874&amp;"-"&amp;$E874,IF($C$4="TEB0187_REV01",CALC_CONN_TEB0187_REV01!$F:$H),3,0)),"---")</f>
        <v>---</v>
      </c>
      <c r="H874" s="59" t="str">
        <f>IFERROR(VLOOKUP(G874,IF($C$4="TEB0187_REV01",CALC_CONN_TEB0187_REV01!$G:$T),14,0),"---")</f>
        <v>---</v>
      </c>
      <c r="I874" s="59" t="str">
        <f>IFERROR(VLOOKUP($D874&amp;"-"&amp;$E874,IF($C$4="TEB0187_REV01",CALC_CONN_TEB0187_REV01!$F:$K,"???"),6,0),"---")</f>
        <v>---</v>
      </c>
      <c r="J874" s="61" t="str">
        <f>IFERROR(VLOOKUP($D874&amp;"-"&amp;$E874,IF($C$4="TEB0187_REV01",CALC_CONN_TEB0187_REV01!$F:$M,"???"),8,0),"---")</f>
        <v>---</v>
      </c>
      <c r="K874" s="62" t="str">
        <f>IFERROR(VLOOKUP($D874&amp;"-"&amp;$E874,IF($C$4="TEB0187_REV01",CALC_CONN_TEB0187_REV01!$F:$N),9,0),"---")</f>
        <v>---</v>
      </c>
      <c r="L874" s="59" t="str">
        <f>IFERROR(VLOOKUP(K874,B2B!$H$3:$I$2000,2,0),"---")</f>
        <v>---</v>
      </c>
      <c r="M874" s="59" t="str">
        <f>IFERROR(VLOOKUP(L874,IF($M$4="TEI0187_REV01",RAW_m_TEI0187_REV01!$AD:$AH),5,0),"---")</f>
        <v>---</v>
      </c>
      <c r="N874" s="59" t="str">
        <f>IFERROR(VLOOKUP(L874,IF($M$4="TEI0187_REV01",RAW_m_TEI0187_REV01!$AE:$AJ),6,0),"---")</f>
        <v>---</v>
      </c>
      <c r="O874" s="63" t="str">
        <f>IFERROR(VLOOKUP(L874,IF($M$4="TEI0187_REV01",RAW_m_TEI0187_REV01!$AD:$AE),2,0),"---")</f>
        <v>---</v>
      </c>
      <c r="P874" s="59" t="str">
        <f>IFERROR(VLOOKUP(O874,IF($M$4="TEI0187_REV01",RAW_m_TEI0187_REV01!$AJ:$AK),2,0),"---")</f>
        <v>---</v>
      </c>
      <c r="Q874" s="59" t="str">
        <f>IFERROR(VLOOKUP(L874,IF($M$4="TEI0187_REV01",RAW_m_TEI0187_REV01!$AD:$AF),3,0),"---")</f>
        <v>---</v>
      </c>
      <c r="R874" s="59" t="str">
        <f>IFERROR(VLOOKUP(O874,IF($M$4="TEI0187_REV01",RAW_m_TEI0187_REV01!$AE:$AG),3,0),"---")</f>
        <v>---</v>
      </c>
      <c r="S874" s="59" t="str">
        <f t="shared" si="29"/>
        <v>---</v>
      </c>
    </row>
    <row r="875" spans="2:19" ht="15" customHeight="1" x14ac:dyDescent="0.25">
      <c r="B875" s="59">
        <f t="shared" si="30"/>
        <v>870</v>
      </c>
      <c r="C875" s="60">
        <f>IFERROR(IF($C$4="TEB0187_REV01",CALC_CONN_TEB0187_REV01!U875,),"---")</f>
        <v>0</v>
      </c>
      <c r="D875" s="59">
        <f>IFERROR(IF($C$4="TEB0187_REV01",CALC_CONN_TEB0187_REV01!D875,),"---")</f>
        <v>0</v>
      </c>
      <c r="E875" s="59">
        <f>IFERROR(IF($C$4="TEB0187_REV01",CALC_CONN_TEB0187_REV01!E875,),"---")</f>
        <v>0</v>
      </c>
      <c r="F875" s="59" t="str">
        <f>IFERROR(IF(VLOOKUP($D875&amp;"-"&amp;$E875,IF($C$4="TEB0187_REV01",CALC_CONN_TEB0187_REV01!$F:$I),4,0)="--","---",IF($C$4="TEB0187_REV01",CALC_CONN_TEB0187_REV01!$G875&amp; " --&gt; " &amp;CALC_CONN_TEB0187_REV01!$I875&amp; " --&gt; ")),"---")</f>
        <v>---</v>
      </c>
      <c r="G875" s="59" t="str">
        <f>IFERROR(IF(VLOOKUP($D875&amp;"-"&amp;$E875,IF($C$4="TEB0187_REV01",CALC_CONN_TEB0187_REV01!$F:$H),3,0)="--",VLOOKUP($D875&amp;"-"&amp;$E875,IF($C$4="TEB0187_REV01",CALC_CONN_TEB0187_REV01!$F:$H),2,0),VLOOKUP($D875&amp;"-"&amp;$E875,IF($C$4="TEB0187_REV01",CALC_CONN_TEB0187_REV01!$F:$H),3,0)),"---")</f>
        <v>---</v>
      </c>
      <c r="H875" s="59" t="str">
        <f>IFERROR(VLOOKUP(G875,IF($C$4="TEB0187_REV01",CALC_CONN_TEB0187_REV01!$G:$T),14,0),"---")</f>
        <v>---</v>
      </c>
      <c r="I875" s="59" t="str">
        <f>IFERROR(VLOOKUP($D875&amp;"-"&amp;$E875,IF($C$4="TEB0187_REV01",CALC_CONN_TEB0187_REV01!$F:$K,"???"),6,0),"---")</f>
        <v>---</v>
      </c>
      <c r="J875" s="61" t="str">
        <f>IFERROR(VLOOKUP($D875&amp;"-"&amp;$E875,IF($C$4="TEB0187_REV01",CALC_CONN_TEB0187_REV01!$F:$M,"???"),8,0),"---")</f>
        <v>---</v>
      </c>
      <c r="K875" s="62" t="str">
        <f>IFERROR(VLOOKUP($D875&amp;"-"&amp;$E875,IF($C$4="TEB0187_REV01",CALC_CONN_TEB0187_REV01!$F:$N),9,0),"---")</f>
        <v>---</v>
      </c>
      <c r="L875" s="59" t="str">
        <f>IFERROR(VLOOKUP(K875,B2B!$H$3:$I$2000,2,0),"---")</f>
        <v>---</v>
      </c>
      <c r="M875" s="59" t="str">
        <f>IFERROR(VLOOKUP(L875,IF($M$4="TEI0187_REV01",RAW_m_TEI0187_REV01!$AD:$AH),5,0),"---")</f>
        <v>---</v>
      </c>
      <c r="N875" s="59" t="str">
        <f>IFERROR(VLOOKUP(L875,IF($M$4="TEI0187_REV01",RAW_m_TEI0187_REV01!$AE:$AJ),6,0),"---")</f>
        <v>---</v>
      </c>
      <c r="O875" s="63" t="str">
        <f>IFERROR(VLOOKUP(L875,IF($M$4="TEI0187_REV01",RAW_m_TEI0187_REV01!$AD:$AE),2,0),"---")</f>
        <v>---</v>
      </c>
      <c r="P875" s="59" t="str">
        <f>IFERROR(VLOOKUP(O875,IF($M$4="TEI0187_REV01",RAW_m_TEI0187_REV01!$AJ:$AK),2,0),"---")</f>
        <v>---</v>
      </c>
      <c r="Q875" s="59" t="str">
        <f>IFERROR(VLOOKUP(L875,IF($M$4="TEI0187_REV01",RAW_m_TEI0187_REV01!$AD:$AF),3,0),"---")</f>
        <v>---</v>
      </c>
      <c r="R875" s="59" t="str">
        <f>IFERROR(VLOOKUP(O875,IF($M$4="TEI0187_REV01",RAW_m_TEI0187_REV01!$AE:$AG),3,0),"---")</f>
        <v>---</v>
      </c>
      <c r="S875" s="59" t="str">
        <f t="shared" si="29"/>
        <v>---</v>
      </c>
    </row>
    <row r="876" spans="2:19" ht="15" customHeight="1" x14ac:dyDescent="0.25">
      <c r="B876" s="59">
        <f t="shared" si="30"/>
        <v>871</v>
      </c>
      <c r="C876" s="60">
        <f>IFERROR(IF($C$4="TEB0187_REV01",CALC_CONN_TEB0187_REV01!U876,),"---")</f>
        <v>0</v>
      </c>
      <c r="D876" s="59">
        <f>IFERROR(IF($C$4="TEB0187_REV01",CALC_CONN_TEB0187_REV01!D876,),"---")</f>
        <v>0</v>
      </c>
      <c r="E876" s="59">
        <f>IFERROR(IF($C$4="TEB0187_REV01",CALC_CONN_TEB0187_REV01!E876,),"---")</f>
        <v>0</v>
      </c>
      <c r="F876" s="59" t="str">
        <f>IFERROR(IF(VLOOKUP($D876&amp;"-"&amp;$E876,IF($C$4="TEB0187_REV01",CALC_CONN_TEB0187_REV01!$F:$I),4,0)="--","---",IF($C$4="TEB0187_REV01",CALC_CONN_TEB0187_REV01!$G876&amp; " --&gt; " &amp;CALC_CONN_TEB0187_REV01!$I876&amp; " --&gt; ")),"---")</f>
        <v>---</v>
      </c>
      <c r="G876" s="59" t="str">
        <f>IFERROR(IF(VLOOKUP($D876&amp;"-"&amp;$E876,IF($C$4="TEB0187_REV01",CALC_CONN_TEB0187_REV01!$F:$H),3,0)="--",VLOOKUP($D876&amp;"-"&amp;$E876,IF($C$4="TEB0187_REV01",CALC_CONN_TEB0187_REV01!$F:$H),2,0),VLOOKUP($D876&amp;"-"&amp;$E876,IF($C$4="TEB0187_REV01",CALC_CONN_TEB0187_REV01!$F:$H),3,0)),"---")</f>
        <v>---</v>
      </c>
      <c r="H876" s="59" t="str">
        <f>IFERROR(VLOOKUP(G876,IF($C$4="TEB0187_REV01",CALC_CONN_TEB0187_REV01!$G:$T),14,0),"---")</f>
        <v>---</v>
      </c>
      <c r="I876" s="59" t="str">
        <f>IFERROR(VLOOKUP($D876&amp;"-"&amp;$E876,IF($C$4="TEB0187_REV01",CALC_CONN_TEB0187_REV01!$F:$K,"???"),6,0),"---")</f>
        <v>---</v>
      </c>
      <c r="J876" s="61" t="str">
        <f>IFERROR(VLOOKUP($D876&amp;"-"&amp;$E876,IF($C$4="TEB0187_REV01",CALC_CONN_TEB0187_REV01!$F:$M,"???"),8,0),"---")</f>
        <v>---</v>
      </c>
      <c r="K876" s="62" t="str">
        <f>IFERROR(VLOOKUP($D876&amp;"-"&amp;$E876,IF($C$4="TEB0187_REV01",CALC_CONN_TEB0187_REV01!$F:$N),9,0),"---")</f>
        <v>---</v>
      </c>
      <c r="L876" s="59" t="str">
        <f>IFERROR(VLOOKUP(K876,B2B!$H$3:$I$2000,2,0),"---")</f>
        <v>---</v>
      </c>
      <c r="M876" s="59" t="str">
        <f>IFERROR(VLOOKUP(L876,IF($M$4="TEI0187_REV01",RAW_m_TEI0187_REV01!$AD:$AH),5,0),"---")</f>
        <v>---</v>
      </c>
      <c r="N876" s="59" t="str">
        <f>IFERROR(VLOOKUP(L876,IF($M$4="TEI0187_REV01",RAW_m_TEI0187_REV01!$AE:$AJ),6,0),"---")</f>
        <v>---</v>
      </c>
      <c r="O876" s="63" t="str">
        <f>IFERROR(VLOOKUP(L876,IF($M$4="TEI0187_REV01",RAW_m_TEI0187_REV01!$AD:$AE),2,0),"---")</f>
        <v>---</v>
      </c>
      <c r="P876" s="59" t="str">
        <f>IFERROR(VLOOKUP(O876,IF($M$4="TEI0187_REV01",RAW_m_TEI0187_REV01!$AJ:$AK),2,0),"---")</f>
        <v>---</v>
      </c>
      <c r="Q876" s="59" t="str">
        <f>IFERROR(VLOOKUP(L876,IF($M$4="TEI0187_REV01",RAW_m_TEI0187_REV01!$AD:$AF),3,0),"---")</f>
        <v>---</v>
      </c>
      <c r="R876" s="59" t="str">
        <f>IFERROR(VLOOKUP(O876,IF($M$4="TEI0187_REV01",RAW_m_TEI0187_REV01!$AE:$AG),3,0),"---")</f>
        <v>---</v>
      </c>
      <c r="S876" s="59" t="str">
        <f t="shared" si="29"/>
        <v>---</v>
      </c>
    </row>
    <row r="877" spans="2:19" ht="15" customHeight="1" x14ac:dyDescent="0.25">
      <c r="B877" s="59">
        <f t="shared" si="30"/>
        <v>872</v>
      </c>
      <c r="C877" s="60">
        <f>IFERROR(IF($C$4="TEB0187_REV01",CALC_CONN_TEB0187_REV01!U877,),"---")</f>
        <v>0</v>
      </c>
      <c r="D877" s="59">
        <f>IFERROR(IF($C$4="TEB0187_REV01",CALC_CONN_TEB0187_REV01!D877,),"---")</f>
        <v>0</v>
      </c>
      <c r="E877" s="59">
        <f>IFERROR(IF($C$4="TEB0187_REV01",CALC_CONN_TEB0187_REV01!E877,),"---")</f>
        <v>0</v>
      </c>
      <c r="F877" s="59" t="str">
        <f>IFERROR(IF(VLOOKUP($D877&amp;"-"&amp;$E877,IF($C$4="TEB0187_REV01",CALC_CONN_TEB0187_REV01!$F:$I),4,0)="--","---",IF($C$4="TEB0187_REV01",CALC_CONN_TEB0187_REV01!$G877&amp; " --&gt; " &amp;CALC_CONN_TEB0187_REV01!$I877&amp; " --&gt; ")),"---")</f>
        <v>---</v>
      </c>
      <c r="G877" s="59" t="str">
        <f>IFERROR(IF(VLOOKUP($D877&amp;"-"&amp;$E877,IF($C$4="TEB0187_REV01",CALC_CONN_TEB0187_REV01!$F:$H),3,0)="--",VLOOKUP($D877&amp;"-"&amp;$E877,IF($C$4="TEB0187_REV01",CALC_CONN_TEB0187_REV01!$F:$H),2,0),VLOOKUP($D877&amp;"-"&amp;$E877,IF($C$4="TEB0187_REV01",CALC_CONN_TEB0187_REV01!$F:$H),3,0)),"---")</f>
        <v>---</v>
      </c>
      <c r="H877" s="59" t="str">
        <f>IFERROR(VLOOKUP(G877,IF($C$4="TEB0187_REV01",CALC_CONN_TEB0187_REV01!$G:$T),14,0),"---")</f>
        <v>---</v>
      </c>
      <c r="I877" s="59" t="str">
        <f>IFERROR(VLOOKUP($D877&amp;"-"&amp;$E877,IF($C$4="TEB0187_REV01",CALC_CONN_TEB0187_REV01!$F:$K,"???"),6,0),"---")</f>
        <v>---</v>
      </c>
      <c r="J877" s="61" t="str">
        <f>IFERROR(VLOOKUP($D877&amp;"-"&amp;$E877,IF($C$4="TEB0187_REV01",CALC_CONN_TEB0187_REV01!$F:$M,"???"),8,0),"---")</f>
        <v>---</v>
      </c>
      <c r="K877" s="62" t="str">
        <f>IFERROR(VLOOKUP($D877&amp;"-"&amp;$E877,IF($C$4="TEB0187_REV01",CALC_CONN_TEB0187_REV01!$F:$N),9,0),"---")</f>
        <v>---</v>
      </c>
      <c r="L877" s="59" t="str">
        <f>IFERROR(VLOOKUP(K877,B2B!$H$3:$I$2000,2,0),"---")</f>
        <v>---</v>
      </c>
      <c r="M877" s="59" t="str">
        <f>IFERROR(VLOOKUP(L877,IF($M$4="TEI0187_REV01",RAW_m_TEI0187_REV01!$AD:$AH),5,0),"---")</f>
        <v>---</v>
      </c>
      <c r="N877" s="59" t="str">
        <f>IFERROR(VLOOKUP(L877,IF($M$4="TEI0187_REV01",RAW_m_TEI0187_REV01!$AE:$AJ),6,0),"---")</f>
        <v>---</v>
      </c>
      <c r="O877" s="63" t="str">
        <f>IFERROR(VLOOKUP(L877,IF($M$4="TEI0187_REV01",RAW_m_TEI0187_REV01!$AD:$AE),2,0),"---")</f>
        <v>---</v>
      </c>
      <c r="P877" s="59" t="str">
        <f>IFERROR(VLOOKUP(O877,IF($M$4="TEI0187_REV01",RAW_m_TEI0187_REV01!$AJ:$AK),2,0),"---")</f>
        <v>---</v>
      </c>
      <c r="Q877" s="59" t="str">
        <f>IFERROR(VLOOKUP(L877,IF($M$4="TEI0187_REV01",RAW_m_TEI0187_REV01!$AD:$AF),3,0),"---")</f>
        <v>---</v>
      </c>
      <c r="R877" s="59" t="str">
        <f>IFERROR(VLOOKUP(O877,IF($M$4="TEI0187_REV01",RAW_m_TEI0187_REV01!$AE:$AG),3,0),"---")</f>
        <v>---</v>
      </c>
      <c r="S877" s="59" t="str">
        <f t="shared" si="29"/>
        <v>---</v>
      </c>
    </row>
    <row r="878" spans="2:19" ht="15" customHeight="1" x14ac:dyDescent="0.25">
      <c r="B878" s="59">
        <f t="shared" si="30"/>
        <v>873</v>
      </c>
      <c r="C878" s="60">
        <f>IFERROR(IF($C$4="TEB0187_REV01",CALC_CONN_TEB0187_REV01!U878,),"---")</f>
        <v>0</v>
      </c>
      <c r="D878" s="59">
        <f>IFERROR(IF($C$4="TEB0187_REV01",CALC_CONN_TEB0187_REV01!D878,),"---")</f>
        <v>0</v>
      </c>
      <c r="E878" s="59">
        <f>IFERROR(IF($C$4="TEB0187_REV01",CALC_CONN_TEB0187_REV01!E878,),"---")</f>
        <v>0</v>
      </c>
      <c r="F878" s="59" t="str">
        <f>IFERROR(IF(VLOOKUP($D878&amp;"-"&amp;$E878,IF($C$4="TEB0187_REV01",CALC_CONN_TEB0187_REV01!$F:$I),4,0)="--","---",IF($C$4="TEB0187_REV01",CALC_CONN_TEB0187_REV01!$G878&amp; " --&gt; " &amp;CALC_CONN_TEB0187_REV01!$I878&amp; " --&gt; ")),"---")</f>
        <v>---</v>
      </c>
      <c r="G878" s="59" t="str">
        <f>IFERROR(IF(VLOOKUP($D878&amp;"-"&amp;$E878,IF($C$4="TEB0187_REV01",CALC_CONN_TEB0187_REV01!$F:$H),3,0)="--",VLOOKUP($D878&amp;"-"&amp;$E878,IF($C$4="TEB0187_REV01",CALC_CONN_TEB0187_REV01!$F:$H),2,0),VLOOKUP($D878&amp;"-"&amp;$E878,IF($C$4="TEB0187_REV01",CALC_CONN_TEB0187_REV01!$F:$H),3,0)),"---")</f>
        <v>---</v>
      </c>
      <c r="H878" s="59" t="str">
        <f>IFERROR(VLOOKUP(G878,IF($C$4="TEB0187_REV01",CALC_CONN_TEB0187_REV01!$G:$T),14,0),"---")</f>
        <v>---</v>
      </c>
      <c r="I878" s="59" t="str">
        <f>IFERROR(VLOOKUP($D878&amp;"-"&amp;$E878,IF($C$4="TEB0187_REV01",CALC_CONN_TEB0187_REV01!$F:$K,"???"),6,0),"---")</f>
        <v>---</v>
      </c>
      <c r="J878" s="61" t="str">
        <f>IFERROR(VLOOKUP($D878&amp;"-"&amp;$E878,IF($C$4="TEB0187_REV01",CALC_CONN_TEB0187_REV01!$F:$M,"???"),8,0),"---")</f>
        <v>---</v>
      </c>
      <c r="K878" s="62" t="str">
        <f>IFERROR(VLOOKUP($D878&amp;"-"&amp;$E878,IF($C$4="TEB0187_REV01",CALC_CONN_TEB0187_REV01!$F:$N),9,0),"---")</f>
        <v>---</v>
      </c>
      <c r="L878" s="59" t="str">
        <f>IFERROR(VLOOKUP(K878,B2B!$H$3:$I$2000,2,0),"---")</f>
        <v>---</v>
      </c>
      <c r="M878" s="59" t="str">
        <f>IFERROR(VLOOKUP(L878,IF($M$4="TEI0187_REV01",RAW_m_TEI0187_REV01!$AD:$AH),5,0),"---")</f>
        <v>---</v>
      </c>
      <c r="N878" s="59" t="str">
        <f>IFERROR(VLOOKUP(L878,IF($M$4="TEI0187_REV01",RAW_m_TEI0187_REV01!$AE:$AJ),6,0),"---")</f>
        <v>---</v>
      </c>
      <c r="O878" s="63" t="str">
        <f>IFERROR(VLOOKUP(L878,IF($M$4="TEI0187_REV01",RAW_m_TEI0187_REV01!$AD:$AE),2,0),"---")</f>
        <v>---</v>
      </c>
      <c r="P878" s="59" t="str">
        <f>IFERROR(VLOOKUP(O878,IF($M$4="TEI0187_REV01",RAW_m_TEI0187_REV01!$AJ:$AK),2,0),"---")</f>
        <v>---</v>
      </c>
      <c r="Q878" s="59" t="str">
        <f>IFERROR(VLOOKUP(L878,IF($M$4="TEI0187_REV01",RAW_m_TEI0187_REV01!$AD:$AF),3,0),"---")</f>
        <v>---</v>
      </c>
      <c r="R878" s="59" t="str">
        <f>IFERROR(VLOOKUP(O878,IF($M$4="TEI0187_REV01",RAW_m_TEI0187_REV01!$AE:$AG),3,0),"---")</f>
        <v>---</v>
      </c>
      <c r="S878" s="59" t="str">
        <f t="shared" si="29"/>
        <v>---</v>
      </c>
    </row>
    <row r="879" spans="2:19" ht="15" customHeight="1" x14ac:dyDescent="0.25">
      <c r="B879" s="59">
        <f t="shared" si="30"/>
        <v>874</v>
      </c>
      <c r="C879" s="60">
        <f>IFERROR(IF($C$4="TEB0187_REV01",CALC_CONN_TEB0187_REV01!U879,),"---")</f>
        <v>0</v>
      </c>
      <c r="D879" s="59">
        <f>IFERROR(IF($C$4="TEB0187_REV01",CALC_CONN_TEB0187_REV01!D879,),"---")</f>
        <v>0</v>
      </c>
      <c r="E879" s="59">
        <f>IFERROR(IF($C$4="TEB0187_REV01",CALC_CONN_TEB0187_REV01!E879,),"---")</f>
        <v>0</v>
      </c>
      <c r="F879" s="59" t="str">
        <f>IFERROR(IF(VLOOKUP($D879&amp;"-"&amp;$E879,IF($C$4="TEB0187_REV01",CALC_CONN_TEB0187_REV01!$F:$I),4,0)="--","---",IF($C$4="TEB0187_REV01",CALC_CONN_TEB0187_REV01!$G879&amp; " --&gt; " &amp;CALC_CONN_TEB0187_REV01!$I879&amp; " --&gt; ")),"---")</f>
        <v>---</v>
      </c>
      <c r="G879" s="59" t="str">
        <f>IFERROR(IF(VLOOKUP($D879&amp;"-"&amp;$E879,IF($C$4="TEB0187_REV01",CALC_CONN_TEB0187_REV01!$F:$H),3,0)="--",VLOOKUP($D879&amp;"-"&amp;$E879,IF($C$4="TEB0187_REV01",CALC_CONN_TEB0187_REV01!$F:$H),2,0),VLOOKUP($D879&amp;"-"&amp;$E879,IF($C$4="TEB0187_REV01",CALC_CONN_TEB0187_REV01!$F:$H),3,0)),"---")</f>
        <v>---</v>
      </c>
      <c r="H879" s="59" t="str">
        <f>IFERROR(VLOOKUP(G879,IF($C$4="TEB0187_REV01",CALC_CONN_TEB0187_REV01!$G:$T),14,0),"---")</f>
        <v>---</v>
      </c>
      <c r="I879" s="59" t="str">
        <f>IFERROR(VLOOKUP($D879&amp;"-"&amp;$E879,IF($C$4="TEB0187_REV01",CALC_CONN_TEB0187_REV01!$F:$K,"???"),6,0),"---")</f>
        <v>---</v>
      </c>
      <c r="J879" s="61" t="str">
        <f>IFERROR(VLOOKUP($D879&amp;"-"&amp;$E879,IF($C$4="TEB0187_REV01",CALC_CONN_TEB0187_REV01!$F:$M,"???"),8,0),"---")</f>
        <v>---</v>
      </c>
      <c r="K879" s="62" t="str">
        <f>IFERROR(VLOOKUP($D879&amp;"-"&amp;$E879,IF($C$4="TEB0187_REV01",CALC_CONN_TEB0187_REV01!$F:$N),9,0),"---")</f>
        <v>---</v>
      </c>
      <c r="L879" s="59" t="str">
        <f>IFERROR(VLOOKUP(K879,B2B!$H$3:$I$2000,2,0),"---")</f>
        <v>---</v>
      </c>
      <c r="M879" s="59" t="str">
        <f>IFERROR(VLOOKUP(L879,IF($M$4="TEI0187_REV01",RAW_m_TEI0187_REV01!$AD:$AH),5,0),"---")</f>
        <v>---</v>
      </c>
      <c r="N879" s="59" t="str">
        <f>IFERROR(VLOOKUP(L879,IF($M$4="TEI0187_REV01",RAW_m_TEI0187_REV01!$AE:$AJ),6,0),"---")</f>
        <v>---</v>
      </c>
      <c r="O879" s="63" t="str">
        <f>IFERROR(VLOOKUP(L879,IF($M$4="TEI0187_REV01",RAW_m_TEI0187_REV01!$AD:$AE),2,0),"---")</f>
        <v>---</v>
      </c>
      <c r="P879" s="59" t="str">
        <f>IFERROR(VLOOKUP(O879,IF($M$4="TEI0187_REV01",RAW_m_TEI0187_REV01!$AJ:$AK),2,0),"---")</f>
        <v>---</v>
      </c>
      <c r="Q879" s="59" t="str">
        <f>IFERROR(VLOOKUP(L879,IF($M$4="TEI0187_REV01",RAW_m_TEI0187_REV01!$AD:$AF),3,0),"---")</f>
        <v>---</v>
      </c>
      <c r="R879" s="59" t="str">
        <f>IFERROR(VLOOKUP(O879,IF($M$4="TEI0187_REV01",RAW_m_TEI0187_REV01!$AE:$AG),3,0),"---")</f>
        <v>---</v>
      </c>
      <c r="S879" s="59" t="str">
        <f t="shared" si="29"/>
        <v>---</v>
      </c>
    </row>
    <row r="880" spans="2:19" ht="15" customHeight="1" x14ac:dyDescent="0.25">
      <c r="B880" s="59">
        <f t="shared" si="30"/>
        <v>875</v>
      </c>
      <c r="C880" s="60">
        <f>IFERROR(IF($C$4="TEB0187_REV01",CALC_CONN_TEB0187_REV01!U880,),"---")</f>
        <v>0</v>
      </c>
      <c r="D880" s="59">
        <f>IFERROR(IF($C$4="TEB0187_REV01",CALC_CONN_TEB0187_REV01!D880,),"---")</f>
        <v>0</v>
      </c>
      <c r="E880" s="59">
        <f>IFERROR(IF($C$4="TEB0187_REV01",CALC_CONN_TEB0187_REV01!E880,),"---")</f>
        <v>0</v>
      </c>
      <c r="F880" s="59" t="str">
        <f>IFERROR(IF(VLOOKUP($D880&amp;"-"&amp;$E880,IF($C$4="TEB0187_REV01",CALC_CONN_TEB0187_REV01!$F:$I),4,0)="--","---",IF($C$4="TEB0187_REV01",CALC_CONN_TEB0187_REV01!$G880&amp; " --&gt; " &amp;CALC_CONN_TEB0187_REV01!$I880&amp; " --&gt; ")),"---")</f>
        <v>---</v>
      </c>
      <c r="G880" s="59" t="str">
        <f>IFERROR(IF(VLOOKUP($D880&amp;"-"&amp;$E880,IF($C$4="TEB0187_REV01",CALC_CONN_TEB0187_REV01!$F:$H),3,0)="--",VLOOKUP($D880&amp;"-"&amp;$E880,IF($C$4="TEB0187_REV01",CALC_CONN_TEB0187_REV01!$F:$H),2,0),VLOOKUP($D880&amp;"-"&amp;$E880,IF($C$4="TEB0187_REV01",CALC_CONN_TEB0187_REV01!$F:$H),3,0)),"---")</f>
        <v>---</v>
      </c>
      <c r="H880" s="59" t="str">
        <f>IFERROR(VLOOKUP(G880,IF($C$4="TEB0187_REV01",CALC_CONN_TEB0187_REV01!$G:$T),14,0),"---")</f>
        <v>---</v>
      </c>
      <c r="I880" s="59" t="str">
        <f>IFERROR(VLOOKUP($D880&amp;"-"&amp;$E880,IF($C$4="TEB0187_REV01",CALC_CONN_TEB0187_REV01!$F:$K,"???"),6,0),"---")</f>
        <v>---</v>
      </c>
      <c r="J880" s="61" t="str">
        <f>IFERROR(VLOOKUP($D880&amp;"-"&amp;$E880,IF($C$4="TEB0187_REV01",CALC_CONN_TEB0187_REV01!$F:$M,"???"),8,0),"---")</f>
        <v>---</v>
      </c>
      <c r="K880" s="62" t="str">
        <f>IFERROR(VLOOKUP($D880&amp;"-"&amp;$E880,IF($C$4="TEB0187_REV01",CALC_CONN_TEB0187_REV01!$F:$N),9,0),"---")</f>
        <v>---</v>
      </c>
      <c r="L880" s="59" t="str">
        <f>IFERROR(VLOOKUP(K880,B2B!$H$3:$I$2000,2,0),"---")</f>
        <v>---</v>
      </c>
      <c r="M880" s="59" t="str">
        <f>IFERROR(VLOOKUP(L880,IF($M$4="TEI0187_REV01",RAW_m_TEI0187_REV01!$AD:$AH),5,0),"---")</f>
        <v>---</v>
      </c>
      <c r="N880" s="59" t="str">
        <f>IFERROR(VLOOKUP(L880,IF($M$4="TEI0187_REV01",RAW_m_TEI0187_REV01!$AE:$AJ),6,0),"---")</f>
        <v>---</v>
      </c>
      <c r="O880" s="63" t="str">
        <f>IFERROR(VLOOKUP(L880,IF($M$4="TEI0187_REV01",RAW_m_TEI0187_REV01!$AD:$AE),2,0),"---")</f>
        <v>---</v>
      </c>
      <c r="P880" s="59" t="str">
        <f>IFERROR(VLOOKUP(O880,IF($M$4="TEI0187_REV01",RAW_m_TEI0187_REV01!$AJ:$AK),2,0),"---")</f>
        <v>---</v>
      </c>
      <c r="Q880" s="59" t="str">
        <f>IFERROR(VLOOKUP(L880,IF($M$4="TEI0187_REV01",RAW_m_TEI0187_REV01!$AD:$AF),3,0),"---")</f>
        <v>---</v>
      </c>
      <c r="R880" s="59" t="str">
        <f>IFERROR(VLOOKUP(O880,IF($M$4="TEI0187_REV01",RAW_m_TEI0187_REV01!$AE:$AG),3,0),"---")</f>
        <v>---</v>
      </c>
      <c r="S880" s="59" t="str">
        <f t="shared" si="29"/>
        <v>---</v>
      </c>
    </row>
    <row r="881" spans="2:19" ht="15" customHeight="1" x14ac:dyDescent="0.25">
      <c r="B881" s="59">
        <f t="shared" si="30"/>
        <v>876</v>
      </c>
      <c r="C881" s="60">
        <f>IFERROR(IF($C$4="TEB0187_REV01",CALC_CONN_TEB0187_REV01!U881,),"---")</f>
        <v>0</v>
      </c>
      <c r="D881" s="59">
        <f>IFERROR(IF($C$4="TEB0187_REV01",CALC_CONN_TEB0187_REV01!D881,),"---")</f>
        <v>0</v>
      </c>
      <c r="E881" s="59">
        <f>IFERROR(IF($C$4="TEB0187_REV01",CALC_CONN_TEB0187_REV01!E881,),"---")</f>
        <v>0</v>
      </c>
      <c r="F881" s="59" t="str">
        <f>IFERROR(IF(VLOOKUP($D881&amp;"-"&amp;$E881,IF($C$4="TEB0187_REV01",CALC_CONN_TEB0187_REV01!$F:$I),4,0)="--","---",IF($C$4="TEB0187_REV01",CALC_CONN_TEB0187_REV01!$G881&amp; " --&gt; " &amp;CALC_CONN_TEB0187_REV01!$I881&amp; " --&gt; ")),"---")</f>
        <v>---</v>
      </c>
      <c r="G881" s="59" t="str">
        <f>IFERROR(IF(VLOOKUP($D881&amp;"-"&amp;$E881,IF($C$4="TEB0187_REV01",CALC_CONN_TEB0187_REV01!$F:$H),3,0)="--",VLOOKUP($D881&amp;"-"&amp;$E881,IF($C$4="TEB0187_REV01",CALC_CONN_TEB0187_REV01!$F:$H),2,0),VLOOKUP($D881&amp;"-"&amp;$E881,IF($C$4="TEB0187_REV01",CALC_CONN_TEB0187_REV01!$F:$H),3,0)),"---")</f>
        <v>---</v>
      </c>
      <c r="H881" s="59" t="str">
        <f>IFERROR(VLOOKUP(G881,IF($C$4="TEB0187_REV01",CALC_CONN_TEB0187_REV01!$G:$T),14,0),"---")</f>
        <v>---</v>
      </c>
      <c r="I881" s="59" t="str">
        <f>IFERROR(VLOOKUP($D881&amp;"-"&amp;$E881,IF($C$4="TEB0187_REV01",CALC_CONN_TEB0187_REV01!$F:$K,"???"),6,0),"---")</f>
        <v>---</v>
      </c>
      <c r="J881" s="61" t="str">
        <f>IFERROR(VLOOKUP($D881&amp;"-"&amp;$E881,IF($C$4="TEB0187_REV01",CALC_CONN_TEB0187_REV01!$F:$M,"???"),8,0),"---")</f>
        <v>---</v>
      </c>
      <c r="K881" s="62" t="str">
        <f>IFERROR(VLOOKUP($D881&amp;"-"&amp;$E881,IF($C$4="TEB0187_REV01",CALC_CONN_TEB0187_REV01!$F:$N),9,0),"---")</f>
        <v>---</v>
      </c>
      <c r="L881" s="59" t="str">
        <f>IFERROR(VLOOKUP(K881,B2B!$H$3:$I$2000,2,0),"---")</f>
        <v>---</v>
      </c>
      <c r="M881" s="59" t="str">
        <f>IFERROR(VLOOKUP(L881,IF($M$4="TEI0187_REV01",RAW_m_TEI0187_REV01!$AD:$AH),5,0),"---")</f>
        <v>---</v>
      </c>
      <c r="N881" s="59" t="str">
        <f>IFERROR(VLOOKUP(L881,IF($M$4="TEI0187_REV01",RAW_m_TEI0187_REV01!$AE:$AJ),6,0),"---")</f>
        <v>---</v>
      </c>
      <c r="O881" s="63" t="str">
        <f>IFERROR(VLOOKUP(L881,IF($M$4="TEI0187_REV01",RAW_m_TEI0187_REV01!$AD:$AE),2,0),"---")</f>
        <v>---</v>
      </c>
      <c r="P881" s="59" t="str">
        <f>IFERROR(VLOOKUP(O881,IF($M$4="TEI0187_REV01",RAW_m_TEI0187_REV01!$AJ:$AK),2,0),"---")</f>
        <v>---</v>
      </c>
      <c r="Q881" s="59" t="str">
        <f>IFERROR(VLOOKUP(L881,IF($M$4="TEI0187_REV01",RAW_m_TEI0187_REV01!$AD:$AF),3,0),"---")</f>
        <v>---</v>
      </c>
      <c r="R881" s="59" t="str">
        <f>IFERROR(VLOOKUP(O881,IF($M$4="TEI0187_REV01",RAW_m_TEI0187_REV01!$AE:$AG),3,0),"---")</f>
        <v>---</v>
      </c>
      <c r="S881" s="59" t="str">
        <f t="shared" si="29"/>
        <v>---</v>
      </c>
    </row>
    <row r="882" spans="2:19" ht="15" customHeight="1" x14ac:dyDescent="0.25">
      <c r="B882" s="59">
        <f t="shared" si="30"/>
        <v>877</v>
      </c>
      <c r="C882" s="60">
        <f>IFERROR(IF($C$4="TEB0187_REV01",CALC_CONN_TEB0187_REV01!U882,),"---")</f>
        <v>0</v>
      </c>
      <c r="D882" s="59">
        <f>IFERROR(IF($C$4="TEB0187_REV01",CALC_CONN_TEB0187_REV01!D882,),"---")</f>
        <v>0</v>
      </c>
      <c r="E882" s="59">
        <f>IFERROR(IF($C$4="TEB0187_REV01",CALC_CONN_TEB0187_REV01!E882,),"---")</f>
        <v>0</v>
      </c>
      <c r="F882" s="59" t="str">
        <f>IFERROR(IF(VLOOKUP($D882&amp;"-"&amp;$E882,IF($C$4="TEB0187_REV01",CALC_CONN_TEB0187_REV01!$F:$I),4,0)="--","---",IF($C$4="TEB0187_REV01",CALC_CONN_TEB0187_REV01!$G882&amp; " --&gt; " &amp;CALC_CONN_TEB0187_REV01!$I882&amp; " --&gt; ")),"---")</f>
        <v>---</v>
      </c>
      <c r="G882" s="59" t="str">
        <f>IFERROR(IF(VLOOKUP($D882&amp;"-"&amp;$E882,IF($C$4="TEB0187_REV01",CALC_CONN_TEB0187_REV01!$F:$H),3,0)="--",VLOOKUP($D882&amp;"-"&amp;$E882,IF($C$4="TEB0187_REV01",CALC_CONN_TEB0187_REV01!$F:$H),2,0),VLOOKUP($D882&amp;"-"&amp;$E882,IF($C$4="TEB0187_REV01",CALC_CONN_TEB0187_REV01!$F:$H),3,0)),"---")</f>
        <v>---</v>
      </c>
      <c r="H882" s="59" t="str">
        <f>IFERROR(VLOOKUP(G882,IF($C$4="TEB0187_REV01",CALC_CONN_TEB0187_REV01!$G:$T),14,0),"---")</f>
        <v>---</v>
      </c>
      <c r="I882" s="59" t="str">
        <f>IFERROR(VLOOKUP($D882&amp;"-"&amp;$E882,IF($C$4="TEB0187_REV01",CALC_CONN_TEB0187_REV01!$F:$K,"???"),6,0),"---")</f>
        <v>---</v>
      </c>
      <c r="J882" s="61" t="str">
        <f>IFERROR(VLOOKUP($D882&amp;"-"&amp;$E882,IF($C$4="TEB0187_REV01",CALC_CONN_TEB0187_REV01!$F:$M,"???"),8,0),"---")</f>
        <v>---</v>
      </c>
      <c r="K882" s="62" t="str">
        <f>IFERROR(VLOOKUP($D882&amp;"-"&amp;$E882,IF($C$4="TEB0187_REV01",CALC_CONN_TEB0187_REV01!$F:$N),9,0),"---")</f>
        <v>---</v>
      </c>
      <c r="L882" s="59" t="str">
        <f>IFERROR(VLOOKUP(K882,B2B!$H$3:$I$2000,2,0),"---")</f>
        <v>---</v>
      </c>
      <c r="M882" s="59" t="str">
        <f>IFERROR(VLOOKUP(L882,IF($M$4="TEI0187_REV01",RAW_m_TEI0187_REV01!$AD:$AH),5,0),"---")</f>
        <v>---</v>
      </c>
      <c r="N882" s="59" t="str">
        <f>IFERROR(VLOOKUP(L882,IF($M$4="TEI0187_REV01",RAW_m_TEI0187_REV01!$AE:$AJ),6,0),"---")</f>
        <v>---</v>
      </c>
      <c r="O882" s="63" t="str">
        <f>IFERROR(VLOOKUP(L882,IF($M$4="TEI0187_REV01",RAW_m_TEI0187_REV01!$AD:$AE),2,0),"---")</f>
        <v>---</v>
      </c>
      <c r="P882" s="59" t="str">
        <f>IFERROR(VLOOKUP(O882,IF($M$4="TEI0187_REV01",RAW_m_TEI0187_REV01!$AJ:$AK),2,0),"---")</f>
        <v>---</v>
      </c>
      <c r="Q882" s="59" t="str">
        <f>IFERROR(VLOOKUP(L882,IF($M$4="TEI0187_REV01",RAW_m_TEI0187_REV01!$AD:$AF),3,0),"---")</f>
        <v>---</v>
      </c>
      <c r="R882" s="59" t="str">
        <f>IFERROR(VLOOKUP(O882,IF($M$4="TEI0187_REV01",RAW_m_TEI0187_REV01!$AE:$AG),3,0),"---")</f>
        <v>---</v>
      </c>
      <c r="S882" s="59" t="str">
        <f t="shared" si="29"/>
        <v>---</v>
      </c>
    </row>
    <row r="883" spans="2:19" ht="15" customHeight="1" x14ac:dyDescent="0.25">
      <c r="B883" s="59">
        <f t="shared" si="30"/>
        <v>878</v>
      </c>
      <c r="C883" s="60">
        <f>IFERROR(IF($C$4="TEB0187_REV01",CALC_CONN_TEB0187_REV01!U883,),"---")</f>
        <v>0</v>
      </c>
      <c r="D883" s="59">
        <f>IFERROR(IF($C$4="TEB0187_REV01",CALC_CONN_TEB0187_REV01!D883,),"---")</f>
        <v>0</v>
      </c>
      <c r="E883" s="59">
        <f>IFERROR(IF($C$4="TEB0187_REV01",CALC_CONN_TEB0187_REV01!E883,),"---")</f>
        <v>0</v>
      </c>
      <c r="F883" s="59" t="str">
        <f>IFERROR(IF(VLOOKUP($D883&amp;"-"&amp;$E883,IF($C$4="TEB0187_REV01",CALC_CONN_TEB0187_REV01!$F:$I),4,0)="--","---",IF($C$4="TEB0187_REV01",CALC_CONN_TEB0187_REV01!$G883&amp; " --&gt; " &amp;CALC_CONN_TEB0187_REV01!$I883&amp; " --&gt; ")),"---")</f>
        <v>---</v>
      </c>
      <c r="G883" s="59" t="str">
        <f>IFERROR(IF(VLOOKUP($D883&amp;"-"&amp;$E883,IF($C$4="TEB0187_REV01",CALC_CONN_TEB0187_REV01!$F:$H),3,0)="--",VLOOKUP($D883&amp;"-"&amp;$E883,IF($C$4="TEB0187_REV01",CALC_CONN_TEB0187_REV01!$F:$H),2,0),VLOOKUP($D883&amp;"-"&amp;$E883,IF($C$4="TEB0187_REV01",CALC_CONN_TEB0187_REV01!$F:$H),3,0)),"---")</f>
        <v>---</v>
      </c>
      <c r="H883" s="59" t="str">
        <f>IFERROR(VLOOKUP(G883,IF($C$4="TEB0187_REV01",CALC_CONN_TEB0187_REV01!$G:$T),14,0),"---")</f>
        <v>---</v>
      </c>
      <c r="I883" s="59" t="str">
        <f>IFERROR(VLOOKUP($D883&amp;"-"&amp;$E883,IF($C$4="TEB0187_REV01",CALC_CONN_TEB0187_REV01!$F:$K,"???"),6,0),"---")</f>
        <v>---</v>
      </c>
      <c r="J883" s="61" t="str">
        <f>IFERROR(VLOOKUP($D883&amp;"-"&amp;$E883,IF($C$4="TEB0187_REV01",CALC_CONN_TEB0187_REV01!$F:$M,"???"),8,0),"---")</f>
        <v>---</v>
      </c>
      <c r="K883" s="62" t="str">
        <f>IFERROR(VLOOKUP($D883&amp;"-"&amp;$E883,IF($C$4="TEB0187_REV01",CALC_CONN_TEB0187_REV01!$F:$N),9,0),"---")</f>
        <v>---</v>
      </c>
      <c r="L883" s="59" t="str">
        <f>IFERROR(VLOOKUP(K883,B2B!$H$3:$I$2000,2,0),"---")</f>
        <v>---</v>
      </c>
      <c r="M883" s="59" t="str">
        <f>IFERROR(VLOOKUP(L883,IF($M$4="TEI0187_REV01",RAW_m_TEI0187_REV01!$AD:$AH),5,0),"---")</f>
        <v>---</v>
      </c>
      <c r="N883" s="59" t="str">
        <f>IFERROR(VLOOKUP(L883,IF($M$4="TEI0187_REV01",RAW_m_TEI0187_REV01!$AE:$AJ),6,0),"---")</f>
        <v>---</v>
      </c>
      <c r="O883" s="63" t="str">
        <f>IFERROR(VLOOKUP(L883,IF($M$4="TEI0187_REV01",RAW_m_TEI0187_REV01!$AD:$AE),2,0),"---")</f>
        <v>---</v>
      </c>
      <c r="P883" s="59" t="str">
        <f>IFERROR(VLOOKUP(O883,IF($M$4="TEI0187_REV01",RAW_m_TEI0187_REV01!$AJ:$AK),2,0),"---")</f>
        <v>---</v>
      </c>
      <c r="Q883" s="59" t="str">
        <f>IFERROR(VLOOKUP(L883,IF($M$4="TEI0187_REV01",RAW_m_TEI0187_REV01!$AD:$AF),3,0),"---")</f>
        <v>---</v>
      </c>
      <c r="R883" s="59" t="str">
        <f>IFERROR(VLOOKUP(O883,IF($M$4="TEI0187_REV01",RAW_m_TEI0187_REV01!$AE:$AG),3,0),"---")</f>
        <v>---</v>
      </c>
      <c r="S883" s="59" t="str">
        <f t="shared" si="29"/>
        <v>---</v>
      </c>
    </row>
    <row r="884" spans="2:19" ht="15" customHeight="1" x14ac:dyDescent="0.25">
      <c r="B884" s="59">
        <f t="shared" si="30"/>
        <v>879</v>
      </c>
      <c r="C884" s="60">
        <f>IFERROR(IF($C$4="TEB0187_REV01",CALC_CONN_TEB0187_REV01!U884,),"---")</f>
        <v>0</v>
      </c>
      <c r="D884" s="59">
        <f>IFERROR(IF($C$4="TEB0187_REV01",CALC_CONN_TEB0187_REV01!D884,),"---")</f>
        <v>0</v>
      </c>
      <c r="E884" s="59">
        <f>IFERROR(IF($C$4="TEB0187_REV01",CALC_CONN_TEB0187_REV01!E884,),"---")</f>
        <v>0</v>
      </c>
      <c r="F884" s="59" t="str">
        <f>IFERROR(IF(VLOOKUP($D884&amp;"-"&amp;$E884,IF($C$4="TEB0187_REV01",CALC_CONN_TEB0187_REV01!$F:$I),4,0)="--","---",IF($C$4="TEB0187_REV01",CALC_CONN_TEB0187_REV01!$G884&amp; " --&gt; " &amp;CALC_CONN_TEB0187_REV01!$I884&amp; " --&gt; ")),"---")</f>
        <v>---</v>
      </c>
      <c r="G884" s="59" t="str">
        <f>IFERROR(IF(VLOOKUP($D884&amp;"-"&amp;$E884,IF($C$4="TEB0187_REV01",CALC_CONN_TEB0187_REV01!$F:$H),3,0)="--",VLOOKUP($D884&amp;"-"&amp;$E884,IF($C$4="TEB0187_REV01",CALC_CONN_TEB0187_REV01!$F:$H),2,0),VLOOKUP($D884&amp;"-"&amp;$E884,IF($C$4="TEB0187_REV01",CALC_CONN_TEB0187_REV01!$F:$H),3,0)),"---")</f>
        <v>---</v>
      </c>
      <c r="H884" s="59" t="str">
        <f>IFERROR(VLOOKUP(G884,IF($C$4="TEB0187_REV01",CALC_CONN_TEB0187_REV01!$G:$T),14,0),"---")</f>
        <v>---</v>
      </c>
      <c r="I884" s="59" t="str">
        <f>IFERROR(VLOOKUP($D884&amp;"-"&amp;$E884,IF($C$4="TEB0187_REV01",CALC_CONN_TEB0187_REV01!$F:$K,"???"),6,0),"---")</f>
        <v>---</v>
      </c>
      <c r="J884" s="61" t="str">
        <f>IFERROR(VLOOKUP($D884&amp;"-"&amp;$E884,IF($C$4="TEB0187_REV01",CALC_CONN_TEB0187_REV01!$F:$M,"???"),8,0),"---")</f>
        <v>---</v>
      </c>
      <c r="K884" s="62" t="str">
        <f>IFERROR(VLOOKUP($D884&amp;"-"&amp;$E884,IF($C$4="TEB0187_REV01",CALC_CONN_TEB0187_REV01!$F:$N),9,0),"---")</f>
        <v>---</v>
      </c>
      <c r="L884" s="59" t="str">
        <f>IFERROR(VLOOKUP(K884,B2B!$H$3:$I$2000,2,0),"---")</f>
        <v>---</v>
      </c>
      <c r="M884" s="59" t="str">
        <f>IFERROR(VLOOKUP(L884,IF($M$4="TEI0187_REV01",RAW_m_TEI0187_REV01!$AD:$AH),5,0),"---")</f>
        <v>---</v>
      </c>
      <c r="N884" s="59" t="str">
        <f>IFERROR(VLOOKUP(L884,IF($M$4="TEI0187_REV01",RAW_m_TEI0187_REV01!$AE:$AJ),6,0),"---")</f>
        <v>---</v>
      </c>
      <c r="O884" s="63" t="str">
        <f>IFERROR(VLOOKUP(L884,IF($M$4="TEI0187_REV01",RAW_m_TEI0187_REV01!$AD:$AE),2,0),"---")</f>
        <v>---</v>
      </c>
      <c r="P884" s="59" t="str">
        <f>IFERROR(VLOOKUP(O884,IF($M$4="TEI0187_REV01",RAW_m_TEI0187_REV01!$AJ:$AK),2,0),"---")</f>
        <v>---</v>
      </c>
      <c r="Q884" s="59" t="str">
        <f>IFERROR(VLOOKUP(L884,IF($M$4="TEI0187_REV01",RAW_m_TEI0187_REV01!$AD:$AF),3,0),"---")</f>
        <v>---</v>
      </c>
      <c r="R884" s="59" t="str">
        <f>IFERROR(VLOOKUP(O884,IF($M$4="TEI0187_REV01",RAW_m_TEI0187_REV01!$AE:$AG),3,0),"---")</f>
        <v>---</v>
      </c>
      <c r="S884" s="59" t="str">
        <f t="shared" si="29"/>
        <v>---</v>
      </c>
    </row>
    <row r="885" spans="2:19" ht="15" customHeight="1" x14ac:dyDescent="0.25">
      <c r="B885" s="59">
        <f t="shared" si="30"/>
        <v>880</v>
      </c>
      <c r="C885" s="60">
        <f>IFERROR(IF($C$4="TEB0187_REV01",CALC_CONN_TEB0187_REV01!U885,),"---")</f>
        <v>0</v>
      </c>
      <c r="D885" s="59">
        <f>IFERROR(IF($C$4="TEB0187_REV01",CALC_CONN_TEB0187_REV01!D885,),"---")</f>
        <v>0</v>
      </c>
      <c r="E885" s="59">
        <f>IFERROR(IF($C$4="TEB0187_REV01",CALC_CONN_TEB0187_REV01!E885,),"---")</f>
        <v>0</v>
      </c>
      <c r="F885" s="59" t="str">
        <f>IFERROR(IF(VLOOKUP($D885&amp;"-"&amp;$E885,IF($C$4="TEB0187_REV01",CALC_CONN_TEB0187_REV01!$F:$I),4,0)="--","---",IF($C$4="TEB0187_REV01",CALC_CONN_TEB0187_REV01!$G885&amp; " --&gt; " &amp;CALC_CONN_TEB0187_REV01!$I885&amp; " --&gt; ")),"---")</f>
        <v>---</v>
      </c>
      <c r="G885" s="59" t="str">
        <f>IFERROR(IF(VLOOKUP($D885&amp;"-"&amp;$E885,IF($C$4="TEB0187_REV01",CALC_CONN_TEB0187_REV01!$F:$H),3,0)="--",VLOOKUP($D885&amp;"-"&amp;$E885,IF($C$4="TEB0187_REV01",CALC_CONN_TEB0187_REV01!$F:$H),2,0),VLOOKUP($D885&amp;"-"&amp;$E885,IF($C$4="TEB0187_REV01",CALC_CONN_TEB0187_REV01!$F:$H),3,0)),"---")</f>
        <v>---</v>
      </c>
      <c r="H885" s="59" t="str">
        <f>IFERROR(VLOOKUP(G885,IF($C$4="TEB0187_REV01",CALC_CONN_TEB0187_REV01!$G:$T),14,0),"---")</f>
        <v>---</v>
      </c>
      <c r="I885" s="59" t="str">
        <f>IFERROR(VLOOKUP($D885&amp;"-"&amp;$E885,IF($C$4="TEB0187_REV01",CALC_CONN_TEB0187_REV01!$F:$K,"???"),6,0),"---")</f>
        <v>---</v>
      </c>
      <c r="J885" s="61" t="str">
        <f>IFERROR(VLOOKUP($D885&amp;"-"&amp;$E885,IF($C$4="TEB0187_REV01",CALC_CONN_TEB0187_REV01!$F:$M,"???"),8,0),"---")</f>
        <v>---</v>
      </c>
      <c r="K885" s="62" t="str">
        <f>IFERROR(VLOOKUP($D885&amp;"-"&amp;$E885,IF($C$4="TEB0187_REV01",CALC_CONN_TEB0187_REV01!$F:$N),9,0),"---")</f>
        <v>---</v>
      </c>
      <c r="L885" s="59" t="str">
        <f>IFERROR(VLOOKUP(K885,B2B!$H$3:$I$2000,2,0),"---")</f>
        <v>---</v>
      </c>
      <c r="M885" s="59" t="str">
        <f>IFERROR(VLOOKUP(L885,IF($M$4="TEI0187_REV01",RAW_m_TEI0187_REV01!$AD:$AH),5,0),"---")</f>
        <v>---</v>
      </c>
      <c r="N885" s="59" t="str">
        <f>IFERROR(VLOOKUP(L885,IF($M$4="TEI0187_REV01",RAW_m_TEI0187_REV01!$AE:$AJ),6,0),"---")</f>
        <v>---</v>
      </c>
      <c r="O885" s="63" t="str">
        <f>IFERROR(VLOOKUP(L885,IF($M$4="TEI0187_REV01",RAW_m_TEI0187_REV01!$AD:$AE),2,0),"---")</f>
        <v>---</v>
      </c>
      <c r="P885" s="59" t="str">
        <f>IFERROR(VLOOKUP(O885,IF($M$4="TEI0187_REV01",RAW_m_TEI0187_REV01!$AJ:$AK),2,0),"---")</f>
        <v>---</v>
      </c>
      <c r="Q885" s="59" t="str">
        <f>IFERROR(VLOOKUP(L885,IF($M$4="TEI0187_REV01",RAW_m_TEI0187_REV01!$AD:$AF),3,0),"---")</f>
        <v>---</v>
      </c>
      <c r="R885" s="59" t="str">
        <f>IFERROR(VLOOKUP(O885,IF($M$4="TEI0187_REV01",RAW_m_TEI0187_REV01!$AE:$AG),3,0),"---")</f>
        <v>---</v>
      </c>
      <c r="S885" s="59" t="str">
        <f t="shared" si="29"/>
        <v>---</v>
      </c>
    </row>
    <row r="886" spans="2:19" ht="15" customHeight="1" x14ac:dyDescent="0.25">
      <c r="B886" s="59">
        <f t="shared" si="30"/>
        <v>881</v>
      </c>
      <c r="C886" s="60">
        <f>IFERROR(IF($C$4="TEB0187_REV01",CALC_CONN_TEB0187_REV01!U886,),"---")</f>
        <v>0</v>
      </c>
      <c r="D886" s="59">
        <f>IFERROR(IF($C$4="TEB0187_REV01",CALC_CONN_TEB0187_REV01!D886,),"---")</f>
        <v>0</v>
      </c>
      <c r="E886" s="59">
        <f>IFERROR(IF($C$4="TEB0187_REV01",CALC_CONN_TEB0187_REV01!E886,),"---")</f>
        <v>0</v>
      </c>
      <c r="F886" s="59" t="str">
        <f>IFERROR(IF(VLOOKUP($D886&amp;"-"&amp;$E886,IF($C$4="TEB0187_REV01",CALC_CONN_TEB0187_REV01!$F:$I),4,0)="--","---",IF($C$4="TEB0187_REV01",CALC_CONN_TEB0187_REV01!$G886&amp; " --&gt; " &amp;CALC_CONN_TEB0187_REV01!$I886&amp; " --&gt; ")),"---")</f>
        <v>---</v>
      </c>
      <c r="G886" s="59" t="str">
        <f>IFERROR(IF(VLOOKUP($D886&amp;"-"&amp;$E886,IF($C$4="TEB0187_REV01",CALC_CONN_TEB0187_REV01!$F:$H),3,0)="--",VLOOKUP($D886&amp;"-"&amp;$E886,IF($C$4="TEB0187_REV01",CALC_CONN_TEB0187_REV01!$F:$H),2,0),VLOOKUP($D886&amp;"-"&amp;$E886,IF($C$4="TEB0187_REV01",CALC_CONN_TEB0187_REV01!$F:$H),3,0)),"---")</f>
        <v>---</v>
      </c>
      <c r="H886" s="59" t="str">
        <f>IFERROR(VLOOKUP(G886,IF($C$4="TEB0187_REV01",CALC_CONN_TEB0187_REV01!$G:$T),14,0),"---")</f>
        <v>---</v>
      </c>
      <c r="I886" s="59" t="str">
        <f>IFERROR(VLOOKUP($D886&amp;"-"&amp;$E886,IF($C$4="TEB0187_REV01",CALC_CONN_TEB0187_REV01!$F:$K,"???"),6,0),"---")</f>
        <v>---</v>
      </c>
      <c r="J886" s="61" t="str">
        <f>IFERROR(VLOOKUP($D886&amp;"-"&amp;$E886,IF($C$4="TEB0187_REV01",CALC_CONN_TEB0187_REV01!$F:$M,"???"),8,0),"---")</f>
        <v>---</v>
      </c>
      <c r="K886" s="62" t="str">
        <f>IFERROR(VLOOKUP($D886&amp;"-"&amp;$E886,IF($C$4="TEB0187_REV01",CALC_CONN_TEB0187_REV01!$F:$N),9,0),"---")</f>
        <v>---</v>
      </c>
      <c r="L886" s="59" t="str">
        <f>IFERROR(VLOOKUP(K886,B2B!$H$3:$I$2000,2,0),"---")</f>
        <v>---</v>
      </c>
      <c r="M886" s="59" t="str">
        <f>IFERROR(VLOOKUP(L886,IF($M$4="TEI0187_REV01",RAW_m_TEI0187_REV01!$AD:$AH),5,0),"---")</f>
        <v>---</v>
      </c>
      <c r="N886" s="59" t="str">
        <f>IFERROR(VLOOKUP(L886,IF($M$4="TEI0187_REV01",RAW_m_TEI0187_REV01!$AE:$AJ),6,0),"---")</f>
        <v>---</v>
      </c>
      <c r="O886" s="63" t="str">
        <f>IFERROR(VLOOKUP(L886,IF($M$4="TEI0187_REV01",RAW_m_TEI0187_REV01!$AD:$AE),2,0),"---")</f>
        <v>---</v>
      </c>
      <c r="P886" s="59" t="str">
        <f>IFERROR(VLOOKUP(O886,IF($M$4="TEI0187_REV01",RAW_m_TEI0187_REV01!$AJ:$AK),2,0),"---")</f>
        <v>---</v>
      </c>
      <c r="Q886" s="59" t="str">
        <f>IFERROR(VLOOKUP(L886,IF($M$4="TEI0187_REV01",RAW_m_TEI0187_REV01!$AD:$AF),3,0),"---")</f>
        <v>---</v>
      </c>
      <c r="R886" s="59" t="str">
        <f>IFERROR(VLOOKUP(O886,IF($M$4="TEI0187_REV01",RAW_m_TEI0187_REV01!$AE:$AG),3,0),"---")</f>
        <v>---</v>
      </c>
      <c r="S886" s="59" t="str">
        <f t="shared" si="29"/>
        <v>---</v>
      </c>
    </row>
    <row r="887" spans="2:19" ht="15" customHeight="1" x14ac:dyDescent="0.25">
      <c r="B887" s="59">
        <f t="shared" si="30"/>
        <v>882</v>
      </c>
      <c r="C887" s="60">
        <f>IFERROR(IF($C$4="TEB0187_REV01",CALC_CONN_TEB0187_REV01!U887,),"---")</f>
        <v>0</v>
      </c>
      <c r="D887" s="59">
        <f>IFERROR(IF($C$4="TEB0187_REV01",CALC_CONN_TEB0187_REV01!D887,),"---")</f>
        <v>0</v>
      </c>
      <c r="E887" s="59">
        <f>IFERROR(IF($C$4="TEB0187_REV01",CALC_CONN_TEB0187_REV01!E887,),"---")</f>
        <v>0</v>
      </c>
      <c r="F887" s="59" t="str">
        <f>IFERROR(IF(VLOOKUP($D887&amp;"-"&amp;$E887,IF($C$4="TEB0187_REV01",CALC_CONN_TEB0187_REV01!$F:$I),4,0)="--","---",IF($C$4="TEB0187_REV01",CALC_CONN_TEB0187_REV01!$G887&amp; " --&gt; " &amp;CALC_CONN_TEB0187_REV01!$I887&amp; " --&gt; ")),"---")</f>
        <v>---</v>
      </c>
      <c r="G887" s="59" t="str">
        <f>IFERROR(IF(VLOOKUP($D887&amp;"-"&amp;$E887,IF($C$4="TEB0187_REV01",CALC_CONN_TEB0187_REV01!$F:$H),3,0)="--",VLOOKUP($D887&amp;"-"&amp;$E887,IF($C$4="TEB0187_REV01",CALC_CONN_TEB0187_REV01!$F:$H),2,0),VLOOKUP($D887&amp;"-"&amp;$E887,IF($C$4="TEB0187_REV01",CALC_CONN_TEB0187_REV01!$F:$H),3,0)),"---")</f>
        <v>---</v>
      </c>
      <c r="H887" s="59" t="str">
        <f>IFERROR(VLOOKUP(G887,IF($C$4="TEB0187_REV01",CALC_CONN_TEB0187_REV01!$G:$T),14,0),"---")</f>
        <v>---</v>
      </c>
      <c r="I887" s="59" t="str">
        <f>IFERROR(VLOOKUP($D887&amp;"-"&amp;$E887,IF($C$4="TEB0187_REV01",CALC_CONN_TEB0187_REV01!$F:$K,"???"),6,0),"---")</f>
        <v>---</v>
      </c>
      <c r="J887" s="61" t="str">
        <f>IFERROR(VLOOKUP($D887&amp;"-"&amp;$E887,IF($C$4="TEB0187_REV01",CALC_CONN_TEB0187_REV01!$F:$M,"???"),8,0),"---")</f>
        <v>---</v>
      </c>
      <c r="K887" s="62" t="str">
        <f>IFERROR(VLOOKUP($D887&amp;"-"&amp;$E887,IF($C$4="TEB0187_REV01",CALC_CONN_TEB0187_REV01!$F:$N),9,0),"---")</f>
        <v>---</v>
      </c>
      <c r="L887" s="59" t="str">
        <f>IFERROR(VLOOKUP(K887,B2B!$H$3:$I$2000,2,0),"---")</f>
        <v>---</v>
      </c>
      <c r="M887" s="59" t="str">
        <f>IFERROR(VLOOKUP(L887,IF($M$4="TEI0187_REV01",RAW_m_TEI0187_REV01!$AD:$AH),5,0),"---")</f>
        <v>---</v>
      </c>
      <c r="N887" s="59" t="str">
        <f>IFERROR(VLOOKUP(L887,IF($M$4="TEI0187_REV01",RAW_m_TEI0187_REV01!$AE:$AJ),6,0),"---")</f>
        <v>---</v>
      </c>
      <c r="O887" s="63" t="str">
        <f>IFERROR(VLOOKUP(L887,IF($M$4="TEI0187_REV01",RAW_m_TEI0187_REV01!$AD:$AE),2,0),"---")</f>
        <v>---</v>
      </c>
      <c r="P887" s="59" t="str">
        <f>IFERROR(VLOOKUP(O887,IF($M$4="TEI0187_REV01",RAW_m_TEI0187_REV01!$AJ:$AK),2,0),"---")</f>
        <v>---</v>
      </c>
      <c r="Q887" s="59" t="str">
        <f>IFERROR(VLOOKUP(L887,IF($M$4="TEI0187_REV01",RAW_m_TEI0187_REV01!$AD:$AF),3,0),"---")</f>
        <v>---</v>
      </c>
      <c r="R887" s="59" t="str">
        <f>IFERROR(VLOOKUP(O887,IF($M$4="TEI0187_REV01",RAW_m_TEI0187_REV01!$AE:$AG),3,0),"---")</f>
        <v>---</v>
      </c>
      <c r="S887" s="59" t="str">
        <f t="shared" si="29"/>
        <v>---</v>
      </c>
    </row>
    <row r="888" spans="2:19" ht="15" customHeight="1" x14ac:dyDescent="0.25">
      <c r="B888" s="59">
        <f t="shared" si="30"/>
        <v>883</v>
      </c>
      <c r="C888" s="60">
        <f>IFERROR(IF($C$4="TEB0187_REV01",CALC_CONN_TEB0187_REV01!U888,),"---")</f>
        <v>0</v>
      </c>
      <c r="D888" s="59">
        <f>IFERROR(IF($C$4="TEB0187_REV01",CALC_CONN_TEB0187_REV01!D888,),"---")</f>
        <v>0</v>
      </c>
      <c r="E888" s="59">
        <f>IFERROR(IF($C$4="TEB0187_REV01",CALC_CONN_TEB0187_REV01!E888,),"---")</f>
        <v>0</v>
      </c>
      <c r="F888" s="59" t="str">
        <f>IFERROR(IF(VLOOKUP($D888&amp;"-"&amp;$E888,IF($C$4="TEB0187_REV01",CALC_CONN_TEB0187_REV01!$F:$I),4,0)="--","---",IF($C$4="TEB0187_REV01",CALC_CONN_TEB0187_REV01!$G888&amp; " --&gt; " &amp;CALC_CONN_TEB0187_REV01!$I888&amp; " --&gt; ")),"---")</f>
        <v>---</v>
      </c>
      <c r="G888" s="59" t="str">
        <f>IFERROR(IF(VLOOKUP($D888&amp;"-"&amp;$E888,IF($C$4="TEB0187_REV01",CALC_CONN_TEB0187_REV01!$F:$H),3,0)="--",VLOOKUP($D888&amp;"-"&amp;$E888,IF($C$4="TEB0187_REV01",CALC_CONN_TEB0187_REV01!$F:$H),2,0),VLOOKUP($D888&amp;"-"&amp;$E888,IF($C$4="TEB0187_REV01",CALC_CONN_TEB0187_REV01!$F:$H),3,0)),"---")</f>
        <v>---</v>
      </c>
      <c r="H888" s="59" t="str">
        <f>IFERROR(VLOOKUP(G888,IF($C$4="TEB0187_REV01",CALC_CONN_TEB0187_REV01!$G:$T),14,0),"---")</f>
        <v>---</v>
      </c>
      <c r="I888" s="59" t="str">
        <f>IFERROR(VLOOKUP($D888&amp;"-"&amp;$E888,IF($C$4="TEB0187_REV01",CALC_CONN_TEB0187_REV01!$F:$K,"???"),6,0),"---")</f>
        <v>---</v>
      </c>
      <c r="J888" s="61" t="str">
        <f>IFERROR(VLOOKUP($D888&amp;"-"&amp;$E888,IF($C$4="TEB0187_REV01",CALC_CONN_TEB0187_REV01!$F:$M,"???"),8,0),"---")</f>
        <v>---</v>
      </c>
      <c r="K888" s="62" t="str">
        <f>IFERROR(VLOOKUP($D888&amp;"-"&amp;$E888,IF($C$4="TEB0187_REV01",CALC_CONN_TEB0187_REV01!$F:$N),9,0),"---")</f>
        <v>---</v>
      </c>
      <c r="L888" s="59" t="str">
        <f>IFERROR(VLOOKUP(K888,B2B!$H$3:$I$2000,2,0),"---")</f>
        <v>---</v>
      </c>
      <c r="M888" s="59" t="str">
        <f>IFERROR(VLOOKUP(L888,IF($M$4="TEI0187_REV01",RAW_m_TEI0187_REV01!$AD:$AH),5,0),"---")</f>
        <v>---</v>
      </c>
      <c r="N888" s="59" t="str">
        <f>IFERROR(VLOOKUP(L888,IF($M$4="TEI0187_REV01",RAW_m_TEI0187_REV01!$AE:$AJ),6,0),"---")</f>
        <v>---</v>
      </c>
      <c r="O888" s="63" t="str">
        <f>IFERROR(VLOOKUP(L888,IF($M$4="TEI0187_REV01",RAW_m_TEI0187_REV01!$AD:$AE),2,0),"---")</f>
        <v>---</v>
      </c>
      <c r="P888" s="59" t="str">
        <f>IFERROR(VLOOKUP(O888,IF($M$4="TEI0187_REV01",RAW_m_TEI0187_REV01!$AJ:$AK),2,0),"---")</f>
        <v>---</v>
      </c>
      <c r="Q888" s="59" t="str">
        <f>IFERROR(VLOOKUP(L888,IF($M$4="TEI0187_REV01",RAW_m_TEI0187_REV01!$AD:$AF),3,0),"---")</f>
        <v>---</v>
      </c>
      <c r="R888" s="59" t="str">
        <f>IFERROR(VLOOKUP(O888,IF($M$4="TEI0187_REV01",RAW_m_TEI0187_REV01!$AE:$AG),3,0),"---")</f>
        <v>---</v>
      </c>
      <c r="S888" s="59" t="str">
        <f t="shared" si="29"/>
        <v>---</v>
      </c>
    </row>
    <row r="889" spans="2:19" ht="15" customHeight="1" x14ac:dyDescent="0.25">
      <c r="B889" s="59">
        <f t="shared" si="30"/>
        <v>884</v>
      </c>
      <c r="C889" s="60">
        <f>IFERROR(IF($C$4="TEB0187_REV01",CALC_CONN_TEB0187_REV01!U889,),"---")</f>
        <v>0</v>
      </c>
      <c r="D889" s="59">
        <f>IFERROR(IF($C$4="TEB0187_REV01",CALC_CONN_TEB0187_REV01!D889,),"---")</f>
        <v>0</v>
      </c>
      <c r="E889" s="59">
        <f>IFERROR(IF($C$4="TEB0187_REV01",CALC_CONN_TEB0187_REV01!E889,),"---")</f>
        <v>0</v>
      </c>
      <c r="F889" s="59" t="str">
        <f>IFERROR(IF(VLOOKUP($D889&amp;"-"&amp;$E889,IF($C$4="TEB0187_REV01",CALC_CONN_TEB0187_REV01!$F:$I),4,0)="--","---",IF($C$4="TEB0187_REV01",CALC_CONN_TEB0187_REV01!$G889&amp; " --&gt; " &amp;CALC_CONN_TEB0187_REV01!$I889&amp; " --&gt; ")),"---")</f>
        <v>---</v>
      </c>
      <c r="G889" s="59" t="str">
        <f>IFERROR(IF(VLOOKUP($D889&amp;"-"&amp;$E889,IF($C$4="TEB0187_REV01",CALC_CONN_TEB0187_REV01!$F:$H),3,0)="--",VLOOKUP($D889&amp;"-"&amp;$E889,IF($C$4="TEB0187_REV01",CALC_CONN_TEB0187_REV01!$F:$H),2,0),VLOOKUP($D889&amp;"-"&amp;$E889,IF($C$4="TEB0187_REV01",CALC_CONN_TEB0187_REV01!$F:$H),3,0)),"---")</f>
        <v>---</v>
      </c>
      <c r="H889" s="59" t="str">
        <f>IFERROR(VLOOKUP(G889,IF($C$4="TEB0187_REV01",CALC_CONN_TEB0187_REV01!$G:$T),14,0),"---")</f>
        <v>---</v>
      </c>
      <c r="I889" s="59" t="str">
        <f>IFERROR(VLOOKUP($D889&amp;"-"&amp;$E889,IF($C$4="TEB0187_REV01",CALC_CONN_TEB0187_REV01!$F:$K,"???"),6,0),"---")</f>
        <v>---</v>
      </c>
      <c r="J889" s="61" t="str">
        <f>IFERROR(VLOOKUP($D889&amp;"-"&amp;$E889,IF($C$4="TEB0187_REV01",CALC_CONN_TEB0187_REV01!$F:$M,"???"),8,0),"---")</f>
        <v>---</v>
      </c>
      <c r="K889" s="62" t="str">
        <f>IFERROR(VLOOKUP($D889&amp;"-"&amp;$E889,IF($C$4="TEB0187_REV01",CALC_CONN_TEB0187_REV01!$F:$N),9,0),"---")</f>
        <v>---</v>
      </c>
      <c r="L889" s="59" t="str">
        <f>IFERROR(VLOOKUP(K889,B2B!$H$3:$I$2000,2,0),"---")</f>
        <v>---</v>
      </c>
      <c r="M889" s="59" t="str">
        <f>IFERROR(VLOOKUP(L889,IF($M$4="TEI0187_REV01",RAW_m_TEI0187_REV01!$AD:$AH),5,0),"---")</f>
        <v>---</v>
      </c>
      <c r="N889" s="59" t="str">
        <f>IFERROR(VLOOKUP(L889,IF($M$4="TEI0187_REV01",RAW_m_TEI0187_REV01!$AE:$AJ),6,0),"---")</f>
        <v>---</v>
      </c>
      <c r="O889" s="63" t="str">
        <f>IFERROR(VLOOKUP(L889,IF($M$4="TEI0187_REV01",RAW_m_TEI0187_REV01!$AD:$AE),2,0),"---")</f>
        <v>---</v>
      </c>
      <c r="P889" s="59" t="str">
        <f>IFERROR(VLOOKUP(O889,IF($M$4="TEI0187_REV01",RAW_m_TEI0187_REV01!$AJ:$AK),2,0),"---")</f>
        <v>---</v>
      </c>
      <c r="Q889" s="59" t="str">
        <f>IFERROR(VLOOKUP(L889,IF($M$4="TEI0187_REV01",RAW_m_TEI0187_REV01!$AD:$AF),3,0),"---")</f>
        <v>---</v>
      </c>
      <c r="R889" s="59" t="str">
        <f>IFERROR(VLOOKUP(O889,IF($M$4="TEI0187_REV01",RAW_m_TEI0187_REV01!$AE:$AG),3,0),"---")</f>
        <v>---</v>
      </c>
      <c r="S889" s="59" t="str">
        <f t="shared" si="29"/>
        <v>---</v>
      </c>
    </row>
    <row r="890" spans="2:19" ht="15" customHeight="1" x14ac:dyDescent="0.25">
      <c r="B890" s="59">
        <f t="shared" si="30"/>
        <v>885</v>
      </c>
      <c r="C890" s="60">
        <f>IFERROR(IF($C$4="TEB0187_REV01",CALC_CONN_TEB0187_REV01!U890,),"---")</f>
        <v>0</v>
      </c>
      <c r="D890" s="59">
        <f>IFERROR(IF($C$4="TEB0187_REV01",CALC_CONN_TEB0187_REV01!D890,),"---")</f>
        <v>0</v>
      </c>
      <c r="E890" s="59">
        <f>IFERROR(IF($C$4="TEB0187_REV01",CALC_CONN_TEB0187_REV01!E890,),"---")</f>
        <v>0</v>
      </c>
      <c r="F890" s="59" t="str">
        <f>IFERROR(IF(VLOOKUP($D890&amp;"-"&amp;$E890,IF($C$4="TEB0187_REV01",CALC_CONN_TEB0187_REV01!$F:$I),4,0)="--","---",IF($C$4="TEB0187_REV01",CALC_CONN_TEB0187_REV01!$G890&amp; " --&gt; " &amp;CALC_CONN_TEB0187_REV01!$I890&amp; " --&gt; ")),"---")</f>
        <v>---</v>
      </c>
      <c r="G890" s="59" t="str">
        <f>IFERROR(IF(VLOOKUP($D890&amp;"-"&amp;$E890,IF($C$4="TEB0187_REV01",CALC_CONN_TEB0187_REV01!$F:$H),3,0)="--",VLOOKUP($D890&amp;"-"&amp;$E890,IF($C$4="TEB0187_REV01",CALC_CONN_TEB0187_REV01!$F:$H),2,0),VLOOKUP($D890&amp;"-"&amp;$E890,IF($C$4="TEB0187_REV01",CALC_CONN_TEB0187_REV01!$F:$H),3,0)),"---")</f>
        <v>---</v>
      </c>
      <c r="H890" s="59" t="str">
        <f>IFERROR(VLOOKUP(G890,IF($C$4="TEB0187_REV01",CALC_CONN_TEB0187_REV01!$G:$T),14,0),"---")</f>
        <v>---</v>
      </c>
      <c r="I890" s="59" t="str">
        <f>IFERROR(VLOOKUP($D890&amp;"-"&amp;$E890,IF($C$4="TEB0187_REV01",CALC_CONN_TEB0187_REV01!$F:$K,"???"),6,0),"---")</f>
        <v>---</v>
      </c>
      <c r="J890" s="61" t="str">
        <f>IFERROR(VLOOKUP($D890&amp;"-"&amp;$E890,IF($C$4="TEB0187_REV01",CALC_CONN_TEB0187_REV01!$F:$M,"???"),8,0),"---")</f>
        <v>---</v>
      </c>
      <c r="K890" s="62" t="str">
        <f>IFERROR(VLOOKUP($D890&amp;"-"&amp;$E890,IF($C$4="TEB0187_REV01",CALC_CONN_TEB0187_REV01!$F:$N),9,0),"---")</f>
        <v>---</v>
      </c>
      <c r="L890" s="59" t="str">
        <f>IFERROR(VLOOKUP(K890,B2B!$H$3:$I$2000,2,0),"---")</f>
        <v>---</v>
      </c>
      <c r="M890" s="59" t="str">
        <f>IFERROR(VLOOKUP(L890,IF($M$4="TEI0187_REV01",RAW_m_TEI0187_REV01!$AD:$AH),5,0),"---")</f>
        <v>---</v>
      </c>
      <c r="N890" s="59" t="str">
        <f>IFERROR(VLOOKUP(L890,IF($M$4="TEI0187_REV01",RAW_m_TEI0187_REV01!$AE:$AJ),6,0),"---")</f>
        <v>---</v>
      </c>
      <c r="O890" s="63" t="str">
        <f>IFERROR(VLOOKUP(L890,IF($M$4="TEI0187_REV01",RAW_m_TEI0187_REV01!$AD:$AE),2,0),"---")</f>
        <v>---</v>
      </c>
      <c r="P890" s="59" t="str">
        <f>IFERROR(VLOOKUP(O890,IF($M$4="TEI0187_REV01",RAW_m_TEI0187_REV01!$AJ:$AK),2,0),"---")</f>
        <v>---</v>
      </c>
      <c r="Q890" s="59" t="str">
        <f>IFERROR(VLOOKUP(L890,IF($M$4="TEI0187_REV01",RAW_m_TEI0187_REV01!$AD:$AF),3,0),"---")</f>
        <v>---</v>
      </c>
      <c r="R890" s="59" t="str">
        <f>IFERROR(VLOOKUP(O890,IF($M$4="TEI0187_REV01",RAW_m_TEI0187_REV01!$AE:$AG),3,0),"---")</f>
        <v>---</v>
      </c>
      <c r="S890" s="59" t="str">
        <f t="shared" si="29"/>
        <v>---</v>
      </c>
    </row>
    <row r="891" spans="2:19" ht="15" customHeight="1" x14ac:dyDescent="0.25">
      <c r="B891" s="59">
        <f t="shared" si="30"/>
        <v>886</v>
      </c>
      <c r="C891" s="60">
        <f>IFERROR(IF($C$4="TEB0187_REV01",CALC_CONN_TEB0187_REV01!U891,),"---")</f>
        <v>0</v>
      </c>
      <c r="D891" s="59">
        <f>IFERROR(IF($C$4="TEB0187_REV01",CALC_CONN_TEB0187_REV01!D891,),"---")</f>
        <v>0</v>
      </c>
      <c r="E891" s="59">
        <f>IFERROR(IF($C$4="TEB0187_REV01",CALC_CONN_TEB0187_REV01!E891,),"---")</f>
        <v>0</v>
      </c>
      <c r="F891" s="59" t="str">
        <f>IFERROR(IF(VLOOKUP($D891&amp;"-"&amp;$E891,IF($C$4="TEB0187_REV01",CALC_CONN_TEB0187_REV01!$F:$I),4,0)="--","---",IF($C$4="TEB0187_REV01",CALC_CONN_TEB0187_REV01!$G891&amp; " --&gt; " &amp;CALC_CONN_TEB0187_REV01!$I891&amp; " --&gt; ")),"---")</f>
        <v>---</v>
      </c>
      <c r="G891" s="59" t="str">
        <f>IFERROR(IF(VLOOKUP($D891&amp;"-"&amp;$E891,IF($C$4="TEB0187_REV01",CALC_CONN_TEB0187_REV01!$F:$H),3,0)="--",VLOOKUP($D891&amp;"-"&amp;$E891,IF($C$4="TEB0187_REV01",CALC_CONN_TEB0187_REV01!$F:$H),2,0),VLOOKUP($D891&amp;"-"&amp;$E891,IF($C$4="TEB0187_REV01",CALC_CONN_TEB0187_REV01!$F:$H),3,0)),"---")</f>
        <v>---</v>
      </c>
      <c r="H891" s="59" t="str">
        <f>IFERROR(VLOOKUP(G891,IF($C$4="TEB0187_REV01",CALC_CONN_TEB0187_REV01!$G:$T),14,0),"---")</f>
        <v>---</v>
      </c>
      <c r="I891" s="59" t="str">
        <f>IFERROR(VLOOKUP($D891&amp;"-"&amp;$E891,IF($C$4="TEB0187_REV01",CALC_CONN_TEB0187_REV01!$F:$K,"???"),6,0),"---")</f>
        <v>---</v>
      </c>
      <c r="J891" s="61" t="str">
        <f>IFERROR(VLOOKUP($D891&amp;"-"&amp;$E891,IF($C$4="TEB0187_REV01",CALC_CONN_TEB0187_REV01!$F:$M,"???"),8,0),"---")</f>
        <v>---</v>
      </c>
      <c r="K891" s="62" t="str">
        <f>IFERROR(VLOOKUP($D891&amp;"-"&amp;$E891,IF($C$4="TEB0187_REV01",CALC_CONN_TEB0187_REV01!$F:$N),9,0),"---")</f>
        <v>---</v>
      </c>
      <c r="L891" s="59" t="str">
        <f>IFERROR(VLOOKUP(K891,B2B!$H$3:$I$2000,2,0),"---")</f>
        <v>---</v>
      </c>
      <c r="M891" s="59" t="str">
        <f>IFERROR(VLOOKUP(L891,IF($M$4="TEI0187_REV01",RAW_m_TEI0187_REV01!$AD:$AH),5,0),"---")</f>
        <v>---</v>
      </c>
      <c r="N891" s="59" t="str">
        <f>IFERROR(VLOOKUP(L891,IF($M$4="TEI0187_REV01",RAW_m_TEI0187_REV01!$AE:$AJ),6,0),"---")</f>
        <v>---</v>
      </c>
      <c r="O891" s="63" t="str">
        <f>IFERROR(VLOOKUP(L891,IF($M$4="TEI0187_REV01",RAW_m_TEI0187_REV01!$AD:$AE),2,0),"---")</f>
        <v>---</v>
      </c>
      <c r="P891" s="59" t="str">
        <f>IFERROR(VLOOKUP(O891,IF($M$4="TEI0187_REV01",RAW_m_TEI0187_REV01!$AJ:$AK),2,0),"---")</f>
        <v>---</v>
      </c>
      <c r="Q891" s="59" t="str">
        <f>IFERROR(VLOOKUP(L891,IF($M$4="TEI0187_REV01",RAW_m_TEI0187_REV01!$AD:$AF),3,0),"---")</f>
        <v>---</v>
      </c>
      <c r="R891" s="59" t="str">
        <f>IFERROR(VLOOKUP(O891,IF($M$4="TEI0187_REV01",RAW_m_TEI0187_REV01!$AE:$AG),3,0),"---")</f>
        <v>---</v>
      </c>
      <c r="S891" s="59" t="str">
        <f t="shared" si="29"/>
        <v>---</v>
      </c>
    </row>
    <row r="892" spans="2:19" ht="15" customHeight="1" x14ac:dyDescent="0.25">
      <c r="B892" s="59">
        <f t="shared" si="30"/>
        <v>887</v>
      </c>
      <c r="C892" s="60">
        <f>IFERROR(IF($C$4="TEB0187_REV01",CALC_CONN_TEB0187_REV01!U892,),"---")</f>
        <v>0</v>
      </c>
      <c r="D892" s="59">
        <f>IFERROR(IF($C$4="TEB0187_REV01",CALC_CONN_TEB0187_REV01!D892,),"---")</f>
        <v>0</v>
      </c>
      <c r="E892" s="59">
        <f>IFERROR(IF($C$4="TEB0187_REV01",CALC_CONN_TEB0187_REV01!E892,),"---")</f>
        <v>0</v>
      </c>
      <c r="F892" s="59" t="str">
        <f>IFERROR(IF(VLOOKUP($D892&amp;"-"&amp;$E892,IF($C$4="TEB0187_REV01",CALC_CONN_TEB0187_REV01!$F:$I),4,0)="--","---",IF($C$4="TEB0187_REV01",CALC_CONN_TEB0187_REV01!$G892&amp; " --&gt; " &amp;CALC_CONN_TEB0187_REV01!$I892&amp; " --&gt; ")),"---")</f>
        <v>---</v>
      </c>
      <c r="G892" s="59" t="str">
        <f>IFERROR(IF(VLOOKUP($D892&amp;"-"&amp;$E892,IF($C$4="TEB0187_REV01",CALC_CONN_TEB0187_REV01!$F:$H),3,0)="--",VLOOKUP($D892&amp;"-"&amp;$E892,IF($C$4="TEB0187_REV01",CALC_CONN_TEB0187_REV01!$F:$H),2,0),VLOOKUP($D892&amp;"-"&amp;$E892,IF($C$4="TEB0187_REV01",CALC_CONN_TEB0187_REV01!$F:$H),3,0)),"---")</f>
        <v>---</v>
      </c>
      <c r="H892" s="59" t="str">
        <f>IFERROR(VLOOKUP(G892,IF($C$4="TEB0187_REV01",CALC_CONN_TEB0187_REV01!$G:$T),14,0),"---")</f>
        <v>---</v>
      </c>
      <c r="I892" s="59" t="str">
        <f>IFERROR(VLOOKUP($D892&amp;"-"&amp;$E892,IF($C$4="TEB0187_REV01",CALC_CONN_TEB0187_REV01!$F:$K,"???"),6,0),"---")</f>
        <v>---</v>
      </c>
      <c r="J892" s="61" t="str">
        <f>IFERROR(VLOOKUP($D892&amp;"-"&amp;$E892,IF($C$4="TEB0187_REV01",CALC_CONN_TEB0187_REV01!$F:$M,"???"),8,0),"---")</f>
        <v>---</v>
      </c>
      <c r="K892" s="62" t="str">
        <f>IFERROR(VLOOKUP($D892&amp;"-"&amp;$E892,IF($C$4="TEB0187_REV01",CALC_CONN_TEB0187_REV01!$F:$N),9,0),"---")</f>
        <v>---</v>
      </c>
      <c r="L892" s="59" t="str">
        <f>IFERROR(VLOOKUP(K892,B2B!$H$3:$I$2000,2,0),"---")</f>
        <v>---</v>
      </c>
      <c r="M892" s="59" t="str">
        <f>IFERROR(VLOOKUP(L892,IF($M$4="TEI0187_REV01",RAW_m_TEI0187_REV01!$AD:$AH),5,0),"---")</f>
        <v>---</v>
      </c>
      <c r="N892" s="59" t="str">
        <f>IFERROR(VLOOKUP(L892,IF($M$4="TEI0187_REV01",RAW_m_TEI0187_REV01!$AE:$AJ),6,0),"---")</f>
        <v>---</v>
      </c>
      <c r="O892" s="63" t="str">
        <f>IFERROR(VLOOKUP(L892,IF($M$4="TEI0187_REV01",RAW_m_TEI0187_REV01!$AD:$AE),2,0),"---")</f>
        <v>---</v>
      </c>
      <c r="P892" s="59" t="str">
        <f>IFERROR(VLOOKUP(O892,IF($M$4="TEI0187_REV01",RAW_m_TEI0187_REV01!$AJ:$AK),2,0),"---")</f>
        <v>---</v>
      </c>
      <c r="Q892" s="59" t="str">
        <f>IFERROR(VLOOKUP(L892,IF($M$4="TEI0187_REV01",RAW_m_TEI0187_REV01!$AD:$AF),3,0),"---")</f>
        <v>---</v>
      </c>
      <c r="R892" s="59" t="str">
        <f>IFERROR(VLOOKUP(O892,IF($M$4="TEI0187_REV01",RAW_m_TEI0187_REV01!$AE:$AG),3,0),"---")</f>
        <v>---</v>
      </c>
      <c r="S892" s="59" t="str">
        <f t="shared" si="29"/>
        <v>---</v>
      </c>
    </row>
    <row r="893" spans="2:19" ht="15" customHeight="1" x14ac:dyDescent="0.25">
      <c r="B893" s="59">
        <f t="shared" si="30"/>
        <v>888</v>
      </c>
      <c r="C893" s="60">
        <f>IFERROR(IF($C$4="TEB0187_REV01",CALC_CONN_TEB0187_REV01!U893,),"---")</f>
        <v>0</v>
      </c>
      <c r="D893" s="59">
        <f>IFERROR(IF($C$4="TEB0187_REV01",CALC_CONN_TEB0187_REV01!D893,),"---")</f>
        <v>0</v>
      </c>
      <c r="E893" s="59">
        <f>IFERROR(IF($C$4="TEB0187_REV01",CALC_CONN_TEB0187_REV01!E893,),"---")</f>
        <v>0</v>
      </c>
      <c r="F893" s="59" t="str">
        <f>IFERROR(IF(VLOOKUP($D893&amp;"-"&amp;$E893,IF($C$4="TEB0187_REV01",CALC_CONN_TEB0187_REV01!$F:$I),4,0)="--","---",IF($C$4="TEB0187_REV01",CALC_CONN_TEB0187_REV01!$G893&amp; " --&gt; " &amp;CALC_CONN_TEB0187_REV01!$I893&amp; " --&gt; ")),"---")</f>
        <v>---</v>
      </c>
      <c r="G893" s="59" t="str">
        <f>IFERROR(IF(VLOOKUP($D893&amp;"-"&amp;$E893,IF($C$4="TEB0187_REV01",CALC_CONN_TEB0187_REV01!$F:$H),3,0)="--",VLOOKUP($D893&amp;"-"&amp;$E893,IF($C$4="TEB0187_REV01",CALC_CONN_TEB0187_REV01!$F:$H),2,0),VLOOKUP($D893&amp;"-"&amp;$E893,IF($C$4="TEB0187_REV01",CALC_CONN_TEB0187_REV01!$F:$H),3,0)),"---")</f>
        <v>---</v>
      </c>
      <c r="H893" s="59" t="str">
        <f>IFERROR(VLOOKUP(G893,IF($C$4="TEB0187_REV01",CALC_CONN_TEB0187_REV01!$G:$T),14,0),"---")</f>
        <v>---</v>
      </c>
      <c r="I893" s="59" t="str">
        <f>IFERROR(VLOOKUP($D893&amp;"-"&amp;$E893,IF($C$4="TEB0187_REV01",CALC_CONN_TEB0187_REV01!$F:$K,"???"),6,0),"---")</f>
        <v>---</v>
      </c>
      <c r="J893" s="61" t="str">
        <f>IFERROR(VLOOKUP($D893&amp;"-"&amp;$E893,IF($C$4="TEB0187_REV01",CALC_CONN_TEB0187_REV01!$F:$M,"???"),8,0),"---")</f>
        <v>---</v>
      </c>
      <c r="K893" s="62" t="str">
        <f>IFERROR(VLOOKUP($D893&amp;"-"&amp;$E893,IF($C$4="TEB0187_REV01",CALC_CONN_TEB0187_REV01!$F:$N),9,0),"---")</f>
        <v>---</v>
      </c>
      <c r="L893" s="59" t="str">
        <f>IFERROR(VLOOKUP(K893,B2B!$H$3:$I$2000,2,0),"---")</f>
        <v>---</v>
      </c>
      <c r="M893" s="59" t="str">
        <f>IFERROR(VLOOKUP(L893,IF($M$4="TEI0187_REV01",RAW_m_TEI0187_REV01!$AD:$AH),5,0),"---")</f>
        <v>---</v>
      </c>
      <c r="N893" s="59" t="str">
        <f>IFERROR(VLOOKUP(L893,IF($M$4="TEI0187_REV01",RAW_m_TEI0187_REV01!$AE:$AJ),6,0),"---")</f>
        <v>---</v>
      </c>
      <c r="O893" s="63" t="str">
        <f>IFERROR(VLOOKUP(L893,IF($M$4="TEI0187_REV01",RAW_m_TEI0187_REV01!$AD:$AE),2,0),"---")</f>
        <v>---</v>
      </c>
      <c r="P893" s="59" t="str">
        <f>IFERROR(VLOOKUP(O893,IF($M$4="TEI0187_REV01",RAW_m_TEI0187_REV01!$AJ:$AK),2,0),"---")</f>
        <v>---</v>
      </c>
      <c r="Q893" s="59" t="str">
        <f>IFERROR(VLOOKUP(L893,IF($M$4="TEI0187_REV01",RAW_m_TEI0187_REV01!$AD:$AF),3,0),"---")</f>
        <v>---</v>
      </c>
      <c r="R893" s="59" t="str">
        <f>IFERROR(VLOOKUP(O893,IF($M$4="TEI0187_REV01",RAW_m_TEI0187_REV01!$AE:$AG),3,0),"---")</f>
        <v>---</v>
      </c>
      <c r="S893" s="59" t="str">
        <f t="shared" si="29"/>
        <v>---</v>
      </c>
    </row>
    <row r="894" spans="2:19" ht="15" customHeight="1" x14ac:dyDescent="0.25">
      <c r="B894" s="59">
        <f t="shared" si="30"/>
        <v>889</v>
      </c>
      <c r="C894" s="60">
        <f>IFERROR(IF($C$4="TEB0187_REV01",CALC_CONN_TEB0187_REV01!U894,),"---")</f>
        <v>0</v>
      </c>
      <c r="D894" s="59">
        <f>IFERROR(IF($C$4="TEB0187_REV01",CALC_CONN_TEB0187_REV01!D894,),"---")</f>
        <v>0</v>
      </c>
      <c r="E894" s="59">
        <f>IFERROR(IF($C$4="TEB0187_REV01",CALC_CONN_TEB0187_REV01!E894,),"---")</f>
        <v>0</v>
      </c>
      <c r="F894" s="59" t="str">
        <f>IFERROR(IF(VLOOKUP($D894&amp;"-"&amp;$E894,IF($C$4="TEB0187_REV01",CALC_CONN_TEB0187_REV01!$F:$I),4,0)="--","---",IF($C$4="TEB0187_REV01",CALC_CONN_TEB0187_REV01!$G894&amp; " --&gt; " &amp;CALC_CONN_TEB0187_REV01!$I894&amp; " --&gt; ")),"---")</f>
        <v>---</v>
      </c>
      <c r="G894" s="59" t="str">
        <f>IFERROR(IF(VLOOKUP($D894&amp;"-"&amp;$E894,IF($C$4="TEB0187_REV01",CALC_CONN_TEB0187_REV01!$F:$H),3,0)="--",VLOOKUP($D894&amp;"-"&amp;$E894,IF($C$4="TEB0187_REV01",CALC_CONN_TEB0187_REV01!$F:$H),2,0),VLOOKUP($D894&amp;"-"&amp;$E894,IF($C$4="TEB0187_REV01",CALC_CONN_TEB0187_REV01!$F:$H),3,0)),"---")</f>
        <v>---</v>
      </c>
      <c r="H894" s="59" t="str">
        <f>IFERROR(VLOOKUP(G894,IF($C$4="TEB0187_REV01",CALC_CONN_TEB0187_REV01!$G:$T),14,0),"---")</f>
        <v>---</v>
      </c>
      <c r="I894" s="59" t="str">
        <f>IFERROR(VLOOKUP($D894&amp;"-"&amp;$E894,IF($C$4="TEB0187_REV01",CALC_CONN_TEB0187_REV01!$F:$K,"???"),6,0),"---")</f>
        <v>---</v>
      </c>
      <c r="J894" s="61" t="str">
        <f>IFERROR(VLOOKUP($D894&amp;"-"&amp;$E894,IF($C$4="TEB0187_REV01",CALC_CONN_TEB0187_REV01!$F:$M,"???"),8,0),"---")</f>
        <v>---</v>
      </c>
      <c r="K894" s="62" t="str">
        <f>IFERROR(VLOOKUP($D894&amp;"-"&amp;$E894,IF($C$4="TEB0187_REV01",CALC_CONN_TEB0187_REV01!$F:$N),9,0),"---")</f>
        <v>---</v>
      </c>
      <c r="L894" s="59" t="str">
        <f>IFERROR(VLOOKUP(K894,B2B!$H$3:$I$2000,2,0),"---")</f>
        <v>---</v>
      </c>
      <c r="M894" s="59" t="str">
        <f>IFERROR(VLOOKUP(L894,IF($M$4="TEI0187_REV01",RAW_m_TEI0187_REV01!$AD:$AH),5,0),"---")</f>
        <v>---</v>
      </c>
      <c r="N894" s="59" t="str">
        <f>IFERROR(VLOOKUP(L894,IF($M$4="TEI0187_REV01",RAW_m_TEI0187_REV01!$AE:$AJ),6,0),"---")</f>
        <v>---</v>
      </c>
      <c r="O894" s="63" t="str">
        <f>IFERROR(VLOOKUP(L894,IF($M$4="TEI0187_REV01",RAW_m_TEI0187_REV01!$AD:$AE),2,0),"---")</f>
        <v>---</v>
      </c>
      <c r="P894" s="59" t="str">
        <f>IFERROR(VLOOKUP(O894,IF($M$4="TEI0187_REV01",RAW_m_TEI0187_REV01!$AJ:$AK),2,0),"---")</f>
        <v>---</v>
      </c>
      <c r="Q894" s="59" t="str">
        <f>IFERROR(VLOOKUP(L894,IF($M$4="TEI0187_REV01",RAW_m_TEI0187_REV01!$AD:$AF),3,0),"---")</f>
        <v>---</v>
      </c>
      <c r="R894" s="59" t="str">
        <f>IFERROR(VLOOKUP(O894,IF($M$4="TEI0187_REV01",RAW_m_TEI0187_REV01!$AE:$AG),3,0),"---")</f>
        <v>---</v>
      </c>
      <c r="S894" s="59" t="str">
        <f t="shared" si="29"/>
        <v>---</v>
      </c>
    </row>
    <row r="895" spans="2:19" ht="15" customHeight="1" x14ac:dyDescent="0.25">
      <c r="B895" s="59">
        <f t="shared" si="30"/>
        <v>890</v>
      </c>
      <c r="C895" s="60">
        <f>IFERROR(IF($C$4="TEB0187_REV01",CALC_CONN_TEB0187_REV01!U895,),"---")</f>
        <v>0</v>
      </c>
      <c r="D895" s="59">
        <f>IFERROR(IF($C$4="TEB0187_REV01",CALC_CONN_TEB0187_REV01!D895,),"---")</f>
        <v>0</v>
      </c>
      <c r="E895" s="59">
        <f>IFERROR(IF($C$4="TEB0187_REV01",CALC_CONN_TEB0187_REV01!E895,),"---")</f>
        <v>0</v>
      </c>
      <c r="F895" s="59" t="str">
        <f>IFERROR(IF(VLOOKUP($D895&amp;"-"&amp;$E895,IF($C$4="TEB0187_REV01",CALC_CONN_TEB0187_REV01!$F:$I),4,0)="--","---",IF($C$4="TEB0187_REV01",CALC_CONN_TEB0187_REV01!$G895&amp; " --&gt; " &amp;CALC_CONN_TEB0187_REV01!$I895&amp; " --&gt; ")),"---")</f>
        <v>---</v>
      </c>
      <c r="G895" s="59" t="str">
        <f>IFERROR(IF(VLOOKUP($D895&amp;"-"&amp;$E895,IF($C$4="TEB0187_REV01",CALC_CONN_TEB0187_REV01!$F:$H),3,0)="--",VLOOKUP($D895&amp;"-"&amp;$E895,IF($C$4="TEB0187_REV01",CALC_CONN_TEB0187_REV01!$F:$H),2,0),VLOOKUP($D895&amp;"-"&amp;$E895,IF($C$4="TEB0187_REV01",CALC_CONN_TEB0187_REV01!$F:$H),3,0)),"---")</f>
        <v>---</v>
      </c>
      <c r="H895" s="59" t="str">
        <f>IFERROR(VLOOKUP(G895,IF($C$4="TEB0187_REV01",CALC_CONN_TEB0187_REV01!$G:$T),14,0),"---")</f>
        <v>---</v>
      </c>
      <c r="I895" s="59" t="str">
        <f>IFERROR(VLOOKUP($D895&amp;"-"&amp;$E895,IF($C$4="TEB0187_REV01",CALC_CONN_TEB0187_REV01!$F:$K,"???"),6,0),"---")</f>
        <v>---</v>
      </c>
      <c r="J895" s="61" t="str">
        <f>IFERROR(VLOOKUP($D895&amp;"-"&amp;$E895,IF($C$4="TEB0187_REV01",CALC_CONN_TEB0187_REV01!$F:$M,"???"),8,0),"---")</f>
        <v>---</v>
      </c>
      <c r="K895" s="62" t="str">
        <f>IFERROR(VLOOKUP($D895&amp;"-"&amp;$E895,IF($C$4="TEB0187_REV01",CALC_CONN_TEB0187_REV01!$F:$N),9,0),"---")</f>
        <v>---</v>
      </c>
      <c r="L895" s="59" t="str">
        <f>IFERROR(VLOOKUP(K895,B2B!$H$3:$I$2000,2,0),"---")</f>
        <v>---</v>
      </c>
      <c r="M895" s="59" t="str">
        <f>IFERROR(VLOOKUP(L895,IF($M$4="TEI0187_REV01",RAW_m_TEI0187_REV01!$AD:$AH),5,0),"---")</f>
        <v>---</v>
      </c>
      <c r="N895" s="59" t="str">
        <f>IFERROR(VLOOKUP(L895,IF($M$4="TEI0187_REV01",RAW_m_TEI0187_REV01!$AE:$AJ),6,0),"---")</f>
        <v>---</v>
      </c>
      <c r="O895" s="63" t="str">
        <f>IFERROR(VLOOKUP(L895,IF($M$4="TEI0187_REV01",RAW_m_TEI0187_REV01!$AD:$AE),2,0),"---")</f>
        <v>---</v>
      </c>
      <c r="P895" s="59" t="str">
        <f>IFERROR(VLOOKUP(O895,IF($M$4="TEI0187_REV01",RAW_m_TEI0187_REV01!$AJ:$AK),2,0),"---")</f>
        <v>---</v>
      </c>
      <c r="Q895" s="59" t="str">
        <f>IFERROR(VLOOKUP(L895,IF($M$4="TEI0187_REV01",RAW_m_TEI0187_REV01!$AD:$AF),3,0),"---")</f>
        <v>---</v>
      </c>
      <c r="R895" s="59" t="str">
        <f>IFERROR(VLOOKUP(O895,IF($M$4="TEI0187_REV01",RAW_m_TEI0187_REV01!$AE:$AG),3,0),"---")</f>
        <v>---</v>
      </c>
      <c r="S895" s="59" t="str">
        <f t="shared" si="29"/>
        <v>---</v>
      </c>
    </row>
    <row r="896" spans="2:19" ht="15" customHeight="1" x14ac:dyDescent="0.25">
      <c r="B896" s="59">
        <f t="shared" si="30"/>
        <v>891</v>
      </c>
      <c r="C896" s="60">
        <f>IFERROR(IF($C$4="TEB0187_REV01",CALC_CONN_TEB0187_REV01!U896,),"---")</f>
        <v>0</v>
      </c>
      <c r="D896" s="59">
        <f>IFERROR(IF($C$4="TEB0187_REV01",CALC_CONN_TEB0187_REV01!D896,),"---")</f>
        <v>0</v>
      </c>
      <c r="E896" s="59">
        <f>IFERROR(IF($C$4="TEB0187_REV01",CALC_CONN_TEB0187_REV01!E896,),"---")</f>
        <v>0</v>
      </c>
      <c r="F896" s="59" t="str">
        <f>IFERROR(IF(VLOOKUP($D896&amp;"-"&amp;$E896,IF($C$4="TEB0187_REV01",CALC_CONN_TEB0187_REV01!$F:$I),4,0)="--","---",IF($C$4="TEB0187_REV01",CALC_CONN_TEB0187_REV01!$G896&amp; " --&gt; " &amp;CALC_CONN_TEB0187_REV01!$I896&amp; " --&gt; ")),"---")</f>
        <v>---</v>
      </c>
      <c r="G896" s="59" t="str">
        <f>IFERROR(IF(VLOOKUP($D896&amp;"-"&amp;$E896,IF($C$4="TEB0187_REV01",CALC_CONN_TEB0187_REV01!$F:$H),3,0)="--",VLOOKUP($D896&amp;"-"&amp;$E896,IF($C$4="TEB0187_REV01",CALC_CONN_TEB0187_REV01!$F:$H),2,0),VLOOKUP($D896&amp;"-"&amp;$E896,IF($C$4="TEB0187_REV01",CALC_CONN_TEB0187_REV01!$F:$H),3,0)),"---")</f>
        <v>---</v>
      </c>
      <c r="H896" s="59" t="str">
        <f>IFERROR(VLOOKUP(G896,IF($C$4="TEB0187_REV01",CALC_CONN_TEB0187_REV01!$G:$T),14,0),"---")</f>
        <v>---</v>
      </c>
      <c r="I896" s="59" t="str">
        <f>IFERROR(VLOOKUP($D896&amp;"-"&amp;$E896,IF($C$4="TEB0187_REV01",CALC_CONN_TEB0187_REV01!$F:$K,"???"),6,0),"---")</f>
        <v>---</v>
      </c>
      <c r="J896" s="61" t="str">
        <f>IFERROR(VLOOKUP($D896&amp;"-"&amp;$E896,IF($C$4="TEB0187_REV01",CALC_CONN_TEB0187_REV01!$F:$M,"???"),8,0),"---")</f>
        <v>---</v>
      </c>
      <c r="K896" s="62" t="str">
        <f>IFERROR(VLOOKUP($D896&amp;"-"&amp;$E896,IF($C$4="TEB0187_REV01",CALC_CONN_TEB0187_REV01!$F:$N),9,0),"---")</f>
        <v>---</v>
      </c>
      <c r="L896" s="59" t="str">
        <f>IFERROR(VLOOKUP(K896,B2B!$H$3:$I$2000,2,0),"---")</f>
        <v>---</v>
      </c>
      <c r="M896" s="59" t="str">
        <f>IFERROR(VLOOKUP(L896,IF($M$4="TEI0187_REV01",RAW_m_TEI0187_REV01!$AD:$AH),5,0),"---")</f>
        <v>---</v>
      </c>
      <c r="N896" s="59" t="str">
        <f>IFERROR(VLOOKUP(L896,IF($M$4="TEI0187_REV01",RAW_m_TEI0187_REV01!$AE:$AJ),6,0),"---")</f>
        <v>---</v>
      </c>
      <c r="O896" s="63" t="str">
        <f>IFERROR(VLOOKUP(L896,IF($M$4="TEI0187_REV01",RAW_m_TEI0187_REV01!$AD:$AE),2,0),"---")</f>
        <v>---</v>
      </c>
      <c r="P896" s="59" t="str">
        <f>IFERROR(VLOOKUP(O896,IF($M$4="TEI0187_REV01",RAW_m_TEI0187_REV01!$AJ:$AK),2,0),"---")</f>
        <v>---</v>
      </c>
      <c r="Q896" s="59" t="str">
        <f>IFERROR(VLOOKUP(L896,IF($M$4="TEI0187_REV01",RAW_m_TEI0187_REV01!$AD:$AF),3,0),"---")</f>
        <v>---</v>
      </c>
      <c r="R896" s="59" t="str">
        <f>IFERROR(VLOOKUP(O896,IF($M$4="TEI0187_REV01",RAW_m_TEI0187_REV01!$AE:$AG),3,0),"---")</f>
        <v>---</v>
      </c>
      <c r="S896" s="59" t="str">
        <f t="shared" si="29"/>
        <v>---</v>
      </c>
    </row>
    <row r="897" spans="2:19" ht="15" customHeight="1" x14ac:dyDescent="0.25">
      <c r="B897" s="59">
        <f t="shared" si="30"/>
        <v>892</v>
      </c>
      <c r="C897" s="60">
        <f>IFERROR(IF($C$4="TEB0187_REV01",CALC_CONN_TEB0187_REV01!U897,),"---")</f>
        <v>0</v>
      </c>
      <c r="D897" s="59">
        <f>IFERROR(IF($C$4="TEB0187_REV01",CALC_CONN_TEB0187_REV01!D897,),"---")</f>
        <v>0</v>
      </c>
      <c r="E897" s="59">
        <f>IFERROR(IF($C$4="TEB0187_REV01",CALC_CONN_TEB0187_REV01!E897,),"---")</f>
        <v>0</v>
      </c>
      <c r="F897" s="59" t="str">
        <f>IFERROR(IF(VLOOKUP($D897&amp;"-"&amp;$E897,IF($C$4="TEB0187_REV01",CALC_CONN_TEB0187_REV01!$F:$I),4,0)="--","---",IF($C$4="TEB0187_REV01",CALC_CONN_TEB0187_REV01!$G897&amp; " --&gt; " &amp;CALC_CONN_TEB0187_REV01!$I897&amp; " --&gt; ")),"---")</f>
        <v>---</v>
      </c>
      <c r="G897" s="59" t="str">
        <f>IFERROR(IF(VLOOKUP($D897&amp;"-"&amp;$E897,IF($C$4="TEB0187_REV01",CALC_CONN_TEB0187_REV01!$F:$H),3,0)="--",VLOOKUP($D897&amp;"-"&amp;$E897,IF($C$4="TEB0187_REV01",CALC_CONN_TEB0187_REV01!$F:$H),2,0),VLOOKUP($D897&amp;"-"&amp;$E897,IF($C$4="TEB0187_REV01",CALC_CONN_TEB0187_REV01!$F:$H),3,0)),"---")</f>
        <v>---</v>
      </c>
      <c r="H897" s="59" t="str">
        <f>IFERROR(VLOOKUP(G897,IF($C$4="TEB0187_REV01",CALC_CONN_TEB0187_REV01!$G:$T),14,0),"---")</f>
        <v>---</v>
      </c>
      <c r="I897" s="59" t="str">
        <f>IFERROR(VLOOKUP($D897&amp;"-"&amp;$E897,IF($C$4="TEB0187_REV01",CALC_CONN_TEB0187_REV01!$F:$K,"???"),6,0),"---")</f>
        <v>---</v>
      </c>
      <c r="J897" s="61" t="str">
        <f>IFERROR(VLOOKUP($D897&amp;"-"&amp;$E897,IF($C$4="TEB0187_REV01",CALC_CONN_TEB0187_REV01!$F:$M,"???"),8,0),"---")</f>
        <v>---</v>
      </c>
      <c r="K897" s="62" t="str">
        <f>IFERROR(VLOOKUP($D897&amp;"-"&amp;$E897,IF($C$4="TEB0187_REV01",CALC_CONN_TEB0187_REV01!$F:$N),9,0),"---")</f>
        <v>---</v>
      </c>
      <c r="L897" s="59" t="str">
        <f>IFERROR(VLOOKUP(K897,B2B!$H$3:$I$2000,2,0),"---")</f>
        <v>---</v>
      </c>
      <c r="M897" s="59" t="str">
        <f>IFERROR(VLOOKUP(L897,IF($M$4="TEI0187_REV01",RAW_m_TEI0187_REV01!$AD:$AH),5,0),"---")</f>
        <v>---</v>
      </c>
      <c r="N897" s="59" t="str">
        <f>IFERROR(VLOOKUP(L897,IF($M$4="TEI0187_REV01",RAW_m_TEI0187_REV01!$AE:$AJ),6,0),"---")</f>
        <v>---</v>
      </c>
      <c r="O897" s="63" t="str">
        <f>IFERROR(VLOOKUP(L897,IF($M$4="TEI0187_REV01",RAW_m_TEI0187_REV01!$AD:$AE),2,0),"---")</f>
        <v>---</v>
      </c>
      <c r="P897" s="59" t="str">
        <f>IFERROR(VLOOKUP(O897,IF($M$4="TEI0187_REV01",RAW_m_TEI0187_REV01!$AJ:$AK),2,0),"---")</f>
        <v>---</v>
      </c>
      <c r="Q897" s="59" t="str">
        <f>IFERROR(VLOOKUP(L897,IF($M$4="TEI0187_REV01",RAW_m_TEI0187_REV01!$AD:$AF),3,0),"---")</f>
        <v>---</v>
      </c>
      <c r="R897" s="59" t="str">
        <f>IFERROR(VLOOKUP(O897,IF($M$4="TEI0187_REV01",RAW_m_TEI0187_REV01!$AE:$AG),3,0),"---")</f>
        <v>---</v>
      </c>
      <c r="S897" s="59" t="str">
        <f t="shared" si="29"/>
        <v>---</v>
      </c>
    </row>
    <row r="898" spans="2:19" ht="15" customHeight="1" x14ac:dyDescent="0.25">
      <c r="B898" s="59">
        <f t="shared" si="30"/>
        <v>893</v>
      </c>
      <c r="C898" s="60">
        <f>IFERROR(IF($C$4="TEB0187_REV01",CALC_CONN_TEB0187_REV01!U898,),"---")</f>
        <v>0</v>
      </c>
      <c r="D898" s="59">
        <f>IFERROR(IF($C$4="TEB0187_REV01",CALC_CONN_TEB0187_REV01!D898,),"---")</f>
        <v>0</v>
      </c>
      <c r="E898" s="59">
        <f>IFERROR(IF($C$4="TEB0187_REV01",CALC_CONN_TEB0187_REV01!E898,),"---")</f>
        <v>0</v>
      </c>
      <c r="F898" s="59" t="str">
        <f>IFERROR(IF(VLOOKUP($D898&amp;"-"&amp;$E898,IF($C$4="TEB0187_REV01",CALC_CONN_TEB0187_REV01!$F:$I),4,0)="--","---",IF($C$4="TEB0187_REV01",CALC_CONN_TEB0187_REV01!$G898&amp; " --&gt; " &amp;CALC_CONN_TEB0187_REV01!$I898&amp; " --&gt; ")),"---")</f>
        <v>---</v>
      </c>
      <c r="G898" s="59" t="str">
        <f>IFERROR(IF(VLOOKUP($D898&amp;"-"&amp;$E898,IF($C$4="TEB0187_REV01",CALC_CONN_TEB0187_REV01!$F:$H),3,0)="--",VLOOKUP($D898&amp;"-"&amp;$E898,IF($C$4="TEB0187_REV01",CALC_CONN_TEB0187_REV01!$F:$H),2,0),VLOOKUP($D898&amp;"-"&amp;$E898,IF($C$4="TEB0187_REV01",CALC_CONN_TEB0187_REV01!$F:$H),3,0)),"---")</f>
        <v>---</v>
      </c>
      <c r="H898" s="59" t="str">
        <f>IFERROR(VLOOKUP(G898,IF($C$4="TEB0187_REV01",CALC_CONN_TEB0187_REV01!$G:$T),14,0),"---")</f>
        <v>---</v>
      </c>
      <c r="I898" s="59" t="str">
        <f>IFERROR(VLOOKUP($D898&amp;"-"&amp;$E898,IF($C$4="TEB0187_REV01",CALC_CONN_TEB0187_REV01!$F:$K,"???"),6,0),"---")</f>
        <v>---</v>
      </c>
      <c r="J898" s="61" t="str">
        <f>IFERROR(VLOOKUP($D898&amp;"-"&amp;$E898,IF($C$4="TEB0187_REV01",CALC_CONN_TEB0187_REV01!$F:$M,"???"),8,0),"---")</f>
        <v>---</v>
      </c>
      <c r="K898" s="62" t="str">
        <f>IFERROR(VLOOKUP($D898&amp;"-"&amp;$E898,IF($C$4="TEB0187_REV01",CALC_CONN_TEB0187_REV01!$F:$N),9,0),"---")</f>
        <v>---</v>
      </c>
      <c r="L898" s="59" t="str">
        <f>IFERROR(VLOOKUP(K898,B2B!$H$3:$I$2000,2,0),"---")</f>
        <v>---</v>
      </c>
      <c r="M898" s="59" t="str">
        <f>IFERROR(VLOOKUP(L898,IF($M$4="TEI0187_REV01",RAW_m_TEI0187_REV01!$AD:$AH),5,0),"---")</f>
        <v>---</v>
      </c>
      <c r="N898" s="59" t="str">
        <f>IFERROR(VLOOKUP(L898,IF($M$4="TEI0187_REV01",RAW_m_TEI0187_REV01!$AE:$AJ),6,0),"---")</f>
        <v>---</v>
      </c>
      <c r="O898" s="63" t="str">
        <f>IFERROR(VLOOKUP(L898,IF($M$4="TEI0187_REV01",RAW_m_TEI0187_REV01!$AD:$AE),2,0),"---")</f>
        <v>---</v>
      </c>
      <c r="P898" s="59" t="str">
        <f>IFERROR(VLOOKUP(O898,IF($M$4="TEI0187_REV01",RAW_m_TEI0187_REV01!$AJ:$AK),2,0),"---")</f>
        <v>---</v>
      </c>
      <c r="Q898" s="59" t="str">
        <f>IFERROR(VLOOKUP(L898,IF($M$4="TEI0187_REV01",RAW_m_TEI0187_REV01!$AD:$AF),3,0),"---")</f>
        <v>---</v>
      </c>
      <c r="R898" s="59" t="str">
        <f>IFERROR(VLOOKUP(O898,IF($M$4="TEI0187_REV01",RAW_m_TEI0187_REV01!$AE:$AG),3,0),"---")</f>
        <v>---</v>
      </c>
      <c r="S898" s="59" t="str">
        <f t="shared" si="29"/>
        <v>---</v>
      </c>
    </row>
    <row r="899" spans="2:19" ht="15" customHeight="1" x14ac:dyDescent="0.25">
      <c r="B899" s="59">
        <f t="shared" si="30"/>
        <v>894</v>
      </c>
      <c r="C899" s="60">
        <f>IFERROR(IF($C$4="TEB0187_REV01",CALC_CONN_TEB0187_REV01!U899,),"---")</f>
        <v>0</v>
      </c>
      <c r="D899" s="59">
        <f>IFERROR(IF($C$4="TEB0187_REV01",CALC_CONN_TEB0187_REV01!D899,),"---")</f>
        <v>0</v>
      </c>
      <c r="E899" s="59">
        <f>IFERROR(IF($C$4="TEB0187_REV01",CALC_CONN_TEB0187_REV01!E899,),"---")</f>
        <v>0</v>
      </c>
      <c r="F899" s="59" t="str">
        <f>IFERROR(IF(VLOOKUP($D899&amp;"-"&amp;$E899,IF($C$4="TEB0187_REV01",CALC_CONN_TEB0187_REV01!$F:$I),4,0)="--","---",IF($C$4="TEB0187_REV01",CALC_CONN_TEB0187_REV01!$G899&amp; " --&gt; " &amp;CALC_CONN_TEB0187_REV01!$I899&amp; " --&gt; ")),"---")</f>
        <v>---</v>
      </c>
      <c r="G899" s="59" t="str">
        <f>IFERROR(IF(VLOOKUP($D899&amp;"-"&amp;$E899,IF($C$4="TEB0187_REV01",CALC_CONN_TEB0187_REV01!$F:$H),3,0)="--",VLOOKUP($D899&amp;"-"&amp;$E899,IF($C$4="TEB0187_REV01",CALC_CONN_TEB0187_REV01!$F:$H),2,0),VLOOKUP($D899&amp;"-"&amp;$E899,IF($C$4="TEB0187_REV01",CALC_CONN_TEB0187_REV01!$F:$H),3,0)),"---")</f>
        <v>---</v>
      </c>
      <c r="H899" s="59" t="str">
        <f>IFERROR(VLOOKUP(G899,IF($C$4="TEB0187_REV01",CALC_CONN_TEB0187_REV01!$G:$T),14,0),"---")</f>
        <v>---</v>
      </c>
      <c r="I899" s="59" t="str">
        <f>IFERROR(VLOOKUP($D899&amp;"-"&amp;$E899,IF($C$4="TEB0187_REV01",CALC_CONN_TEB0187_REV01!$F:$K,"???"),6,0),"---")</f>
        <v>---</v>
      </c>
      <c r="J899" s="61" t="str">
        <f>IFERROR(VLOOKUP($D899&amp;"-"&amp;$E899,IF($C$4="TEB0187_REV01",CALC_CONN_TEB0187_REV01!$F:$M,"???"),8,0),"---")</f>
        <v>---</v>
      </c>
      <c r="K899" s="62" t="str">
        <f>IFERROR(VLOOKUP($D899&amp;"-"&amp;$E899,IF($C$4="TEB0187_REV01",CALC_CONN_TEB0187_REV01!$F:$N),9,0),"---")</f>
        <v>---</v>
      </c>
      <c r="L899" s="59" t="str">
        <f>IFERROR(VLOOKUP(K899,B2B!$H$3:$I$2000,2,0),"---")</f>
        <v>---</v>
      </c>
      <c r="M899" s="59" t="str">
        <f>IFERROR(VLOOKUP(L899,IF($M$4="TEI0187_REV01",RAW_m_TEI0187_REV01!$AD:$AH),5,0),"---")</f>
        <v>---</v>
      </c>
      <c r="N899" s="59" t="str">
        <f>IFERROR(VLOOKUP(L899,IF($M$4="TEI0187_REV01",RAW_m_TEI0187_REV01!$AE:$AJ),6,0),"---")</f>
        <v>---</v>
      </c>
      <c r="O899" s="63" t="str">
        <f>IFERROR(VLOOKUP(L899,IF($M$4="TEI0187_REV01",RAW_m_TEI0187_REV01!$AD:$AE),2,0),"---")</f>
        <v>---</v>
      </c>
      <c r="P899" s="59" t="str">
        <f>IFERROR(VLOOKUP(O899,IF($M$4="TEI0187_REV01",RAW_m_TEI0187_REV01!$AJ:$AK),2,0),"---")</f>
        <v>---</v>
      </c>
      <c r="Q899" s="59" t="str">
        <f>IFERROR(VLOOKUP(L899,IF($M$4="TEI0187_REV01",RAW_m_TEI0187_REV01!$AD:$AF),3,0),"---")</f>
        <v>---</v>
      </c>
      <c r="R899" s="59" t="str">
        <f>IFERROR(VLOOKUP(O899,IF($M$4="TEI0187_REV01",RAW_m_TEI0187_REV01!$AE:$AG),3,0),"---")</f>
        <v>---</v>
      </c>
      <c r="S899" s="59" t="str">
        <f t="shared" si="29"/>
        <v>---</v>
      </c>
    </row>
    <row r="900" spans="2:19" ht="15" customHeight="1" x14ac:dyDescent="0.25">
      <c r="B900" s="59">
        <f t="shared" si="30"/>
        <v>895</v>
      </c>
      <c r="C900" s="60">
        <f>IFERROR(IF($C$4="TEB0187_REV01",CALC_CONN_TEB0187_REV01!U900,),"---")</f>
        <v>0</v>
      </c>
      <c r="D900" s="59">
        <f>IFERROR(IF($C$4="TEB0187_REV01",CALC_CONN_TEB0187_REV01!D900,),"---")</f>
        <v>0</v>
      </c>
      <c r="E900" s="59">
        <f>IFERROR(IF($C$4="TEB0187_REV01",CALC_CONN_TEB0187_REV01!E900,),"---")</f>
        <v>0</v>
      </c>
      <c r="F900" s="59" t="str">
        <f>IFERROR(IF(VLOOKUP($D900&amp;"-"&amp;$E900,IF($C$4="TEB0187_REV01",CALC_CONN_TEB0187_REV01!$F:$I),4,0)="--","---",IF($C$4="TEB0187_REV01",CALC_CONN_TEB0187_REV01!$G900&amp; " --&gt; " &amp;CALC_CONN_TEB0187_REV01!$I900&amp; " --&gt; ")),"---")</f>
        <v>---</v>
      </c>
      <c r="G900" s="59" t="str">
        <f>IFERROR(IF(VLOOKUP($D900&amp;"-"&amp;$E900,IF($C$4="TEB0187_REV01",CALC_CONN_TEB0187_REV01!$F:$H),3,0)="--",VLOOKUP($D900&amp;"-"&amp;$E900,IF($C$4="TEB0187_REV01",CALC_CONN_TEB0187_REV01!$F:$H),2,0),VLOOKUP($D900&amp;"-"&amp;$E900,IF($C$4="TEB0187_REV01",CALC_CONN_TEB0187_REV01!$F:$H),3,0)),"---")</f>
        <v>---</v>
      </c>
      <c r="H900" s="59" t="str">
        <f>IFERROR(VLOOKUP(G900,IF($C$4="TEB0187_REV01",CALC_CONN_TEB0187_REV01!$G:$T),14,0),"---")</f>
        <v>---</v>
      </c>
      <c r="I900" s="59" t="str">
        <f>IFERROR(VLOOKUP($D900&amp;"-"&amp;$E900,IF($C$4="TEB0187_REV01",CALC_CONN_TEB0187_REV01!$F:$K,"???"),6,0),"---")</f>
        <v>---</v>
      </c>
      <c r="J900" s="61" t="str">
        <f>IFERROR(VLOOKUP($D900&amp;"-"&amp;$E900,IF($C$4="TEB0187_REV01",CALC_CONN_TEB0187_REV01!$F:$M,"???"),8,0),"---")</f>
        <v>---</v>
      </c>
      <c r="K900" s="62" t="str">
        <f>IFERROR(VLOOKUP($D900&amp;"-"&amp;$E900,IF($C$4="TEB0187_REV01",CALC_CONN_TEB0187_REV01!$F:$N),9,0),"---")</f>
        <v>---</v>
      </c>
      <c r="L900" s="59" t="str">
        <f>IFERROR(VLOOKUP(K900,B2B!$H$3:$I$2000,2,0),"---")</f>
        <v>---</v>
      </c>
      <c r="M900" s="59" t="str">
        <f>IFERROR(VLOOKUP(L900,IF($M$4="TEI0187_REV01",RAW_m_TEI0187_REV01!$AD:$AH),5,0),"---")</f>
        <v>---</v>
      </c>
      <c r="N900" s="59" t="str">
        <f>IFERROR(VLOOKUP(L900,IF($M$4="TEI0187_REV01",RAW_m_TEI0187_REV01!$AE:$AJ),6,0),"---")</f>
        <v>---</v>
      </c>
      <c r="O900" s="63" t="str">
        <f>IFERROR(VLOOKUP(L900,IF($M$4="TEI0187_REV01",RAW_m_TEI0187_REV01!$AD:$AE),2,0),"---")</f>
        <v>---</v>
      </c>
      <c r="P900" s="59" t="str">
        <f>IFERROR(VLOOKUP(O900,IF($M$4="TEI0187_REV01",RAW_m_TEI0187_REV01!$AJ:$AK),2,0),"---")</f>
        <v>---</v>
      </c>
      <c r="Q900" s="59" t="str">
        <f>IFERROR(VLOOKUP(L900,IF($M$4="TEI0187_REV01",RAW_m_TEI0187_REV01!$AD:$AF),3,0),"---")</f>
        <v>---</v>
      </c>
      <c r="R900" s="59" t="str">
        <f>IFERROR(VLOOKUP(O900,IF($M$4="TEI0187_REV01",RAW_m_TEI0187_REV01!$AE:$AG),3,0),"---")</f>
        <v>---</v>
      </c>
      <c r="S900" s="59" t="str">
        <f t="shared" si="29"/>
        <v>---</v>
      </c>
    </row>
    <row r="901" spans="2:19" ht="15" customHeight="1" x14ac:dyDescent="0.25">
      <c r="B901" s="59">
        <f t="shared" si="30"/>
        <v>896</v>
      </c>
      <c r="C901" s="60">
        <f>IFERROR(IF($C$4="TEB0187_REV01",CALC_CONN_TEB0187_REV01!U901,),"---")</f>
        <v>0</v>
      </c>
      <c r="D901" s="59">
        <f>IFERROR(IF($C$4="TEB0187_REV01",CALC_CONN_TEB0187_REV01!D901,),"---")</f>
        <v>0</v>
      </c>
      <c r="E901" s="59">
        <f>IFERROR(IF($C$4="TEB0187_REV01",CALC_CONN_TEB0187_REV01!E901,),"---")</f>
        <v>0</v>
      </c>
      <c r="F901" s="59" t="str">
        <f>IFERROR(IF(VLOOKUP($D901&amp;"-"&amp;$E901,IF($C$4="TEB0187_REV01",CALC_CONN_TEB0187_REV01!$F:$I),4,0)="--","---",IF($C$4="TEB0187_REV01",CALC_CONN_TEB0187_REV01!$G901&amp; " --&gt; " &amp;CALC_CONN_TEB0187_REV01!$I901&amp; " --&gt; ")),"---")</f>
        <v>---</v>
      </c>
      <c r="G901" s="59" t="str">
        <f>IFERROR(IF(VLOOKUP($D901&amp;"-"&amp;$E901,IF($C$4="TEB0187_REV01",CALC_CONN_TEB0187_REV01!$F:$H),3,0)="--",VLOOKUP($D901&amp;"-"&amp;$E901,IF($C$4="TEB0187_REV01",CALC_CONN_TEB0187_REV01!$F:$H),2,0),VLOOKUP($D901&amp;"-"&amp;$E901,IF($C$4="TEB0187_REV01",CALC_CONN_TEB0187_REV01!$F:$H),3,0)),"---")</f>
        <v>---</v>
      </c>
      <c r="H901" s="59" t="str">
        <f>IFERROR(VLOOKUP(G901,IF($C$4="TEB0187_REV01",CALC_CONN_TEB0187_REV01!$G:$T),14,0),"---")</f>
        <v>---</v>
      </c>
      <c r="I901" s="59" t="str">
        <f>IFERROR(VLOOKUP($D901&amp;"-"&amp;$E901,IF($C$4="TEB0187_REV01",CALC_CONN_TEB0187_REV01!$F:$K,"???"),6,0),"---")</f>
        <v>---</v>
      </c>
      <c r="J901" s="61" t="str">
        <f>IFERROR(VLOOKUP($D901&amp;"-"&amp;$E901,IF($C$4="TEB0187_REV01",CALC_CONN_TEB0187_REV01!$F:$M,"???"),8,0),"---")</f>
        <v>---</v>
      </c>
      <c r="K901" s="62" t="str">
        <f>IFERROR(VLOOKUP($D901&amp;"-"&amp;$E901,IF($C$4="TEB0187_REV01",CALC_CONN_TEB0187_REV01!$F:$N),9,0),"---")</f>
        <v>---</v>
      </c>
      <c r="L901" s="59" t="str">
        <f>IFERROR(VLOOKUP(K901,B2B!$H$3:$I$2000,2,0),"---")</f>
        <v>---</v>
      </c>
      <c r="M901" s="59" t="str">
        <f>IFERROR(VLOOKUP(L901,IF($M$4="TEI0187_REV01",RAW_m_TEI0187_REV01!$AD:$AH),5,0),"---")</f>
        <v>---</v>
      </c>
      <c r="N901" s="59" t="str">
        <f>IFERROR(VLOOKUP(L901,IF($M$4="TEI0187_REV01",RAW_m_TEI0187_REV01!$AE:$AJ),6,0),"---")</f>
        <v>---</v>
      </c>
      <c r="O901" s="63" t="str">
        <f>IFERROR(VLOOKUP(L901,IF($M$4="TEI0187_REV01",RAW_m_TEI0187_REV01!$AD:$AE),2,0),"---")</f>
        <v>---</v>
      </c>
      <c r="P901" s="59" t="str">
        <f>IFERROR(VLOOKUP(O901,IF($M$4="TEI0187_REV01",RAW_m_TEI0187_REV01!$AJ:$AK),2,0),"---")</f>
        <v>---</v>
      </c>
      <c r="Q901" s="59" t="str">
        <f>IFERROR(VLOOKUP(L901,IF($M$4="TEI0187_REV01",RAW_m_TEI0187_REV01!$AD:$AF),3,0),"---")</f>
        <v>---</v>
      </c>
      <c r="R901" s="59" t="str">
        <f>IFERROR(VLOOKUP(O901,IF($M$4="TEI0187_REV01",RAW_m_TEI0187_REV01!$AE:$AG),3,0),"---")</f>
        <v>---</v>
      </c>
      <c r="S901" s="59" t="str">
        <f t="shared" si="29"/>
        <v>---</v>
      </c>
    </row>
    <row r="902" spans="2:19" ht="15" customHeight="1" x14ac:dyDescent="0.25">
      <c r="B902" s="59">
        <f t="shared" si="30"/>
        <v>897</v>
      </c>
      <c r="C902" s="60">
        <f>IFERROR(IF($C$4="TEB0187_REV01",CALC_CONN_TEB0187_REV01!U902,),"---")</f>
        <v>0</v>
      </c>
      <c r="D902" s="59">
        <f>IFERROR(IF($C$4="TEB0187_REV01",CALC_CONN_TEB0187_REV01!D902,),"---")</f>
        <v>0</v>
      </c>
      <c r="E902" s="59">
        <f>IFERROR(IF($C$4="TEB0187_REV01",CALC_CONN_TEB0187_REV01!E902,),"---")</f>
        <v>0</v>
      </c>
      <c r="F902" s="59" t="str">
        <f>IFERROR(IF(VLOOKUP($D902&amp;"-"&amp;$E902,IF($C$4="TEB0187_REV01",CALC_CONN_TEB0187_REV01!$F:$I),4,0)="--","---",IF($C$4="TEB0187_REV01",CALC_CONN_TEB0187_REV01!$G902&amp; " --&gt; " &amp;CALC_CONN_TEB0187_REV01!$I902&amp; " --&gt; ")),"---")</f>
        <v>---</v>
      </c>
      <c r="G902" s="59" t="str">
        <f>IFERROR(IF(VLOOKUP($D902&amp;"-"&amp;$E902,IF($C$4="TEB0187_REV01",CALC_CONN_TEB0187_REV01!$F:$H),3,0)="--",VLOOKUP($D902&amp;"-"&amp;$E902,IF($C$4="TEB0187_REV01",CALC_CONN_TEB0187_REV01!$F:$H),2,0),VLOOKUP($D902&amp;"-"&amp;$E902,IF($C$4="TEB0187_REV01",CALC_CONN_TEB0187_REV01!$F:$H),3,0)),"---")</f>
        <v>---</v>
      </c>
      <c r="H902" s="59" t="str">
        <f>IFERROR(VLOOKUP(G902,IF($C$4="TEB0187_REV01",CALC_CONN_TEB0187_REV01!$G:$T),14,0),"---")</f>
        <v>---</v>
      </c>
      <c r="I902" s="59" t="str">
        <f>IFERROR(VLOOKUP($D902&amp;"-"&amp;$E902,IF($C$4="TEB0187_REV01",CALC_CONN_TEB0187_REV01!$F:$K,"???"),6,0),"---")</f>
        <v>---</v>
      </c>
      <c r="J902" s="61" t="str">
        <f>IFERROR(VLOOKUP($D902&amp;"-"&amp;$E902,IF($C$4="TEB0187_REV01",CALC_CONN_TEB0187_REV01!$F:$M,"???"),8,0),"---")</f>
        <v>---</v>
      </c>
      <c r="K902" s="62" t="str">
        <f>IFERROR(VLOOKUP($D902&amp;"-"&amp;$E902,IF($C$4="TEB0187_REV01",CALC_CONN_TEB0187_REV01!$F:$N),9,0),"---")</f>
        <v>---</v>
      </c>
      <c r="L902" s="59" t="str">
        <f>IFERROR(VLOOKUP(K902,B2B!$H$3:$I$2000,2,0),"---")</f>
        <v>---</v>
      </c>
      <c r="M902" s="59" t="str">
        <f>IFERROR(VLOOKUP(L902,IF($M$4="TEI0187_REV01",RAW_m_TEI0187_REV01!$AD:$AH),5,0),"---")</f>
        <v>---</v>
      </c>
      <c r="N902" s="59" t="str">
        <f>IFERROR(VLOOKUP(L902,IF($M$4="TEI0187_REV01",RAW_m_TEI0187_REV01!$AE:$AJ),6,0),"---")</f>
        <v>---</v>
      </c>
      <c r="O902" s="63" t="str">
        <f>IFERROR(VLOOKUP(L902,IF($M$4="TEI0187_REV01",RAW_m_TEI0187_REV01!$AD:$AE),2,0),"---")</f>
        <v>---</v>
      </c>
      <c r="P902" s="59" t="str">
        <f>IFERROR(VLOOKUP(O902,IF($M$4="TEI0187_REV01",RAW_m_TEI0187_REV01!$AJ:$AK),2,0),"---")</f>
        <v>---</v>
      </c>
      <c r="Q902" s="59" t="str">
        <f>IFERROR(VLOOKUP(L902,IF($M$4="TEI0187_REV01",RAW_m_TEI0187_REV01!$AD:$AF),3,0),"---")</f>
        <v>---</v>
      </c>
      <c r="R902" s="59" t="str">
        <f>IFERROR(VLOOKUP(O902,IF($M$4="TEI0187_REV01",RAW_m_TEI0187_REV01!$AE:$AG),3,0),"---")</f>
        <v>---</v>
      </c>
      <c r="S902" s="59" t="str">
        <f t="shared" si="29"/>
        <v>---</v>
      </c>
    </row>
    <row r="903" spans="2:19" ht="15" customHeight="1" x14ac:dyDescent="0.25">
      <c r="B903" s="59">
        <f t="shared" si="30"/>
        <v>898</v>
      </c>
      <c r="C903" s="60">
        <f>IFERROR(IF($C$4="TEB0187_REV01",CALC_CONN_TEB0187_REV01!U903,),"---")</f>
        <v>0</v>
      </c>
      <c r="D903" s="59">
        <f>IFERROR(IF($C$4="TEB0187_REV01",CALC_CONN_TEB0187_REV01!D903,),"---")</f>
        <v>0</v>
      </c>
      <c r="E903" s="59">
        <f>IFERROR(IF($C$4="TEB0187_REV01",CALC_CONN_TEB0187_REV01!E903,),"---")</f>
        <v>0</v>
      </c>
      <c r="F903" s="59" t="str">
        <f>IFERROR(IF(VLOOKUP($D903&amp;"-"&amp;$E903,IF($C$4="TEB0187_REV01",CALC_CONN_TEB0187_REV01!$F:$I),4,0)="--","---",IF($C$4="TEB0187_REV01",CALC_CONN_TEB0187_REV01!$G903&amp; " --&gt; " &amp;CALC_CONN_TEB0187_REV01!$I903&amp; " --&gt; ")),"---")</f>
        <v>---</v>
      </c>
      <c r="G903" s="59" t="str">
        <f>IFERROR(IF(VLOOKUP($D903&amp;"-"&amp;$E903,IF($C$4="TEB0187_REV01",CALC_CONN_TEB0187_REV01!$F:$H),3,0)="--",VLOOKUP($D903&amp;"-"&amp;$E903,IF($C$4="TEB0187_REV01",CALC_CONN_TEB0187_REV01!$F:$H),2,0),VLOOKUP($D903&amp;"-"&amp;$E903,IF($C$4="TEB0187_REV01",CALC_CONN_TEB0187_REV01!$F:$H),3,0)),"---")</f>
        <v>---</v>
      </c>
      <c r="H903" s="59" t="str">
        <f>IFERROR(VLOOKUP(G903,IF($C$4="TEB0187_REV01",CALC_CONN_TEB0187_REV01!$G:$T),14,0),"---")</f>
        <v>---</v>
      </c>
      <c r="I903" s="59" t="str">
        <f>IFERROR(VLOOKUP($D903&amp;"-"&amp;$E903,IF($C$4="TEB0187_REV01",CALC_CONN_TEB0187_REV01!$F:$K,"???"),6,0),"---")</f>
        <v>---</v>
      </c>
      <c r="J903" s="61" t="str">
        <f>IFERROR(VLOOKUP($D903&amp;"-"&amp;$E903,IF($C$4="TEB0187_REV01",CALC_CONN_TEB0187_REV01!$F:$M,"???"),8,0),"---")</f>
        <v>---</v>
      </c>
      <c r="K903" s="62" t="str">
        <f>IFERROR(VLOOKUP($D903&amp;"-"&amp;$E903,IF($C$4="TEB0187_REV01",CALC_CONN_TEB0187_REV01!$F:$N),9,0),"---")</f>
        <v>---</v>
      </c>
      <c r="L903" s="59" t="str">
        <f>IFERROR(VLOOKUP(K903,B2B!$H$3:$I$2000,2,0),"---")</f>
        <v>---</v>
      </c>
      <c r="M903" s="59" t="str">
        <f>IFERROR(VLOOKUP(L903,IF($M$4="TEI0187_REV01",RAW_m_TEI0187_REV01!$AD:$AH),5,0),"---")</f>
        <v>---</v>
      </c>
      <c r="N903" s="59" t="str">
        <f>IFERROR(VLOOKUP(L903,IF($M$4="TEI0187_REV01",RAW_m_TEI0187_REV01!$AE:$AJ),6,0),"---")</f>
        <v>---</v>
      </c>
      <c r="O903" s="63" t="str">
        <f>IFERROR(VLOOKUP(L903,IF($M$4="TEI0187_REV01",RAW_m_TEI0187_REV01!$AD:$AE),2,0),"---")</f>
        <v>---</v>
      </c>
      <c r="P903" s="59" t="str">
        <f>IFERROR(VLOOKUP(O903,IF($M$4="TEI0187_REV01",RAW_m_TEI0187_REV01!$AJ:$AK),2,0),"---")</f>
        <v>---</v>
      </c>
      <c r="Q903" s="59" t="str">
        <f>IFERROR(VLOOKUP(L903,IF($M$4="TEI0187_REV01",RAW_m_TEI0187_REV01!$AD:$AF),3,0),"---")</f>
        <v>---</v>
      </c>
      <c r="R903" s="59" t="str">
        <f>IFERROR(VLOOKUP(O903,IF($M$4="TEI0187_REV01",RAW_m_TEI0187_REV01!$AE:$AG),3,0),"---")</f>
        <v>---</v>
      </c>
      <c r="S903" s="59" t="str">
        <f t="shared" ref="S903:S966" si="31">IFERROR(SUBSTITUTE(I903,"mm","")+SUBSTITUTE(R903,"mm",""),"---")</f>
        <v>---</v>
      </c>
    </row>
    <row r="904" spans="2:19" ht="15" customHeight="1" x14ac:dyDescent="0.25">
      <c r="B904" s="59">
        <f t="shared" ref="B904:B967" si="32">B903+1</f>
        <v>899</v>
      </c>
      <c r="C904" s="60">
        <f>IFERROR(IF($C$4="TEB0187_REV01",CALC_CONN_TEB0187_REV01!U904,),"---")</f>
        <v>0</v>
      </c>
      <c r="D904" s="59">
        <f>IFERROR(IF($C$4="TEB0187_REV01",CALC_CONN_TEB0187_REV01!D904,),"---")</f>
        <v>0</v>
      </c>
      <c r="E904" s="59">
        <f>IFERROR(IF($C$4="TEB0187_REV01",CALC_CONN_TEB0187_REV01!E904,),"---")</f>
        <v>0</v>
      </c>
      <c r="F904" s="59" t="str">
        <f>IFERROR(IF(VLOOKUP($D904&amp;"-"&amp;$E904,IF($C$4="TEB0187_REV01",CALC_CONN_TEB0187_REV01!$F:$I),4,0)="--","---",IF($C$4="TEB0187_REV01",CALC_CONN_TEB0187_REV01!$G904&amp; " --&gt; " &amp;CALC_CONN_TEB0187_REV01!$I904&amp; " --&gt; ")),"---")</f>
        <v>---</v>
      </c>
      <c r="G904" s="59" t="str">
        <f>IFERROR(IF(VLOOKUP($D904&amp;"-"&amp;$E904,IF($C$4="TEB0187_REV01",CALC_CONN_TEB0187_REV01!$F:$H),3,0)="--",VLOOKUP($D904&amp;"-"&amp;$E904,IF($C$4="TEB0187_REV01",CALC_CONN_TEB0187_REV01!$F:$H),2,0),VLOOKUP($D904&amp;"-"&amp;$E904,IF($C$4="TEB0187_REV01",CALC_CONN_TEB0187_REV01!$F:$H),3,0)),"---")</f>
        <v>---</v>
      </c>
      <c r="H904" s="59" t="str">
        <f>IFERROR(VLOOKUP(G904,IF($C$4="TEB0187_REV01",CALC_CONN_TEB0187_REV01!$G:$T),14,0),"---")</f>
        <v>---</v>
      </c>
      <c r="I904" s="59" t="str">
        <f>IFERROR(VLOOKUP($D904&amp;"-"&amp;$E904,IF($C$4="TEB0187_REV01",CALC_CONN_TEB0187_REV01!$F:$K,"???"),6,0),"---")</f>
        <v>---</v>
      </c>
      <c r="J904" s="61" t="str">
        <f>IFERROR(VLOOKUP($D904&amp;"-"&amp;$E904,IF($C$4="TEB0187_REV01",CALC_CONN_TEB0187_REV01!$F:$M,"???"),8,0),"---")</f>
        <v>---</v>
      </c>
      <c r="K904" s="62" t="str">
        <f>IFERROR(VLOOKUP($D904&amp;"-"&amp;$E904,IF($C$4="TEB0187_REV01",CALC_CONN_TEB0187_REV01!$F:$N),9,0),"---")</f>
        <v>---</v>
      </c>
      <c r="L904" s="59" t="str">
        <f>IFERROR(VLOOKUP(K904,B2B!$H$3:$I$2000,2,0),"---")</f>
        <v>---</v>
      </c>
      <c r="M904" s="59" t="str">
        <f>IFERROR(VLOOKUP(L904,IF($M$4="TEI0187_REV01",RAW_m_TEI0187_REV01!$AD:$AH),5,0),"---")</f>
        <v>---</v>
      </c>
      <c r="N904" s="59" t="str">
        <f>IFERROR(VLOOKUP(L904,IF($M$4="TEI0187_REV01",RAW_m_TEI0187_REV01!$AE:$AJ),6,0),"---")</f>
        <v>---</v>
      </c>
      <c r="O904" s="63" t="str">
        <f>IFERROR(VLOOKUP(L904,IF($M$4="TEI0187_REV01",RAW_m_TEI0187_REV01!$AD:$AE),2,0),"---")</f>
        <v>---</v>
      </c>
      <c r="P904" s="59" t="str">
        <f>IFERROR(VLOOKUP(O904,IF($M$4="TEI0187_REV01",RAW_m_TEI0187_REV01!$AJ:$AK),2,0),"---")</f>
        <v>---</v>
      </c>
      <c r="Q904" s="59" t="str">
        <f>IFERROR(VLOOKUP(L904,IF($M$4="TEI0187_REV01",RAW_m_TEI0187_REV01!$AD:$AF),3,0),"---")</f>
        <v>---</v>
      </c>
      <c r="R904" s="59" t="str">
        <f>IFERROR(VLOOKUP(O904,IF($M$4="TEI0187_REV01",RAW_m_TEI0187_REV01!$AE:$AG),3,0),"---")</f>
        <v>---</v>
      </c>
      <c r="S904" s="59" t="str">
        <f t="shared" si="31"/>
        <v>---</v>
      </c>
    </row>
    <row r="905" spans="2:19" ht="15" customHeight="1" x14ac:dyDescent="0.25">
      <c r="B905" s="59">
        <f t="shared" si="32"/>
        <v>900</v>
      </c>
      <c r="C905" s="60">
        <f>IFERROR(IF($C$4="TEB0187_REV01",CALC_CONN_TEB0187_REV01!U905,),"---")</f>
        <v>0</v>
      </c>
      <c r="D905" s="59">
        <f>IFERROR(IF($C$4="TEB0187_REV01",CALC_CONN_TEB0187_REV01!D905,),"---")</f>
        <v>0</v>
      </c>
      <c r="E905" s="59">
        <f>IFERROR(IF($C$4="TEB0187_REV01",CALC_CONN_TEB0187_REV01!E905,),"---")</f>
        <v>0</v>
      </c>
      <c r="F905" s="59" t="str">
        <f>IFERROR(IF(VLOOKUP($D905&amp;"-"&amp;$E905,IF($C$4="TEB0187_REV01",CALC_CONN_TEB0187_REV01!$F:$I),4,0)="--","---",IF($C$4="TEB0187_REV01",CALC_CONN_TEB0187_REV01!$G905&amp; " --&gt; " &amp;CALC_CONN_TEB0187_REV01!$I905&amp; " --&gt; ")),"---")</f>
        <v>---</v>
      </c>
      <c r="G905" s="59" t="str">
        <f>IFERROR(IF(VLOOKUP($D905&amp;"-"&amp;$E905,IF($C$4="TEB0187_REV01",CALC_CONN_TEB0187_REV01!$F:$H),3,0)="--",VLOOKUP($D905&amp;"-"&amp;$E905,IF($C$4="TEB0187_REV01",CALC_CONN_TEB0187_REV01!$F:$H),2,0),VLOOKUP($D905&amp;"-"&amp;$E905,IF($C$4="TEB0187_REV01",CALC_CONN_TEB0187_REV01!$F:$H),3,0)),"---")</f>
        <v>---</v>
      </c>
      <c r="H905" s="59" t="str">
        <f>IFERROR(VLOOKUP(G905,IF($C$4="TEB0187_REV01",CALC_CONN_TEB0187_REV01!$G:$T),14,0),"---")</f>
        <v>---</v>
      </c>
      <c r="I905" s="59" t="str">
        <f>IFERROR(VLOOKUP($D905&amp;"-"&amp;$E905,IF($C$4="TEB0187_REV01",CALC_CONN_TEB0187_REV01!$F:$K,"???"),6,0),"---")</f>
        <v>---</v>
      </c>
      <c r="J905" s="61" t="str">
        <f>IFERROR(VLOOKUP($D905&amp;"-"&amp;$E905,IF($C$4="TEB0187_REV01",CALC_CONN_TEB0187_REV01!$F:$M,"???"),8,0),"---")</f>
        <v>---</v>
      </c>
      <c r="K905" s="62" t="str">
        <f>IFERROR(VLOOKUP($D905&amp;"-"&amp;$E905,IF($C$4="TEB0187_REV01",CALC_CONN_TEB0187_REV01!$F:$N),9,0),"---")</f>
        <v>---</v>
      </c>
      <c r="L905" s="59" t="str">
        <f>IFERROR(VLOOKUP(K905,B2B!$H$3:$I$2000,2,0),"---")</f>
        <v>---</v>
      </c>
      <c r="M905" s="59" t="str">
        <f>IFERROR(VLOOKUP(L905,IF($M$4="TEI0187_REV01",RAW_m_TEI0187_REV01!$AD:$AH),5,0),"---")</f>
        <v>---</v>
      </c>
      <c r="N905" s="59" t="str">
        <f>IFERROR(VLOOKUP(L905,IF($M$4="TEI0187_REV01",RAW_m_TEI0187_REV01!$AE:$AJ),6,0),"---")</f>
        <v>---</v>
      </c>
      <c r="O905" s="63" t="str">
        <f>IFERROR(VLOOKUP(L905,IF($M$4="TEI0187_REV01",RAW_m_TEI0187_REV01!$AD:$AE),2,0),"---")</f>
        <v>---</v>
      </c>
      <c r="P905" s="59" t="str">
        <f>IFERROR(VLOOKUP(O905,IF($M$4="TEI0187_REV01",RAW_m_TEI0187_REV01!$AJ:$AK),2,0),"---")</f>
        <v>---</v>
      </c>
      <c r="Q905" s="59" t="str">
        <f>IFERROR(VLOOKUP(L905,IF($M$4="TEI0187_REV01",RAW_m_TEI0187_REV01!$AD:$AF),3,0),"---")</f>
        <v>---</v>
      </c>
      <c r="R905" s="59" t="str">
        <f>IFERROR(VLOOKUP(O905,IF($M$4="TEI0187_REV01",RAW_m_TEI0187_REV01!$AE:$AG),3,0),"---")</f>
        <v>---</v>
      </c>
      <c r="S905" s="59" t="str">
        <f t="shared" si="31"/>
        <v>---</v>
      </c>
    </row>
    <row r="906" spans="2:19" ht="15" customHeight="1" x14ac:dyDescent="0.25">
      <c r="B906" s="59">
        <f t="shared" si="32"/>
        <v>901</v>
      </c>
      <c r="C906" s="60">
        <f>IFERROR(IF($C$4="TEB0187_REV01",CALC_CONN_TEB0187_REV01!U906,),"---")</f>
        <v>0</v>
      </c>
      <c r="D906" s="59">
        <f>IFERROR(IF($C$4="TEB0187_REV01",CALC_CONN_TEB0187_REV01!D906,),"---")</f>
        <v>0</v>
      </c>
      <c r="E906" s="59">
        <f>IFERROR(IF($C$4="TEB0187_REV01",CALC_CONN_TEB0187_REV01!E906,),"---")</f>
        <v>0</v>
      </c>
      <c r="F906" s="59" t="str">
        <f>IFERROR(IF(VLOOKUP($D906&amp;"-"&amp;$E906,IF($C$4="TEB0187_REV01",CALC_CONN_TEB0187_REV01!$F:$I),4,0)="--","---",IF($C$4="TEB0187_REV01",CALC_CONN_TEB0187_REV01!$G906&amp; " --&gt; " &amp;CALC_CONN_TEB0187_REV01!$I906&amp; " --&gt; ")),"---")</f>
        <v>---</v>
      </c>
      <c r="G906" s="59" t="str">
        <f>IFERROR(IF(VLOOKUP($D906&amp;"-"&amp;$E906,IF($C$4="TEB0187_REV01",CALC_CONN_TEB0187_REV01!$F:$H),3,0)="--",VLOOKUP($D906&amp;"-"&amp;$E906,IF($C$4="TEB0187_REV01",CALC_CONN_TEB0187_REV01!$F:$H),2,0),VLOOKUP($D906&amp;"-"&amp;$E906,IF($C$4="TEB0187_REV01",CALC_CONN_TEB0187_REV01!$F:$H),3,0)),"---")</f>
        <v>---</v>
      </c>
      <c r="H906" s="59" t="str">
        <f>IFERROR(VLOOKUP(G906,IF($C$4="TEB0187_REV01",CALC_CONN_TEB0187_REV01!$G:$T),14,0),"---")</f>
        <v>---</v>
      </c>
      <c r="I906" s="59" t="str">
        <f>IFERROR(VLOOKUP($D906&amp;"-"&amp;$E906,IF($C$4="TEB0187_REV01",CALC_CONN_TEB0187_REV01!$F:$K,"???"),6,0),"---")</f>
        <v>---</v>
      </c>
      <c r="J906" s="61" t="str">
        <f>IFERROR(VLOOKUP($D906&amp;"-"&amp;$E906,IF($C$4="TEB0187_REV01",CALC_CONN_TEB0187_REV01!$F:$M,"???"),8,0),"---")</f>
        <v>---</v>
      </c>
      <c r="K906" s="62" t="str">
        <f>IFERROR(VLOOKUP($D906&amp;"-"&amp;$E906,IF($C$4="TEB0187_REV01",CALC_CONN_TEB0187_REV01!$F:$N),9,0),"---")</f>
        <v>---</v>
      </c>
      <c r="L906" s="59" t="str">
        <f>IFERROR(VLOOKUP(K906,B2B!$H$3:$I$2000,2,0),"---")</f>
        <v>---</v>
      </c>
      <c r="M906" s="59" t="str">
        <f>IFERROR(VLOOKUP(L906,IF($M$4="TEI0187_REV01",RAW_m_TEI0187_REV01!$AD:$AH),5,0),"---")</f>
        <v>---</v>
      </c>
      <c r="N906" s="59" t="str">
        <f>IFERROR(VLOOKUP(L906,IF($M$4="TEI0187_REV01",RAW_m_TEI0187_REV01!$AE:$AJ),6,0),"---")</f>
        <v>---</v>
      </c>
      <c r="O906" s="63" t="str">
        <f>IFERROR(VLOOKUP(L906,IF($M$4="TEI0187_REV01",RAW_m_TEI0187_REV01!$AD:$AE),2,0),"---")</f>
        <v>---</v>
      </c>
      <c r="P906" s="59" t="str">
        <f>IFERROR(VLOOKUP(O906,IF($M$4="TEI0187_REV01",RAW_m_TEI0187_REV01!$AJ:$AK),2,0),"---")</f>
        <v>---</v>
      </c>
      <c r="Q906" s="59" t="str">
        <f>IFERROR(VLOOKUP(L906,IF($M$4="TEI0187_REV01",RAW_m_TEI0187_REV01!$AD:$AF),3,0),"---")</f>
        <v>---</v>
      </c>
      <c r="R906" s="59" t="str">
        <f>IFERROR(VLOOKUP(O906,IF($M$4="TEI0187_REV01",RAW_m_TEI0187_REV01!$AE:$AG),3,0),"---")</f>
        <v>---</v>
      </c>
      <c r="S906" s="59" t="str">
        <f t="shared" si="31"/>
        <v>---</v>
      </c>
    </row>
    <row r="907" spans="2:19" ht="15" customHeight="1" x14ac:dyDescent="0.25">
      <c r="B907" s="59">
        <f t="shared" si="32"/>
        <v>902</v>
      </c>
      <c r="C907" s="60">
        <f>IFERROR(IF($C$4="TEB0187_REV01",CALC_CONN_TEB0187_REV01!U907,),"---")</f>
        <v>0</v>
      </c>
      <c r="D907" s="59">
        <f>IFERROR(IF($C$4="TEB0187_REV01",CALC_CONN_TEB0187_REV01!D907,),"---")</f>
        <v>0</v>
      </c>
      <c r="E907" s="59">
        <f>IFERROR(IF($C$4="TEB0187_REV01",CALC_CONN_TEB0187_REV01!E907,),"---")</f>
        <v>0</v>
      </c>
      <c r="F907" s="59" t="str">
        <f>IFERROR(IF(VLOOKUP($D907&amp;"-"&amp;$E907,IF($C$4="TEB0187_REV01",CALC_CONN_TEB0187_REV01!$F:$I),4,0)="--","---",IF($C$4="TEB0187_REV01",CALC_CONN_TEB0187_REV01!$G907&amp; " --&gt; " &amp;CALC_CONN_TEB0187_REV01!$I907&amp; " --&gt; ")),"---")</f>
        <v>---</v>
      </c>
      <c r="G907" s="59" t="str">
        <f>IFERROR(IF(VLOOKUP($D907&amp;"-"&amp;$E907,IF($C$4="TEB0187_REV01",CALC_CONN_TEB0187_REV01!$F:$H),3,0)="--",VLOOKUP($D907&amp;"-"&amp;$E907,IF($C$4="TEB0187_REV01",CALC_CONN_TEB0187_REV01!$F:$H),2,0),VLOOKUP($D907&amp;"-"&amp;$E907,IF($C$4="TEB0187_REV01",CALC_CONN_TEB0187_REV01!$F:$H),3,0)),"---")</f>
        <v>---</v>
      </c>
      <c r="H907" s="59" t="str">
        <f>IFERROR(VLOOKUP(G907,IF($C$4="TEB0187_REV01",CALC_CONN_TEB0187_REV01!$G:$T),14,0),"---")</f>
        <v>---</v>
      </c>
      <c r="I907" s="59" t="str">
        <f>IFERROR(VLOOKUP($D907&amp;"-"&amp;$E907,IF($C$4="TEB0187_REV01",CALC_CONN_TEB0187_REV01!$F:$K,"???"),6,0),"---")</f>
        <v>---</v>
      </c>
      <c r="J907" s="61" t="str">
        <f>IFERROR(VLOOKUP($D907&amp;"-"&amp;$E907,IF($C$4="TEB0187_REV01",CALC_CONN_TEB0187_REV01!$F:$M,"???"),8,0),"---")</f>
        <v>---</v>
      </c>
      <c r="K907" s="62" t="str">
        <f>IFERROR(VLOOKUP($D907&amp;"-"&amp;$E907,IF($C$4="TEB0187_REV01",CALC_CONN_TEB0187_REV01!$F:$N),9,0),"---")</f>
        <v>---</v>
      </c>
      <c r="L907" s="59" t="str">
        <f>IFERROR(VLOOKUP(K907,B2B!$H$3:$I$2000,2,0),"---")</f>
        <v>---</v>
      </c>
      <c r="M907" s="59" t="str">
        <f>IFERROR(VLOOKUP(L907,IF($M$4="TEI0187_REV01",RAW_m_TEI0187_REV01!$AD:$AH),5,0),"---")</f>
        <v>---</v>
      </c>
      <c r="N907" s="59" t="str">
        <f>IFERROR(VLOOKUP(L907,IF($M$4="TEI0187_REV01",RAW_m_TEI0187_REV01!$AE:$AJ),6,0),"---")</f>
        <v>---</v>
      </c>
      <c r="O907" s="63" t="str">
        <f>IFERROR(VLOOKUP(L907,IF($M$4="TEI0187_REV01",RAW_m_TEI0187_REV01!$AD:$AE),2,0),"---")</f>
        <v>---</v>
      </c>
      <c r="P907" s="59" t="str">
        <f>IFERROR(VLOOKUP(O907,IF($M$4="TEI0187_REV01",RAW_m_TEI0187_REV01!$AJ:$AK),2,0),"---")</f>
        <v>---</v>
      </c>
      <c r="Q907" s="59" t="str">
        <f>IFERROR(VLOOKUP(L907,IF($M$4="TEI0187_REV01",RAW_m_TEI0187_REV01!$AD:$AF),3,0),"---")</f>
        <v>---</v>
      </c>
      <c r="R907" s="59" t="str">
        <f>IFERROR(VLOOKUP(O907,IF($M$4="TEI0187_REV01",RAW_m_TEI0187_REV01!$AE:$AG),3,0),"---")</f>
        <v>---</v>
      </c>
      <c r="S907" s="59" t="str">
        <f t="shared" si="31"/>
        <v>---</v>
      </c>
    </row>
    <row r="908" spans="2:19" ht="15" customHeight="1" x14ac:dyDescent="0.25">
      <c r="B908" s="59">
        <f t="shared" si="32"/>
        <v>903</v>
      </c>
      <c r="C908" s="60">
        <f>IFERROR(IF($C$4="TEB0187_REV01",CALC_CONN_TEB0187_REV01!U908,),"---")</f>
        <v>0</v>
      </c>
      <c r="D908" s="59">
        <f>IFERROR(IF($C$4="TEB0187_REV01",CALC_CONN_TEB0187_REV01!D908,),"---")</f>
        <v>0</v>
      </c>
      <c r="E908" s="59">
        <f>IFERROR(IF($C$4="TEB0187_REV01",CALC_CONN_TEB0187_REV01!E908,),"---")</f>
        <v>0</v>
      </c>
      <c r="F908" s="59" t="str">
        <f>IFERROR(IF(VLOOKUP($D908&amp;"-"&amp;$E908,IF($C$4="TEB0187_REV01",CALC_CONN_TEB0187_REV01!$F:$I),4,0)="--","---",IF($C$4="TEB0187_REV01",CALC_CONN_TEB0187_REV01!$G908&amp; " --&gt; " &amp;CALC_CONN_TEB0187_REV01!$I908&amp; " --&gt; ")),"---")</f>
        <v>---</v>
      </c>
      <c r="G908" s="59" t="str">
        <f>IFERROR(IF(VLOOKUP($D908&amp;"-"&amp;$E908,IF($C$4="TEB0187_REV01",CALC_CONN_TEB0187_REV01!$F:$H),3,0)="--",VLOOKUP($D908&amp;"-"&amp;$E908,IF($C$4="TEB0187_REV01",CALC_CONN_TEB0187_REV01!$F:$H),2,0),VLOOKUP($D908&amp;"-"&amp;$E908,IF($C$4="TEB0187_REV01",CALC_CONN_TEB0187_REV01!$F:$H),3,0)),"---")</f>
        <v>---</v>
      </c>
      <c r="H908" s="59" t="str">
        <f>IFERROR(VLOOKUP(G908,IF($C$4="TEB0187_REV01",CALC_CONN_TEB0187_REV01!$G:$T),14,0),"---")</f>
        <v>---</v>
      </c>
      <c r="I908" s="59" t="str">
        <f>IFERROR(VLOOKUP($D908&amp;"-"&amp;$E908,IF($C$4="TEB0187_REV01",CALC_CONN_TEB0187_REV01!$F:$K,"???"),6,0),"---")</f>
        <v>---</v>
      </c>
      <c r="J908" s="61" t="str">
        <f>IFERROR(VLOOKUP($D908&amp;"-"&amp;$E908,IF($C$4="TEB0187_REV01",CALC_CONN_TEB0187_REV01!$F:$M,"???"),8,0),"---")</f>
        <v>---</v>
      </c>
      <c r="K908" s="62" t="str">
        <f>IFERROR(VLOOKUP($D908&amp;"-"&amp;$E908,IF($C$4="TEB0187_REV01",CALC_CONN_TEB0187_REV01!$F:$N),9,0),"---")</f>
        <v>---</v>
      </c>
      <c r="L908" s="59" t="str">
        <f>IFERROR(VLOOKUP(K908,B2B!$H$3:$I$2000,2,0),"---")</f>
        <v>---</v>
      </c>
      <c r="M908" s="59" t="str">
        <f>IFERROR(VLOOKUP(L908,IF($M$4="TEI0187_REV01",RAW_m_TEI0187_REV01!$AD:$AH),5,0),"---")</f>
        <v>---</v>
      </c>
      <c r="N908" s="59" t="str">
        <f>IFERROR(VLOOKUP(L908,IF($M$4="TEI0187_REV01",RAW_m_TEI0187_REV01!$AE:$AJ),6,0),"---")</f>
        <v>---</v>
      </c>
      <c r="O908" s="63" t="str">
        <f>IFERROR(VLOOKUP(L908,IF($M$4="TEI0187_REV01",RAW_m_TEI0187_REV01!$AD:$AE),2,0),"---")</f>
        <v>---</v>
      </c>
      <c r="P908" s="59" t="str">
        <f>IFERROR(VLOOKUP(O908,IF($M$4="TEI0187_REV01",RAW_m_TEI0187_REV01!$AJ:$AK),2,0),"---")</f>
        <v>---</v>
      </c>
      <c r="Q908" s="59" t="str">
        <f>IFERROR(VLOOKUP(L908,IF($M$4="TEI0187_REV01",RAW_m_TEI0187_REV01!$AD:$AF),3,0),"---")</f>
        <v>---</v>
      </c>
      <c r="R908" s="59" t="str">
        <f>IFERROR(VLOOKUP(O908,IF($M$4="TEI0187_REV01",RAW_m_TEI0187_REV01!$AE:$AG),3,0),"---")</f>
        <v>---</v>
      </c>
      <c r="S908" s="59" t="str">
        <f t="shared" si="31"/>
        <v>---</v>
      </c>
    </row>
    <row r="909" spans="2:19" ht="15" customHeight="1" x14ac:dyDescent="0.25">
      <c r="B909" s="59">
        <f t="shared" si="32"/>
        <v>904</v>
      </c>
      <c r="C909" s="60">
        <f>IFERROR(IF($C$4="TEB0187_REV01",CALC_CONN_TEB0187_REV01!U909,),"---")</f>
        <v>0</v>
      </c>
      <c r="D909" s="59">
        <f>IFERROR(IF($C$4="TEB0187_REV01",CALC_CONN_TEB0187_REV01!D909,),"---")</f>
        <v>0</v>
      </c>
      <c r="E909" s="59">
        <f>IFERROR(IF($C$4="TEB0187_REV01",CALC_CONN_TEB0187_REV01!E909,),"---")</f>
        <v>0</v>
      </c>
      <c r="F909" s="59" t="str">
        <f>IFERROR(IF(VLOOKUP($D909&amp;"-"&amp;$E909,IF($C$4="TEB0187_REV01",CALC_CONN_TEB0187_REV01!$F:$I),4,0)="--","---",IF($C$4="TEB0187_REV01",CALC_CONN_TEB0187_REV01!$G909&amp; " --&gt; " &amp;CALC_CONN_TEB0187_REV01!$I909&amp; " --&gt; ")),"---")</f>
        <v>---</v>
      </c>
      <c r="G909" s="59" t="str">
        <f>IFERROR(IF(VLOOKUP($D909&amp;"-"&amp;$E909,IF($C$4="TEB0187_REV01",CALC_CONN_TEB0187_REV01!$F:$H),3,0)="--",VLOOKUP($D909&amp;"-"&amp;$E909,IF($C$4="TEB0187_REV01",CALC_CONN_TEB0187_REV01!$F:$H),2,0),VLOOKUP($D909&amp;"-"&amp;$E909,IF($C$4="TEB0187_REV01",CALC_CONN_TEB0187_REV01!$F:$H),3,0)),"---")</f>
        <v>---</v>
      </c>
      <c r="H909" s="59" t="str">
        <f>IFERROR(VLOOKUP(G909,IF($C$4="TEB0187_REV01",CALC_CONN_TEB0187_REV01!$G:$T),14,0),"---")</f>
        <v>---</v>
      </c>
      <c r="I909" s="59" t="str">
        <f>IFERROR(VLOOKUP($D909&amp;"-"&amp;$E909,IF($C$4="TEB0187_REV01",CALC_CONN_TEB0187_REV01!$F:$K,"???"),6,0),"---")</f>
        <v>---</v>
      </c>
      <c r="J909" s="61" t="str">
        <f>IFERROR(VLOOKUP($D909&amp;"-"&amp;$E909,IF($C$4="TEB0187_REV01",CALC_CONN_TEB0187_REV01!$F:$M,"???"),8,0),"---")</f>
        <v>---</v>
      </c>
      <c r="K909" s="62" t="str">
        <f>IFERROR(VLOOKUP($D909&amp;"-"&amp;$E909,IF($C$4="TEB0187_REV01",CALC_CONN_TEB0187_REV01!$F:$N),9,0),"---")</f>
        <v>---</v>
      </c>
      <c r="L909" s="59" t="str">
        <f>IFERROR(VLOOKUP(K909,B2B!$H$3:$I$2000,2,0),"---")</f>
        <v>---</v>
      </c>
      <c r="M909" s="59" t="str">
        <f>IFERROR(VLOOKUP(L909,IF($M$4="TEI0187_REV01",RAW_m_TEI0187_REV01!$AD:$AH),5,0),"---")</f>
        <v>---</v>
      </c>
      <c r="N909" s="59" t="str">
        <f>IFERROR(VLOOKUP(L909,IF($M$4="TEI0187_REV01",RAW_m_TEI0187_REV01!$AE:$AJ),6,0),"---")</f>
        <v>---</v>
      </c>
      <c r="O909" s="63" t="str">
        <f>IFERROR(VLOOKUP(L909,IF($M$4="TEI0187_REV01",RAW_m_TEI0187_REV01!$AD:$AE),2,0),"---")</f>
        <v>---</v>
      </c>
      <c r="P909" s="59" t="str">
        <f>IFERROR(VLOOKUP(O909,IF($M$4="TEI0187_REV01",RAW_m_TEI0187_REV01!$AJ:$AK),2,0),"---")</f>
        <v>---</v>
      </c>
      <c r="Q909" s="59" t="str">
        <f>IFERROR(VLOOKUP(L909,IF($M$4="TEI0187_REV01",RAW_m_TEI0187_REV01!$AD:$AF),3,0),"---")</f>
        <v>---</v>
      </c>
      <c r="R909" s="59" t="str">
        <f>IFERROR(VLOOKUP(O909,IF($M$4="TEI0187_REV01",RAW_m_TEI0187_REV01!$AE:$AG),3,0),"---")</f>
        <v>---</v>
      </c>
      <c r="S909" s="59" t="str">
        <f t="shared" si="31"/>
        <v>---</v>
      </c>
    </row>
    <row r="910" spans="2:19" ht="15" customHeight="1" x14ac:dyDescent="0.25">
      <c r="B910" s="59">
        <f t="shared" si="32"/>
        <v>905</v>
      </c>
      <c r="C910" s="60">
        <f>IFERROR(IF($C$4="TEB0187_REV01",CALC_CONN_TEB0187_REV01!U910,),"---")</f>
        <v>0</v>
      </c>
      <c r="D910" s="59">
        <f>IFERROR(IF($C$4="TEB0187_REV01",CALC_CONN_TEB0187_REV01!D910,),"---")</f>
        <v>0</v>
      </c>
      <c r="E910" s="59">
        <f>IFERROR(IF($C$4="TEB0187_REV01",CALC_CONN_TEB0187_REV01!E910,),"---")</f>
        <v>0</v>
      </c>
      <c r="F910" s="59" t="str">
        <f>IFERROR(IF(VLOOKUP($D910&amp;"-"&amp;$E910,IF($C$4="TEB0187_REV01",CALC_CONN_TEB0187_REV01!$F:$I),4,0)="--","---",IF($C$4="TEB0187_REV01",CALC_CONN_TEB0187_REV01!$G910&amp; " --&gt; " &amp;CALC_CONN_TEB0187_REV01!$I910&amp; " --&gt; ")),"---")</f>
        <v>---</v>
      </c>
      <c r="G910" s="59" t="str">
        <f>IFERROR(IF(VLOOKUP($D910&amp;"-"&amp;$E910,IF($C$4="TEB0187_REV01",CALC_CONN_TEB0187_REV01!$F:$H),3,0)="--",VLOOKUP($D910&amp;"-"&amp;$E910,IF($C$4="TEB0187_REV01",CALC_CONN_TEB0187_REV01!$F:$H),2,0),VLOOKUP($D910&amp;"-"&amp;$E910,IF($C$4="TEB0187_REV01",CALC_CONN_TEB0187_REV01!$F:$H),3,0)),"---")</f>
        <v>---</v>
      </c>
      <c r="H910" s="59" t="str">
        <f>IFERROR(VLOOKUP(G910,IF($C$4="TEB0187_REV01",CALC_CONN_TEB0187_REV01!$G:$T),14,0),"---")</f>
        <v>---</v>
      </c>
      <c r="I910" s="59" t="str">
        <f>IFERROR(VLOOKUP($D910&amp;"-"&amp;$E910,IF($C$4="TEB0187_REV01",CALC_CONN_TEB0187_REV01!$F:$K,"???"),6,0),"---")</f>
        <v>---</v>
      </c>
      <c r="J910" s="61" t="str">
        <f>IFERROR(VLOOKUP($D910&amp;"-"&amp;$E910,IF($C$4="TEB0187_REV01",CALC_CONN_TEB0187_REV01!$F:$M,"???"),8,0),"---")</f>
        <v>---</v>
      </c>
      <c r="K910" s="62" t="str">
        <f>IFERROR(VLOOKUP($D910&amp;"-"&amp;$E910,IF($C$4="TEB0187_REV01",CALC_CONN_TEB0187_REV01!$F:$N),9,0),"---")</f>
        <v>---</v>
      </c>
      <c r="L910" s="59" t="str">
        <f>IFERROR(VLOOKUP(K910,B2B!$H$3:$I$2000,2,0),"---")</f>
        <v>---</v>
      </c>
      <c r="M910" s="59" t="str">
        <f>IFERROR(VLOOKUP(L910,IF($M$4="TEI0187_REV01",RAW_m_TEI0187_REV01!$AD:$AH),5,0),"---")</f>
        <v>---</v>
      </c>
      <c r="N910" s="59" t="str">
        <f>IFERROR(VLOOKUP(L910,IF($M$4="TEI0187_REV01",RAW_m_TEI0187_REV01!$AE:$AJ),6,0),"---")</f>
        <v>---</v>
      </c>
      <c r="O910" s="63" t="str">
        <f>IFERROR(VLOOKUP(L910,IF($M$4="TEI0187_REV01",RAW_m_TEI0187_REV01!$AD:$AE),2,0),"---")</f>
        <v>---</v>
      </c>
      <c r="P910" s="59" t="str">
        <f>IFERROR(VLOOKUP(O910,IF($M$4="TEI0187_REV01",RAW_m_TEI0187_REV01!$AJ:$AK),2,0),"---")</f>
        <v>---</v>
      </c>
      <c r="Q910" s="59" t="str">
        <f>IFERROR(VLOOKUP(L910,IF($M$4="TEI0187_REV01",RAW_m_TEI0187_REV01!$AD:$AF),3,0),"---")</f>
        <v>---</v>
      </c>
      <c r="R910" s="59" t="str">
        <f>IFERROR(VLOOKUP(O910,IF($M$4="TEI0187_REV01",RAW_m_TEI0187_REV01!$AE:$AG),3,0),"---")</f>
        <v>---</v>
      </c>
      <c r="S910" s="59" t="str">
        <f t="shared" si="31"/>
        <v>---</v>
      </c>
    </row>
    <row r="911" spans="2:19" ht="15" customHeight="1" x14ac:dyDescent="0.25">
      <c r="B911" s="59">
        <f t="shared" si="32"/>
        <v>906</v>
      </c>
      <c r="C911" s="60">
        <f>IFERROR(IF($C$4="TEB0187_REV01",CALC_CONN_TEB0187_REV01!U911,),"---")</f>
        <v>0</v>
      </c>
      <c r="D911" s="59">
        <f>IFERROR(IF($C$4="TEB0187_REV01",CALC_CONN_TEB0187_REV01!D911,),"---")</f>
        <v>0</v>
      </c>
      <c r="E911" s="59">
        <f>IFERROR(IF($C$4="TEB0187_REV01",CALC_CONN_TEB0187_REV01!E911,),"---")</f>
        <v>0</v>
      </c>
      <c r="F911" s="59" t="str">
        <f>IFERROR(IF(VLOOKUP($D911&amp;"-"&amp;$E911,IF($C$4="TEB0187_REV01",CALC_CONN_TEB0187_REV01!$F:$I),4,0)="--","---",IF($C$4="TEB0187_REV01",CALC_CONN_TEB0187_REV01!$G911&amp; " --&gt; " &amp;CALC_CONN_TEB0187_REV01!$I911&amp; " --&gt; ")),"---")</f>
        <v>---</v>
      </c>
      <c r="G911" s="59" t="str">
        <f>IFERROR(IF(VLOOKUP($D911&amp;"-"&amp;$E911,IF($C$4="TEB0187_REV01",CALC_CONN_TEB0187_REV01!$F:$H),3,0)="--",VLOOKUP($D911&amp;"-"&amp;$E911,IF($C$4="TEB0187_REV01",CALC_CONN_TEB0187_REV01!$F:$H),2,0),VLOOKUP($D911&amp;"-"&amp;$E911,IF($C$4="TEB0187_REV01",CALC_CONN_TEB0187_REV01!$F:$H),3,0)),"---")</f>
        <v>---</v>
      </c>
      <c r="H911" s="59" t="str">
        <f>IFERROR(VLOOKUP(G911,IF($C$4="TEB0187_REV01",CALC_CONN_TEB0187_REV01!$G:$T),14,0),"---")</f>
        <v>---</v>
      </c>
      <c r="I911" s="59" t="str">
        <f>IFERROR(VLOOKUP($D911&amp;"-"&amp;$E911,IF($C$4="TEB0187_REV01",CALC_CONN_TEB0187_REV01!$F:$K,"???"),6,0),"---")</f>
        <v>---</v>
      </c>
      <c r="J911" s="61" t="str">
        <f>IFERROR(VLOOKUP($D911&amp;"-"&amp;$E911,IF($C$4="TEB0187_REV01",CALC_CONN_TEB0187_REV01!$F:$M,"???"),8,0),"---")</f>
        <v>---</v>
      </c>
      <c r="K911" s="62" t="str">
        <f>IFERROR(VLOOKUP($D911&amp;"-"&amp;$E911,IF($C$4="TEB0187_REV01",CALC_CONN_TEB0187_REV01!$F:$N),9,0),"---")</f>
        <v>---</v>
      </c>
      <c r="L911" s="59" t="str">
        <f>IFERROR(VLOOKUP(K911,B2B!$H$3:$I$2000,2,0),"---")</f>
        <v>---</v>
      </c>
      <c r="M911" s="59" t="str">
        <f>IFERROR(VLOOKUP(L911,IF($M$4="TEI0187_REV01",RAW_m_TEI0187_REV01!$AD:$AH),5,0),"---")</f>
        <v>---</v>
      </c>
      <c r="N911" s="59" t="str">
        <f>IFERROR(VLOOKUP(L911,IF($M$4="TEI0187_REV01",RAW_m_TEI0187_REV01!$AE:$AJ),6,0),"---")</f>
        <v>---</v>
      </c>
      <c r="O911" s="63" t="str">
        <f>IFERROR(VLOOKUP(L911,IF($M$4="TEI0187_REV01",RAW_m_TEI0187_REV01!$AD:$AE),2,0),"---")</f>
        <v>---</v>
      </c>
      <c r="P911" s="59" t="str">
        <f>IFERROR(VLOOKUP(O911,IF($M$4="TEI0187_REV01",RAW_m_TEI0187_REV01!$AJ:$AK),2,0),"---")</f>
        <v>---</v>
      </c>
      <c r="Q911" s="59" t="str">
        <f>IFERROR(VLOOKUP(L911,IF($M$4="TEI0187_REV01",RAW_m_TEI0187_REV01!$AD:$AF),3,0),"---")</f>
        <v>---</v>
      </c>
      <c r="R911" s="59" t="str">
        <f>IFERROR(VLOOKUP(O911,IF($M$4="TEI0187_REV01",RAW_m_TEI0187_REV01!$AE:$AG),3,0),"---")</f>
        <v>---</v>
      </c>
      <c r="S911" s="59" t="str">
        <f t="shared" si="31"/>
        <v>---</v>
      </c>
    </row>
    <row r="912" spans="2:19" ht="15" customHeight="1" x14ac:dyDescent="0.25">
      <c r="B912" s="59">
        <f t="shared" si="32"/>
        <v>907</v>
      </c>
      <c r="C912" s="60">
        <f>IFERROR(IF($C$4="TEB0187_REV01",CALC_CONN_TEB0187_REV01!U912,),"---")</f>
        <v>0</v>
      </c>
      <c r="D912" s="59">
        <f>IFERROR(IF($C$4="TEB0187_REV01",CALC_CONN_TEB0187_REV01!D912,),"---")</f>
        <v>0</v>
      </c>
      <c r="E912" s="59">
        <f>IFERROR(IF($C$4="TEB0187_REV01",CALC_CONN_TEB0187_REV01!E912,),"---")</f>
        <v>0</v>
      </c>
      <c r="F912" s="59" t="str">
        <f>IFERROR(IF(VLOOKUP($D912&amp;"-"&amp;$E912,IF($C$4="TEB0187_REV01",CALC_CONN_TEB0187_REV01!$F:$I),4,0)="--","---",IF($C$4="TEB0187_REV01",CALC_CONN_TEB0187_REV01!$G912&amp; " --&gt; " &amp;CALC_CONN_TEB0187_REV01!$I912&amp; " --&gt; ")),"---")</f>
        <v>---</v>
      </c>
      <c r="G912" s="59" t="str">
        <f>IFERROR(IF(VLOOKUP($D912&amp;"-"&amp;$E912,IF($C$4="TEB0187_REV01",CALC_CONN_TEB0187_REV01!$F:$H),3,0)="--",VLOOKUP($D912&amp;"-"&amp;$E912,IF($C$4="TEB0187_REV01",CALC_CONN_TEB0187_REV01!$F:$H),2,0),VLOOKUP($D912&amp;"-"&amp;$E912,IF($C$4="TEB0187_REV01",CALC_CONN_TEB0187_REV01!$F:$H),3,0)),"---")</f>
        <v>---</v>
      </c>
      <c r="H912" s="59" t="str">
        <f>IFERROR(VLOOKUP(G912,IF($C$4="TEB0187_REV01",CALC_CONN_TEB0187_REV01!$G:$T),14,0),"---")</f>
        <v>---</v>
      </c>
      <c r="I912" s="59" t="str">
        <f>IFERROR(VLOOKUP($D912&amp;"-"&amp;$E912,IF($C$4="TEB0187_REV01",CALC_CONN_TEB0187_REV01!$F:$K,"???"),6,0),"---")</f>
        <v>---</v>
      </c>
      <c r="J912" s="61" t="str">
        <f>IFERROR(VLOOKUP($D912&amp;"-"&amp;$E912,IF($C$4="TEB0187_REV01",CALC_CONN_TEB0187_REV01!$F:$M,"???"),8,0),"---")</f>
        <v>---</v>
      </c>
      <c r="K912" s="62" t="str">
        <f>IFERROR(VLOOKUP($D912&amp;"-"&amp;$E912,IF($C$4="TEB0187_REV01",CALC_CONN_TEB0187_REV01!$F:$N),9,0),"---")</f>
        <v>---</v>
      </c>
      <c r="L912" s="59" t="str">
        <f>IFERROR(VLOOKUP(K912,B2B!$H$3:$I$2000,2,0),"---")</f>
        <v>---</v>
      </c>
      <c r="M912" s="59" t="str">
        <f>IFERROR(VLOOKUP(L912,IF($M$4="TEI0187_REV01",RAW_m_TEI0187_REV01!$AD:$AH),5,0),"---")</f>
        <v>---</v>
      </c>
      <c r="N912" s="59" t="str">
        <f>IFERROR(VLOOKUP(L912,IF($M$4="TEI0187_REV01",RAW_m_TEI0187_REV01!$AE:$AJ),6,0),"---")</f>
        <v>---</v>
      </c>
      <c r="O912" s="63" t="str">
        <f>IFERROR(VLOOKUP(L912,IF($M$4="TEI0187_REV01",RAW_m_TEI0187_REV01!$AD:$AE),2,0),"---")</f>
        <v>---</v>
      </c>
      <c r="P912" s="59" t="str">
        <f>IFERROR(VLOOKUP(O912,IF($M$4="TEI0187_REV01",RAW_m_TEI0187_REV01!$AJ:$AK),2,0),"---")</f>
        <v>---</v>
      </c>
      <c r="Q912" s="59" t="str">
        <f>IFERROR(VLOOKUP(L912,IF($M$4="TEI0187_REV01",RAW_m_TEI0187_REV01!$AD:$AF),3,0),"---")</f>
        <v>---</v>
      </c>
      <c r="R912" s="59" t="str">
        <f>IFERROR(VLOOKUP(O912,IF($M$4="TEI0187_REV01",RAW_m_TEI0187_REV01!$AE:$AG),3,0),"---")</f>
        <v>---</v>
      </c>
      <c r="S912" s="59" t="str">
        <f t="shared" si="31"/>
        <v>---</v>
      </c>
    </row>
    <row r="913" spans="2:19" ht="15" customHeight="1" x14ac:dyDescent="0.25">
      <c r="B913" s="59">
        <f t="shared" si="32"/>
        <v>908</v>
      </c>
      <c r="C913" s="60">
        <f>IFERROR(IF($C$4="TEB0187_REV01",CALC_CONN_TEB0187_REV01!U913,),"---")</f>
        <v>0</v>
      </c>
      <c r="D913" s="59">
        <f>IFERROR(IF($C$4="TEB0187_REV01",CALC_CONN_TEB0187_REV01!D913,),"---")</f>
        <v>0</v>
      </c>
      <c r="E913" s="59">
        <f>IFERROR(IF($C$4="TEB0187_REV01",CALC_CONN_TEB0187_REV01!E913,),"---")</f>
        <v>0</v>
      </c>
      <c r="F913" s="59" t="str">
        <f>IFERROR(IF(VLOOKUP($D913&amp;"-"&amp;$E913,IF($C$4="TEB0187_REV01",CALC_CONN_TEB0187_REV01!$F:$I),4,0)="--","---",IF($C$4="TEB0187_REV01",CALC_CONN_TEB0187_REV01!$G913&amp; " --&gt; " &amp;CALC_CONN_TEB0187_REV01!$I913&amp; " --&gt; ")),"---")</f>
        <v>---</v>
      </c>
      <c r="G913" s="59" t="str">
        <f>IFERROR(IF(VLOOKUP($D913&amp;"-"&amp;$E913,IF($C$4="TEB0187_REV01",CALC_CONN_TEB0187_REV01!$F:$H),3,0)="--",VLOOKUP($D913&amp;"-"&amp;$E913,IF($C$4="TEB0187_REV01",CALC_CONN_TEB0187_REV01!$F:$H),2,0),VLOOKUP($D913&amp;"-"&amp;$E913,IF($C$4="TEB0187_REV01",CALC_CONN_TEB0187_REV01!$F:$H),3,0)),"---")</f>
        <v>---</v>
      </c>
      <c r="H913" s="59" t="str">
        <f>IFERROR(VLOOKUP(G913,IF($C$4="TEB0187_REV01",CALC_CONN_TEB0187_REV01!$G:$T),14,0),"---")</f>
        <v>---</v>
      </c>
      <c r="I913" s="59" t="str">
        <f>IFERROR(VLOOKUP($D913&amp;"-"&amp;$E913,IF($C$4="TEB0187_REV01",CALC_CONN_TEB0187_REV01!$F:$K,"???"),6,0),"---")</f>
        <v>---</v>
      </c>
      <c r="J913" s="61" t="str">
        <f>IFERROR(VLOOKUP($D913&amp;"-"&amp;$E913,IF($C$4="TEB0187_REV01",CALC_CONN_TEB0187_REV01!$F:$M,"???"),8,0),"---")</f>
        <v>---</v>
      </c>
      <c r="K913" s="62" t="str">
        <f>IFERROR(VLOOKUP($D913&amp;"-"&amp;$E913,IF($C$4="TEB0187_REV01",CALC_CONN_TEB0187_REV01!$F:$N),9,0),"---")</f>
        <v>---</v>
      </c>
      <c r="L913" s="59" t="str">
        <f>IFERROR(VLOOKUP(K913,B2B!$H$3:$I$2000,2,0),"---")</f>
        <v>---</v>
      </c>
      <c r="M913" s="59" t="str">
        <f>IFERROR(VLOOKUP(L913,IF($M$4="TEI0187_REV01",RAW_m_TEI0187_REV01!$AD:$AH),5,0),"---")</f>
        <v>---</v>
      </c>
      <c r="N913" s="59" t="str">
        <f>IFERROR(VLOOKUP(L913,IF($M$4="TEI0187_REV01",RAW_m_TEI0187_REV01!$AE:$AJ),6,0),"---")</f>
        <v>---</v>
      </c>
      <c r="O913" s="63" t="str">
        <f>IFERROR(VLOOKUP(L913,IF($M$4="TEI0187_REV01",RAW_m_TEI0187_REV01!$AD:$AE),2,0),"---")</f>
        <v>---</v>
      </c>
      <c r="P913" s="59" t="str">
        <f>IFERROR(VLOOKUP(O913,IF($M$4="TEI0187_REV01",RAW_m_TEI0187_REV01!$AJ:$AK),2,0),"---")</f>
        <v>---</v>
      </c>
      <c r="Q913" s="59" t="str">
        <f>IFERROR(VLOOKUP(L913,IF($M$4="TEI0187_REV01",RAW_m_TEI0187_REV01!$AD:$AF),3,0),"---")</f>
        <v>---</v>
      </c>
      <c r="R913" s="59" t="str">
        <f>IFERROR(VLOOKUP(O913,IF($M$4="TEI0187_REV01",RAW_m_TEI0187_REV01!$AE:$AG),3,0),"---")</f>
        <v>---</v>
      </c>
      <c r="S913" s="59" t="str">
        <f t="shared" si="31"/>
        <v>---</v>
      </c>
    </row>
    <row r="914" spans="2:19" ht="15" customHeight="1" x14ac:dyDescent="0.25">
      <c r="B914" s="59">
        <f t="shared" si="32"/>
        <v>909</v>
      </c>
      <c r="C914" s="60">
        <f>IFERROR(IF($C$4="TEB0187_REV01",CALC_CONN_TEB0187_REV01!U914,),"---")</f>
        <v>0</v>
      </c>
      <c r="D914" s="59">
        <f>IFERROR(IF($C$4="TEB0187_REV01",CALC_CONN_TEB0187_REV01!D914,),"---")</f>
        <v>0</v>
      </c>
      <c r="E914" s="59">
        <f>IFERROR(IF($C$4="TEB0187_REV01",CALC_CONN_TEB0187_REV01!E914,),"---")</f>
        <v>0</v>
      </c>
      <c r="F914" s="59" t="str">
        <f>IFERROR(IF(VLOOKUP($D914&amp;"-"&amp;$E914,IF($C$4="TEB0187_REV01",CALC_CONN_TEB0187_REV01!$F:$I),4,0)="--","---",IF($C$4="TEB0187_REV01",CALC_CONN_TEB0187_REV01!$G914&amp; " --&gt; " &amp;CALC_CONN_TEB0187_REV01!$I914&amp; " --&gt; ")),"---")</f>
        <v>---</v>
      </c>
      <c r="G914" s="59" t="str">
        <f>IFERROR(IF(VLOOKUP($D914&amp;"-"&amp;$E914,IF($C$4="TEB0187_REV01",CALC_CONN_TEB0187_REV01!$F:$H),3,0)="--",VLOOKUP($D914&amp;"-"&amp;$E914,IF($C$4="TEB0187_REV01",CALC_CONN_TEB0187_REV01!$F:$H),2,0),VLOOKUP($D914&amp;"-"&amp;$E914,IF($C$4="TEB0187_REV01",CALC_CONN_TEB0187_REV01!$F:$H),3,0)),"---")</f>
        <v>---</v>
      </c>
      <c r="H914" s="59" t="str">
        <f>IFERROR(VLOOKUP(G914,IF($C$4="TEB0187_REV01",CALC_CONN_TEB0187_REV01!$G:$T),14,0),"---")</f>
        <v>---</v>
      </c>
      <c r="I914" s="59" t="str">
        <f>IFERROR(VLOOKUP($D914&amp;"-"&amp;$E914,IF($C$4="TEB0187_REV01",CALC_CONN_TEB0187_REV01!$F:$K,"???"),6,0),"---")</f>
        <v>---</v>
      </c>
      <c r="J914" s="61" t="str">
        <f>IFERROR(VLOOKUP($D914&amp;"-"&amp;$E914,IF($C$4="TEB0187_REV01",CALC_CONN_TEB0187_REV01!$F:$M,"???"),8,0),"---")</f>
        <v>---</v>
      </c>
      <c r="K914" s="62" t="str">
        <f>IFERROR(VLOOKUP($D914&amp;"-"&amp;$E914,IF($C$4="TEB0187_REV01",CALC_CONN_TEB0187_REV01!$F:$N),9,0),"---")</f>
        <v>---</v>
      </c>
      <c r="L914" s="59" t="str">
        <f>IFERROR(VLOOKUP(K914,B2B!$H$3:$I$2000,2,0),"---")</f>
        <v>---</v>
      </c>
      <c r="M914" s="59" t="str">
        <f>IFERROR(VLOOKUP(L914,IF($M$4="TEI0187_REV01",RAW_m_TEI0187_REV01!$AD:$AH),5,0),"---")</f>
        <v>---</v>
      </c>
      <c r="N914" s="59" t="str">
        <f>IFERROR(VLOOKUP(L914,IF($M$4="TEI0187_REV01",RAW_m_TEI0187_REV01!$AE:$AJ),6,0),"---")</f>
        <v>---</v>
      </c>
      <c r="O914" s="63" t="str">
        <f>IFERROR(VLOOKUP(L914,IF($M$4="TEI0187_REV01",RAW_m_TEI0187_REV01!$AD:$AE),2,0),"---")</f>
        <v>---</v>
      </c>
      <c r="P914" s="59" t="str">
        <f>IFERROR(VLOOKUP(O914,IF($M$4="TEI0187_REV01",RAW_m_TEI0187_REV01!$AJ:$AK),2,0),"---")</f>
        <v>---</v>
      </c>
      <c r="Q914" s="59" t="str">
        <f>IFERROR(VLOOKUP(L914,IF($M$4="TEI0187_REV01",RAW_m_TEI0187_REV01!$AD:$AF),3,0),"---")</f>
        <v>---</v>
      </c>
      <c r="R914" s="59" t="str">
        <f>IFERROR(VLOOKUP(O914,IF($M$4="TEI0187_REV01",RAW_m_TEI0187_REV01!$AE:$AG),3,0),"---")</f>
        <v>---</v>
      </c>
      <c r="S914" s="59" t="str">
        <f t="shared" si="31"/>
        <v>---</v>
      </c>
    </row>
    <row r="915" spans="2:19" ht="15" customHeight="1" x14ac:dyDescent="0.25">
      <c r="B915" s="59">
        <f t="shared" si="32"/>
        <v>910</v>
      </c>
      <c r="C915" s="60">
        <f>IFERROR(IF($C$4="TEB0187_REV01",CALC_CONN_TEB0187_REV01!U915,),"---")</f>
        <v>0</v>
      </c>
      <c r="D915" s="59">
        <f>IFERROR(IF($C$4="TEB0187_REV01",CALC_CONN_TEB0187_REV01!D915,),"---")</f>
        <v>0</v>
      </c>
      <c r="E915" s="59">
        <f>IFERROR(IF($C$4="TEB0187_REV01",CALC_CONN_TEB0187_REV01!E915,),"---")</f>
        <v>0</v>
      </c>
      <c r="F915" s="59" t="str">
        <f>IFERROR(IF(VLOOKUP($D915&amp;"-"&amp;$E915,IF($C$4="TEB0187_REV01",CALC_CONN_TEB0187_REV01!$F:$I),4,0)="--","---",IF($C$4="TEB0187_REV01",CALC_CONN_TEB0187_REV01!$G915&amp; " --&gt; " &amp;CALC_CONN_TEB0187_REV01!$I915&amp; " --&gt; ")),"---")</f>
        <v>---</v>
      </c>
      <c r="G915" s="59" t="str">
        <f>IFERROR(IF(VLOOKUP($D915&amp;"-"&amp;$E915,IF($C$4="TEB0187_REV01",CALC_CONN_TEB0187_REV01!$F:$H),3,0)="--",VLOOKUP($D915&amp;"-"&amp;$E915,IF($C$4="TEB0187_REV01",CALC_CONN_TEB0187_REV01!$F:$H),2,0),VLOOKUP($D915&amp;"-"&amp;$E915,IF($C$4="TEB0187_REV01",CALC_CONN_TEB0187_REV01!$F:$H),3,0)),"---")</f>
        <v>---</v>
      </c>
      <c r="H915" s="59" t="str">
        <f>IFERROR(VLOOKUP(G915,IF($C$4="TEB0187_REV01",CALC_CONN_TEB0187_REV01!$G:$T),14,0),"---")</f>
        <v>---</v>
      </c>
      <c r="I915" s="59" t="str">
        <f>IFERROR(VLOOKUP($D915&amp;"-"&amp;$E915,IF($C$4="TEB0187_REV01",CALC_CONN_TEB0187_REV01!$F:$K,"???"),6,0),"---")</f>
        <v>---</v>
      </c>
      <c r="J915" s="61" t="str">
        <f>IFERROR(VLOOKUP($D915&amp;"-"&amp;$E915,IF($C$4="TEB0187_REV01",CALC_CONN_TEB0187_REV01!$F:$M,"???"),8,0),"---")</f>
        <v>---</v>
      </c>
      <c r="K915" s="62" t="str">
        <f>IFERROR(VLOOKUP($D915&amp;"-"&amp;$E915,IF($C$4="TEB0187_REV01",CALC_CONN_TEB0187_REV01!$F:$N),9,0),"---")</f>
        <v>---</v>
      </c>
      <c r="L915" s="59" t="str">
        <f>IFERROR(VLOOKUP(K915,B2B!$H$3:$I$2000,2,0),"---")</f>
        <v>---</v>
      </c>
      <c r="M915" s="59" t="str">
        <f>IFERROR(VLOOKUP(L915,IF($M$4="TEI0187_REV01",RAW_m_TEI0187_REV01!$AD:$AH),5,0),"---")</f>
        <v>---</v>
      </c>
      <c r="N915" s="59" t="str">
        <f>IFERROR(VLOOKUP(L915,IF($M$4="TEI0187_REV01",RAW_m_TEI0187_REV01!$AE:$AJ),6,0),"---")</f>
        <v>---</v>
      </c>
      <c r="O915" s="63" t="str">
        <f>IFERROR(VLOOKUP(L915,IF($M$4="TEI0187_REV01",RAW_m_TEI0187_REV01!$AD:$AE),2,0),"---")</f>
        <v>---</v>
      </c>
      <c r="P915" s="59" t="str">
        <f>IFERROR(VLOOKUP(O915,IF($M$4="TEI0187_REV01",RAW_m_TEI0187_REV01!$AJ:$AK),2,0),"---")</f>
        <v>---</v>
      </c>
      <c r="Q915" s="59" t="str">
        <f>IFERROR(VLOOKUP(L915,IF($M$4="TEI0187_REV01",RAW_m_TEI0187_REV01!$AD:$AF),3,0),"---")</f>
        <v>---</v>
      </c>
      <c r="R915" s="59" t="str">
        <f>IFERROR(VLOOKUP(O915,IF($M$4="TEI0187_REV01",RAW_m_TEI0187_REV01!$AE:$AG),3,0),"---")</f>
        <v>---</v>
      </c>
      <c r="S915" s="59" t="str">
        <f t="shared" si="31"/>
        <v>---</v>
      </c>
    </row>
    <row r="916" spans="2:19" ht="15" customHeight="1" x14ac:dyDescent="0.25">
      <c r="B916" s="59">
        <f t="shared" si="32"/>
        <v>911</v>
      </c>
      <c r="C916" s="60">
        <f>IFERROR(IF($C$4="TEB0187_REV01",CALC_CONN_TEB0187_REV01!U916,),"---")</f>
        <v>0</v>
      </c>
      <c r="D916" s="59">
        <f>IFERROR(IF($C$4="TEB0187_REV01",CALC_CONN_TEB0187_REV01!D916,),"---")</f>
        <v>0</v>
      </c>
      <c r="E916" s="59">
        <f>IFERROR(IF($C$4="TEB0187_REV01",CALC_CONN_TEB0187_REV01!E916,),"---")</f>
        <v>0</v>
      </c>
      <c r="F916" s="59" t="str">
        <f>IFERROR(IF(VLOOKUP($D916&amp;"-"&amp;$E916,IF($C$4="TEB0187_REV01",CALC_CONN_TEB0187_REV01!$F:$I),4,0)="--","---",IF($C$4="TEB0187_REV01",CALC_CONN_TEB0187_REV01!$G916&amp; " --&gt; " &amp;CALC_CONN_TEB0187_REV01!$I916&amp; " --&gt; ")),"---")</f>
        <v>---</v>
      </c>
      <c r="G916" s="59" t="str">
        <f>IFERROR(IF(VLOOKUP($D916&amp;"-"&amp;$E916,IF($C$4="TEB0187_REV01",CALC_CONN_TEB0187_REV01!$F:$H),3,0)="--",VLOOKUP($D916&amp;"-"&amp;$E916,IF($C$4="TEB0187_REV01",CALC_CONN_TEB0187_REV01!$F:$H),2,0),VLOOKUP($D916&amp;"-"&amp;$E916,IF($C$4="TEB0187_REV01",CALC_CONN_TEB0187_REV01!$F:$H),3,0)),"---")</f>
        <v>---</v>
      </c>
      <c r="H916" s="59" t="str">
        <f>IFERROR(VLOOKUP(G916,IF($C$4="TEB0187_REV01",CALC_CONN_TEB0187_REV01!$G:$T),14,0),"---")</f>
        <v>---</v>
      </c>
      <c r="I916" s="59" t="str">
        <f>IFERROR(VLOOKUP($D916&amp;"-"&amp;$E916,IF($C$4="TEB0187_REV01",CALC_CONN_TEB0187_REV01!$F:$K,"???"),6,0),"---")</f>
        <v>---</v>
      </c>
      <c r="J916" s="61" t="str">
        <f>IFERROR(VLOOKUP($D916&amp;"-"&amp;$E916,IF($C$4="TEB0187_REV01",CALC_CONN_TEB0187_REV01!$F:$M,"???"),8,0),"---")</f>
        <v>---</v>
      </c>
      <c r="K916" s="62" t="str">
        <f>IFERROR(VLOOKUP($D916&amp;"-"&amp;$E916,IF($C$4="TEB0187_REV01",CALC_CONN_TEB0187_REV01!$F:$N),9,0),"---")</f>
        <v>---</v>
      </c>
      <c r="L916" s="59" t="str">
        <f>IFERROR(VLOOKUP(K916,B2B!$H$3:$I$2000,2,0),"---")</f>
        <v>---</v>
      </c>
      <c r="M916" s="59" t="str">
        <f>IFERROR(VLOOKUP(L916,IF($M$4="TEI0187_REV01",RAW_m_TEI0187_REV01!$AD:$AH),5,0),"---")</f>
        <v>---</v>
      </c>
      <c r="N916" s="59" t="str">
        <f>IFERROR(VLOOKUP(L916,IF($M$4="TEI0187_REV01",RAW_m_TEI0187_REV01!$AE:$AJ),6,0),"---")</f>
        <v>---</v>
      </c>
      <c r="O916" s="63" t="str">
        <f>IFERROR(VLOOKUP(L916,IF($M$4="TEI0187_REV01",RAW_m_TEI0187_REV01!$AD:$AE),2,0),"---")</f>
        <v>---</v>
      </c>
      <c r="P916" s="59" t="str">
        <f>IFERROR(VLOOKUP(O916,IF($M$4="TEI0187_REV01",RAW_m_TEI0187_REV01!$AJ:$AK),2,0),"---")</f>
        <v>---</v>
      </c>
      <c r="Q916" s="59" t="str">
        <f>IFERROR(VLOOKUP(L916,IF($M$4="TEI0187_REV01",RAW_m_TEI0187_REV01!$AD:$AF),3,0),"---")</f>
        <v>---</v>
      </c>
      <c r="R916" s="59" t="str">
        <f>IFERROR(VLOOKUP(O916,IF($M$4="TEI0187_REV01",RAW_m_TEI0187_REV01!$AE:$AG),3,0),"---")</f>
        <v>---</v>
      </c>
      <c r="S916" s="59" t="str">
        <f t="shared" si="31"/>
        <v>---</v>
      </c>
    </row>
    <row r="917" spans="2:19" ht="15" customHeight="1" x14ac:dyDescent="0.25">
      <c r="B917" s="59">
        <f t="shared" si="32"/>
        <v>912</v>
      </c>
      <c r="C917" s="60">
        <f>IFERROR(IF($C$4="TEB0187_REV01",CALC_CONN_TEB0187_REV01!U917,),"---")</f>
        <v>0</v>
      </c>
      <c r="D917" s="59">
        <f>IFERROR(IF($C$4="TEB0187_REV01",CALC_CONN_TEB0187_REV01!D917,),"---")</f>
        <v>0</v>
      </c>
      <c r="E917" s="59">
        <f>IFERROR(IF($C$4="TEB0187_REV01",CALC_CONN_TEB0187_REV01!E917,),"---")</f>
        <v>0</v>
      </c>
      <c r="F917" s="59" t="str">
        <f>IFERROR(IF(VLOOKUP($D917&amp;"-"&amp;$E917,IF($C$4="TEB0187_REV01",CALC_CONN_TEB0187_REV01!$F:$I),4,0)="--","---",IF($C$4="TEB0187_REV01",CALC_CONN_TEB0187_REV01!$G917&amp; " --&gt; " &amp;CALC_CONN_TEB0187_REV01!$I917&amp; " --&gt; ")),"---")</f>
        <v>---</v>
      </c>
      <c r="G917" s="59" t="str">
        <f>IFERROR(IF(VLOOKUP($D917&amp;"-"&amp;$E917,IF($C$4="TEB0187_REV01",CALC_CONN_TEB0187_REV01!$F:$H),3,0)="--",VLOOKUP($D917&amp;"-"&amp;$E917,IF($C$4="TEB0187_REV01",CALC_CONN_TEB0187_REV01!$F:$H),2,0),VLOOKUP($D917&amp;"-"&amp;$E917,IF($C$4="TEB0187_REV01",CALC_CONN_TEB0187_REV01!$F:$H),3,0)),"---")</f>
        <v>---</v>
      </c>
      <c r="H917" s="59" t="str">
        <f>IFERROR(VLOOKUP(G917,IF($C$4="TEB0187_REV01",CALC_CONN_TEB0187_REV01!$G:$T),14,0),"---")</f>
        <v>---</v>
      </c>
      <c r="I917" s="59" t="str">
        <f>IFERROR(VLOOKUP($D917&amp;"-"&amp;$E917,IF($C$4="TEB0187_REV01",CALC_CONN_TEB0187_REV01!$F:$K,"???"),6,0),"---")</f>
        <v>---</v>
      </c>
      <c r="J917" s="61" t="str">
        <f>IFERROR(VLOOKUP($D917&amp;"-"&amp;$E917,IF($C$4="TEB0187_REV01",CALC_CONN_TEB0187_REV01!$F:$M,"???"),8,0),"---")</f>
        <v>---</v>
      </c>
      <c r="K917" s="62" t="str">
        <f>IFERROR(VLOOKUP($D917&amp;"-"&amp;$E917,IF($C$4="TEB0187_REV01",CALC_CONN_TEB0187_REV01!$F:$N),9,0),"---")</f>
        <v>---</v>
      </c>
      <c r="L917" s="59" t="str">
        <f>IFERROR(VLOOKUP(K917,B2B!$H$3:$I$2000,2,0),"---")</f>
        <v>---</v>
      </c>
      <c r="M917" s="59" t="str">
        <f>IFERROR(VLOOKUP(L917,IF($M$4="TEI0187_REV01",RAW_m_TEI0187_REV01!$AD:$AH),5,0),"---")</f>
        <v>---</v>
      </c>
      <c r="N917" s="59" t="str">
        <f>IFERROR(VLOOKUP(L917,IF($M$4="TEI0187_REV01",RAW_m_TEI0187_REV01!$AE:$AJ),6,0),"---")</f>
        <v>---</v>
      </c>
      <c r="O917" s="63" t="str">
        <f>IFERROR(VLOOKUP(L917,IF($M$4="TEI0187_REV01",RAW_m_TEI0187_REV01!$AD:$AE),2,0),"---")</f>
        <v>---</v>
      </c>
      <c r="P917" s="59" t="str">
        <f>IFERROR(VLOOKUP(O917,IF($M$4="TEI0187_REV01",RAW_m_TEI0187_REV01!$AJ:$AK),2,0),"---")</f>
        <v>---</v>
      </c>
      <c r="Q917" s="59" t="str">
        <f>IFERROR(VLOOKUP(L917,IF($M$4="TEI0187_REV01",RAW_m_TEI0187_REV01!$AD:$AF),3,0),"---")</f>
        <v>---</v>
      </c>
      <c r="R917" s="59" t="str">
        <f>IFERROR(VLOOKUP(O917,IF($M$4="TEI0187_REV01",RAW_m_TEI0187_REV01!$AE:$AG),3,0),"---")</f>
        <v>---</v>
      </c>
      <c r="S917" s="59" t="str">
        <f t="shared" si="31"/>
        <v>---</v>
      </c>
    </row>
    <row r="918" spans="2:19" ht="15" customHeight="1" x14ac:dyDescent="0.25">
      <c r="B918" s="59">
        <f t="shared" si="32"/>
        <v>913</v>
      </c>
      <c r="C918" s="60">
        <f>IFERROR(IF($C$4="TEB0187_REV01",CALC_CONN_TEB0187_REV01!U918,),"---")</f>
        <v>0</v>
      </c>
      <c r="D918" s="59">
        <f>IFERROR(IF($C$4="TEB0187_REV01",CALC_CONN_TEB0187_REV01!D918,),"---")</f>
        <v>0</v>
      </c>
      <c r="E918" s="59">
        <f>IFERROR(IF($C$4="TEB0187_REV01",CALC_CONN_TEB0187_REV01!E918,),"---")</f>
        <v>0</v>
      </c>
      <c r="F918" s="59" t="str">
        <f>IFERROR(IF(VLOOKUP($D918&amp;"-"&amp;$E918,IF($C$4="TEB0187_REV01",CALC_CONN_TEB0187_REV01!$F:$I),4,0)="--","---",IF($C$4="TEB0187_REV01",CALC_CONN_TEB0187_REV01!$G918&amp; " --&gt; " &amp;CALC_CONN_TEB0187_REV01!$I918&amp; " --&gt; ")),"---")</f>
        <v>---</v>
      </c>
      <c r="G918" s="59" t="str">
        <f>IFERROR(IF(VLOOKUP($D918&amp;"-"&amp;$E918,IF($C$4="TEB0187_REV01",CALC_CONN_TEB0187_REV01!$F:$H),3,0)="--",VLOOKUP($D918&amp;"-"&amp;$E918,IF($C$4="TEB0187_REV01",CALC_CONN_TEB0187_REV01!$F:$H),2,0),VLOOKUP($D918&amp;"-"&amp;$E918,IF($C$4="TEB0187_REV01",CALC_CONN_TEB0187_REV01!$F:$H),3,0)),"---")</f>
        <v>---</v>
      </c>
      <c r="H918" s="59" t="str">
        <f>IFERROR(VLOOKUP(G918,IF($C$4="TEB0187_REV01",CALC_CONN_TEB0187_REV01!$G:$T),14,0),"---")</f>
        <v>---</v>
      </c>
      <c r="I918" s="59" t="str">
        <f>IFERROR(VLOOKUP($D918&amp;"-"&amp;$E918,IF($C$4="TEB0187_REV01",CALC_CONN_TEB0187_REV01!$F:$K,"???"),6,0),"---")</f>
        <v>---</v>
      </c>
      <c r="J918" s="61" t="str">
        <f>IFERROR(VLOOKUP($D918&amp;"-"&amp;$E918,IF($C$4="TEB0187_REV01",CALC_CONN_TEB0187_REV01!$F:$M,"???"),8,0),"---")</f>
        <v>---</v>
      </c>
      <c r="K918" s="62" t="str">
        <f>IFERROR(VLOOKUP($D918&amp;"-"&amp;$E918,IF($C$4="TEB0187_REV01",CALC_CONN_TEB0187_REV01!$F:$N),9,0),"---")</f>
        <v>---</v>
      </c>
      <c r="L918" s="59" t="str">
        <f>IFERROR(VLOOKUP(K918,B2B!$H$3:$I$2000,2,0),"---")</f>
        <v>---</v>
      </c>
      <c r="M918" s="59" t="str">
        <f>IFERROR(VLOOKUP(L918,IF($M$4="TEI0187_REV01",RAW_m_TEI0187_REV01!$AD:$AH),5,0),"---")</f>
        <v>---</v>
      </c>
      <c r="N918" s="59" t="str">
        <f>IFERROR(VLOOKUP(L918,IF($M$4="TEI0187_REV01",RAW_m_TEI0187_REV01!$AE:$AJ),6,0),"---")</f>
        <v>---</v>
      </c>
      <c r="O918" s="63" t="str">
        <f>IFERROR(VLOOKUP(L918,IF($M$4="TEI0187_REV01",RAW_m_TEI0187_REV01!$AD:$AE),2,0),"---")</f>
        <v>---</v>
      </c>
      <c r="P918" s="59" t="str">
        <f>IFERROR(VLOOKUP(O918,IF($M$4="TEI0187_REV01",RAW_m_TEI0187_REV01!$AJ:$AK),2,0),"---")</f>
        <v>---</v>
      </c>
      <c r="Q918" s="59" t="str">
        <f>IFERROR(VLOOKUP(L918,IF($M$4="TEI0187_REV01",RAW_m_TEI0187_REV01!$AD:$AF),3,0),"---")</f>
        <v>---</v>
      </c>
      <c r="R918" s="59" t="str">
        <f>IFERROR(VLOOKUP(O918,IF($M$4="TEI0187_REV01",RAW_m_TEI0187_REV01!$AE:$AG),3,0),"---")</f>
        <v>---</v>
      </c>
      <c r="S918" s="59" t="str">
        <f t="shared" si="31"/>
        <v>---</v>
      </c>
    </row>
    <row r="919" spans="2:19" ht="15" customHeight="1" x14ac:dyDescent="0.25">
      <c r="B919" s="59">
        <f t="shared" si="32"/>
        <v>914</v>
      </c>
      <c r="C919" s="60">
        <f>IFERROR(IF($C$4="TEB0187_REV01",CALC_CONN_TEB0187_REV01!U919,),"---")</f>
        <v>0</v>
      </c>
      <c r="D919" s="59">
        <f>IFERROR(IF($C$4="TEB0187_REV01",CALC_CONN_TEB0187_REV01!D919,),"---")</f>
        <v>0</v>
      </c>
      <c r="E919" s="59">
        <f>IFERROR(IF($C$4="TEB0187_REV01",CALC_CONN_TEB0187_REV01!E919,),"---")</f>
        <v>0</v>
      </c>
      <c r="F919" s="59" t="str">
        <f>IFERROR(IF(VLOOKUP($D919&amp;"-"&amp;$E919,IF($C$4="TEB0187_REV01",CALC_CONN_TEB0187_REV01!$F:$I),4,0)="--","---",IF($C$4="TEB0187_REV01",CALC_CONN_TEB0187_REV01!$G919&amp; " --&gt; " &amp;CALC_CONN_TEB0187_REV01!$I919&amp; " --&gt; ")),"---")</f>
        <v>---</v>
      </c>
      <c r="G919" s="59" t="str">
        <f>IFERROR(IF(VLOOKUP($D919&amp;"-"&amp;$E919,IF($C$4="TEB0187_REV01",CALC_CONN_TEB0187_REV01!$F:$H),3,0)="--",VLOOKUP($D919&amp;"-"&amp;$E919,IF($C$4="TEB0187_REV01",CALC_CONN_TEB0187_REV01!$F:$H),2,0),VLOOKUP($D919&amp;"-"&amp;$E919,IF($C$4="TEB0187_REV01",CALC_CONN_TEB0187_REV01!$F:$H),3,0)),"---")</f>
        <v>---</v>
      </c>
      <c r="H919" s="59" t="str">
        <f>IFERROR(VLOOKUP(G919,IF($C$4="TEB0187_REV01",CALC_CONN_TEB0187_REV01!$G:$T),14,0),"---")</f>
        <v>---</v>
      </c>
      <c r="I919" s="59" t="str">
        <f>IFERROR(VLOOKUP($D919&amp;"-"&amp;$E919,IF($C$4="TEB0187_REV01",CALC_CONN_TEB0187_REV01!$F:$K,"???"),6,0),"---")</f>
        <v>---</v>
      </c>
      <c r="J919" s="61" t="str">
        <f>IFERROR(VLOOKUP($D919&amp;"-"&amp;$E919,IF($C$4="TEB0187_REV01",CALC_CONN_TEB0187_REV01!$F:$M,"???"),8,0),"---")</f>
        <v>---</v>
      </c>
      <c r="K919" s="62" t="str">
        <f>IFERROR(VLOOKUP($D919&amp;"-"&amp;$E919,IF($C$4="TEB0187_REV01",CALC_CONN_TEB0187_REV01!$F:$N),9,0),"---")</f>
        <v>---</v>
      </c>
      <c r="L919" s="59" t="str">
        <f>IFERROR(VLOOKUP(K919,B2B!$H$3:$I$2000,2,0),"---")</f>
        <v>---</v>
      </c>
      <c r="M919" s="59" t="str">
        <f>IFERROR(VLOOKUP(L919,IF($M$4="TEI0187_REV01",RAW_m_TEI0187_REV01!$AD:$AH),5,0),"---")</f>
        <v>---</v>
      </c>
      <c r="N919" s="59" t="str">
        <f>IFERROR(VLOOKUP(L919,IF($M$4="TEI0187_REV01",RAW_m_TEI0187_REV01!$AE:$AJ),6,0),"---")</f>
        <v>---</v>
      </c>
      <c r="O919" s="63" t="str">
        <f>IFERROR(VLOOKUP(L919,IF($M$4="TEI0187_REV01",RAW_m_TEI0187_REV01!$AD:$AE),2,0),"---")</f>
        <v>---</v>
      </c>
      <c r="P919" s="59" t="str">
        <f>IFERROR(VLOOKUP(O919,IF($M$4="TEI0187_REV01",RAW_m_TEI0187_REV01!$AJ:$AK),2,0),"---")</f>
        <v>---</v>
      </c>
      <c r="Q919" s="59" t="str">
        <f>IFERROR(VLOOKUP(L919,IF($M$4="TEI0187_REV01",RAW_m_TEI0187_REV01!$AD:$AF),3,0),"---")</f>
        <v>---</v>
      </c>
      <c r="R919" s="59" t="str">
        <f>IFERROR(VLOOKUP(O919,IF($M$4="TEI0187_REV01",RAW_m_TEI0187_REV01!$AE:$AG),3,0),"---")</f>
        <v>---</v>
      </c>
      <c r="S919" s="59" t="str">
        <f t="shared" si="31"/>
        <v>---</v>
      </c>
    </row>
    <row r="920" spans="2:19" ht="15" customHeight="1" x14ac:dyDescent="0.25">
      <c r="B920" s="59">
        <f t="shared" si="32"/>
        <v>915</v>
      </c>
      <c r="C920" s="60">
        <f>IFERROR(IF($C$4="TEB0187_REV01",CALC_CONN_TEB0187_REV01!U920,),"---")</f>
        <v>0</v>
      </c>
      <c r="D920" s="59">
        <f>IFERROR(IF($C$4="TEB0187_REV01",CALC_CONN_TEB0187_REV01!D920,),"---")</f>
        <v>0</v>
      </c>
      <c r="E920" s="59">
        <f>IFERROR(IF($C$4="TEB0187_REV01",CALC_CONN_TEB0187_REV01!E920,),"---")</f>
        <v>0</v>
      </c>
      <c r="F920" s="59" t="str">
        <f>IFERROR(IF(VLOOKUP($D920&amp;"-"&amp;$E920,IF($C$4="TEB0187_REV01",CALC_CONN_TEB0187_REV01!$F:$I),4,0)="--","---",IF($C$4="TEB0187_REV01",CALC_CONN_TEB0187_REV01!$G920&amp; " --&gt; " &amp;CALC_CONN_TEB0187_REV01!$I920&amp; " --&gt; ")),"---")</f>
        <v>---</v>
      </c>
      <c r="G920" s="59" t="str">
        <f>IFERROR(IF(VLOOKUP($D920&amp;"-"&amp;$E920,IF($C$4="TEB0187_REV01",CALC_CONN_TEB0187_REV01!$F:$H),3,0)="--",VLOOKUP($D920&amp;"-"&amp;$E920,IF($C$4="TEB0187_REV01",CALC_CONN_TEB0187_REV01!$F:$H),2,0),VLOOKUP($D920&amp;"-"&amp;$E920,IF($C$4="TEB0187_REV01",CALC_CONN_TEB0187_REV01!$F:$H),3,0)),"---")</f>
        <v>---</v>
      </c>
      <c r="H920" s="59" t="str">
        <f>IFERROR(VLOOKUP(G920,IF($C$4="TEB0187_REV01",CALC_CONN_TEB0187_REV01!$G:$T),14,0),"---")</f>
        <v>---</v>
      </c>
      <c r="I920" s="59" t="str">
        <f>IFERROR(VLOOKUP($D920&amp;"-"&amp;$E920,IF($C$4="TEB0187_REV01",CALC_CONN_TEB0187_REV01!$F:$K,"???"),6,0),"---")</f>
        <v>---</v>
      </c>
      <c r="J920" s="61" t="str">
        <f>IFERROR(VLOOKUP($D920&amp;"-"&amp;$E920,IF($C$4="TEB0187_REV01",CALC_CONN_TEB0187_REV01!$F:$M,"???"),8,0),"---")</f>
        <v>---</v>
      </c>
      <c r="K920" s="62" t="str">
        <f>IFERROR(VLOOKUP($D920&amp;"-"&amp;$E920,IF($C$4="TEB0187_REV01",CALC_CONN_TEB0187_REV01!$F:$N),9,0),"---")</f>
        <v>---</v>
      </c>
      <c r="L920" s="59" t="str">
        <f>IFERROR(VLOOKUP(K920,B2B!$H$3:$I$2000,2,0),"---")</f>
        <v>---</v>
      </c>
      <c r="M920" s="59" t="str">
        <f>IFERROR(VLOOKUP(L920,IF($M$4="TEI0187_REV01",RAW_m_TEI0187_REV01!$AD:$AH),5,0),"---")</f>
        <v>---</v>
      </c>
      <c r="N920" s="59" t="str">
        <f>IFERROR(VLOOKUP(L920,IF($M$4="TEI0187_REV01",RAW_m_TEI0187_REV01!$AE:$AJ),6,0),"---")</f>
        <v>---</v>
      </c>
      <c r="O920" s="63" t="str">
        <f>IFERROR(VLOOKUP(L920,IF($M$4="TEI0187_REV01",RAW_m_TEI0187_REV01!$AD:$AE),2,0),"---")</f>
        <v>---</v>
      </c>
      <c r="P920" s="59" t="str">
        <f>IFERROR(VLOOKUP(O920,IF($M$4="TEI0187_REV01",RAW_m_TEI0187_REV01!$AJ:$AK),2,0),"---")</f>
        <v>---</v>
      </c>
      <c r="Q920" s="59" t="str">
        <f>IFERROR(VLOOKUP(L920,IF($M$4="TEI0187_REV01",RAW_m_TEI0187_REV01!$AD:$AF),3,0),"---")</f>
        <v>---</v>
      </c>
      <c r="R920" s="59" t="str">
        <f>IFERROR(VLOOKUP(O920,IF($M$4="TEI0187_REV01",RAW_m_TEI0187_REV01!$AE:$AG),3,0),"---")</f>
        <v>---</v>
      </c>
      <c r="S920" s="59" t="str">
        <f t="shared" si="31"/>
        <v>---</v>
      </c>
    </row>
    <row r="921" spans="2:19" ht="15" customHeight="1" x14ac:dyDescent="0.25">
      <c r="B921" s="59">
        <f t="shared" si="32"/>
        <v>916</v>
      </c>
      <c r="C921" s="60">
        <f>IFERROR(IF($C$4="TEB0187_REV01",CALC_CONN_TEB0187_REV01!U921,),"---")</f>
        <v>0</v>
      </c>
      <c r="D921" s="59">
        <f>IFERROR(IF($C$4="TEB0187_REV01",CALC_CONN_TEB0187_REV01!D921,),"---")</f>
        <v>0</v>
      </c>
      <c r="E921" s="59">
        <f>IFERROR(IF($C$4="TEB0187_REV01",CALC_CONN_TEB0187_REV01!E921,),"---")</f>
        <v>0</v>
      </c>
      <c r="F921" s="59" t="str">
        <f>IFERROR(IF(VLOOKUP($D921&amp;"-"&amp;$E921,IF($C$4="TEB0187_REV01",CALC_CONN_TEB0187_REV01!$F:$I),4,0)="--","---",IF($C$4="TEB0187_REV01",CALC_CONN_TEB0187_REV01!$G921&amp; " --&gt; " &amp;CALC_CONN_TEB0187_REV01!$I921&amp; " --&gt; ")),"---")</f>
        <v>---</v>
      </c>
      <c r="G921" s="59" t="str">
        <f>IFERROR(IF(VLOOKUP($D921&amp;"-"&amp;$E921,IF($C$4="TEB0187_REV01",CALC_CONN_TEB0187_REV01!$F:$H),3,0)="--",VLOOKUP($D921&amp;"-"&amp;$E921,IF($C$4="TEB0187_REV01",CALC_CONN_TEB0187_REV01!$F:$H),2,0),VLOOKUP($D921&amp;"-"&amp;$E921,IF($C$4="TEB0187_REV01",CALC_CONN_TEB0187_REV01!$F:$H),3,0)),"---")</f>
        <v>---</v>
      </c>
      <c r="H921" s="59" t="str">
        <f>IFERROR(VLOOKUP(G921,IF($C$4="TEB0187_REV01",CALC_CONN_TEB0187_REV01!$G:$T),14,0),"---")</f>
        <v>---</v>
      </c>
      <c r="I921" s="59" t="str">
        <f>IFERROR(VLOOKUP($D921&amp;"-"&amp;$E921,IF($C$4="TEB0187_REV01",CALC_CONN_TEB0187_REV01!$F:$K,"???"),6,0),"---")</f>
        <v>---</v>
      </c>
      <c r="J921" s="61" t="str">
        <f>IFERROR(VLOOKUP($D921&amp;"-"&amp;$E921,IF($C$4="TEB0187_REV01",CALC_CONN_TEB0187_REV01!$F:$M,"???"),8,0),"---")</f>
        <v>---</v>
      </c>
      <c r="K921" s="62" t="str">
        <f>IFERROR(VLOOKUP($D921&amp;"-"&amp;$E921,IF($C$4="TEB0187_REV01",CALC_CONN_TEB0187_REV01!$F:$N),9,0),"---")</f>
        <v>---</v>
      </c>
      <c r="L921" s="59" t="str">
        <f>IFERROR(VLOOKUP(K921,B2B!$H$3:$I$2000,2,0),"---")</f>
        <v>---</v>
      </c>
      <c r="M921" s="59" t="str">
        <f>IFERROR(VLOOKUP(L921,IF($M$4="TEI0187_REV01",RAW_m_TEI0187_REV01!$AD:$AH),5,0),"---")</f>
        <v>---</v>
      </c>
      <c r="N921" s="59" t="str">
        <f>IFERROR(VLOOKUP(L921,IF($M$4="TEI0187_REV01",RAW_m_TEI0187_REV01!$AE:$AJ),6,0),"---")</f>
        <v>---</v>
      </c>
      <c r="O921" s="63" t="str">
        <f>IFERROR(VLOOKUP(L921,IF($M$4="TEI0187_REV01",RAW_m_TEI0187_REV01!$AD:$AE),2,0),"---")</f>
        <v>---</v>
      </c>
      <c r="P921" s="59" t="str">
        <f>IFERROR(VLOOKUP(O921,IF($M$4="TEI0187_REV01",RAW_m_TEI0187_REV01!$AJ:$AK),2,0),"---")</f>
        <v>---</v>
      </c>
      <c r="Q921" s="59" t="str">
        <f>IFERROR(VLOOKUP(L921,IF($M$4="TEI0187_REV01",RAW_m_TEI0187_REV01!$AD:$AF),3,0),"---")</f>
        <v>---</v>
      </c>
      <c r="R921" s="59" t="str">
        <f>IFERROR(VLOOKUP(O921,IF($M$4="TEI0187_REV01",RAW_m_TEI0187_REV01!$AE:$AG),3,0),"---")</f>
        <v>---</v>
      </c>
      <c r="S921" s="59" t="str">
        <f t="shared" si="31"/>
        <v>---</v>
      </c>
    </row>
    <row r="922" spans="2:19" ht="15" customHeight="1" x14ac:dyDescent="0.25">
      <c r="B922" s="59">
        <f t="shared" si="32"/>
        <v>917</v>
      </c>
      <c r="C922" s="60">
        <f>IFERROR(IF($C$4="TEB0187_REV01",CALC_CONN_TEB0187_REV01!U922,),"---")</f>
        <v>0</v>
      </c>
      <c r="D922" s="59">
        <f>IFERROR(IF($C$4="TEB0187_REV01",CALC_CONN_TEB0187_REV01!D922,),"---")</f>
        <v>0</v>
      </c>
      <c r="E922" s="59">
        <f>IFERROR(IF($C$4="TEB0187_REV01",CALC_CONN_TEB0187_REV01!E922,),"---")</f>
        <v>0</v>
      </c>
      <c r="F922" s="59" t="str">
        <f>IFERROR(IF(VLOOKUP($D922&amp;"-"&amp;$E922,IF($C$4="TEB0187_REV01",CALC_CONN_TEB0187_REV01!$F:$I),4,0)="--","---",IF($C$4="TEB0187_REV01",CALC_CONN_TEB0187_REV01!$G922&amp; " --&gt; " &amp;CALC_CONN_TEB0187_REV01!$I922&amp; " --&gt; ")),"---")</f>
        <v>---</v>
      </c>
      <c r="G922" s="59" t="str">
        <f>IFERROR(IF(VLOOKUP($D922&amp;"-"&amp;$E922,IF($C$4="TEB0187_REV01",CALC_CONN_TEB0187_REV01!$F:$H),3,0)="--",VLOOKUP($D922&amp;"-"&amp;$E922,IF($C$4="TEB0187_REV01",CALC_CONN_TEB0187_REV01!$F:$H),2,0),VLOOKUP($D922&amp;"-"&amp;$E922,IF($C$4="TEB0187_REV01",CALC_CONN_TEB0187_REV01!$F:$H),3,0)),"---")</f>
        <v>---</v>
      </c>
      <c r="H922" s="59" t="str">
        <f>IFERROR(VLOOKUP(G922,IF($C$4="TEB0187_REV01",CALC_CONN_TEB0187_REV01!$G:$T),14,0),"---")</f>
        <v>---</v>
      </c>
      <c r="I922" s="59" t="str">
        <f>IFERROR(VLOOKUP($D922&amp;"-"&amp;$E922,IF($C$4="TEB0187_REV01",CALC_CONN_TEB0187_REV01!$F:$K,"???"),6,0),"---")</f>
        <v>---</v>
      </c>
      <c r="J922" s="61" t="str">
        <f>IFERROR(VLOOKUP($D922&amp;"-"&amp;$E922,IF($C$4="TEB0187_REV01",CALC_CONN_TEB0187_REV01!$F:$M,"???"),8,0),"---")</f>
        <v>---</v>
      </c>
      <c r="K922" s="62" t="str">
        <f>IFERROR(VLOOKUP($D922&amp;"-"&amp;$E922,IF($C$4="TEB0187_REV01",CALC_CONN_TEB0187_REV01!$F:$N),9,0),"---")</f>
        <v>---</v>
      </c>
      <c r="L922" s="59" t="str">
        <f>IFERROR(VLOOKUP(K922,B2B!$H$3:$I$2000,2,0),"---")</f>
        <v>---</v>
      </c>
      <c r="M922" s="59" t="str">
        <f>IFERROR(VLOOKUP(L922,IF($M$4="TEI0187_REV01",RAW_m_TEI0187_REV01!$AD:$AH),5,0),"---")</f>
        <v>---</v>
      </c>
      <c r="N922" s="59" t="str">
        <f>IFERROR(VLOOKUP(L922,IF($M$4="TEI0187_REV01",RAW_m_TEI0187_REV01!$AE:$AJ),6,0),"---")</f>
        <v>---</v>
      </c>
      <c r="O922" s="63" t="str">
        <f>IFERROR(VLOOKUP(L922,IF($M$4="TEI0187_REV01",RAW_m_TEI0187_REV01!$AD:$AE),2,0),"---")</f>
        <v>---</v>
      </c>
      <c r="P922" s="59" t="str">
        <f>IFERROR(VLOOKUP(O922,IF($M$4="TEI0187_REV01",RAW_m_TEI0187_REV01!$AJ:$AK),2,0),"---")</f>
        <v>---</v>
      </c>
      <c r="Q922" s="59" t="str">
        <f>IFERROR(VLOOKUP(L922,IF($M$4="TEI0187_REV01",RAW_m_TEI0187_REV01!$AD:$AF),3,0),"---")</f>
        <v>---</v>
      </c>
      <c r="R922" s="59" t="str">
        <f>IFERROR(VLOOKUP(O922,IF($M$4="TEI0187_REV01",RAW_m_TEI0187_REV01!$AE:$AG),3,0),"---")</f>
        <v>---</v>
      </c>
      <c r="S922" s="59" t="str">
        <f t="shared" si="31"/>
        <v>---</v>
      </c>
    </row>
    <row r="923" spans="2:19" ht="15" customHeight="1" x14ac:dyDescent="0.25">
      <c r="B923" s="59">
        <f t="shared" si="32"/>
        <v>918</v>
      </c>
      <c r="C923" s="60">
        <f>IFERROR(IF($C$4="TEB0187_REV01",CALC_CONN_TEB0187_REV01!U923,),"---")</f>
        <v>0</v>
      </c>
      <c r="D923" s="59">
        <f>IFERROR(IF($C$4="TEB0187_REV01",CALC_CONN_TEB0187_REV01!D923,),"---")</f>
        <v>0</v>
      </c>
      <c r="E923" s="59">
        <f>IFERROR(IF($C$4="TEB0187_REV01",CALC_CONN_TEB0187_REV01!E923,),"---")</f>
        <v>0</v>
      </c>
      <c r="F923" s="59" t="str">
        <f>IFERROR(IF(VLOOKUP($D923&amp;"-"&amp;$E923,IF($C$4="TEB0187_REV01",CALC_CONN_TEB0187_REV01!$F:$I),4,0)="--","---",IF($C$4="TEB0187_REV01",CALC_CONN_TEB0187_REV01!$G923&amp; " --&gt; " &amp;CALC_CONN_TEB0187_REV01!$I923&amp; " --&gt; ")),"---")</f>
        <v>---</v>
      </c>
      <c r="G923" s="59" t="str">
        <f>IFERROR(IF(VLOOKUP($D923&amp;"-"&amp;$E923,IF($C$4="TEB0187_REV01",CALC_CONN_TEB0187_REV01!$F:$H),3,0)="--",VLOOKUP($D923&amp;"-"&amp;$E923,IF($C$4="TEB0187_REV01",CALC_CONN_TEB0187_REV01!$F:$H),2,0),VLOOKUP($D923&amp;"-"&amp;$E923,IF($C$4="TEB0187_REV01",CALC_CONN_TEB0187_REV01!$F:$H),3,0)),"---")</f>
        <v>---</v>
      </c>
      <c r="H923" s="59" t="str">
        <f>IFERROR(VLOOKUP(G923,IF($C$4="TEB0187_REV01",CALC_CONN_TEB0187_REV01!$G:$T),14,0),"---")</f>
        <v>---</v>
      </c>
      <c r="I923" s="59" t="str">
        <f>IFERROR(VLOOKUP($D923&amp;"-"&amp;$E923,IF($C$4="TEB0187_REV01",CALC_CONN_TEB0187_REV01!$F:$K,"???"),6,0),"---")</f>
        <v>---</v>
      </c>
      <c r="J923" s="61" t="str">
        <f>IFERROR(VLOOKUP($D923&amp;"-"&amp;$E923,IF($C$4="TEB0187_REV01",CALC_CONN_TEB0187_REV01!$F:$M,"???"),8,0),"---")</f>
        <v>---</v>
      </c>
      <c r="K923" s="62" t="str">
        <f>IFERROR(VLOOKUP($D923&amp;"-"&amp;$E923,IF($C$4="TEB0187_REV01",CALC_CONN_TEB0187_REV01!$F:$N),9,0),"---")</f>
        <v>---</v>
      </c>
      <c r="L923" s="59" t="str">
        <f>IFERROR(VLOOKUP(K923,B2B!$H$3:$I$2000,2,0),"---")</f>
        <v>---</v>
      </c>
      <c r="M923" s="59" t="str">
        <f>IFERROR(VLOOKUP(L923,IF($M$4="TEI0187_REV01",RAW_m_TEI0187_REV01!$AD:$AH),5,0),"---")</f>
        <v>---</v>
      </c>
      <c r="N923" s="59" t="str">
        <f>IFERROR(VLOOKUP(L923,IF($M$4="TEI0187_REV01",RAW_m_TEI0187_REV01!$AE:$AJ),6,0),"---")</f>
        <v>---</v>
      </c>
      <c r="O923" s="63" t="str">
        <f>IFERROR(VLOOKUP(L923,IF($M$4="TEI0187_REV01",RAW_m_TEI0187_REV01!$AD:$AE),2,0),"---")</f>
        <v>---</v>
      </c>
      <c r="P923" s="59" t="str">
        <f>IFERROR(VLOOKUP(O923,IF($M$4="TEI0187_REV01",RAW_m_TEI0187_REV01!$AJ:$AK),2,0),"---")</f>
        <v>---</v>
      </c>
      <c r="Q923" s="59" t="str">
        <f>IFERROR(VLOOKUP(L923,IF($M$4="TEI0187_REV01",RAW_m_TEI0187_REV01!$AD:$AF),3,0),"---")</f>
        <v>---</v>
      </c>
      <c r="R923" s="59" t="str">
        <f>IFERROR(VLOOKUP(O923,IF($M$4="TEI0187_REV01",RAW_m_TEI0187_REV01!$AE:$AG),3,0),"---")</f>
        <v>---</v>
      </c>
      <c r="S923" s="59" t="str">
        <f t="shared" si="31"/>
        <v>---</v>
      </c>
    </row>
    <row r="924" spans="2:19" ht="15" customHeight="1" x14ac:dyDescent="0.25">
      <c r="B924" s="59">
        <f t="shared" si="32"/>
        <v>919</v>
      </c>
      <c r="C924" s="60">
        <f>IFERROR(IF($C$4="TEB0187_REV01",CALC_CONN_TEB0187_REV01!U924,),"---")</f>
        <v>0</v>
      </c>
      <c r="D924" s="59">
        <f>IFERROR(IF($C$4="TEB0187_REV01",CALC_CONN_TEB0187_REV01!D924,),"---")</f>
        <v>0</v>
      </c>
      <c r="E924" s="59">
        <f>IFERROR(IF($C$4="TEB0187_REV01",CALC_CONN_TEB0187_REV01!E924,),"---")</f>
        <v>0</v>
      </c>
      <c r="F924" s="59" t="str">
        <f>IFERROR(IF(VLOOKUP($D924&amp;"-"&amp;$E924,IF($C$4="TEB0187_REV01",CALC_CONN_TEB0187_REV01!$F:$I),4,0)="--","---",IF($C$4="TEB0187_REV01",CALC_CONN_TEB0187_REV01!$G924&amp; " --&gt; " &amp;CALC_CONN_TEB0187_REV01!$I924&amp; " --&gt; ")),"---")</f>
        <v>---</v>
      </c>
      <c r="G924" s="59" t="str">
        <f>IFERROR(IF(VLOOKUP($D924&amp;"-"&amp;$E924,IF($C$4="TEB0187_REV01",CALC_CONN_TEB0187_REV01!$F:$H),3,0)="--",VLOOKUP($D924&amp;"-"&amp;$E924,IF($C$4="TEB0187_REV01",CALC_CONN_TEB0187_REV01!$F:$H),2,0),VLOOKUP($D924&amp;"-"&amp;$E924,IF($C$4="TEB0187_REV01",CALC_CONN_TEB0187_REV01!$F:$H),3,0)),"---")</f>
        <v>---</v>
      </c>
      <c r="H924" s="59" t="str">
        <f>IFERROR(VLOOKUP(G924,IF($C$4="TEB0187_REV01",CALC_CONN_TEB0187_REV01!$G:$T),14,0),"---")</f>
        <v>---</v>
      </c>
      <c r="I924" s="59" t="str">
        <f>IFERROR(VLOOKUP($D924&amp;"-"&amp;$E924,IF($C$4="TEB0187_REV01",CALC_CONN_TEB0187_REV01!$F:$K,"???"),6,0),"---")</f>
        <v>---</v>
      </c>
      <c r="J924" s="61" t="str">
        <f>IFERROR(VLOOKUP($D924&amp;"-"&amp;$E924,IF($C$4="TEB0187_REV01",CALC_CONN_TEB0187_REV01!$F:$M,"???"),8,0),"---")</f>
        <v>---</v>
      </c>
      <c r="K924" s="62" t="str">
        <f>IFERROR(VLOOKUP($D924&amp;"-"&amp;$E924,IF($C$4="TEB0187_REV01",CALC_CONN_TEB0187_REV01!$F:$N),9,0),"---")</f>
        <v>---</v>
      </c>
      <c r="L924" s="59" t="str">
        <f>IFERROR(VLOOKUP(K924,B2B!$H$3:$I$2000,2,0),"---")</f>
        <v>---</v>
      </c>
      <c r="M924" s="59" t="str">
        <f>IFERROR(VLOOKUP(L924,IF($M$4="TEI0187_REV01",RAW_m_TEI0187_REV01!$AD:$AH),5,0),"---")</f>
        <v>---</v>
      </c>
      <c r="N924" s="59" t="str">
        <f>IFERROR(VLOOKUP(L924,IF($M$4="TEI0187_REV01",RAW_m_TEI0187_REV01!$AE:$AJ),6,0),"---")</f>
        <v>---</v>
      </c>
      <c r="O924" s="63" t="str">
        <f>IFERROR(VLOOKUP(L924,IF($M$4="TEI0187_REV01",RAW_m_TEI0187_REV01!$AD:$AE),2,0),"---")</f>
        <v>---</v>
      </c>
      <c r="P924" s="59" t="str">
        <f>IFERROR(VLOOKUP(O924,IF($M$4="TEI0187_REV01",RAW_m_TEI0187_REV01!$AJ:$AK),2,0),"---")</f>
        <v>---</v>
      </c>
      <c r="Q924" s="59" t="str">
        <f>IFERROR(VLOOKUP(L924,IF($M$4="TEI0187_REV01",RAW_m_TEI0187_REV01!$AD:$AF),3,0),"---")</f>
        <v>---</v>
      </c>
      <c r="R924" s="59" t="str">
        <f>IFERROR(VLOOKUP(O924,IF($M$4="TEI0187_REV01",RAW_m_TEI0187_REV01!$AE:$AG),3,0),"---")</f>
        <v>---</v>
      </c>
      <c r="S924" s="59" t="str">
        <f t="shared" si="31"/>
        <v>---</v>
      </c>
    </row>
    <row r="925" spans="2:19" ht="15" customHeight="1" x14ac:dyDescent="0.25">
      <c r="B925" s="59">
        <f t="shared" si="32"/>
        <v>920</v>
      </c>
      <c r="C925" s="60">
        <f>IFERROR(IF($C$4="TEB0187_REV01",CALC_CONN_TEB0187_REV01!U925,),"---")</f>
        <v>0</v>
      </c>
      <c r="D925" s="59">
        <f>IFERROR(IF($C$4="TEB0187_REV01",CALC_CONN_TEB0187_REV01!D925,),"---")</f>
        <v>0</v>
      </c>
      <c r="E925" s="59">
        <f>IFERROR(IF($C$4="TEB0187_REV01",CALC_CONN_TEB0187_REV01!E925,),"---")</f>
        <v>0</v>
      </c>
      <c r="F925" s="59" t="str">
        <f>IFERROR(IF(VLOOKUP($D925&amp;"-"&amp;$E925,IF($C$4="TEB0187_REV01",CALC_CONN_TEB0187_REV01!$F:$I),4,0)="--","---",IF($C$4="TEB0187_REV01",CALC_CONN_TEB0187_REV01!$G925&amp; " --&gt; " &amp;CALC_CONN_TEB0187_REV01!$I925&amp; " --&gt; ")),"---")</f>
        <v>---</v>
      </c>
      <c r="G925" s="59" t="str">
        <f>IFERROR(IF(VLOOKUP($D925&amp;"-"&amp;$E925,IF($C$4="TEB0187_REV01",CALC_CONN_TEB0187_REV01!$F:$H),3,0)="--",VLOOKUP($D925&amp;"-"&amp;$E925,IF($C$4="TEB0187_REV01",CALC_CONN_TEB0187_REV01!$F:$H),2,0),VLOOKUP($D925&amp;"-"&amp;$E925,IF($C$4="TEB0187_REV01",CALC_CONN_TEB0187_REV01!$F:$H),3,0)),"---")</f>
        <v>---</v>
      </c>
      <c r="H925" s="59" t="str">
        <f>IFERROR(VLOOKUP(G925,IF($C$4="TEB0187_REV01",CALC_CONN_TEB0187_REV01!$G:$T),14,0),"---")</f>
        <v>---</v>
      </c>
      <c r="I925" s="59" t="str">
        <f>IFERROR(VLOOKUP($D925&amp;"-"&amp;$E925,IF($C$4="TEB0187_REV01",CALC_CONN_TEB0187_REV01!$F:$K,"???"),6,0),"---")</f>
        <v>---</v>
      </c>
      <c r="J925" s="61" t="str">
        <f>IFERROR(VLOOKUP($D925&amp;"-"&amp;$E925,IF($C$4="TEB0187_REV01",CALC_CONN_TEB0187_REV01!$F:$M,"???"),8,0),"---")</f>
        <v>---</v>
      </c>
      <c r="K925" s="62" t="str">
        <f>IFERROR(VLOOKUP($D925&amp;"-"&amp;$E925,IF($C$4="TEB0187_REV01",CALC_CONN_TEB0187_REV01!$F:$N),9,0),"---")</f>
        <v>---</v>
      </c>
      <c r="L925" s="59" t="str">
        <f>IFERROR(VLOOKUP(K925,B2B!$H$3:$I$2000,2,0),"---")</f>
        <v>---</v>
      </c>
      <c r="M925" s="59" t="str">
        <f>IFERROR(VLOOKUP(L925,IF($M$4="TEI0187_REV01",RAW_m_TEI0187_REV01!$AD:$AH),5,0),"---")</f>
        <v>---</v>
      </c>
      <c r="N925" s="59" t="str">
        <f>IFERROR(VLOOKUP(L925,IF($M$4="TEI0187_REV01",RAW_m_TEI0187_REV01!$AE:$AJ),6,0),"---")</f>
        <v>---</v>
      </c>
      <c r="O925" s="63" t="str">
        <f>IFERROR(VLOOKUP(L925,IF($M$4="TEI0187_REV01",RAW_m_TEI0187_REV01!$AD:$AE),2,0),"---")</f>
        <v>---</v>
      </c>
      <c r="P925" s="59" t="str">
        <f>IFERROR(VLOOKUP(O925,IF($M$4="TEI0187_REV01",RAW_m_TEI0187_REV01!$AJ:$AK),2,0),"---")</f>
        <v>---</v>
      </c>
      <c r="Q925" s="59" t="str">
        <f>IFERROR(VLOOKUP(L925,IF($M$4="TEI0187_REV01",RAW_m_TEI0187_REV01!$AD:$AF),3,0),"---")</f>
        <v>---</v>
      </c>
      <c r="R925" s="59" t="str">
        <f>IFERROR(VLOOKUP(O925,IF($M$4="TEI0187_REV01",RAW_m_TEI0187_REV01!$AE:$AG),3,0),"---")</f>
        <v>---</v>
      </c>
      <c r="S925" s="59" t="str">
        <f t="shared" si="31"/>
        <v>---</v>
      </c>
    </row>
    <row r="926" spans="2:19" ht="15" customHeight="1" x14ac:dyDescent="0.25">
      <c r="B926" s="59">
        <f t="shared" si="32"/>
        <v>921</v>
      </c>
      <c r="C926" s="60">
        <f>IFERROR(IF($C$4="TEB0187_REV01",CALC_CONN_TEB0187_REV01!U926,),"---")</f>
        <v>0</v>
      </c>
      <c r="D926" s="59">
        <f>IFERROR(IF($C$4="TEB0187_REV01",CALC_CONN_TEB0187_REV01!D926,),"---")</f>
        <v>0</v>
      </c>
      <c r="E926" s="59">
        <f>IFERROR(IF($C$4="TEB0187_REV01",CALC_CONN_TEB0187_REV01!E926,),"---")</f>
        <v>0</v>
      </c>
      <c r="F926" s="59" t="str">
        <f>IFERROR(IF(VLOOKUP($D926&amp;"-"&amp;$E926,IF($C$4="TEB0187_REV01",CALC_CONN_TEB0187_REV01!$F:$I),4,0)="--","---",IF($C$4="TEB0187_REV01",CALC_CONN_TEB0187_REV01!$G926&amp; " --&gt; " &amp;CALC_CONN_TEB0187_REV01!$I926&amp; " --&gt; ")),"---")</f>
        <v>---</v>
      </c>
      <c r="G926" s="59" t="str">
        <f>IFERROR(IF(VLOOKUP($D926&amp;"-"&amp;$E926,IF($C$4="TEB0187_REV01",CALC_CONN_TEB0187_REV01!$F:$H),3,0)="--",VLOOKUP($D926&amp;"-"&amp;$E926,IF($C$4="TEB0187_REV01",CALC_CONN_TEB0187_REV01!$F:$H),2,0),VLOOKUP($D926&amp;"-"&amp;$E926,IF($C$4="TEB0187_REV01",CALC_CONN_TEB0187_REV01!$F:$H),3,0)),"---")</f>
        <v>---</v>
      </c>
      <c r="H926" s="59" t="str">
        <f>IFERROR(VLOOKUP(G926,IF($C$4="TEB0187_REV01",CALC_CONN_TEB0187_REV01!$G:$T),14,0),"---")</f>
        <v>---</v>
      </c>
      <c r="I926" s="59" t="str">
        <f>IFERROR(VLOOKUP($D926&amp;"-"&amp;$E926,IF($C$4="TEB0187_REV01",CALC_CONN_TEB0187_REV01!$F:$K,"???"),6,0),"---")</f>
        <v>---</v>
      </c>
      <c r="J926" s="61" t="str">
        <f>IFERROR(VLOOKUP($D926&amp;"-"&amp;$E926,IF($C$4="TEB0187_REV01",CALC_CONN_TEB0187_REV01!$F:$M,"???"),8,0),"---")</f>
        <v>---</v>
      </c>
      <c r="K926" s="62" t="str">
        <f>IFERROR(VLOOKUP($D926&amp;"-"&amp;$E926,IF($C$4="TEB0187_REV01",CALC_CONN_TEB0187_REV01!$F:$N),9,0),"---")</f>
        <v>---</v>
      </c>
      <c r="L926" s="59" t="str">
        <f>IFERROR(VLOOKUP(K926,B2B!$H$3:$I$2000,2,0),"---")</f>
        <v>---</v>
      </c>
      <c r="M926" s="59" t="str">
        <f>IFERROR(VLOOKUP(L926,IF($M$4="TEI0187_REV01",RAW_m_TEI0187_REV01!$AD:$AH),5,0),"---")</f>
        <v>---</v>
      </c>
      <c r="N926" s="59" t="str">
        <f>IFERROR(VLOOKUP(L926,IF($M$4="TEI0187_REV01",RAW_m_TEI0187_REV01!$AE:$AJ),6,0),"---")</f>
        <v>---</v>
      </c>
      <c r="O926" s="63" t="str">
        <f>IFERROR(VLOOKUP(L926,IF($M$4="TEI0187_REV01",RAW_m_TEI0187_REV01!$AD:$AE),2,0),"---")</f>
        <v>---</v>
      </c>
      <c r="P926" s="59" t="str">
        <f>IFERROR(VLOOKUP(O926,IF($M$4="TEI0187_REV01",RAW_m_TEI0187_REV01!$AJ:$AK),2,0),"---")</f>
        <v>---</v>
      </c>
      <c r="Q926" s="59" t="str">
        <f>IFERROR(VLOOKUP(L926,IF($M$4="TEI0187_REV01",RAW_m_TEI0187_REV01!$AD:$AF),3,0),"---")</f>
        <v>---</v>
      </c>
      <c r="R926" s="59" t="str">
        <f>IFERROR(VLOOKUP(O926,IF($M$4="TEI0187_REV01",RAW_m_TEI0187_REV01!$AE:$AG),3,0),"---")</f>
        <v>---</v>
      </c>
      <c r="S926" s="59" t="str">
        <f t="shared" si="31"/>
        <v>---</v>
      </c>
    </row>
    <row r="927" spans="2:19" ht="15" customHeight="1" x14ac:dyDescent="0.25">
      <c r="B927" s="59">
        <f t="shared" si="32"/>
        <v>922</v>
      </c>
      <c r="C927" s="60">
        <f>IFERROR(IF($C$4="TEB0187_REV01",CALC_CONN_TEB0187_REV01!U927,),"---")</f>
        <v>0</v>
      </c>
      <c r="D927" s="59">
        <f>IFERROR(IF($C$4="TEB0187_REV01",CALC_CONN_TEB0187_REV01!D927,),"---")</f>
        <v>0</v>
      </c>
      <c r="E927" s="59">
        <f>IFERROR(IF($C$4="TEB0187_REV01",CALC_CONN_TEB0187_REV01!E927,),"---")</f>
        <v>0</v>
      </c>
      <c r="F927" s="59" t="str">
        <f>IFERROR(IF(VLOOKUP($D927&amp;"-"&amp;$E927,IF($C$4="TEB0187_REV01",CALC_CONN_TEB0187_REV01!$F:$I),4,0)="--","---",IF($C$4="TEB0187_REV01",CALC_CONN_TEB0187_REV01!$G927&amp; " --&gt; " &amp;CALC_CONN_TEB0187_REV01!$I927&amp; " --&gt; ")),"---")</f>
        <v>---</v>
      </c>
      <c r="G927" s="59" t="str">
        <f>IFERROR(IF(VLOOKUP($D927&amp;"-"&amp;$E927,IF($C$4="TEB0187_REV01",CALC_CONN_TEB0187_REV01!$F:$H),3,0)="--",VLOOKUP($D927&amp;"-"&amp;$E927,IF($C$4="TEB0187_REV01",CALC_CONN_TEB0187_REV01!$F:$H),2,0),VLOOKUP($D927&amp;"-"&amp;$E927,IF($C$4="TEB0187_REV01",CALC_CONN_TEB0187_REV01!$F:$H),3,0)),"---")</f>
        <v>---</v>
      </c>
      <c r="H927" s="59" t="str">
        <f>IFERROR(VLOOKUP(G927,IF($C$4="TEB0187_REV01",CALC_CONN_TEB0187_REV01!$G:$T),14,0),"---")</f>
        <v>---</v>
      </c>
      <c r="I927" s="59" t="str">
        <f>IFERROR(VLOOKUP($D927&amp;"-"&amp;$E927,IF($C$4="TEB0187_REV01",CALC_CONN_TEB0187_REV01!$F:$K,"???"),6,0),"---")</f>
        <v>---</v>
      </c>
      <c r="J927" s="61" t="str">
        <f>IFERROR(VLOOKUP($D927&amp;"-"&amp;$E927,IF($C$4="TEB0187_REV01",CALC_CONN_TEB0187_REV01!$F:$M,"???"),8,0),"---")</f>
        <v>---</v>
      </c>
      <c r="K927" s="62" t="str">
        <f>IFERROR(VLOOKUP($D927&amp;"-"&amp;$E927,IF($C$4="TEB0187_REV01",CALC_CONN_TEB0187_REV01!$F:$N),9,0),"---")</f>
        <v>---</v>
      </c>
      <c r="L927" s="59" t="str">
        <f>IFERROR(VLOOKUP(K927,B2B!$H$3:$I$2000,2,0),"---")</f>
        <v>---</v>
      </c>
      <c r="M927" s="59" t="str">
        <f>IFERROR(VLOOKUP(L927,IF($M$4="TEI0187_REV01",RAW_m_TEI0187_REV01!$AD:$AH),5,0),"---")</f>
        <v>---</v>
      </c>
      <c r="N927" s="59" t="str">
        <f>IFERROR(VLOOKUP(L927,IF($M$4="TEI0187_REV01",RAW_m_TEI0187_REV01!$AE:$AJ),6,0),"---")</f>
        <v>---</v>
      </c>
      <c r="O927" s="63" t="str">
        <f>IFERROR(VLOOKUP(L927,IF($M$4="TEI0187_REV01",RAW_m_TEI0187_REV01!$AD:$AE),2,0),"---")</f>
        <v>---</v>
      </c>
      <c r="P927" s="59" t="str">
        <f>IFERROR(VLOOKUP(O927,IF($M$4="TEI0187_REV01",RAW_m_TEI0187_REV01!$AJ:$AK),2,0),"---")</f>
        <v>---</v>
      </c>
      <c r="Q927" s="59" t="str">
        <f>IFERROR(VLOOKUP(L927,IF($M$4="TEI0187_REV01",RAW_m_TEI0187_REV01!$AD:$AF),3,0),"---")</f>
        <v>---</v>
      </c>
      <c r="R927" s="59" t="str">
        <f>IFERROR(VLOOKUP(O927,IF($M$4="TEI0187_REV01",RAW_m_TEI0187_REV01!$AE:$AG),3,0),"---")</f>
        <v>---</v>
      </c>
      <c r="S927" s="59" t="str">
        <f t="shared" si="31"/>
        <v>---</v>
      </c>
    </row>
    <row r="928" spans="2:19" ht="15" customHeight="1" x14ac:dyDescent="0.25">
      <c r="B928" s="59">
        <f t="shared" si="32"/>
        <v>923</v>
      </c>
      <c r="C928" s="60">
        <f>IFERROR(IF($C$4="TEB0187_REV01",CALC_CONN_TEB0187_REV01!U928,),"---")</f>
        <v>0</v>
      </c>
      <c r="D928" s="59">
        <f>IFERROR(IF($C$4="TEB0187_REV01",CALC_CONN_TEB0187_REV01!D928,),"---")</f>
        <v>0</v>
      </c>
      <c r="E928" s="59">
        <f>IFERROR(IF($C$4="TEB0187_REV01",CALC_CONN_TEB0187_REV01!E928,),"---")</f>
        <v>0</v>
      </c>
      <c r="F928" s="59" t="str">
        <f>IFERROR(IF(VLOOKUP($D928&amp;"-"&amp;$E928,IF($C$4="TEB0187_REV01",CALC_CONN_TEB0187_REV01!$F:$I),4,0)="--","---",IF($C$4="TEB0187_REV01",CALC_CONN_TEB0187_REV01!$G928&amp; " --&gt; " &amp;CALC_CONN_TEB0187_REV01!$I928&amp; " --&gt; ")),"---")</f>
        <v>---</v>
      </c>
      <c r="G928" s="59" t="str">
        <f>IFERROR(IF(VLOOKUP($D928&amp;"-"&amp;$E928,IF($C$4="TEB0187_REV01",CALC_CONN_TEB0187_REV01!$F:$H),3,0)="--",VLOOKUP($D928&amp;"-"&amp;$E928,IF($C$4="TEB0187_REV01",CALC_CONN_TEB0187_REV01!$F:$H),2,0),VLOOKUP($D928&amp;"-"&amp;$E928,IF($C$4="TEB0187_REV01",CALC_CONN_TEB0187_REV01!$F:$H),3,0)),"---")</f>
        <v>---</v>
      </c>
      <c r="H928" s="59" t="str">
        <f>IFERROR(VLOOKUP(G928,IF($C$4="TEB0187_REV01",CALC_CONN_TEB0187_REV01!$G:$T),14,0),"---")</f>
        <v>---</v>
      </c>
      <c r="I928" s="59" t="str">
        <f>IFERROR(VLOOKUP($D928&amp;"-"&amp;$E928,IF($C$4="TEB0187_REV01",CALC_CONN_TEB0187_REV01!$F:$K,"???"),6,0),"---")</f>
        <v>---</v>
      </c>
      <c r="J928" s="61" t="str">
        <f>IFERROR(VLOOKUP($D928&amp;"-"&amp;$E928,IF($C$4="TEB0187_REV01",CALC_CONN_TEB0187_REV01!$F:$M,"???"),8,0),"---")</f>
        <v>---</v>
      </c>
      <c r="K928" s="62" t="str">
        <f>IFERROR(VLOOKUP($D928&amp;"-"&amp;$E928,IF($C$4="TEB0187_REV01",CALC_CONN_TEB0187_REV01!$F:$N),9,0),"---")</f>
        <v>---</v>
      </c>
      <c r="L928" s="59" t="str">
        <f>IFERROR(VLOOKUP(K928,B2B!$H$3:$I$2000,2,0),"---")</f>
        <v>---</v>
      </c>
      <c r="M928" s="59" t="str">
        <f>IFERROR(VLOOKUP(L928,IF($M$4="TEI0187_REV01",RAW_m_TEI0187_REV01!$AD:$AH),5,0),"---")</f>
        <v>---</v>
      </c>
      <c r="N928" s="59" t="str">
        <f>IFERROR(VLOOKUP(L928,IF($M$4="TEI0187_REV01",RAW_m_TEI0187_REV01!$AE:$AJ),6,0),"---")</f>
        <v>---</v>
      </c>
      <c r="O928" s="63" t="str">
        <f>IFERROR(VLOOKUP(L928,IF($M$4="TEI0187_REV01",RAW_m_TEI0187_REV01!$AD:$AE),2,0),"---")</f>
        <v>---</v>
      </c>
      <c r="P928" s="59" t="str">
        <f>IFERROR(VLOOKUP(O928,IF($M$4="TEI0187_REV01",RAW_m_TEI0187_REV01!$AJ:$AK),2,0),"---")</f>
        <v>---</v>
      </c>
      <c r="Q928" s="59" t="str">
        <f>IFERROR(VLOOKUP(L928,IF($M$4="TEI0187_REV01",RAW_m_TEI0187_REV01!$AD:$AF),3,0),"---")</f>
        <v>---</v>
      </c>
      <c r="R928" s="59" t="str">
        <f>IFERROR(VLOOKUP(O928,IF($M$4="TEI0187_REV01",RAW_m_TEI0187_REV01!$AE:$AG),3,0),"---")</f>
        <v>---</v>
      </c>
      <c r="S928" s="59" t="str">
        <f t="shared" si="31"/>
        <v>---</v>
      </c>
    </row>
    <row r="929" spans="2:19" ht="15" customHeight="1" x14ac:dyDescent="0.25">
      <c r="B929" s="59">
        <f t="shared" si="32"/>
        <v>924</v>
      </c>
      <c r="C929" s="60">
        <f>IFERROR(IF($C$4="TEB0187_REV01",CALC_CONN_TEB0187_REV01!U929,),"---")</f>
        <v>0</v>
      </c>
      <c r="D929" s="59">
        <f>IFERROR(IF($C$4="TEB0187_REV01",CALC_CONN_TEB0187_REV01!D929,),"---")</f>
        <v>0</v>
      </c>
      <c r="E929" s="59">
        <f>IFERROR(IF($C$4="TEB0187_REV01",CALC_CONN_TEB0187_REV01!E929,),"---")</f>
        <v>0</v>
      </c>
      <c r="F929" s="59" t="str">
        <f>IFERROR(IF(VLOOKUP($D929&amp;"-"&amp;$E929,IF($C$4="TEB0187_REV01",CALC_CONN_TEB0187_REV01!$F:$I),4,0)="--","---",IF($C$4="TEB0187_REV01",CALC_CONN_TEB0187_REV01!$G929&amp; " --&gt; " &amp;CALC_CONN_TEB0187_REV01!$I929&amp; " --&gt; ")),"---")</f>
        <v>---</v>
      </c>
      <c r="G929" s="59" t="str">
        <f>IFERROR(IF(VLOOKUP($D929&amp;"-"&amp;$E929,IF($C$4="TEB0187_REV01",CALC_CONN_TEB0187_REV01!$F:$H),3,0)="--",VLOOKUP($D929&amp;"-"&amp;$E929,IF($C$4="TEB0187_REV01",CALC_CONN_TEB0187_REV01!$F:$H),2,0),VLOOKUP($D929&amp;"-"&amp;$E929,IF($C$4="TEB0187_REV01",CALC_CONN_TEB0187_REV01!$F:$H),3,0)),"---")</f>
        <v>---</v>
      </c>
      <c r="H929" s="59" t="str">
        <f>IFERROR(VLOOKUP(G929,IF($C$4="TEB0187_REV01",CALC_CONN_TEB0187_REV01!$G:$T),14,0),"---")</f>
        <v>---</v>
      </c>
      <c r="I929" s="59" t="str">
        <f>IFERROR(VLOOKUP($D929&amp;"-"&amp;$E929,IF($C$4="TEB0187_REV01",CALC_CONN_TEB0187_REV01!$F:$K,"???"),6,0),"---")</f>
        <v>---</v>
      </c>
      <c r="J929" s="61" t="str">
        <f>IFERROR(VLOOKUP($D929&amp;"-"&amp;$E929,IF($C$4="TEB0187_REV01",CALC_CONN_TEB0187_REV01!$F:$M,"???"),8,0),"---")</f>
        <v>---</v>
      </c>
      <c r="K929" s="62" t="str">
        <f>IFERROR(VLOOKUP($D929&amp;"-"&amp;$E929,IF($C$4="TEB0187_REV01",CALC_CONN_TEB0187_REV01!$F:$N),9,0),"---")</f>
        <v>---</v>
      </c>
      <c r="L929" s="59" t="str">
        <f>IFERROR(VLOOKUP(K929,B2B!$H$3:$I$2000,2,0),"---")</f>
        <v>---</v>
      </c>
      <c r="M929" s="59" t="str">
        <f>IFERROR(VLOOKUP(L929,IF($M$4="TEI0187_REV01",RAW_m_TEI0187_REV01!$AD:$AH),5,0),"---")</f>
        <v>---</v>
      </c>
      <c r="N929" s="59" t="str">
        <f>IFERROR(VLOOKUP(L929,IF($M$4="TEI0187_REV01",RAW_m_TEI0187_REV01!$AE:$AJ),6,0),"---")</f>
        <v>---</v>
      </c>
      <c r="O929" s="63" t="str">
        <f>IFERROR(VLOOKUP(L929,IF($M$4="TEI0187_REV01",RAW_m_TEI0187_REV01!$AD:$AE),2,0),"---")</f>
        <v>---</v>
      </c>
      <c r="P929" s="59" t="str">
        <f>IFERROR(VLOOKUP(O929,IF($M$4="TEI0187_REV01",RAW_m_TEI0187_REV01!$AJ:$AK),2,0),"---")</f>
        <v>---</v>
      </c>
      <c r="Q929" s="59" t="str">
        <f>IFERROR(VLOOKUP(L929,IF($M$4="TEI0187_REV01",RAW_m_TEI0187_REV01!$AD:$AF),3,0),"---")</f>
        <v>---</v>
      </c>
      <c r="R929" s="59" t="str">
        <f>IFERROR(VLOOKUP(O929,IF($M$4="TEI0187_REV01",RAW_m_TEI0187_REV01!$AE:$AG),3,0),"---")</f>
        <v>---</v>
      </c>
      <c r="S929" s="59" t="str">
        <f t="shared" si="31"/>
        <v>---</v>
      </c>
    </row>
    <row r="930" spans="2:19" ht="15" customHeight="1" x14ac:dyDescent="0.25">
      <c r="B930" s="59">
        <f t="shared" si="32"/>
        <v>925</v>
      </c>
      <c r="C930" s="60">
        <f>IFERROR(IF($C$4="TEB0187_REV01",CALC_CONN_TEB0187_REV01!U930,),"---")</f>
        <v>0</v>
      </c>
      <c r="D930" s="59">
        <f>IFERROR(IF($C$4="TEB0187_REV01",CALC_CONN_TEB0187_REV01!D930,),"---")</f>
        <v>0</v>
      </c>
      <c r="E930" s="59">
        <f>IFERROR(IF($C$4="TEB0187_REV01",CALC_CONN_TEB0187_REV01!E930,),"---")</f>
        <v>0</v>
      </c>
      <c r="F930" s="59" t="str">
        <f>IFERROR(IF(VLOOKUP($D930&amp;"-"&amp;$E930,IF($C$4="TEB0187_REV01",CALC_CONN_TEB0187_REV01!$F:$I),4,0)="--","---",IF($C$4="TEB0187_REV01",CALC_CONN_TEB0187_REV01!$G930&amp; " --&gt; " &amp;CALC_CONN_TEB0187_REV01!$I930&amp; " --&gt; ")),"---")</f>
        <v>---</v>
      </c>
      <c r="G930" s="59" t="str">
        <f>IFERROR(IF(VLOOKUP($D930&amp;"-"&amp;$E930,IF($C$4="TEB0187_REV01",CALC_CONN_TEB0187_REV01!$F:$H),3,0)="--",VLOOKUP($D930&amp;"-"&amp;$E930,IF($C$4="TEB0187_REV01",CALC_CONN_TEB0187_REV01!$F:$H),2,0),VLOOKUP($D930&amp;"-"&amp;$E930,IF($C$4="TEB0187_REV01",CALC_CONN_TEB0187_REV01!$F:$H),3,0)),"---")</f>
        <v>---</v>
      </c>
      <c r="H930" s="59" t="str">
        <f>IFERROR(VLOOKUP(G930,IF($C$4="TEB0187_REV01",CALC_CONN_TEB0187_REV01!$G:$T),14,0),"---")</f>
        <v>---</v>
      </c>
      <c r="I930" s="59" t="str">
        <f>IFERROR(VLOOKUP($D930&amp;"-"&amp;$E930,IF($C$4="TEB0187_REV01",CALC_CONN_TEB0187_REV01!$F:$K,"???"),6,0),"---")</f>
        <v>---</v>
      </c>
      <c r="J930" s="61" t="str">
        <f>IFERROR(VLOOKUP($D930&amp;"-"&amp;$E930,IF($C$4="TEB0187_REV01",CALC_CONN_TEB0187_REV01!$F:$M,"???"),8,0),"---")</f>
        <v>---</v>
      </c>
      <c r="K930" s="62" t="str">
        <f>IFERROR(VLOOKUP($D930&amp;"-"&amp;$E930,IF($C$4="TEB0187_REV01",CALC_CONN_TEB0187_REV01!$F:$N),9,0),"---")</f>
        <v>---</v>
      </c>
      <c r="L930" s="59" t="str">
        <f>IFERROR(VLOOKUP(K930,B2B!$H$3:$I$2000,2,0),"---")</f>
        <v>---</v>
      </c>
      <c r="M930" s="59" t="str">
        <f>IFERROR(VLOOKUP(L930,IF($M$4="TEI0187_REV01",RAW_m_TEI0187_REV01!$AD:$AH),5,0),"---")</f>
        <v>---</v>
      </c>
      <c r="N930" s="59" t="str">
        <f>IFERROR(VLOOKUP(L930,IF($M$4="TEI0187_REV01",RAW_m_TEI0187_REV01!$AE:$AJ),6,0),"---")</f>
        <v>---</v>
      </c>
      <c r="O930" s="63" t="str">
        <f>IFERROR(VLOOKUP(L930,IF($M$4="TEI0187_REV01",RAW_m_TEI0187_REV01!$AD:$AE),2,0),"---")</f>
        <v>---</v>
      </c>
      <c r="P930" s="59" t="str">
        <f>IFERROR(VLOOKUP(O930,IF($M$4="TEI0187_REV01",RAW_m_TEI0187_REV01!$AJ:$AK),2,0),"---")</f>
        <v>---</v>
      </c>
      <c r="Q930" s="59" t="str">
        <f>IFERROR(VLOOKUP(L930,IF($M$4="TEI0187_REV01",RAW_m_TEI0187_REV01!$AD:$AF),3,0),"---")</f>
        <v>---</v>
      </c>
      <c r="R930" s="59" t="str">
        <f>IFERROR(VLOOKUP(O930,IF($M$4="TEI0187_REV01",RAW_m_TEI0187_REV01!$AE:$AG),3,0),"---")</f>
        <v>---</v>
      </c>
      <c r="S930" s="59" t="str">
        <f t="shared" si="31"/>
        <v>---</v>
      </c>
    </row>
    <row r="931" spans="2:19" ht="15" customHeight="1" x14ac:dyDescent="0.25">
      <c r="B931" s="59">
        <f t="shared" si="32"/>
        <v>926</v>
      </c>
      <c r="C931" s="60">
        <f>IFERROR(IF($C$4="TEB0187_REV01",CALC_CONN_TEB0187_REV01!U931,),"---")</f>
        <v>0</v>
      </c>
      <c r="D931" s="59">
        <f>IFERROR(IF($C$4="TEB0187_REV01",CALC_CONN_TEB0187_REV01!D931,),"---")</f>
        <v>0</v>
      </c>
      <c r="E931" s="59">
        <f>IFERROR(IF($C$4="TEB0187_REV01",CALC_CONN_TEB0187_REV01!E931,),"---")</f>
        <v>0</v>
      </c>
      <c r="F931" s="59" t="str">
        <f>IFERROR(IF(VLOOKUP($D931&amp;"-"&amp;$E931,IF($C$4="TEB0187_REV01",CALC_CONN_TEB0187_REV01!$F:$I),4,0)="--","---",IF($C$4="TEB0187_REV01",CALC_CONN_TEB0187_REV01!$G931&amp; " --&gt; " &amp;CALC_CONN_TEB0187_REV01!$I931&amp; " --&gt; ")),"---")</f>
        <v>---</v>
      </c>
      <c r="G931" s="59" t="str">
        <f>IFERROR(IF(VLOOKUP($D931&amp;"-"&amp;$E931,IF($C$4="TEB0187_REV01",CALC_CONN_TEB0187_REV01!$F:$H),3,0)="--",VLOOKUP($D931&amp;"-"&amp;$E931,IF($C$4="TEB0187_REV01",CALC_CONN_TEB0187_REV01!$F:$H),2,0),VLOOKUP($D931&amp;"-"&amp;$E931,IF($C$4="TEB0187_REV01",CALC_CONN_TEB0187_REV01!$F:$H),3,0)),"---")</f>
        <v>---</v>
      </c>
      <c r="H931" s="59" t="str">
        <f>IFERROR(VLOOKUP(G931,IF($C$4="TEB0187_REV01",CALC_CONN_TEB0187_REV01!$G:$T),14,0),"---")</f>
        <v>---</v>
      </c>
      <c r="I931" s="59" t="str">
        <f>IFERROR(VLOOKUP($D931&amp;"-"&amp;$E931,IF($C$4="TEB0187_REV01",CALC_CONN_TEB0187_REV01!$F:$K,"???"),6,0),"---")</f>
        <v>---</v>
      </c>
      <c r="J931" s="61" t="str">
        <f>IFERROR(VLOOKUP($D931&amp;"-"&amp;$E931,IF($C$4="TEB0187_REV01",CALC_CONN_TEB0187_REV01!$F:$M,"???"),8,0),"---")</f>
        <v>---</v>
      </c>
      <c r="K931" s="62" t="str">
        <f>IFERROR(VLOOKUP($D931&amp;"-"&amp;$E931,IF($C$4="TEB0187_REV01",CALC_CONN_TEB0187_REV01!$F:$N),9,0),"---")</f>
        <v>---</v>
      </c>
      <c r="L931" s="59" t="str">
        <f>IFERROR(VLOOKUP(K931,B2B!$H$3:$I$2000,2,0),"---")</f>
        <v>---</v>
      </c>
      <c r="M931" s="59" t="str">
        <f>IFERROR(VLOOKUP(L931,IF($M$4="TEI0187_REV01",RAW_m_TEI0187_REV01!$AD:$AH),5,0),"---")</f>
        <v>---</v>
      </c>
      <c r="N931" s="59" t="str">
        <f>IFERROR(VLOOKUP(L931,IF($M$4="TEI0187_REV01",RAW_m_TEI0187_REV01!$AE:$AJ),6,0),"---")</f>
        <v>---</v>
      </c>
      <c r="O931" s="63" t="str">
        <f>IFERROR(VLOOKUP(L931,IF($M$4="TEI0187_REV01",RAW_m_TEI0187_REV01!$AD:$AE),2,0),"---")</f>
        <v>---</v>
      </c>
      <c r="P931" s="59" t="str">
        <f>IFERROR(VLOOKUP(O931,IF($M$4="TEI0187_REV01",RAW_m_TEI0187_REV01!$AJ:$AK),2,0),"---")</f>
        <v>---</v>
      </c>
      <c r="Q931" s="59" t="str">
        <f>IFERROR(VLOOKUP(L931,IF($M$4="TEI0187_REV01",RAW_m_TEI0187_REV01!$AD:$AF),3,0),"---")</f>
        <v>---</v>
      </c>
      <c r="R931" s="59" t="str">
        <f>IFERROR(VLOOKUP(O931,IF($M$4="TEI0187_REV01",RAW_m_TEI0187_REV01!$AE:$AG),3,0),"---")</f>
        <v>---</v>
      </c>
      <c r="S931" s="59" t="str">
        <f t="shared" si="31"/>
        <v>---</v>
      </c>
    </row>
    <row r="932" spans="2:19" ht="15" customHeight="1" x14ac:dyDescent="0.25">
      <c r="B932" s="59">
        <f t="shared" si="32"/>
        <v>927</v>
      </c>
      <c r="C932" s="60">
        <f>IFERROR(IF($C$4="TEB0187_REV01",CALC_CONN_TEB0187_REV01!U932,),"---")</f>
        <v>0</v>
      </c>
      <c r="D932" s="59">
        <f>IFERROR(IF($C$4="TEB0187_REV01",CALC_CONN_TEB0187_REV01!D932,),"---")</f>
        <v>0</v>
      </c>
      <c r="E932" s="59">
        <f>IFERROR(IF($C$4="TEB0187_REV01",CALC_CONN_TEB0187_REV01!E932,),"---")</f>
        <v>0</v>
      </c>
      <c r="F932" s="59" t="str">
        <f>IFERROR(IF(VLOOKUP($D932&amp;"-"&amp;$E932,IF($C$4="TEB0187_REV01",CALC_CONN_TEB0187_REV01!$F:$I),4,0)="--","---",IF($C$4="TEB0187_REV01",CALC_CONN_TEB0187_REV01!$G932&amp; " --&gt; " &amp;CALC_CONN_TEB0187_REV01!$I932&amp; " --&gt; ")),"---")</f>
        <v>---</v>
      </c>
      <c r="G932" s="59" t="str">
        <f>IFERROR(IF(VLOOKUP($D932&amp;"-"&amp;$E932,IF($C$4="TEB0187_REV01",CALC_CONN_TEB0187_REV01!$F:$H),3,0)="--",VLOOKUP($D932&amp;"-"&amp;$E932,IF($C$4="TEB0187_REV01",CALC_CONN_TEB0187_REV01!$F:$H),2,0),VLOOKUP($D932&amp;"-"&amp;$E932,IF($C$4="TEB0187_REV01",CALC_CONN_TEB0187_REV01!$F:$H),3,0)),"---")</f>
        <v>---</v>
      </c>
      <c r="H932" s="59" t="str">
        <f>IFERROR(VLOOKUP(G932,IF($C$4="TEB0187_REV01",CALC_CONN_TEB0187_REV01!$G:$T),14,0),"---")</f>
        <v>---</v>
      </c>
      <c r="I932" s="59" t="str">
        <f>IFERROR(VLOOKUP($D932&amp;"-"&amp;$E932,IF($C$4="TEB0187_REV01",CALC_CONN_TEB0187_REV01!$F:$K,"???"),6,0),"---")</f>
        <v>---</v>
      </c>
      <c r="J932" s="61" t="str">
        <f>IFERROR(VLOOKUP($D932&amp;"-"&amp;$E932,IF($C$4="TEB0187_REV01",CALC_CONN_TEB0187_REV01!$F:$M,"???"),8,0),"---")</f>
        <v>---</v>
      </c>
      <c r="K932" s="62" t="str">
        <f>IFERROR(VLOOKUP($D932&amp;"-"&amp;$E932,IF($C$4="TEB0187_REV01",CALC_CONN_TEB0187_REV01!$F:$N),9,0),"---")</f>
        <v>---</v>
      </c>
      <c r="L932" s="59" t="str">
        <f>IFERROR(VLOOKUP(K932,B2B!$H$3:$I$2000,2,0),"---")</f>
        <v>---</v>
      </c>
      <c r="M932" s="59" t="str">
        <f>IFERROR(VLOOKUP(L932,IF($M$4="TEI0187_REV01",RAW_m_TEI0187_REV01!$AD:$AH),5,0),"---")</f>
        <v>---</v>
      </c>
      <c r="N932" s="59" t="str">
        <f>IFERROR(VLOOKUP(L932,IF($M$4="TEI0187_REV01",RAW_m_TEI0187_REV01!$AE:$AJ),6,0),"---")</f>
        <v>---</v>
      </c>
      <c r="O932" s="63" t="str">
        <f>IFERROR(VLOOKUP(L932,IF($M$4="TEI0187_REV01",RAW_m_TEI0187_REV01!$AD:$AE),2,0),"---")</f>
        <v>---</v>
      </c>
      <c r="P932" s="59" t="str">
        <f>IFERROR(VLOOKUP(O932,IF($M$4="TEI0187_REV01",RAW_m_TEI0187_REV01!$AJ:$AK),2,0),"---")</f>
        <v>---</v>
      </c>
      <c r="Q932" s="59" t="str">
        <f>IFERROR(VLOOKUP(L932,IF($M$4="TEI0187_REV01",RAW_m_TEI0187_REV01!$AD:$AF),3,0),"---")</f>
        <v>---</v>
      </c>
      <c r="R932" s="59" t="str">
        <f>IFERROR(VLOOKUP(O932,IF($M$4="TEI0187_REV01",RAW_m_TEI0187_REV01!$AE:$AG),3,0),"---")</f>
        <v>---</v>
      </c>
      <c r="S932" s="59" t="str">
        <f t="shared" si="31"/>
        <v>---</v>
      </c>
    </row>
    <row r="933" spans="2:19" ht="15" customHeight="1" x14ac:dyDescent="0.25">
      <c r="B933" s="59">
        <f t="shared" si="32"/>
        <v>928</v>
      </c>
      <c r="C933" s="60">
        <f>IFERROR(IF($C$4="TEB0187_REV01",CALC_CONN_TEB0187_REV01!U933,),"---")</f>
        <v>0</v>
      </c>
      <c r="D933" s="59">
        <f>IFERROR(IF($C$4="TEB0187_REV01",CALC_CONN_TEB0187_REV01!D933,),"---")</f>
        <v>0</v>
      </c>
      <c r="E933" s="59">
        <f>IFERROR(IF($C$4="TEB0187_REV01",CALC_CONN_TEB0187_REV01!E933,),"---")</f>
        <v>0</v>
      </c>
      <c r="F933" s="59" t="str">
        <f>IFERROR(IF(VLOOKUP($D933&amp;"-"&amp;$E933,IF($C$4="TEB0187_REV01",CALC_CONN_TEB0187_REV01!$F:$I),4,0)="--","---",IF($C$4="TEB0187_REV01",CALC_CONN_TEB0187_REV01!$G933&amp; " --&gt; " &amp;CALC_CONN_TEB0187_REV01!$I933&amp; " --&gt; ")),"---")</f>
        <v>---</v>
      </c>
      <c r="G933" s="59" t="str">
        <f>IFERROR(IF(VLOOKUP($D933&amp;"-"&amp;$E933,IF($C$4="TEB0187_REV01",CALC_CONN_TEB0187_REV01!$F:$H),3,0)="--",VLOOKUP($D933&amp;"-"&amp;$E933,IF($C$4="TEB0187_REV01",CALC_CONN_TEB0187_REV01!$F:$H),2,0),VLOOKUP($D933&amp;"-"&amp;$E933,IF($C$4="TEB0187_REV01",CALC_CONN_TEB0187_REV01!$F:$H),3,0)),"---")</f>
        <v>---</v>
      </c>
      <c r="H933" s="59" t="str">
        <f>IFERROR(VLOOKUP(G933,IF($C$4="TEB0187_REV01",CALC_CONN_TEB0187_REV01!$G:$T),14,0),"---")</f>
        <v>---</v>
      </c>
      <c r="I933" s="59" t="str">
        <f>IFERROR(VLOOKUP($D933&amp;"-"&amp;$E933,IF($C$4="TEB0187_REV01",CALC_CONN_TEB0187_REV01!$F:$K,"???"),6,0),"---")</f>
        <v>---</v>
      </c>
      <c r="J933" s="61" t="str">
        <f>IFERROR(VLOOKUP($D933&amp;"-"&amp;$E933,IF($C$4="TEB0187_REV01",CALC_CONN_TEB0187_REV01!$F:$M,"???"),8,0),"---")</f>
        <v>---</v>
      </c>
      <c r="K933" s="62" t="str">
        <f>IFERROR(VLOOKUP($D933&amp;"-"&amp;$E933,IF($C$4="TEB0187_REV01",CALC_CONN_TEB0187_REV01!$F:$N),9,0),"---")</f>
        <v>---</v>
      </c>
      <c r="L933" s="59" t="str">
        <f>IFERROR(VLOOKUP(K933,B2B!$H$3:$I$2000,2,0),"---")</f>
        <v>---</v>
      </c>
      <c r="M933" s="59" t="str">
        <f>IFERROR(VLOOKUP(L933,IF($M$4="TEI0187_REV01",RAW_m_TEI0187_REV01!$AD:$AH),5,0),"---")</f>
        <v>---</v>
      </c>
      <c r="N933" s="59" t="str">
        <f>IFERROR(VLOOKUP(L933,IF($M$4="TEI0187_REV01",RAW_m_TEI0187_REV01!$AE:$AJ),6,0),"---")</f>
        <v>---</v>
      </c>
      <c r="O933" s="63" t="str">
        <f>IFERROR(VLOOKUP(L933,IF($M$4="TEI0187_REV01",RAW_m_TEI0187_REV01!$AD:$AE),2,0),"---")</f>
        <v>---</v>
      </c>
      <c r="P933" s="59" t="str">
        <f>IFERROR(VLOOKUP(O933,IF($M$4="TEI0187_REV01",RAW_m_TEI0187_REV01!$AJ:$AK),2,0),"---")</f>
        <v>---</v>
      </c>
      <c r="Q933" s="59" t="str">
        <f>IFERROR(VLOOKUP(L933,IF($M$4="TEI0187_REV01",RAW_m_TEI0187_REV01!$AD:$AF),3,0),"---")</f>
        <v>---</v>
      </c>
      <c r="R933" s="59" t="str">
        <f>IFERROR(VLOOKUP(O933,IF($M$4="TEI0187_REV01",RAW_m_TEI0187_REV01!$AE:$AG),3,0),"---")</f>
        <v>---</v>
      </c>
      <c r="S933" s="59" t="str">
        <f t="shared" si="31"/>
        <v>---</v>
      </c>
    </row>
    <row r="934" spans="2:19" ht="15" customHeight="1" x14ac:dyDescent="0.25">
      <c r="B934" s="59">
        <f t="shared" si="32"/>
        <v>929</v>
      </c>
      <c r="C934" s="60">
        <f>IFERROR(IF($C$4="TEB0187_REV01",CALC_CONN_TEB0187_REV01!U934,),"---")</f>
        <v>0</v>
      </c>
      <c r="D934" s="59">
        <f>IFERROR(IF($C$4="TEB0187_REV01",CALC_CONN_TEB0187_REV01!D934,),"---")</f>
        <v>0</v>
      </c>
      <c r="E934" s="59">
        <f>IFERROR(IF($C$4="TEB0187_REV01",CALC_CONN_TEB0187_REV01!E934,),"---")</f>
        <v>0</v>
      </c>
      <c r="F934" s="59" t="str">
        <f>IFERROR(IF(VLOOKUP($D934&amp;"-"&amp;$E934,IF($C$4="TEB0187_REV01",CALC_CONN_TEB0187_REV01!$F:$I),4,0)="--","---",IF($C$4="TEB0187_REV01",CALC_CONN_TEB0187_REV01!$G934&amp; " --&gt; " &amp;CALC_CONN_TEB0187_REV01!$I934&amp; " --&gt; ")),"---")</f>
        <v>---</v>
      </c>
      <c r="G934" s="59" t="str">
        <f>IFERROR(IF(VLOOKUP($D934&amp;"-"&amp;$E934,IF($C$4="TEB0187_REV01",CALC_CONN_TEB0187_REV01!$F:$H),3,0)="--",VLOOKUP($D934&amp;"-"&amp;$E934,IF($C$4="TEB0187_REV01",CALC_CONN_TEB0187_REV01!$F:$H),2,0),VLOOKUP($D934&amp;"-"&amp;$E934,IF($C$4="TEB0187_REV01",CALC_CONN_TEB0187_REV01!$F:$H),3,0)),"---")</f>
        <v>---</v>
      </c>
      <c r="H934" s="59" t="str">
        <f>IFERROR(VLOOKUP(G934,IF($C$4="TEB0187_REV01",CALC_CONN_TEB0187_REV01!$G:$T),14,0),"---")</f>
        <v>---</v>
      </c>
      <c r="I934" s="59" t="str">
        <f>IFERROR(VLOOKUP($D934&amp;"-"&amp;$E934,IF($C$4="TEB0187_REV01",CALC_CONN_TEB0187_REV01!$F:$K,"???"),6,0),"---")</f>
        <v>---</v>
      </c>
      <c r="J934" s="61" t="str">
        <f>IFERROR(VLOOKUP($D934&amp;"-"&amp;$E934,IF($C$4="TEB0187_REV01",CALC_CONN_TEB0187_REV01!$F:$M,"???"),8,0),"---")</f>
        <v>---</v>
      </c>
      <c r="K934" s="62" t="str">
        <f>IFERROR(VLOOKUP($D934&amp;"-"&amp;$E934,IF($C$4="TEB0187_REV01",CALC_CONN_TEB0187_REV01!$F:$N),9,0),"---")</f>
        <v>---</v>
      </c>
      <c r="L934" s="59" t="str">
        <f>IFERROR(VLOOKUP(K934,B2B!$H$3:$I$2000,2,0),"---")</f>
        <v>---</v>
      </c>
      <c r="M934" s="59" t="str">
        <f>IFERROR(VLOOKUP(L934,IF($M$4="TEI0187_REV01",RAW_m_TEI0187_REV01!$AD:$AH),5,0),"---")</f>
        <v>---</v>
      </c>
      <c r="N934" s="59" t="str">
        <f>IFERROR(VLOOKUP(L934,IF($M$4="TEI0187_REV01",RAW_m_TEI0187_REV01!$AE:$AJ),6,0),"---")</f>
        <v>---</v>
      </c>
      <c r="O934" s="63" t="str">
        <f>IFERROR(VLOOKUP(L934,IF($M$4="TEI0187_REV01",RAW_m_TEI0187_REV01!$AD:$AE),2,0),"---")</f>
        <v>---</v>
      </c>
      <c r="P934" s="59" t="str">
        <f>IFERROR(VLOOKUP(O934,IF($M$4="TEI0187_REV01",RAW_m_TEI0187_REV01!$AJ:$AK),2,0),"---")</f>
        <v>---</v>
      </c>
      <c r="Q934" s="59" t="str">
        <f>IFERROR(VLOOKUP(L934,IF($M$4="TEI0187_REV01",RAW_m_TEI0187_REV01!$AD:$AF),3,0),"---")</f>
        <v>---</v>
      </c>
      <c r="R934" s="59" t="str">
        <f>IFERROR(VLOOKUP(O934,IF($M$4="TEI0187_REV01",RAW_m_TEI0187_REV01!$AE:$AG),3,0),"---")</f>
        <v>---</v>
      </c>
      <c r="S934" s="59" t="str">
        <f t="shared" si="31"/>
        <v>---</v>
      </c>
    </row>
    <row r="935" spans="2:19" ht="15" customHeight="1" x14ac:dyDescent="0.25">
      <c r="B935" s="59">
        <f t="shared" si="32"/>
        <v>930</v>
      </c>
      <c r="C935" s="60">
        <f>IFERROR(IF($C$4="TEB0187_REV01",CALC_CONN_TEB0187_REV01!U935,),"---")</f>
        <v>0</v>
      </c>
      <c r="D935" s="59">
        <f>IFERROR(IF($C$4="TEB0187_REV01",CALC_CONN_TEB0187_REV01!D935,),"---")</f>
        <v>0</v>
      </c>
      <c r="E935" s="59">
        <f>IFERROR(IF($C$4="TEB0187_REV01",CALC_CONN_TEB0187_REV01!E935,),"---")</f>
        <v>0</v>
      </c>
      <c r="F935" s="59" t="str">
        <f>IFERROR(IF(VLOOKUP($D935&amp;"-"&amp;$E935,IF($C$4="TEB0187_REV01",CALC_CONN_TEB0187_REV01!$F:$I),4,0)="--","---",IF($C$4="TEB0187_REV01",CALC_CONN_TEB0187_REV01!$G935&amp; " --&gt; " &amp;CALC_CONN_TEB0187_REV01!$I935&amp; " --&gt; ")),"---")</f>
        <v>---</v>
      </c>
      <c r="G935" s="59" t="str">
        <f>IFERROR(IF(VLOOKUP($D935&amp;"-"&amp;$E935,IF($C$4="TEB0187_REV01",CALC_CONN_TEB0187_REV01!$F:$H),3,0)="--",VLOOKUP($D935&amp;"-"&amp;$E935,IF($C$4="TEB0187_REV01",CALC_CONN_TEB0187_REV01!$F:$H),2,0),VLOOKUP($D935&amp;"-"&amp;$E935,IF($C$4="TEB0187_REV01",CALC_CONN_TEB0187_REV01!$F:$H),3,0)),"---")</f>
        <v>---</v>
      </c>
      <c r="H935" s="59" t="str">
        <f>IFERROR(VLOOKUP(G935,IF($C$4="TEB0187_REV01",CALC_CONN_TEB0187_REV01!$G:$T),14,0),"---")</f>
        <v>---</v>
      </c>
      <c r="I935" s="59" t="str">
        <f>IFERROR(VLOOKUP($D935&amp;"-"&amp;$E935,IF($C$4="TEB0187_REV01",CALC_CONN_TEB0187_REV01!$F:$K,"???"),6,0),"---")</f>
        <v>---</v>
      </c>
      <c r="J935" s="61" t="str">
        <f>IFERROR(VLOOKUP($D935&amp;"-"&amp;$E935,IF($C$4="TEB0187_REV01",CALC_CONN_TEB0187_REV01!$F:$M,"???"),8,0),"---")</f>
        <v>---</v>
      </c>
      <c r="K935" s="62" t="str">
        <f>IFERROR(VLOOKUP($D935&amp;"-"&amp;$E935,IF($C$4="TEB0187_REV01",CALC_CONN_TEB0187_REV01!$F:$N),9,0),"---")</f>
        <v>---</v>
      </c>
      <c r="L935" s="59" t="str">
        <f>IFERROR(VLOOKUP(K935,B2B!$H$3:$I$2000,2,0),"---")</f>
        <v>---</v>
      </c>
      <c r="M935" s="59" t="str">
        <f>IFERROR(VLOOKUP(L935,IF($M$4="TEI0187_REV01",RAW_m_TEI0187_REV01!$AD:$AH),5,0),"---")</f>
        <v>---</v>
      </c>
      <c r="N935" s="59" t="str">
        <f>IFERROR(VLOOKUP(L935,IF($M$4="TEI0187_REV01",RAW_m_TEI0187_REV01!$AE:$AJ),6,0),"---")</f>
        <v>---</v>
      </c>
      <c r="O935" s="63" t="str">
        <f>IFERROR(VLOOKUP(L935,IF($M$4="TEI0187_REV01",RAW_m_TEI0187_REV01!$AD:$AE),2,0),"---")</f>
        <v>---</v>
      </c>
      <c r="P935" s="59" t="str">
        <f>IFERROR(VLOOKUP(O935,IF($M$4="TEI0187_REV01",RAW_m_TEI0187_REV01!$AJ:$AK),2,0),"---")</f>
        <v>---</v>
      </c>
      <c r="Q935" s="59" t="str">
        <f>IFERROR(VLOOKUP(L935,IF($M$4="TEI0187_REV01",RAW_m_TEI0187_REV01!$AD:$AF),3,0),"---")</f>
        <v>---</v>
      </c>
      <c r="R935" s="59" t="str">
        <f>IFERROR(VLOOKUP(O935,IF($M$4="TEI0187_REV01",RAW_m_TEI0187_REV01!$AE:$AG),3,0),"---")</f>
        <v>---</v>
      </c>
      <c r="S935" s="59" t="str">
        <f t="shared" si="31"/>
        <v>---</v>
      </c>
    </row>
    <row r="936" spans="2:19" ht="15" customHeight="1" x14ac:dyDescent="0.25">
      <c r="B936" s="59">
        <f t="shared" si="32"/>
        <v>931</v>
      </c>
      <c r="C936" s="60">
        <f>IFERROR(IF($C$4="TEB0187_REV01",CALC_CONN_TEB0187_REV01!U936,),"---")</f>
        <v>0</v>
      </c>
      <c r="D936" s="59">
        <f>IFERROR(IF($C$4="TEB0187_REV01",CALC_CONN_TEB0187_REV01!D936,),"---")</f>
        <v>0</v>
      </c>
      <c r="E936" s="59">
        <f>IFERROR(IF($C$4="TEB0187_REV01",CALC_CONN_TEB0187_REV01!E936,),"---")</f>
        <v>0</v>
      </c>
      <c r="F936" s="59" t="str">
        <f>IFERROR(IF(VLOOKUP($D936&amp;"-"&amp;$E936,IF($C$4="TEB0187_REV01",CALC_CONN_TEB0187_REV01!$F:$I),4,0)="--","---",IF($C$4="TEB0187_REV01",CALC_CONN_TEB0187_REV01!$G936&amp; " --&gt; " &amp;CALC_CONN_TEB0187_REV01!$I936&amp; " --&gt; ")),"---")</f>
        <v>---</v>
      </c>
      <c r="G936" s="59" t="str">
        <f>IFERROR(IF(VLOOKUP($D936&amp;"-"&amp;$E936,IF($C$4="TEB0187_REV01",CALC_CONN_TEB0187_REV01!$F:$H),3,0)="--",VLOOKUP($D936&amp;"-"&amp;$E936,IF($C$4="TEB0187_REV01",CALC_CONN_TEB0187_REV01!$F:$H),2,0),VLOOKUP($D936&amp;"-"&amp;$E936,IF($C$4="TEB0187_REV01",CALC_CONN_TEB0187_REV01!$F:$H),3,0)),"---")</f>
        <v>---</v>
      </c>
      <c r="H936" s="59" t="str">
        <f>IFERROR(VLOOKUP(G936,IF($C$4="TEB0187_REV01",CALC_CONN_TEB0187_REV01!$G:$T),14,0),"---")</f>
        <v>---</v>
      </c>
      <c r="I936" s="59" t="str">
        <f>IFERROR(VLOOKUP($D936&amp;"-"&amp;$E936,IF($C$4="TEB0187_REV01",CALC_CONN_TEB0187_REV01!$F:$K,"???"),6,0),"---")</f>
        <v>---</v>
      </c>
      <c r="J936" s="61" t="str">
        <f>IFERROR(VLOOKUP($D936&amp;"-"&amp;$E936,IF($C$4="TEB0187_REV01",CALC_CONN_TEB0187_REV01!$F:$M,"???"),8,0),"---")</f>
        <v>---</v>
      </c>
      <c r="K936" s="62" t="str">
        <f>IFERROR(VLOOKUP($D936&amp;"-"&amp;$E936,IF($C$4="TEB0187_REV01",CALC_CONN_TEB0187_REV01!$F:$N),9,0),"---")</f>
        <v>---</v>
      </c>
      <c r="L936" s="59" t="str">
        <f>IFERROR(VLOOKUP(K936,B2B!$H$3:$I$2000,2,0),"---")</f>
        <v>---</v>
      </c>
      <c r="M936" s="59" t="str">
        <f>IFERROR(VLOOKUP(L936,IF($M$4="TEI0187_REV01",RAW_m_TEI0187_REV01!$AD:$AH),5,0),"---")</f>
        <v>---</v>
      </c>
      <c r="N936" s="59" t="str">
        <f>IFERROR(VLOOKUP(L936,IF($M$4="TEI0187_REV01",RAW_m_TEI0187_REV01!$AE:$AJ),6,0),"---")</f>
        <v>---</v>
      </c>
      <c r="O936" s="63" t="str">
        <f>IFERROR(VLOOKUP(L936,IF($M$4="TEI0187_REV01",RAW_m_TEI0187_REV01!$AD:$AE),2,0),"---")</f>
        <v>---</v>
      </c>
      <c r="P936" s="59" t="str">
        <f>IFERROR(VLOOKUP(O936,IF($M$4="TEI0187_REV01",RAW_m_TEI0187_REV01!$AJ:$AK),2,0),"---")</f>
        <v>---</v>
      </c>
      <c r="Q936" s="59" t="str">
        <f>IFERROR(VLOOKUP(L936,IF($M$4="TEI0187_REV01",RAW_m_TEI0187_REV01!$AD:$AF),3,0),"---")</f>
        <v>---</v>
      </c>
      <c r="R936" s="59" t="str">
        <f>IFERROR(VLOOKUP(O936,IF($M$4="TEI0187_REV01",RAW_m_TEI0187_REV01!$AE:$AG),3,0),"---")</f>
        <v>---</v>
      </c>
      <c r="S936" s="59" t="str">
        <f t="shared" si="31"/>
        <v>---</v>
      </c>
    </row>
    <row r="937" spans="2:19" ht="15" customHeight="1" x14ac:dyDescent="0.25">
      <c r="B937" s="59">
        <f t="shared" si="32"/>
        <v>932</v>
      </c>
      <c r="C937" s="60">
        <f>IFERROR(IF($C$4="TEB0187_REV01",CALC_CONN_TEB0187_REV01!U937,),"---")</f>
        <v>0</v>
      </c>
      <c r="D937" s="59">
        <f>IFERROR(IF($C$4="TEB0187_REV01",CALC_CONN_TEB0187_REV01!D937,),"---")</f>
        <v>0</v>
      </c>
      <c r="E937" s="59">
        <f>IFERROR(IF($C$4="TEB0187_REV01",CALC_CONN_TEB0187_REV01!E937,),"---")</f>
        <v>0</v>
      </c>
      <c r="F937" s="59" t="str">
        <f>IFERROR(IF(VLOOKUP($D937&amp;"-"&amp;$E937,IF($C$4="TEB0187_REV01",CALC_CONN_TEB0187_REV01!$F:$I),4,0)="--","---",IF($C$4="TEB0187_REV01",CALC_CONN_TEB0187_REV01!$G937&amp; " --&gt; " &amp;CALC_CONN_TEB0187_REV01!$I937&amp; " --&gt; ")),"---")</f>
        <v>---</v>
      </c>
      <c r="G937" s="59" t="str">
        <f>IFERROR(IF(VLOOKUP($D937&amp;"-"&amp;$E937,IF($C$4="TEB0187_REV01",CALC_CONN_TEB0187_REV01!$F:$H),3,0)="--",VLOOKUP($D937&amp;"-"&amp;$E937,IF($C$4="TEB0187_REV01",CALC_CONN_TEB0187_REV01!$F:$H),2,0),VLOOKUP($D937&amp;"-"&amp;$E937,IF($C$4="TEB0187_REV01",CALC_CONN_TEB0187_REV01!$F:$H),3,0)),"---")</f>
        <v>---</v>
      </c>
      <c r="H937" s="59" t="str">
        <f>IFERROR(VLOOKUP(G937,IF($C$4="TEB0187_REV01",CALC_CONN_TEB0187_REV01!$G:$T),14,0),"---")</f>
        <v>---</v>
      </c>
      <c r="I937" s="59" t="str">
        <f>IFERROR(VLOOKUP($D937&amp;"-"&amp;$E937,IF($C$4="TEB0187_REV01",CALC_CONN_TEB0187_REV01!$F:$K,"???"),6,0),"---")</f>
        <v>---</v>
      </c>
      <c r="J937" s="61" t="str">
        <f>IFERROR(VLOOKUP($D937&amp;"-"&amp;$E937,IF($C$4="TEB0187_REV01",CALC_CONN_TEB0187_REV01!$F:$M,"???"),8,0),"---")</f>
        <v>---</v>
      </c>
      <c r="K937" s="62" t="str">
        <f>IFERROR(VLOOKUP($D937&amp;"-"&amp;$E937,IF($C$4="TEB0187_REV01",CALC_CONN_TEB0187_REV01!$F:$N),9,0),"---")</f>
        <v>---</v>
      </c>
      <c r="L937" s="59" t="str">
        <f>IFERROR(VLOOKUP(K937,B2B!$H$3:$I$2000,2,0),"---")</f>
        <v>---</v>
      </c>
      <c r="M937" s="59" t="str">
        <f>IFERROR(VLOOKUP(L937,IF($M$4="TEI0187_REV01",RAW_m_TEI0187_REV01!$AD:$AH),5,0),"---")</f>
        <v>---</v>
      </c>
      <c r="N937" s="59" t="str">
        <f>IFERROR(VLOOKUP(L937,IF($M$4="TEI0187_REV01",RAW_m_TEI0187_REV01!$AE:$AJ),6,0),"---")</f>
        <v>---</v>
      </c>
      <c r="O937" s="63" t="str">
        <f>IFERROR(VLOOKUP(L937,IF($M$4="TEI0187_REV01",RAW_m_TEI0187_REV01!$AD:$AE),2,0),"---")</f>
        <v>---</v>
      </c>
      <c r="P937" s="59" t="str">
        <f>IFERROR(VLOOKUP(O937,IF($M$4="TEI0187_REV01",RAW_m_TEI0187_REV01!$AJ:$AK),2,0),"---")</f>
        <v>---</v>
      </c>
      <c r="Q937" s="59" t="str">
        <f>IFERROR(VLOOKUP(L937,IF($M$4="TEI0187_REV01",RAW_m_TEI0187_REV01!$AD:$AF),3,0),"---")</f>
        <v>---</v>
      </c>
      <c r="R937" s="59" t="str">
        <f>IFERROR(VLOOKUP(O937,IF($M$4="TEI0187_REV01",RAW_m_TEI0187_REV01!$AE:$AG),3,0),"---")</f>
        <v>---</v>
      </c>
      <c r="S937" s="59" t="str">
        <f t="shared" si="31"/>
        <v>---</v>
      </c>
    </row>
    <row r="938" spans="2:19" ht="15" customHeight="1" x14ac:dyDescent="0.25">
      <c r="B938" s="59">
        <f t="shared" si="32"/>
        <v>933</v>
      </c>
      <c r="C938" s="60">
        <f>IFERROR(IF($C$4="TEB0187_REV01",CALC_CONN_TEB0187_REV01!U938,),"---")</f>
        <v>0</v>
      </c>
      <c r="D938" s="59">
        <f>IFERROR(IF($C$4="TEB0187_REV01",CALC_CONN_TEB0187_REV01!D938,),"---")</f>
        <v>0</v>
      </c>
      <c r="E938" s="59">
        <f>IFERROR(IF($C$4="TEB0187_REV01",CALC_CONN_TEB0187_REV01!E938,),"---")</f>
        <v>0</v>
      </c>
      <c r="F938" s="59" t="str">
        <f>IFERROR(IF(VLOOKUP($D938&amp;"-"&amp;$E938,IF($C$4="TEB0187_REV01",CALC_CONN_TEB0187_REV01!$F:$I),4,0)="--","---",IF($C$4="TEB0187_REV01",CALC_CONN_TEB0187_REV01!$G938&amp; " --&gt; " &amp;CALC_CONN_TEB0187_REV01!$I938&amp; " --&gt; ")),"---")</f>
        <v>---</v>
      </c>
      <c r="G938" s="59" t="str">
        <f>IFERROR(IF(VLOOKUP($D938&amp;"-"&amp;$E938,IF($C$4="TEB0187_REV01",CALC_CONN_TEB0187_REV01!$F:$H),3,0)="--",VLOOKUP($D938&amp;"-"&amp;$E938,IF($C$4="TEB0187_REV01",CALC_CONN_TEB0187_REV01!$F:$H),2,0),VLOOKUP($D938&amp;"-"&amp;$E938,IF($C$4="TEB0187_REV01",CALC_CONN_TEB0187_REV01!$F:$H),3,0)),"---")</f>
        <v>---</v>
      </c>
      <c r="H938" s="59" t="str">
        <f>IFERROR(VLOOKUP(G938,IF($C$4="TEB0187_REV01",CALC_CONN_TEB0187_REV01!$G:$T),14,0),"---")</f>
        <v>---</v>
      </c>
      <c r="I938" s="59" t="str">
        <f>IFERROR(VLOOKUP($D938&amp;"-"&amp;$E938,IF($C$4="TEB0187_REV01",CALC_CONN_TEB0187_REV01!$F:$K,"???"),6,0),"---")</f>
        <v>---</v>
      </c>
      <c r="J938" s="61" t="str">
        <f>IFERROR(VLOOKUP($D938&amp;"-"&amp;$E938,IF($C$4="TEB0187_REV01",CALC_CONN_TEB0187_REV01!$F:$M,"???"),8,0),"---")</f>
        <v>---</v>
      </c>
      <c r="K938" s="62" t="str">
        <f>IFERROR(VLOOKUP($D938&amp;"-"&amp;$E938,IF($C$4="TEB0187_REV01",CALC_CONN_TEB0187_REV01!$F:$N),9,0),"---")</f>
        <v>---</v>
      </c>
      <c r="L938" s="59" t="str">
        <f>IFERROR(VLOOKUP(K938,B2B!$H$3:$I$2000,2,0),"---")</f>
        <v>---</v>
      </c>
      <c r="M938" s="59" t="str">
        <f>IFERROR(VLOOKUP(L938,IF($M$4="TEI0187_REV01",RAW_m_TEI0187_REV01!$AD:$AH),5,0),"---")</f>
        <v>---</v>
      </c>
      <c r="N938" s="59" t="str">
        <f>IFERROR(VLOOKUP(L938,IF($M$4="TEI0187_REV01",RAW_m_TEI0187_REV01!$AE:$AJ),6,0),"---")</f>
        <v>---</v>
      </c>
      <c r="O938" s="63" t="str">
        <f>IFERROR(VLOOKUP(L938,IF($M$4="TEI0187_REV01",RAW_m_TEI0187_REV01!$AD:$AE),2,0),"---")</f>
        <v>---</v>
      </c>
      <c r="P938" s="59" t="str">
        <f>IFERROR(VLOOKUP(O938,IF($M$4="TEI0187_REV01",RAW_m_TEI0187_REV01!$AJ:$AK),2,0),"---")</f>
        <v>---</v>
      </c>
      <c r="Q938" s="59" t="str">
        <f>IFERROR(VLOOKUP(L938,IF($M$4="TEI0187_REV01",RAW_m_TEI0187_REV01!$AD:$AF),3,0),"---")</f>
        <v>---</v>
      </c>
      <c r="R938" s="59" t="str">
        <f>IFERROR(VLOOKUP(O938,IF($M$4="TEI0187_REV01",RAW_m_TEI0187_REV01!$AE:$AG),3,0),"---")</f>
        <v>---</v>
      </c>
      <c r="S938" s="59" t="str">
        <f t="shared" si="31"/>
        <v>---</v>
      </c>
    </row>
    <row r="939" spans="2:19" ht="15" customHeight="1" x14ac:dyDescent="0.25">
      <c r="B939" s="59">
        <f t="shared" si="32"/>
        <v>934</v>
      </c>
      <c r="C939" s="60">
        <f>IFERROR(IF($C$4="TEB0187_REV01",CALC_CONN_TEB0187_REV01!U939,),"---")</f>
        <v>0</v>
      </c>
      <c r="D939" s="59">
        <f>IFERROR(IF($C$4="TEB0187_REV01",CALC_CONN_TEB0187_REV01!D939,),"---")</f>
        <v>0</v>
      </c>
      <c r="E939" s="59">
        <f>IFERROR(IF($C$4="TEB0187_REV01",CALC_CONN_TEB0187_REV01!E939,),"---")</f>
        <v>0</v>
      </c>
      <c r="F939" s="59" t="str">
        <f>IFERROR(IF(VLOOKUP($D939&amp;"-"&amp;$E939,IF($C$4="TEB0187_REV01",CALC_CONN_TEB0187_REV01!$F:$I),4,0)="--","---",IF($C$4="TEB0187_REV01",CALC_CONN_TEB0187_REV01!$G939&amp; " --&gt; " &amp;CALC_CONN_TEB0187_REV01!$I939&amp; " --&gt; ")),"---")</f>
        <v>---</v>
      </c>
      <c r="G939" s="59" t="str">
        <f>IFERROR(IF(VLOOKUP($D939&amp;"-"&amp;$E939,IF($C$4="TEB0187_REV01",CALC_CONN_TEB0187_REV01!$F:$H),3,0)="--",VLOOKUP($D939&amp;"-"&amp;$E939,IF($C$4="TEB0187_REV01",CALC_CONN_TEB0187_REV01!$F:$H),2,0),VLOOKUP($D939&amp;"-"&amp;$E939,IF($C$4="TEB0187_REV01",CALC_CONN_TEB0187_REV01!$F:$H),3,0)),"---")</f>
        <v>---</v>
      </c>
      <c r="H939" s="59" t="str">
        <f>IFERROR(VLOOKUP(G939,IF($C$4="TEB0187_REV01",CALC_CONN_TEB0187_REV01!$G:$T),14,0),"---")</f>
        <v>---</v>
      </c>
      <c r="I939" s="59" t="str">
        <f>IFERROR(VLOOKUP($D939&amp;"-"&amp;$E939,IF($C$4="TEB0187_REV01",CALC_CONN_TEB0187_REV01!$F:$K,"???"),6,0),"---")</f>
        <v>---</v>
      </c>
      <c r="J939" s="61" t="str">
        <f>IFERROR(VLOOKUP($D939&amp;"-"&amp;$E939,IF($C$4="TEB0187_REV01",CALC_CONN_TEB0187_REV01!$F:$M,"???"),8,0),"---")</f>
        <v>---</v>
      </c>
      <c r="K939" s="62" t="str">
        <f>IFERROR(VLOOKUP($D939&amp;"-"&amp;$E939,IF($C$4="TEB0187_REV01",CALC_CONN_TEB0187_REV01!$F:$N),9,0),"---")</f>
        <v>---</v>
      </c>
      <c r="L939" s="59" t="str">
        <f>IFERROR(VLOOKUP(K939,B2B!$H$3:$I$2000,2,0),"---")</f>
        <v>---</v>
      </c>
      <c r="M939" s="59" t="str">
        <f>IFERROR(VLOOKUP(L939,IF($M$4="TEI0187_REV01",RAW_m_TEI0187_REV01!$AD:$AH),5,0),"---")</f>
        <v>---</v>
      </c>
      <c r="N939" s="59" t="str">
        <f>IFERROR(VLOOKUP(L939,IF($M$4="TEI0187_REV01",RAW_m_TEI0187_REV01!$AE:$AJ),6,0),"---")</f>
        <v>---</v>
      </c>
      <c r="O939" s="63" t="str">
        <f>IFERROR(VLOOKUP(L939,IF($M$4="TEI0187_REV01",RAW_m_TEI0187_REV01!$AD:$AE),2,0),"---")</f>
        <v>---</v>
      </c>
      <c r="P939" s="59" t="str">
        <f>IFERROR(VLOOKUP(O939,IF($M$4="TEI0187_REV01",RAW_m_TEI0187_REV01!$AJ:$AK),2,0),"---")</f>
        <v>---</v>
      </c>
      <c r="Q939" s="59" t="str">
        <f>IFERROR(VLOOKUP(L939,IF($M$4="TEI0187_REV01",RAW_m_TEI0187_REV01!$AD:$AF),3,0),"---")</f>
        <v>---</v>
      </c>
      <c r="R939" s="59" t="str">
        <f>IFERROR(VLOOKUP(O939,IF($M$4="TEI0187_REV01",RAW_m_TEI0187_REV01!$AE:$AG),3,0),"---")</f>
        <v>---</v>
      </c>
      <c r="S939" s="59" t="str">
        <f t="shared" si="31"/>
        <v>---</v>
      </c>
    </row>
    <row r="940" spans="2:19" ht="15" customHeight="1" x14ac:dyDescent="0.25">
      <c r="B940" s="59">
        <f t="shared" si="32"/>
        <v>935</v>
      </c>
      <c r="C940" s="60">
        <f>IFERROR(IF($C$4="TEB0187_REV01",CALC_CONN_TEB0187_REV01!U940,),"---")</f>
        <v>0</v>
      </c>
      <c r="D940" s="59">
        <f>IFERROR(IF($C$4="TEB0187_REV01",CALC_CONN_TEB0187_REV01!D940,),"---")</f>
        <v>0</v>
      </c>
      <c r="E940" s="59">
        <f>IFERROR(IF($C$4="TEB0187_REV01",CALC_CONN_TEB0187_REV01!E940,),"---")</f>
        <v>0</v>
      </c>
      <c r="F940" s="59" t="str">
        <f>IFERROR(IF(VLOOKUP($D940&amp;"-"&amp;$E940,IF($C$4="TEB0187_REV01",CALC_CONN_TEB0187_REV01!$F:$I),4,0)="--","---",IF($C$4="TEB0187_REV01",CALC_CONN_TEB0187_REV01!$G940&amp; " --&gt; " &amp;CALC_CONN_TEB0187_REV01!$I940&amp; " --&gt; ")),"---")</f>
        <v>---</v>
      </c>
      <c r="G940" s="59" t="str">
        <f>IFERROR(IF(VLOOKUP($D940&amp;"-"&amp;$E940,IF($C$4="TEB0187_REV01",CALC_CONN_TEB0187_REV01!$F:$H),3,0)="--",VLOOKUP($D940&amp;"-"&amp;$E940,IF($C$4="TEB0187_REV01",CALC_CONN_TEB0187_REV01!$F:$H),2,0),VLOOKUP($D940&amp;"-"&amp;$E940,IF($C$4="TEB0187_REV01",CALC_CONN_TEB0187_REV01!$F:$H),3,0)),"---")</f>
        <v>---</v>
      </c>
      <c r="H940" s="59" t="str">
        <f>IFERROR(VLOOKUP(G940,IF($C$4="TEB0187_REV01",CALC_CONN_TEB0187_REV01!$G:$T),14,0),"---")</f>
        <v>---</v>
      </c>
      <c r="I940" s="59" t="str">
        <f>IFERROR(VLOOKUP($D940&amp;"-"&amp;$E940,IF($C$4="TEB0187_REV01",CALC_CONN_TEB0187_REV01!$F:$K,"???"),6,0),"---")</f>
        <v>---</v>
      </c>
      <c r="J940" s="61" t="str">
        <f>IFERROR(VLOOKUP($D940&amp;"-"&amp;$E940,IF($C$4="TEB0187_REV01",CALC_CONN_TEB0187_REV01!$F:$M,"???"),8,0),"---")</f>
        <v>---</v>
      </c>
      <c r="K940" s="62" t="str">
        <f>IFERROR(VLOOKUP($D940&amp;"-"&amp;$E940,IF($C$4="TEB0187_REV01",CALC_CONN_TEB0187_REV01!$F:$N),9,0),"---")</f>
        <v>---</v>
      </c>
      <c r="L940" s="59" t="str">
        <f>IFERROR(VLOOKUP(K940,B2B!$H$3:$I$2000,2,0),"---")</f>
        <v>---</v>
      </c>
      <c r="M940" s="59" t="str">
        <f>IFERROR(VLOOKUP(L940,IF($M$4="TEI0187_REV01",RAW_m_TEI0187_REV01!$AD:$AH),5,0),"---")</f>
        <v>---</v>
      </c>
      <c r="N940" s="59" t="str">
        <f>IFERROR(VLOOKUP(L940,IF($M$4="TEI0187_REV01",RAW_m_TEI0187_REV01!$AE:$AJ),6,0),"---")</f>
        <v>---</v>
      </c>
      <c r="O940" s="63" t="str">
        <f>IFERROR(VLOOKUP(L940,IF($M$4="TEI0187_REV01",RAW_m_TEI0187_REV01!$AD:$AE),2,0),"---")</f>
        <v>---</v>
      </c>
      <c r="P940" s="59" t="str">
        <f>IFERROR(VLOOKUP(O940,IF($M$4="TEI0187_REV01",RAW_m_TEI0187_REV01!$AJ:$AK),2,0),"---")</f>
        <v>---</v>
      </c>
      <c r="Q940" s="59" t="str">
        <f>IFERROR(VLOOKUP(L940,IF($M$4="TEI0187_REV01",RAW_m_TEI0187_REV01!$AD:$AF),3,0),"---")</f>
        <v>---</v>
      </c>
      <c r="R940" s="59" t="str">
        <f>IFERROR(VLOOKUP(O940,IF($M$4="TEI0187_REV01",RAW_m_TEI0187_REV01!$AE:$AG),3,0),"---")</f>
        <v>---</v>
      </c>
      <c r="S940" s="59" t="str">
        <f t="shared" si="31"/>
        <v>---</v>
      </c>
    </row>
    <row r="941" spans="2:19" ht="15" customHeight="1" x14ac:dyDescent="0.25">
      <c r="B941" s="59">
        <f t="shared" si="32"/>
        <v>936</v>
      </c>
      <c r="C941" s="60">
        <f>IFERROR(IF($C$4="TEB0187_REV01",CALC_CONN_TEB0187_REV01!U941,),"---")</f>
        <v>0</v>
      </c>
      <c r="D941" s="59">
        <f>IFERROR(IF($C$4="TEB0187_REV01",CALC_CONN_TEB0187_REV01!D941,),"---")</f>
        <v>0</v>
      </c>
      <c r="E941" s="59">
        <f>IFERROR(IF($C$4="TEB0187_REV01",CALC_CONN_TEB0187_REV01!E941,),"---")</f>
        <v>0</v>
      </c>
      <c r="F941" s="59" t="str">
        <f>IFERROR(IF(VLOOKUP($D941&amp;"-"&amp;$E941,IF($C$4="TEB0187_REV01",CALC_CONN_TEB0187_REV01!$F:$I),4,0)="--","---",IF($C$4="TEB0187_REV01",CALC_CONN_TEB0187_REV01!$G941&amp; " --&gt; " &amp;CALC_CONN_TEB0187_REV01!$I941&amp; " --&gt; ")),"---")</f>
        <v>---</v>
      </c>
      <c r="G941" s="59" t="str">
        <f>IFERROR(IF(VLOOKUP($D941&amp;"-"&amp;$E941,IF($C$4="TEB0187_REV01",CALC_CONN_TEB0187_REV01!$F:$H),3,0)="--",VLOOKUP($D941&amp;"-"&amp;$E941,IF($C$4="TEB0187_REV01",CALC_CONN_TEB0187_REV01!$F:$H),2,0),VLOOKUP($D941&amp;"-"&amp;$E941,IF($C$4="TEB0187_REV01",CALC_CONN_TEB0187_REV01!$F:$H),3,0)),"---")</f>
        <v>---</v>
      </c>
      <c r="H941" s="59" t="str">
        <f>IFERROR(VLOOKUP(G941,IF($C$4="TEB0187_REV01",CALC_CONN_TEB0187_REV01!$G:$T),14,0),"---")</f>
        <v>---</v>
      </c>
      <c r="I941" s="59" t="str">
        <f>IFERROR(VLOOKUP($D941&amp;"-"&amp;$E941,IF($C$4="TEB0187_REV01",CALC_CONN_TEB0187_REV01!$F:$K,"???"),6,0),"---")</f>
        <v>---</v>
      </c>
      <c r="J941" s="61" t="str">
        <f>IFERROR(VLOOKUP($D941&amp;"-"&amp;$E941,IF($C$4="TEB0187_REV01",CALC_CONN_TEB0187_REV01!$F:$M,"???"),8,0),"---")</f>
        <v>---</v>
      </c>
      <c r="K941" s="62" t="str">
        <f>IFERROR(VLOOKUP($D941&amp;"-"&amp;$E941,IF($C$4="TEB0187_REV01",CALC_CONN_TEB0187_REV01!$F:$N),9,0),"---")</f>
        <v>---</v>
      </c>
      <c r="L941" s="59" t="str">
        <f>IFERROR(VLOOKUP(K941,B2B!$H$3:$I$2000,2,0),"---")</f>
        <v>---</v>
      </c>
      <c r="M941" s="59" t="str">
        <f>IFERROR(VLOOKUP(L941,IF($M$4="TEI0187_REV01",RAW_m_TEI0187_REV01!$AD:$AH),5,0),"---")</f>
        <v>---</v>
      </c>
      <c r="N941" s="59" t="str">
        <f>IFERROR(VLOOKUP(L941,IF($M$4="TEI0187_REV01",RAW_m_TEI0187_REV01!$AE:$AJ),6,0),"---")</f>
        <v>---</v>
      </c>
      <c r="O941" s="63" t="str">
        <f>IFERROR(VLOOKUP(L941,IF($M$4="TEI0187_REV01",RAW_m_TEI0187_REV01!$AD:$AE),2,0),"---")</f>
        <v>---</v>
      </c>
      <c r="P941" s="59" t="str">
        <f>IFERROR(VLOOKUP(O941,IF($M$4="TEI0187_REV01",RAW_m_TEI0187_REV01!$AJ:$AK),2,0),"---")</f>
        <v>---</v>
      </c>
      <c r="Q941" s="59" t="str">
        <f>IFERROR(VLOOKUP(L941,IF($M$4="TEI0187_REV01",RAW_m_TEI0187_REV01!$AD:$AF),3,0),"---")</f>
        <v>---</v>
      </c>
      <c r="R941" s="59" t="str">
        <f>IFERROR(VLOOKUP(O941,IF($M$4="TEI0187_REV01",RAW_m_TEI0187_REV01!$AE:$AG),3,0),"---")</f>
        <v>---</v>
      </c>
      <c r="S941" s="59" t="str">
        <f t="shared" si="31"/>
        <v>---</v>
      </c>
    </row>
    <row r="942" spans="2:19" ht="15" customHeight="1" x14ac:dyDescent="0.25">
      <c r="B942" s="59">
        <f t="shared" si="32"/>
        <v>937</v>
      </c>
      <c r="C942" s="60">
        <f>IFERROR(IF($C$4="TEB0187_REV01",CALC_CONN_TEB0187_REV01!U942,),"---")</f>
        <v>0</v>
      </c>
      <c r="D942" s="59">
        <f>IFERROR(IF($C$4="TEB0187_REV01",CALC_CONN_TEB0187_REV01!D942,),"---")</f>
        <v>0</v>
      </c>
      <c r="E942" s="59">
        <f>IFERROR(IF($C$4="TEB0187_REV01",CALC_CONN_TEB0187_REV01!E942,),"---")</f>
        <v>0</v>
      </c>
      <c r="F942" s="59" t="str">
        <f>IFERROR(IF(VLOOKUP($D942&amp;"-"&amp;$E942,IF($C$4="TEB0187_REV01",CALC_CONN_TEB0187_REV01!$F:$I),4,0)="--","---",IF($C$4="TEB0187_REV01",CALC_CONN_TEB0187_REV01!$G942&amp; " --&gt; " &amp;CALC_CONN_TEB0187_REV01!$I942&amp; " --&gt; ")),"---")</f>
        <v>---</v>
      </c>
      <c r="G942" s="59" t="str">
        <f>IFERROR(IF(VLOOKUP($D942&amp;"-"&amp;$E942,IF($C$4="TEB0187_REV01",CALC_CONN_TEB0187_REV01!$F:$H),3,0)="--",VLOOKUP($D942&amp;"-"&amp;$E942,IF($C$4="TEB0187_REV01",CALC_CONN_TEB0187_REV01!$F:$H),2,0),VLOOKUP($D942&amp;"-"&amp;$E942,IF($C$4="TEB0187_REV01",CALC_CONN_TEB0187_REV01!$F:$H),3,0)),"---")</f>
        <v>---</v>
      </c>
      <c r="H942" s="59" t="str">
        <f>IFERROR(VLOOKUP(G942,IF($C$4="TEB0187_REV01",CALC_CONN_TEB0187_REV01!$G:$T),14,0),"---")</f>
        <v>---</v>
      </c>
      <c r="I942" s="59" t="str">
        <f>IFERROR(VLOOKUP($D942&amp;"-"&amp;$E942,IF($C$4="TEB0187_REV01",CALC_CONN_TEB0187_REV01!$F:$K,"???"),6,0),"---")</f>
        <v>---</v>
      </c>
      <c r="J942" s="61" t="str">
        <f>IFERROR(VLOOKUP($D942&amp;"-"&amp;$E942,IF($C$4="TEB0187_REV01",CALC_CONN_TEB0187_REV01!$F:$M,"???"),8,0),"---")</f>
        <v>---</v>
      </c>
      <c r="K942" s="62" t="str">
        <f>IFERROR(VLOOKUP($D942&amp;"-"&amp;$E942,IF($C$4="TEB0187_REV01",CALC_CONN_TEB0187_REV01!$F:$N),9,0),"---")</f>
        <v>---</v>
      </c>
      <c r="L942" s="59" t="str">
        <f>IFERROR(VLOOKUP(K942,B2B!$H$3:$I$2000,2,0),"---")</f>
        <v>---</v>
      </c>
      <c r="M942" s="59" t="str">
        <f>IFERROR(VLOOKUP(L942,IF($M$4="TEI0187_REV01",RAW_m_TEI0187_REV01!$AD:$AH),5,0),"---")</f>
        <v>---</v>
      </c>
      <c r="N942" s="59" t="str">
        <f>IFERROR(VLOOKUP(L942,IF($M$4="TEI0187_REV01",RAW_m_TEI0187_REV01!$AE:$AJ),6,0),"---")</f>
        <v>---</v>
      </c>
      <c r="O942" s="63" t="str">
        <f>IFERROR(VLOOKUP(L942,IF($M$4="TEI0187_REV01",RAW_m_TEI0187_REV01!$AD:$AE),2,0),"---")</f>
        <v>---</v>
      </c>
      <c r="P942" s="59" t="str">
        <f>IFERROR(VLOOKUP(O942,IF($M$4="TEI0187_REV01",RAW_m_TEI0187_REV01!$AJ:$AK),2,0),"---")</f>
        <v>---</v>
      </c>
      <c r="Q942" s="59" t="str">
        <f>IFERROR(VLOOKUP(L942,IF($M$4="TEI0187_REV01",RAW_m_TEI0187_REV01!$AD:$AF),3,0),"---")</f>
        <v>---</v>
      </c>
      <c r="R942" s="59" t="str">
        <f>IFERROR(VLOOKUP(O942,IF($M$4="TEI0187_REV01",RAW_m_TEI0187_REV01!$AE:$AG),3,0),"---")</f>
        <v>---</v>
      </c>
      <c r="S942" s="59" t="str">
        <f t="shared" si="31"/>
        <v>---</v>
      </c>
    </row>
    <row r="943" spans="2:19" ht="15" customHeight="1" x14ac:dyDescent="0.25">
      <c r="B943" s="59">
        <f t="shared" si="32"/>
        <v>938</v>
      </c>
      <c r="C943" s="60">
        <f>IFERROR(IF($C$4="TEB0187_REV01",CALC_CONN_TEB0187_REV01!U943,),"---")</f>
        <v>0</v>
      </c>
      <c r="D943" s="59">
        <f>IFERROR(IF($C$4="TEB0187_REV01",CALC_CONN_TEB0187_REV01!D943,),"---")</f>
        <v>0</v>
      </c>
      <c r="E943" s="59">
        <f>IFERROR(IF($C$4="TEB0187_REV01",CALC_CONN_TEB0187_REV01!E943,),"---")</f>
        <v>0</v>
      </c>
      <c r="F943" s="59" t="str">
        <f>IFERROR(IF(VLOOKUP($D943&amp;"-"&amp;$E943,IF($C$4="TEB0187_REV01",CALC_CONN_TEB0187_REV01!$F:$I),4,0)="--","---",IF($C$4="TEB0187_REV01",CALC_CONN_TEB0187_REV01!$G943&amp; " --&gt; " &amp;CALC_CONN_TEB0187_REV01!$I943&amp; " --&gt; ")),"---")</f>
        <v>---</v>
      </c>
      <c r="G943" s="59" t="str">
        <f>IFERROR(IF(VLOOKUP($D943&amp;"-"&amp;$E943,IF($C$4="TEB0187_REV01",CALC_CONN_TEB0187_REV01!$F:$H),3,0)="--",VLOOKUP($D943&amp;"-"&amp;$E943,IF($C$4="TEB0187_REV01",CALC_CONN_TEB0187_REV01!$F:$H),2,0),VLOOKUP($D943&amp;"-"&amp;$E943,IF($C$4="TEB0187_REV01",CALC_CONN_TEB0187_REV01!$F:$H),3,0)),"---")</f>
        <v>---</v>
      </c>
      <c r="H943" s="59" t="str">
        <f>IFERROR(VLOOKUP(G943,IF($C$4="TEB0187_REV01",CALC_CONN_TEB0187_REV01!$G:$T),14,0),"---")</f>
        <v>---</v>
      </c>
      <c r="I943" s="59" t="str">
        <f>IFERROR(VLOOKUP($D943&amp;"-"&amp;$E943,IF($C$4="TEB0187_REV01",CALC_CONN_TEB0187_REV01!$F:$K,"???"),6,0),"---")</f>
        <v>---</v>
      </c>
      <c r="J943" s="61" t="str">
        <f>IFERROR(VLOOKUP($D943&amp;"-"&amp;$E943,IF($C$4="TEB0187_REV01",CALC_CONN_TEB0187_REV01!$F:$M,"???"),8,0),"---")</f>
        <v>---</v>
      </c>
      <c r="K943" s="62" t="str">
        <f>IFERROR(VLOOKUP($D943&amp;"-"&amp;$E943,IF($C$4="TEB0187_REV01",CALC_CONN_TEB0187_REV01!$F:$N),9,0),"---")</f>
        <v>---</v>
      </c>
      <c r="L943" s="59" t="str">
        <f>IFERROR(VLOOKUP(K943,B2B!$H$3:$I$2000,2,0),"---")</f>
        <v>---</v>
      </c>
      <c r="M943" s="59" t="str">
        <f>IFERROR(VLOOKUP(L943,IF($M$4="TEI0187_REV01",RAW_m_TEI0187_REV01!$AD:$AH),5,0),"---")</f>
        <v>---</v>
      </c>
      <c r="N943" s="59" t="str">
        <f>IFERROR(VLOOKUP(L943,IF($M$4="TEI0187_REV01",RAW_m_TEI0187_REV01!$AE:$AJ),6,0),"---")</f>
        <v>---</v>
      </c>
      <c r="O943" s="63" t="str">
        <f>IFERROR(VLOOKUP(L943,IF($M$4="TEI0187_REV01",RAW_m_TEI0187_REV01!$AD:$AE),2,0),"---")</f>
        <v>---</v>
      </c>
      <c r="P943" s="59" t="str">
        <f>IFERROR(VLOOKUP(O943,IF($M$4="TEI0187_REV01",RAW_m_TEI0187_REV01!$AJ:$AK),2,0),"---")</f>
        <v>---</v>
      </c>
      <c r="Q943" s="59" t="str">
        <f>IFERROR(VLOOKUP(L943,IF($M$4="TEI0187_REV01",RAW_m_TEI0187_REV01!$AD:$AF),3,0),"---")</f>
        <v>---</v>
      </c>
      <c r="R943" s="59" t="str">
        <f>IFERROR(VLOOKUP(O943,IF($M$4="TEI0187_REV01",RAW_m_TEI0187_REV01!$AE:$AG),3,0),"---")</f>
        <v>---</v>
      </c>
      <c r="S943" s="59" t="str">
        <f t="shared" si="31"/>
        <v>---</v>
      </c>
    </row>
    <row r="944" spans="2:19" ht="15" customHeight="1" x14ac:dyDescent="0.25">
      <c r="B944" s="59">
        <f t="shared" si="32"/>
        <v>939</v>
      </c>
      <c r="C944" s="60">
        <f>IFERROR(IF($C$4="TEB0187_REV01",CALC_CONN_TEB0187_REV01!U944,),"---")</f>
        <v>0</v>
      </c>
      <c r="D944" s="59">
        <f>IFERROR(IF($C$4="TEB0187_REV01",CALC_CONN_TEB0187_REV01!D944,),"---")</f>
        <v>0</v>
      </c>
      <c r="E944" s="59">
        <f>IFERROR(IF($C$4="TEB0187_REV01",CALC_CONN_TEB0187_REV01!E944,),"---")</f>
        <v>0</v>
      </c>
      <c r="F944" s="59" t="str">
        <f>IFERROR(IF(VLOOKUP($D944&amp;"-"&amp;$E944,IF($C$4="TEB0187_REV01",CALC_CONN_TEB0187_REV01!$F:$I),4,0)="--","---",IF($C$4="TEB0187_REV01",CALC_CONN_TEB0187_REV01!$G944&amp; " --&gt; " &amp;CALC_CONN_TEB0187_REV01!$I944&amp; " --&gt; ")),"---")</f>
        <v>---</v>
      </c>
      <c r="G944" s="59" t="str">
        <f>IFERROR(IF(VLOOKUP($D944&amp;"-"&amp;$E944,IF($C$4="TEB0187_REV01",CALC_CONN_TEB0187_REV01!$F:$H),3,0)="--",VLOOKUP($D944&amp;"-"&amp;$E944,IF($C$4="TEB0187_REV01",CALC_CONN_TEB0187_REV01!$F:$H),2,0),VLOOKUP($D944&amp;"-"&amp;$E944,IF($C$4="TEB0187_REV01",CALC_CONN_TEB0187_REV01!$F:$H),3,0)),"---")</f>
        <v>---</v>
      </c>
      <c r="H944" s="59" t="str">
        <f>IFERROR(VLOOKUP(G944,IF($C$4="TEB0187_REV01",CALC_CONN_TEB0187_REV01!$G:$T),14,0),"---")</f>
        <v>---</v>
      </c>
      <c r="I944" s="59" t="str">
        <f>IFERROR(VLOOKUP($D944&amp;"-"&amp;$E944,IF($C$4="TEB0187_REV01",CALC_CONN_TEB0187_REV01!$F:$K,"???"),6,0),"---")</f>
        <v>---</v>
      </c>
      <c r="J944" s="61" t="str">
        <f>IFERROR(VLOOKUP($D944&amp;"-"&amp;$E944,IF($C$4="TEB0187_REV01",CALC_CONN_TEB0187_REV01!$F:$M,"???"),8,0),"---")</f>
        <v>---</v>
      </c>
      <c r="K944" s="62" t="str">
        <f>IFERROR(VLOOKUP($D944&amp;"-"&amp;$E944,IF($C$4="TEB0187_REV01",CALC_CONN_TEB0187_REV01!$F:$N),9,0),"---")</f>
        <v>---</v>
      </c>
      <c r="L944" s="59" t="str">
        <f>IFERROR(VLOOKUP(K944,B2B!$H$3:$I$2000,2,0),"---")</f>
        <v>---</v>
      </c>
      <c r="M944" s="59" t="str">
        <f>IFERROR(VLOOKUP(L944,IF($M$4="TEI0187_REV01",RAW_m_TEI0187_REV01!$AD:$AH),5,0),"---")</f>
        <v>---</v>
      </c>
      <c r="N944" s="59" t="str">
        <f>IFERROR(VLOOKUP(L944,IF($M$4="TEI0187_REV01",RAW_m_TEI0187_REV01!$AE:$AJ),6,0),"---")</f>
        <v>---</v>
      </c>
      <c r="O944" s="63" t="str">
        <f>IFERROR(VLOOKUP(L944,IF($M$4="TEI0187_REV01",RAW_m_TEI0187_REV01!$AD:$AE),2,0),"---")</f>
        <v>---</v>
      </c>
      <c r="P944" s="59" t="str">
        <f>IFERROR(VLOOKUP(O944,IF($M$4="TEI0187_REV01",RAW_m_TEI0187_REV01!$AJ:$AK),2,0),"---")</f>
        <v>---</v>
      </c>
      <c r="Q944" s="59" t="str">
        <f>IFERROR(VLOOKUP(L944,IF($M$4="TEI0187_REV01",RAW_m_TEI0187_REV01!$AD:$AF),3,0),"---")</f>
        <v>---</v>
      </c>
      <c r="R944" s="59" t="str">
        <f>IFERROR(VLOOKUP(O944,IF($M$4="TEI0187_REV01",RAW_m_TEI0187_REV01!$AE:$AG),3,0),"---")</f>
        <v>---</v>
      </c>
      <c r="S944" s="59" t="str">
        <f t="shared" si="31"/>
        <v>---</v>
      </c>
    </row>
    <row r="945" spans="2:19" ht="15" customHeight="1" x14ac:dyDescent="0.25">
      <c r="B945" s="59">
        <f t="shared" si="32"/>
        <v>940</v>
      </c>
      <c r="C945" s="60">
        <f>IFERROR(IF($C$4="TEB0187_REV01",CALC_CONN_TEB0187_REV01!U945,),"---")</f>
        <v>0</v>
      </c>
      <c r="D945" s="59">
        <f>IFERROR(IF($C$4="TEB0187_REV01",CALC_CONN_TEB0187_REV01!D945,),"---")</f>
        <v>0</v>
      </c>
      <c r="E945" s="59">
        <f>IFERROR(IF($C$4="TEB0187_REV01",CALC_CONN_TEB0187_REV01!E945,),"---")</f>
        <v>0</v>
      </c>
      <c r="F945" s="59" t="str">
        <f>IFERROR(IF(VLOOKUP($D945&amp;"-"&amp;$E945,IF($C$4="TEB0187_REV01",CALC_CONN_TEB0187_REV01!$F:$I),4,0)="--","---",IF($C$4="TEB0187_REV01",CALC_CONN_TEB0187_REV01!$G945&amp; " --&gt; " &amp;CALC_CONN_TEB0187_REV01!$I945&amp; " --&gt; ")),"---")</f>
        <v>---</v>
      </c>
      <c r="G945" s="59" t="str">
        <f>IFERROR(IF(VLOOKUP($D945&amp;"-"&amp;$E945,IF($C$4="TEB0187_REV01",CALC_CONN_TEB0187_REV01!$F:$H),3,0)="--",VLOOKUP($D945&amp;"-"&amp;$E945,IF($C$4="TEB0187_REV01",CALC_CONN_TEB0187_REV01!$F:$H),2,0),VLOOKUP($D945&amp;"-"&amp;$E945,IF($C$4="TEB0187_REV01",CALC_CONN_TEB0187_REV01!$F:$H),3,0)),"---")</f>
        <v>---</v>
      </c>
      <c r="H945" s="59" t="str">
        <f>IFERROR(VLOOKUP(G945,IF($C$4="TEB0187_REV01",CALC_CONN_TEB0187_REV01!$G:$T),14,0),"---")</f>
        <v>---</v>
      </c>
      <c r="I945" s="59" t="str">
        <f>IFERROR(VLOOKUP($D945&amp;"-"&amp;$E945,IF($C$4="TEB0187_REV01",CALC_CONN_TEB0187_REV01!$F:$K,"???"),6,0),"---")</f>
        <v>---</v>
      </c>
      <c r="J945" s="61" t="str">
        <f>IFERROR(VLOOKUP($D945&amp;"-"&amp;$E945,IF($C$4="TEB0187_REV01",CALC_CONN_TEB0187_REV01!$F:$M,"???"),8,0),"---")</f>
        <v>---</v>
      </c>
      <c r="K945" s="62" t="str">
        <f>IFERROR(VLOOKUP($D945&amp;"-"&amp;$E945,IF($C$4="TEB0187_REV01",CALC_CONN_TEB0187_REV01!$F:$N),9,0),"---")</f>
        <v>---</v>
      </c>
      <c r="L945" s="59" t="str">
        <f>IFERROR(VLOOKUP(K945,B2B!$H$3:$I$2000,2,0),"---")</f>
        <v>---</v>
      </c>
      <c r="M945" s="59" t="str">
        <f>IFERROR(VLOOKUP(L945,IF($M$4="TEI0187_REV01",RAW_m_TEI0187_REV01!$AD:$AH),5,0),"---")</f>
        <v>---</v>
      </c>
      <c r="N945" s="59" t="str">
        <f>IFERROR(VLOOKUP(L945,IF($M$4="TEI0187_REV01",RAW_m_TEI0187_REV01!$AE:$AJ),6,0),"---")</f>
        <v>---</v>
      </c>
      <c r="O945" s="63" t="str">
        <f>IFERROR(VLOOKUP(L945,IF($M$4="TEI0187_REV01",RAW_m_TEI0187_REV01!$AD:$AE),2,0),"---")</f>
        <v>---</v>
      </c>
      <c r="P945" s="59" t="str">
        <f>IFERROR(VLOOKUP(O945,IF($M$4="TEI0187_REV01",RAW_m_TEI0187_REV01!$AJ:$AK),2,0),"---")</f>
        <v>---</v>
      </c>
      <c r="Q945" s="59" t="str">
        <f>IFERROR(VLOOKUP(L945,IF($M$4="TEI0187_REV01",RAW_m_TEI0187_REV01!$AD:$AF),3,0),"---")</f>
        <v>---</v>
      </c>
      <c r="R945" s="59" t="str">
        <f>IFERROR(VLOOKUP(O945,IF($M$4="TEI0187_REV01",RAW_m_TEI0187_REV01!$AE:$AG),3,0),"---")</f>
        <v>---</v>
      </c>
      <c r="S945" s="59" t="str">
        <f t="shared" si="31"/>
        <v>---</v>
      </c>
    </row>
    <row r="946" spans="2:19" ht="15" customHeight="1" x14ac:dyDescent="0.25">
      <c r="B946" s="59">
        <f t="shared" si="32"/>
        <v>941</v>
      </c>
      <c r="C946" s="60">
        <f>IFERROR(IF($C$4="TEB0187_REV01",CALC_CONN_TEB0187_REV01!U946,),"---")</f>
        <v>0</v>
      </c>
      <c r="D946" s="59">
        <f>IFERROR(IF($C$4="TEB0187_REV01",CALC_CONN_TEB0187_REV01!D946,),"---")</f>
        <v>0</v>
      </c>
      <c r="E946" s="59">
        <f>IFERROR(IF($C$4="TEB0187_REV01",CALC_CONN_TEB0187_REV01!E946,),"---")</f>
        <v>0</v>
      </c>
      <c r="F946" s="59" t="str">
        <f>IFERROR(IF(VLOOKUP($D946&amp;"-"&amp;$E946,IF($C$4="TEB0187_REV01",CALC_CONN_TEB0187_REV01!$F:$I),4,0)="--","---",IF($C$4="TEB0187_REV01",CALC_CONN_TEB0187_REV01!$G946&amp; " --&gt; " &amp;CALC_CONN_TEB0187_REV01!$I946&amp; " --&gt; ")),"---")</f>
        <v>---</v>
      </c>
      <c r="G946" s="59" t="str">
        <f>IFERROR(IF(VLOOKUP($D946&amp;"-"&amp;$E946,IF($C$4="TEB0187_REV01",CALC_CONN_TEB0187_REV01!$F:$H),3,0)="--",VLOOKUP($D946&amp;"-"&amp;$E946,IF($C$4="TEB0187_REV01",CALC_CONN_TEB0187_REV01!$F:$H),2,0),VLOOKUP($D946&amp;"-"&amp;$E946,IF($C$4="TEB0187_REV01",CALC_CONN_TEB0187_REV01!$F:$H),3,0)),"---")</f>
        <v>---</v>
      </c>
      <c r="H946" s="59" t="str">
        <f>IFERROR(VLOOKUP(G946,IF($C$4="TEB0187_REV01",CALC_CONN_TEB0187_REV01!$G:$T),14,0),"---")</f>
        <v>---</v>
      </c>
      <c r="I946" s="59" t="str">
        <f>IFERROR(VLOOKUP($D946&amp;"-"&amp;$E946,IF($C$4="TEB0187_REV01",CALC_CONN_TEB0187_REV01!$F:$K,"???"),6,0),"---")</f>
        <v>---</v>
      </c>
      <c r="J946" s="61" t="str">
        <f>IFERROR(VLOOKUP($D946&amp;"-"&amp;$E946,IF($C$4="TEB0187_REV01",CALC_CONN_TEB0187_REV01!$F:$M,"???"),8,0),"---")</f>
        <v>---</v>
      </c>
      <c r="K946" s="62" t="str">
        <f>IFERROR(VLOOKUP($D946&amp;"-"&amp;$E946,IF($C$4="TEB0187_REV01",CALC_CONN_TEB0187_REV01!$F:$N),9,0),"---")</f>
        <v>---</v>
      </c>
      <c r="L946" s="59" t="str">
        <f>IFERROR(VLOOKUP(K946,B2B!$H$3:$I$2000,2,0),"---")</f>
        <v>---</v>
      </c>
      <c r="M946" s="59" t="str">
        <f>IFERROR(VLOOKUP(L946,IF($M$4="TEI0187_REV01",RAW_m_TEI0187_REV01!$AD:$AH),5,0),"---")</f>
        <v>---</v>
      </c>
      <c r="N946" s="59" t="str">
        <f>IFERROR(VLOOKUP(L946,IF($M$4="TEI0187_REV01",RAW_m_TEI0187_REV01!$AE:$AJ),6,0),"---")</f>
        <v>---</v>
      </c>
      <c r="O946" s="63" t="str">
        <f>IFERROR(VLOOKUP(L946,IF($M$4="TEI0187_REV01",RAW_m_TEI0187_REV01!$AD:$AE),2,0),"---")</f>
        <v>---</v>
      </c>
      <c r="P946" s="59" t="str">
        <f>IFERROR(VLOOKUP(O946,IF($M$4="TEI0187_REV01",RAW_m_TEI0187_REV01!$AJ:$AK),2,0),"---")</f>
        <v>---</v>
      </c>
      <c r="Q946" s="59" t="str">
        <f>IFERROR(VLOOKUP(L946,IF($M$4="TEI0187_REV01",RAW_m_TEI0187_REV01!$AD:$AF),3,0),"---")</f>
        <v>---</v>
      </c>
      <c r="R946" s="59" t="str">
        <f>IFERROR(VLOOKUP(O946,IF($M$4="TEI0187_REV01",RAW_m_TEI0187_REV01!$AE:$AG),3,0),"---")</f>
        <v>---</v>
      </c>
      <c r="S946" s="59" t="str">
        <f t="shared" si="31"/>
        <v>---</v>
      </c>
    </row>
    <row r="947" spans="2:19" ht="15" customHeight="1" x14ac:dyDescent="0.25">
      <c r="B947" s="59">
        <f t="shared" si="32"/>
        <v>942</v>
      </c>
      <c r="C947" s="60">
        <f>IFERROR(IF($C$4="TEB0187_REV01",CALC_CONN_TEB0187_REV01!U947,),"---")</f>
        <v>0</v>
      </c>
      <c r="D947" s="59">
        <f>IFERROR(IF($C$4="TEB0187_REV01",CALC_CONN_TEB0187_REV01!D947,),"---")</f>
        <v>0</v>
      </c>
      <c r="E947" s="59">
        <f>IFERROR(IF($C$4="TEB0187_REV01",CALC_CONN_TEB0187_REV01!E947,),"---")</f>
        <v>0</v>
      </c>
      <c r="F947" s="59" t="str">
        <f>IFERROR(IF(VLOOKUP($D947&amp;"-"&amp;$E947,IF($C$4="TEB0187_REV01",CALC_CONN_TEB0187_REV01!$F:$I),4,0)="--","---",IF($C$4="TEB0187_REV01",CALC_CONN_TEB0187_REV01!$G947&amp; " --&gt; " &amp;CALC_CONN_TEB0187_REV01!$I947&amp; " --&gt; ")),"---")</f>
        <v>---</v>
      </c>
      <c r="G947" s="59" t="str">
        <f>IFERROR(IF(VLOOKUP($D947&amp;"-"&amp;$E947,IF($C$4="TEB0187_REV01",CALC_CONN_TEB0187_REV01!$F:$H),3,0)="--",VLOOKUP($D947&amp;"-"&amp;$E947,IF($C$4="TEB0187_REV01",CALC_CONN_TEB0187_REV01!$F:$H),2,0),VLOOKUP($D947&amp;"-"&amp;$E947,IF($C$4="TEB0187_REV01",CALC_CONN_TEB0187_REV01!$F:$H),3,0)),"---")</f>
        <v>---</v>
      </c>
      <c r="H947" s="59" t="str">
        <f>IFERROR(VLOOKUP(G947,IF($C$4="TEB0187_REV01",CALC_CONN_TEB0187_REV01!$G:$T),14,0),"---")</f>
        <v>---</v>
      </c>
      <c r="I947" s="59" t="str">
        <f>IFERROR(VLOOKUP($D947&amp;"-"&amp;$E947,IF($C$4="TEB0187_REV01",CALC_CONN_TEB0187_REV01!$F:$K,"???"),6,0),"---")</f>
        <v>---</v>
      </c>
      <c r="J947" s="61" t="str">
        <f>IFERROR(VLOOKUP($D947&amp;"-"&amp;$E947,IF($C$4="TEB0187_REV01",CALC_CONN_TEB0187_REV01!$F:$M,"???"),8,0),"---")</f>
        <v>---</v>
      </c>
      <c r="K947" s="62" t="str">
        <f>IFERROR(VLOOKUP($D947&amp;"-"&amp;$E947,IF($C$4="TEB0187_REV01",CALC_CONN_TEB0187_REV01!$F:$N),9,0),"---")</f>
        <v>---</v>
      </c>
      <c r="L947" s="59" t="str">
        <f>IFERROR(VLOOKUP(K947,B2B!$H$3:$I$2000,2,0),"---")</f>
        <v>---</v>
      </c>
      <c r="M947" s="59" t="str">
        <f>IFERROR(VLOOKUP(L947,IF($M$4="TEI0187_REV01",RAW_m_TEI0187_REV01!$AD:$AH),5,0),"---")</f>
        <v>---</v>
      </c>
      <c r="N947" s="59" t="str">
        <f>IFERROR(VLOOKUP(L947,IF($M$4="TEI0187_REV01",RAW_m_TEI0187_REV01!$AE:$AJ),6,0),"---")</f>
        <v>---</v>
      </c>
      <c r="O947" s="63" t="str">
        <f>IFERROR(VLOOKUP(L947,IF($M$4="TEI0187_REV01",RAW_m_TEI0187_REV01!$AD:$AE),2,0),"---")</f>
        <v>---</v>
      </c>
      <c r="P947" s="59" t="str">
        <f>IFERROR(VLOOKUP(O947,IF($M$4="TEI0187_REV01",RAW_m_TEI0187_REV01!$AJ:$AK),2,0),"---")</f>
        <v>---</v>
      </c>
      <c r="Q947" s="59" t="str">
        <f>IFERROR(VLOOKUP(L947,IF($M$4="TEI0187_REV01",RAW_m_TEI0187_REV01!$AD:$AF),3,0),"---")</f>
        <v>---</v>
      </c>
      <c r="R947" s="59" t="str">
        <f>IFERROR(VLOOKUP(O947,IF($M$4="TEI0187_REV01",RAW_m_TEI0187_REV01!$AE:$AG),3,0),"---")</f>
        <v>---</v>
      </c>
      <c r="S947" s="59" t="str">
        <f t="shared" si="31"/>
        <v>---</v>
      </c>
    </row>
    <row r="948" spans="2:19" ht="15" customHeight="1" x14ac:dyDescent="0.25">
      <c r="B948" s="59">
        <f t="shared" si="32"/>
        <v>943</v>
      </c>
      <c r="C948" s="60">
        <f>IFERROR(IF($C$4="TEB0187_REV01",CALC_CONN_TEB0187_REV01!U948,),"---")</f>
        <v>0</v>
      </c>
      <c r="D948" s="59">
        <f>IFERROR(IF($C$4="TEB0187_REV01",CALC_CONN_TEB0187_REV01!D948,),"---")</f>
        <v>0</v>
      </c>
      <c r="E948" s="59">
        <f>IFERROR(IF($C$4="TEB0187_REV01",CALC_CONN_TEB0187_REV01!E948,),"---")</f>
        <v>0</v>
      </c>
      <c r="F948" s="59" t="str">
        <f>IFERROR(IF(VLOOKUP($D948&amp;"-"&amp;$E948,IF($C$4="TEB0187_REV01",CALC_CONN_TEB0187_REV01!$F:$I),4,0)="--","---",IF($C$4="TEB0187_REV01",CALC_CONN_TEB0187_REV01!$G948&amp; " --&gt; " &amp;CALC_CONN_TEB0187_REV01!$I948&amp; " --&gt; ")),"---")</f>
        <v>---</v>
      </c>
      <c r="G948" s="59" t="str">
        <f>IFERROR(IF(VLOOKUP($D948&amp;"-"&amp;$E948,IF($C$4="TEB0187_REV01",CALC_CONN_TEB0187_REV01!$F:$H),3,0)="--",VLOOKUP($D948&amp;"-"&amp;$E948,IF($C$4="TEB0187_REV01",CALC_CONN_TEB0187_REV01!$F:$H),2,0),VLOOKUP($D948&amp;"-"&amp;$E948,IF($C$4="TEB0187_REV01",CALC_CONN_TEB0187_REV01!$F:$H),3,0)),"---")</f>
        <v>---</v>
      </c>
      <c r="H948" s="59" t="str">
        <f>IFERROR(VLOOKUP(G948,IF($C$4="TEB0187_REV01",CALC_CONN_TEB0187_REV01!$G:$T),14,0),"---")</f>
        <v>---</v>
      </c>
      <c r="I948" s="59" t="str">
        <f>IFERROR(VLOOKUP($D948&amp;"-"&amp;$E948,IF($C$4="TEB0187_REV01",CALC_CONN_TEB0187_REV01!$F:$K,"???"),6,0),"---")</f>
        <v>---</v>
      </c>
      <c r="J948" s="61" t="str">
        <f>IFERROR(VLOOKUP($D948&amp;"-"&amp;$E948,IF($C$4="TEB0187_REV01",CALC_CONN_TEB0187_REV01!$F:$M,"???"),8,0),"---")</f>
        <v>---</v>
      </c>
      <c r="K948" s="62" t="str">
        <f>IFERROR(VLOOKUP($D948&amp;"-"&amp;$E948,IF($C$4="TEB0187_REV01",CALC_CONN_TEB0187_REV01!$F:$N),9,0),"---")</f>
        <v>---</v>
      </c>
      <c r="L948" s="59" t="str">
        <f>IFERROR(VLOOKUP(K948,B2B!$H$3:$I$2000,2,0),"---")</f>
        <v>---</v>
      </c>
      <c r="M948" s="59" t="str">
        <f>IFERROR(VLOOKUP(L948,IF($M$4="TEI0187_REV01",RAW_m_TEI0187_REV01!$AD:$AH),5,0),"---")</f>
        <v>---</v>
      </c>
      <c r="N948" s="59" t="str">
        <f>IFERROR(VLOOKUP(L948,IF($M$4="TEI0187_REV01",RAW_m_TEI0187_REV01!$AE:$AJ),6,0),"---")</f>
        <v>---</v>
      </c>
      <c r="O948" s="63" t="str">
        <f>IFERROR(VLOOKUP(L948,IF($M$4="TEI0187_REV01",RAW_m_TEI0187_REV01!$AD:$AE),2,0),"---")</f>
        <v>---</v>
      </c>
      <c r="P948" s="59" t="str">
        <f>IFERROR(VLOOKUP(O948,IF($M$4="TEI0187_REV01",RAW_m_TEI0187_REV01!$AJ:$AK),2,0),"---")</f>
        <v>---</v>
      </c>
      <c r="Q948" s="59" t="str">
        <f>IFERROR(VLOOKUP(L948,IF($M$4="TEI0187_REV01",RAW_m_TEI0187_REV01!$AD:$AF),3,0),"---")</f>
        <v>---</v>
      </c>
      <c r="R948" s="59" t="str">
        <f>IFERROR(VLOOKUP(O948,IF($M$4="TEI0187_REV01",RAW_m_TEI0187_REV01!$AE:$AG),3,0),"---")</f>
        <v>---</v>
      </c>
      <c r="S948" s="59" t="str">
        <f t="shared" si="31"/>
        <v>---</v>
      </c>
    </row>
    <row r="949" spans="2:19" ht="15" customHeight="1" x14ac:dyDescent="0.25">
      <c r="B949" s="59">
        <f t="shared" si="32"/>
        <v>944</v>
      </c>
      <c r="C949" s="60">
        <f>IFERROR(IF($C$4="TEB0187_REV01",CALC_CONN_TEB0187_REV01!U949,),"---")</f>
        <v>0</v>
      </c>
      <c r="D949" s="59">
        <f>IFERROR(IF($C$4="TEB0187_REV01",CALC_CONN_TEB0187_REV01!D949,),"---")</f>
        <v>0</v>
      </c>
      <c r="E949" s="59">
        <f>IFERROR(IF($C$4="TEB0187_REV01",CALC_CONN_TEB0187_REV01!E949,),"---")</f>
        <v>0</v>
      </c>
      <c r="F949" s="59" t="str">
        <f>IFERROR(IF(VLOOKUP($D949&amp;"-"&amp;$E949,IF($C$4="TEB0187_REV01",CALC_CONN_TEB0187_REV01!$F:$I),4,0)="--","---",IF($C$4="TEB0187_REV01",CALC_CONN_TEB0187_REV01!$G949&amp; " --&gt; " &amp;CALC_CONN_TEB0187_REV01!$I949&amp; " --&gt; ")),"---")</f>
        <v>---</v>
      </c>
      <c r="G949" s="59" t="str">
        <f>IFERROR(IF(VLOOKUP($D949&amp;"-"&amp;$E949,IF($C$4="TEB0187_REV01",CALC_CONN_TEB0187_REV01!$F:$H),3,0)="--",VLOOKUP($D949&amp;"-"&amp;$E949,IF($C$4="TEB0187_REV01",CALC_CONN_TEB0187_REV01!$F:$H),2,0),VLOOKUP($D949&amp;"-"&amp;$E949,IF($C$4="TEB0187_REV01",CALC_CONN_TEB0187_REV01!$F:$H),3,0)),"---")</f>
        <v>---</v>
      </c>
      <c r="H949" s="59" t="str">
        <f>IFERROR(VLOOKUP(G949,IF($C$4="TEB0187_REV01",CALC_CONN_TEB0187_REV01!$G:$T),14,0),"---")</f>
        <v>---</v>
      </c>
      <c r="I949" s="59" t="str">
        <f>IFERROR(VLOOKUP($D949&amp;"-"&amp;$E949,IF($C$4="TEB0187_REV01",CALC_CONN_TEB0187_REV01!$F:$K,"???"),6,0),"---")</f>
        <v>---</v>
      </c>
      <c r="J949" s="61" t="str">
        <f>IFERROR(VLOOKUP($D949&amp;"-"&amp;$E949,IF($C$4="TEB0187_REV01",CALC_CONN_TEB0187_REV01!$F:$M,"???"),8,0),"---")</f>
        <v>---</v>
      </c>
      <c r="K949" s="62" t="str">
        <f>IFERROR(VLOOKUP($D949&amp;"-"&amp;$E949,IF($C$4="TEB0187_REV01",CALC_CONN_TEB0187_REV01!$F:$N),9,0),"---")</f>
        <v>---</v>
      </c>
      <c r="L949" s="59" t="str">
        <f>IFERROR(VLOOKUP(K949,B2B!$H$3:$I$2000,2,0),"---")</f>
        <v>---</v>
      </c>
      <c r="M949" s="59" t="str">
        <f>IFERROR(VLOOKUP(L949,IF($M$4="TEI0187_REV01",RAW_m_TEI0187_REV01!$AD:$AH),5,0),"---")</f>
        <v>---</v>
      </c>
      <c r="N949" s="59" t="str">
        <f>IFERROR(VLOOKUP(L949,IF($M$4="TEI0187_REV01",RAW_m_TEI0187_REV01!$AE:$AJ),6,0),"---")</f>
        <v>---</v>
      </c>
      <c r="O949" s="63" t="str">
        <f>IFERROR(VLOOKUP(L949,IF($M$4="TEI0187_REV01",RAW_m_TEI0187_REV01!$AD:$AE),2,0),"---")</f>
        <v>---</v>
      </c>
      <c r="P949" s="59" t="str">
        <f>IFERROR(VLOOKUP(O949,IF($M$4="TEI0187_REV01",RAW_m_TEI0187_REV01!$AJ:$AK),2,0),"---")</f>
        <v>---</v>
      </c>
      <c r="Q949" s="59" t="str">
        <f>IFERROR(VLOOKUP(L949,IF($M$4="TEI0187_REV01",RAW_m_TEI0187_REV01!$AD:$AF),3,0),"---")</f>
        <v>---</v>
      </c>
      <c r="R949" s="59" t="str">
        <f>IFERROR(VLOOKUP(O949,IF($M$4="TEI0187_REV01",RAW_m_TEI0187_REV01!$AE:$AG),3,0),"---")</f>
        <v>---</v>
      </c>
      <c r="S949" s="59" t="str">
        <f t="shared" si="31"/>
        <v>---</v>
      </c>
    </row>
    <row r="950" spans="2:19" ht="15" customHeight="1" x14ac:dyDescent="0.25">
      <c r="B950" s="59">
        <f t="shared" si="32"/>
        <v>945</v>
      </c>
      <c r="C950" s="60">
        <f>IFERROR(IF($C$4="TEB0187_REV01",CALC_CONN_TEB0187_REV01!U950,),"---")</f>
        <v>0</v>
      </c>
      <c r="D950" s="59">
        <f>IFERROR(IF($C$4="TEB0187_REV01",CALC_CONN_TEB0187_REV01!D950,),"---")</f>
        <v>0</v>
      </c>
      <c r="E950" s="59">
        <f>IFERROR(IF($C$4="TEB0187_REV01",CALC_CONN_TEB0187_REV01!E950,),"---")</f>
        <v>0</v>
      </c>
      <c r="F950" s="59" t="str">
        <f>IFERROR(IF(VLOOKUP($D950&amp;"-"&amp;$E950,IF($C$4="TEB0187_REV01",CALC_CONN_TEB0187_REV01!$F:$I),4,0)="--","---",IF($C$4="TEB0187_REV01",CALC_CONN_TEB0187_REV01!$G950&amp; " --&gt; " &amp;CALC_CONN_TEB0187_REV01!$I950&amp; " --&gt; ")),"---")</f>
        <v>---</v>
      </c>
      <c r="G950" s="59" t="str">
        <f>IFERROR(IF(VLOOKUP($D950&amp;"-"&amp;$E950,IF($C$4="TEB0187_REV01",CALC_CONN_TEB0187_REV01!$F:$H),3,0)="--",VLOOKUP($D950&amp;"-"&amp;$E950,IF($C$4="TEB0187_REV01",CALC_CONN_TEB0187_REV01!$F:$H),2,0),VLOOKUP($D950&amp;"-"&amp;$E950,IF($C$4="TEB0187_REV01",CALC_CONN_TEB0187_REV01!$F:$H),3,0)),"---")</f>
        <v>---</v>
      </c>
      <c r="H950" s="59" t="str">
        <f>IFERROR(VLOOKUP(G950,IF($C$4="TEB0187_REV01",CALC_CONN_TEB0187_REV01!$G:$T),14,0),"---")</f>
        <v>---</v>
      </c>
      <c r="I950" s="59" t="str">
        <f>IFERROR(VLOOKUP($D950&amp;"-"&amp;$E950,IF($C$4="TEB0187_REV01",CALC_CONN_TEB0187_REV01!$F:$K,"???"),6,0),"---")</f>
        <v>---</v>
      </c>
      <c r="J950" s="61" t="str">
        <f>IFERROR(VLOOKUP($D950&amp;"-"&amp;$E950,IF($C$4="TEB0187_REV01",CALC_CONN_TEB0187_REV01!$F:$M,"???"),8,0),"---")</f>
        <v>---</v>
      </c>
      <c r="K950" s="62" t="str">
        <f>IFERROR(VLOOKUP($D950&amp;"-"&amp;$E950,IF($C$4="TEB0187_REV01",CALC_CONN_TEB0187_REV01!$F:$N),9,0),"---")</f>
        <v>---</v>
      </c>
      <c r="L950" s="59" t="str">
        <f>IFERROR(VLOOKUP(K950,B2B!$H$3:$I$2000,2,0),"---")</f>
        <v>---</v>
      </c>
      <c r="M950" s="59" t="str">
        <f>IFERROR(VLOOKUP(L950,IF($M$4="TEI0187_REV01",RAW_m_TEI0187_REV01!$AD:$AH),5,0),"---")</f>
        <v>---</v>
      </c>
      <c r="N950" s="59" t="str">
        <f>IFERROR(VLOOKUP(L950,IF($M$4="TEI0187_REV01",RAW_m_TEI0187_REV01!$AE:$AJ),6,0),"---")</f>
        <v>---</v>
      </c>
      <c r="O950" s="63" t="str">
        <f>IFERROR(VLOOKUP(L950,IF($M$4="TEI0187_REV01",RAW_m_TEI0187_REV01!$AD:$AE),2,0),"---")</f>
        <v>---</v>
      </c>
      <c r="P950" s="59" t="str">
        <f>IFERROR(VLOOKUP(O950,IF($M$4="TEI0187_REV01",RAW_m_TEI0187_REV01!$AJ:$AK),2,0),"---")</f>
        <v>---</v>
      </c>
      <c r="Q950" s="59" t="str">
        <f>IFERROR(VLOOKUP(L950,IF($M$4="TEI0187_REV01",RAW_m_TEI0187_REV01!$AD:$AF),3,0),"---")</f>
        <v>---</v>
      </c>
      <c r="R950" s="59" t="str">
        <f>IFERROR(VLOOKUP(O950,IF($M$4="TEI0187_REV01",RAW_m_TEI0187_REV01!$AE:$AG),3,0),"---")</f>
        <v>---</v>
      </c>
      <c r="S950" s="59" t="str">
        <f t="shared" si="31"/>
        <v>---</v>
      </c>
    </row>
    <row r="951" spans="2:19" ht="15" customHeight="1" x14ac:dyDescent="0.25">
      <c r="B951" s="59">
        <f t="shared" si="32"/>
        <v>946</v>
      </c>
      <c r="C951" s="60">
        <f>IFERROR(IF($C$4="TEB0187_REV01",CALC_CONN_TEB0187_REV01!U951,),"---")</f>
        <v>0</v>
      </c>
      <c r="D951" s="59">
        <f>IFERROR(IF($C$4="TEB0187_REV01",CALC_CONN_TEB0187_REV01!D951,),"---")</f>
        <v>0</v>
      </c>
      <c r="E951" s="59">
        <f>IFERROR(IF($C$4="TEB0187_REV01",CALC_CONN_TEB0187_REV01!E951,),"---")</f>
        <v>0</v>
      </c>
      <c r="F951" s="59" t="str">
        <f>IFERROR(IF(VLOOKUP($D951&amp;"-"&amp;$E951,IF($C$4="TEB0187_REV01",CALC_CONN_TEB0187_REV01!$F:$I),4,0)="--","---",IF($C$4="TEB0187_REV01",CALC_CONN_TEB0187_REV01!$G951&amp; " --&gt; " &amp;CALC_CONN_TEB0187_REV01!$I951&amp; " --&gt; ")),"---")</f>
        <v>---</v>
      </c>
      <c r="G951" s="59" t="str">
        <f>IFERROR(IF(VLOOKUP($D951&amp;"-"&amp;$E951,IF($C$4="TEB0187_REV01",CALC_CONN_TEB0187_REV01!$F:$H),3,0)="--",VLOOKUP($D951&amp;"-"&amp;$E951,IF($C$4="TEB0187_REV01",CALC_CONN_TEB0187_REV01!$F:$H),2,0),VLOOKUP($D951&amp;"-"&amp;$E951,IF($C$4="TEB0187_REV01",CALC_CONN_TEB0187_REV01!$F:$H),3,0)),"---")</f>
        <v>---</v>
      </c>
      <c r="H951" s="59" t="str">
        <f>IFERROR(VLOOKUP(G951,IF($C$4="TEB0187_REV01",CALC_CONN_TEB0187_REV01!$G:$T),14,0),"---")</f>
        <v>---</v>
      </c>
      <c r="I951" s="59" t="str">
        <f>IFERROR(VLOOKUP($D951&amp;"-"&amp;$E951,IF($C$4="TEB0187_REV01",CALC_CONN_TEB0187_REV01!$F:$K,"???"),6,0),"---")</f>
        <v>---</v>
      </c>
      <c r="J951" s="61" t="str">
        <f>IFERROR(VLOOKUP($D951&amp;"-"&amp;$E951,IF($C$4="TEB0187_REV01",CALC_CONN_TEB0187_REV01!$F:$M,"???"),8,0),"---")</f>
        <v>---</v>
      </c>
      <c r="K951" s="62" t="str">
        <f>IFERROR(VLOOKUP($D951&amp;"-"&amp;$E951,IF($C$4="TEB0187_REV01",CALC_CONN_TEB0187_REV01!$F:$N),9,0),"---")</f>
        <v>---</v>
      </c>
      <c r="L951" s="59" t="str">
        <f>IFERROR(VLOOKUP(K951,B2B!$H$3:$I$2000,2,0),"---")</f>
        <v>---</v>
      </c>
      <c r="M951" s="59" t="str">
        <f>IFERROR(VLOOKUP(L951,IF($M$4="TEI0187_REV01",RAW_m_TEI0187_REV01!$AD:$AH),5,0),"---")</f>
        <v>---</v>
      </c>
      <c r="N951" s="59" t="str">
        <f>IFERROR(VLOOKUP(L951,IF($M$4="TEI0187_REV01",RAW_m_TEI0187_REV01!$AE:$AJ),6,0),"---")</f>
        <v>---</v>
      </c>
      <c r="O951" s="63" t="str">
        <f>IFERROR(VLOOKUP(L951,IF($M$4="TEI0187_REV01",RAW_m_TEI0187_REV01!$AD:$AE),2,0),"---")</f>
        <v>---</v>
      </c>
      <c r="P951" s="59" t="str">
        <f>IFERROR(VLOOKUP(O951,IF($M$4="TEI0187_REV01",RAW_m_TEI0187_REV01!$AJ:$AK),2,0),"---")</f>
        <v>---</v>
      </c>
      <c r="Q951" s="59" t="str">
        <f>IFERROR(VLOOKUP(L951,IF($M$4="TEI0187_REV01",RAW_m_TEI0187_REV01!$AD:$AF),3,0),"---")</f>
        <v>---</v>
      </c>
      <c r="R951" s="59" t="str">
        <f>IFERROR(VLOOKUP(O951,IF($M$4="TEI0187_REV01",RAW_m_TEI0187_REV01!$AE:$AG),3,0),"---")</f>
        <v>---</v>
      </c>
      <c r="S951" s="59" t="str">
        <f t="shared" si="31"/>
        <v>---</v>
      </c>
    </row>
    <row r="952" spans="2:19" ht="15" customHeight="1" x14ac:dyDescent="0.25">
      <c r="B952" s="59">
        <f t="shared" si="32"/>
        <v>947</v>
      </c>
      <c r="C952" s="60">
        <f>IFERROR(IF($C$4="TEB0187_REV01",CALC_CONN_TEB0187_REV01!U952,),"---")</f>
        <v>0</v>
      </c>
      <c r="D952" s="59">
        <f>IFERROR(IF($C$4="TEB0187_REV01",CALC_CONN_TEB0187_REV01!D952,),"---")</f>
        <v>0</v>
      </c>
      <c r="E952" s="59">
        <f>IFERROR(IF($C$4="TEB0187_REV01",CALC_CONN_TEB0187_REV01!E952,),"---")</f>
        <v>0</v>
      </c>
      <c r="F952" s="59" t="str">
        <f>IFERROR(IF(VLOOKUP($D952&amp;"-"&amp;$E952,IF($C$4="TEB0187_REV01",CALC_CONN_TEB0187_REV01!$F:$I),4,0)="--","---",IF($C$4="TEB0187_REV01",CALC_CONN_TEB0187_REV01!$G952&amp; " --&gt; " &amp;CALC_CONN_TEB0187_REV01!$I952&amp; " --&gt; ")),"---")</f>
        <v>---</v>
      </c>
      <c r="G952" s="59" t="str">
        <f>IFERROR(IF(VLOOKUP($D952&amp;"-"&amp;$E952,IF($C$4="TEB0187_REV01",CALC_CONN_TEB0187_REV01!$F:$H),3,0)="--",VLOOKUP($D952&amp;"-"&amp;$E952,IF($C$4="TEB0187_REV01",CALC_CONN_TEB0187_REV01!$F:$H),2,0),VLOOKUP($D952&amp;"-"&amp;$E952,IF($C$4="TEB0187_REV01",CALC_CONN_TEB0187_REV01!$F:$H),3,0)),"---")</f>
        <v>---</v>
      </c>
      <c r="H952" s="59" t="str">
        <f>IFERROR(VLOOKUP(G952,IF($C$4="TEB0187_REV01",CALC_CONN_TEB0187_REV01!$G:$T),14,0),"---")</f>
        <v>---</v>
      </c>
      <c r="I952" s="59" t="str">
        <f>IFERROR(VLOOKUP($D952&amp;"-"&amp;$E952,IF($C$4="TEB0187_REV01",CALC_CONN_TEB0187_REV01!$F:$K,"???"),6,0),"---")</f>
        <v>---</v>
      </c>
      <c r="J952" s="61" t="str">
        <f>IFERROR(VLOOKUP($D952&amp;"-"&amp;$E952,IF($C$4="TEB0187_REV01",CALC_CONN_TEB0187_REV01!$F:$M,"???"),8,0),"---")</f>
        <v>---</v>
      </c>
      <c r="K952" s="62" t="str">
        <f>IFERROR(VLOOKUP($D952&amp;"-"&amp;$E952,IF($C$4="TEB0187_REV01",CALC_CONN_TEB0187_REV01!$F:$N),9,0),"---")</f>
        <v>---</v>
      </c>
      <c r="L952" s="59" t="str">
        <f>IFERROR(VLOOKUP(K952,B2B!$H$3:$I$2000,2,0),"---")</f>
        <v>---</v>
      </c>
      <c r="M952" s="59" t="str">
        <f>IFERROR(VLOOKUP(L952,IF($M$4="TEI0187_REV01",RAW_m_TEI0187_REV01!$AD:$AH),5,0),"---")</f>
        <v>---</v>
      </c>
      <c r="N952" s="59" t="str">
        <f>IFERROR(VLOOKUP(L952,IF($M$4="TEI0187_REV01",RAW_m_TEI0187_REV01!$AE:$AJ),6,0),"---")</f>
        <v>---</v>
      </c>
      <c r="O952" s="63" t="str">
        <f>IFERROR(VLOOKUP(L952,IF($M$4="TEI0187_REV01",RAW_m_TEI0187_REV01!$AD:$AE),2,0),"---")</f>
        <v>---</v>
      </c>
      <c r="P952" s="59" t="str">
        <f>IFERROR(VLOOKUP(O952,IF($M$4="TEI0187_REV01",RAW_m_TEI0187_REV01!$AJ:$AK),2,0),"---")</f>
        <v>---</v>
      </c>
      <c r="Q952" s="59" t="str">
        <f>IFERROR(VLOOKUP(L952,IF($M$4="TEI0187_REV01",RAW_m_TEI0187_REV01!$AD:$AF),3,0),"---")</f>
        <v>---</v>
      </c>
      <c r="R952" s="59" t="str">
        <f>IFERROR(VLOOKUP(O952,IF($M$4="TEI0187_REV01",RAW_m_TEI0187_REV01!$AE:$AG),3,0),"---")</f>
        <v>---</v>
      </c>
      <c r="S952" s="59" t="str">
        <f t="shared" si="31"/>
        <v>---</v>
      </c>
    </row>
    <row r="953" spans="2:19" ht="15" customHeight="1" x14ac:dyDescent="0.25">
      <c r="B953" s="59">
        <f t="shared" si="32"/>
        <v>948</v>
      </c>
      <c r="C953" s="60">
        <f>IFERROR(IF($C$4="TEB0187_REV01",CALC_CONN_TEB0187_REV01!U953,),"---")</f>
        <v>0</v>
      </c>
      <c r="D953" s="59">
        <f>IFERROR(IF($C$4="TEB0187_REV01",CALC_CONN_TEB0187_REV01!D953,),"---")</f>
        <v>0</v>
      </c>
      <c r="E953" s="59">
        <f>IFERROR(IF($C$4="TEB0187_REV01",CALC_CONN_TEB0187_REV01!E953,),"---")</f>
        <v>0</v>
      </c>
      <c r="F953" s="59" t="str">
        <f>IFERROR(IF(VLOOKUP($D953&amp;"-"&amp;$E953,IF($C$4="TEB0187_REV01",CALC_CONN_TEB0187_REV01!$F:$I),4,0)="--","---",IF($C$4="TEB0187_REV01",CALC_CONN_TEB0187_REV01!$G953&amp; " --&gt; " &amp;CALC_CONN_TEB0187_REV01!$I953&amp; " --&gt; ")),"---")</f>
        <v>---</v>
      </c>
      <c r="G953" s="59" t="str">
        <f>IFERROR(IF(VLOOKUP($D953&amp;"-"&amp;$E953,IF($C$4="TEB0187_REV01",CALC_CONN_TEB0187_REV01!$F:$H),3,0)="--",VLOOKUP($D953&amp;"-"&amp;$E953,IF($C$4="TEB0187_REV01",CALC_CONN_TEB0187_REV01!$F:$H),2,0),VLOOKUP($D953&amp;"-"&amp;$E953,IF($C$4="TEB0187_REV01",CALC_CONN_TEB0187_REV01!$F:$H),3,0)),"---")</f>
        <v>---</v>
      </c>
      <c r="H953" s="59" t="str">
        <f>IFERROR(VLOOKUP(G953,IF($C$4="TEB0187_REV01",CALC_CONN_TEB0187_REV01!$G:$T),14,0),"---")</f>
        <v>---</v>
      </c>
      <c r="I953" s="59" t="str">
        <f>IFERROR(VLOOKUP($D953&amp;"-"&amp;$E953,IF($C$4="TEB0187_REV01",CALC_CONN_TEB0187_REV01!$F:$K,"???"),6,0),"---")</f>
        <v>---</v>
      </c>
      <c r="J953" s="61" t="str">
        <f>IFERROR(VLOOKUP($D953&amp;"-"&amp;$E953,IF($C$4="TEB0187_REV01",CALC_CONN_TEB0187_REV01!$F:$M,"???"),8,0),"---")</f>
        <v>---</v>
      </c>
      <c r="K953" s="62" t="str">
        <f>IFERROR(VLOOKUP($D953&amp;"-"&amp;$E953,IF($C$4="TEB0187_REV01",CALC_CONN_TEB0187_REV01!$F:$N),9,0),"---")</f>
        <v>---</v>
      </c>
      <c r="L953" s="59" t="str">
        <f>IFERROR(VLOOKUP(K953,B2B!$H$3:$I$2000,2,0),"---")</f>
        <v>---</v>
      </c>
      <c r="M953" s="59" t="str">
        <f>IFERROR(VLOOKUP(L953,IF($M$4="TEI0187_REV01",RAW_m_TEI0187_REV01!$AD:$AH),5,0),"---")</f>
        <v>---</v>
      </c>
      <c r="N953" s="59" t="str">
        <f>IFERROR(VLOOKUP(L953,IF($M$4="TEI0187_REV01",RAW_m_TEI0187_REV01!$AE:$AJ),6,0),"---")</f>
        <v>---</v>
      </c>
      <c r="O953" s="63" t="str">
        <f>IFERROR(VLOOKUP(L953,IF($M$4="TEI0187_REV01",RAW_m_TEI0187_REV01!$AD:$AE),2,0),"---")</f>
        <v>---</v>
      </c>
      <c r="P953" s="59" t="str">
        <f>IFERROR(VLOOKUP(O953,IF($M$4="TEI0187_REV01",RAW_m_TEI0187_REV01!$AJ:$AK),2,0),"---")</f>
        <v>---</v>
      </c>
      <c r="Q953" s="59" t="str">
        <f>IFERROR(VLOOKUP(L953,IF($M$4="TEI0187_REV01",RAW_m_TEI0187_REV01!$AD:$AF),3,0),"---")</f>
        <v>---</v>
      </c>
      <c r="R953" s="59" t="str">
        <f>IFERROR(VLOOKUP(O953,IF($M$4="TEI0187_REV01",RAW_m_TEI0187_REV01!$AE:$AG),3,0),"---")</f>
        <v>---</v>
      </c>
      <c r="S953" s="59" t="str">
        <f t="shared" si="31"/>
        <v>---</v>
      </c>
    </row>
    <row r="954" spans="2:19" ht="15" customHeight="1" x14ac:dyDescent="0.25">
      <c r="B954" s="59">
        <f t="shared" si="32"/>
        <v>949</v>
      </c>
      <c r="C954" s="60">
        <f>IFERROR(IF($C$4="TEB0187_REV01",CALC_CONN_TEB0187_REV01!U954,),"---")</f>
        <v>0</v>
      </c>
      <c r="D954" s="59">
        <f>IFERROR(IF($C$4="TEB0187_REV01",CALC_CONN_TEB0187_REV01!D954,),"---")</f>
        <v>0</v>
      </c>
      <c r="E954" s="59">
        <f>IFERROR(IF($C$4="TEB0187_REV01",CALC_CONN_TEB0187_REV01!E954,),"---")</f>
        <v>0</v>
      </c>
      <c r="F954" s="59" t="str">
        <f>IFERROR(IF(VLOOKUP($D954&amp;"-"&amp;$E954,IF($C$4="TEB0187_REV01",CALC_CONN_TEB0187_REV01!$F:$I),4,0)="--","---",IF($C$4="TEB0187_REV01",CALC_CONN_TEB0187_REV01!$G954&amp; " --&gt; " &amp;CALC_CONN_TEB0187_REV01!$I954&amp; " --&gt; ")),"---")</f>
        <v>---</v>
      </c>
      <c r="G954" s="59" t="str">
        <f>IFERROR(IF(VLOOKUP($D954&amp;"-"&amp;$E954,IF($C$4="TEB0187_REV01",CALC_CONN_TEB0187_REV01!$F:$H),3,0)="--",VLOOKUP($D954&amp;"-"&amp;$E954,IF($C$4="TEB0187_REV01",CALC_CONN_TEB0187_REV01!$F:$H),2,0),VLOOKUP($D954&amp;"-"&amp;$E954,IF($C$4="TEB0187_REV01",CALC_CONN_TEB0187_REV01!$F:$H),3,0)),"---")</f>
        <v>---</v>
      </c>
      <c r="H954" s="59" t="str">
        <f>IFERROR(VLOOKUP(G954,IF($C$4="TEB0187_REV01",CALC_CONN_TEB0187_REV01!$G:$T),14,0),"---")</f>
        <v>---</v>
      </c>
      <c r="I954" s="59" t="str">
        <f>IFERROR(VLOOKUP($D954&amp;"-"&amp;$E954,IF($C$4="TEB0187_REV01",CALC_CONN_TEB0187_REV01!$F:$K,"???"),6,0),"---")</f>
        <v>---</v>
      </c>
      <c r="J954" s="61" t="str">
        <f>IFERROR(VLOOKUP($D954&amp;"-"&amp;$E954,IF($C$4="TEB0187_REV01",CALC_CONN_TEB0187_REV01!$F:$M,"???"),8,0),"---")</f>
        <v>---</v>
      </c>
      <c r="K954" s="62" t="str">
        <f>IFERROR(VLOOKUP($D954&amp;"-"&amp;$E954,IF($C$4="TEB0187_REV01",CALC_CONN_TEB0187_REV01!$F:$N),9,0),"---")</f>
        <v>---</v>
      </c>
      <c r="L954" s="59" t="str">
        <f>IFERROR(VLOOKUP(K954,B2B!$H$3:$I$2000,2,0),"---")</f>
        <v>---</v>
      </c>
      <c r="M954" s="59" t="str">
        <f>IFERROR(VLOOKUP(L954,IF($M$4="TEI0187_REV01",RAW_m_TEI0187_REV01!$AD:$AH),5,0),"---")</f>
        <v>---</v>
      </c>
      <c r="N954" s="59" t="str">
        <f>IFERROR(VLOOKUP(L954,IF($M$4="TEI0187_REV01",RAW_m_TEI0187_REV01!$AE:$AJ),6,0),"---")</f>
        <v>---</v>
      </c>
      <c r="O954" s="63" t="str">
        <f>IFERROR(VLOOKUP(L954,IF($M$4="TEI0187_REV01",RAW_m_TEI0187_REV01!$AD:$AE),2,0),"---")</f>
        <v>---</v>
      </c>
      <c r="P954" s="59" t="str">
        <f>IFERROR(VLOOKUP(O954,IF($M$4="TEI0187_REV01",RAW_m_TEI0187_REV01!$AJ:$AK),2,0),"---")</f>
        <v>---</v>
      </c>
      <c r="Q954" s="59" t="str">
        <f>IFERROR(VLOOKUP(L954,IF($M$4="TEI0187_REV01",RAW_m_TEI0187_REV01!$AD:$AF),3,0),"---")</f>
        <v>---</v>
      </c>
      <c r="R954" s="59" t="str">
        <f>IFERROR(VLOOKUP(O954,IF($M$4="TEI0187_REV01",RAW_m_TEI0187_REV01!$AE:$AG),3,0),"---")</f>
        <v>---</v>
      </c>
      <c r="S954" s="59" t="str">
        <f t="shared" si="31"/>
        <v>---</v>
      </c>
    </row>
    <row r="955" spans="2:19" ht="15" customHeight="1" x14ac:dyDescent="0.25">
      <c r="B955" s="59">
        <f t="shared" si="32"/>
        <v>950</v>
      </c>
      <c r="C955" s="60">
        <f>IFERROR(IF($C$4="TEB0187_REV01",CALC_CONN_TEB0187_REV01!U955,),"---")</f>
        <v>0</v>
      </c>
      <c r="D955" s="59">
        <f>IFERROR(IF($C$4="TEB0187_REV01",CALC_CONN_TEB0187_REV01!D955,),"---")</f>
        <v>0</v>
      </c>
      <c r="E955" s="59">
        <f>IFERROR(IF($C$4="TEB0187_REV01",CALC_CONN_TEB0187_REV01!E955,),"---")</f>
        <v>0</v>
      </c>
      <c r="F955" s="59" t="str">
        <f>IFERROR(IF(VLOOKUP($D955&amp;"-"&amp;$E955,IF($C$4="TEB0187_REV01",CALC_CONN_TEB0187_REV01!$F:$I),4,0)="--","---",IF($C$4="TEB0187_REV01",CALC_CONN_TEB0187_REV01!$G955&amp; " --&gt; " &amp;CALC_CONN_TEB0187_REV01!$I955&amp; " --&gt; ")),"---")</f>
        <v>---</v>
      </c>
      <c r="G955" s="59" t="str">
        <f>IFERROR(IF(VLOOKUP($D955&amp;"-"&amp;$E955,IF($C$4="TEB0187_REV01",CALC_CONN_TEB0187_REV01!$F:$H),3,0)="--",VLOOKUP($D955&amp;"-"&amp;$E955,IF($C$4="TEB0187_REV01",CALC_CONN_TEB0187_REV01!$F:$H),2,0),VLOOKUP($D955&amp;"-"&amp;$E955,IF($C$4="TEB0187_REV01",CALC_CONN_TEB0187_REV01!$F:$H),3,0)),"---")</f>
        <v>---</v>
      </c>
      <c r="H955" s="59" t="str">
        <f>IFERROR(VLOOKUP(G955,IF($C$4="TEB0187_REV01",CALC_CONN_TEB0187_REV01!$G:$T),14,0),"---")</f>
        <v>---</v>
      </c>
      <c r="I955" s="59" t="str">
        <f>IFERROR(VLOOKUP($D955&amp;"-"&amp;$E955,IF($C$4="TEB0187_REV01",CALC_CONN_TEB0187_REV01!$F:$K,"???"),6,0),"---")</f>
        <v>---</v>
      </c>
      <c r="J955" s="61" t="str">
        <f>IFERROR(VLOOKUP($D955&amp;"-"&amp;$E955,IF($C$4="TEB0187_REV01",CALC_CONN_TEB0187_REV01!$F:$M,"???"),8,0),"---")</f>
        <v>---</v>
      </c>
      <c r="K955" s="62" t="str">
        <f>IFERROR(VLOOKUP($D955&amp;"-"&amp;$E955,IF($C$4="TEB0187_REV01",CALC_CONN_TEB0187_REV01!$F:$N),9,0),"---")</f>
        <v>---</v>
      </c>
      <c r="L955" s="59" t="str">
        <f>IFERROR(VLOOKUP(K955,B2B!$H$3:$I$2000,2,0),"---")</f>
        <v>---</v>
      </c>
      <c r="M955" s="59" t="str">
        <f>IFERROR(VLOOKUP(L955,IF($M$4="TEI0187_REV01",RAW_m_TEI0187_REV01!$AD:$AH),5,0),"---")</f>
        <v>---</v>
      </c>
      <c r="N955" s="59" t="str">
        <f>IFERROR(VLOOKUP(L955,IF($M$4="TEI0187_REV01",RAW_m_TEI0187_REV01!$AE:$AJ),6,0),"---")</f>
        <v>---</v>
      </c>
      <c r="O955" s="63" t="str">
        <f>IFERROR(VLOOKUP(L955,IF($M$4="TEI0187_REV01",RAW_m_TEI0187_REV01!$AD:$AE),2,0),"---")</f>
        <v>---</v>
      </c>
      <c r="P955" s="59" t="str">
        <f>IFERROR(VLOOKUP(O955,IF($M$4="TEI0187_REV01",RAW_m_TEI0187_REV01!$AJ:$AK),2,0),"---")</f>
        <v>---</v>
      </c>
      <c r="Q955" s="59" t="str">
        <f>IFERROR(VLOOKUP(L955,IF($M$4="TEI0187_REV01",RAW_m_TEI0187_REV01!$AD:$AF),3,0),"---")</f>
        <v>---</v>
      </c>
      <c r="R955" s="59" t="str">
        <f>IFERROR(VLOOKUP(O955,IF($M$4="TEI0187_REV01",RAW_m_TEI0187_REV01!$AE:$AG),3,0),"---")</f>
        <v>---</v>
      </c>
      <c r="S955" s="59" t="str">
        <f t="shared" si="31"/>
        <v>---</v>
      </c>
    </row>
    <row r="956" spans="2:19" ht="15" customHeight="1" x14ac:dyDescent="0.25">
      <c r="B956" s="59">
        <f t="shared" si="32"/>
        <v>951</v>
      </c>
      <c r="C956" s="60">
        <f>IFERROR(IF($C$4="TEB0187_REV01",CALC_CONN_TEB0187_REV01!U956,),"---")</f>
        <v>0</v>
      </c>
      <c r="D956" s="59">
        <f>IFERROR(IF($C$4="TEB0187_REV01",CALC_CONN_TEB0187_REV01!D956,),"---")</f>
        <v>0</v>
      </c>
      <c r="E956" s="59">
        <f>IFERROR(IF($C$4="TEB0187_REV01",CALC_CONN_TEB0187_REV01!E956,),"---")</f>
        <v>0</v>
      </c>
      <c r="F956" s="59" t="str">
        <f>IFERROR(IF(VLOOKUP($D956&amp;"-"&amp;$E956,IF($C$4="TEB0187_REV01",CALC_CONN_TEB0187_REV01!$F:$I),4,0)="--","---",IF($C$4="TEB0187_REV01",CALC_CONN_TEB0187_REV01!$G956&amp; " --&gt; " &amp;CALC_CONN_TEB0187_REV01!$I956&amp; " --&gt; ")),"---")</f>
        <v>---</v>
      </c>
      <c r="G956" s="59" t="str">
        <f>IFERROR(IF(VLOOKUP($D956&amp;"-"&amp;$E956,IF($C$4="TEB0187_REV01",CALC_CONN_TEB0187_REV01!$F:$H),3,0)="--",VLOOKUP($D956&amp;"-"&amp;$E956,IF($C$4="TEB0187_REV01",CALC_CONN_TEB0187_REV01!$F:$H),2,0),VLOOKUP($D956&amp;"-"&amp;$E956,IF($C$4="TEB0187_REV01",CALC_CONN_TEB0187_REV01!$F:$H),3,0)),"---")</f>
        <v>---</v>
      </c>
      <c r="H956" s="59" t="str">
        <f>IFERROR(VLOOKUP(G956,IF($C$4="TEB0187_REV01",CALC_CONN_TEB0187_REV01!$G:$T),14,0),"---")</f>
        <v>---</v>
      </c>
      <c r="I956" s="59" t="str">
        <f>IFERROR(VLOOKUP($D956&amp;"-"&amp;$E956,IF($C$4="TEB0187_REV01",CALC_CONN_TEB0187_REV01!$F:$K,"???"),6,0),"---")</f>
        <v>---</v>
      </c>
      <c r="J956" s="61" t="str">
        <f>IFERROR(VLOOKUP($D956&amp;"-"&amp;$E956,IF($C$4="TEB0187_REV01",CALC_CONN_TEB0187_REV01!$F:$M,"???"),8,0),"---")</f>
        <v>---</v>
      </c>
      <c r="K956" s="62" t="str">
        <f>IFERROR(VLOOKUP($D956&amp;"-"&amp;$E956,IF($C$4="TEB0187_REV01",CALC_CONN_TEB0187_REV01!$F:$N),9,0),"---")</f>
        <v>---</v>
      </c>
      <c r="L956" s="59" t="str">
        <f>IFERROR(VLOOKUP(K956,B2B!$H$3:$I$2000,2,0),"---")</f>
        <v>---</v>
      </c>
      <c r="M956" s="59" t="str">
        <f>IFERROR(VLOOKUP(L956,IF($M$4="TEI0187_REV01",RAW_m_TEI0187_REV01!$AD:$AH),5,0),"---")</f>
        <v>---</v>
      </c>
      <c r="N956" s="59" t="str">
        <f>IFERROR(VLOOKUP(L956,IF($M$4="TEI0187_REV01",RAW_m_TEI0187_REV01!$AE:$AJ),6,0),"---")</f>
        <v>---</v>
      </c>
      <c r="O956" s="63" t="str">
        <f>IFERROR(VLOOKUP(L956,IF($M$4="TEI0187_REV01",RAW_m_TEI0187_REV01!$AD:$AE),2,0),"---")</f>
        <v>---</v>
      </c>
      <c r="P956" s="59" t="str">
        <f>IFERROR(VLOOKUP(O956,IF($M$4="TEI0187_REV01",RAW_m_TEI0187_REV01!$AJ:$AK),2,0),"---")</f>
        <v>---</v>
      </c>
      <c r="Q956" s="59" t="str">
        <f>IFERROR(VLOOKUP(L956,IF($M$4="TEI0187_REV01",RAW_m_TEI0187_REV01!$AD:$AF),3,0),"---")</f>
        <v>---</v>
      </c>
      <c r="R956" s="59" t="str">
        <f>IFERROR(VLOOKUP(O956,IF($M$4="TEI0187_REV01",RAW_m_TEI0187_REV01!$AE:$AG),3,0),"---")</f>
        <v>---</v>
      </c>
      <c r="S956" s="59" t="str">
        <f t="shared" si="31"/>
        <v>---</v>
      </c>
    </row>
    <row r="957" spans="2:19" ht="15" customHeight="1" x14ac:dyDescent="0.25">
      <c r="B957" s="59">
        <f t="shared" si="32"/>
        <v>952</v>
      </c>
      <c r="C957" s="60">
        <f>IFERROR(IF($C$4="TEB0187_REV01",CALC_CONN_TEB0187_REV01!U957,),"---")</f>
        <v>0</v>
      </c>
      <c r="D957" s="59">
        <f>IFERROR(IF($C$4="TEB0187_REV01",CALC_CONN_TEB0187_REV01!D957,),"---")</f>
        <v>0</v>
      </c>
      <c r="E957" s="59">
        <f>IFERROR(IF($C$4="TEB0187_REV01",CALC_CONN_TEB0187_REV01!E957,),"---")</f>
        <v>0</v>
      </c>
      <c r="F957" s="59" t="str">
        <f>IFERROR(IF(VLOOKUP($D957&amp;"-"&amp;$E957,IF($C$4="TEB0187_REV01",CALC_CONN_TEB0187_REV01!$F:$I),4,0)="--","---",IF($C$4="TEB0187_REV01",CALC_CONN_TEB0187_REV01!$G957&amp; " --&gt; " &amp;CALC_CONN_TEB0187_REV01!$I957&amp; " --&gt; ")),"---")</f>
        <v>---</v>
      </c>
      <c r="G957" s="59" t="str">
        <f>IFERROR(IF(VLOOKUP($D957&amp;"-"&amp;$E957,IF($C$4="TEB0187_REV01",CALC_CONN_TEB0187_REV01!$F:$H),3,0)="--",VLOOKUP($D957&amp;"-"&amp;$E957,IF($C$4="TEB0187_REV01",CALC_CONN_TEB0187_REV01!$F:$H),2,0),VLOOKUP($D957&amp;"-"&amp;$E957,IF($C$4="TEB0187_REV01",CALC_CONN_TEB0187_REV01!$F:$H),3,0)),"---")</f>
        <v>---</v>
      </c>
      <c r="H957" s="59" t="str">
        <f>IFERROR(VLOOKUP(G957,IF($C$4="TEB0187_REV01",CALC_CONN_TEB0187_REV01!$G:$T),14,0),"---")</f>
        <v>---</v>
      </c>
      <c r="I957" s="59" t="str">
        <f>IFERROR(VLOOKUP($D957&amp;"-"&amp;$E957,IF($C$4="TEB0187_REV01",CALC_CONN_TEB0187_REV01!$F:$K,"???"),6,0),"---")</f>
        <v>---</v>
      </c>
      <c r="J957" s="61" t="str">
        <f>IFERROR(VLOOKUP($D957&amp;"-"&amp;$E957,IF($C$4="TEB0187_REV01",CALC_CONN_TEB0187_REV01!$F:$M,"???"),8,0),"---")</f>
        <v>---</v>
      </c>
      <c r="K957" s="62" t="str">
        <f>IFERROR(VLOOKUP($D957&amp;"-"&amp;$E957,IF($C$4="TEB0187_REV01",CALC_CONN_TEB0187_REV01!$F:$N),9,0),"---")</f>
        <v>---</v>
      </c>
      <c r="L957" s="59" t="str">
        <f>IFERROR(VLOOKUP(K957,B2B!$H$3:$I$2000,2,0),"---")</f>
        <v>---</v>
      </c>
      <c r="M957" s="59" t="str">
        <f>IFERROR(VLOOKUP(L957,IF($M$4="TEI0187_REV01",RAW_m_TEI0187_REV01!$AD:$AH),5,0),"---")</f>
        <v>---</v>
      </c>
      <c r="N957" s="59" t="str">
        <f>IFERROR(VLOOKUP(L957,IF($M$4="TEI0187_REV01",RAW_m_TEI0187_REV01!$AE:$AJ),6,0),"---")</f>
        <v>---</v>
      </c>
      <c r="O957" s="63" t="str">
        <f>IFERROR(VLOOKUP(L957,IF($M$4="TEI0187_REV01",RAW_m_TEI0187_REV01!$AD:$AE),2,0),"---")</f>
        <v>---</v>
      </c>
      <c r="P957" s="59" t="str">
        <f>IFERROR(VLOOKUP(O957,IF($M$4="TEI0187_REV01",RAW_m_TEI0187_REV01!$AJ:$AK),2,0),"---")</f>
        <v>---</v>
      </c>
      <c r="Q957" s="59" t="str">
        <f>IFERROR(VLOOKUP(L957,IF($M$4="TEI0187_REV01",RAW_m_TEI0187_REV01!$AD:$AF),3,0),"---")</f>
        <v>---</v>
      </c>
      <c r="R957" s="59" t="str">
        <f>IFERROR(VLOOKUP(O957,IF($M$4="TEI0187_REV01",RAW_m_TEI0187_REV01!$AE:$AG),3,0),"---")</f>
        <v>---</v>
      </c>
      <c r="S957" s="59" t="str">
        <f t="shared" si="31"/>
        <v>---</v>
      </c>
    </row>
    <row r="958" spans="2:19" ht="15" customHeight="1" x14ac:dyDescent="0.25">
      <c r="B958" s="59">
        <f t="shared" si="32"/>
        <v>953</v>
      </c>
      <c r="C958" s="60">
        <f>IFERROR(IF($C$4="TEB0187_REV01",CALC_CONN_TEB0187_REV01!U958,),"---")</f>
        <v>0</v>
      </c>
      <c r="D958" s="59">
        <f>IFERROR(IF($C$4="TEB0187_REV01",CALC_CONN_TEB0187_REV01!D958,),"---")</f>
        <v>0</v>
      </c>
      <c r="E958" s="59">
        <f>IFERROR(IF($C$4="TEB0187_REV01",CALC_CONN_TEB0187_REV01!E958,),"---")</f>
        <v>0</v>
      </c>
      <c r="F958" s="59" t="str">
        <f>IFERROR(IF(VLOOKUP($D958&amp;"-"&amp;$E958,IF($C$4="TEB0187_REV01",CALC_CONN_TEB0187_REV01!$F:$I),4,0)="--","---",IF($C$4="TEB0187_REV01",CALC_CONN_TEB0187_REV01!$G958&amp; " --&gt; " &amp;CALC_CONN_TEB0187_REV01!$I958&amp; " --&gt; ")),"---")</f>
        <v>---</v>
      </c>
      <c r="G958" s="59" t="str">
        <f>IFERROR(IF(VLOOKUP($D958&amp;"-"&amp;$E958,IF($C$4="TEB0187_REV01",CALC_CONN_TEB0187_REV01!$F:$H),3,0)="--",VLOOKUP($D958&amp;"-"&amp;$E958,IF($C$4="TEB0187_REV01",CALC_CONN_TEB0187_REV01!$F:$H),2,0),VLOOKUP($D958&amp;"-"&amp;$E958,IF($C$4="TEB0187_REV01",CALC_CONN_TEB0187_REV01!$F:$H),3,0)),"---")</f>
        <v>---</v>
      </c>
      <c r="H958" s="59" t="str">
        <f>IFERROR(VLOOKUP(G958,IF($C$4="TEB0187_REV01",CALC_CONN_TEB0187_REV01!$G:$T),14,0),"---")</f>
        <v>---</v>
      </c>
      <c r="I958" s="59" t="str">
        <f>IFERROR(VLOOKUP($D958&amp;"-"&amp;$E958,IF($C$4="TEB0187_REV01",CALC_CONN_TEB0187_REV01!$F:$K,"???"),6,0),"---")</f>
        <v>---</v>
      </c>
      <c r="J958" s="61" t="str">
        <f>IFERROR(VLOOKUP($D958&amp;"-"&amp;$E958,IF($C$4="TEB0187_REV01",CALC_CONN_TEB0187_REV01!$F:$M,"???"),8,0),"---")</f>
        <v>---</v>
      </c>
      <c r="K958" s="62" t="str">
        <f>IFERROR(VLOOKUP($D958&amp;"-"&amp;$E958,IF($C$4="TEB0187_REV01",CALC_CONN_TEB0187_REV01!$F:$N),9,0),"---")</f>
        <v>---</v>
      </c>
      <c r="L958" s="59" t="str">
        <f>IFERROR(VLOOKUP(K958,B2B!$H$3:$I$2000,2,0),"---")</f>
        <v>---</v>
      </c>
      <c r="M958" s="59" t="str">
        <f>IFERROR(VLOOKUP(L958,IF($M$4="TEI0187_REV01",RAW_m_TEI0187_REV01!$AD:$AH),5,0),"---")</f>
        <v>---</v>
      </c>
      <c r="N958" s="59" t="str">
        <f>IFERROR(VLOOKUP(L958,IF($M$4="TEI0187_REV01",RAW_m_TEI0187_REV01!$AE:$AJ),6,0),"---")</f>
        <v>---</v>
      </c>
      <c r="O958" s="63" t="str">
        <f>IFERROR(VLOOKUP(L958,IF($M$4="TEI0187_REV01",RAW_m_TEI0187_REV01!$AD:$AE),2,0),"---")</f>
        <v>---</v>
      </c>
      <c r="P958" s="59" t="str">
        <f>IFERROR(VLOOKUP(O958,IF($M$4="TEI0187_REV01",RAW_m_TEI0187_REV01!$AJ:$AK),2,0),"---")</f>
        <v>---</v>
      </c>
      <c r="Q958" s="59" t="str">
        <f>IFERROR(VLOOKUP(L958,IF($M$4="TEI0187_REV01",RAW_m_TEI0187_REV01!$AD:$AF),3,0),"---")</f>
        <v>---</v>
      </c>
      <c r="R958" s="59" t="str">
        <f>IFERROR(VLOOKUP(O958,IF($M$4="TEI0187_REV01",RAW_m_TEI0187_REV01!$AE:$AG),3,0),"---")</f>
        <v>---</v>
      </c>
      <c r="S958" s="59" t="str">
        <f t="shared" si="31"/>
        <v>---</v>
      </c>
    </row>
    <row r="959" spans="2:19" ht="15" customHeight="1" x14ac:dyDescent="0.25">
      <c r="B959" s="59">
        <f t="shared" si="32"/>
        <v>954</v>
      </c>
      <c r="C959" s="60">
        <f>IFERROR(IF($C$4="TEB0187_REV01",CALC_CONN_TEB0187_REV01!U959,),"---")</f>
        <v>0</v>
      </c>
      <c r="D959" s="59">
        <f>IFERROR(IF($C$4="TEB0187_REV01",CALC_CONN_TEB0187_REV01!D959,),"---")</f>
        <v>0</v>
      </c>
      <c r="E959" s="59">
        <f>IFERROR(IF($C$4="TEB0187_REV01",CALC_CONN_TEB0187_REV01!E959,),"---")</f>
        <v>0</v>
      </c>
      <c r="F959" s="59" t="str">
        <f>IFERROR(IF(VLOOKUP($D959&amp;"-"&amp;$E959,IF($C$4="TEB0187_REV01",CALC_CONN_TEB0187_REV01!$F:$I),4,0)="--","---",IF($C$4="TEB0187_REV01",CALC_CONN_TEB0187_REV01!$G959&amp; " --&gt; " &amp;CALC_CONN_TEB0187_REV01!$I959&amp; " --&gt; ")),"---")</f>
        <v>---</v>
      </c>
      <c r="G959" s="59" t="str">
        <f>IFERROR(IF(VLOOKUP($D959&amp;"-"&amp;$E959,IF($C$4="TEB0187_REV01",CALC_CONN_TEB0187_REV01!$F:$H),3,0)="--",VLOOKUP($D959&amp;"-"&amp;$E959,IF($C$4="TEB0187_REV01",CALC_CONN_TEB0187_REV01!$F:$H),2,0),VLOOKUP($D959&amp;"-"&amp;$E959,IF($C$4="TEB0187_REV01",CALC_CONN_TEB0187_REV01!$F:$H),3,0)),"---")</f>
        <v>---</v>
      </c>
      <c r="H959" s="59" t="str">
        <f>IFERROR(VLOOKUP(G959,IF($C$4="TEB0187_REV01",CALC_CONN_TEB0187_REV01!$G:$T),14,0),"---")</f>
        <v>---</v>
      </c>
      <c r="I959" s="59" t="str">
        <f>IFERROR(VLOOKUP($D959&amp;"-"&amp;$E959,IF($C$4="TEB0187_REV01",CALC_CONN_TEB0187_REV01!$F:$K,"???"),6,0),"---")</f>
        <v>---</v>
      </c>
      <c r="J959" s="61" t="str">
        <f>IFERROR(VLOOKUP($D959&amp;"-"&amp;$E959,IF($C$4="TEB0187_REV01",CALC_CONN_TEB0187_REV01!$F:$M,"???"),8,0),"---")</f>
        <v>---</v>
      </c>
      <c r="K959" s="62" t="str">
        <f>IFERROR(VLOOKUP($D959&amp;"-"&amp;$E959,IF($C$4="TEB0187_REV01",CALC_CONN_TEB0187_REV01!$F:$N),9,0),"---")</f>
        <v>---</v>
      </c>
      <c r="L959" s="59" t="str">
        <f>IFERROR(VLOOKUP(K959,B2B!$H$3:$I$2000,2,0),"---")</f>
        <v>---</v>
      </c>
      <c r="M959" s="59" t="str">
        <f>IFERROR(VLOOKUP(L959,IF($M$4="TEI0187_REV01",RAW_m_TEI0187_REV01!$AD:$AH),5,0),"---")</f>
        <v>---</v>
      </c>
      <c r="N959" s="59" t="str">
        <f>IFERROR(VLOOKUP(L959,IF($M$4="TEI0187_REV01",RAW_m_TEI0187_REV01!$AE:$AJ),6,0),"---")</f>
        <v>---</v>
      </c>
      <c r="O959" s="63" t="str">
        <f>IFERROR(VLOOKUP(L959,IF($M$4="TEI0187_REV01",RAW_m_TEI0187_REV01!$AD:$AE),2,0),"---")</f>
        <v>---</v>
      </c>
      <c r="P959" s="59" t="str">
        <f>IFERROR(VLOOKUP(O959,IF($M$4="TEI0187_REV01",RAW_m_TEI0187_REV01!$AJ:$AK),2,0),"---")</f>
        <v>---</v>
      </c>
      <c r="Q959" s="59" t="str">
        <f>IFERROR(VLOOKUP(L959,IF($M$4="TEI0187_REV01",RAW_m_TEI0187_REV01!$AD:$AF),3,0),"---")</f>
        <v>---</v>
      </c>
      <c r="R959" s="59" t="str">
        <f>IFERROR(VLOOKUP(O959,IF($M$4="TEI0187_REV01",RAW_m_TEI0187_REV01!$AE:$AG),3,0),"---")</f>
        <v>---</v>
      </c>
      <c r="S959" s="59" t="str">
        <f t="shared" si="31"/>
        <v>---</v>
      </c>
    </row>
    <row r="960" spans="2:19" ht="15" customHeight="1" x14ac:dyDescent="0.25">
      <c r="B960" s="59">
        <f t="shared" si="32"/>
        <v>955</v>
      </c>
      <c r="C960" s="60">
        <f>IFERROR(IF($C$4="TEB0187_REV01",CALC_CONN_TEB0187_REV01!U960,),"---")</f>
        <v>0</v>
      </c>
      <c r="D960" s="59">
        <f>IFERROR(IF($C$4="TEB0187_REV01",CALC_CONN_TEB0187_REV01!D960,),"---")</f>
        <v>0</v>
      </c>
      <c r="E960" s="59">
        <f>IFERROR(IF($C$4="TEB0187_REV01",CALC_CONN_TEB0187_REV01!E960,),"---")</f>
        <v>0</v>
      </c>
      <c r="F960" s="59" t="str">
        <f>IFERROR(IF(VLOOKUP($D960&amp;"-"&amp;$E960,IF($C$4="TEB0187_REV01",CALC_CONN_TEB0187_REV01!$F:$I),4,0)="--","---",IF($C$4="TEB0187_REV01",CALC_CONN_TEB0187_REV01!$G960&amp; " --&gt; " &amp;CALC_CONN_TEB0187_REV01!$I960&amp; " --&gt; ")),"---")</f>
        <v>---</v>
      </c>
      <c r="G960" s="59" t="str">
        <f>IFERROR(IF(VLOOKUP($D960&amp;"-"&amp;$E960,IF($C$4="TEB0187_REV01",CALC_CONN_TEB0187_REV01!$F:$H),3,0)="--",VLOOKUP($D960&amp;"-"&amp;$E960,IF($C$4="TEB0187_REV01",CALC_CONN_TEB0187_REV01!$F:$H),2,0),VLOOKUP($D960&amp;"-"&amp;$E960,IF($C$4="TEB0187_REV01",CALC_CONN_TEB0187_REV01!$F:$H),3,0)),"---")</f>
        <v>---</v>
      </c>
      <c r="H960" s="59" t="str">
        <f>IFERROR(VLOOKUP(G960,IF($C$4="TEB0187_REV01",CALC_CONN_TEB0187_REV01!$G:$T),14,0),"---")</f>
        <v>---</v>
      </c>
      <c r="I960" s="59" t="str">
        <f>IFERROR(VLOOKUP($D960&amp;"-"&amp;$E960,IF($C$4="TEB0187_REV01",CALC_CONN_TEB0187_REV01!$F:$K,"???"),6,0),"---")</f>
        <v>---</v>
      </c>
      <c r="J960" s="61" t="str">
        <f>IFERROR(VLOOKUP($D960&amp;"-"&amp;$E960,IF($C$4="TEB0187_REV01",CALC_CONN_TEB0187_REV01!$F:$M,"???"),8,0),"---")</f>
        <v>---</v>
      </c>
      <c r="K960" s="62" t="str">
        <f>IFERROR(VLOOKUP($D960&amp;"-"&amp;$E960,IF($C$4="TEB0187_REV01",CALC_CONN_TEB0187_REV01!$F:$N),9,0),"---")</f>
        <v>---</v>
      </c>
      <c r="L960" s="59" t="str">
        <f>IFERROR(VLOOKUP(K960,B2B!$H$3:$I$2000,2,0),"---")</f>
        <v>---</v>
      </c>
      <c r="M960" s="59" t="str">
        <f>IFERROR(VLOOKUP(L960,IF($M$4="TEI0187_REV01",RAW_m_TEI0187_REV01!$AD:$AH),5,0),"---")</f>
        <v>---</v>
      </c>
      <c r="N960" s="59" t="str">
        <f>IFERROR(VLOOKUP(L960,IF($M$4="TEI0187_REV01",RAW_m_TEI0187_REV01!$AE:$AJ),6,0),"---")</f>
        <v>---</v>
      </c>
      <c r="O960" s="63" t="str">
        <f>IFERROR(VLOOKUP(L960,IF($M$4="TEI0187_REV01",RAW_m_TEI0187_REV01!$AD:$AE),2,0),"---")</f>
        <v>---</v>
      </c>
      <c r="P960" s="59" t="str">
        <f>IFERROR(VLOOKUP(O960,IF($M$4="TEI0187_REV01",RAW_m_TEI0187_REV01!$AJ:$AK),2,0),"---")</f>
        <v>---</v>
      </c>
      <c r="Q960" s="59" t="str">
        <f>IFERROR(VLOOKUP(L960,IF($M$4="TEI0187_REV01",RAW_m_TEI0187_REV01!$AD:$AF),3,0),"---")</f>
        <v>---</v>
      </c>
      <c r="R960" s="59" t="str">
        <f>IFERROR(VLOOKUP(O960,IF($M$4="TEI0187_REV01",RAW_m_TEI0187_REV01!$AE:$AG),3,0),"---")</f>
        <v>---</v>
      </c>
      <c r="S960" s="59" t="str">
        <f t="shared" si="31"/>
        <v>---</v>
      </c>
    </row>
    <row r="961" spans="2:19" ht="15" customHeight="1" x14ac:dyDescent="0.25">
      <c r="B961" s="59">
        <f t="shared" si="32"/>
        <v>956</v>
      </c>
      <c r="C961" s="60">
        <f>IFERROR(IF($C$4="TEB0187_REV01",CALC_CONN_TEB0187_REV01!U961,),"---")</f>
        <v>0</v>
      </c>
      <c r="D961" s="59">
        <f>IFERROR(IF($C$4="TEB0187_REV01",CALC_CONN_TEB0187_REV01!D961,),"---")</f>
        <v>0</v>
      </c>
      <c r="E961" s="59">
        <f>IFERROR(IF($C$4="TEB0187_REV01",CALC_CONN_TEB0187_REV01!E961,),"---")</f>
        <v>0</v>
      </c>
      <c r="F961" s="59" t="str">
        <f>IFERROR(IF(VLOOKUP($D961&amp;"-"&amp;$E961,IF($C$4="TEB0187_REV01",CALC_CONN_TEB0187_REV01!$F:$I),4,0)="--","---",IF($C$4="TEB0187_REV01",CALC_CONN_TEB0187_REV01!$G961&amp; " --&gt; " &amp;CALC_CONN_TEB0187_REV01!$I961&amp; " --&gt; ")),"---")</f>
        <v>---</v>
      </c>
      <c r="G961" s="59" t="str">
        <f>IFERROR(IF(VLOOKUP($D961&amp;"-"&amp;$E961,IF($C$4="TEB0187_REV01",CALC_CONN_TEB0187_REV01!$F:$H),3,0)="--",VLOOKUP($D961&amp;"-"&amp;$E961,IF($C$4="TEB0187_REV01",CALC_CONN_TEB0187_REV01!$F:$H),2,0),VLOOKUP($D961&amp;"-"&amp;$E961,IF($C$4="TEB0187_REV01",CALC_CONN_TEB0187_REV01!$F:$H),3,0)),"---")</f>
        <v>---</v>
      </c>
      <c r="H961" s="59" t="str">
        <f>IFERROR(VLOOKUP(G961,IF($C$4="TEB0187_REV01",CALC_CONN_TEB0187_REV01!$G:$T),14,0),"---")</f>
        <v>---</v>
      </c>
      <c r="I961" s="59" t="str">
        <f>IFERROR(VLOOKUP($D961&amp;"-"&amp;$E961,IF($C$4="TEB0187_REV01",CALC_CONN_TEB0187_REV01!$F:$K,"???"),6,0),"---")</f>
        <v>---</v>
      </c>
      <c r="J961" s="61" t="str">
        <f>IFERROR(VLOOKUP($D961&amp;"-"&amp;$E961,IF($C$4="TEB0187_REV01",CALC_CONN_TEB0187_REV01!$F:$M,"???"),8,0),"---")</f>
        <v>---</v>
      </c>
      <c r="K961" s="62" t="str">
        <f>IFERROR(VLOOKUP($D961&amp;"-"&amp;$E961,IF($C$4="TEB0187_REV01",CALC_CONN_TEB0187_REV01!$F:$N),9,0),"---")</f>
        <v>---</v>
      </c>
      <c r="L961" s="59" t="str">
        <f>IFERROR(VLOOKUP(K961,B2B!$H$3:$I$2000,2,0),"---")</f>
        <v>---</v>
      </c>
      <c r="M961" s="59" t="str">
        <f>IFERROR(VLOOKUP(L961,IF($M$4="TEI0187_REV01",RAW_m_TEI0187_REV01!$AD:$AH),5,0),"---")</f>
        <v>---</v>
      </c>
      <c r="N961" s="59" t="str">
        <f>IFERROR(VLOOKUP(L961,IF($M$4="TEI0187_REV01",RAW_m_TEI0187_REV01!$AE:$AJ),6,0),"---")</f>
        <v>---</v>
      </c>
      <c r="O961" s="63" t="str">
        <f>IFERROR(VLOOKUP(L961,IF($M$4="TEI0187_REV01",RAW_m_TEI0187_REV01!$AD:$AE),2,0),"---")</f>
        <v>---</v>
      </c>
      <c r="P961" s="59" t="str">
        <f>IFERROR(VLOOKUP(O961,IF($M$4="TEI0187_REV01",RAW_m_TEI0187_REV01!$AJ:$AK),2,0),"---")</f>
        <v>---</v>
      </c>
      <c r="Q961" s="59" t="str">
        <f>IFERROR(VLOOKUP(L961,IF($M$4="TEI0187_REV01",RAW_m_TEI0187_REV01!$AD:$AF),3,0),"---")</f>
        <v>---</v>
      </c>
      <c r="R961" s="59" t="str">
        <f>IFERROR(VLOOKUP(O961,IF($M$4="TEI0187_REV01",RAW_m_TEI0187_REV01!$AE:$AG),3,0),"---")</f>
        <v>---</v>
      </c>
      <c r="S961" s="59" t="str">
        <f t="shared" si="31"/>
        <v>---</v>
      </c>
    </row>
    <row r="962" spans="2:19" ht="15" customHeight="1" x14ac:dyDescent="0.25">
      <c r="B962" s="59">
        <f t="shared" si="32"/>
        <v>957</v>
      </c>
      <c r="C962" s="60">
        <f>IFERROR(IF($C$4="TEB0187_REV01",CALC_CONN_TEB0187_REV01!U962,),"---")</f>
        <v>0</v>
      </c>
      <c r="D962" s="59">
        <f>IFERROR(IF($C$4="TEB0187_REV01",CALC_CONN_TEB0187_REV01!D962,),"---")</f>
        <v>0</v>
      </c>
      <c r="E962" s="59">
        <f>IFERROR(IF($C$4="TEB0187_REV01",CALC_CONN_TEB0187_REV01!E962,),"---")</f>
        <v>0</v>
      </c>
      <c r="F962" s="59" t="str">
        <f>IFERROR(IF(VLOOKUP($D962&amp;"-"&amp;$E962,IF($C$4="TEB0187_REV01",CALC_CONN_TEB0187_REV01!$F:$I),4,0)="--","---",IF($C$4="TEB0187_REV01",CALC_CONN_TEB0187_REV01!$G962&amp; " --&gt; " &amp;CALC_CONN_TEB0187_REV01!$I962&amp; " --&gt; ")),"---")</f>
        <v>---</v>
      </c>
      <c r="G962" s="59" t="str">
        <f>IFERROR(IF(VLOOKUP($D962&amp;"-"&amp;$E962,IF($C$4="TEB0187_REV01",CALC_CONN_TEB0187_REV01!$F:$H),3,0)="--",VLOOKUP($D962&amp;"-"&amp;$E962,IF($C$4="TEB0187_REV01",CALC_CONN_TEB0187_REV01!$F:$H),2,0),VLOOKUP($D962&amp;"-"&amp;$E962,IF($C$4="TEB0187_REV01",CALC_CONN_TEB0187_REV01!$F:$H),3,0)),"---")</f>
        <v>---</v>
      </c>
      <c r="H962" s="59" t="str">
        <f>IFERROR(VLOOKUP(G962,IF($C$4="TEB0187_REV01",CALC_CONN_TEB0187_REV01!$G:$T),14,0),"---")</f>
        <v>---</v>
      </c>
      <c r="I962" s="59" t="str">
        <f>IFERROR(VLOOKUP($D962&amp;"-"&amp;$E962,IF($C$4="TEB0187_REV01",CALC_CONN_TEB0187_REV01!$F:$K,"???"),6,0),"---")</f>
        <v>---</v>
      </c>
      <c r="J962" s="61" t="str">
        <f>IFERROR(VLOOKUP($D962&amp;"-"&amp;$E962,IF($C$4="TEB0187_REV01",CALC_CONN_TEB0187_REV01!$F:$M,"???"),8,0),"---")</f>
        <v>---</v>
      </c>
      <c r="K962" s="62" t="str">
        <f>IFERROR(VLOOKUP($D962&amp;"-"&amp;$E962,IF($C$4="TEB0187_REV01",CALC_CONN_TEB0187_REV01!$F:$N),9,0),"---")</f>
        <v>---</v>
      </c>
      <c r="L962" s="59" t="str">
        <f>IFERROR(VLOOKUP(K962,B2B!$H$3:$I$2000,2,0),"---")</f>
        <v>---</v>
      </c>
      <c r="M962" s="59" t="str">
        <f>IFERROR(VLOOKUP(L962,IF($M$4="TEI0187_REV01",RAW_m_TEI0187_REV01!$AD:$AH),5,0),"---")</f>
        <v>---</v>
      </c>
      <c r="N962" s="59" t="str">
        <f>IFERROR(VLOOKUP(L962,IF($M$4="TEI0187_REV01",RAW_m_TEI0187_REV01!$AE:$AJ),6,0),"---")</f>
        <v>---</v>
      </c>
      <c r="O962" s="63" t="str">
        <f>IFERROR(VLOOKUP(L962,IF($M$4="TEI0187_REV01",RAW_m_TEI0187_REV01!$AD:$AE),2,0),"---")</f>
        <v>---</v>
      </c>
      <c r="P962" s="59" t="str">
        <f>IFERROR(VLOOKUP(O962,IF($M$4="TEI0187_REV01",RAW_m_TEI0187_REV01!$AJ:$AK),2,0),"---")</f>
        <v>---</v>
      </c>
      <c r="Q962" s="59" t="str">
        <f>IFERROR(VLOOKUP(L962,IF($M$4="TEI0187_REV01",RAW_m_TEI0187_REV01!$AD:$AF),3,0),"---")</f>
        <v>---</v>
      </c>
      <c r="R962" s="59" t="str">
        <f>IFERROR(VLOOKUP(O962,IF($M$4="TEI0187_REV01",RAW_m_TEI0187_REV01!$AE:$AG),3,0),"---")</f>
        <v>---</v>
      </c>
      <c r="S962" s="59" t="str">
        <f t="shared" si="31"/>
        <v>---</v>
      </c>
    </row>
    <row r="963" spans="2:19" ht="15" customHeight="1" x14ac:dyDescent="0.25">
      <c r="B963" s="59">
        <f t="shared" si="32"/>
        <v>958</v>
      </c>
      <c r="C963" s="60">
        <f>IFERROR(IF($C$4="TEB0187_REV01",CALC_CONN_TEB0187_REV01!U963,),"---")</f>
        <v>0</v>
      </c>
      <c r="D963" s="59">
        <f>IFERROR(IF($C$4="TEB0187_REV01",CALC_CONN_TEB0187_REV01!D963,),"---")</f>
        <v>0</v>
      </c>
      <c r="E963" s="59">
        <f>IFERROR(IF($C$4="TEB0187_REV01",CALC_CONN_TEB0187_REV01!E963,),"---")</f>
        <v>0</v>
      </c>
      <c r="F963" s="59" t="str">
        <f>IFERROR(IF(VLOOKUP($D963&amp;"-"&amp;$E963,IF($C$4="TEB0187_REV01",CALC_CONN_TEB0187_REV01!$F:$I),4,0)="--","---",IF($C$4="TEB0187_REV01",CALC_CONN_TEB0187_REV01!$G963&amp; " --&gt; " &amp;CALC_CONN_TEB0187_REV01!$I963&amp; " --&gt; ")),"---")</f>
        <v>---</v>
      </c>
      <c r="G963" s="59" t="str">
        <f>IFERROR(IF(VLOOKUP($D963&amp;"-"&amp;$E963,IF($C$4="TEB0187_REV01",CALC_CONN_TEB0187_REV01!$F:$H),3,0)="--",VLOOKUP($D963&amp;"-"&amp;$E963,IF($C$4="TEB0187_REV01",CALC_CONN_TEB0187_REV01!$F:$H),2,0),VLOOKUP($D963&amp;"-"&amp;$E963,IF($C$4="TEB0187_REV01",CALC_CONN_TEB0187_REV01!$F:$H),3,0)),"---")</f>
        <v>---</v>
      </c>
      <c r="H963" s="59" t="str">
        <f>IFERROR(VLOOKUP(G963,IF($C$4="TEB0187_REV01",CALC_CONN_TEB0187_REV01!$G:$T),14,0),"---")</f>
        <v>---</v>
      </c>
      <c r="I963" s="59" t="str">
        <f>IFERROR(VLOOKUP($D963&amp;"-"&amp;$E963,IF($C$4="TEB0187_REV01",CALC_CONN_TEB0187_REV01!$F:$K,"???"),6,0),"---")</f>
        <v>---</v>
      </c>
      <c r="J963" s="61" t="str">
        <f>IFERROR(VLOOKUP($D963&amp;"-"&amp;$E963,IF($C$4="TEB0187_REV01",CALC_CONN_TEB0187_REV01!$F:$M,"???"),8,0),"---")</f>
        <v>---</v>
      </c>
      <c r="K963" s="62" t="str">
        <f>IFERROR(VLOOKUP($D963&amp;"-"&amp;$E963,IF($C$4="TEB0187_REV01",CALC_CONN_TEB0187_REV01!$F:$N),9,0),"---")</f>
        <v>---</v>
      </c>
      <c r="L963" s="59" t="str">
        <f>IFERROR(VLOOKUP(K963,B2B!$H$3:$I$2000,2,0),"---")</f>
        <v>---</v>
      </c>
      <c r="M963" s="59" t="str">
        <f>IFERROR(VLOOKUP(L963,IF($M$4="TEI0187_REV01",RAW_m_TEI0187_REV01!$AD:$AH),5,0),"---")</f>
        <v>---</v>
      </c>
      <c r="N963" s="59" t="str">
        <f>IFERROR(VLOOKUP(L963,IF($M$4="TEI0187_REV01",RAW_m_TEI0187_REV01!$AE:$AJ),6,0),"---")</f>
        <v>---</v>
      </c>
      <c r="O963" s="63" t="str">
        <f>IFERROR(VLOOKUP(L963,IF($M$4="TEI0187_REV01",RAW_m_TEI0187_REV01!$AD:$AE),2,0),"---")</f>
        <v>---</v>
      </c>
      <c r="P963" s="59" t="str">
        <f>IFERROR(VLOOKUP(O963,IF($M$4="TEI0187_REV01",RAW_m_TEI0187_REV01!$AJ:$AK),2,0),"---")</f>
        <v>---</v>
      </c>
      <c r="Q963" s="59" t="str">
        <f>IFERROR(VLOOKUP(L963,IF($M$4="TEI0187_REV01",RAW_m_TEI0187_REV01!$AD:$AF),3,0),"---")</f>
        <v>---</v>
      </c>
      <c r="R963" s="59" t="str">
        <f>IFERROR(VLOOKUP(O963,IF($M$4="TEI0187_REV01",RAW_m_TEI0187_REV01!$AE:$AG),3,0),"---")</f>
        <v>---</v>
      </c>
      <c r="S963" s="59" t="str">
        <f t="shared" si="31"/>
        <v>---</v>
      </c>
    </row>
    <row r="964" spans="2:19" ht="15" customHeight="1" x14ac:dyDescent="0.25">
      <c r="B964" s="59">
        <f t="shared" si="32"/>
        <v>959</v>
      </c>
      <c r="C964" s="60">
        <f>IFERROR(IF($C$4="TEB0187_REV01",CALC_CONN_TEB0187_REV01!U964,),"---")</f>
        <v>0</v>
      </c>
      <c r="D964" s="59">
        <f>IFERROR(IF($C$4="TEB0187_REV01",CALC_CONN_TEB0187_REV01!D964,),"---")</f>
        <v>0</v>
      </c>
      <c r="E964" s="59">
        <f>IFERROR(IF($C$4="TEB0187_REV01",CALC_CONN_TEB0187_REV01!E964,),"---")</f>
        <v>0</v>
      </c>
      <c r="F964" s="59" t="str">
        <f>IFERROR(IF(VLOOKUP($D964&amp;"-"&amp;$E964,IF($C$4="TEB0187_REV01",CALC_CONN_TEB0187_REV01!$F:$I),4,0)="--","---",IF($C$4="TEB0187_REV01",CALC_CONN_TEB0187_REV01!$G964&amp; " --&gt; " &amp;CALC_CONN_TEB0187_REV01!$I964&amp; " --&gt; ")),"---")</f>
        <v>---</v>
      </c>
      <c r="G964" s="59" t="str">
        <f>IFERROR(IF(VLOOKUP($D964&amp;"-"&amp;$E964,IF($C$4="TEB0187_REV01",CALC_CONN_TEB0187_REV01!$F:$H),3,0)="--",VLOOKUP($D964&amp;"-"&amp;$E964,IF($C$4="TEB0187_REV01",CALC_CONN_TEB0187_REV01!$F:$H),2,0),VLOOKUP($D964&amp;"-"&amp;$E964,IF($C$4="TEB0187_REV01",CALC_CONN_TEB0187_REV01!$F:$H),3,0)),"---")</f>
        <v>---</v>
      </c>
      <c r="H964" s="59" t="str">
        <f>IFERROR(VLOOKUP(G964,IF($C$4="TEB0187_REV01",CALC_CONN_TEB0187_REV01!$G:$T),14,0),"---")</f>
        <v>---</v>
      </c>
      <c r="I964" s="59" t="str">
        <f>IFERROR(VLOOKUP($D964&amp;"-"&amp;$E964,IF($C$4="TEB0187_REV01",CALC_CONN_TEB0187_REV01!$F:$K,"???"),6,0),"---")</f>
        <v>---</v>
      </c>
      <c r="J964" s="61" t="str">
        <f>IFERROR(VLOOKUP($D964&amp;"-"&amp;$E964,IF($C$4="TEB0187_REV01",CALC_CONN_TEB0187_REV01!$F:$M,"???"),8,0),"---")</f>
        <v>---</v>
      </c>
      <c r="K964" s="62" t="str">
        <f>IFERROR(VLOOKUP($D964&amp;"-"&amp;$E964,IF($C$4="TEB0187_REV01",CALC_CONN_TEB0187_REV01!$F:$N),9,0),"---")</f>
        <v>---</v>
      </c>
      <c r="L964" s="59" t="str">
        <f>IFERROR(VLOOKUP(K964,B2B!$H$3:$I$2000,2,0),"---")</f>
        <v>---</v>
      </c>
      <c r="M964" s="59" t="str">
        <f>IFERROR(VLOOKUP(L964,IF($M$4="TEI0187_REV01",RAW_m_TEI0187_REV01!$AD:$AH),5,0),"---")</f>
        <v>---</v>
      </c>
      <c r="N964" s="59" t="str">
        <f>IFERROR(VLOOKUP(L964,IF($M$4="TEI0187_REV01",RAW_m_TEI0187_REV01!$AE:$AJ),6,0),"---")</f>
        <v>---</v>
      </c>
      <c r="O964" s="63" t="str">
        <f>IFERROR(VLOOKUP(L964,IF($M$4="TEI0187_REV01",RAW_m_TEI0187_REV01!$AD:$AE),2,0),"---")</f>
        <v>---</v>
      </c>
      <c r="P964" s="59" t="str">
        <f>IFERROR(VLOOKUP(O964,IF($M$4="TEI0187_REV01",RAW_m_TEI0187_REV01!$AJ:$AK),2,0),"---")</f>
        <v>---</v>
      </c>
      <c r="Q964" s="59" t="str">
        <f>IFERROR(VLOOKUP(L964,IF($M$4="TEI0187_REV01",RAW_m_TEI0187_REV01!$AD:$AF),3,0),"---")</f>
        <v>---</v>
      </c>
      <c r="R964" s="59" t="str">
        <f>IFERROR(VLOOKUP(O964,IF($M$4="TEI0187_REV01",RAW_m_TEI0187_REV01!$AE:$AG),3,0),"---")</f>
        <v>---</v>
      </c>
      <c r="S964" s="59" t="str">
        <f t="shared" si="31"/>
        <v>---</v>
      </c>
    </row>
    <row r="965" spans="2:19" ht="15" customHeight="1" x14ac:dyDescent="0.25">
      <c r="B965" s="59">
        <f t="shared" si="32"/>
        <v>960</v>
      </c>
      <c r="C965" s="60">
        <f>IFERROR(IF($C$4="TEB0187_REV01",CALC_CONN_TEB0187_REV01!U965,),"---")</f>
        <v>0</v>
      </c>
      <c r="D965" s="59">
        <f>IFERROR(IF($C$4="TEB0187_REV01",CALC_CONN_TEB0187_REV01!D965,),"---")</f>
        <v>0</v>
      </c>
      <c r="E965" s="59">
        <f>IFERROR(IF($C$4="TEB0187_REV01",CALC_CONN_TEB0187_REV01!E965,),"---")</f>
        <v>0</v>
      </c>
      <c r="F965" s="59" t="str">
        <f>IFERROR(IF(VLOOKUP($D965&amp;"-"&amp;$E965,IF($C$4="TEB0187_REV01",CALC_CONN_TEB0187_REV01!$F:$I),4,0)="--","---",IF($C$4="TEB0187_REV01",CALC_CONN_TEB0187_REV01!$G965&amp; " --&gt; " &amp;CALC_CONN_TEB0187_REV01!$I965&amp; " --&gt; ")),"---")</f>
        <v>---</v>
      </c>
      <c r="G965" s="59" t="str">
        <f>IFERROR(IF(VLOOKUP($D965&amp;"-"&amp;$E965,IF($C$4="TEB0187_REV01",CALC_CONN_TEB0187_REV01!$F:$H),3,0)="--",VLOOKUP($D965&amp;"-"&amp;$E965,IF($C$4="TEB0187_REV01",CALC_CONN_TEB0187_REV01!$F:$H),2,0),VLOOKUP($D965&amp;"-"&amp;$E965,IF($C$4="TEB0187_REV01",CALC_CONN_TEB0187_REV01!$F:$H),3,0)),"---")</f>
        <v>---</v>
      </c>
      <c r="H965" s="59" t="str">
        <f>IFERROR(VLOOKUP(G965,IF($C$4="TEB0187_REV01",CALC_CONN_TEB0187_REV01!$G:$T),14,0),"---")</f>
        <v>---</v>
      </c>
      <c r="I965" s="59" t="str">
        <f>IFERROR(VLOOKUP($D965&amp;"-"&amp;$E965,IF($C$4="TEB0187_REV01",CALC_CONN_TEB0187_REV01!$F:$K,"???"),6,0),"---")</f>
        <v>---</v>
      </c>
      <c r="J965" s="61" t="str">
        <f>IFERROR(VLOOKUP($D965&amp;"-"&amp;$E965,IF($C$4="TEB0187_REV01",CALC_CONN_TEB0187_REV01!$F:$M,"???"),8,0),"---")</f>
        <v>---</v>
      </c>
      <c r="K965" s="62" t="str">
        <f>IFERROR(VLOOKUP($D965&amp;"-"&amp;$E965,IF($C$4="TEB0187_REV01",CALC_CONN_TEB0187_REV01!$F:$N),9,0),"---")</f>
        <v>---</v>
      </c>
      <c r="L965" s="59" t="str">
        <f>IFERROR(VLOOKUP(K965,B2B!$H$3:$I$2000,2,0),"---")</f>
        <v>---</v>
      </c>
      <c r="M965" s="59" t="str">
        <f>IFERROR(VLOOKUP(L965,IF($M$4="TEI0187_REV01",RAW_m_TEI0187_REV01!$AD:$AH),5,0),"---")</f>
        <v>---</v>
      </c>
      <c r="N965" s="59" t="str">
        <f>IFERROR(VLOOKUP(L965,IF($M$4="TEI0187_REV01",RAW_m_TEI0187_REV01!$AE:$AJ),6,0),"---")</f>
        <v>---</v>
      </c>
      <c r="O965" s="63" t="str">
        <f>IFERROR(VLOOKUP(L965,IF($M$4="TEI0187_REV01",RAW_m_TEI0187_REV01!$AD:$AE),2,0),"---")</f>
        <v>---</v>
      </c>
      <c r="P965" s="59" t="str">
        <f>IFERROR(VLOOKUP(O965,IF($M$4="TEI0187_REV01",RAW_m_TEI0187_REV01!$AJ:$AK),2,0),"---")</f>
        <v>---</v>
      </c>
      <c r="Q965" s="59" t="str">
        <f>IFERROR(VLOOKUP(L965,IF($M$4="TEI0187_REV01",RAW_m_TEI0187_REV01!$AD:$AF),3,0),"---")</f>
        <v>---</v>
      </c>
      <c r="R965" s="59" t="str">
        <f>IFERROR(VLOOKUP(O965,IF($M$4="TEI0187_REV01",RAW_m_TEI0187_REV01!$AE:$AG),3,0),"---")</f>
        <v>---</v>
      </c>
      <c r="S965" s="59" t="str">
        <f t="shared" si="31"/>
        <v>---</v>
      </c>
    </row>
    <row r="966" spans="2:19" ht="15" customHeight="1" x14ac:dyDescent="0.25">
      <c r="B966" s="59">
        <f t="shared" si="32"/>
        <v>961</v>
      </c>
      <c r="C966" s="60">
        <f>IFERROR(IF($C$4="TEB0187_REV01",CALC_CONN_TEB0187_REV01!U966,),"---")</f>
        <v>0</v>
      </c>
      <c r="D966" s="59">
        <f>IFERROR(IF($C$4="TEB0187_REV01",CALC_CONN_TEB0187_REV01!D966,),"---")</f>
        <v>0</v>
      </c>
      <c r="E966" s="59">
        <f>IFERROR(IF($C$4="TEB0187_REV01",CALC_CONN_TEB0187_REV01!E966,),"---")</f>
        <v>0</v>
      </c>
      <c r="F966" s="59" t="str">
        <f>IFERROR(IF(VLOOKUP($D966&amp;"-"&amp;$E966,IF($C$4="TEB0187_REV01",CALC_CONN_TEB0187_REV01!$F:$I),4,0)="--","---",IF($C$4="TEB0187_REV01",CALC_CONN_TEB0187_REV01!$G966&amp; " --&gt; " &amp;CALC_CONN_TEB0187_REV01!$I966&amp; " --&gt; ")),"---")</f>
        <v>---</v>
      </c>
      <c r="G966" s="59" t="str">
        <f>IFERROR(IF(VLOOKUP($D966&amp;"-"&amp;$E966,IF($C$4="TEB0187_REV01",CALC_CONN_TEB0187_REV01!$F:$H),3,0)="--",VLOOKUP($D966&amp;"-"&amp;$E966,IF($C$4="TEB0187_REV01",CALC_CONN_TEB0187_REV01!$F:$H),2,0),VLOOKUP($D966&amp;"-"&amp;$E966,IF($C$4="TEB0187_REV01",CALC_CONN_TEB0187_REV01!$F:$H),3,0)),"---")</f>
        <v>---</v>
      </c>
      <c r="H966" s="59" t="str">
        <f>IFERROR(VLOOKUP(G966,IF($C$4="TEB0187_REV01",CALC_CONN_TEB0187_REV01!$G:$T),14,0),"---")</f>
        <v>---</v>
      </c>
      <c r="I966" s="59" t="str">
        <f>IFERROR(VLOOKUP($D966&amp;"-"&amp;$E966,IF($C$4="TEB0187_REV01",CALC_CONN_TEB0187_REV01!$F:$K,"???"),6,0),"---")</f>
        <v>---</v>
      </c>
      <c r="J966" s="61" t="str">
        <f>IFERROR(VLOOKUP($D966&amp;"-"&amp;$E966,IF($C$4="TEB0187_REV01",CALC_CONN_TEB0187_REV01!$F:$M,"???"),8,0),"---")</f>
        <v>---</v>
      </c>
      <c r="K966" s="62" t="str">
        <f>IFERROR(VLOOKUP($D966&amp;"-"&amp;$E966,IF($C$4="TEB0187_REV01",CALC_CONN_TEB0187_REV01!$F:$N),9,0),"---")</f>
        <v>---</v>
      </c>
      <c r="L966" s="59" t="str">
        <f>IFERROR(VLOOKUP(K966,B2B!$H$3:$I$2000,2,0),"---")</f>
        <v>---</v>
      </c>
      <c r="M966" s="59" t="str">
        <f>IFERROR(VLOOKUP(L966,IF($M$4="TEI0187_REV01",RAW_m_TEI0187_REV01!$AD:$AH),5,0),"---")</f>
        <v>---</v>
      </c>
      <c r="N966" s="59" t="str">
        <f>IFERROR(VLOOKUP(L966,IF($M$4="TEI0187_REV01",RAW_m_TEI0187_REV01!$AE:$AJ),6,0),"---")</f>
        <v>---</v>
      </c>
      <c r="O966" s="63" t="str">
        <f>IFERROR(VLOOKUP(L966,IF($M$4="TEI0187_REV01",RAW_m_TEI0187_REV01!$AD:$AE),2,0),"---")</f>
        <v>---</v>
      </c>
      <c r="P966" s="59" t="str">
        <f>IFERROR(VLOOKUP(O966,IF($M$4="TEI0187_REV01",RAW_m_TEI0187_REV01!$AJ:$AK),2,0),"---")</f>
        <v>---</v>
      </c>
      <c r="Q966" s="59" t="str">
        <f>IFERROR(VLOOKUP(L966,IF($M$4="TEI0187_REV01",RAW_m_TEI0187_REV01!$AD:$AF),3,0),"---")</f>
        <v>---</v>
      </c>
      <c r="R966" s="59" t="str">
        <f>IFERROR(VLOOKUP(O966,IF($M$4="TEI0187_REV01",RAW_m_TEI0187_REV01!$AE:$AG),3,0),"---")</f>
        <v>---</v>
      </c>
      <c r="S966" s="59" t="str">
        <f t="shared" si="31"/>
        <v>---</v>
      </c>
    </row>
    <row r="967" spans="2:19" ht="15" customHeight="1" x14ac:dyDescent="0.25">
      <c r="B967" s="59">
        <f t="shared" si="32"/>
        <v>962</v>
      </c>
      <c r="C967" s="60">
        <f>IFERROR(IF($C$4="TEB0187_REV01",CALC_CONN_TEB0187_REV01!U967,),"---")</f>
        <v>0</v>
      </c>
      <c r="D967" s="59">
        <f>IFERROR(IF($C$4="TEB0187_REV01",CALC_CONN_TEB0187_REV01!D967,),"---")</f>
        <v>0</v>
      </c>
      <c r="E967" s="59">
        <f>IFERROR(IF($C$4="TEB0187_REV01",CALC_CONN_TEB0187_REV01!E967,),"---")</f>
        <v>0</v>
      </c>
      <c r="F967" s="59" t="str">
        <f>IFERROR(IF(VLOOKUP($D967&amp;"-"&amp;$E967,IF($C$4="TEB0187_REV01",CALC_CONN_TEB0187_REV01!$F:$I),4,0)="--","---",IF($C$4="TEB0187_REV01",CALC_CONN_TEB0187_REV01!$G967&amp; " --&gt; " &amp;CALC_CONN_TEB0187_REV01!$I967&amp; " --&gt; ")),"---")</f>
        <v>---</v>
      </c>
      <c r="G967" s="59" t="str">
        <f>IFERROR(IF(VLOOKUP($D967&amp;"-"&amp;$E967,IF($C$4="TEB0187_REV01",CALC_CONN_TEB0187_REV01!$F:$H),3,0)="--",VLOOKUP($D967&amp;"-"&amp;$E967,IF($C$4="TEB0187_REV01",CALC_CONN_TEB0187_REV01!$F:$H),2,0),VLOOKUP($D967&amp;"-"&amp;$E967,IF($C$4="TEB0187_REV01",CALC_CONN_TEB0187_REV01!$F:$H),3,0)),"---")</f>
        <v>---</v>
      </c>
      <c r="H967" s="59" t="str">
        <f>IFERROR(VLOOKUP(G967,IF($C$4="TEB0187_REV01",CALC_CONN_TEB0187_REV01!$G:$T),14,0),"---")</f>
        <v>---</v>
      </c>
      <c r="I967" s="59" t="str">
        <f>IFERROR(VLOOKUP($D967&amp;"-"&amp;$E967,IF($C$4="TEB0187_REV01",CALC_CONN_TEB0187_REV01!$F:$K,"???"),6,0),"---")</f>
        <v>---</v>
      </c>
      <c r="J967" s="61" t="str">
        <f>IFERROR(VLOOKUP($D967&amp;"-"&amp;$E967,IF($C$4="TEB0187_REV01",CALC_CONN_TEB0187_REV01!$F:$M,"???"),8,0),"---")</f>
        <v>---</v>
      </c>
      <c r="K967" s="62" t="str">
        <f>IFERROR(VLOOKUP($D967&amp;"-"&amp;$E967,IF($C$4="TEB0187_REV01",CALC_CONN_TEB0187_REV01!$F:$N),9,0),"---")</f>
        <v>---</v>
      </c>
      <c r="L967" s="59" t="str">
        <f>IFERROR(VLOOKUP(K967,B2B!$H$3:$I$2000,2,0),"---")</f>
        <v>---</v>
      </c>
      <c r="M967" s="59" t="str">
        <f>IFERROR(VLOOKUP(L967,IF($M$4="TEI0187_REV01",RAW_m_TEI0187_REV01!$AD:$AH),5,0),"---")</f>
        <v>---</v>
      </c>
      <c r="N967" s="59" t="str">
        <f>IFERROR(VLOOKUP(L967,IF($M$4="TEI0187_REV01",RAW_m_TEI0187_REV01!$AE:$AJ),6,0),"---")</f>
        <v>---</v>
      </c>
      <c r="O967" s="63" t="str">
        <f>IFERROR(VLOOKUP(L967,IF($M$4="TEI0187_REV01",RAW_m_TEI0187_REV01!$AD:$AE),2,0),"---")</f>
        <v>---</v>
      </c>
      <c r="P967" s="59" t="str">
        <f>IFERROR(VLOOKUP(O967,IF($M$4="TEI0187_REV01",RAW_m_TEI0187_REV01!$AJ:$AK),2,0),"---")</f>
        <v>---</v>
      </c>
      <c r="Q967" s="59" t="str">
        <f>IFERROR(VLOOKUP(L967,IF($M$4="TEI0187_REV01",RAW_m_TEI0187_REV01!$AD:$AF),3,0),"---")</f>
        <v>---</v>
      </c>
      <c r="R967" s="59" t="str">
        <f>IFERROR(VLOOKUP(O967,IF($M$4="TEI0187_REV01",RAW_m_TEI0187_REV01!$AE:$AG),3,0),"---")</f>
        <v>---</v>
      </c>
      <c r="S967" s="59" t="str">
        <f t="shared" ref="S967:S1030" si="33">IFERROR(SUBSTITUTE(I967,"mm","")+SUBSTITUTE(R967,"mm",""),"---")</f>
        <v>---</v>
      </c>
    </row>
    <row r="968" spans="2:19" ht="15" customHeight="1" x14ac:dyDescent="0.25">
      <c r="B968" s="59">
        <f t="shared" ref="B968:B1031" si="34">B967+1</f>
        <v>963</v>
      </c>
      <c r="C968" s="60">
        <f>IFERROR(IF($C$4="TEB0187_REV01",CALC_CONN_TEB0187_REV01!U968,),"---")</f>
        <v>0</v>
      </c>
      <c r="D968" s="59">
        <f>IFERROR(IF($C$4="TEB0187_REV01",CALC_CONN_TEB0187_REV01!D968,),"---")</f>
        <v>0</v>
      </c>
      <c r="E968" s="59">
        <f>IFERROR(IF($C$4="TEB0187_REV01",CALC_CONN_TEB0187_REV01!E968,),"---")</f>
        <v>0</v>
      </c>
      <c r="F968" s="59" t="str">
        <f>IFERROR(IF(VLOOKUP($D968&amp;"-"&amp;$E968,IF($C$4="TEB0187_REV01",CALC_CONN_TEB0187_REV01!$F:$I),4,0)="--","---",IF($C$4="TEB0187_REV01",CALC_CONN_TEB0187_REV01!$G968&amp; " --&gt; " &amp;CALC_CONN_TEB0187_REV01!$I968&amp; " --&gt; ")),"---")</f>
        <v>---</v>
      </c>
      <c r="G968" s="59" t="str">
        <f>IFERROR(IF(VLOOKUP($D968&amp;"-"&amp;$E968,IF($C$4="TEB0187_REV01",CALC_CONN_TEB0187_REV01!$F:$H),3,0)="--",VLOOKUP($D968&amp;"-"&amp;$E968,IF($C$4="TEB0187_REV01",CALC_CONN_TEB0187_REV01!$F:$H),2,0),VLOOKUP($D968&amp;"-"&amp;$E968,IF($C$4="TEB0187_REV01",CALC_CONN_TEB0187_REV01!$F:$H),3,0)),"---")</f>
        <v>---</v>
      </c>
      <c r="H968" s="59" t="str">
        <f>IFERROR(VLOOKUP(G968,IF($C$4="TEB0187_REV01",CALC_CONN_TEB0187_REV01!$G:$T),14,0),"---")</f>
        <v>---</v>
      </c>
      <c r="I968" s="59" t="str">
        <f>IFERROR(VLOOKUP($D968&amp;"-"&amp;$E968,IF($C$4="TEB0187_REV01",CALC_CONN_TEB0187_REV01!$F:$K,"???"),6,0),"---")</f>
        <v>---</v>
      </c>
      <c r="J968" s="61" t="str">
        <f>IFERROR(VLOOKUP($D968&amp;"-"&amp;$E968,IF($C$4="TEB0187_REV01",CALC_CONN_TEB0187_REV01!$F:$M,"???"),8,0),"---")</f>
        <v>---</v>
      </c>
      <c r="K968" s="62" t="str">
        <f>IFERROR(VLOOKUP($D968&amp;"-"&amp;$E968,IF($C$4="TEB0187_REV01",CALC_CONN_TEB0187_REV01!$F:$N),9,0),"---")</f>
        <v>---</v>
      </c>
      <c r="L968" s="59" t="str">
        <f>IFERROR(VLOOKUP(K968,B2B!$H$3:$I$2000,2,0),"---")</f>
        <v>---</v>
      </c>
      <c r="M968" s="59" t="str">
        <f>IFERROR(VLOOKUP(L968,IF($M$4="TEI0187_REV01",RAW_m_TEI0187_REV01!$AD:$AH),5,0),"---")</f>
        <v>---</v>
      </c>
      <c r="N968" s="59" t="str">
        <f>IFERROR(VLOOKUP(L968,IF($M$4="TEI0187_REV01",RAW_m_TEI0187_REV01!$AE:$AJ),6,0),"---")</f>
        <v>---</v>
      </c>
      <c r="O968" s="63" t="str">
        <f>IFERROR(VLOOKUP(L968,IF($M$4="TEI0187_REV01",RAW_m_TEI0187_REV01!$AD:$AE),2,0),"---")</f>
        <v>---</v>
      </c>
      <c r="P968" s="59" t="str">
        <f>IFERROR(VLOOKUP(O968,IF($M$4="TEI0187_REV01",RAW_m_TEI0187_REV01!$AJ:$AK),2,0),"---")</f>
        <v>---</v>
      </c>
      <c r="Q968" s="59" t="str">
        <f>IFERROR(VLOOKUP(L968,IF($M$4="TEI0187_REV01",RAW_m_TEI0187_REV01!$AD:$AF),3,0),"---")</f>
        <v>---</v>
      </c>
      <c r="R968" s="59" t="str">
        <f>IFERROR(VLOOKUP(O968,IF($M$4="TEI0187_REV01",RAW_m_TEI0187_REV01!$AE:$AG),3,0),"---")</f>
        <v>---</v>
      </c>
      <c r="S968" s="59" t="str">
        <f t="shared" si="33"/>
        <v>---</v>
      </c>
    </row>
    <row r="969" spans="2:19" ht="15" customHeight="1" x14ac:dyDescent="0.25">
      <c r="B969" s="59">
        <f t="shared" si="34"/>
        <v>964</v>
      </c>
      <c r="C969" s="60">
        <f>IFERROR(IF($C$4="TEB0187_REV01",CALC_CONN_TEB0187_REV01!U969,),"---")</f>
        <v>0</v>
      </c>
      <c r="D969" s="59">
        <f>IFERROR(IF($C$4="TEB0187_REV01",CALC_CONN_TEB0187_REV01!D969,),"---")</f>
        <v>0</v>
      </c>
      <c r="E969" s="59">
        <f>IFERROR(IF($C$4="TEB0187_REV01",CALC_CONN_TEB0187_REV01!E969,),"---")</f>
        <v>0</v>
      </c>
      <c r="F969" s="59" t="str">
        <f>IFERROR(IF(VLOOKUP($D969&amp;"-"&amp;$E969,IF($C$4="TEB0187_REV01",CALC_CONN_TEB0187_REV01!$F:$I),4,0)="--","---",IF($C$4="TEB0187_REV01",CALC_CONN_TEB0187_REV01!$G969&amp; " --&gt; " &amp;CALC_CONN_TEB0187_REV01!$I969&amp; " --&gt; ")),"---")</f>
        <v>---</v>
      </c>
      <c r="G969" s="59" t="str">
        <f>IFERROR(IF(VLOOKUP($D969&amp;"-"&amp;$E969,IF($C$4="TEB0187_REV01",CALC_CONN_TEB0187_REV01!$F:$H),3,0)="--",VLOOKUP($D969&amp;"-"&amp;$E969,IF($C$4="TEB0187_REV01",CALC_CONN_TEB0187_REV01!$F:$H),2,0),VLOOKUP($D969&amp;"-"&amp;$E969,IF($C$4="TEB0187_REV01",CALC_CONN_TEB0187_REV01!$F:$H),3,0)),"---")</f>
        <v>---</v>
      </c>
      <c r="H969" s="59" t="str">
        <f>IFERROR(VLOOKUP(G969,IF($C$4="TEB0187_REV01",CALC_CONN_TEB0187_REV01!$G:$T),14,0),"---")</f>
        <v>---</v>
      </c>
      <c r="I969" s="59" t="str">
        <f>IFERROR(VLOOKUP($D969&amp;"-"&amp;$E969,IF($C$4="TEB0187_REV01",CALC_CONN_TEB0187_REV01!$F:$K,"???"),6,0),"---")</f>
        <v>---</v>
      </c>
      <c r="J969" s="61" t="str">
        <f>IFERROR(VLOOKUP($D969&amp;"-"&amp;$E969,IF($C$4="TEB0187_REV01",CALC_CONN_TEB0187_REV01!$F:$M,"???"),8,0),"---")</f>
        <v>---</v>
      </c>
      <c r="K969" s="62" t="str">
        <f>IFERROR(VLOOKUP($D969&amp;"-"&amp;$E969,IF($C$4="TEB0187_REV01",CALC_CONN_TEB0187_REV01!$F:$N),9,0),"---")</f>
        <v>---</v>
      </c>
      <c r="L969" s="59" t="str">
        <f>IFERROR(VLOOKUP(K969,B2B!$H$3:$I$2000,2,0),"---")</f>
        <v>---</v>
      </c>
      <c r="M969" s="59" t="str">
        <f>IFERROR(VLOOKUP(L969,IF($M$4="TEI0187_REV01",RAW_m_TEI0187_REV01!$AD:$AH),5,0),"---")</f>
        <v>---</v>
      </c>
      <c r="N969" s="59" t="str">
        <f>IFERROR(VLOOKUP(L969,IF($M$4="TEI0187_REV01",RAW_m_TEI0187_REV01!$AE:$AJ),6,0),"---")</f>
        <v>---</v>
      </c>
      <c r="O969" s="63" t="str">
        <f>IFERROR(VLOOKUP(L969,IF($M$4="TEI0187_REV01",RAW_m_TEI0187_REV01!$AD:$AE),2,0),"---")</f>
        <v>---</v>
      </c>
      <c r="P969" s="59" t="str">
        <f>IFERROR(VLOOKUP(O969,IF($M$4="TEI0187_REV01",RAW_m_TEI0187_REV01!$AJ:$AK),2,0),"---")</f>
        <v>---</v>
      </c>
      <c r="Q969" s="59" t="str">
        <f>IFERROR(VLOOKUP(L969,IF($M$4="TEI0187_REV01",RAW_m_TEI0187_REV01!$AD:$AF),3,0),"---")</f>
        <v>---</v>
      </c>
      <c r="R969" s="59" t="str">
        <f>IFERROR(VLOOKUP(O969,IF($M$4="TEI0187_REV01",RAW_m_TEI0187_REV01!$AE:$AG),3,0),"---")</f>
        <v>---</v>
      </c>
      <c r="S969" s="59" t="str">
        <f t="shared" si="33"/>
        <v>---</v>
      </c>
    </row>
    <row r="970" spans="2:19" ht="15" customHeight="1" x14ac:dyDescent="0.25">
      <c r="B970" s="59">
        <f t="shared" si="34"/>
        <v>965</v>
      </c>
      <c r="C970" s="60">
        <f>IFERROR(IF($C$4="TEB0187_REV01",CALC_CONN_TEB0187_REV01!U970,),"---")</f>
        <v>0</v>
      </c>
      <c r="D970" s="59">
        <f>IFERROR(IF($C$4="TEB0187_REV01",CALC_CONN_TEB0187_REV01!D970,),"---")</f>
        <v>0</v>
      </c>
      <c r="E970" s="59">
        <f>IFERROR(IF($C$4="TEB0187_REV01",CALC_CONN_TEB0187_REV01!E970,),"---")</f>
        <v>0</v>
      </c>
      <c r="F970" s="59" t="str">
        <f>IFERROR(IF(VLOOKUP($D970&amp;"-"&amp;$E970,IF($C$4="TEB0187_REV01",CALC_CONN_TEB0187_REV01!$F:$I),4,0)="--","---",IF($C$4="TEB0187_REV01",CALC_CONN_TEB0187_REV01!$G970&amp; " --&gt; " &amp;CALC_CONN_TEB0187_REV01!$I970&amp; " --&gt; ")),"---")</f>
        <v>---</v>
      </c>
      <c r="G970" s="59" t="str">
        <f>IFERROR(IF(VLOOKUP($D970&amp;"-"&amp;$E970,IF($C$4="TEB0187_REV01",CALC_CONN_TEB0187_REV01!$F:$H),3,0)="--",VLOOKUP($D970&amp;"-"&amp;$E970,IF($C$4="TEB0187_REV01",CALC_CONN_TEB0187_REV01!$F:$H),2,0),VLOOKUP($D970&amp;"-"&amp;$E970,IF($C$4="TEB0187_REV01",CALC_CONN_TEB0187_REV01!$F:$H),3,0)),"---")</f>
        <v>---</v>
      </c>
      <c r="H970" s="59" t="str">
        <f>IFERROR(VLOOKUP(G970,IF($C$4="TEB0187_REV01",CALC_CONN_TEB0187_REV01!$G:$T),14,0),"---")</f>
        <v>---</v>
      </c>
      <c r="I970" s="59" t="str">
        <f>IFERROR(VLOOKUP($D970&amp;"-"&amp;$E970,IF($C$4="TEB0187_REV01",CALC_CONN_TEB0187_REV01!$F:$K,"???"),6,0),"---")</f>
        <v>---</v>
      </c>
      <c r="J970" s="61" t="str">
        <f>IFERROR(VLOOKUP($D970&amp;"-"&amp;$E970,IF($C$4="TEB0187_REV01",CALC_CONN_TEB0187_REV01!$F:$M,"???"),8,0),"---")</f>
        <v>---</v>
      </c>
      <c r="K970" s="62" t="str">
        <f>IFERROR(VLOOKUP($D970&amp;"-"&amp;$E970,IF($C$4="TEB0187_REV01",CALC_CONN_TEB0187_REV01!$F:$N),9,0),"---")</f>
        <v>---</v>
      </c>
      <c r="L970" s="59" t="str">
        <f>IFERROR(VLOOKUP(K970,B2B!$H$3:$I$2000,2,0),"---")</f>
        <v>---</v>
      </c>
      <c r="M970" s="59" t="str">
        <f>IFERROR(VLOOKUP(L970,IF($M$4="TEI0187_REV01",RAW_m_TEI0187_REV01!$AD:$AH),5,0),"---")</f>
        <v>---</v>
      </c>
      <c r="N970" s="59" t="str">
        <f>IFERROR(VLOOKUP(L970,IF($M$4="TEI0187_REV01",RAW_m_TEI0187_REV01!$AE:$AJ),6,0),"---")</f>
        <v>---</v>
      </c>
      <c r="O970" s="63" t="str">
        <f>IFERROR(VLOOKUP(L970,IF($M$4="TEI0187_REV01",RAW_m_TEI0187_REV01!$AD:$AE),2,0),"---")</f>
        <v>---</v>
      </c>
      <c r="P970" s="59" t="str">
        <f>IFERROR(VLOOKUP(O970,IF($M$4="TEI0187_REV01",RAW_m_TEI0187_REV01!$AJ:$AK),2,0),"---")</f>
        <v>---</v>
      </c>
      <c r="Q970" s="59" t="str">
        <f>IFERROR(VLOOKUP(L970,IF($M$4="TEI0187_REV01",RAW_m_TEI0187_REV01!$AD:$AF),3,0),"---")</f>
        <v>---</v>
      </c>
      <c r="R970" s="59" t="str">
        <f>IFERROR(VLOOKUP(O970,IF($M$4="TEI0187_REV01",RAW_m_TEI0187_REV01!$AE:$AG),3,0),"---")</f>
        <v>---</v>
      </c>
      <c r="S970" s="59" t="str">
        <f t="shared" si="33"/>
        <v>---</v>
      </c>
    </row>
    <row r="971" spans="2:19" ht="15" customHeight="1" x14ac:dyDescent="0.25">
      <c r="B971" s="59">
        <f t="shared" si="34"/>
        <v>966</v>
      </c>
      <c r="C971" s="60">
        <f>IFERROR(IF($C$4="TEB0187_REV01",CALC_CONN_TEB0187_REV01!U971,),"---")</f>
        <v>0</v>
      </c>
      <c r="D971" s="59">
        <f>IFERROR(IF($C$4="TEB0187_REV01",CALC_CONN_TEB0187_REV01!D971,),"---")</f>
        <v>0</v>
      </c>
      <c r="E971" s="59">
        <f>IFERROR(IF($C$4="TEB0187_REV01",CALC_CONN_TEB0187_REV01!E971,),"---")</f>
        <v>0</v>
      </c>
      <c r="F971" s="59" t="str">
        <f>IFERROR(IF(VLOOKUP($D971&amp;"-"&amp;$E971,IF($C$4="TEB0187_REV01",CALC_CONN_TEB0187_REV01!$F:$I),4,0)="--","---",IF($C$4="TEB0187_REV01",CALC_CONN_TEB0187_REV01!$G971&amp; " --&gt; " &amp;CALC_CONN_TEB0187_REV01!$I971&amp; " --&gt; ")),"---")</f>
        <v>---</v>
      </c>
      <c r="G971" s="59" t="str">
        <f>IFERROR(IF(VLOOKUP($D971&amp;"-"&amp;$E971,IF($C$4="TEB0187_REV01",CALC_CONN_TEB0187_REV01!$F:$H),3,0)="--",VLOOKUP($D971&amp;"-"&amp;$E971,IF($C$4="TEB0187_REV01",CALC_CONN_TEB0187_REV01!$F:$H),2,0),VLOOKUP($D971&amp;"-"&amp;$E971,IF($C$4="TEB0187_REV01",CALC_CONN_TEB0187_REV01!$F:$H),3,0)),"---")</f>
        <v>---</v>
      </c>
      <c r="H971" s="59" t="str">
        <f>IFERROR(VLOOKUP(G971,IF($C$4="TEB0187_REV01",CALC_CONN_TEB0187_REV01!$G:$T),14,0),"---")</f>
        <v>---</v>
      </c>
      <c r="I971" s="59" t="str">
        <f>IFERROR(VLOOKUP($D971&amp;"-"&amp;$E971,IF($C$4="TEB0187_REV01",CALC_CONN_TEB0187_REV01!$F:$K,"???"),6,0),"---")</f>
        <v>---</v>
      </c>
      <c r="J971" s="61" t="str">
        <f>IFERROR(VLOOKUP($D971&amp;"-"&amp;$E971,IF($C$4="TEB0187_REV01",CALC_CONN_TEB0187_REV01!$F:$M,"???"),8,0),"---")</f>
        <v>---</v>
      </c>
      <c r="K971" s="62" t="str">
        <f>IFERROR(VLOOKUP($D971&amp;"-"&amp;$E971,IF($C$4="TEB0187_REV01",CALC_CONN_TEB0187_REV01!$F:$N),9,0),"---")</f>
        <v>---</v>
      </c>
      <c r="L971" s="59" t="str">
        <f>IFERROR(VLOOKUP(K971,B2B!$H$3:$I$2000,2,0),"---")</f>
        <v>---</v>
      </c>
      <c r="M971" s="59" t="str">
        <f>IFERROR(VLOOKUP(L971,IF($M$4="TEI0187_REV01",RAW_m_TEI0187_REV01!$AD:$AH),5,0),"---")</f>
        <v>---</v>
      </c>
      <c r="N971" s="59" t="str">
        <f>IFERROR(VLOOKUP(L971,IF($M$4="TEI0187_REV01",RAW_m_TEI0187_REV01!$AE:$AJ),6,0),"---")</f>
        <v>---</v>
      </c>
      <c r="O971" s="63" t="str">
        <f>IFERROR(VLOOKUP(L971,IF($M$4="TEI0187_REV01",RAW_m_TEI0187_REV01!$AD:$AE),2,0),"---")</f>
        <v>---</v>
      </c>
      <c r="P971" s="59" t="str">
        <f>IFERROR(VLOOKUP(O971,IF($M$4="TEI0187_REV01",RAW_m_TEI0187_REV01!$AJ:$AK),2,0),"---")</f>
        <v>---</v>
      </c>
      <c r="Q971" s="59" t="str">
        <f>IFERROR(VLOOKUP(L971,IF($M$4="TEI0187_REV01",RAW_m_TEI0187_REV01!$AD:$AF),3,0),"---")</f>
        <v>---</v>
      </c>
      <c r="R971" s="59" t="str">
        <f>IFERROR(VLOOKUP(O971,IF($M$4="TEI0187_REV01",RAW_m_TEI0187_REV01!$AE:$AG),3,0),"---")</f>
        <v>---</v>
      </c>
      <c r="S971" s="59" t="str">
        <f t="shared" si="33"/>
        <v>---</v>
      </c>
    </row>
    <row r="972" spans="2:19" ht="15" customHeight="1" x14ac:dyDescent="0.25">
      <c r="B972" s="59">
        <f t="shared" si="34"/>
        <v>967</v>
      </c>
      <c r="C972" s="60">
        <f>IFERROR(IF($C$4="TEB0187_REV01",CALC_CONN_TEB0187_REV01!U972,),"---")</f>
        <v>0</v>
      </c>
      <c r="D972" s="59">
        <f>IFERROR(IF($C$4="TEB0187_REV01",CALC_CONN_TEB0187_REV01!D972,),"---")</f>
        <v>0</v>
      </c>
      <c r="E972" s="59">
        <f>IFERROR(IF($C$4="TEB0187_REV01",CALC_CONN_TEB0187_REV01!E972,),"---")</f>
        <v>0</v>
      </c>
      <c r="F972" s="59" t="str">
        <f>IFERROR(IF(VLOOKUP($D972&amp;"-"&amp;$E972,IF($C$4="TEB0187_REV01",CALC_CONN_TEB0187_REV01!$F:$I),4,0)="--","---",IF($C$4="TEB0187_REV01",CALC_CONN_TEB0187_REV01!$G972&amp; " --&gt; " &amp;CALC_CONN_TEB0187_REV01!$I972&amp; " --&gt; ")),"---")</f>
        <v>---</v>
      </c>
      <c r="G972" s="59" t="str">
        <f>IFERROR(IF(VLOOKUP($D972&amp;"-"&amp;$E972,IF($C$4="TEB0187_REV01",CALC_CONN_TEB0187_REV01!$F:$H),3,0)="--",VLOOKUP($D972&amp;"-"&amp;$E972,IF($C$4="TEB0187_REV01",CALC_CONN_TEB0187_REV01!$F:$H),2,0),VLOOKUP($D972&amp;"-"&amp;$E972,IF($C$4="TEB0187_REV01",CALC_CONN_TEB0187_REV01!$F:$H),3,0)),"---")</f>
        <v>---</v>
      </c>
      <c r="H972" s="59" t="str">
        <f>IFERROR(VLOOKUP(G972,IF($C$4="TEB0187_REV01",CALC_CONN_TEB0187_REV01!$G:$T),14,0),"---")</f>
        <v>---</v>
      </c>
      <c r="I972" s="59" t="str">
        <f>IFERROR(VLOOKUP($D972&amp;"-"&amp;$E972,IF($C$4="TEB0187_REV01",CALC_CONN_TEB0187_REV01!$F:$K,"???"),6,0),"---")</f>
        <v>---</v>
      </c>
      <c r="J972" s="61" t="str">
        <f>IFERROR(VLOOKUP($D972&amp;"-"&amp;$E972,IF($C$4="TEB0187_REV01",CALC_CONN_TEB0187_REV01!$F:$M,"???"),8,0),"---")</f>
        <v>---</v>
      </c>
      <c r="K972" s="62" t="str">
        <f>IFERROR(VLOOKUP($D972&amp;"-"&amp;$E972,IF($C$4="TEB0187_REV01",CALC_CONN_TEB0187_REV01!$F:$N),9,0),"---")</f>
        <v>---</v>
      </c>
      <c r="L972" s="59" t="str">
        <f>IFERROR(VLOOKUP(K972,B2B!$H$3:$I$2000,2,0),"---")</f>
        <v>---</v>
      </c>
      <c r="M972" s="59" t="str">
        <f>IFERROR(VLOOKUP(L972,IF($M$4="TEI0187_REV01",RAW_m_TEI0187_REV01!$AD:$AH),5,0),"---")</f>
        <v>---</v>
      </c>
      <c r="N972" s="59" t="str">
        <f>IFERROR(VLOOKUP(L972,IF($M$4="TEI0187_REV01",RAW_m_TEI0187_REV01!$AE:$AJ),6,0),"---")</f>
        <v>---</v>
      </c>
      <c r="O972" s="63" t="str">
        <f>IFERROR(VLOOKUP(L972,IF($M$4="TEI0187_REV01",RAW_m_TEI0187_REV01!$AD:$AE),2,0),"---")</f>
        <v>---</v>
      </c>
      <c r="P972" s="59" t="str">
        <f>IFERROR(VLOOKUP(O972,IF($M$4="TEI0187_REV01",RAW_m_TEI0187_REV01!$AJ:$AK),2,0),"---")</f>
        <v>---</v>
      </c>
      <c r="Q972" s="59" t="str">
        <f>IFERROR(VLOOKUP(L972,IF($M$4="TEI0187_REV01",RAW_m_TEI0187_REV01!$AD:$AF),3,0),"---")</f>
        <v>---</v>
      </c>
      <c r="R972" s="59" t="str">
        <f>IFERROR(VLOOKUP(O972,IF($M$4="TEI0187_REV01",RAW_m_TEI0187_REV01!$AE:$AG),3,0),"---")</f>
        <v>---</v>
      </c>
      <c r="S972" s="59" t="str">
        <f t="shared" si="33"/>
        <v>---</v>
      </c>
    </row>
    <row r="973" spans="2:19" ht="15" customHeight="1" x14ac:dyDescent="0.25">
      <c r="B973" s="59">
        <f t="shared" si="34"/>
        <v>968</v>
      </c>
      <c r="C973" s="60">
        <f>IFERROR(IF($C$4="TEB0187_REV01",CALC_CONN_TEB0187_REV01!U973,),"---")</f>
        <v>0</v>
      </c>
      <c r="D973" s="59">
        <f>IFERROR(IF($C$4="TEB0187_REV01",CALC_CONN_TEB0187_REV01!D973,),"---")</f>
        <v>0</v>
      </c>
      <c r="E973" s="59">
        <f>IFERROR(IF($C$4="TEB0187_REV01",CALC_CONN_TEB0187_REV01!E973,),"---")</f>
        <v>0</v>
      </c>
      <c r="F973" s="59" t="str">
        <f>IFERROR(IF(VLOOKUP($D973&amp;"-"&amp;$E973,IF($C$4="TEB0187_REV01",CALC_CONN_TEB0187_REV01!$F:$I),4,0)="--","---",IF($C$4="TEB0187_REV01",CALC_CONN_TEB0187_REV01!$G973&amp; " --&gt; " &amp;CALC_CONN_TEB0187_REV01!$I973&amp; " --&gt; ")),"---")</f>
        <v>---</v>
      </c>
      <c r="G973" s="59" t="str">
        <f>IFERROR(IF(VLOOKUP($D973&amp;"-"&amp;$E973,IF($C$4="TEB0187_REV01",CALC_CONN_TEB0187_REV01!$F:$H),3,0)="--",VLOOKUP($D973&amp;"-"&amp;$E973,IF($C$4="TEB0187_REV01",CALC_CONN_TEB0187_REV01!$F:$H),2,0),VLOOKUP($D973&amp;"-"&amp;$E973,IF($C$4="TEB0187_REV01",CALC_CONN_TEB0187_REV01!$F:$H),3,0)),"---")</f>
        <v>---</v>
      </c>
      <c r="H973" s="59" t="str">
        <f>IFERROR(VLOOKUP(G973,IF($C$4="TEB0187_REV01",CALC_CONN_TEB0187_REV01!$G:$T),14,0),"---")</f>
        <v>---</v>
      </c>
      <c r="I973" s="59" t="str">
        <f>IFERROR(VLOOKUP($D973&amp;"-"&amp;$E973,IF($C$4="TEB0187_REV01",CALC_CONN_TEB0187_REV01!$F:$K,"???"),6,0),"---")</f>
        <v>---</v>
      </c>
      <c r="J973" s="61" t="str">
        <f>IFERROR(VLOOKUP($D973&amp;"-"&amp;$E973,IF($C$4="TEB0187_REV01",CALC_CONN_TEB0187_REV01!$F:$M,"???"),8,0),"---")</f>
        <v>---</v>
      </c>
      <c r="K973" s="62" t="str">
        <f>IFERROR(VLOOKUP($D973&amp;"-"&amp;$E973,IF($C$4="TEB0187_REV01",CALC_CONN_TEB0187_REV01!$F:$N),9,0),"---")</f>
        <v>---</v>
      </c>
      <c r="L973" s="59" t="str">
        <f>IFERROR(VLOOKUP(K973,B2B!$H$3:$I$2000,2,0),"---")</f>
        <v>---</v>
      </c>
      <c r="M973" s="59" t="str">
        <f>IFERROR(VLOOKUP(L973,IF($M$4="TEI0187_REV01",RAW_m_TEI0187_REV01!$AD:$AH),5,0),"---")</f>
        <v>---</v>
      </c>
      <c r="N973" s="59" t="str">
        <f>IFERROR(VLOOKUP(L973,IF($M$4="TEI0187_REV01",RAW_m_TEI0187_REV01!$AE:$AJ),6,0),"---")</f>
        <v>---</v>
      </c>
      <c r="O973" s="63" t="str">
        <f>IFERROR(VLOOKUP(L973,IF($M$4="TEI0187_REV01",RAW_m_TEI0187_REV01!$AD:$AE),2,0),"---")</f>
        <v>---</v>
      </c>
      <c r="P973" s="59" t="str">
        <f>IFERROR(VLOOKUP(O973,IF($M$4="TEI0187_REV01",RAW_m_TEI0187_REV01!$AJ:$AK),2,0),"---")</f>
        <v>---</v>
      </c>
      <c r="Q973" s="59" t="str">
        <f>IFERROR(VLOOKUP(L973,IF($M$4="TEI0187_REV01",RAW_m_TEI0187_REV01!$AD:$AF),3,0),"---")</f>
        <v>---</v>
      </c>
      <c r="R973" s="59" t="str">
        <f>IFERROR(VLOOKUP(O973,IF($M$4="TEI0187_REV01",RAW_m_TEI0187_REV01!$AE:$AG),3,0),"---")</f>
        <v>---</v>
      </c>
      <c r="S973" s="59" t="str">
        <f t="shared" si="33"/>
        <v>---</v>
      </c>
    </row>
    <row r="974" spans="2:19" ht="15" customHeight="1" x14ac:dyDescent="0.25">
      <c r="B974" s="59">
        <f t="shared" si="34"/>
        <v>969</v>
      </c>
      <c r="C974" s="60">
        <f>IFERROR(IF($C$4="TEB0187_REV01",CALC_CONN_TEB0187_REV01!U974,),"---")</f>
        <v>0</v>
      </c>
      <c r="D974" s="59">
        <f>IFERROR(IF($C$4="TEB0187_REV01",CALC_CONN_TEB0187_REV01!D974,),"---")</f>
        <v>0</v>
      </c>
      <c r="E974" s="59">
        <f>IFERROR(IF($C$4="TEB0187_REV01",CALC_CONN_TEB0187_REV01!E974,),"---")</f>
        <v>0</v>
      </c>
      <c r="F974" s="59" t="str">
        <f>IFERROR(IF(VLOOKUP($D974&amp;"-"&amp;$E974,IF($C$4="TEB0187_REV01",CALC_CONN_TEB0187_REV01!$F:$I),4,0)="--","---",IF($C$4="TEB0187_REV01",CALC_CONN_TEB0187_REV01!$G974&amp; " --&gt; " &amp;CALC_CONN_TEB0187_REV01!$I974&amp; " --&gt; ")),"---")</f>
        <v>---</v>
      </c>
      <c r="G974" s="59" t="str">
        <f>IFERROR(IF(VLOOKUP($D974&amp;"-"&amp;$E974,IF($C$4="TEB0187_REV01",CALC_CONN_TEB0187_REV01!$F:$H),3,0)="--",VLOOKUP($D974&amp;"-"&amp;$E974,IF($C$4="TEB0187_REV01",CALC_CONN_TEB0187_REV01!$F:$H),2,0),VLOOKUP($D974&amp;"-"&amp;$E974,IF($C$4="TEB0187_REV01",CALC_CONN_TEB0187_REV01!$F:$H),3,0)),"---")</f>
        <v>---</v>
      </c>
      <c r="H974" s="59" t="str">
        <f>IFERROR(VLOOKUP(G974,IF($C$4="TEB0187_REV01",CALC_CONN_TEB0187_REV01!$G:$T),14,0),"---")</f>
        <v>---</v>
      </c>
      <c r="I974" s="59" t="str">
        <f>IFERROR(VLOOKUP($D974&amp;"-"&amp;$E974,IF($C$4="TEB0187_REV01",CALC_CONN_TEB0187_REV01!$F:$K,"???"),6,0),"---")</f>
        <v>---</v>
      </c>
      <c r="J974" s="61" t="str">
        <f>IFERROR(VLOOKUP($D974&amp;"-"&amp;$E974,IF($C$4="TEB0187_REV01",CALC_CONN_TEB0187_REV01!$F:$M,"???"),8,0),"---")</f>
        <v>---</v>
      </c>
      <c r="K974" s="62" t="str">
        <f>IFERROR(VLOOKUP($D974&amp;"-"&amp;$E974,IF($C$4="TEB0187_REV01",CALC_CONN_TEB0187_REV01!$F:$N),9,0),"---")</f>
        <v>---</v>
      </c>
      <c r="L974" s="59" t="str">
        <f>IFERROR(VLOOKUP(K974,B2B!$H$3:$I$2000,2,0),"---")</f>
        <v>---</v>
      </c>
      <c r="M974" s="59" t="str">
        <f>IFERROR(VLOOKUP(L974,IF($M$4="TEI0187_REV01",RAW_m_TEI0187_REV01!$AD:$AH),5,0),"---")</f>
        <v>---</v>
      </c>
      <c r="N974" s="59" t="str">
        <f>IFERROR(VLOOKUP(L974,IF($M$4="TEI0187_REV01",RAW_m_TEI0187_REV01!$AE:$AJ),6,0),"---")</f>
        <v>---</v>
      </c>
      <c r="O974" s="63" t="str">
        <f>IFERROR(VLOOKUP(L974,IF($M$4="TEI0187_REV01",RAW_m_TEI0187_REV01!$AD:$AE),2,0),"---")</f>
        <v>---</v>
      </c>
      <c r="P974" s="59" t="str">
        <f>IFERROR(VLOOKUP(O974,IF($M$4="TEI0187_REV01",RAW_m_TEI0187_REV01!$AJ:$AK),2,0),"---")</f>
        <v>---</v>
      </c>
      <c r="Q974" s="59" t="str">
        <f>IFERROR(VLOOKUP(L974,IF($M$4="TEI0187_REV01",RAW_m_TEI0187_REV01!$AD:$AF),3,0),"---")</f>
        <v>---</v>
      </c>
      <c r="R974" s="59" t="str">
        <f>IFERROR(VLOOKUP(O974,IF($M$4="TEI0187_REV01",RAW_m_TEI0187_REV01!$AE:$AG),3,0),"---")</f>
        <v>---</v>
      </c>
      <c r="S974" s="59" t="str">
        <f t="shared" si="33"/>
        <v>---</v>
      </c>
    </row>
    <row r="975" spans="2:19" ht="15" customHeight="1" x14ac:dyDescent="0.25">
      <c r="B975" s="59">
        <f t="shared" si="34"/>
        <v>970</v>
      </c>
      <c r="C975" s="60">
        <f>IFERROR(IF($C$4="TEB0187_REV01",CALC_CONN_TEB0187_REV01!U975,),"---")</f>
        <v>0</v>
      </c>
      <c r="D975" s="59">
        <f>IFERROR(IF($C$4="TEB0187_REV01",CALC_CONN_TEB0187_REV01!D975,),"---")</f>
        <v>0</v>
      </c>
      <c r="E975" s="59">
        <f>IFERROR(IF($C$4="TEB0187_REV01",CALC_CONN_TEB0187_REV01!E975,),"---")</f>
        <v>0</v>
      </c>
      <c r="F975" s="59" t="str">
        <f>IFERROR(IF(VLOOKUP($D975&amp;"-"&amp;$E975,IF($C$4="TEB0187_REV01",CALC_CONN_TEB0187_REV01!$F:$I),4,0)="--","---",IF($C$4="TEB0187_REV01",CALC_CONN_TEB0187_REV01!$G975&amp; " --&gt; " &amp;CALC_CONN_TEB0187_REV01!$I975&amp; " --&gt; ")),"---")</f>
        <v>---</v>
      </c>
      <c r="G975" s="59" t="str">
        <f>IFERROR(IF(VLOOKUP($D975&amp;"-"&amp;$E975,IF($C$4="TEB0187_REV01",CALC_CONN_TEB0187_REV01!$F:$H),3,0)="--",VLOOKUP($D975&amp;"-"&amp;$E975,IF($C$4="TEB0187_REV01",CALC_CONN_TEB0187_REV01!$F:$H),2,0),VLOOKUP($D975&amp;"-"&amp;$E975,IF($C$4="TEB0187_REV01",CALC_CONN_TEB0187_REV01!$F:$H),3,0)),"---")</f>
        <v>---</v>
      </c>
      <c r="H975" s="59" t="str">
        <f>IFERROR(VLOOKUP(G975,IF($C$4="TEB0187_REV01",CALC_CONN_TEB0187_REV01!$G:$T),14,0),"---")</f>
        <v>---</v>
      </c>
      <c r="I975" s="59" t="str">
        <f>IFERROR(VLOOKUP($D975&amp;"-"&amp;$E975,IF($C$4="TEB0187_REV01",CALC_CONN_TEB0187_REV01!$F:$K,"???"),6,0),"---")</f>
        <v>---</v>
      </c>
      <c r="J975" s="61" t="str">
        <f>IFERROR(VLOOKUP($D975&amp;"-"&amp;$E975,IF($C$4="TEB0187_REV01",CALC_CONN_TEB0187_REV01!$F:$M,"???"),8,0),"---")</f>
        <v>---</v>
      </c>
      <c r="K975" s="62" t="str">
        <f>IFERROR(VLOOKUP($D975&amp;"-"&amp;$E975,IF($C$4="TEB0187_REV01",CALC_CONN_TEB0187_REV01!$F:$N),9,0),"---")</f>
        <v>---</v>
      </c>
      <c r="L975" s="59" t="str">
        <f>IFERROR(VLOOKUP(K975,B2B!$H$3:$I$2000,2,0),"---")</f>
        <v>---</v>
      </c>
      <c r="M975" s="59" t="str">
        <f>IFERROR(VLOOKUP(L975,IF($M$4="TEI0187_REV01",RAW_m_TEI0187_REV01!$AD:$AH),5,0),"---")</f>
        <v>---</v>
      </c>
      <c r="N975" s="59" t="str">
        <f>IFERROR(VLOOKUP(L975,IF($M$4="TEI0187_REV01",RAW_m_TEI0187_REV01!$AE:$AJ),6,0),"---")</f>
        <v>---</v>
      </c>
      <c r="O975" s="63" t="str">
        <f>IFERROR(VLOOKUP(L975,IF($M$4="TEI0187_REV01",RAW_m_TEI0187_REV01!$AD:$AE),2,0),"---")</f>
        <v>---</v>
      </c>
      <c r="P975" s="59" t="str">
        <f>IFERROR(VLOOKUP(O975,IF($M$4="TEI0187_REV01",RAW_m_TEI0187_REV01!$AJ:$AK),2,0),"---")</f>
        <v>---</v>
      </c>
      <c r="Q975" s="59" t="str">
        <f>IFERROR(VLOOKUP(L975,IF($M$4="TEI0187_REV01",RAW_m_TEI0187_REV01!$AD:$AF),3,0),"---")</f>
        <v>---</v>
      </c>
      <c r="R975" s="59" t="str">
        <f>IFERROR(VLOOKUP(O975,IF($M$4="TEI0187_REV01",RAW_m_TEI0187_REV01!$AE:$AG),3,0),"---")</f>
        <v>---</v>
      </c>
      <c r="S975" s="59" t="str">
        <f t="shared" si="33"/>
        <v>---</v>
      </c>
    </row>
    <row r="976" spans="2:19" ht="15" customHeight="1" x14ac:dyDescent="0.25">
      <c r="B976" s="59">
        <f t="shared" si="34"/>
        <v>971</v>
      </c>
      <c r="C976" s="60">
        <f>IFERROR(IF($C$4="TEB0187_REV01",CALC_CONN_TEB0187_REV01!U976,),"---")</f>
        <v>0</v>
      </c>
      <c r="D976" s="59">
        <f>IFERROR(IF($C$4="TEB0187_REV01",CALC_CONN_TEB0187_REV01!D976,),"---")</f>
        <v>0</v>
      </c>
      <c r="E976" s="59">
        <f>IFERROR(IF($C$4="TEB0187_REV01",CALC_CONN_TEB0187_REV01!E976,),"---")</f>
        <v>0</v>
      </c>
      <c r="F976" s="59" t="str">
        <f>IFERROR(IF(VLOOKUP($D976&amp;"-"&amp;$E976,IF($C$4="TEB0187_REV01",CALC_CONN_TEB0187_REV01!$F:$I),4,0)="--","---",IF($C$4="TEB0187_REV01",CALC_CONN_TEB0187_REV01!$G976&amp; " --&gt; " &amp;CALC_CONN_TEB0187_REV01!$I976&amp; " --&gt; ")),"---")</f>
        <v>---</v>
      </c>
      <c r="G976" s="59" t="str">
        <f>IFERROR(IF(VLOOKUP($D976&amp;"-"&amp;$E976,IF($C$4="TEB0187_REV01",CALC_CONN_TEB0187_REV01!$F:$H),3,0)="--",VLOOKUP($D976&amp;"-"&amp;$E976,IF($C$4="TEB0187_REV01",CALC_CONN_TEB0187_REV01!$F:$H),2,0),VLOOKUP($D976&amp;"-"&amp;$E976,IF($C$4="TEB0187_REV01",CALC_CONN_TEB0187_REV01!$F:$H),3,0)),"---")</f>
        <v>---</v>
      </c>
      <c r="H976" s="59" t="str">
        <f>IFERROR(VLOOKUP(G976,IF($C$4="TEB0187_REV01",CALC_CONN_TEB0187_REV01!$G:$T),14,0),"---")</f>
        <v>---</v>
      </c>
      <c r="I976" s="59" t="str">
        <f>IFERROR(VLOOKUP($D976&amp;"-"&amp;$E976,IF($C$4="TEB0187_REV01",CALC_CONN_TEB0187_REV01!$F:$K,"???"),6,0),"---")</f>
        <v>---</v>
      </c>
      <c r="J976" s="61" t="str">
        <f>IFERROR(VLOOKUP($D976&amp;"-"&amp;$E976,IF($C$4="TEB0187_REV01",CALC_CONN_TEB0187_REV01!$F:$M,"???"),8,0),"---")</f>
        <v>---</v>
      </c>
      <c r="K976" s="62" t="str">
        <f>IFERROR(VLOOKUP($D976&amp;"-"&amp;$E976,IF($C$4="TEB0187_REV01",CALC_CONN_TEB0187_REV01!$F:$N),9,0),"---")</f>
        <v>---</v>
      </c>
      <c r="L976" s="59" t="str">
        <f>IFERROR(VLOOKUP(K976,B2B!$H$3:$I$2000,2,0),"---")</f>
        <v>---</v>
      </c>
      <c r="M976" s="59" t="str">
        <f>IFERROR(VLOOKUP(L976,IF($M$4="TEI0187_REV01",RAW_m_TEI0187_REV01!$AD:$AH),5,0),"---")</f>
        <v>---</v>
      </c>
      <c r="N976" s="59" t="str">
        <f>IFERROR(VLOOKUP(L976,IF($M$4="TEI0187_REV01",RAW_m_TEI0187_REV01!$AE:$AJ),6,0),"---")</f>
        <v>---</v>
      </c>
      <c r="O976" s="63" t="str">
        <f>IFERROR(VLOOKUP(L976,IF($M$4="TEI0187_REV01",RAW_m_TEI0187_REV01!$AD:$AE),2,0),"---")</f>
        <v>---</v>
      </c>
      <c r="P976" s="59" t="str">
        <f>IFERROR(VLOOKUP(O976,IF($M$4="TEI0187_REV01",RAW_m_TEI0187_REV01!$AJ:$AK),2,0),"---")</f>
        <v>---</v>
      </c>
      <c r="Q976" s="59" t="str">
        <f>IFERROR(VLOOKUP(L976,IF($M$4="TEI0187_REV01",RAW_m_TEI0187_REV01!$AD:$AF),3,0),"---")</f>
        <v>---</v>
      </c>
      <c r="R976" s="59" t="str">
        <f>IFERROR(VLOOKUP(O976,IF($M$4="TEI0187_REV01",RAW_m_TEI0187_REV01!$AE:$AG),3,0),"---")</f>
        <v>---</v>
      </c>
      <c r="S976" s="59" t="str">
        <f t="shared" si="33"/>
        <v>---</v>
      </c>
    </row>
    <row r="977" spans="2:19" ht="15" customHeight="1" x14ac:dyDescent="0.25">
      <c r="B977" s="59">
        <f t="shared" si="34"/>
        <v>972</v>
      </c>
      <c r="C977" s="60">
        <f>IFERROR(IF($C$4="TEB0187_REV01",CALC_CONN_TEB0187_REV01!U977,),"---")</f>
        <v>0</v>
      </c>
      <c r="D977" s="59">
        <f>IFERROR(IF($C$4="TEB0187_REV01",CALC_CONN_TEB0187_REV01!D977,),"---")</f>
        <v>0</v>
      </c>
      <c r="E977" s="59">
        <f>IFERROR(IF($C$4="TEB0187_REV01",CALC_CONN_TEB0187_REV01!E977,),"---")</f>
        <v>0</v>
      </c>
      <c r="F977" s="59" t="str">
        <f>IFERROR(IF(VLOOKUP($D977&amp;"-"&amp;$E977,IF($C$4="TEB0187_REV01",CALC_CONN_TEB0187_REV01!$F:$I),4,0)="--","---",IF($C$4="TEB0187_REV01",CALC_CONN_TEB0187_REV01!$G977&amp; " --&gt; " &amp;CALC_CONN_TEB0187_REV01!$I977&amp; " --&gt; ")),"---")</f>
        <v>---</v>
      </c>
      <c r="G977" s="59" t="str">
        <f>IFERROR(IF(VLOOKUP($D977&amp;"-"&amp;$E977,IF($C$4="TEB0187_REV01",CALC_CONN_TEB0187_REV01!$F:$H),3,0)="--",VLOOKUP($D977&amp;"-"&amp;$E977,IF($C$4="TEB0187_REV01",CALC_CONN_TEB0187_REV01!$F:$H),2,0),VLOOKUP($D977&amp;"-"&amp;$E977,IF($C$4="TEB0187_REV01",CALC_CONN_TEB0187_REV01!$F:$H),3,0)),"---")</f>
        <v>---</v>
      </c>
      <c r="H977" s="59" t="str">
        <f>IFERROR(VLOOKUP(G977,IF($C$4="TEB0187_REV01",CALC_CONN_TEB0187_REV01!$G:$T),14,0),"---")</f>
        <v>---</v>
      </c>
      <c r="I977" s="59" t="str">
        <f>IFERROR(VLOOKUP($D977&amp;"-"&amp;$E977,IF($C$4="TEB0187_REV01",CALC_CONN_TEB0187_REV01!$F:$K,"???"),6,0),"---")</f>
        <v>---</v>
      </c>
      <c r="J977" s="61" t="str">
        <f>IFERROR(VLOOKUP($D977&amp;"-"&amp;$E977,IF($C$4="TEB0187_REV01",CALC_CONN_TEB0187_REV01!$F:$M,"???"),8,0),"---")</f>
        <v>---</v>
      </c>
      <c r="K977" s="62" t="str">
        <f>IFERROR(VLOOKUP($D977&amp;"-"&amp;$E977,IF($C$4="TEB0187_REV01",CALC_CONN_TEB0187_REV01!$F:$N),9,0),"---")</f>
        <v>---</v>
      </c>
      <c r="L977" s="59" t="str">
        <f>IFERROR(VLOOKUP(K977,B2B!$H$3:$I$2000,2,0),"---")</f>
        <v>---</v>
      </c>
      <c r="M977" s="59" t="str">
        <f>IFERROR(VLOOKUP(L977,IF($M$4="TEI0187_REV01",RAW_m_TEI0187_REV01!$AD:$AH),5,0),"---")</f>
        <v>---</v>
      </c>
      <c r="N977" s="59" t="str">
        <f>IFERROR(VLOOKUP(L977,IF($M$4="TEI0187_REV01",RAW_m_TEI0187_REV01!$AE:$AJ),6,0),"---")</f>
        <v>---</v>
      </c>
      <c r="O977" s="63" t="str">
        <f>IFERROR(VLOOKUP(L977,IF($M$4="TEI0187_REV01",RAW_m_TEI0187_REV01!$AD:$AE),2,0),"---")</f>
        <v>---</v>
      </c>
      <c r="P977" s="59" t="str">
        <f>IFERROR(VLOOKUP(O977,IF($M$4="TEI0187_REV01",RAW_m_TEI0187_REV01!$AJ:$AK),2,0),"---")</f>
        <v>---</v>
      </c>
      <c r="Q977" s="59" t="str">
        <f>IFERROR(VLOOKUP(L977,IF($M$4="TEI0187_REV01",RAW_m_TEI0187_REV01!$AD:$AF),3,0),"---")</f>
        <v>---</v>
      </c>
      <c r="R977" s="59" t="str">
        <f>IFERROR(VLOOKUP(O977,IF($M$4="TEI0187_REV01",RAW_m_TEI0187_REV01!$AE:$AG),3,0),"---")</f>
        <v>---</v>
      </c>
      <c r="S977" s="59" t="str">
        <f t="shared" si="33"/>
        <v>---</v>
      </c>
    </row>
    <row r="978" spans="2:19" ht="15" customHeight="1" x14ac:dyDescent="0.25">
      <c r="B978" s="59">
        <f t="shared" si="34"/>
        <v>973</v>
      </c>
      <c r="C978" s="60">
        <f>IFERROR(IF($C$4="TEB0187_REV01",CALC_CONN_TEB0187_REV01!U978,),"---")</f>
        <v>0</v>
      </c>
      <c r="D978" s="59">
        <f>IFERROR(IF($C$4="TEB0187_REV01",CALC_CONN_TEB0187_REV01!D978,),"---")</f>
        <v>0</v>
      </c>
      <c r="E978" s="59">
        <f>IFERROR(IF($C$4="TEB0187_REV01",CALC_CONN_TEB0187_REV01!E978,),"---")</f>
        <v>0</v>
      </c>
      <c r="F978" s="59" t="str">
        <f>IFERROR(IF(VLOOKUP($D978&amp;"-"&amp;$E978,IF($C$4="TEB0187_REV01",CALC_CONN_TEB0187_REV01!$F:$I),4,0)="--","---",IF($C$4="TEB0187_REV01",CALC_CONN_TEB0187_REV01!$G978&amp; " --&gt; " &amp;CALC_CONN_TEB0187_REV01!$I978&amp; " --&gt; ")),"---")</f>
        <v>---</v>
      </c>
      <c r="G978" s="59" t="str">
        <f>IFERROR(IF(VLOOKUP($D978&amp;"-"&amp;$E978,IF($C$4="TEB0187_REV01",CALC_CONN_TEB0187_REV01!$F:$H),3,0)="--",VLOOKUP($D978&amp;"-"&amp;$E978,IF($C$4="TEB0187_REV01",CALC_CONN_TEB0187_REV01!$F:$H),2,0),VLOOKUP($D978&amp;"-"&amp;$E978,IF($C$4="TEB0187_REV01",CALC_CONN_TEB0187_REV01!$F:$H),3,0)),"---")</f>
        <v>---</v>
      </c>
      <c r="H978" s="59" t="str">
        <f>IFERROR(VLOOKUP(G978,IF($C$4="TEB0187_REV01",CALC_CONN_TEB0187_REV01!$G:$T),14,0),"---")</f>
        <v>---</v>
      </c>
      <c r="I978" s="59" t="str">
        <f>IFERROR(VLOOKUP($D978&amp;"-"&amp;$E978,IF($C$4="TEB0187_REV01",CALC_CONN_TEB0187_REV01!$F:$K,"???"),6,0),"---")</f>
        <v>---</v>
      </c>
      <c r="J978" s="61" t="str">
        <f>IFERROR(VLOOKUP($D978&amp;"-"&amp;$E978,IF($C$4="TEB0187_REV01",CALC_CONN_TEB0187_REV01!$F:$M,"???"),8,0),"---")</f>
        <v>---</v>
      </c>
      <c r="K978" s="62" t="str">
        <f>IFERROR(VLOOKUP($D978&amp;"-"&amp;$E978,IF($C$4="TEB0187_REV01",CALC_CONN_TEB0187_REV01!$F:$N),9,0),"---")</f>
        <v>---</v>
      </c>
      <c r="L978" s="59" t="str">
        <f>IFERROR(VLOOKUP(K978,B2B!$H$3:$I$2000,2,0),"---")</f>
        <v>---</v>
      </c>
      <c r="M978" s="59" t="str">
        <f>IFERROR(VLOOKUP(L978,IF($M$4="TEI0187_REV01",RAW_m_TEI0187_REV01!$AD:$AH),5,0),"---")</f>
        <v>---</v>
      </c>
      <c r="N978" s="59" t="str">
        <f>IFERROR(VLOOKUP(L978,IF($M$4="TEI0187_REV01",RAW_m_TEI0187_REV01!$AE:$AJ),6,0),"---")</f>
        <v>---</v>
      </c>
      <c r="O978" s="63" t="str">
        <f>IFERROR(VLOOKUP(L978,IF($M$4="TEI0187_REV01",RAW_m_TEI0187_REV01!$AD:$AE),2,0),"---")</f>
        <v>---</v>
      </c>
      <c r="P978" s="59" t="str">
        <f>IFERROR(VLOOKUP(O978,IF($M$4="TEI0187_REV01",RAW_m_TEI0187_REV01!$AJ:$AK),2,0),"---")</f>
        <v>---</v>
      </c>
      <c r="Q978" s="59" t="str">
        <f>IFERROR(VLOOKUP(L978,IF($M$4="TEI0187_REV01",RAW_m_TEI0187_REV01!$AD:$AF),3,0),"---")</f>
        <v>---</v>
      </c>
      <c r="R978" s="59" t="str">
        <f>IFERROR(VLOOKUP(O978,IF($M$4="TEI0187_REV01",RAW_m_TEI0187_REV01!$AE:$AG),3,0),"---")</f>
        <v>---</v>
      </c>
      <c r="S978" s="59" t="str">
        <f t="shared" si="33"/>
        <v>---</v>
      </c>
    </row>
    <row r="979" spans="2:19" ht="15" customHeight="1" x14ac:dyDescent="0.25">
      <c r="B979" s="59">
        <f t="shared" si="34"/>
        <v>974</v>
      </c>
      <c r="C979" s="60">
        <f>IFERROR(IF($C$4="TEB0187_REV01",CALC_CONN_TEB0187_REV01!U979,),"---")</f>
        <v>0</v>
      </c>
      <c r="D979" s="59">
        <f>IFERROR(IF($C$4="TEB0187_REV01",CALC_CONN_TEB0187_REV01!D979,),"---")</f>
        <v>0</v>
      </c>
      <c r="E979" s="59">
        <f>IFERROR(IF($C$4="TEB0187_REV01",CALC_CONN_TEB0187_REV01!E979,),"---")</f>
        <v>0</v>
      </c>
      <c r="F979" s="59" t="str">
        <f>IFERROR(IF(VLOOKUP($D979&amp;"-"&amp;$E979,IF($C$4="TEB0187_REV01",CALC_CONN_TEB0187_REV01!$F:$I),4,0)="--","---",IF($C$4="TEB0187_REV01",CALC_CONN_TEB0187_REV01!$G979&amp; " --&gt; " &amp;CALC_CONN_TEB0187_REV01!$I979&amp; " --&gt; ")),"---")</f>
        <v>---</v>
      </c>
      <c r="G979" s="59" t="str">
        <f>IFERROR(IF(VLOOKUP($D979&amp;"-"&amp;$E979,IF($C$4="TEB0187_REV01",CALC_CONN_TEB0187_REV01!$F:$H),3,0)="--",VLOOKUP($D979&amp;"-"&amp;$E979,IF($C$4="TEB0187_REV01",CALC_CONN_TEB0187_REV01!$F:$H),2,0),VLOOKUP($D979&amp;"-"&amp;$E979,IF($C$4="TEB0187_REV01",CALC_CONN_TEB0187_REV01!$F:$H),3,0)),"---")</f>
        <v>---</v>
      </c>
      <c r="H979" s="59" t="str">
        <f>IFERROR(VLOOKUP(G979,IF($C$4="TEB0187_REV01",CALC_CONN_TEB0187_REV01!$G:$T),14,0),"---")</f>
        <v>---</v>
      </c>
      <c r="I979" s="59" t="str">
        <f>IFERROR(VLOOKUP($D979&amp;"-"&amp;$E979,IF($C$4="TEB0187_REV01",CALC_CONN_TEB0187_REV01!$F:$K,"???"),6,0),"---")</f>
        <v>---</v>
      </c>
      <c r="J979" s="61" t="str">
        <f>IFERROR(VLOOKUP($D979&amp;"-"&amp;$E979,IF($C$4="TEB0187_REV01",CALC_CONN_TEB0187_REV01!$F:$M,"???"),8,0),"---")</f>
        <v>---</v>
      </c>
      <c r="K979" s="62" t="str">
        <f>IFERROR(VLOOKUP($D979&amp;"-"&amp;$E979,IF($C$4="TEB0187_REV01",CALC_CONN_TEB0187_REV01!$F:$N),9,0),"---")</f>
        <v>---</v>
      </c>
      <c r="L979" s="59" t="str">
        <f>IFERROR(VLOOKUP(K979,B2B!$H$3:$I$2000,2,0),"---")</f>
        <v>---</v>
      </c>
      <c r="M979" s="59" t="str">
        <f>IFERROR(VLOOKUP(L979,IF($M$4="TEI0187_REV01",RAW_m_TEI0187_REV01!$AD:$AH),5,0),"---")</f>
        <v>---</v>
      </c>
      <c r="N979" s="59" t="str">
        <f>IFERROR(VLOOKUP(L979,IF($M$4="TEI0187_REV01",RAW_m_TEI0187_REV01!$AE:$AJ),6,0),"---")</f>
        <v>---</v>
      </c>
      <c r="O979" s="63" t="str">
        <f>IFERROR(VLOOKUP(L979,IF($M$4="TEI0187_REV01",RAW_m_TEI0187_REV01!$AD:$AE),2,0),"---")</f>
        <v>---</v>
      </c>
      <c r="P979" s="59" t="str">
        <f>IFERROR(VLOOKUP(O979,IF($M$4="TEI0187_REV01",RAW_m_TEI0187_REV01!$AJ:$AK),2,0),"---")</f>
        <v>---</v>
      </c>
      <c r="Q979" s="59" t="str">
        <f>IFERROR(VLOOKUP(L979,IF($M$4="TEI0187_REV01",RAW_m_TEI0187_REV01!$AD:$AF),3,0),"---")</f>
        <v>---</v>
      </c>
      <c r="R979" s="59" t="str">
        <f>IFERROR(VLOOKUP(O979,IF($M$4="TEI0187_REV01",RAW_m_TEI0187_REV01!$AE:$AG),3,0),"---")</f>
        <v>---</v>
      </c>
      <c r="S979" s="59" t="str">
        <f t="shared" si="33"/>
        <v>---</v>
      </c>
    </row>
    <row r="980" spans="2:19" ht="15" customHeight="1" x14ac:dyDescent="0.25">
      <c r="B980" s="59">
        <f t="shared" si="34"/>
        <v>975</v>
      </c>
      <c r="C980" s="60">
        <f>IFERROR(IF($C$4="TEB0187_REV01",CALC_CONN_TEB0187_REV01!U980,),"---")</f>
        <v>0</v>
      </c>
      <c r="D980" s="59">
        <f>IFERROR(IF($C$4="TEB0187_REV01",CALC_CONN_TEB0187_REV01!D980,),"---")</f>
        <v>0</v>
      </c>
      <c r="E980" s="59">
        <f>IFERROR(IF($C$4="TEB0187_REV01",CALC_CONN_TEB0187_REV01!E980,),"---")</f>
        <v>0</v>
      </c>
      <c r="F980" s="59" t="str">
        <f>IFERROR(IF(VLOOKUP($D980&amp;"-"&amp;$E980,IF($C$4="TEB0187_REV01",CALC_CONN_TEB0187_REV01!$F:$I),4,0)="--","---",IF($C$4="TEB0187_REV01",CALC_CONN_TEB0187_REV01!$G980&amp; " --&gt; " &amp;CALC_CONN_TEB0187_REV01!$I980&amp; " --&gt; ")),"---")</f>
        <v>---</v>
      </c>
      <c r="G980" s="59" t="str">
        <f>IFERROR(IF(VLOOKUP($D980&amp;"-"&amp;$E980,IF($C$4="TEB0187_REV01",CALC_CONN_TEB0187_REV01!$F:$H),3,0)="--",VLOOKUP($D980&amp;"-"&amp;$E980,IF($C$4="TEB0187_REV01",CALC_CONN_TEB0187_REV01!$F:$H),2,0),VLOOKUP($D980&amp;"-"&amp;$E980,IF($C$4="TEB0187_REV01",CALC_CONN_TEB0187_REV01!$F:$H),3,0)),"---")</f>
        <v>---</v>
      </c>
      <c r="H980" s="59" t="str">
        <f>IFERROR(VLOOKUP(G980,IF($C$4="TEB0187_REV01",CALC_CONN_TEB0187_REV01!$G:$T),14,0),"---")</f>
        <v>---</v>
      </c>
      <c r="I980" s="59" t="str">
        <f>IFERROR(VLOOKUP($D980&amp;"-"&amp;$E980,IF($C$4="TEB0187_REV01",CALC_CONN_TEB0187_REV01!$F:$K,"???"),6,0),"---")</f>
        <v>---</v>
      </c>
      <c r="J980" s="61" t="str">
        <f>IFERROR(VLOOKUP($D980&amp;"-"&amp;$E980,IF($C$4="TEB0187_REV01",CALC_CONN_TEB0187_REV01!$F:$M,"???"),8,0),"---")</f>
        <v>---</v>
      </c>
      <c r="K980" s="62" t="str">
        <f>IFERROR(VLOOKUP($D980&amp;"-"&amp;$E980,IF($C$4="TEB0187_REV01",CALC_CONN_TEB0187_REV01!$F:$N),9,0),"---")</f>
        <v>---</v>
      </c>
      <c r="L980" s="59" t="str">
        <f>IFERROR(VLOOKUP(K980,B2B!$H$3:$I$2000,2,0),"---")</f>
        <v>---</v>
      </c>
      <c r="M980" s="59" t="str">
        <f>IFERROR(VLOOKUP(L980,IF($M$4="TEI0187_REV01",RAW_m_TEI0187_REV01!$AD:$AH),5,0),"---")</f>
        <v>---</v>
      </c>
      <c r="N980" s="59" t="str">
        <f>IFERROR(VLOOKUP(L980,IF($M$4="TEI0187_REV01",RAW_m_TEI0187_REV01!$AE:$AJ),6,0),"---")</f>
        <v>---</v>
      </c>
      <c r="O980" s="63" t="str">
        <f>IFERROR(VLOOKUP(L980,IF($M$4="TEI0187_REV01",RAW_m_TEI0187_REV01!$AD:$AE),2,0),"---")</f>
        <v>---</v>
      </c>
      <c r="P980" s="59" t="str">
        <f>IFERROR(VLOOKUP(O980,IF($M$4="TEI0187_REV01",RAW_m_TEI0187_REV01!$AJ:$AK),2,0),"---")</f>
        <v>---</v>
      </c>
      <c r="Q980" s="59" t="str">
        <f>IFERROR(VLOOKUP(L980,IF($M$4="TEI0187_REV01",RAW_m_TEI0187_REV01!$AD:$AF),3,0),"---")</f>
        <v>---</v>
      </c>
      <c r="R980" s="59" t="str">
        <f>IFERROR(VLOOKUP(O980,IF($M$4="TEI0187_REV01",RAW_m_TEI0187_REV01!$AE:$AG),3,0),"---")</f>
        <v>---</v>
      </c>
      <c r="S980" s="59" t="str">
        <f t="shared" si="33"/>
        <v>---</v>
      </c>
    </row>
    <row r="981" spans="2:19" ht="15" customHeight="1" x14ac:dyDescent="0.25">
      <c r="B981" s="59">
        <f t="shared" si="34"/>
        <v>976</v>
      </c>
      <c r="C981" s="60">
        <f>IFERROR(IF($C$4="TEB0187_REV01",CALC_CONN_TEB0187_REV01!U981,),"---")</f>
        <v>0</v>
      </c>
      <c r="D981" s="59">
        <f>IFERROR(IF($C$4="TEB0187_REV01",CALC_CONN_TEB0187_REV01!D981,),"---")</f>
        <v>0</v>
      </c>
      <c r="E981" s="59">
        <f>IFERROR(IF($C$4="TEB0187_REV01",CALC_CONN_TEB0187_REV01!E981,),"---")</f>
        <v>0</v>
      </c>
      <c r="F981" s="59" t="str">
        <f>IFERROR(IF(VLOOKUP($D981&amp;"-"&amp;$E981,IF($C$4="TEB0187_REV01",CALC_CONN_TEB0187_REV01!$F:$I),4,0)="--","---",IF($C$4="TEB0187_REV01",CALC_CONN_TEB0187_REV01!$G981&amp; " --&gt; " &amp;CALC_CONN_TEB0187_REV01!$I981&amp; " --&gt; ")),"---")</f>
        <v>---</v>
      </c>
      <c r="G981" s="59" t="str">
        <f>IFERROR(IF(VLOOKUP($D981&amp;"-"&amp;$E981,IF($C$4="TEB0187_REV01",CALC_CONN_TEB0187_REV01!$F:$H),3,0)="--",VLOOKUP($D981&amp;"-"&amp;$E981,IF($C$4="TEB0187_REV01",CALC_CONN_TEB0187_REV01!$F:$H),2,0),VLOOKUP($D981&amp;"-"&amp;$E981,IF($C$4="TEB0187_REV01",CALC_CONN_TEB0187_REV01!$F:$H),3,0)),"---")</f>
        <v>---</v>
      </c>
      <c r="H981" s="59" t="str">
        <f>IFERROR(VLOOKUP(G981,IF($C$4="TEB0187_REV01",CALC_CONN_TEB0187_REV01!$G:$T),14,0),"---")</f>
        <v>---</v>
      </c>
      <c r="I981" s="59" t="str">
        <f>IFERROR(VLOOKUP($D981&amp;"-"&amp;$E981,IF($C$4="TEB0187_REV01",CALC_CONN_TEB0187_REV01!$F:$K,"???"),6,0),"---")</f>
        <v>---</v>
      </c>
      <c r="J981" s="61" t="str">
        <f>IFERROR(VLOOKUP($D981&amp;"-"&amp;$E981,IF($C$4="TEB0187_REV01",CALC_CONN_TEB0187_REV01!$F:$M,"???"),8,0),"---")</f>
        <v>---</v>
      </c>
      <c r="K981" s="62" t="str">
        <f>IFERROR(VLOOKUP($D981&amp;"-"&amp;$E981,IF($C$4="TEB0187_REV01",CALC_CONN_TEB0187_REV01!$F:$N),9,0),"---")</f>
        <v>---</v>
      </c>
      <c r="L981" s="59" t="str">
        <f>IFERROR(VLOOKUP(K981,B2B!$H$3:$I$2000,2,0),"---")</f>
        <v>---</v>
      </c>
      <c r="M981" s="59" t="str">
        <f>IFERROR(VLOOKUP(L981,IF($M$4="TEI0187_REV01",RAW_m_TEI0187_REV01!$AD:$AH),5,0),"---")</f>
        <v>---</v>
      </c>
      <c r="N981" s="59" t="str">
        <f>IFERROR(VLOOKUP(L981,IF($M$4="TEI0187_REV01",RAW_m_TEI0187_REV01!$AE:$AJ),6,0),"---")</f>
        <v>---</v>
      </c>
      <c r="O981" s="63" t="str">
        <f>IFERROR(VLOOKUP(L981,IF($M$4="TEI0187_REV01",RAW_m_TEI0187_REV01!$AD:$AE),2,0),"---")</f>
        <v>---</v>
      </c>
      <c r="P981" s="59" t="str">
        <f>IFERROR(VLOOKUP(O981,IF($M$4="TEI0187_REV01",RAW_m_TEI0187_REV01!$AJ:$AK),2,0),"---")</f>
        <v>---</v>
      </c>
      <c r="Q981" s="59" t="str">
        <f>IFERROR(VLOOKUP(L981,IF($M$4="TEI0187_REV01",RAW_m_TEI0187_REV01!$AD:$AF),3,0),"---")</f>
        <v>---</v>
      </c>
      <c r="R981" s="59" t="str">
        <f>IFERROR(VLOOKUP(O981,IF($M$4="TEI0187_REV01",RAW_m_TEI0187_REV01!$AE:$AG),3,0),"---")</f>
        <v>---</v>
      </c>
      <c r="S981" s="59" t="str">
        <f t="shared" si="33"/>
        <v>---</v>
      </c>
    </row>
    <row r="982" spans="2:19" ht="15" customHeight="1" x14ac:dyDescent="0.25">
      <c r="B982" s="59">
        <f t="shared" si="34"/>
        <v>977</v>
      </c>
      <c r="C982" s="60">
        <f>IFERROR(IF($C$4="TEB0187_REV01",CALC_CONN_TEB0187_REV01!U982,),"---")</f>
        <v>0</v>
      </c>
      <c r="D982" s="59">
        <f>IFERROR(IF($C$4="TEB0187_REV01",CALC_CONN_TEB0187_REV01!D982,),"---")</f>
        <v>0</v>
      </c>
      <c r="E982" s="59">
        <f>IFERROR(IF($C$4="TEB0187_REV01",CALC_CONN_TEB0187_REV01!E982,),"---")</f>
        <v>0</v>
      </c>
      <c r="F982" s="59" t="str">
        <f>IFERROR(IF(VLOOKUP($D982&amp;"-"&amp;$E982,IF($C$4="TEB0187_REV01",CALC_CONN_TEB0187_REV01!$F:$I),4,0)="--","---",IF($C$4="TEB0187_REV01",CALC_CONN_TEB0187_REV01!$G982&amp; " --&gt; " &amp;CALC_CONN_TEB0187_REV01!$I982&amp; " --&gt; ")),"---")</f>
        <v>---</v>
      </c>
      <c r="G982" s="59" t="str">
        <f>IFERROR(IF(VLOOKUP($D982&amp;"-"&amp;$E982,IF($C$4="TEB0187_REV01",CALC_CONN_TEB0187_REV01!$F:$H),3,0)="--",VLOOKUP($D982&amp;"-"&amp;$E982,IF($C$4="TEB0187_REV01",CALC_CONN_TEB0187_REV01!$F:$H),2,0),VLOOKUP($D982&amp;"-"&amp;$E982,IF($C$4="TEB0187_REV01",CALC_CONN_TEB0187_REV01!$F:$H),3,0)),"---")</f>
        <v>---</v>
      </c>
      <c r="H982" s="59" t="str">
        <f>IFERROR(VLOOKUP(G982,IF($C$4="TEB0187_REV01",CALC_CONN_TEB0187_REV01!$G:$T),14,0),"---")</f>
        <v>---</v>
      </c>
      <c r="I982" s="59" t="str">
        <f>IFERROR(VLOOKUP($D982&amp;"-"&amp;$E982,IF($C$4="TEB0187_REV01",CALC_CONN_TEB0187_REV01!$F:$K,"???"),6,0),"---")</f>
        <v>---</v>
      </c>
      <c r="J982" s="61" t="str">
        <f>IFERROR(VLOOKUP($D982&amp;"-"&amp;$E982,IF($C$4="TEB0187_REV01",CALC_CONN_TEB0187_REV01!$F:$M,"???"),8,0),"---")</f>
        <v>---</v>
      </c>
      <c r="K982" s="62" t="str">
        <f>IFERROR(VLOOKUP($D982&amp;"-"&amp;$E982,IF($C$4="TEB0187_REV01",CALC_CONN_TEB0187_REV01!$F:$N),9,0),"---")</f>
        <v>---</v>
      </c>
      <c r="L982" s="59" t="str">
        <f>IFERROR(VLOOKUP(K982,B2B!$H$3:$I$2000,2,0),"---")</f>
        <v>---</v>
      </c>
      <c r="M982" s="59" t="str">
        <f>IFERROR(VLOOKUP(L982,IF($M$4="TEI0187_REV01",RAW_m_TEI0187_REV01!$AD:$AH),5,0),"---")</f>
        <v>---</v>
      </c>
      <c r="N982" s="59" t="str">
        <f>IFERROR(VLOOKUP(L982,IF($M$4="TEI0187_REV01",RAW_m_TEI0187_REV01!$AE:$AJ),6,0),"---")</f>
        <v>---</v>
      </c>
      <c r="O982" s="63" t="str">
        <f>IFERROR(VLOOKUP(L982,IF($M$4="TEI0187_REV01",RAW_m_TEI0187_REV01!$AD:$AE),2,0),"---")</f>
        <v>---</v>
      </c>
      <c r="P982" s="59" t="str">
        <f>IFERROR(VLOOKUP(O982,IF($M$4="TEI0187_REV01",RAW_m_TEI0187_REV01!$AJ:$AK),2,0),"---")</f>
        <v>---</v>
      </c>
      <c r="Q982" s="59" t="str">
        <f>IFERROR(VLOOKUP(L982,IF($M$4="TEI0187_REV01",RAW_m_TEI0187_REV01!$AD:$AF),3,0),"---")</f>
        <v>---</v>
      </c>
      <c r="R982" s="59" t="str">
        <f>IFERROR(VLOOKUP(O982,IF($M$4="TEI0187_REV01",RAW_m_TEI0187_REV01!$AE:$AG),3,0),"---")</f>
        <v>---</v>
      </c>
      <c r="S982" s="59" t="str">
        <f t="shared" si="33"/>
        <v>---</v>
      </c>
    </row>
    <row r="983" spans="2:19" ht="15" customHeight="1" x14ac:dyDescent="0.25">
      <c r="B983" s="59">
        <f t="shared" si="34"/>
        <v>978</v>
      </c>
      <c r="C983" s="60">
        <f>IFERROR(IF($C$4="TEB0187_REV01",CALC_CONN_TEB0187_REV01!U983,),"---")</f>
        <v>0</v>
      </c>
      <c r="D983" s="59">
        <f>IFERROR(IF($C$4="TEB0187_REV01",CALC_CONN_TEB0187_REV01!D983,),"---")</f>
        <v>0</v>
      </c>
      <c r="E983" s="59">
        <f>IFERROR(IF($C$4="TEB0187_REV01",CALC_CONN_TEB0187_REV01!E983,),"---")</f>
        <v>0</v>
      </c>
      <c r="F983" s="59" t="str">
        <f>IFERROR(IF(VLOOKUP($D983&amp;"-"&amp;$E983,IF($C$4="TEB0187_REV01",CALC_CONN_TEB0187_REV01!$F:$I),4,0)="--","---",IF($C$4="TEB0187_REV01",CALC_CONN_TEB0187_REV01!$G983&amp; " --&gt; " &amp;CALC_CONN_TEB0187_REV01!$I983&amp; " --&gt; ")),"---")</f>
        <v>---</v>
      </c>
      <c r="G983" s="59" t="str">
        <f>IFERROR(IF(VLOOKUP($D983&amp;"-"&amp;$E983,IF($C$4="TEB0187_REV01",CALC_CONN_TEB0187_REV01!$F:$H),3,0)="--",VLOOKUP($D983&amp;"-"&amp;$E983,IF($C$4="TEB0187_REV01",CALC_CONN_TEB0187_REV01!$F:$H),2,0),VLOOKUP($D983&amp;"-"&amp;$E983,IF($C$4="TEB0187_REV01",CALC_CONN_TEB0187_REV01!$F:$H),3,0)),"---")</f>
        <v>---</v>
      </c>
      <c r="H983" s="59" t="str">
        <f>IFERROR(VLOOKUP(G983,IF($C$4="TEB0187_REV01",CALC_CONN_TEB0187_REV01!$G:$T),14,0),"---")</f>
        <v>---</v>
      </c>
      <c r="I983" s="59" t="str">
        <f>IFERROR(VLOOKUP($D983&amp;"-"&amp;$E983,IF($C$4="TEB0187_REV01",CALC_CONN_TEB0187_REV01!$F:$K,"???"),6,0),"---")</f>
        <v>---</v>
      </c>
      <c r="J983" s="61" t="str">
        <f>IFERROR(VLOOKUP($D983&amp;"-"&amp;$E983,IF($C$4="TEB0187_REV01",CALC_CONN_TEB0187_REV01!$F:$M,"???"),8,0),"---")</f>
        <v>---</v>
      </c>
      <c r="K983" s="62" t="str">
        <f>IFERROR(VLOOKUP($D983&amp;"-"&amp;$E983,IF($C$4="TEB0187_REV01",CALC_CONN_TEB0187_REV01!$F:$N),9,0),"---")</f>
        <v>---</v>
      </c>
      <c r="L983" s="59" t="str">
        <f>IFERROR(VLOOKUP(K983,B2B!$H$3:$I$2000,2,0),"---")</f>
        <v>---</v>
      </c>
      <c r="M983" s="59" t="str">
        <f>IFERROR(VLOOKUP(L983,IF($M$4="TEI0187_REV01",RAW_m_TEI0187_REV01!$AD:$AH),5,0),"---")</f>
        <v>---</v>
      </c>
      <c r="N983" s="59" t="str">
        <f>IFERROR(VLOOKUP(L983,IF($M$4="TEI0187_REV01",RAW_m_TEI0187_REV01!$AE:$AJ),6,0),"---")</f>
        <v>---</v>
      </c>
      <c r="O983" s="63" t="str">
        <f>IFERROR(VLOOKUP(L983,IF($M$4="TEI0187_REV01",RAW_m_TEI0187_REV01!$AD:$AE),2,0),"---")</f>
        <v>---</v>
      </c>
      <c r="P983" s="59" t="str">
        <f>IFERROR(VLOOKUP(O983,IF($M$4="TEI0187_REV01",RAW_m_TEI0187_REV01!$AJ:$AK),2,0),"---")</f>
        <v>---</v>
      </c>
      <c r="Q983" s="59" t="str">
        <f>IFERROR(VLOOKUP(L983,IF($M$4="TEI0187_REV01",RAW_m_TEI0187_REV01!$AD:$AF),3,0),"---")</f>
        <v>---</v>
      </c>
      <c r="R983" s="59" t="str">
        <f>IFERROR(VLOOKUP(O983,IF($M$4="TEI0187_REV01",RAW_m_TEI0187_REV01!$AE:$AG),3,0),"---")</f>
        <v>---</v>
      </c>
      <c r="S983" s="59" t="str">
        <f t="shared" si="33"/>
        <v>---</v>
      </c>
    </row>
    <row r="984" spans="2:19" ht="15" customHeight="1" x14ac:dyDescent="0.25">
      <c r="B984" s="59">
        <f t="shared" si="34"/>
        <v>979</v>
      </c>
      <c r="C984" s="60">
        <f>IFERROR(IF($C$4="TEB0187_REV01",CALC_CONN_TEB0187_REV01!U984,),"---")</f>
        <v>0</v>
      </c>
      <c r="D984" s="59">
        <f>IFERROR(IF($C$4="TEB0187_REV01",CALC_CONN_TEB0187_REV01!D984,),"---")</f>
        <v>0</v>
      </c>
      <c r="E984" s="59">
        <f>IFERROR(IF($C$4="TEB0187_REV01",CALC_CONN_TEB0187_REV01!E984,),"---")</f>
        <v>0</v>
      </c>
      <c r="F984" s="59" t="str">
        <f>IFERROR(IF(VLOOKUP($D984&amp;"-"&amp;$E984,IF($C$4="TEB0187_REV01",CALC_CONN_TEB0187_REV01!$F:$I),4,0)="--","---",IF($C$4="TEB0187_REV01",CALC_CONN_TEB0187_REV01!$G984&amp; " --&gt; " &amp;CALC_CONN_TEB0187_REV01!$I984&amp; " --&gt; ")),"---")</f>
        <v>---</v>
      </c>
      <c r="G984" s="59" t="str">
        <f>IFERROR(IF(VLOOKUP($D984&amp;"-"&amp;$E984,IF($C$4="TEB0187_REV01",CALC_CONN_TEB0187_REV01!$F:$H),3,0)="--",VLOOKUP($D984&amp;"-"&amp;$E984,IF($C$4="TEB0187_REV01",CALC_CONN_TEB0187_REV01!$F:$H),2,0),VLOOKUP($D984&amp;"-"&amp;$E984,IF($C$4="TEB0187_REV01",CALC_CONN_TEB0187_REV01!$F:$H),3,0)),"---")</f>
        <v>---</v>
      </c>
      <c r="H984" s="59" t="str">
        <f>IFERROR(VLOOKUP(G984,IF($C$4="TEB0187_REV01",CALC_CONN_TEB0187_REV01!$G:$T),14,0),"---")</f>
        <v>---</v>
      </c>
      <c r="I984" s="59" t="str">
        <f>IFERROR(VLOOKUP($D984&amp;"-"&amp;$E984,IF($C$4="TEB0187_REV01",CALC_CONN_TEB0187_REV01!$F:$K,"???"),6,0),"---")</f>
        <v>---</v>
      </c>
      <c r="J984" s="61" t="str">
        <f>IFERROR(VLOOKUP($D984&amp;"-"&amp;$E984,IF($C$4="TEB0187_REV01",CALC_CONN_TEB0187_REV01!$F:$M,"???"),8,0),"---")</f>
        <v>---</v>
      </c>
      <c r="K984" s="62" t="str">
        <f>IFERROR(VLOOKUP($D984&amp;"-"&amp;$E984,IF($C$4="TEB0187_REV01",CALC_CONN_TEB0187_REV01!$F:$N),9,0),"---")</f>
        <v>---</v>
      </c>
      <c r="L984" s="59" t="str">
        <f>IFERROR(VLOOKUP(K984,B2B!$H$3:$I$2000,2,0),"---")</f>
        <v>---</v>
      </c>
      <c r="M984" s="59" t="str">
        <f>IFERROR(VLOOKUP(L984,IF($M$4="TEI0187_REV01",RAW_m_TEI0187_REV01!$AD:$AH),5,0),"---")</f>
        <v>---</v>
      </c>
      <c r="N984" s="59" t="str">
        <f>IFERROR(VLOOKUP(L984,IF($M$4="TEI0187_REV01",RAW_m_TEI0187_REV01!$AE:$AJ),6,0),"---")</f>
        <v>---</v>
      </c>
      <c r="O984" s="63" t="str">
        <f>IFERROR(VLOOKUP(L984,IF($M$4="TEI0187_REV01",RAW_m_TEI0187_REV01!$AD:$AE),2,0),"---")</f>
        <v>---</v>
      </c>
      <c r="P984" s="59" t="str">
        <f>IFERROR(VLOOKUP(O984,IF($M$4="TEI0187_REV01",RAW_m_TEI0187_REV01!$AJ:$AK),2,0),"---")</f>
        <v>---</v>
      </c>
      <c r="Q984" s="59" t="str">
        <f>IFERROR(VLOOKUP(L984,IF($M$4="TEI0187_REV01",RAW_m_TEI0187_REV01!$AD:$AF),3,0),"---")</f>
        <v>---</v>
      </c>
      <c r="R984" s="59" t="str">
        <f>IFERROR(VLOOKUP(O984,IF($M$4="TEI0187_REV01",RAW_m_TEI0187_REV01!$AE:$AG),3,0),"---")</f>
        <v>---</v>
      </c>
      <c r="S984" s="59" t="str">
        <f t="shared" si="33"/>
        <v>---</v>
      </c>
    </row>
    <row r="985" spans="2:19" ht="15" customHeight="1" x14ac:dyDescent="0.25">
      <c r="B985" s="59">
        <f t="shared" si="34"/>
        <v>980</v>
      </c>
      <c r="C985" s="60">
        <f>IFERROR(IF($C$4="TEB0187_REV01",CALC_CONN_TEB0187_REV01!U985,),"---")</f>
        <v>0</v>
      </c>
      <c r="D985" s="59">
        <f>IFERROR(IF($C$4="TEB0187_REV01",CALC_CONN_TEB0187_REV01!D985,),"---")</f>
        <v>0</v>
      </c>
      <c r="E985" s="59">
        <f>IFERROR(IF($C$4="TEB0187_REV01",CALC_CONN_TEB0187_REV01!E985,),"---")</f>
        <v>0</v>
      </c>
      <c r="F985" s="59" t="str">
        <f>IFERROR(IF(VLOOKUP($D985&amp;"-"&amp;$E985,IF($C$4="TEB0187_REV01",CALC_CONN_TEB0187_REV01!$F:$I),4,0)="--","---",IF($C$4="TEB0187_REV01",CALC_CONN_TEB0187_REV01!$G985&amp; " --&gt; " &amp;CALC_CONN_TEB0187_REV01!$I985&amp; " --&gt; ")),"---")</f>
        <v>---</v>
      </c>
      <c r="G985" s="59" t="str">
        <f>IFERROR(IF(VLOOKUP($D985&amp;"-"&amp;$E985,IF($C$4="TEB0187_REV01",CALC_CONN_TEB0187_REV01!$F:$H),3,0)="--",VLOOKUP($D985&amp;"-"&amp;$E985,IF($C$4="TEB0187_REV01",CALC_CONN_TEB0187_REV01!$F:$H),2,0),VLOOKUP($D985&amp;"-"&amp;$E985,IF($C$4="TEB0187_REV01",CALC_CONN_TEB0187_REV01!$F:$H),3,0)),"---")</f>
        <v>---</v>
      </c>
      <c r="H985" s="59" t="str">
        <f>IFERROR(VLOOKUP(G985,IF($C$4="TEB0187_REV01",CALC_CONN_TEB0187_REV01!$G:$T),14,0),"---")</f>
        <v>---</v>
      </c>
      <c r="I985" s="59" t="str">
        <f>IFERROR(VLOOKUP($D985&amp;"-"&amp;$E985,IF($C$4="TEB0187_REV01",CALC_CONN_TEB0187_REV01!$F:$K,"???"),6,0),"---")</f>
        <v>---</v>
      </c>
      <c r="J985" s="61" t="str">
        <f>IFERROR(VLOOKUP($D985&amp;"-"&amp;$E985,IF($C$4="TEB0187_REV01",CALC_CONN_TEB0187_REV01!$F:$M,"???"),8,0),"---")</f>
        <v>---</v>
      </c>
      <c r="K985" s="62" t="str">
        <f>IFERROR(VLOOKUP($D985&amp;"-"&amp;$E985,IF($C$4="TEB0187_REV01",CALC_CONN_TEB0187_REV01!$F:$N),9,0),"---")</f>
        <v>---</v>
      </c>
      <c r="L985" s="59" t="str">
        <f>IFERROR(VLOOKUP(K985,B2B!$H$3:$I$2000,2,0),"---")</f>
        <v>---</v>
      </c>
      <c r="M985" s="59" t="str">
        <f>IFERROR(VLOOKUP(L985,IF($M$4="TEI0187_REV01",RAW_m_TEI0187_REV01!$AD:$AH),5,0),"---")</f>
        <v>---</v>
      </c>
      <c r="N985" s="59" t="str">
        <f>IFERROR(VLOOKUP(L985,IF($M$4="TEI0187_REV01",RAW_m_TEI0187_REV01!$AE:$AJ),6,0),"---")</f>
        <v>---</v>
      </c>
      <c r="O985" s="63" t="str">
        <f>IFERROR(VLOOKUP(L985,IF($M$4="TEI0187_REV01",RAW_m_TEI0187_REV01!$AD:$AE),2,0),"---")</f>
        <v>---</v>
      </c>
      <c r="P985" s="59" t="str">
        <f>IFERROR(VLOOKUP(O985,IF($M$4="TEI0187_REV01",RAW_m_TEI0187_REV01!$AJ:$AK),2,0),"---")</f>
        <v>---</v>
      </c>
      <c r="Q985" s="59" t="str">
        <f>IFERROR(VLOOKUP(L985,IF($M$4="TEI0187_REV01",RAW_m_TEI0187_REV01!$AD:$AF),3,0),"---")</f>
        <v>---</v>
      </c>
      <c r="R985" s="59" t="str">
        <f>IFERROR(VLOOKUP(O985,IF($M$4="TEI0187_REV01",RAW_m_TEI0187_REV01!$AE:$AG),3,0),"---")</f>
        <v>---</v>
      </c>
      <c r="S985" s="59" t="str">
        <f t="shared" si="33"/>
        <v>---</v>
      </c>
    </row>
    <row r="986" spans="2:19" ht="15" customHeight="1" x14ac:dyDescent="0.25">
      <c r="B986" s="59">
        <f t="shared" si="34"/>
        <v>981</v>
      </c>
      <c r="C986" s="60">
        <f>IFERROR(IF($C$4="TEB0187_REV01",CALC_CONN_TEB0187_REV01!U986,),"---")</f>
        <v>0</v>
      </c>
      <c r="D986" s="59">
        <f>IFERROR(IF($C$4="TEB0187_REV01",CALC_CONN_TEB0187_REV01!D986,),"---")</f>
        <v>0</v>
      </c>
      <c r="E986" s="59">
        <f>IFERROR(IF($C$4="TEB0187_REV01",CALC_CONN_TEB0187_REV01!E986,),"---")</f>
        <v>0</v>
      </c>
      <c r="F986" s="59" t="str">
        <f>IFERROR(IF(VLOOKUP($D986&amp;"-"&amp;$E986,IF($C$4="TEB0187_REV01",CALC_CONN_TEB0187_REV01!$F:$I),4,0)="--","---",IF($C$4="TEB0187_REV01",CALC_CONN_TEB0187_REV01!$G986&amp; " --&gt; " &amp;CALC_CONN_TEB0187_REV01!$I986&amp; " --&gt; ")),"---")</f>
        <v>---</v>
      </c>
      <c r="G986" s="59" t="str">
        <f>IFERROR(IF(VLOOKUP($D986&amp;"-"&amp;$E986,IF($C$4="TEB0187_REV01",CALC_CONN_TEB0187_REV01!$F:$H),3,0)="--",VLOOKUP($D986&amp;"-"&amp;$E986,IF($C$4="TEB0187_REV01",CALC_CONN_TEB0187_REV01!$F:$H),2,0),VLOOKUP($D986&amp;"-"&amp;$E986,IF($C$4="TEB0187_REV01",CALC_CONN_TEB0187_REV01!$F:$H),3,0)),"---")</f>
        <v>---</v>
      </c>
      <c r="H986" s="59" t="str">
        <f>IFERROR(VLOOKUP(G986,IF($C$4="TEB0187_REV01",CALC_CONN_TEB0187_REV01!$G:$T),14,0),"---")</f>
        <v>---</v>
      </c>
      <c r="I986" s="59" t="str">
        <f>IFERROR(VLOOKUP($D986&amp;"-"&amp;$E986,IF($C$4="TEB0187_REV01",CALC_CONN_TEB0187_REV01!$F:$K,"???"),6,0),"---")</f>
        <v>---</v>
      </c>
      <c r="J986" s="61" t="str">
        <f>IFERROR(VLOOKUP($D986&amp;"-"&amp;$E986,IF($C$4="TEB0187_REV01",CALC_CONN_TEB0187_REV01!$F:$M,"???"),8,0),"---")</f>
        <v>---</v>
      </c>
      <c r="K986" s="62" t="str">
        <f>IFERROR(VLOOKUP($D986&amp;"-"&amp;$E986,IF($C$4="TEB0187_REV01",CALC_CONN_TEB0187_REV01!$F:$N),9,0),"---")</f>
        <v>---</v>
      </c>
      <c r="L986" s="59" t="str">
        <f>IFERROR(VLOOKUP(K986,B2B!$H$3:$I$2000,2,0),"---")</f>
        <v>---</v>
      </c>
      <c r="M986" s="59" t="str">
        <f>IFERROR(VLOOKUP(L986,IF($M$4="TEI0187_REV01",RAW_m_TEI0187_REV01!$AD:$AH),5,0),"---")</f>
        <v>---</v>
      </c>
      <c r="N986" s="59" t="str">
        <f>IFERROR(VLOOKUP(L986,IF($M$4="TEI0187_REV01",RAW_m_TEI0187_REV01!$AE:$AJ),6,0),"---")</f>
        <v>---</v>
      </c>
      <c r="O986" s="63" t="str">
        <f>IFERROR(VLOOKUP(L986,IF($M$4="TEI0187_REV01",RAW_m_TEI0187_REV01!$AD:$AE),2,0),"---")</f>
        <v>---</v>
      </c>
      <c r="P986" s="59" t="str">
        <f>IFERROR(VLOOKUP(O986,IF($M$4="TEI0187_REV01",RAW_m_TEI0187_REV01!$AJ:$AK),2,0),"---")</f>
        <v>---</v>
      </c>
      <c r="Q986" s="59" t="str">
        <f>IFERROR(VLOOKUP(L986,IF($M$4="TEI0187_REV01",RAW_m_TEI0187_REV01!$AD:$AF),3,0),"---")</f>
        <v>---</v>
      </c>
      <c r="R986" s="59" t="str">
        <f>IFERROR(VLOOKUP(O986,IF($M$4="TEI0187_REV01",RAW_m_TEI0187_REV01!$AE:$AG),3,0),"---")</f>
        <v>---</v>
      </c>
      <c r="S986" s="59" t="str">
        <f t="shared" si="33"/>
        <v>---</v>
      </c>
    </row>
    <row r="987" spans="2:19" ht="15" customHeight="1" x14ac:dyDescent="0.25">
      <c r="B987" s="59">
        <f t="shared" si="34"/>
        <v>982</v>
      </c>
      <c r="C987" s="60">
        <f>IFERROR(IF($C$4="TEB0187_REV01",CALC_CONN_TEB0187_REV01!U987,),"---")</f>
        <v>0</v>
      </c>
      <c r="D987" s="59">
        <f>IFERROR(IF($C$4="TEB0187_REV01",CALC_CONN_TEB0187_REV01!D987,),"---")</f>
        <v>0</v>
      </c>
      <c r="E987" s="59">
        <f>IFERROR(IF($C$4="TEB0187_REV01",CALC_CONN_TEB0187_REV01!E987,),"---")</f>
        <v>0</v>
      </c>
      <c r="F987" s="59" t="str">
        <f>IFERROR(IF(VLOOKUP($D987&amp;"-"&amp;$E987,IF($C$4="TEB0187_REV01",CALC_CONN_TEB0187_REV01!$F:$I),4,0)="--","---",IF($C$4="TEB0187_REV01",CALC_CONN_TEB0187_REV01!$G987&amp; " --&gt; " &amp;CALC_CONN_TEB0187_REV01!$I987&amp; " --&gt; ")),"---")</f>
        <v>---</v>
      </c>
      <c r="G987" s="59" t="str">
        <f>IFERROR(IF(VLOOKUP($D987&amp;"-"&amp;$E987,IF($C$4="TEB0187_REV01",CALC_CONN_TEB0187_REV01!$F:$H),3,0)="--",VLOOKUP($D987&amp;"-"&amp;$E987,IF($C$4="TEB0187_REV01",CALC_CONN_TEB0187_REV01!$F:$H),2,0),VLOOKUP($D987&amp;"-"&amp;$E987,IF($C$4="TEB0187_REV01",CALC_CONN_TEB0187_REV01!$F:$H),3,0)),"---")</f>
        <v>---</v>
      </c>
      <c r="H987" s="59" t="str">
        <f>IFERROR(VLOOKUP(G987,IF($C$4="TEB0187_REV01",CALC_CONN_TEB0187_REV01!$G:$T),14,0),"---")</f>
        <v>---</v>
      </c>
      <c r="I987" s="59" t="str">
        <f>IFERROR(VLOOKUP($D987&amp;"-"&amp;$E987,IF($C$4="TEB0187_REV01",CALC_CONN_TEB0187_REV01!$F:$K,"???"),6,0),"---")</f>
        <v>---</v>
      </c>
      <c r="J987" s="61" t="str">
        <f>IFERROR(VLOOKUP($D987&amp;"-"&amp;$E987,IF($C$4="TEB0187_REV01",CALC_CONN_TEB0187_REV01!$F:$M,"???"),8,0),"---")</f>
        <v>---</v>
      </c>
      <c r="K987" s="62" t="str">
        <f>IFERROR(VLOOKUP($D987&amp;"-"&amp;$E987,IF($C$4="TEB0187_REV01",CALC_CONN_TEB0187_REV01!$F:$N),9,0),"---")</f>
        <v>---</v>
      </c>
      <c r="L987" s="59" t="str">
        <f>IFERROR(VLOOKUP(K987,B2B!$H$3:$I$2000,2,0),"---")</f>
        <v>---</v>
      </c>
      <c r="M987" s="59" t="str">
        <f>IFERROR(VLOOKUP(L987,IF($M$4="TEI0187_REV01",RAW_m_TEI0187_REV01!$AD:$AH),5,0),"---")</f>
        <v>---</v>
      </c>
      <c r="N987" s="59" t="str">
        <f>IFERROR(VLOOKUP(L987,IF($M$4="TEI0187_REV01",RAW_m_TEI0187_REV01!$AE:$AJ),6,0),"---")</f>
        <v>---</v>
      </c>
      <c r="O987" s="63" t="str">
        <f>IFERROR(VLOOKUP(L987,IF($M$4="TEI0187_REV01",RAW_m_TEI0187_REV01!$AD:$AE),2,0),"---")</f>
        <v>---</v>
      </c>
      <c r="P987" s="59" t="str">
        <f>IFERROR(VLOOKUP(O987,IF($M$4="TEI0187_REV01",RAW_m_TEI0187_REV01!$AJ:$AK),2,0),"---")</f>
        <v>---</v>
      </c>
      <c r="Q987" s="59" t="str">
        <f>IFERROR(VLOOKUP(L987,IF($M$4="TEI0187_REV01",RAW_m_TEI0187_REV01!$AD:$AF),3,0),"---")</f>
        <v>---</v>
      </c>
      <c r="R987" s="59" t="str">
        <f>IFERROR(VLOOKUP(O987,IF($M$4="TEI0187_REV01",RAW_m_TEI0187_REV01!$AE:$AG),3,0),"---")</f>
        <v>---</v>
      </c>
      <c r="S987" s="59" t="str">
        <f t="shared" si="33"/>
        <v>---</v>
      </c>
    </row>
    <row r="988" spans="2:19" ht="15" customHeight="1" x14ac:dyDescent="0.25">
      <c r="B988" s="59">
        <f t="shared" si="34"/>
        <v>983</v>
      </c>
      <c r="C988" s="60">
        <f>IFERROR(IF($C$4="TEB0187_REV01",CALC_CONN_TEB0187_REV01!U988,),"---")</f>
        <v>0</v>
      </c>
      <c r="D988" s="59">
        <f>IFERROR(IF($C$4="TEB0187_REV01",CALC_CONN_TEB0187_REV01!D988,),"---")</f>
        <v>0</v>
      </c>
      <c r="E988" s="59">
        <f>IFERROR(IF($C$4="TEB0187_REV01",CALC_CONN_TEB0187_REV01!E988,),"---")</f>
        <v>0</v>
      </c>
      <c r="F988" s="59" t="str">
        <f>IFERROR(IF(VLOOKUP($D988&amp;"-"&amp;$E988,IF($C$4="TEB0187_REV01",CALC_CONN_TEB0187_REV01!$F:$I),4,0)="--","---",IF($C$4="TEB0187_REV01",CALC_CONN_TEB0187_REV01!$G988&amp; " --&gt; " &amp;CALC_CONN_TEB0187_REV01!$I988&amp; " --&gt; ")),"---")</f>
        <v>---</v>
      </c>
      <c r="G988" s="59" t="str">
        <f>IFERROR(IF(VLOOKUP($D988&amp;"-"&amp;$E988,IF($C$4="TEB0187_REV01",CALC_CONN_TEB0187_REV01!$F:$H),3,0)="--",VLOOKUP($D988&amp;"-"&amp;$E988,IF($C$4="TEB0187_REV01",CALC_CONN_TEB0187_REV01!$F:$H),2,0),VLOOKUP($D988&amp;"-"&amp;$E988,IF($C$4="TEB0187_REV01",CALC_CONN_TEB0187_REV01!$F:$H),3,0)),"---")</f>
        <v>---</v>
      </c>
      <c r="H988" s="59" t="str">
        <f>IFERROR(VLOOKUP(G988,IF($C$4="TEB0187_REV01",CALC_CONN_TEB0187_REV01!$G:$T),14,0),"---")</f>
        <v>---</v>
      </c>
      <c r="I988" s="59" t="str">
        <f>IFERROR(VLOOKUP($D988&amp;"-"&amp;$E988,IF($C$4="TEB0187_REV01",CALC_CONN_TEB0187_REV01!$F:$K,"???"),6,0),"---")</f>
        <v>---</v>
      </c>
      <c r="J988" s="61" t="str">
        <f>IFERROR(VLOOKUP($D988&amp;"-"&amp;$E988,IF($C$4="TEB0187_REV01",CALC_CONN_TEB0187_REV01!$F:$M,"???"),8,0),"---")</f>
        <v>---</v>
      </c>
      <c r="K988" s="62" t="str">
        <f>IFERROR(VLOOKUP($D988&amp;"-"&amp;$E988,IF($C$4="TEB0187_REV01",CALC_CONN_TEB0187_REV01!$F:$N),9,0),"---")</f>
        <v>---</v>
      </c>
      <c r="L988" s="59" t="str">
        <f>IFERROR(VLOOKUP(K988,B2B!$H$3:$I$2000,2,0),"---")</f>
        <v>---</v>
      </c>
      <c r="M988" s="59" t="str">
        <f>IFERROR(VLOOKUP(L988,IF($M$4="TEI0187_REV01",RAW_m_TEI0187_REV01!$AD:$AH),5,0),"---")</f>
        <v>---</v>
      </c>
      <c r="N988" s="59" t="str">
        <f>IFERROR(VLOOKUP(L988,IF($M$4="TEI0187_REV01",RAW_m_TEI0187_REV01!$AE:$AJ),6,0),"---")</f>
        <v>---</v>
      </c>
      <c r="O988" s="63" t="str">
        <f>IFERROR(VLOOKUP(L988,IF($M$4="TEI0187_REV01",RAW_m_TEI0187_REV01!$AD:$AE),2,0),"---")</f>
        <v>---</v>
      </c>
      <c r="P988" s="59" t="str">
        <f>IFERROR(VLOOKUP(O988,IF($M$4="TEI0187_REV01",RAW_m_TEI0187_REV01!$AJ:$AK),2,0),"---")</f>
        <v>---</v>
      </c>
      <c r="Q988" s="59" t="str">
        <f>IFERROR(VLOOKUP(L988,IF($M$4="TEI0187_REV01",RAW_m_TEI0187_REV01!$AD:$AF),3,0),"---")</f>
        <v>---</v>
      </c>
      <c r="R988" s="59" t="str">
        <f>IFERROR(VLOOKUP(O988,IF($M$4="TEI0187_REV01",RAW_m_TEI0187_REV01!$AE:$AG),3,0),"---")</f>
        <v>---</v>
      </c>
      <c r="S988" s="59" t="str">
        <f t="shared" si="33"/>
        <v>---</v>
      </c>
    </row>
    <row r="989" spans="2:19" ht="15" customHeight="1" x14ac:dyDescent="0.25">
      <c r="B989" s="59">
        <f t="shared" si="34"/>
        <v>984</v>
      </c>
      <c r="C989" s="60">
        <f>IFERROR(IF($C$4="TEB0187_REV01",CALC_CONN_TEB0187_REV01!U989,),"---")</f>
        <v>0</v>
      </c>
      <c r="D989" s="59">
        <f>IFERROR(IF($C$4="TEB0187_REV01",CALC_CONN_TEB0187_REV01!D989,),"---")</f>
        <v>0</v>
      </c>
      <c r="E989" s="59">
        <f>IFERROR(IF($C$4="TEB0187_REV01",CALC_CONN_TEB0187_REV01!E989,),"---")</f>
        <v>0</v>
      </c>
      <c r="F989" s="59" t="str">
        <f>IFERROR(IF(VLOOKUP($D989&amp;"-"&amp;$E989,IF($C$4="TEB0187_REV01",CALC_CONN_TEB0187_REV01!$F:$I),4,0)="--","---",IF($C$4="TEB0187_REV01",CALC_CONN_TEB0187_REV01!$G989&amp; " --&gt; " &amp;CALC_CONN_TEB0187_REV01!$I989&amp; " --&gt; ")),"---")</f>
        <v>---</v>
      </c>
      <c r="G989" s="59" t="str">
        <f>IFERROR(IF(VLOOKUP($D989&amp;"-"&amp;$E989,IF($C$4="TEB0187_REV01",CALC_CONN_TEB0187_REV01!$F:$H),3,0)="--",VLOOKUP($D989&amp;"-"&amp;$E989,IF($C$4="TEB0187_REV01",CALC_CONN_TEB0187_REV01!$F:$H),2,0),VLOOKUP($D989&amp;"-"&amp;$E989,IF($C$4="TEB0187_REV01",CALC_CONN_TEB0187_REV01!$F:$H),3,0)),"---")</f>
        <v>---</v>
      </c>
      <c r="H989" s="59" t="str">
        <f>IFERROR(VLOOKUP(G989,IF($C$4="TEB0187_REV01",CALC_CONN_TEB0187_REV01!$G:$T),14,0),"---")</f>
        <v>---</v>
      </c>
      <c r="I989" s="59" t="str">
        <f>IFERROR(VLOOKUP($D989&amp;"-"&amp;$E989,IF($C$4="TEB0187_REV01",CALC_CONN_TEB0187_REV01!$F:$K,"???"),6,0),"---")</f>
        <v>---</v>
      </c>
      <c r="J989" s="61" t="str">
        <f>IFERROR(VLOOKUP($D989&amp;"-"&amp;$E989,IF($C$4="TEB0187_REV01",CALC_CONN_TEB0187_REV01!$F:$M,"???"),8,0),"---")</f>
        <v>---</v>
      </c>
      <c r="K989" s="62" t="str">
        <f>IFERROR(VLOOKUP($D989&amp;"-"&amp;$E989,IF($C$4="TEB0187_REV01",CALC_CONN_TEB0187_REV01!$F:$N),9,0),"---")</f>
        <v>---</v>
      </c>
      <c r="L989" s="59" t="str">
        <f>IFERROR(VLOOKUP(K989,B2B!$H$3:$I$2000,2,0),"---")</f>
        <v>---</v>
      </c>
      <c r="M989" s="59" t="str">
        <f>IFERROR(VLOOKUP(L989,IF($M$4="TEI0187_REV01",RAW_m_TEI0187_REV01!$AD:$AH),5,0),"---")</f>
        <v>---</v>
      </c>
      <c r="N989" s="59" t="str">
        <f>IFERROR(VLOOKUP(L989,IF($M$4="TEI0187_REV01",RAW_m_TEI0187_REV01!$AE:$AJ),6,0),"---")</f>
        <v>---</v>
      </c>
      <c r="O989" s="63" t="str">
        <f>IFERROR(VLOOKUP(L989,IF($M$4="TEI0187_REV01",RAW_m_TEI0187_REV01!$AD:$AE),2,0),"---")</f>
        <v>---</v>
      </c>
      <c r="P989" s="59" t="str">
        <f>IFERROR(VLOOKUP(O989,IF($M$4="TEI0187_REV01",RAW_m_TEI0187_REV01!$AJ:$AK),2,0),"---")</f>
        <v>---</v>
      </c>
      <c r="Q989" s="59" t="str">
        <f>IFERROR(VLOOKUP(L989,IF($M$4="TEI0187_REV01",RAW_m_TEI0187_REV01!$AD:$AF),3,0),"---")</f>
        <v>---</v>
      </c>
      <c r="R989" s="59" t="str">
        <f>IFERROR(VLOOKUP(O989,IF($M$4="TEI0187_REV01",RAW_m_TEI0187_REV01!$AE:$AG),3,0),"---")</f>
        <v>---</v>
      </c>
      <c r="S989" s="59" t="str">
        <f t="shared" si="33"/>
        <v>---</v>
      </c>
    </row>
    <row r="990" spans="2:19" ht="15" customHeight="1" x14ac:dyDescent="0.25">
      <c r="B990" s="59">
        <f t="shared" si="34"/>
        <v>985</v>
      </c>
      <c r="C990" s="60">
        <f>IFERROR(IF($C$4="TEB0187_REV01",CALC_CONN_TEB0187_REV01!U990,),"---")</f>
        <v>0</v>
      </c>
      <c r="D990" s="59">
        <f>IFERROR(IF($C$4="TEB0187_REV01",CALC_CONN_TEB0187_REV01!D990,),"---")</f>
        <v>0</v>
      </c>
      <c r="E990" s="59">
        <f>IFERROR(IF($C$4="TEB0187_REV01",CALC_CONN_TEB0187_REV01!E990,),"---")</f>
        <v>0</v>
      </c>
      <c r="F990" s="59" t="str">
        <f>IFERROR(IF(VLOOKUP($D990&amp;"-"&amp;$E990,IF($C$4="TEB0187_REV01",CALC_CONN_TEB0187_REV01!$F:$I),4,0)="--","---",IF($C$4="TEB0187_REV01",CALC_CONN_TEB0187_REV01!$G990&amp; " --&gt; " &amp;CALC_CONN_TEB0187_REV01!$I990&amp; " --&gt; ")),"---")</f>
        <v>---</v>
      </c>
      <c r="G990" s="59" t="str">
        <f>IFERROR(IF(VLOOKUP($D990&amp;"-"&amp;$E990,IF($C$4="TEB0187_REV01",CALC_CONN_TEB0187_REV01!$F:$H),3,0)="--",VLOOKUP($D990&amp;"-"&amp;$E990,IF($C$4="TEB0187_REV01",CALC_CONN_TEB0187_REV01!$F:$H),2,0),VLOOKUP($D990&amp;"-"&amp;$E990,IF($C$4="TEB0187_REV01",CALC_CONN_TEB0187_REV01!$F:$H),3,0)),"---")</f>
        <v>---</v>
      </c>
      <c r="H990" s="59" t="str">
        <f>IFERROR(VLOOKUP(G990,IF($C$4="TEB0187_REV01",CALC_CONN_TEB0187_REV01!$G:$T),14,0),"---")</f>
        <v>---</v>
      </c>
      <c r="I990" s="59" t="str">
        <f>IFERROR(VLOOKUP($D990&amp;"-"&amp;$E990,IF($C$4="TEB0187_REV01",CALC_CONN_TEB0187_REV01!$F:$K,"???"),6,0),"---")</f>
        <v>---</v>
      </c>
      <c r="J990" s="61" t="str">
        <f>IFERROR(VLOOKUP($D990&amp;"-"&amp;$E990,IF($C$4="TEB0187_REV01",CALC_CONN_TEB0187_REV01!$F:$M,"???"),8,0),"---")</f>
        <v>---</v>
      </c>
      <c r="K990" s="62" t="str">
        <f>IFERROR(VLOOKUP($D990&amp;"-"&amp;$E990,IF($C$4="TEB0187_REV01",CALC_CONN_TEB0187_REV01!$F:$N),9,0),"---")</f>
        <v>---</v>
      </c>
      <c r="L990" s="59" t="str">
        <f>IFERROR(VLOOKUP(K990,B2B!$H$3:$I$2000,2,0),"---")</f>
        <v>---</v>
      </c>
      <c r="M990" s="59" t="str">
        <f>IFERROR(VLOOKUP(L990,IF($M$4="TEI0187_REV01",RAW_m_TEI0187_REV01!$AD:$AH),5,0),"---")</f>
        <v>---</v>
      </c>
      <c r="N990" s="59" t="str">
        <f>IFERROR(VLOOKUP(L990,IF($M$4="TEI0187_REV01",RAW_m_TEI0187_REV01!$AE:$AJ),6,0),"---")</f>
        <v>---</v>
      </c>
      <c r="O990" s="63" t="str">
        <f>IFERROR(VLOOKUP(L990,IF($M$4="TEI0187_REV01",RAW_m_TEI0187_REV01!$AD:$AE),2,0),"---")</f>
        <v>---</v>
      </c>
      <c r="P990" s="59" t="str">
        <f>IFERROR(VLOOKUP(O990,IF($M$4="TEI0187_REV01",RAW_m_TEI0187_REV01!$AJ:$AK),2,0),"---")</f>
        <v>---</v>
      </c>
      <c r="Q990" s="59" t="str">
        <f>IFERROR(VLOOKUP(L990,IF($M$4="TEI0187_REV01",RAW_m_TEI0187_REV01!$AD:$AF),3,0),"---")</f>
        <v>---</v>
      </c>
      <c r="R990" s="59" t="str">
        <f>IFERROR(VLOOKUP(O990,IF($M$4="TEI0187_REV01",RAW_m_TEI0187_REV01!$AE:$AG),3,0),"---")</f>
        <v>---</v>
      </c>
      <c r="S990" s="59" t="str">
        <f t="shared" si="33"/>
        <v>---</v>
      </c>
    </row>
    <row r="991" spans="2:19" ht="15" customHeight="1" x14ac:dyDescent="0.25">
      <c r="B991" s="59">
        <f t="shared" si="34"/>
        <v>986</v>
      </c>
      <c r="C991" s="60">
        <f>IFERROR(IF($C$4="TEB0187_REV01",CALC_CONN_TEB0187_REV01!U991,),"---")</f>
        <v>0</v>
      </c>
      <c r="D991" s="59">
        <f>IFERROR(IF($C$4="TEB0187_REV01",CALC_CONN_TEB0187_REV01!D991,),"---")</f>
        <v>0</v>
      </c>
      <c r="E991" s="59">
        <f>IFERROR(IF($C$4="TEB0187_REV01",CALC_CONN_TEB0187_REV01!E991,),"---")</f>
        <v>0</v>
      </c>
      <c r="F991" s="59" t="str">
        <f>IFERROR(IF(VLOOKUP($D991&amp;"-"&amp;$E991,IF($C$4="TEB0187_REV01",CALC_CONN_TEB0187_REV01!$F:$I),4,0)="--","---",IF($C$4="TEB0187_REV01",CALC_CONN_TEB0187_REV01!$G991&amp; " --&gt; " &amp;CALC_CONN_TEB0187_REV01!$I991&amp; " --&gt; ")),"---")</f>
        <v>---</v>
      </c>
      <c r="G991" s="59" t="str">
        <f>IFERROR(IF(VLOOKUP($D991&amp;"-"&amp;$E991,IF($C$4="TEB0187_REV01",CALC_CONN_TEB0187_REV01!$F:$H),3,0)="--",VLOOKUP($D991&amp;"-"&amp;$E991,IF($C$4="TEB0187_REV01",CALC_CONN_TEB0187_REV01!$F:$H),2,0),VLOOKUP($D991&amp;"-"&amp;$E991,IF($C$4="TEB0187_REV01",CALC_CONN_TEB0187_REV01!$F:$H),3,0)),"---")</f>
        <v>---</v>
      </c>
      <c r="H991" s="59" t="str">
        <f>IFERROR(VLOOKUP(G991,IF($C$4="TEB0187_REV01",CALC_CONN_TEB0187_REV01!$G:$T),14,0),"---")</f>
        <v>---</v>
      </c>
      <c r="I991" s="59" t="str">
        <f>IFERROR(VLOOKUP($D991&amp;"-"&amp;$E991,IF($C$4="TEB0187_REV01",CALC_CONN_TEB0187_REV01!$F:$K,"???"),6,0),"---")</f>
        <v>---</v>
      </c>
      <c r="J991" s="61" t="str">
        <f>IFERROR(VLOOKUP($D991&amp;"-"&amp;$E991,IF($C$4="TEB0187_REV01",CALC_CONN_TEB0187_REV01!$F:$M,"???"),8,0),"---")</f>
        <v>---</v>
      </c>
      <c r="K991" s="62" t="str">
        <f>IFERROR(VLOOKUP($D991&amp;"-"&amp;$E991,IF($C$4="TEB0187_REV01",CALC_CONN_TEB0187_REV01!$F:$N),9,0),"---")</f>
        <v>---</v>
      </c>
      <c r="L991" s="59" t="str">
        <f>IFERROR(VLOOKUP(K991,B2B!$H$3:$I$2000,2,0),"---")</f>
        <v>---</v>
      </c>
      <c r="M991" s="59" t="str">
        <f>IFERROR(VLOOKUP(L991,IF($M$4="TEI0187_REV01",RAW_m_TEI0187_REV01!$AD:$AH),5,0),"---")</f>
        <v>---</v>
      </c>
      <c r="N991" s="59" t="str">
        <f>IFERROR(VLOOKUP(L991,IF($M$4="TEI0187_REV01",RAW_m_TEI0187_REV01!$AE:$AJ),6,0),"---")</f>
        <v>---</v>
      </c>
      <c r="O991" s="63" t="str">
        <f>IFERROR(VLOOKUP(L991,IF($M$4="TEI0187_REV01",RAW_m_TEI0187_REV01!$AD:$AE),2,0),"---")</f>
        <v>---</v>
      </c>
      <c r="P991" s="59" t="str">
        <f>IFERROR(VLOOKUP(O991,IF($M$4="TEI0187_REV01",RAW_m_TEI0187_REV01!$AJ:$AK),2,0),"---")</f>
        <v>---</v>
      </c>
      <c r="Q991" s="59" t="str">
        <f>IFERROR(VLOOKUP(L991,IF($M$4="TEI0187_REV01",RAW_m_TEI0187_REV01!$AD:$AF),3,0),"---")</f>
        <v>---</v>
      </c>
      <c r="R991" s="59" t="str">
        <f>IFERROR(VLOOKUP(O991,IF($M$4="TEI0187_REV01",RAW_m_TEI0187_REV01!$AE:$AG),3,0),"---")</f>
        <v>---</v>
      </c>
      <c r="S991" s="59" t="str">
        <f t="shared" si="33"/>
        <v>---</v>
      </c>
    </row>
    <row r="992" spans="2:19" ht="15" customHeight="1" x14ac:dyDescent="0.25">
      <c r="B992" s="59">
        <f t="shared" si="34"/>
        <v>987</v>
      </c>
      <c r="C992" s="60">
        <f>IFERROR(IF($C$4="TEB0187_REV01",CALC_CONN_TEB0187_REV01!U992,),"---")</f>
        <v>0</v>
      </c>
      <c r="D992" s="59">
        <f>IFERROR(IF($C$4="TEB0187_REV01",CALC_CONN_TEB0187_REV01!D992,),"---")</f>
        <v>0</v>
      </c>
      <c r="E992" s="59">
        <f>IFERROR(IF($C$4="TEB0187_REV01",CALC_CONN_TEB0187_REV01!E992,),"---")</f>
        <v>0</v>
      </c>
      <c r="F992" s="59" t="str">
        <f>IFERROR(IF(VLOOKUP($D992&amp;"-"&amp;$E992,IF($C$4="TEB0187_REV01",CALC_CONN_TEB0187_REV01!$F:$I),4,0)="--","---",IF($C$4="TEB0187_REV01",CALC_CONN_TEB0187_REV01!$G992&amp; " --&gt; " &amp;CALC_CONN_TEB0187_REV01!$I992&amp; " --&gt; ")),"---")</f>
        <v>---</v>
      </c>
      <c r="G992" s="59" t="str">
        <f>IFERROR(IF(VLOOKUP($D992&amp;"-"&amp;$E992,IF($C$4="TEB0187_REV01",CALC_CONN_TEB0187_REV01!$F:$H),3,0)="--",VLOOKUP($D992&amp;"-"&amp;$E992,IF($C$4="TEB0187_REV01",CALC_CONN_TEB0187_REV01!$F:$H),2,0),VLOOKUP($D992&amp;"-"&amp;$E992,IF($C$4="TEB0187_REV01",CALC_CONN_TEB0187_REV01!$F:$H),3,0)),"---")</f>
        <v>---</v>
      </c>
      <c r="H992" s="59" t="str">
        <f>IFERROR(VLOOKUP(G992,IF($C$4="TEB0187_REV01",CALC_CONN_TEB0187_REV01!$G:$T),14,0),"---")</f>
        <v>---</v>
      </c>
      <c r="I992" s="59" t="str">
        <f>IFERROR(VLOOKUP($D992&amp;"-"&amp;$E992,IF($C$4="TEB0187_REV01",CALC_CONN_TEB0187_REV01!$F:$K,"???"),6,0),"---")</f>
        <v>---</v>
      </c>
      <c r="J992" s="61" t="str">
        <f>IFERROR(VLOOKUP($D992&amp;"-"&amp;$E992,IF($C$4="TEB0187_REV01",CALC_CONN_TEB0187_REV01!$F:$M,"???"),8,0),"---")</f>
        <v>---</v>
      </c>
      <c r="K992" s="62" t="str">
        <f>IFERROR(VLOOKUP($D992&amp;"-"&amp;$E992,IF($C$4="TEB0187_REV01",CALC_CONN_TEB0187_REV01!$F:$N),9,0),"---")</f>
        <v>---</v>
      </c>
      <c r="L992" s="59" t="str">
        <f>IFERROR(VLOOKUP(K992,B2B!$H$3:$I$2000,2,0),"---")</f>
        <v>---</v>
      </c>
      <c r="M992" s="59" t="str">
        <f>IFERROR(VLOOKUP(L992,IF($M$4="TEI0187_REV01",RAW_m_TEI0187_REV01!$AD:$AH),5,0),"---")</f>
        <v>---</v>
      </c>
      <c r="N992" s="59" t="str">
        <f>IFERROR(VLOOKUP(L992,IF($M$4="TEI0187_REV01",RAW_m_TEI0187_REV01!$AE:$AJ),6,0),"---")</f>
        <v>---</v>
      </c>
      <c r="O992" s="63" t="str">
        <f>IFERROR(VLOOKUP(L992,IF($M$4="TEI0187_REV01",RAW_m_TEI0187_REV01!$AD:$AE),2,0),"---")</f>
        <v>---</v>
      </c>
      <c r="P992" s="59" t="str">
        <f>IFERROR(VLOOKUP(O992,IF($M$4="TEI0187_REV01",RAW_m_TEI0187_REV01!$AJ:$AK),2,0),"---")</f>
        <v>---</v>
      </c>
      <c r="Q992" s="59" t="str">
        <f>IFERROR(VLOOKUP(L992,IF($M$4="TEI0187_REV01",RAW_m_TEI0187_REV01!$AD:$AF),3,0),"---")</f>
        <v>---</v>
      </c>
      <c r="R992" s="59" t="str">
        <f>IFERROR(VLOOKUP(O992,IF($M$4="TEI0187_REV01",RAW_m_TEI0187_REV01!$AE:$AG),3,0),"---")</f>
        <v>---</v>
      </c>
      <c r="S992" s="59" t="str">
        <f t="shared" si="33"/>
        <v>---</v>
      </c>
    </row>
    <row r="993" spans="2:19" ht="15" customHeight="1" x14ac:dyDescent="0.25">
      <c r="B993" s="59">
        <f t="shared" si="34"/>
        <v>988</v>
      </c>
      <c r="C993" s="60">
        <f>IFERROR(IF($C$4="TEB0187_REV01",CALC_CONN_TEB0187_REV01!U993,),"---")</f>
        <v>0</v>
      </c>
      <c r="D993" s="59">
        <f>IFERROR(IF($C$4="TEB0187_REV01",CALC_CONN_TEB0187_REV01!D993,),"---")</f>
        <v>0</v>
      </c>
      <c r="E993" s="59">
        <f>IFERROR(IF($C$4="TEB0187_REV01",CALC_CONN_TEB0187_REV01!E993,),"---")</f>
        <v>0</v>
      </c>
      <c r="F993" s="59" t="str">
        <f>IFERROR(IF(VLOOKUP($D993&amp;"-"&amp;$E993,IF($C$4="TEB0187_REV01",CALC_CONN_TEB0187_REV01!$F:$I),4,0)="--","---",IF($C$4="TEB0187_REV01",CALC_CONN_TEB0187_REV01!$G993&amp; " --&gt; " &amp;CALC_CONN_TEB0187_REV01!$I993&amp; " --&gt; ")),"---")</f>
        <v>---</v>
      </c>
      <c r="G993" s="59" t="str">
        <f>IFERROR(IF(VLOOKUP($D993&amp;"-"&amp;$E993,IF($C$4="TEB0187_REV01",CALC_CONN_TEB0187_REV01!$F:$H),3,0)="--",VLOOKUP($D993&amp;"-"&amp;$E993,IF($C$4="TEB0187_REV01",CALC_CONN_TEB0187_REV01!$F:$H),2,0),VLOOKUP($D993&amp;"-"&amp;$E993,IF($C$4="TEB0187_REV01",CALC_CONN_TEB0187_REV01!$F:$H),3,0)),"---")</f>
        <v>---</v>
      </c>
      <c r="H993" s="59" t="str">
        <f>IFERROR(VLOOKUP(G993,IF($C$4="TEB0187_REV01",CALC_CONN_TEB0187_REV01!$G:$T),14,0),"---")</f>
        <v>---</v>
      </c>
      <c r="I993" s="59" t="str">
        <f>IFERROR(VLOOKUP($D993&amp;"-"&amp;$E993,IF($C$4="TEB0187_REV01",CALC_CONN_TEB0187_REV01!$F:$K,"???"),6,0),"---")</f>
        <v>---</v>
      </c>
      <c r="J993" s="61" t="str">
        <f>IFERROR(VLOOKUP($D993&amp;"-"&amp;$E993,IF($C$4="TEB0187_REV01",CALC_CONN_TEB0187_REV01!$F:$M,"???"),8,0),"---")</f>
        <v>---</v>
      </c>
      <c r="K993" s="62" t="str">
        <f>IFERROR(VLOOKUP($D993&amp;"-"&amp;$E993,IF($C$4="TEB0187_REV01",CALC_CONN_TEB0187_REV01!$F:$N),9,0),"---")</f>
        <v>---</v>
      </c>
      <c r="L993" s="59" t="str">
        <f>IFERROR(VLOOKUP(K993,B2B!$H$3:$I$2000,2,0),"---")</f>
        <v>---</v>
      </c>
      <c r="M993" s="59" t="str">
        <f>IFERROR(VLOOKUP(L993,IF($M$4="TEI0187_REV01",RAW_m_TEI0187_REV01!$AD:$AH),5,0),"---")</f>
        <v>---</v>
      </c>
      <c r="N993" s="59" t="str">
        <f>IFERROR(VLOOKUP(L993,IF($M$4="TEI0187_REV01",RAW_m_TEI0187_REV01!$AE:$AJ),6,0),"---")</f>
        <v>---</v>
      </c>
      <c r="O993" s="63" t="str">
        <f>IFERROR(VLOOKUP(L993,IF($M$4="TEI0187_REV01",RAW_m_TEI0187_REV01!$AD:$AE),2,0),"---")</f>
        <v>---</v>
      </c>
      <c r="P993" s="59" t="str">
        <f>IFERROR(VLOOKUP(O993,IF($M$4="TEI0187_REV01",RAW_m_TEI0187_REV01!$AJ:$AK),2,0),"---")</f>
        <v>---</v>
      </c>
      <c r="Q993" s="59" t="str">
        <f>IFERROR(VLOOKUP(L993,IF($M$4="TEI0187_REV01",RAW_m_TEI0187_REV01!$AD:$AF),3,0),"---")</f>
        <v>---</v>
      </c>
      <c r="R993" s="59" t="str">
        <f>IFERROR(VLOOKUP(O993,IF($M$4="TEI0187_REV01",RAW_m_TEI0187_REV01!$AE:$AG),3,0),"---")</f>
        <v>---</v>
      </c>
      <c r="S993" s="59" t="str">
        <f t="shared" si="33"/>
        <v>---</v>
      </c>
    </row>
    <row r="994" spans="2:19" ht="15" customHeight="1" x14ac:dyDescent="0.25">
      <c r="B994" s="59">
        <f t="shared" si="34"/>
        <v>989</v>
      </c>
      <c r="C994" s="60">
        <f>IFERROR(IF($C$4="TEB0187_REV01",CALC_CONN_TEB0187_REV01!U994,),"---")</f>
        <v>0</v>
      </c>
      <c r="D994" s="59">
        <f>IFERROR(IF($C$4="TEB0187_REV01",CALC_CONN_TEB0187_REV01!D994,),"---")</f>
        <v>0</v>
      </c>
      <c r="E994" s="59">
        <f>IFERROR(IF($C$4="TEB0187_REV01",CALC_CONN_TEB0187_REV01!E994,),"---")</f>
        <v>0</v>
      </c>
      <c r="F994" s="59" t="str">
        <f>IFERROR(IF(VLOOKUP($D994&amp;"-"&amp;$E994,IF($C$4="TEB0187_REV01",CALC_CONN_TEB0187_REV01!$F:$I),4,0)="--","---",IF($C$4="TEB0187_REV01",CALC_CONN_TEB0187_REV01!$G994&amp; " --&gt; " &amp;CALC_CONN_TEB0187_REV01!$I994&amp; " --&gt; ")),"---")</f>
        <v>---</v>
      </c>
      <c r="G994" s="59" t="str">
        <f>IFERROR(IF(VLOOKUP($D994&amp;"-"&amp;$E994,IF($C$4="TEB0187_REV01",CALC_CONN_TEB0187_REV01!$F:$H),3,0)="--",VLOOKUP($D994&amp;"-"&amp;$E994,IF($C$4="TEB0187_REV01",CALC_CONN_TEB0187_REV01!$F:$H),2,0),VLOOKUP($D994&amp;"-"&amp;$E994,IF($C$4="TEB0187_REV01",CALC_CONN_TEB0187_REV01!$F:$H),3,0)),"---")</f>
        <v>---</v>
      </c>
      <c r="H994" s="59" t="str">
        <f>IFERROR(VLOOKUP(G994,IF($C$4="TEB0187_REV01",CALC_CONN_TEB0187_REV01!$G:$T),14,0),"---")</f>
        <v>---</v>
      </c>
      <c r="I994" s="59" t="str">
        <f>IFERROR(VLOOKUP($D994&amp;"-"&amp;$E994,IF($C$4="TEB0187_REV01",CALC_CONN_TEB0187_REV01!$F:$K,"???"),6,0),"---")</f>
        <v>---</v>
      </c>
      <c r="J994" s="61" t="str">
        <f>IFERROR(VLOOKUP($D994&amp;"-"&amp;$E994,IF($C$4="TEB0187_REV01",CALC_CONN_TEB0187_REV01!$F:$M,"???"),8,0),"---")</f>
        <v>---</v>
      </c>
      <c r="K994" s="62" t="str">
        <f>IFERROR(VLOOKUP($D994&amp;"-"&amp;$E994,IF($C$4="TEB0187_REV01",CALC_CONN_TEB0187_REV01!$F:$N),9,0),"---")</f>
        <v>---</v>
      </c>
      <c r="L994" s="59" t="str">
        <f>IFERROR(VLOOKUP(K994,B2B!$H$3:$I$2000,2,0),"---")</f>
        <v>---</v>
      </c>
      <c r="M994" s="59" t="str">
        <f>IFERROR(VLOOKUP(L994,IF($M$4="TEI0187_REV01",RAW_m_TEI0187_REV01!$AD:$AH),5,0),"---")</f>
        <v>---</v>
      </c>
      <c r="N994" s="59" t="str">
        <f>IFERROR(VLOOKUP(L994,IF($M$4="TEI0187_REV01",RAW_m_TEI0187_REV01!$AE:$AJ),6,0),"---")</f>
        <v>---</v>
      </c>
      <c r="O994" s="63" t="str">
        <f>IFERROR(VLOOKUP(L994,IF($M$4="TEI0187_REV01",RAW_m_TEI0187_REV01!$AD:$AE),2,0),"---")</f>
        <v>---</v>
      </c>
      <c r="P994" s="59" t="str">
        <f>IFERROR(VLOOKUP(O994,IF($M$4="TEI0187_REV01",RAW_m_TEI0187_REV01!$AJ:$AK),2,0),"---")</f>
        <v>---</v>
      </c>
      <c r="Q994" s="59" t="str">
        <f>IFERROR(VLOOKUP(L994,IF($M$4="TEI0187_REV01",RAW_m_TEI0187_REV01!$AD:$AF),3,0),"---")</f>
        <v>---</v>
      </c>
      <c r="R994" s="59" t="str">
        <f>IFERROR(VLOOKUP(O994,IF($M$4="TEI0187_REV01",RAW_m_TEI0187_REV01!$AE:$AG),3,0),"---")</f>
        <v>---</v>
      </c>
      <c r="S994" s="59" t="str">
        <f t="shared" si="33"/>
        <v>---</v>
      </c>
    </row>
    <row r="995" spans="2:19" ht="15" customHeight="1" x14ac:dyDescent="0.25">
      <c r="B995" s="59">
        <f t="shared" si="34"/>
        <v>990</v>
      </c>
      <c r="C995" s="60">
        <f>IFERROR(IF($C$4="TEB0187_REV01",CALC_CONN_TEB0187_REV01!U995,),"---")</f>
        <v>0</v>
      </c>
      <c r="D995" s="59">
        <f>IFERROR(IF($C$4="TEB0187_REV01",CALC_CONN_TEB0187_REV01!D995,),"---")</f>
        <v>0</v>
      </c>
      <c r="E995" s="59">
        <f>IFERROR(IF($C$4="TEB0187_REV01",CALC_CONN_TEB0187_REV01!E995,),"---")</f>
        <v>0</v>
      </c>
      <c r="F995" s="59" t="str">
        <f>IFERROR(IF(VLOOKUP($D995&amp;"-"&amp;$E995,IF($C$4="TEB0187_REV01",CALC_CONN_TEB0187_REV01!$F:$I),4,0)="--","---",IF($C$4="TEB0187_REV01",CALC_CONN_TEB0187_REV01!$G995&amp; " --&gt; " &amp;CALC_CONN_TEB0187_REV01!$I995&amp; " --&gt; ")),"---")</f>
        <v>---</v>
      </c>
      <c r="G995" s="59" t="str">
        <f>IFERROR(IF(VLOOKUP($D995&amp;"-"&amp;$E995,IF($C$4="TEB0187_REV01",CALC_CONN_TEB0187_REV01!$F:$H),3,0)="--",VLOOKUP($D995&amp;"-"&amp;$E995,IF($C$4="TEB0187_REV01",CALC_CONN_TEB0187_REV01!$F:$H),2,0),VLOOKUP($D995&amp;"-"&amp;$E995,IF($C$4="TEB0187_REV01",CALC_CONN_TEB0187_REV01!$F:$H),3,0)),"---")</f>
        <v>---</v>
      </c>
      <c r="H995" s="59" t="str">
        <f>IFERROR(VLOOKUP(G995,IF($C$4="TEB0187_REV01",CALC_CONN_TEB0187_REV01!$G:$T),14,0),"---")</f>
        <v>---</v>
      </c>
      <c r="I995" s="59" t="str">
        <f>IFERROR(VLOOKUP($D995&amp;"-"&amp;$E995,IF($C$4="TEB0187_REV01",CALC_CONN_TEB0187_REV01!$F:$K,"???"),6,0),"---")</f>
        <v>---</v>
      </c>
      <c r="J995" s="61" t="str">
        <f>IFERROR(VLOOKUP($D995&amp;"-"&amp;$E995,IF($C$4="TEB0187_REV01",CALC_CONN_TEB0187_REV01!$F:$M,"???"),8,0),"---")</f>
        <v>---</v>
      </c>
      <c r="K995" s="62" t="str">
        <f>IFERROR(VLOOKUP($D995&amp;"-"&amp;$E995,IF($C$4="TEB0187_REV01",CALC_CONN_TEB0187_REV01!$F:$N),9,0),"---")</f>
        <v>---</v>
      </c>
      <c r="L995" s="59" t="str">
        <f>IFERROR(VLOOKUP(K995,B2B!$H$3:$I$2000,2,0),"---")</f>
        <v>---</v>
      </c>
      <c r="M995" s="59" t="str">
        <f>IFERROR(VLOOKUP(L995,IF($M$4="TEI0187_REV01",RAW_m_TEI0187_REV01!$AD:$AH),5,0),"---")</f>
        <v>---</v>
      </c>
      <c r="N995" s="59" t="str">
        <f>IFERROR(VLOOKUP(L995,IF($M$4="TEI0187_REV01",RAW_m_TEI0187_REV01!$AE:$AJ),6,0),"---")</f>
        <v>---</v>
      </c>
      <c r="O995" s="63" t="str">
        <f>IFERROR(VLOOKUP(L995,IF($M$4="TEI0187_REV01",RAW_m_TEI0187_REV01!$AD:$AE),2,0),"---")</f>
        <v>---</v>
      </c>
      <c r="P995" s="59" t="str">
        <f>IFERROR(VLOOKUP(O995,IF($M$4="TEI0187_REV01",RAW_m_TEI0187_REV01!$AJ:$AK),2,0),"---")</f>
        <v>---</v>
      </c>
      <c r="Q995" s="59" t="str">
        <f>IFERROR(VLOOKUP(L995,IF($M$4="TEI0187_REV01",RAW_m_TEI0187_REV01!$AD:$AF),3,0),"---")</f>
        <v>---</v>
      </c>
      <c r="R995" s="59" t="str">
        <f>IFERROR(VLOOKUP(O995,IF($M$4="TEI0187_REV01",RAW_m_TEI0187_REV01!$AE:$AG),3,0),"---")</f>
        <v>---</v>
      </c>
      <c r="S995" s="59" t="str">
        <f t="shared" si="33"/>
        <v>---</v>
      </c>
    </row>
    <row r="996" spans="2:19" ht="15" customHeight="1" x14ac:dyDescent="0.25">
      <c r="B996" s="59">
        <f t="shared" si="34"/>
        <v>991</v>
      </c>
      <c r="C996" s="60">
        <f>IFERROR(IF($C$4="TEB0187_REV01",CALC_CONN_TEB0187_REV01!U996,),"---")</f>
        <v>0</v>
      </c>
      <c r="D996" s="59">
        <f>IFERROR(IF($C$4="TEB0187_REV01",CALC_CONN_TEB0187_REV01!D996,),"---")</f>
        <v>0</v>
      </c>
      <c r="E996" s="59">
        <f>IFERROR(IF($C$4="TEB0187_REV01",CALC_CONN_TEB0187_REV01!E996,),"---")</f>
        <v>0</v>
      </c>
      <c r="F996" s="59" t="str">
        <f>IFERROR(IF(VLOOKUP($D996&amp;"-"&amp;$E996,IF($C$4="TEB0187_REV01",CALC_CONN_TEB0187_REV01!$F:$I),4,0)="--","---",IF($C$4="TEB0187_REV01",CALC_CONN_TEB0187_REV01!$G996&amp; " --&gt; " &amp;CALC_CONN_TEB0187_REV01!$I996&amp; " --&gt; ")),"---")</f>
        <v>---</v>
      </c>
      <c r="G996" s="59" t="str">
        <f>IFERROR(IF(VLOOKUP($D996&amp;"-"&amp;$E996,IF($C$4="TEB0187_REV01",CALC_CONN_TEB0187_REV01!$F:$H),3,0)="--",VLOOKUP($D996&amp;"-"&amp;$E996,IF($C$4="TEB0187_REV01",CALC_CONN_TEB0187_REV01!$F:$H),2,0),VLOOKUP($D996&amp;"-"&amp;$E996,IF($C$4="TEB0187_REV01",CALC_CONN_TEB0187_REV01!$F:$H),3,0)),"---")</f>
        <v>---</v>
      </c>
      <c r="H996" s="59" t="str">
        <f>IFERROR(VLOOKUP(G996,IF($C$4="TEB0187_REV01",CALC_CONN_TEB0187_REV01!$G:$T),14,0),"---")</f>
        <v>---</v>
      </c>
      <c r="I996" s="59" t="str">
        <f>IFERROR(VLOOKUP($D996&amp;"-"&amp;$E996,IF($C$4="TEB0187_REV01",CALC_CONN_TEB0187_REV01!$F:$K,"???"),6,0),"---")</f>
        <v>---</v>
      </c>
      <c r="J996" s="61" t="str">
        <f>IFERROR(VLOOKUP($D996&amp;"-"&amp;$E996,IF($C$4="TEB0187_REV01",CALC_CONN_TEB0187_REV01!$F:$M,"???"),8,0),"---")</f>
        <v>---</v>
      </c>
      <c r="K996" s="62" t="str">
        <f>IFERROR(VLOOKUP($D996&amp;"-"&amp;$E996,IF($C$4="TEB0187_REV01",CALC_CONN_TEB0187_REV01!$F:$N),9,0),"---")</f>
        <v>---</v>
      </c>
      <c r="L996" s="59" t="str">
        <f>IFERROR(VLOOKUP(K996,B2B!$H$3:$I$2000,2,0),"---")</f>
        <v>---</v>
      </c>
      <c r="M996" s="59" t="str">
        <f>IFERROR(VLOOKUP(L996,IF($M$4="TEI0187_REV01",RAW_m_TEI0187_REV01!$AD:$AH),5,0),"---")</f>
        <v>---</v>
      </c>
      <c r="N996" s="59" t="str">
        <f>IFERROR(VLOOKUP(L996,IF($M$4="TEI0187_REV01",RAW_m_TEI0187_REV01!$AE:$AJ),6,0),"---")</f>
        <v>---</v>
      </c>
      <c r="O996" s="63" t="str">
        <f>IFERROR(VLOOKUP(L996,IF($M$4="TEI0187_REV01",RAW_m_TEI0187_REV01!$AD:$AE),2,0),"---")</f>
        <v>---</v>
      </c>
      <c r="P996" s="59" t="str">
        <f>IFERROR(VLOOKUP(O996,IF($M$4="TEI0187_REV01",RAW_m_TEI0187_REV01!$AJ:$AK),2,0),"---")</f>
        <v>---</v>
      </c>
      <c r="Q996" s="59" t="str">
        <f>IFERROR(VLOOKUP(L996,IF($M$4="TEI0187_REV01",RAW_m_TEI0187_REV01!$AD:$AF),3,0),"---")</f>
        <v>---</v>
      </c>
      <c r="R996" s="59" t="str">
        <f>IFERROR(VLOOKUP(O996,IF($M$4="TEI0187_REV01",RAW_m_TEI0187_REV01!$AE:$AG),3,0),"---")</f>
        <v>---</v>
      </c>
      <c r="S996" s="59" t="str">
        <f t="shared" si="33"/>
        <v>---</v>
      </c>
    </row>
    <row r="997" spans="2:19" ht="15" customHeight="1" x14ac:dyDescent="0.25">
      <c r="B997" s="59">
        <f t="shared" si="34"/>
        <v>992</v>
      </c>
      <c r="C997" s="60">
        <f>IFERROR(IF($C$4="TEB0187_REV01",CALC_CONN_TEB0187_REV01!U997,),"---")</f>
        <v>0</v>
      </c>
      <c r="D997" s="59">
        <f>IFERROR(IF($C$4="TEB0187_REV01",CALC_CONN_TEB0187_REV01!D997,),"---")</f>
        <v>0</v>
      </c>
      <c r="E997" s="59">
        <f>IFERROR(IF($C$4="TEB0187_REV01",CALC_CONN_TEB0187_REV01!E997,),"---")</f>
        <v>0</v>
      </c>
      <c r="F997" s="59" t="str">
        <f>IFERROR(IF(VLOOKUP($D997&amp;"-"&amp;$E997,IF($C$4="TEB0187_REV01",CALC_CONN_TEB0187_REV01!$F:$I),4,0)="--","---",IF($C$4="TEB0187_REV01",CALC_CONN_TEB0187_REV01!$G997&amp; " --&gt; " &amp;CALC_CONN_TEB0187_REV01!$I997&amp; " --&gt; ")),"---")</f>
        <v>---</v>
      </c>
      <c r="G997" s="59" t="str">
        <f>IFERROR(IF(VLOOKUP($D997&amp;"-"&amp;$E997,IF($C$4="TEB0187_REV01",CALC_CONN_TEB0187_REV01!$F:$H),3,0)="--",VLOOKUP($D997&amp;"-"&amp;$E997,IF($C$4="TEB0187_REV01",CALC_CONN_TEB0187_REV01!$F:$H),2,0),VLOOKUP($D997&amp;"-"&amp;$E997,IF($C$4="TEB0187_REV01",CALC_CONN_TEB0187_REV01!$F:$H),3,0)),"---")</f>
        <v>---</v>
      </c>
      <c r="H997" s="59" t="str">
        <f>IFERROR(VLOOKUP(G997,IF($C$4="TEB0187_REV01",CALC_CONN_TEB0187_REV01!$G:$T),14,0),"---")</f>
        <v>---</v>
      </c>
      <c r="I997" s="59" t="str">
        <f>IFERROR(VLOOKUP($D997&amp;"-"&amp;$E997,IF($C$4="TEB0187_REV01",CALC_CONN_TEB0187_REV01!$F:$K,"???"),6,0),"---")</f>
        <v>---</v>
      </c>
      <c r="J997" s="61" t="str">
        <f>IFERROR(VLOOKUP($D997&amp;"-"&amp;$E997,IF($C$4="TEB0187_REV01",CALC_CONN_TEB0187_REV01!$F:$M,"???"),8,0),"---")</f>
        <v>---</v>
      </c>
      <c r="K997" s="62" t="str">
        <f>IFERROR(VLOOKUP($D997&amp;"-"&amp;$E997,IF($C$4="TEB0187_REV01",CALC_CONN_TEB0187_REV01!$F:$N),9,0),"---")</f>
        <v>---</v>
      </c>
      <c r="L997" s="59" t="str">
        <f>IFERROR(VLOOKUP(K997,B2B!$H$3:$I$2000,2,0),"---")</f>
        <v>---</v>
      </c>
      <c r="M997" s="59" t="str">
        <f>IFERROR(VLOOKUP(L997,IF($M$4="TEI0187_REV01",RAW_m_TEI0187_REV01!$AD:$AH),5,0),"---")</f>
        <v>---</v>
      </c>
      <c r="N997" s="59" t="str">
        <f>IFERROR(VLOOKUP(L997,IF($M$4="TEI0187_REV01",RAW_m_TEI0187_REV01!$AE:$AJ),6,0),"---")</f>
        <v>---</v>
      </c>
      <c r="O997" s="63" t="str">
        <f>IFERROR(VLOOKUP(L997,IF($M$4="TEI0187_REV01",RAW_m_TEI0187_REV01!$AD:$AE),2,0),"---")</f>
        <v>---</v>
      </c>
      <c r="P997" s="59" t="str">
        <f>IFERROR(VLOOKUP(O997,IF($M$4="TEI0187_REV01",RAW_m_TEI0187_REV01!$AJ:$AK),2,0),"---")</f>
        <v>---</v>
      </c>
      <c r="Q997" s="59" t="str">
        <f>IFERROR(VLOOKUP(L997,IF($M$4="TEI0187_REV01",RAW_m_TEI0187_REV01!$AD:$AF),3,0),"---")</f>
        <v>---</v>
      </c>
      <c r="R997" s="59" t="str">
        <f>IFERROR(VLOOKUP(O997,IF($M$4="TEI0187_REV01",RAW_m_TEI0187_REV01!$AE:$AG),3,0),"---")</f>
        <v>---</v>
      </c>
      <c r="S997" s="59" t="str">
        <f t="shared" si="33"/>
        <v>---</v>
      </c>
    </row>
    <row r="998" spans="2:19" ht="15" customHeight="1" x14ac:dyDescent="0.25">
      <c r="B998" s="59">
        <f t="shared" si="34"/>
        <v>993</v>
      </c>
      <c r="C998" s="60">
        <f>IFERROR(IF($C$4="TEB0187_REV01",CALC_CONN_TEB0187_REV01!U998,),"---")</f>
        <v>0</v>
      </c>
      <c r="D998" s="59">
        <f>IFERROR(IF($C$4="TEB0187_REV01",CALC_CONN_TEB0187_REV01!D998,),"---")</f>
        <v>0</v>
      </c>
      <c r="E998" s="59">
        <f>IFERROR(IF($C$4="TEB0187_REV01",CALC_CONN_TEB0187_REV01!E998,),"---")</f>
        <v>0</v>
      </c>
      <c r="F998" s="59" t="str">
        <f>IFERROR(IF(VLOOKUP($D998&amp;"-"&amp;$E998,IF($C$4="TEB0187_REV01",CALC_CONN_TEB0187_REV01!$F:$I),4,0)="--","---",IF($C$4="TEB0187_REV01",CALC_CONN_TEB0187_REV01!$G998&amp; " --&gt; " &amp;CALC_CONN_TEB0187_REV01!$I998&amp; " --&gt; ")),"---")</f>
        <v>---</v>
      </c>
      <c r="G998" s="59" t="str">
        <f>IFERROR(IF(VLOOKUP($D998&amp;"-"&amp;$E998,IF($C$4="TEB0187_REV01",CALC_CONN_TEB0187_REV01!$F:$H),3,0)="--",VLOOKUP($D998&amp;"-"&amp;$E998,IF($C$4="TEB0187_REV01",CALC_CONN_TEB0187_REV01!$F:$H),2,0),VLOOKUP($D998&amp;"-"&amp;$E998,IF($C$4="TEB0187_REV01",CALC_CONN_TEB0187_REV01!$F:$H),3,0)),"---")</f>
        <v>---</v>
      </c>
      <c r="H998" s="59" t="str">
        <f>IFERROR(VLOOKUP(G998,IF($C$4="TEB0187_REV01",CALC_CONN_TEB0187_REV01!$G:$T),14,0),"---")</f>
        <v>---</v>
      </c>
      <c r="I998" s="59" t="str">
        <f>IFERROR(VLOOKUP($D998&amp;"-"&amp;$E998,IF($C$4="TEB0187_REV01",CALC_CONN_TEB0187_REV01!$F:$K,"???"),6,0),"---")</f>
        <v>---</v>
      </c>
      <c r="J998" s="61" t="str">
        <f>IFERROR(VLOOKUP($D998&amp;"-"&amp;$E998,IF($C$4="TEB0187_REV01",CALC_CONN_TEB0187_REV01!$F:$M,"???"),8,0),"---")</f>
        <v>---</v>
      </c>
      <c r="K998" s="62" t="str">
        <f>IFERROR(VLOOKUP($D998&amp;"-"&amp;$E998,IF($C$4="TEB0187_REV01",CALC_CONN_TEB0187_REV01!$F:$N),9,0),"---")</f>
        <v>---</v>
      </c>
      <c r="L998" s="59" t="str">
        <f>IFERROR(VLOOKUP(K998,B2B!$H$3:$I$2000,2,0),"---")</f>
        <v>---</v>
      </c>
      <c r="M998" s="59" t="str">
        <f>IFERROR(VLOOKUP(L998,IF($M$4="TEI0187_REV01",RAW_m_TEI0187_REV01!$AD:$AH),5,0),"---")</f>
        <v>---</v>
      </c>
      <c r="N998" s="59" t="str">
        <f>IFERROR(VLOOKUP(L998,IF($M$4="TEI0187_REV01",RAW_m_TEI0187_REV01!$AE:$AJ),6,0),"---")</f>
        <v>---</v>
      </c>
      <c r="O998" s="63" t="str">
        <f>IFERROR(VLOOKUP(L998,IF($M$4="TEI0187_REV01",RAW_m_TEI0187_REV01!$AD:$AE),2,0),"---")</f>
        <v>---</v>
      </c>
      <c r="P998" s="59" t="str">
        <f>IFERROR(VLOOKUP(O998,IF($M$4="TEI0187_REV01",RAW_m_TEI0187_REV01!$AJ:$AK),2,0),"---")</f>
        <v>---</v>
      </c>
      <c r="Q998" s="59" t="str">
        <f>IFERROR(VLOOKUP(L998,IF($M$4="TEI0187_REV01",RAW_m_TEI0187_REV01!$AD:$AF),3,0),"---")</f>
        <v>---</v>
      </c>
      <c r="R998" s="59" t="str">
        <f>IFERROR(VLOOKUP(O998,IF($M$4="TEI0187_REV01",RAW_m_TEI0187_REV01!$AE:$AG),3,0),"---")</f>
        <v>---</v>
      </c>
      <c r="S998" s="59" t="str">
        <f t="shared" si="33"/>
        <v>---</v>
      </c>
    </row>
    <row r="999" spans="2:19" ht="15" customHeight="1" x14ac:dyDescent="0.25">
      <c r="B999" s="59">
        <f t="shared" si="34"/>
        <v>994</v>
      </c>
      <c r="C999" s="60">
        <f>IFERROR(IF($C$4="TEB0187_REV01",CALC_CONN_TEB0187_REV01!U999,),"---")</f>
        <v>0</v>
      </c>
      <c r="D999" s="59">
        <f>IFERROR(IF($C$4="TEB0187_REV01",CALC_CONN_TEB0187_REV01!D999,),"---")</f>
        <v>0</v>
      </c>
      <c r="E999" s="59">
        <f>IFERROR(IF($C$4="TEB0187_REV01",CALC_CONN_TEB0187_REV01!E999,),"---")</f>
        <v>0</v>
      </c>
      <c r="F999" s="59" t="str">
        <f>IFERROR(IF(VLOOKUP($D999&amp;"-"&amp;$E999,IF($C$4="TEB0187_REV01",CALC_CONN_TEB0187_REV01!$F:$I),4,0)="--","---",IF($C$4="TEB0187_REV01",CALC_CONN_TEB0187_REV01!$G999&amp; " --&gt; " &amp;CALC_CONN_TEB0187_REV01!$I999&amp; " --&gt; ")),"---")</f>
        <v>---</v>
      </c>
      <c r="G999" s="59" t="str">
        <f>IFERROR(IF(VLOOKUP($D999&amp;"-"&amp;$E999,IF($C$4="TEB0187_REV01",CALC_CONN_TEB0187_REV01!$F:$H),3,0)="--",VLOOKUP($D999&amp;"-"&amp;$E999,IF($C$4="TEB0187_REV01",CALC_CONN_TEB0187_REV01!$F:$H),2,0),VLOOKUP($D999&amp;"-"&amp;$E999,IF($C$4="TEB0187_REV01",CALC_CONN_TEB0187_REV01!$F:$H),3,0)),"---")</f>
        <v>---</v>
      </c>
      <c r="H999" s="59" t="str">
        <f>IFERROR(VLOOKUP(G999,IF($C$4="TEB0187_REV01",CALC_CONN_TEB0187_REV01!$G:$T),14,0),"---")</f>
        <v>---</v>
      </c>
      <c r="I999" s="59" t="str">
        <f>IFERROR(VLOOKUP($D999&amp;"-"&amp;$E999,IF($C$4="TEB0187_REV01",CALC_CONN_TEB0187_REV01!$F:$K,"???"),6,0),"---")</f>
        <v>---</v>
      </c>
      <c r="J999" s="61" t="str">
        <f>IFERROR(VLOOKUP($D999&amp;"-"&amp;$E999,IF($C$4="TEB0187_REV01",CALC_CONN_TEB0187_REV01!$F:$M,"???"),8,0),"---")</f>
        <v>---</v>
      </c>
      <c r="K999" s="62" t="str">
        <f>IFERROR(VLOOKUP($D999&amp;"-"&amp;$E999,IF($C$4="TEB0187_REV01",CALC_CONN_TEB0187_REV01!$F:$N),9,0),"---")</f>
        <v>---</v>
      </c>
      <c r="L999" s="59" t="str">
        <f>IFERROR(VLOOKUP(K999,B2B!$H$3:$I$2000,2,0),"---")</f>
        <v>---</v>
      </c>
      <c r="M999" s="59" t="str">
        <f>IFERROR(VLOOKUP(L999,IF($M$4="TEI0187_REV01",RAW_m_TEI0187_REV01!$AD:$AH),5,0),"---")</f>
        <v>---</v>
      </c>
      <c r="N999" s="59" t="str">
        <f>IFERROR(VLOOKUP(L999,IF($M$4="TEI0187_REV01",RAW_m_TEI0187_REV01!$AE:$AJ),6,0),"---")</f>
        <v>---</v>
      </c>
      <c r="O999" s="63" t="str">
        <f>IFERROR(VLOOKUP(L999,IF($M$4="TEI0187_REV01",RAW_m_TEI0187_REV01!$AD:$AE),2,0),"---")</f>
        <v>---</v>
      </c>
      <c r="P999" s="59" t="str">
        <f>IFERROR(VLOOKUP(O999,IF($M$4="TEI0187_REV01",RAW_m_TEI0187_REV01!$AJ:$AK),2,0),"---")</f>
        <v>---</v>
      </c>
      <c r="Q999" s="59" t="str">
        <f>IFERROR(VLOOKUP(L999,IF($M$4="TEI0187_REV01",RAW_m_TEI0187_REV01!$AD:$AF),3,0),"---")</f>
        <v>---</v>
      </c>
      <c r="R999" s="59" t="str">
        <f>IFERROR(VLOOKUP(O999,IF($M$4="TEI0187_REV01",RAW_m_TEI0187_REV01!$AE:$AG),3,0),"---")</f>
        <v>---</v>
      </c>
      <c r="S999" s="59" t="str">
        <f t="shared" si="33"/>
        <v>---</v>
      </c>
    </row>
    <row r="1000" spans="2:19" ht="15" customHeight="1" x14ac:dyDescent="0.25">
      <c r="B1000" s="59">
        <f t="shared" si="34"/>
        <v>995</v>
      </c>
      <c r="C1000" s="60">
        <f>IFERROR(IF($C$4="TEB0187_REV01",CALC_CONN_TEB0187_REV01!U1000,),"---")</f>
        <v>0</v>
      </c>
      <c r="D1000" s="59">
        <f>IFERROR(IF($C$4="TEB0187_REV01",CALC_CONN_TEB0187_REV01!D1000,),"---")</f>
        <v>0</v>
      </c>
      <c r="E1000" s="59">
        <f>IFERROR(IF($C$4="TEB0187_REV01",CALC_CONN_TEB0187_REV01!E1000,),"---")</f>
        <v>0</v>
      </c>
      <c r="F1000" s="59" t="str">
        <f>IFERROR(IF(VLOOKUP($D1000&amp;"-"&amp;$E1000,IF($C$4="TEB0187_REV01",CALC_CONN_TEB0187_REV01!$F:$I),4,0)="--","---",IF($C$4="TEB0187_REV01",CALC_CONN_TEB0187_REV01!$G1000&amp; " --&gt; " &amp;CALC_CONN_TEB0187_REV01!$I1000&amp; " --&gt; ")),"---")</f>
        <v>---</v>
      </c>
      <c r="G1000" s="59" t="str">
        <f>IFERROR(IF(VLOOKUP($D1000&amp;"-"&amp;$E1000,IF($C$4="TEB0187_REV01",CALC_CONN_TEB0187_REV01!$F:$H),3,0)="--",VLOOKUP($D1000&amp;"-"&amp;$E1000,IF($C$4="TEB0187_REV01",CALC_CONN_TEB0187_REV01!$F:$H),2,0),VLOOKUP($D1000&amp;"-"&amp;$E1000,IF($C$4="TEB0187_REV01",CALC_CONN_TEB0187_REV01!$F:$H),3,0)),"---")</f>
        <v>---</v>
      </c>
      <c r="H1000" s="59" t="str">
        <f>IFERROR(VLOOKUP(G1000,IF($C$4="TEB0187_REV01",CALC_CONN_TEB0187_REV01!$G:$T),14,0),"---")</f>
        <v>---</v>
      </c>
      <c r="I1000" s="59" t="str">
        <f>IFERROR(VLOOKUP($D1000&amp;"-"&amp;$E1000,IF($C$4="TEB0187_REV01",CALC_CONN_TEB0187_REV01!$F:$K,"???"),6,0),"---")</f>
        <v>---</v>
      </c>
      <c r="J1000" s="61" t="str">
        <f>IFERROR(VLOOKUP($D1000&amp;"-"&amp;$E1000,IF($C$4="TEB0187_REV01",CALC_CONN_TEB0187_REV01!$F:$M,"???"),8,0),"---")</f>
        <v>---</v>
      </c>
      <c r="K1000" s="62" t="str">
        <f>IFERROR(VLOOKUP($D1000&amp;"-"&amp;$E1000,IF($C$4="TEB0187_REV01",CALC_CONN_TEB0187_REV01!$F:$N),9,0),"---")</f>
        <v>---</v>
      </c>
      <c r="L1000" s="59" t="str">
        <f>IFERROR(VLOOKUP(K1000,B2B!$H$3:$I$2000,2,0),"---")</f>
        <v>---</v>
      </c>
      <c r="M1000" s="59" t="str">
        <f>IFERROR(VLOOKUP(L1000,IF($M$4="TEI0187_REV01",RAW_m_TEI0187_REV01!$AD:$AH),5,0),"---")</f>
        <v>---</v>
      </c>
      <c r="N1000" s="59" t="str">
        <f>IFERROR(VLOOKUP(L1000,IF($M$4="TEI0187_REV01",RAW_m_TEI0187_REV01!$AE:$AJ),6,0),"---")</f>
        <v>---</v>
      </c>
      <c r="O1000" s="63" t="str">
        <f>IFERROR(VLOOKUP(L1000,IF($M$4="TEI0187_REV01",RAW_m_TEI0187_REV01!$AD:$AE),2,0),"---")</f>
        <v>---</v>
      </c>
      <c r="P1000" s="59" t="str">
        <f>IFERROR(VLOOKUP(O1000,IF($M$4="TEI0187_REV01",RAW_m_TEI0187_REV01!$AJ:$AK),2,0),"---")</f>
        <v>---</v>
      </c>
      <c r="Q1000" s="59" t="str">
        <f>IFERROR(VLOOKUP(L1000,IF($M$4="TEI0187_REV01",RAW_m_TEI0187_REV01!$AD:$AF),3,0),"---")</f>
        <v>---</v>
      </c>
      <c r="R1000" s="59" t="str">
        <f>IFERROR(VLOOKUP(O1000,IF($M$4="TEI0187_REV01",RAW_m_TEI0187_REV01!$AE:$AG),3,0),"---")</f>
        <v>---</v>
      </c>
      <c r="S1000" s="59" t="str">
        <f t="shared" si="33"/>
        <v>---</v>
      </c>
    </row>
    <row r="1001" spans="2:19" ht="15" customHeight="1" x14ac:dyDescent="0.25">
      <c r="B1001" s="59">
        <f t="shared" si="34"/>
        <v>996</v>
      </c>
      <c r="C1001" s="60">
        <f>IFERROR(IF($C$4="TEB0187_REV01",CALC_CONN_TEB0187_REV01!U1001,),"---")</f>
        <v>0</v>
      </c>
      <c r="D1001" s="59">
        <f>IFERROR(IF($C$4="TEB0187_REV01",CALC_CONN_TEB0187_REV01!D1001,),"---")</f>
        <v>0</v>
      </c>
      <c r="E1001" s="59">
        <f>IFERROR(IF($C$4="TEB0187_REV01",CALC_CONN_TEB0187_REV01!E1001,),"---")</f>
        <v>0</v>
      </c>
      <c r="F1001" s="59" t="str">
        <f>IFERROR(IF(VLOOKUP($D1001&amp;"-"&amp;$E1001,IF($C$4="TEB0187_REV01",CALC_CONN_TEB0187_REV01!$F:$I),4,0)="--","---",IF($C$4="TEB0187_REV01",CALC_CONN_TEB0187_REV01!$G1001&amp; " --&gt; " &amp;CALC_CONN_TEB0187_REV01!$I1001&amp; " --&gt; ")),"---")</f>
        <v>---</v>
      </c>
      <c r="G1001" s="59" t="str">
        <f>IFERROR(IF(VLOOKUP($D1001&amp;"-"&amp;$E1001,IF($C$4="TEB0187_REV01",CALC_CONN_TEB0187_REV01!$F:$H),3,0)="--",VLOOKUP($D1001&amp;"-"&amp;$E1001,IF($C$4="TEB0187_REV01",CALC_CONN_TEB0187_REV01!$F:$H),2,0),VLOOKUP($D1001&amp;"-"&amp;$E1001,IF($C$4="TEB0187_REV01",CALC_CONN_TEB0187_REV01!$F:$H),3,0)),"---")</f>
        <v>---</v>
      </c>
      <c r="H1001" s="59" t="str">
        <f>IFERROR(VLOOKUP(G1001,IF($C$4="TEB0187_REV01",CALC_CONN_TEB0187_REV01!$G:$T),14,0),"---")</f>
        <v>---</v>
      </c>
      <c r="I1001" s="59" t="str">
        <f>IFERROR(VLOOKUP($D1001&amp;"-"&amp;$E1001,IF($C$4="TEB0187_REV01",CALC_CONN_TEB0187_REV01!$F:$K,"???"),6,0),"---")</f>
        <v>---</v>
      </c>
      <c r="J1001" s="61" t="str">
        <f>IFERROR(VLOOKUP($D1001&amp;"-"&amp;$E1001,IF($C$4="TEB0187_REV01",CALC_CONN_TEB0187_REV01!$F:$M,"???"),8,0),"---")</f>
        <v>---</v>
      </c>
      <c r="K1001" s="62" t="str">
        <f>IFERROR(VLOOKUP($D1001&amp;"-"&amp;$E1001,IF($C$4="TEB0187_REV01",CALC_CONN_TEB0187_REV01!$F:$N),9,0),"---")</f>
        <v>---</v>
      </c>
      <c r="L1001" s="59" t="str">
        <f>IFERROR(VLOOKUP(K1001,B2B!$H$3:$I$2000,2,0),"---")</f>
        <v>---</v>
      </c>
      <c r="M1001" s="59" t="str">
        <f>IFERROR(VLOOKUP(L1001,IF($M$4="TEI0187_REV01",RAW_m_TEI0187_REV01!$AD:$AH),5,0),"---")</f>
        <v>---</v>
      </c>
      <c r="N1001" s="59" t="str">
        <f>IFERROR(VLOOKUP(L1001,IF($M$4="TEI0187_REV01",RAW_m_TEI0187_REV01!$AE:$AJ),6,0),"---")</f>
        <v>---</v>
      </c>
      <c r="O1001" s="63" t="str">
        <f>IFERROR(VLOOKUP(L1001,IF($M$4="TEI0187_REV01",RAW_m_TEI0187_REV01!$AD:$AE),2,0),"---")</f>
        <v>---</v>
      </c>
      <c r="P1001" s="59" t="str">
        <f>IFERROR(VLOOKUP(O1001,IF($M$4="TEI0187_REV01",RAW_m_TEI0187_REV01!$AJ:$AK),2,0),"---")</f>
        <v>---</v>
      </c>
      <c r="Q1001" s="59" t="str">
        <f>IFERROR(VLOOKUP(L1001,IF($M$4="TEI0187_REV01",RAW_m_TEI0187_REV01!$AD:$AF),3,0),"---")</f>
        <v>---</v>
      </c>
      <c r="R1001" s="59" t="str">
        <f>IFERROR(VLOOKUP(O1001,IF($M$4="TEI0187_REV01",RAW_m_TEI0187_REV01!$AE:$AG),3,0),"---")</f>
        <v>---</v>
      </c>
      <c r="S1001" s="59" t="str">
        <f t="shared" si="33"/>
        <v>---</v>
      </c>
    </row>
    <row r="1002" spans="2:19" ht="15" customHeight="1" x14ac:dyDescent="0.25">
      <c r="B1002" s="59">
        <f t="shared" si="34"/>
        <v>997</v>
      </c>
      <c r="C1002" s="60">
        <f>IFERROR(IF($C$4="TEB0187_REV01",CALC_CONN_TEB0187_REV01!U1002,),"---")</f>
        <v>0</v>
      </c>
      <c r="D1002" s="59">
        <f>IFERROR(IF($C$4="TEB0187_REV01",CALC_CONN_TEB0187_REV01!D1002,),"---")</f>
        <v>0</v>
      </c>
      <c r="E1002" s="59">
        <f>IFERROR(IF($C$4="TEB0187_REV01",CALC_CONN_TEB0187_REV01!E1002,),"---")</f>
        <v>0</v>
      </c>
      <c r="F1002" s="59" t="str">
        <f>IFERROR(IF(VLOOKUP($D1002&amp;"-"&amp;$E1002,IF($C$4="TEB0187_REV01",CALC_CONN_TEB0187_REV01!$F:$I),4,0)="--","---",IF($C$4="TEB0187_REV01",CALC_CONN_TEB0187_REV01!$G1002&amp; " --&gt; " &amp;CALC_CONN_TEB0187_REV01!$I1002&amp; " --&gt; ")),"---")</f>
        <v>---</v>
      </c>
      <c r="G1002" s="59" t="str">
        <f>IFERROR(IF(VLOOKUP($D1002&amp;"-"&amp;$E1002,IF($C$4="TEB0187_REV01",CALC_CONN_TEB0187_REV01!$F:$H),3,0)="--",VLOOKUP($D1002&amp;"-"&amp;$E1002,IF($C$4="TEB0187_REV01",CALC_CONN_TEB0187_REV01!$F:$H),2,0),VLOOKUP($D1002&amp;"-"&amp;$E1002,IF($C$4="TEB0187_REV01",CALC_CONN_TEB0187_REV01!$F:$H),3,0)),"---")</f>
        <v>---</v>
      </c>
      <c r="H1002" s="59" t="str">
        <f>IFERROR(VLOOKUP(G1002,IF($C$4="TEB0187_REV01",CALC_CONN_TEB0187_REV01!$G:$T),14,0),"---")</f>
        <v>---</v>
      </c>
      <c r="I1002" s="59" t="str">
        <f>IFERROR(VLOOKUP($D1002&amp;"-"&amp;$E1002,IF($C$4="TEB0187_REV01",CALC_CONN_TEB0187_REV01!$F:$K,"???"),6,0),"---")</f>
        <v>---</v>
      </c>
      <c r="J1002" s="61" t="str">
        <f>IFERROR(VLOOKUP($D1002&amp;"-"&amp;$E1002,IF($C$4="TEB0187_REV01",CALC_CONN_TEB0187_REV01!$F:$M,"???"),8,0),"---")</f>
        <v>---</v>
      </c>
      <c r="K1002" s="62" t="str">
        <f>IFERROR(VLOOKUP($D1002&amp;"-"&amp;$E1002,IF($C$4="TEB0187_REV01",CALC_CONN_TEB0187_REV01!$F:$N),9,0),"---")</f>
        <v>---</v>
      </c>
      <c r="L1002" s="59" t="str">
        <f>IFERROR(VLOOKUP(K1002,B2B!$H$3:$I$2000,2,0),"---")</f>
        <v>---</v>
      </c>
      <c r="M1002" s="59" t="str">
        <f>IFERROR(VLOOKUP(L1002,IF($M$4="TEI0187_REV01",RAW_m_TEI0187_REV01!$AD:$AH),5,0),"---")</f>
        <v>---</v>
      </c>
      <c r="N1002" s="59" t="str">
        <f>IFERROR(VLOOKUP(L1002,IF($M$4="TEI0187_REV01",RAW_m_TEI0187_REV01!$AE:$AJ),6,0),"---")</f>
        <v>---</v>
      </c>
      <c r="O1002" s="63" t="str">
        <f>IFERROR(VLOOKUP(L1002,IF($M$4="TEI0187_REV01",RAW_m_TEI0187_REV01!$AD:$AE),2,0),"---")</f>
        <v>---</v>
      </c>
      <c r="P1002" s="59" t="str">
        <f>IFERROR(VLOOKUP(O1002,IF($M$4="TEI0187_REV01",RAW_m_TEI0187_REV01!$AJ:$AK),2,0),"---")</f>
        <v>---</v>
      </c>
      <c r="Q1002" s="59" t="str">
        <f>IFERROR(VLOOKUP(L1002,IF($M$4="TEI0187_REV01",RAW_m_TEI0187_REV01!$AD:$AF),3,0),"---")</f>
        <v>---</v>
      </c>
      <c r="R1002" s="59" t="str">
        <f>IFERROR(VLOOKUP(O1002,IF($M$4="TEI0187_REV01",RAW_m_TEI0187_REV01!$AE:$AG),3,0),"---")</f>
        <v>---</v>
      </c>
      <c r="S1002" s="59" t="str">
        <f t="shared" si="33"/>
        <v>---</v>
      </c>
    </row>
    <row r="1003" spans="2:19" ht="15" customHeight="1" x14ac:dyDescent="0.25">
      <c r="B1003" s="59">
        <f t="shared" si="34"/>
        <v>998</v>
      </c>
      <c r="C1003" s="60">
        <f>IFERROR(IF($C$4="TEB0187_REV01",CALC_CONN_TEB0187_REV01!U1003,),"---")</f>
        <v>0</v>
      </c>
      <c r="D1003" s="59">
        <f>IFERROR(IF($C$4="TEB0187_REV01",CALC_CONN_TEB0187_REV01!D1003,),"---")</f>
        <v>0</v>
      </c>
      <c r="E1003" s="59">
        <f>IFERROR(IF($C$4="TEB0187_REV01",CALC_CONN_TEB0187_REV01!E1003,),"---")</f>
        <v>0</v>
      </c>
      <c r="F1003" s="59" t="str">
        <f>IFERROR(IF(VLOOKUP($D1003&amp;"-"&amp;$E1003,IF($C$4="TEB0187_REV01",CALC_CONN_TEB0187_REV01!$F:$I),4,0)="--","---",IF($C$4="TEB0187_REV01",CALC_CONN_TEB0187_REV01!$G1003&amp; " --&gt; " &amp;CALC_CONN_TEB0187_REV01!$I1003&amp; " --&gt; ")),"---")</f>
        <v>---</v>
      </c>
      <c r="G1003" s="59" t="str">
        <f>IFERROR(IF(VLOOKUP($D1003&amp;"-"&amp;$E1003,IF($C$4="TEB0187_REV01",CALC_CONN_TEB0187_REV01!$F:$H),3,0)="--",VLOOKUP($D1003&amp;"-"&amp;$E1003,IF($C$4="TEB0187_REV01",CALC_CONN_TEB0187_REV01!$F:$H),2,0),VLOOKUP($D1003&amp;"-"&amp;$E1003,IF($C$4="TEB0187_REV01",CALC_CONN_TEB0187_REV01!$F:$H),3,0)),"---")</f>
        <v>---</v>
      </c>
      <c r="H1003" s="59" t="str">
        <f>IFERROR(VLOOKUP(G1003,IF($C$4="TEB0187_REV01",CALC_CONN_TEB0187_REV01!$G:$T),14,0),"---")</f>
        <v>---</v>
      </c>
      <c r="I1003" s="59" t="str">
        <f>IFERROR(VLOOKUP($D1003&amp;"-"&amp;$E1003,IF($C$4="TEB0187_REV01",CALC_CONN_TEB0187_REV01!$F:$K,"???"),6,0),"---")</f>
        <v>---</v>
      </c>
      <c r="J1003" s="61" t="str">
        <f>IFERROR(VLOOKUP($D1003&amp;"-"&amp;$E1003,IF($C$4="TEB0187_REV01",CALC_CONN_TEB0187_REV01!$F:$M,"???"),8,0),"---")</f>
        <v>---</v>
      </c>
      <c r="K1003" s="62" t="str">
        <f>IFERROR(VLOOKUP($D1003&amp;"-"&amp;$E1003,IF($C$4="TEB0187_REV01",CALC_CONN_TEB0187_REV01!$F:$N),9,0),"---")</f>
        <v>---</v>
      </c>
      <c r="L1003" s="59" t="str">
        <f>IFERROR(VLOOKUP(K1003,B2B!$H$3:$I$2000,2,0),"---")</f>
        <v>---</v>
      </c>
      <c r="M1003" s="59" t="str">
        <f>IFERROR(VLOOKUP(L1003,IF($M$4="TEI0187_REV01",RAW_m_TEI0187_REV01!$AD:$AH),5,0),"---")</f>
        <v>---</v>
      </c>
      <c r="N1003" s="59" t="str">
        <f>IFERROR(VLOOKUP(L1003,IF($M$4="TEI0187_REV01",RAW_m_TEI0187_REV01!$AE:$AJ),6,0),"---")</f>
        <v>---</v>
      </c>
      <c r="O1003" s="63" t="str">
        <f>IFERROR(VLOOKUP(L1003,IF($M$4="TEI0187_REV01",RAW_m_TEI0187_REV01!$AD:$AE),2,0),"---")</f>
        <v>---</v>
      </c>
      <c r="P1003" s="59" t="str">
        <f>IFERROR(VLOOKUP(O1003,IF($M$4="TEI0187_REV01",RAW_m_TEI0187_REV01!$AJ:$AK),2,0),"---")</f>
        <v>---</v>
      </c>
      <c r="Q1003" s="59" t="str">
        <f>IFERROR(VLOOKUP(L1003,IF($M$4="TEI0187_REV01",RAW_m_TEI0187_REV01!$AD:$AF),3,0),"---")</f>
        <v>---</v>
      </c>
      <c r="R1003" s="59" t="str">
        <f>IFERROR(VLOOKUP(O1003,IF($M$4="TEI0187_REV01",RAW_m_TEI0187_REV01!$AE:$AG),3,0),"---")</f>
        <v>---</v>
      </c>
      <c r="S1003" s="59" t="str">
        <f t="shared" si="33"/>
        <v>---</v>
      </c>
    </row>
    <row r="1004" spans="2:19" ht="15" customHeight="1" x14ac:dyDescent="0.25">
      <c r="B1004" s="59">
        <f t="shared" si="34"/>
        <v>999</v>
      </c>
      <c r="C1004" s="60">
        <f>IFERROR(IF($C$4="TEB0187_REV01",CALC_CONN_TEB0187_REV01!U1004,),"---")</f>
        <v>0</v>
      </c>
      <c r="D1004" s="59">
        <f>IFERROR(IF($C$4="TEB0187_REV01",CALC_CONN_TEB0187_REV01!D1004,),"---")</f>
        <v>0</v>
      </c>
      <c r="E1004" s="59">
        <f>IFERROR(IF($C$4="TEB0187_REV01",CALC_CONN_TEB0187_REV01!E1004,),"---")</f>
        <v>0</v>
      </c>
      <c r="F1004" s="59" t="str">
        <f>IFERROR(IF(VLOOKUP($D1004&amp;"-"&amp;$E1004,IF($C$4="TEB0187_REV01",CALC_CONN_TEB0187_REV01!$F:$I),4,0)="--","---",IF($C$4="TEB0187_REV01",CALC_CONN_TEB0187_REV01!$G1004&amp; " --&gt; " &amp;CALC_CONN_TEB0187_REV01!$I1004&amp; " --&gt; ")),"---")</f>
        <v>---</v>
      </c>
      <c r="G1004" s="59" t="str">
        <f>IFERROR(IF(VLOOKUP($D1004&amp;"-"&amp;$E1004,IF($C$4="TEB0187_REV01",CALC_CONN_TEB0187_REV01!$F:$H),3,0)="--",VLOOKUP($D1004&amp;"-"&amp;$E1004,IF($C$4="TEB0187_REV01",CALC_CONN_TEB0187_REV01!$F:$H),2,0),VLOOKUP($D1004&amp;"-"&amp;$E1004,IF($C$4="TEB0187_REV01",CALC_CONN_TEB0187_REV01!$F:$H),3,0)),"---")</f>
        <v>---</v>
      </c>
      <c r="H1004" s="59" t="str">
        <f>IFERROR(VLOOKUP(G1004,IF($C$4="TEB0187_REV01",CALC_CONN_TEB0187_REV01!$G:$T),14,0),"---")</f>
        <v>---</v>
      </c>
      <c r="I1004" s="59" t="str">
        <f>IFERROR(VLOOKUP($D1004&amp;"-"&amp;$E1004,IF($C$4="TEB0187_REV01",CALC_CONN_TEB0187_REV01!$F:$K,"???"),6,0),"---")</f>
        <v>---</v>
      </c>
      <c r="J1004" s="61" t="str">
        <f>IFERROR(VLOOKUP($D1004&amp;"-"&amp;$E1004,IF($C$4="TEB0187_REV01",CALC_CONN_TEB0187_REV01!$F:$M,"???"),8,0),"---")</f>
        <v>---</v>
      </c>
      <c r="K1004" s="62" t="str">
        <f>IFERROR(VLOOKUP($D1004&amp;"-"&amp;$E1004,IF($C$4="TEB0187_REV01",CALC_CONN_TEB0187_REV01!$F:$N),9,0),"---")</f>
        <v>---</v>
      </c>
      <c r="L1004" s="59" t="str">
        <f>IFERROR(VLOOKUP(K1004,B2B!$H$3:$I$2000,2,0),"---")</f>
        <v>---</v>
      </c>
      <c r="M1004" s="59" t="str">
        <f>IFERROR(VLOOKUP(L1004,IF($M$4="TEI0187_REV01",RAW_m_TEI0187_REV01!$AD:$AH),5,0),"---")</f>
        <v>---</v>
      </c>
      <c r="N1004" s="59" t="str">
        <f>IFERROR(VLOOKUP(L1004,IF($M$4="TEI0187_REV01",RAW_m_TEI0187_REV01!$AE:$AJ),6,0),"---")</f>
        <v>---</v>
      </c>
      <c r="O1004" s="63" t="str">
        <f>IFERROR(VLOOKUP(L1004,IF($M$4="TEI0187_REV01",RAW_m_TEI0187_REV01!$AD:$AE),2,0),"---")</f>
        <v>---</v>
      </c>
      <c r="P1004" s="59" t="str">
        <f>IFERROR(VLOOKUP(O1004,IF($M$4="TEI0187_REV01",RAW_m_TEI0187_REV01!$AJ:$AK),2,0),"---")</f>
        <v>---</v>
      </c>
      <c r="Q1004" s="59" t="str">
        <f>IFERROR(VLOOKUP(L1004,IF($M$4="TEI0187_REV01",RAW_m_TEI0187_REV01!$AD:$AF),3,0),"---")</f>
        <v>---</v>
      </c>
      <c r="R1004" s="59" t="str">
        <f>IFERROR(VLOOKUP(O1004,IF($M$4="TEI0187_REV01",RAW_m_TEI0187_REV01!$AE:$AG),3,0),"---")</f>
        <v>---</v>
      </c>
      <c r="S1004" s="59" t="str">
        <f t="shared" si="33"/>
        <v>---</v>
      </c>
    </row>
    <row r="1005" spans="2:19" ht="15" customHeight="1" x14ac:dyDescent="0.25">
      <c r="B1005" s="59">
        <f t="shared" si="34"/>
        <v>1000</v>
      </c>
      <c r="C1005" s="60">
        <f>IFERROR(IF($C$4="TEB0187_REV01",CALC_CONN_TEB0187_REV01!U1005,),"---")</f>
        <v>0</v>
      </c>
      <c r="D1005" s="59">
        <f>IFERROR(IF($C$4="TEB0187_REV01",CALC_CONN_TEB0187_REV01!D1005,),"---")</f>
        <v>0</v>
      </c>
      <c r="E1005" s="59">
        <f>IFERROR(IF($C$4="TEB0187_REV01",CALC_CONN_TEB0187_REV01!E1005,),"---")</f>
        <v>0</v>
      </c>
      <c r="F1005" s="59" t="str">
        <f>IFERROR(IF(VLOOKUP($D1005&amp;"-"&amp;$E1005,IF($C$4="TEB0187_REV01",CALC_CONN_TEB0187_REV01!$F:$I),4,0)="--","---",IF($C$4="TEB0187_REV01",CALC_CONN_TEB0187_REV01!$G1005&amp; " --&gt; " &amp;CALC_CONN_TEB0187_REV01!$I1005&amp; " --&gt; ")),"---")</f>
        <v>---</v>
      </c>
      <c r="G1005" s="59" t="str">
        <f>IFERROR(IF(VLOOKUP($D1005&amp;"-"&amp;$E1005,IF($C$4="TEB0187_REV01",CALC_CONN_TEB0187_REV01!$F:$H),3,0)="--",VLOOKUP($D1005&amp;"-"&amp;$E1005,IF($C$4="TEB0187_REV01",CALC_CONN_TEB0187_REV01!$F:$H),2,0),VLOOKUP($D1005&amp;"-"&amp;$E1005,IF($C$4="TEB0187_REV01",CALC_CONN_TEB0187_REV01!$F:$H),3,0)),"---")</f>
        <v>---</v>
      </c>
      <c r="H1005" s="59" t="str">
        <f>IFERROR(VLOOKUP(G1005,IF($C$4="TEB0187_REV01",CALC_CONN_TEB0187_REV01!$G:$T),14,0),"---")</f>
        <v>---</v>
      </c>
      <c r="I1005" s="59" t="str">
        <f>IFERROR(VLOOKUP($D1005&amp;"-"&amp;$E1005,IF($C$4="TEB0187_REV01",CALC_CONN_TEB0187_REV01!$F:$K,"???"),6,0),"---")</f>
        <v>---</v>
      </c>
      <c r="J1005" s="61" t="str">
        <f>IFERROR(VLOOKUP($D1005&amp;"-"&amp;$E1005,IF($C$4="TEB0187_REV01",CALC_CONN_TEB0187_REV01!$F:$M,"???"),8,0),"---")</f>
        <v>---</v>
      </c>
      <c r="K1005" s="62" t="str">
        <f>IFERROR(VLOOKUP($D1005&amp;"-"&amp;$E1005,IF($C$4="TEB0187_REV01",CALC_CONN_TEB0187_REV01!$F:$N),9,0),"---")</f>
        <v>---</v>
      </c>
      <c r="L1005" s="59" t="str">
        <f>IFERROR(VLOOKUP(K1005,B2B!$H$3:$I$2000,2,0),"---")</f>
        <v>---</v>
      </c>
      <c r="M1005" s="59" t="str">
        <f>IFERROR(VLOOKUP(L1005,IF($M$4="TEI0187_REV01",RAW_m_TEI0187_REV01!$AD:$AH),5,0),"---")</f>
        <v>---</v>
      </c>
      <c r="N1005" s="59" t="str">
        <f>IFERROR(VLOOKUP(L1005,IF($M$4="TEI0187_REV01",RAW_m_TEI0187_REV01!$AE:$AJ),6,0),"---")</f>
        <v>---</v>
      </c>
      <c r="O1005" s="63" t="str">
        <f>IFERROR(VLOOKUP(L1005,IF($M$4="TEI0187_REV01",RAW_m_TEI0187_REV01!$AD:$AE),2,0),"---")</f>
        <v>---</v>
      </c>
      <c r="P1005" s="59" t="str">
        <f>IFERROR(VLOOKUP(O1005,IF($M$4="TEI0187_REV01",RAW_m_TEI0187_REV01!$AJ:$AK),2,0),"---")</f>
        <v>---</v>
      </c>
      <c r="Q1005" s="59" t="str">
        <f>IFERROR(VLOOKUP(L1005,IF($M$4="TEI0187_REV01",RAW_m_TEI0187_REV01!$AD:$AF),3,0),"---")</f>
        <v>---</v>
      </c>
      <c r="R1005" s="59" t="str">
        <f>IFERROR(VLOOKUP(O1005,IF($M$4="TEI0187_REV01",RAW_m_TEI0187_REV01!$AE:$AG),3,0),"---")</f>
        <v>---</v>
      </c>
      <c r="S1005" s="59" t="str">
        <f t="shared" si="33"/>
        <v>---</v>
      </c>
    </row>
    <row r="1006" spans="2:19" ht="15" customHeight="1" x14ac:dyDescent="0.25">
      <c r="B1006" s="59">
        <f t="shared" si="34"/>
        <v>1001</v>
      </c>
      <c r="C1006" s="60">
        <f>IFERROR(IF($C$4="TEB0187_REV01",CALC_CONN_TEB0187_REV01!U1006,),"---")</f>
        <v>0</v>
      </c>
      <c r="D1006" s="59">
        <f>IFERROR(IF($C$4="TEB0187_REV01",CALC_CONN_TEB0187_REV01!D1006,),"---")</f>
        <v>0</v>
      </c>
      <c r="E1006" s="59">
        <f>IFERROR(IF($C$4="TEB0187_REV01",CALC_CONN_TEB0187_REV01!E1006,),"---")</f>
        <v>0</v>
      </c>
      <c r="F1006" s="59" t="str">
        <f>IFERROR(IF(VLOOKUP($D1006&amp;"-"&amp;$E1006,IF($C$4="TEB0187_REV01",CALC_CONN_TEB0187_REV01!$F:$I),4,0)="--","---",IF($C$4="TEB0187_REV01",CALC_CONN_TEB0187_REV01!$G1006&amp; " --&gt; " &amp;CALC_CONN_TEB0187_REV01!$I1006&amp; " --&gt; ")),"---")</f>
        <v>---</v>
      </c>
      <c r="G1006" s="59" t="str">
        <f>IFERROR(IF(VLOOKUP($D1006&amp;"-"&amp;$E1006,IF($C$4="TEB0187_REV01",CALC_CONN_TEB0187_REV01!$F:$H),3,0)="--",VLOOKUP($D1006&amp;"-"&amp;$E1006,IF($C$4="TEB0187_REV01",CALC_CONN_TEB0187_REV01!$F:$H),2,0),VLOOKUP($D1006&amp;"-"&amp;$E1006,IF($C$4="TEB0187_REV01",CALC_CONN_TEB0187_REV01!$F:$H),3,0)),"---")</f>
        <v>---</v>
      </c>
      <c r="H1006" s="59" t="str">
        <f>IFERROR(VLOOKUP(G1006,IF($C$4="TEB0187_REV01",CALC_CONN_TEB0187_REV01!$G:$T),14,0),"---")</f>
        <v>---</v>
      </c>
      <c r="I1006" s="59" t="str">
        <f>IFERROR(VLOOKUP($D1006&amp;"-"&amp;$E1006,IF($C$4="TEB0187_REV01",CALC_CONN_TEB0187_REV01!$F:$K,"???"),6,0),"---")</f>
        <v>---</v>
      </c>
      <c r="J1006" s="61" t="str">
        <f>IFERROR(VLOOKUP($D1006&amp;"-"&amp;$E1006,IF($C$4="TEB0187_REV01",CALC_CONN_TEB0187_REV01!$F:$M,"???"),8,0),"---")</f>
        <v>---</v>
      </c>
      <c r="K1006" s="62" t="str">
        <f>IFERROR(VLOOKUP($D1006&amp;"-"&amp;$E1006,IF($C$4="TEB0187_REV01",CALC_CONN_TEB0187_REV01!$F:$N),9,0),"---")</f>
        <v>---</v>
      </c>
      <c r="L1006" s="59" t="str">
        <f>IFERROR(VLOOKUP(K1006,B2B!$H$3:$I$2000,2,0),"---")</f>
        <v>---</v>
      </c>
      <c r="M1006" s="59" t="str">
        <f>IFERROR(VLOOKUP(L1006,IF($M$4="TEI0187_REV01",RAW_m_TEI0187_REV01!$AD:$AH),5,0),"---")</f>
        <v>---</v>
      </c>
      <c r="N1006" s="59" t="str">
        <f>IFERROR(VLOOKUP(L1006,IF($M$4="TEI0187_REV01",RAW_m_TEI0187_REV01!$AE:$AJ),6,0),"---")</f>
        <v>---</v>
      </c>
      <c r="O1006" s="63" t="str">
        <f>IFERROR(VLOOKUP(L1006,IF($M$4="TEI0187_REV01",RAW_m_TEI0187_REV01!$AD:$AE),2,0),"---")</f>
        <v>---</v>
      </c>
      <c r="P1006" s="59" t="str">
        <f>IFERROR(VLOOKUP(O1006,IF($M$4="TEI0187_REV01",RAW_m_TEI0187_REV01!$AJ:$AK),2,0),"---")</f>
        <v>---</v>
      </c>
      <c r="Q1006" s="59" t="str">
        <f>IFERROR(VLOOKUP(L1006,IF($M$4="TEI0187_REV01",RAW_m_TEI0187_REV01!$AD:$AF),3,0),"---")</f>
        <v>---</v>
      </c>
      <c r="R1006" s="59" t="str">
        <f>IFERROR(VLOOKUP(O1006,IF($M$4="TEI0187_REV01",RAW_m_TEI0187_REV01!$AE:$AG),3,0),"---")</f>
        <v>---</v>
      </c>
      <c r="S1006" s="59" t="str">
        <f t="shared" si="33"/>
        <v>---</v>
      </c>
    </row>
    <row r="1007" spans="2:19" ht="15" customHeight="1" x14ac:dyDescent="0.25">
      <c r="B1007" s="59">
        <f t="shared" si="34"/>
        <v>1002</v>
      </c>
      <c r="C1007" s="60">
        <f>IFERROR(IF($C$4="TEB0187_REV01",CALC_CONN_TEB0187_REV01!U1007,),"---")</f>
        <v>0</v>
      </c>
      <c r="D1007" s="59">
        <f>IFERROR(IF($C$4="TEB0187_REV01",CALC_CONN_TEB0187_REV01!D1007,),"---")</f>
        <v>0</v>
      </c>
      <c r="E1007" s="59">
        <f>IFERROR(IF($C$4="TEB0187_REV01",CALC_CONN_TEB0187_REV01!E1007,),"---")</f>
        <v>0</v>
      </c>
      <c r="F1007" s="59" t="str">
        <f>IFERROR(IF(VLOOKUP($D1007&amp;"-"&amp;$E1007,IF($C$4="TEB0187_REV01",CALC_CONN_TEB0187_REV01!$F:$I),4,0)="--","---",IF($C$4="TEB0187_REV01",CALC_CONN_TEB0187_REV01!$G1007&amp; " --&gt; " &amp;CALC_CONN_TEB0187_REV01!$I1007&amp; " --&gt; ")),"---")</f>
        <v>---</v>
      </c>
      <c r="G1007" s="59" t="str">
        <f>IFERROR(IF(VLOOKUP($D1007&amp;"-"&amp;$E1007,IF($C$4="TEB0187_REV01",CALC_CONN_TEB0187_REV01!$F:$H),3,0)="--",VLOOKUP($D1007&amp;"-"&amp;$E1007,IF($C$4="TEB0187_REV01",CALC_CONN_TEB0187_REV01!$F:$H),2,0),VLOOKUP($D1007&amp;"-"&amp;$E1007,IF($C$4="TEB0187_REV01",CALC_CONN_TEB0187_REV01!$F:$H),3,0)),"---")</f>
        <v>---</v>
      </c>
      <c r="H1007" s="59" t="str">
        <f>IFERROR(VLOOKUP(G1007,IF($C$4="TEB0187_REV01",CALC_CONN_TEB0187_REV01!$G:$T),14,0),"---")</f>
        <v>---</v>
      </c>
      <c r="I1007" s="59" t="str">
        <f>IFERROR(VLOOKUP($D1007&amp;"-"&amp;$E1007,IF($C$4="TEB0187_REV01",CALC_CONN_TEB0187_REV01!$F:$K,"???"),6,0),"---")</f>
        <v>---</v>
      </c>
      <c r="J1007" s="61" t="str">
        <f>IFERROR(VLOOKUP($D1007&amp;"-"&amp;$E1007,IF($C$4="TEB0187_REV01",CALC_CONN_TEB0187_REV01!$F:$M,"???"),8,0),"---")</f>
        <v>---</v>
      </c>
      <c r="K1007" s="62" t="str">
        <f>IFERROR(VLOOKUP($D1007&amp;"-"&amp;$E1007,IF($C$4="TEB0187_REV01",CALC_CONN_TEB0187_REV01!$F:$N),9,0),"---")</f>
        <v>---</v>
      </c>
      <c r="L1007" s="59" t="str">
        <f>IFERROR(VLOOKUP(K1007,B2B!$H$3:$I$2000,2,0),"---")</f>
        <v>---</v>
      </c>
      <c r="M1007" s="59" t="str">
        <f>IFERROR(VLOOKUP(L1007,IF($M$4="TEI0187_REV01",RAW_m_TEI0187_REV01!$AD:$AH),5,0),"---")</f>
        <v>---</v>
      </c>
      <c r="N1007" s="59" t="str">
        <f>IFERROR(VLOOKUP(L1007,IF($M$4="TEI0187_REV01",RAW_m_TEI0187_REV01!$AE:$AJ),6,0),"---")</f>
        <v>---</v>
      </c>
      <c r="O1007" s="63" t="str">
        <f>IFERROR(VLOOKUP(L1007,IF($M$4="TEI0187_REV01",RAW_m_TEI0187_REV01!$AD:$AE),2,0),"---")</f>
        <v>---</v>
      </c>
      <c r="P1007" s="59" t="str">
        <f>IFERROR(VLOOKUP(O1007,IF($M$4="TEI0187_REV01",RAW_m_TEI0187_REV01!$AJ:$AK),2,0),"---")</f>
        <v>---</v>
      </c>
      <c r="Q1007" s="59" t="str">
        <f>IFERROR(VLOOKUP(L1007,IF($M$4="TEI0187_REV01",RAW_m_TEI0187_REV01!$AD:$AF),3,0),"---")</f>
        <v>---</v>
      </c>
      <c r="R1007" s="59" t="str">
        <f>IFERROR(VLOOKUP(O1007,IF($M$4="TEI0187_REV01",RAW_m_TEI0187_REV01!$AE:$AG),3,0),"---")</f>
        <v>---</v>
      </c>
      <c r="S1007" s="59" t="str">
        <f t="shared" si="33"/>
        <v>---</v>
      </c>
    </row>
    <row r="1008" spans="2:19" ht="15" customHeight="1" x14ac:dyDescent="0.25">
      <c r="B1008" s="59">
        <f t="shared" si="34"/>
        <v>1003</v>
      </c>
      <c r="C1008" s="60">
        <f>IFERROR(IF($C$4="TEB0187_REV01",CALC_CONN_TEB0187_REV01!U1008,),"---")</f>
        <v>0</v>
      </c>
      <c r="D1008" s="59">
        <f>IFERROR(IF($C$4="TEB0187_REV01",CALC_CONN_TEB0187_REV01!D1008,),"---")</f>
        <v>0</v>
      </c>
      <c r="E1008" s="59">
        <f>IFERROR(IF($C$4="TEB0187_REV01",CALC_CONN_TEB0187_REV01!E1008,),"---")</f>
        <v>0</v>
      </c>
      <c r="F1008" s="59" t="str">
        <f>IFERROR(IF(VLOOKUP($D1008&amp;"-"&amp;$E1008,IF($C$4="TEB0187_REV01",CALC_CONN_TEB0187_REV01!$F:$I),4,0)="--","---",IF($C$4="TEB0187_REV01",CALC_CONN_TEB0187_REV01!$G1008&amp; " --&gt; " &amp;CALC_CONN_TEB0187_REV01!$I1008&amp; " --&gt; ")),"---")</f>
        <v>---</v>
      </c>
      <c r="G1008" s="59" t="str">
        <f>IFERROR(IF(VLOOKUP($D1008&amp;"-"&amp;$E1008,IF($C$4="TEB0187_REV01",CALC_CONN_TEB0187_REV01!$F:$H),3,0)="--",VLOOKUP($D1008&amp;"-"&amp;$E1008,IF($C$4="TEB0187_REV01",CALC_CONN_TEB0187_REV01!$F:$H),2,0),VLOOKUP($D1008&amp;"-"&amp;$E1008,IF($C$4="TEB0187_REV01",CALC_CONN_TEB0187_REV01!$F:$H),3,0)),"---")</f>
        <v>---</v>
      </c>
      <c r="H1008" s="59" t="str">
        <f>IFERROR(VLOOKUP(G1008,IF($C$4="TEB0187_REV01",CALC_CONN_TEB0187_REV01!$G:$T),14,0),"---")</f>
        <v>---</v>
      </c>
      <c r="I1008" s="59" t="str">
        <f>IFERROR(VLOOKUP($D1008&amp;"-"&amp;$E1008,IF($C$4="TEB0187_REV01",CALC_CONN_TEB0187_REV01!$F:$K,"???"),6,0),"---")</f>
        <v>---</v>
      </c>
      <c r="J1008" s="61" t="str">
        <f>IFERROR(VLOOKUP($D1008&amp;"-"&amp;$E1008,IF($C$4="TEB0187_REV01",CALC_CONN_TEB0187_REV01!$F:$M,"???"),8,0),"---")</f>
        <v>---</v>
      </c>
      <c r="K1008" s="62" t="str">
        <f>IFERROR(VLOOKUP($D1008&amp;"-"&amp;$E1008,IF($C$4="TEB0187_REV01",CALC_CONN_TEB0187_REV01!$F:$N),9,0),"---")</f>
        <v>---</v>
      </c>
      <c r="L1008" s="59" t="str">
        <f>IFERROR(VLOOKUP(K1008,B2B!$H$3:$I$2000,2,0),"---")</f>
        <v>---</v>
      </c>
      <c r="M1008" s="59" t="str">
        <f>IFERROR(VLOOKUP(L1008,IF($M$4="TEI0187_REV01",RAW_m_TEI0187_REV01!$AD:$AH),5,0),"---")</f>
        <v>---</v>
      </c>
      <c r="N1008" s="59" t="str">
        <f>IFERROR(VLOOKUP(L1008,IF($M$4="TEI0187_REV01",RAW_m_TEI0187_REV01!$AE:$AJ),6,0),"---")</f>
        <v>---</v>
      </c>
      <c r="O1008" s="63" t="str">
        <f>IFERROR(VLOOKUP(L1008,IF($M$4="TEI0187_REV01",RAW_m_TEI0187_REV01!$AD:$AE),2,0),"---")</f>
        <v>---</v>
      </c>
      <c r="P1008" s="59" t="str">
        <f>IFERROR(VLOOKUP(O1008,IF($M$4="TEI0187_REV01",RAW_m_TEI0187_REV01!$AJ:$AK),2,0),"---")</f>
        <v>---</v>
      </c>
      <c r="Q1008" s="59" t="str">
        <f>IFERROR(VLOOKUP(L1008,IF($M$4="TEI0187_REV01",RAW_m_TEI0187_REV01!$AD:$AF),3,0),"---")</f>
        <v>---</v>
      </c>
      <c r="R1008" s="59" t="str">
        <f>IFERROR(VLOOKUP(O1008,IF($M$4="TEI0187_REV01",RAW_m_TEI0187_REV01!$AE:$AG),3,0),"---")</f>
        <v>---</v>
      </c>
      <c r="S1008" s="59" t="str">
        <f t="shared" si="33"/>
        <v>---</v>
      </c>
    </row>
    <row r="1009" spans="2:19" ht="15" customHeight="1" x14ac:dyDescent="0.25">
      <c r="B1009" s="59">
        <f t="shared" si="34"/>
        <v>1004</v>
      </c>
      <c r="C1009" s="60">
        <f>IFERROR(IF($C$4="TEB0187_REV01",CALC_CONN_TEB0187_REV01!U1009,),"---")</f>
        <v>0</v>
      </c>
      <c r="D1009" s="59">
        <f>IFERROR(IF($C$4="TEB0187_REV01",CALC_CONN_TEB0187_REV01!D1009,),"---")</f>
        <v>0</v>
      </c>
      <c r="E1009" s="59">
        <f>IFERROR(IF($C$4="TEB0187_REV01",CALC_CONN_TEB0187_REV01!E1009,),"---")</f>
        <v>0</v>
      </c>
      <c r="F1009" s="59" t="str">
        <f>IFERROR(IF(VLOOKUP($D1009&amp;"-"&amp;$E1009,IF($C$4="TEB0187_REV01",CALC_CONN_TEB0187_REV01!$F:$I),4,0)="--","---",IF($C$4="TEB0187_REV01",CALC_CONN_TEB0187_REV01!$G1009&amp; " --&gt; " &amp;CALC_CONN_TEB0187_REV01!$I1009&amp; " --&gt; ")),"---")</f>
        <v>---</v>
      </c>
      <c r="G1009" s="59" t="str">
        <f>IFERROR(IF(VLOOKUP($D1009&amp;"-"&amp;$E1009,IF($C$4="TEB0187_REV01",CALC_CONN_TEB0187_REV01!$F:$H),3,0)="--",VLOOKUP($D1009&amp;"-"&amp;$E1009,IF($C$4="TEB0187_REV01",CALC_CONN_TEB0187_REV01!$F:$H),2,0),VLOOKUP($D1009&amp;"-"&amp;$E1009,IF($C$4="TEB0187_REV01",CALC_CONN_TEB0187_REV01!$F:$H),3,0)),"---")</f>
        <v>---</v>
      </c>
      <c r="H1009" s="59" t="str">
        <f>IFERROR(VLOOKUP(G1009,IF($C$4="TEB0187_REV01",CALC_CONN_TEB0187_REV01!$G:$T),14,0),"---")</f>
        <v>---</v>
      </c>
      <c r="I1009" s="59" t="str">
        <f>IFERROR(VLOOKUP($D1009&amp;"-"&amp;$E1009,IF($C$4="TEB0187_REV01",CALC_CONN_TEB0187_REV01!$F:$K,"???"),6,0),"---")</f>
        <v>---</v>
      </c>
      <c r="J1009" s="61" t="str">
        <f>IFERROR(VLOOKUP($D1009&amp;"-"&amp;$E1009,IF($C$4="TEB0187_REV01",CALC_CONN_TEB0187_REV01!$F:$M,"???"),8,0),"---")</f>
        <v>---</v>
      </c>
      <c r="K1009" s="62" t="str">
        <f>IFERROR(VLOOKUP($D1009&amp;"-"&amp;$E1009,IF($C$4="TEB0187_REV01",CALC_CONN_TEB0187_REV01!$F:$N),9,0),"---")</f>
        <v>---</v>
      </c>
      <c r="L1009" s="59" t="str">
        <f>IFERROR(VLOOKUP(K1009,B2B!$H$3:$I$2000,2,0),"---")</f>
        <v>---</v>
      </c>
      <c r="M1009" s="59" t="str">
        <f>IFERROR(VLOOKUP(L1009,IF($M$4="TEI0187_REV01",RAW_m_TEI0187_REV01!$AD:$AH),5,0),"---")</f>
        <v>---</v>
      </c>
      <c r="N1009" s="59" t="str">
        <f>IFERROR(VLOOKUP(L1009,IF($M$4="TEI0187_REV01",RAW_m_TEI0187_REV01!$AE:$AJ),6,0),"---")</f>
        <v>---</v>
      </c>
      <c r="O1009" s="63" t="str">
        <f>IFERROR(VLOOKUP(L1009,IF($M$4="TEI0187_REV01",RAW_m_TEI0187_REV01!$AD:$AE),2,0),"---")</f>
        <v>---</v>
      </c>
      <c r="P1009" s="59" t="str">
        <f>IFERROR(VLOOKUP(O1009,IF($M$4="TEI0187_REV01",RAW_m_TEI0187_REV01!$AJ:$AK),2,0),"---")</f>
        <v>---</v>
      </c>
      <c r="Q1009" s="59" t="str">
        <f>IFERROR(VLOOKUP(L1009,IF($M$4="TEI0187_REV01",RAW_m_TEI0187_REV01!$AD:$AF),3,0),"---")</f>
        <v>---</v>
      </c>
      <c r="R1009" s="59" t="str">
        <f>IFERROR(VLOOKUP(O1009,IF($M$4="TEI0187_REV01",RAW_m_TEI0187_REV01!$AE:$AG),3,0),"---")</f>
        <v>---</v>
      </c>
      <c r="S1009" s="59" t="str">
        <f t="shared" si="33"/>
        <v>---</v>
      </c>
    </row>
    <row r="1010" spans="2:19" ht="15" customHeight="1" x14ac:dyDescent="0.25">
      <c r="B1010" s="59">
        <f t="shared" si="34"/>
        <v>1005</v>
      </c>
      <c r="C1010" s="60">
        <f>IFERROR(IF($C$4="TEB0187_REV01",CALC_CONN_TEB0187_REV01!U1010,),"---")</f>
        <v>0</v>
      </c>
      <c r="D1010" s="59">
        <f>IFERROR(IF($C$4="TEB0187_REV01",CALC_CONN_TEB0187_REV01!D1010,),"---")</f>
        <v>0</v>
      </c>
      <c r="E1010" s="59">
        <f>IFERROR(IF($C$4="TEB0187_REV01",CALC_CONN_TEB0187_REV01!E1010,),"---")</f>
        <v>0</v>
      </c>
      <c r="F1010" s="59" t="str">
        <f>IFERROR(IF(VLOOKUP($D1010&amp;"-"&amp;$E1010,IF($C$4="TEB0187_REV01",CALC_CONN_TEB0187_REV01!$F:$I),4,0)="--","---",IF($C$4="TEB0187_REV01",CALC_CONN_TEB0187_REV01!$G1010&amp; " --&gt; " &amp;CALC_CONN_TEB0187_REV01!$I1010&amp; " --&gt; ")),"---")</f>
        <v>---</v>
      </c>
      <c r="G1010" s="59" t="str">
        <f>IFERROR(IF(VLOOKUP($D1010&amp;"-"&amp;$E1010,IF($C$4="TEB0187_REV01",CALC_CONN_TEB0187_REV01!$F:$H),3,0)="--",VLOOKUP($D1010&amp;"-"&amp;$E1010,IF($C$4="TEB0187_REV01",CALC_CONN_TEB0187_REV01!$F:$H),2,0),VLOOKUP($D1010&amp;"-"&amp;$E1010,IF($C$4="TEB0187_REV01",CALC_CONN_TEB0187_REV01!$F:$H),3,0)),"---")</f>
        <v>---</v>
      </c>
      <c r="H1010" s="59" t="str">
        <f>IFERROR(VLOOKUP(G1010,IF($C$4="TEB0187_REV01",CALC_CONN_TEB0187_REV01!$G:$T),14,0),"---")</f>
        <v>---</v>
      </c>
      <c r="I1010" s="59" t="str">
        <f>IFERROR(VLOOKUP($D1010&amp;"-"&amp;$E1010,IF($C$4="TEB0187_REV01",CALC_CONN_TEB0187_REV01!$F:$K,"???"),6,0),"---")</f>
        <v>---</v>
      </c>
      <c r="J1010" s="61" t="str">
        <f>IFERROR(VLOOKUP($D1010&amp;"-"&amp;$E1010,IF($C$4="TEB0187_REV01",CALC_CONN_TEB0187_REV01!$F:$M,"???"),8,0),"---")</f>
        <v>---</v>
      </c>
      <c r="K1010" s="62" t="str">
        <f>IFERROR(VLOOKUP($D1010&amp;"-"&amp;$E1010,IF($C$4="TEB0187_REV01",CALC_CONN_TEB0187_REV01!$F:$N),9,0),"---")</f>
        <v>---</v>
      </c>
      <c r="L1010" s="59" t="str">
        <f>IFERROR(VLOOKUP(K1010,B2B!$H$3:$I$2000,2,0),"---")</f>
        <v>---</v>
      </c>
      <c r="M1010" s="59" t="str">
        <f>IFERROR(VLOOKUP(L1010,IF($M$4="TEI0187_REV01",RAW_m_TEI0187_REV01!$AD:$AH),5,0),"---")</f>
        <v>---</v>
      </c>
      <c r="N1010" s="59" t="str">
        <f>IFERROR(VLOOKUP(L1010,IF($M$4="TEI0187_REV01",RAW_m_TEI0187_REV01!$AE:$AJ),6,0),"---")</f>
        <v>---</v>
      </c>
      <c r="O1010" s="63" t="str">
        <f>IFERROR(VLOOKUP(L1010,IF($M$4="TEI0187_REV01",RAW_m_TEI0187_REV01!$AD:$AE),2,0),"---")</f>
        <v>---</v>
      </c>
      <c r="P1010" s="59" t="str">
        <f>IFERROR(VLOOKUP(O1010,IF($M$4="TEI0187_REV01",RAW_m_TEI0187_REV01!$AJ:$AK),2,0),"---")</f>
        <v>---</v>
      </c>
      <c r="Q1010" s="59" t="str">
        <f>IFERROR(VLOOKUP(L1010,IF($M$4="TEI0187_REV01",RAW_m_TEI0187_REV01!$AD:$AF),3,0),"---")</f>
        <v>---</v>
      </c>
      <c r="R1010" s="59" t="str">
        <f>IFERROR(VLOOKUP(O1010,IF($M$4="TEI0187_REV01",RAW_m_TEI0187_REV01!$AE:$AG),3,0),"---")</f>
        <v>---</v>
      </c>
      <c r="S1010" s="59" t="str">
        <f t="shared" si="33"/>
        <v>---</v>
      </c>
    </row>
    <row r="1011" spans="2:19" ht="15" customHeight="1" x14ac:dyDescent="0.25">
      <c r="B1011" s="59">
        <f t="shared" si="34"/>
        <v>1006</v>
      </c>
      <c r="C1011" s="60">
        <f>IFERROR(IF($C$4="TEB0187_REV01",CALC_CONN_TEB0187_REV01!U1011,),"---")</f>
        <v>0</v>
      </c>
      <c r="D1011" s="59">
        <f>IFERROR(IF($C$4="TEB0187_REV01",CALC_CONN_TEB0187_REV01!D1011,),"---")</f>
        <v>0</v>
      </c>
      <c r="E1011" s="59">
        <f>IFERROR(IF($C$4="TEB0187_REV01",CALC_CONN_TEB0187_REV01!E1011,),"---")</f>
        <v>0</v>
      </c>
      <c r="F1011" s="59" t="str">
        <f>IFERROR(IF(VLOOKUP($D1011&amp;"-"&amp;$E1011,IF($C$4="TEB0187_REV01",CALC_CONN_TEB0187_REV01!$F:$I),4,0)="--","---",IF($C$4="TEB0187_REV01",CALC_CONN_TEB0187_REV01!$G1011&amp; " --&gt; " &amp;CALC_CONN_TEB0187_REV01!$I1011&amp; " --&gt; ")),"---")</f>
        <v>---</v>
      </c>
      <c r="G1011" s="59" t="str">
        <f>IFERROR(IF(VLOOKUP($D1011&amp;"-"&amp;$E1011,IF($C$4="TEB0187_REV01",CALC_CONN_TEB0187_REV01!$F:$H),3,0)="--",VLOOKUP($D1011&amp;"-"&amp;$E1011,IF($C$4="TEB0187_REV01",CALC_CONN_TEB0187_REV01!$F:$H),2,0),VLOOKUP($D1011&amp;"-"&amp;$E1011,IF($C$4="TEB0187_REV01",CALC_CONN_TEB0187_REV01!$F:$H),3,0)),"---")</f>
        <v>---</v>
      </c>
      <c r="H1011" s="59" t="str">
        <f>IFERROR(VLOOKUP(G1011,IF($C$4="TEB0187_REV01",CALC_CONN_TEB0187_REV01!$G:$T),14,0),"---")</f>
        <v>---</v>
      </c>
      <c r="I1011" s="59" t="str">
        <f>IFERROR(VLOOKUP($D1011&amp;"-"&amp;$E1011,IF($C$4="TEB0187_REV01",CALC_CONN_TEB0187_REV01!$F:$K,"???"),6,0),"---")</f>
        <v>---</v>
      </c>
      <c r="J1011" s="61" t="str">
        <f>IFERROR(VLOOKUP($D1011&amp;"-"&amp;$E1011,IF($C$4="TEB0187_REV01",CALC_CONN_TEB0187_REV01!$F:$M,"???"),8,0),"---")</f>
        <v>---</v>
      </c>
      <c r="K1011" s="62" t="str">
        <f>IFERROR(VLOOKUP($D1011&amp;"-"&amp;$E1011,IF($C$4="TEB0187_REV01",CALC_CONN_TEB0187_REV01!$F:$N),9,0),"---")</f>
        <v>---</v>
      </c>
      <c r="L1011" s="59" t="str">
        <f>IFERROR(VLOOKUP(K1011,B2B!$H$3:$I$2000,2,0),"---")</f>
        <v>---</v>
      </c>
      <c r="M1011" s="59" t="str">
        <f>IFERROR(VLOOKUP(L1011,IF($M$4="TEI0187_REV01",RAW_m_TEI0187_REV01!$AD:$AH),5,0),"---")</f>
        <v>---</v>
      </c>
      <c r="N1011" s="59" t="str">
        <f>IFERROR(VLOOKUP(L1011,IF($M$4="TEI0187_REV01",RAW_m_TEI0187_REV01!$AE:$AJ),6,0),"---")</f>
        <v>---</v>
      </c>
      <c r="O1011" s="63" t="str">
        <f>IFERROR(VLOOKUP(L1011,IF($M$4="TEI0187_REV01",RAW_m_TEI0187_REV01!$AD:$AE),2,0),"---")</f>
        <v>---</v>
      </c>
      <c r="P1011" s="59" t="str">
        <f>IFERROR(VLOOKUP(O1011,IF($M$4="TEI0187_REV01",RAW_m_TEI0187_REV01!$AJ:$AK),2,0),"---")</f>
        <v>---</v>
      </c>
      <c r="Q1011" s="59" t="str">
        <f>IFERROR(VLOOKUP(L1011,IF($M$4="TEI0187_REV01",RAW_m_TEI0187_REV01!$AD:$AF),3,0),"---")</f>
        <v>---</v>
      </c>
      <c r="R1011" s="59" t="str">
        <f>IFERROR(VLOOKUP(O1011,IF($M$4="TEI0187_REV01",RAW_m_TEI0187_REV01!$AE:$AG),3,0),"---")</f>
        <v>---</v>
      </c>
      <c r="S1011" s="59" t="str">
        <f t="shared" si="33"/>
        <v>---</v>
      </c>
    </row>
    <row r="1012" spans="2:19" ht="15" customHeight="1" x14ac:dyDescent="0.25">
      <c r="B1012" s="59">
        <f t="shared" si="34"/>
        <v>1007</v>
      </c>
      <c r="C1012" s="60">
        <f>IFERROR(IF($C$4="TEB0187_REV01",CALC_CONN_TEB0187_REV01!U1012,),"---")</f>
        <v>0</v>
      </c>
      <c r="D1012" s="59">
        <f>IFERROR(IF($C$4="TEB0187_REV01",CALC_CONN_TEB0187_REV01!D1012,),"---")</f>
        <v>0</v>
      </c>
      <c r="E1012" s="59">
        <f>IFERROR(IF($C$4="TEB0187_REV01",CALC_CONN_TEB0187_REV01!E1012,),"---")</f>
        <v>0</v>
      </c>
      <c r="F1012" s="59" t="str">
        <f>IFERROR(IF(VLOOKUP($D1012&amp;"-"&amp;$E1012,IF($C$4="TEB0187_REV01",CALC_CONN_TEB0187_REV01!$F:$I),4,0)="--","---",IF($C$4="TEB0187_REV01",CALC_CONN_TEB0187_REV01!$G1012&amp; " --&gt; " &amp;CALC_CONN_TEB0187_REV01!$I1012&amp; " --&gt; ")),"---")</f>
        <v>---</v>
      </c>
      <c r="G1012" s="59" t="str">
        <f>IFERROR(IF(VLOOKUP($D1012&amp;"-"&amp;$E1012,IF($C$4="TEB0187_REV01",CALC_CONN_TEB0187_REV01!$F:$H),3,0)="--",VLOOKUP($D1012&amp;"-"&amp;$E1012,IF($C$4="TEB0187_REV01",CALC_CONN_TEB0187_REV01!$F:$H),2,0),VLOOKUP($D1012&amp;"-"&amp;$E1012,IF($C$4="TEB0187_REV01",CALC_CONN_TEB0187_REV01!$F:$H),3,0)),"---")</f>
        <v>---</v>
      </c>
      <c r="H1012" s="59" t="str">
        <f>IFERROR(VLOOKUP(G1012,IF($C$4="TEB0187_REV01",CALC_CONN_TEB0187_REV01!$G:$T),14,0),"---")</f>
        <v>---</v>
      </c>
      <c r="I1012" s="59" t="str">
        <f>IFERROR(VLOOKUP($D1012&amp;"-"&amp;$E1012,IF($C$4="TEB0187_REV01",CALC_CONN_TEB0187_REV01!$F:$K,"???"),6,0),"---")</f>
        <v>---</v>
      </c>
      <c r="J1012" s="61" t="str">
        <f>IFERROR(VLOOKUP($D1012&amp;"-"&amp;$E1012,IF($C$4="TEB0187_REV01",CALC_CONN_TEB0187_REV01!$F:$M,"???"),8,0),"---")</f>
        <v>---</v>
      </c>
      <c r="K1012" s="62" t="str">
        <f>IFERROR(VLOOKUP($D1012&amp;"-"&amp;$E1012,IF($C$4="TEB0187_REV01",CALC_CONN_TEB0187_REV01!$F:$N),9,0),"---")</f>
        <v>---</v>
      </c>
      <c r="L1012" s="59" t="str">
        <f>IFERROR(VLOOKUP(K1012,B2B!$H$3:$I$2000,2,0),"---")</f>
        <v>---</v>
      </c>
      <c r="M1012" s="59" t="str">
        <f>IFERROR(VLOOKUP(L1012,IF($M$4="TEI0187_REV01",RAW_m_TEI0187_REV01!$AD:$AH),5,0),"---")</f>
        <v>---</v>
      </c>
      <c r="N1012" s="59" t="str">
        <f>IFERROR(VLOOKUP(L1012,IF($M$4="TEI0187_REV01",RAW_m_TEI0187_REV01!$AE:$AJ),6,0),"---")</f>
        <v>---</v>
      </c>
      <c r="O1012" s="63" t="str">
        <f>IFERROR(VLOOKUP(L1012,IF($M$4="TEI0187_REV01",RAW_m_TEI0187_REV01!$AD:$AE),2,0),"---")</f>
        <v>---</v>
      </c>
      <c r="P1012" s="59" t="str">
        <f>IFERROR(VLOOKUP(O1012,IF($M$4="TEI0187_REV01",RAW_m_TEI0187_REV01!$AJ:$AK),2,0),"---")</f>
        <v>---</v>
      </c>
      <c r="Q1012" s="59" t="str">
        <f>IFERROR(VLOOKUP(L1012,IF($M$4="TEI0187_REV01",RAW_m_TEI0187_REV01!$AD:$AF),3,0),"---")</f>
        <v>---</v>
      </c>
      <c r="R1012" s="59" t="str">
        <f>IFERROR(VLOOKUP(O1012,IF($M$4="TEI0187_REV01",RAW_m_TEI0187_REV01!$AE:$AG),3,0),"---")</f>
        <v>---</v>
      </c>
      <c r="S1012" s="59" t="str">
        <f t="shared" si="33"/>
        <v>---</v>
      </c>
    </row>
    <row r="1013" spans="2:19" ht="15" customHeight="1" x14ac:dyDescent="0.25">
      <c r="B1013" s="59">
        <f t="shared" si="34"/>
        <v>1008</v>
      </c>
      <c r="C1013" s="60">
        <f>IFERROR(IF($C$4="TEB0187_REV01",CALC_CONN_TEB0187_REV01!U1013,),"---")</f>
        <v>0</v>
      </c>
      <c r="D1013" s="59">
        <f>IFERROR(IF($C$4="TEB0187_REV01",CALC_CONN_TEB0187_REV01!D1013,),"---")</f>
        <v>0</v>
      </c>
      <c r="E1013" s="59">
        <f>IFERROR(IF($C$4="TEB0187_REV01",CALC_CONN_TEB0187_REV01!E1013,),"---")</f>
        <v>0</v>
      </c>
      <c r="F1013" s="59" t="str">
        <f>IFERROR(IF(VLOOKUP($D1013&amp;"-"&amp;$E1013,IF($C$4="TEB0187_REV01",CALC_CONN_TEB0187_REV01!$F:$I),4,0)="--","---",IF($C$4="TEB0187_REV01",CALC_CONN_TEB0187_REV01!$G1013&amp; " --&gt; " &amp;CALC_CONN_TEB0187_REV01!$I1013&amp; " --&gt; ")),"---")</f>
        <v>---</v>
      </c>
      <c r="G1013" s="59" t="str">
        <f>IFERROR(IF(VLOOKUP($D1013&amp;"-"&amp;$E1013,IF($C$4="TEB0187_REV01",CALC_CONN_TEB0187_REV01!$F:$H),3,0)="--",VLOOKUP($D1013&amp;"-"&amp;$E1013,IF($C$4="TEB0187_REV01",CALC_CONN_TEB0187_REV01!$F:$H),2,0),VLOOKUP($D1013&amp;"-"&amp;$E1013,IF($C$4="TEB0187_REV01",CALC_CONN_TEB0187_REV01!$F:$H),3,0)),"---")</f>
        <v>---</v>
      </c>
      <c r="H1013" s="59" t="str">
        <f>IFERROR(VLOOKUP(G1013,IF($C$4="TEB0187_REV01",CALC_CONN_TEB0187_REV01!$G:$T),14,0),"---")</f>
        <v>---</v>
      </c>
      <c r="I1013" s="59" t="str">
        <f>IFERROR(VLOOKUP($D1013&amp;"-"&amp;$E1013,IF($C$4="TEB0187_REV01",CALC_CONN_TEB0187_REV01!$F:$K,"???"),6,0),"---")</f>
        <v>---</v>
      </c>
      <c r="J1013" s="61" t="str">
        <f>IFERROR(VLOOKUP($D1013&amp;"-"&amp;$E1013,IF($C$4="TEB0187_REV01",CALC_CONN_TEB0187_REV01!$F:$M,"???"),8,0),"---")</f>
        <v>---</v>
      </c>
      <c r="K1013" s="62" t="str">
        <f>IFERROR(VLOOKUP($D1013&amp;"-"&amp;$E1013,IF($C$4="TEB0187_REV01",CALC_CONN_TEB0187_REV01!$F:$N),9,0),"---")</f>
        <v>---</v>
      </c>
      <c r="L1013" s="59" t="str">
        <f>IFERROR(VLOOKUP(K1013,B2B!$H$3:$I$2000,2,0),"---")</f>
        <v>---</v>
      </c>
      <c r="M1013" s="59" t="str">
        <f>IFERROR(VLOOKUP(L1013,IF($M$4="TEI0187_REV01",RAW_m_TEI0187_REV01!$AD:$AH),5,0),"---")</f>
        <v>---</v>
      </c>
      <c r="N1013" s="59" t="str">
        <f>IFERROR(VLOOKUP(L1013,IF($M$4="TEI0187_REV01",RAW_m_TEI0187_REV01!$AE:$AJ),6,0),"---")</f>
        <v>---</v>
      </c>
      <c r="O1013" s="63" t="str">
        <f>IFERROR(VLOOKUP(L1013,IF($M$4="TEI0187_REV01",RAW_m_TEI0187_REV01!$AD:$AE),2,0),"---")</f>
        <v>---</v>
      </c>
      <c r="P1013" s="59" t="str">
        <f>IFERROR(VLOOKUP(O1013,IF($M$4="TEI0187_REV01",RAW_m_TEI0187_REV01!$AJ:$AK),2,0),"---")</f>
        <v>---</v>
      </c>
      <c r="Q1013" s="59" t="str">
        <f>IFERROR(VLOOKUP(L1013,IF($M$4="TEI0187_REV01",RAW_m_TEI0187_REV01!$AD:$AF),3,0),"---")</f>
        <v>---</v>
      </c>
      <c r="R1013" s="59" t="str">
        <f>IFERROR(VLOOKUP(O1013,IF($M$4="TEI0187_REV01",RAW_m_TEI0187_REV01!$AE:$AG),3,0),"---")</f>
        <v>---</v>
      </c>
      <c r="S1013" s="59" t="str">
        <f t="shared" si="33"/>
        <v>---</v>
      </c>
    </row>
    <row r="1014" spans="2:19" ht="15" customHeight="1" x14ac:dyDescent="0.25">
      <c r="B1014" s="59">
        <f t="shared" si="34"/>
        <v>1009</v>
      </c>
      <c r="C1014" s="60">
        <f>IFERROR(IF($C$4="TEB0187_REV01",CALC_CONN_TEB0187_REV01!U1014,),"---")</f>
        <v>0</v>
      </c>
      <c r="D1014" s="59">
        <f>IFERROR(IF($C$4="TEB0187_REV01",CALC_CONN_TEB0187_REV01!D1014,),"---")</f>
        <v>0</v>
      </c>
      <c r="E1014" s="59">
        <f>IFERROR(IF($C$4="TEB0187_REV01",CALC_CONN_TEB0187_REV01!E1014,),"---")</f>
        <v>0</v>
      </c>
      <c r="F1014" s="59" t="str">
        <f>IFERROR(IF(VLOOKUP($D1014&amp;"-"&amp;$E1014,IF($C$4="TEB0187_REV01",CALC_CONN_TEB0187_REV01!$F:$I),4,0)="--","---",IF($C$4="TEB0187_REV01",CALC_CONN_TEB0187_REV01!$G1014&amp; " --&gt; " &amp;CALC_CONN_TEB0187_REV01!$I1014&amp; " --&gt; ")),"---")</f>
        <v>---</v>
      </c>
      <c r="G1014" s="59" t="str">
        <f>IFERROR(IF(VLOOKUP($D1014&amp;"-"&amp;$E1014,IF($C$4="TEB0187_REV01",CALC_CONN_TEB0187_REV01!$F:$H),3,0)="--",VLOOKUP($D1014&amp;"-"&amp;$E1014,IF($C$4="TEB0187_REV01",CALC_CONN_TEB0187_REV01!$F:$H),2,0),VLOOKUP($D1014&amp;"-"&amp;$E1014,IF($C$4="TEB0187_REV01",CALC_CONN_TEB0187_REV01!$F:$H),3,0)),"---")</f>
        <v>---</v>
      </c>
      <c r="H1014" s="59" t="str">
        <f>IFERROR(VLOOKUP(G1014,IF($C$4="TEB0187_REV01",CALC_CONN_TEB0187_REV01!$G:$T),14,0),"---")</f>
        <v>---</v>
      </c>
      <c r="I1014" s="59" t="str">
        <f>IFERROR(VLOOKUP($D1014&amp;"-"&amp;$E1014,IF($C$4="TEB0187_REV01",CALC_CONN_TEB0187_REV01!$F:$K,"???"),6,0),"---")</f>
        <v>---</v>
      </c>
      <c r="J1014" s="61" t="str">
        <f>IFERROR(VLOOKUP($D1014&amp;"-"&amp;$E1014,IF($C$4="TEB0187_REV01",CALC_CONN_TEB0187_REV01!$F:$M,"???"),8,0),"---")</f>
        <v>---</v>
      </c>
      <c r="K1014" s="62" t="str">
        <f>IFERROR(VLOOKUP($D1014&amp;"-"&amp;$E1014,IF($C$4="TEB0187_REV01",CALC_CONN_TEB0187_REV01!$F:$N),9,0),"---")</f>
        <v>---</v>
      </c>
      <c r="L1014" s="59" t="str">
        <f>IFERROR(VLOOKUP(K1014,B2B!$H$3:$I$2000,2,0),"---")</f>
        <v>---</v>
      </c>
      <c r="M1014" s="59" t="str">
        <f>IFERROR(VLOOKUP(L1014,IF($M$4="TEI0187_REV01",RAW_m_TEI0187_REV01!$AD:$AH),5,0),"---")</f>
        <v>---</v>
      </c>
      <c r="N1014" s="59" t="str">
        <f>IFERROR(VLOOKUP(L1014,IF($M$4="TEI0187_REV01",RAW_m_TEI0187_REV01!$AE:$AJ),6,0),"---")</f>
        <v>---</v>
      </c>
      <c r="O1014" s="63" t="str">
        <f>IFERROR(VLOOKUP(L1014,IF($M$4="TEI0187_REV01",RAW_m_TEI0187_REV01!$AD:$AE),2,0),"---")</f>
        <v>---</v>
      </c>
      <c r="P1014" s="59" t="str">
        <f>IFERROR(VLOOKUP(O1014,IF($M$4="TEI0187_REV01",RAW_m_TEI0187_REV01!$AJ:$AK),2,0),"---")</f>
        <v>---</v>
      </c>
      <c r="Q1014" s="59" t="str">
        <f>IFERROR(VLOOKUP(L1014,IF($M$4="TEI0187_REV01",RAW_m_TEI0187_REV01!$AD:$AF),3,0),"---")</f>
        <v>---</v>
      </c>
      <c r="R1014" s="59" t="str">
        <f>IFERROR(VLOOKUP(O1014,IF($M$4="TEI0187_REV01",RAW_m_TEI0187_REV01!$AE:$AG),3,0),"---")</f>
        <v>---</v>
      </c>
      <c r="S1014" s="59" t="str">
        <f t="shared" si="33"/>
        <v>---</v>
      </c>
    </row>
    <row r="1015" spans="2:19" ht="15" customHeight="1" x14ac:dyDescent="0.25">
      <c r="B1015" s="59">
        <f t="shared" si="34"/>
        <v>1010</v>
      </c>
      <c r="C1015" s="60">
        <f>IFERROR(IF($C$4="TEB0187_REV01",CALC_CONN_TEB0187_REV01!U1015,),"---")</f>
        <v>0</v>
      </c>
      <c r="D1015" s="59">
        <f>IFERROR(IF($C$4="TEB0187_REV01",CALC_CONN_TEB0187_REV01!D1015,),"---")</f>
        <v>0</v>
      </c>
      <c r="E1015" s="59">
        <f>IFERROR(IF($C$4="TEB0187_REV01",CALC_CONN_TEB0187_REV01!E1015,),"---")</f>
        <v>0</v>
      </c>
      <c r="F1015" s="59" t="str">
        <f>IFERROR(IF(VLOOKUP($D1015&amp;"-"&amp;$E1015,IF($C$4="TEB0187_REV01",CALC_CONN_TEB0187_REV01!$F:$I),4,0)="--","---",IF($C$4="TEB0187_REV01",CALC_CONN_TEB0187_REV01!$G1015&amp; " --&gt; " &amp;CALC_CONN_TEB0187_REV01!$I1015&amp; " --&gt; ")),"---")</f>
        <v>---</v>
      </c>
      <c r="G1015" s="59" t="str">
        <f>IFERROR(IF(VLOOKUP($D1015&amp;"-"&amp;$E1015,IF($C$4="TEB0187_REV01",CALC_CONN_TEB0187_REV01!$F:$H),3,0)="--",VLOOKUP($D1015&amp;"-"&amp;$E1015,IF($C$4="TEB0187_REV01",CALC_CONN_TEB0187_REV01!$F:$H),2,0),VLOOKUP($D1015&amp;"-"&amp;$E1015,IF($C$4="TEB0187_REV01",CALC_CONN_TEB0187_REV01!$F:$H),3,0)),"---")</f>
        <v>---</v>
      </c>
      <c r="H1015" s="59" t="str">
        <f>IFERROR(VLOOKUP(G1015,IF($C$4="TEB0187_REV01",CALC_CONN_TEB0187_REV01!$G:$T),14,0),"---")</f>
        <v>---</v>
      </c>
      <c r="I1015" s="59" t="str">
        <f>IFERROR(VLOOKUP($D1015&amp;"-"&amp;$E1015,IF($C$4="TEB0187_REV01",CALC_CONN_TEB0187_REV01!$F:$K,"???"),6,0),"---")</f>
        <v>---</v>
      </c>
      <c r="J1015" s="61" t="str">
        <f>IFERROR(VLOOKUP($D1015&amp;"-"&amp;$E1015,IF($C$4="TEB0187_REV01",CALC_CONN_TEB0187_REV01!$F:$M,"???"),8,0),"---")</f>
        <v>---</v>
      </c>
      <c r="K1015" s="62" t="str">
        <f>IFERROR(VLOOKUP($D1015&amp;"-"&amp;$E1015,IF($C$4="TEB0187_REV01",CALC_CONN_TEB0187_REV01!$F:$N),9,0),"---")</f>
        <v>---</v>
      </c>
      <c r="L1015" s="59" t="str">
        <f>IFERROR(VLOOKUP(K1015,B2B!$H$3:$I$2000,2,0),"---")</f>
        <v>---</v>
      </c>
      <c r="M1015" s="59" t="str">
        <f>IFERROR(VLOOKUP(L1015,IF($M$4="TEI0187_REV01",RAW_m_TEI0187_REV01!$AD:$AH),5,0),"---")</f>
        <v>---</v>
      </c>
      <c r="N1015" s="59" t="str">
        <f>IFERROR(VLOOKUP(L1015,IF($M$4="TEI0187_REV01",RAW_m_TEI0187_REV01!$AE:$AJ),6,0),"---")</f>
        <v>---</v>
      </c>
      <c r="O1015" s="63" t="str">
        <f>IFERROR(VLOOKUP(L1015,IF($M$4="TEI0187_REV01",RAW_m_TEI0187_REV01!$AD:$AE),2,0),"---")</f>
        <v>---</v>
      </c>
      <c r="P1015" s="59" t="str">
        <f>IFERROR(VLOOKUP(O1015,IF($M$4="TEI0187_REV01",RAW_m_TEI0187_REV01!$AJ:$AK),2,0),"---")</f>
        <v>---</v>
      </c>
      <c r="Q1015" s="59" t="str">
        <f>IFERROR(VLOOKUP(L1015,IF($M$4="TEI0187_REV01",RAW_m_TEI0187_REV01!$AD:$AF),3,0),"---")</f>
        <v>---</v>
      </c>
      <c r="R1015" s="59" t="str">
        <f>IFERROR(VLOOKUP(O1015,IF($M$4="TEI0187_REV01",RAW_m_TEI0187_REV01!$AE:$AG),3,0),"---")</f>
        <v>---</v>
      </c>
      <c r="S1015" s="59" t="str">
        <f t="shared" si="33"/>
        <v>---</v>
      </c>
    </row>
    <row r="1016" spans="2:19" ht="15" customHeight="1" x14ac:dyDescent="0.25">
      <c r="B1016" s="59">
        <f t="shared" si="34"/>
        <v>1011</v>
      </c>
      <c r="C1016" s="60">
        <f>IFERROR(IF($C$4="TEB0187_REV01",CALC_CONN_TEB0187_REV01!U1016,),"---")</f>
        <v>0</v>
      </c>
      <c r="D1016" s="59">
        <f>IFERROR(IF($C$4="TEB0187_REV01",CALC_CONN_TEB0187_REV01!D1016,),"---")</f>
        <v>0</v>
      </c>
      <c r="E1016" s="59">
        <f>IFERROR(IF($C$4="TEB0187_REV01",CALC_CONN_TEB0187_REV01!E1016,),"---")</f>
        <v>0</v>
      </c>
      <c r="F1016" s="59" t="str">
        <f>IFERROR(IF(VLOOKUP($D1016&amp;"-"&amp;$E1016,IF($C$4="TEB0187_REV01",CALC_CONN_TEB0187_REV01!$F:$I),4,0)="--","---",IF($C$4="TEB0187_REV01",CALC_CONN_TEB0187_REV01!$G1016&amp; " --&gt; " &amp;CALC_CONN_TEB0187_REV01!$I1016&amp; " --&gt; ")),"---")</f>
        <v>---</v>
      </c>
      <c r="G1016" s="59" t="str">
        <f>IFERROR(IF(VLOOKUP($D1016&amp;"-"&amp;$E1016,IF($C$4="TEB0187_REV01",CALC_CONN_TEB0187_REV01!$F:$H),3,0)="--",VLOOKUP($D1016&amp;"-"&amp;$E1016,IF($C$4="TEB0187_REV01",CALC_CONN_TEB0187_REV01!$F:$H),2,0),VLOOKUP($D1016&amp;"-"&amp;$E1016,IF($C$4="TEB0187_REV01",CALC_CONN_TEB0187_REV01!$F:$H),3,0)),"---")</f>
        <v>---</v>
      </c>
      <c r="H1016" s="59" t="str">
        <f>IFERROR(VLOOKUP(G1016,IF($C$4="TEB0187_REV01",CALC_CONN_TEB0187_REV01!$G:$T),14,0),"---")</f>
        <v>---</v>
      </c>
      <c r="I1016" s="59" t="str">
        <f>IFERROR(VLOOKUP($D1016&amp;"-"&amp;$E1016,IF($C$4="TEB0187_REV01",CALC_CONN_TEB0187_REV01!$F:$K,"???"),6,0),"---")</f>
        <v>---</v>
      </c>
      <c r="J1016" s="61" t="str">
        <f>IFERROR(VLOOKUP($D1016&amp;"-"&amp;$E1016,IF($C$4="TEB0187_REV01",CALC_CONN_TEB0187_REV01!$F:$M,"???"),8,0),"---")</f>
        <v>---</v>
      </c>
      <c r="K1016" s="62" t="str">
        <f>IFERROR(VLOOKUP($D1016&amp;"-"&amp;$E1016,IF($C$4="TEB0187_REV01",CALC_CONN_TEB0187_REV01!$F:$N),9,0),"---")</f>
        <v>---</v>
      </c>
      <c r="L1016" s="59" t="str">
        <f>IFERROR(VLOOKUP(K1016,B2B!$H$3:$I$2000,2,0),"---")</f>
        <v>---</v>
      </c>
      <c r="M1016" s="59" t="str">
        <f>IFERROR(VLOOKUP(L1016,IF($M$4="TEI0187_REV01",RAW_m_TEI0187_REV01!$AD:$AH),5,0),"---")</f>
        <v>---</v>
      </c>
      <c r="N1016" s="59" t="str">
        <f>IFERROR(VLOOKUP(L1016,IF($M$4="TEI0187_REV01",RAW_m_TEI0187_REV01!$AE:$AJ),6,0),"---")</f>
        <v>---</v>
      </c>
      <c r="O1016" s="63" t="str">
        <f>IFERROR(VLOOKUP(L1016,IF($M$4="TEI0187_REV01",RAW_m_TEI0187_REV01!$AD:$AE),2,0),"---")</f>
        <v>---</v>
      </c>
      <c r="P1016" s="59" t="str">
        <f>IFERROR(VLOOKUP(O1016,IF($M$4="TEI0187_REV01",RAW_m_TEI0187_REV01!$AJ:$AK),2,0),"---")</f>
        <v>---</v>
      </c>
      <c r="Q1016" s="59" t="str">
        <f>IFERROR(VLOOKUP(L1016,IF($M$4="TEI0187_REV01",RAW_m_TEI0187_REV01!$AD:$AF),3,0),"---")</f>
        <v>---</v>
      </c>
      <c r="R1016" s="59" t="str">
        <f>IFERROR(VLOOKUP(O1016,IF($M$4="TEI0187_REV01",RAW_m_TEI0187_REV01!$AE:$AG),3,0),"---")</f>
        <v>---</v>
      </c>
      <c r="S1016" s="59" t="str">
        <f t="shared" si="33"/>
        <v>---</v>
      </c>
    </row>
    <row r="1017" spans="2:19" ht="15" customHeight="1" x14ac:dyDescent="0.25">
      <c r="B1017" s="59">
        <f t="shared" si="34"/>
        <v>1012</v>
      </c>
      <c r="C1017" s="60">
        <f>IFERROR(IF($C$4="TEB0187_REV01",CALC_CONN_TEB0187_REV01!U1017,),"---")</f>
        <v>0</v>
      </c>
      <c r="D1017" s="59">
        <f>IFERROR(IF($C$4="TEB0187_REV01",CALC_CONN_TEB0187_REV01!D1017,),"---")</f>
        <v>0</v>
      </c>
      <c r="E1017" s="59">
        <f>IFERROR(IF($C$4="TEB0187_REV01",CALC_CONN_TEB0187_REV01!E1017,),"---")</f>
        <v>0</v>
      </c>
      <c r="F1017" s="59" t="str">
        <f>IFERROR(IF(VLOOKUP($D1017&amp;"-"&amp;$E1017,IF($C$4="TEB0187_REV01",CALC_CONN_TEB0187_REV01!$F:$I),4,0)="--","---",IF($C$4="TEB0187_REV01",CALC_CONN_TEB0187_REV01!$G1017&amp; " --&gt; " &amp;CALC_CONN_TEB0187_REV01!$I1017&amp; " --&gt; ")),"---")</f>
        <v>---</v>
      </c>
      <c r="G1017" s="59" t="str">
        <f>IFERROR(IF(VLOOKUP($D1017&amp;"-"&amp;$E1017,IF($C$4="TEB0187_REV01",CALC_CONN_TEB0187_REV01!$F:$H),3,0)="--",VLOOKUP($D1017&amp;"-"&amp;$E1017,IF($C$4="TEB0187_REV01",CALC_CONN_TEB0187_REV01!$F:$H),2,0),VLOOKUP($D1017&amp;"-"&amp;$E1017,IF($C$4="TEB0187_REV01",CALC_CONN_TEB0187_REV01!$F:$H),3,0)),"---")</f>
        <v>---</v>
      </c>
      <c r="H1017" s="59" t="str">
        <f>IFERROR(VLOOKUP(G1017,IF($C$4="TEB0187_REV01",CALC_CONN_TEB0187_REV01!$G:$T),14,0),"---")</f>
        <v>---</v>
      </c>
      <c r="I1017" s="59" t="str">
        <f>IFERROR(VLOOKUP($D1017&amp;"-"&amp;$E1017,IF($C$4="TEB0187_REV01",CALC_CONN_TEB0187_REV01!$F:$K,"???"),6,0),"---")</f>
        <v>---</v>
      </c>
      <c r="J1017" s="61" t="str">
        <f>IFERROR(VLOOKUP($D1017&amp;"-"&amp;$E1017,IF($C$4="TEB0187_REV01",CALC_CONN_TEB0187_REV01!$F:$M,"???"),8,0),"---")</f>
        <v>---</v>
      </c>
      <c r="K1017" s="62" t="str">
        <f>IFERROR(VLOOKUP($D1017&amp;"-"&amp;$E1017,IF($C$4="TEB0187_REV01",CALC_CONN_TEB0187_REV01!$F:$N),9,0),"---")</f>
        <v>---</v>
      </c>
      <c r="L1017" s="59" t="str">
        <f>IFERROR(VLOOKUP(K1017,B2B!$H$3:$I$2000,2,0),"---")</f>
        <v>---</v>
      </c>
      <c r="M1017" s="59" t="str">
        <f>IFERROR(VLOOKUP(L1017,IF($M$4="TEI0187_REV01",RAW_m_TEI0187_REV01!$AD:$AH),5,0),"---")</f>
        <v>---</v>
      </c>
      <c r="N1017" s="59" t="str">
        <f>IFERROR(VLOOKUP(L1017,IF($M$4="TEI0187_REV01",RAW_m_TEI0187_REV01!$AE:$AJ),6,0),"---")</f>
        <v>---</v>
      </c>
      <c r="O1017" s="63" t="str">
        <f>IFERROR(VLOOKUP(L1017,IF($M$4="TEI0187_REV01",RAW_m_TEI0187_REV01!$AD:$AE),2,0),"---")</f>
        <v>---</v>
      </c>
      <c r="P1017" s="59" t="str">
        <f>IFERROR(VLOOKUP(O1017,IF($M$4="TEI0187_REV01",RAW_m_TEI0187_REV01!$AJ:$AK),2,0),"---")</f>
        <v>---</v>
      </c>
      <c r="Q1017" s="59" t="str">
        <f>IFERROR(VLOOKUP(L1017,IF($M$4="TEI0187_REV01",RAW_m_TEI0187_REV01!$AD:$AF),3,0),"---")</f>
        <v>---</v>
      </c>
      <c r="R1017" s="59" t="str">
        <f>IFERROR(VLOOKUP(O1017,IF($M$4="TEI0187_REV01",RAW_m_TEI0187_REV01!$AE:$AG),3,0),"---")</f>
        <v>---</v>
      </c>
      <c r="S1017" s="59" t="str">
        <f t="shared" si="33"/>
        <v>---</v>
      </c>
    </row>
    <row r="1018" spans="2:19" ht="15" customHeight="1" x14ac:dyDescent="0.25">
      <c r="B1018" s="59">
        <f t="shared" si="34"/>
        <v>1013</v>
      </c>
      <c r="C1018" s="60">
        <f>IFERROR(IF($C$4="TEB0187_REV01",CALC_CONN_TEB0187_REV01!U1018,),"---")</f>
        <v>0</v>
      </c>
      <c r="D1018" s="59">
        <f>IFERROR(IF($C$4="TEB0187_REV01",CALC_CONN_TEB0187_REV01!D1018,),"---")</f>
        <v>0</v>
      </c>
      <c r="E1018" s="59">
        <f>IFERROR(IF($C$4="TEB0187_REV01",CALC_CONN_TEB0187_REV01!E1018,),"---")</f>
        <v>0</v>
      </c>
      <c r="F1018" s="59" t="str">
        <f>IFERROR(IF(VLOOKUP($D1018&amp;"-"&amp;$E1018,IF($C$4="TEB0187_REV01",CALC_CONN_TEB0187_REV01!$F:$I),4,0)="--","---",IF($C$4="TEB0187_REV01",CALC_CONN_TEB0187_REV01!$G1018&amp; " --&gt; " &amp;CALC_CONN_TEB0187_REV01!$I1018&amp; " --&gt; ")),"---")</f>
        <v>---</v>
      </c>
      <c r="G1018" s="59" t="str">
        <f>IFERROR(IF(VLOOKUP($D1018&amp;"-"&amp;$E1018,IF($C$4="TEB0187_REV01",CALC_CONN_TEB0187_REV01!$F:$H),3,0)="--",VLOOKUP($D1018&amp;"-"&amp;$E1018,IF($C$4="TEB0187_REV01",CALC_CONN_TEB0187_REV01!$F:$H),2,0),VLOOKUP($D1018&amp;"-"&amp;$E1018,IF($C$4="TEB0187_REV01",CALC_CONN_TEB0187_REV01!$F:$H),3,0)),"---")</f>
        <v>---</v>
      </c>
      <c r="H1018" s="59" t="str">
        <f>IFERROR(VLOOKUP(G1018,IF($C$4="TEB0187_REV01",CALC_CONN_TEB0187_REV01!$G:$T),14,0),"---")</f>
        <v>---</v>
      </c>
      <c r="I1018" s="59" t="str">
        <f>IFERROR(VLOOKUP($D1018&amp;"-"&amp;$E1018,IF($C$4="TEB0187_REV01",CALC_CONN_TEB0187_REV01!$F:$K,"???"),6,0),"---")</f>
        <v>---</v>
      </c>
      <c r="J1018" s="61" t="str">
        <f>IFERROR(VLOOKUP($D1018&amp;"-"&amp;$E1018,IF($C$4="TEB0187_REV01",CALC_CONN_TEB0187_REV01!$F:$M,"???"),8,0),"---")</f>
        <v>---</v>
      </c>
      <c r="K1018" s="62" t="str">
        <f>IFERROR(VLOOKUP($D1018&amp;"-"&amp;$E1018,IF($C$4="TEB0187_REV01",CALC_CONN_TEB0187_REV01!$F:$N),9,0),"---")</f>
        <v>---</v>
      </c>
      <c r="L1018" s="59" t="str">
        <f>IFERROR(VLOOKUP(K1018,B2B!$H$3:$I$2000,2,0),"---")</f>
        <v>---</v>
      </c>
      <c r="M1018" s="59" t="str">
        <f>IFERROR(VLOOKUP(L1018,IF($M$4="TEI0187_REV01",RAW_m_TEI0187_REV01!$AD:$AH),5,0),"---")</f>
        <v>---</v>
      </c>
      <c r="N1018" s="59" t="str">
        <f>IFERROR(VLOOKUP(L1018,IF($M$4="TEI0187_REV01",RAW_m_TEI0187_REV01!$AE:$AJ),6,0),"---")</f>
        <v>---</v>
      </c>
      <c r="O1018" s="63" t="str">
        <f>IFERROR(VLOOKUP(L1018,IF($M$4="TEI0187_REV01",RAW_m_TEI0187_REV01!$AD:$AE),2,0),"---")</f>
        <v>---</v>
      </c>
      <c r="P1018" s="59" t="str">
        <f>IFERROR(VLOOKUP(O1018,IF($M$4="TEI0187_REV01",RAW_m_TEI0187_REV01!$AJ:$AK),2,0),"---")</f>
        <v>---</v>
      </c>
      <c r="Q1018" s="59" t="str">
        <f>IFERROR(VLOOKUP(L1018,IF($M$4="TEI0187_REV01",RAW_m_TEI0187_REV01!$AD:$AF),3,0),"---")</f>
        <v>---</v>
      </c>
      <c r="R1018" s="59" t="str">
        <f>IFERROR(VLOOKUP(O1018,IF($M$4="TEI0187_REV01",RAW_m_TEI0187_REV01!$AE:$AG),3,0),"---")</f>
        <v>---</v>
      </c>
      <c r="S1018" s="59" t="str">
        <f t="shared" si="33"/>
        <v>---</v>
      </c>
    </row>
    <row r="1019" spans="2:19" ht="15" customHeight="1" x14ac:dyDescent="0.25">
      <c r="B1019" s="59">
        <f t="shared" si="34"/>
        <v>1014</v>
      </c>
      <c r="C1019" s="60">
        <f>IFERROR(IF($C$4="TEB0187_REV01",CALC_CONN_TEB0187_REV01!U1019,),"---")</f>
        <v>0</v>
      </c>
      <c r="D1019" s="59">
        <f>IFERROR(IF($C$4="TEB0187_REV01",CALC_CONN_TEB0187_REV01!D1019,),"---")</f>
        <v>0</v>
      </c>
      <c r="E1019" s="59">
        <f>IFERROR(IF($C$4="TEB0187_REV01",CALC_CONN_TEB0187_REV01!E1019,),"---")</f>
        <v>0</v>
      </c>
      <c r="F1019" s="59" t="str">
        <f>IFERROR(IF(VLOOKUP($D1019&amp;"-"&amp;$E1019,IF($C$4="TEB0187_REV01",CALC_CONN_TEB0187_REV01!$F:$I),4,0)="--","---",IF($C$4="TEB0187_REV01",CALC_CONN_TEB0187_REV01!$G1019&amp; " --&gt; " &amp;CALC_CONN_TEB0187_REV01!$I1019&amp; " --&gt; ")),"---")</f>
        <v>---</v>
      </c>
      <c r="G1019" s="59" t="str">
        <f>IFERROR(IF(VLOOKUP($D1019&amp;"-"&amp;$E1019,IF($C$4="TEB0187_REV01",CALC_CONN_TEB0187_REV01!$F:$H),3,0)="--",VLOOKUP($D1019&amp;"-"&amp;$E1019,IF($C$4="TEB0187_REV01",CALC_CONN_TEB0187_REV01!$F:$H),2,0),VLOOKUP($D1019&amp;"-"&amp;$E1019,IF($C$4="TEB0187_REV01",CALC_CONN_TEB0187_REV01!$F:$H),3,0)),"---")</f>
        <v>---</v>
      </c>
      <c r="H1019" s="59" t="str">
        <f>IFERROR(VLOOKUP(G1019,IF($C$4="TEB0187_REV01",CALC_CONN_TEB0187_REV01!$G:$T),14,0),"---")</f>
        <v>---</v>
      </c>
      <c r="I1019" s="59" t="str">
        <f>IFERROR(VLOOKUP($D1019&amp;"-"&amp;$E1019,IF($C$4="TEB0187_REV01",CALC_CONN_TEB0187_REV01!$F:$K,"???"),6,0),"---")</f>
        <v>---</v>
      </c>
      <c r="J1019" s="61" t="str">
        <f>IFERROR(VLOOKUP($D1019&amp;"-"&amp;$E1019,IF($C$4="TEB0187_REV01",CALC_CONN_TEB0187_REV01!$F:$M,"???"),8,0),"---")</f>
        <v>---</v>
      </c>
      <c r="K1019" s="62" t="str">
        <f>IFERROR(VLOOKUP($D1019&amp;"-"&amp;$E1019,IF($C$4="TEB0187_REV01",CALC_CONN_TEB0187_REV01!$F:$N),9,0),"---")</f>
        <v>---</v>
      </c>
      <c r="L1019" s="59" t="str">
        <f>IFERROR(VLOOKUP(K1019,B2B!$H$3:$I$2000,2,0),"---")</f>
        <v>---</v>
      </c>
      <c r="M1019" s="59" t="str">
        <f>IFERROR(VLOOKUP(L1019,IF($M$4="TEI0187_REV01",RAW_m_TEI0187_REV01!$AD:$AH),5,0),"---")</f>
        <v>---</v>
      </c>
      <c r="N1019" s="59" t="str">
        <f>IFERROR(VLOOKUP(L1019,IF($M$4="TEI0187_REV01",RAW_m_TEI0187_REV01!$AE:$AJ),6,0),"---")</f>
        <v>---</v>
      </c>
      <c r="O1019" s="63" t="str">
        <f>IFERROR(VLOOKUP(L1019,IF($M$4="TEI0187_REV01",RAW_m_TEI0187_REV01!$AD:$AE),2,0),"---")</f>
        <v>---</v>
      </c>
      <c r="P1019" s="59" t="str">
        <f>IFERROR(VLOOKUP(O1019,IF($M$4="TEI0187_REV01",RAW_m_TEI0187_REV01!$AJ:$AK),2,0),"---")</f>
        <v>---</v>
      </c>
      <c r="Q1019" s="59" t="str">
        <f>IFERROR(VLOOKUP(L1019,IF($M$4="TEI0187_REV01",RAW_m_TEI0187_REV01!$AD:$AF),3,0),"---")</f>
        <v>---</v>
      </c>
      <c r="R1019" s="59" t="str">
        <f>IFERROR(VLOOKUP(O1019,IF($M$4="TEI0187_REV01",RAW_m_TEI0187_REV01!$AE:$AG),3,0),"---")</f>
        <v>---</v>
      </c>
      <c r="S1019" s="59" t="str">
        <f t="shared" si="33"/>
        <v>---</v>
      </c>
    </row>
    <row r="1020" spans="2:19" ht="15" customHeight="1" x14ac:dyDescent="0.25">
      <c r="B1020" s="59">
        <f t="shared" si="34"/>
        <v>1015</v>
      </c>
      <c r="C1020" s="60">
        <f>IFERROR(IF($C$4="TEB0187_REV01",CALC_CONN_TEB0187_REV01!U1020,),"---")</f>
        <v>0</v>
      </c>
      <c r="D1020" s="59">
        <f>IFERROR(IF($C$4="TEB0187_REV01",CALC_CONN_TEB0187_REV01!D1020,),"---")</f>
        <v>0</v>
      </c>
      <c r="E1020" s="59">
        <f>IFERROR(IF($C$4="TEB0187_REV01",CALC_CONN_TEB0187_REV01!E1020,),"---")</f>
        <v>0</v>
      </c>
      <c r="F1020" s="59" t="str">
        <f>IFERROR(IF(VLOOKUP($D1020&amp;"-"&amp;$E1020,IF($C$4="TEB0187_REV01",CALC_CONN_TEB0187_REV01!$F:$I),4,0)="--","---",IF($C$4="TEB0187_REV01",CALC_CONN_TEB0187_REV01!$G1020&amp; " --&gt; " &amp;CALC_CONN_TEB0187_REV01!$I1020&amp; " --&gt; ")),"---")</f>
        <v>---</v>
      </c>
      <c r="G1020" s="59" t="str">
        <f>IFERROR(IF(VLOOKUP($D1020&amp;"-"&amp;$E1020,IF($C$4="TEB0187_REV01",CALC_CONN_TEB0187_REV01!$F:$H),3,0)="--",VLOOKUP($D1020&amp;"-"&amp;$E1020,IF($C$4="TEB0187_REV01",CALC_CONN_TEB0187_REV01!$F:$H),2,0),VLOOKUP($D1020&amp;"-"&amp;$E1020,IF($C$4="TEB0187_REV01",CALC_CONN_TEB0187_REV01!$F:$H),3,0)),"---")</f>
        <v>---</v>
      </c>
      <c r="H1020" s="59" t="str">
        <f>IFERROR(VLOOKUP(G1020,IF($C$4="TEB0187_REV01",CALC_CONN_TEB0187_REV01!$G:$T),14,0),"---")</f>
        <v>---</v>
      </c>
      <c r="I1020" s="59" t="str">
        <f>IFERROR(VLOOKUP($D1020&amp;"-"&amp;$E1020,IF($C$4="TEB0187_REV01",CALC_CONN_TEB0187_REV01!$F:$K,"???"),6,0),"---")</f>
        <v>---</v>
      </c>
      <c r="J1020" s="61" t="str">
        <f>IFERROR(VLOOKUP($D1020&amp;"-"&amp;$E1020,IF($C$4="TEB0187_REV01",CALC_CONN_TEB0187_REV01!$F:$M,"???"),8,0),"---")</f>
        <v>---</v>
      </c>
      <c r="K1020" s="62" t="str">
        <f>IFERROR(VLOOKUP($D1020&amp;"-"&amp;$E1020,IF($C$4="TEB0187_REV01",CALC_CONN_TEB0187_REV01!$F:$N),9,0),"---")</f>
        <v>---</v>
      </c>
      <c r="L1020" s="59" t="str">
        <f>IFERROR(VLOOKUP(K1020,B2B!$H$3:$I$2000,2,0),"---")</f>
        <v>---</v>
      </c>
      <c r="M1020" s="59" t="str">
        <f>IFERROR(VLOOKUP(L1020,IF($M$4="TEI0187_REV01",RAW_m_TEI0187_REV01!$AD:$AH),5,0),"---")</f>
        <v>---</v>
      </c>
      <c r="N1020" s="59" t="str">
        <f>IFERROR(VLOOKUP(L1020,IF($M$4="TEI0187_REV01",RAW_m_TEI0187_REV01!$AE:$AJ),6,0),"---")</f>
        <v>---</v>
      </c>
      <c r="O1020" s="63" t="str">
        <f>IFERROR(VLOOKUP(L1020,IF($M$4="TEI0187_REV01",RAW_m_TEI0187_REV01!$AD:$AE),2,0),"---")</f>
        <v>---</v>
      </c>
      <c r="P1020" s="59" t="str">
        <f>IFERROR(VLOOKUP(O1020,IF($M$4="TEI0187_REV01",RAW_m_TEI0187_REV01!$AJ:$AK),2,0),"---")</f>
        <v>---</v>
      </c>
      <c r="Q1020" s="59" t="str">
        <f>IFERROR(VLOOKUP(L1020,IF($M$4="TEI0187_REV01",RAW_m_TEI0187_REV01!$AD:$AF),3,0),"---")</f>
        <v>---</v>
      </c>
      <c r="R1020" s="59" t="str">
        <f>IFERROR(VLOOKUP(O1020,IF($M$4="TEI0187_REV01",RAW_m_TEI0187_REV01!$AE:$AG),3,0),"---")</f>
        <v>---</v>
      </c>
      <c r="S1020" s="59" t="str">
        <f t="shared" si="33"/>
        <v>---</v>
      </c>
    </row>
    <row r="1021" spans="2:19" ht="15" customHeight="1" x14ac:dyDescent="0.25">
      <c r="B1021" s="59">
        <f t="shared" si="34"/>
        <v>1016</v>
      </c>
      <c r="C1021" s="60">
        <f>IFERROR(IF($C$4="TEB0187_REV01",CALC_CONN_TEB0187_REV01!U1021,),"---")</f>
        <v>0</v>
      </c>
      <c r="D1021" s="59">
        <f>IFERROR(IF($C$4="TEB0187_REV01",CALC_CONN_TEB0187_REV01!D1021,),"---")</f>
        <v>0</v>
      </c>
      <c r="E1021" s="59">
        <f>IFERROR(IF($C$4="TEB0187_REV01",CALC_CONN_TEB0187_REV01!E1021,),"---")</f>
        <v>0</v>
      </c>
      <c r="F1021" s="59" t="str">
        <f>IFERROR(IF(VLOOKUP($D1021&amp;"-"&amp;$E1021,IF($C$4="TEB0187_REV01",CALC_CONN_TEB0187_REV01!$F:$I),4,0)="--","---",IF($C$4="TEB0187_REV01",CALC_CONN_TEB0187_REV01!$G1021&amp; " --&gt; " &amp;CALC_CONN_TEB0187_REV01!$I1021&amp; " --&gt; ")),"---")</f>
        <v>---</v>
      </c>
      <c r="G1021" s="59" t="str">
        <f>IFERROR(IF(VLOOKUP($D1021&amp;"-"&amp;$E1021,IF($C$4="TEB0187_REV01",CALC_CONN_TEB0187_REV01!$F:$H),3,0)="--",VLOOKUP($D1021&amp;"-"&amp;$E1021,IF($C$4="TEB0187_REV01",CALC_CONN_TEB0187_REV01!$F:$H),2,0),VLOOKUP($D1021&amp;"-"&amp;$E1021,IF($C$4="TEB0187_REV01",CALC_CONN_TEB0187_REV01!$F:$H),3,0)),"---")</f>
        <v>---</v>
      </c>
      <c r="H1021" s="59" t="str">
        <f>IFERROR(VLOOKUP(G1021,IF($C$4="TEB0187_REV01",CALC_CONN_TEB0187_REV01!$G:$T),14,0),"---")</f>
        <v>---</v>
      </c>
      <c r="I1021" s="59" t="str">
        <f>IFERROR(VLOOKUP($D1021&amp;"-"&amp;$E1021,IF($C$4="TEB0187_REV01",CALC_CONN_TEB0187_REV01!$F:$K,"???"),6,0),"---")</f>
        <v>---</v>
      </c>
      <c r="J1021" s="61" t="str">
        <f>IFERROR(VLOOKUP($D1021&amp;"-"&amp;$E1021,IF($C$4="TEB0187_REV01",CALC_CONN_TEB0187_REV01!$F:$M,"???"),8,0),"---")</f>
        <v>---</v>
      </c>
      <c r="K1021" s="62" t="str">
        <f>IFERROR(VLOOKUP($D1021&amp;"-"&amp;$E1021,IF($C$4="TEB0187_REV01",CALC_CONN_TEB0187_REV01!$F:$N),9,0),"---")</f>
        <v>---</v>
      </c>
      <c r="L1021" s="59" t="str">
        <f>IFERROR(VLOOKUP(K1021,B2B!$H$3:$I$2000,2,0),"---")</f>
        <v>---</v>
      </c>
      <c r="M1021" s="59" t="str">
        <f>IFERROR(VLOOKUP(L1021,IF($M$4="TEI0187_REV01",RAW_m_TEI0187_REV01!$AD:$AH),5,0),"---")</f>
        <v>---</v>
      </c>
      <c r="N1021" s="59" t="str">
        <f>IFERROR(VLOOKUP(L1021,IF($M$4="TEI0187_REV01",RAW_m_TEI0187_REV01!$AE:$AJ),6,0),"---")</f>
        <v>---</v>
      </c>
      <c r="O1021" s="63" t="str">
        <f>IFERROR(VLOOKUP(L1021,IF($M$4="TEI0187_REV01",RAW_m_TEI0187_REV01!$AD:$AE),2,0),"---")</f>
        <v>---</v>
      </c>
      <c r="P1021" s="59" t="str">
        <f>IFERROR(VLOOKUP(O1021,IF($M$4="TEI0187_REV01",RAW_m_TEI0187_REV01!$AJ:$AK),2,0),"---")</f>
        <v>---</v>
      </c>
      <c r="Q1021" s="59" t="str">
        <f>IFERROR(VLOOKUP(L1021,IF($M$4="TEI0187_REV01",RAW_m_TEI0187_REV01!$AD:$AF),3,0),"---")</f>
        <v>---</v>
      </c>
      <c r="R1021" s="59" t="str">
        <f>IFERROR(VLOOKUP(O1021,IF($M$4="TEI0187_REV01",RAW_m_TEI0187_REV01!$AE:$AG),3,0),"---")</f>
        <v>---</v>
      </c>
      <c r="S1021" s="59" t="str">
        <f t="shared" si="33"/>
        <v>---</v>
      </c>
    </row>
    <row r="1022" spans="2:19" ht="15" customHeight="1" x14ac:dyDescent="0.25">
      <c r="B1022" s="59">
        <f t="shared" si="34"/>
        <v>1017</v>
      </c>
      <c r="C1022" s="60">
        <f>IFERROR(IF($C$4="TEB0187_REV01",CALC_CONN_TEB0187_REV01!U1022,),"---")</f>
        <v>0</v>
      </c>
      <c r="D1022" s="59">
        <f>IFERROR(IF($C$4="TEB0187_REV01",CALC_CONN_TEB0187_REV01!D1022,),"---")</f>
        <v>0</v>
      </c>
      <c r="E1022" s="59">
        <f>IFERROR(IF($C$4="TEB0187_REV01",CALC_CONN_TEB0187_REV01!E1022,),"---")</f>
        <v>0</v>
      </c>
      <c r="F1022" s="59" t="str">
        <f>IFERROR(IF(VLOOKUP($D1022&amp;"-"&amp;$E1022,IF($C$4="TEB0187_REV01",CALC_CONN_TEB0187_REV01!$F:$I),4,0)="--","---",IF($C$4="TEB0187_REV01",CALC_CONN_TEB0187_REV01!$G1022&amp; " --&gt; " &amp;CALC_CONN_TEB0187_REV01!$I1022&amp; " --&gt; ")),"---")</f>
        <v>---</v>
      </c>
      <c r="G1022" s="59" t="str">
        <f>IFERROR(IF(VLOOKUP($D1022&amp;"-"&amp;$E1022,IF($C$4="TEB0187_REV01",CALC_CONN_TEB0187_REV01!$F:$H),3,0)="--",VLOOKUP($D1022&amp;"-"&amp;$E1022,IF($C$4="TEB0187_REV01",CALC_CONN_TEB0187_REV01!$F:$H),2,0),VLOOKUP($D1022&amp;"-"&amp;$E1022,IF($C$4="TEB0187_REV01",CALC_CONN_TEB0187_REV01!$F:$H),3,0)),"---")</f>
        <v>---</v>
      </c>
      <c r="H1022" s="59" t="str">
        <f>IFERROR(VLOOKUP(G1022,IF($C$4="TEB0187_REV01",CALC_CONN_TEB0187_REV01!$G:$T),14,0),"---")</f>
        <v>---</v>
      </c>
      <c r="I1022" s="59" t="str">
        <f>IFERROR(VLOOKUP($D1022&amp;"-"&amp;$E1022,IF($C$4="TEB0187_REV01",CALC_CONN_TEB0187_REV01!$F:$K,"???"),6,0),"---")</f>
        <v>---</v>
      </c>
      <c r="J1022" s="61" t="str">
        <f>IFERROR(VLOOKUP($D1022&amp;"-"&amp;$E1022,IF($C$4="TEB0187_REV01",CALC_CONN_TEB0187_REV01!$F:$M,"???"),8,0),"---")</f>
        <v>---</v>
      </c>
      <c r="K1022" s="62" t="str">
        <f>IFERROR(VLOOKUP($D1022&amp;"-"&amp;$E1022,IF($C$4="TEB0187_REV01",CALC_CONN_TEB0187_REV01!$F:$N),9,0),"---")</f>
        <v>---</v>
      </c>
      <c r="L1022" s="59" t="str">
        <f>IFERROR(VLOOKUP(K1022,B2B!$H$3:$I$2000,2,0),"---")</f>
        <v>---</v>
      </c>
      <c r="M1022" s="59" t="str">
        <f>IFERROR(VLOOKUP(L1022,IF($M$4="TEI0187_REV01",RAW_m_TEI0187_REV01!$AD:$AH),5,0),"---")</f>
        <v>---</v>
      </c>
      <c r="N1022" s="59" t="str">
        <f>IFERROR(VLOOKUP(L1022,IF($M$4="TEI0187_REV01",RAW_m_TEI0187_REV01!$AE:$AJ),6,0),"---")</f>
        <v>---</v>
      </c>
      <c r="O1022" s="63" t="str">
        <f>IFERROR(VLOOKUP(L1022,IF($M$4="TEI0187_REV01",RAW_m_TEI0187_REV01!$AD:$AE),2,0),"---")</f>
        <v>---</v>
      </c>
      <c r="P1022" s="59" t="str">
        <f>IFERROR(VLOOKUP(O1022,IF($M$4="TEI0187_REV01",RAW_m_TEI0187_REV01!$AJ:$AK),2,0),"---")</f>
        <v>---</v>
      </c>
      <c r="Q1022" s="59" t="str">
        <f>IFERROR(VLOOKUP(L1022,IF($M$4="TEI0187_REV01",RAW_m_TEI0187_REV01!$AD:$AF),3,0),"---")</f>
        <v>---</v>
      </c>
      <c r="R1022" s="59" t="str">
        <f>IFERROR(VLOOKUP(O1022,IF($M$4="TEI0187_REV01",RAW_m_TEI0187_REV01!$AE:$AG),3,0),"---")</f>
        <v>---</v>
      </c>
      <c r="S1022" s="59" t="str">
        <f t="shared" si="33"/>
        <v>---</v>
      </c>
    </row>
    <row r="1023" spans="2:19" ht="15" customHeight="1" x14ac:dyDescent="0.25">
      <c r="B1023" s="59">
        <f t="shared" si="34"/>
        <v>1018</v>
      </c>
      <c r="C1023" s="60">
        <f>IFERROR(IF($C$4="TEB0187_REV01",CALC_CONN_TEB0187_REV01!U1023,),"---")</f>
        <v>0</v>
      </c>
      <c r="D1023" s="59">
        <f>IFERROR(IF($C$4="TEB0187_REV01",CALC_CONN_TEB0187_REV01!D1023,),"---")</f>
        <v>0</v>
      </c>
      <c r="E1023" s="59">
        <f>IFERROR(IF($C$4="TEB0187_REV01",CALC_CONN_TEB0187_REV01!E1023,),"---")</f>
        <v>0</v>
      </c>
      <c r="F1023" s="59" t="str">
        <f>IFERROR(IF(VLOOKUP($D1023&amp;"-"&amp;$E1023,IF($C$4="TEB0187_REV01",CALC_CONN_TEB0187_REV01!$F:$I),4,0)="--","---",IF($C$4="TEB0187_REV01",CALC_CONN_TEB0187_REV01!$G1023&amp; " --&gt; " &amp;CALC_CONN_TEB0187_REV01!$I1023&amp; " --&gt; ")),"---")</f>
        <v>---</v>
      </c>
      <c r="G1023" s="59" t="str">
        <f>IFERROR(IF(VLOOKUP($D1023&amp;"-"&amp;$E1023,IF($C$4="TEB0187_REV01",CALC_CONN_TEB0187_REV01!$F:$H),3,0)="--",VLOOKUP($D1023&amp;"-"&amp;$E1023,IF($C$4="TEB0187_REV01",CALC_CONN_TEB0187_REV01!$F:$H),2,0),VLOOKUP($D1023&amp;"-"&amp;$E1023,IF($C$4="TEB0187_REV01",CALC_CONN_TEB0187_REV01!$F:$H),3,0)),"---")</f>
        <v>---</v>
      </c>
      <c r="H1023" s="59" t="str">
        <f>IFERROR(VLOOKUP(G1023,IF($C$4="TEB0187_REV01",CALC_CONN_TEB0187_REV01!$G:$T),14,0),"---")</f>
        <v>---</v>
      </c>
      <c r="I1023" s="59" t="str">
        <f>IFERROR(VLOOKUP($D1023&amp;"-"&amp;$E1023,IF($C$4="TEB0187_REV01",CALC_CONN_TEB0187_REV01!$F:$K,"???"),6,0),"---")</f>
        <v>---</v>
      </c>
      <c r="J1023" s="61" t="str">
        <f>IFERROR(VLOOKUP($D1023&amp;"-"&amp;$E1023,IF($C$4="TEB0187_REV01",CALC_CONN_TEB0187_REV01!$F:$M,"???"),8,0),"---")</f>
        <v>---</v>
      </c>
      <c r="K1023" s="62" t="str">
        <f>IFERROR(VLOOKUP($D1023&amp;"-"&amp;$E1023,IF($C$4="TEB0187_REV01",CALC_CONN_TEB0187_REV01!$F:$N),9,0),"---")</f>
        <v>---</v>
      </c>
      <c r="L1023" s="59" t="str">
        <f>IFERROR(VLOOKUP(K1023,B2B!$H$3:$I$2000,2,0),"---")</f>
        <v>---</v>
      </c>
      <c r="M1023" s="59" t="str">
        <f>IFERROR(VLOOKUP(L1023,IF($M$4="TEI0187_REV01",RAW_m_TEI0187_REV01!$AD:$AH),5,0),"---")</f>
        <v>---</v>
      </c>
      <c r="N1023" s="59" t="str">
        <f>IFERROR(VLOOKUP(L1023,IF($M$4="TEI0187_REV01",RAW_m_TEI0187_REV01!$AE:$AJ),6,0),"---")</f>
        <v>---</v>
      </c>
      <c r="O1023" s="63" t="str">
        <f>IFERROR(VLOOKUP(L1023,IF($M$4="TEI0187_REV01",RAW_m_TEI0187_REV01!$AD:$AE),2,0),"---")</f>
        <v>---</v>
      </c>
      <c r="P1023" s="59" t="str">
        <f>IFERROR(VLOOKUP(O1023,IF($M$4="TEI0187_REV01",RAW_m_TEI0187_REV01!$AJ:$AK),2,0),"---")</f>
        <v>---</v>
      </c>
      <c r="Q1023" s="59" t="str">
        <f>IFERROR(VLOOKUP(L1023,IF($M$4="TEI0187_REV01",RAW_m_TEI0187_REV01!$AD:$AF),3,0),"---")</f>
        <v>---</v>
      </c>
      <c r="R1023" s="59" t="str">
        <f>IFERROR(VLOOKUP(O1023,IF($M$4="TEI0187_REV01",RAW_m_TEI0187_REV01!$AE:$AG),3,0),"---")</f>
        <v>---</v>
      </c>
      <c r="S1023" s="59" t="str">
        <f t="shared" si="33"/>
        <v>---</v>
      </c>
    </row>
    <row r="1024" spans="2:19" ht="15" customHeight="1" x14ac:dyDescent="0.25">
      <c r="B1024" s="59">
        <f t="shared" si="34"/>
        <v>1019</v>
      </c>
      <c r="C1024" s="60">
        <f>IFERROR(IF($C$4="TEB0187_REV01",CALC_CONN_TEB0187_REV01!U1024,),"---")</f>
        <v>0</v>
      </c>
      <c r="D1024" s="59">
        <f>IFERROR(IF($C$4="TEB0187_REV01",CALC_CONN_TEB0187_REV01!D1024,),"---")</f>
        <v>0</v>
      </c>
      <c r="E1024" s="59">
        <f>IFERROR(IF($C$4="TEB0187_REV01",CALC_CONN_TEB0187_REV01!E1024,),"---")</f>
        <v>0</v>
      </c>
      <c r="F1024" s="59" t="str">
        <f>IFERROR(IF(VLOOKUP($D1024&amp;"-"&amp;$E1024,IF($C$4="TEB0187_REV01",CALC_CONN_TEB0187_REV01!$F:$I),4,0)="--","---",IF($C$4="TEB0187_REV01",CALC_CONN_TEB0187_REV01!$G1024&amp; " --&gt; " &amp;CALC_CONN_TEB0187_REV01!$I1024&amp; " --&gt; ")),"---")</f>
        <v>---</v>
      </c>
      <c r="G1024" s="59" t="str">
        <f>IFERROR(IF(VLOOKUP($D1024&amp;"-"&amp;$E1024,IF($C$4="TEB0187_REV01",CALC_CONN_TEB0187_REV01!$F:$H),3,0)="--",VLOOKUP($D1024&amp;"-"&amp;$E1024,IF($C$4="TEB0187_REV01",CALC_CONN_TEB0187_REV01!$F:$H),2,0),VLOOKUP($D1024&amp;"-"&amp;$E1024,IF($C$4="TEB0187_REV01",CALC_CONN_TEB0187_REV01!$F:$H),3,0)),"---")</f>
        <v>---</v>
      </c>
      <c r="H1024" s="59" t="str">
        <f>IFERROR(VLOOKUP(G1024,IF($C$4="TEB0187_REV01",CALC_CONN_TEB0187_REV01!$G:$T),14,0),"---")</f>
        <v>---</v>
      </c>
      <c r="I1024" s="59" t="str">
        <f>IFERROR(VLOOKUP($D1024&amp;"-"&amp;$E1024,IF($C$4="TEB0187_REV01",CALC_CONN_TEB0187_REV01!$F:$K,"???"),6,0),"---")</f>
        <v>---</v>
      </c>
      <c r="J1024" s="61" t="str">
        <f>IFERROR(VLOOKUP($D1024&amp;"-"&amp;$E1024,IF($C$4="TEB0187_REV01",CALC_CONN_TEB0187_REV01!$F:$M,"???"),8,0),"---")</f>
        <v>---</v>
      </c>
      <c r="K1024" s="62" t="str">
        <f>IFERROR(VLOOKUP($D1024&amp;"-"&amp;$E1024,IF($C$4="TEB0187_REV01",CALC_CONN_TEB0187_REV01!$F:$N),9,0),"---")</f>
        <v>---</v>
      </c>
      <c r="L1024" s="59" t="str">
        <f>IFERROR(VLOOKUP(K1024,B2B!$H$3:$I$2000,2,0),"---")</f>
        <v>---</v>
      </c>
      <c r="M1024" s="59" t="str">
        <f>IFERROR(VLOOKUP(L1024,IF($M$4="TEI0187_REV01",RAW_m_TEI0187_REV01!$AD:$AH),5,0),"---")</f>
        <v>---</v>
      </c>
      <c r="N1024" s="59" t="str">
        <f>IFERROR(VLOOKUP(L1024,IF($M$4="TEI0187_REV01",RAW_m_TEI0187_REV01!$AE:$AJ),6,0),"---")</f>
        <v>---</v>
      </c>
      <c r="O1024" s="63" t="str">
        <f>IFERROR(VLOOKUP(L1024,IF($M$4="TEI0187_REV01",RAW_m_TEI0187_REV01!$AD:$AE),2,0),"---")</f>
        <v>---</v>
      </c>
      <c r="P1024" s="59" t="str">
        <f>IFERROR(VLOOKUP(O1024,IF($M$4="TEI0187_REV01",RAW_m_TEI0187_REV01!$AJ:$AK),2,0),"---")</f>
        <v>---</v>
      </c>
      <c r="Q1024" s="59" t="str">
        <f>IFERROR(VLOOKUP(L1024,IF($M$4="TEI0187_REV01",RAW_m_TEI0187_REV01!$AD:$AF),3,0),"---")</f>
        <v>---</v>
      </c>
      <c r="R1024" s="59" t="str">
        <f>IFERROR(VLOOKUP(O1024,IF($M$4="TEI0187_REV01",RAW_m_TEI0187_REV01!$AE:$AG),3,0),"---")</f>
        <v>---</v>
      </c>
      <c r="S1024" s="59" t="str">
        <f t="shared" si="33"/>
        <v>---</v>
      </c>
    </row>
    <row r="1025" spans="2:19" ht="15" customHeight="1" x14ac:dyDescent="0.25">
      <c r="B1025" s="59">
        <f t="shared" si="34"/>
        <v>1020</v>
      </c>
      <c r="C1025" s="60">
        <f>IFERROR(IF($C$4="TEB0187_REV01",CALC_CONN_TEB0187_REV01!U1025,),"---")</f>
        <v>0</v>
      </c>
      <c r="D1025" s="59">
        <f>IFERROR(IF($C$4="TEB0187_REV01",CALC_CONN_TEB0187_REV01!D1025,),"---")</f>
        <v>0</v>
      </c>
      <c r="E1025" s="59">
        <f>IFERROR(IF($C$4="TEB0187_REV01",CALC_CONN_TEB0187_REV01!E1025,),"---")</f>
        <v>0</v>
      </c>
      <c r="F1025" s="59" t="str">
        <f>IFERROR(IF(VLOOKUP($D1025&amp;"-"&amp;$E1025,IF($C$4="TEB0187_REV01",CALC_CONN_TEB0187_REV01!$F:$I),4,0)="--","---",IF($C$4="TEB0187_REV01",CALC_CONN_TEB0187_REV01!$G1025&amp; " --&gt; " &amp;CALC_CONN_TEB0187_REV01!$I1025&amp; " --&gt; ")),"---")</f>
        <v>---</v>
      </c>
      <c r="G1025" s="59" t="str">
        <f>IFERROR(IF(VLOOKUP($D1025&amp;"-"&amp;$E1025,IF($C$4="TEB0187_REV01",CALC_CONN_TEB0187_REV01!$F:$H),3,0)="--",VLOOKUP($D1025&amp;"-"&amp;$E1025,IF($C$4="TEB0187_REV01",CALC_CONN_TEB0187_REV01!$F:$H),2,0),VLOOKUP($D1025&amp;"-"&amp;$E1025,IF($C$4="TEB0187_REV01",CALC_CONN_TEB0187_REV01!$F:$H),3,0)),"---")</f>
        <v>---</v>
      </c>
      <c r="H1025" s="59" t="str">
        <f>IFERROR(VLOOKUP(G1025,IF($C$4="TEB0187_REV01",CALC_CONN_TEB0187_REV01!$G:$T),14,0),"---")</f>
        <v>---</v>
      </c>
      <c r="I1025" s="59" t="str">
        <f>IFERROR(VLOOKUP($D1025&amp;"-"&amp;$E1025,IF($C$4="TEB0187_REV01",CALC_CONN_TEB0187_REV01!$F:$K,"???"),6,0),"---")</f>
        <v>---</v>
      </c>
      <c r="J1025" s="61" t="str">
        <f>IFERROR(VLOOKUP($D1025&amp;"-"&amp;$E1025,IF($C$4="TEB0187_REV01",CALC_CONN_TEB0187_REV01!$F:$M,"???"),8,0),"---")</f>
        <v>---</v>
      </c>
      <c r="K1025" s="62" t="str">
        <f>IFERROR(VLOOKUP($D1025&amp;"-"&amp;$E1025,IF($C$4="TEB0187_REV01",CALC_CONN_TEB0187_REV01!$F:$N),9,0),"---")</f>
        <v>---</v>
      </c>
      <c r="L1025" s="59" t="str">
        <f>IFERROR(VLOOKUP(K1025,B2B!$H$3:$I$2000,2,0),"---")</f>
        <v>---</v>
      </c>
      <c r="M1025" s="59" t="str">
        <f>IFERROR(VLOOKUP(L1025,IF($M$4="TEI0187_REV01",RAW_m_TEI0187_REV01!$AD:$AH),5,0),"---")</f>
        <v>---</v>
      </c>
      <c r="N1025" s="59" t="str">
        <f>IFERROR(VLOOKUP(L1025,IF($M$4="TEI0187_REV01",RAW_m_TEI0187_REV01!$AE:$AJ),6,0),"---")</f>
        <v>---</v>
      </c>
      <c r="O1025" s="63" t="str">
        <f>IFERROR(VLOOKUP(L1025,IF($M$4="TEI0187_REV01",RAW_m_TEI0187_REV01!$AD:$AE),2,0),"---")</f>
        <v>---</v>
      </c>
      <c r="P1025" s="59" t="str">
        <f>IFERROR(VLOOKUP(O1025,IF($M$4="TEI0187_REV01",RAW_m_TEI0187_REV01!$AJ:$AK),2,0),"---")</f>
        <v>---</v>
      </c>
      <c r="Q1025" s="59" t="str">
        <f>IFERROR(VLOOKUP(L1025,IF($M$4="TEI0187_REV01",RAW_m_TEI0187_REV01!$AD:$AF),3,0),"---")</f>
        <v>---</v>
      </c>
      <c r="R1025" s="59" t="str">
        <f>IFERROR(VLOOKUP(O1025,IF($M$4="TEI0187_REV01",RAW_m_TEI0187_REV01!$AE:$AG),3,0),"---")</f>
        <v>---</v>
      </c>
      <c r="S1025" s="59" t="str">
        <f t="shared" si="33"/>
        <v>---</v>
      </c>
    </row>
    <row r="1026" spans="2:19" ht="15" customHeight="1" x14ac:dyDescent="0.25">
      <c r="B1026" s="59">
        <f t="shared" si="34"/>
        <v>1021</v>
      </c>
      <c r="C1026" s="60">
        <f>IFERROR(IF($C$4="TEB0187_REV01",CALC_CONN_TEB0187_REV01!U1026,),"---")</f>
        <v>0</v>
      </c>
      <c r="D1026" s="59">
        <f>IFERROR(IF($C$4="TEB0187_REV01",CALC_CONN_TEB0187_REV01!D1026,),"---")</f>
        <v>0</v>
      </c>
      <c r="E1026" s="59">
        <f>IFERROR(IF($C$4="TEB0187_REV01",CALC_CONN_TEB0187_REV01!E1026,),"---")</f>
        <v>0</v>
      </c>
      <c r="F1026" s="59" t="str">
        <f>IFERROR(IF(VLOOKUP($D1026&amp;"-"&amp;$E1026,IF($C$4="TEB0187_REV01",CALC_CONN_TEB0187_REV01!$F:$I),4,0)="--","---",IF($C$4="TEB0187_REV01",CALC_CONN_TEB0187_REV01!$G1026&amp; " --&gt; " &amp;CALC_CONN_TEB0187_REV01!$I1026&amp; " --&gt; ")),"---")</f>
        <v>---</v>
      </c>
      <c r="G1026" s="59" t="str">
        <f>IFERROR(IF(VLOOKUP($D1026&amp;"-"&amp;$E1026,IF($C$4="TEB0187_REV01",CALC_CONN_TEB0187_REV01!$F:$H),3,0)="--",VLOOKUP($D1026&amp;"-"&amp;$E1026,IF($C$4="TEB0187_REV01",CALC_CONN_TEB0187_REV01!$F:$H),2,0),VLOOKUP($D1026&amp;"-"&amp;$E1026,IF($C$4="TEB0187_REV01",CALC_CONN_TEB0187_REV01!$F:$H),3,0)),"---")</f>
        <v>---</v>
      </c>
      <c r="H1026" s="59" t="str">
        <f>IFERROR(VLOOKUP(G1026,IF($C$4="TEB0187_REV01",CALC_CONN_TEB0187_REV01!$G:$T),14,0),"---")</f>
        <v>---</v>
      </c>
      <c r="I1026" s="59" t="str">
        <f>IFERROR(VLOOKUP($D1026&amp;"-"&amp;$E1026,IF($C$4="TEB0187_REV01",CALC_CONN_TEB0187_REV01!$F:$K,"???"),6,0),"---")</f>
        <v>---</v>
      </c>
      <c r="J1026" s="61" t="str">
        <f>IFERROR(VLOOKUP($D1026&amp;"-"&amp;$E1026,IF($C$4="TEB0187_REV01",CALC_CONN_TEB0187_REV01!$F:$M,"???"),8,0),"---")</f>
        <v>---</v>
      </c>
      <c r="K1026" s="62" t="str">
        <f>IFERROR(VLOOKUP($D1026&amp;"-"&amp;$E1026,IF($C$4="TEB0187_REV01",CALC_CONN_TEB0187_REV01!$F:$N),9,0),"---")</f>
        <v>---</v>
      </c>
      <c r="L1026" s="59" t="str">
        <f>IFERROR(VLOOKUP(K1026,B2B!$H$3:$I$2000,2,0),"---")</f>
        <v>---</v>
      </c>
      <c r="M1026" s="59" t="str">
        <f>IFERROR(VLOOKUP(L1026,IF($M$4="TEI0187_REV01",RAW_m_TEI0187_REV01!$AD:$AH),5,0),"---")</f>
        <v>---</v>
      </c>
      <c r="N1026" s="59" t="str">
        <f>IFERROR(VLOOKUP(L1026,IF($M$4="TEI0187_REV01",RAW_m_TEI0187_REV01!$AE:$AJ),6,0),"---")</f>
        <v>---</v>
      </c>
      <c r="O1026" s="63" t="str">
        <f>IFERROR(VLOOKUP(L1026,IF($M$4="TEI0187_REV01",RAW_m_TEI0187_REV01!$AD:$AE),2,0),"---")</f>
        <v>---</v>
      </c>
      <c r="P1026" s="59" t="str">
        <f>IFERROR(VLOOKUP(O1026,IF($M$4="TEI0187_REV01",RAW_m_TEI0187_REV01!$AJ:$AK),2,0),"---")</f>
        <v>---</v>
      </c>
      <c r="Q1026" s="59" t="str">
        <f>IFERROR(VLOOKUP(L1026,IF($M$4="TEI0187_REV01",RAW_m_TEI0187_REV01!$AD:$AF),3,0),"---")</f>
        <v>---</v>
      </c>
      <c r="R1026" s="59" t="str">
        <f>IFERROR(VLOOKUP(O1026,IF($M$4="TEI0187_REV01",RAW_m_TEI0187_REV01!$AE:$AG),3,0),"---")</f>
        <v>---</v>
      </c>
      <c r="S1026" s="59" t="str">
        <f t="shared" si="33"/>
        <v>---</v>
      </c>
    </row>
    <row r="1027" spans="2:19" ht="15" customHeight="1" x14ac:dyDescent="0.25">
      <c r="B1027" s="59">
        <f t="shared" si="34"/>
        <v>1022</v>
      </c>
      <c r="C1027" s="60">
        <f>IFERROR(IF($C$4="TEB0187_REV01",CALC_CONN_TEB0187_REV01!U1027,),"---")</f>
        <v>0</v>
      </c>
      <c r="D1027" s="59">
        <f>IFERROR(IF($C$4="TEB0187_REV01",CALC_CONN_TEB0187_REV01!D1027,),"---")</f>
        <v>0</v>
      </c>
      <c r="E1027" s="59">
        <f>IFERROR(IF($C$4="TEB0187_REV01",CALC_CONN_TEB0187_REV01!E1027,),"---")</f>
        <v>0</v>
      </c>
      <c r="F1027" s="59" t="str">
        <f>IFERROR(IF(VLOOKUP($D1027&amp;"-"&amp;$E1027,IF($C$4="TEB0187_REV01",CALC_CONN_TEB0187_REV01!$F:$I),4,0)="--","---",IF($C$4="TEB0187_REV01",CALC_CONN_TEB0187_REV01!$G1027&amp; " --&gt; " &amp;CALC_CONN_TEB0187_REV01!$I1027&amp; " --&gt; ")),"---")</f>
        <v>---</v>
      </c>
      <c r="G1027" s="59" t="str">
        <f>IFERROR(IF(VLOOKUP($D1027&amp;"-"&amp;$E1027,IF($C$4="TEB0187_REV01",CALC_CONN_TEB0187_REV01!$F:$H),3,0)="--",VLOOKUP($D1027&amp;"-"&amp;$E1027,IF($C$4="TEB0187_REV01",CALC_CONN_TEB0187_REV01!$F:$H),2,0),VLOOKUP($D1027&amp;"-"&amp;$E1027,IF($C$4="TEB0187_REV01",CALC_CONN_TEB0187_REV01!$F:$H),3,0)),"---")</f>
        <v>---</v>
      </c>
      <c r="H1027" s="59" t="str">
        <f>IFERROR(VLOOKUP(G1027,IF($C$4="TEB0187_REV01",CALC_CONN_TEB0187_REV01!$G:$T),14,0),"---")</f>
        <v>---</v>
      </c>
      <c r="I1027" s="59" t="str">
        <f>IFERROR(VLOOKUP($D1027&amp;"-"&amp;$E1027,IF($C$4="TEB0187_REV01",CALC_CONN_TEB0187_REV01!$F:$K,"???"),6,0),"---")</f>
        <v>---</v>
      </c>
      <c r="J1027" s="61" t="str">
        <f>IFERROR(VLOOKUP($D1027&amp;"-"&amp;$E1027,IF($C$4="TEB0187_REV01",CALC_CONN_TEB0187_REV01!$F:$M,"???"),8,0),"---")</f>
        <v>---</v>
      </c>
      <c r="K1027" s="62" t="str">
        <f>IFERROR(VLOOKUP($D1027&amp;"-"&amp;$E1027,IF($C$4="TEB0187_REV01",CALC_CONN_TEB0187_REV01!$F:$N),9,0),"---")</f>
        <v>---</v>
      </c>
      <c r="L1027" s="59" t="str">
        <f>IFERROR(VLOOKUP(K1027,B2B!$H$3:$I$2000,2,0),"---")</f>
        <v>---</v>
      </c>
      <c r="M1027" s="59" t="str">
        <f>IFERROR(VLOOKUP(L1027,IF($M$4="TEI0187_REV01",RAW_m_TEI0187_REV01!$AD:$AH),5,0),"---")</f>
        <v>---</v>
      </c>
      <c r="N1027" s="59" t="str">
        <f>IFERROR(VLOOKUP(L1027,IF($M$4="TEI0187_REV01",RAW_m_TEI0187_REV01!$AE:$AJ),6,0),"---")</f>
        <v>---</v>
      </c>
      <c r="O1027" s="63" t="str">
        <f>IFERROR(VLOOKUP(L1027,IF($M$4="TEI0187_REV01",RAW_m_TEI0187_REV01!$AD:$AE),2,0),"---")</f>
        <v>---</v>
      </c>
      <c r="P1027" s="59" t="str">
        <f>IFERROR(VLOOKUP(O1027,IF($M$4="TEI0187_REV01",RAW_m_TEI0187_REV01!$AJ:$AK),2,0),"---")</f>
        <v>---</v>
      </c>
      <c r="Q1027" s="59" t="str">
        <f>IFERROR(VLOOKUP(L1027,IF($M$4="TEI0187_REV01",RAW_m_TEI0187_REV01!$AD:$AF),3,0),"---")</f>
        <v>---</v>
      </c>
      <c r="R1027" s="59" t="str">
        <f>IFERROR(VLOOKUP(O1027,IF($M$4="TEI0187_REV01",RAW_m_TEI0187_REV01!$AE:$AG),3,0),"---")</f>
        <v>---</v>
      </c>
      <c r="S1027" s="59" t="str">
        <f t="shared" si="33"/>
        <v>---</v>
      </c>
    </row>
    <row r="1028" spans="2:19" ht="15" customHeight="1" x14ac:dyDescent="0.25">
      <c r="B1028" s="59">
        <f t="shared" si="34"/>
        <v>1023</v>
      </c>
      <c r="C1028" s="60">
        <f>IFERROR(IF($C$4="TEB0187_REV01",CALC_CONN_TEB0187_REV01!U1028,),"---")</f>
        <v>0</v>
      </c>
      <c r="D1028" s="59">
        <f>IFERROR(IF($C$4="TEB0187_REV01",CALC_CONN_TEB0187_REV01!D1028,),"---")</f>
        <v>0</v>
      </c>
      <c r="E1028" s="59">
        <f>IFERROR(IF($C$4="TEB0187_REV01",CALC_CONN_TEB0187_REV01!E1028,),"---")</f>
        <v>0</v>
      </c>
      <c r="F1028" s="59" t="str">
        <f>IFERROR(IF(VLOOKUP($D1028&amp;"-"&amp;$E1028,IF($C$4="TEB0187_REV01",CALC_CONN_TEB0187_REV01!$F:$I),4,0)="--","---",IF($C$4="TEB0187_REV01",CALC_CONN_TEB0187_REV01!$G1028&amp; " --&gt; " &amp;CALC_CONN_TEB0187_REV01!$I1028&amp; " --&gt; ")),"---")</f>
        <v>---</v>
      </c>
      <c r="G1028" s="59" t="str">
        <f>IFERROR(IF(VLOOKUP($D1028&amp;"-"&amp;$E1028,IF($C$4="TEB0187_REV01",CALC_CONN_TEB0187_REV01!$F:$H),3,0)="--",VLOOKUP($D1028&amp;"-"&amp;$E1028,IF($C$4="TEB0187_REV01",CALC_CONN_TEB0187_REV01!$F:$H),2,0),VLOOKUP($D1028&amp;"-"&amp;$E1028,IF($C$4="TEB0187_REV01",CALC_CONN_TEB0187_REV01!$F:$H),3,0)),"---")</f>
        <v>---</v>
      </c>
      <c r="H1028" s="59" t="str">
        <f>IFERROR(VLOOKUP(G1028,IF($C$4="TEB0187_REV01",CALC_CONN_TEB0187_REV01!$G:$T),14,0),"---")</f>
        <v>---</v>
      </c>
      <c r="I1028" s="59" t="str">
        <f>IFERROR(VLOOKUP($D1028&amp;"-"&amp;$E1028,IF($C$4="TEB0187_REV01",CALC_CONN_TEB0187_REV01!$F:$K,"???"),6,0),"---")</f>
        <v>---</v>
      </c>
      <c r="J1028" s="61" t="str">
        <f>IFERROR(VLOOKUP($D1028&amp;"-"&amp;$E1028,IF($C$4="TEB0187_REV01",CALC_CONN_TEB0187_REV01!$F:$M,"???"),8,0),"---")</f>
        <v>---</v>
      </c>
      <c r="K1028" s="62" t="str">
        <f>IFERROR(VLOOKUP($D1028&amp;"-"&amp;$E1028,IF($C$4="TEB0187_REV01",CALC_CONN_TEB0187_REV01!$F:$N),9,0),"---")</f>
        <v>---</v>
      </c>
      <c r="L1028" s="59" t="str">
        <f>IFERROR(VLOOKUP(K1028,B2B!$H$3:$I$2000,2,0),"---")</f>
        <v>---</v>
      </c>
      <c r="M1028" s="59" t="str">
        <f>IFERROR(VLOOKUP(L1028,IF($M$4="TEI0187_REV01",RAW_m_TEI0187_REV01!$AD:$AH),5,0),"---")</f>
        <v>---</v>
      </c>
      <c r="N1028" s="59" t="str">
        <f>IFERROR(VLOOKUP(L1028,IF($M$4="TEI0187_REV01",RAW_m_TEI0187_REV01!$AE:$AJ),6,0),"---")</f>
        <v>---</v>
      </c>
      <c r="O1028" s="63" t="str">
        <f>IFERROR(VLOOKUP(L1028,IF($M$4="TEI0187_REV01",RAW_m_TEI0187_REV01!$AD:$AE),2,0),"---")</f>
        <v>---</v>
      </c>
      <c r="P1028" s="59" t="str">
        <f>IFERROR(VLOOKUP(O1028,IF($M$4="TEI0187_REV01",RAW_m_TEI0187_REV01!$AJ:$AK),2,0),"---")</f>
        <v>---</v>
      </c>
      <c r="Q1028" s="59" t="str">
        <f>IFERROR(VLOOKUP(L1028,IF($M$4="TEI0187_REV01",RAW_m_TEI0187_REV01!$AD:$AF),3,0),"---")</f>
        <v>---</v>
      </c>
      <c r="R1028" s="59" t="str">
        <f>IFERROR(VLOOKUP(O1028,IF($M$4="TEI0187_REV01",RAW_m_TEI0187_REV01!$AE:$AG),3,0),"---")</f>
        <v>---</v>
      </c>
      <c r="S1028" s="59" t="str">
        <f t="shared" si="33"/>
        <v>---</v>
      </c>
    </row>
    <row r="1029" spans="2:19" ht="15" customHeight="1" x14ac:dyDescent="0.25">
      <c r="B1029" s="59">
        <f t="shared" si="34"/>
        <v>1024</v>
      </c>
      <c r="C1029" s="60">
        <f>IFERROR(IF($C$4="TEB0187_REV01",CALC_CONN_TEB0187_REV01!U1029,),"---")</f>
        <v>0</v>
      </c>
      <c r="D1029" s="59">
        <f>IFERROR(IF($C$4="TEB0187_REV01",CALC_CONN_TEB0187_REV01!D1029,),"---")</f>
        <v>0</v>
      </c>
      <c r="E1029" s="59">
        <f>IFERROR(IF($C$4="TEB0187_REV01",CALC_CONN_TEB0187_REV01!E1029,),"---")</f>
        <v>0</v>
      </c>
      <c r="F1029" s="59" t="str">
        <f>IFERROR(IF(VLOOKUP($D1029&amp;"-"&amp;$E1029,IF($C$4="TEB0187_REV01",CALC_CONN_TEB0187_REV01!$F:$I),4,0)="--","---",IF($C$4="TEB0187_REV01",CALC_CONN_TEB0187_REV01!$G1029&amp; " --&gt; " &amp;CALC_CONN_TEB0187_REV01!$I1029&amp; " --&gt; ")),"---")</f>
        <v>---</v>
      </c>
      <c r="G1029" s="59" t="str">
        <f>IFERROR(IF(VLOOKUP($D1029&amp;"-"&amp;$E1029,IF($C$4="TEB0187_REV01",CALC_CONN_TEB0187_REV01!$F:$H),3,0)="--",VLOOKUP($D1029&amp;"-"&amp;$E1029,IF($C$4="TEB0187_REV01",CALC_CONN_TEB0187_REV01!$F:$H),2,0),VLOOKUP($D1029&amp;"-"&amp;$E1029,IF($C$4="TEB0187_REV01",CALC_CONN_TEB0187_REV01!$F:$H),3,0)),"---")</f>
        <v>---</v>
      </c>
      <c r="H1029" s="59" t="str">
        <f>IFERROR(VLOOKUP(G1029,IF($C$4="TEB0187_REV01",CALC_CONN_TEB0187_REV01!$G:$T),14,0),"---")</f>
        <v>---</v>
      </c>
      <c r="I1029" s="59" t="str">
        <f>IFERROR(VLOOKUP($D1029&amp;"-"&amp;$E1029,IF($C$4="TEB0187_REV01",CALC_CONN_TEB0187_REV01!$F:$K,"???"),6,0),"---")</f>
        <v>---</v>
      </c>
      <c r="J1029" s="61" t="str">
        <f>IFERROR(VLOOKUP($D1029&amp;"-"&amp;$E1029,IF($C$4="TEB0187_REV01",CALC_CONN_TEB0187_REV01!$F:$M,"???"),8,0),"---")</f>
        <v>---</v>
      </c>
      <c r="K1029" s="62" t="str">
        <f>IFERROR(VLOOKUP($D1029&amp;"-"&amp;$E1029,IF($C$4="TEB0187_REV01",CALC_CONN_TEB0187_REV01!$F:$N),9,0),"---")</f>
        <v>---</v>
      </c>
      <c r="L1029" s="59" t="str">
        <f>IFERROR(VLOOKUP(K1029,B2B!$H$3:$I$2000,2,0),"---")</f>
        <v>---</v>
      </c>
      <c r="M1029" s="59" t="str">
        <f>IFERROR(VLOOKUP(L1029,IF($M$4="TEI0187_REV01",RAW_m_TEI0187_REV01!$AD:$AH),5,0),"---")</f>
        <v>---</v>
      </c>
      <c r="N1029" s="59" t="str">
        <f>IFERROR(VLOOKUP(L1029,IF($M$4="TEI0187_REV01",RAW_m_TEI0187_REV01!$AE:$AJ),6,0),"---")</f>
        <v>---</v>
      </c>
      <c r="O1029" s="63" t="str">
        <f>IFERROR(VLOOKUP(L1029,IF($M$4="TEI0187_REV01",RAW_m_TEI0187_REV01!$AD:$AE),2,0),"---")</f>
        <v>---</v>
      </c>
      <c r="P1029" s="59" t="str">
        <f>IFERROR(VLOOKUP(O1029,IF($M$4="TEI0187_REV01",RAW_m_TEI0187_REV01!$AJ:$AK),2,0),"---")</f>
        <v>---</v>
      </c>
      <c r="Q1029" s="59" t="str">
        <f>IFERROR(VLOOKUP(L1029,IF($M$4="TEI0187_REV01",RAW_m_TEI0187_REV01!$AD:$AF),3,0),"---")</f>
        <v>---</v>
      </c>
      <c r="R1029" s="59" t="str">
        <f>IFERROR(VLOOKUP(O1029,IF($M$4="TEI0187_REV01",RAW_m_TEI0187_REV01!$AE:$AG),3,0),"---")</f>
        <v>---</v>
      </c>
      <c r="S1029" s="59" t="str">
        <f t="shared" si="33"/>
        <v>---</v>
      </c>
    </row>
    <row r="1030" spans="2:19" ht="15" customHeight="1" x14ac:dyDescent="0.25">
      <c r="B1030" s="59">
        <f t="shared" si="34"/>
        <v>1025</v>
      </c>
      <c r="C1030" s="60">
        <f>IFERROR(IF($C$4="TEB0187_REV01",CALC_CONN_TEB0187_REV01!U1030,),"---")</f>
        <v>0</v>
      </c>
      <c r="D1030" s="59">
        <f>IFERROR(IF($C$4="TEB0187_REV01",CALC_CONN_TEB0187_REV01!D1030,),"---")</f>
        <v>0</v>
      </c>
      <c r="E1030" s="59">
        <f>IFERROR(IF($C$4="TEB0187_REV01",CALC_CONN_TEB0187_REV01!E1030,),"---")</f>
        <v>0</v>
      </c>
      <c r="F1030" s="59" t="str">
        <f>IFERROR(IF(VLOOKUP($D1030&amp;"-"&amp;$E1030,IF($C$4="TEB0187_REV01",CALC_CONN_TEB0187_REV01!$F:$I),4,0)="--","---",IF($C$4="TEB0187_REV01",CALC_CONN_TEB0187_REV01!$G1030&amp; " --&gt; " &amp;CALC_CONN_TEB0187_REV01!$I1030&amp; " --&gt; ")),"---")</f>
        <v>---</v>
      </c>
      <c r="G1030" s="59" t="str">
        <f>IFERROR(IF(VLOOKUP($D1030&amp;"-"&amp;$E1030,IF($C$4="TEB0187_REV01",CALC_CONN_TEB0187_REV01!$F:$H),3,0)="--",VLOOKUP($D1030&amp;"-"&amp;$E1030,IF($C$4="TEB0187_REV01",CALC_CONN_TEB0187_REV01!$F:$H),2,0),VLOOKUP($D1030&amp;"-"&amp;$E1030,IF($C$4="TEB0187_REV01",CALC_CONN_TEB0187_REV01!$F:$H),3,0)),"---")</f>
        <v>---</v>
      </c>
      <c r="H1030" s="59" t="str">
        <f>IFERROR(VLOOKUP(G1030,IF($C$4="TEB0187_REV01",CALC_CONN_TEB0187_REV01!$G:$T),14,0),"---")</f>
        <v>---</v>
      </c>
      <c r="I1030" s="59" t="str">
        <f>IFERROR(VLOOKUP($D1030&amp;"-"&amp;$E1030,IF($C$4="TEB0187_REV01",CALC_CONN_TEB0187_REV01!$F:$K,"???"),6,0),"---")</f>
        <v>---</v>
      </c>
      <c r="J1030" s="61" t="str">
        <f>IFERROR(VLOOKUP($D1030&amp;"-"&amp;$E1030,IF($C$4="TEB0187_REV01",CALC_CONN_TEB0187_REV01!$F:$M,"???"),8,0),"---")</f>
        <v>---</v>
      </c>
      <c r="K1030" s="62" t="str">
        <f>IFERROR(VLOOKUP($D1030&amp;"-"&amp;$E1030,IF($C$4="TEB0187_REV01",CALC_CONN_TEB0187_REV01!$F:$N),9,0),"---")</f>
        <v>---</v>
      </c>
      <c r="L1030" s="59" t="str">
        <f>IFERROR(VLOOKUP(K1030,B2B!$H$3:$I$2000,2,0),"---")</f>
        <v>---</v>
      </c>
      <c r="M1030" s="59" t="str">
        <f>IFERROR(VLOOKUP(L1030,IF($M$4="TEI0187_REV01",RAW_m_TEI0187_REV01!$AD:$AH),5,0),"---")</f>
        <v>---</v>
      </c>
      <c r="N1030" s="59" t="str">
        <f>IFERROR(VLOOKUP(L1030,IF($M$4="TEI0187_REV01",RAW_m_TEI0187_REV01!$AE:$AJ),6,0),"---")</f>
        <v>---</v>
      </c>
      <c r="O1030" s="63" t="str">
        <f>IFERROR(VLOOKUP(L1030,IF($M$4="TEI0187_REV01",RAW_m_TEI0187_REV01!$AD:$AE),2,0),"---")</f>
        <v>---</v>
      </c>
      <c r="P1030" s="59" t="str">
        <f>IFERROR(VLOOKUP(O1030,IF($M$4="TEI0187_REV01",RAW_m_TEI0187_REV01!$AJ:$AK),2,0),"---")</f>
        <v>---</v>
      </c>
      <c r="Q1030" s="59" t="str">
        <f>IFERROR(VLOOKUP(L1030,IF($M$4="TEI0187_REV01",RAW_m_TEI0187_REV01!$AD:$AF),3,0),"---")</f>
        <v>---</v>
      </c>
      <c r="R1030" s="59" t="str">
        <f>IFERROR(VLOOKUP(O1030,IF($M$4="TEI0187_REV01",RAW_m_TEI0187_REV01!$AE:$AG),3,0),"---")</f>
        <v>---</v>
      </c>
      <c r="S1030" s="59" t="str">
        <f t="shared" si="33"/>
        <v>---</v>
      </c>
    </row>
    <row r="1031" spans="2:19" ht="15" customHeight="1" x14ac:dyDescent="0.25">
      <c r="B1031" s="59">
        <f t="shared" si="34"/>
        <v>1026</v>
      </c>
      <c r="C1031" s="60">
        <f>IFERROR(IF($C$4="TEB0187_REV01",CALC_CONN_TEB0187_REV01!U1031,),"---")</f>
        <v>0</v>
      </c>
      <c r="D1031" s="59">
        <f>IFERROR(IF($C$4="TEB0187_REV01",CALC_CONN_TEB0187_REV01!D1031,),"---")</f>
        <v>0</v>
      </c>
      <c r="E1031" s="59">
        <f>IFERROR(IF($C$4="TEB0187_REV01",CALC_CONN_TEB0187_REV01!E1031,),"---")</f>
        <v>0</v>
      </c>
      <c r="F1031" s="59" t="str">
        <f>IFERROR(IF(VLOOKUP($D1031&amp;"-"&amp;$E1031,IF($C$4="TEB0187_REV01",CALC_CONN_TEB0187_REV01!$F:$I),4,0)="--","---",IF($C$4="TEB0187_REV01",CALC_CONN_TEB0187_REV01!$G1031&amp; " --&gt; " &amp;CALC_CONN_TEB0187_REV01!$I1031&amp; " --&gt; ")),"---")</f>
        <v>---</v>
      </c>
      <c r="G1031" s="59" t="str">
        <f>IFERROR(IF(VLOOKUP($D1031&amp;"-"&amp;$E1031,IF($C$4="TEB0187_REV01",CALC_CONN_TEB0187_REV01!$F:$H),3,0)="--",VLOOKUP($D1031&amp;"-"&amp;$E1031,IF($C$4="TEB0187_REV01",CALC_CONN_TEB0187_REV01!$F:$H),2,0),VLOOKUP($D1031&amp;"-"&amp;$E1031,IF($C$4="TEB0187_REV01",CALC_CONN_TEB0187_REV01!$F:$H),3,0)),"---")</f>
        <v>---</v>
      </c>
      <c r="H1031" s="59" t="str">
        <f>IFERROR(VLOOKUP(G1031,IF($C$4="TEB0187_REV01",CALC_CONN_TEB0187_REV01!$G:$T),14,0),"---")</f>
        <v>---</v>
      </c>
      <c r="I1031" s="59" t="str">
        <f>IFERROR(VLOOKUP($D1031&amp;"-"&amp;$E1031,IF($C$4="TEB0187_REV01",CALC_CONN_TEB0187_REV01!$F:$K,"???"),6,0),"---")</f>
        <v>---</v>
      </c>
      <c r="J1031" s="61" t="str">
        <f>IFERROR(VLOOKUP($D1031&amp;"-"&amp;$E1031,IF($C$4="TEB0187_REV01",CALC_CONN_TEB0187_REV01!$F:$M,"???"),8,0),"---")</f>
        <v>---</v>
      </c>
      <c r="K1031" s="62" t="str">
        <f>IFERROR(VLOOKUP($D1031&amp;"-"&amp;$E1031,IF($C$4="TEB0187_REV01",CALC_CONN_TEB0187_REV01!$F:$N),9,0),"---")</f>
        <v>---</v>
      </c>
      <c r="L1031" s="59" t="str">
        <f>IFERROR(VLOOKUP(K1031,B2B!$H$3:$I$2000,2,0),"---")</f>
        <v>---</v>
      </c>
      <c r="M1031" s="59" t="str">
        <f>IFERROR(VLOOKUP(L1031,IF($M$4="TEI0187_REV01",RAW_m_TEI0187_REV01!$AD:$AH),5,0),"---")</f>
        <v>---</v>
      </c>
      <c r="N1031" s="59" t="str">
        <f>IFERROR(VLOOKUP(L1031,IF($M$4="TEI0187_REV01",RAW_m_TEI0187_REV01!$AE:$AJ),6,0),"---")</f>
        <v>---</v>
      </c>
      <c r="O1031" s="63" t="str">
        <f>IFERROR(VLOOKUP(L1031,IF($M$4="TEI0187_REV01",RAW_m_TEI0187_REV01!$AD:$AE),2,0),"---")</f>
        <v>---</v>
      </c>
      <c r="P1031" s="59" t="str">
        <f>IFERROR(VLOOKUP(O1031,IF($M$4="TEI0187_REV01",RAW_m_TEI0187_REV01!$AJ:$AK),2,0),"---")</f>
        <v>---</v>
      </c>
      <c r="Q1031" s="59" t="str">
        <f>IFERROR(VLOOKUP(L1031,IF($M$4="TEI0187_REV01",RAW_m_TEI0187_REV01!$AD:$AF),3,0),"---")</f>
        <v>---</v>
      </c>
      <c r="R1031" s="59" t="str">
        <f>IFERROR(VLOOKUP(O1031,IF($M$4="TEI0187_REV01",RAW_m_TEI0187_REV01!$AE:$AG),3,0),"---")</f>
        <v>---</v>
      </c>
      <c r="S1031" s="59" t="str">
        <f t="shared" ref="S1031:S1094" si="35">IFERROR(SUBSTITUTE(I1031,"mm","")+SUBSTITUTE(R1031,"mm",""),"---")</f>
        <v>---</v>
      </c>
    </row>
    <row r="1032" spans="2:19" ht="15" customHeight="1" x14ac:dyDescent="0.25">
      <c r="B1032" s="59">
        <f t="shared" ref="B1032:B1095" si="36">B1031+1</f>
        <v>1027</v>
      </c>
      <c r="C1032" s="60">
        <f>IFERROR(IF($C$4="TEB0187_REV01",CALC_CONN_TEB0187_REV01!U1032,),"---")</f>
        <v>0</v>
      </c>
      <c r="D1032" s="59">
        <f>IFERROR(IF($C$4="TEB0187_REV01",CALC_CONN_TEB0187_REV01!D1032,),"---")</f>
        <v>0</v>
      </c>
      <c r="E1032" s="59">
        <f>IFERROR(IF($C$4="TEB0187_REV01",CALC_CONN_TEB0187_REV01!E1032,),"---")</f>
        <v>0</v>
      </c>
      <c r="F1032" s="59" t="str">
        <f>IFERROR(IF(VLOOKUP($D1032&amp;"-"&amp;$E1032,IF($C$4="TEB0187_REV01",CALC_CONN_TEB0187_REV01!$F:$I),4,0)="--","---",IF($C$4="TEB0187_REV01",CALC_CONN_TEB0187_REV01!$G1032&amp; " --&gt; " &amp;CALC_CONN_TEB0187_REV01!$I1032&amp; " --&gt; ")),"---")</f>
        <v>---</v>
      </c>
      <c r="G1032" s="59" t="str">
        <f>IFERROR(IF(VLOOKUP($D1032&amp;"-"&amp;$E1032,IF($C$4="TEB0187_REV01",CALC_CONN_TEB0187_REV01!$F:$H),3,0)="--",VLOOKUP($D1032&amp;"-"&amp;$E1032,IF($C$4="TEB0187_REV01",CALC_CONN_TEB0187_REV01!$F:$H),2,0),VLOOKUP($D1032&amp;"-"&amp;$E1032,IF($C$4="TEB0187_REV01",CALC_CONN_TEB0187_REV01!$F:$H),3,0)),"---")</f>
        <v>---</v>
      </c>
      <c r="H1032" s="59" t="str">
        <f>IFERROR(VLOOKUP(G1032,IF($C$4="TEB0187_REV01",CALC_CONN_TEB0187_REV01!$G:$T),14,0),"---")</f>
        <v>---</v>
      </c>
      <c r="I1032" s="59" t="str">
        <f>IFERROR(VLOOKUP($D1032&amp;"-"&amp;$E1032,IF($C$4="TEB0187_REV01",CALC_CONN_TEB0187_REV01!$F:$K,"???"),6,0),"---")</f>
        <v>---</v>
      </c>
      <c r="J1032" s="61" t="str">
        <f>IFERROR(VLOOKUP($D1032&amp;"-"&amp;$E1032,IF($C$4="TEB0187_REV01",CALC_CONN_TEB0187_REV01!$F:$M,"???"),8,0),"---")</f>
        <v>---</v>
      </c>
      <c r="K1032" s="62" t="str">
        <f>IFERROR(VLOOKUP($D1032&amp;"-"&amp;$E1032,IF($C$4="TEB0187_REV01",CALC_CONN_TEB0187_REV01!$F:$N),9,0),"---")</f>
        <v>---</v>
      </c>
      <c r="L1032" s="59" t="str">
        <f>IFERROR(VLOOKUP(K1032,B2B!$H$3:$I$2000,2,0),"---")</f>
        <v>---</v>
      </c>
      <c r="M1032" s="59" t="str">
        <f>IFERROR(VLOOKUP(L1032,IF($M$4="TEI0187_REV01",RAW_m_TEI0187_REV01!$AD:$AH),5,0),"---")</f>
        <v>---</v>
      </c>
      <c r="N1032" s="59" t="str">
        <f>IFERROR(VLOOKUP(L1032,IF($M$4="TEI0187_REV01",RAW_m_TEI0187_REV01!$AE:$AJ),6,0),"---")</f>
        <v>---</v>
      </c>
      <c r="O1032" s="63" t="str">
        <f>IFERROR(VLOOKUP(L1032,IF($M$4="TEI0187_REV01",RAW_m_TEI0187_REV01!$AD:$AE),2,0),"---")</f>
        <v>---</v>
      </c>
      <c r="P1032" s="59" t="str">
        <f>IFERROR(VLOOKUP(O1032,IF($M$4="TEI0187_REV01",RAW_m_TEI0187_REV01!$AJ:$AK),2,0),"---")</f>
        <v>---</v>
      </c>
      <c r="Q1032" s="59" t="str">
        <f>IFERROR(VLOOKUP(L1032,IF($M$4="TEI0187_REV01",RAW_m_TEI0187_REV01!$AD:$AF),3,0),"---")</f>
        <v>---</v>
      </c>
      <c r="R1032" s="59" t="str">
        <f>IFERROR(VLOOKUP(O1032,IF($M$4="TEI0187_REV01",RAW_m_TEI0187_REV01!$AE:$AG),3,0),"---")</f>
        <v>---</v>
      </c>
      <c r="S1032" s="59" t="str">
        <f t="shared" si="35"/>
        <v>---</v>
      </c>
    </row>
    <row r="1033" spans="2:19" ht="15" customHeight="1" x14ac:dyDescent="0.25">
      <c r="B1033" s="59">
        <f t="shared" si="36"/>
        <v>1028</v>
      </c>
      <c r="C1033" s="60">
        <f>IFERROR(IF($C$4="TEB0187_REV01",CALC_CONN_TEB0187_REV01!U1033,),"---")</f>
        <v>0</v>
      </c>
      <c r="D1033" s="59">
        <f>IFERROR(IF($C$4="TEB0187_REV01",CALC_CONN_TEB0187_REV01!D1033,),"---")</f>
        <v>0</v>
      </c>
      <c r="E1033" s="59">
        <f>IFERROR(IF($C$4="TEB0187_REV01",CALC_CONN_TEB0187_REV01!E1033,),"---")</f>
        <v>0</v>
      </c>
      <c r="F1033" s="59" t="str">
        <f>IFERROR(IF(VLOOKUP($D1033&amp;"-"&amp;$E1033,IF($C$4="TEB0187_REV01",CALC_CONN_TEB0187_REV01!$F:$I),4,0)="--","---",IF($C$4="TEB0187_REV01",CALC_CONN_TEB0187_REV01!$G1033&amp; " --&gt; " &amp;CALC_CONN_TEB0187_REV01!$I1033&amp; " --&gt; ")),"---")</f>
        <v>---</v>
      </c>
      <c r="G1033" s="59" t="str">
        <f>IFERROR(IF(VLOOKUP($D1033&amp;"-"&amp;$E1033,IF($C$4="TEB0187_REV01",CALC_CONN_TEB0187_REV01!$F:$H),3,0)="--",VLOOKUP($D1033&amp;"-"&amp;$E1033,IF($C$4="TEB0187_REV01",CALC_CONN_TEB0187_REV01!$F:$H),2,0),VLOOKUP($D1033&amp;"-"&amp;$E1033,IF($C$4="TEB0187_REV01",CALC_CONN_TEB0187_REV01!$F:$H),3,0)),"---")</f>
        <v>---</v>
      </c>
      <c r="H1033" s="59" t="str">
        <f>IFERROR(VLOOKUP(G1033,IF($C$4="TEB0187_REV01",CALC_CONN_TEB0187_REV01!$G:$T),14,0),"---")</f>
        <v>---</v>
      </c>
      <c r="I1033" s="59" t="str">
        <f>IFERROR(VLOOKUP($D1033&amp;"-"&amp;$E1033,IF($C$4="TEB0187_REV01",CALC_CONN_TEB0187_REV01!$F:$K,"???"),6,0),"---")</f>
        <v>---</v>
      </c>
      <c r="J1033" s="61" t="str">
        <f>IFERROR(VLOOKUP($D1033&amp;"-"&amp;$E1033,IF($C$4="TEB0187_REV01",CALC_CONN_TEB0187_REV01!$F:$M,"???"),8,0),"---")</f>
        <v>---</v>
      </c>
      <c r="K1033" s="62" t="str">
        <f>IFERROR(VLOOKUP($D1033&amp;"-"&amp;$E1033,IF($C$4="TEB0187_REV01",CALC_CONN_TEB0187_REV01!$F:$N),9,0),"---")</f>
        <v>---</v>
      </c>
      <c r="L1033" s="59" t="str">
        <f>IFERROR(VLOOKUP(K1033,B2B!$H$3:$I$2000,2,0),"---")</f>
        <v>---</v>
      </c>
      <c r="M1033" s="59" t="str">
        <f>IFERROR(VLOOKUP(L1033,IF($M$4="TEI0187_REV01",RAW_m_TEI0187_REV01!$AD:$AH),5,0),"---")</f>
        <v>---</v>
      </c>
      <c r="N1033" s="59" t="str">
        <f>IFERROR(VLOOKUP(L1033,IF($M$4="TEI0187_REV01",RAW_m_TEI0187_REV01!$AE:$AJ),6,0),"---")</f>
        <v>---</v>
      </c>
      <c r="O1033" s="63" t="str">
        <f>IFERROR(VLOOKUP(L1033,IF($M$4="TEI0187_REV01",RAW_m_TEI0187_REV01!$AD:$AE),2,0),"---")</f>
        <v>---</v>
      </c>
      <c r="P1033" s="59" t="str">
        <f>IFERROR(VLOOKUP(O1033,IF($M$4="TEI0187_REV01",RAW_m_TEI0187_REV01!$AJ:$AK),2,0),"---")</f>
        <v>---</v>
      </c>
      <c r="Q1033" s="59" t="str">
        <f>IFERROR(VLOOKUP(L1033,IF($M$4="TEI0187_REV01",RAW_m_TEI0187_REV01!$AD:$AF),3,0),"---")</f>
        <v>---</v>
      </c>
      <c r="R1033" s="59" t="str">
        <f>IFERROR(VLOOKUP(O1033,IF($M$4="TEI0187_REV01",RAW_m_TEI0187_REV01!$AE:$AG),3,0),"---")</f>
        <v>---</v>
      </c>
      <c r="S1033" s="59" t="str">
        <f t="shared" si="35"/>
        <v>---</v>
      </c>
    </row>
    <row r="1034" spans="2:19" ht="15" customHeight="1" x14ac:dyDescent="0.25">
      <c r="B1034" s="59">
        <f t="shared" si="36"/>
        <v>1029</v>
      </c>
      <c r="C1034" s="60">
        <f>IFERROR(IF($C$4="TEB0187_REV01",CALC_CONN_TEB0187_REV01!U1034,),"---")</f>
        <v>0</v>
      </c>
      <c r="D1034" s="59">
        <f>IFERROR(IF($C$4="TEB0187_REV01",CALC_CONN_TEB0187_REV01!D1034,),"---")</f>
        <v>0</v>
      </c>
      <c r="E1034" s="59">
        <f>IFERROR(IF($C$4="TEB0187_REV01",CALC_CONN_TEB0187_REV01!E1034,),"---")</f>
        <v>0</v>
      </c>
      <c r="F1034" s="59" t="str">
        <f>IFERROR(IF(VLOOKUP($D1034&amp;"-"&amp;$E1034,IF($C$4="TEB0187_REV01",CALC_CONN_TEB0187_REV01!$F:$I),4,0)="--","---",IF($C$4="TEB0187_REV01",CALC_CONN_TEB0187_REV01!$G1034&amp; " --&gt; " &amp;CALC_CONN_TEB0187_REV01!$I1034&amp; " --&gt; ")),"---")</f>
        <v>---</v>
      </c>
      <c r="G1034" s="59" t="str">
        <f>IFERROR(IF(VLOOKUP($D1034&amp;"-"&amp;$E1034,IF($C$4="TEB0187_REV01",CALC_CONN_TEB0187_REV01!$F:$H),3,0)="--",VLOOKUP($D1034&amp;"-"&amp;$E1034,IF($C$4="TEB0187_REV01",CALC_CONN_TEB0187_REV01!$F:$H),2,0),VLOOKUP($D1034&amp;"-"&amp;$E1034,IF($C$4="TEB0187_REV01",CALC_CONN_TEB0187_REV01!$F:$H),3,0)),"---")</f>
        <v>---</v>
      </c>
      <c r="H1034" s="59" t="str">
        <f>IFERROR(VLOOKUP(G1034,IF($C$4="TEB0187_REV01",CALC_CONN_TEB0187_REV01!$G:$T),14,0),"---")</f>
        <v>---</v>
      </c>
      <c r="I1034" s="59" t="str">
        <f>IFERROR(VLOOKUP($D1034&amp;"-"&amp;$E1034,IF($C$4="TEB0187_REV01",CALC_CONN_TEB0187_REV01!$F:$K,"???"),6,0),"---")</f>
        <v>---</v>
      </c>
      <c r="J1034" s="61" t="str">
        <f>IFERROR(VLOOKUP($D1034&amp;"-"&amp;$E1034,IF($C$4="TEB0187_REV01",CALC_CONN_TEB0187_REV01!$F:$M,"???"),8,0),"---")</f>
        <v>---</v>
      </c>
      <c r="K1034" s="62" t="str">
        <f>IFERROR(VLOOKUP($D1034&amp;"-"&amp;$E1034,IF($C$4="TEB0187_REV01",CALC_CONN_TEB0187_REV01!$F:$N),9,0),"---")</f>
        <v>---</v>
      </c>
      <c r="L1034" s="59" t="str">
        <f>IFERROR(VLOOKUP(K1034,B2B!$H$3:$I$2000,2,0),"---")</f>
        <v>---</v>
      </c>
      <c r="M1034" s="59" t="str">
        <f>IFERROR(VLOOKUP(L1034,IF($M$4="TEI0187_REV01",RAW_m_TEI0187_REV01!$AD:$AH),5,0),"---")</f>
        <v>---</v>
      </c>
      <c r="N1034" s="59" t="str">
        <f>IFERROR(VLOOKUP(L1034,IF($M$4="TEI0187_REV01",RAW_m_TEI0187_REV01!$AE:$AJ),6,0),"---")</f>
        <v>---</v>
      </c>
      <c r="O1034" s="63" t="str">
        <f>IFERROR(VLOOKUP(L1034,IF($M$4="TEI0187_REV01",RAW_m_TEI0187_REV01!$AD:$AE),2,0),"---")</f>
        <v>---</v>
      </c>
      <c r="P1034" s="59" t="str">
        <f>IFERROR(VLOOKUP(O1034,IF($M$4="TEI0187_REV01",RAW_m_TEI0187_REV01!$AJ:$AK),2,0),"---")</f>
        <v>---</v>
      </c>
      <c r="Q1034" s="59" t="str">
        <f>IFERROR(VLOOKUP(L1034,IF($M$4="TEI0187_REV01",RAW_m_TEI0187_REV01!$AD:$AF),3,0),"---")</f>
        <v>---</v>
      </c>
      <c r="R1034" s="59" t="str">
        <f>IFERROR(VLOOKUP(O1034,IF($M$4="TEI0187_REV01",RAW_m_TEI0187_REV01!$AE:$AG),3,0),"---")</f>
        <v>---</v>
      </c>
      <c r="S1034" s="59" t="str">
        <f t="shared" si="35"/>
        <v>---</v>
      </c>
    </row>
    <row r="1035" spans="2:19" ht="15" customHeight="1" x14ac:dyDescent="0.25">
      <c r="B1035" s="59">
        <f t="shared" si="36"/>
        <v>1030</v>
      </c>
      <c r="C1035" s="60">
        <f>IFERROR(IF($C$4="TEB0187_REV01",CALC_CONN_TEB0187_REV01!U1035,),"---")</f>
        <v>0</v>
      </c>
      <c r="D1035" s="59">
        <f>IFERROR(IF($C$4="TEB0187_REV01",CALC_CONN_TEB0187_REV01!D1035,),"---")</f>
        <v>0</v>
      </c>
      <c r="E1035" s="59">
        <f>IFERROR(IF($C$4="TEB0187_REV01",CALC_CONN_TEB0187_REV01!E1035,),"---")</f>
        <v>0</v>
      </c>
      <c r="F1035" s="59" t="str">
        <f>IFERROR(IF(VLOOKUP($D1035&amp;"-"&amp;$E1035,IF($C$4="TEB0187_REV01",CALC_CONN_TEB0187_REV01!$F:$I),4,0)="--","---",IF($C$4="TEB0187_REV01",CALC_CONN_TEB0187_REV01!$G1035&amp; " --&gt; " &amp;CALC_CONN_TEB0187_REV01!$I1035&amp; " --&gt; ")),"---")</f>
        <v>---</v>
      </c>
      <c r="G1035" s="59" t="str">
        <f>IFERROR(IF(VLOOKUP($D1035&amp;"-"&amp;$E1035,IF($C$4="TEB0187_REV01",CALC_CONN_TEB0187_REV01!$F:$H),3,0)="--",VLOOKUP($D1035&amp;"-"&amp;$E1035,IF($C$4="TEB0187_REV01",CALC_CONN_TEB0187_REV01!$F:$H),2,0),VLOOKUP($D1035&amp;"-"&amp;$E1035,IF($C$4="TEB0187_REV01",CALC_CONN_TEB0187_REV01!$F:$H),3,0)),"---")</f>
        <v>---</v>
      </c>
      <c r="H1035" s="59" t="str">
        <f>IFERROR(VLOOKUP(G1035,IF($C$4="TEB0187_REV01",CALC_CONN_TEB0187_REV01!$G:$T),14,0),"---")</f>
        <v>---</v>
      </c>
      <c r="I1035" s="59" t="str">
        <f>IFERROR(VLOOKUP($D1035&amp;"-"&amp;$E1035,IF($C$4="TEB0187_REV01",CALC_CONN_TEB0187_REV01!$F:$K,"???"),6,0),"---")</f>
        <v>---</v>
      </c>
      <c r="J1035" s="61" t="str">
        <f>IFERROR(VLOOKUP($D1035&amp;"-"&amp;$E1035,IF($C$4="TEB0187_REV01",CALC_CONN_TEB0187_REV01!$F:$M,"???"),8,0),"---")</f>
        <v>---</v>
      </c>
      <c r="K1035" s="62" t="str">
        <f>IFERROR(VLOOKUP($D1035&amp;"-"&amp;$E1035,IF($C$4="TEB0187_REV01",CALC_CONN_TEB0187_REV01!$F:$N),9,0),"---")</f>
        <v>---</v>
      </c>
      <c r="L1035" s="59" t="str">
        <f>IFERROR(VLOOKUP(K1035,B2B!$H$3:$I$2000,2,0),"---")</f>
        <v>---</v>
      </c>
      <c r="M1035" s="59" t="str">
        <f>IFERROR(VLOOKUP(L1035,IF($M$4="TEI0187_REV01",RAW_m_TEI0187_REV01!$AD:$AH),5,0),"---")</f>
        <v>---</v>
      </c>
      <c r="N1035" s="59" t="str">
        <f>IFERROR(VLOOKUP(L1035,IF($M$4="TEI0187_REV01",RAW_m_TEI0187_REV01!$AE:$AJ),6,0),"---")</f>
        <v>---</v>
      </c>
      <c r="O1035" s="63" t="str">
        <f>IFERROR(VLOOKUP(L1035,IF($M$4="TEI0187_REV01",RAW_m_TEI0187_REV01!$AD:$AE),2,0),"---")</f>
        <v>---</v>
      </c>
      <c r="P1035" s="59" t="str">
        <f>IFERROR(VLOOKUP(O1035,IF($M$4="TEI0187_REV01",RAW_m_TEI0187_REV01!$AJ:$AK),2,0),"---")</f>
        <v>---</v>
      </c>
      <c r="Q1035" s="59" t="str">
        <f>IFERROR(VLOOKUP(L1035,IF($M$4="TEI0187_REV01",RAW_m_TEI0187_REV01!$AD:$AF),3,0),"---")</f>
        <v>---</v>
      </c>
      <c r="R1035" s="59" t="str">
        <f>IFERROR(VLOOKUP(O1035,IF($M$4="TEI0187_REV01",RAW_m_TEI0187_REV01!$AE:$AG),3,0),"---")</f>
        <v>---</v>
      </c>
      <c r="S1035" s="59" t="str">
        <f t="shared" si="35"/>
        <v>---</v>
      </c>
    </row>
    <row r="1036" spans="2:19" ht="15" customHeight="1" x14ac:dyDescent="0.25">
      <c r="B1036" s="59">
        <f t="shared" si="36"/>
        <v>1031</v>
      </c>
      <c r="C1036" s="60">
        <f>IFERROR(IF($C$4="TEB0187_REV01",CALC_CONN_TEB0187_REV01!U1036,),"---")</f>
        <v>0</v>
      </c>
      <c r="D1036" s="59">
        <f>IFERROR(IF($C$4="TEB0187_REV01",CALC_CONN_TEB0187_REV01!D1036,),"---")</f>
        <v>0</v>
      </c>
      <c r="E1036" s="59">
        <f>IFERROR(IF($C$4="TEB0187_REV01",CALC_CONN_TEB0187_REV01!E1036,),"---")</f>
        <v>0</v>
      </c>
      <c r="F1036" s="59" t="str">
        <f>IFERROR(IF(VLOOKUP($D1036&amp;"-"&amp;$E1036,IF($C$4="TEB0187_REV01",CALC_CONN_TEB0187_REV01!$F:$I),4,0)="--","---",IF($C$4="TEB0187_REV01",CALC_CONN_TEB0187_REV01!$G1036&amp; " --&gt; " &amp;CALC_CONN_TEB0187_REV01!$I1036&amp; " --&gt; ")),"---")</f>
        <v>---</v>
      </c>
      <c r="G1036" s="59" t="str">
        <f>IFERROR(IF(VLOOKUP($D1036&amp;"-"&amp;$E1036,IF($C$4="TEB0187_REV01",CALC_CONN_TEB0187_REV01!$F:$H),3,0)="--",VLOOKUP($D1036&amp;"-"&amp;$E1036,IF($C$4="TEB0187_REV01",CALC_CONN_TEB0187_REV01!$F:$H),2,0),VLOOKUP($D1036&amp;"-"&amp;$E1036,IF($C$4="TEB0187_REV01",CALC_CONN_TEB0187_REV01!$F:$H),3,0)),"---")</f>
        <v>---</v>
      </c>
      <c r="H1036" s="59" t="str">
        <f>IFERROR(VLOOKUP(G1036,IF($C$4="TEB0187_REV01",CALC_CONN_TEB0187_REV01!$G:$T),14,0),"---")</f>
        <v>---</v>
      </c>
      <c r="I1036" s="59" t="str">
        <f>IFERROR(VLOOKUP($D1036&amp;"-"&amp;$E1036,IF($C$4="TEB0187_REV01",CALC_CONN_TEB0187_REV01!$F:$K,"???"),6,0),"---")</f>
        <v>---</v>
      </c>
      <c r="J1036" s="61" t="str">
        <f>IFERROR(VLOOKUP($D1036&amp;"-"&amp;$E1036,IF($C$4="TEB0187_REV01",CALC_CONN_TEB0187_REV01!$F:$M,"???"),8,0),"---")</f>
        <v>---</v>
      </c>
      <c r="K1036" s="62" t="str">
        <f>IFERROR(VLOOKUP($D1036&amp;"-"&amp;$E1036,IF($C$4="TEB0187_REV01",CALC_CONN_TEB0187_REV01!$F:$N),9,0),"---")</f>
        <v>---</v>
      </c>
      <c r="L1036" s="59" t="str">
        <f>IFERROR(VLOOKUP(K1036,B2B!$H$3:$I$2000,2,0),"---")</f>
        <v>---</v>
      </c>
      <c r="M1036" s="59" t="str">
        <f>IFERROR(VLOOKUP(L1036,IF($M$4="TEI0187_REV01",RAW_m_TEI0187_REV01!$AD:$AH),5,0),"---")</f>
        <v>---</v>
      </c>
      <c r="N1036" s="59" t="str">
        <f>IFERROR(VLOOKUP(L1036,IF($M$4="TEI0187_REV01",RAW_m_TEI0187_REV01!$AE:$AJ),6,0),"---")</f>
        <v>---</v>
      </c>
      <c r="O1036" s="63" t="str">
        <f>IFERROR(VLOOKUP(L1036,IF($M$4="TEI0187_REV01",RAW_m_TEI0187_REV01!$AD:$AE),2,0),"---")</f>
        <v>---</v>
      </c>
      <c r="P1036" s="59" t="str">
        <f>IFERROR(VLOOKUP(O1036,IF($M$4="TEI0187_REV01",RAW_m_TEI0187_REV01!$AJ:$AK),2,0),"---")</f>
        <v>---</v>
      </c>
      <c r="Q1036" s="59" t="str">
        <f>IFERROR(VLOOKUP(L1036,IF($M$4="TEI0187_REV01",RAW_m_TEI0187_REV01!$AD:$AF),3,0),"---")</f>
        <v>---</v>
      </c>
      <c r="R1036" s="59" t="str">
        <f>IFERROR(VLOOKUP(O1036,IF($M$4="TEI0187_REV01",RAW_m_TEI0187_REV01!$AE:$AG),3,0),"---")</f>
        <v>---</v>
      </c>
      <c r="S1036" s="59" t="str">
        <f t="shared" si="35"/>
        <v>---</v>
      </c>
    </row>
    <row r="1037" spans="2:19" ht="15" customHeight="1" x14ac:dyDescent="0.25">
      <c r="B1037" s="59">
        <f t="shared" si="36"/>
        <v>1032</v>
      </c>
      <c r="C1037" s="60">
        <f>IFERROR(IF($C$4="TEB0187_REV01",CALC_CONN_TEB0187_REV01!U1037,),"---")</f>
        <v>0</v>
      </c>
      <c r="D1037" s="59">
        <f>IFERROR(IF($C$4="TEB0187_REV01",CALC_CONN_TEB0187_REV01!D1037,),"---")</f>
        <v>0</v>
      </c>
      <c r="E1037" s="59">
        <f>IFERROR(IF($C$4="TEB0187_REV01",CALC_CONN_TEB0187_REV01!E1037,),"---")</f>
        <v>0</v>
      </c>
      <c r="F1037" s="59" t="str">
        <f>IFERROR(IF(VLOOKUP($D1037&amp;"-"&amp;$E1037,IF($C$4="TEB0187_REV01",CALC_CONN_TEB0187_REV01!$F:$I),4,0)="--","---",IF($C$4="TEB0187_REV01",CALC_CONN_TEB0187_REV01!$G1037&amp; " --&gt; " &amp;CALC_CONN_TEB0187_REV01!$I1037&amp; " --&gt; ")),"---")</f>
        <v>---</v>
      </c>
      <c r="G1037" s="59" t="str">
        <f>IFERROR(IF(VLOOKUP($D1037&amp;"-"&amp;$E1037,IF($C$4="TEB0187_REV01",CALC_CONN_TEB0187_REV01!$F:$H),3,0)="--",VLOOKUP($D1037&amp;"-"&amp;$E1037,IF($C$4="TEB0187_REV01",CALC_CONN_TEB0187_REV01!$F:$H),2,0),VLOOKUP($D1037&amp;"-"&amp;$E1037,IF($C$4="TEB0187_REV01",CALC_CONN_TEB0187_REV01!$F:$H),3,0)),"---")</f>
        <v>---</v>
      </c>
      <c r="H1037" s="59" t="str">
        <f>IFERROR(VLOOKUP(G1037,IF($C$4="TEB0187_REV01",CALC_CONN_TEB0187_REV01!$G:$T),14,0),"---")</f>
        <v>---</v>
      </c>
      <c r="I1037" s="59" t="str">
        <f>IFERROR(VLOOKUP($D1037&amp;"-"&amp;$E1037,IF($C$4="TEB0187_REV01",CALC_CONN_TEB0187_REV01!$F:$K,"???"),6,0),"---")</f>
        <v>---</v>
      </c>
      <c r="J1037" s="61" t="str">
        <f>IFERROR(VLOOKUP($D1037&amp;"-"&amp;$E1037,IF($C$4="TEB0187_REV01",CALC_CONN_TEB0187_REV01!$F:$M,"???"),8,0),"---")</f>
        <v>---</v>
      </c>
      <c r="K1037" s="62" t="str">
        <f>IFERROR(VLOOKUP($D1037&amp;"-"&amp;$E1037,IF($C$4="TEB0187_REV01",CALC_CONN_TEB0187_REV01!$F:$N),9,0),"---")</f>
        <v>---</v>
      </c>
      <c r="L1037" s="59" t="str">
        <f>IFERROR(VLOOKUP(K1037,B2B!$H$3:$I$2000,2,0),"---")</f>
        <v>---</v>
      </c>
      <c r="M1037" s="59" t="str">
        <f>IFERROR(VLOOKUP(L1037,IF($M$4="TEI0187_REV01",RAW_m_TEI0187_REV01!$AD:$AH),5,0),"---")</f>
        <v>---</v>
      </c>
      <c r="N1037" s="59" t="str">
        <f>IFERROR(VLOOKUP(L1037,IF($M$4="TEI0187_REV01",RAW_m_TEI0187_REV01!$AE:$AJ),6,0),"---")</f>
        <v>---</v>
      </c>
      <c r="O1037" s="63" t="str">
        <f>IFERROR(VLOOKUP(L1037,IF($M$4="TEI0187_REV01",RAW_m_TEI0187_REV01!$AD:$AE),2,0),"---")</f>
        <v>---</v>
      </c>
      <c r="P1037" s="59" t="str">
        <f>IFERROR(VLOOKUP(O1037,IF($M$4="TEI0187_REV01",RAW_m_TEI0187_REV01!$AJ:$AK),2,0),"---")</f>
        <v>---</v>
      </c>
      <c r="Q1037" s="59" t="str">
        <f>IFERROR(VLOOKUP(L1037,IF($M$4="TEI0187_REV01",RAW_m_TEI0187_REV01!$AD:$AF),3,0),"---")</f>
        <v>---</v>
      </c>
      <c r="R1037" s="59" t="str">
        <f>IFERROR(VLOOKUP(O1037,IF($M$4="TEI0187_REV01",RAW_m_TEI0187_REV01!$AE:$AG),3,0),"---")</f>
        <v>---</v>
      </c>
      <c r="S1037" s="59" t="str">
        <f t="shared" si="35"/>
        <v>---</v>
      </c>
    </row>
    <row r="1038" spans="2:19" ht="15" customHeight="1" x14ac:dyDescent="0.25">
      <c r="B1038" s="59">
        <f t="shared" si="36"/>
        <v>1033</v>
      </c>
      <c r="C1038" s="60">
        <f>IFERROR(IF($C$4="TEB0187_REV01",CALC_CONN_TEB0187_REV01!U1038,),"---")</f>
        <v>0</v>
      </c>
      <c r="D1038" s="59">
        <f>IFERROR(IF($C$4="TEB0187_REV01",CALC_CONN_TEB0187_REV01!D1038,),"---")</f>
        <v>0</v>
      </c>
      <c r="E1038" s="59">
        <f>IFERROR(IF($C$4="TEB0187_REV01",CALC_CONN_TEB0187_REV01!E1038,),"---")</f>
        <v>0</v>
      </c>
      <c r="F1038" s="59" t="str">
        <f>IFERROR(IF(VLOOKUP($D1038&amp;"-"&amp;$E1038,IF($C$4="TEB0187_REV01",CALC_CONN_TEB0187_REV01!$F:$I),4,0)="--","---",IF($C$4="TEB0187_REV01",CALC_CONN_TEB0187_REV01!$G1038&amp; " --&gt; " &amp;CALC_CONN_TEB0187_REV01!$I1038&amp; " --&gt; ")),"---")</f>
        <v>---</v>
      </c>
      <c r="G1038" s="59" t="str">
        <f>IFERROR(IF(VLOOKUP($D1038&amp;"-"&amp;$E1038,IF($C$4="TEB0187_REV01",CALC_CONN_TEB0187_REV01!$F:$H),3,0)="--",VLOOKUP($D1038&amp;"-"&amp;$E1038,IF($C$4="TEB0187_REV01",CALC_CONN_TEB0187_REV01!$F:$H),2,0),VLOOKUP($D1038&amp;"-"&amp;$E1038,IF($C$4="TEB0187_REV01",CALC_CONN_TEB0187_REV01!$F:$H),3,0)),"---")</f>
        <v>---</v>
      </c>
      <c r="H1038" s="59" t="str">
        <f>IFERROR(VLOOKUP(G1038,IF($C$4="TEB0187_REV01",CALC_CONN_TEB0187_REV01!$G:$T),14,0),"---")</f>
        <v>---</v>
      </c>
      <c r="I1038" s="59" t="str">
        <f>IFERROR(VLOOKUP($D1038&amp;"-"&amp;$E1038,IF($C$4="TEB0187_REV01",CALC_CONN_TEB0187_REV01!$F:$K,"???"),6,0),"---")</f>
        <v>---</v>
      </c>
      <c r="J1038" s="61" t="str">
        <f>IFERROR(VLOOKUP($D1038&amp;"-"&amp;$E1038,IF($C$4="TEB0187_REV01",CALC_CONN_TEB0187_REV01!$F:$M,"???"),8,0),"---")</f>
        <v>---</v>
      </c>
      <c r="K1038" s="62" t="str">
        <f>IFERROR(VLOOKUP($D1038&amp;"-"&amp;$E1038,IF($C$4="TEB0187_REV01",CALC_CONN_TEB0187_REV01!$F:$N),9,0),"---")</f>
        <v>---</v>
      </c>
      <c r="L1038" s="59" t="str">
        <f>IFERROR(VLOOKUP(K1038,B2B!$H$3:$I$2000,2,0),"---")</f>
        <v>---</v>
      </c>
      <c r="M1038" s="59" t="str">
        <f>IFERROR(VLOOKUP(L1038,IF($M$4="TEI0187_REV01",RAW_m_TEI0187_REV01!$AD:$AH),5,0),"---")</f>
        <v>---</v>
      </c>
      <c r="N1038" s="59" t="str">
        <f>IFERROR(VLOOKUP(L1038,IF($M$4="TEI0187_REV01",RAW_m_TEI0187_REV01!$AE:$AJ),6,0),"---")</f>
        <v>---</v>
      </c>
      <c r="O1038" s="63" t="str">
        <f>IFERROR(VLOOKUP(L1038,IF($M$4="TEI0187_REV01",RAW_m_TEI0187_REV01!$AD:$AE),2,0),"---")</f>
        <v>---</v>
      </c>
      <c r="P1038" s="59" t="str">
        <f>IFERROR(VLOOKUP(O1038,IF($M$4="TEI0187_REV01",RAW_m_TEI0187_REV01!$AJ:$AK),2,0),"---")</f>
        <v>---</v>
      </c>
      <c r="Q1038" s="59" t="str">
        <f>IFERROR(VLOOKUP(L1038,IF($M$4="TEI0187_REV01",RAW_m_TEI0187_REV01!$AD:$AF),3,0),"---")</f>
        <v>---</v>
      </c>
      <c r="R1038" s="59" t="str">
        <f>IFERROR(VLOOKUP(O1038,IF($M$4="TEI0187_REV01",RAW_m_TEI0187_REV01!$AE:$AG),3,0),"---")</f>
        <v>---</v>
      </c>
      <c r="S1038" s="59" t="str">
        <f t="shared" si="35"/>
        <v>---</v>
      </c>
    </row>
    <row r="1039" spans="2:19" ht="15" customHeight="1" x14ac:dyDescent="0.25">
      <c r="B1039" s="59">
        <f t="shared" si="36"/>
        <v>1034</v>
      </c>
      <c r="C1039" s="60">
        <f>IFERROR(IF($C$4="TEB0187_REV01",CALC_CONN_TEB0187_REV01!U1039,),"---")</f>
        <v>0</v>
      </c>
      <c r="D1039" s="59">
        <f>IFERROR(IF($C$4="TEB0187_REV01",CALC_CONN_TEB0187_REV01!D1039,),"---")</f>
        <v>0</v>
      </c>
      <c r="E1039" s="59">
        <f>IFERROR(IF($C$4="TEB0187_REV01",CALC_CONN_TEB0187_REV01!E1039,),"---")</f>
        <v>0</v>
      </c>
      <c r="F1039" s="59" t="str">
        <f>IFERROR(IF(VLOOKUP($D1039&amp;"-"&amp;$E1039,IF($C$4="TEB0187_REV01",CALC_CONN_TEB0187_REV01!$F:$I),4,0)="--","---",IF($C$4="TEB0187_REV01",CALC_CONN_TEB0187_REV01!$G1039&amp; " --&gt; " &amp;CALC_CONN_TEB0187_REV01!$I1039&amp; " --&gt; ")),"---")</f>
        <v>---</v>
      </c>
      <c r="G1039" s="59" t="str">
        <f>IFERROR(IF(VLOOKUP($D1039&amp;"-"&amp;$E1039,IF($C$4="TEB0187_REV01",CALC_CONN_TEB0187_REV01!$F:$H),3,0)="--",VLOOKUP($D1039&amp;"-"&amp;$E1039,IF($C$4="TEB0187_REV01",CALC_CONN_TEB0187_REV01!$F:$H),2,0),VLOOKUP($D1039&amp;"-"&amp;$E1039,IF($C$4="TEB0187_REV01",CALC_CONN_TEB0187_REV01!$F:$H),3,0)),"---")</f>
        <v>---</v>
      </c>
      <c r="H1039" s="59" t="str">
        <f>IFERROR(VLOOKUP(G1039,IF($C$4="TEB0187_REV01",CALC_CONN_TEB0187_REV01!$G:$T),14,0),"---")</f>
        <v>---</v>
      </c>
      <c r="I1039" s="59" t="str">
        <f>IFERROR(VLOOKUP($D1039&amp;"-"&amp;$E1039,IF($C$4="TEB0187_REV01",CALC_CONN_TEB0187_REV01!$F:$K,"???"),6,0),"---")</f>
        <v>---</v>
      </c>
      <c r="J1039" s="61" t="str">
        <f>IFERROR(VLOOKUP($D1039&amp;"-"&amp;$E1039,IF($C$4="TEB0187_REV01",CALC_CONN_TEB0187_REV01!$F:$M,"???"),8,0),"---")</f>
        <v>---</v>
      </c>
      <c r="K1039" s="62" t="str">
        <f>IFERROR(VLOOKUP($D1039&amp;"-"&amp;$E1039,IF($C$4="TEB0187_REV01",CALC_CONN_TEB0187_REV01!$F:$N),9,0),"---")</f>
        <v>---</v>
      </c>
      <c r="L1039" s="59" t="str">
        <f>IFERROR(VLOOKUP(K1039,B2B!$H$3:$I$2000,2,0),"---")</f>
        <v>---</v>
      </c>
      <c r="M1039" s="59" t="str">
        <f>IFERROR(VLOOKUP(L1039,IF($M$4="TEI0187_REV01",RAW_m_TEI0187_REV01!$AD:$AH),5,0),"---")</f>
        <v>---</v>
      </c>
      <c r="N1039" s="59" t="str">
        <f>IFERROR(VLOOKUP(L1039,IF($M$4="TEI0187_REV01",RAW_m_TEI0187_REV01!$AE:$AJ),6,0),"---")</f>
        <v>---</v>
      </c>
      <c r="O1039" s="63" t="str">
        <f>IFERROR(VLOOKUP(L1039,IF($M$4="TEI0187_REV01",RAW_m_TEI0187_REV01!$AD:$AE),2,0),"---")</f>
        <v>---</v>
      </c>
      <c r="P1039" s="59" t="str">
        <f>IFERROR(VLOOKUP(O1039,IF($M$4="TEI0187_REV01",RAW_m_TEI0187_REV01!$AJ:$AK),2,0),"---")</f>
        <v>---</v>
      </c>
      <c r="Q1039" s="59" t="str">
        <f>IFERROR(VLOOKUP(L1039,IF($M$4="TEI0187_REV01",RAW_m_TEI0187_REV01!$AD:$AF),3,0),"---")</f>
        <v>---</v>
      </c>
      <c r="R1039" s="59" t="str">
        <f>IFERROR(VLOOKUP(O1039,IF($M$4="TEI0187_REV01",RAW_m_TEI0187_REV01!$AE:$AG),3,0),"---")</f>
        <v>---</v>
      </c>
      <c r="S1039" s="59" t="str">
        <f t="shared" si="35"/>
        <v>---</v>
      </c>
    </row>
    <row r="1040" spans="2:19" ht="15" customHeight="1" x14ac:dyDescent="0.25">
      <c r="B1040" s="59">
        <f t="shared" si="36"/>
        <v>1035</v>
      </c>
      <c r="C1040" s="60">
        <f>IFERROR(IF($C$4="TEB0187_REV01",CALC_CONN_TEB0187_REV01!U1040,),"---")</f>
        <v>0</v>
      </c>
      <c r="D1040" s="59">
        <f>IFERROR(IF($C$4="TEB0187_REV01",CALC_CONN_TEB0187_REV01!D1040,),"---")</f>
        <v>0</v>
      </c>
      <c r="E1040" s="59">
        <f>IFERROR(IF($C$4="TEB0187_REV01",CALC_CONN_TEB0187_REV01!E1040,),"---")</f>
        <v>0</v>
      </c>
      <c r="F1040" s="59" t="str">
        <f>IFERROR(IF(VLOOKUP($D1040&amp;"-"&amp;$E1040,IF($C$4="TEB0187_REV01",CALC_CONN_TEB0187_REV01!$F:$I),4,0)="--","---",IF($C$4="TEB0187_REV01",CALC_CONN_TEB0187_REV01!$G1040&amp; " --&gt; " &amp;CALC_CONN_TEB0187_REV01!$I1040&amp; " --&gt; ")),"---")</f>
        <v>---</v>
      </c>
      <c r="G1040" s="59" t="str">
        <f>IFERROR(IF(VLOOKUP($D1040&amp;"-"&amp;$E1040,IF($C$4="TEB0187_REV01",CALC_CONN_TEB0187_REV01!$F:$H),3,0)="--",VLOOKUP($D1040&amp;"-"&amp;$E1040,IF($C$4="TEB0187_REV01",CALC_CONN_TEB0187_REV01!$F:$H),2,0),VLOOKUP($D1040&amp;"-"&amp;$E1040,IF($C$4="TEB0187_REV01",CALC_CONN_TEB0187_REV01!$F:$H),3,0)),"---")</f>
        <v>---</v>
      </c>
      <c r="H1040" s="59" t="str">
        <f>IFERROR(VLOOKUP(G1040,IF($C$4="TEB0187_REV01",CALC_CONN_TEB0187_REV01!$G:$T),14,0),"---")</f>
        <v>---</v>
      </c>
      <c r="I1040" s="59" t="str">
        <f>IFERROR(VLOOKUP($D1040&amp;"-"&amp;$E1040,IF($C$4="TEB0187_REV01",CALC_CONN_TEB0187_REV01!$F:$K,"???"),6,0),"---")</f>
        <v>---</v>
      </c>
      <c r="J1040" s="61" t="str">
        <f>IFERROR(VLOOKUP($D1040&amp;"-"&amp;$E1040,IF($C$4="TEB0187_REV01",CALC_CONN_TEB0187_REV01!$F:$M,"???"),8,0),"---")</f>
        <v>---</v>
      </c>
      <c r="K1040" s="62" t="str">
        <f>IFERROR(VLOOKUP($D1040&amp;"-"&amp;$E1040,IF($C$4="TEB0187_REV01",CALC_CONN_TEB0187_REV01!$F:$N),9,0),"---")</f>
        <v>---</v>
      </c>
      <c r="L1040" s="59" t="str">
        <f>IFERROR(VLOOKUP(K1040,B2B!$H$3:$I$2000,2,0),"---")</f>
        <v>---</v>
      </c>
      <c r="M1040" s="59" t="str">
        <f>IFERROR(VLOOKUP(L1040,IF($M$4="TEI0187_REV01",RAW_m_TEI0187_REV01!$AD:$AH),5,0),"---")</f>
        <v>---</v>
      </c>
      <c r="N1040" s="59" t="str">
        <f>IFERROR(VLOOKUP(L1040,IF($M$4="TEI0187_REV01",RAW_m_TEI0187_REV01!$AE:$AJ),6,0),"---")</f>
        <v>---</v>
      </c>
      <c r="O1040" s="63" t="str">
        <f>IFERROR(VLOOKUP(L1040,IF($M$4="TEI0187_REV01",RAW_m_TEI0187_REV01!$AD:$AE),2,0),"---")</f>
        <v>---</v>
      </c>
      <c r="P1040" s="59" t="str">
        <f>IFERROR(VLOOKUP(O1040,IF($M$4="TEI0187_REV01",RAW_m_TEI0187_REV01!$AJ:$AK),2,0),"---")</f>
        <v>---</v>
      </c>
      <c r="Q1040" s="59" t="str">
        <f>IFERROR(VLOOKUP(L1040,IF($M$4="TEI0187_REV01",RAW_m_TEI0187_REV01!$AD:$AF),3,0),"---")</f>
        <v>---</v>
      </c>
      <c r="R1040" s="59" t="str">
        <f>IFERROR(VLOOKUP(O1040,IF($M$4="TEI0187_REV01",RAW_m_TEI0187_REV01!$AE:$AG),3,0),"---")</f>
        <v>---</v>
      </c>
      <c r="S1040" s="59" t="str">
        <f t="shared" si="35"/>
        <v>---</v>
      </c>
    </row>
    <row r="1041" spans="2:19" ht="15" customHeight="1" x14ac:dyDescent="0.25">
      <c r="B1041" s="59">
        <f t="shared" si="36"/>
        <v>1036</v>
      </c>
      <c r="C1041" s="60">
        <f>IFERROR(IF($C$4="TEB0187_REV01",CALC_CONN_TEB0187_REV01!U1041,),"---")</f>
        <v>0</v>
      </c>
      <c r="D1041" s="59">
        <f>IFERROR(IF($C$4="TEB0187_REV01",CALC_CONN_TEB0187_REV01!D1041,),"---")</f>
        <v>0</v>
      </c>
      <c r="E1041" s="59">
        <f>IFERROR(IF($C$4="TEB0187_REV01",CALC_CONN_TEB0187_REV01!E1041,),"---")</f>
        <v>0</v>
      </c>
      <c r="F1041" s="59" t="str">
        <f>IFERROR(IF(VLOOKUP($D1041&amp;"-"&amp;$E1041,IF($C$4="TEB0187_REV01",CALC_CONN_TEB0187_REV01!$F:$I),4,0)="--","---",IF($C$4="TEB0187_REV01",CALC_CONN_TEB0187_REV01!$G1041&amp; " --&gt; " &amp;CALC_CONN_TEB0187_REV01!$I1041&amp; " --&gt; ")),"---")</f>
        <v>---</v>
      </c>
      <c r="G1041" s="59" t="str">
        <f>IFERROR(IF(VLOOKUP($D1041&amp;"-"&amp;$E1041,IF($C$4="TEB0187_REV01",CALC_CONN_TEB0187_REV01!$F:$H),3,0)="--",VLOOKUP($D1041&amp;"-"&amp;$E1041,IF($C$4="TEB0187_REV01",CALC_CONN_TEB0187_REV01!$F:$H),2,0),VLOOKUP($D1041&amp;"-"&amp;$E1041,IF($C$4="TEB0187_REV01",CALC_CONN_TEB0187_REV01!$F:$H),3,0)),"---")</f>
        <v>---</v>
      </c>
      <c r="H1041" s="59" t="str">
        <f>IFERROR(VLOOKUP(G1041,IF($C$4="TEB0187_REV01",CALC_CONN_TEB0187_REV01!$G:$T),14,0),"---")</f>
        <v>---</v>
      </c>
      <c r="I1041" s="59" t="str">
        <f>IFERROR(VLOOKUP($D1041&amp;"-"&amp;$E1041,IF($C$4="TEB0187_REV01",CALC_CONN_TEB0187_REV01!$F:$K,"???"),6,0),"---")</f>
        <v>---</v>
      </c>
      <c r="J1041" s="61" t="str">
        <f>IFERROR(VLOOKUP($D1041&amp;"-"&amp;$E1041,IF($C$4="TEB0187_REV01",CALC_CONN_TEB0187_REV01!$F:$M,"???"),8,0),"---")</f>
        <v>---</v>
      </c>
      <c r="K1041" s="62" t="str">
        <f>IFERROR(VLOOKUP($D1041&amp;"-"&amp;$E1041,IF($C$4="TEB0187_REV01",CALC_CONN_TEB0187_REV01!$F:$N),9,0),"---")</f>
        <v>---</v>
      </c>
      <c r="L1041" s="59" t="str">
        <f>IFERROR(VLOOKUP(K1041,B2B!$H$3:$I$2000,2,0),"---")</f>
        <v>---</v>
      </c>
      <c r="M1041" s="59" t="str">
        <f>IFERROR(VLOOKUP(L1041,IF($M$4="TEI0187_REV01",RAW_m_TEI0187_REV01!$AD:$AH),5,0),"---")</f>
        <v>---</v>
      </c>
      <c r="N1041" s="59" t="str">
        <f>IFERROR(VLOOKUP(L1041,IF($M$4="TEI0187_REV01",RAW_m_TEI0187_REV01!$AE:$AJ),6,0),"---")</f>
        <v>---</v>
      </c>
      <c r="O1041" s="63" t="str">
        <f>IFERROR(VLOOKUP(L1041,IF($M$4="TEI0187_REV01",RAW_m_TEI0187_REV01!$AD:$AE),2,0),"---")</f>
        <v>---</v>
      </c>
      <c r="P1041" s="59" t="str">
        <f>IFERROR(VLOOKUP(O1041,IF($M$4="TEI0187_REV01",RAW_m_TEI0187_REV01!$AJ:$AK),2,0),"---")</f>
        <v>---</v>
      </c>
      <c r="Q1041" s="59" t="str">
        <f>IFERROR(VLOOKUP(L1041,IF($M$4="TEI0187_REV01",RAW_m_TEI0187_REV01!$AD:$AF),3,0),"---")</f>
        <v>---</v>
      </c>
      <c r="R1041" s="59" t="str">
        <f>IFERROR(VLOOKUP(O1041,IF($M$4="TEI0187_REV01",RAW_m_TEI0187_REV01!$AE:$AG),3,0),"---")</f>
        <v>---</v>
      </c>
      <c r="S1041" s="59" t="str">
        <f t="shared" si="35"/>
        <v>---</v>
      </c>
    </row>
    <row r="1042" spans="2:19" ht="15" customHeight="1" x14ac:dyDescent="0.25">
      <c r="B1042" s="59">
        <f t="shared" si="36"/>
        <v>1037</v>
      </c>
      <c r="C1042" s="60">
        <f>IFERROR(IF($C$4="TEB0187_REV01",CALC_CONN_TEB0187_REV01!U1042,),"---")</f>
        <v>0</v>
      </c>
      <c r="D1042" s="59">
        <f>IFERROR(IF($C$4="TEB0187_REV01",CALC_CONN_TEB0187_REV01!D1042,),"---")</f>
        <v>0</v>
      </c>
      <c r="E1042" s="59">
        <f>IFERROR(IF($C$4="TEB0187_REV01",CALC_CONN_TEB0187_REV01!E1042,),"---")</f>
        <v>0</v>
      </c>
      <c r="F1042" s="59" t="str">
        <f>IFERROR(IF(VLOOKUP($D1042&amp;"-"&amp;$E1042,IF($C$4="TEB0187_REV01",CALC_CONN_TEB0187_REV01!$F:$I),4,0)="--","---",IF($C$4="TEB0187_REV01",CALC_CONN_TEB0187_REV01!$G1042&amp; " --&gt; " &amp;CALC_CONN_TEB0187_REV01!$I1042&amp; " --&gt; ")),"---")</f>
        <v>---</v>
      </c>
      <c r="G1042" s="59" t="str">
        <f>IFERROR(IF(VLOOKUP($D1042&amp;"-"&amp;$E1042,IF($C$4="TEB0187_REV01",CALC_CONN_TEB0187_REV01!$F:$H),3,0)="--",VLOOKUP($D1042&amp;"-"&amp;$E1042,IF($C$4="TEB0187_REV01",CALC_CONN_TEB0187_REV01!$F:$H),2,0),VLOOKUP($D1042&amp;"-"&amp;$E1042,IF($C$4="TEB0187_REV01",CALC_CONN_TEB0187_REV01!$F:$H),3,0)),"---")</f>
        <v>---</v>
      </c>
      <c r="H1042" s="59" t="str">
        <f>IFERROR(VLOOKUP(G1042,IF($C$4="TEB0187_REV01",CALC_CONN_TEB0187_REV01!$G:$T),14,0),"---")</f>
        <v>---</v>
      </c>
      <c r="I1042" s="59" t="str">
        <f>IFERROR(VLOOKUP($D1042&amp;"-"&amp;$E1042,IF($C$4="TEB0187_REV01",CALC_CONN_TEB0187_REV01!$F:$K,"???"),6,0),"---")</f>
        <v>---</v>
      </c>
      <c r="J1042" s="61" t="str">
        <f>IFERROR(VLOOKUP($D1042&amp;"-"&amp;$E1042,IF($C$4="TEB0187_REV01",CALC_CONN_TEB0187_REV01!$F:$M,"???"),8,0),"---")</f>
        <v>---</v>
      </c>
      <c r="K1042" s="62" t="str">
        <f>IFERROR(VLOOKUP($D1042&amp;"-"&amp;$E1042,IF($C$4="TEB0187_REV01",CALC_CONN_TEB0187_REV01!$F:$N),9,0),"---")</f>
        <v>---</v>
      </c>
      <c r="L1042" s="59" t="str">
        <f>IFERROR(VLOOKUP(K1042,B2B!$H$3:$I$2000,2,0),"---")</f>
        <v>---</v>
      </c>
      <c r="M1042" s="59" t="str">
        <f>IFERROR(VLOOKUP(L1042,IF($M$4="TEI0187_REV01",RAW_m_TEI0187_REV01!$AD:$AH),5,0),"---")</f>
        <v>---</v>
      </c>
      <c r="N1042" s="59" t="str">
        <f>IFERROR(VLOOKUP(L1042,IF($M$4="TEI0187_REV01",RAW_m_TEI0187_REV01!$AE:$AJ),6,0),"---")</f>
        <v>---</v>
      </c>
      <c r="O1042" s="63" t="str">
        <f>IFERROR(VLOOKUP(L1042,IF($M$4="TEI0187_REV01",RAW_m_TEI0187_REV01!$AD:$AE),2,0),"---")</f>
        <v>---</v>
      </c>
      <c r="P1042" s="59" t="str">
        <f>IFERROR(VLOOKUP(O1042,IF($M$4="TEI0187_REV01",RAW_m_TEI0187_REV01!$AJ:$AK),2,0),"---")</f>
        <v>---</v>
      </c>
      <c r="Q1042" s="59" t="str">
        <f>IFERROR(VLOOKUP(L1042,IF($M$4="TEI0187_REV01",RAW_m_TEI0187_REV01!$AD:$AF),3,0),"---")</f>
        <v>---</v>
      </c>
      <c r="R1042" s="59" t="str">
        <f>IFERROR(VLOOKUP(O1042,IF($M$4="TEI0187_REV01",RAW_m_TEI0187_REV01!$AE:$AG),3,0),"---")</f>
        <v>---</v>
      </c>
      <c r="S1042" s="59" t="str">
        <f t="shared" si="35"/>
        <v>---</v>
      </c>
    </row>
    <row r="1043" spans="2:19" ht="15" customHeight="1" x14ac:dyDescent="0.25">
      <c r="B1043" s="59">
        <f t="shared" si="36"/>
        <v>1038</v>
      </c>
      <c r="C1043" s="60">
        <f>IFERROR(IF($C$4="TEB0187_REV01",CALC_CONN_TEB0187_REV01!U1043,),"---")</f>
        <v>0</v>
      </c>
      <c r="D1043" s="59">
        <f>IFERROR(IF($C$4="TEB0187_REV01",CALC_CONN_TEB0187_REV01!D1043,),"---")</f>
        <v>0</v>
      </c>
      <c r="E1043" s="59">
        <f>IFERROR(IF($C$4="TEB0187_REV01",CALC_CONN_TEB0187_REV01!E1043,),"---")</f>
        <v>0</v>
      </c>
      <c r="F1043" s="59" t="str">
        <f>IFERROR(IF(VLOOKUP($D1043&amp;"-"&amp;$E1043,IF($C$4="TEB0187_REV01",CALC_CONN_TEB0187_REV01!$F:$I),4,0)="--","---",IF($C$4="TEB0187_REV01",CALC_CONN_TEB0187_REV01!$G1043&amp; " --&gt; " &amp;CALC_CONN_TEB0187_REV01!$I1043&amp; " --&gt; ")),"---")</f>
        <v>---</v>
      </c>
      <c r="G1043" s="59" t="str">
        <f>IFERROR(IF(VLOOKUP($D1043&amp;"-"&amp;$E1043,IF($C$4="TEB0187_REV01",CALC_CONN_TEB0187_REV01!$F:$H),3,0)="--",VLOOKUP($D1043&amp;"-"&amp;$E1043,IF($C$4="TEB0187_REV01",CALC_CONN_TEB0187_REV01!$F:$H),2,0),VLOOKUP($D1043&amp;"-"&amp;$E1043,IF($C$4="TEB0187_REV01",CALC_CONN_TEB0187_REV01!$F:$H),3,0)),"---")</f>
        <v>---</v>
      </c>
      <c r="H1043" s="59" t="str">
        <f>IFERROR(VLOOKUP(G1043,IF($C$4="TEB0187_REV01",CALC_CONN_TEB0187_REV01!$G:$T),14,0),"---")</f>
        <v>---</v>
      </c>
      <c r="I1043" s="59" t="str">
        <f>IFERROR(VLOOKUP($D1043&amp;"-"&amp;$E1043,IF($C$4="TEB0187_REV01",CALC_CONN_TEB0187_REV01!$F:$K,"???"),6,0),"---")</f>
        <v>---</v>
      </c>
      <c r="J1043" s="61" t="str">
        <f>IFERROR(VLOOKUP($D1043&amp;"-"&amp;$E1043,IF($C$4="TEB0187_REV01",CALC_CONN_TEB0187_REV01!$F:$M,"???"),8,0),"---")</f>
        <v>---</v>
      </c>
      <c r="K1043" s="62" t="str">
        <f>IFERROR(VLOOKUP($D1043&amp;"-"&amp;$E1043,IF($C$4="TEB0187_REV01",CALC_CONN_TEB0187_REV01!$F:$N),9,0),"---")</f>
        <v>---</v>
      </c>
      <c r="L1043" s="59" t="str">
        <f>IFERROR(VLOOKUP(K1043,B2B!$H$3:$I$2000,2,0),"---")</f>
        <v>---</v>
      </c>
      <c r="M1043" s="59" t="str">
        <f>IFERROR(VLOOKUP(L1043,IF($M$4="TEI0187_REV01",RAW_m_TEI0187_REV01!$AD:$AH),5,0),"---")</f>
        <v>---</v>
      </c>
      <c r="N1043" s="59" t="str">
        <f>IFERROR(VLOOKUP(L1043,IF($M$4="TEI0187_REV01",RAW_m_TEI0187_REV01!$AE:$AJ),6,0),"---")</f>
        <v>---</v>
      </c>
      <c r="O1043" s="63" t="str">
        <f>IFERROR(VLOOKUP(L1043,IF($M$4="TEI0187_REV01",RAW_m_TEI0187_REV01!$AD:$AE),2,0),"---")</f>
        <v>---</v>
      </c>
      <c r="P1043" s="59" t="str">
        <f>IFERROR(VLOOKUP(O1043,IF($M$4="TEI0187_REV01",RAW_m_TEI0187_REV01!$AJ:$AK),2,0),"---")</f>
        <v>---</v>
      </c>
      <c r="Q1043" s="59" t="str">
        <f>IFERROR(VLOOKUP(L1043,IF($M$4="TEI0187_REV01",RAW_m_TEI0187_REV01!$AD:$AF),3,0),"---")</f>
        <v>---</v>
      </c>
      <c r="R1043" s="59" t="str">
        <f>IFERROR(VLOOKUP(O1043,IF($M$4="TEI0187_REV01",RAW_m_TEI0187_REV01!$AE:$AG),3,0),"---")</f>
        <v>---</v>
      </c>
      <c r="S1043" s="59" t="str">
        <f t="shared" si="35"/>
        <v>---</v>
      </c>
    </row>
    <row r="1044" spans="2:19" ht="15" customHeight="1" x14ac:dyDescent="0.25">
      <c r="B1044" s="59">
        <f t="shared" si="36"/>
        <v>1039</v>
      </c>
      <c r="C1044" s="60">
        <f>IFERROR(IF($C$4="TEB0187_REV01",CALC_CONN_TEB0187_REV01!U1044,),"---")</f>
        <v>0</v>
      </c>
      <c r="D1044" s="59">
        <f>IFERROR(IF($C$4="TEB0187_REV01",CALC_CONN_TEB0187_REV01!D1044,),"---")</f>
        <v>0</v>
      </c>
      <c r="E1044" s="59">
        <f>IFERROR(IF($C$4="TEB0187_REV01",CALC_CONN_TEB0187_REV01!E1044,),"---")</f>
        <v>0</v>
      </c>
      <c r="F1044" s="59" t="str">
        <f>IFERROR(IF(VLOOKUP($D1044&amp;"-"&amp;$E1044,IF($C$4="TEB0187_REV01",CALC_CONN_TEB0187_REV01!$F:$I),4,0)="--","---",IF($C$4="TEB0187_REV01",CALC_CONN_TEB0187_REV01!$G1044&amp; " --&gt; " &amp;CALC_CONN_TEB0187_REV01!$I1044&amp; " --&gt; ")),"---")</f>
        <v>---</v>
      </c>
      <c r="G1044" s="59" t="str">
        <f>IFERROR(IF(VLOOKUP($D1044&amp;"-"&amp;$E1044,IF($C$4="TEB0187_REV01",CALC_CONN_TEB0187_REV01!$F:$H),3,0)="--",VLOOKUP($D1044&amp;"-"&amp;$E1044,IF($C$4="TEB0187_REV01",CALC_CONN_TEB0187_REV01!$F:$H),2,0),VLOOKUP($D1044&amp;"-"&amp;$E1044,IF($C$4="TEB0187_REV01",CALC_CONN_TEB0187_REV01!$F:$H),3,0)),"---")</f>
        <v>---</v>
      </c>
      <c r="H1044" s="59" t="str">
        <f>IFERROR(VLOOKUP(G1044,IF($C$4="TEB0187_REV01",CALC_CONN_TEB0187_REV01!$G:$T),14,0),"---")</f>
        <v>---</v>
      </c>
      <c r="I1044" s="59" t="str">
        <f>IFERROR(VLOOKUP($D1044&amp;"-"&amp;$E1044,IF($C$4="TEB0187_REV01",CALC_CONN_TEB0187_REV01!$F:$K,"???"),6,0),"---")</f>
        <v>---</v>
      </c>
      <c r="J1044" s="61" t="str">
        <f>IFERROR(VLOOKUP($D1044&amp;"-"&amp;$E1044,IF($C$4="TEB0187_REV01",CALC_CONN_TEB0187_REV01!$F:$M,"???"),8,0),"---")</f>
        <v>---</v>
      </c>
      <c r="K1044" s="62" t="str">
        <f>IFERROR(VLOOKUP($D1044&amp;"-"&amp;$E1044,IF($C$4="TEB0187_REV01",CALC_CONN_TEB0187_REV01!$F:$N),9,0),"---")</f>
        <v>---</v>
      </c>
      <c r="L1044" s="59" t="str">
        <f>IFERROR(VLOOKUP(K1044,B2B!$H$3:$I$2000,2,0),"---")</f>
        <v>---</v>
      </c>
      <c r="M1044" s="59" t="str">
        <f>IFERROR(VLOOKUP(L1044,IF($M$4="TEI0187_REV01",RAW_m_TEI0187_REV01!$AD:$AH),5,0),"---")</f>
        <v>---</v>
      </c>
      <c r="N1044" s="59" t="str">
        <f>IFERROR(VLOOKUP(L1044,IF($M$4="TEI0187_REV01",RAW_m_TEI0187_REV01!$AE:$AJ),6,0),"---")</f>
        <v>---</v>
      </c>
      <c r="O1044" s="63" t="str">
        <f>IFERROR(VLOOKUP(L1044,IF($M$4="TEI0187_REV01",RAW_m_TEI0187_REV01!$AD:$AE),2,0),"---")</f>
        <v>---</v>
      </c>
      <c r="P1044" s="59" t="str">
        <f>IFERROR(VLOOKUP(O1044,IF($M$4="TEI0187_REV01",RAW_m_TEI0187_REV01!$AJ:$AK),2,0),"---")</f>
        <v>---</v>
      </c>
      <c r="Q1044" s="59" t="str">
        <f>IFERROR(VLOOKUP(L1044,IF($M$4="TEI0187_REV01",RAW_m_TEI0187_REV01!$AD:$AF),3,0),"---")</f>
        <v>---</v>
      </c>
      <c r="R1044" s="59" t="str">
        <f>IFERROR(VLOOKUP(O1044,IF($M$4="TEI0187_REV01",RAW_m_TEI0187_REV01!$AE:$AG),3,0),"---")</f>
        <v>---</v>
      </c>
      <c r="S1044" s="59" t="str">
        <f t="shared" si="35"/>
        <v>---</v>
      </c>
    </row>
    <row r="1045" spans="2:19" ht="15" customHeight="1" x14ac:dyDescent="0.25">
      <c r="B1045" s="59">
        <f t="shared" si="36"/>
        <v>1040</v>
      </c>
      <c r="C1045" s="60">
        <f>IFERROR(IF($C$4="TEB0187_REV01",CALC_CONN_TEB0187_REV01!U1045,),"---")</f>
        <v>0</v>
      </c>
      <c r="D1045" s="59">
        <f>IFERROR(IF($C$4="TEB0187_REV01",CALC_CONN_TEB0187_REV01!D1045,),"---")</f>
        <v>0</v>
      </c>
      <c r="E1045" s="59">
        <f>IFERROR(IF($C$4="TEB0187_REV01",CALC_CONN_TEB0187_REV01!E1045,),"---")</f>
        <v>0</v>
      </c>
      <c r="F1045" s="59" t="str">
        <f>IFERROR(IF(VLOOKUP($D1045&amp;"-"&amp;$E1045,IF($C$4="TEB0187_REV01",CALC_CONN_TEB0187_REV01!$F:$I),4,0)="--","---",IF($C$4="TEB0187_REV01",CALC_CONN_TEB0187_REV01!$G1045&amp; " --&gt; " &amp;CALC_CONN_TEB0187_REV01!$I1045&amp; " --&gt; ")),"---")</f>
        <v>---</v>
      </c>
      <c r="G1045" s="59" t="str">
        <f>IFERROR(IF(VLOOKUP($D1045&amp;"-"&amp;$E1045,IF($C$4="TEB0187_REV01",CALC_CONN_TEB0187_REV01!$F:$H),3,0)="--",VLOOKUP($D1045&amp;"-"&amp;$E1045,IF($C$4="TEB0187_REV01",CALC_CONN_TEB0187_REV01!$F:$H),2,0),VLOOKUP($D1045&amp;"-"&amp;$E1045,IF($C$4="TEB0187_REV01",CALC_CONN_TEB0187_REV01!$F:$H),3,0)),"---")</f>
        <v>---</v>
      </c>
      <c r="H1045" s="59" t="str">
        <f>IFERROR(VLOOKUP(G1045,IF($C$4="TEB0187_REV01",CALC_CONN_TEB0187_REV01!$G:$T),14,0),"---")</f>
        <v>---</v>
      </c>
      <c r="I1045" s="59" t="str">
        <f>IFERROR(VLOOKUP($D1045&amp;"-"&amp;$E1045,IF($C$4="TEB0187_REV01",CALC_CONN_TEB0187_REV01!$F:$K,"???"),6,0),"---")</f>
        <v>---</v>
      </c>
      <c r="J1045" s="61" t="str">
        <f>IFERROR(VLOOKUP($D1045&amp;"-"&amp;$E1045,IF($C$4="TEB0187_REV01",CALC_CONN_TEB0187_REV01!$F:$M,"???"),8,0),"---")</f>
        <v>---</v>
      </c>
      <c r="K1045" s="62" t="str">
        <f>IFERROR(VLOOKUP($D1045&amp;"-"&amp;$E1045,IF($C$4="TEB0187_REV01",CALC_CONN_TEB0187_REV01!$F:$N),9,0),"---")</f>
        <v>---</v>
      </c>
      <c r="L1045" s="59" t="str">
        <f>IFERROR(VLOOKUP(K1045,B2B!$H$3:$I$2000,2,0),"---")</f>
        <v>---</v>
      </c>
      <c r="M1045" s="59" t="str">
        <f>IFERROR(VLOOKUP(L1045,IF($M$4="TEI0187_REV01",RAW_m_TEI0187_REV01!$AD:$AH),5,0),"---")</f>
        <v>---</v>
      </c>
      <c r="N1045" s="59" t="str">
        <f>IFERROR(VLOOKUP(L1045,IF($M$4="TEI0187_REV01",RAW_m_TEI0187_REV01!$AE:$AJ),6,0),"---")</f>
        <v>---</v>
      </c>
      <c r="O1045" s="63" t="str">
        <f>IFERROR(VLOOKUP(L1045,IF($M$4="TEI0187_REV01",RAW_m_TEI0187_REV01!$AD:$AE),2,0),"---")</f>
        <v>---</v>
      </c>
      <c r="P1045" s="59" t="str">
        <f>IFERROR(VLOOKUP(O1045,IF($M$4="TEI0187_REV01",RAW_m_TEI0187_REV01!$AJ:$AK),2,0),"---")</f>
        <v>---</v>
      </c>
      <c r="Q1045" s="59" t="str">
        <f>IFERROR(VLOOKUP(L1045,IF($M$4="TEI0187_REV01",RAW_m_TEI0187_REV01!$AD:$AF),3,0),"---")</f>
        <v>---</v>
      </c>
      <c r="R1045" s="59" t="str">
        <f>IFERROR(VLOOKUP(O1045,IF($M$4="TEI0187_REV01",RAW_m_TEI0187_REV01!$AE:$AG),3,0),"---")</f>
        <v>---</v>
      </c>
      <c r="S1045" s="59" t="str">
        <f t="shared" si="35"/>
        <v>---</v>
      </c>
    </row>
    <row r="1046" spans="2:19" ht="15" customHeight="1" x14ac:dyDescent="0.25">
      <c r="B1046" s="59">
        <f t="shared" si="36"/>
        <v>1041</v>
      </c>
      <c r="C1046" s="60">
        <f>IFERROR(IF($C$4="TEB0187_REV01",CALC_CONN_TEB0187_REV01!U1046,),"---")</f>
        <v>0</v>
      </c>
      <c r="D1046" s="59">
        <f>IFERROR(IF($C$4="TEB0187_REV01",CALC_CONN_TEB0187_REV01!D1046,),"---")</f>
        <v>0</v>
      </c>
      <c r="E1046" s="59">
        <f>IFERROR(IF($C$4="TEB0187_REV01",CALC_CONN_TEB0187_REV01!E1046,),"---")</f>
        <v>0</v>
      </c>
      <c r="F1046" s="59" t="str">
        <f>IFERROR(IF(VLOOKUP($D1046&amp;"-"&amp;$E1046,IF($C$4="TEB0187_REV01",CALC_CONN_TEB0187_REV01!$F:$I),4,0)="--","---",IF($C$4="TEB0187_REV01",CALC_CONN_TEB0187_REV01!$G1046&amp; " --&gt; " &amp;CALC_CONN_TEB0187_REV01!$I1046&amp; " --&gt; ")),"---")</f>
        <v>---</v>
      </c>
      <c r="G1046" s="59" t="str">
        <f>IFERROR(IF(VLOOKUP($D1046&amp;"-"&amp;$E1046,IF($C$4="TEB0187_REV01",CALC_CONN_TEB0187_REV01!$F:$H),3,0)="--",VLOOKUP($D1046&amp;"-"&amp;$E1046,IF($C$4="TEB0187_REV01",CALC_CONN_TEB0187_REV01!$F:$H),2,0),VLOOKUP($D1046&amp;"-"&amp;$E1046,IF($C$4="TEB0187_REV01",CALC_CONN_TEB0187_REV01!$F:$H),3,0)),"---")</f>
        <v>---</v>
      </c>
      <c r="H1046" s="59" t="str">
        <f>IFERROR(VLOOKUP(G1046,IF($C$4="TEB0187_REV01",CALC_CONN_TEB0187_REV01!$G:$T),14,0),"---")</f>
        <v>---</v>
      </c>
      <c r="I1046" s="59" t="str">
        <f>IFERROR(VLOOKUP($D1046&amp;"-"&amp;$E1046,IF($C$4="TEB0187_REV01",CALC_CONN_TEB0187_REV01!$F:$K,"???"),6,0),"---")</f>
        <v>---</v>
      </c>
      <c r="J1046" s="61" t="str">
        <f>IFERROR(VLOOKUP($D1046&amp;"-"&amp;$E1046,IF($C$4="TEB0187_REV01",CALC_CONN_TEB0187_REV01!$F:$M,"???"),8,0),"---")</f>
        <v>---</v>
      </c>
      <c r="K1046" s="62" t="str">
        <f>IFERROR(VLOOKUP($D1046&amp;"-"&amp;$E1046,IF($C$4="TEB0187_REV01",CALC_CONN_TEB0187_REV01!$F:$N),9,0),"---")</f>
        <v>---</v>
      </c>
      <c r="L1046" s="59" t="str">
        <f>IFERROR(VLOOKUP(K1046,B2B!$H$3:$I$2000,2,0),"---")</f>
        <v>---</v>
      </c>
      <c r="M1046" s="59" t="str">
        <f>IFERROR(VLOOKUP(L1046,IF($M$4="TEI0187_REV01",RAW_m_TEI0187_REV01!$AD:$AH),5,0),"---")</f>
        <v>---</v>
      </c>
      <c r="N1046" s="59" t="str">
        <f>IFERROR(VLOOKUP(L1046,IF($M$4="TEI0187_REV01",RAW_m_TEI0187_REV01!$AE:$AJ),6,0),"---")</f>
        <v>---</v>
      </c>
      <c r="O1046" s="63" t="str">
        <f>IFERROR(VLOOKUP(L1046,IF($M$4="TEI0187_REV01",RAW_m_TEI0187_REV01!$AD:$AE),2,0),"---")</f>
        <v>---</v>
      </c>
      <c r="P1046" s="59" t="str">
        <f>IFERROR(VLOOKUP(O1046,IF($M$4="TEI0187_REV01",RAW_m_TEI0187_REV01!$AJ:$AK),2,0),"---")</f>
        <v>---</v>
      </c>
      <c r="Q1046" s="59" t="str">
        <f>IFERROR(VLOOKUP(L1046,IF($M$4="TEI0187_REV01",RAW_m_TEI0187_REV01!$AD:$AF),3,0),"---")</f>
        <v>---</v>
      </c>
      <c r="R1046" s="59" t="str">
        <f>IFERROR(VLOOKUP(O1046,IF($M$4="TEI0187_REV01",RAW_m_TEI0187_REV01!$AE:$AG),3,0),"---")</f>
        <v>---</v>
      </c>
      <c r="S1046" s="59" t="str">
        <f t="shared" si="35"/>
        <v>---</v>
      </c>
    </row>
    <row r="1047" spans="2:19" ht="15" customHeight="1" x14ac:dyDescent="0.25">
      <c r="B1047" s="59">
        <f t="shared" si="36"/>
        <v>1042</v>
      </c>
      <c r="C1047" s="60">
        <f>IFERROR(IF($C$4="TEB0187_REV01",CALC_CONN_TEB0187_REV01!U1047,),"---")</f>
        <v>0</v>
      </c>
      <c r="D1047" s="59">
        <f>IFERROR(IF($C$4="TEB0187_REV01",CALC_CONN_TEB0187_REV01!D1047,),"---")</f>
        <v>0</v>
      </c>
      <c r="E1047" s="59">
        <f>IFERROR(IF($C$4="TEB0187_REV01",CALC_CONN_TEB0187_REV01!E1047,),"---")</f>
        <v>0</v>
      </c>
      <c r="F1047" s="59" t="str">
        <f>IFERROR(IF(VLOOKUP($D1047&amp;"-"&amp;$E1047,IF($C$4="TEB0187_REV01",CALC_CONN_TEB0187_REV01!$F:$I),4,0)="--","---",IF($C$4="TEB0187_REV01",CALC_CONN_TEB0187_REV01!$G1047&amp; " --&gt; " &amp;CALC_CONN_TEB0187_REV01!$I1047&amp; " --&gt; ")),"---")</f>
        <v>---</v>
      </c>
      <c r="G1047" s="59" t="str">
        <f>IFERROR(IF(VLOOKUP($D1047&amp;"-"&amp;$E1047,IF($C$4="TEB0187_REV01",CALC_CONN_TEB0187_REV01!$F:$H),3,0)="--",VLOOKUP($D1047&amp;"-"&amp;$E1047,IF($C$4="TEB0187_REV01",CALC_CONN_TEB0187_REV01!$F:$H),2,0),VLOOKUP($D1047&amp;"-"&amp;$E1047,IF($C$4="TEB0187_REV01",CALC_CONN_TEB0187_REV01!$F:$H),3,0)),"---")</f>
        <v>---</v>
      </c>
      <c r="H1047" s="59" t="str">
        <f>IFERROR(VLOOKUP(G1047,IF($C$4="TEB0187_REV01",CALC_CONN_TEB0187_REV01!$G:$T),14,0),"---")</f>
        <v>---</v>
      </c>
      <c r="I1047" s="59" t="str">
        <f>IFERROR(VLOOKUP($D1047&amp;"-"&amp;$E1047,IF($C$4="TEB0187_REV01",CALC_CONN_TEB0187_REV01!$F:$K,"???"),6,0),"---")</f>
        <v>---</v>
      </c>
      <c r="J1047" s="61" t="str">
        <f>IFERROR(VLOOKUP($D1047&amp;"-"&amp;$E1047,IF($C$4="TEB0187_REV01",CALC_CONN_TEB0187_REV01!$F:$M,"???"),8,0),"---")</f>
        <v>---</v>
      </c>
      <c r="K1047" s="62" t="str">
        <f>IFERROR(VLOOKUP($D1047&amp;"-"&amp;$E1047,IF($C$4="TEB0187_REV01",CALC_CONN_TEB0187_REV01!$F:$N),9,0),"---")</f>
        <v>---</v>
      </c>
      <c r="L1047" s="59" t="str">
        <f>IFERROR(VLOOKUP(K1047,B2B!$H$3:$I$2000,2,0),"---")</f>
        <v>---</v>
      </c>
      <c r="M1047" s="59" t="str">
        <f>IFERROR(VLOOKUP(L1047,IF($M$4="TEI0187_REV01",RAW_m_TEI0187_REV01!$AD:$AH),5,0),"---")</f>
        <v>---</v>
      </c>
      <c r="N1047" s="59" t="str">
        <f>IFERROR(VLOOKUP(L1047,IF($M$4="TEI0187_REV01",RAW_m_TEI0187_REV01!$AE:$AJ),6,0),"---")</f>
        <v>---</v>
      </c>
      <c r="O1047" s="63" t="str">
        <f>IFERROR(VLOOKUP(L1047,IF($M$4="TEI0187_REV01",RAW_m_TEI0187_REV01!$AD:$AE),2,0),"---")</f>
        <v>---</v>
      </c>
      <c r="P1047" s="59" t="str">
        <f>IFERROR(VLOOKUP(O1047,IF($M$4="TEI0187_REV01",RAW_m_TEI0187_REV01!$AJ:$AK),2,0),"---")</f>
        <v>---</v>
      </c>
      <c r="Q1047" s="59" t="str">
        <f>IFERROR(VLOOKUP(L1047,IF($M$4="TEI0187_REV01",RAW_m_TEI0187_REV01!$AD:$AF),3,0),"---")</f>
        <v>---</v>
      </c>
      <c r="R1047" s="59" t="str">
        <f>IFERROR(VLOOKUP(O1047,IF($M$4="TEI0187_REV01",RAW_m_TEI0187_REV01!$AE:$AG),3,0),"---")</f>
        <v>---</v>
      </c>
      <c r="S1047" s="59" t="str">
        <f t="shared" si="35"/>
        <v>---</v>
      </c>
    </row>
    <row r="1048" spans="2:19" ht="15" customHeight="1" x14ac:dyDescent="0.25">
      <c r="B1048" s="59">
        <f t="shared" si="36"/>
        <v>1043</v>
      </c>
      <c r="C1048" s="60">
        <f>IFERROR(IF($C$4="TEB0187_REV01",CALC_CONN_TEB0187_REV01!U1048,),"---")</f>
        <v>0</v>
      </c>
      <c r="D1048" s="59">
        <f>IFERROR(IF($C$4="TEB0187_REV01",CALC_CONN_TEB0187_REV01!D1048,),"---")</f>
        <v>0</v>
      </c>
      <c r="E1048" s="59">
        <f>IFERROR(IF($C$4="TEB0187_REV01",CALC_CONN_TEB0187_REV01!E1048,),"---")</f>
        <v>0</v>
      </c>
      <c r="F1048" s="59" t="str">
        <f>IFERROR(IF(VLOOKUP($D1048&amp;"-"&amp;$E1048,IF($C$4="TEB0187_REV01",CALC_CONN_TEB0187_REV01!$F:$I),4,0)="--","---",IF($C$4="TEB0187_REV01",CALC_CONN_TEB0187_REV01!$G1048&amp; " --&gt; " &amp;CALC_CONN_TEB0187_REV01!$I1048&amp; " --&gt; ")),"---")</f>
        <v>---</v>
      </c>
      <c r="G1048" s="59" t="str">
        <f>IFERROR(IF(VLOOKUP($D1048&amp;"-"&amp;$E1048,IF($C$4="TEB0187_REV01",CALC_CONN_TEB0187_REV01!$F:$H),3,0)="--",VLOOKUP($D1048&amp;"-"&amp;$E1048,IF($C$4="TEB0187_REV01",CALC_CONN_TEB0187_REV01!$F:$H),2,0),VLOOKUP($D1048&amp;"-"&amp;$E1048,IF($C$4="TEB0187_REV01",CALC_CONN_TEB0187_REV01!$F:$H),3,0)),"---")</f>
        <v>---</v>
      </c>
      <c r="H1048" s="59" t="str">
        <f>IFERROR(VLOOKUP(G1048,IF($C$4="TEB0187_REV01",CALC_CONN_TEB0187_REV01!$G:$T),14,0),"---")</f>
        <v>---</v>
      </c>
      <c r="I1048" s="59" t="str">
        <f>IFERROR(VLOOKUP($D1048&amp;"-"&amp;$E1048,IF($C$4="TEB0187_REV01",CALC_CONN_TEB0187_REV01!$F:$K,"???"),6,0),"---")</f>
        <v>---</v>
      </c>
      <c r="J1048" s="61" t="str">
        <f>IFERROR(VLOOKUP($D1048&amp;"-"&amp;$E1048,IF($C$4="TEB0187_REV01",CALC_CONN_TEB0187_REV01!$F:$M,"???"),8,0),"---")</f>
        <v>---</v>
      </c>
      <c r="K1048" s="62" t="str">
        <f>IFERROR(VLOOKUP($D1048&amp;"-"&amp;$E1048,IF($C$4="TEB0187_REV01",CALC_CONN_TEB0187_REV01!$F:$N),9,0),"---")</f>
        <v>---</v>
      </c>
      <c r="L1048" s="59" t="str">
        <f>IFERROR(VLOOKUP(K1048,B2B!$H$3:$I$2000,2,0),"---")</f>
        <v>---</v>
      </c>
      <c r="M1048" s="59" t="str">
        <f>IFERROR(VLOOKUP(L1048,IF($M$4="TEI0187_REV01",RAW_m_TEI0187_REV01!$AD:$AH),5,0),"---")</f>
        <v>---</v>
      </c>
      <c r="N1048" s="59" t="str">
        <f>IFERROR(VLOOKUP(L1048,IF($M$4="TEI0187_REV01",RAW_m_TEI0187_REV01!$AE:$AJ),6,0),"---")</f>
        <v>---</v>
      </c>
      <c r="O1048" s="63" t="str">
        <f>IFERROR(VLOOKUP(L1048,IF($M$4="TEI0187_REV01",RAW_m_TEI0187_REV01!$AD:$AE),2,0),"---")</f>
        <v>---</v>
      </c>
      <c r="P1048" s="59" t="str">
        <f>IFERROR(VLOOKUP(O1048,IF($M$4="TEI0187_REV01",RAW_m_TEI0187_REV01!$AJ:$AK),2,0),"---")</f>
        <v>---</v>
      </c>
      <c r="Q1048" s="59" t="str">
        <f>IFERROR(VLOOKUP(L1048,IF($M$4="TEI0187_REV01",RAW_m_TEI0187_REV01!$AD:$AF),3,0),"---")</f>
        <v>---</v>
      </c>
      <c r="R1048" s="59" t="str">
        <f>IFERROR(VLOOKUP(O1048,IF($M$4="TEI0187_REV01",RAW_m_TEI0187_REV01!$AE:$AG),3,0),"---")</f>
        <v>---</v>
      </c>
      <c r="S1048" s="59" t="str">
        <f t="shared" si="35"/>
        <v>---</v>
      </c>
    </row>
    <row r="1049" spans="2:19" ht="15" customHeight="1" x14ac:dyDescent="0.25">
      <c r="B1049" s="59">
        <f t="shared" si="36"/>
        <v>1044</v>
      </c>
      <c r="C1049" s="60">
        <f>IFERROR(IF($C$4="TEB0187_REV01",CALC_CONN_TEB0187_REV01!U1049,),"---")</f>
        <v>0</v>
      </c>
      <c r="D1049" s="59">
        <f>IFERROR(IF($C$4="TEB0187_REV01",CALC_CONN_TEB0187_REV01!D1049,),"---")</f>
        <v>0</v>
      </c>
      <c r="E1049" s="59">
        <f>IFERROR(IF($C$4="TEB0187_REV01",CALC_CONN_TEB0187_REV01!E1049,),"---")</f>
        <v>0</v>
      </c>
      <c r="F1049" s="59" t="str">
        <f>IFERROR(IF(VLOOKUP($D1049&amp;"-"&amp;$E1049,IF($C$4="TEB0187_REV01",CALC_CONN_TEB0187_REV01!$F:$I),4,0)="--","---",IF($C$4="TEB0187_REV01",CALC_CONN_TEB0187_REV01!$G1049&amp; " --&gt; " &amp;CALC_CONN_TEB0187_REV01!$I1049&amp; " --&gt; ")),"---")</f>
        <v>---</v>
      </c>
      <c r="G1049" s="59" t="str">
        <f>IFERROR(IF(VLOOKUP($D1049&amp;"-"&amp;$E1049,IF($C$4="TEB0187_REV01",CALC_CONN_TEB0187_REV01!$F:$H),3,0)="--",VLOOKUP($D1049&amp;"-"&amp;$E1049,IF($C$4="TEB0187_REV01",CALC_CONN_TEB0187_REV01!$F:$H),2,0),VLOOKUP($D1049&amp;"-"&amp;$E1049,IF($C$4="TEB0187_REV01",CALC_CONN_TEB0187_REV01!$F:$H),3,0)),"---")</f>
        <v>---</v>
      </c>
      <c r="H1049" s="59" t="str">
        <f>IFERROR(VLOOKUP(G1049,IF($C$4="TEB0187_REV01",CALC_CONN_TEB0187_REV01!$G:$T),14,0),"---")</f>
        <v>---</v>
      </c>
      <c r="I1049" s="59" t="str">
        <f>IFERROR(VLOOKUP($D1049&amp;"-"&amp;$E1049,IF($C$4="TEB0187_REV01",CALC_CONN_TEB0187_REV01!$F:$K,"???"),6,0),"---")</f>
        <v>---</v>
      </c>
      <c r="J1049" s="61" t="str">
        <f>IFERROR(VLOOKUP($D1049&amp;"-"&amp;$E1049,IF($C$4="TEB0187_REV01",CALC_CONN_TEB0187_REV01!$F:$M,"???"),8,0),"---")</f>
        <v>---</v>
      </c>
      <c r="K1049" s="62" t="str">
        <f>IFERROR(VLOOKUP($D1049&amp;"-"&amp;$E1049,IF($C$4="TEB0187_REV01",CALC_CONN_TEB0187_REV01!$F:$N),9,0),"---")</f>
        <v>---</v>
      </c>
      <c r="L1049" s="59" t="str">
        <f>IFERROR(VLOOKUP(K1049,B2B!$H$3:$I$2000,2,0),"---")</f>
        <v>---</v>
      </c>
      <c r="M1049" s="59" t="str">
        <f>IFERROR(VLOOKUP(L1049,IF($M$4="TEI0187_REV01",RAW_m_TEI0187_REV01!$AD:$AH),5,0),"---")</f>
        <v>---</v>
      </c>
      <c r="N1049" s="59" t="str">
        <f>IFERROR(VLOOKUP(L1049,IF($M$4="TEI0187_REV01",RAW_m_TEI0187_REV01!$AE:$AJ),6,0),"---")</f>
        <v>---</v>
      </c>
      <c r="O1049" s="63" t="str">
        <f>IFERROR(VLOOKUP(L1049,IF($M$4="TEI0187_REV01",RAW_m_TEI0187_REV01!$AD:$AE),2,0),"---")</f>
        <v>---</v>
      </c>
      <c r="P1049" s="59" t="str">
        <f>IFERROR(VLOOKUP(O1049,IF($M$4="TEI0187_REV01",RAW_m_TEI0187_REV01!$AJ:$AK),2,0),"---")</f>
        <v>---</v>
      </c>
      <c r="Q1049" s="59" t="str">
        <f>IFERROR(VLOOKUP(L1049,IF($M$4="TEI0187_REV01",RAW_m_TEI0187_REV01!$AD:$AF),3,0),"---")</f>
        <v>---</v>
      </c>
      <c r="R1049" s="59" t="str">
        <f>IFERROR(VLOOKUP(O1049,IF($M$4="TEI0187_REV01",RAW_m_TEI0187_REV01!$AE:$AG),3,0),"---")</f>
        <v>---</v>
      </c>
      <c r="S1049" s="59" t="str">
        <f t="shared" si="35"/>
        <v>---</v>
      </c>
    </row>
    <row r="1050" spans="2:19" ht="15" customHeight="1" x14ac:dyDescent="0.25">
      <c r="B1050" s="59">
        <f t="shared" si="36"/>
        <v>1045</v>
      </c>
      <c r="C1050" s="60">
        <f>IFERROR(IF($C$4="TEB0187_REV01",CALC_CONN_TEB0187_REV01!U1050,),"---")</f>
        <v>0</v>
      </c>
      <c r="D1050" s="59">
        <f>IFERROR(IF($C$4="TEB0187_REV01",CALC_CONN_TEB0187_REV01!D1050,),"---")</f>
        <v>0</v>
      </c>
      <c r="E1050" s="59">
        <f>IFERROR(IF($C$4="TEB0187_REV01",CALC_CONN_TEB0187_REV01!E1050,),"---")</f>
        <v>0</v>
      </c>
      <c r="F1050" s="59" t="str">
        <f>IFERROR(IF(VLOOKUP($D1050&amp;"-"&amp;$E1050,IF($C$4="TEB0187_REV01",CALC_CONN_TEB0187_REV01!$F:$I),4,0)="--","---",IF($C$4="TEB0187_REV01",CALC_CONN_TEB0187_REV01!$G1050&amp; " --&gt; " &amp;CALC_CONN_TEB0187_REV01!$I1050&amp; " --&gt; ")),"---")</f>
        <v>---</v>
      </c>
      <c r="G1050" s="59" t="str">
        <f>IFERROR(IF(VLOOKUP($D1050&amp;"-"&amp;$E1050,IF($C$4="TEB0187_REV01",CALC_CONN_TEB0187_REV01!$F:$H),3,0)="--",VLOOKUP($D1050&amp;"-"&amp;$E1050,IF($C$4="TEB0187_REV01",CALC_CONN_TEB0187_REV01!$F:$H),2,0),VLOOKUP($D1050&amp;"-"&amp;$E1050,IF($C$4="TEB0187_REV01",CALC_CONN_TEB0187_REV01!$F:$H),3,0)),"---")</f>
        <v>---</v>
      </c>
      <c r="H1050" s="59" t="str">
        <f>IFERROR(VLOOKUP(G1050,IF($C$4="TEB0187_REV01",CALC_CONN_TEB0187_REV01!$G:$T),14,0),"---")</f>
        <v>---</v>
      </c>
      <c r="I1050" s="59" t="str">
        <f>IFERROR(VLOOKUP($D1050&amp;"-"&amp;$E1050,IF($C$4="TEB0187_REV01",CALC_CONN_TEB0187_REV01!$F:$K,"???"),6,0),"---")</f>
        <v>---</v>
      </c>
      <c r="J1050" s="61" t="str">
        <f>IFERROR(VLOOKUP($D1050&amp;"-"&amp;$E1050,IF($C$4="TEB0187_REV01",CALC_CONN_TEB0187_REV01!$F:$M,"???"),8,0),"---")</f>
        <v>---</v>
      </c>
      <c r="K1050" s="62" t="str">
        <f>IFERROR(VLOOKUP($D1050&amp;"-"&amp;$E1050,IF($C$4="TEB0187_REV01",CALC_CONN_TEB0187_REV01!$F:$N),9,0),"---")</f>
        <v>---</v>
      </c>
      <c r="L1050" s="59" t="str">
        <f>IFERROR(VLOOKUP(K1050,B2B!$H$3:$I$2000,2,0),"---")</f>
        <v>---</v>
      </c>
      <c r="M1050" s="59" t="str">
        <f>IFERROR(VLOOKUP(L1050,IF($M$4="TEI0187_REV01",RAW_m_TEI0187_REV01!$AD:$AH),5,0),"---")</f>
        <v>---</v>
      </c>
      <c r="N1050" s="59" t="str">
        <f>IFERROR(VLOOKUP(L1050,IF($M$4="TEI0187_REV01",RAW_m_TEI0187_REV01!$AE:$AJ),6,0),"---")</f>
        <v>---</v>
      </c>
      <c r="O1050" s="63" t="str">
        <f>IFERROR(VLOOKUP(L1050,IF($M$4="TEI0187_REV01",RAW_m_TEI0187_REV01!$AD:$AE),2,0),"---")</f>
        <v>---</v>
      </c>
      <c r="P1050" s="59" t="str">
        <f>IFERROR(VLOOKUP(O1050,IF($M$4="TEI0187_REV01",RAW_m_TEI0187_REV01!$AJ:$AK),2,0),"---")</f>
        <v>---</v>
      </c>
      <c r="Q1050" s="59" t="str">
        <f>IFERROR(VLOOKUP(L1050,IF($M$4="TEI0187_REV01",RAW_m_TEI0187_REV01!$AD:$AF),3,0),"---")</f>
        <v>---</v>
      </c>
      <c r="R1050" s="59" t="str">
        <f>IFERROR(VLOOKUP(O1050,IF($M$4="TEI0187_REV01",RAW_m_TEI0187_REV01!$AE:$AG),3,0),"---")</f>
        <v>---</v>
      </c>
      <c r="S1050" s="59" t="str">
        <f t="shared" si="35"/>
        <v>---</v>
      </c>
    </row>
    <row r="1051" spans="2:19" ht="15" customHeight="1" x14ac:dyDescent="0.25">
      <c r="B1051" s="59">
        <f t="shared" si="36"/>
        <v>1046</v>
      </c>
      <c r="C1051" s="60">
        <f>IFERROR(IF($C$4="TEB0187_REV01",CALC_CONN_TEB0187_REV01!U1051,),"---")</f>
        <v>0</v>
      </c>
      <c r="D1051" s="59">
        <f>IFERROR(IF($C$4="TEB0187_REV01",CALC_CONN_TEB0187_REV01!D1051,),"---")</f>
        <v>0</v>
      </c>
      <c r="E1051" s="59">
        <f>IFERROR(IF($C$4="TEB0187_REV01",CALC_CONN_TEB0187_REV01!E1051,),"---")</f>
        <v>0</v>
      </c>
      <c r="F1051" s="59" t="str">
        <f>IFERROR(IF(VLOOKUP($D1051&amp;"-"&amp;$E1051,IF($C$4="TEB0187_REV01",CALC_CONN_TEB0187_REV01!$F:$I),4,0)="--","---",IF($C$4="TEB0187_REV01",CALC_CONN_TEB0187_REV01!$G1051&amp; " --&gt; " &amp;CALC_CONN_TEB0187_REV01!$I1051&amp; " --&gt; ")),"---")</f>
        <v>---</v>
      </c>
      <c r="G1051" s="59" t="str">
        <f>IFERROR(IF(VLOOKUP($D1051&amp;"-"&amp;$E1051,IF($C$4="TEB0187_REV01",CALC_CONN_TEB0187_REV01!$F:$H),3,0)="--",VLOOKUP($D1051&amp;"-"&amp;$E1051,IF($C$4="TEB0187_REV01",CALC_CONN_TEB0187_REV01!$F:$H),2,0),VLOOKUP($D1051&amp;"-"&amp;$E1051,IF($C$4="TEB0187_REV01",CALC_CONN_TEB0187_REV01!$F:$H),3,0)),"---")</f>
        <v>---</v>
      </c>
      <c r="H1051" s="59" t="str">
        <f>IFERROR(VLOOKUP(G1051,IF($C$4="TEB0187_REV01",CALC_CONN_TEB0187_REV01!$G:$T),14,0),"---")</f>
        <v>---</v>
      </c>
      <c r="I1051" s="59" t="str">
        <f>IFERROR(VLOOKUP($D1051&amp;"-"&amp;$E1051,IF($C$4="TEB0187_REV01",CALC_CONN_TEB0187_REV01!$F:$K,"???"),6,0),"---")</f>
        <v>---</v>
      </c>
      <c r="J1051" s="61" t="str">
        <f>IFERROR(VLOOKUP($D1051&amp;"-"&amp;$E1051,IF($C$4="TEB0187_REV01",CALC_CONN_TEB0187_REV01!$F:$M,"???"),8,0),"---")</f>
        <v>---</v>
      </c>
      <c r="K1051" s="62" t="str">
        <f>IFERROR(VLOOKUP($D1051&amp;"-"&amp;$E1051,IF($C$4="TEB0187_REV01",CALC_CONN_TEB0187_REV01!$F:$N),9,0),"---")</f>
        <v>---</v>
      </c>
      <c r="L1051" s="59" t="str">
        <f>IFERROR(VLOOKUP(K1051,B2B!$H$3:$I$2000,2,0),"---")</f>
        <v>---</v>
      </c>
      <c r="M1051" s="59" t="str">
        <f>IFERROR(VLOOKUP(L1051,IF($M$4="TEI0187_REV01",RAW_m_TEI0187_REV01!$AD:$AH),5,0),"---")</f>
        <v>---</v>
      </c>
      <c r="N1051" s="59" t="str">
        <f>IFERROR(VLOOKUP(L1051,IF($M$4="TEI0187_REV01",RAW_m_TEI0187_REV01!$AE:$AJ),6,0),"---")</f>
        <v>---</v>
      </c>
      <c r="O1051" s="63" t="str">
        <f>IFERROR(VLOOKUP(L1051,IF($M$4="TEI0187_REV01",RAW_m_TEI0187_REV01!$AD:$AE),2,0),"---")</f>
        <v>---</v>
      </c>
      <c r="P1051" s="59" t="str">
        <f>IFERROR(VLOOKUP(O1051,IF($M$4="TEI0187_REV01",RAW_m_TEI0187_REV01!$AJ:$AK),2,0),"---")</f>
        <v>---</v>
      </c>
      <c r="Q1051" s="59" t="str">
        <f>IFERROR(VLOOKUP(L1051,IF($M$4="TEI0187_REV01",RAW_m_TEI0187_REV01!$AD:$AF),3,0),"---")</f>
        <v>---</v>
      </c>
      <c r="R1051" s="59" t="str">
        <f>IFERROR(VLOOKUP(O1051,IF($M$4="TEI0187_REV01",RAW_m_TEI0187_REV01!$AE:$AG),3,0),"---")</f>
        <v>---</v>
      </c>
      <c r="S1051" s="59" t="str">
        <f t="shared" si="35"/>
        <v>---</v>
      </c>
    </row>
    <row r="1052" spans="2:19" ht="15" customHeight="1" x14ac:dyDescent="0.25">
      <c r="B1052" s="59">
        <f t="shared" si="36"/>
        <v>1047</v>
      </c>
      <c r="C1052" s="60">
        <f>IFERROR(IF($C$4="TEB0187_REV01",CALC_CONN_TEB0187_REV01!U1052,),"---")</f>
        <v>0</v>
      </c>
      <c r="D1052" s="59">
        <f>IFERROR(IF($C$4="TEB0187_REV01",CALC_CONN_TEB0187_REV01!D1052,),"---")</f>
        <v>0</v>
      </c>
      <c r="E1052" s="59">
        <f>IFERROR(IF($C$4="TEB0187_REV01",CALC_CONN_TEB0187_REV01!E1052,),"---")</f>
        <v>0</v>
      </c>
      <c r="F1052" s="59" t="str">
        <f>IFERROR(IF(VLOOKUP($D1052&amp;"-"&amp;$E1052,IF($C$4="TEB0187_REV01",CALC_CONN_TEB0187_REV01!$F:$I),4,0)="--","---",IF($C$4="TEB0187_REV01",CALC_CONN_TEB0187_REV01!$G1052&amp; " --&gt; " &amp;CALC_CONN_TEB0187_REV01!$I1052&amp; " --&gt; ")),"---")</f>
        <v>---</v>
      </c>
      <c r="G1052" s="59" t="str">
        <f>IFERROR(IF(VLOOKUP($D1052&amp;"-"&amp;$E1052,IF($C$4="TEB0187_REV01",CALC_CONN_TEB0187_REV01!$F:$H),3,0)="--",VLOOKUP($D1052&amp;"-"&amp;$E1052,IF($C$4="TEB0187_REV01",CALC_CONN_TEB0187_REV01!$F:$H),2,0),VLOOKUP($D1052&amp;"-"&amp;$E1052,IF($C$4="TEB0187_REV01",CALC_CONN_TEB0187_REV01!$F:$H),3,0)),"---")</f>
        <v>---</v>
      </c>
      <c r="H1052" s="59" t="str">
        <f>IFERROR(VLOOKUP(G1052,IF($C$4="TEB0187_REV01",CALC_CONN_TEB0187_REV01!$G:$T),14,0),"---")</f>
        <v>---</v>
      </c>
      <c r="I1052" s="59" t="str">
        <f>IFERROR(VLOOKUP($D1052&amp;"-"&amp;$E1052,IF($C$4="TEB0187_REV01",CALC_CONN_TEB0187_REV01!$F:$K,"???"),6,0),"---")</f>
        <v>---</v>
      </c>
      <c r="J1052" s="61" t="str">
        <f>IFERROR(VLOOKUP($D1052&amp;"-"&amp;$E1052,IF($C$4="TEB0187_REV01",CALC_CONN_TEB0187_REV01!$F:$M,"???"),8,0),"---")</f>
        <v>---</v>
      </c>
      <c r="K1052" s="62" t="str">
        <f>IFERROR(VLOOKUP($D1052&amp;"-"&amp;$E1052,IF($C$4="TEB0187_REV01",CALC_CONN_TEB0187_REV01!$F:$N),9,0),"---")</f>
        <v>---</v>
      </c>
      <c r="L1052" s="59" t="str">
        <f>IFERROR(VLOOKUP(K1052,B2B!$H$3:$I$2000,2,0),"---")</f>
        <v>---</v>
      </c>
      <c r="M1052" s="59" t="str">
        <f>IFERROR(VLOOKUP(L1052,IF($M$4="TEI0187_REV01",RAW_m_TEI0187_REV01!$AD:$AH),5,0),"---")</f>
        <v>---</v>
      </c>
      <c r="N1052" s="59" t="str">
        <f>IFERROR(VLOOKUP(L1052,IF($M$4="TEI0187_REV01",RAW_m_TEI0187_REV01!$AE:$AJ),6,0),"---")</f>
        <v>---</v>
      </c>
      <c r="O1052" s="63" t="str">
        <f>IFERROR(VLOOKUP(L1052,IF($M$4="TEI0187_REV01",RAW_m_TEI0187_REV01!$AD:$AE),2,0),"---")</f>
        <v>---</v>
      </c>
      <c r="P1052" s="59" t="str">
        <f>IFERROR(VLOOKUP(O1052,IF($M$4="TEI0187_REV01",RAW_m_TEI0187_REV01!$AJ:$AK),2,0),"---")</f>
        <v>---</v>
      </c>
      <c r="Q1052" s="59" t="str">
        <f>IFERROR(VLOOKUP(L1052,IF($M$4="TEI0187_REV01",RAW_m_TEI0187_REV01!$AD:$AF),3,0),"---")</f>
        <v>---</v>
      </c>
      <c r="R1052" s="59" t="str">
        <f>IFERROR(VLOOKUP(O1052,IF($M$4="TEI0187_REV01",RAW_m_TEI0187_REV01!$AE:$AG),3,0),"---")</f>
        <v>---</v>
      </c>
      <c r="S1052" s="59" t="str">
        <f t="shared" si="35"/>
        <v>---</v>
      </c>
    </row>
    <row r="1053" spans="2:19" ht="15" customHeight="1" x14ac:dyDescent="0.25">
      <c r="B1053" s="59">
        <f t="shared" si="36"/>
        <v>1048</v>
      </c>
      <c r="C1053" s="60">
        <f>IFERROR(IF($C$4="TEB0187_REV01",CALC_CONN_TEB0187_REV01!U1053,),"---")</f>
        <v>0</v>
      </c>
      <c r="D1053" s="59">
        <f>IFERROR(IF($C$4="TEB0187_REV01",CALC_CONN_TEB0187_REV01!D1053,),"---")</f>
        <v>0</v>
      </c>
      <c r="E1053" s="59">
        <f>IFERROR(IF($C$4="TEB0187_REV01",CALC_CONN_TEB0187_REV01!E1053,),"---")</f>
        <v>0</v>
      </c>
      <c r="F1053" s="59" t="str">
        <f>IFERROR(IF(VLOOKUP($D1053&amp;"-"&amp;$E1053,IF($C$4="TEB0187_REV01",CALC_CONN_TEB0187_REV01!$F:$I),4,0)="--","---",IF($C$4="TEB0187_REV01",CALC_CONN_TEB0187_REV01!$G1053&amp; " --&gt; " &amp;CALC_CONN_TEB0187_REV01!$I1053&amp; " --&gt; ")),"---")</f>
        <v>---</v>
      </c>
      <c r="G1053" s="59" t="str">
        <f>IFERROR(IF(VLOOKUP($D1053&amp;"-"&amp;$E1053,IF($C$4="TEB0187_REV01",CALC_CONN_TEB0187_REV01!$F:$H),3,0)="--",VLOOKUP($D1053&amp;"-"&amp;$E1053,IF($C$4="TEB0187_REV01",CALC_CONN_TEB0187_REV01!$F:$H),2,0),VLOOKUP($D1053&amp;"-"&amp;$E1053,IF($C$4="TEB0187_REV01",CALC_CONN_TEB0187_REV01!$F:$H),3,0)),"---")</f>
        <v>---</v>
      </c>
      <c r="H1053" s="59" t="str">
        <f>IFERROR(VLOOKUP(G1053,IF($C$4="TEB0187_REV01",CALC_CONN_TEB0187_REV01!$G:$T),14,0),"---")</f>
        <v>---</v>
      </c>
      <c r="I1053" s="59" t="str">
        <f>IFERROR(VLOOKUP($D1053&amp;"-"&amp;$E1053,IF($C$4="TEB0187_REV01",CALC_CONN_TEB0187_REV01!$F:$K,"???"),6,0),"---")</f>
        <v>---</v>
      </c>
      <c r="J1053" s="61" t="str">
        <f>IFERROR(VLOOKUP($D1053&amp;"-"&amp;$E1053,IF($C$4="TEB0187_REV01",CALC_CONN_TEB0187_REV01!$F:$M,"???"),8,0),"---")</f>
        <v>---</v>
      </c>
      <c r="K1053" s="62" t="str">
        <f>IFERROR(VLOOKUP($D1053&amp;"-"&amp;$E1053,IF($C$4="TEB0187_REV01",CALC_CONN_TEB0187_REV01!$F:$N),9,0),"---")</f>
        <v>---</v>
      </c>
      <c r="L1053" s="59" t="str">
        <f>IFERROR(VLOOKUP(K1053,B2B!$H$3:$I$2000,2,0),"---")</f>
        <v>---</v>
      </c>
      <c r="M1053" s="59" t="str">
        <f>IFERROR(VLOOKUP(L1053,IF($M$4="TEI0187_REV01",RAW_m_TEI0187_REV01!$AD:$AH),5,0),"---")</f>
        <v>---</v>
      </c>
      <c r="N1053" s="59" t="str">
        <f>IFERROR(VLOOKUP(L1053,IF($M$4="TEI0187_REV01",RAW_m_TEI0187_REV01!$AE:$AJ),6,0),"---")</f>
        <v>---</v>
      </c>
      <c r="O1053" s="63" t="str">
        <f>IFERROR(VLOOKUP(L1053,IF($M$4="TEI0187_REV01",RAW_m_TEI0187_REV01!$AD:$AE),2,0),"---")</f>
        <v>---</v>
      </c>
      <c r="P1053" s="59" t="str">
        <f>IFERROR(VLOOKUP(O1053,IF($M$4="TEI0187_REV01",RAW_m_TEI0187_REV01!$AJ:$AK),2,0),"---")</f>
        <v>---</v>
      </c>
      <c r="Q1053" s="59" t="str">
        <f>IFERROR(VLOOKUP(L1053,IF($M$4="TEI0187_REV01",RAW_m_TEI0187_REV01!$AD:$AF),3,0),"---")</f>
        <v>---</v>
      </c>
      <c r="R1053" s="59" t="str">
        <f>IFERROR(VLOOKUP(O1053,IF($M$4="TEI0187_REV01",RAW_m_TEI0187_REV01!$AE:$AG),3,0),"---")</f>
        <v>---</v>
      </c>
      <c r="S1053" s="59" t="str">
        <f t="shared" si="35"/>
        <v>---</v>
      </c>
    </row>
    <row r="1054" spans="2:19" ht="15" customHeight="1" x14ac:dyDescent="0.25">
      <c r="B1054" s="59">
        <f t="shared" si="36"/>
        <v>1049</v>
      </c>
      <c r="C1054" s="60">
        <f>IFERROR(IF($C$4="TEB0187_REV01",CALC_CONN_TEB0187_REV01!U1054,),"---")</f>
        <v>0</v>
      </c>
      <c r="D1054" s="59">
        <f>IFERROR(IF($C$4="TEB0187_REV01",CALC_CONN_TEB0187_REV01!D1054,),"---")</f>
        <v>0</v>
      </c>
      <c r="E1054" s="59">
        <f>IFERROR(IF($C$4="TEB0187_REV01",CALC_CONN_TEB0187_REV01!E1054,),"---")</f>
        <v>0</v>
      </c>
      <c r="F1054" s="59" t="str">
        <f>IFERROR(IF(VLOOKUP($D1054&amp;"-"&amp;$E1054,IF($C$4="TEB0187_REV01",CALC_CONN_TEB0187_REV01!$F:$I),4,0)="--","---",IF($C$4="TEB0187_REV01",CALC_CONN_TEB0187_REV01!$G1054&amp; " --&gt; " &amp;CALC_CONN_TEB0187_REV01!$I1054&amp; " --&gt; ")),"---")</f>
        <v>---</v>
      </c>
      <c r="G1054" s="59" t="str">
        <f>IFERROR(IF(VLOOKUP($D1054&amp;"-"&amp;$E1054,IF($C$4="TEB0187_REV01",CALC_CONN_TEB0187_REV01!$F:$H),3,0)="--",VLOOKUP($D1054&amp;"-"&amp;$E1054,IF($C$4="TEB0187_REV01",CALC_CONN_TEB0187_REV01!$F:$H),2,0),VLOOKUP($D1054&amp;"-"&amp;$E1054,IF($C$4="TEB0187_REV01",CALC_CONN_TEB0187_REV01!$F:$H),3,0)),"---")</f>
        <v>---</v>
      </c>
      <c r="H1054" s="59" t="str">
        <f>IFERROR(VLOOKUP(G1054,IF($C$4="TEB0187_REV01",CALC_CONN_TEB0187_REV01!$G:$T),14,0),"---")</f>
        <v>---</v>
      </c>
      <c r="I1054" s="59" t="str">
        <f>IFERROR(VLOOKUP($D1054&amp;"-"&amp;$E1054,IF($C$4="TEB0187_REV01",CALC_CONN_TEB0187_REV01!$F:$K,"???"),6,0),"---")</f>
        <v>---</v>
      </c>
      <c r="J1054" s="61" t="str">
        <f>IFERROR(VLOOKUP($D1054&amp;"-"&amp;$E1054,IF($C$4="TEB0187_REV01",CALC_CONN_TEB0187_REV01!$F:$M,"???"),8,0),"---")</f>
        <v>---</v>
      </c>
      <c r="K1054" s="62" t="str">
        <f>IFERROR(VLOOKUP($D1054&amp;"-"&amp;$E1054,IF($C$4="TEB0187_REV01",CALC_CONN_TEB0187_REV01!$F:$N),9,0),"---")</f>
        <v>---</v>
      </c>
      <c r="L1054" s="59" t="str">
        <f>IFERROR(VLOOKUP(K1054,B2B!$H$3:$I$2000,2,0),"---")</f>
        <v>---</v>
      </c>
      <c r="M1054" s="59" t="str">
        <f>IFERROR(VLOOKUP(L1054,IF($M$4="TEI0187_REV01",RAW_m_TEI0187_REV01!$AD:$AH),5,0),"---")</f>
        <v>---</v>
      </c>
      <c r="N1054" s="59" t="str">
        <f>IFERROR(VLOOKUP(L1054,IF($M$4="TEI0187_REV01",RAW_m_TEI0187_REV01!$AE:$AJ),6,0),"---")</f>
        <v>---</v>
      </c>
      <c r="O1054" s="63" t="str">
        <f>IFERROR(VLOOKUP(L1054,IF($M$4="TEI0187_REV01",RAW_m_TEI0187_REV01!$AD:$AE),2,0),"---")</f>
        <v>---</v>
      </c>
      <c r="P1054" s="59" t="str">
        <f>IFERROR(VLOOKUP(O1054,IF($M$4="TEI0187_REV01",RAW_m_TEI0187_REV01!$AJ:$AK),2,0),"---")</f>
        <v>---</v>
      </c>
      <c r="Q1054" s="59" t="str">
        <f>IFERROR(VLOOKUP(L1054,IF($M$4="TEI0187_REV01",RAW_m_TEI0187_REV01!$AD:$AF),3,0),"---")</f>
        <v>---</v>
      </c>
      <c r="R1054" s="59" t="str">
        <f>IFERROR(VLOOKUP(O1054,IF($M$4="TEI0187_REV01",RAW_m_TEI0187_REV01!$AE:$AG),3,0),"---")</f>
        <v>---</v>
      </c>
      <c r="S1054" s="59" t="str">
        <f t="shared" si="35"/>
        <v>---</v>
      </c>
    </row>
    <row r="1055" spans="2:19" ht="15" customHeight="1" x14ac:dyDescent="0.25">
      <c r="B1055" s="59">
        <f t="shared" si="36"/>
        <v>1050</v>
      </c>
      <c r="C1055" s="60">
        <f>IFERROR(IF($C$4="TEB0187_REV01",CALC_CONN_TEB0187_REV01!U1055,),"---")</f>
        <v>0</v>
      </c>
      <c r="D1055" s="59">
        <f>IFERROR(IF($C$4="TEB0187_REV01",CALC_CONN_TEB0187_REV01!D1055,),"---")</f>
        <v>0</v>
      </c>
      <c r="E1055" s="59">
        <f>IFERROR(IF($C$4="TEB0187_REV01",CALC_CONN_TEB0187_REV01!E1055,),"---")</f>
        <v>0</v>
      </c>
      <c r="F1055" s="59" t="str">
        <f>IFERROR(IF(VLOOKUP($D1055&amp;"-"&amp;$E1055,IF($C$4="TEB0187_REV01",CALC_CONN_TEB0187_REV01!$F:$I),4,0)="--","---",IF($C$4="TEB0187_REV01",CALC_CONN_TEB0187_REV01!$G1055&amp; " --&gt; " &amp;CALC_CONN_TEB0187_REV01!$I1055&amp; " --&gt; ")),"---")</f>
        <v>---</v>
      </c>
      <c r="G1055" s="59" t="str">
        <f>IFERROR(IF(VLOOKUP($D1055&amp;"-"&amp;$E1055,IF($C$4="TEB0187_REV01",CALC_CONN_TEB0187_REV01!$F:$H),3,0)="--",VLOOKUP($D1055&amp;"-"&amp;$E1055,IF($C$4="TEB0187_REV01",CALC_CONN_TEB0187_REV01!$F:$H),2,0),VLOOKUP($D1055&amp;"-"&amp;$E1055,IF($C$4="TEB0187_REV01",CALC_CONN_TEB0187_REV01!$F:$H),3,0)),"---")</f>
        <v>---</v>
      </c>
      <c r="H1055" s="59" t="str">
        <f>IFERROR(VLOOKUP(G1055,IF($C$4="TEB0187_REV01",CALC_CONN_TEB0187_REV01!$G:$T),14,0),"---")</f>
        <v>---</v>
      </c>
      <c r="I1055" s="59" t="str">
        <f>IFERROR(VLOOKUP($D1055&amp;"-"&amp;$E1055,IF($C$4="TEB0187_REV01",CALC_CONN_TEB0187_REV01!$F:$K,"???"),6,0),"---")</f>
        <v>---</v>
      </c>
      <c r="J1055" s="61" t="str">
        <f>IFERROR(VLOOKUP($D1055&amp;"-"&amp;$E1055,IF($C$4="TEB0187_REV01",CALC_CONN_TEB0187_REV01!$F:$M,"???"),8,0),"---")</f>
        <v>---</v>
      </c>
      <c r="K1055" s="62" t="str">
        <f>IFERROR(VLOOKUP($D1055&amp;"-"&amp;$E1055,IF($C$4="TEB0187_REV01",CALC_CONN_TEB0187_REV01!$F:$N),9,0),"---")</f>
        <v>---</v>
      </c>
      <c r="L1055" s="59" t="str">
        <f>IFERROR(VLOOKUP(K1055,B2B!$H$3:$I$2000,2,0),"---")</f>
        <v>---</v>
      </c>
      <c r="M1055" s="59" t="str">
        <f>IFERROR(VLOOKUP(L1055,IF($M$4="TEI0187_REV01",RAW_m_TEI0187_REV01!$AD:$AH),5,0),"---")</f>
        <v>---</v>
      </c>
      <c r="N1055" s="59" t="str">
        <f>IFERROR(VLOOKUP(L1055,IF($M$4="TEI0187_REV01",RAW_m_TEI0187_REV01!$AE:$AJ),6,0),"---")</f>
        <v>---</v>
      </c>
      <c r="O1055" s="63" t="str">
        <f>IFERROR(VLOOKUP(L1055,IF($M$4="TEI0187_REV01",RAW_m_TEI0187_REV01!$AD:$AE),2,0),"---")</f>
        <v>---</v>
      </c>
      <c r="P1055" s="59" t="str">
        <f>IFERROR(VLOOKUP(O1055,IF($M$4="TEI0187_REV01",RAW_m_TEI0187_REV01!$AJ:$AK),2,0),"---")</f>
        <v>---</v>
      </c>
      <c r="Q1055" s="59" t="str">
        <f>IFERROR(VLOOKUP(L1055,IF($M$4="TEI0187_REV01",RAW_m_TEI0187_REV01!$AD:$AF),3,0),"---")</f>
        <v>---</v>
      </c>
      <c r="R1055" s="59" t="str">
        <f>IFERROR(VLOOKUP(O1055,IF($M$4="TEI0187_REV01",RAW_m_TEI0187_REV01!$AE:$AG),3,0),"---")</f>
        <v>---</v>
      </c>
      <c r="S1055" s="59" t="str">
        <f t="shared" si="35"/>
        <v>---</v>
      </c>
    </row>
    <row r="1056" spans="2:19" ht="15" customHeight="1" x14ac:dyDescent="0.25">
      <c r="B1056" s="59">
        <f t="shared" si="36"/>
        <v>1051</v>
      </c>
      <c r="C1056" s="60">
        <f>IFERROR(IF($C$4="TEB0187_REV01",CALC_CONN_TEB0187_REV01!U1056,),"---")</f>
        <v>0</v>
      </c>
      <c r="D1056" s="59">
        <f>IFERROR(IF($C$4="TEB0187_REV01",CALC_CONN_TEB0187_REV01!D1056,),"---")</f>
        <v>0</v>
      </c>
      <c r="E1056" s="59">
        <f>IFERROR(IF($C$4="TEB0187_REV01",CALC_CONN_TEB0187_REV01!E1056,),"---")</f>
        <v>0</v>
      </c>
      <c r="F1056" s="59" t="str">
        <f>IFERROR(IF(VLOOKUP($D1056&amp;"-"&amp;$E1056,IF($C$4="TEB0187_REV01",CALC_CONN_TEB0187_REV01!$F:$I),4,0)="--","---",IF($C$4="TEB0187_REV01",CALC_CONN_TEB0187_REV01!$G1056&amp; " --&gt; " &amp;CALC_CONN_TEB0187_REV01!$I1056&amp; " --&gt; ")),"---")</f>
        <v>---</v>
      </c>
      <c r="G1056" s="59" t="str">
        <f>IFERROR(IF(VLOOKUP($D1056&amp;"-"&amp;$E1056,IF($C$4="TEB0187_REV01",CALC_CONN_TEB0187_REV01!$F:$H),3,0)="--",VLOOKUP($D1056&amp;"-"&amp;$E1056,IF($C$4="TEB0187_REV01",CALC_CONN_TEB0187_REV01!$F:$H),2,0),VLOOKUP($D1056&amp;"-"&amp;$E1056,IF($C$4="TEB0187_REV01",CALC_CONN_TEB0187_REV01!$F:$H),3,0)),"---")</f>
        <v>---</v>
      </c>
      <c r="H1056" s="59" t="str">
        <f>IFERROR(VLOOKUP(G1056,IF($C$4="TEB0187_REV01",CALC_CONN_TEB0187_REV01!$G:$T),14,0),"---")</f>
        <v>---</v>
      </c>
      <c r="I1056" s="59" t="str">
        <f>IFERROR(VLOOKUP($D1056&amp;"-"&amp;$E1056,IF($C$4="TEB0187_REV01",CALC_CONN_TEB0187_REV01!$F:$K,"???"),6,0),"---")</f>
        <v>---</v>
      </c>
      <c r="J1056" s="61" t="str">
        <f>IFERROR(VLOOKUP($D1056&amp;"-"&amp;$E1056,IF($C$4="TEB0187_REV01",CALC_CONN_TEB0187_REV01!$F:$M,"???"),8,0),"---")</f>
        <v>---</v>
      </c>
      <c r="K1056" s="62" t="str">
        <f>IFERROR(VLOOKUP($D1056&amp;"-"&amp;$E1056,IF($C$4="TEB0187_REV01",CALC_CONN_TEB0187_REV01!$F:$N),9,0),"---")</f>
        <v>---</v>
      </c>
      <c r="L1056" s="59" t="str">
        <f>IFERROR(VLOOKUP(K1056,B2B!$H$3:$I$2000,2,0),"---")</f>
        <v>---</v>
      </c>
      <c r="M1056" s="59" t="str">
        <f>IFERROR(VLOOKUP(L1056,IF($M$4="TEI0187_REV01",RAW_m_TEI0187_REV01!$AD:$AH),5,0),"---")</f>
        <v>---</v>
      </c>
      <c r="N1056" s="59" t="str">
        <f>IFERROR(VLOOKUP(L1056,IF($M$4="TEI0187_REV01",RAW_m_TEI0187_REV01!$AE:$AJ),6,0),"---")</f>
        <v>---</v>
      </c>
      <c r="O1056" s="63" t="str">
        <f>IFERROR(VLOOKUP(L1056,IF($M$4="TEI0187_REV01",RAW_m_TEI0187_REV01!$AD:$AE),2,0),"---")</f>
        <v>---</v>
      </c>
      <c r="P1056" s="59" t="str">
        <f>IFERROR(VLOOKUP(O1056,IF($M$4="TEI0187_REV01",RAW_m_TEI0187_REV01!$AJ:$AK),2,0),"---")</f>
        <v>---</v>
      </c>
      <c r="Q1056" s="59" t="str">
        <f>IFERROR(VLOOKUP(L1056,IF($M$4="TEI0187_REV01",RAW_m_TEI0187_REV01!$AD:$AF),3,0),"---")</f>
        <v>---</v>
      </c>
      <c r="R1056" s="59" t="str">
        <f>IFERROR(VLOOKUP(O1056,IF($M$4="TEI0187_REV01",RAW_m_TEI0187_REV01!$AE:$AG),3,0),"---")</f>
        <v>---</v>
      </c>
      <c r="S1056" s="59" t="str">
        <f t="shared" si="35"/>
        <v>---</v>
      </c>
    </row>
    <row r="1057" spans="2:19" ht="15" customHeight="1" x14ac:dyDescent="0.25">
      <c r="B1057" s="59">
        <f t="shared" si="36"/>
        <v>1052</v>
      </c>
      <c r="C1057" s="60">
        <f>IFERROR(IF($C$4="TEB0187_REV01",CALC_CONN_TEB0187_REV01!U1057,),"---")</f>
        <v>0</v>
      </c>
      <c r="D1057" s="59">
        <f>IFERROR(IF($C$4="TEB0187_REV01",CALC_CONN_TEB0187_REV01!D1057,),"---")</f>
        <v>0</v>
      </c>
      <c r="E1057" s="59">
        <f>IFERROR(IF($C$4="TEB0187_REV01",CALC_CONN_TEB0187_REV01!E1057,),"---")</f>
        <v>0</v>
      </c>
      <c r="F1057" s="59" t="str">
        <f>IFERROR(IF(VLOOKUP($D1057&amp;"-"&amp;$E1057,IF($C$4="TEB0187_REV01",CALC_CONN_TEB0187_REV01!$F:$I),4,0)="--","---",IF($C$4="TEB0187_REV01",CALC_CONN_TEB0187_REV01!$G1057&amp; " --&gt; " &amp;CALC_CONN_TEB0187_REV01!$I1057&amp; " --&gt; ")),"---")</f>
        <v>---</v>
      </c>
      <c r="G1057" s="59" t="str">
        <f>IFERROR(IF(VLOOKUP($D1057&amp;"-"&amp;$E1057,IF($C$4="TEB0187_REV01",CALC_CONN_TEB0187_REV01!$F:$H),3,0)="--",VLOOKUP($D1057&amp;"-"&amp;$E1057,IF($C$4="TEB0187_REV01",CALC_CONN_TEB0187_REV01!$F:$H),2,0),VLOOKUP($D1057&amp;"-"&amp;$E1057,IF($C$4="TEB0187_REV01",CALC_CONN_TEB0187_REV01!$F:$H),3,0)),"---")</f>
        <v>---</v>
      </c>
      <c r="H1057" s="59" t="str">
        <f>IFERROR(VLOOKUP(G1057,IF($C$4="TEB0187_REV01",CALC_CONN_TEB0187_REV01!$G:$T),14,0),"---")</f>
        <v>---</v>
      </c>
      <c r="I1057" s="59" t="str">
        <f>IFERROR(VLOOKUP($D1057&amp;"-"&amp;$E1057,IF($C$4="TEB0187_REV01",CALC_CONN_TEB0187_REV01!$F:$K,"???"),6,0),"---")</f>
        <v>---</v>
      </c>
      <c r="J1057" s="61" t="str">
        <f>IFERROR(VLOOKUP($D1057&amp;"-"&amp;$E1057,IF($C$4="TEB0187_REV01",CALC_CONN_TEB0187_REV01!$F:$M,"???"),8,0),"---")</f>
        <v>---</v>
      </c>
      <c r="K1057" s="62" t="str">
        <f>IFERROR(VLOOKUP($D1057&amp;"-"&amp;$E1057,IF($C$4="TEB0187_REV01",CALC_CONN_TEB0187_REV01!$F:$N),9,0),"---")</f>
        <v>---</v>
      </c>
      <c r="L1057" s="59" t="str">
        <f>IFERROR(VLOOKUP(K1057,B2B!$H$3:$I$2000,2,0),"---")</f>
        <v>---</v>
      </c>
      <c r="M1057" s="59" t="str">
        <f>IFERROR(VLOOKUP(L1057,IF($M$4="TEI0187_REV01",RAW_m_TEI0187_REV01!$AD:$AH),5,0),"---")</f>
        <v>---</v>
      </c>
      <c r="N1057" s="59" t="str">
        <f>IFERROR(VLOOKUP(L1057,IF($M$4="TEI0187_REV01",RAW_m_TEI0187_REV01!$AE:$AJ),6,0),"---")</f>
        <v>---</v>
      </c>
      <c r="O1057" s="63" t="str">
        <f>IFERROR(VLOOKUP(L1057,IF($M$4="TEI0187_REV01",RAW_m_TEI0187_REV01!$AD:$AE),2,0),"---")</f>
        <v>---</v>
      </c>
      <c r="P1057" s="59" t="str">
        <f>IFERROR(VLOOKUP(O1057,IF($M$4="TEI0187_REV01",RAW_m_TEI0187_REV01!$AJ:$AK),2,0),"---")</f>
        <v>---</v>
      </c>
      <c r="Q1057" s="59" t="str">
        <f>IFERROR(VLOOKUP(L1057,IF($M$4="TEI0187_REV01",RAW_m_TEI0187_REV01!$AD:$AF),3,0),"---")</f>
        <v>---</v>
      </c>
      <c r="R1057" s="59" t="str">
        <f>IFERROR(VLOOKUP(O1057,IF($M$4="TEI0187_REV01",RAW_m_TEI0187_REV01!$AE:$AG),3,0),"---")</f>
        <v>---</v>
      </c>
      <c r="S1057" s="59" t="str">
        <f t="shared" si="35"/>
        <v>---</v>
      </c>
    </row>
    <row r="1058" spans="2:19" ht="15" customHeight="1" x14ac:dyDescent="0.25">
      <c r="B1058" s="59">
        <f t="shared" si="36"/>
        <v>1053</v>
      </c>
      <c r="C1058" s="60">
        <f>IFERROR(IF($C$4="TEB0187_REV01",CALC_CONN_TEB0187_REV01!U1058,),"---")</f>
        <v>0</v>
      </c>
      <c r="D1058" s="59">
        <f>IFERROR(IF($C$4="TEB0187_REV01",CALC_CONN_TEB0187_REV01!D1058,),"---")</f>
        <v>0</v>
      </c>
      <c r="E1058" s="59">
        <f>IFERROR(IF($C$4="TEB0187_REV01",CALC_CONN_TEB0187_REV01!E1058,),"---")</f>
        <v>0</v>
      </c>
      <c r="F1058" s="59" t="str">
        <f>IFERROR(IF(VLOOKUP($D1058&amp;"-"&amp;$E1058,IF($C$4="TEB0187_REV01",CALC_CONN_TEB0187_REV01!$F:$I),4,0)="--","---",IF($C$4="TEB0187_REV01",CALC_CONN_TEB0187_REV01!$G1058&amp; " --&gt; " &amp;CALC_CONN_TEB0187_REV01!$I1058&amp; " --&gt; ")),"---")</f>
        <v>---</v>
      </c>
      <c r="G1058" s="59" t="str">
        <f>IFERROR(IF(VLOOKUP($D1058&amp;"-"&amp;$E1058,IF($C$4="TEB0187_REV01",CALC_CONN_TEB0187_REV01!$F:$H),3,0)="--",VLOOKUP($D1058&amp;"-"&amp;$E1058,IF($C$4="TEB0187_REV01",CALC_CONN_TEB0187_REV01!$F:$H),2,0),VLOOKUP($D1058&amp;"-"&amp;$E1058,IF($C$4="TEB0187_REV01",CALC_CONN_TEB0187_REV01!$F:$H),3,0)),"---")</f>
        <v>---</v>
      </c>
      <c r="H1058" s="59" t="str">
        <f>IFERROR(VLOOKUP(G1058,IF($C$4="TEB0187_REV01",CALC_CONN_TEB0187_REV01!$G:$T),14,0),"---")</f>
        <v>---</v>
      </c>
      <c r="I1058" s="59" t="str">
        <f>IFERROR(VLOOKUP($D1058&amp;"-"&amp;$E1058,IF($C$4="TEB0187_REV01",CALC_CONN_TEB0187_REV01!$F:$K,"???"),6,0),"---")</f>
        <v>---</v>
      </c>
      <c r="J1058" s="61" t="str">
        <f>IFERROR(VLOOKUP($D1058&amp;"-"&amp;$E1058,IF($C$4="TEB0187_REV01",CALC_CONN_TEB0187_REV01!$F:$M,"???"),8,0),"---")</f>
        <v>---</v>
      </c>
      <c r="K1058" s="62" t="str">
        <f>IFERROR(VLOOKUP($D1058&amp;"-"&amp;$E1058,IF($C$4="TEB0187_REV01",CALC_CONN_TEB0187_REV01!$F:$N),9,0),"---")</f>
        <v>---</v>
      </c>
      <c r="L1058" s="59" t="str">
        <f>IFERROR(VLOOKUP(K1058,B2B!$H$3:$I$2000,2,0),"---")</f>
        <v>---</v>
      </c>
      <c r="M1058" s="59" t="str">
        <f>IFERROR(VLOOKUP(L1058,IF($M$4="TEI0187_REV01",RAW_m_TEI0187_REV01!$AD:$AH),5,0),"---")</f>
        <v>---</v>
      </c>
      <c r="N1058" s="59" t="str">
        <f>IFERROR(VLOOKUP(L1058,IF($M$4="TEI0187_REV01",RAW_m_TEI0187_REV01!$AE:$AJ),6,0),"---")</f>
        <v>---</v>
      </c>
      <c r="O1058" s="63" t="str">
        <f>IFERROR(VLOOKUP(L1058,IF($M$4="TEI0187_REV01",RAW_m_TEI0187_REV01!$AD:$AE),2,0),"---")</f>
        <v>---</v>
      </c>
      <c r="P1058" s="59" t="str">
        <f>IFERROR(VLOOKUP(O1058,IF($M$4="TEI0187_REV01",RAW_m_TEI0187_REV01!$AJ:$AK),2,0),"---")</f>
        <v>---</v>
      </c>
      <c r="Q1058" s="59" t="str">
        <f>IFERROR(VLOOKUP(L1058,IF($M$4="TEI0187_REV01",RAW_m_TEI0187_REV01!$AD:$AF),3,0),"---")</f>
        <v>---</v>
      </c>
      <c r="R1058" s="59" t="str">
        <f>IFERROR(VLOOKUP(O1058,IF($M$4="TEI0187_REV01",RAW_m_TEI0187_REV01!$AE:$AG),3,0),"---")</f>
        <v>---</v>
      </c>
      <c r="S1058" s="59" t="str">
        <f t="shared" si="35"/>
        <v>---</v>
      </c>
    </row>
    <row r="1059" spans="2:19" ht="15" customHeight="1" x14ac:dyDescent="0.25">
      <c r="B1059" s="59">
        <f t="shared" si="36"/>
        <v>1054</v>
      </c>
      <c r="C1059" s="60">
        <f>IFERROR(IF($C$4="TEB0187_REV01",CALC_CONN_TEB0187_REV01!U1059,),"---")</f>
        <v>0</v>
      </c>
      <c r="D1059" s="59">
        <f>IFERROR(IF($C$4="TEB0187_REV01",CALC_CONN_TEB0187_REV01!D1059,),"---")</f>
        <v>0</v>
      </c>
      <c r="E1059" s="59">
        <f>IFERROR(IF($C$4="TEB0187_REV01",CALC_CONN_TEB0187_REV01!E1059,),"---")</f>
        <v>0</v>
      </c>
      <c r="F1059" s="59" t="str">
        <f>IFERROR(IF(VLOOKUP($D1059&amp;"-"&amp;$E1059,IF($C$4="TEB0187_REV01",CALC_CONN_TEB0187_REV01!$F:$I),4,0)="--","---",IF($C$4="TEB0187_REV01",CALC_CONN_TEB0187_REV01!$G1059&amp; " --&gt; " &amp;CALC_CONN_TEB0187_REV01!$I1059&amp; " --&gt; ")),"---")</f>
        <v>---</v>
      </c>
      <c r="G1059" s="59" t="str">
        <f>IFERROR(IF(VLOOKUP($D1059&amp;"-"&amp;$E1059,IF($C$4="TEB0187_REV01",CALC_CONN_TEB0187_REV01!$F:$H),3,0)="--",VLOOKUP($D1059&amp;"-"&amp;$E1059,IF($C$4="TEB0187_REV01",CALC_CONN_TEB0187_REV01!$F:$H),2,0),VLOOKUP($D1059&amp;"-"&amp;$E1059,IF($C$4="TEB0187_REV01",CALC_CONN_TEB0187_REV01!$F:$H),3,0)),"---")</f>
        <v>---</v>
      </c>
      <c r="H1059" s="59" t="str">
        <f>IFERROR(VLOOKUP(G1059,IF($C$4="TEB0187_REV01",CALC_CONN_TEB0187_REV01!$G:$T),14,0),"---")</f>
        <v>---</v>
      </c>
      <c r="I1059" s="59" t="str">
        <f>IFERROR(VLOOKUP($D1059&amp;"-"&amp;$E1059,IF($C$4="TEB0187_REV01",CALC_CONN_TEB0187_REV01!$F:$K,"???"),6,0),"---")</f>
        <v>---</v>
      </c>
      <c r="J1059" s="61" t="str">
        <f>IFERROR(VLOOKUP($D1059&amp;"-"&amp;$E1059,IF($C$4="TEB0187_REV01",CALC_CONN_TEB0187_REV01!$F:$M,"???"),8,0),"---")</f>
        <v>---</v>
      </c>
      <c r="K1059" s="62" t="str">
        <f>IFERROR(VLOOKUP($D1059&amp;"-"&amp;$E1059,IF($C$4="TEB0187_REV01",CALC_CONN_TEB0187_REV01!$F:$N),9,0),"---")</f>
        <v>---</v>
      </c>
      <c r="L1059" s="59" t="str">
        <f>IFERROR(VLOOKUP(K1059,B2B!$H$3:$I$2000,2,0),"---")</f>
        <v>---</v>
      </c>
      <c r="M1059" s="59" t="str">
        <f>IFERROR(VLOOKUP(L1059,IF($M$4="TEI0187_REV01",RAW_m_TEI0187_REV01!$AD:$AH),5,0),"---")</f>
        <v>---</v>
      </c>
      <c r="N1059" s="59" t="str">
        <f>IFERROR(VLOOKUP(L1059,IF($M$4="TEI0187_REV01",RAW_m_TEI0187_REV01!$AE:$AJ),6,0),"---")</f>
        <v>---</v>
      </c>
      <c r="O1059" s="63" t="str">
        <f>IFERROR(VLOOKUP(L1059,IF($M$4="TEI0187_REV01",RAW_m_TEI0187_REV01!$AD:$AE),2,0),"---")</f>
        <v>---</v>
      </c>
      <c r="P1059" s="59" t="str">
        <f>IFERROR(VLOOKUP(O1059,IF($M$4="TEI0187_REV01",RAW_m_TEI0187_REV01!$AJ:$AK),2,0),"---")</f>
        <v>---</v>
      </c>
      <c r="Q1059" s="59" t="str">
        <f>IFERROR(VLOOKUP(L1059,IF($M$4="TEI0187_REV01",RAW_m_TEI0187_REV01!$AD:$AF),3,0),"---")</f>
        <v>---</v>
      </c>
      <c r="R1059" s="59" t="str">
        <f>IFERROR(VLOOKUP(O1059,IF($M$4="TEI0187_REV01",RAW_m_TEI0187_REV01!$AE:$AG),3,0),"---")</f>
        <v>---</v>
      </c>
      <c r="S1059" s="59" t="str">
        <f t="shared" si="35"/>
        <v>---</v>
      </c>
    </row>
    <row r="1060" spans="2:19" ht="15" customHeight="1" x14ac:dyDescent="0.25">
      <c r="B1060" s="59">
        <f t="shared" si="36"/>
        <v>1055</v>
      </c>
      <c r="C1060" s="60">
        <f>IFERROR(IF($C$4="TEB0187_REV01",CALC_CONN_TEB0187_REV01!U1060,),"---")</f>
        <v>0</v>
      </c>
      <c r="D1060" s="59">
        <f>IFERROR(IF($C$4="TEB0187_REV01",CALC_CONN_TEB0187_REV01!D1060,),"---")</f>
        <v>0</v>
      </c>
      <c r="E1060" s="59">
        <f>IFERROR(IF($C$4="TEB0187_REV01",CALC_CONN_TEB0187_REV01!E1060,),"---")</f>
        <v>0</v>
      </c>
      <c r="F1060" s="59" t="str">
        <f>IFERROR(IF(VLOOKUP($D1060&amp;"-"&amp;$E1060,IF($C$4="TEB0187_REV01",CALC_CONN_TEB0187_REV01!$F:$I),4,0)="--","---",IF($C$4="TEB0187_REV01",CALC_CONN_TEB0187_REV01!$G1060&amp; " --&gt; " &amp;CALC_CONN_TEB0187_REV01!$I1060&amp; " --&gt; ")),"---")</f>
        <v>---</v>
      </c>
      <c r="G1060" s="59" t="str">
        <f>IFERROR(IF(VLOOKUP($D1060&amp;"-"&amp;$E1060,IF($C$4="TEB0187_REV01",CALC_CONN_TEB0187_REV01!$F:$H),3,0)="--",VLOOKUP($D1060&amp;"-"&amp;$E1060,IF($C$4="TEB0187_REV01",CALC_CONN_TEB0187_REV01!$F:$H),2,0),VLOOKUP($D1060&amp;"-"&amp;$E1060,IF($C$4="TEB0187_REV01",CALC_CONN_TEB0187_REV01!$F:$H),3,0)),"---")</f>
        <v>---</v>
      </c>
      <c r="H1060" s="59" t="str">
        <f>IFERROR(VLOOKUP(G1060,IF($C$4="TEB0187_REV01",CALC_CONN_TEB0187_REV01!$G:$T),14,0),"---")</f>
        <v>---</v>
      </c>
      <c r="I1060" s="59" t="str">
        <f>IFERROR(VLOOKUP($D1060&amp;"-"&amp;$E1060,IF($C$4="TEB0187_REV01",CALC_CONN_TEB0187_REV01!$F:$K,"???"),6,0),"---")</f>
        <v>---</v>
      </c>
      <c r="J1060" s="61" t="str">
        <f>IFERROR(VLOOKUP($D1060&amp;"-"&amp;$E1060,IF($C$4="TEB0187_REV01",CALC_CONN_TEB0187_REV01!$F:$M,"???"),8,0),"---")</f>
        <v>---</v>
      </c>
      <c r="K1060" s="62" t="str">
        <f>IFERROR(VLOOKUP($D1060&amp;"-"&amp;$E1060,IF($C$4="TEB0187_REV01",CALC_CONN_TEB0187_REV01!$F:$N),9,0),"---")</f>
        <v>---</v>
      </c>
      <c r="L1060" s="59" t="str">
        <f>IFERROR(VLOOKUP(K1060,B2B!$H$3:$I$2000,2,0),"---")</f>
        <v>---</v>
      </c>
      <c r="M1060" s="59" t="str">
        <f>IFERROR(VLOOKUP(L1060,IF($M$4="TEI0187_REV01",RAW_m_TEI0187_REV01!$AD:$AH),5,0),"---")</f>
        <v>---</v>
      </c>
      <c r="N1060" s="59" t="str">
        <f>IFERROR(VLOOKUP(L1060,IF($M$4="TEI0187_REV01",RAW_m_TEI0187_REV01!$AE:$AJ),6,0),"---")</f>
        <v>---</v>
      </c>
      <c r="O1060" s="63" t="str">
        <f>IFERROR(VLOOKUP(L1060,IF($M$4="TEI0187_REV01",RAW_m_TEI0187_REV01!$AD:$AE),2,0),"---")</f>
        <v>---</v>
      </c>
      <c r="P1060" s="59" t="str">
        <f>IFERROR(VLOOKUP(O1060,IF($M$4="TEI0187_REV01",RAW_m_TEI0187_REV01!$AJ:$AK),2,0),"---")</f>
        <v>---</v>
      </c>
      <c r="Q1060" s="59" t="str">
        <f>IFERROR(VLOOKUP(L1060,IF($M$4="TEI0187_REV01",RAW_m_TEI0187_REV01!$AD:$AF),3,0),"---")</f>
        <v>---</v>
      </c>
      <c r="R1060" s="59" t="str">
        <f>IFERROR(VLOOKUP(O1060,IF($M$4="TEI0187_REV01",RAW_m_TEI0187_REV01!$AE:$AG),3,0),"---")</f>
        <v>---</v>
      </c>
      <c r="S1060" s="59" t="str">
        <f t="shared" si="35"/>
        <v>---</v>
      </c>
    </row>
    <row r="1061" spans="2:19" ht="15" customHeight="1" x14ac:dyDescent="0.25">
      <c r="B1061" s="59">
        <f t="shared" si="36"/>
        <v>1056</v>
      </c>
      <c r="C1061" s="60">
        <f>IFERROR(IF($C$4="TEB0187_REV01",CALC_CONN_TEB0187_REV01!U1061,),"---")</f>
        <v>0</v>
      </c>
      <c r="D1061" s="59">
        <f>IFERROR(IF($C$4="TEB0187_REV01",CALC_CONN_TEB0187_REV01!D1061,),"---")</f>
        <v>0</v>
      </c>
      <c r="E1061" s="59">
        <f>IFERROR(IF($C$4="TEB0187_REV01",CALC_CONN_TEB0187_REV01!E1061,),"---")</f>
        <v>0</v>
      </c>
      <c r="F1061" s="59" t="str">
        <f>IFERROR(IF(VLOOKUP($D1061&amp;"-"&amp;$E1061,IF($C$4="TEB0187_REV01",CALC_CONN_TEB0187_REV01!$F:$I),4,0)="--","---",IF($C$4="TEB0187_REV01",CALC_CONN_TEB0187_REV01!$G1061&amp; " --&gt; " &amp;CALC_CONN_TEB0187_REV01!$I1061&amp; " --&gt; ")),"---")</f>
        <v>---</v>
      </c>
      <c r="G1061" s="59" t="str">
        <f>IFERROR(IF(VLOOKUP($D1061&amp;"-"&amp;$E1061,IF($C$4="TEB0187_REV01",CALC_CONN_TEB0187_REV01!$F:$H),3,0)="--",VLOOKUP($D1061&amp;"-"&amp;$E1061,IF($C$4="TEB0187_REV01",CALC_CONN_TEB0187_REV01!$F:$H),2,0),VLOOKUP($D1061&amp;"-"&amp;$E1061,IF($C$4="TEB0187_REV01",CALC_CONN_TEB0187_REV01!$F:$H),3,0)),"---")</f>
        <v>---</v>
      </c>
      <c r="H1061" s="59" t="str">
        <f>IFERROR(VLOOKUP(G1061,IF($C$4="TEB0187_REV01",CALC_CONN_TEB0187_REV01!$G:$T),14,0),"---")</f>
        <v>---</v>
      </c>
      <c r="I1061" s="59" t="str">
        <f>IFERROR(VLOOKUP($D1061&amp;"-"&amp;$E1061,IF($C$4="TEB0187_REV01",CALC_CONN_TEB0187_REV01!$F:$K,"???"),6,0),"---")</f>
        <v>---</v>
      </c>
      <c r="J1061" s="61" t="str">
        <f>IFERROR(VLOOKUP($D1061&amp;"-"&amp;$E1061,IF($C$4="TEB0187_REV01",CALC_CONN_TEB0187_REV01!$F:$M,"???"),8,0),"---")</f>
        <v>---</v>
      </c>
      <c r="K1061" s="62" t="str">
        <f>IFERROR(VLOOKUP($D1061&amp;"-"&amp;$E1061,IF($C$4="TEB0187_REV01",CALC_CONN_TEB0187_REV01!$F:$N),9,0),"---")</f>
        <v>---</v>
      </c>
      <c r="L1061" s="59" t="str">
        <f>IFERROR(VLOOKUP(K1061,B2B!$H$3:$I$2000,2,0),"---")</f>
        <v>---</v>
      </c>
      <c r="M1061" s="59" t="str">
        <f>IFERROR(VLOOKUP(L1061,IF($M$4="TEI0187_REV01",RAW_m_TEI0187_REV01!$AD:$AH),5,0),"---")</f>
        <v>---</v>
      </c>
      <c r="N1061" s="59" t="str">
        <f>IFERROR(VLOOKUP(L1061,IF($M$4="TEI0187_REV01",RAW_m_TEI0187_REV01!$AE:$AJ),6,0),"---")</f>
        <v>---</v>
      </c>
      <c r="O1061" s="63" t="str">
        <f>IFERROR(VLOOKUP(L1061,IF($M$4="TEI0187_REV01",RAW_m_TEI0187_REV01!$AD:$AE),2,0),"---")</f>
        <v>---</v>
      </c>
      <c r="P1061" s="59" t="str">
        <f>IFERROR(VLOOKUP(O1061,IF($M$4="TEI0187_REV01",RAW_m_TEI0187_REV01!$AJ:$AK),2,0),"---")</f>
        <v>---</v>
      </c>
      <c r="Q1061" s="59" t="str">
        <f>IFERROR(VLOOKUP(L1061,IF($M$4="TEI0187_REV01",RAW_m_TEI0187_REV01!$AD:$AF),3,0),"---")</f>
        <v>---</v>
      </c>
      <c r="R1061" s="59" t="str">
        <f>IFERROR(VLOOKUP(O1061,IF($M$4="TEI0187_REV01",RAW_m_TEI0187_REV01!$AE:$AG),3,0),"---")</f>
        <v>---</v>
      </c>
      <c r="S1061" s="59" t="str">
        <f t="shared" si="35"/>
        <v>---</v>
      </c>
    </row>
    <row r="1062" spans="2:19" ht="15" customHeight="1" x14ac:dyDescent="0.25">
      <c r="B1062" s="59">
        <f t="shared" si="36"/>
        <v>1057</v>
      </c>
      <c r="C1062" s="60">
        <f>IFERROR(IF($C$4="TEB0187_REV01",CALC_CONN_TEB0187_REV01!U1062,),"---")</f>
        <v>0</v>
      </c>
      <c r="D1062" s="59">
        <f>IFERROR(IF($C$4="TEB0187_REV01",CALC_CONN_TEB0187_REV01!D1062,),"---")</f>
        <v>0</v>
      </c>
      <c r="E1062" s="59">
        <f>IFERROR(IF($C$4="TEB0187_REV01",CALC_CONN_TEB0187_REV01!E1062,),"---")</f>
        <v>0</v>
      </c>
      <c r="F1062" s="59" t="str">
        <f>IFERROR(IF(VLOOKUP($D1062&amp;"-"&amp;$E1062,IF($C$4="TEB0187_REV01",CALC_CONN_TEB0187_REV01!$F:$I),4,0)="--","---",IF($C$4="TEB0187_REV01",CALC_CONN_TEB0187_REV01!$G1062&amp; " --&gt; " &amp;CALC_CONN_TEB0187_REV01!$I1062&amp; " --&gt; ")),"---")</f>
        <v>---</v>
      </c>
      <c r="G1062" s="59" t="str">
        <f>IFERROR(IF(VLOOKUP($D1062&amp;"-"&amp;$E1062,IF($C$4="TEB0187_REV01",CALC_CONN_TEB0187_REV01!$F:$H),3,0)="--",VLOOKUP($D1062&amp;"-"&amp;$E1062,IF($C$4="TEB0187_REV01",CALC_CONN_TEB0187_REV01!$F:$H),2,0),VLOOKUP($D1062&amp;"-"&amp;$E1062,IF($C$4="TEB0187_REV01",CALC_CONN_TEB0187_REV01!$F:$H),3,0)),"---")</f>
        <v>---</v>
      </c>
      <c r="H1062" s="59" t="str">
        <f>IFERROR(VLOOKUP(G1062,IF($C$4="TEB0187_REV01",CALC_CONN_TEB0187_REV01!$G:$T),14,0),"---")</f>
        <v>---</v>
      </c>
      <c r="I1062" s="59" t="str">
        <f>IFERROR(VLOOKUP($D1062&amp;"-"&amp;$E1062,IF($C$4="TEB0187_REV01",CALC_CONN_TEB0187_REV01!$F:$K,"???"),6,0),"---")</f>
        <v>---</v>
      </c>
      <c r="J1062" s="61" t="str">
        <f>IFERROR(VLOOKUP($D1062&amp;"-"&amp;$E1062,IF($C$4="TEB0187_REV01",CALC_CONN_TEB0187_REV01!$F:$M,"???"),8,0),"---")</f>
        <v>---</v>
      </c>
      <c r="K1062" s="62" t="str">
        <f>IFERROR(VLOOKUP($D1062&amp;"-"&amp;$E1062,IF($C$4="TEB0187_REV01",CALC_CONN_TEB0187_REV01!$F:$N),9,0),"---")</f>
        <v>---</v>
      </c>
      <c r="L1062" s="59" t="str">
        <f>IFERROR(VLOOKUP(K1062,B2B!$H$3:$I$2000,2,0),"---")</f>
        <v>---</v>
      </c>
      <c r="M1062" s="59" t="str">
        <f>IFERROR(VLOOKUP(L1062,IF($M$4="TEI0187_REV01",RAW_m_TEI0187_REV01!$AD:$AH),5,0),"---")</f>
        <v>---</v>
      </c>
      <c r="N1062" s="59" t="str">
        <f>IFERROR(VLOOKUP(L1062,IF($M$4="TEI0187_REV01",RAW_m_TEI0187_REV01!$AE:$AJ),6,0),"---")</f>
        <v>---</v>
      </c>
      <c r="O1062" s="63" t="str">
        <f>IFERROR(VLOOKUP(L1062,IF($M$4="TEI0187_REV01",RAW_m_TEI0187_REV01!$AD:$AE),2,0),"---")</f>
        <v>---</v>
      </c>
      <c r="P1062" s="59" t="str">
        <f>IFERROR(VLOOKUP(O1062,IF($M$4="TEI0187_REV01",RAW_m_TEI0187_REV01!$AJ:$AK),2,0),"---")</f>
        <v>---</v>
      </c>
      <c r="Q1062" s="59" t="str">
        <f>IFERROR(VLOOKUP(L1062,IF($M$4="TEI0187_REV01",RAW_m_TEI0187_REV01!$AD:$AF),3,0),"---")</f>
        <v>---</v>
      </c>
      <c r="R1062" s="59" t="str">
        <f>IFERROR(VLOOKUP(O1062,IF($M$4="TEI0187_REV01",RAW_m_TEI0187_REV01!$AE:$AG),3,0),"---")</f>
        <v>---</v>
      </c>
      <c r="S1062" s="59" t="str">
        <f t="shared" si="35"/>
        <v>---</v>
      </c>
    </row>
    <row r="1063" spans="2:19" ht="15" customHeight="1" x14ac:dyDescent="0.25">
      <c r="B1063" s="59">
        <f t="shared" si="36"/>
        <v>1058</v>
      </c>
      <c r="C1063" s="60">
        <f>IFERROR(IF($C$4="TEB0187_REV01",CALC_CONN_TEB0187_REV01!U1063,),"---")</f>
        <v>0</v>
      </c>
      <c r="D1063" s="59">
        <f>IFERROR(IF($C$4="TEB0187_REV01",CALC_CONN_TEB0187_REV01!D1063,),"---")</f>
        <v>0</v>
      </c>
      <c r="E1063" s="59">
        <f>IFERROR(IF($C$4="TEB0187_REV01",CALC_CONN_TEB0187_REV01!E1063,),"---")</f>
        <v>0</v>
      </c>
      <c r="F1063" s="59" t="str">
        <f>IFERROR(IF(VLOOKUP($D1063&amp;"-"&amp;$E1063,IF($C$4="TEB0187_REV01",CALC_CONN_TEB0187_REV01!$F:$I),4,0)="--","---",IF($C$4="TEB0187_REV01",CALC_CONN_TEB0187_REV01!$G1063&amp; " --&gt; " &amp;CALC_CONN_TEB0187_REV01!$I1063&amp; " --&gt; ")),"---")</f>
        <v>---</v>
      </c>
      <c r="G1063" s="59" t="str">
        <f>IFERROR(IF(VLOOKUP($D1063&amp;"-"&amp;$E1063,IF($C$4="TEB0187_REV01",CALC_CONN_TEB0187_REV01!$F:$H),3,0)="--",VLOOKUP($D1063&amp;"-"&amp;$E1063,IF($C$4="TEB0187_REV01",CALC_CONN_TEB0187_REV01!$F:$H),2,0),VLOOKUP($D1063&amp;"-"&amp;$E1063,IF($C$4="TEB0187_REV01",CALC_CONN_TEB0187_REV01!$F:$H),3,0)),"---")</f>
        <v>---</v>
      </c>
      <c r="H1063" s="59" t="str">
        <f>IFERROR(VLOOKUP(G1063,IF($C$4="TEB0187_REV01",CALC_CONN_TEB0187_REV01!$G:$T),14,0),"---")</f>
        <v>---</v>
      </c>
      <c r="I1063" s="59" t="str">
        <f>IFERROR(VLOOKUP($D1063&amp;"-"&amp;$E1063,IF($C$4="TEB0187_REV01",CALC_CONN_TEB0187_REV01!$F:$K,"???"),6,0),"---")</f>
        <v>---</v>
      </c>
      <c r="J1063" s="61" t="str">
        <f>IFERROR(VLOOKUP($D1063&amp;"-"&amp;$E1063,IF($C$4="TEB0187_REV01",CALC_CONN_TEB0187_REV01!$F:$M,"???"),8,0),"---")</f>
        <v>---</v>
      </c>
      <c r="K1063" s="62" t="str">
        <f>IFERROR(VLOOKUP($D1063&amp;"-"&amp;$E1063,IF($C$4="TEB0187_REV01",CALC_CONN_TEB0187_REV01!$F:$N),9,0),"---")</f>
        <v>---</v>
      </c>
      <c r="L1063" s="59" t="str">
        <f>IFERROR(VLOOKUP(K1063,B2B!$H$3:$I$2000,2,0),"---")</f>
        <v>---</v>
      </c>
      <c r="M1063" s="59" t="str">
        <f>IFERROR(VLOOKUP(L1063,IF($M$4="TEI0187_REV01",RAW_m_TEI0187_REV01!$AD:$AH),5,0),"---")</f>
        <v>---</v>
      </c>
      <c r="N1063" s="59" t="str">
        <f>IFERROR(VLOOKUP(L1063,IF($M$4="TEI0187_REV01",RAW_m_TEI0187_REV01!$AE:$AJ),6,0),"---")</f>
        <v>---</v>
      </c>
      <c r="O1063" s="63" t="str">
        <f>IFERROR(VLOOKUP(L1063,IF($M$4="TEI0187_REV01",RAW_m_TEI0187_REV01!$AD:$AE),2,0),"---")</f>
        <v>---</v>
      </c>
      <c r="P1063" s="59" t="str">
        <f>IFERROR(VLOOKUP(O1063,IF($M$4="TEI0187_REV01",RAW_m_TEI0187_REV01!$AJ:$AK),2,0),"---")</f>
        <v>---</v>
      </c>
      <c r="Q1063" s="59" t="str">
        <f>IFERROR(VLOOKUP(L1063,IF($M$4="TEI0187_REV01",RAW_m_TEI0187_REV01!$AD:$AF),3,0),"---")</f>
        <v>---</v>
      </c>
      <c r="R1063" s="59" t="str">
        <f>IFERROR(VLOOKUP(O1063,IF($M$4="TEI0187_REV01",RAW_m_TEI0187_REV01!$AE:$AG),3,0),"---")</f>
        <v>---</v>
      </c>
      <c r="S1063" s="59" t="str">
        <f t="shared" si="35"/>
        <v>---</v>
      </c>
    </row>
    <row r="1064" spans="2:19" ht="15" customHeight="1" x14ac:dyDescent="0.25">
      <c r="B1064" s="59">
        <f t="shared" si="36"/>
        <v>1059</v>
      </c>
      <c r="C1064" s="60">
        <f>IFERROR(IF($C$4="TEB0187_REV01",CALC_CONN_TEB0187_REV01!U1064,),"---")</f>
        <v>0</v>
      </c>
      <c r="D1064" s="59">
        <f>IFERROR(IF($C$4="TEB0187_REV01",CALC_CONN_TEB0187_REV01!D1064,),"---")</f>
        <v>0</v>
      </c>
      <c r="E1064" s="59">
        <f>IFERROR(IF($C$4="TEB0187_REV01",CALC_CONN_TEB0187_REV01!E1064,),"---")</f>
        <v>0</v>
      </c>
      <c r="F1064" s="59" t="str">
        <f>IFERROR(IF(VLOOKUP($D1064&amp;"-"&amp;$E1064,IF($C$4="TEB0187_REV01",CALC_CONN_TEB0187_REV01!$F:$I),4,0)="--","---",IF($C$4="TEB0187_REV01",CALC_CONN_TEB0187_REV01!$G1064&amp; " --&gt; " &amp;CALC_CONN_TEB0187_REV01!$I1064&amp; " --&gt; ")),"---")</f>
        <v>---</v>
      </c>
      <c r="G1064" s="59" t="str">
        <f>IFERROR(IF(VLOOKUP($D1064&amp;"-"&amp;$E1064,IF($C$4="TEB0187_REV01",CALC_CONN_TEB0187_REV01!$F:$H),3,0)="--",VLOOKUP($D1064&amp;"-"&amp;$E1064,IF($C$4="TEB0187_REV01",CALC_CONN_TEB0187_REV01!$F:$H),2,0),VLOOKUP($D1064&amp;"-"&amp;$E1064,IF($C$4="TEB0187_REV01",CALC_CONN_TEB0187_REV01!$F:$H),3,0)),"---")</f>
        <v>---</v>
      </c>
      <c r="H1064" s="59" t="str">
        <f>IFERROR(VLOOKUP(G1064,IF($C$4="TEB0187_REV01",CALC_CONN_TEB0187_REV01!$G:$T),14,0),"---")</f>
        <v>---</v>
      </c>
      <c r="I1064" s="59" t="str">
        <f>IFERROR(VLOOKUP($D1064&amp;"-"&amp;$E1064,IF($C$4="TEB0187_REV01",CALC_CONN_TEB0187_REV01!$F:$K,"???"),6,0),"---")</f>
        <v>---</v>
      </c>
      <c r="J1064" s="61" t="str">
        <f>IFERROR(VLOOKUP($D1064&amp;"-"&amp;$E1064,IF($C$4="TEB0187_REV01",CALC_CONN_TEB0187_REV01!$F:$M,"???"),8,0),"---")</f>
        <v>---</v>
      </c>
      <c r="K1064" s="62" t="str">
        <f>IFERROR(VLOOKUP($D1064&amp;"-"&amp;$E1064,IF($C$4="TEB0187_REV01",CALC_CONN_TEB0187_REV01!$F:$N),9,0),"---")</f>
        <v>---</v>
      </c>
      <c r="L1064" s="59" t="str">
        <f>IFERROR(VLOOKUP(K1064,B2B!$H$3:$I$2000,2,0),"---")</f>
        <v>---</v>
      </c>
      <c r="M1064" s="59" t="str">
        <f>IFERROR(VLOOKUP(L1064,IF($M$4="TEI0187_REV01",RAW_m_TEI0187_REV01!$AD:$AH),5,0),"---")</f>
        <v>---</v>
      </c>
      <c r="N1064" s="59" t="str">
        <f>IFERROR(VLOOKUP(L1064,IF($M$4="TEI0187_REV01",RAW_m_TEI0187_REV01!$AE:$AJ),6,0),"---")</f>
        <v>---</v>
      </c>
      <c r="O1064" s="63" t="str">
        <f>IFERROR(VLOOKUP(L1064,IF($M$4="TEI0187_REV01",RAW_m_TEI0187_REV01!$AD:$AE),2,0),"---")</f>
        <v>---</v>
      </c>
      <c r="P1064" s="59" t="str">
        <f>IFERROR(VLOOKUP(O1064,IF($M$4="TEI0187_REV01",RAW_m_TEI0187_REV01!$AJ:$AK),2,0),"---")</f>
        <v>---</v>
      </c>
      <c r="Q1064" s="59" t="str">
        <f>IFERROR(VLOOKUP(L1064,IF($M$4="TEI0187_REV01",RAW_m_TEI0187_REV01!$AD:$AF),3,0),"---")</f>
        <v>---</v>
      </c>
      <c r="R1064" s="59" t="str">
        <f>IFERROR(VLOOKUP(O1064,IF($M$4="TEI0187_REV01",RAW_m_TEI0187_REV01!$AE:$AG),3,0),"---")</f>
        <v>---</v>
      </c>
      <c r="S1064" s="59" t="str">
        <f t="shared" si="35"/>
        <v>---</v>
      </c>
    </row>
    <row r="1065" spans="2:19" ht="15" customHeight="1" x14ac:dyDescent="0.25">
      <c r="B1065" s="59">
        <f t="shared" si="36"/>
        <v>1060</v>
      </c>
      <c r="C1065" s="60">
        <f>IFERROR(IF($C$4="TEB0187_REV01",CALC_CONN_TEB0187_REV01!U1065,),"---")</f>
        <v>0</v>
      </c>
      <c r="D1065" s="59">
        <f>IFERROR(IF($C$4="TEB0187_REV01",CALC_CONN_TEB0187_REV01!D1065,),"---")</f>
        <v>0</v>
      </c>
      <c r="E1065" s="59">
        <f>IFERROR(IF($C$4="TEB0187_REV01",CALC_CONN_TEB0187_REV01!E1065,),"---")</f>
        <v>0</v>
      </c>
      <c r="F1065" s="59" t="str">
        <f>IFERROR(IF(VLOOKUP($D1065&amp;"-"&amp;$E1065,IF($C$4="TEB0187_REV01",CALC_CONN_TEB0187_REV01!$F:$I),4,0)="--","---",IF($C$4="TEB0187_REV01",CALC_CONN_TEB0187_REV01!$G1065&amp; " --&gt; " &amp;CALC_CONN_TEB0187_REV01!$I1065&amp; " --&gt; ")),"---")</f>
        <v>---</v>
      </c>
      <c r="G1065" s="59" t="str">
        <f>IFERROR(IF(VLOOKUP($D1065&amp;"-"&amp;$E1065,IF($C$4="TEB0187_REV01",CALC_CONN_TEB0187_REV01!$F:$H),3,0)="--",VLOOKUP($D1065&amp;"-"&amp;$E1065,IF($C$4="TEB0187_REV01",CALC_CONN_TEB0187_REV01!$F:$H),2,0),VLOOKUP($D1065&amp;"-"&amp;$E1065,IF($C$4="TEB0187_REV01",CALC_CONN_TEB0187_REV01!$F:$H),3,0)),"---")</f>
        <v>---</v>
      </c>
      <c r="H1065" s="59" t="str">
        <f>IFERROR(VLOOKUP(G1065,IF($C$4="TEB0187_REV01",CALC_CONN_TEB0187_REV01!$G:$T),14,0),"---")</f>
        <v>---</v>
      </c>
      <c r="I1065" s="59" t="str">
        <f>IFERROR(VLOOKUP($D1065&amp;"-"&amp;$E1065,IF($C$4="TEB0187_REV01",CALC_CONN_TEB0187_REV01!$F:$K,"???"),6,0),"---")</f>
        <v>---</v>
      </c>
      <c r="J1065" s="61" t="str">
        <f>IFERROR(VLOOKUP($D1065&amp;"-"&amp;$E1065,IF($C$4="TEB0187_REV01",CALC_CONN_TEB0187_REV01!$F:$M,"???"),8,0),"---")</f>
        <v>---</v>
      </c>
      <c r="K1065" s="62" t="str">
        <f>IFERROR(VLOOKUP($D1065&amp;"-"&amp;$E1065,IF($C$4="TEB0187_REV01",CALC_CONN_TEB0187_REV01!$F:$N),9,0),"---")</f>
        <v>---</v>
      </c>
      <c r="L1065" s="59" t="str">
        <f>IFERROR(VLOOKUP(K1065,B2B!$H$3:$I$2000,2,0),"---")</f>
        <v>---</v>
      </c>
      <c r="M1065" s="59" t="str">
        <f>IFERROR(VLOOKUP(L1065,IF($M$4="TEI0187_REV01",RAW_m_TEI0187_REV01!$AD:$AH),5,0),"---")</f>
        <v>---</v>
      </c>
      <c r="N1065" s="59" t="str">
        <f>IFERROR(VLOOKUP(L1065,IF($M$4="TEI0187_REV01",RAW_m_TEI0187_REV01!$AE:$AJ),6,0),"---")</f>
        <v>---</v>
      </c>
      <c r="O1065" s="63" t="str">
        <f>IFERROR(VLOOKUP(L1065,IF($M$4="TEI0187_REV01",RAW_m_TEI0187_REV01!$AD:$AE),2,0),"---")</f>
        <v>---</v>
      </c>
      <c r="P1065" s="59" t="str">
        <f>IFERROR(VLOOKUP(O1065,IF($M$4="TEI0187_REV01",RAW_m_TEI0187_REV01!$AJ:$AK),2,0),"---")</f>
        <v>---</v>
      </c>
      <c r="Q1065" s="59" t="str">
        <f>IFERROR(VLOOKUP(L1065,IF($M$4="TEI0187_REV01",RAW_m_TEI0187_REV01!$AD:$AF),3,0),"---")</f>
        <v>---</v>
      </c>
      <c r="R1065" s="59" t="str">
        <f>IFERROR(VLOOKUP(O1065,IF($M$4="TEI0187_REV01",RAW_m_TEI0187_REV01!$AE:$AG),3,0),"---")</f>
        <v>---</v>
      </c>
      <c r="S1065" s="59" t="str">
        <f t="shared" si="35"/>
        <v>---</v>
      </c>
    </row>
    <row r="1066" spans="2:19" ht="15" customHeight="1" x14ac:dyDescent="0.25">
      <c r="B1066" s="59">
        <f t="shared" si="36"/>
        <v>1061</v>
      </c>
      <c r="C1066" s="60">
        <f>IFERROR(IF($C$4="TEB0187_REV01",CALC_CONN_TEB0187_REV01!U1066,),"---")</f>
        <v>0</v>
      </c>
      <c r="D1066" s="59">
        <f>IFERROR(IF($C$4="TEB0187_REV01",CALC_CONN_TEB0187_REV01!D1066,),"---")</f>
        <v>0</v>
      </c>
      <c r="E1066" s="59">
        <f>IFERROR(IF($C$4="TEB0187_REV01",CALC_CONN_TEB0187_REV01!E1066,),"---")</f>
        <v>0</v>
      </c>
      <c r="F1066" s="59" t="str">
        <f>IFERROR(IF(VLOOKUP($D1066&amp;"-"&amp;$E1066,IF($C$4="TEB0187_REV01",CALC_CONN_TEB0187_REV01!$F:$I),4,0)="--","---",IF($C$4="TEB0187_REV01",CALC_CONN_TEB0187_REV01!$G1066&amp; " --&gt; " &amp;CALC_CONN_TEB0187_REV01!$I1066&amp; " --&gt; ")),"---")</f>
        <v>---</v>
      </c>
      <c r="G1066" s="59" t="str">
        <f>IFERROR(IF(VLOOKUP($D1066&amp;"-"&amp;$E1066,IF($C$4="TEB0187_REV01",CALC_CONN_TEB0187_REV01!$F:$H),3,0)="--",VLOOKUP($D1066&amp;"-"&amp;$E1066,IF($C$4="TEB0187_REV01",CALC_CONN_TEB0187_REV01!$F:$H),2,0),VLOOKUP($D1066&amp;"-"&amp;$E1066,IF($C$4="TEB0187_REV01",CALC_CONN_TEB0187_REV01!$F:$H),3,0)),"---")</f>
        <v>---</v>
      </c>
      <c r="H1066" s="59" t="str">
        <f>IFERROR(VLOOKUP(G1066,IF($C$4="TEB0187_REV01",CALC_CONN_TEB0187_REV01!$G:$T),14,0),"---")</f>
        <v>---</v>
      </c>
      <c r="I1066" s="59" t="str">
        <f>IFERROR(VLOOKUP($D1066&amp;"-"&amp;$E1066,IF($C$4="TEB0187_REV01",CALC_CONN_TEB0187_REV01!$F:$K,"???"),6,0),"---")</f>
        <v>---</v>
      </c>
      <c r="J1066" s="61" t="str">
        <f>IFERROR(VLOOKUP($D1066&amp;"-"&amp;$E1066,IF($C$4="TEB0187_REV01",CALC_CONN_TEB0187_REV01!$F:$M,"???"),8,0),"---")</f>
        <v>---</v>
      </c>
      <c r="K1066" s="62" t="str">
        <f>IFERROR(VLOOKUP($D1066&amp;"-"&amp;$E1066,IF($C$4="TEB0187_REV01",CALC_CONN_TEB0187_REV01!$F:$N),9,0),"---")</f>
        <v>---</v>
      </c>
      <c r="L1066" s="59" t="str">
        <f>IFERROR(VLOOKUP(K1066,B2B!$H$3:$I$2000,2,0),"---")</f>
        <v>---</v>
      </c>
      <c r="M1066" s="59" t="str">
        <f>IFERROR(VLOOKUP(L1066,IF($M$4="TEI0187_REV01",RAW_m_TEI0187_REV01!$AD:$AH),5,0),"---")</f>
        <v>---</v>
      </c>
      <c r="N1066" s="59" t="str">
        <f>IFERROR(VLOOKUP(L1066,IF($M$4="TEI0187_REV01",RAW_m_TEI0187_REV01!$AE:$AJ),6,0),"---")</f>
        <v>---</v>
      </c>
      <c r="O1066" s="63" t="str">
        <f>IFERROR(VLOOKUP(L1066,IF($M$4="TEI0187_REV01",RAW_m_TEI0187_REV01!$AD:$AE),2,0),"---")</f>
        <v>---</v>
      </c>
      <c r="P1066" s="59" t="str">
        <f>IFERROR(VLOOKUP(O1066,IF($M$4="TEI0187_REV01",RAW_m_TEI0187_REV01!$AJ:$AK),2,0),"---")</f>
        <v>---</v>
      </c>
      <c r="Q1066" s="59" t="str">
        <f>IFERROR(VLOOKUP(L1066,IF($M$4="TEI0187_REV01",RAW_m_TEI0187_REV01!$AD:$AF),3,0),"---")</f>
        <v>---</v>
      </c>
      <c r="R1066" s="59" t="str">
        <f>IFERROR(VLOOKUP(O1066,IF($M$4="TEI0187_REV01",RAW_m_TEI0187_REV01!$AE:$AG),3,0),"---")</f>
        <v>---</v>
      </c>
      <c r="S1066" s="59" t="str">
        <f t="shared" si="35"/>
        <v>---</v>
      </c>
    </row>
    <row r="1067" spans="2:19" ht="15" customHeight="1" x14ac:dyDescent="0.25">
      <c r="B1067" s="59">
        <f t="shared" si="36"/>
        <v>1062</v>
      </c>
      <c r="C1067" s="60">
        <f>IFERROR(IF($C$4="TEB0187_REV01",CALC_CONN_TEB0187_REV01!U1067,),"---")</f>
        <v>0</v>
      </c>
      <c r="D1067" s="59">
        <f>IFERROR(IF($C$4="TEB0187_REV01",CALC_CONN_TEB0187_REV01!D1067,),"---")</f>
        <v>0</v>
      </c>
      <c r="E1067" s="59">
        <f>IFERROR(IF($C$4="TEB0187_REV01",CALC_CONN_TEB0187_REV01!E1067,),"---")</f>
        <v>0</v>
      </c>
      <c r="F1067" s="59" t="str">
        <f>IFERROR(IF(VLOOKUP($D1067&amp;"-"&amp;$E1067,IF($C$4="TEB0187_REV01",CALC_CONN_TEB0187_REV01!$F:$I),4,0)="--","---",IF($C$4="TEB0187_REV01",CALC_CONN_TEB0187_REV01!$G1067&amp; " --&gt; " &amp;CALC_CONN_TEB0187_REV01!$I1067&amp; " --&gt; ")),"---")</f>
        <v>---</v>
      </c>
      <c r="G1067" s="59" t="str">
        <f>IFERROR(IF(VLOOKUP($D1067&amp;"-"&amp;$E1067,IF($C$4="TEB0187_REV01",CALC_CONN_TEB0187_REV01!$F:$H),3,0)="--",VLOOKUP($D1067&amp;"-"&amp;$E1067,IF($C$4="TEB0187_REV01",CALC_CONN_TEB0187_REV01!$F:$H),2,0),VLOOKUP($D1067&amp;"-"&amp;$E1067,IF($C$4="TEB0187_REV01",CALC_CONN_TEB0187_REV01!$F:$H),3,0)),"---")</f>
        <v>---</v>
      </c>
      <c r="H1067" s="59" t="str">
        <f>IFERROR(VLOOKUP(G1067,IF($C$4="TEB0187_REV01",CALC_CONN_TEB0187_REV01!$G:$T),14,0),"---")</f>
        <v>---</v>
      </c>
      <c r="I1067" s="59" t="str">
        <f>IFERROR(VLOOKUP($D1067&amp;"-"&amp;$E1067,IF($C$4="TEB0187_REV01",CALC_CONN_TEB0187_REV01!$F:$K,"???"),6,0),"---")</f>
        <v>---</v>
      </c>
      <c r="J1067" s="61" t="str">
        <f>IFERROR(VLOOKUP($D1067&amp;"-"&amp;$E1067,IF($C$4="TEB0187_REV01",CALC_CONN_TEB0187_REV01!$F:$M,"???"),8,0),"---")</f>
        <v>---</v>
      </c>
      <c r="K1067" s="62" t="str">
        <f>IFERROR(VLOOKUP($D1067&amp;"-"&amp;$E1067,IF($C$4="TEB0187_REV01",CALC_CONN_TEB0187_REV01!$F:$N),9,0),"---")</f>
        <v>---</v>
      </c>
      <c r="L1067" s="59" t="str">
        <f>IFERROR(VLOOKUP(K1067,B2B!$H$3:$I$2000,2,0),"---")</f>
        <v>---</v>
      </c>
      <c r="M1067" s="59" t="str">
        <f>IFERROR(VLOOKUP(L1067,IF($M$4="TEI0187_REV01",RAW_m_TEI0187_REV01!$AD:$AH),5,0),"---")</f>
        <v>---</v>
      </c>
      <c r="N1067" s="59" t="str">
        <f>IFERROR(VLOOKUP(L1067,IF($M$4="TEI0187_REV01",RAW_m_TEI0187_REV01!$AE:$AJ),6,0),"---")</f>
        <v>---</v>
      </c>
      <c r="O1067" s="63" t="str">
        <f>IFERROR(VLOOKUP(L1067,IF($M$4="TEI0187_REV01",RAW_m_TEI0187_REV01!$AD:$AE),2,0),"---")</f>
        <v>---</v>
      </c>
      <c r="P1067" s="59" t="str">
        <f>IFERROR(VLOOKUP(O1067,IF($M$4="TEI0187_REV01",RAW_m_TEI0187_REV01!$AJ:$AK),2,0),"---")</f>
        <v>---</v>
      </c>
      <c r="Q1067" s="59" t="str">
        <f>IFERROR(VLOOKUP(L1067,IF($M$4="TEI0187_REV01",RAW_m_TEI0187_REV01!$AD:$AF),3,0),"---")</f>
        <v>---</v>
      </c>
      <c r="R1067" s="59" t="str">
        <f>IFERROR(VLOOKUP(O1067,IF($M$4="TEI0187_REV01",RAW_m_TEI0187_REV01!$AE:$AG),3,0),"---")</f>
        <v>---</v>
      </c>
      <c r="S1067" s="59" t="str">
        <f t="shared" si="35"/>
        <v>---</v>
      </c>
    </row>
    <row r="1068" spans="2:19" ht="15" customHeight="1" x14ac:dyDescent="0.25">
      <c r="B1068" s="59">
        <f t="shared" si="36"/>
        <v>1063</v>
      </c>
      <c r="C1068" s="60">
        <f>IFERROR(IF($C$4="TEB0187_REV01",CALC_CONN_TEB0187_REV01!U1068,),"---")</f>
        <v>0</v>
      </c>
      <c r="D1068" s="59">
        <f>IFERROR(IF($C$4="TEB0187_REV01",CALC_CONN_TEB0187_REV01!D1068,),"---")</f>
        <v>0</v>
      </c>
      <c r="E1068" s="59">
        <f>IFERROR(IF($C$4="TEB0187_REV01",CALC_CONN_TEB0187_REV01!E1068,),"---")</f>
        <v>0</v>
      </c>
      <c r="F1068" s="59" t="str">
        <f>IFERROR(IF(VLOOKUP($D1068&amp;"-"&amp;$E1068,IF($C$4="TEB0187_REV01",CALC_CONN_TEB0187_REV01!$F:$I),4,0)="--","---",IF($C$4="TEB0187_REV01",CALC_CONN_TEB0187_REV01!$G1068&amp; " --&gt; " &amp;CALC_CONN_TEB0187_REV01!$I1068&amp; " --&gt; ")),"---")</f>
        <v>---</v>
      </c>
      <c r="G1068" s="59" t="str">
        <f>IFERROR(IF(VLOOKUP($D1068&amp;"-"&amp;$E1068,IF($C$4="TEB0187_REV01",CALC_CONN_TEB0187_REV01!$F:$H),3,0)="--",VLOOKUP($D1068&amp;"-"&amp;$E1068,IF($C$4="TEB0187_REV01",CALC_CONN_TEB0187_REV01!$F:$H),2,0),VLOOKUP($D1068&amp;"-"&amp;$E1068,IF($C$4="TEB0187_REV01",CALC_CONN_TEB0187_REV01!$F:$H),3,0)),"---")</f>
        <v>---</v>
      </c>
      <c r="H1068" s="59" t="str">
        <f>IFERROR(VLOOKUP(G1068,IF($C$4="TEB0187_REV01",CALC_CONN_TEB0187_REV01!$G:$T),14,0),"---")</f>
        <v>---</v>
      </c>
      <c r="I1068" s="59" t="str">
        <f>IFERROR(VLOOKUP($D1068&amp;"-"&amp;$E1068,IF($C$4="TEB0187_REV01",CALC_CONN_TEB0187_REV01!$F:$K,"???"),6,0),"---")</f>
        <v>---</v>
      </c>
      <c r="J1068" s="61" t="str">
        <f>IFERROR(VLOOKUP($D1068&amp;"-"&amp;$E1068,IF($C$4="TEB0187_REV01",CALC_CONN_TEB0187_REV01!$F:$M,"???"),8,0),"---")</f>
        <v>---</v>
      </c>
      <c r="K1068" s="62" t="str">
        <f>IFERROR(VLOOKUP($D1068&amp;"-"&amp;$E1068,IF($C$4="TEB0187_REV01",CALC_CONN_TEB0187_REV01!$F:$N),9,0),"---")</f>
        <v>---</v>
      </c>
      <c r="L1068" s="59" t="str">
        <f>IFERROR(VLOOKUP(K1068,B2B!$H$3:$I$2000,2,0),"---")</f>
        <v>---</v>
      </c>
      <c r="M1068" s="59" t="str">
        <f>IFERROR(VLOOKUP(L1068,IF($M$4="TEI0187_REV01",RAW_m_TEI0187_REV01!$AD:$AH),5,0),"---")</f>
        <v>---</v>
      </c>
      <c r="N1068" s="59" t="str">
        <f>IFERROR(VLOOKUP(L1068,IF($M$4="TEI0187_REV01",RAW_m_TEI0187_REV01!$AE:$AJ),6,0),"---")</f>
        <v>---</v>
      </c>
      <c r="O1068" s="63" t="str">
        <f>IFERROR(VLOOKUP(L1068,IF($M$4="TEI0187_REV01",RAW_m_TEI0187_REV01!$AD:$AE),2,0),"---")</f>
        <v>---</v>
      </c>
      <c r="P1068" s="59" t="str">
        <f>IFERROR(VLOOKUP(O1068,IF($M$4="TEI0187_REV01",RAW_m_TEI0187_REV01!$AJ:$AK),2,0),"---")</f>
        <v>---</v>
      </c>
      <c r="Q1068" s="59" t="str">
        <f>IFERROR(VLOOKUP(L1068,IF($M$4="TEI0187_REV01",RAW_m_TEI0187_REV01!$AD:$AF),3,0),"---")</f>
        <v>---</v>
      </c>
      <c r="R1068" s="59" t="str">
        <f>IFERROR(VLOOKUP(O1068,IF($M$4="TEI0187_REV01",RAW_m_TEI0187_REV01!$AE:$AG),3,0),"---")</f>
        <v>---</v>
      </c>
      <c r="S1068" s="59" t="str">
        <f t="shared" si="35"/>
        <v>---</v>
      </c>
    </row>
    <row r="1069" spans="2:19" ht="15" customHeight="1" x14ac:dyDescent="0.25">
      <c r="B1069" s="59">
        <f t="shared" si="36"/>
        <v>1064</v>
      </c>
      <c r="C1069" s="60">
        <f>IFERROR(IF($C$4="TEB0187_REV01",CALC_CONN_TEB0187_REV01!U1069,),"---")</f>
        <v>0</v>
      </c>
      <c r="D1069" s="59">
        <f>IFERROR(IF($C$4="TEB0187_REV01",CALC_CONN_TEB0187_REV01!D1069,),"---")</f>
        <v>0</v>
      </c>
      <c r="E1069" s="59">
        <f>IFERROR(IF($C$4="TEB0187_REV01",CALC_CONN_TEB0187_REV01!E1069,),"---")</f>
        <v>0</v>
      </c>
      <c r="F1069" s="59" t="str">
        <f>IFERROR(IF(VLOOKUP($D1069&amp;"-"&amp;$E1069,IF($C$4="TEB0187_REV01",CALC_CONN_TEB0187_REV01!$F:$I),4,0)="--","---",IF($C$4="TEB0187_REV01",CALC_CONN_TEB0187_REV01!$G1069&amp; " --&gt; " &amp;CALC_CONN_TEB0187_REV01!$I1069&amp; " --&gt; ")),"---")</f>
        <v>---</v>
      </c>
      <c r="G1069" s="59" t="str">
        <f>IFERROR(IF(VLOOKUP($D1069&amp;"-"&amp;$E1069,IF($C$4="TEB0187_REV01",CALC_CONN_TEB0187_REV01!$F:$H),3,0)="--",VLOOKUP($D1069&amp;"-"&amp;$E1069,IF($C$4="TEB0187_REV01",CALC_CONN_TEB0187_REV01!$F:$H),2,0),VLOOKUP($D1069&amp;"-"&amp;$E1069,IF($C$4="TEB0187_REV01",CALC_CONN_TEB0187_REV01!$F:$H),3,0)),"---")</f>
        <v>---</v>
      </c>
      <c r="H1069" s="59" t="str">
        <f>IFERROR(VLOOKUP(G1069,IF($C$4="TEB0187_REV01",CALC_CONN_TEB0187_REV01!$G:$T),14,0),"---")</f>
        <v>---</v>
      </c>
      <c r="I1069" s="59" t="str">
        <f>IFERROR(VLOOKUP($D1069&amp;"-"&amp;$E1069,IF($C$4="TEB0187_REV01",CALC_CONN_TEB0187_REV01!$F:$K,"???"),6,0),"---")</f>
        <v>---</v>
      </c>
      <c r="J1069" s="61" t="str">
        <f>IFERROR(VLOOKUP($D1069&amp;"-"&amp;$E1069,IF($C$4="TEB0187_REV01",CALC_CONN_TEB0187_REV01!$F:$M,"???"),8,0),"---")</f>
        <v>---</v>
      </c>
      <c r="K1069" s="62" t="str">
        <f>IFERROR(VLOOKUP($D1069&amp;"-"&amp;$E1069,IF($C$4="TEB0187_REV01",CALC_CONN_TEB0187_REV01!$F:$N),9,0),"---")</f>
        <v>---</v>
      </c>
      <c r="L1069" s="59" t="str">
        <f>IFERROR(VLOOKUP(K1069,B2B!$H$3:$I$2000,2,0),"---")</f>
        <v>---</v>
      </c>
      <c r="M1069" s="59" t="str">
        <f>IFERROR(VLOOKUP(L1069,IF($M$4="TEI0187_REV01",RAW_m_TEI0187_REV01!$AD:$AH),5,0),"---")</f>
        <v>---</v>
      </c>
      <c r="N1069" s="59" t="str">
        <f>IFERROR(VLOOKUP(L1069,IF($M$4="TEI0187_REV01",RAW_m_TEI0187_REV01!$AE:$AJ),6,0),"---")</f>
        <v>---</v>
      </c>
      <c r="O1069" s="63" t="str">
        <f>IFERROR(VLOOKUP(L1069,IF($M$4="TEI0187_REV01",RAW_m_TEI0187_REV01!$AD:$AE),2,0),"---")</f>
        <v>---</v>
      </c>
      <c r="P1069" s="59" t="str">
        <f>IFERROR(VLOOKUP(O1069,IF($M$4="TEI0187_REV01",RAW_m_TEI0187_REV01!$AJ:$AK),2,0),"---")</f>
        <v>---</v>
      </c>
      <c r="Q1069" s="59" t="str">
        <f>IFERROR(VLOOKUP(L1069,IF($M$4="TEI0187_REV01",RAW_m_TEI0187_REV01!$AD:$AF),3,0),"---")</f>
        <v>---</v>
      </c>
      <c r="R1069" s="59" t="str">
        <f>IFERROR(VLOOKUP(O1069,IF($M$4="TEI0187_REV01",RAW_m_TEI0187_REV01!$AE:$AG),3,0),"---")</f>
        <v>---</v>
      </c>
      <c r="S1069" s="59" t="str">
        <f t="shared" si="35"/>
        <v>---</v>
      </c>
    </row>
    <row r="1070" spans="2:19" ht="15" customHeight="1" x14ac:dyDescent="0.25">
      <c r="B1070" s="59">
        <f t="shared" si="36"/>
        <v>1065</v>
      </c>
      <c r="C1070" s="60">
        <f>IFERROR(IF($C$4="TEB0187_REV01",CALC_CONN_TEB0187_REV01!U1070,),"---")</f>
        <v>0</v>
      </c>
      <c r="D1070" s="59">
        <f>IFERROR(IF($C$4="TEB0187_REV01",CALC_CONN_TEB0187_REV01!D1070,),"---")</f>
        <v>0</v>
      </c>
      <c r="E1070" s="59">
        <f>IFERROR(IF($C$4="TEB0187_REV01",CALC_CONN_TEB0187_REV01!E1070,),"---")</f>
        <v>0</v>
      </c>
      <c r="F1070" s="59" t="str">
        <f>IFERROR(IF(VLOOKUP($D1070&amp;"-"&amp;$E1070,IF($C$4="TEB0187_REV01",CALC_CONN_TEB0187_REV01!$F:$I),4,0)="--","---",IF($C$4="TEB0187_REV01",CALC_CONN_TEB0187_REV01!$G1070&amp; " --&gt; " &amp;CALC_CONN_TEB0187_REV01!$I1070&amp; " --&gt; ")),"---")</f>
        <v>---</v>
      </c>
      <c r="G1070" s="59" t="str">
        <f>IFERROR(IF(VLOOKUP($D1070&amp;"-"&amp;$E1070,IF($C$4="TEB0187_REV01",CALC_CONN_TEB0187_REV01!$F:$H),3,0)="--",VLOOKUP($D1070&amp;"-"&amp;$E1070,IF($C$4="TEB0187_REV01",CALC_CONN_TEB0187_REV01!$F:$H),2,0),VLOOKUP($D1070&amp;"-"&amp;$E1070,IF($C$4="TEB0187_REV01",CALC_CONN_TEB0187_REV01!$F:$H),3,0)),"---")</f>
        <v>---</v>
      </c>
      <c r="H1070" s="59" t="str">
        <f>IFERROR(VLOOKUP(G1070,IF($C$4="TEB0187_REV01",CALC_CONN_TEB0187_REV01!$G:$T),14,0),"---")</f>
        <v>---</v>
      </c>
      <c r="I1070" s="59" t="str">
        <f>IFERROR(VLOOKUP($D1070&amp;"-"&amp;$E1070,IF($C$4="TEB0187_REV01",CALC_CONN_TEB0187_REV01!$F:$K,"???"),6,0),"---")</f>
        <v>---</v>
      </c>
      <c r="J1070" s="61" t="str">
        <f>IFERROR(VLOOKUP($D1070&amp;"-"&amp;$E1070,IF($C$4="TEB0187_REV01",CALC_CONN_TEB0187_REV01!$F:$M,"???"),8,0),"---")</f>
        <v>---</v>
      </c>
      <c r="K1070" s="62" t="str">
        <f>IFERROR(VLOOKUP($D1070&amp;"-"&amp;$E1070,IF($C$4="TEB0187_REV01",CALC_CONN_TEB0187_REV01!$F:$N),9,0),"---")</f>
        <v>---</v>
      </c>
      <c r="L1070" s="59" t="str">
        <f>IFERROR(VLOOKUP(K1070,B2B!$H$3:$I$2000,2,0),"---")</f>
        <v>---</v>
      </c>
      <c r="M1070" s="59" t="str">
        <f>IFERROR(VLOOKUP(L1070,IF($M$4="TEI0187_REV01",RAW_m_TEI0187_REV01!$AD:$AH),5,0),"---")</f>
        <v>---</v>
      </c>
      <c r="N1070" s="59" t="str">
        <f>IFERROR(VLOOKUP(L1070,IF($M$4="TEI0187_REV01",RAW_m_TEI0187_REV01!$AE:$AJ),6,0),"---")</f>
        <v>---</v>
      </c>
      <c r="O1070" s="63" t="str">
        <f>IFERROR(VLOOKUP(L1070,IF($M$4="TEI0187_REV01",RAW_m_TEI0187_REV01!$AD:$AE),2,0),"---")</f>
        <v>---</v>
      </c>
      <c r="P1070" s="59" t="str">
        <f>IFERROR(VLOOKUP(O1070,IF($M$4="TEI0187_REV01",RAW_m_TEI0187_REV01!$AJ:$AK),2,0),"---")</f>
        <v>---</v>
      </c>
      <c r="Q1070" s="59" t="str">
        <f>IFERROR(VLOOKUP(L1070,IF($M$4="TEI0187_REV01",RAW_m_TEI0187_REV01!$AD:$AF),3,0),"---")</f>
        <v>---</v>
      </c>
      <c r="R1070" s="59" t="str">
        <f>IFERROR(VLOOKUP(O1070,IF($M$4="TEI0187_REV01",RAW_m_TEI0187_REV01!$AE:$AG),3,0),"---")</f>
        <v>---</v>
      </c>
      <c r="S1070" s="59" t="str">
        <f t="shared" si="35"/>
        <v>---</v>
      </c>
    </row>
    <row r="1071" spans="2:19" ht="15" customHeight="1" x14ac:dyDescent="0.25">
      <c r="B1071" s="59">
        <f t="shared" si="36"/>
        <v>1066</v>
      </c>
      <c r="C1071" s="60">
        <f>IFERROR(IF($C$4="TEB0187_REV01",CALC_CONN_TEB0187_REV01!U1071,),"---")</f>
        <v>0</v>
      </c>
      <c r="D1071" s="59">
        <f>IFERROR(IF($C$4="TEB0187_REV01",CALC_CONN_TEB0187_REV01!D1071,),"---")</f>
        <v>0</v>
      </c>
      <c r="E1071" s="59">
        <f>IFERROR(IF($C$4="TEB0187_REV01",CALC_CONN_TEB0187_REV01!E1071,),"---")</f>
        <v>0</v>
      </c>
      <c r="F1071" s="59" t="str">
        <f>IFERROR(IF(VLOOKUP($D1071&amp;"-"&amp;$E1071,IF($C$4="TEB0187_REV01",CALC_CONN_TEB0187_REV01!$F:$I),4,0)="--","---",IF($C$4="TEB0187_REV01",CALC_CONN_TEB0187_REV01!$G1071&amp; " --&gt; " &amp;CALC_CONN_TEB0187_REV01!$I1071&amp; " --&gt; ")),"---")</f>
        <v>---</v>
      </c>
      <c r="G1071" s="59" t="str">
        <f>IFERROR(IF(VLOOKUP($D1071&amp;"-"&amp;$E1071,IF($C$4="TEB0187_REV01",CALC_CONN_TEB0187_REV01!$F:$H),3,0)="--",VLOOKUP($D1071&amp;"-"&amp;$E1071,IF($C$4="TEB0187_REV01",CALC_CONN_TEB0187_REV01!$F:$H),2,0),VLOOKUP($D1071&amp;"-"&amp;$E1071,IF($C$4="TEB0187_REV01",CALC_CONN_TEB0187_REV01!$F:$H),3,0)),"---")</f>
        <v>---</v>
      </c>
      <c r="H1071" s="59" t="str">
        <f>IFERROR(VLOOKUP(G1071,IF($C$4="TEB0187_REV01",CALC_CONN_TEB0187_REV01!$G:$T),14,0),"---")</f>
        <v>---</v>
      </c>
      <c r="I1071" s="59" t="str">
        <f>IFERROR(VLOOKUP($D1071&amp;"-"&amp;$E1071,IF($C$4="TEB0187_REV01",CALC_CONN_TEB0187_REV01!$F:$K,"???"),6,0),"---")</f>
        <v>---</v>
      </c>
      <c r="J1071" s="61" t="str">
        <f>IFERROR(VLOOKUP($D1071&amp;"-"&amp;$E1071,IF($C$4="TEB0187_REV01",CALC_CONN_TEB0187_REV01!$F:$M,"???"),8,0),"---")</f>
        <v>---</v>
      </c>
      <c r="K1071" s="62" t="str">
        <f>IFERROR(VLOOKUP($D1071&amp;"-"&amp;$E1071,IF($C$4="TEB0187_REV01",CALC_CONN_TEB0187_REV01!$F:$N),9,0),"---")</f>
        <v>---</v>
      </c>
      <c r="L1071" s="59" t="str">
        <f>IFERROR(VLOOKUP(K1071,B2B!$H$3:$I$2000,2,0),"---")</f>
        <v>---</v>
      </c>
      <c r="M1071" s="59" t="str">
        <f>IFERROR(VLOOKUP(L1071,IF($M$4="TEI0187_REV01",RAW_m_TEI0187_REV01!$AD:$AH),5,0),"---")</f>
        <v>---</v>
      </c>
      <c r="N1071" s="59" t="str">
        <f>IFERROR(VLOOKUP(L1071,IF($M$4="TEI0187_REV01",RAW_m_TEI0187_REV01!$AE:$AJ),6,0),"---")</f>
        <v>---</v>
      </c>
      <c r="O1071" s="63" t="str">
        <f>IFERROR(VLOOKUP(L1071,IF($M$4="TEI0187_REV01",RAW_m_TEI0187_REV01!$AD:$AE),2,0),"---")</f>
        <v>---</v>
      </c>
      <c r="P1071" s="59" t="str">
        <f>IFERROR(VLOOKUP(O1071,IF($M$4="TEI0187_REV01",RAW_m_TEI0187_REV01!$AJ:$AK),2,0),"---")</f>
        <v>---</v>
      </c>
      <c r="Q1071" s="59" t="str">
        <f>IFERROR(VLOOKUP(L1071,IF($M$4="TEI0187_REV01",RAW_m_TEI0187_REV01!$AD:$AF),3,0),"---")</f>
        <v>---</v>
      </c>
      <c r="R1071" s="59" t="str">
        <f>IFERROR(VLOOKUP(O1071,IF($M$4="TEI0187_REV01",RAW_m_TEI0187_REV01!$AE:$AG),3,0),"---")</f>
        <v>---</v>
      </c>
      <c r="S1071" s="59" t="str">
        <f t="shared" si="35"/>
        <v>---</v>
      </c>
    </row>
    <row r="1072" spans="2:19" ht="15" customHeight="1" x14ac:dyDescent="0.25">
      <c r="B1072" s="59">
        <f t="shared" si="36"/>
        <v>1067</v>
      </c>
      <c r="C1072" s="60">
        <f>IFERROR(IF($C$4="TEB0187_REV01",CALC_CONN_TEB0187_REV01!U1072,),"---")</f>
        <v>0</v>
      </c>
      <c r="D1072" s="59">
        <f>IFERROR(IF($C$4="TEB0187_REV01",CALC_CONN_TEB0187_REV01!D1072,),"---")</f>
        <v>0</v>
      </c>
      <c r="E1072" s="59">
        <f>IFERROR(IF($C$4="TEB0187_REV01",CALC_CONN_TEB0187_REV01!E1072,),"---")</f>
        <v>0</v>
      </c>
      <c r="F1072" s="59" t="str">
        <f>IFERROR(IF(VLOOKUP($D1072&amp;"-"&amp;$E1072,IF($C$4="TEB0187_REV01",CALC_CONN_TEB0187_REV01!$F:$I),4,0)="--","---",IF($C$4="TEB0187_REV01",CALC_CONN_TEB0187_REV01!$G1072&amp; " --&gt; " &amp;CALC_CONN_TEB0187_REV01!$I1072&amp; " --&gt; ")),"---")</f>
        <v>---</v>
      </c>
      <c r="G1072" s="59" t="str">
        <f>IFERROR(IF(VLOOKUP($D1072&amp;"-"&amp;$E1072,IF($C$4="TEB0187_REV01",CALC_CONN_TEB0187_REV01!$F:$H),3,0)="--",VLOOKUP($D1072&amp;"-"&amp;$E1072,IF($C$4="TEB0187_REV01",CALC_CONN_TEB0187_REV01!$F:$H),2,0),VLOOKUP($D1072&amp;"-"&amp;$E1072,IF($C$4="TEB0187_REV01",CALC_CONN_TEB0187_REV01!$F:$H),3,0)),"---")</f>
        <v>---</v>
      </c>
      <c r="H1072" s="59" t="str">
        <f>IFERROR(VLOOKUP(G1072,IF($C$4="TEB0187_REV01",CALC_CONN_TEB0187_REV01!$G:$T),14,0),"---")</f>
        <v>---</v>
      </c>
      <c r="I1072" s="59" t="str">
        <f>IFERROR(VLOOKUP($D1072&amp;"-"&amp;$E1072,IF($C$4="TEB0187_REV01",CALC_CONN_TEB0187_REV01!$F:$K,"???"),6,0),"---")</f>
        <v>---</v>
      </c>
      <c r="J1072" s="61" t="str">
        <f>IFERROR(VLOOKUP($D1072&amp;"-"&amp;$E1072,IF($C$4="TEB0187_REV01",CALC_CONN_TEB0187_REV01!$F:$M,"???"),8,0),"---")</f>
        <v>---</v>
      </c>
      <c r="K1072" s="62" t="str">
        <f>IFERROR(VLOOKUP($D1072&amp;"-"&amp;$E1072,IF($C$4="TEB0187_REV01",CALC_CONN_TEB0187_REV01!$F:$N),9,0),"---")</f>
        <v>---</v>
      </c>
      <c r="L1072" s="59" t="str">
        <f>IFERROR(VLOOKUP(K1072,B2B!$H$3:$I$2000,2,0),"---")</f>
        <v>---</v>
      </c>
      <c r="M1072" s="59" t="str">
        <f>IFERROR(VLOOKUP(L1072,IF($M$4="TEI0187_REV01",RAW_m_TEI0187_REV01!$AD:$AH),5,0),"---")</f>
        <v>---</v>
      </c>
      <c r="N1072" s="59" t="str">
        <f>IFERROR(VLOOKUP(L1072,IF($M$4="TEI0187_REV01",RAW_m_TEI0187_REV01!$AE:$AJ),6,0),"---")</f>
        <v>---</v>
      </c>
      <c r="O1072" s="63" t="str">
        <f>IFERROR(VLOOKUP(L1072,IF($M$4="TEI0187_REV01",RAW_m_TEI0187_REV01!$AD:$AE),2,0),"---")</f>
        <v>---</v>
      </c>
      <c r="P1072" s="59" t="str">
        <f>IFERROR(VLOOKUP(O1072,IF($M$4="TEI0187_REV01",RAW_m_TEI0187_REV01!$AJ:$AK),2,0),"---")</f>
        <v>---</v>
      </c>
      <c r="Q1072" s="59" t="str">
        <f>IFERROR(VLOOKUP(L1072,IF($M$4="TEI0187_REV01",RAW_m_TEI0187_REV01!$AD:$AF),3,0),"---")</f>
        <v>---</v>
      </c>
      <c r="R1072" s="59" t="str">
        <f>IFERROR(VLOOKUP(O1072,IF($M$4="TEI0187_REV01",RAW_m_TEI0187_REV01!$AE:$AG),3,0),"---")</f>
        <v>---</v>
      </c>
      <c r="S1072" s="59" t="str">
        <f t="shared" si="35"/>
        <v>---</v>
      </c>
    </row>
    <row r="1073" spans="2:19" ht="15" customHeight="1" x14ac:dyDescent="0.25">
      <c r="B1073" s="59">
        <f t="shared" si="36"/>
        <v>1068</v>
      </c>
      <c r="C1073" s="60">
        <f>IFERROR(IF($C$4="TEB0187_REV01",CALC_CONN_TEB0187_REV01!U1073,),"---")</f>
        <v>0</v>
      </c>
      <c r="D1073" s="59">
        <f>IFERROR(IF($C$4="TEB0187_REV01",CALC_CONN_TEB0187_REV01!D1073,),"---")</f>
        <v>0</v>
      </c>
      <c r="E1073" s="59">
        <f>IFERROR(IF($C$4="TEB0187_REV01",CALC_CONN_TEB0187_REV01!E1073,),"---")</f>
        <v>0</v>
      </c>
      <c r="F1073" s="59" t="str">
        <f>IFERROR(IF(VLOOKUP($D1073&amp;"-"&amp;$E1073,IF($C$4="TEB0187_REV01",CALC_CONN_TEB0187_REV01!$F:$I),4,0)="--","---",IF($C$4="TEB0187_REV01",CALC_CONN_TEB0187_REV01!$G1073&amp; " --&gt; " &amp;CALC_CONN_TEB0187_REV01!$I1073&amp; " --&gt; ")),"---")</f>
        <v>---</v>
      </c>
      <c r="G1073" s="59" t="str">
        <f>IFERROR(IF(VLOOKUP($D1073&amp;"-"&amp;$E1073,IF($C$4="TEB0187_REV01",CALC_CONN_TEB0187_REV01!$F:$H),3,0)="--",VLOOKUP($D1073&amp;"-"&amp;$E1073,IF($C$4="TEB0187_REV01",CALC_CONN_TEB0187_REV01!$F:$H),2,0),VLOOKUP($D1073&amp;"-"&amp;$E1073,IF($C$4="TEB0187_REV01",CALC_CONN_TEB0187_REV01!$F:$H),3,0)),"---")</f>
        <v>---</v>
      </c>
      <c r="H1073" s="59" t="str">
        <f>IFERROR(VLOOKUP(G1073,IF($C$4="TEB0187_REV01",CALC_CONN_TEB0187_REV01!$G:$T),14,0),"---")</f>
        <v>---</v>
      </c>
      <c r="I1073" s="59" t="str">
        <f>IFERROR(VLOOKUP($D1073&amp;"-"&amp;$E1073,IF($C$4="TEB0187_REV01",CALC_CONN_TEB0187_REV01!$F:$K,"???"),6,0),"---")</f>
        <v>---</v>
      </c>
      <c r="J1073" s="61" t="str">
        <f>IFERROR(VLOOKUP($D1073&amp;"-"&amp;$E1073,IF($C$4="TEB0187_REV01",CALC_CONN_TEB0187_REV01!$F:$M,"???"),8,0),"---")</f>
        <v>---</v>
      </c>
      <c r="K1073" s="62" t="str">
        <f>IFERROR(VLOOKUP($D1073&amp;"-"&amp;$E1073,IF($C$4="TEB0187_REV01",CALC_CONN_TEB0187_REV01!$F:$N),9,0),"---")</f>
        <v>---</v>
      </c>
      <c r="L1073" s="59" t="str">
        <f>IFERROR(VLOOKUP(K1073,B2B!$H$3:$I$2000,2,0),"---")</f>
        <v>---</v>
      </c>
      <c r="M1073" s="59" t="str">
        <f>IFERROR(VLOOKUP(L1073,IF($M$4="TEI0187_REV01",RAW_m_TEI0187_REV01!$AD:$AH),5,0),"---")</f>
        <v>---</v>
      </c>
      <c r="N1073" s="59" t="str">
        <f>IFERROR(VLOOKUP(L1073,IF($M$4="TEI0187_REV01",RAW_m_TEI0187_REV01!$AE:$AJ),6,0),"---")</f>
        <v>---</v>
      </c>
      <c r="O1073" s="63" t="str">
        <f>IFERROR(VLOOKUP(L1073,IF($M$4="TEI0187_REV01",RAW_m_TEI0187_REV01!$AD:$AE),2,0),"---")</f>
        <v>---</v>
      </c>
      <c r="P1073" s="59" t="str">
        <f>IFERROR(VLOOKUP(O1073,IF($M$4="TEI0187_REV01",RAW_m_TEI0187_REV01!$AJ:$AK),2,0),"---")</f>
        <v>---</v>
      </c>
      <c r="Q1073" s="59" t="str">
        <f>IFERROR(VLOOKUP(L1073,IF($M$4="TEI0187_REV01",RAW_m_TEI0187_REV01!$AD:$AF),3,0),"---")</f>
        <v>---</v>
      </c>
      <c r="R1073" s="59" t="str">
        <f>IFERROR(VLOOKUP(O1073,IF($M$4="TEI0187_REV01",RAW_m_TEI0187_REV01!$AE:$AG),3,0),"---")</f>
        <v>---</v>
      </c>
      <c r="S1073" s="59" t="str">
        <f t="shared" si="35"/>
        <v>---</v>
      </c>
    </row>
    <row r="1074" spans="2:19" ht="15" customHeight="1" x14ac:dyDescent="0.25">
      <c r="B1074" s="59">
        <f t="shared" si="36"/>
        <v>1069</v>
      </c>
      <c r="C1074" s="60">
        <f>IFERROR(IF($C$4="TEB0187_REV01",CALC_CONN_TEB0187_REV01!U1074,),"---")</f>
        <v>0</v>
      </c>
      <c r="D1074" s="59">
        <f>IFERROR(IF($C$4="TEB0187_REV01",CALC_CONN_TEB0187_REV01!D1074,),"---")</f>
        <v>0</v>
      </c>
      <c r="E1074" s="59">
        <f>IFERROR(IF($C$4="TEB0187_REV01",CALC_CONN_TEB0187_REV01!E1074,),"---")</f>
        <v>0</v>
      </c>
      <c r="F1074" s="59" t="str">
        <f>IFERROR(IF(VLOOKUP($D1074&amp;"-"&amp;$E1074,IF($C$4="TEB0187_REV01",CALC_CONN_TEB0187_REV01!$F:$I),4,0)="--","---",IF($C$4="TEB0187_REV01",CALC_CONN_TEB0187_REV01!$G1074&amp; " --&gt; " &amp;CALC_CONN_TEB0187_REV01!$I1074&amp; " --&gt; ")),"---")</f>
        <v>---</v>
      </c>
      <c r="G1074" s="59" t="str">
        <f>IFERROR(IF(VLOOKUP($D1074&amp;"-"&amp;$E1074,IF($C$4="TEB0187_REV01",CALC_CONN_TEB0187_REV01!$F:$H),3,0)="--",VLOOKUP($D1074&amp;"-"&amp;$E1074,IF($C$4="TEB0187_REV01",CALC_CONN_TEB0187_REV01!$F:$H),2,0),VLOOKUP($D1074&amp;"-"&amp;$E1074,IF($C$4="TEB0187_REV01",CALC_CONN_TEB0187_REV01!$F:$H),3,0)),"---")</f>
        <v>---</v>
      </c>
      <c r="H1074" s="59" t="str">
        <f>IFERROR(VLOOKUP(G1074,IF($C$4="TEB0187_REV01",CALC_CONN_TEB0187_REV01!$G:$T),14,0),"---")</f>
        <v>---</v>
      </c>
      <c r="I1074" s="59" t="str">
        <f>IFERROR(VLOOKUP($D1074&amp;"-"&amp;$E1074,IF($C$4="TEB0187_REV01",CALC_CONN_TEB0187_REV01!$F:$K,"???"),6,0),"---")</f>
        <v>---</v>
      </c>
      <c r="J1074" s="61" t="str">
        <f>IFERROR(VLOOKUP($D1074&amp;"-"&amp;$E1074,IF($C$4="TEB0187_REV01",CALC_CONN_TEB0187_REV01!$F:$M,"???"),8,0),"---")</f>
        <v>---</v>
      </c>
      <c r="K1074" s="62" t="str">
        <f>IFERROR(VLOOKUP($D1074&amp;"-"&amp;$E1074,IF($C$4="TEB0187_REV01",CALC_CONN_TEB0187_REV01!$F:$N),9,0),"---")</f>
        <v>---</v>
      </c>
      <c r="L1074" s="59" t="str">
        <f>IFERROR(VLOOKUP(K1074,B2B!$H$3:$I$2000,2,0),"---")</f>
        <v>---</v>
      </c>
      <c r="M1074" s="59" t="str">
        <f>IFERROR(VLOOKUP(L1074,IF($M$4="TEI0187_REV01",RAW_m_TEI0187_REV01!$AD:$AH),5,0),"---")</f>
        <v>---</v>
      </c>
      <c r="N1074" s="59" t="str">
        <f>IFERROR(VLOOKUP(L1074,IF($M$4="TEI0187_REV01",RAW_m_TEI0187_REV01!$AE:$AJ),6,0),"---")</f>
        <v>---</v>
      </c>
      <c r="O1074" s="63" t="str">
        <f>IFERROR(VLOOKUP(L1074,IF($M$4="TEI0187_REV01",RAW_m_TEI0187_REV01!$AD:$AE),2,0),"---")</f>
        <v>---</v>
      </c>
      <c r="P1074" s="59" t="str">
        <f>IFERROR(VLOOKUP(O1074,IF($M$4="TEI0187_REV01",RAW_m_TEI0187_REV01!$AJ:$AK),2,0),"---")</f>
        <v>---</v>
      </c>
      <c r="Q1074" s="59" t="str">
        <f>IFERROR(VLOOKUP(L1074,IF($M$4="TEI0187_REV01",RAW_m_TEI0187_REV01!$AD:$AF),3,0),"---")</f>
        <v>---</v>
      </c>
      <c r="R1074" s="59" t="str">
        <f>IFERROR(VLOOKUP(O1074,IF($M$4="TEI0187_REV01",RAW_m_TEI0187_REV01!$AE:$AG),3,0),"---")</f>
        <v>---</v>
      </c>
      <c r="S1074" s="59" t="str">
        <f t="shared" si="35"/>
        <v>---</v>
      </c>
    </row>
    <row r="1075" spans="2:19" ht="15" customHeight="1" x14ac:dyDescent="0.25">
      <c r="B1075" s="59">
        <f t="shared" si="36"/>
        <v>1070</v>
      </c>
      <c r="C1075" s="60">
        <f>IFERROR(IF($C$4="TEB0187_REV01",CALC_CONN_TEB0187_REV01!U1075,),"---")</f>
        <v>0</v>
      </c>
      <c r="D1075" s="59">
        <f>IFERROR(IF($C$4="TEB0187_REV01",CALC_CONN_TEB0187_REV01!D1075,),"---")</f>
        <v>0</v>
      </c>
      <c r="E1075" s="59">
        <f>IFERROR(IF($C$4="TEB0187_REV01",CALC_CONN_TEB0187_REV01!E1075,),"---")</f>
        <v>0</v>
      </c>
      <c r="F1075" s="59" t="str">
        <f>IFERROR(IF(VLOOKUP($D1075&amp;"-"&amp;$E1075,IF($C$4="TEB0187_REV01",CALC_CONN_TEB0187_REV01!$F:$I),4,0)="--","---",IF($C$4="TEB0187_REV01",CALC_CONN_TEB0187_REV01!$G1075&amp; " --&gt; " &amp;CALC_CONN_TEB0187_REV01!$I1075&amp; " --&gt; ")),"---")</f>
        <v>---</v>
      </c>
      <c r="G1075" s="59" t="str">
        <f>IFERROR(IF(VLOOKUP($D1075&amp;"-"&amp;$E1075,IF($C$4="TEB0187_REV01",CALC_CONN_TEB0187_REV01!$F:$H),3,0)="--",VLOOKUP($D1075&amp;"-"&amp;$E1075,IF($C$4="TEB0187_REV01",CALC_CONN_TEB0187_REV01!$F:$H),2,0),VLOOKUP($D1075&amp;"-"&amp;$E1075,IF($C$4="TEB0187_REV01",CALC_CONN_TEB0187_REV01!$F:$H),3,0)),"---")</f>
        <v>---</v>
      </c>
      <c r="H1075" s="59" t="str">
        <f>IFERROR(VLOOKUP(G1075,IF($C$4="TEB0187_REV01",CALC_CONN_TEB0187_REV01!$G:$T),14,0),"---")</f>
        <v>---</v>
      </c>
      <c r="I1075" s="59" t="str">
        <f>IFERROR(VLOOKUP($D1075&amp;"-"&amp;$E1075,IF($C$4="TEB0187_REV01",CALC_CONN_TEB0187_REV01!$F:$K,"???"),6,0),"---")</f>
        <v>---</v>
      </c>
      <c r="J1075" s="61" t="str">
        <f>IFERROR(VLOOKUP($D1075&amp;"-"&amp;$E1075,IF($C$4="TEB0187_REV01",CALC_CONN_TEB0187_REV01!$F:$M,"???"),8,0),"---")</f>
        <v>---</v>
      </c>
      <c r="K1075" s="62" t="str">
        <f>IFERROR(VLOOKUP($D1075&amp;"-"&amp;$E1075,IF($C$4="TEB0187_REV01",CALC_CONN_TEB0187_REV01!$F:$N),9,0),"---")</f>
        <v>---</v>
      </c>
      <c r="L1075" s="59" t="str">
        <f>IFERROR(VLOOKUP(K1075,B2B!$H$3:$I$2000,2,0),"---")</f>
        <v>---</v>
      </c>
      <c r="M1075" s="59" t="str">
        <f>IFERROR(VLOOKUP(L1075,IF($M$4="TEI0187_REV01",RAW_m_TEI0187_REV01!$AD:$AH),5,0),"---")</f>
        <v>---</v>
      </c>
      <c r="N1075" s="59" t="str">
        <f>IFERROR(VLOOKUP(L1075,IF($M$4="TEI0187_REV01",RAW_m_TEI0187_REV01!$AE:$AJ),6,0),"---")</f>
        <v>---</v>
      </c>
      <c r="O1075" s="63" t="str">
        <f>IFERROR(VLOOKUP(L1075,IF($M$4="TEI0187_REV01",RAW_m_TEI0187_REV01!$AD:$AE),2,0),"---")</f>
        <v>---</v>
      </c>
      <c r="P1075" s="59" t="str">
        <f>IFERROR(VLOOKUP(O1075,IF($M$4="TEI0187_REV01",RAW_m_TEI0187_REV01!$AJ:$AK),2,0),"---")</f>
        <v>---</v>
      </c>
      <c r="Q1075" s="59" t="str">
        <f>IFERROR(VLOOKUP(L1075,IF($M$4="TEI0187_REV01",RAW_m_TEI0187_REV01!$AD:$AF),3,0),"---")</f>
        <v>---</v>
      </c>
      <c r="R1075" s="59" t="str">
        <f>IFERROR(VLOOKUP(O1075,IF($M$4="TEI0187_REV01",RAW_m_TEI0187_REV01!$AE:$AG),3,0),"---")</f>
        <v>---</v>
      </c>
      <c r="S1075" s="59" t="str">
        <f t="shared" si="35"/>
        <v>---</v>
      </c>
    </row>
    <row r="1076" spans="2:19" ht="15" customHeight="1" x14ac:dyDescent="0.25">
      <c r="B1076" s="59">
        <f t="shared" si="36"/>
        <v>1071</v>
      </c>
      <c r="C1076" s="60">
        <f>IFERROR(IF($C$4="TEB0187_REV01",CALC_CONN_TEB0187_REV01!U1076,),"---")</f>
        <v>0</v>
      </c>
      <c r="D1076" s="59">
        <f>IFERROR(IF($C$4="TEB0187_REV01",CALC_CONN_TEB0187_REV01!D1076,),"---")</f>
        <v>0</v>
      </c>
      <c r="E1076" s="59">
        <f>IFERROR(IF($C$4="TEB0187_REV01",CALC_CONN_TEB0187_REV01!E1076,),"---")</f>
        <v>0</v>
      </c>
      <c r="F1076" s="59" t="str">
        <f>IFERROR(IF(VLOOKUP($D1076&amp;"-"&amp;$E1076,IF($C$4="TEB0187_REV01",CALC_CONN_TEB0187_REV01!$F:$I),4,0)="--","---",IF($C$4="TEB0187_REV01",CALC_CONN_TEB0187_REV01!$G1076&amp; " --&gt; " &amp;CALC_CONN_TEB0187_REV01!$I1076&amp; " --&gt; ")),"---")</f>
        <v>---</v>
      </c>
      <c r="G1076" s="59" t="str">
        <f>IFERROR(IF(VLOOKUP($D1076&amp;"-"&amp;$E1076,IF($C$4="TEB0187_REV01",CALC_CONN_TEB0187_REV01!$F:$H),3,0)="--",VLOOKUP($D1076&amp;"-"&amp;$E1076,IF($C$4="TEB0187_REV01",CALC_CONN_TEB0187_REV01!$F:$H),2,0),VLOOKUP($D1076&amp;"-"&amp;$E1076,IF($C$4="TEB0187_REV01",CALC_CONN_TEB0187_REV01!$F:$H),3,0)),"---")</f>
        <v>---</v>
      </c>
      <c r="H1076" s="59" t="str">
        <f>IFERROR(VLOOKUP(G1076,IF($C$4="TEB0187_REV01",CALC_CONN_TEB0187_REV01!$G:$T),14,0),"---")</f>
        <v>---</v>
      </c>
      <c r="I1076" s="59" t="str">
        <f>IFERROR(VLOOKUP($D1076&amp;"-"&amp;$E1076,IF($C$4="TEB0187_REV01",CALC_CONN_TEB0187_REV01!$F:$K,"???"),6,0),"---")</f>
        <v>---</v>
      </c>
      <c r="J1076" s="61" t="str">
        <f>IFERROR(VLOOKUP($D1076&amp;"-"&amp;$E1076,IF($C$4="TEB0187_REV01",CALC_CONN_TEB0187_REV01!$F:$M,"???"),8,0),"---")</f>
        <v>---</v>
      </c>
      <c r="K1076" s="62" t="str">
        <f>IFERROR(VLOOKUP($D1076&amp;"-"&amp;$E1076,IF($C$4="TEB0187_REV01",CALC_CONN_TEB0187_REV01!$F:$N),9,0),"---")</f>
        <v>---</v>
      </c>
      <c r="L1076" s="59" t="str">
        <f>IFERROR(VLOOKUP(K1076,B2B!$H$3:$I$2000,2,0),"---")</f>
        <v>---</v>
      </c>
      <c r="M1076" s="59" t="str">
        <f>IFERROR(VLOOKUP(L1076,IF($M$4="TEI0187_REV01",RAW_m_TEI0187_REV01!$AD:$AH),5,0),"---")</f>
        <v>---</v>
      </c>
      <c r="N1076" s="59" t="str">
        <f>IFERROR(VLOOKUP(L1076,IF($M$4="TEI0187_REV01",RAW_m_TEI0187_REV01!$AE:$AJ),6,0),"---")</f>
        <v>---</v>
      </c>
      <c r="O1076" s="63" t="str">
        <f>IFERROR(VLOOKUP(L1076,IF($M$4="TEI0187_REV01",RAW_m_TEI0187_REV01!$AD:$AE),2,0),"---")</f>
        <v>---</v>
      </c>
      <c r="P1076" s="59" t="str">
        <f>IFERROR(VLOOKUP(O1076,IF($M$4="TEI0187_REV01",RAW_m_TEI0187_REV01!$AJ:$AK),2,0),"---")</f>
        <v>---</v>
      </c>
      <c r="Q1076" s="59" t="str">
        <f>IFERROR(VLOOKUP(L1076,IF($M$4="TEI0187_REV01",RAW_m_TEI0187_REV01!$AD:$AF),3,0),"---")</f>
        <v>---</v>
      </c>
      <c r="R1076" s="59" t="str">
        <f>IFERROR(VLOOKUP(O1076,IF($M$4="TEI0187_REV01",RAW_m_TEI0187_REV01!$AE:$AG),3,0),"---")</f>
        <v>---</v>
      </c>
      <c r="S1076" s="59" t="str">
        <f t="shared" si="35"/>
        <v>---</v>
      </c>
    </row>
    <row r="1077" spans="2:19" ht="15" customHeight="1" x14ac:dyDescent="0.25">
      <c r="B1077" s="59">
        <f t="shared" si="36"/>
        <v>1072</v>
      </c>
      <c r="C1077" s="60">
        <f>IFERROR(IF($C$4="TEB0187_REV01",CALC_CONN_TEB0187_REV01!U1077,),"---")</f>
        <v>0</v>
      </c>
      <c r="D1077" s="59">
        <f>IFERROR(IF($C$4="TEB0187_REV01",CALC_CONN_TEB0187_REV01!D1077,),"---")</f>
        <v>0</v>
      </c>
      <c r="E1077" s="59">
        <f>IFERROR(IF($C$4="TEB0187_REV01",CALC_CONN_TEB0187_REV01!E1077,),"---")</f>
        <v>0</v>
      </c>
      <c r="F1077" s="59" t="str">
        <f>IFERROR(IF(VLOOKUP($D1077&amp;"-"&amp;$E1077,IF($C$4="TEB0187_REV01",CALC_CONN_TEB0187_REV01!$F:$I),4,0)="--","---",IF($C$4="TEB0187_REV01",CALC_CONN_TEB0187_REV01!$G1077&amp; " --&gt; " &amp;CALC_CONN_TEB0187_REV01!$I1077&amp; " --&gt; ")),"---")</f>
        <v>---</v>
      </c>
      <c r="G1077" s="59" t="str">
        <f>IFERROR(IF(VLOOKUP($D1077&amp;"-"&amp;$E1077,IF($C$4="TEB0187_REV01",CALC_CONN_TEB0187_REV01!$F:$H),3,0)="--",VLOOKUP($D1077&amp;"-"&amp;$E1077,IF($C$4="TEB0187_REV01",CALC_CONN_TEB0187_REV01!$F:$H),2,0),VLOOKUP($D1077&amp;"-"&amp;$E1077,IF($C$4="TEB0187_REV01",CALC_CONN_TEB0187_REV01!$F:$H),3,0)),"---")</f>
        <v>---</v>
      </c>
      <c r="H1077" s="59" t="str">
        <f>IFERROR(VLOOKUP(G1077,IF($C$4="TEB0187_REV01",CALC_CONN_TEB0187_REV01!$G:$T),14,0),"---")</f>
        <v>---</v>
      </c>
      <c r="I1077" s="59" t="str">
        <f>IFERROR(VLOOKUP($D1077&amp;"-"&amp;$E1077,IF($C$4="TEB0187_REV01",CALC_CONN_TEB0187_REV01!$F:$K,"???"),6,0),"---")</f>
        <v>---</v>
      </c>
      <c r="J1077" s="61" t="str">
        <f>IFERROR(VLOOKUP($D1077&amp;"-"&amp;$E1077,IF($C$4="TEB0187_REV01",CALC_CONN_TEB0187_REV01!$F:$M,"???"),8,0),"---")</f>
        <v>---</v>
      </c>
      <c r="K1077" s="62" t="str">
        <f>IFERROR(VLOOKUP($D1077&amp;"-"&amp;$E1077,IF($C$4="TEB0187_REV01",CALC_CONN_TEB0187_REV01!$F:$N),9,0),"---")</f>
        <v>---</v>
      </c>
      <c r="L1077" s="59" t="str">
        <f>IFERROR(VLOOKUP(K1077,B2B!$H$3:$I$2000,2,0),"---")</f>
        <v>---</v>
      </c>
      <c r="M1077" s="59" t="str">
        <f>IFERROR(VLOOKUP(L1077,IF($M$4="TEI0187_REV01",RAW_m_TEI0187_REV01!$AD:$AH),5,0),"---")</f>
        <v>---</v>
      </c>
      <c r="N1077" s="59" t="str">
        <f>IFERROR(VLOOKUP(L1077,IF($M$4="TEI0187_REV01",RAW_m_TEI0187_REV01!$AE:$AJ),6,0),"---")</f>
        <v>---</v>
      </c>
      <c r="O1077" s="63" t="str">
        <f>IFERROR(VLOOKUP(L1077,IF($M$4="TEI0187_REV01",RAW_m_TEI0187_REV01!$AD:$AE),2,0),"---")</f>
        <v>---</v>
      </c>
      <c r="P1077" s="59" t="str">
        <f>IFERROR(VLOOKUP(O1077,IF($M$4="TEI0187_REV01",RAW_m_TEI0187_REV01!$AJ:$AK),2,0),"---")</f>
        <v>---</v>
      </c>
      <c r="Q1077" s="59" t="str">
        <f>IFERROR(VLOOKUP(L1077,IF($M$4="TEI0187_REV01",RAW_m_TEI0187_REV01!$AD:$AF),3,0),"---")</f>
        <v>---</v>
      </c>
      <c r="R1077" s="59" t="str">
        <f>IFERROR(VLOOKUP(O1077,IF($M$4="TEI0187_REV01",RAW_m_TEI0187_REV01!$AE:$AG),3,0),"---")</f>
        <v>---</v>
      </c>
      <c r="S1077" s="59" t="str">
        <f t="shared" si="35"/>
        <v>---</v>
      </c>
    </row>
    <row r="1078" spans="2:19" ht="15" customHeight="1" x14ac:dyDescent="0.25">
      <c r="B1078" s="59">
        <f t="shared" si="36"/>
        <v>1073</v>
      </c>
      <c r="C1078" s="60">
        <f>IFERROR(IF($C$4="TEB0187_REV01",CALC_CONN_TEB0187_REV01!U1078,),"---")</f>
        <v>0</v>
      </c>
      <c r="D1078" s="59">
        <f>IFERROR(IF($C$4="TEB0187_REV01",CALC_CONN_TEB0187_REV01!D1078,),"---")</f>
        <v>0</v>
      </c>
      <c r="E1078" s="59">
        <f>IFERROR(IF($C$4="TEB0187_REV01",CALC_CONN_TEB0187_REV01!E1078,),"---")</f>
        <v>0</v>
      </c>
      <c r="F1078" s="59" t="str">
        <f>IFERROR(IF(VLOOKUP($D1078&amp;"-"&amp;$E1078,IF($C$4="TEB0187_REV01",CALC_CONN_TEB0187_REV01!$F:$I),4,0)="--","---",IF($C$4="TEB0187_REV01",CALC_CONN_TEB0187_REV01!$G1078&amp; " --&gt; " &amp;CALC_CONN_TEB0187_REV01!$I1078&amp; " --&gt; ")),"---")</f>
        <v>---</v>
      </c>
      <c r="G1078" s="59" t="str">
        <f>IFERROR(IF(VLOOKUP($D1078&amp;"-"&amp;$E1078,IF($C$4="TEB0187_REV01",CALC_CONN_TEB0187_REV01!$F:$H),3,0)="--",VLOOKUP($D1078&amp;"-"&amp;$E1078,IF($C$4="TEB0187_REV01",CALC_CONN_TEB0187_REV01!$F:$H),2,0),VLOOKUP($D1078&amp;"-"&amp;$E1078,IF($C$4="TEB0187_REV01",CALC_CONN_TEB0187_REV01!$F:$H),3,0)),"---")</f>
        <v>---</v>
      </c>
      <c r="H1078" s="59" t="str">
        <f>IFERROR(VLOOKUP(G1078,IF($C$4="TEB0187_REV01",CALC_CONN_TEB0187_REV01!$G:$T),14,0),"---")</f>
        <v>---</v>
      </c>
      <c r="I1078" s="59" t="str">
        <f>IFERROR(VLOOKUP($D1078&amp;"-"&amp;$E1078,IF($C$4="TEB0187_REV01",CALC_CONN_TEB0187_REV01!$F:$K,"???"),6,0),"---")</f>
        <v>---</v>
      </c>
      <c r="J1078" s="61" t="str">
        <f>IFERROR(VLOOKUP($D1078&amp;"-"&amp;$E1078,IF($C$4="TEB0187_REV01",CALC_CONN_TEB0187_REV01!$F:$M,"???"),8,0),"---")</f>
        <v>---</v>
      </c>
      <c r="K1078" s="62" t="str">
        <f>IFERROR(VLOOKUP($D1078&amp;"-"&amp;$E1078,IF($C$4="TEB0187_REV01",CALC_CONN_TEB0187_REV01!$F:$N),9,0),"---")</f>
        <v>---</v>
      </c>
      <c r="L1078" s="59" t="str">
        <f>IFERROR(VLOOKUP(K1078,B2B!$H$3:$I$2000,2,0),"---")</f>
        <v>---</v>
      </c>
      <c r="M1078" s="59" t="str">
        <f>IFERROR(VLOOKUP(L1078,IF($M$4="TEI0187_REV01",RAW_m_TEI0187_REV01!$AD:$AH),5,0),"---")</f>
        <v>---</v>
      </c>
      <c r="N1078" s="59" t="str">
        <f>IFERROR(VLOOKUP(L1078,IF($M$4="TEI0187_REV01",RAW_m_TEI0187_REV01!$AE:$AJ),6,0),"---")</f>
        <v>---</v>
      </c>
      <c r="O1078" s="63" t="str">
        <f>IFERROR(VLOOKUP(L1078,IF($M$4="TEI0187_REV01",RAW_m_TEI0187_REV01!$AD:$AE),2,0),"---")</f>
        <v>---</v>
      </c>
      <c r="P1078" s="59" t="str">
        <f>IFERROR(VLOOKUP(O1078,IF($M$4="TEI0187_REV01",RAW_m_TEI0187_REV01!$AJ:$AK),2,0),"---")</f>
        <v>---</v>
      </c>
      <c r="Q1078" s="59" t="str">
        <f>IFERROR(VLOOKUP(L1078,IF($M$4="TEI0187_REV01",RAW_m_TEI0187_REV01!$AD:$AF),3,0),"---")</f>
        <v>---</v>
      </c>
      <c r="R1078" s="59" t="str">
        <f>IFERROR(VLOOKUP(O1078,IF($M$4="TEI0187_REV01",RAW_m_TEI0187_REV01!$AE:$AG),3,0),"---")</f>
        <v>---</v>
      </c>
      <c r="S1078" s="59" t="str">
        <f t="shared" si="35"/>
        <v>---</v>
      </c>
    </row>
    <row r="1079" spans="2:19" ht="15" customHeight="1" x14ac:dyDescent="0.25">
      <c r="B1079" s="59">
        <f t="shared" si="36"/>
        <v>1074</v>
      </c>
      <c r="C1079" s="60">
        <f>IFERROR(IF($C$4="TEB0187_REV01",CALC_CONN_TEB0187_REV01!U1079,),"---")</f>
        <v>0</v>
      </c>
      <c r="D1079" s="59">
        <f>IFERROR(IF($C$4="TEB0187_REV01",CALC_CONN_TEB0187_REV01!D1079,),"---")</f>
        <v>0</v>
      </c>
      <c r="E1079" s="59">
        <f>IFERROR(IF($C$4="TEB0187_REV01",CALC_CONN_TEB0187_REV01!E1079,),"---")</f>
        <v>0</v>
      </c>
      <c r="F1079" s="59" t="str">
        <f>IFERROR(IF(VLOOKUP($D1079&amp;"-"&amp;$E1079,IF($C$4="TEB0187_REV01",CALC_CONN_TEB0187_REV01!$F:$I),4,0)="--","---",IF($C$4="TEB0187_REV01",CALC_CONN_TEB0187_REV01!$G1079&amp; " --&gt; " &amp;CALC_CONN_TEB0187_REV01!$I1079&amp; " --&gt; ")),"---")</f>
        <v>---</v>
      </c>
      <c r="G1079" s="59" t="str">
        <f>IFERROR(IF(VLOOKUP($D1079&amp;"-"&amp;$E1079,IF($C$4="TEB0187_REV01",CALC_CONN_TEB0187_REV01!$F:$H),3,0)="--",VLOOKUP($D1079&amp;"-"&amp;$E1079,IF($C$4="TEB0187_REV01",CALC_CONN_TEB0187_REV01!$F:$H),2,0),VLOOKUP($D1079&amp;"-"&amp;$E1079,IF($C$4="TEB0187_REV01",CALC_CONN_TEB0187_REV01!$F:$H),3,0)),"---")</f>
        <v>---</v>
      </c>
      <c r="H1079" s="59" t="str">
        <f>IFERROR(VLOOKUP(G1079,IF($C$4="TEB0187_REV01",CALC_CONN_TEB0187_REV01!$G:$T),14,0),"---")</f>
        <v>---</v>
      </c>
      <c r="I1079" s="59" t="str">
        <f>IFERROR(VLOOKUP($D1079&amp;"-"&amp;$E1079,IF($C$4="TEB0187_REV01",CALC_CONN_TEB0187_REV01!$F:$K,"???"),6,0),"---")</f>
        <v>---</v>
      </c>
      <c r="J1079" s="61" t="str">
        <f>IFERROR(VLOOKUP($D1079&amp;"-"&amp;$E1079,IF($C$4="TEB0187_REV01",CALC_CONN_TEB0187_REV01!$F:$M,"???"),8,0),"---")</f>
        <v>---</v>
      </c>
      <c r="K1079" s="62" t="str">
        <f>IFERROR(VLOOKUP($D1079&amp;"-"&amp;$E1079,IF($C$4="TEB0187_REV01",CALC_CONN_TEB0187_REV01!$F:$N),9,0),"---")</f>
        <v>---</v>
      </c>
      <c r="L1079" s="59" t="str">
        <f>IFERROR(VLOOKUP(K1079,B2B!$H$3:$I$2000,2,0),"---")</f>
        <v>---</v>
      </c>
      <c r="M1079" s="59" t="str">
        <f>IFERROR(VLOOKUP(L1079,IF($M$4="TEI0187_REV01",RAW_m_TEI0187_REV01!$AD:$AH),5,0),"---")</f>
        <v>---</v>
      </c>
      <c r="N1079" s="59" t="str">
        <f>IFERROR(VLOOKUP(L1079,IF($M$4="TEI0187_REV01",RAW_m_TEI0187_REV01!$AE:$AJ),6,0),"---")</f>
        <v>---</v>
      </c>
      <c r="O1079" s="63" t="str">
        <f>IFERROR(VLOOKUP(L1079,IF($M$4="TEI0187_REV01",RAW_m_TEI0187_REV01!$AD:$AE),2,0),"---")</f>
        <v>---</v>
      </c>
      <c r="P1079" s="59" t="str">
        <f>IFERROR(VLOOKUP(O1079,IF($M$4="TEI0187_REV01",RAW_m_TEI0187_REV01!$AJ:$AK),2,0),"---")</f>
        <v>---</v>
      </c>
      <c r="Q1079" s="59" t="str">
        <f>IFERROR(VLOOKUP(L1079,IF($M$4="TEI0187_REV01",RAW_m_TEI0187_REV01!$AD:$AF),3,0),"---")</f>
        <v>---</v>
      </c>
      <c r="R1079" s="59" t="str">
        <f>IFERROR(VLOOKUP(O1079,IF($M$4="TEI0187_REV01",RAW_m_TEI0187_REV01!$AE:$AG),3,0),"---")</f>
        <v>---</v>
      </c>
      <c r="S1079" s="59" t="str">
        <f t="shared" si="35"/>
        <v>---</v>
      </c>
    </row>
    <row r="1080" spans="2:19" ht="15" customHeight="1" x14ac:dyDescent="0.25">
      <c r="B1080" s="59">
        <f t="shared" si="36"/>
        <v>1075</v>
      </c>
      <c r="C1080" s="60">
        <f>IFERROR(IF($C$4="TEB0187_REV01",CALC_CONN_TEB0187_REV01!U1080,),"---")</f>
        <v>0</v>
      </c>
      <c r="D1080" s="59">
        <f>IFERROR(IF($C$4="TEB0187_REV01",CALC_CONN_TEB0187_REV01!D1080,),"---")</f>
        <v>0</v>
      </c>
      <c r="E1080" s="59">
        <f>IFERROR(IF($C$4="TEB0187_REV01",CALC_CONN_TEB0187_REV01!E1080,),"---")</f>
        <v>0</v>
      </c>
      <c r="F1080" s="59" t="str">
        <f>IFERROR(IF(VLOOKUP($D1080&amp;"-"&amp;$E1080,IF($C$4="TEB0187_REV01",CALC_CONN_TEB0187_REV01!$F:$I),4,0)="--","---",IF($C$4="TEB0187_REV01",CALC_CONN_TEB0187_REV01!$G1080&amp; " --&gt; " &amp;CALC_CONN_TEB0187_REV01!$I1080&amp; " --&gt; ")),"---")</f>
        <v>---</v>
      </c>
      <c r="G1080" s="59" t="str">
        <f>IFERROR(IF(VLOOKUP($D1080&amp;"-"&amp;$E1080,IF($C$4="TEB0187_REV01",CALC_CONN_TEB0187_REV01!$F:$H),3,0)="--",VLOOKUP($D1080&amp;"-"&amp;$E1080,IF($C$4="TEB0187_REV01",CALC_CONN_TEB0187_REV01!$F:$H),2,0),VLOOKUP($D1080&amp;"-"&amp;$E1080,IF($C$4="TEB0187_REV01",CALC_CONN_TEB0187_REV01!$F:$H),3,0)),"---")</f>
        <v>---</v>
      </c>
      <c r="H1080" s="59" t="str">
        <f>IFERROR(VLOOKUP(G1080,IF($C$4="TEB0187_REV01",CALC_CONN_TEB0187_REV01!$G:$T),14,0),"---")</f>
        <v>---</v>
      </c>
      <c r="I1080" s="59" t="str">
        <f>IFERROR(VLOOKUP($D1080&amp;"-"&amp;$E1080,IF($C$4="TEB0187_REV01",CALC_CONN_TEB0187_REV01!$F:$K,"???"),6,0),"---")</f>
        <v>---</v>
      </c>
      <c r="J1080" s="61" t="str">
        <f>IFERROR(VLOOKUP($D1080&amp;"-"&amp;$E1080,IF($C$4="TEB0187_REV01",CALC_CONN_TEB0187_REV01!$F:$M,"???"),8,0),"---")</f>
        <v>---</v>
      </c>
      <c r="K1080" s="62" t="str">
        <f>IFERROR(VLOOKUP($D1080&amp;"-"&amp;$E1080,IF($C$4="TEB0187_REV01",CALC_CONN_TEB0187_REV01!$F:$N),9,0),"---")</f>
        <v>---</v>
      </c>
      <c r="L1080" s="59" t="str">
        <f>IFERROR(VLOOKUP(K1080,B2B!$H$3:$I$2000,2,0),"---")</f>
        <v>---</v>
      </c>
      <c r="M1080" s="59" t="str">
        <f>IFERROR(VLOOKUP(L1080,IF($M$4="TEI0187_REV01",RAW_m_TEI0187_REV01!$AD:$AH),5,0),"---")</f>
        <v>---</v>
      </c>
      <c r="N1080" s="59" t="str">
        <f>IFERROR(VLOOKUP(L1080,IF($M$4="TEI0187_REV01",RAW_m_TEI0187_REV01!$AE:$AJ),6,0),"---")</f>
        <v>---</v>
      </c>
      <c r="O1080" s="63" t="str">
        <f>IFERROR(VLOOKUP(L1080,IF($M$4="TEI0187_REV01",RAW_m_TEI0187_REV01!$AD:$AE),2,0),"---")</f>
        <v>---</v>
      </c>
      <c r="P1080" s="59" t="str">
        <f>IFERROR(VLOOKUP(O1080,IF($M$4="TEI0187_REV01",RAW_m_TEI0187_REV01!$AJ:$AK),2,0),"---")</f>
        <v>---</v>
      </c>
      <c r="Q1080" s="59" t="str">
        <f>IFERROR(VLOOKUP(L1080,IF($M$4="TEI0187_REV01",RAW_m_TEI0187_REV01!$AD:$AF),3,0),"---")</f>
        <v>---</v>
      </c>
      <c r="R1080" s="59" t="str">
        <f>IFERROR(VLOOKUP(O1080,IF($M$4="TEI0187_REV01",RAW_m_TEI0187_REV01!$AE:$AG),3,0),"---")</f>
        <v>---</v>
      </c>
      <c r="S1080" s="59" t="str">
        <f t="shared" si="35"/>
        <v>---</v>
      </c>
    </row>
    <row r="1081" spans="2:19" ht="15" customHeight="1" x14ac:dyDescent="0.25">
      <c r="B1081" s="59">
        <f t="shared" si="36"/>
        <v>1076</v>
      </c>
      <c r="C1081" s="60">
        <f>IFERROR(IF($C$4="TEB0187_REV01",CALC_CONN_TEB0187_REV01!U1081,),"---")</f>
        <v>0</v>
      </c>
      <c r="D1081" s="59">
        <f>IFERROR(IF($C$4="TEB0187_REV01",CALC_CONN_TEB0187_REV01!D1081,),"---")</f>
        <v>0</v>
      </c>
      <c r="E1081" s="59">
        <f>IFERROR(IF($C$4="TEB0187_REV01",CALC_CONN_TEB0187_REV01!E1081,),"---")</f>
        <v>0</v>
      </c>
      <c r="F1081" s="59" t="str">
        <f>IFERROR(IF(VLOOKUP($D1081&amp;"-"&amp;$E1081,IF($C$4="TEB0187_REV01",CALC_CONN_TEB0187_REV01!$F:$I),4,0)="--","---",IF($C$4="TEB0187_REV01",CALC_CONN_TEB0187_REV01!$G1081&amp; " --&gt; " &amp;CALC_CONN_TEB0187_REV01!$I1081&amp; " --&gt; ")),"---")</f>
        <v>---</v>
      </c>
      <c r="G1081" s="59" t="str">
        <f>IFERROR(IF(VLOOKUP($D1081&amp;"-"&amp;$E1081,IF($C$4="TEB0187_REV01",CALC_CONN_TEB0187_REV01!$F:$H),3,0)="--",VLOOKUP($D1081&amp;"-"&amp;$E1081,IF($C$4="TEB0187_REV01",CALC_CONN_TEB0187_REV01!$F:$H),2,0),VLOOKUP($D1081&amp;"-"&amp;$E1081,IF($C$4="TEB0187_REV01",CALC_CONN_TEB0187_REV01!$F:$H),3,0)),"---")</f>
        <v>---</v>
      </c>
      <c r="H1081" s="59" t="str">
        <f>IFERROR(VLOOKUP(G1081,IF($C$4="TEB0187_REV01",CALC_CONN_TEB0187_REV01!$G:$T),14,0),"---")</f>
        <v>---</v>
      </c>
      <c r="I1081" s="59" t="str">
        <f>IFERROR(VLOOKUP($D1081&amp;"-"&amp;$E1081,IF($C$4="TEB0187_REV01",CALC_CONN_TEB0187_REV01!$F:$K,"???"),6,0),"---")</f>
        <v>---</v>
      </c>
      <c r="J1081" s="61" t="str">
        <f>IFERROR(VLOOKUP($D1081&amp;"-"&amp;$E1081,IF($C$4="TEB0187_REV01",CALC_CONN_TEB0187_REV01!$F:$M,"???"),8,0),"---")</f>
        <v>---</v>
      </c>
      <c r="K1081" s="62" t="str">
        <f>IFERROR(VLOOKUP($D1081&amp;"-"&amp;$E1081,IF($C$4="TEB0187_REV01",CALC_CONN_TEB0187_REV01!$F:$N),9,0),"---")</f>
        <v>---</v>
      </c>
      <c r="L1081" s="59" t="str">
        <f>IFERROR(VLOOKUP(K1081,B2B!$H$3:$I$2000,2,0),"---")</f>
        <v>---</v>
      </c>
      <c r="M1081" s="59" t="str">
        <f>IFERROR(VLOOKUP(L1081,IF($M$4="TEI0187_REV01",RAW_m_TEI0187_REV01!$AD:$AH),5,0),"---")</f>
        <v>---</v>
      </c>
      <c r="N1081" s="59" t="str">
        <f>IFERROR(VLOOKUP(L1081,IF($M$4="TEI0187_REV01",RAW_m_TEI0187_REV01!$AE:$AJ),6,0),"---")</f>
        <v>---</v>
      </c>
      <c r="O1081" s="63" t="str">
        <f>IFERROR(VLOOKUP(L1081,IF($M$4="TEI0187_REV01",RAW_m_TEI0187_REV01!$AD:$AE),2,0),"---")</f>
        <v>---</v>
      </c>
      <c r="P1081" s="59" t="str">
        <f>IFERROR(VLOOKUP(O1081,IF($M$4="TEI0187_REV01",RAW_m_TEI0187_REV01!$AJ:$AK),2,0),"---")</f>
        <v>---</v>
      </c>
      <c r="Q1081" s="59" t="str">
        <f>IFERROR(VLOOKUP(L1081,IF($M$4="TEI0187_REV01",RAW_m_TEI0187_REV01!$AD:$AF),3,0),"---")</f>
        <v>---</v>
      </c>
      <c r="R1081" s="59" t="str">
        <f>IFERROR(VLOOKUP(O1081,IF($M$4="TEI0187_REV01",RAW_m_TEI0187_REV01!$AE:$AG),3,0),"---")</f>
        <v>---</v>
      </c>
      <c r="S1081" s="59" t="str">
        <f t="shared" si="35"/>
        <v>---</v>
      </c>
    </row>
    <row r="1082" spans="2:19" ht="15" customHeight="1" x14ac:dyDescent="0.25">
      <c r="B1082" s="59">
        <f t="shared" si="36"/>
        <v>1077</v>
      </c>
      <c r="C1082" s="60">
        <f>IFERROR(IF($C$4="TEB0187_REV01",CALC_CONN_TEB0187_REV01!U1082,),"---")</f>
        <v>0</v>
      </c>
      <c r="D1082" s="59">
        <f>IFERROR(IF($C$4="TEB0187_REV01",CALC_CONN_TEB0187_REV01!D1082,),"---")</f>
        <v>0</v>
      </c>
      <c r="E1082" s="59">
        <f>IFERROR(IF($C$4="TEB0187_REV01",CALC_CONN_TEB0187_REV01!E1082,),"---")</f>
        <v>0</v>
      </c>
      <c r="F1082" s="59" t="str">
        <f>IFERROR(IF(VLOOKUP($D1082&amp;"-"&amp;$E1082,IF($C$4="TEB0187_REV01",CALC_CONN_TEB0187_REV01!$F:$I),4,0)="--","---",IF($C$4="TEB0187_REV01",CALC_CONN_TEB0187_REV01!$G1082&amp; " --&gt; " &amp;CALC_CONN_TEB0187_REV01!$I1082&amp; " --&gt; ")),"---")</f>
        <v>---</v>
      </c>
      <c r="G1082" s="59" t="str">
        <f>IFERROR(IF(VLOOKUP($D1082&amp;"-"&amp;$E1082,IF($C$4="TEB0187_REV01",CALC_CONN_TEB0187_REV01!$F:$H),3,0)="--",VLOOKUP($D1082&amp;"-"&amp;$E1082,IF($C$4="TEB0187_REV01",CALC_CONN_TEB0187_REV01!$F:$H),2,0),VLOOKUP($D1082&amp;"-"&amp;$E1082,IF($C$4="TEB0187_REV01",CALC_CONN_TEB0187_REV01!$F:$H),3,0)),"---")</f>
        <v>---</v>
      </c>
      <c r="H1082" s="59" t="str">
        <f>IFERROR(VLOOKUP(G1082,IF($C$4="TEB0187_REV01",CALC_CONN_TEB0187_REV01!$G:$T),14,0),"---")</f>
        <v>---</v>
      </c>
      <c r="I1082" s="59" t="str">
        <f>IFERROR(VLOOKUP($D1082&amp;"-"&amp;$E1082,IF($C$4="TEB0187_REV01",CALC_CONN_TEB0187_REV01!$F:$K,"???"),6,0),"---")</f>
        <v>---</v>
      </c>
      <c r="J1082" s="61" t="str">
        <f>IFERROR(VLOOKUP($D1082&amp;"-"&amp;$E1082,IF($C$4="TEB0187_REV01",CALC_CONN_TEB0187_REV01!$F:$M,"???"),8,0),"---")</f>
        <v>---</v>
      </c>
      <c r="K1082" s="62" t="str">
        <f>IFERROR(VLOOKUP($D1082&amp;"-"&amp;$E1082,IF($C$4="TEB0187_REV01",CALC_CONN_TEB0187_REV01!$F:$N),9,0),"---")</f>
        <v>---</v>
      </c>
      <c r="L1082" s="59" t="str">
        <f>IFERROR(VLOOKUP(K1082,B2B!$H$3:$I$2000,2,0),"---")</f>
        <v>---</v>
      </c>
      <c r="M1082" s="59" t="str">
        <f>IFERROR(VLOOKUP(L1082,IF($M$4="TEI0187_REV01",RAW_m_TEI0187_REV01!$AD:$AH),5,0),"---")</f>
        <v>---</v>
      </c>
      <c r="N1082" s="59" t="str">
        <f>IFERROR(VLOOKUP(L1082,IF($M$4="TEI0187_REV01",RAW_m_TEI0187_REV01!$AE:$AJ),6,0),"---")</f>
        <v>---</v>
      </c>
      <c r="O1082" s="63" t="str">
        <f>IFERROR(VLOOKUP(L1082,IF($M$4="TEI0187_REV01",RAW_m_TEI0187_REV01!$AD:$AE),2,0),"---")</f>
        <v>---</v>
      </c>
      <c r="P1082" s="59" t="str">
        <f>IFERROR(VLOOKUP(O1082,IF($M$4="TEI0187_REV01",RAW_m_TEI0187_REV01!$AJ:$AK),2,0),"---")</f>
        <v>---</v>
      </c>
      <c r="Q1082" s="59" t="str">
        <f>IFERROR(VLOOKUP(L1082,IF($M$4="TEI0187_REV01",RAW_m_TEI0187_REV01!$AD:$AF),3,0),"---")</f>
        <v>---</v>
      </c>
      <c r="R1082" s="59" t="str">
        <f>IFERROR(VLOOKUP(O1082,IF($M$4="TEI0187_REV01",RAW_m_TEI0187_REV01!$AE:$AG),3,0),"---")</f>
        <v>---</v>
      </c>
      <c r="S1082" s="59" t="str">
        <f t="shared" si="35"/>
        <v>---</v>
      </c>
    </row>
    <row r="1083" spans="2:19" ht="15" customHeight="1" x14ac:dyDescent="0.25">
      <c r="B1083" s="59">
        <f t="shared" si="36"/>
        <v>1078</v>
      </c>
      <c r="C1083" s="60">
        <f>IFERROR(IF($C$4="TEB0187_REV01",CALC_CONN_TEB0187_REV01!U1083,),"---")</f>
        <v>0</v>
      </c>
      <c r="D1083" s="59">
        <f>IFERROR(IF($C$4="TEB0187_REV01",CALC_CONN_TEB0187_REV01!D1083,),"---")</f>
        <v>0</v>
      </c>
      <c r="E1083" s="59">
        <f>IFERROR(IF($C$4="TEB0187_REV01",CALC_CONN_TEB0187_REV01!E1083,),"---")</f>
        <v>0</v>
      </c>
      <c r="F1083" s="59" t="str">
        <f>IFERROR(IF(VLOOKUP($D1083&amp;"-"&amp;$E1083,IF($C$4="TEB0187_REV01",CALC_CONN_TEB0187_REV01!$F:$I),4,0)="--","---",IF($C$4="TEB0187_REV01",CALC_CONN_TEB0187_REV01!$G1083&amp; " --&gt; " &amp;CALC_CONN_TEB0187_REV01!$I1083&amp; " --&gt; ")),"---")</f>
        <v>---</v>
      </c>
      <c r="G1083" s="59" t="str">
        <f>IFERROR(IF(VLOOKUP($D1083&amp;"-"&amp;$E1083,IF($C$4="TEB0187_REV01",CALC_CONN_TEB0187_REV01!$F:$H),3,0)="--",VLOOKUP($D1083&amp;"-"&amp;$E1083,IF($C$4="TEB0187_REV01",CALC_CONN_TEB0187_REV01!$F:$H),2,0),VLOOKUP($D1083&amp;"-"&amp;$E1083,IF($C$4="TEB0187_REV01",CALC_CONN_TEB0187_REV01!$F:$H),3,0)),"---")</f>
        <v>---</v>
      </c>
      <c r="H1083" s="59" t="str">
        <f>IFERROR(VLOOKUP(G1083,IF($C$4="TEB0187_REV01",CALC_CONN_TEB0187_REV01!$G:$T),14,0),"---")</f>
        <v>---</v>
      </c>
      <c r="I1083" s="59" t="str">
        <f>IFERROR(VLOOKUP($D1083&amp;"-"&amp;$E1083,IF($C$4="TEB0187_REV01",CALC_CONN_TEB0187_REV01!$F:$K,"???"),6,0),"---")</f>
        <v>---</v>
      </c>
      <c r="J1083" s="61" t="str">
        <f>IFERROR(VLOOKUP($D1083&amp;"-"&amp;$E1083,IF($C$4="TEB0187_REV01",CALC_CONN_TEB0187_REV01!$F:$M,"???"),8,0),"---")</f>
        <v>---</v>
      </c>
      <c r="K1083" s="62" t="str">
        <f>IFERROR(VLOOKUP($D1083&amp;"-"&amp;$E1083,IF($C$4="TEB0187_REV01",CALC_CONN_TEB0187_REV01!$F:$N),9,0),"---")</f>
        <v>---</v>
      </c>
      <c r="L1083" s="59" t="str">
        <f>IFERROR(VLOOKUP(K1083,B2B!$H$3:$I$2000,2,0),"---")</f>
        <v>---</v>
      </c>
      <c r="M1083" s="59" t="str">
        <f>IFERROR(VLOOKUP(L1083,IF($M$4="TEI0187_REV01",RAW_m_TEI0187_REV01!$AD:$AH),5,0),"---")</f>
        <v>---</v>
      </c>
      <c r="N1083" s="59" t="str">
        <f>IFERROR(VLOOKUP(L1083,IF($M$4="TEI0187_REV01",RAW_m_TEI0187_REV01!$AE:$AJ),6,0),"---")</f>
        <v>---</v>
      </c>
      <c r="O1083" s="63" t="str">
        <f>IFERROR(VLOOKUP(L1083,IF($M$4="TEI0187_REV01",RAW_m_TEI0187_REV01!$AD:$AE),2,0),"---")</f>
        <v>---</v>
      </c>
      <c r="P1083" s="59" t="str">
        <f>IFERROR(VLOOKUP(O1083,IF($M$4="TEI0187_REV01",RAW_m_TEI0187_REV01!$AJ:$AK),2,0),"---")</f>
        <v>---</v>
      </c>
      <c r="Q1083" s="59" t="str">
        <f>IFERROR(VLOOKUP(L1083,IF($M$4="TEI0187_REV01",RAW_m_TEI0187_REV01!$AD:$AF),3,0),"---")</f>
        <v>---</v>
      </c>
      <c r="R1083" s="59" t="str">
        <f>IFERROR(VLOOKUP(O1083,IF($M$4="TEI0187_REV01",RAW_m_TEI0187_REV01!$AE:$AG),3,0),"---")</f>
        <v>---</v>
      </c>
      <c r="S1083" s="59" t="str">
        <f t="shared" si="35"/>
        <v>---</v>
      </c>
    </row>
    <row r="1084" spans="2:19" ht="15" customHeight="1" x14ac:dyDescent="0.25">
      <c r="B1084" s="59">
        <f t="shared" si="36"/>
        <v>1079</v>
      </c>
      <c r="C1084" s="60">
        <f>IFERROR(IF($C$4="TEB0187_REV01",CALC_CONN_TEB0187_REV01!U1084,),"---")</f>
        <v>0</v>
      </c>
      <c r="D1084" s="59">
        <f>IFERROR(IF($C$4="TEB0187_REV01",CALC_CONN_TEB0187_REV01!D1084,),"---")</f>
        <v>0</v>
      </c>
      <c r="E1084" s="59">
        <f>IFERROR(IF($C$4="TEB0187_REV01",CALC_CONN_TEB0187_REV01!E1084,),"---")</f>
        <v>0</v>
      </c>
      <c r="F1084" s="59" t="str">
        <f>IFERROR(IF(VLOOKUP($D1084&amp;"-"&amp;$E1084,IF($C$4="TEB0187_REV01",CALC_CONN_TEB0187_REV01!$F:$I),4,0)="--","---",IF($C$4="TEB0187_REV01",CALC_CONN_TEB0187_REV01!$G1084&amp; " --&gt; " &amp;CALC_CONN_TEB0187_REV01!$I1084&amp; " --&gt; ")),"---")</f>
        <v>---</v>
      </c>
      <c r="G1084" s="59" t="str">
        <f>IFERROR(IF(VLOOKUP($D1084&amp;"-"&amp;$E1084,IF($C$4="TEB0187_REV01",CALC_CONN_TEB0187_REV01!$F:$H),3,0)="--",VLOOKUP($D1084&amp;"-"&amp;$E1084,IF($C$4="TEB0187_REV01",CALC_CONN_TEB0187_REV01!$F:$H),2,0),VLOOKUP($D1084&amp;"-"&amp;$E1084,IF($C$4="TEB0187_REV01",CALC_CONN_TEB0187_REV01!$F:$H),3,0)),"---")</f>
        <v>---</v>
      </c>
      <c r="H1084" s="59" t="str">
        <f>IFERROR(VLOOKUP(G1084,IF($C$4="TEB0187_REV01",CALC_CONN_TEB0187_REV01!$G:$T),14,0),"---")</f>
        <v>---</v>
      </c>
      <c r="I1084" s="59" t="str">
        <f>IFERROR(VLOOKUP($D1084&amp;"-"&amp;$E1084,IF($C$4="TEB0187_REV01",CALC_CONN_TEB0187_REV01!$F:$K,"???"),6,0),"---")</f>
        <v>---</v>
      </c>
      <c r="J1084" s="61" t="str">
        <f>IFERROR(VLOOKUP($D1084&amp;"-"&amp;$E1084,IF($C$4="TEB0187_REV01",CALC_CONN_TEB0187_REV01!$F:$M,"???"),8,0),"---")</f>
        <v>---</v>
      </c>
      <c r="K1084" s="62" t="str">
        <f>IFERROR(VLOOKUP($D1084&amp;"-"&amp;$E1084,IF($C$4="TEB0187_REV01",CALC_CONN_TEB0187_REV01!$F:$N),9,0),"---")</f>
        <v>---</v>
      </c>
      <c r="L1084" s="59" t="str">
        <f>IFERROR(VLOOKUP(K1084,B2B!$H$3:$I$2000,2,0),"---")</f>
        <v>---</v>
      </c>
      <c r="M1084" s="59" t="str">
        <f>IFERROR(VLOOKUP(L1084,IF($M$4="TEI0187_REV01",RAW_m_TEI0187_REV01!$AD:$AH),5,0),"---")</f>
        <v>---</v>
      </c>
      <c r="N1084" s="59" t="str">
        <f>IFERROR(VLOOKUP(L1084,IF($M$4="TEI0187_REV01",RAW_m_TEI0187_REV01!$AE:$AJ),6,0),"---")</f>
        <v>---</v>
      </c>
      <c r="O1084" s="63" t="str">
        <f>IFERROR(VLOOKUP(L1084,IF($M$4="TEI0187_REV01",RAW_m_TEI0187_REV01!$AD:$AE),2,0),"---")</f>
        <v>---</v>
      </c>
      <c r="P1084" s="59" t="str">
        <f>IFERROR(VLOOKUP(O1084,IF($M$4="TEI0187_REV01",RAW_m_TEI0187_REV01!$AJ:$AK),2,0),"---")</f>
        <v>---</v>
      </c>
      <c r="Q1084" s="59" t="str">
        <f>IFERROR(VLOOKUP(L1084,IF($M$4="TEI0187_REV01",RAW_m_TEI0187_REV01!$AD:$AF),3,0),"---")</f>
        <v>---</v>
      </c>
      <c r="R1084" s="59" t="str">
        <f>IFERROR(VLOOKUP(O1084,IF($M$4="TEI0187_REV01",RAW_m_TEI0187_REV01!$AE:$AG),3,0),"---")</f>
        <v>---</v>
      </c>
      <c r="S1084" s="59" t="str">
        <f t="shared" si="35"/>
        <v>---</v>
      </c>
    </row>
    <row r="1085" spans="2:19" ht="15" customHeight="1" x14ac:dyDescent="0.25">
      <c r="B1085" s="59">
        <f t="shared" si="36"/>
        <v>1080</v>
      </c>
      <c r="C1085" s="60">
        <f>IFERROR(IF($C$4="TEB0187_REV01",CALC_CONN_TEB0187_REV01!U1085,),"---")</f>
        <v>0</v>
      </c>
      <c r="D1085" s="59">
        <f>IFERROR(IF($C$4="TEB0187_REV01",CALC_CONN_TEB0187_REV01!D1085,),"---")</f>
        <v>0</v>
      </c>
      <c r="E1085" s="59">
        <f>IFERROR(IF($C$4="TEB0187_REV01",CALC_CONN_TEB0187_REV01!E1085,),"---")</f>
        <v>0</v>
      </c>
      <c r="F1085" s="59" t="str">
        <f>IFERROR(IF(VLOOKUP($D1085&amp;"-"&amp;$E1085,IF($C$4="TEB0187_REV01",CALC_CONN_TEB0187_REV01!$F:$I),4,0)="--","---",IF($C$4="TEB0187_REV01",CALC_CONN_TEB0187_REV01!$G1085&amp; " --&gt; " &amp;CALC_CONN_TEB0187_REV01!$I1085&amp; " --&gt; ")),"---")</f>
        <v>---</v>
      </c>
      <c r="G1085" s="59" t="str">
        <f>IFERROR(IF(VLOOKUP($D1085&amp;"-"&amp;$E1085,IF($C$4="TEB0187_REV01",CALC_CONN_TEB0187_REV01!$F:$H),3,0)="--",VLOOKUP($D1085&amp;"-"&amp;$E1085,IF($C$4="TEB0187_REV01",CALC_CONN_TEB0187_REV01!$F:$H),2,0),VLOOKUP($D1085&amp;"-"&amp;$E1085,IF($C$4="TEB0187_REV01",CALC_CONN_TEB0187_REV01!$F:$H),3,0)),"---")</f>
        <v>---</v>
      </c>
      <c r="H1085" s="59" t="str">
        <f>IFERROR(VLOOKUP(G1085,IF($C$4="TEB0187_REV01",CALC_CONN_TEB0187_REV01!$G:$T),14,0),"---")</f>
        <v>---</v>
      </c>
      <c r="I1085" s="59" t="str">
        <f>IFERROR(VLOOKUP($D1085&amp;"-"&amp;$E1085,IF($C$4="TEB0187_REV01",CALC_CONN_TEB0187_REV01!$F:$K,"???"),6,0),"---")</f>
        <v>---</v>
      </c>
      <c r="J1085" s="61" t="str">
        <f>IFERROR(VLOOKUP($D1085&amp;"-"&amp;$E1085,IF($C$4="TEB0187_REV01",CALC_CONN_TEB0187_REV01!$F:$M,"???"),8,0),"---")</f>
        <v>---</v>
      </c>
      <c r="K1085" s="62" t="str">
        <f>IFERROR(VLOOKUP($D1085&amp;"-"&amp;$E1085,IF($C$4="TEB0187_REV01",CALC_CONN_TEB0187_REV01!$F:$N),9,0),"---")</f>
        <v>---</v>
      </c>
      <c r="L1085" s="59" t="str">
        <f>IFERROR(VLOOKUP(K1085,B2B!$H$3:$I$2000,2,0),"---")</f>
        <v>---</v>
      </c>
      <c r="M1085" s="59" t="str">
        <f>IFERROR(VLOOKUP(L1085,IF($M$4="TEI0187_REV01",RAW_m_TEI0187_REV01!$AD:$AH),5,0),"---")</f>
        <v>---</v>
      </c>
      <c r="N1085" s="59" t="str">
        <f>IFERROR(VLOOKUP(L1085,IF($M$4="TEI0187_REV01",RAW_m_TEI0187_REV01!$AE:$AJ),6,0),"---")</f>
        <v>---</v>
      </c>
      <c r="O1085" s="63" t="str">
        <f>IFERROR(VLOOKUP(L1085,IF($M$4="TEI0187_REV01",RAW_m_TEI0187_REV01!$AD:$AE),2,0),"---")</f>
        <v>---</v>
      </c>
      <c r="P1085" s="59" t="str">
        <f>IFERROR(VLOOKUP(O1085,IF($M$4="TEI0187_REV01",RAW_m_TEI0187_REV01!$AJ:$AK),2,0),"---")</f>
        <v>---</v>
      </c>
      <c r="Q1085" s="59" t="str">
        <f>IFERROR(VLOOKUP(L1085,IF($M$4="TEI0187_REV01",RAW_m_TEI0187_REV01!$AD:$AF),3,0),"---")</f>
        <v>---</v>
      </c>
      <c r="R1085" s="59" t="str">
        <f>IFERROR(VLOOKUP(O1085,IF($M$4="TEI0187_REV01",RAW_m_TEI0187_REV01!$AE:$AG),3,0),"---")</f>
        <v>---</v>
      </c>
      <c r="S1085" s="59" t="str">
        <f t="shared" si="35"/>
        <v>---</v>
      </c>
    </row>
    <row r="1086" spans="2:19" ht="15" customHeight="1" x14ac:dyDescent="0.25">
      <c r="B1086" s="59">
        <f t="shared" si="36"/>
        <v>1081</v>
      </c>
      <c r="C1086" s="60">
        <f>IFERROR(IF($C$4="TEB0187_REV01",CALC_CONN_TEB0187_REV01!U1086,),"---")</f>
        <v>0</v>
      </c>
      <c r="D1086" s="59">
        <f>IFERROR(IF($C$4="TEB0187_REV01",CALC_CONN_TEB0187_REV01!D1086,),"---")</f>
        <v>0</v>
      </c>
      <c r="E1086" s="59">
        <f>IFERROR(IF($C$4="TEB0187_REV01",CALC_CONN_TEB0187_REV01!E1086,),"---")</f>
        <v>0</v>
      </c>
      <c r="F1086" s="59" t="str">
        <f>IFERROR(IF(VLOOKUP($D1086&amp;"-"&amp;$E1086,IF($C$4="TEB0187_REV01",CALC_CONN_TEB0187_REV01!$F:$I),4,0)="--","---",IF($C$4="TEB0187_REV01",CALC_CONN_TEB0187_REV01!$G1086&amp; " --&gt; " &amp;CALC_CONN_TEB0187_REV01!$I1086&amp; " --&gt; ")),"---")</f>
        <v>---</v>
      </c>
      <c r="G1086" s="59" t="str">
        <f>IFERROR(IF(VLOOKUP($D1086&amp;"-"&amp;$E1086,IF($C$4="TEB0187_REV01",CALC_CONN_TEB0187_REV01!$F:$H),3,0)="--",VLOOKUP($D1086&amp;"-"&amp;$E1086,IF($C$4="TEB0187_REV01",CALC_CONN_TEB0187_REV01!$F:$H),2,0),VLOOKUP($D1086&amp;"-"&amp;$E1086,IF($C$4="TEB0187_REV01",CALC_CONN_TEB0187_REV01!$F:$H),3,0)),"---")</f>
        <v>---</v>
      </c>
      <c r="H1086" s="59" t="str">
        <f>IFERROR(VLOOKUP(G1086,IF($C$4="TEB0187_REV01",CALC_CONN_TEB0187_REV01!$G:$T),14,0),"---")</f>
        <v>---</v>
      </c>
      <c r="I1086" s="59" t="str">
        <f>IFERROR(VLOOKUP($D1086&amp;"-"&amp;$E1086,IF($C$4="TEB0187_REV01",CALC_CONN_TEB0187_REV01!$F:$K,"???"),6,0),"---")</f>
        <v>---</v>
      </c>
      <c r="J1086" s="61" t="str">
        <f>IFERROR(VLOOKUP($D1086&amp;"-"&amp;$E1086,IF($C$4="TEB0187_REV01",CALC_CONN_TEB0187_REV01!$F:$M,"???"),8,0),"---")</f>
        <v>---</v>
      </c>
      <c r="K1086" s="62" t="str">
        <f>IFERROR(VLOOKUP($D1086&amp;"-"&amp;$E1086,IF($C$4="TEB0187_REV01",CALC_CONN_TEB0187_REV01!$F:$N),9,0),"---")</f>
        <v>---</v>
      </c>
      <c r="L1086" s="59" t="str">
        <f>IFERROR(VLOOKUP(K1086,B2B!$H$3:$I$2000,2,0),"---")</f>
        <v>---</v>
      </c>
      <c r="M1086" s="59" t="str">
        <f>IFERROR(VLOOKUP(L1086,IF($M$4="TEI0187_REV01",RAW_m_TEI0187_REV01!$AD:$AH),5,0),"---")</f>
        <v>---</v>
      </c>
      <c r="N1086" s="59" t="str">
        <f>IFERROR(VLOOKUP(L1086,IF($M$4="TEI0187_REV01",RAW_m_TEI0187_REV01!$AE:$AJ),6,0),"---")</f>
        <v>---</v>
      </c>
      <c r="O1086" s="63" t="str">
        <f>IFERROR(VLOOKUP(L1086,IF($M$4="TEI0187_REV01",RAW_m_TEI0187_REV01!$AD:$AE),2,0),"---")</f>
        <v>---</v>
      </c>
      <c r="P1086" s="59" t="str">
        <f>IFERROR(VLOOKUP(O1086,IF($M$4="TEI0187_REV01",RAW_m_TEI0187_REV01!$AJ:$AK),2,0),"---")</f>
        <v>---</v>
      </c>
      <c r="Q1086" s="59" t="str">
        <f>IFERROR(VLOOKUP(L1086,IF($M$4="TEI0187_REV01",RAW_m_TEI0187_REV01!$AD:$AF),3,0),"---")</f>
        <v>---</v>
      </c>
      <c r="R1086" s="59" t="str">
        <f>IFERROR(VLOOKUP(O1086,IF($M$4="TEI0187_REV01",RAW_m_TEI0187_REV01!$AE:$AG),3,0),"---")</f>
        <v>---</v>
      </c>
      <c r="S1086" s="59" t="str">
        <f t="shared" si="35"/>
        <v>---</v>
      </c>
    </row>
    <row r="1087" spans="2:19" ht="15" customHeight="1" x14ac:dyDescent="0.25">
      <c r="B1087" s="59">
        <f t="shared" si="36"/>
        <v>1082</v>
      </c>
      <c r="C1087" s="60">
        <f>IFERROR(IF($C$4="TEB0187_REV01",CALC_CONN_TEB0187_REV01!U1087,),"---")</f>
        <v>0</v>
      </c>
      <c r="D1087" s="59">
        <f>IFERROR(IF($C$4="TEB0187_REV01",CALC_CONN_TEB0187_REV01!D1087,),"---")</f>
        <v>0</v>
      </c>
      <c r="E1087" s="59">
        <f>IFERROR(IF($C$4="TEB0187_REV01",CALC_CONN_TEB0187_REV01!E1087,),"---")</f>
        <v>0</v>
      </c>
      <c r="F1087" s="59" t="str">
        <f>IFERROR(IF(VLOOKUP($D1087&amp;"-"&amp;$E1087,IF($C$4="TEB0187_REV01",CALC_CONN_TEB0187_REV01!$F:$I),4,0)="--","---",IF($C$4="TEB0187_REV01",CALC_CONN_TEB0187_REV01!$G1087&amp; " --&gt; " &amp;CALC_CONN_TEB0187_REV01!$I1087&amp; " --&gt; ")),"---")</f>
        <v>---</v>
      </c>
      <c r="G1087" s="59" t="str">
        <f>IFERROR(IF(VLOOKUP($D1087&amp;"-"&amp;$E1087,IF($C$4="TEB0187_REV01",CALC_CONN_TEB0187_REV01!$F:$H),3,0)="--",VLOOKUP($D1087&amp;"-"&amp;$E1087,IF($C$4="TEB0187_REV01",CALC_CONN_TEB0187_REV01!$F:$H),2,0),VLOOKUP($D1087&amp;"-"&amp;$E1087,IF($C$4="TEB0187_REV01",CALC_CONN_TEB0187_REV01!$F:$H),3,0)),"---")</f>
        <v>---</v>
      </c>
      <c r="H1087" s="59" t="str">
        <f>IFERROR(VLOOKUP(G1087,IF($C$4="TEB0187_REV01",CALC_CONN_TEB0187_REV01!$G:$T),14,0),"---")</f>
        <v>---</v>
      </c>
      <c r="I1087" s="59" t="str">
        <f>IFERROR(VLOOKUP($D1087&amp;"-"&amp;$E1087,IF($C$4="TEB0187_REV01",CALC_CONN_TEB0187_REV01!$F:$K,"???"),6,0),"---")</f>
        <v>---</v>
      </c>
      <c r="J1087" s="61" t="str">
        <f>IFERROR(VLOOKUP($D1087&amp;"-"&amp;$E1087,IF($C$4="TEB0187_REV01",CALC_CONN_TEB0187_REV01!$F:$M,"???"),8,0),"---")</f>
        <v>---</v>
      </c>
      <c r="K1087" s="62" t="str">
        <f>IFERROR(VLOOKUP($D1087&amp;"-"&amp;$E1087,IF($C$4="TEB0187_REV01",CALC_CONN_TEB0187_REV01!$F:$N),9,0),"---")</f>
        <v>---</v>
      </c>
      <c r="L1087" s="59" t="str">
        <f>IFERROR(VLOOKUP(K1087,B2B!$H$3:$I$2000,2,0),"---")</f>
        <v>---</v>
      </c>
      <c r="M1087" s="59" t="str">
        <f>IFERROR(VLOOKUP(L1087,IF($M$4="TEI0187_REV01",RAW_m_TEI0187_REV01!$AD:$AH),5,0),"---")</f>
        <v>---</v>
      </c>
      <c r="N1087" s="59" t="str">
        <f>IFERROR(VLOOKUP(L1087,IF($M$4="TEI0187_REV01",RAW_m_TEI0187_REV01!$AE:$AJ),6,0),"---")</f>
        <v>---</v>
      </c>
      <c r="O1087" s="63" t="str">
        <f>IFERROR(VLOOKUP(L1087,IF($M$4="TEI0187_REV01",RAW_m_TEI0187_REV01!$AD:$AE),2,0),"---")</f>
        <v>---</v>
      </c>
      <c r="P1087" s="59" t="str">
        <f>IFERROR(VLOOKUP(O1087,IF($M$4="TEI0187_REV01",RAW_m_TEI0187_REV01!$AJ:$AK),2,0),"---")</f>
        <v>---</v>
      </c>
      <c r="Q1087" s="59" t="str">
        <f>IFERROR(VLOOKUP(L1087,IF($M$4="TEI0187_REV01",RAW_m_TEI0187_REV01!$AD:$AF),3,0),"---")</f>
        <v>---</v>
      </c>
      <c r="R1087" s="59" t="str">
        <f>IFERROR(VLOOKUP(O1087,IF($M$4="TEI0187_REV01",RAW_m_TEI0187_REV01!$AE:$AG),3,0),"---")</f>
        <v>---</v>
      </c>
      <c r="S1087" s="59" t="str">
        <f t="shared" si="35"/>
        <v>---</v>
      </c>
    </row>
    <row r="1088" spans="2:19" ht="15" customHeight="1" x14ac:dyDescent="0.25">
      <c r="B1088" s="59">
        <f t="shared" si="36"/>
        <v>1083</v>
      </c>
      <c r="C1088" s="60">
        <f>IFERROR(IF($C$4="TEB0187_REV01",CALC_CONN_TEB0187_REV01!U1088,),"---")</f>
        <v>0</v>
      </c>
      <c r="D1088" s="59">
        <f>IFERROR(IF($C$4="TEB0187_REV01",CALC_CONN_TEB0187_REV01!D1088,),"---")</f>
        <v>0</v>
      </c>
      <c r="E1088" s="59">
        <f>IFERROR(IF($C$4="TEB0187_REV01",CALC_CONN_TEB0187_REV01!E1088,),"---")</f>
        <v>0</v>
      </c>
      <c r="F1088" s="59" t="str">
        <f>IFERROR(IF(VLOOKUP($D1088&amp;"-"&amp;$E1088,IF($C$4="TEB0187_REV01",CALC_CONN_TEB0187_REV01!$F:$I),4,0)="--","---",IF($C$4="TEB0187_REV01",CALC_CONN_TEB0187_REV01!$G1088&amp; " --&gt; " &amp;CALC_CONN_TEB0187_REV01!$I1088&amp; " --&gt; ")),"---")</f>
        <v>---</v>
      </c>
      <c r="G1088" s="59" t="str">
        <f>IFERROR(IF(VLOOKUP($D1088&amp;"-"&amp;$E1088,IF($C$4="TEB0187_REV01",CALC_CONN_TEB0187_REV01!$F:$H),3,0)="--",VLOOKUP($D1088&amp;"-"&amp;$E1088,IF($C$4="TEB0187_REV01",CALC_CONN_TEB0187_REV01!$F:$H),2,0),VLOOKUP($D1088&amp;"-"&amp;$E1088,IF($C$4="TEB0187_REV01",CALC_CONN_TEB0187_REV01!$F:$H),3,0)),"---")</f>
        <v>---</v>
      </c>
      <c r="H1088" s="59" t="str">
        <f>IFERROR(VLOOKUP(G1088,IF($C$4="TEB0187_REV01",CALC_CONN_TEB0187_REV01!$G:$T),14,0),"---")</f>
        <v>---</v>
      </c>
      <c r="I1088" s="59" t="str">
        <f>IFERROR(VLOOKUP($D1088&amp;"-"&amp;$E1088,IF($C$4="TEB0187_REV01",CALC_CONN_TEB0187_REV01!$F:$K,"???"),6,0),"---")</f>
        <v>---</v>
      </c>
      <c r="J1088" s="61" t="str">
        <f>IFERROR(VLOOKUP($D1088&amp;"-"&amp;$E1088,IF($C$4="TEB0187_REV01",CALC_CONN_TEB0187_REV01!$F:$M,"???"),8,0),"---")</f>
        <v>---</v>
      </c>
      <c r="K1088" s="62" t="str">
        <f>IFERROR(VLOOKUP($D1088&amp;"-"&amp;$E1088,IF($C$4="TEB0187_REV01",CALC_CONN_TEB0187_REV01!$F:$N),9,0),"---")</f>
        <v>---</v>
      </c>
      <c r="L1088" s="59" t="str">
        <f>IFERROR(VLOOKUP(K1088,B2B!$H$3:$I$2000,2,0),"---")</f>
        <v>---</v>
      </c>
      <c r="M1088" s="59" t="str">
        <f>IFERROR(VLOOKUP(L1088,IF($M$4="TEI0187_REV01",RAW_m_TEI0187_REV01!$AD:$AH),5,0),"---")</f>
        <v>---</v>
      </c>
      <c r="N1088" s="59" t="str">
        <f>IFERROR(VLOOKUP(L1088,IF($M$4="TEI0187_REV01",RAW_m_TEI0187_REV01!$AE:$AJ),6,0),"---")</f>
        <v>---</v>
      </c>
      <c r="O1088" s="63" t="str">
        <f>IFERROR(VLOOKUP(L1088,IF($M$4="TEI0187_REV01",RAW_m_TEI0187_REV01!$AD:$AE),2,0),"---")</f>
        <v>---</v>
      </c>
      <c r="P1088" s="59" t="str">
        <f>IFERROR(VLOOKUP(O1088,IF($M$4="TEI0187_REV01",RAW_m_TEI0187_REV01!$AJ:$AK),2,0),"---")</f>
        <v>---</v>
      </c>
      <c r="Q1088" s="59" t="str">
        <f>IFERROR(VLOOKUP(L1088,IF($M$4="TEI0187_REV01",RAW_m_TEI0187_REV01!$AD:$AF),3,0),"---")</f>
        <v>---</v>
      </c>
      <c r="R1088" s="59" t="str">
        <f>IFERROR(VLOOKUP(O1088,IF($M$4="TEI0187_REV01",RAW_m_TEI0187_REV01!$AE:$AG),3,0),"---")</f>
        <v>---</v>
      </c>
      <c r="S1088" s="59" t="str">
        <f t="shared" si="35"/>
        <v>---</v>
      </c>
    </row>
    <row r="1089" spans="2:19" ht="15" customHeight="1" x14ac:dyDescent="0.25">
      <c r="B1089" s="59">
        <f t="shared" si="36"/>
        <v>1084</v>
      </c>
      <c r="C1089" s="60">
        <f>IFERROR(IF($C$4="TEB0187_REV01",CALC_CONN_TEB0187_REV01!U1089,),"---")</f>
        <v>0</v>
      </c>
      <c r="D1089" s="59">
        <f>IFERROR(IF($C$4="TEB0187_REV01",CALC_CONN_TEB0187_REV01!D1089,),"---")</f>
        <v>0</v>
      </c>
      <c r="E1089" s="59">
        <f>IFERROR(IF($C$4="TEB0187_REV01",CALC_CONN_TEB0187_REV01!E1089,),"---")</f>
        <v>0</v>
      </c>
      <c r="F1089" s="59" t="str">
        <f>IFERROR(IF(VLOOKUP($D1089&amp;"-"&amp;$E1089,IF($C$4="TEB0187_REV01",CALC_CONN_TEB0187_REV01!$F:$I),4,0)="--","---",IF($C$4="TEB0187_REV01",CALC_CONN_TEB0187_REV01!$G1089&amp; " --&gt; " &amp;CALC_CONN_TEB0187_REV01!$I1089&amp; " --&gt; ")),"---")</f>
        <v>---</v>
      </c>
      <c r="G1089" s="59" t="str">
        <f>IFERROR(IF(VLOOKUP($D1089&amp;"-"&amp;$E1089,IF($C$4="TEB0187_REV01",CALC_CONN_TEB0187_REV01!$F:$H),3,0)="--",VLOOKUP($D1089&amp;"-"&amp;$E1089,IF($C$4="TEB0187_REV01",CALC_CONN_TEB0187_REV01!$F:$H),2,0),VLOOKUP($D1089&amp;"-"&amp;$E1089,IF($C$4="TEB0187_REV01",CALC_CONN_TEB0187_REV01!$F:$H),3,0)),"---")</f>
        <v>---</v>
      </c>
      <c r="H1089" s="59" t="str">
        <f>IFERROR(VLOOKUP(G1089,IF($C$4="TEB0187_REV01",CALC_CONN_TEB0187_REV01!$G:$T),14,0),"---")</f>
        <v>---</v>
      </c>
      <c r="I1089" s="59" t="str">
        <f>IFERROR(VLOOKUP($D1089&amp;"-"&amp;$E1089,IF($C$4="TEB0187_REV01",CALC_CONN_TEB0187_REV01!$F:$K,"???"),6,0),"---")</f>
        <v>---</v>
      </c>
      <c r="J1089" s="61" t="str">
        <f>IFERROR(VLOOKUP($D1089&amp;"-"&amp;$E1089,IF($C$4="TEB0187_REV01",CALC_CONN_TEB0187_REV01!$F:$M,"???"),8,0),"---")</f>
        <v>---</v>
      </c>
      <c r="K1089" s="62" t="str">
        <f>IFERROR(VLOOKUP($D1089&amp;"-"&amp;$E1089,IF($C$4="TEB0187_REV01",CALC_CONN_TEB0187_REV01!$F:$N),9,0),"---")</f>
        <v>---</v>
      </c>
      <c r="L1089" s="59" t="str">
        <f>IFERROR(VLOOKUP(K1089,B2B!$H$3:$I$2000,2,0),"---")</f>
        <v>---</v>
      </c>
      <c r="M1089" s="59" t="str">
        <f>IFERROR(VLOOKUP(L1089,IF($M$4="TEI0187_REV01",RAW_m_TEI0187_REV01!$AD:$AH),5,0),"---")</f>
        <v>---</v>
      </c>
      <c r="N1089" s="59" t="str">
        <f>IFERROR(VLOOKUP(L1089,IF($M$4="TEI0187_REV01",RAW_m_TEI0187_REV01!$AE:$AJ),6,0),"---")</f>
        <v>---</v>
      </c>
      <c r="O1089" s="63" t="str">
        <f>IFERROR(VLOOKUP(L1089,IF($M$4="TEI0187_REV01",RAW_m_TEI0187_REV01!$AD:$AE),2,0),"---")</f>
        <v>---</v>
      </c>
      <c r="P1089" s="59" t="str">
        <f>IFERROR(VLOOKUP(O1089,IF($M$4="TEI0187_REV01",RAW_m_TEI0187_REV01!$AJ:$AK),2,0),"---")</f>
        <v>---</v>
      </c>
      <c r="Q1089" s="59" t="str">
        <f>IFERROR(VLOOKUP(L1089,IF($M$4="TEI0187_REV01",RAW_m_TEI0187_REV01!$AD:$AF),3,0),"---")</f>
        <v>---</v>
      </c>
      <c r="R1089" s="59" t="str">
        <f>IFERROR(VLOOKUP(O1089,IF($M$4="TEI0187_REV01",RAW_m_TEI0187_REV01!$AE:$AG),3,0),"---")</f>
        <v>---</v>
      </c>
      <c r="S1089" s="59" t="str">
        <f t="shared" si="35"/>
        <v>---</v>
      </c>
    </row>
    <row r="1090" spans="2:19" ht="15" customHeight="1" x14ac:dyDescent="0.25">
      <c r="B1090" s="59">
        <f t="shared" si="36"/>
        <v>1085</v>
      </c>
      <c r="C1090" s="60">
        <f>IFERROR(IF($C$4="TEB0187_REV01",CALC_CONN_TEB0187_REV01!U1090,),"---")</f>
        <v>0</v>
      </c>
      <c r="D1090" s="59">
        <f>IFERROR(IF($C$4="TEB0187_REV01",CALC_CONN_TEB0187_REV01!D1090,),"---")</f>
        <v>0</v>
      </c>
      <c r="E1090" s="59">
        <f>IFERROR(IF($C$4="TEB0187_REV01",CALC_CONN_TEB0187_REV01!E1090,),"---")</f>
        <v>0</v>
      </c>
      <c r="F1090" s="59" t="str">
        <f>IFERROR(IF(VLOOKUP($D1090&amp;"-"&amp;$E1090,IF($C$4="TEB0187_REV01",CALC_CONN_TEB0187_REV01!$F:$I),4,0)="--","---",IF($C$4="TEB0187_REV01",CALC_CONN_TEB0187_REV01!$G1090&amp; " --&gt; " &amp;CALC_CONN_TEB0187_REV01!$I1090&amp; " --&gt; ")),"---")</f>
        <v>---</v>
      </c>
      <c r="G1090" s="59" t="str">
        <f>IFERROR(IF(VLOOKUP($D1090&amp;"-"&amp;$E1090,IF($C$4="TEB0187_REV01",CALC_CONN_TEB0187_REV01!$F:$H),3,0)="--",VLOOKUP($D1090&amp;"-"&amp;$E1090,IF($C$4="TEB0187_REV01",CALC_CONN_TEB0187_REV01!$F:$H),2,0),VLOOKUP($D1090&amp;"-"&amp;$E1090,IF($C$4="TEB0187_REV01",CALC_CONN_TEB0187_REV01!$F:$H),3,0)),"---")</f>
        <v>---</v>
      </c>
      <c r="H1090" s="59" t="str">
        <f>IFERROR(VLOOKUP(G1090,IF($C$4="TEB0187_REV01",CALC_CONN_TEB0187_REV01!$G:$T),14,0),"---")</f>
        <v>---</v>
      </c>
      <c r="I1090" s="59" t="str">
        <f>IFERROR(VLOOKUP($D1090&amp;"-"&amp;$E1090,IF($C$4="TEB0187_REV01",CALC_CONN_TEB0187_REV01!$F:$K,"???"),6,0),"---")</f>
        <v>---</v>
      </c>
      <c r="J1090" s="61" t="str">
        <f>IFERROR(VLOOKUP($D1090&amp;"-"&amp;$E1090,IF($C$4="TEB0187_REV01",CALC_CONN_TEB0187_REV01!$F:$M,"???"),8,0),"---")</f>
        <v>---</v>
      </c>
      <c r="K1090" s="62" t="str">
        <f>IFERROR(VLOOKUP($D1090&amp;"-"&amp;$E1090,IF($C$4="TEB0187_REV01",CALC_CONN_TEB0187_REV01!$F:$N),9,0),"---")</f>
        <v>---</v>
      </c>
      <c r="L1090" s="59" t="str">
        <f>IFERROR(VLOOKUP(K1090,B2B!$H$3:$I$2000,2,0),"---")</f>
        <v>---</v>
      </c>
      <c r="M1090" s="59" t="str">
        <f>IFERROR(VLOOKUP(L1090,IF($M$4="TEI0187_REV01",RAW_m_TEI0187_REV01!$AD:$AH),5,0),"---")</f>
        <v>---</v>
      </c>
      <c r="N1090" s="59" t="str">
        <f>IFERROR(VLOOKUP(L1090,IF($M$4="TEI0187_REV01",RAW_m_TEI0187_REV01!$AE:$AJ),6,0),"---")</f>
        <v>---</v>
      </c>
      <c r="O1090" s="63" t="str">
        <f>IFERROR(VLOOKUP(L1090,IF($M$4="TEI0187_REV01",RAW_m_TEI0187_REV01!$AD:$AE),2,0),"---")</f>
        <v>---</v>
      </c>
      <c r="P1090" s="59" t="str">
        <f>IFERROR(VLOOKUP(O1090,IF($M$4="TEI0187_REV01",RAW_m_TEI0187_REV01!$AJ:$AK),2,0),"---")</f>
        <v>---</v>
      </c>
      <c r="Q1090" s="59" t="str">
        <f>IFERROR(VLOOKUP(L1090,IF($M$4="TEI0187_REV01",RAW_m_TEI0187_REV01!$AD:$AF),3,0),"---")</f>
        <v>---</v>
      </c>
      <c r="R1090" s="59" t="str">
        <f>IFERROR(VLOOKUP(O1090,IF($M$4="TEI0187_REV01",RAW_m_TEI0187_REV01!$AE:$AG),3,0),"---")</f>
        <v>---</v>
      </c>
      <c r="S1090" s="59" t="str">
        <f t="shared" si="35"/>
        <v>---</v>
      </c>
    </row>
    <row r="1091" spans="2:19" ht="15" customHeight="1" x14ac:dyDescent="0.25">
      <c r="B1091" s="59">
        <f t="shared" si="36"/>
        <v>1086</v>
      </c>
      <c r="C1091" s="60">
        <f>IFERROR(IF($C$4="TEB0187_REV01",CALC_CONN_TEB0187_REV01!U1091,),"---")</f>
        <v>0</v>
      </c>
      <c r="D1091" s="59">
        <f>IFERROR(IF($C$4="TEB0187_REV01",CALC_CONN_TEB0187_REV01!D1091,),"---")</f>
        <v>0</v>
      </c>
      <c r="E1091" s="59">
        <f>IFERROR(IF($C$4="TEB0187_REV01",CALC_CONN_TEB0187_REV01!E1091,),"---")</f>
        <v>0</v>
      </c>
      <c r="F1091" s="59" t="str">
        <f>IFERROR(IF(VLOOKUP($D1091&amp;"-"&amp;$E1091,IF($C$4="TEB0187_REV01",CALC_CONN_TEB0187_REV01!$F:$I),4,0)="--","---",IF($C$4="TEB0187_REV01",CALC_CONN_TEB0187_REV01!$G1091&amp; " --&gt; " &amp;CALC_CONN_TEB0187_REV01!$I1091&amp; " --&gt; ")),"---")</f>
        <v>---</v>
      </c>
      <c r="G1091" s="59" t="str">
        <f>IFERROR(IF(VLOOKUP($D1091&amp;"-"&amp;$E1091,IF($C$4="TEB0187_REV01",CALC_CONN_TEB0187_REV01!$F:$H),3,0)="--",VLOOKUP($D1091&amp;"-"&amp;$E1091,IF($C$4="TEB0187_REV01",CALC_CONN_TEB0187_REV01!$F:$H),2,0),VLOOKUP($D1091&amp;"-"&amp;$E1091,IF($C$4="TEB0187_REV01",CALC_CONN_TEB0187_REV01!$F:$H),3,0)),"---")</f>
        <v>---</v>
      </c>
      <c r="H1091" s="59" t="str">
        <f>IFERROR(VLOOKUP(G1091,IF($C$4="TEB0187_REV01",CALC_CONN_TEB0187_REV01!$G:$T),14,0),"---")</f>
        <v>---</v>
      </c>
      <c r="I1091" s="59" t="str">
        <f>IFERROR(VLOOKUP($D1091&amp;"-"&amp;$E1091,IF($C$4="TEB0187_REV01",CALC_CONN_TEB0187_REV01!$F:$K,"???"),6,0),"---")</f>
        <v>---</v>
      </c>
      <c r="J1091" s="61" t="str">
        <f>IFERROR(VLOOKUP($D1091&amp;"-"&amp;$E1091,IF($C$4="TEB0187_REV01",CALC_CONN_TEB0187_REV01!$F:$M,"???"),8,0),"---")</f>
        <v>---</v>
      </c>
      <c r="K1091" s="62" t="str">
        <f>IFERROR(VLOOKUP($D1091&amp;"-"&amp;$E1091,IF($C$4="TEB0187_REV01",CALC_CONN_TEB0187_REV01!$F:$N),9,0),"---")</f>
        <v>---</v>
      </c>
      <c r="L1091" s="59" t="str">
        <f>IFERROR(VLOOKUP(K1091,B2B!$H$3:$I$2000,2,0),"---")</f>
        <v>---</v>
      </c>
      <c r="M1091" s="59" t="str">
        <f>IFERROR(VLOOKUP(L1091,IF($M$4="TEI0187_REV01",RAW_m_TEI0187_REV01!$AD:$AH),5,0),"---")</f>
        <v>---</v>
      </c>
      <c r="N1091" s="59" t="str">
        <f>IFERROR(VLOOKUP(L1091,IF($M$4="TEI0187_REV01",RAW_m_TEI0187_REV01!$AE:$AJ),6,0),"---")</f>
        <v>---</v>
      </c>
      <c r="O1091" s="63" t="str">
        <f>IFERROR(VLOOKUP(L1091,IF($M$4="TEI0187_REV01",RAW_m_TEI0187_REV01!$AD:$AE),2,0),"---")</f>
        <v>---</v>
      </c>
      <c r="P1091" s="59" t="str">
        <f>IFERROR(VLOOKUP(O1091,IF($M$4="TEI0187_REV01",RAW_m_TEI0187_REV01!$AJ:$AK),2,0),"---")</f>
        <v>---</v>
      </c>
      <c r="Q1091" s="59" t="str">
        <f>IFERROR(VLOOKUP(L1091,IF($M$4="TEI0187_REV01",RAW_m_TEI0187_REV01!$AD:$AF),3,0),"---")</f>
        <v>---</v>
      </c>
      <c r="R1091" s="59" t="str">
        <f>IFERROR(VLOOKUP(O1091,IF($M$4="TEI0187_REV01",RAW_m_TEI0187_REV01!$AE:$AG),3,0),"---")</f>
        <v>---</v>
      </c>
      <c r="S1091" s="59" t="str">
        <f t="shared" si="35"/>
        <v>---</v>
      </c>
    </row>
    <row r="1092" spans="2:19" ht="15" customHeight="1" x14ac:dyDescent="0.25">
      <c r="B1092" s="59">
        <f t="shared" si="36"/>
        <v>1087</v>
      </c>
      <c r="C1092" s="60">
        <f>IFERROR(IF($C$4="TEB0187_REV01",CALC_CONN_TEB0187_REV01!U1092,),"---")</f>
        <v>0</v>
      </c>
      <c r="D1092" s="59">
        <f>IFERROR(IF($C$4="TEB0187_REV01",CALC_CONN_TEB0187_REV01!D1092,),"---")</f>
        <v>0</v>
      </c>
      <c r="E1092" s="59">
        <f>IFERROR(IF($C$4="TEB0187_REV01",CALC_CONN_TEB0187_REV01!E1092,),"---")</f>
        <v>0</v>
      </c>
      <c r="F1092" s="59" t="str">
        <f>IFERROR(IF(VLOOKUP($D1092&amp;"-"&amp;$E1092,IF($C$4="TEB0187_REV01",CALC_CONN_TEB0187_REV01!$F:$I),4,0)="--","---",IF($C$4="TEB0187_REV01",CALC_CONN_TEB0187_REV01!$G1092&amp; " --&gt; " &amp;CALC_CONN_TEB0187_REV01!$I1092&amp; " --&gt; ")),"---")</f>
        <v>---</v>
      </c>
      <c r="G1092" s="59" t="str">
        <f>IFERROR(IF(VLOOKUP($D1092&amp;"-"&amp;$E1092,IF($C$4="TEB0187_REV01",CALC_CONN_TEB0187_REV01!$F:$H),3,0)="--",VLOOKUP($D1092&amp;"-"&amp;$E1092,IF($C$4="TEB0187_REV01",CALC_CONN_TEB0187_REV01!$F:$H),2,0),VLOOKUP($D1092&amp;"-"&amp;$E1092,IF($C$4="TEB0187_REV01",CALC_CONN_TEB0187_REV01!$F:$H),3,0)),"---")</f>
        <v>---</v>
      </c>
      <c r="H1092" s="59" t="str">
        <f>IFERROR(VLOOKUP(G1092,IF($C$4="TEB0187_REV01",CALC_CONN_TEB0187_REV01!$G:$T),14,0),"---")</f>
        <v>---</v>
      </c>
      <c r="I1092" s="59" t="str">
        <f>IFERROR(VLOOKUP($D1092&amp;"-"&amp;$E1092,IF($C$4="TEB0187_REV01",CALC_CONN_TEB0187_REV01!$F:$K,"???"),6,0),"---")</f>
        <v>---</v>
      </c>
      <c r="J1092" s="61" t="str">
        <f>IFERROR(VLOOKUP($D1092&amp;"-"&amp;$E1092,IF($C$4="TEB0187_REV01",CALC_CONN_TEB0187_REV01!$F:$M,"???"),8,0),"---")</f>
        <v>---</v>
      </c>
      <c r="K1092" s="62" t="str">
        <f>IFERROR(VLOOKUP($D1092&amp;"-"&amp;$E1092,IF($C$4="TEB0187_REV01",CALC_CONN_TEB0187_REV01!$F:$N),9,0),"---")</f>
        <v>---</v>
      </c>
      <c r="L1092" s="59" t="str">
        <f>IFERROR(VLOOKUP(K1092,B2B!$H$3:$I$2000,2,0),"---")</f>
        <v>---</v>
      </c>
      <c r="M1092" s="59" t="str">
        <f>IFERROR(VLOOKUP(L1092,IF($M$4="TEI0187_REV01",RAW_m_TEI0187_REV01!$AD:$AH),5,0),"---")</f>
        <v>---</v>
      </c>
      <c r="N1092" s="59" t="str">
        <f>IFERROR(VLOOKUP(L1092,IF($M$4="TEI0187_REV01",RAW_m_TEI0187_REV01!$AE:$AJ),6,0),"---")</f>
        <v>---</v>
      </c>
      <c r="O1092" s="63" t="str">
        <f>IFERROR(VLOOKUP(L1092,IF($M$4="TEI0187_REV01",RAW_m_TEI0187_REV01!$AD:$AE),2,0),"---")</f>
        <v>---</v>
      </c>
      <c r="P1092" s="59" t="str">
        <f>IFERROR(VLOOKUP(O1092,IF($M$4="TEI0187_REV01",RAW_m_TEI0187_REV01!$AJ:$AK),2,0),"---")</f>
        <v>---</v>
      </c>
      <c r="Q1092" s="59" t="str">
        <f>IFERROR(VLOOKUP(L1092,IF($M$4="TEI0187_REV01",RAW_m_TEI0187_REV01!$AD:$AF),3,0),"---")</f>
        <v>---</v>
      </c>
      <c r="R1092" s="59" t="str">
        <f>IFERROR(VLOOKUP(O1092,IF($M$4="TEI0187_REV01",RAW_m_TEI0187_REV01!$AE:$AG),3,0),"---")</f>
        <v>---</v>
      </c>
      <c r="S1092" s="59" t="str">
        <f t="shared" si="35"/>
        <v>---</v>
      </c>
    </row>
    <row r="1093" spans="2:19" ht="15" customHeight="1" x14ac:dyDescent="0.25">
      <c r="B1093" s="59">
        <f t="shared" si="36"/>
        <v>1088</v>
      </c>
      <c r="C1093" s="60">
        <f>IFERROR(IF($C$4="TEB0187_REV01",CALC_CONN_TEB0187_REV01!U1093,),"---")</f>
        <v>0</v>
      </c>
      <c r="D1093" s="59">
        <f>IFERROR(IF($C$4="TEB0187_REV01",CALC_CONN_TEB0187_REV01!D1093,),"---")</f>
        <v>0</v>
      </c>
      <c r="E1093" s="59">
        <f>IFERROR(IF($C$4="TEB0187_REV01",CALC_CONN_TEB0187_REV01!E1093,),"---")</f>
        <v>0</v>
      </c>
      <c r="F1093" s="59" t="str">
        <f>IFERROR(IF(VLOOKUP($D1093&amp;"-"&amp;$E1093,IF($C$4="TEB0187_REV01",CALC_CONN_TEB0187_REV01!$F:$I),4,0)="--","---",IF($C$4="TEB0187_REV01",CALC_CONN_TEB0187_REV01!$G1093&amp; " --&gt; " &amp;CALC_CONN_TEB0187_REV01!$I1093&amp; " --&gt; ")),"---")</f>
        <v>---</v>
      </c>
      <c r="G1093" s="59" t="str">
        <f>IFERROR(IF(VLOOKUP($D1093&amp;"-"&amp;$E1093,IF($C$4="TEB0187_REV01",CALC_CONN_TEB0187_REV01!$F:$H),3,0)="--",VLOOKUP($D1093&amp;"-"&amp;$E1093,IF($C$4="TEB0187_REV01",CALC_CONN_TEB0187_REV01!$F:$H),2,0),VLOOKUP($D1093&amp;"-"&amp;$E1093,IF($C$4="TEB0187_REV01",CALC_CONN_TEB0187_REV01!$F:$H),3,0)),"---")</f>
        <v>---</v>
      </c>
      <c r="H1093" s="59" t="str">
        <f>IFERROR(VLOOKUP(G1093,IF($C$4="TEB0187_REV01",CALC_CONN_TEB0187_REV01!$G:$T),14,0),"---")</f>
        <v>---</v>
      </c>
      <c r="I1093" s="59" t="str">
        <f>IFERROR(VLOOKUP($D1093&amp;"-"&amp;$E1093,IF($C$4="TEB0187_REV01",CALC_CONN_TEB0187_REV01!$F:$K,"???"),6,0),"---")</f>
        <v>---</v>
      </c>
      <c r="J1093" s="61" t="str">
        <f>IFERROR(VLOOKUP($D1093&amp;"-"&amp;$E1093,IF($C$4="TEB0187_REV01",CALC_CONN_TEB0187_REV01!$F:$M,"???"),8,0),"---")</f>
        <v>---</v>
      </c>
      <c r="K1093" s="62" t="str">
        <f>IFERROR(VLOOKUP($D1093&amp;"-"&amp;$E1093,IF($C$4="TEB0187_REV01",CALC_CONN_TEB0187_REV01!$F:$N),9,0),"---")</f>
        <v>---</v>
      </c>
      <c r="L1093" s="59" t="str">
        <f>IFERROR(VLOOKUP(K1093,B2B!$H$3:$I$2000,2,0),"---")</f>
        <v>---</v>
      </c>
      <c r="M1093" s="59" t="str">
        <f>IFERROR(VLOOKUP(L1093,IF($M$4="TEI0187_REV01",RAW_m_TEI0187_REV01!$AD:$AH),5,0),"---")</f>
        <v>---</v>
      </c>
      <c r="N1093" s="59" t="str">
        <f>IFERROR(VLOOKUP(L1093,IF($M$4="TEI0187_REV01",RAW_m_TEI0187_REV01!$AE:$AJ),6,0),"---")</f>
        <v>---</v>
      </c>
      <c r="O1093" s="63" t="str">
        <f>IFERROR(VLOOKUP(L1093,IF($M$4="TEI0187_REV01",RAW_m_TEI0187_REV01!$AD:$AE),2,0),"---")</f>
        <v>---</v>
      </c>
      <c r="P1093" s="59" t="str">
        <f>IFERROR(VLOOKUP(O1093,IF($M$4="TEI0187_REV01",RAW_m_TEI0187_REV01!$AJ:$AK),2,0),"---")</f>
        <v>---</v>
      </c>
      <c r="Q1093" s="59" t="str">
        <f>IFERROR(VLOOKUP(L1093,IF($M$4="TEI0187_REV01",RAW_m_TEI0187_REV01!$AD:$AF),3,0),"---")</f>
        <v>---</v>
      </c>
      <c r="R1093" s="59" t="str">
        <f>IFERROR(VLOOKUP(O1093,IF($M$4="TEI0187_REV01",RAW_m_TEI0187_REV01!$AE:$AG),3,0),"---")</f>
        <v>---</v>
      </c>
      <c r="S1093" s="59" t="str">
        <f t="shared" si="35"/>
        <v>---</v>
      </c>
    </row>
    <row r="1094" spans="2:19" ht="15" customHeight="1" x14ac:dyDescent="0.25">
      <c r="B1094" s="59">
        <f t="shared" si="36"/>
        <v>1089</v>
      </c>
      <c r="C1094" s="60">
        <f>IFERROR(IF($C$4="TEB0187_REV01",CALC_CONN_TEB0187_REV01!U1094,),"---")</f>
        <v>0</v>
      </c>
      <c r="D1094" s="59">
        <f>IFERROR(IF($C$4="TEB0187_REV01",CALC_CONN_TEB0187_REV01!D1094,),"---")</f>
        <v>0</v>
      </c>
      <c r="E1094" s="59">
        <f>IFERROR(IF($C$4="TEB0187_REV01",CALC_CONN_TEB0187_REV01!E1094,),"---")</f>
        <v>0</v>
      </c>
      <c r="F1094" s="59" t="str">
        <f>IFERROR(IF(VLOOKUP($D1094&amp;"-"&amp;$E1094,IF($C$4="TEB0187_REV01",CALC_CONN_TEB0187_REV01!$F:$I),4,0)="--","---",IF($C$4="TEB0187_REV01",CALC_CONN_TEB0187_REV01!$G1094&amp; " --&gt; " &amp;CALC_CONN_TEB0187_REV01!$I1094&amp; " --&gt; ")),"---")</f>
        <v>---</v>
      </c>
      <c r="G1094" s="59" t="str">
        <f>IFERROR(IF(VLOOKUP($D1094&amp;"-"&amp;$E1094,IF($C$4="TEB0187_REV01",CALC_CONN_TEB0187_REV01!$F:$H),3,0)="--",VLOOKUP($D1094&amp;"-"&amp;$E1094,IF($C$4="TEB0187_REV01",CALC_CONN_TEB0187_REV01!$F:$H),2,0),VLOOKUP($D1094&amp;"-"&amp;$E1094,IF($C$4="TEB0187_REV01",CALC_CONN_TEB0187_REV01!$F:$H),3,0)),"---")</f>
        <v>---</v>
      </c>
      <c r="H1094" s="59" t="str">
        <f>IFERROR(VLOOKUP(G1094,IF($C$4="TEB0187_REV01",CALC_CONN_TEB0187_REV01!$G:$T),14,0),"---")</f>
        <v>---</v>
      </c>
      <c r="I1094" s="59" t="str">
        <f>IFERROR(VLOOKUP($D1094&amp;"-"&amp;$E1094,IF($C$4="TEB0187_REV01",CALC_CONN_TEB0187_REV01!$F:$K,"???"),6,0),"---")</f>
        <v>---</v>
      </c>
      <c r="J1094" s="61" t="str">
        <f>IFERROR(VLOOKUP($D1094&amp;"-"&amp;$E1094,IF($C$4="TEB0187_REV01",CALC_CONN_TEB0187_REV01!$F:$M,"???"),8,0),"---")</f>
        <v>---</v>
      </c>
      <c r="K1094" s="62" t="str">
        <f>IFERROR(VLOOKUP($D1094&amp;"-"&amp;$E1094,IF($C$4="TEB0187_REV01",CALC_CONN_TEB0187_REV01!$F:$N),9,0),"---")</f>
        <v>---</v>
      </c>
      <c r="L1094" s="59" t="str">
        <f>IFERROR(VLOOKUP(K1094,B2B!$H$3:$I$2000,2,0),"---")</f>
        <v>---</v>
      </c>
      <c r="M1094" s="59" t="str">
        <f>IFERROR(VLOOKUP(L1094,IF($M$4="TEI0187_REV01",RAW_m_TEI0187_REV01!$AD:$AH),5,0),"---")</f>
        <v>---</v>
      </c>
      <c r="N1094" s="59" t="str">
        <f>IFERROR(VLOOKUP(L1094,IF($M$4="TEI0187_REV01",RAW_m_TEI0187_REV01!$AE:$AJ),6,0),"---")</f>
        <v>---</v>
      </c>
      <c r="O1094" s="63" t="str">
        <f>IFERROR(VLOOKUP(L1094,IF($M$4="TEI0187_REV01",RAW_m_TEI0187_REV01!$AD:$AE),2,0),"---")</f>
        <v>---</v>
      </c>
      <c r="P1094" s="59" t="str">
        <f>IFERROR(VLOOKUP(O1094,IF($M$4="TEI0187_REV01",RAW_m_TEI0187_REV01!$AJ:$AK),2,0),"---")</f>
        <v>---</v>
      </c>
      <c r="Q1094" s="59" t="str">
        <f>IFERROR(VLOOKUP(L1094,IF($M$4="TEI0187_REV01",RAW_m_TEI0187_REV01!$AD:$AF),3,0),"---")</f>
        <v>---</v>
      </c>
      <c r="R1094" s="59" t="str">
        <f>IFERROR(VLOOKUP(O1094,IF($M$4="TEI0187_REV01",RAW_m_TEI0187_REV01!$AE:$AG),3,0),"---")</f>
        <v>---</v>
      </c>
      <c r="S1094" s="59" t="str">
        <f t="shared" si="35"/>
        <v>---</v>
      </c>
    </row>
    <row r="1095" spans="2:19" ht="15" customHeight="1" x14ac:dyDescent="0.25">
      <c r="B1095" s="59">
        <f t="shared" si="36"/>
        <v>1090</v>
      </c>
      <c r="C1095" s="60">
        <f>IFERROR(IF($C$4="TEB0187_REV01",CALC_CONN_TEB0187_REV01!U1095,),"---")</f>
        <v>0</v>
      </c>
      <c r="D1095" s="59">
        <f>IFERROR(IF($C$4="TEB0187_REV01",CALC_CONN_TEB0187_REV01!D1095,),"---")</f>
        <v>0</v>
      </c>
      <c r="E1095" s="59">
        <f>IFERROR(IF($C$4="TEB0187_REV01",CALC_CONN_TEB0187_REV01!E1095,),"---")</f>
        <v>0</v>
      </c>
      <c r="F1095" s="59" t="str">
        <f>IFERROR(IF(VLOOKUP($D1095&amp;"-"&amp;$E1095,IF($C$4="TEB0187_REV01",CALC_CONN_TEB0187_REV01!$F:$I),4,0)="--","---",IF($C$4="TEB0187_REV01",CALC_CONN_TEB0187_REV01!$G1095&amp; " --&gt; " &amp;CALC_CONN_TEB0187_REV01!$I1095&amp; " --&gt; ")),"---")</f>
        <v>---</v>
      </c>
      <c r="G1095" s="59" t="str">
        <f>IFERROR(IF(VLOOKUP($D1095&amp;"-"&amp;$E1095,IF($C$4="TEB0187_REV01",CALC_CONN_TEB0187_REV01!$F:$H),3,0)="--",VLOOKUP($D1095&amp;"-"&amp;$E1095,IF($C$4="TEB0187_REV01",CALC_CONN_TEB0187_REV01!$F:$H),2,0),VLOOKUP($D1095&amp;"-"&amp;$E1095,IF($C$4="TEB0187_REV01",CALC_CONN_TEB0187_REV01!$F:$H),3,0)),"---")</f>
        <v>---</v>
      </c>
      <c r="H1095" s="59" t="str">
        <f>IFERROR(VLOOKUP(G1095,IF($C$4="TEB0187_REV01",CALC_CONN_TEB0187_REV01!$G:$T),14,0),"---")</f>
        <v>---</v>
      </c>
      <c r="I1095" s="59" t="str">
        <f>IFERROR(VLOOKUP($D1095&amp;"-"&amp;$E1095,IF($C$4="TEB0187_REV01",CALC_CONN_TEB0187_REV01!$F:$K,"???"),6,0),"---")</f>
        <v>---</v>
      </c>
      <c r="J1095" s="61" t="str">
        <f>IFERROR(VLOOKUP($D1095&amp;"-"&amp;$E1095,IF($C$4="TEB0187_REV01",CALC_CONN_TEB0187_REV01!$F:$M,"???"),8,0),"---")</f>
        <v>---</v>
      </c>
      <c r="K1095" s="62" t="str">
        <f>IFERROR(VLOOKUP($D1095&amp;"-"&amp;$E1095,IF($C$4="TEB0187_REV01",CALC_CONN_TEB0187_REV01!$F:$N),9,0),"---")</f>
        <v>---</v>
      </c>
      <c r="L1095" s="59" t="str">
        <f>IFERROR(VLOOKUP(K1095,B2B!$H$3:$I$2000,2,0),"---")</f>
        <v>---</v>
      </c>
      <c r="M1095" s="59" t="str">
        <f>IFERROR(VLOOKUP(L1095,IF($M$4="TEI0187_REV01",RAW_m_TEI0187_REV01!$AD:$AH),5,0),"---")</f>
        <v>---</v>
      </c>
      <c r="N1095" s="59" t="str">
        <f>IFERROR(VLOOKUP(L1095,IF($M$4="TEI0187_REV01",RAW_m_TEI0187_REV01!$AE:$AJ),6,0),"---")</f>
        <v>---</v>
      </c>
      <c r="O1095" s="63" t="str">
        <f>IFERROR(VLOOKUP(L1095,IF($M$4="TEI0187_REV01",RAW_m_TEI0187_REV01!$AD:$AE),2,0),"---")</f>
        <v>---</v>
      </c>
      <c r="P1095" s="59" t="str">
        <f>IFERROR(VLOOKUP(O1095,IF($M$4="TEI0187_REV01",RAW_m_TEI0187_REV01!$AJ:$AK),2,0),"---")</f>
        <v>---</v>
      </c>
      <c r="Q1095" s="59" t="str">
        <f>IFERROR(VLOOKUP(L1095,IF($M$4="TEI0187_REV01",RAW_m_TEI0187_REV01!$AD:$AF),3,0),"---")</f>
        <v>---</v>
      </c>
      <c r="R1095" s="59" t="str">
        <f>IFERROR(VLOOKUP(O1095,IF($M$4="TEI0187_REV01",RAW_m_TEI0187_REV01!$AE:$AG),3,0),"---")</f>
        <v>---</v>
      </c>
      <c r="S1095" s="59" t="str">
        <f t="shared" ref="S1095:S1158" si="37">IFERROR(SUBSTITUTE(I1095,"mm","")+SUBSTITUTE(R1095,"mm",""),"---")</f>
        <v>---</v>
      </c>
    </row>
    <row r="1096" spans="2:19" ht="15" customHeight="1" x14ac:dyDescent="0.25">
      <c r="B1096" s="59">
        <f t="shared" ref="B1096:B1159" si="38">B1095+1</f>
        <v>1091</v>
      </c>
      <c r="C1096" s="60">
        <f>IFERROR(IF($C$4="TEB0187_REV01",CALC_CONN_TEB0187_REV01!U1096,),"---")</f>
        <v>0</v>
      </c>
      <c r="D1096" s="59">
        <f>IFERROR(IF($C$4="TEB0187_REV01",CALC_CONN_TEB0187_REV01!D1096,),"---")</f>
        <v>0</v>
      </c>
      <c r="E1096" s="59">
        <f>IFERROR(IF($C$4="TEB0187_REV01",CALC_CONN_TEB0187_REV01!E1096,),"---")</f>
        <v>0</v>
      </c>
      <c r="F1096" s="59" t="str">
        <f>IFERROR(IF(VLOOKUP($D1096&amp;"-"&amp;$E1096,IF($C$4="TEB0187_REV01",CALC_CONN_TEB0187_REV01!$F:$I),4,0)="--","---",IF($C$4="TEB0187_REV01",CALC_CONN_TEB0187_REV01!$G1096&amp; " --&gt; " &amp;CALC_CONN_TEB0187_REV01!$I1096&amp; " --&gt; ")),"---")</f>
        <v>---</v>
      </c>
      <c r="G1096" s="59" t="str">
        <f>IFERROR(IF(VLOOKUP($D1096&amp;"-"&amp;$E1096,IF($C$4="TEB0187_REV01",CALC_CONN_TEB0187_REV01!$F:$H),3,0)="--",VLOOKUP($D1096&amp;"-"&amp;$E1096,IF($C$4="TEB0187_REV01",CALC_CONN_TEB0187_REV01!$F:$H),2,0),VLOOKUP($D1096&amp;"-"&amp;$E1096,IF($C$4="TEB0187_REV01",CALC_CONN_TEB0187_REV01!$F:$H),3,0)),"---")</f>
        <v>---</v>
      </c>
      <c r="H1096" s="59" t="str">
        <f>IFERROR(VLOOKUP(G1096,IF($C$4="TEB0187_REV01",CALC_CONN_TEB0187_REV01!$G:$T),14,0),"---")</f>
        <v>---</v>
      </c>
      <c r="I1096" s="59" t="str">
        <f>IFERROR(VLOOKUP($D1096&amp;"-"&amp;$E1096,IF($C$4="TEB0187_REV01",CALC_CONN_TEB0187_REV01!$F:$K,"???"),6,0),"---")</f>
        <v>---</v>
      </c>
      <c r="J1096" s="61" t="str">
        <f>IFERROR(VLOOKUP($D1096&amp;"-"&amp;$E1096,IF($C$4="TEB0187_REV01",CALC_CONN_TEB0187_REV01!$F:$M,"???"),8,0),"---")</f>
        <v>---</v>
      </c>
      <c r="K1096" s="62" t="str">
        <f>IFERROR(VLOOKUP($D1096&amp;"-"&amp;$E1096,IF($C$4="TEB0187_REV01",CALC_CONN_TEB0187_REV01!$F:$N),9,0),"---")</f>
        <v>---</v>
      </c>
      <c r="L1096" s="59" t="str">
        <f>IFERROR(VLOOKUP(K1096,B2B!$H$3:$I$2000,2,0),"---")</f>
        <v>---</v>
      </c>
      <c r="M1096" s="59" t="str">
        <f>IFERROR(VLOOKUP(L1096,IF($M$4="TEI0187_REV01",RAW_m_TEI0187_REV01!$AD:$AH),5,0),"---")</f>
        <v>---</v>
      </c>
      <c r="N1096" s="59" t="str">
        <f>IFERROR(VLOOKUP(L1096,IF($M$4="TEI0187_REV01",RAW_m_TEI0187_REV01!$AE:$AJ),6,0),"---")</f>
        <v>---</v>
      </c>
      <c r="O1096" s="63" t="str">
        <f>IFERROR(VLOOKUP(L1096,IF($M$4="TEI0187_REV01",RAW_m_TEI0187_REV01!$AD:$AE),2,0),"---")</f>
        <v>---</v>
      </c>
      <c r="P1096" s="59" t="str">
        <f>IFERROR(VLOOKUP(O1096,IF($M$4="TEI0187_REV01",RAW_m_TEI0187_REV01!$AJ:$AK),2,0),"---")</f>
        <v>---</v>
      </c>
      <c r="Q1096" s="59" t="str">
        <f>IFERROR(VLOOKUP(L1096,IF($M$4="TEI0187_REV01",RAW_m_TEI0187_REV01!$AD:$AF),3,0),"---")</f>
        <v>---</v>
      </c>
      <c r="R1096" s="59" t="str">
        <f>IFERROR(VLOOKUP(O1096,IF($M$4="TEI0187_REV01",RAW_m_TEI0187_REV01!$AE:$AG),3,0),"---")</f>
        <v>---</v>
      </c>
      <c r="S1096" s="59" t="str">
        <f t="shared" si="37"/>
        <v>---</v>
      </c>
    </row>
    <row r="1097" spans="2:19" ht="15" customHeight="1" x14ac:dyDescent="0.25">
      <c r="B1097" s="59">
        <f t="shared" si="38"/>
        <v>1092</v>
      </c>
      <c r="C1097" s="60">
        <f>IFERROR(IF($C$4="TEB0187_REV01",CALC_CONN_TEB0187_REV01!U1097,),"---")</f>
        <v>0</v>
      </c>
      <c r="D1097" s="59">
        <f>IFERROR(IF($C$4="TEB0187_REV01",CALC_CONN_TEB0187_REV01!D1097,),"---")</f>
        <v>0</v>
      </c>
      <c r="E1097" s="59">
        <f>IFERROR(IF($C$4="TEB0187_REV01",CALC_CONN_TEB0187_REV01!E1097,),"---")</f>
        <v>0</v>
      </c>
      <c r="F1097" s="59" t="str">
        <f>IFERROR(IF(VLOOKUP($D1097&amp;"-"&amp;$E1097,IF($C$4="TEB0187_REV01",CALC_CONN_TEB0187_REV01!$F:$I),4,0)="--","---",IF($C$4="TEB0187_REV01",CALC_CONN_TEB0187_REV01!$G1097&amp; " --&gt; " &amp;CALC_CONN_TEB0187_REV01!$I1097&amp; " --&gt; ")),"---")</f>
        <v>---</v>
      </c>
      <c r="G1097" s="59" t="str">
        <f>IFERROR(IF(VLOOKUP($D1097&amp;"-"&amp;$E1097,IF($C$4="TEB0187_REV01",CALC_CONN_TEB0187_REV01!$F:$H),3,0)="--",VLOOKUP($D1097&amp;"-"&amp;$E1097,IF($C$4="TEB0187_REV01",CALC_CONN_TEB0187_REV01!$F:$H),2,0),VLOOKUP($D1097&amp;"-"&amp;$E1097,IF($C$4="TEB0187_REV01",CALC_CONN_TEB0187_REV01!$F:$H),3,0)),"---")</f>
        <v>---</v>
      </c>
      <c r="H1097" s="59" t="str">
        <f>IFERROR(VLOOKUP(G1097,IF($C$4="TEB0187_REV01",CALC_CONN_TEB0187_REV01!$G:$T),14,0),"---")</f>
        <v>---</v>
      </c>
      <c r="I1097" s="59" t="str">
        <f>IFERROR(VLOOKUP($D1097&amp;"-"&amp;$E1097,IF($C$4="TEB0187_REV01",CALC_CONN_TEB0187_REV01!$F:$K,"???"),6,0),"---")</f>
        <v>---</v>
      </c>
      <c r="J1097" s="61" t="str">
        <f>IFERROR(VLOOKUP($D1097&amp;"-"&amp;$E1097,IF($C$4="TEB0187_REV01",CALC_CONN_TEB0187_REV01!$F:$M,"???"),8,0),"---")</f>
        <v>---</v>
      </c>
      <c r="K1097" s="62" t="str">
        <f>IFERROR(VLOOKUP($D1097&amp;"-"&amp;$E1097,IF($C$4="TEB0187_REV01",CALC_CONN_TEB0187_REV01!$F:$N),9,0),"---")</f>
        <v>---</v>
      </c>
      <c r="L1097" s="59" t="str">
        <f>IFERROR(VLOOKUP(K1097,B2B!$H$3:$I$2000,2,0),"---")</f>
        <v>---</v>
      </c>
      <c r="M1097" s="59" t="str">
        <f>IFERROR(VLOOKUP(L1097,IF($M$4="TEI0187_REV01",RAW_m_TEI0187_REV01!$AD:$AH),5,0),"---")</f>
        <v>---</v>
      </c>
      <c r="N1097" s="59" t="str">
        <f>IFERROR(VLOOKUP(L1097,IF($M$4="TEI0187_REV01",RAW_m_TEI0187_REV01!$AE:$AJ),6,0),"---")</f>
        <v>---</v>
      </c>
      <c r="O1097" s="63" t="str">
        <f>IFERROR(VLOOKUP(L1097,IF($M$4="TEI0187_REV01",RAW_m_TEI0187_REV01!$AD:$AE),2,0),"---")</f>
        <v>---</v>
      </c>
      <c r="P1097" s="59" t="str">
        <f>IFERROR(VLOOKUP(O1097,IF($M$4="TEI0187_REV01",RAW_m_TEI0187_REV01!$AJ:$AK),2,0),"---")</f>
        <v>---</v>
      </c>
      <c r="Q1097" s="59" t="str">
        <f>IFERROR(VLOOKUP(L1097,IF($M$4="TEI0187_REV01",RAW_m_TEI0187_REV01!$AD:$AF),3,0),"---")</f>
        <v>---</v>
      </c>
      <c r="R1097" s="59" t="str">
        <f>IFERROR(VLOOKUP(O1097,IF($M$4="TEI0187_REV01",RAW_m_TEI0187_REV01!$AE:$AG),3,0),"---")</f>
        <v>---</v>
      </c>
      <c r="S1097" s="59" t="str">
        <f t="shared" si="37"/>
        <v>---</v>
      </c>
    </row>
    <row r="1098" spans="2:19" ht="15" customHeight="1" x14ac:dyDescent="0.25">
      <c r="B1098" s="59">
        <f t="shared" si="38"/>
        <v>1093</v>
      </c>
      <c r="C1098" s="60">
        <f>IFERROR(IF($C$4="TEB0187_REV01",CALC_CONN_TEB0187_REV01!U1098,),"---")</f>
        <v>0</v>
      </c>
      <c r="D1098" s="59">
        <f>IFERROR(IF($C$4="TEB0187_REV01",CALC_CONN_TEB0187_REV01!D1098,),"---")</f>
        <v>0</v>
      </c>
      <c r="E1098" s="59">
        <f>IFERROR(IF($C$4="TEB0187_REV01",CALC_CONN_TEB0187_REV01!E1098,),"---")</f>
        <v>0</v>
      </c>
      <c r="F1098" s="59" t="str">
        <f>IFERROR(IF(VLOOKUP($D1098&amp;"-"&amp;$E1098,IF($C$4="TEB0187_REV01",CALC_CONN_TEB0187_REV01!$F:$I),4,0)="--","---",IF($C$4="TEB0187_REV01",CALC_CONN_TEB0187_REV01!$G1098&amp; " --&gt; " &amp;CALC_CONN_TEB0187_REV01!$I1098&amp; " --&gt; ")),"---")</f>
        <v>---</v>
      </c>
      <c r="G1098" s="59" t="str">
        <f>IFERROR(IF(VLOOKUP($D1098&amp;"-"&amp;$E1098,IF($C$4="TEB0187_REV01",CALC_CONN_TEB0187_REV01!$F:$H),3,0)="--",VLOOKUP($D1098&amp;"-"&amp;$E1098,IF($C$4="TEB0187_REV01",CALC_CONN_TEB0187_REV01!$F:$H),2,0),VLOOKUP($D1098&amp;"-"&amp;$E1098,IF($C$4="TEB0187_REV01",CALC_CONN_TEB0187_REV01!$F:$H),3,0)),"---")</f>
        <v>---</v>
      </c>
      <c r="H1098" s="59" t="str">
        <f>IFERROR(VLOOKUP(G1098,IF($C$4="TEB0187_REV01",CALC_CONN_TEB0187_REV01!$G:$T),14,0),"---")</f>
        <v>---</v>
      </c>
      <c r="I1098" s="59" t="str">
        <f>IFERROR(VLOOKUP($D1098&amp;"-"&amp;$E1098,IF($C$4="TEB0187_REV01",CALC_CONN_TEB0187_REV01!$F:$K,"???"),6,0),"---")</f>
        <v>---</v>
      </c>
      <c r="J1098" s="61" t="str">
        <f>IFERROR(VLOOKUP($D1098&amp;"-"&amp;$E1098,IF($C$4="TEB0187_REV01",CALC_CONN_TEB0187_REV01!$F:$M,"???"),8,0),"---")</f>
        <v>---</v>
      </c>
      <c r="K1098" s="62" t="str">
        <f>IFERROR(VLOOKUP($D1098&amp;"-"&amp;$E1098,IF($C$4="TEB0187_REV01",CALC_CONN_TEB0187_REV01!$F:$N),9,0),"---")</f>
        <v>---</v>
      </c>
      <c r="L1098" s="59" t="str">
        <f>IFERROR(VLOOKUP(K1098,B2B!$H$3:$I$2000,2,0),"---")</f>
        <v>---</v>
      </c>
      <c r="M1098" s="59" t="str">
        <f>IFERROR(VLOOKUP(L1098,IF($M$4="TEI0187_REV01",RAW_m_TEI0187_REV01!$AD:$AH),5,0),"---")</f>
        <v>---</v>
      </c>
      <c r="N1098" s="59" t="str">
        <f>IFERROR(VLOOKUP(L1098,IF($M$4="TEI0187_REV01",RAW_m_TEI0187_REV01!$AE:$AJ),6,0),"---")</f>
        <v>---</v>
      </c>
      <c r="O1098" s="63" t="str">
        <f>IFERROR(VLOOKUP(L1098,IF($M$4="TEI0187_REV01",RAW_m_TEI0187_REV01!$AD:$AE),2,0),"---")</f>
        <v>---</v>
      </c>
      <c r="P1098" s="59" t="str">
        <f>IFERROR(VLOOKUP(O1098,IF($M$4="TEI0187_REV01",RAW_m_TEI0187_REV01!$AJ:$AK),2,0),"---")</f>
        <v>---</v>
      </c>
      <c r="Q1098" s="59" t="str">
        <f>IFERROR(VLOOKUP(L1098,IF($M$4="TEI0187_REV01",RAW_m_TEI0187_REV01!$AD:$AF),3,0),"---")</f>
        <v>---</v>
      </c>
      <c r="R1098" s="59" t="str">
        <f>IFERROR(VLOOKUP(O1098,IF($M$4="TEI0187_REV01",RAW_m_TEI0187_REV01!$AE:$AG),3,0),"---")</f>
        <v>---</v>
      </c>
      <c r="S1098" s="59" t="str">
        <f t="shared" si="37"/>
        <v>---</v>
      </c>
    </row>
    <row r="1099" spans="2:19" ht="15" customHeight="1" x14ac:dyDescent="0.25">
      <c r="B1099" s="59">
        <f t="shared" si="38"/>
        <v>1094</v>
      </c>
      <c r="C1099" s="60">
        <f>IFERROR(IF($C$4="TEB0187_REV01",CALC_CONN_TEB0187_REV01!U1099,),"---")</f>
        <v>0</v>
      </c>
      <c r="D1099" s="59">
        <f>IFERROR(IF($C$4="TEB0187_REV01",CALC_CONN_TEB0187_REV01!D1099,),"---")</f>
        <v>0</v>
      </c>
      <c r="E1099" s="59">
        <f>IFERROR(IF($C$4="TEB0187_REV01",CALC_CONN_TEB0187_REV01!E1099,),"---")</f>
        <v>0</v>
      </c>
      <c r="F1099" s="59" t="str">
        <f>IFERROR(IF(VLOOKUP($D1099&amp;"-"&amp;$E1099,IF($C$4="TEB0187_REV01",CALC_CONN_TEB0187_REV01!$F:$I),4,0)="--","---",IF($C$4="TEB0187_REV01",CALC_CONN_TEB0187_REV01!$G1099&amp; " --&gt; " &amp;CALC_CONN_TEB0187_REV01!$I1099&amp; " --&gt; ")),"---")</f>
        <v>---</v>
      </c>
      <c r="G1099" s="59" t="str">
        <f>IFERROR(IF(VLOOKUP($D1099&amp;"-"&amp;$E1099,IF($C$4="TEB0187_REV01",CALC_CONN_TEB0187_REV01!$F:$H),3,0)="--",VLOOKUP($D1099&amp;"-"&amp;$E1099,IF($C$4="TEB0187_REV01",CALC_CONN_TEB0187_REV01!$F:$H),2,0),VLOOKUP($D1099&amp;"-"&amp;$E1099,IF($C$4="TEB0187_REV01",CALC_CONN_TEB0187_REV01!$F:$H),3,0)),"---")</f>
        <v>---</v>
      </c>
      <c r="H1099" s="59" t="str">
        <f>IFERROR(VLOOKUP(G1099,IF($C$4="TEB0187_REV01",CALC_CONN_TEB0187_REV01!$G:$T),14,0),"---")</f>
        <v>---</v>
      </c>
      <c r="I1099" s="59" t="str">
        <f>IFERROR(VLOOKUP($D1099&amp;"-"&amp;$E1099,IF($C$4="TEB0187_REV01",CALC_CONN_TEB0187_REV01!$F:$K,"???"),6,0),"---")</f>
        <v>---</v>
      </c>
      <c r="J1099" s="61" t="str">
        <f>IFERROR(VLOOKUP($D1099&amp;"-"&amp;$E1099,IF($C$4="TEB0187_REV01",CALC_CONN_TEB0187_REV01!$F:$M,"???"),8,0),"---")</f>
        <v>---</v>
      </c>
      <c r="K1099" s="62" t="str">
        <f>IFERROR(VLOOKUP($D1099&amp;"-"&amp;$E1099,IF($C$4="TEB0187_REV01",CALC_CONN_TEB0187_REV01!$F:$N),9,0),"---")</f>
        <v>---</v>
      </c>
      <c r="L1099" s="59" t="str">
        <f>IFERROR(VLOOKUP(K1099,B2B!$H$3:$I$2000,2,0),"---")</f>
        <v>---</v>
      </c>
      <c r="M1099" s="59" t="str">
        <f>IFERROR(VLOOKUP(L1099,IF($M$4="TEI0187_REV01",RAW_m_TEI0187_REV01!$AD:$AH),5,0),"---")</f>
        <v>---</v>
      </c>
      <c r="N1099" s="59" t="str">
        <f>IFERROR(VLOOKUP(L1099,IF($M$4="TEI0187_REV01",RAW_m_TEI0187_REV01!$AE:$AJ),6,0),"---")</f>
        <v>---</v>
      </c>
      <c r="O1099" s="63" t="str">
        <f>IFERROR(VLOOKUP(L1099,IF($M$4="TEI0187_REV01",RAW_m_TEI0187_REV01!$AD:$AE),2,0),"---")</f>
        <v>---</v>
      </c>
      <c r="P1099" s="59" t="str">
        <f>IFERROR(VLOOKUP(O1099,IF($M$4="TEI0187_REV01",RAW_m_TEI0187_REV01!$AJ:$AK),2,0),"---")</f>
        <v>---</v>
      </c>
      <c r="Q1099" s="59" t="str">
        <f>IFERROR(VLOOKUP(L1099,IF($M$4="TEI0187_REV01",RAW_m_TEI0187_REV01!$AD:$AF),3,0),"---")</f>
        <v>---</v>
      </c>
      <c r="R1099" s="59" t="str">
        <f>IFERROR(VLOOKUP(O1099,IF($M$4="TEI0187_REV01",RAW_m_TEI0187_REV01!$AE:$AG),3,0),"---")</f>
        <v>---</v>
      </c>
      <c r="S1099" s="59" t="str">
        <f t="shared" si="37"/>
        <v>---</v>
      </c>
    </row>
    <row r="1100" spans="2:19" ht="15" customHeight="1" x14ac:dyDescent="0.25">
      <c r="B1100" s="59">
        <f t="shared" si="38"/>
        <v>1095</v>
      </c>
      <c r="C1100" s="60">
        <f>IFERROR(IF($C$4="TEB0187_REV01",CALC_CONN_TEB0187_REV01!U1100,),"---")</f>
        <v>0</v>
      </c>
      <c r="D1100" s="59">
        <f>IFERROR(IF($C$4="TEB0187_REV01",CALC_CONN_TEB0187_REV01!D1100,),"---")</f>
        <v>0</v>
      </c>
      <c r="E1100" s="59">
        <f>IFERROR(IF($C$4="TEB0187_REV01",CALC_CONN_TEB0187_REV01!E1100,),"---")</f>
        <v>0</v>
      </c>
      <c r="F1100" s="59" t="str">
        <f>IFERROR(IF(VLOOKUP($D1100&amp;"-"&amp;$E1100,IF($C$4="TEB0187_REV01",CALC_CONN_TEB0187_REV01!$F:$I),4,0)="--","---",IF($C$4="TEB0187_REV01",CALC_CONN_TEB0187_REV01!$G1100&amp; " --&gt; " &amp;CALC_CONN_TEB0187_REV01!$I1100&amp; " --&gt; ")),"---")</f>
        <v>---</v>
      </c>
      <c r="G1100" s="59" t="str">
        <f>IFERROR(IF(VLOOKUP($D1100&amp;"-"&amp;$E1100,IF($C$4="TEB0187_REV01",CALC_CONN_TEB0187_REV01!$F:$H),3,0)="--",VLOOKUP($D1100&amp;"-"&amp;$E1100,IF($C$4="TEB0187_REV01",CALC_CONN_TEB0187_REV01!$F:$H),2,0),VLOOKUP($D1100&amp;"-"&amp;$E1100,IF($C$4="TEB0187_REV01",CALC_CONN_TEB0187_REV01!$F:$H),3,0)),"---")</f>
        <v>---</v>
      </c>
      <c r="H1100" s="59" t="str">
        <f>IFERROR(VLOOKUP(G1100,IF($C$4="TEB0187_REV01",CALC_CONN_TEB0187_REV01!$G:$T),14,0),"---")</f>
        <v>---</v>
      </c>
      <c r="I1100" s="59" t="str">
        <f>IFERROR(VLOOKUP($D1100&amp;"-"&amp;$E1100,IF($C$4="TEB0187_REV01",CALC_CONN_TEB0187_REV01!$F:$K,"???"),6,0),"---")</f>
        <v>---</v>
      </c>
      <c r="J1100" s="61" t="str">
        <f>IFERROR(VLOOKUP($D1100&amp;"-"&amp;$E1100,IF($C$4="TEB0187_REV01",CALC_CONN_TEB0187_REV01!$F:$M,"???"),8,0),"---")</f>
        <v>---</v>
      </c>
      <c r="K1100" s="62" t="str">
        <f>IFERROR(VLOOKUP($D1100&amp;"-"&amp;$E1100,IF($C$4="TEB0187_REV01",CALC_CONN_TEB0187_REV01!$F:$N),9,0),"---")</f>
        <v>---</v>
      </c>
      <c r="L1100" s="59" t="str">
        <f>IFERROR(VLOOKUP(K1100,B2B!$H$3:$I$2000,2,0),"---")</f>
        <v>---</v>
      </c>
      <c r="M1100" s="59" t="str">
        <f>IFERROR(VLOOKUP(L1100,IF($M$4="TEI0187_REV01",RAW_m_TEI0187_REV01!$AD:$AH),5,0),"---")</f>
        <v>---</v>
      </c>
      <c r="N1100" s="59" t="str">
        <f>IFERROR(VLOOKUP(L1100,IF($M$4="TEI0187_REV01",RAW_m_TEI0187_REV01!$AE:$AJ),6,0),"---")</f>
        <v>---</v>
      </c>
      <c r="O1100" s="63" t="str">
        <f>IFERROR(VLOOKUP(L1100,IF($M$4="TEI0187_REV01",RAW_m_TEI0187_REV01!$AD:$AE),2,0),"---")</f>
        <v>---</v>
      </c>
      <c r="P1100" s="59" t="str">
        <f>IFERROR(VLOOKUP(O1100,IF($M$4="TEI0187_REV01",RAW_m_TEI0187_REV01!$AJ:$AK),2,0),"---")</f>
        <v>---</v>
      </c>
      <c r="Q1100" s="59" t="str">
        <f>IFERROR(VLOOKUP(L1100,IF($M$4="TEI0187_REV01",RAW_m_TEI0187_REV01!$AD:$AF),3,0),"---")</f>
        <v>---</v>
      </c>
      <c r="R1100" s="59" t="str">
        <f>IFERROR(VLOOKUP(O1100,IF($M$4="TEI0187_REV01",RAW_m_TEI0187_REV01!$AE:$AG),3,0),"---")</f>
        <v>---</v>
      </c>
      <c r="S1100" s="59" t="str">
        <f t="shared" si="37"/>
        <v>---</v>
      </c>
    </row>
    <row r="1101" spans="2:19" ht="15" customHeight="1" x14ac:dyDescent="0.25">
      <c r="B1101" s="59">
        <f t="shared" si="38"/>
        <v>1096</v>
      </c>
      <c r="C1101" s="60">
        <f>IFERROR(IF($C$4="TEB0187_REV01",CALC_CONN_TEB0187_REV01!U1101,),"---")</f>
        <v>0</v>
      </c>
      <c r="D1101" s="59">
        <f>IFERROR(IF($C$4="TEB0187_REV01",CALC_CONN_TEB0187_REV01!D1101,),"---")</f>
        <v>0</v>
      </c>
      <c r="E1101" s="59">
        <f>IFERROR(IF($C$4="TEB0187_REV01",CALC_CONN_TEB0187_REV01!E1101,),"---")</f>
        <v>0</v>
      </c>
      <c r="F1101" s="59" t="str">
        <f>IFERROR(IF(VLOOKUP($D1101&amp;"-"&amp;$E1101,IF($C$4="TEB0187_REV01",CALC_CONN_TEB0187_REV01!$F:$I),4,0)="--","---",IF($C$4="TEB0187_REV01",CALC_CONN_TEB0187_REV01!$G1101&amp; " --&gt; " &amp;CALC_CONN_TEB0187_REV01!$I1101&amp; " --&gt; ")),"---")</f>
        <v>---</v>
      </c>
      <c r="G1101" s="59" t="str">
        <f>IFERROR(IF(VLOOKUP($D1101&amp;"-"&amp;$E1101,IF($C$4="TEB0187_REV01",CALC_CONN_TEB0187_REV01!$F:$H),3,0)="--",VLOOKUP($D1101&amp;"-"&amp;$E1101,IF($C$4="TEB0187_REV01",CALC_CONN_TEB0187_REV01!$F:$H),2,0),VLOOKUP($D1101&amp;"-"&amp;$E1101,IF($C$4="TEB0187_REV01",CALC_CONN_TEB0187_REV01!$F:$H),3,0)),"---")</f>
        <v>---</v>
      </c>
      <c r="H1101" s="59" t="str">
        <f>IFERROR(VLOOKUP(G1101,IF($C$4="TEB0187_REV01",CALC_CONN_TEB0187_REV01!$G:$T),14,0),"---")</f>
        <v>---</v>
      </c>
      <c r="I1101" s="59" t="str">
        <f>IFERROR(VLOOKUP($D1101&amp;"-"&amp;$E1101,IF($C$4="TEB0187_REV01",CALC_CONN_TEB0187_REV01!$F:$K,"???"),6,0),"---")</f>
        <v>---</v>
      </c>
      <c r="J1101" s="61" t="str">
        <f>IFERROR(VLOOKUP($D1101&amp;"-"&amp;$E1101,IF($C$4="TEB0187_REV01",CALC_CONN_TEB0187_REV01!$F:$M,"???"),8,0),"---")</f>
        <v>---</v>
      </c>
      <c r="K1101" s="62" t="str">
        <f>IFERROR(VLOOKUP($D1101&amp;"-"&amp;$E1101,IF($C$4="TEB0187_REV01",CALC_CONN_TEB0187_REV01!$F:$N),9,0),"---")</f>
        <v>---</v>
      </c>
      <c r="L1101" s="59" t="str">
        <f>IFERROR(VLOOKUP(K1101,B2B!$H$3:$I$2000,2,0),"---")</f>
        <v>---</v>
      </c>
      <c r="M1101" s="59" t="str">
        <f>IFERROR(VLOOKUP(L1101,IF($M$4="TEI0187_REV01",RAW_m_TEI0187_REV01!$AD:$AH),5,0),"---")</f>
        <v>---</v>
      </c>
      <c r="N1101" s="59" t="str">
        <f>IFERROR(VLOOKUP(L1101,IF($M$4="TEI0187_REV01",RAW_m_TEI0187_REV01!$AE:$AJ),6,0),"---")</f>
        <v>---</v>
      </c>
      <c r="O1101" s="63" t="str">
        <f>IFERROR(VLOOKUP(L1101,IF($M$4="TEI0187_REV01",RAW_m_TEI0187_REV01!$AD:$AE),2,0),"---")</f>
        <v>---</v>
      </c>
      <c r="P1101" s="59" t="str">
        <f>IFERROR(VLOOKUP(O1101,IF($M$4="TEI0187_REV01",RAW_m_TEI0187_REV01!$AJ:$AK),2,0),"---")</f>
        <v>---</v>
      </c>
      <c r="Q1101" s="59" t="str">
        <f>IFERROR(VLOOKUP(L1101,IF($M$4="TEI0187_REV01",RAW_m_TEI0187_REV01!$AD:$AF),3,0),"---")</f>
        <v>---</v>
      </c>
      <c r="R1101" s="59" t="str">
        <f>IFERROR(VLOOKUP(O1101,IF($M$4="TEI0187_REV01",RAW_m_TEI0187_REV01!$AE:$AG),3,0),"---")</f>
        <v>---</v>
      </c>
      <c r="S1101" s="59" t="str">
        <f t="shared" si="37"/>
        <v>---</v>
      </c>
    </row>
    <row r="1102" spans="2:19" ht="15" customHeight="1" x14ac:dyDescent="0.25">
      <c r="B1102" s="59">
        <f t="shared" si="38"/>
        <v>1097</v>
      </c>
      <c r="C1102" s="60">
        <f>IFERROR(IF($C$4="TEB0187_REV01",CALC_CONN_TEB0187_REV01!U1102,),"---")</f>
        <v>0</v>
      </c>
      <c r="D1102" s="59">
        <f>IFERROR(IF($C$4="TEB0187_REV01",CALC_CONN_TEB0187_REV01!D1102,),"---")</f>
        <v>0</v>
      </c>
      <c r="E1102" s="59">
        <f>IFERROR(IF($C$4="TEB0187_REV01",CALC_CONN_TEB0187_REV01!E1102,),"---")</f>
        <v>0</v>
      </c>
      <c r="F1102" s="59" t="str">
        <f>IFERROR(IF(VLOOKUP($D1102&amp;"-"&amp;$E1102,IF($C$4="TEB0187_REV01",CALC_CONN_TEB0187_REV01!$F:$I),4,0)="--","---",IF($C$4="TEB0187_REV01",CALC_CONN_TEB0187_REV01!$G1102&amp; " --&gt; " &amp;CALC_CONN_TEB0187_REV01!$I1102&amp; " --&gt; ")),"---")</f>
        <v>---</v>
      </c>
      <c r="G1102" s="59" t="str">
        <f>IFERROR(IF(VLOOKUP($D1102&amp;"-"&amp;$E1102,IF($C$4="TEB0187_REV01",CALC_CONN_TEB0187_REV01!$F:$H),3,0)="--",VLOOKUP($D1102&amp;"-"&amp;$E1102,IF($C$4="TEB0187_REV01",CALC_CONN_TEB0187_REV01!$F:$H),2,0),VLOOKUP($D1102&amp;"-"&amp;$E1102,IF($C$4="TEB0187_REV01",CALC_CONN_TEB0187_REV01!$F:$H),3,0)),"---")</f>
        <v>---</v>
      </c>
      <c r="H1102" s="59" t="str">
        <f>IFERROR(VLOOKUP(G1102,IF($C$4="TEB0187_REV01",CALC_CONN_TEB0187_REV01!$G:$T),14,0),"---")</f>
        <v>---</v>
      </c>
      <c r="I1102" s="59" t="str">
        <f>IFERROR(VLOOKUP($D1102&amp;"-"&amp;$E1102,IF($C$4="TEB0187_REV01",CALC_CONN_TEB0187_REV01!$F:$K,"???"),6,0),"---")</f>
        <v>---</v>
      </c>
      <c r="J1102" s="61" t="str">
        <f>IFERROR(VLOOKUP($D1102&amp;"-"&amp;$E1102,IF($C$4="TEB0187_REV01",CALC_CONN_TEB0187_REV01!$F:$M,"???"),8,0),"---")</f>
        <v>---</v>
      </c>
      <c r="K1102" s="62" t="str">
        <f>IFERROR(VLOOKUP($D1102&amp;"-"&amp;$E1102,IF($C$4="TEB0187_REV01",CALC_CONN_TEB0187_REV01!$F:$N),9,0),"---")</f>
        <v>---</v>
      </c>
      <c r="L1102" s="59" t="str">
        <f>IFERROR(VLOOKUP(K1102,B2B!$H$3:$I$2000,2,0),"---")</f>
        <v>---</v>
      </c>
      <c r="M1102" s="59" t="str">
        <f>IFERROR(VLOOKUP(L1102,IF($M$4="TEI0187_REV01",RAW_m_TEI0187_REV01!$AD:$AH),5,0),"---")</f>
        <v>---</v>
      </c>
      <c r="N1102" s="59" t="str">
        <f>IFERROR(VLOOKUP(L1102,IF($M$4="TEI0187_REV01",RAW_m_TEI0187_REV01!$AE:$AJ),6,0),"---")</f>
        <v>---</v>
      </c>
      <c r="O1102" s="63" t="str">
        <f>IFERROR(VLOOKUP(L1102,IF($M$4="TEI0187_REV01",RAW_m_TEI0187_REV01!$AD:$AE),2,0),"---")</f>
        <v>---</v>
      </c>
      <c r="P1102" s="59" t="str">
        <f>IFERROR(VLOOKUP(O1102,IF($M$4="TEI0187_REV01",RAW_m_TEI0187_REV01!$AJ:$AK),2,0),"---")</f>
        <v>---</v>
      </c>
      <c r="Q1102" s="59" t="str">
        <f>IFERROR(VLOOKUP(L1102,IF($M$4="TEI0187_REV01",RAW_m_TEI0187_REV01!$AD:$AF),3,0),"---")</f>
        <v>---</v>
      </c>
      <c r="R1102" s="59" t="str">
        <f>IFERROR(VLOOKUP(O1102,IF($M$4="TEI0187_REV01",RAW_m_TEI0187_REV01!$AE:$AG),3,0),"---")</f>
        <v>---</v>
      </c>
      <c r="S1102" s="59" t="str">
        <f t="shared" si="37"/>
        <v>---</v>
      </c>
    </row>
    <row r="1103" spans="2:19" ht="15" customHeight="1" x14ac:dyDescent="0.25">
      <c r="B1103" s="59">
        <f t="shared" si="38"/>
        <v>1098</v>
      </c>
      <c r="C1103" s="60">
        <f>IFERROR(IF($C$4="TEB0187_REV01",CALC_CONN_TEB0187_REV01!U1103,),"---")</f>
        <v>0</v>
      </c>
      <c r="D1103" s="59">
        <f>IFERROR(IF($C$4="TEB0187_REV01",CALC_CONN_TEB0187_REV01!D1103,),"---")</f>
        <v>0</v>
      </c>
      <c r="E1103" s="59">
        <f>IFERROR(IF($C$4="TEB0187_REV01",CALC_CONN_TEB0187_REV01!E1103,),"---")</f>
        <v>0</v>
      </c>
      <c r="F1103" s="59" t="str">
        <f>IFERROR(IF(VLOOKUP($D1103&amp;"-"&amp;$E1103,IF($C$4="TEB0187_REV01",CALC_CONN_TEB0187_REV01!$F:$I),4,0)="--","---",IF($C$4="TEB0187_REV01",CALC_CONN_TEB0187_REV01!$G1103&amp; " --&gt; " &amp;CALC_CONN_TEB0187_REV01!$I1103&amp; " --&gt; ")),"---")</f>
        <v>---</v>
      </c>
      <c r="G1103" s="59" t="str">
        <f>IFERROR(IF(VLOOKUP($D1103&amp;"-"&amp;$E1103,IF($C$4="TEB0187_REV01",CALC_CONN_TEB0187_REV01!$F:$H),3,0)="--",VLOOKUP($D1103&amp;"-"&amp;$E1103,IF($C$4="TEB0187_REV01",CALC_CONN_TEB0187_REV01!$F:$H),2,0),VLOOKUP($D1103&amp;"-"&amp;$E1103,IF($C$4="TEB0187_REV01",CALC_CONN_TEB0187_REV01!$F:$H),3,0)),"---")</f>
        <v>---</v>
      </c>
      <c r="H1103" s="59" t="str">
        <f>IFERROR(VLOOKUP(G1103,IF($C$4="TEB0187_REV01",CALC_CONN_TEB0187_REV01!$G:$T),14,0),"---")</f>
        <v>---</v>
      </c>
      <c r="I1103" s="59" t="str">
        <f>IFERROR(VLOOKUP($D1103&amp;"-"&amp;$E1103,IF($C$4="TEB0187_REV01",CALC_CONN_TEB0187_REV01!$F:$K,"???"),6,0),"---")</f>
        <v>---</v>
      </c>
      <c r="J1103" s="61" t="str">
        <f>IFERROR(VLOOKUP($D1103&amp;"-"&amp;$E1103,IF($C$4="TEB0187_REV01",CALC_CONN_TEB0187_REV01!$F:$M,"???"),8,0),"---")</f>
        <v>---</v>
      </c>
      <c r="K1103" s="62" t="str">
        <f>IFERROR(VLOOKUP($D1103&amp;"-"&amp;$E1103,IF($C$4="TEB0187_REV01",CALC_CONN_TEB0187_REV01!$F:$N),9,0),"---")</f>
        <v>---</v>
      </c>
      <c r="L1103" s="59" t="str">
        <f>IFERROR(VLOOKUP(K1103,B2B!$H$3:$I$2000,2,0),"---")</f>
        <v>---</v>
      </c>
      <c r="M1103" s="59" t="str">
        <f>IFERROR(VLOOKUP(L1103,IF($M$4="TEI0187_REV01",RAW_m_TEI0187_REV01!$AD:$AH),5,0),"---")</f>
        <v>---</v>
      </c>
      <c r="N1103" s="59" t="str">
        <f>IFERROR(VLOOKUP(L1103,IF($M$4="TEI0187_REV01",RAW_m_TEI0187_REV01!$AE:$AJ),6,0),"---")</f>
        <v>---</v>
      </c>
      <c r="O1103" s="63" t="str">
        <f>IFERROR(VLOOKUP(L1103,IF($M$4="TEI0187_REV01",RAW_m_TEI0187_REV01!$AD:$AE),2,0),"---")</f>
        <v>---</v>
      </c>
      <c r="P1103" s="59" t="str">
        <f>IFERROR(VLOOKUP(O1103,IF($M$4="TEI0187_REV01",RAW_m_TEI0187_REV01!$AJ:$AK),2,0),"---")</f>
        <v>---</v>
      </c>
      <c r="Q1103" s="59" t="str">
        <f>IFERROR(VLOOKUP(L1103,IF($M$4="TEI0187_REV01",RAW_m_TEI0187_REV01!$AD:$AF),3,0),"---")</f>
        <v>---</v>
      </c>
      <c r="R1103" s="59" t="str">
        <f>IFERROR(VLOOKUP(O1103,IF($M$4="TEI0187_REV01",RAW_m_TEI0187_REV01!$AE:$AG),3,0),"---")</f>
        <v>---</v>
      </c>
      <c r="S1103" s="59" t="str">
        <f t="shared" si="37"/>
        <v>---</v>
      </c>
    </row>
    <row r="1104" spans="2:19" ht="15" customHeight="1" x14ac:dyDescent="0.25">
      <c r="B1104" s="59">
        <f t="shared" si="38"/>
        <v>1099</v>
      </c>
      <c r="C1104" s="60">
        <f>IFERROR(IF($C$4="TEB0187_REV01",CALC_CONN_TEB0187_REV01!U1104,),"---")</f>
        <v>0</v>
      </c>
      <c r="D1104" s="59">
        <f>IFERROR(IF($C$4="TEB0187_REV01",CALC_CONN_TEB0187_REV01!D1104,),"---")</f>
        <v>0</v>
      </c>
      <c r="E1104" s="59">
        <f>IFERROR(IF($C$4="TEB0187_REV01",CALC_CONN_TEB0187_REV01!E1104,),"---")</f>
        <v>0</v>
      </c>
      <c r="F1104" s="59" t="str">
        <f>IFERROR(IF(VLOOKUP($D1104&amp;"-"&amp;$E1104,IF($C$4="TEB0187_REV01",CALC_CONN_TEB0187_REV01!$F:$I),4,0)="--","---",IF($C$4="TEB0187_REV01",CALC_CONN_TEB0187_REV01!$G1104&amp; " --&gt; " &amp;CALC_CONN_TEB0187_REV01!$I1104&amp; " --&gt; ")),"---")</f>
        <v>---</v>
      </c>
      <c r="G1104" s="59" t="str">
        <f>IFERROR(IF(VLOOKUP($D1104&amp;"-"&amp;$E1104,IF($C$4="TEB0187_REV01",CALC_CONN_TEB0187_REV01!$F:$H),3,0)="--",VLOOKUP($D1104&amp;"-"&amp;$E1104,IF($C$4="TEB0187_REV01",CALC_CONN_TEB0187_REV01!$F:$H),2,0),VLOOKUP($D1104&amp;"-"&amp;$E1104,IF($C$4="TEB0187_REV01",CALC_CONN_TEB0187_REV01!$F:$H),3,0)),"---")</f>
        <v>---</v>
      </c>
      <c r="H1104" s="59" t="str">
        <f>IFERROR(VLOOKUP(G1104,IF($C$4="TEB0187_REV01",CALC_CONN_TEB0187_REV01!$G:$T),14,0),"---")</f>
        <v>---</v>
      </c>
      <c r="I1104" s="59" t="str">
        <f>IFERROR(VLOOKUP($D1104&amp;"-"&amp;$E1104,IF($C$4="TEB0187_REV01",CALC_CONN_TEB0187_REV01!$F:$K,"???"),6,0),"---")</f>
        <v>---</v>
      </c>
      <c r="J1104" s="61" t="str">
        <f>IFERROR(VLOOKUP($D1104&amp;"-"&amp;$E1104,IF($C$4="TEB0187_REV01",CALC_CONN_TEB0187_REV01!$F:$M,"???"),8,0),"---")</f>
        <v>---</v>
      </c>
      <c r="K1104" s="62" t="str">
        <f>IFERROR(VLOOKUP($D1104&amp;"-"&amp;$E1104,IF($C$4="TEB0187_REV01",CALC_CONN_TEB0187_REV01!$F:$N),9,0),"---")</f>
        <v>---</v>
      </c>
      <c r="L1104" s="59" t="str">
        <f>IFERROR(VLOOKUP(K1104,B2B!$H$3:$I$2000,2,0),"---")</f>
        <v>---</v>
      </c>
      <c r="M1104" s="59" t="str">
        <f>IFERROR(VLOOKUP(L1104,IF($M$4="TEI0187_REV01",RAW_m_TEI0187_REV01!$AD:$AH),5,0),"---")</f>
        <v>---</v>
      </c>
      <c r="N1104" s="59" t="str">
        <f>IFERROR(VLOOKUP(L1104,IF($M$4="TEI0187_REV01",RAW_m_TEI0187_REV01!$AE:$AJ),6,0),"---")</f>
        <v>---</v>
      </c>
      <c r="O1104" s="63" t="str">
        <f>IFERROR(VLOOKUP(L1104,IF($M$4="TEI0187_REV01",RAW_m_TEI0187_REV01!$AD:$AE),2,0),"---")</f>
        <v>---</v>
      </c>
      <c r="P1104" s="59" t="str">
        <f>IFERROR(VLOOKUP(O1104,IF($M$4="TEI0187_REV01",RAW_m_TEI0187_REV01!$AJ:$AK),2,0),"---")</f>
        <v>---</v>
      </c>
      <c r="Q1104" s="59" t="str">
        <f>IFERROR(VLOOKUP(L1104,IF($M$4="TEI0187_REV01",RAW_m_TEI0187_REV01!$AD:$AF),3,0),"---")</f>
        <v>---</v>
      </c>
      <c r="R1104" s="59" t="str">
        <f>IFERROR(VLOOKUP(O1104,IF($M$4="TEI0187_REV01",RAW_m_TEI0187_REV01!$AE:$AG),3,0),"---")</f>
        <v>---</v>
      </c>
      <c r="S1104" s="59" t="str">
        <f t="shared" si="37"/>
        <v>---</v>
      </c>
    </row>
    <row r="1105" spans="2:19" ht="15" customHeight="1" x14ac:dyDescent="0.25">
      <c r="B1105" s="59">
        <f t="shared" si="38"/>
        <v>1100</v>
      </c>
      <c r="C1105" s="60">
        <f>IFERROR(IF($C$4="TEB0187_REV01",CALC_CONN_TEB0187_REV01!U1105,),"---")</f>
        <v>0</v>
      </c>
      <c r="D1105" s="59">
        <f>IFERROR(IF($C$4="TEB0187_REV01",CALC_CONN_TEB0187_REV01!D1105,),"---")</f>
        <v>0</v>
      </c>
      <c r="E1105" s="59">
        <f>IFERROR(IF($C$4="TEB0187_REV01",CALC_CONN_TEB0187_REV01!E1105,),"---")</f>
        <v>0</v>
      </c>
      <c r="F1105" s="59" t="str">
        <f>IFERROR(IF(VLOOKUP($D1105&amp;"-"&amp;$E1105,IF($C$4="TEB0187_REV01",CALC_CONN_TEB0187_REV01!$F:$I),4,0)="--","---",IF($C$4="TEB0187_REV01",CALC_CONN_TEB0187_REV01!$G1105&amp; " --&gt; " &amp;CALC_CONN_TEB0187_REV01!$I1105&amp; " --&gt; ")),"---")</f>
        <v>---</v>
      </c>
      <c r="G1105" s="59" t="str">
        <f>IFERROR(IF(VLOOKUP($D1105&amp;"-"&amp;$E1105,IF($C$4="TEB0187_REV01",CALC_CONN_TEB0187_REV01!$F:$H),3,0)="--",VLOOKUP($D1105&amp;"-"&amp;$E1105,IF($C$4="TEB0187_REV01",CALC_CONN_TEB0187_REV01!$F:$H),2,0),VLOOKUP($D1105&amp;"-"&amp;$E1105,IF($C$4="TEB0187_REV01",CALC_CONN_TEB0187_REV01!$F:$H),3,0)),"---")</f>
        <v>---</v>
      </c>
      <c r="H1105" s="59" t="str">
        <f>IFERROR(VLOOKUP(G1105,IF($C$4="TEB0187_REV01",CALC_CONN_TEB0187_REV01!$G:$T),14,0),"---")</f>
        <v>---</v>
      </c>
      <c r="I1105" s="59" t="str">
        <f>IFERROR(VLOOKUP($D1105&amp;"-"&amp;$E1105,IF($C$4="TEB0187_REV01",CALC_CONN_TEB0187_REV01!$F:$K,"???"),6,0),"---")</f>
        <v>---</v>
      </c>
      <c r="J1105" s="61" t="str">
        <f>IFERROR(VLOOKUP($D1105&amp;"-"&amp;$E1105,IF($C$4="TEB0187_REV01",CALC_CONN_TEB0187_REV01!$F:$M,"???"),8,0),"---")</f>
        <v>---</v>
      </c>
      <c r="K1105" s="62" t="str">
        <f>IFERROR(VLOOKUP($D1105&amp;"-"&amp;$E1105,IF($C$4="TEB0187_REV01",CALC_CONN_TEB0187_REV01!$F:$N),9,0),"---")</f>
        <v>---</v>
      </c>
      <c r="L1105" s="59" t="str">
        <f>IFERROR(VLOOKUP(K1105,B2B!$H$3:$I$2000,2,0),"---")</f>
        <v>---</v>
      </c>
      <c r="M1105" s="59" t="str">
        <f>IFERROR(VLOOKUP(L1105,IF($M$4="TEI0187_REV01",RAW_m_TEI0187_REV01!$AD:$AH),5,0),"---")</f>
        <v>---</v>
      </c>
      <c r="N1105" s="59" t="str">
        <f>IFERROR(VLOOKUP(L1105,IF($M$4="TEI0187_REV01",RAW_m_TEI0187_REV01!$AE:$AJ),6,0),"---")</f>
        <v>---</v>
      </c>
      <c r="O1105" s="63" t="str">
        <f>IFERROR(VLOOKUP(L1105,IF($M$4="TEI0187_REV01",RAW_m_TEI0187_REV01!$AD:$AE),2,0),"---")</f>
        <v>---</v>
      </c>
      <c r="P1105" s="59" t="str">
        <f>IFERROR(VLOOKUP(O1105,IF($M$4="TEI0187_REV01",RAW_m_TEI0187_REV01!$AJ:$AK),2,0),"---")</f>
        <v>---</v>
      </c>
      <c r="Q1105" s="59" t="str">
        <f>IFERROR(VLOOKUP(L1105,IF($M$4="TEI0187_REV01",RAW_m_TEI0187_REV01!$AD:$AF),3,0),"---")</f>
        <v>---</v>
      </c>
      <c r="R1105" s="59" t="str">
        <f>IFERROR(VLOOKUP(O1105,IF($M$4="TEI0187_REV01",RAW_m_TEI0187_REV01!$AE:$AG),3,0),"---")</f>
        <v>---</v>
      </c>
      <c r="S1105" s="59" t="str">
        <f t="shared" si="37"/>
        <v>---</v>
      </c>
    </row>
    <row r="1106" spans="2:19" ht="15" customHeight="1" x14ac:dyDescent="0.25">
      <c r="B1106" s="59">
        <f t="shared" si="38"/>
        <v>1101</v>
      </c>
      <c r="C1106" s="60">
        <f>IFERROR(IF($C$4="TEB0187_REV01",CALC_CONN_TEB0187_REV01!U1106,),"---")</f>
        <v>0</v>
      </c>
      <c r="D1106" s="59">
        <f>IFERROR(IF($C$4="TEB0187_REV01",CALC_CONN_TEB0187_REV01!D1106,),"---")</f>
        <v>0</v>
      </c>
      <c r="E1106" s="59">
        <f>IFERROR(IF($C$4="TEB0187_REV01",CALC_CONN_TEB0187_REV01!E1106,),"---")</f>
        <v>0</v>
      </c>
      <c r="F1106" s="59" t="str">
        <f>IFERROR(IF(VLOOKUP($D1106&amp;"-"&amp;$E1106,IF($C$4="TEB0187_REV01",CALC_CONN_TEB0187_REV01!$F:$I),4,0)="--","---",IF($C$4="TEB0187_REV01",CALC_CONN_TEB0187_REV01!$G1106&amp; " --&gt; " &amp;CALC_CONN_TEB0187_REV01!$I1106&amp; " --&gt; ")),"---")</f>
        <v>---</v>
      </c>
      <c r="G1106" s="59" t="str">
        <f>IFERROR(IF(VLOOKUP($D1106&amp;"-"&amp;$E1106,IF($C$4="TEB0187_REV01",CALC_CONN_TEB0187_REV01!$F:$H),3,0)="--",VLOOKUP($D1106&amp;"-"&amp;$E1106,IF($C$4="TEB0187_REV01",CALC_CONN_TEB0187_REV01!$F:$H),2,0),VLOOKUP($D1106&amp;"-"&amp;$E1106,IF($C$4="TEB0187_REV01",CALC_CONN_TEB0187_REV01!$F:$H),3,0)),"---")</f>
        <v>---</v>
      </c>
      <c r="H1106" s="59" t="str">
        <f>IFERROR(VLOOKUP(G1106,IF($C$4="TEB0187_REV01",CALC_CONN_TEB0187_REV01!$G:$T),14,0),"---")</f>
        <v>---</v>
      </c>
      <c r="I1106" s="59" t="str">
        <f>IFERROR(VLOOKUP($D1106&amp;"-"&amp;$E1106,IF($C$4="TEB0187_REV01",CALC_CONN_TEB0187_REV01!$F:$K,"???"),6,0),"---")</f>
        <v>---</v>
      </c>
      <c r="J1106" s="61" t="str">
        <f>IFERROR(VLOOKUP($D1106&amp;"-"&amp;$E1106,IF($C$4="TEB0187_REV01",CALC_CONN_TEB0187_REV01!$F:$M,"???"),8,0),"---")</f>
        <v>---</v>
      </c>
      <c r="K1106" s="62" t="str">
        <f>IFERROR(VLOOKUP($D1106&amp;"-"&amp;$E1106,IF($C$4="TEB0187_REV01",CALC_CONN_TEB0187_REV01!$F:$N),9,0),"---")</f>
        <v>---</v>
      </c>
      <c r="L1106" s="59" t="str">
        <f>IFERROR(VLOOKUP(K1106,B2B!$H$3:$I$2000,2,0),"---")</f>
        <v>---</v>
      </c>
      <c r="M1106" s="59" t="str">
        <f>IFERROR(VLOOKUP(L1106,IF($M$4="TEI0187_REV01",RAW_m_TEI0187_REV01!$AD:$AH),5,0),"---")</f>
        <v>---</v>
      </c>
      <c r="N1106" s="59" t="str">
        <f>IFERROR(VLOOKUP(L1106,IF($M$4="TEI0187_REV01",RAW_m_TEI0187_REV01!$AE:$AJ),6,0),"---")</f>
        <v>---</v>
      </c>
      <c r="O1106" s="63" t="str">
        <f>IFERROR(VLOOKUP(L1106,IF($M$4="TEI0187_REV01",RAW_m_TEI0187_REV01!$AD:$AE),2,0),"---")</f>
        <v>---</v>
      </c>
      <c r="P1106" s="59" t="str">
        <f>IFERROR(VLOOKUP(O1106,IF($M$4="TEI0187_REV01",RAW_m_TEI0187_REV01!$AJ:$AK),2,0),"---")</f>
        <v>---</v>
      </c>
      <c r="Q1106" s="59" t="str">
        <f>IFERROR(VLOOKUP(L1106,IF($M$4="TEI0187_REV01",RAW_m_TEI0187_REV01!$AD:$AF),3,0),"---")</f>
        <v>---</v>
      </c>
      <c r="R1106" s="59" t="str">
        <f>IFERROR(VLOOKUP(O1106,IF($M$4="TEI0187_REV01",RAW_m_TEI0187_REV01!$AE:$AG),3,0),"---")</f>
        <v>---</v>
      </c>
      <c r="S1106" s="59" t="str">
        <f t="shared" si="37"/>
        <v>---</v>
      </c>
    </row>
    <row r="1107" spans="2:19" ht="15" customHeight="1" x14ac:dyDescent="0.25">
      <c r="B1107" s="59">
        <f t="shared" si="38"/>
        <v>1102</v>
      </c>
      <c r="C1107" s="60">
        <f>IFERROR(IF($C$4="TEB0187_REV01",CALC_CONN_TEB0187_REV01!U1107,),"---")</f>
        <v>0</v>
      </c>
      <c r="D1107" s="59">
        <f>IFERROR(IF($C$4="TEB0187_REV01",CALC_CONN_TEB0187_REV01!D1107,),"---")</f>
        <v>0</v>
      </c>
      <c r="E1107" s="59">
        <f>IFERROR(IF($C$4="TEB0187_REV01",CALC_CONN_TEB0187_REV01!E1107,),"---")</f>
        <v>0</v>
      </c>
      <c r="F1107" s="59" t="str">
        <f>IFERROR(IF(VLOOKUP($D1107&amp;"-"&amp;$E1107,IF($C$4="TEB0187_REV01",CALC_CONN_TEB0187_REV01!$F:$I),4,0)="--","---",IF($C$4="TEB0187_REV01",CALC_CONN_TEB0187_REV01!$G1107&amp; " --&gt; " &amp;CALC_CONN_TEB0187_REV01!$I1107&amp; " --&gt; ")),"---")</f>
        <v>---</v>
      </c>
      <c r="G1107" s="59" t="str">
        <f>IFERROR(IF(VLOOKUP($D1107&amp;"-"&amp;$E1107,IF($C$4="TEB0187_REV01",CALC_CONN_TEB0187_REV01!$F:$H),3,0)="--",VLOOKUP($D1107&amp;"-"&amp;$E1107,IF($C$4="TEB0187_REV01",CALC_CONN_TEB0187_REV01!$F:$H),2,0),VLOOKUP($D1107&amp;"-"&amp;$E1107,IF($C$4="TEB0187_REV01",CALC_CONN_TEB0187_REV01!$F:$H),3,0)),"---")</f>
        <v>---</v>
      </c>
      <c r="H1107" s="59" t="str">
        <f>IFERROR(VLOOKUP(G1107,IF($C$4="TEB0187_REV01",CALC_CONN_TEB0187_REV01!$G:$T),14,0),"---")</f>
        <v>---</v>
      </c>
      <c r="I1107" s="59" t="str">
        <f>IFERROR(VLOOKUP($D1107&amp;"-"&amp;$E1107,IF($C$4="TEB0187_REV01",CALC_CONN_TEB0187_REV01!$F:$K,"???"),6,0),"---")</f>
        <v>---</v>
      </c>
      <c r="J1107" s="61" t="str">
        <f>IFERROR(VLOOKUP($D1107&amp;"-"&amp;$E1107,IF($C$4="TEB0187_REV01",CALC_CONN_TEB0187_REV01!$F:$M,"???"),8,0),"---")</f>
        <v>---</v>
      </c>
      <c r="K1107" s="62" t="str">
        <f>IFERROR(VLOOKUP($D1107&amp;"-"&amp;$E1107,IF($C$4="TEB0187_REV01",CALC_CONN_TEB0187_REV01!$F:$N),9,0),"---")</f>
        <v>---</v>
      </c>
      <c r="L1107" s="59" t="str">
        <f>IFERROR(VLOOKUP(K1107,B2B!$H$3:$I$2000,2,0),"---")</f>
        <v>---</v>
      </c>
      <c r="M1107" s="59" t="str">
        <f>IFERROR(VLOOKUP(L1107,IF($M$4="TEI0187_REV01",RAW_m_TEI0187_REV01!$AD:$AH),5,0),"---")</f>
        <v>---</v>
      </c>
      <c r="N1107" s="59" t="str">
        <f>IFERROR(VLOOKUP(L1107,IF($M$4="TEI0187_REV01",RAW_m_TEI0187_REV01!$AE:$AJ),6,0),"---")</f>
        <v>---</v>
      </c>
      <c r="O1107" s="63" t="str">
        <f>IFERROR(VLOOKUP(L1107,IF($M$4="TEI0187_REV01",RAW_m_TEI0187_REV01!$AD:$AE),2,0),"---")</f>
        <v>---</v>
      </c>
      <c r="P1107" s="59" t="str">
        <f>IFERROR(VLOOKUP(O1107,IF($M$4="TEI0187_REV01",RAW_m_TEI0187_REV01!$AJ:$AK),2,0),"---")</f>
        <v>---</v>
      </c>
      <c r="Q1107" s="59" t="str">
        <f>IFERROR(VLOOKUP(L1107,IF($M$4="TEI0187_REV01",RAW_m_TEI0187_REV01!$AD:$AF),3,0),"---")</f>
        <v>---</v>
      </c>
      <c r="R1107" s="59" t="str">
        <f>IFERROR(VLOOKUP(O1107,IF($M$4="TEI0187_REV01",RAW_m_TEI0187_REV01!$AE:$AG),3,0),"---")</f>
        <v>---</v>
      </c>
      <c r="S1107" s="59" t="str">
        <f t="shared" si="37"/>
        <v>---</v>
      </c>
    </row>
    <row r="1108" spans="2:19" ht="15" customHeight="1" x14ac:dyDescent="0.25">
      <c r="B1108" s="59">
        <f t="shared" si="38"/>
        <v>1103</v>
      </c>
      <c r="C1108" s="60">
        <f>IFERROR(IF($C$4="TEB0187_REV01",CALC_CONN_TEB0187_REV01!U1108,),"---")</f>
        <v>0</v>
      </c>
      <c r="D1108" s="59">
        <f>IFERROR(IF($C$4="TEB0187_REV01",CALC_CONN_TEB0187_REV01!D1108,),"---")</f>
        <v>0</v>
      </c>
      <c r="E1108" s="59">
        <f>IFERROR(IF($C$4="TEB0187_REV01",CALC_CONN_TEB0187_REV01!E1108,),"---")</f>
        <v>0</v>
      </c>
      <c r="F1108" s="59" t="str">
        <f>IFERROR(IF(VLOOKUP($D1108&amp;"-"&amp;$E1108,IF($C$4="TEB0187_REV01",CALC_CONN_TEB0187_REV01!$F:$I),4,0)="--","---",IF($C$4="TEB0187_REV01",CALC_CONN_TEB0187_REV01!$G1108&amp; " --&gt; " &amp;CALC_CONN_TEB0187_REV01!$I1108&amp; " --&gt; ")),"---")</f>
        <v>---</v>
      </c>
      <c r="G1108" s="59" t="str">
        <f>IFERROR(IF(VLOOKUP($D1108&amp;"-"&amp;$E1108,IF($C$4="TEB0187_REV01",CALC_CONN_TEB0187_REV01!$F:$H),3,0)="--",VLOOKUP($D1108&amp;"-"&amp;$E1108,IF($C$4="TEB0187_REV01",CALC_CONN_TEB0187_REV01!$F:$H),2,0),VLOOKUP($D1108&amp;"-"&amp;$E1108,IF($C$4="TEB0187_REV01",CALC_CONN_TEB0187_REV01!$F:$H),3,0)),"---")</f>
        <v>---</v>
      </c>
      <c r="H1108" s="59" t="str">
        <f>IFERROR(VLOOKUP(G1108,IF($C$4="TEB0187_REV01",CALC_CONN_TEB0187_REV01!$G:$T),14,0),"---")</f>
        <v>---</v>
      </c>
      <c r="I1108" s="59" t="str">
        <f>IFERROR(VLOOKUP($D1108&amp;"-"&amp;$E1108,IF($C$4="TEB0187_REV01",CALC_CONN_TEB0187_REV01!$F:$K,"???"),6,0),"---")</f>
        <v>---</v>
      </c>
      <c r="J1108" s="61" t="str">
        <f>IFERROR(VLOOKUP($D1108&amp;"-"&amp;$E1108,IF($C$4="TEB0187_REV01",CALC_CONN_TEB0187_REV01!$F:$M,"???"),8,0),"---")</f>
        <v>---</v>
      </c>
      <c r="K1108" s="62" t="str">
        <f>IFERROR(VLOOKUP($D1108&amp;"-"&amp;$E1108,IF($C$4="TEB0187_REV01",CALC_CONN_TEB0187_REV01!$F:$N),9,0),"---")</f>
        <v>---</v>
      </c>
      <c r="L1108" s="59" t="str">
        <f>IFERROR(VLOOKUP(K1108,B2B!$H$3:$I$2000,2,0),"---")</f>
        <v>---</v>
      </c>
      <c r="M1108" s="59" t="str">
        <f>IFERROR(VLOOKUP(L1108,IF($M$4="TEI0187_REV01",RAW_m_TEI0187_REV01!$AD:$AH),5,0),"---")</f>
        <v>---</v>
      </c>
      <c r="N1108" s="59" t="str">
        <f>IFERROR(VLOOKUP(L1108,IF($M$4="TEI0187_REV01",RAW_m_TEI0187_REV01!$AE:$AJ),6,0),"---")</f>
        <v>---</v>
      </c>
      <c r="O1108" s="63" t="str">
        <f>IFERROR(VLOOKUP(L1108,IF($M$4="TEI0187_REV01",RAW_m_TEI0187_REV01!$AD:$AE),2,0),"---")</f>
        <v>---</v>
      </c>
      <c r="P1108" s="59" t="str">
        <f>IFERROR(VLOOKUP(O1108,IF($M$4="TEI0187_REV01",RAW_m_TEI0187_REV01!$AJ:$AK),2,0),"---")</f>
        <v>---</v>
      </c>
      <c r="Q1108" s="59" t="str">
        <f>IFERROR(VLOOKUP(L1108,IF($M$4="TEI0187_REV01",RAW_m_TEI0187_REV01!$AD:$AF),3,0),"---")</f>
        <v>---</v>
      </c>
      <c r="R1108" s="59" t="str">
        <f>IFERROR(VLOOKUP(O1108,IF($M$4="TEI0187_REV01",RAW_m_TEI0187_REV01!$AE:$AG),3,0),"---")</f>
        <v>---</v>
      </c>
      <c r="S1108" s="59" t="str">
        <f t="shared" si="37"/>
        <v>---</v>
      </c>
    </row>
    <row r="1109" spans="2:19" ht="15" customHeight="1" x14ac:dyDescent="0.25">
      <c r="B1109" s="59">
        <f t="shared" si="38"/>
        <v>1104</v>
      </c>
      <c r="C1109" s="60">
        <f>IFERROR(IF($C$4="TEB0187_REV01",CALC_CONN_TEB0187_REV01!U1109,),"---")</f>
        <v>0</v>
      </c>
      <c r="D1109" s="59">
        <f>IFERROR(IF($C$4="TEB0187_REV01",CALC_CONN_TEB0187_REV01!D1109,),"---")</f>
        <v>0</v>
      </c>
      <c r="E1109" s="59">
        <f>IFERROR(IF($C$4="TEB0187_REV01",CALC_CONN_TEB0187_REV01!E1109,),"---")</f>
        <v>0</v>
      </c>
      <c r="F1109" s="59" t="str">
        <f>IFERROR(IF(VLOOKUP($D1109&amp;"-"&amp;$E1109,IF($C$4="TEB0187_REV01",CALC_CONN_TEB0187_REV01!$F:$I),4,0)="--","---",IF($C$4="TEB0187_REV01",CALC_CONN_TEB0187_REV01!$G1109&amp; " --&gt; " &amp;CALC_CONN_TEB0187_REV01!$I1109&amp; " --&gt; ")),"---")</f>
        <v>---</v>
      </c>
      <c r="G1109" s="59" t="str">
        <f>IFERROR(IF(VLOOKUP($D1109&amp;"-"&amp;$E1109,IF($C$4="TEB0187_REV01",CALC_CONN_TEB0187_REV01!$F:$H),3,0)="--",VLOOKUP($D1109&amp;"-"&amp;$E1109,IF($C$4="TEB0187_REV01",CALC_CONN_TEB0187_REV01!$F:$H),2,0),VLOOKUP($D1109&amp;"-"&amp;$E1109,IF($C$4="TEB0187_REV01",CALC_CONN_TEB0187_REV01!$F:$H),3,0)),"---")</f>
        <v>---</v>
      </c>
      <c r="H1109" s="59" t="str">
        <f>IFERROR(VLOOKUP(G1109,IF($C$4="TEB0187_REV01",CALC_CONN_TEB0187_REV01!$G:$T),14,0),"---")</f>
        <v>---</v>
      </c>
      <c r="I1109" s="59" t="str">
        <f>IFERROR(VLOOKUP($D1109&amp;"-"&amp;$E1109,IF($C$4="TEB0187_REV01",CALC_CONN_TEB0187_REV01!$F:$K,"???"),6,0),"---")</f>
        <v>---</v>
      </c>
      <c r="J1109" s="61" t="str">
        <f>IFERROR(VLOOKUP($D1109&amp;"-"&amp;$E1109,IF($C$4="TEB0187_REV01",CALC_CONN_TEB0187_REV01!$F:$M,"???"),8,0),"---")</f>
        <v>---</v>
      </c>
      <c r="K1109" s="62" t="str">
        <f>IFERROR(VLOOKUP($D1109&amp;"-"&amp;$E1109,IF($C$4="TEB0187_REV01",CALC_CONN_TEB0187_REV01!$F:$N),9,0),"---")</f>
        <v>---</v>
      </c>
      <c r="L1109" s="59" t="str">
        <f>IFERROR(VLOOKUP(K1109,B2B!$H$3:$I$2000,2,0),"---")</f>
        <v>---</v>
      </c>
      <c r="M1109" s="59" t="str">
        <f>IFERROR(VLOOKUP(L1109,IF($M$4="TEI0187_REV01",RAW_m_TEI0187_REV01!$AD:$AH),5,0),"---")</f>
        <v>---</v>
      </c>
      <c r="N1109" s="59" t="str">
        <f>IFERROR(VLOOKUP(L1109,IF($M$4="TEI0187_REV01",RAW_m_TEI0187_REV01!$AE:$AJ),6,0),"---")</f>
        <v>---</v>
      </c>
      <c r="O1109" s="63" t="str">
        <f>IFERROR(VLOOKUP(L1109,IF($M$4="TEI0187_REV01",RAW_m_TEI0187_REV01!$AD:$AE),2,0),"---")</f>
        <v>---</v>
      </c>
      <c r="P1109" s="59" t="str">
        <f>IFERROR(VLOOKUP(O1109,IF($M$4="TEI0187_REV01",RAW_m_TEI0187_REV01!$AJ:$AK),2,0),"---")</f>
        <v>---</v>
      </c>
      <c r="Q1109" s="59" t="str">
        <f>IFERROR(VLOOKUP(L1109,IF($M$4="TEI0187_REV01",RAW_m_TEI0187_REV01!$AD:$AF),3,0),"---")</f>
        <v>---</v>
      </c>
      <c r="R1109" s="59" t="str">
        <f>IFERROR(VLOOKUP(O1109,IF($M$4="TEI0187_REV01",RAW_m_TEI0187_REV01!$AE:$AG),3,0),"---")</f>
        <v>---</v>
      </c>
      <c r="S1109" s="59" t="str">
        <f t="shared" si="37"/>
        <v>---</v>
      </c>
    </row>
    <row r="1110" spans="2:19" ht="15" customHeight="1" x14ac:dyDescent="0.25">
      <c r="B1110" s="59">
        <f t="shared" si="38"/>
        <v>1105</v>
      </c>
      <c r="C1110" s="60">
        <f>IFERROR(IF($C$4="TEB0187_REV01",CALC_CONN_TEB0187_REV01!U1110,),"---")</f>
        <v>0</v>
      </c>
      <c r="D1110" s="59">
        <f>IFERROR(IF($C$4="TEB0187_REV01",CALC_CONN_TEB0187_REV01!D1110,),"---")</f>
        <v>0</v>
      </c>
      <c r="E1110" s="59">
        <f>IFERROR(IF($C$4="TEB0187_REV01",CALC_CONN_TEB0187_REV01!E1110,),"---")</f>
        <v>0</v>
      </c>
      <c r="F1110" s="59" t="str">
        <f>IFERROR(IF(VLOOKUP($D1110&amp;"-"&amp;$E1110,IF($C$4="TEB0187_REV01",CALC_CONN_TEB0187_REV01!$F:$I),4,0)="--","---",IF($C$4="TEB0187_REV01",CALC_CONN_TEB0187_REV01!$G1110&amp; " --&gt; " &amp;CALC_CONN_TEB0187_REV01!$I1110&amp; " --&gt; ")),"---")</f>
        <v>---</v>
      </c>
      <c r="G1110" s="59" t="str">
        <f>IFERROR(IF(VLOOKUP($D1110&amp;"-"&amp;$E1110,IF($C$4="TEB0187_REV01",CALC_CONN_TEB0187_REV01!$F:$H),3,0)="--",VLOOKUP($D1110&amp;"-"&amp;$E1110,IF($C$4="TEB0187_REV01",CALC_CONN_TEB0187_REV01!$F:$H),2,0),VLOOKUP($D1110&amp;"-"&amp;$E1110,IF($C$4="TEB0187_REV01",CALC_CONN_TEB0187_REV01!$F:$H),3,0)),"---")</f>
        <v>---</v>
      </c>
      <c r="H1110" s="59" t="str">
        <f>IFERROR(VLOOKUP(G1110,IF($C$4="TEB0187_REV01",CALC_CONN_TEB0187_REV01!$G:$T),14,0),"---")</f>
        <v>---</v>
      </c>
      <c r="I1110" s="59" t="str">
        <f>IFERROR(VLOOKUP($D1110&amp;"-"&amp;$E1110,IF($C$4="TEB0187_REV01",CALC_CONN_TEB0187_REV01!$F:$K,"???"),6,0),"---")</f>
        <v>---</v>
      </c>
      <c r="J1110" s="61" t="str">
        <f>IFERROR(VLOOKUP($D1110&amp;"-"&amp;$E1110,IF($C$4="TEB0187_REV01",CALC_CONN_TEB0187_REV01!$F:$M,"???"),8,0),"---")</f>
        <v>---</v>
      </c>
      <c r="K1110" s="62" t="str">
        <f>IFERROR(VLOOKUP($D1110&amp;"-"&amp;$E1110,IF($C$4="TEB0187_REV01",CALC_CONN_TEB0187_REV01!$F:$N),9,0),"---")</f>
        <v>---</v>
      </c>
      <c r="L1110" s="59" t="str">
        <f>IFERROR(VLOOKUP(K1110,B2B!$H$3:$I$2000,2,0),"---")</f>
        <v>---</v>
      </c>
      <c r="M1110" s="59" t="str">
        <f>IFERROR(VLOOKUP(L1110,IF($M$4="TEI0187_REV01",RAW_m_TEI0187_REV01!$AD:$AH),5,0),"---")</f>
        <v>---</v>
      </c>
      <c r="N1110" s="59" t="str">
        <f>IFERROR(VLOOKUP(L1110,IF($M$4="TEI0187_REV01",RAW_m_TEI0187_REV01!$AE:$AJ),6,0),"---")</f>
        <v>---</v>
      </c>
      <c r="O1110" s="63" t="str">
        <f>IFERROR(VLOOKUP(L1110,IF($M$4="TEI0187_REV01",RAW_m_TEI0187_REV01!$AD:$AE),2,0),"---")</f>
        <v>---</v>
      </c>
      <c r="P1110" s="59" t="str">
        <f>IFERROR(VLOOKUP(O1110,IF($M$4="TEI0187_REV01",RAW_m_TEI0187_REV01!$AJ:$AK),2,0),"---")</f>
        <v>---</v>
      </c>
      <c r="Q1110" s="59" t="str">
        <f>IFERROR(VLOOKUP(L1110,IF($M$4="TEI0187_REV01",RAW_m_TEI0187_REV01!$AD:$AF),3,0),"---")</f>
        <v>---</v>
      </c>
      <c r="R1110" s="59" t="str">
        <f>IFERROR(VLOOKUP(O1110,IF($M$4="TEI0187_REV01",RAW_m_TEI0187_REV01!$AE:$AG),3,0),"---")</f>
        <v>---</v>
      </c>
      <c r="S1110" s="59" t="str">
        <f t="shared" si="37"/>
        <v>---</v>
      </c>
    </row>
    <row r="1111" spans="2:19" ht="15" customHeight="1" x14ac:dyDescent="0.25">
      <c r="B1111" s="59">
        <f t="shared" si="38"/>
        <v>1106</v>
      </c>
      <c r="C1111" s="60">
        <f>IFERROR(IF($C$4="TEB0187_REV01",CALC_CONN_TEB0187_REV01!U1111,),"---")</f>
        <v>0</v>
      </c>
      <c r="D1111" s="59">
        <f>IFERROR(IF($C$4="TEB0187_REV01",CALC_CONN_TEB0187_REV01!D1111,),"---")</f>
        <v>0</v>
      </c>
      <c r="E1111" s="59">
        <f>IFERROR(IF($C$4="TEB0187_REV01",CALC_CONN_TEB0187_REV01!E1111,),"---")</f>
        <v>0</v>
      </c>
      <c r="F1111" s="59" t="str">
        <f>IFERROR(IF(VLOOKUP($D1111&amp;"-"&amp;$E1111,IF($C$4="TEB0187_REV01",CALC_CONN_TEB0187_REV01!$F:$I),4,0)="--","---",IF($C$4="TEB0187_REV01",CALC_CONN_TEB0187_REV01!$G1111&amp; " --&gt; " &amp;CALC_CONN_TEB0187_REV01!$I1111&amp; " --&gt; ")),"---")</f>
        <v>---</v>
      </c>
      <c r="G1111" s="59" t="str">
        <f>IFERROR(IF(VLOOKUP($D1111&amp;"-"&amp;$E1111,IF($C$4="TEB0187_REV01",CALC_CONN_TEB0187_REV01!$F:$H),3,0)="--",VLOOKUP($D1111&amp;"-"&amp;$E1111,IF($C$4="TEB0187_REV01",CALC_CONN_TEB0187_REV01!$F:$H),2,0),VLOOKUP($D1111&amp;"-"&amp;$E1111,IF($C$4="TEB0187_REV01",CALC_CONN_TEB0187_REV01!$F:$H),3,0)),"---")</f>
        <v>---</v>
      </c>
      <c r="H1111" s="59" t="str">
        <f>IFERROR(VLOOKUP(G1111,IF($C$4="TEB0187_REV01",CALC_CONN_TEB0187_REV01!$G:$T),14,0),"---")</f>
        <v>---</v>
      </c>
      <c r="I1111" s="59" t="str">
        <f>IFERROR(VLOOKUP($D1111&amp;"-"&amp;$E1111,IF($C$4="TEB0187_REV01",CALC_CONN_TEB0187_REV01!$F:$K,"???"),6,0),"---")</f>
        <v>---</v>
      </c>
      <c r="J1111" s="61" t="str">
        <f>IFERROR(VLOOKUP($D1111&amp;"-"&amp;$E1111,IF($C$4="TEB0187_REV01",CALC_CONN_TEB0187_REV01!$F:$M,"???"),8,0),"---")</f>
        <v>---</v>
      </c>
      <c r="K1111" s="62" t="str">
        <f>IFERROR(VLOOKUP($D1111&amp;"-"&amp;$E1111,IF($C$4="TEB0187_REV01",CALC_CONN_TEB0187_REV01!$F:$N),9,0),"---")</f>
        <v>---</v>
      </c>
      <c r="L1111" s="59" t="str">
        <f>IFERROR(VLOOKUP(K1111,B2B!$H$3:$I$2000,2,0),"---")</f>
        <v>---</v>
      </c>
      <c r="M1111" s="59" t="str">
        <f>IFERROR(VLOOKUP(L1111,IF($M$4="TEI0187_REV01",RAW_m_TEI0187_REV01!$AD:$AH),5,0),"---")</f>
        <v>---</v>
      </c>
      <c r="N1111" s="59" t="str">
        <f>IFERROR(VLOOKUP(L1111,IF($M$4="TEI0187_REV01",RAW_m_TEI0187_REV01!$AE:$AJ),6,0),"---")</f>
        <v>---</v>
      </c>
      <c r="O1111" s="63" t="str">
        <f>IFERROR(VLOOKUP(L1111,IF($M$4="TEI0187_REV01",RAW_m_TEI0187_REV01!$AD:$AE),2,0),"---")</f>
        <v>---</v>
      </c>
      <c r="P1111" s="59" t="str">
        <f>IFERROR(VLOOKUP(O1111,IF($M$4="TEI0187_REV01",RAW_m_TEI0187_REV01!$AJ:$AK),2,0),"---")</f>
        <v>---</v>
      </c>
      <c r="Q1111" s="59" t="str">
        <f>IFERROR(VLOOKUP(L1111,IF($M$4="TEI0187_REV01",RAW_m_TEI0187_REV01!$AD:$AF),3,0),"---")</f>
        <v>---</v>
      </c>
      <c r="R1111" s="59" t="str">
        <f>IFERROR(VLOOKUP(O1111,IF($M$4="TEI0187_REV01",RAW_m_TEI0187_REV01!$AE:$AG),3,0),"---")</f>
        <v>---</v>
      </c>
      <c r="S1111" s="59" t="str">
        <f t="shared" si="37"/>
        <v>---</v>
      </c>
    </row>
    <row r="1112" spans="2:19" ht="15" customHeight="1" x14ac:dyDescent="0.25">
      <c r="B1112" s="59">
        <f t="shared" si="38"/>
        <v>1107</v>
      </c>
      <c r="C1112" s="60">
        <f>IFERROR(IF($C$4="TEB0187_REV01",CALC_CONN_TEB0187_REV01!U1112,),"---")</f>
        <v>0</v>
      </c>
      <c r="D1112" s="59">
        <f>IFERROR(IF($C$4="TEB0187_REV01",CALC_CONN_TEB0187_REV01!D1112,),"---")</f>
        <v>0</v>
      </c>
      <c r="E1112" s="59">
        <f>IFERROR(IF($C$4="TEB0187_REV01",CALC_CONN_TEB0187_REV01!E1112,),"---")</f>
        <v>0</v>
      </c>
      <c r="F1112" s="59" t="str">
        <f>IFERROR(IF(VLOOKUP($D1112&amp;"-"&amp;$E1112,IF($C$4="TEB0187_REV01",CALC_CONN_TEB0187_REV01!$F:$I),4,0)="--","---",IF($C$4="TEB0187_REV01",CALC_CONN_TEB0187_REV01!$G1112&amp; " --&gt; " &amp;CALC_CONN_TEB0187_REV01!$I1112&amp; " --&gt; ")),"---")</f>
        <v>---</v>
      </c>
      <c r="G1112" s="59" t="str">
        <f>IFERROR(IF(VLOOKUP($D1112&amp;"-"&amp;$E1112,IF($C$4="TEB0187_REV01",CALC_CONN_TEB0187_REV01!$F:$H),3,0)="--",VLOOKUP($D1112&amp;"-"&amp;$E1112,IF($C$4="TEB0187_REV01",CALC_CONN_TEB0187_REV01!$F:$H),2,0),VLOOKUP($D1112&amp;"-"&amp;$E1112,IF($C$4="TEB0187_REV01",CALC_CONN_TEB0187_REV01!$F:$H),3,0)),"---")</f>
        <v>---</v>
      </c>
      <c r="H1112" s="59" t="str">
        <f>IFERROR(VLOOKUP(G1112,IF($C$4="TEB0187_REV01",CALC_CONN_TEB0187_REV01!$G:$T),14,0),"---")</f>
        <v>---</v>
      </c>
      <c r="I1112" s="59" t="str">
        <f>IFERROR(VLOOKUP($D1112&amp;"-"&amp;$E1112,IF($C$4="TEB0187_REV01",CALC_CONN_TEB0187_REV01!$F:$K,"???"),6,0),"---")</f>
        <v>---</v>
      </c>
      <c r="J1112" s="61" t="str">
        <f>IFERROR(VLOOKUP($D1112&amp;"-"&amp;$E1112,IF($C$4="TEB0187_REV01",CALC_CONN_TEB0187_REV01!$F:$M,"???"),8,0),"---")</f>
        <v>---</v>
      </c>
      <c r="K1112" s="62" t="str">
        <f>IFERROR(VLOOKUP($D1112&amp;"-"&amp;$E1112,IF($C$4="TEB0187_REV01",CALC_CONN_TEB0187_REV01!$F:$N),9,0),"---")</f>
        <v>---</v>
      </c>
      <c r="L1112" s="59" t="str">
        <f>IFERROR(VLOOKUP(K1112,B2B!$H$3:$I$2000,2,0),"---")</f>
        <v>---</v>
      </c>
      <c r="M1112" s="59" t="str">
        <f>IFERROR(VLOOKUP(L1112,IF($M$4="TEI0187_REV01",RAW_m_TEI0187_REV01!$AD:$AH),5,0),"---")</f>
        <v>---</v>
      </c>
      <c r="N1112" s="59" t="str">
        <f>IFERROR(VLOOKUP(L1112,IF($M$4="TEI0187_REV01",RAW_m_TEI0187_REV01!$AE:$AJ),6,0),"---")</f>
        <v>---</v>
      </c>
      <c r="O1112" s="63" t="str">
        <f>IFERROR(VLOOKUP(L1112,IF($M$4="TEI0187_REV01",RAW_m_TEI0187_REV01!$AD:$AE),2,0),"---")</f>
        <v>---</v>
      </c>
      <c r="P1112" s="59" t="str">
        <f>IFERROR(VLOOKUP(O1112,IF($M$4="TEI0187_REV01",RAW_m_TEI0187_REV01!$AJ:$AK),2,0),"---")</f>
        <v>---</v>
      </c>
      <c r="Q1112" s="59" t="str">
        <f>IFERROR(VLOOKUP(L1112,IF($M$4="TEI0187_REV01",RAW_m_TEI0187_REV01!$AD:$AF),3,0),"---")</f>
        <v>---</v>
      </c>
      <c r="R1112" s="59" t="str">
        <f>IFERROR(VLOOKUP(O1112,IF($M$4="TEI0187_REV01",RAW_m_TEI0187_REV01!$AE:$AG),3,0),"---")</f>
        <v>---</v>
      </c>
      <c r="S1112" s="59" t="str">
        <f t="shared" si="37"/>
        <v>---</v>
      </c>
    </row>
    <row r="1113" spans="2:19" ht="15" customHeight="1" x14ac:dyDescent="0.25">
      <c r="B1113" s="59">
        <f t="shared" si="38"/>
        <v>1108</v>
      </c>
      <c r="C1113" s="60">
        <f>IFERROR(IF($C$4="TEB0187_REV01",CALC_CONN_TEB0187_REV01!U1113,),"---")</f>
        <v>0</v>
      </c>
      <c r="D1113" s="59">
        <f>IFERROR(IF($C$4="TEB0187_REV01",CALC_CONN_TEB0187_REV01!D1113,),"---")</f>
        <v>0</v>
      </c>
      <c r="E1113" s="59">
        <f>IFERROR(IF($C$4="TEB0187_REV01",CALC_CONN_TEB0187_REV01!E1113,),"---")</f>
        <v>0</v>
      </c>
      <c r="F1113" s="59" t="str">
        <f>IFERROR(IF(VLOOKUP($D1113&amp;"-"&amp;$E1113,IF($C$4="TEB0187_REV01",CALC_CONN_TEB0187_REV01!$F:$I),4,0)="--","---",IF($C$4="TEB0187_REV01",CALC_CONN_TEB0187_REV01!$G1113&amp; " --&gt; " &amp;CALC_CONN_TEB0187_REV01!$I1113&amp; " --&gt; ")),"---")</f>
        <v>---</v>
      </c>
      <c r="G1113" s="59" t="str">
        <f>IFERROR(IF(VLOOKUP($D1113&amp;"-"&amp;$E1113,IF($C$4="TEB0187_REV01",CALC_CONN_TEB0187_REV01!$F:$H),3,0)="--",VLOOKUP($D1113&amp;"-"&amp;$E1113,IF($C$4="TEB0187_REV01",CALC_CONN_TEB0187_REV01!$F:$H),2,0),VLOOKUP($D1113&amp;"-"&amp;$E1113,IF($C$4="TEB0187_REV01",CALC_CONN_TEB0187_REV01!$F:$H),3,0)),"---")</f>
        <v>---</v>
      </c>
      <c r="H1113" s="59" t="str">
        <f>IFERROR(VLOOKUP(G1113,IF($C$4="TEB0187_REV01",CALC_CONN_TEB0187_REV01!$G:$T),14,0),"---")</f>
        <v>---</v>
      </c>
      <c r="I1113" s="59" t="str">
        <f>IFERROR(VLOOKUP($D1113&amp;"-"&amp;$E1113,IF($C$4="TEB0187_REV01",CALC_CONN_TEB0187_REV01!$F:$K,"???"),6,0),"---")</f>
        <v>---</v>
      </c>
      <c r="J1113" s="61" t="str">
        <f>IFERROR(VLOOKUP($D1113&amp;"-"&amp;$E1113,IF($C$4="TEB0187_REV01",CALC_CONN_TEB0187_REV01!$F:$M,"???"),8,0),"---")</f>
        <v>---</v>
      </c>
      <c r="K1113" s="62" t="str">
        <f>IFERROR(VLOOKUP($D1113&amp;"-"&amp;$E1113,IF($C$4="TEB0187_REV01",CALC_CONN_TEB0187_REV01!$F:$N),9,0),"---")</f>
        <v>---</v>
      </c>
      <c r="L1113" s="59" t="str">
        <f>IFERROR(VLOOKUP(K1113,B2B!$H$3:$I$2000,2,0),"---")</f>
        <v>---</v>
      </c>
      <c r="M1113" s="59" t="str">
        <f>IFERROR(VLOOKUP(L1113,IF($M$4="TEI0187_REV01",RAW_m_TEI0187_REV01!$AD:$AH),5,0),"---")</f>
        <v>---</v>
      </c>
      <c r="N1113" s="59" t="str">
        <f>IFERROR(VLOOKUP(L1113,IF($M$4="TEI0187_REV01",RAW_m_TEI0187_REV01!$AE:$AJ),6,0),"---")</f>
        <v>---</v>
      </c>
      <c r="O1113" s="63" t="str">
        <f>IFERROR(VLOOKUP(L1113,IF($M$4="TEI0187_REV01",RAW_m_TEI0187_REV01!$AD:$AE),2,0),"---")</f>
        <v>---</v>
      </c>
      <c r="P1113" s="59" t="str">
        <f>IFERROR(VLOOKUP(O1113,IF($M$4="TEI0187_REV01",RAW_m_TEI0187_REV01!$AJ:$AK),2,0),"---")</f>
        <v>---</v>
      </c>
      <c r="Q1113" s="59" t="str">
        <f>IFERROR(VLOOKUP(L1113,IF($M$4="TEI0187_REV01",RAW_m_TEI0187_REV01!$AD:$AF),3,0),"---")</f>
        <v>---</v>
      </c>
      <c r="R1113" s="59" t="str">
        <f>IFERROR(VLOOKUP(O1113,IF($M$4="TEI0187_REV01",RAW_m_TEI0187_REV01!$AE:$AG),3,0),"---")</f>
        <v>---</v>
      </c>
      <c r="S1113" s="59" t="str">
        <f t="shared" si="37"/>
        <v>---</v>
      </c>
    </row>
    <row r="1114" spans="2:19" ht="15" customHeight="1" x14ac:dyDescent="0.25">
      <c r="B1114" s="59">
        <f t="shared" si="38"/>
        <v>1109</v>
      </c>
      <c r="C1114" s="60">
        <f>IFERROR(IF($C$4="TEB0187_REV01",CALC_CONN_TEB0187_REV01!U1114,),"---")</f>
        <v>0</v>
      </c>
      <c r="D1114" s="59">
        <f>IFERROR(IF($C$4="TEB0187_REV01",CALC_CONN_TEB0187_REV01!D1114,),"---")</f>
        <v>0</v>
      </c>
      <c r="E1114" s="59">
        <f>IFERROR(IF($C$4="TEB0187_REV01",CALC_CONN_TEB0187_REV01!E1114,),"---")</f>
        <v>0</v>
      </c>
      <c r="F1114" s="59" t="str">
        <f>IFERROR(IF(VLOOKUP($D1114&amp;"-"&amp;$E1114,IF($C$4="TEB0187_REV01",CALC_CONN_TEB0187_REV01!$F:$I),4,0)="--","---",IF($C$4="TEB0187_REV01",CALC_CONN_TEB0187_REV01!$G1114&amp; " --&gt; " &amp;CALC_CONN_TEB0187_REV01!$I1114&amp; " --&gt; ")),"---")</f>
        <v>---</v>
      </c>
      <c r="G1114" s="59" t="str">
        <f>IFERROR(IF(VLOOKUP($D1114&amp;"-"&amp;$E1114,IF($C$4="TEB0187_REV01",CALC_CONN_TEB0187_REV01!$F:$H),3,0)="--",VLOOKUP($D1114&amp;"-"&amp;$E1114,IF($C$4="TEB0187_REV01",CALC_CONN_TEB0187_REV01!$F:$H),2,0),VLOOKUP($D1114&amp;"-"&amp;$E1114,IF($C$4="TEB0187_REV01",CALC_CONN_TEB0187_REV01!$F:$H),3,0)),"---")</f>
        <v>---</v>
      </c>
      <c r="H1114" s="59" t="str">
        <f>IFERROR(VLOOKUP(G1114,IF($C$4="TEB0187_REV01",CALC_CONN_TEB0187_REV01!$G:$T),14,0),"---")</f>
        <v>---</v>
      </c>
      <c r="I1114" s="59" t="str">
        <f>IFERROR(VLOOKUP($D1114&amp;"-"&amp;$E1114,IF($C$4="TEB0187_REV01",CALC_CONN_TEB0187_REV01!$F:$K,"???"),6,0),"---")</f>
        <v>---</v>
      </c>
      <c r="J1114" s="61" t="str">
        <f>IFERROR(VLOOKUP($D1114&amp;"-"&amp;$E1114,IF($C$4="TEB0187_REV01",CALC_CONN_TEB0187_REV01!$F:$M,"???"),8,0),"---")</f>
        <v>---</v>
      </c>
      <c r="K1114" s="62" t="str">
        <f>IFERROR(VLOOKUP($D1114&amp;"-"&amp;$E1114,IF($C$4="TEB0187_REV01",CALC_CONN_TEB0187_REV01!$F:$N),9,0),"---")</f>
        <v>---</v>
      </c>
      <c r="L1114" s="59" t="str">
        <f>IFERROR(VLOOKUP(K1114,B2B!$H$3:$I$2000,2,0),"---")</f>
        <v>---</v>
      </c>
      <c r="M1114" s="59" t="str">
        <f>IFERROR(VLOOKUP(L1114,IF($M$4="TEI0187_REV01",RAW_m_TEI0187_REV01!$AD:$AH),5,0),"---")</f>
        <v>---</v>
      </c>
      <c r="N1114" s="59" t="str">
        <f>IFERROR(VLOOKUP(L1114,IF($M$4="TEI0187_REV01",RAW_m_TEI0187_REV01!$AE:$AJ),6,0),"---")</f>
        <v>---</v>
      </c>
      <c r="O1114" s="63" t="str">
        <f>IFERROR(VLOOKUP(L1114,IF($M$4="TEI0187_REV01",RAW_m_TEI0187_REV01!$AD:$AE),2,0),"---")</f>
        <v>---</v>
      </c>
      <c r="P1114" s="59" t="str">
        <f>IFERROR(VLOOKUP(O1114,IF($M$4="TEI0187_REV01",RAW_m_TEI0187_REV01!$AJ:$AK),2,0),"---")</f>
        <v>---</v>
      </c>
      <c r="Q1114" s="59" t="str">
        <f>IFERROR(VLOOKUP(L1114,IF($M$4="TEI0187_REV01",RAW_m_TEI0187_REV01!$AD:$AF),3,0),"---")</f>
        <v>---</v>
      </c>
      <c r="R1114" s="59" t="str">
        <f>IFERROR(VLOOKUP(O1114,IF($M$4="TEI0187_REV01",RAW_m_TEI0187_REV01!$AE:$AG),3,0),"---")</f>
        <v>---</v>
      </c>
      <c r="S1114" s="59" t="str">
        <f t="shared" si="37"/>
        <v>---</v>
      </c>
    </row>
    <row r="1115" spans="2:19" ht="15" customHeight="1" x14ac:dyDescent="0.25">
      <c r="B1115" s="59">
        <f t="shared" si="38"/>
        <v>1110</v>
      </c>
      <c r="C1115" s="60">
        <f>IFERROR(IF($C$4="TEB0187_REV01",CALC_CONN_TEB0187_REV01!U1115,),"---")</f>
        <v>0</v>
      </c>
      <c r="D1115" s="59">
        <f>IFERROR(IF($C$4="TEB0187_REV01",CALC_CONN_TEB0187_REV01!D1115,),"---")</f>
        <v>0</v>
      </c>
      <c r="E1115" s="59">
        <f>IFERROR(IF($C$4="TEB0187_REV01",CALC_CONN_TEB0187_REV01!E1115,),"---")</f>
        <v>0</v>
      </c>
      <c r="F1115" s="59" t="str">
        <f>IFERROR(IF(VLOOKUP($D1115&amp;"-"&amp;$E1115,IF($C$4="TEB0187_REV01",CALC_CONN_TEB0187_REV01!$F:$I),4,0)="--","---",IF($C$4="TEB0187_REV01",CALC_CONN_TEB0187_REV01!$G1115&amp; " --&gt; " &amp;CALC_CONN_TEB0187_REV01!$I1115&amp; " --&gt; ")),"---")</f>
        <v>---</v>
      </c>
      <c r="G1115" s="59" t="str">
        <f>IFERROR(IF(VLOOKUP($D1115&amp;"-"&amp;$E1115,IF($C$4="TEB0187_REV01",CALC_CONN_TEB0187_REV01!$F:$H),3,0)="--",VLOOKUP($D1115&amp;"-"&amp;$E1115,IF($C$4="TEB0187_REV01",CALC_CONN_TEB0187_REV01!$F:$H),2,0),VLOOKUP($D1115&amp;"-"&amp;$E1115,IF($C$4="TEB0187_REV01",CALC_CONN_TEB0187_REV01!$F:$H),3,0)),"---")</f>
        <v>---</v>
      </c>
      <c r="H1115" s="59" t="str">
        <f>IFERROR(VLOOKUP(G1115,IF($C$4="TEB0187_REV01",CALC_CONN_TEB0187_REV01!$G:$T),14,0),"---")</f>
        <v>---</v>
      </c>
      <c r="I1115" s="59" t="str">
        <f>IFERROR(VLOOKUP($D1115&amp;"-"&amp;$E1115,IF($C$4="TEB0187_REV01",CALC_CONN_TEB0187_REV01!$F:$K,"???"),6,0),"---")</f>
        <v>---</v>
      </c>
      <c r="J1115" s="61" t="str">
        <f>IFERROR(VLOOKUP($D1115&amp;"-"&amp;$E1115,IF($C$4="TEB0187_REV01",CALC_CONN_TEB0187_REV01!$F:$M,"???"),8,0),"---")</f>
        <v>---</v>
      </c>
      <c r="K1115" s="62" t="str">
        <f>IFERROR(VLOOKUP($D1115&amp;"-"&amp;$E1115,IF($C$4="TEB0187_REV01",CALC_CONN_TEB0187_REV01!$F:$N),9,0),"---")</f>
        <v>---</v>
      </c>
      <c r="L1115" s="59" t="str">
        <f>IFERROR(VLOOKUP(K1115,B2B!$H$3:$I$2000,2,0),"---")</f>
        <v>---</v>
      </c>
      <c r="M1115" s="59" t="str">
        <f>IFERROR(VLOOKUP(L1115,IF($M$4="TEI0187_REV01",RAW_m_TEI0187_REV01!$AD:$AH),5,0),"---")</f>
        <v>---</v>
      </c>
      <c r="N1115" s="59" t="str">
        <f>IFERROR(VLOOKUP(L1115,IF($M$4="TEI0187_REV01",RAW_m_TEI0187_REV01!$AE:$AJ),6,0),"---")</f>
        <v>---</v>
      </c>
      <c r="O1115" s="63" t="str">
        <f>IFERROR(VLOOKUP(L1115,IF($M$4="TEI0187_REV01",RAW_m_TEI0187_REV01!$AD:$AE),2,0),"---")</f>
        <v>---</v>
      </c>
      <c r="P1115" s="59" t="str">
        <f>IFERROR(VLOOKUP(O1115,IF($M$4="TEI0187_REV01",RAW_m_TEI0187_REV01!$AJ:$AK),2,0),"---")</f>
        <v>---</v>
      </c>
      <c r="Q1115" s="59" t="str">
        <f>IFERROR(VLOOKUP(L1115,IF($M$4="TEI0187_REV01",RAW_m_TEI0187_REV01!$AD:$AF),3,0),"---")</f>
        <v>---</v>
      </c>
      <c r="R1115" s="59" t="str">
        <f>IFERROR(VLOOKUP(O1115,IF($M$4="TEI0187_REV01",RAW_m_TEI0187_REV01!$AE:$AG),3,0),"---")</f>
        <v>---</v>
      </c>
      <c r="S1115" s="59" t="str">
        <f t="shared" si="37"/>
        <v>---</v>
      </c>
    </row>
    <row r="1116" spans="2:19" ht="15" customHeight="1" x14ac:dyDescent="0.25">
      <c r="B1116" s="59">
        <f t="shared" si="38"/>
        <v>1111</v>
      </c>
      <c r="C1116" s="60">
        <f>IFERROR(IF($C$4="TEB0187_REV01",CALC_CONN_TEB0187_REV01!U1116,),"---")</f>
        <v>0</v>
      </c>
      <c r="D1116" s="59">
        <f>IFERROR(IF($C$4="TEB0187_REV01",CALC_CONN_TEB0187_REV01!D1116,),"---")</f>
        <v>0</v>
      </c>
      <c r="E1116" s="59">
        <f>IFERROR(IF($C$4="TEB0187_REV01",CALC_CONN_TEB0187_REV01!E1116,),"---")</f>
        <v>0</v>
      </c>
      <c r="F1116" s="59" t="str">
        <f>IFERROR(IF(VLOOKUP($D1116&amp;"-"&amp;$E1116,IF($C$4="TEB0187_REV01",CALC_CONN_TEB0187_REV01!$F:$I),4,0)="--","---",IF($C$4="TEB0187_REV01",CALC_CONN_TEB0187_REV01!$G1116&amp; " --&gt; " &amp;CALC_CONN_TEB0187_REV01!$I1116&amp; " --&gt; ")),"---")</f>
        <v>---</v>
      </c>
      <c r="G1116" s="59" t="str">
        <f>IFERROR(IF(VLOOKUP($D1116&amp;"-"&amp;$E1116,IF($C$4="TEB0187_REV01",CALC_CONN_TEB0187_REV01!$F:$H),3,0)="--",VLOOKUP($D1116&amp;"-"&amp;$E1116,IF($C$4="TEB0187_REV01",CALC_CONN_TEB0187_REV01!$F:$H),2,0),VLOOKUP($D1116&amp;"-"&amp;$E1116,IF($C$4="TEB0187_REV01",CALC_CONN_TEB0187_REV01!$F:$H),3,0)),"---")</f>
        <v>---</v>
      </c>
      <c r="H1116" s="59" t="str">
        <f>IFERROR(VLOOKUP(G1116,IF($C$4="TEB0187_REV01",CALC_CONN_TEB0187_REV01!$G:$T),14,0),"---")</f>
        <v>---</v>
      </c>
      <c r="I1116" s="59" t="str">
        <f>IFERROR(VLOOKUP($D1116&amp;"-"&amp;$E1116,IF($C$4="TEB0187_REV01",CALC_CONN_TEB0187_REV01!$F:$K,"???"),6,0),"---")</f>
        <v>---</v>
      </c>
      <c r="J1116" s="61" t="str">
        <f>IFERROR(VLOOKUP($D1116&amp;"-"&amp;$E1116,IF($C$4="TEB0187_REV01",CALC_CONN_TEB0187_REV01!$F:$M,"???"),8,0),"---")</f>
        <v>---</v>
      </c>
      <c r="K1116" s="62" t="str">
        <f>IFERROR(VLOOKUP($D1116&amp;"-"&amp;$E1116,IF($C$4="TEB0187_REV01",CALC_CONN_TEB0187_REV01!$F:$N),9,0),"---")</f>
        <v>---</v>
      </c>
      <c r="L1116" s="59" t="str">
        <f>IFERROR(VLOOKUP(K1116,B2B!$H$3:$I$2000,2,0),"---")</f>
        <v>---</v>
      </c>
      <c r="M1116" s="59" t="str">
        <f>IFERROR(VLOOKUP(L1116,IF($M$4="TEI0187_REV01",RAW_m_TEI0187_REV01!$AD:$AH),5,0),"---")</f>
        <v>---</v>
      </c>
      <c r="N1116" s="59" t="str">
        <f>IFERROR(VLOOKUP(L1116,IF($M$4="TEI0187_REV01",RAW_m_TEI0187_REV01!$AE:$AJ),6,0),"---")</f>
        <v>---</v>
      </c>
      <c r="O1116" s="63" t="str">
        <f>IFERROR(VLOOKUP(L1116,IF($M$4="TEI0187_REV01",RAW_m_TEI0187_REV01!$AD:$AE),2,0),"---")</f>
        <v>---</v>
      </c>
      <c r="P1116" s="59" t="str">
        <f>IFERROR(VLOOKUP(O1116,IF($M$4="TEI0187_REV01",RAW_m_TEI0187_REV01!$AJ:$AK),2,0),"---")</f>
        <v>---</v>
      </c>
      <c r="Q1116" s="59" t="str">
        <f>IFERROR(VLOOKUP(L1116,IF($M$4="TEI0187_REV01",RAW_m_TEI0187_REV01!$AD:$AF),3,0),"---")</f>
        <v>---</v>
      </c>
      <c r="R1116" s="59" t="str">
        <f>IFERROR(VLOOKUP(O1116,IF($M$4="TEI0187_REV01",RAW_m_TEI0187_REV01!$AE:$AG),3,0),"---")</f>
        <v>---</v>
      </c>
      <c r="S1116" s="59" t="str">
        <f t="shared" si="37"/>
        <v>---</v>
      </c>
    </row>
    <row r="1117" spans="2:19" ht="15" customHeight="1" x14ac:dyDescent="0.25">
      <c r="B1117" s="59">
        <f t="shared" si="38"/>
        <v>1112</v>
      </c>
      <c r="C1117" s="60">
        <f>IFERROR(IF($C$4="TEB0187_REV01",CALC_CONN_TEB0187_REV01!U1117,),"---")</f>
        <v>0</v>
      </c>
      <c r="D1117" s="59">
        <f>IFERROR(IF($C$4="TEB0187_REV01",CALC_CONN_TEB0187_REV01!D1117,),"---")</f>
        <v>0</v>
      </c>
      <c r="E1117" s="59">
        <f>IFERROR(IF($C$4="TEB0187_REV01",CALC_CONN_TEB0187_REV01!E1117,),"---")</f>
        <v>0</v>
      </c>
      <c r="F1117" s="59" t="str">
        <f>IFERROR(IF(VLOOKUP($D1117&amp;"-"&amp;$E1117,IF($C$4="TEB0187_REV01",CALC_CONN_TEB0187_REV01!$F:$I),4,0)="--","---",IF($C$4="TEB0187_REV01",CALC_CONN_TEB0187_REV01!$G1117&amp; " --&gt; " &amp;CALC_CONN_TEB0187_REV01!$I1117&amp; " --&gt; ")),"---")</f>
        <v>---</v>
      </c>
      <c r="G1117" s="59" t="str">
        <f>IFERROR(IF(VLOOKUP($D1117&amp;"-"&amp;$E1117,IF($C$4="TEB0187_REV01",CALC_CONN_TEB0187_REV01!$F:$H),3,0)="--",VLOOKUP($D1117&amp;"-"&amp;$E1117,IF($C$4="TEB0187_REV01",CALC_CONN_TEB0187_REV01!$F:$H),2,0),VLOOKUP($D1117&amp;"-"&amp;$E1117,IF($C$4="TEB0187_REV01",CALC_CONN_TEB0187_REV01!$F:$H),3,0)),"---")</f>
        <v>---</v>
      </c>
      <c r="H1117" s="59" t="str">
        <f>IFERROR(VLOOKUP(G1117,IF($C$4="TEB0187_REV01",CALC_CONN_TEB0187_REV01!$G:$T),14,0),"---")</f>
        <v>---</v>
      </c>
      <c r="I1117" s="59" t="str">
        <f>IFERROR(VLOOKUP($D1117&amp;"-"&amp;$E1117,IF($C$4="TEB0187_REV01",CALC_CONN_TEB0187_REV01!$F:$K,"???"),6,0),"---")</f>
        <v>---</v>
      </c>
      <c r="J1117" s="61" t="str">
        <f>IFERROR(VLOOKUP($D1117&amp;"-"&amp;$E1117,IF($C$4="TEB0187_REV01",CALC_CONN_TEB0187_REV01!$F:$M,"???"),8,0),"---")</f>
        <v>---</v>
      </c>
      <c r="K1117" s="62" t="str">
        <f>IFERROR(VLOOKUP($D1117&amp;"-"&amp;$E1117,IF($C$4="TEB0187_REV01",CALC_CONN_TEB0187_REV01!$F:$N),9,0),"---")</f>
        <v>---</v>
      </c>
      <c r="L1117" s="59" t="str">
        <f>IFERROR(VLOOKUP(K1117,B2B!$H$3:$I$2000,2,0),"---")</f>
        <v>---</v>
      </c>
      <c r="M1117" s="59" t="str">
        <f>IFERROR(VLOOKUP(L1117,IF($M$4="TEI0187_REV01",RAW_m_TEI0187_REV01!$AD:$AH),5,0),"---")</f>
        <v>---</v>
      </c>
      <c r="N1117" s="59" t="str">
        <f>IFERROR(VLOOKUP(L1117,IF($M$4="TEI0187_REV01",RAW_m_TEI0187_REV01!$AE:$AJ),6,0),"---")</f>
        <v>---</v>
      </c>
      <c r="O1117" s="63" t="str">
        <f>IFERROR(VLOOKUP(L1117,IF($M$4="TEI0187_REV01",RAW_m_TEI0187_REV01!$AD:$AE),2,0),"---")</f>
        <v>---</v>
      </c>
      <c r="P1117" s="59" t="str">
        <f>IFERROR(VLOOKUP(O1117,IF($M$4="TEI0187_REV01",RAW_m_TEI0187_REV01!$AJ:$AK),2,0),"---")</f>
        <v>---</v>
      </c>
      <c r="Q1117" s="59" t="str">
        <f>IFERROR(VLOOKUP(L1117,IF($M$4="TEI0187_REV01",RAW_m_TEI0187_REV01!$AD:$AF),3,0),"---")</f>
        <v>---</v>
      </c>
      <c r="R1117" s="59" t="str">
        <f>IFERROR(VLOOKUP(O1117,IF($M$4="TEI0187_REV01",RAW_m_TEI0187_REV01!$AE:$AG),3,0),"---")</f>
        <v>---</v>
      </c>
      <c r="S1117" s="59" t="str">
        <f t="shared" si="37"/>
        <v>---</v>
      </c>
    </row>
    <row r="1118" spans="2:19" ht="15" customHeight="1" x14ac:dyDescent="0.25">
      <c r="B1118" s="59">
        <f t="shared" si="38"/>
        <v>1113</v>
      </c>
      <c r="C1118" s="60">
        <f>IFERROR(IF($C$4="TEB0187_REV01",CALC_CONN_TEB0187_REV01!U1118,),"---")</f>
        <v>0</v>
      </c>
      <c r="D1118" s="59">
        <f>IFERROR(IF($C$4="TEB0187_REV01",CALC_CONN_TEB0187_REV01!D1118,),"---")</f>
        <v>0</v>
      </c>
      <c r="E1118" s="59">
        <f>IFERROR(IF($C$4="TEB0187_REV01",CALC_CONN_TEB0187_REV01!E1118,),"---")</f>
        <v>0</v>
      </c>
      <c r="F1118" s="59" t="str">
        <f>IFERROR(IF(VLOOKUP($D1118&amp;"-"&amp;$E1118,IF($C$4="TEB0187_REV01",CALC_CONN_TEB0187_REV01!$F:$I),4,0)="--","---",IF($C$4="TEB0187_REV01",CALC_CONN_TEB0187_REV01!$G1118&amp; " --&gt; " &amp;CALC_CONN_TEB0187_REV01!$I1118&amp; " --&gt; ")),"---")</f>
        <v>---</v>
      </c>
      <c r="G1118" s="59" t="str">
        <f>IFERROR(IF(VLOOKUP($D1118&amp;"-"&amp;$E1118,IF($C$4="TEB0187_REV01",CALC_CONN_TEB0187_REV01!$F:$H),3,0)="--",VLOOKUP($D1118&amp;"-"&amp;$E1118,IF($C$4="TEB0187_REV01",CALC_CONN_TEB0187_REV01!$F:$H),2,0),VLOOKUP($D1118&amp;"-"&amp;$E1118,IF($C$4="TEB0187_REV01",CALC_CONN_TEB0187_REV01!$F:$H),3,0)),"---")</f>
        <v>---</v>
      </c>
      <c r="H1118" s="59" t="str">
        <f>IFERROR(VLOOKUP(G1118,IF($C$4="TEB0187_REV01",CALC_CONN_TEB0187_REV01!$G:$T),14,0),"---")</f>
        <v>---</v>
      </c>
      <c r="I1118" s="59" t="str">
        <f>IFERROR(VLOOKUP($D1118&amp;"-"&amp;$E1118,IF($C$4="TEB0187_REV01",CALC_CONN_TEB0187_REV01!$F:$K,"???"),6,0),"---")</f>
        <v>---</v>
      </c>
      <c r="J1118" s="61" t="str">
        <f>IFERROR(VLOOKUP($D1118&amp;"-"&amp;$E1118,IF($C$4="TEB0187_REV01",CALC_CONN_TEB0187_REV01!$F:$M,"???"),8,0),"---")</f>
        <v>---</v>
      </c>
      <c r="K1118" s="62" t="str">
        <f>IFERROR(VLOOKUP($D1118&amp;"-"&amp;$E1118,IF($C$4="TEB0187_REV01",CALC_CONN_TEB0187_REV01!$F:$N),9,0),"---")</f>
        <v>---</v>
      </c>
      <c r="L1118" s="59" t="str">
        <f>IFERROR(VLOOKUP(K1118,B2B!$H$3:$I$2000,2,0),"---")</f>
        <v>---</v>
      </c>
      <c r="M1118" s="59" t="str">
        <f>IFERROR(VLOOKUP(L1118,IF($M$4="TEI0187_REV01",RAW_m_TEI0187_REV01!$AD:$AH),5,0),"---")</f>
        <v>---</v>
      </c>
      <c r="N1118" s="59" t="str">
        <f>IFERROR(VLOOKUP(L1118,IF($M$4="TEI0187_REV01",RAW_m_TEI0187_REV01!$AE:$AJ),6,0),"---")</f>
        <v>---</v>
      </c>
      <c r="O1118" s="63" t="str">
        <f>IFERROR(VLOOKUP(L1118,IF($M$4="TEI0187_REV01",RAW_m_TEI0187_REV01!$AD:$AE),2,0),"---")</f>
        <v>---</v>
      </c>
      <c r="P1118" s="59" t="str">
        <f>IFERROR(VLOOKUP(O1118,IF($M$4="TEI0187_REV01",RAW_m_TEI0187_REV01!$AJ:$AK),2,0),"---")</f>
        <v>---</v>
      </c>
      <c r="Q1118" s="59" t="str">
        <f>IFERROR(VLOOKUP(L1118,IF($M$4="TEI0187_REV01",RAW_m_TEI0187_REV01!$AD:$AF),3,0),"---")</f>
        <v>---</v>
      </c>
      <c r="R1118" s="59" t="str">
        <f>IFERROR(VLOOKUP(O1118,IF($M$4="TEI0187_REV01",RAW_m_TEI0187_REV01!$AE:$AG),3,0),"---")</f>
        <v>---</v>
      </c>
      <c r="S1118" s="59" t="str">
        <f t="shared" si="37"/>
        <v>---</v>
      </c>
    </row>
    <row r="1119" spans="2:19" ht="15" customHeight="1" x14ac:dyDescent="0.25">
      <c r="B1119" s="59">
        <f t="shared" si="38"/>
        <v>1114</v>
      </c>
      <c r="C1119" s="60">
        <f>IFERROR(IF($C$4="TEB0187_REV01",CALC_CONN_TEB0187_REV01!U1119,),"---")</f>
        <v>0</v>
      </c>
      <c r="D1119" s="59">
        <f>IFERROR(IF($C$4="TEB0187_REV01",CALC_CONN_TEB0187_REV01!D1119,),"---")</f>
        <v>0</v>
      </c>
      <c r="E1119" s="59">
        <f>IFERROR(IF($C$4="TEB0187_REV01",CALC_CONN_TEB0187_REV01!E1119,),"---")</f>
        <v>0</v>
      </c>
      <c r="F1119" s="59" t="str">
        <f>IFERROR(IF(VLOOKUP($D1119&amp;"-"&amp;$E1119,IF($C$4="TEB0187_REV01",CALC_CONN_TEB0187_REV01!$F:$I),4,0)="--","---",IF($C$4="TEB0187_REV01",CALC_CONN_TEB0187_REV01!$G1119&amp; " --&gt; " &amp;CALC_CONN_TEB0187_REV01!$I1119&amp; " --&gt; ")),"---")</f>
        <v>---</v>
      </c>
      <c r="G1119" s="59" t="str">
        <f>IFERROR(IF(VLOOKUP($D1119&amp;"-"&amp;$E1119,IF($C$4="TEB0187_REV01",CALC_CONN_TEB0187_REV01!$F:$H),3,0)="--",VLOOKUP($D1119&amp;"-"&amp;$E1119,IF($C$4="TEB0187_REV01",CALC_CONN_TEB0187_REV01!$F:$H),2,0),VLOOKUP($D1119&amp;"-"&amp;$E1119,IF($C$4="TEB0187_REV01",CALC_CONN_TEB0187_REV01!$F:$H),3,0)),"---")</f>
        <v>---</v>
      </c>
      <c r="H1119" s="59" t="str">
        <f>IFERROR(VLOOKUP(G1119,IF($C$4="TEB0187_REV01",CALC_CONN_TEB0187_REV01!$G:$T),14,0),"---")</f>
        <v>---</v>
      </c>
      <c r="I1119" s="59" t="str">
        <f>IFERROR(VLOOKUP($D1119&amp;"-"&amp;$E1119,IF($C$4="TEB0187_REV01",CALC_CONN_TEB0187_REV01!$F:$K,"???"),6,0),"---")</f>
        <v>---</v>
      </c>
      <c r="J1119" s="61" t="str">
        <f>IFERROR(VLOOKUP($D1119&amp;"-"&amp;$E1119,IF($C$4="TEB0187_REV01",CALC_CONN_TEB0187_REV01!$F:$M,"???"),8,0),"---")</f>
        <v>---</v>
      </c>
      <c r="K1119" s="62" t="str">
        <f>IFERROR(VLOOKUP($D1119&amp;"-"&amp;$E1119,IF($C$4="TEB0187_REV01",CALC_CONN_TEB0187_REV01!$F:$N),9,0),"---")</f>
        <v>---</v>
      </c>
      <c r="L1119" s="59" t="str">
        <f>IFERROR(VLOOKUP(K1119,B2B!$H$3:$I$2000,2,0),"---")</f>
        <v>---</v>
      </c>
      <c r="M1119" s="59" t="str">
        <f>IFERROR(VLOOKUP(L1119,IF($M$4="TEI0187_REV01",RAW_m_TEI0187_REV01!$AD:$AH),5,0),"---")</f>
        <v>---</v>
      </c>
      <c r="N1119" s="59" t="str">
        <f>IFERROR(VLOOKUP(L1119,IF($M$4="TEI0187_REV01",RAW_m_TEI0187_REV01!$AE:$AJ),6,0),"---")</f>
        <v>---</v>
      </c>
      <c r="O1119" s="63" t="str">
        <f>IFERROR(VLOOKUP(L1119,IF($M$4="TEI0187_REV01",RAW_m_TEI0187_REV01!$AD:$AE),2,0),"---")</f>
        <v>---</v>
      </c>
      <c r="P1119" s="59" t="str">
        <f>IFERROR(VLOOKUP(O1119,IF($M$4="TEI0187_REV01",RAW_m_TEI0187_REV01!$AJ:$AK),2,0),"---")</f>
        <v>---</v>
      </c>
      <c r="Q1119" s="59" t="str">
        <f>IFERROR(VLOOKUP(L1119,IF($M$4="TEI0187_REV01",RAW_m_TEI0187_REV01!$AD:$AF),3,0),"---")</f>
        <v>---</v>
      </c>
      <c r="R1119" s="59" t="str">
        <f>IFERROR(VLOOKUP(O1119,IF($M$4="TEI0187_REV01",RAW_m_TEI0187_REV01!$AE:$AG),3,0),"---")</f>
        <v>---</v>
      </c>
      <c r="S1119" s="59" t="str">
        <f t="shared" si="37"/>
        <v>---</v>
      </c>
    </row>
    <row r="1120" spans="2:19" ht="15" customHeight="1" x14ac:dyDescent="0.25">
      <c r="B1120" s="59">
        <f t="shared" si="38"/>
        <v>1115</v>
      </c>
      <c r="C1120" s="60">
        <f>IFERROR(IF($C$4="TEB0187_REV01",CALC_CONN_TEB0187_REV01!U1120,),"---")</f>
        <v>0</v>
      </c>
      <c r="D1120" s="59">
        <f>IFERROR(IF($C$4="TEB0187_REV01",CALC_CONN_TEB0187_REV01!D1120,),"---")</f>
        <v>0</v>
      </c>
      <c r="E1120" s="59">
        <f>IFERROR(IF($C$4="TEB0187_REV01",CALC_CONN_TEB0187_REV01!E1120,),"---")</f>
        <v>0</v>
      </c>
      <c r="F1120" s="59" t="str">
        <f>IFERROR(IF(VLOOKUP($D1120&amp;"-"&amp;$E1120,IF($C$4="TEB0187_REV01",CALC_CONN_TEB0187_REV01!$F:$I),4,0)="--","---",IF($C$4="TEB0187_REV01",CALC_CONN_TEB0187_REV01!$G1120&amp; " --&gt; " &amp;CALC_CONN_TEB0187_REV01!$I1120&amp; " --&gt; ")),"---")</f>
        <v>---</v>
      </c>
      <c r="G1120" s="59" t="str">
        <f>IFERROR(IF(VLOOKUP($D1120&amp;"-"&amp;$E1120,IF($C$4="TEB0187_REV01",CALC_CONN_TEB0187_REV01!$F:$H),3,0)="--",VLOOKUP($D1120&amp;"-"&amp;$E1120,IF($C$4="TEB0187_REV01",CALC_CONN_TEB0187_REV01!$F:$H),2,0),VLOOKUP($D1120&amp;"-"&amp;$E1120,IF($C$4="TEB0187_REV01",CALC_CONN_TEB0187_REV01!$F:$H),3,0)),"---")</f>
        <v>---</v>
      </c>
      <c r="H1120" s="59" t="str">
        <f>IFERROR(VLOOKUP(G1120,IF($C$4="TEB0187_REV01",CALC_CONN_TEB0187_REV01!$G:$T),14,0),"---")</f>
        <v>---</v>
      </c>
      <c r="I1120" s="59" t="str">
        <f>IFERROR(VLOOKUP($D1120&amp;"-"&amp;$E1120,IF($C$4="TEB0187_REV01",CALC_CONN_TEB0187_REV01!$F:$K,"???"),6,0),"---")</f>
        <v>---</v>
      </c>
      <c r="J1120" s="61" t="str">
        <f>IFERROR(VLOOKUP($D1120&amp;"-"&amp;$E1120,IF($C$4="TEB0187_REV01",CALC_CONN_TEB0187_REV01!$F:$M,"???"),8,0),"---")</f>
        <v>---</v>
      </c>
      <c r="K1120" s="62" t="str">
        <f>IFERROR(VLOOKUP($D1120&amp;"-"&amp;$E1120,IF($C$4="TEB0187_REV01",CALC_CONN_TEB0187_REV01!$F:$N),9,0),"---")</f>
        <v>---</v>
      </c>
      <c r="L1120" s="59" t="str">
        <f>IFERROR(VLOOKUP(K1120,B2B!$H$3:$I$2000,2,0),"---")</f>
        <v>---</v>
      </c>
      <c r="M1120" s="59" t="str">
        <f>IFERROR(VLOOKUP(L1120,IF($M$4="TEI0187_REV01",RAW_m_TEI0187_REV01!$AD:$AH),5,0),"---")</f>
        <v>---</v>
      </c>
      <c r="N1120" s="59" t="str">
        <f>IFERROR(VLOOKUP(L1120,IF($M$4="TEI0187_REV01",RAW_m_TEI0187_REV01!$AE:$AJ),6,0),"---")</f>
        <v>---</v>
      </c>
      <c r="O1120" s="63" t="str">
        <f>IFERROR(VLOOKUP(L1120,IF($M$4="TEI0187_REV01",RAW_m_TEI0187_REV01!$AD:$AE),2,0),"---")</f>
        <v>---</v>
      </c>
      <c r="P1120" s="59" t="str">
        <f>IFERROR(VLOOKUP(O1120,IF($M$4="TEI0187_REV01",RAW_m_TEI0187_REV01!$AJ:$AK),2,0),"---")</f>
        <v>---</v>
      </c>
      <c r="Q1120" s="59" t="str">
        <f>IFERROR(VLOOKUP(L1120,IF($M$4="TEI0187_REV01",RAW_m_TEI0187_REV01!$AD:$AF),3,0),"---")</f>
        <v>---</v>
      </c>
      <c r="R1120" s="59" t="str">
        <f>IFERROR(VLOOKUP(O1120,IF($M$4="TEI0187_REV01",RAW_m_TEI0187_REV01!$AE:$AG),3,0),"---")</f>
        <v>---</v>
      </c>
      <c r="S1120" s="59" t="str">
        <f t="shared" si="37"/>
        <v>---</v>
      </c>
    </row>
    <row r="1121" spans="2:19" ht="15" customHeight="1" x14ac:dyDescent="0.25">
      <c r="B1121" s="59">
        <f t="shared" si="38"/>
        <v>1116</v>
      </c>
      <c r="C1121" s="60">
        <f>IFERROR(IF($C$4="TEB0187_REV01",CALC_CONN_TEB0187_REV01!U1121,),"---")</f>
        <v>0</v>
      </c>
      <c r="D1121" s="59">
        <f>IFERROR(IF($C$4="TEB0187_REV01",CALC_CONN_TEB0187_REV01!D1121,),"---")</f>
        <v>0</v>
      </c>
      <c r="E1121" s="59">
        <f>IFERROR(IF($C$4="TEB0187_REV01",CALC_CONN_TEB0187_REV01!E1121,),"---")</f>
        <v>0</v>
      </c>
      <c r="F1121" s="59" t="str">
        <f>IFERROR(IF(VLOOKUP($D1121&amp;"-"&amp;$E1121,IF($C$4="TEB0187_REV01",CALC_CONN_TEB0187_REV01!$F:$I),4,0)="--","---",IF($C$4="TEB0187_REV01",CALC_CONN_TEB0187_REV01!$G1121&amp; " --&gt; " &amp;CALC_CONN_TEB0187_REV01!$I1121&amp; " --&gt; ")),"---")</f>
        <v>---</v>
      </c>
      <c r="G1121" s="59" t="str">
        <f>IFERROR(IF(VLOOKUP($D1121&amp;"-"&amp;$E1121,IF($C$4="TEB0187_REV01",CALC_CONN_TEB0187_REV01!$F:$H),3,0)="--",VLOOKUP($D1121&amp;"-"&amp;$E1121,IF($C$4="TEB0187_REV01",CALC_CONN_TEB0187_REV01!$F:$H),2,0),VLOOKUP($D1121&amp;"-"&amp;$E1121,IF($C$4="TEB0187_REV01",CALC_CONN_TEB0187_REV01!$F:$H),3,0)),"---")</f>
        <v>---</v>
      </c>
      <c r="H1121" s="59" t="str">
        <f>IFERROR(VLOOKUP(G1121,IF($C$4="TEB0187_REV01",CALC_CONN_TEB0187_REV01!$G:$T),14,0),"---")</f>
        <v>---</v>
      </c>
      <c r="I1121" s="59" t="str">
        <f>IFERROR(VLOOKUP($D1121&amp;"-"&amp;$E1121,IF($C$4="TEB0187_REV01",CALC_CONN_TEB0187_REV01!$F:$K,"???"),6,0),"---")</f>
        <v>---</v>
      </c>
      <c r="J1121" s="61" t="str">
        <f>IFERROR(VLOOKUP($D1121&amp;"-"&amp;$E1121,IF($C$4="TEB0187_REV01",CALC_CONN_TEB0187_REV01!$F:$M,"???"),8,0),"---")</f>
        <v>---</v>
      </c>
      <c r="K1121" s="62" t="str">
        <f>IFERROR(VLOOKUP($D1121&amp;"-"&amp;$E1121,IF($C$4="TEB0187_REV01",CALC_CONN_TEB0187_REV01!$F:$N),9,0),"---")</f>
        <v>---</v>
      </c>
      <c r="L1121" s="59" t="str">
        <f>IFERROR(VLOOKUP(K1121,B2B!$H$3:$I$2000,2,0),"---")</f>
        <v>---</v>
      </c>
      <c r="M1121" s="59" t="str">
        <f>IFERROR(VLOOKUP(L1121,IF($M$4="TEI0187_REV01",RAW_m_TEI0187_REV01!$AD:$AH),5,0),"---")</f>
        <v>---</v>
      </c>
      <c r="N1121" s="59" t="str">
        <f>IFERROR(VLOOKUP(L1121,IF($M$4="TEI0187_REV01",RAW_m_TEI0187_REV01!$AE:$AJ),6,0),"---")</f>
        <v>---</v>
      </c>
      <c r="O1121" s="63" t="str">
        <f>IFERROR(VLOOKUP(L1121,IF($M$4="TEI0187_REV01",RAW_m_TEI0187_REV01!$AD:$AE),2,0),"---")</f>
        <v>---</v>
      </c>
      <c r="P1121" s="59" t="str">
        <f>IFERROR(VLOOKUP(O1121,IF($M$4="TEI0187_REV01",RAW_m_TEI0187_REV01!$AJ:$AK),2,0),"---")</f>
        <v>---</v>
      </c>
      <c r="Q1121" s="59" t="str">
        <f>IFERROR(VLOOKUP(L1121,IF($M$4="TEI0187_REV01",RAW_m_TEI0187_REV01!$AD:$AF),3,0),"---")</f>
        <v>---</v>
      </c>
      <c r="R1121" s="59" t="str">
        <f>IFERROR(VLOOKUP(O1121,IF($M$4="TEI0187_REV01",RAW_m_TEI0187_REV01!$AE:$AG),3,0),"---")</f>
        <v>---</v>
      </c>
      <c r="S1121" s="59" t="str">
        <f t="shared" si="37"/>
        <v>---</v>
      </c>
    </row>
    <row r="1122" spans="2:19" ht="15" customHeight="1" x14ac:dyDescent="0.25">
      <c r="B1122" s="59">
        <f t="shared" si="38"/>
        <v>1117</v>
      </c>
      <c r="C1122" s="60">
        <f>IFERROR(IF($C$4="TEB0187_REV01",CALC_CONN_TEB0187_REV01!U1122,),"---")</f>
        <v>0</v>
      </c>
      <c r="D1122" s="59">
        <f>IFERROR(IF($C$4="TEB0187_REV01",CALC_CONN_TEB0187_REV01!D1122,),"---")</f>
        <v>0</v>
      </c>
      <c r="E1122" s="59">
        <f>IFERROR(IF($C$4="TEB0187_REV01",CALC_CONN_TEB0187_REV01!E1122,),"---")</f>
        <v>0</v>
      </c>
      <c r="F1122" s="59" t="str">
        <f>IFERROR(IF(VLOOKUP($D1122&amp;"-"&amp;$E1122,IF($C$4="TEB0187_REV01",CALC_CONN_TEB0187_REV01!$F:$I),4,0)="--","---",IF($C$4="TEB0187_REV01",CALC_CONN_TEB0187_REV01!$G1122&amp; " --&gt; " &amp;CALC_CONN_TEB0187_REV01!$I1122&amp; " --&gt; ")),"---")</f>
        <v>---</v>
      </c>
      <c r="G1122" s="59" t="str">
        <f>IFERROR(IF(VLOOKUP($D1122&amp;"-"&amp;$E1122,IF($C$4="TEB0187_REV01",CALC_CONN_TEB0187_REV01!$F:$H),3,0)="--",VLOOKUP($D1122&amp;"-"&amp;$E1122,IF($C$4="TEB0187_REV01",CALC_CONN_TEB0187_REV01!$F:$H),2,0),VLOOKUP($D1122&amp;"-"&amp;$E1122,IF($C$4="TEB0187_REV01",CALC_CONN_TEB0187_REV01!$F:$H),3,0)),"---")</f>
        <v>---</v>
      </c>
      <c r="H1122" s="59" t="str">
        <f>IFERROR(VLOOKUP(G1122,IF($C$4="TEB0187_REV01",CALC_CONN_TEB0187_REV01!$G:$T),14,0),"---")</f>
        <v>---</v>
      </c>
      <c r="I1122" s="59" t="str">
        <f>IFERROR(VLOOKUP($D1122&amp;"-"&amp;$E1122,IF($C$4="TEB0187_REV01",CALC_CONN_TEB0187_REV01!$F:$K,"???"),6,0),"---")</f>
        <v>---</v>
      </c>
      <c r="J1122" s="61" t="str">
        <f>IFERROR(VLOOKUP($D1122&amp;"-"&amp;$E1122,IF($C$4="TEB0187_REV01",CALC_CONN_TEB0187_REV01!$F:$M,"???"),8,0),"---")</f>
        <v>---</v>
      </c>
      <c r="K1122" s="62" t="str">
        <f>IFERROR(VLOOKUP($D1122&amp;"-"&amp;$E1122,IF($C$4="TEB0187_REV01",CALC_CONN_TEB0187_REV01!$F:$N),9,0),"---")</f>
        <v>---</v>
      </c>
      <c r="L1122" s="59" t="str">
        <f>IFERROR(VLOOKUP(K1122,B2B!$H$3:$I$2000,2,0),"---")</f>
        <v>---</v>
      </c>
      <c r="M1122" s="59" t="str">
        <f>IFERROR(VLOOKUP(L1122,IF($M$4="TEI0187_REV01",RAW_m_TEI0187_REV01!$AD:$AH),5,0),"---")</f>
        <v>---</v>
      </c>
      <c r="N1122" s="59" t="str">
        <f>IFERROR(VLOOKUP(L1122,IF($M$4="TEI0187_REV01",RAW_m_TEI0187_REV01!$AE:$AJ),6,0),"---")</f>
        <v>---</v>
      </c>
      <c r="O1122" s="63" t="str">
        <f>IFERROR(VLOOKUP(L1122,IF($M$4="TEI0187_REV01",RAW_m_TEI0187_REV01!$AD:$AE),2,0),"---")</f>
        <v>---</v>
      </c>
      <c r="P1122" s="59" t="str">
        <f>IFERROR(VLOOKUP(O1122,IF($M$4="TEI0187_REV01",RAW_m_TEI0187_REV01!$AJ:$AK),2,0),"---")</f>
        <v>---</v>
      </c>
      <c r="Q1122" s="59" t="str">
        <f>IFERROR(VLOOKUP(L1122,IF($M$4="TEI0187_REV01",RAW_m_TEI0187_REV01!$AD:$AF),3,0),"---")</f>
        <v>---</v>
      </c>
      <c r="R1122" s="59" t="str">
        <f>IFERROR(VLOOKUP(O1122,IF($M$4="TEI0187_REV01",RAW_m_TEI0187_REV01!$AE:$AG),3,0),"---")</f>
        <v>---</v>
      </c>
      <c r="S1122" s="59" t="str">
        <f t="shared" si="37"/>
        <v>---</v>
      </c>
    </row>
    <row r="1123" spans="2:19" ht="15" customHeight="1" x14ac:dyDescent="0.25">
      <c r="B1123" s="59">
        <f t="shared" si="38"/>
        <v>1118</v>
      </c>
      <c r="C1123" s="60">
        <f>IFERROR(IF($C$4="TEB0187_REV01",CALC_CONN_TEB0187_REV01!U1123,),"---")</f>
        <v>0</v>
      </c>
      <c r="D1123" s="59">
        <f>IFERROR(IF($C$4="TEB0187_REV01",CALC_CONN_TEB0187_REV01!D1123,),"---")</f>
        <v>0</v>
      </c>
      <c r="E1123" s="59">
        <f>IFERROR(IF($C$4="TEB0187_REV01",CALC_CONN_TEB0187_REV01!E1123,),"---")</f>
        <v>0</v>
      </c>
      <c r="F1123" s="59" t="str">
        <f>IFERROR(IF(VLOOKUP($D1123&amp;"-"&amp;$E1123,IF($C$4="TEB0187_REV01",CALC_CONN_TEB0187_REV01!$F:$I),4,0)="--","---",IF($C$4="TEB0187_REV01",CALC_CONN_TEB0187_REV01!$G1123&amp; " --&gt; " &amp;CALC_CONN_TEB0187_REV01!$I1123&amp; " --&gt; ")),"---")</f>
        <v>---</v>
      </c>
      <c r="G1123" s="59" t="str">
        <f>IFERROR(IF(VLOOKUP($D1123&amp;"-"&amp;$E1123,IF($C$4="TEB0187_REV01",CALC_CONN_TEB0187_REV01!$F:$H),3,0)="--",VLOOKUP($D1123&amp;"-"&amp;$E1123,IF($C$4="TEB0187_REV01",CALC_CONN_TEB0187_REV01!$F:$H),2,0),VLOOKUP($D1123&amp;"-"&amp;$E1123,IF($C$4="TEB0187_REV01",CALC_CONN_TEB0187_REV01!$F:$H),3,0)),"---")</f>
        <v>---</v>
      </c>
      <c r="H1123" s="59" t="str">
        <f>IFERROR(VLOOKUP(G1123,IF($C$4="TEB0187_REV01",CALC_CONN_TEB0187_REV01!$G:$T),14,0),"---")</f>
        <v>---</v>
      </c>
      <c r="I1123" s="59" t="str">
        <f>IFERROR(VLOOKUP($D1123&amp;"-"&amp;$E1123,IF($C$4="TEB0187_REV01",CALC_CONN_TEB0187_REV01!$F:$K,"???"),6,0),"---")</f>
        <v>---</v>
      </c>
      <c r="J1123" s="61" t="str">
        <f>IFERROR(VLOOKUP($D1123&amp;"-"&amp;$E1123,IF($C$4="TEB0187_REV01",CALC_CONN_TEB0187_REV01!$F:$M,"???"),8,0),"---")</f>
        <v>---</v>
      </c>
      <c r="K1123" s="62" t="str">
        <f>IFERROR(VLOOKUP($D1123&amp;"-"&amp;$E1123,IF($C$4="TEB0187_REV01",CALC_CONN_TEB0187_REV01!$F:$N),9,0),"---")</f>
        <v>---</v>
      </c>
      <c r="L1123" s="59" t="str">
        <f>IFERROR(VLOOKUP(K1123,B2B!$H$3:$I$2000,2,0),"---")</f>
        <v>---</v>
      </c>
      <c r="M1123" s="59" t="str">
        <f>IFERROR(VLOOKUP(L1123,IF($M$4="TEI0187_REV01",RAW_m_TEI0187_REV01!$AD:$AH),5,0),"---")</f>
        <v>---</v>
      </c>
      <c r="N1123" s="59" t="str">
        <f>IFERROR(VLOOKUP(L1123,IF($M$4="TEI0187_REV01",RAW_m_TEI0187_REV01!$AE:$AJ),6,0),"---")</f>
        <v>---</v>
      </c>
      <c r="O1123" s="63" t="str">
        <f>IFERROR(VLOOKUP(L1123,IF($M$4="TEI0187_REV01",RAW_m_TEI0187_REV01!$AD:$AE),2,0),"---")</f>
        <v>---</v>
      </c>
      <c r="P1123" s="59" t="str">
        <f>IFERROR(VLOOKUP(O1123,IF($M$4="TEI0187_REV01",RAW_m_TEI0187_REV01!$AJ:$AK),2,0),"---")</f>
        <v>---</v>
      </c>
      <c r="Q1123" s="59" t="str">
        <f>IFERROR(VLOOKUP(L1123,IF($M$4="TEI0187_REV01",RAW_m_TEI0187_REV01!$AD:$AF),3,0),"---")</f>
        <v>---</v>
      </c>
      <c r="R1123" s="59" t="str">
        <f>IFERROR(VLOOKUP(O1123,IF($M$4="TEI0187_REV01",RAW_m_TEI0187_REV01!$AE:$AG),3,0),"---")</f>
        <v>---</v>
      </c>
      <c r="S1123" s="59" t="str">
        <f t="shared" si="37"/>
        <v>---</v>
      </c>
    </row>
    <row r="1124" spans="2:19" ht="15" customHeight="1" x14ac:dyDescent="0.25">
      <c r="B1124" s="59">
        <f t="shared" si="38"/>
        <v>1119</v>
      </c>
      <c r="C1124" s="60">
        <f>IFERROR(IF($C$4="TEB0187_REV01",CALC_CONN_TEB0187_REV01!U1124,),"---")</f>
        <v>0</v>
      </c>
      <c r="D1124" s="59">
        <f>IFERROR(IF($C$4="TEB0187_REV01",CALC_CONN_TEB0187_REV01!D1124,),"---")</f>
        <v>0</v>
      </c>
      <c r="E1124" s="59">
        <f>IFERROR(IF($C$4="TEB0187_REV01",CALC_CONN_TEB0187_REV01!E1124,),"---")</f>
        <v>0</v>
      </c>
      <c r="F1124" s="59" t="str">
        <f>IFERROR(IF(VLOOKUP($D1124&amp;"-"&amp;$E1124,IF($C$4="TEB0187_REV01",CALC_CONN_TEB0187_REV01!$F:$I),4,0)="--","---",IF($C$4="TEB0187_REV01",CALC_CONN_TEB0187_REV01!$G1124&amp; " --&gt; " &amp;CALC_CONN_TEB0187_REV01!$I1124&amp; " --&gt; ")),"---")</f>
        <v>---</v>
      </c>
      <c r="G1124" s="59" t="str">
        <f>IFERROR(IF(VLOOKUP($D1124&amp;"-"&amp;$E1124,IF($C$4="TEB0187_REV01",CALC_CONN_TEB0187_REV01!$F:$H),3,0)="--",VLOOKUP($D1124&amp;"-"&amp;$E1124,IF($C$4="TEB0187_REV01",CALC_CONN_TEB0187_REV01!$F:$H),2,0),VLOOKUP($D1124&amp;"-"&amp;$E1124,IF($C$4="TEB0187_REV01",CALC_CONN_TEB0187_REV01!$F:$H),3,0)),"---")</f>
        <v>---</v>
      </c>
      <c r="H1124" s="59" t="str">
        <f>IFERROR(VLOOKUP(G1124,IF($C$4="TEB0187_REV01",CALC_CONN_TEB0187_REV01!$G:$T),14,0),"---")</f>
        <v>---</v>
      </c>
      <c r="I1124" s="59" t="str">
        <f>IFERROR(VLOOKUP($D1124&amp;"-"&amp;$E1124,IF($C$4="TEB0187_REV01",CALC_CONN_TEB0187_REV01!$F:$K,"???"),6,0),"---")</f>
        <v>---</v>
      </c>
      <c r="J1124" s="61" t="str">
        <f>IFERROR(VLOOKUP($D1124&amp;"-"&amp;$E1124,IF($C$4="TEB0187_REV01",CALC_CONN_TEB0187_REV01!$F:$M,"???"),8,0),"---")</f>
        <v>---</v>
      </c>
      <c r="K1124" s="62" t="str">
        <f>IFERROR(VLOOKUP($D1124&amp;"-"&amp;$E1124,IF($C$4="TEB0187_REV01",CALC_CONN_TEB0187_REV01!$F:$N),9,0),"---")</f>
        <v>---</v>
      </c>
      <c r="L1124" s="59" t="str">
        <f>IFERROR(VLOOKUP(K1124,B2B!$H$3:$I$2000,2,0),"---")</f>
        <v>---</v>
      </c>
      <c r="M1124" s="59" t="str">
        <f>IFERROR(VLOOKUP(L1124,IF($M$4="TEI0187_REV01",RAW_m_TEI0187_REV01!$AD:$AH),5,0),"---")</f>
        <v>---</v>
      </c>
      <c r="N1124" s="59" t="str">
        <f>IFERROR(VLOOKUP(L1124,IF($M$4="TEI0187_REV01",RAW_m_TEI0187_REV01!$AE:$AJ),6,0),"---")</f>
        <v>---</v>
      </c>
      <c r="O1124" s="63" t="str">
        <f>IFERROR(VLOOKUP(L1124,IF($M$4="TEI0187_REV01",RAW_m_TEI0187_REV01!$AD:$AE),2,0),"---")</f>
        <v>---</v>
      </c>
      <c r="P1124" s="59" t="str">
        <f>IFERROR(VLOOKUP(O1124,IF($M$4="TEI0187_REV01",RAW_m_TEI0187_REV01!$AJ:$AK),2,0),"---")</f>
        <v>---</v>
      </c>
      <c r="Q1124" s="59" t="str">
        <f>IFERROR(VLOOKUP(L1124,IF($M$4="TEI0187_REV01",RAW_m_TEI0187_REV01!$AD:$AF),3,0),"---")</f>
        <v>---</v>
      </c>
      <c r="R1124" s="59" t="str">
        <f>IFERROR(VLOOKUP(O1124,IF($M$4="TEI0187_REV01",RAW_m_TEI0187_REV01!$AE:$AG),3,0),"---")</f>
        <v>---</v>
      </c>
      <c r="S1124" s="59" t="str">
        <f t="shared" si="37"/>
        <v>---</v>
      </c>
    </row>
    <row r="1125" spans="2:19" ht="15" customHeight="1" x14ac:dyDescent="0.25">
      <c r="B1125" s="59">
        <f t="shared" si="38"/>
        <v>1120</v>
      </c>
      <c r="C1125" s="60">
        <f>IFERROR(IF($C$4="TEB0187_REV01",CALC_CONN_TEB0187_REV01!U1125,),"---")</f>
        <v>0</v>
      </c>
      <c r="D1125" s="59">
        <f>IFERROR(IF($C$4="TEB0187_REV01",CALC_CONN_TEB0187_REV01!D1125,),"---")</f>
        <v>0</v>
      </c>
      <c r="E1125" s="59">
        <f>IFERROR(IF($C$4="TEB0187_REV01",CALC_CONN_TEB0187_REV01!E1125,),"---")</f>
        <v>0</v>
      </c>
      <c r="F1125" s="59" t="str">
        <f>IFERROR(IF(VLOOKUP($D1125&amp;"-"&amp;$E1125,IF($C$4="TEB0187_REV01",CALC_CONN_TEB0187_REV01!$F:$I),4,0)="--","---",IF($C$4="TEB0187_REV01",CALC_CONN_TEB0187_REV01!$G1125&amp; " --&gt; " &amp;CALC_CONN_TEB0187_REV01!$I1125&amp; " --&gt; ")),"---")</f>
        <v>---</v>
      </c>
      <c r="G1125" s="59" t="str">
        <f>IFERROR(IF(VLOOKUP($D1125&amp;"-"&amp;$E1125,IF($C$4="TEB0187_REV01",CALC_CONN_TEB0187_REV01!$F:$H),3,0)="--",VLOOKUP($D1125&amp;"-"&amp;$E1125,IF($C$4="TEB0187_REV01",CALC_CONN_TEB0187_REV01!$F:$H),2,0),VLOOKUP($D1125&amp;"-"&amp;$E1125,IF($C$4="TEB0187_REV01",CALC_CONN_TEB0187_REV01!$F:$H),3,0)),"---")</f>
        <v>---</v>
      </c>
      <c r="H1125" s="59" t="str">
        <f>IFERROR(VLOOKUP(G1125,IF($C$4="TEB0187_REV01",CALC_CONN_TEB0187_REV01!$G:$T),14,0),"---")</f>
        <v>---</v>
      </c>
      <c r="I1125" s="59" t="str">
        <f>IFERROR(VLOOKUP($D1125&amp;"-"&amp;$E1125,IF($C$4="TEB0187_REV01",CALC_CONN_TEB0187_REV01!$F:$K,"???"),6,0),"---")</f>
        <v>---</v>
      </c>
      <c r="J1125" s="61" t="str">
        <f>IFERROR(VLOOKUP($D1125&amp;"-"&amp;$E1125,IF($C$4="TEB0187_REV01",CALC_CONN_TEB0187_REV01!$F:$M,"???"),8,0),"---")</f>
        <v>---</v>
      </c>
      <c r="K1125" s="62" t="str">
        <f>IFERROR(VLOOKUP($D1125&amp;"-"&amp;$E1125,IF($C$4="TEB0187_REV01",CALC_CONN_TEB0187_REV01!$F:$N),9,0),"---")</f>
        <v>---</v>
      </c>
      <c r="L1125" s="59" t="str">
        <f>IFERROR(VLOOKUP(K1125,B2B!$H$3:$I$2000,2,0),"---")</f>
        <v>---</v>
      </c>
      <c r="M1125" s="59" t="str">
        <f>IFERROR(VLOOKUP(L1125,IF($M$4="TEI0187_REV01",RAW_m_TEI0187_REV01!$AD:$AH),5,0),"---")</f>
        <v>---</v>
      </c>
      <c r="N1125" s="59" t="str">
        <f>IFERROR(VLOOKUP(L1125,IF($M$4="TEI0187_REV01",RAW_m_TEI0187_REV01!$AE:$AJ),6,0),"---")</f>
        <v>---</v>
      </c>
      <c r="O1125" s="63" t="str">
        <f>IFERROR(VLOOKUP(L1125,IF($M$4="TEI0187_REV01",RAW_m_TEI0187_REV01!$AD:$AE),2,0),"---")</f>
        <v>---</v>
      </c>
      <c r="P1125" s="59" t="str">
        <f>IFERROR(VLOOKUP(O1125,IF($M$4="TEI0187_REV01",RAW_m_TEI0187_REV01!$AJ:$AK),2,0),"---")</f>
        <v>---</v>
      </c>
      <c r="Q1125" s="59" t="str">
        <f>IFERROR(VLOOKUP(L1125,IF($M$4="TEI0187_REV01",RAW_m_TEI0187_REV01!$AD:$AF),3,0),"---")</f>
        <v>---</v>
      </c>
      <c r="R1125" s="59" t="str">
        <f>IFERROR(VLOOKUP(O1125,IF($M$4="TEI0187_REV01",RAW_m_TEI0187_REV01!$AE:$AG),3,0),"---")</f>
        <v>---</v>
      </c>
      <c r="S1125" s="59" t="str">
        <f t="shared" si="37"/>
        <v>---</v>
      </c>
    </row>
    <row r="1126" spans="2:19" ht="15" customHeight="1" x14ac:dyDescent="0.25">
      <c r="B1126" s="59">
        <f t="shared" si="38"/>
        <v>1121</v>
      </c>
      <c r="C1126" s="60">
        <f>IFERROR(IF($C$4="TEB0187_REV01",CALC_CONN_TEB0187_REV01!U1126,),"---")</f>
        <v>0</v>
      </c>
      <c r="D1126" s="59">
        <f>IFERROR(IF($C$4="TEB0187_REV01",CALC_CONN_TEB0187_REV01!D1126,),"---")</f>
        <v>0</v>
      </c>
      <c r="E1126" s="59">
        <f>IFERROR(IF($C$4="TEB0187_REV01",CALC_CONN_TEB0187_REV01!E1126,),"---")</f>
        <v>0</v>
      </c>
      <c r="F1126" s="59" t="str">
        <f>IFERROR(IF(VLOOKUP($D1126&amp;"-"&amp;$E1126,IF($C$4="TEB0187_REV01",CALC_CONN_TEB0187_REV01!$F:$I),4,0)="--","---",IF($C$4="TEB0187_REV01",CALC_CONN_TEB0187_REV01!$G1126&amp; " --&gt; " &amp;CALC_CONN_TEB0187_REV01!$I1126&amp; " --&gt; ")),"---")</f>
        <v>---</v>
      </c>
      <c r="G1126" s="59" t="str">
        <f>IFERROR(IF(VLOOKUP($D1126&amp;"-"&amp;$E1126,IF($C$4="TEB0187_REV01",CALC_CONN_TEB0187_REV01!$F:$H),3,0)="--",VLOOKUP($D1126&amp;"-"&amp;$E1126,IF($C$4="TEB0187_REV01",CALC_CONN_TEB0187_REV01!$F:$H),2,0),VLOOKUP($D1126&amp;"-"&amp;$E1126,IF($C$4="TEB0187_REV01",CALC_CONN_TEB0187_REV01!$F:$H),3,0)),"---")</f>
        <v>---</v>
      </c>
      <c r="H1126" s="59" t="str">
        <f>IFERROR(VLOOKUP(G1126,IF($C$4="TEB0187_REV01",CALC_CONN_TEB0187_REV01!$G:$T),14,0),"---")</f>
        <v>---</v>
      </c>
      <c r="I1126" s="59" t="str">
        <f>IFERROR(VLOOKUP($D1126&amp;"-"&amp;$E1126,IF($C$4="TEB0187_REV01",CALC_CONN_TEB0187_REV01!$F:$K,"???"),6,0),"---")</f>
        <v>---</v>
      </c>
      <c r="J1126" s="61" t="str">
        <f>IFERROR(VLOOKUP($D1126&amp;"-"&amp;$E1126,IF($C$4="TEB0187_REV01",CALC_CONN_TEB0187_REV01!$F:$M,"???"),8,0),"---")</f>
        <v>---</v>
      </c>
      <c r="K1126" s="62" t="str">
        <f>IFERROR(VLOOKUP($D1126&amp;"-"&amp;$E1126,IF($C$4="TEB0187_REV01",CALC_CONN_TEB0187_REV01!$F:$N),9,0),"---")</f>
        <v>---</v>
      </c>
      <c r="L1126" s="59" t="str">
        <f>IFERROR(VLOOKUP(K1126,B2B!$H$3:$I$2000,2,0),"---")</f>
        <v>---</v>
      </c>
      <c r="M1126" s="59" t="str">
        <f>IFERROR(VLOOKUP(L1126,IF($M$4="TEI0187_REV01",RAW_m_TEI0187_REV01!$AD:$AH),5,0),"---")</f>
        <v>---</v>
      </c>
      <c r="N1126" s="59" t="str">
        <f>IFERROR(VLOOKUP(L1126,IF($M$4="TEI0187_REV01",RAW_m_TEI0187_REV01!$AE:$AJ),6,0),"---")</f>
        <v>---</v>
      </c>
      <c r="O1126" s="63" t="str">
        <f>IFERROR(VLOOKUP(L1126,IF($M$4="TEI0187_REV01",RAW_m_TEI0187_REV01!$AD:$AE),2,0),"---")</f>
        <v>---</v>
      </c>
      <c r="P1126" s="59" t="str">
        <f>IFERROR(VLOOKUP(O1126,IF($M$4="TEI0187_REV01",RAW_m_TEI0187_REV01!$AJ:$AK),2,0),"---")</f>
        <v>---</v>
      </c>
      <c r="Q1126" s="59" t="str">
        <f>IFERROR(VLOOKUP(L1126,IF($M$4="TEI0187_REV01",RAW_m_TEI0187_REV01!$AD:$AF),3,0),"---")</f>
        <v>---</v>
      </c>
      <c r="R1126" s="59" t="str">
        <f>IFERROR(VLOOKUP(O1126,IF($M$4="TEI0187_REV01",RAW_m_TEI0187_REV01!$AE:$AG),3,0),"---")</f>
        <v>---</v>
      </c>
      <c r="S1126" s="59" t="str">
        <f t="shared" si="37"/>
        <v>---</v>
      </c>
    </row>
    <row r="1127" spans="2:19" ht="15" customHeight="1" x14ac:dyDescent="0.25">
      <c r="B1127" s="59">
        <f t="shared" si="38"/>
        <v>1122</v>
      </c>
      <c r="C1127" s="60">
        <f>IFERROR(IF($C$4="TEB0187_REV01",CALC_CONN_TEB0187_REV01!U1127,),"---")</f>
        <v>0</v>
      </c>
      <c r="D1127" s="59">
        <f>IFERROR(IF($C$4="TEB0187_REV01",CALC_CONN_TEB0187_REV01!D1127,),"---")</f>
        <v>0</v>
      </c>
      <c r="E1127" s="59">
        <f>IFERROR(IF($C$4="TEB0187_REV01",CALC_CONN_TEB0187_REV01!E1127,),"---")</f>
        <v>0</v>
      </c>
      <c r="F1127" s="59" t="str">
        <f>IFERROR(IF(VLOOKUP($D1127&amp;"-"&amp;$E1127,IF($C$4="TEB0187_REV01",CALC_CONN_TEB0187_REV01!$F:$I),4,0)="--","---",IF($C$4="TEB0187_REV01",CALC_CONN_TEB0187_REV01!$G1127&amp; " --&gt; " &amp;CALC_CONN_TEB0187_REV01!$I1127&amp; " --&gt; ")),"---")</f>
        <v>---</v>
      </c>
      <c r="G1127" s="59" t="str">
        <f>IFERROR(IF(VLOOKUP($D1127&amp;"-"&amp;$E1127,IF($C$4="TEB0187_REV01",CALC_CONN_TEB0187_REV01!$F:$H),3,0)="--",VLOOKUP($D1127&amp;"-"&amp;$E1127,IF($C$4="TEB0187_REV01",CALC_CONN_TEB0187_REV01!$F:$H),2,0),VLOOKUP($D1127&amp;"-"&amp;$E1127,IF($C$4="TEB0187_REV01",CALC_CONN_TEB0187_REV01!$F:$H),3,0)),"---")</f>
        <v>---</v>
      </c>
      <c r="H1127" s="59" t="str">
        <f>IFERROR(VLOOKUP(G1127,IF($C$4="TEB0187_REV01",CALC_CONN_TEB0187_REV01!$G:$T),14,0),"---")</f>
        <v>---</v>
      </c>
      <c r="I1127" s="59" t="str">
        <f>IFERROR(VLOOKUP($D1127&amp;"-"&amp;$E1127,IF($C$4="TEB0187_REV01",CALC_CONN_TEB0187_REV01!$F:$K,"???"),6,0),"---")</f>
        <v>---</v>
      </c>
      <c r="J1127" s="61" t="str">
        <f>IFERROR(VLOOKUP($D1127&amp;"-"&amp;$E1127,IF($C$4="TEB0187_REV01",CALC_CONN_TEB0187_REV01!$F:$M,"???"),8,0),"---")</f>
        <v>---</v>
      </c>
      <c r="K1127" s="62" t="str">
        <f>IFERROR(VLOOKUP($D1127&amp;"-"&amp;$E1127,IF($C$4="TEB0187_REV01",CALC_CONN_TEB0187_REV01!$F:$N),9,0),"---")</f>
        <v>---</v>
      </c>
      <c r="L1127" s="59" t="str">
        <f>IFERROR(VLOOKUP(K1127,B2B!$H$3:$I$2000,2,0),"---")</f>
        <v>---</v>
      </c>
      <c r="M1127" s="59" t="str">
        <f>IFERROR(VLOOKUP(L1127,IF($M$4="TEI0187_REV01",RAW_m_TEI0187_REV01!$AD:$AH),5,0),"---")</f>
        <v>---</v>
      </c>
      <c r="N1127" s="59" t="str">
        <f>IFERROR(VLOOKUP(L1127,IF($M$4="TEI0187_REV01",RAW_m_TEI0187_REV01!$AE:$AJ),6,0),"---")</f>
        <v>---</v>
      </c>
      <c r="O1127" s="63" t="str">
        <f>IFERROR(VLOOKUP(L1127,IF($M$4="TEI0187_REV01",RAW_m_TEI0187_REV01!$AD:$AE),2,0),"---")</f>
        <v>---</v>
      </c>
      <c r="P1127" s="59" t="str">
        <f>IFERROR(VLOOKUP(O1127,IF($M$4="TEI0187_REV01",RAW_m_TEI0187_REV01!$AJ:$AK),2,0),"---")</f>
        <v>---</v>
      </c>
      <c r="Q1127" s="59" t="str">
        <f>IFERROR(VLOOKUP(L1127,IF($M$4="TEI0187_REV01",RAW_m_TEI0187_REV01!$AD:$AF),3,0),"---")</f>
        <v>---</v>
      </c>
      <c r="R1127" s="59" t="str">
        <f>IFERROR(VLOOKUP(O1127,IF($M$4="TEI0187_REV01",RAW_m_TEI0187_REV01!$AE:$AG),3,0),"---")</f>
        <v>---</v>
      </c>
      <c r="S1127" s="59" t="str">
        <f t="shared" si="37"/>
        <v>---</v>
      </c>
    </row>
    <row r="1128" spans="2:19" ht="15" customHeight="1" x14ac:dyDescent="0.25">
      <c r="B1128" s="59">
        <f t="shared" si="38"/>
        <v>1123</v>
      </c>
      <c r="C1128" s="60">
        <f>IFERROR(IF($C$4="TEB0187_REV01",CALC_CONN_TEB0187_REV01!U1128,),"---")</f>
        <v>0</v>
      </c>
      <c r="D1128" s="59">
        <f>IFERROR(IF($C$4="TEB0187_REV01",CALC_CONN_TEB0187_REV01!D1128,),"---")</f>
        <v>0</v>
      </c>
      <c r="E1128" s="59">
        <f>IFERROR(IF($C$4="TEB0187_REV01",CALC_CONN_TEB0187_REV01!E1128,),"---")</f>
        <v>0</v>
      </c>
      <c r="F1128" s="59" t="str">
        <f>IFERROR(IF(VLOOKUP($D1128&amp;"-"&amp;$E1128,IF($C$4="TEB0187_REV01",CALC_CONN_TEB0187_REV01!$F:$I),4,0)="--","---",IF($C$4="TEB0187_REV01",CALC_CONN_TEB0187_REV01!$G1128&amp; " --&gt; " &amp;CALC_CONN_TEB0187_REV01!$I1128&amp; " --&gt; ")),"---")</f>
        <v>---</v>
      </c>
      <c r="G1128" s="59" t="str">
        <f>IFERROR(IF(VLOOKUP($D1128&amp;"-"&amp;$E1128,IF($C$4="TEB0187_REV01",CALC_CONN_TEB0187_REV01!$F:$H),3,0)="--",VLOOKUP($D1128&amp;"-"&amp;$E1128,IF($C$4="TEB0187_REV01",CALC_CONN_TEB0187_REV01!$F:$H),2,0),VLOOKUP($D1128&amp;"-"&amp;$E1128,IF($C$4="TEB0187_REV01",CALC_CONN_TEB0187_REV01!$F:$H),3,0)),"---")</f>
        <v>---</v>
      </c>
      <c r="H1128" s="59" t="str">
        <f>IFERROR(VLOOKUP(G1128,IF($C$4="TEB0187_REV01",CALC_CONN_TEB0187_REV01!$G:$T),14,0),"---")</f>
        <v>---</v>
      </c>
      <c r="I1128" s="59" t="str">
        <f>IFERROR(VLOOKUP($D1128&amp;"-"&amp;$E1128,IF($C$4="TEB0187_REV01",CALC_CONN_TEB0187_REV01!$F:$K,"???"),6,0),"---")</f>
        <v>---</v>
      </c>
      <c r="J1128" s="61" t="str">
        <f>IFERROR(VLOOKUP($D1128&amp;"-"&amp;$E1128,IF($C$4="TEB0187_REV01",CALC_CONN_TEB0187_REV01!$F:$M,"???"),8,0),"---")</f>
        <v>---</v>
      </c>
      <c r="K1128" s="62" t="str">
        <f>IFERROR(VLOOKUP($D1128&amp;"-"&amp;$E1128,IF($C$4="TEB0187_REV01",CALC_CONN_TEB0187_REV01!$F:$N),9,0),"---")</f>
        <v>---</v>
      </c>
      <c r="L1128" s="59" t="str">
        <f>IFERROR(VLOOKUP(K1128,B2B!$H$3:$I$2000,2,0),"---")</f>
        <v>---</v>
      </c>
      <c r="M1128" s="59" t="str">
        <f>IFERROR(VLOOKUP(L1128,IF($M$4="TEI0187_REV01",RAW_m_TEI0187_REV01!$AD:$AH),5,0),"---")</f>
        <v>---</v>
      </c>
      <c r="N1128" s="59" t="str">
        <f>IFERROR(VLOOKUP(L1128,IF($M$4="TEI0187_REV01",RAW_m_TEI0187_REV01!$AE:$AJ),6,0),"---")</f>
        <v>---</v>
      </c>
      <c r="O1128" s="63" t="str">
        <f>IFERROR(VLOOKUP(L1128,IF($M$4="TEI0187_REV01",RAW_m_TEI0187_REV01!$AD:$AE),2,0),"---")</f>
        <v>---</v>
      </c>
      <c r="P1128" s="59" t="str">
        <f>IFERROR(VLOOKUP(O1128,IF($M$4="TEI0187_REV01",RAW_m_TEI0187_REV01!$AJ:$AK),2,0),"---")</f>
        <v>---</v>
      </c>
      <c r="Q1128" s="59" t="str">
        <f>IFERROR(VLOOKUP(L1128,IF($M$4="TEI0187_REV01",RAW_m_TEI0187_REV01!$AD:$AF),3,0),"---")</f>
        <v>---</v>
      </c>
      <c r="R1128" s="59" t="str">
        <f>IFERROR(VLOOKUP(O1128,IF($M$4="TEI0187_REV01",RAW_m_TEI0187_REV01!$AE:$AG),3,0),"---")</f>
        <v>---</v>
      </c>
      <c r="S1128" s="59" t="str">
        <f t="shared" si="37"/>
        <v>---</v>
      </c>
    </row>
    <row r="1129" spans="2:19" ht="15" customHeight="1" x14ac:dyDescent="0.25">
      <c r="B1129" s="59">
        <f t="shared" si="38"/>
        <v>1124</v>
      </c>
      <c r="C1129" s="60">
        <f>IFERROR(IF($C$4="TEB0187_REV01",CALC_CONN_TEB0187_REV01!U1129,),"---")</f>
        <v>0</v>
      </c>
      <c r="D1129" s="59">
        <f>IFERROR(IF($C$4="TEB0187_REV01",CALC_CONN_TEB0187_REV01!D1129,),"---")</f>
        <v>0</v>
      </c>
      <c r="E1129" s="59">
        <f>IFERROR(IF($C$4="TEB0187_REV01",CALC_CONN_TEB0187_REV01!E1129,),"---")</f>
        <v>0</v>
      </c>
      <c r="F1129" s="59" t="str">
        <f>IFERROR(IF(VLOOKUP($D1129&amp;"-"&amp;$E1129,IF($C$4="TEB0187_REV01",CALC_CONN_TEB0187_REV01!$F:$I),4,0)="--","---",IF($C$4="TEB0187_REV01",CALC_CONN_TEB0187_REV01!$G1129&amp; " --&gt; " &amp;CALC_CONN_TEB0187_REV01!$I1129&amp; " --&gt; ")),"---")</f>
        <v>---</v>
      </c>
      <c r="G1129" s="59" t="str">
        <f>IFERROR(IF(VLOOKUP($D1129&amp;"-"&amp;$E1129,IF($C$4="TEB0187_REV01",CALC_CONN_TEB0187_REV01!$F:$H),3,0)="--",VLOOKUP($D1129&amp;"-"&amp;$E1129,IF($C$4="TEB0187_REV01",CALC_CONN_TEB0187_REV01!$F:$H),2,0),VLOOKUP($D1129&amp;"-"&amp;$E1129,IF($C$4="TEB0187_REV01",CALC_CONN_TEB0187_REV01!$F:$H),3,0)),"---")</f>
        <v>---</v>
      </c>
      <c r="H1129" s="59" t="str">
        <f>IFERROR(VLOOKUP(G1129,IF($C$4="TEB0187_REV01",CALC_CONN_TEB0187_REV01!$G:$T),14,0),"---")</f>
        <v>---</v>
      </c>
      <c r="I1129" s="59" t="str">
        <f>IFERROR(VLOOKUP($D1129&amp;"-"&amp;$E1129,IF($C$4="TEB0187_REV01",CALC_CONN_TEB0187_REV01!$F:$K,"???"),6,0),"---")</f>
        <v>---</v>
      </c>
      <c r="J1129" s="61" t="str">
        <f>IFERROR(VLOOKUP($D1129&amp;"-"&amp;$E1129,IF($C$4="TEB0187_REV01",CALC_CONN_TEB0187_REV01!$F:$M,"???"),8,0),"---")</f>
        <v>---</v>
      </c>
      <c r="K1129" s="62" t="str">
        <f>IFERROR(VLOOKUP($D1129&amp;"-"&amp;$E1129,IF($C$4="TEB0187_REV01",CALC_CONN_TEB0187_REV01!$F:$N),9,0),"---")</f>
        <v>---</v>
      </c>
      <c r="L1129" s="59" t="str">
        <f>IFERROR(VLOOKUP(K1129,B2B!$H$3:$I$2000,2,0),"---")</f>
        <v>---</v>
      </c>
      <c r="M1129" s="59" t="str">
        <f>IFERROR(VLOOKUP(L1129,IF($M$4="TEI0187_REV01",RAW_m_TEI0187_REV01!$AD:$AH),5,0),"---")</f>
        <v>---</v>
      </c>
      <c r="N1129" s="59" t="str">
        <f>IFERROR(VLOOKUP(L1129,IF($M$4="TEI0187_REV01",RAW_m_TEI0187_REV01!$AE:$AJ),6,0),"---")</f>
        <v>---</v>
      </c>
      <c r="O1129" s="63" t="str">
        <f>IFERROR(VLOOKUP(L1129,IF($M$4="TEI0187_REV01",RAW_m_TEI0187_REV01!$AD:$AE),2,0),"---")</f>
        <v>---</v>
      </c>
      <c r="P1129" s="59" t="str">
        <f>IFERROR(VLOOKUP(O1129,IF($M$4="TEI0187_REV01",RAW_m_TEI0187_REV01!$AJ:$AK),2,0),"---")</f>
        <v>---</v>
      </c>
      <c r="Q1129" s="59" t="str">
        <f>IFERROR(VLOOKUP(L1129,IF($M$4="TEI0187_REV01",RAW_m_TEI0187_REV01!$AD:$AF),3,0),"---")</f>
        <v>---</v>
      </c>
      <c r="R1129" s="59" t="str">
        <f>IFERROR(VLOOKUP(O1129,IF($M$4="TEI0187_REV01",RAW_m_TEI0187_REV01!$AE:$AG),3,0),"---")</f>
        <v>---</v>
      </c>
      <c r="S1129" s="59" t="str">
        <f t="shared" si="37"/>
        <v>---</v>
      </c>
    </row>
    <row r="1130" spans="2:19" ht="15" customHeight="1" x14ac:dyDescent="0.25">
      <c r="B1130" s="59">
        <f t="shared" si="38"/>
        <v>1125</v>
      </c>
      <c r="C1130" s="60">
        <f>IFERROR(IF($C$4="TEB0187_REV01",CALC_CONN_TEB0187_REV01!U1130,),"---")</f>
        <v>0</v>
      </c>
      <c r="D1130" s="59">
        <f>IFERROR(IF($C$4="TEB0187_REV01",CALC_CONN_TEB0187_REV01!D1130,),"---")</f>
        <v>0</v>
      </c>
      <c r="E1130" s="59">
        <f>IFERROR(IF($C$4="TEB0187_REV01",CALC_CONN_TEB0187_REV01!E1130,),"---")</f>
        <v>0</v>
      </c>
      <c r="F1130" s="59" t="str">
        <f>IFERROR(IF(VLOOKUP($D1130&amp;"-"&amp;$E1130,IF($C$4="TEB0187_REV01",CALC_CONN_TEB0187_REV01!$F:$I),4,0)="--","---",IF($C$4="TEB0187_REV01",CALC_CONN_TEB0187_REV01!$G1130&amp; " --&gt; " &amp;CALC_CONN_TEB0187_REV01!$I1130&amp; " --&gt; ")),"---")</f>
        <v>---</v>
      </c>
      <c r="G1130" s="59" t="str">
        <f>IFERROR(IF(VLOOKUP($D1130&amp;"-"&amp;$E1130,IF($C$4="TEB0187_REV01",CALC_CONN_TEB0187_REV01!$F:$H),3,0)="--",VLOOKUP($D1130&amp;"-"&amp;$E1130,IF($C$4="TEB0187_REV01",CALC_CONN_TEB0187_REV01!$F:$H),2,0),VLOOKUP($D1130&amp;"-"&amp;$E1130,IF($C$4="TEB0187_REV01",CALC_CONN_TEB0187_REV01!$F:$H),3,0)),"---")</f>
        <v>---</v>
      </c>
      <c r="H1130" s="59" t="str">
        <f>IFERROR(VLOOKUP(G1130,IF($C$4="TEB0187_REV01",CALC_CONN_TEB0187_REV01!$G:$T),14,0),"---")</f>
        <v>---</v>
      </c>
      <c r="I1130" s="59" t="str">
        <f>IFERROR(VLOOKUP($D1130&amp;"-"&amp;$E1130,IF($C$4="TEB0187_REV01",CALC_CONN_TEB0187_REV01!$F:$K,"???"),6,0),"---")</f>
        <v>---</v>
      </c>
      <c r="J1130" s="61" t="str">
        <f>IFERROR(VLOOKUP($D1130&amp;"-"&amp;$E1130,IF($C$4="TEB0187_REV01",CALC_CONN_TEB0187_REV01!$F:$M,"???"),8,0),"---")</f>
        <v>---</v>
      </c>
      <c r="K1130" s="62" t="str">
        <f>IFERROR(VLOOKUP($D1130&amp;"-"&amp;$E1130,IF($C$4="TEB0187_REV01",CALC_CONN_TEB0187_REV01!$F:$N),9,0),"---")</f>
        <v>---</v>
      </c>
      <c r="L1130" s="59" t="str">
        <f>IFERROR(VLOOKUP(K1130,B2B!$H$3:$I$2000,2,0),"---")</f>
        <v>---</v>
      </c>
      <c r="M1130" s="59" t="str">
        <f>IFERROR(VLOOKUP(L1130,IF($M$4="TEI0187_REV01",RAW_m_TEI0187_REV01!$AD:$AH),5,0),"---")</f>
        <v>---</v>
      </c>
      <c r="N1130" s="59" t="str">
        <f>IFERROR(VLOOKUP(L1130,IF($M$4="TEI0187_REV01",RAW_m_TEI0187_REV01!$AE:$AJ),6,0),"---")</f>
        <v>---</v>
      </c>
      <c r="O1130" s="63" t="str">
        <f>IFERROR(VLOOKUP(L1130,IF($M$4="TEI0187_REV01",RAW_m_TEI0187_REV01!$AD:$AE),2,0),"---")</f>
        <v>---</v>
      </c>
      <c r="P1130" s="59" t="str">
        <f>IFERROR(VLOOKUP(O1130,IF($M$4="TEI0187_REV01",RAW_m_TEI0187_REV01!$AJ:$AK),2,0),"---")</f>
        <v>---</v>
      </c>
      <c r="Q1130" s="59" t="str">
        <f>IFERROR(VLOOKUP(L1130,IF($M$4="TEI0187_REV01",RAW_m_TEI0187_REV01!$AD:$AF),3,0),"---")</f>
        <v>---</v>
      </c>
      <c r="R1130" s="59" t="str">
        <f>IFERROR(VLOOKUP(O1130,IF($M$4="TEI0187_REV01",RAW_m_TEI0187_REV01!$AE:$AG),3,0),"---")</f>
        <v>---</v>
      </c>
      <c r="S1130" s="59" t="str">
        <f t="shared" si="37"/>
        <v>---</v>
      </c>
    </row>
    <row r="1131" spans="2:19" ht="15" customHeight="1" x14ac:dyDescent="0.25">
      <c r="B1131" s="59">
        <f t="shared" si="38"/>
        <v>1126</v>
      </c>
      <c r="C1131" s="60">
        <f>IFERROR(IF($C$4="TEB0187_REV01",CALC_CONN_TEB0187_REV01!U1131,),"---")</f>
        <v>0</v>
      </c>
      <c r="D1131" s="59">
        <f>IFERROR(IF($C$4="TEB0187_REV01",CALC_CONN_TEB0187_REV01!D1131,),"---")</f>
        <v>0</v>
      </c>
      <c r="E1131" s="59">
        <f>IFERROR(IF($C$4="TEB0187_REV01",CALC_CONN_TEB0187_REV01!E1131,),"---")</f>
        <v>0</v>
      </c>
      <c r="F1131" s="59" t="str">
        <f>IFERROR(IF(VLOOKUP($D1131&amp;"-"&amp;$E1131,IF($C$4="TEB0187_REV01",CALC_CONN_TEB0187_REV01!$F:$I),4,0)="--","---",IF($C$4="TEB0187_REV01",CALC_CONN_TEB0187_REV01!$G1131&amp; " --&gt; " &amp;CALC_CONN_TEB0187_REV01!$I1131&amp; " --&gt; ")),"---")</f>
        <v>---</v>
      </c>
      <c r="G1131" s="59" t="str">
        <f>IFERROR(IF(VLOOKUP($D1131&amp;"-"&amp;$E1131,IF($C$4="TEB0187_REV01",CALC_CONN_TEB0187_REV01!$F:$H),3,0)="--",VLOOKUP($D1131&amp;"-"&amp;$E1131,IF($C$4="TEB0187_REV01",CALC_CONN_TEB0187_REV01!$F:$H),2,0),VLOOKUP($D1131&amp;"-"&amp;$E1131,IF($C$4="TEB0187_REV01",CALC_CONN_TEB0187_REV01!$F:$H),3,0)),"---")</f>
        <v>---</v>
      </c>
      <c r="H1131" s="59" t="str">
        <f>IFERROR(VLOOKUP(G1131,IF($C$4="TEB0187_REV01",CALC_CONN_TEB0187_REV01!$G:$T),14,0),"---")</f>
        <v>---</v>
      </c>
      <c r="I1131" s="59" t="str">
        <f>IFERROR(VLOOKUP($D1131&amp;"-"&amp;$E1131,IF($C$4="TEB0187_REV01",CALC_CONN_TEB0187_REV01!$F:$K,"???"),6,0),"---")</f>
        <v>---</v>
      </c>
      <c r="J1131" s="61" t="str">
        <f>IFERROR(VLOOKUP($D1131&amp;"-"&amp;$E1131,IF($C$4="TEB0187_REV01",CALC_CONN_TEB0187_REV01!$F:$M,"???"),8,0),"---")</f>
        <v>---</v>
      </c>
      <c r="K1131" s="62" t="str">
        <f>IFERROR(VLOOKUP($D1131&amp;"-"&amp;$E1131,IF($C$4="TEB0187_REV01",CALC_CONN_TEB0187_REV01!$F:$N),9,0),"---")</f>
        <v>---</v>
      </c>
      <c r="L1131" s="59" t="str">
        <f>IFERROR(VLOOKUP(K1131,B2B!$H$3:$I$2000,2,0),"---")</f>
        <v>---</v>
      </c>
      <c r="M1131" s="59" t="str">
        <f>IFERROR(VLOOKUP(L1131,IF($M$4="TEI0187_REV01",RAW_m_TEI0187_REV01!$AD:$AH),5,0),"---")</f>
        <v>---</v>
      </c>
      <c r="N1131" s="59" t="str">
        <f>IFERROR(VLOOKUP(L1131,IF($M$4="TEI0187_REV01",RAW_m_TEI0187_REV01!$AE:$AJ),6,0),"---")</f>
        <v>---</v>
      </c>
      <c r="O1131" s="63" t="str">
        <f>IFERROR(VLOOKUP(L1131,IF($M$4="TEI0187_REV01",RAW_m_TEI0187_REV01!$AD:$AE),2,0),"---")</f>
        <v>---</v>
      </c>
      <c r="P1131" s="59" t="str">
        <f>IFERROR(VLOOKUP(O1131,IF($M$4="TEI0187_REV01",RAW_m_TEI0187_REV01!$AJ:$AK),2,0),"---")</f>
        <v>---</v>
      </c>
      <c r="Q1131" s="59" t="str">
        <f>IFERROR(VLOOKUP(L1131,IF($M$4="TEI0187_REV01",RAW_m_TEI0187_REV01!$AD:$AF),3,0),"---")</f>
        <v>---</v>
      </c>
      <c r="R1131" s="59" t="str">
        <f>IFERROR(VLOOKUP(O1131,IF($M$4="TEI0187_REV01",RAW_m_TEI0187_REV01!$AE:$AG),3,0),"---")</f>
        <v>---</v>
      </c>
      <c r="S1131" s="59" t="str">
        <f t="shared" si="37"/>
        <v>---</v>
      </c>
    </row>
    <row r="1132" spans="2:19" ht="15" customHeight="1" x14ac:dyDescent="0.25">
      <c r="B1132" s="59">
        <f t="shared" si="38"/>
        <v>1127</v>
      </c>
      <c r="C1132" s="60">
        <f>IFERROR(IF($C$4="TEB0187_REV01",CALC_CONN_TEB0187_REV01!U1132,),"---")</f>
        <v>0</v>
      </c>
      <c r="D1132" s="59">
        <f>IFERROR(IF($C$4="TEB0187_REV01",CALC_CONN_TEB0187_REV01!D1132,),"---")</f>
        <v>0</v>
      </c>
      <c r="E1132" s="59">
        <f>IFERROR(IF($C$4="TEB0187_REV01",CALC_CONN_TEB0187_REV01!E1132,),"---")</f>
        <v>0</v>
      </c>
      <c r="F1132" s="59" t="str">
        <f>IFERROR(IF(VLOOKUP($D1132&amp;"-"&amp;$E1132,IF($C$4="TEB0187_REV01",CALC_CONN_TEB0187_REV01!$F:$I),4,0)="--","---",IF($C$4="TEB0187_REV01",CALC_CONN_TEB0187_REV01!$G1132&amp; " --&gt; " &amp;CALC_CONN_TEB0187_REV01!$I1132&amp; " --&gt; ")),"---")</f>
        <v>---</v>
      </c>
      <c r="G1132" s="59" t="str">
        <f>IFERROR(IF(VLOOKUP($D1132&amp;"-"&amp;$E1132,IF($C$4="TEB0187_REV01",CALC_CONN_TEB0187_REV01!$F:$H),3,0)="--",VLOOKUP($D1132&amp;"-"&amp;$E1132,IF($C$4="TEB0187_REV01",CALC_CONN_TEB0187_REV01!$F:$H),2,0),VLOOKUP($D1132&amp;"-"&amp;$E1132,IF($C$4="TEB0187_REV01",CALC_CONN_TEB0187_REV01!$F:$H),3,0)),"---")</f>
        <v>---</v>
      </c>
      <c r="H1132" s="59" t="str">
        <f>IFERROR(VLOOKUP(G1132,IF($C$4="TEB0187_REV01",CALC_CONN_TEB0187_REV01!$G:$T),14,0),"---")</f>
        <v>---</v>
      </c>
      <c r="I1132" s="59" t="str">
        <f>IFERROR(VLOOKUP($D1132&amp;"-"&amp;$E1132,IF($C$4="TEB0187_REV01",CALC_CONN_TEB0187_REV01!$F:$K,"???"),6,0),"---")</f>
        <v>---</v>
      </c>
      <c r="J1132" s="61" t="str">
        <f>IFERROR(VLOOKUP($D1132&amp;"-"&amp;$E1132,IF($C$4="TEB0187_REV01",CALC_CONN_TEB0187_REV01!$F:$M,"???"),8,0),"---")</f>
        <v>---</v>
      </c>
      <c r="K1132" s="62" t="str">
        <f>IFERROR(VLOOKUP($D1132&amp;"-"&amp;$E1132,IF($C$4="TEB0187_REV01",CALC_CONN_TEB0187_REV01!$F:$N),9,0),"---")</f>
        <v>---</v>
      </c>
      <c r="L1132" s="59" t="str">
        <f>IFERROR(VLOOKUP(K1132,B2B!$H$3:$I$2000,2,0),"---")</f>
        <v>---</v>
      </c>
      <c r="M1132" s="59" t="str">
        <f>IFERROR(VLOOKUP(L1132,IF($M$4="TEI0187_REV01",RAW_m_TEI0187_REV01!$AD:$AH),5,0),"---")</f>
        <v>---</v>
      </c>
      <c r="N1132" s="59" t="str">
        <f>IFERROR(VLOOKUP(L1132,IF($M$4="TEI0187_REV01",RAW_m_TEI0187_REV01!$AE:$AJ),6,0),"---")</f>
        <v>---</v>
      </c>
      <c r="O1132" s="63" t="str">
        <f>IFERROR(VLOOKUP(L1132,IF($M$4="TEI0187_REV01",RAW_m_TEI0187_REV01!$AD:$AE),2,0),"---")</f>
        <v>---</v>
      </c>
      <c r="P1132" s="59" t="str">
        <f>IFERROR(VLOOKUP(O1132,IF($M$4="TEI0187_REV01",RAW_m_TEI0187_REV01!$AJ:$AK),2,0),"---")</f>
        <v>---</v>
      </c>
      <c r="Q1132" s="59" t="str">
        <f>IFERROR(VLOOKUP(L1132,IF($M$4="TEI0187_REV01",RAW_m_TEI0187_REV01!$AD:$AF),3,0),"---")</f>
        <v>---</v>
      </c>
      <c r="R1132" s="59" t="str">
        <f>IFERROR(VLOOKUP(O1132,IF($M$4="TEI0187_REV01",RAW_m_TEI0187_REV01!$AE:$AG),3,0),"---")</f>
        <v>---</v>
      </c>
      <c r="S1132" s="59" t="str">
        <f t="shared" si="37"/>
        <v>---</v>
      </c>
    </row>
    <row r="1133" spans="2:19" ht="15" customHeight="1" x14ac:dyDescent="0.25">
      <c r="B1133" s="59">
        <f t="shared" si="38"/>
        <v>1128</v>
      </c>
      <c r="C1133" s="60">
        <f>IFERROR(IF($C$4="TEB0187_REV01",CALC_CONN_TEB0187_REV01!U1133,),"---")</f>
        <v>0</v>
      </c>
      <c r="D1133" s="59">
        <f>IFERROR(IF($C$4="TEB0187_REV01",CALC_CONN_TEB0187_REV01!D1133,),"---")</f>
        <v>0</v>
      </c>
      <c r="E1133" s="59">
        <f>IFERROR(IF($C$4="TEB0187_REV01",CALC_CONN_TEB0187_REV01!E1133,),"---")</f>
        <v>0</v>
      </c>
      <c r="F1133" s="59" t="str">
        <f>IFERROR(IF(VLOOKUP($D1133&amp;"-"&amp;$E1133,IF($C$4="TEB0187_REV01",CALC_CONN_TEB0187_REV01!$F:$I),4,0)="--","---",IF($C$4="TEB0187_REV01",CALC_CONN_TEB0187_REV01!$G1133&amp; " --&gt; " &amp;CALC_CONN_TEB0187_REV01!$I1133&amp; " --&gt; ")),"---")</f>
        <v>---</v>
      </c>
      <c r="G1133" s="59" t="str">
        <f>IFERROR(IF(VLOOKUP($D1133&amp;"-"&amp;$E1133,IF($C$4="TEB0187_REV01",CALC_CONN_TEB0187_REV01!$F:$H),3,0)="--",VLOOKUP($D1133&amp;"-"&amp;$E1133,IF($C$4="TEB0187_REV01",CALC_CONN_TEB0187_REV01!$F:$H),2,0),VLOOKUP($D1133&amp;"-"&amp;$E1133,IF($C$4="TEB0187_REV01",CALC_CONN_TEB0187_REV01!$F:$H),3,0)),"---")</f>
        <v>---</v>
      </c>
      <c r="H1133" s="59" t="str">
        <f>IFERROR(VLOOKUP(G1133,IF($C$4="TEB0187_REV01",CALC_CONN_TEB0187_REV01!$G:$T),14,0),"---")</f>
        <v>---</v>
      </c>
      <c r="I1133" s="59" t="str">
        <f>IFERROR(VLOOKUP($D1133&amp;"-"&amp;$E1133,IF($C$4="TEB0187_REV01",CALC_CONN_TEB0187_REV01!$F:$K,"???"),6,0),"---")</f>
        <v>---</v>
      </c>
      <c r="J1133" s="61" t="str">
        <f>IFERROR(VLOOKUP($D1133&amp;"-"&amp;$E1133,IF($C$4="TEB0187_REV01",CALC_CONN_TEB0187_REV01!$F:$M,"???"),8,0),"---")</f>
        <v>---</v>
      </c>
      <c r="K1133" s="62" t="str">
        <f>IFERROR(VLOOKUP($D1133&amp;"-"&amp;$E1133,IF($C$4="TEB0187_REV01",CALC_CONN_TEB0187_REV01!$F:$N),9,0),"---")</f>
        <v>---</v>
      </c>
      <c r="L1133" s="59" t="str">
        <f>IFERROR(VLOOKUP(K1133,B2B!$H$3:$I$2000,2,0),"---")</f>
        <v>---</v>
      </c>
      <c r="M1133" s="59" t="str">
        <f>IFERROR(VLOOKUP(L1133,IF($M$4="TEI0187_REV01",RAW_m_TEI0187_REV01!$AD:$AH),5,0),"---")</f>
        <v>---</v>
      </c>
      <c r="N1133" s="59" t="str">
        <f>IFERROR(VLOOKUP(L1133,IF($M$4="TEI0187_REV01",RAW_m_TEI0187_REV01!$AE:$AJ),6,0),"---")</f>
        <v>---</v>
      </c>
      <c r="O1133" s="63" t="str">
        <f>IFERROR(VLOOKUP(L1133,IF($M$4="TEI0187_REV01",RAW_m_TEI0187_REV01!$AD:$AE),2,0),"---")</f>
        <v>---</v>
      </c>
      <c r="P1133" s="59" t="str">
        <f>IFERROR(VLOOKUP(O1133,IF($M$4="TEI0187_REV01",RAW_m_TEI0187_REV01!$AJ:$AK),2,0),"---")</f>
        <v>---</v>
      </c>
      <c r="Q1133" s="59" t="str">
        <f>IFERROR(VLOOKUP(L1133,IF($M$4="TEI0187_REV01",RAW_m_TEI0187_REV01!$AD:$AF),3,0),"---")</f>
        <v>---</v>
      </c>
      <c r="R1133" s="59" t="str">
        <f>IFERROR(VLOOKUP(O1133,IF($M$4="TEI0187_REV01",RAW_m_TEI0187_REV01!$AE:$AG),3,0),"---")</f>
        <v>---</v>
      </c>
      <c r="S1133" s="59" t="str">
        <f t="shared" si="37"/>
        <v>---</v>
      </c>
    </row>
    <row r="1134" spans="2:19" ht="15" customHeight="1" x14ac:dyDescent="0.25">
      <c r="B1134" s="59">
        <f t="shared" si="38"/>
        <v>1129</v>
      </c>
      <c r="C1134" s="60">
        <f>IFERROR(IF($C$4="TEB0187_REV01",CALC_CONN_TEB0187_REV01!U1134,),"---")</f>
        <v>0</v>
      </c>
      <c r="D1134" s="59">
        <f>IFERROR(IF($C$4="TEB0187_REV01",CALC_CONN_TEB0187_REV01!D1134,),"---")</f>
        <v>0</v>
      </c>
      <c r="E1134" s="59">
        <f>IFERROR(IF($C$4="TEB0187_REV01",CALC_CONN_TEB0187_REV01!E1134,),"---")</f>
        <v>0</v>
      </c>
      <c r="F1134" s="59" t="str">
        <f>IFERROR(IF(VLOOKUP($D1134&amp;"-"&amp;$E1134,IF($C$4="TEB0187_REV01",CALC_CONN_TEB0187_REV01!$F:$I),4,0)="--","---",IF($C$4="TEB0187_REV01",CALC_CONN_TEB0187_REV01!$G1134&amp; " --&gt; " &amp;CALC_CONN_TEB0187_REV01!$I1134&amp; " --&gt; ")),"---")</f>
        <v>---</v>
      </c>
      <c r="G1134" s="59" t="str">
        <f>IFERROR(IF(VLOOKUP($D1134&amp;"-"&amp;$E1134,IF($C$4="TEB0187_REV01",CALC_CONN_TEB0187_REV01!$F:$H),3,0)="--",VLOOKUP($D1134&amp;"-"&amp;$E1134,IF($C$4="TEB0187_REV01",CALC_CONN_TEB0187_REV01!$F:$H),2,0),VLOOKUP($D1134&amp;"-"&amp;$E1134,IF($C$4="TEB0187_REV01",CALC_CONN_TEB0187_REV01!$F:$H),3,0)),"---")</f>
        <v>---</v>
      </c>
      <c r="H1134" s="59" t="str">
        <f>IFERROR(VLOOKUP(G1134,IF($C$4="TEB0187_REV01",CALC_CONN_TEB0187_REV01!$G:$T),14,0),"---")</f>
        <v>---</v>
      </c>
      <c r="I1134" s="59" t="str">
        <f>IFERROR(VLOOKUP($D1134&amp;"-"&amp;$E1134,IF($C$4="TEB0187_REV01",CALC_CONN_TEB0187_REV01!$F:$K,"???"),6,0),"---")</f>
        <v>---</v>
      </c>
      <c r="J1134" s="61" t="str">
        <f>IFERROR(VLOOKUP($D1134&amp;"-"&amp;$E1134,IF($C$4="TEB0187_REV01",CALC_CONN_TEB0187_REV01!$F:$M,"???"),8,0),"---")</f>
        <v>---</v>
      </c>
      <c r="K1134" s="62" t="str">
        <f>IFERROR(VLOOKUP($D1134&amp;"-"&amp;$E1134,IF($C$4="TEB0187_REV01",CALC_CONN_TEB0187_REV01!$F:$N),9,0),"---")</f>
        <v>---</v>
      </c>
      <c r="L1134" s="59" t="str">
        <f>IFERROR(VLOOKUP(K1134,B2B!$H$3:$I$2000,2,0),"---")</f>
        <v>---</v>
      </c>
      <c r="M1134" s="59" t="str">
        <f>IFERROR(VLOOKUP(L1134,IF($M$4="TEI0187_REV01",RAW_m_TEI0187_REV01!$AD:$AH),5,0),"---")</f>
        <v>---</v>
      </c>
      <c r="N1134" s="59" t="str">
        <f>IFERROR(VLOOKUP(L1134,IF($M$4="TEI0187_REV01",RAW_m_TEI0187_REV01!$AE:$AJ),6,0),"---")</f>
        <v>---</v>
      </c>
      <c r="O1134" s="63" t="str">
        <f>IFERROR(VLOOKUP(L1134,IF($M$4="TEI0187_REV01",RAW_m_TEI0187_REV01!$AD:$AE),2,0),"---")</f>
        <v>---</v>
      </c>
      <c r="P1134" s="59" t="str">
        <f>IFERROR(VLOOKUP(O1134,IF($M$4="TEI0187_REV01",RAW_m_TEI0187_REV01!$AJ:$AK),2,0),"---")</f>
        <v>---</v>
      </c>
      <c r="Q1134" s="59" t="str">
        <f>IFERROR(VLOOKUP(L1134,IF($M$4="TEI0187_REV01",RAW_m_TEI0187_REV01!$AD:$AF),3,0),"---")</f>
        <v>---</v>
      </c>
      <c r="R1134" s="59" t="str">
        <f>IFERROR(VLOOKUP(O1134,IF($M$4="TEI0187_REV01",RAW_m_TEI0187_REV01!$AE:$AG),3,0),"---")</f>
        <v>---</v>
      </c>
      <c r="S1134" s="59" t="str">
        <f t="shared" si="37"/>
        <v>---</v>
      </c>
    </row>
    <row r="1135" spans="2:19" ht="15" customHeight="1" x14ac:dyDescent="0.25">
      <c r="B1135" s="59">
        <f t="shared" si="38"/>
        <v>1130</v>
      </c>
      <c r="C1135" s="60">
        <f>IFERROR(IF($C$4="TEB0187_REV01",CALC_CONN_TEB0187_REV01!U1135,),"---")</f>
        <v>0</v>
      </c>
      <c r="D1135" s="59">
        <f>IFERROR(IF($C$4="TEB0187_REV01",CALC_CONN_TEB0187_REV01!D1135,),"---")</f>
        <v>0</v>
      </c>
      <c r="E1135" s="59">
        <f>IFERROR(IF($C$4="TEB0187_REV01",CALC_CONN_TEB0187_REV01!E1135,),"---")</f>
        <v>0</v>
      </c>
      <c r="F1135" s="59" t="str">
        <f>IFERROR(IF(VLOOKUP($D1135&amp;"-"&amp;$E1135,IF($C$4="TEB0187_REV01",CALC_CONN_TEB0187_REV01!$F:$I),4,0)="--","---",IF($C$4="TEB0187_REV01",CALC_CONN_TEB0187_REV01!$G1135&amp; " --&gt; " &amp;CALC_CONN_TEB0187_REV01!$I1135&amp; " --&gt; ")),"---")</f>
        <v>---</v>
      </c>
      <c r="G1135" s="59" t="str">
        <f>IFERROR(IF(VLOOKUP($D1135&amp;"-"&amp;$E1135,IF($C$4="TEB0187_REV01",CALC_CONN_TEB0187_REV01!$F:$H),3,0)="--",VLOOKUP($D1135&amp;"-"&amp;$E1135,IF($C$4="TEB0187_REV01",CALC_CONN_TEB0187_REV01!$F:$H),2,0),VLOOKUP($D1135&amp;"-"&amp;$E1135,IF($C$4="TEB0187_REV01",CALC_CONN_TEB0187_REV01!$F:$H),3,0)),"---")</f>
        <v>---</v>
      </c>
      <c r="H1135" s="59" t="str">
        <f>IFERROR(VLOOKUP(G1135,IF($C$4="TEB0187_REV01",CALC_CONN_TEB0187_REV01!$G:$T),14,0),"---")</f>
        <v>---</v>
      </c>
      <c r="I1135" s="59" t="str">
        <f>IFERROR(VLOOKUP($D1135&amp;"-"&amp;$E1135,IF($C$4="TEB0187_REV01",CALC_CONN_TEB0187_REV01!$F:$K,"???"),6,0),"---")</f>
        <v>---</v>
      </c>
      <c r="J1135" s="61" t="str">
        <f>IFERROR(VLOOKUP($D1135&amp;"-"&amp;$E1135,IF($C$4="TEB0187_REV01",CALC_CONN_TEB0187_REV01!$F:$M,"???"),8,0),"---")</f>
        <v>---</v>
      </c>
      <c r="K1135" s="62" t="str">
        <f>IFERROR(VLOOKUP($D1135&amp;"-"&amp;$E1135,IF($C$4="TEB0187_REV01",CALC_CONN_TEB0187_REV01!$F:$N),9,0),"---")</f>
        <v>---</v>
      </c>
      <c r="L1135" s="59" t="str">
        <f>IFERROR(VLOOKUP(K1135,B2B!$H$3:$I$2000,2,0),"---")</f>
        <v>---</v>
      </c>
      <c r="M1135" s="59" t="str">
        <f>IFERROR(VLOOKUP(L1135,IF($M$4="TEI0187_REV01",RAW_m_TEI0187_REV01!$AD:$AH),5,0),"---")</f>
        <v>---</v>
      </c>
      <c r="N1135" s="59" t="str">
        <f>IFERROR(VLOOKUP(L1135,IF($M$4="TEI0187_REV01",RAW_m_TEI0187_REV01!$AE:$AJ),6,0),"---")</f>
        <v>---</v>
      </c>
      <c r="O1135" s="63" t="str">
        <f>IFERROR(VLOOKUP(L1135,IF($M$4="TEI0187_REV01",RAW_m_TEI0187_REV01!$AD:$AE),2,0),"---")</f>
        <v>---</v>
      </c>
      <c r="P1135" s="59" t="str">
        <f>IFERROR(VLOOKUP(O1135,IF($M$4="TEI0187_REV01",RAW_m_TEI0187_REV01!$AJ:$AK),2,0),"---")</f>
        <v>---</v>
      </c>
      <c r="Q1135" s="59" t="str">
        <f>IFERROR(VLOOKUP(L1135,IF($M$4="TEI0187_REV01",RAW_m_TEI0187_REV01!$AD:$AF),3,0),"---")</f>
        <v>---</v>
      </c>
      <c r="R1135" s="59" t="str">
        <f>IFERROR(VLOOKUP(O1135,IF($M$4="TEI0187_REV01",RAW_m_TEI0187_REV01!$AE:$AG),3,0),"---")</f>
        <v>---</v>
      </c>
      <c r="S1135" s="59" t="str">
        <f t="shared" si="37"/>
        <v>---</v>
      </c>
    </row>
    <row r="1136" spans="2:19" ht="15" customHeight="1" x14ac:dyDescent="0.25">
      <c r="B1136" s="59">
        <f t="shared" si="38"/>
        <v>1131</v>
      </c>
      <c r="C1136" s="60">
        <f>IFERROR(IF($C$4="TEB0187_REV01",CALC_CONN_TEB0187_REV01!U1136,),"---")</f>
        <v>0</v>
      </c>
      <c r="D1136" s="59">
        <f>IFERROR(IF($C$4="TEB0187_REV01",CALC_CONN_TEB0187_REV01!D1136,),"---")</f>
        <v>0</v>
      </c>
      <c r="E1136" s="59">
        <f>IFERROR(IF($C$4="TEB0187_REV01",CALC_CONN_TEB0187_REV01!E1136,),"---")</f>
        <v>0</v>
      </c>
      <c r="F1136" s="59" t="str">
        <f>IFERROR(IF(VLOOKUP($D1136&amp;"-"&amp;$E1136,IF($C$4="TEB0187_REV01",CALC_CONN_TEB0187_REV01!$F:$I),4,0)="--","---",IF($C$4="TEB0187_REV01",CALC_CONN_TEB0187_REV01!$G1136&amp; " --&gt; " &amp;CALC_CONN_TEB0187_REV01!$I1136&amp; " --&gt; ")),"---")</f>
        <v>---</v>
      </c>
      <c r="G1136" s="59" t="str">
        <f>IFERROR(IF(VLOOKUP($D1136&amp;"-"&amp;$E1136,IF($C$4="TEB0187_REV01",CALC_CONN_TEB0187_REV01!$F:$H),3,0)="--",VLOOKUP($D1136&amp;"-"&amp;$E1136,IF($C$4="TEB0187_REV01",CALC_CONN_TEB0187_REV01!$F:$H),2,0),VLOOKUP($D1136&amp;"-"&amp;$E1136,IF($C$4="TEB0187_REV01",CALC_CONN_TEB0187_REV01!$F:$H),3,0)),"---")</f>
        <v>---</v>
      </c>
      <c r="H1136" s="59" t="str">
        <f>IFERROR(VLOOKUP(G1136,IF($C$4="TEB0187_REV01",CALC_CONN_TEB0187_REV01!$G:$T),14,0),"---")</f>
        <v>---</v>
      </c>
      <c r="I1136" s="59" t="str">
        <f>IFERROR(VLOOKUP($D1136&amp;"-"&amp;$E1136,IF($C$4="TEB0187_REV01",CALC_CONN_TEB0187_REV01!$F:$K,"???"),6,0),"---")</f>
        <v>---</v>
      </c>
      <c r="J1136" s="61" t="str">
        <f>IFERROR(VLOOKUP($D1136&amp;"-"&amp;$E1136,IF($C$4="TEB0187_REV01",CALC_CONN_TEB0187_REV01!$F:$M,"???"),8,0),"---")</f>
        <v>---</v>
      </c>
      <c r="K1136" s="62" t="str">
        <f>IFERROR(VLOOKUP($D1136&amp;"-"&amp;$E1136,IF($C$4="TEB0187_REV01",CALC_CONN_TEB0187_REV01!$F:$N),9,0),"---")</f>
        <v>---</v>
      </c>
      <c r="L1136" s="59" t="str">
        <f>IFERROR(VLOOKUP(K1136,B2B!$H$3:$I$2000,2,0),"---")</f>
        <v>---</v>
      </c>
      <c r="M1136" s="59" t="str">
        <f>IFERROR(VLOOKUP(L1136,IF($M$4="TEI0187_REV01",RAW_m_TEI0187_REV01!$AD:$AH),5,0),"---")</f>
        <v>---</v>
      </c>
      <c r="N1136" s="59" t="str">
        <f>IFERROR(VLOOKUP(L1136,IF($M$4="TEI0187_REV01",RAW_m_TEI0187_REV01!$AE:$AJ),6,0),"---")</f>
        <v>---</v>
      </c>
      <c r="O1136" s="63" t="str">
        <f>IFERROR(VLOOKUP(L1136,IF($M$4="TEI0187_REV01",RAW_m_TEI0187_REV01!$AD:$AE),2,0),"---")</f>
        <v>---</v>
      </c>
      <c r="P1136" s="59" t="str">
        <f>IFERROR(VLOOKUP(O1136,IF($M$4="TEI0187_REV01",RAW_m_TEI0187_REV01!$AJ:$AK),2,0),"---")</f>
        <v>---</v>
      </c>
      <c r="Q1136" s="59" t="str">
        <f>IFERROR(VLOOKUP(L1136,IF($M$4="TEI0187_REV01",RAW_m_TEI0187_REV01!$AD:$AF),3,0),"---")</f>
        <v>---</v>
      </c>
      <c r="R1136" s="59" t="str">
        <f>IFERROR(VLOOKUP(O1136,IF($M$4="TEI0187_REV01",RAW_m_TEI0187_REV01!$AE:$AG),3,0),"---")</f>
        <v>---</v>
      </c>
      <c r="S1136" s="59" t="str">
        <f t="shared" si="37"/>
        <v>---</v>
      </c>
    </row>
    <row r="1137" spans="2:19" ht="15" customHeight="1" x14ac:dyDescent="0.25">
      <c r="B1137" s="59">
        <f t="shared" si="38"/>
        <v>1132</v>
      </c>
      <c r="C1137" s="60">
        <f>IFERROR(IF($C$4="TEB0187_REV01",CALC_CONN_TEB0187_REV01!U1137,),"---")</f>
        <v>0</v>
      </c>
      <c r="D1137" s="59">
        <f>IFERROR(IF($C$4="TEB0187_REV01",CALC_CONN_TEB0187_REV01!D1137,),"---")</f>
        <v>0</v>
      </c>
      <c r="E1137" s="59">
        <f>IFERROR(IF($C$4="TEB0187_REV01",CALC_CONN_TEB0187_REV01!E1137,),"---")</f>
        <v>0</v>
      </c>
      <c r="F1137" s="59" t="str">
        <f>IFERROR(IF(VLOOKUP($D1137&amp;"-"&amp;$E1137,IF($C$4="TEB0187_REV01",CALC_CONN_TEB0187_REV01!$F:$I),4,0)="--","---",IF($C$4="TEB0187_REV01",CALC_CONN_TEB0187_REV01!$G1137&amp; " --&gt; " &amp;CALC_CONN_TEB0187_REV01!$I1137&amp; " --&gt; ")),"---")</f>
        <v>---</v>
      </c>
      <c r="G1137" s="59" t="str">
        <f>IFERROR(IF(VLOOKUP($D1137&amp;"-"&amp;$E1137,IF($C$4="TEB0187_REV01",CALC_CONN_TEB0187_REV01!$F:$H),3,0)="--",VLOOKUP($D1137&amp;"-"&amp;$E1137,IF($C$4="TEB0187_REV01",CALC_CONN_TEB0187_REV01!$F:$H),2,0),VLOOKUP($D1137&amp;"-"&amp;$E1137,IF($C$4="TEB0187_REV01",CALC_CONN_TEB0187_REV01!$F:$H),3,0)),"---")</f>
        <v>---</v>
      </c>
      <c r="H1137" s="59" t="str">
        <f>IFERROR(VLOOKUP(G1137,IF($C$4="TEB0187_REV01",CALC_CONN_TEB0187_REV01!$G:$T),14,0),"---")</f>
        <v>---</v>
      </c>
      <c r="I1137" s="59" t="str">
        <f>IFERROR(VLOOKUP($D1137&amp;"-"&amp;$E1137,IF($C$4="TEB0187_REV01",CALC_CONN_TEB0187_REV01!$F:$K,"???"),6,0),"---")</f>
        <v>---</v>
      </c>
      <c r="J1137" s="61" t="str">
        <f>IFERROR(VLOOKUP($D1137&amp;"-"&amp;$E1137,IF($C$4="TEB0187_REV01",CALC_CONN_TEB0187_REV01!$F:$M,"???"),8,0),"---")</f>
        <v>---</v>
      </c>
      <c r="K1137" s="62" t="str">
        <f>IFERROR(VLOOKUP($D1137&amp;"-"&amp;$E1137,IF($C$4="TEB0187_REV01",CALC_CONN_TEB0187_REV01!$F:$N),9,0),"---")</f>
        <v>---</v>
      </c>
      <c r="L1137" s="59" t="str">
        <f>IFERROR(VLOOKUP(K1137,B2B!$H$3:$I$2000,2,0),"---")</f>
        <v>---</v>
      </c>
      <c r="M1137" s="59" t="str">
        <f>IFERROR(VLOOKUP(L1137,IF($M$4="TEI0187_REV01",RAW_m_TEI0187_REV01!$AD:$AH),5,0),"---")</f>
        <v>---</v>
      </c>
      <c r="N1137" s="59" t="str">
        <f>IFERROR(VLOOKUP(L1137,IF($M$4="TEI0187_REV01",RAW_m_TEI0187_REV01!$AE:$AJ),6,0),"---")</f>
        <v>---</v>
      </c>
      <c r="O1137" s="63" t="str">
        <f>IFERROR(VLOOKUP(L1137,IF($M$4="TEI0187_REV01",RAW_m_TEI0187_REV01!$AD:$AE),2,0),"---")</f>
        <v>---</v>
      </c>
      <c r="P1137" s="59" t="str">
        <f>IFERROR(VLOOKUP(O1137,IF($M$4="TEI0187_REV01",RAW_m_TEI0187_REV01!$AJ:$AK),2,0),"---")</f>
        <v>---</v>
      </c>
      <c r="Q1137" s="59" t="str">
        <f>IFERROR(VLOOKUP(L1137,IF($M$4="TEI0187_REV01",RAW_m_TEI0187_REV01!$AD:$AF),3,0),"---")</f>
        <v>---</v>
      </c>
      <c r="R1137" s="59" t="str">
        <f>IFERROR(VLOOKUP(O1137,IF($M$4="TEI0187_REV01",RAW_m_TEI0187_REV01!$AE:$AG),3,0),"---")</f>
        <v>---</v>
      </c>
      <c r="S1137" s="59" t="str">
        <f t="shared" si="37"/>
        <v>---</v>
      </c>
    </row>
    <row r="1138" spans="2:19" ht="15" customHeight="1" x14ac:dyDescent="0.25">
      <c r="B1138" s="59">
        <f t="shared" si="38"/>
        <v>1133</v>
      </c>
      <c r="C1138" s="60">
        <f>IFERROR(IF($C$4="TEB0187_REV01",CALC_CONN_TEB0187_REV01!U1138,),"---")</f>
        <v>0</v>
      </c>
      <c r="D1138" s="59">
        <f>IFERROR(IF($C$4="TEB0187_REV01",CALC_CONN_TEB0187_REV01!D1138,),"---")</f>
        <v>0</v>
      </c>
      <c r="E1138" s="59">
        <f>IFERROR(IF($C$4="TEB0187_REV01",CALC_CONN_TEB0187_REV01!E1138,),"---")</f>
        <v>0</v>
      </c>
      <c r="F1138" s="59" t="str">
        <f>IFERROR(IF(VLOOKUP($D1138&amp;"-"&amp;$E1138,IF($C$4="TEB0187_REV01",CALC_CONN_TEB0187_REV01!$F:$I),4,0)="--","---",IF($C$4="TEB0187_REV01",CALC_CONN_TEB0187_REV01!$G1138&amp; " --&gt; " &amp;CALC_CONN_TEB0187_REV01!$I1138&amp; " --&gt; ")),"---")</f>
        <v>---</v>
      </c>
      <c r="G1138" s="59" t="str">
        <f>IFERROR(IF(VLOOKUP($D1138&amp;"-"&amp;$E1138,IF($C$4="TEB0187_REV01",CALC_CONN_TEB0187_REV01!$F:$H),3,0)="--",VLOOKUP($D1138&amp;"-"&amp;$E1138,IF($C$4="TEB0187_REV01",CALC_CONN_TEB0187_REV01!$F:$H),2,0),VLOOKUP($D1138&amp;"-"&amp;$E1138,IF($C$4="TEB0187_REV01",CALC_CONN_TEB0187_REV01!$F:$H),3,0)),"---")</f>
        <v>---</v>
      </c>
      <c r="H1138" s="59" t="str">
        <f>IFERROR(VLOOKUP(G1138,IF($C$4="TEB0187_REV01",CALC_CONN_TEB0187_REV01!$G:$T),14,0),"---")</f>
        <v>---</v>
      </c>
      <c r="I1138" s="59" t="str">
        <f>IFERROR(VLOOKUP($D1138&amp;"-"&amp;$E1138,IF($C$4="TEB0187_REV01",CALC_CONN_TEB0187_REV01!$F:$K,"???"),6,0),"---")</f>
        <v>---</v>
      </c>
      <c r="J1138" s="61" t="str">
        <f>IFERROR(VLOOKUP($D1138&amp;"-"&amp;$E1138,IF($C$4="TEB0187_REV01",CALC_CONN_TEB0187_REV01!$F:$M,"???"),8,0),"---")</f>
        <v>---</v>
      </c>
      <c r="K1138" s="62" t="str">
        <f>IFERROR(VLOOKUP($D1138&amp;"-"&amp;$E1138,IF($C$4="TEB0187_REV01",CALC_CONN_TEB0187_REV01!$F:$N),9,0),"---")</f>
        <v>---</v>
      </c>
      <c r="L1138" s="59" t="str">
        <f>IFERROR(VLOOKUP(K1138,B2B!$H$3:$I$2000,2,0),"---")</f>
        <v>---</v>
      </c>
      <c r="M1138" s="59" t="str">
        <f>IFERROR(VLOOKUP(L1138,IF($M$4="TEI0187_REV01",RAW_m_TEI0187_REV01!$AD:$AH),5,0),"---")</f>
        <v>---</v>
      </c>
      <c r="N1138" s="59" t="str">
        <f>IFERROR(VLOOKUP(L1138,IF($M$4="TEI0187_REV01",RAW_m_TEI0187_REV01!$AE:$AJ),6,0),"---")</f>
        <v>---</v>
      </c>
      <c r="O1138" s="63" t="str">
        <f>IFERROR(VLOOKUP(L1138,IF($M$4="TEI0187_REV01",RAW_m_TEI0187_REV01!$AD:$AE),2,0),"---")</f>
        <v>---</v>
      </c>
      <c r="P1138" s="59" t="str">
        <f>IFERROR(VLOOKUP(O1138,IF($M$4="TEI0187_REV01",RAW_m_TEI0187_REV01!$AJ:$AK),2,0),"---")</f>
        <v>---</v>
      </c>
      <c r="Q1138" s="59" t="str">
        <f>IFERROR(VLOOKUP(L1138,IF($M$4="TEI0187_REV01",RAW_m_TEI0187_REV01!$AD:$AF),3,0),"---")</f>
        <v>---</v>
      </c>
      <c r="R1138" s="59" t="str">
        <f>IFERROR(VLOOKUP(O1138,IF($M$4="TEI0187_REV01",RAW_m_TEI0187_REV01!$AE:$AG),3,0),"---")</f>
        <v>---</v>
      </c>
      <c r="S1138" s="59" t="str">
        <f t="shared" si="37"/>
        <v>---</v>
      </c>
    </row>
    <row r="1139" spans="2:19" ht="15" customHeight="1" x14ac:dyDescent="0.25">
      <c r="B1139" s="59">
        <f t="shared" si="38"/>
        <v>1134</v>
      </c>
      <c r="C1139" s="60">
        <f>IFERROR(IF($C$4="TEB0187_REV01",CALC_CONN_TEB0187_REV01!U1139,),"---")</f>
        <v>0</v>
      </c>
      <c r="D1139" s="59">
        <f>IFERROR(IF($C$4="TEB0187_REV01",CALC_CONN_TEB0187_REV01!D1139,),"---")</f>
        <v>0</v>
      </c>
      <c r="E1139" s="59">
        <f>IFERROR(IF($C$4="TEB0187_REV01",CALC_CONN_TEB0187_REV01!E1139,),"---")</f>
        <v>0</v>
      </c>
      <c r="F1139" s="59" t="str">
        <f>IFERROR(IF(VLOOKUP($D1139&amp;"-"&amp;$E1139,IF($C$4="TEB0187_REV01",CALC_CONN_TEB0187_REV01!$F:$I),4,0)="--","---",IF($C$4="TEB0187_REV01",CALC_CONN_TEB0187_REV01!$G1139&amp; " --&gt; " &amp;CALC_CONN_TEB0187_REV01!$I1139&amp; " --&gt; ")),"---")</f>
        <v>---</v>
      </c>
      <c r="G1139" s="59" t="str">
        <f>IFERROR(IF(VLOOKUP($D1139&amp;"-"&amp;$E1139,IF($C$4="TEB0187_REV01",CALC_CONN_TEB0187_REV01!$F:$H),3,0)="--",VLOOKUP($D1139&amp;"-"&amp;$E1139,IF($C$4="TEB0187_REV01",CALC_CONN_TEB0187_REV01!$F:$H),2,0),VLOOKUP($D1139&amp;"-"&amp;$E1139,IF($C$4="TEB0187_REV01",CALC_CONN_TEB0187_REV01!$F:$H),3,0)),"---")</f>
        <v>---</v>
      </c>
      <c r="H1139" s="59" t="str">
        <f>IFERROR(VLOOKUP(G1139,IF($C$4="TEB0187_REV01",CALC_CONN_TEB0187_REV01!$G:$T),14,0),"---")</f>
        <v>---</v>
      </c>
      <c r="I1139" s="59" t="str">
        <f>IFERROR(VLOOKUP($D1139&amp;"-"&amp;$E1139,IF($C$4="TEB0187_REV01",CALC_CONN_TEB0187_REV01!$F:$K,"???"),6,0),"---")</f>
        <v>---</v>
      </c>
      <c r="J1139" s="61" t="str">
        <f>IFERROR(VLOOKUP($D1139&amp;"-"&amp;$E1139,IF($C$4="TEB0187_REV01",CALC_CONN_TEB0187_REV01!$F:$M,"???"),8,0),"---")</f>
        <v>---</v>
      </c>
      <c r="K1139" s="62" t="str">
        <f>IFERROR(VLOOKUP($D1139&amp;"-"&amp;$E1139,IF($C$4="TEB0187_REV01",CALC_CONN_TEB0187_REV01!$F:$N),9,0),"---")</f>
        <v>---</v>
      </c>
      <c r="L1139" s="59" t="str">
        <f>IFERROR(VLOOKUP(K1139,B2B!$H$3:$I$2000,2,0),"---")</f>
        <v>---</v>
      </c>
      <c r="M1139" s="59" t="str">
        <f>IFERROR(VLOOKUP(L1139,IF($M$4="TEI0187_REV01",RAW_m_TEI0187_REV01!$AD:$AH),5,0),"---")</f>
        <v>---</v>
      </c>
      <c r="N1139" s="59" t="str">
        <f>IFERROR(VLOOKUP(L1139,IF($M$4="TEI0187_REV01",RAW_m_TEI0187_REV01!$AE:$AJ),6,0),"---")</f>
        <v>---</v>
      </c>
      <c r="O1139" s="63" t="str">
        <f>IFERROR(VLOOKUP(L1139,IF($M$4="TEI0187_REV01",RAW_m_TEI0187_REV01!$AD:$AE),2,0),"---")</f>
        <v>---</v>
      </c>
      <c r="P1139" s="59" t="str">
        <f>IFERROR(VLOOKUP(O1139,IF($M$4="TEI0187_REV01",RAW_m_TEI0187_REV01!$AJ:$AK),2,0),"---")</f>
        <v>---</v>
      </c>
      <c r="Q1139" s="59" t="str">
        <f>IFERROR(VLOOKUP(L1139,IF($M$4="TEI0187_REV01",RAW_m_TEI0187_REV01!$AD:$AF),3,0),"---")</f>
        <v>---</v>
      </c>
      <c r="R1139" s="59" t="str">
        <f>IFERROR(VLOOKUP(O1139,IF($M$4="TEI0187_REV01",RAW_m_TEI0187_REV01!$AE:$AG),3,0),"---")</f>
        <v>---</v>
      </c>
      <c r="S1139" s="59" t="str">
        <f t="shared" si="37"/>
        <v>---</v>
      </c>
    </row>
    <row r="1140" spans="2:19" ht="15" customHeight="1" x14ac:dyDescent="0.25">
      <c r="B1140" s="59">
        <f t="shared" si="38"/>
        <v>1135</v>
      </c>
      <c r="C1140" s="60">
        <f>IFERROR(IF($C$4="TEB0187_REV01",CALC_CONN_TEB0187_REV01!U1140,),"---")</f>
        <v>0</v>
      </c>
      <c r="D1140" s="59">
        <f>IFERROR(IF($C$4="TEB0187_REV01",CALC_CONN_TEB0187_REV01!D1140,),"---")</f>
        <v>0</v>
      </c>
      <c r="E1140" s="59">
        <f>IFERROR(IF($C$4="TEB0187_REV01",CALC_CONN_TEB0187_REV01!E1140,),"---")</f>
        <v>0</v>
      </c>
      <c r="F1140" s="59" t="str">
        <f>IFERROR(IF(VLOOKUP($D1140&amp;"-"&amp;$E1140,IF($C$4="TEB0187_REV01",CALC_CONN_TEB0187_REV01!$F:$I),4,0)="--","---",IF($C$4="TEB0187_REV01",CALC_CONN_TEB0187_REV01!$G1140&amp; " --&gt; " &amp;CALC_CONN_TEB0187_REV01!$I1140&amp; " --&gt; ")),"---")</f>
        <v>---</v>
      </c>
      <c r="G1140" s="59" t="str">
        <f>IFERROR(IF(VLOOKUP($D1140&amp;"-"&amp;$E1140,IF($C$4="TEB0187_REV01",CALC_CONN_TEB0187_REV01!$F:$H),3,0)="--",VLOOKUP($D1140&amp;"-"&amp;$E1140,IF($C$4="TEB0187_REV01",CALC_CONN_TEB0187_REV01!$F:$H),2,0),VLOOKUP($D1140&amp;"-"&amp;$E1140,IF($C$4="TEB0187_REV01",CALC_CONN_TEB0187_REV01!$F:$H),3,0)),"---")</f>
        <v>---</v>
      </c>
      <c r="H1140" s="59" t="str">
        <f>IFERROR(VLOOKUP(G1140,IF($C$4="TEB0187_REV01",CALC_CONN_TEB0187_REV01!$G:$T),14,0),"---")</f>
        <v>---</v>
      </c>
      <c r="I1140" s="59" t="str">
        <f>IFERROR(VLOOKUP($D1140&amp;"-"&amp;$E1140,IF($C$4="TEB0187_REV01",CALC_CONN_TEB0187_REV01!$F:$K,"???"),6,0),"---")</f>
        <v>---</v>
      </c>
      <c r="J1140" s="61" t="str">
        <f>IFERROR(VLOOKUP($D1140&amp;"-"&amp;$E1140,IF($C$4="TEB0187_REV01",CALC_CONN_TEB0187_REV01!$F:$M,"???"),8,0),"---")</f>
        <v>---</v>
      </c>
      <c r="K1140" s="62" t="str">
        <f>IFERROR(VLOOKUP($D1140&amp;"-"&amp;$E1140,IF($C$4="TEB0187_REV01",CALC_CONN_TEB0187_REV01!$F:$N),9,0),"---")</f>
        <v>---</v>
      </c>
      <c r="L1140" s="59" t="str">
        <f>IFERROR(VLOOKUP(K1140,B2B!$H$3:$I$2000,2,0),"---")</f>
        <v>---</v>
      </c>
      <c r="M1140" s="59" t="str">
        <f>IFERROR(VLOOKUP(L1140,IF($M$4="TEI0187_REV01",RAW_m_TEI0187_REV01!$AD:$AH),5,0),"---")</f>
        <v>---</v>
      </c>
      <c r="N1140" s="59" t="str">
        <f>IFERROR(VLOOKUP(L1140,IF($M$4="TEI0187_REV01",RAW_m_TEI0187_REV01!$AE:$AJ),6,0),"---")</f>
        <v>---</v>
      </c>
      <c r="O1140" s="63" t="str">
        <f>IFERROR(VLOOKUP(L1140,IF($M$4="TEI0187_REV01",RAW_m_TEI0187_REV01!$AD:$AE),2,0),"---")</f>
        <v>---</v>
      </c>
      <c r="P1140" s="59" t="str">
        <f>IFERROR(VLOOKUP(O1140,IF($M$4="TEI0187_REV01",RAW_m_TEI0187_REV01!$AJ:$AK),2,0),"---")</f>
        <v>---</v>
      </c>
      <c r="Q1140" s="59" t="str">
        <f>IFERROR(VLOOKUP(L1140,IF($M$4="TEI0187_REV01",RAW_m_TEI0187_REV01!$AD:$AF),3,0),"---")</f>
        <v>---</v>
      </c>
      <c r="R1140" s="59" t="str">
        <f>IFERROR(VLOOKUP(O1140,IF($M$4="TEI0187_REV01",RAW_m_TEI0187_REV01!$AE:$AG),3,0),"---")</f>
        <v>---</v>
      </c>
      <c r="S1140" s="59" t="str">
        <f t="shared" si="37"/>
        <v>---</v>
      </c>
    </row>
    <row r="1141" spans="2:19" ht="15" customHeight="1" x14ac:dyDescent="0.25">
      <c r="B1141" s="59">
        <f t="shared" si="38"/>
        <v>1136</v>
      </c>
      <c r="C1141" s="60">
        <f>IFERROR(IF($C$4="TEB0187_REV01",CALC_CONN_TEB0187_REV01!U1141,),"---")</f>
        <v>0</v>
      </c>
      <c r="D1141" s="59">
        <f>IFERROR(IF($C$4="TEB0187_REV01",CALC_CONN_TEB0187_REV01!D1141,),"---")</f>
        <v>0</v>
      </c>
      <c r="E1141" s="59">
        <f>IFERROR(IF($C$4="TEB0187_REV01",CALC_CONN_TEB0187_REV01!E1141,),"---")</f>
        <v>0</v>
      </c>
      <c r="F1141" s="59" t="str">
        <f>IFERROR(IF(VLOOKUP($D1141&amp;"-"&amp;$E1141,IF($C$4="TEB0187_REV01",CALC_CONN_TEB0187_REV01!$F:$I),4,0)="--","---",IF($C$4="TEB0187_REV01",CALC_CONN_TEB0187_REV01!$G1141&amp; " --&gt; " &amp;CALC_CONN_TEB0187_REV01!$I1141&amp; " --&gt; ")),"---")</f>
        <v>---</v>
      </c>
      <c r="G1141" s="59" t="str">
        <f>IFERROR(IF(VLOOKUP($D1141&amp;"-"&amp;$E1141,IF($C$4="TEB0187_REV01",CALC_CONN_TEB0187_REV01!$F:$H),3,0)="--",VLOOKUP($D1141&amp;"-"&amp;$E1141,IF($C$4="TEB0187_REV01",CALC_CONN_TEB0187_REV01!$F:$H),2,0),VLOOKUP($D1141&amp;"-"&amp;$E1141,IF($C$4="TEB0187_REV01",CALC_CONN_TEB0187_REV01!$F:$H),3,0)),"---")</f>
        <v>---</v>
      </c>
      <c r="H1141" s="59" t="str">
        <f>IFERROR(VLOOKUP(G1141,IF($C$4="TEB0187_REV01",CALC_CONN_TEB0187_REV01!$G:$T),14,0),"---")</f>
        <v>---</v>
      </c>
      <c r="I1141" s="59" t="str">
        <f>IFERROR(VLOOKUP($D1141&amp;"-"&amp;$E1141,IF($C$4="TEB0187_REV01",CALC_CONN_TEB0187_REV01!$F:$K,"???"),6,0),"---")</f>
        <v>---</v>
      </c>
      <c r="J1141" s="61" t="str">
        <f>IFERROR(VLOOKUP($D1141&amp;"-"&amp;$E1141,IF($C$4="TEB0187_REV01",CALC_CONN_TEB0187_REV01!$F:$M,"???"),8,0),"---")</f>
        <v>---</v>
      </c>
      <c r="K1141" s="62" t="str">
        <f>IFERROR(VLOOKUP($D1141&amp;"-"&amp;$E1141,IF($C$4="TEB0187_REV01",CALC_CONN_TEB0187_REV01!$F:$N),9,0),"---")</f>
        <v>---</v>
      </c>
      <c r="L1141" s="59" t="str">
        <f>IFERROR(VLOOKUP(K1141,B2B!$H$3:$I$2000,2,0),"---")</f>
        <v>---</v>
      </c>
      <c r="M1141" s="59" t="str">
        <f>IFERROR(VLOOKUP(L1141,IF($M$4="TEI0187_REV01",RAW_m_TEI0187_REV01!$AD:$AH),5,0),"---")</f>
        <v>---</v>
      </c>
      <c r="N1141" s="59" t="str">
        <f>IFERROR(VLOOKUP(L1141,IF($M$4="TEI0187_REV01",RAW_m_TEI0187_REV01!$AE:$AJ),6,0),"---")</f>
        <v>---</v>
      </c>
      <c r="O1141" s="63" t="str">
        <f>IFERROR(VLOOKUP(L1141,IF($M$4="TEI0187_REV01",RAW_m_TEI0187_REV01!$AD:$AE),2,0),"---")</f>
        <v>---</v>
      </c>
      <c r="P1141" s="59" t="str">
        <f>IFERROR(VLOOKUP(O1141,IF($M$4="TEI0187_REV01",RAW_m_TEI0187_REV01!$AJ:$AK),2,0),"---")</f>
        <v>---</v>
      </c>
      <c r="Q1141" s="59" t="str">
        <f>IFERROR(VLOOKUP(L1141,IF($M$4="TEI0187_REV01",RAW_m_TEI0187_REV01!$AD:$AF),3,0),"---")</f>
        <v>---</v>
      </c>
      <c r="R1141" s="59" t="str">
        <f>IFERROR(VLOOKUP(O1141,IF($M$4="TEI0187_REV01",RAW_m_TEI0187_REV01!$AE:$AG),3,0),"---")</f>
        <v>---</v>
      </c>
      <c r="S1141" s="59" t="str">
        <f t="shared" si="37"/>
        <v>---</v>
      </c>
    </row>
    <row r="1142" spans="2:19" ht="15" customHeight="1" x14ac:dyDescent="0.25">
      <c r="B1142" s="59">
        <f t="shared" si="38"/>
        <v>1137</v>
      </c>
      <c r="C1142" s="60">
        <f>IFERROR(IF($C$4="TEB0187_REV01",CALC_CONN_TEB0187_REV01!U1142,),"---")</f>
        <v>0</v>
      </c>
      <c r="D1142" s="59">
        <f>IFERROR(IF($C$4="TEB0187_REV01",CALC_CONN_TEB0187_REV01!D1142,),"---")</f>
        <v>0</v>
      </c>
      <c r="E1142" s="59">
        <f>IFERROR(IF($C$4="TEB0187_REV01",CALC_CONN_TEB0187_REV01!E1142,),"---")</f>
        <v>0</v>
      </c>
      <c r="F1142" s="59" t="str">
        <f>IFERROR(IF(VLOOKUP($D1142&amp;"-"&amp;$E1142,IF($C$4="TEB0187_REV01",CALC_CONN_TEB0187_REV01!$F:$I),4,0)="--","---",IF($C$4="TEB0187_REV01",CALC_CONN_TEB0187_REV01!$G1142&amp; " --&gt; " &amp;CALC_CONN_TEB0187_REV01!$I1142&amp; " --&gt; ")),"---")</f>
        <v>---</v>
      </c>
      <c r="G1142" s="59" t="str">
        <f>IFERROR(IF(VLOOKUP($D1142&amp;"-"&amp;$E1142,IF($C$4="TEB0187_REV01",CALC_CONN_TEB0187_REV01!$F:$H),3,0)="--",VLOOKUP($D1142&amp;"-"&amp;$E1142,IF($C$4="TEB0187_REV01",CALC_CONN_TEB0187_REV01!$F:$H),2,0),VLOOKUP($D1142&amp;"-"&amp;$E1142,IF($C$4="TEB0187_REV01",CALC_CONN_TEB0187_REV01!$F:$H),3,0)),"---")</f>
        <v>---</v>
      </c>
      <c r="H1142" s="59" t="str">
        <f>IFERROR(VLOOKUP(G1142,IF($C$4="TEB0187_REV01",CALC_CONN_TEB0187_REV01!$G:$T),14,0),"---")</f>
        <v>---</v>
      </c>
      <c r="I1142" s="59" t="str">
        <f>IFERROR(VLOOKUP($D1142&amp;"-"&amp;$E1142,IF($C$4="TEB0187_REV01",CALC_CONN_TEB0187_REV01!$F:$K,"???"),6,0),"---")</f>
        <v>---</v>
      </c>
      <c r="J1142" s="61" t="str">
        <f>IFERROR(VLOOKUP($D1142&amp;"-"&amp;$E1142,IF($C$4="TEB0187_REV01",CALC_CONN_TEB0187_REV01!$F:$M,"???"),8,0),"---")</f>
        <v>---</v>
      </c>
      <c r="K1142" s="62" t="str">
        <f>IFERROR(VLOOKUP($D1142&amp;"-"&amp;$E1142,IF($C$4="TEB0187_REV01",CALC_CONN_TEB0187_REV01!$F:$N),9,0),"---")</f>
        <v>---</v>
      </c>
      <c r="L1142" s="59" t="str">
        <f>IFERROR(VLOOKUP(K1142,B2B!$H$3:$I$2000,2,0),"---")</f>
        <v>---</v>
      </c>
      <c r="M1142" s="59" t="str">
        <f>IFERROR(VLOOKUP(L1142,IF($M$4="TEI0187_REV01",RAW_m_TEI0187_REV01!$AD:$AH),5,0),"---")</f>
        <v>---</v>
      </c>
      <c r="N1142" s="59" t="str">
        <f>IFERROR(VLOOKUP(L1142,IF($M$4="TEI0187_REV01",RAW_m_TEI0187_REV01!$AE:$AJ),6,0),"---")</f>
        <v>---</v>
      </c>
      <c r="O1142" s="63" t="str">
        <f>IFERROR(VLOOKUP(L1142,IF($M$4="TEI0187_REV01",RAW_m_TEI0187_REV01!$AD:$AE),2,0),"---")</f>
        <v>---</v>
      </c>
      <c r="P1142" s="59" t="str">
        <f>IFERROR(VLOOKUP(O1142,IF($M$4="TEI0187_REV01",RAW_m_TEI0187_REV01!$AJ:$AK),2,0),"---")</f>
        <v>---</v>
      </c>
      <c r="Q1142" s="59" t="str">
        <f>IFERROR(VLOOKUP(L1142,IF($M$4="TEI0187_REV01",RAW_m_TEI0187_REV01!$AD:$AF),3,0),"---")</f>
        <v>---</v>
      </c>
      <c r="R1142" s="59" t="str">
        <f>IFERROR(VLOOKUP(O1142,IF($M$4="TEI0187_REV01",RAW_m_TEI0187_REV01!$AE:$AG),3,0),"---")</f>
        <v>---</v>
      </c>
      <c r="S1142" s="59" t="str">
        <f t="shared" si="37"/>
        <v>---</v>
      </c>
    </row>
    <row r="1143" spans="2:19" ht="15" customHeight="1" x14ac:dyDescent="0.25">
      <c r="B1143" s="59">
        <f t="shared" si="38"/>
        <v>1138</v>
      </c>
      <c r="C1143" s="60">
        <f>IFERROR(IF($C$4="TEB0187_REV01",CALC_CONN_TEB0187_REV01!U1143,),"---")</f>
        <v>0</v>
      </c>
      <c r="D1143" s="59">
        <f>IFERROR(IF($C$4="TEB0187_REV01",CALC_CONN_TEB0187_REV01!D1143,),"---")</f>
        <v>0</v>
      </c>
      <c r="E1143" s="59">
        <f>IFERROR(IF($C$4="TEB0187_REV01",CALC_CONN_TEB0187_REV01!E1143,),"---")</f>
        <v>0</v>
      </c>
      <c r="F1143" s="59" t="str">
        <f>IFERROR(IF(VLOOKUP($D1143&amp;"-"&amp;$E1143,IF($C$4="TEB0187_REV01",CALC_CONN_TEB0187_REV01!$F:$I),4,0)="--","---",IF($C$4="TEB0187_REV01",CALC_CONN_TEB0187_REV01!$G1143&amp; " --&gt; " &amp;CALC_CONN_TEB0187_REV01!$I1143&amp; " --&gt; ")),"---")</f>
        <v>---</v>
      </c>
      <c r="G1143" s="59" t="str">
        <f>IFERROR(IF(VLOOKUP($D1143&amp;"-"&amp;$E1143,IF($C$4="TEB0187_REV01",CALC_CONN_TEB0187_REV01!$F:$H),3,0)="--",VLOOKUP($D1143&amp;"-"&amp;$E1143,IF($C$4="TEB0187_REV01",CALC_CONN_TEB0187_REV01!$F:$H),2,0),VLOOKUP($D1143&amp;"-"&amp;$E1143,IF($C$4="TEB0187_REV01",CALC_CONN_TEB0187_REV01!$F:$H),3,0)),"---")</f>
        <v>---</v>
      </c>
      <c r="H1143" s="59" t="str">
        <f>IFERROR(VLOOKUP(G1143,IF($C$4="TEB0187_REV01",CALC_CONN_TEB0187_REV01!$G:$T),14,0),"---")</f>
        <v>---</v>
      </c>
      <c r="I1143" s="59" t="str">
        <f>IFERROR(VLOOKUP($D1143&amp;"-"&amp;$E1143,IF($C$4="TEB0187_REV01",CALC_CONN_TEB0187_REV01!$F:$K,"???"),6,0),"---")</f>
        <v>---</v>
      </c>
      <c r="J1143" s="61" t="str">
        <f>IFERROR(VLOOKUP($D1143&amp;"-"&amp;$E1143,IF($C$4="TEB0187_REV01",CALC_CONN_TEB0187_REV01!$F:$M,"???"),8,0),"---")</f>
        <v>---</v>
      </c>
      <c r="K1143" s="62" t="str">
        <f>IFERROR(VLOOKUP($D1143&amp;"-"&amp;$E1143,IF($C$4="TEB0187_REV01",CALC_CONN_TEB0187_REV01!$F:$N),9,0),"---")</f>
        <v>---</v>
      </c>
      <c r="L1143" s="59" t="str">
        <f>IFERROR(VLOOKUP(K1143,B2B!$H$3:$I$2000,2,0),"---")</f>
        <v>---</v>
      </c>
      <c r="M1143" s="59" t="str">
        <f>IFERROR(VLOOKUP(L1143,IF($M$4="TEI0187_REV01",RAW_m_TEI0187_REV01!$AD:$AH),5,0),"---")</f>
        <v>---</v>
      </c>
      <c r="N1143" s="59" t="str">
        <f>IFERROR(VLOOKUP(L1143,IF($M$4="TEI0187_REV01",RAW_m_TEI0187_REV01!$AE:$AJ),6,0),"---")</f>
        <v>---</v>
      </c>
      <c r="O1143" s="63" t="str">
        <f>IFERROR(VLOOKUP(L1143,IF($M$4="TEI0187_REV01",RAW_m_TEI0187_REV01!$AD:$AE),2,0),"---")</f>
        <v>---</v>
      </c>
      <c r="P1143" s="59" t="str">
        <f>IFERROR(VLOOKUP(O1143,IF($M$4="TEI0187_REV01",RAW_m_TEI0187_REV01!$AJ:$AK),2,0),"---")</f>
        <v>---</v>
      </c>
      <c r="Q1143" s="59" t="str">
        <f>IFERROR(VLOOKUP(L1143,IF($M$4="TEI0187_REV01",RAW_m_TEI0187_REV01!$AD:$AF),3,0),"---")</f>
        <v>---</v>
      </c>
      <c r="R1143" s="59" t="str">
        <f>IFERROR(VLOOKUP(O1143,IF($M$4="TEI0187_REV01",RAW_m_TEI0187_REV01!$AE:$AG),3,0),"---")</f>
        <v>---</v>
      </c>
      <c r="S1143" s="59" t="str">
        <f t="shared" si="37"/>
        <v>---</v>
      </c>
    </row>
    <row r="1144" spans="2:19" ht="15" customHeight="1" x14ac:dyDescent="0.25">
      <c r="B1144" s="59">
        <f t="shared" si="38"/>
        <v>1139</v>
      </c>
      <c r="C1144" s="60">
        <f>IFERROR(IF($C$4="TEB0187_REV01",CALC_CONN_TEB0187_REV01!U1144,),"---")</f>
        <v>0</v>
      </c>
      <c r="D1144" s="59">
        <f>IFERROR(IF($C$4="TEB0187_REV01",CALC_CONN_TEB0187_REV01!D1144,),"---")</f>
        <v>0</v>
      </c>
      <c r="E1144" s="59">
        <f>IFERROR(IF($C$4="TEB0187_REV01",CALC_CONN_TEB0187_REV01!E1144,),"---")</f>
        <v>0</v>
      </c>
      <c r="F1144" s="59" t="str">
        <f>IFERROR(IF(VLOOKUP($D1144&amp;"-"&amp;$E1144,IF($C$4="TEB0187_REV01",CALC_CONN_TEB0187_REV01!$F:$I),4,0)="--","---",IF($C$4="TEB0187_REV01",CALC_CONN_TEB0187_REV01!$G1144&amp; " --&gt; " &amp;CALC_CONN_TEB0187_REV01!$I1144&amp; " --&gt; ")),"---")</f>
        <v>---</v>
      </c>
      <c r="G1144" s="59" t="str">
        <f>IFERROR(IF(VLOOKUP($D1144&amp;"-"&amp;$E1144,IF($C$4="TEB0187_REV01",CALC_CONN_TEB0187_REV01!$F:$H),3,0)="--",VLOOKUP($D1144&amp;"-"&amp;$E1144,IF($C$4="TEB0187_REV01",CALC_CONN_TEB0187_REV01!$F:$H),2,0),VLOOKUP($D1144&amp;"-"&amp;$E1144,IF($C$4="TEB0187_REV01",CALC_CONN_TEB0187_REV01!$F:$H),3,0)),"---")</f>
        <v>---</v>
      </c>
      <c r="H1144" s="59" t="str">
        <f>IFERROR(VLOOKUP(G1144,IF($C$4="TEB0187_REV01",CALC_CONN_TEB0187_REV01!$G:$T),14,0),"---")</f>
        <v>---</v>
      </c>
      <c r="I1144" s="59" t="str">
        <f>IFERROR(VLOOKUP($D1144&amp;"-"&amp;$E1144,IF($C$4="TEB0187_REV01",CALC_CONN_TEB0187_REV01!$F:$K,"???"),6,0),"---")</f>
        <v>---</v>
      </c>
      <c r="J1144" s="61" t="str">
        <f>IFERROR(VLOOKUP($D1144&amp;"-"&amp;$E1144,IF($C$4="TEB0187_REV01",CALC_CONN_TEB0187_REV01!$F:$M,"???"),8,0),"---")</f>
        <v>---</v>
      </c>
      <c r="K1144" s="62" t="str">
        <f>IFERROR(VLOOKUP($D1144&amp;"-"&amp;$E1144,IF($C$4="TEB0187_REV01",CALC_CONN_TEB0187_REV01!$F:$N),9,0),"---")</f>
        <v>---</v>
      </c>
      <c r="L1144" s="59" t="str">
        <f>IFERROR(VLOOKUP(K1144,B2B!$H$3:$I$2000,2,0),"---")</f>
        <v>---</v>
      </c>
      <c r="M1144" s="59" t="str">
        <f>IFERROR(VLOOKUP(L1144,IF($M$4="TEI0187_REV01",RAW_m_TEI0187_REV01!$AD:$AH),5,0),"---")</f>
        <v>---</v>
      </c>
      <c r="N1144" s="59" t="str">
        <f>IFERROR(VLOOKUP(L1144,IF($M$4="TEI0187_REV01",RAW_m_TEI0187_REV01!$AE:$AJ),6,0),"---")</f>
        <v>---</v>
      </c>
      <c r="O1144" s="63" t="str">
        <f>IFERROR(VLOOKUP(L1144,IF($M$4="TEI0187_REV01",RAW_m_TEI0187_REV01!$AD:$AE),2,0),"---")</f>
        <v>---</v>
      </c>
      <c r="P1144" s="59" t="str">
        <f>IFERROR(VLOOKUP(O1144,IF($M$4="TEI0187_REV01",RAW_m_TEI0187_REV01!$AJ:$AK),2,0),"---")</f>
        <v>---</v>
      </c>
      <c r="Q1144" s="59" t="str">
        <f>IFERROR(VLOOKUP(L1144,IF($M$4="TEI0187_REV01",RAW_m_TEI0187_REV01!$AD:$AF),3,0),"---")</f>
        <v>---</v>
      </c>
      <c r="R1144" s="59" t="str">
        <f>IFERROR(VLOOKUP(O1144,IF($M$4="TEI0187_REV01",RAW_m_TEI0187_REV01!$AE:$AG),3,0),"---")</f>
        <v>---</v>
      </c>
      <c r="S1144" s="59" t="str">
        <f t="shared" si="37"/>
        <v>---</v>
      </c>
    </row>
    <row r="1145" spans="2:19" ht="15" customHeight="1" x14ac:dyDescent="0.25">
      <c r="B1145" s="59">
        <f t="shared" si="38"/>
        <v>1140</v>
      </c>
      <c r="C1145" s="60">
        <f>IFERROR(IF($C$4="TEB0187_REV01",CALC_CONN_TEB0187_REV01!U1145,),"---")</f>
        <v>0</v>
      </c>
      <c r="D1145" s="59">
        <f>IFERROR(IF($C$4="TEB0187_REV01",CALC_CONN_TEB0187_REV01!D1145,),"---")</f>
        <v>0</v>
      </c>
      <c r="E1145" s="59">
        <f>IFERROR(IF($C$4="TEB0187_REV01",CALC_CONN_TEB0187_REV01!E1145,),"---")</f>
        <v>0</v>
      </c>
      <c r="F1145" s="59" t="str">
        <f>IFERROR(IF(VLOOKUP($D1145&amp;"-"&amp;$E1145,IF($C$4="TEB0187_REV01",CALC_CONN_TEB0187_REV01!$F:$I),4,0)="--","---",IF($C$4="TEB0187_REV01",CALC_CONN_TEB0187_REV01!$G1145&amp; " --&gt; " &amp;CALC_CONN_TEB0187_REV01!$I1145&amp; " --&gt; ")),"---")</f>
        <v>---</v>
      </c>
      <c r="G1145" s="59" t="str">
        <f>IFERROR(IF(VLOOKUP($D1145&amp;"-"&amp;$E1145,IF($C$4="TEB0187_REV01",CALC_CONN_TEB0187_REV01!$F:$H),3,0)="--",VLOOKUP($D1145&amp;"-"&amp;$E1145,IF($C$4="TEB0187_REV01",CALC_CONN_TEB0187_REV01!$F:$H),2,0),VLOOKUP($D1145&amp;"-"&amp;$E1145,IF($C$4="TEB0187_REV01",CALC_CONN_TEB0187_REV01!$F:$H),3,0)),"---")</f>
        <v>---</v>
      </c>
      <c r="H1145" s="59" t="str">
        <f>IFERROR(VLOOKUP(G1145,IF($C$4="TEB0187_REV01",CALC_CONN_TEB0187_REV01!$G:$T),14,0),"---")</f>
        <v>---</v>
      </c>
      <c r="I1145" s="59" t="str">
        <f>IFERROR(VLOOKUP($D1145&amp;"-"&amp;$E1145,IF($C$4="TEB0187_REV01",CALC_CONN_TEB0187_REV01!$F:$K,"???"),6,0),"---")</f>
        <v>---</v>
      </c>
      <c r="J1145" s="61" t="str">
        <f>IFERROR(VLOOKUP($D1145&amp;"-"&amp;$E1145,IF($C$4="TEB0187_REV01",CALC_CONN_TEB0187_REV01!$F:$M,"???"),8,0),"---")</f>
        <v>---</v>
      </c>
      <c r="K1145" s="62" t="str">
        <f>IFERROR(VLOOKUP($D1145&amp;"-"&amp;$E1145,IF($C$4="TEB0187_REV01",CALC_CONN_TEB0187_REV01!$F:$N),9,0),"---")</f>
        <v>---</v>
      </c>
      <c r="L1145" s="59" t="str">
        <f>IFERROR(VLOOKUP(K1145,B2B!$H$3:$I$2000,2,0),"---")</f>
        <v>---</v>
      </c>
      <c r="M1145" s="59" t="str">
        <f>IFERROR(VLOOKUP(L1145,IF($M$4="TEI0187_REV01",RAW_m_TEI0187_REV01!$AD:$AH),5,0),"---")</f>
        <v>---</v>
      </c>
      <c r="N1145" s="59" t="str">
        <f>IFERROR(VLOOKUP(L1145,IF($M$4="TEI0187_REV01",RAW_m_TEI0187_REV01!$AE:$AJ),6,0),"---")</f>
        <v>---</v>
      </c>
      <c r="O1145" s="63" t="str">
        <f>IFERROR(VLOOKUP(L1145,IF($M$4="TEI0187_REV01",RAW_m_TEI0187_REV01!$AD:$AE),2,0),"---")</f>
        <v>---</v>
      </c>
      <c r="P1145" s="59" t="str">
        <f>IFERROR(VLOOKUP(O1145,IF($M$4="TEI0187_REV01",RAW_m_TEI0187_REV01!$AJ:$AK),2,0),"---")</f>
        <v>---</v>
      </c>
      <c r="Q1145" s="59" t="str">
        <f>IFERROR(VLOOKUP(L1145,IF($M$4="TEI0187_REV01",RAW_m_TEI0187_REV01!$AD:$AF),3,0),"---")</f>
        <v>---</v>
      </c>
      <c r="R1145" s="59" t="str">
        <f>IFERROR(VLOOKUP(O1145,IF($M$4="TEI0187_REV01",RAW_m_TEI0187_REV01!$AE:$AG),3,0),"---")</f>
        <v>---</v>
      </c>
      <c r="S1145" s="59" t="str">
        <f t="shared" si="37"/>
        <v>---</v>
      </c>
    </row>
    <row r="1146" spans="2:19" ht="15" customHeight="1" x14ac:dyDescent="0.25">
      <c r="B1146" s="59">
        <f t="shared" si="38"/>
        <v>1141</v>
      </c>
      <c r="C1146" s="60">
        <f>IFERROR(IF($C$4="TEB0187_REV01",CALC_CONN_TEB0187_REV01!U1146,),"---")</f>
        <v>0</v>
      </c>
      <c r="D1146" s="59">
        <f>IFERROR(IF($C$4="TEB0187_REV01",CALC_CONN_TEB0187_REV01!D1146,),"---")</f>
        <v>0</v>
      </c>
      <c r="E1146" s="59">
        <f>IFERROR(IF($C$4="TEB0187_REV01",CALC_CONN_TEB0187_REV01!E1146,),"---")</f>
        <v>0</v>
      </c>
      <c r="F1146" s="59" t="str">
        <f>IFERROR(IF(VLOOKUP($D1146&amp;"-"&amp;$E1146,IF($C$4="TEB0187_REV01",CALC_CONN_TEB0187_REV01!$F:$I),4,0)="--","---",IF($C$4="TEB0187_REV01",CALC_CONN_TEB0187_REV01!$G1146&amp; " --&gt; " &amp;CALC_CONN_TEB0187_REV01!$I1146&amp; " --&gt; ")),"---")</f>
        <v>---</v>
      </c>
      <c r="G1146" s="59" t="str">
        <f>IFERROR(IF(VLOOKUP($D1146&amp;"-"&amp;$E1146,IF($C$4="TEB0187_REV01",CALC_CONN_TEB0187_REV01!$F:$H),3,0)="--",VLOOKUP($D1146&amp;"-"&amp;$E1146,IF($C$4="TEB0187_REV01",CALC_CONN_TEB0187_REV01!$F:$H),2,0),VLOOKUP($D1146&amp;"-"&amp;$E1146,IF($C$4="TEB0187_REV01",CALC_CONN_TEB0187_REV01!$F:$H),3,0)),"---")</f>
        <v>---</v>
      </c>
      <c r="H1146" s="59" t="str">
        <f>IFERROR(VLOOKUP(G1146,IF($C$4="TEB0187_REV01",CALC_CONN_TEB0187_REV01!$G:$T),14,0),"---")</f>
        <v>---</v>
      </c>
      <c r="I1146" s="59" t="str">
        <f>IFERROR(VLOOKUP($D1146&amp;"-"&amp;$E1146,IF($C$4="TEB0187_REV01",CALC_CONN_TEB0187_REV01!$F:$K,"???"),6,0),"---")</f>
        <v>---</v>
      </c>
      <c r="J1146" s="61" t="str">
        <f>IFERROR(VLOOKUP($D1146&amp;"-"&amp;$E1146,IF($C$4="TEB0187_REV01",CALC_CONN_TEB0187_REV01!$F:$M,"???"),8,0),"---")</f>
        <v>---</v>
      </c>
      <c r="K1146" s="62" t="str">
        <f>IFERROR(VLOOKUP($D1146&amp;"-"&amp;$E1146,IF($C$4="TEB0187_REV01",CALC_CONN_TEB0187_REV01!$F:$N),9,0),"---")</f>
        <v>---</v>
      </c>
      <c r="L1146" s="59" t="str">
        <f>IFERROR(VLOOKUP(K1146,B2B!$H$3:$I$2000,2,0),"---")</f>
        <v>---</v>
      </c>
      <c r="M1146" s="59" t="str">
        <f>IFERROR(VLOOKUP(L1146,IF($M$4="TEI0187_REV01",RAW_m_TEI0187_REV01!$AD:$AH),5,0),"---")</f>
        <v>---</v>
      </c>
      <c r="N1146" s="59" t="str">
        <f>IFERROR(VLOOKUP(L1146,IF($M$4="TEI0187_REV01",RAW_m_TEI0187_REV01!$AE:$AJ),6,0),"---")</f>
        <v>---</v>
      </c>
      <c r="O1146" s="63" t="str">
        <f>IFERROR(VLOOKUP(L1146,IF($M$4="TEI0187_REV01",RAW_m_TEI0187_REV01!$AD:$AE),2,0),"---")</f>
        <v>---</v>
      </c>
      <c r="P1146" s="59" t="str">
        <f>IFERROR(VLOOKUP(O1146,IF($M$4="TEI0187_REV01",RAW_m_TEI0187_REV01!$AJ:$AK),2,0),"---")</f>
        <v>---</v>
      </c>
      <c r="Q1146" s="59" t="str">
        <f>IFERROR(VLOOKUP(L1146,IF($M$4="TEI0187_REV01",RAW_m_TEI0187_REV01!$AD:$AF),3,0),"---")</f>
        <v>---</v>
      </c>
      <c r="R1146" s="59" t="str">
        <f>IFERROR(VLOOKUP(O1146,IF($M$4="TEI0187_REV01",RAW_m_TEI0187_REV01!$AE:$AG),3,0),"---")</f>
        <v>---</v>
      </c>
      <c r="S1146" s="59" t="str">
        <f t="shared" si="37"/>
        <v>---</v>
      </c>
    </row>
    <row r="1147" spans="2:19" ht="15" customHeight="1" x14ac:dyDescent="0.25">
      <c r="B1147" s="59">
        <f t="shared" si="38"/>
        <v>1142</v>
      </c>
      <c r="C1147" s="60">
        <f>IFERROR(IF($C$4="TEB0187_REV01",CALC_CONN_TEB0187_REV01!U1147,),"---")</f>
        <v>0</v>
      </c>
      <c r="D1147" s="59">
        <f>IFERROR(IF($C$4="TEB0187_REV01",CALC_CONN_TEB0187_REV01!D1147,),"---")</f>
        <v>0</v>
      </c>
      <c r="E1147" s="59">
        <f>IFERROR(IF($C$4="TEB0187_REV01",CALC_CONN_TEB0187_REV01!E1147,),"---")</f>
        <v>0</v>
      </c>
      <c r="F1147" s="59" t="str">
        <f>IFERROR(IF(VLOOKUP($D1147&amp;"-"&amp;$E1147,IF($C$4="TEB0187_REV01",CALC_CONN_TEB0187_REV01!$F:$I),4,0)="--","---",IF($C$4="TEB0187_REV01",CALC_CONN_TEB0187_REV01!$G1147&amp; " --&gt; " &amp;CALC_CONN_TEB0187_REV01!$I1147&amp; " --&gt; ")),"---")</f>
        <v>---</v>
      </c>
      <c r="G1147" s="59" t="str">
        <f>IFERROR(IF(VLOOKUP($D1147&amp;"-"&amp;$E1147,IF($C$4="TEB0187_REV01",CALC_CONN_TEB0187_REV01!$F:$H),3,0)="--",VLOOKUP($D1147&amp;"-"&amp;$E1147,IF($C$4="TEB0187_REV01",CALC_CONN_TEB0187_REV01!$F:$H),2,0),VLOOKUP($D1147&amp;"-"&amp;$E1147,IF($C$4="TEB0187_REV01",CALC_CONN_TEB0187_REV01!$F:$H),3,0)),"---")</f>
        <v>---</v>
      </c>
      <c r="H1147" s="59" t="str">
        <f>IFERROR(VLOOKUP(G1147,IF($C$4="TEB0187_REV01",CALC_CONN_TEB0187_REV01!$G:$T),14,0),"---")</f>
        <v>---</v>
      </c>
      <c r="I1147" s="59" t="str">
        <f>IFERROR(VLOOKUP($D1147&amp;"-"&amp;$E1147,IF($C$4="TEB0187_REV01",CALC_CONN_TEB0187_REV01!$F:$K,"???"),6,0),"---")</f>
        <v>---</v>
      </c>
      <c r="J1147" s="61" t="str">
        <f>IFERROR(VLOOKUP($D1147&amp;"-"&amp;$E1147,IF($C$4="TEB0187_REV01",CALC_CONN_TEB0187_REV01!$F:$M,"???"),8,0),"---")</f>
        <v>---</v>
      </c>
      <c r="K1147" s="62" t="str">
        <f>IFERROR(VLOOKUP($D1147&amp;"-"&amp;$E1147,IF($C$4="TEB0187_REV01",CALC_CONN_TEB0187_REV01!$F:$N),9,0),"---")</f>
        <v>---</v>
      </c>
      <c r="L1147" s="59" t="str">
        <f>IFERROR(VLOOKUP(K1147,B2B!$H$3:$I$2000,2,0),"---")</f>
        <v>---</v>
      </c>
      <c r="M1147" s="59" t="str">
        <f>IFERROR(VLOOKUP(L1147,IF($M$4="TEI0187_REV01",RAW_m_TEI0187_REV01!$AD:$AH),5,0),"---")</f>
        <v>---</v>
      </c>
      <c r="N1147" s="59" t="str">
        <f>IFERROR(VLOOKUP(L1147,IF($M$4="TEI0187_REV01",RAW_m_TEI0187_REV01!$AE:$AJ),6,0),"---")</f>
        <v>---</v>
      </c>
      <c r="O1147" s="63" t="str">
        <f>IFERROR(VLOOKUP(L1147,IF($M$4="TEI0187_REV01",RAW_m_TEI0187_REV01!$AD:$AE),2,0),"---")</f>
        <v>---</v>
      </c>
      <c r="P1147" s="59" t="str">
        <f>IFERROR(VLOOKUP(O1147,IF($M$4="TEI0187_REV01",RAW_m_TEI0187_REV01!$AJ:$AK),2,0),"---")</f>
        <v>---</v>
      </c>
      <c r="Q1147" s="59" t="str">
        <f>IFERROR(VLOOKUP(L1147,IF($M$4="TEI0187_REV01",RAW_m_TEI0187_REV01!$AD:$AF),3,0),"---")</f>
        <v>---</v>
      </c>
      <c r="R1147" s="59" t="str">
        <f>IFERROR(VLOOKUP(O1147,IF($M$4="TEI0187_REV01",RAW_m_TEI0187_REV01!$AE:$AG),3,0),"---")</f>
        <v>---</v>
      </c>
      <c r="S1147" s="59" t="str">
        <f t="shared" si="37"/>
        <v>---</v>
      </c>
    </row>
    <row r="1148" spans="2:19" ht="15" customHeight="1" x14ac:dyDescent="0.25">
      <c r="B1148" s="59">
        <f t="shared" si="38"/>
        <v>1143</v>
      </c>
      <c r="C1148" s="60">
        <f>IFERROR(IF($C$4="TEB0187_REV01",CALC_CONN_TEB0187_REV01!U1148,),"---")</f>
        <v>0</v>
      </c>
      <c r="D1148" s="59">
        <f>IFERROR(IF($C$4="TEB0187_REV01",CALC_CONN_TEB0187_REV01!D1148,),"---")</f>
        <v>0</v>
      </c>
      <c r="E1148" s="59">
        <f>IFERROR(IF($C$4="TEB0187_REV01",CALC_CONN_TEB0187_REV01!E1148,),"---")</f>
        <v>0</v>
      </c>
      <c r="F1148" s="59" t="str">
        <f>IFERROR(IF(VLOOKUP($D1148&amp;"-"&amp;$E1148,IF($C$4="TEB0187_REV01",CALC_CONN_TEB0187_REV01!$F:$I),4,0)="--","---",IF($C$4="TEB0187_REV01",CALC_CONN_TEB0187_REV01!$G1148&amp; " --&gt; " &amp;CALC_CONN_TEB0187_REV01!$I1148&amp; " --&gt; ")),"---")</f>
        <v>---</v>
      </c>
      <c r="G1148" s="59" t="str">
        <f>IFERROR(IF(VLOOKUP($D1148&amp;"-"&amp;$E1148,IF($C$4="TEB0187_REV01",CALC_CONN_TEB0187_REV01!$F:$H),3,0)="--",VLOOKUP($D1148&amp;"-"&amp;$E1148,IF($C$4="TEB0187_REV01",CALC_CONN_TEB0187_REV01!$F:$H),2,0),VLOOKUP($D1148&amp;"-"&amp;$E1148,IF($C$4="TEB0187_REV01",CALC_CONN_TEB0187_REV01!$F:$H),3,0)),"---")</f>
        <v>---</v>
      </c>
      <c r="H1148" s="59" t="str">
        <f>IFERROR(VLOOKUP(G1148,IF($C$4="TEB0187_REV01",CALC_CONN_TEB0187_REV01!$G:$T),14,0),"---")</f>
        <v>---</v>
      </c>
      <c r="I1148" s="59" t="str">
        <f>IFERROR(VLOOKUP($D1148&amp;"-"&amp;$E1148,IF($C$4="TEB0187_REV01",CALC_CONN_TEB0187_REV01!$F:$K,"???"),6,0),"---")</f>
        <v>---</v>
      </c>
      <c r="J1148" s="61" t="str">
        <f>IFERROR(VLOOKUP($D1148&amp;"-"&amp;$E1148,IF($C$4="TEB0187_REV01",CALC_CONN_TEB0187_REV01!$F:$M,"???"),8,0),"---")</f>
        <v>---</v>
      </c>
      <c r="K1148" s="62" t="str">
        <f>IFERROR(VLOOKUP($D1148&amp;"-"&amp;$E1148,IF($C$4="TEB0187_REV01",CALC_CONN_TEB0187_REV01!$F:$N),9,0),"---")</f>
        <v>---</v>
      </c>
      <c r="L1148" s="59" t="str">
        <f>IFERROR(VLOOKUP(K1148,B2B!$H$3:$I$2000,2,0),"---")</f>
        <v>---</v>
      </c>
      <c r="M1148" s="59" t="str">
        <f>IFERROR(VLOOKUP(L1148,IF($M$4="TEI0187_REV01",RAW_m_TEI0187_REV01!$AD:$AH),5,0),"---")</f>
        <v>---</v>
      </c>
      <c r="N1148" s="59" t="str">
        <f>IFERROR(VLOOKUP(L1148,IF($M$4="TEI0187_REV01",RAW_m_TEI0187_REV01!$AE:$AJ),6,0),"---")</f>
        <v>---</v>
      </c>
      <c r="O1148" s="63" t="str">
        <f>IFERROR(VLOOKUP(L1148,IF($M$4="TEI0187_REV01",RAW_m_TEI0187_REV01!$AD:$AE),2,0),"---")</f>
        <v>---</v>
      </c>
      <c r="P1148" s="59" t="str">
        <f>IFERROR(VLOOKUP(O1148,IF($M$4="TEI0187_REV01",RAW_m_TEI0187_REV01!$AJ:$AK),2,0),"---")</f>
        <v>---</v>
      </c>
      <c r="Q1148" s="59" t="str">
        <f>IFERROR(VLOOKUP(L1148,IF($M$4="TEI0187_REV01",RAW_m_TEI0187_REV01!$AD:$AF),3,0),"---")</f>
        <v>---</v>
      </c>
      <c r="R1148" s="59" t="str">
        <f>IFERROR(VLOOKUP(O1148,IF($M$4="TEI0187_REV01",RAW_m_TEI0187_REV01!$AE:$AG),3,0),"---")</f>
        <v>---</v>
      </c>
      <c r="S1148" s="59" t="str">
        <f t="shared" si="37"/>
        <v>---</v>
      </c>
    </row>
    <row r="1149" spans="2:19" ht="15" customHeight="1" x14ac:dyDescent="0.25">
      <c r="B1149" s="59">
        <f t="shared" si="38"/>
        <v>1144</v>
      </c>
      <c r="C1149" s="60">
        <f>IFERROR(IF($C$4="TEB0187_REV01",CALC_CONN_TEB0187_REV01!U1149,),"---")</f>
        <v>0</v>
      </c>
      <c r="D1149" s="59">
        <f>IFERROR(IF($C$4="TEB0187_REV01",CALC_CONN_TEB0187_REV01!D1149,),"---")</f>
        <v>0</v>
      </c>
      <c r="E1149" s="59">
        <f>IFERROR(IF($C$4="TEB0187_REV01",CALC_CONN_TEB0187_REV01!E1149,),"---")</f>
        <v>0</v>
      </c>
      <c r="F1149" s="59" t="str">
        <f>IFERROR(IF(VLOOKUP($D1149&amp;"-"&amp;$E1149,IF($C$4="TEB0187_REV01",CALC_CONN_TEB0187_REV01!$F:$I),4,0)="--","---",IF($C$4="TEB0187_REV01",CALC_CONN_TEB0187_REV01!$G1149&amp; " --&gt; " &amp;CALC_CONN_TEB0187_REV01!$I1149&amp; " --&gt; ")),"---")</f>
        <v>---</v>
      </c>
      <c r="G1149" s="59" t="str">
        <f>IFERROR(IF(VLOOKUP($D1149&amp;"-"&amp;$E1149,IF($C$4="TEB0187_REV01",CALC_CONN_TEB0187_REV01!$F:$H),3,0)="--",VLOOKUP($D1149&amp;"-"&amp;$E1149,IF($C$4="TEB0187_REV01",CALC_CONN_TEB0187_REV01!$F:$H),2,0),VLOOKUP($D1149&amp;"-"&amp;$E1149,IF($C$4="TEB0187_REV01",CALC_CONN_TEB0187_REV01!$F:$H),3,0)),"---")</f>
        <v>---</v>
      </c>
      <c r="H1149" s="59" t="str">
        <f>IFERROR(VLOOKUP(G1149,IF($C$4="TEB0187_REV01",CALC_CONN_TEB0187_REV01!$G:$T),14,0),"---")</f>
        <v>---</v>
      </c>
      <c r="I1149" s="59" t="str">
        <f>IFERROR(VLOOKUP($D1149&amp;"-"&amp;$E1149,IF($C$4="TEB0187_REV01",CALC_CONN_TEB0187_REV01!$F:$K,"???"),6,0),"---")</f>
        <v>---</v>
      </c>
      <c r="J1149" s="61" t="str">
        <f>IFERROR(VLOOKUP($D1149&amp;"-"&amp;$E1149,IF($C$4="TEB0187_REV01",CALC_CONN_TEB0187_REV01!$F:$M,"???"),8,0),"---")</f>
        <v>---</v>
      </c>
      <c r="K1149" s="62" t="str">
        <f>IFERROR(VLOOKUP($D1149&amp;"-"&amp;$E1149,IF($C$4="TEB0187_REV01",CALC_CONN_TEB0187_REV01!$F:$N),9,0),"---")</f>
        <v>---</v>
      </c>
      <c r="L1149" s="59" t="str">
        <f>IFERROR(VLOOKUP(K1149,B2B!$H$3:$I$2000,2,0),"---")</f>
        <v>---</v>
      </c>
      <c r="M1149" s="59" t="str">
        <f>IFERROR(VLOOKUP(L1149,IF($M$4="TEI0187_REV01",RAW_m_TEI0187_REV01!$AD:$AH),5,0),"---")</f>
        <v>---</v>
      </c>
      <c r="N1149" s="59" t="str">
        <f>IFERROR(VLOOKUP(L1149,IF($M$4="TEI0187_REV01",RAW_m_TEI0187_REV01!$AE:$AJ),6,0),"---")</f>
        <v>---</v>
      </c>
      <c r="O1149" s="63" t="str">
        <f>IFERROR(VLOOKUP(L1149,IF($M$4="TEI0187_REV01",RAW_m_TEI0187_REV01!$AD:$AE),2,0),"---")</f>
        <v>---</v>
      </c>
      <c r="P1149" s="59" t="str">
        <f>IFERROR(VLOOKUP(O1149,IF($M$4="TEI0187_REV01",RAW_m_TEI0187_REV01!$AJ:$AK),2,0),"---")</f>
        <v>---</v>
      </c>
      <c r="Q1149" s="59" t="str">
        <f>IFERROR(VLOOKUP(L1149,IF($M$4="TEI0187_REV01",RAW_m_TEI0187_REV01!$AD:$AF),3,0),"---")</f>
        <v>---</v>
      </c>
      <c r="R1149" s="59" t="str">
        <f>IFERROR(VLOOKUP(O1149,IF($M$4="TEI0187_REV01",RAW_m_TEI0187_REV01!$AE:$AG),3,0),"---")</f>
        <v>---</v>
      </c>
      <c r="S1149" s="59" t="str">
        <f t="shared" si="37"/>
        <v>---</v>
      </c>
    </row>
    <row r="1150" spans="2:19" ht="15" customHeight="1" x14ac:dyDescent="0.25">
      <c r="B1150" s="59">
        <f t="shared" si="38"/>
        <v>1145</v>
      </c>
      <c r="C1150" s="60">
        <f>IFERROR(IF($C$4="TEB0187_REV01",CALC_CONN_TEB0187_REV01!U1150,),"---")</f>
        <v>0</v>
      </c>
      <c r="D1150" s="59">
        <f>IFERROR(IF($C$4="TEB0187_REV01",CALC_CONN_TEB0187_REV01!D1150,),"---")</f>
        <v>0</v>
      </c>
      <c r="E1150" s="59">
        <f>IFERROR(IF($C$4="TEB0187_REV01",CALC_CONN_TEB0187_REV01!E1150,),"---")</f>
        <v>0</v>
      </c>
      <c r="F1150" s="59" t="str">
        <f>IFERROR(IF(VLOOKUP($D1150&amp;"-"&amp;$E1150,IF($C$4="TEB0187_REV01",CALC_CONN_TEB0187_REV01!$F:$I),4,0)="--","---",IF($C$4="TEB0187_REV01",CALC_CONN_TEB0187_REV01!$G1150&amp; " --&gt; " &amp;CALC_CONN_TEB0187_REV01!$I1150&amp; " --&gt; ")),"---")</f>
        <v>---</v>
      </c>
      <c r="G1150" s="59" t="str">
        <f>IFERROR(IF(VLOOKUP($D1150&amp;"-"&amp;$E1150,IF($C$4="TEB0187_REV01",CALC_CONN_TEB0187_REV01!$F:$H),3,0)="--",VLOOKUP($D1150&amp;"-"&amp;$E1150,IF($C$4="TEB0187_REV01",CALC_CONN_TEB0187_REV01!$F:$H),2,0),VLOOKUP($D1150&amp;"-"&amp;$E1150,IF($C$4="TEB0187_REV01",CALC_CONN_TEB0187_REV01!$F:$H),3,0)),"---")</f>
        <v>---</v>
      </c>
      <c r="H1150" s="59" t="str">
        <f>IFERROR(VLOOKUP(G1150,IF($C$4="TEB0187_REV01",CALC_CONN_TEB0187_REV01!$G:$T),14,0),"---")</f>
        <v>---</v>
      </c>
      <c r="I1150" s="59" t="str">
        <f>IFERROR(VLOOKUP($D1150&amp;"-"&amp;$E1150,IF($C$4="TEB0187_REV01",CALC_CONN_TEB0187_REV01!$F:$K,"???"),6,0),"---")</f>
        <v>---</v>
      </c>
      <c r="J1150" s="61" t="str">
        <f>IFERROR(VLOOKUP($D1150&amp;"-"&amp;$E1150,IF($C$4="TEB0187_REV01",CALC_CONN_TEB0187_REV01!$F:$M,"???"),8,0),"---")</f>
        <v>---</v>
      </c>
      <c r="K1150" s="62" t="str">
        <f>IFERROR(VLOOKUP($D1150&amp;"-"&amp;$E1150,IF($C$4="TEB0187_REV01",CALC_CONN_TEB0187_REV01!$F:$N),9,0),"---")</f>
        <v>---</v>
      </c>
      <c r="L1150" s="59" t="str">
        <f>IFERROR(VLOOKUP(K1150,B2B!$H$3:$I$2000,2,0),"---")</f>
        <v>---</v>
      </c>
      <c r="M1150" s="59" t="str">
        <f>IFERROR(VLOOKUP(L1150,IF($M$4="TEI0187_REV01",RAW_m_TEI0187_REV01!$AD:$AH),5,0),"---")</f>
        <v>---</v>
      </c>
      <c r="N1150" s="59" t="str">
        <f>IFERROR(VLOOKUP(L1150,IF($M$4="TEI0187_REV01",RAW_m_TEI0187_REV01!$AE:$AJ),6,0),"---")</f>
        <v>---</v>
      </c>
      <c r="O1150" s="63" t="str">
        <f>IFERROR(VLOOKUP(L1150,IF($M$4="TEI0187_REV01",RAW_m_TEI0187_REV01!$AD:$AE),2,0),"---")</f>
        <v>---</v>
      </c>
      <c r="P1150" s="59" t="str">
        <f>IFERROR(VLOOKUP(O1150,IF($M$4="TEI0187_REV01",RAW_m_TEI0187_REV01!$AJ:$AK),2,0),"---")</f>
        <v>---</v>
      </c>
      <c r="Q1150" s="59" t="str">
        <f>IFERROR(VLOOKUP(L1150,IF($M$4="TEI0187_REV01",RAW_m_TEI0187_REV01!$AD:$AF),3,0),"---")</f>
        <v>---</v>
      </c>
      <c r="R1150" s="59" t="str">
        <f>IFERROR(VLOOKUP(O1150,IF($M$4="TEI0187_REV01",RAW_m_TEI0187_REV01!$AE:$AG),3,0),"---")</f>
        <v>---</v>
      </c>
      <c r="S1150" s="59" t="str">
        <f t="shared" si="37"/>
        <v>---</v>
      </c>
    </row>
    <row r="1151" spans="2:19" ht="15" customHeight="1" x14ac:dyDescent="0.25">
      <c r="B1151" s="59">
        <f t="shared" si="38"/>
        <v>1146</v>
      </c>
      <c r="C1151" s="60">
        <f>IFERROR(IF($C$4="TEB0187_REV01",CALC_CONN_TEB0187_REV01!U1151,),"---")</f>
        <v>0</v>
      </c>
      <c r="D1151" s="59">
        <f>IFERROR(IF($C$4="TEB0187_REV01",CALC_CONN_TEB0187_REV01!D1151,),"---")</f>
        <v>0</v>
      </c>
      <c r="E1151" s="59">
        <f>IFERROR(IF($C$4="TEB0187_REV01",CALC_CONN_TEB0187_REV01!E1151,),"---")</f>
        <v>0</v>
      </c>
      <c r="F1151" s="59" t="str">
        <f>IFERROR(IF(VLOOKUP($D1151&amp;"-"&amp;$E1151,IF($C$4="TEB0187_REV01",CALC_CONN_TEB0187_REV01!$F:$I),4,0)="--","---",IF($C$4="TEB0187_REV01",CALC_CONN_TEB0187_REV01!$G1151&amp; " --&gt; " &amp;CALC_CONN_TEB0187_REV01!$I1151&amp; " --&gt; ")),"---")</f>
        <v>---</v>
      </c>
      <c r="G1151" s="59" t="str">
        <f>IFERROR(IF(VLOOKUP($D1151&amp;"-"&amp;$E1151,IF($C$4="TEB0187_REV01",CALC_CONN_TEB0187_REV01!$F:$H),3,0)="--",VLOOKUP($D1151&amp;"-"&amp;$E1151,IF($C$4="TEB0187_REV01",CALC_CONN_TEB0187_REV01!$F:$H),2,0),VLOOKUP($D1151&amp;"-"&amp;$E1151,IF($C$4="TEB0187_REV01",CALC_CONN_TEB0187_REV01!$F:$H),3,0)),"---")</f>
        <v>---</v>
      </c>
      <c r="H1151" s="59" t="str">
        <f>IFERROR(VLOOKUP(G1151,IF($C$4="TEB0187_REV01",CALC_CONN_TEB0187_REV01!$G:$T),14,0),"---")</f>
        <v>---</v>
      </c>
      <c r="I1151" s="59" t="str">
        <f>IFERROR(VLOOKUP($D1151&amp;"-"&amp;$E1151,IF($C$4="TEB0187_REV01",CALC_CONN_TEB0187_REV01!$F:$K,"???"),6,0),"---")</f>
        <v>---</v>
      </c>
      <c r="J1151" s="61" t="str">
        <f>IFERROR(VLOOKUP($D1151&amp;"-"&amp;$E1151,IF($C$4="TEB0187_REV01",CALC_CONN_TEB0187_REV01!$F:$M,"???"),8,0),"---")</f>
        <v>---</v>
      </c>
      <c r="K1151" s="62" t="str">
        <f>IFERROR(VLOOKUP($D1151&amp;"-"&amp;$E1151,IF($C$4="TEB0187_REV01",CALC_CONN_TEB0187_REV01!$F:$N),9,0),"---")</f>
        <v>---</v>
      </c>
      <c r="L1151" s="59" t="str">
        <f>IFERROR(VLOOKUP(K1151,B2B!$H$3:$I$2000,2,0),"---")</f>
        <v>---</v>
      </c>
      <c r="M1151" s="59" t="str">
        <f>IFERROR(VLOOKUP(L1151,IF($M$4="TEI0187_REV01",RAW_m_TEI0187_REV01!$AD:$AH),5,0),"---")</f>
        <v>---</v>
      </c>
      <c r="N1151" s="59" t="str">
        <f>IFERROR(VLOOKUP(L1151,IF($M$4="TEI0187_REV01",RAW_m_TEI0187_REV01!$AE:$AJ),6,0),"---")</f>
        <v>---</v>
      </c>
      <c r="O1151" s="63" t="str">
        <f>IFERROR(VLOOKUP(L1151,IF($M$4="TEI0187_REV01",RAW_m_TEI0187_REV01!$AD:$AE),2,0),"---")</f>
        <v>---</v>
      </c>
      <c r="P1151" s="59" t="str">
        <f>IFERROR(VLOOKUP(O1151,IF($M$4="TEI0187_REV01",RAW_m_TEI0187_REV01!$AJ:$AK),2,0),"---")</f>
        <v>---</v>
      </c>
      <c r="Q1151" s="59" t="str">
        <f>IFERROR(VLOOKUP(L1151,IF($M$4="TEI0187_REV01",RAW_m_TEI0187_REV01!$AD:$AF),3,0),"---")</f>
        <v>---</v>
      </c>
      <c r="R1151" s="59" t="str">
        <f>IFERROR(VLOOKUP(O1151,IF($M$4="TEI0187_REV01",RAW_m_TEI0187_REV01!$AE:$AG),3,0),"---")</f>
        <v>---</v>
      </c>
      <c r="S1151" s="59" t="str">
        <f t="shared" si="37"/>
        <v>---</v>
      </c>
    </row>
    <row r="1152" spans="2:19" ht="15" customHeight="1" x14ac:dyDescent="0.25">
      <c r="B1152" s="59">
        <f t="shared" si="38"/>
        <v>1147</v>
      </c>
      <c r="C1152" s="60">
        <f>IFERROR(IF($C$4="TEB0187_REV01",CALC_CONN_TEB0187_REV01!U1152,),"---")</f>
        <v>0</v>
      </c>
      <c r="D1152" s="59">
        <f>IFERROR(IF($C$4="TEB0187_REV01",CALC_CONN_TEB0187_REV01!D1152,),"---")</f>
        <v>0</v>
      </c>
      <c r="E1152" s="59">
        <f>IFERROR(IF($C$4="TEB0187_REV01",CALC_CONN_TEB0187_REV01!E1152,),"---")</f>
        <v>0</v>
      </c>
      <c r="F1152" s="59" t="str">
        <f>IFERROR(IF(VLOOKUP($D1152&amp;"-"&amp;$E1152,IF($C$4="TEB0187_REV01",CALC_CONN_TEB0187_REV01!$F:$I),4,0)="--","---",IF($C$4="TEB0187_REV01",CALC_CONN_TEB0187_REV01!$G1152&amp; " --&gt; " &amp;CALC_CONN_TEB0187_REV01!$I1152&amp; " --&gt; ")),"---")</f>
        <v>---</v>
      </c>
      <c r="G1152" s="59" t="str">
        <f>IFERROR(IF(VLOOKUP($D1152&amp;"-"&amp;$E1152,IF($C$4="TEB0187_REV01",CALC_CONN_TEB0187_REV01!$F:$H),3,0)="--",VLOOKUP($D1152&amp;"-"&amp;$E1152,IF($C$4="TEB0187_REV01",CALC_CONN_TEB0187_REV01!$F:$H),2,0),VLOOKUP($D1152&amp;"-"&amp;$E1152,IF($C$4="TEB0187_REV01",CALC_CONN_TEB0187_REV01!$F:$H),3,0)),"---")</f>
        <v>---</v>
      </c>
      <c r="H1152" s="59" t="str">
        <f>IFERROR(VLOOKUP(G1152,IF($C$4="TEB0187_REV01",CALC_CONN_TEB0187_REV01!$G:$T),14,0),"---")</f>
        <v>---</v>
      </c>
      <c r="I1152" s="59" t="str">
        <f>IFERROR(VLOOKUP($D1152&amp;"-"&amp;$E1152,IF($C$4="TEB0187_REV01",CALC_CONN_TEB0187_REV01!$F:$K,"???"),6,0),"---")</f>
        <v>---</v>
      </c>
      <c r="J1152" s="61" t="str">
        <f>IFERROR(VLOOKUP($D1152&amp;"-"&amp;$E1152,IF($C$4="TEB0187_REV01",CALC_CONN_TEB0187_REV01!$F:$M,"???"),8,0),"---")</f>
        <v>---</v>
      </c>
      <c r="K1152" s="62" t="str">
        <f>IFERROR(VLOOKUP($D1152&amp;"-"&amp;$E1152,IF($C$4="TEB0187_REV01",CALC_CONN_TEB0187_REV01!$F:$N),9,0),"---")</f>
        <v>---</v>
      </c>
      <c r="L1152" s="59" t="str">
        <f>IFERROR(VLOOKUP(K1152,B2B!$H$3:$I$2000,2,0),"---")</f>
        <v>---</v>
      </c>
      <c r="M1152" s="59" t="str">
        <f>IFERROR(VLOOKUP(L1152,IF($M$4="TEI0187_REV01",RAW_m_TEI0187_REV01!$AD:$AH),5,0),"---")</f>
        <v>---</v>
      </c>
      <c r="N1152" s="59" t="str">
        <f>IFERROR(VLOOKUP(L1152,IF($M$4="TEI0187_REV01",RAW_m_TEI0187_REV01!$AE:$AJ),6,0),"---")</f>
        <v>---</v>
      </c>
      <c r="O1152" s="63" t="str">
        <f>IFERROR(VLOOKUP(L1152,IF($M$4="TEI0187_REV01",RAW_m_TEI0187_REV01!$AD:$AE),2,0),"---")</f>
        <v>---</v>
      </c>
      <c r="P1152" s="59" t="str">
        <f>IFERROR(VLOOKUP(O1152,IF($M$4="TEI0187_REV01",RAW_m_TEI0187_REV01!$AJ:$AK),2,0),"---")</f>
        <v>---</v>
      </c>
      <c r="Q1152" s="59" t="str">
        <f>IFERROR(VLOOKUP(L1152,IF($M$4="TEI0187_REV01",RAW_m_TEI0187_REV01!$AD:$AF),3,0),"---")</f>
        <v>---</v>
      </c>
      <c r="R1152" s="59" t="str">
        <f>IFERROR(VLOOKUP(O1152,IF($M$4="TEI0187_REV01",RAW_m_TEI0187_REV01!$AE:$AG),3,0),"---")</f>
        <v>---</v>
      </c>
      <c r="S1152" s="59" t="str">
        <f t="shared" si="37"/>
        <v>---</v>
      </c>
    </row>
    <row r="1153" spans="2:19" ht="15" customHeight="1" x14ac:dyDescent="0.25">
      <c r="B1153" s="59">
        <f t="shared" si="38"/>
        <v>1148</v>
      </c>
      <c r="C1153" s="60">
        <f>IFERROR(IF($C$4="TEB0187_REV01",CALC_CONN_TEB0187_REV01!U1153,),"---")</f>
        <v>0</v>
      </c>
      <c r="D1153" s="59">
        <f>IFERROR(IF($C$4="TEB0187_REV01",CALC_CONN_TEB0187_REV01!D1153,),"---")</f>
        <v>0</v>
      </c>
      <c r="E1153" s="59">
        <f>IFERROR(IF($C$4="TEB0187_REV01",CALC_CONN_TEB0187_REV01!E1153,),"---")</f>
        <v>0</v>
      </c>
      <c r="F1153" s="59" t="str">
        <f>IFERROR(IF(VLOOKUP($D1153&amp;"-"&amp;$E1153,IF($C$4="TEB0187_REV01",CALC_CONN_TEB0187_REV01!$F:$I),4,0)="--","---",IF($C$4="TEB0187_REV01",CALC_CONN_TEB0187_REV01!$G1153&amp; " --&gt; " &amp;CALC_CONN_TEB0187_REV01!$I1153&amp; " --&gt; ")),"---")</f>
        <v>---</v>
      </c>
      <c r="G1153" s="59" t="str">
        <f>IFERROR(IF(VLOOKUP($D1153&amp;"-"&amp;$E1153,IF($C$4="TEB0187_REV01",CALC_CONN_TEB0187_REV01!$F:$H),3,0)="--",VLOOKUP($D1153&amp;"-"&amp;$E1153,IF($C$4="TEB0187_REV01",CALC_CONN_TEB0187_REV01!$F:$H),2,0),VLOOKUP($D1153&amp;"-"&amp;$E1153,IF($C$4="TEB0187_REV01",CALC_CONN_TEB0187_REV01!$F:$H),3,0)),"---")</f>
        <v>---</v>
      </c>
      <c r="H1153" s="59" t="str">
        <f>IFERROR(VLOOKUP(G1153,IF($C$4="TEB0187_REV01",CALC_CONN_TEB0187_REV01!$G:$T),14,0),"---")</f>
        <v>---</v>
      </c>
      <c r="I1153" s="59" t="str">
        <f>IFERROR(VLOOKUP($D1153&amp;"-"&amp;$E1153,IF($C$4="TEB0187_REV01",CALC_CONN_TEB0187_REV01!$F:$K,"???"),6,0),"---")</f>
        <v>---</v>
      </c>
      <c r="J1153" s="61" t="str">
        <f>IFERROR(VLOOKUP($D1153&amp;"-"&amp;$E1153,IF($C$4="TEB0187_REV01",CALC_CONN_TEB0187_REV01!$F:$M,"???"),8,0),"---")</f>
        <v>---</v>
      </c>
      <c r="K1153" s="62" t="str">
        <f>IFERROR(VLOOKUP($D1153&amp;"-"&amp;$E1153,IF($C$4="TEB0187_REV01",CALC_CONN_TEB0187_REV01!$F:$N),9,0),"---")</f>
        <v>---</v>
      </c>
      <c r="L1153" s="59" t="str">
        <f>IFERROR(VLOOKUP(K1153,B2B!$H$3:$I$2000,2,0),"---")</f>
        <v>---</v>
      </c>
      <c r="M1153" s="59" t="str">
        <f>IFERROR(VLOOKUP(L1153,IF($M$4="TEI0187_REV01",RAW_m_TEI0187_REV01!$AD:$AH),5,0),"---")</f>
        <v>---</v>
      </c>
      <c r="N1153" s="59" t="str">
        <f>IFERROR(VLOOKUP(L1153,IF($M$4="TEI0187_REV01",RAW_m_TEI0187_REV01!$AE:$AJ),6,0),"---")</f>
        <v>---</v>
      </c>
      <c r="O1153" s="63" t="str">
        <f>IFERROR(VLOOKUP(L1153,IF($M$4="TEI0187_REV01",RAW_m_TEI0187_REV01!$AD:$AE),2,0),"---")</f>
        <v>---</v>
      </c>
      <c r="P1153" s="59" t="str">
        <f>IFERROR(VLOOKUP(O1153,IF($M$4="TEI0187_REV01",RAW_m_TEI0187_REV01!$AJ:$AK),2,0),"---")</f>
        <v>---</v>
      </c>
      <c r="Q1153" s="59" t="str">
        <f>IFERROR(VLOOKUP(L1153,IF($M$4="TEI0187_REV01",RAW_m_TEI0187_REV01!$AD:$AF),3,0),"---")</f>
        <v>---</v>
      </c>
      <c r="R1153" s="59" t="str">
        <f>IFERROR(VLOOKUP(O1153,IF($M$4="TEI0187_REV01",RAW_m_TEI0187_REV01!$AE:$AG),3,0),"---")</f>
        <v>---</v>
      </c>
      <c r="S1153" s="59" t="str">
        <f t="shared" si="37"/>
        <v>---</v>
      </c>
    </row>
    <row r="1154" spans="2:19" ht="15" customHeight="1" x14ac:dyDescent="0.25">
      <c r="B1154" s="59">
        <f t="shared" si="38"/>
        <v>1149</v>
      </c>
      <c r="C1154" s="60">
        <f>IFERROR(IF($C$4="TEB0187_REV01",CALC_CONN_TEB0187_REV01!U1154,),"---")</f>
        <v>0</v>
      </c>
      <c r="D1154" s="59">
        <f>IFERROR(IF($C$4="TEB0187_REV01",CALC_CONN_TEB0187_REV01!D1154,),"---")</f>
        <v>0</v>
      </c>
      <c r="E1154" s="59">
        <f>IFERROR(IF($C$4="TEB0187_REV01",CALC_CONN_TEB0187_REV01!E1154,),"---")</f>
        <v>0</v>
      </c>
      <c r="F1154" s="59" t="str">
        <f>IFERROR(IF(VLOOKUP($D1154&amp;"-"&amp;$E1154,IF($C$4="TEB0187_REV01",CALC_CONN_TEB0187_REV01!$F:$I),4,0)="--","---",IF($C$4="TEB0187_REV01",CALC_CONN_TEB0187_REV01!$G1154&amp; " --&gt; " &amp;CALC_CONN_TEB0187_REV01!$I1154&amp; " --&gt; ")),"---")</f>
        <v>---</v>
      </c>
      <c r="G1154" s="59" t="str">
        <f>IFERROR(IF(VLOOKUP($D1154&amp;"-"&amp;$E1154,IF($C$4="TEB0187_REV01",CALC_CONN_TEB0187_REV01!$F:$H),3,0)="--",VLOOKUP($D1154&amp;"-"&amp;$E1154,IF($C$4="TEB0187_REV01",CALC_CONN_TEB0187_REV01!$F:$H),2,0),VLOOKUP($D1154&amp;"-"&amp;$E1154,IF($C$4="TEB0187_REV01",CALC_CONN_TEB0187_REV01!$F:$H),3,0)),"---")</f>
        <v>---</v>
      </c>
      <c r="H1154" s="59" t="str">
        <f>IFERROR(VLOOKUP(G1154,IF($C$4="TEB0187_REV01",CALC_CONN_TEB0187_REV01!$G:$T),14,0),"---")</f>
        <v>---</v>
      </c>
      <c r="I1154" s="59" t="str">
        <f>IFERROR(VLOOKUP($D1154&amp;"-"&amp;$E1154,IF($C$4="TEB0187_REV01",CALC_CONN_TEB0187_REV01!$F:$K,"???"),6,0),"---")</f>
        <v>---</v>
      </c>
      <c r="J1154" s="61" t="str">
        <f>IFERROR(VLOOKUP($D1154&amp;"-"&amp;$E1154,IF($C$4="TEB0187_REV01",CALC_CONN_TEB0187_REV01!$F:$M,"???"),8,0),"---")</f>
        <v>---</v>
      </c>
      <c r="K1154" s="62" t="str">
        <f>IFERROR(VLOOKUP($D1154&amp;"-"&amp;$E1154,IF($C$4="TEB0187_REV01",CALC_CONN_TEB0187_REV01!$F:$N),9,0),"---")</f>
        <v>---</v>
      </c>
      <c r="L1154" s="59" t="str">
        <f>IFERROR(VLOOKUP(K1154,B2B!$H$3:$I$2000,2,0),"---")</f>
        <v>---</v>
      </c>
      <c r="M1154" s="59" t="str">
        <f>IFERROR(VLOOKUP(L1154,IF($M$4="TEI0187_REV01",RAW_m_TEI0187_REV01!$AD:$AH),5,0),"---")</f>
        <v>---</v>
      </c>
      <c r="N1154" s="59" t="str">
        <f>IFERROR(VLOOKUP(L1154,IF($M$4="TEI0187_REV01",RAW_m_TEI0187_REV01!$AE:$AJ),6,0),"---")</f>
        <v>---</v>
      </c>
      <c r="O1154" s="63" t="str">
        <f>IFERROR(VLOOKUP(L1154,IF($M$4="TEI0187_REV01",RAW_m_TEI0187_REV01!$AD:$AE),2,0),"---")</f>
        <v>---</v>
      </c>
      <c r="P1154" s="59" t="str">
        <f>IFERROR(VLOOKUP(O1154,IF($M$4="TEI0187_REV01",RAW_m_TEI0187_REV01!$AJ:$AK),2,0),"---")</f>
        <v>---</v>
      </c>
      <c r="Q1154" s="59" t="str">
        <f>IFERROR(VLOOKUP(L1154,IF($M$4="TEI0187_REV01",RAW_m_TEI0187_REV01!$AD:$AF),3,0),"---")</f>
        <v>---</v>
      </c>
      <c r="R1154" s="59" t="str">
        <f>IFERROR(VLOOKUP(O1154,IF($M$4="TEI0187_REV01",RAW_m_TEI0187_REV01!$AE:$AG),3,0),"---")</f>
        <v>---</v>
      </c>
      <c r="S1154" s="59" t="str">
        <f t="shared" si="37"/>
        <v>---</v>
      </c>
    </row>
    <row r="1155" spans="2:19" ht="15" customHeight="1" x14ac:dyDescent="0.25">
      <c r="B1155" s="59">
        <f t="shared" si="38"/>
        <v>1150</v>
      </c>
      <c r="C1155" s="60">
        <f>IFERROR(IF($C$4="TEB0187_REV01",CALC_CONN_TEB0187_REV01!U1155,),"---")</f>
        <v>0</v>
      </c>
      <c r="D1155" s="59">
        <f>IFERROR(IF($C$4="TEB0187_REV01",CALC_CONN_TEB0187_REV01!D1155,),"---")</f>
        <v>0</v>
      </c>
      <c r="E1155" s="59">
        <f>IFERROR(IF($C$4="TEB0187_REV01",CALC_CONN_TEB0187_REV01!E1155,),"---")</f>
        <v>0</v>
      </c>
      <c r="F1155" s="59" t="str">
        <f>IFERROR(IF(VLOOKUP($D1155&amp;"-"&amp;$E1155,IF($C$4="TEB0187_REV01",CALC_CONN_TEB0187_REV01!$F:$I),4,0)="--","---",IF($C$4="TEB0187_REV01",CALC_CONN_TEB0187_REV01!$G1155&amp; " --&gt; " &amp;CALC_CONN_TEB0187_REV01!$I1155&amp; " --&gt; ")),"---")</f>
        <v>---</v>
      </c>
      <c r="G1155" s="59" t="str">
        <f>IFERROR(IF(VLOOKUP($D1155&amp;"-"&amp;$E1155,IF($C$4="TEB0187_REV01",CALC_CONN_TEB0187_REV01!$F:$H),3,0)="--",VLOOKUP($D1155&amp;"-"&amp;$E1155,IF($C$4="TEB0187_REV01",CALC_CONN_TEB0187_REV01!$F:$H),2,0),VLOOKUP($D1155&amp;"-"&amp;$E1155,IF($C$4="TEB0187_REV01",CALC_CONN_TEB0187_REV01!$F:$H),3,0)),"---")</f>
        <v>---</v>
      </c>
      <c r="H1155" s="59" t="str">
        <f>IFERROR(VLOOKUP(G1155,IF($C$4="TEB0187_REV01",CALC_CONN_TEB0187_REV01!$G:$T),14,0),"---")</f>
        <v>---</v>
      </c>
      <c r="I1155" s="59" t="str">
        <f>IFERROR(VLOOKUP($D1155&amp;"-"&amp;$E1155,IF($C$4="TEB0187_REV01",CALC_CONN_TEB0187_REV01!$F:$K,"???"),6,0),"---")</f>
        <v>---</v>
      </c>
      <c r="J1155" s="61" t="str">
        <f>IFERROR(VLOOKUP($D1155&amp;"-"&amp;$E1155,IF($C$4="TEB0187_REV01",CALC_CONN_TEB0187_REV01!$F:$M,"???"),8,0),"---")</f>
        <v>---</v>
      </c>
      <c r="K1155" s="62" t="str">
        <f>IFERROR(VLOOKUP($D1155&amp;"-"&amp;$E1155,IF($C$4="TEB0187_REV01",CALC_CONN_TEB0187_REV01!$F:$N),9,0),"---")</f>
        <v>---</v>
      </c>
      <c r="L1155" s="59" t="str">
        <f>IFERROR(VLOOKUP(K1155,B2B!$H$3:$I$2000,2,0),"---")</f>
        <v>---</v>
      </c>
      <c r="M1155" s="59" t="str">
        <f>IFERROR(VLOOKUP(L1155,IF($M$4="TEI0187_REV01",RAW_m_TEI0187_REV01!$AD:$AH),5,0),"---")</f>
        <v>---</v>
      </c>
      <c r="N1155" s="59" t="str">
        <f>IFERROR(VLOOKUP(L1155,IF($M$4="TEI0187_REV01",RAW_m_TEI0187_REV01!$AE:$AJ),6,0),"---")</f>
        <v>---</v>
      </c>
      <c r="O1155" s="63" t="str">
        <f>IFERROR(VLOOKUP(L1155,IF($M$4="TEI0187_REV01",RAW_m_TEI0187_REV01!$AD:$AE),2,0),"---")</f>
        <v>---</v>
      </c>
      <c r="P1155" s="59" t="str">
        <f>IFERROR(VLOOKUP(O1155,IF($M$4="TEI0187_REV01",RAW_m_TEI0187_REV01!$AJ:$AK),2,0),"---")</f>
        <v>---</v>
      </c>
      <c r="Q1155" s="59" t="str">
        <f>IFERROR(VLOOKUP(L1155,IF($M$4="TEI0187_REV01",RAW_m_TEI0187_REV01!$AD:$AF),3,0),"---")</f>
        <v>---</v>
      </c>
      <c r="R1155" s="59" t="str">
        <f>IFERROR(VLOOKUP(O1155,IF($M$4="TEI0187_REV01",RAW_m_TEI0187_REV01!$AE:$AG),3,0),"---")</f>
        <v>---</v>
      </c>
      <c r="S1155" s="59" t="str">
        <f t="shared" si="37"/>
        <v>---</v>
      </c>
    </row>
    <row r="1156" spans="2:19" ht="15" customHeight="1" x14ac:dyDescent="0.25">
      <c r="B1156" s="59">
        <f t="shared" si="38"/>
        <v>1151</v>
      </c>
      <c r="C1156" s="60">
        <f>IFERROR(IF($C$4="TEB0187_REV01",CALC_CONN_TEB0187_REV01!U1156,),"---")</f>
        <v>0</v>
      </c>
      <c r="D1156" s="59">
        <f>IFERROR(IF($C$4="TEB0187_REV01",CALC_CONN_TEB0187_REV01!D1156,),"---")</f>
        <v>0</v>
      </c>
      <c r="E1156" s="59">
        <f>IFERROR(IF($C$4="TEB0187_REV01",CALC_CONN_TEB0187_REV01!E1156,),"---")</f>
        <v>0</v>
      </c>
      <c r="F1156" s="59" t="str">
        <f>IFERROR(IF(VLOOKUP($D1156&amp;"-"&amp;$E1156,IF($C$4="TEB0187_REV01",CALC_CONN_TEB0187_REV01!$F:$I),4,0)="--","---",IF($C$4="TEB0187_REV01",CALC_CONN_TEB0187_REV01!$G1156&amp; " --&gt; " &amp;CALC_CONN_TEB0187_REV01!$I1156&amp; " --&gt; ")),"---")</f>
        <v>---</v>
      </c>
      <c r="G1156" s="59" t="str">
        <f>IFERROR(IF(VLOOKUP($D1156&amp;"-"&amp;$E1156,IF($C$4="TEB0187_REV01",CALC_CONN_TEB0187_REV01!$F:$H),3,0)="--",VLOOKUP($D1156&amp;"-"&amp;$E1156,IF($C$4="TEB0187_REV01",CALC_CONN_TEB0187_REV01!$F:$H),2,0),VLOOKUP($D1156&amp;"-"&amp;$E1156,IF($C$4="TEB0187_REV01",CALC_CONN_TEB0187_REV01!$F:$H),3,0)),"---")</f>
        <v>---</v>
      </c>
      <c r="H1156" s="59" t="str">
        <f>IFERROR(VLOOKUP(G1156,IF($C$4="TEB0187_REV01",CALC_CONN_TEB0187_REV01!$G:$T),14,0),"---")</f>
        <v>---</v>
      </c>
      <c r="I1156" s="59" t="str">
        <f>IFERROR(VLOOKUP($D1156&amp;"-"&amp;$E1156,IF($C$4="TEB0187_REV01",CALC_CONN_TEB0187_REV01!$F:$K,"???"),6,0),"---")</f>
        <v>---</v>
      </c>
      <c r="J1156" s="61" t="str">
        <f>IFERROR(VLOOKUP($D1156&amp;"-"&amp;$E1156,IF($C$4="TEB0187_REV01",CALC_CONN_TEB0187_REV01!$F:$M,"???"),8,0),"---")</f>
        <v>---</v>
      </c>
      <c r="K1156" s="62" t="str">
        <f>IFERROR(VLOOKUP($D1156&amp;"-"&amp;$E1156,IF($C$4="TEB0187_REV01",CALC_CONN_TEB0187_REV01!$F:$N),9,0),"---")</f>
        <v>---</v>
      </c>
      <c r="L1156" s="59" t="str">
        <f>IFERROR(VLOOKUP(K1156,B2B!$H$3:$I$2000,2,0),"---")</f>
        <v>---</v>
      </c>
      <c r="M1156" s="59" t="str">
        <f>IFERROR(VLOOKUP(L1156,IF($M$4="TEI0187_REV01",RAW_m_TEI0187_REV01!$AD:$AH),5,0),"---")</f>
        <v>---</v>
      </c>
      <c r="N1156" s="59" t="str">
        <f>IFERROR(VLOOKUP(L1156,IF($M$4="TEI0187_REV01",RAW_m_TEI0187_REV01!$AE:$AJ),6,0),"---")</f>
        <v>---</v>
      </c>
      <c r="O1156" s="63" t="str">
        <f>IFERROR(VLOOKUP(L1156,IF($M$4="TEI0187_REV01",RAW_m_TEI0187_REV01!$AD:$AE),2,0),"---")</f>
        <v>---</v>
      </c>
      <c r="P1156" s="59" t="str">
        <f>IFERROR(VLOOKUP(O1156,IF($M$4="TEI0187_REV01",RAW_m_TEI0187_REV01!$AJ:$AK),2,0),"---")</f>
        <v>---</v>
      </c>
      <c r="Q1156" s="59" t="str">
        <f>IFERROR(VLOOKUP(L1156,IF($M$4="TEI0187_REV01",RAW_m_TEI0187_REV01!$AD:$AF),3,0),"---")</f>
        <v>---</v>
      </c>
      <c r="R1156" s="59" t="str">
        <f>IFERROR(VLOOKUP(O1156,IF($M$4="TEI0187_REV01",RAW_m_TEI0187_REV01!$AE:$AG),3,0),"---")</f>
        <v>---</v>
      </c>
      <c r="S1156" s="59" t="str">
        <f t="shared" si="37"/>
        <v>---</v>
      </c>
    </row>
    <row r="1157" spans="2:19" ht="15" customHeight="1" x14ac:dyDescent="0.25">
      <c r="B1157" s="59">
        <f t="shared" si="38"/>
        <v>1152</v>
      </c>
      <c r="C1157" s="60">
        <f>IFERROR(IF($C$4="TEB0187_REV01",CALC_CONN_TEB0187_REV01!U1157,),"---")</f>
        <v>0</v>
      </c>
      <c r="D1157" s="59">
        <f>IFERROR(IF($C$4="TEB0187_REV01",CALC_CONN_TEB0187_REV01!D1157,),"---")</f>
        <v>0</v>
      </c>
      <c r="E1157" s="59">
        <f>IFERROR(IF($C$4="TEB0187_REV01",CALC_CONN_TEB0187_REV01!E1157,),"---")</f>
        <v>0</v>
      </c>
      <c r="F1157" s="59" t="str">
        <f>IFERROR(IF(VLOOKUP($D1157&amp;"-"&amp;$E1157,IF($C$4="TEB0187_REV01",CALC_CONN_TEB0187_REV01!$F:$I),4,0)="--","---",IF($C$4="TEB0187_REV01",CALC_CONN_TEB0187_REV01!$G1157&amp; " --&gt; " &amp;CALC_CONN_TEB0187_REV01!$I1157&amp; " --&gt; ")),"---")</f>
        <v>---</v>
      </c>
      <c r="G1157" s="59" t="str">
        <f>IFERROR(IF(VLOOKUP($D1157&amp;"-"&amp;$E1157,IF($C$4="TEB0187_REV01",CALC_CONN_TEB0187_REV01!$F:$H),3,0)="--",VLOOKUP($D1157&amp;"-"&amp;$E1157,IF($C$4="TEB0187_REV01",CALC_CONN_TEB0187_REV01!$F:$H),2,0),VLOOKUP($D1157&amp;"-"&amp;$E1157,IF($C$4="TEB0187_REV01",CALC_CONN_TEB0187_REV01!$F:$H),3,0)),"---")</f>
        <v>---</v>
      </c>
      <c r="H1157" s="59" t="str">
        <f>IFERROR(VLOOKUP(G1157,IF($C$4="TEB0187_REV01",CALC_CONN_TEB0187_REV01!$G:$T),14,0),"---")</f>
        <v>---</v>
      </c>
      <c r="I1157" s="59" t="str">
        <f>IFERROR(VLOOKUP($D1157&amp;"-"&amp;$E1157,IF($C$4="TEB0187_REV01",CALC_CONN_TEB0187_REV01!$F:$K,"???"),6,0),"---")</f>
        <v>---</v>
      </c>
      <c r="J1157" s="61" t="str">
        <f>IFERROR(VLOOKUP($D1157&amp;"-"&amp;$E1157,IF($C$4="TEB0187_REV01",CALC_CONN_TEB0187_REV01!$F:$M,"???"),8,0),"---")</f>
        <v>---</v>
      </c>
      <c r="K1157" s="62" t="str">
        <f>IFERROR(VLOOKUP($D1157&amp;"-"&amp;$E1157,IF($C$4="TEB0187_REV01",CALC_CONN_TEB0187_REV01!$F:$N),9,0),"---")</f>
        <v>---</v>
      </c>
      <c r="L1157" s="59" t="str">
        <f>IFERROR(VLOOKUP(K1157,B2B!$H$3:$I$2000,2,0),"---")</f>
        <v>---</v>
      </c>
      <c r="M1157" s="59" t="str">
        <f>IFERROR(VLOOKUP(L1157,IF($M$4="TEI0187_REV01",RAW_m_TEI0187_REV01!$AD:$AH),5,0),"---")</f>
        <v>---</v>
      </c>
      <c r="N1157" s="59" t="str">
        <f>IFERROR(VLOOKUP(L1157,IF($M$4="TEI0187_REV01",RAW_m_TEI0187_REV01!$AE:$AJ),6,0),"---")</f>
        <v>---</v>
      </c>
      <c r="O1157" s="63" t="str">
        <f>IFERROR(VLOOKUP(L1157,IF($M$4="TEI0187_REV01",RAW_m_TEI0187_REV01!$AD:$AE),2,0),"---")</f>
        <v>---</v>
      </c>
      <c r="P1157" s="59" t="str">
        <f>IFERROR(VLOOKUP(O1157,IF($M$4="TEI0187_REV01",RAW_m_TEI0187_REV01!$AJ:$AK),2,0),"---")</f>
        <v>---</v>
      </c>
      <c r="Q1157" s="59" t="str">
        <f>IFERROR(VLOOKUP(L1157,IF($M$4="TEI0187_REV01",RAW_m_TEI0187_REV01!$AD:$AF),3,0),"---")</f>
        <v>---</v>
      </c>
      <c r="R1157" s="59" t="str">
        <f>IFERROR(VLOOKUP(O1157,IF($M$4="TEI0187_REV01",RAW_m_TEI0187_REV01!$AE:$AG),3,0),"---")</f>
        <v>---</v>
      </c>
      <c r="S1157" s="59" t="str">
        <f t="shared" si="37"/>
        <v>---</v>
      </c>
    </row>
    <row r="1158" spans="2:19" ht="15" customHeight="1" x14ac:dyDescent="0.25">
      <c r="B1158" s="59">
        <f t="shared" si="38"/>
        <v>1153</v>
      </c>
      <c r="C1158" s="60">
        <f>IFERROR(IF($C$4="TEB0187_REV01",CALC_CONN_TEB0187_REV01!U1158,),"---")</f>
        <v>0</v>
      </c>
      <c r="D1158" s="59">
        <f>IFERROR(IF($C$4="TEB0187_REV01",CALC_CONN_TEB0187_REV01!D1158,),"---")</f>
        <v>0</v>
      </c>
      <c r="E1158" s="59">
        <f>IFERROR(IF($C$4="TEB0187_REV01",CALC_CONN_TEB0187_REV01!E1158,),"---")</f>
        <v>0</v>
      </c>
      <c r="F1158" s="59" t="str">
        <f>IFERROR(IF(VLOOKUP($D1158&amp;"-"&amp;$E1158,IF($C$4="TEB0187_REV01",CALC_CONN_TEB0187_REV01!$F:$I),4,0)="--","---",IF($C$4="TEB0187_REV01",CALC_CONN_TEB0187_REV01!$G1158&amp; " --&gt; " &amp;CALC_CONN_TEB0187_REV01!$I1158&amp; " --&gt; ")),"---")</f>
        <v>---</v>
      </c>
      <c r="G1158" s="59" t="str">
        <f>IFERROR(IF(VLOOKUP($D1158&amp;"-"&amp;$E1158,IF($C$4="TEB0187_REV01",CALC_CONN_TEB0187_REV01!$F:$H),3,0)="--",VLOOKUP($D1158&amp;"-"&amp;$E1158,IF($C$4="TEB0187_REV01",CALC_CONN_TEB0187_REV01!$F:$H),2,0),VLOOKUP($D1158&amp;"-"&amp;$E1158,IF($C$4="TEB0187_REV01",CALC_CONN_TEB0187_REV01!$F:$H),3,0)),"---")</f>
        <v>---</v>
      </c>
      <c r="H1158" s="59" t="str">
        <f>IFERROR(VLOOKUP(G1158,IF($C$4="TEB0187_REV01",CALC_CONN_TEB0187_REV01!$G:$T),14,0),"---")</f>
        <v>---</v>
      </c>
      <c r="I1158" s="59" t="str">
        <f>IFERROR(VLOOKUP($D1158&amp;"-"&amp;$E1158,IF($C$4="TEB0187_REV01",CALC_CONN_TEB0187_REV01!$F:$K,"???"),6,0),"---")</f>
        <v>---</v>
      </c>
      <c r="J1158" s="61" t="str">
        <f>IFERROR(VLOOKUP($D1158&amp;"-"&amp;$E1158,IF($C$4="TEB0187_REV01",CALC_CONN_TEB0187_REV01!$F:$M,"???"),8,0),"---")</f>
        <v>---</v>
      </c>
      <c r="K1158" s="62" t="str">
        <f>IFERROR(VLOOKUP($D1158&amp;"-"&amp;$E1158,IF($C$4="TEB0187_REV01",CALC_CONN_TEB0187_REV01!$F:$N),9,0),"---")</f>
        <v>---</v>
      </c>
      <c r="L1158" s="59" t="str">
        <f>IFERROR(VLOOKUP(K1158,B2B!$H$3:$I$2000,2,0),"---")</f>
        <v>---</v>
      </c>
      <c r="M1158" s="59" t="str">
        <f>IFERROR(VLOOKUP(L1158,IF($M$4="TEI0187_REV01",RAW_m_TEI0187_REV01!$AD:$AH),5,0),"---")</f>
        <v>---</v>
      </c>
      <c r="N1158" s="59" t="str">
        <f>IFERROR(VLOOKUP(L1158,IF($M$4="TEI0187_REV01",RAW_m_TEI0187_REV01!$AE:$AJ),6,0),"---")</f>
        <v>---</v>
      </c>
      <c r="O1158" s="63" t="str">
        <f>IFERROR(VLOOKUP(L1158,IF($M$4="TEI0187_REV01",RAW_m_TEI0187_REV01!$AD:$AE),2,0),"---")</f>
        <v>---</v>
      </c>
      <c r="P1158" s="59" t="str">
        <f>IFERROR(VLOOKUP(O1158,IF($M$4="TEI0187_REV01",RAW_m_TEI0187_REV01!$AJ:$AK),2,0),"---")</f>
        <v>---</v>
      </c>
      <c r="Q1158" s="59" t="str">
        <f>IFERROR(VLOOKUP(L1158,IF($M$4="TEI0187_REV01",RAW_m_TEI0187_REV01!$AD:$AF),3,0),"---")</f>
        <v>---</v>
      </c>
      <c r="R1158" s="59" t="str">
        <f>IFERROR(VLOOKUP(O1158,IF($M$4="TEI0187_REV01",RAW_m_TEI0187_REV01!$AE:$AG),3,0),"---")</f>
        <v>---</v>
      </c>
      <c r="S1158" s="59" t="str">
        <f t="shared" si="37"/>
        <v>---</v>
      </c>
    </row>
    <row r="1159" spans="2:19" ht="15" customHeight="1" x14ac:dyDescent="0.25">
      <c r="B1159" s="59">
        <f t="shared" si="38"/>
        <v>1154</v>
      </c>
      <c r="C1159" s="60">
        <f>IFERROR(IF($C$4="TEB0187_REV01",CALC_CONN_TEB0187_REV01!U1159,),"---")</f>
        <v>0</v>
      </c>
      <c r="D1159" s="59">
        <f>IFERROR(IF($C$4="TEB0187_REV01",CALC_CONN_TEB0187_REV01!D1159,),"---")</f>
        <v>0</v>
      </c>
      <c r="E1159" s="59">
        <f>IFERROR(IF($C$4="TEB0187_REV01",CALC_CONN_TEB0187_REV01!E1159,),"---")</f>
        <v>0</v>
      </c>
      <c r="F1159" s="59" t="str">
        <f>IFERROR(IF(VLOOKUP($D1159&amp;"-"&amp;$E1159,IF($C$4="TEB0187_REV01",CALC_CONN_TEB0187_REV01!$F:$I),4,0)="--","---",IF($C$4="TEB0187_REV01",CALC_CONN_TEB0187_REV01!$G1159&amp; " --&gt; " &amp;CALC_CONN_TEB0187_REV01!$I1159&amp; " --&gt; ")),"---")</f>
        <v>---</v>
      </c>
      <c r="G1159" s="59" t="str">
        <f>IFERROR(IF(VLOOKUP($D1159&amp;"-"&amp;$E1159,IF($C$4="TEB0187_REV01",CALC_CONN_TEB0187_REV01!$F:$H),3,0)="--",VLOOKUP($D1159&amp;"-"&amp;$E1159,IF($C$4="TEB0187_REV01",CALC_CONN_TEB0187_REV01!$F:$H),2,0),VLOOKUP($D1159&amp;"-"&amp;$E1159,IF($C$4="TEB0187_REV01",CALC_CONN_TEB0187_REV01!$F:$H),3,0)),"---")</f>
        <v>---</v>
      </c>
      <c r="H1159" s="59" t="str">
        <f>IFERROR(VLOOKUP(G1159,IF($C$4="TEB0187_REV01",CALC_CONN_TEB0187_REV01!$G:$T),14,0),"---")</f>
        <v>---</v>
      </c>
      <c r="I1159" s="59" t="str">
        <f>IFERROR(VLOOKUP($D1159&amp;"-"&amp;$E1159,IF($C$4="TEB0187_REV01",CALC_CONN_TEB0187_REV01!$F:$K,"???"),6,0),"---")</f>
        <v>---</v>
      </c>
      <c r="J1159" s="61" t="str">
        <f>IFERROR(VLOOKUP($D1159&amp;"-"&amp;$E1159,IF($C$4="TEB0187_REV01",CALC_CONN_TEB0187_REV01!$F:$M,"???"),8,0),"---")</f>
        <v>---</v>
      </c>
      <c r="K1159" s="62" t="str">
        <f>IFERROR(VLOOKUP($D1159&amp;"-"&amp;$E1159,IF($C$4="TEB0187_REV01",CALC_CONN_TEB0187_REV01!$F:$N),9,0),"---")</f>
        <v>---</v>
      </c>
      <c r="L1159" s="59" t="str">
        <f>IFERROR(VLOOKUP(K1159,B2B!$H$3:$I$2000,2,0),"---")</f>
        <v>---</v>
      </c>
      <c r="M1159" s="59" t="str">
        <f>IFERROR(VLOOKUP(L1159,IF($M$4="TEI0187_REV01",RAW_m_TEI0187_REV01!$AD:$AH),5,0),"---")</f>
        <v>---</v>
      </c>
      <c r="N1159" s="59" t="str">
        <f>IFERROR(VLOOKUP(L1159,IF($M$4="TEI0187_REV01",RAW_m_TEI0187_REV01!$AE:$AJ),6,0),"---")</f>
        <v>---</v>
      </c>
      <c r="O1159" s="63" t="str">
        <f>IFERROR(VLOOKUP(L1159,IF($M$4="TEI0187_REV01",RAW_m_TEI0187_REV01!$AD:$AE),2,0),"---")</f>
        <v>---</v>
      </c>
      <c r="P1159" s="59" t="str">
        <f>IFERROR(VLOOKUP(O1159,IF($M$4="TEI0187_REV01",RAW_m_TEI0187_REV01!$AJ:$AK),2,0),"---")</f>
        <v>---</v>
      </c>
      <c r="Q1159" s="59" t="str">
        <f>IFERROR(VLOOKUP(L1159,IF($M$4="TEI0187_REV01",RAW_m_TEI0187_REV01!$AD:$AF),3,0),"---")</f>
        <v>---</v>
      </c>
      <c r="R1159" s="59" t="str">
        <f>IFERROR(VLOOKUP(O1159,IF($M$4="TEI0187_REV01",RAW_m_TEI0187_REV01!$AE:$AG),3,0),"---")</f>
        <v>---</v>
      </c>
      <c r="S1159" s="59" t="str">
        <f t="shared" ref="S1159:S1222" si="39">IFERROR(SUBSTITUTE(I1159,"mm","")+SUBSTITUTE(R1159,"mm",""),"---")</f>
        <v>---</v>
      </c>
    </row>
    <row r="1160" spans="2:19" ht="15" customHeight="1" x14ac:dyDescent="0.25">
      <c r="B1160" s="59">
        <f t="shared" ref="B1160:B1223" si="40">B1159+1</f>
        <v>1155</v>
      </c>
      <c r="C1160" s="60">
        <f>IFERROR(IF($C$4="TEB0187_REV01",CALC_CONN_TEB0187_REV01!U1160,),"---")</f>
        <v>0</v>
      </c>
      <c r="D1160" s="59">
        <f>IFERROR(IF($C$4="TEB0187_REV01",CALC_CONN_TEB0187_REV01!D1160,),"---")</f>
        <v>0</v>
      </c>
      <c r="E1160" s="59">
        <f>IFERROR(IF($C$4="TEB0187_REV01",CALC_CONN_TEB0187_REV01!E1160,),"---")</f>
        <v>0</v>
      </c>
      <c r="F1160" s="59" t="str">
        <f>IFERROR(IF(VLOOKUP($D1160&amp;"-"&amp;$E1160,IF($C$4="TEB0187_REV01",CALC_CONN_TEB0187_REV01!$F:$I),4,0)="--","---",IF($C$4="TEB0187_REV01",CALC_CONN_TEB0187_REV01!$G1160&amp; " --&gt; " &amp;CALC_CONN_TEB0187_REV01!$I1160&amp; " --&gt; ")),"---")</f>
        <v>---</v>
      </c>
      <c r="G1160" s="59" t="str">
        <f>IFERROR(IF(VLOOKUP($D1160&amp;"-"&amp;$E1160,IF($C$4="TEB0187_REV01",CALC_CONN_TEB0187_REV01!$F:$H),3,0)="--",VLOOKUP($D1160&amp;"-"&amp;$E1160,IF($C$4="TEB0187_REV01",CALC_CONN_TEB0187_REV01!$F:$H),2,0),VLOOKUP($D1160&amp;"-"&amp;$E1160,IF($C$4="TEB0187_REV01",CALC_CONN_TEB0187_REV01!$F:$H),3,0)),"---")</f>
        <v>---</v>
      </c>
      <c r="H1160" s="59" t="str">
        <f>IFERROR(VLOOKUP(G1160,IF($C$4="TEB0187_REV01",CALC_CONN_TEB0187_REV01!$G:$T),14,0),"---")</f>
        <v>---</v>
      </c>
      <c r="I1160" s="59" t="str">
        <f>IFERROR(VLOOKUP($D1160&amp;"-"&amp;$E1160,IF($C$4="TEB0187_REV01",CALC_CONN_TEB0187_REV01!$F:$K,"???"),6,0),"---")</f>
        <v>---</v>
      </c>
      <c r="J1160" s="61" t="str">
        <f>IFERROR(VLOOKUP($D1160&amp;"-"&amp;$E1160,IF($C$4="TEB0187_REV01",CALC_CONN_TEB0187_REV01!$F:$M,"???"),8,0),"---")</f>
        <v>---</v>
      </c>
      <c r="K1160" s="62" t="str">
        <f>IFERROR(VLOOKUP($D1160&amp;"-"&amp;$E1160,IF($C$4="TEB0187_REV01",CALC_CONN_TEB0187_REV01!$F:$N),9,0),"---")</f>
        <v>---</v>
      </c>
      <c r="L1160" s="59" t="str">
        <f>IFERROR(VLOOKUP(K1160,B2B!$H$3:$I$2000,2,0),"---")</f>
        <v>---</v>
      </c>
      <c r="M1160" s="59" t="str">
        <f>IFERROR(VLOOKUP(L1160,IF($M$4="TEI0187_REV01",RAW_m_TEI0187_REV01!$AD:$AH),5,0),"---")</f>
        <v>---</v>
      </c>
      <c r="N1160" s="59" t="str">
        <f>IFERROR(VLOOKUP(L1160,IF($M$4="TEI0187_REV01",RAW_m_TEI0187_REV01!$AE:$AJ),6,0),"---")</f>
        <v>---</v>
      </c>
      <c r="O1160" s="63" t="str">
        <f>IFERROR(VLOOKUP(L1160,IF($M$4="TEI0187_REV01",RAW_m_TEI0187_REV01!$AD:$AE),2,0),"---")</f>
        <v>---</v>
      </c>
      <c r="P1160" s="59" t="str">
        <f>IFERROR(VLOOKUP(O1160,IF($M$4="TEI0187_REV01",RAW_m_TEI0187_REV01!$AJ:$AK),2,0),"---")</f>
        <v>---</v>
      </c>
      <c r="Q1160" s="59" t="str">
        <f>IFERROR(VLOOKUP(L1160,IF($M$4="TEI0187_REV01",RAW_m_TEI0187_REV01!$AD:$AF),3,0),"---")</f>
        <v>---</v>
      </c>
      <c r="R1160" s="59" t="str">
        <f>IFERROR(VLOOKUP(O1160,IF($M$4="TEI0187_REV01",RAW_m_TEI0187_REV01!$AE:$AG),3,0),"---")</f>
        <v>---</v>
      </c>
      <c r="S1160" s="59" t="str">
        <f t="shared" si="39"/>
        <v>---</v>
      </c>
    </row>
    <row r="1161" spans="2:19" ht="15" customHeight="1" x14ac:dyDescent="0.25">
      <c r="B1161" s="59">
        <f t="shared" si="40"/>
        <v>1156</v>
      </c>
      <c r="C1161" s="60">
        <f>IFERROR(IF($C$4="TEB0187_REV01",CALC_CONN_TEB0187_REV01!U1161,),"---")</f>
        <v>0</v>
      </c>
      <c r="D1161" s="59">
        <f>IFERROR(IF($C$4="TEB0187_REV01",CALC_CONN_TEB0187_REV01!D1161,),"---")</f>
        <v>0</v>
      </c>
      <c r="E1161" s="59">
        <f>IFERROR(IF($C$4="TEB0187_REV01",CALC_CONN_TEB0187_REV01!E1161,),"---")</f>
        <v>0</v>
      </c>
      <c r="F1161" s="59" t="str">
        <f>IFERROR(IF(VLOOKUP($D1161&amp;"-"&amp;$E1161,IF($C$4="TEB0187_REV01",CALC_CONN_TEB0187_REV01!$F:$I),4,0)="--","---",IF($C$4="TEB0187_REV01",CALC_CONN_TEB0187_REV01!$G1161&amp; " --&gt; " &amp;CALC_CONN_TEB0187_REV01!$I1161&amp; " --&gt; ")),"---")</f>
        <v>---</v>
      </c>
      <c r="G1161" s="59" t="str">
        <f>IFERROR(IF(VLOOKUP($D1161&amp;"-"&amp;$E1161,IF($C$4="TEB0187_REV01",CALC_CONN_TEB0187_REV01!$F:$H),3,0)="--",VLOOKUP($D1161&amp;"-"&amp;$E1161,IF($C$4="TEB0187_REV01",CALC_CONN_TEB0187_REV01!$F:$H),2,0),VLOOKUP($D1161&amp;"-"&amp;$E1161,IF($C$4="TEB0187_REV01",CALC_CONN_TEB0187_REV01!$F:$H),3,0)),"---")</f>
        <v>---</v>
      </c>
      <c r="H1161" s="59" t="str">
        <f>IFERROR(VLOOKUP(G1161,IF($C$4="TEB0187_REV01",CALC_CONN_TEB0187_REV01!$G:$T),14,0),"---")</f>
        <v>---</v>
      </c>
      <c r="I1161" s="59" t="str">
        <f>IFERROR(VLOOKUP($D1161&amp;"-"&amp;$E1161,IF($C$4="TEB0187_REV01",CALC_CONN_TEB0187_REV01!$F:$K,"???"),6,0),"---")</f>
        <v>---</v>
      </c>
      <c r="J1161" s="61" t="str">
        <f>IFERROR(VLOOKUP($D1161&amp;"-"&amp;$E1161,IF($C$4="TEB0187_REV01",CALC_CONN_TEB0187_REV01!$F:$M,"???"),8,0),"---")</f>
        <v>---</v>
      </c>
      <c r="K1161" s="62" t="str">
        <f>IFERROR(VLOOKUP($D1161&amp;"-"&amp;$E1161,IF($C$4="TEB0187_REV01",CALC_CONN_TEB0187_REV01!$F:$N),9,0),"---")</f>
        <v>---</v>
      </c>
      <c r="L1161" s="59" t="str">
        <f>IFERROR(VLOOKUP(K1161,B2B!$H$3:$I$2000,2,0),"---")</f>
        <v>---</v>
      </c>
      <c r="M1161" s="59" t="str">
        <f>IFERROR(VLOOKUP(L1161,IF($M$4="TEI0187_REV01",RAW_m_TEI0187_REV01!$AD:$AH),5,0),"---")</f>
        <v>---</v>
      </c>
      <c r="N1161" s="59" t="str">
        <f>IFERROR(VLOOKUP(L1161,IF($M$4="TEI0187_REV01",RAW_m_TEI0187_REV01!$AE:$AJ),6,0),"---")</f>
        <v>---</v>
      </c>
      <c r="O1161" s="63" t="str">
        <f>IFERROR(VLOOKUP(L1161,IF($M$4="TEI0187_REV01",RAW_m_TEI0187_REV01!$AD:$AE),2,0),"---")</f>
        <v>---</v>
      </c>
      <c r="P1161" s="59" t="str">
        <f>IFERROR(VLOOKUP(O1161,IF($M$4="TEI0187_REV01",RAW_m_TEI0187_REV01!$AJ:$AK),2,0),"---")</f>
        <v>---</v>
      </c>
      <c r="Q1161" s="59" t="str">
        <f>IFERROR(VLOOKUP(L1161,IF($M$4="TEI0187_REV01",RAW_m_TEI0187_REV01!$AD:$AF),3,0),"---")</f>
        <v>---</v>
      </c>
      <c r="R1161" s="59" t="str">
        <f>IFERROR(VLOOKUP(O1161,IF($M$4="TEI0187_REV01",RAW_m_TEI0187_REV01!$AE:$AG),3,0),"---")</f>
        <v>---</v>
      </c>
      <c r="S1161" s="59" t="str">
        <f t="shared" si="39"/>
        <v>---</v>
      </c>
    </row>
    <row r="1162" spans="2:19" ht="15" customHeight="1" x14ac:dyDescent="0.25">
      <c r="B1162" s="59">
        <f t="shared" si="40"/>
        <v>1157</v>
      </c>
      <c r="C1162" s="60">
        <f>IFERROR(IF($C$4="TEB0187_REV01",CALC_CONN_TEB0187_REV01!U1162,),"---")</f>
        <v>0</v>
      </c>
      <c r="D1162" s="59">
        <f>IFERROR(IF($C$4="TEB0187_REV01",CALC_CONN_TEB0187_REV01!D1162,),"---")</f>
        <v>0</v>
      </c>
      <c r="E1162" s="59">
        <f>IFERROR(IF($C$4="TEB0187_REV01",CALC_CONN_TEB0187_REV01!E1162,),"---")</f>
        <v>0</v>
      </c>
      <c r="F1162" s="59" t="str">
        <f>IFERROR(IF(VLOOKUP($D1162&amp;"-"&amp;$E1162,IF($C$4="TEB0187_REV01",CALC_CONN_TEB0187_REV01!$F:$I),4,0)="--","---",IF($C$4="TEB0187_REV01",CALC_CONN_TEB0187_REV01!$G1162&amp; " --&gt; " &amp;CALC_CONN_TEB0187_REV01!$I1162&amp; " --&gt; ")),"---")</f>
        <v>---</v>
      </c>
      <c r="G1162" s="59" t="str">
        <f>IFERROR(IF(VLOOKUP($D1162&amp;"-"&amp;$E1162,IF($C$4="TEB0187_REV01",CALC_CONN_TEB0187_REV01!$F:$H),3,0)="--",VLOOKUP($D1162&amp;"-"&amp;$E1162,IF($C$4="TEB0187_REV01",CALC_CONN_TEB0187_REV01!$F:$H),2,0),VLOOKUP($D1162&amp;"-"&amp;$E1162,IF($C$4="TEB0187_REV01",CALC_CONN_TEB0187_REV01!$F:$H),3,0)),"---")</f>
        <v>---</v>
      </c>
      <c r="H1162" s="59" t="str">
        <f>IFERROR(VLOOKUP(G1162,IF($C$4="TEB0187_REV01",CALC_CONN_TEB0187_REV01!$G:$T),14,0),"---")</f>
        <v>---</v>
      </c>
      <c r="I1162" s="59" t="str">
        <f>IFERROR(VLOOKUP($D1162&amp;"-"&amp;$E1162,IF($C$4="TEB0187_REV01",CALC_CONN_TEB0187_REV01!$F:$K,"???"),6,0),"---")</f>
        <v>---</v>
      </c>
      <c r="J1162" s="61" t="str">
        <f>IFERROR(VLOOKUP($D1162&amp;"-"&amp;$E1162,IF($C$4="TEB0187_REV01",CALC_CONN_TEB0187_REV01!$F:$M,"???"),8,0),"---")</f>
        <v>---</v>
      </c>
      <c r="K1162" s="62" t="str">
        <f>IFERROR(VLOOKUP($D1162&amp;"-"&amp;$E1162,IF($C$4="TEB0187_REV01",CALC_CONN_TEB0187_REV01!$F:$N),9,0),"---")</f>
        <v>---</v>
      </c>
      <c r="L1162" s="59" t="str">
        <f>IFERROR(VLOOKUP(K1162,B2B!$H$3:$I$2000,2,0),"---")</f>
        <v>---</v>
      </c>
      <c r="M1162" s="59" t="str">
        <f>IFERROR(VLOOKUP(L1162,IF($M$4="TEI0187_REV01",RAW_m_TEI0187_REV01!$AD:$AH),5,0),"---")</f>
        <v>---</v>
      </c>
      <c r="N1162" s="59" t="str">
        <f>IFERROR(VLOOKUP(L1162,IF($M$4="TEI0187_REV01",RAW_m_TEI0187_REV01!$AE:$AJ),6,0),"---")</f>
        <v>---</v>
      </c>
      <c r="O1162" s="63" t="str">
        <f>IFERROR(VLOOKUP(L1162,IF($M$4="TEI0187_REV01",RAW_m_TEI0187_REV01!$AD:$AE),2,0),"---")</f>
        <v>---</v>
      </c>
      <c r="P1162" s="59" t="str">
        <f>IFERROR(VLOOKUP(O1162,IF($M$4="TEI0187_REV01",RAW_m_TEI0187_REV01!$AJ:$AK),2,0),"---")</f>
        <v>---</v>
      </c>
      <c r="Q1162" s="59" t="str">
        <f>IFERROR(VLOOKUP(L1162,IF($M$4="TEI0187_REV01",RAW_m_TEI0187_REV01!$AD:$AF),3,0),"---")</f>
        <v>---</v>
      </c>
      <c r="R1162" s="59" t="str">
        <f>IFERROR(VLOOKUP(O1162,IF($M$4="TEI0187_REV01",RAW_m_TEI0187_REV01!$AE:$AG),3,0),"---")</f>
        <v>---</v>
      </c>
      <c r="S1162" s="59" t="str">
        <f t="shared" si="39"/>
        <v>---</v>
      </c>
    </row>
    <row r="1163" spans="2:19" ht="15" customHeight="1" x14ac:dyDescent="0.25">
      <c r="B1163" s="59">
        <f t="shared" si="40"/>
        <v>1158</v>
      </c>
      <c r="C1163" s="60">
        <f>IFERROR(IF($C$4="TEB0187_REV01",CALC_CONN_TEB0187_REV01!U1163,),"---")</f>
        <v>0</v>
      </c>
      <c r="D1163" s="59">
        <f>IFERROR(IF($C$4="TEB0187_REV01",CALC_CONN_TEB0187_REV01!D1163,),"---")</f>
        <v>0</v>
      </c>
      <c r="E1163" s="59">
        <f>IFERROR(IF($C$4="TEB0187_REV01",CALC_CONN_TEB0187_REV01!E1163,),"---")</f>
        <v>0</v>
      </c>
      <c r="F1163" s="59" t="str">
        <f>IFERROR(IF(VLOOKUP($D1163&amp;"-"&amp;$E1163,IF($C$4="TEB0187_REV01",CALC_CONN_TEB0187_REV01!$F:$I),4,0)="--","---",IF($C$4="TEB0187_REV01",CALC_CONN_TEB0187_REV01!$G1163&amp; " --&gt; " &amp;CALC_CONN_TEB0187_REV01!$I1163&amp; " --&gt; ")),"---")</f>
        <v>---</v>
      </c>
      <c r="G1163" s="59" t="str">
        <f>IFERROR(IF(VLOOKUP($D1163&amp;"-"&amp;$E1163,IF($C$4="TEB0187_REV01",CALC_CONN_TEB0187_REV01!$F:$H),3,0)="--",VLOOKUP($D1163&amp;"-"&amp;$E1163,IF($C$4="TEB0187_REV01",CALC_CONN_TEB0187_REV01!$F:$H),2,0),VLOOKUP($D1163&amp;"-"&amp;$E1163,IF($C$4="TEB0187_REV01",CALC_CONN_TEB0187_REV01!$F:$H),3,0)),"---")</f>
        <v>---</v>
      </c>
      <c r="H1163" s="59" t="str">
        <f>IFERROR(VLOOKUP(G1163,IF($C$4="TEB0187_REV01",CALC_CONN_TEB0187_REV01!$G:$T),14,0),"---")</f>
        <v>---</v>
      </c>
      <c r="I1163" s="59" t="str">
        <f>IFERROR(VLOOKUP($D1163&amp;"-"&amp;$E1163,IF($C$4="TEB0187_REV01",CALC_CONN_TEB0187_REV01!$F:$K,"???"),6,0),"---")</f>
        <v>---</v>
      </c>
      <c r="J1163" s="61" t="str">
        <f>IFERROR(VLOOKUP($D1163&amp;"-"&amp;$E1163,IF($C$4="TEB0187_REV01",CALC_CONN_TEB0187_REV01!$F:$M,"???"),8,0),"---")</f>
        <v>---</v>
      </c>
      <c r="K1163" s="62" t="str">
        <f>IFERROR(VLOOKUP($D1163&amp;"-"&amp;$E1163,IF($C$4="TEB0187_REV01",CALC_CONN_TEB0187_REV01!$F:$N),9,0),"---")</f>
        <v>---</v>
      </c>
      <c r="L1163" s="59" t="str">
        <f>IFERROR(VLOOKUP(K1163,B2B!$H$3:$I$2000,2,0),"---")</f>
        <v>---</v>
      </c>
      <c r="M1163" s="59" t="str">
        <f>IFERROR(VLOOKUP(L1163,IF($M$4="TEI0187_REV01",RAW_m_TEI0187_REV01!$AD:$AH),5,0),"---")</f>
        <v>---</v>
      </c>
      <c r="N1163" s="59" t="str">
        <f>IFERROR(VLOOKUP(L1163,IF($M$4="TEI0187_REV01",RAW_m_TEI0187_REV01!$AE:$AJ),6,0),"---")</f>
        <v>---</v>
      </c>
      <c r="O1163" s="63" t="str">
        <f>IFERROR(VLOOKUP(L1163,IF($M$4="TEI0187_REV01",RAW_m_TEI0187_REV01!$AD:$AE),2,0),"---")</f>
        <v>---</v>
      </c>
      <c r="P1163" s="59" t="str">
        <f>IFERROR(VLOOKUP(O1163,IF($M$4="TEI0187_REV01",RAW_m_TEI0187_REV01!$AJ:$AK),2,0),"---")</f>
        <v>---</v>
      </c>
      <c r="Q1163" s="59" t="str">
        <f>IFERROR(VLOOKUP(L1163,IF($M$4="TEI0187_REV01",RAW_m_TEI0187_REV01!$AD:$AF),3,0),"---")</f>
        <v>---</v>
      </c>
      <c r="R1163" s="59" t="str">
        <f>IFERROR(VLOOKUP(O1163,IF($M$4="TEI0187_REV01",RAW_m_TEI0187_REV01!$AE:$AG),3,0),"---")</f>
        <v>---</v>
      </c>
      <c r="S1163" s="59" t="str">
        <f t="shared" si="39"/>
        <v>---</v>
      </c>
    </row>
    <row r="1164" spans="2:19" ht="15" customHeight="1" x14ac:dyDescent="0.25">
      <c r="B1164" s="59">
        <f t="shared" si="40"/>
        <v>1159</v>
      </c>
      <c r="C1164" s="60">
        <f>IFERROR(IF($C$4="TEB0187_REV01",CALC_CONN_TEB0187_REV01!U1164,),"---")</f>
        <v>0</v>
      </c>
      <c r="D1164" s="59">
        <f>IFERROR(IF($C$4="TEB0187_REV01",CALC_CONN_TEB0187_REV01!D1164,),"---")</f>
        <v>0</v>
      </c>
      <c r="E1164" s="59">
        <f>IFERROR(IF($C$4="TEB0187_REV01",CALC_CONN_TEB0187_REV01!E1164,),"---")</f>
        <v>0</v>
      </c>
      <c r="F1164" s="59" t="str">
        <f>IFERROR(IF(VLOOKUP($D1164&amp;"-"&amp;$E1164,IF($C$4="TEB0187_REV01",CALC_CONN_TEB0187_REV01!$F:$I),4,0)="--","---",IF($C$4="TEB0187_REV01",CALC_CONN_TEB0187_REV01!$G1164&amp; " --&gt; " &amp;CALC_CONN_TEB0187_REV01!$I1164&amp; " --&gt; ")),"---")</f>
        <v>---</v>
      </c>
      <c r="G1164" s="59" t="str">
        <f>IFERROR(IF(VLOOKUP($D1164&amp;"-"&amp;$E1164,IF($C$4="TEB0187_REV01",CALC_CONN_TEB0187_REV01!$F:$H),3,0)="--",VLOOKUP($D1164&amp;"-"&amp;$E1164,IF($C$4="TEB0187_REV01",CALC_CONN_TEB0187_REV01!$F:$H),2,0),VLOOKUP($D1164&amp;"-"&amp;$E1164,IF($C$4="TEB0187_REV01",CALC_CONN_TEB0187_REV01!$F:$H),3,0)),"---")</f>
        <v>---</v>
      </c>
      <c r="H1164" s="59" t="str">
        <f>IFERROR(VLOOKUP(G1164,IF($C$4="TEB0187_REV01",CALC_CONN_TEB0187_REV01!$G:$T),14,0),"---")</f>
        <v>---</v>
      </c>
      <c r="I1164" s="59" t="str">
        <f>IFERROR(VLOOKUP($D1164&amp;"-"&amp;$E1164,IF($C$4="TEB0187_REV01",CALC_CONN_TEB0187_REV01!$F:$K,"???"),6,0),"---")</f>
        <v>---</v>
      </c>
      <c r="J1164" s="61" t="str">
        <f>IFERROR(VLOOKUP($D1164&amp;"-"&amp;$E1164,IF($C$4="TEB0187_REV01",CALC_CONN_TEB0187_REV01!$F:$M,"???"),8,0),"---")</f>
        <v>---</v>
      </c>
      <c r="K1164" s="62" t="str">
        <f>IFERROR(VLOOKUP($D1164&amp;"-"&amp;$E1164,IF($C$4="TEB0187_REV01",CALC_CONN_TEB0187_REV01!$F:$N),9,0),"---")</f>
        <v>---</v>
      </c>
      <c r="L1164" s="59" t="str">
        <f>IFERROR(VLOOKUP(K1164,B2B!$H$3:$I$2000,2,0),"---")</f>
        <v>---</v>
      </c>
      <c r="M1164" s="59" t="str">
        <f>IFERROR(VLOOKUP(L1164,IF($M$4="TEI0187_REV01",RAW_m_TEI0187_REV01!$AD:$AH),5,0),"---")</f>
        <v>---</v>
      </c>
      <c r="N1164" s="59" t="str">
        <f>IFERROR(VLOOKUP(L1164,IF($M$4="TEI0187_REV01",RAW_m_TEI0187_REV01!$AE:$AJ),6,0),"---")</f>
        <v>---</v>
      </c>
      <c r="O1164" s="63" t="str">
        <f>IFERROR(VLOOKUP(L1164,IF($M$4="TEI0187_REV01",RAW_m_TEI0187_REV01!$AD:$AE),2,0),"---")</f>
        <v>---</v>
      </c>
      <c r="P1164" s="59" t="str">
        <f>IFERROR(VLOOKUP(O1164,IF($M$4="TEI0187_REV01",RAW_m_TEI0187_REV01!$AJ:$AK),2,0),"---")</f>
        <v>---</v>
      </c>
      <c r="Q1164" s="59" t="str">
        <f>IFERROR(VLOOKUP(L1164,IF($M$4="TEI0187_REV01",RAW_m_TEI0187_REV01!$AD:$AF),3,0),"---")</f>
        <v>---</v>
      </c>
      <c r="R1164" s="59" t="str">
        <f>IFERROR(VLOOKUP(O1164,IF($M$4="TEI0187_REV01",RAW_m_TEI0187_REV01!$AE:$AG),3,0),"---")</f>
        <v>---</v>
      </c>
      <c r="S1164" s="59" t="str">
        <f t="shared" si="39"/>
        <v>---</v>
      </c>
    </row>
    <row r="1165" spans="2:19" ht="15" customHeight="1" x14ac:dyDescent="0.25">
      <c r="B1165" s="59">
        <f t="shared" si="40"/>
        <v>1160</v>
      </c>
      <c r="C1165" s="60">
        <f>IFERROR(IF($C$4="TEB0187_REV01",CALC_CONN_TEB0187_REV01!U1165,),"---")</f>
        <v>0</v>
      </c>
      <c r="D1165" s="59">
        <f>IFERROR(IF($C$4="TEB0187_REV01",CALC_CONN_TEB0187_REV01!D1165,),"---")</f>
        <v>0</v>
      </c>
      <c r="E1165" s="59">
        <f>IFERROR(IF($C$4="TEB0187_REV01",CALC_CONN_TEB0187_REV01!E1165,),"---")</f>
        <v>0</v>
      </c>
      <c r="F1165" s="59" t="str">
        <f>IFERROR(IF(VLOOKUP($D1165&amp;"-"&amp;$E1165,IF($C$4="TEB0187_REV01",CALC_CONN_TEB0187_REV01!$F:$I),4,0)="--","---",IF($C$4="TEB0187_REV01",CALC_CONN_TEB0187_REV01!$G1165&amp; " --&gt; " &amp;CALC_CONN_TEB0187_REV01!$I1165&amp; " --&gt; ")),"---")</f>
        <v>---</v>
      </c>
      <c r="G1165" s="59" t="str">
        <f>IFERROR(IF(VLOOKUP($D1165&amp;"-"&amp;$E1165,IF($C$4="TEB0187_REV01",CALC_CONN_TEB0187_REV01!$F:$H),3,0)="--",VLOOKUP($D1165&amp;"-"&amp;$E1165,IF($C$4="TEB0187_REV01",CALC_CONN_TEB0187_REV01!$F:$H),2,0),VLOOKUP($D1165&amp;"-"&amp;$E1165,IF($C$4="TEB0187_REV01",CALC_CONN_TEB0187_REV01!$F:$H),3,0)),"---")</f>
        <v>---</v>
      </c>
      <c r="H1165" s="59" t="str">
        <f>IFERROR(VLOOKUP(G1165,IF($C$4="TEB0187_REV01",CALC_CONN_TEB0187_REV01!$G:$T),14,0),"---")</f>
        <v>---</v>
      </c>
      <c r="I1165" s="59" t="str">
        <f>IFERROR(VLOOKUP($D1165&amp;"-"&amp;$E1165,IF($C$4="TEB0187_REV01",CALC_CONN_TEB0187_REV01!$F:$K,"???"),6,0),"---")</f>
        <v>---</v>
      </c>
      <c r="J1165" s="61" t="str">
        <f>IFERROR(VLOOKUP($D1165&amp;"-"&amp;$E1165,IF($C$4="TEB0187_REV01",CALC_CONN_TEB0187_REV01!$F:$M,"???"),8,0),"---")</f>
        <v>---</v>
      </c>
      <c r="K1165" s="62" t="str">
        <f>IFERROR(VLOOKUP($D1165&amp;"-"&amp;$E1165,IF($C$4="TEB0187_REV01",CALC_CONN_TEB0187_REV01!$F:$N),9,0),"---")</f>
        <v>---</v>
      </c>
      <c r="L1165" s="59" t="str">
        <f>IFERROR(VLOOKUP(K1165,B2B!$H$3:$I$2000,2,0),"---")</f>
        <v>---</v>
      </c>
      <c r="M1165" s="59" t="str">
        <f>IFERROR(VLOOKUP(L1165,IF($M$4="TEI0187_REV01",RAW_m_TEI0187_REV01!$AD:$AH),5,0),"---")</f>
        <v>---</v>
      </c>
      <c r="N1165" s="59" t="str">
        <f>IFERROR(VLOOKUP(L1165,IF($M$4="TEI0187_REV01",RAW_m_TEI0187_REV01!$AE:$AJ),6,0),"---")</f>
        <v>---</v>
      </c>
      <c r="O1165" s="63" t="str">
        <f>IFERROR(VLOOKUP(L1165,IF($M$4="TEI0187_REV01",RAW_m_TEI0187_REV01!$AD:$AE),2,0),"---")</f>
        <v>---</v>
      </c>
      <c r="P1165" s="59" t="str">
        <f>IFERROR(VLOOKUP(O1165,IF($M$4="TEI0187_REV01",RAW_m_TEI0187_REV01!$AJ:$AK),2,0),"---")</f>
        <v>---</v>
      </c>
      <c r="Q1165" s="59" t="str">
        <f>IFERROR(VLOOKUP(L1165,IF($M$4="TEI0187_REV01",RAW_m_TEI0187_REV01!$AD:$AF),3,0),"---")</f>
        <v>---</v>
      </c>
      <c r="R1165" s="59" t="str">
        <f>IFERROR(VLOOKUP(O1165,IF($M$4="TEI0187_REV01",RAW_m_TEI0187_REV01!$AE:$AG),3,0),"---")</f>
        <v>---</v>
      </c>
      <c r="S1165" s="59" t="str">
        <f t="shared" si="39"/>
        <v>---</v>
      </c>
    </row>
    <row r="1166" spans="2:19" ht="15" customHeight="1" x14ac:dyDescent="0.25">
      <c r="B1166" s="59">
        <f t="shared" si="40"/>
        <v>1161</v>
      </c>
      <c r="C1166" s="60">
        <f>IFERROR(IF($C$4="TEB0187_REV01",CALC_CONN_TEB0187_REV01!U1166,),"---")</f>
        <v>0</v>
      </c>
      <c r="D1166" s="59">
        <f>IFERROR(IF($C$4="TEB0187_REV01",CALC_CONN_TEB0187_REV01!D1166,),"---")</f>
        <v>0</v>
      </c>
      <c r="E1166" s="59">
        <f>IFERROR(IF($C$4="TEB0187_REV01",CALC_CONN_TEB0187_REV01!E1166,),"---")</f>
        <v>0</v>
      </c>
      <c r="F1166" s="59" t="str">
        <f>IFERROR(IF(VLOOKUP($D1166&amp;"-"&amp;$E1166,IF($C$4="TEB0187_REV01",CALC_CONN_TEB0187_REV01!$F:$I),4,0)="--","---",IF($C$4="TEB0187_REV01",CALC_CONN_TEB0187_REV01!$G1166&amp; " --&gt; " &amp;CALC_CONN_TEB0187_REV01!$I1166&amp; " --&gt; ")),"---")</f>
        <v>---</v>
      </c>
      <c r="G1166" s="59" t="str">
        <f>IFERROR(IF(VLOOKUP($D1166&amp;"-"&amp;$E1166,IF($C$4="TEB0187_REV01",CALC_CONN_TEB0187_REV01!$F:$H),3,0)="--",VLOOKUP($D1166&amp;"-"&amp;$E1166,IF($C$4="TEB0187_REV01",CALC_CONN_TEB0187_REV01!$F:$H),2,0),VLOOKUP($D1166&amp;"-"&amp;$E1166,IF($C$4="TEB0187_REV01",CALC_CONN_TEB0187_REV01!$F:$H),3,0)),"---")</f>
        <v>---</v>
      </c>
      <c r="H1166" s="59" t="str">
        <f>IFERROR(VLOOKUP(G1166,IF($C$4="TEB0187_REV01",CALC_CONN_TEB0187_REV01!$G:$T),14,0),"---")</f>
        <v>---</v>
      </c>
      <c r="I1166" s="59" t="str">
        <f>IFERROR(VLOOKUP($D1166&amp;"-"&amp;$E1166,IF($C$4="TEB0187_REV01",CALC_CONN_TEB0187_REV01!$F:$K,"???"),6,0),"---")</f>
        <v>---</v>
      </c>
      <c r="J1166" s="61" t="str">
        <f>IFERROR(VLOOKUP($D1166&amp;"-"&amp;$E1166,IF($C$4="TEB0187_REV01",CALC_CONN_TEB0187_REV01!$F:$M,"???"),8,0),"---")</f>
        <v>---</v>
      </c>
      <c r="K1166" s="62" t="str">
        <f>IFERROR(VLOOKUP($D1166&amp;"-"&amp;$E1166,IF($C$4="TEB0187_REV01",CALC_CONN_TEB0187_REV01!$F:$N),9,0),"---")</f>
        <v>---</v>
      </c>
      <c r="L1166" s="59" t="str">
        <f>IFERROR(VLOOKUP(K1166,B2B!$H$3:$I$2000,2,0),"---")</f>
        <v>---</v>
      </c>
      <c r="M1166" s="59" t="str">
        <f>IFERROR(VLOOKUP(L1166,IF($M$4="TEI0187_REV01",RAW_m_TEI0187_REV01!$AD:$AH),5,0),"---")</f>
        <v>---</v>
      </c>
      <c r="N1166" s="59" t="str">
        <f>IFERROR(VLOOKUP(L1166,IF($M$4="TEI0187_REV01",RAW_m_TEI0187_REV01!$AE:$AJ),6,0),"---")</f>
        <v>---</v>
      </c>
      <c r="O1166" s="63" t="str">
        <f>IFERROR(VLOOKUP(L1166,IF($M$4="TEI0187_REV01",RAW_m_TEI0187_REV01!$AD:$AE),2,0),"---")</f>
        <v>---</v>
      </c>
      <c r="P1166" s="59" t="str">
        <f>IFERROR(VLOOKUP(O1166,IF($M$4="TEI0187_REV01",RAW_m_TEI0187_REV01!$AJ:$AK),2,0),"---")</f>
        <v>---</v>
      </c>
      <c r="Q1166" s="59" t="str">
        <f>IFERROR(VLOOKUP(L1166,IF($M$4="TEI0187_REV01",RAW_m_TEI0187_REV01!$AD:$AF),3,0),"---")</f>
        <v>---</v>
      </c>
      <c r="R1166" s="59" t="str">
        <f>IFERROR(VLOOKUP(O1166,IF($M$4="TEI0187_REV01",RAW_m_TEI0187_REV01!$AE:$AG),3,0),"---")</f>
        <v>---</v>
      </c>
      <c r="S1166" s="59" t="str">
        <f t="shared" si="39"/>
        <v>---</v>
      </c>
    </row>
    <row r="1167" spans="2:19" ht="15" customHeight="1" x14ac:dyDescent="0.25">
      <c r="B1167" s="59">
        <f t="shared" si="40"/>
        <v>1162</v>
      </c>
      <c r="C1167" s="60">
        <f>IFERROR(IF($C$4="TEB0187_REV01",CALC_CONN_TEB0187_REV01!U1167,),"---")</f>
        <v>0</v>
      </c>
      <c r="D1167" s="59">
        <f>IFERROR(IF($C$4="TEB0187_REV01",CALC_CONN_TEB0187_REV01!D1167,),"---")</f>
        <v>0</v>
      </c>
      <c r="E1167" s="59">
        <f>IFERROR(IF($C$4="TEB0187_REV01",CALC_CONN_TEB0187_REV01!E1167,),"---")</f>
        <v>0</v>
      </c>
      <c r="F1167" s="59" t="str">
        <f>IFERROR(IF(VLOOKUP($D1167&amp;"-"&amp;$E1167,IF($C$4="TEB0187_REV01",CALC_CONN_TEB0187_REV01!$F:$I),4,0)="--","---",IF($C$4="TEB0187_REV01",CALC_CONN_TEB0187_REV01!$G1167&amp; " --&gt; " &amp;CALC_CONN_TEB0187_REV01!$I1167&amp; " --&gt; ")),"---")</f>
        <v>---</v>
      </c>
      <c r="G1167" s="59" t="str">
        <f>IFERROR(IF(VLOOKUP($D1167&amp;"-"&amp;$E1167,IF($C$4="TEB0187_REV01",CALC_CONN_TEB0187_REV01!$F:$H),3,0)="--",VLOOKUP($D1167&amp;"-"&amp;$E1167,IF($C$4="TEB0187_REV01",CALC_CONN_TEB0187_REV01!$F:$H),2,0),VLOOKUP($D1167&amp;"-"&amp;$E1167,IF($C$4="TEB0187_REV01",CALC_CONN_TEB0187_REV01!$F:$H),3,0)),"---")</f>
        <v>---</v>
      </c>
      <c r="H1167" s="59" t="str">
        <f>IFERROR(VLOOKUP(G1167,IF($C$4="TEB0187_REV01",CALC_CONN_TEB0187_REV01!$G:$T),14,0),"---")</f>
        <v>---</v>
      </c>
      <c r="I1167" s="59" t="str">
        <f>IFERROR(VLOOKUP($D1167&amp;"-"&amp;$E1167,IF($C$4="TEB0187_REV01",CALC_CONN_TEB0187_REV01!$F:$K,"???"),6,0),"---")</f>
        <v>---</v>
      </c>
      <c r="J1167" s="61" t="str">
        <f>IFERROR(VLOOKUP($D1167&amp;"-"&amp;$E1167,IF($C$4="TEB0187_REV01",CALC_CONN_TEB0187_REV01!$F:$M,"???"),8,0),"---")</f>
        <v>---</v>
      </c>
      <c r="K1167" s="62" t="str">
        <f>IFERROR(VLOOKUP($D1167&amp;"-"&amp;$E1167,IF($C$4="TEB0187_REV01",CALC_CONN_TEB0187_REV01!$F:$N),9,0),"---")</f>
        <v>---</v>
      </c>
      <c r="L1167" s="59" t="str">
        <f>IFERROR(VLOOKUP(K1167,B2B!$H$3:$I$2000,2,0),"---")</f>
        <v>---</v>
      </c>
      <c r="M1167" s="59" t="str">
        <f>IFERROR(VLOOKUP(L1167,IF($M$4="TEI0187_REV01",RAW_m_TEI0187_REV01!$AD:$AH),5,0),"---")</f>
        <v>---</v>
      </c>
      <c r="N1167" s="59" t="str">
        <f>IFERROR(VLOOKUP(L1167,IF($M$4="TEI0187_REV01",RAW_m_TEI0187_REV01!$AE:$AJ),6,0),"---")</f>
        <v>---</v>
      </c>
      <c r="O1167" s="63" t="str">
        <f>IFERROR(VLOOKUP(L1167,IF($M$4="TEI0187_REV01",RAW_m_TEI0187_REV01!$AD:$AE),2,0),"---")</f>
        <v>---</v>
      </c>
      <c r="P1167" s="59" t="str">
        <f>IFERROR(VLOOKUP(O1167,IF($M$4="TEI0187_REV01",RAW_m_TEI0187_REV01!$AJ:$AK),2,0),"---")</f>
        <v>---</v>
      </c>
      <c r="Q1167" s="59" t="str">
        <f>IFERROR(VLOOKUP(L1167,IF($M$4="TEI0187_REV01",RAW_m_TEI0187_REV01!$AD:$AF),3,0),"---")</f>
        <v>---</v>
      </c>
      <c r="R1167" s="59" t="str">
        <f>IFERROR(VLOOKUP(O1167,IF($M$4="TEI0187_REV01",RAW_m_TEI0187_REV01!$AE:$AG),3,0),"---")</f>
        <v>---</v>
      </c>
      <c r="S1167" s="59" t="str">
        <f t="shared" si="39"/>
        <v>---</v>
      </c>
    </row>
    <row r="1168" spans="2:19" ht="15" customHeight="1" x14ac:dyDescent="0.25">
      <c r="B1168" s="59">
        <f t="shared" si="40"/>
        <v>1163</v>
      </c>
      <c r="C1168" s="60">
        <f>IFERROR(IF($C$4="TEB0187_REV01",CALC_CONN_TEB0187_REV01!U1168,),"---")</f>
        <v>0</v>
      </c>
      <c r="D1168" s="59">
        <f>IFERROR(IF($C$4="TEB0187_REV01",CALC_CONN_TEB0187_REV01!D1168,),"---")</f>
        <v>0</v>
      </c>
      <c r="E1168" s="59">
        <f>IFERROR(IF($C$4="TEB0187_REV01",CALC_CONN_TEB0187_REV01!E1168,),"---")</f>
        <v>0</v>
      </c>
      <c r="F1168" s="59" t="str">
        <f>IFERROR(IF(VLOOKUP($D1168&amp;"-"&amp;$E1168,IF($C$4="TEB0187_REV01",CALC_CONN_TEB0187_REV01!$F:$I),4,0)="--","---",IF($C$4="TEB0187_REV01",CALC_CONN_TEB0187_REV01!$G1168&amp; " --&gt; " &amp;CALC_CONN_TEB0187_REV01!$I1168&amp; " --&gt; ")),"---")</f>
        <v>---</v>
      </c>
      <c r="G1168" s="59" t="str">
        <f>IFERROR(IF(VLOOKUP($D1168&amp;"-"&amp;$E1168,IF($C$4="TEB0187_REV01",CALC_CONN_TEB0187_REV01!$F:$H),3,0)="--",VLOOKUP($D1168&amp;"-"&amp;$E1168,IF($C$4="TEB0187_REV01",CALC_CONN_TEB0187_REV01!$F:$H),2,0),VLOOKUP($D1168&amp;"-"&amp;$E1168,IF($C$4="TEB0187_REV01",CALC_CONN_TEB0187_REV01!$F:$H),3,0)),"---")</f>
        <v>---</v>
      </c>
      <c r="H1168" s="59" t="str">
        <f>IFERROR(VLOOKUP(G1168,IF($C$4="TEB0187_REV01",CALC_CONN_TEB0187_REV01!$G:$T),14,0),"---")</f>
        <v>---</v>
      </c>
      <c r="I1168" s="59" t="str">
        <f>IFERROR(VLOOKUP($D1168&amp;"-"&amp;$E1168,IF($C$4="TEB0187_REV01",CALC_CONN_TEB0187_REV01!$F:$K,"???"),6,0),"---")</f>
        <v>---</v>
      </c>
      <c r="J1168" s="61" t="str">
        <f>IFERROR(VLOOKUP($D1168&amp;"-"&amp;$E1168,IF($C$4="TEB0187_REV01",CALC_CONN_TEB0187_REV01!$F:$M,"???"),8,0),"---")</f>
        <v>---</v>
      </c>
      <c r="K1168" s="62" t="str">
        <f>IFERROR(VLOOKUP($D1168&amp;"-"&amp;$E1168,IF($C$4="TEB0187_REV01",CALC_CONN_TEB0187_REV01!$F:$N),9,0),"---")</f>
        <v>---</v>
      </c>
      <c r="L1168" s="59" t="str">
        <f>IFERROR(VLOOKUP(K1168,B2B!$H$3:$I$2000,2,0),"---")</f>
        <v>---</v>
      </c>
      <c r="M1168" s="59" t="str">
        <f>IFERROR(VLOOKUP(L1168,IF($M$4="TEI0187_REV01",RAW_m_TEI0187_REV01!$AD:$AH),5,0),"---")</f>
        <v>---</v>
      </c>
      <c r="N1168" s="59" t="str">
        <f>IFERROR(VLOOKUP(L1168,IF($M$4="TEI0187_REV01",RAW_m_TEI0187_REV01!$AE:$AJ),6,0),"---")</f>
        <v>---</v>
      </c>
      <c r="O1168" s="63" t="str">
        <f>IFERROR(VLOOKUP(L1168,IF($M$4="TEI0187_REV01",RAW_m_TEI0187_REV01!$AD:$AE),2,0),"---")</f>
        <v>---</v>
      </c>
      <c r="P1168" s="59" t="str">
        <f>IFERROR(VLOOKUP(O1168,IF($M$4="TEI0187_REV01",RAW_m_TEI0187_REV01!$AJ:$AK),2,0),"---")</f>
        <v>---</v>
      </c>
      <c r="Q1168" s="59" t="str">
        <f>IFERROR(VLOOKUP(L1168,IF($M$4="TEI0187_REV01",RAW_m_TEI0187_REV01!$AD:$AF),3,0),"---")</f>
        <v>---</v>
      </c>
      <c r="R1168" s="59" t="str">
        <f>IFERROR(VLOOKUP(O1168,IF($M$4="TEI0187_REV01",RAW_m_TEI0187_REV01!$AE:$AG),3,0),"---")</f>
        <v>---</v>
      </c>
      <c r="S1168" s="59" t="str">
        <f t="shared" si="39"/>
        <v>---</v>
      </c>
    </row>
    <row r="1169" spans="2:19" ht="15" customHeight="1" x14ac:dyDescent="0.25">
      <c r="B1169" s="59">
        <f t="shared" si="40"/>
        <v>1164</v>
      </c>
      <c r="C1169" s="60">
        <f>IFERROR(IF($C$4="TEB0187_REV01",CALC_CONN_TEB0187_REV01!U1169,),"---")</f>
        <v>0</v>
      </c>
      <c r="D1169" s="59">
        <f>IFERROR(IF($C$4="TEB0187_REV01",CALC_CONN_TEB0187_REV01!D1169,),"---")</f>
        <v>0</v>
      </c>
      <c r="E1169" s="59">
        <f>IFERROR(IF($C$4="TEB0187_REV01",CALC_CONN_TEB0187_REV01!E1169,),"---")</f>
        <v>0</v>
      </c>
      <c r="F1169" s="59" t="str">
        <f>IFERROR(IF(VLOOKUP($D1169&amp;"-"&amp;$E1169,IF($C$4="TEB0187_REV01",CALC_CONN_TEB0187_REV01!$F:$I),4,0)="--","---",IF($C$4="TEB0187_REV01",CALC_CONN_TEB0187_REV01!$G1169&amp; " --&gt; " &amp;CALC_CONN_TEB0187_REV01!$I1169&amp; " --&gt; ")),"---")</f>
        <v>---</v>
      </c>
      <c r="G1169" s="59" t="str">
        <f>IFERROR(IF(VLOOKUP($D1169&amp;"-"&amp;$E1169,IF($C$4="TEB0187_REV01",CALC_CONN_TEB0187_REV01!$F:$H),3,0)="--",VLOOKUP($D1169&amp;"-"&amp;$E1169,IF($C$4="TEB0187_REV01",CALC_CONN_TEB0187_REV01!$F:$H),2,0),VLOOKUP($D1169&amp;"-"&amp;$E1169,IF($C$4="TEB0187_REV01",CALC_CONN_TEB0187_REV01!$F:$H),3,0)),"---")</f>
        <v>---</v>
      </c>
      <c r="H1169" s="59" t="str">
        <f>IFERROR(VLOOKUP(G1169,IF($C$4="TEB0187_REV01",CALC_CONN_TEB0187_REV01!$G:$T),14,0),"---")</f>
        <v>---</v>
      </c>
      <c r="I1169" s="59" t="str">
        <f>IFERROR(VLOOKUP($D1169&amp;"-"&amp;$E1169,IF($C$4="TEB0187_REV01",CALC_CONN_TEB0187_REV01!$F:$K,"???"),6,0),"---")</f>
        <v>---</v>
      </c>
      <c r="J1169" s="61" t="str">
        <f>IFERROR(VLOOKUP($D1169&amp;"-"&amp;$E1169,IF($C$4="TEB0187_REV01",CALC_CONN_TEB0187_REV01!$F:$M,"???"),8,0),"---")</f>
        <v>---</v>
      </c>
      <c r="K1169" s="62" t="str">
        <f>IFERROR(VLOOKUP($D1169&amp;"-"&amp;$E1169,IF($C$4="TEB0187_REV01",CALC_CONN_TEB0187_REV01!$F:$N),9,0),"---")</f>
        <v>---</v>
      </c>
      <c r="L1169" s="59" t="str">
        <f>IFERROR(VLOOKUP(K1169,B2B!$H$3:$I$2000,2,0),"---")</f>
        <v>---</v>
      </c>
      <c r="M1169" s="59" t="str">
        <f>IFERROR(VLOOKUP(L1169,IF($M$4="TEI0187_REV01",RAW_m_TEI0187_REV01!$AD:$AH),5,0),"---")</f>
        <v>---</v>
      </c>
      <c r="N1169" s="59" t="str">
        <f>IFERROR(VLOOKUP(L1169,IF($M$4="TEI0187_REV01",RAW_m_TEI0187_REV01!$AE:$AJ),6,0),"---")</f>
        <v>---</v>
      </c>
      <c r="O1169" s="63" t="str">
        <f>IFERROR(VLOOKUP(L1169,IF($M$4="TEI0187_REV01",RAW_m_TEI0187_REV01!$AD:$AE),2,0),"---")</f>
        <v>---</v>
      </c>
      <c r="P1169" s="59" t="str">
        <f>IFERROR(VLOOKUP(O1169,IF($M$4="TEI0187_REV01",RAW_m_TEI0187_REV01!$AJ:$AK),2,0),"---")</f>
        <v>---</v>
      </c>
      <c r="Q1169" s="59" t="str">
        <f>IFERROR(VLOOKUP(L1169,IF($M$4="TEI0187_REV01",RAW_m_TEI0187_REV01!$AD:$AF),3,0),"---")</f>
        <v>---</v>
      </c>
      <c r="R1169" s="59" t="str">
        <f>IFERROR(VLOOKUP(O1169,IF($M$4="TEI0187_REV01",RAW_m_TEI0187_REV01!$AE:$AG),3,0),"---")</f>
        <v>---</v>
      </c>
      <c r="S1169" s="59" t="str">
        <f t="shared" si="39"/>
        <v>---</v>
      </c>
    </row>
    <row r="1170" spans="2:19" ht="15" customHeight="1" x14ac:dyDescent="0.25">
      <c r="B1170" s="59">
        <f t="shared" si="40"/>
        <v>1165</v>
      </c>
      <c r="C1170" s="60">
        <f>IFERROR(IF($C$4="TEB0187_REV01",CALC_CONN_TEB0187_REV01!U1170,),"---")</f>
        <v>0</v>
      </c>
      <c r="D1170" s="59">
        <f>IFERROR(IF($C$4="TEB0187_REV01",CALC_CONN_TEB0187_REV01!D1170,),"---")</f>
        <v>0</v>
      </c>
      <c r="E1170" s="59">
        <f>IFERROR(IF($C$4="TEB0187_REV01",CALC_CONN_TEB0187_REV01!E1170,),"---")</f>
        <v>0</v>
      </c>
      <c r="F1170" s="59" t="str">
        <f>IFERROR(IF(VLOOKUP($D1170&amp;"-"&amp;$E1170,IF($C$4="TEB0187_REV01",CALC_CONN_TEB0187_REV01!$F:$I),4,0)="--","---",IF($C$4="TEB0187_REV01",CALC_CONN_TEB0187_REV01!$G1170&amp; " --&gt; " &amp;CALC_CONN_TEB0187_REV01!$I1170&amp; " --&gt; ")),"---")</f>
        <v>---</v>
      </c>
      <c r="G1170" s="59" t="str">
        <f>IFERROR(IF(VLOOKUP($D1170&amp;"-"&amp;$E1170,IF($C$4="TEB0187_REV01",CALC_CONN_TEB0187_REV01!$F:$H),3,0)="--",VLOOKUP($D1170&amp;"-"&amp;$E1170,IF($C$4="TEB0187_REV01",CALC_CONN_TEB0187_REV01!$F:$H),2,0),VLOOKUP($D1170&amp;"-"&amp;$E1170,IF($C$4="TEB0187_REV01",CALC_CONN_TEB0187_REV01!$F:$H),3,0)),"---")</f>
        <v>---</v>
      </c>
      <c r="H1170" s="59" t="str">
        <f>IFERROR(VLOOKUP(G1170,IF($C$4="TEB0187_REV01",CALC_CONN_TEB0187_REV01!$G:$T),14,0),"---")</f>
        <v>---</v>
      </c>
      <c r="I1170" s="59" t="str">
        <f>IFERROR(VLOOKUP($D1170&amp;"-"&amp;$E1170,IF($C$4="TEB0187_REV01",CALC_CONN_TEB0187_REV01!$F:$K,"???"),6,0),"---")</f>
        <v>---</v>
      </c>
      <c r="J1170" s="61" t="str">
        <f>IFERROR(VLOOKUP($D1170&amp;"-"&amp;$E1170,IF($C$4="TEB0187_REV01",CALC_CONN_TEB0187_REV01!$F:$M,"???"),8,0),"---")</f>
        <v>---</v>
      </c>
      <c r="K1170" s="62" t="str">
        <f>IFERROR(VLOOKUP($D1170&amp;"-"&amp;$E1170,IF($C$4="TEB0187_REV01",CALC_CONN_TEB0187_REV01!$F:$N),9,0),"---")</f>
        <v>---</v>
      </c>
      <c r="L1170" s="59" t="str">
        <f>IFERROR(VLOOKUP(K1170,B2B!$H$3:$I$2000,2,0),"---")</f>
        <v>---</v>
      </c>
      <c r="M1170" s="59" t="str">
        <f>IFERROR(VLOOKUP(L1170,IF($M$4="TEI0187_REV01",RAW_m_TEI0187_REV01!$AD:$AH),5,0),"---")</f>
        <v>---</v>
      </c>
      <c r="N1170" s="59" t="str">
        <f>IFERROR(VLOOKUP(L1170,IF($M$4="TEI0187_REV01",RAW_m_TEI0187_REV01!$AE:$AJ),6,0),"---")</f>
        <v>---</v>
      </c>
      <c r="O1170" s="63" t="str">
        <f>IFERROR(VLOOKUP(L1170,IF($M$4="TEI0187_REV01",RAW_m_TEI0187_REV01!$AD:$AE),2,0),"---")</f>
        <v>---</v>
      </c>
      <c r="P1170" s="59" t="str">
        <f>IFERROR(VLOOKUP(O1170,IF($M$4="TEI0187_REV01",RAW_m_TEI0187_REV01!$AJ:$AK),2,0),"---")</f>
        <v>---</v>
      </c>
      <c r="Q1170" s="59" t="str">
        <f>IFERROR(VLOOKUP(L1170,IF($M$4="TEI0187_REV01",RAW_m_TEI0187_REV01!$AD:$AF),3,0),"---")</f>
        <v>---</v>
      </c>
      <c r="R1170" s="59" t="str">
        <f>IFERROR(VLOOKUP(O1170,IF($M$4="TEI0187_REV01",RAW_m_TEI0187_REV01!$AE:$AG),3,0),"---")</f>
        <v>---</v>
      </c>
      <c r="S1170" s="59" t="str">
        <f t="shared" si="39"/>
        <v>---</v>
      </c>
    </row>
    <row r="1171" spans="2:19" ht="15" customHeight="1" x14ac:dyDescent="0.25">
      <c r="B1171" s="59">
        <f t="shared" si="40"/>
        <v>1166</v>
      </c>
      <c r="C1171" s="60">
        <f>IFERROR(IF($C$4="TEB0187_REV01",CALC_CONN_TEB0187_REV01!U1171,),"---")</f>
        <v>0</v>
      </c>
      <c r="D1171" s="59">
        <f>IFERROR(IF($C$4="TEB0187_REV01",CALC_CONN_TEB0187_REV01!D1171,),"---")</f>
        <v>0</v>
      </c>
      <c r="E1171" s="59">
        <f>IFERROR(IF($C$4="TEB0187_REV01",CALC_CONN_TEB0187_REV01!E1171,),"---")</f>
        <v>0</v>
      </c>
      <c r="F1171" s="59" t="str">
        <f>IFERROR(IF(VLOOKUP($D1171&amp;"-"&amp;$E1171,IF($C$4="TEB0187_REV01",CALC_CONN_TEB0187_REV01!$F:$I),4,0)="--","---",IF($C$4="TEB0187_REV01",CALC_CONN_TEB0187_REV01!$G1171&amp; " --&gt; " &amp;CALC_CONN_TEB0187_REV01!$I1171&amp; " --&gt; ")),"---")</f>
        <v>---</v>
      </c>
      <c r="G1171" s="59" t="str">
        <f>IFERROR(IF(VLOOKUP($D1171&amp;"-"&amp;$E1171,IF($C$4="TEB0187_REV01",CALC_CONN_TEB0187_REV01!$F:$H),3,0)="--",VLOOKUP($D1171&amp;"-"&amp;$E1171,IF($C$4="TEB0187_REV01",CALC_CONN_TEB0187_REV01!$F:$H),2,0),VLOOKUP($D1171&amp;"-"&amp;$E1171,IF($C$4="TEB0187_REV01",CALC_CONN_TEB0187_REV01!$F:$H),3,0)),"---")</f>
        <v>---</v>
      </c>
      <c r="H1171" s="59" t="str">
        <f>IFERROR(VLOOKUP(G1171,IF($C$4="TEB0187_REV01",CALC_CONN_TEB0187_REV01!$G:$T),14,0),"---")</f>
        <v>---</v>
      </c>
      <c r="I1171" s="59" t="str">
        <f>IFERROR(VLOOKUP($D1171&amp;"-"&amp;$E1171,IF($C$4="TEB0187_REV01",CALC_CONN_TEB0187_REV01!$F:$K,"???"),6,0),"---")</f>
        <v>---</v>
      </c>
      <c r="J1171" s="61" t="str">
        <f>IFERROR(VLOOKUP($D1171&amp;"-"&amp;$E1171,IF($C$4="TEB0187_REV01",CALC_CONN_TEB0187_REV01!$F:$M,"???"),8,0),"---")</f>
        <v>---</v>
      </c>
      <c r="K1171" s="62" t="str">
        <f>IFERROR(VLOOKUP($D1171&amp;"-"&amp;$E1171,IF($C$4="TEB0187_REV01",CALC_CONN_TEB0187_REV01!$F:$N),9,0),"---")</f>
        <v>---</v>
      </c>
      <c r="L1171" s="59" t="str">
        <f>IFERROR(VLOOKUP(K1171,B2B!$H$3:$I$2000,2,0),"---")</f>
        <v>---</v>
      </c>
      <c r="M1171" s="59" t="str">
        <f>IFERROR(VLOOKUP(L1171,IF($M$4="TEI0187_REV01",RAW_m_TEI0187_REV01!$AD:$AH),5,0),"---")</f>
        <v>---</v>
      </c>
      <c r="N1171" s="59" t="str">
        <f>IFERROR(VLOOKUP(L1171,IF($M$4="TEI0187_REV01",RAW_m_TEI0187_REV01!$AE:$AJ),6,0),"---")</f>
        <v>---</v>
      </c>
      <c r="O1171" s="63" t="str">
        <f>IFERROR(VLOOKUP(L1171,IF($M$4="TEI0187_REV01",RAW_m_TEI0187_REV01!$AD:$AE),2,0),"---")</f>
        <v>---</v>
      </c>
      <c r="P1171" s="59" t="str">
        <f>IFERROR(VLOOKUP(O1171,IF($M$4="TEI0187_REV01",RAW_m_TEI0187_REV01!$AJ:$AK),2,0),"---")</f>
        <v>---</v>
      </c>
      <c r="Q1171" s="59" t="str">
        <f>IFERROR(VLOOKUP(L1171,IF($M$4="TEI0187_REV01",RAW_m_TEI0187_REV01!$AD:$AF),3,0),"---")</f>
        <v>---</v>
      </c>
      <c r="R1171" s="59" t="str">
        <f>IFERROR(VLOOKUP(O1171,IF($M$4="TEI0187_REV01",RAW_m_TEI0187_REV01!$AE:$AG),3,0),"---")</f>
        <v>---</v>
      </c>
      <c r="S1171" s="59" t="str">
        <f t="shared" si="39"/>
        <v>---</v>
      </c>
    </row>
    <row r="1172" spans="2:19" ht="15" customHeight="1" x14ac:dyDescent="0.25">
      <c r="B1172" s="59">
        <f t="shared" si="40"/>
        <v>1167</v>
      </c>
      <c r="C1172" s="60">
        <f>IFERROR(IF($C$4="TEB0187_REV01",CALC_CONN_TEB0187_REV01!U1172,),"---")</f>
        <v>0</v>
      </c>
      <c r="D1172" s="59">
        <f>IFERROR(IF($C$4="TEB0187_REV01",CALC_CONN_TEB0187_REV01!D1172,),"---")</f>
        <v>0</v>
      </c>
      <c r="E1172" s="59">
        <f>IFERROR(IF($C$4="TEB0187_REV01",CALC_CONN_TEB0187_REV01!E1172,),"---")</f>
        <v>0</v>
      </c>
      <c r="F1172" s="59" t="str">
        <f>IFERROR(IF(VLOOKUP($D1172&amp;"-"&amp;$E1172,IF($C$4="TEB0187_REV01",CALC_CONN_TEB0187_REV01!$F:$I),4,0)="--","---",IF($C$4="TEB0187_REV01",CALC_CONN_TEB0187_REV01!$G1172&amp; " --&gt; " &amp;CALC_CONN_TEB0187_REV01!$I1172&amp; " --&gt; ")),"---")</f>
        <v>---</v>
      </c>
      <c r="G1172" s="59" t="str">
        <f>IFERROR(IF(VLOOKUP($D1172&amp;"-"&amp;$E1172,IF($C$4="TEB0187_REV01",CALC_CONN_TEB0187_REV01!$F:$H),3,0)="--",VLOOKUP($D1172&amp;"-"&amp;$E1172,IF($C$4="TEB0187_REV01",CALC_CONN_TEB0187_REV01!$F:$H),2,0),VLOOKUP($D1172&amp;"-"&amp;$E1172,IF($C$4="TEB0187_REV01",CALC_CONN_TEB0187_REV01!$F:$H),3,0)),"---")</f>
        <v>---</v>
      </c>
      <c r="H1172" s="59" t="str">
        <f>IFERROR(VLOOKUP(G1172,IF($C$4="TEB0187_REV01",CALC_CONN_TEB0187_REV01!$G:$T),14,0),"---")</f>
        <v>---</v>
      </c>
      <c r="I1172" s="59" t="str">
        <f>IFERROR(VLOOKUP($D1172&amp;"-"&amp;$E1172,IF($C$4="TEB0187_REV01",CALC_CONN_TEB0187_REV01!$F:$K,"???"),6,0),"---")</f>
        <v>---</v>
      </c>
      <c r="J1172" s="61" t="str">
        <f>IFERROR(VLOOKUP($D1172&amp;"-"&amp;$E1172,IF($C$4="TEB0187_REV01",CALC_CONN_TEB0187_REV01!$F:$M,"???"),8,0),"---")</f>
        <v>---</v>
      </c>
      <c r="K1172" s="62" t="str">
        <f>IFERROR(VLOOKUP($D1172&amp;"-"&amp;$E1172,IF($C$4="TEB0187_REV01",CALC_CONN_TEB0187_REV01!$F:$N),9,0),"---")</f>
        <v>---</v>
      </c>
      <c r="L1172" s="59" t="str">
        <f>IFERROR(VLOOKUP(K1172,B2B!$H$3:$I$2000,2,0),"---")</f>
        <v>---</v>
      </c>
      <c r="M1172" s="59" t="str">
        <f>IFERROR(VLOOKUP(L1172,IF($M$4="TEI0187_REV01",RAW_m_TEI0187_REV01!$AD:$AH),5,0),"---")</f>
        <v>---</v>
      </c>
      <c r="N1172" s="59" t="str">
        <f>IFERROR(VLOOKUP(L1172,IF($M$4="TEI0187_REV01",RAW_m_TEI0187_REV01!$AE:$AJ),6,0),"---")</f>
        <v>---</v>
      </c>
      <c r="O1172" s="63" t="str">
        <f>IFERROR(VLOOKUP(L1172,IF($M$4="TEI0187_REV01",RAW_m_TEI0187_REV01!$AD:$AE),2,0),"---")</f>
        <v>---</v>
      </c>
      <c r="P1172" s="59" t="str">
        <f>IFERROR(VLOOKUP(O1172,IF($M$4="TEI0187_REV01",RAW_m_TEI0187_REV01!$AJ:$AK),2,0),"---")</f>
        <v>---</v>
      </c>
      <c r="Q1172" s="59" t="str">
        <f>IFERROR(VLOOKUP(L1172,IF($M$4="TEI0187_REV01",RAW_m_TEI0187_REV01!$AD:$AF),3,0),"---")</f>
        <v>---</v>
      </c>
      <c r="R1172" s="59" t="str">
        <f>IFERROR(VLOOKUP(O1172,IF($M$4="TEI0187_REV01",RAW_m_TEI0187_REV01!$AE:$AG),3,0),"---")</f>
        <v>---</v>
      </c>
      <c r="S1172" s="59" t="str">
        <f t="shared" si="39"/>
        <v>---</v>
      </c>
    </row>
    <row r="1173" spans="2:19" ht="15" customHeight="1" x14ac:dyDescent="0.25">
      <c r="B1173" s="59">
        <f t="shared" si="40"/>
        <v>1168</v>
      </c>
      <c r="C1173" s="60">
        <f>IFERROR(IF($C$4="TEB0187_REV01",CALC_CONN_TEB0187_REV01!U1173,),"---")</f>
        <v>0</v>
      </c>
      <c r="D1173" s="59">
        <f>IFERROR(IF($C$4="TEB0187_REV01",CALC_CONN_TEB0187_REV01!D1173,),"---")</f>
        <v>0</v>
      </c>
      <c r="E1173" s="59">
        <f>IFERROR(IF($C$4="TEB0187_REV01",CALC_CONN_TEB0187_REV01!E1173,),"---")</f>
        <v>0</v>
      </c>
      <c r="F1173" s="59" t="str">
        <f>IFERROR(IF(VLOOKUP($D1173&amp;"-"&amp;$E1173,IF($C$4="TEB0187_REV01",CALC_CONN_TEB0187_REV01!$F:$I),4,0)="--","---",IF($C$4="TEB0187_REV01",CALC_CONN_TEB0187_REV01!$G1173&amp; " --&gt; " &amp;CALC_CONN_TEB0187_REV01!$I1173&amp; " --&gt; ")),"---")</f>
        <v>---</v>
      </c>
      <c r="G1173" s="59" t="str">
        <f>IFERROR(IF(VLOOKUP($D1173&amp;"-"&amp;$E1173,IF($C$4="TEB0187_REV01",CALC_CONN_TEB0187_REV01!$F:$H),3,0)="--",VLOOKUP($D1173&amp;"-"&amp;$E1173,IF($C$4="TEB0187_REV01",CALC_CONN_TEB0187_REV01!$F:$H),2,0),VLOOKUP($D1173&amp;"-"&amp;$E1173,IF($C$4="TEB0187_REV01",CALC_CONN_TEB0187_REV01!$F:$H),3,0)),"---")</f>
        <v>---</v>
      </c>
      <c r="H1173" s="59" t="str">
        <f>IFERROR(VLOOKUP(G1173,IF($C$4="TEB0187_REV01",CALC_CONN_TEB0187_REV01!$G:$T),14,0),"---")</f>
        <v>---</v>
      </c>
      <c r="I1173" s="59" t="str">
        <f>IFERROR(VLOOKUP($D1173&amp;"-"&amp;$E1173,IF($C$4="TEB0187_REV01",CALC_CONN_TEB0187_REV01!$F:$K,"???"),6,0),"---")</f>
        <v>---</v>
      </c>
      <c r="J1173" s="61" t="str">
        <f>IFERROR(VLOOKUP($D1173&amp;"-"&amp;$E1173,IF($C$4="TEB0187_REV01",CALC_CONN_TEB0187_REV01!$F:$M,"???"),8,0),"---")</f>
        <v>---</v>
      </c>
      <c r="K1173" s="62" t="str">
        <f>IFERROR(VLOOKUP($D1173&amp;"-"&amp;$E1173,IF($C$4="TEB0187_REV01",CALC_CONN_TEB0187_REV01!$F:$N),9,0),"---")</f>
        <v>---</v>
      </c>
      <c r="L1173" s="59" t="str">
        <f>IFERROR(VLOOKUP(K1173,B2B!$H$3:$I$2000,2,0),"---")</f>
        <v>---</v>
      </c>
      <c r="M1173" s="59" t="str">
        <f>IFERROR(VLOOKUP(L1173,IF($M$4="TEI0187_REV01",RAW_m_TEI0187_REV01!$AD:$AH),5,0),"---")</f>
        <v>---</v>
      </c>
      <c r="N1173" s="59" t="str">
        <f>IFERROR(VLOOKUP(L1173,IF($M$4="TEI0187_REV01",RAW_m_TEI0187_REV01!$AE:$AJ),6,0),"---")</f>
        <v>---</v>
      </c>
      <c r="O1173" s="63" t="str">
        <f>IFERROR(VLOOKUP(L1173,IF($M$4="TEI0187_REV01",RAW_m_TEI0187_REV01!$AD:$AE),2,0),"---")</f>
        <v>---</v>
      </c>
      <c r="P1173" s="59" t="str">
        <f>IFERROR(VLOOKUP(O1173,IF($M$4="TEI0187_REV01",RAW_m_TEI0187_REV01!$AJ:$AK),2,0),"---")</f>
        <v>---</v>
      </c>
      <c r="Q1173" s="59" t="str">
        <f>IFERROR(VLOOKUP(L1173,IF($M$4="TEI0187_REV01",RAW_m_TEI0187_REV01!$AD:$AF),3,0),"---")</f>
        <v>---</v>
      </c>
      <c r="R1173" s="59" t="str">
        <f>IFERROR(VLOOKUP(O1173,IF($M$4="TEI0187_REV01",RAW_m_TEI0187_REV01!$AE:$AG),3,0),"---")</f>
        <v>---</v>
      </c>
      <c r="S1173" s="59" t="str">
        <f t="shared" si="39"/>
        <v>---</v>
      </c>
    </row>
    <row r="1174" spans="2:19" ht="15" customHeight="1" x14ac:dyDescent="0.25">
      <c r="B1174" s="59">
        <f t="shared" si="40"/>
        <v>1169</v>
      </c>
      <c r="C1174" s="60">
        <f>IFERROR(IF($C$4="TEB0187_REV01",CALC_CONN_TEB0187_REV01!U1174,),"---")</f>
        <v>0</v>
      </c>
      <c r="D1174" s="59">
        <f>IFERROR(IF($C$4="TEB0187_REV01",CALC_CONN_TEB0187_REV01!D1174,),"---")</f>
        <v>0</v>
      </c>
      <c r="E1174" s="59">
        <f>IFERROR(IF($C$4="TEB0187_REV01",CALC_CONN_TEB0187_REV01!E1174,),"---")</f>
        <v>0</v>
      </c>
      <c r="F1174" s="59" t="str">
        <f>IFERROR(IF(VLOOKUP($D1174&amp;"-"&amp;$E1174,IF($C$4="TEB0187_REV01",CALC_CONN_TEB0187_REV01!$F:$I),4,0)="--","---",IF($C$4="TEB0187_REV01",CALC_CONN_TEB0187_REV01!$G1174&amp; " --&gt; " &amp;CALC_CONN_TEB0187_REV01!$I1174&amp; " --&gt; ")),"---")</f>
        <v>---</v>
      </c>
      <c r="G1174" s="59" t="str">
        <f>IFERROR(IF(VLOOKUP($D1174&amp;"-"&amp;$E1174,IF($C$4="TEB0187_REV01",CALC_CONN_TEB0187_REV01!$F:$H),3,0)="--",VLOOKUP($D1174&amp;"-"&amp;$E1174,IF($C$4="TEB0187_REV01",CALC_CONN_TEB0187_REV01!$F:$H),2,0),VLOOKUP($D1174&amp;"-"&amp;$E1174,IF($C$4="TEB0187_REV01",CALC_CONN_TEB0187_REV01!$F:$H),3,0)),"---")</f>
        <v>---</v>
      </c>
      <c r="H1174" s="59" t="str">
        <f>IFERROR(VLOOKUP(G1174,IF($C$4="TEB0187_REV01",CALC_CONN_TEB0187_REV01!$G:$T),14,0),"---")</f>
        <v>---</v>
      </c>
      <c r="I1174" s="59" t="str">
        <f>IFERROR(VLOOKUP($D1174&amp;"-"&amp;$E1174,IF($C$4="TEB0187_REV01",CALC_CONN_TEB0187_REV01!$F:$K,"???"),6,0),"---")</f>
        <v>---</v>
      </c>
      <c r="J1174" s="61" t="str">
        <f>IFERROR(VLOOKUP($D1174&amp;"-"&amp;$E1174,IF($C$4="TEB0187_REV01",CALC_CONN_TEB0187_REV01!$F:$M,"???"),8,0),"---")</f>
        <v>---</v>
      </c>
      <c r="K1174" s="62" t="str">
        <f>IFERROR(VLOOKUP($D1174&amp;"-"&amp;$E1174,IF($C$4="TEB0187_REV01",CALC_CONN_TEB0187_REV01!$F:$N),9,0),"---")</f>
        <v>---</v>
      </c>
      <c r="L1174" s="59" t="str">
        <f>IFERROR(VLOOKUP(K1174,B2B!$H$3:$I$2000,2,0),"---")</f>
        <v>---</v>
      </c>
      <c r="M1174" s="59" t="str">
        <f>IFERROR(VLOOKUP(L1174,IF($M$4="TEI0187_REV01",RAW_m_TEI0187_REV01!$AD:$AH),5,0),"---")</f>
        <v>---</v>
      </c>
      <c r="N1174" s="59" t="str">
        <f>IFERROR(VLOOKUP(L1174,IF($M$4="TEI0187_REV01",RAW_m_TEI0187_REV01!$AE:$AJ),6,0),"---")</f>
        <v>---</v>
      </c>
      <c r="O1174" s="63" t="str">
        <f>IFERROR(VLOOKUP(L1174,IF($M$4="TEI0187_REV01",RAW_m_TEI0187_REV01!$AD:$AE),2,0),"---")</f>
        <v>---</v>
      </c>
      <c r="P1174" s="59" t="str">
        <f>IFERROR(VLOOKUP(O1174,IF($M$4="TEI0187_REV01",RAW_m_TEI0187_REV01!$AJ:$AK),2,0),"---")</f>
        <v>---</v>
      </c>
      <c r="Q1174" s="59" t="str">
        <f>IFERROR(VLOOKUP(L1174,IF($M$4="TEI0187_REV01",RAW_m_TEI0187_REV01!$AD:$AF),3,0),"---")</f>
        <v>---</v>
      </c>
      <c r="R1174" s="59" t="str">
        <f>IFERROR(VLOOKUP(O1174,IF($M$4="TEI0187_REV01",RAW_m_TEI0187_REV01!$AE:$AG),3,0),"---")</f>
        <v>---</v>
      </c>
      <c r="S1174" s="59" t="str">
        <f t="shared" si="39"/>
        <v>---</v>
      </c>
    </row>
    <row r="1175" spans="2:19" ht="15" customHeight="1" x14ac:dyDescent="0.25">
      <c r="B1175" s="59">
        <f t="shared" si="40"/>
        <v>1170</v>
      </c>
      <c r="C1175" s="60">
        <f>IFERROR(IF($C$4="TEB0187_REV01",CALC_CONN_TEB0187_REV01!U1175,),"---")</f>
        <v>0</v>
      </c>
      <c r="D1175" s="59">
        <f>IFERROR(IF($C$4="TEB0187_REV01",CALC_CONN_TEB0187_REV01!D1175,),"---")</f>
        <v>0</v>
      </c>
      <c r="E1175" s="59">
        <f>IFERROR(IF($C$4="TEB0187_REV01",CALC_CONN_TEB0187_REV01!E1175,),"---")</f>
        <v>0</v>
      </c>
      <c r="F1175" s="59" t="str">
        <f>IFERROR(IF(VLOOKUP($D1175&amp;"-"&amp;$E1175,IF($C$4="TEB0187_REV01",CALC_CONN_TEB0187_REV01!$F:$I),4,0)="--","---",IF($C$4="TEB0187_REV01",CALC_CONN_TEB0187_REV01!$G1175&amp; " --&gt; " &amp;CALC_CONN_TEB0187_REV01!$I1175&amp; " --&gt; ")),"---")</f>
        <v>---</v>
      </c>
      <c r="G1175" s="59" t="str">
        <f>IFERROR(IF(VLOOKUP($D1175&amp;"-"&amp;$E1175,IF($C$4="TEB0187_REV01",CALC_CONN_TEB0187_REV01!$F:$H),3,0)="--",VLOOKUP($D1175&amp;"-"&amp;$E1175,IF($C$4="TEB0187_REV01",CALC_CONN_TEB0187_REV01!$F:$H),2,0),VLOOKUP($D1175&amp;"-"&amp;$E1175,IF($C$4="TEB0187_REV01",CALC_CONN_TEB0187_REV01!$F:$H),3,0)),"---")</f>
        <v>---</v>
      </c>
      <c r="H1175" s="59" t="str">
        <f>IFERROR(VLOOKUP(G1175,IF($C$4="TEB0187_REV01",CALC_CONN_TEB0187_REV01!$G:$T),14,0),"---")</f>
        <v>---</v>
      </c>
      <c r="I1175" s="59" t="str">
        <f>IFERROR(VLOOKUP($D1175&amp;"-"&amp;$E1175,IF($C$4="TEB0187_REV01",CALC_CONN_TEB0187_REV01!$F:$K,"???"),6,0),"---")</f>
        <v>---</v>
      </c>
      <c r="J1175" s="61" t="str">
        <f>IFERROR(VLOOKUP($D1175&amp;"-"&amp;$E1175,IF($C$4="TEB0187_REV01",CALC_CONN_TEB0187_REV01!$F:$M,"???"),8,0),"---")</f>
        <v>---</v>
      </c>
      <c r="K1175" s="62" t="str">
        <f>IFERROR(VLOOKUP($D1175&amp;"-"&amp;$E1175,IF($C$4="TEB0187_REV01",CALC_CONN_TEB0187_REV01!$F:$N),9,0),"---")</f>
        <v>---</v>
      </c>
      <c r="L1175" s="59" t="str">
        <f>IFERROR(VLOOKUP(K1175,B2B!$H$3:$I$2000,2,0),"---")</f>
        <v>---</v>
      </c>
      <c r="M1175" s="59" t="str">
        <f>IFERROR(VLOOKUP(L1175,IF($M$4="TEI0187_REV01",RAW_m_TEI0187_REV01!$AD:$AH),5,0),"---")</f>
        <v>---</v>
      </c>
      <c r="N1175" s="59" t="str">
        <f>IFERROR(VLOOKUP(L1175,IF($M$4="TEI0187_REV01",RAW_m_TEI0187_REV01!$AE:$AJ),6,0),"---")</f>
        <v>---</v>
      </c>
      <c r="O1175" s="63" t="str">
        <f>IFERROR(VLOOKUP(L1175,IF($M$4="TEI0187_REV01",RAW_m_TEI0187_REV01!$AD:$AE),2,0),"---")</f>
        <v>---</v>
      </c>
      <c r="P1175" s="59" t="str">
        <f>IFERROR(VLOOKUP(O1175,IF($M$4="TEI0187_REV01",RAW_m_TEI0187_REV01!$AJ:$AK),2,0),"---")</f>
        <v>---</v>
      </c>
      <c r="Q1175" s="59" t="str">
        <f>IFERROR(VLOOKUP(L1175,IF($M$4="TEI0187_REV01",RAW_m_TEI0187_REV01!$AD:$AF),3,0),"---")</f>
        <v>---</v>
      </c>
      <c r="R1175" s="59" t="str">
        <f>IFERROR(VLOOKUP(O1175,IF($M$4="TEI0187_REV01",RAW_m_TEI0187_REV01!$AE:$AG),3,0),"---")</f>
        <v>---</v>
      </c>
      <c r="S1175" s="59" t="str">
        <f t="shared" si="39"/>
        <v>---</v>
      </c>
    </row>
    <row r="1176" spans="2:19" ht="15" customHeight="1" x14ac:dyDescent="0.25">
      <c r="B1176" s="59">
        <f t="shared" si="40"/>
        <v>1171</v>
      </c>
      <c r="C1176" s="60">
        <f>IFERROR(IF($C$4="TEB0187_REV01",CALC_CONN_TEB0187_REV01!U1176,),"---")</f>
        <v>0</v>
      </c>
      <c r="D1176" s="59">
        <f>IFERROR(IF($C$4="TEB0187_REV01",CALC_CONN_TEB0187_REV01!D1176,),"---")</f>
        <v>0</v>
      </c>
      <c r="E1176" s="59">
        <f>IFERROR(IF($C$4="TEB0187_REV01",CALC_CONN_TEB0187_REV01!E1176,),"---")</f>
        <v>0</v>
      </c>
      <c r="F1176" s="59" t="str">
        <f>IFERROR(IF(VLOOKUP($D1176&amp;"-"&amp;$E1176,IF($C$4="TEB0187_REV01",CALC_CONN_TEB0187_REV01!$F:$I),4,0)="--","---",IF($C$4="TEB0187_REV01",CALC_CONN_TEB0187_REV01!$G1176&amp; " --&gt; " &amp;CALC_CONN_TEB0187_REV01!$I1176&amp; " --&gt; ")),"---")</f>
        <v>---</v>
      </c>
      <c r="G1176" s="59" t="str">
        <f>IFERROR(IF(VLOOKUP($D1176&amp;"-"&amp;$E1176,IF($C$4="TEB0187_REV01",CALC_CONN_TEB0187_REV01!$F:$H),3,0)="--",VLOOKUP($D1176&amp;"-"&amp;$E1176,IF($C$4="TEB0187_REV01",CALC_CONN_TEB0187_REV01!$F:$H),2,0),VLOOKUP($D1176&amp;"-"&amp;$E1176,IF($C$4="TEB0187_REV01",CALC_CONN_TEB0187_REV01!$F:$H),3,0)),"---")</f>
        <v>---</v>
      </c>
      <c r="H1176" s="59" t="str">
        <f>IFERROR(VLOOKUP(G1176,IF($C$4="TEB0187_REV01",CALC_CONN_TEB0187_REV01!$G:$T),14,0),"---")</f>
        <v>---</v>
      </c>
      <c r="I1176" s="59" t="str">
        <f>IFERROR(VLOOKUP($D1176&amp;"-"&amp;$E1176,IF($C$4="TEB0187_REV01",CALC_CONN_TEB0187_REV01!$F:$K,"???"),6,0),"---")</f>
        <v>---</v>
      </c>
      <c r="J1176" s="61" t="str">
        <f>IFERROR(VLOOKUP($D1176&amp;"-"&amp;$E1176,IF($C$4="TEB0187_REV01",CALC_CONN_TEB0187_REV01!$F:$M,"???"),8,0),"---")</f>
        <v>---</v>
      </c>
      <c r="K1176" s="62" t="str">
        <f>IFERROR(VLOOKUP($D1176&amp;"-"&amp;$E1176,IF($C$4="TEB0187_REV01",CALC_CONN_TEB0187_REV01!$F:$N),9,0),"---")</f>
        <v>---</v>
      </c>
      <c r="L1176" s="59" t="str">
        <f>IFERROR(VLOOKUP(K1176,B2B!$H$3:$I$2000,2,0),"---")</f>
        <v>---</v>
      </c>
      <c r="M1176" s="59" t="str">
        <f>IFERROR(VLOOKUP(L1176,IF($M$4="TEI0187_REV01",RAW_m_TEI0187_REV01!$AD:$AH),5,0),"---")</f>
        <v>---</v>
      </c>
      <c r="N1176" s="59" t="str">
        <f>IFERROR(VLOOKUP(L1176,IF($M$4="TEI0187_REV01",RAW_m_TEI0187_REV01!$AE:$AJ),6,0),"---")</f>
        <v>---</v>
      </c>
      <c r="O1176" s="63" t="str">
        <f>IFERROR(VLOOKUP(L1176,IF($M$4="TEI0187_REV01",RAW_m_TEI0187_REV01!$AD:$AE),2,0),"---")</f>
        <v>---</v>
      </c>
      <c r="P1176" s="59" t="str">
        <f>IFERROR(VLOOKUP(O1176,IF($M$4="TEI0187_REV01",RAW_m_TEI0187_REV01!$AJ:$AK),2,0),"---")</f>
        <v>---</v>
      </c>
      <c r="Q1176" s="59" t="str">
        <f>IFERROR(VLOOKUP(L1176,IF($M$4="TEI0187_REV01",RAW_m_TEI0187_REV01!$AD:$AF),3,0),"---")</f>
        <v>---</v>
      </c>
      <c r="R1176" s="59" t="str">
        <f>IFERROR(VLOOKUP(O1176,IF($M$4="TEI0187_REV01",RAW_m_TEI0187_REV01!$AE:$AG),3,0),"---")</f>
        <v>---</v>
      </c>
      <c r="S1176" s="59" t="str">
        <f t="shared" si="39"/>
        <v>---</v>
      </c>
    </row>
    <row r="1177" spans="2:19" ht="15" customHeight="1" x14ac:dyDescent="0.25">
      <c r="B1177" s="59">
        <f t="shared" si="40"/>
        <v>1172</v>
      </c>
      <c r="C1177" s="60">
        <f>IFERROR(IF($C$4="TEB0187_REV01",CALC_CONN_TEB0187_REV01!U1177,),"---")</f>
        <v>0</v>
      </c>
      <c r="D1177" s="59">
        <f>IFERROR(IF($C$4="TEB0187_REV01",CALC_CONN_TEB0187_REV01!D1177,),"---")</f>
        <v>0</v>
      </c>
      <c r="E1177" s="59">
        <f>IFERROR(IF($C$4="TEB0187_REV01",CALC_CONN_TEB0187_REV01!E1177,),"---")</f>
        <v>0</v>
      </c>
      <c r="F1177" s="59" t="str">
        <f>IFERROR(IF(VLOOKUP($D1177&amp;"-"&amp;$E1177,IF($C$4="TEB0187_REV01",CALC_CONN_TEB0187_REV01!$F:$I),4,0)="--","---",IF($C$4="TEB0187_REV01",CALC_CONN_TEB0187_REV01!$G1177&amp; " --&gt; " &amp;CALC_CONN_TEB0187_REV01!$I1177&amp; " --&gt; ")),"---")</f>
        <v>---</v>
      </c>
      <c r="G1177" s="59" t="str">
        <f>IFERROR(IF(VLOOKUP($D1177&amp;"-"&amp;$E1177,IF($C$4="TEB0187_REV01",CALC_CONN_TEB0187_REV01!$F:$H),3,0)="--",VLOOKUP($D1177&amp;"-"&amp;$E1177,IF($C$4="TEB0187_REV01",CALC_CONN_TEB0187_REV01!$F:$H),2,0),VLOOKUP($D1177&amp;"-"&amp;$E1177,IF($C$4="TEB0187_REV01",CALC_CONN_TEB0187_REV01!$F:$H),3,0)),"---")</f>
        <v>---</v>
      </c>
      <c r="H1177" s="59" t="str">
        <f>IFERROR(VLOOKUP(G1177,IF($C$4="TEB0187_REV01",CALC_CONN_TEB0187_REV01!$G:$T),14,0),"---")</f>
        <v>---</v>
      </c>
      <c r="I1177" s="59" t="str">
        <f>IFERROR(VLOOKUP($D1177&amp;"-"&amp;$E1177,IF($C$4="TEB0187_REV01",CALC_CONN_TEB0187_REV01!$F:$K,"???"),6,0),"---")</f>
        <v>---</v>
      </c>
      <c r="J1177" s="61" t="str">
        <f>IFERROR(VLOOKUP($D1177&amp;"-"&amp;$E1177,IF($C$4="TEB0187_REV01",CALC_CONN_TEB0187_REV01!$F:$M,"???"),8,0),"---")</f>
        <v>---</v>
      </c>
      <c r="K1177" s="62" t="str">
        <f>IFERROR(VLOOKUP($D1177&amp;"-"&amp;$E1177,IF($C$4="TEB0187_REV01",CALC_CONN_TEB0187_REV01!$F:$N),9,0),"---")</f>
        <v>---</v>
      </c>
      <c r="L1177" s="59" t="str">
        <f>IFERROR(VLOOKUP(K1177,B2B!$H$3:$I$2000,2,0),"---")</f>
        <v>---</v>
      </c>
      <c r="M1177" s="59" t="str">
        <f>IFERROR(VLOOKUP(L1177,IF($M$4="TEI0187_REV01",RAW_m_TEI0187_REV01!$AD:$AH),5,0),"---")</f>
        <v>---</v>
      </c>
      <c r="N1177" s="59" t="str">
        <f>IFERROR(VLOOKUP(L1177,IF($M$4="TEI0187_REV01",RAW_m_TEI0187_REV01!$AE:$AJ),6,0),"---")</f>
        <v>---</v>
      </c>
      <c r="O1177" s="63" t="str">
        <f>IFERROR(VLOOKUP(L1177,IF($M$4="TEI0187_REV01",RAW_m_TEI0187_REV01!$AD:$AE),2,0),"---")</f>
        <v>---</v>
      </c>
      <c r="P1177" s="59" t="str">
        <f>IFERROR(VLOOKUP(O1177,IF($M$4="TEI0187_REV01",RAW_m_TEI0187_REV01!$AJ:$AK),2,0),"---")</f>
        <v>---</v>
      </c>
      <c r="Q1177" s="59" t="str">
        <f>IFERROR(VLOOKUP(L1177,IF($M$4="TEI0187_REV01",RAW_m_TEI0187_REV01!$AD:$AF),3,0),"---")</f>
        <v>---</v>
      </c>
      <c r="R1177" s="59" t="str">
        <f>IFERROR(VLOOKUP(O1177,IF($M$4="TEI0187_REV01",RAW_m_TEI0187_REV01!$AE:$AG),3,0),"---")</f>
        <v>---</v>
      </c>
      <c r="S1177" s="59" t="str">
        <f t="shared" si="39"/>
        <v>---</v>
      </c>
    </row>
    <row r="1178" spans="2:19" ht="15" customHeight="1" x14ac:dyDescent="0.25">
      <c r="B1178" s="59">
        <f t="shared" si="40"/>
        <v>1173</v>
      </c>
      <c r="C1178" s="60">
        <f>IFERROR(IF($C$4="TEB0187_REV01",CALC_CONN_TEB0187_REV01!U1178,),"---")</f>
        <v>0</v>
      </c>
      <c r="D1178" s="59">
        <f>IFERROR(IF($C$4="TEB0187_REV01",CALC_CONN_TEB0187_REV01!D1178,),"---")</f>
        <v>0</v>
      </c>
      <c r="E1178" s="59">
        <f>IFERROR(IF($C$4="TEB0187_REV01",CALC_CONN_TEB0187_REV01!E1178,),"---")</f>
        <v>0</v>
      </c>
      <c r="F1178" s="59" t="str">
        <f>IFERROR(IF(VLOOKUP($D1178&amp;"-"&amp;$E1178,IF($C$4="TEB0187_REV01",CALC_CONN_TEB0187_REV01!$F:$I),4,0)="--","---",IF($C$4="TEB0187_REV01",CALC_CONN_TEB0187_REV01!$G1178&amp; " --&gt; " &amp;CALC_CONN_TEB0187_REV01!$I1178&amp; " --&gt; ")),"---")</f>
        <v>---</v>
      </c>
      <c r="G1178" s="59" t="str">
        <f>IFERROR(IF(VLOOKUP($D1178&amp;"-"&amp;$E1178,IF($C$4="TEB0187_REV01",CALC_CONN_TEB0187_REV01!$F:$H),3,0)="--",VLOOKUP($D1178&amp;"-"&amp;$E1178,IF($C$4="TEB0187_REV01",CALC_CONN_TEB0187_REV01!$F:$H),2,0),VLOOKUP($D1178&amp;"-"&amp;$E1178,IF($C$4="TEB0187_REV01",CALC_CONN_TEB0187_REV01!$F:$H),3,0)),"---")</f>
        <v>---</v>
      </c>
      <c r="H1178" s="59" t="str">
        <f>IFERROR(VLOOKUP(G1178,IF($C$4="TEB0187_REV01",CALC_CONN_TEB0187_REV01!$G:$T),14,0),"---")</f>
        <v>---</v>
      </c>
      <c r="I1178" s="59" t="str">
        <f>IFERROR(VLOOKUP($D1178&amp;"-"&amp;$E1178,IF($C$4="TEB0187_REV01",CALC_CONN_TEB0187_REV01!$F:$K,"???"),6,0),"---")</f>
        <v>---</v>
      </c>
      <c r="J1178" s="61" t="str">
        <f>IFERROR(VLOOKUP($D1178&amp;"-"&amp;$E1178,IF($C$4="TEB0187_REV01",CALC_CONN_TEB0187_REV01!$F:$M,"???"),8,0),"---")</f>
        <v>---</v>
      </c>
      <c r="K1178" s="62" t="str">
        <f>IFERROR(VLOOKUP($D1178&amp;"-"&amp;$E1178,IF($C$4="TEB0187_REV01",CALC_CONN_TEB0187_REV01!$F:$N),9,0),"---")</f>
        <v>---</v>
      </c>
      <c r="L1178" s="59" t="str">
        <f>IFERROR(VLOOKUP(K1178,B2B!$H$3:$I$2000,2,0),"---")</f>
        <v>---</v>
      </c>
      <c r="M1178" s="59" t="str">
        <f>IFERROR(VLOOKUP(L1178,IF($M$4="TEI0187_REV01",RAW_m_TEI0187_REV01!$AD:$AH),5,0),"---")</f>
        <v>---</v>
      </c>
      <c r="N1178" s="59" t="str">
        <f>IFERROR(VLOOKUP(L1178,IF($M$4="TEI0187_REV01",RAW_m_TEI0187_REV01!$AE:$AJ),6,0),"---")</f>
        <v>---</v>
      </c>
      <c r="O1178" s="63" t="str">
        <f>IFERROR(VLOOKUP(L1178,IF($M$4="TEI0187_REV01",RAW_m_TEI0187_REV01!$AD:$AE),2,0),"---")</f>
        <v>---</v>
      </c>
      <c r="P1178" s="59" t="str">
        <f>IFERROR(VLOOKUP(O1178,IF($M$4="TEI0187_REV01",RAW_m_TEI0187_REV01!$AJ:$AK),2,0),"---")</f>
        <v>---</v>
      </c>
      <c r="Q1178" s="59" t="str">
        <f>IFERROR(VLOOKUP(L1178,IF($M$4="TEI0187_REV01",RAW_m_TEI0187_REV01!$AD:$AF),3,0),"---")</f>
        <v>---</v>
      </c>
      <c r="R1178" s="59" t="str">
        <f>IFERROR(VLOOKUP(O1178,IF($M$4="TEI0187_REV01",RAW_m_TEI0187_REV01!$AE:$AG),3,0),"---")</f>
        <v>---</v>
      </c>
      <c r="S1178" s="59" t="str">
        <f t="shared" si="39"/>
        <v>---</v>
      </c>
    </row>
    <row r="1179" spans="2:19" ht="15" customHeight="1" x14ac:dyDescent="0.25">
      <c r="B1179" s="59">
        <f t="shared" si="40"/>
        <v>1174</v>
      </c>
      <c r="C1179" s="60">
        <f>IFERROR(IF($C$4="TEB0187_REV01",CALC_CONN_TEB0187_REV01!U1179,),"---")</f>
        <v>0</v>
      </c>
      <c r="D1179" s="59">
        <f>IFERROR(IF($C$4="TEB0187_REV01",CALC_CONN_TEB0187_REV01!D1179,),"---")</f>
        <v>0</v>
      </c>
      <c r="E1179" s="59">
        <f>IFERROR(IF($C$4="TEB0187_REV01",CALC_CONN_TEB0187_REV01!E1179,),"---")</f>
        <v>0</v>
      </c>
      <c r="F1179" s="59" t="str">
        <f>IFERROR(IF(VLOOKUP($D1179&amp;"-"&amp;$E1179,IF($C$4="TEB0187_REV01",CALC_CONN_TEB0187_REV01!$F:$I),4,0)="--","---",IF($C$4="TEB0187_REV01",CALC_CONN_TEB0187_REV01!$G1179&amp; " --&gt; " &amp;CALC_CONN_TEB0187_REV01!$I1179&amp; " --&gt; ")),"---")</f>
        <v>---</v>
      </c>
      <c r="G1179" s="59" t="str">
        <f>IFERROR(IF(VLOOKUP($D1179&amp;"-"&amp;$E1179,IF($C$4="TEB0187_REV01",CALC_CONN_TEB0187_REV01!$F:$H),3,0)="--",VLOOKUP($D1179&amp;"-"&amp;$E1179,IF($C$4="TEB0187_REV01",CALC_CONN_TEB0187_REV01!$F:$H),2,0),VLOOKUP($D1179&amp;"-"&amp;$E1179,IF($C$4="TEB0187_REV01",CALC_CONN_TEB0187_REV01!$F:$H),3,0)),"---")</f>
        <v>---</v>
      </c>
      <c r="H1179" s="59" t="str">
        <f>IFERROR(VLOOKUP(G1179,IF($C$4="TEB0187_REV01",CALC_CONN_TEB0187_REV01!$G:$T),14,0),"---")</f>
        <v>---</v>
      </c>
      <c r="I1179" s="59" t="str">
        <f>IFERROR(VLOOKUP($D1179&amp;"-"&amp;$E1179,IF($C$4="TEB0187_REV01",CALC_CONN_TEB0187_REV01!$F:$K,"???"),6,0),"---")</f>
        <v>---</v>
      </c>
      <c r="J1179" s="61" t="str">
        <f>IFERROR(VLOOKUP($D1179&amp;"-"&amp;$E1179,IF($C$4="TEB0187_REV01",CALC_CONN_TEB0187_REV01!$F:$M,"???"),8,0),"---")</f>
        <v>---</v>
      </c>
      <c r="K1179" s="62" t="str">
        <f>IFERROR(VLOOKUP($D1179&amp;"-"&amp;$E1179,IF($C$4="TEB0187_REV01",CALC_CONN_TEB0187_REV01!$F:$N),9,0),"---")</f>
        <v>---</v>
      </c>
      <c r="L1179" s="59" t="str">
        <f>IFERROR(VLOOKUP(K1179,B2B!$H$3:$I$2000,2,0),"---")</f>
        <v>---</v>
      </c>
      <c r="M1179" s="59" t="str">
        <f>IFERROR(VLOOKUP(L1179,IF($M$4="TEI0187_REV01",RAW_m_TEI0187_REV01!$AD:$AH),5,0),"---")</f>
        <v>---</v>
      </c>
      <c r="N1179" s="59" t="str">
        <f>IFERROR(VLOOKUP(L1179,IF($M$4="TEI0187_REV01",RAW_m_TEI0187_REV01!$AE:$AJ),6,0),"---")</f>
        <v>---</v>
      </c>
      <c r="O1179" s="63" t="str">
        <f>IFERROR(VLOOKUP(L1179,IF($M$4="TEI0187_REV01",RAW_m_TEI0187_REV01!$AD:$AE),2,0),"---")</f>
        <v>---</v>
      </c>
      <c r="P1179" s="59" t="str">
        <f>IFERROR(VLOOKUP(O1179,IF($M$4="TEI0187_REV01",RAW_m_TEI0187_REV01!$AJ:$AK),2,0),"---")</f>
        <v>---</v>
      </c>
      <c r="Q1179" s="59" t="str">
        <f>IFERROR(VLOOKUP(L1179,IF($M$4="TEI0187_REV01",RAW_m_TEI0187_REV01!$AD:$AF),3,0),"---")</f>
        <v>---</v>
      </c>
      <c r="R1179" s="59" t="str">
        <f>IFERROR(VLOOKUP(O1179,IF($M$4="TEI0187_REV01",RAW_m_TEI0187_REV01!$AE:$AG),3,0),"---")</f>
        <v>---</v>
      </c>
      <c r="S1179" s="59" t="str">
        <f t="shared" si="39"/>
        <v>---</v>
      </c>
    </row>
    <row r="1180" spans="2:19" ht="15" customHeight="1" x14ac:dyDescent="0.25">
      <c r="B1180" s="59">
        <f t="shared" si="40"/>
        <v>1175</v>
      </c>
      <c r="C1180" s="60">
        <f>IFERROR(IF($C$4="TEB0187_REV01",CALC_CONN_TEB0187_REV01!U1180,),"---")</f>
        <v>0</v>
      </c>
      <c r="D1180" s="59">
        <f>IFERROR(IF($C$4="TEB0187_REV01",CALC_CONN_TEB0187_REV01!D1180,),"---")</f>
        <v>0</v>
      </c>
      <c r="E1180" s="59">
        <f>IFERROR(IF($C$4="TEB0187_REV01",CALC_CONN_TEB0187_REV01!E1180,),"---")</f>
        <v>0</v>
      </c>
      <c r="F1180" s="59" t="str">
        <f>IFERROR(IF(VLOOKUP($D1180&amp;"-"&amp;$E1180,IF($C$4="TEB0187_REV01",CALC_CONN_TEB0187_REV01!$F:$I),4,0)="--","---",IF($C$4="TEB0187_REV01",CALC_CONN_TEB0187_REV01!$G1180&amp; " --&gt; " &amp;CALC_CONN_TEB0187_REV01!$I1180&amp; " --&gt; ")),"---")</f>
        <v>---</v>
      </c>
      <c r="G1180" s="59" t="str">
        <f>IFERROR(IF(VLOOKUP($D1180&amp;"-"&amp;$E1180,IF($C$4="TEB0187_REV01",CALC_CONN_TEB0187_REV01!$F:$H),3,0)="--",VLOOKUP($D1180&amp;"-"&amp;$E1180,IF($C$4="TEB0187_REV01",CALC_CONN_TEB0187_REV01!$F:$H),2,0),VLOOKUP($D1180&amp;"-"&amp;$E1180,IF($C$4="TEB0187_REV01",CALC_CONN_TEB0187_REV01!$F:$H),3,0)),"---")</f>
        <v>---</v>
      </c>
      <c r="H1180" s="59" t="str">
        <f>IFERROR(VLOOKUP(G1180,IF($C$4="TEB0187_REV01",CALC_CONN_TEB0187_REV01!$G:$T),14,0),"---")</f>
        <v>---</v>
      </c>
      <c r="I1180" s="59" t="str">
        <f>IFERROR(VLOOKUP($D1180&amp;"-"&amp;$E1180,IF($C$4="TEB0187_REV01",CALC_CONN_TEB0187_REV01!$F:$K,"???"),6,0),"---")</f>
        <v>---</v>
      </c>
      <c r="J1180" s="61" t="str">
        <f>IFERROR(VLOOKUP($D1180&amp;"-"&amp;$E1180,IF($C$4="TEB0187_REV01",CALC_CONN_TEB0187_REV01!$F:$M,"???"),8,0),"---")</f>
        <v>---</v>
      </c>
      <c r="K1180" s="62" t="str">
        <f>IFERROR(VLOOKUP($D1180&amp;"-"&amp;$E1180,IF($C$4="TEB0187_REV01",CALC_CONN_TEB0187_REV01!$F:$N),9,0),"---")</f>
        <v>---</v>
      </c>
      <c r="L1180" s="59" t="str">
        <f>IFERROR(VLOOKUP(K1180,B2B!$H$3:$I$2000,2,0),"---")</f>
        <v>---</v>
      </c>
      <c r="M1180" s="59" t="str">
        <f>IFERROR(VLOOKUP(L1180,IF($M$4="TEI0187_REV01",RAW_m_TEI0187_REV01!$AD:$AH),5,0),"---")</f>
        <v>---</v>
      </c>
      <c r="N1180" s="59" t="str">
        <f>IFERROR(VLOOKUP(L1180,IF($M$4="TEI0187_REV01",RAW_m_TEI0187_REV01!$AE:$AJ),6,0),"---")</f>
        <v>---</v>
      </c>
      <c r="O1180" s="63" t="str">
        <f>IFERROR(VLOOKUP(L1180,IF($M$4="TEI0187_REV01",RAW_m_TEI0187_REV01!$AD:$AE),2,0),"---")</f>
        <v>---</v>
      </c>
      <c r="P1180" s="59" t="str">
        <f>IFERROR(VLOOKUP(O1180,IF($M$4="TEI0187_REV01",RAW_m_TEI0187_REV01!$AJ:$AK),2,0),"---")</f>
        <v>---</v>
      </c>
      <c r="Q1180" s="59" t="str">
        <f>IFERROR(VLOOKUP(L1180,IF($M$4="TEI0187_REV01",RAW_m_TEI0187_REV01!$AD:$AF),3,0),"---")</f>
        <v>---</v>
      </c>
      <c r="R1180" s="59" t="str">
        <f>IFERROR(VLOOKUP(O1180,IF($M$4="TEI0187_REV01",RAW_m_TEI0187_REV01!$AE:$AG),3,0),"---")</f>
        <v>---</v>
      </c>
      <c r="S1180" s="59" t="str">
        <f t="shared" si="39"/>
        <v>---</v>
      </c>
    </row>
    <row r="1181" spans="2:19" ht="15" customHeight="1" x14ac:dyDescent="0.25">
      <c r="B1181" s="59">
        <f t="shared" si="40"/>
        <v>1176</v>
      </c>
      <c r="C1181" s="60">
        <f>IFERROR(IF($C$4="TEB0187_REV01",CALC_CONN_TEB0187_REV01!U1181,),"---")</f>
        <v>0</v>
      </c>
      <c r="D1181" s="59">
        <f>IFERROR(IF($C$4="TEB0187_REV01",CALC_CONN_TEB0187_REV01!D1181,),"---")</f>
        <v>0</v>
      </c>
      <c r="E1181" s="59">
        <f>IFERROR(IF($C$4="TEB0187_REV01",CALC_CONN_TEB0187_REV01!E1181,),"---")</f>
        <v>0</v>
      </c>
      <c r="F1181" s="59" t="str">
        <f>IFERROR(IF(VLOOKUP($D1181&amp;"-"&amp;$E1181,IF($C$4="TEB0187_REV01",CALC_CONN_TEB0187_REV01!$F:$I),4,0)="--","---",IF($C$4="TEB0187_REV01",CALC_CONN_TEB0187_REV01!$G1181&amp; " --&gt; " &amp;CALC_CONN_TEB0187_REV01!$I1181&amp; " --&gt; ")),"---")</f>
        <v>---</v>
      </c>
      <c r="G1181" s="59" t="str">
        <f>IFERROR(IF(VLOOKUP($D1181&amp;"-"&amp;$E1181,IF($C$4="TEB0187_REV01",CALC_CONN_TEB0187_REV01!$F:$H),3,0)="--",VLOOKUP($D1181&amp;"-"&amp;$E1181,IF($C$4="TEB0187_REV01",CALC_CONN_TEB0187_REV01!$F:$H),2,0),VLOOKUP($D1181&amp;"-"&amp;$E1181,IF($C$4="TEB0187_REV01",CALC_CONN_TEB0187_REV01!$F:$H),3,0)),"---")</f>
        <v>---</v>
      </c>
      <c r="H1181" s="59" t="str">
        <f>IFERROR(VLOOKUP(G1181,IF($C$4="TEB0187_REV01",CALC_CONN_TEB0187_REV01!$G:$T),14,0),"---")</f>
        <v>---</v>
      </c>
      <c r="I1181" s="59" t="str">
        <f>IFERROR(VLOOKUP($D1181&amp;"-"&amp;$E1181,IF($C$4="TEB0187_REV01",CALC_CONN_TEB0187_REV01!$F:$K,"???"),6,0),"---")</f>
        <v>---</v>
      </c>
      <c r="J1181" s="61" t="str">
        <f>IFERROR(VLOOKUP($D1181&amp;"-"&amp;$E1181,IF($C$4="TEB0187_REV01",CALC_CONN_TEB0187_REV01!$F:$M,"???"),8,0),"---")</f>
        <v>---</v>
      </c>
      <c r="K1181" s="62" t="str">
        <f>IFERROR(VLOOKUP($D1181&amp;"-"&amp;$E1181,IF($C$4="TEB0187_REV01",CALC_CONN_TEB0187_REV01!$F:$N),9,0),"---")</f>
        <v>---</v>
      </c>
      <c r="L1181" s="59" t="str">
        <f>IFERROR(VLOOKUP(K1181,B2B!$H$3:$I$2000,2,0),"---")</f>
        <v>---</v>
      </c>
      <c r="M1181" s="59" t="str">
        <f>IFERROR(VLOOKUP(L1181,IF($M$4="TEI0187_REV01",RAW_m_TEI0187_REV01!$AD:$AH),5,0),"---")</f>
        <v>---</v>
      </c>
      <c r="N1181" s="59" t="str">
        <f>IFERROR(VLOOKUP(L1181,IF($M$4="TEI0187_REV01",RAW_m_TEI0187_REV01!$AE:$AJ),6,0),"---")</f>
        <v>---</v>
      </c>
      <c r="O1181" s="63" t="str">
        <f>IFERROR(VLOOKUP(L1181,IF($M$4="TEI0187_REV01",RAW_m_TEI0187_REV01!$AD:$AE),2,0),"---")</f>
        <v>---</v>
      </c>
      <c r="P1181" s="59" t="str">
        <f>IFERROR(VLOOKUP(O1181,IF($M$4="TEI0187_REV01",RAW_m_TEI0187_REV01!$AJ:$AK),2,0),"---")</f>
        <v>---</v>
      </c>
      <c r="Q1181" s="59" t="str">
        <f>IFERROR(VLOOKUP(L1181,IF($M$4="TEI0187_REV01",RAW_m_TEI0187_REV01!$AD:$AF),3,0),"---")</f>
        <v>---</v>
      </c>
      <c r="R1181" s="59" t="str">
        <f>IFERROR(VLOOKUP(O1181,IF($M$4="TEI0187_REV01",RAW_m_TEI0187_REV01!$AE:$AG),3,0),"---")</f>
        <v>---</v>
      </c>
      <c r="S1181" s="59" t="str">
        <f t="shared" si="39"/>
        <v>---</v>
      </c>
    </row>
    <row r="1182" spans="2:19" ht="15" customHeight="1" x14ac:dyDescent="0.25">
      <c r="B1182" s="59">
        <f t="shared" si="40"/>
        <v>1177</v>
      </c>
      <c r="C1182" s="60">
        <f>IFERROR(IF($C$4="TEB0187_REV01",CALC_CONN_TEB0187_REV01!U1182,),"---")</f>
        <v>0</v>
      </c>
      <c r="D1182" s="59">
        <f>IFERROR(IF($C$4="TEB0187_REV01",CALC_CONN_TEB0187_REV01!D1182,),"---")</f>
        <v>0</v>
      </c>
      <c r="E1182" s="59">
        <f>IFERROR(IF($C$4="TEB0187_REV01",CALC_CONN_TEB0187_REV01!E1182,),"---")</f>
        <v>0</v>
      </c>
      <c r="F1182" s="59" t="str">
        <f>IFERROR(IF(VLOOKUP($D1182&amp;"-"&amp;$E1182,IF($C$4="TEB0187_REV01",CALC_CONN_TEB0187_REV01!$F:$I),4,0)="--","---",IF($C$4="TEB0187_REV01",CALC_CONN_TEB0187_REV01!$G1182&amp; " --&gt; " &amp;CALC_CONN_TEB0187_REV01!$I1182&amp; " --&gt; ")),"---")</f>
        <v>---</v>
      </c>
      <c r="G1182" s="59" t="str">
        <f>IFERROR(IF(VLOOKUP($D1182&amp;"-"&amp;$E1182,IF($C$4="TEB0187_REV01",CALC_CONN_TEB0187_REV01!$F:$H),3,0)="--",VLOOKUP($D1182&amp;"-"&amp;$E1182,IF($C$4="TEB0187_REV01",CALC_CONN_TEB0187_REV01!$F:$H),2,0),VLOOKUP($D1182&amp;"-"&amp;$E1182,IF($C$4="TEB0187_REV01",CALC_CONN_TEB0187_REV01!$F:$H),3,0)),"---")</f>
        <v>---</v>
      </c>
      <c r="H1182" s="59" t="str">
        <f>IFERROR(VLOOKUP(G1182,IF($C$4="TEB0187_REV01",CALC_CONN_TEB0187_REV01!$G:$T),14,0),"---")</f>
        <v>---</v>
      </c>
      <c r="I1182" s="59" t="str">
        <f>IFERROR(VLOOKUP($D1182&amp;"-"&amp;$E1182,IF($C$4="TEB0187_REV01",CALC_CONN_TEB0187_REV01!$F:$K,"???"),6,0),"---")</f>
        <v>---</v>
      </c>
      <c r="J1182" s="61" t="str">
        <f>IFERROR(VLOOKUP($D1182&amp;"-"&amp;$E1182,IF($C$4="TEB0187_REV01",CALC_CONN_TEB0187_REV01!$F:$M,"???"),8,0),"---")</f>
        <v>---</v>
      </c>
      <c r="K1182" s="62" t="str">
        <f>IFERROR(VLOOKUP($D1182&amp;"-"&amp;$E1182,IF($C$4="TEB0187_REV01",CALC_CONN_TEB0187_REV01!$F:$N),9,0),"---")</f>
        <v>---</v>
      </c>
      <c r="L1182" s="59" t="str">
        <f>IFERROR(VLOOKUP(K1182,B2B!$H$3:$I$2000,2,0),"---")</f>
        <v>---</v>
      </c>
      <c r="M1182" s="59" t="str">
        <f>IFERROR(VLOOKUP(L1182,IF($M$4="TEI0187_REV01",RAW_m_TEI0187_REV01!$AD:$AH),5,0),"---")</f>
        <v>---</v>
      </c>
      <c r="N1182" s="59" t="str">
        <f>IFERROR(VLOOKUP(L1182,IF($M$4="TEI0187_REV01",RAW_m_TEI0187_REV01!$AE:$AJ),6,0),"---")</f>
        <v>---</v>
      </c>
      <c r="O1182" s="63" t="str">
        <f>IFERROR(VLOOKUP(L1182,IF($M$4="TEI0187_REV01",RAW_m_TEI0187_REV01!$AD:$AE),2,0),"---")</f>
        <v>---</v>
      </c>
      <c r="P1182" s="59" t="str">
        <f>IFERROR(VLOOKUP(O1182,IF($M$4="TEI0187_REV01",RAW_m_TEI0187_REV01!$AJ:$AK),2,0),"---")</f>
        <v>---</v>
      </c>
      <c r="Q1182" s="59" t="str">
        <f>IFERROR(VLOOKUP(L1182,IF($M$4="TEI0187_REV01",RAW_m_TEI0187_REV01!$AD:$AF),3,0),"---")</f>
        <v>---</v>
      </c>
      <c r="R1182" s="59" t="str">
        <f>IFERROR(VLOOKUP(O1182,IF($M$4="TEI0187_REV01",RAW_m_TEI0187_REV01!$AE:$AG),3,0),"---")</f>
        <v>---</v>
      </c>
      <c r="S1182" s="59" t="str">
        <f t="shared" si="39"/>
        <v>---</v>
      </c>
    </row>
    <row r="1183" spans="2:19" ht="15" customHeight="1" x14ac:dyDescent="0.25">
      <c r="B1183" s="59">
        <f t="shared" si="40"/>
        <v>1178</v>
      </c>
      <c r="C1183" s="60">
        <f>IFERROR(IF($C$4="TEB0187_REV01",CALC_CONN_TEB0187_REV01!U1183,),"---")</f>
        <v>0</v>
      </c>
      <c r="D1183" s="59">
        <f>IFERROR(IF($C$4="TEB0187_REV01",CALC_CONN_TEB0187_REV01!D1183,),"---")</f>
        <v>0</v>
      </c>
      <c r="E1183" s="59">
        <f>IFERROR(IF($C$4="TEB0187_REV01",CALC_CONN_TEB0187_REV01!E1183,),"---")</f>
        <v>0</v>
      </c>
      <c r="F1183" s="59" t="str">
        <f>IFERROR(IF(VLOOKUP($D1183&amp;"-"&amp;$E1183,IF($C$4="TEB0187_REV01",CALC_CONN_TEB0187_REV01!$F:$I),4,0)="--","---",IF($C$4="TEB0187_REV01",CALC_CONN_TEB0187_REV01!$G1183&amp; " --&gt; " &amp;CALC_CONN_TEB0187_REV01!$I1183&amp; " --&gt; ")),"---")</f>
        <v>---</v>
      </c>
      <c r="G1183" s="59" t="str">
        <f>IFERROR(IF(VLOOKUP($D1183&amp;"-"&amp;$E1183,IF($C$4="TEB0187_REV01",CALC_CONN_TEB0187_REV01!$F:$H),3,0)="--",VLOOKUP($D1183&amp;"-"&amp;$E1183,IF($C$4="TEB0187_REV01",CALC_CONN_TEB0187_REV01!$F:$H),2,0),VLOOKUP($D1183&amp;"-"&amp;$E1183,IF($C$4="TEB0187_REV01",CALC_CONN_TEB0187_REV01!$F:$H),3,0)),"---")</f>
        <v>---</v>
      </c>
      <c r="H1183" s="59" t="str">
        <f>IFERROR(VLOOKUP(G1183,IF($C$4="TEB0187_REV01",CALC_CONN_TEB0187_REV01!$G:$T),14,0),"---")</f>
        <v>---</v>
      </c>
      <c r="I1183" s="59" t="str">
        <f>IFERROR(VLOOKUP($D1183&amp;"-"&amp;$E1183,IF($C$4="TEB0187_REV01",CALC_CONN_TEB0187_REV01!$F:$K,"???"),6,0),"---")</f>
        <v>---</v>
      </c>
      <c r="J1183" s="61" t="str">
        <f>IFERROR(VLOOKUP($D1183&amp;"-"&amp;$E1183,IF($C$4="TEB0187_REV01",CALC_CONN_TEB0187_REV01!$F:$M,"???"),8,0),"---")</f>
        <v>---</v>
      </c>
      <c r="K1183" s="62" t="str">
        <f>IFERROR(VLOOKUP($D1183&amp;"-"&amp;$E1183,IF($C$4="TEB0187_REV01",CALC_CONN_TEB0187_REV01!$F:$N),9,0),"---")</f>
        <v>---</v>
      </c>
      <c r="L1183" s="59" t="str">
        <f>IFERROR(VLOOKUP(K1183,B2B!$H$3:$I$2000,2,0),"---")</f>
        <v>---</v>
      </c>
      <c r="M1183" s="59" t="str">
        <f>IFERROR(VLOOKUP(L1183,IF($M$4="TEI0187_REV01",RAW_m_TEI0187_REV01!$AD:$AH),5,0),"---")</f>
        <v>---</v>
      </c>
      <c r="N1183" s="59" t="str">
        <f>IFERROR(VLOOKUP(L1183,IF($M$4="TEI0187_REV01",RAW_m_TEI0187_REV01!$AE:$AJ),6,0),"---")</f>
        <v>---</v>
      </c>
      <c r="O1183" s="63" t="str">
        <f>IFERROR(VLOOKUP(L1183,IF($M$4="TEI0187_REV01",RAW_m_TEI0187_REV01!$AD:$AE),2,0),"---")</f>
        <v>---</v>
      </c>
      <c r="P1183" s="59" t="str">
        <f>IFERROR(VLOOKUP(O1183,IF($M$4="TEI0187_REV01",RAW_m_TEI0187_REV01!$AJ:$AK),2,0),"---")</f>
        <v>---</v>
      </c>
      <c r="Q1183" s="59" t="str">
        <f>IFERROR(VLOOKUP(L1183,IF($M$4="TEI0187_REV01",RAW_m_TEI0187_REV01!$AD:$AF),3,0),"---")</f>
        <v>---</v>
      </c>
      <c r="R1183" s="59" t="str">
        <f>IFERROR(VLOOKUP(O1183,IF($M$4="TEI0187_REV01",RAW_m_TEI0187_REV01!$AE:$AG),3,0),"---")</f>
        <v>---</v>
      </c>
      <c r="S1183" s="59" t="str">
        <f t="shared" si="39"/>
        <v>---</v>
      </c>
    </row>
    <row r="1184" spans="2:19" ht="15" customHeight="1" x14ac:dyDescent="0.25">
      <c r="B1184" s="59">
        <f t="shared" si="40"/>
        <v>1179</v>
      </c>
      <c r="C1184" s="60">
        <f>IFERROR(IF($C$4="TEB0187_REV01",CALC_CONN_TEB0187_REV01!U1184,),"---")</f>
        <v>0</v>
      </c>
      <c r="D1184" s="59">
        <f>IFERROR(IF($C$4="TEB0187_REV01",CALC_CONN_TEB0187_REV01!D1184,),"---")</f>
        <v>0</v>
      </c>
      <c r="E1184" s="59">
        <f>IFERROR(IF($C$4="TEB0187_REV01",CALC_CONN_TEB0187_REV01!E1184,),"---")</f>
        <v>0</v>
      </c>
      <c r="F1184" s="59" t="str">
        <f>IFERROR(IF(VLOOKUP($D1184&amp;"-"&amp;$E1184,IF($C$4="TEB0187_REV01",CALC_CONN_TEB0187_REV01!$F:$I),4,0)="--","---",IF($C$4="TEB0187_REV01",CALC_CONN_TEB0187_REV01!$G1184&amp; " --&gt; " &amp;CALC_CONN_TEB0187_REV01!$I1184&amp; " --&gt; ")),"---")</f>
        <v>---</v>
      </c>
      <c r="G1184" s="59" t="str">
        <f>IFERROR(IF(VLOOKUP($D1184&amp;"-"&amp;$E1184,IF($C$4="TEB0187_REV01",CALC_CONN_TEB0187_REV01!$F:$H),3,0)="--",VLOOKUP($D1184&amp;"-"&amp;$E1184,IF($C$4="TEB0187_REV01",CALC_CONN_TEB0187_REV01!$F:$H),2,0),VLOOKUP($D1184&amp;"-"&amp;$E1184,IF($C$4="TEB0187_REV01",CALC_CONN_TEB0187_REV01!$F:$H),3,0)),"---")</f>
        <v>---</v>
      </c>
      <c r="H1184" s="59" t="str">
        <f>IFERROR(VLOOKUP(G1184,IF($C$4="TEB0187_REV01",CALC_CONN_TEB0187_REV01!$G:$T),14,0),"---")</f>
        <v>---</v>
      </c>
      <c r="I1184" s="59" t="str">
        <f>IFERROR(VLOOKUP($D1184&amp;"-"&amp;$E1184,IF($C$4="TEB0187_REV01",CALC_CONN_TEB0187_REV01!$F:$K,"???"),6,0),"---")</f>
        <v>---</v>
      </c>
      <c r="J1184" s="61" t="str">
        <f>IFERROR(VLOOKUP($D1184&amp;"-"&amp;$E1184,IF($C$4="TEB0187_REV01",CALC_CONN_TEB0187_REV01!$F:$M,"???"),8,0),"---")</f>
        <v>---</v>
      </c>
      <c r="K1184" s="62" t="str">
        <f>IFERROR(VLOOKUP($D1184&amp;"-"&amp;$E1184,IF($C$4="TEB0187_REV01",CALC_CONN_TEB0187_REV01!$F:$N),9,0),"---")</f>
        <v>---</v>
      </c>
      <c r="L1184" s="59" t="str">
        <f>IFERROR(VLOOKUP(K1184,B2B!$H$3:$I$2000,2,0),"---")</f>
        <v>---</v>
      </c>
      <c r="M1184" s="59" t="str">
        <f>IFERROR(VLOOKUP(L1184,IF($M$4="TEI0187_REV01",RAW_m_TEI0187_REV01!$AD:$AH),5,0),"---")</f>
        <v>---</v>
      </c>
      <c r="N1184" s="59" t="str">
        <f>IFERROR(VLOOKUP(L1184,IF($M$4="TEI0187_REV01",RAW_m_TEI0187_REV01!$AE:$AJ),6,0),"---")</f>
        <v>---</v>
      </c>
      <c r="O1184" s="63" t="str">
        <f>IFERROR(VLOOKUP(L1184,IF($M$4="TEI0187_REV01",RAW_m_TEI0187_REV01!$AD:$AE),2,0),"---")</f>
        <v>---</v>
      </c>
      <c r="P1184" s="59" t="str">
        <f>IFERROR(VLOOKUP(O1184,IF($M$4="TEI0187_REV01",RAW_m_TEI0187_REV01!$AJ:$AK),2,0),"---")</f>
        <v>---</v>
      </c>
      <c r="Q1184" s="59" t="str">
        <f>IFERROR(VLOOKUP(L1184,IF($M$4="TEI0187_REV01",RAW_m_TEI0187_REV01!$AD:$AF),3,0),"---")</f>
        <v>---</v>
      </c>
      <c r="R1184" s="59" t="str">
        <f>IFERROR(VLOOKUP(O1184,IF($M$4="TEI0187_REV01",RAW_m_TEI0187_REV01!$AE:$AG),3,0),"---")</f>
        <v>---</v>
      </c>
      <c r="S1184" s="59" t="str">
        <f t="shared" si="39"/>
        <v>---</v>
      </c>
    </row>
    <row r="1185" spans="2:19" ht="15" customHeight="1" x14ac:dyDescent="0.25">
      <c r="B1185" s="59">
        <f t="shared" si="40"/>
        <v>1180</v>
      </c>
      <c r="C1185" s="60">
        <f>IFERROR(IF($C$4="TEB0187_REV01",CALC_CONN_TEB0187_REV01!U1185,),"---")</f>
        <v>0</v>
      </c>
      <c r="D1185" s="59">
        <f>IFERROR(IF($C$4="TEB0187_REV01",CALC_CONN_TEB0187_REV01!D1185,),"---")</f>
        <v>0</v>
      </c>
      <c r="E1185" s="59">
        <f>IFERROR(IF($C$4="TEB0187_REV01",CALC_CONN_TEB0187_REV01!E1185,),"---")</f>
        <v>0</v>
      </c>
      <c r="F1185" s="59" t="str">
        <f>IFERROR(IF(VLOOKUP($D1185&amp;"-"&amp;$E1185,IF($C$4="TEB0187_REV01",CALC_CONN_TEB0187_REV01!$F:$I),4,0)="--","---",IF($C$4="TEB0187_REV01",CALC_CONN_TEB0187_REV01!$G1185&amp; " --&gt; " &amp;CALC_CONN_TEB0187_REV01!$I1185&amp; " --&gt; ")),"---")</f>
        <v>---</v>
      </c>
      <c r="G1185" s="59" t="str">
        <f>IFERROR(IF(VLOOKUP($D1185&amp;"-"&amp;$E1185,IF($C$4="TEB0187_REV01",CALC_CONN_TEB0187_REV01!$F:$H),3,0)="--",VLOOKUP($D1185&amp;"-"&amp;$E1185,IF($C$4="TEB0187_REV01",CALC_CONN_TEB0187_REV01!$F:$H),2,0),VLOOKUP($D1185&amp;"-"&amp;$E1185,IF($C$4="TEB0187_REV01",CALC_CONN_TEB0187_REV01!$F:$H),3,0)),"---")</f>
        <v>---</v>
      </c>
      <c r="H1185" s="59" t="str">
        <f>IFERROR(VLOOKUP(G1185,IF($C$4="TEB0187_REV01",CALC_CONN_TEB0187_REV01!$G:$T),14,0),"---")</f>
        <v>---</v>
      </c>
      <c r="I1185" s="59" t="str">
        <f>IFERROR(VLOOKUP($D1185&amp;"-"&amp;$E1185,IF($C$4="TEB0187_REV01",CALC_CONN_TEB0187_REV01!$F:$K,"???"),6,0),"---")</f>
        <v>---</v>
      </c>
      <c r="J1185" s="61" t="str">
        <f>IFERROR(VLOOKUP($D1185&amp;"-"&amp;$E1185,IF($C$4="TEB0187_REV01",CALC_CONN_TEB0187_REV01!$F:$M,"???"),8,0),"---")</f>
        <v>---</v>
      </c>
      <c r="K1185" s="62" t="str">
        <f>IFERROR(VLOOKUP($D1185&amp;"-"&amp;$E1185,IF($C$4="TEB0187_REV01",CALC_CONN_TEB0187_REV01!$F:$N),9,0),"---")</f>
        <v>---</v>
      </c>
      <c r="L1185" s="59" t="str">
        <f>IFERROR(VLOOKUP(K1185,B2B!$H$3:$I$2000,2,0),"---")</f>
        <v>---</v>
      </c>
      <c r="M1185" s="59" t="str">
        <f>IFERROR(VLOOKUP(L1185,IF($M$4="TEI0187_REV01",RAW_m_TEI0187_REV01!$AD:$AH),5,0),"---")</f>
        <v>---</v>
      </c>
      <c r="N1185" s="59" t="str">
        <f>IFERROR(VLOOKUP(L1185,IF($M$4="TEI0187_REV01",RAW_m_TEI0187_REV01!$AE:$AJ),6,0),"---")</f>
        <v>---</v>
      </c>
      <c r="O1185" s="63" t="str">
        <f>IFERROR(VLOOKUP(L1185,IF($M$4="TEI0187_REV01",RAW_m_TEI0187_REV01!$AD:$AE),2,0),"---")</f>
        <v>---</v>
      </c>
      <c r="P1185" s="59" t="str">
        <f>IFERROR(VLOOKUP(O1185,IF($M$4="TEI0187_REV01",RAW_m_TEI0187_REV01!$AJ:$AK),2,0),"---")</f>
        <v>---</v>
      </c>
      <c r="Q1185" s="59" t="str">
        <f>IFERROR(VLOOKUP(L1185,IF($M$4="TEI0187_REV01",RAW_m_TEI0187_REV01!$AD:$AF),3,0),"---")</f>
        <v>---</v>
      </c>
      <c r="R1185" s="59" t="str">
        <f>IFERROR(VLOOKUP(O1185,IF($M$4="TEI0187_REV01",RAW_m_TEI0187_REV01!$AE:$AG),3,0),"---")</f>
        <v>---</v>
      </c>
      <c r="S1185" s="59" t="str">
        <f t="shared" si="39"/>
        <v>---</v>
      </c>
    </row>
    <row r="1186" spans="2:19" ht="15" customHeight="1" x14ac:dyDescent="0.25">
      <c r="B1186" s="59">
        <f t="shared" si="40"/>
        <v>1181</v>
      </c>
      <c r="C1186" s="60">
        <f>IFERROR(IF($C$4="TEB0187_REV01",CALC_CONN_TEB0187_REV01!U1186,),"---")</f>
        <v>0</v>
      </c>
      <c r="D1186" s="59">
        <f>IFERROR(IF($C$4="TEB0187_REV01",CALC_CONN_TEB0187_REV01!D1186,),"---")</f>
        <v>0</v>
      </c>
      <c r="E1186" s="59">
        <f>IFERROR(IF($C$4="TEB0187_REV01",CALC_CONN_TEB0187_REV01!E1186,),"---")</f>
        <v>0</v>
      </c>
      <c r="F1186" s="59" t="str">
        <f>IFERROR(IF(VLOOKUP($D1186&amp;"-"&amp;$E1186,IF($C$4="TEB0187_REV01",CALC_CONN_TEB0187_REV01!$F:$I),4,0)="--","---",IF($C$4="TEB0187_REV01",CALC_CONN_TEB0187_REV01!$G1186&amp; " --&gt; " &amp;CALC_CONN_TEB0187_REV01!$I1186&amp; " --&gt; ")),"---")</f>
        <v>---</v>
      </c>
      <c r="G1186" s="59" t="str">
        <f>IFERROR(IF(VLOOKUP($D1186&amp;"-"&amp;$E1186,IF($C$4="TEB0187_REV01",CALC_CONN_TEB0187_REV01!$F:$H),3,0)="--",VLOOKUP($D1186&amp;"-"&amp;$E1186,IF($C$4="TEB0187_REV01",CALC_CONN_TEB0187_REV01!$F:$H),2,0),VLOOKUP($D1186&amp;"-"&amp;$E1186,IF($C$4="TEB0187_REV01",CALC_CONN_TEB0187_REV01!$F:$H),3,0)),"---")</f>
        <v>---</v>
      </c>
      <c r="H1186" s="59" t="str">
        <f>IFERROR(VLOOKUP(G1186,IF($C$4="TEB0187_REV01",CALC_CONN_TEB0187_REV01!$G:$T),14,0),"---")</f>
        <v>---</v>
      </c>
      <c r="I1186" s="59" t="str">
        <f>IFERROR(VLOOKUP($D1186&amp;"-"&amp;$E1186,IF($C$4="TEB0187_REV01",CALC_CONN_TEB0187_REV01!$F:$K,"???"),6,0),"---")</f>
        <v>---</v>
      </c>
      <c r="J1186" s="61" t="str">
        <f>IFERROR(VLOOKUP($D1186&amp;"-"&amp;$E1186,IF($C$4="TEB0187_REV01",CALC_CONN_TEB0187_REV01!$F:$M,"???"),8,0),"---")</f>
        <v>---</v>
      </c>
      <c r="K1186" s="62" t="str">
        <f>IFERROR(VLOOKUP($D1186&amp;"-"&amp;$E1186,IF($C$4="TEB0187_REV01",CALC_CONN_TEB0187_REV01!$F:$N),9,0),"---")</f>
        <v>---</v>
      </c>
      <c r="L1186" s="59" t="str">
        <f>IFERROR(VLOOKUP(K1186,B2B!$H$3:$I$2000,2,0),"---")</f>
        <v>---</v>
      </c>
      <c r="M1186" s="59" t="str">
        <f>IFERROR(VLOOKUP(L1186,IF($M$4="TEI0187_REV01",RAW_m_TEI0187_REV01!$AD:$AH),5,0),"---")</f>
        <v>---</v>
      </c>
      <c r="N1186" s="59" t="str">
        <f>IFERROR(VLOOKUP(L1186,IF($M$4="TEI0187_REV01",RAW_m_TEI0187_REV01!$AE:$AJ),6,0),"---")</f>
        <v>---</v>
      </c>
      <c r="O1186" s="63" t="str">
        <f>IFERROR(VLOOKUP(L1186,IF($M$4="TEI0187_REV01",RAW_m_TEI0187_REV01!$AD:$AE),2,0),"---")</f>
        <v>---</v>
      </c>
      <c r="P1186" s="59" t="str">
        <f>IFERROR(VLOOKUP(O1186,IF($M$4="TEI0187_REV01",RAW_m_TEI0187_REV01!$AJ:$AK),2,0),"---")</f>
        <v>---</v>
      </c>
      <c r="Q1186" s="59" t="str">
        <f>IFERROR(VLOOKUP(L1186,IF($M$4="TEI0187_REV01",RAW_m_TEI0187_REV01!$AD:$AF),3,0),"---")</f>
        <v>---</v>
      </c>
      <c r="R1186" s="59" t="str">
        <f>IFERROR(VLOOKUP(O1186,IF($M$4="TEI0187_REV01",RAW_m_TEI0187_REV01!$AE:$AG),3,0),"---")</f>
        <v>---</v>
      </c>
      <c r="S1186" s="59" t="str">
        <f t="shared" si="39"/>
        <v>---</v>
      </c>
    </row>
    <row r="1187" spans="2:19" ht="15" customHeight="1" x14ac:dyDescent="0.25">
      <c r="B1187" s="59">
        <f t="shared" si="40"/>
        <v>1182</v>
      </c>
      <c r="C1187" s="60">
        <f>IFERROR(IF($C$4="TEB0187_REV01",CALC_CONN_TEB0187_REV01!U1187,),"---")</f>
        <v>0</v>
      </c>
      <c r="D1187" s="59">
        <f>IFERROR(IF($C$4="TEB0187_REV01",CALC_CONN_TEB0187_REV01!D1187,),"---")</f>
        <v>0</v>
      </c>
      <c r="E1187" s="59">
        <f>IFERROR(IF($C$4="TEB0187_REV01",CALC_CONN_TEB0187_REV01!E1187,),"---")</f>
        <v>0</v>
      </c>
      <c r="F1187" s="59" t="str">
        <f>IFERROR(IF(VLOOKUP($D1187&amp;"-"&amp;$E1187,IF($C$4="TEB0187_REV01",CALC_CONN_TEB0187_REV01!$F:$I),4,0)="--","---",IF($C$4="TEB0187_REV01",CALC_CONN_TEB0187_REV01!$G1187&amp; " --&gt; " &amp;CALC_CONN_TEB0187_REV01!$I1187&amp; " --&gt; ")),"---")</f>
        <v>---</v>
      </c>
      <c r="G1187" s="59" t="str">
        <f>IFERROR(IF(VLOOKUP($D1187&amp;"-"&amp;$E1187,IF($C$4="TEB0187_REV01",CALC_CONN_TEB0187_REV01!$F:$H),3,0)="--",VLOOKUP($D1187&amp;"-"&amp;$E1187,IF($C$4="TEB0187_REV01",CALC_CONN_TEB0187_REV01!$F:$H),2,0),VLOOKUP($D1187&amp;"-"&amp;$E1187,IF($C$4="TEB0187_REV01",CALC_CONN_TEB0187_REV01!$F:$H),3,0)),"---")</f>
        <v>---</v>
      </c>
      <c r="H1187" s="59" t="str">
        <f>IFERROR(VLOOKUP(G1187,IF($C$4="TEB0187_REV01",CALC_CONN_TEB0187_REV01!$G:$T),14,0),"---")</f>
        <v>---</v>
      </c>
      <c r="I1187" s="59" t="str">
        <f>IFERROR(VLOOKUP($D1187&amp;"-"&amp;$E1187,IF($C$4="TEB0187_REV01",CALC_CONN_TEB0187_REV01!$F:$K,"???"),6,0),"---")</f>
        <v>---</v>
      </c>
      <c r="J1187" s="61" t="str">
        <f>IFERROR(VLOOKUP($D1187&amp;"-"&amp;$E1187,IF($C$4="TEB0187_REV01",CALC_CONN_TEB0187_REV01!$F:$M,"???"),8,0),"---")</f>
        <v>---</v>
      </c>
      <c r="K1187" s="62" t="str">
        <f>IFERROR(VLOOKUP($D1187&amp;"-"&amp;$E1187,IF($C$4="TEB0187_REV01",CALC_CONN_TEB0187_REV01!$F:$N),9,0),"---")</f>
        <v>---</v>
      </c>
      <c r="L1187" s="59" t="str">
        <f>IFERROR(VLOOKUP(K1187,B2B!$H$3:$I$2000,2,0),"---")</f>
        <v>---</v>
      </c>
      <c r="M1187" s="59" t="str">
        <f>IFERROR(VLOOKUP(L1187,IF($M$4="TEI0187_REV01",RAW_m_TEI0187_REV01!$AD:$AH),5,0),"---")</f>
        <v>---</v>
      </c>
      <c r="N1187" s="59" t="str">
        <f>IFERROR(VLOOKUP(L1187,IF($M$4="TEI0187_REV01",RAW_m_TEI0187_REV01!$AE:$AJ),6,0),"---")</f>
        <v>---</v>
      </c>
      <c r="O1187" s="63" t="str">
        <f>IFERROR(VLOOKUP(L1187,IF($M$4="TEI0187_REV01",RAW_m_TEI0187_REV01!$AD:$AE),2,0),"---")</f>
        <v>---</v>
      </c>
      <c r="P1187" s="59" t="str">
        <f>IFERROR(VLOOKUP(O1187,IF($M$4="TEI0187_REV01",RAW_m_TEI0187_REV01!$AJ:$AK),2,0),"---")</f>
        <v>---</v>
      </c>
      <c r="Q1187" s="59" t="str">
        <f>IFERROR(VLOOKUP(L1187,IF($M$4="TEI0187_REV01",RAW_m_TEI0187_REV01!$AD:$AF),3,0),"---")</f>
        <v>---</v>
      </c>
      <c r="R1187" s="59" t="str">
        <f>IFERROR(VLOOKUP(O1187,IF($M$4="TEI0187_REV01",RAW_m_TEI0187_REV01!$AE:$AG),3,0),"---")</f>
        <v>---</v>
      </c>
      <c r="S1187" s="59" t="str">
        <f t="shared" si="39"/>
        <v>---</v>
      </c>
    </row>
    <row r="1188" spans="2:19" ht="15" customHeight="1" x14ac:dyDescent="0.25">
      <c r="B1188" s="59">
        <f t="shared" si="40"/>
        <v>1183</v>
      </c>
      <c r="C1188" s="60">
        <f>IFERROR(IF($C$4="TEB0187_REV01",CALC_CONN_TEB0187_REV01!U1188,),"---")</f>
        <v>0</v>
      </c>
      <c r="D1188" s="59">
        <f>IFERROR(IF($C$4="TEB0187_REV01",CALC_CONN_TEB0187_REV01!D1188,),"---")</f>
        <v>0</v>
      </c>
      <c r="E1188" s="59">
        <f>IFERROR(IF($C$4="TEB0187_REV01",CALC_CONN_TEB0187_REV01!E1188,),"---")</f>
        <v>0</v>
      </c>
      <c r="F1188" s="59" t="str">
        <f>IFERROR(IF(VLOOKUP($D1188&amp;"-"&amp;$E1188,IF($C$4="TEB0187_REV01",CALC_CONN_TEB0187_REV01!$F:$I),4,0)="--","---",IF($C$4="TEB0187_REV01",CALC_CONN_TEB0187_REV01!$G1188&amp; " --&gt; " &amp;CALC_CONN_TEB0187_REV01!$I1188&amp; " --&gt; ")),"---")</f>
        <v>---</v>
      </c>
      <c r="G1188" s="59" t="str">
        <f>IFERROR(IF(VLOOKUP($D1188&amp;"-"&amp;$E1188,IF($C$4="TEB0187_REV01",CALC_CONN_TEB0187_REV01!$F:$H),3,0)="--",VLOOKUP($D1188&amp;"-"&amp;$E1188,IF($C$4="TEB0187_REV01",CALC_CONN_TEB0187_REV01!$F:$H),2,0),VLOOKUP($D1188&amp;"-"&amp;$E1188,IF($C$4="TEB0187_REV01",CALC_CONN_TEB0187_REV01!$F:$H),3,0)),"---")</f>
        <v>---</v>
      </c>
      <c r="H1188" s="59" t="str">
        <f>IFERROR(VLOOKUP(G1188,IF($C$4="TEB0187_REV01",CALC_CONN_TEB0187_REV01!$G:$T),14,0),"---")</f>
        <v>---</v>
      </c>
      <c r="I1188" s="59" t="str">
        <f>IFERROR(VLOOKUP($D1188&amp;"-"&amp;$E1188,IF($C$4="TEB0187_REV01",CALC_CONN_TEB0187_REV01!$F:$K,"???"),6,0),"---")</f>
        <v>---</v>
      </c>
      <c r="J1188" s="61" t="str">
        <f>IFERROR(VLOOKUP($D1188&amp;"-"&amp;$E1188,IF($C$4="TEB0187_REV01",CALC_CONN_TEB0187_REV01!$F:$M,"???"),8,0),"---")</f>
        <v>---</v>
      </c>
      <c r="K1188" s="62" t="str">
        <f>IFERROR(VLOOKUP($D1188&amp;"-"&amp;$E1188,IF($C$4="TEB0187_REV01",CALC_CONN_TEB0187_REV01!$F:$N),9,0),"---")</f>
        <v>---</v>
      </c>
      <c r="L1188" s="59" t="str">
        <f>IFERROR(VLOOKUP(K1188,B2B!$H$3:$I$2000,2,0),"---")</f>
        <v>---</v>
      </c>
      <c r="M1188" s="59" t="str">
        <f>IFERROR(VLOOKUP(L1188,IF($M$4="TEI0187_REV01",RAW_m_TEI0187_REV01!$AD:$AH),5,0),"---")</f>
        <v>---</v>
      </c>
      <c r="N1188" s="59" t="str">
        <f>IFERROR(VLOOKUP(L1188,IF($M$4="TEI0187_REV01",RAW_m_TEI0187_REV01!$AE:$AJ),6,0),"---")</f>
        <v>---</v>
      </c>
      <c r="O1188" s="63" t="str">
        <f>IFERROR(VLOOKUP(L1188,IF($M$4="TEI0187_REV01",RAW_m_TEI0187_REV01!$AD:$AE),2,0),"---")</f>
        <v>---</v>
      </c>
      <c r="P1188" s="59" t="str">
        <f>IFERROR(VLOOKUP(O1188,IF($M$4="TEI0187_REV01",RAW_m_TEI0187_REV01!$AJ:$AK),2,0),"---")</f>
        <v>---</v>
      </c>
      <c r="Q1188" s="59" t="str">
        <f>IFERROR(VLOOKUP(L1188,IF($M$4="TEI0187_REV01",RAW_m_TEI0187_REV01!$AD:$AF),3,0),"---")</f>
        <v>---</v>
      </c>
      <c r="R1188" s="59" t="str">
        <f>IFERROR(VLOOKUP(O1188,IF($M$4="TEI0187_REV01",RAW_m_TEI0187_REV01!$AE:$AG),3,0),"---")</f>
        <v>---</v>
      </c>
      <c r="S1188" s="59" t="str">
        <f t="shared" si="39"/>
        <v>---</v>
      </c>
    </row>
    <row r="1189" spans="2:19" ht="15" customHeight="1" x14ac:dyDescent="0.25">
      <c r="B1189" s="59">
        <f t="shared" si="40"/>
        <v>1184</v>
      </c>
      <c r="C1189" s="60">
        <f>IFERROR(IF($C$4="TEB0187_REV01",CALC_CONN_TEB0187_REV01!U1189,),"---")</f>
        <v>0</v>
      </c>
      <c r="D1189" s="59">
        <f>IFERROR(IF($C$4="TEB0187_REV01",CALC_CONN_TEB0187_REV01!D1189,),"---")</f>
        <v>0</v>
      </c>
      <c r="E1189" s="59">
        <f>IFERROR(IF($C$4="TEB0187_REV01",CALC_CONN_TEB0187_REV01!E1189,),"---")</f>
        <v>0</v>
      </c>
      <c r="F1189" s="59" t="str">
        <f>IFERROR(IF(VLOOKUP($D1189&amp;"-"&amp;$E1189,IF($C$4="TEB0187_REV01",CALC_CONN_TEB0187_REV01!$F:$I),4,0)="--","---",IF($C$4="TEB0187_REV01",CALC_CONN_TEB0187_REV01!$G1189&amp; " --&gt; " &amp;CALC_CONN_TEB0187_REV01!$I1189&amp; " --&gt; ")),"---")</f>
        <v>---</v>
      </c>
      <c r="G1189" s="59" t="str">
        <f>IFERROR(IF(VLOOKUP($D1189&amp;"-"&amp;$E1189,IF($C$4="TEB0187_REV01",CALC_CONN_TEB0187_REV01!$F:$H),3,0)="--",VLOOKUP($D1189&amp;"-"&amp;$E1189,IF($C$4="TEB0187_REV01",CALC_CONN_TEB0187_REV01!$F:$H),2,0),VLOOKUP($D1189&amp;"-"&amp;$E1189,IF($C$4="TEB0187_REV01",CALC_CONN_TEB0187_REV01!$F:$H),3,0)),"---")</f>
        <v>---</v>
      </c>
      <c r="H1189" s="59" t="str">
        <f>IFERROR(VLOOKUP(G1189,IF($C$4="TEB0187_REV01",CALC_CONN_TEB0187_REV01!$G:$T),14,0),"---")</f>
        <v>---</v>
      </c>
      <c r="I1189" s="59" t="str">
        <f>IFERROR(VLOOKUP($D1189&amp;"-"&amp;$E1189,IF($C$4="TEB0187_REV01",CALC_CONN_TEB0187_REV01!$F:$K,"???"),6,0),"---")</f>
        <v>---</v>
      </c>
      <c r="J1189" s="61" t="str">
        <f>IFERROR(VLOOKUP($D1189&amp;"-"&amp;$E1189,IF($C$4="TEB0187_REV01",CALC_CONN_TEB0187_REV01!$F:$M,"???"),8,0),"---")</f>
        <v>---</v>
      </c>
      <c r="K1189" s="62" t="str">
        <f>IFERROR(VLOOKUP($D1189&amp;"-"&amp;$E1189,IF($C$4="TEB0187_REV01",CALC_CONN_TEB0187_REV01!$F:$N),9,0),"---")</f>
        <v>---</v>
      </c>
      <c r="L1189" s="59" t="str">
        <f>IFERROR(VLOOKUP(K1189,B2B!$H$3:$I$2000,2,0),"---")</f>
        <v>---</v>
      </c>
      <c r="M1189" s="59" t="str">
        <f>IFERROR(VLOOKUP(L1189,IF($M$4="TEI0187_REV01",RAW_m_TEI0187_REV01!$AD:$AH),5,0),"---")</f>
        <v>---</v>
      </c>
      <c r="N1189" s="59" t="str">
        <f>IFERROR(VLOOKUP(L1189,IF($M$4="TEI0187_REV01",RAW_m_TEI0187_REV01!$AE:$AJ),6,0),"---")</f>
        <v>---</v>
      </c>
      <c r="O1189" s="63" t="str">
        <f>IFERROR(VLOOKUP(L1189,IF($M$4="TEI0187_REV01",RAW_m_TEI0187_REV01!$AD:$AE),2,0),"---")</f>
        <v>---</v>
      </c>
      <c r="P1189" s="59" t="str">
        <f>IFERROR(VLOOKUP(O1189,IF($M$4="TEI0187_REV01",RAW_m_TEI0187_REV01!$AJ:$AK),2,0),"---")</f>
        <v>---</v>
      </c>
      <c r="Q1189" s="59" t="str">
        <f>IFERROR(VLOOKUP(L1189,IF($M$4="TEI0187_REV01",RAW_m_TEI0187_REV01!$AD:$AF),3,0),"---")</f>
        <v>---</v>
      </c>
      <c r="R1189" s="59" t="str">
        <f>IFERROR(VLOOKUP(O1189,IF($M$4="TEI0187_REV01",RAW_m_TEI0187_REV01!$AE:$AG),3,0),"---")</f>
        <v>---</v>
      </c>
      <c r="S1189" s="59" t="str">
        <f t="shared" si="39"/>
        <v>---</v>
      </c>
    </row>
    <row r="1190" spans="2:19" ht="15" customHeight="1" x14ac:dyDescent="0.25">
      <c r="B1190" s="59">
        <f t="shared" si="40"/>
        <v>1185</v>
      </c>
      <c r="C1190" s="60">
        <f>IFERROR(IF($C$4="TEB0187_REV01",CALC_CONN_TEB0187_REV01!U1190,),"---")</f>
        <v>0</v>
      </c>
      <c r="D1190" s="59">
        <f>IFERROR(IF($C$4="TEB0187_REV01",CALC_CONN_TEB0187_REV01!D1190,),"---")</f>
        <v>0</v>
      </c>
      <c r="E1190" s="59">
        <f>IFERROR(IF($C$4="TEB0187_REV01",CALC_CONN_TEB0187_REV01!E1190,),"---")</f>
        <v>0</v>
      </c>
      <c r="F1190" s="59" t="str">
        <f>IFERROR(IF(VLOOKUP($D1190&amp;"-"&amp;$E1190,IF($C$4="TEB0187_REV01",CALC_CONN_TEB0187_REV01!$F:$I),4,0)="--","---",IF($C$4="TEB0187_REV01",CALC_CONN_TEB0187_REV01!$G1190&amp; " --&gt; " &amp;CALC_CONN_TEB0187_REV01!$I1190&amp; " --&gt; ")),"---")</f>
        <v>---</v>
      </c>
      <c r="G1190" s="59" t="str">
        <f>IFERROR(IF(VLOOKUP($D1190&amp;"-"&amp;$E1190,IF($C$4="TEB0187_REV01",CALC_CONN_TEB0187_REV01!$F:$H),3,0)="--",VLOOKUP($D1190&amp;"-"&amp;$E1190,IF($C$4="TEB0187_REV01",CALC_CONN_TEB0187_REV01!$F:$H),2,0),VLOOKUP($D1190&amp;"-"&amp;$E1190,IF($C$4="TEB0187_REV01",CALC_CONN_TEB0187_REV01!$F:$H),3,0)),"---")</f>
        <v>---</v>
      </c>
      <c r="H1190" s="59" t="str">
        <f>IFERROR(VLOOKUP(G1190,IF($C$4="TEB0187_REV01",CALC_CONN_TEB0187_REV01!$G:$T),14,0),"---")</f>
        <v>---</v>
      </c>
      <c r="I1190" s="59" t="str">
        <f>IFERROR(VLOOKUP($D1190&amp;"-"&amp;$E1190,IF($C$4="TEB0187_REV01",CALC_CONN_TEB0187_REV01!$F:$K,"???"),6,0),"---")</f>
        <v>---</v>
      </c>
      <c r="J1190" s="61" t="str">
        <f>IFERROR(VLOOKUP($D1190&amp;"-"&amp;$E1190,IF($C$4="TEB0187_REV01",CALC_CONN_TEB0187_REV01!$F:$M,"???"),8,0),"---")</f>
        <v>---</v>
      </c>
      <c r="K1190" s="62" t="str">
        <f>IFERROR(VLOOKUP($D1190&amp;"-"&amp;$E1190,IF($C$4="TEB0187_REV01",CALC_CONN_TEB0187_REV01!$F:$N),9,0),"---")</f>
        <v>---</v>
      </c>
      <c r="L1190" s="59" t="str">
        <f>IFERROR(VLOOKUP(K1190,B2B!$H$3:$I$2000,2,0),"---")</f>
        <v>---</v>
      </c>
      <c r="M1190" s="59" t="str">
        <f>IFERROR(VLOOKUP(L1190,IF($M$4="TEI0187_REV01",RAW_m_TEI0187_REV01!$AD:$AH),5,0),"---")</f>
        <v>---</v>
      </c>
      <c r="N1190" s="59" t="str">
        <f>IFERROR(VLOOKUP(L1190,IF($M$4="TEI0187_REV01",RAW_m_TEI0187_REV01!$AE:$AJ),6,0),"---")</f>
        <v>---</v>
      </c>
      <c r="O1190" s="63" t="str">
        <f>IFERROR(VLOOKUP(L1190,IF($M$4="TEI0187_REV01",RAW_m_TEI0187_REV01!$AD:$AE),2,0),"---")</f>
        <v>---</v>
      </c>
      <c r="P1190" s="59" t="str">
        <f>IFERROR(VLOOKUP(O1190,IF($M$4="TEI0187_REV01",RAW_m_TEI0187_REV01!$AJ:$AK),2,0),"---")</f>
        <v>---</v>
      </c>
      <c r="Q1190" s="59" t="str">
        <f>IFERROR(VLOOKUP(L1190,IF($M$4="TEI0187_REV01",RAW_m_TEI0187_REV01!$AD:$AF),3,0),"---")</f>
        <v>---</v>
      </c>
      <c r="R1190" s="59" t="str">
        <f>IFERROR(VLOOKUP(O1190,IF($M$4="TEI0187_REV01",RAW_m_TEI0187_REV01!$AE:$AG),3,0),"---")</f>
        <v>---</v>
      </c>
      <c r="S1190" s="59" t="str">
        <f t="shared" si="39"/>
        <v>---</v>
      </c>
    </row>
    <row r="1191" spans="2:19" ht="15" customHeight="1" x14ac:dyDescent="0.25">
      <c r="B1191" s="59">
        <f t="shared" si="40"/>
        <v>1186</v>
      </c>
      <c r="C1191" s="60">
        <f>IFERROR(IF($C$4="TEB0187_REV01",CALC_CONN_TEB0187_REV01!U1191,),"---")</f>
        <v>0</v>
      </c>
      <c r="D1191" s="59">
        <f>IFERROR(IF($C$4="TEB0187_REV01",CALC_CONN_TEB0187_REV01!D1191,),"---")</f>
        <v>0</v>
      </c>
      <c r="E1191" s="59">
        <f>IFERROR(IF($C$4="TEB0187_REV01",CALC_CONN_TEB0187_REV01!E1191,),"---")</f>
        <v>0</v>
      </c>
      <c r="F1191" s="59" t="str">
        <f>IFERROR(IF(VLOOKUP($D1191&amp;"-"&amp;$E1191,IF($C$4="TEB0187_REV01",CALC_CONN_TEB0187_REV01!$F:$I),4,0)="--","---",IF($C$4="TEB0187_REV01",CALC_CONN_TEB0187_REV01!$G1191&amp; " --&gt; " &amp;CALC_CONN_TEB0187_REV01!$I1191&amp; " --&gt; ")),"---")</f>
        <v>---</v>
      </c>
      <c r="G1191" s="59" t="str">
        <f>IFERROR(IF(VLOOKUP($D1191&amp;"-"&amp;$E1191,IF($C$4="TEB0187_REV01",CALC_CONN_TEB0187_REV01!$F:$H),3,0)="--",VLOOKUP($D1191&amp;"-"&amp;$E1191,IF($C$4="TEB0187_REV01",CALC_CONN_TEB0187_REV01!$F:$H),2,0),VLOOKUP($D1191&amp;"-"&amp;$E1191,IF($C$4="TEB0187_REV01",CALC_CONN_TEB0187_REV01!$F:$H),3,0)),"---")</f>
        <v>---</v>
      </c>
      <c r="H1191" s="59" t="str">
        <f>IFERROR(VLOOKUP(G1191,IF($C$4="TEB0187_REV01",CALC_CONN_TEB0187_REV01!$G:$T),14,0),"---")</f>
        <v>---</v>
      </c>
      <c r="I1191" s="59" t="str">
        <f>IFERROR(VLOOKUP($D1191&amp;"-"&amp;$E1191,IF($C$4="TEB0187_REV01",CALC_CONN_TEB0187_REV01!$F:$K,"???"),6,0),"---")</f>
        <v>---</v>
      </c>
      <c r="J1191" s="61" t="str">
        <f>IFERROR(VLOOKUP($D1191&amp;"-"&amp;$E1191,IF($C$4="TEB0187_REV01",CALC_CONN_TEB0187_REV01!$F:$M,"???"),8,0),"---")</f>
        <v>---</v>
      </c>
      <c r="K1191" s="62" t="str">
        <f>IFERROR(VLOOKUP($D1191&amp;"-"&amp;$E1191,IF($C$4="TEB0187_REV01",CALC_CONN_TEB0187_REV01!$F:$N),9,0),"---")</f>
        <v>---</v>
      </c>
      <c r="L1191" s="59" t="str">
        <f>IFERROR(VLOOKUP(K1191,B2B!$H$3:$I$2000,2,0),"---")</f>
        <v>---</v>
      </c>
      <c r="M1191" s="59" t="str">
        <f>IFERROR(VLOOKUP(L1191,IF($M$4="TEI0187_REV01",RAW_m_TEI0187_REV01!$AD:$AH),5,0),"---")</f>
        <v>---</v>
      </c>
      <c r="N1191" s="59" t="str">
        <f>IFERROR(VLOOKUP(L1191,IF($M$4="TEI0187_REV01",RAW_m_TEI0187_REV01!$AE:$AJ),6,0),"---")</f>
        <v>---</v>
      </c>
      <c r="O1191" s="63" t="str">
        <f>IFERROR(VLOOKUP(L1191,IF($M$4="TEI0187_REV01",RAW_m_TEI0187_REV01!$AD:$AE),2,0),"---")</f>
        <v>---</v>
      </c>
      <c r="P1191" s="59" t="str">
        <f>IFERROR(VLOOKUP(O1191,IF($M$4="TEI0187_REV01",RAW_m_TEI0187_REV01!$AJ:$AK),2,0),"---")</f>
        <v>---</v>
      </c>
      <c r="Q1191" s="59" t="str">
        <f>IFERROR(VLOOKUP(L1191,IF($M$4="TEI0187_REV01",RAW_m_TEI0187_REV01!$AD:$AF),3,0),"---")</f>
        <v>---</v>
      </c>
      <c r="R1191" s="59" t="str">
        <f>IFERROR(VLOOKUP(O1191,IF($M$4="TEI0187_REV01",RAW_m_TEI0187_REV01!$AE:$AG),3,0),"---")</f>
        <v>---</v>
      </c>
      <c r="S1191" s="59" t="str">
        <f t="shared" si="39"/>
        <v>---</v>
      </c>
    </row>
    <row r="1192" spans="2:19" ht="15" customHeight="1" x14ac:dyDescent="0.25">
      <c r="B1192" s="59">
        <f t="shared" si="40"/>
        <v>1187</v>
      </c>
      <c r="C1192" s="60">
        <f>IFERROR(IF($C$4="TEB0187_REV01",CALC_CONN_TEB0187_REV01!U1192,),"---")</f>
        <v>0</v>
      </c>
      <c r="D1192" s="59">
        <f>IFERROR(IF($C$4="TEB0187_REV01",CALC_CONN_TEB0187_REV01!D1192,),"---")</f>
        <v>0</v>
      </c>
      <c r="E1192" s="59">
        <f>IFERROR(IF($C$4="TEB0187_REV01",CALC_CONN_TEB0187_REV01!E1192,),"---")</f>
        <v>0</v>
      </c>
      <c r="F1192" s="59" t="str">
        <f>IFERROR(IF(VLOOKUP($D1192&amp;"-"&amp;$E1192,IF($C$4="TEB0187_REV01",CALC_CONN_TEB0187_REV01!$F:$I),4,0)="--","---",IF($C$4="TEB0187_REV01",CALC_CONN_TEB0187_REV01!$G1192&amp; " --&gt; " &amp;CALC_CONN_TEB0187_REV01!$I1192&amp; " --&gt; ")),"---")</f>
        <v>---</v>
      </c>
      <c r="G1192" s="59" t="str">
        <f>IFERROR(IF(VLOOKUP($D1192&amp;"-"&amp;$E1192,IF($C$4="TEB0187_REV01",CALC_CONN_TEB0187_REV01!$F:$H),3,0)="--",VLOOKUP($D1192&amp;"-"&amp;$E1192,IF($C$4="TEB0187_REV01",CALC_CONN_TEB0187_REV01!$F:$H),2,0),VLOOKUP($D1192&amp;"-"&amp;$E1192,IF($C$4="TEB0187_REV01",CALC_CONN_TEB0187_REV01!$F:$H),3,0)),"---")</f>
        <v>---</v>
      </c>
      <c r="H1192" s="59" t="str">
        <f>IFERROR(VLOOKUP(G1192,IF($C$4="TEB0187_REV01",CALC_CONN_TEB0187_REV01!$G:$T),14,0),"---")</f>
        <v>---</v>
      </c>
      <c r="I1192" s="59" t="str">
        <f>IFERROR(VLOOKUP($D1192&amp;"-"&amp;$E1192,IF($C$4="TEB0187_REV01",CALC_CONN_TEB0187_REV01!$F:$K,"???"),6,0),"---")</f>
        <v>---</v>
      </c>
      <c r="J1192" s="61" t="str">
        <f>IFERROR(VLOOKUP($D1192&amp;"-"&amp;$E1192,IF($C$4="TEB0187_REV01",CALC_CONN_TEB0187_REV01!$F:$M,"???"),8,0),"---")</f>
        <v>---</v>
      </c>
      <c r="K1192" s="62" t="str">
        <f>IFERROR(VLOOKUP($D1192&amp;"-"&amp;$E1192,IF($C$4="TEB0187_REV01",CALC_CONN_TEB0187_REV01!$F:$N),9,0),"---")</f>
        <v>---</v>
      </c>
      <c r="L1192" s="59" t="str">
        <f>IFERROR(VLOOKUP(K1192,B2B!$H$3:$I$2000,2,0),"---")</f>
        <v>---</v>
      </c>
      <c r="M1192" s="59" t="str">
        <f>IFERROR(VLOOKUP(L1192,IF($M$4="TEI0187_REV01",RAW_m_TEI0187_REV01!$AD:$AH),5,0),"---")</f>
        <v>---</v>
      </c>
      <c r="N1192" s="59" t="str">
        <f>IFERROR(VLOOKUP(L1192,IF($M$4="TEI0187_REV01",RAW_m_TEI0187_REV01!$AE:$AJ),6,0),"---")</f>
        <v>---</v>
      </c>
      <c r="O1192" s="63" t="str">
        <f>IFERROR(VLOOKUP(L1192,IF($M$4="TEI0187_REV01",RAW_m_TEI0187_REV01!$AD:$AE),2,0),"---")</f>
        <v>---</v>
      </c>
      <c r="P1192" s="59" t="str">
        <f>IFERROR(VLOOKUP(O1192,IF($M$4="TEI0187_REV01",RAW_m_TEI0187_REV01!$AJ:$AK),2,0),"---")</f>
        <v>---</v>
      </c>
      <c r="Q1192" s="59" t="str">
        <f>IFERROR(VLOOKUP(L1192,IF($M$4="TEI0187_REV01",RAW_m_TEI0187_REV01!$AD:$AF),3,0),"---")</f>
        <v>---</v>
      </c>
      <c r="R1192" s="59" t="str">
        <f>IFERROR(VLOOKUP(O1192,IF($M$4="TEI0187_REV01",RAW_m_TEI0187_REV01!$AE:$AG),3,0),"---")</f>
        <v>---</v>
      </c>
      <c r="S1192" s="59" t="str">
        <f t="shared" si="39"/>
        <v>---</v>
      </c>
    </row>
    <row r="1193" spans="2:19" ht="15" customHeight="1" x14ac:dyDescent="0.25">
      <c r="B1193" s="59">
        <f t="shared" si="40"/>
        <v>1188</v>
      </c>
      <c r="C1193" s="60">
        <f>IFERROR(IF($C$4="TEB0187_REV01",CALC_CONN_TEB0187_REV01!U1193,),"---")</f>
        <v>0</v>
      </c>
      <c r="D1193" s="59">
        <f>IFERROR(IF($C$4="TEB0187_REV01",CALC_CONN_TEB0187_REV01!D1193,),"---")</f>
        <v>0</v>
      </c>
      <c r="E1193" s="59">
        <f>IFERROR(IF($C$4="TEB0187_REV01",CALC_CONN_TEB0187_REV01!E1193,),"---")</f>
        <v>0</v>
      </c>
      <c r="F1193" s="59" t="str">
        <f>IFERROR(IF(VLOOKUP($D1193&amp;"-"&amp;$E1193,IF($C$4="TEB0187_REV01",CALC_CONN_TEB0187_REV01!$F:$I),4,0)="--","---",IF($C$4="TEB0187_REV01",CALC_CONN_TEB0187_REV01!$G1193&amp; " --&gt; " &amp;CALC_CONN_TEB0187_REV01!$I1193&amp; " --&gt; ")),"---")</f>
        <v>---</v>
      </c>
      <c r="G1193" s="59" t="str">
        <f>IFERROR(IF(VLOOKUP($D1193&amp;"-"&amp;$E1193,IF($C$4="TEB0187_REV01",CALC_CONN_TEB0187_REV01!$F:$H),3,0)="--",VLOOKUP($D1193&amp;"-"&amp;$E1193,IF($C$4="TEB0187_REV01",CALC_CONN_TEB0187_REV01!$F:$H),2,0),VLOOKUP($D1193&amp;"-"&amp;$E1193,IF($C$4="TEB0187_REV01",CALC_CONN_TEB0187_REV01!$F:$H),3,0)),"---")</f>
        <v>---</v>
      </c>
      <c r="H1193" s="59" t="str">
        <f>IFERROR(VLOOKUP(G1193,IF($C$4="TEB0187_REV01",CALC_CONN_TEB0187_REV01!$G:$T),14,0),"---")</f>
        <v>---</v>
      </c>
      <c r="I1193" s="59" t="str">
        <f>IFERROR(VLOOKUP($D1193&amp;"-"&amp;$E1193,IF($C$4="TEB0187_REV01",CALC_CONN_TEB0187_REV01!$F:$K,"???"),6,0),"---")</f>
        <v>---</v>
      </c>
      <c r="J1193" s="61" t="str">
        <f>IFERROR(VLOOKUP($D1193&amp;"-"&amp;$E1193,IF($C$4="TEB0187_REV01",CALC_CONN_TEB0187_REV01!$F:$M,"???"),8,0),"---")</f>
        <v>---</v>
      </c>
      <c r="K1193" s="62" t="str">
        <f>IFERROR(VLOOKUP($D1193&amp;"-"&amp;$E1193,IF($C$4="TEB0187_REV01",CALC_CONN_TEB0187_REV01!$F:$N),9,0),"---")</f>
        <v>---</v>
      </c>
      <c r="L1193" s="59" t="str">
        <f>IFERROR(VLOOKUP(K1193,B2B!$H$3:$I$2000,2,0),"---")</f>
        <v>---</v>
      </c>
      <c r="M1193" s="59" t="str">
        <f>IFERROR(VLOOKUP(L1193,IF($M$4="TEI0187_REV01",RAW_m_TEI0187_REV01!$AD:$AH),5,0),"---")</f>
        <v>---</v>
      </c>
      <c r="N1193" s="59" t="str">
        <f>IFERROR(VLOOKUP(L1193,IF($M$4="TEI0187_REV01",RAW_m_TEI0187_REV01!$AE:$AJ),6,0),"---")</f>
        <v>---</v>
      </c>
      <c r="O1193" s="63" t="str">
        <f>IFERROR(VLOOKUP(L1193,IF($M$4="TEI0187_REV01",RAW_m_TEI0187_REV01!$AD:$AE),2,0),"---")</f>
        <v>---</v>
      </c>
      <c r="P1193" s="59" t="str">
        <f>IFERROR(VLOOKUP(O1193,IF($M$4="TEI0187_REV01",RAW_m_TEI0187_REV01!$AJ:$AK),2,0),"---")</f>
        <v>---</v>
      </c>
      <c r="Q1193" s="59" t="str">
        <f>IFERROR(VLOOKUP(L1193,IF($M$4="TEI0187_REV01",RAW_m_TEI0187_REV01!$AD:$AF),3,0),"---")</f>
        <v>---</v>
      </c>
      <c r="R1193" s="59" t="str">
        <f>IFERROR(VLOOKUP(O1193,IF($M$4="TEI0187_REV01",RAW_m_TEI0187_REV01!$AE:$AG),3,0),"---")</f>
        <v>---</v>
      </c>
      <c r="S1193" s="59" t="str">
        <f t="shared" si="39"/>
        <v>---</v>
      </c>
    </row>
    <row r="1194" spans="2:19" ht="15" customHeight="1" x14ac:dyDescent="0.25">
      <c r="B1194" s="59">
        <f t="shared" si="40"/>
        <v>1189</v>
      </c>
      <c r="C1194" s="60">
        <f>IFERROR(IF($C$4="TEB0187_REV01",CALC_CONN_TEB0187_REV01!U1194,),"---")</f>
        <v>0</v>
      </c>
      <c r="D1194" s="59">
        <f>IFERROR(IF($C$4="TEB0187_REV01",CALC_CONN_TEB0187_REV01!D1194,),"---")</f>
        <v>0</v>
      </c>
      <c r="E1194" s="59">
        <f>IFERROR(IF($C$4="TEB0187_REV01",CALC_CONN_TEB0187_REV01!E1194,),"---")</f>
        <v>0</v>
      </c>
      <c r="F1194" s="59" t="str">
        <f>IFERROR(IF(VLOOKUP($D1194&amp;"-"&amp;$E1194,IF($C$4="TEB0187_REV01",CALC_CONN_TEB0187_REV01!$F:$I),4,0)="--","---",IF($C$4="TEB0187_REV01",CALC_CONN_TEB0187_REV01!$G1194&amp; " --&gt; " &amp;CALC_CONN_TEB0187_REV01!$I1194&amp; " --&gt; ")),"---")</f>
        <v>---</v>
      </c>
      <c r="G1194" s="59" t="str">
        <f>IFERROR(IF(VLOOKUP($D1194&amp;"-"&amp;$E1194,IF($C$4="TEB0187_REV01",CALC_CONN_TEB0187_REV01!$F:$H),3,0)="--",VLOOKUP($D1194&amp;"-"&amp;$E1194,IF($C$4="TEB0187_REV01",CALC_CONN_TEB0187_REV01!$F:$H),2,0),VLOOKUP($D1194&amp;"-"&amp;$E1194,IF($C$4="TEB0187_REV01",CALC_CONN_TEB0187_REV01!$F:$H),3,0)),"---")</f>
        <v>---</v>
      </c>
      <c r="H1194" s="59" t="str">
        <f>IFERROR(VLOOKUP(G1194,IF($C$4="TEB0187_REV01",CALC_CONN_TEB0187_REV01!$G:$T),14,0),"---")</f>
        <v>---</v>
      </c>
      <c r="I1194" s="59" t="str">
        <f>IFERROR(VLOOKUP($D1194&amp;"-"&amp;$E1194,IF($C$4="TEB0187_REV01",CALC_CONN_TEB0187_REV01!$F:$K,"???"),6,0),"---")</f>
        <v>---</v>
      </c>
      <c r="J1194" s="61" t="str">
        <f>IFERROR(VLOOKUP($D1194&amp;"-"&amp;$E1194,IF($C$4="TEB0187_REV01",CALC_CONN_TEB0187_REV01!$F:$M,"???"),8,0),"---")</f>
        <v>---</v>
      </c>
      <c r="K1194" s="62" t="str">
        <f>IFERROR(VLOOKUP($D1194&amp;"-"&amp;$E1194,IF($C$4="TEB0187_REV01",CALC_CONN_TEB0187_REV01!$F:$N),9,0),"---")</f>
        <v>---</v>
      </c>
      <c r="L1194" s="59" t="str">
        <f>IFERROR(VLOOKUP(K1194,B2B!$H$3:$I$2000,2,0),"---")</f>
        <v>---</v>
      </c>
      <c r="M1194" s="59" t="str">
        <f>IFERROR(VLOOKUP(L1194,IF($M$4="TEI0187_REV01",RAW_m_TEI0187_REV01!$AD:$AH),5,0),"---")</f>
        <v>---</v>
      </c>
      <c r="N1194" s="59" t="str">
        <f>IFERROR(VLOOKUP(L1194,IF($M$4="TEI0187_REV01",RAW_m_TEI0187_REV01!$AE:$AJ),6,0),"---")</f>
        <v>---</v>
      </c>
      <c r="O1194" s="63" t="str">
        <f>IFERROR(VLOOKUP(L1194,IF($M$4="TEI0187_REV01",RAW_m_TEI0187_REV01!$AD:$AE),2,0),"---")</f>
        <v>---</v>
      </c>
      <c r="P1194" s="59" t="str">
        <f>IFERROR(VLOOKUP(O1194,IF($M$4="TEI0187_REV01",RAW_m_TEI0187_REV01!$AJ:$AK),2,0),"---")</f>
        <v>---</v>
      </c>
      <c r="Q1194" s="59" t="str">
        <f>IFERROR(VLOOKUP(L1194,IF($M$4="TEI0187_REV01",RAW_m_TEI0187_REV01!$AD:$AF),3,0),"---")</f>
        <v>---</v>
      </c>
      <c r="R1194" s="59" t="str">
        <f>IFERROR(VLOOKUP(O1194,IF($M$4="TEI0187_REV01",RAW_m_TEI0187_REV01!$AE:$AG),3,0),"---")</f>
        <v>---</v>
      </c>
      <c r="S1194" s="59" t="str">
        <f t="shared" si="39"/>
        <v>---</v>
      </c>
    </row>
    <row r="1195" spans="2:19" ht="15" customHeight="1" x14ac:dyDescent="0.25">
      <c r="B1195" s="59">
        <f t="shared" si="40"/>
        <v>1190</v>
      </c>
      <c r="C1195" s="60">
        <f>IFERROR(IF($C$4="TEB0187_REV01",CALC_CONN_TEB0187_REV01!U1195,),"---")</f>
        <v>0</v>
      </c>
      <c r="D1195" s="59">
        <f>IFERROR(IF($C$4="TEB0187_REV01",CALC_CONN_TEB0187_REV01!D1195,),"---")</f>
        <v>0</v>
      </c>
      <c r="E1195" s="59">
        <f>IFERROR(IF($C$4="TEB0187_REV01",CALC_CONN_TEB0187_REV01!E1195,),"---")</f>
        <v>0</v>
      </c>
      <c r="F1195" s="59" t="str">
        <f>IFERROR(IF(VLOOKUP($D1195&amp;"-"&amp;$E1195,IF($C$4="TEB0187_REV01",CALC_CONN_TEB0187_REV01!$F:$I),4,0)="--","---",IF($C$4="TEB0187_REV01",CALC_CONN_TEB0187_REV01!$G1195&amp; " --&gt; " &amp;CALC_CONN_TEB0187_REV01!$I1195&amp; " --&gt; ")),"---")</f>
        <v>---</v>
      </c>
      <c r="G1195" s="59" t="str">
        <f>IFERROR(IF(VLOOKUP($D1195&amp;"-"&amp;$E1195,IF($C$4="TEB0187_REV01",CALC_CONN_TEB0187_REV01!$F:$H),3,0)="--",VLOOKUP($D1195&amp;"-"&amp;$E1195,IF($C$4="TEB0187_REV01",CALC_CONN_TEB0187_REV01!$F:$H),2,0),VLOOKUP($D1195&amp;"-"&amp;$E1195,IF($C$4="TEB0187_REV01",CALC_CONN_TEB0187_REV01!$F:$H),3,0)),"---")</f>
        <v>---</v>
      </c>
      <c r="H1195" s="59" t="str">
        <f>IFERROR(VLOOKUP(G1195,IF($C$4="TEB0187_REV01",CALC_CONN_TEB0187_REV01!$G:$T),14,0),"---")</f>
        <v>---</v>
      </c>
      <c r="I1195" s="59" t="str">
        <f>IFERROR(VLOOKUP($D1195&amp;"-"&amp;$E1195,IF($C$4="TEB0187_REV01",CALC_CONN_TEB0187_REV01!$F:$K,"???"),6,0),"---")</f>
        <v>---</v>
      </c>
      <c r="J1195" s="61" t="str">
        <f>IFERROR(VLOOKUP($D1195&amp;"-"&amp;$E1195,IF($C$4="TEB0187_REV01",CALC_CONN_TEB0187_REV01!$F:$M,"???"),8,0),"---")</f>
        <v>---</v>
      </c>
      <c r="K1195" s="62" t="str">
        <f>IFERROR(VLOOKUP($D1195&amp;"-"&amp;$E1195,IF($C$4="TEB0187_REV01",CALC_CONN_TEB0187_REV01!$F:$N),9,0),"---")</f>
        <v>---</v>
      </c>
      <c r="L1195" s="59" t="str">
        <f>IFERROR(VLOOKUP(K1195,B2B!$H$3:$I$2000,2,0),"---")</f>
        <v>---</v>
      </c>
      <c r="M1195" s="59" t="str">
        <f>IFERROR(VLOOKUP(L1195,IF($M$4="TEI0187_REV01",RAW_m_TEI0187_REV01!$AD:$AH),5,0),"---")</f>
        <v>---</v>
      </c>
      <c r="N1195" s="59" t="str">
        <f>IFERROR(VLOOKUP(L1195,IF($M$4="TEI0187_REV01",RAW_m_TEI0187_REV01!$AE:$AJ),6,0),"---")</f>
        <v>---</v>
      </c>
      <c r="O1195" s="63" t="str">
        <f>IFERROR(VLOOKUP(L1195,IF($M$4="TEI0187_REV01",RAW_m_TEI0187_REV01!$AD:$AE),2,0),"---")</f>
        <v>---</v>
      </c>
      <c r="P1195" s="59" t="str">
        <f>IFERROR(VLOOKUP(O1195,IF($M$4="TEI0187_REV01",RAW_m_TEI0187_REV01!$AJ:$AK),2,0),"---")</f>
        <v>---</v>
      </c>
      <c r="Q1195" s="59" t="str">
        <f>IFERROR(VLOOKUP(L1195,IF($M$4="TEI0187_REV01",RAW_m_TEI0187_REV01!$AD:$AF),3,0),"---")</f>
        <v>---</v>
      </c>
      <c r="R1195" s="59" t="str">
        <f>IFERROR(VLOOKUP(O1195,IF($M$4="TEI0187_REV01",RAW_m_TEI0187_REV01!$AE:$AG),3,0),"---")</f>
        <v>---</v>
      </c>
      <c r="S1195" s="59" t="str">
        <f t="shared" si="39"/>
        <v>---</v>
      </c>
    </row>
    <row r="1196" spans="2:19" ht="15" customHeight="1" x14ac:dyDescent="0.25">
      <c r="B1196" s="59">
        <f t="shared" si="40"/>
        <v>1191</v>
      </c>
      <c r="C1196" s="60">
        <f>IFERROR(IF($C$4="TEB0187_REV01",CALC_CONN_TEB0187_REV01!U1196,),"---")</f>
        <v>0</v>
      </c>
      <c r="D1196" s="59">
        <f>IFERROR(IF($C$4="TEB0187_REV01",CALC_CONN_TEB0187_REV01!D1196,),"---")</f>
        <v>0</v>
      </c>
      <c r="E1196" s="59">
        <f>IFERROR(IF($C$4="TEB0187_REV01",CALC_CONN_TEB0187_REV01!E1196,),"---")</f>
        <v>0</v>
      </c>
      <c r="F1196" s="59" t="str">
        <f>IFERROR(IF(VLOOKUP($D1196&amp;"-"&amp;$E1196,IF($C$4="TEB0187_REV01",CALC_CONN_TEB0187_REV01!$F:$I),4,0)="--","---",IF($C$4="TEB0187_REV01",CALC_CONN_TEB0187_REV01!$G1196&amp; " --&gt; " &amp;CALC_CONN_TEB0187_REV01!$I1196&amp; " --&gt; ")),"---")</f>
        <v>---</v>
      </c>
      <c r="G1196" s="59" t="str">
        <f>IFERROR(IF(VLOOKUP($D1196&amp;"-"&amp;$E1196,IF($C$4="TEB0187_REV01",CALC_CONN_TEB0187_REV01!$F:$H),3,0)="--",VLOOKUP($D1196&amp;"-"&amp;$E1196,IF($C$4="TEB0187_REV01",CALC_CONN_TEB0187_REV01!$F:$H),2,0),VLOOKUP($D1196&amp;"-"&amp;$E1196,IF($C$4="TEB0187_REV01",CALC_CONN_TEB0187_REV01!$F:$H),3,0)),"---")</f>
        <v>---</v>
      </c>
      <c r="H1196" s="59" t="str">
        <f>IFERROR(VLOOKUP(G1196,IF($C$4="TEB0187_REV01",CALC_CONN_TEB0187_REV01!$G:$T),14,0),"---")</f>
        <v>---</v>
      </c>
      <c r="I1196" s="59" t="str">
        <f>IFERROR(VLOOKUP($D1196&amp;"-"&amp;$E1196,IF($C$4="TEB0187_REV01",CALC_CONN_TEB0187_REV01!$F:$K,"???"),6,0),"---")</f>
        <v>---</v>
      </c>
      <c r="J1196" s="61" t="str">
        <f>IFERROR(VLOOKUP($D1196&amp;"-"&amp;$E1196,IF($C$4="TEB0187_REV01",CALC_CONN_TEB0187_REV01!$F:$M,"???"),8,0),"---")</f>
        <v>---</v>
      </c>
      <c r="K1196" s="62" t="str">
        <f>IFERROR(VLOOKUP($D1196&amp;"-"&amp;$E1196,IF($C$4="TEB0187_REV01",CALC_CONN_TEB0187_REV01!$F:$N),9,0),"---")</f>
        <v>---</v>
      </c>
      <c r="L1196" s="59" t="str">
        <f>IFERROR(VLOOKUP(K1196,B2B!$H$3:$I$2000,2,0),"---")</f>
        <v>---</v>
      </c>
      <c r="M1196" s="59" t="str">
        <f>IFERROR(VLOOKUP(L1196,IF($M$4="TEI0187_REV01",RAW_m_TEI0187_REV01!$AD:$AH),5,0),"---")</f>
        <v>---</v>
      </c>
      <c r="N1196" s="59" t="str">
        <f>IFERROR(VLOOKUP(L1196,IF($M$4="TEI0187_REV01",RAW_m_TEI0187_REV01!$AE:$AJ),6,0),"---")</f>
        <v>---</v>
      </c>
      <c r="O1196" s="63" t="str">
        <f>IFERROR(VLOOKUP(L1196,IF($M$4="TEI0187_REV01",RAW_m_TEI0187_REV01!$AD:$AE),2,0),"---")</f>
        <v>---</v>
      </c>
      <c r="P1196" s="59" t="str">
        <f>IFERROR(VLOOKUP(O1196,IF($M$4="TEI0187_REV01",RAW_m_TEI0187_REV01!$AJ:$AK),2,0),"---")</f>
        <v>---</v>
      </c>
      <c r="Q1196" s="59" t="str">
        <f>IFERROR(VLOOKUP(L1196,IF($M$4="TEI0187_REV01",RAW_m_TEI0187_REV01!$AD:$AF),3,0),"---")</f>
        <v>---</v>
      </c>
      <c r="R1196" s="59" t="str">
        <f>IFERROR(VLOOKUP(O1196,IF($M$4="TEI0187_REV01",RAW_m_TEI0187_REV01!$AE:$AG),3,0),"---")</f>
        <v>---</v>
      </c>
      <c r="S1196" s="59" t="str">
        <f t="shared" si="39"/>
        <v>---</v>
      </c>
    </row>
    <row r="1197" spans="2:19" ht="15" customHeight="1" x14ac:dyDescent="0.25">
      <c r="B1197" s="59">
        <f t="shared" si="40"/>
        <v>1192</v>
      </c>
      <c r="C1197" s="60">
        <f>IFERROR(IF($C$4="TEB0187_REV01",CALC_CONN_TEB0187_REV01!U1197,),"---")</f>
        <v>0</v>
      </c>
      <c r="D1197" s="59">
        <f>IFERROR(IF($C$4="TEB0187_REV01",CALC_CONN_TEB0187_REV01!D1197,),"---")</f>
        <v>0</v>
      </c>
      <c r="E1197" s="59">
        <f>IFERROR(IF($C$4="TEB0187_REV01",CALC_CONN_TEB0187_REV01!E1197,),"---")</f>
        <v>0</v>
      </c>
      <c r="F1197" s="59" t="str">
        <f>IFERROR(IF(VLOOKUP($D1197&amp;"-"&amp;$E1197,IF($C$4="TEB0187_REV01",CALC_CONN_TEB0187_REV01!$F:$I),4,0)="--","---",IF($C$4="TEB0187_REV01",CALC_CONN_TEB0187_REV01!$G1197&amp; " --&gt; " &amp;CALC_CONN_TEB0187_REV01!$I1197&amp; " --&gt; ")),"---")</f>
        <v>---</v>
      </c>
      <c r="G1197" s="59" t="str">
        <f>IFERROR(IF(VLOOKUP($D1197&amp;"-"&amp;$E1197,IF($C$4="TEB0187_REV01",CALC_CONN_TEB0187_REV01!$F:$H),3,0)="--",VLOOKUP($D1197&amp;"-"&amp;$E1197,IF($C$4="TEB0187_REV01",CALC_CONN_TEB0187_REV01!$F:$H),2,0),VLOOKUP($D1197&amp;"-"&amp;$E1197,IF($C$4="TEB0187_REV01",CALC_CONN_TEB0187_REV01!$F:$H),3,0)),"---")</f>
        <v>---</v>
      </c>
      <c r="H1197" s="59" t="str">
        <f>IFERROR(VLOOKUP(G1197,IF($C$4="TEB0187_REV01",CALC_CONN_TEB0187_REV01!$G:$T),14,0),"---")</f>
        <v>---</v>
      </c>
      <c r="I1197" s="59" t="str">
        <f>IFERROR(VLOOKUP($D1197&amp;"-"&amp;$E1197,IF($C$4="TEB0187_REV01",CALC_CONN_TEB0187_REV01!$F:$K,"???"),6,0),"---")</f>
        <v>---</v>
      </c>
      <c r="J1197" s="61" t="str">
        <f>IFERROR(VLOOKUP($D1197&amp;"-"&amp;$E1197,IF($C$4="TEB0187_REV01",CALC_CONN_TEB0187_REV01!$F:$M,"???"),8,0),"---")</f>
        <v>---</v>
      </c>
      <c r="K1197" s="62" t="str">
        <f>IFERROR(VLOOKUP($D1197&amp;"-"&amp;$E1197,IF($C$4="TEB0187_REV01",CALC_CONN_TEB0187_REV01!$F:$N),9,0),"---")</f>
        <v>---</v>
      </c>
      <c r="L1197" s="59" t="str">
        <f>IFERROR(VLOOKUP(K1197,B2B!$H$3:$I$2000,2,0),"---")</f>
        <v>---</v>
      </c>
      <c r="M1197" s="59" t="str">
        <f>IFERROR(VLOOKUP(L1197,IF($M$4="TEI0187_REV01",RAW_m_TEI0187_REV01!$AD:$AH),5,0),"---")</f>
        <v>---</v>
      </c>
      <c r="N1197" s="59" t="str">
        <f>IFERROR(VLOOKUP(L1197,IF($M$4="TEI0187_REV01",RAW_m_TEI0187_REV01!$AE:$AJ),6,0),"---")</f>
        <v>---</v>
      </c>
      <c r="O1197" s="63" t="str">
        <f>IFERROR(VLOOKUP(L1197,IF($M$4="TEI0187_REV01",RAW_m_TEI0187_REV01!$AD:$AE),2,0),"---")</f>
        <v>---</v>
      </c>
      <c r="P1197" s="59" t="str">
        <f>IFERROR(VLOOKUP(O1197,IF($M$4="TEI0187_REV01",RAW_m_TEI0187_REV01!$AJ:$AK),2,0),"---")</f>
        <v>---</v>
      </c>
      <c r="Q1197" s="59" t="str">
        <f>IFERROR(VLOOKUP(L1197,IF($M$4="TEI0187_REV01",RAW_m_TEI0187_REV01!$AD:$AF),3,0),"---")</f>
        <v>---</v>
      </c>
      <c r="R1197" s="59" t="str">
        <f>IFERROR(VLOOKUP(O1197,IF($M$4="TEI0187_REV01",RAW_m_TEI0187_REV01!$AE:$AG),3,0),"---")</f>
        <v>---</v>
      </c>
      <c r="S1197" s="59" t="str">
        <f t="shared" si="39"/>
        <v>---</v>
      </c>
    </row>
    <row r="1198" spans="2:19" ht="15" customHeight="1" x14ac:dyDescent="0.25">
      <c r="B1198" s="59">
        <f t="shared" si="40"/>
        <v>1193</v>
      </c>
      <c r="C1198" s="60">
        <f>IFERROR(IF($C$4="TEB0187_REV01",CALC_CONN_TEB0187_REV01!U1198,),"---")</f>
        <v>0</v>
      </c>
      <c r="D1198" s="59">
        <f>IFERROR(IF($C$4="TEB0187_REV01",CALC_CONN_TEB0187_REV01!D1198,),"---")</f>
        <v>0</v>
      </c>
      <c r="E1198" s="59">
        <f>IFERROR(IF($C$4="TEB0187_REV01",CALC_CONN_TEB0187_REV01!E1198,),"---")</f>
        <v>0</v>
      </c>
      <c r="F1198" s="59" t="str">
        <f>IFERROR(IF(VLOOKUP($D1198&amp;"-"&amp;$E1198,IF($C$4="TEB0187_REV01",CALC_CONN_TEB0187_REV01!$F:$I),4,0)="--","---",IF($C$4="TEB0187_REV01",CALC_CONN_TEB0187_REV01!$G1198&amp; " --&gt; " &amp;CALC_CONN_TEB0187_REV01!$I1198&amp; " --&gt; ")),"---")</f>
        <v>---</v>
      </c>
      <c r="G1198" s="59" t="str">
        <f>IFERROR(IF(VLOOKUP($D1198&amp;"-"&amp;$E1198,IF($C$4="TEB0187_REV01",CALC_CONN_TEB0187_REV01!$F:$H),3,0)="--",VLOOKUP($D1198&amp;"-"&amp;$E1198,IF($C$4="TEB0187_REV01",CALC_CONN_TEB0187_REV01!$F:$H),2,0),VLOOKUP($D1198&amp;"-"&amp;$E1198,IF($C$4="TEB0187_REV01",CALC_CONN_TEB0187_REV01!$F:$H),3,0)),"---")</f>
        <v>---</v>
      </c>
      <c r="H1198" s="59" t="str">
        <f>IFERROR(VLOOKUP(G1198,IF($C$4="TEB0187_REV01",CALC_CONN_TEB0187_REV01!$G:$T),14,0),"---")</f>
        <v>---</v>
      </c>
      <c r="I1198" s="59" t="str">
        <f>IFERROR(VLOOKUP($D1198&amp;"-"&amp;$E1198,IF($C$4="TEB0187_REV01",CALC_CONN_TEB0187_REV01!$F:$K,"???"),6,0),"---")</f>
        <v>---</v>
      </c>
      <c r="J1198" s="61" t="str">
        <f>IFERROR(VLOOKUP($D1198&amp;"-"&amp;$E1198,IF($C$4="TEB0187_REV01",CALC_CONN_TEB0187_REV01!$F:$M,"???"),8,0),"---")</f>
        <v>---</v>
      </c>
      <c r="K1198" s="62" t="str">
        <f>IFERROR(VLOOKUP($D1198&amp;"-"&amp;$E1198,IF($C$4="TEB0187_REV01",CALC_CONN_TEB0187_REV01!$F:$N),9,0),"---")</f>
        <v>---</v>
      </c>
      <c r="L1198" s="59" t="str">
        <f>IFERROR(VLOOKUP(K1198,B2B!$H$3:$I$2000,2,0),"---")</f>
        <v>---</v>
      </c>
      <c r="M1198" s="59" t="str">
        <f>IFERROR(VLOOKUP(L1198,IF($M$4="TEI0187_REV01",RAW_m_TEI0187_REV01!$AD:$AH),5,0),"---")</f>
        <v>---</v>
      </c>
      <c r="N1198" s="59" t="str">
        <f>IFERROR(VLOOKUP(L1198,IF($M$4="TEI0187_REV01",RAW_m_TEI0187_REV01!$AE:$AJ),6,0),"---")</f>
        <v>---</v>
      </c>
      <c r="O1198" s="63" t="str">
        <f>IFERROR(VLOOKUP(L1198,IF($M$4="TEI0187_REV01",RAW_m_TEI0187_REV01!$AD:$AE),2,0),"---")</f>
        <v>---</v>
      </c>
      <c r="P1198" s="59" t="str">
        <f>IFERROR(VLOOKUP(O1198,IF($M$4="TEI0187_REV01",RAW_m_TEI0187_REV01!$AJ:$AK),2,0),"---")</f>
        <v>---</v>
      </c>
      <c r="Q1198" s="59" t="str">
        <f>IFERROR(VLOOKUP(L1198,IF($M$4="TEI0187_REV01",RAW_m_TEI0187_REV01!$AD:$AF),3,0),"---")</f>
        <v>---</v>
      </c>
      <c r="R1198" s="59" t="str">
        <f>IFERROR(VLOOKUP(O1198,IF($M$4="TEI0187_REV01",RAW_m_TEI0187_REV01!$AE:$AG),3,0),"---")</f>
        <v>---</v>
      </c>
      <c r="S1198" s="59" t="str">
        <f t="shared" si="39"/>
        <v>---</v>
      </c>
    </row>
    <row r="1199" spans="2:19" ht="15" customHeight="1" x14ac:dyDescent="0.25">
      <c r="B1199" s="59">
        <f t="shared" si="40"/>
        <v>1194</v>
      </c>
      <c r="C1199" s="60">
        <f>IFERROR(IF($C$4="TEB0187_REV01",CALC_CONN_TEB0187_REV01!U1199,),"---")</f>
        <v>0</v>
      </c>
      <c r="D1199" s="59">
        <f>IFERROR(IF($C$4="TEB0187_REV01",CALC_CONN_TEB0187_REV01!D1199,),"---")</f>
        <v>0</v>
      </c>
      <c r="E1199" s="59">
        <f>IFERROR(IF($C$4="TEB0187_REV01",CALC_CONN_TEB0187_REV01!E1199,),"---")</f>
        <v>0</v>
      </c>
      <c r="F1199" s="59" t="str">
        <f>IFERROR(IF(VLOOKUP($D1199&amp;"-"&amp;$E1199,IF($C$4="TEB0187_REV01",CALC_CONN_TEB0187_REV01!$F:$I),4,0)="--","---",IF($C$4="TEB0187_REV01",CALC_CONN_TEB0187_REV01!$G1199&amp; " --&gt; " &amp;CALC_CONN_TEB0187_REV01!$I1199&amp; " --&gt; ")),"---")</f>
        <v>---</v>
      </c>
      <c r="G1199" s="59" t="str">
        <f>IFERROR(IF(VLOOKUP($D1199&amp;"-"&amp;$E1199,IF($C$4="TEB0187_REV01",CALC_CONN_TEB0187_REV01!$F:$H),3,0)="--",VLOOKUP($D1199&amp;"-"&amp;$E1199,IF($C$4="TEB0187_REV01",CALC_CONN_TEB0187_REV01!$F:$H),2,0),VLOOKUP($D1199&amp;"-"&amp;$E1199,IF($C$4="TEB0187_REV01",CALC_CONN_TEB0187_REV01!$F:$H),3,0)),"---")</f>
        <v>---</v>
      </c>
      <c r="H1199" s="59" t="str">
        <f>IFERROR(VLOOKUP(G1199,IF($C$4="TEB0187_REV01",CALC_CONN_TEB0187_REV01!$G:$T),14,0),"---")</f>
        <v>---</v>
      </c>
      <c r="I1199" s="59" t="str">
        <f>IFERROR(VLOOKUP($D1199&amp;"-"&amp;$E1199,IF($C$4="TEB0187_REV01",CALC_CONN_TEB0187_REV01!$F:$K,"???"),6,0),"---")</f>
        <v>---</v>
      </c>
      <c r="J1199" s="61" t="str">
        <f>IFERROR(VLOOKUP($D1199&amp;"-"&amp;$E1199,IF($C$4="TEB0187_REV01",CALC_CONN_TEB0187_REV01!$F:$M,"???"),8,0),"---")</f>
        <v>---</v>
      </c>
      <c r="K1199" s="62" t="str">
        <f>IFERROR(VLOOKUP($D1199&amp;"-"&amp;$E1199,IF($C$4="TEB0187_REV01",CALC_CONN_TEB0187_REV01!$F:$N),9,0),"---")</f>
        <v>---</v>
      </c>
      <c r="L1199" s="59" t="str">
        <f>IFERROR(VLOOKUP(K1199,B2B!$H$3:$I$2000,2,0),"---")</f>
        <v>---</v>
      </c>
      <c r="M1199" s="59" t="str">
        <f>IFERROR(VLOOKUP(L1199,IF($M$4="TEI0187_REV01",RAW_m_TEI0187_REV01!$AD:$AH),5,0),"---")</f>
        <v>---</v>
      </c>
      <c r="N1199" s="59" t="str">
        <f>IFERROR(VLOOKUP(L1199,IF($M$4="TEI0187_REV01",RAW_m_TEI0187_REV01!$AE:$AJ),6,0),"---")</f>
        <v>---</v>
      </c>
      <c r="O1199" s="63" t="str">
        <f>IFERROR(VLOOKUP(L1199,IF($M$4="TEI0187_REV01",RAW_m_TEI0187_REV01!$AD:$AE),2,0),"---")</f>
        <v>---</v>
      </c>
      <c r="P1199" s="59" t="str">
        <f>IFERROR(VLOOKUP(O1199,IF($M$4="TEI0187_REV01",RAW_m_TEI0187_REV01!$AJ:$AK),2,0),"---")</f>
        <v>---</v>
      </c>
      <c r="Q1199" s="59" t="str">
        <f>IFERROR(VLOOKUP(L1199,IF($M$4="TEI0187_REV01",RAW_m_TEI0187_REV01!$AD:$AF),3,0),"---")</f>
        <v>---</v>
      </c>
      <c r="R1199" s="59" t="str">
        <f>IFERROR(VLOOKUP(O1199,IF($M$4="TEI0187_REV01",RAW_m_TEI0187_REV01!$AE:$AG),3,0),"---")</f>
        <v>---</v>
      </c>
      <c r="S1199" s="59" t="str">
        <f t="shared" si="39"/>
        <v>---</v>
      </c>
    </row>
    <row r="1200" spans="2:19" ht="15" customHeight="1" x14ac:dyDescent="0.25">
      <c r="B1200" s="59">
        <f t="shared" si="40"/>
        <v>1195</v>
      </c>
      <c r="C1200" s="60">
        <f>IFERROR(IF($C$4="TEB0187_REV01",CALC_CONN_TEB0187_REV01!U1200,),"---")</f>
        <v>0</v>
      </c>
      <c r="D1200" s="59">
        <f>IFERROR(IF($C$4="TEB0187_REV01",CALC_CONN_TEB0187_REV01!D1200,),"---")</f>
        <v>0</v>
      </c>
      <c r="E1200" s="59">
        <f>IFERROR(IF($C$4="TEB0187_REV01",CALC_CONN_TEB0187_REV01!E1200,),"---")</f>
        <v>0</v>
      </c>
      <c r="F1200" s="59" t="str">
        <f>IFERROR(IF(VLOOKUP($D1200&amp;"-"&amp;$E1200,IF($C$4="TEB0187_REV01",CALC_CONN_TEB0187_REV01!$F:$I),4,0)="--","---",IF($C$4="TEB0187_REV01",CALC_CONN_TEB0187_REV01!$G1200&amp; " --&gt; " &amp;CALC_CONN_TEB0187_REV01!$I1200&amp; " --&gt; ")),"---")</f>
        <v>---</v>
      </c>
      <c r="G1200" s="59" t="str">
        <f>IFERROR(IF(VLOOKUP($D1200&amp;"-"&amp;$E1200,IF($C$4="TEB0187_REV01",CALC_CONN_TEB0187_REV01!$F:$H),3,0)="--",VLOOKUP($D1200&amp;"-"&amp;$E1200,IF($C$4="TEB0187_REV01",CALC_CONN_TEB0187_REV01!$F:$H),2,0),VLOOKUP($D1200&amp;"-"&amp;$E1200,IF($C$4="TEB0187_REV01",CALC_CONN_TEB0187_REV01!$F:$H),3,0)),"---")</f>
        <v>---</v>
      </c>
      <c r="H1200" s="59" t="str">
        <f>IFERROR(VLOOKUP(G1200,IF($C$4="TEB0187_REV01",CALC_CONN_TEB0187_REV01!$G:$T),14,0),"---")</f>
        <v>---</v>
      </c>
      <c r="I1200" s="59" t="str">
        <f>IFERROR(VLOOKUP($D1200&amp;"-"&amp;$E1200,IF($C$4="TEB0187_REV01",CALC_CONN_TEB0187_REV01!$F:$K,"???"),6,0),"---")</f>
        <v>---</v>
      </c>
      <c r="J1200" s="61" t="str">
        <f>IFERROR(VLOOKUP($D1200&amp;"-"&amp;$E1200,IF($C$4="TEB0187_REV01",CALC_CONN_TEB0187_REV01!$F:$M,"???"),8,0),"---")</f>
        <v>---</v>
      </c>
      <c r="K1200" s="62" t="str">
        <f>IFERROR(VLOOKUP($D1200&amp;"-"&amp;$E1200,IF($C$4="TEB0187_REV01",CALC_CONN_TEB0187_REV01!$F:$N),9,0),"---")</f>
        <v>---</v>
      </c>
      <c r="L1200" s="59" t="str">
        <f>IFERROR(VLOOKUP(K1200,B2B!$H$3:$I$2000,2,0),"---")</f>
        <v>---</v>
      </c>
      <c r="M1200" s="59" t="str">
        <f>IFERROR(VLOOKUP(L1200,IF($M$4="TEI0187_REV01",RAW_m_TEI0187_REV01!$AD:$AH),5,0),"---")</f>
        <v>---</v>
      </c>
      <c r="N1200" s="59" t="str">
        <f>IFERROR(VLOOKUP(L1200,IF($M$4="TEI0187_REV01",RAW_m_TEI0187_REV01!$AE:$AJ),6,0),"---")</f>
        <v>---</v>
      </c>
      <c r="O1200" s="63" t="str">
        <f>IFERROR(VLOOKUP(L1200,IF($M$4="TEI0187_REV01",RAW_m_TEI0187_REV01!$AD:$AE),2,0),"---")</f>
        <v>---</v>
      </c>
      <c r="P1200" s="59" t="str">
        <f>IFERROR(VLOOKUP(O1200,IF($M$4="TEI0187_REV01",RAW_m_TEI0187_REV01!$AJ:$AK),2,0),"---")</f>
        <v>---</v>
      </c>
      <c r="Q1200" s="59" t="str">
        <f>IFERROR(VLOOKUP(L1200,IF($M$4="TEI0187_REV01",RAW_m_TEI0187_REV01!$AD:$AF),3,0),"---")</f>
        <v>---</v>
      </c>
      <c r="R1200" s="59" t="str">
        <f>IFERROR(VLOOKUP(O1200,IF($M$4="TEI0187_REV01",RAW_m_TEI0187_REV01!$AE:$AG),3,0),"---")</f>
        <v>---</v>
      </c>
      <c r="S1200" s="59" t="str">
        <f t="shared" si="39"/>
        <v>---</v>
      </c>
    </row>
    <row r="1201" spans="2:19" ht="15" customHeight="1" x14ac:dyDescent="0.25">
      <c r="B1201" s="59">
        <f t="shared" si="40"/>
        <v>1196</v>
      </c>
      <c r="C1201" s="60">
        <f>IFERROR(IF($C$4="TEB0187_REV01",CALC_CONN_TEB0187_REV01!U1201,),"---")</f>
        <v>0</v>
      </c>
      <c r="D1201" s="59">
        <f>IFERROR(IF($C$4="TEB0187_REV01",CALC_CONN_TEB0187_REV01!D1201,),"---")</f>
        <v>0</v>
      </c>
      <c r="E1201" s="59">
        <f>IFERROR(IF($C$4="TEB0187_REV01",CALC_CONN_TEB0187_REV01!E1201,),"---")</f>
        <v>0</v>
      </c>
      <c r="F1201" s="59" t="str">
        <f>IFERROR(IF(VLOOKUP($D1201&amp;"-"&amp;$E1201,IF($C$4="TEB0187_REV01",CALC_CONN_TEB0187_REV01!$F:$I),4,0)="--","---",IF($C$4="TEB0187_REV01",CALC_CONN_TEB0187_REV01!$G1201&amp; " --&gt; " &amp;CALC_CONN_TEB0187_REV01!$I1201&amp; " --&gt; ")),"---")</f>
        <v>---</v>
      </c>
      <c r="G1201" s="59" t="str">
        <f>IFERROR(IF(VLOOKUP($D1201&amp;"-"&amp;$E1201,IF($C$4="TEB0187_REV01",CALC_CONN_TEB0187_REV01!$F:$H),3,0)="--",VLOOKUP($D1201&amp;"-"&amp;$E1201,IF($C$4="TEB0187_REV01",CALC_CONN_TEB0187_REV01!$F:$H),2,0),VLOOKUP($D1201&amp;"-"&amp;$E1201,IF($C$4="TEB0187_REV01",CALC_CONN_TEB0187_REV01!$F:$H),3,0)),"---")</f>
        <v>---</v>
      </c>
      <c r="H1201" s="59" t="str">
        <f>IFERROR(VLOOKUP(G1201,IF($C$4="TEB0187_REV01",CALC_CONN_TEB0187_REV01!$G:$T),14,0),"---")</f>
        <v>---</v>
      </c>
      <c r="I1201" s="59" t="str">
        <f>IFERROR(VLOOKUP($D1201&amp;"-"&amp;$E1201,IF($C$4="TEB0187_REV01",CALC_CONN_TEB0187_REV01!$F:$K,"???"),6,0),"---")</f>
        <v>---</v>
      </c>
      <c r="J1201" s="61" t="str">
        <f>IFERROR(VLOOKUP($D1201&amp;"-"&amp;$E1201,IF($C$4="TEB0187_REV01",CALC_CONN_TEB0187_REV01!$F:$M,"???"),8,0),"---")</f>
        <v>---</v>
      </c>
      <c r="K1201" s="62" t="str">
        <f>IFERROR(VLOOKUP($D1201&amp;"-"&amp;$E1201,IF($C$4="TEB0187_REV01",CALC_CONN_TEB0187_REV01!$F:$N),9,0),"---")</f>
        <v>---</v>
      </c>
      <c r="L1201" s="59" t="str">
        <f>IFERROR(VLOOKUP(K1201,B2B!$H$3:$I$2000,2,0),"---")</f>
        <v>---</v>
      </c>
      <c r="M1201" s="59" t="str">
        <f>IFERROR(VLOOKUP(L1201,IF($M$4="TEI0187_REV01",RAW_m_TEI0187_REV01!$AD:$AH),5,0),"---")</f>
        <v>---</v>
      </c>
      <c r="N1201" s="59" t="str">
        <f>IFERROR(VLOOKUP(L1201,IF($M$4="TEI0187_REV01",RAW_m_TEI0187_REV01!$AE:$AJ),6,0),"---")</f>
        <v>---</v>
      </c>
      <c r="O1201" s="63" t="str">
        <f>IFERROR(VLOOKUP(L1201,IF($M$4="TEI0187_REV01",RAW_m_TEI0187_REV01!$AD:$AE),2,0),"---")</f>
        <v>---</v>
      </c>
      <c r="P1201" s="59" t="str">
        <f>IFERROR(VLOOKUP(O1201,IF($M$4="TEI0187_REV01",RAW_m_TEI0187_REV01!$AJ:$AK),2,0),"---")</f>
        <v>---</v>
      </c>
      <c r="Q1201" s="59" t="str">
        <f>IFERROR(VLOOKUP(L1201,IF($M$4="TEI0187_REV01",RAW_m_TEI0187_REV01!$AD:$AF),3,0),"---")</f>
        <v>---</v>
      </c>
      <c r="R1201" s="59" t="str">
        <f>IFERROR(VLOOKUP(O1201,IF($M$4="TEI0187_REV01",RAW_m_TEI0187_REV01!$AE:$AG),3,0),"---")</f>
        <v>---</v>
      </c>
      <c r="S1201" s="59" t="str">
        <f t="shared" si="39"/>
        <v>---</v>
      </c>
    </row>
    <row r="1202" spans="2:19" ht="15" customHeight="1" x14ac:dyDescent="0.25">
      <c r="B1202" s="59">
        <f t="shared" si="40"/>
        <v>1197</v>
      </c>
      <c r="C1202" s="60">
        <f>IFERROR(IF($C$4="TEB0187_REV01",CALC_CONN_TEB0187_REV01!U1202,),"---")</f>
        <v>0</v>
      </c>
      <c r="D1202" s="59">
        <f>IFERROR(IF($C$4="TEB0187_REV01",CALC_CONN_TEB0187_REV01!D1202,),"---")</f>
        <v>0</v>
      </c>
      <c r="E1202" s="59">
        <f>IFERROR(IF($C$4="TEB0187_REV01",CALC_CONN_TEB0187_REV01!E1202,),"---")</f>
        <v>0</v>
      </c>
      <c r="F1202" s="59" t="str">
        <f>IFERROR(IF(VLOOKUP($D1202&amp;"-"&amp;$E1202,IF($C$4="TEB0187_REV01",CALC_CONN_TEB0187_REV01!$F:$I),4,0)="--","---",IF($C$4="TEB0187_REV01",CALC_CONN_TEB0187_REV01!$G1202&amp; " --&gt; " &amp;CALC_CONN_TEB0187_REV01!$I1202&amp; " --&gt; ")),"---")</f>
        <v>---</v>
      </c>
      <c r="G1202" s="59" t="str">
        <f>IFERROR(IF(VLOOKUP($D1202&amp;"-"&amp;$E1202,IF($C$4="TEB0187_REV01",CALC_CONN_TEB0187_REV01!$F:$H),3,0)="--",VLOOKUP($D1202&amp;"-"&amp;$E1202,IF($C$4="TEB0187_REV01",CALC_CONN_TEB0187_REV01!$F:$H),2,0),VLOOKUP($D1202&amp;"-"&amp;$E1202,IF($C$4="TEB0187_REV01",CALC_CONN_TEB0187_REV01!$F:$H),3,0)),"---")</f>
        <v>---</v>
      </c>
      <c r="H1202" s="59" t="str">
        <f>IFERROR(VLOOKUP(G1202,IF($C$4="TEB0187_REV01",CALC_CONN_TEB0187_REV01!$G:$T),14,0),"---")</f>
        <v>---</v>
      </c>
      <c r="I1202" s="59" t="str">
        <f>IFERROR(VLOOKUP($D1202&amp;"-"&amp;$E1202,IF($C$4="TEB0187_REV01",CALC_CONN_TEB0187_REV01!$F:$K,"???"),6,0),"---")</f>
        <v>---</v>
      </c>
      <c r="J1202" s="61" t="str">
        <f>IFERROR(VLOOKUP($D1202&amp;"-"&amp;$E1202,IF($C$4="TEB0187_REV01",CALC_CONN_TEB0187_REV01!$F:$M,"???"),8,0),"---")</f>
        <v>---</v>
      </c>
      <c r="K1202" s="62" t="str">
        <f>IFERROR(VLOOKUP($D1202&amp;"-"&amp;$E1202,IF($C$4="TEB0187_REV01",CALC_CONN_TEB0187_REV01!$F:$N),9,0),"---")</f>
        <v>---</v>
      </c>
      <c r="L1202" s="59" t="str">
        <f>IFERROR(VLOOKUP(K1202,B2B!$H$3:$I$2000,2,0),"---")</f>
        <v>---</v>
      </c>
      <c r="M1202" s="59" t="str">
        <f>IFERROR(VLOOKUP(L1202,IF($M$4="TEI0187_REV01",RAW_m_TEI0187_REV01!$AD:$AH),5,0),"---")</f>
        <v>---</v>
      </c>
      <c r="N1202" s="59" t="str">
        <f>IFERROR(VLOOKUP(L1202,IF($M$4="TEI0187_REV01",RAW_m_TEI0187_REV01!$AE:$AJ),6,0),"---")</f>
        <v>---</v>
      </c>
      <c r="O1202" s="63" t="str">
        <f>IFERROR(VLOOKUP(L1202,IF($M$4="TEI0187_REV01",RAW_m_TEI0187_REV01!$AD:$AE),2,0),"---")</f>
        <v>---</v>
      </c>
      <c r="P1202" s="59" t="str">
        <f>IFERROR(VLOOKUP(O1202,IF($M$4="TEI0187_REV01",RAW_m_TEI0187_REV01!$AJ:$AK),2,0),"---")</f>
        <v>---</v>
      </c>
      <c r="Q1202" s="59" t="str">
        <f>IFERROR(VLOOKUP(L1202,IF($M$4="TEI0187_REV01",RAW_m_TEI0187_REV01!$AD:$AF),3,0),"---")</f>
        <v>---</v>
      </c>
      <c r="R1202" s="59" t="str">
        <f>IFERROR(VLOOKUP(O1202,IF($M$4="TEI0187_REV01",RAW_m_TEI0187_REV01!$AE:$AG),3,0),"---")</f>
        <v>---</v>
      </c>
      <c r="S1202" s="59" t="str">
        <f t="shared" si="39"/>
        <v>---</v>
      </c>
    </row>
    <row r="1203" spans="2:19" ht="15" customHeight="1" x14ac:dyDescent="0.25">
      <c r="B1203" s="59">
        <f t="shared" si="40"/>
        <v>1198</v>
      </c>
      <c r="C1203" s="60">
        <f>IFERROR(IF($C$4="TEB0187_REV01",CALC_CONN_TEB0187_REV01!U1203,),"---")</f>
        <v>0</v>
      </c>
      <c r="D1203" s="59">
        <f>IFERROR(IF($C$4="TEB0187_REV01",CALC_CONN_TEB0187_REV01!D1203,),"---")</f>
        <v>0</v>
      </c>
      <c r="E1203" s="59">
        <f>IFERROR(IF($C$4="TEB0187_REV01",CALC_CONN_TEB0187_REV01!E1203,),"---")</f>
        <v>0</v>
      </c>
      <c r="F1203" s="59" t="str">
        <f>IFERROR(IF(VLOOKUP($D1203&amp;"-"&amp;$E1203,IF($C$4="TEB0187_REV01",CALC_CONN_TEB0187_REV01!$F:$I),4,0)="--","---",IF($C$4="TEB0187_REV01",CALC_CONN_TEB0187_REV01!$G1203&amp; " --&gt; " &amp;CALC_CONN_TEB0187_REV01!$I1203&amp; " --&gt; ")),"---")</f>
        <v>---</v>
      </c>
      <c r="G1203" s="59" t="str">
        <f>IFERROR(IF(VLOOKUP($D1203&amp;"-"&amp;$E1203,IF($C$4="TEB0187_REV01",CALC_CONN_TEB0187_REV01!$F:$H),3,0)="--",VLOOKUP($D1203&amp;"-"&amp;$E1203,IF($C$4="TEB0187_REV01",CALC_CONN_TEB0187_REV01!$F:$H),2,0),VLOOKUP($D1203&amp;"-"&amp;$E1203,IF($C$4="TEB0187_REV01",CALC_CONN_TEB0187_REV01!$F:$H),3,0)),"---")</f>
        <v>---</v>
      </c>
      <c r="H1203" s="59" t="str">
        <f>IFERROR(VLOOKUP(G1203,IF($C$4="TEB0187_REV01",CALC_CONN_TEB0187_REV01!$G:$T),14,0),"---")</f>
        <v>---</v>
      </c>
      <c r="I1203" s="59" t="str">
        <f>IFERROR(VLOOKUP($D1203&amp;"-"&amp;$E1203,IF($C$4="TEB0187_REV01",CALC_CONN_TEB0187_REV01!$F:$K,"???"),6,0),"---")</f>
        <v>---</v>
      </c>
      <c r="J1203" s="61" t="str">
        <f>IFERROR(VLOOKUP($D1203&amp;"-"&amp;$E1203,IF($C$4="TEB0187_REV01",CALC_CONN_TEB0187_REV01!$F:$M,"???"),8,0),"---")</f>
        <v>---</v>
      </c>
      <c r="K1203" s="62" t="str">
        <f>IFERROR(VLOOKUP($D1203&amp;"-"&amp;$E1203,IF($C$4="TEB0187_REV01",CALC_CONN_TEB0187_REV01!$F:$N),9,0),"---")</f>
        <v>---</v>
      </c>
      <c r="L1203" s="59" t="str">
        <f>IFERROR(VLOOKUP(K1203,B2B!$H$3:$I$2000,2,0),"---")</f>
        <v>---</v>
      </c>
      <c r="M1203" s="59" t="str">
        <f>IFERROR(VLOOKUP(L1203,IF($M$4="TEI0187_REV01",RAW_m_TEI0187_REV01!$AD:$AH),5,0),"---")</f>
        <v>---</v>
      </c>
      <c r="N1203" s="59" t="str">
        <f>IFERROR(VLOOKUP(L1203,IF($M$4="TEI0187_REV01",RAW_m_TEI0187_REV01!$AE:$AJ),6,0),"---")</f>
        <v>---</v>
      </c>
      <c r="O1203" s="63" t="str">
        <f>IFERROR(VLOOKUP(L1203,IF($M$4="TEI0187_REV01",RAW_m_TEI0187_REV01!$AD:$AE),2,0),"---")</f>
        <v>---</v>
      </c>
      <c r="P1203" s="59" t="str">
        <f>IFERROR(VLOOKUP(O1203,IF($M$4="TEI0187_REV01",RAW_m_TEI0187_REV01!$AJ:$AK),2,0),"---")</f>
        <v>---</v>
      </c>
      <c r="Q1203" s="59" t="str">
        <f>IFERROR(VLOOKUP(L1203,IF($M$4="TEI0187_REV01",RAW_m_TEI0187_REV01!$AD:$AF),3,0),"---")</f>
        <v>---</v>
      </c>
      <c r="R1203" s="59" t="str">
        <f>IFERROR(VLOOKUP(O1203,IF($M$4="TEI0187_REV01",RAW_m_TEI0187_REV01!$AE:$AG),3,0),"---")</f>
        <v>---</v>
      </c>
      <c r="S1203" s="59" t="str">
        <f t="shared" si="39"/>
        <v>---</v>
      </c>
    </row>
    <row r="1204" spans="2:19" ht="15" customHeight="1" x14ac:dyDescent="0.25">
      <c r="B1204" s="59">
        <f t="shared" si="40"/>
        <v>1199</v>
      </c>
      <c r="C1204" s="60">
        <f>IFERROR(IF($C$4="TEB0187_REV01",CALC_CONN_TEB0187_REV01!U1204,),"---")</f>
        <v>0</v>
      </c>
      <c r="D1204" s="59">
        <f>IFERROR(IF($C$4="TEB0187_REV01",CALC_CONN_TEB0187_REV01!D1204,),"---")</f>
        <v>0</v>
      </c>
      <c r="E1204" s="59">
        <f>IFERROR(IF($C$4="TEB0187_REV01",CALC_CONN_TEB0187_REV01!E1204,),"---")</f>
        <v>0</v>
      </c>
      <c r="F1204" s="59" t="str">
        <f>IFERROR(IF(VLOOKUP($D1204&amp;"-"&amp;$E1204,IF($C$4="TEB0187_REV01",CALC_CONN_TEB0187_REV01!$F:$I),4,0)="--","---",IF($C$4="TEB0187_REV01",CALC_CONN_TEB0187_REV01!$G1204&amp; " --&gt; " &amp;CALC_CONN_TEB0187_REV01!$I1204&amp; " --&gt; ")),"---")</f>
        <v>---</v>
      </c>
      <c r="G1204" s="59" t="str">
        <f>IFERROR(IF(VLOOKUP($D1204&amp;"-"&amp;$E1204,IF($C$4="TEB0187_REV01",CALC_CONN_TEB0187_REV01!$F:$H),3,0)="--",VLOOKUP($D1204&amp;"-"&amp;$E1204,IF($C$4="TEB0187_REV01",CALC_CONN_TEB0187_REV01!$F:$H),2,0),VLOOKUP($D1204&amp;"-"&amp;$E1204,IF($C$4="TEB0187_REV01",CALC_CONN_TEB0187_REV01!$F:$H),3,0)),"---")</f>
        <v>---</v>
      </c>
      <c r="H1204" s="59" t="str">
        <f>IFERROR(VLOOKUP(G1204,IF($C$4="TEB0187_REV01",CALC_CONN_TEB0187_REV01!$G:$T),14,0),"---")</f>
        <v>---</v>
      </c>
      <c r="I1204" s="59" t="str">
        <f>IFERROR(VLOOKUP($D1204&amp;"-"&amp;$E1204,IF($C$4="TEB0187_REV01",CALC_CONN_TEB0187_REV01!$F:$K,"???"),6,0),"---")</f>
        <v>---</v>
      </c>
      <c r="J1204" s="61" t="str">
        <f>IFERROR(VLOOKUP($D1204&amp;"-"&amp;$E1204,IF($C$4="TEB0187_REV01",CALC_CONN_TEB0187_REV01!$F:$M,"???"),8,0),"---")</f>
        <v>---</v>
      </c>
      <c r="K1204" s="62" t="str">
        <f>IFERROR(VLOOKUP($D1204&amp;"-"&amp;$E1204,IF($C$4="TEB0187_REV01",CALC_CONN_TEB0187_REV01!$F:$N),9,0),"---")</f>
        <v>---</v>
      </c>
      <c r="L1204" s="59" t="str">
        <f>IFERROR(VLOOKUP(K1204,B2B!$H$3:$I$2000,2,0),"---")</f>
        <v>---</v>
      </c>
      <c r="M1204" s="59" t="str">
        <f>IFERROR(VLOOKUP(L1204,IF($M$4="TEI0187_REV01",RAW_m_TEI0187_REV01!$AD:$AH),5,0),"---")</f>
        <v>---</v>
      </c>
      <c r="N1204" s="59" t="str">
        <f>IFERROR(VLOOKUP(L1204,IF($M$4="TEI0187_REV01",RAW_m_TEI0187_REV01!$AE:$AJ),6,0),"---")</f>
        <v>---</v>
      </c>
      <c r="O1204" s="63" t="str">
        <f>IFERROR(VLOOKUP(L1204,IF($M$4="TEI0187_REV01",RAW_m_TEI0187_REV01!$AD:$AE),2,0),"---")</f>
        <v>---</v>
      </c>
      <c r="P1204" s="59" t="str">
        <f>IFERROR(VLOOKUP(O1204,IF($M$4="TEI0187_REV01",RAW_m_TEI0187_REV01!$AJ:$AK),2,0),"---")</f>
        <v>---</v>
      </c>
      <c r="Q1204" s="59" t="str">
        <f>IFERROR(VLOOKUP(L1204,IF($M$4="TEI0187_REV01",RAW_m_TEI0187_REV01!$AD:$AF),3,0),"---")</f>
        <v>---</v>
      </c>
      <c r="R1204" s="59" t="str">
        <f>IFERROR(VLOOKUP(O1204,IF($M$4="TEI0187_REV01",RAW_m_TEI0187_REV01!$AE:$AG),3,0),"---")</f>
        <v>---</v>
      </c>
      <c r="S1204" s="59" t="str">
        <f t="shared" si="39"/>
        <v>---</v>
      </c>
    </row>
    <row r="1205" spans="2:19" ht="15" customHeight="1" x14ac:dyDescent="0.25">
      <c r="B1205" s="59">
        <f t="shared" si="40"/>
        <v>1200</v>
      </c>
      <c r="C1205" s="60">
        <f>IFERROR(IF($C$4="TEB0187_REV01",CALC_CONN_TEB0187_REV01!U1205,),"---")</f>
        <v>0</v>
      </c>
      <c r="D1205" s="59">
        <f>IFERROR(IF($C$4="TEB0187_REV01",CALC_CONN_TEB0187_REV01!D1205,),"---")</f>
        <v>0</v>
      </c>
      <c r="E1205" s="59">
        <f>IFERROR(IF($C$4="TEB0187_REV01",CALC_CONN_TEB0187_REV01!E1205,),"---")</f>
        <v>0</v>
      </c>
      <c r="F1205" s="59" t="str">
        <f>IFERROR(IF(VLOOKUP($D1205&amp;"-"&amp;$E1205,IF($C$4="TEB0187_REV01",CALC_CONN_TEB0187_REV01!$F:$I),4,0)="--","---",IF($C$4="TEB0187_REV01",CALC_CONN_TEB0187_REV01!$G1205&amp; " --&gt; " &amp;CALC_CONN_TEB0187_REV01!$I1205&amp; " --&gt; ")),"---")</f>
        <v>---</v>
      </c>
      <c r="G1205" s="59" t="str">
        <f>IFERROR(IF(VLOOKUP($D1205&amp;"-"&amp;$E1205,IF($C$4="TEB0187_REV01",CALC_CONN_TEB0187_REV01!$F:$H),3,0)="--",VLOOKUP($D1205&amp;"-"&amp;$E1205,IF($C$4="TEB0187_REV01",CALC_CONN_TEB0187_REV01!$F:$H),2,0),VLOOKUP($D1205&amp;"-"&amp;$E1205,IF($C$4="TEB0187_REV01",CALC_CONN_TEB0187_REV01!$F:$H),3,0)),"---")</f>
        <v>---</v>
      </c>
      <c r="H1205" s="59" t="str">
        <f>IFERROR(VLOOKUP(G1205,IF($C$4="TEB0187_REV01",CALC_CONN_TEB0187_REV01!$G:$T),14,0),"---")</f>
        <v>---</v>
      </c>
      <c r="I1205" s="59" t="str">
        <f>IFERROR(VLOOKUP($D1205&amp;"-"&amp;$E1205,IF($C$4="TEB0187_REV01",CALC_CONN_TEB0187_REV01!$F:$K,"???"),6,0),"---")</f>
        <v>---</v>
      </c>
      <c r="J1205" s="61" t="str">
        <f>IFERROR(VLOOKUP($D1205&amp;"-"&amp;$E1205,IF($C$4="TEB0187_REV01",CALC_CONN_TEB0187_REV01!$F:$M,"???"),8,0),"---")</f>
        <v>---</v>
      </c>
      <c r="K1205" s="62" t="str">
        <f>IFERROR(VLOOKUP($D1205&amp;"-"&amp;$E1205,IF($C$4="TEB0187_REV01",CALC_CONN_TEB0187_REV01!$F:$N),9,0),"---")</f>
        <v>---</v>
      </c>
      <c r="L1205" s="59" t="str">
        <f>IFERROR(VLOOKUP(K1205,B2B!$H$3:$I$2000,2,0),"---")</f>
        <v>---</v>
      </c>
      <c r="M1205" s="59" t="str">
        <f>IFERROR(VLOOKUP(L1205,IF($M$4="TEI0187_REV01",RAW_m_TEI0187_REV01!$AD:$AH),5,0),"---")</f>
        <v>---</v>
      </c>
      <c r="N1205" s="59" t="str">
        <f>IFERROR(VLOOKUP(L1205,IF($M$4="TEI0187_REV01",RAW_m_TEI0187_REV01!$AE:$AJ),6,0),"---")</f>
        <v>---</v>
      </c>
      <c r="O1205" s="63" t="str">
        <f>IFERROR(VLOOKUP(L1205,IF($M$4="TEI0187_REV01",RAW_m_TEI0187_REV01!$AD:$AE),2,0),"---")</f>
        <v>---</v>
      </c>
      <c r="P1205" s="59" t="str">
        <f>IFERROR(VLOOKUP(O1205,IF($M$4="TEI0187_REV01",RAW_m_TEI0187_REV01!$AJ:$AK),2,0),"---")</f>
        <v>---</v>
      </c>
      <c r="Q1205" s="59" t="str">
        <f>IFERROR(VLOOKUP(L1205,IF($M$4="TEI0187_REV01",RAW_m_TEI0187_REV01!$AD:$AF),3,0),"---")</f>
        <v>---</v>
      </c>
      <c r="R1205" s="59" t="str">
        <f>IFERROR(VLOOKUP(O1205,IF($M$4="TEI0187_REV01",RAW_m_TEI0187_REV01!$AE:$AG),3,0),"---")</f>
        <v>---</v>
      </c>
      <c r="S1205" s="59" t="str">
        <f t="shared" si="39"/>
        <v>---</v>
      </c>
    </row>
    <row r="1206" spans="2:19" ht="15" customHeight="1" x14ac:dyDescent="0.25">
      <c r="B1206" s="59">
        <f t="shared" si="40"/>
        <v>1201</v>
      </c>
      <c r="C1206" s="60">
        <f>IFERROR(IF($C$4="TEB0187_REV01",CALC_CONN_TEB0187_REV01!U1206,),"---")</f>
        <v>0</v>
      </c>
      <c r="D1206" s="59">
        <f>IFERROR(IF($C$4="TEB0187_REV01",CALC_CONN_TEB0187_REV01!D1206,),"---")</f>
        <v>0</v>
      </c>
      <c r="E1206" s="59">
        <f>IFERROR(IF($C$4="TEB0187_REV01",CALC_CONN_TEB0187_REV01!E1206,),"---")</f>
        <v>0</v>
      </c>
      <c r="F1206" s="59" t="str">
        <f>IFERROR(IF(VLOOKUP($D1206&amp;"-"&amp;$E1206,IF($C$4="TEB0187_REV01",CALC_CONN_TEB0187_REV01!$F:$I),4,0)="--","---",IF($C$4="TEB0187_REV01",CALC_CONN_TEB0187_REV01!$G1206&amp; " --&gt; " &amp;CALC_CONN_TEB0187_REV01!$I1206&amp; " --&gt; ")),"---")</f>
        <v>---</v>
      </c>
      <c r="G1206" s="59" t="str">
        <f>IFERROR(IF(VLOOKUP($D1206&amp;"-"&amp;$E1206,IF($C$4="TEB0187_REV01",CALC_CONN_TEB0187_REV01!$F:$H),3,0)="--",VLOOKUP($D1206&amp;"-"&amp;$E1206,IF($C$4="TEB0187_REV01",CALC_CONN_TEB0187_REV01!$F:$H),2,0),VLOOKUP($D1206&amp;"-"&amp;$E1206,IF($C$4="TEB0187_REV01",CALC_CONN_TEB0187_REV01!$F:$H),3,0)),"---")</f>
        <v>---</v>
      </c>
      <c r="H1206" s="59" t="str">
        <f>IFERROR(VLOOKUP(G1206,IF($C$4="TEB0187_REV01",CALC_CONN_TEB0187_REV01!$G:$T),14,0),"---")</f>
        <v>---</v>
      </c>
      <c r="I1206" s="59" t="str">
        <f>IFERROR(VLOOKUP($D1206&amp;"-"&amp;$E1206,IF($C$4="TEB0187_REV01",CALC_CONN_TEB0187_REV01!$F:$K,"???"),6,0),"---")</f>
        <v>---</v>
      </c>
      <c r="J1206" s="61" t="str">
        <f>IFERROR(VLOOKUP($D1206&amp;"-"&amp;$E1206,IF($C$4="TEB0187_REV01",CALC_CONN_TEB0187_REV01!$F:$M,"???"),8,0),"---")</f>
        <v>---</v>
      </c>
      <c r="K1206" s="62" t="str">
        <f>IFERROR(VLOOKUP($D1206&amp;"-"&amp;$E1206,IF($C$4="TEB0187_REV01",CALC_CONN_TEB0187_REV01!$F:$N),9,0),"---")</f>
        <v>---</v>
      </c>
      <c r="L1206" s="59" t="str">
        <f>IFERROR(VLOOKUP(K1206,B2B!$H$3:$I$2000,2,0),"---")</f>
        <v>---</v>
      </c>
      <c r="M1206" s="59" t="str">
        <f>IFERROR(VLOOKUP(L1206,IF($M$4="TEI0187_REV01",RAW_m_TEI0187_REV01!$AD:$AH),5,0),"---")</f>
        <v>---</v>
      </c>
      <c r="N1206" s="59" t="str">
        <f>IFERROR(VLOOKUP(L1206,IF($M$4="TEI0187_REV01",RAW_m_TEI0187_REV01!$AE:$AJ),6,0),"---")</f>
        <v>---</v>
      </c>
      <c r="O1206" s="63" t="str">
        <f>IFERROR(VLOOKUP(L1206,IF($M$4="TEI0187_REV01",RAW_m_TEI0187_REV01!$AD:$AE),2,0),"---")</f>
        <v>---</v>
      </c>
      <c r="P1206" s="59" t="str">
        <f>IFERROR(VLOOKUP(O1206,IF($M$4="TEI0187_REV01",RAW_m_TEI0187_REV01!$AJ:$AK),2,0),"---")</f>
        <v>---</v>
      </c>
      <c r="Q1206" s="59" t="str">
        <f>IFERROR(VLOOKUP(L1206,IF($M$4="TEI0187_REV01",RAW_m_TEI0187_REV01!$AD:$AF),3,0),"---")</f>
        <v>---</v>
      </c>
      <c r="R1206" s="59" t="str">
        <f>IFERROR(VLOOKUP(O1206,IF($M$4="TEI0187_REV01",RAW_m_TEI0187_REV01!$AE:$AG),3,0),"---")</f>
        <v>---</v>
      </c>
      <c r="S1206" s="59" t="str">
        <f t="shared" si="39"/>
        <v>---</v>
      </c>
    </row>
    <row r="1207" spans="2:19" ht="15" customHeight="1" x14ac:dyDescent="0.25">
      <c r="B1207" s="59">
        <f t="shared" si="40"/>
        <v>1202</v>
      </c>
      <c r="C1207" s="60">
        <f>IFERROR(IF($C$4="TEB0187_REV01",CALC_CONN_TEB0187_REV01!U1207,),"---")</f>
        <v>0</v>
      </c>
      <c r="D1207" s="59">
        <f>IFERROR(IF($C$4="TEB0187_REV01",CALC_CONN_TEB0187_REV01!D1207,),"---")</f>
        <v>0</v>
      </c>
      <c r="E1207" s="59">
        <f>IFERROR(IF($C$4="TEB0187_REV01",CALC_CONN_TEB0187_REV01!E1207,),"---")</f>
        <v>0</v>
      </c>
      <c r="F1207" s="59" t="str">
        <f>IFERROR(IF(VLOOKUP($D1207&amp;"-"&amp;$E1207,IF($C$4="TEB0187_REV01",CALC_CONN_TEB0187_REV01!$F:$I),4,0)="--","---",IF($C$4="TEB0187_REV01",CALC_CONN_TEB0187_REV01!$G1207&amp; " --&gt; " &amp;CALC_CONN_TEB0187_REV01!$I1207&amp; " --&gt; ")),"---")</f>
        <v>---</v>
      </c>
      <c r="G1207" s="59" t="str">
        <f>IFERROR(IF(VLOOKUP($D1207&amp;"-"&amp;$E1207,IF($C$4="TEB0187_REV01",CALC_CONN_TEB0187_REV01!$F:$H),3,0)="--",VLOOKUP($D1207&amp;"-"&amp;$E1207,IF($C$4="TEB0187_REV01",CALC_CONN_TEB0187_REV01!$F:$H),2,0),VLOOKUP($D1207&amp;"-"&amp;$E1207,IF($C$4="TEB0187_REV01",CALC_CONN_TEB0187_REV01!$F:$H),3,0)),"---")</f>
        <v>---</v>
      </c>
      <c r="H1207" s="59" t="str">
        <f>IFERROR(VLOOKUP(G1207,IF($C$4="TEB0187_REV01",CALC_CONN_TEB0187_REV01!$G:$T),14,0),"---")</f>
        <v>---</v>
      </c>
      <c r="I1207" s="59" t="str">
        <f>IFERROR(VLOOKUP($D1207&amp;"-"&amp;$E1207,IF($C$4="TEB0187_REV01",CALC_CONN_TEB0187_REV01!$F:$K,"???"),6,0),"---")</f>
        <v>---</v>
      </c>
      <c r="J1207" s="61" t="str">
        <f>IFERROR(VLOOKUP($D1207&amp;"-"&amp;$E1207,IF($C$4="TEB0187_REV01",CALC_CONN_TEB0187_REV01!$F:$M,"???"),8,0),"---")</f>
        <v>---</v>
      </c>
      <c r="K1207" s="62" t="str">
        <f>IFERROR(VLOOKUP($D1207&amp;"-"&amp;$E1207,IF($C$4="TEB0187_REV01",CALC_CONN_TEB0187_REV01!$F:$N),9,0),"---")</f>
        <v>---</v>
      </c>
      <c r="L1207" s="59" t="str">
        <f>IFERROR(VLOOKUP(K1207,B2B!$H$3:$I$2000,2,0),"---")</f>
        <v>---</v>
      </c>
      <c r="M1207" s="59" t="str">
        <f>IFERROR(VLOOKUP(L1207,IF($M$4="TEI0187_REV01",RAW_m_TEI0187_REV01!$AD:$AH),5,0),"---")</f>
        <v>---</v>
      </c>
      <c r="N1207" s="59" t="str">
        <f>IFERROR(VLOOKUP(L1207,IF($M$4="TEI0187_REV01",RAW_m_TEI0187_REV01!$AE:$AJ),6,0),"---")</f>
        <v>---</v>
      </c>
      <c r="O1207" s="63" t="str">
        <f>IFERROR(VLOOKUP(L1207,IF($M$4="TEI0187_REV01",RAW_m_TEI0187_REV01!$AD:$AE),2,0),"---")</f>
        <v>---</v>
      </c>
      <c r="P1207" s="59" t="str">
        <f>IFERROR(VLOOKUP(O1207,IF($M$4="TEI0187_REV01",RAW_m_TEI0187_REV01!$AJ:$AK),2,0),"---")</f>
        <v>---</v>
      </c>
      <c r="Q1207" s="59" t="str">
        <f>IFERROR(VLOOKUP(L1207,IF($M$4="TEI0187_REV01",RAW_m_TEI0187_REV01!$AD:$AF),3,0),"---")</f>
        <v>---</v>
      </c>
      <c r="R1207" s="59" t="str">
        <f>IFERROR(VLOOKUP(O1207,IF($M$4="TEI0187_REV01",RAW_m_TEI0187_REV01!$AE:$AG),3,0),"---")</f>
        <v>---</v>
      </c>
      <c r="S1207" s="59" t="str">
        <f t="shared" si="39"/>
        <v>---</v>
      </c>
    </row>
    <row r="1208" spans="2:19" ht="15" customHeight="1" x14ac:dyDescent="0.25">
      <c r="B1208" s="59">
        <f t="shared" si="40"/>
        <v>1203</v>
      </c>
      <c r="C1208" s="60">
        <f>IFERROR(IF($C$4="TEB0187_REV01",CALC_CONN_TEB0187_REV01!U1208,),"---")</f>
        <v>0</v>
      </c>
      <c r="D1208" s="59">
        <f>IFERROR(IF($C$4="TEB0187_REV01",CALC_CONN_TEB0187_REV01!D1208,),"---")</f>
        <v>0</v>
      </c>
      <c r="E1208" s="59">
        <f>IFERROR(IF($C$4="TEB0187_REV01",CALC_CONN_TEB0187_REV01!E1208,),"---")</f>
        <v>0</v>
      </c>
      <c r="F1208" s="59" t="str">
        <f>IFERROR(IF(VLOOKUP($D1208&amp;"-"&amp;$E1208,IF($C$4="TEB0187_REV01",CALC_CONN_TEB0187_REV01!$F:$I),4,0)="--","---",IF($C$4="TEB0187_REV01",CALC_CONN_TEB0187_REV01!$G1208&amp; " --&gt; " &amp;CALC_CONN_TEB0187_REV01!$I1208&amp; " --&gt; ")),"---")</f>
        <v>---</v>
      </c>
      <c r="G1208" s="59" t="str">
        <f>IFERROR(IF(VLOOKUP($D1208&amp;"-"&amp;$E1208,IF($C$4="TEB0187_REV01",CALC_CONN_TEB0187_REV01!$F:$H),3,0)="--",VLOOKUP($D1208&amp;"-"&amp;$E1208,IF($C$4="TEB0187_REV01",CALC_CONN_TEB0187_REV01!$F:$H),2,0),VLOOKUP($D1208&amp;"-"&amp;$E1208,IF($C$4="TEB0187_REV01",CALC_CONN_TEB0187_REV01!$F:$H),3,0)),"---")</f>
        <v>---</v>
      </c>
      <c r="H1208" s="59" t="str">
        <f>IFERROR(VLOOKUP(G1208,IF($C$4="TEB0187_REV01",CALC_CONN_TEB0187_REV01!$G:$T),14,0),"---")</f>
        <v>---</v>
      </c>
      <c r="I1208" s="59" t="str">
        <f>IFERROR(VLOOKUP($D1208&amp;"-"&amp;$E1208,IF($C$4="TEB0187_REV01",CALC_CONN_TEB0187_REV01!$F:$K,"???"),6,0),"---")</f>
        <v>---</v>
      </c>
      <c r="J1208" s="61" t="str">
        <f>IFERROR(VLOOKUP($D1208&amp;"-"&amp;$E1208,IF($C$4="TEB0187_REV01",CALC_CONN_TEB0187_REV01!$F:$M,"???"),8,0),"---")</f>
        <v>---</v>
      </c>
      <c r="K1208" s="62" t="str">
        <f>IFERROR(VLOOKUP($D1208&amp;"-"&amp;$E1208,IF($C$4="TEB0187_REV01",CALC_CONN_TEB0187_REV01!$F:$N),9,0),"---")</f>
        <v>---</v>
      </c>
      <c r="L1208" s="59" t="str">
        <f>IFERROR(VLOOKUP(K1208,B2B!$H$3:$I$2000,2,0),"---")</f>
        <v>---</v>
      </c>
      <c r="M1208" s="59" t="str">
        <f>IFERROR(VLOOKUP(L1208,IF($M$4="TEI0187_REV01",RAW_m_TEI0187_REV01!$AD:$AH),5,0),"---")</f>
        <v>---</v>
      </c>
      <c r="N1208" s="59" t="str">
        <f>IFERROR(VLOOKUP(L1208,IF($M$4="TEI0187_REV01",RAW_m_TEI0187_REV01!$AE:$AJ),6,0),"---")</f>
        <v>---</v>
      </c>
      <c r="O1208" s="63" t="str">
        <f>IFERROR(VLOOKUP(L1208,IF($M$4="TEI0187_REV01",RAW_m_TEI0187_REV01!$AD:$AE),2,0),"---")</f>
        <v>---</v>
      </c>
      <c r="P1208" s="59" t="str">
        <f>IFERROR(VLOOKUP(O1208,IF($M$4="TEI0187_REV01",RAW_m_TEI0187_REV01!$AJ:$AK),2,0),"---")</f>
        <v>---</v>
      </c>
      <c r="Q1208" s="59" t="str">
        <f>IFERROR(VLOOKUP(L1208,IF($M$4="TEI0187_REV01",RAW_m_TEI0187_REV01!$AD:$AF),3,0),"---")</f>
        <v>---</v>
      </c>
      <c r="R1208" s="59" t="str">
        <f>IFERROR(VLOOKUP(O1208,IF($M$4="TEI0187_REV01",RAW_m_TEI0187_REV01!$AE:$AG),3,0),"---")</f>
        <v>---</v>
      </c>
      <c r="S1208" s="59" t="str">
        <f t="shared" si="39"/>
        <v>---</v>
      </c>
    </row>
    <row r="1209" spans="2:19" ht="15" customHeight="1" x14ac:dyDescent="0.25">
      <c r="B1209" s="59">
        <f t="shared" si="40"/>
        <v>1204</v>
      </c>
      <c r="C1209" s="60">
        <f>IFERROR(IF($C$4="TEB0187_REV01",CALC_CONN_TEB0187_REV01!U1209,),"---")</f>
        <v>0</v>
      </c>
      <c r="D1209" s="59">
        <f>IFERROR(IF($C$4="TEB0187_REV01",CALC_CONN_TEB0187_REV01!D1209,),"---")</f>
        <v>0</v>
      </c>
      <c r="E1209" s="59">
        <f>IFERROR(IF($C$4="TEB0187_REV01",CALC_CONN_TEB0187_REV01!E1209,),"---")</f>
        <v>0</v>
      </c>
      <c r="F1209" s="59" t="str">
        <f>IFERROR(IF(VLOOKUP($D1209&amp;"-"&amp;$E1209,IF($C$4="TEB0187_REV01",CALC_CONN_TEB0187_REV01!$F:$I),4,0)="--","---",IF($C$4="TEB0187_REV01",CALC_CONN_TEB0187_REV01!$G1209&amp; " --&gt; " &amp;CALC_CONN_TEB0187_REV01!$I1209&amp; " --&gt; ")),"---")</f>
        <v>---</v>
      </c>
      <c r="G1209" s="59" t="str">
        <f>IFERROR(IF(VLOOKUP($D1209&amp;"-"&amp;$E1209,IF($C$4="TEB0187_REV01",CALC_CONN_TEB0187_REV01!$F:$H),3,0)="--",VLOOKUP($D1209&amp;"-"&amp;$E1209,IF($C$4="TEB0187_REV01",CALC_CONN_TEB0187_REV01!$F:$H),2,0),VLOOKUP($D1209&amp;"-"&amp;$E1209,IF($C$4="TEB0187_REV01",CALC_CONN_TEB0187_REV01!$F:$H),3,0)),"---")</f>
        <v>---</v>
      </c>
      <c r="H1209" s="59" t="str">
        <f>IFERROR(VLOOKUP(G1209,IF($C$4="TEB0187_REV01",CALC_CONN_TEB0187_REV01!$G:$T),14,0),"---")</f>
        <v>---</v>
      </c>
      <c r="I1209" s="59" t="str">
        <f>IFERROR(VLOOKUP($D1209&amp;"-"&amp;$E1209,IF($C$4="TEB0187_REV01",CALC_CONN_TEB0187_REV01!$F:$K,"???"),6,0),"---")</f>
        <v>---</v>
      </c>
      <c r="J1209" s="61" t="str">
        <f>IFERROR(VLOOKUP($D1209&amp;"-"&amp;$E1209,IF($C$4="TEB0187_REV01",CALC_CONN_TEB0187_REV01!$F:$M,"???"),8,0),"---")</f>
        <v>---</v>
      </c>
      <c r="K1209" s="62" t="str">
        <f>IFERROR(VLOOKUP($D1209&amp;"-"&amp;$E1209,IF($C$4="TEB0187_REV01",CALC_CONN_TEB0187_REV01!$F:$N),9,0),"---")</f>
        <v>---</v>
      </c>
      <c r="L1209" s="59" t="str">
        <f>IFERROR(VLOOKUP(K1209,B2B!$H$3:$I$2000,2,0),"---")</f>
        <v>---</v>
      </c>
      <c r="M1209" s="59" t="str">
        <f>IFERROR(VLOOKUP(L1209,IF($M$4="TEI0187_REV01",RAW_m_TEI0187_REV01!$AD:$AH),5,0),"---")</f>
        <v>---</v>
      </c>
      <c r="N1209" s="59" t="str">
        <f>IFERROR(VLOOKUP(L1209,IF($M$4="TEI0187_REV01",RAW_m_TEI0187_REV01!$AE:$AJ),6,0),"---")</f>
        <v>---</v>
      </c>
      <c r="O1209" s="63" t="str">
        <f>IFERROR(VLOOKUP(L1209,IF($M$4="TEI0187_REV01",RAW_m_TEI0187_REV01!$AD:$AE),2,0),"---")</f>
        <v>---</v>
      </c>
      <c r="P1209" s="59" t="str">
        <f>IFERROR(VLOOKUP(O1209,IF($M$4="TEI0187_REV01",RAW_m_TEI0187_REV01!$AJ:$AK),2,0),"---")</f>
        <v>---</v>
      </c>
      <c r="Q1209" s="59" t="str">
        <f>IFERROR(VLOOKUP(L1209,IF($M$4="TEI0187_REV01",RAW_m_TEI0187_REV01!$AD:$AF),3,0),"---")</f>
        <v>---</v>
      </c>
      <c r="R1209" s="59" t="str">
        <f>IFERROR(VLOOKUP(O1209,IF($M$4="TEI0187_REV01",RAW_m_TEI0187_REV01!$AE:$AG),3,0),"---")</f>
        <v>---</v>
      </c>
      <c r="S1209" s="59" t="str">
        <f t="shared" si="39"/>
        <v>---</v>
      </c>
    </row>
    <row r="1210" spans="2:19" ht="15" customHeight="1" x14ac:dyDescent="0.25">
      <c r="B1210" s="59">
        <f t="shared" si="40"/>
        <v>1205</v>
      </c>
      <c r="C1210" s="60">
        <f>IFERROR(IF($C$4="TEB0187_REV01",CALC_CONN_TEB0187_REV01!U1210,),"---")</f>
        <v>0</v>
      </c>
      <c r="D1210" s="59">
        <f>IFERROR(IF($C$4="TEB0187_REV01",CALC_CONN_TEB0187_REV01!D1210,),"---")</f>
        <v>0</v>
      </c>
      <c r="E1210" s="59">
        <f>IFERROR(IF($C$4="TEB0187_REV01",CALC_CONN_TEB0187_REV01!E1210,),"---")</f>
        <v>0</v>
      </c>
      <c r="F1210" s="59" t="str">
        <f>IFERROR(IF(VLOOKUP($D1210&amp;"-"&amp;$E1210,IF($C$4="TEB0187_REV01",CALC_CONN_TEB0187_REV01!$F:$I),4,0)="--","---",IF($C$4="TEB0187_REV01",CALC_CONN_TEB0187_REV01!$G1210&amp; " --&gt; " &amp;CALC_CONN_TEB0187_REV01!$I1210&amp; " --&gt; ")),"---")</f>
        <v>---</v>
      </c>
      <c r="G1210" s="59" t="str">
        <f>IFERROR(IF(VLOOKUP($D1210&amp;"-"&amp;$E1210,IF($C$4="TEB0187_REV01",CALC_CONN_TEB0187_REV01!$F:$H),3,0)="--",VLOOKUP($D1210&amp;"-"&amp;$E1210,IF($C$4="TEB0187_REV01",CALC_CONN_TEB0187_REV01!$F:$H),2,0),VLOOKUP($D1210&amp;"-"&amp;$E1210,IF($C$4="TEB0187_REV01",CALC_CONN_TEB0187_REV01!$F:$H),3,0)),"---")</f>
        <v>---</v>
      </c>
      <c r="H1210" s="59" t="str">
        <f>IFERROR(VLOOKUP(G1210,IF($C$4="TEB0187_REV01",CALC_CONN_TEB0187_REV01!$G:$T),14,0),"---")</f>
        <v>---</v>
      </c>
      <c r="I1210" s="59" t="str">
        <f>IFERROR(VLOOKUP($D1210&amp;"-"&amp;$E1210,IF($C$4="TEB0187_REV01",CALC_CONN_TEB0187_REV01!$F:$K,"???"),6,0),"---")</f>
        <v>---</v>
      </c>
      <c r="J1210" s="61" t="str">
        <f>IFERROR(VLOOKUP($D1210&amp;"-"&amp;$E1210,IF($C$4="TEB0187_REV01",CALC_CONN_TEB0187_REV01!$F:$M,"???"),8,0),"---")</f>
        <v>---</v>
      </c>
      <c r="K1210" s="62" t="str">
        <f>IFERROR(VLOOKUP($D1210&amp;"-"&amp;$E1210,IF($C$4="TEB0187_REV01",CALC_CONN_TEB0187_REV01!$F:$N),9,0),"---")</f>
        <v>---</v>
      </c>
      <c r="L1210" s="59" t="str">
        <f>IFERROR(VLOOKUP(K1210,B2B!$H$3:$I$2000,2,0),"---")</f>
        <v>---</v>
      </c>
      <c r="M1210" s="59" t="str">
        <f>IFERROR(VLOOKUP(L1210,IF($M$4="TEI0187_REV01",RAW_m_TEI0187_REV01!$AD:$AH),5,0),"---")</f>
        <v>---</v>
      </c>
      <c r="N1210" s="59" t="str">
        <f>IFERROR(VLOOKUP(L1210,IF($M$4="TEI0187_REV01",RAW_m_TEI0187_REV01!$AE:$AJ),6,0),"---")</f>
        <v>---</v>
      </c>
      <c r="O1210" s="63" t="str">
        <f>IFERROR(VLOOKUP(L1210,IF($M$4="TEI0187_REV01",RAW_m_TEI0187_REV01!$AD:$AE),2,0),"---")</f>
        <v>---</v>
      </c>
      <c r="P1210" s="59" t="str">
        <f>IFERROR(VLOOKUP(O1210,IF($M$4="TEI0187_REV01",RAW_m_TEI0187_REV01!$AJ:$AK),2,0),"---")</f>
        <v>---</v>
      </c>
      <c r="Q1210" s="59" t="str">
        <f>IFERROR(VLOOKUP(L1210,IF($M$4="TEI0187_REV01",RAW_m_TEI0187_REV01!$AD:$AF),3,0),"---")</f>
        <v>---</v>
      </c>
      <c r="R1210" s="59" t="str">
        <f>IFERROR(VLOOKUP(O1210,IF($M$4="TEI0187_REV01",RAW_m_TEI0187_REV01!$AE:$AG),3,0),"---")</f>
        <v>---</v>
      </c>
      <c r="S1210" s="59" t="str">
        <f t="shared" si="39"/>
        <v>---</v>
      </c>
    </row>
    <row r="1211" spans="2:19" ht="15" customHeight="1" x14ac:dyDescent="0.25">
      <c r="B1211" s="59">
        <f t="shared" si="40"/>
        <v>1206</v>
      </c>
      <c r="C1211" s="60">
        <f>IFERROR(IF($C$4="TEB0187_REV01",CALC_CONN_TEB0187_REV01!U1211,),"---")</f>
        <v>0</v>
      </c>
      <c r="D1211" s="59">
        <f>IFERROR(IF($C$4="TEB0187_REV01",CALC_CONN_TEB0187_REV01!D1211,),"---")</f>
        <v>0</v>
      </c>
      <c r="E1211" s="59">
        <f>IFERROR(IF($C$4="TEB0187_REV01",CALC_CONN_TEB0187_REV01!E1211,),"---")</f>
        <v>0</v>
      </c>
      <c r="F1211" s="59" t="str">
        <f>IFERROR(IF(VLOOKUP($D1211&amp;"-"&amp;$E1211,IF($C$4="TEB0187_REV01",CALC_CONN_TEB0187_REV01!$F:$I),4,0)="--","---",IF($C$4="TEB0187_REV01",CALC_CONN_TEB0187_REV01!$G1211&amp; " --&gt; " &amp;CALC_CONN_TEB0187_REV01!$I1211&amp; " --&gt; ")),"---")</f>
        <v>---</v>
      </c>
      <c r="G1211" s="59" t="str">
        <f>IFERROR(IF(VLOOKUP($D1211&amp;"-"&amp;$E1211,IF($C$4="TEB0187_REV01",CALC_CONN_TEB0187_REV01!$F:$H),3,0)="--",VLOOKUP($D1211&amp;"-"&amp;$E1211,IF($C$4="TEB0187_REV01",CALC_CONN_TEB0187_REV01!$F:$H),2,0),VLOOKUP($D1211&amp;"-"&amp;$E1211,IF($C$4="TEB0187_REV01",CALC_CONN_TEB0187_REV01!$F:$H),3,0)),"---")</f>
        <v>---</v>
      </c>
      <c r="H1211" s="59" t="str">
        <f>IFERROR(VLOOKUP(G1211,IF($C$4="TEB0187_REV01",CALC_CONN_TEB0187_REV01!$G:$T),14,0),"---")</f>
        <v>---</v>
      </c>
      <c r="I1211" s="59" t="str">
        <f>IFERROR(VLOOKUP($D1211&amp;"-"&amp;$E1211,IF($C$4="TEB0187_REV01",CALC_CONN_TEB0187_REV01!$F:$K,"???"),6,0),"---")</f>
        <v>---</v>
      </c>
      <c r="J1211" s="61" t="str">
        <f>IFERROR(VLOOKUP($D1211&amp;"-"&amp;$E1211,IF($C$4="TEB0187_REV01",CALC_CONN_TEB0187_REV01!$F:$M,"???"),8,0),"---")</f>
        <v>---</v>
      </c>
      <c r="K1211" s="62" t="str">
        <f>IFERROR(VLOOKUP($D1211&amp;"-"&amp;$E1211,IF($C$4="TEB0187_REV01",CALC_CONN_TEB0187_REV01!$F:$N),9,0),"---")</f>
        <v>---</v>
      </c>
      <c r="L1211" s="59" t="str">
        <f>IFERROR(VLOOKUP(K1211,B2B!$H$3:$I$2000,2,0),"---")</f>
        <v>---</v>
      </c>
      <c r="M1211" s="59" t="str">
        <f>IFERROR(VLOOKUP(L1211,IF($M$4="TEI0187_REV01",RAW_m_TEI0187_REV01!$AD:$AH),5,0),"---")</f>
        <v>---</v>
      </c>
      <c r="N1211" s="59" t="str">
        <f>IFERROR(VLOOKUP(L1211,IF($M$4="TEI0187_REV01",RAW_m_TEI0187_REV01!$AE:$AJ),6,0),"---")</f>
        <v>---</v>
      </c>
      <c r="O1211" s="63" t="str">
        <f>IFERROR(VLOOKUP(L1211,IF($M$4="TEI0187_REV01",RAW_m_TEI0187_REV01!$AD:$AE),2,0),"---")</f>
        <v>---</v>
      </c>
      <c r="P1211" s="59" t="str">
        <f>IFERROR(VLOOKUP(O1211,IF($M$4="TEI0187_REV01",RAW_m_TEI0187_REV01!$AJ:$AK),2,0),"---")</f>
        <v>---</v>
      </c>
      <c r="Q1211" s="59" t="str">
        <f>IFERROR(VLOOKUP(L1211,IF($M$4="TEI0187_REV01",RAW_m_TEI0187_REV01!$AD:$AF),3,0),"---")</f>
        <v>---</v>
      </c>
      <c r="R1211" s="59" t="str">
        <f>IFERROR(VLOOKUP(O1211,IF($M$4="TEI0187_REV01",RAW_m_TEI0187_REV01!$AE:$AG),3,0),"---")</f>
        <v>---</v>
      </c>
      <c r="S1211" s="59" t="str">
        <f t="shared" si="39"/>
        <v>---</v>
      </c>
    </row>
    <row r="1212" spans="2:19" ht="15" customHeight="1" x14ac:dyDescent="0.25">
      <c r="B1212" s="59">
        <f t="shared" si="40"/>
        <v>1207</v>
      </c>
      <c r="C1212" s="60">
        <f>IFERROR(IF($C$4="TEB0187_REV01",CALC_CONN_TEB0187_REV01!U1212,),"---")</f>
        <v>0</v>
      </c>
      <c r="D1212" s="59">
        <f>IFERROR(IF($C$4="TEB0187_REV01",CALC_CONN_TEB0187_REV01!D1212,),"---")</f>
        <v>0</v>
      </c>
      <c r="E1212" s="59">
        <f>IFERROR(IF($C$4="TEB0187_REV01",CALC_CONN_TEB0187_REV01!E1212,),"---")</f>
        <v>0</v>
      </c>
      <c r="F1212" s="59" t="str">
        <f>IFERROR(IF(VLOOKUP($D1212&amp;"-"&amp;$E1212,IF($C$4="TEB0187_REV01",CALC_CONN_TEB0187_REV01!$F:$I),4,0)="--","---",IF($C$4="TEB0187_REV01",CALC_CONN_TEB0187_REV01!$G1212&amp; " --&gt; " &amp;CALC_CONN_TEB0187_REV01!$I1212&amp; " --&gt; ")),"---")</f>
        <v>---</v>
      </c>
      <c r="G1212" s="59" t="str">
        <f>IFERROR(IF(VLOOKUP($D1212&amp;"-"&amp;$E1212,IF($C$4="TEB0187_REV01",CALC_CONN_TEB0187_REV01!$F:$H),3,0)="--",VLOOKUP($D1212&amp;"-"&amp;$E1212,IF($C$4="TEB0187_REV01",CALC_CONN_TEB0187_REV01!$F:$H),2,0),VLOOKUP($D1212&amp;"-"&amp;$E1212,IF($C$4="TEB0187_REV01",CALC_CONN_TEB0187_REV01!$F:$H),3,0)),"---")</f>
        <v>---</v>
      </c>
      <c r="H1212" s="59" t="str">
        <f>IFERROR(VLOOKUP(G1212,IF($C$4="TEB0187_REV01",CALC_CONN_TEB0187_REV01!$G:$T),14,0),"---")</f>
        <v>---</v>
      </c>
      <c r="I1212" s="59" t="str">
        <f>IFERROR(VLOOKUP($D1212&amp;"-"&amp;$E1212,IF($C$4="TEB0187_REV01",CALC_CONN_TEB0187_REV01!$F:$K,"???"),6,0),"---")</f>
        <v>---</v>
      </c>
      <c r="J1212" s="61" t="str">
        <f>IFERROR(VLOOKUP($D1212&amp;"-"&amp;$E1212,IF($C$4="TEB0187_REV01",CALC_CONN_TEB0187_REV01!$F:$M,"???"),8,0),"---")</f>
        <v>---</v>
      </c>
      <c r="K1212" s="62" t="str">
        <f>IFERROR(VLOOKUP($D1212&amp;"-"&amp;$E1212,IF($C$4="TEB0187_REV01",CALC_CONN_TEB0187_REV01!$F:$N),9,0),"---")</f>
        <v>---</v>
      </c>
      <c r="L1212" s="59" t="str">
        <f>IFERROR(VLOOKUP(K1212,B2B!$H$3:$I$2000,2,0),"---")</f>
        <v>---</v>
      </c>
      <c r="M1212" s="59" t="str">
        <f>IFERROR(VLOOKUP(L1212,IF($M$4="TEI0187_REV01",RAW_m_TEI0187_REV01!$AD:$AH),5,0),"---")</f>
        <v>---</v>
      </c>
      <c r="N1212" s="59" t="str">
        <f>IFERROR(VLOOKUP(L1212,IF($M$4="TEI0187_REV01",RAW_m_TEI0187_REV01!$AE:$AJ),6,0),"---")</f>
        <v>---</v>
      </c>
      <c r="O1212" s="63" t="str">
        <f>IFERROR(VLOOKUP(L1212,IF($M$4="TEI0187_REV01",RAW_m_TEI0187_REV01!$AD:$AE),2,0),"---")</f>
        <v>---</v>
      </c>
      <c r="P1212" s="59" t="str">
        <f>IFERROR(VLOOKUP(O1212,IF($M$4="TEI0187_REV01",RAW_m_TEI0187_REV01!$AJ:$AK),2,0),"---")</f>
        <v>---</v>
      </c>
      <c r="Q1212" s="59" t="str">
        <f>IFERROR(VLOOKUP(L1212,IF($M$4="TEI0187_REV01",RAW_m_TEI0187_REV01!$AD:$AF),3,0),"---")</f>
        <v>---</v>
      </c>
      <c r="R1212" s="59" t="str">
        <f>IFERROR(VLOOKUP(O1212,IF($M$4="TEI0187_REV01",RAW_m_TEI0187_REV01!$AE:$AG),3,0),"---")</f>
        <v>---</v>
      </c>
      <c r="S1212" s="59" t="str">
        <f t="shared" si="39"/>
        <v>---</v>
      </c>
    </row>
    <row r="1213" spans="2:19" ht="15" customHeight="1" x14ac:dyDescent="0.25">
      <c r="B1213" s="59">
        <f t="shared" si="40"/>
        <v>1208</v>
      </c>
      <c r="C1213" s="60">
        <f>IFERROR(IF($C$4="TEB0187_REV01",CALC_CONN_TEB0187_REV01!U1213,),"---")</f>
        <v>0</v>
      </c>
      <c r="D1213" s="59">
        <f>IFERROR(IF($C$4="TEB0187_REV01",CALC_CONN_TEB0187_REV01!D1213,),"---")</f>
        <v>0</v>
      </c>
      <c r="E1213" s="59">
        <f>IFERROR(IF($C$4="TEB0187_REV01",CALC_CONN_TEB0187_REV01!E1213,),"---")</f>
        <v>0</v>
      </c>
      <c r="F1213" s="59" t="str">
        <f>IFERROR(IF(VLOOKUP($D1213&amp;"-"&amp;$E1213,IF($C$4="TEB0187_REV01",CALC_CONN_TEB0187_REV01!$F:$I),4,0)="--","---",IF($C$4="TEB0187_REV01",CALC_CONN_TEB0187_REV01!$G1213&amp; " --&gt; " &amp;CALC_CONN_TEB0187_REV01!$I1213&amp; " --&gt; ")),"---")</f>
        <v>---</v>
      </c>
      <c r="G1213" s="59" t="str">
        <f>IFERROR(IF(VLOOKUP($D1213&amp;"-"&amp;$E1213,IF($C$4="TEB0187_REV01",CALC_CONN_TEB0187_REV01!$F:$H),3,0)="--",VLOOKUP($D1213&amp;"-"&amp;$E1213,IF($C$4="TEB0187_REV01",CALC_CONN_TEB0187_REV01!$F:$H),2,0),VLOOKUP($D1213&amp;"-"&amp;$E1213,IF($C$4="TEB0187_REV01",CALC_CONN_TEB0187_REV01!$F:$H),3,0)),"---")</f>
        <v>---</v>
      </c>
      <c r="H1213" s="59" t="str">
        <f>IFERROR(VLOOKUP(G1213,IF($C$4="TEB0187_REV01",CALC_CONN_TEB0187_REV01!$G:$T),14,0),"---")</f>
        <v>---</v>
      </c>
      <c r="I1213" s="59" t="str">
        <f>IFERROR(VLOOKUP($D1213&amp;"-"&amp;$E1213,IF($C$4="TEB0187_REV01",CALC_CONN_TEB0187_REV01!$F:$K,"???"),6,0),"---")</f>
        <v>---</v>
      </c>
      <c r="J1213" s="61" t="str">
        <f>IFERROR(VLOOKUP($D1213&amp;"-"&amp;$E1213,IF($C$4="TEB0187_REV01",CALC_CONN_TEB0187_REV01!$F:$M,"???"),8,0),"---")</f>
        <v>---</v>
      </c>
      <c r="K1213" s="62" t="str">
        <f>IFERROR(VLOOKUP($D1213&amp;"-"&amp;$E1213,IF($C$4="TEB0187_REV01",CALC_CONN_TEB0187_REV01!$F:$N),9,0),"---")</f>
        <v>---</v>
      </c>
      <c r="L1213" s="59" t="str">
        <f>IFERROR(VLOOKUP(K1213,B2B!$H$3:$I$2000,2,0),"---")</f>
        <v>---</v>
      </c>
      <c r="M1213" s="59" t="str">
        <f>IFERROR(VLOOKUP(L1213,IF($M$4="TEI0187_REV01",RAW_m_TEI0187_REV01!$AD:$AH),5,0),"---")</f>
        <v>---</v>
      </c>
      <c r="N1213" s="59" t="str">
        <f>IFERROR(VLOOKUP(L1213,IF($M$4="TEI0187_REV01",RAW_m_TEI0187_REV01!$AE:$AJ),6,0),"---")</f>
        <v>---</v>
      </c>
      <c r="O1213" s="63" t="str">
        <f>IFERROR(VLOOKUP(L1213,IF($M$4="TEI0187_REV01",RAW_m_TEI0187_REV01!$AD:$AE),2,0),"---")</f>
        <v>---</v>
      </c>
      <c r="P1213" s="59" t="str">
        <f>IFERROR(VLOOKUP(O1213,IF($M$4="TEI0187_REV01",RAW_m_TEI0187_REV01!$AJ:$AK),2,0),"---")</f>
        <v>---</v>
      </c>
      <c r="Q1213" s="59" t="str">
        <f>IFERROR(VLOOKUP(L1213,IF($M$4="TEI0187_REV01",RAW_m_TEI0187_REV01!$AD:$AF),3,0),"---")</f>
        <v>---</v>
      </c>
      <c r="R1213" s="59" t="str">
        <f>IFERROR(VLOOKUP(O1213,IF($M$4="TEI0187_REV01",RAW_m_TEI0187_REV01!$AE:$AG),3,0),"---")</f>
        <v>---</v>
      </c>
      <c r="S1213" s="59" t="str">
        <f t="shared" si="39"/>
        <v>---</v>
      </c>
    </row>
    <row r="1214" spans="2:19" ht="15" customHeight="1" x14ac:dyDescent="0.25">
      <c r="B1214" s="59">
        <f t="shared" si="40"/>
        <v>1209</v>
      </c>
      <c r="C1214" s="60">
        <f>IFERROR(IF($C$4="TEB0187_REV01",CALC_CONN_TEB0187_REV01!U1214,),"---")</f>
        <v>0</v>
      </c>
      <c r="D1214" s="59">
        <f>IFERROR(IF($C$4="TEB0187_REV01",CALC_CONN_TEB0187_REV01!D1214,),"---")</f>
        <v>0</v>
      </c>
      <c r="E1214" s="59">
        <f>IFERROR(IF($C$4="TEB0187_REV01",CALC_CONN_TEB0187_REV01!E1214,),"---")</f>
        <v>0</v>
      </c>
      <c r="F1214" s="59" t="str">
        <f>IFERROR(IF(VLOOKUP($D1214&amp;"-"&amp;$E1214,IF($C$4="TEB0187_REV01",CALC_CONN_TEB0187_REV01!$F:$I),4,0)="--","---",IF($C$4="TEB0187_REV01",CALC_CONN_TEB0187_REV01!$G1214&amp; " --&gt; " &amp;CALC_CONN_TEB0187_REV01!$I1214&amp; " --&gt; ")),"---")</f>
        <v>---</v>
      </c>
      <c r="G1214" s="59" t="str">
        <f>IFERROR(IF(VLOOKUP($D1214&amp;"-"&amp;$E1214,IF($C$4="TEB0187_REV01",CALC_CONN_TEB0187_REV01!$F:$H),3,0)="--",VLOOKUP($D1214&amp;"-"&amp;$E1214,IF($C$4="TEB0187_REV01",CALC_CONN_TEB0187_REV01!$F:$H),2,0),VLOOKUP($D1214&amp;"-"&amp;$E1214,IF($C$4="TEB0187_REV01",CALC_CONN_TEB0187_REV01!$F:$H),3,0)),"---")</f>
        <v>---</v>
      </c>
      <c r="H1214" s="59" t="str">
        <f>IFERROR(VLOOKUP(G1214,IF($C$4="TEB0187_REV01",CALC_CONN_TEB0187_REV01!$G:$T),14,0),"---")</f>
        <v>---</v>
      </c>
      <c r="I1214" s="59" t="str">
        <f>IFERROR(VLOOKUP($D1214&amp;"-"&amp;$E1214,IF($C$4="TEB0187_REV01",CALC_CONN_TEB0187_REV01!$F:$K,"???"),6,0),"---")</f>
        <v>---</v>
      </c>
      <c r="J1214" s="61" t="str">
        <f>IFERROR(VLOOKUP($D1214&amp;"-"&amp;$E1214,IF($C$4="TEB0187_REV01",CALC_CONN_TEB0187_REV01!$F:$M,"???"),8,0),"---")</f>
        <v>---</v>
      </c>
      <c r="K1214" s="62" t="str">
        <f>IFERROR(VLOOKUP($D1214&amp;"-"&amp;$E1214,IF($C$4="TEB0187_REV01",CALC_CONN_TEB0187_REV01!$F:$N),9,0),"---")</f>
        <v>---</v>
      </c>
      <c r="L1214" s="59" t="str">
        <f>IFERROR(VLOOKUP(K1214,B2B!$H$3:$I$2000,2,0),"---")</f>
        <v>---</v>
      </c>
      <c r="M1214" s="59" t="str">
        <f>IFERROR(VLOOKUP(L1214,IF($M$4="TEI0187_REV01",RAW_m_TEI0187_REV01!$AD:$AH),5,0),"---")</f>
        <v>---</v>
      </c>
      <c r="N1214" s="59" t="str">
        <f>IFERROR(VLOOKUP(L1214,IF($M$4="TEI0187_REV01",RAW_m_TEI0187_REV01!$AE:$AJ),6,0),"---")</f>
        <v>---</v>
      </c>
      <c r="O1214" s="63" t="str">
        <f>IFERROR(VLOOKUP(L1214,IF($M$4="TEI0187_REV01",RAW_m_TEI0187_REV01!$AD:$AE),2,0),"---")</f>
        <v>---</v>
      </c>
      <c r="P1214" s="59" t="str">
        <f>IFERROR(VLOOKUP(O1214,IF($M$4="TEI0187_REV01",RAW_m_TEI0187_REV01!$AJ:$AK),2,0),"---")</f>
        <v>---</v>
      </c>
      <c r="Q1214" s="59" t="str">
        <f>IFERROR(VLOOKUP(L1214,IF($M$4="TEI0187_REV01",RAW_m_TEI0187_REV01!$AD:$AF),3,0),"---")</f>
        <v>---</v>
      </c>
      <c r="R1214" s="59" t="str">
        <f>IFERROR(VLOOKUP(O1214,IF($M$4="TEI0187_REV01",RAW_m_TEI0187_REV01!$AE:$AG),3,0),"---")</f>
        <v>---</v>
      </c>
      <c r="S1214" s="59" t="str">
        <f t="shared" si="39"/>
        <v>---</v>
      </c>
    </row>
    <row r="1215" spans="2:19" ht="15" customHeight="1" x14ac:dyDescent="0.25">
      <c r="B1215" s="59">
        <f t="shared" si="40"/>
        <v>1210</v>
      </c>
      <c r="C1215" s="60">
        <f>IFERROR(IF($C$4="TEB0187_REV01",CALC_CONN_TEB0187_REV01!U1215,),"---")</f>
        <v>0</v>
      </c>
      <c r="D1215" s="59">
        <f>IFERROR(IF($C$4="TEB0187_REV01",CALC_CONN_TEB0187_REV01!D1215,),"---")</f>
        <v>0</v>
      </c>
      <c r="E1215" s="59">
        <f>IFERROR(IF($C$4="TEB0187_REV01",CALC_CONN_TEB0187_REV01!E1215,),"---")</f>
        <v>0</v>
      </c>
      <c r="F1215" s="59" t="str">
        <f>IFERROR(IF(VLOOKUP($D1215&amp;"-"&amp;$E1215,IF($C$4="TEB0187_REV01",CALC_CONN_TEB0187_REV01!$F:$I),4,0)="--","---",IF($C$4="TEB0187_REV01",CALC_CONN_TEB0187_REV01!$G1215&amp; " --&gt; " &amp;CALC_CONN_TEB0187_REV01!$I1215&amp; " --&gt; ")),"---")</f>
        <v>---</v>
      </c>
      <c r="G1215" s="59" t="str">
        <f>IFERROR(IF(VLOOKUP($D1215&amp;"-"&amp;$E1215,IF($C$4="TEB0187_REV01",CALC_CONN_TEB0187_REV01!$F:$H),3,0)="--",VLOOKUP($D1215&amp;"-"&amp;$E1215,IF($C$4="TEB0187_REV01",CALC_CONN_TEB0187_REV01!$F:$H),2,0),VLOOKUP($D1215&amp;"-"&amp;$E1215,IF($C$4="TEB0187_REV01",CALC_CONN_TEB0187_REV01!$F:$H),3,0)),"---")</f>
        <v>---</v>
      </c>
      <c r="H1215" s="59" t="str">
        <f>IFERROR(VLOOKUP(G1215,IF($C$4="TEB0187_REV01",CALC_CONN_TEB0187_REV01!$G:$T),14,0),"---")</f>
        <v>---</v>
      </c>
      <c r="I1215" s="59" t="str">
        <f>IFERROR(VLOOKUP($D1215&amp;"-"&amp;$E1215,IF($C$4="TEB0187_REV01",CALC_CONN_TEB0187_REV01!$F:$K,"???"),6,0),"---")</f>
        <v>---</v>
      </c>
      <c r="J1215" s="61" t="str">
        <f>IFERROR(VLOOKUP($D1215&amp;"-"&amp;$E1215,IF($C$4="TEB0187_REV01",CALC_CONN_TEB0187_REV01!$F:$M,"???"),8,0),"---")</f>
        <v>---</v>
      </c>
      <c r="K1215" s="62" t="str">
        <f>IFERROR(VLOOKUP($D1215&amp;"-"&amp;$E1215,IF($C$4="TEB0187_REV01",CALC_CONN_TEB0187_REV01!$F:$N),9,0),"---")</f>
        <v>---</v>
      </c>
      <c r="L1215" s="59" t="str">
        <f>IFERROR(VLOOKUP(K1215,B2B!$H$3:$I$2000,2,0),"---")</f>
        <v>---</v>
      </c>
      <c r="M1215" s="59" t="str">
        <f>IFERROR(VLOOKUP(L1215,IF($M$4="TEI0187_REV01",RAW_m_TEI0187_REV01!$AD:$AH),5,0),"---")</f>
        <v>---</v>
      </c>
      <c r="N1215" s="59" t="str">
        <f>IFERROR(VLOOKUP(L1215,IF($M$4="TEI0187_REV01",RAW_m_TEI0187_REV01!$AE:$AJ),6,0),"---")</f>
        <v>---</v>
      </c>
      <c r="O1215" s="63" t="str">
        <f>IFERROR(VLOOKUP(L1215,IF($M$4="TEI0187_REV01",RAW_m_TEI0187_REV01!$AD:$AE),2,0),"---")</f>
        <v>---</v>
      </c>
      <c r="P1215" s="59" t="str">
        <f>IFERROR(VLOOKUP(O1215,IF($M$4="TEI0187_REV01",RAW_m_TEI0187_REV01!$AJ:$AK),2,0),"---")</f>
        <v>---</v>
      </c>
      <c r="Q1215" s="59" t="str">
        <f>IFERROR(VLOOKUP(L1215,IF($M$4="TEI0187_REV01",RAW_m_TEI0187_REV01!$AD:$AF),3,0),"---")</f>
        <v>---</v>
      </c>
      <c r="R1215" s="59" t="str">
        <f>IFERROR(VLOOKUP(O1215,IF($M$4="TEI0187_REV01",RAW_m_TEI0187_REV01!$AE:$AG),3,0),"---")</f>
        <v>---</v>
      </c>
      <c r="S1215" s="59" t="str">
        <f t="shared" si="39"/>
        <v>---</v>
      </c>
    </row>
    <row r="1216" spans="2:19" ht="15" customHeight="1" x14ac:dyDescent="0.25">
      <c r="B1216" s="59">
        <f t="shared" si="40"/>
        <v>1211</v>
      </c>
      <c r="C1216" s="60">
        <f>IFERROR(IF($C$4="TEB0187_REV01",CALC_CONN_TEB0187_REV01!U1216,),"---")</f>
        <v>0</v>
      </c>
      <c r="D1216" s="59">
        <f>IFERROR(IF($C$4="TEB0187_REV01",CALC_CONN_TEB0187_REV01!D1216,),"---")</f>
        <v>0</v>
      </c>
      <c r="E1216" s="59">
        <f>IFERROR(IF($C$4="TEB0187_REV01",CALC_CONN_TEB0187_REV01!E1216,),"---")</f>
        <v>0</v>
      </c>
      <c r="F1216" s="59" t="str">
        <f>IFERROR(IF(VLOOKUP($D1216&amp;"-"&amp;$E1216,IF($C$4="TEB0187_REV01",CALC_CONN_TEB0187_REV01!$F:$I),4,0)="--","---",IF($C$4="TEB0187_REV01",CALC_CONN_TEB0187_REV01!$G1216&amp; " --&gt; " &amp;CALC_CONN_TEB0187_REV01!$I1216&amp; " --&gt; ")),"---")</f>
        <v>---</v>
      </c>
      <c r="G1216" s="59" t="str">
        <f>IFERROR(IF(VLOOKUP($D1216&amp;"-"&amp;$E1216,IF($C$4="TEB0187_REV01",CALC_CONN_TEB0187_REV01!$F:$H),3,0)="--",VLOOKUP($D1216&amp;"-"&amp;$E1216,IF($C$4="TEB0187_REV01",CALC_CONN_TEB0187_REV01!$F:$H),2,0),VLOOKUP($D1216&amp;"-"&amp;$E1216,IF($C$4="TEB0187_REV01",CALC_CONN_TEB0187_REV01!$F:$H),3,0)),"---")</f>
        <v>---</v>
      </c>
      <c r="H1216" s="59" t="str">
        <f>IFERROR(VLOOKUP(G1216,IF($C$4="TEB0187_REV01",CALC_CONN_TEB0187_REV01!$G:$T),14,0),"---")</f>
        <v>---</v>
      </c>
      <c r="I1216" s="59" t="str">
        <f>IFERROR(VLOOKUP($D1216&amp;"-"&amp;$E1216,IF($C$4="TEB0187_REV01",CALC_CONN_TEB0187_REV01!$F:$K,"???"),6,0),"---")</f>
        <v>---</v>
      </c>
      <c r="J1216" s="61" t="str">
        <f>IFERROR(VLOOKUP($D1216&amp;"-"&amp;$E1216,IF($C$4="TEB0187_REV01",CALC_CONN_TEB0187_REV01!$F:$M,"???"),8,0),"---")</f>
        <v>---</v>
      </c>
      <c r="K1216" s="62" t="str">
        <f>IFERROR(VLOOKUP($D1216&amp;"-"&amp;$E1216,IF($C$4="TEB0187_REV01",CALC_CONN_TEB0187_REV01!$F:$N),9,0),"---")</f>
        <v>---</v>
      </c>
      <c r="L1216" s="59" t="str">
        <f>IFERROR(VLOOKUP(K1216,B2B!$H$3:$I$2000,2,0),"---")</f>
        <v>---</v>
      </c>
      <c r="M1216" s="59" t="str">
        <f>IFERROR(VLOOKUP(L1216,IF($M$4="TEI0187_REV01",RAW_m_TEI0187_REV01!$AD:$AH),5,0),"---")</f>
        <v>---</v>
      </c>
      <c r="N1216" s="59" t="str">
        <f>IFERROR(VLOOKUP(L1216,IF($M$4="TEI0187_REV01",RAW_m_TEI0187_REV01!$AE:$AJ),6,0),"---")</f>
        <v>---</v>
      </c>
      <c r="O1216" s="63" t="str">
        <f>IFERROR(VLOOKUP(L1216,IF($M$4="TEI0187_REV01",RAW_m_TEI0187_REV01!$AD:$AE),2,0),"---")</f>
        <v>---</v>
      </c>
      <c r="P1216" s="59" t="str">
        <f>IFERROR(VLOOKUP(O1216,IF($M$4="TEI0187_REV01",RAW_m_TEI0187_REV01!$AJ:$AK),2,0),"---")</f>
        <v>---</v>
      </c>
      <c r="Q1216" s="59" t="str">
        <f>IFERROR(VLOOKUP(L1216,IF($M$4="TEI0187_REV01",RAW_m_TEI0187_REV01!$AD:$AF),3,0),"---")</f>
        <v>---</v>
      </c>
      <c r="R1216" s="59" t="str">
        <f>IFERROR(VLOOKUP(O1216,IF($M$4="TEI0187_REV01",RAW_m_TEI0187_REV01!$AE:$AG),3,0),"---")</f>
        <v>---</v>
      </c>
      <c r="S1216" s="59" t="str">
        <f t="shared" si="39"/>
        <v>---</v>
      </c>
    </row>
    <row r="1217" spans="2:19" ht="15" customHeight="1" x14ac:dyDescent="0.25">
      <c r="B1217" s="59">
        <f t="shared" si="40"/>
        <v>1212</v>
      </c>
      <c r="C1217" s="60">
        <f>IFERROR(IF($C$4="TEB0187_REV01",CALC_CONN_TEB0187_REV01!U1217,),"---")</f>
        <v>0</v>
      </c>
      <c r="D1217" s="59">
        <f>IFERROR(IF($C$4="TEB0187_REV01",CALC_CONN_TEB0187_REV01!D1217,),"---")</f>
        <v>0</v>
      </c>
      <c r="E1217" s="59">
        <f>IFERROR(IF($C$4="TEB0187_REV01",CALC_CONN_TEB0187_REV01!E1217,),"---")</f>
        <v>0</v>
      </c>
      <c r="F1217" s="59" t="str">
        <f>IFERROR(IF(VLOOKUP($D1217&amp;"-"&amp;$E1217,IF($C$4="TEB0187_REV01",CALC_CONN_TEB0187_REV01!$F:$I),4,0)="--","---",IF($C$4="TEB0187_REV01",CALC_CONN_TEB0187_REV01!$G1217&amp; " --&gt; " &amp;CALC_CONN_TEB0187_REV01!$I1217&amp; " --&gt; ")),"---")</f>
        <v>---</v>
      </c>
      <c r="G1217" s="59" t="str">
        <f>IFERROR(IF(VLOOKUP($D1217&amp;"-"&amp;$E1217,IF($C$4="TEB0187_REV01",CALC_CONN_TEB0187_REV01!$F:$H),3,0)="--",VLOOKUP($D1217&amp;"-"&amp;$E1217,IF($C$4="TEB0187_REV01",CALC_CONN_TEB0187_REV01!$F:$H),2,0),VLOOKUP($D1217&amp;"-"&amp;$E1217,IF($C$4="TEB0187_REV01",CALC_CONN_TEB0187_REV01!$F:$H),3,0)),"---")</f>
        <v>---</v>
      </c>
      <c r="H1217" s="59" t="str">
        <f>IFERROR(VLOOKUP(G1217,IF($C$4="TEB0187_REV01",CALC_CONN_TEB0187_REV01!$G:$T),14,0),"---")</f>
        <v>---</v>
      </c>
      <c r="I1217" s="59" t="str">
        <f>IFERROR(VLOOKUP($D1217&amp;"-"&amp;$E1217,IF($C$4="TEB0187_REV01",CALC_CONN_TEB0187_REV01!$F:$K,"???"),6,0),"---")</f>
        <v>---</v>
      </c>
      <c r="J1217" s="61" t="str">
        <f>IFERROR(VLOOKUP($D1217&amp;"-"&amp;$E1217,IF($C$4="TEB0187_REV01",CALC_CONN_TEB0187_REV01!$F:$M,"???"),8,0),"---")</f>
        <v>---</v>
      </c>
      <c r="K1217" s="62" t="str">
        <f>IFERROR(VLOOKUP($D1217&amp;"-"&amp;$E1217,IF($C$4="TEB0187_REV01",CALC_CONN_TEB0187_REV01!$F:$N),9,0),"---")</f>
        <v>---</v>
      </c>
      <c r="L1217" s="59" t="str">
        <f>IFERROR(VLOOKUP(K1217,B2B!$H$3:$I$2000,2,0),"---")</f>
        <v>---</v>
      </c>
      <c r="M1217" s="59" t="str">
        <f>IFERROR(VLOOKUP(L1217,IF($M$4="TEI0187_REV01",RAW_m_TEI0187_REV01!$AD:$AH),5,0),"---")</f>
        <v>---</v>
      </c>
      <c r="N1217" s="59" t="str">
        <f>IFERROR(VLOOKUP(L1217,IF($M$4="TEI0187_REV01",RAW_m_TEI0187_REV01!$AE:$AJ),6,0),"---")</f>
        <v>---</v>
      </c>
      <c r="O1217" s="63" t="str">
        <f>IFERROR(VLOOKUP(L1217,IF($M$4="TEI0187_REV01",RAW_m_TEI0187_REV01!$AD:$AE),2,0),"---")</f>
        <v>---</v>
      </c>
      <c r="P1217" s="59" t="str">
        <f>IFERROR(VLOOKUP(O1217,IF($M$4="TEI0187_REV01",RAW_m_TEI0187_REV01!$AJ:$AK),2,0),"---")</f>
        <v>---</v>
      </c>
      <c r="Q1217" s="59" t="str">
        <f>IFERROR(VLOOKUP(L1217,IF($M$4="TEI0187_REV01",RAW_m_TEI0187_REV01!$AD:$AF),3,0),"---")</f>
        <v>---</v>
      </c>
      <c r="R1217" s="59" t="str">
        <f>IFERROR(VLOOKUP(O1217,IF($M$4="TEI0187_REV01",RAW_m_TEI0187_REV01!$AE:$AG),3,0),"---")</f>
        <v>---</v>
      </c>
      <c r="S1217" s="59" t="str">
        <f t="shared" si="39"/>
        <v>---</v>
      </c>
    </row>
    <row r="1218" spans="2:19" ht="15" customHeight="1" x14ac:dyDescent="0.25">
      <c r="B1218" s="59">
        <f t="shared" si="40"/>
        <v>1213</v>
      </c>
      <c r="C1218" s="60">
        <f>IFERROR(IF($C$4="TEB0187_REV01",CALC_CONN_TEB0187_REV01!U1218,),"---")</f>
        <v>0</v>
      </c>
      <c r="D1218" s="59">
        <f>IFERROR(IF($C$4="TEB0187_REV01",CALC_CONN_TEB0187_REV01!D1218,),"---")</f>
        <v>0</v>
      </c>
      <c r="E1218" s="59">
        <f>IFERROR(IF($C$4="TEB0187_REV01",CALC_CONN_TEB0187_REV01!E1218,),"---")</f>
        <v>0</v>
      </c>
      <c r="F1218" s="59" t="str">
        <f>IFERROR(IF(VLOOKUP($D1218&amp;"-"&amp;$E1218,IF($C$4="TEB0187_REV01",CALC_CONN_TEB0187_REV01!$F:$I),4,0)="--","---",IF($C$4="TEB0187_REV01",CALC_CONN_TEB0187_REV01!$G1218&amp; " --&gt; " &amp;CALC_CONN_TEB0187_REV01!$I1218&amp; " --&gt; ")),"---")</f>
        <v>---</v>
      </c>
      <c r="G1218" s="59" t="str">
        <f>IFERROR(IF(VLOOKUP($D1218&amp;"-"&amp;$E1218,IF($C$4="TEB0187_REV01",CALC_CONN_TEB0187_REV01!$F:$H),3,0)="--",VLOOKUP($D1218&amp;"-"&amp;$E1218,IF($C$4="TEB0187_REV01",CALC_CONN_TEB0187_REV01!$F:$H),2,0),VLOOKUP($D1218&amp;"-"&amp;$E1218,IF($C$4="TEB0187_REV01",CALC_CONN_TEB0187_REV01!$F:$H),3,0)),"---")</f>
        <v>---</v>
      </c>
      <c r="H1218" s="59" t="str">
        <f>IFERROR(VLOOKUP(G1218,IF($C$4="TEB0187_REV01",CALC_CONN_TEB0187_REV01!$G:$T),14,0),"---")</f>
        <v>---</v>
      </c>
      <c r="I1218" s="59" t="str">
        <f>IFERROR(VLOOKUP($D1218&amp;"-"&amp;$E1218,IF($C$4="TEB0187_REV01",CALC_CONN_TEB0187_REV01!$F:$K,"???"),6,0),"---")</f>
        <v>---</v>
      </c>
      <c r="J1218" s="61" t="str">
        <f>IFERROR(VLOOKUP($D1218&amp;"-"&amp;$E1218,IF($C$4="TEB0187_REV01",CALC_CONN_TEB0187_REV01!$F:$M,"???"),8,0),"---")</f>
        <v>---</v>
      </c>
      <c r="K1218" s="62" t="str">
        <f>IFERROR(VLOOKUP($D1218&amp;"-"&amp;$E1218,IF($C$4="TEB0187_REV01",CALC_CONN_TEB0187_REV01!$F:$N),9,0),"---")</f>
        <v>---</v>
      </c>
      <c r="L1218" s="59" t="str">
        <f>IFERROR(VLOOKUP(K1218,B2B!$H$3:$I$2000,2,0),"---")</f>
        <v>---</v>
      </c>
      <c r="M1218" s="59" t="str">
        <f>IFERROR(VLOOKUP(L1218,IF($M$4="TEI0187_REV01",RAW_m_TEI0187_REV01!$AD:$AH),5,0),"---")</f>
        <v>---</v>
      </c>
      <c r="N1218" s="59" t="str">
        <f>IFERROR(VLOOKUP(L1218,IF($M$4="TEI0187_REV01",RAW_m_TEI0187_REV01!$AE:$AJ),6,0),"---")</f>
        <v>---</v>
      </c>
      <c r="O1218" s="63" t="str">
        <f>IFERROR(VLOOKUP(L1218,IF($M$4="TEI0187_REV01",RAW_m_TEI0187_REV01!$AD:$AE),2,0),"---")</f>
        <v>---</v>
      </c>
      <c r="P1218" s="59" t="str">
        <f>IFERROR(VLOOKUP(O1218,IF($M$4="TEI0187_REV01",RAW_m_TEI0187_REV01!$AJ:$AK),2,0),"---")</f>
        <v>---</v>
      </c>
      <c r="Q1218" s="59" t="str">
        <f>IFERROR(VLOOKUP(L1218,IF($M$4="TEI0187_REV01",RAW_m_TEI0187_REV01!$AD:$AF),3,0),"---")</f>
        <v>---</v>
      </c>
      <c r="R1218" s="59" t="str">
        <f>IFERROR(VLOOKUP(O1218,IF($M$4="TEI0187_REV01",RAW_m_TEI0187_REV01!$AE:$AG),3,0),"---")</f>
        <v>---</v>
      </c>
      <c r="S1218" s="59" t="str">
        <f t="shared" si="39"/>
        <v>---</v>
      </c>
    </row>
    <row r="1219" spans="2:19" ht="15" customHeight="1" x14ac:dyDescent="0.25">
      <c r="B1219" s="59">
        <f t="shared" si="40"/>
        <v>1214</v>
      </c>
      <c r="C1219" s="60">
        <f>IFERROR(IF($C$4="TEB0187_REV01",CALC_CONN_TEB0187_REV01!U1219,),"---")</f>
        <v>0</v>
      </c>
      <c r="D1219" s="59">
        <f>IFERROR(IF($C$4="TEB0187_REV01",CALC_CONN_TEB0187_REV01!D1219,),"---")</f>
        <v>0</v>
      </c>
      <c r="E1219" s="59">
        <f>IFERROR(IF($C$4="TEB0187_REV01",CALC_CONN_TEB0187_REV01!E1219,),"---")</f>
        <v>0</v>
      </c>
      <c r="F1219" s="59" t="str">
        <f>IFERROR(IF(VLOOKUP($D1219&amp;"-"&amp;$E1219,IF($C$4="TEB0187_REV01",CALC_CONN_TEB0187_REV01!$F:$I),4,0)="--","---",IF($C$4="TEB0187_REV01",CALC_CONN_TEB0187_REV01!$G1219&amp; " --&gt; " &amp;CALC_CONN_TEB0187_REV01!$I1219&amp; " --&gt; ")),"---")</f>
        <v>---</v>
      </c>
      <c r="G1219" s="59" t="str">
        <f>IFERROR(IF(VLOOKUP($D1219&amp;"-"&amp;$E1219,IF($C$4="TEB0187_REV01",CALC_CONN_TEB0187_REV01!$F:$H),3,0)="--",VLOOKUP($D1219&amp;"-"&amp;$E1219,IF($C$4="TEB0187_REV01",CALC_CONN_TEB0187_REV01!$F:$H),2,0),VLOOKUP($D1219&amp;"-"&amp;$E1219,IF($C$4="TEB0187_REV01",CALC_CONN_TEB0187_REV01!$F:$H),3,0)),"---")</f>
        <v>---</v>
      </c>
      <c r="H1219" s="59" t="str">
        <f>IFERROR(VLOOKUP(G1219,IF($C$4="TEB0187_REV01",CALC_CONN_TEB0187_REV01!$G:$T),14,0),"---")</f>
        <v>---</v>
      </c>
      <c r="I1219" s="59" t="str">
        <f>IFERROR(VLOOKUP($D1219&amp;"-"&amp;$E1219,IF($C$4="TEB0187_REV01",CALC_CONN_TEB0187_REV01!$F:$K,"???"),6,0),"---")</f>
        <v>---</v>
      </c>
      <c r="J1219" s="61" t="str">
        <f>IFERROR(VLOOKUP($D1219&amp;"-"&amp;$E1219,IF($C$4="TEB0187_REV01",CALC_CONN_TEB0187_REV01!$F:$M,"???"),8,0),"---")</f>
        <v>---</v>
      </c>
      <c r="K1219" s="62" t="str">
        <f>IFERROR(VLOOKUP($D1219&amp;"-"&amp;$E1219,IF($C$4="TEB0187_REV01",CALC_CONN_TEB0187_REV01!$F:$N),9,0),"---")</f>
        <v>---</v>
      </c>
      <c r="L1219" s="59" t="str">
        <f>IFERROR(VLOOKUP(K1219,B2B!$H$3:$I$2000,2,0),"---")</f>
        <v>---</v>
      </c>
      <c r="M1219" s="59" t="str">
        <f>IFERROR(VLOOKUP(L1219,IF($M$4="TEI0187_REV01",RAW_m_TEI0187_REV01!$AD:$AH),5,0),"---")</f>
        <v>---</v>
      </c>
      <c r="N1219" s="59" t="str">
        <f>IFERROR(VLOOKUP(L1219,IF($M$4="TEI0187_REV01",RAW_m_TEI0187_REV01!$AE:$AJ),6,0),"---")</f>
        <v>---</v>
      </c>
      <c r="O1219" s="63" t="str">
        <f>IFERROR(VLOOKUP(L1219,IF($M$4="TEI0187_REV01",RAW_m_TEI0187_REV01!$AD:$AE),2,0),"---")</f>
        <v>---</v>
      </c>
      <c r="P1219" s="59" t="str">
        <f>IFERROR(VLOOKUP(O1219,IF($M$4="TEI0187_REV01",RAW_m_TEI0187_REV01!$AJ:$AK),2,0),"---")</f>
        <v>---</v>
      </c>
      <c r="Q1219" s="59" t="str">
        <f>IFERROR(VLOOKUP(L1219,IF($M$4="TEI0187_REV01",RAW_m_TEI0187_REV01!$AD:$AF),3,0),"---")</f>
        <v>---</v>
      </c>
      <c r="R1219" s="59" t="str">
        <f>IFERROR(VLOOKUP(O1219,IF($M$4="TEI0187_REV01",RAW_m_TEI0187_REV01!$AE:$AG),3,0),"---")</f>
        <v>---</v>
      </c>
      <c r="S1219" s="59" t="str">
        <f t="shared" si="39"/>
        <v>---</v>
      </c>
    </row>
    <row r="1220" spans="2:19" ht="15" customHeight="1" x14ac:dyDescent="0.25">
      <c r="B1220" s="59">
        <f t="shared" si="40"/>
        <v>1215</v>
      </c>
      <c r="C1220" s="60">
        <f>IFERROR(IF($C$4="TEB0187_REV01",CALC_CONN_TEB0187_REV01!U1220,),"---")</f>
        <v>0</v>
      </c>
      <c r="D1220" s="59">
        <f>IFERROR(IF($C$4="TEB0187_REV01",CALC_CONN_TEB0187_REV01!D1220,),"---")</f>
        <v>0</v>
      </c>
      <c r="E1220" s="59">
        <f>IFERROR(IF($C$4="TEB0187_REV01",CALC_CONN_TEB0187_REV01!E1220,),"---")</f>
        <v>0</v>
      </c>
      <c r="F1220" s="59" t="str">
        <f>IFERROR(IF(VLOOKUP($D1220&amp;"-"&amp;$E1220,IF($C$4="TEB0187_REV01",CALC_CONN_TEB0187_REV01!$F:$I),4,0)="--","---",IF($C$4="TEB0187_REV01",CALC_CONN_TEB0187_REV01!$G1220&amp; " --&gt; " &amp;CALC_CONN_TEB0187_REV01!$I1220&amp; " --&gt; ")),"---")</f>
        <v>---</v>
      </c>
      <c r="G1220" s="59" t="str">
        <f>IFERROR(IF(VLOOKUP($D1220&amp;"-"&amp;$E1220,IF($C$4="TEB0187_REV01",CALC_CONN_TEB0187_REV01!$F:$H),3,0)="--",VLOOKUP($D1220&amp;"-"&amp;$E1220,IF($C$4="TEB0187_REV01",CALC_CONN_TEB0187_REV01!$F:$H),2,0),VLOOKUP($D1220&amp;"-"&amp;$E1220,IF($C$4="TEB0187_REV01",CALC_CONN_TEB0187_REV01!$F:$H),3,0)),"---")</f>
        <v>---</v>
      </c>
      <c r="H1220" s="59" t="str">
        <f>IFERROR(VLOOKUP(G1220,IF($C$4="TEB0187_REV01",CALC_CONN_TEB0187_REV01!$G:$T),14,0),"---")</f>
        <v>---</v>
      </c>
      <c r="I1220" s="59" t="str">
        <f>IFERROR(VLOOKUP($D1220&amp;"-"&amp;$E1220,IF($C$4="TEB0187_REV01",CALC_CONN_TEB0187_REV01!$F:$K,"???"),6,0),"---")</f>
        <v>---</v>
      </c>
      <c r="J1220" s="61" t="str">
        <f>IFERROR(VLOOKUP($D1220&amp;"-"&amp;$E1220,IF($C$4="TEB0187_REV01",CALC_CONN_TEB0187_REV01!$F:$M,"???"),8,0),"---")</f>
        <v>---</v>
      </c>
      <c r="K1220" s="62" t="str">
        <f>IFERROR(VLOOKUP($D1220&amp;"-"&amp;$E1220,IF($C$4="TEB0187_REV01",CALC_CONN_TEB0187_REV01!$F:$N),9,0),"---")</f>
        <v>---</v>
      </c>
      <c r="L1220" s="59" t="str">
        <f>IFERROR(VLOOKUP(K1220,B2B!$H$3:$I$2000,2,0),"---")</f>
        <v>---</v>
      </c>
      <c r="M1220" s="59" t="str">
        <f>IFERROR(VLOOKUP(L1220,IF($M$4="TEI0187_REV01",RAW_m_TEI0187_REV01!$AD:$AH),5,0),"---")</f>
        <v>---</v>
      </c>
      <c r="N1220" s="59" t="str">
        <f>IFERROR(VLOOKUP(L1220,IF($M$4="TEI0187_REV01",RAW_m_TEI0187_REV01!$AE:$AJ),6,0),"---")</f>
        <v>---</v>
      </c>
      <c r="O1220" s="63" t="str">
        <f>IFERROR(VLOOKUP(L1220,IF($M$4="TEI0187_REV01",RAW_m_TEI0187_REV01!$AD:$AE),2,0),"---")</f>
        <v>---</v>
      </c>
      <c r="P1220" s="59" t="str">
        <f>IFERROR(VLOOKUP(O1220,IF($M$4="TEI0187_REV01",RAW_m_TEI0187_REV01!$AJ:$AK),2,0),"---")</f>
        <v>---</v>
      </c>
      <c r="Q1220" s="59" t="str">
        <f>IFERROR(VLOOKUP(L1220,IF($M$4="TEI0187_REV01",RAW_m_TEI0187_REV01!$AD:$AF),3,0),"---")</f>
        <v>---</v>
      </c>
      <c r="R1220" s="59" t="str">
        <f>IFERROR(VLOOKUP(O1220,IF($M$4="TEI0187_REV01",RAW_m_TEI0187_REV01!$AE:$AG),3,0),"---")</f>
        <v>---</v>
      </c>
      <c r="S1220" s="59" t="str">
        <f t="shared" si="39"/>
        <v>---</v>
      </c>
    </row>
    <row r="1221" spans="2:19" ht="15" customHeight="1" x14ac:dyDescent="0.25">
      <c r="B1221" s="59">
        <f t="shared" si="40"/>
        <v>1216</v>
      </c>
      <c r="C1221" s="60">
        <f>IFERROR(IF($C$4="TEB0187_REV01",CALC_CONN_TEB0187_REV01!U1221,),"---")</f>
        <v>0</v>
      </c>
      <c r="D1221" s="59">
        <f>IFERROR(IF($C$4="TEB0187_REV01",CALC_CONN_TEB0187_REV01!D1221,),"---")</f>
        <v>0</v>
      </c>
      <c r="E1221" s="59">
        <f>IFERROR(IF($C$4="TEB0187_REV01",CALC_CONN_TEB0187_REV01!E1221,),"---")</f>
        <v>0</v>
      </c>
      <c r="F1221" s="59" t="str">
        <f>IFERROR(IF(VLOOKUP($D1221&amp;"-"&amp;$E1221,IF($C$4="TEB0187_REV01",CALC_CONN_TEB0187_REV01!$F:$I),4,0)="--","---",IF($C$4="TEB0187_REV01",CALC_CONN_TEB0187_REV01!$G1221&amp; " --&gt; " &amp;CALC_CONN_TEB0187_REV01!$I1221&amp; " --&gt; ")),"---")</f>
        <v>---</v>
      </c>
      <c r="G1221" s="59" t="str">
        <f>IFERROR(IF(VLOOKUP($D1221&amp;"-"&amp;$E1221,IF($C$4="TEB0187_REV01",CALC_CONN_TEB0187_REV01!$F:$H),3,0)="--",VLOOKUP($D1221&amp;"-"&amp;$E1221,IF($C$4="TEB0187_REV01",CALC_CONN_TEB0187_REV01!$F:$H),2,0),VLOOKUP($D1221&amp;"-"&amp;$E1221,IF($C$4="TEB0187_REV01",CALC_CONN_TEB0187_REV01!$F:$H),3,0)),"---")</f>
        <v>---</v>
      </c>
      <c r="H1221" s="59" t="str">
        <f>IFERROR(VLOOKUP(G1221,IF($C$4="TEB0187_REV01",CALC_CONN_TEB0187_REV01!$G:$T),14,0),"---")</f>
        <v>---</v>
      </c>
      <c r="I1221" s="59" t="str">
        <f>IFERROR(VLOOKUP($D1221&amp;"-"&amp;$E1221,IF($C$4="TEB0187_REV01",CALC_CONN_TEB0187_REV01!$F:$K,"???"),6,0),"---")</f>
        <v>---</v>
      </c>
      <c r="J1221" s="61" t="str">
        <f>IFERROR(VLOOKUP($D1221&amp;"-"&amp;$E1221,IF($C$4="TEB0187_REV01",CALC_CONN_TEB0187_REV01!$F:$M,"???"),8,0),"---")</f>
        <v>---</v>
      </c>
      <c r="K1221" s="62" t="str">
        <f>IFERROR(VLOOKUP($D1221&amp;"-"&amp;$E1221,IF($C$4="TEB0187_REV01",CALC_CONN_TEB0187_REV01!$F:$N),9,0),"---")</f>
        <v>---</v>
      </c>
      <c r="L1221" s="59" t="str">
        <f>IFERROR(VLOOKUP(K1221,B2B!$H$3:$I$2000,2,0),"---")</f>
        <v>---</v>
      </c>
      <c r="M1221" s="59" t="str">
        <f>IFERROR(VLOOKUP(L1221,IF($M$4="TEI0187_REV01",RAW_m_TEI0187_REV01!$AD:$AH),5,0),"---")</f>
        <v>---</v>
      </c>
      <c r="N1221" s="59" t="str">
        <f>IFERROR(VLOOKUP(L1221,IF($M$4="TEI0187_REV01",RAW_m_TEI0187_REV01!$AE:$AJ),6,0),"---")</f>
        <v>---</v>
      </c>
      <c r="O1221" s="63" t="str">
        <f>IFERROR(VLOOKUP(L1221,IF($M$4="TEI0187_REV01",RAW_m_TEI0187_REV01!$AD:$AE),2,0),"---")</f>
        <v>---</v>
      </c>
      <c r="P1221" s="59" t="str">
        <f>IFERROR(VLOOKUP(O1221,IF($M$4="TEI0187_REV01",RAW_m_TEI0187_REV01!$AJ:$AK),2,0),"---")</f>
        <v>---</v>
      </c>
      <c r="Q1221" s="59" t="str">
        <f>IFERROR(VLOOKUP(L1221,IF($M$4="TEI0187_REV01",RAW_m_TEI0187_REV01!$AD:$AF),3,0),"---")</f>
        <v>---</v>
      </c>
      <c r="R1221" s="59" t="str">
        <f>IFERROR(VLOOKUP(O1221,IF($M$4="TEI0187_REV01",RAW_m_TEI0187_REV01!$AE:$AG),3,0),"---")</f>
        <v>---</v>
      </c>
      <c r="S1221" s="59" t="str">
        <f t="shared" si="39"/>
        <v>---</v>
      </c>
    </row>
    <row r="1222" spans="2:19" ht="15" customHeight="1" x14ac:dyDescent="0.25">
      <c r="B1222" s="59">
        <f t="shared" si="40"/>
        <v>1217</v>
      </c>
      <c r="C1222" s="60">
        <f>IFERROR(IF($C$4="TEB0187_REV01",CALC_CONN_TEB0187_REV01!U1222,),"---")</f>
        <v>0</v>
      </c>
      <c r="D1222" s="59">
        <f>IFERROR(IF($C$4="TEB0187_REV01",CALC_CONN_TEB0187_REV01!D1222,),"---")</f>
        <v>0</v>
      </c>
      <c r="E1222" s="59">
        <f>IFERROR(IF($C$4="TEB0187_REV01",CALC_CONN_TEB0187_REV01!E1222,),"---")</f>
        <v>0</v>
      </c>
      <c r="F1222" s="59" t="str">
        <f>IFERROR(IF(VLOOKUP($D1222&amp;"-"&amp;$E1222,IF($C$4="TEB0187_REV01",CALC_CONN_TEB0187_REV01!$F:$I),4,0)="--","---",IF($C$4="TEB0187_REV01",CALC_CONN_TEB0187_REV01!$G1222&amp; " --&gt; " &amp;CALC_CONN_TEB0187_REV01!$I1222&amp; " --&gt; ")),"---")</f>
        <v>---</v>
      </c>
      <c r="G1222" s="59" t="str">
        <f>IFERROR(IF(VLOOKUP($D1222&amp;"-"&amp;$E1222,IF($C$4="TEB0187_REV01",CALC_CONN_TEB0187_REV01!$F:$H),3,0)="--",VLOOKUP($D1222&amp;"-"&amp;$E1222,IF($C$4="TEB0187_REV01",CALC_CONN_TEB0187_REV01!$F:$H),2,0),VLOOKUP($D1222&amp;"-"&amp;$E1222,IF($C$4="TEB0187_REV01",CALC_CONN_TEB0187_REV01!$F:$H),3,0)),"---")</f>
        <v>---</v>
      </c>
      <c r="H1222" s="59" t="str">
        <f>IFERROR(VLOOKUP(G1222,IF($C$4="TEB0187_REV01",CALC_CONN_TEB0187_REV01!$G:$T),14,0),"---")</f>
        <v>---</v>
      </c>
      <c r="I1222" s="59" t="str">
        <f>IFERROR(VLOOKUP($D1222&amp;"-"&amp;$E1222,IF($C$4="TEB0187_REV01",CALC_CONN_TEB0187_REV01!$F:$K,"???"),6,0),"---")</f>
        <v>---</v>
      </c>
      <c r="J1222" s="61" t="str">
        <f>IFERROR(VLOOKUP($D1222&amp;"-"&amp;$E1222,IF($C$4="TEB0187_REV01",CALC_CONN_TEB0187_REV01!$F:$M,"???"),8,0),"---")</f>
        <v>---</v>
      </c>
      <c r="K1222" s="62" t="str">
        <f>IFERROR(VLOOKUP($D1222&amp;"-"&amp;$E1222,IF($C$4="TEB0187_REV01",CALC_CONN_TEB0187_REV01!$F:$N),9,0),"---")</f>
        <v>---</v>
      </c>
      <c r="L1222" s="59" t="str">
        <f>IFERROR(VLOOKUP(K1222,B2B!$H$3:$I$2000,2,0),"---")</f>
        <v>---</v>
      </c>
      <c r="M1222" s="59" t="str">
        <f>IFERROR(VLOOKUP(L1222,IF($M$4="TEI0187_REV01",RAW_m_TEI0187_REV01!$AD:$AH),5,0),"---")</f>
        <v>---</v>
      </c>
      <c r="N1222" s="59" t="str">
        <f>IFERROR(VLOOKUP(L1222,IF($M$4="TEI0187_REV01",RAW_m_TEI0187_REV01!$AE:$AJ),6,0),"---")</f>
        <v>---</v>
      </c>
      <c r="O1222" s="63" t="str">
        <f>IFERROR(VLOOKUP(L1222,IF($M$4="TEI0187_REV01",RAW_m_TEI0187_REV01!$AD:$AE),2,0),"---")</f>
        <v>---</v>
      </c>
      <c r="P1222" s="59" t="str">
        <f>IFERROR(VLOOKUP(O1222,IF($M$4="TEI0187_REV01",RAW_m_TEI0187_REV01!$AJ:$AK),2,0),"---")</f>
        <v>---</v>
      </c>
      <c r="Q1222" s="59" t="str">
        <f>IFERROR(VLOOKUP(L1222,IF($M$4="TEI0187_REV01",RAW_m_TEI0187_REV01!$AD:$AF),3,0),"---")</f>
        <v>---</v>
      </c>
      <c r="R1222" s="59" t="str">
        <f>IFERROR(VLOOKUP(O1222,IF($M$4="TEI0187_REV01",RAW_m_TEI0187_REV01!$AE:$AG),3,0),"---")</f>
        <v>---</v>
      </c>
      <c r="S1222" s="59" t="str">
        <f t="shared" si="39"/>
        <v>---</v>
      </c>
    </row>
    <row r="1223" spans="2:19" ht="15" customHeight="1" x14ac:dyDescent="0.25">
      <c r="B1223" s="59">
        <f t="shared" si="40"/>
        <v>1218</v>
      </c>
      <c r="C1223" s="60">
        <f>IFERROR(IF($C$4="TEB0187_REV01",CALC_CONN_TEB0187_REV01!U1223,),"---")</f>
        <v>0</v>
      </c>
      <c r="D1223" s="59">
        <f>IFERROR(IF($C$4="TEB0187_REV01",CALC_CONN_TEB0187_REV01!D1223,),"---")</f>
        <v>0</v>
      </c>
      <c r="E1223" s="59">
        <f>IFERROR(IF($C$4="TEB0187_REV01",CALC_CONN_TEB0187_REV01!E1223,),"---")</f>
        <v>0</v>
      </c>
      <c r="F1223" s="59" t="str">
        <f>IFERROR(IF(VLOOKUP($D1223&amp;"-"&amp;$E1223,IF($C$4="TEB0187_REV01",CALC_CONN_TEB0187_REV01!$F:$I),4,0)="--","---",IF($C$4="TEB0187_REV01",CALC_CONN_TEB0187_REV01!$G1223&amp; " --&gt; " &amp;CALC_CONN_TEB0187_REV01!$I1223&amp; " --&gt; ")),"---")</f>
        <v>---</v>
      </c>
      <c r="G1223" s="59" t="str">
        <f>IFERROR(IF(VLOOKUP($D1223&amp;"-"&amp;$E1223,IF($C$4="TEB0187_REV01",CALC_CONN_TEB0187_REV01!$F:$H),3,0)="--",VLOOKUP($D1223&amp;"-"&amp;$E1223,IF($C$4="TEB0187_REV01",CALC_CONN_TEB0187_REV01!$F:$H),2,0),VLOOKUP($D1223&amp;"-"&amp;$E1223,IF($C$4="TEB0187_REV01",CALC_CONN_TEB0187_REV01!$F:$H),3,0)),"---")</f>
        <v>---</v>
      </c>
      <c r="H1223" s="59" t="str">
        <f>IFERROR(VLOOKUP(G1223,IF($C$4="TEB0187_REV01",CALC_CONN_TEB0187_REV01!$G:$T),14,0),"---")</f>
        <v>---</v>
      </c>
      <c r="I1223" s="59" t="str">
        <f>IFERROR(VLOOKUP($D1223&amp;"-"&amp;$E1223,IF($C$4="TEB0187_REV01",CALC_CONN_TEB0187_REV01!$F:$K,"???"),6,0),"---")</f>
        <v>---</v>
      </c>
      <c r="J1223" s="61" t="str">
        <f>IFERROR(VLOOKUP($D1223&amp;"-"&amp;$E1223,IF($C$4="TEB0187_REV01",CALC_CONN_TEB0187_REV01!$F:$M,"???"),8,0),"---")</f>
        <v>---</v>
      </c>
      <c r="K1223" s="62" t="str">
        <f>IFERROR(VLOOKUP($D1223&amp;"-"&amp;$E1223,IF($C$4="TEB0187_REV01",CALC_CONN_TEB0187_REV01!$F:$N),9,0),"---")</f>
        <v>---</v>
      </c>
      <c r="L1223" s="59" t="str">
        <f>IFERROR(VLOOKUP(K1223,B2B!$H$3:$I$2000,2,0),"---")</f>
        <v>---</v>
      </c>
      <c r="M1223" s="59" t="str">
        <f>IFERROR(VLOOKUP(L1223,IF($M$4="TEI0187_REV01",RAW_m_TEI0187_REV01!$AD:$AH),5,0),"---")</f>
        <v>---</v>
      </c>
      <c r="N1223" s="59" t="str">
        <f>IFERROR(VLOOKUP(L1223,IF($M$4="TEI0187_REV01",RAW_m_TEI0187_REV01!$AE:$AJ),6,0),"---")</f>
        <v>---</v>
      </c>
      <c r="O1223" s="63" t="str">
        <f>IFERROR(VLOOKUP(L1223,IF($M$4="TEI0187_REV01",RAW_m_TEI0187_REV01!$AD:$AE),2,0),"---")</f>
        <v>---</v>
      </c>
      <c r="P1223" s="59" t="str">
        <f>IFERROR(VLOOKUP(O1223,IF($M$4="TEI0187_REV01",RAW_m_TEI0187_REV01!$AJ:$AK),2,0),"---")</f>
        <v>---</v>
      </c>
      <c r="Q1223" s="59" t="str">
        <f>IFERROR(VLOOKUP(L1223,IF($M$4="TEI0187_REV01",RAW_m_TEI0187_REV01!$AD:$AF),3,0),"---")</f>
        <v>---</v>
      </c>
      <c r="R1223" s="59" t="str">
        <f>IFERROR(VLOOKUP(O1223,IF($M$4="TEI0187_REV01",RAW_m_TEI0187_REV01!$AE:$AG),3,0),"---")</f>
        <v>---</v>
      </c>
      <c r="S1223" s="59" t="str">
        <f t="shared" ref="S1223:S1286" si="41">IFERROR(SUBSTITUTE(I1223,"mm","")+SUBSTITUTE(R1223,"mm",""),"---")</f>
        <v>---</v>
      </c>
    </row>
    <row r="1224" spans="2:19" ht="15" customHeight="1" x14ac:dyDescent="0.25">
      <c r="B1224" s="59">
        <f t="shared" ref="B1224:B1287" si="42">B1223+1</f>
        <v>1219</v>
      </c>
      <c r="C1224" s="60">
        <f>IFERROR(IF($C$4="TEB0187_REV01",CALC_CONN_TEB0187_REV01!U1224,),"---")</f>
        <v>0</v>
      </c>
      <c r="D1224" s="59">
        <f>IFERROR(IF($C$4="TEB0187_REV01",CALC_CONN_TEB0187_REV01!D1224,),"---")</f>
        <v>0</v>
      </c>
      <c r="E1224" s="59">
        <f>IFERROR(IF($C$4="TEB0187_REV01",CALC_CONN_TEB0187_REV01!E1224,),"---")</f>
        <v>0</v>
      </c>
      <c r="F1224" s="59" t="str">
        <f>IFERROR(IF(VLOOKUP($D1224&amp;"-"&amp;$E1224,IF($C$4="TEB0187_REV01",CALC_CONN_TEB0187_REV01!$F:$I),4,0)="--","---",IF($C$4="TEB0187_REV01",CALC_CONN_TEB0187_REV01!$G1224&amp; " --&gt; " &amp;CALC_CONN_TEB0187_REV01!$I1224&amp; " --&gt; ")),"---")</f>
        <v>---</v>
      </c>
      <c r="G1224" s="59" t="str">
        <f>IFERROR(IF(VLOOKUP($D1224&amp;"-"&amp;$E1224,IF($C$4="TEB0187_REV01",CALC_CONN_TEB0187_REV01!$F:$H),3,0)="--",VLOOKUP($D1224&amp;"-"&amp;$E1224,IF($C$4="TEB0187_REV01",CALC_CONN_TEB0187_REV01!$F:$H),2,0),VLOOKUP($D1224&amp;"-"&amp;$E1224,IF($C$4="TEB0187_REV01",CALC_CONN_TEB0187_REV01!$F:$H),3,0)),"---")</f>
        <v>---</v>
      </c>
      <c r="H1224" s="59" t="str">
        <f>IFERROR(VLOOKUP(G1224,IF($C$4="TEB0187_REV01",CALC_CONN_TEB0187_REV01!$G:$T),14,0),"---")</f>
        <v>---</v>
      </c>
      <c r="I1224" s="59" t="str">
        <f>IFERROR(VLOOKUP($D1224&amp;"-"&amp;$E1224,IF($C$4="TEB0187_REV01",CALC_CONN_TEB0187_REV01!$F:$K,"???"),6,0),"---")</f>
        <v>---</v>
      </c>
      <c r="J1224" s="61" t="str">
        <f>IFERROR(VLOOKUP($D1224&amp;"-"&amp;$E1224,IF($C$4="TEB0187_REV01",CALC_CONN_TEB0187_REV01!$F:$M,"???"),8,0),"---")</f>
        <v>---</v>
      </c>
      <c r="K1224" s="62" t="str">
        <f>IFERROR(VLOOKUP($D1224&amp;"-"&amp;$E1224,IF($C$4="TEB0187_REV01",CALC_CONN_TEB0187_REV01!$F:$N),9,0),"---")</f>
        <v>---</v>
      </c>
      <c r="L1224" s="59" t="str">
        <f>IFERROR(VLOOKUP(K1224,B2B!$H$3:$I$2000,2,0),"---")</f>
        <v>---</v>
      </c>
      <c r="M1224" s="59" t="str">
        <f>IFERROR(VLOOKUP(L1224,IF($M$4="TEI0187_REV01",RAW_m_TEI0187_REV01!$AD:$AH),5,0),"---")</f>
        <v>---</v>
      </c>
      <c r="N1224" s="59" t="str">
        <f>IFERROR(VLOOKUP(L1224,IF($M$4="TEI0187_REV01",RAW_m_TEI0187_REV01!$AE:$AJ),6,0),"---")</f>
        <v>---</v>
      </c>
      <c r="O1224" s="63" t="str">
        <f>IFERROR(VLOOKUP(L1224,IF($M$4="TEI0187_REV01",RAW_m_TEI0187_REV01!$AD:$AE),2,0),"---")</f>
        <v>---</v>
      </c>
      <c r="P1224" s="59" t="str">
        <f>IFERROR(VLOOKUP(O1224,IF($M$4="TEI0187_REV01",RAW_m_TEI0187_REV01!$AJ:$AK),2,0),"---")</f>
        <v>---</v>
      </c>
      <c r="Q1224" s="59" t="str">
        <f>IFERROR(VLOOKUP(L1224,IF($M$4="TEI0187_REV01",RAW_m_TEI0187_REV01!$AD:$AF),3,0),"---")</f>
        <v>---</v>
      </c>
      <c r="R1224" s="59" t="str">
        <f>IFERROR(VLOOKUP(O1224,IF($M$4="TEI0187_REV01",RAW_m_TEI0187_REV01!$AE:$AG),3,0),"---")</f>
        <v>---</v>
      </c>
      <c r="S1224" s="59" t="str">
        <f t="shared" si="41"/>
        <v>---</v>
      </c>
    </row>
    <row r="1225" spans="2:19" ht="15" customHeight="1" x14ac:dyDescent="0.25">
      <c r="B1225" s="59">
        <f t="shared" si="42"/>
        <v>1220</v>
      </c>
      <c r="C1225" s="60">
        <f>IFERROR(IF($C$4="TEB0187_REV01",CALC_CONN_TEB0187_REV01!U1225,),"---")</f>
        <v>0</v>
      </c>
      <c r="D1225" s="59">
        <f>IFERROR(IF($C$4="TEB0187_REV01",CALC_CONN_TEB0187_REV01!D1225,),"---")</f>
        <v>0</v>
      </c>
      <c r="E1225" s="59">
        <f>IFERROR(IF($C$4="TEB0187_REV01",CALC_CONN_TEB0187_REV01!E1225,),"---")</f>
        <v>0</v>
      </c>
      <c r="F1225" s="59" t="str">
        <f>IFERROR(IF(VLOOKUP($D1225&amp;"-"&amp;$E1225,IF($C$4="TEB0187_REV01",CALC_CONN_TEB0187_REV01!$F:$I),4,0)="--","---",IF($C$4="TEB0187_REV01",CALC_CONN_TEB0187_REV01!$G1225&amp; " --&gt; " &amp;CALC_CONN_TEB0187_REV01!$I1225&amp; " --&gt; ")),"---")</f>
        <v>---</v>
      </c>
      <c r="G1225" s="59" t="str">
        <f>IFERROR(IF(VLOOKUP($D1225&amp;"-"&amp;$E1225,IF($C$4="TEB0187_REV01",CALC_CONN_TEB0187_REV01!$F:$H),3,0)="--",VLOOKUP($D1225&amp;"-"&amp;$E1225,IF($C$4="TEB0187_REV01",CALC_CONN_TEB0187_REV01!$F:$H),2,0),VLOOKUP($D1225&amp;"-"&amp;$E1225,IF($C$4="TEB0187_REV01",CALC_CONN_TEB0187_REV01!$F:$H),3,0)),"---")</f>
        <v>---</v>
      </c>
      <c r="H1225" s="59" t="str">
        <f>IFERROR(VLOOKUP(G1225,IF($C$4="TEB0187_REV01",CALC_CONN_TEB0187_REV01!$G:$T),14,0),"---")</f>
        <v>---</v>
      </c>
      <c r="I1225" s="59" t="str">
        <f>IFERROR(VLOOKUP($D1225&amp;"-"&amp;$E1225,IF($C$4="TEB0187_REV01",CALC_CONN_TEB0187_REV01!$F:$K,"???"),6,0),"---")</f>
        <v>---</v>
      </c>
      <c r="J1225" s="61" t="str">
        <f>IFERROR(VLOOKUP($D1225&amp;"-"&amp;$E1225,IF($C$4="TEB0187_REV01",CALC_CONN_TEB0187_REV01!$F:$M,"???"),8,0),"---")</f>
        <v>---</v>
      </c>
      <c r="K1225" s="62" t="str">
        <f>IFERROR(VLOOKUP($D1225&amp;"-"&amp;$E1225,IF($C$4="TEB0187_REV01",CALC_CONN_TEB0187_REV01!$F:$N),9,0),"---")</f>
        <v>---</v>
      </c>
      <c r="L1225" s="59" t="str">
        <f>IFERROR(VLOOKUP(K1225,B2B!$H$3:$I$2000,2,0),"---")</f>
        <v>---</v>
      </c>
      <c r="M1225" s="59" t="str">
        <f>IFERROR(VLOOKUP(L1225,IF($M$4="TEI0187_REV01",RAW_m_TEI0187_REV01!$AD:$AH),5,0),"---")</f>
        <v>---</v>
      </c>
      <c r="N1225" s="59" t="str">
        <f>IFERROR(VLOOKUP(L1225,IF($M$4="TEI0187_REV01",RAW_m_TEI0187_REV01!$AE:$AJ),6,0),"---")</f>
        <v>---</v>
      </c>
      <c r="O1225" s="63" t="str">
        <f>IFERROR(VLOOKUP(L1225,IF($M$4="TEI0187_REV01",RAW_m_TEI0187_REV01!$AD:$AE),2,0),"---")</f>
        <v>---</v>
      </c>
      <c r="P1225" s="59" t="str">
        <f>IFERROR(VLOOKUP(O1225,IF($M$4="TEI0187_REV01",RAW_m_TEI0187_REV01!$AJ:$AK),2,0),"---")</f>
        <v>---</v>
      </c>
      <c r="Q1225" s="59" t="str">
        <f>IFERROR(VLOOKUP(L1225,IF($M$4="TEI0187_REV01",RAW_m_TEI0187_REV01!$AD:$AF),3,0),"---")</f>
        <v>---</v>
      </c>
      <c r="R1225" s="59" t="str">
        <f>IFERROR(VLOOKUP(O1225,IF($M$4="TEI0187_REV01",RAW_m_TEI0187_REV01!$AE:$AG),3,0),"---")</f>
        <v>---</v>
      </c>
      <c r="S1225" s="59" t="str">
        <f t="shared" si="41"/>
        <v>---</v>
      </c>
    </row>
    <row r="1226" spans="2:19" ht="15" customHeight="1" x14ac:dyDescent="0.25">
      <c r="B1226" s="59">
        <f t="shared" si="42"/>
        <v>1221</v>
      </c>
      <c r="C1226" s="60">
        <f>IFERROR(IF($C$4="TEB0187_REV01",CALC_CONN_TEB0187_REV01!U1226,),"---")</f>
        <v>0</v>
      </c>
      <c r="D1226" s="59">
        <f>IFERROR(IF($C$4="TEB0187_REV01",CALC_CONN_TEB0187_REV01!D1226,),"---")</f>
        <v>0</v>
      </c>
      <c r="E1226" s="59">
        <f>IFERROR(IF($C$4="TEB0187_REV01",CALC_CONN_TEB0187_REV01!E1226,),"---")</f>
        <v>0</v>
      </c>
      <c r="F1226" s="59" t="str">
        <f>IFERROR(IF(VLOOKUP($D1226&amp;"-"&amp;$E1226,IF($C$4="TEB0187_REV01",CALC_CONN_TEB0187_REV01!$F:$I),4,0)="--","---",IF($C$4="TEB0187_REV01",CALC_CONN_TEB0187_REV01!$G1226&amp; " --&gt; " &amp;CALC_CONN_TEB0187_REV01!$I1226&amp; " --&gt; ")),"---")</f>
        <v>---</v>
      </c>
      <c r="G1226" s="59" t="str">
        <f>IFERROR(IF(VLOOKUP($D1226&amp;"-"&amp;$E1226,IF($C$4="TEB0187_REV01",CALC_CONN_TEB0187_REV01!$F:$H),3,0)="--",VLOOKUP($D1226&amp;"-"&amp;$E1226,IF($C$4="TEB0187_REV01",CALC_CONN_TEB0187_REV01!$F:$H),2,0),VLOOKUP($D1226&amp;"-"&amp;$E1226,IF($C$4="TEB0187_REV01",CALC_CONN_TEB0187_REV01!$F:$H),3,0)),"---")</f>
        <v>---</v>
      </c>
      <c r="H1226" s="59" t="str">
        <f>IFERROR(VLOOKUP(G1226,IF($C$4="TEB0187_REV01",CALC_CONN_TEB0187_REV01!$G:$T),14,0),"---")</f>
        <v>---</v>
      </c>
      <c r="I1226" s="59" t="str">
        <f>IFERROR(VLOOKUP($D1226&amp;"-"&amp;$E1226,IF($C$4="TEB0187_REV01",CALC_CONN_TEB0187_REV01!$F:$K,"???"),6,0),"---")</f>
        <v>---</v>
      </c>
      <c r="J1226" s="61" t="str">
        <f>IFERROR(VLOOKUP($D1226&amp;"-"&amp;$E1226,IF($C$4="TEB0187_REV01",CALC_CONN_TEB0187_REV01!$F:$M,"???"),8,0),"---")</f>
        <v>---</v>
      </c>
      <c r="K1226" s="62" t="str">
        <f>IFERROR(VLOOKUP($D1226&amp;"-"&amp;$E1226,IF($C$4="TEB0187_REV01",CALC_CONN_TEB0187_REV01!$F:$N),9,0),"---")</f>
        <v>---</v>
      </c>
      <c r="L1226" s="59" t="str">
        <f>IFERROR(VLOOKUP(K1226,B2B!$H$3:$I$2000,2,0),"---")</f>
        <v>---</v>
      </c>
      <c r="M1226" s="59" t="str">
        <f>IFERROR(VLOOKUP(L1226,IF($M$4="TEI0187_REV01",RAW_m_TEI0187_REV01!$AD:$AH),5,0),"---")</f>
        <v>---</v>
      </c>
      <c r="N1226" s="59" t="str">
        <f>IFERROR(VLOOKUP(L1226,IF($M$4="TEI0187_REV01",RAW_m_TEI0187_REV01!$AE:$AJ),6,0),"---")</f>
        <v>---</v>
      </c>
      <c r="O1226" s="63" t="str">
        <f>IFERROR(VLOOKUP(L1226,IF($M$4="TEI0187_REV01",RAW_m_TEI0187_REV01!$AD:$AE),2,0),"---")</f>
        <v>---</v>
      </c>
      <c r="P1226" s="59" t="str">
        <f>IFERROR(VLOOKUP(O1226,IF($M$4="TEI0187_REV01",RAW_m_TEI0187_REV01!$AJ:$AK),2,0),"---")</f>
        <v>---</v>
      </c>
      <c r="Q1226" s="59" t="str">
        <f>IFERROR(VLOOKUP(L1226,IF($M$4="TEI0187_REV01",RAW_m_TEI0187_REV01!$AD:$AF),3,0),"---")</f>
        <v>---</v>
      </c>
      <c r="R1226" s="59" t="str">
        <f>IFERROR(VLOOKUP(O1226,IF($M$4="TEI0187_REV01",RAW_m_TEI0187_REV01!$AE:$AG),3,0),"---")</f>
        <v>---</v>
      </c>
      <c r="S1226" s="59" t="str">
        <f t="shared" si="41"/>
        <v>---</v>
      </c>
    </row>
    <row r="1227" spans="2:19" ht="15" customHeight="1" x14ac:dyDescent="0.25">
      <c r="B1227" s="59">
        <f t="shared" si="42"/>
        <v>1222</v>
      </c>
      <c r="C1227" s="60">
        <f>IFERROR(IF($C$4="TEB0187_REV01",CALC_CONN_TEB0187_REV01!U1227,),"---")</f>
        <v>0</v>
      </c>
      <c r="D1227" s="59">
        <f>IFERROR(IF($C$4="TEB0187_REV01",CALC_CONN_TEB0187_REV01!D1227,),"---")</f>
        <v>0</v>
      </c>
      <c r="E1227" s="59">
        <f>IFERROR(IF($C$4="TEB0187_REV01",CALC_CONN_TEB0187_REV01!E1227,),"---")</f>
        <v>0</v>
      </c>
      <c r="F1227" s="59" t="str">
        <f>IFERROR(IF(VLOOKUP($D1227&amp;"-"&amp;$E1227,IF($C$4="TEB0187_REV01",CALC_CONN_TEB0187_REV01!$F:$I),4,0)="--","---",IF($C$4="TEB0187_REV01",CALC_CONN_TEB0187_REV01!$G1227&amp; " --&gt; " &amp;CALC_CONN_TEB0187_REV01!$I1227&amp; " --&gt; ")),"---")</f>
        <v>---</v>
      </c>
      <c r="G1227" s="59" t="str">
        <f>IFERROR(IF(VLOOKUP($D1227&amp;"-"&amp;$E1227,IF($C$4="TEB0187_REV01",CALC_CONN_TEB0187_REV01!$F:$H),3,0)="--",VLOOKUP($D1227&amp;"-"&amp;$E1227,IF($C$4="TEB0187_REV01",CALC_CONN_TEB0187_REV01!$F:$H),2,0),VLOOKUP($D1227&amp;"-"&amp;$E1227,IF($C$4="TEB0187_REV01",CALC_CONN_TEB0187_REV01!$F:$H),3,0)),"---")</f>
        <v>---</v>
      </c>
      <c r="H1227" s="59" t="str">
        <f>IFERROR(VLOOKUP(G1227,IF($C$4="TEB0187_REV01",CALC_CONN_TEB0187_REV01!$G:$T),14,0),"---")</f>
        <v>---</v>
      </c>
      <c r="I1227" s="59" t="str">
        <f>IFERROR(VLOOKUP($D1227&amp;"-"&amp;$E1227,IF($C$4="TEB0187_REV01",CALC_CONN_TEB0187_REV01!$F:$K,"???"),6,0),"---")</f>
        <v>---</v>
      </c>
      <c r="J1227" s="61" t="str">
        <f>IFERROR(VLOOKUP($D1227&amp;"-"&amp;$E1227,IF($C$4="TEB0187_REV01",CALC_CONN_TEB0187_REV01!$F:$M,"???"),8,0),"---")</f>
        <v>---</v>
      </c>
      <c r="K1227" s="62" t="str">
        <f>IFERROR(VLOOKUP($D1227&amp;"-"&amp;$E1227,IF($C$4="TEB0187_REV01",CALC_CONN_TEB0187_REV01!$F:$N),9,0),"---")</f>
        <v>---</v>
      </c>
      <c r="L1227" s="59" t="str">
        <f>IFERROR(VLOOKUP(K1227,B2B!$H$3:$I$2000,2,0),"---")</f>
        <v>---</v>
      </c>
      <c r="M1227" s="59" t="str">
        <f>IFERROR(VLOOKUP(L1227,IF($M$4="TEI0187_REV01",RAW_m_TEI0187_REV01!$AD:$AH),5,0),"---")</f>
        <v>---</v>
      </c>
      <c r="N1227" s="59" t="str">
        <f>IFERROR(VLOOKUP(L1227,IF($M$4="TEI0187_REV01",RAW_m_TEI0187_REV01!$AE:$AJ),6,0),"---")</f>
        <v>---</v>
      </c>
      <c r="O1227" s="63" t="str">
        <f>IFERROR(VLOOKUP(L1227,IF($M$4="TEI0187_REV01",RAW_m_TEI0187_REV01!$AD:$AE),2,0),"---")</f>
        <v>---</v>
      </c>
      <c r="P1227" s="59" t="str">
        <f>IFERROR(VLOOKUP(O1227,IF($M$4="TEI0187_REV01",RAW_m_TEI0187_REV01!$AJ:$AK),2,0),"---")</f>
        <v>---</v>
      </c>
      <c r="Q1227" s="59" t="str">
        <f>IFERROR(VLOOKUP(L1227,IF($M$4="TEI0187_REV01",RAW_m_TEI0187_REV01!$AD:$AF),3,0),"---")</f>
        <v>---</v>
      </c>
      <c r="R1227" s="59" t="str">
        <f>IFERROR(VLOOKUP(O1227,IF($M$4="TEI0187_REV01",RAW_m_TEI0187_REV01!$AE:$AG),3,0),"---")</f>
        <v>---</v>
      </c>
      <c r="S1227" s="59" t="str">
        <f t="shared" si="41"/>
        <v>---</v>
      </c>
    </row>
    <row r="1228" spans="2:19" ht="15" customHeight="1" x14ac:dyDescent="0.25">
      <c r="B1228" s="59">
        <f t="shared" si="42"/>
        <v>1223</v>
      </c>
      <c r="C1228" s="60">
        <f>IFERROR(IF($C$4="TEB0187_REV01",CALC_CONN_TEB0187_REV01!U1228,),"---")</f>
        <v>0</v>
      </c>
      <c r="D1228" s="59">
        <f>IFERROR(IF($C$4="TEB0187_REV01",CALC_CONN_TEB0187_REV01!D1228,),"---")</f>
        <v>0</v>
      </c>
      <c r="E1228" s="59">
        <f>IFERROR(IF($C$4="TEB0187_REV01",CALC_CONN_TEB0187_REV01!E1228,),"---")</f>
        <v>0</v>
      </c>
      <c r="F1228" s="59" t="str">
        <f>IFERROR(IF(VLOOKUP($D1228&amp;"-"&amp;$E1228,IF($C$4="TEB0187_REV01",CALC_CONN_TEB0187_REV01!$F:$I),4,0)="--","---",IF($C$4="TEB0187_REV01",CALC_CONN_TEB0187_REV01!$G1228&amp; " --&gt; " &amp;CALC_CONN_TEB0187_REV01!$I1228&amp; " --&gt; ")),"---")</f>
        <v>---</v>
      </c>
      <c r="G1228" s="59" t="str">
        <f>IFERROR(IF(VLOOKUP($D1228&amp;"-"&amp;$E1228,IF($C$4="TEB0187_REV01",CALC_CONN_TEB0187_REV01!$F:$H),3,0)="--",VLOOKUP($D1228&amp;"-"&amp;$E1228,IF($C$4="TEB0187_REV01",CALC_CONN_TEB0187_REV01!$F:$H),2,0),VLOOKUP($D1228&amp;"-"&amp;$E1228,IF($C$4="TEB0187_REV01",CALC_CONN_TEB0187_REV01!$F:$H),3,0)),"---")</f>
        <v>---</v>
      </c>
      <c r="H1228" s="59" t="str">
        <f>IFERROR(VLOOKUP(G1228,IF($C$4="TEB0187_REV01",CALC_CONN_TEB0187_REV01!$G:$T),14,0),"---")</f>
        <v>---</v>
      </c>
      <c r="I1228" s="59" t="str">
        <f>IFERROR(VLOOKUP($D1228&amp;"-"&amp;$E1228,IF($C$4="TEB0187_REV01",CALC_CONN_TEB0187_REV01!$F:$K,"???"),6,0),"---")</f>
        <v>---</v>
      </c>
      <c r="J1228" s="61" t="str">
        <f>IFERROR(VLOOKUP($D1228&amp;"-"&amp;$E1228,IF($C$4="TEB0187_REV01",CALC_CONN_TEB0187_REV01!$F:$M,"???"),8,0),"---")</f>
        <v>---</v>
      </c>
      <c r="K1228" s="62" t="str">
        <f>IFERROR(VLOOKUP($D1228&amp;"-"&amp;$E1228,IF($C$4="TEB0187_REV01",CALC_CONN_TEB0187_REV01!$F:$N),9,0),"---")</f>
        <v>---</v>
      </c>
      <c r="L1228" s="59" t="str">
        <f>IFERROR(VLOOKUP(K1228,B2B!$H$3:$I$2000,2,0),"---")</f>
        <v>---</v>
      </c>
      <c r="M1228" s="59" t="str">
        <f>IFERROR(VLOOKUP(L1228,IF($M$4="TEI0187_REV01",RAW_m_TEI0187_REV01!$AD:$AH),5,0),"---")</f>
        <v>---</v>
      </c>
      <c r="N1228" s="59" t="str">
        <f>IFERROR(VLOOKUP(L1228,IF($M$4="TEI0187_REV01",RAW_m_TEI0187_REV01!$AE:$AJ),6,0),"---")</f>
        <v>---</v>
      </c>
      <c r="O1228" s="63" t="str">
        <f>IFERROR(VLOOKUP(L1228,IF($M$4="TEI0187_REV01",RAW_m_TEI0187_REV01!$AD:$AE),2,0),"---")</f>
        <v>---</v>
      </c>
      <c r="P1228" s="59" t="str">
        <f>IFERROR(VLOOKUP(O1228,IF($M$4="TEI0187_REV01",RAW_m_TEI0187_REV01!$AJ:$AK),2,0),"---")</f>
        <v>---</v>
      </c>
      <c r="Q1228" s="59" t="str">
        <f>IFERROR(VLOOKUP(L1228,IF($M$4="TEI0187_REV01",RAW_m_TEI0187_REV01!$AD:$AF),3,0),"---")</f>
        <v>---</v>
      </c>
      <c r="R1228" s="59" t="str">
        <f>IFERROR(VLOOKUP(O1228,IF($M$4="TEI0187_REV01",RAW_m_TEI0187_REV01!$AE:$AG),3,0),"---")</f>
        <v>---</v>
      </c>
      <c r="S1228" s="59" t="str">
        <f t="shared" si="41"/>
        <v>---</v>
      </c>
    </row>
    <row r="1229" spans="2:19" ht="15" customHeight="1" x14ac:dyDescent="0.25">
      <c r="B1229" s="59">
        <f t="shared" si="42"/>
        <v>1224</v>
      </c>
      <c r="C1229" s="60">
        <f>IFERROR(IF($C$4="TEB0187_REV01",CALC_CONN_TEB0187_REV01!U1229,),"---")</f>
        <v>0</v>
      </c>
      <c r="D1229" s="59">
        <f>IFERROR(IF($C$4="TEB0187_REV01",CALC_CONN_TEB0187_REV01!D1229,),"---")</f>
        <v>0</v>
      </c>
      <c r="E1229" s="59">
        <f>IFERROR(IF($C$4="TEB0187_REV01",CALC_CONN_TEB0187_REV01!E1229,),"---")</f>
        <v>0</v>
      </c>
      <c r="F1229" s="59" t="str">
        <f>IFERROR(IF(VLOOKUP($D1229&amp;"-"&amp;$E1229,IF($C$4="TEB0187_REV01",CALC_CONN_TEB0187_REV01!$F:$I),4,0)="--","---",IF($C$4="TEB0187_REV01",CALC_CONN_TEB0187_REV01!$G1229&amp; " --&gt; " &amp;CALC_CONN_TEB0187_REV01!$I1229&amp; " --&gt; ")),"---")</f>
        <v>---</v>
      </c>
      <c r="G1229" s="59" t="str">
        <f>IFERROR(IF(VLOOKUP($D1229&amp;"-"&amp;$E1229,IF($C$4="TEB0187_REV01",CALC_CONN_TEB0187_REV01!$F:$H),3,0)="--",VLOOKUP($D1229&amp;"-"&amp;$E1229,IF($C$4="TEB0187_REV01",CALC_CONN_TEB0187_REV01!$F:$H),2,0),VLOOKUP($D1229&amp;"-"&amp;$E1229,IF($C$4="TEB0187_REV01",CALC_CONN_TEB0187_REV01!$F:$H),3,0)),"---")</f>
        <v>---</v>
      </c>
      <c r="H1229" s="59" t="str">
        <f>IFERROR(VLOOKUP(G1229,IF($C$4="TEB0187_REV01",CALC_CONN_TEB0187_REV01!$G:$T),14,0),"---")</f>
        <v>---</v>
      </c>
      <c r="I1229" s="59" t="str">
        <f>IFERROR(VLOOKUP($D1229&amp;"-"&amp;$E1229,IF($C$4="TEB0187_REV01",CALC_CONN_TEB0187_REV01!$F:$K,"???"),6,0),"---")</f>
        <v>---</v>
      </c>
      <c r="J1229" s="61" t="str">
        <f>IFERROR(VLOOKUP($D1229&amp;"-"&amp;$E1229,IF($C$4="TEB0187_REV01",CALC_CONN_TEB0187_REV01!$F:$M,"???"),8,0),"---")</f>
        <v>---</v>
      </c>
      <c r="K1229" s="62" t="str">
        <f>IFERROR(VLOOKUP($D1229&amp;"-"&amp;$E1229,IF($C$4="TEB0187_REV01",CALC_CONN_TEB0187_REV01!$F:$N),9,0),"---")</f>
        <v>---</v>
      </c>
      <c r="L1229" s="59" t="str">
        <f>IFERROR(VLOOKUP(K1229,B2B!$H$3:$I$2000,2,0),"---")</f>
        <v>---</v>
      </c>
      <c r="M1229" s="59" t="str">
        <f>IFERROR(VLOOKUP(L1229,IF($M$4="TEI0187_REV01",RAW_m_TEI0187_REV01!$AD:$AH),5,0),"---")</f>
        <v>---</v>
      </c>
      <c r="N1229" s="59" t="str">
        <f>IFERROR(VLOOKUP(L1229,IF($M$4="TEI0187_REV01",RAW_m_TEI0187_REV01!$AE:$AJ),6,0),"---")</f>
        <v>---</v>
      </c>
      <c r="O1229" s="63" t="str">
        <f>IFERROR(VLOOKUP(L1229,IF($M$4="TEI0187_REV01",RAW_m_TEI0187_REV01!$AD:$AE),2,0),"---")</f>
        <v>---</v>
      </c>
      <c r="P1229" s="59" t="str">
        <f>IFERROR(VLOOKUP(O1229,IF($M$4="TEI0187_REV01",RAW_m_TEI0187_REV01!$AJ:$AK),2,0),"---")</f>
        <v>---</v>
      </c>
      <c r="Q1229" s="59" t="str">
        <f>IFERROR(VLOOKUP(L1229,IF($M$4="TEI0187_REV01",RAW_m_TEI0187_REV01!$AD:$AF),3,0),"---")</f>
        <v>---</v>
      </c>
      <c r="R1229" s="59" t="str">
        <f>IFERROR(VLOOKUP(O1229,IF($M$4="TEI0187_REV01",RAW_m_TEI0187_REV01!$AE:$AG),3,0),"---")</f>
        <v>---</v>
      </c>
      <c r="S1229" s="59" t="str">
        <f t="shared" si="41"/>
        <v>---</v>
      </c>
    </row>
    <row r="1230" spans="2:19" ht="15" customHeight="1" x14ac:dyDescent="0.25">
      <c r="B1230" s="59">
        <f t="shared" si="42"/>
        <v>1225</v>
      </c>
      <c r="C1230" s="60">
        <f>IFERROR(IF($C$4="TEB0187_REV01",CALC_CONN_TEB0187_REV01!U1230,),"---")</f>
        <v>0</v>
      </c>
      <c r="D1230" s="59">
        <f>IFERROR(IF($C$4="TEB0187_REV01",CALC_CONN_TEB0187_REV01!D1230,),"---")</f>
        <v>0</v>
      </c>
      <c r="E1230" s="59">
        <f>IFERROR(IF($C$4="TEB0187_REV01",CALC_CONN_TEB0187_REV01!E1230,),"---")</f>
        <v>0</v>
      </c>
      <c r="F1230" s="59" t="str">
        <f>IFERROR(IF(VLOOKUP($D1230&amp;"-"&amp;$E1230,IF($C$4="TEB0187_REV01",CALC_CONN_TEB0187_REV01!$F:$I),4,0)="--","---",IF($C$4="TEB0187_REV01",CALC_CONN_TEB0187_REV01!$G1230&amp; " --&gt; " &amp;CALC_CONN_TEB0187_REV01!$I1230&amp; " --&gt; ")),"---")</f>
        <v>---</v>
      </c>
      <c r="G1230" s="59" t="str">
        <f>IFERROR(IF(VLOOKUP($D1230&amp;"-"&amp;$E1230,IF($C$4="TEB0187_REV01",CALC_CONN_TEB0187_REV01!$F:$H),3,0)="--",VLOOKUP($D1230&amp;"-"&amp;$E1230,IF($C$4="TEB0187_REV01",CALC_CONN_TEB0187_REV01!$F:$H),2,0),VLOOKUP($D1230&amp;"-"&amp;$E1230,IF($C$4="TEB0187_REV01",CALC_CONN_TEB0187_REV01!$F:$H),3,0)),"---")</f>
        <v>---</v>
      </c>
      <c r="H1230" s="59" t="str">
        <f>IFERROR(VLOOKUP(G1230,IF($C$4="TEB0187_REV01",CALC_CONN_TEB0187_REV01!$G:$T),14,0),"---")</f>
        <v>---</v>
      </c>
      <c r="I1230" s="59" t="str">
        <f>IFERROR(VLOOKUP($D1230&amp;"-"&amp;$E1230,IF($C$4="TEB0187_REV01",CALC_CONN_TEB0187_REV01!$F:$K,"???"),6,0),"---")</f>
        <v>---</v>
      </c>
      <c r="J1230" s="61" t="str">
        <f>IFERROR(VLOOKUP($D1230&amp;"-"&amp;$E1230,IF($C$4="TEB0187_REV01",CALC_CONN_TEB0187_REV01!$F:$M,"???"),8,0),"---")</f>
        <v>---</v>
      </c>
      <c r="K1230" s="62" t="str">
        <f>IFERROR(VLOOKUP($D1230&amp;"-"&amp;$E1230,IF($C$4="TEB0187_REV01",CALC_CONN_TEB0187_REV01!$F:$N),9,0),"---")</f>
        <v>---</v>
      </c>
      <c r="L1230" s="59" t="str">
        <f>IFERROR(VLOOKUP(K1230,B2B!$H$3:$I$2000,2,0),"---")</f>
        <v>---</v>
      </c>
      <c r="M1230" s="59" t="str">
        <f>IFERROR(VLOOKUP(L1230,IF($M$4="TEI0187_REV01",RAW_m_TEI0187_REV01!$AD:$AH),5,0),"---")</f>
        <v>---</v>
      </c>
      <c r="N1230" s="59" t="str">
        <f>IFERROR(VLOOKUP(L1230,IF($M$4="TEI0187_REV01",RAW_m_TEI0187_REV01!$AE:$AJ),6,0),"---")</f>
        <v>---</v>
      </c>
      <c r="O1230" s="63" t="str">
        <f>IFERROR(VLOOKUP(L1230,IF($M$4="TEI0187_REV01",RAW_m_TEI0187_REV01!$AD:$AE),2,0),"---")</f>
        <v>---</v>
      </c>
      <c r="P1230" s="59" t="str">
        <f>IFERROR(VLOOKUP(O1230,IF($M$4="TEI0187_REV01",RAW_m_TEI0187_REV01!$AJ:$AK),2,0),"---")</f>
        <v>---</v>
      </c>
      <c r="Q1230" s="59" t="str">
        <f>IFERROR(VLOOKUP(L1230,IF($M$4="TEI0187_REV01",RAW_m_TEI0187_REV01!$AD:$AF),3,0),"---")</f>
        <v>---</v>
      </c>
      <c r="R1230" s="59" t="str">
        <f>IFERROR(VLOOKUP(O1230,IF($M$4="TEI0187_REV01",RAW_m_TEI0187_REV01!$AE:$AG),3,0),"---")</f>
        <v>---</v>
      </c>
      <c r="S1230" s="59" t="str">
        <f t="shared" si="41"/>
        <v>---</v>
      </c>
    </row>
    <row r="1231" spans="2:19" ht="15" customHeight="1" x14ac:dyDescent="0.25">
      <c r="B1231" s="59">
        <f t="shared" si="42"/>
        <v>1226</v>
      </c>
      <c r="C1231" s="60">
        <f>IFERROR(IF($C$4="TEB0187_REV01",CALC_CONN_TEB0187_REV01!U1231,),"---")</f>
        <v>0</v>
      </c>
      <c r="D1231" s="59">
        <f>IFERROR(IF($C$4="TEB0187_REV01",CALC_CONN_TEB0187_REV01!D1231,),"---")</f>
        <v>0</v>
      </c>
      <c r="E1231" s="59">
        <f>IFERROR(IF($C$4="TEB0187_REV01",CALC_CONN_TEB0187_REV01!E1231,),"---")</f>
        <v>0</v>
      </c>
      <c r="F1231" s="59" t="str">
        <f>IFERROR(IF(VLOOKUP($D1231&amp;"-"&amp;$E1231,IF($C$4="TEB0187_REV01",CALC_CONN_TEB0187_REV01!$F:$I),4,0)="--","---",IF($C$4="TEB0187_REV01",CALC_CONN_TEB0187_REV01!$G1231&amp; " --&gt; " &amp;CALC_CONN_TEB0187_REV01!$I1231&amp; " --&gt; ")),"---")</f>
        <v>---</v>
      </c>
      <c r="G1231" s="59" t="str">
        <f>IFERROR(IF(VLOOKUP($D1231&amp;"-"&amp;$E1231,IF($C$4="TEB0187_REV01",CALC_CONN_TEB0187_REV01!$F:$H),3,0)="--",VLOOKUP($D1231&amp;"-"&amp;$E1231,IF($C$4="TEB0187_REV01",CALC_CONN_TEB0187_REV01!$F:$H),2,0),VLOOKUP($D1231&amp;"-"&amp;$E1231,IF($C$4="TEB0187_REV01",CALC_CONN_TEB0187_REV01!$F:$H),3,0)),"---")</f>
        <v>---</v>
      </c>
      <c r="H1231" s="59" t="str">
        <f>IFERROR(VLOOKUP(G1231,IF($C$4="TEB0187_REV01",CALC_CONN_TEB0187_REV01!$G:$T),14,0),"---")</f>
        <v>---</v>
      </c>
      <c r="I1231" s="59" t="str">
        <f>IFERROR(VLOOKUP($D1231&amp;"-"&amp;$E1231,IF($C$4="TEB0187_REV01",CALC_CONN_TEB0187_REV01!$F:$K,"???"),6,0),"---")</f>
        <v>---</v>
      </c>
      <c r="J1231" s="61" t="str">
        <f>IFERROR(VLOOKUP($D1231&amp;"-"&amp;$E1231,IF($C$4="TEB0187_REV01",CALC_CONN_TEB0187_REV01!$F:$M,"???"),8,0),"---")</f>
        <v>---</v>
      </c>
      <c r="K1231" s="62" t="str">
        <f>IFERROR(VLOOKUP($D1231&amp;"-"&amp;$E1231,IF($C$4="TEB0187_REV01",CALC_CONN_TEB0187_REV01!$F:$N),9,0),"---")</f>
        <v>---</v>
      </c>
      <c r="L1231" s="59" t="str">
        <f>IFERROR(VLOOKUP(K1231,B2B!$H$3:$I$2000,2,0),"---")</f>
        <v>---</v>
      </c>
      <c r="M1231" s="59" t="str">
        <f>IFERROR(VLOOKUP(L1231,IF($M$4="TEI0187_REV01",RAW_m_TEI0187_REV01!$AD:$AH),5,0),"---")</f>
        <v>---</v>
      </c>
      <c r="N1231" s="59" t="str">
        <f>IFERROR(VLOOKUP(L1231,IF($M$4="TEI0187_REV01",RAW_m_TEI0187_REV01!$AE:$AJ),6,0),"---")</f>
        <v>---</v>
      </c>
      <c r="O1231" s="63" t="str">
        <f>IFERROR(VLOOKUP(L1231,IF($M$4="TEI0187_REV01",RAW_m_TEI0187_REV01!$AD:$AE),2,0),"---")</f>
        <v>---</v>
      </c>
      <c r="P1231" s="59" t="str">
        <f>IFERROR(VLOOKUP(O1231,IF($M$4="TEI0187_REV01",RAW_m_TEI0187_REV01!$AJ:$AK),2,0),"---")</f>
        <v>---</v>
      </c>
      <c r="Q1231" s="59" t="str">
        <f>IFERROR(VLOOKUP(L1231,IF($M$4="TEI0187_REV01",RAW_m_TEI0187_REV01!$AD:$AF),3,0),"---")</f>
        <v>---</v>
      </c>
      <c r="R1231" s="59" t="str">
        <f>IFERROR(VLOOKUP(O1231,IF($M$4="TEI0187_REV01",RAW_m_TEI0187_REV01!$AE:$AG),3,0),"---")</f>
        <v>---</v>
      </c>
      <c r="S1231" s="59" t="str">
        <f t="shared" si="41"/>
        <v>---</v>
      </c>
    </row>
    <row r="1232" spans="2:19" ht="15" customHeight="1" x14ac:dyDescent="0.25">
      <c r="B1232" s="59">
        <f t="shared" si="42"/>
        <v>1227</v>
      </c>
      <c r="C1232" s="60">
        <f>IFERROR(IF($C$4="TEB0187_REV01",CALC_CONN_TEB0187_REV01!U1232,),"---")</f>
        <v>0</v>
      </c>
      <c r="D1232" s="59">
        <f>IFERROR(IF($C$4="TEB0187_REV01",CALC_CONN_TEB0187_REV01!D1232,),"---")</f>
        <v>0</v>
      </c>
      <c r="E1232" s="59">
        <f>IFERROR(IF($C$4="TEB0187_REV01",CALC_CONN_TEB0187_REV01!E1232,),"---")</f>
        <v>0</v>
      </c>
      <c r="F1232" s="59" t="str">
        <f>IFERROR(IF(VLOOKUP($D1232&amp;"-"&amp;$E1232,IF($C$4="TEB0187_REV01",CALC_CONN_TEB0187_REV01!$F:$I),4,0)="--","---",IF($C$4="TEB0187_REV01",CALC_CONN_TEB0187_REV01!$G1232&amp; " --&gt; " &amp;CALC_CONN_TEB0187_REV01!$I1232&amp; " --&gt; ")),"---")</f>
        <v>---</v>
      </c>
      <c r="G1232" s="59" t="str">
        <f>IFERROR(IF(VLOOKUP($D1232&amp;"-"&amp;$E1232,IF($C$4="TEB0187_REV01",CALC_CONN_TEB0187_REV01!$F:$H),3,0)="--",VLOOKUP($D1232&amp;"-"&amp;$E1232,IF($C$4="TEB0187_REV01",CALC_CONN_TEB0187_REV01!$F:$H),2,0),VLOOKUP($D1232&amp;"-"&amp;$E1232,IF($C$4="TEB0187_REV01",CALC_CONN_TEB0187_REV01!$F:$H),3,0)),"---")</f>
        <v>---</v>
      </c>
      <c r="H1232" s="59" t="str">
        <f>IFERROR(VLOOKUP(G1232,IF($C$4="TEB0187_REV01",CALC_CONN_TEB0187_REV01!$G:$T),14,0),"---")</f>
        <v>---</v>
      </c>
      <c r="I1232" s="59" t="str">
        <f>IFERROR(VLOOKUP($D1232&amp;"-"&amp;$E1232,IF($C$4="TEB0187_REV01",CALC_CONN_TEB0187_REV01!$F:$K,"???"),6,0),"---")</f>
        <v>---</v>
      </c>
      <c r="J1232" s="61" t="str">
        <f>IFERROR(VLOOKUP($D1232&amp;"-"&amp;$E1232,IF($C$4="TEB0187_REV01",CALC_CONN_TEB0187_REV01!$F:$M,"???"),8,0),"---")</f>
        <v>---</v>
      </c>
      <c r="K1232" s="62" t="str">
        <f>IFERROR(VLOOKUP($D1232&amp;"-"&amp;$E1232,IF($C$4="TEB0187_REV01",CALC_CONN_TEB0187_REV01!$F:$N),9,0),"---")</f>
        <v>---</v>
      </c>
      <c r="L1232" s="59" t="str">
        <f>IFERROR(VLOOKUP(K1232,B2B!$H$3:$I$2000,2,0),"---")</f>
        <v>---</v>
      </c>
      <c r="M1232" s="59" t="str">
        <f>IFERROR(VLOOKUP(L1232,IF($M$4="TEI0187_REV01",RAW_m_TEI0187_REV01!$AD:$AH),5,0),"---")</f>
        <v>---</v>
      </c>
      <c r="N1232" s="59" t="str">
        <f>IFERROR(VLOOKUP(L1232,IF($M$4="TEI0187_REV01",RAW_m_TEI0187_REV01!$AE:$AJ),6,0),"---")</f>
        <v>---</v>
      </c>
      <c r="O1232" s="63" t="str">
        <f>IFERROR(VLOOKUP(L1232,IF($M$4="TEI0187_REV01",RAW_m_TEI0187_REV01!$AD:$AE),2,0),"---")</f>
        <v>---</v>
      </c>
      <c r="P1232" s="59" t="str">
        <f>IFERROR(VLOOKUP(O1232,IF($M$4="TEI0187_REV01",RAW_m_TEI0187_REV01!$AJ:$AK),2,0),"---")</f>
        <v>---</v>
      </c>
      <c r="Q1232" s="59" t="str">
        <f>IFERROR(VLOOKUP(L1232,IF($M$4="TEI0187_REV01",RAW_m_TEI0187_REV01!$AD:$AF),3,0),"---")</f>
        <v>---</v>
      </c>
      <c r="R1232" s="59" t="str">
        <f>IFERROR(VLOOKUP(O1232,IF($M$4="TEI0187_REV01",RAW_m_TEI0187_REV01!$AE:$AG),3,0),"---")</f>
        <v>---</v>
      </c>
      <c r="S1232" s="59" t="str">
        <f t="shared" si="41"/>
        <v>---</v>
      </c>
    </row>
    <row r="1233" spans="2:19" ht="15" customHeight="1" x14ac:dyDescent="0.25">
      <c r="B1233" s="59">
        <f t="shared" si="42"/>
        <v>1228</v>
      </c>
      <c r="C1233" s="60">
        <f>IFERROR(IF($C$4="TEB0187_REV01",CALC_CONN_TEB0187_REV01!U1233,),"---")</f>
        <v>0</v>
      </c>
      <c r="D1233" s="59">
        <f>IFERROR(IF($C$4="TEB0187_REV01",CALC_CONN_TEB0187_REV01!D1233,),"---")</f>
        <v>0</v>
      </c>
      <c r="E1233" s="59">
        <f>IFERROR(IF($C$4="TEB0187_REV01",CALC_CONN_TEB0187_REV01!E1233,),"---")</f>
        <v>0</v>
      </c>
      <c r="F1233" s="59" t="str">
        <f>IFERROR(IF(VLOOKUP($D1233&amp;"-"&amp;$E1233,IF($C$4="TEB0187_REV01",CALC_CONN_TEB0187_REV01!$F:$I),4,0)="--","---",IF($C$4="TEB0187_REV01",CALC_CONN_TEB0187_REV01!$G1233&amp; " --&gt; " &amp;CALC_CONN_TEB0187_REV01!$I1233&amp; " --&gt; ")),"---")</f>
        <v>---</v>
      </c>
      <c r="G1233" s="59" t="str">
        <f>IFERROR(IF(VLOOKUP($D1233&amp;"-"&amp;$E1233,IF($C$4="TEB0187_REV01",CALC_CONN_TEB0187_REV01!$F:$H),3,0)="--",VLOOKUP($D1233&amp;"-"&amp;$E1233,IF($C$4="TEB0187_REV01",CALC_CONN_TEB0187_REV01!$F:$H),2,0),VLOOKUP($D1233&amp;"-"&amp;$E1233,IF($C$4="TEB0187_REV01",CALC_CONN_TEB0187_REV01!$F:$H),3,0)),"---")</f>
        <v>---</v>
      </c>
      <c r="H1233" s="59" t="str">
        <f>IFERROR(VLOOKUP(G1233,IF($C$4="TEB0187_REV01",CALC_CONN_TEB0187_REV01!$G:$T),14,0),"---")</f>
        <v>---</v>
      </c>
      <c r="I1233" s="59" t="str">
        <f>IFERROR(VLOOKUP($D1233&amp;"-"&amp;$E1233,IF($C$4="TEB0187_REV01",CALC_CONN_TEB0187_REV01!$F:$K,"???"),6,0),"---")</f>
        <v>---</v>
      </c>
      <c r="J1233" s="61" t="str">
        <f>IFERROR(VLOOKUP($D1233&amp;"-"&amp;$E1233,IF($C$4="TEB0187_REV01",CALC_CONN_TEB0187_REV01!$F:$M,"???"),8,0),"---")</f>
        <v>---</v>
      </c>
      <c r="K1233" s="62" t="str">
        <f>IFERROR(VLOOKUP($D1233&amp;"-"&amp;$E1233,IF($C$4="TEB0187_REV01",CALC_CONN_TEB0187_REV01!$F:$N),9,0),"---")</f>
        <v>---</v>
      </c>
      <c r="L1233" s="59" t="str">
        <f>IFERROR(VLOOKUP(K1233,B2B!$H$3:$I$2000,2,0),"---")</f>
        <v>---</v>
      </c>
      <c r="M1233" s="59" t="str">
        <f>IFERROR(VLOOKUP(L1233,IF($M$4="TEI0187_REV01",RAW_m_TEI0187_REV01!$AD:$AH),5,0),"---")</f>
        <v>---</v>
      </c>
      <c r="N1233" s="59" t="str">
        <f>IFERROR(VLOOKUP(L1233,IF($M$4="TEI0187_REV01",RAW_m_TEI0187_REV01!$AE:$AJ),6,0),"---")</f>
        <v>---</v>
      </c>
      <c r="O1233" s="63" t="str">
        <f>IFERROR(VLOOKUP(L1233,IF($M$4="TEI0187_REV01",RAW_m_TEI0187_REV01!$AD:$AE),2,0),"---")</f>
        <v>---</v>
      </c>
      <c r="P1233" s="59" t="str">
        <f>IFERROR(VLOOKUP(O1233,IF($M$4="TEI0187_REV01",RAW_m_TEI0187_REV01!$AJ:$AK),2,0),"---")</f>
        <v>---</v>
      </c>
      <c r="Q1233" s="59" t="str">
        <f>IFERROR(VLOOKUP(L1233,IF($M$4="TEI0187_REV01",RAW_m_TEI0187_REV01!$AD:$AF),3,0),"---")</f>
        <v>---</v>
      </c>
      <c r="R1233" s="59" t="str">
        <f>IFERROR(VLOOKUP(O1233,IF($M$4="TEI0187_REV01",RAW_m_TEI0187_REV01!$AE:$AG),3,0),"---")</f>
        <v>---</v>
      </c>
      <c r="S1233" s="59" t="str">
        <f t="shared" si="41"/>
        <v>---</v>
      </c>
    </row>
    <row r="1234" spans="2:19" ht="15" customHeight="1" x14ac:dyDescent="0.25">
      <c r="B1234" s="59">
        <f t="shared" si="42"/>
        <v>1229</v>
      </c>
      <c r="C1234" s="60">
        <f>IFERROR(IF($C$4="TEB0187_REV01",CALC_CONN_TEB0187_REV01!U1234,),"---")</f>
        <v>0</v>
      </c>
      <c r="D1234" s="59">
        <f>IFERROR(IF($C$4="TEB0187_REV01",CALC_CONN_TEB0187_REV01!D1234,),"---")</f>
        <v>0</v>
      </c>
      <c r="E1234" s="59">
        <f>IFERROR(IF($C$4="TEB0187_REV01",CALC_CONN_TEB0187_REV01!E1234,),"---")</f>
        <v>0</v>
      </c>
      <c r="F1234" s="59" t="str">
        <f>IFERROR(IF(VLOOKUP($D1234&amp;"-"&amp;$E1234,IF($C$4="TEB0187_REV01",CALC_CONN_TEB0187_REV01!$F:$I),4,0)="--","---",IF($C$4="TEB0187_REV01",CALC_CONN_TEB0187_REV01!$G1234&amp; " --&gt; " &amp;CALC_CONN_TEB0187_REV01!$I1234&amp; " --&gt; ")),"---")</f>
        <v>---</v>
      </c>
      <c r="G1234" s="59" t="str">
        <f>IFERROR(IF(VLOOKUP($D1234&amp;"-"&amp;$E1234,IF($C$4="TEB0187_REV01",CALC_CONN_TEB0187_REV01!$F:$H),3,0)="--",VLOOKUP($D1234&amp;"-"&amp;$E1234,IF($C$4="TEB0187_REV01",CALC_CONN_TEB0187_REV01!$F:$H),2,0),VLOOKUP($D1234&amp;"-"&amp;$E1234,IF($C$4="TEB0187_REV01",CALC_CONN_TEB0187_REV01!$F:$H),3,0)),"---")</f>
        <v>---</v>
      </c>
      <c r="H1234" s="59" t="str">
        <f>IFERROR(VLOOKUP(G1234,IF($C$4="TEB0187_REV01",CALC_CONN_TEB0187_REV01!$G:$T),14,0),"---")</f>
        <v>---</v>
      </c>
      <c r="I1234" s="59" t="str">
        <f>IFERROR(VLOOKUP($D1234&amp;"-"&amp;$E1234,IF($C$4="TEB0187_REV01",CALC_CONN_TEB0187_REV01!$F:$K,"???"),6,0),"---")</f>
        <v>---</v>
      </c>
      <c r="J1234" s="61" t="str">
        <f>IFERROR(VLOOKUP($D1234&amp;"-"&amp;$E1234,IF($C$4="TEB0187_REV01",CALC_CONN_TEB0187_REV01!$F:$M,"???"),8,0),"---")</f>
        <v>---</v>
      </c>
      <c r="K1234" s="62" t="str">
        <f>IFERROR(VLOOKUP($D1234&amp;"-"&amp;$E1234,IF($C$4="TEB0187_REV01",CALC_CONN_TEB0187_REV01!$F:$N),9,0),"---")</f>
        <v>---</v>
      </c>
      <c r="L1234" s="59" t="str">
        <f>IFERROR(VLOOKUP(K1234,B2B!$H$3:$I$2000,2,0),"---")</f>
        <v>---</v>
      </c>
      <c r="M1234" s="59" t="str">
        <f>IFERROR(VLOOKUP(L1234,IF($M$4="TEI0187_REV01",RAW_m_TEI0187_REV01!$AD:$AH),5,0),"---")</f>
        <v>---</v>
      </c>
      <c r="N1234" s="59" t="str">
        <f>IFERROR(VLOOKUP(L1234,IF($M$4="TEI0187_REV01",RAW_m_TEI0187_REV01!$AE:$AJ),6,0),"---")</f>
        <v>---</v>
      </c>
      <c r="O1234" s="63" t="str">
        <f>IFERROR(VLOOKUP(L1234,IF($M$4="TEI0187_REV01",RAW_m_TEI0187_REV01!$AD:$AE),2,0),"---")</f>
        <v>---</v>
      </c>
      <c r="P1234" s="59" t="str">
        <f>IFERROR(VLOOKUP(O1234,IF($M$4="TEI0187_REV01",RAW_m_TEI0187_REV01!$AJ:$AK),2,0),"---")</f>
        <v>---</v>
      </c>
      <c r="Q1234" s="59" t="str">
        <f>IFERROR(VLOOKUP(L1234,IF($M$4="TEI0187_REV01",RAW_m_TEI0187_REV01!$AD:$AF),3,0),"---")</f>
        <v>---</v>
      </c>
      <c r="R1234" s="59" t="str">
        <f>IFERROR(VLOOKUP(O1234,IF($M$4="TEI0187_REV01",RAW_m_TEI0187_REV01!$AE:$AG),3,0),"---")</f>
        <v>---</v>
      </c>
      <c r="S1234" s="59" t="str">
        <f t="shared" si="41"/>
        <v>---</v>
      </c>
    </row>
    <row r="1235" spans="2:19" ht="15" customHeight="1" x14ac:dyDescent="0.25">
      <c r="B1235" s="59">
        <f t="shared" si="42"/>
        <v>1230</v>
      </c>
      <c r="C1235" s="60">
        <f>IFERROR(IF($C$4="TEB0187_REV01",CALC_CONN_TEB0187_REV01!U1235,),"---")</f>
        <v>0</v>
      </c>
      <c r="D1235" s="59">
        <f>IFERROR(IF($C$4="TEB0187_REV01",CALC_CONN_TEB0187_REV01!D1235,),"---")</f>
        <v>0</v>
      </c>
      <c r="E1235" s="59">
        <f>IFERROR(IF($C$4="TEB0187_REV01",CALC_CONN_TEB0187_REV01!E1235,),"---")</f>
        <v>0</v>
      </c>
      <c r="F1235" s="59" t="str">
        <f>IFERROR(IF(VLOOKUP($D1235&amp;"-"&amp;$E1235,IF($C$4="TEB0187_REV01",CALC_CONN_TEB0187_REV01!$F:$I),4,0)="--","---",IF($C$4="TEB0187_REV01",CALC_CONN_TEB0187_REV01!$G1235&amp; " --&gt; " &amp;CALC_CONN_TEB0187_REV01!$I1235&amp; " --&gt; ")),"---")</f>
        <v>---</v>
      </c>
      <c r="G1235" s="59" t="str">
        <f>IFERROR(IF(VLOOKUP($D1235&amp;"-"&amp;$E1235,IF($C$4="TEB0187_REV01",CALC_CONN_TEB0187_REV01!$F:$H),3,0)="--",VLOOKUP($D1235&amp;"-"&amp;$E1235,IF($C$4="TEB0187_REV01",CALC_CONN_TEB0187_REV01!$F:$H),2,0),VLOOKUP($D1235&amp;"-"&amp;$E1235,IF($C$4="TEB0187_REV01",CALC_CONN_TEB0187_REV01!$F:$H),3,0)),"---")</f>
        <v>---</v>
      </c>
      <c r="H1235" s="59" t="str">
        <f>IFERROR(VLOOKUP(G1235,IF($C$4="TEB0187_REV01",CALC_CONN_TEB0187_REV01!$G:$T),14,0),"---")</f>
        <v>---</v>
      </c>
      <c r="I1235" s="59" t="str">
        <f>IFERROR(VLOOKUP($D1235&amp;"-"&amp;$E1235,IF($C$4="TEB0187_REV01",CALC_CONN_TEB0187_REV01!$F:$K,"???"),6,0),"---")</f>
        <v>---</v>
      </c>
      <c r="J1235" s="61" t="str">
        <f>IFERROR(VLOOKUP($D1235&amp;"-"&amp;$E1235,IF($C$4="TEB0187_REV01",CALC_CONN_TEB0187_REV01!$F:$M,"???"),8,0),"---")</f>
        <v>---</v>
      </c>
      <c r="K1235" s="62" t="str">
        <f>IFERROR(VLOOKUP($D1235&amp;"-"&amp;$E1235,IF($C$4="TEB0187_REV01",CALC_CONN_TEB0187_REV01!$F:$N),9,0),"---")</f>
        <v>---</v>
      </c>
      <c r="L1235" s="59" t="str">
        <f>IFERROR(VLOOKUP(K1235,B2B!$H$3:$I$2000,2,0),"---")</f>
        <v>---</v>
      </c>
      <c r="M1235" s="59" t="str">
        <f>IFERROR(VLOOKUP(L1235,IF($M$4="TEI0187_REV01",RAW_m_TEI0187_REV01!$AD:$AH),5,0),"---")</f>
        <v>---</v>
      </c>
      <c r="N1235" s="59" t="str">
        <f>IFERROR(VLOOKUP(L1235,IF($M$4="TEI0187_REV01",RAW_m_TEI0187_REV01!$AE:$AJ),6,0),"---")</f>
        <v>---</v>
      </c>
      <c r="O1235" s="63" t="str">
        <f>IFERROR(VLOOKUP(L1235,IF($M$4="TEI0187_REV01",RAW_m_TEI0187_REV01!$AD:$AE),2,0),"---")</f>
        <v>---</v>
      </c>
      <c r="P1235" s="59" t="str">
        <f>IFERROR(VLOOKUP(O1235,IF($M$4="TEI0187_REV01",RAW_m_TEI0187_REV01!$AJ:$AK),2,0),"---")</f>
        <v>---</v>
      </c>
      <c r="Q1235" s="59" t="str">
        <f>IFERROR(VLOOKUP(L1235,IF($M$4="TEI0187_REV01",RAW_m_TEI0187_REV01!$AD:$AF),3,0),"---")</f>
        <v>---</v>
      </c>
      <c r="R1235" s="59" t="str">
        <f>IFERROR(VLOOKUP(O1235,IF($M$4="TEI0187_REV01",RAW_m_TEI0187_REV01!$AE:$AG),3,0),"---")</f>
        <v>---</v>
      </c>
      <c r="S1235" s="59" t="str">
        <f t="shared" si="41"/>
        <v>---</v>
      </c>
    </row>
    <row r="1236" spans="2:19" ht="15" customHeight="1" x14ac:dyDescent="0.25">
      <c r="B1236" s="59">
        <f t="shared" si="42"/>
        <v>1231</v>
      </c>
      <c r="C1236" s="60">
        <f>IFERROR(IF($C$4="TEB0187_REV01",CALC_CONN_TEB0187_REV01!U1236,),"---")</f>
        <v>0</v>
      </c>
      <c r="D1236" s="59">
        <f>IFERROR(IF($C$4="TEB0187_REV01",CALC_CONN_TEB0187_REV01!D1236,),"---")</f>
        <v>0</v>
      </c>
      <c r="E1236" s="59">
        <f>IFERROR(IF($C$4="TEB0187_REV01",CALC_CONN_TEB0187_REV01!E1236,),"---")</f>
        <v>0</v>
      </c>
      <c r="F1236" s="59" t="str">
        <f>IFERROR(IF(VLOOKUP($D1236&amp;"-"&amp;$E1236,IF($C$4="TEB0187_REV01",CALC_CONN_TEB0187_REV01!$F:$I),4,0)="--","---",IF($C$4="TEB0187_REV01",CALC_CONN_TEB0187_REV01!$G1236&amp; " --&gt; " &amp;CALC_CONN_TEB0187_REV01!$I1236&amp; " --&gt; ")),"---")</f>
        <v>---</v>
      </c>
      <c r="G1236" s="59" t="str">
        <f>IFERROR(IF(VLOOKUP($D1236&amp;"-"&amp;$E1236,IF($C$4="TEB0187_REV01",CALC_CONN_TEB0187_REV01!$F:$H),3,0)="--",VLOOKUP($D1236&amp;"-"&amp;$E1236,IF($C$4="TEB0187_REV01",CALC_CONN_TEB0187_REV01!$F:$H),2,0),VLOOKUP($D1236&amp;"-"&amp;$E1236,IF($C$4="TEB0187_REV01",CALC_CONN_TEB0187_REV01!$F:$H),3,0)),"---")</f>
        <v>---</v>
      </c>
      <c r="H1236" s="59" t="str">
        <f>IFERROR(VLOOKUP(G1236,IF($C$4="TEB0187_REV01",CALC_CONN_TEB0187_REV01!$G:$T),14,0),"---")</f>
        <v>---</v>
      </c>
      <c r="I1236" s="59" t="str">
        <f>IFERROR(VLOOKUP($D1236&amp;"-"&amp;$E1236,IF($C$4="TEB0187_REV01",CALC_CONN_TEB0187_REV01!$F:$K,"???"),6,0),"---")</f>
        <v>---</v>
      </c>
      <c r="J1236" s="61" t="str">
        <f>IFERROR(VLOOKUP($D1236&amp;"-"&amp;$E1236,IF($C$4="TEB0187_REV01",CALC_CONN_TEB0187_REV01!$F:$M,"???"),8,0),"---")</f>
        <v>---</v>
      </c>
      <c r="K1236" s="62" t="str">
        <f>IFERROR(VLOOKUP($D1236&amp;"-"&amp;$E1236,IF($C$4="TEB0187_REV01",CALC_CONN_TEB0187_REV01!$F:$N),9,0),"---")</f>
        <v>---</v>
      </c>
      <c r="L1236" s="59" t="str">
        <f>IFERROR(VLOOKUP(K1236,B2B!$H$3:$I$2000,2,0),"---")</f>
        <v>---</v>
      </c>
      <c r="M1236" s="59" t="str">
        <f>IFERROR(VLOOKUP(L1236,IF($M$4="TEI0187_REV01",RAW_m_TEI0187_REV01!$AD:$AH),5,0),"---")</f>
        <v>---</v>
      </c>
      <c r="N1236" s="59" t="str">
        <f>IFERROR(VLOOKUP(L1236,IF($M$4="TEI0187_REV01",RAW_m_TEI0187_REV01!$AE:$AJ),6,0),"---")</f>
        <v>---</v>
      </c>
      <c r="O1236" s="63" t="str">
        <f>IFERROR(VLOOKUP(L1236,IF($M$4="TEI0187_REV01",RAW_m_TEI0187_REV01!$AD:$AE),2,0),"---")</f>
        <v>---</v>
      </c>
      <c r="P1236" s="59" t="str">
        <f>IFERROR(VLOOKUP(O1236,IF($M$4="TEI0187_REV01",RAW_m_TEI0187_REV01!$AJ:$AK),2,0),"---")</f>
        <v>---</v>
      </c>
      <c r="Q1236" s="59" t="str">
        <f>IFERROR(VLOOKUP(L1236,IF($M$4="TEI0187_REV01",RAW_m_TEI0187_REV01!$AD:$AF),3,0),"---")</f>
        <v>---</v>
      </c>
      <c r="R1236" s="59" t="str">
        <f>IFERROR(VLOOKUP(O1236,IF($M$4="TEI0187_REV01",RAW_m_TEI0187_REV01!$AE:$AG),3,0),"---")</f>
        <v>---</v>
      </c>
      <c r="S1236" s="59" t="str">
        <f t="shared" si="41"/>
        <v>---</v>
      </c>
    </row>
    <row r="1237" spans="2:19" ht="15" customHeight="1" x14ac:dyDescent="0.25">
      <c r="B1237" s="59">
        <f t="shared" si="42"/>
        <v>1232</v>
      </c>
      <c r="C1237" s="60">
        <f>IFERROR(IF($C$4="TEB0187_REV01",CALC_CONN_TEB0187_REV01!U1237,),"---")</f>
        <v>0</v>
      </c>
      <c r="D1237" s="59">
        <f>IFERROR(IF($C$4="TEB0187_REV01",CALC_CONN_TEB0187_REV01!D1237,),"---")</f>
        <v>0</v>
      </c>
      <c r="E1237" s="59">
        <f>IFERROR(IF($C$4="TEB0187_REV01",CALC_CONN_TEB0187_REV01!E1237,),"---")</f>
        <v>0</v>
      </c>
      <c r="F1237" s="59" t="str">
        <f>IFERROR(IF(VLOOKUP($D1237&amp;"-"&amp;$E1237,IF($C$4="TEB0187_REV01",CALC_CONN_TEB0187_REV01!$F:$I),4,0)="--","---",IF($C$4="TEB0187_REV01",CALC_CONN_TEB0187_REV01!$G1237&amp; " --&gt; " &amp;CALC_CONN_TEB0187_REV01!$I1237&amp; " --&gt; ")),"---")</f>
        <v>---</v>
      </c>
      <c r="G1237" s="59" t="str">
        <f>IFERROR(IF(VLOOKUP($D1237&amp;"-"&amp;$E1237,IF($C$4="TEB0187_REV01",CALC_CONN_TEB0187_REV01!$F:$H),3,0)="--",VLOOKUP($D1237&amp;"-"&amp;$E1237,IF($C$4="TEB0187_REV01",CALC_CONN_TEB0187_REV01!$F:$H),2,0),VLOOKUP($D1237&amp;"-"&amp;$E1237,IF($C$4="TEB0187_REV01",CALC_CONN_TEB0187_REV01!$F:$H),3,0)),"---")</f>
        <v>---</v>
      </c>
      <c r="H1237" s="59" t="str">
        <f>IFERROR(VLOOKUP(G1237,IF($C$4="TEB0187_REV01",CALC_CONN_TEB0187_REV01!$G:$T),14,0),"---")</f>
        <v>---</v>
      </c>
      <c r="I1237" s="59" t="str">
        <f>IFERROR(VLOOKUP($D1237&amp;"-"&amp;$E1237,IF($C$4="TEB0187_REV01",CALC_CONN_TEB0187_REV01!$F:$K,"???"),6,0),"---")</f>
        <v>---</v>
      </c>
      <c r="J1237" s="61" t="str">
        <f>IFERROR(VLOOKUP($D1237&amp;"-"&amp;$E1237,IF($C$4="TEB0187_REV01",CALC_CONN_TEB0187_REV01!$F:$M,"???"),8,0),"---")</f>
        <v>---</v>
      </c>
      <c r="K1237" s="62" t="str">
        <f>IFERROR(VLOOKUP($D1237&amp;"-"&amp;$E1237,IF($C$4="TEB0187_REV01",CALC_CONN_TEB0187_REV01!$F:$N),9,0),"---")</f>
        <v>---</v>
      </c>
      <c r="L1237" s="59" t="str">
        <f>IFERROR(VLOOKUP(K1237,B2B!$H$3:$I$2000,2,0),"---")</f>
        <v>---</v>
      </c>
      <c r="M1237" s="59" t="str">
        <f>IFERROR(VLOOKUP(L1237,IF($M$4="TEI0187_REV01",RAW_m_TEI0187_REV01!$AD:$AH),5,0),"---")</f>
        <v>---</v>
      </c>
      <c r="N1237" s="59" t="str">
        <f>IFERROR(VLOOKUP(L1237,IF($M$4="TEI0187_REV01",RAW_m_TEI0187_REV01!$AE:$AJ),6,0),"---")</f>
        <v>---</v>
      </c>
      <c r="O1237" s="63" t="str">
        <f>IFERROR(VLOOKUP(L1237,IF($M$4="TEI0187_REV01",RAW_m_TEI0187_REV01!$AD:$AE),2,0),"---")</f>
        <v>---</v>
      </c>
      <c r="P1237" s="59" t="str">
        <f>IFERROR(VLOOKUP(O1237,IF($M$4="TEI0187_REV01",RAW_m_TEI0187_REV01!$AJ:$AK),2,0),"---")</f>
        <v>---</v>
      </c>
      <c r="Q1237" s="59" t="str">
        <f>IFERROR(VLOOKUP(L1237,IF($M$4="TEI0187_REV01",RAW_m_TEI0187_REV01!$AD:$AF),3,0),"---")</f>
        <v>---</v>
      </c>
      <c r="R1237" s="59" t="str">
        <f>IFERROR(VLOOKUP(O1237,IF($M$4="TEI0187_REV01",RAW_m_TEI0187_REV01!$AE:$AG),3,0),"---")</f>
        <v>---</v>
      </c>
      <c r="S1237" s="59" t="str">
        <f t="shared" si="41"/>
        <v>---</v>
      </c>
    </row>
    <row r="1238" spans="2:19" ht="15" customHeight="1" x14ac:dyDescent="0.25">
      <c r="B1238" s="59">
        <f t="shared" si="42"/>
        <v>1233</v>
      </c>
      <c r="C1238" s="60">
        <f>IFERROR(IF($C$4="TEB0187_REV01",CALC_CONN_TEB0187_REV01!U1238,),"---")</f>
        <v>0</v>
      </c>
      <c r="D1238" s="59">
        <f>IFERROR(IF($C$4="TEB0187_REV01",CALC_CONN_TEB0187_REV01!D1238,),"---")</f>
        <v>0</v>
      </c>
      <c r="E1238" s="59">
        <f>IFERROR(IF($C$4="TEB0187_REV01",CALC_CONN_TEB0187_REV01!E1238,),"---")</f>
        <v>0</v>
      </c>
      <c r="F1238" s="59" t="str">
        <f>IFERROR(IF(VLOOKUP($D1238&amp;"-"&amp;$E1238,IF($C$4="TEB0187_REV01",CALC_CONN_TEB0187_REV01!$F:$I),4,0)="--","---",IF($C$4="TEB0187_REV01",CALC_CONN_TEB0187_REV01!$G1238&amp; " --&gt; " &amp;CALC_CONN_TEB0187_REV01!$I1238&amp; " --&gt; ")),"---")</f>
        <v>---</v>
      </c>
      <c r="G1238" s="59" t="str">
        <f>IFERROR(IF(VLOOKUP($D1238&amp;"-"&amp;$E1238,IF($C$4="TEB0187_REV01",CALC_CONN_TEB0187_REV01!$F:$H),3,0)="--",VLOOKUP($D1238&amp;"-"&amp;$E1238,IF($C$4="TEB0187_REV01",CALC_CONN_TEB0187_REV01!$F:$H),2,0),VLOOKUP($D1238&amp;"-"&amp;$E1238,IF($C$4="TEB0187_REV01",CALC_CONN_TEB0187_REV01!$F:$H),3,0)),"---")</f>
        <v>---</v>
      </c>
      <c r="H1238" s="59" t="str">
        <f>IFERROR(VLOOKUP(G1238,IF($C$4="TEB0187_REV01",CALC_CONN_TEB0187_REV01!$G:$T),14,0),"---")</f>
        <v>---</v>
      </c>
      <c r="I1238" s="59" t="str">
        <f>IFERROR(VLOOKUP($D1238&amp;"-"&amp;$E1238,IF($C$4="TEB0187_REV01",CALC_CONN_TEB0187_REV01!$F:$K,"???"),6,0),"---")</f>
        <v>---</v>
      </c>
      <c r="J1238" s="61" t="str">
        <f>IFERROR(VLOOKUP($D1238&amp;"-"&amp;$E1238,IF($C$4="TEB0187_REV01",CALC_CONN_TEB0187_REV01!$F:$M,"???"),8,0),"---")</f>
        <v>---</v>
      </c>
      <c r="K1238" s="62" t="str">
        <f>IFERROR(VLOOKUP($D1238&amp;"-"&amp;$E1238,IF($C$4="TEB0187_REV01",CALC_CONN_TEB0187_REV01!$F:$N),9,0),"---")</f>
        <v>---</v>
      </c>
      <c r="L1238" s="59" t="str">
        <f>IFERROR(VLOOKUP(K1238,B2B!$H$3:$I$2000,2,0),"---")</f>
        <v>---</v>
      </c>
      <c r="M1238" s="59" t="str">
        <f>IFERROR(VLOOKUP(L1238,IF($M$4="TEI0187_REV01",RAW_m_TEI0187_REV01!$AD:$AH),5,0),"---")</f>
        <v>---</v>
      </c>
      <c r="N1238" s="59" t="str">
        <f>IFERROR(VLOOKUP(L1238,IF($M$4="TEI0187_REV01",RAW_m_TEI0187_REV01!$AE:$AJ),6,0),"---")</f>
        <v>---</v>
      </c>
      <c r="O1238" s="63" t="str">
        <f>IFERROR(VLOOKUP(L1238,IF($M$4="TEI0187_REV01",RAW_m_TEI0187_REV01!$AD:$AE),2,0),"---")</f>
        <v>---</v>
      </c>
      <c r="P1238" s="59" t="str">
        <f>IFERROR(VLOOKUP(O1238,IF($M$4="TEI0187_REV01",RAW_m_TEI0187_REV01!$AJ:$AK),2,0),"---")</f>
        <v>---</v>
      </c>
      <c r="Q1238" s="59" t="str">
        <f>IFERROR(VLOOKUP(L1238,IF($M$4="TEI0187_REV01",RAW_m_TEI0187_REV01!$AD:$AF),3,0),"---")</f>
        <v>---</v>
      </c>
      <c r="R1238" s="59" t="str">
        <f>IFERROR(VLOOKUP(O1238,IF($M$4="TEI0187_REV01",RAW_m_TEI0187_REV01!$AE:$AG),3,0),"---")</f>
        <v>---</v>
      </c>
      <c r="S1238" s="59" t="str">
        <f t="shared" si="41"/>
        <v>---</v>
      </c>
    </row>
    <row r="1239" spans="2:19" ht="15" customHeight="1" x14ac:dyDescent="0.25">
      <c r="B1239" s="59">
        <f t="shared" si="42"/>
        <v>1234</v>
      </c>
      <c r="C1239" s="60">
        <f>IFERROR(IF($C$4="TEB0187_REV01",CALC_CONN_TEB0187_REV01!U1239,),"---")</f>
        <v>0</v>
      </c>
      <c r="D1239" s="59">
        <f>IFERROR(IF($C$4="TEB0187_REV01",CALC_CONN_TEB0187_REV01!D1239,),"---")</f>
        <v>0</v>
      </c>
      <c r="E1239" s="59">
        <f>IFERROR(IF($C$4="TEB0187_REV01",CALC_CONN_TEB0187_REV01!E1239,),"---")</f>
        <v>0</v>
      </c>
      <c r="F1239" s="59" t="str">
        <f>IFERROR(IF(VLOOKUP($D1239&amp;"-"&amp;$E1239,IF($C$4="TEB0187_REV01",CALC_CONN_TEB0187_REV01!$F:$I),4,0)="--","---",IF($C$4="TEB0187_REV01",CALC_CONN_TEB0187_REV01!$G1239&amp; " --&gt; " &amp;CALC_CONN_TEB0187_REV01!$I1239&amp; " --&gt; ")),"---")</f>
        <v>---</v>
      </c>
      <c r="G1239" s="59" t="str">
        <f>IFERROR(IF(VLOOKUP($D1239&amp;"-"&amp;$E1239,IF($C$4="TEB0187_REV01",CALC_CONN_TEB0187_REV01!$F:$H),3,0)="--",VLOOKUP($D1239&amp;"-"&amp;$E1239,IF($C$4="TEB0187_REV01",CALC_CONN_TEB0187_REV01!$F:$H),2,0),VLOOKUP($D1239&amp;"-"&amp;$E1239,IF($C$4="TEB0187_REV01",CALC_CONN_TEB0187_REV01!$F:$H),3,0)),"---")</f>
        <v>---</v>
      </c>
      <c r="H1239" s="59" t="str">
        <f>IFERROR(VLOOKUP(G1239,IF($C$4="TEB0187_REV01",CALC_CONN_TEB0187_REV01!$G:$T),14,0),"---")</f>
        <v>---</v>
      </c>
      <c r="I1239" s="59" t="str">
        <f>IFERROR(VLOOKUP($D1239&amp;"-"&amp;$E1239,IF($C$4="TEB0187_REV01",CALC_CONN_TEB0187_REV01!$F:$K,"???"),6,0),"---")</f>
        <v>---</v>
      </c>
      <c r="J1239" s="61" t="str">
        <f>IFERROR(VLOOKUP($D1239&amp;"-"&amp;$E1239,IF($C$4="TEB0187_REV01",CALC_CONN_TEB0187_REV01!$F:$M,"???"),8,0),"---")</f>
        <v>---</v>
      </c>
      <c r="K1239" s="62" t="str">
        <f>IFERROR(VLOOKUP($D1239&amp;"-"&amp;$E1239,IF($C$4="TEB0187_REV01",CALC_CONN_TEB0187_REV01!$F:$N),9,0),"---")</f>
        <v>---</v>
      </c>
      <c r="L1239" s="59" t="str">
        <f>IFERROR(VLOOKUP(K1239,B2B!$H$3:$I$2000,2,0),"---")</f>
        <v>---</v>
      </c>
      <c r="M1239" s="59" t="str">
        <f>IFERROR(VLOOKUP(L1239,IF($M$4="TEI0187_REV01",RAW_m_TEI0187_REV01!$AD:$AH),5,0),"---")</f>
        <v>---</v>
      </c>
      <c r="N1239" s="59" t="str">
        <f>IFERROR(VLOOKUP(L1239,IF($M$4="TEI0187_REV01",RAW_m_TEI0187_REV01!$AE:$AJ),6,0),"---")</f>
        <v>---</v>
      </c>
      <c r="O1239" s="63" t="str">
        <f>IFERROR(VLOOKUP(L1239,IF($M$4="TEI0187_REV01",RAW_m_TEI0187_REV01!$AD:$AE),2,0),"---")</f>
        <v>---</v>
      </c>
      <c r="P1239" s="59" t="str">
        <f>IFERROR(VLOOKUP(O1239,IF($M$4="TEI0187_REV01",RAW_m_TEI0187_REV01!$AJ:$AK),2,0),"---")</f>
        <v>---</v>
      </c>
      <c r="Q1239" s="59" t="str">
        <f>IFERROR(VLOOKUP(L1239,IF($M$4="TEI0187_REV01",RAW_m_TEI0187_REV01!$AD:$AF),3,0),"---")</f>
        <v>---</v>
      </c>
      <c r="R1239" s="59" t="str">
        <f>IFERROR(VLOOKUP(O1239,IF($M$4="TEI0187_REV01",RAW_m_TEI0187_REV01!$AE:$AG),3,0),"---")</f>
        <v>---</v>
      </c>
      <c r="S1239" s="59" t="str">
        <f t="shared" si="41"/>
        <v>---</v>
      </c>
    </row>
    <row r="1240" spans="2:19" ht="15" customHeight="1" x14ac:dyDescent="0.25">
      <c r="B1240" s="59">
        <f t="shared" si="42"/>
        <v>1235</v>
      </c>
      <c r="C1240" s="60">
        <f>IFERROR(IF($C$4="TEB0187_REV01",CALC_CONN_TEB0187_REV01!U1240,),"---")</f>
        <v>0</v>
      </c>
      <c r="D1240" s="59">
        <f>IFERROR(IF($C$4="TEB0187_REV01",CALC_CONN_TEB0187_REV01!D1240,),"---")</f>
        <v>0</v>
      </c>
      <c r="E1240" s="59">
        <f>IFERROR(IF($C$4="TEB0187_REV01",CALC_CONN_TEB0187_REV01!E1240,),"---")</f>
        <v>0</v>
      </c>
      <c r="F1240" s="59" t="str">
        <f>IFERROR(IF(VLOOKUP($D1240&amp;"-"&amp;$E1240,IF($C$4="TEB0187_REV01",CALC_CONN_TEB0187_REV01!$F:$I),4,0)="--","---",IF($C$4="TEB0187_REV01",CALC_CONN_TEB0187_REV01!$G1240&amp; " --&gt; " &amp;CALC_CONN_TEB0187_REV01!$I1240&amp; " --&gt; ")),"---")</f>
        <v>---</v>
      </c>
      <c r="G1240" s="59" t="str">
        <f>IFERROR(IF(VLOOKUP($D1240&amp;"-"&amp;$E1240,IF($C$4="TEB0187_REV01",CALC_CONN_TEB0187_REV01!$F:$H),3,0)="--",VLOOKUP($D1240&amp;"-"&amp;$E1240,IF($C$4="TEB0187_REV01",CALC_CONN_TEB0187_REV01!$F:$H),2,0),VLOOKUP($D1240&amp;"-"&amp;$E1240,IF($C$4="TEB0187_REV01",CALC_CONN_TEB0187_REV01!$F:$H),3,0)),"---")</f>
        <v>---</v>
      </c>
      <c r="H1240" s="59" t="str">
        <f>IFERROR(VLOOKUP(G1240,IF($C$4="TEB0187_REV01",CALC_CONN_TEB0187_REV01!$G:$T),14,0),"---")</f>
        <v>---</v>
      </c>
      <c r="I1240" s="59" t="str">
        <f>IFERROR(VLOOKUP($D1240&amp;"-"&amp;$E1240,IF($C$4="TEB0187_REV01",CALC_CONN_TEB0187_REV01!$F:$K,"???"),6,0),"---")</f>
        <v>---</v>
      </c>
      <c r="J1240" s="61" t="str">
        <f>IFERROR(VLOOKUP($D1240&amp;"-"&amp;$E1240,IF($C$4="TEB0187_REV01",CALC_CONN_TEB0187_REV01!$F:$M,"???"),8,0),"---")</f>
        <v>---</v>
      </c>
      <c r="K1240" s="62" t="str">
        <f>IFERROR(VLOOKUP($D1240&amp;"-"&amp;$E1240,IF($C$4="TEB0187_REV01",CALC_CONN_TEB0187_REV01!$F:$N),9,0),"---")</f>
        <v>---</v>
      </c>
      <c r="L1240" s="59" t="str">
        <f>IFERROR(VLOOKUP(K1240,B2B!$H$3:$I$2000,2,0),"---")</f>
        <v>---</v>
      </c>
      <c r="M1240" s="59" t="str">
        <f>IFERROR(VLOOKUP(L1240,IF($M$4="TEI0187_REV01",RAW_m_TEI0187_REV01!$AD:$AH),5,0),"---")</f>
        <v>---</v>
      </c>
      <c r="N1240" s="59" t="str">
        <f>IFERROR(VLOOKUP(L1240,IF($M$4="TEI0187_REV01",RAW_m_TEI0187_REV01!$AE:$AJ),6,0),"---")</f>
        <v>---</v>
      </c>
      <c r="O1240" s="63" t="str">
        <f>IFERROR(VLOOKUP(L1240,IF($M$4="TEI0187_REV01",RAW_m_TEI0187_REV01!$AD:$AE),2,0),"---")</f>
        <v>---</v>
      </c>
      <c r="P1240" s="59" t="str">
        <f>IFERROR(VLOOKUP(O1240,IF($M$4="TEI0187_REV01",RAW_m_TEI0187_REV01!$AJ:$AK),2,0),"---")</f>
        <v>---</v>
      </c>
      <c r="Q1240" s="59" t="str">
        <f>IFERROR(VLOOKUP(L1240,IF($M$4="TEI0187_REV01",RAW_m_TEI0187_REV01!$AD:$AF),3,0),"---")</f>
        <v>---</v>
      </c>
      <c r="R1240" s="59" t="str">
        <f>IFERROR(VLOOKUP(O1240,IF($M$4="TEI0187_REV01",RAW_m_TEI0187_REV01!$AE:$AG),3,0),"---")</f>
        <v>---</v>
      </c>
      <c r="S1240" s="59" t="str">
        <f t="shared" si="41"/>
        <v>---</v>
      </c>
    </row>
    <row r="1241" spans="2:19" ht="15" customHeight="1" x14ac:dyDescent="0.25">
      <c r="B1241" s="59">
        <f t="shared" si="42"/>
        <v>1236</v>
      </c>
      <c r="C1241" s="60">
        <f>IFERROR(IF($C$4="TEB0187_REV01",CALC_CONN_TEB0187_REV01!U1241,),"---")</f>
        <v>0</v>
      </c>
      <c r="D1241" s="59">
        <f>IFERROR(IF($C$4="TEB0187_REV01",CALC_CONN_TEB0187_REV01!D1241,),"---")</f>
        <v>0</v>
      </c>
      <c r="E1241" s="59">
        <f>IFERROR(IF($C$4="TEB0187_REV01",CALC_CONN_TEB0187_REV01!E1241,),"---")</f>
        <v>0</v>
      </c>
      <c r="F1241" s="59" t="str">
        <f>IFERROR(IF(VLOOKUP($D1241&amp;"-"&amp;$E1241,IF($C$4="TEB0187_REV01",CALC_CONN_TEB0187_REV01!$F:$I),4,0)="--","---",IF($C$4="TEB0187_REV01",CALC_CONN_TEB0187_REV01!$G1241&amp; " --&gt; " &amp;CALC_CONN_TEB0187_REV01!$I1241&amp; " --&gt; ")),"---")</f>
        <v>---</v>
      </c>
      <c r="G1241" s="59" t="str">
        <f>IFERROR(IF(VLOOKUP($D1241&amp;"-"&amp;$E1241,IF($C$4="TEB0187_REV01",CALC_CONN_TEB0187_REV01!$F:$H),3,0)="--",VLOOKUP($D1241&amp;"-"&amp;$E1241,IF($C$4="TEB0187_REV01",CALC_CONN_TEB0187_REV01!$F:$H),2,0),VLOOKUP($D1241&amp;"-"&amp;$E1241,IF($C$4="TEB0187_REV01",CALC_CONN_TEB0187_REV01!$F:$H),3,0)),"---")</f>
        <v>---</v>
      </c>
      <c r="H1241" s="59" t="str">
        <f>IFERROR(VLOOKUP(G1241,IF($C$4="TEB0187_REV01",CALC_CONN_TEB0187_REV01!$G:$T),14,0),"---")</f>
        <v>---</v>
      </c>
      <c r="I1241" s="59" t="str">
        <f>IFERROR(VLOOKUP($D1241&amp;"-"&amp;$E1241,IF($C$4="TEB0187_REV01",CALC_CONN_TEB0187_REV01!$F:$K,"???"),6,0),"---")</f>
        <v>---</v>
      </c>
      <c r="J1241" s="61" t="str">
        <f>IFERROR(VLOOKUP($D1241&amp;"-"&amp;$E1241,IF($C$4="TEB0187_REV01",CALC_CONN_TEB0187_REV01!$F:$M,"???"),8,0),"---")</f>
        <v>---</v>
      </c>
      <c r="K1241" s="62" t="str">
        <f>IFERROR(VLOOKUP($D1241&amp;"-"&amp;$E1241,IF($C$4="TEB0187_REV01",CALC_CONN_TEB0187_REV01!$F:$N),9,0),"---")</f>
        <v>---</v>
      </c>
      <c r="L1241" s="59" t="str">
        <f>IFERROR(VLOOKUP(K1241,B2B!$H$3:$I$2000,2,0),"---")</f>
        <v>---</v>
      </c>
      <c r="M1241" s="59" t="str">
        <f>IFERROR(VLOOKUP(L1241,IF($M$4="TEI0187_REV01",RAW_m_TEI0187_REV01!$AD:$AH),5,0),"---")</f>
        <v>---</v>
      </c>
      <c r="N1241" s="59" t="str">
        <f>IFERROR(VLOOKUP(L1241,IF($M$4="TEI0187_REV01",RAW_m_TEI0187_REV01!$AE:$AJ),6,0),"---")</f>
        <v>---</v>
      </c>
      <c r="O1241" s="63" t="str">
        <f>IFERROR(VLOOKUP(L1241,IF($M$4="TEI0187_REV01",RAW_m_TEI0187_REV01!$AD:$AE),2,0),"---")</f>
        <v>---</v>
      </c>
      <c r="P1241" s="59" t="str">
        <f>IFERROR(VLOOKUP(O1241,IF($M$4="TEI0187_REV01",RAW_m_TEI0187_REV01!$AJ:$AK),2,0),"---")</f>
        <v>---</v>
      </c>
      <c r="Q1241" s="59" t="str">
        <f>IFERROR(VLOOKUP(L1241,IF($M$4="TEI0187_REV01",RAW_m_TEI0187_REV01!$AD:$AF),3,0),"---")</f>
        <v>---</v>
      </c>
      <c r="R1241" s="59" t="str">
        <f>IFERROR(VLOOKUP(O1241,IF($M$4="TEI0187_REV01",RAW_m_TEI0187_REV01!$AE:$AG),3,0),"---")</f>
        <v>---</v>
      </c>
      <c r="S1241" s="59" t="str">
        <f t="shared" si="41"/>
        <v>---</v>
      </c>
    </row>
    <row r="1242" spans="2:19" ht="15" customHeight="1" x14ac:dyDescent="0.25">
      <c r="B1242" s="59">
        <f t="shared" si="42"/>
        <v>1237</v>
      </c>
      <c r="C1242" s="60">
        <f>IFERROR(IF($C$4="TEB0187_REV01",CALC_CONN_TEB0187_REV01!U1242,),"---")</f>
        <v>0</v>
      </c>
      <c r="D1242" s="59">
        <f>IFERROR(IF($C$4="TEB0187_REV01",CALC_CONN_TEB0187_REV01!D1242,),"---")</f>
        <v>0</v>
      </c>
      <c r="E1242" s="59">
        <f>IFERROR(IF($C$4="TEB0187_REV01",CALC_CONN_TEB0187_REV01!E1242,),"---")</f>
        <v>0</v>
      </c>
      <c r="F1242" s="59" t="str">
        <f>IFERROR(IF(VLOOKUP($D1242&amp;"-"&amp;$E1242,IF($C$4="TEB0187_REV01",CALC_CONN_TEB0187_REV01!$F:$I),4,0)="--","---",IF($C$4="TEB0187_REV01",CALC_CONN_TEB0187_REV01!$G1242&amp; " --&gt; " &amp;CALC_CONN_TEB0187_REV01!$I1242&amp; " --&gt; ")),"---")</f>
        <v>---</v>
      </c>
      <c r="G1242" s="59" t="str">
        <f>IFERROR(IF(VLOOKUP($D1242&amp;"-"&amp;$E1242,IF($C$4="TEB0187_REV01",CALC_CONN_TEB0187_REV01!$F:$H),3,0)="--",VLOOKUP($D1242&amp;"-"&amp;$E1242,IF($C$4="TEB0187_REV01",CALC_CONN_TEB0187_REV01!$F:$H),2,0),VLOOKUP($D1242&amp;"-"&amp;$E1242,IF($C$4="TEB0187_REV01",CALC_CONN_TEB0187_REV01!$F:$H),3,0)),"---")</f>
        <v>---</v>
      </c>
      <c r="H1242" s="59" t="str">
        <f>IFERROR(VLOOKUP(G1242,IF($C$4="TEB0187_REV01",CALC_CONN_TEB0187_REV01!$G:$T),14,0),"---")</f>
        <v>---</v>
      </c>
      <c r="I1242" s="59" t="str">
        <f>IFERROR(VLOOKUP($D1242&amp;"-"&amp;$E1242,IF($C$4="TEB0187_REV01",CALC_CONN_TEB0187_REV01!$F:$K,"???"),6,0),"---")</f>
        <v>---</v>
      </c>
      <c r="J1242" s="61" t="str">
        <f>IFERROR(VLOOKUP($D1242&amp;"-"&amp;$E1242,IF($C$4="TEB0187_REV01",CALC_CONN_TEB0187_REV01!$F:$M,"???"),8,0),"---")</f>
        <v>---</v>
      </c>
      <c r="K1242" s="62" t="str">
        <f>IFERROR(VLOOKUP($D1242&amp;"-"&amp;$E1242,IF($C$4="TEB0187_REV01",CALC_CONN_TEB0187_REV01!$F:$N),9,0),"---")</f>
        <v>---</v>
      </c>
      <c r="L1242" s="59" t="str">
        <f>IFERROR(VLOOKUP(K1242,B2B!$H$3:$I$2000,2,0),"---")</f>
        <v>---</v>
      </c>
      <c r="M1242" s="59" t="str">
        <f>IFERROR(VLOOKUP(L1242,IF($M$4="TEI0187_REV01",RAW_m_TEI0187_REV01!$AD:$AH),5,0),"---")</f>
        <v>---</v>
      </c>
      <c r="N1242" s="59" t="str">
        <f>IFERROR(VLOOKUP(L1242,IF($M$4="TEI0187_REV01",RAW_m_TEI0187_REV01!$AE:$AJ),6,0),"---")</f>
        <v>---</v>
      </c>
      <c r="O1242" s="63" t="str">
        <f>IFERROR(VLOOKUP(L1242,IF($M$4="TEI0187_REV01",RAW_m_TEI0187_REV01!$AD:$AE),2,0),"---")</f>
        <v>---</v>
      </c>
      <c r="P1242" s="59" t="str">
        <f>IFERROR(VLOOKUP(O1242,IF($M$4="TEI0187_REV01",RAW_m_TEI0187_REV01!$AJ:$AK),2,0),"---")</f>
        <v>---</v>
      </c>
      <c r="Q1242" s="59" t="str">
        <f>IFERROR(VLOOKUP(L1242,IF($M$4="TEI0187_REV01",RAW_m_TEI0187_REV01!$AD:$AF),3,0),"---")</f>
        <v>---</v>
      </c>
      <c r="R1242" s="59" t="str">
        <f>IFERROR(VLOOKUP(O1242,IF($M$4="TEI0187_REV01",RAW_m_TEI0187_REV01!$AE:$AG),3,0),"---")</f>
        <v>---</v>
      </c>
      <c r="S1242" s="59" t="str">
        <f t="shared" si="41"/>
        <v>---</v>
      </c>
    </row>
    <row r="1243" spans="2:19" ht="15" customHeight="1" x14ac:dyDescent="0.25">
      <c r="B1243" s="59">
        <f t="shared" si="42"/>
        <v>1238</v>
      </c>
      <c r="C1243" s="60">
        <f>IFERROR(IF($C$4="TEB0187_REV01",CALC_CONN_TEB0187_REV01!U1243,),"---")</f>
        <v>0</v>
      </c>
      <c r="D1243" s="59">
        <f>IFERROR(IF($C$4="TEB0187_REV01",CALC_CONN_TEB0187_REV01!D1243,),"---")</f>
        <v>0</v>
      </c>
      <c r="E1243" s="59">
        <f>IFERROR(IF($C$4="TEB0187_REV01",CALC_CONN_TEB0187_REV01!E1243,),"---")</f>
        <v>0</v>
      </c>
      <c r="F1243" s="59" t="str">
        <f>IFERROR(IF(VLOOKUP($D1243&amp;"-"&amp;$E1243,IF($C$4="TEB0187_REV01",CALC_CONN_TEB0187_REV01!$F:$I),4,0)="--","---",IF($C$4="TEB0187_REV01",CALC_CONN_TEB0187_REV01!$G1243&amp; " --&gt; " &amp;CALC_CONN_TEB0187_REV01!$I1243&amp; " --&gt; ")),"---")</f>
        <v>---</v>
      </c>
      <c r="G1243" s="59" t="str">
        <f>IFERROR(IF(VLOOKUP($D1243&amp;"-"&amp;$E1243,IF($C$4="TEB0187_REV01",CALC_CONN_TEB0187_REV01!$F:$H),3,0)="--",VLOOKUP($D1243&amp;"-"&amp;$E1243,IF($C$4="TEB0187_REV01",CALC_CONN_TEB0187_REV01!$F:$H),2,0),VLOOKUP($D1243&amp;"-"&amp;$E1243,IF($C$4="TEB0187_REV01",CALC_CONN_TEB0187_REV01!$F:$H),3,0)),"---")</f>
        <v>---</v>
      </c>
      <c r="H1243" s="59" t="str">
        <f>IFERROR(VLOOKUP(G1243,IF($C$4="TEB0187_REV01",CALC_CONN_TEB0187_REV01!$G:$T),14,0),"---")</f>
        <v>---</v>
      </c>
      <c r="I1243" s="59" t="str">
        <f>IFERROR(VLOOKUP($D1243&amp;"-"&amp;$E1243,IF($C$4="TEB0187_REV01",CALC_CONN_TEB0187_REV01!$F:$K,"???"),6,0),"---")</f>
        <v>---</v>
      </c>
      <c r="J1243" s="61" t="str">
        <f>IFERROR(VLOOKUP($D1243&amp;"-"&amp;$E1243,IF($C$4="TEB0187_REV01",CALC_CONN_TEB0187_REV01!$F:$M,"???"),8,0),"---")</f>
        <v>---</v>
      </c>
      <c r="K1243" s="62" t="str">
        <f>IFERROR(VLOOKUP($D1243&amp;"-"&amp;$E1243,IF($C$4="TEB0187_REV01",CALC_CONN_TEB0187_REV01!$F:$N),9,0),"---")</f>
        <v>---</v>
      </c>
      <c r="L1243" s="59" t="str">
        <f>IFERROR(VLOOKUP(K1243,B2B!$H$3:$I$2000,2,0),"---")</f>
        <v>---</v>
      </c>
      <c r="M1243" s="59" t="str">
        <f>IFERROR(VLOOKUP(L1243,IF($M$4="TEI0187_REV01",RAW_m_TEI0187_REV01!$AD:$AH),5,0),"---")</f>
        <v>---</v>
      </c>
      <c r="N1243" s="59" t="str">
        <f>IFERROR(VLOOKUP(L1243,IF($M$4="TEI0187_REV01",RAW_m_TEI0187_REV01!$AE:$AJ),6,0),"---")</f>
        <v>---</v>
      </c>
      <c r="O1243" s="63" t="str">
        <f>IFERROR(VLOOKUP(L1243,IF($M$4="TEI0187_REV01",RAW_m_TEI0187_REV01!$AD:$AE),2,0),"---")</f>
        <v>---</v>
      </c>
      <c r="P1243" s="59" t="str">
        <f>IFERROR(VLOOKUP(O1243,IF($M$4="TEI0187_REV01",RAW_m_TEI0187_REV01!$AJ:$AK),2,0),"---")</f>
        <v>---</v>
      </c>
      <c r="Q1243" s="59" t="str">
        <f>IFERROR(VLOOKUP(L1243,IF($M$4="TEI0187_REV01",RAW_m_TEI0187_REV01!$AD:$AF),3,0),"---")</f>
        <v>---</v>
      </c>
      <c r="R1243" s="59" t="str">
        <f>IFERROR(VLOOKUP(O1243,IF($M$4="TEI0187_REV01",RAW_m_TEI0187_REV01!$AE:$AG),3,0),"---")</f>
        <v>---</v>
      </c>
      <c r="S1243" s="59" t="str">
        <f t="shared" si="41"/>
        <v>---</v>
      </c>
    </row>
    <row r="1244" spans="2:19" ht="15" customHeight="1" x14ac:dyDescent="0.25">
      <c r="B1244" s="59">
        <f t="shared" si="42"/>
        <v>1239</v>
      </c>
      <c r="C1244" s="60">
        <f>IFERROR(IF($C$4="TEB0187_REV01",CALC_CONN_TEB0187_REV01!U1244,),"---")</f>
        <v>0</v>
      </c>
      <c r="D1244" s="59">
        <f>IFERROR(IF($C$4="TEB0187_REV01",CALC_CONN_TEB0187_REV01!D1244,),"---")</f>
        <v>0</v>
      </c>
      <c r="E1244" s="59">
        <f>IFERROR(IF($C$4="TEB0187_REV01",CALC_CONN_TEB0187_REV01!E1244,),"---")</f>
        <v>0</v>
      </c>
      <c r="F1244" s="59" t="str">
        <f>IFERROR(IF(VLOOKUP($D1244&amp;"-"&amp;$E1244,IF($C$4="TEB0187_REV01",CALC_CONN_TEB0187_REV01!$F:$I),4,0)="--","---",IF($C$4="TEB0187_REV01",CALC_CONN_TEB0187_REV01!$G1244&amp; " --&gt; " &amp;CALC_CONN_TEB0187_REV01!$I1244&amp; " --&gt; ")),"---")</f>
        <v>---</v>
      </c>
      <c r="G1244" s="59" t="str">
        <f>IFERROR(IF(VLOOKUP($D1244&amp;"-"&amp;$E1244,IF($C$4="TEB0187_REV01",CALC_CONN_TEB0187_REV01!$F:$H),3,0)="--",VLOOKUP($D1244&amp;"-"&amp;$E1244,IF($C$4="TEB0187_REV01",CALC_CONN_TEB0187_REV01!$F:$H),2,0),VLOOKUP($D1244&amp;"-"&amp;$E1244,IF($C$4="TEB0187_REV01",CALC_CONN_TEB0187_REV01!$F:$H),3,0)),"---")</f>
        <v>---</v>
      </c>
      <c r="H1244" s="59" t="str">
        <f>IFERROR(VLOOKUP(G1244,IF($C$4="TEB0187_REV01",CALC_CONN_TEB0187_REV01!$G:$T),14,0),"---")</f>
        <v>---</v>
      </c>
      <c r="I1244" s="59" t="str">
        <f>IFERROR(VLOOKUP($D1244&amp;"-"&amp;$E1244,IF($C$4="TEB0187_REV01",CALC_CONN_TEB0187_REV01!$F:$K,"???"),6,0),"---")</f>
        <v>---</v>
      </c>
      <c r="J1244" s="61" t="str">
        <f>IFERROR(VLOOKUP($D1244&amp;"-"&amp;$E1244,IF($C$4="TEB0187_REV01",CALC_CONN_TEB0187_REV01!$F:$M,"???"),8,0),"---")</f>
        <v>---</v>
      </c>
      <c r="K1244" s="62" t="str">
        <f>IFERROR(VLOOKUP($D1244&amp;"-"&amp;$E1244,IF($C$4="TEB0187_REV01",CALC_CONN_TEB0187_REV01!$F:$N),9,0),"---")</f>
        <v>---</v>
      </c>
      <c r="L1244" s="59" t="str">
        <f>IFERROR(VLOOKUP(K1244,B2B!$H$3:$I$2000,2,0),"---")</f>
        <v>---</v>
      </c>
      <c r="M1244" s="59" t="str">
        <f>IFERROR(VLOOKUP(L1244,IF($M$4="TEI0187_REV01",RAW_m_TEI0187_REV01!$AD:$AH),5,0),"---")</f>
        <v>---</v>
      </c>
      <c r="N1244" s="59" t="str">
        <f>IFERROR(VLOOKUP(L1244,IF($M$4="TEI0187_REV01",RAW_m_TEI0187_REV01!$AE:$AJ),6,0),"---")</f>
        <v>---</v>
      </c>
      <c r="O1244" s="63" t="str">
        <f>IFERROR(VLOOKUP(L1244,IF($M$4="TEI0187_REV01",RAW_m_TEI0187_REV01!$AD:$AE),2,0),"---")</f>
        <v>---</v>
      </c>
      <c r="P1244" s="59" t="str">
        <f>IFERROR(VLOOKUP(O1244,IF($M$4="TEI0187_REV01",RAW_m_TEI0187_REV01!$AJ:$AK),2,0),"---")</f>
        <v>---</v>
      </c>
      <c r="Q1244" s="59" t="str">
        <f>IFERROR(VLOOKUP(L1244,IF($M$4="TEI0187_REV01",RAW_m_TEI0187_REV01!$AD:$AF),3,0),"---")</f>
        <v>---</v>
      </c>
      <c r="R1244" s="59" t="str">
        <f>IFERROR(VLOOKUP(O1244,IF($M$4="TEI0187_REV01",RAW_m_TEI0187_REV01!$AE:$AG),3,0),"---")</f>
        <v>---</v>
      </c>
      <c r="S1244" s="59" t="str">
        <f t="shared" si="41"/>
        <v>---</v>
      </c>
    </row>
    <row r="1245" spans="2:19" ht="15" customHeight="1" x14ac:dyDescent="0.25">
      <c r="B1245" s="59">
        <f t="shared" si="42"/>
        <v>1240</v>
      </c>
      <c r="C1245" s="60">
        <f>IFERROR(IF($C$4="TEB0187_REV01",CALC_CONN_TEB0187_REV01!U1245,),"---")</f>
        <v>0</v>
      </c>
      <c r="D1245" s="59">
        <f>IFERROR(IF($C$4="TEB0187_REV01",CALC_CONN_TEB0187_REV01!D1245,),"---")</f>
        <v>0</v>
      </c>
      <c r="E1245" s="59">
        <f>IFERROR(IF($C$4="TEB0187_REV01",CALC_CONN_TEB0187_REV01!E1245,),"---")</f>
        <v>0</v>
      </c>
      <c r="F1245" s="59" t="str">
        <f>IFERROR(IF(VLOOKUP($D1245&amp;"-"&amp;$E1245,IF($C$4="TEB0187_REV01",CALC_CONN_TEB0187_REV01!$F:$I),4,0)="--","---",IF($C$4="TEB0187_REV01",CALC_CONN_TEB0187_REV01!$G1245&amp; " --&gt; " &amp;CALC_CONN_TEB0187_REV01!$I1245&amp; " --&gt; ")),"---")</f>
        <v>---</v>
      </c>
      <c r="G1245" s="59" t="str">
        <f>IFERROR(IF(VLOOKUP($D1245&amp;"-"&amp;$E1245,IF($C$4="TEB0187_REV01",CALC_CONN_TEB0187_REV01!$F:$H),3,0)="--",VLOOKUP($D1245&amp;"-"&amp;$E1245,IF($C$4="TEB0187_REV01",CALC_CONN_TEB0187_REV01!$F:$H),2,0),VLOOKUP($D1245&amp;"-"&amp;$E1245,IF($C$4="TEB0187_REV01",CALC_CONN_TEB0187_REV01!$F:$H),3,0)),"---")</f>
        <v>---</v>
      </c>
      <c r="H1245" s="59" t="str">
        <f>IFERROR(VLOOKUP(G1245,IF($C$4="TEB0187_REV01",CALC_CONN_TEB0187_REV01!$G:$T),14,0),"---")</f>
        <v>---</v>
      </c>
      <c r="I1245" s="59" t="str">
        <f>IFERROR(VLOOKUP($D1245&amp;"-"&amp;$E1245,IF($C$4="TEB0187_REV01",CALC_CONN_TEB0187_REV01!$F:$K,"???"),6,0),"---")</f>
        <v>---</v>
      </c>
      <c r="J1245" s="61" t="str">
        <f>IFERROR(VLOOKUP($D1245&amp;"-"&amp;$E1245,IF($C$4="TEB0187_REV01",CALC_CONN_TEB0187_REV01!$F:$M,"???"),8,0),"---")</f>
        <v>---</v>
      </c>
      <c r="K1245" s="62" t="str">
        <f>IFERROR(VLOOKUP($D1245&amp;"-"&amp;$E1245,IF($C$4="TEB0187_REV01",CALC_CONN_TEB0187_REV01!$F:$N),9,0),"---")</f>
        <v>---</v>
      </c>
      <c r="L1245" s="59" t="str">
        <f>IFERROR(VLOOKUP(K1245,B2B!$H$3:$I$2000,2,0),"---")</f>
        <v>---</v>
      </c>
      <c r="M1245" s="59" t="str">
        <f>IFERROR(VLOOKUP(L1245,IF($M$4="TEI0187_REV01",RAW_m_TEI0187_REV01!$AD:$AH),5,0),"---")</f>
        <v>---</v>
      </c>
      <c r="N1245" s="59" t="str">
        <f>IFERROR(VLOOKUP(L1245,IF($M$4="TEI0187_REV01",RAW_m_TEI0187_REV01!$AE:$AJ),6,0),"---")</f>
        <v>---</v>
      </c>
      <c r="O1245" s="63" t="str">
        <f>IFERROR(VLOOKUP(L1245,IF($M$4="TEI0187_REV01",RAW_m_TEI0187_REV01!$AD:$AE),2,0),"---")</f>
        <v>---</v>
      </c>
      <c r="P1245" s="59" t="str">
        <f>IFERROR(VLOOKUP(O1245,IF($M$4="TEI0187_REV01",RAW_m_TEI0187_REV01!$AJ:$AK),2,0),"---")</f>
        <v>---</v>
      </c>
      <c r="Q1245" s="59" t="str">
        <f>IFERROR(VLOOKUP(L1245,IF($M$4="TEI0187_REV01",RAW_m_TEI0187_REV01!$AD:$AF),3,0),"---")</f>
        <v>---</v>
      </c>
      <c r="R1245" s="59" t="str">
        <f>IFERROR(VLOOKUP(O1245,IF($M$4="TEI0187_REV01",RAW_m_TEI0187_REV01!$AE:$AG),3,0),"---")</f>
        <v>---</v>
      </c>
      <c r="S1245" s="59" t="str">
        <f t="shared" si="41"/>
        <v>---</v>
      </c>
    </row>
    <row r="1246" spans="2:19" ht="15" customHeight="1" x14ac:dyDescent="0.25">
      <c r="B1246" s="59">
        <f t="shared" si="42"/>
        <v>1241</v>
      </c>
      <c r="C1246" s="60">
        <f>IFERROR(IF($C$4="TEB0187_REV01",CALC_CONN_TEB0187_REV01!U1246,),"---")</f>
        <v>0</v>
      </c>
      <c r="D1246" s="59">
        <f>IFERROR(IF($C$4="TEB0187_REV01",CALC_CONN_TEB0187_REV01!D1246,),"---")</f>
        <v>0</v>
      </c>
      <c r="E1246" s="59">
        <f>IFERROR(IF($C$4="TEB0187_REV01",CALC_CONN_TEB0187_REV01!E1246,),"---")</f>
        <v>0</v>
      </c>
      <c r="F1246" s="59" t="str">
        <f>IFERROR(IF(VLOOKUP($D1246&amp;"-"&amp;$E1246,IF($C$4="TEB0187_REV01",CALC_CONN_TEB0187_REV01!$F:$I),4,0)="--","---",IF($C$4="TEB0187_REV01",CALC_CONN_TEB0187_REV01!$G1246&amp; " --&gt; " &amp;CALC_CONN_TEB0187_REV01!$I1246&amp; " --&gt; ")),"---")</f>
        <v>---</v>
      </c>
      <c r="G1246" s="59" t="str">
        <f>IFERROR(IF(VLOOKUP($D1246&amp;"-"&amp;$E1246,IF($C$4="TEB0187_REV01",CALC_CONN_TEB0187_REV01!$F:$H),3,0)="--",VLOOKUP($D1246&amp;"-"&amp;$E1246,IF($C$4="TEB0187_REV01",CALC_CONN_TEB0187_REV01!$F:$H),2,0),VLOOKUP($D1246&amp;"-"&amp;$E1246,IF($C$4="TEB0187_REV01",CALC_CONN_TEB0187_REV01!$F:$H),3,0)),"---")</f>
        <v>---</v>
      </c>
      <c r="H1246" s="59" t="str">
        <f>IFERROR(VLOOKUP(G1246,IF($C$4="TEB0187_REV01",CALC_CONN_TEB0187_REV01!$G:$T),14,0),"---")</f>
        <v>---</v>
      </c>
      <c r="I1246" s="59" t="str">
        <f>IFERROR(VLOOKUP($D1246&amp;"-"&amp;$E1246,IF($C$4="TEB0187_REV01",CALC_CONN_TEB0187_REV01!$F:$K,"???"),6,0),"---")</f>
        <v>---</v>
      </c>
      <c r="J1246" s="61" t="str">
        <f>IFERROR(VLOOKUP($D1246&amp;"-"&amp;$E1246,IF($C$4="TEB0187_REV01",CALC_CONN_TEB0187_REV01!$F:$M,"???"),8,0),"---")</f>
        <v>---</v>
      </c>
      <c r="K1246" s="62" t="str">
        <f>IFERROR(VLOOKUP($D1246&amp;"-"&amp;$E1246,IF($C$4="TEB0187_REV01",CALC_CONN_TEB0187_REV01!$F:$N),9,0),"---")</f>
        <v>---</v>
      </c>
      <c r="L1246" s="59" t="str">
        <f>IFERROR(VLOOKUP(K1246,B2B!$H$3:$I$2000,2,0),"---")</f>
        <v>---</v>
      </c>
      <c r="M1246" s="59" t="str">
        <f>IFERROR(VLOOKUP(L1246,IF($M$4="TEI0187_REV01",RAW_m_TEI0187_REV01!$AD:$AH),5,0),"---")</f>
        <v>---</v>
      </c>
      <c r="N1246" s="59" t="str">
        <f>IFERROR(VLOOKUP(L1246,IF($M$4="TEI0187_REV01",RAW_m_TEI0187_REV01!$AE:$AJ),6,0),"---")</f>
        <v>---</v>
      </c>
      <c r="O1246" s="63" t="str">
        <f>IFERROR(VLOOKUP(L1246,IF($M$4="TEI0187_REV01",RAW_m_TEI0187_REV01!$AD:$AE),2,0),"---")</f>
        <v>---</v>
      </c>
      <c r="P1246" s="59" t="str">
        <f>IFERROR(VLOOKUP(O1246,IF($M$4="TEI0187_REV01",RAW_m_TEI0187_REV01!$AJ:$AK),2,0),"---")</f>
        <v>---</v>
      </c>
      <c r="Q1246" s="59" t="str">
        <f>IFERROR(VLOOKUP(L1246,IF($M$4="TEI0187_REV01",RAW_m_TEI0187_REV01!$AD:$AF),3,0),"---")</f>
        <v>---</v>
      </c>
      <c r="R1246" s="59" t="str">
        <f>IFERROR(VLOOKUP(O1246,IF($M$4="TEI0187_REV01",RAW_m_TEI0187_REV01!$AE:$AG),3,0),"---")</f>
        <v>---</v>
      </c>
      <c r="S1246" s="59" t="str">
        <f t="shared" si="41"/>
        <v>---</v>
      </c>
    </row>
    <row r="1247" spans="2:19" ht="15" customHeight="1" x14ac:dyDescent="0.25">
      <c r="B1247" s="59">
        <f t="shared" si="42"/>
        <v>1242</v>
      </c>
      <c r="C1247" s="60">
        <f>IFERROR(IF($C$4="TEB0187_REV01",CALC_CONN_TEB0187_REV01!U1247,),"---")</f>
        <v>0</v>
      </c>
      <c r="D1247" s="59">
        <f>IFERROR(IF($C$4="TEB0187_REV01",CALC_CONN_TEB0187_REV01!D1247,),"---")</f>
        <v>0</v>
      </c>
      <c r="E1247" s="59">
        <f>IFERROR(IF($C$4="TEB0187_REV01",CALC_CONN_TEB0187_REV01!E1247,),"---")</f>
        <v>0</v>
      </c>
      <c r="F1247" s="59" t="str">
        <f>IFERROR(IF(VLOOKUP($D1247&amp;"-"&amp;$E1247,IF($C$4="TEB0187_REV01",CALC_CONN_TEB0187_REV01!$F:$I),4,0)="--","---",IF($C$4="TEB0187_REV01",CALC_CONN_TEB0187_REV01!$G1247&amp; " --&gt; " &amp;CALC_CONN_TEB0187_REV01!$I1247&amp; " --&gt; ")),"---")</f>
        <v>---</v>
      </c>
      <c r="G1247" s="59" t="str">
        <f>IFERROR(IF(VLOOKUP($D1247&amp;"-"&amp;$E1247,IF($C$4="TEB0187_REV01",CALC_CONN_TEB0187_REV01!$F:$H),3,0)="--",VLOOKUP($D1247&amp;"-"&amp;$E1247,IF($C$4="TEB0187_REV01",CALC_CONN_TEB0187_REV01!$F:$H),2,0),VLOOKUP($D1247&amp;"-"&amp;$E1247,IF($C$4="TEB0187_REV01",CALC_CONN_TEB0187_REV01!$F:$H),3,0)),"---")</f>
        <v>---</v>
      </c>
      <c r="H1247" s="59" t="str">
        <f>IFERROR(VLOOKUP(G1247,IF($C$4="TEB0187_REV01",CALC_CONN_TEB0187_REV01!$G:$T),14,0),"---")</f>
        <v>---</v>
      </c>
      <c r="I1247" s="59" t="str">
        <f>IFERROR(VLOOKUP($D1247&amp;"-"&amp;$E1247,IF($C$4="TEB0187_REV01",CALC_CONN_TEB0187_REV01!$F:$K,"???"),6,0),"---")</f>
        <v>---</v>
      </c>
      <c r="J1247" s="61" t="str">
        <f>IFERROR(VLOOKUP($D1247&amp;"-"&amp;$E1247,IF($C$4="TEB0187_REV01",CALC_CONN_TEB0187_REV01!$F:$M,"???"),8,0),"---")</f>
        <v>---</v>
      </c>
      <c r="K1247" s="62" t="str">
        <f>IFERROR(VLOOKUP($D1247&amp;"-"&amp;$E1247,IF($C$4="TEB0187_REV01",CALC_CONN_TEB0187_REV01!$F:$N),9,0),"---")</f>
        <v>---</v>
      </c>
      <c r="L1247" s="59" t="str">
        <f>IFERROR(VLOOKUP(K1247,B2B!$H$3:$I$2000,2,0),"---")</f>
        <v>---</v>
      </c>
      <c r="M1247" s="59" t="str">
        <f>IFERROR(VLOOKUP(L1247,IF($M$4="TEI0187_REV01",RAW_m_TEI0187_REV01!$AD:$AH),5,0),"---")</f>
        <v>---</v>
      </c>
      <c r="N1247" s="59" t="str">
        <f>IFERROR(VLOOKUP(L1247,IF($M$4="TEI0187_REV01",RAW_m_TEI0187_REV01!$AE:$AJ),6,0),"---")</f>
        <v>---</v>
      </c>
      <c r="O1247" s="63" t="str">
        <f>IFERROR(VLOOKUP(L1247,IF($M$4="TEI0187_REV01",RAW_m_TEI0187_REV01!$AD:$AE),2,0),"---")</f>
        <v>---</v>
      </c>
      <c r="P1247" s="59" t="str">
        <f>IFERROR(VLOOKUP(O1247,IF($M$4="TEI0187_REV01",RAW_m_TEI0187_REV01!$AJ:$AK),2,0),"---")</f>
        <v>---</v>
      </c>
      <c r="Q1247" s="59" t="str">
        <f>IFERROR(VLOOKUP(L1247,IF($M$4="TEI0187_REV01",RAW_m_TEI0187_REV01!$AD:$AF),3,0),"---")</f>
        <v>---</v>
      </c>
      <c r="R1247" s="59" t="str">
        <f>IFERROR(VLOOKUP(O1247,IF($M$4="TEI0187_REV01",RAW_m_TEI0187_REV01!$AE:$AG),3,0),"---")</f>
        <v>---</v>
      </c>
      <c r="S1247" s="59" t="str">
        <f t="shared" si="41"/>
        <v>---</v>
      </c>
    </row>
    <row r="1248" spans="2:19" ht="15" customHeight="1" x14ac:dyDescent="0.25">
      <c r="B1248" s="59">
        <f t="shared" si="42"/>
        <v>1243</v>
      </c>
      <c r="C1248" s="60">
        <f>IFERROR(IF($C$4="TEB0187_REV01",CALC_CONN_TEB0187_REV01!U1248,),"---")</f>
        <v>0</v>
      </c>
      <c r="D1248" s="59">
        <f>IFERROR(IF($C$4="TEB0187_REV01",CALC_CONN_TEB0187_REV01!D1248,),"---")</f>
        <v>0</v>
      </c>
      <c r="E1248" s="59">
        <f>IFERROR(IF($C$4="TEB0187_REV01",CALC_CONN_TEB0187_REV01!E1248,),"---")</f>
        <v>0</v>
      </c>
      <c r="F1248" s="59" t="str">
        <f>IFERROR(IF(VLOOKUP($D1248&amp;"-"&amp;$E1248,IF($C$4="TEB0187_REV01",CALC_CONN_TEB0187_REV01!$F:$I),4,0)="--","---",IF($C$4="TEB0187_REV01",CALC_CONN_TEB0187_REV01!$G1248&amp; " --&gt; " &amp;CALC_CONN_TEB0187_REV01!$I1248&amp; " --&gt; ")),"---")</f>
        <v>---</v>
      </c>
      <c r="G1248" s="59" t="str">
        <f>IFERROR(IF(VLOOKUP($D1248&amp;"-"&amp;$E1248,IF($C$4="TEB0187_REV01",CALC_CONN_TEB0187_REV01!$F:$H),3,0)="--",VLOOKUP($D1248&amp;"-"&amp;$E1248,IF($C$4="TEB0187_REV01",CALC_CONN_TEB0187_REV01!$F:$H),2,0),VLOOKUP($D1248&amp;"-"&amp;$E1248,IF($C$4="TEB0187_REV01",CALC_CONN_TEB0187_REV01!$F:$H),3,0)),"---")</f>
        <v>---</v>
      </c>
      <c r="H1248" s="59" t="str">
        <f>IFERROR(VLOOKUP(G1248,IF($C$4="TEB0187_REV01",CALC_CONN_TEB0187_REV01!$G:$T),14,0),"---")</f>
        <v>---</v>
      </c>
      <c r="I1248" s="59" t="str">
        <f>IFERROR(VLOOKUP($D1248&amp;"-"&amp;$E1248,IF($C$4="TEB0187_REV01",CALC_CONN_TEB0187_REV01!$F:$K,"???"),6,0),"---")</f>
        <v>---</v>
      </c>
      <c r="J1248" s="61" t="str">
        <f>IFERROR(VLOOKUP($D1248&amp;"-"&amp;$E1248,IF($C$4="TEB0187_REV01",CALC_CONN_TEB0187_REV01!$F:$M,"???"),8,0),"---")</f>
        <v>---</v>
      </c>
      <c r="K1248" s="62" t="str">
        <f>IFERROR(VLOOKUP($D1248&amp;"-"&amp;$E1248,IF($C$4="TEB0187_REV01",CALC_CONN_TEB0187_REV01!$F:$N),9,0),"---")</f>
        <v>---</v>
      </c>
      <c r="L1248" s="59" t="str">
        <f>IFERROR(VLOOKUP(K1248,B2B!$H$3:$I$2000,2,0),"---")</f>
        <v>---</v>
      </c>
      <c r="M1248" s="59" t="str">
        <f>IFERROR(VLOOKUP(L1248,IF($M$4="TEI0187_REV01",RAW_m_TEI0187_REV01!$AD:$AH),5,0),"---")</f>
        <v>---</v>
      </c>
      <c r="N1248" s="59" t="str">
        <f>IFERROR(VLOOKUP(L1248,IF($M$4="TEI0187_REV01",RAW_m_TEI0187_REV01!$AE:$AJ),6,0),"---")</f>
        <v>---</v>
      </c>
      <c r="O1248" s="63" t="str">
        <f>IFERROR(VLOOKUP(L1248,IF($M$4="TEI0187_REV01",RAW_m_TEI0187_REV01!$AD:$AE),2,0),"---")</f>
        <v>---</v>
      </c>
      <c r="P1248" s="59" t="str">
        <f>IFERROR(VLOOKUP(O1248,IF($M$4="TEI0187_REV01",RAW_m_TEI0187_REV01!$AJ:$AK),2,0),"---")</f>
        <v>---</v>
      </c>
      <c r="Q1248" s="59" t="str">
        <f>IFERROR(VLOOKUP(L1248,IF($M$4="TEI0187_REV01",RAW_m_TEI0187_REV01!$AD:$AF),3,0),"---")</f>
        <v>---</v>
      </c>
      <c r="R1248" s="59" t="str">
        <f>IFERROR(VLOOKUP(O1248,IF($M$4="TEI0187_REV01",RAW_m_TEI0187_REV01!$AE:$AG),3,0),"---")</f>
        <v>---</v>
      </c>
      <c r="S1248" s="59" t="str">
        <f t="shared" si="41"/>
        <v>---</v>
      </c>
    </row>
    <row r="1249" spans="2:19" ht="15" customHeight="1" x14ac:dyDescent="0.25">
      <c r="B1249" s="59">
        <f t="shared" si="42"/>
        <v>1244</v>
      </c>
      <c r="C1249" s="60">
        <f>IFERROR(IF($C$4="TEB0187_REV01",CALC_CONN_TEB0187_REV01!U1249,),"---")</f>
        <v>0</v>
      </c>
      <c r="D1249" s="59">
        <f>IFERROR(IF($C$4="TEB0187_REV01",CALC_CONN_TEB0187_REV01!D1249,),"---")</f>
        <v>0</v>
      </c>
      <c r="E1249" s="59">
        <f>IFERROR(IF($C$4="TEB0187_REV01",CALC_CONN_TEB0187_REV01!E1249,),"---")</f>
        <v>0</v>
      </c>
      <c r="F1249" s="59" t="str">
        <f>IFERROR(IF(VLOOKUP($D1249&amp;"-"&amp;$E1249,IF($C$4="TEB0187_REV01",CALC_CONN_TEB0187_REV01!$F:$I),4,0)="--","---",IF($C$4="TEB0187_REV01",CALC_CONN_TEB0187_REV01!$G1249&amp; " --&gt; " &amp;CALC_CONN_TEB0187_REV01!$I1249&amp; " --&gt; ")),"---")</f>
        <v>---</v>
      </c>
      <c r="G1249" s="59" t="str">
        <f>IFERROR(IF(VLOOKUP($D1249&amp;"-"&amp;$E1249,IF($C$4="TEB0187_REV01",CALC_CONN_TEB0187_REV01!$F:$H),3,0)="--",VLOOKUP($D1249&amp;"-"&amp;$E1249,IF($C$4="TEB0187_REV01",CALC_CONN_TEB0187_REV01!$F:$H),2,0),VLOOKUP($D1249&amp;"-"&amp;$E1249,IF($C$4="TEB0187_REV01",CALC_CONN_TEB0187_REV01!$F:$H),3,0)),"---")</f>
        <v>---</v>
      </c>
      <c r="H1249" s="59" t="str">
        <f>IFERROR(VLOOKUP(G1249,IF($C$4="TEB0187_REV01",CALC_CONN_TEB0187_REV01!$G:$T),14,0),"---")</f>
        <v>---</v>
      </c>
      <c r="I1249" s="59" t="str">
        <f>IFERROR(VLOOKUP($D1249&amp;"-"&amp;$E1249,IF($C$4="TEB0187_REV01",CALC_CONN_TEB0187_REV01!$F:$K,"???"),6,0),"---")</f>
        <v>---</v>
      </c>
      <c r="J1249" s="61" t="str">
        <f>IFERROR(VLOOKUP($D1249&amp;"-"&amp;$E1249,IF($C$4="TEB0187_REV01",CALC_CONN_TEB0187_REV01!$F:$M,"???"),8,0),"---")</f>
        <v>---</v>
      </c>
      <c r="K1249" s="62" t="str">
        <f>IFERROR(VLOOKUP($D1249&amp;"-"&amp;$E1249,IF($C$4="TEB0187_REV01",CALC_CONN_TEB0187_REV01!$F:$N),9,0),"---")</f>
        <v>---</v>
      </c>
      <c r="L1249" s="59" t="str">
        <f>IFERROR(VLOOKUP(K1249,B2B!$H$3:$I$2000,2,0),"---")</f>
        <v>---</v>
      </c>
      <c r="M1249" s="59" t="str">
        <f>IFERROR(VLOOKUP(L1249,IF($M$4="TEI0187_REV01",RAW_m_TEI0187_REV01!$AD:$AH),5,0),"---")</f>
        <v>---</v>
      </c>
      <c r="N1249" s="59" t="str">
        <f>IFERROR(VLOOKUP(L1249,IF($M$4="TEI0187_REV01",RAW_m_TEI0187_REV01!$AE:$AJ),6,0),"---")</f>
        <v>---</v>
      </c>
      <c r="O1249" s="63" t="str">
        <f>IFERROR(VLOOKUP(L1249,IF($M$4="TEI0187_REV01",RAW_m_TEI0187_REV01!$AD:$AE),2,0),"---")</f>
        <v>---</v>
      </c>
      <c r="P1249" s="59" t="str">
        <f>IFERROR(VLOOKUP(O1249,IF($M$4="TEI0187_REV01",RAW_m_TEI0187_REV01!$AJ:$AK),2,0),"---")</f>
        <v>---</v>
      </c>
      <c r="Q1249" s="59" t="str">
        <f>IFERROR(VLOOKUP(L1249,IF($M$4="TEI0187_REV01",RAW_m_TEI0187_REV01!$AD:$AF),3,0),"---")</f>
        <v>---</v>
      </c>
      <c r="R1249" s="59" t="str">
        <f>IFERROR(VLOOKUP(O1249,IF($M$4="TEI0187_REV01",RAW_m_TEI0187_REV01!$AE:$AG),3,0),"---")</f>
        <v>---</v>
      </c>
      <c r="S1249" s="59" t="str">
        <f t="shared" si="41"/>
        <v>---</v>
      </c>
    </row>
    <row r="1250" spans="2:19" ht="15" customHeight="1" x14ac:dyDescent="0.25">
      <c r="B1250" s="59">
        <f t="shared" si="42"/>
        <v>1245</v>
      </c>
      <c r="C1250" s="60">
        <f>IFERROR(IF($C$4="TEB0187_REV01",CALC_CONN_TEB0187_REV01!U1250,),"---")</f>
        <v>0</v>
      </c>
      <c r="D1250" s="59">
        <f>IFERROR(IF($C$4="TEB0187_REV01",CALC_CONN_TEB0187_REV01!D1250,),"---")</f>
        <v>0</v>
      </c>
      <c r="E1250" s="59">
        <f>IFERROR(IF($C$4="TEB0187_REV01",CALC_CONN_TEB0187_REV01!E1250,),"---")</f>
        <v>0</v>
      </c>
      <c r="F1250" s="59" t="str">
        <f>IFERROR(IF(VLOOKUP($D1250&amp;"-"&amp;$E1250,IF($C$4="TEB0187_REV01",CALC_CONN_TEB0187_REV01!$F:$I),4,0)="--","---",IF($C$4="TEB0187_REV01",CALC_CONN_TEB0187_REV01!$G1250&amp; " --&gt; " &amp;CALC_CONN_TEB0187_REV01!$I1250&amp; " --&gt; ")),"---")</f>
        <v>---</v>
      </c>
      <c r="G1250" s="59" t="str">
        <f>IFERROR(IF(VLOOKUP($D1250&amp;"-"&amp;$E1250,IF($C$4="TEB0187_REV01",CALC_CONN_TEB0187_REV01!$F:$H),3,0)="--",VLOOKUP($D1250&amp;"-"&amp;$E1250,IF($C$4="TEB0187_REV01",CALC_CONN_TEB0187_REV01!$F:$H),2,0),VLOOKUP($D1250&amp;"-"&amp;$E1250,IF($C$4="TEB0187_REV01",CALC_CONN_TEB0187_REV01!$F:$H),3,0)),"---")</f>
        <v>---</v>
      </c>
      <c r="H1250" s="59" t="str">
        <f>IFERROR(VLOOKUP(G1250,IF($C$4="TEB0187_REV01",CALC_CONN_TEB0187_REV01!$G:$T),14,0),"---")</f>
        <v>---</v>
      </c>
      <c r="I1250" s="59" t="str">
        <f>IFERROR(VLOOKUP($D1250&amp;"-"&amp;$E1250,IF($C$4="TEB0187_REV01",CALC_CONN_TEB0187_REV01!$F:$K,"???"),6,0),"---")</f>
        <v>---</v>
      </c>
      <c r="J1250" s="61" t="str">
        <f>IFERROR(VLOOKUP($D1250&amp;"-"&amp;$E1250,IF($C$4="TEB0187_REV01",CALC_CONN_TEB0187_REV01!$F:$M,"???"),8,0),"---")</f>
        <v>---</v>
      </c>
      <c r="K1250" s="62" t="str">
        <f>IFERROR(VLOOKUP($D1250&amp;"-"&amp;$E1250,IF($C$4="TEB0187_REV01",CALC_CONN_TEB0187_REV01!$F:$N),9,0),"---")</f>
        <v>---</v>
      </c>
      <c r="L1250" s="59" t="str">
        <f>IFERROR(VLOOKUP(K1250,B2B!$H$3:$I$2000,2,0),"---")</f>
        <v>---</v>
      </c>
      <c r="M1250" s="59" t="str">
        <f>IFERROR(VLOOKUP(L1250,IF($M$4="TEI0187_REV01",RAW_m_TEI0187_REV01!$AD:$AH),5,0),"---")</f>
        <v>---</v>
      </c>
      <c r="N1250" s="59" t="str">
        <f>IFERROR(VLOOKUP(L1250,IF($M$4="TEI0187_REV01",RAW_m_TEI0187_REV01!$AE:$AJ),6,0),"---")</f>
        <v>---</v>
      </c>
      <c r="O1250" s="63" t="str">
        <f>IFERROR(VLOOKUP(L1250,IF($M$4="TEI0187_REV01",RAW_m_TEI0187_REV01!$AD:$AE),2,0),"---")</f>
        <v>---</v>
      </c>
      <c r="P1250" s="59" t="str">
        <f>IFERROR(VLOOKUP(O1250,IF($M$4="TEI0187_REV01",RAW_m_TEI0187_REV01!$AJ:$AK),2,0),"---")</f>
        <v>---</v>
      </c>
      <c r="Q1250" s="59" t="str">
        <f>IFERROR(VLOOKUP(L1250,IF($M$4="TEI0187_REV01",RAW_m_TEI0187_REV01!$AD:$AF),3,0),"---")</f>
        <v>---</v>
      </c>
      <c r="R1250" s="59" t="str">
        <f>IFERROR(VLOOKUP(O1250,IF($M$4="TEI0187_REV01",RAW_m_TEI0187_REV01!$AE:$AG),3,0),"---")</f>
        <v>---</v>
      </c>
      <c r="S1250" s="59" t="str">
        <f t="shared" si="41"/>
        <v>---</v>
      </c>
    </row>
    <row r="1251" spans="2:19" ht="15" customHeight="1" x14ac:dyDescent="0.25">
      <c r="B1251" s="59">
        <f t="shared" si="42"/>
        <v>1246</v>
      </c>
      <c r="C1251" s="60">
        <f>IFERROR(IF($C$4="TEB0187_REV01",CALC_CONN_TEB0187_REV01!U1251,),"---")</f>
        <v>0</v>
      </c>
      <c r="D1251" s="59">
        <f>IFERROR(IF($C$4="TEB0187_REV01",CALC_CONN_TEB0187_REV01!D1251,),"---")</f>
        <v>0</v>
      </c>
      <c r="E1251" s="59">
        <f>IFERROR(IF($C$4="TEB0187_REV01",CALC_CONN_TEB0187_REV01!E1251,),"---")</f>
        <v>0</v>
      </c>
      <c r="F1251" s="59" t="str">
        <f>IFERROR(IF(VLOOKUP($D1251&amp;"-"&amp;$E1251,IF($C$4="TEB0187_REV01",CALC_CONN_TEB0187_REV01!$F:$I),4,0)="--","---",IF($C$4="TEB0187_REV01",CALC_CONN_TEB0187_REV01!$G1251&amp; " --&gt; " &amp;CALC_CONN_TEB0187_REV01!$I1251&amp; " --&gt; ")),"---")</f>
        <v>---</v>
      </c>
      <c r="G1251" s="59" t="str">
        <f>IFERROR(IF(VLOOKUP($D1251&amp;"-"&amp;$E1251,IF($C$4="TEB0187_REV01",CALC_CONN_TEB0187_REV01!$F:$H),3,0)="--",VLOOKUP($D1251&amp;"-"&amp;$E1251,IF($C$4="TEB0187_REV01",CALC_CONN_TEB0187_REV01!$F:$H),2,0),VLOOKUP($D1251&amp;"-"&amp;$E1251,IF($C$4="TEB0187_REV01",CALC_CONN_TEB0187_REV01!$F:$H),3,0)),"---")</f>
        <v>---</v>
      </c>
      <c r="H1251" s="59" t="str">
        <f>IFERROR(VLOOKUP(G1251,IF($C$4="TEB0187_REV01",CALC_CONN_TEB0187_REV01!$G:$T),14,0),"---")</f>
        <v>---</v>
      </c>
      <c r="I1251" s="59" t="str">
        <f>IFERROR(VLOOKUP($D1251&amp;"-"&amp;$E1251,IF($C$4="TEB0187_REV01",CALC_CONN_TEB0187_REV01!$F:$K,"???"),6,0),"---")</f>
        <v>---</v>
      </c>
      <c r="J1251" s="61" t="str">
        <f>IFERROR(VLOOKUP($D1251&amp;"-"&amp;$E1251,IF($C$4="TEB0187_REV01",CALC_CONN_TEB0187_REV01!$F:$M,"???"),8,0),"---")</f>
        <v>---</v>
      </c>
      <c r="K1251" s="62" t="str">
        <f>IFERROR(VLOOKUP($D1251&amp;"-"&amp;$E1251,IF($C$4="TEB0187_REV01",CALC_CONN_TEB0187_REV01!$F:$N),9,0),"---")</f>
        <v>---</v>
      </c>
      <c r="L1251" s="59" t="str">
        <f>IFERROR(VLOOKUP(K1251,B2B!$H$3:$I$2000,2,0),"---")</f>
        <v>---</v>
      </c>
      <c r="M1251" s="59" t="str">
        <f>IFERROR(VLOOKUP(L1251,IF($M$4="TEI0187_REV01",RAW_m_TEI0187_REV01!$AD:$AH),5,0),"---")</f>
        <v>---</v>
      </c>
      <c r="N1251" s="59" t="str">
        <f>IFERROR(VLOOKUP(L1251,IF($M$4="TEI0187_REV01",RAW_m_TEI0187_REV01!$AE:$AJ),6,0),"---")</f>
        <v>---</v>
      </c>
      <c r="O1251" s="63" t="str">
        <f>IFERROR(VLOOKUP(L1251,IF($M$4="TEI0187_REV01",RAW_m_TEI0187_REV01!$AD:$AE),2,0),"---")</f>
        <v>---</v>
      </c>
      <c r="P1251" s="59" t="str">
        <f>IFERROR(VLOOKUP(O1251,IF($M$4="TEI0187_REV01",RAW_m_TEI0187_REV01!$AJ:$AK),2,0),"---")</f>
        <v>---</v>
      </c>
      <c r="Q1251" s="59" t="str">
        <f>IFERROR(VLOOKUP(L1251,IF($M$4="TEI0187_REV01",RAW_m_TEI0187_REV01!$AD:$AF),3,0),"---")</f>
        <v>---</v>
      </c>
      <c r="R1251" s="59" t="str">
        <f>IFERROR(VLOOKUP(O1251,IF($M$4="TEI0187_REV01",RAW_m_TEI0187_REV01!$AE:$AG),3,0),"---")</f>
        <v>---</v>
      </c>
      <c r="S1251" s="59" t="str">
        <f t="shared" si="41"/>
        <v>---</v>
      </c>
    </row>
    <row r="1252" spans="2:19" ht="15" customHeight="1" x14ac:dyDescent="0.25">
      <c r="B1252" s="59">
        <f t="shared" si="42"/>
        <v>1247</v>
      </c>
      <c r="C1252" s="60">
        <f>IFERROR(IF($C$4="TEB0187_REV01",CALC_CONN_TEB0187_REV01!U1252,),"---")</f>
        <v>0</v>
      </c>
      <c r="D1252" s="59">
        <f>IFERROR(IF($C$4="TEB0187_REV01",CALC_CONN_TEB0187_REV01!D1252,),"---")</f>
        <v>0</v>
      </c>
      <c r="E1252" s="59">
        <f>IFERROR(IF($C$4="TEB0187_REV01",CALC_CONN_TEB0187_REV01!E1252,),"---")</f>
        <v>0</v>
      </c>
      <c r="F1252" s="59" t="str">
        <f>IFERROR(IF(VLOOKUP($D1252&amp;"-"&amp;$E1252,IF($C$4="TEB0187_REV01",CALC_CONN_TEB0187_REV01!$F:$I),4,0)="--","---",IF($C$4="TEB0187_REV01",CALC_CONN_TEB0187_REV01!$G1252&amp; " --&gt; " &amp;CALC_CONN_TEB0187_REV01!$I1252&amp; " --&gt; ")),"---")</f>
        <v>---</v>
      </c>
      <c r="G1252" s="59" t="str">
        <f>IFERROR(IF(VLOOKUP($D1252&amp;"-"&amp;$E1252,IF($C$4="TEB0187_REV01",CALC_CONN_TEB0187_REV01!$F:$H),3,0)="--",VLOOKUP($D1252&amp;"-"&amp;$E1252,IF($C$4="TEB0187_REV01",CALC_CONN_TEB0187_REV01!$F:$H),2,0),VLOOKUP($D1252&amp;"-"&amp;$E1252,IF($C$4="TEB0187_REV01",CALC_CONN_TEB0187_REV01!$F:$H),3,0)),"---")</f>
        <v>---</v>
      </c>
      <c r="H1252" s="59" t="str">
        <f>IFERROR(VLOOKUP(G1252,IF($C$4="TEB0187_REV01",CALC_CONN_TEB0187_REV01!$G:$T),14,0),"---")</f>
        <v>---</v>
      </c>
      <c r="I1252" s="59" t="str">
        <f>IFERROR(VLOOKUP($D1252&amp;"-"&amp;$E1252,IF($C$4="TEB0187_REV01",CALC_CONN_TEB0187_REV01!$F:$K,"???"),6,0),"---")</f>
        <v>---</v>
      </c>
      <c r="J1252" s="61" t="str">
        <f>IFERROR(VLOOKUP($D1252&amp;"-"&amp;$E1252,IF($C$4="TEB0187_REV01",CALC_CONN_TEB0187_REV01!$F:$M,"???"),8,0),"---")</f>
        <v>---</v>
      </c>
      <c r="K1252" s="62" t="str">
        <f>IFERROR(VLOOKUP($D1252&amp;"-"&amp;$E1252,IF($C$4="TEB0187_REV01",CALC_CONN_TEB0187_REV01!$F:$N),9,0),"---")</f>
        <v>---</v>
      </c>
      <c r="L1252" s="59" t="str">
        <f>IFERROR(VLOOKUP(K1252,B2B!$H$3:$I$2000,2,0),"---")</f>
        <v>---</v>
      </c>
      <c r="M1252" s="59" t="str">
        <f>IFERROR(VLOOKUP(L1252,IF($M$4="TEI0187_REV01",RAW_m_TEI0187_REV01!$AD:$AH),5,0),"---")</f>
        <v>---</v>
      </c>
      <c r="N1252" s="59" t="str">
        <f>IFERROR(VLOOKUP(L1252,IF($M$4="TEI0187_REV01",RAW_m_TEI0187_REV01!$AE:$AJ),6,0),"---")</f>
        <v>---</v>
      </c>
      <c r="O1252" s="63" t="str">
        <f>IFERROR(VLOOKUP(L1252,IF($M$4="TEI0187_REV01",RAW_m_TEI0187_REV01!$AD:$AE),2,0),"---")</f>
        <v>---</v>
      </c>
      <c r="P1252" s="59" t="str">
        <f>IFERROR(VLOOKUP(O1252,IF($M$4="TEI0187_REV01",RAW_m_TEI0187_REV01!$AJ:$AK),2,0),"---")</f>
        <v>---</v>
      </c>
      <c r="Q1252" s="59" t="str">
        <f>IFERROR(VLOOKUP(L1252,IF($M$4="TEI0187_REV01",RAW_m_TEI0187_REV01!$AD:$AF),3,0),"---")</f>
        <v>---</v>
      </c>
      <c r="R1252" s="59" t="str">
        <f>IFERROR(VLOOKUP(O1252,IF($M$4="TEI0187_REV01",RAW_m_TEI0187_REV01!$AE:$AG),3,0),"---")</f>
        <v>---</v>
      </c>
      <c r="S1252" s="59" t="str">
        <f t="shared" si="41"/>
        <v>---</v>
      </c>
    </row>
    <row r="1253" spans="2:19" ht="15" customHeight="1" x14ac:dyDescent="0.25">
      <c r="B1253" s="59">
        <f t="shared" si="42"/>
        <v>1248</v>
      </c>
      <c r="C1253" s="60">
        <f>IFERROR(IF($C$4="TEB0187_REV01",CALC_CONN_TEB0187_REV01!U1253,),"---")</f>
        <v>0</v>
      </c>
      <c r="D1253" s="59">
        <f>IFERROR(IF($C$4="TEB0187_REV01",CALC_CONN_TEB0187_REV01!D1253,),"---")</f>
        <v>0</v>
      </c>
      <c r="E1253" s="59">
        <f>IFERROR(IF($C$4="TEB0187_REV01",CALC_CONN_TEB0187_REV01!E1253,),"---")</f>
        <v>0</v>
      </c>
      <c r="F1253" s="59" t="str">
        <f>IFERROR(IF(VLOOKUP($D1253&amp;"-"&amp;$E1253,IF($C$4="TEB0187_REV01",CALC_CONN_TEB0187_REV01!$F:$I),4,0)="--","---",IF($C$4="TEB0187_REV01",CALC_CONN_TEB0187_REV01!$G1253&amp; " --&gt; " &amp;CALC_CONN_TEB0187_REV01!$I1253&amp; " --&gt; ")),"---")</f>
        <v>---</v>
      </c>
      <c r="G1253" s="59" t="str">
        <f>IFERROR(IF(VLOOKUP($D1253&amp;"-"&amp;$E1253,IF($C$4="TEB0187_REV01",CALC_CONN_TEB0187_REV01!$F:$H),3,0)="--",VLOOKUP($D1253&amp;"-"&amp;$E1253,IF($C$4="TEB0187_REV01",CALC_CONN_TEB0187_REV01!$F:$H),2,0),VLOOKUP($D1253&amp;"-"&amp;$E1253,IF($C$4="TEB0187_REV01",CALC_CONN_TEB0187_REV01!$F:$H),3,0)),"---")</f>
        <v>---</v>
      </c>
      <c r="H1253" s="59" t="str">
        <f>IFERROR(VLOOKUP(G1253,IF($C$4="TEB0187_REV01",CALC_CONN_TEB0187_REV01!$G:$T),14,0),"---")</f>
        <v>---</v>
      </c>
      <c r="I1253" s="59" t="str">
        <f>IFERROR(VLOOKUP($D1253&amp;"-"&amp;$E1253,IF($C$4="TEB0187_REV01",CALC_CONN_TEB0187_REV01!$F:$K,"???"),6,0),"---")</f>
        <v>---</v>
      </c>
      <c r="J1253" s="61" t="str">
        <f>IFERROR(VLOOKUP($D1253&amp;"-"&amp;$E1253,IF($C$4="TEB0187_REV01",CALC_CONN_TEB0187_REV01!$F:$M,"???"),8,0),"---")</f>
        <v>---</v>
      </c>
      <c r="K1253" s="62" t="str">
        <f>IFERROR(VLOOKUP($D1253&amp;"-"&amp;$E1253,IF($C$4="TEB0187_REV01",CALC_CONN_TEB0187_REV01!$F:$N),9,0),"---")</f>
        <v>---</v>
      </c>
      <c r="L1253" s="59" t="str">
        <f>IFERROR(VLOOKUP(K1253,B2B!$H$3:$I$2000,2,0),"---")</f>
        <v>---</v>
      </c>
      <c r="M1253" s="59" t="str">
        <f>IFERROR(VLOOKUP(L1253,IF($M$4="TEI0187_REV01",RAW_m_TEI0187_REV01!$AD:$AH),5,0),"---")</f>
        <v>---</v>
      </c>
      <c r="N1253" s="59" t="str">
        <f>IFERROR(VLOOKUP(L1253,IF($M$4="TEI0187_REV01",RAW_m_TEI0187_REV01!$AE:$AJ),6,0),"---")</f>
        <v>---</v>
      </c>
      <c r="O1253" s="63" t="str">
        <f>IFERROR(VLOOKUP(L1253,IF($M$4="TEI0187_REV01",RAW_m_TEI0187_REV01!$AD:$AE),2,0),"---")</f>
        <v>---</v>
      </c>
      <c r="P1253" s="59" t="str">
        <f>IFERROR(VLOOKUP(O1253,IF($M$4="TEI0187_REV01",RAW_m_TEI0187_REV01!$AJ:$AK),2,0),"---")</f>
        <v>---</v>
      </c>
      <c r="Q1253" s="59" t="str">
        <f>IFERROR(VLOOKUP(L1253,IF($M$4="TEI0187_REV01",RAW_m_TEI0187_REV01!$AD:$AF),3,0),"---")</f>
        <v>---</v>
      </c>
      <c r="R1253" s="59" t="str">
        <f>IFERROR(VLOOKUP(O1253,IF($M$4="TEI0187_REV01",RAW_m_TEI0187_REV01!$AE:$AG),3,0),"---")</f>
        <v>---</v>
      </c>
      <c r="S1253" s="59" t="str">
        <f t="shared" si="41"/>
        <v>---</v>
      </c>
    </row>
    <row r="1254" spans="2:19" ht="15" customHeight="1" x14ac:dyDescent="0.25">
      <c r="B1254" s="59">
        <f t="shared" si="42"/>
        <v>1249</v>
      </c>
      <c r="C1254" s="60">
        <f>IFERROR(IF($C$4="TEB0187_REV01",CALC_CONN_TEB0187_REV01!U1254,),"---")</f>
        <v>0</v>
      </c>
      <c r="D1254" s="59">
        <f>IFERROR(IF($C$4="TEB0187_REV01",CALC_CONN_TEB0187_REV01!D1254,),"---")</f>
        <v>0</v>
      </c>
      <c r="E1254" s="59">
        <f>IFERROR(IF($C$4="TEB0187_REV01",CALC_CONN_TEB0187_REV01!E1254,),"---")</f>
        <v>0</v>
      </c>
      <c r="F1254" s="59" t="str">
        <f>IFERROR(IF(VLOOKUP($D1254&amp;"-"&amp;$E1254,IF($C$4="TEB0187_REV01",CALC_CONN_TEB0187_REV01!$F:$I),4,0)="--","---",IF($C$4="TEB0187_REV01",CALC_CONN_TEB0187_REV01!$G1254&amp; " --&gt; " &amp;CALC_CONN_TEB0187_REV01!$I1254&amp; " --&gt; ")),"---")</f>
        <v>---</v>
      </c>
      <c r="G1254" s="59" t="str">
        <f>IFERROR(IF(VLOOKUP($D1254&amp;"-"&amp;$E1254,IF($C$4="TEB0187_REV01",CALC_CONN_TEB0187_REV01!$F:$H),3,0)="--",VLOOKUP($D1254&amp;"-"&amp;$E1254,IF($C$4="TEB0187_REV01",CALC_CONN_TEB0187_REV01!$F:$H),2,0),VLOOKUP($D1254&amp;"-"&amp;$E1254,IF($C$4="TEB0187_REV01",CALC_CONN_TEB0187_REV01!$F:$H),3,0)),"---")</f>
        <v>---</v>
      </c>
      <c r="H1254" s="59" t="str">
        <f>IFERROR(VLOOKUP(G1254,IF($C$4="TEB0187_REV01",CALC_CONN_TEB0187_REV01!$G:$T),14,0),"---")</f>
        <v>---</v>
      </c>
      <c r="I1254" s="59" t="str">
        <f>IFERROR(VLOOKUP($D1254&amp;"-"&amp;$E1254,IF($C$4="TEB0187_REV01",CALC_CONN_TEB0187_REV01!$F:$K,"???"),6,0),"---")</f>
        <v>---</v>
      </c>
      <c r="J1254" s="61" t="str">
        <f>IFERROR(VLOOKUP($D1254&amp;"-"&amp;$E1254,IF($C$4="TEB0187_REV01",CALC_CONN_TEB0187_REV01!$F:$M,"???"),8,0),"---")</f>
        <v>---</v>
      </c>
      <c r="K1254" s="62" t="str">
        <f>IFERROR(VLOOKUP($D1254&amp;"-"&amp;$E1254,IF($C$4="TEB0187_REV01",CALC_CONN_TEB0187_REV01!$F:$N),9,0),"---")</f>
        <v>---</v>
      </c>
      <c r="L1254" s="59" t="str">
        <f>IFERROR(VLOOKUP(K1254,B2B!$H$3:$I$2000,2,0),"---")</f>
        <v>---</v>
      </c>
      <c r="M1254" s="59" t="str">
        <f>IFERROR(VLOOKUP(L1254,IF($M$4="TEI0187_REV01",RAW_m_TEI0187_REV01!$AD:$AH),5,0),"---")</f>
        <v>---</v>
      </c>
      <c r="N1254" s="59" t="str">
        <f>IFERROR(VLOOKUP(L1254,IF($M$4="TEI0187_REV01",RAW_m_TEI0187_REV01!$AE:$AJ),6,0),"---")</f>
        <v>---</v>
      </c>
      <c r="O1254" s="63" t="str">
        <f>IFERROR(VLOOKUP(L1254,IF($M$4="TEI0187_REV01",RAW_m_TEI0187_REV01!$AD:$AE),2,0),"---")</f>
        <v>---</v>
      </c>
      <c r="P1254" s="59" t="str">
        <f>IFERROR(VLOOKUP(O1254,IF($M$4="TEI0187_REV01",RAW_m_TEI0187_REV01!$AJ:$AK),2,0),"---")</f>
        <v>---</v>
      </c>
      <c r="Q1254" s="59" t="str">
        <f>IFERROR(VLOOKUP(L1254,IF($M$4="TEI0187_REV01",RAW_m_TEI0187_REV01!$AD:$AF),3,0),"---")</f>
        <v>---</v>
      </c>
      <c r="R1254" s="59" t="str">
        <f>IFERROR(VLOOKUP(O1254,IF($M$4="TEI0187_REV01",RAW_m_TEI0187_REV01!$AE:$AG),3,0),"---")</f>
        <v>---</v>
      </c>
      <c r="S1254" s="59" t="str">
        <f t="shared" si="41"/>
        <v>---</v>
      </c>
    </row>
    <row r="1255" spans="2:19" ht="15" customHeight="1" x14ac:dyDescent="0.25">
      <c r="B1255" s="59">
        <f t="shared" si="42"/>
        <v>1250</v>
      </c>
      <c r="C1255" s="60">
        <f>IFERROR(IF($C$4="TEB0187_REV01",CALC_CONN_TEB0187_REV01!U1255,),"---")</f>
        <v>0</v>
      </c>
      <c r="D1255" s="59">
        <f>IFERROR(IF($C$4="TEB0187_REV01",CALC_CONN_TEB0187_REV01!D1255,),"---")</f>
        <v>0</v>
      </c>
      <c r="E1255" s="59">
        <f>IFERROR(IF($C$4="TEB0187_REV01",CALC_CONN_TEB0187_REV01!E1255,),"---")</f>
        <v>0</v>
      </c>
      <c r="F1255" s="59" t="str">
        <f>IFERROR(IF(VLOOKUP($D1255&amp;"-"&amp;$E1255,IF($C$4="TEB0187_REV01",CALC_CONN_TEB0187_REV01!$F:$I),4,0)="--","---",IF($C$4="TEB0187_REV01",CALC_CONN_TEB0187_REV01!$G1255&amp; " --&gt; " &amp;CALC_CONN_TEB0187_REV01!$I1255&amp; " --&gt; ")),"---")</f>
        <v>---</v>
      </c>
      <c r="G1255" s="59" t="str">
        <f>IFERROR(IF(VLOOKUP($D1255&amp;"-"&amp;$E1255,IF($C$4="TEB0187_REV01",CALC_CONN_TEB0187_REV01!$F:$H),3,0)="--",VLOOKUP($D1255&amp;"-"&amp;$E1255,IF($C$4="TEB0187_REV01",CALC_CONN_TEB0187_REV01!$F:$H),2,0),VLOOKUP($D1255&amp;"-"&amp;$E1255,IF($C$4="TEB0187_REV01",CALC_CONN_TEB0187_REV01!$F:$H),3,0)),"---")</f>
        <v>---</v>
      </c>
      <c r="H1255" s="59" t="str">
        <f>IFERROR(VLOOKUP(G1255,IF($C$4="TEB0187_REV01",CALC_CONN_TEB0187_REV01!$G:$T),14,0),"---")</f>
        <v>---</v>
      </c>
      <c r="I1255" s="59" t="str">
        <f>IFERROR(VLOOKUP($D1255&amp;"-"&amp;$E1255,IF($C$4="TEB0187_REV01",CALC_CONN_TEB0187_REV01!$F:$K,"???"),6,0),"---")</f>
        <v>---</v>
      </c>
      <c r="J1255" s="61" t="str">
        <f>IFERROR(VLOOKUP($D1255&amp;"-"&amp;$E1255,IF($C$4="TEB0187_REV01",CALC_CONN_TEB0187_REV01!$F:$M,"???"),8,0),"---")</f>
        <v>---</v>
      </c>
      <c r="K1255" s="62" t="str">
        <f>IFERROR(VLOOKUP($D1255&amp;"-"&amp;$E1255,IF($C$4="TEB0187_REV01",CALC_CONN_TEB0187_REV01!$F:$N),9,0),"---")</f>
        <v>---</v>
      </c>
      <c r="L1255" s="59" t="str">
        <f>IFERROR(VLOOKUP(K1255,B2B!$H$3:$I$2000,2,0),"---")</f>
        <v>---</v>
      </c>
      <c r="M1255" s="59" t="str">
        <f>IFERROR(VLOOKUP(L1255,IF($M$4="TEI0187_REV01",RAW_m_TEI0187_REV01!$AD:$AH),5,0),"---")</f>
        <v>---</v>
      </c>
      <c r="N1255" s="59" t="str">
        <f>IFERROR(VLOOKUP(L1255,IF($M$4="TEI0187_REV01",RAW_m_TEI0187_REV01!$AE:$AJ),6,0),"---")</f>
        <v>---</v>
      </c>
      <c r="O1255" s="63" t="str">
        <f>IFERROR(VLOOKUP(L1255,IF($M$4="TEI0187_REV01",RAW_m_TEI0187_REV01!$AD:$AE),2,0),"---")</f>
        <v>---</v>
      </c>
      <c r="P1255" s="59" t="str">
        <f>IFERROR(VLOOKUP(O1255,IF($M$4="TEI0187_REV01",RAW_m_TEI0187_REV01!$AJ:$AK),2,0),"---")</f>
        <v>---</v>
      </c>
      <c r="Q1255" s="59" t="str">
        <f>IFERROR(VLOOKUP(L1255,IF($M$4="TEI0187_REV01",RAW_m_TEI0187_REV01!$AD:$AF),3,0),"---")</f>
        <v>---</v>
      </c>
      <c r="R1255" s="59" t="str">
        <f>IFERROR(VLOOKUP(O1255,IF($M$4="TEI0187_REV01",RAW_m_TEI0187_REV01!$AE:$AG),3,0),"---")</f>
        <v>---</v>
      </c>
      <c r="S1255" s="59" t="str">
        <f t="shared" si="41"/>
        <v>---</v>
      </c>
    </row>
    <row r="1256" spans="2:19" ht="15" customHeight="1" x14ac:dyDescent="0.25">
      <c r="B1256" s="59">
        <f t="shared" si="42"/>
        <v>1251</v>
      </c>
      <c r="C1256" s="60">
        <f>IFERROR(IF($C$4="TEB0187_REV01",CALC_CONN_TEB0187_REV01!U1256,),"---")</f>
        <v>0</v>
      </c>
      <c r="D1256" s="59">
        <f>IFERROR(IF($C$4="TEB0187_REV01",CALC_CONN_TEB0187_REV01!D1256,),"---")</f>
        <v>0</v>
      </c>
      <c r="E1256" s="59">
        <f>IFERROR(IF($C$4="TEB0187_REV01",CALC_CONN_TEB0187_REV01!E1256,),"---")</f>
        <v>0</v>
      </c>
      <c r="F1256" s="59" t="str">
        <f>IFERROR(IF(VLOOKUP($D1256&amp;"-"&amp;$E1256,IF($C$4="TEB0187_REV01",CALC_CONN_TEB0187_REV01!$F:$I),4,0)="--","---",IF($C$4="TEB0187_REV01",CALC_CONN_TEB0187_REV01!$G1256&amp; " --&gt; " &amp;CALC_CONN_TEB0187_REV01!$I1256&amp; " --&gt; ")),"---")</f>
        <v>---</v>
      </c>
      <c r="G1256" s="59" t="str">
        <f>IFERROR(IF(VLOOKUP($D1256&amp;"-"&amp;$E1256,IF($C$4="TEB0187_REV01",CALC_CONN_TEB0187_REV01!$F:$H),3,0)="--",VLOOKUP($D1256&amp;"-"&amp;$E1256,IF($C$4="TEB0187_REV01",CALC_CONN_TEB0187_REV01!$F:$H),2,0),VLOOKUP($D1256&amp;"-"&amp;$E1256,IF($C$4="TEB0187_REV01",CALC_CONN_TEB0187_REV01!$F:$H),3,0)),"---")</f>
        <v>---</v>
      </c>
      <c r="H1256" s="59" t="str">
        <f>IFERROR(VLOOKUP(G1256,IF($C$4="TEB0187_REV01",CALC_CONN_TEB0187_REV01!$G:$T),14,0),"---")</f>
        <v>---</v>
      </c>
      <c r="I1256" s="59" t="str">
        <f>IFERROR(VLOOKUP($D1256&amp;"-"&amp;$E1256,IF($C$4="TEB0187_REV01",CALC_CONN_TEB0187_REV01!$F:$K,"???"),6,0),"---")</f>
        <v>---</v>
      </c>
      <c r="J1256" s="61" t="str">
        <f>IFERROR(VLOOKUP($D1256&amp;"-"&amp;$E1256,IF($C$4="TEB0187_REV01",CALC_CONN_TEB0187_REV01!$F:$M,"???"),8,0),"---")</f>
        <v>---</v>
      </c>
      <c r="K1256" s="62" t="str">
        <f>IFERROR(VLOOKUP($D1256&amp;"-"&amp;$E1256,IF($C$4="TEB0187_REV01",CALC_CONN_TEB0187_REV01!$F:$N),9,0),"---")</f>
        <v>---</v>
      </c>
      <c r="L1256" s="59" t="str">
        <f>IFERROR(VLOOKUP(K1256,B2B!$H$3:$I$2000,2,0),"---")</f>
        <v>---</v>
      </c>
      <c r="M1256" s="59" t="str">
        <f>IFERROR(VLOOKUP(L1256,IF($M$4="TEI0187_REV01",RAW_m_TEI0187_REV01!$AD:$AH),5,0),"---")</f>
        <v>---</v>
      </c>
      <c r="N1256" s="59" t="str">
        <f>IFERROR(VLOOKUP(L1256,IF($M$4="TEI0187_REV01",RAW_m_TEI0187_REV01!$AE:$AJ),6,0),"---")</f>
        <v>---</v>
      </c>
      <c r="O1256" s="63" t="str">
        <f>IFERROR(VLOOKUP(L1256,IF($M$4="TEI0187_REV01",RAW_m_TEI0187_REV01!$AD:$AE),2,0),"---")</f>
        <v>---</v>
      </c>
      <c r="P1256" s="59" t="str">
        <f>IFERROR(VLOOKUP(O1256,IF($M$4="TEI0187_REV01",RAW_m_TEI0187_REV01!$AJ:$AK),2,0),"---")</f>
        <v>---</v>
      </c>
      <c r="Q1256" s="59" t="str">
        <f>IFERROR(VLOOKUP(L1256,IF($M$4="TEI0187_REV01",RAW_m_TEI0187_REV01!$AD:$AF),3,0),"---")</f>
        <v>---</v>
      </c>
      <c r="R1256" s="59" t="str">
        <f>IFERROR(VLOOKUP(O1256,IF($M$4="TEI0187_REV01",RAW_m_TEI0187_REV01!$AE:$AG),3,0),"---")</f>
        <v>---</v>
      </c>
      <c r="S1256" s="59" t="str">
        <f t="shared" si="41"/>
        <v>---</v>
      </c>
    </row>
    <row r="1257" spans="2:19" ht="15" customHeight="1" x14ac:dyDescent="0.25">
      <c r="B1257" s="59">
        <f t="shared" si="42"/>
        <v>1252</v>
      </c>
      <c r="C1257" s="60">
        <f>IFERROR(IF($C$4="TEB0187_REV01",CALC_CONN_TEB0187_REV01!U1257,),"---")</f>
        <v>0</v>
      </c>
      <c r="D1257" s="59">
        <f>IFERROR(IF($C$4="TEB0187_REV01",CALC_CONN_TEB0187_REV01!D1257,),"---")</f>
        <v>0</v>
      </c>
      <c r="E1257" s="59">
        <f>IFERROR(IF($C$4="TEB0187_REV01",CALC_CONN_TEB0187_REV01!E1257,),"---")</f>
        <v>0</v>
      </c>
      <c r="F1257" s="59" t="str">
        <f>IFERROR(IF(VLOOKUP($D1257&amp;"-"&amp;$E1257,IF($C$4="TEB0187_REV01",CALC_CONN_TEB0187_REV01!$F:$I),4,0)="--","---",IF($C$4="TEB0187_REV01",CALC_CONN_TEB0187_REV01!$G1257&amp; " --&gt; " &amp;CALC_CONN_TEB0187_REV01!$I1257&amp; " --&gt; ")),"---")</f>
        <v>---</v>
      </c>
      <c r="G1257" s="59" t="str">
        <f>IFERROR(IF(VLOOKUP($D1257&amp;"-"&amp;$E1257,IF($C$4="TEB0187_REV01",CALC_CONN_TEB0187_REV01!$F:$H),3,0)="--",VLOOKUP($D1257&amp;"-"&amp;$E1257,IF($C$4="TEB0187_REV01",CALC_CONN_TEB0187_REV01!$F:$H),2,0),VLOOKUP($D1257&amp;"-"&amp;$E1257,IF($C$4="TEB0187_REV01",CALC_CONN_TEB0187_REV01!$F:$H),3,0)),"---")</f>
        <v>---</v>
      </c>
      <c r="H1257" s="59" t="str">
        <f>IFERROR(VLOOKUP(G1257,IF($C$4="TEB0187_REV01",CALC_CONN_TEB0187_REV01!$G:$T),14,0),"---")</f>
        <v>---</v>
      </c>
      <c r="I1257" s="59" t="str">
        <f>IFERROR(VLOOKUP($D1257&amp;"-"&amp;$E1257,IF($C$4="TEB0187_REV01",CALC_CONN_TEB0187_REV01!$F:$K,"???"),6,0),"---")</f>
        <v>---</v>
      </c>
      <c r="J1257" s="61" t="str">
        <f>IFERROR(VLOOKUP($D1257&amp;"-"&amp;$E1257,IF($C$4="TEB0187_REV01",CALC_CONN_TEB0187_REV01!$F:$M,"???"),8,0),"---")</f>
        <v>---</v>
      </c>
      <c r="K1257" s="62" t="str">
        <f>IFERROR(VLOOKUP($D1257&amp;"-"&amp;$E1257,IF($C$4="TEB0187_REV01",CALC_CONN_TEB0187_REV01!$F:$N),9,0),"---")</f>
        <v>---</v>
      </c>
      <c r="L1257" s="59" t="str">
        <f>IFERROR(VLOOKUP(K1257,B2B!$H$3:$I$2000,2,0),"---")</f>
        <v>---</v>
      </c>
      <c r="M1257" s="59" t="str">
        <f>IFERROR(VLOOKUP(L1257,IF($M$4="TEI0187_REV01",RAW_m_TEI0187_REV01!$AD:$AH),5,0),"---")</f>
        <v>---</v>
      </c>
      <c r="N1257" s="59" t="str">
        <f>IFERROR(VLOOKUP(L1257,IF($M$4="TEI0187_REV01",RAW_m_TEI0187_REV01!$AE:$AJ),6,0),"---")</f>
        <v>---</v>
      </c>
      <c r="O1257" s="63" t="str">
        <f>IFERROR(VLOOKUP(L1257,IF($M$4="TEI0187_REV01",RAW_m_TEI0187_REV01!$AD:$AE),2,0),"---")</f>
        <v>---</v>
      </c>
      <c r="P1257" s="59" t="str">
        <f>IFERROR(VLOOKUP(O1257,IF($M$4="TEI0187_REV01",RAW_m_TEI0187_REV01!$AJ:$AK),2,0),"---")</f>
        <v>---</v>
      </c>
      <c r="Q1257" s="59" t="str">
        <f>IFERROR(VLOOKUP(L1257,IF($M$4="TEI0187_REV01",RAW_m_TEI0187_REV01!$AD:$AF),3,0),"---")</f>
        <v>---</v>
      </c>
      <c r="R1257" s="59" t="str">
        <f>IFERROR(VLOOKUP(O1257,IF($M$4="TEI0187_REV01",RAW_m_TEI0187_REV01!$AE:$AG),3,0),"---")</f>
        <v>---</v>
      </c>
      <c r="S1257" s="59" t="str">
        <f t="shared" si="41"/>
        <v>---</v>
      </c>
    </row>
    <row r="1258" spans="2:19" ht="15" customHeight="1" x14ac:dyDescent="0.25">
      <c r="B1258" s="59">
        <f t="shared" si="42"/>
        <v>1253</v>
      </c>
      <c r="C1258" s="60">
        <f>IFERROR(IF($C$4="TEB0187_REV01",CALC_CONN_TEB0187_REV01!U1258,),"---")</f>
        <v>0</v>
      </c>
      <c r="D1258" s="59">
        <f>IFERROR(IF($C$4="TEB0187_REV01",CALC_CONN_TEB0187_REV01!D1258,),"---")</f>
        <v>0</v>
      </c>
      <c r="E1258" s="59">
        <f>IFERROR(IF($C$4="TEB0187_REV01",CALC_CONN_TEB0187_REV01!E1258,),"---")</f>
        <v>0</v>
      </c>
      <c r="F1258" s="59" t="str">
        <f>IFERROR(IF(VLOOKUP($D1258&amp;"-"&amp;$E1258,IF($C$4="TEB0187_REV01",CALC_CONN_TEB0187_REV01!$F:$I),4,0)="--","---",IF($C$4="TEB0187_REV01",CALC_CONN_TEB0187_REV01!$G1258&amp; " --&gt; " &amp;CALC_CONN_TEB0187_REV01!$I1258&amp; " --&gt; ")),"---")</f>
        <v>---</v>
      </c>
      <c r="G1258" s="59" t="str">
        <f>IFERROR(IF(VLOOKUP($D1258&amp;"-"&amp;$E1258,IF($C$4="TEB0187_REV01",CALC_CONN_TEB0187_REV01!$F:$H),3,0)="--",VLOOKUP($D1258&amp;"-"&amp;$E1258,IF($C$4="TEB0187_REV01",CALC_CONN_TEB0187_REV01!$F:$H),2,0),VLOOKUP($D1258&amp;"-"&amp;$E1258,IF($C$4="TEB0187_REV01",CALC_CONN_TEB0187_REV01!$F:$H),3,0)),"---")</f>
        <v>---</v>
      </c>
      <c r="H1258" s="59" t="str">
        <f>IFERROR(VLOOKUP(G1258,IF($C$4="TEB0187_REV01",CALC_CONN_TEB0187_REV01!$G:$T),14,0),"---")</f>
        <v>---</v>
      </c>
      <c r="I1258" s="59" t="str">
        <f>IFERROR(VLOOKUP($D1258&amp;"-"&amp;$E1258,IF($C$4="TEB0187_REV01",CALC_CONN_TEB0187_REV01!$F:$K,"???"),6,0),"---")</f>
        <v>---</v>
      </c>
      <c r="J1258" s="61" t="str">
        <f>IFERROR(VLOOKUP($D1258&amp;"-"&amp;$E1258,IF($C$4="TEB0187_REV01",CALC_CONN_TEB0187_REV01!$F:$M,"???"),8,0),"---")</f>
        <v>---</v>
      </c>
      <c r="K1258" s="62" t="str">
        <f>IFERROR(VLOOKUP($D1258&amp;"-"&amp;$E1258,IF($C$4="TEB0187_REV01",CALC_CONN_TEB0187_REV01!$F:$N),9,0),"---")</f>
        <v>---</v>
      </c>
      <c r="L1258" s="59" t="str">
        <f>IFERROR(VLOOKUP(K1258,B2B!$H$3:$I$2000,2,0),"---")</f>
        <v>---</v>
      </c>
      <c r="M1258" s="59" t="str">
        <f>IFERROR(VLOOKUP(L1258,IF($M$4="TEI0187_REV01",RAW_m_TEI0187_REV01!$AD:$AH),5,0),"---")</f>
        <v>---</v>
      </c>
      <c r="N1258" s="59" t="str">
        <f>IFERROR(VLOOKUP(L1258,IF($M$4="TEI0187_REV01",RAW_m_TEI0187_REV01!$AE:$AJ),6,0),"---")</f>
        <v>---</v>
      </c>
      <c r="O1258" s="63" t="str">
        <f>IFERROR(VLOOKUP(L1258,IF($M$4="TEI0187_REV01",RAW_m_TEI0187_REV01!$AD:$AE),2,0),"---")</f>
        <v>---</v>
      </c>
      <c r="P1258" s="59" t="str">
        <f>IFERROR(VLOOKUP(O1258,IF($M$4="TEI0187_REV01",RAW_m_TEI0187_REV01!$AJ:$AK),2,0),"---")</f>
        <v>---</v>
      </c>
      <c r="Q1258" s="59" t="str">
        <f>IFERROR(VLOOKUP(L1258,IF($M$4="TEI0187_REV01",RAW_m_TEI0187_REV01!$AD:$AF),3,0),"---")</f>
        <v>---</v>
      </c>
      <c r="R1258" s="59" t="str">
        <f>IFERROR(VLOOKUP(O1258,IF($M$4="TEI0187_REV01",RAW_m_TEI0187_REV01!$AE:$AG),3,0),"---")</f>
        <v>---</v>
      </c>
      <c r="S1258" s="59" t="str">
        <f t="shared" si="41"/>
        <v>---</v>
      </c>
    </row>
    <row r="1259" spans="2:19" ht="15" customHeight="1" x14ac:dyDescent="0.25">
      <c r="B1259" s="59">
        <f t="shared" si="42"/>
        <v>1254</v>
      </c>
      <c r="C1259" s="60">
        <f>IFERROR(IF($C$4="TEB0187_REV01",CALC_CONN_TEB0187_REV01!U1259,),"---")</f>
        <v>0</v>
      </c>
      <c r="D1259" s="59">
        <f>IFERROR(IF($C$4="TEB0187_REV01",CALC_CONN_TEB0187_REV01!D1259,),"---")</f>
        <v>0</v>
      </c>
      <c r="E1259" s="59">
        <f>IFERROR(IF($C$4="TEB0187_REV01",CALC_CONN_TEB0187_REV01!E1259,),"---")</f>
        <v>0</v>
      </c>
      <c r="F1259" s="59" t="str">
        <f>IFERROR(IF(VLOOKUP($D1259&amp;"-"&amp;$E1259,IF($C$4="TEB0187_REV01",CALC_CONN_TEB0187_REV01!$F:$I),4,0)="--","---",IF($C$4="TEB0187_REV01",CALC_CONN_TEB0187_REV01!$G1259&amp; " --&gt; " &amp;CALC_CONN_TEB0187_REV01!$I1259&amp; " --&gt; ")),"---")</f>
        <v>---</v>
      </c>
      <c r="G1259" s="59" t="str">
        <f>IFERROR(IF(VLOOKUP($D1259&amp;"-"&amp;$E1259,IF($C$4="TEB0187_REV01",CALC_CONN_TEB0187_REV01!$F:$H),3,0)="--",VLOOKUP($D1259&amp;"-"&amp;$E1259,IF($C$4="TEB0187_REV01",CALC_CONN_TEB0187_REV01!$F:$H),2,0),VLOOKUP($D1259&amp;"-"&amp;$E1259,IF($C$4="TEB0187_REV01",CALC_CONN_TEB0187_REV01!$F:$H),3,0)),"---")</f>
        <v>---</v>
      </c>
      <c r="H1259" s="59" t="str">
        <f>IFERROR(VLOOKUP(G1259,IF($C$4="TEB0187_REV01",CALC_CONN_TEB0187_REV01!$G:$T),14,0),"---")</f>
        <v>---</v>
      </c>
      <c r="I1259" s="59" t="str">
        <f>IFERROR(VLOOKUP($D1259&amp;"-"&amp;$E1259,IF($C$4="TEB0187_REV01",CALC_CONN_TEB0187_REV01!$F:$K,"???"),6,0),"---")</f>
        <v>---</v>
      </c>
      <c r="J1259" s="61" t="str">
        <f>IFERROR(VLOOKUP($D1259&amp;"-"&amp;$E1259,IF($C$4="TEB0187_REV01",CALC_CONN_TEB0187_REV01!$F:$M,"???"),8,0),"---")</f>
        <v>---</v>
      </c>
      <c r="K1259" s="62" t="str">
        <f>IFERROR(VLOOKUP($D1259&amp;"-"&amp;$E1259,IF($C$4="TEB0187_REV01",CALC_CONN_TEB0187_REV01!$F:$N),9,0),"---")</f>
        <v>---</v>
      </c>
      <c r="L1259" s="59" t="str">
        <f>IFERROR(VLOOKUP(K1259,B2B!$H$3:$I$2000,2,0),"---")</f>
        <v>---</v>
      </c>
      <c r="M1259" s="59" t="str">
        <f>IFERROR(VLOOKUP(L1259,IF($M$4="TEI0187_REV01",RAW_m_TEI0187_REV01!$AD:$AH),5,0),"---")</f>
        <v>---</v>
      </c>
      <c r="N1259" s="59" t="str">
        <f>IFERROR(VLOOKUP(L1259,IF($M$4="TEI0187_REV01",RAW_m_TEI0187_REV01!$AE:$AJ),6,0),"---")</f>
        <v>---</v>
      </c>
      <c r="O1259" s="63" t="str">
        <f>IFERROR(VLOOKUP(L1259,IF($M$4="TEI0187_REV01",RAW_m_TEI0187_REV01!$AD:$AE),2,0),"---")</f>
        <v>---</v>
      </c>
      <c r="P1259" s="59" t="str">
        <f>IFERROR(VLOOKUP(O1259,IF($M$4="TEI0187_REV01",RAW_m_TEI0187_REV01!$AJ:$AK),2,0),"---")</f>
        <v>---</v>
      </c>
      <c r="Q1259" s="59" t="str">
        <f>IFERROR(VLOOKUP(L1259,IF($M$4="TEI0187_REV01",RAW_m_TEI0187_REV01!$AD:$AF),3,0),"---")</f>
        <v>---</v>
      </c>
      <c r="R1259" s="59" t="str">
        <f>IFERROR(VLOOKUP(O1259,IF($M$4="TEI0187_REV01",RAW_m_TEI0187_REV01!$AE:$AG),3,0),"---")</f>
        <v>---</v>
      </c>
      <c r="S1259" s="59" t="str">
        <f t="shared" si="41"/>
        <v>---</v>
      </c>
    </row>
    <row r="1260" spans="2:19" ht="15" customHeight="1" x14ac:dyDescent="0.25">
      <c r="B1260" s="59">
        <f t="shared" si="42"/>
        <v>1255</v>
      </c>
      <c r="C1260" s="60">
        <f>IFERROR(IF($C$4="TEB0187_REV01",CALC_CONN_TEB0187_REV01!U1260,),"---")</f>
        <v>0</v>
      </c>
      <c r="D1260" s="59">
        <f>IFERROR(IF($C$4="TEB0187_REV01",CALC_CONN_TEB0187_REV01!D1260,),"---")</f>
        <v>0</v>
      </c>
      <c r="E1260" s="59">
        <f>IFERROR(IF($C$4="TEB0187_REV01",CALC_CONN_TEB0187_REV01!E1260,),"---")</f>
        <v>0</v>
      </c>
      <c r="F1260" s="59" t="str">
        <f>IFERROR(IF(VLOOKUP($D1260&amp;"-"&amp;$E1260,IF($C$4="TEB0187_REV01",CALC_CONN_TEB0187_REV01!$F:$I),4,0)="--","---",IF($C$4="TEB0187_REV01",CALC_CONN_TEB0187_REV01!$G1260&amp; " --&gt; " &amp;CALC_CONN_TEB0187_REV01!$I1260&amp; " --&gt; ")),"---")</f>
        <v>---</v>
      </c>
      <c r="G1260" s="59" t="str">
        <f>IFERROR(IF(VLOOKUP($D1260&amp;"-"&amp;$E1260,IF($C$4="TEB0187_REV01",CALC_CONN_TEB0187_REV01!$F:$H),3,0)="--",VLOOKUP($D1260&amp;"-"&amp;$E1260,IF($C$4="TEB0187_REV01",CALC_CONN_TEB0187_REV01!$F:$H),2,0),VLOOKUP($D1260&amp;"-"&amp;$E1260,IF($C$4="TEB0187_REV01",CALC_CONN_TEB0187_REV01!$F:$H),3,0)),"---")</f>
        <v>---</v>
      </c>
      <c r="H1260" s="59" t="str">
        <f>IFERROR(VLOOKUP(G1260,IF($C$4="TEB0187_REV01",CALC_CONN_TEB0187_REV01!$G:$T),14,0),"---")</f>
        <v>---</v>
      </c>
      <c r="I1260" s="59" t="str">
        <f>IFERROR(VLOOKUP($D1260&amp;"-"&amp;$E1260,IF($C$4="TEB0187_REV01",CALC_CONN_TEB0187_REV01!$F:$K,"???"),6,0),"---")</f>
        <v>---</v>
      </c>
      <c r="J1260" s="61" t="str">
        <f>IFERROR(VLOOKUP($D1260&amp;"-"&amp;$E1260,IF($C$4="TEB0187_REV01",CALC_CONN_TEB0187_REV01!$F:$M,"???"),8,0),"---")</f>
        <v>---</v>
      </c>
      <c r="K1260" s="62" t="str">
        <f>IFERROR(VLOOKUP($D1260&amp;"-"&amp;$E1260,IF($C$4="TEB0187_REV01",CALC_CONN_TEB0187_REV01!$F:$N),9,0),"---")</f>
        <v>---</v>
      </c>
      <c r="L1260" s="59" t="str">
        <f>IFERROR(VLOOKUP(K1260,B2B!$H$3:$I$2000,2,0),"---")</f>
        <v>---</v>
      </c>
      <c r="M1260" s="59" t="str">
        <f>IFERROR(VLOOKUP(L1260,IF($M$4="TEI0187_REV01",RAW_m_TEI0187_REV01!$AD:$AH),5,0),"---")</f>
        <v>---</v>
      </c>
      <c r="N1260" s="59" t="str">
        <f>IFERROR(VLOOKUP(L1260,IF($M$4="TEI0187_REV01",RAW_m_TEI0187_REV01!$AE:$AJ),6,0),"---")</f>
        <v>---</v>
      </c>
      <c r="O1260" s="63" t="str">
        <f>IFERROR(VLOOKUP(L1260,IF($M$4="TEI0187_REV01",RAW_m_TEI0187_REV01!$AD:$AE),2,0),"---")</f>
        <v>---</v>
      </c>
      <c r="P1260" s="59" t="str">
        <f>IFERROR(VLOOKUP(O1260,IF($M$4="TEI0187_REV01",RAW_m_TEI0187_REV01!$AJ:$AK),2,0),"---")</f>
        <v>---</v>
      </c>
      <c r="Q1260" s="59" t="str">
        <f>IFERROR(VLOOKUP(L1260,IF($M$4="TEI0187_REV01",RAW_m_TEI0187_REV01!$AD:$AF),3,0),"---")</f>
        <v>---</v>
      </c>
      <c r="R1260" s="59" t="str">
        <f>IFERROR(VLOOKUP(O1260,IF($M$4="TEI0187_REV01",RAW_m_TEI0187_REV01!$AE:$AG),3,0),"---")</f>
        <v>---</v>
      </c>
      <c r="S1260" s="59" t="str">
        <f t="shared" si="41"/>
        <v>---</v>
      </c>
    </row>
    <row r="1261" spans="2:19" ht="15" customHeight="1" x14ac:dyDescent="0.25">
      <c r="B1261" s="59">
        <f t="shared" si="42"/>
        <v>1256</v>
      </c>
      <c r="C1261" s="60">
        <f>IFERROR(IF($C$4="TEB0187_REV01",CALC_CONN_TEB0187_REV01!U1261,),"---")</f>
        <v>0</v>
      </c>
      <c r="D1261" s="59">
        <f>IFERROR(IF($C$4="TEB0187_REV01",CALC_CONN_TEB0187_REV01!D1261,),"---")</f>
        <v>0</v>
      </c>
      <c r="E1261" s="59">
        <f>IFERROR(IF($C$4="TEB0187_REV01",CALC_CONN_TEB0187_REV01!E1261,),"---")</f>
        <v>0</v>
      </c>
      <c r="F1261" s="59" t="str">
        <f>IFERROR(IF(VLOOKUP($D1261&amp;"-"&amp;$E1261,IF($C$4="TEB0187_REV01",CALC_CONN_TEB0187_REV01!$F:$I),4,0)="--","---",IF($C$4="TEB0187_REV01",CALC_CONN_TEB0187_REV01!$G1261&amp; " --&gt; " &amp;CALC_CONN_TEB0187_REV01!$I1261&amp; " --&gt; ")),"---")</f>
        <v>---</v>
      </c>
      <c r="G1261" s="59" t="str">
        <f>IFERROR(IF(VLOOKUP($D1261&amp;"-"&amp;$E1261,IF($C$4="TEB0187_REV01",CALC_CONN_TEB0187_REV01!$F:$H),3,0)="--",VLOOKUP($D1261&amp;"-"&amp;$E1261,IF($C$4="TEB0187_REV01",CALC_CONN_TEB0187_REV01!$F:$H),2,0),VLOOKUP($D1261&amp;"-"&amp;$E1261,IF($C$4="TEB0187_REV01",CALC_CONN_TEB0187_REV01!$F:$H),3,0)),"---")</f>
        <v>---</v>
      </c>
      <c r="H1261" s="59" t="str">
        <f>IFERROR(VLOOKUP(G1261,IF($C$4="TEB0187_REV01",CALC_CONN_TEB0187_REV01!$G:$T),14,0),"---")</f>
        <v>---</v>
      </c>
      <c r="I1261" s="59" t="str">
        <f>IFERROR(VLOOKUP($D1261&amp;"-"&amp;$E1261,IF($C$4="TEB0187_REV01",CALC_CONN_TEB0187_REV01!$F:$K,"???"),6,0),"---")</f>
        <v>---</v>
      </c>
      <c r="J1261" s="61" t="str">
        <f>IFERROR(VLOOKUP($D1261&amp;"-"&amp;$E1261,IF($C$4="TEB0187_REV01",CALC_CONN_TEB0187_REV01!$F:$M,"???"),8,0),"---")</f>
        <v>---</v>
      </c>
      <c r="K1261" s="62" t="str">
        <f>IFERROR(VLOOKUP($D1261&amp;"-"&amp;$E1261,IF($C$4="TEB0187_REV01",CALC_CONN_TEB0187_REV01!$F:$N),9,0),"---")</f>
        <v>---</v>
      </c>
      <c r="L1261" s="59" t="str">
        <f>IFERROR(VLOOKUP(K1261,B2B!$H$3:$I$2000,2,0),"---")</f>
        <v>---</v>
      </c>
      <c r="M1261" s="59" t="str">
        <f>IFERROR(VLOOKUP(L1261,IF($M$4="TEI0187_REV01",RAW_m_TEI0187_REV01!$AD:$AH),5,0),"---")</f>
        <v>---</v>
      </c>
      <c r="N1261" s="59" t="str">
        <f>IFERROR(VLOOKUP(L1261,IF($M$4="TEI0187_REV01",RAW_m_TEI0187_REV01!$AE:$AJ),6,0),"---")</f>
        <v>---</v>
      </c>
      <c r="O1261" s="63" t="str">
        <f>IFERROR(VLOOKUP(L1261,IF($M$4="TEI0187_REV01",RAW_m_TEI0187_REV01!$AD:$AE),2,0),"---")</f>
        <v>---</v>
      </c>
      <c r="P1261" s="59" t="str">
        <f>IFERROR(VLOOKUP(O1261,IF($M$4="TEI0187_REV01",RAW_m_TEI0187_REV01!$AJ:$AK),2,0),"---")</f>
        <v>---</v>
      </c>
      <c r="Q1261" s="59" t="str">
        <f>IFERROR(VLOOKUP(L1261,IF($M$4="TEI0187_REV01",RAW_m_TEI0187_REV01!$AD:$AF),3,0),"---")</f>
        <v>---</v>
      </c>
      <c r="R1261" s="59" t="str">
        <f>IFERROR(VLOOKUP(O1261,IF($M$4="TEI0187_REV01",RAW_m_TEI0187_REV01!$AE:$AG),3,0),"---")</f>
        <v>---</v>
      </c>
      <c r="S1261" s="59" t="str">
        <f t="shared" si="41"/>
        <v>---</v>
      </c>
    </row>
    <row r="1262" spans="2:19" ht="15" customHeight="1" x14ac:dyDescent="0.25">
      <c r="B1262" s="59">
        <f t="shared" si="42"/>
        <v>1257</v>
      </c>
      <c r="C1262" s="60">
        <f>IFERROR(IF($C$4="TEB0187_REV01",CALC_CONN_TEB0187_REV01!U1262,),"---")</f>
        <v>0</v>
      </c>
      <c r="D1262" s="59">
        <f>IFERROR(IF($C$4="TEB0187_REV01",CALC_CONN_TEB0187_REV01!D1262,),"---")</f>
        <v>0</v>
      </c>
      <c r="E1262" s="59">
        <f>IFERROR(IF($C$4="TEB0187_REV01",CALC_CONN_TEB0187_REV01!E1262,),"---")</f>
        <v>0</v>
      </c>
      <c r="F1262" s="59" t="str">
        <f>IFERROR(IF(VLOOKUP($D1262&amp;"-"&amp;$E1262,IF($C$4="TEB0187_REV01",CALC_CONN_TEB0187_REV01!$F:$I),4,0)="--","---",IF($C$4="TEB0187_REV01",CALC_CONN_TEB0187_REV01!$G1262&amp; " --&gt; " &amp;CALC_CONN_TEB0187_REV01!$I1262&amp; " --&gt; ")),"---")</f>
        <v>---</v>
      </c>
      <c r="G1262" s="59" t="str">
        <f>IFERROR(IF(VLOOKUP($D1262&amp;"-"&amp;$E1262,IF($C$4="TEB0187_REV01",CALC_CONN_TEB0187_REV01!$F:$H),3,0)="--",VLOOKUP($D1262&amp;"-"&amp;$E1262,IF($C$4="TEB0187_REV01",CALC_CONN_TEB0187_REV01!$F:$H),2,0),VLOOKUP($D1262&amp;"-"&amp;$E1262,IF($C$4="TEB0187_REV01",CALC_CONN_TEB0187_REV01!$F:$H),3,0)),"---")</f>
        <v>---</v>
      </c>
      <c r="H1262" s="59" t="str">
        <f>IFERROR(VLOOKUP(G1262,IF($C$4="TEB0187_REV01",CALC_CONN_TEB0187_REV01!$G:$T),14,0),"---")</f>
        <v>---</v>
      </c>
      <c r="I1262" s="59" t="str">
        <f>IFERROR(VLOOKUP($D1262&amp;"-"&amp;$E1262,IF($C$4="TEB0187_REV01",CALC_CONN_TEB0187_REV01!$F:$K,"???"),6,0),"---")</f>
        <v>---</v>
      </c>
      <c r="J1262" s="61" t="str">
        <f>IFERROR(VLOOKUP($D1262&amp;"-"&amp;$E1262,IF($C$4="TEB0187_REV01",CALC_CONN_TEB0187_REV01!$F:$M,"???"),8,0),"---")</f>
        <v>---</v>
      </c>
      <c r="K1262" s="62" t="str">
        <f>IFERROR(VLOOKUP($D1262&amp;"-"&amp;$E1262,IF($C$4="TEB0187_REV01",CALC_CONN_TEB0187_REV01!$F:$N),9,0),"---")</f>
        <v>---</v>
      </c>
      <c r="L1262" s="59" t="str">
        <f>IFERROR(VLOOKUP(K1262,B2B!$H$3:$I$2000,2,0),"---")</f>
        <v>---</v>
      </c>
      <c r="M1262" s="59" t="str">
        <f>IFERROR(VLOOKUP(L1262,IF($M$4="TEI0187_REV01",RAW_m_TEI0187_REV01!$AD:$AH),5,0),"---")</f>
        <v>---</v>
      </c>
      <c r="N1262" s="59" t="str">
        <f>IFERROR(VLOOKUP(L1262,IF($M$4="TEI0187_REV01",RAW_m_TEI0187_REV01!$AE:$AJ),6,0),"---")</f>
        <v>---</v>
      </c>
      <c r="O1262" s="63" t="str">
        <f>IFERROR(VLOOKUP(L1262,IF($M$4="TEI0187_REV01",RAW_m_TEI0187_REV01!$AD:$AE),2,0),"---")</f>
        <v>---</v>
      </c>
      <c r="P1262" s="59" t="str">
        <f>IFERROR(VLOOKUP(O1262,IF($M$4="TEI0187_REV01",RAW_m_TEI0187_REV01!$AJ:$AK),2,0),"---")</f>
        <v>---</v>
      </c>
      <c r="Q1262" s="59" t="str">
        <f>IFERROR(VLOOKUP(L1262,IF($M$4="TEI0187_REV01",RAW_m_TEI0187_REV01!$AD:$AF),3,0),"---")</f>
        <v>---</v>
      </c>
      <c r="R1262" s="59" t="str">
        <f>IFERROR(VLOOKUP(O1262,IF($M$4="TEI0187_REV01",RAW_m_TEI0187_REV01!$AE:$AG),3,0),"---")</f>
        <v>---</v>
      </c>
      <c r="S1262" s="59" t="str">
        <f t="shared" si="41"/>
        <v>---</v>
      </c>
    </row>
    <row r="1263" spans="2:19" ht="15" customHeight="1" x14ac:dyDescent="0.25">
      <c r="B1263" s="59">
        <f t="shared" si="42"/>
        <v>1258</v>
      </c>
      <c r="C1263" s="60">
        <f>IFERROR(IF($C$4="TEB0187_REV01",CALC_CONN_TEB0187_REV01!U1263,),"---")</f>
        <v>0</v>
      </c>
      <c r="D1263" s="59">
        <f>IFERROR(IF($C$4="TEB0187_REV01",CALC_CONN_TEB0187_REV01!D1263,),"---")</f>
        <v>0</v>
      </c>
      <c r="E1263" s="59">
        <f>IFERROR(IF($C$4="TEB0187_REV01",CALC_CONN_TEB0187_REV01!E1263,),"---")</f>
        <v>0</v>
      </c>
      <c r="F1263" s="59" t="str">
        <f>IFERROR(IF(VLOOKUP($D1263&amp;"-"&amp;$E1263,IF($C$4="TEB0187_REV01",CALC_CONN_TEB0187_REV01!$F:$I),4,0)="--","---",IF($C$4="TEB0187_REV01",CALC_CONN_TEB0187_REV01!$G1263&amp; " --&gt; " &amp;CALC_CONN_TEB0187_REV01!$I1263&amp; " --&gt; ")),"---")</f>
        <v>---</v>
      </c>
      <c r="G1263" s="59" t="str">
        <f>IFERROR(IF(VLOOKUP($D1263&amp;"-"&amp;$E1263,IF($C$4="TEB0187_REV01",CALC_CONN_TEB0187_REV01!$F:$H),3,0)="--",VLOOKUP($D1263&amp;"-"&amp;$E1263,IF($C$4="TEB0187_REV01",CALC_CONN_TEB0187_REV01!$F:$H),2,0),VLOOKUP($D1263&amp;"-"&amp;$E1263,IF($C$4="TEB0187_REV01",CALC_CONN_TEB0187_REV01!$F:$H),3,0)),"---")</f>
        <v>---</v>
      </c>
      <c r="H1263" s="59" t="str">
        <f>IFERROR(VLOOKUP(G1263,IF($C$4="TEB0187_REV01",CALC_CONN_TEB0187_REV01!$G:$T),14,0),"---")</f>
        <v>---</v>
      </c>
      <c r="I1263" s="59" t="str">
        <f>IFERROR(VLOOKUP($D1263&amp;"-"&amp;$E1263,IF($C$4="TEB0187_REV01",CALC_CONN_TEB0187_REV01!$F:$K,"???"),6,0),"---")</f>
        <v>---</v>
      </c>
      <c r="J1263" s="61" t="str">
        <f>IFERROR(VLOOKUP($D1263&amp;"-"&amp;$E1263,IF($C$4="TEB0187_REV01",CALC_CONN_TEB0187_REV01!$F:$M,"???"),8,0),"---")</f>
        <v>---</v>
      </c>
      <c r="K1263" s="62" t="str">
        <f>IFERROR(VLOOKUP($D1263&amp;"-"&amp;$E1263,IF($C$4="TEB0187_REV01",CALC_CONN_TEB0187_REV01!$F:$N),9,0),"---")</f>
        <v>---</v>
      </c>
      <c r="L1263" s="59" t="str">
        <f>IFERROR(VLOOKUP(K1263,B2B!$H$3:$I$2000,2,0),"---")</f>
        <v>---</v>
      </c>
      <c r="M1263" s="59" t="str">
        <f>IFERROR(VLOOKUP(L1263,IF($M$4="TEI0187_REV01",RAW_m_TEI0187_REV01!$AD:$AH),5,0),"---")</f>
        <v>---</v>
      </c>
      <c r="N1263" s="59" t="str">
        <f>IFERROR(VLOOKUP(L1263,IF($M$4="TEI0187_REV01",RAW_m_TEI0187_REV01!$AE:$AJ),6,0),"---")</f>
        <v>---</v>
      </c>
      <c r="O1263" s="63" t="str">
        <f>IFERROR(VLOOKUP(L1263,IF($M$4="TEI0187_REV01",RAW_m_TEI0187_REV01!$AD:$AE),2,0),"---")</f>
        <v>---</v>
      </c>
      <c r="P1263" s="59" t="str">
        <f>IFERROR(VLOOKUP(O1263,IF($M$4="TEI0187_REV01",RAW_m_TEI0187_REV01!$AJ:$AK),2,0),"---")</f>
        <v>---</v>
      </c>
      <c r="Q1263" s="59" t="str">
        <f>IFERROR(VLOOKUP(L1263,IF($M$4="TEI0187_REV01",RAW_m_TEI0187_REV01!$AD:$AF),3,0),"---")</f>
        <v>---</v>
      </c>
      <c r="R1263" s="59" t="str">
        <f>IFERROR(VLOOKUP(O1263,IF($M$4="TEI0187_REV01",RAW_m_TEI0187_REV01!$AE:$AG),3,0),"---")</f>
        <v>---</v>
      </c>
      <c r="S1263" s="59" t="str">
        <f t="shared" si="41"/>
        <v>---</v>
      </c>
    </row>
    <row r="1264" spans="2:19" ht="15" customHeight="1" x14ac:dyDescent="0.25">
      <c r="B1264" s="59">
        <f t="shared" si="42"/>
        <v>1259</v>
      </c>
      <c r="C1264" s="60">
        <f>IFERROR(IF($C$4="TEB0187_REV01",CALC_CONN_TEB0187_REV01!U1264,),"---")</f>
        <v>0</v>
      </c>
      <c r="D1264" s="59">
        <f>IFERROR(IF($C$4="TEB0187_REV01",CALC_CONN_TEB0187_REV01!D1264,),"---")</f>
        <v>0</v>
      </c>
      <c r="E1264" s="59">
        <f>IFERROR(IF($C$4="TEB0187_REV01",CALC_CONN_TEB0187_REV01!E1264,),"---")</f>
        <v>0</v>
      </c>
      <c r="F1264" s="59" t="str">
        <f>IFERROR(IF(VLOOKUP($D1264&amp;"-"&amp;$E1264,IF($C$4="TEB0187_REV01",CALC_CONN_TEB0187_REV01!$F:$I),4,0)="--","---",IF($C$4="TEB0187_REV01",CALC_CONN_TEB0187_REV01!$G1264&amp; " --&gt; " &amp;CALC_CONN_TEB0187_REV01!$I1264&amp; " --&gt; ")),"---")</f>
        <v>---</v>
      </c>
      <c r="G1264" s="59" t="str">
        <f>IFERROR(IF(VLOOKUP($D1264&amp;"-"&amp;$E1264,IF($C$4="TEB0187_REV01",CALC_CONN_TEB0187_REV01!$F:$H),3,0)="--",VLOOKUP($D1264&amp;"-"&amp;$E1264,IF($C$4="TEB0187_REV01",CALC_CONN_TEB0187_REV01!$F:$H),2,0),VLOOKUP($D1264&amp;"-"&amp;$E1264,IF($C$4="TEB0187_REV01",CALC_CONN_TEB0187_REV01!$F:$H),3,0)),"---")</f>
        <v>---</v>
      </c>
      <c r="H1264" s="59" t="str">
        <f>IFERROR(VLOOKUP(G1264,IF($C$4="TEB0187_REV01",CALC_CONN_TEB0187_REV01!$G:$T),14,0),"---")</f>
        <v>---</v>
      </c>
      <c r="I1264" s="59" t="str">
        <f>IFERROR(VLOOKUP($D1264&amp;"-"&amp;$E1264,IF($C$4="TEB0187_REV01",CALC_CONN_TEB0187_REV01!$F:$K,"???"),6,0),"---")</f>
        <v>---</v>
      </c>
      <c r="J1264" s="61" t="str">
        <f>IFERROR(VLOOKUP($D1264&amp;"-"&amp;$E1264,IF($C$4="TEB0187_REV01",CALC_CONN_TEB0187_REV01!$F:$M,"???"),8,0),"---")</f>
        <v>---</v>
      </c>
      <c r="K1264" s="62" t="str">
        <f>IFERROR(VLOOKUP($D1264&amp;"-"&amp;$E1264,IF($C$4="TEB0187_REV01",CALC_CONN_TEB0187_REV01!$F:$N),9,0),"---")</f>
        <v>---</v>
      </c>
      <c r="L1264" s="59" t="str">
        <f>IFERROR(VLOOKUP(K1264,B2B!$H$3:$I$2000,2,0),"---")</f>
        <v>---</v>
      </c>
      <c r="M1264" s="59" t="str">
        <f>IFERROR(VLOOKUP(L1264,IF($M$4="TEI0187_REV01",RAW_m_TEI0187_REV01!$AD:$AH),5,0),"---")</f>
        <v>---</v>
      </c>
      <c r="N1264" s="59" t="str">
        <f>IFERROR(VLOOKUP(L1264,IF($M$4="TEI0187_REV01",RAW_m_TEI0187_REV01!$AE:$AJ),6,0),"---")</f>
        <v>---</v>
      </c>
      <c r="O1264" s="63" t="str">
        <f>IFERROR(VLOOKUP(L1264,IF($M$4="TEI0187_REV01",RAW_m_TEI0187_REV01!$AD:$AE),2,0),"---")</f>
        <v>---</v>
      </c>
      <c r="P1264" s="59" t="str">
        <f>IFERROR(VLOOKUP(O1264,IF($M$4="TEI0187_REV01",RAW_m_TEI0187_REV01!$AJ:$AK),2,0),"---")</f>
        <v>---</v>
      </c>
      <c r="Q1264" s="59" t="str">
        <f>IFERROR(VLOOKUP(L1264,IF($M$4="TEI0187_REV01",RAW_m_TEI0187_REV01!$AD:$AF),3,0),"---")</f>
        <v>---</v>
      </c>
      <c r="R1264" s="59" t="str">
        <f>IFERROR(VLOOKUP(O1264,IF($M$4="TEI0187_REV01",RAW_m_TEI0187_REV01!$AE:$AG),3,0),"---")</f>
        <v>---</v>
      </c>
      <c r="S1264" s="59" t="str">
        <f t="shared" si="41"/>
        <v>---</v>
      </c>
    </row>
    <row r="1265" spans="2:19" ht="15" customHeight="1" x14ac:dyDescent="0.25">
      <c r="B1265" s="59">
        <f t="shared" si="42"/>
        <v>1260</v>
      </c>
      <c r="C1265" s="60">
        <f>IFERROR(IF($C$4="TEB0187_REV01",CALC_CONN_TEB0187_REV01!U1265,),"---")</f>
        <v>0</v>
      </c>
      <c r="D1265" s="59">
        <f>IFERROR(IF($C$4="TEB0187_REV01",CALC_CONN_TEB0187_REV01!D1265,),"---")</f>
        <v>0</v>
      </c>
      <c r="E1265" s="59">
        <f>IFERROR(IF($C$4="TEB0187_REV01",CALC_CONN_TEB0187_REV01!E1265,),"---")</f>
        <v>0</v>
      </c>
      <c r="F1265" s="59" t="str">
        <f>IFERROR(IF(VLOOKUP($D1265&amp;"-"&amp;$E1265,IF($C$4="TEB0187_REV01",CALC_CONN_TEB0187_REV01!$F:$I),4,0)="--","---",IF($C$4="TEB0187_REV01",CALC_CONN_TEB0187_REV01!$G1265&amp; " --&gt; " &amp;CALC_CONN_TEB0187_REV01!$I1265&amp; " --&gt; ")),"---")</f>
        <v>---</v>
      </c>
      <c r="G1265" s="59" t="str">
        <f>IFERROR(IF(VLOOKUP($D1265&amp;"-"&amp;$E1265,IF($C$4="TEB0187_REV01",CALC_CONN_TEB0187_REV01!$F:$H),3,0)="--",VLOOKUP($D1265&amp;"-"&amp;$E1265,IF($C$4="TEB0187_REV01",CALC_CONN_TEB0187_REV01!$F:$H),2,0),VLOOKUP($D1265&amp;"-"&amp;$E1265,IF($C$4="TEB0187_REV01",CALC_CONN_TEB0187_REV01!$F:$H),3,0)),"---")</f>
        <v>---</v>
      </c>
      <c r="H1265" s="59" t="str">
        <f>IFERROR(VLOOKUP(G1265,IF($C$4="TEB0187_REV01",CALC_CONN_TEB0187_REV01!$G:$T),14,0),"---")</f>
        <v>---</v>
      </c>
      <c r="I1265" s="59" t="str">
        <f>IFERROR(VLOOKUP($D1265&amp;"-"&amp;$E1265,IF($C$4="TEB0187_REV01",CALC_CONN_TEB0187_REV01!$F:$K,"???"),6,0),"---")</f>
        <v>---</v>
      </c>
      <c r="J1265" s="61" t="str">
        <f>IFERROR(VLOOKUP($D1265&amp;"-"&amp;$E1265,IF($C$4="TEB0187_REV01",CALC_CONN_TEB0187_REV01!$F:$M,"???"),8,0),"---")</f>
        <v>---</v>
      </c>
      <c r="K1265" s="62" t="str">
        <f>IFERROR(VLOOKUP($D1265&amp;"-"&amp;$E1265,IF($C$4="TEB0187_REV01",CALC_CONN_TEB0187_REV01!$F:$N),9,0),"---")</f>
        <v>---</v>
      </c>
      <c r="L1265" s="59" t="str">
        <f>IFERROR(VLOOKUP(K1265,B2B!$H$3:$I$2000,2,0),"---")</f>
        <v>---</v>
      </c>
      <c r="M1265" s="59" t="str">
        <f>IFERROR(VLOOKUP(L1265,IF($M$4="TEI0187_REV01",RAW_m_TEI0187_REV01!$AD:$AH),5,0),"---")</f>
        <v>---</v>
      </c>
      <c r="N1265" s="59" t="str">
        <f>IFERROR(VLOOKUP(L1265,IF($M$4="TEI0187_REV01",RAW_m_TEI0187_REV01!$AE:$AJ),6,0),"---")</f>
        <v>---</v>
      </c>
      <c r="O1265" s="63" t="str">
        <f>IFERROR(VLOOKUP(L1265,IF($M$4="TEI0187_REV01",RAW_m_TEI0187_REV01!$AD:$AE),2,0),"---")</f>
        <v>---</v>
      </c>
      <c r="P1265" s="59" t="str">
        <f>IFERROR(VLOOKUP(O1265,IF($M$4="TEI0187_REV01",RAW_m_TEI0187_REV01!$AJ:$AK),2,0),"---")</f>
        <v>---</v>
      </c>
      <c r="Q1265" s="59" t="str">
        <f>IFERROR(VLOOKUP(L1265,IF($M$4="TEI0187_REV01",RAW_m_TEI0187_REV01!$AD:$AF),3,0),"---")</f>
        <v>---</v>
      </c>
      <c r="R1265" s="59" t="str">
        <f>IFERROR(VLOOKUP(O1265,IF($M$4="TEI0187_REV01",RAW_m_TEI0187_REV01!$AE:$AG),3,0),"---")</f>
        <v>---</v>
      </c>
      <c r="S1265" s="59" t="str">
        <f t="shared" si="41"/>
        <v>---</v>
      </c>
    </row>
    <row r="1266" spans="2:19" ht="15" customHeight="1" x14ac:dyDescent="0.25">
      <c r="B1266" s="59">
        <f t="shared" si="42"/>
        <v>1261</v>
      </c>
      <c r="C1266" s="60">
        <f>IFERROR(IF($C$4="TEB0187_REV01",CALC_CONN_TEB0187_REV01!U1266,),"---")</f>
        <v>0</v>
      </c>
      <c r="D1266" s="59">
        <f>IFERROR(IF($C$4="TEB0187_REV01",CALC_CONN_TEB0187_REV01!D1266,),"---")</f>
        <v>0</v>
      </c>
      <c r="E1266" s="59">
        <f>IFERROR(IF($C$4="TEB0187_REV01",CALC_CONN_TEB0187_REV01!E1266,),"---")</f>
        <v>0</v>
      </c>
      <c r="F1266" s="59" t="str">
        <f>IFERROR(IF(VLOOKUP($D1266&amp;"-"&amp;$E1266,IF($C$4="TEB0187_REV01",CALC_CONN_TEB0187_REV01!$F:$I),4,0)="--","---",IF($C$4="TEB0187_REV01",CALC_CONN_TEB0187_REV01!$G1266&amp; " --&gt; " &amp;CALC_CONN_TEB0187_REV01!$I1266&amp; " --&gt; ")),"---")</f>
        <v>---</v>
      </c>
      <c r="G1266" s="59" t="str">
        <f>IFERROR(IF(VLOOKUP($D1266&amp;"-"&amp;$E1266,IF($C$4="TEB0187_REV01",CALC_CONN_TEB0187_REV01!$F:$H),3,0)="--",VLOOKUP($D1266&amp;"-"&amp;$E1266,IF($C$4="TEB0187_REV01",CALC_CONN_TEB0187_REV01!$F:$H),2,0),VLOOKUP($D1266&amp;"-"&amp;$E1266,IF($C$4="TEB0187_REV01",CALC_CONN_TEB0187_REV01!$F:$H),3,0)),"---")</f>
        <v>---</v>
      </c>
      <c r="H1266" s="59" t="str">
        <f>IFERROR(VLOOKUP(G1266,IF($C$4="TEB0187_REV01",CALC_CONN_TEB0187_REV01!$G:$T),14,0),"---")</f>
        <v>---</v>
      </c>
      <c r="I1266" s="59" t="str">
        <f>IFERROR(VLOOKUP($D1266&amp;"-"&amp;$E1266,IF($C$4="TEB0187_REV01",CALC_CONN_TEB0187_REV01!$F:$K,"???"),6,0),"---")</f>
        <v>---</v>
      </c>
      <c r="J1266" s="61" t="str">
        <f>IFERROR(VLOOKUP($D1266&amp;"-"&amp;$E1266,IF($C$4="TEB0187_REV01",CALC_CONN_TEB0187_REV01!$F:$M,"???"),8,0),"---")</f>
        <v>---</v>
      </c>
      <c r="K1266" s="62" t="str">
        <f>IFERROR(VLOOKUP($D1266&amp;"-"&amp;$E1266,IF($C$4="TEB0187_REV01",CALC_CONN_TEB0187_REV01!$F:$N),9,0),"---")</f>
        <v>---</v>
      </c>
      <c r="L1266" s="59" t="str">
        <f>IFERROR(VLOOKUP(K1266,B2B!$H$3:$I$2000,2,0),"---")</f>
        <v>---</v>
      </c>
      <c r="M1266" s="59" t="str">
        <f>IFERROR(VLOOKUP(L1266,IF($M$4="TEI0187_REV01",RAW_m_TEI0187_REV01!$AD:$AH),5,0),"---")</f>
        <v>---</v>
      </c>
      <c r="N1266" s="59" t="str">
        <f>IFERROR(VLOOKUP(L1266,IF($M$4="TEI0187_REV01",RAW_m_TEI0187_REV01!$AE:$AJ),6,0),"---")</f>
        <v>---</v>
      </c>
      <c r="O1266" s="63" t="str">
        <f>IFERROR(VLOOKUP(L1266,IF($M$4="TEI0187_REV01",RAW_m_TEI0187_REV01!$AD:$AE),2,0),"---")</f>
        <v>---</v>
      </c>
      <c r="P1266" s="59" t="str">
        <f>IFERROR(VLOOKUP(O1266,IF($M$4="TEI0187_REV01",RAW_m_TEI0187_REV01!$AJ:$AK),2,0),"---")</f>
        <v>---</v>
      </c>
      <c r="Q1266" s="59" t="str">
        <f>IFERROR(VLOOKUP(L1266,IF($M$4="TEI0187_REV01",RAW_m_TEI0187_REV01!$AD:$AF),3,0),"---")</f>
        <v>---</v>
      </c>
      <c r="R1266" s="59" t="str">
        <f>IFERROR(VLOOKUP(O1266,IF($M$4="TEI0187_REV01",RAW_m_TEI0187_REV01!$AE:$AG),3,0),"---")</f>
        <v>---</v>
      </c>
      <c r="S1266" s="59" t="str">
        <f t="shared" si="41"/>
        <v>---</v>
      </c>
    </row>
    <row r="1267" spans="2:19" ht="15" customHeight="1" x14ac:dyDescent="0.25">
      <c r="B1267" s="59">
        <f t="shared" si="42"/>
        <v>1262</v>
      </c>
      <c r="C1267" s="60">
        <f>IFERROR(IF($C$4="TEB0187_REV01",CALC_CONN_TEB0187_REV01!U1267,),"---")</f>
        <v>0</v>
      </c>
      <c r="D1267" s="59">
        <f>IFERROR(IF($C$4="TEB0187_REV01",CALC_CONN_TEB0187_REV01!D1267,),"---")</f>
        <v>0</v>
      </c>
      <c r="E1267" s="59">
        <f>IFERROR(IF($C$4="TEB0187_REV01",CALC_CONN_TEB0187_REV01!E1267,),"---")</f>
        <v>0</v>
      </c>
      <c r="F1267" s="59" t="str">
        <f>IFERROR(IF(VLOOKUP($D1267&amp;"-"&amp;$E1267,IF($C$4="TEB0187_REV01",CALC_CONN_TEB0187_REV01!$F:$I),4,0)="--","---",IF($C$4="TEB0187_REV01",CALC_CONN_TEB0187_REV01!$G1267&amp; " --&gt; " &amp;CALC_CONN_TEB0187_REV01!$I1267&amp; " --&gt; ")),"---")</f>
        <v>---</v>
      </c>
      <c r="G1267" s="59" t="str">
        <f>IFERROR(IF(VLOOKUP($D1267&amp;"-"&amp;$E1267,IF($C$4="TEB0187_REV01",CALC_CONN_TEB0187_REV01!$F:$H),3,0)="--",VLOOKUP($D1267&amp;"-"&amp;$E1267,IF($C$4="TEB0187_REV01",CALC_CONN_TEB0187_REV01!$F:$H),2,0),VLOOKUP($D1267&amp;"-"&amp;$E1267,IF($C$4="TEB0187_REV01",CALC_CONN_TEB0187_REV01!$F:$H),3,0)),"---")</f>
        <v>---</v>
      </c>
      <c r="H1267" s="59" t="str">
        <f>IFERROR(VLOOKUP(G1267,IF($C$4="TEB0187_REV01",CALC_CONN_TEB0187_REV01!$G:$T),14,0),"---")</f>
        <v>---</v>
      </c>
      <c r="I1267" s="59" t="str">
        <f>IFERROR(VLOOKUP($D1267&amp;"-"&amp;$E1267,IF($C$4="TEB0187_REV01",CALC_CONN_TEB0187_REV01!$F:$K,"???"),6,0),"---")</f>
        <v>---</v>
      </c>
      <c r="J1267" s="61" t="str">
        <f>IFERROR(VLOOKUP($D1267&amp;"-"&amp;$E1267,IF($C$4="TEB0187_REV01",CALC_CONN_TEB0187_REV01!$F:$M,"???"),8,0),"---")</f>
        <v>---</v>
      </c>
      <c r="K1267" s="62" t="str">
        <f>IFERROR(VLOOKUP($D1267&amp;"-"&amp;$E1267,IF($C$4="TEB0187_REV01",CALC_CONN_TEB0187_REV01!$F:$N),9,0),"---")</f>
        <v>---</v>
      </c>
      <c r="L1267" s="59" t="str">
        <f>IFERROR(VLOOKUP(K1267,B2B!$H$3:$I$2000,2,0),"---")</f>
        <v>---</v>
      </c>
      <c r="M1267" s="59" t="str">
        <f>IFERROR(VLOOKUP(L1267,IF($M$4="TEI0187_REV01",RAW_m_TEI0187_REV01!$AD:$AH),5,0),"---")</f>
        <v>---</v>
      </c>
      <c r="N1267" s="59" t="str">
        <f>IFERROR(VLOOKUP(L1267,IF($M$4="TEI0187_REV01",RAW_m_TEI0187_REV01!$AE:$AJ),6,0),"---")</f>
        <v>---</v>
      </c>
      <c r="O1267" s="63" t="str">
        <f>IFERROR(VLOOKUP(L1267,IF($M$4="TEI0187_REV01",RAW_m_TEI0187_REV01!$AD:$AE),2,0),"---")</f>
        <v>---</v>
      </c>
      <c r="P1267" s="59" t="str">
        <f>IFERROR(VLOOKUP(O1267,IF($M$4="TEI0187_REV01",RAW_m_TEI0187_REV01!$AJ:$AK),2,0),"---")</f>
        <v>---</v>
      </c>
      <c r="Q1267" s="59" t="str">
        <f>IFERROR(VLOOKUP(L1267,IF($M$4="TEI0187_REV01",RAW_m_TEI0187_REV01!$AD:$AF),3,0),"---")</f>
        <v>---</v>
      </c>
      <c r="R1267" s="59" t="str">
        <f>IFERROR(VLOOKUP(O1267,IF($M$4="TEI0187_REV01",RAW_m_TEI0187_REV01!$AE:$AG),3,0),"---")</f>
        <v>---</v>
      </c>
      <c r="S1267" s="59" t="str">
        <f t="shared" si="41"/>
        <v>---</v>
      </c>
    </row>
    <row r="1268" spans="2:19" ht="15" customHeight="1" x14ac:dyDescent="0.25">
      <c r="B1268" s="59">
        <f t="shared" si="42"/>
        <v>1263</v>
      </c>
      <c r="C1268" s="60">
        <f>IFERROR(IF($C$4="TEB0187_REV01",CALC_CONN_TEB0187_REV01!U1268,),"---")</f>
        <v>0</v>
      </c>
      <c r="D1268" s="59">
        <f>IFERROR(IF($C$4="TEB0187_REV01",CALC_CONN_TEB0187_REV01!D1268,),"---")</f>
        <v>0</v>
      </c>
      <c r="E1268" s="59">
        <f>IFERROR(IF($C$4="TEB0187_REV01",CALC_CONN_TEB0187_REV01!E1268,),"---")</f>
        <v>0</v>
      </c>
      <c r="F1268" s="59" t="str">
        <f>IFERROR(IF(VLOOKUP($D1268&amp;"-"&amp;$E1268,IF($C$4="TEB0187_REV01",CALC_CONN_TEB0187_REV01!$F:$I),4,0)="--","---",IF($C$4="TEB0187_REV01",CALC_CONN_TEB0187_REV01!$G1268&amp; " --&gt; " &amp;CALC_CONN_TEB0187_REV01!$I1268&amp; " --&gt; ")),"---")</f>
        <v>---</v>
      </c>
      <c r="G1268" s="59" t="str">
        <f>IFERROR(IF(VLOOKUP($D1268&amp;"-"&amp;$E1268,IF($C$4="TEB0187_REV01",CALC_CONN_TEB0187_REV01!$F:$H),3,0)="--",VLOOKUP($D1268&amp;"-"&amp;$E1268,IF($C$4="TEB0187_REV01",CALC_CONN_TEB0187_REV01!$F:$H),2,0),VLOOKUP($D1268&amp;"-"&amp;$E1268,IF($C$4="TEB0187_REV01",CALC_CONN_TEB0187_REV01!$F:$H),3,0)),"---")</f>
        <v>---</v>
      </c>
      <c r="H1268" s="59" t="str">
        <f>IFERROR(VLOOKUP(G1268,IF($C$4="TEB0187_REV01",CALC_CONN_TEB0187_REV01!$G:$T),14,0),"---")</f>
        <v>---</v>
      </c>
      <c r="I1268" s="59" t="str">
        <f>IFERROR(VLOOKUP($D1268&amp;"-"&amp;$E1268,IF($C$4="TEB0187_REV01",CALC_CONN_TEB0187_REV01!$F:$K,"???"),6,0),"---")</f>
        <v>---</v>
      </c>
      <c r="J1268" s="61" t="str">
        <f>IFERROR(VLOOKUP($D1268&amp;"-"&amp;$E1268,IF($C$4="TEB0187_REV01",CALC_CONN_TEB0187_REV01!$F:$M,"???"),8,0),"---")</f>
        <v>---</v>
      </c>
      <c r="K1268" s="62" t="str">
        <f>IFERROR(VLOOKUP($D1268&amp;"-"&amp;$E1268,IF($C$4="TEB0187_REV01",CALC_CONN_TEB0187_REV01!$F:$N),9,0),"---")</f>
        <v>---</v>
      </c>
      <c r="L1268" s="59" t="str">
        <f>IFERROR(VLOOKUP(K1268,B2B!$H$3:$I$2000,2,0),"---")</f>
        <v>---</v>
      </c>
      <c r="M1268" s="59" t="str">
        <f>IFERROR(VLOOKUP(L1268,IF($M$4="TEI0187_REV01",RAW_m_TEI0187_REV01!$AD:$AH),5,0),"---")</f>
        <v>---</v>
      </c>
      <c r="N1268" s="59" t="str">
        <f>IFERROR(VLOOKUP(L1268,IF($M$4="TEI0187_REV01",RAW_m_TEI0187_REV01!$AE:$AJ),6,0),"---")</f>
        <v>---</v>
      </c>
      <c r="O1268" s="63" t="str">
        <f>IFERROR(VLOOKUP(L1268,IF($M$4="TEI0187_REV01",RAW_m_TEI0187_REV01!$AD:$AE),2,0),"---")</f>
        <v>---</v>
      </c>
      <c r="P1268" s="59" t="str">
        <f>IFERROR(VLOOKUP(O1268,IF($M$4="TEI0187_REV01",RAW_m_TEI0187_REV01!$AJ:$AK),2,0),"---")</f>
        <v>---</v>
      </c>
      <c r="Q1268" s="59" t="str">
        <f>IFERROR(VLOOKUP(L1268,IF($M$4="TEI0187_REV01",RAW_m_TEI0187_REV01!$AD:$AF),3,0),"---")</f>
        <v>---</v>
      </c>
      <c r="R1268" s="59" t="str">
        <f>IFERROR(VLOOKUP(O1268,IF($M$4="TEI0187_REV01",RAW_m_TEI0187_REV01!$AE:$AG),3,0),"---")</f>
        <v>---</v>
      </c>
      <c r="S1268" s="59" t="str">
        <f t="shared" si="41"/>
        <v>---</v>
      </c>
    </row>
    <row r="1269" spans="2:19" ht="15" customHeight="1" x14ac:dyDescent="0.25">
      <c r="B1269" s="59">
        <f t="shared" si="42"/>
        <v>1264</v>
      </c>
      <c r="C1269" s="60">
        <f>IFERROR(IF($C$4="TEB0187_REV01",CALC_CONN_TEB0187_REV01!U1269,),"---")</f>
        <v>0</v>
      </c>
      <c r="D1269" s="59">
        <f>IFERROR(IF($C$4="TEB0187_REV01",CALC_CONN_TEB0187_REV01!D1269,),"---")</f>
        <v>0</v>
      </c>
      <c r="E1269" s="59">
        <f>IFERROR(IF($C$4="TEB0187_REV01",CALC_CONN_TEB0187_REV01!E1269,),"---")</f>
        <v>0</v>
      </c>
      <c r="F1269" s="59" t="str">
        <f>IFERROR(IF(VLOOKUP($D1269&amp;"-"&amp;$E1269,IF($C$4="TEB0187_REV01",CALC_CONN_TEB0187_REV01!$F:$I),4,0)="--","---",IF($C$4="TEB0187_REV01",CALC_CONN_TEB0187_REV01!$G1269&amp; " --&gt; " &amp;CALC_CONN_TEB0187_REV01!$I1269&amp; " --&gt; ")),"---")</f>
        <v>---</v>
      </c>
      <c r="G1269" s="59" t="str">
        <f>IFERROR(IF(VLOOKUP($D1269&amp;"-"&amp;$E1269,IF($C$4="TEB0187_REV01",CALC_CONN_TEB0187_REV01!$F:$H),3,0)="--",VLOOKUP($D1269&amp;"-"&amp;$E1269,IF($C$4="TEB0187_REV01",CALC_CONN_TEB0187_REV01!$F:$H),2,0),VLOOKUP($D1269&amp;"-"&amp;$E1269,IF($C$4="TEB0187_REV01",CALC_CONN_TEB0187_REV01!$F:$H),3,0)),"---")</f>
        <v>---</v>
      </c>
      <c r="H1269" s="59" t="str">
        <f>IFERROR(VLOOKUP(G1269,IF($C$4="TEB0187_REV01",CALC_CONN_TEB0187_REV01!$G:$T),14,0),"---")</f>
        <v>---</v>
      </c>
      <c r="I1269" s="59" t="str">
        <f>IFERROR(VLOOKUP($D1269&amp;"-"&amp;$E1269,IF($C$4="TEB0187_REV01",CALC_CONN_TEB0187_REV01!$F:$K,"???"),6,0),"---")</f>
        <v>---</v>
      </c>
      <c r="J1269" s="61" t="str">
        <f>IFERROR(VLOOKUP($D1269&amp;"-"&amp;$E1269,IF($C$4="TEB0187_REV01",CALC_CONN_TEB0187_REV01!$F:$M,"???"),8,0),"---")</f>
        <v>---</v>
      </c>
      <c r="K1269" s="62" t="str">
        <f>IFERROR(VLOOKUP($D1269&amp;"-"&amp;$E1269,IF($C$4="TEB0187_REV01",CALC_CONN_TEB0187_REV01!$F:$N),9,0),"---")</f>
        <v>---</v>
      </c>
      <c r="L1269" s="59" t="str">
        <f>IFERROR(VLOOKUP(K1269,B2B!$H$3:$I$2000,2,0),"---")</f>
        <v>---</v>
      </c>
      <c r="M1269" s="59" t="str">
        <f>IFERROR(VLOOKUP(L1269,IF($M$4="TEI0187_REV01",RAW_m_TEI0187_REV01!$AD:$AH),5,0),"---")</f>
        <v>---</v>
      </c>
      <c r="N1269" s="59" t="str">
        <f>IFERROR(VLOOKUP(L1269,IF($M$4="TEI0187_REV01",RAW_m_TEI0187_REV01!$AE:$AJ),6,0),"---")</f>
        <v>---</v>
      </c>
      <c r="O1269" s="63" t="str">
        <f>IFERROR(VLOOKUP(L1269,IF($M$4="TEI0187_REV01",RAW_m_TEI0187_REV01!$AD:$AE),2,0),"---")</f>
        <v>---</v>
      </c>
      <c r="P1269" s="59" t="str">
        <f>IFERROR(VLOOKUP(O1269,IF($M$4="TEI0187_REV01",RAW_m_TEI0187_REV01!$AJ:$AK),2,0),"---")</f>
        <v>---</v>
      </c>
      <c r="Q1269" s="59" t="str">
        <f>IFERROR(VLOOKUP(L1269,IF($M$4="TEI0187_REV01",RAW_m_TEI0187_REV01!$AD:$AF),3,0),"---")</f>
        <v>---</v>
      </c>
      <c r="R1269" s="59" t="str">
        <f>IFERROR(VLOOKUP(O1269,IF($M$4="TEI0187_REV01",RAW_m_TEI0187_REV01!$AE:$AG),3,0),"---")</f>
        <v>---</v>
      </c>
      <c r="S1269" s="59" t="str">
        <f t="shared" si="41"/>
        <v>---</v>
      </c>
    </row>
    <row r="1270" spans="2:19" ht="15" customHeight="1" x14ac:dyDescent="0.25">
      <c r="B1270" s="59">
        <f t="shared" si="42"/>
        <v>1265</v>
      </c>
      <c r="C1270" s="60">
        <f>IFERROR(IF($C$4="TEB0187_REV01",CALC_CONN_TEB0187_REV01!U1270,),"---")</f>
        <v>0</v>
      </c>
      <c r="D1270" s="59">
        <f>IFERROR(IF($C$4="TEB0187_REV01",CALC_CONN_TEB0187_REV01!D1270,),"---")</f>
        <v>0</v>
      </c>
      <c r="E1270" s="59">
        <f>IFERROR(IF($C$4="TEB0187_REV01",CALC_CONN_TEB0187_REV01!E1270,),"---")</f>
        <v>0</v>
      </c>
      <c r="F1270" s="59" t="str">
        <f>IFERROR(IF(VLOOKUP($D1270&amp;"-"&amp;$E1270,IF($C$4="TEB0187_REV01",CALC_CONN_TEB0187_REV01!$F:$I),4,0)="--","---",IF($C$4="TEB0187_REV01",CALC_CONN_TEB0187_REV01!$G1270&amp; " --&gt; " &amp;CALC_CONN_TEB0187_REV01!$I1270&amp; " --&gt; ")),"---")</f>
        <v>---</v>
      </c>
      <c r="G1270" s="59" t="str">
        <f>IFERROR(IF(VLOOKUP($D1270&amp;"-"&amp;$E1270,IF($C$4="TEB0187_REV01",CALC_CONN_TEB0187_REV01!$F:$H),3,0)="--",VLOOKUP($D1270&amp;"-"&amp;$E1270,IF($C$4="TEB0187_REV01",CALC_CONN_TEB0187_REV01!$F:$H),2,0),VLOOKUP($D1270&amp;"-"&amp;$E1270,IF($C$4="TEB0187_REV01",CALC_CONN_TEB0187_REV01!$F:$H),3,0)),"---")</f>
        <v>---</v>
      </c>
      <c r="H1270" s="59" t="str">
        <f>IFERROR(VLOOKUP(G1270,IF($C$4="TEB0187_REV01",CALC_CONN_TEB0187_REV01!$G:$T),14,0),"---")</f>
        <v>---</v>
      </c>
      <c r="I1270" s="59" t="str">
        <f>IFERROR(VLOOKUP($D1270&amp;"-"&amp;$E1270,IF($C$4="TEB0187_REV01",CALC_CONN_TEB0187_REV01!$F:$K,"???"),6,0),"---")</f>
        <v>---</v>
      </c>
      <c r="J1270" s="61" t="str">
        <f>IFERROR(VLOOKUP($D1270&amp;"-"&amp;$E1270,IF($C$4="TEB0187_REV01",CALC_CONN_TEB0187_REV01!$F:$M,"???"),8,0),"---")</f>
        <v>---</v>
      </c>
      <c r="K1270" s="62" t="str">
        <f>IFERROR(VLOOKUP($D1270&amp;"-"&amp;$E1270,IF($C$4="TEB0187_REV01",CALC_CONN_TEB0187_REV01!$F:$N),9,0),"---")</f>
        <v>---</v>
      </c>
      <c r="L1270" s="59" t="str">
        <f>IFERROR(VLOOKUP(K1270,B2B!$H$3:$I$2000,2,0),"---")</f>
        <v>---</v>
      </c>
      <c r="M1270" s="59" t="str">
        <f>IFERROR(VLOOKUP(L1270,IF($M$4="TEI0187_REV01",RAW_m_TEI0187_REV01!$AD:$AH),5,0),"---")</f>
        <v>---</v>
      </c>
      <c r="N1270" s="59" t="str">
        <f>IFERROR(VLOOKUP(L1270,IF($M$4="TEI0187_REV01",RAW_m_TEI0187_REV01!$AE:$AJ),6,0),"---")</f>
        <v>---</v>
      </c>
      <c r="O1270" s="63" t="str">
        <f>IFERROR(VLOOKUP(L1270,IF($M$4="TEI0187_REV01",RAW_m_TEI0187_REV01!$AD:$AE),2,0),"---")</f>
        <v>---</v>
      </c>
      <c r="P1270" s="59" t="str">
        <f>IFERROR(VLOOKUP(O1270,IF($M$4="TEI0187_REV01",RAW_m_TEI0187_REV01!$AJ:$AK),2,0),"---")</f>
        <v>---</v>
      </c>
      <c r="Q1270" s="59" t="str">
        <f>IFERROR(VLOOKUP(L1270,IF($M$4="TEI0187_REV01",RAW_m_TEI0187_REV01!$AD:$AF),3,0),"---")</f>
        <v>---</v>
      </c>
      <c r="R1270" s="59" t="str">
        <f>IFERROR(VLOOKUP(O1270,IF($M$4="TEI0187_REV01",RAW_m_TEI0187_REV01!$AE:$AG),3,0),"---")</f>
        <v>---</v>
      </c>
      <c r="S1270" s="59" t="str">
        <f t="shared" si="41"/>
        <v>---</v>
      </c>
    </row>
    <row r="1271" spans="2:19" ht="15" customHeight="1" x14ac:dyDescent="0.25">
      <c r="B1271" s="59">
        <f t="shared" si="42"/>
        <v>1266</v>
      </c>
      <c r="C1271" s="60">
        <f>IFERROR(IF($C$4="TEB0187_REV01",CALC_CONN_TEB0187_REV01!U1271,),"---")</f>
        <v>0</v>
      </c>
      <c r="D1271" s="59">
        <f>IFERROR(IF($C$4="TEB0187_REV01",CALC_CONN_TEB0187_REV01!D1271,),"---")</f>
        <v>0</v>
      </c>
      <c r="E1271" s="59">
        <f>IFERROR(IF($C$4="TEB0187_REV01",CALC_CONN_TEB0187_REV01!E1271,),"---")</f>
        <v>0</v>
      </c>
      <c r="F1271" s="59" t="str">
        <f>IFERROR(IF(VLOOKUP($D1271&amp;"-"&amp;$E1271,IF($C$4="TEB0187_REV01",CALC_CONN_TEB0187_REV01!$F:$I),4,0)="--","---",IF($C$4="TEB0187_REV01",CALC_CONN_TEB0187_REV01!$G1271&amp; " --&gt; " &amp;CALC_CONN_TEB0187_REV01!$I1271&amp; " --&gt; ")),"---")</f>
        <v>---</v>
      </c>
      <c r="G1271" s="59" t="str">
        <f>IFERROR(IF(VLOOKUP($D1271&amp;"-"&amp;$E1271,IF($C$4="TEB0187_REV01",CALC_CONN_TEB0187_REV01!$F:$H),3,0)="--",VLOOKUP($D1271&amp;"-"&amp;$E1271,IF($C$4="TEB0187_REV01",CALC_CONN_TEB0187_REV01!$F:$H),2,0),VLOOKUP($D1271&amp;"-"&amp;$E1271,IF($C$4="TEB0187_REV01",CALC_CONN_TEB0187_REV01!$F:$H),3,0)),"---")</f>
        <v>---</v>
      </c>
      <c r="H1271" s="59" t="str">
        <f>IFERROR(VLOOKUP(G1271,IF($C$4="TEB0187_REV01",CALC_CONN_TEB0187_REV01!$G:$T),14,0),"---")</f>
        <v>---</v>
      </c>
      <c r="I1271" s="59" t="str">
        <f>IFERROR(VLOOKUP($D1271&amp;"-"&amp;$E1271,IF($C$4="TEB0187_REV01",CALC_CONN_TEB0187_REV01!$F:$K,"???"),6,0),"---")</f>
        <v>---</v>
      </c>
      <c r="J1271" s="61" t="str">
        <f>IFERROR(VLOOKUP($D1271&amp;"-"&amp;$E1271,IF($C$4="TEB0187_REV01",CALC_CONN_TEB0187_REV01!$F:$M,"???"),8,0),"---")</f>
        <v>---</v>
      </c>
      <c r="K1271" s="62" t="str">
        <f>IFERROR(VLOOKUP($D1271&amp;"-"&amp;$E1271,IF($C$4="TEB0187_REV01",CALC_CONN_TEB0187_REV01!$F:$N),9,0),"---")</f>
        <v>---</v>
      </c>
      <c r="L1271" s="59" t="str">
        <f>IFERROR(VLOOKUP(K1271,B2B!$H$3:$I$2000,2,0),"---")</f>
        <v>---</v>
      </c>
      <c r="M1271" s="59" t="str">
        <f>IFERROR(VLOOKUP(L1271,IF($M$4="TEI0187_REV01",RAW_m_TEI0187_REV01!$AD:$AH),5,0),"---")</f>
        <v>---</v>
      </c>
      <c r="N1271" s="59" t="str">
        <f>IFERROR(VLOOKUP(L1271,IF($M$4="TEI0187_REV01",RAW_m_TEI0187_REV01!$AE:$AJ),6,0),"---")</f>
        <v>---</v>
      </c>
      <c r="O1271" s="63" t="str">
        <f>IFERROR(VLOOKUP(L1271,IF($M$4="TEI0187_REV01",RAW_m_TEI0187_REV01!$AD:$AE),2,0),"---")</f>
        <v>---</v>
      </c>
      <c r="P1271" s="59" t="str">
        <f>IFERROR(VLOOKUP(O1271,IF($M$4="TEI0187_REV01",RAW_m_TEI0187_REV01!$AJ:$AK),2,0),"---")</f>
        <v>---</v>
      </c>
      <c r="Q1271" s="59" t="str">
        <f>IFERROR(VLOOKUP(L1271,IF($M$4="TEI0187_REV01",RAW_m_TEI0187_REV01!$AD:$AF),3,0),"---")</f>
        <v>---</v>
      </c>
      <c r="R1271" s="59" t="str">
        <f>IFERROR(VLOOKUP(O1271,IF($M$4="TEI0187_REV01",RAW_m_TEI0187_REV01!$AE:$AG),3,0),"---")</f>
        <v>---</v>
      </c>
      <c r="S1271" s="59" t="str">
        <f t="shared" si="41"/>
        <v>---</v>
      </c>
    </row>
    <row r="1272" spans="2:19" ht="15" customHeight="1" x14ac:dyDescent="0.25">
      <c r="B1272" s="59">
        <f t="shared" si="42"/>
        <v>1267</v>
      </c>
      <c r="C1272" s="60">
        <f>IFERROR(IF($C$4="TEB0187_REV01",CALC_CONN_TEB0187_REV01!U1272,),"---")</f>
        <v>0</v>
      </c>
      <c r="D1272" s="59">
        <f>IFERROR(IF($C$4="TEB0187_REV01",CALC_CONN_TEB0187_REV01!D1272,),"---")</f>
        <v>0</v>
      </c>
      <c r="E1272" s="59">
        <f>IFERROR(IF($C$4="TEB0187_REV01",CALC_CONN_TEB0187_REV01!E1272,),"---")</f>
        <v>0</v>
      </c>
      <c r="F1272" s="59" t="str">
        <f>IFERROR(IF(VLOOKUP($D1272&amp;"-"&amp;$E1272,IF($C$4="TEB0187_REV01",CALC_CONN_TEB0187_REV01!$F:$I),4,0)="--","---",IF($C$4="TEB0187_REV01",CALC_CONN_TEB0187_REV01!$G1272&amp; " --&gt; " &amp;CALC_CONN_TEB0187_REV01!$I1272&amp; " --&gt; ")),"---")</f>
        <v>---</v>
      </c>
      <c r="G1272" s="59" t="str">
        <f>IFERROR(IF(VLOOKUP($D1272&amp;"-"&amp;$E1272,IF($C$4="TEB0187_REV01",CALC_CONN_TEB0187_REV01!$F:$H),3,0)="--",VLOOKUP($D1272&amp;"-"&amp;$E1272,IF($C$4="TEB0187_REV01",CALC_CONN_TEB0187_REV01!$F:$H),2,0),VLOOKUP($D1272&amp;"-"&amp;$E1272,IF($C$4="TEB0187_REV01",CALC_CONN_TEB0187_REV01!$F:$H),3,0)),"---")</f>
        <v>---</v>
      </c>
      <c r="H1272" s="59" t="str">
        <f>IFERROR(VLOOKUP(G1272,IF($C$4="TEB0187_REV01",CALC_CONN_TEB0187_REV01!$G:$T),14,0),"---")</f>
        <v>---</v>
      </c>
      <c r="I1272" s="59" t="str">
        <f>IFERROR(VLOOKUP($D1272&amp;"-"&amp;$E1272,IF($C$4="TEB0187_REV01",CALC_CONN_TEB0187_REV01!$F:$K,"???"),6,0),"---")</f>
        <v>---</v>
      </c>
      <c r="J1272" s="61" t="str">
        <f>IFERROR(VLOOKUP($D1272&amp;"-"&amp;$E1272,IF($C$4="TEB0187_REV01",CALC_CONN_TEB0187_REV01!$F:$M,"???"),8,0),"---")</f>
        <v>---</v>
      </c>
      <c r="K1272" s="62" t="str">
        <f>IFERROR(VLOOKUP($D1272&amp;"-"&amp;$E1272,IF($C$4="TEB0187_REV01",CALC_CONN_TEB0187_REV01!$F:$N),9,0),"---")</f>
        <v>---</v>
      </c>
      <c r="L1272" s="59" t="str">
        <f>IFERROR(VLOOKUP(K1272,B2B!$H$3:$I$2000,2,0),"---")</f>
        <v>---</v>
      </c>
      <c r="M1272" s="59" t="str">
        <f>IFERROR(VLOOKUP(L1272,IF($M$4="TEI0187_REV01",RAW_m_TEI0187_REV01!$AD:$AH),5,0),"---")</f>
        <v>---</v>
      </c>
      <c r="N1272" s="59" t="str">
        <f>IFERROR(VLOOKUP(L1272,IF($M$4="TEI0187_REV01",RAW_m_TEI0187_REV01!$AE:$AJ),6,0),"---")</f>
        <v>---</v>
      </c>
      <c r="O1272" s="63" t="str">
        <f>IFERROR(VLOOKUP(L1272,IF($M$4="TEI0187_REV01",RAW_m_TEI0187_REV01!$AD:$AE),2,0),"---")</f>
        <v>---</v>
      </c>
      <c r="P1272" s="59" t="str">
        <f>IFERROR(VLOOKUP(O1272,IF($M$4="TEI0187_REV01",RAW_m_TEI0187_REV01!$AJ:$AK),2,0),"---")</f>
        <v>---</v>
      </c>
      <c r="Q1272" s="59" t="str">
        <f>IFERROR(VLOOKUP(L1272,IF($M$4="TEI0187_REV01",RAW_m_TEI0187_REV01!$AD:$AF),3,0),"---")</f>
        <v>---</v>
      </c>
      <c r="R1272" s="59" t="str">
        <f>IFERROR(VLOOKUP(O1272,IF($M$4="TEI0187_REV01",RAW_m_TEI0187_REV01!$AE:$AG),3,0),"---")</f>
        <v>---</v>
      </c>
      <c r="S1272" s="59" t="str">
        <f t="shared" si="41"/>
        <v>---</v>
      </c>
    </row>
    <row r="1273" spans="2:19" ht="15" customHeight="1" x14ac:dyDescent="0.25">
      <c r="B1273" s="59">
        <f t="shared" si="42"/>
        <v>1268</v>
      </c>
      <c r="C1273" s="60">
        <f>IFERROR(IF($C$4="TEB0187_REV01",CALC_CONN_TEB0187_REV01!U1273,),"---")</f>
        <v>0</v>
      </c>
      <c r="D1273" s="59">
        <f>IFERROR(IF($C$4="TEB0187_REV01",CALC_CONN_TEB0187_REV01!D1273,),"---")</f>
        <v>0</v>
      </c>
      <c r="E1273" s="59">
        <f>IFERROR(IF($C$4="TEB0187_REV01",CALC_CONN_TEB0187_REV01!E1273,),"---")</f>
        <v>0</v>
      </c>
      <c r="F1273" s="59" t="str">
        <f>IFERROR(IF(VLOOKUP($D1273&amp;"-"&amp;$E1273,IF($C$4="TEB0187_REV01",CALC_CONN_TEB0187_REV01!$F:$I),4,0)="--","---",IF($C$4="TEB0187_REV01",CALC_CONN_TEB0187_REV01!$G1273&amp; " --&gt; " &amp;CALC_CONN_TEB0187_REV01!$I1273&amp; " --&gt; ")),"---")</f>
        <v>---</v>
      </c>
      <c r="G1273" s="59" t="str">
        <f>IFERROR(IF(VLOOKUP($D1273&amp;"-"&amp;$E1273,IF($C$4="TEB0187_REV01",CALC_CONN_TEB0187_REV01!$F:$H),3,0)="--",VLOOKUP($D1273&amp;"-"&amp;$E1273,IF($C$4="TEB0187_REV01",CALC_CONN_TEB0187_REV01!$F:$H),2,0),VLOOKUP($D1273&amp;"-"&amp;$E1273,IF($C$4="TEB0187_REV01",CALC_CONN_TEB0187_REV01!$F:$H),3,0)),"---")</f>
        <v>---</v>
      </c>
      <c r="H1273" s="59" t="str">
        <f>IFERROR(VLOOKUP(G1273,IF($C$4="TEB0187_REV01",CALC_CONN_TEB0187_REV01!$G:$T),14,0),"---")</f>
        <v>---</v>
      </c>
      <c r="I1273" s="59" t="str">
        <f>IFERROR(VLOOKUP($D1273&amp;"-"&amp;$E1273,IF($C$4="TEB0187_REV01",CALC_CONN_TEB0187_REV01!$F:$K,"???"),6,0),"---")</f>
        <v>---</v>
      </c>
      <c r="J1273" s="61" t="str">
        <f>IFERROR(VLOOKUP($D1273&amp;"-"&amp;$E1273,IF($C$4="TEB0187_REV01",CALC_CONN_TEB0187_REV01!$F:$M,"???"),8,0),"---")</f>
        <v>---</v>
      </c>
      <c r="K1273" s="62" t="str">
        <f>IFERROR(VLOOKUP($D1273&amp;"-"&amp;$E1273,IF($C$4="TEB0187_REV01",CALC_CONN_TEB0187_REV01!$F:$N),9,0),"---")</f>
        <v>---</v>
      </c>
      <c r="L1273" s="59" t="str">
        <f>IFERROR(VLOOKUP(K1273,B2B!$H$3:$I$2000,2,0),"---")</f>
        <v>---</v>
      </c>
      <c r="M1273" s="59" t="str">
        <f>IFERROR(VLOOKUP(L1273,IF($M$4="TEI0187_REV01",RAW_m_TEI0187_REV01!$AD:$AH),5,0),"---")</f>
        <v>---</v>
      </c>
      <c r="N1273" s="59" t="str">
        <f>IFERROR(VLOOKUP(L1273,IF($M$4="TEI0187_REV01",RAW_m_TEI0187_REV01!$AE:$AJ),6,0),"---")</f>
        <v>---</v>
      </c>
      <c r="O1273" s="63" t="str">
        <f>IFERROR(VLOOKUP(L1273,IF($M$4="TEI0187_REV01",RAW_m_TEI0187_REV01!$AD:$AE),2,0),"---")</f>
        <v>---</v>
      </c>
      <c r="P1273" s="59" t="str">
        <f>IFERROR(VLOOKUP(O1273,IF($M$4="TEI0187_REV01",RAW_m_TEI0187_REV01!$AJ:$AK),2,0),"---")</f>
        <v>---</v>
      </c>
      <c r="Q1273" s="59" t="str">
        <f>IFERROR(VLOOKUP(L1273,IF($M$4="TEI0187_REV01",RAW_m_TEI0187_REV01!$AD:$AF),3,0),"---")</f>
        <v>---</v>
      </c>
      <c r="R1273" s="59" t="str">
        <f>IFERROR(VLOOKUP(O1273,IF($M$4="TEI0187_REV01",RAW_m_TEI0187_REV01!$AE:$AG),3,0),"---")</f>
        <v>---</v>
      </c>
      <c r="S1273" s="59" t="str">
        <f t="shared" si="41"/>
        <v>---</v>
      </c>
    </row>
    <row r="1274" spans="2:19" ht="15" customHeight="1" x14ac:dyDescent="0.25">
      <c r="B1274" s="59">
        <f t="shared" si="42"/>
        <v>1269</v>
      </c>
      <c r="C1274" s="60">
        <f>IFERROR(IF($C$4="TEB0187_REV01",CALC_CONN_TEB0187_REV01!U1274,),"---")</f>
        <v>0</v>
      </c>
      <c r="D1274" s="59">
        <f>IFERROR(IF($C$4="TEB0187_REV01",CALC_CONN_TEB0187_REV01!D1274,),"---")</f>
        <v>0</v>
      </c>
      <c r="E1274" s="59">
        <f>IFERROR(IF($C$4="TEB0187_REV01",CALC_CONN_TEB0187_REV01!E1274,),"---")</f>
        <v>0</v>
      </c>
      <c r="F1274" s="59" t="str">
        <f>IFERROR(IF(VLOOKUP($D1274&amp;"-"&amp;$E1274,IF($C$4="TEB0187_REV01",CALC_CONN_TEB0187_REV01!$F:$I),4,0)="--","---",IF($C$4="TEB0187_REV01",CALC_CONN_TEB0187_REV01!$G1274&amp; " --&gt; " &amp;CALC_CONN_TEB0187_REV01!$I1274&amp; " --&gt; ")),"---")</f>
        <v>---</v>
      </c>
      <c r="G1274" s="59" t="str">
        <f>IFERROR(IF(VLOOKUP($D1274&amp;"-"&amp;$E1274,IF($C$4="TEB0187_REV01",CALC_CONN_TEB0187_REV01!$F:$H),3,0)="--",VLOOKUP($D1274&amp;"-"&amp;$E1274,IF($C$4="TEB0187_REV01",CALC_CONN_TEB0187_REV01!$F:$H),2,0),VLOOKUP($D1274&amp;"-"&amp;$E1274,IF($C$4="TEB0187_REV01",CALC_CONN_TEB0187_REV01!$F:$H),3,0)),"---")</f>
        <v>---</v>
      </c>
      <c r="H1274" s="59" t="str">
        <f>IFERROR(VLOOKUP(G1274,IF($C$4="TEB0187_REV01",CALC_CONN_TEB0187_REV01!$G:$T),14,0),"---")</f>
        <v>---</v>
      </c>
      <c r="I1274" s="59" t="str">
        <f>IFERROR(VLOOKUP($D1274&amp;"-"&amp;$E1274,IF($C$4="TEB0187_REV01",CALC_CONN_TEB0187_REV01!$F:$K,"???"),6,0),"---")</f>
        <v>---</v>
      </c>
      <c r="J1274" s="61" t="str">
        <f>IFERROR(VLOOKUP($D1274&amp;"-"&amp;$E1274,IF($C$4="TEB0187_REV01",CALC_CONN_TEB0187_REV01!$F:$M,"???"),8,0),"---")</f>
        <v>---</v>
      </c>
      <c r="K1274" s="62" t="str">
        <f>IFERROR(VLOOKUP($D1274&amp;"-"&amp;$E1274,IF($C$4="TEB0187_REV01",CALC_CONN_TEB0187_REV01!$F:$N),9,0),"---")</f>
        <v>---</v>
      </c>
      <c r="L1274" s="59" t="str">
        <f>IFERROR(VLOOKUP(K1274,B2B!$H$3:$I$2000,2,0),"---")</f>
        <v>---</v>
      </c>
      <c r="M1274" s="59" t="str">
        <f>IFERROR(VLOOKUP(L1274,IF($M$4="TEI0187_REV01",RAW_m_TEI0187_REV01!$AD:$AH),5,0),"---")</f>
        <v>---</v>
      </c>
      <c r="N1274" s="59" t="str">
        <f>IFERROR(VLOOKUP(L1274,IF($M$4="TEI0187_REV01",RAW_m_TEI0187_REV01!$AE:$AJ),6,0),"---")</f>
        <v>---</v>
      </c>
      <c r="O1274" s="63" t="str">
        <f>IFERROR(VLOOKUP(L1274,IF($M$4="TEI0187_REV01",RAW_m_TEI0187_REV01!$AD:$AE),2,0),"---")</f>
        <v>---</v>
      </c>
      <c r="P1274" s="59" t="str">
        <f>IFERROR(VLOOKUP(O1274,IF($M$4="TEI0187_REV01",RAW_m_TEI0187_REV01!$AJ:$AK),2,0),"---")</f>
        <v>---</v>
      </c>
      <c r="Q1274" s="59" t="str">
        <f>IFERROR(VLOOKUP(L1274,IF($M$4="TEI0187_REV01",RAW_m_TEI0187_REV01!$AD:$AF),3,0),"---")</f>
        <v>---</v>
      </c>
      <c r="R1274" s="59" t="str">
        <f>IFERROR(VLOOKUP(O1274,IF($M$4="TEI0187_REV01",RAW_m_TEI0187_REV01!$AE:$AG),3,0),"---")</f>
        <v>---</v>
      </c>
      <c r="S1274" s="59" t="str">
        <f t="shared" si="41"/>
        <v>---</v>
      </c>
    </row>
    <row r="1275" spans="2:19" ht="15" customHeight="1" x14ac:dyDescent="0.25">
      <c r="B1275" s="59">
        <f t="shared" si="42"/>
        <v>1270</v>
      </c>
      <c r="C1275" s="60">
        <f>IFERROR(IF($C$4="TEB0187_REV01",CALC_CONN_TEB0187_REV01!U1275,),"---")</f>
        <v>0</v>
      </c>
      <c r="D1275" s="59">
        <f>IFERROR(IF($C$4="TEB0187_REV01",CALC_CONN_TEB0187_REV01!D1275,),"---")</f>
        <v>0</v>
      </c>
      <c r="E1275" s="59">
        <f>IFERROR(IF($C$4="TEB0187_REV01",CALC_CONN_TEB0187_REV01!E1275,),"---")</f>
        <v>0</v>
      </c>
      <c r="F1275" s="59" t="str">
        <f>IFERROR(IF(VLOOKUP($D1275&amp;"-"&amp;$E1275,IF($C$4="TEB0187_REV01",CALC_CONN_TEB0187_REV01!$F:$I),4,0)="--","---",IF($C$4="TEB0187_REV01",CALC_CONN_TEB0187_REV01!$G1275&amp; " --&gt; " &amp;CALC_CONN_TEB0187_REV01!$I1275&amp; " --&gt; ")),"---")</f>
        <v>---</v>
      </c>
      <c r="G1275" s="59" t="str">
        <f>IFERROR(IF(VLOOKUP($D1275&amp;"-"&amp;$E1275,IF($C$4="TEB0187_REV01",CALC_CONN_TEB0187_REV01!$F:$H),3,0)="--",VLOOKUP($D1275&amp;"-"&amp;$E1275,IF($C$4="TEB0187_REV01",CALC_CONN_TEB0187_REV01!$F:$H),2,0),VLOOKUP($D1275&amp;"-"&amp;$E1275,IF($C$4="TEB0187_REV01",CALC_CONN_TEB0187_REV01!$F:$H),3,0)),"---")</f>
        <v>---</v>
      </c>
      <c r="H1275" s="59" t="str">
        <f>IFERROR(VLOOKUP(G1275,IF($C$4="TEB0187_REV01",CALC_CONN_TEB0187_REV01!$G:$T),14,0),"---")</f>
        <v>---</v>
      </c>
      <c r="I1275" s="59" t="str">
        <f>IFERROR(VLOOKUP($D1275&amp;"-"&amp;$E1275,IF($C$4="TEB0187_REV01",CALC_CONN_TEB0187_REV01!$F:$K,"???"),6,0),"---")</f>
        <v>---</v>
      </c>
      <c r="J1275" s="61" t="str">
        <f>IFERROR(VLOOKUP($D1275&amp;"-"&amp;$E1275,IF($C$4="TEB0187_REV01",CALC_CONN_TEB0187_REV01!$F:$M,"???"),8,0),"---")</f>
        <v>---</v>
      </c>
      <c r="K1275" s="62" t="str">
        <f>IFERROR(VLOOKUP($D1275&amp;"-"&amp;$E1275,IF($C$4="TEB0187_REV01",CALC_CONN_TEB0187_REV01!$F:$N),9,0),"---")</f>
        <v>---</v>
      </c>
      <c r="L1275" s="59" t="str">
        <f>IFERROR(VLOOKUP(K1275,B2B!$H$3:$I$2000,2,0),"---")</f>
        <v>---</v>
      </c>
      <c r="M1275" s="59" t="str">
        <f>IFERROR(VLOOKUP(L1275,IF($M$4="TEI0187_REV01",RAW_m_TEI0187_REV01!$AD:$AH),5,0),"---")</f>
        <v>---</v>
      </c>
      <c r="N1275" s="59" t="str">
        <f>IFERROR(VLOOKUP(L1275,IF($M$4="TEI0187_REV01",RAW_m_TEI0187_REV01!$AE:$AJ),6,0),"---")</f>
        <v>---</v>
      </c>
      <c r="O1275" s="63" t="str">
        <f>IFERROR(VLOOKUP(L1275,IF($M$4="TEI0187_REV01",RAW_m_TEI0187_REV01!$AD:$AE),2,0),"---")</f>
        <v>---</v>
      </c>
      <c r="P1275" s="59" t="str">
        <f>IFERROR(VLOOKUP(O1275,IF($M$4="TEI0187_REV01",RAW_m_TEI0187_REV01!$AJ:$AK),2,0),"---")</f>
        <v>---</v>
      </c>
      <c r="Q1275" s="59" t="str">
        <f>IFERROR(VLOOKUP(L1275,IF($M$4="TEI0187_REV01",RAW_m_TEI0187_REV01!$AD:$AF),3,0),"---")</f>
        <v>---</v>
      </c>
      <c r="R1275" s="59" t="str">
        <f>IFERROR(VLOOKUP(O1275,IF($M$4="TEI0187_REV01",RAW_m_TEI0187_REV01!$AE:$AG),3,0),"---")</f>
        <v>---</v>
      </c>
      <c r="S1275" s="59" t="str">
        <f t="shared" si="41"/>
        <v>---</v>
      </c>
    </row>
    <row r="1276" spans="2:19" ht="15" customHeight="1" x14ac:dyDescent="0.25">
      <c r="B1276" s="59">
        <f t="shared" si="42"/>
        <v>1271</v>
      </c>
      <c r="C1276" s="60">
        <f>IFERROR(IF($C$4="TEB0187_REV01",CALC_CONN_TEB0187_REV01!U1276,),"---")</f>
        <v>0</v>
      </c>
      <c r="D1276" s="59">
        <f>IFERROR(IF($C$4="TEB0187_REV01",CALC_CONN_TEB0187_REV01!D1276,),"---")</f>
        <v>0</v>
      </c>
      <c r="E1276" s="59">
        <f>IFERROR(IF($C$4="TEB0187_REV01",CALC_CONN_TEB0187_REV01!E1276,),"---")</f>
        <v>0</v>
      </c>
      <c r="F1276" s="59" t="str">
        <f>IFERROR(IF(VLOOKUP($D1276&amp;"-"&amp;$E1276,IF($C$4="TEB0187_REV01",CALC_CONN_TEB0187_REV01!$F:$I),4,0)="--","---",IF($C$4="TEB0187_REV01",CALC_CONN_TEB0187_REV01!$G1276&amp; " --&gt; " &amp;CALC_CONN_TEB0187_REV01!$I1276&amp; " --&gt; ")),"---")</f>
        <v>---</v>
      </c>
      <c r="G1276" s="59" t="str">
        <f>IFERROR(IF(VLOOKUP($D1276&amp;"-"&amp;$E1276,IF($C$4="TEB0187_REV01",CALC_CONN_TEB0187_REV01!$F:$H),3,0)="--",VLOOKUP($D1276&amp;"-"&amp;$E1276,IF($C$4="TEB0187_REV01",CALC_CONN_TEB0187_REV01!$F:$H),2,0),VLOOKUP($D1276&amp;"-"&amp;$E1276,IF($C$4="TEB0187_REV01",CALC_CONN_TEB0187_REV01!$F:$H),3,0)),"---")</f>
        <v>---</v>
      </c>
      <c r="H1276" s="59" t="str">
        <f>IFERROR(VLOOKUP(G1276,IF($C$4="TEB0187_REV01",CALC_CONN_TEB0187_REV01!$G:$T),14,0),"---")</f>
        <v>---</v>
      </c>
      <c r="I1276" s="59" t="str">
        <f>IFERROR(VLOOKUP($D1276&amp;"-"&amp;$E1276,IF($C$4="TEB0187_REV01",CALC_CONN_TEB0187_REV01!$F:$K,"???"),6,0),"---")</f>
        <v>---</v>
      </c>
      <c r="J1276" s="61" t="str">
        <f>IFERROR(VLOOKUP($D1276&amp;"-"&amp;$E1276,IF($C$4="TEB0187_REV01",CALC_CONN_TEB0187_REV01!$F:$M,"???"),8,0),"---")</f>
        <v>---</v>
      </c>
      <c r="K1276" s="62" t="str">
        <f>IFERROR(VLOOKUP($D1276&amp;"-"&amp;$E1276,IF($C$4="TEB0187_REV01",CALC_CONN_TEB0187_REV01!$F:$N),9,0),"---")</f>
        <v>---</v>
      </c>
      <c r="L1276" s="59" t="str">
        <f>IFERROR(VLOOKUP(K1276,B2B!$H$3:$I$2000,2,0),"---")</f>
        <v>---</v>
      </c>
      <c r="M1276" s="59" t="str">
        <f>IFERROR(VLOOKUP(L1276,IF($M$4="TEI0187_REV01",RAW_m_TEI0187_REV01!$AD:$AH),5,0),"---")</f>
        <v>---</v>
      </c>
      <c r="N1276" s="59" t="str">
        <f>IFERROR(VLOOKUP(L1276,IF($M$4="TEI0187_REV01",RAW_m_TEI0187_REV01!$AE:$AJ),6,0),"---")</f>
        <v>---</v>
      </c>
      <c r="O1276" s="63" t="str">
        <f>IFERROR(VLOOKUP(L1276,IF($M$4="TEI0187_REV01",RAW_m_TEI0187_REV01!$AD:$AE),2,0),"---")</f>
        <v>---</v>
      </c>
      <c r="P1276" s="59" t="str">
        <f>IFERROR(VLOOKUP(O1276,IF($M$4="TEI0187_REV01",RAW_m_TEI0187_REV01!$AJ:$AK),2,0),"---")</f>
        <v>---</v>
      </c>
      <c r="Q1276" s="59" t="str">
        <f>IFERROR(VLOOKUP(L1276,IF($M$4="TEI0187_REV01",RAW_m_TEI0187_REV01!$AD:$AF),3,0),"---")</f>
        <v>---</v>
      </c>
      <c r="R1276" s="59" t="str">
        <f>IFERROR(VLOOKUP(O1276,IF($M$4="TEI0187_REV01",RAW_m_TEI0187_REV01!$AE:$AG),3,0),"---")</f>
        <v>---</v>
      </c>
      <c r="S1276" s="59" t="str">
        <f t="shared" si="41"/>
        <v>---</v>
      </c>
    </row>
    <row r="1277" spans="2:19" ht="15" customHeight="1" x14ac:dyDescent="0.25">
      <c r="B1277" s="59">
        <f t="shared" si="42"/>
        <v>1272</v>
      </c>
      <c r="C1277" s="60">
        <f>IFERROR(IF($C$4="TEB0187_REV01",CALC_CONN_TEB0187_REV01!U1277,),"---")</f>
        <v>0</v>
      </c>
      <c r="D1277" s="59">
        <f>IFERROR(IF($C$4="TEB0187_REV01",CALC_CONN_TEB0187_REV01!D1277,),"---")</f>
        <v>0</v>
      </c>
      <c r="E1277" s="59">
        <f>IFERROR(IF($C$4="TEB0187_REV01",CALC_CONN_TEB0187_REV01!E1277,),"---")</f>
        <v>0</v>
      </c>
      <c r="F1277" s="59" t="str">
        <f>IFERROR(IF(VLOOKUP($D1277&amp;"-"&amp;$E1277,IF($C$4="TEB0187_REV01",CALC_CONN_TEB0187_REV01!$F:$I),4,0)="--","---",IF($C$4="TEB0187_REV01",CALC_CONN_TEB0187_REV01!$G1277&amp; " --&gt; " &amp;CALC_CONN_TEB0187_REV01!$I1277&amp; " --&gt; ")),"---")</f>
        <v>---</v>
      </c>
      <c r="G1277" s="59" t="str">
        <f>IFERROR(IF(VLOOKUP($D1277&amp;"-"&amp;$E1277,IF($C$4="TEB0187_REV01",CALC_CONN_TEB0187_REV01!$F:$H),3,0)="--",VLOOKUP($D1277&amp;"-"&amp;$E1277,IF($C$4="TEB0187_REV01",CALC_CONN_TEB0187_REV01!$F:$H),2,0),VLOOKUP($D1277&amp;"-"&amp;$E1277,IF($C$4="TEB0187_REV01",CALC_CONN_TEB0187_REV01!$F:$H),3,0)),"---")</f>
        <v>---</v>
      </c>
      <c r="H1277" s="59" t="str">
        <f>IFERROR(VLOOKUP(G1277,IF($C$4="TEB0187_REV01",CALC_CONN_TEB0187_REV01!$G:$T),14,0),"---")</f>
        <v>---</v>
      </c>
      <c r="I1277" s="59" t="str">
        <f>IFERROR(VLOOKUP($D1277&amp;"-"&amp;$E1277,IF($C$4="TEB0187_REV01",CALC_CONN_TEB0187_REV01!$F:$K,"???"),6,0),"---")</f>
        <v>---</v>
      </c>
      <c r="J1277" s="61" t="str">
        <f>IFERROR(VLOOKUP($D1277&amp;"-"&amp;$E1277,IF($C$4="TEB0187_REV01",CALC_CONN_TEB0187_REV01!$F:$M,"???"),8,0),"---")</f>
        <v>---</v>
      </c>
      <c r="K1277" s="62" t="str">
        <f>IFERROR(VLOOKUP($D1277&amp;"-"&amp;$E1277,IF($C$4="TEB0187_REV01",CALC_CONN_TEB0187_REV01!$F:$N),9,0),"---")</f>
        <v>---</v>
      </c>
      <c r="L1277" s="59" t="str">
        <f>IFERROR(VLOOKUP(K1277,B2B!$H$3:$I$2000,2,0),"---")</f>
        <v>---</v>
      </c>
      <c r="M1277" s="59" t="str">
        <f>IFERROR(VLOOKUP(L1277,IF($M$4="TEI0187_REV01",RAW_m_TEI0187_REV01!$AD:$AH),5,0),"---")</f>
        <v>---</v>
      </c>
      <c r="N1277" s="59" t="str">
        <f>IFERROR(VLOOKUP(L1277,IF($M$4="TEI0187_REV01",RAW_m_TEI0187_REV01!$AE:$AJ),6,0),"---")</f>
        <v>---</v>
      </c>
      <c r="O1277" s="63" t="str">
        <f>IFERROR(VLOOKUP(L1277,IF($M$4="TEI0187_REV01",RAW_m_TEI0187_REV01!$AD:$AE),2,0),"---")</f>
        <v>---</v>
      </c>
      <c r="P1277" s="59" t="str">
        <f>IFERROR(VLOOKUP(O1277,IF($M$4="TEI0187_REV01",RAW_m_TEI0187_REV01!$AJ:$AK),2,0),"---")</f>
        <v>---</v>
      </c>
      <c r="Q1277" s="59" t="str">
        <f>IFERROR(VLOOKUP(L1277,IF($M$4="TEI0187_REV01",RAW_m_TEI0187_REV01!$AD:$AF),3,0),"---")</f>
        <v>---</v>
      </c>
      <c r="R1277" s="59" t="str">
        <f>IFERROR(VLOOKUP(O1277,IF($M$4="TEI0187_REV01",RAW_m_TEI0187_REV01!$AE:$AG),3,0),"---")</f>
        <v>---</v>
      </c>
      <c r="S1277" s="59" t="str">
        <f t="shared" si="41"/>
        <v>---</v>
      </c>
    </row>
    <row r="1278" spans="2:19" ht="15" customHeight="1" x14ac:dyDescent="0.25">
      <c r="B1278" s="59">
        <f t="shared" si="42"/>
        <v>1273</v>
      </c>
      <c r="C1278" s="60">
        <f>IFERROR(IF($C$4="TEB0187_REV01",CALC_CONN_TEB0187_REV01!U1278,),"---")</f>
        <v>0</v>
      </c>
      <c r="D1278" s="59">
        <f>IFERROR(IF($C$4="TEB0187_REV01",CALC_CONN_TEB0187_REV01!D1278,),"---")</f>
        <v>0</v>
      </c>
      <c r="E1278" s="59">
        <f>IFERROR(IF($C$4="TEB0187_REV01",CALC_CONN_TEB0187_REV01!E1278,),"---")</f>
        <v>0</v>
      </c>
      <c r="F1278" s="59" t="str">
        <f>IFERROR(IF(VLOOKUP($D1278&amp;"-"&amp;$E1278,IF($C$4="TEB0187_REV01",CALC_CONN_TEB0187_REV01!$F:$I),4,0)="--","---",IF($C$4="TEB0187_REV01",CALC_CONN_TEB0187_REV01!$G1278&amp; " --&gt; " &amp;CALC_CONN_TEB0187_REV01!$I1278&amp; " --&gt; ")),"---")</f>
        <v>---</v>
      </c>
      <c r="G1278" s="59" t="str">
        <f>IFERROR(IF(VLOOKUP($D1278&amp;"-"&amp;$E1278,IF($C$4="TEB0187_REV01",CALC_CONN_TEB0187_REV01!$F:$H),3,0)="--",VLOOKUP($D1278&amp;"-"&amp;$E1278,IF($C$4="TEB0187_REV01",CALC_CONN_TEB0187_REV01!$F:$H),2,0),VLOOKUP($D1278&amp;"-"&amp;$E1278,IF($C$4="TEB0187_REV01",CALC_CONN_TEB0187_REV01!$F:$H),3,0)),"---")</f>
        <v>---</v>
      </c>
      <c r="H1278" s="59" t="str">
        <f>IFERROR(VLOOKUP(G1278,IF($C$4="TEB0187_REV01",CALC_CONN_TEB0187_REV01!$G:$T),14,0),"---")</f>
        <v>---</v>
      </c>
      <c r="I1278" s="59" t="str">
        <f>IFERROR(VLOOKUP($D1278&amp;"-"&amp;$E1278,IF($C$4="TEB0187_REV01",CALC_CONN_TEB0187_REV01!$F:$K,"???"),6,0),"---")</f>
        <v>---</v>
      </c>
      <c r="J1278" s="61" t="str">
        <f>IFERROR(VLOOKUP($D1278&amp;"-"&amp;$E1278,IF($C$4="TEB0187_REV01",CALC_CONN_TEB0187_REV01!$F:$M,"???"),8,0),"---")</f>
        <v>---</v>
      </c>
      <c r="K1278" s="62" t="str">
        <f>IFERROR(VLOOKUP($D1278&amp;"-"&amp;$E1278,IF($C$4="TEB0187_REV01",CALC_CONN_TEB0187_REV01!$F:$N),9,0),"---")</f>
        <v>---</v>
      </c>
      <c r="L1278" s="59" t="str">
        <f>IFERROR(VLOOKUP(K1278,B2B!$H$3:$I$2000,2,0),"---")</f>
        <v>---</v>
      </c>
      <c r="M1278" s="59" t="str">
        <f>IFERROR(VLOOKUP(L1278,IF($M$4="TEI0187_REV01",RAW_m_TEI0187_REV01!$AD:$AH),5,0),"---")</f>
        <v>---</v>
      </c>
      <c r="N1278" s="59" t="str">
        <f>IFERROR(VLOOKUP(L1278,IF($M$4="TEI0187_REV01",RAW_m_TEI0187_REV01!$AE:$AJ),6,0),"---")</f>
        <v>---</v>
      </c>
      <c r="O1278" s="63" t="str">
        <f>IFERROR(VLOOKUP(L1278,IF($M$4="TEI0187_REV01",RAW_m_TEI0187_REV01!$AD:$AE),2,0),"---")</f>
        <v>---</v>
      </c>
      <c r="P1278" s="59" t="str">
        <f>IFERROR(VLOOKUP(O1278,IF($M$4="TEI0187_REV01",RAW_m_TEI0187_REV01!$AJ:$AK),2,0),"---")</f>
        <v>---</v>
      </c>
      <c r="Q1278" s="59" t="str">
        <f>IFERROR(VLOOKUP(L1278,IF($M$4="TEI0187_REV01",RAW_m_TEI0187_REV01!$AD:$AF),3,0),"---")</f>
        <v>---</v>
      </c>
      <c r="R1278" s="59" t="str">
        <f>IFERROR(VLOOKUP(O1278,IF($M$4="TEI0187_REV01",RAW_m_TEI0187_REV01!$AE:$AG),3,0),"---")</f>
        <v>---</v>
      </c>
      <c r="S1278" s="59" t="str">
        <f t="shared" si="41"/>
        <v>---</v>
      </c>
    </row>
    <row r="1279" spans="2:19" ht="15" customHeight="1" x14ac:dyDescent="0.25">
      <c r="B1279" s="59">
        <f t="shared" si="42"/>
        <v>1274</v>
      </c>
      <c r="C1279" s="60">
        <f>IFERROR(IF($C$4="TEB0187_REV01",CALC_CONN_TEB0187_REV01!U1279,),"---")</f>
        <v>0</v>
      </c>
      <c r="D1279" s="59">
        <f>IFERROR(IF($C$4="TEB0187_REV01",CALC_CONN_TEB0187_REV01!D1279,),"---")</f>
        <v>0</v>
      </c>
      <c r="E1279" s="59">
        <f>IFERROR(IF($C$4="TEB0187_REV01",CALC_CONN_TEB0187_REV01!E1279,),"---")</f>
        <v>0</v>
      </c>
      <c r="F1279" s="59" t="str">
        <f>IFERROR(IF(VLOOKUP($D1279&amp;"-"&amp;$E1279,IF($C$4="TEB0187_REV01",CALC_CONN_TEB0187_REV01!$F:$I),4,0)="--","---",IF($C$4="TEB0187_REV01",CALC_CONN_TEB0187_REV01!$G1279&amp; " --&gt; " &amp;CALC_CONN_TEB0187_REV01!$I1279&amp; " --&gt; ")),"---")</f>
        <v>---</v>
      </c>
      <c r="G1279" s="59" t="str">
        <f>IFERROR(IF(VLOOKUP($D1279&amp;"-"&amp;$E1279,IF($C$4="TEB0187_REV01",CALC_CONN_TEB0187_REV01!$F:$H),3,0)="--",VLOOKUP($D1279&amp;"-"&amp;$E1279,IF($C$4="TEB0187_REV01",CALC_CONN_TEB0187_REV01!$F:$H),2,0),VLOOKUP($D1279&amp;"-"&amp;$E1279,IF($C$4="TEB0187_REV01",CALC_CONN_TEB0187_REV01!$F:$H),3,0)),"---")</f>
        <v>---</v>
      </c>
      <c r="H1279" s="59" t="str">
        <f>IFERROR(VLOOKUP(G1279,IF($C$4="TEB0187_REV01",CALC_CONN_TEB0187_REV01!$G:$T),14,0),"---")</f>
        <v>---</v>
      </c>
      <c r="I1279" s="59" t="str">
        <f>IFERROR(VLOOKUP($D1279&amp;"-"&amp;$E1279,IF($C$4="TEB0187_REV01",CALC_CONN_TEB0187_REV01!$F:$K,"???"),6,0),"---")</f>
        <v>---</v>
      </c>
      <c r="J1279" s="61" t="str">
        <f>IFERROR(VLOOKUP($D1279&amp;"-"&amp;$E1279,IF($C$4="TEB0187_REV01",CALC_CONN_TEB0187_REV01!$F:$M,"???"),8,0),"---")</f>
        <v>---</v>
      </c>
      <c r="K1279" s="62" t="str">
        <f>IFERROR(VLOOKUP($D1279&amp;"-"&amp;$E1279,IF($C$4="TEB0187_REV01",CALC_CONN_TEB0187_REV01!$F:$N),9,0),"---")</f>
        <v>---</v>
      </c>
      <c r="L1279" s="59" t="str">
        <f>IFERROR(VLOOKUP(K1279,B2B!$H$3:$I$2000,2,0),"---")</f>
        <v>---</v>
      </c>
      <c r="M1279" s="59" t="str">
        <f>IFERROR(VLOOKUP(L1279,IF($M$4="TEI0187_REV01",RAW_m_TEI0187_REV01!$AD:$AH),5,0),"---")</f>
        <v>---</v>
      </c>
      <c r="N1279" s="59" t="str">
        <f>IFERROR(VLOOKUP(L1279,IF($M$4="TEI0187_REV01",RAW_m_TEI0187_REV01!$AE:$AJ),6,0),"---")</f>
        <v>---</v>
      </c>
      <c r="O1279" s="63" t="str">
        <f>IFERROR(VLOOKUP(L1279,IF($M$4="TEI0187_REV01",RAW_m_TEI0187_REV01!$AD:$AE),2,0),"---")</f>
        <v>---</v>
      </c>
      <c r="P1279" s="59" t="str">
        <f>IFERROR(VLOOKUP(O1279,IF($M$4="TEI0187_REV01",RAW_m_TEI0187_REV01!$AJ:$AK),2,0),"---")</f>
        <v>---</v>
      </c>
      <c r="Q1279" s="59" t="str">
        <f>IFERROR(VLOOKUP(L1279,IF($M$4="TEI0187_REV01",RAW_m_TEI0187_REV01!$AD:$AF),3,0),"---")</f>
        <v>---</v>
      </c>
      <c r="R1279" s="59" t="str">
        <f>IFERROR(VLOOKUP(O1279,IF($M$4="TEI0187_REV01",RAW_m_TEI0187_REV01!$AE:$AG),3,0),"---")</f>
        <v>---</v>
      </c>
      <c r="S1279" s="59" t="str">
        <f t="shared" si="41"/>
        <v>---</v>
      </c>
    </row>
    <row r="1280" spans="2:19" ht="15" customHeight="1" x14ac:dyDescent="0.25">
      <c r="B1280" s="59">
        <f t="shared" si="42"/>
        <v>1275</v>
      </c>
      <c r="C1280" s="60">
        <f>IFERROR(IF($C$4="TEB0187_REV01",CALC_CONN_TEB0187_REV01!U1280,),"---")</f>
        <v>0</v>
      </c>
      <c r="D1280" s="59">
        <f>IFERROR(IF($C$4="TEB0187_REV01",CALC_CONN_TEB0187_REV01!D1280,),"---")</f>
        <v>0</v>
      </c>
      <c r="E1280" s="59">
        <f>IFERROR(IF($C$4="TEB0187_REV01",CALC_CONN_TEB0187_REV01!E1280,),"---")</f>
        <v>0</v>
      </c>
      <c r="F1280" s="59" t="str">
        <f>IFERROR(IF(VLOOKUP($D1280&amp;"-"&amp;$E1280,IF($C$4="TEB0187_REV01",CALC_CONN_TEB0187_REV01!$F:$I),4,0)="--","---",IF($C$4="TEB0187_REV01",CALC_CONN_TEB0187_REV01!$G1280&amp; " --&gt; " &amp;CALC_CONN_TEB0187_REV01!$I1280&amp; " --&gt; ")),"---")</f>
        <v>---</v>
      </c>
      <c r="G1280" s="59" t="str">
        <f>IFERROR(IF(VLOOKUP($D1280&amp;"-"&amp;$E1280,IF($C$4="TEB0187_REV01",CALC_CONN_TEB0187_REV01!$F:$H),3,0)="--",VLOOKUP($D1280&amp;"-"&amp;$E1280,IF($C$4="TEB0187_REV01",CALC_CONN_TEB0187_REV01!$F:$H),2,0),VLOOKUP($D1280&amp;"-"&amp;$E1280,IF($C$4="TEB0187_REV01",CALC_CONN_TEB0187_REV01!$F:$H),3,0)),"---")</f>
        <v>---</v>
      </c>
      <c r="H1280" s="59" t="str">
        <f>IFERROR(VLOOKUP(G1280,IF($C$4="TEB0187_REV01",CALC_CONN_TEB0187_REV01!$G:$T),14,0),"---")</f>
        <v>---</v>
      </c>
      <c r="I1280" s="59" t="str">
        <f>IFERROR(VLOOKUP($D1280&amp;"-"&amp;$E1280,IF($C$4="TEB0187_REV01",CALC_CONN_TEB0187_REV01!$F:$K,"???"),6,0),"---")</f>
        <v>---</v>
      </c>
      <c r="J1280" s="61" t="str">
        <f>IFERROR(VLOOKUP($D1280&amp;"-"&amp;$E1280,IF($C$4="TEB0187_REV01",CALC_CONN_TEB0187_REV01!$F:$M,"???"),8,0),"---")</f>
        <v>---</v>
      </c>
      <c r="K1280" s="62" t="str">
        <f>IFERROR(VLOOKUP($D1280&amp;"-"&amp;$E1280,IF($C$4="TEB0187_REV01",CALC_CONN_TEB0187_REV01!$F:$N),9,0),"---")</f>
        <v>---</v>
      </c>
      <c r="L1280" s="59" t="str">
        <f>IFERROR(VLOOKUP(K1280,B2B!$H$3:$I$2000,2,0),"---")</f>
        <v>---</v>
      </c>
      <c r="M1280" s="59" t="str">
        <f>IFERROR(VLOOKUP(L1280,IF($M$4="TEI0187_REV01",RAW_m_TEI0187_REV01!$AD:$AH),5,0),"---")</f>
        <v>---</v>
      </c>
      <c r="N1280" s="59" t="str">
        <f>IFERROR(VLOOKUP(L1280,IF($M$4="TEI0187_REV01",RAW_m_TEI0187_REV01!$AE:$AJ),6,0),"---")</f>
        <v>---</v>
      </c>
      <c r="O1280" s="63" t="str">
        <f>IFERROR(VLOOKUP(L1280,IF($M$4="TEI0187_REV01",RAW_m_TEI0187_REV01!$AD:$AE),2,0),"---")</f>
        <v>---</v>
      </c>
      <c r="P1280" s="59" t="str">
        <f>IFERROR(VLOOKUP(O1280,IF($M$4="TEI0187_REV01",RAW_m_TEI0187_REV01!$AJ:$AK),2,0),"---")</f>
        <v>---</v>
      </c>
      <c r="Q1280" s="59" t="str">
        <f>IFERROR(VLOOKUP(L1280,IF($M$4="TEI0187_REV01",RAW_m_TEI0187_REV01!$AD:$AF),3,0),"---")</f>
        <v>---</v>
      </c>
      <c r="R1280" s="59" t="str">
        <f>IFERROR(VLOOKUP(O1280,IF($M$4="TEI0187_REV01",RAW_m_TEI0187_REV01!$AE:$AG),3,0),"---")</f>
        <v>---</v>
      </c>
      <c r="S1280" s="59" t="str">
        <f t="shared" si="41"/>
        <v>---</v>
      </c>
    </row>
    <row r="1281" spans="2:19" ht="15" customHeight="1" x14ac:dyDescent="0.25">
      <c r="B1281" s="59">
        <f t="shared" si="42"/>
        <v>1276</v>
      </c>
      <c r="C1281" s="60">
        <f>IFERROR(IF($C$4="TEB0187_REV01",CALC_CONN_TEB0187_REV01!U1281,),"---")</f>
        <v>0</v>
      </c>
      <c r="D1281" s="59">
        <f>IFERROR(IF($C$4="TEB0187_REV01",CALC_CONN_TEB0187_REV01!D1281,),"---")</f>
        <v>0</v>
      </c>
      <c r="E1281" s="59">
        <f>IFERROR(IF($C$4="TEB0187_REV01",CALC_CONN_TEB0187_REV01!E1281,),"---")</f>
        <v>0</v>
      </c>
      <c r="F1281" s="59" t="str">
        <f>IFERROR(IF(VLOOKUP($D1281&amp;"-"&amp;$E1281,IF($C$4="TEB0187_REV01",CALC_CONN_TEB0187_REV01!$F:$I),4,0)="--","---",IF($C$4="TEB0187_REV01",CALC_CONN_TEB0187_REV01!$G1281&amp; " --&gt; " &amp;CALC_CONN_TEB0187_REV01!$I1281&amp; " --&gt; ")),"---")</f>
        <v>---</v>
      </c>
      <c r="G1281" s="59" t="str">
        <f>IFERROR(IF(VLOOKUP($D1281&amp;"-"&amp;$E1281,IF($C$4="TEB0187_REV01",CALC_CONN_TEB0187_REV01!$F:$H),3,0)="--",VLOOKUP($D1281&amp;"-"&amp;$E1281,IF($C$4="TEB0187_REV01",CALC_CONN_TEB0187_REV01!$F:$H),2,0),VLOOKUP($D1281&amp;"-"&amp;$E1281,IF($C$4="TEB0187_REV01",CALC_CONN_TEB0187_REV01!$F:$H),3,0)),"---")</f>
        <v>---</v>
      </c>
      <c r="H1281" s="59" t="str">
        <f>IFERROR(VLOOKUP(G1281,IF($C$4="TEB0187_REV01",CALC_CONN_TEB0187_REV01!$G:$T),14,0),"---")</f>
        <v>---</v>
      </c>
      <c r="I1281" s="59" t="str">
        <f>IFERROR(VLOOKUP($D1281&amp;"-"&amp;$E1281,IF($C$4="TEB0187_REV01",CALC_CONN_TEB0187_REV01!$F:$K,"???"),6,0),"---")</f>
        <v>---</v>
      </c>
      <c r="J1281" s="61" t="str">
        <f>IFERROR(VLOOKUP($D1281&amp;"-"&amp;$E1281,IF($C$4="TEB0187_REV01",CALC_CONN_TEB0187_REV01!$F:$M,"???"),8,0),"---")</f>
        <v>---</v>
      </c>
      <c r="K1281" s="62" t="str">
        <f>IFERROR(VLOOKUP($D1281&amp;"-"&amp;$E1281,IF($C$4="TEB0187_REV01",CALC_CONN_TEB0187_REV01!$F:$N),9,0),"---")</f>
        <v>---</v>
      </c>
      <c r="L1281" s="59" t="str">
        <f>IFERROR(VLOOKUP(K1281,B2B!$H$3:$I$2000,2,0),"---")</f>
        <v>---</v>
      </c>
      <c r="M1281" s="59" t="str">
        <f>IFERROR(VLOOKUP(L1281,IF($M$4="TEI0187_REV01",RAW_m_TEI0187_REV01!$AD:$AH),5,0),"---")</f>
        <v>---</v>
      </c>
      <c r="N1281" s="59" t="str">
        <f>IFERROR(VLOOKUP(L1281,IF($M$4="TEI0187_REV01",RAW_m_TEI0187_REV01!$AE:$AJ),6,0),"---")</f>
        <v>---</v>
      </c>
      <c r="O1281" s="63" t="str">
        <f>IFERROR(VLOOKUP(L1281,IF($M$4="TEI0187_REV01",RAW_m_TEI0187_REV01!$AD:$AE),2,0),"---")</f>
        <v>---</v>
      </c>
      <c r="P1281" s="59" t="str">
        <f>IFERROR(VLOOKUP(O1281,IF($M$4="TEI0187_REV01",RAW_m_TEI0187_REV01!$AJ:$AK),2,0),"---")</f>
        <v>---</v>
      </c>
      <c r="Q1281" s="59" t="str">
        <f>IFERROR(VLOOKUP(L1281,IF($M$4="TEI0187_REV01",RAW_m_TEI0187_REV01!$AD:$AF),3,0),"---")</f>
        <v>---</v>
      </c>
      <c r="R1281" s="59" t="str">
        <f>IFERROR(VLOOKUP(O1281,IF($M$4="TEI0187_REV01",RAW_m_TEI0187_REV01!$AE:$AG),3,0),"---")</f>
        <v>---</v>
      </c>
      <c r="S1281" s="59" t="str">
        <f t="shared" si="41"/>
        <v>---</v>
      </c>
    </row>
    <row r="1282" spans="2:19" ht="15" customHeight="1" x14ac:dyDescent="0.25">
      <c r="B1282" s="59">
        <f t="shared" si="42"/>
        <v>1277</v>
      </c>
      <c r="C1282" s="60">
        <f>IFERROR(IF($C$4="TEB0187_REV01",CALC_CONN_TEB0187_REV01!U1282,),"---")</f>
        <v>0</v>
      </c>
      <c r="D1282" s="59">
        <f>IFERROR(IF($C$4="TEB0187_REV01",CALC_CONN_TEB0187_REV01!D1282,),"---")</f>
        <v>0</v>
      </c>
      <c r="E1282" s="59">
        <f>IFERROR(IF($C$4="TEB0187_REV01",CALC_CONN_TEB0187_REV01!E1282,),"---")</f>
        <v>0</v>
      </c>
      <c r="F1282" s="59" t="str">
        <f>IFERROR(IF(VLOOKUP($D1282&amp;"-"&amp;$E1282,IF($C$4="TEB0187_REV01",CALC_CONN_TEB0187_REV01!$F:$I),4,0)="--","---",IF($C$4="TEB0187_REV01",CALC_CONN_TEB0187_REV01!$G1282&amp; " --&gt; " &amp;CALC_CONN_TEB0187_REV01!$I1282&amp; " --&gt; ")),"---")</f>
        <v>---</v>
      </c>
      <c r="G1282" s="59" t="str">
        <f>IFERROR(IF(VLOOKUP($D1282&amp;"-"&amp;$E1282,IF($C$4="TEB0187_REV01",CALC_CONN_TEB0187_REV01!$F:$H),3,0)="--",VLOOKUP($D1282&amp;"-"&amp;$E1282,IF($C$4="TEB0187_REV01",CALC_CONN_TEB0187_REV01!$F:$H),2,0),VLOOKUP($D1282&amp;"-"&amp;$E1282,IF($C$4="TEB0187_REV01",CALC_CONN_TEB0187_REV01!$F:$H),3,0)),"---")</f>
        <v>---</v>
      </c>
      <c r="H1282" s="59" t="str">
        <f>IFERROR(VLOOKUP(G1282,IF($C$4="TEB0187_REV01",CALC_CONN_TEB0187_REV01!$G:$T),14,0),"---")</f>
        <v>---</v>
      </c>
      <c r="I1282" s="59" t="str">
        <f>IFERROR(VLOOKUP($D1282&amp;"-"&amp;$E1282,IF($C$4="TEB0187_REV01",CALC_CONN_TEB0187_REV01!$F:$K,"???"),6,0),"---")</f>
        <v>---</v>
      </c>
      <c r="J1282" s="61" t="str">
        <f>IFERROR(VLOOKUP($D1282&amp;"-"&amp;$E1282,IF($C$4="TEB0187_REV01",CALC_CONN_TEB0187_REV01!$F:$M,"???"),8,0),"---")</f>
        <v>---</v>
      </c>
      <c r="K1282" s="62" t="str">
        <f>IFERROR(VLOOKUP($D1282&amp;"-"&amp;$E1282,IF($C$4="TEB0187_REV01",CALC_CONN_TEB0187_REV01!$F:$N),9,0),"---")</f>
        <v>---</v>
      </c>
      <c r="L1282" s="59" t="str">
        <f>IFERROR(VLOOKUP(K1282,B2B!$H$3:$I$2000,2,0),"---")</f>
        <v>---</v>
      </c>
      <c r="M1282" s="59" t="str">
        <f>IFERROR(VLOOKUP(L1282,IF($M$4="TEI0187_REV01",RAW_m_TEI0187_REV01!$AD:$AH),5,0),"---")</f>
        <v>---</v>
      </c>
      <c r="N1282" s="59" t="str">
        <f>IFERROR(VLOOKUP(L1282,IF($M$4="TEI0187_REV01",RAW_m_TEI0187_REV01!$AE:$AJ),6,0),"---")</f>
        <v>---</v>
      </c>
      <c r="O1282" s="63" t="str">
        <f>IFERROR(VLOOKUP(L1282,IF($M$4="TEI0187_REV01",RAW_m_TEI0187_REV01!$AD:$AE),2,0),"---")</f>
        <v>---</v>
      </c>
      <c r="P1282" s="59" t="str">
        <f>IFERROR(VLOOKUP(O1282,IF($M$4="TEI0187_REV01",RAW_m_TEI0187_REV01!$AJ:$AK),2,0),"---")</f>
        <v>---</v>
      </c>
      <c r="Q1282" s="59" t="str">
        <f>IFERROR(VLOOKUP(L1282,IF($M$4="TEI0187_REV01",RAW_m_TEI0187_REV01!$AD:$AF),3,0),"---")</f>
        <v>---</v>
      </c>
      <c r="R1282" s="59" t="str">
        <f>IFERROR(VLOOKUP(O1282,IF($M$4="TEI0187_REV01",RAW_m_TEI0187_REV01!$AE:$AG),3,0),"---")</f>
        <v>---</v>
      </c>
      <c r="S1282" s="59" t="str">
        <f t="shared" si="41"/>
        <v>---</v>
      </c>
    </row>
    <row r="1283" spans="2:19" ht="15" customHeight="1" x14ac:dyDescent="0.25">
      <c r="B1283" s="59">
        <f t="shared" si="42"/>
        <v>1278</v>
      </c>
      <c r="C1283" s="60">
        <f>IFERROR(IF($C$4="TEB0187_REV01",CALC_CONN_TEB0187_REV01!U1283,),"---")</f>
        <v>0</v>
      </c>
      <c r="D1283" s="59">
        <f>IFERROR(IF($C$4="TEB0187_REV01",CALC_CONN_TEB0187_REV01!D1283,),"---")</f>
        <v>0</v>
      </c>
      <c r="E1283" s="59">
        <f>IFERROR(IF($C$4="TEB0187_REV01",CALC_CONN_TEB0187_REV01!E1283,),"---")</f>
        <v>0</v>
      </c>
      <c r="F1283" s="59" t="str">
        <f>IFERROR(IF(VLOOKUP($D1283&amp;"-"&amp;$E1283,IF($C$4="TEB0187_REV01",CALC_CONN_TEB0187_REV01!$F:$I),4,0)="--","---",IF($C$4="TEB0187_REV01",CALC_CONN_TEB0187_REV01!$G1283&amp; " --&gt; " &amp;CALC_CONN_TEB0187_REV01!$I1283&amp; " --&gt; ")),"---")</f>
        <v>---</v>
      </c>
      <c r="G1283" s="59" t="str">
        <f>IFERROR(IF(VLOOKUP($D1283&amp;"-"&amp;$E1283,IF($C$4="TEB0187_REV01",CALC_CONN_TEB0187_REV01!$F:$H),3,0)="--",VLOOKUP($D1283&amp;"-"&amp;$E1283,IF($C$4="TEB0187_REV01",CALC_CONN_TEB0187_REV01!$F:$H),2,0),VLOOKUP($D1283&amp;"-"&amp;$E1283,IF($C$4="TEB0187_REV01",CALC_CONN_TEB0187_REV01!$F:$H),3,0)),"---")</f>
        <v>---</v>
      </c>
      <c r="H1283" s="59" t="str">
        <f>IFERROR(VLOOKUP(G1283,IF($C$4="TEB0187_REV01",CALC_CONN_TEB0187_REV01!$G:$T),14,0),"---")</f>
        <v>---</v>
      </c>
      <c r="I1283" s="59" t="str">
        <f>IFERROR(VLOOKUP($D1283&amp;"-"&amp;$E1283,IF($C$4="TEB0187_REV01",CALC_CONN_TEB0187_REV01!$F:$K,"???"),6,0),"---")</f>
        <v>---</v>
      </c>
      <c r="J1283" s="61" t="str">
        <f>IFERROR(VLOOKUP($D1283&amp;"-"&amp;$E1283,IF($C$4="TEB0187_REV01",CALC_CONN_TEB0187_REV01!$F:$M,"???"),8,0),"---")</f>
        <v>---</v>
      </c>
      <c r="K1283" s="62" t="str">
        <f>IFERROR(VLOOKUP($D1283&amp;"-"&amp;$E1283,IF($C$4="TEB0187_REV01",CALC_CONN_TEB0187_REV01!$F:$N),9,0),"---")</f>
        <v>---</v>
      </c>
      <c r="L1283" s="59" t="str">
        <f>IFERROR(VLOOKUP(K1283,B2B!$H$3:$I$2000,2,0),"---")</f>
        <v>---</v>
      </c>
      <c r="M1283" s="59" t="str">
        <f>IFERROR(VLOOKUP(L1283,IF($M$4="TEI0187_REV01",RAW_m_TEI0187_REV01!$AD:$AH),5,0),"---")</f>
        <v>---</v>
      </c>
      <c r="N1283" s="59" t="str">
        <f>IFERROR(VLOOKUP(L1283,IF($M$4="TEI0187_REV01",RAW_m_TEI0187_REV01!$AE:$AJ),6,0),"---")</f>
        <v>---</v>
      </c>
      <c r="O1283" s="63" t="str">
        <f>IFERROR(VLOOKUP(L1283,IF($M$4="TEI0187_REV01",RAW_m_TEI0187_REV01!$AD:$AE),2,0),"---")</f>
        <v>---</v>
      </c>
      <c r="P1283" s="59" t="str">
        <f>IFERROR(VLOOKUP(O1283,IF($M$4="TEI0187_REV01",RAW_m_TEI0187_REV01!$AJ:$AK),2,0),"---")</f>
        <v>---</v>
      </c>
      <c r="Q1283" s="59" t="str">
        <f>IFERROR(VLOOKUP(L1283,IF($M$4="TEI0187_REV01",RAW_m_TEI0187_REV01!$AD:$AF),3,0),"---")</f>
        <v>---</v>
      </c>
      <c r="R1283" s="59" t="str">
        <f>IFERROR(VLOOKUP(O1283,IF($M$4="TEI0187_REV01",RAW_m_TEI0187_REV01!$AE:$AG),3,0),"---")</f>
        <v>---</v>
      </c>
      <c r="S1283" s="59" t="str">
        <f t="shared" si="41"/>
        <v>---</v>
      </c>
    </row>
    <row r="1284" spans="2:19" ht="15" customHeight="1" x14ac:dyDescent="0.25">
      <c r="B1284" s="59">
        <f t="shared" si="42"/>
        <v>1279</v>
      </c>
      <c r="C1284" s="60">
        <f>IFERROR(IF($C$4="TEB0187_REV01",CALC_CONN_TEB0187_REV01!U1284,),"---")</f>
        <v>0</v>
      </c>
      <c r="D1284" s="59">
        <f>IFERROR(IF($C$4="TEB0187_REV01",CALC_CONN_TEB0187_REV01!D1284,),"---")</f>
        <v>0</v>
      </c>
      <c r="E1284" s="59">
        <f>IFERROR(IF($C$4="TEB0187_REV01",CALC_CONN_TEB0187_REV01!E1284,),"---")</f>
        <v>0</v>
      </c>
      <c r="F1284" s="59" t="str">
        <f>IFERROR(IF(VLOOKUP($D1284&amp;"-"&amp;$E1284,IF($C$4="TEB0187_REV01",CALC_CONN_TEB0187_REV01!$F:$I),4,0)="--","---",IF($C$4="TEB0187_REV01",CALC_CONN_TEB0187_REV01!$G1284&amp; " --&gt; " &amp;CALC_CONN_TEB0187_REV01!$I1284&amp; " --&gt; ")),"---")</f>
        <v>---</v>
      </c>
      <c r="G1284" s="59" t="str">
        <f>IFERROR(IF(VLOOKUP($D1284&amp;"-"&amp;$E1284,IF($C$4="TEB0187_REV01",CALC_CONN_TEB0187_REV01!$F:$H),3,0)="--",VLOOKUP($D1284&amp;"-"&amp;$E1284,IF($C$4="TEB0187_REV01",CALC_CONN_TEB0187_REV01!$F:$H),2,0),VLOOKUP($D1284&amp;"-"&amp;$E1284,IF($C$4="TEB0187_REV01",CALC_CONN_TEB0187_REV01!$F:$H),3,0)),"---")</f>
        <v>---</v>
      </c>
      <c r="H1284" s="59" t="str">
        <f>IFERROR(VLOOKUP(G1284,IF($C$4="TEB0187_REV01",CALC_CONN_TEB0187_REV01!$G:$T),14,0),"---")</f>
        <v>---</v>
      </c>
      <c r="I1284" s="59" t="str">
        <f>IFERROR(VLOOKUP($D1284&amp;"-"&amp;$E1284,IF($C$4="TEB0187_REV01",CALC_CONN_TEB0187_REV01!$F:$K,"???"),6,0),"---")</f>
        <v>---</v>
      </c>
      <c r="J1284" s="61" t="str">
        <f>IFERROR(VLOOKUP($D1284&amp;"-"&amp;$E1284,IF($C$4="TEB0187_REV01",CALC_CONN_TEB0187_REV01!$F:$M,"???"),8,0),"---")</f>
        <v>---</v>
      </c>
      <c r="K1284" s="62" t="str">
        <f>IFERROR(VLOOKUP($D1284&amp;"-"&amp;$E1284,IF($C$4="TEB0187_REV01",CALC_CONN_TEB0187_REV01!$F:$N),9,0),"---")</f>
        <v>---</v>
      </c>
      <c r="L1284" s="59" t="str">
        <f>IFERROR(VLOOKUP(K1284,B2B!$H$3:$I$2000,2,0),"---")</f>
        <v>---</v>
      </c>
      <c r="M1284" s="59" t="str">
        <f>IFERROR(VLOOKUP(L1284,IF($M$4="TEI0187_REV01",RAW_m_TEI0187_REV01!$AD:$AH),5,0),"---")</f>
        <v>---</v>
      </c>
      <c r="N1284" s="59" t="str">
        <f>IFERROR(VLOOKUP(L1284,IF($M$4="TEI0187_REV01",RAW_m_TEI0187_REV01!$AE:$AJ),6,0),"---")</f>
        <v>---</v>
      </c>
      <c r="O1284" s="63" t="str">
        <f>IFERROR(VLOOKUP(L1284,IF($M$4="TEI0187_REV01",RAW_m_TEI0187_REV01!$AD:$AE),2,0),"---")</f>
        <v>---</v>
      </c>
      <c r="P1284" s="59" t="str">
        <f>IFERROR(VLOOKUP(O1284,IF($M$4="TEI0187_REV01",RAW_m_TEI0187_REV01!$AJ:$AK),2,0),"---")</f>
        <v>---</v>
      </c>
      <c r="Q1284" s="59" t="str">
        <f>IFERROR(VLOOKUP(L1284,IF($M$4="TEI0187_REV01",RAW_m_TEI0187_REV01!$AD:$AF),3,0),"---")</f>
        <v>---</v>
      </c>
      <c r="R1284" s="59" t="str">
        <f>IFERROR(VLOOKUP(O1284,IF($M$4="TEI0187_REV01",RAW_m_TEI0187_REV01!$AE:$AG),3,0),"---")</f>
        <v>---</v>
      </c>
      <c r="S1284" s="59" t="str">
        <f t="shared" si="41"/>
        <v>---</v>
      </c>
    </row>
    <row r="1285" spans="2:19" ht="15" customHeight="1" x14ac:dyDescent="0.25">
      <c r="B1285" s="59">
        <f t="shared" si="42"/>
        <v>1280</v>
      </c>
      <c r="C1285" s="60">
        <f>IFERROR(IF($C$4="TEB0187_REV01",CALC_CONN_TEB0187_REV01!U1285,),"---")</f>
        <v>0</v>
      </c>
      <c r="D1285" s="59">
        <f>IFERROR(IF($C$4="TEB0187_REV01",CALC_CONN_TEB0187_REV01!D1285,),"---")</f>
        <v>0</v>
      </c>
      <c r="E1285" s="59">
        <f>IFERROR(IF($C$4="TEB0187_REV01",CALC_CONN_TEB0187_REV01!E1285,),"---")</f>
        <v>0</v>
      </c>
      <c r="F1285" s="59" t="str">
        <f>IFERROR(IF(VLOOKUP($D1285&amp;"-"&amp;$E1285,IF($C$4="TEB0187_REV01",CALC_CONN_TEB0187_REV01!$F:$I),4,0)="--","---",IF($C$4="TEB0187_REV01",CALC_CONN_TEB0187_REV01!$G1285&amp; " --&gt; " &amp;CALC_CONN_TEB0187_REV01!$I1285&amp; " --&gt; ")),"---")</f>
        <v>---</v>
      </c>
      <c r="G1285" s="59" t="str">
        <f>IFERROR(IF(VLOOKUP($D1285&amp;"-"&amp;$E1285,IF($C$4="TEB0187_REV01",CALC_CONN_TEB0187_REV01!$F:$H),3,0)="--",VLOOKUP($D1285&amp;"-"&amp;$E1285,IF($C$4="TEB0187_REV01",CALC_CONN_TEB0187_REV01!$F:$H),2,0),VLOOKUP($D1285&amp;"-"&amp;$E1285,IF($C$4="TEB0187_REV01",CALC_CONN_TEB0187_REV01!$F:$H),3,0)),"---")</f>
        <v>---</v>
      </c>
      <c r="H1285" s="59" t="str">
        <f>IFERROR(VLOOKUP(G1285,IF($C$4="TEB0187_REV01",CALC_CONN_TEB0187_REV01!$G:$T),14,0),"---")</f>
        <v>---</v>
      </c>
      <c r="I1285" s="59" t="str">
        <f>IFERROR(VLOOKUP($D1285&amp;"-"&amp;$E1285,IF($C$4="TEB0187_REV01",CALC_CONN_TEB0187_REV01!$F:$K,"???"),6,0),"---")</f>
        <v>---</v>
      </c>
      <c r="J1285" s="61" t="str">
        <f>IFERROR(VLOOKUP($D1285&amp;"-"&amp;$E1285,IF($C$4="TEB0187_REV01",CALC_CONN_TEB0187_REV01!$F:$M,"???"),8,0),"---")</f>
        <v>---</v>
      </c>
      <c r="K1285" s="62" t="str">
        <f>IFERROR(VLOOKUP($D1285&amp;"-"&amp;$E1285,IF($C$4="TEB0187_REV01",CALC_CONN_TEB0187_REV01!$F:$N),9,0),"---")</f>
        <v>---</v>
      </c>
      <c r="L1285" s="59" t="str">
        <f>IFERROR(VLOOKUP(K1285,B2B!$H$3:$I$2000,2,0),"---")</f>
        <v>---</v>
      </c>
      <c r="M1285" s="59" t="str">
        <f>IFERROR(VLOOKUP(L1285,IF($M$4="TEI0187_REV01",RAW_m_TEI0187_REV01!$AD:$AH),5,0),"---")</f>
        <v>---</v>
      </c>
      <c r="N1285" s="59" t="str">
        <f>IFERROR(VLOOKUP(L1285,IF($M$4="TEI0187_REV01",RAW_m_TEI0187_REV01!$AE:$AJ),6,0),"---")</f>
        <v>---</v>
      </c>
      <c r="O1285" s="63" t="str">
        <f>IFERROR(VLOOKUP(L1285,IF($M$4="TEI0187_REV01",RAW_m_TEI0187_REV01!$AD:$AE),2,0),"---")</f>
        <v>---</v>
      </c>
      <c r="P1285" s="59" t="str">
        <f>IFERROR(VLOOKUP(O1285,IF($M$4="TEI0187_REV01",RAW_m_TEI0187_REV01!$AJ:$AK),2,0),"---")</f>
        <v>---</v>
      </c>
      <c r="Q1285" s="59" t="str">
        <f>IFERROR(VLOOKUP(L1285,IF($M$4="TEI0187_REV01",RAW_m_TEI0187_REV01!$AD:$AF),3,0),"---")</f>
        <v>---</v>
      </c>
      <c r="R1285" s="59" t="str">
        <f>IFERROR(VLOOKUP(O1285,IF($M$4="TEI0187_REV01",RAW_m_TEI0187_REV01!$AE:$AG),3,0),"---")</f>
        <v>---</v>
      </c>
      <c r="S1285" s="59" t="str">
        <f t="shared" si="41"/>
        <v>---</v>
      </c>
    </row>
    <row r="1286" spans="2:19" ht="15" customHeight="1" x14ac:dyDescent="0.25">
      <c r="B1286" s="59">
        <f t="shared" si="42"/>
        <v>1281</v>
      </c>
      <c r="C1286" s="60">
        <f>IFERROR(IF($C$4="TEB0187_REV01",CALC_CONN_TEB0187_REV01!U1286,),"---")</f>
        <v>0</v>
      </c>
      <c r="D1286" s="59">
        <f>IFERROR(IF($C$4="TEB0187_REV01",CALC_CONN_TEB0187_REV01!D1286,),"---")</f>
        <v>0</v>
      </c>
      <c r="E1286" s="59">
        <f>IFERROR(IF($C$4="TEB0187_REV01",CALC_CONN_TEB0187_REV01!E1286,),"---")</f>
        <v>0</v>
      </c>
      <c r="F1286" s="59" t="str">
        <f>IFERROR(IF(VLOOKUP($D1286&amp;"-"&amp;$E1286,IF($C$4="TEB0187_REV01",CALC_CONN_TEB0187_REV01!$F:$I),4,0)="--","---",IF($C$4="TEB0187_REV01",CALC_CONN_TEB0187_REV01!$G1286&amp; " --&gt; " &amp;CALC_CONN_TEB0187_REV01!$I1286&amp; " --&gt; ")),"---")</f>
        <v>---</v>
      </c>
      <c r="G1286" s="59" t="str">
        <f>IFERROR(IF(VLOOKUP($D1286&amp;"-"&amp;$E1286,IF($C$4="TEB0187_REV01",CALC_CONN_TEB0187_REV01!$F:$H),3,0)="--",VLOOKUP($D1286&amp;"-"&amp;$E1286,IF($C$4="TEB0187_REV01",CALC_CONN_TEB0187_REV01!$F:$H),2,0),VLOOKUP($D1286&amp;"-"&amp;$E1286,IF($C$4="TEB0187_REV01",CALC_CONN_TEB0187_REV01!$F:$H),3,0)),"---")</f>
        <v>---</v>
      </c>
      <c r="H1286" s="59" t="str">
        <f>IFERROR(VLOOKUP(G1286,IF($C$4="TEB0187_REV01",CALC_CONN_TEB0187_REV01!$G:$T),14,0),"---")</f>
        <v>---</v>
      </c>
      <c r="I1286" s="59" t="str">
        <f>IFERROR(VLOOKUP($D1286&amp;"-"&amp;$E1286,IF($C$4="TEB0187_REV01",CALC_CONN_TEB0187_REV01!$F:$K,"???"),6,0),"---")</f>
        <v>---</v>
      </c>
      <c r="J1286" s="61" t="str">
        <f>IFERROR(VLOOKUP($D1286&amp;"-"&amp;$E1286,IF($C$4="TEB0187_REV01",CALC_CONN_TEB0187_REV01!$F:$M,"???"),8,0),"---")</f>
        <v>---</v>
      </c>
      <c r="K1286" s="62" t="str">
        <f>IFERROR(VLOOKUP($D1286&amp;"-"&amp;$E1286,IF($C$4="TEB0187_REV01",CALC_CONN_TEB0187_REV01!$F:$N),9,0),"---")</f>
        <v>---</v>
      </c>
      <c r="L1286" s="59" t="str">
        <f>IFERROR(VLOOKUP(K1286,B2B!$H$3:$I$2000,2,0),"---")</f>
        <v>---</v>
      </c>
      <c r="M1286" s="59" t="str">
        <f>IFERROR(VLOOKUP(L1286,IF($M$4="TEI0187_REV01",RAW_m_TEI0187_REV01!$AD:$AH),5,0),"---")</f>
        <v>---</v>
      </c>
      <c r="N1286" s="59" t="str">
        <f>IFERROR(VLOOKUP(L1286,IF($M$4="TEI0187_REV01",RAW_m_TEI0187_REV01!$AE:$AJ),6,0),"---")</f>
        <v>---</v>
      </c>
      <c r="O1286" s="63" t="str">
        <f>IFERROR(VLOOKUP(L1286,IF($M$4="TEI0187_REV01",RAW_m_TEI0187_REV01!$AD:$AE),2,0),"---")</f>
        <v>---</v>
      </c>
      <c r="P1286" s="59" t="str">
        <f>IFERROR(VLOOKUP(O1286,IF($M$4="TEI0187_REV01",RAW_m_TEI0187_REV01!$AJ:$AK),2,0),"---")</f>
        <v>---</v>
      </c>
      <c r="Q1286" s="59" t="str">
        <f>IFERROR(VLOOKUP(L1286,IF($M$4="TEI0187_REV01",RAW_m_TEI0187_REV01!$AD:$AF),3,0),"---")</f>
        <v>---</v>
      </c>
      <c r="R1286" s="59" t="str">
        <f>IFERROR(VLOOKUP(O1286,IF($M$4="TEI0187_REV01",RAW_m_TEI0187_REV01!$AE:$AG),3,0),"---")</f>
        <v>---</v>
      </c>
      <c r="S1286" s="59" t="str">
        <f t="shared" si="41"/>
        <v>---</v>
      </c>
    </row>
    <row r="1287" spans="2:19" ht="15" customHeight="1" x14ac:dyDescent="0.25">
      <c r="B1287" s="59">
        <f t="shared" si="42"/>
        <v>1282</v>
      </c>
      <c r="C1287" s="60">
        <f>IFERROR(IF($C$4="TEB0187_REV01",CALC_CONN_TEB0187_REV01!U1287,),"---")</f>
        <v>0</v>
      </c>
      <c r="D1287" s="59">
        <f>IFERROR(IF($C$4="TEB0187_REV01",CALC_CONN_TEB0187_REV01!D1287,),"---")</f>
        <v>0</v>
      </c>
      <c r="E1287" s="59">
        <f>IFERROR(IF($C$4="TEB0187_REV01",CALC_CONN_TEB0187_REV01!E1287,),"---")</f>
        <v>0</v>
      </c>
      <c r="F1287" s="59" t="str">
        <f>IFERROR(IF(VLOOKUP($D1287&amp;"-"&amp;$E1287,IF($C$4="TEB0187_REV01",CALC_CONN_TEB0187_REV01!$F:$I),4,0)="--","---",IF($C$4="TEB0187_REV01",CALC_CONN_TEB0187_REV01!$G1287&amp; " --&gt; " &amp;CALC_CONN_TEB0187_REV01!$I1287&amp; " --&gt; ")),"---")</f>
        <v>---</v>
      </c>
      <c r="G1287" s="59" t="str">
        <f>IFERROR(IF(VLOOKUP($D1287&amp;"-"&amp;$E1287,IF($C$4="TEB0187_REV01",CALC_CONN_TEB0187_REV01!$F:$H),3,0)="--",VLOOKUP($D1287&amp;"-"&amp;$E1287,IF($C$4="TEB0187_REV01",CALC_CONN_TEB0187_REV01!$F:$H),2,0),VLOOKUP($D1287&amp;"-"&amp;$E1287,IF($C$4="TEB0187_REV01",CALC_CONN_TEB0187_REV01!$F:$H),3,0)),"---")</f>
        <v>---</v>
      </c>
      <c r="H1287" s="59" t="str">
        <f>IFERROR(VLOOKUP(G1287,IF($C$4="TEB0187_REV01",CALC_CONN_TEB0187_REV01!$G:$T),14,0),"---")</f>
        <v>---</v>
      </c>
      <c r="I1287" s="59" t="str">
        <f>IFERROR(VLOOKUP($D1287&amp;"-"&amp;$E1287,IF($C$4="TEB0187_REV01",CALC_CONN_TEB0187_REV01!$F:$K,"???"),6,0),"---")</f>
        <v>---</v>
      </c>
      <c r="J1287" s="61" t="str">
        <f>IFERROR(VLOOKUP($D1287&amp;"-"&amp;$E1287,IF($C$4="TEB0187_REV01",CALC_CONN_TEB0187_REV01!$F:$M,"???"),8,0),"---")</f>
        <v>---</v>
      </c>
      <c r="K1287" s="62" t="str">
        <f>IFERROR(VLOOKUP($D1287&amp;"-"&amp;$E1287,IF($C$4="TEB0187_REV01",CALC_CONN_TEB0187_REV01!$F:$N),9,0),"---")</f>
        <v>---</v>
      </c>
      <c r="L1287" s="59" t="str">
        <f>IFERROR(VLOOKUP(K1287,B2B!$H$3:$I$2000,2,0),"---")</f>
        <v>---</v>
      </c>
      <c r="M1287" s="59" t="str">
        <f>IFERROR(VLOOKUP(L1287,IF($M$4="TEI0187_REV01",RAW_m_TEI0187_REV01!$AD:$AH),5,0),"---")</f>
        <v>---</v>
      </c>
      <c r="N1287" s="59" t="str">
        <f>IFERROR(VLOOKUP(L1287,IF($M$4="TEI0187_REV01",RAW_m_TEI0187_REV01!$AE:$AJ),6,0),"---")</f>
        <v>---</v>
      </c>
      <c r="O1287" s="63" t="str">
        <f>IFERROR(VLOOKUP(L1287,IF($M$4="TEI0187_REV01",RAW_m_TEI0187_REV01!$AD:$AE),2,0),"---")</f>
        <v>---</v>
      </c>
      <c r="P1287" s="59" t="str">
        <f>IFERROR(VLOOKUP(O1287,IF($M$4="TEI0187_REV01",RAW_m_TEI0187_REV01!$AJ:$AK),2,0),"---")</f>
        <v>---</v>
      </c>
      <c r="Q1287" s="59" t="str">
        <f>IFERROR(VLOOKUP(L1287,IF($M$4="TEI0187_REV01",RAW_m_TEI0187_REV01!$AD:$AF),3,0),"---")</f>
        <v>---</v>
      </c>
      <c r="R1287" s="59" t="str">
        <f>IFERROR(VLOOKUP(O1287,IF($M$4="TEI0187_REV01",RAW_m_TEI0187_REV01!$AE:$AG),3,0),"---")</f>
        <v>---</v>
      </c>
      <c r="S1287" s="59" t="str">
        <f t="shared" ref="S1287:S1350" si="43">IFERROR(SUBSTITUTE(I1287,"mm","")+SUBSTITUTE(R1287,"mm",""),"---")</f>
        <v>---</v>
      </c>
    </row>
    <row r="1288" spans="2:19" ht="15" customHeight="1" x14ac:dyDescent="0.25">
      <c r="B1288" s="59">
        <f t="shared" ref="B1288:B1351" si="44">B1287+1</f>
        <v>1283</v>
      </c>
      <c r="C1288" s="60">
        <f>IFERROR(IF($C$4="TEB0187_REV01",CALC_CONN_TEB0187_REV01!U1288,),"---")</f>
        <v>0</v>
      </c>
      <c r="D1288" s="59">
        <f>IFERROR(IF($C$4="TEB0187_REV01",CALC_CONN_TEB0187_REV01!D1288,),"---")</f>
        <v>0</v>
      </c>
      <c r="E1288" s="59">
        <f>IFERROR(IF($C$4="TEB0187_REV01",CALC_CONN_TEB0187_REV01!E1288,),"---")</f>
        <v>0</v>
      </c>
      <c r="F1288" s="59" t="str">
        <f>IFERROR(IF(VLOOKUP($D1288&amp;"-"&amp;$E1288,IF($C$4="TEB0187_REV01",CALC_CONN_TEB0187_REV01!$F:$I),4,0)="--","---",IF($C$4="TEB0187_REV01",CALC_CONN_TEB0187_REV01!$G1288&amp; " --&gt; " &amp;CALC_CONN_TEB0187_REV01!$I1288&amp; " --&gt; ")),"---")</f>
        <v>---</v>
      </c>
      <c r="G1288" s="59" t="str">
        <f>IFERROR(IF(VLOOKUP($D1288&amp;"-"&amp;$E1288,IF($C$4="TEB0187_REV01",CALC_CONN_TEB0187_REV01!$F:$H),3,0)="--",VLOOKUP($D1288&amp;"-"&amp;$E1288,IF($C$4="TEB0187_REV01",CALC_CONN_TEB0187_REV01!$F:$H),2,0),VLOOKUP($D1288&amp;"-"&amp;$E1288,IF($C$4="TEB0187_REV01",CALC_CONN_TEB0187_REV01!$F:$H),3,0)),"---")</f>
        <v>---</v>
      </c>
      <c r="H1288" s="59" t="str">
        <f>IFERROR(VLOOKUP(G1288,IF($C$4="TEB0187_REV01",CALC_CONN_TEB0187_REV01!$G:$T),14,0),"---")</f>
        <v>---</v>
      </c>
      <c r="I1288" s="59" t="str">
        <f>IFERROR(VLOOKUP($D1288&amp;"-"&amp;$E1288,IF($C$4="TEB0187_REV01",CALC_CONN_TEB0187_REV01!$F:$K,"???"),6,0),"---")</f>
        <v>---</v>
      </c>
      <c r="J1288" s="61" t="str">
        <f>IFERROR(VLOOKUP($D1288&amp;"-"&amp;$E1288,IF($C$4="TEB0187_REV01",CALC_CONN_TEB0187_REV01!$F:$M,"???"),8,0),"---")</f>
        <v>---</v>
      </c>
      <c r="K1288" s="62" t="str">
        <f>IFERROR(VLOOKUP($D1288&amp;"-"&amp;$E1288,IF($C$4="TEB0187_REV01",CALC_CONN_TEB0187_REV01!$F:$N),9,0),"---")</f>
        <v>---</v>
      </c>
      <c r="L1288" s="59" t="str">
        <f>IFERROR(VLOOKUP(K1288,B2B!$H$3:$I$2000,2,0),"---")</f>
        <v>---</v>
      </c>
      <c r="M1288" s="59" t="str">
        <f>IFERROR(VLOOKUP(L1288,IF($M$4="TEI0187_REV01",RAW_m_TEI0187_REV01!$AD:$AH),5,0),"---")</f>
        <v>---</v>
      </c>
      <c r="N1288" s="59" t="str">
        <f>IFERROR(VLOOKUP(L1288,IF($M$4="TEI0187_REV01",RAW_m_TEI0187_REV01!$AE:$AJ),6,0),"---")</f>
        <v>---</v>
      </c>
      <c r="O1288" s="63" t="str">
        <f>IFERROR(VLOOKUP(L1288,IF($M$4="TEI0187_REV01",RAW_m_TEI0187_REV01!$AD:$AE),2,0),"---")</f>
        <v>---</v>
      </c>
      <c r="P1288" s="59" t="str">
        <f>IFERROR(VLOOKUP(O1288,IF($M$4="TEI0187_REV01",RAW_m_TEI0187_REV01!$AJ:$AK),2,0),"---")</f>
        <v>---</v>
      </c>
      <c r="Q1288" s="59" t="str">
        <f>IFERROR(VLOOKUP(L1288,IF($M$4="TEI0187_REV01",RAW_m_TEI0187_REV01!$AD:$AF),3,0),"---")</f>
        <v>---</v>
      </c>
      <c r="R1288" s="59" t="str">
        <f>IFERROR(VLOOKUP(O1288,IF($M$4="TEI0187_REV01",RAW_m_TEI0187_REV01!$AE:$AG),3,0),"---")</f>
        <v>---</v>
      </c>
      <c r="S1288" s="59" t="str">
        <f t="shared" si="43"/>
        <v>---</v>
      </c>
    </row>
    <row r="1289" spans="2:19" ht="15" customHeight="1" x14ac:dyDescent="0.25">
      <c r="B1289" s="59">
        <f t="shared" si="44"/>
        <v>1284</v>
      </c>
      <c r="C1289" s="60">
        <f>IFERROR(IF($C$4="TEB0187_REV01",CALC_CONN_TEB0187_REV01!U1289,),"---")</f>
        <v>0</v>
      </c>
      <c r="D1289" s="59">
        <f>IFERROR(IF($C$4="TEB0187_REV01",CALC_CONN_TEB0187_REV01!D1289,),"---")</f>
        <v>0</v>
      </c>
      <c r="E1289" s="59">
        <f>IFERROR(IF($C$4="TEB0187_REV01",CALC_CONN_TEB0187_REV01!E1289,),"---")</f>
        <v>0</v>
      </c>
      <c r="F1289" s="59" t="str">
        <f>IFERROR(IF(VLOOKUP($D1289&amp;"-"&amp;$E1289,IF($C$4="TEB0187_REV01",CALC_CONN_TEB0187_REV01!$F:$I),4,0)="--","---",IF($C$4="TEB0187_REV01",CALC_CONN_TEB0187_REV01!$G1289&amp; " --&gt; " &amp;CALC_CONN_TEB0187_REV01!$I1289&amp; " --&gt; ")),"---")</f>
        <v>---</v>
      </c>
      <c r="G1289" s="59" t="str">
        <f>IFERROR(IF(VLOOKUP($D1289&amp;"-"&amp;$E1289,IF($C$4="TEB0187_REV01",CALC_CONN_TEB0187_REV01!$F:$H),3,0)="--",VLOOKUP($D1289&amp;"-"&amp;$E1289,IF($C$4="TEB0187_REV01",CALC_CONN_TEB0187_REV01!$F:$H),2,0),VLOOKUP($D1289&amp;"-"&amp;$E1289,IF($C$4="TEB0187_REV01",CALC_CONN_TEB0187_REV01!$F:$H),3,0)),"---")</f>
        <v>---</v>
      </c>
      <c r="H1289" s="59" t="str">
        <f>IFERROR(VLOOKUP(G1289,IF($C$4="TEB0187_REV01",CALC_CONN_TEB0187_REV01!$G:$T),14,0),"---")</f>
        <v>---</v>
      </c>
      <c r="I1289" s="59" t="str">
        <f>IFERROR(VLOOKUP($D1289&amp;"-"&amp;$E1289,IF($C$4="TEB0187_REV01",CALC_CONN_TEB0187_REV01!$F:$K,"???"),6,0),"---")</f>
        <v>---</v>
      </c>
      <c r="J1289" s="61" t="str">
        <f>IFERROR(VLOOKUP($D1289&amp;"-"&amp;$E1289,IF($C$4="TEB0187_REV01",CALC_CONN_TEB0187_REV01!$F:$M,"???"),8,0),"---")</f>
        <v>---</v>
      </c>
      <c r="K1289" s="62" t="str">
        <f>IFERROR(VLOOKUP($D1289&amp;"-"&amp;$E1289,IF($C$4="TEB0187_REV01",CALC_CONN_TEB0187_REV01!$F:$N),9,0),"---")</f>
        <v>---</v>
      </c>
      <c r="L1289" s="59" t="str">
        <f>IFERROR(VLOOKUP(K1289,B2B!$H$3:$I$2000,2,0),"---")</f>
        <v>---</v>
      </c>
      <c r="M1289" s="59" t="str">
        <f>IFERROR(VLOOKUP(L1289,IF($M$4="TEI0187_REV01",RAW_m_TEI0187_REV01!$AD:$AH),5,0),"---")</f>
        <v>---</v>
      </c>
      <c r="N1289" s="59" t="str">
        <f>IFERROR(VLOOKUP(L1289,IF($M$4="TEI0187_REV01",RAW_m_TEI0187_REV01!$AE:$AJ),6,0),"---")</f>
        <v>---</v>
      </c>
      <c r="O1289" s="63" t="str">
        <f>IFERROR(VLOOKUP(L1289,IF($M$4="TEI0187_REV01",RAW_m_TEI0187_REV01!$AD:$AE),2,0),"---")</f>
        <v>---</v>
      </c>
      <c r="P1289" s="59" t="str">
        <f>IFERROR(VLOOKUP(O1289,IF($M$4="TEI0187_REV01",RAW_m_TEI0187_REV01!$AJ:$AK),2,0),"---")</f>
        <v>---</v>
      </c>
      <c r="Q1289" s="59" t="str">
        <f>IFERROR(VLOOKUP(L1289,IF($M$4="TEI0187_REV01",RAW_m_TEI0187_REV01!$AD:$AF),3,0),"---")</f>
        <v>---</v>
      </c>
      <c r="R1289" s="59" t="str">
        <f>IFERROR(VLOOKUP(O1289,IF($M$4="TEI0187_REV01",RAW_m_TEI0187_REV01!$AE:$AG),3,0),"---")</f>
        <v>---</v>
      </c>
      <c r="S1289" s="59" t="str">
        <f t="shared" si="43"/>
        <v>---</v>
      </c>
    </row>
    <row r="1290" spans="2:19" ht="15" customHeight="1" x14ac:dyDescent="0.25">
      <c r="B1290" s="59">
        <f t="shared" si="44"/>
        <v>1285</v>
      </c>
      <c r="C1290" s="60">
        <f>IFERROR(IF($C$4="TEB0187_REV01",CALC_CONN_TEB0187_REV01!U1290,),"---")</f>
        <v>0</v>
      </c>
      <c r="D1290" s="59">
        <f>IFERROR(IF($C$4="TEB0187_REV01",CALC_CONN_TEB0187_REV01!D1290,),"---")</f>
        <v>0</v>
      </c>
      <c r="E1290" s="59">
        <f>IFERROR(IF($C$4="TEB0187_REV01",CALC_CONN_TEB0187_REV01!E1290,),"---")</f>
        <v>0</v>
      </c>
      <c r="F1290" s="59" t="str">
        <f>IFERROR(IF(VLOOKUP($D1290&amp;"-"&amp;$E1290,IF($C$4="TEB0187_REV01",CALC_CONN_TEB0187_REV01!$F:$I),4,0)="--","---",IF($C$4="TEB0187_REV01",CALC_CONN_TEB0187_REV01!$G1290&amp; " --&gt; " &amp;CALC_CONN_TEB0187_REV01!$I1290&amp; " --&gt; ")),"---")</f>
        <v>---</v>
      </c>
      <c r="G1290" s="59" t="str">
        <f>IFERROR(IF(VLOOKUP($D1290&amp;"-"&amp;$E1290,IF($C$4="TEB0187_REV01",CALC_CONN_TEB0187_REV01!$F:$H),3,0)="--",VLOOKUP($D1290&amp;"-"&amp;$E1290,IF($C$4="TEB0187_REV01",CALC_CONN_TEB0187_REV01!$F:$H),2,0),VLOOKUP($D1290&amp;"-"&amp;$E1290,IF($C$4="TEB0187_REV01",CALC_CONN_TEB0187_REV01!$F:$H),3,0)),"---")</f>
        <v>---</v>
      </c>
      <c r="H1290" s="59" t="str">
        <f>IFERROR(VLOOKUP(G1290,IF($C$4="TEB0187_REV01",CALC_CONN_TEB0187_REV01!$G:$T),14,0),"---")</f>
        <v>---</v>
      </c>
      <c r="I1290" s="59" t="str">
        <f>IFERROR(VLOOKUP($D1290&amp;"-"&amp;$E1290,IF($C$4="TEB0187_REV01",CALC_CONN_TEB0187_REV01!$F:$K,"???"),6,0),"---")</f>
        <v>---</v>
      </c>
      <c r="J1290" s="61" t="str">
        <f>IFERROR(VLOOKUP($D1290&amp;"-"&amp;$E1290,IF($C$4="TEB0187_REV01",CALC_CONN_TEB0187_REV01!$F:$M,"???"),8,0),"---")</f>
        <v>---</v>
      </c>
      <c r="K1290" s="62" t="str">
        <f>IFERROR(VLOOKUP($D1290&amp;"-"&amp;$E1290,IF($C$4="TEB0187_REV01",CALC_CONN_TEB0187_REV01!$F:$N),9,0),"---")</f>
        <v>---</v>
      </c>
      <c r="L1290" s="59" t="str">
        <f>IFERROR(VLOOKUP(K1290,B2B!$H$3:$I$2000,2,0),"---")</f>
        <v>---</v>
      </c>
      <c r="M1290" s="59" t="str">
        <f>IFERROR(VLOOKUP(L1290,IF($M$4="TEI0187_REV01",RAW_m_TEI0187_REV01!$AD:$AH),5,0),"---")</f>
        <v>---</v>
      </c>
      <c r="N1290" s="59" t="str">
        <f>IFERROR(VLOOKUP(L1290,IF($M$4="TEI0187_REV01",RAW_m_TEI0187_REV01!$AE:$AJ),6,0),"---")</f>
        <v>---</v>
      </c>
      <c r="O1290" s="63" t="str">
        <f>IFERROR(VLOOKUP(L1290,IF($M$4="TEI0187_REV01",RAW_m_TEI0187_REV01!$AD:$AE),2,0),"---")</f>
        <v>---</v>
      </c>
      <c r="P1290" s="59" t="str">
        <f>IFERROR(VLOOKUP(O1290,IF($M$4="TEI0187_REV01",RAW_m_TEI0187_REV01!$AJ:$AK),2,0),"---")</f>
        <v>---</v>
      </c>
      <c r="Q1290" s="59" t="str">
        <f>IFERROR(VLOOKUP(L1290,IF($M$4="TEI0187_REV01",RAW_m_TEI0187_REV01!$AD:$AF),3,0),"---")</f>
        <v>---</v>
      </c>
      <c r="R1290" s="59" t="str">
        <f>IFERROR(VLOOKUP(O1290,IF($M$4="TEI0187_REV01",RAW_m_TEI0187_REV01!$AE:$AG),3,0),"---")</f>
        <v>---</v>
      </c>
      <c r="S1290" s="59" t="str">
        <f t="shared" si="43"/>
        <v>---</v>
      </c>
    </row>
    <row r="1291" spans="2:19" ht="15" customHeight="1" x14ac:dyDescent="0.25">
      <c r="B1291" s="59">
        <f t="shared" si="44"/>
        <v>1286</v>
      </c>
      <c r="C1291" s="60">
        <f>IFERROR(IF($C$4="TEB0187_REV01",CALC_CONN_TEB0187_REV01!U1291,),"---")</f>
        <v>0</v>
      </c>
      <c r="D1291" s="59">
        <f>IFERROR(IF($C$4="TEB0187_REV01",CALC_CONN_TEB0187_REV01!D1291,),"---")</f>
        <v>0</v>
      </c>
      <c r="E1291" s="59">
        <f>IFERROR(IF($C$4="TEB0187_REV01",CALC_CONN_TEB0187_REV01!E1291,),"---")</f>
        <v>0</v>
      </c>
      <c r="F1291" s="59" t="str">
        <f>IFERROR(IF(VLOOKUP($D1291&amp;"-"&amp;$E1291,IF($C$4="TEB0187_REV01",CALC_CONN_TEB0187_REV01!$F:$I),4,0)="--","---",IF($C$4="TEB0187_REV01",CALC_CONN_TEB0187_REV01!$G1291&amp; " --&gt; " &amp;CALC_CONN_TEB0187_REV01!$I1291&amp; " --&gt; ")),"---")</f>
        <v>---</v>
      </c>
      <c r="G1291" s="59" t="str">
        <f>IFERROR(IF(VLOOKUP($D1291&amp;"-"&amp;$E1291,IF($C$4="TEB0187_REV01",CALC_CONN_TEB0187_REV01!$F:$H),3,0)="--",VLOOKUP($D1291&amp;"-"&amp;$E1291,IF($C$4="TEB0187_REV01",CALC_CONN_TEB0187_REV01!$F:$H),2,0),VLOOKUP($D1291&amp;"-"&amp;$E1291,IF($C$4="TEB0187_REV01",CALC_CONN_TEB0187_REV01!$F:$H),3,0)),"---")</f>
        <v>---</v>
      </c>
      <c r="H1291" s="59" t="str">
        <f>IFERROR(VLOOKUP(G1291,IF($C$4="TEB0187_REV01",CALC_CONN_TEB0187_REV01!$G:$T),14,0),"---")</f>
        <v>---</v>
      </c>
      <c r="I1291" s="59" t="str">
        <f>IFERROR(VLOOKUP($D1291&amp;"-"&amp;$E1291,IF($C$4="TEB0187_REV01",CALC_CONN_TEB0187_REV01!$F:$K,"???"),6,0),"---")</f>
        <v>---</v>
      </c>
      <c r="J1291" s="61" t="str">
        <f>IFERROR(VLOOKUP($D1291&amp;"-"&amp;$E1291,IF($C$4="TEB0187_REV01",CALC_CONN_TEB0187_REV01!$F:$M,"???"),8,0),"---")</f>
        <v>---</v>
      </c>
      <c r="K1291" s="62" t="str">
        <f>IFERROR(VLOOKUP($D1291&amp;"-"&amp;$E1291,IF($C$4="TEB0187_REV01",CALC_CONN_TEB0187_REV01!$F:$N),9,0),"---")</f>
        <v>---</v>
      </c>
      <c r="L1291" s="59" t="str">
        <f>IFERROR(VLOOKUP(K1291,B2B!$H$3:$I$2000,2,0),"---")</f>
        <v>---</v>
      </c>
      <c r="M1291" s="59" t="str">
        <f>IFERROR(VLOOKUP(L1291,IF($M$4="TEI0187_REV01",RAW_m_TEI0187_REV01!$AD:$AH),5,0),"---")</f>
        <v>---</v>
      </c>
      <c r="N1291" s="59" t="str">
        <f>IFERROR(VLOOKUP(L1291,IF($M$4="TEI0187_REV01",RAW_m_TEI0187_REV01!$AE:$AJ),6,0),"---")</f>
        <v>---</v>
      </c>
      <c r="O1291" s="63" t="str">
        <f>IFERROR(VLOOKUP(L1291,IF($M$4="TEI0187_REV01",RAW_m_TEI0187_REV01!$AD:$AE),2,0),"---")</f>
        <v>---</v>
      </c>
      <c r="P1291" s="59" t="str">
        <f>IFERROR(VLOOKUP(O1291,IF($M$4="TEI0187_REV01",RAW_m_TEI0187_REV01!$AJ:$AK),2,0),"---")</f>
        <v>---</v>
      </c>
      <c r="Q1291" s="59" t="str">
        <f>IFERROR(VLOOKUP(L1291,IF($M$4="TEI0187_REV01",RAW_m_TEI0187_REV01!$AD:$AF),3,0),"---")</f>
        <v>---</v>
      </c>
      <c r="R1291" s="59" t="str">
        <f>IFERROR(VLOOKUP(O1291,IF($M$4="TEI0187_REV01",RAW_m_TEI0187_REV01!$AE:$AG),3,0),"---")</f>
        <v>---</v>
      </c>
      <c r="S1291" s="59" t="str">
        <f t="shared" si="43"/>
        <v>---</v>
      </c>
    </row>
    <row r="1292" spans="2:19" ht="15" customHeight="1" x14ac:dyDescent="0.25">
      <c r="B1292" s="59">
        <f t="shared" si="44"/>
        <v>1287</v>
      </c>
      <c r="C1292" s="60">
        <f>IFERROR(IF($C$4="TEB0187_REV01",CALC_CONN_TEB0187_REV01!U1292,),"---")</f>
        <v>0</v>
      </c>
      <c r="D1292" s="59">
        <f>IFERROR(IF($C$4="TEB0187_REV01",CALC_CONN_TEB0187_REV01!D1292,),"---")</f>
        <v>0</v>
      </c>
      <c r="E1292" s="59">
        <f>IFERROR(IF($C$4="TEB0187_REV01",CALC_CONN_TEB0187_REV01!E1292,),"---")</f>
        <v>0</v>
      </c>
      <c r="F1292" s="59" t="str">
        <f>IFERROR(IF(VLOOKUP($D1292&amp;"-"&amp;$E1292,IF($C$4="TEB0187_REV01",CALC_CONN_TEB0187_REV01!$F:$I),4,0)="--","---",IF($C$4="TEB0187_REV01",CALC_CONN_TEB0187_REV01!$G1292&amp; " --&gt; " &amp;CALC_CONN_TEB0187_REV01!$I1292&amp; " --&gt; ")),"---")</f>
        <v>---</v>
      </c>
      <c r="G1292" s="59" t="str">
        <f>IFERROR(IF(VLOOKUP($D1292&amp;"-"&amp;$E1292,IF($C$4="TEB0187_REV01",CALC_CONN_TEB0187_REV01!$F:$H),3,0)="--",VLOOKUP($D1292&amp;"-"&amp;$E1292,IF($C$4="TEB0187_REV01",CALC_CONN_TEB0187_REV01!$F:$H),2,0),VLOOKUP($D1292&amp;"-"&amp;$E1292,IF($C$4="TEB0187_REV01",CALC_CONN_TEB0187_REV01!$F:$H),3,0)),"---")</f>
        <v>---</v>
      </c>
      <c r="H1292" s="59" t="str">
        <f>IFERROR(VLOOKUP(G1292,IF($C$4="TEB0187_REV01",CALC_CONN_TEB0187_REV01!$G:$T),14,0),"---")</f>
        <v>---</v>
      </c>
      <c r="I1292" s="59" t="str">
        <f>IFERROR(VLOOKUP($D1292&amp;"-"&amp;$E1292,IF($C$4="TEB0187_REV01",CALC_CONN_TEB0187_REV01!$F:$K,"???"),6,0),"---")</f>
        <v>---</v>
      </c>
      <c r="J1292" s="61" t="str">
        <f>IFERROR(VLOOKUP($D1292&amp;"-"&amp;$E1292,IF($C$4="TEB0187_REV01",CALC_CONN_TEB0187_REV01!$F:$M,"???"),8,0),"---")</f>
        <v>---</v>
      </c>
      <c r="K1292" s="62" t="str">
        <f>IFERROR(VLOOKUP($D1292&amp;"-"&amp;$E1292,IF($C$4="TEB0187_REV01",CALC_CONN_TEB0187_REV01!$F:$N),9,0),"---")</f>
        <v>---</v>
      </c>
      <c r="L1292" s="59" t="str">
        <f>IFERROR(VLOOKUP(K1292,B2B!$H$3:$I$2000,2,0),"---")</f>
        <v>---</v>
      </c>
      <c r="M1292" s="59" t="str">
        <f>IFERROR(VLOOKUP(L1292,IF($M$4="TEI0187_REV01",RAW_m_TEI0187_REV01!$AD:$AH),5,0),"---")</f>
        <v>---</v>
      </c>
      <c r="N1292" s="59" t="str">
        <f>IFERROR(VLOOKUP(L1292,IF($M$4="TEI0187_REV01",RAW_m_TEI0187_REV01!$AE:$AJ),6,0),"---")</f>
        <v>---</v>
      </c>
      <c r="O1292" s="63" t="str">
        <f>IFERROR(VLOOKUP(L1292,IF($M$4="TEI0187_REV01",RAW_m_TEI0187_REV01!$AD:$AE),2,0),"---")</f>
        <v>---</v>
      </c>
      <c r="P1292" s="59" t="str">
        <f>IFERROR(VLOOKUP(O1292,IF($M$4="TEI0187_REV01",RAW_m_TEI0187_REV01!$AJ:$AK),2,0),"---")</f>
        <v>---</v>
      </c>
      <c r="Q1292" s="59" t="str">
        <f>IFERROR(VLOOKUP(L1292,IF($M$4="TEI0187_REV01",RAW_m_TEI0187_REV01!$AD:$AF),3,0),"---")</f>
        <v>---</v>
      </c>
      <c r="R1292" s="59" t="str">
        <f>IFERROR(VLOOKUP(O1292,IF($M$4="TEI0187_REV01",RAW_m_TEI0187_REV01!$AE:$AG),3,0),"---")</f>
        <v>---</v>
      </c>
      <c r="S1292" s="59" t="str">
        <f t="shared" si="43"/>
        <v>---</v>
      </c>
    </row>
    <row r="1293" spans="2:19" ht="15" customHeight="1" x14ac:dyDescent="0.25">
      <c r="B1293" s="59">
        <f t="shared" si="44"/>
        <v>1288</v>
      </c>
      <c r="C1293" s="60">
        <f>IFERROR(IF($C$4="TEB0187_REV01",CALC_CONN_TEB0187_REV01!U1293,),"---")</f>
        <v>0</v>
      </c>
      <c r="D1293" s="59">
        <f>IFERROR(IF($C$4="TEB0187_REV01",CALC_CONN_TEB0187_REV01!D1293,),"---")</f>
        <v>0</v>
      </c>
      <c r="E1293" s="59">
        <f>IFERROR(IF($C$4="TEB0187_REV01",CALC_CONN_TEB0187_REV01!E1293,),"---")</f>
        <v>0</v>
      </c>
      <c r="F1293" s="59" t="str">
        <f>IFERROR(IF(VLOOKUP($D1293&amp;"-"&amp;$E1293,IF($C$4="TEB0187_REV01",CALC_CONN_TEB0187_REV01!$F:$I),4,0)="--","---",IF($C$4="TEB0187_REV01",CALC_CONN_TEB0187_REV01!$G1293&amp; " --&gt; " &amp;CALC_CONN_TEB0187_REV01!$I1293&amp; " --&gt; ")),"---")</f>
        <v>---</v>
      </c>
      <c r="G1293" s="59" t="str">
        <f>IFERROR(IF(VLOOKUP($D1293&amp;"-"&amp;$E1293,IF($C$4="TEB0187_REV01",CALC_CONN_TEB0187_REV01!$F:$H),3,0)="--",VLOOKUP($D1293&amp;"-"&amp;$E1293,IF($C$4="TEB0187_REV01",CALC_CONN_TEB0187_REV01!$F:$H),2,0),VLOOKUP($D1293&amp;"-"&amp;$E1293,IF($C$4="TEB0187_REV01",CALC_CONN_TEB0187_REV01!$F:$H),3,0)),"---")</f>
        <v>---</v>
      </c>
      <c r="H1293" s="59" t="str">
        <f>IFERROR(VLOOKUP(G1293,IF($C$4="TEB0187_REV01",CALC_CONN_TEB0187_REV01!$G:$T),14,0),"---")</f>
        <v>---</v>
      </c>
      <c r="I1293" s="59" t="str">
        <f>IFERROR(VLOOKUP($D1293&amp;"-"&amp;$E1293,IF($C$4="TEB0187_REV01",CALC_CONN_TEB0187_REV01!$F:$K,"???"),6,0),"---")</f>
        <v>---</v>
      </c>
      <c r="J1293" s="61" t="str">
        <f>IFERROR(VLOOKUP($D1293&amp;"-"&amp;$E1293,IF($C$4="TEB0187_REV01",CALC_CONN_TEB0187_REV01!$F:$M,"???"),8,0),"---")</f>
        <v>---</v>
      </c>
      <c r="K1293" s="62" t="str">
        <f>IFERROR(VLOOKUP($D1293&amp;"-"&amp;$E1293,IF($C$4="TEB0187_REV01",CALC_CONN_TEB0187_REV01!$F:$N),9,0),"---")</f>
        <v>---</v>
      </c>
      <c r="L1293" s="59" t="str">
        <f>IFERROR(VLOOKUP(K1293,B2B!$H$3:$I$2000,2,0),"---")</f>
        <v>---</v>
      </c>
      <c r="M1293" s="59" t="str">
        <f>IFERROR(VLOOKUP(L1293,IF($M$4="TEI0187_REV01",RAW_m_TEI0187_REV01!$AD:$AH),5,0),"---")</f>
        <v>---</v>
      </c>
      <c r="N1293" s="59" t="str">
        <f>IFERROR(VLOOKUP(L1293,IF($M$4="TEI0187_REV01",RAW_m_TEI0187_REV01!$AE:$AJ),6,0),"---")</f>
        <v>---</v>
      </c>
      <c r="O1293" s="63" t="str">
        <f>IFERROR(VLOOKUP(L1293,IF($M$4="TEI0187_REV01",RAW_m_TEI0187_REV01!$AD:$AE),2,0),"---")</f>
        <v>---</v>
      </c>
      <c r="P1293" s="59" t="str">
        <f>IFERROR(VLOOKUP(O1293,IF($M$4="TEI0187_REV01",RAW_m_TEI0187_REV01!$AJ:$AK),2,0),"---")</f>
        <v>---</v>
      </c>
      <c r="Q1293" s="59" t="str">
        <f>IFERROR(VLOOKUP(L1293,IF($M$4="TEI0187_REV01",RAW_m_TEI0187_REV01!$AD:$AF),3,0),"---")</f>
        <v>---</v>
      </c>
      <c r="R1293" s="59" t="str">
        <f>IFERROR(VLOOKUP(O1293,IF($M$4="TEI0187_REV01",RAW_m_TEI0187_REV01!$AE:$AG),3,0),"---")</f>
        <v>---</v>
      </c>
      <c r="S1293" s="59" t="str">
        <f t="shared" si="43"/>
        <v>---</v>
      </c>
    </row>
    <row r="1294" spans="2:19" ht="15" customHeight="1" x14ac:dyDescent="0.25">
      <c r="B1294" s="59">
        <f t="shared" si="44"/>
        <v>1289</v>
      </c>
      <c r="C1294" s="60">
        <f>IFERROR(IF($C$4="TEB0187_REV01",CALC_CONN_TEB0187_REV01!U1294,),"---")</f>
        <v>0</v>
      </c>
      <c r="D1294" s="59">
        <f>IFERROR(IF($C$4="TEB0187_REV01",CALC_CONN_TEB0187_REV01!D1294,),"---")</f>
        <v>0</v>
      </c>
      <c r="E1294" s="59">
        <f>IFERROR(IF($C$4="TEB0187_REV01",CALC_CONN_TEB0187_REV01!E1294,),"---")</f>
        <v>0</v>
      </c>
      <c r="F1294" s="59" t="str">
        <f>IFERROR(IF(VLOOKUP($D1294&amp;"-"&amp;$E1294,IF($C$4="TEB0187_REV01",CALC_CONN_TEB0187_REV01!$F:$I),4,0)="--","---",IF($C$4="TEB0187_REV01",CALC_CONN_TEB0187_REV01!$G1294&amp; " --&gt; " &amp;CALC_CONN_TEB0187_REV01!$I1294&amp; " --&gt; ")),"---")</f>
        <v>---</v>
      </c>
      <c r="G1294" s="59" t="str">
        <f>IFERROR(IF(VLOOKUP($D1294&amp;"-"&amp;$E1294,IF($C$4="TEB0187_REV01",CALC_CONN_TEB0187_REV01!$F:$H),3,0)="--",VLOOKUP($D1294&amp;"-"&amp;$E1294,IF($C$4="TEB0187_REV01",CALC_CONN_TEB0187_REV01!$F:$H),2,0),VLOOKUP($D1294&amp;"-"&amp;$E1294,IF($C$4="TEB0187_REV01",CALC_CONN_TEB0187_REV01!$F:$H),3,0)),"---")</f>
        <v>---</v>
      </c>
      <c r="H1294" s="59" t="str">
        <f>IFERROR(VLOOKUP(G1294,IF($C$4="TEB0187_REV01",CALC_CONN_TEB0187_REV01!$G:$T),14,0),"---")</f>
        <v>---</v>
      </c>
      <c r="I1294" s="59" t="str">
        <f>IFERROR(VLOOKUP($D1294&amp;"-"&amp;$E1294,IF($C$4="TEB0187_REV01",CALC_CONN_TEB0187_REV01!$F:$K,"???"),6,0),"---")</f>
        <v>---</v>
      </c>
      <c r="J1294" s="61" t="str">
        <f>IFERROR(VLOOKUP($D1294&amp;"-"&amp;$E1294,IF($C$4="TEB0187_REV01",CALC_CONN_TEB0187_REV01!$F:$M,"???"),8,0),"---")</f>
        <v>---</v>
      </c>
      <c r="K1294" s="62" t="str">
        <f>IFERROR(VLOOKUP($D1294&amp;"-"&amp;$E1294,IF($C$4="TEB0187_REV01",CALC_CONN_TEB0187_REV01!$F:$N),9,0),"---")</f>
        <v>---</v>
      </c>
      <c r="L1294" s="59" t="str">
        <f>IFERROR(VLOOKUP(K1294,B2B!$H$3:$I$2000,2,0),"---")</f>
        <v>---</v>
      </c>
      <c r="M1294" s="59" t="str">
        <f>IFERROR(VLOOKUP(L1294,IF($M$4="TEI0187_REV01",RAW_m_TEI0187_REV01!$AD:$AH),5,0),"---")</f>
        <v>---</v>
      </c>
      <c r="N1294" s="59" t="str">
        <f>IFERROR(VLOOKUP(L1294,IF($M$4="TEI0187_REV01",RAW_m_TEI0187_REV01!$AE:$AJ),6,0),"---")</f>
        <v>---</v>
      </c>
      <c r="O1294" s="63" t="str">
        <f>IFERROR(VLOOKUP(L1294,IF($M$4="TEI0187_REV01",RAW_m_TEI0187_REV01!$AD:$AE),2,0),"---")</f>
        <v>---</v>
      </c>
      <c r="P1294" s="59" t="str">
        <f>IFERROR(VLOOKUP(O1294,IF($M$4="TEI0187_REV01",RAW_m_TEI0187_REV01!$AJ:$AK),2,0),"---")</f>
        <v>---</v>
      </c>
      <c r="Q1294" s="59" t="str">
        <f>IFERROR(VLOOKUP(L1294,IF($M$4="TEI0187_REV01",RAW_m_TEI0187_REV01!$AD:$AF),3,0),"---")</f>
        <v>---</v>
      </c>
      <c r="R1294" s="59" t="str">
        <f>IFERROR(VLOOKUP(O1294,IF($M$4="TEI0187_REV01",RAW_m_TEI0187_REV01!$AE:$AG),3,0),"---")</f>
        <v>---</v>
      </c>
      <c r="S1294" s="59" t="str">
        <f t="shared" si="43"/>
        <v>---</v>
      </c>
    </row>
    <row r="1295" spans="2:19" ht="15" customHeight="1" x14ac:dyDescent="0.25">
      <c r="B1295" s="59">
        <f t="shared" si="44"/>
        <v>1290</v>
      </c>
      <c r="C1295" s="60">
        <f>IFERROR(IF($C$4="TEB0187_REV01",CALC_CONN_TEB0187_REV01!U1295,),"---")</f>
        <v>0</v>
      </c>
      <c r="D1295" s="59">
        <f>IFERROR(IF($C$4="TEB0187_REV01",CALC_CONN_TEB0187_REV01!D1295,),"---")</f>
        <v>0</v>
      </c>
      <c r="E1295" s="59">
        <f>IFERROR(IF($C$4="TEB0187_REV01",CALC_CONN_TEB0187_REV01!E1295,),"---")</f>
        <v>0</v>
      </c>
      <c r="F1295" s="59" t="str">
        <f>IFERROR(IF(VLOOKUP($D1295&amp;"-"&amp;$E1295,IF($C$4="TEB0187_REV01",CALC_CONN_TEB0187_REV01!$F:$I),4,0)="--","---",IF($C$4="TEB0187_REV01",CALC_CONN_TEB0187_REV01!$G1295&amp; " --&gt; " &amp;CALC_CONN_TEB0187_REV01!$I1295&amp; " --&gt; ")),"---")</f>
        <v>---</v>
      </c>
      <c r="G1295" s="59" t="str">
        <f>IFERROR(IF(VLOOKUP($D1295&amp;"-"&amp;$E1295,IF($C$4="TEB0187_REV01",CALC_CONN_TEB0187_REV01!$F:$H),3,0)="--",VLOOKUP($D1295&amp;"-"&amp;$E1295,IF($C$4="TEB0187_REV01",CALC_CONN_TEB0187_REV01!$F:$H),2,0),VLOOKUP($D1295&amp;"-"&amp;$E1295,IF($C$4="TEB0187_REV01",CALC_CONN_TEB0187_REV01!$F:$H),3,0)),"---")</f>
        <v>---</v>
      </c>
      <c r="H1295" s="59" t="str">
        <f>IFERROR(VLOOKUP(G1295,IF($C$4="TEB0187_REV01",CALC_CONN_TEB0187_REV01!$G:$T),14,0),"---")</f>
        <v>---</v>
      </c>
      <c r="I1295" s="59" t="str">
        <f>IFERROR(VLOOKUP($D1295&amp;"-"&amp;$E1295,IF($C$4="TEB0187_REV01",CALC_CONN_TEB0187_REV01!$F:$K,"???"),6,0),"---")</f>
        <v>---</v>
      </c>
      <c r="J1295" s="61" t="str">
        <f>IFERROR(VLOOKUP($D1295&amp;"-"&amp;$E1295,IF($C$4="TEB0187_REV01",CALC_CONN_TEB0187_REV01!$F:$M,"???"),8,0),"---")</f>
        <v>---</v>
      </c>
      <c r="K1295" s="62" t="str">
        <f>IFERROR(VLOOKUP($D1295&amp;"-"&amp;$E1295,IF($C$4="TEB0187_REV01",CALC_CONN_TEB0187_REV01!$F:$N),9,0),"---")</f>
        <v>---</v>
      </c>
      <c r="L1295" s="59" t="str">
        <f>IFERROR(VLOOKUP(K1295,B2B!$H$3:$I$2000,2,0),"---")</f>
        <v>---</v>
      </c>
      <c r="M1295" s="59" t="str">
        <f>IFERROR(VLOOKUP(L1295,IF($M$4="TEI0187_REV01",RAW_m_TEI0187_REV01!$AD:$AH),5,0),"---")</f>
        <v>---</v>
      </c>
      <c r="N1295" s="59" t="str">
        <f>IFERROR(VLOOKUP(L1295,IF($M$4="TEI0187_REV01",RAW_m_TEI0187_REV01!$AE:$AJ),6,0),"---")</f>
        <v>---</v>
      </c>
      <c r="O1295" s="63" t="str">
        <f>IFERROR(VLOOKUP(L1295,IF($M$4="TEI0187_REV01",RAW_m_TEI0187_REV01!$AD:$AE),2,0),"---")</f>
        <v>---</v>
      </c>
      <c r="P1295" s="59" t="str">
        <f>IFERROR(VLOOKUP(O1295,IF($M$4="TEI0187_REV01",RAW_m_TEI0187_REV01!$AJ:$AK),2,0),"---")</f>
        <v>---</v>
      </c>
      <c r="Q1295" s="59" t="str">
        <f>IFERROR(VLOOKUP(L1295,IF($M$4="TEI0187_REV01",RAW_m_TEI0187_REV01!$AD:$AF),3,0),"---")</f>
        <v>---</v>
      </c>
      <c r="R1295" s="59" t="str">
        <f>IFERROR(VLOOKUP(O1295,IF($M$4="TEI0187_REV01",RAW_m_TEI0187_REV01!$AE:$AG),3,0),"---")</f>
        <v>---</v>
      </c>
      <c r="S1295" s="59" t="str">
        <f t="shared" si="43"/>
        <v>---</v>
      </c>
    </row>
    <row r="1296" spans="2:19" ht="15" customHeight="1" x14ac:dyDescent="0.25">
      <c r="B1296" s="59">
        <f t="shared" si="44"/>
        <v>1291</v>
      </c>
      <c r="C1296" s="60">
        <f>IFERROR(IF($C$4="TEB0187_REV01",CALC_CONN_TEB0187_REV01!U1296,),"---")</f>
        <v>0</v>
      </c>
      <c r="D1296" s="59">
        <f>IFERROR(IF($C$4="TEB0187_REV01",CALC_CONN_TEB0187_REV01!D1296,),"---")</f>
        <v>0</v>
      </c>
      <c r="E1296" s="59">
        <f>IFERROR(IF($C$4="TEB0187_REV01",CALC_CONN_TEB0187_REV01!E1296,),"---")</f>
        <v>0</v>
      </c>
      <c r="F1296" s="59" t="str">
        <f>IFERROR(IF(VLOOKUP($D1296&amp;"-"&amp;$E1296,IF($C$4="TEB0187_REV01",CALC_CONN_TEB0187_REV01!$F:$I),4,0)="--","---",IF($C$4="TEB0187_REV01",CALC_CONN_TEB0187_REV01!$G1296&amp; " --&gt; " &amp;CALC_CONN_TEB0187_REV01!$I1296&amp; " --&gt; ")),"---")</f>
        <v>---</v>
      </c>
      <c r="G1296" s="59" t="str">
        <f>IFERROR(IF(VLOOKUP($D1296&amp;"-"&amp;$E1296,IF($C$4="TEB0187_REV01",CALC_CONN_TEB0187_REV01!$F:$H),3,0)="--",VLOOKUP($D1296&amp;"-"&amp;$E1296,IF($C$4="TEB0187_REV01",CALC_CONN_TEB0187_REV01!$F:$H),2,0),VLOOKUP($D1296&amp;"-"&amp;$E1296,IF($C$4="TEB0187_REV01",CALC_CONN_TEB0187_REV01!$F:$H),3,0)),"---")</f>
        <v>---</v>
      </c>
      <c r="H1296" s="59" t="str">
        <f>IFERROR(VLOOKUP(G1296,IF($C$4="TEB0187_REV01",CALC_CONN_TEB0187_REV01!$G:$T),14,0),"---")</f>
        <v>---</v>
      </c>
      <c r="I1296" s="59" t="str">
        <f>IFERROR(VLOOKUP($D1296&amp;"-"&amp;$E1296,IF($C$4="TEB0187_REV01",CALC_CONN_TEB0187_REV01!$F:$K,"???"),6,0),"---")</f>
        <v>---</v>
      </c>
      <c r="J1296" s="61" t="str">
        <f>IFERROR(VLOOKUP($D1296&amp;"-"&amp;$E1296,IF($C$4="TEB0187_REV01",CALC_CONN_TEB0187_REV01!$F:$M,"???"),8,0),"---")</f>
        <v>---</v>
      </c>
      <c r="K1296" s="62" t="str">
        <f>IFERROR(VLOOKUP($D1296&amp;"-"&amp;$E1296,IF($C$4="TEB0187_REV01",CALC_CONN_TEB0187_REV01!$F:$N),9,0),"---")</f>
        <v>---</v>
      </c>
      <c r="L1296" s="59" t="str">
        <f>IFERROR(VLOOKUP(K1296,B2B!$H$3:$I$2000,2,0),"---")</f>
        <v>---</v>
      </c>
      <c r="M1296" s="59" t="str">
        <f>IFERROR(VLOOKUP(L1296,IF($M$4="TEI0187_REV01",RAW_m_TEI0187_REV01!$AD:$AH),5,0),"---")</f>
        <v>---</v>
      </c>
      <c r="N1296" s="59" t="str">
        <f>IFERROR(VLOOKUP(L1296,IF($M$4="TEI0187_REV01",RAW_m_TEI0187_REV01!$AE:$AJ),6,0),"---")</f>
        <v>---</v>
      </c>
      <c r="O1296" s="63" t="str">
        <f>IFERROR(VLOOKUP(L1296,IF($M$4="TEI0187_REV01",RAW_m_TEI0187_REV01!$AD:$AE),2,0),"---")</f>
        <v>---</v>
      </c>
      <c r="P1296" s="59" t="str">
        <f>IFERROR(VLOOKUP(O1296,IF($M$4="TEI0187_REV01",RAW_m_TEI0187_REV01!$AJ:$AK),2,0),"---")</f>
        <v>---</v>
      </c>
      <c r="Q1296" s="59" t="str">
        <f>IFERROR(VLOOKUP(L1296,IF($M$4="TEI0187_REV01",RAW_m_TEI0187_REV01!$AD:$AF),3,0),"---")</f>
        <v>---</v>
      </c>
      <c r="R1296" s="59" t="str">
        <f>IFERROR(VLOOKUP(O1296,IF($M$4="TEI0187_REV01",RAW_m_TEI0187_REV01!$AE:$AG),3,0),"---")</f>
        <v>---</v>
      </c>
      <c r="S1296" s="59" t="str">
        <f t="shared" si="43"/>
        <v>---</v>
      </c>
    </row>
    <row r="1297" spans="2:19" ht="15" customHeight="1" x14ac:dyDescent="0.25">
      <c r="B1297" s="59">
        <f t="shared" si="44"/>
        <v>1292</v>
      </c>
      <c r="C1297" s="60">
        <f>IFERROR(IF($C$4="TEB0187_REV01",CALC_CONN_TEB0187_REV01!U1297,),"---")</f>
        <v>0</v>
      </c>
      <c r="D1297" s="59">
        <f>IFERROR(IF($C$4="TEB0187_REV01",CALC_CONN_TEB0187_REV01!D1297,),"---")</f>
        <v>0</v>
      </c>
      <c r="E1297" s="59">
        <f>IFERROR(IF($C$4="TEB0187_REV01",CALC_CONN_TEB0187_REV01!E1297,),"---")</f>
        <v>0</v>
      </c>
      <c r="F1297" s="59" t="str">
        <f>IFERROR(IF(VLOOKUP($D1297&amp;"-"&amp;$E1297,IF($C$4="TEB0187_REV01",CALC_CONN_TEB0187_REV01!$F:$I),4,0)="--","---",IF($C$4="TEB0187_REV01",CALC_CONN_TEB0187_REV01!$G1297&amp; " --&gt; " &amp;CALC_CONN_TEB0187_REV01!$I1297&amp; " --&gt; ")),"---")</f>
        <v>---</v>
      </c>
      <c r="G1297" s="59" t="str">
        <f>IFERROR(IF(VLOOKUP($D1297&amp;"-"&amp;$E1297,IF($C$4="TEB0187_REV01",CALC_CONN_TEB0187_REV01!$F:$H),3,0)="--",VLOOKUP($D1297&amp;"-"&amp;$E1297,IF($C$4="TEB0187_REV01",CALC_CONN_TEB0187_REV01!$F:$H),2,0),VLOOKUP($D1297&amp;"-"&amp;$E1297,IF($C$4="TEB0187_REV01",CALC_CONN_TEB0187_REV01!$F:$H),3,0)),"---")</f>
        <v>---</v>
      </c>
      <c r="H1297" s="59" t="str">
        <f>IFERROR(VLOOKUP(G1297,IF($C$4="TEB0187_REV01",CALC_CONN_TEB0187_REV01!$G:$T),14,0),"---")</f>
        <v>---</v>
      </c>
      <c r="I1297" s="59" t="str">
        <f>IFERROR(VLOOKUP($D1297&amp;"-"&amp;$E1297,IF($C$4="TEB0187_REV01",CALC_CONN_TEB0187_REV01!$F:$K,"???"),6,0),"---")</f>
        <v>---</v>
      </c>
      <c r="J1297" s="61" t="str">
        <f>IFERROR(VLOOKUP($D1297&amp;"-"&amp;$E1297,IF($C$4="TEB0187_REV01",CALC_CONN_TEB0187_REV01!$F:$M,"???"),8,0),"---")</f>
        <v>---</v>
      </c>
      <c r="K1297" s="62" t="str">
        <f>IFERROR(VLOOKUP($D1297&amp;"-"&amp;$E1297,IF($C$4="TEB0187_REV01",CALC_CONN_TEB0187_REV01!$F:$N),9,0),"---")</f>
        <v>---</v>
      </c>
      <c r="L1297" s="59" t="str">
        <f>IFERROR(VLOOKUP(K1297,B2B!$H$3:$I$2000,2,0),"---")</f>
        <v>---</v>
      </c>
      <c r="M1297" s="59" t="str">
        <f>IFERROR(VLOOKUP(L1297,IF($M$4="TEI0187_REV01",RAW_m_TEI0187_REV01!$AD:$AH),5,0),"---")</f>
        <v>---</v>
      </c>
      <c r="N1297" s="59" t="str">
        <f>IFERROR(VLOOKUP(L1297,IF($M$4="TEI0187_REV01",RAW_m_TEI0187_REV01!$AE:$AJ),6,0),"---")</f>
        <v>---</v>
      </c>
      <c r="O1297" s="63" t="str">
        <f>IFERROR(VLOOKUP(L1297,IF($M$4="TEI0187_REV01",RAW_m_TEI0187_REV01!$AD:$AE),2,0),"---")</f>
        <v>---</v>
      </c>
      <c r="P1297" s="59" t="str">
        <f>IFERROR(VLOOKUP(O1297,IF($M$4="TEI0187_REV01",RAW_m_TEI0187_REV01!$AJ:$AK),2,0),"---")</f>
        <v>---</v>
      </c>
      <c r="Q1297" s="59" t="str">
        <f>IFERROR(VLOOKUP(L1297,IF($M$4="TEI0187_REV01",RAW_m_TEI0187_REV01!$AD:$AF),3,0),"---")</f>
        <v>---</v>
      </c>
      <c r="R1297" s="59" t="str">
        <f>IFERROR(VLOOKUP(O1297,IF($M$4="TEI0187_REV01",RAW_m_TEI0187_REV01!$AE:$AG),3,0),"---")</f>
        <v>---</v>
      </c>
      <c r="S1297" s="59" t="str">
        <f t="shared" si="43"/>
        <v>---</v>
      </c>
    </row>
    <row r="1298" spans="2:19" ht="15" customHeight="1" x14ac:dyDescent="0.25">
      <c r="B1298" s="59">
        <f t="shared" si="44"/>
        <v>1293</v>
      </c>
      <c r="C1298" s="60">
        <f>IFERROR(IF($C$4="TEB0187_REV01",CALC_CONN_TEB0187_REV01!U1298,),"---")</f>
        <v>0</v>
      </c>
      <c r="D1298" s="59">
        <f>IFERROR(IF($C$4="TEB0187_REV01",CALC_CONN_TEB0187_REV01!D1298,),"---")</f>
        <v>0</v>
      </c>
      <c r="E1298" s="59">
        <f>IFERROR(IF($C$4="TEB0187_REV01",CALC_CONN_TEB0187_REV01!E1298,),"---")</f>
        <v>0</v>
      </c>
      <c r="F1298" s="59" t="str">
        <f>IFERROR(IF(VLOOKUP($D1298&amp;"-"&amp;$E1298,IF($C$4="TEB0187_REV01",CALC_CONN_TEB0187_REV01!$F:$I),4,0)="--","---",IF($C$4="TEB0187_REV01",CALC_CONN_TEB0187_REV01!$G1298&amp; " --&gt; " &amp;CALC_CONN_TEB0187_REV01!$I1298&amp; " --&gt; ")),"---")</f>
        <v>---</v>
      </c>
      <c r="G1298" s="59" t="str">
        <f>IFERROR(IF(VLOOKUP($D1298&amp;"-"&amp;$E1298,IF($C$4="TEB0187_REV01",CALC_CONN_TEB0187_REV01!$F:$H),3,0)="--",VLOOKUP($D1298&amp;"-"&amp;$E1298,IF($C$4="TEB0187_REV01",CALC_CONN_TEB0187_REV01!$F:$H),2,0),VLOOKUP($D1298&amp;"-"&amp;$E1298,IF($C$4="TEB0187_REV01",CALC_CONN_TEB0187_REV01!$F:$H),3,0)),"---")</f>
        <v>---</v>
      </c>
      <c r="H1298" s="59" t="str">
        <f>IFERROR(VLOOKUP(G1298,IF($C$4="TEB0187_REV01",CALC_CONN_TEB0187_REV01!$G:$T),14,0),"---")</f>
        <v>---</v>
      </c>
      <c r="I1298" s="59" t="str">
        <f>IFERROR(VLOOKUP($D1298&amp;"-"&amp;$E1298,IF($C$4="TEB0187_REV01",CALC_CONN_TEB0187_REV01!$F:$K,"???"),6,0),"---")</f>
        <v>---</v>
      </c>
      <c r="J1298" s="61" t="str">
        <f>IFERROR(VLOOKUP($D1298&amp;"-"&amp;$E1298,IF($C$4="TEB0187_REV01",CALC_CONN_TEB0187_REV01!$F:$M,"???"),8,0),"---")</f>
        <v>---</v>
      </c>
      <c r="K1298" s="62" t="str">
        <f>IFERROR(VLOOKUP($D1298&amp;"-"&amp;$E1298,IF($C$4="TEB0187_REV01",CALC_CONN_TEB0187_REV01!$F:$N),9,0),"---")</f>
        <v>---</v>
      </c>
      <c r="L1298" s="59" t="str">
        <f>IFERROR(VLOOKUP(K1298,B2B!$H$3:$I$2000,2,0),"---")</f>
        <v>---</v>
      </c>
      <c r="M1298" s="59" t="str">
        <f>IFERROR(VLOOKUP(L1298,IF($M$4="TEI0187_REV01",RAW_m_TEI0187_REV01!$AD:$AH),5,0),"---")</f>
        <v>---</v>
      </c>
      <c r="N1298" s="59" t="str">
        <f>IFERROR(VLOOKUP(L1298,IF($M$4="TEI0187_REV01",RAW_m_TEI0187_REV01!$AE:$AJ),6,0),"---")</f>
        <v>---</v>
      </c>
      <c r="O1298" s="63" t="str">
        <f>IFERROR(VLOOKUP(L1298,IF($M$4="TEI0187_REV01",RAW_m_TEI0187_REV01!$AD:$AE),2,0),"---")</f>
        <v>---</v>
      </c>
      <c r="P1298" s="59" t="str">
        <f>IFERROR(VLOOKUP(O1298,IF($M$4="TEI0187_REV01",RAW_m_TEI0187_REV01!$AJ:$AK),2,0),"---")</f>
        <v>---</v>
      </c>
      <c r="Q1298" s="59" t="str">
        <f>IFERROR(VLOOKUP(L1298,IF($M$4="TEI0187_REV01",RAW_m_TEI0187_REV01!$AD:$AF),3,0),"---")</f>
        <v>---</v>
      </c>
      <c r="R1298" s="59" t="str">
        <f>IFERROR(VLOOKUP(O1298,IF($M$4="TEI0187_REV01",RAW_m_TEI0187_REV01!$AE:$AG),3,0),"---")</f>
        <v>---</v>
      </c>
      <c r="S1298" s="59" t="str">
        <f t="shared" si="43"/>
        <v>---</v>
      </c>
    </row>
    <row r="1299" spans="2:19" ht="15" customHeight="1" x14ac:dyDescent="0.25">
      <c r="B1299" s="59">
        <f t="shared" si="44"/>
        <v>1294</v>
      </c>
      <c r="C1299" s="60">
        <f>IFERROR(IF($C$4="TEB0187_REV01",CALC_CONN_TEB0187_REV01!U1299,),"---")</f>
        <v>0</v>
      </c>
      <c r="D1299" s="59">
        <f>IFERROR(IF($C$4="TEB0187_REV01",CALC_CONN_TEB0187_REV01!D1299,),"---")</f>
        <v>0</v>
      </c>
      <c r="E1299" s="59">
        <f>IFERROR(IF($C$4="TEB0187_REV01",CALC_CONN_TEB0187_REV01!E1299,),"---")</f>
        <v>0</v>
      </c>
      <c r="F1299" s="59" t="str">
        <f>IFERROR(IF(VLOOKUP($D1299&amp;"-"&amp;$E1299,IF($C$4="TEB0187_REV01",CALC_CONN_TEB0187_REV01!$F:$I),4,0)="--","---",IF($C$4="TEB0187_REV01",CALC_CONN_TEB0187_REV01!$G1299&amp; " --&gt; " &amp;CALC_CONN_TEB0187_REV01!$I1299&amp; " --&gt; ")),"---")</f>
        <v>---</v>
      </c>
      <c r="G1299" s="59" t="str">
        <f>IFERROR(IF(VLOOKUP($D1299&amp;"-"&amp;$E1299,IF($C$4="TEB0187_REV01",CALC_CONN_TEB0187_REV01!$F:$H),3,0)="--",VLOOKUP($D1299&amp;"-"&amp;$E1299,IF($C$4="TEB0187_REV01",CALC_CONN_TEB0187_REV01!$F:$H),2,0),VLOOKUP($D1299&amp;"-"&amp;$E1299,IF($C$4="TEB0187_REV01",CALC_CONN_TEB0187_REV01!$F:$H),3,0)),"---")</f>
        <v>---</v>
      </c>
      <c r="H1299" s="59" t="str">
        <f>IFERROR(VLOOKUP(G1299,IF($C$4="TEB0187_REV01",CALC_CONN_TEB0187_REV01!$G:$T),14,0),"---")</f>
        <v>---</v>
      </c>
      <c r="I1299" s="59" t="str">
        <f>IFERROR(VLOOKUP($D1299&amp;"-"&amp;$E1299,IF($C$4="TEB0187_REV01",CALC_CONN_TEB0187_REV01!$F:$K,"???"),6,0),"---")</f>
        <v>---</v>
      </c>
      <c r="J1299" s="61" t="str">
        <f>IFERROR(VLOOKUP($D1299&amp;"-"&amp;$E1299,IF($C$4="TEB0187_REV01",CALC_CONN_TEB0187_REV01!$F:$M,"???"),8,0),"---")</f>
        <v>---</v>
      </c>
      <c r="K1299" s="62" t="str">
        <f>IFERROR(VLOOKUP($D1299&amp;"-"&amp;$E1299,IF($C$4="TEB0187_REV01",CALC_CONN_TEB0187_REV01!$F:$N),9,0),"---")</f>
        <v>---</v>
      </c>
      <c r="L1299" s="59" t="str">
        <f>IFERROR(VLOOKUP(K1299,B2B!$H$3:$I$2000,2,0),"---")</f>
        <v>---</v>
      </c>
      <c r="M1299" s="59" t="str">
        <f>IFERROR(VLOOKUP(L1299,IF($M$4="TEI0187_REV01",RAW_m_TEI0187_REV01!$AD:$AH),5,0),"---")</f>
        <v>---</v>
      </c>
      <c r="N1299" s="59" t="str">
        <f>IFERROR(VLOOKUP(L1299,IF($M$4="TEI0187_REV01",RAW_m_TEI0187_REV01!$AE:$AJ),6,0),"---")</f>
        <v>---</v>
      </c>
      <c r="O1299" s="63" t="str">
        <f>IFERROR(VLOOKUP(L1299,IF($M$4="TEI0187_REV01",RAW_m_TEI0187_REV01!$AD:$AE),2,0),"---")</f>
        <v>---</v>
      </c>
      <c r="P1299" s="59" t="str">
        <f>IFERROR(VLOOKUP(O1299,IF($M$4="TEI0187_REV01",RAW_m_TEI0187_REV01!$AJ:$AK),2,0),"---")</f>
        <v>---</v>
      </c>
      <c r="Q1299" s="59" t="str">
        <f>IFERROR(VLOOKUP(L1299,IF($M$4="TEI0187_REV01",RAW_m_TEI0187_REV01!$AD:$AF),3,0),"---")</f>
        <v>---</v>
      </c>
      <c r="R1299" s="59" t="str">
        <f>IFERROR(VLOOKUP(O1299,IF($M$4="TEI0187_REV01",RAW_m_TEI0187_REV01!$AE:$AG),3,0),"---")</f>
        <v>---</v>
      </c>
      <c r="S1299" s="59" t="str">
        <f t="shared" si="43"/>
        <v>---</v>
      </c>
    </row>
    <row r="1300" spans="2:19" ht="15" customHeight="1" x14ac:dyDescent="0.25">
      <c r="B1300" s="59">
        <f t="shared" si="44"/>
        <v>1295</v>
      </c>
      <c r="C1300" s="60">
        <f>IFERROR(IF($C$4="TEB0187_REV01",CALC_CONN_TEB0187_REV01!U1300,),"---")</f>
        <v>0</v>
      </c>
      <c r="D1300" s="59">
        <f>IFERROR(IF($C$4="TEB0187_REV01",CALC_CONN_TEB0187_REV01!D1300,),"---")</f>
        <v>0</v>
      </c>
      <c r="E1300" s="59">
        <f>IFERROR(IF($C$4="TEB0187_REV01",CALC_CONN_TEB0187_REV01!E1300,),"---")</f>
        <v>0</v>
      </c>
      <c r="F1300" s="59" t="str">
        <f>IFERROR(IF(VLOOKUP($D1300&amp;"-"&amp;$E1300,IF($C$4="TEB0187_REV01",CALC_CONN_TEB0187_REV01!$F:$I),4,0)="--","---",IF($C$4="TEB0187_REV01",CALC_CONN_TEB0187_REV01!$G1300&amp; " --&gt; " &amp;CALC_CONN_TEB0187_REV01!$I1300&amp; " --&gt; ")),"---")</f>
        <v>---</v>
      </c>
      <c r="G1300" s="59" t="str">
        <f>IFERROR(IF(VLOOKUP($D1300&amp;"-"&amp;$E1300,IF($C$4="TEB0187_REV01",CALC_CONN_TEB0187_REV01!$F:$H),3,0)="--",VLOOKUP($D1300&amp;"-"&amp;$E1300,IF($C$4="TEB0187_REV01",CALC_CONN_TEB0187_REV01!$F:$H),2,0),VLOOKUP($D1300&amp;"-"&amp;$E1300,IF($C$4="TEB0187_REV01",CALC_CONN_TEB0187_REV01!$F:$H),3,0)),"---")</f>
        <v>---</v>
      </c>
      <c r="H1300" s="59" t="str">
        <f>IFERROR(VLOOKUP(G1300,IF($C$4="TEB0187_REV01",CALC_CONN_TEB0187_REV01!$G:$T),14,0),"---")</f>
        <v>---</v>
      </c>
      <c r="I1300" s="59" t="str">
        <f>IFERROR(VLOOKUP($D1300&amp;"-"&amp;$E1300,IF($C$4="TEB0187_REV01",CALC_CONN_TEB0187_REV01!$F:$K,"???"),6,0),"---")</f>
        <v>---</v>
      </c>
      <c r="J1300" s="61" t="str">
        <f>IFERROR(VLOOKUP($D1300&amp;"-"&amp;$E1300,IF($C$4="TEB0187_REV01",CALC_CONN_TEB0187_REV01!$F:$M,"???"),8,0),"---")</f>
        <v>---</v>
      </c>
      <c r="K1300" s="62" t="str">
        <f>IFERROR(VLOOKUP($D1300&amp;"-"&amp;$E1300,IF($C$4="TEB0187_REV01",CALC_CONN_TEB0187_REV01!$F:$N),9,0),"---")</f>
        <v>---</v>
      </c>
      <c r="L1300" s="59" t="str">
        <f>IFERROR(VLOOKUP(K1300,B2B!$H$3:$I$2000,2,0),"---")</f>
        <v>---</v>
      </c>
      <c r="M1300" s="59" t="str">
        <f>IFERROR(VLOOKUP(L1300,IF($M$4="TEI0187_REV01",RAW_m_TEI0187_REV01!$AD:$AH),5,0),"---")</f>
        <v>---</v>
      </c>
      <c r="N1300" s="59" t="str">
        <f>IFERROR(VLOOKUP(L1300,IF($M$4="TEI0187_REV01",RAW_m_TEI0187_REV01!$AE:$AJ),6,0),"---")</f>
        <v>---</v>
      </c>
      <c r="O1300" s="63" t="str">
        <f>IFERROR(VLOOKUP(L1300,IF($M$4="TEI0187_REV01",RAW_m_TEI0187_REV01!$AD:$AE),2,0),"---")</f>
        <v>---</v>
      </c>
      <c r="P1300" s="59" t="str">
        <f>IFERROR(VLOOKUP(O1300,IF($M$4="TEI0187_REV01",RAW_m_TEI0187_REV01!$AJ:$AK),2,0),"---")</f>
        <v>---</v>
      </c>
      <c r="Q1300" s="59" t="str">
        <f>IFERROR(VLOOKUP(L1300,IF($M$4="TEI0187_REV01",RAW_m_TEI0187_REV01!$AD:$AF),3,0),"---")</f>
        <v>---</v>
      </c>
      <c r="R1300" s="59" t="str">
        <f>IFERROR(VLOOKUP(O1300,IF($M$4="TEI0187_REV01",RAW_m_TEI0187_REV01!$AE:$AG),3,0),"---")</f>
        <v>---</v>
      </c>
      <c r="S1300" s="59" t="str">
        <f t="shared" si="43"/>
        <v>---</v>
      </c>
    </row>
    <row r="1301" spans="2:19" ht="15" customHeight="1" x14ac:dyDescent="0.25">
      <c r="B1301" s="59">
        <f t="shared" si="44"/>
        <v>1296</v>
      </c>
      <c r="C1301" s="60">
        <f>IFERROR(IF($C$4="TEB0187_REV01",CALC_CONN_TEB0187_REV01!U1301,),"---")</f>
        <v>0</v>
      </c>
      <c r="D1301" s="59">
        <f>IFERROR(IF($C$4="TEB0187_REV01",CALC_CONN_TEB0187_REV01!D1301,),"---")</f>
        <v>0</v>
      </c>
      <c r="E1301" s="59">
        <f>IFERROR(IF($C$4="TEB0187_REV01",CALC_CONN_TEB0187_REV01!E1301,),"---")</f>
        <v>0</v>
      </c>
      <c r="F1301" s="59" t="str">
        <f>IFERROR(IF(VLOOKUP($D1301&amp;"-"&amp;$E1301,IF($C$4="TEB0187_REV01",CALC_CONN_TEB0187_REV01!$F:$I),4,0)="--","---",IF($C$4="TEB0187_REV01",CALC_CONN_TEB0187_REV01!$G1301&amp; " --&gt; " &amp;CALC_CONN_TEB0187_REV01!$I1301&amp; " --&gt; ")),"---")</f>
        <v>---</v>
      </c>
      <c r="G1301" s="59" t="str">
        <f>IFERROR(IF(VLOOKUP($D1301&amp;"-"&amp;$E1301,IF($C$4="TEB0187_REV01",CALC_CONN_TEB0187_REV01!$F:$H),3,0)="--",VLOOKUP($D1301&amp;"-"&amp;$E1301,IF($C$4="TEB0187_REV01",CALC_CONN_TEB0187_REV01!$F:$H),2,0),VLOOKUP($D1301&amp;"-"&amp;$E1301,IF($C$4="TEB0187_REV01",CALC_CONN_TEB0187_REV01!$F:$H),3,0)),"---")</f>
        <v>---</v>
      </c>
      <c r="H1301" s="59" t="str">
        <f>IFERROR(VLOOKUP(G1301,IF($C$4="TEB0187_REV01",CALC_CONN_TEB0187_REV01!$G:$T),14,0),"---")</f>
        <v>---</v>
      </c>
      <c r="I1301" s="59" t="str">
        <f>IFERROR(VLOOKUP($D1301&amp;"-"&amp;$E1301,IF($C$4="TEB0187_REV01",CALC_CONN_TEB0187_REV01!$F:$K,"???"),6,0),"---")</f>
        <v>---</v>
      </c>
      <c r="J1301" s="61" t="str">
        <f>IFERROR(VLOOKUP($D1301&amp;"-"&amp;$E1301,IF($C$4="TEB0187_REV01",CALC_CONN_TEB0187_REV01!$F:$M,"???"),8,0),"---")</f>
        <v>---</v>
      </c>
      <c r="K1301" s="62" t="str">
        <f>IFERROR(VLOOKUP($D1301&amp;"-"&amp;$E1301,IF($C$4="TEB0187_REV01",CALC_CONN_TEB0187_REV01!$F:$N),9,0),"---")</f>
        <v>---</v>
      </c>
      <c r="L1301" s="59" t="str">
        <f>IFERROR(VLOOKUP(K1301,B2B!$H$3:$I$2000,2,0),"---")</f>
        <v>---</v>
      </c>
      <c r="M1301" s="59" t="str">
        <f>IFERROR(VLOOKUP(L1301,IF($M$4="TEI0187_REV01",RAW_m_TEI0187_REV01!$AD:$AH),5,0),"---")</f>
        <v>---</v>
      </c>
      <c r="N1301" s="59" t="str">
        <f>IFERROR(VLOOKUP(L1301,IF($M$4="TEI0187_REV01",RAW_m_TEI0187_REV01!$AE:$AJ),6,0),"---")</f>
        <v>---</v>
      </c>
      <c r="O1301" s="63" t="str">
        <f>IFERROR(VLOOKUP(L1301,IF($M$4="TEI0187_REV01",RAW_m_TEI0187_REV01!$AD:$AE),2,0),"---")</f>
        <v>---</v>
      </c>
      <c r="P1301" s="59" t="str">
        <f>IFERROR(VLOOKUP(O1301,IF($M$4="TEI0187_REV01",RAW_m_TEI0187_REV01!$AJ:$AK),2,0),"---")</f>
        <v>---</v>
      </c>
      <c r="Q1301" s="59" t="str">
        <f>IFERROR(VLOOKUP(L1301,IF($M$4="TEI0187_REV01",RAW_m_TEI0187_REV01!$AD:$AF),3,0),"---")</f>
        <v>---</v>
      </c>
      <c r="R1301" s="59" t="str">
        <f>IFERROR(VLOOKUP(O1301,IF($M$4="TEI0187_REV01",RAW_m_TEI0187_REV01!$AE:$AG),3,0),"---")</f>
        <v>---</v>
      </c>
      <c r="S1301" s="59" t="str">
        <f t="shared" si="43"/>
        <v>---</v>
      </c>
    </row>
    <row r="1302" spans="2:19" ht="15" customHeight="1" x14ac:dyDescent="0.25">
      <c r="B1302" s="59">
        <f t="shared" si="44"/>
        <v>1297</v>
      </c>
      <c r="C1302" s="60">
        <f>IFERROR(IF($C$4="TEB0187_REV01",CALC_CONN_TEB0187_REV01!U1302,),"---")</f>
        <v>0</v>
      </c>
      <c r="D1302" s="59">
        <f>IFERROR(IF($C$4="TEB0187_REV01",CALC_CONN_TEB0187_REV01!D1302,),"---")</f>
        <v>0</v>
      </c>
      <c r="E1302" s="59">
        <f>IFERROR(IF($C$4="TEB0187_REV01",CALC_CONN_TEB0187_REV01!E1302,),"---")</f>
        <v>0</v>
      </c>
      <c r="F1302" s="59" t="str">
        <f>IFERROR(IF(VLOOKUP($D1302&amp;"-"&amp;$E1302,IF($C$4="TEB0187_REV01",CALC_CONN_TEB0187_REV01!$F:$I),4,0)="--","---",IF($C$4="TEB0187_REV01",CALC_CONN_TEB0187_REV01!$G1302&amp; " --&gt; " &amp;CALC_CONN_TEB0187_REV01!$I1302&amp; " --&gt; ")),"---")</f>
        <v>---</v>
      </c>
      <c r="G1302" s="59" t="str">
        <f>IFERROR(IF(VLOOKUP($D1302&amp;"-"&amp;$E1302,IF($C$4="TEB0187_REV01",CALC_CONN_TEB0187_REV01!$F:$H),3,0)="--",VLOOKUP($D1302&amp;"-"&amp;$E1302,IF($C$4="TEB0187_REV01",CALC_CONN_TEB0187_REV01!$F:$H),2,0),VLOOKUP($D1302&amp;"-"&amp;$E1302,IF($C$4="TEB0187_REV01",CALC_CONN_TEB0187_REV01!$F:$H),3,0)),"---")</f>
        <v>---</v>
      </c>
      <c r="H1302" s="59" t="str">
        <f>IFERROR(VLOOKUP(G1302,IF($C$4="TEB0187_REV01",CALC_CONN_TEB0187_REV01!$G:$T),14,0),"---")</f>
        <v>---</v>
      </c>
      <c r="I1302" s="59" t="str">
        <f>IFERROR(VLOOKUP($D1302&amp;"-"&amp;$E1302,IF($C$4="TEB0187_REV01",CALC_CONN_TEB0187_REV01!$F:$K,"???"),6,0),"---")</f>
        <v>---</v>
      </c>
      <c r="J1302" s="61" t="str">
        <f>IFERROR(VLOOKUP($D1302&amp;"-"&amp;$E1302,IF($C$4="TEB0187_REV01",CALC_CONN_TEB0187_REV01!$F:$M,"???"),8,0),"---")</f>
        <v>---</v>
      </c>
      <c r="K1302" s="62" t="str">
        <f>IFERROR(VLOOKUP($D1302&amp;"-"&amp;$E1302,IF($C$4="TEB0187_REV01",CALC_CONN_TEB0187_REV01!$F:$N),9,0),"---")</f>
        <v>---</v>
      </c>
      <c r="L1302" s="59" t="str">
        <f>IFERROR(VLOOKUP(K1302,B2B!$H$3:$I$2000,2,0),"---")</f>
        <v>---</v>
      </c>
      <c r="M1302" s="59" t="str">
        <f>IFERROR(VLOOKUP(L1302,IF($M$4="TEI0187_REV01",RAW_m_TEI0187_REV01!$AD:$AH),5,0),"---")</f>
        <v>---</v>
      </c>
      <c r="N1302" s="59" t="str">
        <f>IFERROR(VLOOKUP(L1302,IF($M$4="TEI0187_REV01",RAW_m_TEI0187_REV01!$AE:$AJ),6,0),"---")</f>
        <v>---</v>
      </c>
      <c r="O1302" s="63" t="str">
        <f>IFERROR(VLOOKUP(L1302,IF($M$4="TEI0187_REV01",RAW_m_TEI0187_REV01!$AD:$AE),2,0),"---")</f>
        <v>---</v>
      </c>
      <c r="P1302" s="59" t="str">
        <f>IFERROR(VLOOKUP(O1302,IF($M$4="TEI0187_REV01",RAW_m_TEI0187_REV01!$AJ:$AK),2,0),"---")</f>
        <v>---</v>
      </c>
      <c r="Q1302" s="59" t="str">
        <f>IFERROR(VLOOKUP(L1302,IF($M$4="TEI0187_REV01",RAW_m_TEI0187_REV01!$AD:$AF),3,0),"---")</f>
        <v>---</v>
      </c>
      <c r="R1302" s="59" t="str">
        <f>IFERROR(VLOOKUP(O1302,IF($M$4="TEI0187_REV01",RAW_m_TEI0187_REV01!$AE:$AG),3,0),"---")</f>
        <v>---</v>
      </c>
      <c r="S1302" s="59" t="str">
        <f t="shared" si="43"/>
        <v>---</v>
      </c>
    </row>
    <row r="1303" spans="2:19" ht="15" customHeight="1" x14ac:dyDescent="0.25">
      <c r="B1303" s="59">
        <f t="shared" si="44"/>
        <v>1298</v>
      </c>
      <c r="C1303" s="60">
        <f>IFERROR(IF($C$4="TEB0187_REV01",CALC_CONN_TEB0187_REV01!U1303,),"---")</f>
        <v>0</v>
      </c>
      <c r="D1303" s="59">
        <f>IFERROR(IF($C$4="TEB0187_REV01",CALC_CONN_TEB0187_REV01!D1303,),"---")</f>
        <v>0</v>
      </c>
      <c r="E1303" s="59">
        <f>IFERROR(IF($C$4="TEB0187_REV01",CALC_CONN_TEB0187_REV01!E1303,),"---")</f>
        <v>0</v>
      </c>
      <c r="F1303" s="59" t="str">
        <f>IFERROR(IF(VLOOKUP($D1303&amp;"-"&amp;$E1303,IF($C$4="TEB0187_REV01",CALC_CONN_TEB0187_REV01!$F:$I),4,0)="--","---",IF($C$4="TEB0187_REV01",CALC_CONN_TEB0187_REV01!$G1303&amp; " --&gt; " &amp;CALC_CONN_TEB0187_REV01!$I1303&amp; " --&gt; ")),"---")</f>
        <v>---</v>
      </c>
      <c r="G1303" s="59" t="str">
        <f>IFERROR(IF(VLOOKUP($D1303&amp;"-"&amp;$E1303,IF($C$4="TEB0187_REV01",CALC_CONN_TEB0187_REV01!$F:$H),3,0)="--",VLOOKUP($D1303&amp;"-"&amp;$E1303,IF($C$4="TEB0187_REV01",CALC_CONN_TEB0187_REV01!$F:$H),2,0),VLOOKUP($D1303&amp;"-"&amp;$E1303,IF($C$4="TEB0187_REV01",CALC_CONN_TEB0187_REV01!$F:$H),3,0)),"---")</f>
        <v>---</v>
      </c>
      <c r="H1303" s="59" t="str">
        <f>IFERROR(VLOOKUP(G1303,IF($C$4="TEB0187_REV01",CALC_CONN_TEB0187_REV01!$G:$T),14,0),"---")</f>
        <v>---</v>
      </c>
      <c r="I1303" s="59" t="str">
        <f>IFERROR(VLOOKUP($D1303&amp;"-"&amp;$E1303,IF($C$4="TEB0187_REV01",CALC_CONN_TEB0187_REV01!$F:$K,"???"),6,0),"---")</f>
        <v>---</v>
      </c>
      <c r="J1303" s="61" t="str">
        <f>IFERROR(VLOOKUP($D1303&amp;"-"&amp;$E1303,IF($C$4="TEB0187_REV01",CALC_CONN_TEB0187_REV01!$F:$M,"???"),8,0),"---")</f>
        <v>---</v>
      </c>
      <c r="K1303" s="62" t="str">
        <f>IFERROR(VLOOKUP($D1303&amp;"-"&amp;$E1303,IF($C$4="TEB0187_REV01",CALC_CONN_TEB0187_REV01!$F:$N),9,0),"---")</f>
        <v>---</v>
      </c>
      <c r="L1303" s="59" t="str">
        <f>IFERROR(VLOOKUP(K1303,B2B!$H$3:$I$2000,2,0),"---")</f>
        <v>---</v>
      </c>
      <c r="M1303" s="59" t="str">
        <f>IFERROR(VLOOKUP(L1303,IF($M$4="TEI0187_REV01",RAW_m_TEI0187_REV01!$AD:$AH),5,0),"---")</f>
        <v>---</v>
      </c>
      <c r="N1303" s="59" t="str">
        <f>IFERROR(VLOOKUP(L1303,IF($M$4="TEI0187_REV01",RAW_m_TEI0187_REV01!$AE:$AJ),6,0),"---")</f>
        <v>---</v>
      </c>
      <c r="O1303" s="63" t="str">
        <f>IFERROR(VLOOKUP(L1303,IF($M$4="TEI0187_REV01",RAW_m_TEI0187_REV01!$AD:$AE),2,0),"---")</f>
        <v>---</v>
      </c>
      <c r="P1303" s="59" t="str">
        <f>IFERROR(VLOOKUP(O1303,IF($M$4="TEI0187_REV01",RAW_m_TEI0187_REV01!$AJ:$AK),2,0),"---")</f>
        <v>---</v>
      </c>
      <c r="Q1303" s="59" t="str">
        <f>IFERROR(VLOOKUP(L1303,IF($M$4="TEI0187_REV01",RAW_m_TEI0187_REV01!$AD:$AF),3,0),"---")</f>
        <v>---</v>
      </c>
      <c r="R1303" s="59" t="str">
        <f>IFERROR(VLOOKUP(O1303,IF($M$4="TEI0187_REV01",RAW_m_TEI0187_REV01!$AE:$AG),3,0),"---")</f>
        <v>---</v>
      </c>
      <c r="S1303" s="59" t="str">
        <f t="shared" si="43"/>
        <v>---</v>
      </c>
    </row>
    <row r="1304" spans="2:19" ht="15" customHeight="1" x14ac:dyDescent="0.25">
      <c r="B1304" s="59">
        <f t="shared" si="44"/>
        <v>1299</v>
      </c>
      <c r="C1304" s="60">
        <f>IFERROR(IF($C$4="TEB0187_REV01",CALC_CONN_TEB0187_REV01!U1304,),"---")</f>
        <v>0</v>
      </c>
      <c r="D1304" s="59">
        <f>IFERROR(IF($C$4="TEB0187_REV01",CALC_CONN_TEB0187_REV01!D1304,),"---")</f>
        <v>0</v>
      </c>
      <c r="E1304" s="59">
        <f>IFERROR(IF($C$4="TEB0187_REV01",CALC_CONN_TEB0187_REV01!E1304,),"---")</f>
        <v>0</v>
      </c>
      <c r="F1304" s="59" t="str">
        <f>IFERROR(IF(VLOOKUP($D1304&amp;"-"&amp;$E1304,IF($C$4="TEB0187_REV01",CALC_CONN_TEB0187_REV01!$F:$I),4,0)="--","---",IF($C$4="TEB0187_REV01",CALC_CONN_TEB0187_REV01!$G1304&amp; " --&gt; " &amp;CALC_CONN_TEB0187_REV01!$I1304&amp; " --&gt; ")),"---")</f>
        <v>---</v>
      </c>
      <c r="G1304" s="59" t="str">
        <f>IFERROR(IF(VLOOKUP($D1304&amp;"-"&amp;$E1304,IF($C$4="TEB0187_REV01",CALC_CONN_TEB0187_REV01!$F:$H),3,0)="--",VLOOKUP($D1304&amp;"-"&amp;$E1304,IF($C$4="TEB0187_REV01",CALC_CONN_TEB0187_REV01!$F:$H),2,0),VLOOKUP($D1304&amp;"-"&amp;$E1304,IF($C$4="TEB0187_REV01",CALC_CONN_TEB0187_REV01!$F:$H),3,0)),"---")</f>
        <v>---</v>
      </c>
      <c r="H1304" s="59" t="str">
        <f>IFERROR(VLOOKUP(G1304,IF($C$4="TEB0187_REV01",CALC_CONN_TEB0187_REV01!$G:$T),14,0),"---")</f>
        <v>---</v>
      </c>
      <c r="I1304" s="59" t="str">
        <f>IFERROR(VLOOKUP($D1304&amp;"-"&amp;$E1304,IF($C$4="TEB0187_REV01",CALC_CONN_TEB0187_REV01!$F:$K,"???"),6,0),"---")</f>
        <v>---</v>
      </c>
      <c r="J1304" s="61" t="str">
        <f>IFERROR(VLOOKUP($D1304&amp;"-"&amp;$E1304,IF($C$4="TEB0187_REV01",CALC_CONN_TEB0187_REV01!$F:$M,"???"),8,0),"---")</f>
        <v>---</v>
      </c>
      <c r="K1304" s="62" t="str">
        <f>IFERROR(VLOOKUP($D1304&amp;"-"&amp;$E1304,IF($C$4="TEB0187_REV01",CALC_CONN_TEB0187_REV01!$F:$N),9,0),"---")</f>
        <v>---</v>
      </c>
      <c r="L1304" s="59" t="str">
        <f>IFERROR(VLOOKUP(K1304,B2B!$H$3:$I$2000,2,0),"---")</f>
        <v>---</v>
      </c>
      <c r="M1304" s="59" t="str">
        <f>IFERROR(VLOOKUP(L1304,IF($M$4="TEI0187_REV01",RAW_m_TEI0187_REV01!$AD:$AH),5,0),"---")</f>
        <v>---</v>
      </c>
      <c r="N1304" s="59" t="str">
        <f>IFERROR(VLOOKUP(L1304,IF($M$4="TEI0187_REV01",RAW_m_TEI0187_REV01!$AE:$AJ),6,0),"---")</f>
        <v>---</v>
      </c>
      <c r="O1304" s="63" t="str">
        <f>IFERROR(VLOOKUP(L1304,IF($M$4="TEI0187_REV01",RAW_m_TEI0187_REV01!$AD:$AE),2,0),"---")</f>
        <v>---</v>
      </c>
      <c r="P1304" s="59" t="str">
        <f>IFERROR(VLOOKUP(O1304,IF($M$4="TEI0187_REV01",RAW_m_TEI0187_REV01!$AJ:$AK),2,0),"---")</f>
        <v>---</v>
      </c>
      <c r="Q1304" s="59" t="str">
        <f>IFERROR(VLOOKUP(L1304,IF($M$4="TEI0187_REV01",RAW_m_TEI0187_REV01!$AD:$AF),3,0),"---")</f>
        <v>---</v>
      </c>
      <c r="R1304" s="59" t="str">
        <f>IFERROR(VLOOKUP(O1304,IF($M$4="TEI0187_REV01",RAW_m_TEI0187_REV01!$AE:$AG),3,0),"---")</f>
        <v>---</v>
      </c>
      <c r="S1304" s="59" t="str">
        <f t="shared" si="43"/>
        <v>---</v>
      </c>
    </row>
    <row r="1305" spans="2:19" ht="15" customHeight="1" x14ac:dyDescent="0.25">
      <c r="B1305" s="59">
        <f t="shared" si="44"/>
        <v>1300</v>
      </c>
      <c r="C1305" s="60">
        <f>IFERROR(IF($C$4="TEB0187_REV01",CALC_CONN_TEB0187_REV01!U1305,),"---")</f>
        <v>0</v>
      </c>
      <c r="D1305" s="59">
        <f>IFERROR(IF($C$4="TEB0187_REV01",CALC_CONN_TEB0187_REV01!D1305,),"---")</f>
        <v>0</v>
      </c>
      <c r="E1305" s="59">
        <f>IFERROR(IF($C$4="TEB0187_REV01",CALC_CONN_TEB0187_REV01!E1305,),"---")</f>
        <v>0</v>
      </c>
      <c r="F1305" s="59" t="str">
        <f>IFERROR(IF(VLOOKUP($D1305&amp;"-"&amp;$E1305,IF($C$4="TEB0187_REV01",CALC_CONN_TEB0187_REV01!$F:$I),4,0)="--","---",IF($C$4="TEB0187_REV01",CALC_CONN_TEB0187_REV01!$G1305&amp; " --&gt; " &amp;CALC_CONN_TEB0187_REV01!$I1305&amp; " --&gt; ")),"---")</f>
        <v>---</v>
      </c>
      <c r="G1305" s="59" t="str">
        <f>IFERROR(IF(VLOOKUP($D1305&amp;"-"&amp;$E1305,IF($C$4="TEB0187_REV01",CALC_CONN_TEB0187_REV01!$F:$H),3,0)="--",VLOOKUP($D1305&amp;"-"&amp;$E1305,IF($C$4="TEB0187_REV01",CALC_CONN_TEB0187_REV01!$F:$H),2,0),VLOOKUP($D1305&amp;"-"&amp;$E1305,IF($C$4="TEB0187_REV01",CALC_CONN_TEB0187_REV01!$F:$H),3,0)),"---")</f>
        <v>---</v>
      </c>
      <c r="H1305" s="59" t="str">
        <f>IFERROR(VLOOKUP(G1305,IF($C$4="TEB0187_REV01",CALC_CONN_TEB0187_REV01!$G:$T),14,0),"---")</f>
        <v>---</v>
      </c>
      <c r="I1305" s="59" t="str">
        <f>IFERROR(VLOOKUP($D1305&amp;"-"&amp;$E1305,IF($C$4="TEB0187_REV01",CALC_CONN_TEB0187_REV01!$F:$K,"???"),6,0),"---")</f>
        <v>---</v>
      </c>
      <c r="J1305" s="61" t="str">
        <f>IFERROR(VLOOKUP($D1305&amp;"-"&amp;$E1305,IF($C$4="TEB0187_REV01",CALC_CONN_TEB0187_REV01!$F:$M,"???"),8,0),"---")</f>
        <v>---</v>
      </c>
      <c r="K1305" s="62" t="str">
        <f>IFERROR(VLOOKUP($D1305&amp;"-"&amp;$E1305,IF($C$4="TEB0187_REV01",CALC_CONN_TEB0187_REV01!$F:$N),9,0),"---")</f>
        <v>---</v>
      </c>
      <c r="L1305" s="59" t="str">
        <f>IFERROR(VLOOKUP(K1305,B2B!$H$3:$I$2000,2,0),"---")</f>
        <v>---</v>
      </c>
      <c r="M1305" s="59" t="str">
        <f>IFERROR(VLOOKUP(L1305,IF($M$4="TEI0187_REV01",RAW_m_TEI0187_REV01!$AD:$AH),5,0),"---")</f>
        <v>---</v>
      </c>
      <c r="N1305" s="59" t="str">
        <f>IFERROR(VLOOKUP(L1305,IF($M$4="TEI0187_REV01",RAW_m_TEI0187_REV01!$AE:$AJ),6,0),"---")</f>
        <v>---</v>
      </c>
      <c r="O1305" s="63" t="str">
        <f>IFERROR(VLOOKUP(L1305,IF($M$4="TEI0187_REV01",RAW_m_TEI0187_REV01!$AD:$AE),2,0),"---")</f>
        <v>---</v>
      </c>
      <c r="P1305" s="59" t="str">
        <f>IFERROR(VLOOKUP(O1305,IF($M$4="TEI0187_REV01",RAW_m_TEI0187_REV01!$AJ:$AK),2,0),"---")</f>
        <v>---</v>
      </c>
      <c r="Q1305" s="59" t="str">
        <f>IFERROR(VLOOKUP(L1305,IF($M$4="TEI0187_REV01",RAW_m_TEI0187_REV01!$AD:$AF),3,0),"---")</f>
        <v>---</v>
      </c>
      <c r="R1305" s="59" t="str">
        <f>IFERROR(VLOOKUP(O1305,IF($M$4="TEI0187_REV01",RAW_m_TEI0187_REV01!$AE:$AG),3,0),"---")</f>
        <v>---</v>
      </c>
      <c r="S1305" s="59" t="str">
        <f t="shared" si="43"/>
        <v>---</v>
      </c>
    </row>
    <row r="1306" spans="2:19" ht="15" customHeight="1" x14ac:dyDescent="0.25">
      <c r="B1306" s="59">
        <f t="shared" si="44"/>
        <v>1301</v>
      </c>
      <c r="C1306" s="60">
        <f>IFERROR(IF($C$4="TEB0187_REV01",CALC_CONN_TEB0187_REV01!U1306,),"---")</f>
        <v>0</v>
      </c>
      <c r="D1306" s="59">
        <f>IFERROR(IF($C$4="TEB0187_REV01",CALC_CONN_TEB0187_REV01!D1306,),"---")</f>
        <v>0</v>
      </c>
      <c r="E1306" s="59">
        <f>IFERROR(IF($C$4="TEB0187_REV01",CALC_CONN_TEB0187_REV01!E1306,),"---")</f>
        <v>0</v>
      </c>
      <c r="F1306" s="59" t="str">
        <f>IFERROR(IF(VLOOKUP($D1306&amp;"-"&amp;$E1306,IF($C$4="TEB0187_REV01",CALC_CONN_TEB0187_REV01!$F:$I),4,0)="--","---",IF($C$4="TEB0187_REV01",CALC_CONN_TEB0187_REV01!$G1306&amp; " --&gt; " &amp;CALC_CONN_TEB0187_REV01!$I1306&amp; " --&gt; ")),"---")</f>
        <v>---</v>
      </c>
      <c r="G1306" s="59" t="str">
        <f>IFERROR(IF(VLOOKUP($D1306&amp;"-"&amp;$E1306,IF($C$4="TEB0187_REV01",CALC_CONN_TEB0187_REV01!$F:$H),3,0)="--",VLOOKUP($D1306&amp;"-"&amp;$E1306,IF($C$4="TEB0187_REV01",CALC_CONN_TEB0187_REV01!$F:$H),2,0),VLOOKUP($D1306&amp;"-"&amp;$E1306,IF($C$4="TEB0187_REV01",CALC_CONN_TEB0187_REV01!$F:$H),3,0)),"---")</f>
        <v>---</v>
      </c>
      <c r="H1306" s="59" t="str">
        <f>IFERROR(VLOOKUP(G1306,IF($C$4="TEB0187_REV01",CALC_CONN_TEB0187_REV01!$G:$T),14,0),"---")</f>
        <v>---</v>
      </c>
      <c r="I1306" s="59" t="str">
        <f>IFERROR(VLOOKUP($D1306&amp;"-"&amp;$E1306,IF($C$4="TEB0187_REV01",CALC_CONN_TEB0187_REV01!$F:$K,"???"),6,0),"---")</f>
        <v>---</v>
      </c>
      <c r="J1306" s="61" t="str">
        <f>IFERROR(VLOOKUP($D1306&amp;"-"&amp;$E1306,IF($C$4="TEB0187_REV01",CALC_CONN_TEB0187_REV01!$F:$M,"???"),8,0),"---")</f>
        <v>---</v>
      </c>
      <c r="K1306" s="62" t="str">
        <f>IFERROR(VLOOKUP($D1306&amp;"-"&amp;$E1306,IF($C$4="TEB0187_REV01",CALC_CONN_TEB0187_REV01!$F:$N),9,0),"---")</f>
        <v>---</v>
      </c>
      <c r="L1306" s="59" t="str">
        <f>IFERROR(VLOOKUP(K1306,B2B!$H$3:$I$2000,2,0),"---")</f>
        <v>---</v>
      </c>
      <c r="M1306" s="59" t="str">
        <f>IFERROR(VLOOKUP(L1306,IF($M$4="TEI0187_REV01",RAW_m_TEI0187_REV01!$AD:$AH),5,0),"---")</f>
        <v>---</v>
      </c>
      <c r="N1306" s="59" t="str">
        <f>IFERROR(VLOOKUP(L1306,IF($M$4="TEI0187_REV01",RAW_m_TEI0187_REV01!$AE:$AJ),6,0),"---")</f>
        <v>---</v>
      </c>
      <c r="O1306" s="63" t="str">
        <f>IFERROR(VLOOKUP(L1306,IF($M$4="TEI0187_REV01",RAW_m_TEI0187_REV01!$AD:$AE),2,0),"---")</f>
        <v>---</v>
      </c>
      <c r="P1306" s="59" t="str">
        <f>IFERROR(VLOOKUP(O1306,IF($M$4="TEI0187_REV01",RAW_m_TEI0187_REV01!$AJ:$AK),2,0),"---")</f>
        <v>---</v>
      </c>
      <c r="Q1306" s="59" t="str">
        <f>IFERROR(VLOOKUP(L1306,IF($M$4="TEI0187_REV01",RAW_m_TEI0187_REV01!$AD:$AF),3,0),"---")</f>
        <v>---</v>
      </c>
      <c r="R1306" s="59" t="str">
        <f>IFERROR(VLOOKUP(O1306,IF($M$4="TEI0187_REV01",RAW_m_TEI0187_REV01!$AE:$AG),3,0),"---")</f>
        <v>---</v>
      </c>
      <c r="S1306" s="59" t="str">
        <f t="shared" si="43"/>
        <v>---</v>
      </c>
    </row>
    <row r="1307" spans="2:19" ht="15" customHeight="1" x14ac:dyDescent="0.25">
      <c r="B1307" s="59">
        <f t="shared" si="44"/>
        <v>1302</v>
      </c>
      <c r="C1307" s="60">
        <f>IFERROR(IF($C$4="TEB0187_REV01",CALC_CONN_TEB0187_REV01!U1307,),"---")</f>
        <v>0</v>
      </c>
      <c r="D1307" s="59">
        <f>IFERROR(IF($C$4="TEB0187_REV01",CALC_CONN_TEB0187_REV01!D1307,),"---")</f>
        <v>0</v>
      </c>
      <c r="E1307" s="59">
        <f>IFERROR(IF($C$4="TEB0187_REV01",CALC_CONN_TEB0187_REV01!E1307,),"---")</f>
        <v>0</v>
      </c>
      <c r="F1307" s="59" t="str">
        <f>IFERROR(IF(VLOOKUP($D1307&amp;"-"&amp;$E1307,IF($C$4="TEB0187_REV01",CALC_CONN_TEB0187_REV01!$F:$I),4,0)="--","---",IF($C$4="TEB0187_REV01",CALC_CONN_TEB0187_REV01!$G1307&amp; " --&gt; " &amp;CALC_CONN_TEB0187_REV01!$I1307&amp; " --&gt; ")),"---")</f>
        <v>---</v>
      </c>
      <c r="G1307" s="59" t="str">
        <f>IFERROR(IF(VLOOKUP($D1307&amp;"-"&amp;$E1307,IF($C$4="TEB0187_REV01",CALC_CONN_TEB0187_REV01!$F:$H),3,0)="--",VLOOKUP($D1307&amp;"-"&amp;$E1307,IF($C$4="TEB0187_REV01",CALC_CONN_TEB0187_REV01!$F:$H),2,0),VLOOKUP($D1307&amp;"-"&amp;$E1307,IF($C$4="TEB0187_REV01",CALC_CONN_TEB0187_REV01!$F:$H),3,0)),"---")</f>
        <v>---</v>
      </c>
      <c r="H1307" s="59" t="str">
        <f>IFERROR(VLOOKUP(G1307,IF($C$4="TEB0187_REV01",CALC_CONN_TEB0187_REV01!$G:$T),14,0),"---")</f>
        <v>---</v>
      </c>
      <c r="I1307" s="59" t="str">
        <f>IFERROR(VLOOKUP($D1307&amp;"-"&amp;$E1307,IF($C$4="TEB0187_REV01",CALC_CONN_TEB0187_REV01!$F:$K,"???"),6,0),"---")</f>
        <v>---</v>
      </c>
      <c r="J1307" s="61" t="str">
        <f>IFERROR(VLOOKUP($D1307&amp;"-"&amp;$E1307,IF($C$4="TEB0187_REV01",CALC_CONN_TEB0187_REV01!$F:$M,"???"),8,0),"---")</f>
        <v>---</v>
      </c>
      <c r="K1307" s="62" t="str">
        <f>IFERROR(VLOOKUP($D1307&amp;"-"&amp;$E1307,IF($C$4="TEB0187_REV01",CALC_CONN_TEB0187_REV01!$F:$N),9,0),"---")</f>
        <v>---</v>
      </c>
      <c r="L1307" s="59" t="str">
        <f>IFERROR(VLOOKUP(K1307,B2B!$H$3:$I$2000,2,0),"---")</f>
        <v>---</v>
      </c>
      <c r="M1307" s="59" t="str">
        <f>IFERROR(VLOOKUP(L1307,IF($M$4="TEI0187_REV01",RAW_m_TEI0187_REV01!$AD:$AH),5,0),"---")</f>
        <v>---</v>
      </c>
      <c r="N1307" s="59" t="str">
        <f>IFERROR(VLOOKUP(L1307,IF($M$4="TEI0187_REV01",RAW_m_TEI0187_REV01!$AE:$AJ),6,0),"---")</f>
        <v>---</v>
      </c>
      <c r="O1307" s="63" t="str">
        <f>IFERROR(VLOOKUP(L1307,IF($M$4="TEI0187_REV01",RAW_m_TEI0187_REV01!$AD:$AE),2,0),"---")</f>
        <v>---</v>
      </c>
      <c r="P1307" s="59" t="str">
        <f>IFERROR(VLOOKUP(O1307,IF($M$4="TEI0187_REV01",RAW_m_TEI0187_REV01!$AJ:$AK),2,0),"---")</f>
        <v>---</v>
      </c>
      <c r="Q1307" s="59" t="str">
        <f>IFERROR(VLOOKUP(L1307,IF($M$4="TEI0187_REV01",RAW_m_TEI0187_REV01!$AD:$AF),3,0),"---")</f>
        <v>---</v>
      </c>
      <c r="R1307" s="59" t="str">
        <f>IFERROR(VLOOKUP(O1307,IF($M$4="TEI0187_REV01",RAW_m_TEI0187_REV01!$AE:$AG),3,0),"---")</f>
        <v>---</v>
      </c>
      <c r="S1307" s="59" t="str">
        <f t="shared" si="43"/>
        <v>---</v>
      </c>
    </row>
    <row r="1308" spans="2:19" ht="15" customHeight="1" x14ac:dyDescent="0.25">
      <c r="B1308" s="59">
        <f t="shared" si="44"/>
        <v>1303</v>
      </c>
      <c r="C1308" s="60">
        <f>IFERROR(IF($C$4="TEB0187_REV01",CALC_CONN_TEB0187_REV01!U1308,),"---")</f>
        <v>0</v>
      </c>
      <c r="D1308" s="59">
        <f>IFERROR(IF($C$4="TEB0187_REV01",CALC_CONN_TEB0187_REV01!D1308,),"---")</f>
        <v>0</v>
      </c>
      <c r="E1308" s="59">
        <f>IFERROR(IF($C$4="TEB0187_REV01",CALC_CONN_TEB0187_REV01!E1308,),"---")</f>
        <v>0</v>
      </c>
      <c r="F1308" s="59" t="str">
        <f>IFERROR(IF(VLOOKUP($D1308&amp;"-"&amp;$E1308,IF($C$4="TEB0187_REV01",CALC_CONN_TEB0187_REV01!$F:$I),4,0)="--","---",IF($C$4="TEB0187_REV01",CALC_CONN_TEB0187_REV01!$G1308&amp; " --&gt; " &amp;CALC_CONN_TEB0187_REV01!$I1308&amp; " --&gt; ")),"---")</f>
        <v>---</v>
      </c>
      <c r="G1308" s="59" t="str">
        <f>IFERROR(IF(VLOOKUP($D1308&amp;"-"&amp;$E1308,IF($C$4="TEB0187_REV01",CALC_CONN_TEB0187_REV01!$F:$H),3,0)="--",VLOOKUP($D1308&amp;"-"&amp;$E1308,IF($C$4="TEB0187_REV01",CALC_CONN_TEB0187_REV01!$F:$H),2,0),VLOOKUP($D1308&amp;"-"&amp;$E1308,IF($C$4="TEB0187_REV01",CALC_CONN_TEB0187_REV01!$F:$H),3,0)),"---")</f>
        <v>---</v>
      </c>
      <c r="H1308" s="59" t="str">
        <f>IFERROR(VLOOKUP(G1308,IF($C$4="TEB0187_REV01",CALC_CONN_TEB0187_REV01!$G:$T),14,0),"---")</f>
        <v>---</v>
      </c>
      <c r="I1308" s="59" t="str">
        <f>IFERROR(VLOOKUP($D1308&amp;"-"&amp;$E1308,IF($C$4="TEB0187_REV01",CALC_CONN_TEB0187_REV01!$F:$K,"???"),6,0),"---")</f>
        <v>---</v>
      </c>
      <c r="J1308" s="61" t="str">
        <f>IFERROR(VLOOKUP($D1308&amp;"-"&amp;$E1308,IF($C$4="TEB0187_REV01",CALC_CONN_TEB0187_REV01!$F:$M,"???"),8,0),"---")</f>
        <v>---</v>
      </c>
      <c r="K1308" s="62" t="str">
        <f>IFERROR(VLOOKUP($D1308&amp;"-"&amp;$E1308,IF($C$4="TEB0187_REV01",CALC_CONN_TEB0187_REV01!$F:$N),9,0),"---")</f>
        <v>---</v>
      </c>
      <c r="L1308" s="59" t="str">
        <f>IFERROR(VLOOKUP(K1308,B2B!$H$3:$I$2000,2,0),"---")</f>
        <v>---</v>
      </c>
      <c r="M1308" s="59" t="str">
        <f>IFERROR(VLOOKUP(L1308,IF($M$4="TEI0187_REV01",RAW_m_TEI0187_REV01!$AD:$AH),5,0),"---")</f>
        <v>---</v>
      </c>
      <c r="N1308" s="59" t="str">
        <f>IFERROR(VLOOKUP(L1308,IF($M$4="TEI0187_REV01",RAW_m_TEI0187_REV01!$AE:$AJ),6,0),"---")</f>
        <v>---</v>
      </c>
      <c r="O1308" s="63" t="str">
        <f>IFERROR(VLOOKUP(L1308,IF($M$4="TEI0187_REV01",RAW_m_TEI0187_REV01!$AD:$AE),2,0),"---")</f>
        <v>---</v>
      </c>
      <c r="P1308" s="59" t="str">
        <f>IFERROR(VLOOKUP(O1308,IF($M$4="TEI0187_REV01",RAW_m_TEI0187_REV01!$AJ:$AK),2,0),"---")</f>
        <v>---</v>
      </c>
      <c r="Q1308" s="59" t="str">
        <f>IFERROR(VLOOKUP(L1308,IF($M$4="TEI0187_REV01",RAW_m_TEI0187_REV01!$AD:$AF),3,0),"---")</f>
        <v>---</v>
      </c>
      <c r="R1308" s="59" t="str">
        <f>IFERROR(VLOOKUP(O1308,IF($M$4="TEI0187_REV01",RAW_m_TEI0187_REV01!$AE:$AG),3,0),"---")</f>
        <v>---</v>
      </c>
      <c r="S1308" s="59" t="str">
        <f t="shared" si="43"/>
        <v>---</v>
      </c>
    </row>
    <row r="1309" spans="2:19" ht="15" customHeight="1" x14ac:dyDescent="0.25">
      <c r="B1309" s="59">
        <f t="shared" si="44"/>
        <v>1304</v>
      </c>
      <c r="C1309" s="60">
        <f>IFERROR(IF($C$4="TEB0187_REV01",CALC_CONN_TEB0187_REV01!U1309,),"---")</f>
        <v>0</v>
      </c>
      <c r="D1309" s="59">
        <f>IFERROR(IF($C$4="TEB0187_REV01",CALC_CONN_TEB0187_REV01!D1309,),"---")</f>
        <v>0</v>
      </c>
      <c r="E1309" s="59">
        <f>IFERROR(IF($C$4="TEB0187_REV01",CALC_CONN_TEB0187_REV01!E1309,),"---")</f>
        <v>0</v>
      </c>
      <c r="F1309" s="59" t="str">
        <f>IFERROR(IF(VLOOKUP($D1309&amp;"-"&amp;$E1309,IF($C$4="TEB0187_REV01",CALC_CONN_TEB0187_REV01!$F:$I),4,0)="--","---",IF($C$4="TEB0187_REV01",CALC_CONN_TEB0187_REV01!$G1309&amp; " --&gt; " &amp;CALC_CONN_TEB0187_REV01!$I1309&amp; " --&gt; ")),"---")</f>
        <v>---</v>
      </c>
      <c r="G1309" s="59" t="str">
        <f>IFERROR(IF(VLOOKUP($D1309&amp;"-"&amp;$E1309,IF($C$4="TEB0187_REV01",CALC_CONN_TEB0187_REV01!$F:$H),3,0)="--",VLOOKUP($D1309&amp;"-"&amp;$E1309,IF($C$4="TEB0187_REV01",CALC_CONN_TEB0187_REV01!$F:$H),2,0),VLOOKUP($D1309&amp;"-"&amp;$E1309,IF($C$4="TEB0187_REV01",CALC_CONN_TEB0187_REV01!$F:$H),3,0)),"---")</f>
        <v>---</v>
      </c>
      <c r="H1309" s="59" t="str">
        <f>IFERROR(VLOOKUP(G1309,IF($C$4="TEB0187_REV01",CALC_CONN_TEB0187_REV01!$G:$T),14,0),"---")</f>
        <v>---</v>
      </c>
      <c r="I1309" s="59" t="str">
        <f>IFERROR(VLOOKUP($D1309&amp;"-"&amp;$E1309,IF($C$4="TEB0187_REV01",CALC_CONN_TEB0187_REV01!$F:$K,"???"),6,0),"---")</f>
        <v>---</v>
      </c>
      <c r="J1309" s="61" t="str">
        <f>IFERROR(VLOOKUP($D1309&amp;"-"&amp;$E1309,IF($C$4="TEB0187_REV01",CALC_CONN_TEB0187_REV01!$F:$M,"???"),8,0),"---")</f>
        <v>---</v>
      </c>
      <c r="K1309" s="62" t="str">
        <f>IFERROR(VLOOKUP($D1309&amp;"-"&amp;$E1309,IF($C$4="TEB0187_REV01",CALC_CONN_TEB0187_REV01!$F:$N),9,0),"---")</f>
        <v>---</v>
      </c>
      <c r="L1309" s="59" t="str">
        <f>IFERROR(VLOOKUP(K1309,B2B!$H$3:$I$2000,2,0),"---")</f>
        <v>---</v>
      </c>
      <c r="M1309" s="59" t="str">
        <f>IFERROR(VLOOKUP(L1309,IF($M$4="TEI0187_REV01",RAW_m_TEI0187_REV01!$AD:$AH),5,0),"---")</f>
        <v>---</v>
      </c>
      <c r="N1309" s="59" t="str">
        <f>IFERROR(VLOOKUP(L1309,IF($M$4="TEI0187_REV01",RAW_m_TEI0187_REV01!$AE:$AJ),6,0),"---")</f>
        <v>---</v>
      </c>
      <c r="O1309" s="63" t="str">
        <f>IFERROR(VLOOKUP(L1309,IF($M$4="TEI0187_REV01",RAW_m_TEI0187_REV01!$AD:$AE),2,0),"---")</f>
        <v>---</v>
      </c>
      <c r="P1309" s="59" t="str">
        <f>IFERROR(VLOOKUP(O1309,IF($M$4="TEI0187_REV01",RAW_m_TEI0187_REV01!$AJ:$AK),2,0),"---")</f>
        <v>---</v>
      </c>
      <c r="Q1309" s="59" t="str">
        <f>IFERROR(VLOOKUP(L1309,IF($M$4="TEI0187_REV01",RAW_m_TEI0187_REV01!$AD:$AF),3,0),"---")</f>
        <v>---</v>
      </c>
      <c r="R1309" s="59" t="str">
        <f>IFERROR(VLOOKUP(O1309,IF($M$4="TEI0187_REV01",RAW_m_TEI0187_REV01!$AE:$AG),3,0),"---")</f>
        <v>---</v>
      </c>
      <c r="S1309" s="59" t="str">
        <f t="shared" si="43"/>
        <v>---</v>
      </c>
    </row>
    <row r="1310" spans="2:19" ht="15" customHeight="1" x14ac:dyDescent="0.25">
      <c r="B1310" s="59">
        <f t="shared" si="44"/>
        <v>1305</v>
      </c>
      <c r="C1310" s="60">
        <f>IFERROR(IF($C$4="TEB0187_REV01",CALC_CONN_TEB0187_REV01!U1310,),"---")</f>
        <v>0</v>
      </c>
      <c r="D1310" s="59">
        <f>IFERROR(IF($C$4="TEB0187_REV01",CALC_CONN_TEB0187_REV01!D1310,),"---")</f>
        <v>0</v>
      </c>
      <c r="E1310" s="59">
        <f>IFERROR(IF($C$4="TEB0187_REV01",CALC_CONN_TEB0187_REV01!E1310,),"---")</f>
        <v>0</v>
      </c>
      <c r="F1310" s="59" t="str">
        <f>IFERROR(IF(VLOOKUP($D1310&amp;"-"&amp;$E1310,IF($C$4="TEB0187_REV01",CALC_CONN_TEB0187_REV01!$F:$I),4,0)="--","---",IF($C$4="TEB0187_REV01",CALC_CONN_TEB0187_REV01!$G1310&amp; " --&gt; " &amp;CALC_CONN_TEB0187_REV01!$I1310&amp; " --&gt; ")),"---")</f>
        <v>---</v>
      </c>
      <c r="G1310" s="59" t="str">
        <f>IFERROR(IF(VLOOKUP($D1310&amp;"-"&amp;$E1310,IF($C$4="TEB0187_REV01",CALC_CONN_TEB0187_REV01!$F:$H),3,0)="--",VLOOKUP($D1310&amp;"-"&amp;$E1310,IF($C$4="TEB0187_REV01",CALC_CONN_TEB0187_REV01!$F:$H),2,0),VLOOKUP($D1310&amp;"-"&amp;$E1310,IF($C$4="TEB0187_REV01",CALC_CONN_TEB0187_REV01!$F:$H),3,0)),"---")</f>
        <v>---</v>
      </c>
      <c r="H1310" s="59" t="str">
        <f>IFERROR(VLOOKUP(G1310,IF($C$4="TEB0187_REV01",CALC_CONN_TEB0187_REV01!$G:$T),14,0),"---")</f>
        <v>---</v>
      </c>
      <c r="I1310" s="59" t="str">
        <f>IFERROR(VLOOKUP($D1310&amp;"-"&amp;$E1310,IF($C$4="TEB0187_REV01",CALC_CONN_TEB0187_REV01!$F:$K,"???"),6,0),"---")</f>
        <v>---</v>
      </c>
      <c r="J1310" s="61" t="str">
        <f>IFERROR(VLOOKUP($D1310&amp;"-"&amp;$E1310,IF($C$4="TEB0187_REV01",CALC_CONN_TEB0187_REV01!$F:$M,"???"),8,0),"---")</f>
        <v>---</v>
      </c>
      <c r="K1310" s="62" t="str">
        <f>IFERROR(VLOOKUP($D1310&amp;"-"&amp;$E1310,IF($C$4="TEB0187_REV01",CALC_CONN_TEB0187_REV01!$F:$N),9,0),"---")</f>
        <v>---</v>
      </c>
      <c r="L1310" s="59" t="str">
        <f>IFERROR(VLOOKUP(K1310,B2B!$H$3:$I$2000,2,0),"---")</f>
        <v>---</v>
      </c>
      <c r="M1310" s="59" t="str">
        <f>IFERROR(VLOOKUP(L1310,IF($M$4="TEI0187_REV01",RAW_m_TEI0187_REV01!$AD:$AH),5,0),"---")</f>
        <v>---</v>
      </c>
      <c r="N1310" s="59" t="str">
        <f>IFERROR(VLOOKUP(L1310,IF($M$4="TEI0187_REV01",RAW_m_TEI0187_REV01!$AE:$AJ),6,0),"---")</f>
        <v>---</v>
      </c>
      <c r="O1310" s="63" t="str">
        <f>IFERROR(VLOOKUP(L1310,IF($M$4="TEI0187_REV01",RAW_m_TEI0187_REV01!$AD:$AE),2,0),"---")</f>
        <v>---</v>
      </c>
      <c r="P1310" s="59" t="str">
        <f>IFERROR(VLOOKUP(O1310,IF($M$4="TEI0187_REV01",RAW_m_TEI0187_REV01!$AJ:$AK),2,0),"---")</f>
        <v>---</v>
      </c>
      <c r="Q1310" s="59" t="str">
        <f>IFERROR(VLOOKUP(L1310,IF($M$4="TEI0187_REV01",RAW_m_TEI0187_REV01!$AD:$AF),3,0),"---")</f>
        <v>---</v>
      </c>
      <c r="R1310" s="59" t="str">
        <f>IFERROR(VLOOKUP(O1310,IF($M$4="TEI0187_REV01",RAW_m_TEI0187_REV01!$AE:$AG),3,0),"---")</f>
        <v>---</v>
      </c>
      <c r="S1310" s="59" t="str">
        <f t="shared" si="43"/>
        <v>---</v>
      </c>
    </row>
    <row r="1311" spans="2:19" ht="15" customHeight="1" x14ac:dyDescent="0.25">
      <c r="B1311" s="59">
        <f t="shared" si="44"/>
        <v>1306</v>
      </c>
      <c r="C1311" s="60">
        <f>IFERROR(IF($C$4="TEB0187_REV01",CALC_CONN_TEB0187_REV01!U1311,),"---")</f>
        <v>0</v>
      </c>
      <c r="D1311" s="59">
        <f>IFERROR(IF($C$4="TEB0187_REV01",CALC_CONN_TEB0187_REV01!D1311,),"---")</f>
        <v>0</v>
      </c>
      <c r="E1311" s="59">
        <f>IFERROR(IF($C$4="TEB0187_REV01",CALC_CONN_TEB0187_REV01!E1311,),"---")</f>
        <v>0</v>
      </c>
      <c r="F1311" s="59" t="str">
        <f>IFERROR(IF(VLOOKUP($D1311&amp;"-"&amp;$E1311,IF($C$4="TEB0187_REV01",CALC_CONN_TEB0187_REV01!$F:$I),4,0)="--","---",IF($C$4="TEB0187_REV01",CALC_CONN_TEB0187_REV01!$G1311&amp; " --&gt; " &amp;CALC_CONN_TEB0187_REV01!$I1311&amp; " --&gt; ")),"---")</f>
        <v>---</v>
      </c>
      <c r="G1311" s="59" t="str">
        <f>IFERROR(IF(VLOOKUP($D1311&amp;"-"&amp;$E1311,IF($C$4="TEB0187_REV01",CALC_CONN_TEB0187_REV01!$F:$H),3,0)="--",VLOOKUP($D1311&amp;"-"&amp;$E1311,IF($C$4="TEB0187_REV01",CALC_CONN_TEB0187_REV01!$F:$H),2,0),VLOOKUP($D1311&amp;"-"&amp;$E1311,IF($C$4="TEB0187_REV01",CALC_CONN_TEB0187_REV01!$F:$H),3,0)),"---")</f>
        <v>---</v>
      </c>
      <c r="H1311" s="59" t="str">
        <f>IFERROR(VLOOKUP(G1311,IF($C$4="TEB0187_REV01",CALC_CONN_TEB0187_REV01!$G:$T),14,0),"---")</f>
        <v>---</v>
      </c>
      <c r="I1311" s="59" t="str">
        <f>IFERROR(VLOOKUP($D1311&amp;"-"&amp;$E1311,IF($C$4="TEB0187_REV01",CALC_CONN_TEB0187_REV01!$F:$K,"???"),6,0),"---")</f>
        <v>---</v>
      </c>
      <c r="J1311" s="61" t="str">
        <f>IFERROR(VLOOKUP($D1311&amp;"-"&amp;$E1311,IF($C$4="TEB0187_REV01",CALC_CONN_TEB0187_REV01!$F:$M,"???"),8,0),"---")</f>
        <v>---</v>
      </c>
      <c r="K1311" s="62" t="str">
        <f>IFERROR(VLOOKUP($D1311&amp;"-"&amp;$E1311,IF($C$4="TEB0187_REV01",CALC_CONN_TEB0187_REV01!$F:$N),9,0),"---")</f>
        <v>---</v>
      </c>
      <c r="L1311" s="59" t="str">
        <f>IFERROR(VLOOKUP(K1311,B2B!$H$3:$I$2000,2,0),"---")</f>
        <v>---</v>
      </c>
      <c r="M1311" s="59" t="str">
        <f>IFERROR(VLOOKUP(L1311,IF($M$4="TEI0187_REV01",RAW_m_TEI0187_REV01!$AD:$AH),5,0),"---")</f>
        <v>---</v>
      </c>
      <c r="N1311" s="59" t="str">
        <f>IFERROR(VLOOKUP(L1311,IF($M$4="TEI0187_REV01",RAW_m_TEI0187_REV01!$AE:$AJ),6,0),"---")</f>
        <v>---</v>
      </c>
      <c r="O1311" s="63" t="str">
        <f>IFERROR(VLOOKUP(L1311,IF($M$4="TEI0187_REV01",RAW_m_TEI0187_REV01!$AD:$AE),2,0),"---")</f>
        <v>---</v>
      </c>
      <c r="P1311" s="59" t="str">
        <f>IFERROR(VLOOKUP(O1311,IF($M$4="TEI0187_REV01",RAW_m_TEI0187_REV01!$AJ:$AK),2,0),"---")</f>
        <v>---</v>
      </c>
      <c r="Q1311" s="59" t="str">
        <f>IFERROR(VLOOKUP(L1311,IF($M$4="TEI0187_REV01",RAW_m_TEI0187_REV01!$AD:$AF),3,0),"---")</f>
        <v>---</v>
      </c>
      <c r="R1311" s="59" t="str">
        <f>IFERROR(VLOOKUP(O1311,IF($M$4="TEI0187_REV01",RAW_m_TEI0187_REV01!$AE:$AG),3,0),"---")</f>
        <v>---</v>
      </c>
      <c r="S1311" s="59" t="str">
        <f t="shared" si="43"/>
        <v>---</v>
      </c>
    </row>
    <row r="1312" spans="2:19" ht="15" customHeight="1" x14ac:dyDescent="0.25">
      <c r="B1312" s="59">
        <f t="shared" si="44"/>
        <v>1307</v>
      </c>
      <c r="C1312" s="60">
        <f>IFERROR(IF($C$4="TEB0187_REV01",CALC_CONN_TEB0187_REV01!U1312,),"---")</f>
        <v>0</v>
      </c>
      <c r="D1312" s="59">
        <f>IFERROR(IF($C$4="TEB0187_REV01",CALC_CONN_TEB0187_REV01!D1312,),"---")</f>
        <v>0</v>
      </c>
      <c r="E1312" s="59">
        <f>IFERROR(IF($C$4="TEB0187_REV01",CALC_CONN_TEB0187_REV01!E1312,),"---")</f>
        <v>0</v>
      </c>
      <c r="F1312" s="59" t="str">
        <f>IFERROR(IF(VLOOKUP($D1312&amp;"-"&amp;$E1312,IF($C$4="TEB0187_REV01",CALC_CONN_TEB0187_REV01!$F:$I),4,0)="--","---",IF($C$4="TEB0187_REV01",CALC_CONN_TEB0187_REV01!$G1312&amp; " --&gt; " &amp;CALC_CONN_TEB0187_REV01!$I1312&amp; " --&gt; ")),"---")</f>
        <v>---</v>
      </c>
      <c r="G1312" s="59" t="str">
        <f>IFERROR(IF(VLOOKUP($D1312&amp;"-"&amp;$E1312,IF($C$4="TEB0187_REV01",CALC_CONN_TEB0187_REV01!$F:$H),3,0)="--",VLOOKUP($D1312&amp;"-"&amp;$E1312,IF($C$4="TEB0187_REV01",CALC_CONN_TEB0187_REV01!$F:$H),2,0),VLOOKUP($D1312&amp;"-"&amp;$E1312,IF($C$4="TEB0187_REV01",CALC_CONN_TEB0187_REV01!$F:$H),3,0)),"---")</f>
        <v>---</v>
      </c>
      <c r="H1312" s="59" t="str">
        <f>IFERROR(VLOOKUP(G1312,IF($C$4="TEB0187_REV01",CALC_CONN_TEB0187_REV01!$G:$T),14,0),"---")</f>
        <v>---</v>
      </c>
      <c r="I1312" s="59" t="str">
        <f>IFERROR(VLOOKUP($D1312&amp;"-"&amp;$E1312,IF($C$4="TEB0187_REV01",CALC_CONN_TEB0187_REV01!$F:$K,"???"),6,0),"---")</f>
        <v>---</v>
      </c>
      <c r="J1312" s="61" t="str">
        <f>IFERROR(VLOOKUP($D1312&amp;"-"&amp;$E1312,IF($C$4="TEB0187_REV01",CALC_CONN_TEB0187_REV01!$F:$M,"???"),8,0),"---")</f>
        <v>---</v>
      </c>
      <c r="K1312" s="62" t="str">
        <f>IFERROR(VLOOKUP($D1312&amp;"-"&amp;$E1312,IF($C$4="TEB0187_REV01",CALC_CONN_TEB0187_REV01!$F:$N),9,0),"---")</f>
        <v>---</v>
      </c>
      <c r="L1312" s="59" t="str">
        <f>IFERROR(VLOOKUP(K1312,B2B!$H$3:$I$2000,2,0),"---")</f>
        <v>---</v>
      </c>
      <c r="M1312" s="59" t="str">
        <f>IFERROR(VLOOKUP(L1312,IF($M$4="TEI0187_REV01",RAW_m_TEI0187_REV01!$AD:$AH),5,0),"---")</f>
        <v>---</v>
      </c>
      <c r="N1312" s="59" t="str">
        <f>IFERROR(VLOOKUP(L1312,IF($M$4="TEI0187_REV01",RAW_m_TEI0187_REV01!$AE:$AJ),6,0),"---")</f>
        <v>---</v>
      </c>
      <c r="O1312" s="63" t="str">
        <f>IFERROR(VLOOKUP(L1312,IF($M$4="TEI0187_REV01",RAW_m_TEI0187_REV01!$AD:$AE),2,0),"---")</f>
        <v>---</v>
      </c>
      <c r="P1312" s="59" t="str">
        <f>IFERROR(VLOOKUP(O1312,IF($M$4="TEI0187_REV01",RAW_m_TEI0187_REV01!$AJ:$AK),2,0),"---")</f>
        <v>---</v>
      </c>
      <c r="Q1312" s="59" t="str">
        <f>IFERROR(VLOOKUP(L1312,IF($M$4="TEI0187_REV01",RAW_m_TEI0187_REV01!$AD:$AF),3,0),"---")</f>
        <v>---</v>
      </c>
      <c r="R1312" s="59" t="str">
        <f>IFERROR(VLOOKUP(O1312,IF($M$4="TEI0187_REV01",RAW_m_TEI0187_REV01!$AE:$AG),3,0),"---")</f>
        <v>---</v>
      </c>
      <c r="S1312" s="59" t="str">
        <f t="shared" si="43"/>
        <v>---</v>
      </c>
    </row>
    <row r="1313" spans="2:19" ht="15" customHeight="1" x14ac:dyDescent="0.25">
      <c r="B1313" s="59">
        <f t="shared" si="44"/>
        <v>1308</v>
      </c>
      <c r="C1313" s="60">
        <f>IFERROR(IF($C$4="TEB0187_REV01",CALC_CONN_TEB0187_REV01!U1313,),"---")</f>
        <v>0</v>
      </c>
      <c r="D1313" s="59">
        <f>IFERROR(IF($C$4="TEB0187_REV01",CALC_CONN_TEB0187_REV01!D1313,),"---")</f>
        <v>0</v>
      </c>
      <c r="E1313" s="59">
        <f>IFERROR(IF($C$4="TEB0187_REV01",CALC_CONN_TEB0187_REV01!E1313,),"---")</f>
        <v>0</v>
      </c>
      <c r="F1313" s="59" t="str">
        <f>IFERROR(IF(VLOOKUP($D1313&amp;"-"&amp;$E1313,IF($C$4="TEB0187_REV01",CALC_CONN_TEB0187_REV01!$F:$I),4,0)="--","---",IF($C$4="TEB0187_REV01",CALC_CONN_TEB0187_REV01!$G1313&amp; " --&gt; " &amp;CALC_CONN_TEB0187_REV01!$I1313&amp; " --&gt; ")),"---")</f>
        <v>---</v>
      </c>
      <c r="G1313" s="59" t="str">
        <f>IFERROR(IF(VLOOKUP($D1313&amp;"-"&amp;$E1313,IF($C$4="TEB0187_REV01",CALC_CONN_TEB0187_REV01!$F:$H),3,0)="--",VLOOKUP($D1313&amp;"-"&amp;$E1313,IF($C$4="TEB0187_REV01",CALC_CONN_TEB0187_REV01!$F:$H),2,0),VLOOKUP($D1313&amp;"-"&amp;$E1313,IF($C$4="TEB0187_REV01",CALC_CONN_TEB0187_REV01!$F:$H),3,0)),"---")</f>
        <v>---</v>
      </c>
      <c r="H1313" s="59" t="str">
        <f>IFERROR(VLOOKUP(G1313,IF($C$4="TEB0187_REV01",CALC_CONN_TEB0187_REV01!$G:$T),14,0),"---")</f>
        <v>---</v>
      </c>
      <c r="I1313" s="59" t="str">
        <f>IFERROR(VLOOKUP($D1313&amp;"-"&amp;$E1313,IF($C$4="TEB0187_REV01",CALC_CONN_TEB0187_REV01!$F:$K,"???"),6,0),"---")</f>
        <v>---</v>
      </c>
      <c r="J1313" s="61" t="str">
        <f>IFERROR(VLOOKUP($D1313&amp;"-"&amp;$E1313,IF($C$4="TEB0187_REV01",CALC_CONN_TEB0187_REV01!$F:$M,"???"),8,0),"---")</f>
        <v>---</v>
      </c>
      <c r="K1313" s="62" t="str">
        <f>IFERROR(VLOOKUP($D1313&amp;"-"&amp;$E1313,IF($C$4="TEB0187_REV01",CALC_CONN_TEB0187_REV01!$F:$N),9,0),"---")</f>
        <v>---</v>
      </c>
      <c r="L1313" s="59" t="str">
        <f>IFERROR(VLOOKUP(K1313,B2B!$H$3:$I$2000,2,0),"---")</f>
        <v>---</v>
      </c>
      <c r="M1313" s="59" t="str">
        <f>IFERROR(VLOOKUP(L1313,IF($M$4="TEI0187_REV01",RAW_m_TEI0187_REV01!$AD:$AH),5,0),"---")</f>
        <v>---</v>
      </c>
      <c r="N1313" s="59" t="str">
        <f>IFERROR(VLOOKUP(L1313,IF($M$4="TEI0187_REV01",RAW_m_TEI0187_REV01!$AE:$AJ),6,0),"---")</f>
        <v>---</v>
      </c>
      <c r="O1313" s="63" t="str">
        <f>IFERROR(VLOOKUP(L1313,IF($M$4="TEI0187_REV01",RAW_m_TEI0187_REV01!$AD:$AE),2,0),"---")</f>
        <v>---</v>
      </c>
      <c r="P1313" s="59" t="str">
        <f>IFERROR(VLOOKUP(O1313,IF($M$4="TEI0187_REV01",RAW_m_TEI0187_REV01!$AJ:$AK),2,0),"---")</f>
        <v>---</v>
      </c>
      <c r="Q1313" s="59" t="str">
        <f>IFERROR(VLOOKUP(L1313,IF($M$4="TEI0187_REV01",RAW_m_TEI0187_REV01!$AD:$AF),3,0),"---")</f>
        <v>---</v>
      </c>
      <c r="R1313" s="59" t="str">
        <f>IFERROR(VLOOKUP(O1313,IF($M$4="TEI0187_REV01",RAW_m_TEI0187_REV01!$AE:$AG),3,0),"---")</f>
        <v>---</v>
      </c>
      <c r="S1313" s="59" t="str">
        <f t="shared" si="43"/>
        <v>---</v>
      </c>
    </row>
    <row r="1314" spans="2:19" ht="15" customHeight="1" x14ac:dyDescent="0.25">
      <c r="B1314" s="59">
        <f t="shared" si="44"/>
        <v>1309</v>
      </c>
      <c r="C1314" s="60">
        <f>IFERROR(IF($C$4="TEB0187_REV01",CALC_CONN_TEB0187_REV01!U1314,),"---")</f>
        <v>0</v>
      </c>
      <c r="D1314" s="59">
        <f>IFERROR(IF($C$4="TEB0187_REV01",CALC_CONN_TEB0187_REV01!D1314,),"---")</f>
        <v>0</v>
      </c>
      <c r="E1314" s="59">
        <f>IFERROR(IF($C$4="TEB0187_REV01",CALC_CONN_TEB0187_REV01!E1314,),"---")</f>
        <v>0</v>
      </c>
      <c r="F1314" s="59" t="str">
        <f>IFERROR(IF(VLOOKUP($D1314&amp;"-"&amp;$E1314,IF($C$4="TEB0187_REV01",CALC_CONN_TEB0187_REV01!$F:$I),4,0)="--","---",IF($C$4="TEB0187_REV01",CALC_CONN_TEB0187_REV01!$G1314&amp; " --&gt; " &amp;CALC_CONN_TEB0187_REV01!$I1314&amp; " --&gt; ")),"---")</f>
        <v>---</v>
      </c>
      <c r="G1314" s="59" t="str">
        <f>IFERROR(IF(VLOOKUP($D1314&amp;"-"&amp;$E1314,IF($C$4="TEB0187_REV01",CALC_CONN_TEB0187_REV01!$F:$H),3,0)="--",VLOOKUP($D1314&amp;"-"&amp;$E1314,IF($C$4="TEB0187_REV01",CALC_CONN_TEB0187_REV01!$F:$H),2,0),VLOOKUP($D1314&amp;"-"&amp;$E1314,IF($C$4="TEB0187_REV01",CALC_CONN_TEB0187_REV01!$F:$H),3,0)),"---")</f>
        <v>---</v>
      </c>
      <c r="H1314" s="59" t="str">
        <f>IFERROR(VLOOKUP(G1314,IF($C$4="TEB0187_REV01",CALC_CONN_TEB0187_REV01!$G:$T),14,0),"---")</f>
        <v>---</v>
      </c>
      <c r="I1314" s="59" t="str">
        <f>IFERROR(VLOOKUP($D1314&amp;"-"&amp;$E1314,IF($C$4="TEB0187_REV01",CALC_CONN_TEB0187_REV01!$F:$K,"???"),6,0),"---")</f>
        <v>---</v>
      </c>
      <c r="J1314" s="61" t="str">
        <f>IFERROR(VLOOKUP($D1314&amp;"-"&amp;$E1314,IF($C$4="TEB0187_REV01",CALC_CONN_TEB0187_REV01!$F:$M,"???"),8,0),"---")</f>
        <v>---</v>
      </c>
      <c r="K1314" s="62" t="str">
        <f>IFERROR(VLOOKUP($D1314&amp;"-"&amp;$E1314,IF($C$4="TEB0187_REV01",CALC_CONN_TEB0187_REV01!$F:$N),9,0),"---")</f>
        <v>---</v>
      </c>
      <c r="L1314" s="59" t="str">
        <f>IFERROR(VLOOKUP(K1314,B2B!$H$3:$I$2000,2,0),"---")</f>
        <v>---</v>
      </c>
      <c r="M1314" s="59" t="str">
        <f>IFERROR(VLOOKUP(L1314,IF($M$4="TEI0187_REV01",RAW_m_TEI0187_REV01!$AD:$AH),5,0),"---")</f>
        <v>---</v>
      </c>
      <c r="N1314" s="59" t="str">
        <f>IFERROR(VLOOKUP(L1314,IF($M$4="TEI0187_REV01",RAW_m_TEI0187_REV01!$AE:$AJ),6,0),"---")</f>
        <v>---</v>
      </c>
      <c r="O1314" s="63" t="str">
        <f>IFERROR(VLOOKUP(L1314,IF($M$4="TEI0187_REV01",RAW_m_TEI0187_REV01!$AD:$AE),2,0),"---")</f>
        <v>---</v>
      </c>
      <c r="P1314" s="59" t="str">
        <f>IFERROR(VLOOKUP(O1314,IF($M$4="TEI0187_REV01",RAW_m_TEI0187_REV01!$AJ:$AK),2,0),"---")</f>
        <v>---</v>
      </c>
      <c r="Q1314" s="59" t="str">
        <f>IFERROR(VLOOKUP(L1314,IF($M$4="TEI0187_REV01",RAW_m_TEI0187_REV01!$AD:$AF),3,0),"---")</f>
        <v>---</v>
      </c>
      <c r="R1314" s="59" t="str">
        <f>IFERROR(VLOOKUP(O1314,IF($M$4="TEI0187_REV01",RAW_m_TEI0187_REV01!$AE:$AG),3,0),"---")</f>
        <v>---</v>
      </c>
      <c r="S1314" s="59" t="str">
        <f t="shared" si="43"/>
        <v>---</v>
      </c>
    </row>
    <row r="1315" spans="2:19" ht="15" customHeight="1" x14ac:dyDescent="0.25">
      <c r="B1315" s="59">
        <f t="shared" si="44"/>
        <v>1310</v>
      </c>
      <c r="C1315" s="60">
        <f>IFERROR(IF($C$4="TEB0187_REV01",CALC_CONN_TEB0187_REV01!U1315,),"---")</f>
        <v>0</v>
      </c>
      <c r="D1315" s="59">
        <f>IFERROR(IF($C$4="TEB0187_REV01",CALC_CONN_TEB0187_REV01!D1315,),"---")</f>
        <v>0</v>
      </c>
      <c r="E1315" s="59">
        <f>IFERROR(IF($C$4="TEB0187_REV01",CALC_CONN_TEB0187_REV01!E1315,),"---")</f>
        <v>0</v>
      </c>
      <c r="F1315" s="59" t="str">
        <f>IFERROR(IF(VLOOKUP($D1315&amp;"-"&amp;$E1315,IF($C$4="TEB0187_REV01",CALC_CONN_TEB0187_REV01!$F:$I),4,0)="--","---",IF($C$4="TEB0187_REV01",CALC_CONN_TEB0187_REV01!$G1315&amp; " --&gt; " &amp;CALC_CONN_TEB0187_REV01!$I1315&amp; " --&gt; ")),"---")</f>
        <v>---</v>
      </c>
      <c r="G1315" s="59" t="str">
        <f>IFERROR(IF(VLOOKUP($D1315&amp;"-"&amp;$E1315,IF($C$4="TEB0187_REV01",CALC_CONN_TEB0187_REV01!$F:$H),3,0)="--",VLOOKUP($D1315&amp;"-"&amp;$E1315,IF($C$4="TEB0187_REV01",CALC_CONN_TEB0187_REV01!$F:$H),2,0),VLOOKUP($D1315&amp;"-"&amp;$E1315,IF($C$4="TEB0187_REV01",CALC_CONN_TEB0187_REV01!$F:$H),3,0)),"---")</f>
        <v>---</v>
      </c>
      <c r="H1315" s="59" t="str">
        <f>IFERROR(VLOOKUP(G1315,IF($C$4="TEB0187_REV01",CALC_CONN_TEB0187_REV01!$G:$T),14,0),"---")</f>
        <v>---</v>
      </c>
      <c r="I1315" s="59" t="str">
        <f>IFERROR(VLOOKUP($D1315&amp;"-"&amp;$E1315,IF($C$4="TEB0187_REV01",CALC_CONN_TEB0187_REV01!$F:$K,"???"),6,0),"---")</f>
        <v>---</v>
      </c>
      <c r="J1315" s="61" t="str">
        <f>IFERROR(VLOOKUP($D1315&amp;"-"&amp;$E1315,IF($C$4="TEB0187_REV01",CALC_CONN_TEB0187_REV01!$F:$M,"???"),8,0),"---")</f>
        <v>---</v>
      </c>
      <c r="K1315" s="62" t="str">
        <f>IFERROR(VLOOKUP($D1315&amp;"-"&amp;$E1315,IF($C$4="TEB0187_REV01",CALC_CONN_TEB0187_REV01!$F:$N),9,0),"---")</f>
        <v>---</v>
      </c>
      <c r="L1315" s="59" t="str">
        <f>IFERROR(VLOOKUP(K1315,B2B!$H$3:$I$2000,2,0),"---")</f>
        <v>---</v>
      </c>
      <c r="M1315" s="59" t="str">
        <f>IFERROR(VLOOKUP(L1315,IF($M$4="TEI0187_REV01",RAW_m_TEI0187_REV01!$AD:$AH),5,0),"---")</f>
        <v>---</v>
      </c>
      <c r="N1315" s="59" t="str">
        <f>IFERROR(VLOOKUP(L1315,IF($M$4="TEI0187_REV01",RAW_m_TEI0187_REV01!$AE:$AJ),6,0),"---")</f>
        <v>---</v>
      </c>
      <c r="O1315" s="63" t="str">
        <f>IFERROR(VLOOKUP(L1315,IF($M$4="TEI0187_REV01",RAW_m_TEI0187_REV01!$AD:$AE),2,0),"---")</f>
        <v>---</v>
      </c>
      <c r="P1315" s="59" t="str">
        <f>IFERROR(VLOOKUP(O1315,IF($M$4="TEI0187_REV01",RAW_m_TEI0187_REV01!$AJ:$AK),2,0),"---")</f>
        <v>---</v>
      </c>
      <c r="Q1315" s="59" t="str">
        <f>IFERROR(VLOOKUP(L1315,IF($M$4="TEI0187_REV01",RAW_m_TEI0187_REV01!$AD:$AF),3,0),"---")</f>
        <v>---</v>
      </c>
      <c r="R1315" s="59" t="str">
        <f>IFERROR(VLOOKUP(O1315,IF($M$4="TEI0187_REV01",RAW_m_TEI0187_REV01!$AE:$AG),3,0),"---")</f>
        <v>---</v>
      </c>
      <c r="S1315" s="59" t="str">
        <f t="shared" si="43"/>
        <v>---</v>
      </c>
    </row>
    <row r="1316" spans="2:19" ht="15" customHeight="1" x14ac:dyDescent="0.25">
      <c r="B1316" s="59">
        <f t="shared" si="44"/>
        <v>1311</v>
      </c>
      <c r="C1316" s="60">
        <f>IFERROR(IF($C$4="TEB0187_REV01",CALC_CONN_TEB0187_REV01!U1316,),"---")</f>
        <v>0</v>
      </c>
      <c r="D1316" s="59">
        <f>IFERROR(IF($C$4="TEB0187_REV01",CALC_CONN_TEB0187_REV01!D1316,),"---")</f>
        <v>0</v>
      </c>
      <c r="E1316" s="59">
        <f>IFERROR(IF($C$4="TEB0187_REV01",CALC_CONN_TEB0187_REV01!E1316,),"---")</f>
        <v>0</v>
      </c>
      <c r="F1316" s="59" t="str">
        <f>IFERROR(IF(VLOOKUP($D1316&amp;"-"&amp;$E1316,IF($C$4="TEB0187_REV01",CALC_CONN_TEB0187_REV01!$F:$I),4,0)="--","---",IF($C$4="TEB0187_REV01",CALC_CONN_TEB0187_REV01!$G1316&amp; " --&gt; " &amp;CALC_CONN_TEB0187_REV01!$I1316&amp; " --&gt; ")),"---")</f>
        <v>---</v>
      </c>
      <c r="G1316" s="59" t="str">
        <f>IFERROR(IF(VLOOKUP($D1316&amp;"-"&amp;$E1316,IF($C$4="TEB0187_REV01",CALC_CONN_TEB0187_REV01!$F:$H),3,0)="--",VLOOKUP($D1316&amp;"-"&amp;$E1316,IF($C$4="TEB0187_REV01",CALC_CONN_TEB0187_REV01!$F:$H),2,0),VLOOKUP($D1316&amp;"-"&amp;$E1316,IF($C$4="TEB0187_REV01",CALC_CONN_TEB0187_REV01!$F:$H),3,0)),"---")</f>
        <v>---</v>
      </c>
      <c r="H1316" s="59" t="str">
        <f>IFERROR(VLOOKUP(G1316,IF($C$4="TEB0187_REV01",CALC_CONN_TEB0187_REV01!$G:$T),14,0),"---")</f>
        <v>---</v>
      </c>
      <c r="I1316" s="59" t="str">
        <f>IFERROR(VLOOKUP($D1316&amp;"-"&amp;$E1316,IF($C$4="TEB0187_REV01",CALC_CONN_TEB0187_REV01!$F:$K,"???"),6,0),"---")</f>
        <v>---</v>
      </c>
      <c r="J1316" s="61" t="str">
        <f>IFERROR(VLOOKUP($D1316&amp;"-"&amp;$E1316,IF($C$4="TEB0187_REV01",CALC_CONN_TEB0187_REV01!$F:$M,"???"),8,0),"---")</f>
        <v>---</v>
      </c>
      <c r="K1316" s="62" t="str">
        <f>IFERROR(VLOOKUP($D1316&amp;"-"&amp;$E1316,IF($C$4="TEB0187_REV01",CALC_CONN_TEB0187_REV01!$F:$N),9,0),"---")</f>
        <v>---</v>
      </c>
      <c r="L1316" s="59" t="str">
        <f>IFERROR(VLOOKUP(K1316,B2B!$H$3:$I$2000,2,0),"---")</f>
        <v>---</v>
      </c>
      <c r="M1316" s="59" t="str">
        <f>IFERROR(VLOOKUP(L1316,IF($M$4="TEI0187_REV01",RAW_m_TEI0187_REV01!$AD:$AH),5,0),"---")</f>
        <v>---</v>
      </c>
      <c r="N1316" s="59" t="str">
        <f>IFERROR(VLOOKUP(L1316,IF($M$4="TEI0187_REV01",RAW_m_TEI0187_REV01!$AE:$AJ),6,0),"---")</f>
        <v>---</v>
      </c>
      <c r="O1316" s="63" t="str">
        <f>IFERROR(VLOOKUP(L1316,IF($M$4="TEI0187_REV01",RAW_m_TEI0187_REV01!$AD:$AE),2,0),"---")</f>
        <v>---</v>
      </c>
      <c r="P1316" s="59" t="str">
        <f>IFERROR(VLOOKUP(O1316,IF($M$4="TEI0187_REV01",RAW_m_TEI0187_REV01!$AJ:$AK),2,0),"---")</f>
        <v>---</v>
      </c>
      <c r="Q1316" s="59" t="str">
        <f>IFERROR(VLOOKUP(L1316,IF($M$4="TEI0187_REV01",RAW_m_TEI0187_REV01!$AD:$AF),3,0),"---")</f>
        <v>---</v>
      </c>
      <c r="R1316" s="59" t="str">
        <f>IFERROR(VLOOKUP(O1316,IF($M$4="TEI0187_REV01",RAW_m_TEI0187_REV01!$AE:$AG),3,0),"---")</f>
        <v>---</v>
      </c>
      <c r="S1316" s="59" t="str">
        <f t="shared" si="43"/>
        <v>---</v>
      </c>
    </row>
    <row r="1317" spans="2:19" ht="15" customHeight="1" x14ac:dyDescent="0.25">
      <c r="B1317" s="59">
        <f t="shared" si="44"/>
        <v>1312</v>
      </c>
      <c r="C1317" s="60">
        <f>IFERROR(IF($C$4="TEB0187_REV01",CALC_CONN_TEB0187_REV01!U1317,),"---")</f>
        <v>0</v>
      </c>
      <c r="D1317" s="59">
        <f>IFERROR(IF($C$4="TEB0187_REV01",CALC_CONN_TEB0187_REV01!D1317,),"---")</f>
        <v>0</v>
      </c>
      <c r="E1317" s="59">
        <f>IFERROR(IF($C$4="TEB0187_REV01",CALC_CONN_TEB0187_REV01!E1317,),"---")</f>
        <v>0</v>
      </c>
      <c r="F1317" s="59" t="str">
        <f>IFERROR(IF(VLOOKUP($D1317&amp;"-"&amp;$E1317,IF($C$4="TEB0187_REV01",CALC_CONN_TEB0187_REV01!$F:$I),4,0)="--","---",IF($C$4="TEB0187_REV01",CALC_CONN_TEB0187_REV01!$G1317&amp; " --&gt; " &amp;CALC_CONN_TEB0187_REV01!$I1317&amp; " --&gt; ")),"---")</f>
        <v>---</v>
      </c>
      <c r="G1317" s="59" t="str">
        <f>IFERROR(IF(VLOOKUP($D1317&amp;"-"&amp;$E1317,IF($C$4="TEB0187_REV01",CALC_CONN_TEB0187_REV01!$F:$H),3,0)="--",VLOOKUP($D1317&amp;"-"&amp;$E1317,IF($C$4="TEB0187_REV01",CALC_CONN_TEB0187_REV01!$F:$H),2,0),VLOOKUP($D1317&amp;"-"&amp;$E1317,IF($C$4="TEB0187_REV01",CALC_CONN_TEB0187_REV01!$F:$H),3,0)),"---")</f>
        <v>---</v>
      </c>
      <c r="H1317" s="59" t="str">
        <f>IFERROR(VLOOKUP(G1317,IF($C$4="TEB0187_REV01",CALC_CONN_TEB0187_REV01!$G:$T),14,0),"---")</f>
        <v>---</v>
      </c>
      <c r="I1317" s="59" t="str">
        <f>IFERROR(VLOOKUP($D1317&amp;"-"&amp;$E1317,IF($C$4="TEB0187_REV01",CALC_CONN_TEB0187_REV01!$F:$K,"???"),6,0),"---")</f>
        <v>---</v>
      </c>
      <c r="J1317" s="61" t="str">
        <f>IFERROR(VLOOKUP($D1317&amp;"-"&amp;$E1317,IF($C$4="TEB0187_REV01",CALC_CONN_TEB0187_REV01!$F:$M,"???"),8,0),"---")</f>
        <v>---</v>
      </c>
      <c r="K1317" s="62" t="str">
        <f>IFERROR(VLOOKUP($D1317&amp;"-"&amp;$E1317,IF($C$4="TEB0187_REV01",CALC_CONN_TEB0187_REV01!$F:$N),9,0),"---")</f>
        <v>---</v>
      </c>
      <c r="L1317" s="59" t="str">
        <f>IFERROR(VLOOKUP(K1317,B2B!$H$3:$I$2000,2,0),"---")</f>
        <v>---</v>
      </c>
      <c r="M1317" s="59" t="str">
        <f>IFERROR(VLOOKUP(L1317,IF($M$4="TEI0187_REV01",RAW_m_TEI0187_REV01!$AD:$AH),5,0),"---")</f>
        <v>---</v>
      </c>
      <c r="N1317" s="59" t="str">
        <f>IFERROR(VLOOKUP(L1317,IF($M$4="TEI0187_REV01",RAW_m_TEI0187_REV01!$AE:$AJ),6,0),"---")</f>
        <v>---</v>
      </c>
      <c r="O1317" s="63" t="str">
        <f>IFERROR(VLOOKUP(L1317,IF($M$4="TEI0187_REV01",RAW_m_TEI0187_REV01!$AD:$AE),2,0),"---")</f>
        <v>---</v>
      </c>
      <c r="P1317" s="59" t="str">
        <f>IFERROR(VLOOKUP(O1317,IF($M$4="TEI0187_REV01",RAW_m_TEI0187_REV01!$AJ:$AK),2,0),"---")</f>
        <v>---</v>
      </c>
      <c r="Q1317" s="59" t="str">
        <f>IFERROR(VLOOKUP(L1317,IF($M$4="TEI0187_REV01",RAW_m_TEI0187_REV01!$AD:$AF),3,0),"---")</f>
        <v>---</v>
      </c>
      <c r="R1317" s="59" t="str">
        <f>IFERROR(VLOOKUP(O1317,IF($M$4="TEI0187_REV01",RAW_m_TEI0187_REV01!$AE:$AG),3,0),"---")</f>
        <v>---</v>
      </c>
      <c r="S1317" s="59" t="str">
        <f t="shared" si="43"/>
        <v>---</v>
      </c>
    </row>
    <row r="1318" spans="2:19" ht="15" customHeight="1" x14ac:dyDescent="0.25">
      <c r="B1318" s="59">
        <f t="shared" si="44"/>
        <v>1313</v>
      </c>
      <c r="C1318" s="60">
        <f>IFERROR(IF($C$4="TEB0187_REV01",CALC_CONN_TEB0187_REV01!U1318,),"---")</f>
        <v>0</v>
      </c>
      <c r="D1318" s="59">
        <f>IFERROR(IF($C$4="TEB0187_REV01",CALC_CONN_TEB0187_REV01!D1318,),"---")</f>
        <v>0</v>
      </c>
      <c r="E1318" s="59">
        <f>IFERROR(IF($C$4="TEB0187_REV01",CALC_CONN_TEB0187_REV01!E1318,),"---")</f>
        <v>0</v>
      </c>
      <c r="F1318" s="59" t="str">
        <f>IFERROR(IF(VLOOKUP($D1318&amp;"-"&amp;$E1318,IF($C$4="TEB0187_REV01",CALC_CONN_TEB0187_REV01!$F:$I),4,0)="--","---",IF($C$4="TEB0187_REV01",CALC_CONN_TEB0187_REV01!$G1318&amp; " --&gt; " &amp;CALC_CONN_TEB0187_REV01!$I1318&amp; " --&gt; ")),"---")</f>
        <v>---</v>
      </c>
      <c r="G1318" s="59" t="str">
        <f>IFERROR(IF(VLOOKUP($D1318&amp;"-"&amp;$E1318,IF($C$4="TEB0187_REV01",CALC_CONN_TEB0187_REV01!$F:$H),3,0)="--",VLOOKUP($D1318&amp;"-"&amp;$E1318,IF($C$4="TEB0187_REV01",CALC_CONN_TEB0187_REV01!$F:$H),2,0),VLOOKUP($D1318&amp;"-"&amp;$E1318,IF($C$4="TEB0187_REV01",CALC_CONN_TEB0187_REV01!$F:$H),3,0)),"---")</f>
        <v>---</v>
      </c>
      <c r="H1318" s="59" t="str">
        <f>IFERROR(VLOOKUP(G1318,IF($C$4="TEB0187_REV01",CALC_CONN_TEB0187_REV01!$G:$T),14,0),"---")</f>
        <v>---</v>
      </c>
      <c r="I1318" s="59" t="str">
        <f>IFERROR(VLOOKUP($D1318&amp;"-"&amp;$E1318,IF($C$4="TEB0187_REV01",CALC_CONN_TEB0187_REV01!$F:$K,"???"),6,0),"---")</f>
        <v>---</v>
      </c>
      <c r="J1318" s="61" t="str">
        <f>IFERROR(VLOOKUP($D1318&amp;"-"&amp;$E1318,IF($C$4="TEB0187_REV01",CALC_CONN_TEB0187_REV01!$F:$M,"???"),8,0),"---")</f>
        <v>---</v>
      </c>
      <c r="K1318" s="62" t="str">
        <f>IFERROR(VLOOKUP($D1318&amp;"-"&amp;$E1318,IF($C$4="TEB0187_REV01",CALC_CONN_TEB0187_REV01!$F:$N),9,0),"---")</f>
        <v>---</v>
      </c>
      <c r="L1318" s="59" t="str">
        <f>IFERROR(VLOOKUP(K1318,B2B!$H$3:$I$2000,2,0),"---")</f>
        <v>---</v>
      </c>
      <c r="M1318" s="59" t="str">
        <f>IFERROR(VLOOKUP(L1318,IF($M$4="TEI0187_REV01",RAW_m_TEI0187_REV01!$AD:$AH),5,0),"---")</f>
        <v>---</v>
      </c>
      <c r="N1318" s="59" t="str">
        <f>IFERROR(VLOOKUP(L1318,IF($M$4="TEI0187_REV01",RAW_m_TEI0187_REV01!$AE:$AJ),6,0),"---")</f>
        <v>---</v>
      </c>
      <c r="O1318" s="63" t="str">
        <f>IFERROR(VLOOKUP(L1318,IF($M$4="TEI0187_REV01",RAW_m_TEI0187_REV01!$AD:$AE),2,0),"---")</f>
        <v>---</v>
      </c>
      <c r="P1318" s="59" t="str">
        <f>IFERROR(VLOOKUP(O1318,IF($M$4="TEI0187_REV01",RAW_m_TEI0187_REV01!$AJ:$AK),2,0),"---")</f>
        <v>---</v>
      </c>
      <c r="Q1318" s="59" t="str">
        <f>IFERROR(VLOOKUP(L1318,IF($M$4="TEI0187_REV01",RAW_m_TEI0187_REV01!$AD:$AF),3,0),"---")</f>
        <v>---</v>
      </c>
      <c r="R1318" s="59" t="str">
        <f>IFERROR(VLOOKUP(O1318,IF($M$4="TEI0187_REV01",RAW_m_TEI0187_REV01!$AE:$AG),3,0),"---")</f>
        <v>---</v>
      </c>
      <c r="S1318" s="59" t="str">
        <f t="shared" si="43"/>
        <v>---</v>
      </c>
    </row>
    <row r="1319" spans="2:19" ht="15" customHeight="1" x14ac:dyDescent="0.25">
      <c r="B1319" s="59">
        <f t="shared" si="44"/>
        <v>1314</v>
      </c>
      <c r="C1319" s="60">
        <f>IFERROR(IF($C$4="TEB0187_REV01",CALC_CONN_TEB0187_REV01!U1319,),"---")</f>
        <v>0</v>
      </c>
      <c r="D1319" s="59">
        <f>IFERROR(IF($C$4="TEB0187_REV01",CALC_CONN_TEB0187_REV01!D1319,),"---")</f>
        <v>0</v>
      </c>
      <c r="E1319" s="59">
        <f>IFERROR(IF($C$4="TEB0187_REV01",CALC_CONN_TEB0187_REV01!E1319,),"---")</f>
        <v>0</v>
      </c>
      <c r="F1319" s="59" t="str">
        <f>IFERROR(IF(VLOOKUP($D1319&amp;"-"&amp;$E1319,IF($C$4="TEB0187_REV01",CALC_CONN_TEB0187_REV01!$F:$I),4,0)="--","---",IF($C$4="TEB0187_REV01",CALC_CONN_TEB0187_REV01!$G1319&amp; " --&gt; " &amp;CALC_CONN_TEB0187_REV01!$I1319&amp; " --&gt; ")),"---")</f>
        <v>---</v>
      </c>
      <c r="G1319" s="59" t="str">
        <f>IFERROR(IF(VLOOKUP($D1319&amp;"-"&amp;$E1319,IF($C$4="TEB0187_REV01",CALC_CONN_TEB0187_REV01!$F:$H),3,0)="--",VLOOKUP($D1319&amp;"-"&amp;$E1319,IF($C$4="TEB0187_REV01",CALC_CONN_TEB0187_REV01!$F:$H),2,0),VLOOKUP($D1319&amp;"-"&amp;$E1319,IF($C$4="TEB0187_REV01",CALC_CONN_TEB0187_REV01!$F:$H),3,0)),"---")</f>
        <v>---</v>
      </c>
      <c r="H1319" s="59" t="str">
        <f>IFERROR(VLOOKUP(G1319,IF($C$4="TEB0187_REV01",CALC_CONN_TEB0187_REV01!$G:$T),14,0),"---")</f>
        <v>---</v>
      </c>
      <c r="I1319" s="59" t="str">
        <f>IFERROR(VLOOKUP($D1319&amp;"-"&amp;$E1319,IF($C$4="TEB0187_REV01",CALC_CONN_TEB0187_REV01!$F:$K,"???"),6,0),"---")</f>
        <v>---</v>
      </c>
      <c r="J1319" s="61" t="str">
        <f>IFERROR(VLOOKUP($D1319&amp;"-"&amp;$E1319,IF($C$4="TEB0187_REV01",CALC_CONN_TEB0187_REV01!$F:$M,"???"),8,0),"---")</f>
        <v>---</v>
      </c>
      <c r="K1319" s="62" t="str">
        <f>IFERROR(VLOOKUP($D1319&amp;"-"&amp;$E1319,IF($C$4="TEB0187_REV01",CALC_CONN_TEB0187_REV01!$F:$N),9,0),"---")</f>
        <v>---</v>
      </c>
      <c r="L1319" s="59" t="str">
        <f>IFERROR(VLOOKUP(K1319,B2B!$H$3:$I$2000,2,0),"---")</f>
        <v>---</v>
      </c>
      <c r="M1319" s="59" t="str">
        <f>IFERROR(VLOOKUP(L1319,IF($M$4="TEI0187_REV01",RAW_m_TEI0187_REV01!$AD:$AH),5,0),"---")</f>
        <v>---</v>
      </c>
      <c r="N1319" s="59" t="str">
        <f>IFERROR(VLOOKUP(L1319,IF($M$4="TEI0187_REV01",RAW_m_TEI0187_REV01!$AE:$AJ),6,0),"---")</f>
        <v>---</v>
      </c>
      <c r="O1319" s="63" t="str">
        <f>IFERROR(VLOOKUP(L1319,IF($M$4="TEI0187_REV01",RAW_m_TEI0187_REV01!$AD:$AE),2,0),"---")</f>
        <v>---</v>
      </c>
      <c r="P1319" s="59" t="str">
        <f>IFERROR(VLOOKUP(O1319,IF($M$4="TEI0187_REV01",RAW_m_TEI0187_REV01!$AJ:$AK),2,0),"---")</f>
        <v>---</v>
      </c>
      <c r="Q1319" s="59" t="str">
        <f>IFERROR(VLOOKUP(L1319,IF($M$4="TEI0187_REV01",RAW_m_TEI0187_REV01!$AD:$AF),3,0),"---")</f>
        <v>---</v>
      </c>
      <c r="R1319" s="59" t="str">
        <f>IFERROR(VLOOKUP(O1319,IF($M$4="TEI0187_REV01",RAW_m_TEI0187_REV01!$AE:$AG),3,0),"---")</f>
        <v>---</v>
      </c>
      <c r="S1319" s="59" t="str">
        <f t="shared" si="43"/>
        <v>---</v>
      </c>
    </row>
    <row r="1320" spans="2:19" ht="15" customHeight="1" x14ac:dyDescent="0.25">
      <c r="B1320" s="59">
        <f t="shared" si="44"/>
        <v>1315</v>
      </c>
      <c r="C1320" s="60">
        <f>IFERROR(IF($C$4="TEB0187_REV01",CALC_CONN_TEB0187_REV01!U1320,),"---")</f>
        <v>0</v>
      </c>
      <c r="D1320" s="59">
        <f>IFERROR(IF($C$4="TEB0187_REV01",CALC_CONN_TEB0187_REV01!D1320,),"---")</f>
        <v>0</v>
      </c>
      <c r="E1320" s="59">
        <f>IFERROR(IF($C$4="TEB0187_REV01",CALC_CONN_TEB0187_REV01!E1320,),"---")</f>
        <v>0</v>
      </c>
      <c r="F1320" s="59" t="str">
        <f>IFERROR(IF(VLOOKUP($D1320&amp;"-"&amp;$E1320,IF($C$4="TEB0187_REV01",CALC_CONN_TEB0187_REV01!$F:$I),4,0)="--","---",IF($C$4="TEB0187_REV01",CALC_CONN_TEB0187_REV01!$G1320&amp; " --&gt; " &amp;CALC_CONN_TEB0187_REV01!$I1320&amp; " --&gt; ")),"---")</f>
        <v>---</v>
      </c>
      <c r="G1320" s="59" t="str">
        <f>IFERROR(IF(VLOOKUP($D1320&amp;"-"&amp;$E1320,IF($C$4="TEB0187_REV01",CALC_CONN_TEB0187_REV01!$F:$H),3,0)="--",VLOOKUP($D1320&amp;"-"&amp;$E1320,IF($C$4="TEB0187_REV01",CALC_CONN_TEB0187_REV01!$F:$H),2,0),VLOOKUP($D1320&amp;"-"&amp;$E1320,IF($C$4="TEB0187_REV01",CALC_CONN_TEB0187_REV01!$F:$H),3,0)),"---")</f>
        <v>---</v>
      </c>
      <c r="H1320" s="59" t="str">
        <f>IFERROR(VLOOKUP(G1320,IF($C$4="TEB0187_REV01",CALC_CONN_TEB0187_REV01!$G:$T),14,0),"---")</f>
        <v>---</v>
      </c>
      <c r="I1320" s="59" t="str">
        <f>IFERROR(VLOOKUP($D1320&amp;"-"&amp;$E1320,IF($C$4="TEB0187_REV01",CALC_CONN_TEB0187_REV01!$F:$K,"???"),6,0),"---")</f>
        <v>---</v>
      </c>
      <c r="J1320" s="61" t="str">
        <f>IFERROR(VLOOKUP($D1320&amp;"-"&amp;$E1320,IF($C$4="TEB0187_REV01",CALC_CONN_TEB0187_REV01!$F:$M,"???"),8,0),"---")</f>
        <v>---</v>
      </c>
      <c r="K1320" s="62" t="str">
        <f>IFERROR(VLOOKUP($D1320&amp;"-"&amp;$E1320,IF($C$4="TEB0187_REV01",CALC_CONN_TEB0187_REV01!$F:$N),9,0),"---")</f>
        <v>---</v>
      </c>
      <c r="L1320" s="59" t="str">
        <f>IFERROR(VLOOKUP(K1320,B2B!$H$3:$I$2000,2,0),"---")</f>
        <v>---</v>
      </c>
      <c r="M1320" s="59" t="str">
        <f>IFERROR(VLOOKUP(L1320,IF($M$4="TEI0187_REV01",RAW_m_TEI0187_REV01!$AD:$AH),5,0),"---")</f>
        <v>---</v>
      </c>
      <c r="N1320" s="59" t="str">
        <f>IFERROR(VLOOKUP(L1320,IF($M$4="TEI0187_REV01",RAW_m_TEI0187_REV01!$AE:$AJ),6,0),"---")</f>
        <v>---</v>
      </c>
      <c r="O1320" s="63" t="str">
        <f>IFERROR(VLOOKUP(L1320,IF($M$4="TEI0187_REV01",RAW_m_TEI0187_REV01!$AD:$AE),2,0),"---")</f>
        <v>---</v>
      </c>
      <c r="P1320" s="59" t="str">
        <f>IFERROR(VLOOKUP(O1320,IF($M$4="TEI0187_REV01",RAW_m_TEI0187_REV01!$AJ:$AK),2,0),"---")</f>
        <v>---</v>
      </c>
      <c r="Q1320" s="59" t="str">
        <f>IFERROR(VLOOKUP(L1320,IF($M$4="TEI0187_REV01",RAW_m_TEI0187_REV01!$AD:$AF),3,0),"---")</f>
        <v>---</v>
      </c>
      <c r="R1320" s="59" t="str">
        <f>IFERROR(VLOOKUP(O1320,IF($M$4="TEI0187_REV01",RAW_m_TEI0187_REV01!$AE:$AG),3,0),"---")</f>
        <v>---</v>
      </c>
      <c r="S1320" s="59" t="str">
        <f t="shared" si="43"/>
        <v>---</v>
      </c>
    </row>
    <row r="1321" spans="2:19" ht="15" customHeight="1" x14ac:dyDescent="0.25">
      <c r="B1321" s="59">
        <f t="shared" si="44"/>
        <v>1316</v>
      </c>
      <c r="C1321" s="60">
        <f>IFERROR(IF($C$4="TEB0187_REV01",CALC_CONN_TEB0187_REV01!U1321,),"---")</f>
        <v>0</v>
      </c>
      <c r="D1321" s="59">
        <f>IFERROR(IF($C$4="TEB0187_REV01",CALC_CONN_TEB0187_REV01!D1321,),"---")</f>
        <v>0</v>
      </c>
      <c r="E1321" s="59">
        <f>IFERROR(IF($C$4="TEB0187_REV01",CALC_CONN_TEB0187_REV01!E1321,),"---")</f>
        <v>0</v>
      </c>
      <c r="F1321" s="59" t="str">
        <f>IFERROR(IF(VLOOKUP($D1321&amp;"-"&amp;$E1321,IF($C$4="TEB0187_REV01",CALC_CONN_TEB0187_REV01!$F:$I),4,0)="--","---",IF($C$4="TEB0187_REV01",CALC_CONN_TEB0187_REV01!$G1321&amp; " --&gt; " &amp;CALC_CONN_TEB0187_REV01!$I1321&amp; " --&gt; ")),"---")</f>
        <v>---</v>
      </c>
      <c r="G1321" s="59" t="str">
        <f>IFERROR(IF(VLOOKUP($D1321&amp;"-"&amp;$E1321,IF($C$4="TEB0187_REV01",CALC_CONN_TEB0187_REV01!$F:$H),3,0)="--",VLOOKUP($D1321&amp;"-"&amp;$E1321,IF($C$4="TEB0187_REV01",CALC_CONN_TEB0187_REV01!$F:$H),2,0),VLOOKUP($D1321&amp;"-"&amp;$E1321,IF($C$4="TEB0187_REV01",CALC_CONN_TEB0187_REV01!$F:$H),3,0)),"---")</f>
        <v>---</v>
      </c>
      <c r="H1321" s="59" t="str">
        <f>IFERROR(VLOOKUP(G1321,IF($C$4="TEB0187_REV01",CALC_CONN_TEB0187_REV01!$G:$T),14,0),"---")</f>
        <v>---</v>
      </c>
      <c r="I1321" s="59" t="str">
        <f>IFERROR(VLOOKUP($D1321&amp;"-"&amp;$E1321,IF($C$4="TEB0187_REV01",CALC_CONN_TEB0187_REV01!$F:$K,"???"),6,0),"---")</f>
        <v>---</v>
      </c>
      <c r="J1321" s="61" t="str">
        <f>IFERROR(VLOOKUP($D1321&amp;"-"&amp;$E1321,IF($C$4="TEB0187_REV01",CALC_CONN_TEB0187_REV01!$F:$M,"???"),8,0),"---")</f>
        <v>---</v>
      </c>
      <c r="K1321" s="62" t="str">
        <f>IFERROR(VLOOKUP($D1321&amp;"-"&amp;$E1321,IF($C$4="TEB0187_REV01",CALC_CONN_TEB0187_REV01!$F:$N),9,0),"---")</f>
        <v>---</v>
      </c>
      <c r="L1321" s="59" t="str">
        <f>IFERROR(VLOOKUP(K1321,B2B!$H$3:$I$2000,2,0),"---")</f>
        <v>---</v>
      </c>
      <c r="M1321" s="59" t="str">
        <f>IFERROR(VLOOKUP(L1321,IF($M$4="TEI0187_REV01",RAW_m_TEI0187_REV01!$AD:$AH),5,0),"---")</f>
        <v>---</v>
      </c>
      <c r="N1321" s="59" t="str">
        <f>IFERROR(VLOOKUP(L1321,IF($M$4="TEI0187_REV01",RAW_m_TEI0187_REV01!$AE:$AJ),6,0),"---")</f>
        <v>---</v>
      </c>
      <c r="O1321" s="63" t="str">
        <f>IFERROR(VLOOKUP(L1321,IF($M$4="TEI0187_REV01",RAW_m_TEI0187_REV01!$AD:$AE),2,0),"---")</f>
        <v>---</v>
      </c>
      <c r="P1321" s="59" t="str">
        <f>IFERROR(VLOOKUP(O1321,IF($M$4="TEI0187_REV01",RAW_m_TEI0187_REV01!$AJ:$AK),2,0),"---")</f>
        <v>---</v>
      </c>
      <c r="Q1321" s="59" t="str">
        <f>IFERROR(VLOOKUP(L1321,IF($M$4="TEI0187_REV01",RAW_m_TEI0187_REV01!$AD:$AF),3,0),"---")</f>
        <v>---</v>
      </c>
      <c r="R1321" s="59" t="str">
        <f>IFERROR(VLOOKUP(O1321,IF($M$4="TEI0187_REV01",RAW_m_TEI0187_REV01!$AE:$AG),3,0),"---")</f>
        <v>---</v>
      </c>
      <c r="S1321" s="59" t="str">
        <f t="shared" si="43"/>
        <v>---</v>
      </c>
    </row>
    <row r="1322" spans="2:19" ht="15" customHeight="1" x14ac:dyDescent="0.25">
      <c r="B1322" s="59">
        <f t="shared" si="44"/>
        <v>1317</v>
      </c>
      <c r="C1322" s="60">
        <f>IFERROR(IF($C$4="TEB0187_REV01",CALC_CONN_TEB0187_REV01!U1322,),"---")</f>
        <v>0</v>
      </c>
      <c r="D1322" s="59">
        <f>IFERROR(IF($C$4="TEB0187_REV01",CALC_CONN_TEB0187_REV01!D1322,),"---")</f>
        <v>0</v>
      </c>
      <c r="E1322" s="59">
        <f>IFERROR(IF($C$4="TEB0187_REV01",CALC_CONN_TEB0187_REV01!E1322,),"---")</f>
        <v>0</v>
      </c>
      <c r="F1322" s="59" t="str">
        <f>IFERROR(IF(VLOOKUP($D1322&amp;"-"&amp;$E1322,IF($C$4="TEB0187_REV01",CALC_CONN_TEB0187_REV01!$F:$I),4,0)="--","---",IF($C$4="TEB0187_REV01",CALC_CONN_TEB0187_REV01!$G1322&amp; " --&gt; " &amp;CALC_CONN_TEB0187_REV01!$I1322&amp; " --&gt; ")),"---")</f>
        <v>---</v>
      </c>
      <c r="G1322" s="59" t="str">
        <f>IFERROR(IF(VLOOKUP($D1322&amp;"-"&amp;$E1322,IF($C$4="TEB0187_REV01",CALC_CONN_TEB0187_REV01!$F:$H),3,0)="--",VLOOKUP($D1322&amp;"-"&amp;$E1322,IF($C$4="TEB0187_REV01",CALC_CONN_TEB0187_REV01!$F:$H),2,0),VLOOKUP($D1322&amp;"-"&amp;$E1322,IF($C$4="TEB0187_REV01",CALC_CONN_TEB0187_REV01!$F:$H),3,0)),"---")</f>
        <v>---</v>
      </c>
      <c r="H1322" s="59" t="str">
        <f>IFERROR(VLOOKUP(G1322,IF($C$4="TEB0187_REV01",CALC_CONN_TEB0187_REV01!$G:$T),14,0),"---")</f>
        <v>---</v>
      </c>
      <c r="I1322" s="59" t="str">
        <f>IFERROR(VLOOKUP($D1322&amp;"-"&amp;$E1322,IF($C$4="TEB0187_REV01",CALC_CONN_TEB0187_REV01!$F:$K,"???"),6,0),"---")</f>
        <v>---</v>
      </c>
      <c r="J1322" s="61" t="str">
        <f>IFERROR(VLOOKUP($D1322&amp;"-"&amp;$E1322,IF($C$4="TEB0187_REV01",CALC_CONN_TEB0187_REV01!$F:$M,"???"),8,0),"---")</f>
        <v>---</v>
      </c>
      <c r="K1322" s="62" t="str">
        <f>IFERROR(VLOOKUP($D1322&amp;"-"&amp;$E1322,IF($C$4="TEB0187_REV01",CALC_CONN_TEB0187_REV01!$F:$N),9,0),"---")</f>
        <v>---</v>
      </c>
      <c r="L1322" s="59" t="str">
        <f>IFERROR(VLOOKUP(K1322,B2B!$H$3:$I$2000,2,0),"---")</f>
        <v>---</v>
      </c>
      <c r="M1322" s="59" t="str">
        <f>IFERROR(VLOOKUP(L1322,IF($M$4="TEI0187_REV01",RAW_m_TEI0187_REV01!$AD:$AH),5,0),"---")</f>
        <v>---</v>
      </c>
      <c r="N1322" s="59" t="str">
        <f>IFERROR(VLOOKUP(L1322,IF($M$4="TEI0187_REV01",RAW_m_TEI0187_REV01!$AE:$AJ),6,0),"---")</f>
        <v>---</v>
      </c>
      <c r="O1322" s="63" t="str">
        <f>IFERROR(VLOOKUP(L1322,IF($M$4="TEI0187_REV01",RAW_m_TEI0187_REV01!$AD:$AE),2,0),"---")</f>
        <v>---</v>
      </c>
      <c r="P1322" s="59" t="str">
        <f>IFERROR(VLOOKUP(O1322,IF($M$4="TEI0187_REV01",RAW_m_TEI0187_REV01!$AJ:$AK),2,0),"---")</f>
        <v>---</v>
      </c>
      <c r="Q1322" s="59" t="str">
        <f>IFERROR(VLOOKUP(L1322,IF($M$4="TEI0187_REV01",RAW_m_TEI0187_REV01!$AD:$AF),3,0),"---")</f>
        <v>---</v>
      </c>
      <c r="R1322" s="59" t="str">
        <f>IFERROR(VLOOKUP(O1322,IF($M$4="TEI0187_REV01",RAW_m_TEI0187_REV01!$AE:$AG),3,0),"---")</f>
        <v>---</v>
      </c>
      <c r="S1322" s="59" t="str">
        <f t="shared" si="43"/>
        <v>---</v>
      </c>
    </row>
    <row r="1323" spans="2:19" ht="15" customHeight="1" x14ac:dyDescent="0.25">
      <c r="B1323" s="59">
        <f t="shared" si="44"/>
        <v>1318</v>
      </c>
      <c r="C1323" s="60">
        <f>IFERROR(IF($C$4="TEB0187_REV01",CALC_CONN_TEB0187_REV01!U1323,),"---")</f>
        <v>0</v>
      </c>
      <c r="D1323" s="59">
        <f>IFERROR(IF($C$4="TEB0187_REV01",CALC_CONN_TEB0187_REV01!D1323,),"---")</f>
        <v>0</v>
      </c>
      <c r="E1323" s="59">
        <f>IFERROR(IF($C$4="TEB0187_REV01",CALC_CONN_TEB0187_REV01!E1323,),"---")</f>
        <v>0</v>
      </c>
      <c r="F1323" s="59" t="str">
        <f>IFERROR(IF(VLOOKUP($D1323&amp;"-"&amp;$E1323,IF($C$4="TEB0187_REV01",CALC_CONN_TEB0187_REV01!$F:$I),4,0)="--","---",IF($C$4="TEB0187_REV01",CALC_CONN_TEB0187_REV01!$G1323&amp; " --&gt; " &amp;CALC_CONN_TEB0187_REV01!$I1323&amp; " --&gt; ")),"---")</f>
        <v>---</v>
      </c>
      <c r="G1323" s="59" t="str">
        <f>IFERROR(IF(VLOOKUP($D1323&amp;"-"&amp;$E1323,IF($C$4="TEB0187_REV01",CALC_CONN_TEB0187_REV01!$F:$H),3,0)="--",VLOOKUP($D1323&amp;"-"&amp;$E1323,IF($C$4="TEB0187_REV01",CALC_CONN_TEB0187_REV01!$F:$H),2,0),VLOOKUP($D1323&amp;"-"&amp;$E1323,IF($C$4="TEB0187_REV01",CALC_CONN_TEB0187_REV01!$F:$H),3,0)),"---")</f>
        <v>---</v>
      </c>
      <c r="H1323" s="59" t="str">
        <f>IFERROR(VLOOKUP(G1323,IF($C$4="TEB0187_REV01",CALC_CONN_TEB0187_REV01!$G:$T),14,0),"---")</f>
        <v>---</v>
      </c>
      <c r="I1323" s="59" t="str">
        <f>IFERROR(VLOOKUP($D1323&amp;"-"&amp;$E1323,IF($C$4="TEB0187_REV01",CALC_CONN_TEB0187_REV01!$F:$K,"???"),6,0),"---")</f>
        <v>---</v>
      </c>
      <c r="J1323" s="61" t="str">
        <f>IFERROR(VLOOKUP($D1323&amp;"-"&amp;$E1323,IF($C$4="TEB0187_REV01",CALC_CONN_TEB0187_REV01!$F:$M,"???"),8,0),"---")</f>
        <v>---</v>
      </c>
      <c r="K1323" s="62" t="str">
        <f>IFERROR(VLOOKUP($D1323&amp;"-"&amp;$E1323,IF($C$4="TEB0187_REV01",CALC_CONN_TEB0187_REV01!$F:$N),9,0),"---")</f>
        <v>---</v>
      </c>
      <c r="L1323" s="59" t="str">
        <f>IFERROR(VLOOKUP(K1323,B2B!$H$3:$I$2000,2,0),"---")</f>
        <v>---</v>
      </c>
      <c r="M1323" s="59" t="str">
        <f>IFERROR(VLOOKUP(L1323,IF($M$4="TEI0187_REV01",RAW_m_TEI0187_REV01!$AD:$AH),5,0),"---")</f>
        <v>---</v>
      </c>
      <c r="N1323" s="59" t="str">
        <f>IFERROR(VLOOKUP(L1323,IF($M$4="TEI0187_REV01",RAW_m_TEI0187_REV01!$AE:$AJ),6,0),"---")</f>
        <v>---</v>
      </c>
      <c r="O1323" s="63" t="str">
        <f>IFERROR(VLOOKUP(L1323,IF($M$4="TEI0187_REV01",RAW_m_TEI0187_REV01!$AD:$AE),2,0),"---")</f>
        <v>---</v>
      </c>
      <c r="P1323" s="59" t="str">
        <f>IFERROR(VLOOKUP(O1323,IF($M$4="TEI0187_REV01",RAW_m_TEI0187_REV01!$AJ:$AK),2,0),"---")</f>
        <v>---</v>
      </c>
      <c r="Q1323" s="59" t="str">
        <f>IFERROR(VLOOKUP(L1323,IF($M$4="TEI0187_REV01",RAW_m_TEI0187_REV01!$AD:$AF),3,0),"---")</f>
        <v>---</v>
      </c>
      <c r="R1323" s="59" t="str">
        <f>IFERROR(VLOOKUP(O1323,IF($M$4="TEI0187_REV01",RAW_m_TEI0187_REV01!$AE:$AG),3,0),"---")</f>
        <v>---</v>
      </c>
      <c r="S1323" s="59" t="str">
        <f t="shared" si="43"/>
        <v>---</v>
      </c>
    </row>
    <row r="1324" spans="2:19" ht="15" customHeight="1" x14ac:dyDescent="0.25">
      <c r="B1324" s="59">
        <f t="shared" si="44"/>
        <v>1319</v>
      </c>
      <c r="C1324" s="60">
        <f>IFERROR(IF($C$4="TEB0187_REV01",CALC_CONN_TEB0187_REV01!U1324,),"---")</f>
        <v>0</v>
      </c>
      <c r="D1324" s="59">
        <f>IFERROR(IF($C$4="TEB0187_REV01",CALC_CONN_TEB0187_REV01!D1324,),"---")</f>
        <v>0</v>
      </c>
      <c r="E1324" s="59">
        <f>IFERROR(IF($C$4="TEB0187_REV01",CALC_CONN_TEB0187_REV01!E1324,),"---")</f>
        <v>0</v>
      </c>
      <c r="F1324" s="59" t="str">
        <f>IFERROR(IF(VLOOKUP($D1324&amp;"-"&amp;$E1324,IF($C$4="TEB0187_REV01",CALC_CONN_TEB0187_REV01!$F:$I),4,0)="--","---",IF($C$4="TEB0187_REV01",CALC_CONN_TEB0187_REV01!$G1324&amp; " --&gt; " &amp;CALC_CONN_TEB0187_REV01!$I1324&amp; " --&gt; ")),"---")</f>
        <v>---</v>
      </c>
      <c r="G1324" s="59" t="str">
        <f>IFERROR(IF(VLOOKUP($D1324&amp;"-"&amp;$E1324,IF($C$4="TEB0187_REV01",CALC_CONN_TEB0187_REV01!$F:$H),3,0)="--",VLOOKUP($D1324&amp;"-"&amp;$E1324,IF($C$4="TEB0187_REV01",CALC_CONN_TEB0187_REV01!$F:$H),2,0),VLOOKUP($D1324&amp;"-"&amp;$E1324,IF($C$4="TEB0187_REV01",CALC_CONN_TEB0187_REV01!$F:$H),3,0)),"---")</f>
        <v>---</v>
      </c>
      <c r="H1324" s="59" t="str">
        <f>IFERROR(VLOOKUP(G1324,IF($C$4="TEB0187_REV01",CALC_CONN_TEB0187_REV01!$G:$T),14,0),"---")</f>
        <v>---</v>
      </c>
      <c r="I1324" s="59" t="str">
        <f>IFERROR(VLOOKUP($D1324&amp;"-"&amp;$E1324,IF($C$4="TEB0187_REV01",CALC_CONN_TEB0187_REV01!$F:$K,"???"),6,0),"---")</f>
        <v>---</v>
      </c>
      <c r="J1324" s="61" t="str">
        <f>IFERROR(VLOOKUP($D1324&amp;"-"&amp;$E1324,IF($C$4="TEB0187_REV01",CALC_CONN_TEB0187_REV01!$F:$M,"???"),8,0),"---")</f>
        <v>---</v>
      </c>
      <c r="K1324" s="62" t="str">
        <f>IFERROR(VLOOKUP($D1324&amp;"-"&amp;$E1324,IF($C$4="TEB0187_REV01",CALC_CONN_TEB0187_REV01!$F:$N),9,0),"---")</f>
        <v>---</v>
      </c>
      <c r="L1324" s="59" t="str">
        <f>IFERROR(VLOOKUP(K1324,B2B!$H$3:$I$2000,2,0),"---")</f>
        <v>---</v>
      </c>
      <c r="M1324" s="59" t="str">
        <f>IFERROR(VLOOKUP(L1324,IF($M$4="TEI0187_REV01",RAW_m_TEI0187_REV01!$AD:$AH),5,0),"---")</f>
        <v>---</v>
      </c>
      <c r="N1324" s="59" t="str">
        <f>IFERROR(VLOOKUP(L1324,IF($M$4="TEI0187_REV01",RAW_m_TEI0187_REV01!$AE:$AJ),6,0),"---")</f>
        <v>---</v>
      </c>
      <c r="O1324" s="63" t="str">
        <f>IFERROR(VLOOKUP(L1324,IF($M$4="TEI0187_REV01",RAW_m_TEI0187_REV01!$AD:$AE),2,0),"---")</f>
        <v>---</v>
      </c>
      <c r="P1324" s="59" t="str">
        <f>IFERROR(VLOOKUP(O1324,IF($M$4="TEI0187_REV01",RAW_m_TEI0187_REV01!$AJ:$AK),2,0),"---")</f>
        <v>---</v>
      </c>
      <c r="Q1324" s="59" t="str">
        <f>IFERROR(VLOOKUP(L1324,IF($M$4="TEI0187_REV01",RAW_m_TEI0187_REV01!$AD:$AF),3,0),"---")</f>
        <v>---</v>
      </c>
      <c r="R1324" s="59" t="str">
        <f>IFERROR(VLOOKUP(O1324,IF($M$4="TEI0187_REV01",RAW_m_TEI0187_REV01!$AE:$AG),3,0),"---")</f>
        <v>---</v>
      </c>
      <c r="S1324" s="59" t="str">
        <f t="shared" si="43"/>
        <v>---</v>
      </c>
    </row>
    <row r="1325" spans="2:19" ht="15" customHeight="1" x14ac:dyDescent="0.25">
      <c r="B1325" s="59">
        <f t="shared" si="44"/>
        <v>1320</v>
      </c>
      <c r="C1325" s="60">
        <f>IFERROR(IF($C$4="TEB0187_REV01",CALC_CONN_TEB0187_REV01!U1325,),"---")</f>
        <v>0</v>
      </c>
      <c r="D1325" s="59">
        <f>IFERROR(IF($C$4="TEB0187_REV01",CALC_CONN_TEB0187_REV01!D1325,),"---")</f>
        <v>0</v>
      </c>
      <c r="E1325" s="59">
        <f>IFERROR(IF($C$4="TEB0187_REV01",CALC_CONN_TEB0187_REV01!E1325,),"---")</f>
        <v>0</v>
      </c>
      <c r="F1325" s="59" t="str">
        <f>IFERROR(IF(VLOOKUP($D1325&amp;"-"&amp;$E1325,IF($C$4="TEB0187_REV01",CALC_CONN_TEB0187_REV01!$F:$I),4,0)="--","---",IF($C$4="TEB0187_REV01",CALC_CONN_TEB0187_REV01!$G1325&amp; " --&gt; " &amp;CALC_CONN_TEB0187_REV01!$I1325&amp; " --&gt; ")),"---")</f>
        <v>---</v>
      </c>
      <c r="G1325" s="59" t="str">
        <f>IFERROR(IF(VLOOKUP($D1325&amp;"-"&amp;$E1325,IF($C$4="TEB0187_REV01",CALC_CONN_TEB0187_REV01!$F:$H),3,0)="--",VLOOKUP($D1325&amp;"-"&amp;$E1325,IF($C$4="TEB0187_REV01",CALC_CONN_TEB0187_REV01!$F:$H),2,0),VLOOKUP($D1325&amp;"-"&amp;$E1325,IF($C$4="TEB0187_REV01",CALC_CONN_TEB0187_REV01!$F:$H),3,0)),"---")</f>
        <v>---</v>
      </c>
      <c r="H1325" s="59" t="str">
        <f>IFERROR(VLOOKUP(G1325,IF($C$4="TEB0187_REV01",CALC_CONN_TEB0187_REV01!$G:$T),14,0),"---")</f>
        <v>---</v>
      </c>
      <c r="I1325" s="59" t="str">
        <f>IFERROR(VLOOKUP($D1325&amp;"-"&amp;$E1325,IF($C$4="TEB0187_REV01",CALC_CONN_TEB0187_REV01!$F:$K,"???"),6,0),"---")</f>
        <v>---</v>
      </c>
      <c r="J1325" s="61" t="str">
        <f>IFERROR(VLOOKUP($D1325&amp;"-"&amp;$E1325,IF($C$4="TEB0187_REV01",CALC_CONN_TEB0187_REV01!$F:$M,"???"),8,0),"---")</f>
        <v>---</v>
      </c>
      <c r="K1325" s="62" t="str">
        <f>IFERROR(VLOOKUP($D1325&amp;"-"&amp;$E1325,IF($C$4="TEB0187_REV01",CALC_CONN_TEB0187_REV01!$F:$N),9,0),"---")</f>
        <v>---</v>
      </c>
      <c r="L1325" s="59" t="str">
        <f>IFERROR(VLOOKUP(K1325,B2B!$H$3:$I$2000,2,0),"---")</f>
        <v>---</v>
      </c>
      <c r="M1325" s="59" t="str">
        <f>IFERROR(VLOOKUP(L1325,IF($M$4="TEI0187_REV01",RAW_m_TEI0187_REV01!$AD:$AH),5,0),"---")</f>
        <v>---</v>
      </c>
      <c r="N1325" s="59" t="str">
        <f>IFERROR(VLOOKUP(L1325,IF($M$4="TEI0187_REV01",RAW_m_TEI0187_REV01!$AE:$AJ),6,0),"---")</f>
        <v>---</v>
      </c>
      <c r="O1325" s="63" t="str">
        <f>IFERROR(VLOOKUP(L1325,IF($M$4="TEI0187_REV01",RAW_m_TEI0187_REV01!$AD:$AE),2,0),"---")</f>
        <v>---</v>
      </c>
      <c r="P1325" s="59" t="str">
        <f>IFERROR(VLOOKUP(O1325,IF($M$4="TEI0187_REV01",RAW_m_TEI0187_REV01!$AJ:$AK),2,0),"---")</f>
        <v>---</v>
      </c>
      <c r="Q1325" s="59" t="str">
        <f>IFERROR(VLOOKUP(L1325,IF($M$4="TEI0187_REV01",RAW_m_TEI0187_REV01!$AD:$AF),3,0),"---")</f>
        <v>---</v>
      </c>
      <c r="R1325" s="59" t="str">
        <f>IFERROR(VLOOKUP(O1325,IF($M$4="TEI0187_REV01",RAW_m_TEI0187_REV01!$AE:$AG),3,0),"---")</f>
        <v>---</v>
      </c>
      <c r="S1325" s="59" t="str">
        <f t="shared" si="43"/>
        <v>---</v>
      </c>
    </row>
    <row r="1326" spans="2:19" ht="15" customHeight="1" x14ac:dyDescent="0.25">
      <c r="B1326" s="59">
        <f t="shared" si="44"/>
        <v>1321</v>
      </c>
      <c r="C1326" s="60">
        <f>IFERROR(IF($C$4="TEB0187_REV01",CALC_CONN_TEB0187_REV01!U1326,),"---")</f>
        <v>0</v>
      </c>
      <c r="D1326" s="59">
        <f>IFERROR(IF($C$4="TEB0187_REV01",CALC_CONN_TEB0187_REV01!D1326,),"---")</f>
        <v>0</v>
      </c>
      <c r="E1326" s="59">
        <f>IFERROR(IF($C$4="TEB0187_REV01",CALC_CONN_TEB0187_REV01!E1326,),"---")</f>
        <v>0</v>
      </c>
      <c r="F1326" s="59" t="str">
        <f>IFERROR(IF(VLOOKUP($D1326&amp;"-"&amp;$E1326,IF($C$4="TEB0187_REV01",CALC_CONN_TEB0187_REV01!$F:$I),4,0)="--","---",IF($C$4="TEB0187_REV01",CALC_CONN_TEB0187_REV01!$G1326&amp; " --&gt; " &amp;CALC_CONN_TEB0187_REV01!$I1326&amp; " --&gt; ")),"---")</f>
        <v>---</v>
      </c>
      <c r="G1326" s="59" t="str">
        <f>IFERROR(IF(VLOOKUP($D1326&amp;"-"&amp;$E1326,IF($C$4="TEB0187_REV01",CALC_CONN_TEB0187_REV01!$F:$H),3,0)="--",VLOOKUP($D1326&amp;"-"&amp;$E1326,IF($C$4="TEB0187_REV01",CALC_CONN_TEB0187_REV01!$F:$H),2,0),VLOOKUP($D1326&amp;"-"&amp;$E1326,IF($C$4="TEB0187_REV01",CALC_CONN_TEB0187_REV01!$F:$H),3,0)),"---")</f>
        <v>---</v>
      </c>
      <c r="H1326" s="59" t="str">
        <f>IFERROR(VLOOKUP(G1326,IF($C$4="TEB0187_REV01",CALC_CONN_TEB0187_REV01!$G:$T),14,0),"---")</f>
        <v>---</v>
      </c>
      <c r="I1326" s="59" t="str">
        <f>IFERROR(VLOOKUP($D1326&amp;"-"&amp;$E1326,IF($C$4="TEB0187_REV01",CALC_CONN_TEB0187_REV01!$F:$K,"???"),6,0),"---")</f>
        <v>---</v>
      </c>
      <c r="J1326" s="61" t="str">
        <f>IFERROR(VLOOKUP($D1326&amp;"-"&amp;$E1326,IF($C$4="TEB0187_REV01",CALC_CONN_TEB0187_REV01!$F:$M,"???"),8,0),"---")</f>
        <v>---</v>
      </c>
      <c r="K1326" s="62" t="str">
        <f>IFERROR(VLOOKUP($D1326&amp;"-"&amp;$E1326,IF($C$4="TEB0187_REV01",CALC_CONN_TEB0187_REV01!$F:$N),9,0),"---")</f>
        <v>---</v>
      </c>
      <c r="L1326" s="59" t="str">
        <f>IFERROR(VLOOKUP(K1326,B2B!$H$3:$I$2000,2,0),"---")</f>
        <v>---</v>
      </c>
      <c r="M1326" s="59" t="str">
        <f>IFERROR(VLOOKUP(L1326,IF($M$4="TEI0187_REV01",RAW_m_TEI0187_REV01!$AD:$AH),5,0),"---")</f>
        <v>---</v>
      </c>
      <c r="N1326" s="59" t="str">
        <f>IFERROR(VLOOKUP(L1326,IF($M$4="TEI0187_REV01",RAW_m_TEI0187_REV01!$AE:$AJ),6,0),"---")</f>
        <v>---</v>
      </c>
      <c r="O1326" s="63" t="str">
        <f>IFERROR(VLOOKUP(L1326,IF($M$4="TEI0187_REV01",RAW_m_TEI0187_REV01!$AD:$AE),2,0),"---")</f>
        <v>---</v>
      </c>
      <c r="P1326" s="59" t="str">
        <f>IFERROR(VLOOKUP(O1326,IF($M$4="TEI0187_REV01",RAW_m_TEI0187_REV01!$AJ:$AK),2,0),"---")</f>
        <v>---</v>
      </c>
      <c r="Q1326" s="59" t="str">
        <f>IFERROR(VLOOKUP(L1326,IF($M$4="TEI0187_REV01",RAW_m_TEI0187_REV01!$AD:$AF),3,0),"---")</f>
        <v>---</v>
      </c>
      <c r="R1326" s="59" t="str">
        <f>IFERROR(VLOOKUP(O1326,IF($M$4="TEI0187_REV01",RAW_m_TEI0187_REV01!$AE:$AG),3,0),"---")</f>
        <v>---</v>
      </c>
      <c r="S1326" s="59" t="str">
        <f t="shared" si="43"/>
        <v>---</v>
      </c>
    </row>
    <row r="1327" spans="2:19" ht="15" customHeight="1" x14ac:dyDescent="0.25">
      <c r="B1327" s="59">
        <f t="shared" si="44"/>
        <v>1322</v>
      </c>
      <c r="C1327" s="60">
        <f>IFERROR(IF($C$4="TEB0187_REV01",CALC_CONN_TEB0187_REV01!U1327,),"---")</f>
        <v>0</v>
      </c>
      <c r="D1327" s="59">
        <f>IFERROR(IF($C$4="TEB0187_REV01",CALC_CONN_TEB0187_REV01!D1327,),"---")</f>
        <v>0</v>
      </c>
      <c r="E1327" s="59">
        <f>IFERROR(IF($C$4="TEB0187_REV01",CALC_CONN_TEB0187_REV01!E1327,),"---")</f>
        <v>0</v>
      </c>
      <c r="F1327" s="59" t="str">
        <f>IFERROR(IF(VLOOKUP($D1327&amp;"-"&amp;$E1327,IF($C$4="TEB0187_REV01",CALC_CONN_TEB0187_REV01!$F:$I),4,0)="--","---",IF($C$4="TEB0187_REV01",CALC_CONN_TEB0187_REV01!$G1327&amp; " --&gt; " &amp;CALC_CONN_TEB0187_REV01!$I1327&amp; " --&gt; ")),"---")</f>
        <v>---</v>
      </c>
      <c r="G1327" s="59" t="str">
        <f>IFERROR(IF(VLOOKUP($D1327&amp;"-"&amp;$E1327,IF($C$4="TEB0187_REV01",CALC_CONN_TEB0187_REV01!$F:$H),3,0)="--",VLOOKUP($D1327&amp;"-"&amp;$E1327,IF($C$4="TEB0187_REV01",CALC_CONN_TEB0187_REV01!$F:$H),2,0),VLOOKUP($D1327&amp;"-"&amp;$E1327,IF($C$4="TEB0187_REV01",CALC_CONN_TEB0187_REV01!$F:$H),3,0)),"---")</f>
        <v>---</v>
      </c>
      <c r="H1327" s="59" t="str">
        <f>IFERROR(VLOOKUP(G1327,IF($C$4="TEB0187_REV01",CALC_CONN_TEB0187_REV01!$G:$T),14,0),"---")</f>
        <v>---</v>
      </c>
      <c r="I1327" s="59" t="str">
        <f>IFERROR(VLOOKUP($D1327&amp;"-"&amp;$E1327,IF($C$4="TEB0187_REV01",CALC_CONN_TEB0187_REV01!$F:$K,"???"),6,0),"---")</f>
        <v>---</v>
      </c>
      <c r="J1327" s="61" t="str">
        <f>IFERROR(VLOOKUP($D1327&amp;"-"&amp;$E1327,IF($C$4="TEB0187_REV01",CALC_CONN_TEB0187_REV01!$F:$M,"???"),8,0),"---")</f>
        <v>---</v>
      </c>
      <c r="K1327" s="62" t="str">
        <f>IFERROR(VLOOKUP($D1327&amp;"-"&amp;$E1327,IF($C$4="TEB0187_REV01",CALC_CONN_TEB0187_REV01!$F:$N),9,0),"---")</f>
        <v>---</v>
      </c>
      <c r="L1327" s="59" t="str">
        <f>IFERROR(VLOOKUP(K1327,B2B!$H$3:$I$2000,2,0),"---")</f>
        <v>---</v>
      </c>
      <c r="M1327" s="59" t="str">
        <f>IFERROR(VLOOKUP(L1327,IF($M$4="TEI0187_REV01",RAW_m_TEI0187_REV01!$AD:$AH),5,0),"---")</f>
        <v>---</v>
      </c>
      <c r="N1327" s="59" t="str">
        <f>IFERROR(VLOOKUP(L1327,IF($M$4="TEI0187_REV01",RAW_m_TEI0187_REV01!$AE:$AJ),6,0),"---")</f>
        <v>---</v>
      </c>
      <c r="O1327" s="63" t="str">
        <f>IFERROR(VLOOKUP(L1327,IF($M$4="TEI0187_REV01",RAW_m_TEI0187_REV01!$AD:$AE),2,0),"---")</f>
        <v>---</v>
      </c>
      <c r="P1327" s="59" t="str">
        <f>IFERROR(VLOOKUP(O1327,IF($M$4="TEI0187_REV01",RAW_m_TEI0187_REV01!$AJ:$AK),2,0),"---")</f>
        <v>---</v>
      </c>
      <c r="Q1327" s="59" t="str">
        <f>IFERROR(VLOOKUP(L1327,IF($M$4="TEI0187_REV01",RAW_m_TEI0187_REV01!$AD:$AF),3,0),"---")</f>
        <v>---</v>
      </c>
      <c r="R1327" s="59" t="str">
        <f>IFERROR(VLOOKUP(O1327,IF($M$4="TEI0187_REV01",RAW_m_TEI0187_REV01!$AE:$AG),3,0),"---")</f>
        <v>---</v>
      </c>
      <c r="S1327" s="59" t="str">
        <f t="shared" si="43"/>
        <v>---</v>
      </c>
    </row>
    <row r="1328" spans="2:19" ht="15" customHeight="1" x14ac:dyDescent="0.25">
      <c r="B1328" s="59">
        <f t="shared" si="44"/>
        <v>1323</v>
      </c>
      <c r="C1328" s="60">
        <f>IFERROR(IF($C$4="TEB0187_REV01",CALC_CONN_TEB0187_REV01!U1328,),"---")</f>
        <v>0</v>
      </c>
      <c r="D1328" s="59">
        <f>IFERROR(IF($C$4="TEB0187_REV01",CALC_CONN_TEB0187_REV01!D1328,),"---")</f>
        <v>0</v>
      </c>
      <c r="E1328" s="59">
        <f>IFERROR(IF($C$4="TEB0187_REV01",CALC_CONN_TEB0187_REV01!E1328,),"---")</f>
        <v>0</v>
      </c>
      <c r="F1328" s="59" t="str">
        <f>IFERROR(IF(VLOOKUP($D1328&amp;"-"&amp;$E1328,IF($C$4="TEB0187_REV01",CALC_CONN_TEB0187_REV01!$F:$I),4,0)="--","---",IF($C$4="TEB0187_REV01",CALC_CONN_TEB0187_REV01!$G1328&amp; " --&gt; " &amp;CALC_CONN_TEB0187_REV01!$I1328&amp; " --&gt; ")),"---")</f>
        <v>---</v>
      </c>
      <c r="G1328" s="59" t="str">
        <f>IFERROR(IF(VLOOKUP($D1328&amp;"-"&amp;$E1328,IF($C$4="TEB0187_REV01",CALC_CONN_TEB0187_REV01!$F:$H),3,0)="--",VLOOKUP($D1328&amp;"-"&amp;$E1328,IF($C$4="TEB0187_REV01",CALC_CONN_TEB0187_REV01!$F:$H),2,0),VLOOKUP($D1328&amp;"-"&amp;$E1328,IF($C$4="TEB0187_REV01",CALC_CONN_TEB0187_REV01!$F:$H),3,0)),"---")</f>
        <v>---</v>
      </c>
      <c r="H1328" s="59" t="str">
        <f>IFERROR(VLOOKUP(G1328,IF($C$4="TEB0187_REV01",CALC_CONN_TEB0187_REV01!$G:$T),14,0),"---")</f>
        <v>---</v>
      </c>
      <c r="I1328" s="59" t="str">
        <f>IFERROR(VLOOKUP($D1328&amp;"-"&amp;$E1328,IF($C$4="TEB0187_REV01",CALC_CONN_TEB0187_REV01!$F:$K,"???"),6,0),"---")</f>
        <v>---</v>
      </c>
      <c r="J1328" s="61" t="str">
        <f>IFERROR(VLOOKUP($D1328&amp;"-"&amp;$E1328,IF($C$4="TEB0187_REV01",CALC_CONN_TEB0187_REV01!$F:$M,"???"),8,0),"---")</f>
        <v>---</v>
      </c>
      <c r="K1328" s="62" t="str">
        <f>IFERROR(VLOOKUP($D1328&amp;"-"&amp;$E1328,IF($C$4="TEB0187_REV01",CALC_CONN_TEB0187_REV01!$F:$N),9,0),"---")</f>
        <v>---</v>
      </c>
      <c r="L1328" s="59" t="str">
        <f>IFERROR(VLOOKUP(K1328,B2B!$H$3:$I$2000,2,0),"---")</f>
        <v>---</v>
      </c>
      <c r="M1328" s="59" t="str">
        <f>IFERROR(VLOOKUP(L1328,IF($M$4="TEI0187_REV01",RAW_m_TEI0187_REV01!$AD:$AH),5,0),"---")</f>
        <v>---</v>
      </c>
      <c r="N1328" s="59" t="str">
        <f>IFERROR(VLOOKUP(L1328,IF($M$4="TEI0187_REV01",RAW_m_TEI0187_REV01!$AE:$AJ),6,0),"---")</f>
        <v>---</v>
      </c>
      <c r="O1328" s="63" t="str">
        <f>IFERROR(VLOOKUP(L1328,IF($M$4="TEI0187_REV01",RAW_m_TEI0187_REV01!$AD:$AE),2,0),"---")</f>
        <v>---</v>
      </c>
      <c r="P1328" s="59" t="str">
        <f>IFERROR(VLOOKUP(O1328,IF($M$4="TEI0187_REV01",RAW_m_TEI0187_REV01!$AJ:$AK),2,0),"---")</f>
        <v>---</v>
      </c>
      <c r="Q1328" s="59" t="str">
        <f>IFERROR(VLOOKUP(L1328,IF($M$4="TEI0187_REV01",RAW_m_TEI0187_REV01!$AD:$AF),3,0),"---")</f>
        <v>---</v>
      </c>
      <c r="R1328" s="59" t="str">
        <f>IFERROR(VLOOKUP(O1328,IF($M$4="TEI0187_REV01",RAW_m_TEI0187_REV01!$AE:$AG),3,0),"---")</f>
        <v>---</v>
      </c>
      <c r="S1328" s="59" t="str">
        <f t="shared" si="43"/>
        <v>---</v>
      </c>
    </row>
    <row r="1329" spans="2:19" ht="15" customHeight="1" x14ac:dyDescent="0.25">
      <c r="B1329" s="59">
        <f t="shared" si="44"/>
        <v>1324</v>
      </c>
      <c r="C1329" s="60">
        <f>IFERROR(IF($C$4="TEB0187_REV01",CALC_CONN_TEB0187_REV01!U1329,),"---")</f>
        <v>0</v>
      </c>
      <c r="D1329" s="59">
        <f>IFERROR(IF($C$4="TEB0187_REV01",CALC_CONN_TEB0187_REV01!D1329,),"---")</f>
        <v>0</v>
      </c>
      <c r="E1329" s="59">
        <f>IFERROR(IF($C$4="TEB0187_REV01",CALC_CONN_TEB0187_REV01!E1329,),"---")</f>
        <v>0</v>
      </c>
      <c r="F1329" s="59" t="str">
        <f>IFERROR(IF(VLOOKUP($D1329&amp;"-"&amp;$E1329,IF($C$4="TEB0187_REV01",CALC_CONN_TEB0187_REV01!$F:$I),4,0)="--","---",IF($C$4="TEB0187_REV01",CALC_CONN_TEB0187_REV01!$G1329&amp; " --&gt; " &amp;CALC_CONN_TEB0187_REV01!$I1329&amp; " --&gt; ")),"---")</f>
        <v>---</v>
      </c>
      <c r="G1329" s="59" t="str">
        <f>IFERROR(IF(VLOOKUP($D1329&amp;"-"&amp;$E1329,IF($C$4="TEB0187_REV01",CALC_CONN_TEB0187_REV01!$F:$H),3,0)="--",VLOOKUP($D1329&amp;"-"&amp;$E1329,IF($C$4="TEB0187_REV01",CALC_CONN_TEB0187_REV01!$F:$H),2,0),VLOOKUP($D1329&amp;"-"&amp;$E1329,IF($C$4="TEB0187_REV01",CALC_CONN_TEB0187_REV01!$F:$H),3,0)),"---")</f>
        <v>---</v>
      </c>
      <c r="H1329" s="59" t="str">
        <f>IFERROR(VLOOKUP(G1329,IF($C$4="TEB0187_REV01",CALC_CONN_TEB0187_REV01!$G:$T),14,0),"---")</f>
        <v>---</v>
      </c>
      <c r="I1329" s="59" t="str">
        <f>IFERROR(VLOOKUP($D1329&amp;"-"&amp;$E1329,IF($C$4="TEB0187_REV01",CALC_CONN_TEB0187_REV01!$F:$K,"???"),6,0),"---")</f>
        <v>---</v>
      </c>
      <c r="J1329" s="61" t="str">
        <f>IFERROR(VLOOKUP($D1329&amp;"-"&amp;$E1329,IF($C$4="TEB0187_REV01",CALC_CONN_TEB0187_REV01!$F:$M,"???"),8,0),"---")</f>
        <v>---</v>
      </c>
      <c r="K1329" s="62" t="str">
        <f>IFERROR(VLOOKUP($D1329&amp;"-"&amp;$E1329,IF($C$4="TEB0187_REV01",CALC_CONN_TEB0187_REV01!$F:$N),9,0),"---")</f>
        <v>---</v>
      </c>
      <c r="L1329" s="59" t="str">
        <f>IFERROR(VLOOKUP(K1329,B2B!$H$3:$I$2000,2,0),"---")</f>
        <v>---</v>
      </c>
      <c r="M1329" s="59" t="str">
        <f>IFERROR(VLOOKUP(L1329,IF($M$4="TEI0187_REV01",RAW_m_TEI0187_REV01!$AD:$AH),5,0),"---")</f>
        <v>---</v>
      </c>
      <c r="N1329" s="59" t="str">
        <f>IFERROR(VLOOKUP(L1329,IF($M$4="TEI0187_REV01",RAW_m_TEI0187_REV01!$AE:$AJ),6,0),"---")</f>
        <v>---</v>
      </c>
      <c r="O1329" s="63" t="str">
        <f>IFERROR(VLOOKUP(L1329,IF($M$4="TEI0187_REV01",RAW_m_TEI0187_REV01!$AD:$AE),2,0),"---")</f>
        <v>---</v>
      </c>
      <c r="P1329" s="59" t="str">
        <f>IFERROR(VLOOKUP(O1329,IF($M$4="TEI0187_REV01",RAW_m_TEI0187_REV01!$AJ:$AK),2,0),"---")</f>
        <v>---</v>
      </c>
      <c r="Q1329" s="59" t="str">
        <f>IFERROR(VLOOKUP(L1329,IF($M$4="TEI0187_REV01",RAW_m_TEI0187_REV01!$AD:$AF),3,0),"---")</f>
        <v>---</v>
      </c>
      <c r="R1329" s="59" t="str">
        <f>IFERROR(VLOOKUP(O1329,IF($M$4="TEI0187_REV01",RAW_m_TEI0187_REV01!$AE:$AG),3,0),"---")</f>
        <v>---</v>
      </c>
      <c r="S1329" s="59" t="str">
        <f t="shared" si="43"/>
        <v>---</v>
      </c>
    </row>
    <row r="1330" spans="2:19" ht="15" customHeight="1" x14ac:dyDescent="0.25">
      <c r="B1330" s="59">
        <f t="shared" si="44"/>
        <v>1325</v>
      </c>
      <c r="C1330" s="60">
        <f>IFERROR(IF($C$4="TEB0187_REV01",CALC_CONN_TEB0187_REV01!U1330,),"---")</f>
        <v>0</v>
      </c>
      <c r="D1330" s="59">
        <f>IFERROR(IF($C$4="TEB0187_REV01",CALC_CONN_TEB0187_REV01!D1330,),"---")</f>
        <v>0</v>
      </c>
      <c r="E1330" s="59">
        <f>IFERROR(IF($C$4="TEB0187_REV01",CALC_CONN_TEB0187_REV01!E1330,),"---")</f>
        <v>0</v>
      </c>
      <c r="F1330" s="59" t="str">
        <f>IFERROR(IF(VLOOKUP($D1330&amp;"-"&amp;$E1330,IF($C$4="TEB0187_REV01",CALC_CONN_TEB0187_REV01!$F:$I),4,0)="--","---",IF($C$4="TEB0187_REV01",CALC_CONN_TEB0187_REV01!$G1330&amp; " --&gt; " &amp;CALC_CONN_TEB0187_REV01!$I1330&amp; " --&gt; ")),"---")</f>
        <v>---</v>
      </c>
      <c r="G1330" s="59" t="str">
        <f>IFERROR(IF(VLOOKUP($D1330&amp;"-"&amp;$E1330,IF($C$4="TEB0187_REV01",CALC_CONN_TEB0187_REV01!$F:$H),3,0)="--",VLOOKUP($D1330&amp;"-"&amp;$E1330,IF($C$4="TEB0187_REV01",CALC_CONN_TEB0187_REV01!$F:$H),2,0),VLOOKUP($D1330&amp;"-"&amp;$E1330,IF($C$4="TEB0187_REV01",CALC_CONN_TEB0187_REV01!$F:$H),3,0)),"---")</f>
        <v>---</v>
      </c>
      <c r="H1330" s="59" t="str">
        <f>IFERROR(VLOOKUP(G1330,IF($C$4="TEB0187_REV01",CALC_CONN_TEB0187_REV01!$G:$T),14,0),"---")</f>
        <v>---</v>
      </c>
      <c r="I1330" s="59" t="str">
        <f>IFERROR(VLOOKUP($D1330&amp;"-"&amp;$E1330,IF($C$4="TEB0187_REV01",CALC_CONN_TEB0187_REV01!$F:$K,"???"),6,0),"---")</f>
        <v>---</v>
      </c>
      <c r="J1330" s="61" t="str">
        <f>IFERROR(VLOOKUP($D1330&amp;"-"&amp;$E1330,IF($C$4="TEB0187_REV01",CALC_CONN_TEB0187_REV01!$F:$M,"???"),8,0),"---")</f>
        <v>---</v>
      </c>
      <c r="K1330" s="62" t="str">
        <f>IFERROR(VLOOKUP($D1330&amp;"-"&amp;$E1330,IF($C$4="TEB0187_REV01",CALC_CONN_TEB0187_REV01!$F:$N),9,0),"---")</f>
        <v>---</v>
      </c>
      <c r="L1330" s="59" t="str">
        <f>IFERROR(VLOOKUP(K1330,B2B!$H$3:$I$2000,2,0),"---")</f>
        <v>---</v>
      </c>
      <c r="M1330" s="59" t="str">
        <f>IFERROR(VLOOKUP(L1330,IF($M$4="TEI0187_REV01",RAW_m_TEI0187_REV01!$AD:$AH),5,0),"---")</f>
        <v>---</v>
      </c>
      <c r="N1330" s="59" t="str">
        <f>IFERROR(VLOOKUP(L1330,IF($M$4="TEI0187_REV01",RAW_m_TEI0187_REV01!$AE:$AJ),6,0),"---")</f>
        <v>---</v>
      </c>
      <c r="O1330" s="63" t="str">
        <f>IFERROR(VLOOKUP(L1330,IF($M$4="TEI0187_REV01",RAW_m_TEI0187_REV01!$AD:$AE),2,0),"---")</f>
        <v>---</v>
      </c>
      <c r="P1330" s="59" t="str">
        <f>IFERROR(VLOOKUP(O1330,IF($M$4="TEI0187_REV01",RAW_m_TEI0187_REV01!$AJ:$AK),2,0),"---")</f>
        <v>---</v>
      </c>
      <c r="Q1330" s="59" t="str">
        <f>IFERROR(VLOOKUP(L1330,IF($M$4="TEI0187_REV01",RAW_m_TEI0187_REV01!$AD:$AF),3,0),"---")</f>
        <v>---</v>
      </c>
      <c r="R1330" s="59" t="str">
        <f>IFERROR(VLOOKUP(O1330,IF($M$4="TEI0187_REV01",RAW_m_TEI0187_REV01!$AE:$AG),3,0),"---")</f>
        <v>---</v>
      </c>
      <c r="S1330" s="59" t="str">
        <f t="shared" si="43"/>
        <v>---</v>
      </c>
    </row>
    <row r="1331" spans="2:19" ht="15" customHeight="1" x14ac:dyDescent="0.25">
      <c r="B1331" s="59">
        <f t="shared" si="44"/>
        <v>1326</v>
      </c>
      <c r="C1331" s="60">
        <f>IFERROR(IF($C$4="TEB0187_REV01",CALC_CONN_TEB0187_REV01!U1331,),"---")</f>
        <v>0</v>
      </c>
      <c r="D1331" s="59">
        <f>IFERROR(IF($C$4="TEB0187_REV01",CALC_CONN_TEB0187_REV01!D1331,),"---")</f>
        <v>0</v>
      </c>
      <c r="E1331" s="59">
        <f>IFERROR(IF($C$4="TEB0187_REV01",CALC_CONN_TEB0187_REV01!E1331,),"---")</f>
        <v>0</v>
      </c>
      <c r="F1331" s="59" t="str">
        <f>IFERROR(IF(VLOOKUP($D1331&amp;"-"&amp;$E1331,IF($C$4="TEB0187_REV01",CALC_CONN_TEB0187_REV01!$F:$I),4,0)="--","---",IF($C$4="TEB0187_REV01",CALC_CONN_TEB0187_REV01!$G1331&amp; " --&gt; " &amp;CALC_CONN_TEB0187_REV01!$I1331&amp; " --&gt; ")),"---")</f>
        <v>---</v>
      </c>
      <c r="G1331" s="59" t="str">
        <f>IFERROR(IF(VLOOKUP($D1331&amp;"-"&amp;$E1331,IF($C$4="TEB0187_REV01",CALC_CONN_TEB0187_REV01!$F:$H),3,0)="--",VLOOKUP($D1331&amp;"-"&amp;$E1331,IF($C$4="TEB0187_REV01",CALC_CONN_TEB0187_REV01!$F:$H),2,0),VLOOKUP($D1331&amp;"-"&amp;$E1331,IF($C$4="TEB0187_REV01",CALC_CONN_TEB0187_REV01!$F:$H),3,0)),"---")</f>
        <v>---</v>
      </c>
      <c r="H1331" s="59" t="str">
        <f>IFERROR(VLOOKUP(G1331,IF($C$4="TEB0187_REV01",CALC_CONN_TEB0187_REV01!$G:$T),14,0),"---")</f>
        <v>---</v>
      </c>
      <c r="I1331" s="59" t="str">
        <f>IFERROR(VLOOKUP($D1331&amp;"-"&amp;$E1331,IF($C$4="TEB0187_REV01",CALC_CONN_TEB0187_REV01!$F:$K,"???"),6,0),"---")</f>
        <v>---</v>
      </c>
      <c r="J1331" s="61" t="str">
        <f>IFERROR(VLOOKUP($D1331&amp;"-"&amp;$E1331,IF($C$4="TEB0187_REV01",CALC_CONN_TEB0187_REV01!$F:$M,"???"),8,0),"---")</f>
        <v>---</v>
      </c>
      <c r="K1331" s="62" t="str">
        <f>IFERROR(VLOOKUP($D1331&amp;"-"&amp;$E1331,IF($C$4="TEB0187_REV01",CALC_CONN_TEB0187_REV01!$F:$N),9,0),"---")</f>
        <v>---</v>
      </c>
      <c r="L1331" s="59" t="str">
        <f>IFERROR(VLOOKUP(K1331,B2B!$H$3:$I$2000,2,0),"---")</f>
        <v>---</v>
      </c>
      <c r="M1331" s="59" t="str">
        <f>IFERROR(VLOOKUP(L1331,IF($M$4="TEI0187_REV01",RAW_m_TEI0187_REV01!$AD:$AH),5,0),"---")</f>
        <v>---</v>
      </c>
      <c r="N1331" s="59" t="str">
        <f>IFERROR(VLOOKUP(L1331,IF($M$4="TEI0187_REV01",RAW_m_TEI0187_REV01!$AE:$AJ),6,0),"---")</f>
        <v>---</v>
      </c>
      <c r="O1331" s="63" t="str">
        <f>IFERROR(VLOOKUP(L1331,IF($M$4="TEI0187_REV01",RAW_m_TEI0187_REV01!$AD:$AE),2,0),"---")</f>
        <v>---</v>
      </c>
      <c r="P1331" s="59" t="str">
        <f>IFERROR(VLOOKUP(O1331,IF($M$4="TEI0187_REV01",RAW_m_TEI0187_REV01!$AJ:$AK),2,0),"---")</f>
        <v>---</v>
      </c>
      <c r="Q1331" s="59" t="str">
        <f>IFERROR(VLOOKUP(L1331,IF($M$4="TEI0187_REV01",RAW_m_TEI0187_REV01!$AD:$AF),3,0),"---")</f>
        <v>---</v>
      </c>
      <c r="R1331" s="59" t="str">
        <f>IFERROR(VLOOKUP(O1331,IF($M$4="TEI0187_REV01",RAW_m_TEI0187_REV01!$AE:$AG),3,0),"---")</f>
        <v>---</v>
      </c>
      <c r="S1331" s="59" t="str">
        <f t="shared" si="43"/>
        <v>---</v>
      </c>
    </row>
    <row r="1332" spans="2:19" ht="15" customHeight="1" x14ac:dyDescent="0.25">
      <c r="B1332" s="59">
        <f t="shared" si="44"/>
        <v>1327</v>
      </c>
      <c r="C1332" s="60">
        <f>IFERROR(IF($C$4="TEB0187_REV01",CALC_CONN_TEB0187_REV01!U1332,),"---")</f>
        <v>0</v>
      </c>
      <c r="D1332" s="59">
        <f>IFERROR(IF($C$4="TEB0187_REV01",CALC_CONN_TEB0187_REV01!D1332,),"---")</f>
        <v>0</v>
      </c>
      <c r="E1332" s="59">
        <f>IFERROR(IF($C$4="TEB0187_REV01",CALC_CONN_TEB0187_REV01!E1332,),"---")</f>
        <v>0</v>
      </c>
      <c r="F1332" s="59" t="str">
        <f>IFERROR(IF(VLOOKUP($D1332&amp;"-"&amp;$E1332,IF($C$4="TEB0187_REV01",CALC_CONN_TEB0187_REV01!$F:$I),4,0)="--","---",IF($C$4="TEB0187_REV01",CALC_CONN_TEB0187_REV01!$G1332&amp; " --&gt; " &amp;CALC_CONN_TEB0187_REV01!$I1332&amp; " --&gt; ")),"---")</f>
        <v>---</v>
      </c>
      <c r="G1332" s="59" t="str">
        <f>IFERROR(IF(VLOOKUP($D1332&amp;"-"&amp;$E1332,IF($C$4="TEB0187_REV01",CALC_CONN_TEB0187_REV01!$F:$H),3,0)="--",VLOOKUP($D1332&amp;"-"&amp;$E1332,IF($C$4="TEB0187_REV01",CALC_CONN_TEB0187_REV01!$F:$H),2,0),VLOOKUP($D1332&amp;"-"&amp;$E1332,IF($C$4="TEB0187_REV01",CALC_CONN_TEB0187_REV01!$F:$H),3,0)),"---")</f>
        <v>---</v>
      </c>
      <c r="H1332" s="59" t="str">
        <f>IFERROR(VLOOKUP(G1332,IF($C$4="TEB0187_REV01",CALC_CONN_TEB0187_REV01!$G:$T),14,0),"---")</f>
        <v>---</v>
      </c>
      <c r="I1332" s="59" t="str">
        <f>IFERROR(VLOOKUP($D1332&amp;"-"&amp;$E1332,IF($C$4="TEB0187_REV01",CALC_CONN_TEB0187_REV01!$F:$K,"???"),6,0),"---")</f>
        <v>---</v>
      </c>
      <c r="J1332" s="61" t="str">
        <f>IFERROR(VLOOKUP($D1332&amp;"-"&amp;$E1332,IF($C$4="TEB0187_REV01",CALC_CONN_TEB0187_REV01!$F:$M,"???"),8,0),"---")</f>
        <v>---</v>
      </c>
      <c r="K1332" s="62" t="str">
        <f>IFERROR(VLOOKUP($D1332&amp;"-"&amp;$E1332,IF($C$4="TEB0187_REV01",CALC_CONN_TEB0187_REV01!$F:$N),9,0),"---")</f>
        <v>---</v>
      </c>
      <c r="L1332" s="59" t="str">
        <f>IFERROR(VLOOKUP(K1332,B2B!$H$3:$I$2000,2,0),"---")</f>
        <v>---</v>
      </c>
      <c r="M1332" s="59" t="str">
        <f>IFERROR(VLOOKUP(L1332,IF($M$4="TEI0187_REV01",RAW_m_TEI0187_REV01!$AD:$AH),5,0),"---")</f>
        <v>---</v>
      </c>
      <c r="N1332" s="59" t="str">
        <f>IFERROR(VLOOKUP(L1332,IF($M$4="TEI0187_REV01",RAW_m_TEI0187_REV01!$AE:$AJ),6,0),"---")</f>
        <v>---</v>
      </c>
      <c r="O1332" s="63" t="str">
        <f>IFERROR(VLOOKUP(L1332,IF($M$4="TEI0187_REV01",RAW_m_TEI0187_REV01!$AD:$AE),2,0),"---")</f>
        <v>---</v>
      </c>
      <c r="P1332" s="59" t="str">
        <f>IFERROR(VLOOKUP(O1332,IF($M$4="TEI0187_REV01",RAW_m_TEI0187_REV01!$AJ:$AK),2,0),"---")</f>
        <v>---</v>
      </c>
      <c r="Q1332" s="59" t="str">
        <f>IFERROR(VLOOKUP(L1332,IF($M$4="TEI0187_REV01",RAW_m_TEI0187_REV01!$AD:$AF),3,0),"---")</f>
        <v>---</v>
      </c>
      <c r="R1332" s="59" t="str">
        <f>IFERROR(VLOOKUP(O1332,IF($M$4="TEI0187_REV01",RAW_m_TEI0187_REV01!$AE:$AG),3,0),"---")</f>
        <v>---</v>
      </c>
      <c r="S1332" s="59" t="str">
        <f t="shared" si="43"/>
        <v>---</v>
      </c>
    </row>
    <row r="1333" spans="2:19" ht="15" customHeight="1" x14ac:dyDescent="0.25">
      <c r="B1333" s="59">
        <f t="shared" si="44"/>
        <v>1328</v>
      </c>
      <c r="C1333" s="60">
        <f>IFERROR(IF($C$4="TEB0187_REV01",CALC_CONN_TEB0187_REV01!U1333,),"---")</f>
        <v>0</v>
      </c>
      <c r="D1333" s="59">
        <f>IFERROR(IF($C$4="TEB0187_REV01",CALC_CONN_TEB0187_REV01!D1333,),"---")</f>
        <v>0</v>
      </c>
      <c r="E1333" s="59">
        <f>IFERROR(IF($C$4="TEB0187_REV01",CALC_CONN_TEB0187_REV01!E1333,),"---")</f>
        <v>0</v>
      </c>
      <c r="F1333" s="59" t="str">
        <f>IFERROR(IF(VLOOKUP($D1333&amp;"-"&amp;$E1333,IF($C$4="TEB0187_REV01",CALC_CONN_TEB0187_REV01!$F:$I),4,0)="--","---",IF($C$4="TEB0187_REV01",CALC_CONN_TEB0187_REV01!$G1333&amp; " --&gt; " &amp;CALC_CONN_TEB0187_REV01!$I1333&amp; " --&gt; ")),"---")</f>
        <v>---</v>
      </c>
      <c r="G1333" s="59" t="str">
        <f>IFERROR(IF(VLOOKUP($D1333&amp;"-"&amp;$E1333,IF($C$4="TEB0187_REV01",CALC_CONN_TEB0187_REV01!$F:$H),3,0)="--",VLOOKUP($D1333&amp;"-"&amp;$E1333,IF($C$4="TEB0187_REV01",CALC_CONN_TEB0187_REV01!$F:$H),2,0),VLOOKUP($D1333&amp;"-"&amp;$E1333,IF($C$4="TEB0187_REV01",CALC_CONN_TEB0187_REV01!$F:$H),3,0)),"---")</f>
        <v>---</v>
      </c>
      <c r="H1333" s="59" t="str">
        <f>IFERROR(VLOOKUP(G1333,IF($C$4="TEB0187_REV01",CALC_CONN_TEB0187_REV01!$G:$T),14,0),"---")</f>
        <v>---</v>
      </c>
      <c r="I1333" s="59" t="str">
        <f>IFERROR(VLOOKUP($D1333&amp;"-"&amp;$E1333,IF($C$4="TEB0187_REV01",CALC_CONN_TEB0187_REV01!$F:$K,"???"),6,0),"---")</f>
        <v>---</v>
      </c>
      <c r="J1333" s="61" t="str">
        <f>IFERROR(VLOOKUP($D1333&amp;"-"&amp;$E1333,IF($C$4="TEB0187_REV01",CALC_CONN_TEB0187_REV01!$F:$M,"???"),8,0),"---")</f>
        <v>---</v>
      </c>
      <c r="K1333" s="62" t="str">
        <f>IFERROR(VLOOKUP($D1333&amp;"-"&amp;$E1333,IF($C$4="TEB0187_REV01",CALC_CONN_TEB0187_REV01!$F:$N),9,0),"---")</f>
        <v>---</v>
      </c>
      <c r="L1333" s="59" t="str">
        <f>IFERROR(VLOOKUP(K1333,B2B!$H$3:$I$2000,2,0),"---")</f>
        <v>---</v>
      </c>
      <c r="M1333" s="59" t="str">
        <f>IFERROR(VLOOKUP(L1333,IF($M$4="TEI0187_REV01",RAW_m_TEI0187_REV01!$AD:$AH),5,0),"---")</f>
        <v>---</v>
      </c>
      <c r="N1333" s="59" t="str">
        <f>IFERROR(VLOOKUP(L1333,IF($M$4="TEI0187_REV01",RAW_m_TEI0187_REV01!$AE:$AJ),6,0),"---")</f>
        <v>---</v>
      </c>
      <c r="O1333" s="63" t="str">
        <f>IFERROR(VLOOKUP(L1333,IF($M$4="TEI0187_REV01",RAW_m_TEI0187_REV01!$AD:$AE),2,0),"---")</f>
        <v>---</v>
      </c>
      <c r="P1333" s="59" t="str">
        <f>IFERROR(VLOOKUP(O1333,IF($M$4="TEI0187_REV01",RAW_m_TEI0187_REV01!$AJ:$AK),2,0),"---")</f>
        <v>---</v>
      </c>
      <c r="Q1333" s="59" t="str">
        <f>IFERROR(VLOOKUP(L1333,IF($M$4="TEI0187_REV01",RAW_m_TEI0187_REV01!$AD:$AF),3,0),"---")</f>
        <v>---</v>
      </c>
      <c r="R1333" s="59" t="str">
        <f>IFERROR(VLOOKUP(O1333,IF($M$4="TEI0187_REV01",RAW_m_TEI0187_REV01!$AE:$AG),3,0),"---")</f>
        <v>---</v>
      </c>
      <c r="S1333" s="59" t="str">
        <f t="shared" si="43"/>
        <v>---</v>
      </c>
    </row>
    <row r="1334" spans="2:19" ht="15" customHeight="1" x14ac:dyDescent="0.25">
      <c r="B1334" s="59">
        <f t="shared" si="44"/>
        <v>1329</v>
      </c>
      <c r="C1334" s="60">
        <f>IFERROR(IF($C$4="TEB0187_REV01",CALC_CONN_TEB0187_REV01!U1334,),"---")</f>
        <v>0</v>
      </c>
      <c r="D1334" s="59">
        <f>IFERROR(IF($C$4="TEB0187_REV01",CALC_CONN_TEB0187_REV01!D1334,),"---")</f>
        <v>0</v>
      </c>
      <c r="E1334" s="59">
        <f>IFERROR(IF($C$4="TEB0187_REV01",CALC_CONN_TEB0187_REV01!E1334,),"---")</f>
        <v>0</v>
      </c>
      <c r="F1334" s="59" t="str">
        <f>IFERROR(IF(VLOOKUP($D1334&amp;"-"&amp;$E1334,IF($C$4="TEB0187_REV01",CALC_CONN_TEB0187_REV01!$F:$I),4,0)="--","---",IF($C$4="TEB0187_REV01",CALC_CONN_TEB0187_REV01!$G1334&amp; " --&gt; " &amp;CALC_CONN_TEB0187_REV01!$I1334&amp; " --&gt; ")),"---")</f>
        <v>---</v>
      </c>
      <c r="G1334" s="59" t="str">
        <f>IFERROR(IF(VLOOKUP($D1334&amp;"-"&amp;$E1334,IF($C$4="TEB0187_REV01",CALC_CONN_TEB0187_REV01!$F:$H),3,0)="--",VLOOKUP($D1334&amp;"-"&amp;$E1334,IF($C$4="TEB0187_REV01",CALC_CONN_TEB0187_REV01!$F:$H),2,0),VLOOKUP($D1334&amp;"-"&amp;$E1334,IF($C$4="TEB0187_REV01",CALC_CONN_TEB0187_REV01!$F:$H),3,0)),"---")</f>
        <v>---</v>
      </c>
      <c r="H1334" s="59" t="str">
        <f>IFERROR(VLOOKUP(G1334,IF($C$4="TEB0187_REV01",CALC_CONN_TEB0187_REV01!$G:$T),14,0),"---")</f>
        <v>---</v>
      </c>
      <c r="I1334" s="59" t="str">
        <f>IFERROR(VLOOKUP($D1334&amp;"-"&amp;$E1334,IF($C$4="TEB0187_REV01",CALC_CONN_TEB0187_REV01!$F:$K,"???"),6,0),"---")</f>
        <v>---</v>
      </c>
      <c r="J1334" s="61" t="str">
        <f>IFERROR(VLOOKUP($D1334&amp;"-"&amp;$E1334,IF($C$4="TEB0187_REV01",CALC_CONN_TEB0187_REV01!$F:$M,"???"),8,0),"---")</f>
        <v>---</v>
      </c>
      <c r="K1334" s="62" t="str">
        <f>IFERROR(VLOOKUP($D1334&amp;"-"&amp;$E1334,IF($C$4="TEB0187_REV01",CALC_CONN_TEB0187_REV01!$F:$N),9,0),"---")</f>
        <v>---</v>
      </c>
      <c r="L1334" s="59" t="str">
        <f>IFERROR(VLOOKUP(K1334,B2B!$H$3:$I$2000,2,0),"---")</f>
        <v>---</v>
      </c>
      <c r="M1334" s="59" t="str">
        <f>IFERROR(VLOOKUP(L1334,IF($M$4="TEI0187_REV01",RAW_m_TEI0187_REV01!$AD:$AH),5,0),"---")</f>
        <v>---</v>
      </c>
      <c r="N1334" s="59" t="str">
        <f>IFERROR(VLOOKUP(L1334,IF($M$4="TEI0187_REV01",RAW_m_TEI0187_REV01!$AE:$AJ),6,0),"---")</f>
        <v>---</v>
      </c>
      <c r="O1334" s="63" t="str">
        <f>IFERROR(VLOOKUP(L1334,IF($M$4="TEI0187_REV01",RAW_m_TEI0187_REV01!$AD:$AE),2,0),"---")</f>
        <v>---</v>
      </c>
      <c r="P1334" s="59" t="str">
        <f>IFERROR(VLOOKUP(O1334,IF($M$4="TEI0187_REV01",RAW_m_TEI0187_REV01!$AJ:$AK),2,0),"---")</f>
        <v>---</v>
      </c>
      <c r="Q1334" s="59" t="str">
        <f>IFERROR(VLOOKUP(L1334,IF($M$4="TEI0187_REV01",RAW_m_TEI0187_REV01!$AD:$AF),3,0),"---")</f>
        <v>---</v>
      </c>
      <c r="R1334" s="59" t="str">
        <f>IFERROR(VLOOKUP(O1334,IF($M$4="TEI0187_REV01",RAW_m_TEI0187_REV01!$AE:$AG),3,0),"---")</f>
        <v>---</v>
      </c>
      <c r="S1334" s="59" t="str">
        <f t="shared" si="43"/>
        <v>---</v>
      </c>
    </row>
    <row r="1335" spans="2:19" ht="15" customHeight="1" x14ac:dyDescent="0.25">
      <c r="B1335" s="59">
        <f t="shared" si="44"/>
        <v>1330</v>
      </c>
      <c r="C1335" s="60">
        <f>IFERROR(IF($C$4="TEB0187_REV01",CALC_CONN_TEB0187_REV01!U1335,),"---")</f>
        <v>0</v>
      </c>
      <c r="D1335" s="59">
        <f>IFERROR(IF($C$4="TEB0187_REV01",CALC_CONN_TEB0187_REV01!D1335,),"---")</f>
        <v>0</v>
      </c>
      <c r="E1335" s="59">
        <f>IFERROR(IF($C$4="TEB0187_REV01",CALC_CONN_TEB0187_REV01!E1335,),"---")</f>
        <v>0</v>
      </c>
      <c r="F1335" s="59" t="str">
        <f>IFERROR(IF(VLOOKUP($D1335&amp;"-"&amp;$E1335,IF($C$4="TEB0187_REV01",CALC_CONN_TEB0187_REV01!$F:$I),4,0)="--","---",IF($C$4="TEB0187_REV01",CALC_CONN_TEB0187_REV01!$G1335&amp; " --&gt; " &amp;CALC_CONN_TEB0187_REV01!$I1335&amp; " --&gt; ")),"---")</f>
        <v>---</v>
      </c>
      <c r="G1335" s="59" t="str">
        <f>IFERROR(IF(VLOOKUP($D1335&amp;"-"&amp;$E1335,IF($C$4="TEB0187_REV01",CALC_CONN_TEB0187_REV01!$F:$H),3,0)="--",VLOOKUP($D1335&amp;"-"&amp;$E1335,IF($C$4="TEB0187_REV01",CALC_CONN_TEB0187_REV01!$F:$H),2,0),VLOOKUP($D1335&amp;"-"&amp;$E1335,IF($C$4="TEB0187_REV01",CALC_CONN_TEB0187_REV01!$F:$H),3,0)),"---")</f>
        <v>---</v>
      </c>
      <c r="H1335" s="59" t="str">
        <f>IFERROR(VLOOKUP(G1335,IF($C$4="TEB0187_REV01",CALC_CONN_TEB0187_REV01!$G:$T),14,0),"---")</f>
        <v>---</v>
      </c>
      <c r="I1335" s="59" t="str">
        <f>IFERROR(VLOOKUP($D1335&amp;"-"&amp;$E1335,IF($C$4="TEB0187_REV01",CALC_CONN_TEB0187_REV01!$F:$K,"???"),6,0),"---")</f>
        <v>---</v>
      </c>
      <c r="J1335" s="61" t="str">
        <f>IFERROR(VLOOKUP($D1335&amp;"-"&amp;$E1335,IF($C$4="TEB0187_REV01",CALC_CONN_TEB0187_REV01!$F:$M,"???"),8,0),"---")</f>
        <v>---</v>
      </c>
      <c r="K1335" s="62" t="str">
        <f>IFERROR(VLOOKUP($D1335&amp;"-"&amp;$E1335,IF($C$4="TEB0187_REV01",CALC_CONN_TEB0187_REV01!$F:$N),9,0),"---")</f>
        <v>---</v>
      </c>
      <c r="L1335" s="59" t="str">
        <f>IFERROR(VLOOKUP(K1335,B2B!$H$3:$I$2000,2,0),"---")</f>
        <v>---</v>
      </c>
      <c r="M1335" s="59" t="str">
        <f>IFERROR(VLOOKUP(L1335,IF($M$4="TEI0187_REV01",RAW_m_TEI0187_REV01!$AD:$AH),5,0),"---")</f>
        <v>---</v>
      </c>
      <c r="N1335" s="59" t="str">
        <f>IFERROR(VLOOKUP(L1335,IF($M$4="TEI0187_REV01",RAW_m_TEI0187_REV01!$AE:$AJ),6,0),"---")</f>
        <v>---</v>
      </c>
      <c r="O1335" s="63" t="str">
        <f>IFERROR(VLOOKUP(L1335,IF($M$4="TEI0187_REV01",RAW_m_TEI0187_REV01!$AD:$AE),2,0),"---")</f>
        <v>---</v>
      </c>
      <c r="P1335" s="59" t="str">
        <f>IFERROR(VLOOKUP(O1335,IF($M$4="TEI0187_REV01",RAW_m_TEI0187_REV01!$AJ:$AK),2,0),"---")</f>
        <v>---</v>
      </c>
      <c r="Q1335" s="59" t="str">
        <f>IFERROR(VLOOKUP(L1335,IF($M$4="TEI0187_REV01",RAW_m_TEI0187_REV01!$AD:$AF),3,0),"---")</f>
        <v>---</v>
      </c>
      <c r="R1335" s="59" t="str">
        <f>IFERROR(VLOOKUP(O1335,IF($M$4="TEI0187_REV01",RAW_m_TEI0187_REV01!$AE:$AG),3,0),"---")</f>
        <v>---</v>
      </c>
      <c r="S1335" s="59" t="str">
        <f t="shared" si="43"/>
        <v>---</v>
      </c>
    </row>
    <row r="1336" spans="2:19" ht="15" customHeight="1" x14ac:dyDescent="0.25">
      <c r="B1336" s="59">
        <f t="shared" si="44"/>
        <v>1331</v>
      </c>
      <c r="C1336" s="60">
        <f>IFERROR(IF($C$4="TEB0187_REV01",CALC_CONN_TEB0187_REV01!U1336,),"---")</f>
        <v>0</v>
      </c>
      <c r="D1336" s="59">
        <f>IFERROR(IF($C$4="TEB0187_REV01",CALC_CONN_TEB0187_REV01!D1336,),"---")</f>
        <v>0</v>
      </c>
      <c r="E1336" s="59">
        <f>IFERROR(IF($C$4="TEB0187_REV01",CALC_CONN_TEB0187_REV01!E1336,),"---")</f>
        <v>0</v>
      </c>
      <c r="F1336" s="59" t="str">
        <f>IFERROR(IF(VLOOKUP($D1336&amp;"-"&amp;$E1336,IF($C$4="TEB0187_REV01",CALC_CONN_TEB0187_REV01!$F:$I),4,0)="--","---",IF($C$4="TEB0187_REV01",CALC_CONN_TEB0187_REV01!$G1336&amp; " --&gt; " &amp;CALC_CONN_TEB0187_REV01!$I1336&amp; " --&gt; ")),"---")</f>
        <v>---</v>
      </c>
      <c r="G1336" s="59" t="str">
        <f>IFERROR(IF(VLOOKUP($D1336&amp;"-"&amp;$E1336,IF($C$4="TEB0187_REV01",CALC_CONN_TEB0187_REV01!$F:$H),3,0)="--",VLOOKUP($D1336&amp;"-"&amp;$E1336,IF($C$4="TEB0187_REV01",CALC_CONN_TEB0187_REV01!$F:$H),2,0),VLOOKUP($D1336&amp;"-"&amp;$E1336,IF($C$4="TEB0187_REV01",CALC_CONN_TEB0187_REV01!$F:$H),3,0)),"---")</f>
        <v>---</v>
      </c>
      <c r="H1336" s="59" t="str">
        <f>IFERROR(VLOOKUP(G1336,IF($C$4="TEB0187_REV01",CALC_CONN_TEB0187_REV01!$G:$T),14,0),"---")</f>
        <v>---</v>
      </c>
      <c r="I1336" s="59" t="str">
        <f>IFERROR(VLOOKUP($D1336&amp;"-"&amp;$E1336,IF($C$4="TEB0187_REV01",CALC_CONN_TEB0187_REV01!$F:$K,"???"),6,0),"---")</f>
        <v>---</v>
      </c>
      <c r="J1336" s="61" t="str">
        <f>IFERROR(VLOOKUP($D1336&amp;"-"&amp;$E1336,IF($C$4="TEB0187_REV01",CALC_CONN_TEB0187_REV01!$F:$M,"???"),8,0),"---")</f>
        <v>---</v>
      </c>
      <c r="K1336" s="62" t="str">
        <f>IFERROR(VLOOKUP($D1336&amp;"-"&amp;$E1336,IF($C$4="TEB0187_REV01",CALC_CONN_TEB0187_REV01!$F:$N),9,0),"---")</f>
        <v>---</v>
      </c>
      <c r="L1336" s="59" t="str">
        <f>IFERROR(VLOOKUP(K1336,B2B!$H$3:$I$2000,2,0),"---")</f>
        <v>---</v>
      </c>
      <c r="M1336" s="59" t="str">
        <f>IFERROR(VLOOKUP(L1336,IF($M$4="TEI0187_REV01",RAW_m_TEI0187_REV01!$AD:$AH),5,0),"---")</f>
        <v>---</v>
      </c>
      <c r="N1336" s="59" t="str">
        <f>IFERROR(VLOOKUP(L1336,IF($M$4="TEI0187_REV01",RAW_m_TEI0187_REV01!$AE:$AJ),6,0),"---")</f>
        <v>---</v>
      </c>
      <c r="O1336" s="63" t="str">
        <f>IFERROR(VLOOKUP(L1336,IF($M$4="TEI0187_REV01",RAW_m_TEI0187_REV01!$AD:$AE),2,0),"---")</f>
        <v>---</v>
      </c>
      <c r="P1336" s="59" t="str">
        <f>IFERROR(VLOOKUP(O1336,IF($M$4="TEI0187_REV01",RAW_m_TEI0187_REV01!$AJ:$AK),2,0),"---")</f>
        <v>---</v>
      </c>
      <c r="Q1336" s="59" t="str">
        <f>IFERROR(VLOOKUP(L1336,IF($M$4="TEI0187_REV01",RAW_m_TEI0187_REV01!$AD:$AF),3,0),"---")</f>
        <v>---</v>
      </c>
      <c r="R1336" s="59" t="str">
        <f>IFERROR(VLOOKUP(O1336,IF($M$4="TEI0187_REV01",RAW_m_TEI0187_REV01!$AE:$AG),3,0),"---")</f>
        <v>---</v>
      </c>
      <c r="S1336" s="59" t="str">
        <f t="shared" si="43"/>
        <v>---</v>
      </c>
    </row>
    <row r="1337" spans="2:19" ht="15" customHeight="1" x14ac:dyDescent="0.25">
      <c r="B1337" s="59">
        <f t="shared" si="44"/>
        <v>1332</v>
      </c>
      <c r="C1337" s="60">
        <f>IFERROR(IF($C$4="TEB0187_REV01",CALC_CONN_TEB0187_REV01!U1337,),"---")</f>
        <v>0</v>
      </c>
      <c r="D1337" s="59">
        <f>IFERROR(IF($C$4="TEB0187_REV01",CALC_CONN_TEB0187_REV01!D1337,),"---")</f>
        <v>0</v>
      </c>
      <c r="E1337" s="59">
        <f>IFERROR(IF($C$4="TEB0187_REV01",CALC_CONN_TEB0187_REV01!E1337,),"---")</f>
        <v>0</v>
      </c>
      <c r="F1337" s="59" t="str">
        <f>IFERROR(IF(VLOOKUP($D1337&amp;"-"&amp;$E1337,IF($C$4="TEB0187_REV01",CALC_CONN_TEB0187_REV01!$F:$I),4,0)="--","---",IF($C$4="TEB0187_REV01",CALC_CONN_TEB0187_REV01!$G1337&amp; " --&gt; " &amp;CALC_CONN_TEB0187_REV01!$I1337&amp; " --&gt; ")),"---")</f>
        <v>---</v>
      </c>
      <c r="G1337" s="59" t="str">
        <f>IFERROR(IF(VLOOKUP($D1337&amp;"-"&amp;$E1337,IF($C$4="TEB0187_REV01",CALC_CONN_TEB0187_REV01!$F:$H),3,0)="--",VLOOKUP($D1337&amp;"-"&amp;$E1337,IF($C$4="TEB0187_REV01",CALC_CONN_TEB0187_REV01!$F:$H),2,0),VLOOKUP($D1337&amp;"-"&amp;$E1337,IF($C$4="TEB0187_REV01",CALC_CONN_TEB0187_REV01!$F:$H),3,0)),"---")</f>
        <v>---</v>
      </c>
      <c r="H1337" s="59" t="str">
        <f>IFERROR(VLOOKUP(G1337,IF($C$4="TEB0187_REV01",CALC_CONN_TEB0187_REV01!$G:$T),14,0),"---")</f>
        <v>---</v>
      </c>
      <c r="I1337" s="59" t="str">
        <f>IFERROR(VLOOKUP($D1337&amp;"-"&amp;$E1337,IF($C$4="TEB0187_REV01",CALC_CONN_TEB0187_REV01!$F:$K,"???"),6,0),"---")</f>
        <v>---</v>
      </c>
      <c r="J1337" s="61" t="str">
        <f>IFERROR(VLOOKUP($D1337&amp;"-"&amp;$E1337,IF($C$4="TEB0187_REV01",CALC_CONN_TEB0187_REV01!$F:$M,"???"),8,0),"---")</f>
        <v>---</v>
      </c>
      <c r="K1337" s="62" t="str">
        <f>IFERROR(VLOOKUP($D1337&amp;"-"&amp;$E1337,IF($C$4="TEB0187_REV01",CALC_CONN_TEB0187_REV01!$F:$N),9,0),"---")</f>
        <v>---</v>
      </c>
      <c r="L1337" s="59" t="str">
        <f>IFERROR(VLOOKUP(K1337,B2B!$H$3:$I$2000,2,0),"---")</f>
        <v>---</v>
      </c>
      <c r="M1337" s="59" t="str">
        <f>IFERROR(VLOOKUP(L1337,IF($M$4="TEI0187_REV01",RAW_m_TEI0187_REV01!$AD:$AH),5,0),"---")</f>
        <v>---</v>
      </c>
      <c r="N1337" s="59" t="str">
        <f>IFERROR(VLOOKUP(L1337,IF($M$4="TEI0187_REV01",RAW_m_TEI0187_REV01!$AE:$AJ),6,0),"---")</f>
        <v>---</v>
      </c>
      <c r="O1337" s="63" t="str">
        <f>IFERROR(VLOOKUP(L1337,IF($M$4="TEI0187_REV01",RAW_m_TEI0187_REV01!$AD:$AE),2,0),"---")</f>
        <v>---</v>
      </c>
      <c r="P1337" s="59" t="str">
        <f>IFERROR(VLOOKUP(O1337,IF($M$4="TEI0187_REV01",RAW_m_TEI0187_REV01!$AJ:$AK),2,0),"---")</f>
        <v>---</v>
      </c>
      <c r="Q1337" s="59" t="str">
        <f>IFERROR(VLOOKUP(L1337,IF($M$4="TEI0187_REV01",RAW_m_TEI0187_REV01!$AD:$AF),3,0),"---")</f>
        <v>---</v>
      </c>
      <c r="R1337" s="59" t="str">
        <f>IFERROR(VLOOKUP(O1337,IF($M$4="TEI0187_REV01",RAW_m_TEI0187_REV01!$AE:$AG),3,0),"---")</f>
        <v>---</v>
      </c>
      <c r="S1337" s="59" t="str">
        <f t="shared" si="43"/>
        <v>---</v>
      </c>
    </row>
    <row r="1338" spans="2:19" ht="15" customHeight="1" x14ac:dyDescent="0.25">
      <c r="B1338" s="59">
        <f t="shared" si="44"/>
        <v>1333</v>
      </c>
      <c r="C1338" s="60">
        <f>IFERROR(IF($C$4="TEB0187_REV01",CALC_CONN_TEB0187_REV01!U1338,),"---")</f>
        <v>0</v>
      </c>
      <c r="D1338" s="59">
        <f>IFERROR(IF($C$4="TEB0187_REV01",CALC_CONN_TEB0187_REV01!D1338,),"---")</f>
        <v>0</v>
      </c>
      <c r="E1338" s="59">
        <f>IFERROR(IF($C$4="TEB0187_REV01",CALC_CONN_TEB0187_REV01!E1338,),"---")</f>
        <v>0</v>
      </c>
      <c r="F1338" s="59" t="str">
        <f>IFERROR(IF(VLOOKUP($D1338&amp;"-"&amp;$E1338,IF($C$4="TEB0187_REV01",CALC_CONN_TEB0187_REV01!$F:$I),4,0)="--","---",IF($C$4="TEB0187_REV01",CALC_CONN_TEB0187_REV01!$G1338&amp; " --&gt; " &amp;CALC_CONN_TEB0187_REV01!$I1338&amp; " --&gt; ")),"---")</f>
        <v>---</v>
      </c>
      <c r="G1338" s="59" t="str">
        <f>IFERROR(IF(VLOOKUP($D1338&amp;"-"&amp;$E1338,IF($C$4="TEB0187_REV01",CALC_CONN_TEB0187_REV01!$F:$H),3,0)="--",VLOOKUP($D1338&amp;"-"&amp;$E1338,IF($C$4="TEB0187_REV01",CALC_CONN_TEB0187_REV01!$F:$H),2,0),VLOOKUP($D1338&amp;"-"&amp;$E1338,IF($C$4="TEB0187_REV01",CALC_CONN_TEB0187_REV01!$F:$H),3,0)),"---")</f>
        <v>---</v>
      </c>
      <c r="H1338" s="59" t="str">
        <f>IFERROR(VLOOKUP(G1338,IF($C$4="TEB0187_REV01",CALC_CONN_TEB0187_REV01!$G:$T),14,0),"---")</f>
        <v>---</v>
      </c>
      <c r="I1338" s="59" t="str">
        <f>IFERROR(VLOOKUP($D1338&amp;"-"&amp;$E1338,IF($C$4="TEB0187_REV01",CALC_CONN_TEB0187_REV01!$F:$K,"???"),6,0),"---")</f>
        <v>---</v>
      </c>
      <c r="J1338" s="61" t="str">
        <f>IFERROR(VLOOKUP($D1338&amp;"-"&amp;$E1338,IF($C$4="TEB0187_REV01",CALC_CONN_TEB0187_REV01!$F:$M,"???"),8,0),"---")</f>
        <v>---</v>
      </c>
      <c r="K1338" s="62" t="str">
        <f>IFERROR(VLOOKUP($D1338&amp;"-"&amp;$E1338,IF($C$4="TEB0187_REV01",CALC_CONN_TEB0187_REV01!$F:$N),9,0),"---")</f>
        <v>---</v>
      </c>
      <c r="L1338" s="59" t="str">
        <f>IFERROR(VLOOKUP(K1338,B2B!$H$3:$I$2000,2,0),"---")</f>
        <v>---</v>
      </c>
      <c r="M1338" s="59" t="str">
        <f>IFERROR(VLOOKUP(L1338,IF($M$4="TEI0187_REV01",RAW_m_TEI0187_REV01!$AD:$AH),5,0),"---")</f>
        <v>---</v>
      </c>
      <c r="N1338" s="59" t="str">
        <f>IFERROR(VLOOKUP(L1338,IF($M$4="TEI0187_REV01",RAW_m_TEI0187_REV01!$AE:$AJ),6,0),"---")</f>
        <v>---</v>
      </c>
      <c r="O1338" s="63" t="str">
        <f>IFERROR(VLOOKUP(L1338,IF($M$4="TEI0187_REV01",RAW_m_TEI0187_REV01!$AD:$AE),2,0),"---")</f>
        <v>---</v>
      </c>
      <c r="P1338" s="59" t="str">
        <f>IFERROR(VLOOKUP(O1338,IF($M$4="TEI0187_REV01",RAW_m_TEI0187_REV01!$AJ:$AK),2,0),"---")</f>
        <v>---</v>
      </c>
      <c r="Q1338" s="59" t="str">
        <f>IFERROR(VLOOKUP(L1338,IF($M$4="TEI0187_REV01",RAW_m_TEI0187_REV01!$AD:$AF),3,0),"---")</f>
        <v>---</v>
      </c>
      <c r="R1338" s="59" t="str">
        <f>IFERROR(VLOOKUP(O1338,IF($M$4="TEI0187_REV01",RAW_m_TEI0187_REV01!$AE:$AG),3,0),"---")</f>
        <v>---</v>
      </c>
      <c r="S1338" s="59" t="str">
        <f t="shared" si="43"/>
        <v>---</v>
      </c>
    </row>
    <row r="1339" spans="2:19" ht="15" customHeight="1" x14ac:dyDescent="0.25">
      <c r="B1339" s="59">
        <f t="shared" si="44"/>
        <v>1334</v>
      </c>
      <c r="C1339" s="60">
        <f>IFERROR(IF($C$4="TEB0187_REV01",CALC_CONN_TEB0187_REV01!U1339,),"---")</f>
        <v>0</v>
      </c>
      <c r="D1339" s="59">
        <f>IFERROR(IF($C$4="TEB0187_REV01",CALC_CONN_TEB0187_REV01!D1339,),"---")</f>
        <v>0</v>
      </c>
      <c r="E1339" s="59">
        <f>IFERROR(IF($C$4="TEB0187_REV01",CALC_CONN_TEB0187_REV01!E1339,),"---")</f>
        <v>0</v>
      </c>
      <c r="F1339" s="59" t="str">
        <f>IFERROR(IF(VLOOKUP($D1339&amp;"-"&amp;$E1339,IF($C$4="TEB0187_REV01",CALC_CONN_TEB0187_REV01!$F:$I),4,0)="--","---",IF($C$4="TEB0187_REV01",CALC_CONN_TEB0187_REV01!$G1339&amp; " --&gt; " &amp;CALC_CONN_TEB0187_REV01!$I1339&amp; " --&gt; ")),"---")</f>
        <v>---</v>
      </c>
      <c r="G1339" s="59" t="str">
        <f>IFERROR(IF(VLOOKUP($D1339&amp;"-"&amp;$E1339,IF($C$4="TEB0187_REV01",CALC_CONN_TEB0187_REV01!$F:$H),3,0)="--",VLOOKUP($D1339&amp;"-"&amp;$E1339,IF($C$4="TEB0187_REV01",CALC_CONN_TEB0187_REV01!$F:$H),2,0),VLOOKUP($D1339&amp;"-"&amp;$E1339,IF($C$4="TEB0187_REV01",CALC_CONN_TEB0187_REV01!$F:$H),3,0)),"---")</f>
        <v>---</v>
      </c>
      <c r="H1339" s="59" t="str">
        <f>IFERROR(VLOOKUP(G1339,IF($C$4="TEB0187_REV01",CALC_CONN_TEB0187_REV01!$G:$T),14,0),"---")</f>
        <v>---</v>
      </c>
      <c r="I1339" s="59" t="str">
        <f>IFERROR(VLOOKUP($D1339&amp;"-"&amp;$E1339,IF($C$4="TEB0187_REV01",CALC_CONN_TEB0187_REV01!$F:$K,"???"),6,0),"---")</f>
        <v>---</v>
      </c>
      <c r="J1339" s="61" t="str">
        <f>IFERROR(VLOOKUP($D1339&amp;"-"&amp;$E1339,IF($C$4="TEB0187_REV01",CALC_CONN_TEB0187_REV01!$F:$M,"???"),8,0),"---")</f>
        <v>---</v>
      </c>
      <c r="K1339" s="62" t="str">
        <f>IFERROR(VLOOKUP($D1339&amp;"-"&amp;$E1339,IF($C$4="TEB0187_REV01",CALC_CONN_TEB0187_REV01!$F:$N),9,0),"---")</f>
        <v>---</v>
      </c>
      <c r="L1339" s="59" t="str">
        <f>IFERROR(VLOOKUP(K1339,B2B!$H$3:$I$2000,2,0),"---")</f>
        <v>---</v>
      </c>
      <c r="M1339" s="59" t="str">
        <f>IFERROR(VLOOKUP(L1339,IF($M$4="TEI0187_REV01",RAW_m_TEI0187_REV01!$AD:$AH),5,0),"---")</f>
        <v>---</v>
      </c>
      <c r="N1339" s="59" t="str">
        <f>IFERROR(VLOOKUP(L1339,IF($M$4="TEI0187_REV01",RAW_m_TEI0187_REV01!$AE:$AJ),6,0),"---")</f>
        <v>---</v>
      </c>
      <c r="O1339" s="63" t="str">
        <f>IFERROR(VLOOKUP(L1339,IF($M$4="TEI0187_REV01",RAW_m_TEI0187_REV01!$AD:$AE),2,0),"---")</f>
        <v>---</v>
      </c>
      <c r="P1339" s="59" t="str">
        <f>IFERROR(VLOOKUP(O1339,IF($M$4="TEI0187_REV01",RAW_m_TEI0187_REV01!$AJ:$AK),2,0),"---")</f>
        <v>---</v>
      </c>
      <c r="Q1339" s="59" t="str">
        <f>IFERROR(VLOOKUP(L1339,IF($M$4="TEI0187_REV01",RAW_m_TEI0187_REV01!$AD:$AF),3,0),"---")</f>
        <v>---</v>
      </c>
      <c r="R1339" s="59" t="str">
        <f>IFERROR(VLOOKUP(O1339,IF($M$4="TEI0187_REV01",RAW_m_TEI0187_REV01!$AE:$AG),3,0),"---")</f>
        <v>---</v>
      </c>
      <c r="S1339" s="59" t="str">
        <f t="shared" si="43"/>
        <v>---</v>
      </c>
    </row>
    <row r="1340" spans="2:19" ht="15" customHeight="1" x14ac:dyDescent="0.25">
      <c r="B1340" s="59">
        <f t="shared" si="44"/>
        <v>1335</v>
      </c>
      <c r="C1340" s="60">
        <f>IFERROR(IF($C$4="TEB0187_REV01",CALC_CONN_TEB0187_REV01!U1340,),"---")</f>
        <v>0</v>
      </c>
      <c r="D1340" s="59">
        <f>IFERROR(IF($C$4="TEB0187_REV01",CALC_CONN_TEB0187_REV01!D1340,),"---")</f>
        <v>0</v>
      </c>
      <c r="E1340" s="59">
        <f>IFERROR(IF($C$4="TEB0187_REV01",CALC_CONN_TEB0187_REV01!E1340,),"---")</f>
        <v>0</v>
      </c>
      <c r="F1340" s="59" t="str">
        <f>IFERROR(IF(VLOOKUP($D1340&amp;"-"&amp;$E1340,IF($C$4="TEB0187_REV01",CALC_CONN_TEB0187_REV01!$F:$I),4,0)="--","---",IF($C$4="TEB0187_REV01",CALC_CONN_TEB0187_REV01!$G1340&amp; " --&gt; " &amp;CALC_CONN_TEB0187_REV01!$I1340&amp; " --&gt; ")),"---")</f>
        <v>---</v>
      </c>
      <c r="G1340" s="59" t="str">
        <f>IFERROR(IF(VLOOKUP($D1340&amp;"-"&amp;$E1340,IF($C$4="TEB0187_REV01",CALC_CONN_TEB0187_REV01!$F:$H),3,0)="--",VLOOKUP($D1340&amp;"-"&amp;$E1340,IF($C$4="TEB0187_REV01",CALC_CONN_TEB0187_REV01!$F:$H),2,0),VLOOKUP($D1340&amp;"-"&amp;$E1340,IF($C$4="TEB0187_REV01",CALC_CONN_TEB0187_REV01!$F:$H),3,0)),"---")</f>
        <v>---</v>
      </c>
      <c r="H1340" s="59" t="str">
        <f>IFERROR(VLOOKUP(G1340,IF($C$4="TEB0187_REV01",CALC_CONN_TEB0187_REV01!$G:$T),14,0),"---")</f>
        <v>---</v>
      </c>
      <c r="I1340" s="59" t="str">
        <f>IFERROR(VLOOKUP($D1340&amp;"-"&amp;$E1340,IF($C$4="TEB0187_REV01",CALC_CONN_TEB0187_REV01!$F:$K,"???"),6,0),"---")</f>
        <v>---</v>
      </c>
      <c r="J1340" s="61" t="str">
        <f>IFERROR(VLOOKUP($D1340&amp;"-"&amp;$E1340,IF($C$4="TEB0187_REV01",CALC_CONN_TEB0187_REV01!$F:$M,"???"),8,0),"---")</f>
        <v>---</v>
      </c>
      <c r="K1340" s="62" t="str">
        <f>IFERROR(VLOOKUP($D1340&amp;"-"&amp;$E1340,IF($C$4="TEB0187_REV01",CALC_CONN_TEB0187_REV01!$F:$N),9,0),"---")</f>
        <v>---</v>
      </c>
      <c r="L1340" s="59" t="str">
        <f>IFERROR(VLOOKUP(K1340,B2B!$H$3:$I$2000,2,0),"---")</f>
        <v>---</v>
      </c>
      <c r="M1340" s="59" t="str">
        <f>IFERROR(VLOOKUP(L1340,IF($M$4="TEI0187_REV01",RAW_m_TEI0187_REV01!$AD:$AH),5,0),"---")</f>
        <v>---</v>
      </c>
      <c r="N1340" s="59" t="str">
        <f>IFERROR(VLOOKUP(L1340,IF($M$4="TEI0187_REV01",RAW_m_TEI0187_REV01!$AE:$AJ),6,0),"---")</f>
        <v>---</v>
      </c>
      <c r="O1340" s="63" t="str">
        <f>IFERROR(VLOOKUP(L1340,IF($M$4="TEI0187_REV01",RAW_m_TEI0187_REV01!$AD:$AE),2,0),"---")</f>
        <v>---</v>
      </c>
      <c r="P1340" s="59" t="str">
        <f>IFERROR(VLOOKUP(O1340,IF($M$4="TEI0187_REV01",RAW_m_TEI0187_REV01!$AJ:$AK),2,0),"---")</f>
        <v>---</v>
      </c>
      <c r="Q1340" s="59" t="str">
        <f>IFERROR(VLOOKUP(L1340,IF($M$4="TEI0187_REV01",RAW_m_TEI0187_REV01!$AD:$AF),3,0),"---")</f>
        <v>---</v>
      </c>
      <c r="R1340" s="59" t="str">
        <f>IFERROR(VLOOKUP(O1340,IF($M$4="TEI0187_REV01",RAW_m_TEI0187_REV01!$AE:$AG),3,0),"---")</f>
        <v>---</v>
      </c>
      <c r="S1340" s="59" t="str">
        <f t="shared" si="43"/>
        <v>---</v>
      </c>
    </row>
    <row r="1341" spans="2:19" ht="15" customHeight="1" x14ac:dyDescent="0.25">
      <c r="B1341" s="59">
        <f t="shared" si="44"/>
        <v>1336</v>
      </c>
      <c r="C1341" s="60">
        <f>IFERROR(IF($C$4="TEB0187_REV01",CALC_CONN_TEB0187_REV01!U1341,),"---")</f>
        <v>0</v>
      </c>
      <c r="D1341" s="59">
        <f>IFERROR(IF($C$4="TEB0187_REV01",CALC_CONN_TEB0187_REV01!D1341,),"---")</f>
        <v>0</v>
      </c>
      <c r="E1341" s="59">
        <f>IFERROR(IF($C$4="TEB0187_REV01",CALC_CONN_TEB0187_REV01!E1341,),"---")</f>
        <v>0</v>
      </c>
      <c r="F1341" s="59" t="str">
        <f>IFERROR(IF(VLOOKUP($D1341&amp;"-"&amp;$E1341,IF($C$4="TEB0187_REV01",CALC_CONN_TEB0187_REV01!$F:$I),4,0)="--","---",IF($C$4="TEB0187_REV01",CALC_CONN_TEB0187_REV01!$G1341&amp; " --&gt; " &amp;CALC_CONN_TEB0187_REV01!$I1341&amp; " --&gt; ")),"---")</f>
        <v>---</v>
      </c>
      <c r="G1341" s="59" t="str">
        <f>IFERROR(IF(VLOOKUP($D1341&amp;"-"&amp;$E1341,IF($C$4="TEB0187_REV01",CALC_CONN_TEB0187_REV01!$F:$H),3,0)="--",VLOOKUP($D1341&amp;"-"&amp;$E1341,IF($C$4="TEB0187_REV01",CALC_CONN_TEB0187_REV01!$F:$H),2,0),VLOOKUP($D1341&amp;"-"&amp;$E1341,IF($C$4="TEB0187_REV01",CALC_CONN_TEB0187_REV01!$F:$H),3,0)),"---")</f>
        <v>---</v>
      </c>
      <c r="H1341" s="59" t="str">
        <f>IFERROR(VLOOKUP(G1341,IF($C$4="TEB0187_REV01",CALC_CONN_TEB0187_REV01!$G:$T),14,0),"---")</f>
        <v>---</v>
      </c>
      <c r="I1341" s="59" t="str">
        <f>IFERROR(VLOOKUP($D1341&amp;"-"&amp;$E1341,IF($C$4="TEB0187_REV01",CALC_CONN_TEB0187_REV01!$F:$K,"???"),6,0),"---")</f>
        <v>---</v>
      </c>
      <c r="J1341" s="61" t="str">
        <f>IFERROR(VLOOKUP($D1341&amp;"-"&amp;$E1341,IF($C$4="TEB0187_REV01",CALC_CONN_TEB0187_REV01!$F:$M,"???"),8,0),"---")</f>
        <v>---</v>
      </c>
      <c r="K1341" s="62" t="str">
        <f>IFERROR(VLOOKUP($D1341&amp;"-"&amp;$E1341,IF($C$4="TEB0187_REV01",CALC_CONN_TEB0187_REV01!$F:$N),9,0),"---")</f>
        <v>---</v>
      </c>
      <c r="L1341" s="59" t="str">
        <f>IFERROR(VLOOKUP(K1341,B2B!$H$3:$I$2000,2,0),"---")</f>
        <v>---</v>
      </c>
      <c r="M1341" s="59" t="str">
        <f>IFERROR(VLOOKUP(L1341,IF($M$4="TEI0187_REV01",RAW_m_TEI0187_REV01!$AD:$AH),5,0),"---")</f>
        <v>---</v>
      </c>
      <c r="N1341" s="59" t="str">
        <f>IFERROR(VLOOKUP(L1341,IF($M$4="TEI0187_REV01",RAW_m_TEI0187_REV01!$AE:$AJ),6,0),"---")</f>
        <v>---</v>
      </c>
      <c r="O1341" s="63" t="str">
        <f>IFERROR(VLOOKUP(L1341,IF($M$4="TEI0187_REV01",RAW_m_TEI0187_REV01!$AD:$AE),2,0),"---")</f>
        <v>---</v>
      </c>
      <c r="P1341" s="59" t="str">
        <f>IFERROR(VLOOKUP(O1341,IF($M$4="TEI0187_REV01",RAW_m_TEI0187_REV01!$AJ:$AK),2,0),"---")</f>
        <v>---</v>
      </c>
      <c r="Q1341" s="59" t="str">
        <f>IFERROR(VLOOKUP(L1341,IF($M$4="TEI0187_REV01",RAW_m_TEI0187_REV01!$AD:$AF),3,0),"---")</f>
        <v>---</v>
      </c>
      <c r="R1341" s="59" t="str">
        <f>IFERROR(VLOOKUP(O1341,IF($M$4="TEI0187_REV01",RAW_m_TEI0187_REV01!$AE:$AG),3,0),"---")</f>
        <v>---</v>
      </c>
      <c r="S1341" s="59" t="str">
        <f t="shared" si="43"/>
        <v>---</v>
      </c>
    </row>
    <row r="1342" spans="2:19" ht="15" customHeight="1" x14ac:dyDescent="0.25">
      <c r="B1342" s="59">
        <f t="shared" si="44"/>
        <v>1337</v>
      </c>
      <c r="C1342" s="60">
        <f>IFERROR(IF($C$4="TEB0187_REV01",CALC_CONN_TEB0187_REV01!U1342,),"---")</f>
        <v>0</v>
      </c>
      <c r="D1342" s="59">
        <f>IFERROR(IF($C$4="TEB0187_REV01",CALC_CONN_TEB0187_REV01!D1342,),"---")</f>
        <v>0</v>
      </c>
      <c r="E1342" s="59">
        <f>IFERROR(IF($C$4="TEB0187_REV01",CALC_CONN_TEB0187_REV01!E1342,),"---")</f>
        <v>0</v>
      </c>
      <c r="F1342" s="59" t="str">
        <f>IFERROR(IF(VLOOKUP($D1342&amp;"-"&amp;$E1342,IF($C$4="TEB0187_REV01",CALC_CONN_TEB0187_REV01!$F:$I),4,0)="--","---",IF($C$4="TEB0187_REV01",CALC_CONN_TEB0187_REV01!$G1342&amp; " --&gt; " &amp;CALC_CONN_TEB0187_REV01!$I1342&amp; " --&gt; ")),"---")</f>
        <v>---</v>
      </c>
      <c r="G1342" s="59" t="str">
        <f>IFERROR(IF(VLOOKUP($D1342&amp;"-"&amp;$E1342,IF($C$4="TEB0187_REV01",CALC_CONN_TEB0187_REV01!$F:$H),3,0)="--",VLOOKUP($D1342&amp;"-"&amp;$E1342,IF($C$4="TEB0187_REV01",CALC_CONN_TEB0187_REV01!$F:$H),2,0),VLOOKUP($D1342&amp;"-"&amp;$E1342,IF($C$4="TEB0187_REV01",CALC_CONN_TEB0187_REV01!$F:$H),3,0)),"---")</f>
        <v>---</v>
      </c>
      <c r="H1342" s="59" t="str">
        <f>IFERROR(VLOOKUP(G1342,IF($C$4="TEB0187_REV01",CALC_CONN_TEB0187_REV01!$G:$T),14,0),"---")</f>
        <v>---</v>
      </c>
      <c r="I1342" s="59" t="str">
        <f>IFERROR(VLOOKUP($D1342&amp;"-"&amp;$E1342,IF($C$4="TEB0187_REV01",CALC_CONN_TEB0187_REV01!$F:$K,"???"),6,0),"---")</f>
        <v>---</v>
      </c>
      <c r="J1342" s="61" t="str">
        <f>IFERROR(VLOOKUP($D1342&amp;"-"&amp;$E1342,IF($C$4="TEB0187_REV01",CALC_CONN_TEB0187_REV01!$F:$M,"???"),8,0),"---")</f>
        <v>---</v>
      </c>
      <c r="K1342" s="62" t="str">
        <f>IFERROR(VLOOKUP($D1342&amp;"-"&amp;$E1342,IF($C$4="TEB0187_REV01",CALC_CONN_TEB0187_REV01!$F:$N),9,0),"---")</f>
        <v>---</v>
      </c>
      <c r="L1342" s="59" t="str">
        <f>IFERROR(VLOOKUP(K1342,B2B!$H$3:$I$2000,2,0),"---")</f>
        <v>---</v>
      </c>
      <c r="M1342" s="59" t="str">
        <f>IFERROR(VLOOKUP(L1342,IF($M$4="TEI0187_REV01",RAW_m_TEI0187_REV01!$AD:$AH),5,0),"---")</f>
        <v>---</v>
      </c>
      <c r="N1342" s="59" t="str">
        <f>IFERROR(VLOOKUP(L1342,IF($M$4="TEI0187_REV01",RAW_m_TEI0187_REV01!$AE:$AJ),6,0),"---")</f>
        <v>---</v>
      </c>
      <c r="O1342" s="63" t="str">
        <f>IFERROR(VLOOKUP(L1342,IF($M$4="TEI0187_REV01",RAW_m_TEI0187_REV01!$AD:$AE),2,0),"---")</f>
        <v>---</v>
      </c>
      <c r="P1342" s="59" t="str">
        <f>IFERROR(VLOOKUP(O1342,IF($M$4="TEI0187_REV01",RAW_m_TEI0187_REV01!$AJ:$AK),2,0),"---")</f>
        <v>---</v>
      </c>
      <c r="Q1342" s="59" t="str">
        <f>IFERROR(VLOOKUP(L1342,IF($M$4="TEI0187_REV01",RAW_m_TEI0187_REV01!$AD:$AF),3,0),"---")</f>
        <v>---</v>
      </c>
      <c r="R1342" s="59" t="str">
        <f>IFERROR(VLOOKUP(O1342,IF($M$4="TEI0187_REV01",RAW_m_TEI0187_REV01!$AE:$AG),3,0),"---")</f>
        <v>---</v>
      </c>
      <c r="S1342" s="59" t="str">
        <f t="shared" si="43"/>
        <v>---</v>
      </c>
    </row>
    <row r="1343" spans="2:19" ht="15" customHeight="1" x14ac:dyDescent="0.25">
      <c r="B1343" s="59">
        <f t="shared" si="44"/>
        <v>1338</v>
      </c>
      <c r="C1343" s="60">
        <f>IFERROR(IF($C$4="TEB0187_REV01",CALC_CONN_TEB0187_REV01!U1343,),"---")</f>
        <v>0</v>
      </c>
      <c r="D1343" s="59">
        <f>IFERROR(IF($C$4="TEB0187_REV01",CALC_CONN_TEB0187_REV01!D1343,),"---")</f>
        <v>0</v>
      </c>
      <c r="E1343" s="59">
        <f>IFERROR(IF($C$4="TEB0187_REV01",CALC_CONN_TEB0187_REV01!E1343,),"---")</f>
        <v>0</v>
      </c>
      <c r="F1343" s="59" t="str">
        <f>IFERROR(IF(VLOOKUP($D1343&amp;"-"&amp;$E1343,IF($C$4="TEB0187_REV01",CALC_CONN_TEB0187_REV01!$F:$I),4,0)="--","---",IF($C$4="TEB0187_REV01",CALC_CONN_TEB0187_REV01!$G1343&amp; " --&gt; " &amp;CALC_CONN_TEB0187_REV01!$I1343&amp; " --&gt; ")),"---")</f>
        <v>---</v>
      </c>
      <c r="G1343" s="59" t="str">
        <f>IFERROR(IF(VLOOKUP($D1343&amp;"-"&amp;$E1343,IF($C$4="TEB0187_REV01",CALC_CONN_TEB0187_REV01!$F:$H),3,0)="--",VLOOKUP($D1343&amp;"-"&amp;$E1343,IF($C$4="TEB0187_REV01",CALC_CONN_TEB0187_REV01!$F:$H),2,0),VLOOKUP($D1343&amp;"-"&amp;$E1343,IF($C$4="TEB0187_REV01",CALC_CONN_TEB0187_REV01!$F:$H),3,0)),"---")</f>
        <v>---</v>
      </c>
      <c r="H1343" s="59" t="str">
        <f>IFERROR(VLOOKUP(G1343,IF($C$4="TEB0187_REV01",CALC_CONN_TEB0187_REV01!$G:$T),14,0),"---")</f>
        <v>---</v>
      </c>
      <c r="I1343" s="59" t="str">
        <f>IFERROR(VLOOKUP($D1343&amp;"-"&amp;$E1343,IF($C$4="TEB0187_REV01",CALC_CONN_TEB0187_REV01!$F:$K,"???"),6,0),"---")</f>
        <v>---</v>
      </c>
      <c r="J1343" s="61" t="str">
        <f>IFERROR(VLOOKUP($D1343&amp;"-"&amp;$E1343,IF($C$4="TEB0187_REV01",CALC_CONN_TEB0187_REV01!$F:$M,"???"),8,0),"---")</f>
        <v>---</v>
      </c>
      <c r="K1343" s="62" t="str">
        <f>IFERROR(VLOOKUP($D1343&amp;"-"&amp;$E1343,IF($C$4="TEB0187_REV01",CALC_CONN_TEB0187_REV01!$F:$N),9,0),"---")</f>
        <v>---</v>
      </c>
      <c r="L1343" s="59" t="str">
        <f>IFERROR(VLOOKUP(K1343,B2B!$H$3:$I$2000,2,0),"---")</f>
        <v>---</v>
      </c>
      <c r="M1343" s="59" t="str">
        <f>IFERROR(VLOOKUP(L1343,IF($M$4="TEI0187_REV01",RAW_m_TEI0187_REV01!$AD:$AH),5,0),"---")</f>
        <v>---</v>
      </c>
      <c r="N1343" s="59" t="str">
        <f>IFERROR(VLOOKUP(L1343,IF($M$4="TEI0187_REV01",RAW_m_TEI0187_REV01!$AE:$AJ),6,0),"---")</f>
        <v>---</v>
      </c>
      <c r="O1343" s="63" t="str">
        <f>IFERROR(VLOOKUP(L1343,IF($M$4="TEI0187_REV01",RAW_m_TEI0187_REV01!$AD:$AE),2,0),"---")</f>
        <v>---</v>
      </c>
      <c r="P1343" s="59" t="str">
        <f>IFERROR(VLOOKUP(O1343,IF($M$4="TEI0187_REV01",RAW_m_TEI0187_REV01!$AJ:$AK),2,0),"---")</f>
        <v>---</v>
      </c>
      <c r="Q1343" s="59" t="str">
        <f>IFERROR(VLOOKUP(L1343,IF($M$4="TEI0187_REV01",RAW_m_TEI0187_REV01!$AD:$AF),3,0),"---")</f>
        <v>---</v>
      </c>
      <c r="R1343" s="59" t="str">
        <f>IFERROR(VLOOKUP(O1343,IF($M$4="TEI0187_REV01",RAW_m_TEI0187_REV01!$AE:$AG),3,0),"---")</f>
        <v>---</v>
      </c>
      <c r="S1343" s="59" t="str">
        <f t="shared" si="43"/>
        <v>---</v>
      </c>
    </row>
    <row r="1344" spans="2:19" ht="15" customHeight="1" x14ac:dyDescent="0.25">
      <c r="B1344" s="59">
        <f t="shared" si="44"/>
        <v>1339</v>
      </c>
      <c r="C1344" s="60">
        <f>IFERROR(IF($C$4="TEB0187_REV01",CALC_CONN_TEB0187_REV01!U1344,),"---")</f>
        <v>0</v>
      </c>
      <c r="D1344" s="59">
        <f>IFERROR(IF($C$4="TEB0187_REV01",CALC_CONN_TEB0187_REV01!D1344,),"---")</f>
        <v>0</v>
      </c>
      <c r="E1344" s="59">
        <f>IFERROR(IF($C$4="TEB0187_REV01",CALC_CONN_TEB0187_REV01!E1344,),"---")</f>
        <v>0</v>
      </c>
      <c r="F1344" s="59" t="str">
        <f>IFERROR(IF(VLOOKUP($D1344&amp;"-"&amp;$E1344,IF($C$4="TEB0187_REV01",CALC_CONN_TEB0187_REV01!$F:$I),4,0)="--","---",IF($C$4="TEB0187_REV01",CALC_CONN_TEB0187_REV01!$G1344&amp; " --&gt; " &amp;CALC_CONN_TEB0187_REV01!$I1344&amp; " --&gt; ")),"---")</f>
        <v>---</v>
      </c>
      <c r="G1344" s="59" t="str">
        <f>IFERROR(IF(VLOOKUP($D1344&amp;"-"&amp;$E1344,IF($C$4="TEB0187_REV01",CALC_CONN_TEB0187_REV01!$F:$H),3,0)="--",VLOOKUP($D1344&amp;"-"&amp;$E1344,IF($C$4="TEB0187_REV01",CALC_CONN_TEB0187_REV01!$F:$H),2,0),VLOOKUP($D1344&amp;"-"&amp;$E1344,IF($C$4="TEB0187_REV01",CALC_CONN_TEB0187_REV01!$F:$H),3,0)),"---")</f>
        <v>---</v>
      </c>
      <c r="H1344" s="59" t="str">
        <f>IFERROR(VLOOKUP(G1344,IF($C$4="TEB0187_REV01",CALC_CONN_TEB0187_REV01!$G:$T),14,0),"---")</f>
        <v>---</v>
      </c>
      <c r="I1344" s="59" t="str">
        <f>IFERROR(VLOOKUP($D1344&amp;"-"&amp;$E1344,IF($C$4="TEB0187_REV01",CALC_CONN_TEB0187_REV01!$F:$K,"???"),6,0),"---")</f>
        <v>---</v>
      </c>
      <c r="J1344" s="61" t="str">
        <f>IFERROR(VLOOKUP($D1344&amp;"-"&amp;$E1344,IF($C$4="TEB0187_REV01",CALC_CONN_TEB0187_REV01!$F:$M,"???"),8,0),"---")</f>
        <v>---</v>
      </c>
      <c r="K1344" s="62" t="str">
        <f>IFERROR(VLOOKUP($D1344&amp;"-"&amp;$E1344,IF($C$4="TEB0187_REV01",CALC_CONN_TEB0187_REV01!$F:$N),9,0),"---")</f>
        <v>---</v>
      </c>
      <c r="L1344" s="59" t="str">
        <f>IFERROR(VLOOKUP(K1344,B2B!$H$3:$I$2000,2,0),"---")</f>
        <v>---</v>
      </c>
      <c r="M1344" s="59" t="str">
        <f>IFERROR(VLOOKUP(L1344,IF($M$4="TEI0187_REV01",RAW_m_TEI0187_REV01!$AD:$AH),5,0),"---")</f>
        <v>---</v>
      </c>
      <c r="N1344" s="59" t="str">
        <f>IFERROR(VLOOKUP(L1344,IF($M$4="TEI0187_REV01",RAW_m_TEI0187_REV01!$AE:$AJ),6,0),"---")</f>
        <v>---</v>
      </c>
      <c r="O1344" s="63" t="str">
        <f>IFERROR(VLOOKUP(L1344,IF($M$4="TEI0187_REV01",RAW_m_TEI0187_REV01!$AD:$AE),2,0),"---")</f>
        <v>---</v>
      </c>
      <c r="P1344" s="59" t="str">
        <f>IFERROR(VLOOKUP(O1344,IF($M$4="TEI0187_REV01",RAW_m_TEI0187_REV01!$AJ:$AK),2,0),"---")</f>
        <v>---</v>
      </c>
      <c r="Q1344" s="59" t="str">
        <f>IFERROR(VLOOKUP(L1344,IF($M$4="TEI0187_REV01",RAW_m_TEI0187_REV01!$AD:$AF),3,0),"---")</f>
        <v>---</v>
      </c>
      <c r="R1344" s="59" t="str">
        <f>IFERROR(VLOOKUP(O1344,IF($M$4="TEI0187_REV01",RAW_m_TEI0187_REV01!$AE:$AG),3,0),"---")</f>
        <v>---</v>
      </c>
      <c r="S1344" s="59" t="str">
        <f t="shared" si="43"/>
        <v>---</v>
      </c>
    </row>
    <row r="1345" spans="2:19" ht="15" customHeight="1" x14ac:dyDescent="0.25">
      <c r="B1345" s="59">
        <f t="shared" si="44"/>
        <v>1340</v>
      </c>
      <c r="C1345" s="60">
        <f>IFERROR(IF($C$4="TEB0187_REV01",CALC_CONN_TEB0187_REV01!U1345,),"---")</f>
        <v>0</v>
      </c>
      <c r="D1345" s="59">
        <f>IFERROR(IF($C$4="TEB0187_REV01",CALC_CONN_TEB0187_REV01!D1345,),"---")</f>
        <v>0</v>
      </c>
      <c r="E1345" s="59">
        <f>IFERROR(IF($C$4="TEB0187_REV01",CALC_CONN_TEB0187_REV01!E1345,),"---")</f>
        <v>0</v>
      </c>
      <c r="F1345" s="59" t="str">
        <f>IFERROR(IF(VLOOKUP($D1345&amp;"-"&amp;$E1345,IF($C$4="TEB0187_REV01",CALC_CONN_TEB0187_REV01!$F:$I),4,0)="--","---",IF($C$4="TEB0187_REV01",CALC_CONN_TEB0187_REV01!$G1345&amp; " --&gt; " &amp;CALC_CONN_TEB0187_REV01!$I1345&amp; " --&gt; ")),"---")</f>
        <v>---</v>
      </c>
      <c r="G1345" s="59" t="str">
        <f>IFERROR(IF(VLOOKUP($D1345&amp;"-"&amp;$E1345,IF($C$4="TEB0187_REV01",CALC_CONN_TEB0187_REV01!$F:$H),3,0)="--",VLOOKUP($D1345&amp;"-"&amp;$E1345,IF($C$4="TEB0187_REV01",CALC_CONN_TEB0187_REV01!$F:$H),2,0),VLOOKUP($D1345&amp;"-"&amp;$E1345,IF($C$4="TEB0187_REV01",CALC_CONN_TEB0187_REV01!$F:$H),3,0)),"---")</f>
        <v>---</v>
      </c>
      <c r="H1345" s="59" t="str">
        <f>IFERROR(VLOOKUP(G1345,IF($C$4="TEB0187_REV01",CALC_CONN_TEB0187_REV01!$G:$T),14,0),"---")</f>
        <v>---</v>
      </c>
      <c r="I1345" s="59" t="str">
        <f>IFERROR(VLOOKUP($D1345&amp;"-"&amp;$E1345,IF($C$4="TEB0187_REV01",CALC_CONN_TEB0187_REV01!$F:$K,"???"),6,0),"---")</f>
        <v>---</v>
      </c>
      <c r="J1345" s="61" t="str">
        <f>IFERROR(VLOOKUP($D1345&amp;"-"&amp;$E1345,IF($C$4="TEB0187_REV01",CALC_CONN_TEB0187_REV01!$F:$M,"???"),8,0),"---")</f>
        <v>---</v>
      </c>
      <c r="K1345" s="62" t="str">
        <f>IFERROR(VLOOKUP($D1345&amp;"-"&amp;$E1345,IF($C$4="TEB0187_REV01",CALC_CONN_TEB0187_REV01!$F:$N),9,0),"---")</f>
        <v>---</v>
      </c>
      <c r="L1345" s="59" t="str">
        <f>IFERROR(VLOOKUP(K1345,B2B!$H$3:$I$2000,2,0),"---")</f>
        <v>---</v>
      </c>
      <c r="M1345" s="59" t="str">
        <f>IFERROR(VLOOKUP(L1345,IF($M$4="TEI0187_REV01",RAW_m_TEI0187_REV01!$AD:$AH),5,0),"---")</f>
        <v>---</v>
      </c>
      <c r="N1345" s="59" t="str">
        <f>IFERROR(VLOOKUP(L1345,IF($M$4="TEI0187_REV01",RAW_m_TEI0187_REV01!$AE:$AJ),6,0),"---")</f>
        <v>---</v>
      </c>
      <c r="O1345" s="63" t="str">
        <f>IFERROR(VLOOKUP(L1345,IF($M$4="TEI0187_REV01",RAW_m_TEI0187_REV01!$AD:$AE),2,0),"---")</f>
        <v>---</v>
      </c>
      <c r="P1345" s="59" t="str">
        <f>IFERROR(VLOOKUP(O1345,IF($M$4="TEI0187_REV01",RAW_m_TEI0187_REV01!$AJ:$AK),2,0),"---")</f>
        <v>---</v>
      </c>
      <c r="Q1345" s="59" t="str">
        <f>IFERROR(VLOOKUP(L1345,IF($M$4="TEI0187_REV01",RAW_m_TEI0187_REV01!$AD:$AF),3,0),"---")</f>
        <v>---</v>
      </c>
      <c r="R1345" s="59" t="str">
        <f>IFERROR(VLOOKUP(O1345,IF($M$4="TEI0187_REV01",RAW_m_TEI0187_REV01!$AE:$AG),3,0),"---")</f>
        <v>---</v>
      </c>
      <c r="S1345" s="59" t="str">
        <f t="shared" si="43"/>
        <v>---</v>
      </c>
    </row>
    <row r="1346" spans="2:19" ht="15" customHeight="1" x14ac:dyDescent="0.25">
      <c r="B1346" s="59">
        <f t="shared" si="44"/>
        <v>1341</v>
      </c>
      <c r="C1346" s="60">
        <f>IFERROR(IF($C$4="TEB0187_REV01",CALC_CONN_TEB0187_REV01!U1346,),"---")</f>
        <v>0</v>
      </c>
      <c r="D1346" s="59">
        <f>IFERROR(IF($C$4="TEB0187_REV01",CALC_CONN_TEB0187_REV01!D1346,),"---")</f>
        <v>0</v>
      </c>
      <c r="E1346" s="59">
        <f>IFERROR(IF($C$4="TEB0187_REV01",CALC_CONN_TEB0187_REV01!E1346,),"---")</f>
        <v>0</v>
      </c>
      <c r="F1346" s="59" t="str">
        <f>IFERROR(IF(VLOOKUP($D1346&amp;"-"&amp;$E1346,IF($C$4="TEB0187_REV01",CALC_CONN_TEB0187_REV01!$F:$I),4,0)="--","---",IF($C$4="TEB0187_REV01",CALC_CONN_TEB0187_REV01!$G1346&amp; " --&gt; " &amp;CALC_CONN_TEB0187_REV01!$I1346&amp; " --&gt; ")),"---")</f>
        <v>---</v>
      </c>
      <c r="G1346" s="59" t="str">
        <f>IFERROR(IF(VLOOKUP($D1346&amp;"-"&amp;$E1346,IF($C$4="TEB0187_REV01",CALC_CONN_TEB0187_REV01!$F:$H),3,0)="--",VLOOKUP($D1346&amp;"-"&amp;$E1346,IF($C$4="TEB0187_REV01",CALC_CONN_TEB0187_REV01!$F:$H),2,0),VLOOKUP($D1346&amp;"-"&amp;$E1346,IF($C$4="TEB0187_REV01",CALC_CONN_TEB0187_REV01!$F:$H),3,0)),"---")</f>
        <v>---</v>
      </c>
      <c r="H1346" s="59" t="str">
        <f>IFERROR(VLOOKUP(G1346,IF($C$4="TEB0187_REV01",CALC_CONN_TEB0187_REV01!$G:$T),14,0),"---")</f>
        <v>---</v>
      </c>
      <c r="I1346" s="59" t="str">
        <f>IFERROR(VLOOKUP($D1346&amp;"-"&amp;$E1346,IF($C$4="TEB0187_REV01",CALC_CONN_TEB0187_REV01!$F:$K,"???"),6,0),"---")</f>
        <v>---</v>
      </c>
      <c r="J1346" s="61" t="str">
        <f>IFERROR(VLOOKUP($D1346&amp;"-"&amp;$E1346,IF($C$4="TEB0187_REV01",CALC_CONN_TEB0187_REV01!$F:$M,"???"),8,0),"---")</f>
        <v>---</v>
      </c>
      <c r="K1346" s="62" t="str">
        <f>IFERROR(VLOOKUP($D1346&amp;"-"&amp;$E1346,IF($C$4="TEB0187_REV01",CALC_CONN_TEB0187_REV01!$F:$N),9,0),"---")</f>
        <v>---</v>
      </c>
      <c r="L1346" s="59" t="str">
        <f>IFERROR(VLOOKUP(K1346,B2B!$H$3:$I$2000,2,0),"---")</f>
        <v>---</v>
      </c>
      <c r="M1346" s="59" t="str">
        <f>IFERROR(VLOOKUP(L1346,IF($M$4="TEI0187_REV01",RAW_m_TEI0187_REV01!$AD:$AH),5,0),"---")</f>
        <v>---</v>
      </c>
      <c r="N1346" s="59" t="str">
        <f>IFERROR(VLOOKUP(L1346,IF($M$4="TEI0187_REV01",RAW_m_TEI0187_REV01!$AE:$AJ),6,0),"---")</f>
        <v>---</v>
      </c>
      <c r="O1346" s="63" t="str">
        <f>IFERROR(VLOOKUP(L1346,IF($M$4="TEI0187_REV01",RAW_m_TEI0187_REV01!$AD:$AE),2,0),"---")</f>
        <v>---</v>
      </c>
      <c r="P1346" s="59" t="str">
        <f>IFERROR(VLOOKUP(O1346,IF($M$4="TEI0187_REV01",RAW_m_TEI0187_REV01!$AJ:$AK),2,0),"---")</f>
        <v>---</v>
      </c>
      <c r="Q1346" s="59" t="str">
        <f>IFERROR(VLOOKUP(L1346,IF($M$4="TEI0187_REV01",RAW_m_TEI0187_REV01!$AD:$AF),3,0),"---")</f>
        <v>---</v>
      </c>
      <c r="R1346" s="59" t="str">
        <f>IFERROR(VLOOKUP(O1346,IF($M$4="TEI0187_REV01",RAW_m_TEI0187_REV01!$AE:$AG),3,0),"---")</f>
        <v>---</v>
      </c>
      <c r="S1346" s="59" t="str">
        <f t="shared" si="43"/>
        <v>---</v>
      </c>
    </row>
    <row r="1347" spans="2:19" ht="15" customHeight="1" x14ac:dyDescent="0.25">
      <c r="B1347" s="59">
        <f t="shared" si="44"/>
        <v>1342</v>
      </c>
      <c r="C1347" s="60">
        <f>IFERROR(IF($C$4="TEB0187_REV01",CALC_CONN_TEB0187_REV01!U1347,),"---")</f>
        <v>0</v>
      </c>
      <c r="D1347" s="59">
        <f>IFERROR(IF($C$4="TEB0187_REV01",CALC_CONN_TEB0187_REV01!D1347,),"---")</f>
        <v>0</v>
      </c>
      <c r="E1347" s="59">
        <f>IFERROR(IF($C$4="TEB0187_REV01",CALC_CONN_TEB0187_REV01!E1347,),"---")</f>
        <v>0</v>
      </c>
      <c r="F1347" s="59" t="str">
        <f>IFERROR(IF(VLOOKUP($D1347&amp;"-"&amp;$E1347,IF($C$4="TEB0187_REV01",CALC_CONN_TEB0187_REV01!$F:$I),4,0)="--","---",IF($C$4="TEB0187_REV01",CALC_CONN_TEB0187_REV01!$G1347&amp; " --&gt; " &amp;CALC_CONN_TEB0187_REV01!$I1347&amp; " --&gt; ")),"---")</f>
        <v>---</v>
      </c>
      <c r="G1347" s="59" t="str">
        <f>IFERROR(IF(VLOOKUP($D1347&amp;"-"&amp;$E1347,IF($C$4="TEB0187_REV01",CALC_CONN_TEB0187_REV01!$F:$H),3,0)="--",VLOOKUP($D1347&amp;"-"&amp;$E1347,IF($C$4="TEB0187_REV01",CALC_CONN_TEB0187_REV01!$F:$H),2,0),VLOOKUP($D1347&amp;"-"&amp;$E1347,IF($C$4="TEB0187_REV01",CALC_CONN_TEB0187_REV01!$F:$H),3,0)),"---")</f>
        <v>---</v>
      </c>
      <c r="H1347" s="59" t="str">
        <f>IFERROR(VLOOKUP(G1347,IF($C$4="TEB0187_REV01",CALC_CONN_TEB0187_REV01!$G:$T),14,0),"---")</f>
        <v>---</v>
      </c>
      <c r="I1347" s="59" t="str">
        <f>IFERROR(VLOOKUP($D1347&amp;"-"&amp;$E1347,IF($C$4="TEB0187_REV01",CALC_CONN_TEB0187_REV01!$F:$K,"???"),6,0),"---")</f>
        <v>---</v>
      </c>
      <c r="J1347" s="61" t="str">
        <f>IFERROR(VLOOKUP($D1347&amp;"-"&amp;$E1347,IF($C$4="TEB0187_REV01",CALC_CONN_TEB0187_REV01!$F:$M,"???"),8,0),"---")</f>
        <v>---</v>
      </c>
      <c r="K1347" s="62" t="str">
        <f>IFERROR(VLOOKUP($D1347&amp;"-"&amp;$E1347,IF($C$4="TEB0187_REV01",CALC_CONN_TEB0187_REV01!$F:$N),9,0),"---")</f>
        <v>---</v>
      </c>
      <c r="L1347" s="59" t="str">
        <f>IFERROR(VLOOKUP(K1347,B2B!$H$3:$I$2000,2,0),"---")</f>
        <v>---</v>
      </c>
      <c r="M1347" s="59" t="str">
        <f>IFERROR(VLOOKUP(L1347,IF($M$4="TEI0187_REV01",RAW_m_TEI0187_REV01!$AD:$AH),5,0),"---")</f>
        <v>---</v>
      </c>
      <c r="N1347" s="59" t="str">
        <f>IFERROR(VLOOKUP(L1347,IF($M$4="TEI0187_REV01",RAW_m_TEI0187_REV01!$AE:$AJ),6,0),"---")</f>
        <v>---</v>
      </c>
      <c r="O1347" s="63" t="str">
        <f>IFERROR(VLOOKUP(L1347,IF($M$4="TEI0187_REV01",RAW_m_TEI0187_REV01!$AD:$AE),2,0),"---")</f>
        <v>---</v>
      </c>
      <c r="P1347" s="59" t="str">
        <f>IFERROR(VLOOKUP(O1347,IF($M$4="TEI0187_REV01",RAW_m_TEI0187_REV01!$AJ:$AK),2,0),"---")</f>
        <v>---</v>
      </c>
      <c r="Q1347" s="59" t="str">
        <f>IFERROR(VLOOKUP(L1347,IF($M$4="TEI0187_REV01",RAW_m_TEI0187_REV01!$AD:$AF),3,0),"---")</f>
        <v>---</v>
      </c>
      <c r="R1347" s="59" t="str">
        <f>IFERROR(VLOOKUP(O1347,IF($M$4="TEI0187_REV01",RAW_m_TEI0187_REV01!$AE:$AG),3,0),"---")</f>
        <v>---</v>
      </c>
      <c r="S1347" s="59" t="str">
        <f t="shared" si="43"/>
        <v>---</v>
      </c>
    </row>
    <row r="1348" spans="2:19" ht="15" customHeight="1" x14ac:dyDescent="0.25">
      <c r="B1348" s="59">
        <f t="shared" si="44"/>
        <v>1343</v>
      </c>
      <c r="C1348" s="60">
        <f>IFERROR(IF($C$4="TEB0187_REV01",CALC_CONN_TEB0187_REV01!U1348,),"---")</f>
        <v>0</v>
      </c>
      <c r="D1348" s="59">
        <f>IFERROR(IF($C$4="TEB0187_REV01",CALC_CONN_TEB0187_REV01!D1348,),"---")</f>
        <v>0</v>
      </c>
      <c r="E1348" s="59">
        <f>IFERROR(IF($C$4="TEB0187_REV01",CALC_CONN_TEB0187_REV01!E1348,),"---")</f>
        <v>0</v>
      </c>
      <c r="F1348" s="59" t="str">
        <f>IFERROR(IF(VLOOKUP($D1348&amp;"-"&amp;$E1348,IF($C$4="TEB0187_REV01",CALC_CONN_TEB0187_REV01!$F:$I),4,0)="--","---",IF($C$4="TEB0187_REV01",CALC_CONN_TEB0187_REV01!$G1348&amp; " --&gt; " &amp;CALC_CONN_TEB0187_REV01!$I1348&amp; " --&gt; ")),"---")</f>
        <v>---</v>
      </c>
      <c r="G1348" s="59" t="str">
        <f>IFERROR(IF(VLOOKUP($D1348&amp;"-"&amp;$E1348,IF($C$4="TEB0187_REV01",CALC_CONN_TEB0187_REV01!$F:$H),3,0)="--",VLOOKUP($D1348&amp;"-"&amp;$E1348,IF($C$4="TEB0187_REV01",CALC_CONN_TEB0187_REV01!$F:$H),2,0),VLOOKUP($D1348&amp;"-"&amp;$E1348,IF($C$4="TEB0187_REV01",CALC_CONN_TEB0187_REV01!$F:$H),3,0)),"---")</f>
        <v>---</v>
      </c>
      <c r="H1348" s="59" t="str">
        <f>IFERROR(VLOOKUP(G1348,IF($C$4="TEB0187_REV01",CALC_CONN_TEB0187_REV01!$G:$T),14,0),"---")</f>
        <v>---</v>
      </c>
      <c r="I1348" s="59" t="str">
        <f>IFERROR(VLOOKUP($D1348&amp;"-"&amp;$E1348,IF($C$4="TEB0187_REV01",CALC_CONN_TEB0187_REV01!$F:$K,"???"),6,0),"---")</f>
        <v>---</v>
      </c>
      <c r="J1348" s="61" t="str">
        <f>IFERROR(VLOOKUP($D1348&amp;"-"&amp;$E1348,IF($C$4="TEB0187_REV01",CALC_CONN_TEB0187_REV01!$F:$M,"???"),8,0),"---")</f>
        <v>---</v>
      </c>
      <c r="K1348" s="62" t="str">
        <f>IFERROR(VLOOKUP($D1348&amp;"-"&amp;$E1348,IF($C$4="TEB0187_REV01",CALC_CONN_TEB0187_REV01!$F:$N),9,0),"---")</f>
        <v>---</v>
      </c>
      <c r="L1348" s="59" t="str">
        <f>IFERROR(VLOOKUP(K1348,B2B!$H$3:$I$2000,2,0),"---")</f>
        <v>---</v>
      </c>
      <c r="M1348" s="59" t="str">
        <f>IFERROR(VLOOKUP(L1348,IF($M$4="TEI0187_REV01",RAW_m_TEI0187_REV01!$AD:$AH),5,0),"---")</f>
        <v>---</v>
      </c>
      <c r="N1348" s="59" t="str">
        <f>IFERROR(VLOOKUP(L1348,IF($M$4="TEI0187_REV01",RAW_m_TEI0187_REV01!$AE:$AJ),6,0),"---")</f>
        <v>---</v>
      </c>
      <c r="O1348" s="63" t="str">
        <f>IFERROR(VLOOKUP(L1348,IF($M$4="TEI0187_REV01",RAW_m_TEI0187_REV01!$AD:$AE),2,0),"---")</f>
        <v>---</v>
      </c>
      <c r="P1348" s="59" t="str">
        <f>IFERROR(VLOOKUP(O1348,IF($M$4="TEI0187_REV01",RAW_m_TEI0187_REV01!$AJ:$AK),2,0),"---")</f>
        <v>---</v>
      </c>
      <c r="Q1348" s="59" t="str">
        <f>IFERROR(VLOOKUP(L1348,IF($M$4="TEI0187_REV01",RAW_m_TEI0187_REV01!$AD:$AF),3,0),"---")</f>
        <v>---</v>
      </c>
      <c r="R1348" s="59" t="str">
        <f>IFERROR(VLOOKUP(O1348,IF($M$4="TEI0187_REV01",RAW_m_TEI0187_REV01!$AE:$AG),3,0),"---")</f>
        <v>---</v>
      </c>
      <c r="S1348" s="59" t="str">
        <f t="shared" si="43"/>
        <v>---</v>
      </c>
    </row>
    <row r="1349" spans="2:19" ht="15" customHeight="1" x14ac:dyDescent="0.25">
      <c r="B1349" s="59">
        <f t="shared" si="44"/>
        <v>1344</v>
      </c>
      <c r="C1349" s="60">
        <f>IFERROR(IF($C$4="TEB0187_REV01",CALC_CONN_TEB0187_REV01!U1349,),"---")</f>
        <v>0</v>
      </c>
      <c r="D1349" s="59">
        <f>IFERROR(IF($C$4="TEB0187_REV01",CALC_CONN_TEB0187_REV01!D1349,),"---")</f>
        <v>0</v>
      </c>
      <c r="E1349" s="59">
        <f>IFERROR(IF($C$4="TEB0187_REV01",CALC_CONN_TEB0187_REV01!E1349,),"---")</f>
        <v>0</v>
      </c>
      <c r="F1349" s="59" t="str">
        <f>IFERROR(IF(VLOOKUP($D1349&amp;"-"&amp;$E1349,IF($C$4="TEB0187_REV01",CALC_CONN_TEB0187_REV01!$F:$I),4,0)="--","---",IF($C$4="TEB0187_REV01",CALC_CONN_TEB0187_REV01!$G1349&amp; " --&gt; " &amp;CALC_CONN_TEB0187_REV01!$I1349&amp; " --&gt; ")),"---")</f>
        <v>---</v>
      </c>
      <c r="G1349" s="59" t="str">
        <f>IFERROR(IF(VLOOKUP($D1349&amp;"-"&amp;$E1349,IF($C$4="TEB0187_REV01",CALC_CONN_TEB0187_REV01!$F:$H),3,0)="--",VLOOKUP($D1349&amp;"-"&amp;$E1349,IF($C$4="TEB0187_REV01",CALC_CONN_TEB0187_REV01!$F:$H),2,0),VLOOKUP($D1349&amp;"-"&amp;$E1349,IF($C$4="TEB0187_REV01",CALC_CONN_TEB0187_REV01!$F:$H),3,0)),"---")</f>
        <v>---</v>
      </c>
      <c r="H1349" s="59" t="str">
        <f>IFERROR(VLOOKUP(G1349,IF($C$4="TEB0187_REV01",CALC_CONN_TEB0187_REV01!$G:$T),14,0),"---")</f>
        <v>---</v>
      </c>
      <c r="I1349" s="59" t="str">
        <f>IFERROR(VLOOKUP($D1349&amp;"-"&amp;$E1349,IF($C$4="TEB0187_REV01",CALC_CONN_TEB0187_REV01!$F:$K,"???"),6,0),"---")</f>
        <v>---</v>
      </c>
      <c r="J1349" s="61" t="str">
        <f>IFERROR(VLOOKUP($D1349&amp;"-"&amp;$E1349,IF($C$4="TEB0187_REV01",CALC_CONN_TEB0187_REV01!$F:$M,"???"),8,0),"---")</f>
        <v>---</v>
      </c>
      <c r="K1349" s="62" t="str">
        <f>IFERROR(VLOOKUP($D1349&amp;"-"&amp;$E1349,IF($C$4="TEB0187_REV01",CALC_CONN_TEB0187_REV01!$F:$N),9,0),"---")</f>
        <v>---</v>
      </c>
      <c r="L1349" s="59" t="str">
        <f>IFERROR(VLOOKUP(K1349,B2B!$H$3:$I$2000,2,0),"---")</f>
        <v>---</v>
      </c>
      <c r="M1349" s="59" t="str">
        <f>IFERROR(VLOOKUP(L1349,IF($M$4="TEI0187_REV01",RAW_m_TEI0187_REV01!$AD:$AH),5,0),"---")</f>
        <v>---</v>
      </c>
      <c r="N1349" s="59" t="str">
        <f>IFERROR(VLOOKUP(L1349,IF($M$4="TEI0187_REV01",RAW_m_TEI0187_REV01!$AE:$AJ),6,0),"---")</f>
        <v>---</v>
      </c>
      <c r="O1349" s="63" t="str">
        <f>IFERROR(VLOOKUP(L1349,IF($M$4="TEI0187_REV01",RAW_m_TEI0187_REV01!$AD:$AE),2,0),"---")</f>
        <v>---</v>
      </c>
      <c r="P1349" s="59" t="str">
        <f>IFERROR(VLOOKUP(O1349,IF($M$4="TEI0187_REV01",RAW_m_TEI0187_REV01!$AJ:$AK),2,0),"---")</f>
        <v>---</v>
      </c>
      <c r="Q1349" s="59" t="str">
        <f>IFERROR(VLOOKUP(L1349,IF($M$4="TEI0187_REV01",RAW_m_TEI0187_REV01!$AD:$AF),3,0),"---")</f>
        <v>---</v>
      </c>
      <c r="R1349" s="59" t="str">
        <f>IFERROR(VLOOKUP(O1349,IF($M$4="TEI0187_REV01",RAW_m_TEI0187_REV01!$AE:$AG),3,0),"---")</f>
        <v>---</v>
      </c>
      <c r="S1349" s="59" t="str">
        <f t="shared" si="43"/>
        <v>---</v>
      </c>
    </row>
    <row r="1350" spans="2:19" ht="15" customHeight="1" x14ac:dyDescent="0.25">
      <c r="B1350" s="59">
        <f t="shared" si="44"/>
        <v>1345</v>
      </c>
      <c r="C1350" s="60">
        <f>IFERROR(IF($C$4="TEB0187_REV01",CALC_CONN_TEB0187_REV01!U1350,),"---")</f>
        <v>0</v>
      </c>
      <c r="D1350" s="59">
        <f>IFERROR(IF($C$4="TEB0187_REV01",CALC_CONN_TEB0187_REV01!D1350,),"---")</f>
        <v>0</v>
      </c>
      <c r="E1350" s="59">
        <f>IFERROR(IF($C$4="TEB0187_REV01",CALC_CONN_TEB0187_REV01!E1350,),"---")</f>
        <v>0</v>
      </c>
      <c r="F1350" s="59" t="str">
        <f>IFERROR(IF(VLOOKUP($D1350&amp;"-"&amp;$E1350,IF($C$4="TEB0187_REV01",CALC_CONN_TEB0187_REV01!$F:$I),4,0)="--","---",IF($C$4="TEB0187_REV01",CALC_CONN_TEB0187_REV01!$G1350&amp; " --&gt; " &amp;CALC_CONN_TEB0187_REV01!$I1350&amp; " --&gt; ")),"---")</f>
        <v>---</v>
      </c>
      <c r="G1350" s="59" t="str">
        <f>IFERROR(IF(VLOOKUP($D1350&amp;"-"&amp;$E1350,IF($C$4="TEB0187_REV01",CALC_CONN_TEB0187_REV01!$F:$H),3,0)="--",VLOOKUP($D1350&amp;"-"&amp;$E1350,IF($C$4="TEB0187_REV01",CALC_CONN_TEB0187_REV01!$F:$H),2,0),VLOOKUP($D1350&amp;"-"&amp;$E1350,IF($C$4="TEB0187_REV01",CALC_CONN_TEB0187_REV01!$F:$H),3,0)),"---")</f>
        <v>---</v>
      </c>
      <c r="H1350" s="59" t="str">
        <f>IFERROR(VLOOKUP(G1350,IF($C$4="TEB0187_REV01",CALC_CONN_TEB0187_REV01!$G:$T),14,0),"---")</f>
        <v>---</v>
      </c>
      <c r="I1350" s="59" t="str">
        <f>IFERROR(VLOOKUP($D1350&amp;"-"&amp;$E1350,IF($C$4="TEB0187_REV01",CALC_CONN_TEB0187_REV01!$F:$K,"???"),6,0),"---")</f>
        <v>---</v>
      </c>
      <c r="J1350" s="61" t="str">
        <f>IFERROR(VLOOKUP($D1350&amp;"-"&amp;$E1350,IF($C$4="TEB0187_REV01",CALC_CONN_TEB0187_REV01!$F:$M,"???"),8,0),"---")</f>
        <v>---</v>
      </c>
      <c r="K1350" s="62" t="str">
        <f>IFERROR(VLOOKUP($D1350&amp;"-"&amp;$E1350,IF($C$4="TEB0187_REV01",CALC_CONN_TEB0187_REV01!$F:$N),9,0),"---")</f>
        <v>---</v>
      </c>
      <c r="L1350" s="59" t="str">
        <f>IFERROR(VLOOKUP(K1350,B2B!$H$3:$I$2000,2,0),"---")</f>
        <v>---</v>
      </c>
      <c r="M1350" s="59" t="str">
        <f>IFERROR(VLOOKUP(L1350,IF($M$4="TEI0187_REV01",RAW_m_TEI0187_REV01!$AD:$AH),5,0),"---")</f>
        <v>---</v>
      </c>
      <c r="N1350" s="59" t="str">
        <f>IFERROR(VLOOKUP(L1350,IF($M$4="TEI0187_REV01",RAW_m_TEI0187_REV01!$AE:$AJ),6,0),"---")</f>
        <v>---</v>
      </c>
      <c r="O1350" s="63" t="str">
        <f>IFERROR(VLOOKUP(L1350,IF($M$4="TEI0187_REV01",RAW_m_TEI0187_REV01!$AD:$AE),2,0),"---")</f>
        <v>---</v>
      </c>
      <c r="P1350" s="59" t="str">
        <f>IFERROR(VLOOKUP(O1350,IF($M$4="TEI0187_REV01",RAW_m_TEI0187_REV01!$AJ:$AK),2,0),"---")</f>
        <v>---</v>
      </c>
      <c r="Q1350" s="59" t="str">
        <f>IFERROR(VLOOKUP(L1350,IF($M$4="TEI0187_REV01",RAW_m_TEI0187_REV01!$AD:$AF),3,0),"---")</f>
        <v>---</v>
      </c>
      <c r="R1350" s="59" t="str">
        <f>IFERROR(VLOOKUP(O1350,IF($M$4="TEI0187_REV01",RAW_m_TEI0187_REV01!$AE:$AG),3,0),"---")</f>
        <v>---</v>
      </c>
      <c r="S1350" s="59" t="str">
        <f t="shared" si="43"/>
        <v>---</v>
      </c>
    </row>
    <row r="1351" spans="2:19" ht="15" customHeight="1" x14ac:dyDescent="0.25">
      <c r="B1351" s="59">
        <f t="shared" si="44"/>
        <v>1346</v>
      </c>
      <c r="C1351" s="60">
        <f>IFERROR(IF($C$4="TEB0187_REV01",CALC_CONN_TEB0187_REV01!U1351,),"---")</f>
        <v>0</v>
      </c>
      <c r="D1351" s="59">
        <f>IFERROR(IF($C$4="TEB0187_REV01",CALC_CONN_TEB0187_REV01!D1351,),"---")</f>
        <v>0</v>
      </c>
      <c r="E1351" s="59">
        <f>IFERROR(IF($C$4="TEB0187_REV01",CALC_CONN_TEB0187_REV01!E1351,),"---")</f>
        <v>0</v>
      </c>
      <c r="F1351" s="59" t="str">
        <f>IFERROR(IF(VLOOKUP($D1351&amp;"-"&amp;$E1351,IF($C$4="TEB0187_REV01",CALC_CONN_TEB0187_REV01!$F:$I),4,0)="--","---",IF($C$4="TEB0187_REV01",CALC_CONN_TEB0187_REV01!$G1351&amp; " --&gt; " &amp;CALC_CONN_TEB0187_REV01!$I1351&amp; " --&gt; ")),"---")</f>
        <v>---</v>
      </c>
      <c r="G1351" s="59" t="str">
        <f>IFERROR(IF(VLOOKUP($D1351&amp;"-"&amp;$E1351,IF($C$4="TEB0187_REV01",CALC_CONN_TEB0187_REV01!$F:$H),3,0)="--",VLOOKUP($D1351&amp;"-"&amp;$E1351,IF($C$4="TEB0187_REV01",CALC_CONN_TEB0187_REV01!$F:$H),2,0),VLOOKUP($D1351&amp;"-"&amp;$E1351,IF($C$4="TEB0187_REV01",CALC_CONN_TEB0187_REV01!$F:$H),3,0)),"---")</f>
        <v>---</v>
      </c>
      <c r="H1351" s="59" t="str">
        <f>IFERROR(VLOOKUP(G1351,IF($C$4="TEB0187_REV01",CALC_CONN_TEB0187_REV01!$G:$T),14,0),"---")</f>
        <v>---</v>
      </c>
      <c r="I1351" s="59" t="str">
        <f>IFERROR(VLOOKUP($D1351&amp;"-"&amp;$E1351,IF($C$4="TEB0187_REV01",CALC_CONN_TEB0187_REV01!$F:$K,"???"),6,0),"---")</f>
        <v>---</v>
      </c>
      <c r="J1351" s="61" t="str">
        <f>IFERROR(VLOOKUP($D1351&amp;"-"&amp;$E1351,IF($C$4="TEB0187_REV01",CALC_CONN_TEB0187_REV01!$F:$M,"???"),8,0),"---")</f>
        <v>---</v>
      </c>
      <c r="K1351" s="62" t="str">
        <f>IFERROR(VLOOKUP($D1351&amp;"-"&amp;$E1351,IF($C$4="TEB0187_REV01",CALC_CONN_TEB0187_REV01!$F:$N),9,0),"---")</f>
        <v>---</v>
      </c>
      <c r="L1351" s="59" t="str">
        <f>IFERROR(VLOOKUP(K1351,B2B!$H$3:$I$2000,2,0),"---")</f>
        <v>---</v>
      </c>
      <c r="M1351" s="59" t="str">
        <f>IFERROR(VLOOKUP(L1351,IF($M$4="TEI0187_REV01",RAW_m_TEI0187_REV01!$AD:$AH),5,0),"---")</f>
        <v>---</v>
      </c>
      <c r="N1351" s="59" t="str">
        <f>IFERROR(VLOOKUP(L1351,IF($M$4="TEI0187_REV01",RAW_m_TEI0187_REV01!$AE:$AJ),6,0),"---")</f>
        <v>---</v>
      </c>
      <c r="O1351" s="63" t="str">
        <f>IFERROR(VLOOKUP(L1351,IF($M$4="TEI0187_REV01",RAW_m_TEI0187_REV01!$AD:$AE),2,0),"---")</f>
        <v>---</v>
      </c>
      <c r="P1351" s="59" t="str">
        <f>IFERROR(VLOOKUP(O1351,IF($M$4="TEI0187_REV01",RAW_m_TEI0187_REV01!$AJ:$AK),2,0),"---")</f>
        <v>---</v>
      </c>
      <c r="Q1351" s="59" t="str">
        <f>IFERROR(VLOOKUP(L1351,IF($M$4="TEI0187_REV01",RAW_m_TEI0187_REV01!$AD:$AF),3,0),"---")</f>
        <v>---</v>
      </c>
      <c r="R1351" s="59" t="str">
        <f>IFERROR(VLOOKUP(O1351,IF($M$4="TEI0187_REV01",RAW_m_TEI0187_REV01!$AE:$AG),3,0),"---")</f>
        <v>---</v>
      </c>
      <c r="S1351" s="59" t="str">
        <f t="shared" ref="S1351:S1414" si="45">IFERROR(SUBSTITUTE(I1351,"mm","")+SUBSTITUTE(R1351,"mm",""),"---")</f>
        <v>---</v>
      </c>
    </row>
    <row r="1352" spans="2:19" ht="15" customHeight="1" x14ac:dyDescent="0.25">
      <c r="B1352" s="59">
        <f t="shared" ref="B1352:B1415" si="46">B1351+1</f>
        <v>1347</v>
      </c>
      <c r="C1352" s="60">
        <f>IFERROR(IF($C$4="TEB0187_REV01",CALC_CONN_TEB0187_REV01!U1352,),"---")</f>
        <v>0</v>
      </c>
      <c r="D1352" s="59">
        <f>IFERROR(IF($C$4="TEB0187_REV01",CALC_CONN_TEB0187_REV01!D1352,),"---")</f>
        <v>0</v>
      </c>
      <c r="E1352" s="59">
        <f>IFERROR(IF($C$4="TEB0187_REV01",CALC_CONN_TEB0187_REV01!E1352,),"---")</f>
        <v>0</v>
      </c>
      <c r="F1352" s="59" t="str">
        <f>IFERROR(IF(VLOOKUP($D1352&amp;"-"&amp;$E1352,IF($C$4="TEB0187_REV01",CALC_CONN_TEB0187_REV01!$F:$I),4,0)="--","---",IF($C$4="TEB0187_REV01",CALC_CONN_TEB0187_REV01!$G1352&amp; " --&gt; " &amp;CALC_CONN_TEB0187_REV01!$I1352&amp; " --&gt; ")),"---")</f>
        <v>---</v>
      </c>
      <c r="G1352" s="59" t="str">
        <f>IFERROR(IF(VLOOKUP($D1352&amp;"-"&amp;$E1352,IF($C$4="TEB0187_REV01",CALC_CONN_TEB0187_REV01!$F:$H),3,0)="--",VLOOKUP($D1352&amp;"-"&amp;$E1352,IF($C$4="TEB0187_REV01",CALC_CONN_TEB0187_REV01!$F:$H),2,0),VLOOKUP($D1352&amp;"-"&amp;$E1352,IF($C$4="TEB0187_REV01",CALC_CONN_TEB0187_REV01!$F:$H),3,0)),"---")</f>
        <v>---</v>
      </c>
      <c r="H1352" s="59" t="str">
        <f>IFERROR(VLOOKUP(G1352,IF($C$4="TEB0187_REV01",CALC_CONN_TEB0187_REV01!$G:$T),14,0),"---")</f>
        <v>---</v>
      </c>
      <c r="I1352" s="59" t="str">
        <f>IFERROR(VLOOKUP($D1352&amp;"-"&amp;$E1352,IF($C$4="TEB0187_REV01",CALC_CONN_TEB0187_REV01!$F:$K,"???"),6,0),"---")</f>
        <v>---</v>
      </c>
      <c r="J1352" s="61" t="str">
        <f>IFERROR(VLOOKUP($D1352&amp;"-"&amp;$E1352,IF($C$4="TEB0187_REV01",CALC_CONN_TEB0187_REV01!$F:$M,"???"),8,0),"---")</f>
        <v>---</v>
      </c>
      <c r="K1352" s="62" t="str">
        <f>IFERROR(VLOOKUP($D1352&amp;"-"&amp;$E1352,IF($C$4="TEB0187_REV01",CALC_CONN_TEB0187_REV01!$F:$N),9,0),"---")</f>
        <v>---</v>
      </c>
      <c r="L1352" s="59" t="str">
        <f>IFERROR(VLOOKUP(K1352,B2B!$H$3:$I$2000,2,0),"---")</f>
        <v>---</v>
      </c>
      <c r="M1352" s="59" t="str">
        <f>IFERROR(VLOOKUP(L1352,IF($M$4="TEI0187_REV01",RAW_m_TEI0187_REV01!$AD:$AH),5,0),"---")</f>
        <v>---</v>
      </c>
      <c r="N1352" s="59" t="str">
        <f>IFERROR(VLOOKUP(L1352,IF($M$4="TEI0187_REV01",RAW_m_TEI0187_REV01!$AE:$AJ),6,0),"---")</f>
        <v>---</v>
      </c>
      <c r="O1352" s="63" t="str">
        <f>IFERROR(VLOOKUP(L1352,IF($M$4="TEI0187_REV01",RAW_m_TEI0187_REV01!$AD:$AE),2,0),"---")</f>
        <v>---</v>
      </c>
      <c r="P1352" s="59" t="str">
        <f>IFERROR(VLOOKUP(O1352,IF($M$4="TEI0187_REV01",RAW_m_TEI0187_REV01!$AJ:$AK),2,0),"---")</f>
        <v>---</v>
      </c>
      <c r="Q1352" s="59" t="str">
        <f>IFERROR(VLOOKUP(L1352,IF($M$4="TEI0187_REV01",RAW_m_TEI0187_REV01!$AD:$AF),3,0),"---")</f>
        <v>---</v>
      </c>
      <c r="R1352" s="59" t="str">
        <f>IFERROR(VLOOKUP(O1352,IF($M$4="TEI0187_REV01",RAW_m_TEI0187_REV01!$AE:$AG),3,0),"---")</f>
        <v>---</v>
      </c>
      <c r="S1352" s="59" t="str">
        <f t="shared" si="45"/>
        <v>---</v>
      </c>
    </row>
    <row r="1353" spans="2:19" ht="15" customHeight="1" x14ac:dyDescent="0.25">
      <c r="B1353" s="59">
        <f t="shared" si="46"/>
        <v>1348</v>
      </c>
      <c r="C1353" s="60">
        <f>IFERROR(IF($C$4="TEB0187_REV01",CALC_CONN_TEB0187_REV01!U1353,),"---")</f>
        <v>0</v>
      </c>
      <c r="D1353" s="59">
        <f>IFERROR(IF($C$4="TEB0187_REV01",CALC_CONN_TEB0187_REV01!D1353,),"---")</f>
        <v>0</v>
      </c>
      <c r="E1353" s="59">
        <f>IFERROR(IF($C$4="TEB0187_REV01",CALC_CONN_TEB0187_REV01!E1353,),"---")</f>
        <v>0</v>
      </c>
      <c r="F1353" s="59" t="str">
        <f>IFERROR(IF(VLOOKUP($D1353&amp;"-"&amp;$E1353,IF($C$4="TEB0187_REV01",CALC_CONN_TEB0187_REV01!$F:$I),4,0)="--","---",IF($C$4="TEB0187_REV01",CALC_CONN_TEB0187_REV01!$G1353&amp; " --&gt; " &amp;CALC_CONN_TEB0187_REV01!$I1353&amp; " --&gt; ")),"---")</f>
        <v>---</v>
      </c>
      <c r="G1353" s="59" t="str">
        <f>IFERROR(IF(VLOOKUP($D1353&amp;"-"&amp;$E1353,IF($C$4="TEB0187_REV01",CALC_CONN_TEB0187_REV01!$F:$H),3,0)="--",VLOOKUP($D1353&amp;"-"&amp;$E1353,IF($C$4="TEB0187_REV01",CALC_CONN_TEB0187_REV01!$F:$H),2,0),VLOOKUP($D1353&amp;"-"&amp;$E1353,IF($C$4="TEB0187_REV01",CALC_CONN_TEB0187_REV01!$F:$H),3,0)),"---")</f>
        <v>---</v>
      </c>
      <c r="H1353" s="59" t="str">
        <f>IFERROR(VLOOKUP(G1353,IF($C$4="TEB0187_REV01",CALC_CONN_TEB0187_REV01!$G:$T),14,0),"---")</f>
        <v>---</v>
      </c>
      <c r="I1353" s="59" t="str">
        <f>IFERROR(VLOOKUP($D1353&amp;"-"&amp;$E1353,IF($C$4="TEB0187_REV01",CALC_CONN_TEB0187_REV01!$F:$K,"???"),6,0),"---")</f>
        <v>---</v>
      </c>
      <c r="J1353" s="61" t="str">
        <f>IFERROR(VLOOKUP($D1353&amp;"-"&amp;$E1353,IF($C$4="TEB0187_REV01",CALC_CONN_TEB0187_REV01!$F:$M,"???"),8,0),"---")</f>
        <v>---</v>
      </c>
      <c r="K1353" s="62" t="str">
        <f>IFERROR(VLOOKUP($D1353&amp;"-"&amp;$E1353,IF($C$4="TEB0187_REV01",CALC_CONN_TEB0187_REV01!$F:$N),9,0),"---")</f>
        <v>---</v>
      </c>
      <c r="L1353" s="59" t="str">
        <f>IFERROR(VLOOKUP(K1353,B2B!$H$3:$I$2000,2,0),"---")</f>
        <v>---</v>
      </c>
      <c r="M1353" s="59" t="str">
        <f>IFERROR(VLOOKUP(L1353,IF($M$4="TEI0187_REV01",RAW_m_TEI0187_REV01!$AD:$AH),5,0),"---")</f>
        <v>---</v>
      </c>
      <c r="N1353" s="59" t="str">
        <f>IFERROR(VLOOKUP(L1353,IF($M$4="TEI0187_REV01",RAW_m_TEI0187_REV01!$AE:$AJ),6,0),"---")</f>
        <v>---</v>
      </c>
      <c r="O1353" s="63" t="str">
        <f>IFERROR(VLOOKUP(L1353,IF($M$4="TEI0187_REV01",RAW_m_TEI0187_REV01!$AD:$AE),2,0),"---")</f>
        <v>---</v>
      </c>
      <c r="P1353" s="59" t="str">
        <f>IFERROR(VLOOKUP(O1353,IF($M$4="TEI0187_REV01",RAW_m_TEI0187_REV01!$AJ:$AK),2,0),"---")</f>
        <v>---</v>
      </c>
      <c r="Q1353" s="59" t="str">
        <f>IFERROR(VLOOKUP(L1353,IF($M$4="TEI0187_REV01",RAW_m_TEI0187_REV01!$AD:$AF),3,0),"---")</f>
        <v>---</v>
      </c>
      <c r="R1353" s="59" t="str">
        <f>IFERROR(VLOOKUP(O1353,IF($M$4="TEI0187_REV01",RAW_m_TEI0187_REV01!$AE:$AG),3,0),"---")</f>
        <v>---</v>
      </c>
      <c r="S1353" s="59" t="str">
        <f t="shared" si="45"/>
        <v>---</v>
      </c>
    </row>
    <row r="1354" spans="2:19" ht="15" customHeight="1" x14ac:dyDescent="0.25">
      <c r="B1354" s="59">
        <f t="shared" si="46"/>
        <v>1349</v>
      </c>
      <c r="C1354" s="60">
        <f>IFERROR(IF($C$4="TEB0187_REV01",CALC_CONN_TEB0187_REV01!U1354,),"---")</f>
        <v>0</v>
      </c>
      <c r="D1354" s="59">
        <f>IFERROR(IF($C$4="TEB0187_REV01",CALC_CONN_TEB0187_REV01!D1354,),"---")</f>
        <v>0</v>
      </c>
      <c r="E1354" s="59">
        <f>IFERROR(IF($C$4="TEB0187_REV01",CALC_CONN_TEB0187_REV01!E1354,),"---")</f>
        <v>0</v>
      </c>
      <c r="F1354" s="59" t="str">
        <f>IFERROR(IF(VLOOKUP($D1354&amp;"-"&amp;$E1354,IF($C$4="TEB0187_REV01",CALC_CONN_TEB0187_REV01!$F:$I),4,0)="--","---",IF($C$4="TEB0187_REV01",CALC_CONN_TEB0187_REV01!$G1354&amp; " --&gt; " &amp;CALC_CONN_TEB0187_REV01!$I1354&amp; " --&gt; ")),"---")</f>
        <v>---</v>
      </c>
      <c r="G1354" s="59" t="str">
        <f>IFERROR(IF(VLOOKUP($D1354&amp;"-"&amp;$E1354,IF($C$4="TEB0187_REV01",CALC_CONN_TEB0187_REV01!$F:$H),3,0)="--",VLOOKUP($D1354&amp;"-"&amp;$E1354,IF($C$4="TEB0187_REV01",CALC_CONN_TEB0187_REV01!$F:$H),2,0),VLOOKUP($D1354&amp;"-"&amp;$E1354,IF($C$4="TEB0187_REV01",CALC_CONN_TEB0187_REV01!$F:$H),3,0)),"---")</f>
        <v>---</v>
      </c>
      <c r="H1354" s="59" t="str">
        <f>IFERROR(VLOOKUP(G1354,IF($C$4="TEB0187_REV01",CALC_CONN_TEB0187_REV01!$G:$T),14,0),"---")</f>
        <v>---</v>
      </c>
      <c r="I1354" s="59" t="str">
        <f>IFERROR(VLOOKUP($D1354&amp;"-"&amp;$E1354,IF($C$4="TEB0187_REV01",CALC_CONN_TEB0187_REV01!$F:$K,"???"),6,0),"---")</f>
        <v>---</v>
      </c>
      <c r="J1354" s="61" t="str">
        <f>IFERROR(VLOOKUP($D1354&amp;"-"&amp;$E1354,IF($C$4="TEB0187_REV01",CALC_CONN_TEB0187_REV01!$F:$M,"???"),8,0),"---")</f>
        <v>---</v>
      </c>
      <c r="K1354" s="62" t="str">
        <f>IFERROR(VLOOKUP($D1354&amp;"-"&amp;$E1354,IF($C$4="TEB0187_REV01",CALC_CONN_TEB0187_REV01!$F:$N),9,0),"---")</f>
        <v>---</v>
      </c>
      <c r="L1354" s="59" t="str">
        <f>IFERROR(VLOOKUP(K1354,B2B!$H$3:$I$2000,2,0),"---")</f>
        <v>---</v>
      </c>
      <c r="M1354" s="59" t="str">
        <f>IFERROR(VLOOKUP(L1354,IF($M$4="TEI0187_REV01",RAW_m_TEI0187_REV01!$AD:$AH),5,0),"---")</f>
        <v>---</v>
      </c>
      <c r="N1354" s="59" t="str">
        <f>IFERROR(VLOOKUP(L1354,IF($M$4="TEI0187_REV01",RAW_m_TEI0187_REV01!$AE:$AJ),6,0),"---")</f>
        <v>---</v>
      </c>
      <c r="O1354" s="63" t="str">
        <f>IFERROR(VLOOKUP(L1354,IF($M$4="TEI0187_REV01",RAW_m_TEI0187_REV01!$AD:$AE),2,0),"---")</f>
        <v>---</v>
      </c>
      <c r="P1354" s="59" t="str">
        <f>IFERROR(VLOOKUP(O1354,IF($M$4="TEI0187_REV01",RAW_m_TEI0187_REV01!$AJ:$AK),2,0),"---")</f>
        <v>---</v>
      </c>
      <c r="Q1354" s="59" t="str">
        <f>IFERROR(VLOOKUP(L1354,IF($M$4="TEI0187_REV01",RAW_m_TEI0187_REV01!$AD:$AF),3,0),"---")</f>
        <v>---</v>
      </c>
      <c r="R1354" s="59" t="str">
        <f>IFERROR(VLOOKUP(O1354,IF($M$4="TEI0187_REV01",RAW_m_TEI0187_REV01!$AE:$AG),3,0),"---")</f>
        <v>---</v>
      </c>
      <c r="S1354" s="59" t="str">
        <f t="shared" si="45"/>
        <v>---</v>
      </c>
    </row>
    <row r="1355" spans="2:19" ht="15" customHeight="1" x14ac:dyDescent="0.25">
      <c r="B1355" s="59">
        <f t="shared" si="46"/>
        <v>1350</v>
      </c>
      <c r="C1355" s="60">
        <f>IFERROR(IF($C$4="TEB0187_REV01",CALC_CONN_TEB0187_REV01!U1355,),"---")</f>
        <v>0</v>
      </c>
      <c r="D1355" s="59">
        <f>IFERROR(IF($C$4="TEB0187_REV01",CALC_CONN_TEB0187_REV01!D1355,),"---")</f>
        <v>0</v>
      </c>
      <c r="E1355" s="59">
        <f>IFERROR(IF($C$4="TEB0187_REV01",CALC_CONN_TEB0187_REV01!E1355,),"---")</f>
        <v>0</v>
      </c>
      <c r="F1355" s="59" t="str">
        <f>IFERROR(IF(VLOOKUP($D1355&amp;"-"&amp;$E1355,IF($C$4="TEB0187_REV01",CALC_CONN_TEB0187_REV01!$F:$I),4,0)="--","---",IF($C$4="TEB0187_REV01",CALC_CONN_TEB0187_REV01!$G1355&amp; " --&gt; " &amp;CALC_CONN_TEB0187_REV01!$I1355&amp; " --&gt; ")),"---")</f>
        <v>---</v>
      </c>
      <c r="G1355" s="59" t="str">
        <f>IFERROR(IF(VLOOKUP($D1355&amp;"-"&amp;$E1355,IF($C$4="TEB0187_REV01",CALC_CONN_TEB0187_REV01!$F:$H),3,0)="--",VLOOKUP($D1355&amp;"-"&amp;$E1355,IF($C$4="TEB0187_REV01",CALC_CONN_TEB0187_REV01!$F:$H),2,0),VLOOKUP($D1355&amp;"-"&amp;$E1355,IF($C$4="TEB0187_REV01",CALC_CONN_TEB0187_REV01!$F:$H),3,0)),"---")</f>
        <v>---</v>
      </c>
      <c r="H1355" s="59" t="str">
        <f>IFERROR(VLOOKUP(G1355,IF($C$4="TEB0187_REV01",CALC_CONN_TEB0187_REV01!$G:$T),14,0),"---")</f>
        <v>---</v>
      </c>
      <c r="I1355" s="59" t="str">
        <f>IFERROR(VLOOKUP($D1355&amp;"-"&amp;$E1355,IF($C$4="TEB0187_REV01",CALC_CONN_TEB0187_REV01!$F:$K,"???"),6,0),"---")</f>
        <v>---</v>
      </c>
      <c r="J1355" s="61" t="str">
        <f>IFERROR(VLOOKUP($D1355&amp;"-"&amp;$E1355,IF($C$4="TEB0187_REV01",CALC_CONN_TEB0187_REV01!$F:$M,"???"),8,0),"---")</f>
        <v>---</v>
      </c>
      <c r="K1355" s="62" t="str">
        <f>IFERROR(VLOOKUP($D1355&amp;"-"&amp;$E1355,IF($C$4="TEB0187_REV01",CALC_CONN_TEB0187_REV01!$F:$N),9,0),"---")</f>
        <v>---</v>
      </c>
      <c r="L1355" s="59" t="str">
        <f>IFERROR(VLOOKUP(K1355,B2B!$H$3:$I$2000,2,0),"---")</f>
        <v>---</v>
      </c>
      <c r="M1355" s="59" t="str">
        <f>IFERROR(VLOOKUP(L1355,IF($M$4="TEI0187_REV01",RAW_m_TEI0187_REV01!$AD:$AH),5,0),"---")</f>
        <v>---</v>
      </c>
      <c r="N1355" s="59" t="str">
        <f>IFERROR(VLOOKUP(L1355,IF($M$4="TEI0187_REV01",RAW_m_TEI0187_REV01!$AE:$AJ),6,0),"---")</f>
        <v>---</v>
      </c>
      <c r="O1355" s="63" t="str">
        <f>IFERROR(VLOOKUP(L1355,IF($M$4="TEI0187_REV01",RAW_m_TEI0187_REV01!$AD:$AE),2,0),"---")</f>
        <v>---</v>
      </c>
      <c r="P1355" s="59" t="str">
        <f>IFERROR(VLOOKUP(O1355,IF($M$4="TEI0187_REV01",RAW_m_TEI0187_REV01!$AJ:$AK),2,0),"---")</f>
        <v>---</v>
      </c>
      <c r="Q1355" s="59" t="str">
        <f>IFERROR(VLOOKUP(L1355,IF($M$4="TEI0187_REV01",RAW_m_TEI0187_REV01!$AD:$AF),3,0),"---")</f>
        <v>---</v>
      </c>
      <c r="R1355" s="59" t="str">
        <f>IFERROR(VLOOKUP(O1355,IF($M$4="TEI0187_REV01",RAW_m_TEI0187_REV01!$AE:$AG),3,0),"---")</f>
        <v>---</v>
      </c>
      <c r="S1355" s="59" t="str">
        <f t="shared" si="45"/>
        <v>---</v>
      </c>
    </row>
    <row r="1356" spans="2:19" ht="15" customHeight="1" x14ac:dyDescent="0.25">
      <c r="B1356" s="59">
        <f t="shared" si="46"/>
        <v>1351</v>
      </c>
      <c r="C1356" s="60">
        <f>IFERROR(IF($C$4="TEB0187_REV01",CALC_CONN_TEB0187_REV01!U1356,),"---")</f>
        <v>0</v>
      </c>
      <c r="D1356" s="59">
        <f>IFERROR(IF($C$4="TEB0187_REV01",CALC_CONN_TEB0187_REV01!D1356,),"---")</f>
        <v>0</v>
      </c>
      <c r="E1356" s="59">
        <f>IFERROR(IF($C$4="TEB0187_REV01",CALC_CONN_TEB0187_REV01!E1356,),"---")</f>
        <v>0</v>
      </c>
      <c r="F1356" s="59" t="str">
        <f>IFERROR(IF(VLOOKUP($D1356&amp;"-"&amp;$E1356,IF($C$4="TEB0187_REV01",CALC_CONN_TEB0187_REV01!$F:$I),4,0)="--","---",IF($C$4="TEB0187_REV01",CALC_CONN_TEB0187_REV01!$G1356&amp; " --&gt; " &amp;CALC_CONN_TEB0187_REV01!$I1356&amp; " --&gt; ")),"---")</f>
        <v>---</v>
      </c>
      <c r="G1356" s="59" t="str">
        <f>IFERROR(IF(VLOOKUP($D1356&amp;"-"&amp;$E1356,IF($C$4="TEB0187_REV01",CALC_CONN_TEB0187_REV01!$F:$H),3,0)="--",VLOOKUP($D1356&amp;"-"&amp;$E1356,IF($C$4="TEB0187_REV01",CALC_CONN_TEB0187_REV01!$F:$H),2,0),VLOOKUP($D1356&amp;"-"&amp;$E1356,IF($C$4="TEB0187_REV01",CALC_CONN_TEB0187_REV01!$F:$H),3,0)),"---")</f>
        <v>---</v>
      </c>
      <c r="H1356" s="59" t="str">
        <f>IFERROR(VLOOKUP(G1356,IF($C$4="TEB0187_REV01",CALC_CONN_TEB0187_REV01!$G:$T),14,0),"---")</f>
        <v>---</v>
      </c>
      <c r="I1356" s="59" t="str">
        <f>IFERROR(VLOOKUP($D1356&amp;"-"&amp;$E1356,IF($C$4="TEB0187_REV01",CALC_CONN_TEB0187_REV01!$F:$K,"???"),6,0),"---")</f>
        <v>---</v>
      </c>
      <c r="J1356" s="61" t="str">
        <f>IFERROR(VLOOKUP($D1356&amp;"-"&amp;$E1356,IF($C$4="TEB0187_REV01",CALC_CONN_TEB0187_REV01!$F:$M,"???"),8,0),"---")</f>
        <v>---</v>
      </c>
      <c r="K1356" s="62" t="str">
        <f>IFERROR(VLOOKUP($D1356&amp;"-"&amp;$E1356,IF($C$4="TEB0187_REV01",CALC_CONN_TEB0187_REV01!$F:$N),9,0),"---")</f>
        <v>---</v>
      </c>
      <c r="L1356" s="59" t="str">
        <f>IFERROR(VLOOKUP(K1356,B2B!$H$3:$I$2000,2,0),"---")</f>
        <v>---</v>
      </c>
      <c r="M1356" s="59" t="str">
        <f>IFERROR(VLOOKUP(L1356,IF($M$4="TEI0187_REV01",RAW_m_TEI0187_REV01!$AD:$AH),5,0),"---")</f>
        <v>---</v>
      </c>
      <c r="N1356" s="59" t="str">
        <f>IFERROR(VLOOKUP(L1356,IF($M$4="TEI0187_REV01",RAW_m_TEI0187_REV01!$AE:$AJ),6,0),"---")</f>
        <v>---</v>
      </c>
      <c r="O1356" s="63" t="str">
        <f>IFERROR(VLOOKUP(L1356,IF($M$4="TEI0187_REV01",RAW_m_TEI0187_REV01!$AD:$AE),2,0),"---")</f>
        <v>---</v>
      </c>
      <c r="P1356" s="59" t="str">
        <f>IFERROR(VLOOKUP(O1356,IF($M$4="TEI0187_REV01",RAW_m_TEI0187_REV01!$AJ:$AK),2,0),"---")</f>
        <v>---</v>
      </c>
      <c r="Q1356" s="59" t="str">
        <f>IFERROR(VLOOKUP(L1356,IF($M$4="TEI0187_REV01",RAW_m_TEI0187_REV01!$AD:$AF),3,0),"---")</f>
        <v>---</v>
      </c>
      <c r="R1356" s="59" t="str">
        <f>IFERROR(VLOOKUP(O1356,IF($M$4="TEI0187_REV01",RAW_m_TEI0187_REV01!$AE:$AG),3,0),"---")</f>
        <v>---</v>
      </c>
      <c r="S1356" s="59" t="str">
        <f t="shared" si="45"/>
        <v>---</v>
      </c>
    </row>
    <row r="1357" spans="2:19" ht="15" customHeight="1" x14ac:dyDescent="0.25">
      <c r="B1357" s="59">
        <f t="shared" si="46"/>
        <v>1352</v>
      </c>
      <c r="C1357" s="60">
        <f>IFERROR(IF($C$4="TEB0187_REV01",CALC_CONN_TEB0187_REV01!U1357,),"---")</f>
        <v>0</v>
      </c>
      <c r="D1357" s="59">
        <f>IFERROR(IF($C$4="TEB0187_REV01",CALC_CONN_TEB0187_REV01!D1357,),"---")</f>
        <v>0</v>
      </c>
      <c r="E1357" s="59">
        <f>IFERROR(IF($C$4="TEB0187_REV01",CALC_CONN_TEB0187_REV01!E1357,),"---")</f>
        <v>0</v>
      </c>
      <c r="F1357" s="59" t="str">
        <f>IFERROR(IF(VLOOKUP($D1357&amp;"-"&amp;$E1357,IF($C$4="TEB0187_REV01",CALC_CONN_TEB0187_REV01!$F:$I),4,0)="--","---",IF($C$4="TEB0187_REV01",CALC_CONN_TEB0187_REV01!$G1357&amp; " --&gt; " &amp;CALC_CONN_TEB0187_REV01!$I1357&amp; " --&gt; ")),"---")</f>
        <v>---</v>
      </c>
      <c r="G1357" s="59" t="str">
        <f>IFERROR(IF(VLOOKUP($D1357&amp;"-"&amp;$E1357,IF($C$4="TEB0187_REV01",CALC_CONN_TEB0187_REV01!$F:$H),3,0)="--",VLOOKUP($D1357&amp;"-"&amp;$E1357,IF($C$4="TEB0187_REV01",CALC_CONN_TEB0187_REV01!$F:$H),2,0),VLOOKUP($D1357&amp;"-"&amp;$E1357,IF($C$4="TEB0187_REV01",CALC_CONN_TEB0187_REV01!$F:$H),3,0)),"---")</f>
        <v>---</v>
      </c>
      <c r="H1357" s="59" t="str">
        <f>IFERROR(VLOOKUP(G1357,IF($C$4="TEB0187_REV01",CALC_CONN_TEB0187_REV01!$G:$T),14,0),"---")</f>
        <v>---</v>
      </c>
      <c r="I1357" s="59" t="str">
        <f>IFERROR(VLOOKUP($D1357&amp;"-"&amp;$E1357,IF($C$4="TEB0187_REV01",CALC_CONN_TEB0187_REV01!$F:$K,"???"),6,0),"---")</f>
        <v>---</v>
      </c>
      <c r="J1357" s="61" t="str">
        <f>IFERROR(VLOOKUP($D1357&amp;"-"&amp;$E1357,IF($C$4="TEB0187_REV01",CALC_CONN_TEB0187_REV01!$F:$M,"???"),8,0),"---")</f>
        <v>---</v>
      </c>
      <c r="K1357" s="62" t="str">
        <f>IFERROR(VLOOKUP($D1357&amp;"-"&amp;$E1357,IF($C$4="TEB0187_REV01",CALC_CONN_TEB0187_REV01!$F:$N),9,0),"---")</f>
        <v>---</v>
      </c>
      <c r="L1357" s="59" t="str">
        <f>IFERROR(VLOOKUP(K1357,B2B!$H$3:$I$2000,2,0),"---")</f>
        <v>---</v>
      </c>
      <c r="M1357" s="59" t="str">
        <f>IFERROR(VLOOKUP(L1357,IF($M$4="TEI0187_REV01",RAW_m_TEI0187_REV01!$AD:$AH),5,0),"---")</f>
        <v>---</v>
      </c>
      <c r="N1357" s="59" t="str">
        <f>IFERROR(VLOOKUP(L1357,IF($M$4="TEI0187_REV01",RAW_m_TEI0187_REV01!$AE:$AJ),6,0),"---")</f>
        <v>---</v>
      </c>
      <c r="O1357" s="63" t="str">
        <f>IFERROR(VLOOKUP(L1357,IF($M$4="TEI0187_REV01",RAW_m_TEI0187_REV01!$AD:$AE),2,0),"---")</f>
        <v>---</v>
      </c>
      <c r="P1357" s="59" t="str">
        <f>IFERROR(VLOOKUP(O1357,IF($M$4="TEI0187_REV01",RAW_m_TEI0187_REV01!$AJ:$AK),2,0),"---")</f>
        <v>---</v>
      </c>
      <c r="Q1357" s="59" t="str">
        <f>IFERROR(VLOOKUP(L1357,IF($M$4="TEI0187_REV01",RAW_m_TEI0187_REV01!$AD:$AF),3,0),"---")</f>
        <v>---</v>
      </c>
      <c r="R1357" s="59" t="str">
        <f>IFERROR(VLOOKUP(O1357,IF($M$4="TEI0187_REV01",RAW_m_TEI0187_REV01!$AE:$AG),3,0),"---")</f>
        <v>---</v>
      </c>
      <c r="S1357" s="59" t="str">
        <f t="shared" si="45"/>
        <v>---</v>
      </c>
    </row>
    <row r="1358" spans="2:19" ht="15" customHeight="1" x14ac:dyDescent="0.25">
      <c r="B1358" s="59">
        <f t="shared" si="46"/>
        <v>1353</v>
      </c>
      <c r="C1358" s="60">
        <f>IFERROR(IF($C$4="TEB0187_REV01",CALC_CONN_TEB0187_REV01!U1358,),"---")</f>
        <v>0</v>
      </c>
      <c r="D1358" s="59">
        <f>IFERROR(IF($C$4="TEB0187_REV01",CALC_CONN_TEB0187_REV01!D1358,),"---")</f>
        <v>0</v>
      </c>
      <c r="E1358" s="59">
        <f>IFERROR(IF($C$4="TEB0187_REV01",CALC_CONN_TEB0187_REV01!E1358,),"---")</f>
        <v>0</v>
      </c>
      <c r="F1358" s="59" t="str">
        <f>IFERROR(IF(VLOOKUP($D1358&amp;"-"&amp;$E1358,IF($C$4="TEB0187_REV01",CALC_CONN_TEB0187_REV01!$F:$I),4,0)="--","---",IF($C$4="TEB0187_REV01",CALC_CONN_TEB0187_REV01!$G1358&amp; " --&gt; " &amp;CALC_CONN_TEB0187_REV01!$I1358&amp; " --&gt; ")),"---")</f>
        <v>---</v>
      </c>
      <c r="G1358" s="59" t="str">
        <f>IFERROR(IF(VLOOKUP($D1358&amp;"-"&amp;$E1358,IF($C$4="TEB0187_REV01",CALC_CONN_TEB0187_REV01!$F:$H),3,0)="--",VLOOKUP($D1358&amp;"-"&amp;$E1358,IF($C$4="TEB0187_REV01",CALC_CONN_TEB0187_REV01!$F:$H),2,0),VLOOKUP($D1358&amp;"-"&amp;$E1358,IF($C$4="TEB0187_REV01",CALC_CONN_TEB0187_REV01!$F:$H),3,0)),"---")</f>
        <v>---</v>
      </c>
      <c r="H1358" s="59" t="str">
        <f>IFERROR(VLOOKUP(G1358,IF($C$4="TEB0187_REV01",CALC_CONN_TEB0187_REV01!$G:$T),14,0),"---")</f>
        <v>---</v>
      </c>
      <c r="I1358" s="59" t="str">
        <f>IFERROR(VLOOKUP($D1358&amp;"-"&amp;$E1358,IF($C$4="TEB0187_REV01",CALC_CONN_TEB0187_REV01!$F:$K,"???"),6,0),"---")</f>
        <v>---</v>
      </c>
      <c r="J1358" s="61" t="str">
        <f>IFERROR(VLOOKUP($D1358&amp;"-"&amp;$E1358,IF($C$4="TEB0187_REV01",CALC_CONN_TEB0187_REV01!$F:$M,"???"),8,0),"---")</f>
        <v>---</v>
      </c>
      <c r="K1358" s="62" t="str">
        <f>IFERROR(VLOOKUP($D1358&amp;"-"&amp;$E1358,IF($C$4="TEB0187_REV01",CALC_CONN_TEB0187_REV01!$F:$N),9,0),"---")</f>
        <v>---</v>
      </c>
      <c r="L1358" s="59" t="str">
        <f>IFERROR(VLOOKUP(K1358,B2B!$H$3:$I$2000,2,0),"---")</f>
        <v>---</v>
      </c>
      <c r="M1358" s="59" t="str">
        <f>IFERROR(VLOOKUP(L1358,IF($M$4="TEI0187_REV01",RAW_m_TEI0187_REV01!$AD:$AH),5,0),"---")</f>
        <v>---</v>
      </c>
      <c r="N1358" s="59" t="str">
        <f>IFERROR(VLOOKUP(L1358,IF($M$4="TEI0187_REV01",RAW_m_TEI0187_REV01!$AE:$AJ),6,0),"---")</f>
        <v>---</v>
      </c>
      <c r="O1358" s="63" t="str">
        <f>IFERROR(VLOOKUP(L1358,IF($M$4="TEI0187_REV01",RAW_m_TEI0187_REV01!$AD:$AE),2,0),"---")</f>
        <v>---</v>
      </c>
      <c r="P1358" s="59" t="str">
        <f>IFERROR(VLOOKUP(O1358,IF($M$4="TEI0187_REV01",RAW_m_TEI0187_REV01!$AJ:$AK),2,0),"---")</f>
        <v>---</v>
      </c>
      <c r="Q1358" s="59" t="str">
        <f>IFERROR(VLOOKUP(L1358,IF($M$4="TEI0187_REV01",RAW_m_TEI0187_REV01!$AD:$AF),3,0),"---")</f>
        <v>---</v>
      </c>
      <c r="R1358" s="59" t="str">
        <f>IFERROR(VLOOKUP(O1358,IF($M$4="TEI0187_REV01",RAW_m_TEI0187_REV01!$AE:$AG),3,0),"---")</f>
        <v>---</v>
      </c>
      <c r="S1358" s="59" t="str">
        <f t="shared" si="45"/>
        <v>---</v>
      </c>
    </row>
    <row r="1359" spans="2:19" ht="15" customHeight="1" x14ac:dyDescent="0.25">
      <c r="B1359" s="59">
        <f t="shared" si="46"/>
        <v>1354</v>
      </c>
      <c r="C1359" s="60">
        <f>IFERROR(IF($C$4="TEB0187_REV01",CALC_CONN_TEB0187_REV01!U1359,),"---")</f>
        <v>0</v>
      </c>
      <c r="D1359" s="59">
        <f>IFERROR(IF($C$4="TEB0187_REV01",CALC_CONN_TEB0187_REV01!D1359,),"---")</f>
        <v>0</v>
      </c>
      <c r="E1359" s="59">
        <f>IFERROR(IF($C$4="TEB0187_REV01",CALC_CONN_TEB0187_REV01!E1359,),"---")</f>
        <v>0</v>
      </c>
      <c r="F1359" s="59" t="str">
        <f>IFERROR(IF(VLOOKUP($D1359&amp;"-"&amp;$E1359,IF($C$4="TEB0187_REV01",CALC_CONN_TEB0187_REV01!$F:$I),4,0)="--","---",IF($C$4="TEB0187_REV01",CALC_CONN_TEB0187_REV01!$G1359&amp; " --&gt; " &amp;CALC_CONN_TEB0187_REV01!$I1359&amp; " --&gt; ")),"---")</f>
        <v>---</v>
      </c>
      <c r="G1359" s="59" t="str">
        <f>IFERROR(IF(VLOOKUP($D1359&amp;"-"&amp;$E1359,IF($C$4="TEB0187_REV01",CALC_CONN_TEB0187_REV01!$F:$H),3,0)="--",VLOOKUP($D1359&amp;"-"&amp;$E1359,IF($C$4="TEB0187_REV01",CALC_CONN_TEB0187_REV01!$F:$H),2,0),VLOOKUP($D1359&amp;"-"&amp;$E1359,IF($C$4="TEB0187_REV01",CALC_CONN_TEB0187_REV01!$F:$H),3,0)),"---")</f>
        <v>---</v>
      </c>
      <c r="H1359" s="59" t="str">
        <f>IFERROR(VLOOKUP(G1359,IF($C$4="TEB0187_REV01",CALC_CONN_TEB0187_REV01!$G:$T),14,0),"---")</f>
        <v>---</v>
      </c>
      <c r="I1359" s="59" t="str">
        <f>IFERROR(VLOOKUP($D1359&amp;"-"&amp;$E1359,IF($C$4="TEB0187_REV01",CALC_CONN_TEB0187_REV01!$F:$K,"???"),6,0),"---")</f>
        <v>---</v>
      </c>
      <c r="J1359" s="61" t="str">
        <f>IFERROR(VLOOKUP($D1359&amp;"-"&amp;$E1359,IF($C$4="TEB0187_REV01",CALC_CONN_TEB0187_REV01!$F:$M,"???"),8,0),"---")</f>
        <v>---</v>
      </c>
      <c r="K1359" s="62" t="str">
        <f>IFERROR(VLOOKUP($D1359&amp;"-"&amp;$E1359,IF($C$4="TEB0187_REV01",CALC_CONN_TEB0187_REV01!$F:$N),9,0),"---")</f>
        <v>---</v>
      </c>
      <c r="L1359" s="59" t="str">
        <f>IFERROR(VLOOKUP(K1359,B2B!$H$3:$I$2000,2,0),"---")</f>
        <v>---</v>
      </c>
      <c r="M1359" s="59" t="str">
        <f>IFERROR(VLOOKUP(L1359,IF($M$4="TEI0187_REV01",RAW_m_TEI0187_REV01!$AD:$AH),5,0),"---")</f>
        <v>---</v>
      </c>
      <c r="N1359" s="59" t="str">
        <f>IFERROR(VLOOKUP(L1359,IF($M$4="TEI0187_REV01",RAW_m_TEI0187_REV01!$AE:$AJ),6,0),"---")</f>
        <v>---</v>
      </c>
      <c r="O1359" s="63" t="str">
        <f>IFERROR(VLOOKUP(L1359,IF($M$4="TEI0187_REV01",RAW_m_TEI0187_REV01!$AD:$AE),2,0),"---")</f>
        <v>---</v>
      </c>
      <c r="P1359" s="59" t="str">
        <f>IFERROR(VLOOKUP(O1359,IF($M$4="TEI0187_REV01",RAW_m_TEI0187_REV01!$AJ:$AK),2,0),"---")</f>
        <v>---</v>
      </c>
      <c r="Q1359" s="59" t="str">
        <f>IFERROR(VLOOKUP(L1359,IF($M$4="TEI0187_REV01",RAW_m_TEI0187_REV01!$AD:$AF),3,0),"---")</f>
        <v>---</v>
      </c>
      <c r="R1359" s="59" t="str">
        <f>IFERROR(VLOOKUP(O1359,IF($M$4="TEI0187_REV01",RAW_m_TEI0187_REV01!$AE:$AG),3,0),"---")</f>
        <v>---</v>
      </c>
      <c r="S1359" s="59" t="str">
        <f t="shared" si="45"/>
        <v>---</v>
      </c>
    </row>
    <row r="1360" spans="2:19" ht="15" customHeight="1" x14ac:dyDescent="0.25">
      <c r="B1360" s="59">
        <f t="shared" si="46"/>
        <v>1355</v>
      </c>
      <c r="C1360" s="60">
        <f>IFERROR(IF($C$4="TEB0187_REV01",CALC_CONN_TEB0187_REV01!U1360,),"---")</f>
        <v>0</v>
      </c>
      <c r="D1360" s="59">
        <f>IFERROR(IF($C$4="TEB0187_REV01",CALC_CONN_TEB0187_REV01!D1360,),"---")</f>
        <v>0</v>
      </c>
      <c r="E1360" s="59">
        <f>IFERROR(IF($C$4="TEB0187_REV01",CALC_CONN_TEB0187_REV01!E1360,),"---")</f>
        <v>0</v>
      </c>
      <c r="F1360" s="59" t="str">
        <f>IFERROR(IF(VLOOKUP($D1360&amp;"-"&amp;$E1360,IF($C$4="TEB0187_REV01",CALC_CONN_TEB0187_REV01!$F:$I),4,0)="--","---",IF($C$4="TEB0187_REV01",CALC_CONN_TEB0187_REV01!$G1360&amp; " --&gt; " &amp;CALC_CONN_TEB0187_REV01!$I1360&amp; " --&gt; ")),"---")</f>
        <v>---</v>
      </c>
      <c r="G1360" s="59" t="str">
        <f>IFERROR(IF(VLOOKUP($D1360&amp;"-"&amp;$E1360,IF($C$4="TEB0187_REV01",CALC_CONN_TEB0187_REV01!$F:$H),3,0)="--",VLOOKUP($D1360&amp;"-"&amp;$E1360,IF($C$4="TEB0187_REV01",CALC_CONN_TEB0187_REV01!$F:$H),2,0),VLOOKUP($D1360&amp;"-"&amp;$E1360,IF($C$4="TEB0187_REV01",CALC_CONN_TEB0187_REV01!$F:$H),3,0)),"---")</f>
        <v>---</v>
      </c>
      <c r="H1360" s="59" t="str">
        <f>IFERROR(VLOOKUP(G1360,IF($C$4="TEB0187_REV01",CALC_CONN_TEB0187_REV01!$G:$T),14,0),"---")</f>
        <v>---</v>
      </c>
      <c r="I1360" s="59" t="str">
        <f>IFERROR(VLOOKUP($D1360&amp;"-"&amp;$E1360,IF($C$4="TEB0187_REV01",CALC_CONN_TEB0187_REV01!$F:$K,"???"),6,0),"---")</f>
        <v>---</v>
      </c>
      <c r="J1360" s="61" t="str">
        <f>IFERROR(VLOOKUP($D1360&amp;"-"&amp;$E1360,IF($C$4="TEB0187_REV01",CALC_CONN_TEB0187_REV01!$F:$M,"???"),8,0),"---")</f>
        <v>---</v>
      </c>
      <c r="K1360" s="62" t="str">
        <f>IFERROR(VLOOKUP($D1360&amp;"-"&amp;$E1360,IF($C$4="TEB0187_REV01",CALC_CONN_TEB0187_REV01!$F:$N),9,0),"---")</f>
        <v>---</v>
      </c>
      <c r="L1360" s="59" t="str">
        <f>IFERROR(VLOOKUP(K1360,B2B!$H$3:$I$2000,2,0),"---")</f>
        <v>---</v>
      </c>
      <c r="M1360" s="59" t="str">
        <f>IFERROR(VLOOKUP(L1360,IF($M$4="TEI0187_REV01",RAW_m_TEI0187_REV01!$AD:$AH),5,0),"---")</f>
        <v>---</v>
      </c>
      <c r="N1360" s="59" t="str">
        <f>IFERROR(VLOOKUP(L1360,IF($M$4="TEI0187_REV01",RAW_m_TEI0187_REV01!$AE:$AJ),6,0),"---")</f>
        <v>---</v>
      </c>
      <c r="O1360" s="63" t="str">
        <f>IFERROR(VLOOKUP(L1360,IF($M$4="TEI0187_REV01",RAW_m_TEI0187_REV01!$AD:$AE),2,0),"---")</f>
        <v>---</v>
      </c>
      <c r="P1360" s="59" t="str">
        <f>IFERROR(VLOOKUP(O1360,IF($M$4="TEI0187_REV01",RAW_m_TEI0187_REV01!$AJ:$AK),2,0),"---")</f>
        <v>---</v>
      </c>
      <c r="Q1360" s="59" t="str">
        <f>IFERROR(VLOOKUP(L1360,IF($M$4="TEI0187_REV01",RAW_m_TEI0187_REV01!$AD:$AF),3,0),"---")</f>
        <v>---</v>
      </c>
      <c r="R1360" s="59" t="str">
        <f>IFERROR(VLOOKUP(O1360,IF($M$4="TEI0187_REV01",RAW_m_TEI0187_REV01!$AE:$AG),3,0),"---")</f>
        <v>---</v>
      </c>
      <c r="S1360" s="59" t="str">
        <f t="shared" si="45"/>
        <v>---</v>
      </c>
    </row>
    <row r="1361" spans="2:19" ht="15" customHeight="1" x14ac:dyDescent="0.25">
      <c r="B1361" s="59">
        <f t="shared" si="46"/>
        <v>1356</v>
      </c>
      <c r="C1361" s="60">
        <f>IFERROR(IF($C$4="TEB0187_REV01",CALC_CONN_TEB0187_REV01!U1361,),"---")</f>
        <v>0</v>
      </c>
      <c r="D1361" s="59">
        <f>IFERROR(IF($C$4="TEB0187_REV01",CALC_CONN_TEB0187_REV01!D1361,),"---")</f>
        <v>0</v>
      </c>
      <c r="E1361" s="59">
        <f>IFERROR(IF($C$4="TEB0187_REV01",CALC_CONN_TEB0187_REV01!E1361,),"---")</f>
        <v>0</v>
      </c>
      <c r="F1361" s="59" t="str">
        <f>IFERROR(IF(VLOOKUP($D1361&amp;"-"&amp;$E1361,IF($C$4="TEB0187_REV01",CALC_CONN_TEB0187_REV01!$F:$I),4,0)="--","---",IF($C$4="TEB0187_REV01",CALC_CONN_TEB0187_REV01!$G1361&amp; " --&gt; " &amp;CALC_CONN_TEB0187_REV01!$I1361&amp; " --&gt; ")),"---")</f>
        <v>---</v>
      </c>
      <c r="G1361" s="59" t="str">
        <f>IFERROR(IF(VLOOKUP($D1361&amp;"-"&amp;$E1361,IF($C$4="TEB0187_REV01",CALC_CONN_TEB0187_REV01!$F:$H),3,0)="--",VLOOKUP($D1361&amp;"-"&amp;$E1361,IF($C$4="TEB0187_REV01",CALC_CONN_TEB0187_REV01!$F:$H),2,0),VLOOKUP($D1361&amp;"-"&amp;$E1361,IF($C$4="TEB0187_REV01",CALC_CONN_TEB0187_REV01!$F:$H),3,0)),"---")</f>
        <v>---</v>
      </c>
      <c r="H1361" s="59" t="str">
        <f>IFERROR(VLOOKUP(G1361,IF($C$4="TEB0187_REV01",CALC_CONN_TEB0187_REV01!$G:$T),14,0),"---")</f>
        <v>---</v>
      </c>
      <c r="I1361" s="59" t="str">
        <f>IFERROR(VLOOKUP($D1361&amp;"-"&amp;$E1361,IF($C$4="TEB0187_REV01",CALC_CONN_TEB0187_REV01!$F:$K,"???"),6,0),"---")</f>
        <v>---</v>
      </c>
      <c r="J1361" s="61" t="str">
        <f>IFERROR(VLOOKUP($D1361&amp;"-"&amp;$E1361,IF($C$4="TEB0187_REV01",CALC_CONN_TEB0187_REV01!$F:$M,"???"),8,0),"---")</f>
        <v>---</v>
      </c>
      <c r="K1361" s="62" t="str">
        <f>IFERROR(VLOOKUP($D1361&amp;"-"&amp;$E1361,IF($C$4="TEB0187_REV01",CALC_CONN_TEB0187_REV01!$F:$N),9,0),"---")</f>
        <v>---</v>
      </c>
      <c r="L1361" s="59" t="str">
        <f>IFERROR(VLOOKUP(K1361,B2B!$H$3:$I$2000,2,0),"---")</f>
        <v>---</v>
      </c>
      <c r="M1361" s="59" t="str">
        <f>IFERROR(VLOOKUP(L1361,IF($M$4="TEI0187_REV01",RAW_m_TEI0187_REV01!$AD:$AH),5,0),"---")</f>
        <v>---</v>
      </c>
      <c r="N1361" s="59" t="str">
        <f>IFERROR(VLOOKUP(L1361,IF($M$4="TEI0187_REV01",RAW_m_TEI0187_REV01!$AE:$AJ),6,0),"---")</f>
        <v>---</v>
      </c>
      <c r="O1361" s="63" t="str">
        <f>IFERROR(VLOOKUP(L1361,IF($M$4="TEI0187_REV01",RAW_m_TEI0187_REV01!$AD:$AE),2,0),"---")</f>
        <v>---</v>
      </c>
      <c r="P1361" s="59" t="str">
        <f>IFERROR(VLOOKUP(O1361,IF($M$4="TEI0187_REV01",RAW_m_TEI0187_REV01!$AJ:$AK),2,0),"---")</f>
        <v>---</v>
      </c>
      <c r="Q1361" s="59" t="str">
        <f>IFERROR(VLOOKUP(L1361,IF($M$4="TEI0187_REV01",RAW_m_TEI0187_REV01!$AD:$AF),3,0),"---")</f>
        <v>---</v>
      </c>
      <c r="R1361" s="59" t="str">
        <f>IFERROR(VLOOKUP(O1361,IF($M$4="TEI0187_REV01",RAW_m_TEI0187_REV01!$AE:$AG),3,0),"---")</f>
        <v>---</v>
      </c>
      <c r="S1361" s="59" t="str">
        <f t="shared" si="45"/>
        <v>---</v>
      </c>
    </row>
    <row r="1362" spans="2:19" ht="15" customHeight="1" x14ac:dyDescent="0.25">
      <c r="B1362" s="59">
        <f t="shared" si="46"/>
        <v>1357</v>
      </c>
      <c r="C1362" s="60">
        <f>IFERROR(IF($C$4="TEB0187_REV01",CALC_CONN_TEB0187_REV01!U1362,),"---")</f>
        <v>0</v>
      </c>
      <c r="D1362" s="59">
        <f>IFERROR(IF($C$4="TEB0187_REV01",CALC_CONN_TEB0187_REV01!D1362,),"---")</f>
        <v>0</v>
      </c>
      <c r="E1362" s="59">
        <f>IFERROR(IF($C$4="TEB0187_REV01",CALC_CONN_TEB0187_REV01!E1362,),"---")</f>
        <v>0</v>
      </c>
      <c r="F1362" s="59" t="str">
        <f>IFERROR(IF(VLOOKUP($D1362&amp;"-"&amp;$E1362,IF($C$4="TEB0187_REV01",CALC_CONN_TEB0187_REV01!$F:$I),4,0)="--","---",IF($C$4="TEB0187_REV01",CALC_CONN_TEB0187_REV01!$G1362&amp; " --&gt; " &amp;CALC_CONN_TEB0187_REV01!$I1362&amp; " --&gt; ")),"---")</f>
        <v>---</v>
      </c>
      <c r="G1362" s="59" t="str">
        <f>IFERROR(IF(VLOOKUP($D1362&amp;"-"&amp;$E1362,IF($C$4="TEB0187_REV01",CALC_CONN_TEB0187_REV01!$F:$H),3,0)="--",VLOOKUP($D1362&amp;"-"&amp;$E1362,IF($C$4="TEB0187_REV01",CALC_CONN_TEB0187_REV01!$F:$H),2,0),VLOOKUP($D1362&amp;"-"&amp;$E1362,IF($C$4="TEB0187_REV01",CALC_CONN_TEB0187_REV01!$F:$H),3,0)),"---")</f>
        <v>---</v>
      </c>
      <c r="H1362" s="59" t="str">
        <f>IFERROR(VLOOKUP(G1362,IF($C$4="TEB0187_REV01",CALC_CONN_TEB0187_REV01!$G:$T),14,0),"---")</f>
        <v>---</v>
      </c>
      <c r="I1362" s="59" t="str">
        <f>IFERROR(VLOOKUP($D1362&amp;"-"&amp;$E1362,IF($C$4="TEB0187_REV01",CALC_CONN_TEB0187_REV01!$F:$K,"???"),6,0),"---")</f>
        <v>---</v>
      </c>
      <c r="J1362" s="61" t="str">
        <f>IFERROR(VLOOKUP($D1362&amp;"-"&amp;$E1362,IF($C$4="TEB0187_REV01",CALC_CONN_TEB0187_REV01!$F:$M,"???"),8,0),"---")</f>
        <v>---</v>
      </c>
      <c r="K1362" s="62" t="str">
        <f>IFERROR(VLOOKUP($D1362&amp;"-"&amp;$E1362,IF($C$4="TEB0187_REV01",CALC_CONN_TEB0187_REV01!$F:$N),9,0),"---")</f>
        <v>---</v>
      </c>
      <c r="L1362" s="59" t="str">
        <f>IFERROR(VLOOKUP(K1362,B2B!$H$3:$I$2000,2,0),"---")</f>
        <v>---</v>
      </c>
      <c r="M1362" s="59" t="str">
        <f>IFERROR(VLOOKUP(L1362,IF($M$4="TEI0187_REV01",RAW_m_TEI0187_REV01!$AD:$AH),5,0),"---")</f>
        <v>---</v>
      </c>
      <c r="N1362" s="59" t="str">
        <f>IFERROR(VLOOKUP(L1362,IF($M$4="TEI0187_REV01",RAW_m_TEI0187_REV01!$AE:$AJ),6,0),"---")</f>
        <v>---</v>
      </c>
      <c r="O1362" s="63" t="str">
        <f>IFERROR(VLOOKUP(L1362,IF($M$4="TEI0187_REV01",RAW_m_TEI0187_REV01!$AD:$AE),2,0),"---")</f>
        <v>---</v>
      </c>
      <c r="P1362" s="59" t="str">
        <f>IFERROR(VLOOKUP(O1362,IF($M$4="TEI0187_REV01",RAW_m_TEI0187_REV01!$AJ:$AK),2,0),"---")</f>
        <v>---</v>
      </c>
      <c r="Q1362" s="59" t="str">
        <f>IFERROR(VLOOKUP(L1362,IF($M$4="TEI0187_REV01",RAW_m_TEI0187_REV01!$AD:$AF),3,0),"---")</f>
        <v>---</v>
      </c>
      <c r="R1362" s="59" t="str">
        <f>IFERROR(VLOOKUP(O1362,IF($M$4="TEI0187_REV01",RAW_m_TEI0187_REV01!$AE:$AG),3,0),"---")</f>
        <v>---</v>
      </c>
      <c r="S1362" s="59" t="str">
        <f t="shared" si="45"/>
        <v>---</v>
      </c>
    </row>
    <row r="1363" spans="2:19" ht="15" customHeight="1" x14ac:dyDescent="0.25">
      <c r="B1363" s="59">
        <f t="shared" si="46"/>
        <v>1358</v>
      </c>
      <c r="C1363" s="60">
        <f>IFERROR(IF($C$4="TEB0187_REV01",CALC_CONN_TEB0187_REV01!U1363,),"---")</f>
        <v>0</v>
      </c>
      <c r="D1363" s="59">
        <f>IFERROR(IF($C$4="TEB0187_REV01",CALC_CONN_TEB0187_REV01!D1363,),"---")</f>
        <v>0</v>
      </c>
      <c r="E1363" s="59">
        <f>IFERROR(IF($C$4="TEB0187_REV01",CALC_CONN_TEB0187_REV01!E1363,),"---")</f>
        <v>0</v>
      </c>
      <c r="F1363" s="59" t="str">
        <f>IFERROR(IF(VLOOKUP($D1363&amp;"-"&amp;$E1363,IF($C$4="TEB0187_REV01",CALC_CONN_TEB0187_REV01!$F:$I),4,0)="--","---",IF($C$4="TEB0187_REV01",CALC_CONN_TEB0187_REV01!$G1363&amp; " --&gt; " &amp;CALC_CONN_TEB0187_REV01!$I1363&amp; " --&gt; ")),"---")</f>
        <v>---</v>
      </c>
      <c r="G1363" s="59" t="str">
        <f>IFERROR(IF(VLOOKUP($D1363&amp;"-"&amp;$E1363,IF($C$4="TEB0187_REV01",CALC_CONN_TEB0187_REV01!$F:$H),3,0)="--",VLOOKUP($D1363&amp;"-"&amp;$E1363,IF($C$4="TEB0187_REV01",CALC_CONN_TEB0187_REV01!$F:$H),2,0),VLOOKUP($D1363&amp;"-"&amp;$E1363,IF($C$4="TEB0187_REV01",CALC_CONN_TEB0187_REV01!$F:$H),3,0)),"---")</f>
        <v>---</v>
      </c>
      <c r="H1363" s="59" t="str">
        <f>IFERROR(VLOOKUP(G1363,IF($C$4="TEB0187_REV01",CALC_CONN_TEB0187_REV01!$G:$T),14,0),"---")</f>
        <v>---</v>
      </c>
      <c r="I1363" s="59" t="str">
        <f>IFERROR(VLOOKUP($D1363&amp;"-"&amp;$E1363,IF($C$4="TEB0187_REV01",CALC_CONN_TEB0187_REV01!$F:$K,"???"),6,0),"---")</f>
        <v>---</v>
      </c>
      <c r="J1363" s="61" t="str">
        <f>IFERROR(VLOOKUP($D1363&amp;"-"&amp;$E1363,IF($C$4="TEB0187_REV01",CALC_CONN_TEB0187_REV01!$F:$M,"???"),8,0),"---")</f>
        <v>---</v>
      </c>
      <c r="K1363" s="62" t="str">
        <f>IFERROR(VLOOKUP($D1363&amp;"-"&amp;$E1363,IF($C$4="TEB0187_REV01",CALC_CONN_TEB0187_REV01!$F:$N),9,0),"---")</f>
        <v>---</v>
      </c>
      <c r="L1363" s="59" t="str">
        <f>IFERROR(VLOOKUP(K1363,B2B!$H$3:$I$2000,2,0),"---")</f>
        <v>---</v>
      </c>
      <c r="M1363" s="59" t="str">
        <f>IFERROR(VLOOKUP(L1363,IF($M$4="TEI0187_REV01",RAW_m_TEI0187_REV01!$AD:$AH),5,0),"---")</f>
        <v>---</v>
      </c>
      <c r="N1363" s="59" t="str">
        <f>IFERROR(VLOOKUP(L1363,IF($M$4="TEI0187_REV01",RAW_m_TEI0187_REV01!$AE:$AJ),6,0),"---")</f>
        <v>---</v>
      </c>
      <c r="O1363" s="63" t="str">
        <f>IFERROR(VLOOKUP(L1363,IF($M$4="TEI0187_REV01",RAW_m_TEI0187_REV01!$AD:$AE),2,0),"---")</f>
        <v>---</v>
      </c>
      <c r="P1363" s="59" t="str">
        <f>IFERROR(VLOOKUP(O1363,IF($M$4="TEI0187_REV01",RAW_m_TEI0187_REV01!$AJ:$AK),2,0),"---")</f>
        <v>---</v>
      </c>
      <c r="Q1363" s="59" t="str">
        <f>IFERROR(VLOOKUP(L1363,IF($M$4="TEI0187_REV01",RAW_m_TEI0187_REV01!$AD:$AF),3,0),"---")</f>
        <v>---</v>
      </c>
      <c r="R1363" s="59" t="str">
        <f>IFERROR(VLOOKUP(O1363,IF($M$4="TEI0187_REV01",RAW_m_TEI0187_REV01!$AE:$AG),3,0),"---")</f>
        <v>---</v>
      </c>
      <c r="S1363" s="59" t="str">
        <f t="shared" si="45"/>
        <v>---</v>
      </c>
    </row>
    <row r="1364" spans="2:19" ht="15" customHeight="1" x14ac:dyDescent="0.25">
      <c r="B1364" s="59">
        <f t="shared" si="46"/>
        <v>1359</v>
      </c>
      <c r="C1364" s="60">
        <f>IFERROR(IF($C$4="TEB0187_REV01",CALC_CONN_TEB0187_REV01!U1364,),"---")</f>
        <v>0</v>
      </c>
      <c r="D1364" s="59">
        <f>IFERROR(IF($C$4="TEB0187_REV01",CALC_CONN_TEB0187_REV01!D1364,),"---")</f>
        <v>0</v>
      </c>
      <c r="E1364" s="59">
        <f>IFERROR(IF($C$4="TEB0187_REV01",CALC_CONN_TEB0187_REV01!E1364,),"---")</f>
        <v>0</v>
      </c>
      <c r="F1364" s="59" t="str">
        <f>IFERROR(IF(VLOOKUP($D1364&amp;"-"&amp;$E1364,IF($C$4="TEB0187_REV01",CALC_CONN_TEB0187_REV01!$F:$I),4,0)="--","---",IF($C$4="TEB0187_REV01",CALC_CONN_TEB0187_REV01!$G1364&amp; " --&gt; " &amp;CALC_CONN_TEB0187_REV01!$I1364&amp; " --&gt; ")),"---")</f>
        <v>---</v>
      </c>
      <c r="G1364" s="59" t="str">
        <f>IFERROR(IF(VLOOKUP($D1364&amp;"-"&amp;$E1364,IF($C$4="TEB0187_REV01",CALC_CONN_TEB0187_REV01!$F:$H),3,0)="--",VLOOKUP($D1364&amp;"-"&amp;$E1364,IF($C$4="TEB0187_REV01",CALC_CONN_TEB0187_REV01!$F:$H),2,0),VLOOKUP($D1364&amp;"-"&amp;$E1364,IF($C$4="TEB0187_REV01",CALC_CONN_TEB0187_REV01!$F:$H),3,0)),"---")</f>
        <v>---</v>
      </c>
      <c r="H1364" s="59" t="str">
        <f>IFERROR(VLOOKUP(G1364,IF($C$4="TEB0187_REV01",CALC_CONN_TEB0187_REV01!$G:$T),14,0),"---")</f>
        <v>---</v>
      </c>
      <c r="I1364" s="59" t="str">
        <f>IFERROR(VLOOKUP($D1364&amp;"-"&amp;$E1364,IF($C$4="TEB0187_REV01",CALC_CONN_TEB0187_REV01!$F:$K,"???"),6,0),"---")</f>
        <v>---</v>
      </c>
      <c r="J1364" s="61" t="str">
        <f>IFERROR(VLOOKUP($D1364&amp;"-"&amp;$E1364,IF($C$4="TEB0187_REV01",CALC_CONN_TEB0187_REV01!$F:$M,"???"),8,0),"---")</f>
        <v>---</v>
      </c>
      <c r="K1364" s="62" t="str">
        <f>IFERROR(VLOOKUP($D1364&amp;"-"&amp;$E1364,IF($C$4="TEB0187_REV01",CALC_CONN_TEB0187_REV01!$F:$N),9,0),"---")</f>
        <v>---</v>
      </c>
      <c r="L1364" s="59" t="str">
        <f>IFERROR(VLOOKUP(K1364,B2B!$H$3:$I$2000,2,0),"---")</f>
        <v>---</v>
      </c>
      <c r="M1364" s="59" t="str">
        <f>IFERROR(VLOOKUP(L1364,IF($M$4="TEI0187_REV01",RAW_m_TEI0187_REV01!$AD:$AH),5,0),"---")</f>
        <v>---</v>
      </c>
      <c r="N1364" s="59" t="str">
        <f>IFERROR(VLOOKUP(L1364,IF($M$4="TEI0187_REV01",RAW_m_TEI0187_REV01!$AE:$AJ),6,0),"---")</f>
        <v>---</v>
      </c>
      <c r="O1364" s="63" t="str">
        <f>IFERROR(VLOOKUP(L1364,IF($M$4="TEI0187_REV01",RAW_m_TEI0187_REV01!$AD:$AE),2,0),"---")</f>
        <v>---</v>
      </c>
      <c r="P1364" s="59" t="str">
        <f>IFERROR(VLOOKUP(O1364,IF($M$4="TEI0187_REV01",RAW_m_TEI0187_REV01!$AJ:$AK),2,0),"---")</f>
        <v>---</v>
      </c>
      <c r="Q1364" s="59" t="str">
        <f>IFERROR(VLOOKUP(L1364,IF($M$4="TEI0187_REV01",RAW_m_TEI0187_REV01!$AD:$AF),3,0),"---")</f>
        <v>---</v>
      </c>
      <c r="R1364" s="59" t="str">
        <f>IFERROR(VLOOKUP(O1364,IF($M$4="TEI0187_REV01",RAW_m_TEI0187_REV01!$AE:$AG),3,0),"---")</f>
        <v>---</v>
      </c>
      <c r="S1364" s="59" t="str">
        <f t="shared" si="45"/>
        <v>---</v>
      </c>
    </row>
    <row r="1365" spans="2:19" ht="15" customHeight="1" x14ac:dyDescent="0.25">
      <c r="B1365" s="59">
        <f t="shared" si="46"/>
        <v>1360</v>
      </c>
      <c r="C1365" s="60">
        <f>IFERROR(IF($C$4="TEB0187_REV01",CALC_CONN_TEB0187_REV01!U1365,),"---")</f>
        <v>0</v>
      </c>
      <c r="D1365" s="59">
        <f>IFERROR(IF($C$4="TEB0187_REV01",CALC_CONN_TEB0187_REV01!D1365,),"---")</f>
        <v>0</v>
      </c>
      <c r="E1365" s="59">
        <f>IFERROR(IF($C$4="TEB0187_REV01",CALC_CONN_TEB0187_REV01!E1365,),"---")</f>
        <v>0</v>
      </c>
      <c r="F1365" s="59" t="str">
        <f>IFERROR(IF(VLOOKUP($D1365&amp;"-"&amp;$E1365,IF($C$4="TEB0187_REV01",CALC_CONN_TEB0187_REV01!$F:$I),4,0)="--","---",IF($C$4="TEB0187_REV01",CALC_CONN_TEB0187_REV01!$G1365&amp; " --&gt; " &amp;CALC_CONN_TEB0187_REV01!$I1365&amp; " --&gt; ")),"---")</f>
        <v>---</v>
      </c>
      <c r="G1365" s="59" t="str">
        <f>IFERROR(IF(VLOOKUP($D1365&amp;"-"&amp;$E1365,IF($C$4="TEB0187_REV01",CALC_CONN_TEB0187_REV01!$F:$H),3,0)="--",VLOOKUP($D1365&amp;"-"&amp;$E1365,IF($C$4="TEB0187_REV01",CALC_CONN_TEB0187_REV01!$F:$H),2,0),VLOOKUP($D1365&amp;"-"&amp;$E1365,IF($C$4="TEB0187_REV01",CALC_CONN_TEB0187_REV01!$F:$H),3,0)),"---")</f>
        <v>---</v>
      </c>
      <c r="H1365" s="59" t="str">
        <f>IFERROR(VLOOKUP(G1365,IF($C$4="TEB0187_REV01",CALC_CONN_TEB0187_REV01!$G:$T),14,0),"---")</f>
        <v>---</v>
      </c>
      <c r="I1365" s="59" t="str">
        <f>IFERROR(VLOOKUP($D1365&amp;"-"&amp;$E1365,IF($C$4="TEB0187_REV01",CALC_CONN_TEB0187_REV01!$F:$K,"???"),6,0),"---")</f>
        <v>---</v>
      </c>
      <c r="J1365" s="61" t="str">
        <f>IFERROR(VLOOKUP($D1365&amp;"-"&amp;$E1365,IF($C$4="TEB0187_REV01",CALC_CONN_TEB0187_REV01!$F:$M,"???"),8,0),"---")</f>
        <v>---</v>
      </c>
      <c r="K1365" s="62" t="str">
        <f>IFERROR(VLOOKUP($D1365&amp;"-"&amp;$E1365,IF($C$4="TEB0187_REV01",CALC_CONN_TEB0187_REV01!$F:$N),9,0),"---")</f>
        <v>---</v>
      </c>
      <c r="L1365" s="59" t="str">
        <f>IFERROR(VLOOKUP(K1365,B2B!$H$3:$I$2000,2,0),"---")</f>
        <v>---</v>
      </c>
      <c r="M1365" s="59" t="str">
        <f>IFERROR(VLOOKUP(L1365,IF($M$4="TEI0187_REV01",RAW_m_TEI0187_REV01!$AD:$AH),5,0),"---")</f>
        <v>---</v>
      </c>
      <c r="N1365" s="59" t="str">
        <f>IFERROR(VLOOKUP(L1365,IF($M$4="TEI0187_REV01",RAW_m_TEI0187_REV01!$AE:$AJ),6,0),"---")</f>
        <v>---</v>
      </c>
      <c r="O1365" s="63" t="str">
        <f>IFERROR(VLOOKUP(L1365,IF($M$4="TEI0187_REV01",RAW_m_TEI0187_REV01!$AD:$AE),2,0),"---")</f>
        <v>---</v>
      </c>
      <c r="P1365" s="59" t="str">
        <f>IFERROR(VLOOKUP(O1365,IF($M$4="TEI0187_REV01",RAW_m_TEI0187_REV01!$AJ:$AK),2,0),"---")</f>
        <v>---</v>
      </c>
      <c r="Q1365" s="59" t="str">
        <f>IFERROR(VLOOKUP(L1365,IF($M$4="TEI0187_REV01",RAW_m_TEI0187_REV01!$AD:$AF),3,0),"---")</f>
        <v>---</v>
      </c>
      <c r="R1365" s="59" t="str">
        <f>IFERROR(VLOOKUP(O1365,IF($M$4="TEI0187_REV01",RAW_m_TEI0187_REV01!$AE:$AG),3,0),"---")</f>
        <v>---</v>
      </c>
      <c r="S1365" s="59" t="str">
        <f t="shared" si="45"/>
        <v>---</v>
      </c>
    </row>
    <row r="1366" spans="2:19" ht="15" customHeight="1" x14ac:dyDescent="0.25">
      <c r="B1366" s="59">
        <f t="shared" si="46"/>
        <v>1361</v>
      </c>
      <c r="C1366" s="60">
        <f>IFERROR(IF($C$4="TEB0187_REV01",CALC_CONN_TEB0187_REV01!U1366,),"---")</f>
        <v>0</v>
      </c>
      <c r="D1366" s="59">
        <f>IFERROR(IF($C$4="TEB0187_REV01",CALC_CONN_TEB0187_REV01!D1366,),"---")</f>
        <v>0</v>
      </c>
      <c r="E1366" s="59">
        <f>IFERROR(IF($C$4="TEB0187_REV01",CALC_CONN_TEB0187_REV01!E1366,),"---")</f>
        <v>0</v>
      </c>
      <c r="F1366" s="59" t="str">
        <f>IFERROR(IF(VLOOKUP($D1366&amp;"-"&amp;$E1366,IF($C$4="TEB0187_REV01",CALC_CONN_TEB0187_REV01!$F:$I),4,0)="--","---",IF($C$4="TEB0187_REV01",CALC_CONN_TEB0187_REV01!$G1366&amp; " --&gt; " &amp;CALC_CONN_TEB0187_REV01!$I1366&amp; " --&gt; ")),"---")</f>
        <v>---</v>
      </c>
      <c r="G1366" s="59" t="str">
        <f>IFERROR(IF(VLOOKUP($D1366&amp;"-"&amp;$E1366,IF($C$4="TEB0187_REV01",CALC_CONN_TEB0187_REV01!$F:$H),3,0)="--",VLOOKUP($D1366&amp;"-"&amp;$E1366,IF($C$4="TEB0187_REV01",CALC_CONN_TEB0187_REV01!$F:$H),2,0),VLOOKUP($D1366&amp;"-"&amp;$E1366,IF($C$4="TEB0187_REV01",CALC_CONN_TEB0187_REV01!$F:$H),3,0)),"---")</f>
        <v>---</v>
      </c>
      <c r="H1366" s="59" t="str">
        <f>IFERROR(VLOOKUP(G1366,IF($C$4="TEB0187_REV01",CALC_CONN_TEB0187_REV01!$G:$T),14,0),"---")</f>
        <v>---</v>
      </c>
      <c r="I1366" s="59" t="str">
        <f>IFERROR(VLOOKUP($D1366&amp;"-"&amp;$E1366,IF($C$4="TEB0187_REV01",CALC_CONN_TEB0187_REV01!$F:$K,"???"),6,0),"---")</f>
        <v>---</v>
      </c>
      <c r="J1366" s="61" t="str">
        <f>IFERROR(VLOOKUP($D1366&amp;"-"&amp;$E1366,IF($C$4="TEB0187_REV01",CALC_CONN_TEB0187_REV01!$F:$M,"???"),8,0),"---")</f>
        <v>---</v>
      </c>
      <c r="K1366" s="62" t="str">
        <f>IFERROR(VLOOKUP($D1366&amp;"-"&amp;$E1366,IF($C$4="TEB0187_REV01",CALC_CONN_TEB0187_REV01!$F:$N),9,0),"---")</f>
        <v>---</v>
      </c>
      <c r="L1366" s="59" t="str">
        <f>IFERROR(VLOOKUP(K1366,B2B!$H$3:$I$2000,2,0),"---")</f>
        <v>---</v>
      </c>
      <c r="M1366" s="59" t="str">
        <f>IFERROR(VLOOKUP(L1366,IF($M$4="TEI0187_REV01",RAW_m_TEI0187_REV01!$AD:$AH),5,0),"---")</f>
        <v>---</v>
      </c>
      <c r="N1366" s="59" t="str">
        <f>IFERROR(VLOOKUP(L1366,IF($M$4="TEI0187_REV01",RAW_m_TEI0187_REV01!$AE:$AJ),6,0),"---")</f>
        <v>---</v>
      </c>
      <c r="O1366" s="63" t="str">
        <f>IFERROR(VLOOKUP(L1366,IF($M$4="TEI0187_REV01",RAW_m_TEI0187_REV01!$AD:$AE),2,0),"---")</f>
        <v>---</v>
      </c>
      <c r="P1366" s="59" t="str">
        <f>IFERROR(VLOOKUP(O1366,IF($M$4="TEI0187_REV01",RAW_m_TEI0187_REV01!$AJ:$AK),2,0),"---")</f>
        <v>---</v>
      </c>
      <c r="Q1366" s="59" t="str">
        <f>IFERROR(VLOOKUP(L1366,IF($M$4="TEI0187_REV01",RAW_m_TEI0187_REV01!$AD:$AF),3,0),"---")</f>
        <v>---</v>
      </c>
      <c r="R1366" s="59" t="str">
        <f>IFERROR(VLOOKUP(O1366,IF($M$4="TEI0187_REV01",RAW_m_TEI0187_REV01!$AE:$AG),3,0),"---")</f>
        <v>---</v>
      </c>
      <c r="S1366" s="59" t="str">
        <f t="shared" si="45"/>
        <v>---</v>
      </c>
    </row>
    <row r="1367" spans="2:19" ht="15" customHeight="1" x14ac:dyDescent="0.25">
      <c r="B1367" s="59">
        <f t="shared" si="46"/>
        <v>1362</v>
      </c>
      <c r="C1367" s="60">
        <f>IFERROR(IF($C$4="TEB0187_REV01",CALC_CONN_TEB0187_REV01!U1367,),"---")</f>
        <v>0</v>
      </c>
      <c r="D1367" s="59">
        <f>IFERROR(IF($C$4="TEB0187_REV01",CALC_CONN_TEB0187_REV01!D1367,),"---")</f>
        <v>0</v>
      </c>
      <c r="E1367" s="59">
        <f>IFERROR(IF($C$4="TEB0187_REV01",CALC_CONN_TEB0187_REV01!E1367,),"---")</f>
        <v>0</v>
      </c>
      <c r="F1367" s="59" t="str">
        <f>IFERROR(IF(VLOOKUP($D1367&amp;"-"&amp;$E1367,IF($C$4="TEB0187_REV01",CALC_CONN_TEB0187_REV01!$F:$I),4,0)="--","---",IF($C$4="TEB0187_REV01",CALC_CONN_TEB0187_REV01!$G1367&amp; " --&gt; " &amp;CALC_CONN_TEB0187_REV01!$I1367&amp; " --&gt; ")),"---")</f>
        <v>---</v>
      </c>
      <c r="G1367" s="59" t="str">
        <f>IFERROR(IF(VLOOKUP($D1367&amp;"-"&amp;$E1367,IF($C$4="TEB0187_REV01",CALC_CONN_TEB0187_REV01!$F:$H),3,0)="--",VLOOKUP($D1367&amp;"-"&amp;$E1367,IF($C$4="TEB0187_REV01",CALC_CONN_TEB0187_REV01!$F:$H),2,0),VLOOKUP($D1367&amp;"-"&amp;$E1367,IF($C$4="TEB0187_REV01",CALC_CONN_TEB0187_REV01!$F:$H),3,0)),"---")</f>
        <v>---</v>
      </c>
      <c r="H1367" s="59" t="str">
        <f>IFERROR(VLOOKUP(G1367,IF($C$4="TEB0187_REV01",CALC_CONN_TEB0187_REV01!$G:$T),14,0),"---")</f>
        <v>---</v>
      </c>
      <c r="I1367" s="59" t="str">
        <f>IFERROR(VLOOKUP($D1367&amp;"-"&amp;$E1367,IF($C$4="TEB0187_REV01",CALC_CONN_TEB0187_REV01!$F:$K,"???"),6,0),"---")</f>
        <v>---</v>
      </c>
      <c r="J1367" s="61" t="str">
        <f>IFERROR(VLOOKUP($D1367&amp;"-"&amp;$E1367,IF($C$4="TEB0187_REV01",CALC_CONN_TEB0187_REV01!$F:$M,"???"),8,0),"---")</f>
        <v>---</v>
      </c>
      <c r="K1367" s="62" t="str">
        <f>IFERROR(VLOOKUP($D1367&amp;"-"&amp;$E1367,IF($C$4="TEB0187_REV01",CALC_CONN_TEB0187_REV01!$F:$N),9,0),"---")</f>
        <v>---</v>
      </c>
      <c r="L1367" s="59" t="str">
        <f>IFERROR(VLOOKUP(K1367,B2B!$H$3:$I$2000,2,0),"---")</f>
        <v>---</v>
      </c>
      <c r="M1367" s="59" t="str">
        <f>IFERROR(VLOOKUP(L1367,IF($M$4="TEI0187_REV01",RAW_m_TEI0187_REV01!$AD:$AH),5,0),"---")</f>
        <v>---</v>
      </c>
      <c r="N1367" s="59" t="str">
        <f>IFERROR(VLOOKUP(L1367,IF($M$4="TEI0187_REV01",RAW_m_TEI0187_REV01!$AE:$AJ),6,0),"---")</f>
        <v>---</v>
      </c>
      <c r="O1367" s="63" t="str">
        <f>IFERROR(VLOOKUP(L1367,IF($M$4="TEI0187_REV01",RAW_m_TEI0187_REV01!$AD:$AE),2,0),"---")</f>
        <v>---</v>
      </c>
      <c r="P1367" s="59" t="str">
        <f>IFERROR(VLOOKUP(O1367,IF($M$4="TEI0187_REV01",RAW_m_TEI0187_REV01!$AJ:$AK),2,0),"---")</f>
        <v>---</v>
      </c>
      <c r="Q1367" s="59" t="str">
        <f>IFERROR(VLOOKUP(L1367,IF($M$4="TEI0187_REV01",RAW_m_TEI0187_REV01!$AD:$AF),3,0),"---")</f>
        <v>---</v>
      </c>
      <c r="R1367" s="59" t="str">
        <f>IFERROR(VLOOKUP(O1367,IF($M$4="TEI0187_REV01",RAW_m_TEI0187_REV01!$AE:$AG),3,0),"---")</f>
        <v>---</v>
      </c>
      <c r="S1367" s="59" t="str">
        <f t="shared" si="45"/>
        <v>---</v>
      </c>
    </row>
    <row r="1368" spans="2:19" ht="15" customHeight="1" x14ac:dyDescent="0.25">
      <c r="B1368" s="59">
        <f t="shared" si="46"/>
        <v>1363</v>
      </c>
      <c r="C1368" s="60">
        <f>IFERROR(IF($C$4="TEB0187_REV01",CALC_CONN_TEB0187_REV01!U1368,),"---")</f>
        <v>0</v>
      </c>
      <c r="D1368" s="59">
        <f>IFERROR(IF($C$4="TEB0187_REV01",CALC_CONN_TEB0187_REV01!D1368,),"---")</f>
        <v>0</v>
      </c>
      <c r="E1368" s="59">
        <f>IFERROR(IF($C$4="TEB0187_REV01",CALC_CONN_TEB0187_REV01!E1368,),"---")</f>
        <v>0</v>
      </c>
      <c r="F1368" s="59" t="str">
        <f>IFERROR(IF(VLOOKUP($D1368&amp;"-"&amp;$E1368,IF($C$4="TEB0187_REV01",CALC_CONN_TEB0187_REV01!$F:$I),4,0)="--","---",IF($C$4="TEB0187_REV01",CALC_CONN_TEB0187_REV01!$G1368&amp; " --&gt; " &amp;CALC_CONN_TEB0187_REV01!$I1368&amp; " --&gt; ")),"---")</f>
        <v>---</v>
      </c>
      <c r="G1368" s="59" t="str">
        <f>IFERROR(IF(VLOOKUP($D1368&amp;"-"&amp;$E1368,IF($C$4="TEB0187_REV01",CALC_CONN_TEB0187_REV01!$F:$H),3,0)="--",VLOOKUP($D1368&amp;"-"&amp;$E1368,IF($C$4="TEB0187_REV01",CALC_CONN_TEB0187_REV01!$F:$H),2,0),VLOOKUP($D1368&amp;"-"&amp;$E1368,IF($C$4="TEB0187_REV01",CALC_CONN_TEB0187_REV01!$F:$H),3,0)),"---")</f>
        <v>---</v>
      </c>
      <c r="H1368" s="59" t="str">
        <f>IFERROR(VLOOKUP(G1368,IF($C$4="TEB0187_REV01",CALC_CONN_TEB0187_REV01!$G:$T),14,0),"---")</f>
        <v>---</v>
      </c>
      <c r="I1368" s="59" t="str">
        <f>IFERROR(VLOOKUP($D1368&amp;"-"&amp;$E1368,IF($C$4="TEB0187_REV01",CALC_CONN_TEB0187_REV01!$F:$K,"???"),6,0),"---")</f>
        <v>---</v>
      </c>
      <c r="J1368" s="61" t="str">
        <f>IFERROR(VLOOKUP($D1368&amp;"-"&amp;$E1368,IF($C$4="TEB0187_REV01",CALC_CONN_TEB0187_REV01!$F:$M,"???"),8,0),"---")</f>
        <v>---</v>
      </c>
      <c r="K1368" s="62" t="str">
        <f>IFERROR(VLOOKUP($D1368&amp;"-"&amp;$E1368,IF($C$4="TEB0187_REV01",CALC_CONN_TEB0187_REV01!$F:$N),9,0),"---")</f>
        <v>---</v>
      </c>
      <c r="L1368" s="59" t="str">
        <f>IFERROR(VLOOKUP(K1368,B2B!$H$3:$I$2000,2,0),"---")</f>
        <v>---</v>
      </c>
      <c r="M1368" s="59" t="str">
        <f>IFERROR(VLOOKUP(L1368,IF($M$4="TEI0187_REV01",RAW_m_TEI0187_REV01!$AD:$AH),5,0),"---")</f>
        <v>---</v>
      </c>
      <c r="N1368" s="59" t="str">
        <f>IFERROR(VLOOKUP(L1368,IF($M$4="TEI0187_REV01",RAW_m_TEI0187_REV01!$AE:$AJ),6,0),"---")</f>
        <v>---</v>
      </c>
      <c r="O1368" s="63" t="str">
        <f>IFERROR(VLOOKUP(L1368,IF($M$4="TEI0187_REV01",RAW_m_TEI0187_REV01!$AD:$AE),2,0),"---")</f>
        <v>---</v>
      </c>
      <c r="P1368" s="59" t="str">
        <f>IFERROR(VLOOKUP(O1368,IF($M$4="TEI0187_REV01",RAW_m_TEI0187_REV01!$AJ:$AK),2,0),"---")</f>
        <v>---</v>
      </c>
      <c r="Q1368" s="59" t="str">
        <f>IFERROR(VLOOKUP(L1368,IF($M$4="TEI0187_REV01",RAW_m_TEI0187_REV01!$AD:$AF),3,0),"---")</f>
        <v>---</v>
      </c>
      <c r="R1368" s="59" t="str">
        <f>IFERROR(VLOOKUP(O1368,IF($M$4="TEI0187_REV01",RAW_m_TEI0187_REV01!$AE:$AG),3,0),"---")</f>
        <v>---</v>
      </c>
      <c r="S1368" s="59" t="str">
        <f t="shared" si="45"/>
        <v>---</v>
      </c>
    </row>
    <row r="1369" spans="2:19" ht="15" customHeight="1" x14ac:dyDescent="0.25">
      <c r="B1369" s="59">
        <f t="shared" si="46"/>
        <v>1364</v>
      </c>
      <c r="C1369" s="60">
        <f>IFERROR(IF($C$4="TEB0187_REV01",CALC_CONN_TEB0187_REV01!U1369,),"---")</f>
        <v>0</v>
      </c>
      <c r="D1369" s="59">
        <f>IFERROR(IF($C$4="TEB0187_REV01",CALC_CONN_TEB0187_REV01!D1369,),"---")</f>
        <v>0</v>
      </c>
      <c r="E1369" s="59">
        <f>IFERROR(IF($C$4="TEB0187_REV01",CALC_CONN_TEB0187_REV01!E1369,),"---")</f>
        <v>0</v>
      </c>
      <c r="F1369" s="59" t="str">
        <f>IFERROR(IF(VLOOKUP($D1369&amp;"-"&amp;$E1369,IF($C$4="TEB0187_REV01",CALC_CONN_TEB0187_REV01!$F:$I),4,0)="--","---",IF($C$4="TEB0187_REV01",CALC_CONN_TEB0187_REV01!$G1369&amp; " --&gt; " &amp;CALC_CONN_TEB0187_REV01!$I1369&amp; " --&gt; ")),"---")</f>
        <v>---</v>
      </c>
      <c r="G1369" s="59" t="str">
        <f>IFERROR(IF(VLOOKUP($D1369&amp;"-"&amp;$E1369,IF($C$4="TEB0187_REV01",CALC_CONN_TEB0187_REV01!$F:$H),3,0)="--",VLOOKUP($D1369&amp;"-"&amp;$E1369,IF($C$4="TEB0187_REV01",CALC_CONN_TEB0187_REV01!$F:$H),2,0),VLOOKUP($D1369&amp;"-"&amp;$E1369,IF($C$4="TEB0187_REV01",CALC_CONN_TEB0187_REV01!$F:$H),3,0)),"---")</f>
        <v>---</v>
      </c>
      <c r="H1369" s="59" t="str">
        <f>IFERROR(VLOOKUP(G1369,IF($C$4="TEB0187_REV01",CALC_CONN_TEB0187_REV01!$G:$T),14,0),"---")</f>
        <v>---</v>
      </c>
      <c r="I1369" s="59" t="str">
        <f>IFERROR(VLOOKUP($D1369&amp;"-"&amp;$E1369,IF($C$4="TEB0187_REV01",CALC_CONN_TEB0187_REV01!$F:$K,"???"),6,0),"---")</f>
        <v>---</v>
      </c>
      <c r="J1369" s="61" t="str">
        <f>IFERROR(VLOOKUP($D1369&amp;"-"&amp;$E1369,IF($C$4="TEB0187_REV01",CALC_CONN_TEB0187_REV01!$F:$M,"???"),8,0),"---")</f>
        <v>---</v>
      </c>
      <c r="K1369" s="62" t="str">
        <f>IFERROR(VLOOKUP($D1369&amp;"-"&amp;$E1369,IF($C$4="TEB0187_REV01",CALC_CONN_TEB0187_REV01!$F:$N),9,0),"---")</f>
        <v>---</v>
      </c>
      <c r="L1369" s="59" t="str">
        <f>IFERROR(VLOOKUP(K1369,B2B!$H$3:$I$2000,2,0),"---")</f>
        <v>---</v>
      </c>
      <c r="M1369" s="59" t="str">
        <f>IFERROR(VLOOKUP(L1369,IF($M$4="TEI0187_REV01",RAW_m_TEI0187_REV01!$AD:$AH),5,0),"---")</f>
        <v>---</v>
      </c>
      <c r="N1369" s="59" t="str">
        <f>IFERROR(VLOOKUP(L1369,IF($M$4="TEI0187_REV01",RAW_m_TEI0187_REV01!$AE:$AJ),6,0),"---")</f>
        <v>---</v>
      </c>
      <c r="O1369" s="63" t="str">
        <f>IFERROR(VLOOKUP(L1369,IF($M$4="TEI0187_REV01",RAW_m_TEI0187_REV01!$AD:$AE),2,0),"---")</f>
        <v>---</v>
      </c>
      <c r="P1369" s="59" t="str">
        <f>IFERROR(VLOOKUP(O1369,IF($M$4="TEI0187_REV01",RAW_m_TEI0187_REV01!$AJ:$AK),2,0),"---")</f>
        <v>---</v>
      </c>
      <c r="Q1369" s="59" t="str">
        <f>IFERROR(VLOOKUP(L1369,IF($M$4="TEI0187_REV01",RAW_m_TEI0187_REV01!$AD:$AF),3,0),"---")</f>
        <v>---</v>
      </c>
      <c r="R1369" s="59" t="str">
        <f>IFERROR(VLOOKUP(O1369,IF($M$4="TEI0187_REV01",RAW_m_TEI0187_REV01!$AE:$AG),3,0),"---")</f>
        <v>---</v>
      </c>
      <c r="S1369" s="59" t="str">
        <f t="shared" si="45"/>
        <v>---</v>
      </c>
    </row>
    <row r="1370" spans="2:19" ht="15" customHeight="1" x14ac:dyDescent="0.25">
      <c r="B1370" s="59">
        <f t="shared" si="46"/>
        <v>1365</v>
      </c>
      <c r="C1370" s="60">
        <f>IFERROR(IF($C$4="TEB0187_REV01",CALC_CONN_TEB0187_REV01!U1370,),"---")</f>
        <v>0</v>
      </c>
      <c r="D1370" s="59">
        <f>IFERROR(IF($C$4="TEB0187_REV01",CALC_CONN_TEB0187_REV01!D1370,),"---")</f>
        <v>0</v>
      </c>
      <c r="E1370" s="59">
        <f>IFERROR(IF($C$4="TEB0187_REV01",CALC_CONN_TEB0187_REV01!E1370,),"---")</f>
        <v>0</v>
      </c>
      <c r="F1370" s="59" t="str">
        <f>IFERROR(IF(VLOOKUP($D1370&amp;"-"&amp;$E1370,IF($C$4="TEB0187_REV01",CALC_CONN_TEB0187_REV01!$F:$I),4,0)="--","---",IF($C$4="TEB0187_REV01",CALC_CONN_TEB0187_REV01!$G1370&amp; " --&gt; " &amp;CALC_CONN_TEB0187_REV01!$I1370&amp; " --&gt; ")),"---")</f>
        <v>---</v>
      </c>
      <c r="G1370" s="59" t="str">
        <f>IFERROR(IF(VLOOKUP($D1370&amp;"-"&amp;$E1370,IF($C$4="TEB0187_REV01",CALC_CONN_TEB0187_REV01!$F:$H),3,0)="--",VLOOKUP($D1370&amp;"-"&amp;$E1370,IF($C$4="TEB0187_REV01",CALC_CONN_TEB0187_REV01!$F:$H),2,0),VLOOKUP($D1370&amp;"-"&amp;$E1370,IF($C$4="TEB0187_REV01",CALC_CONN_TEB0187_REV01!$F:$H),3,0)),"---")</f>
        <v>---</v>
      </c>
      <c r="H1370" s="59" t="str">
        <f>IFERROR(VLOOKUP(G1370,IF($C$4="TEB0187_REV01",CALC_CONN_TEB0187_REV01!$G:$T),14,0),"---")</f>
        <v>---</v>
      </c>
      <c r="I1370" s="59" t="str">
        <f>IFERROR(VLOOKUP($D1370&amp;"-"&amp;$E1370,IF($C$4="TEB0187_REV01",CALC_CONN_TEB0187_REV01!$F:$K,"???"),6,0),"---")</f>
        <v>---</v>
      </c>
      <c r="J1370" s="61" t="str">
        <f>IFERROR(VLOOKUP($D1370&amp;"-"&amp;$E1370,IF($C$4="TEB0187_REV01",CALC_CONN_TEB0187_REV01!$F:$M,"???"),8,0),"---")</f>
        <v>---</v>
      </c>
      <c r="K1370" s="62" t="str">
        <f>IFERROR(VLOOKUP($D1370&amp;"-"&amp;$E1370,IF($C$4="TEB0187_REV01",CALC_CONN_TEB0187_REV01!$F:$N),9,0),"---")</f>
        <v>---</v>
      </c>
      <c r="L1370" s="59" t="str">
        <f>IFERROR(VLOOKUP(K1370,B2B!$H$3:$I$2000,2,0),"---")</f>
        <v>---</v>
      </c>
      <c r="M1370" s="59" t="str">
        <f>IFERROR(VLOOKUP(L1370,IF($M$4="TEI0187_REV01",RAW_m_TEI0187_REV01!$AD:$AH),5,0),"---")</f>
        <v>---</v>
      </c>
      <c r="N1370" s="59" t="str">
        <f>IFERROR(VLOOKUP(L1370,IF($M$4="TEI0187_REV01",RAW_m_TEI0187_REV01!$AE:$AJ),6,0),"---")</f>
        <v>---</v>
      </c>
      <c r="O1370" s="63" t="str">
        <f>IFERROR(VLOOKUP(L1370,IF($M$4="TEI0187_REV01",RAW_m_TEI0187_REV01!$AD:$AE),2,0),"---")</f>
        <v>---</v>
      </c>
      <c r="P1370" s="59" t="str">
        <f>IFERROR(VLOOKUP(O1370,IF($M$4="TEI0187_REV01",RAW_m_TEI0187_REV01!$AJ:$AK),2,0),"---")</f>
        <v>---</v>
      </c>
      <c r="Q1370" s="59" t="str">
        <f>IFERROR(VLOOKUP(L1370,IF($M$4="TEI0187_REV01",RAW_m_TEI0187_REV01!$AD:$AF),3,0),"---")</f>
        <v>---</v>
      </c>
      <c r="R1370" s="59" t="str">
        <f>IFERROR(VLOOKUP(O1370,IF($M$4="TEI0187_REV01",RAW_m_TEI0187_REV01!$AE:$AG),3,0),"---")</f>
        <v>---</v>
      </c>
      <c r="S1370" s="59" t="str">
        <f t="shared" si="45"/>
        <v>---</v>
      </c>
    </row>
    <row r="1371" spans="2:19" ht="15" customHeight="1" x14ac:dyDescent="0.25">
      <c r="B1371" s="59">
        <f t="shared" si="46"/>
        <v>1366</v>
      </c>
      <c r="C1371" s="60">
        <f>IFERROR(IF($C$4="TEB0187_REV01",CALC_CONN_TEB0187_REV01!U1371,),"---")</f>
        <v>0</v>
      </c>
      <c r="D1371" s="59">
        <f>IFERROR(IF($C$4="TEB0187_REV01",CALC_CONN_TEB0187_REV01!D1371,),"---")</f>
        <v>0</v>
      </c>
      <c r="E1371" s="59">
        <f>IFERROR(IF($C$4="TEB0187_REV01",CALC_CONN_TEB0187_REV01!E1371,),"---")</f>
        <v>0</v>
      </c>
      <c r="F1371" s="59" t="str">
        <f>IFERROR(IF(VLOOKUP($D1371&amp;"-"&amp;$E1371,IF($C$4="TEB0187_REV01",CALC_CONN_TEB0187_REV01!$F:$I),4,0)="--","---",IF($C$4="TEB0187_REV01",CALC_CONN_TEB0187_REV01!$G1371&amp; " --&gt; " &amp;CALC_CONN_TEB0187_REV01!$I1371&amp; " --&gt; ")),"---")</f>
        <v>---</v>
      </c>
      <c r="G1371" s="59" t="str">
        <f>IFERROR(IF(VLOOKUP($D1371&amp;"-"&amp;$E1371,IF($C$4="TEB0187_REV01",CALC_CONN_TEB0187_REV01!$F:$H),3,0)="--",VLOOKUP($D1371&amp;"-"&amp;$E1371,IF($C$4="TEB0187_REV01",CALC_CONN_TEB0187_REV01!$F:$H),2,0),VLOOKUP($D1371&amp;"-"&amp;$E1371,IF($C$4="TEB0187_REV01",CALC_CONN_TEB0187_REV01!$F:$H),3,0)),"---")</f>
        <v>---</v>
      </c>
      <c r="H1371" s="59" t="str">
        <f>IFERROR(VLOOKUP(G1371,IF($C$4="TEB0187_REV01",CALC_CONN_TEB0187_REV01!$G:$T),14,0),"---")</f>
        <v>---</v>
      </c>
      <c r="I1371" s="59" t="str">
        <f>IFERROR(VLOOKUP($D1371&amp;"-"&amp;$E1371,IF($C$4="TEB0187_REV01",CALC_CONN_TEB0187_REV01!$F:$K,"???"),6,0),"---")</f>
        <v>---</v>
      </c>
      <c r="J1371" s="61" t="str">
        <f>IFERROR(VLOOKUP($D1371&amp;"-"&amp;$E1371,IF($C$4="TEB0187_REV01",CALC_CONN_TEB0187_REV01!$F:$M,"???"),8,0),"---")</f>
        <v>---</v>
      </c>
      <c r="K1371" s="62" t="str">
        <f>IFERROR(VLOOKUP($D1371&amp;"-"&amp;$E1371,IF($C$4="TEB0187_REV01",CALC_CONN_TEB0187_REV01!$F:$N),9,0),"---")</f>
        <v>---</v>
      </c>
      <c r="L1371" s="59" t="str">
        <f>IFERROR(VLOOKUP(K1371,B2B!$H$3:$I$2000,2,0),"---")</f>
        <v>---</v>
      </c>
      <c r="M1371" s="59" t="str">
        <f>IFERROR(VLOOKUP(L1371,IF($M$4="TEI0187_REV01",RAW_m_TEI0187_REV01!$AD:$AH),5,0),"---")</f>
        <v>---</v>
      </c>
      <c r="N1371" s="59" t="str">
        <f>IFERROR(VLOOKUP(L1371,IF($M$4="TEI0187_REV01",RAW_m_TEI0187_REV01!$AE:$AJ),6,0),"---")</f>
        <v>---</v>
      </c>
      <c r="O1371" s="63" t="str">
        <f>IFERROR(VLOOKUP(L1371,IF($M$4="TEI0187_REV01",RAW_m_TEI0187_REV01!$AD:$AE),2,0),"---")</f>
        <v>---</v>
      </c>
      <c r="P1371" s="59" t="str">
        <f>IFERROR(VLOOKUP(O1371,IF($M$4="TEI0187_REV01",RAW_m_TEI0187_REV01!$AJ:$AK),2,0),"---")</f>
        <v>---</v>
      </c>
      <c r="Q1371" s="59" t="str">
        <f>IFERROR(VLOOKUP(L1371,IF($M$4="TEI0187_REV01",RAW_m_TEI0187_REV01!$AD:$AF),3,0),"---")</f>
        <v>---</v>
      </c>
      <c r="R1371" s="59" t="str">
        <f>IFERROR(VLOOKUP(O1371,IF($M$4="TEI0187_REV01",RAW_m_TEI0187_REV01!$AE:$AG),3,0),"---")</f>
        <v>---</v>
      </c>
      <c r="S1371" s="59" t="str">
        <f t="shared" si="45"/>
        <v>---</v>
      </c>
    </row>
    <row r="1372" spans="2:19" ht="15" customHeight="1" x14ac:dyDescent="0.25">
      <c r="B1372" s="59">
        <f t="shared" si="46"/>
        <v>1367</v>
      </c>
      <c r="C1372" s="60">
        <f>IFERROR(IF($C$4="TEB0187_REV01",CALC_CONN_TEB0187_REV01!U1372,),"---")</f>
        <v>0</v>
      </c>
      <c r="D1372" s="59">
        <f>IFERROR(IF($C$4="TEB0187_REV01",CALC_CONN_TEB0187_REV01!D1372,),"---")</f>
        <v>0</v>
      </c>
      <c r="E1372" s="59">
        <f>IFERROR(IF($C$4="TEB0187_REV01",CALC_CONN_TEB0187_REV01!E1372,),"---")</f>
        <v>0</v>
      </c>
      <c r="F1372" s="59" t="str">
        <f>IFERROR(IF(VLOOKUP($D1372&amp;"-"&amp;$E1372,IF($C$4="TEB0187_REV01",CALC_CONN_TEB0187_REV01!$F:$I),4,0)="--","---",IF($C$4="TEB0187_REV01",CALC_CONN_TEB0187_REV01!$G1372&amp; " --&gt; " &amp;CALC_CONN_TEB0187_REV01!$I1372&amp; " --&gt; ")),"---")</f>
        <v>---</v>
      </c>
      <c r="G1372" s="59" t="str">
        <f>IFERROR(IF(VLOOKUP($D1372&amp;"-"&amp;$E1372,IF($C$4="TEB0187_REV01",CALC_CONN_TEB0187_REV01!$F:$H),3,0)="--",VLOOKUP($D1372&amp;"-"&amp;$E1372,IF($C$4="TEB0187_REV01",CALC_CONN_TEB0187_REV01!$F:$H),2,0),VLOOKUP($D1372&amp;"-"&amp;$E1372,IF($C$4="TEB0187_REV01",CALC_CONN_TEB0187_REV01!$F:$H),3,0)),"---")</f>
        <v>---</v>
      </c>
      <c r="H1372" s="59" t="str">
        <f>IFERROR(VLOOKUP(G1372,IF($C$4="TEB0187_REV01",CALC_CONN_TEB0187_REV01!$G:$T),14,0),"---")</f>
        <v>---</v>
      </c>
      <c r="I1372" s="59" t="str">
        <f>IFERROR(VLOOKUP($D1372&amp;"-"&amp;$E1372,IF($C$4="TEB0187_REV01",CALC_CONN_TEB0187_REV01!$F:$K,"???"),6,0),"---")</f>
        <v>---</v>
      </c>
      <c r="J1372" s="61" t="str">
        <f>IFERROR(VLOOKUP($D1372&amp;"-"&amp;$E1372,IF($C$4="TEB0187_REV01",CALC_CONN_TEB0187_REV01!$F:$M,"???"),8,0),"---")</f>
        <v>---</v>
      </c>
      <c r="K1372" s="62" t="str">
        <f>IFERROR(VLOOKUP($D1372&amp;"-"&amp;$E1372,IF($C$4="TEB0187_REV01",CALC_CONN_TEB0187_REV01!$F:$N),9,0),"---")</f>
        <v>---</v>
      </c>
      <c r="L1372" s="59" t="str">
        <f>IFERROR(VLOOKUP(K1372,B2B!$H$3:$I$2000,2,0),"---")</f>
        <v>---</v>
      </c>
      <c r="M1372" s="59" t="str">
        <f>IFERROR(VLOOKUP(L1372,IF($M$4="TEI0187_REV01",RAW_m_TEI0187_REV01!$AD:$AH),5,0),"---")</f>
        <v>---</v>
      </c>
      <c r="N1372" s="59" t="str">
        <f>IFERROR(VLOOKUP(L1372,IF($M$4="TEI0187_REV01",RAW_m_TEI0187_REV01!$AE:$AJ),6,0),"---")</f>
        <v>---</v>
      </c>
      <c r="O1372" s="63" t="str">
        <f>IFERROR(VLOOKUP(L1372,IF($M$4="TEI0187_REV01",RAW_m_TEI0187_REV01!$AD:$AE),2,0),"---")</f>
        <v>---</v>
      </c>
      <c r="P1372" s="59" t="str">
        <f>IFERROR(VLOOKUP(O1372,IF($M$4="TEI0187_REV01",RAW_m_TEI0187_REV01!$AJ:$AK),2,0),"---")</f>
        <v>---</v>
      </c>
      <c r="Q1372" s="59" t="str">
        <f>IFERROR(VLOOKUP(L1372,IF($M$4="TEI0187_REV01",RAW_m_TEI0187_REV01!$AD:$AF),3,0),"---")</f>
        <v>---</v>
      </c>
      <c r="R1372" s="59" t="str">
        <f>IFERROR(VLOOKUP(O1372,IF($M$4="TEI0187_REV01",RAW_m_TEI0187_REV01!$AE:$AG),3,0),"---")</f>
        <v>---</v>
      </c>
      <c r="S1372" s="59" t="str">
        <f t="shared" si="45"/>
        <v>---</v>
      </c>
    </row>
    <row r="1373" spans="2:19" ht="15" customHeight="1" x14ac:dyDescent="0.25">
      <c r="B1373" s="59">
        <f t="shared" si="46"/>
        <v>1368</v>
      </c>
      <c r="C1373" s="60">
        <f>IFERROR(IF($C$4="TEB0187_REV01",CALC_CONN_TEB0187_REV01!U1373,),"---")</f>
        <v>0</v>
      </c>
      <c r="D1373" s="59">
        <f>IFERROR(IF($C$4="TEB0187_REV01",CALC_CONN_TEB0187_REV01!D1373,),"---")</f>
        <v>0</v>
      </c>
      <c r="E1373" s="59">
        <f>IFERROR(IF($C$4="TEB0187_REV01",CALC_CONN_TEB0187_REV01!E1373,),"---")</f>
        <v>0</v>
      </c>
      <c r="F1373" s="59" t="str">
        <f>IFERROR(IF(VLOOKUP($D1373&amp;"-"&amp;$E1373,IF($C$4="TEB0187_REV01",CALC_CONN_TEB0187_REV01!$F:$I),4,0)="--","---",IF($C$4="TEB0187_REV01",CALC_CONN_TEB0187_REV01!$G1373&amp; " --&gt; " &amp;CALC_CONN_TEB0187_REV01!$I1373&amp; " --&gt; ")),"---")</f>
        <v>---</v>
      </c>
      <c r="G1373" s="59" t="str">
        <f>IFERROR(IF(VLOOKUP($D1373&amp;"-"&amp;$E1373,IF($C$4="TEB0187_REV01",CALC_CONN_TEB0187_REV01!$F:$H),3,0)="--",VLOOKUP($D1373&amp;"-"&amp;$E1373,IF($C$4="TEB0187_REV01",CALC_CONN_TEB0187_REV01!$F:$H),2,0),VLOOKUP($D1373&amp;"-"&amp;$E1373,IF($C$4="TEB0187_REV01",CALC_CONN_TEB0187_REV01!$F:$H),3,0)),"---")</f>
        <v>---</v>
      </c>
      <c r="H1373" s="59" t="str">
        <f>IFERROR(VLOOKUP(G1373,IF($C$4="TEB0187_REV01",CALC_CONN_TEB0187_REV01!$G:$T),14,0),"---")</f>
        <v>---</v>
      </c>
      <c r="I1373" s="59" t="str">
        <f>IFERROR(VLOOKUP($D1373&amp;"-"&amp;$E1373,IF($C$4="TEB0187_REV01",CALC_CONN_TEB0187_REV01!$F:$K,"???"),6,0),"---")</f>
        <v>---</v>
      </c>
      <c r="J1373" s="61" t="str">
        <f>IFERROR(VLOOKUP($D1373&amp;"-"&amp;$E1373,IF($C$4="TEB0187_REV01",CALC_CONN_TEB0187_REV01!$F:$M,"???"),8,0),"---")</f>
        <v>---</v>
      </c>
      <c r="K1373" s="62" t="str">
        <f>IFERROR(VLOOKUP($D1373&amp;"-"&amp;$E1373,IF($C$4="TEB0187_REV01",CALC_CONN_TEB0187_REV01!$F:$N),9,0),"---")</f>
        <v>---</v>
      </c>
      <c r="L1373" s="59" t="str">
        <f>IFERROR(VLOOKUP(K1373,B2B!$H$3:$I$2000,2,0),"---")</f>
        <v>---</v>
      </c>
      <c r="M1373" s="59" t="str">
        <f>IFERROR(VLOOKUP(L1373,IF($M$4="TEI0187_REV01",RAW_m_TEI0187_REV01!$AD:$AH),5,0),"---")</f>
        <v>---</v>
      </c>
      <c r="N1373" s="59" t="str">
        <f>IFERROR(VLOOKUP(L1373,IF($M$4="TEI0187_REV01",RAW_m_TEI0187_REV01!$AE:$AJ),6,0),"---")</f>
        <v>---</v>
      </c>
      <c r="O1373" s="63" t="str">
        <f>IFERROR(VLOOKUP(L1373,IF($M$4="TEI0187_REV01",RAW_m_TEI0187_REV01!$AD:$AE),2,0),"---")</f>
        <v>---</v>
      </c>
      <c r="P1373" s="59" t="str">
        <f>IFERROR(VLOOKUP(O1373,IF($M$4="TEI0187_REV01",RAW_m_TEI0187_REV01!$AJ:$AK),2,0),"---")</f>
        <v>---</v>
      </c>
      <c r="Q1373" s="59" t="str">
        <f>IFERROR(VLOOKUP(L1373,IF($M$4="TEI0187_REV01",RAW_m_TEI0187_REV01!$AD:$AF),3,0),"---")</f>
        <v>---</v>
      </c>
      <c r="R1373" s="59" t="str">
        <f>IFERROR(VLOOKUP(O1373,IF($M$4="TEI0187_REV01",RAW_m_TEI0187_REV01!$AE:$AG),3,0),"---")</f>
        <v>---</v>
      </c>
      <c r="S1373" s="59" t="str">
        <f t="shared" si="45"/>
        <v>---</v>
      </c>
    </row>
    <row r="1374" spans="2:19" ht="15" customHeight="1" x14ac:dyDescent="0.25">
      <c r="B1374" s="59">
        <f t="shared" si="46"/>
        <v>1369</v>
      </c>
      <c r="C1374" s="60">
        <f>IFERROR(IF($C$4="TEB0187_REV01",CALC_CONN_TEB0187_REV01!U1374,),"---")</f>
        <v>0</v>
      </c>
      <c r="D1374" s="59">
        <f>IFERROR(IF($C$4="TEB0187_REV01",CALC_CONN_TEB0187_REV01!D1374,),"---")</f>
        <v>0</v>
      </c>
      <c r="E1374" s="59">
        <f>IFERROR(IF($C$4="TEB0187_REV01",CALC_CONN_TEB0187_REV01!E1374,),"---")</f>
        <v>0</v>
      </c>
      <c r="F1374" s="59" t="str">
        <f>IFERROR(IF(VLOOKUP($D1374&amp;"-"&amp;$E1374,IF($C$4="TEB0187_REV01",CALC_CONN_TEB0187_REV01!$F:$I),4,0)="--","---",IF($C$4="TEB0187_REV01",CALC_CONN_TEB0187_REV01!$G1374&amp; " --&gt; " &amp;CALC_CONN_TEB0187_REV01!$I1374&amp; " --&gt; ")),"---")</f>
        <v>---</v>
      </c>
      <c r="G1374" s="59" t="str">
        <f>IFERROR(IF(VLOOKUP($D1374&amp;"-"&amp;$E1374,IF($C$4="TEB0187_REV01",CALC_CONN_TEB0187_REV01!$F:$H),3,0)="--",VLOOKUP($D1374&amp;"-"&amp;$E1374,IF($C$4="TEB0187_REV01",CALC_CONN_TEB0187_REV01!$F:$H),2,0),VLOOKUP($D1374&amp;"-"&amp;$E1374,IF($C$4="TEB0187_REV01",CALC_CONN_TEB0187_REV01!$F:$H),3,0)),"---")</f>
        <v>---</v>
      </c>
      <c r="H1374" s="59" t="str">
        <f>IFERROR(VLOOKUP(G1374,IF($C$4="TEB0187_REV01",CALC_CONN_TEB0187_REV01!$G:$T),14,0),"---")</f>
        <v>---</v>
      </c>
      <c r="I1374" s="59" t="str">
        <f>IFERROR(VLOOKUP($D1374&amp;"-"&amp;$E1374,IF($C$4="TEB0187_REV01",CALC_CONN_TEB0187_REV01!$F:$K,"???"),6,0),"---")</f>
        <v>---</v>
      </c>
      <c r="J1374" s="61" t="str">
        <f>IFERROR(VLOOKUP($D1374&amp;"-"&amp;$E1374,IF($C$4="TEB0187_REV01",CALC_CONN_TEB0187_REV01!$F:$M,"???"),8,0),"---")</f>
        <v>---</v>
      </c>
      <c r="K1374" s="62" t="str">
        <f>IFERROR(VLOOKUP($D1374&amp;"-"&amp;$E1374,IF($C$4="TEB0187_REV01",CALC_CONN_TEB0187_REV01!$F:$N),9,0),"---")</f>
        <v>---</v>
      </c>
      <c r="L1374" s="59" t="str">
        <f>IFERROR(VLOOKUP(K1374,B2B!$H$3:$I$2000,2,0),"---")</f>
        <v>---</v>
      </c>
      <c r="M1374" s="59" t="str">
        <f>IFERROR(VLOOKUP(L1374,IF($M$4="TEI0187_REV01",RAW_m_TEI0187_REV01!$AD:$AH),5,0),"---")</f>
        <v>---</v>
      </c>
      <c r="N1374" s="59" t="str">
        <f>IFERROR(VLOOKUP(L1374,IF($M$4="TEI0187_REV01",RAW_m_TEI0187_REV01!$AE:$AJ),6,0),"---")</f>
        <v>---</v>
      </c>
      <c r="O1374" s="63" t="str">
        <f>IFERROR(VLOOKUP(L1374,IF($M$4="TEI0187_REV01",RAW_m_TEI0187_REV01!$AD:$AE),2,0),"---")</f>
        <v>---</v>
      </c>
      <c r="P1374" s="59" t="str">
        <f>IFERROR(VLOOKUP(O1374,IF($M$4="TEI0187_REV01",RAW_m_TEI0187_REV01!$AJ:$AK),2,0),"---")</f>
        <v>---</v>
      </c>
      <c r="Q1374" s="59" t="str">
        <f>IFERROR(VLOOKUP(L1374,IF($M$4="TEI0187_REV01",RAW_m_TEI0187_REV01!$AD:$AF),3,0),"---")</f>
        <v>---</v>
      </c>
      <c r="R1374" s="59" t="str">
        <f>IFERROR(VLOOKUP(O1374,IF($M$4="TEI0187_REV01",RAW_m_TEI0187_REV01!$AE:$AG),3,0),"---")</f>
        <v>---</v>
      </c>
      <c r="S1374" s="59" t="str">
        <f t="shared" si="45"/>
        <v>---</v>
      </c>
    </row>
    <row r="1375" spans="2:19" ht="15" customHeight="1" x14ac:dyDescent="0.25">
      <c r="B1375" s="59">
        <f t="shared" si="46"/>
        <v>1370</v>
      </c>
      <c r="C1375" s="60">
        <f>IFERROR(IF($C$4="TEB0187_REV01",CALC_CONN_TEB0187_REV01!U1375,),"---")</f>
        <v>0</v>
      </c>
      <c r="D1375" s="59">
        <f>IFERROR(IF($C$4="TEB0187_REV01",CALC_CONN_TEB0187_REV01!D1375,),"---")</f>
        <v>0</v>
      </c>
      <c r="E1375" s="59">
        <f>IFERROR(IF($C$4="TEB0187_REV01",CALC_CONN_TEB0187_REV01!E1375,),"---")</f>
        <v>0</v>
      </c>
      <c r="F1375" s="59" t="str">
        <f>IFERROR(IF(VLOOKUP($D1375&amp;"-"&amp;$E1375,IF($C$4="TEB0187_REV01",CALC_CONN_TEB0187_REV01!$F:$I),4,0)="--","---",IF($C$4="TEB0187_REV01",CALC_CONN_TEB0187_REV01!$G1375&amp; " --&gt; " &amp;CALC_CONN_TEB0187_REV01!$I1375&amp; " --&gt; ")),"---")</f>
        <v>---</v>
      </c>
      <c r="G1375" s="59" t="str">
        <f>IFERROR(IF(VLOOKUP($D1375&amp;"-"&amp;$E1375,IF($C$4="TEB0187_REV01",CALC_CONN_TEB0187_REV01!$F:$H),3,0)="--",VLOOKUP($D1375&amp;"-"&amp;$E1375,IF($C$4="TEB0187_REV01",CALC_CONN_TEB0187_REV01!$F:$H),2,0),VLOOKUP($D1375&amp;"-"&amp;$E1375,IF($C$4="TEB0187_REV01",CALC_CONN_TEB0187_REV01!$F:$H),3,0)),"---")</f>
        <v>---</v>
      </c>
      <c r="H1375" s="59" t="str">
        <f>IFERROR(VLOOKUP(G1375,IF($C$4="TEB0187_REV01",CALC_CONN_TEB0187_REV01!$G:$T),14,0),"---")</f>
        <v>---</v>
      </c>
      <c r="I1375" s="59" t="str">
        <f>IFERROR(VLOOKUP($D1375&amp;"-"&amp;$E1375,IF($C$4="TEB0187_REV01",CALC_CONN_TEB0187_REV01!$F:$K,"???"),6,0),"---")</f>
        <v>---</v>
      </c>
      <c r="J1375" s="61" t="str">
        <f>IFERROR(VLOOKUP($D1375&amp;"-"&amp;$E1375,IF($C$4="TEB0187_REV01",CALC_CONN_TEB0187_REV01!$F:$M,"???"),8,0),"---")</f>
        <v>---</v>
      </c>
      <c r="K1375" s="62" t="str">
        <f>IFERROR(VLOOKUP($D1375&amp;"-"&amp;$E1375,IF($C$4="TEB0187_REV01",CALC_CONN_TEB0187_REV01!$F:$N),9,0),"---")</f>
        <v>---</v>
      </c>
      <c r="L1375" s="59" t="str">
        <f>IFERROR(VLOOKUP(K1375,B2B!$H$3:$I$2000,2,0),"---")</f>
        <v>---</v>
      </c>
      <c r="M1375" s="59" t="str">
        <f>IFERROR(VLOOKUP(L1375,IF($M$4="TEI0187_REV01",RAW_m_TEI0187_REV01!$AD:$AH),5,0),"---")</f>
        <v>---</v>
      </c>
      <c r="N1375" s="59" t="str">
        <f>IFERROR(VLOOKUP(L1375,IF($M$4="TEI0187_REV01",RAW_m_TEI0187_REV01!$AE:$AJ),6,0),"---")</f>
        <v>---</v>
      </c>
      <c r="O1375" s="63" t="str">
        <f>IFERROR(VLOOKUP(L1375,IF($M$4="TEI0187_REV01",RAW_m_TEI0187_REV01!$AD:$AE),2,0),"---")</f>
        <v>---</v>
      </c>
      <c r="P1375" s="59" t="str">
        <f>IFERROR(VLOOKUP(O1375,IF($M$4="TEI0187_REV01",RAW_m_TEI0187_REV01!$AJ:$AK),2,0),"---")</f>
        <v>---</v>
      </c>
      <c r="Q1375" s="59" t="str">
        <f>IFERROR(VLOOKUP(L1375,IF($M$4="TEI0187_REV01",RAW_m_TEI0187_REV01!$AD:$AF),3,0),"---")</f>
        <v>---</v>
      </c>
      <c r="R1375" s="59" t="str">
        <f>IFERROR(VLOOKUP(O1375,IF($M$4="TEI0187_REV01",RAW_m_TEI0187_REV01!$AE:$AG),3,0),"---")</f>
        <v>---</v>
      </c>
      <c r="S1375" s="59" t="str">
        <f t="shared" si="45"/>
        <v>---</v>
      </c>
    </row>
    <row r="1376" spans="2:19" ht="15" customHeight="1" x14ac:dyDescent="0.25">
      <c r="B1376" s="59">
        <f t="shared" si="46"/>
        <v>1371</v>
      </c>
      <c r="C1376" s="60">
        <f>IFERROR(IF($C$4="TEB0187_REV01",CALC_CONN_TEB0187_REV01!U1376,),"---")</f>
        <v>0</v>
      </c>
      <c r="D1376" s="59">
        <f>IFERROR(IF($C$4="TEB0187_REV01",CALC_CONN_TEB0187_REV01!D1376,),"---")</f>
        <v>0</v>
      </c>
      <c r="E1376" s="59">
        <f>IFERROR(IF($C$4="TEB0187_REV01",CALC_CONN_TEB0187_REV01!E1376,),"---")</f>
        <v>0</v>
      </c>
      <c r="F1376" s="59" t="str">
        <f>IFERROR(IF(VLOOKUP($D1376&amp;"-"&amp;$E1376,IF($C$4="TEB0187_REV01",CALC_CONN_TEB0187_REV01!$F:$I),4,0)="--","---",IF($C$4="TEB0187_REV01",CALC_CONN_TEB0187_REV01!$G1376&amp; " --&gt; " &amp;CALC_CONN_TEB0187_REV01!$I1376&amp; " --&gt; ")),"---")</f>
        <v>---</v>
      </c>
      <c r="G1376" s="59" t="str">
        <f>IFERROR(IF(VLOOKUP($D1376&amp;"-"&amp;$E1376,IF($C$4="TEB0187_REV01",CALC_CONN_TEB0187_REV01!$F:$H),3,0)="--",VLOOKUP($D1376&amp;"-"&amp;$E1376,IF($C$4="TEB0187_REV01",CALC_CONN_TEB0187_REV01!$F:$H),2,0),VLOOKUP($D1376&amp;"-"&amp;$E1376,IF($C$4="TEB0187_REV01",CALC_CONN_TEB0187_REV01!$F:$H),3,0)),"---")</f>
        <v>---</v>
      </c>
      <c r="H1376" s="59" t="str">
        <f>IFERROR(VLOOKUP(G1376,IF($C$4="TEB0187_REV01",CALC_CONN_TEB0187_REV01!$G:$T),14,0),"---")</f>
        <v>---</v>
      </c>
      <c r="I1376" s="59" t="str">
        <f>IFERROR(VLOOKUP($D1376&amp;"-"&amp;$E1376,IF($C$4="TEB0187_REV01",CALC_CONN_TEB0187_REV01!$F:$K,"???"),6,0),"---")</f>
        <v>---</v>
      </c>
      <c r="J1376" s="61" t="str">
        <f>IFERROR(VLOOKUP($D1376&amp;"-"&amp;$E1376,IF($C$4="TEB0187_REV01",CALC_CONN_TEB0187_REV01!$F:$M,"???"),8,0),"---")</f>
        <v>---</v>
      </c>
      <c r="K1376" s="62" t="str">
        <f>IFERROR(VLOOKUP($D1376&amp;"-"&amp;$E1376,IF($C$4="TEB0187_REV01",CALC_CONN_TEB0187_REV01!$F:$N),9,0),"---")</f>
        <v>---</v>
      </c>
      <c r="L1376" s="59" t="str">
        <f>IFERROR(VLOOKUP(K1376,B2B!$H$3:$I$2000,2,0),"---")</f>
        <v>---</v>
      </c>
      <c r="M1376" s="59" t="str">
        <f>IFERROR(VLOOKUP(L1376,IF($M$4="TEI0187_REV01",RAW_m_TEI0187_REV01!$AD:$AH),5,0),"---")</f>
        <v>---</v>
      </c>
      <c r="N1376" s="59" t="str">
        <f>IFERROR(VLOOKUP(L1376,IF($M$4="TEI0187_REV01",RAW_m_TEI0187_REV01!$AE:$AJ),6,0),"---")</f>
        <v>---</v>
      </c>
      <c r="O1376" s="63" t="str">
        <f>IFERROR(VLOOKUP(L1376,IF($M$4="TEI0187_REV01",RAW_m_TEI0187_REV01!$AD:$AE),2,0),"---")</f>
        <v>---</v>
      </c>
      <c r="P1376" s="59" t="str">
        <f>IFERROR(VLOOKUP(O1376,IF($M$4="TEI0187_REV01",RAW_m_TEI0187_REV01!$AJ:$AK),2,0),"---")</f>
        <v>---</v>
      </c>
      <c r="Q1376" s="59" t="str">
        <f>IFERROR(VLOOKUP(L1376,IF($M$4="TEI0187_REV01",RAW_m_TEI0187_REV01!$AD:$AF),3,0),"---")</f>
        <v>---</v>
      </c>
      <c r="R1376" s="59" t="str">
        <f>IFERROR(VLOOKUP(O1376,IF($M$4="TEI0187_REV01",RAW_m_TEI0187_REV01!$AE:$AG),3,0),"---")</f>
        <v>---</v>
      </c>
      <c r="S1376" s="59" t="str">
        <f t="shared" si="45"/>
        <v>---</v>
      </c>
    </row>
    <row r="1377" spans="2:19" ht="15" customHeight="1" x14ac:dyDescent="0.25">
      <c r="B1377" s="59">
        <f t="shared" si="46"/>
        <v>1372</v>
      </c>
      <c r="C1377" s="60">
        <f>IFERROR(IF($C$4="TEB0187_REV01",CALC_CONN_TEB0187_REV01!U1377,),"---")</f>
        <v>0</v>
      </c>
      <c r="D1377" s="59">
        <f>IFERROR(IF($C$4="TEB0187_REV01",CALC_CONN_TEB0187_REV01!D1377,),"---")</f>
        <v>0</v>
      </c>
      <c r="E1377" s="59">
        <f>IFERROR(IF($C$4="TEB0187_REV01",CALC_CONN_TEB0187_REV01!E1377,),"---")</f>
        <v>0</v>
      </c>
      <c r="F1377" s="59" t="str">
        <f>IFERROR(IF(VLOOKUP($D1377&amp;"-"&amp;$E1377,IF($C$4="TEB0187_REV01",CALC_CONN_TEB0187_REV01!$F:$I),4,0)="--","---",IF($C$4="TEB0187_REV01",CALC_CONN_TEB0187_REV01!$G1377&amp; " --&gt; " &amp;CALC_CONN_TEB0187_REV01!$I1377&amp; " --&gt; ")),"---")</f>
        <v>---</v>
      </c>
      <c r="G1377" s="59" t="str">
        <f>IFERROR(IF(VLOOKUP($D1377&amp;"-"&amp;$E1377,IF($C$4="TEB0187_REV01",CALC_CONN_TEB0187_REV01!$F:$H),3,0)="--",VLOOKUP($D1377&amp;"-"&amp;$E1377,IF($C$4="TEB0187_REV01",CALC_CONN_TEB0187_REV01!$F:$H),2,0),VLOOKUP($D1377&amp;"-"&amp;$E1377,IF($C$4="TEB0187_REV01",CALC_CONN_TEB0187_REV01!$F:$H),3,0)),"---")</f>
        <v>---</v>
      </c>
      <c r="H1377" s="59" t="str">
        <f>IFERROR(VLOOKUP(G1377,IF($C$4="TEB0187_REV01",CALC_CONN_TEB0187_REV01!$G:$T),14,0),"---")</f>
        <v>---</v>
      </c>
      <c r="I1377" s="59" t="str">
        <f>IFERROR(VLOOKUP($D1377&amp;"-"&amp;$E1377,IF($C$4="TEB0187_REV01",CALC_CONN_TEB0187_REV01!$F:$K,"???"),6,0),"---")</f>
        <v>---</v>
      </c>
      <c r="J1377" s="61" t="str">
        <f>IFERROR(VLOOKUP($D1377&amp;"-"&amp;$E1377,IF($C$4="TEB0187_REV01",CALC_CONN_TEB0187_REV01!$F:$M,"???"),8,0),"---")</f>
        <v>---</v>
      </c>
      <c r="K1377" s="62" t="str">
        <f>IFERROR(VLOOKUP($D1377&amp;"-"&amp;$E1377,IF($C$4="TEB0187_REV01",CALC_CONN_TEB0187_REV01!$F:$N),9,0),"---")</f>
        <v>---</v>
      </c>
      <c r="L1377" s="59" t="str">
        <f>IFERROR(VLOOKUP(K1377,B2B!$H$3:$I$2000,2,0),"---")</f>
        <v>---</v>
      </c>
      <c r="M1377" s="59" t="str">
        <f>IFERROR(VLOOKUP(L1377,IF($M$4="TEI0187_REV01",RAW_m_TEI0187_REV01!$AD:$AH),5,0),"---")</f>
        <v>---</v>
      </c>
      <c r="N1377" s="59" t="str">
        <f>IFERROR(VLOOKUP(L1377,IF($M$4="TEI0187_REV01",RAW_m_TEI0187_REV01!$AE:$AJ),6,0),"---")</f>
        <v>---</v>
      </c>
      <c r="O1377" s="63" t="str">
        <f>IFERROR(VLOOKUP(L1377,IF($M$4="TEI0187_REV01",RAW_m_TEI0187_REV01!$AD:$AE),2,0),"---")</f>
        <v>---</v>
      </c>
      <c r="P1377" s="59" t="str">
        <f>IFERROR(VLOOKUP(O1377,IF($M$4="TEI0187_REV01",RAW_m_TEI0187_REV01!$AJ:$AK),2,0),"---")</f>
        <v>---</v>
      </c>
      <c r="Q1377" s="59" t="str">
        <f>IFERROR(VLOOKUP(L1377,IF($M$4="TEI0187_REV01",RAW_m_TEI0187_REV01!$AD:$AF),3,0),"---")</f>
        <v>---</v>
      </c>
      <c r="R1377" s="59" t="str">
        <f>IFERROR(VLOOKUP(O1377,IF($M$4="TEI0187_REV01",RAW_m_TEI0187_REV01!$AE:$AG),3,0),"---")</f>
        <v>---</v>
      </c>
      <c r="S1377" s="59" t="str">
        <f t="shared" si="45"/>
        <v>---</v>
      </c>
    </row>
    <row r="1378" spans="2:19" ht="15" customHeight="1" x14ac:dyDescent="0.25">
      <c r="B1378" s="59">
        <f t="shared" si="46"/>
        <v>1373</v>
      </c>
      <c r="C1378" s="60">
        <f>IFERROR(IF($C$4="TEB0187_REV01",CALC_CONN_TEB0187_REV01!U1378,),"---")</f>
        <v>0</v>
      </c>
      <c r="D1378" s="59">
        <f>IFERROR(IF($C$4="TEB0187_REV01",CALC_CONN_TEB0187_REV01!D1378,),"---")</f>
        <v>0</v>
      </c>
      <c r="E1378" s="59">
        <f>IFERROR(IF($C$4="TEB0187_REV01",CALC_CONN_TEB0187_REV01!E1378,),"---")</f>
        <v>0</v>
      </c>
      <c r="F1378" s="59" t="str">
        <f>IFERROR(IF(VLOOKUP($D1378&amp;"-"&amp;$E1378,IF($C$4="TEB0187_REV01",CALC_CONN_TEB0187_REV01!$F:$I),4,0)="--","---",IF($C$4="TEB0187_REV01",CALC_CONN_TEB0187_REV01!$G1378&amp; " --&gt; " &amp;CALC_CONN_TEB0187_REV01!$I1378&amp; " --&gt; ")),"---")</f>
        <v>---</v>
      </c>
      <c r="G1378" s="59" t="str">
        <f>IFERROR(IF(VLOOKUP($D1378&amp;"-"&amp;$E1378,IF($C$4="TEB0187_REV01",CALC_CONN_TEB0187_REV01!$F:$H),3,0)="--",VLOOKUP($D1378&amp;"-"&amp;$E1378,IF($C$4="TEB0187_REV01",CALC_CONN_TEB0187_REV01!$F:$H),2,0),VLOOKUP($D1378&amp;"-"&amp;$E1378,IF($C$4="TEB0187_REV01",CALC_CONN_TEB0187_REV01!$F:$H),3,0)),"---")</f>
        <v>---</v>
      </c>
      <c r="H1378" s="59" t="str">
        <f>IFERROR(VLOOKUP(G1378,IF($C$4="TEB0187_REV01",CALC_CONN_TEB0187_REV01!$G:$T),14,0),"---")</f>
        <v>---</v>
      </c>
      <c r="I1378" s="59" t="str">
        <f>IFERROR(VLOOKUP($D1378&amp;"-"&amp;$E1378,IF($C$4="TEB0187_REV01",CALC_CONN_TEB0187_REV01!$F:$K,"???"),6,0),"---")</f>
        <v>---</v>
      </c>
      <c r="J1378" s="61" t="str">
        <f>IFERROR(VLOOKUP($D1378&amp;"-"&amp;$E1378,IF($C$4="TEB0187_REV01",CALC_CONN_TEB0187_REV01!$F:$M,"???"),8,0),"---")</f>
        <v>---</v>
      </c>
      <c r="K1378" s="62" t="str">
        <f>IFERROR(VLOOKUP($D1378&amp;"-"&amp;$E1378,IF($C$4="TEB0187_REV01",CALC_CONN_TEB0187_REV01!$F:$N),9,0),"---")</f>
        <v>---</v>
      </c>
      <c r="L1378" s="59" t="str">
        <f>IFERROR(VLOOKUP(K1378,B2B!$H$3:$I$2000,2,0),"---")</f>
        <v>---</v>
      </c>
      <c r="M1378" s="59" t="str">
        <f>IFERROR(VLOOKUP(L1378,IF($M$4="TEI0187_REV01",RAW_m_TEI0187_REV01!$AD:$AH),5,0),"---")</f>
        <v>---</v>
      </c>
      <c r="N1378" s="59" t="str">
        <f>IFERROR(VLOOKUP(L1378,IF($M$4="TEI0187_REV01",RAW_m_TEI0187_REV01!$AE:$AJ),6,0),"---")</f>
        <v>---</v>
      </c>
      <c r="O1378" s="63" t="str">
        <f>IFERROR(VLOOKUP(L1378,IF($M$4="TEI0187_REV01",RAW_m_TEI0187_REV01!$AD:$AE),2,0),"---")</f>
        <v>---</v>
      </c>
      <c r="P1378" s="59" t="str">
        <f>IFERROR(VLOOKUP(O1378,IF($M$4="TEI0187_REV01",RAW_m_TEI0187_REV01!$AJ:$AK),2,0),"---")</f>
        <v>---</v>
      </c>
      <c r="Q1378" s="59" t="str">
        <f>IFERROR(VLOOKUP(L1378,IF($M$4="TEI0187_REV01",RAW_m_TEI0187_REV01!$AD:$AF),3,0),"---")</f>
        <v>---</v>
      </c>
      <c r="R1378" s="59" t="str">
        <f>IFERROR(VLOOKUP(O1378,IF($M$4="TEI0187_REV01",RAW_m_TEI0187_REV01!$AE:$AG),3,0),"---")</f>
        <v>---</v>
      </c>
      <c r="S1378" s="59" t="str">
        <f t="shared" si="45"/>
        <v>---</v>
      </c>
    </row>
    <row r="1379" spans="2:19" ht="15" customHeight="1" x14ac:dyDescent="0.25">
      <c r="B1379" s="59">
        <f t="shared" si="46"/>
        <v>1374</v>
      </c>
      <c r="C1379" s="60">
        <f>IFERROR(IF($C$4="TEB0187_REV01",CALC_CONN_TEB0187_REV01!U1379,),"---")</f>
        <v>0</v>
      </c>
      <c r="D1379" s="59">
        <f>IFERROR(IF($C$4="TEB0187_REV01",CALC_CONN_TEB0187_REV01!D1379,),"---")</f>
        <v>0</v>
      </c>
      <c r="E1379" s="59">
        <f>IFERROR(IF($C$4="TEB0187_REV01",CALC_CONN_TEB0187_REV01!E1379,),"---")</f>
        <v>0</v>
      </c>
      <c r="F1379" s="59" t="str">
        <f>IFERROR(IF(VLOOKUP($D1379&amp;"-"&amp;$E1379,IF($C$4="TEB0187_REV01",CALC_CONN_TEB0187_REV01!$F:$I),4,0)="--","---",IF($C$4="TEB0187_REV01",CALC_CONN_TEB0187_REV01!$G1379&amp; " --&gt; " &amp;CALC_CONN_TEB0187_REV01!$I1379&amp; " --&gt; ")),"---")</f>
        <v>---</v>
      </c>
      <c r="G1379" s="59" t="str">
        <f>IFERROR(IF(VLOOKUP($D1379&amp;"-"&amp;$E1379,IF($C$4="TEB0187_REV01",CALC_CONN_TEB0187_REV01!$F:$H),3,0)="--",VLOOKUP($D1379&amp;"-"&amp;$E1379,IF($C$4="TEB0187_REV01",CALC_CONN_TEB0187_REV01!$F:$H),2,0),VLOOKUP($D1379&amp;"-"&amp;$E1379,IF($C$4="TEB0187_REV01",CALC_CONN_TEB0187_REV01!$F:$H),3,0)),"---")</f>
        <v>---</v>
      </c>
      <c r="H1379" s="59" t="str">
        <f>IFERROR(VLOOKUP(G1379,IF($C$4="TEB0187_REV01",CALC_CONN_TEB0187_REV01!$G:$T),14,0),"---")</f>
        <v>---</v>
      </c>
      <c r="I1379" s="59" t="str">
        <f>IFERROR(VLOOKUP($D1379&amp;"-"&amp;$E1379,IF($C$4="TEB0187_REV01",CALC_CONN_TEB0187_REV01!$F:$K,"???"),6,0),"---")</f>
        <v>---</v>
      </c>
      <c r="J1379" s="61" t="str">
        <f>IFERROR(VLOOKUP($D1379&amp;"-"&amp;$E1379,IF($C$4="TEB0187_REV01",CALC_CONN_TEB0187_REV01!$F:$M,"???"),8,0),"---")</f>
        <v>---</v>
      </c>
      <c r="K1379" s="62" t="str">
        <f>IFERROR(VLOOKUP($D1379&amp;"-"&amp;$E1379,IF($C$4="TEB0187_REV01",CALC_CONN_TEB0187_REV01!$F:$N),9,0),"---")</f>
        <v>---</v>
      </c>
      <c r="L1379" s="59" t="str">
        <f>IFERROR(VLOOKUP(K1379,B2B!$H$3:$I$2000,2,0),"---")</f>
        <v>---</v>
      </c>
      <c r="M1379" s="59" t="str">
        <f>IFERROR(VLOOKUP(L1379,IF($M$4="TEI0187_REV01",RAW_m_TEI0187_REV01!$AD:$AH),5,0),"---")</f>
        <v>---</v>
      </c>
      <c r="N1379" s="59" t="str">
        <f>IFERROR(VLOOKUP(L1379,IF($M$4="TEI0187_REV01",RAW_m_TEI0187_REV01!$AE:$AJ),6,0),"---")</f>
        <v>---</v>
      </c>
      <c r="O1379" s="63" t="str">
        <f>IFERROR(VLOOKUP(L1379,IF($M$4="TEI0187_REV01",RAW_m_TEI0187_REV01!$AD:$AE),2,0),"---")</f>
        <v>---</v>
      </c>
      <c r="P1379" s="59" t="str">
        <f>IFERROR(VLOOKUP(O1379,IF($M$4="TEI0187_REV01",RAW_m_TEI0187_REV01!$AJ:$AK),2,0),"---")</f>
        <v>---</v>
      </c>
      <c r="Q1379" s="59" t="str">
        <f>IFERROR(VLOOKUP(L1379,IF($M$4="TEI0187_REV01",RAW_m_TEI0187_REV01!$AD:$AF),3,0),"---")</f>
        <v>---</v>
      </c>
      <c r="R1379" s="59" t="str">
        <f>IFERROR(VLOOKUP(O1379,IF($M$4="TEI0187_REV01",RAW_m_TEI0187_REV01!$AE:$AG),3,0),"---")</f>
        <v>---</v>
      </c>
      <c r="S1379" s="59" t="str">
        <f t="shared" si="45"/>
        <v>---</v>
      </c>
    </row>
    <row r="1380" spans="2:19" ht="15" customHeight="1" x14ac:dyDescent="0.25">
      <c r="B1380" s="59">
        <f t="shared" si="46"/>
        <v>1375</v>
      </c>
      <c r="C1380" s="60">
        <f>IFERROR(IF($C$4="TEB0187_REV01",CALC_CONN_TEB0187_REV01!U1380,),"---")</f>
        <v>0</v>
      </c>
      <c r="D1380" s="59">
        <f>IFERROR(IF($C$4="TEB0187_REV01",CALC_CONN_TEB0187_REV01!D1380,),"---")</f>
        <v>0</v>
      </c>
      <c r="E1380" s="59">
        <f>IFERROR(IF($C$4="TEB0187_REV01",CALC_CONN_TEB0187_REV01!E1380,),"---")</f>
        <v>0</v>
      </c>
      <c r="F1380" s="59" t="str">
        <f>IFERROR(IF(VLOOKUP($D1380&amp;"-"&amp;$E1380,IF($C$4="TEB0187_REV01",CALC_CONN_TEB0187_REV01!$F:$I),4,0)="--","---",IF($C$4="TEB0187_REV01",CALC_CONN_TEB0187_REV01!$G1380&amp; " --&gt; " &amp;CALC_CONN_TEB0187_REV01!$I1380&amp; " --&gt; ")),"---")</f>
        <v>---</v>
      </c>
      <c r="G1380" s="59" t="str">
        <f>IFERROR(IF(VLOOKUP($D1380&amp;"-"&amp;$E1380,IF($C$4="TEB0187_REV01",CALC_CONN_TEB0187_REV01!$F:$H),3,0)="--",VLOOKUP($D1380&amp;"-"&amp;$E1380,IF($C$4="TEB0187_REV01",CALC_CONN_TEB0187_REV01!$F:$H),2,0),VLOOKUP($D1380&amp;"-"&amp;$E1380,IF($C$4="TEB0187_REV01",CALC_CONN_TEB0187_REV01!$F:$H),3,0)),"---")</f>
        <v>---</v>
      </c>
      <c r="H1380" s="59" t="str">
        <f>IFERROR(VLOOKUP(G1380,IF($C$4="TEB0187_REV01",CALC_CONN_TEB0187_REV01!$G:$T),14,0),"---")</f>
        <v>---</v>
      </c>
      <c r="I1380" s="59" t="str">
        <f>IFERROR(VLOOKUP($D1380&amp;"-"&amp;$E1380,IF($C$4="TEB0187_REV01",CALC_CONN_TEB0187_REV01!$F:$K,"???"),6,0),"---")</f>
        <v>---</v>
      </c>
      <c r="J1380" s="61" t="str">
        <f>IFERROR(VLOOKUP($D1380&amp;"-"&amp;$E1380,IF($C$4="TEB0187_REV01",CALC_CONN_TEB0187_REV01!$F:$M,"???"),8,0),"---")</f>
        <v>---</v>
      </c>
      <c r="K1380" s="62" t="str">
        <f>IFERROR(VLOOKUP($D1380&amp;"-"&amp;$E1380,IF($C$4="TEB0187_REV01",CALC_CONN_TEB0187_REV01!$F:$N),9,0),"---")</f>
        <v>---</v>
      </c>
      <c r="L1380" s="59" t="str">
        <f>IFERROR(VLOOKUP(K1380,B2B!$H$3:$I$2000,2,0),"---")</f>
        <v>---</v>
      </c>
      <c r="M1380" s="59" t="str">
        <f>IFERROR(VLOOKUP(L1380,IF($M$4="TEI0187_REV01",RAW_m_TEI0187_REV01!$AD:$AH),5,0),"---")</f>
        <v>---</v>
      </c>
      <c r="N1380" s="59" t="str">
        <f>IFERROR(VLOOKUP(L1380,IF($M$4="TEI0187_REV01",RAW_m_TEI0187_REV01!$AE:$AJ),6,0),"---")</f>
        <v>---</v>
      </c>
      <c r="O1380" s="63" t="str">
        <f>IFERROR(VLOOKUP(L1380,IF($M$4="TEI0187_REV01",RAW_m_TEI0187_REV01!$AD:$AE),2,0),"---")</f>
        <v>---</v>
      </c>
      <c r="P1380" s="59" t="str">
        <f>IFERROR(VLOOKUP(O1380,IF($M$4="TEI0187_REV01",RAW_m_TEI0187_REV01!$AJ:$AK),2,0),"---")</f>
        <v>---</v>
      </c>
      <c r="Q1380" s="59" t="str">
        <f>IFERROR(VLOOKUP(L1380,IF($M$4="TEI0187_REV01",RAW_m_TEI0187_REV01!$AD:$AF),3,0),"---")</f>
        <v>---</v>
      </c>
      <c r="R1380" s="59" t="str">
        <f>IFERROR(VLOOKUP(O1380,IF($M$4="TEI0187_REV01",RAW_m_TEI0187_REV01!$AE:$AG),3,0),"---")</f>
        <v>---</v>
      </c>
      <c r="S1380" s="59" t="str">
        <f t="shared" si="45"/>
        <v>---</v>
      </c>
    </row>
    <row r="1381" spans="2:19" ht="15" customHeight="1" x14ac:dyDescent="0.25">
      <c r="B1381" s="59">
        <f t="shared" si="46"/>
        <v>1376</v>
      </c>
      <c r="C1381" s="60">
        <f>IFERROR(IF($C$4="TEB0187_REV01",CALC_CONN_TEB0187_REV01!U1381,),"---")</f>
        <v>0</v>
      </c>
      <c r="D1381" s="59">
        <f>IFERROR(IF($C$4="TEB0187_REV01",CALC_CONN_TEB0187_REV01!D1381,),"---")</f>
        <v>0</v>
      </c>
      <c r="E1381" s="59">
        <f>IFERROR(IF($C$4="TEB0187_REV01",CALC_CONN_TEB0187_REV01!E1381,),"---")</f>
        <v>0</v>
      </c>
      <c r="F1381" s="59" t="str">
        <f>IFERROR(IF(VLOOKUP($D1381&amp;"-"&amp;$E1381,IF($C$4="TEB0187_REV01",CALC_CONN_TEB0187_REV01!$F:$I),4,0)="--","---",IF($C$4="TEB0187_REV01",CALC_CONN_TEB0187_REV01!$G1381&amp; " --&gt; " &amp;CALC_CONN_TEB0187_REV01!$I1381&amp; " --&gt; ")),"---")</f>
        <v>---</v>
      </c>
      <c r="G1381" s="59" t="str">
        <f>IFERROR(IF(VLOOKUP($D1381&amp;"-"&amp;$E1381,IF($C$4="TEB0187_REV01",CALC_CONN_TEB0187_REV01!$F:$H),3,0)="--",VLOOKUP($D1381&amp;"-"&amp;$E1381,IF($C$4="TEB0187_REV01",CALC_CONN_TEB0187_REV01!$F:$H),2,0),VLOOKUP($D1381&amp;"-"&amp;$E1381,IF($C$4="TEB0187_REV01",CALC_CONN_TEB0187_REV01!$F:$H),3,0)),"---")</f>
        <v>---</v>
      </c>
      <c r="H1381" s="59" t="str">
        <f>IFERROR(VLOOKUP(G1381,IF($C$4="TEB0187_REV01",CALC_CONN_TEB0187_REV01!$G:$T),14,0),"---")</f>
        <v>---</v>
      </c>
      <c r="I1381" s="59" t="str">
        <f>IFERROR(VLOOKUP($D1381&amp;"-"&amp;$E1381,IF($C$4="TEB0187_REV01",CALC_CONN_TEB0187_REV01!$F:$K,"???"),6,0),"---")</f>
        <v>---</v>
      </c>
      <c r="J1381" s="61" t="str">
        <f>IFERROR(VLOOKUP($D1381&amp;"-"&amp;$E1381,IF($C$4="TEB0187_REV01",CALC_CONN_TEB0187_REV01!$F:$M,"???"),8,0),"---")</f>
        <v>---</v>
      </c>
      <c r="K1381" s="62" t="str">
        <f>IFERROR(VLOOKUP($D1381&amp;"-"&amp;$E1381,IF($C$4="TEB0187_REV01",CALC_CONN_TEB0187_REV01!$F:$N),9,0),"---")</f>
        <v>---</v>
      </c>
      <c r="L1381" s="59" t="str">
        <f>IFERROR(VLOOKUP(K1381,B2B!$H$3:$I$2000,2,0),"---")</f>
        <v>---</v>
      </c>
      <c r="M1381" s="59" t="str">
        <f>IFERROR(VLOOKUP(L1381,IF($M$4="TEI0187_REV01",RAW_m_TEI0187_REV01!$AD:$AH),5,0),"---")</f>
        <v>---</v>
      </c>
      <c r="N1381" s="59" t="str">
        <f>IFERROR(VLOOKUP(L1381,IF($M$4="TEI0187_REV01",RAW_m_TEI0187_REV01!$AE:$AJ),6,0),"---")</f>
        <v>---</v>
      </c>
      <c r="O1381" s="63" t="str">
        <f>IFERROR(VLOOKUP(L1381,IF($M$4="TEI0187_REV01",RAW_m_TEI0187_REV01!$AD:$AE),2,0),"---")</f>
        <v>---</v>
      </c>
      <c r="P1381" s="59" t="str">
        <f>IFERROR(VLOOKUP(O1381,IF($M$4="TEI0187_REV01",RAW_m_TEI0187_REV01!$AJ:$AK),2,0),"---")</f>
        <v>---</v>
      </c>
      <c r="Q1381" s="59" t="str">
        <f>IFERROR(VLOOKUP(L1381,IF($M$4="TEI0187_REV01",RAW_m_TEI0187_REV01!$AD:$AF),3,0),"---")</f>
        <v>---</v>
      </c>
      <c r="R1381" s="59" t="str">
        <f>IFERROR(VLOOKUP(O1381,IF($M$4="TEI0187_REV01",RAW_m_TEI0187_REV01!$AE:$AG),3,0),"---")</f>
        <v>---</v>
      </c>
      <c r="S1381" s="59" t="str">
        <f t="shared" si="45"/>
        <v>---</v>
      </c>
    </row>
    <row r="1382" spans="2:19" ht="15" customHeight="1" x14ac:dyDescent="0.25">
      <c r="B1382" s="59">
        <f t="shared" si="46"/>
        <v>1377</v>
      </c>
      <c r="C1382" s="60">
        <f>IFERROR(IF($C$4="TEB0187_REV01",CALC_CONN_TEB0187_REV01!U1382,),"---")</f>
        <v>0</v>
      </c>
      <c r="D1382" s="59">
        <f>IFERROR(IF($C$4="TEB0187_REV01",CALC_CONN_TEB0187_REV01!D1382,),"---")</f>
        <v>0</v>
      </c>
      <c r="E1382" s="59">
        <f>IFERROR(IF($C$4="TEB0187_REV01",CALC_CONN_TEB0187_REV01!E1382,),"---")</f>
        <v>0</v>
      </c>
      <c r="F1382" s="59" t="str">
        <f>IFERROR(IF(VLOOKUP($D1382&amp;"-"&amp;$E1382,IF($C$4="TEB0187_REV01",CALC_CONN_TEB0187_REV01!$F:$I),4,0)="--","---",IF($C$4="TEB0187_REV01",CALC_CONN_TEB0187_REV01!$G1382&amp; " --&gt; " &amp;CALC_CONN_TEB0187_REV01!$I1382&amp; " --&gt; ")),"---")</f>
        <v>---</v>
      </c>
      <c r="G1382" s="59" t="str">
        <f>IFERROR(IF(VLOOKUP($D1382&amp;"-"&amp;$E1382,IF($C$4="TEB0187_REV01",CALC_CONN_TEB0187_REV01!$F:$H),3,0)="--",VLOOKUP($D1382&amp;"-"&amp;$E1382,IF($C$4="TEB0187_REV01",CALC_CONN_TEB0187_REV01!$F:$H),2,0),VLOOKUP($D1382&amp;"-"&amp;$E1382,IF($C$4="TEB0187_REV01",CALC_CONN_TEB0187_REV01!$F:$H),3,0)),"---")</f>
        <v>---</v>
      </c>
      <c r="H1382" s="59" t="str">
        <f>IFERROR(VLOOKUP(G1382,IF($C$4="TEB0187_REV01",CALC_CONN_TEB0187_REV01!$G:$T),14,0),"---")</f>
        <v>---</v>
      </c>
      <c r="I1382" s="59" t="str">
        <f>IFERROR(VLOOKUP($D1382&amp;"-"&amp;$E1382,IF($C$4="TEB0187_REV01",CALC_CONN_TEB0187_REV01!$F:$K,"???"),6,0),"---")</f>
        <v>---</v>
      </c>
      <c r="J1382" s="61" t="str">
        <f>IFERROR(VLOOKUP($D1382&amp;"-"&amp;$E1382,IF($C$4="TEB0187_REV01",CALC_CONN_TEB0187_REV01!$F:$M,"???"),8,0),"---")</f>
        <v>---</v>
      </c>
      <c r="K1382" s="62" t="str">
        <f>IFERROR(VLOOKUP($D1382&amp;"-"&amp;$E1382,IF($C$4="TEB0187_REV01",CALC_CONN_TEB0187_REV01!$F:$N),9,0),"---")</f>
        <v>---</v>
      </c>
      <c r="L1382" s="59" t="str">
        <f>IFERROR(VLOOKUP(K1382,B2B!$H$3:$I$2000,2,0),"---")</f>
        <v>---</v>
      </c>
      <c r="M1382" s="59" t="str">
        <f>IFERROR(VLOOKUP(L1382,IF($M$4="TEI0187_REV01",RAW_m_TEI0187_REV01!$AD:$AH),5,0),"---")</f>
        <v>---</v>
      </c>
      <c r="N1382" s="59" t="str">
        <f>IFERROR(VLOOKUP(L1382,IF($M$4="TEI0187_REV01",RAW_m_TEI0187_REV01!$AE:$AJ),6,0),"---")</f>
        <v>---</v>
      </c>
      <c r="O1382" s="63" t="str">
        <f>IFERROR(VLOOKUP(L1382,IF($M$4="TEI0187_REV01",RAW_m_TEI0187_REV01!$AD:$AE),2,0),"---")</f>
        <v>---</v>
      </c>
      <c r="P1382" s="59" t="str">
        <f>IFERROR(VLOOKUP(O1382,IF($M$4="TEI0187_REV01",RAW_m_TEI0187_REV01!$AJ:$AK),2,0),"---")</f>
        <v>---</v>
      </c>
      <c r="Q1382" s="59" t="str">
        <f>IFERROR(VLOOKUP(L1382,IF($M$4="TEI0187_REV01",RAW_m_TEI0187_REV01!$AD:$AF),3,0),"---")</f>
        <v>---</v>
      </c>
      <c r="R1382" s="59" t="str">
        <f>IFERROR(VLOOKUP(O1382,IF($M$4="TEI0187_REV01",RAW_m_TEI0187_REV01!$AE:$AG),3,0),"---")</f>
        <v>---</v>
      </c>
      <c r="S1382" s="59" t="str">
        <f t="shared" si="45"/>
        <v>---</v>
      </c>
    </row>
    <row r="1383" spans="2:19" ht="15" customHeight="1" x14ac:dyDescent="0.25">
      <c r="B1383" s="59">
        <f t="shared" si="46"/>
        <v>1378</v>
      </c>
      <c r="C1383" s="60">
        <f>IFERROR(IF($C$4="TEB0187_REV01",CALC_CONN_TEB0187_REV01!U1383,),"---")</f>
        <v>0</v>
      </c>
      <c r="D1383" s="59">
        <f>IFERROR(IF($C$4="TEB0187_REV01",CALC_CONN_TEB0187_REV01!D1383,),"---")</f>
        <v>0</v>
      </c>
      <c r="E1383" s="59">
        <f>IFERROR(IF($C$4="TEB0187_REV01",CALC_CONN_TEB0187_REV01!E1383,),"---")</f>
        <v>0</v>
      </c>
      <c r="F1383" s="59" t="str">
        <f>IFERROR(IF(VLOOKUP($D1383&amp;"-"&amp;$E1383,IF($C$4="TEB0187_REV01",CALC_CONN_TEB0187_REV01!$F:$I),4,0)="--","---",IF($C$4="TEB0187_REV01",CALC_CONN_TEB0187_REV01!$G1383&amp; " --&gt; " &amp;CALC_CONN_TEB0187_REV01!$I1383&amp; " --&gt; ")),"---")</f>
        <v>---</v>
      </c>
      <c r="G1383" s="59" t="str">
        <f>IFERROR(IF(VLOOKUP($D1383&amp;"-"&amp;$E1383,IF($C$4="TEB0187_REV01",CALC_CONN_TEB0187_REV01!$F:$H),3,0)="--",VLOOKUP($D1383&amp;"-"&amp;$E1383,IF($C$4="TEB0187_REV01",CALC_CONN_TEB0187_REV01!$F:$H),2,0),VLOOKUP($D1383&amp;"-"&amp;$E1383,IF($C$4="TEB0187_REV01",CALC_CONN_TEB0187_REV01!$F:$H),3,0)),"---")</f>
        <v>---</v>
      </c>
      <c r="H1383" s="59" t="str">
        <f>IFERROR(VLOOKUP(G1383,IF($C$4="TEB0187_REV01",CALC_CONN_TEB0187_REV01!$G:$T),14,0),"---")</f>
        <v>---</v>
      </c>
      <c r="I1383" s="59" t="str">
        <f>IFERROR(VLOOKUP($D1383&amp;"-"&amp;$E1383,IF($C$4="TEB0187_REV01",CALC_CONN_TEB0187_REV01!$F:$K,"???"),6,0),"---")</f>
        <v>---</v>
      </c>
      <c r="J1383" s="61" t="str">
        <f>IFERROR(VLOOKUP($D1383&amp;"-"&amp;$E1383,IF($C$4="TEB0187_REV01",CALC_CONN_TEB0187_REV01!$F:$M,"???"),8,0),"---")</f>
        <v>---</v>
      </c>
      <c r="K1383" s="62" t="str">
        <f>IFERROR(VLOOKUP($D1383&amp;"-"&amp;$E1383,IF($C$4="TEB0187_REV01",CALC_CONN_TEB0187_REV01!$F:$N),9,0),"---")</f>
        <v>---</v>
      </c>
      <c r="L1383" s="59" t="str">
        <f>IFERROR(VLOOKUP(K1383,B2B!$H$3:$I$2000,2,0),"---")</f>
        <v>---</v>
      </c>
      <c r="M1383" s="59" t="str">
        <f>IFERROR(VLOOKUP(L1383,IF($M$4="TEI0187_REV01",RAW_m_TEI0187_REV01!$AD:$AH),5,0),"---")</f>
        <v>---</v>
      </c>
      <c r="N1383" s="59" t="str">
        <f>IFERROR(VLOOKUP(L1383,IF($M$4="TEI0187_REV01",RAW_m_TEI0187_REV01!$AE:$AJ),6,0),"---")</f>
        <v>---</v>
      </c>
      <c r="O1383" s="63" t="str">
        <f>IFERROR(VLOOKUP(L1383,IF($M$4="TEI0187_REV01",RAW_m_TEI0187_REV01!$AD:$AE),2,0),"---")</f>
        <v>---</v>
      </c>
      <c r="P1383" s="59" t="str">
        <f>IFERROR(VLOOKUP(O1383,IF($M$4="TEI0187_REV01",RAW_m_TEI0187_REV01!$AJ:$AK),2,0),"---")</f>
        <v>---</v>
      </c>
      <c r="Q1383" s="59" t="str">
        <f>IFERROR(VLOOKUP(L1383,IF($M$4="TEI0187_REV01",RAW_m_TEI0187_REV01!$AD:$AF),3,0),"---")</f>
        <v>---</v>
      </c>
      <c r="R1383" s="59" t="str">
        <f>IFERROR(VLOOKUP(O1383,IF($M$4="TEI0187_REV01",RAW_m_TEI0187_REV01!$AE:$AG),3,0),"---")</f>
        <v>---</v>
      </c>
      <c r="S1383" s="59" t="str">
        <f t="shared" si="45"/>
        <v>---</v>
      </c>
    </row>
    <row r="1384" spans="2:19" ht="15" customHeight="1" x14ac:dyDescent="0.25">
      <c r="B1384" s="59">
        <f t="shared" si="46"/>
        <v>1379</v>
      </c>
      <c r="C1384" s="60">
        <f>IFERROR(IF($C$4="TEB0187_REV01",CALC_CONN_TEB0187_REV01!U1384,),"---")</f>
        <v>0</v>
      </c>
      <c r="D1384" s="59">
        <f>IFERROR(IF($C$4="TEB0187_REV01",CALC_CONN_TEB0187_REV01!D1384,),"---")</f>
        <v>0</v>
      </c>
      <c r="E1384" s="59">
        <f>IFERROR(IF($C$4="TEB0187_REV01",CALC_CONN_TEB0187_REV01!E1384,),"---")</f>
        <v>0</v>
      </c>
      <c r="F1384" s="59" t="str">
        <f>IFERROR(IF(VLOOKUP($D1384&amp;"-"&amp;$E1384,IF($C$4="TEB0187_REV01",CALC_CONN_TEB0187_REV01!$F:$I),4,0)="--","---",IF($C$4="TEB0187_REV01",CALC_CONN_TEB0187_REV01!$G1384&amp; " --&gt; " &amp;CALC_CONN_TEB0187_REV01!$I1384&amp; " --&gt; ")),"---")</f>
        <v>---</v>
      </c>
      <c r="G1384" s="59" t="str">
        <f>IFERROR(IF(VLOOKUP($D1384&amp;"-"&amp;$E1384,IF($C$4="TEB0187_REV01",CALC_CONN_TEB0187_REV01!$F:$H),3,0)="--",VLOOKUP($D1384&amp;"-"&amp;$E1384,IF($C$4="TEB0187_REV01",CALC_CONN_TEB0187_REV01!$F:$H),2,0),VLOOKUP($D1384&amp;"-"&amp;$E1384,IF($C$4="TEB0187_REV01",CALC_CONN_TEB0187_REV01!$F:$H),3,0)),"---")</f>
        <v>---</v>
      </c>
      <c r="H1384" s="59" t="str">
        <f>IFERROR(VLOOKUP(G1384,IF($C$4="TEB0187_REV01",CALC_CONN_TEB0187_REV01!$G:$T),14,0),"---")</f>
        <v>---</v>
      </c>
      <c r="I1384" s="59" t="str">
        <f>IFERROR(VLOOKUP($D1384&amp;"-"&amp;$E1384,IF($C$4="TEB0187_REV01",CALC_CONN_TEB0187_REV01!$F:$K,"???"),6,0),"---")</f>
        <v>---</v>
      </c>
      <c r="J1384" s="61" t="str">
        <f>IFERROR(VLOOKUP($D1384&amp;"-"&amp;$E1384,IF($C$4="TEB0187_REV01",CALC_CONN_TEB0187_REV01!$F:$M,"???"),8,0),"---")</f>
        <v>---</v>
      </c>
      <c r="K1384" s="62" t="str">
        <f>IFERROR(VLOOKUP($D1384&amp;"-"&amp;$E1384,IF($C$4="TEB0187_REV01",CALC_CONN_TEB0187_REV01!$F:$N),9,0),"---")</f>
        <v>---</v>
      </c>
      <c r="L1384" s="59" t="str">
        <f>IFERROR(VLOOKUP(K1384,B2B!$H$3:$I$2000,2,0),"---")</f>
        <v>---</v>
      </c>
      <c r="M1384" s="59" t="str">
        <f>IFERROR(VLOOKUP(L1384,IF($M$4="TEI0187_REV01",RAW_m_TEI0187_REV01!$AD:$AH),5,0),"---")</f>
        <v>---</v>
      </c>
      <c r="N1384" s="59" t="str">
        <f>IFERROR(VLOOKUP(L1384,IF($M$4="TEI0187_REV01",RAW_m_TEI0187_REV01!$AE:$AJ),6,0),"---")</f>
        <v>---</v>
      </c>
      <c r="O1384" s="63" t="str">
        <f>IFERROR(VLOOKUP(L1384,IF($M$4="TEI0187_REV01",RAW_m_TEI0187_REV01!$AD:$AE),2,0),"---")</f>
        <v>---</v>
      </c>
      <c r="P1384" s="59" t="str">
        <f>IFERROR(VLOOKUP(O1384,IF($M$4="TEI0187_REV01",RAW_m_TEI0187_REV01!$AJ:$AK),2,0),"---")</f>
        <v>---</v>
      </c>
      <c r="Q1384" s="59" t="str">
        <f>IFERROR(VLOOKUP(L1384,IF($M$4="TEI0187_REV01",RAW_m_TEI0187_REV01!$AD:$AF),3,0),"---")</f>
        <v>---</v>
      </c>
      <c r="R1384" s="59" t="str">
        <f>IFERROR(VLOOKUP(O1384,IF($M$4="TEI0187_REV01",RAW_m_TEI0187_REV01!$AE:$AG),3,0),"---")</f>
        <v>---</v>
      </c>
      <c r="S1384" s="59" t="str">
        <f t="shared" si="45"/>
        <v>---</v>
      </c>
    </row>
    <row r="1385" spans="2:19" ht="15" customHeight="1" x14ac:dyDescent="0.25">
      <c r="B1385" s="59">
        <f t="shared" si="46"/>
        <v>1380</v>
      </c>
      <c r="C1385" s="60">
        <f>IFERROR(IF($C$4="TEB0187_REV01",CALC_CONN_TEB0187_REV01!U1385,),"---")</f>
        <v>0</v>
      </c>
      <c r="D1385" s="59">
        <f>IFERROR(IF($C$4="TEB0187_REV01",CALC_CONN_TEB0187_REV01!D1385,),"---")</f>
        <v>0</v>
      </c>
      <c r="E1385" s="59">
        <f>IFERROR(IF($C$4="TEB0187_REV01",CALC_CONN_TEB0187_REV01!E1385,),"---")</f>
        <v>0</v>
      </c>
      <c r="F1385" s="59" t="str">
        <f>IFERROR(IF(VLOOKUP($D1385&amp;"-"&amp;$E1385,IF($C$4="TEB0187_REV01",CALC_CONN_TEB0187_REV01!$F:$I),4,0)="--","---",IF($C$4="TEB0187_REV01",CALC_CONN_TEB0187_REV01!$G1385&amp; " --&gt; " &amp;CALC_CONN_TEB0187_REV01!$I1385&amp; " --&gt; ")),"---")</f>
        <v>---</v>
      </c>
      <c r="G1385" s="59" t="str">
        <f>IFERROR(IF(VLOOKUP($D1385&amp;"-"&amp;$E1385,IF($C$4="TEB0187_REV01",CALC_CONN_TEB0187_REV01!$F:$H),3,0)="--",VLOOKUP($D1385&amp;"-"&amp;$E1385,IF($C$4="TEB0187_REV01",CALC_CONN_TEB0187_REV01!$F:$H),2,0),VLOOKUP($D1385&amp;"-"&amp;$E1385,IF($C$4="TEB0187_REV01",CALC_CONN_TEB0187_REV01!$F:$H),3,0)),"---")</f>
        <v>---</v>
      </c>
      <c r="H1385" s="59" t="str">
        <f>IFERROR(VLOOKUP(G1385,IF($C$4="TEB0187_REV01",CALC_CONN_TEB0187_REV01!$G:$T),14,0),"---")</f>
        <v>---</v>
      </c>
      <c r="I1385" s="59" t="str">
        <f>IFERROR(VLOOKUP($D1385&amp;"-"&amp;$E1385,IF($C$4="TEB0187_REV01",CALC_CONN_TEB0187_REV01!$F:$K,"???"),6,0),"---")</f>
        <v>---</v>
      </c>
      <c r="J1385" s="61" t="str">
        <f>IFERROR(VLOOKUP($D1385&amp;"-"&amp;$E1385,IF($C$4="TEB0187_REV01",CALC_CONN_TEB0187_REV01!$F:$M,"???"),8,0),"---")</f>
        <v>---</v>
      </c>
      <c r="K1385" s="62" t="str">
        <f>IFERROR(VLOOKUP($D1385&amp;"-"&amp;$E1385,IF($C$4="TEB0187_REV01",CALC_CONN_TEB0187_REV01!$F:$N),9,0),"---")</f>
        <v>---</v>
      </c>
      <c r="L1385" s="59" t="str">
        <f>IFERROR(VLOOKUP(K1385,B2B!$H$3:$I$2000,2,0),"---")</f>
        <v>---</v>
      </c>
      <c r="M1385" s="59" t="str">
        <f>IFERROR(VLOOKUP(L1385,IF($M$4="TEI0187_REV01",RAW_m_TEI0187_REV01!$AD:$AH),5,0),"---")</f>
        <v>---</v>
      </c>
      <c r="N1385" s="59" t="str">
        <f>IFERROR(VLOOKUP(L1385,IF($M$4="TEI0187_REV01",RAW_m_TEI0187_REV01!$AE:$AJ),6,0),"---")</f>
        <v>---</v>
      </c>
      <c r="O1385" s="63" t="str">
        <f>IFERROR(VLOOKUP(L1385,IF($M$4="TEI0187_REV01",RAW_m_TEI0187_REV01!$AD:$AE),2,0),"---")</f>
        <v>---</v>
      </c>
      <c r="P1385" s="59" t="str">
        <f>IFERROR(VLOOKUP(O1385,IF($M$4="TEI0187_REV01",RAW_m_TEI0187_REV01!$AJ:$AK),2,0),"---")</f>
        <v>---</v>
      </c>
      <c r="Q1385" s="59" t="str">
        <f>IFERROR(VLOOKUP(L1385,IF($M$4="TEI0187_REV01",RAW_m_TEI0187_REV01!$AD:$AF),3,0),"---")</f>
        <v>---</v>
      </c>
      <c r="R1385" s="59" t="str">
        <f>IFERROR(VLOOKUP(O1385,IF($M$4="TEI0187_REV01",RAW_m_TEI0187_REV01!$AE:$AG),3,0),"---")</f>
        <v>---</v>
      </c>
      <c r="S1385" s="59" t="str">
        <f t="shared" si="45"/>
        <v>---</v>
      </c>
    </row>
    <row r="1386" spans="2:19" ht="15" customHeight="1" x14ac:dyDescent="0.25">
      <c r="B1386" s="59">
        <f t="shared" si="46"/>
        <v>1381</v>
      </c>
      <c r="C1386" s="60">
        <f>IFERROR(IF($C$4="TEB0187_REV01",CALC_CONN_TEB0187_REV01!U1386,),"---")</f>
        <v>0</v>
      </c>
      <c r="D1386" s="59">
        <f>IFERROR(IF($C$4="TEB0187_REV01",CALC_CONN_TEB0187_REV01!D1386,),"---")</f>
        <v>0</v>
      </c>
      <c r="E1386" s="59">
        <f>IFERROR(IF($C$4="TEB0187_REV01",CALC_CONN_TEB0187_REV01!E1386,),"---")</f>
        <v>0</v>
      </c>
      <c r="F1386" s="59" t="str">
        <f>IFERROR(IF(VLOOKUP($D1386&amp;"-"&amp;$E1386,IF($C$4="TEB0187_REV01",CALC_CONN_TEB0187_REV01!$F:$I),4,0)="--","---",IF($C$4="TEB0187_REV01",CALC_CONN_TEB0187_REV01!$G1386&amp; " --&gt; " &amp;CALC_CONN_TEB0187_REV01!$I1386&amp; " --&gt; ")),"---")</f>
        <v>---</v>
      </c>
      <c r="G1386" s="59" t="str">
        <f>IFERROR(IF(VLOOKUP($D1386&amp;"-"&amp;$E1386,IF($C$4="TEB0187_REV01",CALC_CONN_TEB0187_REV01!$F:$H),3,0)="--",VLOOKUP($D1386&amp;"-"&amp;$E1386,IF($C$4="TEB0187_REV01",CALC_CONN_TEB0187_REV01!$F:$H),2,0),VLOOKUP($D1386&amp;"-"&amp;$E1386,IF($C$4="TEB0187_REV01",CALC_CONN_TEB0187_REV01!$F:$H),3,0)),"---")</f>
        <v>---</v>
      </c>
      <c r="H1386" s="59" t="str">
        <f>IFERROR(VLOOKUP(G1386,IF($C$4="TEB0187_REV01",CALC_CONN_TEB0187_REV01!$G:$T),14,0),"---")</f>
        <v>---</v>
      </c>
      <c r="I1386" s="59" t="str">
        <f>IFERROR(VLOOKUP($D1386&amp;"-"&amp;$E1386,IF($C$4="TEB0187_REV01",CALC_CONN_TEB0187_REV01!$F:$K,"???"),6,0),"---")</f>
        <v>---</v>
      </c>
      <c r="J1386" s="61" t="str">
        <f>IFERROR(VLOOKUP($D1386&amp;"-"&amp;$E1386,IF($C$4="TEB0187_REV01",CALC_CONN_TEB0187_REV01!$F:$M,"???"),8,0),"---")</f>
        <v>---</v>
      </c>
      <c r="K1386" s="62" t="str">
        <f>IFERROR(VLOOKUP($D1386&amp;"-"&amp;$E1386,IF($C$4="TEB0187_REV01",CALC_CONN_TEB0187_REV01!$F:$N),9,0),"---")</f>
        <v>---</v>
      </c>
      <c r="L1386" s="59" t="str">
        <f>IFERROR(VLOOKUP(K1386,B2B!$H$3:$I$2000,2,0),"---")</f>
        <v>---</v>
      </c>
      <c r="M1386" s="59" t="str">
        <f>IFERROR(VLOOKUP(L1386,IF($M$4="TEI0187_REV01",RAW_m_TEI0187_REV01!$AD:$AH),5,0),"---")</f>
        <v>---</v>
      </c>
      <c r="N1386" s="59" t="str">
        <f>IFERROR(VLOOKUP(L1386,IF($M$4="TEI0187_REV01",RAW_m_TEI0187_REV01!$AE:$AJ),6,0),"---")</f>
        <v>---</v>
      </c>
      <c r="O1386" s="63" t="str">
        <f>IFERROR(VLOOKUP(L1386,IF($M$4="TEI0187_REV01",RAW_m_TEI0187_REV01!$AD:$AE),2,0),"---")</f>
        <v>---</v>
      </c>
      <c r="P1386" s="59" t="str">
        <f>IFERROR(VLOOKUP(O1386,IF($M$4="TEI0187_REV01",RAW_m_TEI0187_REV01!$AJ:$AK),2,0),"---")</f>
        <v>---</v>
      </c>
      <c r="Q1386" s="59" t="str">
        <f>IFERROR(VLOOKUP(L1386,IF($M$4="TEI0187_REV01",RAW_m_TEI0187_REV01!$AD:$AF),3,0),"---")</f>
        <v>---</v>
      </c>
      <c r="R1386" s="59" t="str">
        <f>IFERROR(VLOOKUP(O1386,IF($M$4="TEI0187_REV01",RAW_m_TEI0187_REV01!$AE:$AG),3,0),"---")</f>
        <v>---</v>
      </c>
      <c r="S1386" s="59" t="str">
        <f t="shared" si="45"/>
        <v>---</v>
      </c>
    </row>
    <row r="1387" spans="2:19" ht="15" customHeight="1" x14ac:dyDescent="0.25">
      <c r="B1387" s="59">
        <f t="shared" si="46"/>
        <v>1382</v>
      </c>
      <c r="C1387" s="60">
        <f>IFERROR(IF($C$4="TEB0187_REV01",CALC_CONN_TEB0187_REV01!U1387,),"---")</f>
        <v>0</v>
      </c>
      <c r="D1387" s="59">
        <f>IFERROR(IF($C$4="TEB0187_REV01",CALC_CONN_TEB0187_REV01!D1387,),"---")</f>
        <v>0</v>
      </c>
      <c r="E1387" s="59">
        <f>IFERROR(IF($C$4="TEB0187_REV01",CALC_CONN_TEB0187_REV01!E1387,),"---")</f>
        <v>0</v>
      </c>
      <c r="F1387" s="59" t="str">
        <f>IFERROR(IF(VLOOKUP($D1387&amp;"-"&amp;$E1387,IF($C$4="TEB0187_REV01",CALC_CONN_TEB0187_REV01!$F:$I),4,0)="--","---",IF($C$4="TEB0187_REV01",CALC_CONN_TEB0187_REV01!$G1387&amp; " --&gt; " &amp;CALC_CONN_TEB0187_REV01!$I1387&amp; " --&gt; ")),"---")</f>
        <v>---</v>
      </c>
      <c r="G1387" s="59" t="str">
        <f>IFERROR(IF(VLOOKUP($D1387&amp;"-"&amp;$E1387,IF($C$4="TEB0187_REV01",CALC_CONN_TEB0187_REV01!$F:$H),3,0)="--",VLOOKUP($D1387&amp;"-"&amp;$E1387,IF($C$4="TEB0187_REV01",CALC_CONN_TEB0187_REV01!$F:$H),2,0),VLOOKUP($D1387&amp;"-"&amp;$E1387,IF($C$4="TEB0187_REV01",CALC_CONN_TEB0187_REV01!$F:$H),3,0)),"---")</f>
        <v>---</v>
      </c>
      <c r="H1387" s="59" t="str">
        <f>IFERROR(VLOOKUP(G1387,IF($C$4="TEB0187_REV01",CALC_CONN_TEB0187_REV01!$G:$T),14,0),"---")</f>
        <v>---</v>
      </c>
      <c r="I1387" s="59" t="str">
        <f>IFERROR(VLOOKUP($D1387&amp;"-"&amp;$E1387,IF($C$4="TEB0187_REV01",CALC_CONN_TEB0187_REV01!$F:$K,"???"),6,0),"---")</f>
        <v>---</v>
      </c>
      <c r="J1387" s="61" t="str">
        <f>IFERROR(VLOOKUP($D1387&amp;"-"&amp;$E1387,IF($C$4="TEB0187_REV01",CALC_CONN_TEB0187_REV01!$F:$M,"???"),8,0),"---")</f>
        <v>---</v>
      </c>
      <c r="K1387" s="62" t="str">
        <f>IFERROR(VLOOKUP($D1387&amp;"-"&amp;$E1387,IF($C$4="TEB0187_REV01",CALC_CONN_TEB0187_REV01!$F:$N),9,0),"---")</f>
        <v>---</v>
      </c>
      <c r="L1387" s="59" t="str">
        <f>IFERROR(VLOOKUP(K1387,B2B!$H$3:$I$2000,2,0),"---")</f>
        <v>---</v>
      </c>
      <c r="M1387" s="59" t="str">
        <f>IFERROR(VLOOKUP(L1387,IF($M$4="TEI0187_REV01",RAW_m_TEI0187_REV01!$AD:$AH),5,0),"---")</f>
        <v>---</v>
      </c>
      <c r="N1387" s="59" t="str">
        <f>IFERROR(VLOOKUP(L1387,IF($M$4="TEI0187_REV01",RAW_m_TEI0187_REV01!$AE:$AJ),6,0),"---")</f>
        <v>---</v>
      </c>
      <c r="O1387" s="63" t="str">
        <f>IFERROR(VLOOKUP(L1387,IF($M$4="TEI0187_REV01",RAW_m_TEI0187_REV01!$AD:$AE),2,0),"---")</f>
        <v>---</v>
      </c>
      <c r="P1387" s="59" t="str">
        <f>IFERROR(VLOOKUP(O1387,IF($M$4="TEI0187_REV01",RAW_m_TEI0187_REV01!$AJ:$AK),2,0),"---")</f>
        <v>---</v>
      </c>
      <c r="Q1387" s="59" t="str">
        <f>IFERROR(VLOOKUP(L1387,IF($M$4="TEI0187_REV01",RAW_m_TEI0187_REV01!$AD:$AF),3,0),"---")</f>
        <v>---</v>
      </c>
      <c r="R1387" s="59" t="str">
        <f>IFERROR(VLOOKUP(O1387,IF($M$4="TEI0187_REV01",RAW_m_TEI0187_REV01!$AE:$AG),3,0),"---")</f>
        <v>---</v>
      </c>
      <c r="S1387" s="59" t="str">
        <f t="shared" si="45"/>
        <v>---</v>
      </c>
    </row>
    <row r="1388" spans="2:19" ht="15" customHeight="1" x14ac:dyDescent="0.25">
      <c r="B1388" s="59">
        <f t="shared" si="46"/>
        <v>1383</v>
      </c>
      <c r="C1388" s="60">
        <f>IFERROR(IF($C$4="TEB0187_REV01",CALC_CONN_TEB0187_REV01!U1388,),"---")</f>
        <v>0</v>
      </c>
      <c r="D1388" s="59">
        <f>IFERROR(IF($C$4="TEB0187_REV01",CALC_CONN_TEB0187_REV01!D1388,),"---")</f>
        <v>0</v>
      </c>
      <c r="E1388" s="59">
        <f>IFERROR(IF($C$4="TEB0187_REV01",CALC_CONN_TEB0187_REV01!E1388,),"---")</f>
        <v>0</v>
      </c>
      <c r="F1388" s="59" t="str">
        <f>IFERROR(IF(VLOOKUP($D1388&amp;"-"&amp;$E1388,IF($C$4="TEB0187_REV01",CALC_CONN_TEB0187_REV01!$F:$I),4,0)="--","---",IF($C$4="TEB0187_REV01",CALC_CONN_TEB0187_REV01!$G1388&amp; " --&gt; " &amp;CALC_CONN_TEB0187_REV01!$I1388&amp; " --&gt; ")),"---")</f>
        <v>---</v>
      </c>
      <c r="G1388" s="59" t="str">
        <f>IFERROR(IF(VLOOKUP($D1388&amp;"-"&amp;$E1388,IF($C$4="TEB0187_REV01",CALC_CONN_TEB0187_REV01!$F:$H),3,0)="--",VLOOKUP($D1388&amp;"-"&amp;$E1388,IF($C$4="TEB0187_REV01",CALC_CONN_TEB0187_REV01!$F:$H),2,0),VLOOKUP($D1388&amp;"-"&amp;$E1388,IF($C$4="TEB0187_REV01",CALC_CONN_TEB0187_REV01!$F:$H),3,0)),"---")</f>
        <v>---</v>
      </c>
      <c r="H1388" s="59" t="str">
        <f>IFERROR(VLOOKUP(G1388,IF($C$4="TEB0187_REV01",CALC_CONN_TEB0187_REV01!$G:$T),14,0),"---")</f>
        <v>---</v>
      </c>
      <c r="I1388" s="59" t="str">
        <f>IFERROR(VLOOKUP($D1388&amp;"-"&amp;$E1388,IF($C$4="TEB0187_REV01",CALC_CONN_TEB0187_REV01!$F:$K,"???"),6,0),"---")</f>
        <v>---</v>
      </c>
      <c r="J1388" s="61" t="str">
        <f>IFERROR(VLOOKUP($D1388&amp;"-"&amp;$E1388,IF($C$4="TEB0187_REV01",CALC_CONN_TEB0187_REV01!$F:$M,"???"),8,0),"---")</f>
        <v>---</v>
      </c>
      <c r="K1388" s="62" t="str">
        <f>IFERROR(VLOOKUP($D1388&amp;"-"&amp;$E1388,IF($C$4="TEB0187_REV01",CALC_CONN_TEB0187_REV01!$F:$N),9,0),"---")</f>
        <v>---</v>
      </c>
      <c r="L1388" s="59" t="str">
        <f>IFERROR(VLOOKUP(K1388,B2B!$H$3:$I$2000,2,0),"---")</f>
        <v>---</v>
      </c>
      <c r="M1388" s="59" t="str">
        <f>IFERROR(VLOOKUP(L1388,IF($M$4="TEI0187_REV01",RAW_m_TEI0187_REV01!$AD:$AH),5,0),"---")</f>
        <v>---</v>
      </c>
      <c r="N1388" s="59" t="str">
        <f>IFERROR(VLOOKUP(L1388,IF($M$4="TEI0187_REV01",RAW_m_TEI0187_REV01!$AE:$AJ),6,0),"---")</f>
        <v>---</v>
      </c>
      <c r="O1388" s="63" t="str">
        <f>IFERROR(VLOOKUP(L1388,IF($M$4="TEI0187_REV01",RAW_m_TEI0187_REV01!$AD:$AE),2,0),"---")</f>
        <v>---</v>
      </c>
      <c r="P1388" s="59" t="str">
        <f>IFERROR(VLOOKUP(O1388,IF($M$4="TEI0187_REV01",RAW_m_TEI0187_REV01!$AJ:$AK),2,0),"---")</f>
        <v>---</v>
      </c>
      <c r="Q1388" s="59" t="str">
        <f>IFERROR(VLOOKUP(L1388,IF($M$4="TEI0187_REV01",RAW_m_TEI0187_REV01!$AD:$AF),3,0),"---")</f>
        <v>---</v>
      </c>
      <c r="R1388" s="59" t="str">
        <f>IFERROR(VLOOKUP(O1388,IF($M$4="TEI0187_REV01",RAW_m_TEI0187_REV01!$AE:$AG),3,0),"---")</f>
        <v>---</v>
      </c>
      <c r="S1388" s="59" t="str">
        <f t="shared" si="45"/>
        <v>---</v>
      </c>
    </row>
    <row r="1389" spans="2:19" ht="15" customHeight="1" x14ac:dyDescent="0.25">
      <c r="B1389" s="59">
        <f t="shared" si="46"/>
        <v>1384</v>
      </c>
      <c r="C1389" s="60">
        <f>IFERROR(IF($C$4="TEB0187_REV01",CALC_CONN_TEB0187_REV01!U1389,),"---")</f>
        <v>0</v>
      </c>
      <c r="D1389" s="59">
        <f>IFERROR(IF($C$4="TEB0187_REV01",CALC_CONN_TEB0187_REV01!D1389,),"---")</f>
        <v>0</v>
      </c>
      <c r="E1389" s="59">
        <f>IFERROR(IF($C$4="TEB0187_REV01",CALC_CONN_TEB0187_REV01!E1389,),"---")</f>
        <v>0</v>
      </c>
      <c r="F1389" s="59" t="str">
        <f>IFERROR(IF(VLOOKUP($D1389&amp;"-"&amp;$E1389,IF($C$4="TEB0187_REV01",CALC_CONN_TEB0187_REV01!$F:$I),4,0)="--","---",IF($C$4="TEB0187_REV01",CALC_CONN_TEB0187_REV01!$G1389&amp; " --&gt; " &amp;CALC_CONN_TEB0187_REV01!$I1389&amp; " --&gt; ")),"---")</f>
        <v>---</v>
      </c>
      <c r="G1389" s="59" t="str">
        <f>IFERROR(IF(VLOOKUP($D1389&amp;"-"&amp;$E1389,IF($C$4="TEB0187_REV01",CALC_CONN_TEB0187_REV01!$F:$H),3,0)="--",VLOOKUP($D1389&amp;"-"&amp;$E1389,IF($C$4="TEB0187_REV01",CALC_CONN_TEB0187_REV01!$F:$H),2,0),VLOOKUP($D1389&amp;"-"&amp;$E1389,IF($C$4="TEB0187_REV01",CALC_CONN_TEB0187_REV01!$F:$H),3,0)),"---")</f>
        <v>---</v>
      </c>
      <c r="H1389" s="59" t="str">
        <f>IFERROR(VLOOKUP(G1389,IF($C$4="TEB0187_REV01",CALC_CONN_TEB0187_REV01!$G:$T),14,0),"---")</f>
        <v>---</v>
      </c>
      <c r="I1389" s="59" t="str">
        <f>IFERROR(VLOOKUP($D1389&amp;"-"&amp;$E1389,IF($C$4="TEB0187_REV01",CALC_CONN_TEB0187_REV01!$F:$K,"???"),6,0),"---")</f>
        <v>---</v>
      </c>
      <c r="J1389" s="61" t="str">
        <f>IFERROR(VLOOKUP($D1389&amp;"-"&amp;$E1389,IF($C$4="TEB0187_REV01",CALC_CONN_TEB0187_REV01!$F:$M,"???"),8,0),"---")</f>
        <v>---</v>
      </c>
      <c r="K1389" s="62" t="str">
        <f>IFERROR(VLOOKUP($D1389&amp;"-"&amp;$E1389,IF($C$4="TEB0187_REV01",CALC_CONN_TEB0187_REV01!$F:$N),9,0),"---")</f>
        <v>---</v>
      </c>
      <c r="L1389" s="59" t="str">
        <f>IFERROR(VLOOKUP(K1389,B2B!$H$3:$I$2000,2,0),"---")</f>
        <v>---</v>
      </c>
      <c r="M1389" s="59" t="str">
        <f>IFERROR(VLOOKUP(L1389,IF($M$4="TEI0187_REV01",RAW_m_TEI0187_REV01!$AD:$AH),5,0),"---")</f>
        <v>---</v>
      </c>
      <c r="N1389" s="59" t="str">
        <f>IFERROR(VLOOKUP(L1389,IF($M$4="TEI0187_REV01",RAW_m_TEI0187_REV01!$AE:$AJ),6,0),"---")</f>
        <v>---</v>
      </c>
      <c r="O1389" s="63" t="str">
        <f>IFERROR(VLOOKUP(L1389,IF($M$4="TEI0187_REV01",RAW_m_TEI0187_REV01!$AD:$AE),2,0),"---")</f>
        <v>---</v>
      </c>
      <c r="P1389" s="59" t="str">
        <f>IFERROR(VLOOKUP(O1389,IF($M$4="TEI0187_REV01",RAW_m_TEI0187_REV01!$AJ:$AK),2,0),"---")</f>
        <v>---</v>
      </c>
      <c r="Q1389" s="59" t="str">
        <f>IFERROR(VLOOKUP(L1389,IF($M$4="TEI0187_REV01",RAW_m_TEI0187_REV01!$AD:$AF),3,0),"---")</f>
        <v>---</v>
      </c>
      <c r="R1389" s="59" t="str">
        <f>IFERROR(VLOOKUP(O1389,IF($M$4="TEI0187_REV01",RAW_m_TEI0187_REV01!$AE:$AG),3,0),"---")</f>
        <v>---</v>
      </c>
      <c r="S1389" s="59" t="str">
        <f t="shared" si="45"/>
        <v>---</v>
      </c>
    </row>
    <row r="1390" spans="2:19" ht="15" customHeight="1" x14ac:dyDescent="0.25">
      <c r="B1390" s="59">
        <f t="shared" si="46"/>
        <v>1385</v>
      </c>
      <c r="C1390" s="60">
        <f>IFERROR(IF($C$4="TEB0187_REV01",CALC_CONN_TEB0187_REV01!U1390,),"---")</f>
        <v>0</v>
      </c>
      <c r="D1390" s="59">
        <f>IFERROR(IF($C$4="TEB0187_REV01",CALC_CONN_TEB0187_REV01!D1390,),"---")</f>
        <v>0</v>
      </c>
      <c r="E1390" s="59">
        <f>IFERROR(IF($C$4="TEB0187_REV01",CALC_CONN_TEB0187_REV01!E1390,),"---")</f>
        <v>0</v>
      </c>
      <c r="F1390" s="59" t="str">
        <f>IFERROR(IF(VLOOKUP($D1390&amp;"-"&amp;$E1390,IF($C$4="TEB0187_REV01",CALC_CONN_TEB0187_REV01!$F:$I),4,0)="--","---",IF($C$4="TEB0187_REV01",CALC_CONN_TEB0187_REV01!$G1390&amp; " --&gt; " &amp;CALC_CONN_TEB0187_REV01!$I1390&amp; " --&gt; ")),"---")</f>
        <v>---</v>
      </c>
      <c r="G1390" s="59" t="str">
        <f>IFERROR(IF(VLOOKUP($D1390&amp;"-"&amp;$E1390,IF($C$4="TEB0187_REV01",CALC_CONN_TEB0187_REV01!$F:$H),3,0)="--",VLOOKUP($D1390&amp;"-"&amp;$E1390,IF($C$4="TEB0187_REV01",CALC_CONN_TEB0187_REV01!$F:$H),2,0),VLOOKUP($D1390&amp;"-"&amp;$E1390,IF($C$4="TEB0187_REV01",CALC_CONN_TEB0187_REV01!$F:$H),3,0)),"---")</f>
        <v>---</v>
      </c>
      <c r="H1390" s="59" t="str">
        <f>IFERROR(VLOOKUP(G1390,IF($C$4="TEB0187_REV01",CALC_CONN_TEB0187_REV01!$G:$T),14,0),"---")</f>
        <v>---</v>
      </c>
      <c r="I1390" s="59" t="str">
        <f>IFERROR(VLOOKUP($D1390&amp;"-"&amp;$E1390,IF($C$4="TEB0187_REV01",CALC_CONN_TEB0187_REV01!$F:$K,"???"),6,0),"---")</f>
        <v>---</v>
      </c>
      <c r="J1390" s="61" t="str">
        <f>IFERROR(VLOOKUP($D1390&amp;"-"&amp;$E1390,IF($C$4="TEB0187_REV01",CALC_CONN_TEB0187_REV01!$F:$M,"???"),8,0),"---")</f>
        <v>---</v>
      </c>
      <c r="K1390" s="62" t="str">
        <f>IFERROR(VLOOKUP($D1390&amp;"-"&amp;$E1390,IF($C$4="TEB0187_REV01",CALC_CONN_TEB0187_REV01!$F:$N),9,0),"---")</f>
        <v>---</v>
      </c>
      <c r="L1390" s="59" t="str">
        <f>IFERROR(VLOOKUP(K1390,B2B!$H$3:$I$2000,2,0),"---")</f>
        <v>---</v>
      </c>
      <c r="M1390" s="59" t="str">
        <f>IFERROR(VLOOKUP(L1390,IF($M$4="TEI0187_REV01",RAW_m_TEI0187_REV01!$AD:$AH),5,0),"---")</f>
        <v>---</v>
      </c>
      <c r="N1390" s="59" t="str">
        <f>IFERROR(VLOOKUP(L1390,IF($M$4="TEI0187_REV01",RAW_m_TEI0187_REV01!$AE:$AJ),6,0),"---")</f>
        <v>---</v>
      </c>
      <c r="O1390" s="63" t="str">
        <f>IFERROR(VLOOKUP(L1390,IF($M$4="TEI0187_REV01",RAW_m_TEI0187_REV01!$AD:$AE),2,0),"---")</f>
        <v>---</v>
      </c>
      <c r="P1390" s="59" t="str">
        <f>IFERROR(VLOOKUP(O1390,IF($M$4="TEI0187_REV01",RAW_m_TEI0187_REV01!$AJ:$AK),2,0),"---")</f>
        <v>---</v>
      </c>
      <c r="Q1390" s="59" t="str">
        <f>IFERROR(VLOOKUP(L1390,IF($M$4="TEI0187_REV01",RAW_m_TEI0187_REV01!$AD:$AF),3,0),"---")</f>
        <v>---</v>
      </c>
      <c r="R1390" s="59" t="str">
        <f>IFERROR(VLOOKUP(O1390,IF($M$4="TEI0187_REV01",RAW_m_TEI0187_REV01!$AE:$AG),3,0),"---")</f>
        <v>---</v>
      </c>
      <c r="S1390" s="59" t="str">
        <f t="shared" si="45"/>
        <v>---</v>
      </c>
    </row>
    <row r="1391" spans="2:19" ht="15" customHeight="1" x14ac:dyDescent="0.25">
      <c r="B1391" s="59">
        <f t="shared" si="46"/>
        <v>1386</v>
      </c>
      <c r="C1391" s="60">
        <f>IFERROR(IF($C$4="TEB0187_REV01",CALC_CONN_TEB0187_REV01!U1391,),"---")</f>
        <v>0</v>
      </c>
      <c r="D1391" s="59">
        <f>IFERROR(IF($C$4="TEB0187_REV01",CALC_CONN_TEB0187_REV01!D1391,),"---")</f>
        <v>0</v>
      </c>
      <c r="E1391" s="59">
        <f>IFERROR(IF($C$4="TEB0187_REV01",CALC_CONN_TEB0187_REV01!E1391,),"---")</f>
        <v>0</v>
      </c>
      <c r="F1391" s="59" t="str">
        <f>IFERROR(IF(VLOOKUP($D1391&amp;"-"&amp;$E1391,IF($C$4="TEB0187_REV01",CALC_CONN_TEB0187_REV01!$F:$I),4,0)="--","---",IF($C$4="TEB0187_REV01",CALC_CONN_TEB0187_REV01!$G1391&amp; " --&gt; " &amp;CALC_CONN_TEB0187_REV01!$I1391&amp; " --&gt; ")),"---")</f>
        <v>---</v>
      </c>
      <c r="G1391" s="59" t="str">
        <f>IFERROR(IF(VLOOKUP($D1391&amp;"-"&amp;$E1391,IF($C$4="TEB0187_REV01",CALC_CONN_TEB0187_REV01!$F:$H),3,0)="--",VLOOKUP($D1391&amp;"-"&amp;$E1391,IF($C$4="TEB0187_REV01",CALC_CONN_TEB0187_REV01!$F:$H),2,0),VLOOKUP($D1391&amp;"-"&amp;$E1391,IF($C$4="TEB0187_REV01",CALC_CONN_TEB0187_REV01!$F:$H),3,0)),"---")</f>
        <v>---</v>
      </c>
      <c r="H1391" s="59" t="str">
        <f>IFERROR(VLOOKUP(G1391,IF($C$4="TEB0187_REV01",CALC_CONN_TEB0187_REV01!$G:$T),14,0),"---")</f>
        <v>---</v>
      </c>
      <c r="I1391" s="59" t="str">
        <f>IFERROR(VLOOKUP($D1391&amp;"-"&amp;$E1391,IF($C$4="TEB0187_REV01",CALC_CONN_TEB0187_REV01!$F:$K,"???"),6,0),"---")</f>
        <v>---</v>
      </c>
      <c r="J1391" s="61" t="str">
        <f>IFERROR(VLOOKUP($D1391&amp;"-"&amp;$E1391,IF($C$4="TEB0187_REV01",CALC_CONN_TEB0187_REV01!$F:$M,"???"),8,0),"---")</f>
        <v>---</v>
      </c>
      <c r="K1391" s="62" t="str">
        <f>IFERROR(VLOOKUP($D1391&amp;"-"&amp;$E1391,IF($C$4="TEB0187_REV01",CALC_CONN_TEB0187_REV01!$F:$N),9,0),"---")</f>
        <v>---</v>
      </c>
      <c r="L1391" s="59" t="str">
        <f>IFERROR(VLOOKUP(K1391,B2B!$H$3:$I$2000,2,0),"---")</f>
        <v>---</v>
      </c>
      <c r="M1391" s="59" t="str">
        <f>IFERROR(VLOOKUP(L1391,IF($M$4="TEI0187_REV01",RAW_m_TEI0187_REV01!$AD:$AH),5,0),"---")</f>
        <v>---</v>
      </c>
      <c r="N1391" s="59" t="str">
        <f>IFERROR(VLOOKUP(L1391,IF($M$4="TEI0187_REV01",RAW_m_TEI0187_REV01!$AE:$AJ),6,0),"---")</f>
        <v>---</v>
      </c>
      <c r="O1391" s="63" t="str">
        <f>IFERROR(VLOOKUP(L1391,IF($M$4="TEI0187_REV01",RAW_m_TEI0187_REV01!$AD:$AE),2,0),"---")</f>
        <v>---</v>
      </c>
      <c r="P1391" s="59" t="str">
        <f>IFERROR(VLOOKUP(O1391,IF($M$4="TEI0187_REV01",RAW_m_TEI0187_REV01!$AJ:$AK),2,0),"---")</f>
        <v>---</v>
      </c>
      <c r="Q1391" s="59" t="str">
        <f>IFERROR(VLOOKUP(L1391,IF($M$4="TEI0187_REV01",RAW_m_TEI0187_REV01!$AD:$AF),3,0),"---")</f>
        <v>---</v>
      </c>
      <c r="R1391" s="59" t="str">
        <f>IFERROR(VLOOKUP(O1391,IF($M$4="TEI0187_REV01",RAW_m_TEI0187_REV01!$AE:$AG),3,0),"---")</f>
        <v>---</v>
      </c>
      <c r="S1391" s="59" t="str">
        <f t="shared" si="45"/>
        <v>---</v>
      </c>
    </row>
    <row r="1392" spans="2:19" ht="15" customHeight="1" x14ac:dyDescent="0.25">
      <c r="B1392" s="59">
        <f t="shared" si="46"/>
        <v>1387</v>
      </c>
      <c r="C1392" s="60">
        <f>IFERROR(IF($C$4="TEB0187_REV01",CALC_CONN_TEB0187_REV01!U1392,),"---")</f>
        <v>0</v>
      </c>
      <c r="D1392" s="59">
        <f>IFERROR(IF($C$4="TEB0187_REV01",CALC_CONN_TEB0187_REV01!D1392,),"---")</f>
        <v>0</v>
      </c>
      <c r="E1392" s="59">
        <f>IFERROR(IF($C$4="TEB0187_REV01",CALC_CONN_TEB0187_REV01!E1392,),"---")</f>
        <v>0</v>
      </c>
      <c r="F1392" s="59" t="str">
        <f>IFERROR(IF(VLOOKUP($D1392&amp;"-"&amp;$E1392,IF($C$4="TEB0187_REV01",CALC_CONN_TEB0187_REV01!$F:$I),4,0)="--","---",IF($C$4="TEB0187_REV01",CALC_CONN_TEB0187_REV01!$G1392&amp; " --&gt; " &amp;CALC_CONN_TEB0187_REV01!$I1392&amp; " --&gt; ")),"---")</f>
        <v>---</v>
      </c>
      <c r="G1392" s="59" t="str">
        <f>IFERROR(IF(VLOOKUP($D1392&amp;"-"&amp;$E1392,IF($C$4="TEB0187_REV01",CALC_CONN_TEB0187_REV01!$F:$H),3,0)="--",VLOOKUP($D1392&amp;"-"&amp;$E1392,IF($C$4="TEB0187_REV01",CALC_CONN_TEB0187_REV01!$F:$H),2,0),VLOOKUP($D1392&amp;"-"&amp;$E1392,IF($C$4="TEB0187_REV01",CALC_CONN_TEB0187_REV01!$F:$H),3,0)),"---")</f>
        <v>---</v>
      </c>
      <c r="H1392" s="59" t="str">
        <f>IFERROR(VLOOKUP(G1392,IF($C$4="TEB0187_REV01",CALC_CONN_TEB0187_REV01!$G:$T),14,0),"---")</f>
        <v>---</v>
      </c>
      <c r="I1392" s="59" t="str">
        <f>IFERROR(VLOOKUP($D1392&amp;"-"&amp;$E1392,IF($C$4="TEB0187_REV01",CALC_CONN_TEB0187_REV01!$F:$K,"???"),6,0),"---")</f>
        <v>---</v>
      </c>
      <c r="J1392" s="61" t="str">
        <f>IFERROR(VLOOKUP($D1392&amp;"-"&amp;$E1392,IF($C$4="TEB0187_REV01",CALC_CONN_TEB0187_REV01!$F:$M,"???"),8,0),"---")</f>
        <v>---</v>
      </c>
      <c r="K1392" s="62" t="str">
        <f>IFERROR(VLOOKUP($D1392&amp;"-"&amp;$E1392,IF($C$4="TEB0187_REV01",CALC_CONN_TEB0187_REV01!$F:$N),9,0),"---")</f>
        <v>---</v>
      </c>
      <c r="L1392" s="59" t="str">
        <f>IFERROR(VLOOKUP(K1392,B2B!$H$3:$I$2000,2,0),"---")</f>
        <v>---</v>
      </c>
      <c r="M1392" s="59" t="str">
        <f>IFERROR(VLOOKUP(L1392,IF($M$4="TEI0187_REV01",RAW_m_TEI0187_REV01!$AD:$AH),5,0),"---")</f>
        <v>---</v>
      </c>
      <c r="N1392" s="59" t="str">
        <f>IFERROR(VLOOKUP(L1392,IF($M$4="TEI0187_REV01",RAW_m_TEI0187_REV01!$AE:$AJ),6,0),"---")</f>
        <v>---</v>
      </c>
      <c r="O1392" s="63" t="str">
        <f>IFERROR(VLOOKUP(L1392,IF($M$4="TEI0187_REV01",RAW_m_TEI0187_REV01!$AD:$AE),2,0),"---")</f>
        <v>---</v>
      </c>
      <c r="P1392" s="59" t="str">
        <f>IFERROR(VLOOKUP(O1392,IF($M$4="TEI0187_REV01",RAW_m_TEI0187_REV01!$AJ:$AK),2,0),"---")</f>
        <v>---</v>
      </c>
      <c r="Q1392" s="59" t="str">
        <f>IFERROR(VLOOKUP(L1392,IF($M$4="TEI0187_REV01",RAW_m_TEI0187_REV01!$AD:$AF),3,0),"---")</f>
        <v>---</v>
      </c>
      <c r="R1392" s="59" t="str">
        <f>IFERROR(VLOOKUP(O1392,IF($M$4="TEI0187_REV01",RAW_m_TEI0187_REV01!$AE:$AG),3,0),"---")</f>
        <v>---</v>
      </c>
      <c r="S1392" s="59" t="str">
        <f t="shared" si="45"/>
        <v>---</v>
      </c>
    </row>
    <row r="1393" spans="2:19" ht="15" customHeight="1" x14ac:dyDescent="0.25">
      <c r="B1393" s="59">
        <f t="shared" si="46"/>
        <v>1388</v>
      </c>
      <c r="C1393" s="60">
        <f>IFERROR(IF($C$4="TEB0187_REV01",CALC_CONN_TEB0187_REV01!U1393,),"---")</f>
        <v>0</v>
      </c>
      <c r="D1393" s="59">
        <f>IFERROR(IF($C$4="TEB0187_REV01",CALC_CONN_TEB0187_REV01!D1393,),"---")</f>
        <v>0</v>
      </c>
      <c r="E1393" s="59">
        <f>IFERROR(IF($C$4="TEB0187_REV01",CALC_CONN_TEB0187_REV01!E1393,),"---")</f>
        <v>0</v>
      </c>
      <c r="F1393" s="59" t="str">
        <f>IFERROR(IF(VLOOKUP($D1393&amp;"-"&amp;$E1393,IF($C$4="TEB0187_REV01",CALC_CONN_TEB0187_REV01!$F:$I),4,0)="--","---",IF($C$4="TEB0187_REV01",CALC_CONN_TEB0187_REV01!$G1393&amp; " --&gt; " &amp;CALC_CONN_TEB0187_REV01!$I1393&amp; " --&gt; ")),"---")</f>
        <v>---</v>
      </c>
      <c r="G1393" s="59" t="str">
        <f>IFERROR(IF(VLOOKUP($D1393&amp;"-"&amp;$E1393,IF($C$4="TEB0187_REV01",CALC_CONN_TEB0187_REV01!$F:$H),3,0)="--",VLOOKUP($D1393&amp;"-"&amp;$E1393,IF($C$4="TEB0187_REV01",CALC_CONN_TEB0187_REV01!$F:$H),2,0),VLOOKUP($D1393&amp;"-"&amp;$E1393,IF($C$4="TEB0187_REV01",CALC_CONN_TEB0187_REV01!$F:$H),3,0)),"---")</f>
        <v>---</v>
      </c>
      <c r="H1393" s="59" t="str">
        <f>IFERROR(VLOOKUP(G1393,IF($C$4="TEB0187_REV01",CALC_CONN_TEB0187_REV01!$G:$T),14,0),"---")</f>
        <v>---</v>
      </c>
      <c r="I1393" s="59" t="str">
        <f>IFERROR(VLOOKUP($D1393&amp;"-"&amp;$E1393,IF($C$4="TEB0187_REV01",CALC_CONN_TEB0187_REV01!$F:$K,"???"),6,0),"---")</f>
        <v>---</v>
      </c>
      <c r="J1393" s="61" t="str">
        <f>IFERROR(VLOOKUP($D1393&amp;"-"&amp;$E1393,IF($C$4="TEB0187_REV01",CALC_CONN_TEB0187_REV01!$F:$M,"???"),8,0),"---")</f>
        <v>---</v>
      </c>
      <c r="K1393" s="62" t="str">
        <f>IFERROR(VLOOKUP($D1393&amp;"-"&amp;$E1393,IF($C$4="TEB0187_REV01",CALC_CONN_TEB0187_REV01!$F:$N),9,0),"---")</f>
        <v>---</v>
      </c>
      <c r="L1393" s="59" t="str">
        <f>IFERROR(VLOOKUP(K1393,B2B!$H$3:$I$2000,2,0),"---")</f>
        <v>---</v>
      </c>
      <c r="M1393" s="59" t="str">
        <f>IFERROR(VLOOKUP(L1393,IF($M$4="TEI0187_REV01",RAW_m_TEI0187_REV01!$AD:$AH),5,0),"---")</f>
        <v>---</v>
      </c>
      <c r="N1393" s="59" t="str">
        <f>IFERROR(VLOOKUP(L1393,IF($M$4="TEI0187_REV01",RAW_m_TEI0187_REV01!$AE:$AJ),6,0),"---")</f>
        <v>---</v>
      </c>
      <c r="O1393" s="63" t="str">
        <f>IFERROR(VLOOKUP(L1393,IF($M$4="TEI0187_REV01",RAW_m_TEI0187_REV01!$AD:$AE),2,0),"---")</f>
        <v>---</v>
      </c>
      <c r="P1393" s="59" t="str">
        <f>IFERROR(VLOOKUP(O1393,IF($M$4="TEI0187_REV01",RAW_m_TEI0187_REV01!$AJ:$AK),2,0),"---")</f>
        <v>---</v>
      </c>
      <c r="Q1393" s="59" t="str">
        <f>IFERROR(VLOOKUP(L1393,IF($M$4="TEI0187_REV01",RAW_m_TEI0187_REV01!$AD:$AF),3,0),"---")</f>
        <v>---</v>
      </c>
      <c r="R1393" s="59" t="str">
        <f>IFERROR(VLOOKUP(O1393,IF($M$4="TEI0187_REV01",RAW_m_TEI0187_REV01!$AE:$AG),3,0),"---")</f>
        <v>---</v>
      </c>
      <c r="S1393" s="59" t="str">
        <f t="shared" si="45"/>
        <v>---</v>
      </c>
    </row>
    <row r="1394" spans="2:19" ht="15" customHeight="1" x14ac:dyDescent="0.25">
      <c r="B1394" s="59">
        <f t="shared" si="46"/>
        <v>1389</v>
      </c>
      <c r="C1394" s="60">
        <f>IFERROR(IF($C$4="TEB0187_REV01",CALC_CONN_TEB0187_REV01!U1394,),"---")</f>
        <v>0</v>
      </c>
      <c r="D1394" s="59">
        <f>IFERROR(IF($C$4="TEB0187_REV01",CALC_CONN_TEB0187_REV01!D1394,),"---")</f>
        <v>0</v>
      </c>
      <c r="E1394" s="59">
        <f>IFERROR(IF($C$4="TEB0187_REV01",CALC_CONN_TEB0187_REV01!E1394,),"---")</f>
        <v>0</v>
      </c>
      <c r="F1394" s="59" t="str">
        <f>IFERROR(IF(VLOOKUP($D1394&amp;"-"&amp;$E1394,IF($C$4="TEB0187_REV01",CALC_CONN_TEB0187_REV01!$F:$I),4,0)="--","---",IF($C$4="TEB0187_REV01",CALC_CONN_TEB0187_REV01!$G1394&amp; " --&gt; " &amp;CALC_CONN_TEB0187_REV01!$I1394&amp; " --&gt; ")),"---")</f>
        <v>---</v>
      </c>
      <c r="G1394" s="59" t="str">
        <f>IFERROR(IF(VLOOKUP($D1394&amp;"-"&amp;$E1394,IF($C$4="TEB0187_REV01",CALC_CONN_TEB0187_REV01!$F:$H),3,0)="--",VLOOKUP($D1394&amp;"-"&amp;$E1394,IF($C$4="TEB0187_REV01",CALC_CONN_TEB0187_REV01!$F:$H),2,0),VLOOKUP($D1394&amp;"-"&amp;$E1394,IF($C$4="TEB0187_REV01",CALC_CONN_TEB0187_REV01!$F:$H),3,0)),"---")</f>
        <v>---</v>
      </c>
      <c r="H1394" s="59" t="str">
        <f>IFERROR(VLOOKUP(G1394,IF($C$4="TEB0187_REV01",CALC_CONN_TEB0187_REV01!$G:$T),14,0),"---")</f>
        <v>---</v>
      </c>
      <c r="I1394" s="59" t="str">
        <f>IFERROR(VLOOKUP($D1394&amp;"-"&amp;$E1394,IF($C$4="TEB0187_REV01",CALC_CONN_TEB0187_REV01!$F:$K,"???"),6,0),"---")</f>
        <v>---</v>
      </c>
      <c r="J1394" s="61" t="str">
        <f>IFERROR(VLOOKUP($D1394&amp;"-"&amp;$E1394,IF($C$4="TEB0187_REV01",CALC_CONN_TEB0187_REV01!$F:$M,"???"),8,0),"---")</f>
        <v>---</v>
      </c>
      <c r="K1394" s="62" t="str">
        <f>IFERROR(VLOOKUP($D1394&amp;"-"&amp;$E1394,IF($C$4="TEB0187_REV01",CALC_CONN_TEB0187_REV01!$F:$N),9,0),"---")</f>
        <v>---</v>
      </c>
      <c r="L1394" s="59" t="str">
        <f>IFERROR(VLOOKUP(K1394,B2B!$H$3:$I$2000,2,0),"---")</f>
        <v>---</v>
      </c>
      <c r="M1394" s="59" t="str">
        <f>IFERROR(VLOOKUP(L1394,IF($M$4="TEI0187_REV01",RAW_m_TEI0187_REV01!$AD:$AH),5,0),"---")</f>
        <v>---</v>
      </c>
      <c r="N1394" s="59" t="str">
        <f>IFERROR(VLOOKUP(L1394,IF($M$4="TEI0187_REV01",RAW_m_TEI0187_REV01!$AE:$AJ),6,0),"---")</f>
        <v>---</v>
      </c>
      <c r="O1394" s="63" t="str">
        <f>IFERROR(VLOOKUP(L1394,IF($M$4="TEI0187_REV01",RAW_m_TEI0187_REV01!$AD:$AE),2,0),"---")</f>
        <v>---</v>
      </c>
      <c r="P1394" s="59" t="str">
        <f>IFERROR(VLOOKUP(O1394,IF($M$4="TEI0187_REV01",RAW_m_TEI0187_REV01!$AJ:$AK),2,0),"---")</f>
        <v>---</v>
      </c>
      <c r="Q1394" s="59" t="str">
        <f>IFERROR(VLOOKUP(L1394,IF($M$4="TEI0187_REV01",RAW_m_TEI0187_REV01!$AD:$AF),3,0),"---")</f>
        <v>---</v>
      </c>
      <c r="R1394" s="59" t="str">
        <f>IFERROR(VLOOKUP(O1394,IF($M$4="TEI0187_REV01",RAW_m_TEI0187_REV01!$AE:$AG),3,0),"---")</f>
        <v>---</v>
      </c>
      <c r="S1394" s="59" t="str">
        <f t="shared" si="45"/>
        <v>---</v>
      </c>
    </row>
    <row r="1395" spans="2:19" ht="15" customHeight="1" x14ac:dyDescent="0.25">
      <c r="B1395" s="59">
        <f t="shared" si="46"/>
        <v>1390</v>
      </c>
      <c r="C1395" s="60">
        <f>IFERROR(IF($C$4="TEB0187_REV01",CALC_CONN_TEB0187_REV01!U1395,),"---")</f>
        <v>0</v>
      </c>
      <c r="D1395" s="59">
        <f>IFERROR(IF($C$4="TEB0187_REV01",CALC_CONN_TEB0187_REV01!D1395,),"---")</f>
        <v>0</v>
      </c>
      <c r="E1395" s="59">
        <f>IFERROR(IF($C$4="TEB0187_REV01",CALC_CONN_TEB0187_REV01!E1395,),"---")</f>
        <v>0</v>
      </c>
      <c r="F1395" s="59" t="str">
        <f>IFERROR(IF(VLOOKUP($D1395&amp;"-"&amp;$E1395,IF($C$4="TEB0187_REV01",CALC_CONN_TEB0187_REV01!$F:$I),4,0)="--","---",IF($C$4="TEB0187_REV01",CALC_CONN_TEB0187_REV01!$G1395&amp; " --&gt; " &amp;CALC_CONN_TEB0187_REV01!$I1395&amp; " --&gt; ")),"---")</f>
        <v>---</v>
      </c>
      <c r="G1395" s="59" t="str">
        <f>IFERROR(IF(VLOOKUP($D1395&amp;"-"&amp;$E1395,IF($C$4="TEB0187_REV01",CALC_CONN_TEB0187_REV01!$F:$H),3,0)="--",VLOOKUP($D1395&amp;"-"&amp;$E1395,IF($C$4="TEB0187_REV01",CALC_CONN_TEB0187_REV01!$F:$H),2,0),VLOOKUP($D1395&amp;"-"&amp;$E1395,IF($C$4="TEB0187_REV01",CALC_CONN_TEB0187_REV01!$F:$H),3,0)),"---")</f>
        <v>---</v>
      </c>
      <c r="H1395" s="59" t="str">
        <f>IFERROR(VLOOKUP(G1395,IF($C$4="TEB0187_REV01",CALC_CONN_TEB0187_REV01!$G:$T),14,0),"---")</f>
        <v>---</v>
      </c>
      <c r="I1395" s="59" t="str">
        <f>IFERROR(VLOOKUP($D1395&amp;"-"&amp;$E1395,IF($C$4="TEB0187_REV01",CALC_CONN_TEB0187_REV01!$F:$K,"???"),6,0),"---")</f>
        <v>---</v>
      </c>
      <c r="J1395" s="61" t="str">
        <f>IFERROR(VLOOKUP($D1395&amp;"-"&amp;$E1395,IF($C$4="TEB0187_REV01",CALC_CONN_TEB0187_REV01!$F:$M,"???"),8,0),"---")</f>
        <v>---</v>
      </c>
      <c r="K1395" s="62" t="str">
        <f>IFERROR(VLOOKUP($D1395&amp;"-"&amp;$E1395,IF($C$4="TEB0187_REV01",CALC_CONN_TEB0187_REV01!$F:$N),9,0),"---")</f>
        <v>---</v>
      </c>
      <c r="L1395" s="59" t="str">
        <f>IFERROR(VLOOKUP(K1395,B2B!$H$3:$I$2000,2,0),"---")</f>
        <v>---</v>
      </c>
      <c r="M1395" s="59" t="str">
        <f>IFERROR(VLOOKUP(L1395,IF($M$4="TEI0187_REV01",RAW_m_TEI0187_REV01!$AD:$AH),5,0),"---")</f>
        <v>---</v>
      </c>
      <c r="N1395" s="59" t="str">
        <f>IFERROR(VLOOKUP(L1395,IF($M$4="TEI0187_REV01",RAW_m_TEI0187_REV01!$AE:$AJ),6,0),"---")</f>
        <v>---</v>
      </c>
      <c r="O1395" s="63" t="str">
        <f>IFERROR(VLOOKUP(L1395,IF($M$4="TEI0187_REV01",RAW_m_TEI0187_REV01!$AD:$AE),2,0),"---")</f>
        <v>---</v>
      </c>
      <c r="P1395" s="59" t="str">
        <f>IFERROR(VLOOKUP(O1395,IF($M$4="TEI0187_REV01",RAW_m_TEI0187_REV01!$AJ:$AK),2,0),"---")</f>
        <v>---</v>
      </c>
      <c r="Q1395" s="59" t="str">
        <f>IFERROR(VLOOKUP(L1395,IF($M$4="TEI0187_REV01",RAW_m_TEI0187_REV01!$AD:$AF),3,0),"---")</f>
        <v>---</v>
      </c>
      <c r="R1395" s="59" t="str">
        <f>IFERROR(VLOOKUP(O1395,IF($M$4="TEI0187_REV01",RAW_m_TEI0187_REV01!$AE:$AG),3,0),"---")</f>
        <v>---</v>
      </c>
      <c r="S1395" s="59" t="str">
        <f t="shared" si="45"/>
        <v>---</v>
      </c>
    </row>
    <row r="1396" spans="2:19" ht="15" customHeight="1" x14ac:dyDescent="0.25">
      <c r="B1396" s="59">
        <f t="shared" si="46"/>
        <v>1391</v>
      </c>
      <c r="C1396" s="60">
        <f>IFERROR(IF($C$4="TEB0187_REV01",CALC_CONN_TEB0187_REV01!U1396,),"---")</f>
        <v>0</v>
      </c>
      <c r="D1396" s="59">
        <f>IFERROR(IF($C$4="TEB0187_REV01",CALC_CONN_TEB0187_REV01!D1396,),"---")</f>
        <v>0</v>
      </c>
      <c r="E1396" s="59">
        <f>IFERROR(IF($C$4="TEB0187_REV01",CALC_CONN_TEB0187_REV01!E1396,),"---")</f>
        <v>0</v>
      </c>
      <c r="F1396" s="59" t="str">
        <f>IFERROR(IF(VLOOKUP($D1396&amp;"-"&amp;$E1396,IF($C$4="TEB0187_REV01",CALC_CONN_TEB0187_REV01!$F:$I),4,0)="--","---",IF($C$4="TEB0187_REV01",CALC_CONN_TEB0187_REV01!$G1396&amp; " --&gt; " &amp;CALC_CONN_TEB0187_REV01!$I1396&amp; " --&gt; ")),"---")</f>
        <v>---</v>
      </c>
      <c r="G1396" s="59" t="str">
        <f>IFERROR(IF(VLOOKUP($D1396&amp;"-"&amp;$E1396,IF($C$4="TEB0187_REV01",CALC_CONN_TEB0187_REV01!$F:$H),3,0)="--",VLOOKUP($D1396&amp;"-"&amp;$E1396,IF($C$4="TEB0187_REV01",CALC_CONN_TEB0187_REV01!$F:$H),2,0),VLOOKUP($D1396&amp;"-"&amp;$E1396,IF($C$4="TEB0187_REV01",CALC_CONN_TEB0187_REV01!$F:$H),3,0)),"---")</f>
        <v>---</v>
      </c>
      <c r="H1396" s="59" t="str">
        <f>IFERROR(VLOOKUP(G1396,IF($C$4="TEB0187_REV01",CALC_CONN_TEB0187_REV01!$G:$T),14,0),"---")</f>
        <v>---</v>
      </c>
      <c r="I1396" s="59" t="str">
        <f>IFERROR(VLOOKUP($D1396&amp;"-"&amp;$E1396,IF($C$4="TEB0187_REV01",CALC_CONN_TEB0187_REV01!$F:$K,"???"),6,0),"---")</f>
        <v>---</v>
      </c>
      <c r="J1396" s="61" t="str">
        <f>IFERROR(VLOOKUP($D1396&amp;"-"&amp;$E1396,IF($C$4="TEB0187_REV01",CALC_CONN_TEB0187_REV01!$F:$M,"???"),8,0),"---")</f>
        <v>---</v>
      </c>
      <c r="K1396" s="62" t="str">
        <f>IFERROR(VLOOKUP($D1396&amp;"-"&amp;$E1396,IF($C$4="TEB0187_REV01",CALC_CONN_TEB0187_REV01!$F:$N),9,0),"---")</f>
        <v>---</v>
      </c>
      <c r="L1396" s="59" t="str">
        <f>IFERROR(VLOOKUP(K1396,B2B!$H$3:$I$2000,2,0),"---")</f>
        <v>---</v>
      </c>
      <c r="M1396" s="59" t="str">
        <f>IFERROR(VLOOKUP(L1396,IF($M$4="TEI0187_REV01",RAW_m_TEI0187_REV01!$AD:$AH),5,0),"---")</f>
        <v>---</v>
      </c>
      <c r="N1396" s="59" t="str">
        <f>IFERROR(VLOOKUP(L1396,IF($M$4="TEI0187_REV01",RAW_m_TEI0187_REV01!$AE:$AJ),6,0),"---")</f>
        <v>---</v>
      </c>
      <c r="O1396" s="63" t="str">
        <f>IFERROR(VLOOKUP(L1396,IF($M$4="TEI0187_REV01",RAW_m_TEI0187_REV01!$AD:$AE),2,0),"---")</f>
        <v>---</v>
      </c>
      <c r="P1396" s="59" t="str">
        <f>IFERROR(VLOOKUP(O1396,IF($M$4="TEI0187_REV01",RAW_m_TEI0187_REV01!$AJ:$AK),2,0),"---")</f>
        <v>---</v>
      </c>
      <c r="Q1396" s="59" t="str">
        <f>IFERROR(VLOOKUP(L1396,IF($M$4="TEI0187_REV01",RAW_m_TEI0187_REV01!$AD:$AF),3,0),"---")</f>
        <v>---</v>
      </c>
      <c r="R1396" s="59" t="str">
        <f>IFERROR(VLOOKUP(O1396,IF($M$4="TEI0187_REV01",RAW_m_TEI0187_REV01!$AE:$AG),3,0),"---")</f>
        <v>---</v>
      </c>
      <c r="S1396" s="59" t="str">
        <f t="shared" si="45"/>
        <v>---</v>
      </c>
    </row>
    <row r="1397" spans="2:19" ht="15" customHeight="1" x14ac:dyDescent="0.25">
      <c r="B1397" s="59">
        <f t="shared" si="46"/>
        <v>1392</v>
      </c>
      <c r="C1397" s="60">
        <f>IFERROR(IF($C$4="TEB0187_REV01",CALC_CONN_TEB0187_REV01!U1397,),"---")</f>
        <v>0</v>
      </c>
      <c r="D1397" s="59">
        <f>IFERROR(IF($C$4="TEB0187_REV01",CALC_CONN_TEB0187_REV01!D1397,),"---")</f>
        <v>0</v>
      </c>
      <c r="E1397" s="59">
        <f>IFERROR(IF($C$4="TEB0187_REV01",CALC_CONN_TEB0187_REV01!E1397,),"---")</f>
        <v>0</v>
      </c>
      <c r="F1397" s="59" t="str">
        <f>IFERROR(IF(VLOOKUP($D1397&amp;"-"&amp;$E1397,IF($C$4="TEB0187_REV01",CALC_CONN_TEB0187_REV01!$F:$I),4,0)="--","---",IF($C$4="TEB0187_REV01",CALC_CONN_TEB0187_REV01!$G1397&amp; " --&gt; " &amp;CALC_CONN_TEB0187_REV01!$I1397&amp; " --&gt; ")),"---")</f>
        <v>---</v>
      </c>
      <c r="G1397" s="59" t="str">
        <f>IFERROR(IF(VLOOKUP($D1397&amp;"-"&amp;$E1397,IF($C$4="TEB0187_REV01",CALC_CONN_TEB0187_REV01!$F:$H),3,0)="--",VLOOKUP($D1397&amp;"-"&amp;$E1397,IF($C$4="TEB0187_REV01",CALC_CONN_TEB0187_REV01!$F:$H),2,0),VLOOKUP($D1397&amp;"-"&amp;$E1397,IF($C$4="TEB0187_REV01",CALC_CONN_TEB0187_REV01!$F:$H),3,0)),"---")</f>
        <v>---</v>
      </c>
      <c r="H1397" s="59" t="str">
        <f>IFERROR(VLOOKUP(G1397,IF($C$4="TEB0187_REV01",CALC_CONN_TEB0187_REV01!$G:$T),14,0),"---")</f>
        <v>---</v>
      </c>
      <c r="I1397" s="59" t="str">
        <f>IFERROR(VLOOKUP($D1397&amp;"-"&amp;$E1397,IF($C$4="TEB0187_REV01",CALC_CONN_TEB0187_REV01!$F:$K,"???"),6,0),"---")</f>
        <v>---</v>
      </c>
      <c r="J1397" s="61" t="str">
        <f>IFERROR(VLOOKUP($D1397&amp;"-"&amp;$E1397,IF($C$4="TEB0187_REV01",CALC_CONN_TEB0187_REV01!$F:$M,"???"),8,0),"---")</f>
        <v>---</v>
      </c>
      <c r="K1397" s="62" t="str">
        <f>IFERROR(VLOOKUP($D1397&amp;"-"&amp;$E1397,IF($C$4="TEB0187_REV01",CALC_CONN_TEB0187_REV01!$F:$N),9,0),"---")</f>
        <v>---</v>
      </c>
      <c r="L1397" s="59" t="str">
        <f>IFERROR(VLOOKUP(K1397,B2B!$H$3:$I$2000,2,0),"---")</f>
        <v>---</v>
      </c>
      <c r="M1397" s="59" t="str">
        <f>IFERROR(VLOOKUP(L1397,IF($M$4="TEI0187_REV01",RAW_m_TEI0187_REV01!$AD:$AH),5,0),"---")</f>
        <v>---</v>
      </c>
      <c r="N1397" s="59" t="str">
        <f>IFERROR(VLOOKUP(L1397,IF($M$4="TEI0187_REV01",RAW_m_TEI0187_REV01!$AE:$AJ),6,0),"---")</f>
        <v>---</v>
      </c>
      <c r="O1397" s="63" t="str">
        <f>IFERROR(VLOOKUP(L1397,IF($M$4="TEI0187_REV01",RAW_m_TEI0187_REV01!$AD:$AE),2,0),"---")</f>
        <v>---</v>
      </c>
      <c r="P1397" s="59" t="str">
        <f>IFERROR(VLOOKUP(O1397,IF($M$4="TEI0187_REV01",RAW_m_TEI0187_REV01!$AJ:$AK),2,0),"---")</f>
        <v>---</v>
      </c>
      <c r="Q1397" s="59" t="str">
        <f>IFERROR(VLOOKUP(L1397,IF($M$4="TEI0187_REV01",RAW_m_TEI0187_REV01!$AD:$AF),3,0),"---")</f>
        <v>---</v>
      </c>
      <c r="R1397" s="59" t="str">
        <f>IFERROR(VLOOKUP(O1397,IF($M$4="TEI0187_REV01",RAW_m_TEI0187_REV01!$AE:$AG),3,0),"---")</f>
        <v>---</v>
      </c>
      <c r="S1397" s="59" t="str">
        <f t="shared" si="45"/>
        <v>---</v>
      </c>
    </row>
    <row r="1398" spans="2:19" ht="15" customHeight="1" x14ac:dyDescent="0.25">
      <c r="B1398" s="59">
        <f t="shared" si="46"/>
        <v>1393</v>
      </c>
      <c r="C1398" s="60">
        <f>IFERROR(IF($C$4="TEB0187_REV01",CALC_CONN_TEB0187_REV01!U1398,),"---")</f>
        <v>0</v>
      </c>
      <c r="D1398" s="59">
        <f>IFERROR(IF($C$4="TEB0187_REV01",CALC_CONN_TEB0187_REV01!D1398,),"---")</f>
        <v>0</v>
      </c>
      <c r="E1398" s="59">
        <f>IFERROR(IF($C$4="TEB0187_REV01",CALC_CONN_TEB0187_REV01!E1398,),"---")</f>
        <v>0</v>
      </c>
      <c r="F1398" s="59" t="str">
        <f>IFERROR(IF(VLOOKUP($D1398&amp;"-"&amp;$E1398,IF($C$4="TEB0187_REV01",CALC_CONN_TEB0187_REV01!$F:$I),4,0)="--","---",IF($C$4="TEB0187_REV01",CALC_CONN_TEB0187_REV01!$G1398&amp; " --&gt; " &amp;CALC_CONN_TEB0187_REV01!$I1398&amp; " --&gt; ")),"---")</f>
        <v>---</v>
      </c>
      <c r="G1398" s="59" t="str">
        <f>IFERROR(IF(VLOOKUP($D1398&amp;"-"&amp;$E1398,IF($C$4="TEB0187_REV01",CALC_CONN_TEB0187_REV01!$F:$H),3,0)="--",VLOOKUP($D1398&amp;"-"&amp;$E1398,IF($C$4="TEB0187_REV01",CALC_CONN_TEB0187_REV01!$F:$H),2,0),VLOOKUP($D1398&amp;"-"&amp;$E1398,IF($C$4="TEB0187_REV01",CALC_CONN_TEB0187_REV01!$F:$H),3,0)),"---")</f>
        <v>---</v>
      </c>
      <c r="H1398" s="59" t="str">
        <f>IFERROR(VLOOKUP(G1398,IF($C$4="TEB0187_REV01",CALC_CONN_TEB0187_REV01!$G:$T),14,0),"---")</f>
        <v>---</v>
      </c>
      <c r="I1398" s="59" t="str">
        <f>IFERROR(VLOOKUP($D1398&amp;"-"&amp;$E1398,IF($C$4="TEB0187_REV01",CALC_CONN_TEB0187_REV01!$F:$K,"???"),6,0),"---")</f>
        <v>---</v>
      </c>
      <c r="J1398" s="61" t="str">
        <f>IFERROR(VLOOKUP($D1398&amp;"-"&amp;$E1398,IF($C$4="TEB0187_REV01",CALC_CONN_TEB0187_REV01!$F:$M,"???"),8,0),"---")</f>
        <v>---</v>
      </c>
      <c r="K1398" s="62" t="str">
        <f>IFERROR(VLOOKUP($D1398&amp;"-"&amp;$E1398,IF($C$4="TEB0187_REV01",CALC_CONN_TEB0187_REV01!$F:$N),9,0),"---")</f>
        <v>---</v>
      </c>
      <c r="L1398" s="59" t="str">
        <f>IFERROR(VLOOKUP(K1398,B2B!$H$3:$I$2000,2,0),"---")</f>
        <v>---</v>
      </c>
      <c r="M1398" s="59" t="str">
        <f>IFERROR(VLOOKUP(L1398,IF($M$4="TEI0187_REV01",RAW_m_TEI0187_REV01!$AD:$AH),5,0),"---")</f>
        <v>---</v>
      </c>
      <c r="N1398" s="59" t="str">
        <f>IFERROR(VLOOKUP(L1398,IF($M$4="TEI0187_REV01",RAW_m_TEI0187_REV01!$AE:$AJ),6,0),"---")</f>
        <v>---</v>
      </c>
      <c r="O1398" s="63" t="str">
        <f>IFERROR(VLOOKUP(L1398,IF($M$4="TEI0187_REV01",RAW_m_TEI0187_REV01!$AD:$AE),2,0),"---")</f>
        <v>---</v>
      </c>
      <c r="P1398" s="59" t="str">
        <f>IFERROR(VLOOKUP(O1398,IF($M$4="TEI0187_REV01",RAW_m_TEI0187_REV01!$AJ:$AK),2,0),"---")</f>
        <v>---</v>
      </c>
      <c r="Q1398" s="59" t="str">
        <f>IFERROR(VLOOKUP(L1398,IF($M$4="TEI0187_REV01",RAW_m_TEI0187_REV01!$AD:$AF),3,0),"---")</f>
        <v>---</v>
      </c>
      <c r="R1398" s="59" t="str">
        <f>IFERROR(VLOOKUP(O1398,IF($M$4="TEI0187_REV01",RAW_m_TEI0187_REV01!$AE:$AG),3,0),"---")</f>
        <v>---</v>
      </c>
      <c r="S1398" s="59" t="str">
        <f t="shared" si="45"/>
        <v>---</v>
      </c>
    </row>
    <row r="1399" spans="2:19" ht="15" customHeight="1" x14ac:dyDescent="0.25">
      <c r="B1399" s="59">
        <f t="shared" si="46"/>
        <v>1394</v>
      </c>
      <c r="C1399" s="60">
        <f>IFERROR(IF($C$4="TEB0187_REV01",CALC_CONN_TEB0187_REV01!U1399,),"---")</f>
        <v>0</v>
      </c>
      <c r="D1399" s="59">
        <f>IFERROR(IF($C$4="TEB0187_REV01",CALC_CONN_TEB0187_REV01!D1399,),"---")</f>
        <v>0</v>
      </c>
      <c r="E1399" s="59">
        <f>IFERROR(IF($C$4="TEB0187_REV01",CALC_CONN_TEB0187_REV01!E1399,),"---")</f>
        <v>0</v>
      </c>
      <c r="F1399" s="59" t="str">
        <f>IFERROR(IF(VLOOKUP($D1399&amp;"-"&amp;$E1399,IF($C$4="TEB0187_REV01",CALC_CONN_TEB0187_REV01!$F:$I),4,0)="--","---",IF($C$4="TEB0187_REV01",CALC_CONN_TEB0187_REV01!$G1399&amp; " --&gt; " &amp;CALC_CONN_TEB0187_REV01!$I1399&amp; " --&gt; ")),"---")</f>
        <v>---</v>
      </c>
      <c r="G1399" s="59" t="str">
        <f>IFERROR(IF(VLOOKUP($D1399&amp;"-"&amp;$E1399,IF($C$4="TEB0187_REV01",CALC_CONN_TEB0187_REV01!$F:$H),3,0)="--",VLOOKUP($D1399&amp;"-"&amp;$E1399,IF($C$4="TEB0187_REV01",CALC_CONN_TEB0187_REV01!$F:$H),2,0),VLOOKUP($D1399&amp;"-"&amp;$E1399,IF($C$4="TEB0187_REV01",CALC_CONN_TEB0187_REV01!$F:$H),3,0)),"---")</f>
        <v>---</v>
      </c>
      <c r="H1399" s="59" t="str">
        <f>IFERROR(VLOOKUP(G1399,IF($C$4="TEB0187_REV01",CALC_CONN_TEB0187_REV01!$G:$T),14,0),"---")</f>
        <v>---</v>
      </c>
      <c r="I1399" s="59" t="str">
        <f>IFERROR(VLOOKUP($D1399&amp;"-"&amp;$E1399,IF($C$4="TEB0187_REV01",CALC_CONN_TEB0187_REV01!$F:$K,"???"),6,0),"---")</f>
        <v>---</v>
      </c>
      <c r="J1399" s="61" t="str">
        <f>IFERROR(VLOOKUP($D1399&amp;"-"&amp;$E1399,IF($C$4="TEB0187_REV01",CALC_CONN_TEB0187_REV01!$F:$M,"???"),8,0),"---")</f>
        <v>---</v>
      </c>
      <c r="K1399" s="62" t="str">
        <f>IFERROR(VLOOKUP($D1399&amp;"-"&amp;$E1399,IF($C$4="TEB0187_REV01",CALC_CONN_TEB0187_REV01!$F:$N),9,0),"---")</f>
        <v>---</v>
      </c>
      <c r="L1399" s="59" t="str">
        <f>IFERROR(VLOOKUP(K1399,B2B!$H$3:$I$2000,2,0),"---")</f>
        <v>---</v>
      </c>
      <c r="M1399" s="59" t="str">
        <f>IFERROR(VLOOKUP(L1399,IF($M$4="TEI0187_REV01",RAW_m_TEI0187_REV01!$AD:$AH),5,0),"---")</f>
        <v>---</v>
      </c>
      <c r="N1399" s="59" t="str">
        <f>IFERROR(VLOOKUP(L1399,IF($M$4="TEI0187_REV01",RAW_m_TEI0187_REV01!$AE:$AJ),6,0),"---")</f>
        <v>---</v>
      </c>
      <c r="O1399" s="63" t="str">
        <f>IFERROR(VLOOKUP(L1399,IF($M$4="TEI0187_REV01",RAW_m_TEI0187_REV01!$AD:$AE),2,0),"---")</f>
        <v>---</v>
      </c>
      <c r="P1399" s="59" t="str">
        <f>IFERROR(VLOOKUP(O1399,IF($M$4="TEI0187_REV01",RAW_m_TEI0187_REV01!$AJ:$AK),2,0),"---")</f>
        <v>---</v>
      </c>
      <c r="Q1399" s="59" t="str">
        <f>IFERROR(VLOOKUP(L1399,IF($M$4="TEI0187_REV01",RAW_m_TEI0187_REV01!$AD:$AF),3,0),"---")</f>
        <v>---</v>
      </c>
      <c r="R1399" s="59" t="str">
        <f>IFERROR(VLOOKUP(O1399,IF($M$4="TEI0187_REV01",RAW_m_TEI0187_REV01!$AE:$AG),3,0),"---")</f>
        <v>---</v>
      </c>
      <c r="S1399" s="59" t="str">
        <f t="shared" si="45"/>
        <v>---</v>
      </c>
    </row>
    <row r="1400" spans="2:19" ht="15" customHeight="1" x14ac:dyDescent="0.25">
      <c r="B1400" s="59">
        <f t="shared" si="46"/>
        <v>1395</v>
      </c>
      <c r="C1400" s="60">
        <f>IFERROR(IF($C$4="TEB0187_REV01",CALC_CONN_TEB0187_REV01!U1400,),"---")</f>
        <v>0</v>
      </c>
      <c r="D1400" s="59">
        <f>IFERROR(IF($C$4="TEB0187_REV01",CALC_CONN_TEB0187_REV01!D1400,),"---")</f>
        <v>0</v>
      </c>
      <c r="E1400" s="59">
        <f>IFERROR(IF($C$4="TEB0187_REV01",CALC_CONN_TEB0187_REV01!E1400,),"---")</f>
        <v>0</v>
      </c>
      <c r="F1400" s="59" t="str">
        <f>IFERROR(IF(VLOOKUP($D1400&amp;"-"&amp;$E1400,IF($C$4="TEB0187_REV01",CALC_CONN_TEB0187_REV01!$F:$I),4,0)="--","---",IF($C$4="TEB0187_REV01",CALC_CONN_TEB0187_REV01!$G1400&amp; " --&gt; " &amp;CALC_CONN_TEB0187_REV01!$I1400&amp; " --&gt; ")),"---")</f>
        <v>---</v>
      </c>
      <c r="G1400" s="59" t="str">
        <f>IFERROR(IF(VLOOKUP($D1400&amp;"-"&amp;$E1400,IF($C$4="TEB0187_REV01",CALC_CONN_TEB0187_REV01!$F:$H),3,0)="--",VLOOKUP($D1400&amp;"-"&amp;$E1400,IF($C$4="TEB0187_REV01",CALC_CONN_TEB0187_REV01!$F:$H),2,0),VLOOKUP($D1400&amp;"-"&amp;$E1400,IF($C$4="TEB0187_REV01",CALC_CONN_TEB0187_REV01!$F:$H),3,0)),"---")</f>
        <v>---</v>
      </c>
      <c r="H1400" s="59" t="str">
        <f>IFERROR(VLOOKUP(G1400,IF($C$4="TEB0187_REV01",CALC_CONN_TEB0187_REV01!$G:$T),14,0),"---")</f>
        <v>---</v>
      </c>
      <c r="I1400" s="59" t="str">
        <f>IFERROR(VLOOKUP($D1400&amp;"-"&amp;$E1400,IF($C$4="TEB0187_REV01",CALC_CONN_TEB0187_REV01!$F:$K,"???"),6,0),"---")</f>
        <v>---</v>
      </c>
      <c r="J1400" s="61" t="str">
        <f>IFERROR(VLOOKUP($D1400&amp;"-"&amp;$E1400,IF($C$4="TEB0187_REV01",CALC_CONN_TEB0187_REV01!$F:$M,"???"),8,0),"---")</f>
        <v>---</v>
      </c>
      <c r="K1400" s="62" t="str">
        <f>IFERROR(VLOOKUP($D1400&amp;"-"&amp;$E1400,IF($C$4="TEB0187_REV01",CALC_CONN_TEB0187_REV01!$F:$N),9,0),"---")</f>
        <v>---</v>
      </c>
      <c r="L1400" s="59" t="str">
        <f>IFERROR(VLOOKUP(K1400,B2B!$H$3:$I$2000,2,0),"---")</f>
        <v>---</v>
      </c>
      <c r="M1400" s="59" t="str">
        <f>IFERROR(VLOOKUP(L1400,IF($M$4="TEI0187_REV01",RAW_m_TEI0187_REV01!$AD:$AH),5,0),"---")</f>
        <v>---</v>
      </c>
      <c r="N1400" s="59" t="str">
        <f>IFERROR(VLOOKUP(L1400,IF($M$4="TEI0187_REV01",RAW_m_TEI0187_REV01!$AE:$AJ),6,0),"---")</f>
        <v>---</v>
      </c>
      <c r="O1400" s="63" t="str">
        <f>IFERROR(VLOOKUP(L1400,IF($M$4="TEI0187_REV01",RAW_m_TEI0187_REV01!$AD:$AE),2,0),"---")</f>
        <v>---</v>
      </c>
      <c r="P1400" s="59" t="str">
        <f>IFERROR(VLOOKUP(O1400,IF($M$4="TEI0187_REV01",RAW_m_TEI0187_REV01!$AJ:$AK),2,0),"---")</f>
        <v>---</v>
      </c>
      <c r="Q1400" s="59" t="str">
        <f>IFERROR(VLOOKUP(L1400,IF($M$4="TEI0187_REV01",RAW_m_TEI0187_REV01!$AD:$AF),3,0),"---")</f>
        <v>---</v>
      </c>
      <c r="R1400" s="59" t="str">
        <f>IFERROR(VLOOKUP(O1400,IF($M$4="TEI0187_REV01",RAW_m_TEI0187_REV01!$AE:$AG),3,0),"---")</f>
        <v>---</v>
      </c>
      <c r="S1400" s="59" t="str">
        <f t="shared" si="45"/>
        <v>---</v>
      </c>
    </row>
    <row r="1401" spans="2:19" ht="15" customHeight="1" x14ac:dyDescent="0.25">
      <c r="B1401" s="59">
        <f t="shared" si="46"/>
        <v>1396</v>
      </c>
      <c r="C1401" s="60">
        <f>IFERROR(IF($C$4="TEB0187_REV01",CALC_CONN_TEB0187_REV01!U1401,),"---")</f>
        <v>0</v>
      </c>
      <c r="D1401" s="59">
        <f>IFERROR(IF($C$4="TEB0187_REV01",CALC_CONN_TEB0187_REV01!D1401,),"---")</f>
        <v>0</v>
      </c>
      <c r="E1401" s="59">
        <f>IFERROR(IF($C$4="TEB0187_REV01",CALC_CONN_TEB0187_REV01!E1401,),"---")</f>
        <v>0</v>
      </c>
      <c r="F1401" s="59" t="str">
        <f>IFERROR(IF(VLOOKUP($D1401&amp;"-"&amp;$E1401,IF($C$4="TEB0187_REV01",CALC_CONN_TEB0187_REV01!$F:$I),4,0)="--","---",IF($C$4="TEB0187_REV01",CALC_CONN_TEB0187_REV01!$G1401&amp; " --&gt; " &amp;CALC_CONN_TEB0187_REV01!$I1401&amp; " --&gt; ")),"---")</f>
        <v>---</v>
      </c>
      <c r="G1401" s="59" t="str">
        <f>IFERROR(IF(VLOOKUP($D1401&amp;"-"&amp;$E1401,IF($C$4="TEB0187_REV01",CALC_CONN_TEB0187_REV01!$F:$H),3,0)="--",VLOOKUP($D1401&amp;"-"&amp;$E1401,IF($C$4="TEB0187_REV01",CALC_CONN_TEB0187_REV01!$F:$H),2,0),VLOOKUP($D1401&amp;"-"&amp;$E1401,IF($C$4="TEB0187_REV01",CALC_CONN_TEB0187_REV01!$F:$H),3,0)),"---")</f>
        <v>---</v>
      </c>
      <c r="H1401" s="59" t="str">
        <f>IFERROR(VLOOKUP(G1401,IF($C$4="TEB0187_REV01",CALC_CONN_TEB0187_REV01!$G:$T),14,0),"---")</f>
        <v>---</v>
      </c>
      <c r="I1401" s="59" t="str">
        <f>IFERROR(VLOOKUP($D1401&amp;"-"&amp;$E1401,IF($C$4="TEB0187_REV01",CALC_CONN_TEB0187_REV01!$F:$K,"???"),6,0),"---")</f>
        <v>---</v>
      </c>
      <c r="J1401" s="61" t="str">
        <f>IFERROR(VLOOKUP($D1401&amp;"-"&amp;$E1401,IF($C$4="TEB0187_REV01",CALC_CONN_TEB0187_REV01!$F:$M,"???"),8,0),"---")</f>
        <v>---</v>
      </c>
      <c r="K1401" s="62" t="str">
        <f>IFERROR(VLOOKUP($D1401&amp;"-"&amp;$E1401,IF($C$4="TEB0187_REV01",CALC_CONN_TEB0187_REV01!$F:$N),9,0),"---")</f>
        <v>---</v>
      </c>
      <c r="L1401" s="59" t="str">
        <f>IFERROR(VLOOKUP(K1401,B2B!$H$3:$I$2000,2,0),"---")</f>
        <v>---</v>
      </c>
      <c r="M1401" s="59" t="str">
        <f>IFERROR(VLOOKUP(L1401,IF($M$4="TEI0187_REV01",RAW_m_TEI0187_REV01!$AD:$AH),5,0),"---")</f>
        <v>---</v>
      </c>
      <c r="N1401" s="59" t="str">
        <f>IFERROR(VLOOKUP(L1401,IF($M$4="TEI0187_REV01",RAW_m_TEI0187_REV01!$AE:$AJ),6,0),"---")</f>
        <v>---</v>
      </c>
      <c r="O1401" s="63" t="str">
        <f>IFERROR(VLOOKUP(L1401,IF($M$4="TEI0187_REV01",RAW_m_TEI0187_REV01!$AD:$AE),2,0),"---")</f>
        <v>---</v>
      </c>
      <c r="P1401" s="59" t="str">
        <f>IFERROR(VLOOKUP(O1401,IF($M$4="TEI0187_REV01",RAW_m_TEI0187_REV01!$AJ:$AK),2,0),"---")</f>
        <v>---</v>
      </c>
      <c r="Q1401" s="59" t="str">
        <f>IFERROR(VLOOKUP(L1401,IF($M$4="TEI0187_REV01",RAW_m_TEI0187_REV01!$AD:$AF),3,0),"---")</f>
        <v>---</v>
      </c>
      <c r="R1401" s="59" t="str">
        <f>IFERROR(VLOOKUP(O1401,IF($M$4="TEI0187_REV01",RAW_m_TEI0187_REV01!$AE:$AG),3,0),"---")</f>
        <v>---</v>
      </c>
      <c r="S1401" s="59" t="str">
        <f t="shared" si="45"/>
        <v>---</v>
      </c>
    </row>
    <row r="1402" spans="2:19" ht="15" customHeight="1" x14ac:dyDescent="0.25">
      <c r="B1402" s="59">
        <f t="shared" si="46"/>
        <v>1397</v>
      </c>
      <c r="C1402" s="60">
        <f>IFERROR(IF($C$4="TEB0187_REV01",CALC_CONN_TEB0187_REV01!U1402,),"---")</f>
        <v>0</v>
      </c>
      <c r="D1402" s="59">
        <f>IFERROR(IF($C$4="TEB0187_REV01",CALC_CONN_TEB0187_REV01!D1402,),"---")</f>
        <v>0</v>
      </c>
      <c r="E1402" s="59">
        <f>IFERROR(IF($C$4="TEB0187_REV01",CALC_CONN_TEB0187_REV01!E1402,),"---")</f>
        <v>0</v>
      </c>
      <c r="F1402" s="59" t="str">
        <f>IFERROR(IF(VLOOKUP($D1402&amp;"-"&amp;$E1402,IF($C$4="TEB0187_REV01",CALC_CONN_TEB0187_REV01!$F:$I),4,0)="--","---",IF($C$4="TEB0187_REV01",CALC_CONN_TEB0187_REV01!$G1402&amp; " --&gt; " &amp;CALC_CONN_TEB0187_REV01!$I1402&amp; " --&gt; ")),"---")</f>
        <v>---</v>
      </c>
      <c r="G1402" s="59" t="str">
        <f>IFERROR(IF(VLOOKUP($D1402&amp;"-"&amp;$E1402,IF($C$4="TEB0187_REV01",CALC_CONN_TEB0187_REV01!$F:$H),3,0)="--",VLOOKUP($D1402&amp;"-"&amp;$E1402,IF($C$4="TEB0187_REV01",CALC_CONN_TEB0187_REV01!$F:$H),2,0),VLOOKUP($D1402&amp;"-"&amp;$E1402,IF($C$4="TEB0187_REV01",CALC_CONN_TEB0187_REV01!$F:$H),3,0)),"---")</f>
        <v>---</v>
      </c>
      <c r="H1402" s="59" t="str">
        <f>IFERROR(VLOOKUP(G1402,IF($C$4="TEB0187_REV01",CALC_CONN_TEB0187_REV01!$G:$T),14,0),"---")</f>
        <v>---</v>
      </c>
      <c r="I1402" s="59" t="str">
        <f>IFERROR(VLOOKUP($D1402&amp;"-"&amp;$E1402,IF($C$4="TEB0187_REV01",CALC_CONN_TEB0187_REV01!$F:$K,"???"),6,0),"---")</f>
        <v>---</v>
      </c>
      <c r="J1402" s="61" t="str">
        <f>IFERROR(VLOOKUP($D1402&amp;"-"&amp;$E1402,IF($C$4="TEB0187_REV01",CALC_CONN_TEB0187_REV01!$F:$M,"???"),8,0),"---")</f>
        <v>---</v>
      </c>
      <c r="K1402" s="62" t="str">
        <f>IFERROR(VLOOKUP($D1402&amp;"-"&amp;$E1402,IF($C$4="TEB0187_REV01",CALC_CONN_TEB0187_REV01!$F:$N),9,0),"---")</f>
        <v>---</v>
      </c>
      <c r="L1402" s="59" t="str">
        <f>IFERROR(VLOOKUP(K1402,B2B!$H$3:$I$2000,2,0),"---")</f>
        <v>---</v>
      </c>
      <c r="M1402" s="59" t="str">
        <f>IFERROR(VLOOKUP(L1402,IF($M$4="TEI0187_REV01",RAW_m_TEI0187_REV01!$AD:$AH),5,0),"---")</f>
        <v>---</v>
      </c>
      <c r="N1402" s="59" t="str">
        <f>IFERROR(VLOOKUP(L1402,IF($M$4="TEI0187_REV01",RAW_m_TEI0187_REV01!$AE:$AJ),6,0),"---")</f>
        <v>---</v>
      </c>
      <c r="O1402" s="63" t="str">
        <f>IFERROR(VLOOKUP(L1402,IF($M$4="TEI0187_REV01",RAW_m_TEI0187_REV01!$AD:$AE),2,0),"---")</f>
        <v>---</v>
      </c>
      <c r="P1402" s="59" t="str">
        <f>IFERROR(VLOOKUP(O1402,IF($M$4="TEI0187_REV01",RAW_m_TEI0187_REV01!$AJ:$AK),2,0),"---")</f>
        <v>---</v>
      </c>
      <c r="Q1402" s="59" t="str">
        <f>IFERROR(VLOOKUP(L1402,IF($M$4="TEI0187_REV01",RAW_m_TEI0187_REV01!$AD:$AF),3,0),"---")</f>
        <v>---</v>
      </c>
      <c r="R1402" s="59" t="str">
        <f>IFERROR(VLOOKUP(O1402,IF($M$4="TEI0187_REV01",RAW_m_TEI0187_REV01!$AE:$AG),3,0),"---")</f>
        <v>---</v>
      </c>
      <c r="S1402" s="59" t="str">
        <f t="shared" si="45"/>
        <v>---</v>
      </c>
    </row>
    <row r="1403" spans="2:19" ht="15" customHeight="1" x14ac:dyDescent="0.25">
      <c r="B1403" s="59">
        <f t="shared" si="46"/>
        <v>1398</v>
      </c>
      <c r="C1403" s="60">
        <f>IFERROR(IF($C$4="TEB0187_REV01",CALC_CONN_TEB0187_REV01!U1403,),"---")</f>
        <v>0</v>
      </c>
      <c r="D1403" s="59">
        <f>IFERROR(IF($C$4="TEB0187_REV01",CALC_CONN_TEB0187_REV01!D1403,),"---")</f>
        <v>0</v>
      </c>
      <c r="E1403" s="59">
        <f>IFERROR(IF($C$4="TEB0187_REV01",CALC_CONN_TEB0187_REV01!E1403,),"---")</f>
        <v>0</v>
      </c>
      <c r="F1403" s="59" t="str">
        <f>IFERROR(IF(VLOOKUP($D1403&amp;"-"&amp;$E1403,IF($C$4="TEB0187_REV01",CALC_CONN_TEB0187_REV01!$F:$I),4,0)="--","---",IF($C$4="TEB0187_REV01",CALC_CONN_TEB0187_REV01!$G1403&amp; " --&gt; " &amp;CALC_CONN_TEB0187_REV01!$I1403&amp; " --&gt; ")),"---")</f>
        <v>---</v>
      </c>
      <c r="G1403" s="59" t="str">
        <f>IFERROR(IF(VLOOKUP($D1403&amp;"-"&amp;$E1403,IF($C$4="TEB0187_REV01",CALC_CONN_TEB0187_REV01!$F:$H),3,0)="--",VLOOKUP($D1403&amp;"-"&amp;$E1403,IF($C$4="TEB0187_REV01",CALC_CONN_TEB0187_REV01!$F:$H),2,0),VLOOKUP($D1403&amp;"-"&amp;$E1403,IF($C$4="TEB0187_REV01",CALC_CONN_TEB0187_REV01!$F:$H),3,0)),"---")</f>
        <v>---</v>
      </c>
      <c r="H1403" s="59" t="str">
        <f>IFERROR(VLOOKUP(G1403,IF($C$4="TEB0187_REV01",CALC_CONN_TEB0187_REV01!$G:$T),14,0),"---")</f>
        <v>---</v>
      </c>
      <c r="I1403" s="59" t="str">
        <f>IFERROR(VLOOKUP($D1403&amp;"-"&amp;$E1403,IF($C$4="TEB0187_REV01",CALC_CONN_TEB0187_REV01!$F:$K,"???"),6,0),"---")</f>
        <v>---</v>
      </c>
      <c r="J1403" s="61" t="str">
        <f>IFERROR(VLOOKUP($D1403&amp;"-"&amp;$E1403,IF($C$4="TEB0187_REV01",CALC_CONN_TEB0187_REV01!$F:$M,"???"),8,0),"---")</f>
        <v>---</v>
      </c>
      <c r="K1403" s="62" t="str">
        <f>IFERROR(VLOOKUP($D1403&amp;"-"&amp;$E1403,IF($C$4="TEB0187_REV01",CALC_CONN_TEB0187_REV01!$F:$N),9,0),"---")</f>
        <v>---</v>
      </c>
      <c r="L1403" s="59" t="str">
        <f>IFERROR(VLOOKUP(K1403,B2B!$H$3:$I$2000,2,0),"---")</f>
        <v>---</v>
      </c>
      <c r="M1403" s="59" t="str">
        <f>IFERROR(VLOOKUP(L1403,IF($M$4="TEI0187_REV01",RAW_m_TEI0187_REV01!$AD:$AH),5,0),"---")</f>
        <v>---</v>
      </c>
      <c r="N1403" s="59" t="str">
        <f>IFERROR(VLOOKUP(L1403,IF($M$4="TEI0187_REV01",RAW_m_TEI0187_REV01!$AE:$AJ),6,0),"---")</f>
        <v>---</v>
      </c>
      <c r="O1403" s="63" t="str">
        <f>IFERROR(VLOOKUP(L1403,IF($M$4="TEI0187_REV01",RAW_m_TEI0187_REV01!$AD:$AE),2,0),"---")</f>
        <v>---</v>
      </c>
      <c r="P1403" s="59" t="str">
        <f>IFERROR(VLOOKUP(O1403,IF($M$4="TEI0187_REV01",RAW_m_TEI0187_REV01!$AJ:$AK),2,0),"---")</f>
        <v>---</v>
      </c>
      <c r="Q1403" s="59" t="str">
        <f>IFERROR(VLOOKUP(L1403,IF($M$4="TEI0187_REV01",RAW_m_TEI0187_REV01!$AD:$AF),3,0),"---")</f>
        <v>---</v>
      </c>
      <c r="R1403" s="59" t="str">
        <f>IFERROR(VLOOKUP(O1403,IF($M$4="TEI0187_REV01",RAW_m_TEI0187_REV01!$AE:$AG),3,0),"---")</f>
        <v>---</v>
      </c>
      <c r="S1403" s="59" t="str">
        <f t="shared" si="45"/>
        <v>---</v>
      </c>
    </row>
    <row r="1404" spans="2:19" ht="15" customHeight="1" x14ac:dyDescent="0.25">
      <c r="B1404" s="59">
        <f t="shared" si="46"/>
        <v>1399</v>
      </c>
      <c r="C1404" s="60">
        <f>IFERROR(IF($C$4="TEB0187_REV01",CALC_CONN_TEB0187_REV01!U1404,),"---")</f>
        <v>0</v>
      </c>
      <c r="D1404" s="59">
        <f>IFERROR(IF($C$4="TEB0187_REV01",CALC_CONN_TEB0187_REV01!D1404,),"---")</f>
        <v>0</v>
      </c>
      <c r="E1404" s="59">
        <f>IFERROR(IF($C$4="TEB0187_REV01",CALC_CONN_TEB0187_REV01!E1404,),"---")</f>
        <v>0</v>
      </c>
      <c r="F1404" s="59" t="str">
        <f>IFERROR(IF(VLOOKUP($D1404&amp;"-"&amp;$E1404,IF($C$4="TEB0187_REV01",CALC_CONN_TEB0187_REV01!$F:$I),4,0)="--","---",IF($C$4="TEB0187_REV01",CALC_CONN_TEB0187_REV01!$G1404&amp; " --&gt; " &amp;CALC_CONN_TEB0187_REV01!$I1404&amp; " --&gt; ")),"---")</f>
        <v>---</v>
      </c>
      <c r="G1404" s="59" t="str">
        <f>IFERROR(IF(VLOOKUP($D1404&amp;"-"&amp;$E1404,IF($C$4="TEB0187_REV01",CALC_CONN_TEB0187_REV01!$F:$H),3,0)="--",VLOOKUP($D1404&amp;"-"&amp;$E1404,IF($C$4="TEB0187_REV01",CALC_CONN_TEB0187_REV01!$F:$H),2,0),VLOOKUP($D1404&amp;"-"&amp;$E1404,IF($C$4="TEB0187_REV01",CALC_CONN_TEB0187_REV01!$F:$H),3,0)),"---")</f>
        <v>---</v>
      </c>
      <c r="H1404" s="59" t="str">
        <f>IFERROR(VLOOKUP(G1404,IF($C$4="TEB0187_REV01",CALC_CONN_TEB0187_REV01!$G:$T),14,0),"---")</f>
        <v>---</v>
      </c>
      <c r="I1404" s="59" t="str">
        <f>IFERROR(VLOOKUP($D1404&amp;"-"&amp;$E1404,IF($C$4="TEB0187_REV01",CALC_CONN_TEB0187_REV01!$F:$K,"???"),6,0),"---")</f>
        <v>---</v>
      </c>
      <c r="J1404" s="61" t="str">
        <f>IFERROR(VLOOKUP($D1404&amp;"-"&amp;$E1404,IF($C$4="TEB0187_REV01",CALC_CONN_TEB0187_REV01!$F:$M,"???"),8,0),"---")</f>
        <v>---</v>
      </c>
      <c r="K1404" s="62" t="str">
        <f>IFERROR(VLOOKUP($D1404&amp;"-"&amp;$E1404,IF($C$4="TEB0187_REV01",CALC_CONN_TEB0187_REV01!$F:$N),9,0),"---")</f>
        <v>---</v>
      </c>
      <c r="L1404" s="59" t="str">
        <f>IFERROR(VLOOKUP(K1404,B2B!$H$3:$I$2000,2,0),"---")</f>
        <v>---</v>
      </c>
      <c r="M1404" s="59" t="str">
        <f>IFERROR(VLOOKUP(L1404,IF($M$4="TEI0187_REV01",RAW_m_TEI0187_REV01!$AD:$AH),5,0),"---")</f>
        <v>---</v>
      </c>
      <c r="N1404" s="59" t="str">
        <f>IFERROR(VLOOKUP(L1404,IF($M$4="TEI0187_REV01",RAW_m_TEI0187_REV01!$AE:$AJ),6,0),"---")</f>
        <v>---</v>
      </c>
      <c r="O1404" s="63" t="str">
        <f>IFERROR(VLOOKUP(L1404,IF($M$4="TEI0187_REV01",RAW_m_TEI0187_REV01!$AD:$AE),2,0),"---")</f>
        <v>---</v>
      </c>
      <c r="P1404" s="59" t="str">
        <f>IFERROR(VLOOKUP(O1404,IF($M$4="TEI0187_REV01",RAW_m_TEI0187_REV01!$AJ:$AK),2,0),"---")</f>
        <v>---</v>
      </c>
      <c r="Q1404" s="59" t="str">
        <f>IFERROR(VLOOKUP(L1404,IF($M$4="TEI0187_REV01",RAW_m_TEI0187_REV01!$AD:$AF),3,0),"---")</f>
        <v>---</v>
      </c>
      <c r="R1404" s="59" t="str">
        <f>IFERROR(VLOOKUP(O1404,IF($M$4="TEI0187_REV01",RAW_m_TEI0187_REV01!$AE:$AG),3,0),"---")</f>
        <v>---</v>
      </c>
      <c r="S1404" s="59" t="str">
        <f t="shared" si="45"/>
        <v>---</v>
      </c>
    </row>
    <row r="1405" spans="2:19" ht="15" customHeight="1" x14ac:dyDescent="0.25">
      <c r="B1405" s="59">
        <f t="shared" si="46"/>
        <v>1400</v>
      </c>
      <c r="C1405" s="60">
        <f>IFERROR(IF($C$4="TEB0187_REV01",CALC_CONN_TEB0187_REV01!U1405,),"---")</f>
        <v>0</v>
      </c>
      <c r="D1405" s="59">
        <f>IFERROR(IF($C$4="TEB0187_REV01",CALC_CONN_TEB0187_REV01!D1405,),"---")</f>
        <v>0</v>
      </c>
      <c r="E1405" s="59">
        <f>IFERROR(IF($C$4="TEB0187_REV01",CALC_CONN_TEB0187_REV01!E1405,),"---")</f>
        <v>0</v>
      </c>
      <c r="F1405" s="59" t="str">
        <f>IFERROR(IF(VLOOKUP($D1405&amp;"-"&amp;$E1405,IF($C$4="TEB0187_REV01",CALC_CONN_TEB0187_REV01!$F:$I),4,0)="--","---",IF($C$4="TEB0187_REV01",CALC_CONN_TEB0187_REV01!$G1405&amp; " --&gt; " &amp;CALC_CONN_TEB0187_REV01!$I1405&amp; " --&gt; ")),"---")</f>
        <v>---</v>
      </c>
      <c r="G1405" s="59" t="str">
        <f>IFERROR(IF(VLOOKUP($D1405&amp;"-"&amp;$E1405,IF($C$4="TEB0187_REV01",CALC_CONN_TEB0187_REV01!$F:$H),3,0)="--",VLOOKUP($D1405&amp;"-"&amp;$E1405,IF($C$4="TEB0187_REV01",CALC_CONN_TEB0187_REV01!$F:$H),2,0),VLOOKUP($D1405&amp;"-"&amp;$E1405,IF($C$4="TEB0187_REV01",CALC_CONN_TEB0187_REV01!$F:$H),3,0)),"---")</f>
        <v>---</v>
      </c>
      <c r="H1405" s="59" t="str">
        <f>IFERROR(VLOOKUP(G1405,IF($C$4="TEB0187_REV01",CALC_CONN_TEB0187_REV01!$G:$T),14,0),"---")</f>
        <v>---</v>
      </c>
      <c r="I1405" s="59" t="str">
        <f>IFERROR(VLOOKUP($D1405&amp;"-"&amp;$E1405,IF($C$4="TEB0187_REV01",CALC_CONN_TEB0187_REV01!$F:$K,"???"),6,0),"---")</f>
        <v>---</v>
      </c>
      <c r="J1405" s="61" t="str">
        <f>IFERROR(VLOOKUP($D1405&amp;"-"&amp;$E1405,IF($C$4="TEB0187_REV01",CALC_CONN_TEB0187_REV01!$F:$M,"???"),8,0),"---")</f>
        <v>---</v>
      </c>
      <c r="K1405" s="62" t="str">
        <f>IFERROR(VLOOKUP($D1405&amp;"-"&amp;$E1405,IF($C$4="TEB0187_REV01",CALC_CONN_TEB0187_REV01!$F:$N),9,0),"---")</f>
        <v>---</v>
      </c>
      <c r="L1405" s="59" t="str">
        <f>IFERROR(VLOOKUP(K1405,B2B!$H$3:$I$2000,2,0),"---")</f>
        <v>---</v>
      </c>
      <c r="M1405" s="59" t="str">
        <f>IFERROR(VLOOKUP(L1405,IF($M$4="TEI0187_REV01",RAW_m_TEI0187_REV01!$AD:$AH),5,0),"---")</f>
        <v>---</v>
      </c>
      <c r="N1405" s="59" t="str">
        <f>IFERROR(VLOOKUP(L1405,IF($M$4="TEI0187_REV01",RAW_m_TEI0187_REV01!$AE:$AJ),6,0),"---")</f>
        <v>---</v>
      </c>
      <c r="O1405" s="63" t="str">
        <f>IFERROR(VLOOKUP(L1405,IF($M$4="TEI0187_REV01",RAW_m_TEI0187_REV01!$AD:$AE),2,0),"---")</f>
        <v>---</v>
      </c>
      <c r="P1405" s="59" t="str">
        <f>IFERROR(VLOOKUP(O1405,IF($M$4="TEI0187_REV01",RAW_m_TEI0187_REV01!$AJ:$AK),2,0),"---")</f>
        <v>---</v>
      </c>
      <c r="Q1405" s="59" t="str">
        <f>IFERROR(VLOOKUP(L1405,IF($M$4="TEI0187_REV01",RAW_m_TEI0187_REV01!$AD:$AF),3,0),"---")</f>
        <v>---</v>
      </c>
      <c r="R1405" s="59" t="str">
        <f>IFERROR(VLOOKUP(O1405,IF($M$4="TEI0187_REV01",RAW_m_TEI0187_REV01!$AE:$AG),3,0),"---")</f>
        <v>---</v>
      </c>
      <c r="S1405" s="59" t="str">
        <f t="shared" si="45"/>
        <v>---</v>
      </c>
    </row>
    <row r="1406" spans="2:19" ht="15" customHeight="1" x14ac:dyDescent="0.25">
      <c r="B1406" s="59">
        <f t="shared" si="46"/>
        <v>1401</v>
      </c>
      <c r="C1406" s="60">
        <f>IFERROR(IF($C$4="TEB0187_REV01",CALC_CONN_TEB0187_REV01!U1406,),"---")</f>
        <v>0</v>
      </c>
      <c r="D1406" s="59">
        <f>IFERROR(IF($C$4="TEB0187_REV01",CALC_CONN_TEB0187_REV01!D1406,),"---")</f>
        <v>0</v>
      </c>
      <c r="E1406" s="59">
        <f>IFERROR(IF($C$4="TEB0187_REV01",CALC_CONN_TEB0187_REV01!E1406,),"---")</f>
        <v>0</v>
      </c>
      <c r="F1406" s="59" t="str">
        <f>IFERROR(IF(VLOOKUP($D1406&amp;"-"&amp;$E1406,IF($C$4="TEB0187_REV01",CALC_CONN_TEB0187_REV01!$F:$I),4,0)="--","---",IF($C$4="TEB0187_REV01",CALC_CONN_TEB0187_REV01!$G1406&amp; " --&gt; " &amp;CALC_CONN_TEB0187_REV01!$I1406&amp; " --&gt; ")),"---")</f>
        <v>---</v>
      </c>
      <c r="G1406" s="59" t="str">
        <f>IFERROR(IF(VLOOKUP($D1406&amp;"-"&amp;$E1406,IF($C$4="TEB0187_REV01",CALC_CONN_TEB0187_REV01!$F:$H),3,0)="--",VLOOKUP($D1406&amp;"-"&amp;$E1406,IF($C$4="TEB0187_REV01",CALC_CONN_TEB0187_REV01!$F:$H),2,0),VLOOKUP($D1406&amp;"-"&amp;$E1406,IF($C$4="TEB0187_REV01",CALC_CONN_TEB0187_REV01!$F:$H),3,0)),"---")</f>
        <v>---</v>
      </c>
      <c r="H1406" s="59" t="str">
        <f>IFERROR(VLOOKUP(G1406,IF($C$4="TEB0187_REV01",CALC_CONN_TEB0187_REV01!$G:$T),14,0),"---")</f>
        <v>---</v>
      </c>
      <c r="I1406" s="59" t="str">
        <f>IFERROR(VLOOKUP($D1406&amp;"-"&amp;$E1406,IF($C$4="TEB0187_REV01",CALC_CONN_TEB0187_REV01!$F:$K,"???"),6,0),"---")</f>
        <v>---</v>
      </c>
      <c r="J1406" s="61" t="str">
        <f>IFERROR(VLOOKUP($D1406&amp;"-"&amp;$E1406,IF($C$4="TEB0187_REV01",CALC_CONN_TEB0187_REV01!$F:$M,"???"),8,0),"---")</f>
        <v>---</v>
      </c>
      <c r="K1406" s="62" t="str">
        <f>IFERROR(VLOOKUP($D1406&amp;"-"&amp;$E1406,IF($C$4="TEB0187_REV01",CALC_CONN_TEB0187_REV01!$F:$N),9,0),"---")</f>
        <v>---</v>
      </c>
      <c r="L1406" s="59" t="str">
        <f>IFERROR(VLOOKUP(K1406,B2B!$H$3:$I$2000,2,0),"---")</f>
        <v>---</v>
      </c>
      <c r="M1406" s="59" t="str">
        <f>IFERROR(VLOOKUP(L1406,IF($M$4="TEI0187_REV01",RAW_m_TEI0187_REV01!$AD:$AH),5,0),"---")</f>
        <v>---</v>
      </c>
      <c r="N1406" s="59" t="str">
        <f>IFERROR(VLOOKUP(L1406,IF($M$4="TEI0187_REV01",RAW_m_TEI0187_REV01!$AE:$AJ),6,0),"---")</f>
        <v>---</v>
      </c>
      <c r="O1406" s="63" t="str">
        <f>IFERROR(VLOOKUP(L1406,IF($M$4="TEI0187_REV01",RAW_m_TEI0187_REV01!$AD:$AE),2,0),"---")</f>
        <v>---</v>
      </c>
      <c r="P1406" s="59" t="str">
        <f>IFERROR(VLOOKUP(O1406,IF($M$4="TEI0187_REV01",RAW_m_TEI0187_REV01!$AJ:$AK),2,0),"---")</f>
        <v>---</v>
      </c>
      <c r="Q1406" s="59" t="str">
        <f>IFERROR(VLOOKUP(L1406,IF($M$4="TEI0187_REV01",RAW_m_TEI0187_REV01!$AD:$AF),3,0),"---")</f>
        <v>---</v>
      </c>
      <c r="R1406" s="59" t="str">
        <f>IFERROR(VLOOKUP(O1406,IF($M$4="TEI0187_REV01",RAW_m_TEI0187_REV01!$AE:$AG),3,0),"---")</f>
        <v>---</v>
      </c>
      <c r="S1406" s="59" t="str">
        <f t="shared" si="45"/>
        <v>---</v>
      </c>
    </row>
    <row r="1407" spans="2:19" ht="15" customHeight="1" x14ac:dyDescent="0.25">
      <c r="B1407" s="59">
        <f t="shared" si="46"/>
        <v>1402</v>
      </c>
      <c r="C1407" s="60">
        <f>IFERROR(IF($C$4="TEB0187_REV01",CALC_CONN_TEB0187_REV01!U1407,),"---")</f>
        <v>0</v>
      </c>
      <c r="D1407" s="59">
        <f>IFERROR(IF($C$4="TEB0187_REV01",CALC_CONN_TEB0187_REV01!D1407,),"---")</f>
        <v>0</v>
      </c>
      <c r="E1407" s="59">
        <f>IFERROR(IF($C$4="TEB0187_REV01",CALC_CONN_TEB0187_REV01!E1407,),"---")</f>
        <v>0</v>
      </c>
      <c r="F1407" s="59" t="str">
        <f>IFERROR(IF(VLOOKUP($D1407&amp;"-"&amp;$E1407,IF($C$4="TEB0187_REV01",CALC_CONN_TEB0187_REV01!$F:$I),4,0)="--","---",IF($C$4="TEB0187_REV01",CALC_CONN_TEB0187_REV01!$G1407&amp; " --&gt; " &amp;CALC_CONN_TEB0187_REV01!$I1407&amp; " --&gt; ")),"---")</f>
        <v>---</v>
      </c>
      <c r="G1407" s="59" t="str">
        <f>IFERROR(IF(VLOOKUP($D1407&amp;"-"&amp;$E1407,IF($C$4="TEB0187_REV01",CALC_CONN_TEB0187_REV01!$F:$H),3,0)="--",VLOOKUP($D1407&amp;"-"&amp;$E1407,IF($C$4="TEB0187_REV01",CALC_CONN_TEB0187_REV01!$F:$H),2,0),VLOOKUP($D1407&amp;"-"&amp;$E1407,IF($C$4="TEB0187_REV01",CALC_CONN_TEB0187_REV01!$F:$H),3,0)),"---")</f>
        <v>---</v>
      </c>
      <c r="H1407" s="59" t="str">
        <f>IFERROR(VLOOKUP(G1407,IF($C$4="TEB0187_REV01",CALC_CONN_TEB0187_REV01!$G:$T),14,0),"---")</f>
        <v>---</v>
      </c>
      <c r="I1407" s="59" t="str">
        <f>IFERROR(VLOOKUP($D1407&amp;"-"&amp;$E1407,IF($C$4="TEB0187_REV01",CALC_CONN_TEB0187_REV01!$F:$K,"???"),6,0),"---")</f>
        <v>---</v>
      </c>
      <c r="J1407" s="61" t="str">
        <f>IFERROR(VLOOKUP($D1407&amp;"-"&amp;$E1407,IF($C$4="TEB0187_REV01",CALC_CONN_TEB0187_REV01!$F:$M,"???"),8,0),"---")</f>
        <v>---</v>
      </c>
      <c r="K1407" s="62" t="str">
        <f>IFERROR(VLOOKUP($D1407&amp;"-"&amp;$E1407,IF($C$4="TEB0187_REV01",CALC_CONN_TEB0187_REV01!$F:$N),9,0),"---")</f>
        <v>---</v>
      </c>
      <c r="L1407" s="59" t="str">
        <f>IFERROR(VLOOKUP(K1407,B2B!$H$3:$I$2000,2,0),"---")</f>
        <v>---</v>
      </c>
      <c r="M1407" s="59" t="str">
        <f>IFERROR(VLOOKUP(L1407,IF($M$4="TEI0187_REV01",RAW_m_TEI0187_REV01!$AD:$AH),5,0),"---")</f>
        <v>---</v>
      </c>
      <c r="N1407" s="59" t="str">
        <f>IFERROR(VLOOKUP(L1407,IF($M$4="TEI0187_REV01",RAW_m_TEI0187_REV01!$AE:$AJ),6,0),"---")</f>
        <v>---</v>
      </c>
      <c r="O1407" s="63" t="str">
        <f>IFERROR(VLOOKUP(L1407,IF($M$4="TEI0187_REV01",RAW_m_TEI0187_REV01!$AD:$AE),2,0),"---")</f>
        <v>---</v>
      </c>
      <c r="P1407" s="59" t="str">
        <f>IFERROR(VLOOKUP(O1407,IF($M$4="TEI0187_REV01",RAW_m_TEI0187_REV01!$AJ:$AK),2,0),"---")</f>
        <v>---</v>
      </c>
      <c r="Q1407" s="59" t="str">
        <f>IFERROR(VLOOKUP(L1407,IF($M$4="TEI0187_REV01",RAW_m_TEI0187_REV01!$AD:$AF),3,0),"---")</f>
        <v>---</v>
      </c>
      <c r="R1407" s="59" t="str">
        <f>IFERROR(VLOOKUP(O1407,IF($M$4="TEI0187_REV01",RAW_m_TEI0187_REV01!$AE:$AG),3,0),"---")</f>
        <v>---</v>
      </c>
      <c r="S1407" s="59" t="str">
        <f t="shared" si="45"/>
        <v>---</v>
      </c>
    </row>
    <row r="1408" spans="2:19" ht="15" customHeight="1" x14ac:dyDescent="0.25">
      <c r="B1408" s="59">
        <f t="shared" si="46"/>
        <v>1403</v>
      </c>
      <c r="C1408" s="60">
        <f>IFERROR(IF($C$4="TEB0187_REV01",CALC_CONN_TEB0187_REV01!U1408,),"---")</f>
        <v>0</v>
      </c>
      <c r="D1408" s="59">
        <f>IFERROR(IF($C$4="TEB0187_REV01",CALC_CONN_TEB0187_REV01!D1408,),"---")</f>
        <v>0</v>
      </c>
      <c r="E1408" s="59">
        <f>IFERROR(IF($C$4="TEB0187_REV01",CALC_CONN_TEB0187_REV01!E1408,),"---")</f>
        <v>0</v>
      </c>
      <c r="F1408" s="59" t="str">
        <f>IFERROR(IF(VLOOKUP($D1408&amp;"-"&amp;$E1408,IF($C$4="TEB0187_REV01",CALC_CONN_TEB0187_REV01!$F:$I),4,0)="--","---",IF($C$4="TEB0187_REV01",CALC_CONN_TEB0187_REV01!$G1408&amp; " --&gt; " &amp;CALC_CONN_TEB0187_REV01!$I1408&amp; " --&gt; ")),"---")</f>
        <v>---</v>
      </c>
      <c r="G1408" s="59" t="str">
        <f>IFERROR(IF(VLOOKUP($D1408&amp;"-"&amp;$E1408,IF($C$4="TEB0187_REV01",CALC_CONN_TEB0187_REV01!$F:$H),3,0)="--",VLOOKUP($D1408&amp;"-"&amp;$E1408,IF($C$4="TEB0187_REV01",CALC_CONN_TEB0187_REV01!$F:$H),2,0),VLOOKUP($D1408&amp;"-"&amp;$E1408,IF($C$4="TEB0187_REV01",CALC_CONN_TEB0187_REV01!$F:$H),3,0)),"---")</f>
        <v>---</v>
      </c>
      <c r="H1408" s="59" t="str">
        <f>IFERROR(VLOOKUP(G1408,IF($C$4="TEB0187_REV01",CALC_CONN_TEB0187_REV01!$G:$T),14,0),"---")</f>
        <v>---</v>
      </c>
      <c r="I1408" s="59" t="str">
        <f>IFERROR(VLOOKUP($D1408&amp;"-"&amp;$E1408,IF($C$4="TEB0187_REV01",CALC_CONN_TEB0187_REV01!$F:$K,"???"),6,0),"---")</f>
        <v>---</v>
      </c>
      <c r="J1408" s="61" t="str">
        <f>IFERROR(VLOOKUP($D1408&amp;"-"&amp;$E1408,IF($C$4="TEB0187_REV01",CALC_CONN_TEB0187_REV01!$F:$M,"???"),8,0),"---")</f>
        <v>---</v>
      </c>
      <c r="K1408" s="62" t="str">
        <f>IFERROR(VLOOKUP($D1408&amp;"-"&amp;$E1408,IF($C$4="TEB0187_REV01",CALC_CONN_TEB0187_REV01!$F:$N),9,0),"---")</f>
        <v>---</v>
      </c>
      <c r="L1408" s="59" t="str">
        <f>IFERROR(VLOOKUP(K1408,B2B!$H$3:$I$2000,2,0),"---")</f>
        <v>---</v>
      </c>
      <c r="M1408" s="59" t="str">
        <f>IFERROR(VLOOKUP(L1408,IF($M$4="TEI0187_REV01",RAW_m_TEI0187_REV01!$AD:$AH),5,0),"---")</f>
        <v>---</v>
      </c>
      <c r="N1408" s="59" t="str">
        <f>IFERROR(VLOOKUP(L1408,IF($M$4="TEI0187_REV01",RAW_m_TEI0187_REV01!$AE:$AJ),6,0),"---")</f>
        <v>---</v>
      </c>
      <c r="O1408" s="63" t="str">
        <f>IFERROR(VLOOKUP(L1408,IF($M$4="TEI0187_REV01",RAW_m_TEI0187_REV01!$AD:$AE),2,0),"---")</f>
        <v>---</v>
      </c>
      <c r="P1408" s="59" t="str">
        <f>IFERROR(VLOOKUP(O1408,IF($M$4="TEI0187_REV01",RAW_m_TEI0187_REV01!$AJ:$AK),2,0),"---")</f>
        <v>---</v>
      </c>
      <c r="Q1408" s="59" t="str">
        <f>IFERROR(VLOOKUP(L1408,IF($M$4="TEI0187_REV01",RAW_m_TEI0187_REV01!$AD:$AF),3,0),"---")</f>
        <v>---</v>
      </c>
      <c r="R1408" s="59" t="str">
        <f>IFERROR(VLOOKUP(O1408,IF($M$4="TEI0187_REV01",RAW_m_TEI0187_REV01!$AE:$AG),3,0),"---")</f>
        <v>---</v>
      </c>
      <c r="S1408" s="59" t="str">
        <f t="shared" si="45"/>
        <v>---</v>
      </c>
    </row>
    <row r="1409" spans="2:19" ht="15" customHeight="1" x14ac:dyDescent="0.25">
      <c r="B1409" s="59">
        <f t="shared" si="46"/>
        <v>1404</v>
      </c>
      <c r="C1409" s="60">
        <f>IFERROR(IF($C$4="TEB0187_REV01",CALC_CONN_TEB0187_REV01!U1409,),"---")</f>
        <v>0</v>
      </c>
      <c r="D1409" s="59">
        <f>IFERROR(IF($C$4="TEB0187_REV01",CALC_CONN_TEB0187_REV01!D1409,),"---")</f>
        <v>0</v>
      </c>
      <c r="E1409" s="59">
        <f>IFERROR(IF($C$4="TEB0187_REV01",CALC_CONN_TEB0187_REV01!E1409,),"---")</f>
        <v>0</v>
      </c>
      <c r="F1409" s="59" t="str">
        <f>IFERROR(IF(VLOOKUP($D1409&amp;"-"&amp;$E1409,IF($C$4="TEB0187_REV01",CALC_CONN_TEB0187_REV01!$F:$I),4,0)="--","---",IF($C$4="TEB0187_REV01",CALC_CONN_TEB0187_REV01!$G1409&amp; " --&gt; " &amp;CALC_CONN_TEB0187_REV01!$I1409&amp; " --&gt; ")),"---")</f>
        <v>---</v>
      </c>
      <c r="G1409" s="59" t="str">
        <f>IFERROR(IF(VLOOKUP($D1409&amp;"-"&amp;$E1409,IF($C$4="TEB0187_REV01",CALC_CONN_TEB0187_REV01!$F:$H),3,0)="--",VLOOKUP($D1409&amp;"-"&amp;$E1409,IF($C$4="TEB0187_REV01",CALC_CONN_TEB0187_REV01!$F:$H),2,0),VLOOKUP($D1409&amp;"-"&amp;$E1409,IF($C$4="TEB0187_REV01",CALC_CONN_TEB0187_REV01!$F:$H),3,0)),"---")</f>
        <v>---</v>
      </c>
      <c r="H1409" s="59" t="str">
        <f>IFERROR(VLOOKUP(G1409,IF($C$4="TEB0187_REV01",CALC_CONN_TEB0187_REV01!$G:$T),14,0),"---")</f>
        <v>---</v>
      </c>
      <c r="I1409" s="59" t="str">
        <f>IFERROR(VLOOKUP($D1409&amp;"-"&amp;$E1409,IF($C$4="TEB0187_REV01",CALC_CONN_TEB0187_REV01!$F:$K,"???"),6,0),"---")</f>
        <v>---</v>
      </c>
      <c r="J1409" s="61" t="str">
        <f>IFERROR(VLOOKUP($D1409&amp;"-"&amp;$E1409,IF($C$4="TEB0187_REV01",CALC_CONN_TEB0187_REV01!$F:$M,"???"),8,0),"---")</f>
        <v>---</v>
      </c>
      <c r="K1409" s="62" t="str">
        <f>IFERROR(VLOOKUP($D1409&amp;"-"&amp;$E1409,IF($C$4="TEB0187_REV01",CALC_CONN_TEB0187_REV01!$F:$N),9,0),"---")</f>
        <v>---</v>
      </c>
      <c r="L1409" s="59" t="str">
        <f>IFERROR(VLOOKUP(K1409,B2B!$H$3:$I$2000,2,0),"---")</f>
        <v>---</v>
      </c>
      <c r="M1409" s="59" t="str">
        <f>IFERROR(VLOOKUP(L1409,IF($M$4="TEI0187_REV01",RAW_m_TEI0187_REV01!$AD:$AH),5,0),"---")</f>
        <v>---</v>
      </c>
      <c r="N1409" s="59" t="str">
        <f>IFERROR(VLOOKUP(L1409,IF($M$4="TEI0187_REV01",RAW_m_TEI0187_REV01!$AE:$AJ),6,0),"---")</f>
        <v>---</v>
      </c>
      <c r="O1409" s="63" t="str">
        <f>IFERROR(VLOOKUP(L1409,IF($M$4="TEI0187_REV01",RAW_m_TEI0187_REV01!$AD:$AE),2,0),"---")</f>
        <v>---</v>
      </c>
      <c r="P1409" s="59" t="str">
        <f>IFERROR(VLOOKUP(O1409,IF($M$4="TEI0187_REV01",RAW_m_TEI0187_REV01!$AJ:$AK),2,0),"---")</f>
        <v>---</v>
      </c>
      <c r="Q1409" s="59" t="str">
        <f>IFERROR(VLOOKUP(L1409,IF($M$4="TEI0187_REV01",RAW_m_TEI0187_REV01!$AD:$AF),3,0),"---")</f>
        <v>---</v>
      </c>
      <c r="R1409" s="59" t="str">
        <f>IFERROR(VLOOKUP(O1409,IF($M$4="TEI0187_REV01",RAW_m_TEI0187_REV01!$AE:$AG),3,0),"---")</f>
        <v>---</v>
      </c>
      <c r="S1409" s="59" t="str">
        <f t="shared" si="45"/>
        <v>---</v>
      </c>
    </row>
    <row r="1410" spans="2:19" ht="15" customHeight="1" x14ac:dyDescent="0.25">
      <c r="B1410" s="59">
        <f t="shared" si="46"/>
        <v>1405</v>
      </c>
      <c r="C1410" s="60">
        <f>IFERROR(IF($C$4="TEB0187_REV01",CALC_CONN_TEB0187_REV01!U1410,),"---")</f>
        <v>0</v>
      </c>
      <c r="D1410" s="59">
        <f>IFERROR(IF($C$4="TEB0187_REV01",CALC_CONN_TEB0187_REV01!D1410,),"---")</f>
        <v>0</v>
      </c>
      <c r="E1410" s="59">
        <f>IFERROR(IF($C$4="TEB0187_REV01",CALC_CONN_TEB0187_REV01!E1410,),"---")</f>
        <v>0</v>
      </c>
      <c r="F1410" s="59" t="str">
        <f>IFERROR(IF(VLOOKUP($D1410&amp;"-"&amp;$E1410,IF($C$4="TEB0187_REV01",CALC_CONN_TEB0187_REV01!$F:$I),4,0)="--","---",IF($C$4="TEB0187_REV01",CALC_CONN_TEB0187_REV01!$G1410&amp; " --&gt; " &amp;CALC_CONN_TEB0187_REV01!$I1410&amp; " --&gt; ")),"---")</f>
        <v>---</v>
      </c>
      <c r="G1410" s="59" t="str">
        <f>IFERROR(IF(VLOOKUP($D1410&amp;"-"&amp;$E1410,IF($C$4="TEB0187_REV01",CALC_CONN_TEB0187_REV01!$F:$H),3,0)="--",VLOOKUP($D1410&amp;"-"&amp;$E1410,IF($C$4="TEB0187_REV01",CALC_CONN_TEB0187_REV01!$F:$H),2,0),VLOOKUP($D1410&amp;"-"&amp;$E1410,IF($C$4="TEB0187_REV01",CALC_CONN_TEB0187_REV01!$F:$H),3,0)),"---")</f>
        <v>---</v>
      </c>
      <c r="H1410" s="59" t="str">
        <f>IFERROR(VLOOKUP(G1410,IF($C$4="TEB0187_REV01",CALC_CONN_TEB0187_REV01!$G:$T),14,0),"---")</f>
        <v>---</v>
      </c>
      <c r="I1410" s="59" t="str">
        <f>IFERROR(VLOOKUP($D1410&amp;"-"&amp;$E1410,IF($C$4="TEB0187_REV01",CALC_CONN_TEB0187_REV01!$F:$K,"???"),6,0),"---")</f>
        <v>---</v>
      </c>
      <c r="J1410" s="61" t="str">
        <f>IFERROR(VLOOKUP($D1410&amp;"-"&amp;$E1410,IF($C$4="TEB0187_REV01",CALC_CONN_TEB0187_REV01!$F:$M,"???"),8,0),"---")</f>
        <v>---</v>
      </c>
      <c r="K1410" s="62" t="str">
        <f>IFERROR(VLOOKUP($D1410&amp;"-"&amp;$E1410,IF($C$4="TEB0187_REV01",CALC_CONN_TEB0187_REV01!$F:$N),9,0),"---")</f>
        <v>---</v>
      </c>
      <c r="L1410" s="59" t="str">
        <f>IFERROR(VLOOKUP(K1410,B2B!$H$3:$I$2000,2,0),"---")</f>
        <v>---</v>
      </c>
      <c r="M1410" s="59" t="str">
        <f>IFERROR(VLOOKUP(L1410,IF($M$4="TEI0187_REV01",RAW_m_TEI0187_REV01!$AD:$AH),5,0),"---")</f>
        <v>---</v>
      </c>
      <c r="N1410" s="59" t="str">
        <f>IFERROR(VLOOKUP(L1410,IF($M$4="TEI0187_REV01",RAW_m_TEI0187_REV01!$AE:$AJ),6,0),"---")</f>
        <v>---</v>
      </c>
      <c r="O1410" s="63" t="str">
        <f>IFERROR(VLOOKUP(L1410,IF($M$4="TEI0187_REV01",RAW_m_TEI0187_REV01!$AD:$AE),2,0),"---")</f>
        <v>---</v>
      </c>
      <c r="P1410" s="59" t="str">
        <f>IFERROR(VLOOKUP(O1410,IF($M$4="TEI0187_REV01",RAW_m_TEI0187_REV01!$AJ:$AK),2,0),"---")</f>
        <v>---</v>
      </c>
      <c r="Q1410" s="59" t="str">
        <f>IFERROR(VLOOKUP(L1410,IF($M$4="TEI0187_REV01",RAW_m_TEI0187_REV01!$AD:$AF),3,0),"---")</f>
        <v>---</v>
      </c>
      <c r="R1410" s="59" t="str">
        <f>IFERROR(VLOOKUP(O1410,IF($M$4="TEI0187_REV01",RAW_m_TEI0187_REV01!$AE:$AG),3,0),"---")</f>
        <v>---</v>
      </c>
      <c r="S1410" s="59" t="str">
        <f t="shared" si="45"/>
        <v>---</v>
      </c>
    </row>
    <row r="1411" spans="2:19" ht="15" customHeight="1" x14ac:dyDescent="0.25">
      <c r="B1411" s="59">
        <f t="shared" si="46"/>
        <v>1406</v>
      </c>
      <c r="C1411" s="60">
        <f>IFERROR(IF($C$4="TEB0187_REV01",CALC_CONN_TEB0187_REV01!U1411,),"---")</f>
        <v>0</v>
      </c>
      <c r="D1411" s="59">
        <f>IFERROR(IF($C$4="TEB0187_REV01",CALC_CONN_TEB0187_REV01!D1411,),"---")</f>
        <v>0</v>
      </c>
      <c r="E1411" s="59">
        <f>IFERROR(IF($C$4="TEB0187_REV01",CALC_CONN_TEB0187_REV01!E1411,),"---")</f>
        <v>0</v>
      </c>
      <c r="F1411" s="59" t="str">
        <f>IFERROR(IF(VLOOKUP($D1411&amp;"-"&amp;$E1411,IF($C$4="TEB0187_REV01",CALC_CONN_TEB0187_REV01!$F:$I),4,0)="--","---",IF($C$4="TEB0187_REV01",CALC_CONN_TEB0187_REV01!$G1411&amp; " --&gt; " &amp;CALC_CONN_TEB0187_REV01!$I1411&amp; " --&gt; ")),"---")</f>
        <v>---</v>
      </c>
      <c r="G1411" s="59" t="str">
        <f>IFERROR(IF(VLOOKUP($D1411&amp;"-"&amp;$E1411,IF($C$4="TEB0187_REV01",CALC_CONN_TEB0187_REV01!$F:$H),3,0)="--",VLOOKUP($D1411&amp;"-"&amp;$E1411,IF($C$4="TEB0187_REV01",CALC_CONN_TEB0187_REV01!$F:$H),2,0),VLOOKUP($D1411&amp;"-"&amp;$E1411,IF($C$4="TEB0187_REV01",CALC_CONN_TEB0187_REV01!$F:$H),3,0)),"---")</f>
        <v>---</v>
      </c>
      <c r="H1411" s="59" t="str">
        <f>IFERROR(VLOOKUP(G1411,IF($C$4="TEB0187_REV01",CALC_CONN_TEB0187_REV01!$G:$T),14,0),"---")</f>
        <v>---</v>
      </c>
      <c r="I1411" s="59" t="str">
        <f>IFERROR(VLOOKUP($D1411&amp;"-"&amp;$E1411,IF($C$4="TEB0187_REV01",CALC_CONN_TEB0187_REV01!$F:$K,"???"),6,0),"---")</f>
        <v>---</v>
      </c>
      <c r="J1411" s="61" t="str">
        <f>IFERROR(VLOOKUP($D1411&amp;"-"&amp;$E1411,IF($C$4="TEB0187_REV01",CALC_CONN_TEB0187_REV01!$F:$M,"???"),8,0),"---")</f>
        <v>---</v>
      </c>
      <c r="K1411" s="62" t="str">
        <f>IFERROR(VLOOKUP($D1411&amp;"-"&amp;$E1411,IF($C$4="TEB0187_REV01",CALC_CONN_TEB0187_REV01!$F:$N),9,0),"---")</f>
        <v>---</v>
      </c>
      <c r="L1411" s="59" t="str">
        <f>IFERROR(VLOOKUP(K1411,B2B!$H$3:$I$2000,2,0),"---")</f>
        <v>---</v>
      </c>
      <c r="M1411" s="59" t="str">
        <f>IFERROR(VLOOKUP(L1411,IF($M$4="TEI0187_REV01",RAW_m_TEI0187_REV01!$AD:$AH),5,0),"---")</f>
        <v>---</v>
      </c>
      <c r="N1411" s="59" t="str">
        <f>IFERROR(VLOOKUP(L1411,IF($M$4="TEI0187_REV01",RAW_m_TEI0187_REV01!$AE:$AJ),6,0),"---")</f>
        <v>---</v>
      </c>
      <c r="O1411" s="63" t="str">
        <f>IFERROR(VLOOKUP(L1411,IF($M$4="TEI0187_REV01",RAW_m_TEI0187_REV01!$AD:$AE),2,0),"---")</f>
        <v>---</v>
      </c>
      <c r="P1411" s="59" t="str">
        <f>IFERROR(VLOOKUP(O1411,IF($M$4="TEI0187_REV01",RAW_m_TEI0187_REV01!$AJ:$AK),2,0),"---")</f>
        <v>---</v>
      </c>
      <c r="Q1411" s="59" t="str">
        <f>IFERROR(VLOOKUP(L1411,IF($M$4="TEI0187_REV01",RAW_m_TEI0187_REV01!$AD:$AF),3,0),"---")</f>
        <v>---</v>
      </c>
      <c r="R1411" s="59" t="str">
        <f>IFERROR(VLOOKUP(O1411,IF($M$4="TEI0187_REV01",RAW_m_TEI0187_REV01!$AE:$AG),3,0),"---")</f>
        <v>---</v>
      </c>
      <c r="S1411" s="59" t="str">
        <f t="shared" si="45"/>
        <v>---</v>
      </c>
    </row>
    <row r="1412" spans="2:19" ht="15" customHeight="1" x14ac:dyDescent="0.25">
      <c r="B1412" s="59">
        <f t="shared" si="46"/>
        <v>1407</v>
      </c>
      <c r="C1412" s="60">
        <f>IFERROR(IF($C$4="TEB0187_REV01",CALC_CONN_TEB0187_REV01!U1412,),"---")</f>
        <v>0</v>
      </c>
      <c r="D1412" s="59">
        <f>IFERROR(IF($C$4="TEB0187_REV01",CALC_CONN_TEB0187_REV01!D1412,),"---")</f>
        <v>0</v>
      </c>
      <c r="E1412" s="59">
        <f>IFERROR(IF($C$4="TEB0187_REV01",CALC_CONN_TEB0187_REV01!E1412,),"---")</f>
        <v>0</v>
      </c>
      <c r="F1412" s="59" t="str">
        <f>IFERROR(IF(VLOOKUP($D1412&amp;"-"&amp;$E1412,IF($C$4="TEB0187_REV01",CALC_CONN_TEB0187_REV01!$F:$I),4,0)="--","---",IF($C$4="TEB0187_REV01",CALC_CONN_TEB0187_REV01!$G1412&amp; " --&gt; " &amp;CALC_CONN_TEB0187_REV01!$I1412&amp; " --&gt; ")),"---")</f>
        <v>---</v>
      </c>
      <c r="G1412" s="59" t="str">
        <f>IFERROR(IF(VLOOKUP($D1412&amp;"-"&amp;$E1412,IF($C$4="TEB0187_REV01",CALC_CONN_TEB0187_REV01!$F:$H),3,0)="--",VLOOKUP($D1412&amp;"-"&amp;$E1412,IF($C$4="TEB0187_REV01",CALC_CONN_TEB0187_REV01!$F:$H),2,0),VLOOKUP($D1412&amp;"-"&amp;$E1412,IF($C$4="TEB0187_REV01",CALC_CONN_TEB0187_REV01!$F:$H),3,0)),"---")</f>
        <v>---</v>
      </c>
      <c r="H1412" s="59" t="str">
        <f>IFERROR(VLOOKUP(G1412,IF($C$4="TEB0187_REV01",CALC_CONN_TEB0187_REV01!$G:$T),14,0),"---")</f>
        <v>---</v>
      </c>
      <c r="I1412" s="59" t="str">
        <f>IFERROR(VLOOKUP($D1412&amp;"-"&amp;$E1412,IF($C$4="TEB0187_REV01",CALC_CONN_TEB0187_REV01!$F:$K,"???"),6,0),"---")</f>
        <v>---</v>
      </c>
      <c r="J1412" s="61" t="str">
        <f>IFERROR(VLOOKUP($D1412&amp;"-"&amp;$E1412,IF($C$4="TEB0187_REV01",CALC_CONN_TEB0187_REV01!$F:$M,"???"),8,0),"---")</f>
        <v>---</v>
      </c>
      <c r="K1412" s="62" t="str">
        <f>IFERROR(VLOOKUP($D1412&amp;"-"&amp;$E1412,IF($C$4="TEB0187_REV01",CALC_CONN_TEB0187_REV01!$F:$N),9,0),"---")</f>
        <v>---</v>
      </c>
      <c r="L1412" s="59" t="str">
        <f>IFERROR(VLOOKUP(K1412,B2B!$H$3:$I$2000,2,0),"---")</f>
        <v>---</v>
      </c>
      <c r="M1412" s="59" t="str">
        <f>IFERROR(VLOOKUP(L1412,IF($M$4="TEI0187_REV01",RAW_m_TEI0187_REV01!$AD:$AH),5,0),"---")</f>
        <v>---</v>
      </c>
      <c r="N1412" s="59" t="str">
        <f>IFERROR(VLOOKUP(L1412,IF($M$4="TEI0187_REV01",RAW_m_TEI0187_REV01!$AE:$AJ),6,0),"---")</f>
        <v>---</v>
      </c>
      <c r="O1412" s="63" t="str">
        <f>IFERROR(VLOOKUP(L1412,IF($M$4="TEI0187_REV01",RAW_m_TEI0187_REV01!$AD:$AE),2,0),"---")</f>
        <v>---</v>
      </c>
      <c r="P1412" s="59" t="str">
        <f>IFERROR(VLOOKUP(O1412,IF($M$4="TEI0187_REV01",RAW_m_TEI0187_REV01!$AJ:$AK),2,0),"---")</f>
        <v>---</v>
      </c>
      <c r="Q1412" s="59" t="str">
        <f>IFERROR(VLOOKUP(L1412,IF($M$4="TEI0187_REV01",RAW_m_TEI0187_REV01!$AD:$AF),3,0),"---")</f>
        <v>---</v>
      </c>
      <c r="R1412" s="59" t="str">
        <f>IFERROR(VLOOKUP(O1412,IF($M$4="TEI0187_REV01",RAW_m_TEI0187_REV01!$AE:$AG),3,0),"---")</f>
        <v>---</v>
      </c>
      <c r="S1412" s="59" t="str">
        <f t="shared" si="45"/>
        <v>---</v>
      </c>
    </row>
    <row r="1413" spans="2:19" ht="15" customHeight="1" x14ac:dyDescent="0.25">
      <c r="B1413" s="59">
        <f t="shared" si="46"/>
        <v>1408</v>
      </c>
      <c r="C1413" s="60">
        <f>IFERROR(IF($C$4="TEB0187_REV01",CALC_CONN_TEB0187_REV01!U1413,),"---")</f>
        <v>0</v>
      </c>
      <c r="D1413" s="59">
        <f>IFERROR(IF($C$4="TEB0187_REV01",CALC_CONN_TEB0187_REV01!D1413,),"---")</f>
        <v>0</v>
      </c>
      <c r="E1413" s="59">
        <f>IFERROR(IF($C$4="TEB0187_REV01",CALC_CONN_TEB0187_REV01!E1413,),"---")</f>
        <v>0</v>
      </c>
      <c r="F1413" s="59" t="str">
        <f>IFERROR(IF(VLOOKUP($D1413&amp;"-"&amp;$E1413,IF($C$4="TEB0187_REV01",CALC_CONN_TEB0187_REV01!$F:$I),4,0)="--","---",IF($C$4="TEB0187_REV01",CALC_CONN_TEB0187_REV01!$G1413&amp; " --&gt; " &amp;CALC_CONN_TEB0187_REV01!$I1413&amp; " --&gt; ")),"---")</f>
        <v>---</v>
      </c>
      <c r="G1413" s="59" t="str">
        <f>IFERROR(IF(VLOOKUP($D1413&amp;"-"&amp;$E1413,IF($C$4="TEB0187_REV01",CALC_CONN_TEB0187_REV01!$F:$H),3,0)="--",VLOOKUP($D1413&amp;"-"&amp;$E1413,IF($C$4="TEB0187_REV01",CALC_CONN_TEB0187_REV01!$F:$H),2,0),VLOOKUP($D1413&amp;"-"&amp;$E1413,IF($C$4="TEB0187_REV01",CALC_CONN_TEB0187_REV01!$F:$H),3,0)),"---")</f>
        <v>---</v>
      </c>
      <c r="H1413" s="59" t="str">
        <f>IFERROR(VLOOKUP(G1413,IF($C$4="TEB0187_REV01",CALC_CONN_TEB0187_REV01!$G:$T),14,0),"---")</f>
        <v>---</v>
      </c>
      <c r="I1413" s="59" t="str">
        <f>IFERROR(VLOOKUP($D1413&amp;"-"&amp;$E1413,IF($C$4="TEB0187_REV01",CALC_CONN_TEB0187_REV01!$F:$K,"???"),6,0),"---")</f>
        <v>---</v>
      </c>
      <c r="J1413" s="61" t="str">
        <f>IFERROR(VLOOKUP($D1413&amp;"-"&amp;$E1413,IF($C$4="TEB0187_REV01",CALC_CONN_TEB0187_REV01!$F:$M,"???"),8,0),"---")</f>
        <v>---</v>
      </c>
      <c r="K1413" s="62" t="str">
        <f>IFERROR(VLOOKUP($D1413&amp;"-"&amp;$E1413,IF($C$4="TEB0187_REV01",CALC_CONN_TEB0187_REV01!$F:$N),9,0),"---")</f>
        <v>---</v>
      </c>
      <c r="L1413" s="59" t="str">
        <f>IFERROR(VLOOKUP(K1413,B2B!$H$3:$I$2000,2,0),"---")</f>
        <v>---</v>
      </c>
      <c r="M1413" s="59" t="str">
        <f>IFERROR(VLOOKUP(L1413,IF($M$4="TEI0187_REV01",RAW_m_TEI0187_REV01!$AD:$AH),5,0),"---")</f>
        <v>---</v>
      </c>
      <c r="N1413" s="59" t="str">
        <f>IFERROR(VLOOKUP(L1413,IF($M$4="TEI0187_REV01",RAW_m_TEI0187_REV01!$AE:$AJ),6,0),"---")</f>
        <v>---</v>
      </c>
      <c r="O1413" s="63" t="str">
        <f>IFERROR(VLOOKUP(L1413,IF($M$4="TEI0187_REV01",RAW_m_TEI0187_REV01!$AD:$AE),2,0),"---")</f>
        <v>---</v>
      </c>
      <c r="P1413" s="59" t="str">
        <f>IFERROR(VLOOKUP(O1413,IF($M$4="TEI0187_REV01",RAW_m_TEI0187_REV01!$AJ:$AK),2,0),"---")</f>
        <v>---</v>
      </c>
      <c r="Q1413" s="59" t="str">
        <f>IFERROR(VLOOKUP(L1413,IF($M$4="TEI0187_REV01",RAW_m_TEI0187_REV01!$AD:$AF),3,0),"---")</f>
        <v>---</v>
      </c>
      <c r="R1413" s="59" t="str">
        <f>IFERROR(VLOOKUP(O1413,IF($M$4="TEI0187_REV01",RAW_m_TEI0187_REV01!$AE:$AG),3,0),"---")</f>
        <v>---</v>
      </c>
      <c r="S1413" s="59" t="str">
        <f t="shared" si="45"/>
        <v>---</v>
      </c>
    </row>
    <row r="1414" spans="2:19" ht="15" customHeight="1" x14ac:dyDescent="0.25">
      <c r="B1414" s="59">
        <f t="shared" si="46"/>
        <v>1409</v>
      </c>
      <c r="C1414" s="60">
        <f>IFERROR(IF($C$4="TEB0187_REV01",CALC_CONN_TEB0187_REV01!U1414,),"---")</f>
        <v>0</v>
      </c>
      <c r="D1414" s="59">
        <f>IFERROR(IF($C$4="TEB0187_REV01",CALC_CONN_TEB0187_REV01!D1414,),"---")</f>
        <v>0</v>
      </c>
      <c r="E1414" s="59">
        <f>IFERROR(IF($C$4="TEB0187_REV01",CALC_CONN_TEB0187_REV01!E1414,),"---")</f>
        <v>0</v>
      </c>
      <c r="F1414" s="59" t="str">
        <f>IFERROR(IF(VLOOKUP($D1414&amp;"-"&amp;$E1414,IF($C$4="TEB0187_REV01",CALC_CONN_TEB0187_REV01!$F:$I),4,0)="--","---",IF($C$4="TEB0187_REV01",CALC_CONN_TEB0187_REV01!$G1414&amp; " --&gt; " &amp;CALC_CONN_TEB0187_REV01!$I1414&amp; " --&gt; ")),"---")</f>
        <v>---</v>
      </c>
      <c r="G1414" s="59" t="str">
        <f>IFERROR(IF(VLOOKUP($D1414&amp;"-"&amp;$E1414,IF($C$4="TEB0187_REV01",CALC_CONN_TEB0187_REV01!$F:$H),3,0)="--",VLOOKUP($D1414&amp;"-"&amp;$E1414,IF($C$4="TEB0187_REV01",CALC_CONN_TEB0187_REV01!$F:$H),2,0),VLOOKUP($D1414&amp;"-"&amp;$E1414,IF($C$4="TEB0187_REV01",CALC_CONN_TEB0187_REV01!$F:$H),3,0)),"---")</f>
        <v>---</v>
      </c>
      <c r="H1414" s="59" t="str">
        <f>IFERROR(VLOOKUP(G1414,IF($C$4="TEB0187_REV01",CALC_CONN_TEB0187_REV01!$G:$T),14,0),"---")</f>
        <v>---</v>
      </c>
      <c r="I1414" s="59" t="str">
        <f>IFERROR(VLOOKUP($D1414&amp;"-"&amp;$E1414,IF($C$4="TEB0187_REV01",CALC_CONN_TEB0187_REV01!$F:$K,"???"),6,0),"---")</f>
        <v>---</v>
      </c>
      <c r="J1414" s="61" t="str">
        <f>IFERROR(VLOOKUP($D1414&amp;"-"&amp;$E1414,IF($C$4="TEB0187_REV01",CALC_CONN_TEB0187_REV01!$F:$M,"???"),8,0),"---")</f>
        <v>---</v>
      </c>
      <c r="K1414" s="62" t="str">
        <f>IFERROR(VLOOKUP($D1414&amp;"-"&amp;$E1414,IF($C$4="TEB0187_REV01",CALC_CONN_TEB0187_REV01!$F:$N),9,0),"---")</f>
        <v>---</v>
      </c>
      <c r="L1414" s="59" t="str">
        <f>IFERROR(VLOOKUP(K1414,B2B!$H$3:$I$2000,2,0),"---")</f>
        <v>---</v>
      </c>
      <c r="M1414" s="59" t="str">
        <f>IFERROR(VLOOKUP(L1414,IF($M$4="TEI0187_REV01",RAW_m_TEI0187_REV01!$AD:$AH),5,0),"---")</f>
        <v>---</v>
      </c>
      <c r="N1414" s="59" t="str">
        <f>IFERROR(VLOOKUP(L1414,IF($M$4="TEI0187_REV01",RAW_m_TEI0187_REV01!$AE:$AJ),6,0),"---")</f>
        <v>---</v>
      </c>
      <c r="O1414" s="63" t="str">
        <f>IFERROR(VLOOKUP(L1414,IF($M$4="TEI0187_REV01",RAW_m_TEI0187_REV01!$AD:$AE),2,0),"---")</f>
        <v>---</v>
      </c>
      <c r="P1414" s="59" t="str">
        <f>IFERROR(VLOOKUP(O1414,IF($M$4="TEI0187_REV01",RAW_m_TEI0187_REV01!$AJ:$AK),2,0),"---")</f>
        <v>---</v>
      </c>
      <c r="Q1414" s="59" t="str">
        <f>IFERROR(VLOOKUP(L1414,IF($M$4="TEI0187_REV01",RAW_m_TEI0187_REV01!$AD:$AF),3,0),"---")</f>
        <v>---</v>
      </c>
      <c r="R1414" s="59" t="str">
        <f>IFERROR(VLOOKUP(O1414,IF($M$4="TEI0187_REV01",RAW_m_TEI0187_REV01!$AE:$AG),3,0),"---")</f>
        <v>---</v>
      </c>
      <c r="S1414" s="59" t="str">
        <f t="shared" si="45"/>
        <v>---</v>
      </c>
    </row>
    <row r="1415" spans="2:19" ht="15" customHeight="1" x14ac:dyDescent="0.25">
      <c r="B1415" s="59">
        <f t="shared" si="46"/>
        <v>1410</v>
      </c>
      <c r="C1415" s="60">
        <f>IFERROR(IF($C$4="TEB0187_REV01",CALC_CONN_TEB0187_REV01!U1415,),"---")</f>
        <v>0</v>
      </c>
      <c r="D1415" s="59">
        <f>IFERROR(IF($C$4="TEB0187_REV01",CALC_CONN_TEB0187_REV01!D1415,),"---")</f>
        <v>0</v>
      </c>
      <c r="E1415" s="59">
        <f>IFERROR(IF($C$4="TEB0187_REV01",CALC_CONN_TEB0187_REV01!E1415,),"---")</f>
        <v>0</v>
      </c>
      <c r="F1415" s="59" t="str">
        <f>IFERROR(IF(VLOOKUP($D1415&amp;"-"&amp;$E1415,IF($C$4="TEB0187_REV01",CALC_CONN_TEB0187_REV01!$F:$I),4,0)="--","---",IF($C$4="TEB0187_REV01",CALC_CONN_TEB0187_REV01!$G1415&amp; " --&gt; " &amp;CALC_CONN_TEB0187_REV01!$I1415&amp; " --&gt; ")),"---")</f>
        <v>---</v>
      </c>
      <c r="G1415" s="59" t="str">
        <f>IFERROR(IF(VLOOKUP($D1415&amp;"-"&amp;$E1415,IF($C$4="TEB0187_REV01",CALC_CONN_TEB0187_REV01!$F:$H),3,0)="--",VLOOKUP($D1415&amp;"-"&amp;$E1415,IF($C$4="TEB0187_REV01",CALC_CONN_TEB0187_REV01!$F:$H),2,0),VLOOKUP($D1415&amp;"-"&amp;$E1415,IF($C$4="TEB0187_REV01",CALC_CONN_TEB0187_REV01!$F:$H),3,0)),"---")</f>
        <v>---</v>
      </c>
      <c r="H1415" s="59" t="str">
        <f>IFERROR(VLOOKUP(G1415,IF($C$4="TEB0187_REV01",CALC_CONN_TEB0187_REV01!$G:$T),14,0),"---")</f>
        <v>---</v>
      </c>
      <c r="I1415" s="59" t="str">
        <f>IFERROR(VLOOKUP($D1415&amp;"-"&amp;$E1415,IF($C$4="TEB0187_REV01",CALC_CONN_TEB0187_REV01!$F:$K,"???"),6,0),"---")</f>
        <v>---</v>
      </c>
      <c r="J1415" s="61" t="str">
        <f>IFERROR(VLOOKUP($D1415&amp;"-"&amp;$E1415,IF($C$4="TEB0187_REV01",CALC_CONN_TEB0187_REV01!$F:$M,"???"),8,0),"---")</f>
        <v>---</v>
      </c>
      <c r="K1415" s="62" t="str">
        <f>IFERROR(VLOOKUP($D1415&amp;"-"&amp;$E1415,IF($C$4="TEB0187_REV01",CALC_CONN_TEB0187_REV01!$F:$N),9,0),"---")</f>
        <v>---</v>
      </c>
      <c r="L1415" s="59" t="str">
        <f>IFERROR(VLOOKUP(K1415,B2B!$H$3:$I$2000,2,0),"---")</f>
        <v>---</v>
      </c>
      <c r="M1415" s="59" t="str">
        <f>IFERROR(VLOOKUP(L1415,IF($M$4="TEI0187_REV01",RAW_m_TEI0187_REV01!$AD:$AH),5,0),"---")</f>
        <v>---</v>
      </c>
      <c r="N1415" s="59" t="str">
        <f>IFERROR(VLOOKUP(L1415,IF($M$4="TEI0187_REV01",RAW_m_TEI0187_REV01!$AE:$AJ),6,0),"---")</f>
        <v>---</v>
      </c>
      <c r="O1415" s="63" t="str">
        <f>IFERROR(VLOOKUP(L1415,IF($M$4="TEI0187_REV01",RAW_m_TEI0187_REV01!$AD:$AE),2,0),"---")</f>
        <v>---</v>
      </c>
      <c r="P1415" s="59" t="str">
        <f>IFERROR(VLOOKUP(O1415,IF($M$4="TEI0187_REV01",RAW_m_TEI0187_REV01!$AJ:$AK),2,0),"---")</f>
        <v>---</v>
      </c>
      <c r="Q1415" s="59" t="str">
        <f>IFERROR(VLOOKUP(L1415,IF($M$4="TEI0187_REV01",RAW_m_TEI0187_REV01!$AD:$AF),3,0),"---")</f>
        <v>---</v>
      </c>
      <c r="R1415" s="59" t="str">
        <f>IFERROR(VLOOKUP(O1415,IF($M$4="TEI0187_REV01",RAW_m_TEI0187_REV01!$AE:$AG),3,0),"---")</f>
        <v>---</v>
      </c>
      <c r="S1415" s="59" t="str">
        <f t="shared" ref="S1415:S1478" si="47">IFERROR(SUBSTITUTE(I1415,"mm","")+SUBSTITUTE(R1415,"mm",""),"---")</f>
        <v>---</v>
      </c>
    </row>
    <row r="1416" spans="2:19" ht="15" customHeight="1" x14ac:dyDescent="0.25">
      <c r="B1416" s="59">
        <f t="shared" ref="B1416:B1479" si="48">B1415+1</f>
        <v>1411</v>
      </c>
      <c r="C1416" s="60">
        <f>IFERROR(IF($C$4="TEB0187_REV01",CALC_CONN_TEB0187_REV01!U1416,),"---")</f>
        <v>0</v>
      </c>
      <c r="D1416" s="59">
        <f>IFERROR(IF($C$4="TEB0187_REV01",CALC_CONN_TEB0187_REV01!D1416,),"---")</f>
        <v>0</v>
      </c>
      <c r="E1416" s="59">
        <f>IFERROR(IF($C$4="TEB0187_REV01",CALC_CONN_TEB0187_REV01!E1416,),"---")</f>
        <v>0</v>
      </c>
      <c r="F1416" s="59" t="str">
        <f>IFERROR(IF(VLOOKUP($D1416&amp;"-"&amp;$E1416,IF($C$4="TEB0187_REV01",CALC_CONN_TEB0187_REV01!$F:$I),4,0)="--","---",IF($C$4="TEB0187_REV01",CALC_CONN_TEB0187_REV01!$G1416&amp; " --&gt; " &amp;CALC_CONN_TEB0187_REV01!$I1416&amp; " --&gt; ")),"---")</f>
        <v>---</v>
      </c>
      <c r="G1416" s="59" t="str">
        <f>IFERROR(IF(VLOOKUP($D1416&amp;"-"&amp;$E1416,IF($C$4="TEB0187_REV01",CALC_CONN_TEB0187_REV01!$F:$H),3,0)="--",VLOOKUP($D1416&amp;"-"&amp;$E1416,IF($C$4="TEB0187_REV01",CALC_CONN_TEB0187_REV01!$F:$H),2,0),VLOOKUP($D1416&amp;"-"&amp;$E1416,IF($C$4="TEB0187_REV01",CALC_CONN_TEB0187_REV01!$F:$H),3,0)),"---")</f>
        <v>---</v>
      </c>
      <c r="H1416" s="59" t="str">
        <f>IFERROR(VLOOKUP(G1416,IF($C$4="TEB0187_REV01",CALC_CONN_TEB0187_REV01!$G:$T),14,0),"---")</f>
        <v>---</v>
      </c>
      <c r="I1416" s="59" t="str">
        <f>IFERROR(VLOOKUP($D1416&amp;"-"&amp;$E1416,IF($C$4="TEB0187_REV01",CALC_CONN_TEB0187_REV01!$F:$K,"???"),6,0),"---")</f>
        <v>---</v>
      </c>
      <c r="J1416" s="61" t="str">
        <f>IFERROR(VLOOKUP($D1416&amp;"-"&amp;$E1416,IF($C$4="TEB0187_REV01",CALC_CONN_TEB0187_REV01!$F:$M,"???"),8,0),"---")</f>
        <v>---</v>
      </c>
      <c r="K1416" s="62" t="str">
        <f>IFERROR(VLOOKUP($D1416&amp;"-"&amp;$E1416,IF($C$4="TEB0187_REV01",CALC_CONN_TEB0187_REV01!$F:$N),9,0),"---")</f>
        <v>---</v>
      </c>
      <c r="L1416" s="59" t="str">
        <f>IFERROR(VLOOKUP(K1416,B2B!$H$3:$I$2000,2,0),"---")</f>
        <v>---</v>
      </c>
      <c r="M1416" s="59" t="str">
        <f>IFERROR(VLOOKUP(L1416,IF($M$4="TEI0187_REV01",RAW_m_TEI0187_REV01!$AD:$AH),5,0),"---")</f>
        <v>---</v>
      </c>
      <c r="N1416" s="59" t="str">
        <f>IFERROR(VLOOKUP(L1416,IF($M$4="TEI0187_REV01",RAW_m_TEI0187_REV01!$AE:$AJ),6,0),"---")</f>
        <v>---</v>
      </c>
      <c r="O1416" s="63" t="str">
        <f>IFERROR(VLOOKUP(L1416,IF($M$4="TEI0187_REV01",RAW_m_TEI0187_REV01!$AD:$AE),2,0),"---")</f>
        <v>---</v>
      </c>
      <c r="P1416" s="59" t="str">
        <f>IFERROR(VLOOKUP(O1416,IF($M$4="TEI0187_REV01",RAW_m_TEI0187_REV01!$AJ:$AK),2,0),"---")</f>
        <v>---</v>
      </c>
      <c r="Q1416" s="59" t="str">
        <f>IFERROR(VLOOKUP(L1416,IF($M$4="TEI0187_REV01",RAW_m_TEI0187_REV01!$AD:$AF),3,0),"---")</f>
        <v>---</v>
      </c>
      <c r="R1416" s="59" t="str">
        <f>IFERROR(VLOOKUP(O1416,IF($M$4="TEI0187_REV01",RAW_m_TEI0187_REV01!$AE:$AG),3,0),"---")</f>
        <v>---</v>
      </c>
      <c r="S1416" s="59" t="str">
        <f t="shared" si="47"/>
        <v>---</v>
      </c>
    </row>
    <row r="1417" spans="2:19" ht="15" customHeight="1" x14ac:dyDescent="0.25">
      <c r="B1417" s="59">
        <f t="shared" si="48"/>
        <v>1412</v>
      </c>
      <c r="C1417" s="60">
        <f>IFERROR(IF($C$4="TEB0187_REV01",CALC_CONN_TEB0187_REV01!U1417,),"---")</f>
        <v>0</v>
      </c>
      <c r="D1417" s="59">
        <f>IFERROR(IF($C$4="TEB0187_REV01",CALC_CONN_TEB0187_REV01!D1417,),"---")</f>
        <v>0</v>
      </c>
      <c r="E1417" s="59">
        <f>IFERROR(IF($C$4="TEB0187_REV01",CALC_CONN_TEB0187_REV01!E1417,),"---")</f>
        <v>0</v>
      </c>
      <c r="F1417" s="59" t="str">
        <f>IFERROR(IF(VLOOKUP($D1417&amp;"-"&amp;$E1417,IF($C$4="TEB0187_REV01",CALC_CONN_TEB0187_REV01!$F:$I),4,0)="--","---",IF($C$4="TEB0187_REV01",CALC_CONN_TEB0187_REV01!$G1417&amp; " --&gt; " &amp;CALC_CONN_TEB0187_REV01!$I1417&amp; " --&gt; ")),"---")</f>
        <v>---</v>
      </c>
      <c r="G1417" s="59" t="str">
        <f>IFERROR(IF(VLOOKUP($D1417&amp;"-"&amp;$E1417,IF($C$4="TEB0187_REV01",CALC_CONN_TEB0187_REV01!$F:$H),3,0)="--",VLOOKUP($D1417&amp;"-"&amp;$E1417,IF($C$4="TEB0187_REV01",CALC_CONN_TEB0187_REV01!$F:$H),2,0),VLOOKUP($D1417&amp;"-"&amp;$E1417,IF($C$4="TEB0187_REV01",CALC_CONN_TEB0187_REV01!$F:$H),3,0)),"---")</f>
        <v>---</v>
      </c>
      <c r="H1417" s="59" t="str">
        <f>IFERROR(VLOOKUP(G1417,IF($C$4="TEB0187_REV01",CALC_CONN_TEB0187_REV01!$G:$T),14,0),"---")</f>
        <v>---</v>
      </c>
      <c r="I1417" s="59" t="str">
        <f>IFERROR(VLOOKUP($D1417&amp;"-"&amp;$E1417,IF($C$4="TEB0187_REV01",CALC_CONN_TEB0187_REV01!$F:$K,"???"),6,0),"---")</f>
        <v>---</v>
      </c>
      <c r="J1417" s="61" t="str">
        <f>IFERROR(VLOOKUP($D1417&amp;"-"&amp;$E1417,IF($C$4="TEB0187_REV01",CALC_CONN_TEB0187_REV01!$F:$M,"???"),8,0),"---")</f>
        <v>---</v>
      </c>
      <c r="K1417" s="62" t="str">
        <f>IFERROR(VLOOKUP($D1417&amp;"-"&amp;$E1417,IF($C$4="TEB0187_REV01",CALC_CONN_TEB0187_REV01!$F:$N),9,0),"---")</f>
        <v>---</v>
      </c>
      <c r="L1417" s="59" t="str">
        <f>IFERROR(VLOOKUP(K1417,B2B!$H$3:$I$2000,2,0),"---")</f>
        <v>---</v>
      </c>
      <c r="M1417" s="59" t="str">
        <f>IFERROR(VLOOKUP(L1417,IF($M$4="TEI0187_REV01",RAW_m_TEI0187_REV01!$AD:$AH),5,0),"---")</f>
        <v>---</v>
      </c>
      <c r="N1417" s="59" t="str">
        <f>IFERROR(VLOOKUP(L1417,IF($M$4="TEI0187_REV01",RAW_m_TEI0187_REV01!$AE:$AJ),6,0),"---")</f>
        <v>---</v>
      </c>
      <c r="O1417" s="63" t="str">
        <f>IFERROR(VLOOKUP(L1417,IF($M$4="TEI0187_REV01",RAW_m_TEI0187_REV01!$AD:$AE),2,0),"---")</f>
        <v>---</v>
      </c>
      <c r="P1417" s="59" t="str">
        <f>IFERROR(VLOOKUP(O1417,IF($M$4="TEI0187_REV01",RAW_m_TEI0187_REV01!$AJ:$AK),2,0),"---")</f>
        <v>---</v>
      </c>
      <c r="Q1417" s="59" t="str">
        <f>IFERROR(VLOOKUP(L1417,IF($M$4="TEI0187_REV01",RAW_m_TEI0187_REV01!$AD:$AF),3,0),"---")</f>
        <v>---</v>
      </c>
      <c r="R1417" s="59" t="str">
        <f>IFERROR(VLOOKUP(O1417,IF($M$4="TEI0187_REV01",RAW_m_TEI0187_REV01!$AE:$AG),3,0),"---")</f>
        <v>---</v>
      </c>
      <c r="S1417" s="59" t="str">
        <f t="shared" si="47"/>
        <v>---</v>
      </c>
    </row>
    <row r="1418" spans="2:19" ht="15" customHeight="1" x14ac:dyDescent="0.25">
      <c r="B1418" s="59">
        <f t="shared" si="48"/>
        <v>1413</v>
      </c>
      <c r="C1418" s="60">
        <f>IFERROR(IF($C$4="TEB0187_REV01",CALC_CONN_TEB0187_REV01!U1418,),"---")</f>
        <v>0</v>
      </c>
      <c r="D1418" s="59">
        <f>IFERROR(IF($C$4="TEB0187_REV01",CALC_CONN_TEB0187_REV01!D1418,),"---")</f>
        <v>0</v>
      </c>
      <c r="E1418" s="59">
        <f>IFERROR(IF($C$4="TEB0187_REV01",CALC_CONN_TEB0187_REV01!E1418,),"---")</f>
        <v>0</v>
      </c>
      <c r="F1418" s="59" t="str">
        <f>IFERROR(IF(VLOOKUP($D1418&amp;"-"&amp;$E1418,IF($C$4="TEB0187_REV01",CALC_CONN_TEB0187_REV01!$F:$I),4,0)="--","---",IF($C$4="TEB0187_REV01",CALC_CONN_TEB0187_REV01!$G1418&amp; " --&gt; " &amp;CALC_CONN_TEB0187_REV01!$I1418&amp; " --&gt; ")),"---")</f>
        <v>---</v>
      </c>
      <c r="G1418" s="59" t="str">
        <f>IFERROR(IF(VLOOKUP($D1418&amp;"-"&amp;$E1418,IF($C$4="TEB0187_REV01",CALC_CONN_TEB0187_REV01!$F:$H),3,0)="--",VLOOKUP($D1418&amp;"-"&amp;$E1418,IF($C$4="TEB0187_REV01",CALC_CONN_TEB0187_REV01!$F:$H),2,0),VLOOKUP($D1418&amp;"-"&amp;$E1418,IF($C$4="TEB0187_REV01",CALC_CONN_TEB0187_REV01!$F:$H),3,0)),"---")</f>
        <v>---</v>
      </c>
      <c r="H1418" s="59" t="str">
        <f>IFERROR(VLOOKUP(G1418,IF($C$4="TEB0187_REV01",CALC_CONN_TEB0187_REV01!$G:$T),14,0),"---")</f>
        <v>---</v>
      </c>
      <c r="I1418" s="59" t="str">
        <f>IFERROR(VLOOKUP($D1418&amp;"-"&amp;$E1418,IF($C$4="TEB0187_REV01",CALC_CONN_TEB0187_REV01!$F:$K,"???"),6,0),"---")</f>
        <v>---</v>
      </c>
      <c r="J1418" s="61" t="str">
        <f>IFERROR(VLOOKUP($D1418&amp;"-"&amp;$E1418,IF($C$4="TEB0187_REV01",CALC_CONN_TEB0187_REV01!$F:$M,"???"),8,0),"---")</f>
        <v>---</v>
      </c>
      <c r="K1418" s="62" t="str">
        <f>IFERROR(VLOOKUP($D1418&amp;"-"&amp;$E1418,IF($C$4="TEB0187_REV01",CALC_CONN_TEB0187_REV01!$F:$N),9,0),"---")</f>
        <v>---</v>
      </c>
      <c r="L1418" s="59" t="str">
        <f>IFERROR(VLOOKUP(K1418,B2B!$H$3:$I$2000,2,0),"---")</f>
        <v>---</v>
      </c>
      <c r="M1418" s="59" t="str">
        <f>IFERROR(VLOOKUP(L1418,IF($M$4="TEI0187_REV01",RAW_m_TEI0187_REV01!$AD:$AH),5,0),"---")</f>
        <v>---</v>
      </c>
      <c r="N1418" s="59" t="str">
        <f>IFERROR(VLOOKUP(L1418,IF($M$4="TEI0187_REV01",RAW_m_TEI0187_REV01!$AE:$AJ),6,0),"---")</f>
        <v>---</v>
      </c>
      <c r="O1418" s="63" t="str">
        <f>IFERROR(VLOOKUP(L1418,IF($M$4="TEI0187_REV01",RAW_m_TEI0187_REV01!$AD:$AE),2,0),"---")</f>
        <v>---</v>
      </c>
      <c r="P1418" s="59" t="str">
        <f>IFERROR(VLOOKUP(O1418,IF($M$4="TEI0187_REV01",RAW_m_TEI0187_REV01!$AJ:$AK),2,0),"---")</f>
        <v>---</v>
      </c>
      <c r="Q1418" s="59" t="str">
        <f>IFERROR(VLOOKUP(L1418,IF($M$4="TEI0187_REV01",RAW_m_TEI0187_REV01!$AD:$AF),3,0),"---")</f>
        <v>---</v>
      </c>
      <c r="R1418" s="59" t="str">
        <f>IFERROR(VLOOKUP(O1418,IF($M$4="TEI0187_REV01",RAW_m_TEI0187_REV01!$AE:$AG),3,0),"---")</f>
        <v>---</v>
      </c>
      <c r="S1418" s="59" t="str">
        <f t="shared" si="47"/>
        <v>---</v>
      </c>
    </row>
    <row r="1419" spans="2:19" ht="15" customHeight="1" x14ac:dyDescent="0.25">
      <c r="B1419" s="59">
        <f t="shared" si="48"/>
        <v>1414</v>
      </c>
      <c r="C1419" s="60">
        <f>IFERROR(IF($C$4="TEB0187_REV01",CALC_CONN_TEB0187_REV01!U1419,),"---")</f>
        <v>0</v>
      </c>
      <c r="D1419" s="59">
        <f>IFERROR(IF($C$4="TEB0187_REV01",CALC_CONN_TEB0187_REV01!D1419,),"---")</f>
        <v>0</v>
      </c>
      <c r="E1419" s="59">
        <f>IFERROR(IF($C$4="TEB0187_REV01",CALC_CONN_TEB0187_REV01!E1419,),"---")</f>
        <v>0</v>
      </c>
      <c r="F1419" s="59" t="str">
        <f>IFERROR(IF(VLOOKUP($D1419&amp;"-"&amp;$E1419,IF($C$4="TEB0187_REV01",CALC_CONN_TEB0187_REV01!$F:$I),4,0)="--","---",IF($C$4="TEB0187_REV01",CALC_CONN_TEB0187_REV01!$G1419&amp; " --&gt; " &amp;CALC_CONN_TEB0187_REV01!$I1419&amp; " --&gt; ")),"---")</f>
        <v>---</v>
      </c>
      <c r="G1419" s="59" t="str">
        <f>IFERROR(IF(VLOOKUP($D1419&amp;"-"&amp;$E1419,IF($C$4="TEB0187_REV01",CALC_CONN_TEB0187_REV01!$F:$H),3,0)="--",VLOOKUP($D1419&amp;"-"&amp;$E1419,IF($C$4="TEB0187_REV01",CALC_CONN_TEB0187_REV01!$F:$H),2,0),VLOOKUP($D1419&amp;"-"&amp;$E1419,IF($C$4="TEB0187_REV01",CALC_CONN_TEB0187_REV01!$F:$H),3,0)),"---")</f>
        <v>---</v>
      </c>
      <c r="H1419" s="59" t="str">
        <f>IFERROR(VLOOKUP(G1419,IF($C$4="TEB0187_REV01",CALC_CONN_TEB0187_REV01!$G:$T),14,0),"---")</f>
        <v>---</v>
      </c>
      <c r="I1419" s="59" t="str">
        <f>IFERROR(VLOOKUP($D1419&amp;"-"&amp;$E1419,IF($C$4="TEB0187_REV01",CALC_CONN_TEB0187_REV01!$F:$K,"???"),6,0),"---")</f>
        <v>---</v>
      </c>
      <c r="J1419" s="61" t="str">
        <f>IFERROR(VLOOKUP($D1419&amp;"-"&amp;$E1419,IF($C$4="TEB0187_REV01",CALC_CONN_TEB0187_REV01!$F:$M,"???"),8,0),"---")</f>
        <v>---</v>
      </c>
      <c r="K1419" s="62" t="str">
        <f>IFERROR(VLOOKUP($D1419&amp;"-"&amp;$E1419,IF($C$4="TEB0187_REV01",CALC_CONN_TEB0187_REV01!$F:$N),9,0),"---")</f>
        <v>---</v>
      </c>
      <c r="L1419" s="59" t="str">
        <f>IFERROR(VLOOKUP(K1419,B2B!$H$3:$I$2000,2,0),"---")</f>
        <v>---</v>
      </c>
      <c r="M1419" s="59" t="str">
        <f>IFERROR(VLOOKUP(L1419,IF($M$4="TEI0187_REV01",RAW_m_TEI0187_REV01!$AD:$AH),5,0),"---")</f>
        <v>---</v>
      </c>
      <c r="N1419" s="59" t="str">
        <f>IFERROR(VLOOKUP(L1419,IF($M$4="TEI0187_REV01",RAW_m_TEI0187_REV01!$AE:$AJ),6,0),"---")</f>
        <v>---</v>
      </c>
      <c r="O1419" s="63" t="str">
        <f>IFERROR(VLOOKUP(L1419,IF($M$4="TEI0187_REV01",RAW_m_TEI0187_REV01!$AD:$AE),2,0),"---")</f>
        <v>---</v>
      </c>
      <c r="P1419" s="59" t="str">
        <f>IFERROR(VLOOKUP(O1419,IF($M$4="TEI0187_REV01",RAW_m_TEI0187_REV01!$AJ:$AK),2,0),"---")</f>
        <v>---</v>
      </c>
      <c r="Q1419" s="59" t="str">
        <f>IFERROR(VLOOKUP(L1419,IF($M$4="TEI0187_REV01",RAW_m_TEI0187_REV01!$AD:$AF),3,0),"---")</f>
        <v>---</v>
      </c>
      <c r="R1419" s="59" t="str">
        <f>IFERROR(VLOOKUP(O1419,IF($M$4="TEI0187_REV01",RAW_m_TEI0187_REV01!$AE:$AG),3,0),"---")</f>
        <v>---</v>
      </c>
      <c r="S1419" s="59" t="str">
        <f t="shared" si="47"/>
        <v>---</v>
      </c>
    </row>
    <row r="1420" spans="2:19" ht="15" customHeight="1" x14ac:dyDescent="0.25">
      <c r="B1420" s="59">
        <f t="shared" si="48"/>
        <v>1415</v>
      </c>
      <c r="C1420" s="60">
        <f>IFERROR(IF($C$4="TEB0187_REV01",CALC_CONN_TEB0187_REV01!U1420,),"---")</f>
        <v>0</v>
      </c>
      <c r="D1420" s="59">
        <f>IFERROR(IF($C$4="TEB0187_REV01",CALC_CONN_TEB0187_REV01!D1420,),"---")</f>
        <v>0</v>
      </c>
      <c r="E1420" s="59">
        <f>IFERROR(IF($C$4="TEB0187_REV01",CALC_CONN_TEB0187_REV01!E1420,),"---")</f>
        <v>0</v>
      </c>
      <c r="F1420" s="59" t="str">
        <f>IFERROR(IF(VLOOKUP($D1420&amp;"-"&amp;$E1420,IF($C$4="TEB0187_REV01",CALC_CONN_TEB0187_REV01!$F:$I),4,0)="--","---",IF($C$4="TEB0187_REV01",CALC_CONN_TEB0187_REV01!$G1420&amp; " --&gt; " &amp;CALC_CONN_TEB0187_REV01!$I1420&amp; " --&gt; ")),"---")</f>
        <v>---</v>
      </c>
      <c r="G1420" s="59" t="str">
        <f>IFERROR(IF(VLOOKUP($D1420&amp;"-"&amp;$E1420,IF($C$4="TEB0187_REV01",CALC_CONN_TEB0187_REV01!$F:$H),3,0)="--",VLOOKUP($D1420&amp;"-"&amp;$E1420,IF($C$4="TEB0187_REV01",CALC_CONN_TEB0187_REV01!$F:$H),2,0),VLOOKUP($D1420&amp;"-"&amp;$E1420,IF($C$4="TEB0187_REV01",CALC_CONN_TEB0187_REV01!$F:$H),3,0)),"---")</f>
        <v>---</v>
      </c>
      <c r="H1420" s="59" t="str">
        <f>IFERROR(VLOOKUP(G1420,IF($C$4="TEB0187_REV01",CALC_CONN_TEB0187_REV01!$G:$T),14,0),"---")</f>
        <v>---</v>
      </c>
      <c r="I1420" s="59" t="str">
        <f>IFERROR(VLOOKUP($D1420&amp;"-"&amp;$E1420,IF($C$4="TEB0187_REV01",CALC_CONN_TEB0187_REV01!$F:$K,"???"),6,0),"---")</f>
        <v>---</v>
      </c>
      <c r="J1420" s="61" t="str">
        <f>IFERROR(VLOOKUP($D1420&amp;"-"&amp;$E1420,IF($C$4="TEB0187_REV01",CALC_CONN_TEB0187_REV01!$F:$M,"???"),8,0),"---")</f>
        <v>---</v>
      </c>
      <c r="K1420" s="62" t="str">
        <f>IFERROR(VLOOKUP($D1420&amp;"-"&amp;$E1420,IF($C$4="TEB0187_REV01",CALC_CONN_TEB0187_REV01!$F:$N),9,0),"---")</f>
        <v>---</v>
      </c>
      <c r="L1420" s="59" t="str">
        <f>IFERROR(VLOOKUP(K1420,B2B!$H$3:$I$2000,2,0),"---")</f>
        <v>---</v>
      </c>
      <c r="M1420" s="59" t="str">
        <f>IFERROR(VLOOKUP(L1420,IF($M$4="TEI0187_REV01",RAW_m_TEI0187_REV01!$AD:$AH),5,0),"---")</f>
        <v>---</v>
      </c>
      <c r="N1420" s="59" t="str">
        <f>IFERROR(VLOOKUP(L1420,IF($M$4="TEI0187_REV01",RAW_m_TEI0187_REV01!$AE:$AJ),6,0),"---")</f>
        <v>---</v>
      </c>
      <c r="O1420" s="63" t="str">
        <f>IFERROR(VLOOKUP(L1420,IF($M$4="TEI0187_REV01",RAW_m_TEI0187_REV01!$AD:$AE),2,0),"---")</f>
        <v>---</v>
      </c>
      <c r="P1420" s="59" t="str">
        <f>IFERROR(VLOOKUP(O1420,IF($M$4="TEI0187_REV01",RAW_m_TEI0187_REV01!$AJ:$AK),2,0),"---")</f>
        <v>---</v>
      </c>
      <c r="Q1420" s="59" t="str">
        <f>IFERROR(VLOOKUP(L1420,IF($M$4="TEI0187_REV01",RAW_m_TEI0187_REV01!$AD:$AF),3,0),"---")</f>
        <v>---</v>
      </c>
      <c r="R1420" s="59" t="str">
        <f>IFERROR(VLOOKUP(O1420,IF($M$4="TEI0187_REV01",RAW_m_TEI0187_REV01!$AE:$AG),3,0),"---")</f>
        <v>---</v>
      </c>
      <c r="S1420" s="59" t="str">
        <f t="shared" si="47"/>
        <v>---</v>
      </c>
    </row>
    <row r="1421" spans="2:19" ht="15" customHeight="1" x14ac:dyDescent="0.25">
      <c r="B1421" s="59">
        <f t="shared" si="48"/>
        <v>1416</v>
      </c>
      <c r="C1421" s="60">
        <f>IFERROR(IF($C$4="TEB0187_REV01",CALC_CONN_TEB0187_REV01!U1421,),"---")</f>
        <v>0</v>
      </c>
      <c r="D1421" s="59">
        <f>IFERROR(IF($C$4="TEB0187_REV01",CALC_CONN_TEB0187_REV01!D1421,),"---")</f>
        <v>0</v>
      </c>
      <c r="E1421" s="59">
        <f>IFERROR(IF($C$4="TEB0187_REV01",CALC_CONN_TEB0187_REV01!E1421,),"---")</f>
        <v>0</v>
      </c>
      <c r="F1421" s="59" t="str">
        <f>IFERROR(IF(VLOOKUP($D1421&amp;"-"&amp;$E1421,IF($C$4="TEB0187_REV01",CALC_CONN_TEB0187_REV01!$F:$I),4,0)="--","---",IF($C$4="TEB0187_REV01",CALC_CONN_TEB0187_REV01!$G1421&amp; " --&gt; " &amp;CALC_CONN_TEB0187_REV01!$I1421&amp; " --&gt; ")),"---")</f>
        <v>---</v>
      </c>
      <c r="G1421" s="59" t="str">
        <f>IFERROR(IF(VLOOKUP($D1421&amp;"-"&amp;$E1421,IF($C$4="TEB0187_REV01",CALC_CONN_TEB0187_REV01!$F:$H),3,0)="--",VLOOKUP($D1421&amp;"-"&amp;$E1421,IF($C$4="TEB0187_REV01",CALC_CONN_TEB0187_REV01!$F:$H),2,0),VLOOKUP($D1421&amp;"-"&amp;$E1421,IF($C$4="TEB0187_REV01",CALC_CONN_TEB0187_REV01!$F:$H),3,0)),"---")</f>
        <v>---</v>
      </c>
      <c r="H1421" s="59" t="str">
        <f>IFERROR(VLOOKUP(G1421,IF($C$4="TEB0187_REV01",CALC_CONN_TEB0187_REV01!$G:$T),14,0),"---")</f>
        <v>---</v>
      </c>
      <c r="I1421" s="59" t="str">
        <f>IFERROR(VLOOKUP($D1421&amp;"-"&amp;$E1421,IF($C$4="TEB0187_REV01",CALC_CONN_TEB0187_REV01!$F:$K,"???"),6,0),"---")</f>
        <v>---</v>
      </c>
      <c r="J1421" s="61" t="str">
        <f>IFERROR(VLOOKUP($D1421&amp;"-"&amp;$E1421,IF($C$4="TEB0187_REV01",CALC_CONN_TEB0187_REV01!$F:$M,"???"),8,0),"---")</f>
        <v>---</v>
      </c>
      <c r="K1421" s="62" t="str">
        <f>IFERROR(VLOOKUP($D1421&amp;"-"&amp;$E1421,IF($C$4="TEB0187_REV01",CALC_CONN_TEB0187_REV01!$F:$N),9,0),"---")</f>
        <v>---</v>
      </c>
      <c r="L1421" s="59" t="str">
        <f>IFERROR(VLOOKUP(K1421,B2B!$H$3:$I$2000,2,0),"---")</f>
        <v>---</v>
      </c>
      <c r="M1421" s="59" t="str">
        <f>IFERROR(VLOOKUP(L1421,IF($M$4="TEI0187_REV01",RAW_m_TEI0187_REV01!$AD:$AH),5,0),"---")</f>
        <v>---</v>
      </c>
      <c r="N1421" s="59" t="str">
        <f>IFERROR(VLOOKUP(L1421,IF($M$4="TEI0187_REV01",RAW_m_TEI0187_REV01!$AE:$AJ),6,0),"---")</f>
        <v>---</v>
      </c>
      <c r="O1421" s="63" t="str">
        <f>IFERROR(VLOOKUP(L1421,IF($M$4="TEI0187_REV01",RAW_m_TEI0187_REV01!$AD:$AE),2,0),"---")</f>
        <v>---</v>
      </c>
      <c r="P1421" s="59" t="str">
        <f>IFERROR(VLOOKUP(O1421,IF($M$4="TEI0187_REV01",RAW_m_TEI0187_REV01!$AJ:$AK),2,0),"---")</f>
        <v>---</v>
      </c>
      <c r="Q1421" s="59" t="str">
        <f>IFERROR(VLOOKUP(L1421,IF($M$4="TEI0187_REV01",RAW_m_TEI0187_REV01!$AD:$AF),3,0),"---")</f>
        <v>---</v>
      </c>
      <c r="R1421" s="59" t="str">
        <f>IFERROR(VLOOKUP(O1421,IF($M$4="TEI0187_REV01",RAW_m_TEI0187_REV01!$AE:$AG),3,0),"---")</f>
        <v>---</v>
      </c>
      <c r="S1421" s="59" t="str">
        <f t="shared" si="47"/>
        <v>---</v>
      </c>
    </row>
    <row r="1422" spans="2:19" ht="15" customHeight="1" x14ac:dyDescent="0.25">
      <c r="B1422" s="59">
        <f t="shared" si="48"/>
        <v>1417</v>
      </c>
      <c r="C1422" s="60">
        <f>IFERROR(IF($C$4="TEB0187_REV01",CALC_CONN_TEB0187_REV01!U1422,),"---")</f>
        <v>0</v>
      </c>
      <c r="D1422" s="59">
        <f>IFERROR(IF($C$4="TEB0187_REV01",CALC_CONN_TEB0187_REV01!D1422,),"---")</f>
        <v>0</v>
      </c>
      <c r="E1422" s="59">
        <f>IFERROR(IF($C$4="TEB0187_REV01",CALC_CONN_TEB0187_REV01!E1422,),"---")</f>
        <v>0</v>
      </c>
      <c r="F1422" s="59" t="str">
        <f>IFERROR(IF(VLOOKUP($D1422&amp;"-"&amp;$E1422,IF($C$4="TEB0187_REV01",CALC_CONN_TEB0187_REV01!$F:$I),4,0)="--","---",IF($C$4="TEB0187_REV01",CALC_CONN_TEB0187_REV01!$G1422&amp; " --&gt; " &amp;CALC_CONN_TEB0187_REV01!$I1422&amp; " --&gt; ")),"---")</f>
        <v>---</v>
      </c>
      <c r="G1422" s="59" t="str">
        <f>IFERROR(IF(VLOOKUP($D1422&amp;"-"&amp;$E1422,IF($C$4="TEB0187_REV01",CALC_CONN_TEB0187_REV01!$F:$H),3,0)="--",VLOOKUP($D1422&amp;"-"&amp;$E1422,IF($C$4="TEB0187_REV01",CALC_CONN_TEB0187_REV01!$F:$H),2,0),VLOOKUP($D1422&amp;"-"&amp;$E1422,IF($C$4="TEB0187_REV01",CALC_CONN_TEB0187_REV01!$F:$H),3,0)),"---")</f>
        <v>---</v>
      </c>
      <c r="H1422" s="59" t="str">
        <f>IFERROR(VLOOKUP(G1422,IF($C$4="TEB0187_REV01",CALC_CONN_TEB0187_REV01!$G:$T),14,0),"---")</f>
        <v>---</v>
      </c>
      <c r="I1422" s="59" t="str">
        <f>IFERROR(VLOOKUP($D1422&amp;"-"&amp;$E1422,IF($C$4="TEB0187_REV01",CALC_CONN_TEB0187_REV01!$F:$K,"???"),6,0),"---")</f>
        <v>---</v>
      </c>
      <c r="J1422" s="61" t="str">
        <f>IFERROR(VLOOKUP($D1422&amp;"-"&amp;$E1422,IF($C$4="TEB0187_REV01",CALC_CONN_TEB0187_REV01!$F:$M,"???"),8,0),"---")</f>
        <v>---</v>
      </c>
      <c r="K1422" s="62" t="str">
        <f>IFERROR(VLOOKUP($D1422&amp;"-"&amp;$E1422,IF($C$4="TEB0187_REV01",CALC_CONN_TEB0187_REV01!$F:$N),9,0),"---")</f>
        <v>---</v>
      </c>
      <c r="L1422" s="59" t="str">
        <f>IFERROR(VLOOKUP(K1422,B2B!$H$3:$I$2000,2,0),"---")</f>
        <v>---</v>
      </c>
      <c r="M1422" s="59" t="str">
        <f>IFERROR(VLOOKUP(L1422,IF($M$4="TEI0187_REV01",RAW_m_TEI0187_REV01!$AD:$AH),5,0),"---")</f>
        <v>---</v>
      </c>
      <c r="N1422" s="59" t="str">
        <f>IFERROR(VLOOKUP(L1422,IF($M$4="TEI0187_REV01",RAW_m_TEI0187_REV01!$AE:$AJ),6,0),"---")</f>
        <v>---</v>
      </c>
      <c r="O1422" s="63" t="str">
        <f>IFERROR(VLOOKUP(L1422,IF($M$4="TEI0187_REV01",RAW_m_TEI0187_REV01!$AD:$AE),2,0),"---")</f>
        <v>---</v>
      </c>
      <c r="P1422" s="59" t="str">
        <f>IFERROR(VLOOKUP(O1422,IF($M$4="TEI0187_REV01",RAW_m_TEI0187_REV01!$AJ:$AK),2,0),"---")</f>
        <v>---</v>
      </c>
      <c r="Q1422" s="59" t="str">
        <f>IFERROR(VLOOKUP(L1422,IF($M$4="TEI0187_REV01",RAW_m_TEI0187_REV01!$AD:$AF),3,0),"---")</f>
        <v>---</v>
      </c>
      <c r="R1422" s="59" t="str">
        <f>IFERROR(VLOOKUP(O1422,IF($M$4="TEI0187_REV01",RAW_m_TEI0187_REV01!$AE:$AG),3,0),"---")</f>
        <v>---</v>
      </c>
      <c r="S1422" s="59" t="str">
        <f t="shared" si="47"/>
        <v>---</v>
      </c>
    </row>
    <row r="1423" spans="2:19" ht="15" customHeight="1" x14ac:dyDescent="0.25">
      <c r="B1423" s="59">
        <f t="shared" si="48"/>
        <v>1418</v>
      </c>
      <c r="C1423" s="60">
        <f>IFERROR(IF($C$4="TEB0187_REV01",CALC_CONN_TEB0187_REV01!U1423,),"---")</f>
        <v>0</v>
      </c>
      <c r="D1423" s="59">
        <f>IFERROR(IF($C$4="TEB0187_REV01",CALC_CONN_TEB0187_REV01!D1423,),"---")</f>
        <v>0</v>
      </c>
      <c r="E1423" s="59">
        <f>IFERROR(IF($C$4="TEB0187_REV01",CALC_CONN_TEB0187_REV01!E1423,),"---")</f>
        <v>0</v>
      </c>
      <c r="F1423" s="59" t="str">
        <f>IFERROR(IF(VLOOKUP($D1423&amp;"-"&amp;$E1423,IF($C$4="TEB0187_REV01",CALC_CONN_TEB0187_REV01!$F:$I),4,0)="--","---",IF($C$4="TEB0187_REV01",CALC_CONN_TEB0187_REV01!$G1423&amp; " --&gt; " &amp;CALC_CONN_TEB0187_REV01!$I1423&amp; " --&gt; ")),"---")</f>
        <v>---</v>
      </c>
      <c r="G1423" s="59" t="str">
        <f>IFERROR(IF(VLOOKUP($D1423&amp;"-"&amp;$E1423,IF($C$4="TEB0187_REV01",CALC_CONN_TEB0187_REV01!$F:$H),3,0)="--",VLOOKUP($D1423&amp;"-"&amp;$E1423,IF($C$4="TEB0187_REV01",CALC_CONN_TEB0187_REV01!$F:$H),2,0),VLOOKUP($D1423&amp;"-"&amp;$E1423,IF($C$4="TEB0187_REV01",CALC_CONN_TEB0187_REV01!$F:$H),3,0)),"---")</f>
        <v>---</v>
      </c>
      <c r="H1423" s="59" t="str">
        <f>IFERROR(VLOOKUP(G1423,IF($C$4="TEB0187_REV01",CALC_CONN_TEB0187_REV01!$G:$T),14,0),"---")</f>
        <v>---</v>
      </c>
      <c r="I1423" s="59" t="str">
        <f>IFERROR(VLOOKUP($D1423&amp;"-"&amp;$E1423,IF($C$4="TEB0187_REV01",CALC_CONN_TEB0187_REV01!$F:$K,"???"),6,0),"---")</f>
        <v>---</v>
      </c>
      <c r="J1423" s="61" t="str">
        <f>IFERROR(VLOOKUP($D1423&amp;"-"&amp;$E1423,IF($C$4="TEB0187_REV01",CALC_CONN_TEB0187_REV01!$F:$M,"???"),8,0),"---")</f>
        <v>---</v>
      </c>
      <c r="K1423" s="62" t="str">
        <f>IFERROR(VLOOKUP($D1423&amp;"-"&amp;$E1423,IF($C$4="TEB0187_REV01",CALC_CONN_TEB0187_REV01!$F:$N),9,0),"---")</f>
        <v>---</v>
      </c>
      <c r="L1423" s="59" t="str">
        <f>IFERROR(VLOOKUP(K1423,B2B!$H$3:$I$2000,2,0),"---")</f>
        <v>---</v>
      </c>
      <c r="M1423" s="59" t="str">
        <f>IFERROR(VLOOKUP(L1423,IF($M$4="TEI0187_REV01",RAW_m_TEI0187_REV01!$AD:$AH),5,0),"---")</f>
        <v>---</v>
      </c>
      <c r="N1423" s="59" t="str">
        <f>IFERROR(VLOOKUP(L1423,IF($M$4="TEI0187_REV01",RAW_m_TEI0187_REV01!$AE:$AJ),6,0),"---")</f>
        <v>---</v>
      </c>
      <c r="O1423" s="63" t="str">
        <f>IFERROR(VLOOKUP(L1423,IF($M$4="TEI0187_REV01",RAW_m_TEI0187_REV01!$AD:$AE),2,0),"---")</f>
        <v>---</v>
      </c>
      <c r="P1423" s="59" t="str">
        <f>IFERROR(VLOOKUP(O1423,IF($M$4="TEI0187_REV01",RAW_m_TEI0187_REV01!$AJ:$AK),2,0),"---")</f>
        <v>---</v>
      </c>
      <c r="Q1423" s="59" t="str">
        <f>IFERROR(VLOOKUP(L1423,IF($M$4="TEI0187_REV01",RAW_m_TEI0187_REV01!$AD:$AF),3,0),"---")</f>
        <v>---</v>
      </c>
      <c r="R1423" s="59" t="str">
        <f>IFERROR(VLOOKUP(O1423,IF($M$4="TEI0187_REV01",RAW_m_TEI0187_REV01!$AE:$AG),3,0),"---")</f>
        <v>---</v>
      </c>
      <c r="S1423" s="59" t="str">
        <f t="shared" si="47"/>
        <v>---</v>
      </c>
    </row>
    <row r="1424" spans="2:19" ht="15" customHeight="1" x14ac:dyDescent="0.25">
      <c r="B1424" s="59">
        <f t="shared" si="48"/>
        <v>1419</v>
      </c>
      <c r="C1424" s="60">
        <f>IFERROR(IF($C$4="TEB0187_REV01",CALC_CONN_TEB0187_REV01!U1424,),"---")</f>
        <v>0</v>
      </c>
      <c r="D1424" s="59">
        <f>IFERROR(IF($C$4="TEB0187_REV01",CALC_CONN_TEB0187_REV01!D1424,),"---")</f>
        <v>0</v>
      </c>
      <c r="E1424" s="59">
        <f>IFERROR(IF($C$4="TEB0187_REV01",CALC_CONN_TEB0187_REV01!E1424,),"---")</f>
        <v>0</v>
      </c>
      <c r="F1424" s="59" t="str">
        <f>IFERROR(IF(VLOOKUP($D1424&amp;"-"&amp;$E1424,IF($C$4="TEB0187_REV01",CALC_CONN_TEB0187_REV01!$F:$I),4,0)="--","---",IF($C$4="TEB0187_REV01",CALC_CONN_TEB0187_REV01!$G1424&amp; " --&gt; " &amp;CALC_CONN_TEB0187_REV01!$I1424&amp; " --&gt; ")),"---")</f>
        <v>---</v>
      </c>
      <c r="G1424" s="59" t="str">
        <f>IFERROR(IF(VLOOKUP($D1424&amp;"-"&amp;$E1424,IF($C$4="TEB0187_REV01",CALC_CONN_TEB0187_REV01!$F:$H),3,0)="--",VLOOKUP($D1424&amp;"-"&amp;$E1424,IF($C$4="TEB0187_REV01",CALC_CONN_TEB0187_REV01!$F:$H),2,0),VLOOKUP($D1424&amp;"-"&amp;$E1424,IF($C$4="TEB0187_REV01",CALC_CONN_TEB0187_REV01!$F:$H),3,0)),"---")</f>
        <v>---</v>
      </c>
      <c r="H1424" s="59" t="str">
        <f>IFERROR(VLOOKUP(G1424,IF($C$4="TEB0187_REV01",CALC_CONN_TEB0187_REV01!$G:$T),14,0),"---")</f>
        <v>---</v>
      </c>
      <c r="I1424" s="59" t="str">
        <f>IFERROR(VLOOKUP($D1424&amp;"-"&amp;$E1424,IF($C$4="TEB0187_REV01",CALC_CONN_TEB0187_REV01!$F:$K,"???"),6,0),"---")</f>
        <v>---</v>
      </c>
      <c r="J1424" s="61" t="str">
        <f>IFERROR(VLOOKUP($D1424&amp;"-"&amp;$E1424,IF($C$4="TEB0187_REV01",CALC_CONN_TEB0187_REV01!$F:$M,"???"),8,0),"---")</f>
        <v>---</v>
      </c>
      <c r="K1424" s="62" t="str">
        <f>IFERROR(VLOOKUP($D1424&amp;"-"&amp;$E1424,IF($C$4="TEB0187_REV01",CALC_CONN_TEB0187_REV01!$F:$N),9,0),"---")</f>
        <v>---</v>
      </c>
      <c r="L1424" s="59" t="str">
        <f>IFERROR(VLOOKUP(K1424,B2B!$H$3:$I$2000,2,0),"---")</f>
        <v>---</v>
      </c>
      <c r="M1424" s="59" t="str">
        <f>IFERROR(VLOOKUP(L1424,IF($M$4="TEI0187_REV01",RAW_m_TEI0187_REV01!$AD:$AH),5,0),"---")</f>
        <v>---</v>
      </c>
      <c r="N1424" s="59" t="str">
        <f>IFERROR(VLOOKUP(L1424,IF($M$4="TEI0187_REV01",RAW_m_TEI0187_REV01!$AE:$AJ),6,0),"---")</f>
        <v>---</v>
      </c>
      <c r="O1424" s="63" t="str">
        <f>IFERROR(VLOOKUP(L1424,IF($M$4="TEI0187_REV01",RAW_m_TEI0187_REV01!$AD:$AE),2,0),"---")</f>
        <v>---</v>
      </c>
      <c r="P1424" s="59" t="str">
        <f>IFERROR(VLOOKUP(O1424,IF($M$4="TEI0187_REV01",RAW_m_TEI0187_REV01!$AJ:$AK),2,0),"---")</f>
        <v>---</v>
      </c>
      <c r="Q1424" s="59" t="str">
        <f>IFERROR(VLOOKUP(L1424,IF($M$4="TEI0187_REV01",RAW_m_TEI0187_REV01!$AD:$AF),3,0),"---")</f>
        <v>---</v>
      </c>
      <c r="R1424" s="59" t="str">
        <f>IFERROR(VLOOKUP(O1424,IF($M$4="TEI0187_REV01",RAW_m_TEI0187_REV01!$AE:$AG),3,0),"---")</f>
        <v>---</v>
      </c>
      <c r="S1424" s="59" t="str">
        <f t="shared" si="47"/>
        <v>---</v>
      </c>
    </row>
    <row r="1425" spans="2:19" ht="15" customHeight="1" x14ac:dyDescent="0.25">
      <c r="B1425" s="59">
        <f t="shared" si="48"/>
        <v>1420</v>
      </c>
      <c r="C1425" s="60">
        <f>IFERROR(IF($C$4="TEB0187_REV01",CALC_CONN_TEB0187_REV01!U1425,),"---")</f>
        <v>0</v>
      </c>
      <c r="D1425" s="59">
        <f>IFERROR(IF($C$4="TEB0187_REV01",CALC_CONN_TEB0187_REV01!D1425,),"---")</f>
        <v>0</v>
      </c>
      <c r="E1425" s="59">
        <f>IFERROR(IF($C$4="TEB0187_REV01",CALC_CONN_TEB0187_REV01!E1425,),"---")</f>
        <v>0</v>
      </c>
      <c r="F1425" s="59" t="str">
        <f>IFERROR(IF(VLOOKUP($D1425&amp;"-"&amp;$E1425,IF($C$4="TEB0187_REV01",CALC_CONN_TEB0187_REV01!$F:$I),4,0)="--","---",IF($C$4="TEB0187_REV01",CALC_CONN_TEB0187_REV01!$G1425&amp; " --&gt; " &amp;CALC_CONN_TEB0187_REV01!$I1425&amp; " --&gt; ")),"---")</f>
        <v>---</v>
      </c>
      <c r="G1425" s="59" t="str">
        <f>IFERROR(IF(VLOOKUP($D1425&amp;"-"&amp;$E1425,IF($C$4="TEB0187_REV01",CALC_CONN_TEB0187_REV01!$F:$H),3,0)="--",VLOOKUP($D1425&amp;"-"&amp;$E1425,IF($C$4="TEB0187_REV01",CALC_CONN_TEB0187_REV01!$F:$H),2,0),VLOOKUP($D1425&amp;"-"&amp;$E1425,IF($C$4="TEB0187_REV01",CALC_CONN_TEB0187_REV01!$F:$H),3,0)),"---")</f>
        <v>---</v>
      </c>
      <c r="H1425" s="59" t="str">
        <f>IFERROR(VLOOKUP(G1425,IF($C$4="TEB0187_REV01",CALC_CONN_TEB0187_REV01!$G:$T),14,0),"---")</f>
        <v>---</v>
      </c>
      <c r="I1425" s="59" t="str">
        <f>IFERROR(VLOOKUP($D1425&amp;"-"&amp;$E1425,IF($C$4="TEB0187_REV01",CALC_CONN_TEB0187_REV01!$F:$K,"???"),6,0),"---")</f>
        <v>---</v>
      </c>
      <c r="J1425" s="61" t="str">
        <f>IFERROR(VLOOKUP($D1425&amp;"-"&amp;$E1425,IF($C$4="TEB0187_REV01",CALC_CONN_TEB0187_REV01!$F:$M,"???"),8,0),"---")</f>
        <v>---</v>
      </c>
      <c r="K1425" s="62" t="str">
        <f>IFERROR(VLOOKUP($D1425&amp;"-"&amp;$E1425,IF($C$4="TEB0187_REV01",CALC_CONN_TEB0187_REV01!$F:$N),9,0),"---")</f>
        <v>---</v>
      </c>
      <c r="L1425" s="59" t="str">
        <f>IFERROR(VLOOKUP(K1425,B2B!$H$3:$I$2000,2,0),"---")</f>
        <v>---</v>
      </c>
      <c r="M1425" s="59" t="str">
        <f>IFERROR(VLOOKUP(L1425,IF($M$4="TEI0187_REV01",RAW_m_TEI0187_REV01!$AD:$AH),5,0),"---")</f>
        <v>---</v>
      </c>
      <c r="N1425" s="59" t="str">
        <f>IFERROR(VLOOKUP(L1425,IF($M$4="TEI0187_REV01",RAW_m_TEI0187_REV01!$AE:$AJ),6,0),"---")</f>
        <v>---</v>
      </c>
      <c r="O1425" s="63" t="str">
        <f>IFERROR(VLOOKUP(L1425,IF($M$4="TEI0187_REV01",RAW_m_TEI0187_REV01!$AD:$AE),2,0),"---")</f>
        <v>---</v>
      </c>
      <c r="P1425" s="59" t="str">
        <f>IFERROR(VLOOKUP(O1425,IF($M$4="TEI0187_REV01",RAW_m_TEI0187_REV01!$AJ:$AK),2,0),"---")</f>
        <v>---</v>
      </c>
      <c r="Q1425" s="59" t="str">
        <f>IFERROR(VLOOKUP(L1425,IF($M$4="TEI0187_REV01",RAW_m_TEI0187_REV01!$AD:$AF),3,0),"---")</f>
        <v>---</v>
      </c>
      <c r="R1425" s="59" t="str">
        <f>IFERROR(VLOOKUP(O1425,IF($M$4="TEI0187_REV01",RAW_m_TEI0187_REV01!$AE:$AG),3,0),"---")</f>
        <v>---</v>
      </c>
      <c r="S1425" s="59" t="str">
        <f t="shared" si="47"/>
        <v>---</v>
      </c>
    </row>
    <row r="1426" spans="2:19" ht="15" customHeight="1" x14ac:dyDescent="0.25">
      <c r="B1426" s="59">
        <f t="shared" si="48"/>
        <v>1421</v>
      </c>
      <c r="C1426" s="60">
        <f>IFERROR(IF($C$4="TEB0187_REV01",CALC_CONN_TEB0187_REV01!U1426,),"---")</f>
        <v>0</v>
      </c>
      <c r="D1426" s="59">
        <f>IFERROR(IF($C$4="TEB0187_REV01",CALC_CONN_TEB0187_REV01!D1426,),"---")</f>
        <v>0</v>
      </c>
      <c r="E1426" s="59">
        <f>IFERROR(IF($C$4="TEB0187_REV01",CALC_CONN_TEB0187_REV01!E1426,),"---")</f>
        <v>0</v>
      </c>
      <c r="F1426" s="59" t="str">
        <f>IFERROR(IF(VLOOKUP($D1426&amp;"-"&amp;$E1426,IF($C$4="TEB0187_REV01",CALC_CONN_TEB0187_REV01!$F:$I),4,0)="--","---",IF($C$4="TEB0187_REV01",CALC_CONN_TEB0187_REV01!$G1426&amp; " --&gt; " &amp;CALC_CONN_TEB0187_REV01!$I1426&amp; " --&gt; ")),"---")</f>
        <v>---</v>
      </c>
      <c r="G1426" s="59" t="str">
        <f>IFERROR(IF(VLOOKUP($D1426&amp;"-"&amp;$E1426,IF($C$4="TEB0187_REV01",CALC_CONN_TEB0187_REV01!$F:$H),3,0)="--",VLOOKUP($D1426&amp;"-"&amp;$E1426,IF($C$4="TEB0187_REV01",CALC_CONN_TEB0187_REV01!$F:$H),2,0),VLOOKUP($D1426&amp;"-"&amp;$E1426,IF($C$4="TEB0187_REV01",CALC_CONN_TEB0187_REV01!$F:$H),3,0)),"---")</f>
        <v>---</v>
      </c>
      <c r="H1426" s="59" t="str">
        <f>IFERROR(VLOOKUP(G1426,IF($C$4="TEB0187_REV01",CALC_CONN_TEB0187_REV01!$G:$T),14,0),"---")</f>
        <v>---</v>
      </c>
      <c r="I1426" s="59" t="str">
        <f>IFERROR(VLOOKUP($D1426&amp;"-"&amp;$E1426,IF($C$4="TEB0187_REV01",CALC_CONN_TEB0187_REV01!$F:$K,"???"),6,0),"---")</f>
        <v>---</v>
      </c>
      <c r="J1426" s="61" t="str">
        <f>IFERROR(VLOOKUP($D1426&amp;"-"&amp;$E1426,IF($C$4="TEB0187_REV01",CALC_CONN_TEB0187_REV01!$F:$M,"???"),8,0),"---")</f>
        <v>---</v>
      </c>
      <c r="K1426" s="62" t="str">
        <f>IFERROR(VLOOKUP($D1426&amp;"-"&amp;$E1426,IF($C$4="TEB0187_REV01",CALC_CONN_TEB0187_REV01!$F:$N),9,0),"---")</f>
        <v>---</v>
      </c>
      <c r="L1426" s="59" t="str">
        <f>IFERROR(VLOOKUP(K1426,B2B!$H$3:$I$2000,2,0),"---")</f>
        <v>---</v>
      </c>
      <c r="M1426" s="59" t="str">
        <f>IFERROR(VLOOKUP(L1426,IF($M$4="TEI0187_REV01",RAW_m_TEI0187_REV01!$AD:$AH),5,0),"---")</f>
        <v>---</v>
      </c>
      <c r="N1426" s="59" t="str">
        <f>IFERROR(VLOOKUP(L1426,IF($M$4="TEI0187_REV01",RAW_m_TEI0187_REV01!$AE:$AJ),6,0),"---")</f>
        <v>---</v>
      </c>
      <c r="O1426" s="63" t="str">
        <f>IFERROR(VLOOKUP(L1426,IF($M$4="TEI0187_REV01",RAW_m_TEI0187_REV01!$AD:$AE),2,0),"---")</f>
        <v>---</v>
      </c>
      <c r="P1426" s="59" t="str">
        <f>IFERROR(VLOOKUP(O1426,IF($M$4="TEI0187_REV01",RAW_m_TEI0187_REV01!$AJ:$AK),2,0),"---")</f>
        <v>---</v>
      </c>
      <c r="Q1426" s="59" t="str">
        <f>IFERROR(VLOOKUP(L1426,IF($M$4="TEI0187_REV01",RAW_m_TEI0187_REV01!$AD:$AF),3,0),"---")</f>
        <v>---</v>
      </c>
      <c r="R1426" s="59" t="str">
        <f>IFERROR(VLOOKUP(O1426,IF($M$4="TEI0187_REV01",RAW_m_TEI0187_REV01!$AE:$AG),3,0),"---")</f>
        <v>---</v>
      </c>
      <c r="S1426" s="59" t="str">
        <f t="shared" si="47"/>
        <v>---</v>
      </c>
    </row>
    <row r="1427" spans="2:19" ht="15" customHeight="1" x14ac:dyDescent="0.25">
      <c r="B1427" s="59">
        <f t="shared" si="48"/>
        <v>1422</v>
      </c>
      <c r="C1427" s="60">
        <f>IFERROR(IF($C$4="TEB0187_REV01",CALC_CONN_TEB0187_REV01!U1427,),"---")</f>
        <v>0</v>
      </c>
      <c r="D1427" s="59">
        <f>IFERROR(IF($C$4="TEB0187_REV01",CALC_CONN_TEB0187_REV01!D1427,),"---")</f>
        <v>0</v>
      </c>
      <c r="E1427" s="59">
        <f>IFERROR(IF($C$4="TEB0187_REV01",CALC_CONN_TEB0187_REV01!E1427,),"---")</f>
        <v>0</v>
      </c>
      <c r="F1427" s="59" t="str">
        <f>IFERROR(IF(VLOOKUP($D1427&amp;"-"&amp;$E1427,IF($C$4="TEB0187_REV01",CALC_CONN_TEB0187_REV01!$F:$I),4,0)="--","---",IF($C$4="TEB0187_REV01",CALC_CONN_TEB0187_REV01!$G1427&amp; " --&gt; " &amp;CALC_CONN_TEB0187_REV01!$I1427&amp; " --&gt; ")),"---")</f>
        <v>---</v>
      </c>
      <c r="G1427" s="59" t="str">
        <f>IFERROR(IF(VLOOKUP($D1427&amp;"-"&amp;$E1427,IF($C$4="TEB0187_REV01",CALC_CONN_TEB0187_REV01!$F:$H),3,0)="--",VLOOKUP($D1427&amp;"-"&amp;$E1427,IF($C$4="TEB0187_REV01",CALC_CONN_TEB0187_REV01!$F:$H),2,0),VLOOKUP($D1427&amp;"-"&amp;$E1427,IF($C$4="TEB0187_REV01",CALC_CONN_TEB0187_REV01!$F:$H),3,0)),"---")</f>
        <v>---</v>
      </c>
      <c r="H1427" s="59" t="str">
        <f>IFERROR(VLOOKUP(G1427,IF($C$4="TEB0187_REV01",CALC_CONN_TEB0187_REV01!$G:$T),14,0),"---")</f>
        <v>---</v>
      </c>
      <c r="I1427" s="59" t="str">
        <f>IFERROR(VLOOKUP($D1427&amp;"-"&amp;$E1427,IF($C$4="TEB0187_REV01",CALC_CONN_TEB0187_REV01!$F:$K,"???"),6,0),"---")</f>
        <v>---</v>
      </c>
      <c r="J1427" s="61" t="str">
        <f>IFERROR(VLOOKUP($D1427&amp;"-"&amp;$E1427,IF($C$4="TEB0187_REV01",CALC_CONN_TEB0187_REV01!$F:$M,"???"),8,0),"---")</f>
        <v>---</v>
      </c>
      <c r="K1427" s="62" t="str">
        <f>IFERROR(VLOOKUP($D1427&amp;"-"&amp;$E1427,IF($C$4="TEB0187_REV01",CALC_CONN_TEB0187_REV01!$F:$N),9,0),"---")</f>
        <v>---</v>
      </c>
      <c r="L1427" s="59" t="str">
        <f>IFERROR(VLOOKUP(K1427,B2B!$H$3:$I$2000,2,0),"---")</f>
        <v>---</v>
      </c>
      <c r="M1427" s="59" t="str">
        <f>IFERROR(VLOOKUP(L1427,IF($M$4="TEI0187_REV01",RAW_m_TEI0187_REV01!$AD:$AH),5,0),"---")</f>
        <v>---</v>
      </c>
      <c r="N1427" s="59" t="str">
        <f>IFERROR(VLOOKUP(L1427,IF($M$4="TEI0187_REV01",RAW_m_TEI0187_REV01!$AE:$AJ),6,0),"---")</f>
        <v>---</v>
      </c>
      <c r="O1427" s="63" t="str">
        <f>IFERROR(VLOOKUP(L1427,IF($M$4="TEI0187_REV01",RAW_m_TEI0187_REV01!$AD:$AE),2,0),"---")</f>
        <v>---</v>
      </c>
      <c r="P1427" s="59" t="str">
        <f>IFERROR(VLOOKUP(O1427,IF($M$4="TEI0187_REV01",RAW_m_TEI0187_REV01!$AJ:$AK),2,0),"---")</f>
        <v>---</v>
      </c>
      <c r="Q1427" s="59" t="str">
        <f>IFERROR(VLOOKUP(L1427,IF($M$4="TEI0187_REV01",RAW_m_TEI0187_REV01!$AD:$AF),3,0),"---")</f>
        <v>---</v>
      </c>
      <c r="R1427" s="59" t="str">
        <f>IFERROR(VLOOKUP(O1427,IF($M$4="TEI0187_REV01",RAW_m_TEI0187_REV01!$AE:$AG),3,0),"---")</f>
        <v>---</v>
      </c>
      <c r="S1427" s="59" t="str">
        <f t="shared" si="47"/>
        <v>---</v>
      </c>
    </row>
    <row r="1428" spans="2:19" ht="15" customHeight="1" x14ac:dyDescent="0.25">
      <c r="B1428" s="59">
        <f t="shared" si="48"/>
        <v>1423</v>
      </c>
      <c r="C1428" s="60">
        <f>IFERROR(IF($C$4="TEB0187_REV01",CALC_CONN_TEB0187_REV01!U1428,),"---")</f>
        <v>0</v>
      </c>
      <c r="D1428" s="59">
        <f>IFERROR(IF($C$4="TEB0187_REV01",CALC_CONN_TEB0187_REV01!D1428,),"---")</f>
        <v>0</v>
      </c>
      <c r="E1428" s="59">
        <f>IFERROR(IF($C$4="TEB0187_REV01",CALC_CONN_TEB0187_REV01!E1428,),"---")</f>
        <v>0</v>
      </c>
      <c r="F1428" s="59" t="str">
        <f>IFERROR(IF(VLOOKUP($D1428&amp;"-"&amp;$E1428,IF($C$4="TEB0187_REV01",CALC_CONN_TEB0187_REV01!$F:$I),4,0)="--","---",IF($C$4="TEB0187_REV01",CALC_CONN_TEB0187_REV01!$G1428&amp; " --&gt; " &amp;CALC_CONN_TEB0187_REV01!$I1428&amp; " --&gt; ")),"---")</f>
        <v>---</v>
      </c>
      <c r="G1428" s="59" t="str">
        <f>IFERROR(IF(VLOOKUP($D1428&amp;"-"&amp;$E1428,IF($C$4="TEB0187_REV01",CALC_CONN_TEB0187_REV01!$F:$H),3,0)="--",VLOOKUP($D1428&amp;"-"&amp;$E1428,IF($C$4="TEB0187_REV01",CALC_CONN_TEB0187_REV01!$F:$H),2,0),VLOOKUP($D1428&amp;"-"&amp;$E1428,IF($C$4="TEB0187_REV01",CALC_CONN_TEB0187_REV01!$F:$H),3,0)),"---")</f>
        <v>---</v>
      </c>
      <c r="H1428" s="59" t="str">
        <f>IFERROR(VLOOKUP(G1428,IF($C$4="TEB0187_REV01",CALC_CONN_TEB0187_REV01!$G:$T),14,0),"---")</f>
        <v>---</v>
      </c>
      <c r="I1428" s="59" t="str">
        <f>IFERROR(VLOOKUP($D1428&amp;"-"&amp;$E1428,IF($C$4="TEB0187_REV01",CALC_CONN_TEB0187_REV01!$F:$K,"???"),6,0),"---")</f>
        <v>---</v>
      </c>
      <c r="J1428" s="61" t="str">
        <f>IFERROR(VLOOKUP($D1428&amp;"-"&amp;$E1428,IF($C$4="TEB0187_REV01",CALC_CONN_TEB0187_REV01!$F:$M,"???"),8,0),"---")</f>
        <v>---</v>
      </c>
      <c r="K1428" s="62" t="str">
        <f>IFERROR(VLOOKUP($D1428&amp;"-"&amp;$E1428,IF($C$4="TEB0187_REV01",CALC_CONN_TEB0187_REV01!$F:$N),9,0),"---")</f>
        <v>---</v>
      </c>
      <c r="L1428" s="59" t="str">
        <f>IFERROR(VLOOKUP(K1428,B2B!$H$3:$I$2000,2,0),"---")</f>
        <v>---</v>
      </c>
      <c r="M1428" s="59" t="str">
        <f>IFERROR(VLOOKUP(L1428,IF($M$4="TEI0187_REV01",RAW_m_TEI0187_REV01!$AD:$AH),5,0),"---")</f>
        <v>---</v>
      </c>
      <c r="N1428" s="59" t="str">
        <f>IFERROR(VLOOKUP(L1428,IF($M$4="TEI0187_REV01",RAW_m_TEI0187_REV01!$AE:$AJ),6,0),"---")</f>
        <v>---</v>
      </c>
      <c r="O1428" s="63" t="str">
        <f>IFERROR(VLOOKUP(L1428,IF($M$4="TEI0187_REV01",RAW_m_TEI0187_REV01!$AD:$AE),2,0),"---")</f>
        <v>---</v>
      </c>
      <c r="P1428" s="59" t="str">
        <f>IFERROR(VLOOKUP(O1428,IF($M$4="TEI0187_REV01",RAW_m_TEI0187_REV01!$AJ:$AK),2,0),"---")</f>
        <v>---</v>
      </c>
      <c r="Q1428" s="59" t="str">
        <f>IFERROR(VLOOKUP(L1428,IF($M$4="TEI0187_REV01",RAW_m_TEI0187_REV01!$AD:$AF),3,0),"---")</f>
        <v>---</v>
      </c>
      <c r="R1428" s="59" t="str">
        <f>IFERROR(VLOOKUP(O1428,IF($M$4="TEI0187_REV01",RAW_m_TEI0187_REV01!$AE:$AG),3,0),"---")</f>
        <v>---</v>
      </c>
      <c r="S1428" s="59" t="str">
        <f t="shared" si="47"/>
        <v>---</v>
      </c>
    </row>
    <row r="1429" spans="2:19" ht="15" customHeight="1" x14ac:dyDescent="0.25">
      <c r="B1429" s="59">
        <f t="shared" si="48"/>
        <v>1424</v>
      </c>
      <c r="C1429" s="60">
        <f>IFERROR(IF($C$4="TEB0187_REV01",CALC_CONN_TEB0187_REV01!U1429,),"---")</f>
        <v>0</v>
      </c>
      <c r="D1429" s="59">
        <f>IFERROR(IF($C$4="TEB0187_REV01",CALC_CONN_TEB0187_REV01!D1429,),"---")</f>
        <v>0</v>
      </c>
      <c r="E1429" s="59">
        <f>IFERROR(IF($C$4="TEB0187_REV01",CALC_CONN_TEB0187_REV01!E1429,),"---")</f>
        <v>0</v>
      </c>
      <c r="F1429" s="59" t="str">
        <f>IFERROR(IF(VLOOKUP($D1429&amp;"-"&amp;$E1429,IF($C$4="TEB0187_REV01",CALC_CONN_TEB0187_REV01!$F:$I),4,0)="--","---",IF($C$4="TEB0187_REV01",CALC_CONN_TEB0187_REV01!$G1429&amp; " --&gt; " &amp;CALC_CONN_TEB0187_REV01!$I1429&amp; " --&gt; ")),"---")</f>
        <v>---</v>
      </c>
      <c r="G1429" s="59" t="str">
        <f>IFERROR(IF(VLOOKUP($D1429&amp;"-"&amp;$E1429,IF($C$4="TEB0187_REV01",CALC_CONN_TEB0187_REV01!$F:$H),3,0)="--",VLOOKUP($D1429&amp;"-"&amp;$E1429,IF($C$4="TEB0187_REV01",CALC_CONN_TEB0187_REV01!$F:$H),2,0),VLOOKUP($D1429&amp;"-"&amp;$E1429,IF($C$4="TEB0187_REV01",CALC_CONN_TEB0187_REV01!$F:$H),3,0)),"---")</f>
        <v>---</v>
      </c>
      <c r="H1429" s="59" t="str">
        <f>IFERROR(VLOOKUP(G1429,IF($C$4="TEB0187_REV01",CALC_CONN_TEB0187_REV01!$G:$T),14,0),"---")</f>
        <v>---</v>
      </c>
      <c r="I1429" s="59" t="str">
        <f>IFERROR(VLOOKUP($D1429&amp;"-"&amp;$E1429,IF($C$4="TEB0187_REV01",CALC_CONN_TEB0187_REV01!$F:$K,"???"),6,0),"---")</f>
        <v>---</v>
      </c>
      <c r="J1429" s="61" t="str">
        <f>IFERROR(VLOOKUP($D1429&amp;"-"&amp;$E1429,IF($C$4="TEB0187_REV01",CALC_CONN_TEB0187_REV01!$F:$M,"???"),8,0),"---")</f>
        <v>---</v>
      </c>
      <c r="K1429" s="62" t="str">
        <f>IFERROR(VLOOKUP($D1429&amp;"-"&amp;$E1429,IF($C$4="TEB0187_REV01",CALC_CONN_TEB0187_REV01!$F:$N),9,0),"---")</f>
        <v>---</v>
      </c>
      <c r="L1429" s="59" t="str">
        <f>IFERROR(VLOOKUP(K1429,B2B!$H$3:$I$2000,2,0),"---")</f>
        <v>---</v>
      </c>
      <c r="M1429" s="59" t="str">
        <f>IFERROR(VLOOKUP(L1429,IF($M$4="TEI0187_REV01",RAW_m_TEI0187_REV01!$AD:$AH),5,0),"---")</f>
        <v>---</v>
      </c>
      <c r="N1429" s="59" t="str">
        <f>IFERROR(VLOOKUP(L1429,IF($M$4="TEI0187_REV01",RAW_m_TEI0187_REV01!$AE:$AJ),6,0),"---")</f>
        <v>---</v>
      </c>
      <c r="O1429" s="63" t="str">
        <f>IFERROR(VLOOKUP(L1429,IF($M$4="TEI0187_REV01",RAW_m_TEI0187_REV01!$AD:$AE),2,0),"---")</f>
        <v>---</v>
      </c>
      <c r="P1429" s="59" t="str">
        <f>IFERROR(VLOOKUP(O1429,IF($M$4="TEI0187_REV01",RAW_m_TEI0187_REV01!$AJ:$AK),2,0),"---")</f>
        <v>---</v>
      </c>
      <c r="Q1429" s="59" t="str">
        <f>IFERROR(VLOOKUP(L1429,IF($M$4="TEI0187_REV01",RAW_m_TEI0187_REV01!$AD:$AF),3,0),"---")</f>
        <v>---</v>
      </c>
      <c r="R1429" s="59" t="str">
        <f>IFERROR(VLOOKUP(O1429,IF($M$4="TEI0187_REV01",RAW_m_TEI0187_REV01!$AE:$AG),3,0),"---")</f>
        <v>---</v>
      </c>
      <c r="S1429" s="59" t="str">
        <f t="shared" si="47"/>
        <v>---</v>
      </c>
    </row>
    <row r="1430" spans="2:19" ht="15" customHeight="1" x14ac:dyDescent="0.25">
      <c r="B1430" s="59">
        <f t="shared" si="48"/>
        <v>1425</v>
      </c>
      <c r="C1430" s="60">
        <f>IFERROR(IF($C$4="TEB0187_REV01",CALC_CONN_TEB0187_REV01!U1430,),"---")</f>
        <v>0</v>
      </c>
      <c r="D1430" s="59">
        <f>IFERROR(IF($C$4="TEB0187_REV01",CALC_CONN_TEB0187_REV01!D1430,),"---")</f>
        <v>0</v>
      </c>
      <c r="E1430" s="59">
        <f>IFERROR(IF($C$4="TEB0187_REV01",CALC_CONN_TEB0187_REV01!E1430,),"---")</f>
        <v>0</v>
      </c>
      <c r="F1430" s="59" t="str">
        <f>IFERROR(IF(VLOOKUP($D1430&amp;"-"&amp;$E1430,IF($C$4="TEB0187_REV01",CALC_CONN_TEB0187_REV01!$F:$I),4,0)="--","---",IF($C$4="TEB0187_REV01",CALC_CONN_TEB0187_REV01!$G1430&amp; " --&gt; " &amp;CALC_CONN_TEB0187_REV01!$I1430&amp; " --&gt; ")),"---")</f>
        <v>---</v>
      </c>
      <c r="G1430" s="59" t="str">
        <f>IFERROR(IF(VLOOKUP($D1430&amp;"-"&amp;$E1430,IF($C$4="TEB0187_REV01",CALC_CONN_TEB0187_REV01!$F:$H),3,0)="--",VLOOKUP($D1430&amp;"-"&amp;$E1430,IF($C$4="TEB0187_REV01",CALC_CONN_TEB0187_REV01!$F:$H),2,0),VLOOKUP($D1430&amp;"-"&amp;$E1430,IF($C$4="TEB0187_REV01",CALC_CONN_TEB0187_REV01!$F:$H),3,0)),"---")</f>
        <v>---</v>
      </c>
      <c r="H1430" s="59" t="str">
        <f>IFERROR(VLOOKUP(G1430,IF($C$4="TEB0187_REV01",CALC_CONN_TEB0187_REV01!$G:$T),14,0),"---")</f>
        <v>---</v>
      </c>
      <c r="I1430" s="59" t="str">
        <f>IFERROR(VLOOKUP($D1430&amp;"-"&amp;$E1430,IF($C$4="TEB0187_REV01",CALC_CONN_TEB0187_REV01!$F:$K,"???"),6,0),"---")</f>
        <v>---</v>
      </c>
      <c r="J1430" s="61" t="str">
        <f>IFERROR(VLOOKUP($D1430&amp;"-"&amp;$E1430,IF($C$4="TEB0187_REV01",CALC_CONN_TEB0187_REV01!$F:$M,"???"),8,0),"---")</f>
        <v>---</v>
      </c>
      <c r="K1430" s="62" t="str">
        <f>IFERROR(VLOOKUP($D1430&amp;"-"&amp;$E1430,IF($C$4="TEB0187_REV01",CALC_CONN_TEB0187_REV01!$F:$N),9,0),"---")</f>
        <v>---</v>
      </c>
      <c r="L1430" s="59" t="str">
        <f>IFERROR(VLOOKUP(K1430,B2B!$H$3:$I$2000,2,0),"---")</f>
        <v>---</v>
      </c>
      <c r="M1430" s="59" t="str">
        <f>IFERROR(VLOOKUP(L1430,IF($M$4="TEI0187_REV01",RAW_m_TEI0187_REV01!$AD:$AH),5,0),"---")</f>
        <v>---</v>
      </c>
      <c r="N1430" s="59" t="str">
        <f>IFERROR(VLOOKUP(L1430,IF($M$4="TEI0187_REV01",RAW_m_TEI0187_REV01!$AE:$AJ),6,0),"---")</f>
        <v>---</v>
      </c>
      <c r="O1430" s="63" t="str">
        <f>IFERROR(VLOOKUP(L1430,IF($M$4="TEI0187_REV01",RAW_m_TEI0187_REV01!$AD:$AE),2,0),"---")</f>
        <v>---</v>
      </c>
      <c r="P1430" s="59" t="str">
        <f>IFERROR(VLOOKUP(O1430,IF($M$4="TEI0187_REV01",RAW_m_TEI0187_REV01!$AJ:$AK),2,0),"---")</f>
        <v>---</v>
      </c>
      <c r="Q1430" s="59" t="str">
        <f>IFERROR(VLOOKUP(L1430,IF($M$4="TEI0187_REV01",RAW_m_TEI0187_REV01!$AD:$AF),3,0),"---")</f>
        <v>---</v>
      </c>
      <c r="R1430" s="59" t="str">
        <f>IFERROR(VLOOKUP(O1430,IF($M$4="TEI0187_REV01",RAW_m_TEI0187_REV01!$AE:$AG),3,0),"---")</f>
        <v>---</v>
      </c>
      <c r="S1430" s="59" t="str">
        <f t="shared" si="47"/>
        <v>---</v>
      </c>
    </row>
    <row r="1431" spans="2:19" ht="15" customHeight="1" x14ac:dyDescent="0.25">
      <c r="B1431" s="59">
        <f t="shared" si="48"/>
        <v>1426</v>
      </c>
      <c r="C1431" s="60">
        <f>IFERROR(IF($C$4="TEB0187_REV01",CALC_CONN_TEB0187_REV01!U1431,),"---")</f>
        <v>0</v>
      </c>
      <c r="D1431" s="59">
        <f>IFERROR(IF($C$4="TEB0187_REV01",CALC_CONN_TEB0187_REV01!D1431,),"---")</f>
        <v>0</v>
      </c>
      <c r="E1431" s="59">
        <f>IFERROR(IF($C$4="TEB0187_REV01",CALC_CONN_TEB0187_REV01!E1431,),"---")</f>
        <v>0</v>
      </c>
      <c r="F1431" s="59" t="str">
        <f>IFERROR(IF(VLOOKUP($D1431&amp;"-"&amp;$E1431,IF($C$4="TEB0187_REV01",CALC_CONN_TEB0187_REV01!$F:$I),4,0)="--","---",IF($C$4="TEB0187_REV01",CALC_CONN_TEB0187_REV01!$G1431&amp; " --&gt; " &amp;CALC_CONN_TEB0187_REV01!$I1431&amp; " --&gt; ")),"---")</f>
        <v>---</v>
      </c>
      <c r="G1431" s="59" t="str">
        <f>IFERROR(IF(VLOOKUP($D1431&amp;"-"&amp;$E1431,IF($C$4="TEB0187_REV01",CALC_CONN_TEB0187_REV01!$F:$H),3,0)="--",VLOOKUP($D1431&amp;"-"&amp;$E1431,IF($C$4="TEB0187_REV01",CALC_CONN_TEB0187_REV01!$F:$H),2,0),VLOOKUP($D1431&amp;"-"&amp;$E1431,IF($C$4="TEB0187_REV01",CALC_CONN_TEB0187_REV01!$F:$H),3,0)),"---")</f>
        <v>---</v>
      </c>
      <c r="H1431" s="59" t="str">
        <f>IFERROR(VLOOKUP(G1431,IF($C$4="TEB0187_REV01",CALC_CONN_TEB0187_REV01!$G:$T),14,0),"---")</f>
        <v>---</v>
      </c>
      <c r="I1431" s="59" t="str">
        <f>IFERROR(VLOOKUP($D1431&amp;"-"&amp;$E1431,IF($C$4="TEB0187_REV01",CALC_CONN_TEB0187_REV01!$F:$K,"???"),6,0),"---")</f>
        <v>---</v>
      </c>
      <c r="J1431" s="61" t="str">
        <f>IFERROR(VLOOKUP($D1431&amp;"-"&amp;$E1431,IF($C$4="TEB0187_REV01",CALC_CONN_TEB0187_REV01!$F:$M,"???"),8,0),"---")</f>
        <v>---</v>
      </c>
      <c r="K1431" s="62" t="str">
        <f>IFERROR(VLOOKUP($D1431&amp;"-"&amp;$E1431,IF($C$4="TEB0187_REV01",CALC_CONN_TEB0187_REV01!$F:$N),9,0),"---")</f>
        <v>---</v>
      </c>
      <c r="L1431" s="59" t="str">
        <f>IFERROR(VLOOKUP(K1431,B2B!$H$3:$I$2000,2,0),"---")</f>
        <v>---</v>
      </c>
      <c r="M1431" s="59" t="str">
        <f>IFERROR(VLOOKUP(L1431,IF($M$4="TEI0187_REV01",RAW_m_TEI0187_REV01!$AD:$AH),5,0),"---")</f>
        <v>---</v>
      </c>
      <c r="N1431" s="59" t="str">
        <f>IFERROR(VLOOKUP(L1431,IF($M$4="TEI0187_REV01",RAW_m_TEI0187_REV01!$AE:$AJ),6,0),"---")</f>
        <v>---</v>
      </c>
      <c r="O1431" s="63" t="str">
        <f>IFERROR(VLOOKUP(L1431,IF($M$4="TEI0187_REV01",RAW_m_TEI0187_REV01!$AD:$AE),2,0),"---")</f>
        <v>---</v>
      </c>
      <c r="P1431" s="59" t="str">
        <f>IFERROR(VLOOKUP(O1431,IF($M$4="TEI0187_REV01",RAW_m_TEI0187_REV01!$AJ:$AK),2,0),"---")</f>
        <v>---</v>
      </c>
      <c r="Q1431" s="59" t="str">
        <f>IFERROR(VLOOKUP(L1431,IF($M$4="TEI0187_REV01",RAW_m_TEI0187_REV01!$AD:$AF),3,0),"---")</f>
        <v>---</v>
      </c>
      <c r="R1431" s="59" t="str">
        <f>IFERROR(VLOOKUP(O1431,IF($M$4="TEI0187_REV01",RAW_m_TEI0187_REV01!$AE:$AG),3,0),"---")</f>
        <v>---</v>
      </c>
      <c r="S1431" s="59" t="str">
        <f t="shared" si="47"/>
        <v>---</v>
      </c>
    </row>
    <row r="1432" spans="2:19" ht="15" customHeight="1" x14ac:dyDescent="0.25">
      <c r="B1432" s="59">
        <f t="shared" si="48"/>
        <v>1427</v>
      </c>
      <c r="C1432" s="60">
        <f>IFERROR(IF($C$4="TEB0187_REV01",CALC_CONN_TEB0187_REV01!U1432,),"---")</f>
        <v>0</v>
      </c>
      <c r="D1432" s="59">
        <f>IFERROR(IF($C$4="TEB0187_REV01",CALC_CONN_TEB0187_REV01!D1432,),"---")</f>
        <v>0</v>
      </c>
      <c r="E1432" s="59">
        <f>IFERROR(IF($C$4="TEB0187_REV01",CALC_CONN_TEB0187_REV01!E1432,),"---")</f>
        <v>0</v>
      </c>
      <c r="F1432" s="59" t="str">
        <f>IFERROR(IF(VLOOKUP($D1432&amp;"-"&amp;$E1432,IF($C$4="TEB0187_REV01",CALC_CONN_TEB0187_REV01!$F:$I),4,0)="--","---",IF($C$4="TEB0187_REV01",CALC_CONN_TEB0187_REV01!$G1432&amp; " --&gt; " &amp;CALC_CONN_TEB0187_REV01!$I1432&amp; " --&gt; ")),"---")</f>
        <v>---</v>
      </c>
      <c r="G1432" s="59" t="str">
        <f>IFERROR(IF(VLOOKUP($D1432&amp;"-"&amp;$E1432,IF($C$4="TEB0187_REV01",CALC_CONN_TEB0187_REV01!$F:$H),3,0)="--",VLOOKUP($D1432&amp;"-"&amp;$E1432,IF($C$4="TEB0187_REV01",CALC_CONN_TEB0187_REV01!$F:$H),2,0),VLOOKUP($D1432&amp;"-"&amp;$E1432,IF($C$4="TEB0187_REV01",CALC_CONN_TEB0187_REV01!$F:$H),3,0)),"---")</f>
        <v>---</v>
      </c>
      <c r="H1432" s="59" t="str">
        <f>IFERROR(VLOOKUP(G1432,IF($C$4="TEB0187_REV01",CALC_CONN_TEB0187_REV01!$G:$T),14,0),"---")</f>
        <v>---</v>
      </c>
      <c r="I1432" s="59" t="str">
        <f>IFERROR(VLOOKUP($D1432&amp;"-"&amp;$E1432,IF($C$4="TEB0187_REV01",CALC_CONN_TEB0187_REV01!$F:$K,"???"),6,0),"---")</f>
        <v>---</v>
      </c>
      <c r="J1432" s="61" t="str">
        <f>IFERROR(VLOOKUP($D1432&amp;"-"&amp;$E1432,IF($C$4="TEB0187_REV01",CALC_CONN_TEB0187_REV01!$F:$M,"???"),8,0),"---")</f>
        <v>---</v>
      </c>
      <c r="K1432" s="62" t="str">
        <f>IFERROR(VLOOKUP($D1432&amp;"-"&amp;$E1432,IF($C$4="TEB0187_REV01",CALC_CONN_TEB0187_REV01!$F:$N),9,0),"---")</f>
        <v>---</v>
      </c>
      <c r="L1432" s="59" t="str">
        <f>IFERROR(VLOOKUP(K1432,B2B!$H$3:$I$2000,2,0),"---")</f>
        <v>---</v>
      </c>
      <c r="M1432" s="59" t="str">
        <f>IFERROR(VLOOKUP(L1432,IF($M$4="TEI0187_REV01",RAW_m_TEI0187_REV01!$AD:$AH),5,0),"---")</f>
        <v>---</v>
      </c>
      <c r="N1432" s="59" t="str">
        <f>IFERROR(VLOOKUP(L1432,IF($M$4="TEI0187_REV01",RAW_m_TEI0187_REV01!$AE:$AJ),6,0),"---")</f>
        <v>---</v>
      </c>
      <c r="O1432" s="63" t="str">
        <f>IFERROR(VLOOKUP(L1432,IF($M$4="TEI0187_REV01",RAW_m_TEI0187_REV01!$AD:$AE),2,0),"---")</f>
        <v>---</v>
      </c>
      <c r="P1432" s="59" t="str">
        <f>IFERROR(VLOOKUP(O1432,IF($M$4="TEI0187_REV01",RAW_m_TEI0187_REV01!$AJ:$AK),2,0),"---")</f>
        <v>---</v>
      </c>
      <c r="Q1432" s="59" t="str">
        <f>IFERROR(VLOOKUP(L1432,IF($M$4="TEI0187_REV01",RAW_m_TEI0187_REV01!$AD:$AF),3,0),"---")</f>
        <v>---</v>
      </c>
      <c r="R1432" s="59" t="str">
        <f>IFERROR(VLOOKUP(O1432,IF($M$4="TEI0187_REV01",RAW_m_TEI0187_REV01!$AE:$AG),3,0),"---")</f>
        <v>---</v>
      </c>
      <c r="S1432" s="59" t="str">
        <f t="shared" si="47"/>
        <v>---</v>
      </c>
    </row>
    <row r="1433" spans="2:19" ht="15" customHeight="1" x14ac:dyDescent="0.25">
      <c r="B1433" s="59">
        <f t="shared" si="48"/>
        <v>1428</v>
      </c>
      <c r="C1433" s="60">
        <f>IFERROR(IF($C$4="TEB0187_REV01",CALC_CONN_TEB0187_REV01!U1433,),"---")</f>
        <v>0</v>
      </c>
      <c r="D1433" s="59">
        <f>IFERROR(IF($C$4="TEB0187_REV01",CALC_CONN_TEB0187_REV01!D1433,),"---")</f>
        <v>0</v>
      </c>
      <c r="E1433" s="59">
        <f>IFERROR(IF($C$4="TEB0187_REV01",CALC_CONN_TEB0187_REV01!E1433,),"---")</f>
        <v>0</v>
      </c>
      <c r="F1433" s="59" t="str">
        <f>IFERROR(IF(VLOOKUP($D1433&amp;"-"&amp;$E1433,IF($C$4="TEB0187_REV01",CALC_CONN_TEB0187_REV01!$F:$I),4,0)="--","---",IF($C$4="TEB0187_REV01",CALC_CONN_TEB0187_REV01!$G1433&amp; " --&gt; " &amp;CALC_CONN_TEB0187_REV01!$I1433&amp; " --&gt; ")),"---")</f>
        <v>---</v>
      </c>
      <c r="G1433" s="59" t="str">
        <f>IFERROR(IF(VLOOKUP($D1433&amp;"-"&amp;$E1433,IF($C$4="TEB0187_REV01",CALC_CONN_TEB0187_REV01!$F:$H),3,0)="--",VLOOKUP($D1433&amp;"-"&amp;$E1433,IF($C$4="TEB0187_REV01",CALC_CONN_TEB0187_REV01!$F:$H),2,0),VLOOKUP($D1433&amp;"-"&amp;$E1433,IF($C$4="TEB0187_REV01",CALC_CONN_TEB0187_REV01!$F:$H),3,0)),"---")</f>
        <v>---</v>
      </c>
      <c r="H1433" s="59" t="str">
        <f>IFERROR(VLOOKUP(G1433,IF($C$4="TEB0187_REV01",CALC_CONN_TEB0187_REV01!$G:$T),14,0),"---")</f>
        <v>---</v>
      </c>
      <c r="I1433" s="59" t="str">
        <f>IFERROR(VLOOKUP($D1433&amp;"-"&amp;$E1433,IF($C$4="TEB0187_REV01",CALC_CONN_TEB0187_REV01!$F:$K,"???"),6,0),"---")</f>
        <v>---</v>
      </c>
      <c r="J1433" s="61" t="str">
        <f>IFERROR(VLOOKUP($D1433&amp;"-"&amp;$E1433,IF($C$4="TEB0187_REV01",CALC_CONN_TEB0187_REV01!$F:$M,"???"),8,0),"---")</f>
        <v>---</v>
      </c>
      <c r="K1433" s="62" t="str">
        <f>IFERROR(VLOOKUP($D1433&amp;"-"&amp;$E1433,IF($C$4="TEB0187_REV01",CALC_CONN_TEB0187_REV01!$F:$N),9,0),"---")</f>
        <v>---</v>
      </c>
      <c r="L1433" s="59" t="str">
        <f>IFERROR(VLOOKUP(K1433,B2B!$H$3:$I$2000,2,0),"---")</f>
        <v>---</v>
      </c>
      <c r="M1433" s="59" t="str">
        <f>IFERROR(VLOOKUP(L1433,IF($M$4="TEI0187_REV01",RAW_m_TEI0187_REV01!$AD:$AH),5,0),"---")</f>
        <v>---</v>
      </c>
      <c r="N1433" s="59" t="str">
        <f>IFERROR(VLOOKUP(L1433,IF($M$4="TEI0187_REV01",RAW_m_TEI0187_REV01!$AE:$AJ),6,0),"---")</f>
        <v>---</v>
      </c>
      <c r="O1433" s="63" t="str">
        <f>IFERROR(VLOOKUP(L1433,IF($M$4="TEI0187_REV01",RAW_m_TEI0187_REV01!$AD:$AE),2,0),"---")</f>
        <v>---</v>
      </c>
      <c r="P1433" s="59" t="str">
        <f>IFERROR(VLOOKUP(O1433,IF($M$4="TEI0187_REV01",RAW_m_TEI0187_REV01!$AJ:$AK),2,0),"---")</f>
        <v>---</v>
      </c>
      <c r="Q1433" s="59" t="str">
        <f>IFERROR(VLOOKUP(L1433,IF($M$4="TEI0187_REV01",RAW_m_TEI0187_REV01!$AD:$AF),3,0),"---")</f>
        <v>---</v>
      </c>
      <c r="R1433" s="59" t="str">
        <f>IFERROR(VLOOKUP(O1433,IF($M$4="TEI0187_REV01",RAW_m_TEI0187_REV01!$AE:$AG),3,0),"---")</f>
        <v>---</v>
      </c>
      <c r="S1433" s="59" t="str">
        <f t="shared" si="47"/>
        <v>---</v>
      </c>
    </row>
    <row r="1434" spans="2:19" ht="15" customHeight="1" x14ac:dyDescent="0.25">
      <c r="B1434" s="59">
        <f t="shared" si="48"/>
        <v>1429</v>
      </c>
      <c r="C1434" s="60">
        <f>IFERROR(IF($C$4="TEB0187_REV01",CALC_CONN_TEB0187_REV01!U1434,),"---")</f>
        <v>0</v>
      </c>
      <c r="D1434" s="59">
        <f>IFERROR(IF($C$4="TEB0187_REV01",CALC_CONN_TEB0187_REV01!D1434,),"---")</f>
        <v>0</v>
      </c>
      <c r="E1434" s="59">
        <f>IFERROR(IF($C$4="TEB0187_REV01",CALC_CONN_TEB0187_REV01!E1434,),"---")</f>
        <v>0</v>
      </c>
      <c r="F1434" s="59" t="str">
        <f>IFERROR(IF(VLOOKUP($D1434&amp;"-"&amp;$E1434,IF($C$4="TEB0187_REV01",CALC_CONN_TEB0187_REV01!$F:$I),4,0)="--","---",IF($C$4="TEB0187_REV01",CALC_CONN_TEB0187_REV01!$G1434&amp; " --&gt; " &amp;CALC_CONN_TEB0187_REV01!$I1434&amp; " --&gt; ")),"---")</f>
        <v>---</v>
      </c>
      <c r="G1434" s="59" t="str">
        <f>IFERROR(IF(VLOOKUP($D1434&amp;"-"&amp;$E1434,IF($C$4="TEB0187_REV01",CALC_CONN_TEB0187_REV01!$F:$H),3,0)="--",VLOOKUP($D1434&amp;"-"&amp;$E1434,IF($C$4="TEB0187_REV01",CALC_CONN_TEB0187_REV01!$F:$H),2,0),VLOOKUP($D1434&amp;"-"&amp;$E1434,IF($C$4="TEB0187_REV01",CALC_CONN_TEB0187_REV01!$F:$H),3,0)),"---")</f>
        <v>---</v>
      </c>
      <c r="H1434" s="59" t="str">
        <f>IFERROR(VLOOKUP(G1434,IF($C$4="TEB0187_REV01",CALC_CONN_TEB0187_REV01!$G:$T),14,0),"---")</f>
        <v>---</v>
      </c>
      <c r="I1434" s="59" t="str">
        <f>IFERROR(VLOOKUP($D1434&amp;"-"&amp;$E1434,IF($C$4="TEB0187_REV01",CALC_CONN_TEB0187_REV01!$F:$K,"???"),6,0),"---")</f>
        <v>---</v>
      </c>
      <c r="J1434" s="61" t="str">
        <f>IFERROR(VLOOKUP($D1434&amp;"-"&amp;$E1434,IF($C$4="TEB0187_REV01",CALC_CONN_TEB0187_REV01!$F:$M,"???"),8,0),"---")</f>
        <v>---</v>
      </c>
      <c r="K1434" s="62" t="str">
        <f>IFERROR(VLOOKUP($D1434&amp;"-"&amp;$E1434,IF($C$4="TEB0187_REV01",CALC_CONN_TEB0187_REV01!$F:$N),9,0),"---")</f>
        <v>---</v>
      </c>
      <c r="L1434" s="59" t="str">
        <f>IFERROR(VLOOKUP(K1434,B2B!$H$3:$I$2000,2,0),"---")</f>
        <v>---</v>
      </c>
      <c r="M1434" s="59" t="str">
        <f>IFERROR(VLOOKUP(L1434,IF($M$4="TEI0187_REV01",RAW_m_TEI0187_REV01!$AD:$AH),5,0),"---")</f>
        <v>---</v>
      </c>
      <c r="N1434" s="59" t="str">
        <f>IFERROR(VLOOKUP(L1434,IF($M$4="TEI0187_REV01",RAW_m_TEI0187_REV01!$AE:$AJ),6,0),"---")</f>
        <v>---</v>
      </c>
      <c r="O1434" s="63" t="str">
        <f>IFERROR(VLOOKUP(L1434,IF($M$4="TEI0187_REV01",RAW_m_TEI0187_REV01!$AD:$AE),2,0),"---")</f>
        <v>---</v>
      </c>
      <c r="P1434" s="59" t="str">
        <f>IFERROR(VLOOKUP(O1434,IF($M$4="TEI0187_REV01",RAW_m_TEI0187_REV01!$AJ:$AK),2,0),"---")</f>
        <v>---</v>
      </c>
      <c r="Q1434" s="59" t="str">
        <f>IFERROR(VLOOKUP(L1434,IF($M$4="TEI0187_REV01",RAW_m_TEI0187_REV01!$AD:$AF),3,0),"---")</f>
        <v>---</v>
      </c>
      <c r="R1434" s="59" t="str">
        <f>IFERROR(VLOOKUP(O1434,IF($M$4="TEI0187_REV01",RAW_m_TEI0187_REV01!$AE:$AG),3,0),"---")</f>
        <v>---</v>
      </c>
      <c r="S1434" s="59" t="str">
        <f t="shared" si="47"/>
        <v>---</v>
      </c>
    </row>
    <row r="1435" spans="2:19" ht="15" customHeight="1" x14ac:dyDescent="0.25">
      <c r="B1435" s="59">
        <f t="shared" si="48"/>
        <v>1430</v>
      </c>
      <c r="C1435" s="60">
        <f>IFERROR(IF($C$4="TEB0187_REV01",CALC_CONN_TEB0187_REV01!U1435,),"---")</f>
        <v>0</v>
      </c>
      <c r="D1435" s="59">
        <f>IFERROR(IF($C$4="TEB0187_REV01",CALC_CONN_TEB0187_REV01!D1435,),"---")</f>
        <v>0</v>
      </c>
      <c r="E1435" s="59">
        <f>IFERROR(IF($C$4="TEB0187_REV01",CALC_CONN_TEB0187_REV01!E1435,),"---")</f>
        <v>0</v>
      </c>
      <c r="F1435" s="59" t="str">
        <f>IFERROR(IF(VLOOKUP($D1435&amp;"-"&amp;$E1435,IF($C$4="TEB0187_REV01",CALC_CONN_TEB0187_REV01!$F:$I),4,0)="--","---",IF($C$4="TEB0187_REV01",CALC_CONN_TEB0187_REV01!$G1435&amp; " --&gt; " &amp;CALC_CONN_TEB0187_REV01!$I1435&amp; " --&gt; ")),"---")</f>
        <v>---</v>
      </c>
      <c r="G1435" s="59" t="str">
        <f>IFERROR(IF(VLOOKUP($D1435&amp;"-"&amp;$E1435,IF($C$4="TEB0187_REV01",CALC_CONN_TEB0187_REV01!$F:$H),3,0)="--",VLOOKUP($D1435&amp;"-"&amp;$E1435,IF($C$4="TEB0187_REV01",CALC_CONN_TEB0187_REV01!$F:$H),2,0),VLOOKUP($D1435&amp;"-"&amp;$E1435,IF($C$4="TEB0187_REV01",CALC_CONN_TEB0187_REV01!$F:$H),3,0)),"---")</f>
        <v>---</v>
      </c>
      <c r="H1435" s="59" t="str">
        <f>IFERROR(VLOOKUP(G1435,IF($C$4="TEB0187_REV01",CALC_CONN_TEB0187_REV01!$G:$T),14,0),"---")</f>
        <v>---</v>
      </c>
      <c r="I1435" s="59" t="str">
        <f>IFERROR(VLOOKUP($D1435&amp;"-"&amp;$E1435,IF($C$4="TEB0187_REV01",CALC_CONN_TEB0187_REV01!$F:$K,"???"),6,0),"---")</f>
        <v>---</v>
      </c>
      <c r="J1435" s="61" t="str">
        <f>IFERROR(VLOOKUP($D1435&amp;"-"&amp;$E1435,IF($C$4="TEB0187_REV01",CALC_CONN_TEB0187_REV01!$F:$M,"???"),8,0),"---")</f>
        <v>---</v>
      </c>
      <c r="K1435" s="62" t="str">
        <f>IFERROR(VLOOKUP($D1435&amp;"-"&amp;$E1435,IF($C$4="TEB0187_REV01",CALC_CONN_TEB0187_REV01!$F:$N),9,0),"---")</f>
        <v>---</v>
      </c>
      <c r="L1435" s="59" t="str">
        <f>IFERROR(VLOOKUP(K1435,B2B!$H$3:$I$2000,2,0),"---")</f>
        <v>---</v>
      </c>
      <c r="M1435" s="59" t="str">
        <f>IFERROR(VLOOKUP(L1435,IF($M$4="TEI0187_REV01",RAW_m_TEI0187_REV01!$AD:$AH),5,0),"---")</f>
        <v>---</v>
      </c>
      <c r="N1435" s="59" t="str">
        <f>IFERROR(VLOOKUP(L1435,IF($M$4="TEI0187_REV01",RAW_m_TEI0187_REV01!$AE:$AJ),6,0),"---")</f>
        <v>---</v>
      </c>
      <c r="O1435" s="63" t="str">
        <f>IFERROR(VLOOKUP(L1435,IF($M$4="TEI0187_REV01",RAW_m_TEI0187_REV01!$AD:$AE),2,0),"---")</f>
        <v>---</v>
      </c>
      <c r="P1435" s="59" t="str">
        <f>IFERROR(VLOOKUP(O1435,IF($M$4="TEI0187_REV01",RAW_m_TEI0187_REV01!$AJ:$AK),2,0),"---")</f>
        <v>---</v>
      </c>
      <c r="Q1435" s="59" t="str">
        <f>IFERROR(VLOOKUP(L1435,IF($M$4="TEI0187_REV01",RAW_m_TEI0187_REV01!$AD:$AF),3,0),"---")</f>
        <v>---</v>
      </c>
      <c r="R1435" s="59" t="str">
        <f>IFERROR(VLOOKUP(O1435,IF($M$4="TEI0187_REV01",RAW_m_TEI0187_REV01!$AE:$AG),3,0),"---")</f>
        <v>---</v>
      </c>
      <c r="S1435" s="59" t="str">
        <f t="shared" si="47"/>
        <v>---</v>
      </c>
    </row>
    <row r="1436" spans="2:19" ht="15" customHeight="1" x14ac:dyDescent="0.25">
      <c r="B1436" s="59">
        <f t="shared" si="48"/>
        <v>1431</v>
      </c>
      <c r="C1436" s="60">
        <f>IFERROR(IF($C$4="TEB0187_REV01",CALC_CONN_TEB0187_REV01!U1436,),"---")</f>
        <v>0</v>
      </c>
      <c r="D1436" s="59">
        <f>IFERROR(IF($C$4="TEB0187_REV01",CALC_CONN_TEB0187_REV01!D1436,),"---")</f>
        <v>0</v>
      </c>
      <c r="E1436" s="59">
        <f>IFERROR(IF($C$4="TEB0187_REV01",CALC_CONN_TEB0187_REV01!E1436,),"---")</f>
        <v>0</v>
      </c>
      <c r="F1436" s="59" t="str">
        <f>IFERROR(IF(VLOOKUP($D1436&amp;"-"&amp;$E1436,IF($C$4="TEB0187_REV01",CALC_CONN_TEB0187_REV01!$F:$I),4,0)="--","---",IF($C$4="TEB0187_REV01",CALC_CONN_TEB0187_REV01!$G1436&amp; " --&gt; " &amp;CALC_CONN_TEB0187_REV01!$I1436&amp; " --&gt; ")),"---")</f>
        <v>---</v>
      </c>
      <c r="G1436" s="59" t="str">
        <f>IFERROR(IF(VLOOKUP($D1436&amp;"-"&amp;$E1436,IF($C$4="TEB0187_REV01",CALC_CONN_TEB0187_REV01!$F:$H),3,0)="--",VLOOKUP($D1436&amp;"-"&amp;$E1436,IF($C$4="TEB0187_REV01",CALC_CONN_TEB0187_REV01!$F:$H),2,0),VLOOKUP($D1436&amp;"-"&amp;$E1436,IF($C$4="TEB0187_REV01",CALC_CONN_TEB0187_REV01!$F:$H),3,0)),"---")</f>
        <v>---</v>
      </c>
      <c r="H1436" s="59" t="str">
        <f>IFERROR(VLOOKUP(G1436,IF($C$4="TEB0187_REV01",CALC_CONN_TEB0187_REV01!$G:$T),14,0),"---")</f>
        <v>---</v>
      </c>
      <c r="I1436" s="59" t="str">
        <f>IFERROR(VLOOKUP($D1436&amp;"-"&amp;$E1436,IF($C$4="TEB0187_REV01",CALC_CONN_TEB0187_REV01!$F:$K,"???"),6,0),"---")</f>
        <v>---</v>
      </c>
      <c r="J1436" s="61" t="str">
        <f>IFERROR(VLOOKUP($D1436&amp;"-"&amp;$E1436,IF($C$4="TEB0187_REV01",CALC_CONN_TEB0187_REV01!$F:$M,"???"),8,0),"---")</f>
        <v>---</v>
      </c>
      <c r="K1436" s="62" t="str">
        <f>IFERROR(VLOOKUP($D1436&amp;"-"&amp;$E1436,IF($C$4="TEB0187_REV01",CALC_CONN_TEB0187_REV01!$F:$N),9,0),"---")</f>
        <v>---</v>
      </c>
      <c r="L1436" s="59" t="str">
        <f>IFERROR(VLOOKUP(K1436,B2B!$H$3:$I$2000,2,0),"---")</f>
        <v>---</v>
      </c>
      <c r="M1436" s="59" t="str">
        <f>IFERROR(VLOOKUP(L1436,IF($M$4="TEI0187_REV01",RAW_m_TEI0187_REV01!$AD:$AH),5,0),"---")</f>
        <v>---</v>
      </c>
      <c r="N1436" s="59" t="str">
        <f>IFERROR(VLOOKUP(L1436,IF($M$4="TEI0187_REV01",RAW_m_TEI0187_REV01!$AE:$AJ),6,0),"---")</f>
        <v>---</v>
      </c>
      <c r="O1436" s="63" t="str">
        <f>IFERROR(VLOOKUP(L1436,IF($M$4="TEI0187_REV01",RAW_m_TEI0187_REV01!$AD:$AE),2,0),"---")</f>
        <v>---</v>
      </c>
      <c r="P1436" s="59" t="str">
        <f>IFERROR(VLOOKUP(O1436,IF($M$4="TEI0187_REV01",RAW_m_TEI0187_REV01!$AJ:$AK),2,0),"---")</f>
        <v>---</v>
      </c>
      <c r="Q1436" s="59" t="str">
        <f>IFERROR(VLOOKUP(L1436,IF($M$4="TEI0187_REV01",RAW_m_TEI0187_REV01!$AD:$AF),3,0),"---")</f>
        <v>---</v>
      </c>
      <c r="R1436" s="59" t="str">
        <f>IFERROR(VLOOKUP(O1436,IF($M$4="TEI0187_REV01",RAW_m_TEI0187_REV01!$AE:$AG),3,0),"---")</f>
        <v>---</v>
      </c>
      <c r="S1436" s="59" t="str">
        <f t="shared" si="47"/>
        <v>---</v>
      </c>
    </row>
    <row r="1437" spans="2:19" ht="15" customHeight="1" x14ac:dyDescent="0.25">
      <c r="B1437" s="59">
        <f t="shared" si="48"/>
        <v>1432</v>
      </c>
      <c r="C1437" s="60">
        <f>IFERROR(IF($C$4="TEB0187_REV01",CALC_CONN_TEB0187_REV01!U1437,),"---")</f>
        <v>0</v>
      </c>
      <c r="D1437" s="59">
        <f>IFERROR(IF($C$4="TEB0187_REV01",CALC_CONN_TEB0187_REV01!D1437,),"---")</f>
        <v>0</v>
      </c>
      <c r="E1437" s="59">
        <f>IFERROR(IF($C$4="TEB0187_REV01",CALC_CONN_TEB0187_REV01!E1437,),"---")</f>
        <v>0</v>
      </c>
      <c r="F1437" s="59" t="str">
        <f>IFERROR(IF(VLOOKUP($D1437&amp;"-"&amp;$E1437,IF($C$4="TEB0187_REV01",CALC_CONN_TEB0187_REV01!$F:$I),4,0)="--","---",IF($C$4="TEB0187_REV01",CALC_CONN_TEB0187_REV01!$G1437&amp; " --&gt; " &amp;CALC_CONN_TEB0187_REV01!$I1437&amp; " --&gt; ")),"---")</f>
        <v>---</v>
      </c>
      <c r="G1437" s="59" t="str">
        <f>IFERROR(IF(VLOOKUP($D1437&amp;"-"&amp;$E1437,IF($C$4="TEB0187_REV01",CALC_CONN_TEB0187_REV01!$F:$H),3,0)="--",VLOOKUP($D1437&amp;"-"&amp;$E1437,IF($C$4="TEB0187_REV01",CALC_CONN_TEB0187_REV01!$F:$H),2,0),VLOOKUP($D1437&amp;"-"&amp;$E1437,IF($C$4="TEB0187_REV01",CALC_CONN_TEB0187_REV01!$F:$H),3,0)),"---")</f>
        <v>---</v>
      </c>
      <c r="H1437" s="59" t="str">
        <f>IFERROR(VLOOKUP(G1437,IF($C$4="TEB0187_REV01",CALC_CONN_TEB0187_REV01!$G:$T),14,0),"---")</f>
        <v>---</v>
      </c>
      <c r="I1437" s="59" t="str">
        <f>IFERROR(VLOOKUP($D1437&amp;"-"&amp;$E1437,IF($C$4="TEB0187_REV01",CALC_CONN_TEB0187_REV01!$F:$K,"???"),6,0),"---")</f>
        <v>---</v>
      </c>
      <c r="J1437" s="61" t="str">
        <f>IFERROR(VLOOKUP($D1437&amp;"-"&amp;$E1437,IF($C$4="TEB0187_REV01",CALC_CONN_TEB0187_REV01!$F:$M,"???"),8,0),"---")</f>
        <v>---</v>
      </c>
      <c r="K1437" s="62" t="str">
        <f>IFERROR(VLOOKUP($D1437&amp;"-"&amp;$E1437,IF($C$4="TEB0187_REV01",CALC_CONN_TEB0187_REV01!$F:$N),9,0),"---")</f>
        <v>---</v>
      </c>
      <c r="L1437" s="59" t="str">
        <f>IFERROR(VLOOKUP(K1437,B2B!$H$3:$I$2000,2,0),"---")</f>
        <v>---</v>
      </c>
      <c r="M1437" s="59" t="str">
        <f>IFERROR(VLOOKUP(L1437,IF($M$4="TEI0187_REV01",RAW_m_TEI0187_REV01!$AD:$AH),5,0),"---")</f>
        <v>---</v>
      </c>
      <c r="N1437" s="59" t="str">
        <f>IFERROR(VLOOKUP(L1437,IF($M$4="TEI0187_REV01",RAW_m_TEI0187_REV01!$AE:$AJ),6,0),"---")</f>
        <v>---</v>
      </c>
      <c r="O1437" s="63" t="str">
        <f>IFERROR(VLOOKUP(L1437,IF($M$4="TEI0187_REV01",RAW_m_TEI0187_REV01!$AD:$AE),2,0),"---")</f>
        <v>---</v>
      </c>
      <c r="P1437" s="59" t="str">
        <f>IFERROR(VLOOKUP(O1437,IF($M$4="TEI0187_REV01",RAW_m_TEI0187_REV01!$AJ:$AK),2,0),"---")</f>
        <v>---</v>
      </c>
      <c r="Q1437" s="59" t="str">
        <f>IFERROR(VLOOKUP(L1437,IF($M$4="TEI0187_REV01",RAW_m_TEI0187_REV01!$AD:$AF),3,0),"---")</f>
        <v>---</v>
      </c>
      <c r="R1437" s="59" t="str">
        <f>IFERROR(VLOOKUP(O1437,IF($M$4="TEI0187_REV01",RAW_m_TEI0187_REV01!$AE:$AG),3,0),"---")</f>
        <v>---</v>
      </c>
      <c r="S1437" s="59" t="str">
        <f t="shared" si="47"/>
        <v>---</v>
      </c>
    </row>
    <row r="1438" spans="2:19" ht="15" customHeight="1" x14ac:dyDescent="0.25">
      <c r="B1438" s="59">
        <f t="shared" si="48"/>
        <v>1433</v>
      </c>
      <c r="C1438" s="60">
        <f>IFERROR(IF($C$4="TEB0187_REV01",CALC_CONN_TEB0187_REV01!U1438,),"---")</f>
        <v>0</v>
      </c>
      <c r="D1438" s="59">
        <f>IFERROR(IF($C$4="TEB0187_REV01",CALC_CONN_TEB0187_REV01!D1438,),"---")</f>
        <v>0</v>
      </c>
      <c r="E1438" s="59">
        <f>IFERROR(IF($C$4="TEB0187_REV01",CALC_CONN_TEB0187_REV01!E1438,),"---")</f>
        <v>0</v>
      </c>
      <c r="F1438" s="59" t="str">
        <f>IFERROR(IF(VLOOKUP($D1438&amp;"-"&amp;$E1438,IF($C$4="TEB0187_REV01",CALC_CONN_TEB0187_REV01!$F:$I),4,0)="--","---",IF($C$4="TEB0187_REV01",CALC_CONN_TEB0187_REV01!$G1438&amp; " --&gt; " &amp;CALC_CONN_TEB0187_REV01!$I1438&amp; " --&gt; ")),"---")</f>
        <v>---</v>
      </c>
      <c r="G1438" s="59" t="str">
        <f>IFERROR(IF(VLOOKUP($D1438&amp;"-"&amp;$E1438,IF($C$4="TEB0187_REV01",CALC_CONN_TEB0187_REV01!$F:$H),3,0)="--",VLOOKUP($D1438&amp;"-"&amp;$E1438,IF($C$4="TEB0187_REV01",CALC_CONN_TEB0187_REV01!$F:$H),2,0),VLOOKUP($D1438&amp;"-"&amp;$E1438,IF($C$4="TEB0187_REV01",CALC_CONN_TEB0187_REV01!$F:$H),3,0)),"---")</f>
        <v>---</v>
      </c>
      <c r="H1438" s="59" t="str">
        <f>IFERROR(VLOOKUP(G1438,IF($C$4="TEB0187_REV01",CALC_CONN_TEB0187_REV01!$G:$T),14,0),"---")</f>
        <v>---</v>
      </c>
      <c r="I1438" s="59" t="str">
        <f>IFERROR(VLOOKUP($D1438&amp;"-"&amp;$E1438,IF($C$4="TEB0187_REV01",CALC_CONN_TEB0187_REV01!$F:$K,"???"),6,0),"---")</f>
        <v>---</v>
      </c>
      <c r="J1438" s="61" t="str">
        <f>IFERROR(VLOOKUP($D1438&amp;"-"&amp;$E1438,IF($C$4="TEB0187_REV01",CALC_CONN_TEB0187_REV01!$F:$M,"???"),8,0),"---")</f>
        <v>---</v>
      </c>
      <c r="K1438" s="62" t="str">
        <f>IFERROR(VLOOKUP($D1438&amp;"-"&amp;$E1438,IF($C$4="TEB0187_REV01",CALC_CONN_TEB0187_REV01!$F:$N),9,0),"---")</f>
        <v>---</v>
      </c>
      <c r="L1438" s="59" t="str">
        <f>IFERROR(VLOOKUP(K1438,B2B!$H$3:$I$2000,2,0),"---")</f>
        <v>---</v>
      </c>
      <c r="M1438" s="59" t="str">
        <f>IFERROR(VLOOKUP(L1438,IF($M$4="TEI0187_REV01",RAW_m_TEI0187_REV01!$AD:$AH),5,0),"---")</f>
        <v>---</v>
      </c>
      <c r="N1438" s="59" t="str">
        <f>IFERROR(VLOOKUP(L1438,IF($M$4="TEI0187_REV01",RAW_m_TEI0187_REV01!$AE:$AJ),6,0),"---")</f>
        <v>---</v>
      </c>
      <c r="O1438" s="63" t="str">
        <f>IFERROR(VLOOKUP(L1438,IF($M$4="TEI0187_REV01",RAW_m_TEI0187_REV01!$AD:$AE),2,0),"---")</f>
        <v>---</v>
      </c>
      <c r="P1438" s="59" t="str">
        <f>IFERROR(VLOOKUP(O1438,IF($M$4="TEI0187_REV01",RAW_m_TEI0187_REV01!$AJ:$AK),2,0),"---")</f>
        <v>---</v>
      </c>
      <c r="Q1438" s="59" t="str">
        <f>IFERROR(VLOOKUP(L1438,IF($M$4="TEI0187_REV01",RAW_m_TEI0187_REV01!$AD:$AF),3,0),"---")</f>
        <v>---</v>
      </c>
      <c r="R1438" s="59" t="str">
        <f>IFERROR(VLOOKUP(O1438,IF($M$4="TEI0187_REV01",RAW_m_TEI0187_REV01!$AE:$AG),3,0),"---")</f>
        <v>---</v>
      </c>
      <c r="S1438" s="59" t="str">
        <f t="shared" si="47"/>
        <v>---</v>
      </c>
    </row>
    <row r="1439" spans="2:19" ht="15" customHeight="1" x14ac:dyDescent="0.25">
      <c r="B1439" s="59">
        <f t="shared" si="48"/>
        <v>1434</v>
      </c>
      <c r="C1439" s="60">
        <f>IFERROR(IF($C$4="TEB0187_REV01",CALC_CONN_TEB0187_REV01!U1439,),"---")</f>
        <v>0</v>
      </c>
      <c r="D1439" s="59">
        <f>IFERROR(IF($C$4="TEB0187_REV01",CALC_CONN_TEB0187_REV01!D1439,),"---")</f>
        <v>0</v>
      </c>
      <c r="E1439" s="59">
        <f>IFERROR(IF($C$4="TEB0187_REV01",CALC_CONN_TEB0187_REV01!E1439,),"---")</f>
        <v>0</v>
      </c>
      <c r="F1439" s="59" t="str">
        <f>IFERROR(IF(VLOOKUP($D1439&amp;"-"&amp;$E1439,IF($C$4="TEB0187_REV01",CALC_CONN_TEB0187_REV01!$F:$I),4,0)="--","---",IF($C$4="TEB0187_REV01",CALC_CONN_TEB0187_REV01!$G1439&amp; " --&gt; " &amp;CALC_CONN_TEB0187_REV01!$I1439&amp; " --&gt; ")),"---")</f>
        <v>---</v>
      </c>
      <c r="G1439" s="59" t="str">
        <f>IFERROR(IF(VLOOKUP($D1439&amp;"-"&amp;$E1439,IF($C$4="TEB0187_REV01",CALC_CONN_TEB0187_REV01!$F:$H),3,0)="--",VLOOKUP($D1439&amp;"-"&amp;$E1439,IF($C$4="TEB0187_REV01",CALC_CONN_TEB0187_REV01!$F:$H),2,0),VLOOKUP($D1439&amp;"-"&amp;$E1439,IF($C$4="TEB0187_REV01",CALC_CONN_TEB0187_REV01!$F:$H),3,0)),"---")</f>
        <v>---</v>
      </c>
      <c r="H1439" s="59" t="str">
        <f>IFERROR(VLOOKUP(G1439,IF($C$4="TEB0187_REV01",CALC_CONN_TEB0187_REV01!$G:$T),14,0),"---")</f>
        <v>---</v>
      </c>
      <c r="I1439" s="59" t="str">
        <f>IFERROR(VLOOKUP($D1439&amp;"-"&amp;$E1439,IF($C$4="TEB0187_REV01",CALC_CONN_TEB0187_REV01!$F:$K,"???"),6,0),"---")</f>
        <v>---</v>
      </c>
      <c r="J1439" s="61" t="str">
        <f>IFERROR(VLOOKUP($D1439&amp;"-"&amp;$E1439,IF($C$4="TEB0187_REV01",CALC_CONN_TEB0187_REV01!$F:$M,"???"),8,0),"---")</f>
        <v>---</v>
      </c>
      <c r="K1439" s="62" t="str">
        <f>IFERROR(VLOOKUP($D1439&amp;"-"&amp;$E1439,IF($C$4="TEB0187_REV01",CALC_CONN_TEB0187_REV01!$F:$N),9,0),"---")</f>
        <v>---</v>
      </c>
      <c r="L1439" s="59" t="str">
        <f>IFERROR(VLOOKUP(K1439,B2B!$H$3:$I$2000,2,0),"---")</f>
        <v>---</v>
      </c>
      <c r="M1439" s="59" t="str">
        <f>IFERROR(VLOOKUP(L1439,IF($M$4="TEI0187_REV01",RAW_m_TEI0187_REV01!$AD:$AH),5,0),"---")</f>
        <v>---</v>
      </c>
      <c r="N1439" s="59" t="str">
        <f>IFERROR(VLOOKUP(L1439,IF($M$4="TEI0187_REV01",RAW_m_TEI0187_REV01!$AE:$AJ),6,0),"---")</f>
        <v>---</v>
      </c>
      <c r="O1439" s="63" t="str">
        <f>IFERROR(VLOOKUP(L1439,IF($M$4="TEI0187_REV01",RAW_m_TEI0187_REV01!$AD:$AE),2,0),"---")</f>
        <v>---</v>
      </c>
      <c r="P1439" s="59" t="str">
        <f>IFERROR(VLOOKUP(O1439,IF($M$4="TEI0187_REV01",RAW_m_TEI0187_REV01!$AJ:$AK),2,0),"---")</f>
        <v>---</v>
      </c>
      <c r="Q1439" s="59" t="str">
        <f>IFERROR(VLOOKUP(L1439,IF($M$4="TEI0187_REV01",RAW_m_TEI0187_REV01!$AD:$AF),3,0),"---")</f>
        <v>---</v>
      </c>
      <c r="R1439" s="59" t="str">
        <f>IFERROR(VLOOKUP(O1439,IF($M$4="TEI0187_REV01",RAW_m_TEI0187_REV01!$AE:$AG),3,0),"---")</f>
        <v>---</v>
      </c>
      <c r="S1439" s="59" t="str">
        <f t="shared" si="47"/>
        <v>---</v>
      </c>
    </row>
    <row r="1440" spans="2:19" ht="15" customHeight="1" x14ac:dyDescent="0.25">
      <c r="B1440" s="59">
        <f t="shared" si="48"/>
        <v>1435</v>
      </c>
      <c r="C1440" s="60">
        <f>IFERROR(IF($C$4="TEB0187_REV01",CALC_CONN_TEB0187_REV01!U1440,),"---")</f>
        <v>0</v>
      </c>
      <c r="D1440" s="59">
        <f>IFERROR(IF($C$4="TEB0187_REV01",CALC_CONN_TEB0187_REV01!D1440,),"---")</f>
        <v>0</v>
      </c>
      <c r="E1440" s="59">
        <f>IFERROR(IF($C$4="TEB0187_REV01",CALC_CONN_TEB0187_REV01!E1440,),"---")</f>
        <v>0</v>
      </c>
      <c r="F1440" s="59" t="str">
        <f>IFERROR(IF(VLOOKUP($D1440&amp;"-"&amp;$E1440,IF($C$4="TEB0187_REV01",CALC_CONN_TEB0187_REV01!$F:$I),4,0)="--","---",IF($C$4="TEB0187_REV01",CALC_CONN_TEB0187_REV01!$G1440&amp; " --&gt; " &amp;CALC_CONN_TEB0187_REV01!$I1440&amp; " --&gt; ")),"---")</f>
        <v>---</v>
      </c>
      <c r="G1440" s="59" t="str">
        <f>IFERROR(IF(VLOOKUP($D1440&amp;"-"&amp;$E1440,IF($C$4="TEB0187_REV01",CALC_CONN_TEB0187_REV01!$F:$H),3,0)="--",VLOOKUP($D1440&amp;"-"&amp;$E1440,IF($C$4="TEB0187_REV01",CALC_CONN_TEB0187_REV01!$F:$H),2,0),VLOOKUP($D1440&amp;"-"&amp;$E1440,IF($C$4="TEB0187_REV01",CALC_CONN_TEB0187_REV01!$F:$H),3,0)),"---")</f>
        <v>---</v>
      </c>
      <c r="H1440" s="59" t="str">
        <f>IFERROR(VLOOKUP(G1440,IF($C$4="TEB0187_REV01",CALC_CONN_TEB0187_REV01!$G:$T),14,0),"---")</f>
        <v>---</v>
      </c>
      <c r="I1440" s="59" t="str">
        <f>IFERROR(VLOOKUP($D1440&amp;"-"&amp;$E1440,IF($C$4="TEB0187_REV01",CALC_CONN_TEB0187_REV01!$F:$K,"???"),6,0),"---")</f>
        <v>---</v>
      </c>
      <c r="J1440" s="61" t="str">
        <f>IFERROR(VLOOKUP($D1440&amp;"-"&amp;$E1440,IF($C$4="TEB0187_REV01",CALC_CONN_TEB0187_REV01!$F:$M,"???"),8,0),"---")</f>
        <v>---</v>
      </c>
      <c r="K1440" s="62" t="str">
        <f>IFERROR(VLOOKUP($D1440&amp;"-"&amp;$E1440,IF($C$4="TEB0187_REV01",CALC_CONN_TEB0187_REV01!$F:$N),9,0),"---")</f>
        <v>---</v>
      </c>
      <c r="L1440" s="59" t="str">
        <f>IFERROR(VLOOKUP(K1440,B2B!$H$3:$I$2000,2,0),"---")</f>
        <v>---</v>
      </c>
      <c r="M1440" s="59" t="str">
        <f>IFERROR(VLOOKUP(L1440,IF($M$4="TEI0187_REV01",RAW_m_TEI0187_REV01!$AD:$AH),5,0),"---")</f>
        <v>---</v>
      </c>
      <c r="N1440" s="59" t="str">
        <f>IFERROR(VLOOKUP(L1440,IF($M$4="TEI0187_REV01",RAW_m_TEI0187_REV01!$AE:$AJ),6,0),"---")</f>
        <v>---</v>
      </c>
      <c r="O1440" s="63" t="str">
        <f>IFERROR(VLOOKUP(L1440,IF($M$4="TEI0187_REV01",RAW_m_TEI0187_REV01!$AD:$AE),2,0),"---")</f>
        <v>---</v>
      </c>
      <c r="P1440" s="59" t="str">
        <f>IFERROR(VLOOKUP(O1440,IF($M$4="TEI0187_REV01",RAW_m_TEI0187_REV01!$AJ:$AK),2,0),"---")</f>
        <v>---</v>
      </c>
      <c r="Q1440" s="59" t="str">
        <f>IFERROR(VLOOKUP(L1440,IF($M$4="TEI0187_REV01",RAW_m_TEI0187_REV01!$AD:$AF),3,0),"---")</f>
        <v>---</v>
      </c>
      <c r="R1440" s="59" t="str">
        <f>IFERROR(VLOOKUP(O1440,IF($M$4="TEI0187_REV01",RAW_m_TEI0187_REV01!$AE:$AG),3,0),"---")</f>
        <v>---</v>
      </c>
      <c r="S1440" s="59" t="str">
        <f t="shared" si="47"/>
        <v>---</v>
      </c>
    </row>
    <row r="1441" spans="2:19" ht="15" customHeight="1" x14ac:dyDescent="0.25">
      <c r="B1441" s="59">
        <f t="shared" si="48"/>
        <v>1436</v>
      </c>
      <c r="C1441" s="60">
        <f>IFERROR(IF($C$4="TEB0187_REV01",CALC_CONN_TEB0187_REV01!U1441,),"---")</f>
        <v>0</v>
      </c>
      <c r="D1441" s="59">
        <f>IFERROR(IF($C$4="TEB0187_REV01",CALC_CONN_TEB0187_REV01!D1441,),"---")</f>
        <v>0</v>
      </c>
      <c r="E1441" s="59">
        <f>IFERROR(IF($C$4="TEB0187_REV01",CALC_CONN_TEB0187_REV01!E1441,),"---")</f>
        <v>0</v>
      </c>
      <c r="F1441" s="59" t="str">
        <f>IFERROR(IF(VLOOKUP($D1441&amp;"-"&amp;$E1441,IF($C$4="TEB0187_REV01",CALC_CONN_TEB0187_REV01!$F:$I),4,0)="--","---",IF($C$4="TEB0187_REV01",CALC_CONN_TEB0187_REV01!$G1441&amp; " --&gt; " &amp;CALC_CONN_TEB0187_REV01!$I1441&amp; " --&gt; ")),"---")</f>
        <v>---</v>
      </c>
      <c r="G1441" s="59" t="str">
        <f>IFERROR(IF(VLOOKUP($D1441&amp;"-"&amp;$E1441,IF($C$4="TEB0187_REV01",CALC_CONN_TEB0187_REV01!$F:$H),3,0)="--",VLOOKUP($D1441&amp;"-"&amp;$E1441,IF($C$4="TEB0187_REV01",CALC_CONN_TEB0187_REV01!$F:$H),2,0),VLOOKUP($D1441&amp;"-"&amp;$E1441,IF($C$4="TEB0187_REV01",CALC_CONN_TEB0187_REV01!$F:$H),3,0)),"---")</f>
        <v>---</v>
      </c>
      <c r="H1441" s="59" t="str">
        <f>IFERROR(VLOOKUP(G1441,IF($C$4="TEB0187_REV01",CALC_CONN_TEB0187_REV01!$G:$T),14,0),"---")</f>
        <v>---</v>
      </c>
      <c r="I1441" s="59" t="str">
        <f>IFERROR(VLOOKUP($D1441&amp;"-"&amp;$E1441,IF($C$4="TEB0187_REV01",CALC_CONN_TEB0187_REV01!$F:$K,"???"),6,0),"---")</f>
        <v>---</v>
      </c>
      <c r="J1441" s="61" t="str">
        <f>IFERROR(VLOOKUP($D1441&amp;"-"&amp;$E1441,IF($C$4="TEB0187_REV01",CALC_CONN_TEB0187_REV01!$F:$M,"???"),8,0),"---")</f>
        <v>---</v>
      </c>
      <c r="K1441" s="62" t="str">
        <f>IFERROR(VLOOKUP($D1441&amp;"-"&amp;$E1441,IF($C$4="TEB0187_REV01",CALC_CONN_TEB0187_REV01!$F:$N),9,0),"---")</f>
        <v>---</v>
      </c>
      <c r="L1441" s="59" t="str">
        <f>IFERROR(VLOOKUP(K1441,B2B!$H$3:$I$2000,2,0),"---")</f>
        <v>---</v>
      </c>
      <c r="M1441" s="59" t="str">
        <f>IFERROR(VLOOKUP(L1441,IF($M$4="TEI0187_REV01",RAW_m_TEI0187_REV01!$AD:$AH),5,0),"---")</f>
        <v>---</v>
      </c>
      <c r="N1441" s="59" t="str">
        <f>IFERROR(VLOOKUP(L1441,IF($M$4="TEI0187_REV01",RAW_m_TEI0187_REV01!$AE:$AJ),6,0),"---")</f>
        <v>---</v>
      </c>
      <c r="O1441" s="63" t="str">
        <f>IFERROR(VLOOKUP(L1441,IF($M$4="TEI0187_REV01",RAW_m_TEI0187_REV01!$AD:$AE),2,0),"---")</f>
        <v>---</v>
      </c>
      <c r="P1441" s="59" t="str">
        <f>IFERROR(VLOOKUP(O1441,IF($M$4="TEI0187_REV01",RAW_m_TEI0187_REV01!$AJ:$AK),2,0),"---")</f>
        <v>---</v>
      </c>
      <c r="Q1441" s="59" t="str">
        <f>IFERROR(VLOOKUP(L1441,IF($M$4="TEI0187_REV01",RAW_m_TEI0187_REV01!$AD:$AF),3,0),"---")</f>
        <v>---</v>
      </c>
      <c r="R1441" s="59" t="str">
        <f>IFERROR(VLOOKUP(O1441,IF($M$4="TEI0187_REV01",RAW_m_TEI0187_REV01!$AE:$AG),3,0),"---")</f>
        <v>---</v>
      </c>
      <c r="S1441" s="59" t="str">
        <f t="shared" si="47"/>
        <v>---</v>
      </c>
    </row>
    <row r="1442" spans="2:19" ht="15" customHeight="1" x14ac:dyDescent="0.25">
      <c r="B1442" s="59">
        <f t="shared" si="48"/>
        <v>1437</v>
      </c>
      <c r="C1442" s="60">
        <f>IFERROR(IF($C$4="TEB0187_REV01",CALC_CONN_TEB0187_REV01!U1442,),"---")</f>
        <v>0</v>
      </c>
      <c r="D1442" s="59">
        <f>IFERROR(IF($C$4="TEB0187_REV01",CALC_CONN_TEB0187_REV01!D1442,),"---")</f>
        <v>0</v>
      </c>
      <c r="E1442" s="59">
        <f>IFERROR(IF($C$4="TEB0187_REV01",CALC_CONN_TEB0187_REV01!E1442,),"---")</f>
        <v>0</v>
      </c>
      <c r="F1442" s="59" t="str">
        <f>IFERROR(IF(VLOOKUP($D1442&amp;"-"&amp;$E1442,IF($C$4="TEB0187_REV01",CALC_CONN_TEB0187_REV01!$F:$I),4,0)="--","---",IF($C$4="TEB0187_REV01",CALC_CONN_TEB0187_REV01!$G1442&amp; " --&gt; " &amp;CALC_CONN_TEB0187_REV01!$I1442&amp; " --&gt; ")),"---")</f>
        <v>---</v>
      </c>
      <c r="G1442" s="59" t="str">
        <f>IFERROR(IF(VLOOKUP($D1442&amp;"-"&amp;$E1442,IF($C$4="TEB0187_REV01",CALC_CONN_TEB0187_REV01!$F:$H),3,0)="--",VLOOKUP($D1442&amp;"-"&amp;$E1442,IF($C$4="TEB0187_REV01",CALC_CONN_TEB0187_REV01!$F:$H),2,0),VLOOKUP($D1442&amp;"-"&amp;$E1442,IF($C$4="TEB0187_REV01",CALC_CONN_TEB0187_REV01!$F:$H),3,0)),"---")</f>
        <v>---</v>
      </c>
      <c r="H1442" s="59" t="str">
        <f>IFERROR(VLOOKUP(G1442,IF($C$4="TEB0187_REV01",CALC_CONN_TEB0187_REV01!$G:$T),14,0),"---")</f>
        <v>---</v>
      </c>
      <c r="I1442" s="59" t="str">
        <f>IFERROR(VLOOKUP($D1442&amp;"-"&amp;$E1442,IF($C$4="TEB0187_REV01",CALC_CONN_TEB0187_REV01!$F:$K,"???"),6,0),"---")</f>
        <v>---</v>
      </c>
      <c r="J1442" s="61" t="str">
        <f>IFERROR(VLOOKUP($D1442&amp;"-"&amp;$E1442,IF($C$4="TEB0187_REV01",CALC_CONN_TEB0187_REV01!$F:$M,"???"),8,0),"---")</f>
        <v>---</v>
      </c>
      <c r="K1442" s="62" t="str">
        <f>IFERROR(VLOOKUP($D1442&amp;"-"&amp;$E1442,IF($C$4="TEB0187_REV01",CALC_CONN_TEB0187_REV01!$F:$N),9,0),"---")</f>
        <v>---</v>
      </c>
      <c r="L1442" s="59" t="str">
        <f>IFERROR(VLOOKUP(K1442,B2B!$H$3:$I$2000,2,0),"---")</f>
        <v>---</v>
      </c>
      <c r="M1442" s="59" t="str">
        <f>IFERROR(VLOOKUP(L1442,IF($M$4="TEI0187_REV01",RAW_m_TEI0187_REV01!$AD:$AH),5,0),"---")</f>
        <v>---</v>
      </c>
      <c r="N1442" s="59" t="str">
        <f>IFERROR(VLOOKUP(L1442,IF($M$4="TEI0187_REV01",RAW_m_TEI0187_REV01!$AE:$AJ),6,0),"---")</f>
        <v>---</v>
      </c>
      <c r="O1442" s="63" t="str">
        <f>IFERROR(VLOOKUP(L1442,IF($M$4="TEI0187_REV01",RAW_m_TEI0187_REV01!$AD:$AE),2,0),"---")</f>
        <v>---</v>
      </c>
      <c r="P1442" s="59" t="str">
        <f>IFERROR(VLOOKUP(O1442,IF($M$4="TEI0187_REV01",RAW_m_TEI0187_REV01!$AJ:$AK),2,0),"---")</f>
        <v>---</v>
      </c>
      <c r="Q1442" s="59" t="str">
        <f>IFERROR(VLOOKUP(L1442,IF($M$4="TEI0187_REV01",RAW_m_TEI0187_REV01!$AD:$AF),3,0),"---")</f>
        <v>---</v>
      </c>
      <c r="R1442" s="59" t="str">
        <f>IFERROR(VLOOKUP(O1442,IF($M$4="TEI0187_REV01",RAW_m_TEI0187_REV01!$AE:$AG),3,0),"---")</f>
        <v>---</v>
      </c>
      <c r="S1442" s="59" t="str">
        <f t="shared" si="47"/>
        <v>---</v>
      </c>
    </row>
    <row r="1443" spans="2:19" ht="15" customHeight="1" x14ac:dyDescent="0.25">
      <c r="B1443" s="59">
        <f t="shared" si="48"/>
        <v>1438</v>
      </c>
      <c r="C1443" s="60">
        <f>IFERROR(IF($C$4="TEB0187_REV01",CALC_CONN_TEB0187_REV01!U1443,),"---")</f>
        <v>0</v>
      </c>
      <c r="D1443" s="59">
        <f>IFERROR(IF($C$4="TEB0187_REV01",CALC_CONN_TEB0187_REV01!D1443,),"---")</f>
        <v>0</v>
      </c>
      <c r="E1443" s="59">
        <f>IFERROR(IF($C$4="TEB0187_REV01",CALC_CONN_TEB0187_REV01!E1443,),"---")</f>
        <v>0</v>
      </c>
      <c r="F1443" s="59" t="str">
        <f>IFERROR(IF(VLOOKUP($D1443&amp;"-"&amp;$E1443,IF($C$4="TEB0187_REV01",CALC_CONN_TEB0187_REV01!$F:$I),4,0)="--","---",IF($C$4="TEB0187_REV01",CALC_CONN_TEB0187_REV01!$G1443&amp; " --&gt; " &amp;CALC_CONN_TEB0187_REV01!$I1443&amp; " --&gt; ")),"---")</f>
        <v>---</v>
      </c>
      <c r="G1443" s="59" t="str">
        <f>IFERROR(IF(VLOOKUP($D1443&amp;"-"&amp;$E1443,IF($C$4="TEB0187_REV01",CALC_CONN_TEB0187_REV01!$F:$H),3,0)="--",VLOOKUP($D1443&amp;"-"&amp;$E1443,IF($C$4="TEB0187_REV01",CALC_CONN_TEB0187_REV01!$F:$H),2,0),VLOOKUP($D1443&amp;"-"&amp;$E1443,IF($C$4="TEB0187_REV01",CALC_CONN_TEB0187_REV01!$F:$H),3,0)),"---")</f>
        <v>---</v>
      </c>
      <c r="H1443" s="59" t="str">
        <f>IFERROR(VLOOKUP(G1443,IF($C$4="TEB0187_REV01",CALC_CONN_TEB0187_REV01!$G:$T),14,0),"---")</f>
        <v>---</v>
      </c>
      <c r="I1443" s="59" t="str">
        <f>IFERROR(VLOOKUP($D1443&amp;"-"&amp;$E1443,IF($C$4="TEB0187_REV01",CALC_CONN_TEB0187_REV01!$F:$K,"???"),6,0),"---")</f>
        <v>---</v>
      </c>
      <c r="J1443" s="61" t="str">
        <f>IFERROR(VLOOKUP($D1443&amp;"-"&amp;$E1443,IF($C$4="TEB0187_REV01",CALC_CONN_TEB0187_REV01!$F:$M,"???"),8,0),"---")</f>
        <v>---</v>
      </c>
      <c r="K1443" s="62" t="str">
        <f>IFERROR(VLOOKUP($D1443&amp;"-"&amp;$E1443,IF($C$4="TEB0187_REV01",CALC_CONN_TEB0187_REV01!$F:$N),9,0),"---")</f>
        <v>---</v>
      </c>
      <c r="L1443" s="59" t="str">
        <f>IFERROR(VLOOKUP(K1443,B2B!$H$3:$I$2000,2,0),"---")</f>
        <v>---</v>
      </c>
      <c r="M1443" s="59" t="str">
        <f>IFERROR(VLOOKUP(L1443,IF($M$4="TEI0187_REV01",RAW_m_TEI0187_REV01!$AD:$AH),5,0),"---")</f>
        <v>---</v>
      </c>
      <c r="N1443" s="59" t="str">
        <f>IFERROR(VLOOKUP(L1443,IF($M$4="TEI0187_REV01",RAW_m_TEI0187_REV01!$AE:$AJ),6,0),"---")</f>
        <v>---</v>
      </c>
      <c r="O1443" s="63" t="str">
        <f>IFERROR(VLOOKUP(L1443,IF($M$4="TEI0187_REV01",RAW_m_TEI0187_REV01!$AD:$AE),2,0),"---")</f>
        <v>---</v>
      </c>
      <c r="P1443" s="59" t="str">
        <f>IFERROR(VLOOKUP(O1443,IF($M$4="TEI0187_REV01",RAW_m_TEI0187_REV01!$AJ:$AK),2,0),"---")</f>
        <v>---</v>
      </c>
      <c r="Q1443" s="59" t="str">
        <f>IFERROR(VLOOKUP(L1443,IF($M$4="TEI0187_REV01",RAW_m_TEI0187_REV01!$AD:$AF),3,0),"---")</f>
        <v>---</v>
      </c>
      <c r="R1443" s="59" t="str">
        <f>IFERROR(VLOOKUP(O1443,IF($M$4="TEI0187_REV01",RAW_m_TEI0187_REV01!$AE:$AG),3,0),"---")</f>
        <v>---</v>
      </c>
      <c r="S1443" s="59" t="str">
        <f t="shared" si="47"/>
        <v>---</v>
      </c>
    </row>
    <row r="1444" spans="2:19" ht="15" customHeight="1" x14ac:dyDescent="0.25">
      <c r="B1444" s="59">
        <f t="shared" si="48"/>
        <v>1439</v>
      </c>
      <c r="C1444" s="60">
        <f>IFERROR(IF($C$4="TEB0187_REV01",CALC_CONN_TEB0187_REV01!U1444,),"---")</f>
        <v>0</v>
      </c>
      <c r="D1444" s="59">
        <f>IFERROR(IF($C$4="TEB0187_REV01",CALC_CONN_TEB0187_REV01!D1444,),"---")</f>
        <v>0</v>
      </c>
      <c r="E1444" s="59">
        <f>IFERROR(IF($C$4="TEB0187_REV01",CALC_CONN_TEB0187_REV01!E1444,),"---")</f>
        <v>0</v>
      </c>
      <c r="F1444" s="59" t="str">
        <f>IFERROR(IF(VLOOKUP($D1444&amp;"-"&amp;$E1444,IF($C$4="TEB0187_REV01",CALC_CONN_TEB0187_REV01!$F:$I),4,0)="--","---",IF($C$4="TEB0187_REV01",CALC_CONN_TEB0187_REV01!$G1444&amp; " --&gt; " &amp;CALC_CONN_TEB0187_REV01!$I1444&amp; " --&gt; ")),"---")</f>
        <v>---</v>
      </c>
      <c r="G1444" s="59" t="str">
        <f>IFERROR(IF(VLOOKUP($D1444&amp;"-"&amp;$E1444,IF($C$4="TEB0187_REV01",CALC_CONN_TEB0187_REV01!$F:$H),3,0)="--",VLOOKUP($D1444&amp;"-"&amp;$E1444,IF($C$4="TEB0187_REV01",CALC_CONN_TEB0187_REV01!$F:$H),2,0),VLOOKUP($D1444&amp;"-"&amp;$E1444,IF($C$4="TEB0187_REV01",CALC_CONN_TEB0187_REV01!$F:$H),3,0)),"---")</f>
        <v>---</v>
      </c>
      <c r="H1444" s="59" t="str">
        <f>IFERROR(VLOOKUP(G1444,IF($C$4="TEB0187_REV01",CALC_CONN_TEB0187_REV01!$G:$T),14,0),"---")</f>
        <v>---</v>
      </c>
      <c r="I1444" s="59" t="str">
        <f>IFERROR(VLOOKUP($D1444&amp;"-"&amp;$E1444,IF($C$4="TEB0187_REV01",CALC_CONN_TEB0187_REV01!$F:$K,"???"),6,0),"---")</f>
        <v>---</v>
      </c>
      <c r="J1444" s="61" t="str">
        <f>IFERROR(VLOOKUP($D1444&amp;"-"&amp;$E1444,IF($C$4="TEB0187_REV01",CALC_CONN_TEB0187_REV01!$F:$M,"???"),8,0),"---")</f>
        <v>---</v>
      </c>
      <c r="K1444" s="62" t="str">
        <f>IFERROR(VLOOKUP($D1444&amp;"-"&amp;$E1444,IF($C$4="TEB0187_REV01",CALC_CONN_TEB0187_REV01!$F:$N),9,0),"---")</f>
        <v>---</v>
      </c>
      <c r="L1444" s="59" t="str">
        <f>IFERROR(VLOOKUP(K1444,B2B!$H$3:$I$2000,2,0),"---")</f>
        <v>---</v>
      </c>
      <c r="M1444" s="59" t="str">
        <f>IFERROR(VLOOKUP(L1444,IF($M$4="TEI0187_REV01",RAW_m_TEI0187_REV01!$AD:$AH),5,0),"---")</f>
        <v>---</v>
      </c>
      <c r="N1444" s="59" t="str">
        <f>IFERROR(VLOOKUP(L1444,IF($M$4="TEI0187_REV01",RAW_m_TEI0187_REV01!$AE:$AJ),6,0),"---")</f>
        <v>---</v>
      </c>
      <c r="O1444" s="63" t="str">
        <f>IFERROR(VLOOKUP(L1444,IF($M$4="TEI0187_REV01",RAW_m_TEI0187_REV01!$AD:$AE),2,0),"---")</f>
        <v>---</v>
      </c>
      <c r="P1444" s="59" t="str">
        <f>IFERROR(VLOOKUP(O1444,IF($M$4="TEI0187_REV01",RAW_m_TEI0187_REV01!$AJ:$AK),2,0),"---")</f>
        <v>---</v>
      </c>
      <c r="Q1444" s="59" t="str">
        <f>IFERROR(VLOOKUP(L1444,IF($M$4="TEI0187_REV01",RAW_m_TEI0187_REV01!$AD:$AF),3,0),"---")</f>
        <v>---</v>
      </c>
      <c r="R1444" s="59" t="str">
        <f>IFERROR(VLOOKUP(O1444,IF($M$4="TEI0187_REV01",RAW_m_TEI0187_REV01!$AE:$AG),3,0),"---")</f>
        <v>---</v>
      </c>
      <c r="S1444" s="59" t="str">
        <f t="shared" si="47"/>
        <v>---</v>
      </c>
    </row>
    <row r="1445" spans="2:19" ht="15" customHeight="1" x14ac:dyDescent="0.25">
      <c r="B1445" s="59">
        <f t="shared" si="48"/>
        <v>1440</v>
      </c>
      <c r="C1445" s="60">
        <f>IFERROR(IF($C$4="TEB0187_REV01",CALC_CONN_TEB0187_REV01!U1445,),"---")</f>
        <v>0</v>
      </c>
      <c r="D1445" s="59">
        <f>IFERROR(IF($C$4="TEB0187_REV01",CALC_CONN_TEB0187_REV01!D1445,),"---")</f>
        <v>0</v>
      </c>
      <c r="E1445" s="59">
        <f>IFERROR(IF($C$4="TEB0187_REV01",CALC_CONN_TEB0187_REV01!E1445,),"---")</f>
        <v>0</v>
      </c>
      <c r="F1445" s="59" t="str">
        <f>IFERROR(IF(VLOOKUP($D1445&amp;"-"&amp;$E1445,IF($C$4="TEB0187_REV01",CALC_CONN_TEB0187_REV01!$F:$I),4,0)="--","---",IF($C$4="TEB0187_REV01",CALC_CONN_TEB0187_REV01!$G1445&amp; " --&gt; " &amp;CALC_CONN_TEB0187_REV01!$I1445&amp; " --&gt; ")),"---")</f>
        <v>---</v>
      </c>
      <c r="G1445" s="59" t="str">
        <f>IFERROR(IF(VLOOKUP($D1445&amp;"-"&amp;$E1445,IF($C$4="TEB0187_REV01",CALC_CONN_TEB0187_REV01!$F:$H),3,0)="--",VLOOKUP($D1445&amp;"-"&amp;$E1445,IF($C$4="TEB0187_REV01",CALC_CONN_TEB0187_REV01!$F:$H),2,0),VLOOKUP($D1445&amp;"-"&amp;$E1445,IF($C$4="TEB0187_REV01",CALC_CONN_TEB0187_REV01!$F:$H),3,0)),"---")</f>
        <v>---</v>
      </c>
      <c r="H1445" s="59" t="str">
        <f>IFERROR(VLOOKUP(G1445,IF($C$4="TEB0187_REV01",CALC_CONN_TEB0187_REV01!$G:$T),14,0),"---")</f>
        <v>---</v>
      </c>
      <c r="I1445" s="59" t="str">
        <f>IFERROR(VLOOKUP($D1445&amp;"-"&amp;$E1445,IF($C$4="TEB0187_REV01",CALC_CONN_TEB0187_REV01!$F:$K,"???"),6,0),"---")</f>
        <v>---</v>
      </c>
      <c r="J1445" s="61" t="str">
        <f>IFERROR(VLOOKUP($D1445&amp;"-"&amp;$E1445,IF($C$4="TEB0187_REV01",CALC_CONN_TEB0187_REV01!$F:$M,"???"),8,0),"---")</f>
        <v>---</v>
      </c>
      <c r="K1445" s="62" t="str">
        <f>IFERROR(VLOOKUP($D1445&amp;"-"&amp;$E1445,IF($C$4="TEB0187_REV01",CALC_CONN_TEB0187_REV01!$F:$N),9,0),"---")</f>
        <v>---</v>
      </c>
      <c r="L1445" s="59" t="str">
        <f>IFERROR(VLOOKUP(K1445,B2B!$H$3:$I$2000,2,0),"---")</f>
        <v>---</v>
      </c>
      <c r="M1445" s="59" t="str">
        <f>IFERROR(VLOOKUP(L1445,IF($M$4="TEI0187_REV01",RAW_m_TEI0187_REV01!$AD:$AH),5,0),"---")</f>
        <v>---</v>
      </c>
      <c r="N1445" s="59" t="str">
        <f>IFERROR(VLOOKUP(L1445,IF($M$4="TEI0187_REV01",RAW_m_TEI0187_REV01!$AE:$AJ),6,0),"---")</f>
        <v>---</v>
      </c>
      <c r="O1445" s="63" t="str">
        <f>IFERROR(VLOOKUP(L1445,IF($M$4="TEI0187_REV01",RAW_m_TEI0187_REV01!$AD:$AE),2,0),"---")</f>
        <v>---</v>
      </c>
      <c r="P1445" s="59" t="str">
        <f>IFERROR(VLOOKUP(O1445,IF($M$4="TEI0187_REV01",RAW_m_TEI0187_REV01!$AJ:$AK),2,0),"---")</f>
        <v>---</v>
      </c>
      <c r="Q1445" s="59" t="str">
        <f>IFERROR(VLOOKUP(L1445,IF($M$4="TEI0187_REV01",RAW_m_TEI0187_REV01!$AD:$AF),3,0),"---")</f>
        <v>---</v>
      </c>
      <c r="R1445" s="59" t="str">
        <f>IFERROR(VLOOKUP(O1445,IF($M$4="TEI0187_REV01",RAW_m_TEI0187_REV01!$AE:$AG),3,0),"---")</f>
        <v>---</v>
      </c>
      <c r="S1445" s="59" t="str">
        <f t="shared" si="47"/>
        <v>---</v>
      </c>
    </row>
    <row r="1446" spans="2:19" ht="15" customHeight="1" x14ac:dyDescent="0.25">
      <c r="B1446" s="59">
        <f t="shared" si="48"/>
        <v>1441</v>
      </c>
      <c r="C1446" s="60">
        <f>IFERROR(IF($C$4="TEB0187_REV01",CALC_CONN_TEB0187_REV01!U1446,),"---")</f>
        <v>0</v>
      </c>
      <c r="D1446" s="59">
        <f>IFERROR(IF($C$4="TEB0187_REV01",CALC_CONN_TEB0187_REV01!D1446,),"---")</f>
        <v>0</v>
      </c>
      <c r="E1446" s="59">
        <f>IFERROR(IF($C$4="TEB0187_REV01",CALC_CONN_TEB0187_REV01!E1446,),"---")</f>
        <v>0</v>
      </c>
      <c r="F1446" s="59" t="str">
        <f>IFERROR(IF(VLOOKUP($D1446&amp;"-"&amp;$E1446,IF($C$4="TEB0187_REV01",CALC_CONN_TEB0187_REV01!$F:$I),4,0)="--","---",IF($C$4="TEB0187_REV01",CALC_CONN_TEB0187_REV01!$G1446&amp; " --&gt; " &amp;CALC_CONN_TEB0187_REV01!$I1446&amp; " --&gt; ")),"---")</f>
        <v>---</v>
      </c>
      <c r="G1446" s="59" t="str">
        <f>IFERROR(IF(VLOOKUP($D1446&amp;"-"&amp;$E1446,IF($C$4="TEB0187_REV01",CALC_CONN_TEB0187_REV01!$F:$H),3,0)="--",VLOOKUP($D1446&amp;"-"&amp;$E1446,IF($C$4="TEB0187_REV01",CALC_CONN_TEB0187_REV01!$F:$H),2,0),VLOOKUP($D1446&amp;"-"&amp;$E1446,IF($C$4="TEB0187_REV01",CALC_CONN_TEB0187_REV01!$F:$H),3,0)),"---")</f>
        <v>---</v>
      </c>
      <c r="H1446" s="59" t="str">
        <f>IFERROR(VLOOKUP(G1446,IF($C$4="TEB0187_REV01",CALC_CONN_TEB0187_REV01!$G:$T),14,0),"---")</f>
        <v>---</v>
      </c>
      <c r="I1446" s="59" t="str">
        <f>IFERROR(VLOOKUP($D1446&amp;"-"&amp;$E1446,IF($C$4="TEB0187_REV01",CALC_CONN_TEB0187_REV01!$F:$K,"???"),6,0),"---")</f>
        <v>---</v>
      </c>
      <c r="J1446" s="61" t="str">
        <f>IFERROR(VLOOKUP($D1446&amp;"-"&amp;$E1446,IF($C$4="TEB0187_REV01",CALC_CONN_TEB0187_REV01!$F:$M,"???"),8,0),"---")</f>
        <v>---</v>
      </c>
      <c r="K1446" s="62" t="str">
        <f>IFERROR(VLOOKUP($D1446&amp;"-"&amp;$E1446,IF($C$4="TEB0187_REV01",CALC_CONN_TEB0187_REV01!$F:$N),9,0),"---")</f>
        <v>---</v>
      </c>
      <c r="L1446" s="59" t="str">
        <f>IFERROR(VLOOKUP(K1446,B2B!$H$3:$I$2000,2,0),"---")</f>
        <v>---</v>
      </c>
      <c r="M1446" s="59" t="str">
        <f>IFERROR(VLOOKUP(L1446,IF($M$4="TEI0187_REV01",RAW_m_TEI0187_REV01!$AD:$AH),5,0),"---")</f>
        <v>---</v>
      </c>
      <c r="N1446" s="59" t="str">
        <f>IFERROR(VLOOKUP(L1446,IF($M$4="TEI0187_REV01",RAW_m_TEI0187_REV01!$AE:$AJ),6,0),"---")</f>
        <v>---</v>
      </c>
      <c r="O1446" s="63" t="str">
        <f>IFERROR(VLOOKUP(L1446,IF($M$4="TEI0187_REV01",RAW_m_TEI0187_REV01!$AD:$AE),2,0),"---")</f>
        <v>---</v>
      </c>
      <c r="P1446" s="59" t="str">
        <f>IFERROR(VLOOKUP(O1446,IF($M$4="TEI0187_REV01",RAW_m_TEI0187_REV01!$AJ:$AK),2,0),"---")</f>
        <v>---</v>
      </c>
      <c r="Q1446" s="59" t="str">
        <f>IFERROR(VLOOKUP(L1446,IF($M$4="TEI0187_REV01",RAW_m_TEI0187_REV01!$AD:$AF),3,0),"---")</f>
        <v>---</v>
      </c>
      <c r="R1446" s="59" t="str">
        <f>IFERROR(VLOOKUP(O1446,IF($M$4="TEI0187_REV01",RAW_m_TEI0187_REV01!$AE:$AG),3,0),"---")</f>
        <v>---</v>
      </c>
      <c r="S1446" s="59" t="str">
        <f t="shared" si="47"/>
        <v>---</v>
      </c>
    </row>
    <row r="1447" spans="2:19" ht="15" customHeight="1" x14ac:dyDescent="0.25">
      <c r="B1447" s="59">
        <f t="shared" si="48"/>
        <v>1442</v>
      </c>
      <c r="C1447" s="60">
        <f>IFERROR(IF($C$4="TEB0187_REV01",CALC_CONN_TEB0187_REV01!U1447,),"---")</f>
        <v>0</v>
      </c>
      <c r="D1447" s="59">
        <f>IFERROR(IF($C$4="TEB0187_REV01",CALC_CONN_TEB0187_REV01!D1447,),"---")</f>
        <v>0</v>
      </c>
      <c r="E1447" s="59">
        <f>IFERROR(IF($C$4="TEB0187_REV01",CALC_CONN_TEB0187_REV01!E1447,),"---")</f>
        <v>0</v>
      </c>
      <c r="F1447" s="59" t="str">
        <f>IFERROR(IF(VLOOKUP($D1447&amp;"-"&amp;$E1447,IF($C$4="TEB0187_REV01",CALC_CONN_TEB0187_REV01!$F:$I),4,0)="--","---",IF($C$4="TEB0187_REV01",CALC_CONN_TEB0187_REV01!$G1447&amp; " --&gt; " &amp;CALC_CONN_TEB0187_REV01!$I1447&amp; " --&gt; ")),"---")</f>
        <v>---</v>
      </c>
      <c r="G1447" s="59" t="str">
        <f>IFERROR(IF(VLOOKUP($D1447&amp;"-"&amp;$E1447,IF($C$4="TEB0187_REV01",CALC_CONN_TEB0187_REV01!$F:$H),3,0)="--",VLOOKUP($D1447&amp;"-"&amp;$E1447,IF($C$4="TEB0187_REV01",CALC_CONN_TEB0187_REV01!$F:$H),2,0),VLOOKUP($D1447&amp;"-"&amp;$E1447,IF($C$4="TEB0187_REV01",CALC_CONN_TEB0187_REV01!$F:$H),3,0)),"---")</f>
        <v>---</v>
      </c>
      <c r="H1447" s="59" t="str">
        <f>IFERROR(VLOOKUP(G1447,IF($C$4="TEB0187_REV01",CALC_CONN_TEB0187_REV01!$G:$T),14,0),"---")</f>
        <v>---</v>
      </c>
      <c r="I1447" s="59" t="str">
        <f>IFERROR(VLOOKUP($D1447&amp;"-"&amp;$E1447,IF($C$4="TEB0187_REV01",CALC_CONN_TEB0187_REV01!$F:$K,"???"),6,0),"---")</f>
        <v>---</v>
      </c>
      <c r="J1447" s="61" t="str">
        <f>IFERROR(VLOOKUP($D1447&amp;"-"&amp;$E1447,IF($C$4="TEB0187_REV01",CALC_CONN_TEB0187_REV01!$F:$M,"???"),8,0),"---")</f>
        <v>---</v>
      </c>
      <c r="K1447" s="62" t="str">
        <f>IFERROR(VLOOKUP($D1447&amp;"-"&amp;$E1447,IF($C$4="TEB0187_REV01",CALC_CONN_TEB0187_REV01!$F:$N),9,0),"---")</f>
        <v>---</v>
      </c>
      <c r="L1447" s="59" t="str">
        <f>IFERROR(VLOOKUP(K1447,B2B!$H$3:$I$2000,2,0),"---")</f>
        <v>---</v>
      </c>
      <c r="M1447" s="59" t="str">
        <f>IFERROR(VLOOKUP(L1447,IF($M$4="TEI0187_REV01",RAW_m_TEI0187_REV01!$AD:$AH),5,0),"---")</f>
        <v>---</v>
      </c>
      <c r="N1447" s="59" t="str">
        <f>IFERROR(VLOOKUP(L1447,IF($M$4="TEI0187_REV01",RAW_m_TEI0187_REV01!$AE:$AJ),6,0),"---")</f>
        <v>---</v>
      </c>
      <c r="O1447" s="63" t="str">
        <f>IFERROR(VLOOKUP(L1447,IF($M$4="TEI0187_REV01",RAW_m_TEI0187_REV01!$AD:$AE),2,0),"---")</f>
        <v>---</v>
      </c>
      <c r="P1447" s="59" t="str">
        <f>IFERROR(VLOOKUP(O1447,IF($M$4="TEI0187_REV01",RAW_m_TEI0187_REV01!$AJ:$AK),2,0),"---")</f>
        <v>---</v>
      </c>
      <c r="Q1447" s="59" t="str">
        <f>IFERROR(VLOOKUP(L1447,IF($M$4="TEI0187_REV01",RAW_m_TEI0187_REV01!$AD:$AF),3,0),"---")</f>
        <v>---</v>
      </c>
      <c r="R1447" s="59" t="str">
        <f>IFERROR(VLOOKUP(O1447,IF($M$4="TEI0187_REV01",RAW_m_TEI0187_REV01!$AE:$AG),3,0),"---")</f>
        <v>---</v>
      </c>
      <c r="S1447" s="59" t="str">
        <f t="shared" si="47"/>
        <v>---</v>
      </c>
    </row>
    <row r="1448" spans="2:19" ht="15" customHeight="1" x14ac:dyDescent="0.25">
      <c r="B1448" s="59">
        <f t="shared" si="48"/>
        <v>1443</v>
      </c>
      <c r="C1448" s="60">
        <f>IFERROR(IF($C$4="TEB0187_REV01",CALC_CONN_TEB0187_REV01!U1448,),"---")</f>
        <v>0</v>
      </c>
      <c r="D1448" s="59">
        <f>IFERROR(IF($C$4="TEB0187_REV01",CALC_CONN_TEB0187_REV01!D1448,),"---")</f>
        <v>0</v>
      </c>
      <c r="E1448" s="59">
        <f>IFERROR(IF($C$4="TEB0187_REV01",CALC_CONN_TEB0187_REV01!E1448,),"---")</f>
        <v>0</v>
      </c>
      <c r="F1448" s="59" t="str">
        <f>IFERROR(IF(VLOOKUP($D1448&amp;"-"&amp;$E1448,IF($C$4="TEB0187_REV01",CALC_CONN_TEB0187_REV01!$F:$I),4,0)="--","---",IF($C$4="TEB0187_REV01",CALC_CONN_TEB0187_REV01!$G1448&amp; " --&gt; " &amp;CALC_CONN_TEB0187_REV01!$I1448&amp; " --&gt; ")),"---")</f>
        <v>---</v>
      </c>
      <c r="G1448" s="59" t="str">
        <f>IFERROR(IF(VLOOKUP($D1448&amp;"-"&amp;$E1448,IF($C$4="TEB0187_REV01",CALC_CONN_TEB0187_REV01!$F:$H),3,0)="--",VLOOKUP($D1448&amp;"-"&amp;$E1448,IF($C$4="TEB0187_REV01",CALC_CONN_TEB0187_REV01!$F:$H),2,0),VLOOKUP($D1448&amp;"-"&amp;$E1448,IF($C$4="TEB0187_REV01",CALC_CONN_TEB0187_REV01!$F:$H),3,0)),"---")</f>
        <v>---</v>
      </c>
      <c r="H1448" s="59" t="str">
        <f>IFERROR(VLOOKUP(G1448,IF($C$4="TEB0187_REV01",CALC_CONN_TEB0187_REV01!$G:$T),14,0),"---")</f>
        <v>---</v>
      </c>
      <c r="I1448" s="59" t="str">
        <f>IFERROR(VLOOKUP($D1448&amp;"-"&amp;$E1448,IF($C$4="TEB0187_REV01",CALC_CONN_TEB0187_REV01!$F:$K,"???"),6,0),"---")</f>
        <v>---</v>
      </c>
      <c r="J1448" s="61" t="str">
        <f>IFERROR(VLOOKUP($D1448&amp;"-"&amp;$E1448,IF($C$4="TEB0187_REV01",CALC_CONN_TEB0187_REV01!$F:$M,"???"),8,0),"---")</f>
        <v>---</v>
      </c>
      <c r="K1448" s="62" t="str">
        <f>IFERROR(VLOOKUP($D1448&amp;"-"&amp;$E1448,IF($C$4="TEB0187_REV01",CALC_CONN_TEB0187_REV01!$F:$N),9,0),"---")</f>
        <v>---</v>
      </c>
      <c r="L1448" s="59" t="str">
        <f>IFERROR(VLOOKUP(K1448,B2B!$H$3:$I$2000,2,0),"---")</f>
        <v>---</v>
      </c>
      <c r="M1448" s="59" t="str">
        <f>IFERROR(VLOOKUP(L1448,IF($M$4="TEI0187_REV01",RAW_m_TEI0187_REV01!$AD:$AH),5,0),"---")</f>
        <v>---</v>
      </c>
      <c r="N1448" s="59" t="str">
        <f>IFERROR(VLOOKUP(L1448,IF($M$4="TEI0187_REV01",RAW_m_TEI0187_REV01!$AE:$AJ),6,0),"---")</f>
        <v>---</v>
      </c>
      <c r="O1448" s="63" t="str">
        <f>IFERROR(VLOOKUP(L1448,IF($M$4="TEI0187_REV01",RAW_m_TEI0187_REV01!$AD:$AE),2,0),"---")</f>
        <v>---</v>
      </c>
      <c r="P1448" s="59" t="str">
        <f>IFERROR(VLOOKUP(O1448,IF($M$4="TEI0187_REV01",RAW_m_TEI0187_REV01!$AJ:$AK),2,0),"---")</f>
        <v>---</v>
      </c>
      <c r="Q1448" s="59" t="str">
        <f>IFERROR(VLOOKUP(L1448,IF($M$4="TEI0187_REV01",RAW_m_TEI0187_REV01!$AD:$AF),3,0),"---")</f>
        <v>---</v>
      </c>
      <c r="R1448" s="59" t="str">
        <f>IFERROR(VLOOKUP(O1448,IF($M$4="TEI0187_REV01",RAW_m_TEI0187_REV01!$AE:$AG),3,0),"---")</f>
        <v>---</v>
      </c>
      <c r="S1448" s="59" t="str">
        <f t="shared" si="47"/>
        <v>---</v>
      </c>
    </row>
    <row r="1449" spans="2:19" ht="15" customHeight="1" x14ac:dyDescent="0.25">
      <c r="B1449" s="59">
        <f t="shared" si="48"/>
        <v>1444</v>
      </c>
      <c r="C1449" s="60">
        <f>IFERROR(IF($C$4="TEB0187_REV01",CALC_CONN_TEB0187_REV01!U1449,),"---")</f>
        <v>0</v>
      </c>
      <c r="D1449" s="59">
        <f>IFERROR(IF($C$4="TEB0187_REV01",CALC_CONN_TEB0187_REV01!D1449,),"---")</f>
        <v>0</v>
      </c>
      <c r="E1449" s="59">
        <f>IFERROR(IF($C$4="TEB0187_REV01",CALC_CONN_TEB0187_REV01!E1449,),"---")</f>
        <v>0</v>
      </c>
      <c r="F1449" s="59" t="str">
        <f>IFERROR(IF(VLOOKUP($D1449&amp;"-"&amp;$E1449,IF($C$4="TEB0187_REV01",CALC_CONN_TEB0187_REV01!$F:$I),4,0)="--","---",IF($C$4="TEB0187_REV01",CALC_CONN_TEB0187_REV01!$G1449&amp; " --&gt; " &amp;CALC_CONN_TEB0187_REV01!$I1449&amp; " --&gt; ")),"---")</f>
        <v>---</v>
      </c>
      <c r="G1449" s="59" t="str">
        <f>IFERROR(IF(VLOOKUP($D1449&amp;"-"&amp;$E1449,IF($C$4="TEB0187_REV01",CALC_CONN_TEB0187_REV01!$F:$H),3,0)="--",VLOOKUP($D1449&amp;"-"&amp;$E1449,IF($C$4="TEB0187_REV01",CALC_CONN_TEB0187_REV01!$F:$H),2,0),VLOOKUP($D1449&amp;"-"&amp;$E1449,IF($C$4="TEB0187_REV01",CALC_CONN_TEB0187_REV01!$F:$H),3,0)),"---")</f>
        <v>---</v>
      </c>
      <c r="H1449" s="59" t="str">
        <f>IFERROR(VLOOKUP(G1449,IF($C$4="TEB0187_REV01",CALC_CONN_TEB0187_REV01!$G:$T),14,0),"---")</f>
        <v>---</v>
      </c>
      <c r="I1449" s="59" t="str">
        <f>IFERROR(VLOOKUP($D1449&amp;"-"&amp;$E1449,IF($C$4="TEB0187_REV01",CALC_CONN_TEB0187_REV01!$F:$K,"???"),6,0),"---")</f>
        <v>---</v>
      </c>
      <c r="J1449" s="61" t="str">
        <f>IFERROR(VLOOKUP($D1449&amp;"-"&amp;$E1449,IF($C$4="TEB0187_REV01",CALC_CONN_TEB0187_REV01!$F:$M,"???"),8,0),"---")</f>
        <v>---</v>
      </c>
      <c r="K1449" s="62" t="str">
        <f>IFERROR(VLOOKUP($D1449&amp;"-"&amp;$E1449,IF($C$4="TEB0187_REV01",CALC_CONN_TEB0187_REV01!$F:$N),9,0),"---")</f>
        <v>---</v>
      </c>
      <c r="L1449" s="59" t="str">
        <f>IFERROR(VLOOKUP(K1449,B2B!$H$3:$I$2000,2,0),"---")</f>
        <v>---</v>
      </c>
      <c r="M1449" s="59" t="str">
        <f>IFERROR(VLOOKUP(L1449,IF($M$4="TEI0187_REV01",RAW_m_TEI0187_REV01!$AD:$AH),5,0),"---")</f>
        <v>---</v>
      </c>
      <c r="N1449" s="59" t="str">
        <f>IFERROR(VLOOKUP(L1449,IF($M$4="TEI0187_REV01",RAW_m_TEI0187_REV01!$AE:$AJ),6,0),"---")</f>
        <v>---</v>
      </c>
      <c r="O1449" s="63" t="str">
        <f>IFERROR(VLOOKUP(L1449,IF($M$4="TEI0187_REV01",RAW_m_TEI0187_REV01!$AD:$AE),2,0),"---")</f>
        <v>---</v>
      </c>
      <c r="P1449" s="59" t="str">
        <f>IFERROR(VLOOKUP(O1449,IF($M$4="TEI0187_REV01",RAW_m_TEI0187_REV01!$AJ:$AK),2,0),"---")</f>
        <v>---</v>
      </c>
      <c r="Q1449" s="59" t="str">
        <f>IFERROR(VLOOKUP(L1449,IF($M$4="TEI0187_REV01",RAW_m_TEI0187_REV01!$AD:$AF),3,0),"---")</f>
        <v>---</v>
      </c>
      <c r="R1449" s="59" t="str">
        <f>IFERROR(VLOOKUP(O1449,IF($M$4="TEI0187_REV01",RAW_m_TEI0187_REV01!$AE:$AG),3,0),"---")</f>
        <v>---</v>
      </c>
      <c r="S1449" s="59" t="str">
        <f t="shared" si="47"/>
        <v>---</v>
      </c>
    </row>
    <row r="1450" spans="2:19" ht="15" customHeight="1" x14ac:dyDescent="0.25">
      <c r="B1450" s="59">
        <f t="shared" si="48"/>
        <v>1445</v>
      </c>
      <c r="C1450" s="60">
        <f>IFERROR(IF($C$4="TEB0187_REV01",CALC_CONN_TEB0187_REV01!U1450,),"---")</f>
        <v>0</v>
      </c>
      <c r="D1450" s="59">
        <f>IFERROR(IF($C$4="TEB0187_REV01",CALC_CONN_TEB0187_REV01!D1450,),"---")</f>
        <v>0</v>
      </c>
      <c r="E1450" s="59">
        <f>IFERROR(IF($C$4="TEB0187_REV01",CALC_CONN_TEB0187_REV01!E1450,),"---")</f>
        <v>0</v>
      </c>
      <c r="F1450" s="59" t="str">
        <f>IFERROR(IF(VLOOKUP($D1450&amp;"-"&amp;$E1450,IF($C$4="TEB0187_REV01",CALC_CONN_TEB0187_REV01!$F:$I),4,0)="--","---",IF($C$4="TEB0187_REV01",CALC_CONN_TEB0187_REV01!$G1450&amp; " --&gt; " &amp;CALC_CONN_TEB0187_REV01!$I1450&amp; " --&gt; ")),"---")</f>
        <v>---</v>
      </c>
      <c r="G1450" s="59" t="str">
        <f>IFERROR(IF(VLOOKUP($D1450&amp;"-"&amp;$E1450,IF($C$4="TEB0187_REV01",CALC_CONN_TEB0187_REV01!$F:$H),3,0)="--",VLOOKUP($D1450&amp;"-"&amp;$E1450,IF($C$4="TEB0187_REV01",CALC_CONN_TEB0187_REV01!$F:$H),2,0),VLOOKUP($D1450&amp;"-"&amp;$E1450,IF($C$4="TEB0187_REV01",CALC_CONN_TEB0187_REV01!$F:$H),3,0)),"---")</f>
        <v>---</v>
      </c>
      <c r="H1450" s="59" t="str">
        <f>IFERROR(VLOOKUP(G1450,IF($C$4="TEB0187_REV01",CALC_CONN_TEB0187_REV01!$G:$T),14,0),"---")</f>
        <v>---</v>
      </c>
      <c r="I1450" s="59" t="str">
        <f>IFERROR(VLOOKUP($D1450&amp;"-"&amp;$E1450,IF($C$4="TEB0187_REV01",CALC_CONN_TEB0187_REV01!$F:$K,"???"),6,0),"---")</f>
        <v>---</v>
      </c>
      <c r="J1450" s="61" t="str">
        <f>IFERROR(VLOOKUP($D1450&amp;"-"&amp;$E1450,IF($C$4="TEB0187_REV01",CALC_CONN_TEB0187_REV01!$F:$M,"???"),8,0),"---")</f>
        <v>---</v>
      </c>
      <c r="K1450" s="62" t="str">
        <f>IFERROR(VLOOKUP($D1450&amp;"-"&amp;$E1450,IF($C$4="TEB0187_REV01",CALC_CONN_TEB0187_REV01!$F:$N),9,0),"---")</f>
        <v>---</v>
      </c>
      <c r="L1450" s="59" t="str">
        <f>IFERROR(VLOOKUP(K1450,B2B!$H$3:$I$2000,2,0),"---")</f>
        <v>---</v>
      </c>
      <c r="M1450" s="59" t="str">
        <f>IFERROR(VLOOKUP(L1450,IF($M$4="TEI0187_REV01",RAW_m_TEI0187_REV01!$AD:$AH),5,0),"---")</f>
        <v>---</v>
      </c>
      <c r="N1450" s="59" t="str">
        <f>IFERROR(VLOOKUP(L1450,IF($M$4="TEI0187_REV01",RAW_m_TEI0187_REV01!$AE:$AJ),6,0),"---")</f>
        <v>---</v>
      </c>
      <c r="O1450" s="63" t="str">
        <f>IFERROR(VLOOKUP(L1450,IF($M$4="TEI0187_REV01",RAW_m_TEI0187_REV01!$AD:$AE),2,0),"---")</f>
        <v>---</v>
      </c>
      <c r="P1450" s="59" t="str">
        <f>IFERROR(VLOOKUP(O1450,IF($M$4="TEI0187_REV01",RAW_m_TEI0187_REV01!$AJ:$AK),2,0),"---")</f>
        <v>---</v>
      </c>
      <c r="Q1450" s="59" t="str">
        <f>IFERROR(VLOOKUP(L1450,IF($M$4="TEI0187_REV01",RAW_m_TEI0187_REV01!$AD:$AF),3,0),"---")</f>
        <v>---</v>
      </c>
      <c r="R1450" s="59" t="str">
        <f>IFERROR(VLOOKUP(O1450,IF($M$4="TEI0187_REV01",RAW_m_TEI0187_REV01!$AE:$AG),3,0),"---")</f>
        <v>---</v>
      </c>
      <c r="S1450" s="59" t="str">
        <f t="shared" si="47"/>
        <v>---</v>
      </c>
    </row>
    <row r="1451" spans="2:19" ht="15" customHeight="1" x14ac:dyDescent="0.25">
      <c r="B1451" s="59">
        <f t="shared" si="48"/>
        <v>1446</v>
      </c>
      <c r="C1451" s="60">
        <f>IFERROR(IF($C$4="TEB0187_REV01",CALC_CONN_TEB0187_REV01!U1451,),"---")</f>
        <v>0</v>
      </c>
      <c r="D1451" s="59">
        <f>IFERROR(IF($C$4="TEB0187_REV01",CALC_CONN_TEB0187_REV01!D1451,),"---")</f>
        <v>0</v>
      </c>
      <c r="E1451" s="59">
        <f>IFERROR(IF($C$4="TEB0187_REV01",CALC_CONN_TEB0187_REV01!E1451,),"---")</f>
        <v>0</v>
      </c>
      <c r="F1451" s="59" t="str">
        <f>IFERROR(IF(VLOOKUP($D1451&amp;"-"&amp;$E1451,IF($C$4="TEB0187_REV01",CALC_CONN_TEB0187_REV01!$F:$I),4,0)="--","---",IF($C$4="TEB0187_REV01",CALC_CONN_TEB0187_REV01!$G1451&amp; " --&gt; " &amp;CALC_CONN_TEB0187_REV01!$I1451&amp; " --&gt; ")),"---")</f>
        <v>---</v>
      </c>
      <c r="G1451" s="59" t="str">
        <f>IFERROR(IF(VLOOKUP($D1451&amp;"-"&amp;$E1451,IF($C$4="TEB0187_REV01",CALC_CONN_TEB0187_REV01!$F:$H),3,0)="--",VLOOKUP($D1451&amp;"-"&amp;$E1451,IF($C$4="TEB0187_REV01",CALC_CONN_TEB0187_REV01!$F:$H),2,0),VLOOKUP($D1451&amp;"-"&amp;$E1451,IF($C$4="TEB0187_REV01",CALC_CONN_TEB0187_REV01!$F:$H),3,0)),"---")</f>
        <v>---</v>
      </c>
      <c r="H1451" s="59" t="str">
        <f>IFERROR(VLOOKUP(G1451,IF($C$4="TEB0187_REV01",CALC_CONN_TEB0187_REV01!$G:$T),14,0),"---")</f>
        <v>---</v>
      </c>
      <c r="I1451" s="59" t="str">
        <f>IFERROR(VLOOKUP($D1451&amp;"-"&amp;$E1451,IF($C$4="TEB0187_REV01",CALC_CONN_TEB0187_REV01!$F:$K,"???"),6,0),"---")</f>
        <v>---</v>
      </c>
      <c r="J1451" s="61" t="str">
        <f>IFERROR(VLOOKUP($D1451&amp;"-"&amp;$E1451,IF($C$4="TEB0187_REV01",CALC_CONN_TEB0187_REV01!$F:$M,"???"),8,0),"---")</f>
        <v>---</v>
      </c>
      <c r="K1451" s="62" t="str">
        <f>IFERROR(VLOOKUP($D1451&amp;"-"&amp;$E1451,IF($C$4="TEB0187_REV01",CALC_CONN_TEB0187_REV01!$F:$N),9,0),"---")</f>
        <v>---</v>
      </c>
      <c r="L1451" s="59" t="str">
        <f>IFERROR(VLOOKUP(K1451,B2B!$H$3:$I$2000,2,0),"---")</f>
        <v>---</v>
      </c>
      <c r="M1451" s="59" t="str">
        <f>IFERROR(VLOOKUP(L1451,IF($M$4="TEI0187_REV01",RAW_m_TEI0187_REV01!$AD:$AH),5,0),"---")</f>
        <v>---</v>
      </c>
      <c r="N1451" s="59" t="str">
        <f>IFERROR(VLOOKUP(L1451,IF($M$4="TEI0187_REV01",RAW_m_TEI0187_REV01!$AE:$AJ),6,0),"---")</f>
        <v>---</v>
      </c>
      <c r="O1451" s="63" t="str">
        <f>IFERROR(VLOOKUP(L1451,IF($M$4="TEI0187_REV01",RAW_m_TEI0187_REV01!$AD:$AE),2,0),"---")</f>
        <v>---</v>
      </c>
      <c r="P1451" s="59" t="str">
        <f>IFERROR(VLOOKUP(O1451,IF($M$4="TEI0187_REV01",RAW_m_TEI0187_REV01!$AJ:$AK),2,0),"---")</f>
        <v>---</v>
      </c>
      <c r="Q1451" s="59" t="str">
        <f>IFERROR(VLOOKUP(L1451,IF($M$4="TEI0187_REV01",RAW_m_TEI0187_REV01!$AD:$AF),3,0),"---")</f>
        <v>---</v>
      </c>
      <c r="R1451" s="59" t="str">
        <f>IFERROR(VLOOKUP(O1451,IF($M$4="TEI0187_REV01",RAW_m_TEI0187_REV01!$AE:$AG),3,0),"---")</f>
        <v>---</v>
      </c>
      <c r="S1451" s="59" t="str">
        <f t="shared" si="47"/>
        <v>---</v>
      </c>
    </row>
    <row r="1452" spans="2:19" ht="15" customHeight="1" x14ac:dyDescent="0.25">
      <c r="B1452" s="59">
        <f t="shared" si="48"/>
        <v>1447</v>
      </c>
      <c r="C1452" s="60">
        <f>IFERROR(IF($C$4="TEB0187_REV01",CALC_CONN_TEB0187_REV01!U1452,),"---")</f>
        <v>0</v>
      </c>
      <c r="D1452" s="59">
        <f>IFERROR(IF($C$4="TEB0187_REV01",CALC_CONN_TEB0187_REV01!D1452,),"---")</f>
        <v>0</v>
      </c>
      <c r="E1452" s="59">
        <f>IFERROR(IF($C$4="TEB0187_REV01",CALC_CONN_TEB0187_REV01!E1452,),"---")</f>
        <v>0</v>
      </c>
      <c r="F1452" s="59" t="str">
        <f>IFERROR(IF(VLOOKUP($D1452&amp;"-"&amp;$E1452,IF($C$4="TEB0187_REV01",CALC_CONN_TEB0187_REV01!$F:$I),4,0)="--","---",IF($C$4="TEB0187_REV01",CALC_CONN_TEB0187_REV01!$G1452&amp; " --&gt; " &amp;CALC_CONN_TEB0187_REV01!$I1452&amp; " --&gt; ")),"---")</f>
        <v>---</v>
      </c>
      <c r="G1452" s="59" t="str">
        <f>IFERROR(IF(VLOOKUP($D1452&amp;"-"&amp;$E1452,IF($C$4="TEB0187_REV01",CALC_CONN_TEB0187_REV01!$F:$H),3,0)="--",VLOOKUP($D1452&amp;"-"&amp;$E1452,IF($C$4="TEB0187_REV01",CALC_CONN_TEB0187_REV01!$F:$H),2,0),VLOOKUP($D1452&amp;"-"&amp;$E1452,IF($C$4="TEB0187_REV01",CALC_CONN_TEB0187_REV01!$F:$H),3,0)),"---")</f>
        <v>---</v>
      </c>
      <c r="H1452" s="59" t="str">
        <f>IFERROR(VLOOKUP(G1452,IF($C$4="TEB0187_REV01",CALC_CONN_TEB0187_REV01!$G:$T),14,0),"---")</f>
        <v>---</v>
      </c>
      <c r="I1452" s="59" t="str">
        <f>IFERROR(VLOOKUP($D1452&amp;"-"&amp;$E1452,IF($C$4="TEB0187_REV01",CALC_CONN_TEB0187_REV01!$F:$K,"???"),6,0),"---")</f>
        <v>---</v>
      </c>
      <c r="J1452" s="61" t="str">
        <f>IFERROR(VLOOKUP($D1452&amp;"-"&amp;$E1452,IF($C$4="TEB0187_REV01",CALC_CONN_TEB0187_REV01!$F:$M,"???"),8,0),"---")</f>
        <v>---</v>
      </c>
      <c r="K1452" s="62" t="str">
        <f>IFERROR(VLOOKUP($D1452&amp;"-"&amp;$E1452,IF($C$4="TEB0187_REV01",CALC_CONN_TEB0187_REV01!$F:$N),9,0),"---")</f>
        <v>---</v>
      </c>
      <c r="L1452" s="59" t="str">
        <f>IFERROR(VLOOKUP(K1452,B2B!$H$3:$I$2000,2,0),"---")</f>
        <v>---</v>
      </c>
      <c r="M1452" s="59" t="str">
        <f>IFERROR(VLOOKUP(L1452,IF($M$4="TEI0187_REV01",RAW_m_TEI0187_REV01!$AD:$AH),5,0),"---")</f>
        <v>---</v>
      </c>
      <c r="N1452" s="59" t="str">
        <f>IFERROR(VLOOKUP(L1452,IF($M$4="TEI0187_REV01",RAW_m_TEI0187_REV01!$AE:$AJ),6,0),"---")</f>
        <v>---</v>
      </c>
      <c r="O1452" s="63" t="str">
        <f>IFERROR(VLOOKUP(L1452,IF($M$4="TEI0187_REV01",RAW_m_TEI0187_REV01!$AD:$AE),2,0),"---")</f>
        <v>---</v>
      </c>
      <c r="P1452" s="59" t="str">
        <f>IFERROR(VLOOKUP(O1452,IF($M$4="TEI0187_REV01",RAW_m_TEI0187_REV01!$AJ:$AK),2,0),"---")</f>
        <v>---</v>
      </c>
      <c r="Q1452" s="59" t="str">
        <f>IFERROR(VLOOKUP(L1452,IF($M$4="TEI0187_REV01",RAW_m_TEI0187_REV01!$AD:$AF),3,0),"---")</f>
        <v>---</v>
      </c>
      <c r="R1452" s="59" t="str">
        <f>IFERROR(VLOOKUP(O1452,IF($M$4="TEI0187_REV01",RAW_m_TEI0187_REV01!$AE:$AG),3,0),"---")</f>
        <v>---</v>
      </c>
      <c r="S1452" s="59" t="str">
        <f t="shared" si="47"/>
        <v>---</v>
      </c>
    </row>
    <row r="1453" spans="2:19" ht="15" customHeight="1" x14ac:dyDescent="0.25">
      <c r="B1453" s="59">
        <f t="shared" si="48"/>
        <v>1448</v>
      </c>
      <c r="C1453" s="60">
        <f>IFERROR(IF($C$4="TEB0187_REV01",CALC_CONN_TEB0187_REV01!U1453,),"---")</f>
        <v>0</v>
      </c>
      <c r="D1453" s="59">
        <f>IFERROR(IF($C$4="TEB0187_REV01",CALC_CONN_TEB0187_REV01!D1453,),"---")</f>
        <v>0</v>
      </c>
      <c r="E1453" s="59">
        <f>IFERROR(IF($C$4="TEB0187_REV01",CALC_CONN_TEB0187_REV01!E1453,),"---")</f>
        <v>0</v>
      </c>
      <c r="F1453" s="59" t="str">
        <f>IFERROR(IF(VLOOKUP($D1453&amp;"-"&amp;$E1453,IF($C$4="TEB0187_REV01",CALC_CONN_TEB0187_REV01!$F:$I),4,0)="--","---",IF($C$4="TEB0187_REV01",CALC_CONN_TEB0187_REV01!$G1453&amp; " --&gt; " &amp;CALC_CONN_TEB0187_REV01!$I1453&amp; " --&gt; ")),"---")</f>
        <v>---</v>
      </c>
      <c r="G1453" s="59" t="str">
        <f>IFERROR(IF(VLOOKUP($D1453&amp;"-"&amp;$E1453,IF($C$4="TEB0187_REV01",CALC_CONN_TEB0187_REV01!$F:$H),3,0)="--",VLOOKUP($D1453&amp;"-"&amp;$E1453,IF($C$4="TEB0187_REV01",CALC_CONN_TEB0187_REV01!$F:$H),2,0),VLOOKUP($D1453&amp;"-"&amp;$E1453,IF($C$4="TEB0187_REV01",CALC_CONN_TEB0187_REV01!$F:$H),3,0)),"---")</f>
        <v>---</v>
      </c>
      <c r="H1453" s="59" t="str">
        <f>IFERROR(VLOOKUP(G1453,IF($C$4="TEB0187_REV01",CALC_CONN_TEB0187_REV01!$G:$T),14,0),"---")</f>
        <v>---</v>
      </c>
      <c r="I1453" s="59" t="str">
        <f>IFERROR(VLOOKUP($D1453&amp;"-"&amp;$E1453,IF($C$4="TEB0187_REV01",CALC_CONN_TEB0187_REV01!$F:$K,"???"),6,0),"---")</f>
        <v>---</v>
      </c>
      <c r="J1453" s="61" t="str">
        <f>IFERROR(VLOOKUP($D1453&amp;"-"&amp;$E1453,IF($C$4="TEB0187_REV01",CALC_CONN_TEB0187_REV01!$F:$M,"???"),8,0),"---")</f>
        <v>---</v>
      </c>
      <c r="K1453" s="62" t="str">
        <f>IFERROR(VLOOKUP($D1453&amp;"-"&amp;$E1453,IF($C$4="TEB0187_REV01",CALC_CONN_TEB0187_REV01!$F:$N),9,0),"---")</f>
        <v>---</v>
      </c>
      <c r="L1453" s="59" t="str">
        <f>IFERROR(VLOOKUP(K1453,B2B!$H$3:$I$2000,2,0),"---")</f>
        <v>---</v>
      </c>
      <c r="M1453" s="59" t="str">
        <f>IFERROR(VLOOKUP(L1453,IF($M$4="TEI0187_REV01",RAW_m_TEI0187_REV01!$AD:$AH),5,0),"---")</f>
        <v>---</v>
      </c>
      <c r="N1453" s="59" t="str">
        <f>IFERROR(VLOOKUP(L1453,IF($M$4="TEI0187_REV01",RAW_m_TEI0187_REV01!$AE:$AJ),6,0),"---")</f>
        <v>---</v>
      </c>
      <c r="O1453" s="63" t="str">
        <f>IFERROR(VLOOKUP(L1453,IF($M$4="TEI0187_REV01",RAW_m_TEI0187_REV01!$AD:$AE),2,0),"---")</f>
        <v>---</v>
      </c>
      <c r="P1453" s="59" t="str">
        <f>IFERROR(VLOOKUP(O1453,IF($M$4="TEI0187_REV01",RAW_m_TEI0187_REV01!$AJ:$AK),2,0),"---")</f>
        <v>---</v>
      </c>
      <c r="Q1453" s="59" t="str">
        <f>IFERROR(VLOOKUP(L1453,IF($M$4="TEI0187_REV01",RAW_m_TEI0187_REV01!$AD:$AF),3,0),"---")</f>
        <v>---</v>
      </c>
      <c r="R1453" s="59" t="str">
        <f>IFERROR(VLOOKUP(O1453,IF($M$4="TEI0187_REV01",RAW_m_TEI0187_REV01!$AE:$AG),3,0),"---")</f>
        <v>---</v>
      </c>
      <c r="S1453" s="59" t="str">
        <f t="shared" si="47"/>
        <v>---</v>
      </c>
    </row>
    <row r="1454" spans="2:19" ht="15" customHeight="1" x14ac:dyDescent="0.25">
      <c r="B1454" s="59">
        <f t="shared" si="48"/>
        <v>1449</v>
      </c>
      <c r="C1454" s="60">
        <f>IFERROR(IF($C$4="TEB0187_REV01",CALC_CONN_TEB0187_REV01!U1454,),"---")</f>
        <v>0</v>
      </c>
      <c r="D1454" s="59">
        <f>IFERROR(IF($C$4="TEB0187_REV01",CALC_CONN_TEB0187_REV01!D1454,),"---")</f>
        <v>0</v>
      </c>
      <c r="E1454" s="59">
        <f>IFERROR(IF($C$4="TEB0187_REV01",CALC_CONN_TEB0187_REV01!E1454,),"---")</f>
        <v>0</v>
      </c>
      <c r="F1454" s="59" t="str">
        <f>IFERROR(IF(VLOOKUP($D1454&amp;"-"&amp;$E1454,IF($C$4="TEB0187_REV01",CALC_CONN_TEB0187_REV01!$F:$I),4,0)="--","---",IF($C$4="TEB0187_REV01",CALC_CONN_TEB0187_REV01!$G1454&amp; " --&gt; " &amp;CALC_CONN_TEB0187_REV01!$I1454&amp; " --&gt; ")),"---")</f>
        <v>---</v>
      </c>
      <c r="G1454" s="59" t="str">
        <f>IFERROR(IF(VLOOKUP($D1454&amp;"-"&amp;$E1454,IF($C$4="TEB0187_REV01",CALC_CONN_TEB0187_REV01!$F:$H),3,0)="--",VLOOKUP($D1454&amp;"-"&amp;$E1454,IF($C$4="TEB0187_REV01",CALC_CONN_TEB0187_REV01!$F:$H),2,0),VLOOKUP($D1454&amp;"-"&amp;$E1454,IF($C$4="TEB0187_REV01",CALC_CONN_TEB0187_REV01!$F:$H),3,0)),"---")</f>
        <v>---</v>
      </c>
      <c r="H1454" s="59" t="str">
        <f>IFERROR(VLOOKUP(G1454,IF($C$4="TEB0187_REV01",CALC_CONN_TEB0187_REV01!$G:$T),14,0),"---")</f>
        <v>---</v>
      </c>
      <c r="I1454" s="59" t="str">
        <f>IFERROR(VLOOKUP($D1454&amp;"-"&amp;$E1454,IF($C$4="TEB0187_REV01",CALC_CONN_TEB0187_REV01!$F:$K,"???"),6,0),"---")</f>
        <v>---</v>
      </c>
      <c r="J1454" s="61" t="str">
        <f>IFERROR(VLOOKUP($D1454&amp;"-"&amp;$E1454,IF($C$4="TEB0187_REV01",CALC_CONN_TEB0187_REV01!$F:$M,"???"),8,0),"---")</f>
        <v>---</v>
      </c>
      <c r="K1454" s="62" t="str">
        <f>IFERROR(VLOOKUP($D1454&amp;"-"&amp;$E1454,IF($C$4="TEB0187_REV01",CALC_CONN_TEB0187_REV01!$F:$N),9,0),"---")</f>
        <v>---</v>
      </c>
      <c r="L1454" s="59" t="str">
        <f>IFERROR(VLOOKUP(K1454,B2B!$H$3:$I$2000,2,0),"---")</f>
        <v>---</v>
      </c>
      <c r="M1454" s="59" t="str">
        <f>IFERROR(VLOOKUP(L1454,IF($M$4="TEI0187_REV01",RAW_m_TEI0187_REV01!$AD:$AH),5,0),"---")</f>
        <v>---</v>
      </c>
      <c r="N1454" s="59" t="str">
        <f>IFERROR(VLOOKUP(L1454,IF($M$4="TEI0187_REV01",RAW_m_TEI0187_REV01!$AE:$AJ),6,0),"---")</f>
        <v>---</v>
      </c>
      <c r="O1454" s="63" t="str">
        <f>IFERROR(VLOOKUP(L1454,IF($M$4="TEI0187_REV01",RAW_m_TEI0187_REV01!$AD:$AE),2,0),"---")</f>
        <v>---</v>
      </c>
      <c r="P1454" s="59" t="str">
        <f>IFERROR(VLOOKUP(O1454,IF($M$4="TEI0187_REV01",RAW_m_TEI0187_REV01!$AJ:$AK),2,0),"---")</f>
        <v>---</v>
      </c>
      <c r="Q1454" s="59" t="str">
        <f>IFERROR(VLOOKUP(L1454,IF($M$4="TEI0187_REV01",RAW_m_TEI0187_REV01!$AD:$AF),3,0),"---")</f>
        <v>---</v>
      </c>
      <c r="R1454" s="59" t="str">
        <f>IFERROR(VLOOKUP(O1454,IF($M$4="TEI0187_REV01",RAW_m_TEI0187_REV01!$AE:$AG),3,0),"---")</f>
        <v>---</v>
      </c>
      <c r="S1454" s="59" t="str">
        <f t="shared" si="47"/>
        <v>---</v>
      </c>
    </row>
    <row r="1455" spans="2:19" ht="15" customHeight="1" x14ac:dyDescent="0.25">
      <c r="B1455" s="59">
        <f t="shared" si="48"/>
        <v>1450</v>
      </c>
      <c r="C1455" s="60">
        <f>IFERROR(IF($C$4="TEB0187_REV01",CALC_CONN_TEB0187_REV01!U1455,),"---")</f>
        <v>0</v>
      </c>
      <c r="D1455" s="59">
        <f>IFERROR(IF($C$4="TEB0187_REV01",CALC_CONN_TEB0187_REV01!D1455,),"---")</f>
        <v>0</v>
      </c>
      <c r="E1455" s="59">
        <f>IFERROR(IF($C$4="TEB0187_REV01",CALC_CONN_TEB0187_REV01!E1455,),"---")</f>
        <v>0</v>
      </c>
      <c r="F1455" s="59" t="str">
        <f>IFERROR(IF(VLOOKUP($D1455&amp;"-"&amp;$E1455,IF($C$4="TEB0187_REV01",CALC_CONN_TEB0187_REV01!$F:$I),4,0)="--","---",IF($C$4="TEB0187_REV01",CALC_CONN_TEB0187_REV01!$G1455&amp; " --&gt; " &amp;CALC_CONN_TEB0187_REV01!$I1455&amp; " --&gt; ")),"---")</f>
        <v>---</v>
      </c>
      <c r="G1455" s="59" t="str">
        <f>IFERROR(IF(VLOOKUP($D1455&amp;"-"&amp;$E1455,IF($C$4="TEB0187_REV01",CALC_CONN_TEB0187_REV01!$F:$H),3,0)="--",VLOOKUP($D1455&amp;"-"&amp;$E1455,IF($C$4="TEB0187_REV01",CALC_CONN_TEB0187_REV01!$F:$H),2,0),VLOOKUP($D1455&amp;"-"&amp;$E1455,IF($C$4="TEB0187_REV01",CALC_CONN_TEB0187_REV01!$F:$H),3,0)),"---")</f>
        <v>---</v>
      </c>
      <c r="H1455" s="59" t="str">
        <f>IFERROR(VLOOKUP(G1455,IF($C$4="TEB0187_REV01",CALC_CONN_TEB0187_REV01!$G:$T),14,0),"---")</f>
        <v>---</v>
      </c>
      <c r="I1455" s="59" t="str">
        <f>IFERROR(VLOOKUP($D1455&amp;"-"&amp;$E1455,IF($C$4="TEB0187_REV01",CALC_CONN_TEB0187_REV01!$F:$K,"???"),6,0),"---")</f>
        <v>---</v>
      </c>
      <c r="J1455" s="61" t="str">
        <f>IFERROR(VLOOKUP($D1455&amp;"-"&amp;$E1455,IF($C$4="TEB0187_REV01",CALC_CONN_TEB0187_REV01!$F:$M,"???"),8,0),"---")</f>
        <v>---</v>
      </c>
      <c r="K1455" s="62" t="str">
        <f>IFERROR(VLOOKUP($D1455&amp;"-"&amp;$E1455,IF($C$4="TEB0187_REV01",CALC_CONN_TEB0187_REV01!$F:$N),9,0),"---")</f>
        <v>---</v>
      </c>
      <c r="L1455" s="59" t="str">
        <f>IFERROR(VLOOKUP(K1455,B2B!$H$3:$I$2000,2,0),"---")</f>
        <v>---</v>
      </c>
      <c r="M1455" s="59" t="str">
        <f>IFERROR(VLOOKUP(L1455,IF($M$4="TEI0187_REV01",RAW_m_TEI0187_REV01!$AD:$AH),5,0),"---")</f>
        <v>---</v>
      </c>
      <c r="N1455" s="59" t="str">
        <f>IFERROR(VLOOKUP(L1455,IF($M$4="TEI0187_REV01",RAW_m_TEI0187_REV01!$AE:$AJ),6,0),"---")</f>
        <v>---</v>
      </c>
      <c r="O1455" s="63" t="str">
        <f>IFERROR(VLOOKUP(L1455,IF($M$4="TEI0187_REV01",RAW_m_TEI0187_REV01!$AD:$AE),2,0),"---")</f>
        <v>---</v>
      </c>
      <c r="P1455" s="59" t="str">
        <f>IFERROR(VLOOKUP(O1455,IF($M$4="TEI0187_REV01",RAW_m_TEI0187_REV01!$AJ:$AK),2,0),"---")</f>
        <v>---</v>
      </c>
      <c r="Q1455" s="59" t="str">
        <f>IFERROR(VLOOKUP(L1455,IF($M$4="TEI0187_REV01",RAW_m_TEI0187_REV01!$AD:$AF),3,0),"---")</f>
        <v>---</v>
      </c>
      <c r="R1455" s="59" t="str">
        <f>IFERROR(VLOOKUP(O1455,IF($M$4="TEI0187_REV01",RAW_m_TEI0187_REV01!$AE:$AG),3,0),"---")</f>
        <v>---</v>
      </c>
      <c r="S1455" s="59" t="str">
        <f t="shared" si="47"/>
        <v>---</v>
      </c>
    </row>
    <row r="1456" spans="2:19" ht="15" customHeight="1" x14ac:dyDescent="0.25">
      <c r="B1456" s="59">
        <f t="shared" si="48"/>
        <v>1451</v>
      </c>
      <c r="C1456" s="60">
        <f>IFERROR(IF($C$4="TEB0187_REV01",CALC_CONN_TEB0187_REV01!U1456,),"---")</f>
        <v>0</v>
      </c>
      <c r="D1456" s="59">
        <f>IFERROR(IF($C$4="TEB0187_REV01",CALC_CONN_TEB0187_REV01!D1456,),"---")</f>
        <v>0</v>
      </c>
      <c r="E1456" s="59">
        <f>IFERROR(IF($C$4="TEB0187_REV01",CALC_CONN_TEB0187_REV01!E1456,),"---")</f>
        <v>0</v>
      </c>
      <c r="F1456" s="59" t="str">
        <f>IFERROR(IF(VLOOKUP($D1456&amp;"-"&amp;$E1456,IF($C$4="TEB0187_REV01",CALC_CONN_TEB0187_REV01!$F:$I),4,0)="--","---",IF($C$4="TEB0187_REV01",CALC_CONN_TEB0187_REV01!$G1456&amp; " --&gt; " &amp;CALC_CONN_TEB0187_REV01!$I1456&amp; " --&gt; ")),"---")</f>
        <v>---</v>
      </c>
      <c r="G1456" s="59" t="str">
        <f>IFERROR(IF(VLOOKUP($D1456&amp;"-"&amp;$E1456,IF($C$4="TEB0187_REV01",CALC_CONN_TEB0187_REV01!$F:$H),3,0)="--",VLOOKUP($D1456&amp;"-"&amp;$E1456,IF($C$4="TEB0187_REV01",CALC_CONN_TEB0187_REV01!$F:$H),2,0),VLOOKUP($D1456&amp;"-"&amp;$E1456,IF($C$4="TEB0187_REV01",CALC_CONN_TEB0187_REV01!$F:$H),3,0)),"---")</f>
        <v>---</v>
      </c>
      <c r="H1456" s="59" t="str">
        <f>IFERROR(VLOOKUP(G1456,IF($C$4="TEB0187_REV01",CALC_CONN_TEB0187_REV01!$G:$T),14,0),"---")</f>
        <v>---</v>
      </c>
      <c r="I1456" s="59" t="str">
        <f>IFERROR(VLOOKUP($D1456&amp;"-"&amp;$E1456,IF($C$4="TEB0187_REV01",CALC_CONN_TEB0187_REV01!$F:$K,"???"),6,0),"---")</f>
        <v>---</v>
      </c>
      <c r="J1456" s="61" t="str">
        <f>IFERROR(VLOOKUP($D1456&amp;"-"&amp;$E1456,IF($C$4="TEB0187_REV01",CALC_CONN_TEB0187_REV01!$F:$M,"???"),8,0),"---")</f>
        <v>---</v>
      </c>
      <c r="K1456" s="62" t="str">
        <f>IFERROR(VLOOKUP($D1456&amp;"-"&amp;$E1456,IF($C$4="TEB0187_REV01",CALC_CONN_TEB0187_REV01!$F:$N),9,0),"---")</f>
        <v>---</v>
      </c>
      <c r="L1456" s="59" t="str">
        <f>IFERROR(VLOOKUP(K1456,B2B!$H$3:$I$2000,2,0),"---")</f>
        <v>---</v>
      </c>
      <c r="M1456" s="59" t="str">
        <f>IFERROR(VLOOKUP(L1456,IF($M$4="TEI0187_REV01",RAW_m_TEI0187_REV01!$AD:$AH),5,0),"---")</f>
        <v>---</v>
      </c>
      <c r="N1456" s="59" t="str">
        <f>IFERROR(VLOOKUP(L1456,IF($M$4="TEI0187_REV01",RAW_m_TEI0187_REV01!$AE:$AJ),6,0),"---")</f>
        <v>---</v>
      </c>
      <c r="O1456" s="63" t="str">
        <f>IFERROR(VLOOKUP(L1456,IF($M$4="TEI0187_REV01",RAW_m_TEI0187_REV01!$AD:$AE),2,0),"---")</f>
        <v>---</v>
      </c>
      <c r="P1456" s="59" t="str">
        <f>IFERROR(VLOOKUP(O1456,IF($M$4="TEI0187_REV01",RAW_m_TEI0187_REV01!$AJ:$AK),2,0),"---")</f>
        <v>---</v>
      </c>
      <c r="Q1456" s="59" t="str">
        <f>IFERROR(VLOOKUP(L1456,IF($M$4="TEI0187_REV01",RAW_m_TEI0187_REV01!$AD:$AF),3,0),"---")</f>
        <v>---</v>
      </c>
      <c r="R1456" s="59" t="str">
        <f>IFERROR(VLOOKUP(O1456,IF($M$4="TEI0187_REV01",RAW_m_TEI0187_REV01!$AE:$AG),3,0),"---")</f>
        <v>---</v>
      </c>
      <c r="S1456" s="59" t="str">
        <f t="shared" si="47"/>
        <v>---</v>
      </c>
    </row>
    <row r="1457" spans="2:19" ht="15" customHeight="1" x14ac:dyDescent="0.25">
      <c r="B1457" s="59">
        <f t="shared" si="48"/>
        <v>1452</v>
      </c>
      <c r="C1457" s="60">
        <f>IFERROR(IF($C$4="TEB0187_REV01",CALC_CONN_TEB0187_REV01!U1457,),"---")</f>
        <v>0</v>
      </c>
      <c r="D1457" s="59">
        <f>IFERROR(IF($C$4="TEB0187_REV01",CALC_CONN_TEB0187_REV01!D1457,),"---")</f>
        <v>0</v>
      </c>
      <c r="E1457" s="59">
        <f>IFERROR(IF($C$4="TEB0187_REV01",CALC_CONN_TEB0187_REV01!E1457,),"---")</f>
        <v>0</v>
      </c>
      <c r="F1457" s="59" t="str">
        <f>IFERROR(IF(VLOOKUP($D1457&amp;"-"&amp;$E1457,IF($C$4="TEB0187_REV01",CALC_CONN_TEB0187_REV01!$F:$I),4,0)="--","---",IF($C$4="TEB0187_REV01",CALC_CONN_TEB0187_REV01!$G1457&amp; " --&gt; " &amp;CALC_CONN_TEB0187_REV01!$I1457&amp; " --&gt; ")),"---")</f>
        <v>---</v>
      </c>
      <c r="G1457" s="59" t="str">
        <f>IFERROR(IF(VLOOKUP($D1457&amp;"-"&amp;$E1457,IF($C$4="TEB0187_REV01",CALC_CONN_TEB0187_REV01!$F:$H),3,0)="--",VLOOKUP($D1457&amp;"-"&amp;$E1457,IF($C$4="TEB0187_REV01",CALC_CONN_TEB0187_REV01!$F:$H),2,0),VLOOKUP($D1457&amp;"-"&amp;$E1457,IF($C$4="TEB0187_REV01",CALC_CONN_TEB0187_REV01!$F:$H),3,0)),"---")</f>
        <v>---</v>
      </c>
      <c r="H1457" s="59" t="str">
        <f>IFERROR(VLOOKUP(G1457,IF($C$4="TEB0187_REV01",CALC_CONN_TEB0187_REV01!$G:$T),14,0),"---")</f>
        <v>---</v>
      </c>
      <c r="I1457" s="59" t="str">
        <f>IFERROR(VLOOKUP($D1457&amp;"-"&amp;$E1457,IF($C$4="TEB0187_REV01",CALC_CONN_TEB0187_REV01!$F:$K,"???"),6,0),"---")</f>
        <v>---</v>
      </c>
      <c r="J1457" s="61" t="str">
        <f>IFERROR(VLOOKUP($D1457&amp;"-"&amp;$E1457,IF($C$4="TEB0187_REV01",CALC_CONN_TEB0187_REV01!$F:$M,"???"),8,0),"---")</f>
        <v>---</v>
      </c>
      <c r="K1457" s="62" t="str">
        <f>IFERROR(VLOOKUP($D1457&amp;"-"&amp;$E1457,IF($C$4="TEB0187_REV01",CALC_CONN_TEB0187_REV01!$F:$N),9,0),"---")</f>
        <v>---</v>
      </c>
      <c r="L1457" s="59" t="str">
        <f>IFERROR(VLOOKUP(K1457,B2B!$H$3:$I$2000,2,0),"---")</f>
        <v>---</v>
      </c>
      <c r="M1457" s="59" t="str">
        <f>IFERROR(VLOOKUP(L1457,IF($M$4="TEI0187_REV01",RAW_m_TEI0187_REV01!$AD:$AH),5,0),"---")</f>
        <v>---</v>
      </c>
      <c r="N1457" s="59" t="str">
        <f>IFERROR(VLOOKUP(L1457,IF($M$4="TEI0187_REV01",RAW_m_TEI0187_REV01!$AE:$AJ),6,0),"---")</f>
        <v>---</v>
      </c>
      <c r="O1457" s="63" t="str">
        <f>IFERROR(VLOOKUP(L1457,IF($M$4="TEI0187_REV01",RAW_m_TEI0187_REV01!$AD:$AE),2,0),"---")</f>
        <v>---</v>
      </c>
      <c r="P1457" s="59" t="str">
        <f>IFERROR(VLOOKUP(O1457,IF($M$4="TEI0187_REV01",RAW_m_TEI0187_REV01!$AJ:$AK),2,0),"---")</f>
        <v>---</v>
      </c>
      <c r="Q1457" s="59" t="str">
        <f>IFERROR(VLOOKUP(L1457,IF($M$4="TEI0187_REV01",RAW_m_TEI0187_REV01!$AD:$AF),3,0),"---")</f>
        <v>---</v>
      </c>
      <c r="R1457" s="59" t="str">
        <f>IFERROR(VLOOKUP(O1457,IF($M$4="TEI0187_REV01",RAW_m_TEI0187_REV01!$AE:$AG),3,0),"---")</f>
        <v>---</v>
      </c>
      <c r="S1457" s="59" t="str">
        <f t="shared" si="47"/>
        <v>---</v>
      </c>
    </row>
    <row r="1458" spans="2:19" ht="15" customHeight="1" x14ac:dyDescent="0.25">
      <c r="B1458" s="59">
        <f t="shared" si="48"/>
        <v>1453</v>
      </c>
      <c r="C1458" s="60">
        <f>IFERROR(IF($C$4="TEB0187_REV01",CALC_CONN_TEB0187_REV01!U1458,),"---")</f>
        <v>0</v>
      </c>
      <c r="D1458" s="59">
        <f>IFERROR(IF($C$4="TEB0187_REV01",CALC_CONN_TEB0187_REV01!D1458,),"---")</f>
        <v>0</v>
      </c>
      <c r="E1458" s="59">
        <f>IFERROR(IF($C$4="TEB0187_REV01",CALC_CONN_TEB0187_REV01!E1458,),"---")</f>
        <v>0</v>
      </c>
      <c r="F1458" s="59" t="str">
        <f>IFERROR(IF(VLOOKUP($D1458&amp;"-"&amp;$E1458,IF($C$4="TEB0187_REV01",CALC_CONN_TEB0187_REV01!$F:$I),4,0)="--","---",IF($C$4="TEB0187_REV01",CALC_CONN_TEB0187_REV01!$G1458&amp; " --&gt; " &amp;CALC_CONN_TEB0187_REV01!$I1458&amp; " --&gt; ")),"---")</f>
        <v>---</v>
      </c>
      <c r="G1458" s="59" t="str">
        <f>IFERROR(IF(VLOOKUP($D1458&amp;"-"&amp;$E1458,IF($C$4="TEB0187_REV01",CALC_CONN_TEB0187_REV01!$F:$H),3,0)="--",VLOOKUP($D1458&amp;"-"&amp;$E1458,IF($C$4="TEB0187_REV01",CALC_CONN_TEB0187_REV01!$F:$H),2,0),VLOOKUP($D1458&amp;"-"&amp;$E1458,IF($C$4="TEB0187_REV01",CALC_CONN_TEB0187_REV01!$F:$H),3,0)),"---")</f>
        <v>---</v>
      </c>
      <c r="H1458" s="59" t="str">
        <f>IFERROR(VLOOKUP(G1458,IF($C$4="TEB0187_REV01",CALC_CONN_TEB0187_REV01!$G:$T),14,0),"---")</f>
        <v>---</v>
      </c>
      <c r="I1458" s="59" t="str">
        <f>IFERROR(VLOOKUP($D1458&amp;"-"&amp;$E1458,IF($C$4="TEB0187_REV01",CALC_CONN_TEB0187_REV01!$F:$K,"???"),6,0),"---")</f>
        <v>---</v>
      </c>
      <c r="J1458" s="61" t="str">
        <f>IFERROR(VLOOKUP($D1458&amp;"-"&amp;$E1458,IF($C$4="TEB0187_REV01",CALC_CONN_TEB0187_REV01!$F:$M,"???"),8,0),"---")</f>
        <v>---</v>
      </c>
      <c r="K1458" s="62" t="str">
        <f>IFERROR(VLOOKUP($D1458&amp;"-"&amp;$E1458,IF($C$4="TEB0187_REV01",CALC_CONN_TEB0187_REV01!$F:$N),9,0),"---")</f>
        <v>---</v>
      </c>
      <c r="L1458" s="59" t="str">
        <f>IFERROR(VLOOKUP(K1458,B2B!$H$3:$I$2000,2,0),"---")</f>
        <v>---</v>
      </c>
      <c r="M1458" s="59" t="str">
        <f>IFERROR(VLOOKUP(L1458,IF($M$4="TEI0187_REV01",RAW_m_TEI0187_REV01!$AD:$AH),5,0),"---")</f>
        <v>---</v>
      </c>
      <c r="N1458" s="59" t="str">
        <f>IFERROR(VLOOKUP(L1458,IF($M$4="TEI0187_REV01",RAW_m_TEI0187_REV01!$AE:$AJ),6,0),"---")</f>
        <v>---</v>
      </c>
      <c r="O1458" s="63" t="str">
        <f>IFERROR(VLOOKUP(L1458,IF($M$4="TEI0187_REV01",RAW_m_TEI0187_REV01!$AD:$AE),2,0),"---")</f>
        <v>---</v>
      </c>
      <c r="P1458" s="59" t="str">
        <f>IFERROR(VLOOKUP(O1458,IF($M$4="TEI0187_REV01",RAW_m_TEI0187_REV01!$AJ:$AK),2,0),"---")</f>
        <v>---</v>
      </c>
      <c r="Q1458" s="59" t="str">
        <f>IFERROR(VLOOKUP(L1458,IF($M$4="TEI0187_REV01",RAW_m_TEI0187_REV01!$AD:$AF),3,0),"---")</f>
        <v>---</v>
      </c>
      <c r="R1458" s="59" t="str">
        <f>IFERROR(VLOOKUP(O1458,IF($M$4="TEI0187_REV01",RAW_m_TEI0187_REV01!$AE:$AG),3,0),"---")</f>
        <v>---</v>
      </c>
      <c r="S1458" s="59" t="str">
        <f t="shared" si="47"/>
        <v>---</v>
      </c>
    </row>
    <row r="1459" spans="2:19" ht="15" customHeight="1" x14ac:dyDescent="0.25">
      <c r="B1459" s="59">
        <f t="shared" si="48"/>
        <v>1454</v>
      </c>
      <c r="C1459" s="60">
        <f>IFERROR(IF($C$4="TEB0187_REV01",CALC_CONN_TEB0187_REV01!U1459,),"---")</f>
        <v>0</v>
      </c>
      <c r="D1459" s="59">
        <f>IFERROR(IF($C$4="TEB0187_REV01",CALC_CONN_TEB0187_REV01!D1459,),"---")</f>
        <v>0</v>
      </c>
      <c r="E1459" s="59">
        <f>IFERROR(IF($C$4="TEB0187_REV01",CALC_CONN_TEB0187_REV01!E1459,),"---")</f>
        <v>0</v>
      </c>
      <c r="F1459" s="59" t="str">
        <f>IFERROR(IF(VLOOKUP($D1459&amp;"-"&amp;$E1459,IF($C$4="TEB0187_REV01",CALC_CONN_TEB0187_REV01!$F:$I),4,0)="--","---",IF($C$4="TEB0187_REV01",CALC_CONN_TEB0187_REV01!$G1459&amp; " --&gt; " &amp;CALC_CONN_TEB0187_REV01!$I1459&amp; " --&gt; ")),"---")</f>
        <v>---</v>
      </c>
      <c r="G1459" s="59" t="str">
        <f>IFERROR(IF(VLOOKUP($D1459&amp;"-"&amp;$E1459,IF($C$4="TEB0187_REV01",CALC_CONN_TEB0187_REV01!$F:$H),3,0)="--",VLOOKUP($D1459&amp;"-"&amp;$E1459,IF($C$4="TEB0187_REV01",CALC_CONN_TEB0187_REV01!$F:$H),2,0),VLOOKUP($D1459&amp;"-"&amp;$E1459,IF($C$4="TEB0187_REV01",CALC_CONN_TEB0187_REV01!$F:$H),3,0)),"---")</f>
        <v>---</v>
      </c>
      <c r="H1459" s="59" t="str">
        <f>IFERROR(VLOOKUP(G1459,IF($C$4="TEB0187_REV01",CALC_CONN_TEB0187_REV01!$G:$T),14,0),"---")</f>
        <v>---</v>
      </c>
      <c r="I1459" s="59" t="str">
        <f>IFERROR(VLOOKUP($D1459&amp;"-"&amp;$E1459,IF($C$4="TEB0187_REV01",CALC_CONN_TEB0187_REV01!$F:$K,"???"),6,0),"---")</f>
        <v>---</v>
      </c>
      <c r="J1459" s="61" t="str">
        <f>IFERROR(VLOOKUP($D1459&amp;"-"&amp;$E1459,IF($C$4="TEB0187_REV01",CALC_CONN_TEB0187_REV01!$F:$M,"???"),8,0),"---")</f>
        <v>---</v>
      </c>
      <c r="K1459" s="62" t="str">
        <f>IFERROR(VLOOKUP($D1459&amp;"-"&amp;$E1459,IF($C$4="TEB0187_REV01",CALC_CONN_TEB0187_REV01!$F:$N),9,0),"---")</f>
        <v>---</v>
      </c>
      <c r="L1459" s="59" t="str">
        <f>IFERROR(VLOOKUP(K1459,B2B!$H$3:$I$2000,2,0),"---")</f>
        <v>---</v>
      </c>
      <c r="M1459" s="59" t="str">
        <f>IFERROR(VLOOKUP(L1459,IF($M$4="TEI0187_REV01",RAW_m_TEI0187_REV01!$AD:$AH),5,0),"---")</f>
        <v>---</v>
      </c>
      <c r="N1459" s="59" t="str">
        <f>IFERROR(VLOOKUP(L1459,IF($M$4="TEI0187_REV01",RAW_m_TEI0187_REV01!$AE:$AJ),6,0),"---")</f>
        <v>---</v>
      </c>
      <c r="O1459" s="63" t="str">
        <f>IFERROR(VLOOKUP(L1459,IF($M$4="TEI0187_REV01",RAW_m_TEI0187_REV01!$AD:$AE),2,0),"---")</f>
        <v>---</v>
      </c>
      <c r="P1459" s="59" t="str">
        <f>IFERROR(VLOOKUP(O1459,IF($M$4="TEI0187_REV01",RAW_m_TEI0187_REV01!$AJ:$AK),2,0),"---")</f>
        <v>---</v>
      </c>
      <c r="Q1459" s="59" t="str">
        <f>IFERROR(VLOOKUP(L1459,IF($M$4="TEI0187_REV01",RAW_m_TEI0187_REV01!$AD:$AF),3,0),"---")</f>
        <v>---</v>
      </c>
      <c r="R1459" s="59" t="str">
        <f>IFERROR(VLOOKUP(O1459,IF($M$4="TEI0187_REV01",RAW_m_TEI0187_REV01!$AE:$AG),3,0),"---")</f>
        <v>---</v>
      </c>
      <c r="S1459" s="59" t="str">
        <f t="shared" si="47"/>
        <v>---</v>
      </c>
    </row>
    <row r="1460" spans="2:19" ht="15" customHeight="1" x14ac:dyDescent="0.25">
      <c r="B1460" s="59">
        <f t="shared" si="48"/>
        <v>1455</v>
      </c>
      <c r="C1460" s="60">
        <f>IFERROR(IF($C$4="TEB0187_REV01",CALC_CONN_TEB0187_REV01!U1460,),"---")</f>
        <v>0</v>
      </c>
      <c r="D1460" s="59">
        <f>IFERROR(IF($C$4="TEB0187_REV01",CALC_CONN_TEB0187_REV01!D1460,),"---")</f>
        <v>0</v>
      </c>
      <c r="E1460" s="59">
        <f>IFERROR(IF($C$4="TEB0187_REV01",CALC_CONN_TEB0187_REV01!E1460,),"---")</f>
        <v>0</v>
      </c>
      <c r="F1460" s="59" t="str">
        <f>IFERROR(IF(VLOOKUP($D1460&amp;"-"&amp;$E1460,IF($C$4="TEB0187_REV01",CALC_CONN_TEB0187_REV01!$F:$I),4,0)="--","---",IF($C$4="TEB0187_REV01",CALC_CONN_TEB0187_REV01!$G1460&amp; " --&gt; " &amp;CALC_CONN_TEB0187_REV01!$I1460&amp; " --&gt; ")),"---")</f>
        <v>---</v>
      </c>
      <c r="G1460" s="59" t="str">
        <f>IFERROR(IF(VLOOKUP($D1460&amp;"-"&amp;$E1460,IF($C$4="TEB0187_REV01",CALC_CONN_TEB0187_REV01!$F:$H),3,0)="--",VLOOKUP($D1460&amp;"-"&amp;$E1460,IF($C$4="TEB0187_REV01",CALC_CONN_TEB0187_REV01!$F:$H),2,0),VLOOKUP($D1460&amp;"-"&amp;$E1460,IF($C$4="TEB0187_REV01",CALC_CONN_TEB0187_REV01!$F:$H),3,0)),"---")</f>
        <v>---</v>
      </c>
      <c r="H1460" s="59" t="str">
        <f>IFERROR(VLOOKUP(G1460,IF($C$4="TEB0187_REV01",CALC_CONN_TEB0187_REV01!$G:$T),14,0),"---")</f>
        <v>---</v>
      </c>
      <c r="I1460" s="59" t="str">
        <f>IFERROR(VLOOKUP($D1460&amp;"-"&amp;$E1460,IF($C$4="TEB0187_REV01",CALC_CONN_TEB0187_REV01!$F:$K,"???"),6,0),"---")</f>
        <v>---</v>
      </c>
      <c r="J1460" s="61" t="str">
        <f>IFERROR(VLOOKUP($D1460&amp;"-"&amp;$E1460,IF($C$4="TEB0187_REV01",CALC_CONN_TEB0187_REV01!$F:$M,"???"),8,0),"---")</f>
        <v>---</v>
      </c>
      <c r="K1460" s="62" t="str">
        <f>IFERROR(VLOOKUP($D1460&amp;"-"&amp;$E1460,IF($C$4="TEB0187_REV01",CALC_CONN_TEB0187_REV01!$F:$N),9,0),"---")</f>
        <v>---</v>
      </c>
      <c r="L1460" s="59" t="str">
        <f>IFERROR(VLOOKUP(K1460,B2B!$H$3:$I$2000,2,0),"---")</f>
        <v>---</v>
      </c>
      <c r="M1460" s="59" t="str">
        <f>IFERROR(VLOOKUP(L1460,IF($M$4="TEI0187_REV01",RAW_m_TEI0187_REV01!$AD:$AH),5,0),"---")</f>
        <v>---</v>
      </c>
      <c r="N1460" s="59" t="str">
        <f>IFERROR(VLOOKUP(L1460,IF($M$4="TEI0187_REV01",RAW_m_TEI0187_REV01!$AE:$AJ),6,0),"---")</f>
        <v>---</v>
      </c>
      <c r="O1460" s="63" t="str">
        <f>IFERROR(VLOOKUP(L1460,IF($M$4="TEI0187_REV01",RAW_m_TEI0187_REV01!$AD:$AE),2,0),"---")</f>
        <v>---</v>
      </c>
      <c r="P1460" s="59" t="str">
        <f>IFERROR(VLOOKUP(O1460,IF($M$4="TEI0187_REV01",RAW_m_TEI0187_REV01!$AJ:$AK),2,0),"---")</f>
        <v>---</v>
      </c>
      <c r="Q1460" s="59" t="str">
        <f>IFERROR(VLOOKUP(L1460,IF($M$4="TEI0187_REV01",RAW_m_TEI0187_REV01!$AD:$AF),3,0),"---")</f>
        <v>---</v>
      </c>
      <c r="R1460" s="59" t="str">
        <f>IFERROR(VLOOKUP(O1460,IF($M$4="TEI0187_REV01",RAW_m_TEI0187_REV01!$AE:$AG),3,0),"---")</f>
        <v>---</v>
      </c>
      <c r="S1460" s="59" t="str">
        <f t="shared" si="47"/>
        <v>---</v>
      </c>
    </row>
    <row r="1461" spans="2:19" ht="15" customHeight="1" x14ac:dyDescent="0.25">
      <c r="B1461" s="59">
        <f t="shared" si="48"/>
        <v>1456</v>
      </c>
      <c r="C1461" s="60">
        <f>IFERROR(IF($C$4="TEB0187_REV01",CALC_CONN_TEB0187_REV01!U1461,),"---")</f>
        <v>0</v>
      </c>
      <c r="D1461" s="59">
        <f>IFERROR(IF($C$4="TEB0187_REV01",CALC_CONN_TEB0187_REV01!D1461,),"---")</f>
        <v>0</v>
      </c>
      <c r="E1461" s="59">
        <f>IFERROR(IF($C$4="TEB0187_REV01",CALC_CONN_TEB0187_REV01!E1461,),"---")</f>
        <v>0</v>
      </c>
      <c r="F1461" s="59" t="str">
        <f>IFERROR(IF(VLOOKUP($D1461&amp;"-"&amp;$E1461,IF($C$4="TEB0187_REV01",CALC_CONN_TEB0187_REV01!$F:$I),4,0)="--","---",IF($C$4="TEB0187_REV01",CALC_CONN_TEB0187_REV01!$G1461&amp; " --&gt; " &amp;CALC_CONN_TEB0187_REV01!$I1461&amp; " --&gt; ")),"---")</f>
        <v>---</v>
      </c>
      <c r="G1461" s="59" t="str">
        <f>IFERROR(IF(VLOOKUP($D1461&amp;"-"&amp;$E1461,IF($C$4="TEB0187_REV01",CALC_CONN_TEB0187_REV01!$F:$H),3,0)="--",VLOOKUP($D1461&amp;"-"&amp;$E1461,IF($C$4="TEB0187_REV01",CALC_CONN_TEB0187_REV01!$F:$H),2,0),VLOOKUP($D1461&amp;"-"&amp;$E1461,IF($C$4="TEB0187_REV01",CALC_CONN_TEB0187_REV01!$F:$H),3,0)),"---")</f>
        <v>---</v>
      </c>
      <c r="H1461" s="59" t="str">
        <f>IFERROR(VLOOKUP(G1461,IF($C$4="TEB0187_REV01",CALC_CONN_TEB0187_REV01!$G:$T),14,0),"---")</f>
        <v>---</v>
      </c>
      <c r="I1461" s="59" t="str">
        <f>IFERROR(VLOOKUP($D1461&amp;"-"&amp;$E1461,IF($C$4="TEB0187_REV01",CALC_CONN_TEB0187_REV01!$F:$K,"???"),6,0),"---")</f>
        <v>---</v>
      </c>
      <c r="J1461" s="61" t="str">
        <f>IFERROR(VLOOKUP($D1461&amp;"-"&amp;$E1461,IF($C$4="TEB0187_REV01",CALC_CONN_TEB0187_REV01!$F:$M,"???"),8,0),"---")</f>
        <v>---</v>
      </c>
      <c r="K1461" s="62" t="str">
        <f>IFERROR(VLOOKUP($D1461&amp;"-"&amp;$E1461,IF($C$4="TEB0187_REV01",CALC_CONN_TEB0187_REV01!$F:$N),9,0),"---")</f>
        <v>---</v>
      </c>
      <c r="L1461" s="59" t="str">
        <f>IFERROR(VLOOKUP(K1461,B2B!$H$3:$I$2000,2,0),"---")</f>
        <v>---</v>
      </c>
      <c r="M1461" s="59" t="str">
        <f>IFERROR(VLOOKUP(L1461,IF($M$4="TEI0187_REV01",RAW_m_TEI0187_REV01!$AD:$AH),5,0),"---")</f>
        <v>---</v>
      </c>
      <c r="N1461" s="59" t="str">
        <f>IFERROR(VLOOKUP(L1461,IF($M$4="TEI0187_REV01",RAW_m_TEI0187_REV01!$AE:$AJ),6,0),"---")</f>
        <v>---</v>
      </c>
      <c r="O1461" s="63" t="str">
        <f>IFERROR(VLOOKUP(L1461,IF($M$4="TEI0187_REV01",RAW_m_TEI0187_REV01!$AD:$AE),2,0),"---")</f>
        <v>---</v>
      </c>
      <c r="P1461" s="59" t="str">
        <f>IFERROR(VLOOKUP(O1461,IF($M$4="TEI0187_REV01",RAW_m_TEI0187_REV01!$AJ:$AK),2,0),"---")</f>
        <v>---</v>
      </c>
      <c r="Q1461" s="59" t="str">
        <f>IFERROR(VLOOKUP(L1461,IF($M$4="TEI0187_REV01",RAW_m_TEI0187_REV01!$AD:$AF),3,0),"---")</f>
        <v>---</v>
      </c>
      <c r="R1461" s="59" t="str">
        <f>IFERROR(VLOOKUP(O1461,IF($M$4="TEI0187_REV01",RAW_m_TEI0187_REV01!$AE:$AG),3,0),"---")</f>
        <v>---</v>
      </c>
      <c r="S1461" s="59" t="str">
        <f t="shared" si="47"/>
        <v>---</v>
      </c>
    </row>
    <row r="1462" spans="2:19" ht="15" customHeight="1" x14ac:dyDescent="0.25">
      <c r="B1462" s="59">
        <f t="shared" si="48"/>
        <v>1457</v>
      </c>
      <c r="C1462" s="60">
        <f>IFERROR(IF($C$4="TEB0187_REV01",CALC_CONN_TEB0187_REV01!U1462,),"---")</f>
        <v>0</v>
      </c>
      <c r="D1462" s="59">
        <f>IFERROR(IF($C$4="TEB0187_REV01",CALC_CONN_TEB0187_REV01!D1462,),"---")</f>
        <v>0</v>
      </c>
      <c r="E1462" s="59">
        <f>IFERROR(IF($C$4="TEB0187_REV01",CALC_CONN_TEB0187_REV01!E1462,),"---")</f>
        <v>0</v>
      </c>
      <c r="F1462" s="59" t="str">
        <f>IFERROR(IF(VLOOKUP($D1462&amp;"-"&amp;$E1462,IF($C$4="TEB0187_REV01",CALC_CONN_TEB0187_REV01!$F:$I),4,0)="--","---",IF($C$4="TEB0187_REV01",CALC_CONN_TEB0187_REV01!$G1462&amp; " --&gt; " &amp;CALC_CONN_TEB0187_REV01!$I1462&amp; " --&gt; ")),"---")</f>
        <v>---</v>
      </c>
      <c r="G1462" s="59" t="str">
        <f>IFERROR(IF(VLOOKUP($D1462&amp;"-"&amp;$E1462,IF($C$4="TEB0187_REV01",CALC_CONN_TEB0187_REV01!$F:$H),3,0)="--",VLOOKUP($D1462&amp;"-"&amp;$E1462,IF($C$4="TEB0187_REV01",CALC_CONN_TEB0187_REV01!$F:$H),2,0),VLOOKUP($D1462&amp;"-"&amp;$E1462,IF($C$4="TEB0187_REV01",CALC_CONN_TEB0187_REV01!$F:$H),3,0)),"---")</f>
        <v>---</v>
      </c>
      <c r="H1462" s="59" t="str">
        <f>IFERROR(VLOOKUP(G1462,IF($C$4="TEB0187_REV01",CALC_CONN_TEB0187_REV01!$G:$T),14,0),"---")</f>
        <v>---</v>
      </c>
      <c r="I1462" s="59" t="str">
        <f>IFERROR(VLOOKUP($D1462&amp;"-"&amp;$E1462,IF($C$4="TEB0187_REV01",CALC_CONN_TEB0187_REV01!$F:$K,"???"),6,0),"---")</f>
        <v>---</v>
      </c>
      <c r="J1462" s="61" t="str">
        <f>IFERROR(VLOOKUP($D1462&amp;"-"&amp;$E1462,IF($C$4="TEB0187_REV01",CALC_CONN_TEB0187_REV01!$F:$M,"???"),8,0),"---")</f>
        <v>---</v>
      </c>
      <c r="K1462" s="62" t="str">
        <f>IFERROR(VLOOKUP($D1462&amp;"-"&amp;$E1462,IF($C$4="TEB0187_REV01",CALC_CONN_TEB0187_REV01!$F:$N),9,0),"---")</f>
        <v>---</v>
      </c>
      <c r="L1462" s="59" t="str">
        <f>IFERROR(VLOOKUP(K1462,B2B!$H$3:$I$2000,2,0),"---")</f>
        <v>---</v>
      </c>
      <c r="M1462" s="59" t="str">
        <f>IFERROR(VLOOKUP(L1462,IF($M$4="TEI0187_REV01",RAW_m_TEI0187_REV01!$AD:$AH),5,0),"---")</f>
        <v>---</v>
      </c>
      <c r="N1462" s="59" t="str">
        <f>IFERROR(VLOOKUP(L1462,IF($M$4="TEI0187_REV01",RAW_m_TEI0187_REV01!$AE:$AJ),6,0),"---")</f>
        <v>---</v>
      </c>
      <c r="O1462" s="63" t="str">
        <f>IFERROR(VLOOKUP(L1462,IF($M$4="TEI0187_REV01",RAW_m_TEI0187_REV01!$AD:$AE),2,0),"---")</f>
        <v>---</v>
      </c>
      <c r="P1462" s="59" t="str">
        <f>IFERROR(VLOOKUP(O1462,IF($M$4="TEI0187_REV01",RAW_m_TEI0187_REV01!$AJ:$AK),2,0),"---")</f>
        <v>---</v>
      </c>
      <c r="Q1462" s="59" t="str">
        <f>IFERROR(VLOOKUP(L1462,IF($M$4="TEI0187_REV01",RAW_m_TEI0187_REV01!$AD:$AF),3,0),"---")</f>
        <v>---</v>
      </c>
      <c r="R1462" s="59" t="str">
        <f>IFERROR(VLOOKUP(O1462,IF($M$4="TEI0187_REV01",RAW_m_TEI0187_REV01!$AE:$AG),3,0),"---")</f>
        <v>---</v>
      </c>
      <c r="S1462" s="59" t="str">
        <f t="shared" si="47"/>
        <v>---</v>
      </c>
    </row>
    <row r="1463" spans="2:19" ht="15" customHeight="1" x14ac:dyDescent="0.25">
      <c r="B1463" s="59">
        <f t="shared" si="48"/>
        <v>1458</v>
      </c>
      <c r="C1463" s="60">
        <f>IFERROR(IF($C$4="TEB0187_REV01",CALC_CONN_TEB0187_REV01!U1463,),"---")</f>
        <v>0</v>
      </c>
      <c r="D1463" s="59">
        <f>IFERROR(IF($C$4="TEB0187_REV01",CALC_CONN_TEB0187_REV01!D1463,),"---")</f>
        <v>0</v>
      </c>
      <c r="E1463" s="59">
        <f>IFERROR(IF($C$4="TEB0187_REV01",CALC_CONN_TEB0187_REV01!E1463,),"---")</f>
        <v>0</v>
      </c>
      <c r="F1463" s="59" t="str">
        <f>IFERROR(IF(VLOOKUP($D1463&amp;"-"&amp;$E1463,IF($C$4="TEB0187_REV01",CALC_CONN_TEB0187_REV01!$F:$I),4,0)="--","---",IF($C$4="TEB0187_REV01",CALC_CONN_TEB0187_REV01!$G1463&amp; " --&gt; " &amp;CALC_CONN_TEB0187_REV01!$I1463&amp; " --&gt; ")),"---")</f>
        <v>---</v>
      </c>
      <c r="G1463" s="59" t="str">
        <f>IFERROR(IF(VLOOKUP($D1463&amp;"-"&amp;$E1463,IF($C$4="TEB0187_REV01",CALC_CONN_TEB0187_REV01!$F:$H),3,0)="--",VLOOKUP($D1463&amp;"-"&amp;$E1463,IF($C$4="TEB0187_REV01",CALC_CONN_TEB0187_REV01!$F:$H),2,0),VLOOKUP($D1463&amp;"-"&amp;$E1463,IF($C$4="TEB0187_REV01",CALC_CONN_TEB0187_REV01!$F:$H),3,0)),"---")</f>
        <v>---</v>
      </c>
      <c r="H1463" s="59" t="str">
        <f>IFERROR(VLOOKUP(G1463,IF($C$4="TEB0187_REV01",CALC_CONN_TEB0187_REV01!$G:$T),14,0),"---")</f>
        <v>---</v>
      </c>
      <c r="I1463" s="59" t="str">
        <f>IFERROR(VLOOKUP($D1463&amp;"-"&amp;$E1463,IF($C$4="TEB0187_REV01",CALC_CONN_TEB0187_REV01!$F:$K,"???"),6,0),"---")</f>
        <v>---</v>
      </c>
      <c r="J1463" s="61" t="str">
        <f>IFERROR(VLOOKUP($D1463&amp;"-"&amp;$E1463,IF($C$4="TEB0187_REV01",CALC_CONN_TEB0187_REV01!$F:$M,"???"),8,0),"---")</f>
        <v>---</v>
      </c>
      <c r="K1463" s="62" t="str">
        <f>IFERROR(VLOOKUP($D1463&amp;"-"&amp;$E1463,IF($C$4="TEB0187_REV01",CALC_CONN_TEB0187_REV01!$F:$N),9,0),"---")</f>
        <v>---</v>
      </c>
      <c r="L1463" s="59" t="str">
        <f>IFERROR(VLOOKUP(K1463,B2B!$H$3:$I$2000,2,0),"---")</f>
        <v>---</v>
      </c>
      <c r="M1463" s="59" t="str">
        <f>IFERROR(VLOOKUP(L1463,IF($M$4="TEI0187_REV01",RAW_m_TEI0187_REV01!$AD:$AH),5,0),"---")</f>
        <v>---</v>
      </c>
      <c r="N1463" s="59" t="str">
        <f>IFERROR(VLOOKUP(L1463,IF($M$4="TEI0187_REV01",RAW_m_TEI0187_REV01!$AE:$AJ),6,0),"---")</f>
        <v>---</v>
      </c>
      <c r="O1463" s="63" t="str">
        <f>IFERROR(VLOOKUP(L1463,IF($M$4="TEI0187_REV01",RAW_m_TEI0187_REV01!$AD:$AE),2,0),"---")</f>
        <v>---</v>
      </c>
      <c r="P1463" s="59" t="str">
        <f>IFERROR(VLOOKUP(O1463,IF($M$4="TEI0187_REV01",RAW_m_TEI0187_REV01!$AJ:$AK),2,0),"---")</f>
        <v>---</v>
      </c>
      <c r="Q1463" s="59" t="str">
        <f>IFERROR(VLOOKUP(L1463,IF($M$4="TEI0187_REV01",RAW_m_TEI0187_REV01!$AD:$AF),3,0),"---")</f>
        <v>---</v>
      </c>
      <c r="R1463" s="59" t="str">
        <f>IFERROR(VLOOKUP(O1463,IF($M$4="TEI0187_REV01",RAW_m_TEI0187_REV01!$AE:$AG),3,0),"---")</f>
        <v>---</v>
      </c>
      <c r="S1463" s="59" t="str">
        <f t="shared" si="47"/>
        <v>---</v>
      </c>
    </row>
    <row r="1464" spans="2:19" ht="15" customHeight="1" x14ac:dyDescent="0.25">
      <c r="B1464" s="59">
        <f t="shared" si="48"/>
        <v>1459</v>
      </c>
      <c r="C1464" s="60">
        <f>IFERROR(IF($C$4="TEB0187_REV01",CALC_CONN_TEB0187_REV01!U1464,),"---")</f>
        <v>0</v>
      </c>
      <c r="D1464" s="59">
        <f>IFERROR(IF($C$4="TEB0187_REV01",CALC_CONN_TEB0187_REV01!D1464,),"---")</f>
        <v>0</v>
      </c>
      <c r="E1464" s="59">
        <f>IFERROR(IF($C$4="TEB0187_REV01",CALC_CONN_TEB0187_REV01!E1464,),"---")</f>
        <v>0</v>
      </c>
      <c r="F1464" s="59" t="str">
        <f>IFERROR(IF(VLOOKUP($D1464&amp;"-"&amp;$E1464,IF($C$4="TEB0187_REV01",CALC_CONN_TEB0187_REV01!$F:$I),4,0)="--","---",IF($C$4="TEB0187_REV01",CALC_CONN_TEB0187_REV01!$G1464&amp; " --&gt; " &amp;CALC_CONN_TEB0187_REV01!$I1464&amp; " --&gt; ")),"---")</f>
        <v>---</v>
      </c>
      <c r="G1464" s="59" t="str">
        <f>IFERROR(IF(VLOOKUP($D1464&amp;"-"&amp;$E1464,IF($C$4="TEB0187_REV01",CALC_CONN_TEB0187_REV01!$F:$H),3,0)="--",VLOOKUP($D1464&amp;"-"&amp;$E1464,IF($C$4="TEB0187_REV01",CALC_CONN_TEB0187_REV01!$F:$H),2,0),VLOOKUP($D1464&amp;"-"&amp;$E1464,IF($C$4="TEB0187_REV01",CALC_CONN_TEB0187_REV01!$F:$H),3,0)),"---")</f>
        <v>---</v>
      </c>
      <c r="H1464" s="59" t="str">
        <f>IFERROR(VLOOKUP(G1464,IF($C$4="TEB0187_REV01",CALC_CONN_TEB0187_REV01!$G:$T),14,0),"---")</f>
        <v>---</v>
      </c>
      <c r="I1464" s="59" t="str">
        <f>IFERROR(VLOOKUP($D1464&amp;"-"&amp;$E1464,IF($C$4="TEB0187_REV01",CALC_CONN_TEB0187_REV01!$F:$K,"???"),6,0),"---")</f>
        <v>---</v>
      </c>
      <c r="J1464" s="61" t="str">
        <f>IFERROR(VLOOKUP($D1464&amp;"-"&amp;$E1464,IF($C$4="TEB0187_REV01",CALC_CONN_TEB0187_REV01!$F:$M,"???"),8,0),"---")</f>
        <v>---</v>
      </c>
      <c r="K1464" s="62" t="str">
        <f>IFERROR(VLOOKUP($D1464&amp;"-"&amp;$E1464,IF($C$4="TEB0187_REV01",CALC_CONN_TEB0187_REV01!$F:$N),9,0),"---")</f>
        <v>---</v>
      </c>
      <c r="L1464" s="59" t="str">
        <f>IFERROR(VLOOKUP(K1464,B2B!$H$3:$I$2000,2,0),"---")</f>
        <v>---</v>
      </c>
      <c r="M1464" s="59" t="str">
        <f>IFERROR(VLOOKUP(L1464,IF($M$4="TEI0187_REV01",RAW_m_TEI0187_REV01!$AD:$AH),5,0),"---")</f>
        <v>---</v>
      </c>
      <c r="N1464" s="59" t="str">
        <f>IFERROR(VLOOKUP(L1464,IF($M$4="TEI0187_REV01",RAW_m_TEI0187_REV01!$AE:$AJ),6,0),"---")</f>
        <v>---</v>
      </c>
      <c r="O1464" s="63" t="str">
        <f>IFERROR(VLOOKUP(L1464,IF($M$4="TEI0187_REV01",RAW_m_TEI0187_REV01!$AD:$AE),2,0),"---")</f>
        <v>---</v>
      </c>
      <c r="P1464" s="59" t="str">
        <f>IFERROR(VLOOKUP(O1464,IF($M$4="TEI0187_REV01",RAW_m_TEI0187_REV01!$AJ:$AK),2,0),"---")</f>
        <v>---</v>
      </c>
      <c r="Q1464" s="59" t="str">
        <f>IFERROR(VLOOKUP(L1464,IF($M$4="TEI0187_REV01",RAW_m_TEI0187_REV01!$AD:$AF),3,0),"---")</f>
        <v>---</v>
      </c>
      <c r="R1464" s="59" t="str">
        <f>IFERROR(VLOOKUP(O1464,IF($M$4="TEI0187_REV01",RAW_m_TEI0187_REV01!$AE:$AG),3,0),"---")</f>
        <v>---</v>
      </c>
      <c r="S1464" s="59" t="str">
        <f t="shared" si="47"/>
        <v>---</v>
      </c>
    </row>
    <row r="1465" spans="2:19" ht="15" customHeight="1" x14ac:dyDescent="0.25">
      <c r="B1465" s="59">
        <f t="shared" si="48"/>
        <v>1460</v>
      </c>
      <c r="C1465" s="60">
        <f>IFERROR(IF($C$4="TEB0187_REV01",CALC_CONN_TEB0187_REV01!U1465,),"---")</f>
        <v>0</v>
      </c>
      <c r="D1465" s="59">
        <f>IFERROR(IF($C$4="TEB0187_REV01",CALC_CONN_TEB0187_REV01!D1465,),"---")</f>
        <v>0</v>
      </c>
      <c r="E1465" s="59">
        <f>IFERROR(IF($C$4="TEB0187_REV01",CALC_CONN_TEB0187_REV01!E1465,),"---")</f>
        <v>0</v>
      </c>
      <c r="F1465" s="59" t="str">
        <f>IFERROR(IF(VLOOKUP($D1465&amp;"-"&amp;$E1465,IF($C$4="TEB0187_REV01",CALC_CONN_TEB0187_REV01!$F:$I),4,0)="--","---",IF($C$4="TEB0187_REV01",CALC_CONN_TEB0187_REV01!$G1465&amp; " --&gt; " &amp;CALC_CONN_TEB0187_REV01!$I1465&amp; " --&gt; ")),"---")</f>
        <v>---</v>
      </c>
      <c r="G1465" s="59" t="str">
        <f>IFERROR(IF(VLOOKUP($D1465&amp;"-"&amp;$E1465,IF($C$4="TEB0187_REV01",CALC_CONN_TEB0187_REV01!$F:$H),3,0)="--",VLOOKUP($D1465&amp;"-"&amp;$E1465,IF($C$4="TEB0187_REV01",CALC_CONN_TEB0187_REV01!$F:$H),2,0),VLOOKUP($D1465&amp;"-"&amp;$E1465,IF($C$4="TEB0187_REV01",CALC_CONN_TEB0187_REV01!$F:$H),3,0)),"---")</f>
        <v>---</v>
      </c>
      <c r="H1465" s="59" t="str">
        <f>IFERROR(VLOOKUP(G1465,IF($C$4="TEB0187_REV01",CALC_CONN_TEB0187_REV01!$G:$T),14,0),"---")</f>
        <v>---</v>
      </c>
      <c r="I1465" s="59" t="str">
        <f>IFERROR(VLOOKUP($D1465&amp;"-"&amp;$E1465,IF($C$4="TEB0187_REV01",CALC_CONN_TEB0187_REV01!$F:$K,"???"),6,0),"---")</f>
        <v>---</v>
      </c>
      <c r="J1465" s="61" t="str">
        <f>IFERROR(VLOOKUP($D1465&amp;"-"&amp;$E1465,IF($C$4="TEB0187_REV01",CALC_CONN_TEB0187_REV01!$F:$M,"???"),8,0),"---")</f>
        <v>---</v>
      </c>
      <c r="K1465" s="62" t="str">
        <f>IFERROR(VLOOKUP($D1465&amp;"-"&amp;$E1465,IF($C$4="TEB0187_REV01",CALC_CONN_TEB0187_REV01!$F:$N),9,0),"---")</f>
        <v>---</v>
      </c>
      <c r="L1465" s="59" t="str">
        <f>IFERROR(VLOOKUP(K1465,B2B!$H$3:$I$2000,2,0),"---")</f>
        <v>---</v>
      </c>
      <c r="M1465" s="59" t="str">
        <f>IFERROR(VLOOKUP(L1465,IF($M$4="TEI0187_REV01",RAW_m_TEI0187_REV01!$AD:$AH),5,0),"---")</f>
        <v>---</v>
      </c>
      <c r="N1465" s="59" t="str">
        <f>IFERROR(VLOOKUP(L1465,IF($M$4="TEI0187_REV01",RAW_m_TEI0187_REV01!$AE:$AJ),6,0),"---")</f>
        <v>---</v>
      </c>
      <c r="O1465" s="63" t="str">
        <f>IFERROR(VLOOKUP(L1465,IF($M$4="TEI0187_REV01",RAW_m_TEI0187_REV01!$AD:$AE),2,0),"---")</f>
        <v>---</v>
      </c>
      <c r="P1465" s="59" t="str">
        <f>IFERROR(VLOOKUP(O1465,IF($M$4="TEI0187_REV01",RAW_m_TEI0187_REV01!$AJ:$AK),2,0),"---")</f>
        <v>---</v>
      </c>
      <c r="Q1465" s="59" t="str">
        <f>IFERROR(VLOOKUP(L1465,IF($M$4="TEI0187_REV01",RAW_m_TEI0187_REV01!$AD:$AF),3,0),"---")</f>
        <v>---</v>
      </c>
      <c r="R1465" s="59" t="str">
        <f>IFERROR(VLOOKUP(O1465,IF($M$4="TEI0187_REV01",RAW_m_TEI0187_REV01!$AE:$AG),3,0),"---")</f>
        <v>---</v>
      </c>
      <c r="S1465" s="59" t="str">
        <f t="shared" si="47"/>
        <v>---</v>
      </c>
    </row>
    <row r="1466" spans="2:19" ht="15" customHeight="1" x14ac:dyDescent="0.25">
      <c r="B1466" s="59">
        <f t="shared" si="48"/>
        <v>1461</v>
      </c>
      <c r="C1466" s="60">
        <f>IFERROR(IF($C$4="TEB0187_REV01",CALC_CONN_TEB0187_REV01!U1466,),"---")</f>
        <v>0</v>
      </c>
      <c r="D1466" s="59">
        <f>IFERROR(IF($C$4="TEB0187_REV01",CALC_CONN_TEB0187_REV01!D1466,),"---")</f>
        <v>0</v>
      </c>
      <c r="E1466" s="59">
        <f>IFERROR(IF($C$4="TEB0187_REV01",CALC_CONN_TEB0187_REV01!E1466,),"---")</f>
        <v>0</v>
      </c>
      <c r="F1466" s="59" t="str">
        <f>IFERROR(IF(VLOOKUP($D1466&amp;"-"&amp;$E1466,IF($C$4="TEB0187_REV01",CALC_CONN_TEB0187_REV01!$F:$I),4,0)="--","---",IF($C$4="TEB0187_REV01",CALC_CONN_TEB0187_REV01!$G1466&amp; " --&gt; " &amp;CALC_CONN_TEB0187_REV01!$I1466&amp; " --&gt; ")),"---")</f>
        <v>---</v>
      </c>
      <c r="G1466" s="59" t="str">
        <f>IFERROR(IF(VLOOKUP($D1466&amp;"-"&amp;$E1466,IF($C$4="TEB0187_REV01",CALC_CONN_TEB0187_REV01!$F:$H),3,0)="--",VLOOKUP($D1466&amp;"-"&amp;$E1466,IF($C$4="TEB0187_REV01",CALC_CONN_TEB0187_REV01!$F:$H),2,0),VLOOKUP($D1466&amp;"-"&amp;$E1466,IF($C$4="TEB0187_REV01",CALC_CONN_TEB0187_REV01!$F:$H),3,0)),"---")</f>
        <v>---</v>
      </c>
      <c r="H1466" s="59" t="str">
        <f>IFERROR(VLOOKUP(G1466,IF($C$4="TEB0187_REV01",CALC_CONN_TEB0187_REV01!$G:$T),14,0),"---")</f>
        <v>---</v>
      </c>
      <c r="I1466" s="59" t="str">
        <f>IFERROR(VLOOKUP($D1466&amp;"-"&amp;$E1466,IF($C$4="TEB0187_REV01",CALC_CONN_TEB0187_REV01!$F:$K,"???"),6,0),"---")</f>
        <v>---</v>
      </c>
      <c r="J1466" s="61" t="str">
        <f>IFERROR(VLOOKUP($D1466&amp;"-"&amp;$E1466,IF($C$4="TEB0187_REV01",CALC_CONN_TEB0187_REV01!$F:$M,"???"),8,0),"---")</f>
        <v>---</v>
      </c>
      <c r="K1466" s="62" t="str">
        <f>IFERROR(VLOOKUP($D1466&amp;"-"&amp;$E1466,IF($C$4="TEB0187_REV01",CALC_CONN_TEB0187_REV01!$F:$N),9,0),"---")</f>
        <v>---</v>
      </c>
      <c r="L1466" s="59" t="str">
        <f>IFERROR(VLOOKUP(K1466,B2B!$H$3:$I$2000,2,0),"---")</f>
        <v>---</v>
      </c>
      <c r="M1466" s="59" t="str">
        <f>IFERROR(VLOOKUP(L1466,IF($M$4="TEI0187_REV01",RAW_m_TEI0187_REV01!$AD:$AH),5,0),"---")</f>
        <v>---</v>
      </c>
      <c r="N1466" s="59" t="str">
        <f>IFERROR(VLOOKUP(L1466,IF($M$4="TEI0187_REV01",RAW_m_TEI0187_REV01!$AE:$AJ),6,0),"---")</f>
        <v>---</v>
      </c>
      <c r="O1466" s="63" t="str">
        <f>IFERROR(VLOOKUP(L1466,IF($M$4="TEI0187_REV01",RAW_m_TEI0187_REV01!$AD:$AE),2,0),"---")</f>
        <v>---</v>
      </c>
      <c r="P1466" s="59" t="str">
        <f>IFERROR(VLOOKUP(O1466,IF($M$4="TEI0187_REV01",RAW_m_TEI0187_REV01!$AJ:$AK),2,0),"---")</f>
        <v>---</v>
      </c>
      <c r="Q1466" s="59" t="str">
        <f>IFERROR(VLOOKUP(L1466,IF($M$4="TEI0187_REV01",RAW_m_TEI0187_REV01!$AD:$AF),3,0),"---")</f>
        <v>---</v>
      </c>
      <c r="R1466" s="59" t="str">
        <f>IFERROR(VLOOKUP(O1466,IF($M$4="TEI0187_REV01",RAW_m_TEI0187_REV01!$AE:$AG),3,0),"---")</f>
        <v>---</v>
      </c>
      <c r="S1466" s="59" t="str">
        <f t="shared" si="47"/>
        <v>---</v>
      </c>
    </row>
    <row r="1467" spans="2:19" ht="15" customHeight="1" x14ac:dyDescent="0.25">
      <c r="B1467" s="59">
        <f t="shared" si="48"/>
        <v>1462</v>
      </c>
      <c r="C1467" s="60">
        <f>IFERROR(IF($C$4="TEB0187_REV01",CALC_CONN_TEB0187_REV01!U1467,),"---")</f>
        <v>0</v>
      </c>
      <c r="D1467" s="59">
        <f>IFERROR(IF($C$4="TEB0187_REV01",CALC_CONN_TEB0187_REV01!D1467,),"---")</f>
        <v>0</v>
      </c>
      <c r="E1467" s="59">
        <f>IFERROR(IF($C$4="TEB0187_REV01",CALC_CONN_TEB0187_REV01!E1467,),"---")</f>
        <v>0</v>
      </c>
      <c r="F1467" s="59" t="str">
        <f>IFERROR(IF(VLOOKUP($D1467&amp;"-"&amp;$E1467,IF($C$4="TEB0187_REV01",CALC_CONN_TEB0187_REV01!$F:$I),4,0)="--","---",IF($C$4="TEB0187_REV01",CALC_CONN_TEB0187_REV01!$G1467&amp; " --&gt; " &amp;CALC_CONN_TEB0187_REV01!$I1467&amp; " --&gt; ")),"---")</f>
        <v>---</v>
      </c>
      <c r="G1467" s="59" t="str">
        <f>IFERROR(IF(VLOOKUP($D1467&amp;"-"&amp;$E1467,IF($C$4="TEB0187_REV01",CALC_CONN_TEB0187_REV01!$F:$H),3,0)="--",VLOOKUP($D1467&amp;"-"&amp;$E1467,IF($C$4="TEB0187_REV01",CALC_CONN_TEB0187_REV01!$F:$H),2,0),VLOOKUP($D1467&amp;"-"&amp;$E1467,IF($C$4="TEB0187_REV01",CALC_CONN_TEB0187_REV01!$F:$H),3,0)),"---")</f>
        <v>---</v>
      </c>
      <c r="H1467" s="59" t="str">
        <f>IFERROR(VLOOKUP(G1467,IF($C$4="TEB0187_REV01",CALC_CONN_TEB0187_REV01!$G:$T),14,0),"---")</f>
        <v>---</v>
      </c>
      <c r="I1467" s="59" t="str">
        <f>IFERROR(VLOOKUP($D1467&amp;"-"&amp;$E1467,IF($C$4="TEB0187_REV01",CALC_CONN_TEB0187_REV01!$F:$K,"???"),6,0),"---")</f>
        <v>---</v>
      </c>
      <c r="J1467" s="61" t="str">
        <f>IFERROR(VLOOKUP($D1467&amp;"-"&amp;$E1467,IF($C$4="TEB0187_REV01",CALC_CONN_TEB0187_REV01!$F:$M,"???"),8,0),"---")</f>
        <v>---</v>
      </c>
      <c r="K1467" s="62" t="str">
        <f>IFERROR(VLOOKUP($D1467&amp;"-"&amp;$E1467,IF($C$4="TEB0187_REV01",CALC_CONN_TEB0187_REV01!$F:$N),9,0),"---")</f>
        <v>---</v>
      </c>
      <c r="L1467" s="59" t="str">
        <f>IFERROR(VLOOKUP(K1467,B2B!$H$3:$I$2000,2,0),"---")</f>
        <v>---</v>
      </c>
      <c r="M1467" s="59" t="str">
        <f>IFERROR(VLOOKUP(L1467,IF($M$4="TEI0187_REV01",RAW_m_TEI0187_REV01!$AD:$AH),5,0),"---")</f>
        <v>---</v>
      </c>
      <c r="N1467" s="59" t="str">
        <f>IFERROR(VLOOKUP(L1467,IF($M$4="TEI0187_REV01",RAW_m_TEI0187_REV01!$AE:$AJ),6,0),"---")</f>
        <v>---</v>
      </c>
      <c r="O1467" s="63" t="str">
        <f>IFERROR(VLOOKUP(L1467,IF($M$4="TEI0187_REV01",RAW_m_TEI0187_REV01!$AD:$AE),2,0),"---")</f>
        <v>---</v>
      </c>
      <c r="P1467" s="59" t="str">
        <f>IFERROR(VLOOKUP(O1467,IF($M$4="TEI0187_REV01",RAW_m_TEI0187_REV01!$AJ:$AK),2,0),"---")</f>
        <v>---</v>
      </c>
      <c r="Q1467" s="59" t="str">
        <f>IFERROR(VLOOKUP(L1467,IF($M$4="TEI0187_REV01",RAW_m_TEI0187_REV01!$AD:$AF),3,0),"---")</f>
        <v>---</v>
      </c>
      <c r="R1467" s="59" t="str">
        <f>IFERROR(VLOOKUP(O1467,IF($M$4="TEI0187_REV01",RAW_m_TEI0187_REV01!$AE:$AG),3,0),"---")</f>
        <v>---</v>
      </c>
      <c r="S1467" s="59" t="str">
        <f t="shared" si="47"/>
        <v>---</v>
      </c>
    </row>
    <row r="1468" spans="2:19" ht="15" customHeight="1" x14ac:dyDescent="0.25">
      <c r="B1468" s="59">
        <f t="shared" si="48"/>
        <v>1463</v>
      </c>
      <c r="C1468" s="60">
        <f>IFERROR(IF($C$4="TEB0187_REV01",CALC_CONN_TEB0187_REV01!U1468,),"---")</f>
        <v>0</v>
      </c>
      <c r="D1468" s="59">
        <f>IFERROR(IF($C$4="TEB0187_REV01",CALC_CONN_TEB0187_REV01!D1468,),"---")</f>
        <v>0</v>
      </c>
      <c r="E1468" s="59">
        <f>IFERROR(IF($C$4="TEB0187_REV01",CALC_CONN_TEB0187_REV01!E1468,),"---")</f>
        <v>0</v>
      </c>
      <c r="F1468" s="59" t="str">
        <f>IFERROR(IF(VLOOKUP($D1468&amp;"-"&amp;$E1468,IF($C$4="TEB0187_REV01",CALC_CONN_TEB0187_REV01!$F:$I),4,0)="--","---",IF($C$4="TEB0187_REV01",CALC_CONN_TEB0187_REV01!$G1468&amp; " --&gt; " &amp;CALC_CONN_TEB0187_REV01!$I1468&amp; " --&gt; ")),"---")</f>
        <v>---</v>
      </c>
      <c r="G1468" s="59" t="str">
        <f>IFERROR(IF(VLOOKUP($D1468&amp;"-"&amp;$E1468,IF($C$4="TEB0187_REV01",CALC_CONN_TEB0187_REV01!$F:$H),3,0)="--",VLOOKUP($D1468&amp;"-"&amp;$E1468,IF($C$4="TEB0187_REV01",CALC_CONN_TEB0187_REV01!$F:$H),2,0),VLOOKUP($D1468&amp;"-"&amp;$E1468,IF($C$4="TEB0187_REV01",CALC_CONN_TEB0187_REV01!$F:$H),3,0)),"---")</f>
        <v>---</v>
      </c>
      <c r="H1468" s="59" t="str">
        <f>IFERROR(VLOOKUP(G1468,IF($C$4="TEB0187_REV01",CALC_CONN_TEB0187_REV01!$G:$T),14,0),"---")</f>
        <v>---</v>
      </c>
      <c r="I1468" s="59" t="str">
        <f>IFERROR(VLOOKUP($D1468&amp;"-"&amp;$E1468,IF($C$4="TEB0187_REV01",CALC_CONN_TEB0187_REV01!$F:$K,"???"),6,0),"---")</f>
        <v>---</v>
      </c>
      <c r="J1468" s="61" t="str">
        <f>IFERROR(VLOOKUP($D1468&amp;"-"&amp;$E1468,IF($C$4="TEB0187_REV01",CALC_CONN_TEB0187_REV01!$F:$M,"???"),8,0),"---")</f>
        <v>---</v>
      </c>
      <c r="K1468" s="62" t="str">
        <f>IFERROR(VLOOKUP($D1468&amp;"-"&amp;$E1468,IF($C$4="TEB0187_REV01",CALC_CONN_TEB0187_REV01!$F:$N),9,0),"---")</f>
        <v>---</v>
      </c>
      <c r="L1468" s="59" t="str">
        <f>IFERROR(VLOOKUP(K1468,B2B!$H$3:$I$2000,2,0),"---")</f>
        <v>---</v>
      </c>
      <c r="M1468" s="59" t="str">
        <f>IFERROR(VLOOKUP(L1468,IF($M$4="TEI0187_REV01",RAW_m_TEI0187_REV01!$AD:$AH),5,0),"---")</f>
        <v>---</v>
      </c>
      <c r="N1468" s="59" t="str">
        <f>IFERROR(VLOOKUP(L1468,IF($M$4="TEI0187_REV01",RAW_m_TEI0187_REV01!$AE:$AJ),6,0),"---")</f>
        <v>---</v>
      </c>
      <c r="O1468" s="63" t="str">
        <f>IFERROR(VLOOKUP(L1468,IF($M$4="TEI0187_REV01",RAW_m_TEI0187_REV01!$AD:$AE),2,0),"---")</f>
        <v>---</v>
      </c>
      <c r="P1468" s="59" t="str">
        <f>IFERROR(VLOOKUP(O1468,IF($M$4="TEI0187_REV01",RAW_m_TEI0187_REV01!$AJ:$AK),2,0),"---")</f>
        <v>---</v>
      </c>
      <c r="Q1468" s="59" t="str">
        <f>IFERROR(VLOOKUP(L1468,IF($M$4="TEI0187_REV01",RAW_m_TEI0187_REV01!$AD:$AF),3,0),"---")</f>
        <v>---</v>
      </c>
      <c r="R1468" s="59" t="str">
        <f>IFERROR(VLOOKUP(O1468,IF($M$4="TEI0187_REV01",RAW_m_TEI0187_REV01!$AE:$AG),3,0),"---")</f>
        <v>---</v>
      </c>
      <c r="S1468" s="59" t="str">
        <f t="shared" si="47"/>
        <v>---</v>
      </c>
    </row>
    <row r="1469" spans="2:19" ht="15" customHeight="1" x14ac:dyDescent="0.25">
      <c r="B1469" s="59">
        <f t="shared" si="48"/>
        <v>1464</v>
      </c>
      <c r="C1469" s="60">
        <f>IFERROR(IF($C$4="TEB0187_REV01",CALC_CONN_TEB0187_REV01!U1469,),"---")</f>
        <v>0</v>
      </c>
      <c r="D1469" s="59">
        <f>IFERROR(IF($C$4="TEB0187_REV01",CALC_CONN_TEB0187_REV01!D1469,),"---")</f>
        <v>0</v>
      </c>
      <c r="E1469" s="59">
        <f>IFERROR(IF($C$4="TEB0187_REV01",CALC_CONN_TEB0187_REV01!E1469,),"---")</f>
        <v>0</v>
      </c>
      <c r="F1469" s="59" t="str">
        <f>IFERROR(IF(VLOOKUP($D1469&amp;"-"&amp;$E1469,IF($C$4="TEB0187_REV01",CALC_CONN_TEB0187_REV01!$F:$I),4,0)="--","---",IF($C$4="TEB0187_REV01",CALC_CONN_TEB0187_REV01!$G1469&amp; " --&gt; " &amp;CALC_CONN_TEB0187_REV01!$I1469&amp; " --&gt; ")),"---")</f>
        <v>---</v>
      </c>
      <c r="G1469" s="59" t="str">
        <f>IFERROR(IF(VLOOKUP($D1469&amp;"-"&amp;$E1469,IF($C$4="TEB0187_REV01",CALC_CONN_TEB0187_REV01!$F:$H),3,0)="--",VLOOKUP($D1469&amp;"-"&amp;$E1469,IF($C$4="TEB0187_REV01",CALC_CONN_TEB0187_REV01!$F:$H),2,0),VLOOKUP($D1469&amp;"-"&amp;$E1469,IF($C$4="TEB0187_REV01",CALC_CONN_TEB0187_REV01!$F:$H),3,0)),"---")</f>
        <v>---</v>
      </c>
      <c r="H1469" s="59" t="str">
        <f>IFERROR(VLOOKUP(G1469,IF($C$4="TEB0187_REV01",CALC_CONN_TEB0187_REV01!$G:$T),14,0),"---")</f>
        <v>---</v>
      </c>
      <c r="I1469" s="59" t="str">
        <f>IFERROR(VLOOKUP($D1469&amp;"-"&amp;$E1469,IF($C$4="TEB0187_REV01",CALC_CONN_TEB0187_REV01!$F:$K,"???"),6,0),"---")</f>
        <v>---</v>
      </c>
      <c r="J1469" s="61" t="str">
        <f>IFERROR(VLOOKUP($D1469&amp;"-"&amp;$E1469,IF($C$4="TEB0187_REV01",CALC_CONN_TEB0187_REV01!$F:$M,"???"),8,0),"---")</f>
        <v>---</v>
      </c>
      <c r="K1469" s="62" t="str">
        <f>IFERROR(VLOOKUP($D1469&amp;"-"&amp;$E1469,IF($C$4="TEB0187_REV01",CALC_CONN_TEB0187_REV01!$F:$N),9,0),"---")</f>
        <v>---</v>
      </c>
      <c r="L1469" s="59" t="str">
        <f>IFERROR(VLOOKUP(K1469,B2B!$H$3:$I$2000,2,0),"---")</f>
        <v>---</v>
      </c>
      <c r="M1469" s="59" t="str">
        <f>IFERROR(VLOOKUP(L1469,IF($M$4="TEI0187_REV01",RAW_m_TEI0187_REV01!$AD:$AH),5,0),"---")</f>
        <v>---</v>
      </c>
      <c r="N1469" s="59" t="str">
        <f>IFERROR(VLOOKUP(L1469,IF($M$4="TEI0187_REV01",RAW_m_TEI0187_REV01!$AE:$AJ),6,0),"---")</f>
        <v>---</v>
      </c>
      <c r="O1469" s="63" t="str">
        <f>IFERROR(VLOOKUP(L1469,IF($M$4="TEI0187_REV01",RAW_m_TEI0187_REV01!$AD:$AE),2,0),"---")</f>
        <v>---</v>
      </c>
      <c r="P1469" s="59" t="str">
        <f>IFERROR(VLOOKUP(O1469,IF($M$4="TEI0187_REV01",RAW_m_TEI0187_REV01!$AJ:$AK),2,0),"---")</f>
        <v>---</v>
      </c>
      <c r="Q1469" s="59" t="str">
        <f>IFERROR(VLOOKUP(L1469,IF($M$4="TEI0187_REV01",RAW_m_TEI0187_REV01!$AD:$AF),3,0),"---")</f>
        <v>---</v>
      </c>
      <c r="R1469" s="59" t="str">
        <f>IFERROR(VLOOKUP(O1469,IF($M$4="TEI0187_REV01",RAW_m_TEI0187_REV01!$AE:$AG),3,0),"---")</f>
        <v>---</v>
      </c>
      <c r="S1469" s="59" t="str">
        <f t="shared" si="47"/>
        <v>---</v>
      </c>
    </row>
    <row r="1470" spans="2:19" ht="15" customHeight="1" x14ac:dyDescent="0.25">
      <c r="B1470" s="59">
        <f t="shared" si="48"/>
        <v>1465</v>
      </c>
      <c r="C1470" s="60">
        <f>IFERROR(IF($C$4="TEB0187_REV01",CALC_CONN_TEB0187_REV01!U1470,),"---")</f>
        <v>0</v>
      </c>
      <c r="D1470" s="59">
        <f>IFERROR(IF($C$4="TEB0187_REV01",CALC_CONN_TEB0187_REV01!D1470,),"---")</f>
        <v>0</v>
      </c>
      <c r="E1470" s="59">
        <f>IFERROR(IF($C$4="TEB0187_REV01",CALC_CONN_TEB0187_REV01!E1470,),"---")</f>
        <v>0</v>
      </c>
      <c r="F1470" s="59" t="str">
        <f>IFERROR(IF(VLOOKUP($D1470&amp;"-"&amp;$E1470,IF($C$4="TEB0187_REV01",CALC_CONN_TEB0187_REV01!$F:$I),4,0)="--","---",IF($C$4="TEB0187_REV01",CALC_CONN_TEB0187_REV01!$G1470&amp; " --&gt; " &amp;CALC_CONN_TEB0187_REV01!$I1470&amp; " --&gt; ")),"---")</f>
        <v>---</v>
      </c>
      <c r="G1470" s="59" t="str">
        <f>IFERROR(IF(VLOOKUP($D1470&amp;"-"&amp;$E1470,IF($C$4="TEB0187_REV01",CALC_CONN_TEB0187_REV01!$F:$H),3,0)="--",VLOOKUP($D1470&amp;"-"&amp;$E1470,IF($C$4="TEB0187_REV01",CALC_CONN_TEB0187_REV01!$F:$H),2,0),VLOOKUP($D1470&amp;"-"&amp;$E1470,IF($C$4="TEB0187_REV01",CALC_CONN_TEB0187_REV01!$F:$H),3,0)),"---")</f>
        <v>---</v>
      </c>
      <c r="H1470" s="59" t="str">
        <f>IFERROR(VLOOKUP(G1470,IF($C$4="TEB0187_REV01",CALC_CONN_TEB0187_REV01!$G:$T),14,0),"---")</f>
        <v>---</v>
      </c>
      <c r="I1470" s="59" t="str">
        <f>IFERROR(VLOOKUP($D1470&amp;"-"&amp;$E1470,IF($C$4="TEB0187_REV01",CALC_CONN_TEB0187_REV01!$F:$K,"???"),6,0),"---")</f>
        <v>---</v>
      </c>
      <c r="J1470" s="61" t="str">
        <f>IFERROR(VLOOKUP($D1470&amp;"-"&amp;$E1470,IF($C$4="TEB0187_REV01",CALC_CONN_TEB0187_REV01!$F:$M,"???"),8,0),"---")</f>
        <v>---</v>
      </c>
      <c r="K1470" s="62" t="str">
        <f>IFERROR(VLOOKUP($D1470&amp;"-"&amp;$E1470,IF($C$4="TEB0187_REV01",CALC_CONN_TEB0187_REV01!$F:$N),9,0),"---")</f>
        <v>---</v>
      </c>
      <c r="L1470" s="59" t="str">
        <f>IFERROR(VLOOKUP(K1470,B2B!$H$3:$I$2000,2,0),"---")</f>
        <v>---</v>
      </c>
      <c r="M1470" s="59" t="str">
        <f>IFERROR(VLOOKUP(L1470,IF($M$4="TEI0187_REV01",RAW_m_TEI0187_REV01!$AD:$AH),5,0),"---")</f>
        <v>---</v>
      </c>
      <c r="N1470" s="59" t="str">
        <f>IFERROR(VLOOKUP(L1470,IF($M$4="TEI0187_REV01",RAW_m_TEI0187_REV01!$AE:$AJ),6,0),"---")</f>
        <v>---</v>
      </c>
      <c r="O1470" s="63" t="str">
        <f>IFERROR(VLOOKUP(L1470,IF($M$4="TEI0187_REV01",RAW_m_TEI0187_REV01!$AD:$AE),2,0),"---")</f>
        <v>---</v>
      </c>
      <c r="P1470" s="59" t="str">
        <f>IFERROR(VLOOKUP(O1470,IF($M$4="TEI0187_REV01",RAW_m_TEI0187_REV01!$AJ:$AK),2,0),"---")</f>
        <v>---</v>
      </c>
      <c r="Q1470" s="59" t="str">
        <f>IFERROR(VLOOKUP(L1470,IF($M$4="TEI0187_REV01",RAW_m_TEI0187_REV01!$AD:$AF),3,0),"---")</f>
        <v>---</v>
      </c>
      <c r="R1470" s="59" t="str">
        <f>IFERROR(VLOOKUP(O1470,IF($M$4="TEI0187_REV01",RAW_m_TEI0187_REV01!$AE:$AG),3,0),"---")</f>
        <v>---</v>
      </c>
      <c r="S1470" s="59" t="str">
        <f t="shared" si="47"/>
        <v>---</v>
      </c>
    </row>
    <row r="1471" spans="2:19" ht="15" customHeight="1" x14ac:dyDescent="0.25">
      <c r="B1471" s="59">
        <f t="shared" si="48"/>
        <v>1466</v>
      </c>
      <c r="C1471" s="60">
        <f>IFERROR(IF($C$4="TEB0187_REV01",CALC_CONN_TEB0187_REV01!U1471,),"---")</f>
        <v>0</v>
      </c>
      <c r="D1471" s="59">
        <f>IFERROR(IF($C$4="TEB0187_REV01",CALC_CONN_TEB0187_REV01!D1471,),"---")</f>
        <v>0</v>
      </c>
      <c r="E1471" s="59">
        <f>IFERROR(IF($C$4="TEB0187_REV01",CALC_CONN_TEB0187_REV01!E1471,),"---")</f>
        <v>0</v>
      </c>
      <c r="F1471" s="59" t="str">
        <f>IFERROR(IF(VLOOKUP($D1471&amp;"-"&amp;$E1471,IF($C$4="TEB0187_REV01",CALC_CONN_TEB0187_REV01!$F:$I),4,0)="--","---",IF($C$4="TEB0187_REV01",CALC_CONN_TEB0187_REV01!$G1471&amp; " --&gt; " &amp;CALC_CONN_TEB0187_REV01!$I1471&amp; " --&gt; ")),"---")</f>
        <v>---</v>
      </c>
      <c r="G1471" s="59" t="str">
        <f>IFERROR(IF(VLOOKUP($D1471&amp;"-"&amp;$E1471,IF($C$4="TEB0187_REV01",CALC_CONN_TEB0187_REV01!$F:$H),3,0)="--",VLOOKUP($D1471&amp;"-"&amp;$E1471,IF($C$4="TEB0187_REV01",CALC_CONN_TEB0187_REV01!$F:$H),2,0),VLOOKUP($D1471&amp;"-"&amp;$E1471,IF($C$4="TEB0187_REV01",CALC_CONN_TEB0187_REV01!$F:$H),3,0)),"---")</f>
        <v>---</v>
      </c>
      <c r="H1471" s="59" t="str">
        <f>IFERROR(VLOOKUP(G1471,IF($C$4="TEB0187_REV01",CALC_CONN_TEB0187_REV01!$G:$T),14,0),"---")</f>
        <v>---</v>
      </c>
      <c r="I1471" s="59" t="str">
        <f>IFERROR(VLOOKUP($D1471&amp;"-"&amp;$E1471,IF($C$4="TEB0187_REV01",CALC_CONN_TEB0187_REV01!$F:$K,"???"),6,0),"---")</f>
        <v>---</v>
      </c>
      <c r="J1471" s="61" t="str">
        <f>IFERROR(VLOOKUP($D1471&amp;"-"&amp;$E1471,IF($C$4="TEB0187_REV01",CALC_CONN_TEB0187_REV01!$F:$M,"???"),8,0),"---")</f>
        <v>---</v>
      </c>
      <c r="K1471" s="62" t="str">
        <f>IFERROR(VLOOKUP($D1471&amp;"-"&amp;$E1471,IF($C$4="TEB0187_REV01",CALC_CONN_TEB0187_REV01!$F:$N),9,0),"---")</f>
        <v>---</v>
      </c>
      <c r="L1471" s="59" t="str">
        <f>IFERROR(VLOOKUP(K1471,B2B!$H$3:$I$2000,2,0),"---")</f>
        <v>---</v>
      </c>
      <c r="M1471" s="59" t="str">
        <f>IFERROR(VLOOKUP(L1471,IF($M$4="TEI0187_REV01",RAW_m_TEI0187_REV01!$AD:$AH),5,0),"---")</f>
        <v>---</v>
      </c>
      <c r="N1471" s="59" t="str">
        <f>IFERROR(VLOOKUP(L1471,IF($M$4="TEI0187_REV01",RAW_m_TEI0187_REV01!$AE:$AJ),6,0),"---")</f>
        <v>---</v>
      </c>
      <c r="O1471" s="63" t="str">
        <f>IFERROR(VLOOKUP(L1471,IF($M$4="TEI0187_REV01",RAW_m_TEI0187_REV01!$AD:$AE),2,0),"---")</f>
        <v>---</v>
      </c>
      <c r="P1471" s="59" t="str">
        <f>IFERROR(VLOOKUP(O1471,IF($M$4="TEI0187_REV01",RAW_m_TEI0187_REV01!$AJ:$AK),2,0),"---")</f>
        <v>---</v>
      </c>
      <c r="Q1471" s="59" t="str">
        <f>IFERROR(VLOOKUP(L1471,IF($M$4="TEI0187_REV01",RAW_m_TEI0187_REV01!$AD:$AF),3,0),"---")</f>
        <v>---</v>
      </c>
      <c r="R1471" s="59" t="str">
        <f>IFERROR(VLOOKUP(O1471,IF($M$4="TEI0187_REV01",RAW_m_TEI0187_REV01!$AE:$AG),3,0),"---")</f>
        <v>---</v>
      </c>
      <c r="S1471" s="59" t="str">
        <f t="shared" si="47"/>
        <v>---</v>
      </c>
    </row>
    <row r="1472" spans="2:19" ht="15" customHeight="1" x14ac:dyDescent="0.25">
      <c r="B1472" s="59">
        <f t="shared" si="48"/>
        <v>1467</v>
      </c>
      <c r="C1472" s="60">
        <f>IFERROR(IF($C$4="TEB0187_REV01",CALC_CONN_TEB0187_REV01!U1472,),"---")</f>
        <v>0</v>
      </c>
      <c r="D1472" s="59">
        <f>IFERROR(IF($C$4="TEB0187_REV01",CALC_CONN_TEB0187_REV01!D1472,),"---")</f>
        <v>0</v>
      </c>
      <c r="E1472" s="59">
        <f>IFERROR(IF($C$4="TEB0187_REV01",CALC_CONN_TEB0187_REV01!E1472,),"---")</f>
        <v>0</v>
      </c>
      <c r="F1472" s="59" t="str">
        <f>IFERROR(IF(VLOOKUP($D1472&amp;"-"&amp;$E1472,IF($C$4="TEB0187_REV01",CALC_CONN_TEB0187_REV01!$F:$I),4,0)="--","---",IF($C$4="TEB0187_REV01",CALC_CONN_TEB0187_REV01!$G1472&amp; " --&gt; " &amp;CALC_CONN_TEB0187_REV01!$I1472&amp; " --&gt; ")),"---")</f>
        <v>---</v>
      </c>
      <c r="G1472" s="59" t="str">
        <f>IFERROR(IF(VLOOKUP($D1472&amp;"-"&amp;$E1472,IF($C$4="TEB0187_REV01",CALC_CONN_TEB0187_REV01!$F:$H),3,0)="--",VLOOKUP($D1472&amp;"-"&amp;$E1472,IF($C$4="TEB0187_REV01",CALC_CONN_TEB0187_REV01!$F:$H),2,0),VLOOKUP($D1472&amp;"-"&amp;$E1472,IF($C$4="TEB0187_REV01",CALC_CONN_TEB0187_REV01!$F:$H),3,0)),"---")</f>
        <v>---</v>
      </c>
      <c r="H1472" s="59" t="str">
        <f>IFERROR(VLOOKUP(G1472,IF($C$4="TEB0187_REV01",CALC_CONN_TEB0187_REV01!$G:$T),14,0),"---")</f>
        <v>---</v>
      </c>
      <c r="I1472" s="59" t="str">
        <f>IFERROR(VLOOKUP($D1472&amp;"-"&amp;$E1472,IF($C$4="TEB0187_REV01",CALC_CONN_TEB0187_REV01!$F:$K,"???"),6,0),"---")</f>
        <v>---</v>
      </c>
      <c r="J1472" s="61" t="str">
        <f>IFERROR(VLOOKUP($D1472&amp;"-"&amp;$E1472,IF($C$4="TEB0187_REV01",CALC_CONN_TEB0187_REV01!$F:$M,"???"),8,0),"---")</f>
        <v>---</v>
      </c>
      <c r="K1472" s="62" t="str">
        <f>IFERROR(VLOOKUP($D1472&amp;"-"&amp;$E1472,IF($C$4="TEB0187_REV01",CALC_CONN_TEB0187_REV01!$F:$N),9,0),"---")</f>
        <v>---</v>
      </c>
      <c r="L1472" s="59" t="str">
        <f>IFERROR(VLOOKUP(K1472,B2B!$H$3:$I$2000,2,0),"---")</f>
        <v>---</v>
      </c>
      <c r="M1472" s="59" t="str">
        <f>IFERROR(VLOOKUP(L1472,IF($M$4="TEI0187_REV01",RAW_m_TEI0187_REV01!$AD:$AH),5,0),"---")</f>
        <v>---</v>
      </c>
      <c r="N1472" s="59" t="str">
        <f>IFERROR(VLOOKUP(L1472,IF($M$4="TEI0187_REV01",RAW_m_TEI0187_REV01!$AE:$AJ),6,0),"---")</f>
        <v>---</v>
      </c>
      <c r="O1472" s="63" t="str">
        <f>IFERROR(VLOOKUP(L1472,IF($M$4="TEI0187_REV01",RAW_m_TEI0187_REV01!$AD:$AE),2,0),"---")</f>
        <v>---</v>
      </c>
      <c r="P1472" s="59" t="str">
        <f>IFERROR(VLOOKUP(O1472,IF($M$4="TEI0187_REV01",RAW_m_TEI0187_REV01!$AJ:$AK),2,0),"---")</f>
        <v>---</v>
      </c>
      <c r="Q1472" s="59" t="str">
        <f>IFERROR(VLOOKUP(L1472,IF($M$4="TEI0187_REV01",RAW_m_TEI0187_REV01!$AD:$AF),3,0),"---")</f>
        <v>---</v>
      </c>
      <c r="R1472" s="59" t="str">
        <f>IFERROR(VLOOKUP(O1472,IF($M$4="TEI0187_REV01",RAW_m_TEI0187_REV01!$AE:$AG),3,0),"---")</f>
        <v>---</v>
      </c>
      <c r="S1472" s="59" t="str">
        <f t="shared" si="47"/>
        <v>---</v>
      </c>
    </row>
    <row r="1473" spans="2:19" ht="15" customHeight="1" x14ac:dyDescent="0.25">
      <c r="B1473" s="59">
        <f t="shared" si="48"/>
        <v>1468</v>
      </c>
      <c r="C1473" s="60">
        <f>IFERROR(IF($C$4="TEB0187_REV01",CALC_CONN_TEB0187_REV01!U1473,),"---")</f>
        <v>0</v>
      </c>
      <c r="D1473" s="59">
        <f>IFERROR(IF($C$4="TEB0187_REV01",CALC_CONN_TEB0187_REV01!D1473,),"---")</f>
        <v>0</v>
      </c>
      <c r="E1473" s="59">
        <f>IFERROR(IF($C$4="TEB0187_REV01",CALC_CONN_TEB0187_REV01!E1473,),"---")</f>
        <v>0</v>
      </c>
      <c r="F1473" s="59" t="str">
        <f>IFERROR(IF(VLOOKUP($D1473&amp;"-"&amp;$E1473,IF($C$4="TEB0187_REV01",CALC_CONN_TEB0187_REV01!$F:$I),4,0)="--","---",IF($C$4="TEB0187_REV01",CALC_CONN_TEB0187_REV01!$G1473&amp; " --&gt; " &amp;CALC_CONN_TEB0187_REV01!$I1473&amp; " --&gt; ")),"---")</f>
        <v>---</v>
      </c>
      <c r="G1473" s="59" t="str">
        <f>IFERROR(IF(VLOOKUP($D1473&amp;"-"&amp;$E1473,IF($C$4="TEB0187_REV01",CALC_CONN_TEB0187_REV01!$F:$H),3,0)="--",VLOOKUP($D1473&amp;"-"&amp;$E1473,IF($C$4="TEB0187_REV01",CALC_CONN_TEB0187_REV01!$F:$H),2,0),VLOOKUP($D1473&amp;"-"&amp;$E1473,IF($C$4="TEB0187_REV01",CALC_CONN_TEB0187_REV01!$F:$H),3,0)),"---")</f>
        <v>---</v>
      </c>
      <c r="H1473" s="59" t="str">
        <f>IFERROR(VLOOKUP(G1473,IF($C$4="TEB0187_REV01",CALC_CONN_TEB0187_REV01!$G:$T),14,0),"---")</f>
        <v>---</v>
      </c>
      <c r="I1473" s="59" t="str">
        <f>IFERROR(VLOOKUP($D1473&amp;"-"&amp;$E1473,IF($C$4="TEB0187_REV01",CALC_CONN_TEB0187_REV01!$F:$K,"???"),6,0),"---")</f>
        <v>---</v>
      </c>
      <c r="J1473" s="61" t="str">
        <f>IFERROR(VLOOKUP($D1473&amp;"-"&amp;$E1473,IF($C$4="TEB0187_REV01",CALC_CONN_TEB0187_REV01!$F:$M,"???"),8,0),"---")</f>
        <v>---</v>
      </c>
      <c r="K1473" s="62" t="str">
        <f>IFERROR(VLOOKUP($D1473&amp;"-"&amp;$E1473,IF($C$4="TEB0187_REV01",CALC_CONN_TEB0187_REV01!$F:$N),9,0),"---")</f>
        <v>---</v>
      </c>
      <c r="L1473" s="59" t="str">
        <f>IFERROR(VLOOKUP(K1473,B2B!$H$3:$I$2000,2,0),"---")</f>
        <v>---</v>
      </c>
      <c r="M1473" s="59" t="str">
        <f>IFERROR(VLOOKUP(L1473,IF($M$4="TEI0187_REV01",RAW_m_TEI0187_REV01!$AD:$AH),5,0),"---")</f>
        <v>---</v>
      </c>
      <c r="N1473" s="59" t="str">
        <f>IFERROR(VLOOKUP(L1473,IF($M$4="TEI0187_REV01",RAW_m_TEI0187_REV01!$AE:$AJ),6,0),"---")</f>
        <v>---</v>
      </c>
      <c r="O1473" s="63" t="str">
        <f>IFERROR(VLOOKUP(L1473,IF($M$4="TEI0187_REV01",RAW_m_TEI0187_REV01!$AD:$AE),2,0),"---")</f>
        <v>---</v>
      </c>
      <c r="P1473" s="59" t="str">
        <f>IFERROR(VLOOKUP(O1473,IF($M$4="TEI0187_REV01",RAW_m_TEI0187_REV01!$AJ:$AK),2,0),"---")</f>
        <v>---</v>
      </c>
      <c r="Q1473" s="59" t="str">
        <f>IFERROR(VLOOKUP(L1473,IF($M$4="TEI0187_REV01",RAW_m_TEI0187_REV01!$AD:$AF),3,0),"---")</f>
        <v>---</v>
      </c>
      <c r="R1473" s="59" t="str">
        <f>IFERROR(VLOOKUP(O1473,IF($M$4="TEI0187_REV01",RAW_m_TEI0187_REV01!$AE:$AG),3,0),"---")</f>
        <v>---</v>
      </c>
      <c r="S1473" s="59" t="str">
        <f t="shared" si="47"/>
        <v>---</v>
      </c>
    </row>
    <row r="1474" spans="2:19" ht="15" customHeight="1" x14ac:dyDescent="0.25">
      <c r="B1474" s="59">
        <f t="shared" si="48"/>
        <v>1469</v>
      </c>
      <c r="C1474" s="60">
        <f>IFERROR(IF($C$4="TEB0187_REV01",CALC_CONN_TEB0187_REV01!U1474,),"---")</f>
        <v>0</v>
      </c>
      <c r="D1474" s="59">
        <f>IFERROR(IF($C$4="TEB0187_REV01",CALC_CONN_TEB0187_REV01!D1474,),"---")</f>
        <v>0</v>
      </c>
      <c r="E1474" s="59">
        <f>IFERROR(IF($C$4="TEB0187_REV01",CALC_CONN_TEB0187_REV01!E1474,),"---")</f>
        <v>0</v>
      </c>
      <c r="F1474" s="59" t="str">
        <f>IFERROR(IF(VLOOKUP($D1474&amp;"-"&amp;$E1474,IF($C$4="TEB0187_REV01",CALC_CONN_TEB0187_REV01!$F:$I),4,0)="--","---",IF($C$4="TEB0187_REV01",CALC_CONN_TEB0187_REV01!$G1474&amp; " --&gt; " &amp;CALC_CONN_TEB0187_REV01!$I1474&amp; " --&gt; ")),"---")</f>
        <v>---</v>
      </c>
      <c r="G1474" s="59" t="str">
        <f>IFERROR(IF(VLOOKUP($D1474&amp;"-"&amp;$E1474,IF($C$4="TEB0187_REV01",CALC_CONN_TEB0187_REV01!$F:$H),3,0)="--",VLOOKUP($D1474&amp;"-"&amp;$E1474,IF($C$4="TEB0187_REV01",CALC_CONN_TEB0187_REV01!$F:$H),2,0),VLOOKUP($D1474&amp;"-"&amp;$E1474,IF($C$4="TEB0187_REV01",CALC_CONN_TEB0187_REV01!$F:$H),3,0)),"---")</f>
        <v>---</v>
      </c>
      <c r="H1474" s="59" t="str">
        <f>IFERROR(VLOOKUP(G1474,IF($C$4="TEB0187_REV01",CALC_CONN_TEB0187_REV01!$G:$T),14,0),"---")</f>
        <v>---</v>
      </c>
      <c r="I1474" s="59" t="str">
        <f>IFERROR(VLOOKUP($D1474&amp;"-"&amp;$E1474,IF($C$4="TEB0187_REV01",CALC_CONN_TEB0187_REV01!$F:$K,"???"),6,0),"---")</f>
        <v>---</v>
      </c>
      <c r="J1474" s="61" t="str">
        <f>IFERROR(VLOOKUP($D1474&amp;"-"&amp;$E1474,IF($C$4="TEB0187_REV01",CALC_CONN_TEB0187_REV01!$F:$M,"???"),8,0),"---")</f>
        <v>---</v>
      </c>
      <c r="K1474" s="62" t="str">
        <f>IFERROR(VLOOKUP($D1474&amp;"-"&amp;$E1474,IF($C$4="TEB0187_REV01",CALC_CONN_TEB0187_REV01!$F:$N),9,0),"---")</f>
        <v>---</v>
      </c>
      <c r="L1474" s="59" t="str">
        <f>IFERROR(VLOOKUP(K1474,B2B!$H$3:$I$2000,2,0),"---")</f>
        <v>---</v>
      </c>
      <c r="M1474" s="59" t="str">
        <f>IFERROR(VLOOKUP(L1474,IF($M$4="TEI0187_REV01",RAW_m_TEI0187_REV01!$AD:$AH),5,0),"---")</f>
        <v>---</v>
      </c>
      <c r="N1474" s="59" t="str">
        <f>IFERROR(VLOOKUP(L1474,IF($M$4="TEI0187_REV01",RAW_m_TEI0187_REV01!$AE:$AJ),6,0),"---")</f>
        <v>---</v>
      </c>
      <c r="O1474" s="63" t="str">
        <f>IFERROR(VLOOKUP(L1474,IF($M$4="TEI0187_REV01",RAW_m_TEI0187_REV01!$AD:$AE),2,0),"---")</f>
        <v>---</v>
      </c>
      <c r="P1474" s="59" t="str">
        <f>IFERROR(VLOOKUP(O1474,IF($M$4="TEI0187_REV01",RAW_m_TEI0187_REV01!$AJ:$AK),2,0),"---")</f>
        <v>---</v>
      </c>
      <c r="Q1474" s="59" t="str">
        <f>IFERROR(VLOOKUP(L1474,IF($M$4="TEI0187_REV01",RAW_m_TEI0187_REV01!$AD:$AF),3,0),"---")</f>
        <v>---</v>
      </c>
      <c r="R1474" s="59" t="str">
        <f>IFERROR(VLOOKUP(O1474,IF($M$4="TEI0187_REV01",RAW_m_TEI0187_REV01!$AE:$AG),3,0),"---")</f>
        <v>---</v>
      </c>
      <c r="S1474" s="59" t="str">
        <f t="shared" si="47"/>
        <v>---</v>
      </c>
    </row>
    <row r="1475" spans="2:19" ht="15" customHeight="1" x14ac:dyDescent="0.25">
      <c r="B1475" s="59">
        <f t="shared" si="48"/>
        <v>1470</v>
      </c>
      <c r="C1475" s="60">
        <f>IFERROR(IF($C$4="TEB0187_REV01",CALC_CONN_TEB0187_REV01!U1475,),"---")</f>
        <v>0</v>
      </c>
      <c r="D1475" s="59">
        <f>IFERROR(IF($C$4="TEB0187_REV01",CALC_CONN_TEB0187_REV01!D1475,),"---")</f>
        <v>0</v>
      </c>
      <c r="E1475" s="59">
        <f>IFERROR(IF($C$4="TEB0187_REV01",CALC_CONN_TEB0187_REV01!E1475,),"---")</f>
        <v>0</v>
      </c>
      <c r="F1475" s="59" t="str">
        <f>IFERROR(IF(VLOOKUP($D1475&amp;"-"&amp;$E1475,IF($C$4="TEB0187_REV01",CALC_CONN_TEB0187_REV01!$F:$I),4,0)="--","---",IF($C$4="TEB0187_REV01",CALC_CONN_TEB0187_REV01!$G1475&amp; " --&gt; " &amp;CALC_CONN_TEB0187_REV01!$I1475&amp; " --&gt; ")),"---")</f>
        <v>---</v>
      </c>
      <c r="G1475" s="59" t="str">
        <f>IFERROR(IF(VLOOKUP($D1475&amp;"-"&amp;$E1475,IF($C$4="TEB0187_REV01",CALC_CONN_TEB0187_REV01!$F:$H),3,0)="--",VLOOKUP($D1475&amp;"-"&amp;$E1475,IF($C$4="TEB0187_REV01",CALC_CONN_TEB0187_REV01!$F:$H),2,0),VLOOKUP($D1475&amp;"-"&amp;$E1475,IF($C$4="TEB0187_REV01",CALC_CONN_TEB0187_REV01!$F:$H),3,0)),"---")</f>
        <v>---</v>
      </c>
      <c r="H1475" s="59" t="str">
        <f>IFERROR(VLOOKUP(G1475,IF($C$4="TEB0187_REV01",CALC_CONN_TEB0187_REV01!$G:$T),14,0),"---")</f>
        <v>---</v>
      </c>
      <c r="I1475" s="59" t="str">
        <f>IFERROR(VLOOKUP($D1475&amp;"-"&amp;$E1475,IF($C$4="TEB0187_REV01",CALC_CONN_TEB0187_REV01!$F:$K,"???"),6,0),"---")</f>
        <v>---</v>
      </c>
      <c r="J1475" s="61" t="str">
        <f>IFERROR(VLOOKUP($D1475&amp;"-"&amp;$E1475,IF($C$4="TEB0187_REV01",CALC_CONN_TEB0187_REV01!$F:$M,"???"),8,0),"---")</f>
        <v>---</v>
      </c>
      <c r="K1475" s="62" t="str">
        <f>IFERROR(VLOOKUP($D1475&amp;"-"&amp;$E1475,IF($C$4="TEB0187_REV01",CALC_CONN_TEB0187_REV01!$F:$N),9,0),"---")</f>
        <v>---</v>
      </c>
      <c r="L1475" s="59" t="str">
        <f>IFERROR(VLOOKUP(K1475,B2B!$H$3:$I$2000,2,0),"---")</f>
        <v>---</v>
      </c>
      <c r="M1475" s="59" t="str">
        <f>IFERROR(VLOOKUP(L1475,IF($M$4="TEI0187_REV01",RAW_m_TEI0187_REV01!$AD:$AH),5,0),"---")</f>
        <v>---</v>
      </c>
      <c r="N1475" s="59" t="str">
        <f>IFERROR(VLOOKUP(L1475,IF($M$4="TEI0187_REV01",RAW_m_TEI0187_REV01!$AE:$AJ),6,0),"---")</f>
        <v>---</v>
      </c>
      <c r="O1475" s="63" t="str">
        <f>IFERROR(VLOOKUP(L1475,IF($M$4="TEI0187_REV01",RAW_m_TEI0187_REV01!$AD:$AE),2,0),"---")</f>
        <v>---</v>
      </c>
      <c r="P1475" s="59" t="str">
        <f>IFERROR(VLOOKUP(O1475,IF($M$4="TEI0187_REV01",RAW_m_TEI0187_REV01!$AJ:$AK),2,0),"---")</f>
        <v>---</v>
      </c>
      <c r="Q1475" s="59" t="str">
        <f>IFERROR(VLOOKUP(L1475,IF($M$4="TEI0187_REV01",RAW_m_TEI0187_REV01!$AD:$AF),3,0),"---")</f>
        <v>---</v>
      </c>
      <c r="R1475" s="59" t="str">
        <f>IFERROR(VLOOKUP(O1475,IF($M$4="TEI0187_REV01",RAW_m_TEI0187_REV01!$AE:$AG),3,0),"---")</f>
        <v>---</v>
      </c>
      <c r="S1475" s="59" t="str">
        <f t="shared" si="47"/>
        <v>---</v>
      </c>
    </row>
    <row r="1476" spans="2:19" ht="15" customHeight="1" x14ac:dyDescent="0.25">
      <c r="B1476" s="59">
        <f t="shared" si="48"/>
        <v>1471</v>
      </c>
      <c r="C1476" s="60">
        <f>IFERROR(IF($C$4="TEB0187_REV01",CALC_CONN_TEB0187_REV01!U1476,),"---")</f>
        <v>0</v>
      </c>
      <c r="D1476" s="59">
        <f>IFERROR(IF($C$4="TEB0187_REV01",CALC_CONN_TEB0187_REV01!D1476,),"---")</f>
        <v>0</v>
      </c>
      <c r="E1476" s="59">
        <f>IFERROR(IF($C$4="TEB0187_REV01",CALC_CONN_TEB0187_REV01!E1476,),"---")</f>
        <v>0</v>
      </c>
      <c r="F1476" s="59" t="str">
        <f>IFERROR(IF(VLOOKUP($D1476&amp;"-"&amp;$E1476,IF($C$4="TEB0187_REV01",CALC_CONN_TEB0187_REV01!$F:$I),4,0)="--","---",IF($C$4="TEB0187_REV01",CALC_CONN_TEB0187_REV01!$G1476&amp; " --&gt; " &amp;CALC_CONN_TEB0187_REV01!$I1476&amp; " --&gt; ")),"---")</f>
        <v>---</v>
      </c>
      <c r="G1476" s="59" t="str">
        <f>IFERROR(IF(VLOOKUP($D1476&amp;"-"&amp;$E1476,IF($C$4="TEB0187_REV01",CALC_CONN_TEB0187_REV01!$F:$H),3,0)="--",VLOOKUP($D1476&amp;"-"&amp;$E1476,IF($C$4="TEB0187_REV01",CALC_CONN_TEB0187_REV01!$F:$H),2,0),VLOOKUP($D1476&amp;"-"&amp;$E1476,IF($C$4="TEB0187_REV01",CALC_CONN_TEB0187_REV01!$F:$H),3,0)),"---")</f>
        <v>---</v>
      </c>
      <c r="H1476" s="59" t="str">
        <f>IFERROR(VLOOKUP(G1476,IF($C$4="TEB0187_REV01",CALC_CONN_TEB0187_REV01!$G:$T),14,0),"---")</f>
        <v>---</v>
      </c>
      <c r="I1476" s="59" t="str">
        <f>IFERROR(VLOOKUP($D1476&amp;"-"&amp;$E1476,IF($C$4="TEB0187_REV01",CALC_CONN_TEB0187_REV01!$F:$K,"???"),6,0),"---")</f>
        <v>---</v>
      </c>
      <c r="J1476" s="61" t="str">
        <f>IFERROR(VLOOKUP($D1476&amp;"-"&amp;$E1476,IF($C$4="TEB0187_REV01",CALC_CONN_TEB0187_REV01!$F:$M,"???"),8,0),"---")</f>
        <v>---</v>
      </c>
      <c r="K1476" s="62" t="str">
        <f>IFERROR(VLOOKUP($D1476&amp;"-"&amp;$E1476,IF($C$4="TEB0187_REV01",CALC_CONN_TEB0187_REV01!$F:$N),9,0),"---")</f>
        <v>---</v>
      </c>
      <c r="L1476" s="59" t="str">
        <f>IFERROR(VLOOKUP(K1476,B2B!$H$3:$I$2000,2,0),"---")</f>
        <v>---</v>
      </c>
      <c r="M1476" s="59" t="str">
        <f>IFERROR(VLOOKUP(L1476,IF($M$4="TEI0187_REV01",RAW_m_TEI0187_REV01!$AD:$AH),5,0),"---")</f>
        <v>---</v>
      </c>
      <c r="N1476" s="59" t="str">
        <f>IFERROR(VLOOKUP(L1476,IF($M$4="TEI0187_REV01",RAW_m_TEI0187_REV01!$AE:$AJ),6,0),"---")</f>
        <v>---</v>
      </c>
      <c r="O1476" s="63" t="str">
        <f>IFERROR(VLOOKUP(L1476,IF($M$4="TEI0187_REV01",RAW_m_TEI0187_REV01!$AD:$AE),2,0),"---")</f>
        <v>---</v>
      </c>
      <c r="P1476" s="59" t="str">
        <f>IFERROR(VLOOKUP(O1476,IF($M$4="TEI0187_REV01",RAW_m_TEI0187_REV01!$AJ:$AK),2,0),"---")</f>
        <v>---</v>
      </c>
      <c r="Q1476" s="59" t="str">
        <f>IFERROR(VLOOKUP(L1476,IF($M$4="TEI0187_REV01",RAW_m_TEI0187_REV01!$AD:$AF),3,0),"---")</f>
        <v>---</v>
      </c>
      <c r="R1476" s="59" t="str">
        <f>IFERROR(VLOOKUP(O1476,IF($M$4="TEI0187_REV01",RAW_m_TEI0187_REV01!$AE:$AG),3,0),"---")</f>
        <v>---</v>
      </c>
      <c r="S1476" s="59" t="str">
        <f t="shared" si="47"/>
        <v>---</v>
      </c>
    </row>
    <row r="1477" spans="2:19" ht="15" customHeight="1" x14ac:dyDescent="0.25">
      <c r="B1477" s="59">
        <f t="shared" si="48"/>
        <v>1472</v>
      </c>
      <c r="C1477" s="60">
        <f>IFERROR(IF($C$4="TEB0187_REV01",CALC_CONN_TEB0187_REV01!U1477,),"---")</f>
        <v>0</v>
      </c>
      <c r="D1477" s="59">
        <f>IFERROR(IF($C$4="TEB0187_REV01",CALC_CONN_TEB0187_REV01!D1477,),"---")</f>
        <v>0</v>
      </c>
      <c r="E1477" s="59">
        <f>IFERROR(IF($C$4="TEB0187_REV01",CALC_CONN_TEB0187_REV01!E1477,),"---")</f>
        <v>0</v>
      </c>
      <c r="F1477" s="59" t="str">
        <f>IFERROR(IF(VLOOKUP($D1477&amp;"-"&amp;$E1477,IF($C$4="TEB0187_REV01",CALC_CONN_TEB0187_REV01!$F:$I),4,0)="--","---",IF($C$4="TEB0187_REV01",CALC_CONN_TEB0187_REV01!$G1477&amp; " --&gt; " &amp;CALC_CONN_TEB0187_REV01!$I1477&amp; " --&gt; ")),"---")</f>
        <v>---</v>
      </c>
      <c r="G1477" s="59" t="str">
        <f>IFERROR(IF(VLOOKUP($D1477&amp;"-"&amp;$E1477,IF($C$4="TEB0187_REV01",CALC_CONN_TEB0187_REV01!$F:$H),3,0)="--",VLOOKUP($D1477&amp;"-"&amp;$E1477,IF($C$4="TEB0187_REV01",CALC_CONN_TEB0187_REV01!$F:$H),2,0),VLOOKUP($D1477&amp;"-"&amp;$E1477,IF($C$4="TEB0187_REV01",CALC_CONN_TEB0187_REV01!$F:$H),3,0)),"---")</f>
        <v>---</v>
      </c>
      <c r="H1477" s="59" t="str">
        <f>IFERROR(VLOOKUP(G1477,IF($C$4="TEB0187_REV01",CALC_CONN_TEB0187_REV01!$G:$T),14,0),"---")</f>
        <v>---</v>
      </c>
      <c r="I1477" s="59" t="str">
        <f>IFERROR(VLOOKUP($D1477&amp;"-"&amp;$E1477,IF($C$4="TEB0187_REV01",CALC_CONN_TEB0187_REV01!$F:$K,"???"),6,0),"---")</f>
        <v>---</v>
      </c>
      <c r="J1477" s="61" t="str">
        <f>IFERROR(VLOOKUP($D1477&amp;"-"&amp;$E1477,IF($C$4="TEB0187_REV01",CALC_CONN_TEB0187_REV01!$F:$M,"???"),8,0),"---")</f>
        <v>---</v>
      </c>
      <c r="K1477" s="62" t="str">
        <f>IFERROR(VLOOKUP($D1477&amp;"-"&amp;$E1477,IF($C$4="TEB0187_REV01",CALC_CONN_TEB0187_REV01!$F:$N),9,0),"---")</f>
        <v>---</v>
      </c>
      <c r="L1477" s="59" t="str">
        <f>IFERROR(VLOOKUP(K1477,B2B!$H$3:$I$2000,2,0),"---")</f>
        <v>---</v>
      </c>
      <c r="M1477" s="59" t="str">
        <f>IFERROR(VLOOKUP(L1477,IF($M$4="TEI0187_REV01",RAW_m_TEI0187_REV01!$AD:$AH),5,0),"---")</f>
        <v>---</v>
      </c>
      <c r="N1477" s="59" t="str">
        <f>IFERROR(VLOOKUP(L1477,IF($M$4="TEI0187_REV01",RAW_m_TEI0187_REV01!$AE:$AJ),6,0),"---")</f>
        <v>---</v>
      </c>
      <c r="O1477" s="63" t="str">
        <f>IFERROR(VLOOKUP(L1477,IF($M$4="TEI0187_REV01",RAW_m_TEI0187_REV01!$AD:$AE),2,0),"---")</f>
        <v>---</v>
      </c>
      <c r="P1477" s="59" t="str">
        <f>IFERROR(VLOOKUP(O1477,IF($M$4="TEI0187_REV01",RAW_m_TEI0187_REV01!$AJ:$AK),2,0),"---")</f>
        <v>---</v>
      </c>
      <c r="Q1477" s="59" t="str">
        <f>IFERROR(VLOOKUP(L1477,IF($M$4="TEI0187_REV01",RAW_m_TEI0187_REV01!$AD:$AF),3,0),"---")</f>
        <v>---</v>
      </c>
      <c r="R1477" s="59" t="str">
        <f>IFERROR(VLOOKUP(O1477,IF($M$4="TEI0187_REV01",RAW_m_TEI0187_REV01!$AE:$AG),3,0),"---")</f>
        <v>---</v>
      </c>
      <c r="S1477" s="59" t="str">
        <f t="shared" si="47"/>
        <v>---</v>
      </c>
    </row>
    <row r="1478" spans="2:19" ht="15" customHeight="1" x14ac:dyDescent="0.25">
      <c r="B1478" s="59">
        <f t="shared" si="48"/>
        <v>1473</v>
      </c>
      <c r="C1478" s="60">
        <f>IFERROR(IF($C$4="TEB0187_REV01",CALC_CONN_TEB0187_REV01!U1478,),"---")</f>
        <v>0</v>
      </c>
      <c r="D1478" s="59">
        <f>IFERROR(IF($C$4="TEB0187_REV01",CALC_CONN_TEB0187_REV01!D1478,),"---")</f>
        <v>0</v>
      </c>
      <c r="E1478" s="59">
        <f>IFERROR(IF($C$4="TEB0187_REV01",CALC_CONN_TEB0187_REV01!E1478,),"---")</f>
        <v>0</v>
      </c>
      <c r="F1478" s="59" t="str">
        <f>IFERROR(IF(VLOOKUP($D1478&amp;"-"&amp;$E1478,IF($C$4="TEB0187_REV01",CALC_CONN_TEB0187_REV01!$F:$I),4,0)="--","---",IF($C$4="TEB0187_REV01",CALC_CONN_TEB0187_REV01!$G1478&amp; " --&gt; " &amp;CALC_CONN_TEB0187_REV01!$I1478&amp; " --&gt; ")),"---")</f>
        <v>---</v>
      </c>
      <c r="G1478" s="59" t="str">
        <f>IFERROR(IF(VLOOKUP($D1478&amp;"-"&amp;$E1478,IF($C$4="TEB0187_REV01",CALC_CONN_TEB0187_REV01!$F:$H),3,0)="--",VLOOKUP($D1478&amp;"-"&amp;$E1478,IF($C$4="TEB0187_REV01",CALC_CONN_TEB0187_REV01!$F:$H),2,0),VLOOKUP($D1478&amp;"-"&amp;$E1478,IF($C$4="TEB0187_REV01",CALC_CONN_TEB0187_REV01!$F:$H),3,0)),"---")</f>
        <v>---</v>
      </c>
      <c r="H1478" s="59" t="str">
        <f>IFERROR(VLOOKUP(G1478,IF($C$4="TEB0187_REV01",CALC_CONN_TEB0187_REV01!$G:$T),14,0),"---")</f>
        <v>---</v>
      </c>
      <c r="I1478" s="59" t="str">
        <f>IFERROR(VLOOKUP($D1478&amp;"-"&amp;$E1478,IF($C$4="TEB0187_REV01",CALC_CONN_TEB0187_REV01!$F:$K,"???"),6,0),"---")</f>
        <v>---</v>
      </c>
      <c r="J1478" s="61" t="str">
        <f>IFERROR(VLOOKUP($D1478&amp;"-"&amp;$E1478,IF($C$4="TEB0187_REV01",CALC_CONN_TEB0187_REV01!$F:$M,"???"),8,0),"---")</f>
        <v>---</v>
      </c>
      <c r="K1478" s="62" t="str">
        <f>IFERROR(VLOOKUP($D1478&amp;"-"&amp;$E1478,IF($C$4="TEB0187_REV01",CALC_CONN_TEB0187_REV01!$F:$N),9,0),"---")</f>
        <v>---</v>
      </c>
      <c r="L1478" s="59" t="str">
        <f>IFERROR(VLOOKUP(K1478,B2B!$H$3:$I$2000,2,0),"---")</f>
        <v>---</v>
      </c>
      <c r="M1478" s="59" t="str">
        <f>IFERROR(VLOOKUP(L1478,IF($M$4="TEI0187_REV01",RAW_m_TEI0187_REV01!$AD:$AH),5,0),"---")</f>
        <v>---</v>
      </c>
      <c r="N1478" s="59" t="str">
        <f>IFERROR(VLOOKUP(L1478,IF($M$4="TEI0187_REV01",RAW_m_TEI0187_REV01!$AE:$AJ),6,0),"---")</f>
        <v>---</v>
      </c>
      <c r="O1478" s="63" t="str">
        <f>IFERROR(VLOOKUP(L1478,IF($M$4="TEI0187_REV01",RAW_m_TEI0187_REV01!$AD:$AE),2,0),"---")</f>
        <v>---</v>
      </c>
      <c r="P1478" s="59" t="str">
        <f>IFERROR(VLOOKUP(O1478,IF($M$4="TEI0187_REV01",RAW_m_TEI0187_REV01!$AJ:$AK),2,0),"---")</f>
        <v>---</v>
      </c>
      <c r="Q1478" s="59" t="str">
        <f>IFERROR(VLOOKUP(L1478,IF($M$4="TEI0187_REV01",RAW_m_TEI0187_REV01!$AD:$AF),3,0),"---")</f>
        <v>---</v>
      </c>
      <c r="R1478" s="59" t="str">
        <f>IFERROR(VLOOKUP(O1478,IF($M$4="TEI0187_REV01",RAW_m_TEI0187_REV01!$AE:$AG),3,0),"---")</f>
        <v>---</v>
      </c>
      <c r="S1478" s="59" t="str">
        <f t="shared" si="47"/>
        <v>---</v>
      </c>
    </row>
    <row r="1479" spans="2:19" ht="15" customHeight="1" x14ac:dyDescent="0.25">
      <c r="B1479" s="59">
        <f t="shared" si="48"/>
        <v>1474</v>
      </c>
      <c r="C1479" s="60">
        <f>IFERROR(IF($C$4="TEB0187_REV01",CALC_CONN_TEB0187_REV01!U1479,),"---")</f>
        <v>0</v>
      </c>
      <c r="D1479" s="59">
        <f>IFERROR(IF($C$4="TEB0187_REV01",CALC_CONN_TEB0187_REV01!D1479,),"---")</f>
        <v>0</v>
      </c>
      <c r="E1479" s="59">
        <f>IFERROR(IF($C$4="TEB0187_REV01",CALC_CONN_TEB0187_REV01!E1479,),"---")</f>
        <v>0</v>
      </c>
      <c r="F1479" s="59" t="str">
        <f>IFERROR(IF(VLOOKUP($D1479&amp;"-"&amp;$E1479,IF($C$4="TEB0187_REV01",CALC_CONN_TEB0187_REV01!$F:$I),4,0)="--","---",IF($C$4="TEB0187_REV01",CALC_CONN_TEB0187_REV01!$G1479&amp; " --&gt; " &amp;CALC_CONN_TEB0187_REV01!$I1479&amp; " --&gt; ")),"---")</f>
        <v>---</v>
      </c>
      <c r="G1479" s="59" t="str">
        <f>IFERROR(IF(VLOOKUP($D1479&amp;"-"&amp;$E1479,IF($C$4="TEB0187_REV01",CALC_CONN_TEB0187_REV01!$F:$H),3,0)="--",VLOOKUP($D1479&amp;"-"&amp;$E1479,IF($C$4="TEB0187_REV01",CALC_CONN_TEB0187_REV01!$F:$H),2,0),VLOOKUP($D1479&amp;"-"&amp;$E1479,IF($C$4="TEB0187_REV01",CALC_CONN_TEB0187_REV01!$F:$H),3,0)),"---")</f>
        <v>---</v>
      </c>
      <c r="H1479" s="59" t="str">
        <f>IFERROR(VLOOKUP(G1479,IF($C$4="TEB0187_REV01",CALC_CONN_TEB0187_REV01!$G:$T),14,0),"---")</f>
        <v>---</v>
      </c>
      <c r="I1479" s="59" t="str">
        <f>IFERROR(VLOOKUP($D1479&amp;"-"&amp;$E1479,IF($C$4="TEB0187_REV01",CALC_CONN_TEB0187_REV01!$F:$K,"???"),6,0),"---")</f>
        <v>---</v>
      </c>
      <c r="J1479" s="61" t="str">
        <f>IFERROR(VLOOKUP($D1479&amp;"-"&amp;$E1479,IF($C$4="TEB0187_REV01",CALC_CONN_TEB0187_REV01!$F:$M,"???"),8,0),"---")</f>
        <v>---</v>
      </c>
      <c r="K1479" s="62" t="str">
        <f>IFERROR(VLOOKUP($D1479&amp;"-"&amp;$E1479,IF($C$4="TEB0187_REV01",CALC_CONN_TEB0187_REV01!$F:$N),9,0),"---")</f>
        <v>---</v>
      </c>
      <c r="L1479" s="59" t="str">
        <f>IFERROR(VLOOKUP(K1479,B2B!$H$3:$I$2000,2,0),"---")</f>
        <v>---</v>
      </c>
      <c r="M1479" s="59" t="str">
        <f>IFERROR(VLOOKUP(L1479,IF($M$4="TEI0187_REV01",RAW_m_TEI0187_REV01!$AD:$AH),5,0),"---")</f>
        <v>---</v>
      </c>
      <c r="N1479" s="59" t="str">
        <f>IFERROR(VLOOKUP(L1479,IF($M$4="TEI0187_REV01",RAW_m_TEI0187_REV01!$AE:$AJ),6,0),"---")</f>
        <v>---</v>
      </c>
      <c r="O1479" s="63" t="str">
        <f>IFERROR(VLOOKUP(L1479,IF($M$4="TEI0187_REV01",RAW_m_TEI0187_REV01!$AD:$AE),2,0),"---")</f>
        <v>---</v>
      </c>
      <c r="P1479" s="59" t="str">
        <f>IFERROR(VLOOKUP(O1479,IF($M$4="TEI0187_REV01",RAW_m_TEI0187_REV01!$AJ:$AK),2,0),"---")</f>
        <v>---</v>
      </c>
      <c r="Q1479" s="59" t="str">
        <f>IFERROR(VLOOKUP(L1479,IF($M$4="TEI0187_REV01",RAW_m_TEI0187_REV01!$AD:$AF),3,0),"---")</f>
        <v>---</v>
      </c>
      <c r="R1479" s="59" t="str">
        <f>IFERROR(VLOOKUP(O1479,IF($M$4="TEI0187_REV01",RAW_m_TEI0187_REV01!$AE:$AG),3,0),"---")</f>
        <v>---</v>
      </c>
      <c r="S1479" s="59" t="str">
        <f t="shared" ref="S1479:S1542" si="49">IFERROR(SUBSTITUTE(I1479,"mm","")+SUBSTITUTE(R1479,"mm",""),"---")</f>
        <v>---</v>
      </c>
    </row>
    <row r="1480" spans="2:19" ht="15" customHeight="1" x14ac:dyDescent="0.25">
      <c r="B1480" s="59">
        <f t="shared" ref="B1480:B1543" si="50">B1479+1</f>
        <v>1475</v>
      </c>
      <c r="C1480" s="60">
        <f>IFERROR(IF($C$4="TEB0187_REV01",CALC_CONN_TEB0187_REV01!U1480,),"---")</f>
        <v>0</v>
      </c>
      <c r="D1480" s="59">
        <f>IFERROR(IF($C$4="TEB0187_REV01",CALC_CONN_TEB0187_REV01!D1480,),"---")</f>
        <v>0</v>
      </c>
      <c r="E1480" s="59">
        <f>IFERROR(IF($C$4="TEB0187_REV01",CALC_CONN_TEB0187_REV01!E1480,),"---")</f>
        <v>0</v>
      </c>
      <c r="F1480" s="59" t="str">
        <f>IFERROR(IF(VLOOKUP($D1480&amp;"-"&amp;$E1480,IF($C$4="TEB0187_REV01",CALC_CONN_TEB0187_REV01!$F:$I),4,0)="--","---",IF($C$4="TEB0187_REV01",CALC_CONN_TEB0187_REV01!$G1480&amp; " --&gt; " &amp;CALC_CONN_TEB0187_REV01!$I1480&amp; " --&gt; ")),"---")</f>
        <v>---</v>
      </c>
      <c r="G1480" s="59" t="str">
        <f>IFERROR(IF(VLOOKUP($D1480&amp;"-"&amp;$E1480,IF($C$4="TEB0187_REV01",CALC_CONN_TEB0187_REV01!$F:$H),3,0)="--",VLOOKUP($D1480&amp;"-"&amp;$E1480,IF($C$4="TEB0187_REV01",CALC_CONN_TEB0187_REV01!$F:$H),2,0),VLOOKUP($D1480&amp;"-"&amp;$E1480,IF($C$4="TEB0187_REV01",CALC_CONN_TEB0187_REV01!$F:$H),3,0)),"---")</f>
        <v>---</v>
      </c>
      <c r="H1480" s="59" t="str">
        <f>IFERROR(VLOOKUP(G1480,IF($C$4="TEB0187_REV01",CALC_CONN_TEB0187_REV01!$G:$T),14,0),"---")</f>
        <v>---</v>
      </c>
      <c r="I1480" s="59" t="str">
        <f>IFERROR(VLOOKUP($D1480&amp;"-"&amp;$E1480,IF($C$4="TEB0187_REV01",CALC_CONN_TEB0187_REV01!$F:$K,"???"),6,0),"---")</f>
        <v>---</v>
      </c>
      <c r="J1480" s="61" t="str">
        <f>IFERROR(VLOOKUP($D1480&amp;"-"&amp;$E1480,IF($C$4="TEB0187_REV01",CALC_CONN_TEB0187_REV01!$F:$M,"???"),8,0),"---")</f>
        <v>---</v>
      </c>
      <c r="K1480" s="62" t="str">
        <f>IFERROR(VLOOKUP($D1480&amp;"-"&amp;$E1480,IF($C$4="TEB0187_REV01",CALC_CONN_TEB0187_REV01!$F:$N),9,0),"---")</f>
        <v>---</v>
      </c>
      <c r="L1480" s="59" t="str">
        <f>IFERROR(VLOOKUP(K1480,B2B!$H$3:$I$2000,2,0),"---")</f>
        <v>---</v>
      </c>
      <c r="M1480" s="59" t="str">
        <f>IFERROR(VLOOKUP(L1480,IF($M$4="TEI0187_REV01",RAW_m_TEI0187_REV01!$AD:$AH),5,0),"---")</f>
        <v>---</v>
      </c>
      <c r="N1480" s="59" t="str">
        <f>IFERROR(VLOOKUP(L1480,IF($M$4="TEI0187_REV01",RAW_m_TEI0187_REV01!$AE:$AJ),6,0),"---")</f>
        <v>---</v>
      </c>
      <c r="O1480" s="63" t="str">
        <f>IFERROR(VLOOKUP(L1480,IF($M$4="TEI0187_REV01",RAW_m_TEI0187_REV01!$AD:$AE),2,0),"---")</f>
        <v>---</v>
      </c>
      <c r="P1480" s="59" t="str">
        <f>IFERROR(VLOOKUP(O1480,IF($M$4="TEI0187_REV01",RAW_m_TEI0187_REV01!$AJ:$AK),2,0),"---")</f>
        <v>---</v>
      </c>
      <c r="Q1480" s="59" t="str">
        <f>IFERROR(VLOOKUP(L1480,IF($M$4="TEI0187_REV01",RAW_m_TEI0187_REV01!$AD:$AF),3,0),"---")</f>
        <v>---</v>
      </c>
      <c r="R1480" s="59" t="str">
        <f>IFERROR(VLOOKUP(O1480,IF($M$4="TEI0187_REV01",RAW_m_TEI0187_REV01!$AE:$AG),3,0),"---")</f>
        <v>---</v>
      </c>
      <c r="S1480" s="59" t="str">
        <f t="shared" si="49"/>
        <v>---</v>
      </c>
    </row>
    <row r="1481" spans="2:19" ht="15" customHeight="1" x14ac:dyDescent="0.25">
      <c r="B1481" s="59">
        <f t="shared" si="50"/>
        <v>1476</v>
      </c>
      <c r="C1481" s="60">
        <f>IFERROR(IF($C$4="TEB0187_REV01",CALC_CONN_TEB0187_REV01!U1481,),"---")</f>
        <v>0</v>
      </c>
      <c r="D1481" s="59">
        <f>IFERROR(IF($C$4="TEB0187_REV01",CALC_CONN_TEB0187_REV01!D1481,),"---")</f>
        <v>0</v>
      </c>
      <c r="E1481" s="59">
        <f>IFERROR(IF($C$4="TEB0187_REV01",CALC_CONN_TEB0187_REV01!E1481,),"---")</f>
        <v>0</v>
      </c>
      <c r="F1481" s="59" t="str">
        <f>IFERROR(IF(VLOOKUP($D1481&amp;"-"&amp;$E1481,IF($C$4="TEB0187_REV01",CALC_CONN_TEB0187_REV01!$F:$I),4,0)="--","---",IF($C$4="TEB0187_REV01",CALC_CONN_TEB0187_REV01!$G1481&amp; " --&gt; " &amp;CALC_CONN_TEB0187_REV01!$I1481&amp; " --&gt; ")),"---")</f>
        <v>---</v>
      </c>
      <c r="G1481" s="59" t="str">
        <f>IFERROR(IF(VLOOKUP($D1481&amp;"-"&amp;$E1481,IF($C$4="TEB0187_REV01",CALC_CONN_TEB0187_REV01!$F:$H),3,0)="--",VLOOKUP($D1481&amp;"-"&amp;$E1481,IF($C$4="TEB0187_REV01",CALC_CONN_TEB0187_REV01!$F:$H),2,0),VLOOKUP($D1481&amp;"-"&amp;$E1481,IF($C$4="TEB0187_REV01",CALC_CONN_TEB0187_REV01!$F:$H),3,0)),"---")</f>
        <v>---</v>
      </c>
      <c r="H1481" s="59" t="str">
        <f>IFERROR(VLOOKUP(G1481,IF($C$4="TEB0187_REV01",CALC_CONN_TEB0187_REV01!$G:$T),14,0),"---")</f>
        <v>---</v>
      </c>
      <c r="I1481" s="59" t="str">
        <f>IFERROR(VLOOKUP($D1481&amp;"-"&amp;$E1481,IF($C$4="TEB0187_REV01",CALC_CONN_TEB0187_REV01!$F:$K,"???"),6,0),"---")</f>
        <v>---</v>
      </c>
      <c r="J1481" s="61" t="str">
        <f>IFERROR(VLOOKUP($D1481&amp;"-"&amp;$E1481,IF($C$4="TEB0187_REV01",CALC_CONN_TEB0187_REV01!$F:$M,"???"),8,0),"---")</f>
        <v>---</v>
      </c>
      <c r="K1481" s="62" t="str">
        <f>IFERROR(VLOOKUP($D1481&amp;"-"&amp;$E1481,IF($C$4="TEB0187_REV01",CALC_CONN_TEB0187_REV01!$F:$N),9,0),"---")</f>
        <v>---</v>
      </c>
      <c r="L1481" s="59" t="str">
        <f>IFERROR(VLOOKUP(K1481,B2B!$H$3:$I$2000,2,0),"---")</f>
        <v>---</v>
      </c>
      <c r="M1481" s="59" t="str">
        <f>IFERROR(VLOOKUP(L1481,IF($M$4="TEI0187_REV01",RAW_m_TEI0187_REV01!$AD:$AH),5,0),"---")</f>
        <v>---</v>
      </c>
      <c r="N1481" s="59" t="str">
        <f>IFERROR(VLOOKUP(L1481,IF($M$4="TEI0187_REV01",RAW_m_TEI0187_REV01!$AE:$AJ),6,0),"---")</f>
        <v>---</v>
      </c>
      <c r="O1481" s="63" t="str">
        <f>IFERROR(VLOOKUP(L1481,IF($M$4="TEI0187_REV01",RAW_m_TEI0187_REV01!$AD:$AE),2,0),"---")</f>
        <v>---</v>
      </c>
      <c r="P1481" s="59" t="str">
        <f>IFERROR(VLOOKUP(O1481,IF($M$4="TEI0187_REV01",RAW_m_TEI0187_REV01!$AJ:$AK),2,0),"---")</f>
        <v>---</v>
      </c>
      <c r="Q1481" s="59" t="str">
        <f>IFERROR(VLOOKUP(L1481,IF($M$4="TEI0187_REV01",RAW_m_TEI0187_REV01!$AD:$AF),3,0),"---")</f>
        <v>---</v>
      </c>
      <c r="R1481" s="59" t="str">
        <f>IFERROR(VLOOKUP(O1481,IF($M$4="TEI0187_REV01",RAW_m_TEI0187_REV01!$AE:$AG),3,0),"---")</f>
        <v>---</v>
      </c>
      <c r="S1481" s="59" t="str">
        <f t="shared" si="49"/>
        <v>---</v>
      </c>
    </row>
    <row r="1482" spans="2:19" ht="15" customHeight="1" x14ac:dyDescent="0.25">
      <c r="B1482" s="59">
        <f t="shared" si="50"/>
        <v>1477</v>
      </c>
      <c r="C1482" s="60">
        <f>IFERROR(IF($C$4="TEB0187_REV01",CALC_CONN_TEB0187_REV01!U1482,),"---")</f>
        <v>0</v>
      </c>
      <c r="D1482" s="59">
        <f>IFERROR(IF($C$4="TEB0187_REV01",CALC_CONN_TEB0187_REV01!D1482,),"---")</f>
        <v>0</v>
      </c>
      <c r="E1482" s="59">
        <f>IFERROR(IF($C$4="TEB0187_REV01",CALC_CONN_TEB0187_REV01!E1482,),"---")</f>
        <v>0</v>
      </c>
      <c r="F1482" s="59" t="str">
        <f>IFERROR(IF(VLOOKUP($D1482&amp;"-"&amp;$E1482,IF($C$4="TEB0187_REV01",CALC_CONN_TEB0187_REV01!$F:$I),4,0)="--","---",IF($C$4="TEB0187_REV01",CALC_CONN_TEB0187_REV01!$G1482&amp; " --&gt; " &amp;CALC_CONN_TEB0187_REV01!$I1482&amp; " --&gt; ")),"---")</f>
        <v>---</v>
      </c>
      <c r="G1482" s="59" t="str">
        <f>IFERROR(IF(VLOOKUP($D1482&amp;"-"&amp;$E1482,IF($C$4="TEB0187_REV01",CALC_CONN_TEB0187_REV01!$F:$H),3,0)="--",VLOOKUP($D1482&amp;"-"&amp;$E1482,IF($C$4="TEB0187_REV01",CALC_CONN_TEB0187_REV01!$F:$H),2,0),VLOOKUP($D1482&amp;"-"&amp;$E1482,IF($C$4="TEB0187_REV01",CALC_CONN_TEB0187_REV01!$F:$H),3,0)),"---")</f>
        <v>---</v>
      </c>
      <c r="H1482" s="59" t="str">
        <f>IFERROR(VLOOKUP(G1482,IF($C$4="TEB0187_REV01",CALC_CONN_TEB0187_REV01!$G:$T),14,0),"---")</f>
        <v>---</v>
      </c>
      <c r="I1482" s="59" t="str">
        <f>IFERROR(VLOOKUP($D1482&amp;"-"&amp;$E1482,IF($C$4="TEB0187_REV01",CALC_CONN_TEB0187_REV01!$F:$K,"???"),6,0),"---")</f>
        <v>---</v>
      </c>
      <c r="J1482" s="61" t="str">
        <f>IFERROR(VLOOKUP($D1482&amp;"-"&amp;$E1482,IF($C$4="TEB0187_REV01",CALC_CONN_TEB0187_REV01!$F:$M,"???"),8,0),"---")</f>
        <v>---</v>
      </c>
      <c r="K1482" s="62" t="str">
        <f>IFERROR(VLOOKUP($D1482&amp;"-"&amp;$E1482,IF($C$4="TEB0187_REV01",CALC_CONN_TEB0187_REV01!$F:$N),9,0),"---")</f>
        <v>---</v>
      </c>
      <c r="L1482" s="59" t="str">
        <f>IFERROR(VLOOKUP(K1482,B2B!$H$3:$I$2000,2,0),"---")</f>
        <v>---</v>
      </c>
      <c r="M1482" s="59" t="str">
        <f>IFERROR(VLOOKUP(L1482,IF($M$4="TEI0187_REV01",RAW_m_TEI0187_REV01!$AD:$AH),5,0),"---")</f>
        <v>---</v>
      </c>
      <c r="N1482" s="59" t="str">
        <f>IFERROR(VLOOKUP(L1482,IF($M$4="TEI0187_REV01",RAW_m_TEI0187_REV01!$AE:$AJ),6,0),"---")</f>
        <v>---</v>
      </c>
      <c r="O1482" s="63" t="str">
        <f>IFERROR(VLOOKUP(L1482,IF($M$4="TEI0187_REV01",RAW_m_TEI0187_REV01!$AD:$AE),2,0),"---")</f>
        <v>---</v>
      </c>
      <c r="P1482" s="59" t="str">
        <f>IFERROR(VLOOKUP(O1482,IF($M$4="TEI0187_REV01",RAW_m_TEI0187_REV01!$AJ:$AK),2,0),"---")</f>
        <v>---</v>
      </c>
      <c r="Q1482" s="59" t="str">
        <f>IFERROR(VLOOKUP(L1482,IF($M$4="TEI0187_REV01",RAW_m_TEI0187_REV01!$AD:$AF),3,0),"---")</f>
        <v>---</v>
      </c>
      <c r="R1482" s="59" t="str">
        <f>IFERROR(VLOOKUP(O1482,IF($M$4="TEI0187_REV01",RAW_m_TEI0187_REV01!$AE:$AG),3,0),"---")</f>
        <v>---</v>
      </c>
      <c r="S1482" s="59" t="str">
        <f t="shared" si="49"/>
        <v>---</v>
      </c>
    </row>
    <row r="1483" spans="2:19" ht="15" customHeight="1" x14ac:dyDescent="0.25">
      <c r="B1483" s="59">
        <f t="shared" si="50"/>
        <v>1478</v>
      </c>
      <c r="C1483" s="60">
        <f>IFERROR(IF($C$4="TEB0187_REV01",CALC_CONN_TEB0187_REV01!U1483,),"---")</f>
        <v>0</v>
      </c>
      <c r="D1483" s="59">
        <f>IFERROR(IF($C$4="TEB0187_REV01",CALC_CONN_TEB0187_REV01!D1483,),"---")</f>
        <v>0</v>
      </c>
      <c r="E1483" s="59">
        <f>IFERROR(IF($C$4="TEB0187_REV01",CALC_CONN_TEB0187_REV01!E1483,),"---")</f>
        <v>0</v>
      </c>
      <c r="F1483" s="59" t="str">
        <f>IFERROR(IF(VLOOKUP($D1483&amp;"-"&amp;$E1483,IF($C$4="TEB0187_REV01",CALC_CONN_TEB0187_REV01!$F:$I),4,0)="--","---",IF($C$4="TEB0187_REV01",CALC_CONN_TEB0187_REV01!$G1483&amp; " --&gt; " &amp;CALC_CONN_TEB0187_REV01!$I1483&amp; " --&gt; ")),"---")</f>
        <v>---</v>
      </c>
      <c r="G1483" s="59" t="str">
        <f>IFERROR(IF(VLOOKUP($D1483&amp;"-"&amp;$E1483,IF($C$4="TEB0187_REV01",CALC_CONN_TEB0187_REV01!$F:$H),3,0)="--",VLOOKUP($D1483&amp;"-"&amp;$E1483,IF($C$4="TEB0187_REV01",CALC_CONN_TEB0187_REV01!$F:$H),2,0),VLOOKUP($D1483&amp;"-"&amp;$E1483,IF($C$4="TEB0187_REV01",CALC_CONN_TEB0187_REV01!$F:$H),3,0)),"---")</f>
        <v>---</v>
      </c>
      <c r="H1483" s="59" t="str">
        <f>IFERROR(VLOOKUP(G1483,IF($C$4="TEB0187_REV01",CALC_CONN_TEB0187_REV01!$G:$T),14,0),"---")</f>
        <v>---</v>
      </c>
      <c r="I1483" s="59" t="str">
        <f>IFERROR(VLOOKUP($D1483&amp;"-"&amp;$E1483,IF($C$4="TEB0187_REV01",CALC_CONN_TEB0187_REV01!$F:$K,"???"),6,0),"---")</f>
        <v>---</v>
      </c>
      <c r="J1483" s="61" t="str">
        <f>IFERROR(VLOOKUP($D1483&amp;"-"&amp;$E1483,IF($C$4="TEB0187_REV01",CALC_CONN_TEB0187_REV01!$F:$M,"???"),8,0),"---")</f>
        <v>---</v>
      </c>
      <c r="K1483" s="62" t="str">
        <f>IFERROR(VLOOKUP($D1483&amp;"-"&amp;$E1483,IF($C$4="TEB0187_REV01",CALC_CONN_TEB0187_REV01!$F:$N),9,0),"---")</f>
        <v>---</v>
      </c>
      <c r="L1483" s="59" t="str">
        <f>IFERROR(VLOOKUP(K1483,B2B!$H$3:$I$2000,2,0),"---")</f>
        <v>---</v>
      </c>
      <c r="M1483" s="59" t="str">
        <f>IFERROR(VLOOKUP(L1483,IF($M$4="TEI0187_REV01",RAW_m_TEI0187_REV01!$AD:$AH),5,0),"---")</f>
        <v>---</v>
      </c>
      <c r="N1483" s="59" t="str">
        <f>IFERROR(VLOOKUP(L1483,IF($M$4="TEI0187_REV01",RAW_m_TEI0187_REV01!$AE:$AJ),6,0),"---")</f>
        <v>---</v>
      </c>
      <c r="O1483" s="63" t="str">
        <f>IFERROR(VLOOKUP(L1483,IF($M$4="TEI0187_REV01",RAW_m_TEI0187_REV01!$AD:$AE),2,0),"---")</f>
        <v>---</v>
      </c>
      <c r="P1483" s="59" t="str">
        <f>IFERROR(VLOOKUP(O1483,IF($M$4="TEI0187_REV01",RAW_m_TEI0187_REV01!$AJ:$AK),2,0),"---")</f>
        <v>---</v>
      </c>
      <c r="Q1483" s="59" t="str">
        <f>IFERROR(VLOOKUP(L1483,IF($M$4="TEI0187_REV01",RAW_m_TEI0187_REV01!$AD:$AF),3,0),"---")</f>
        <v>---</v>
      </c>
      <c r="R1483" s="59" t="str">
        <f>IFERROR(VLOOKUP(O1483,IF($M$4="TEI0187_REV01",RAW_m_TEI0187_REV01!$AE:$AG),3,0),"---")</f>
        <v>---</v>
      </c>
      <c r="S1483" s="59" t="str">
        <f t="shared" si="49"/>
        <v>---</v>
      </c>
    </row>
    <row r="1484" spans="2:19" ht="15" customHeight="1" x14ac:dyDescent="0.25">
      <c r="B1484" s="59">
        <f t="shared" si="50"/>
        <v>1479</v>
      </c>
      <c r="C1484" s="60">
        <f>IFERROR(IF($C$4="TEB0187_REV01",CALC_CONN_TEB0187_REV01!U1484,),"---")</f>
        <v>0</v>
      </c>
      <c r="D1484" s="59">
        <f>IFERROR(IF($C$4="TEB0187_REV01",CALC_CONN_TEB0187_REV01!D1484,),"---")</f>
        <v>0</v>
      </c>
      <c r="E1484" s="59">
        <f>IFERROR(IF($C$4="TEB0187_REV01",CALC_CONN_TEB0187_REV01!E1484,),"---")</f>
        <v>0</v>
      </c>
      <c r="F1484" s="59" t="str">
        <f>IFERROR(IF(VLOOKUP($D1484&amp;"-"&amp;$E1484,IF($C$4="TEB0187_REV01",CALC_CONN_TEB0187_REV01!$F:$I),4,0)="--","---",IF($C$4="TEB0187_REV01",CALC_CONN_TEB0187_REV01!$G1484&amp; " --&gt; " &amp;CALC_CONN_TEB0187_REV01!$I1484&amp; " --&gt; ")),"---")</f>
        <v>---</v>
      </c>
      <c r="G1484" s="59" t="str">
        <f>IFERROR(IF(VLOOKUP($D1484&amp;"-"&amp;$E1484,IF($C$4="TEB0187_REV01",CALC_CONN_TEB0187_REV01!$F:$H),3,0)="--",VLOOKUP($D1484&amp;"-"&amp;$E1484,IF($C$4="TEB0187_REV01",CALC_CONN_TEB0187_REV01!$F:$H),2,0),VLOOKUP($D1484&amp;"-"&amp;$E1484,IF($C$4="TEB0187_REV01",CALC_CONN_TEB0187_REV01!$F:$H),3,0)),"---")</f>
        <v>---</v>
      </c>
      <c r="H1484" s="59" t="str">
        <f>IFERROR(VLOOKUP(G1484,IF($C$4="TEB0187_REV01",CALC_CONN_TEB0187_REV01!$G:$T),14,0),"---")</f>
        <v>---</v>
      </c>
      <c r="I1484" s="59" t="str">
        <f>IFERROR(VLOOKUP($D1484&amp;"-"&amp;$E1484,IF($C$4="TEB0187_REV01",CALC_CONN_TEB0187_REV01!$F:$K,"???"),6,0),"---")</f>
        <v>---</v>
      </c>
      <c r="J1484" s="61" t="str">
        <f>IFERROR(VLOOKUP($D1484&amp;"-"&amp;$E1484,IF($C$4="TEB0187_REV01",CALC_CONN_TEB0187_REV01!$F:$M,"???"),8,0),"---")</f>
        <v>---</v>
      </c>
      <c r="K1484" s="62" t="str">
        <f>IFERROR(VLOOKUP($D1484&amp;"-"&amp;$E1484,IF($C$4="TEB0187_REV01",CALC_CONN_TEB0187_REV01!$F:$N),9,0),"---")</f>
        <v>---</v>
      </c>
      <c r="L1484" s="59" t="str">
        <f>IFERROR(VLOOKUP(K1484,B2B!$H$3:$I$2000,2,0),"---")</f>
        <v>---</v>
      </c>
      <c r="M1484" s="59" t="str">
        <f>IFERROR(VLOOKUP(L1484,IF($M$4="TEI0187_REV01",RAW_m_TEI0187_REV01!$AD:$AH),5,0),"---")</f>
        <v>---</v>
      </c>
      <c r="N1484" s="59" t="str">
        <f>IFERROR(VLOOKUP(L1484,IF($M$4="TEI0187_REV01",RAW_m_TEI0187_REV01!$AE:$AJ),6,0),"---")</f>
        <v>---</v>
      </c>
      <c r="O1484" s="63" t="str">
        <f>IFERROR(VLOOKUP(L1484,IF($M$4="TEI0187_REV01",RAW_m_TEI0187_REV01!$AD:$AE),2,0),"---")</f>
        <v>---</v>
      </c>
      <c r="P1484" s="59" t="str">
        <f>IFERROR(VLOOKUP(O1484,IF($M$4="TEI0187_REV01",RAW_m_TEI0187_REV01!$AJ:$AK),2,0),"---")</f>
        <v>---</v>
      </c>
      <c r="Q1484" s="59" t="str">
        <f>IFERROR(VLOOKUP(L1484,IF($M$4="TEI0187_REV01",RAW_m_TEI0187_REV01!$AD:$AF),3,0),"---")</f>
        <v>---</v>
      </c>
      <c r="R1484" s="59" t="str">
        <f>IFERROR(VLOOKUP(O1484,IF($M$4="TEI0187_REV01",RAW_m_TEI0187_REV01!$AE:$AG),3,0),"---")</f>
        <v>---</v>
      </c>
      <c r="S1484" s="59" t="str">
        <f t="shared" si="49"/>
        <v>---</v>
      </c>
    </row>
    <row r="1485" spans="2:19" ht="15" customHeight="1" x14ac:dyDescent="0.25">
      <c r="B1485" s="59">
        <f t="shared" si="50"/>
        <v>1480</v>
      </c>
      <c r="C1485" s="60">
        <f>IFERROR(IF($C$4="TEB0187_REV01",CALC_CONN_TEB0187_REV01!U1485,),"---")</f>
        <v>0</v>
      </c>
      <c r="D1485" s="59">
        <f>IFERROR(IF($C$4="TEB0187_REV01",CALC_CONN_TEB0187_REV01!D1485,),"---")</f>
        <v>0</v>
      </c>
      <c r="E1485" s="59">
        <f>IFERROR(IF($C$4="TEB0187_REV01",CALC_CONN_TEB0187_REV01!E1485,),"---")</f>
        <v>0</v>
      </c>
      <c r="F1485" s="59" t="str">
        <f>IFERROR(IF(VLOOKUP($D1485&amp;"-"&amp;$E1485,IF($C$4="TEB0187_REV01",CALC_CONN_TEB0187_REV01!$F:$I),4,0)="--","---",IF($C$4="TEB0187_REV01",CALC_CONN_TEB0187_REV01!$G1485&amp; " --&gt; " &amp;CALC_CONN_TEB0187_REV01!$I1485&amp; " --&gt; ")),"---")</f>
        <v>---</v>
      </c>
      <c r="G1485" s="59" t="str">
        <f>IFERROR(IF(VLOOKUP($D1485&amp;"-"&amp;$E1485,IF($C$4="TEB0187_REV01",CALC_CONN_TEB0187_REV01!$F:$H),3,0)="--",VLOOKUP($D1485&amp;"-"&amp;$E1485,IF($C$4="TEB0187_REV01",CALC_CONN_TEB0187_REV01!$F:$H),2,0),VLOOKUP($D1485&amp;"-"&amp;$E1485,IF($C$4="TEB0187_REV01",CALC_CONN_TEB0187_REV01!$F:$H),3,0)),"---")</f>
        <v>---</v>
      </c>
      <c r="H1485" s="59" t="str">
        <f>IFERROR(VLOOKUP(G1485,IF($C$4="TEB0187_REV01",CALC_CONN_TEB0187_REV01!$G:$T),14,0),"---")</f>
        <v>---</v>
      </c>
      <c r="I1485" s="59" t="str">
        <f>IFERROR(VLOOKUP($D1485&amp;"-"&amp;$E1485,IF($C$4="TEB0187_REV01",CALC_CONN_TEB0187_REV01!$F:$K,"???"),6,0),"---")</f>
        <v>---</v>
      </c>
      <c r="J1485" s="61" t="str">
        <f>IFERROR(VLOOKUP($D1485&amp;"-"&amp;$E1485,IF($C$4="TEB0187_REV01",CALC_CONN_TEB0187_REV01!$F:$M,"???"),8,0),"---")</f>
        <v>---</v>
      </c>
      <c r="K1485" s="62" t="str">
        <f>IFERROR(VLOOKUP($D1485&amp;"-"&amp;$E1485,IF($C$4="TEB0187_REV01",CALC_CONN_TEB0187_REV01!$F:$N),9,0),"---")</f>
        <v>---</v>
      </c>
      <c r="L1485" s="59" t="str">
        <f>IFERROR(VLOOKUP(K1485,B2B!$H$3:$I$2000,2,0),"---")</f>
        <v>---</v>
      </c>
      <c r="M1485" s="59" t="str">
        <f>IFERROR(VLOOKUP(L1485,IF($M$4="TEI0187_REV01",RAW_m_TEI0187_REV01!$AD:$AH),5,0),"---")</f>
        <v>---</v>
      </c>
      <c r="N1485" s="59" t="str">
        <f>IFERROR(VLOOKUP(L1485,IF($M$4="TEI0187_REV01",RAW_m_TEI0187_REV01!$AE:$AJ),6,0),"---")</f>
        <v>---</v>
      </c>
      <c r="O1485" s="63" t="str">
        <f>IFERROR(VLOOKUP(L1485,IF($M$4="TEI0187_REV01",RAW_m_TEI0187_REV01!$AD:$AE),2,0),"---")</f>
        <v>---</v>
      </c>
      <c r="P1485" s="59" t="str">
        <f>IFERROR(VLOOKUP(O1485,IF($M$4="TEI0187_REV01",RAW_m_TEI0187_REV01!$AJ:$AK),2,0),"---")</f>
        <v>---</v>
      </c>
      <c r="Q1485" s="59" t="str">
        <f>IFERROR(VLOOKUP(L1485,IF($M$4="TEI0187_REV01",RAW_m_TEI0187_REV01!$AD:$AF),3,0),"---")</f>
        <v>---</v>
      </c>
      <c r="R1485" s="59" t="str">
        <f>IFERROR(VLOOKUP(O1485,IF($M$4="TEI0187_REV01",RAW_m_TEI0187_REV01!$AE:$AG),3,0),"---")</f>
        <v>---</v>
      </c>
      <c r="S1485" s="59" t="str">
        <f t="shared" si="49"/>
        <v>---</v>
      </c>
    </row>
    <row r="1486" spans="2:19" ht="15" customHeight="1" x14ac:dyDescent="0.25">
      <c r="B1486" s="59">
        <f t="shared" si="50"/>
        <v>1481</v>
      </c>
      <c r="C1486" s="60">
        <f>IFERROR(IF($C$4="TEB0187_REV01",CALC_CONN_TEB0187_REV01!U1486,),"---")</f>
        <v>0</v>
      </c>
      <c r="D1486" s="59">
        <f>IFERROR(IF($C$4="TEB0187_REV01",CALC_CONN_TEB0187_REV01!D1486,),"---")</f>
        <v>0</v>
      </c>
      <c r="E1486" s="59">
        <f>IFERROR(IF($C$4="TEB0187_REV01",CALC_CONN_TEB0187_REV01!E1486,),"---")</f>
        <v>0</v>
      </c>
      <c r="F1486" s="59" t="str">
        <f>IFERROR(IF(VLOOKUP($D1486&amp;"-"&amp;$E1486,IF($C$4="TEB0187_REV01",CALC_CONN_TEB0187_REV01!$F:$I),4,0)="--","---",IF($C$4="TEB0187_REV01",CALC_CONN_TEB0187_REV01!$G1486&amp; " --&gt; " &amp;CALC_CONN_TEB0187_REV01!$I1486&amp; " --&gt; ")),"---")</f>
        <v>---</v>
      </c>
      <c r="G1486" s="59" t="str">
        <f>IFERROR(IF(VLOOKUP($D1486&amp;"-"&amp;$E1486,IF($C$4="TEB0187_REV01",CALC_CONN_TEB0187_REV01!$F:$H),3,0)="--",VLOOKUP($D1486&amp;"-"&amp;$E1486,IF($C$4="TEB0187_REV01",CALC_CONN_TEB0187_REV01!$F:$H),2,0),VLOOKUP($D1486&amp;"-"&amp;$E1486,IF($C$4="TEB0187_REV01",CALC_CONN_TEB0187_REV01!$F:$H),3,0)),"---")</f>
        <v>---</v>
      </c>
      <c r="H1486" s="59" t="str">
        <f>IFERROR(VLOOKUP(G1486,IF($C$4="TEB0187_REV01",CALC_CONN_TEB0187_REV01!$G:$T),14,0),"---")</f>
        <v>---</v>
      </c>
      <c r="I1486" s="59" t="str">
        <f>IFERROR(VLOOKUP($D1486&amp;"-"&amp;$E1486,IF($C$4="TEB0187_REV01",CALC_CONN_TEB0187_REV01!$F:$K,"???"),6,0),"---")</f>
        <v>---</v>
      </c>
      <c r="J1486" s="61" t="str">
        <f>IFERROR(VLOOKUP($D1486&amp;"-"&amp;$E1486,IF($C$4="TEB0187_REV01",CALC_CONN_TEB0187_REV01!$F:$M,"???"),8,0),"---")</f>
        <v>---</v>
      </c>
      <c r="K1486" s="62" t="str">
        <f>IFERROR(VLOOKUP($D1486&amp;"-"&amp;$E1486,IF($C$4="TEB0187_REV01",CALC_CONN_TEB0187_REV01!$F:$N),9,0),"---")</f>
        <v>---</v>
      </c>
      <c r="L1486" s="59" t="str">
        <f>IFERROR(VLOOKUP(K1486,B2B!$H$3:$I$2000,2,0),"---")</f>
        <v>---</v>
      </c>
      <c r="M1486" s="59" t="str">
        <f>IFERROR(VLOOKUP(L1486,IF($M$4="TEI0187_REV01",RAW_m_TEI0187_REV01!$AD:$AH),5,0),"---")</f>
        <v>---</v>
      </c>
      <c r="N1486" s="59" t="str">
        <f>IFERROR(VLOOKUP(L1486,IF($M$4="TEI0187_REV01",RAW_m_TEI0187_REV01!$AE:$AJ),6,0),"---")</f>
        <v>---</v>
      </c>
      <c r="O1486" s="63" t="str">
        <f>IFERROR(VLOOKUP(L1486,IF($M$4="TEI0187_REV01",RAW_m_TEI0187_REV01!$AD:$AE),2,0),"---")</f>
        <v>---</v>
      </c>
      <c r="P1486" s="59" t="str">
        <f>IFERROR(VLOOKUP(O1486,IF($M$4="TEI0187_REV01",RAW_m_TEI0187_REV01!$AJ:$AK),2,0),"---")</f>
        <v>---</v>
      </c>
      <c r="Q1486" s="59" t="str">
        <f>IFERROR(VLOOKUP(L1486,IF($M$4="TEI0187_REV01",RAW_m_TEI0187_REV01!$AD:$AF),3,0),"---")</f>
        <v>---</v>
      </c>
      <c r="R1486" s="59" t="str">
        <f>IFERROR(VLOOKUP(O1486,IF($M$4="TEI0187_REV01",RAW_m_TEI0187_REV01!$AE:$AG),3,0),"---")</f>
        <v>---</v>
      </c>
      <c r="S1486" s="59" t="str">
        <f t="shared" si="49"/>
        <v>---</v>
      </c>
    </row>
    <row r="1487" spans="2:19" ht="15" customHeight="1" x14ac:dyDescent="0.25">
      <c r="B1487" s="59">
        <f t="shared" si="50"/>
        <v>1482</v>
      </c>
      <c r="C1487" s="60">
        <f>IFERROR(IF($C$4="TEB0187_REV01",CALC_CONN_TEB0187_REV01!U1487,),"---")</f>
        <v>0</v>
      </c>
      <c r="D1487" s="59">
        <f>IFERROR(IF($C$4="TEB0187_REV01",CALC_CONN_TEB0187_REV01!D1487,),"---")</f>
        <v>0</v>
      </c>
      <c r="E1487" s="59">
        <f>IFERROR(IF($C$4="TEB0187_REV01",CALC_CONN_TEB0187_REV01!E1487,),"---")</f>
        <v>0</v>
      </c>
      <c r="F1487" s="59" t="str">
        <f>IFERROR(IF(VLOOKUP($D1487&amp;"-"&amp;$E1487,IF($C$4="TEB0187_REV01",CALC_CONN_TEB0187_REV01!$F:$I),4,0)="--","---",IF($C$4="TEB0187_REV01",CALC_CONN_TEB0187_REV01!$G1487&amp; " --&gt; " &amp;CALC_CONN_TEB0187_REV01!$I1487&amp; " --&gt; ")),"---")</f>
        <v>---</v>
      </c>
      <c r="G1487" s="59" t="str">
        <f>IFERROR(IF(VLOOKUP($D1487&amp;"-"&amp;$E1487,IF($C$4="TEB0187_REV01",CALC_CONN_TEB0187_REV01!$F:$H),3,0)="--",VLOOKUP($D1487&amp;"-"&amp;$E1487,IF($C$4="TEB0187_REV01",CALC_CONN_TEB0187_REV01!$F:$H),2,0),VLOOKUP($D1487&amp;"-"&amp;$E1487,IF($C$4="TEB0187_REV01",CALC_CONN_TEB0187_REV01!$F:$H),3,0)),"---")</f>
        <v>---</v>
      </c>
      <c r="H1487" s="59" t="str">
        <f>IFERROR(VLOOKUP(G1487,IF($C$4="TEB0187_REV01",CALC_CONN_TEB0187_REV01!$G:$T),14,0),"---")</f>
        <v>---</v>
      </c>
      <c r="I1487" s="59" t="str">
        <f>IFERROR(VLOOKUP($D1487&amp;"-"&amp;$E1487,IF($C$4="TEB0187_REV01",CALC_CONN_TEB0187_REV01!$F:$K,"???"),6,0),"---")</f>
        <v>---</v>
      </c>
      <c r="J1487" s="61" t="str">
        <f>IFERROR(VLOOKUP($D1487&amp;"-"&amp;$E1487,IF($C$4="TEB0187_REV01",CALC_CONN_TEB0187_REV01!$F:$M,"???"),8,0),"---")</f>
        <v>---</v>
      </c>
      <c r="K1487" s="62" t="str">
        <f>IFERROR(VLOOKUP($D1487&amp;"-"&amp;$E1487,IF($C$4="TEB0187_REV01",CALC_CONN_TEB0187_REV01!$F:$N),9,0),"---")</f>
        <v>---</v>
      </c>
      <c r="L1487" s="59" t="str">
        <f>IFERROR(VLOOKUP(K1487,B2B!$H$3:$I$2000,2,0),"---")</f>
        <v>---</v>
      </c>
      <c r="M1487" s="59" t="str">
        <f>IFERROR(VLOOKUP(L1487,IF($M$4="TEI0187_REV01",RAW_m_TEI0187_REV01!$AD:$AH),5,0),"---")</f>
        <v>---</v>
      </c>
      <c r="N1487" s="59" t="str">
        <f>IFERROR(VLOOKUP(L1487,IF($M$4="TEI0187_REV01",RAW_m_TEI0187_REV01!$AE:$AJ),6,0),"---")</f>
        <v>---</v>
      </c>
      <c r="O1487" s="63" t="str">
        <f>IFERROR(VLOOKUP(L1487,IF($M$4="TEI0187_REV01",RAW_m_TEI0187_REV01!$AD:$AE),2,0),"---")</f>
        <v>---</v>
      </c>
      <c r="P1487" s="59" t="str">
        <f>IFERROR(VLOOKUP(O1487,IF($M$4="TEI0187_REV01",RAW_m_TEI0187_REV01!$AJ:$AK),2,0),"---")</f>
        <v>---</v>
      </c>
      <c r="Q1487" s="59" t="str">
        <f>IFERROR(VLOOKUP(L1487,IF($M$4="TEI0187_REV01",RAW_m_TEI0187_REV01!$AD:$AF),3,0),"---")</f>
        <v>---</v>
      </c>
      <c r="R1487" s="59" t="str">
        <f>IFERROR(VLOOKUP(O1487,IF($M$4="TEI0187_REV01",RAW_m_TEI0187_REV01!$AE:$AG),3,0),"---")</f>
        <v>---</v>
      </c>
      <c r="S1487" s="59" t="str">
        <f t="shared" si="49"/>
        <v>---</v>
      </c>
    </row>
    <row r="1488" spans="2:19" ht="15" customHeight="1" x14ac:dyDescent="0.25">
      <c r="B1488" s="59">
        <f t="shared" si="50"/>
        <v>1483</v>
      </c>
      <c r="C1488" s="60">
        <f>IFERROR(IF($C$4="TEB0187_REV01",CALC_CONN_TEB0187_REV01!U1488,),"---")</f>
        <v>0</v>
      </c>
      <c r="D1488" s="59">
        <f>IFERROR(IF($C$4="TEB0187_REV01",CALC_CONN_TEB0187_REV01!D1488,),"---")</f>
        <v>0</v>
      </c>
      <c r="E1488" s="59">
        <f>IFERROR(IF($C$4="TEB0187_REV01",CALC_CONN_TEB0187_REV01!E1488,),"---")</f>
        <v>0</v>
      </c>
      <c r="F1488" s="59" t="str">
        <f>IFERROR(IF(VLOOKUP($D1488&amp;"-"&amp;$E1488,IF($C$4="TEB0187_REV01",CALC_CONN_TEB0187_REV01!$F:$I),4,0)="--","---",IF($C$4="TEB0187_REV01",CALC_CONN_TEB0187_REV01!$G1488&amp; " --&gt; " &amp;CALC_CONN_TEB0187_REV01!$I1488&amp; " --&gt; ")),"---")</f>
        <v>---</v>
      </c>
      <c r="G1488" s="59" t="str">
        <f>IFERROR(IF(VLOOKUP($D1488&amp;"-"&amp;$E1488,IF($C$4="TEB0187_REV01",CALC_CONN_TEB0187_REV01!$F:$H),3,0)="--",VLOOKUP($D1488&amp;"-"&amp;$E1488,IF($C$4="TEB0187_REV01",CALC_CONN_TEB0187_REV01!$F:$H),2,0),VLOOKUP($D1488&amp;"-"&amp;$E1488,IF($C$4="TEB0187_REV01",CALC_CONN_TEB0187_REV01!$F:$H),3,0)),"---")</f>
        <v>---</v>
      </c>
      <c r="H1488" s="59" t="str">
        <f>IFERROR(VLOOKUP(G1488,IF($C$4="TEB0187_REV01",CALC_CONN_TEB0187_REV01!$G:$T),14,0),"---")</f>
        <v>---</v>
      </c>
      <c r="I1488" s="59" t="str">
        <f>IFERROR(VLOOKUP($D1488&amp;"-"&amp;$E1488,IF($C$4="TEB0187_REV01",CALC_CONN_TEB0187_REV01!$F:$K,"???"),6,0),"---")</f>
        <v>---</v>
      </c>
      <c r="J1488" s="61" t="str">
        <f>IFERROR(VLOOKUP($D1488&amp;"-"&amp;$E1488,IF($C$4="TEB0187_REV01",CALC_CONN_TEB0187_REV01!$F:$M,"???"),8,0),"---")</f>
        <v>---</v>
      </c>
      <c r="K1488" s="62" t="str">
        <f>IFERROR(VLOOKUP($D1488&amp;"-"&amp;$E1488,IF($C$4="TEB0187_REV01",CALC_CONN_TEB0187_REV01!$F:$N),9,0),"---")</f>
        <v>---</v>
      </c>
      <c r="L1488" s="59" t="str">
        <f>IFERROR(VLOOKUP(K1488,B2B!$H$3:$I$2000,2,0),"---")</f>
        <v>---</v>
      </c>
      <c r="M1488" s="59" t="str">
        <f>IFERROR(VLOOKUP(L1488,IF($M$4="TEI0187_REV01",RAW_m_TEI0187_REV01!$AD:$AH),5,0),"---")</f>
        <v>---</v>
      </c>
      <c r="N1488" s="59" t="str">
        <f>IFERROR(VLOOKUP(L1488,IF($M$4="TEI0187_REV01",RAW_m_TEI0187_REV01!$AE:$AJ),6,0),"---")</f>
        <v>---</v>
      </c>
      <c r="O1488" s="63" t="str">
        <f>IFERROR(VLOOKUP(L1488,IF($M$4="TEI0187_REV01",RAW_m_TEI0187_REV01!$AD:$AE),2,0),"---")</f>
        <v>---</v>
      </c>
      <c r="P1488" s="59" t="str">
        <f>IFERROR(VLOOKUP(O1488,IF($M$4="TEI0187_REV01",RAW_m_TEI0187_REV01!$AJ:$AK),2,0),"---")</f>
        <v>---</v>
      </c>
      <c r="Q1488" s="59" t="str">
        <f>IFERROR(VLOOKUP(L1488,IF($M$4="TEI0187_REV01",RAW_m_TEI0187_REV01!$AD:$AF),3,0),"---")</f>
        <v>---</v>
      </c>
      <c r="R1488" s="59" t="str">
        <f>IFERROR(VLOOKUP(O1488,IF($M$4="TEI0187_REV01",RAW_m_TEI0187_REV01!$AE:$AG),3,0),"---")</f>
        <v>---</v>
      </c>
      <c r="S1488" s="59" t="str">
        <f t="shared" si="49"/>
        <v>---</v>
      </c>
    </row>
    <row r="1489" spans="2:19" ht="15" customHeight="1" x14ac:dyDescent="0.25">
      <c r="B1489" s="59">
        <f t="shared" si="50"/>
        <v>1484</v>
      </c>
      <c r="C1489" s="60">
        <f>IFERROR(IF($C$4="TEB0187_REV01",CALC_CONN_TEB0187_REV01!U1489,),"---")</f>
        <v>0</v>
      </c>
      <c r="D1489" s="59">
        <f>IFERROR(IF($C$4="TEB0187_REV01",CALC_CONN_TEB0187_REV01!D1489,),"---")</f>
        <v>0</v>
      </c>
      <c r="E1489" s="59">
        <f>IFERROR(IF($C$4="TEB0187_REV01",CALC_CONN_TEB0187_REV01!E1489,),"---")</f>
        <v>0</v>
      </c>
      <c r="F1489" s="59" t="str">
        <f>IFERROR(IF(VLOOKUP($D1489&amp;"-"&amp;$E1489,IF($C$4="TEB0187_REV01",CALC_CONN_TEB0187_REV01!$F:$I),4,0)="--","---",IF($C$4="TEB0187_REV01",CALC_CONN_TEB0187_REV01!$G1489&amp; " --&gt; " &amp;CALC_CONN_TEB0187_REV01!$I1489&amp; " --&gt; ")),"---")</f>
        <v>---</v>
      </c>
      <c r="G1489" s="59" t="str">
        <f>IFERROR(IF(VLOOKUP($D1489&amp;"-"&amp;$E1489,IF($C$4="TEB0187_REV01",CALC_CONN_TEB0187_REV01!$F:$H),3,0)="--",VLOOKUP($D1489&amp;"-"&amp;$E1489,IF($C$4="TEB0187_REV01",CALC_CONN_TEB0187_REV01!$F:$H),2,0),VLOOKUP($D1489&amp;"-"&amp;$E1489,IF($C$4="TEB0187_REV01",CALC_CONN_TEB0187_REV01!$F:$H),3,0)),"---")</f>
        <v>---</v>
      </c>
      <c r="H1489" s="59" t="str">
        <f>IFERROR(VLOOKUP(G1489,IF($C$4="TEB0187_REV01",CALC_CONN_TEB0187_REV01!$G:$T),14,0),"---")</f>
        <v>---</v>
      </c>
      <c r="I1489" s="59" t="str">
        <f>IFERROR(VLOOKUP($D1489&amp;"-"&amp;$E1489,IF($C$4="TEB0187_REV01",CALC_CONN_TEB0187_REV01!$F:$K,"???"),6,0),"---")</f>
        <v>---</v>
      </c>
      <c r="J1489" s="61" t="str">
        <f>IFERROR(VLOOKUP($D1489&amp;"-"&amp;$E1489,IF($C$4="TEB0187_REV01",CALC_CONN_TEB0187_REV01!$F:$M,"???"),8,0),"---")</f>
        <v>---</v>
      </c>
      <c r="K1489" s="62" t="str">
        <f>IFERROR(VLOOKUP($D1489&amp;"-"&amp;$E1489,IF($C$4="TEB0187_REV01",CALC_CONN_TEB0187_REV01!$F:$N),9,0),"---")</f>
        <v>---</v>
      </c>
      <c r="L1489" s="59" t="str">
        <f>IFERROR(VLOOKUP(K1489,B2B!$H$3:$I$2000,2,0),"---")</f>
        <v>---</v>
      </c>
      <c r="M1489" s="59" t="str">
        <f>IFERROR(VLOOKUP(L1489,IF($M$4="TEI0187_REV01",RAW_m_TEI0187_REV01!$AD:$AH),5,0),"---")</f>
        <v>---</v>
      </c>
      <c r="N1489" s="59" t="str">
        <f>IFERROR(VLOOKUP(L1489,IF($M$4="TEI0187_REV01",RAW_m_TEI0187_REV01!$AE:$AJ),6,0),"---")</f>
        <v>---</v>
      </c>
      <c r="O1489" s="63" t="str">
        <f>IFERROR(VLOOKUP(L1489,IF($M$4="TEI0187_REV01",RAW_m_TEI0187_REV01!$AD:$AE),2,0),"---")</f>
        <v>---</v>
      </c>
      <c r="P1489" s="59" t="str">
        <f>IFERROR(VLOOKUP(O1489,IF($M$4="TEI0187_REV01",RAW_m_TEI0187_REV01!$AJ:$AK),2,0),"---")</f>
        <v>---</v>
      </c>
      <c r="Q1489" s="59" t="str">
        <f>IFERROR(VLOOKUP(L1489,IF($M$4="TEI0187_REV01",RAW_m_TEI0187_REV01!$AD:$AF),3,0),"---")</f>
        <v>---</v>
      </c>
      <c r="R1489" s="59" t="str">
        <f>IFERROR(VLOOKUP(O1489,IF($M$4="TEI0187_REV01",RAW_m_TEI0187_REV01!$AE:$AG),3,0),"---")</f>
        <v>---</v>
      </c>
      <c r="S1489" s="59" t="str">
        <f t="shared" si="49"/>
        <v>---</v>
      </c>
    </row>
    <row r="1490" spans="2:19" ht="15" customHeight="1" x14ac:dyDescent="0.25">
      <c r="B1490" s="59">
        <f t="shared" si="50"/>
        <v>1485</v>
      </c>
      <c r="C1490" s="60">
        <f>IFERROR(IF($C$4="TEB0187_REV01",CALC_CONN_TEB0187_REV01!U1490,),"---")</f>
        <v>0</v>
      </c>
      <c r="D1490" s="59">
        <f>IFERROR(IF($C$4="TEB0187_REV01",CALC_CONN_TEB0187_REV01!D1490,),"---")</f>
        <v>0</v>
      </c>
      <c r="E1490" s="59">
        <f>IFERROR(IF($C$4="TEB0187_REV01",CALC_CONN_TEB0187_REV01!E1490,),"---")</f>
        <v>0</v>
      </c>
      <c r="F1490" s="59" t="str">
        <f>IFERROR(IF(VLOOKUP($D1490&amp;"-"&amp;$E1490,IF($C$4="TEB0187_REV01",CALC_CONN_TEB0187_REV01!$F:$I),4,0)="--","---",IF($C$4="TEB0187_REV01",CALC_CONN_TEB0187_REV01!$G1490&amp; " --&gt; " &amp;CALC_CONN_TEB0187_REV01!$I1490&amp; " --&gt; ")),"---")</f>
        <v>---</v>
      </c>
      <c r="G1490" s="59" t="str">
        <f>IFERROR(IF(VLOOKUP($D1490&amp;"-"&amp;$E1490,IF($C$4="TEB0187_REV01",CALC_CONN_TEB0187_REV01!$F:$H),3,0)="--",VLOOKUP($D1490&amp;"-"&amp;$E1490,IF($C$4="TEB0187_REV01",CALC_CONN_TEB0187_REV01!$F:$H),2,0),VLOOKUP($D1490&amp;"-"&amp;$E1490,IF($C$4="TEB0187_REV01",CALC_CONN_TEB0187_REV01!$F:$H),3,0)),"---")</f>
        <v>---</v>
      </c>
      <c r="H1490" s="59" t="str">
        <f>IFERROR(VLOOKUP(G1490,IF($C$4="TEB0187_REV01",CALC_CONN_TEB0187_REV01!$G:$T),14,0),"---")</f>
        <v>---</v>
      </c>
      <c r="I1490" s="59" t="str">
        <f>IFERROR(VLOOKUP($D1490&amp;"-"&amp;$E1490,IF($C$4="TEB0187_REV01",CALC_CONN_TEB0187_REV01!$F:$K,"???"),6,0),"---")</f>
        <v>---</v>
      </c>
      <c r="J1490" s="61" t="str">
        <f>IFERROR(VLOOKUP($D1490&amp;"-"&amp;$E1490,IF($C$4="TEB0187_REV01",CALC_CONN_TEB0187_REV01!$F:$M,"???"),8,0),"---")</f>
        <v>---</v>
      </c>
      <c r="K1490" s="62" t="str">
        <f>IFERROR(VLOOKUP($D1490&amp;"-"&amp;$E1490,IF($C$4="TEB0187_REV01",CALC_CONN_TEB0187_REV01!$F:$N),9,0),"---")</f>
        <v>---</v>
      </c>
      <c r="L1490" s="59" t="str">
        <f>IFERROR(VLOOKUP(K1490,B2B!$H$3:$I$2000,2,0),"---")</f>
        <v>---</v>
      </c>
      <c r="M1490" s="59" t="str">
        <f>IFERROR(VLOOKUP(L1490,IF($M$4="TEI0187_REV01",RAW_m_TEI0187_REV01!$AD:$AH),5,0),"---")</f>
        <v>---</v>
      </c>
      <c r="N1490" s="59" t="str">
        <f>IFERROR(VLOOKUP(L1490,IF($M$4="TEI0187_REV01",RAW_m_TEI0187_REV01!$AE:$AJ),6,0),"---")</f>
        <v>---</v>
      </c>
      <c r="O1490" s="63" t="str">
        <f>IFERROR(VLOOKUP(L1490,IF($M$4="TEI0187_REV01",RAW_m_TEI0187_REV01!$AD:$AE),2,0),"---")</f>
        <v>---</v>
      </c>
      <c r="P1490" s="59" t="str">
        <f>IFERROR(VLOOKUP(O1490,IF($M$4="TEI0187_REV01",RAW_m_TEI0187_REV01!$AJ:$AK),2,0),"---")</f>
        <v>---</v>
      </c>
      <c r="Q1490" s="59" t="str">
        <f>IFERROR(VLOOKUP(L1490,IF($M$4="TEI0187_REV01",RAW_m_TEI0187_REV01!$AD:$AF),3,0),"---")</f>
        <v>---</v>
      </c>
      <c r="R1490" s="59" t="str">
        <f>IFERROR(VLOOKUP(O1490,IF($M$4="TEI0187_REV01",RAW_m_TEI0187_REV01!$AE:$AG),3,0),"---")</f>
        <v>---</v>
      </c>
      <c r="S1490" s="59" t="str">
        <f t="shared" si="49"/>
        <v>---</v>
      </c>
    </row>
    <row r="1491" spans="2:19" ht="15" customHeight="1" x14ac:dyDescent="0.25">
      <c r="B1491" s="59">
        <f t="shared" si="50"/>
        <v>1486</v>
      </c>
      <c r="C1491" s="60">
        <f>IFERROR(IF($C$4="TEB0187_REV01",CALC_CONN_TEB0187_REV01!U1491,),"---")</f>
        <v>0</v>
      </c>
      <c r="D1491" s="59">
        <f>IFERROR(IF($C$4="TEB0187_REV01",CALC_CONN_TEB0187_REV01!D1491,),"---")</f>
        <v>0</v>
      </c>
      <c r="E1491" s="59">
        <f>IFERROR(IF($C$4="TEB0187_REV01",CALC_CONN_TEB0187_REV01!E1491,),"---")</f>
        <v>0</v>
      </c>
      <c r="F1491" s="59" t="str">
        <f>IFERROR(IF(VLOOKUP($D1491&amp;"-"&amp;$E1491,IF($C$4="TEB0187_REV01",CALC_CONN_TEB0187_REV01!$F:$I),4,0)="--","---",IF($C$4="TEB0187_REV01",CALC_CONN_TEB0187_REV01!$G1491&amp; " --&gt; " &amp;CALC_CONN_TEB0187_REV01!$I1491&amp; " --&gt; ")),"---")</f>
        <v>---</v>
      </c>
      <c r="G1491" s="59" t="str">
        <f>IFERROR(IF(VLOOKUP($D1491&amp;"-"&amp;$E1491,IF($C$4="TEB0187_REV01",CALC_CONN_TEB0187_REV01!$F:$H),3,0)="--",VLOOKUP($D1491&amp;"-"&amp;$E1491,IF($C$4="TEB0187_REV01",CALC_CONN_TEB0187_REV01!$F:$H),2,0),VLOOKUP($D1491&amp;"-"&amp;$E1491,IF($C$4="TEB0187_REV01",CALC_CONN_TEB0187_REV01!$F:$H),3,0)),"---")</f>
        <v>---</v>
      </c>
      <c r="H1491" s="59" t="str">
        <f>IFERROR(VLOOKUP(G1491,IF($C$4="TEB0187_REV01",CALC_CONN_TEB0187_REV01!$G:$T),14,0),"---")</f>
        <v>---</v>
      </c>
      <c r="I1491" s="59" t="str">
        <f>IFERROR(VLOOKUP($D1491&amp;"-"&amp;$E1491,IF($C$4="TEB0187_REV01",CALC_CONN_TEB0187_REV01!$F:$K,"???"),6,0),"---")</f>
        <v>---</v>
      </c>
      <c r="J1491" s="61" t="str">
        <f>IFERROR(VLOOKUP($D1491&amp;"-"&amp;$E1491,IF($C$4="TEB0187_REV01",CALC_CONN_TEB0187_REV01!$F:$M,"???"),8,0),"---")</f>
        <v>---</v>
      </c>
      <c r="K1491" s="62" t="str">
        <f>IFERROR(VLOOKUP($D1491&amp;"-"&amp;$E1491,IF($C$4="TEB0187_REV01",CALC_CONN_TEB0187_REV01!$F:$N),9,0),"---")</f>
        <v>---</v>
      </c>
      <c r="L1491" s="59" t="str">
        <f>IFERROR(VLOOKUP(K1491,B2B!$H$3:$I$2000,2,0),"---")</f>
        <v>---</v>
      </c>
      <c r="M1491" s="59" t="str">
        <f>IFERROR(VLOOKUP(L1491,IF($M$4="TEI0187_REV01",RAW_m_TEI0187_REV01!$AD:$AH),5,0),"---")</f>
        <v>---</v>
      </c>
      <c r="N1491" s="59" t="str">
        <f>IFERROR(VLOOKUP(L1491,IF($M$4="TEI0187_REV01",RAW_m_TEI0187_REV01!$AE:$AJ),6,0),"---")</f>
        <v>---</v>
      </c>
      <c r="O1491" s="63" t="str">
        <f>IFERROR(VLOOKUP(L1491,IF($M$4="TEI0187_REV01",RAW_m_TEI0187_REV01!$AD:$AE),2,0),"---")</f>
        <v>---</v>
      </c>
      <c r="P1491" s="59" t="str">
        <f>IFERROR(VLOOKUP(O1491,IF($M$4="TEI0187_REV01",RAW_m_TEI0187_REV01!$AJ:$AK),2,0),"---")</f>
        <v>---</v>
      </c>
      <c r="Q1491" s="59" t="str">
        <f>IFERROR(VLOOKUP(L1491,IF($M$4="TEI0187_REV01",RAW_m_TEI0187_REV01!$AD:$AF),3,0),"---")</f>
        <v>---</v>
      </c>
      <c r="R1491" s="59" t="str">
        <f>IFERROR(VLOOKUP(O1491,IF($M$4="TEI0187_REV01",RAW_m_TEI0187_REV01!$AE:$AG),3,0),"---")</f>
        <v>---</v>
      </c>
      <c r="S1491" s="59" t="str">
        <f t="shared" si="49"/>
        <v>---</v>
      </c>
    </row>
    <row r="1492" spans="2:19" ht="15" customHeight="1" x14ac:dyDescent="0.25">
      <c r="B1492" s="59">
        <f t="shared" si="50"/>
        <v>1487</v>
      </c>
      <c r="C1492" s="60">
        <f>IFERROR(IF($C$4="TEB0187_REV01",CALC_CONN_TEB0187_REV01!U1492,),"---")</f>
        <v>0</v>
      </c>
      <c r="D1492" s="59">
        <f>IFERROR(IF($C$4="TEB0187_REV01",CALC_CONN_TEB0187_REV01!D1492,),"---")</f>
        <v>0</v>
      </c>
      <c r="E1492" s="59">
        <f>IFERROR(IF($C$4="TEB0187_REV01",CALC_CONN_TEB0187_REV01!E1492,),"---")</f>
        <v>0</v>
      </c>
      <c r="F1492" s="59" t="str">
        <f>IFERROR(IF(VLOOKUP($D1492&amp;"-"&amp;$E1492,IF($C$4="TEB0187_REV01",CALC_CONN_TEB0187_REV01!$F:$I),4,0)="--","---",IF($C$4="TEB0187_REV01",CALC_CONN_TEB0187_REV01!$G1492&amp; " --&gt; " &amp;CALC_CONN_TEB0187_REV01!$I1492&amp; " --&gt; ")),"---")</f>
        <v>---</v>
      </c>
      <c r="G1492" s="59" t="str">
        <f>IFERROR(IF(VLOOKUP($D1492&amp;"-"&amp;$E1492,IF($C$4="TEB0187_REV01",CALC_CONN_TEB0187_REV01!$F:$H),3,0)="--",VLOOKUP($D1492&amp;"-"&amp;$E1492,IF($C$4="TEB0187_REV01",CALC_CONN_TEB0187_REV01!$F:$H),2,0),VLOOKUP($D1492&amp;"-"&amp;$E1492,IF($C$4="TEB0187_REV01",CALC_CONN_TEB0187_REV01!$F:$H),3,0)),"---")</f>
        <v>---</v>
      </c>
      <c r="H1492" s="59" t="str">
        <f>IFERROR(VLOOKUP(G1492,IF($C$4="TEB0187_REV01",CALC_CONN_TEB0187_REV01!$G:$T),14,0),"---")</f>
        <v>---</v>
      </c>
      <c r="I1492" s="59" t="str">
        <f>IFERROR(VLOOKUP($D1492&amp;"-"&amp;$E1492,IF($C$4="TEB0187_REV01",CALC_CONN_TEB0187_REV01!$F:$K,"???"),6,0),"---")</f>
        <v>---</v>
      </c>
      <c r="J1492" s="61" t="str">
        <f>IFERROR(VLOOKUP($D1492&amp;"-"&amp;$E1492,IF($C$4="TEB0187_REV01",CALC_CONN_TEB0187_REV01!$F:$M,"???"),8,0),"---")</f>
        <v>---</v>
      </c>
      <c r="K1492" s="62" t="str">
        <f>IFERROR(VLOOKUP($D1492&amp;"-"&amp;$E1492,IF($C$4="TEB0187_REV01",CALC_CONN_TEB0187_REV01!$F:$N),9,0),"---")</f>
        <v>---</v>
      </c>
      <c r="L1492" s="59" t="str">
        <f>IFERROR(VLOOKUP(K1492,B2B!$H$3:$I$2000,2,0),"---")</f>
        <v>---</v>
      </c>
      <c r="M1492" s="59" t="str">
        <f>IFERROR(VLOOKUP(L1492,IF($M$4="TEI0187_REV01",RAW_m_TEI0187_REV01!$AD:$AH),5,0),"---")</f>
        <v>---</v>
      </c>
      <c r="N1492" s="59" t="str">
        <f>IFERROR(VLOOKUP(L1492,IF($M$4="TEI0187_REV01",RAW_m_TEI0187_REV01!$AE:$AJ),6,0),"---")</f>
        <v>---</v>
      </c>
      <c r="O1492" s="63" t="str">
        <f>IFERROR(VLOOKUP(L1492,IF($M$4="TEI0187_REV01",RAW_m_TEI0187_REV01!$AD:$AE),2,0),"---")</f>
        <v>---</v>
      </c>
      <c r="P1492" s="59" t="str">
        <f>IFERROR(VLOOKUP(O1492,IF($M$4="TEI0187_REV01",RAW_m_TEI0187_REV01!$AJ:$AK),2,0),"---")</f>
        <v>---</v>
      </c>
      <c r="Q1492" s="59" t="str">
        <f>IFERROR(VLOOKUP(L1492,IF($M$4="TEI0187_REV01",RAW_m_TEI0187_REV01!$AD:$AF),3,0),"---")</f>
        <v>---</v>
      </c>
      <c r="R1492" s="59" t="str">
        <f>IFERROR(VLOOKUP(O1492,IF($M$4="TEI0187_REV01",RAW_m_TEI0187_REV01!$AE:$AG),3,0),"---")</f>
        <v>---</v>
      </c>
      <c r="S1492" s="59" t="str">
        <f t="shared" si="49"/>
        <v>---</v>
      </c>
    </row>
    <row r="1493" spans="2:19" ht="15" customHeight="1" x14ac:dyDescent="0.25">
      <c r="B1493" s="59">
        <f t="shared" si="50"/>
        <v>1488</v>
      </c>
      <c r="C1493" s="60">
        <f>IFERROR(IF($C$4="TEB0187_REV01",CALC_CONN_TEB0187_REV01!U1493,),"---")</f>
        <v>0</v>
      </c>
      <c r="D1493" s="59">
        <f>IFERROR(IF($C$4="TEB0187_REV01",CALC_CONN_TEB0187_REV01!D1493,),"---")</f>
        <v>0</v>
      </c>
      <c r="E1493" s="59">
        <f>IFERROR(IF($C$4="TEB0187_REV01",CALC_CONN_TEB0187_REV01!E1493,),"---")</f>
        <v>0</v>
      </c>
      <c r="F1493" s="59" t="str">
        <f>IFERROR(IF(VLOOKUP($D1493&amp;"-"&amp;$E1493,IF($C$4="TEB0187_REV01",CALC_CONN_TEB0187_REV01!$F:$I),4,0)="--","---",IF($C$4="TEB0187_REV01",CALC_CONN_TEB0187_REV01!$G1493&amp; " --&gt; " &amp;CALC_CONN_TEB0187_REV01!$I1493&amp; " --&gt; ")),"---")</f>
        <v>---</v>
      </c>
      <c r="G1493" s="59" t="str">
        <f>IFERROR(IF(VLOOKUP($D1493&amp;"-"&amp;$E1493,IF($C$4="TEB0187_REV01",CALC_CONN_TEB0187_REV01!$F:$H),3,0)="--",VLOOKUP($D1493&amp;"-"&amp;$E1493,IF($C$4="TEB0187_REV01",CALC_CONN_TEB0187_REV01!$F:$H),2,0),VLOOKUP($D1493&amp;"-"&amp;$E1493,IF($C$4="TEB0187_REV01",CALC_CONN_TEB0187_REV01!$F:$H),3,0)),"---")</f>
        <v>---</v>
      </c>
      <c r="H1493" s="59" t="str">
        <f>IFERROR(VLOOKUP(G1493,IF($C$4="TEB0187_REV01",CALC_CONN_TEB0187_REV01!$G:$T),14,0),"---")</f>
        <v>---</v>
      </c>
      <c r="I1493" s="59" t="str">
        <f>IFERROR(VLOOKUP($D1493&amp;"-"&amp;$E1493,IF($C$4="TEB0187_REV01",CALC_CONN_TEB0187_REV01!$F:$K,"???"),6,0),"---")</f>
        <v>---</v>
      </c>
      <c r="J1493" s="61" t="str">
        <f>IFERROR(VLOOKUP($D1493&amp;"-"&amp;$E1493,IF($C$4="TEB0187_REV01",CALC_CONN_TEB0187_REV01!$F:$M,"???"),8,0),"---")</f>
        <v>---</v>
      </c>
      <c r="K1493" s="62" t="str">
        <f>IFERROR(VLOOKUP($D1493&amp;"-"&amp;$E1493,IF($C$4="TEB0187_REV01",CALC_CONN_TEB0187_REV01!$F:$N),9,0),"---")</f>
        <v>---</v>
      </c>
      <c r="L1493" s="59" t="str">
        <f>IFERROR(VLOOKUP(K1493,B2B!$H$3:$I$2000,2,0),"---")</f>
        <v>---</v>
      </c>
      <c r="M1493" s="59" t="str">
        <f>IFERROR(VLOOKUP(L1493,IF($M$4="TEI0187_REV01",RAW_m_TEI0187_REV01!$AD:$AH),5,0),"---")</f>
        <v>---</v>
      </c>
      <c r="N1493" s="59" t="str">
        <f>IFERROR(VLOOKUP(L1493,IF($M$4="TEI0187_REV01",RAW_m_TEI0187_REV01!$AE:$AJ),6,0),"---")</f>
        <v>---</v>
      </c>
      <c r="O1493" s="63" t="str">
        <f>IFERROR(VLOOKUP(L1493,IF($M$4="TEI0187_REV01",RAW_m_TEI0187_REV01!$AD:$AE),2,0),"---")</f>
        <v>---</v>
      </c>
      <c r="P1493" s="59" t="str">
        <f>IFERROR(VLOOKUP(O1493,IF($M$4="TEI0187_REV01",RAW_m_TEI0187_REV01!$AJ:$AK),2,0),"---")</f>
        <v>---</v>
      </c>
      <c r="Q1493" s="59" t="str">
        <f>IFERROR(VLOOKUP(L1493,IF($M$4="TEI0187_REV01",RAW_m_TEI0187_REV01!$AD:$AF),3,0),"---")</f>
        <v>---</v>
      </c>
      <c r="R1493" s="59" t="str">
        <f>IFERROR(VLOOKUP(O1493,IF($M$4="TEI0187_REV01",RAW_m_TEI0187_REV01!$AE:$AG),3,0),"---")</f>
        <v>---</v>
      </c>
      <c r="S1493" s="59" t="str">
        <f t="shared" si="49"/>
        <v>---</v>
      </c>
    </row>
    <row r="1494" spans="2:19" ht="15" customHeight="1" x14ac:dyDescent="0.25">
      <c r="B1494" s="59">
        <f t="shared" si="50"/>
        <v>1489</v>
      </c>
      <c r="C1494" s="60">
        <f>IFERROR(IF($C$4="TEB0187_REV01",CALC_CONN_TEB0187_REV01!U1494,),"---")</f>
        <v>0</v>
      </c>
      <c r="D1494" s="59">
        <f>IFERROR(IF($C$4="TEB0187_REV01",CALC_CONN_TEB0187_REV01!D1494,),"---")</f>
        <v>0</v>
      </c>
      <c r="E1494" s="59">
        <f>IFERROR(IF($C$4="TEB0187_REV01",CALC_CONN_TEB0187_REV01!E1494,),"---")</f>
        <v>0</v>
      </c>
      <c r="F1494" s="59" t="str">
        <f>IFERROR(IF(VLOOKUP($D1494&amp;"-"&amp;$E1494,IF($C$4="TEB0187_REV01",CALC_CONN_TEB0187_REV01!$F:$I),4,0)="--","---",IF($C$4="TEB0187_REV01",CALC_CONN_TEB0187_REV01!$G1494&amp; " --&gt; " &amp;CALC_CONN_TEB0187_REV01!$I1494&amp; " --&gt; ")),"---")</f>
        <v>---</v>
      </c>
      <c r="G1494" s="59" t="str">
        <f>IFERROR(IF(VLOOKUP($D1494&amp;"-"&amp;$E1494,IF($C$4="TEB0187_REV01",CALC_CONN_TEB0187_REV01!$F:$H),3,0)="--",VLOOKUP($D1494&amp;"-"&amp;$E1494,IF($C$4="TEB0187_REV01",CALC_CONN_TEB0187_REV01!$F:$H),2,0),VLOOKUP($D1494&amp;"-"&amp;$E1494,IF($C$4="TEB0187_REV01",CALC_CONN_TEB0187_REV01!$F:$H),3,0)),"---")</f>
        <v>---</v>
      </c>
      <c r="H1494" s="59" t="str">
        <f>IFERROR(VLOOKUP(G1494,IF($C$4="TEB0187_REV01",CALC_CONN_TEB0187_REV01!$G:$T),14,0),"---")</f>
        <v>---</v>
      </c>
      <c r="I1494" s="59" t="str">
        <f>IFERROR(VLOOKUP($D1494&amp;"-"&amp;$E1494,IF($C$4="TEB0187_REV01",CALC_CONN_TEB0187_REV01!$F:$K,"???"),6,0),"---")</f>
        <v>---</v>
      </c>
      <c r="J1494" s="61" t="str">
        <f>IFERROR(VLOOKUP($D1494&amp;"-"&amp;$E1494,IF($C$4="TEB0187_REV01",CALC_CONN_TEB0187_REV01!$F:$M,"???"),8,0),"---")</f>
        <v>---</v>
      </c>
      <c r="K1494" s="62" t="str">
        <f>IFERROR(VLOOKUP($D1494&amp;"-"&amp;$E1494,IF($C$4="TEB0187_REV01",CALC_CONN_TEB0187_REV01!$F:$N),9,0),"---")</f>
        <v>---</v>
      </c>
      <c r="L1494" s="59" t="str">
        <f>IFERROR(VLOOKUP(K1494,B2B!$H$3:$I$2000,2,0),"---")</f>
        <v>---</v>
      </c>
      <c r="M1494" s="59" t="str">
        <f>IFERROR(VLOOKUP(L1494,IF($M$4="TEI0187_REV01",RAW_m_TEI0187_REV01!$AD:$AH),5,0),"---")</f>
        <v>---</v>
      </c>
      <c r="N1494" s="59" t="str">
        <f>IFERROR(VLOOKUP(L1494,IF($M$4="TEI0187_REV01",RAW_m_TEI0187_REV01!$AE:$AJ),6,0),"---")</f>
        <v>---</v>
      </c>
      <c r="O1494" s="63" t="str">
        <f>IFERROR(VLOOKUP(L1494,IF($M$4="TEI0187_REV01",RAW_m_TEI0187_REV01!$AD:$AE),2,0),"---")</f>
        <v>---</v>
      </c>
      <c r="P1494" s="59" t="str">
        <f>IFERROR(VLOOKUP(O1494,IF($M$4="TEI0187_REV01",RAW_m_TEI0187_REV01!$AJ:$AK),2,0),"---")</f>
        <v>---</v>
      </c>
      <c r="Q1494" s="59" t="str">
        <f>IFERROR(VLOOKUP(L1494,IF($M$4="TEI0187_REV01",RAW_m_TEI0187_REV01!$AD:$AF),3,0),"---")</f>
        <v>---</v>
      </c>
      <c r="R1494" s="59" t="str">
        <f>IFERROR(VLOOKUP(O1494,IF($M$4="TEI0187_REV01",RAW_m_TEI0187_REV01!$AE:$AG),3,0),"---")</f>
        <v>---</v>
      </c>
      <c r="S1494" s="59" t="str">
        <f t="shared" si="49"/>
        <v>---</v>
      </c>
    </row>
    <row r="1495" spans="2:19" ht="15" customHeight="1" x14ac:dyDescent="0.25">
      <c r="B1495" s="59">
        <f t="shared" si="50"/>
        <v>1490</v>
      </c>
      <c r="C1495" s="60">
        <f>IFERROR(IF($C$4="TEB0187_REV01",CALC_CONN_TEB0187_REV01!U1495,),"---")</f>
        <v>0</v>
      </c>
      <c r="D1495" s="59">
        <f>IFERROR(IF($C$4="TEB0187_REV01",CALC_CONN_TEB0187_REV01!D1495,),"---")</f>
        <v>0</v>
      </c>
      <c r="E1495" s="59">
        <f>IFERROR(IF($C$4="TEB0187_REV01",CALC_CONN_TEB0187_REV01!E1495,),"---")</f>
        <v>0</v>
      </c>
      <c r="F1495" s="59" t="str">
        <f>IFERROR(IF(VLOOKUP($D1495&amp;"-"&amp;$E1495,IF($C$4="TEB0187_REV01",CALC_CONN_TEB0187_REV01!$F:$I),4,0)="--","---",IF($C$4="TEB0187_REV01",CALC_CONN_TEB0187_REV01!$G1495&amp; " --&gt; " &amp;CALC_CONN_TEB0187_REV01!$I1495&amp; " --&gt; ")),"---")</f>
        <v>---</v>
      </c>
      <c r="G1495" s="59" t="str">
        <f>IFERROR(IF(VLOOKUP($D1495&amp;"-"&amp;$E1495,IF($C$4="TEB0187_REV01",CALC_CONN_TEB0187_REV01!$F:$H),3,0)="--",VLOOKUP($D1495&amp;"-"&amp;$E1495,IF($C$4="TEB0187_REV01",CALC_CONN_TEB0187_REV01!$F:$H),2,0),VLOOKUP($D1495&amp;"-"&amp;$E1495,IF($C$4="TEB0187_REV01",CALC_CONN_TEB0187_REV01!$F:$H),3,0)),"---")</f>
        <v>---</v>
      </c>
      <c r="H1495" s="59" t="str">
        <f>IFERROR(VLOOKUP(G1495,IF($C$4="TEB0187_REV01",CALC_CONN_TEB0187_REV01!$G:$T),14,0),"---")</f>
        <v>---</v>
      </c>
      <c r="I1495" s="59" t="str">
        <f>IFERROR(VLOOKUP($D1495&amp;"-"&amp;$E1495,IF($C$4="TEB0187_REV01",CALC_CONN_TEB0187_REV01!$F:$K,"???"),6,0),"---")</f>
        <v>---</v>
      </c>
      <c r="J1495" s="61" t="str">
        <f>IFERROR(VLOOKUP($D1495&amp;"-"&amp;$E1495,IF($C$4="TEB0187_REV01",CALC_CONN_TEB0187_REV01!$F:$M,"???"),8,0),"---")</f>
        <v>---</v>
      </c>
      <c r="K1495" s="62" t="str">
        <f>IFERROR(VLOOKUP($D1495&amp;"-"&amp;$E1495,IF($C$4="TEB0187_REV01",CALC_CONN_TEB0187_REV01!$F:$N),9,0),"---")</f>
        <v>---</v>
      </c>
      <c r="L1495" s="59" t="str">
        <f>IFERROR(VLOOKUP(K1495,B2B!$H$3:$I$2000,2,0),"---")</f>
        <v>---</v>
      </c>
      <c r="M1495" s="59" t="str">
        <f>IFERROR(VLOOKUP(L1495,IF($M$4="TEI0187_REV01",RAW_m_TEI0187_REV01!$AD:$AH),5,0),"---")</f>
        <v>---</v>
      </c>
      <c r="N1495" s="59" t="str">
        <f>IFERROR(VLOOKUP(L1495,IF($M$4="TEI0187_REV01",RAW_m_TEI0187_REV01!$AE:$AJ),6,0),"---")</f>
        <v>---</v>
      </c>
      <c r="O1495" s="63" t="str">
        <f>IFERROR(VLOOKUP(L1495,IF($M$4="TEI0187_REV01",RAW_m_TEI0187_REV01!$AD:$AE),2,0),"---")</f>
        <v>---</v>
      </c>
      <c r="P1495" s="59" t="str">
        <f>IFERROR(VLOOKUP(O1495,IF($M$4="TEI0187_REV01",RAW_m_TEI0187_REV01!$AJ:$AK),2,0),"---")</f>
        <v>---</v>
      </c>
      <c r="Q1495" s="59" t="str">
        <f>IFERROR(VLOOKUP(L1495,IF($M$4="TEI0187_REV01",RAW_m_TEI0187_REV01!$AD:$AF),3,0),"---")</f>
        <v>---</v>
      </c>
      <c r="R1495" s="59" t="str">
        <f>IFERROR(VLOOKUP(O1495,IF($M$4="TEI0187_REV01",RAW_m_TEI0187_REV01!$AE:$AG),3,0),"---")</f>
        <v>---</v>
      </c>
      <c r="S1495" s="59" t="str">
        <f t="shared" si="49"/>
        <v>---</v>
      </c>
    </row>
    <row r="1496" spans="2:19" ht="15" customHeight="1" x14ac:dyDescent="0.25">
      <c r="B1496" s="59">
        <f t="shared" si="50"/>
        <v>1491</v>
      </c>
      <c r="C1496" s="60">
        <f>IFERROR(IF($C$4="TEB0187_REV01",CALC_CONN_TEB0187_REV01!U1496,),"---")</f>
        <v>0</v>
      </c>
      <c r="D1496" s="59">
        <f>IFERROR(IF($C$4="TEB0187_REV01",CALC_CONN_TEB0187_REV01!D1496,),"---")</f>
        <v>0</v>
      </c>
      <c r="E1496" s="59">
        <f>IFERROR(IF($C$4="TEB0187_REV01",CALC_CONN_TEB0187_REV01!E1496,),"---")</f>
        <v>0</v>
      </c>
      <c r="F1496" s="59" t="str">
        <f>IFERROR(IF(VLOOKUP($D1496&amp;"-"&amp;$E1496,IF($C$4="TEB0187_REV01",CALC_CONN_TEB0187_REV01!$F:$I),4,0)="--","---",IF($C$4="TEB0187_REV01",CALC_CONN_TEB0187_REV01!$G1496&amp; " --&gt; " &amp;CALC_CONN_TEB0187_REV01!$I1496&amp; " --&gt; ")),"---")</f>
        <v>---</v>
      </c>
      <c r="G1496" s="59" t="str">
        <f>IFERROR(IF(VLOOKUP($D1496&amp;"-"&amp;$E1496,IF($C$4="TEB0187_REV01",CALC_CONN_TEB0187_REV01!$F:$H),3,0)="--",VLOOKUP($D1496&amp;"-"&amp;$E1496,IF($C$4="TEB0187_REV01",CALC_CONN_TEB0187_REV01!$F:$H),2,0),VLOOKUP($D1496&amp;"-"&amp;$E1496,IF($C$4="TEB0187_REV01",CALC_CONN_TEB0187_REV01!$F:$H),3,0)),"---")</f>
        <v>---</v>
      </c>
      <c r="H1496" s="59" t="str">
        <f>IFERROR(VLOOKUP(G1496,IF($C$4="TEB0187_REV01",CALC_CONN_TEB0187_REV01!$G:$T),14,0),"---")</f>
        <v>---</v>
      </c>
      <c r="I1496" s="59" t="str">
        <f>IFERROR(VLOOKUP($D1496&amp;"-"&amp;$E1496,IF($C$4="TEB0187_REV01",CALC_CONN_TEB0187_REV01!$F:$K,"???"),6,0),"---")</f>
        <v>---</v>
      </c>
      <c r="J1496" s="61" t="str">
        <f>IFERROR(VLOOKUP($D1496&amp;"-"&amp;$E1496,IF($C$4="TEB0187_REV01",CALC_CONN_TEB0187_REV01!$F:$M,"???"),8,0),"---")</f>
        <v>---</v>
      </c>
      <c r="K1496" s="62" t="str">
        <f>IFERROR(VLOOKUP($D1496&amp;"-"&amp;$E1496,IF($C$4="TEB0187_REV01",CALC_CONN_TEB0187_REV01!$F:$N),9,0),"---")</f>
        <v>---</v>
      </c>
      <c r="L1496" s="59" t="str">
        <f>IFERROR(VLOOKUP(K1496,B2B!$H$3:$I$2000,2,0),"---")</f>
        <v>---</v>
      </c>
      <c r="M1496" s="59" t="str">
        <f>IFERROR(VLOOKUP(L1496,IF($M$4="TEI0187_REV01",RAW_m_TEI0187_REV01!$AD:$AH),5,0),"---")</f>
        <v>---</v>
      </c>
      <c r="N1496" s="59" t="str">
        <f>IFERROR(VLOOKUP(L1496,IF($M$4="TEI0187_REV01",RAW_m_TEI0187_REV01!$AE:$AJ),6,0),"---")</f>
        <v>---</v>
      </c>
      <c r="O1496" s="63" t="str">
        <f>IFERROR(VLOOKUP(L1496,IF($M$4="TEI0187_REV01",RAW_m_TEI0187_REV01!$AD:$AE),2,0),"---")</f>
        <v>---</v>
      </c>
      <c r="P1496" s="59" t="str">
        <f>IFERROR(VLOOKUP(O1496,IF($M$4="TEI0187_REV01",RAW_m_TEI0187_REV01!$AJ:$AK),2,0),"---")</f>
        <v>---</v>
      </c>
      <c r="Q1496" s="59" t="str">
        <f>IFERROR(VLOOKUP(L1496,IF($M$4="TEI0187_REV01",RAW_m_TEI0187_REV01!$AD:$AF),3,0),"---")</f>
        <v>---</v>
      </c>
      <c r="R1496" s="59" t="str">
        <f>IFERROR(VLOOKUP(O1496,IF($M$4="TEI0187_REV01",RAW_m_TEI0187_REV01!$AE:$AG),3,0),"---")</f>
        <v>---</v>
      </c>
      <c r="S1496" s="59" t="str">
        <f t="shared" si="49"/>
        <v>---</v>
      </c>
    </row>
    <row r="1497" spans="2:19" ht="15" customHeight="1" x14ac:dyDescent="0.25">
      <c r="B1497" s="59">
        <f t="shared" si="50"/>
        <v>1492</v>
      </c>
      <c r="C1497" s="60">
        <f>IFERROR(IF($C$4="TEB0187_REV01",CALC_CONN_TEB0187_REV01!U1497,),"---")</f>
        <v>0</v>
      </c>
      <c r="D1497" s="59">
        <f>IFERROR(IF($C$4="TEB0187_REV01",CALC_CONN_TEB0187_REV01!D1497,),"---")</f>
        <v>0</v>
      </c>
      <c r="E1497" s="59">
        <f>IFERROR(IF($C$4="TEB0187_REV01",CALC_CONN_TEB0187_REV01!E1497,),"---")</f>
        <v>0</v>
      </c>
      <c r="F1497" s="59" t="str">
        <f>IFERROR(IF(VLOOKUP($D1497&amp;"-"&amp;$E1497,IF($C$4="TEB0187_REV01",CALC_CONN_TEB0187_REV01!$F:$I),4,0)="--","---",IF($C$4="TEB0187_REV01",CALC_CONN_TEB0187_REV01!$G1497&amp; " --&gt; " &amp;CALC_CONN_TEB0187_REV01!$I1497&amp; " --&gt; ")),"---")</f>
        <v>---</v>
      </c>
      <c r="G1497" s="59" t="str">
        <f>IFERROR(IF(VLOOKUP($D1497&amp;"-"&amp;$E1497,IF($C$4="TEB0187_REV01",CALC_CONN_TEB0187_REV01!$F:$H),3,0)="--",VLOOKUP($D1497&amp;"-"&amp;$E1497,IF($C$4="TEB0187_REV01",CALC_CONN_TEB0187_REV01!$F:$H),2,0),VLOOKUP($D1497&amp;"-"&amp;$E1497,IF($C$4="TEB0187_REV01",CALC_CONN_TEB0187_REV01!$F:$H),3,0)),"---")</f>
        <v>---</v>
      </c>
      <c r="H1497" s="59" t="str">
        <f>IFERROR(VLOOKUP(G1497,IF($C$4="TEB0187_REV01",CALC_CONN_TEB0187_REV01!$G:$T),14,0),"---")</f>
        <v>---</v>
      </c>
      <c r="I1497" s="59" t="str">
        <f>IFERROR(VLOOKUP($D1497&amp;"-"&amp;$E1497,IF($C$4="TEB0187_REV01",CALC_CONN_TEB0187_REV01!$F:$K,"???"),6,0),"---")</f>
        <v>---</v>
      </c>
      <c r="J1497" s="61" t="str">
        <f>IFERROR(VLOOKUP($D1497&amp;"-"&amp;$E1497,IF($C$4="TEB0187_REV01",CALC_CONN_TEB0187_REV01!$F:$M,"???"),8,0),"---")</f>
        <v>---</v>
      </c>
      <c r="K1497" s="62" t="str">
        <f>IFERROR(VLOOKUP($D1497&amp;"-"&amp;$E1497,IF($C$4="TEB0187_REV01",CALC_CONN_TEB0187_REV01!$F:$N),9,0),"---")</f>
        <v>---</v>
      </c>
      <c r="L1497" s="59" t="str">
        <f>IFERROR(VLOOKUP(K1497,B2B!$H$3:$I$2000,2,0),"---")</f>
        <v>---</v>
      </c>
      <c r="M1497" s="59" t="str">
        <f>IFERROR(VLOOKUP(L1497,IF($M$4="TEI0187_REV01",RAW_m_TEI0187_REV01!$AD:$AH),5,0),"---")</f>
        <v>---</v>
      </c>
      <c r="N1497" s="59" t="str">
        <f>IFERROR(VLOOKUP(L1497,IF($M$4="TEI0187_REV01",RAW_m_TEI0187_REV01!$AE:$AJ),6,0),"---")</f>
        <v>---</v>
      </c>
      <c r="O1497" s="63" t="str">
        <f>IFERROR(VLOOKUP(L1497,IF($M$4="TEI0187_REV01",RAW_m_TEI0187_REV01!$AD:$AE),2,0),"---")</f>
        <v>---</v>
      </c>
      <c r="P1497" s="59" t="str">
        <f>IFERROR(VLOOKUP(O1497,IF($M$4="TEI0187_REV01",RAW_m_TEI0187_REV01!$AJ:$AK),2,0),"---")</f>
        <v>---</v>
      </c>
      <c r="Q1497" s="59" t="str">
        <f>IFERROR(VLOOKUP(L1497,IF($M$4="TEI0187_REV01",RAW_m_TEI0187_REV01!$AD:$AF),3,0),"---")</f>
        <v>---</v>
      </c>
      <c r="R1497" s="59" t="str">
        <f>IFERROR(VLOOKUP(O1497,IF($M$4="TEI0187_REV01",RAW_m_TEI0187_REV01!$AE:$AG),3,0),"---")</f>
        <v>---</v>
      </c>
      <c r="S1497" s="59" t="str">
        <f t="shared" si="49"/>
        <v>---</v>
      </c>
    </row>
    <row r="1498" spans="2:19" ht="15" customHeight="1" x14ac:dyDescent="0.25">
      <c r="B1498" s="59">
        <f t="shared" si="50"/>
        <v>1493</v>
      </c>
      <c r="C1498" s="60">
        <f>IFERROR(IF($C$4="TEB0187_REV01",CALC_CONN_TEB0187_REV01!U1498,),"---")</f>
        <v>0</v>
      </c>
      <c r="D1498" s="59">
        <f>IFERROR(IF($C$4="TEB0187_REV01",CALC_CONN_TEB0187_REV01!D1498,),"---")</f>
        <v>0</v>
      </c>
      <c r="E1498" s="59">
        <f>IFERROR(IF($C$4="TEB0187_REV01",CALC_CONN_TEB0187_REV01!E1498,),"---")</f>
        <v>0</v>
      </c>
      <c r="F1498" s="59" t="str">
        <f>IFERROR(IF(VLOOKUP($D1498&amp;"-"&amp;$E1498,IF($C$4="TEB0187_REV01",CALC_CONN_TEB0187_REV01!$F:$I),4,0)="--","---",IF($C$4="TEB0187_REV01",CALC_CONN_TEB0187_REV01!$G1498&amp; " --&gt; " &amp;CALC_CONN_TEB0187_REV01!$I1498&amp; " --&gt; ")),"---")</f>
        <v>---</v>
      </c>
      <c r="G1498" s="59" t="str">
        <f>IFERROR(IF(VLOOKUP($D1498&amp;"-"&amp;$E1498,IF($C$4="TEB0187_REV01",CALC_CONN_TEB0187_REV01!$F:$H),3,0)="--",VLOOKUP($D1498&amp;"-"&amp;$E1498,IF($C$4="TEB0187_REV01",CALC_CONN_TEB0187_REV01!$F:$H),2,0),VLOOKUP($D1498&amp;"-"&amp;$E1498,IF($C$4="TEB0187_REV01",CALC_CONN_TEB0187_REV01!$F:$H),3,0)),"---")</f>
        <v>---</v>
      </c>
      <c r="H1498" s="59" t="str">
        <f>IFERROR(VLOOKUP(G1498,IF($C$4="TEB0187_REV01",CALC_CONN_TEB0187_REV01!$G:$T),14,0),"---")</f>
        <v>---</v>
      </c>
      <c r="I1498" s="59" t="str">
        <f>IFERROR(VLOOKUP($D1498&amp;"-"&amp;$E1498,IF($C$4="TEB0187_REV01",CALC_CONN_TEB0187_REV01!$F:$K,"???"),6,0),"---")</f>
        <v>---</v>
      </c>
      <c r="J1498" s="61" t="str">
        <f>IFERROR(VLOOKUP($D1498&amp;"-"&amp;$E1498,IF($C$4="TEB0187_REV01",CALC_CONN_TEB0187_REV01!$F:$M,"???"),8,0),"---")</f>
        <v>---</v>
      </c>
      <c r="K1498" s="62" t="str">
        <f>IFERROR(VLOOKUP($D1498&amp;"-"&amp;$E1498,IF($C$4="TEB0187_REV01",CALC_CONN_TEB0187_REV01!$F:$N),9,0),"---")</f>
        <v>---</v>
      </c>
      <c r="L1498" s="59" t="str">
        <f>IFERROR(VLOOKUP(K1498,B2B!$H$3:$I$2000,2,0),"---")</f>
        <v>---</v>
      </c>
      <c r="M1498" s="59" t="str">
        <f>IFERROR(VLOOKUP(L1498,IF($M$4="TEI0187_REV01",RAW_m_TEI0187_REV01!$AD:$AH),5,0),"---")</f>
        <v>---</v>
      </c>
      <c r="N1498" s="59" t="str">
        <f>IFERROR(VLOOKUP(L1498,IF($M$4="TEI0187_REV01",RAW_m_TEI0187_REV01!$AE:$AJ),6,0),"---")</f>
        <v>---</v>
      </c>
      <c r="O1498" s="63" t="str">
        <f>IFERROR(VLOOKUP(L1498,IF($M$4="TEI0187_REV01",RAW_m_TEI0187_REV01!$AD:$AE),2,0),"---")</f>
        <v>---</v>
      </c>
      <c r="P1498" s="59" t="str">
        <f>IFERROR(VLOOKUP(O1498,IF($M$4="TEI0187_REV01",RAW_m_TEI0187_REV01!$AJ:$AK),2,0),"---")</f>
        <v>---</v>
      </c>
      <c r="Q1498" s="59" t="str">
        <f>IFERROR(VLOOKUP(L1498,IF($M$4="TEI0187_REV01",RAW_m_TEI0187_REV01!$AD:$AF),3,0),"---")</f>
        <v>---</v>
      </c>
      <c r="R1498" s="59" t="str">
        <f>IFERROR(VLOOKUP(O1498,IF($M$4="TEI0187_REV01",RAW_m_TEI0187_REV01!$AE:$AG),3,0),"---")</f>
        <v>---</v>
      </c>
      <c r="S1498" s="59" t="str">
        <f t="shared" si="49"/>
        <v>---</v>
      </c>
    </row>
    <row r="1499" spans="2:19" ht="15" customHeight="1" x14ac:dyDescent="0.25">
      <c r="B1499" s="59">
        <f t="shared" si="50"/>
        <v>1494</v>
      </c>
      <c r="C1499" s="60">
        <f>IFERROR(IF($C$4="TEB0187_REV01",CALC_CONN_TEB0187_REV01!U1499,),"---")</f>
        <v>0</v>
      </c>
      <c r="D1499" s="59">
        <f>IFERROR(IF($C$4="TEB0187_REV01",CALC_CONN_TEB0187_REV01!D1499,),"---")</f>
        <v>0</v>
      </c>
      <c r="E1499" s="59">
        <f>IFERROR(IF($C$4="TEB0187_REV01",CALC_CONN_TEB0187_REV01!E1499,),"---")</f>
        <v>0</v>
      </c>
      <c r="F1499" s="59" t="str">
        <f>IFERROR(IF(VLOOKUP($D1499&amp;"-"&amp;$E1499,IF($C$4="TEB0187_REV01",CALC_CONN_TEB0187_REV01!$F:$I),4,0)="--","---",IF($C$4="TEB0187_REV01",CALC_CONN_TEB0187_REV01!$G1499&amp; " --&gt; " &amp;CALC_CONN_TEB0187_REV01!$I1499&amp; " --&gt; ")),"---")</f>
        <v>---</v>
      </c>
      <c r="G1499" s="59" t="str">
        <f>IFERROR(IF(VLOOKUP($D1499&amp;"-"&amp;$E1499,IF($C$4="TEB0187_REV01",CALC_CONN_TEB0187_REV01!$F:$H),3,0)="--",VLOOKUP($D1499&amp;"-"&amp;$E1499,IF($C$4="TEB0187_REV01",CALC_CONN_TEB0187_REV01!$F:$H),2,0),VLOOKUP($D1499&amp;"-"&amp;$E1499,IF($C$4="TEB0187_REV01",CALC_CONN_TEB0187_REV01!$F:$H),3,0)),"---")</f>
        <v>---</v>
      </c>
      <c r="H1499" s="59" t="str">
        <f>IFERROR(VLOOKUP(G1499,IF($C$4="TEB0187_REV01",CALC_CONN_TEB0187_REV01!$G:$T),14,0),"---")</f>
        <v>---</v>
      </c>
      <c r="I1499" s="59" t="str">
        <f>IFERROR(VLOOKUP($D1499&amp;"-"&amp;$E1499,IF($C$4="TEB0187_REV01",CALC_CONN_TEB0187_REV01!$F:$K,"???"),6,0),"---")</f>
        <v>---</v>
      </c>
      <c r="J1499" s="61" t="str">
        <f>IFERROR(VLOOKUP($D1499&amp;"-"&amp;$E1499,IF($C$4="TEB0187_REV01",CALC_CONN_TEB0187_REV01!$F:$M,"???"),8,0),"---")</f>
        <v>---</v>
      </c>
      <c r="K1499" s="62" t="str">
        <f>IFERROR(VLOOKUP($D1499&amp;"-"&amp;$E1499,IF($C$4="TEB0187_REV01",CALC_CONN_TEB0187_REV01!$F:$N),9,0),"---")</f>
        <v>---</v>
      </c>
      <c r="L1499" s="59" t="str">
        <f>IFERROR(VLOOKUP(K1499,B2B!$H$3:$I$2000,2,0),"---")</f>
        <v>---</v>
      </c>
      <c r="M1499" s="59" t="str">
        <f>IFERROR(VLOOKUP(L1499,IF($M$4="TEI0187_REV01",RAW_m_TEI0187_REV01!$AD:$AH),5,0),"---")</f>
        <v>---</v>
      </c>
      <c r="N1499" s="59" t="str">
        <f>IFERROR(VLOOKUP(L1499,IF($M$4="TEI0187_REV01",RAW_m_TEI0187_REV01!$AE:$AJ),6,0),"---")</f>
        <v>---</v>
      </c>
      <c r="O1499" s="63" t="str">
        <f>IFERROR(VLOOKUP(L1499,IF($M$4="TEI0187_REV01",RAW_m_TEI0187_REV01!$AD:$AE),2,0),"---")</f>
        <v>---</v>
      </c>
      <c r="P1499" s="59" t="str">
        <f>IFERROR(VLOOKUP(O1499,IF($M$4="TEI0187_REV01",RAW_m_TEI0187_REV01!$AJ:$AK),2,0),"---")</f>
        <v>---</v>
      </c>
      <c r="Q1499" s="59" t="str">
        <f>IFERROR(VLOOKUP(L1499,IF($M$4="TEI0187_REV01",RAW_m_TEI0187_REV01!$AD:$AF),3,0),"---")</f>
        <v>---</v>
      </c>
      <c r="R1499" s="59" t="str">
        <f>IFERROR(VLOOKUP(O1499,IF($M$4="TEI0187_REV01",RAW_m_TEI0187_REV01!$AE:$AG),3,0),"---")</f>
        <v>---</v>
      </c>
      <c r="S1499" s="59" t="str">
        <f t="shared" si="49"/>
        <v>---</v>
      </c>
    </row>
    <row r="1500" spans="2:19" ht="15" customHeight="1" x14ac:dyDescent="0.25">
      <c r="B1500" s="59">
        <f t="shared" si="50"/>
        <v>1495</v>
      </c>
      <c r="C1500" s="60">
        <f>IFERROR(IF($C$4="TEB0187_REV01",CALC_CONN_TEB0187_REV01!U1500,),"---")</f>
        <v>0</v>
      </c>
      <c r="D1500" s="59">
        <f>IFERROR(IF($C$4="TEB0187_REV01",CALC_CONN_TEB0187_REV01!D1500,),"---")</f>
        <v>0</v>
      </c>
      <c r="E1500" s="59">
        <f>IFERROR(IF($C$4="TEB0187_REV01",CALC_CONN_TEB0187_REV01!E1500,),"---")</f>
        <v>0</v>
      </c>
      <c r="F1500" s="59" t="str">
        <f>IFERROR(IF(VLOOKUP($D1500&amp;"-"&amp;$E1500,IF($C$4="TEB0187_REV01",CALC_CONN_TEB0187_REV01!$F:$I),4,0)="--","---",IF($C$4="TEB0187_REV01",CALC_CONN_TEB0187_REV01!$G1500&amp; " --&gt; " &amp;CALC_CONN_TEB0187_REV01!$I1500&amp; " --&gt; ")),"---")</f>
        <v>---</v>
      </c>
      <c r="G1500" s="59" t="str">
        <f>IFERROR(IF(VLOOKUP($D1500&amp;"-"&amp;$E1500,IF($C$4="TEB0187_REV01",CALC_CONN_TEB0187_REV01!$F:$H),3,0)="--",VLOOKUP($D1500&amp;"-"&amp;$E1500,IF($C$4="TEB0187_REV01",CALC_CONN_TEB0187_REV01!$F:$H),2,0),VLOOKUP($D1500&amp;"-"&amp;$E1500,IF($C$4="TEB0187_REV01",CALC_CONN_TEB0187_REV01!$F:$H),3,0)),"---")</f>
        <v>---</v>
      </c>
      <c r="H1500" s="59" t="str">
        <f>IFERROR(VLOOKUP(G1500,IF($C$4="TEB0187_REV01",CALC_CONN_TEB0187_REV01!$G:$T),14,0),"---")</f>
        <v>---</v>
      </c>
      <c r="I1500" s="59" t="str">
        <f>IFERROR(VLOOKUP($D1500&amp;"-"&amp;$E1500,IF($C$4="TEB0187_REV01",CALC_CONN_TEB0187_REV01!$F:$K,"???"),6,0),"---")</f>
        <v>---</v>
      </c>
      <c r="J1500" s="61" t="str">
        <f>IFERROR(VLOOKUP($D1500&amp;"-"&amp;$E1500,IF($C$4="TEB0187_REV01",CALC_CONN_TEB0187_REV01!$F:$M,"???"),8,0),"---")</f>
        <v>---</v>
      </c>
      <c r="K1500" s="62" t="str">
        <f>IFERROR(VLOOKUP($D1500&amp;"-"&amp;$E1500,IF($C$4="TEB0187_REV01",CALC_CONN_TEB0187_REV01!$F:$N),9,0),"---")</f>
        <v>---</v>
      </c>
      <c r="L1500" s="59" t="str">
        <f>IFERROR(VLOOKUP(K1500,B2B!$H$3:$I$2000,2,0),"---")</f>
        <v>---</v>
      </c>
      <c r="M1500" s="59" t="str">
        <f>IFERROR(VLOOKUP(L1500,IF($M$4="TEI0187_REV01",RAW_m_TEI0187_REV01!$AD:$AH),5,0),"---")</f>
        <v>---</v>
      </c>
      <c r="N1500" s="59" t="str">
        <f>IFERROR(VLOOKUP(L1500,IF($M$4="TEI0187_REV01",RAW_m_TEI0187_REV01!$AE:$AJ),6,0),"---")</f>
        <v>---</v>
      </c>
      <c r="O1500" s="63" t="str">
        <f>IFERROR(VLOOKUP(L1500,IF($M$4="TEI0187_REV01",RAW_m_TEI0187_REV01!$AD:$AE),2,0),"---")</f>
        <v>---</v>
      </c>
      <c r="P1500" s="59" t="str">
        <f>IFERROR(VLOOKUP(O1500,IF($M$4="TEI0187_REV01",RAW_m_TEI0187_REV01!$AJ:$AK),2,0),"---")</f>
        <v>---</v>
      </c>
      <c r="Q1500" s="59" t="str">
        <f>IFERROR(VLOOKUP(L1500,IF($M$4="TEI0187_REV01",RAW_m_TEI0187_REV01!$AD:$AF),3,0),"---")</f>
        <v>---</v>
      </c>
      <c r="R1500" s="59" t="str">
        <f>IFERROR(VLOOKUP(O1500,IF($M$4="TEI0187_REV01",RAW_m_TEI0187_REV01!$AE:$AG),3,0),"---")</f>
        <v>---</v>
      </c>
      <c r="S1500" s="59" t="str">
        <f t="shared" si="49"/>
        <v>---</v>
      </c>
    </row>
    <row r="1501" spans="2:19" ht="15" customHeight="1" x14ac:dyDescent="0.25">
      <c r="B1501" s="59">
        <f t="shared" si="50"/>
        <v>1496</v>
      </c>
      <c r="C1501" s="60">
        <f>IFERROR(IF($C$4="TEB0187_REV01",CALC_CONN_TEB0187_REV01!U1501,),"---")</f>
        <v>0</v>
      </c>
      <c r="D1501" s="59">
        <f>IFERROR(IF($C$4="TEB0187_REV01",CALC_CONN_TEB0187_REV01!D1501,),"---")</f>
        <v>0</v>
      </c>
      <c r="E1501" s="59">
        <f>IFERROR(IF($C$4="TEB0187_REV01",CALC_CONN_TEB0187_REV01!E1501,),"---")</f>
        <v>0</v>
      </c>
      <c r="F1501" s="59" t="str">
        <f>IFERROR(IF(VLOOKUP($D1501&amp;"-"&amp;$E1501,IF($C$4="TEB0187_REV01",CALC_CONN_TEB0187_REV01!$F:$I),4,0)="--","---",IF($C$4="TEB0187_REV01",CALC_CONN_TEB0187_REV01!$G1501&amp; " --&gt; " &amp;CALC_CONN_TEB0187_REV01!$I1501&amp; " --&gt; ")),"---")</f>
        <v>---</v>
      </c>
      <c r="G1501" s="59" t="str">
        <f>IFERROR(IF(VLOOKUP($D1501&amp;"-"&amp;$E1501,IF($C$4="TEB0187_REV01",CALC_CONN_TEB0187_REV01!$F:$H),3,0)="--",VLOOKUP($D1501&amp;"-"&amp;$E1501,IF($C$4="TEB0187_REV01",CALC_CONN_TEB0187_REV01!$F:$H),2,0),VLOOKUP($D1501&amp;"-"&amp;$E1501,IF($C$4="TEB0187_REV01",CALC_CONN_TEB0187_REV01!$F:$H),3,0)),"---")</f>
        <v>---</v>
      </c>
      <c r="H1501" s="59" t="str">
        <f>IFERROR(VLOOKUP(G1501,IF($C$4="TEB0187_REV01",CALC_CONN_TEB0187_REV01!$G:$T),14,0),"---")</f>
        <v>---</v>
      </c>
      <c r="I1501" s="59" t="str">
        <f>IFERROR(VLOOKUP($D1501&amp;"-"&amp;$E1501,IF($C$4="TEB0187_REV01",CALC_CONN_TEB0187_REV01!$F:$K,"???"),6,0),"---")</f>
        <v>---</v>
      </c>
      <c r="J1501" s="61" t="str">
        <f>IFERROR(VLOOKUP($D1501&amp;"-"&amp;$E1501,IF($C$4="TEB0187_REV01",CALC_CONN_TEB0187_REV01!$F:$M,"???"),8,0),"---")</f>
        <v>---</v>
      </c>
      <c r="K1501" s="62" t="str">
        <f>IFERROR(VLOOKUP($D1501&amp;"-"&amp;$E1501,IF($C$4="TEB0187_REV01",CALC_CONN_TEB0187_REV01!$F:$N),9,0),"---")</f>
        <v>---</v>
      </c>
      <c r="L1501" s="59" t="str">
        <f>IFERROR(VLOOKUP(K1501,B2B!$H$3:$I$2000,2,0),"---")</f>
        <v>---</v>
      </c>
      <c r="M1501" s="59" t="str">
        <f>IFERROR(VLOOKUP(L1501,IF($M$4="TEI0187_REV01",RAW_m_TEI0187_REV01!$AD:$AH),5,0),"---")</f>
        <v>---</v>
      </c>
      <c r="N1501" s="59" t="str">
        <f>IFERROR(VLOOKUP(L1501,IF($M$4="TEI0187_REV01",RAW_m_TEI0187_REV01!$AE:$AJ),6,0),"---")</f>
        <v>---</v>
      </c>
      <c r="O1501" s="63" t="str">
        <f>IFERROR(VLOOKUP(L1501,IF($M$4="TEI0187_REV01",RAW_m_TEI0187_REV01!$AD:$AE),2,0),"---")</f>
        <v>---</v>
      </c>
      <c r="P1501" s="59" t="str">
        <f>IFERROR(VLOOKUP(O1501,IF($M$4="TEI0187_REV01",RAW_m_TEI0187_REV01!$AJ:$AK),2,0),"---")</f>
        <v>---</v>
      </c>
      <c r="Q1501" s="59" t="str">
        <f>IFERROR(VLOOKUP(L1501,IF($M$4="TEI0187_REV01",RAW_m_TEI0187_REV01!$AD:$AF),3,0),"---")</f>
        <v>---</v>
      </c>
      <c r="R1501" s="59" t="str">
        <f>IFERROR(VLOOKUP(O1501,IF($M$4="TEI0187_REV01",RAW_m_TEI0187_REV01!$AE:$AG),3,0),"---")</f>
        <v>---</v>
      </c>
      <c r="S1501" s="59" t="str">
        <f t="shared" si="49"/>
        <v>---</v>
      </c>
    </row>
    <row r="1502" spans="2:19" ht="15" customHeight="1" x14ac:dyDescent="0.25">
      <c r="B1502" s="59">
        <f t="shared" si="50"/>
        <v>1497</v>
      </c>
      <c r="C1502" s="60">
        <f>IFERROR(IF($C$4="TEB0187_REV01",CALC_CONN_TEB0187_REV01!U1502,),"---")</f>
        <v>0</v>
      </c>
      <c r="D1502" s="59">
        <f>IFERROR(IF($C$4="TEB0187_REV01",CALC_CONN_TEB0187_REV01!D1502,),"---")</f>
        <v>0</v>
      </c>
      <c r="E1502" s="59">
        <f>IFERROR(IF($C$4="TEB0187_REV01",CALC_CONN_TEB0187_REV01!E1502,),"---")</f>
        <v>0</v>
      </c>
      <c r="F1502" s="59" t="str">
        <f>IFERROR(IF(VLOOKUP($D1502&amp;"-"&amp;$E1502,IF($C$4="TEB0187_REV01",CALC_CONN_TEB0187_REV01!$F:$I),4,0)="--","---",IF($C$4="TEB0187_REV01",CALC_CONN_TEB0187_REV01!$G1502&amp; " --&gt; " &amp;CALC_CONN_TEB0187_REV01!$I1502&amp; " --&gt; ")),"---")</f>
        <v>---</v>
      </c>
      <c r="G1502" s="59" t="str">
        <f>IFERROR(IF(VLOOKUP($D1502&amp;"-"&amp;$E1502,IF($C$4="TEB0187_REV01",CALC_CONN_TEB0187_REV01!$F:$H),3,0)="--",VLOOKUP($D1502&amp;"-"&amp;$E1502,IF($C$4="TEB0187_REV01",CALC_CONN_TEB0187_REV01!$F:$H),2,0),VLOOKUP($D1502&amp;"-"&amp;$E1502,IF($C$4="TEB0187_REV01",CALC_CONN_TEB0187_REV01!$F:$H),3,0)),"---")</f>
        <v>---</v>
      </c>
      <c r="H1502" s="59" t="str">
        <f>IFERROR(VLOOKUP(G1502,IF($C$4="TEB0187_REV01",CALC_CONN_TEB0187_REV01!$G:$T),14,0),"---")</f>
        <v>---</v>
      </c>
      <c r="I1502" s="59" t="str">
        <f>IFERROR(VLOOKUP($D1502&amp;"-"&amp;$E1502,IF($C$4="TEB0187_REV01",CALC_CONN_TEB0187_REV01!$F:$K,"???"),6,0),"---")</f>
        <v>---</v>
      </c>
      <c r="J1502" s="61" t="str">
        <f>IFERROR(VLOOKUP($D1502&amp;"-"&amp;$E1502,IF($C$4="TEB0187_REV01",CALC_CONN_TEB0187_REV01!$F:$M,"???"),8,0),"---")</f>
        <v>---</v>
      </c>
      <c r="K1502" s="62" t="str">
        <f>IFERROR(VLOOKUP($D1502&amp;"-"&amp;$E1502,IF($C$4="TEB0187_REV01",CALC_CONN_TEB0187_REV01!$F:$N),9,0),"---")</f>
        <v>---</v>
      </c>
      <c r="L1502" s="59" t="str">
        <f>IFERROR(VLOOKUP(K1502,B2B!$H$3:$I$2000,2,0),"---")</f>
        <v>---</v>
      </c>
      <c r="M1502" s="59" t="str">
        <f>IFERROR(VLOOKUP(L1502,IF($M$4="TEI0187_REV01",RAW_m_TEI0187_REV01!$AD:$AH),5,0),"---")</f>
        <v>---</v>
      </c>
      <c r="N1502" s="59" t="str">
        <f>IFERROR(VLOOKUP(L1502,IF($M$4="TEI0187_REV01",RAW_m_TEI0187_REV01!$AE:$AJ),6,0),"---")</f>
        <v>---</v>
      </c>
      <c r="O1502" s="63" t="str">
        <f>IFERROR(VLOOKUP(L1502,IF($M$4="TEI0187_REV01",RAW_m_TEI0187_REV01!$AD:$AE),2,0),"---")</f>
        <v>---</v>
      </c>
      <c r="P1502" s="59" t="str">
        <f>IFERROR(VLOOKUP(O1502,IF($M$4="TEI0187_REV01",RAW_m_TEI0187_REV01!$AJ:$AK),2,0),"---")</f>
        <v>---</v>
      </c>
      <c r="Q1502" s="59" t="str">
        <f>IFERROR(VLOOKUP(L1502,IF($M$4="TEI0187_REV01",RAW_m_TEI0187_REV01!$AD:$AF),3,0),"---")</f>
        <v>---</v>
      </c>
      <c r="R1502" s="59" t="str">
        <f>IFERROR(VLOOKUP(O1502,IF($M$4="TEI0187_REV01",RAW_m_TEI0187_REV01!$AE:$AG),3,0),"---")</f>
        <v>---</v>
      </c>
      <c r="S1502" s="59" t="str">
        <f t="shared" si="49"/>
        <v>---</v>
      </c>
    </row>
    <row r="1503" spans="2:19" ht="15" customHeight="1" x14ac:dyDescent="0.25">
      <c r="B1503" s="59">
        <f t="shared" si="50"/>
        <v>1498</v>
      </c>
      <c r="C1503" s="60">
        <f>IFERROR(IF($C$4="TEB0187_REV01",CALC_CONN_TEB0187_REV01!U1503,),"---")</f>
        <v>0</v>
      </c>
      <c r="D1503" s="59">
        <f>IFERROR(IF($C$4="TEB0187_REV01",CALC_CONN_TEB0187_REV01!D1503,),"---")</f>
        <v>0</v>
      </c>
      <c r="E1503" s="59">
        <f>IFERROR(IF($C$4="TEB0187_REV01",CALC_CONN_TEB0187_REV01!E1503,),"---")</f>
        <v>0</v>
      </c>
      <c r="F1503" s="59" t="str">
        <f>IFERROR(IF(VLOOKUP($D1503&amp;"-"&amp;$E1503,IF($C$4="TEB0187_REV01",CALC_CONN_TEB0187_REV01!$F:$I),4,0)="--","---",IF($C$4="TEB0187_REV01",CALC_CONN_TEB0187_REV01!$G1503&amp; " --&gt; " &amp;CALC_CONN_TEB0187_REV01!$I1503&amp; " --&gt; ")),"---")</f>
        <v>---</v>
      </c>
      <c r="G1503" s="59" t="str">
        <f>IFERROR(IF(VLOOKUP($D1503&amp;"-"&amp;$E1503,IF($C$4="TEB0187_REV01",CALC_CONN_TEB0187_REV01!$F:$H),3,0)="--",VLOOKUP($D1503&amp;"-"&amp;$E1503,IF($C$4="TEB0187_REV01",CALC_CONN_TEB0187_REV01!$F:$H),2,0),VLOOKUP($D1503&amp;"-"&amp;$E1503,IF($C$4="TEB0187_REV01",CALC_CONN_TEB0187_REV01!$F:$H),3,0)),"---")</f>
        <v>---</v>
      </c>
      <c r="H1503" s="59" t="str">
        <f>IFERROR(VLOOKUP(G1503,IF($C$4="TEB0187_REV01",CALC_CONN_TEB0187_REV01!$G:$T),14,0),"---")</f>
        <v>---</v>
      </c>
      <c r="I1503" s="59" t="str">
        <f>IFERROR(VLOOKUP($D1503&amp;"-"&amp;$E1503,IF($C$4="TEB0187_REV01",CALC_CONN_TEB0187_REV01!$F:$K,"???"),6,0),"---")</f>
        <v>---</v>
      </c>
      <c r="J1503" s="61" t="str">
        <f>IFERROR(VLOOKUP($D1503&amp;"-"&amp;$E1503,IF($C$4="TEB0187_REV01",CALC_CONN_TEB0187_REV01!$F:$M,"???"),8,0),"---")</f>
        <v>---</v>
      </c>
      <c r="K1503" s="62" t="str">
        <f>IFERROR(VLOOKUP($D1503&amp;"-"&amp;$E1503,IF($C$4="TEB0187_REV01",CALC_CONN_TEB0187_REV01!$F:$N),9,0),"---")</f>
        <v>---</v>
      </c>
      <c r="L1503" s="59" t="str">
        <f>IFERROR(VLOOKUP(K1503,B2B!$H$3:$I$2000,2,0),"---")</f>
        <v>---</v>
      </c>
      <c r="M1503" s="59" t="str">
        <f>IFERROR(VLOOKUP(L1503,IF($M$4="TEI0187_REV01",RAW_m_TEI0187_REV01!$AD:$AH),5,0),"---")</f>
        <v>---</v>
      </c>
      <c r="N1503" s="59" t="str">
        <f>IFERROR(VLOOKUP(L1503,IF($M$4="TEI0187_REV01",RAW_m_TEI0187_REV01!$AE:$AJ),6,0),"---")</f>
        <v>---</v>
      </c>
      <c r="O1503" s="63" t="str">
        <f>IFERROR(VLOOKUP(L1503,IF($M$4="TEI0187_REV01",RAW_m_TEI0187_REV01!$AD:$AE),2,0),"---")</f>
        <v>---</v>
      </c>
      <c r="P1503" s="59" t="str">
        <f>IFERROR(VLOOKUP(O1503,IF($M$4="TEI0187_REV01",RAW_m_TEI0187_REV01!$AJ:$AK),2,0),"---")</f>
        <v>---</v>
      </c>
      <c r="Q1503" s="59" t="str">
        <f>IFERROR(VLOOKUP(L1503,IF($M$4="TEI0187_REV01",RAW_m_TEI0187_REV01!$AD:$AF),3,0),"---")</f>
        <v>---</v>
      </c>
      <c r="R1503" s="59" t="str">
        <f>IFERROR(VLOOKUP(O1503,IF($M$4="TEI0187_REV01",RAW_m_TEI0187_REV01!$AE:$AG),3,0),"---")</f>
        <v>---</v>
      </c>
      <c r="S1503" s="59" t="str">
        <f t="shared" si="49"/>
        <v>---</v>
      </c>
    </row>
    <row r="1504" spans="2:19" ht="15" customHeight="1" x14ac:dyDescent="0.25">
      <c r="B1504" s="59">
        <f t="shared" si="50"/>
        <v>1499</v>
      </c>
      <c r="C1504" s="60">
        <f>IFERROR(IF($C$4="TEB0187_REV01",CALC_CONN_TEB0187_REV01!U1504,),"---")</f>
        <v>0</v>
      </c>
      <c r="D1504" s="59">
        <f>IFERROR(IF($C$4="TEB0187_REV01",CALC_CONN_TEB0187_REV01!D1504,),"---")</f>
        <v>0</v>
      </c>
      <c r="E1504" s="59">
        <f>IFERROR(IF($C$4="TEB0187_REV01",CALC_CONN_TEB0187_REV01!E1504,),"---")</f>
        <v>0</v>
      </c>
      <c r="F1504" s="59" t="str">
        <f>IFERROR(IF(VLOOKUP($D1504&amp;"-"&amp;$E1504,IF($C$4="TEB0187_REV01",CALC_CONN_TEB0187_REV01!$F:$I),4,0)="--","---",IF($C$4="TEB0187_REV01",CALC_CONN_TEB0187_REV01!$G1504&amp; " --&gt; " &amp;CALC_CONN_TEB0187_REV01!$I1504&amp; " --&gt; ")),"---")</f>
        <v>---</v>
      </c>
      <c r="G1504" s="59" t="str">
        <f>IFERROR(IF(VLOOKUP($D1504&amp;"-"&amp;$E1504,IF($C$4="TEB0187_REV01",CALC_CONN_TEB0187_REV01!$F:$H),3,0)="--",VLOOKUP($D1504&amp;"-"&amp;$E1504,IF($C$4="TEB0187_REV01",CALC_CONN_TEB0187_REV01!$F:$H),2,0),VLOOKUP($D1504&amp;"-"&amp;$E1504,IF($C$4="TEB0187_REV01",CALC_CONN_TEB0187_REV01!$F:$H),3,0)),"---")</f>
        <v>---</v>
      </c>
      <c r="H1504" s="59" t="str">
        <f>IFERROR(VLOOKUP(G1504,IF($C$4="TEB0187_REV01",CALC_CONN_TEB0187_REV01!$G:$T),14,0),"---")</f>
        <v>---</v>
      </c>
      <c r="I1504" s="59" t="str">
        <f>IFERROR(VLOOKUP($D1504&amp;"-"&amp;$E1504,IF($C$4="TEB0187_REV01",CALC_CONN_TEB0187_REV01!$F:$K,"???"),6,0),"---")</f>
        <v>---</v>
      </c>
      <c r="J1504" s="61" t="str">
        <f>IFERROR(VLOOKUP($D1504&amp;"-"&amp;$E1504,IF($C$4="TEB0187_REV01",CALC_CONN_TEB0187_REV01!$F:$M,"???"),8,0),"---")</f>
        <v>---</v>
      </c>
      <c r="K1504" s="62" t="str">
        <f>IFERROR(VLOOKUP($D1504&amp;"-"&amp;$E1504,IF($C$4="TEB0187_REV01",CALC_CONN_TEB0187_REV01!$F:$N),9,0),"---")</f>
        <v>---</v>
      </c>
      <c r="L1504" s="59" t="str">
        <f>IFERROR(VLOOKUP(K1504,B2B!$H$3:$I$2000,2,0),"---")</f>
        <v>---</v>
      </c>
      <c r="M1504" s="59" t="str">
        <f>IFERROR(VLOOKUP(L1504,IF($M$4="TEI0187_REV01",RAW_m_TEI0187_REV01!$AD:$AH),5,0),"---")</f>
        <v>---</v>
      </c>
      <c r="N1504" s="59" t="str">
        <f>IFERROR(VLOOKUP(L1504,IF($M$4="TEI0187_REV01",RAW_m_TEI0187_REV01!$AE:$AJ),6,0),"---")</f>
        <v>---</v>
      </c>
      <c r="O1504" s="63" t="str">
        <f>IFERROR(VLOOKUP(L1504,IF($M$4="TEI0187_REV01",RAW_m_TEI0187_REV01!$AD:$AE),2,0),"---")</f>
        <v>---</v>
      </c>
      <c r="P1504" s="59" t="str">
        <f>IFERROR(VLOOKUP(O1504,IF($M$4="TEI0187_REV01",RAW_m_TEI0187_REV01!$AJ:$AK),2,0),"---")</f>
        <v>---</v>
      </c>
      <c r="Q1504" s="59" t="str">
        <f>IFERROR(VLOOKUP(L1504,IF($M$4="TEI0187_REV01",RAW_m_TEI0187_REV01!$AD:$AF),3,0),"---")</f>
        <v>---</v>
      </c>
      <c r="R1504" s="59" t="str">
        <f>IFERROR(VLOOKUP(O1504,IF($M$4="TEI0187_REV01",RAW_m_TEI0187_REV01!$AE:$AG),3,0),"---")</f>
        <v>---</v>
      </c>
      <c r="S1504" s="59" t="str">
        <f t="shared" si="49"/>
        <v>---</v>
      </c>
    </row>
    <row r="1505" spans="2:19" ht="15" customHeight="1" x14ac:dyDescent="0.25">
      <c r="B1505" s="59">
        <f t="shared" si="50"/>
        <v>1500</v>
      </c>
      <c r="C1505" s="60">
        <f>IFERROR(IF($C$4="TEB0187_REV01",CALC_CONN_TEB0187_REV01!U1505,),"---")</f>
        <v>0</v>
      </c>
      <c r="D1505" s="59">
        <f>IFERROR(IF($C$4="TEB0187_REV01",CALC_CONN_TEB0187_REV01!D1505,),"---")</f>
        <v>0</v>
      </c>
      <c r="E1505" s="59">
        <f>IFERROR(IF($C$4="TEB0187_REV01",CALC_CONN_TEB0187_REV01!E1505,),"---")</f>
        <v>0</v>
      </c>
      <c r="F1505" s="59" t="str">
        <f>IFERROR(IF(VLOOKUP($D1505&amp;"-"&amp;$E1505,IF($C$4="TEB0187_REV01",CALC_CONN_TEB0187_REV01!$F:$I),4,0)="--","---",IF($C$4="TEB0187_REV01",CALC_CONN_TEB0187_REV01!$G1505&amp; " --&gt; " &amp;CALC_CONN_TEB0187_REV01!$I1505&amp; " --&gt; ")),"---")</f>
        <v>---</v>
      </c>
      <c r="G1505" s="59" t="str">
        <f>IFERROR(IF(VLOOKUP($D1505&amp;"-"&amp;$E1505,IF($C$4="TEB0187_REV01",CALC_CONN_TEB0187_REV01!$F:$H),3,0)="--",VLOOKUP($D1505&amp;"-"&amp;$E1505,IF($C$4="TEB0187_REV01",CALC_CONN_TEB0187_REV01!$F:$H),2,0),VLOOKUP($D1505&amp;"-"&amp;$E1505,IF($C$4="TEB0187_REV01",CALC_CONN_TEB0187_REV01!$F:$H),3,0)),"---")</f>
        <v>---</v>
      </c>
      <c r="H1505" s="59" t="str">
        <f>IFERROR(VLOOKUP(G1505,IF($C$4="TEB0187_REV01",CALC_CONN_TEB0187_REV01!$G:$T),14,0),"---")</f>
        <v>---</v>
      </c>
      <c r="I1505" s="59" t="str">
        <f>IFERROR(VLOOKUP($D1505&amp;"-"&amp;$E1505,IF($C$4="TEB0187_REV01",CALC_CONN_TEB0187_REV01!$F:$K,"???"),6,0),"---")</f>
        <v>---</v>
      </c>
      <c r="J1505" s="61" t="str">
        <f>IFERROR(VLOOKUP($D1505&amp;"-"&amp;$E1505,IF($C$4="TEB0187_REV01",CALC_CONN_TEB0187_REV01!$F:$M,"???"),8,0),"---")</f>
        <v>---</v>
      </c>
      <c r="K1505" s="62" t="str">
        <f>IFERROR(VLOOKUP($D1505&amp;"-"&amp;$E1505,IF($C$4="TEB0187_REV01",CALC_CONN_TEB0187_REV01!$F:$N),9,0),"---")</f>
        <v>---</v>
      </c>
      <c r="L1505" s="59" t="str">
        <f>IFERROR(VLOOKUP(K1505,B2B!$H$3:$I$2000,2,0),"---")</f>
        <v>---</v>
      </c>
      <c r="M1505" s="59" t="str">
        <f>IFERROR(VLOOKUP(L1505,IF($M$4="TEI0187_REV01",RAW_m_TEI0187_REV01!$AD:$AH),5,0),"---")</f>
        <v>---</v>
      </c>
      <c r="N1505" s="59" t="str">
        <f>IFERROR(VLOOKUP(L1505,IF($M$4="TEI0187_REV01",RAW_m_TEI0187_REV01!$AE:$AJ),6,0),"---")</f>
        <v>---</v>
      </c>
      <c r="O1505" s="63" t="str">
        <f>IFERROR(VLOOKUP(L1505,IF($M$4="TEI0187_REV01",RAW_m_TEI0187_REV01!$AD:$AE),2,0),"---")</f>
        <v>---</v>
      </c>
      <c r="P1505" s="59" t="str">
        <f>IFERROR(VLOOKUP(O1505,IF($M$4="TEI0187_REV01",RAW_m_TEI0187_REV01!$AJ:$AK),2,0),"---")</f>
        <v>---</v>
      </c>
      <c r="Q1505" s="59" t="str">
        <f>IFERROR(VLOOKUP(L1505,IF($M$4="TEI0187_REV01",RAW_m_TEI0187_REV01!$AD:$AF),3,0),"---")</f>
        <v>---</v>
      </c>
      <c r="R1505" s="59" t="str">
        <f>IFERROR(VLOOKUP(O1505,IF($M$4="TEI0187_REV01",RAW_m_TEI0187_REV01!$AE:$AG),3,0),"---")</f>
        <v>---</v>
      </c>
      <c r="S1505" s="59" t="str">
        <f t="shared" si="49"/>
        <v>---</v>
      </c>
    </row>
    <row r="1506" spans="2:19" ht="15" customHeight="1" x14ac:dyDescent="0.25">
      <c r="B1506" s="59">
        <f t="shared" si="50"/>
        <v>1501</v>
      </c>
      <c r="C1506" s="60">
        <f>IFERROR(IF($C$4="TEB0187_REV01",CALC_CONN_TEB0187_REV01!U1506,),"---")</f>
        <v>0</v>
      </c>
      <c r="D1506" s="59">
        <f>IFERROR(IF($C$4="TEB0187_REV01",CALC_CONN_TEB0187_REV01!D1506,),"---")</f>
        <v>0</v>
      </c>
      <c r="E1506" s="59">
        <f>IFERROR(IF($C$4="TEB0187_REV01",CALC_CONN_TEB0187_REV01!E1506,),"---")</f>
        <v>0</v>
      </c>
      <c r="F1506" s="59" t="str">
        <f>IFERROR(IF(VLOOKUP($D1506&amp;"-"&amp;$E1506,IF($C$4="TEB0187_REV01",CALC_CONN_TEB0187_REV01!$F:$I),4,0)="--","---",IF($C$4="TEB0187_REV01",CALC_CONN_TEB0187_REV01!$G1506&amp; " --&gt; " &amp;CALC_CONN_TEB0187_REV01!$I1506&amp; " --&gt; ")),"---")</f>
        <v>---</v>
      </c>
      <c r="G1506" s="59" t="str">
        <f>IFERROR(IF(VLOOKUP($D1506&amp;"-"&amp;$E1506,IF($C$4="TEB0187_REV01",CALC_CONN_TEB0187_REV01!$F:$H),3,0)="--",VLOOKUP($D1506&amp;"-"&amp;$E1506,IF($C$4="TEB0187_REV01",CALC_CONN_TEB0187_REV01!$F:$H),2,0),VLOOKUP($D1506&amp;"-"&amp;$E1506,IF($C$4="TEB0187_REV01",CALC_CONN_TEB0187_REV01!$F:$H),3,0)),"---")</f>
        <v>---</v>
      </c>
      <c r="H1506" s="59" t="str">
        <f>IFERROR(VLOOKUP(G1506,IF($C$4="TEB0187_REV01",CALC_CONN_TEB0187_REV01!$G:$T),14,0),"---")</f>
        <v>---</v>
      </c>
      <c r="I1506" s="59" t="str">
        <f>IFERROR(VLOOKUP($D1506&amp;"-"&amp;$E1506,IF($C$4="TEB0187_REV01",CALC_CONN_TEB0187_REV01!$F:$K,"???"),6,0),"---")</f>
        <v>---</v>
      </c>
      <c r="J1506" s="61" t="str">
        <f>IFERROR(VLOOKUP($D1506&amp;"-"&amp;$E1506,IF($C$4="TEB0187_REV01",CALC_CONN_TEB0187_REV01!$F:$M,"???"),8,0),"---")</f>
        <v>---</v>
      </c>
      <c r="K1506" s="62" t="str">
        <f>IFERROR(VLOOKUP($D1506&amp;"-"&amp;$E1506,IF($C$4="TEB0187_REV01",CALC_CONN_TEB0187_REV01!$F:$N),9,0),"---")</f>
        <v>---</v>
      </c>
      <c r="L1506" s="59" t="str">
        <f>IFERROR(VLOOKUP(K1506,B2B!$H$3:$I$2000,2,0),"---")</f>
        <v>---</v>
      </c>
      <c r="M1506" s="59" t="str">
        <f>IFERROR(VLOOKUP(L1506,IF($M$4="TEI0187_REV01",RAW_m_TEI0187_REV01!$AD:$AH),5,0),"---")</f>
        <v>---</v>
      </c>
      <c r="N1506" s="59" t="str">
        <f>IFERROR(VLOOKUP(L1506,IF($M$4="TEI0187_REV01",RAW_m_TEI0187_REV01!$AE:$AJ),6,0),"---")</f>
        <v>---</v>
      </c>
      <c r="O1506" s="63" t="str">
        <f>IFERROR(VLOOKUP(L1506,IF($M$4="TEI0187_REV01",RAW_m_TEI0187_REV01!$AD:$AE),2,0),"---")</f>
        <v>---</v>
      </c>
      <c r="P1506" s="59" t="str">
        <f>IFERROR(VLOOKUP(O1506,IF($M$4="TEI0187_REV01",RAW_m_TEI0187_REV01!$AJ:$AK),2,0),"---")</f>
        <v>---</v>
      </c>
      <c r="Q1506" s="59" t="str">
        <f>IFERROR(VLOOKUP(L1506,IF($M$4="TEI0187_REV01",RAW_m_TEI0187_REV01!$AD:$AF),3,0),"---")</f>
        <v>---</v>
      </c>
      <c r="R1506" s="59" t="str">
        <f>IFERROR(VLOOKUP(O1506,IF($M$4="TEI0187_REV01",RAW_m_TEI0187_REV01!$AE:$AG),3,0),"---")</f>
        <v>---</v>
      </c>
      <c r="S1506" s="59" t="str">
        <f t="shared" si="49"/>
        <v>---</v>
      </c>
    </row>
    <row r="1507" spans="2:19" ht="15" customHeight="1" x14ac:dyDescent="0.25">
      <c r="B1507" s="59">
        <f t="shared" si="50"/>
        <v>1502</v>
      </c>
      <c r="C1507" s="60">
        <f>IFERROR(IF($C$4="TEB0187_REV01",CALC_CONN_TEB0187_REV01!U1507,),"---")</f>
        <v>0</v>
      </c>
      <c r="D1507" s="59">
        <f>IFERROR(IF($C$4="TEB0187_REV01",CALC_CONN_TEB0187_REV01!D1507,),"---")</f>
        <v>0</v>
      </c>
      <c r="E1507" s="59">
        <f>IFERROR(IF($C$4="TEB0187_REV01",CALC_CONN_TEB0187_REV01!E1507,),"---")</f>
        <v>0</v>
      </c>
      <c r="F1507" s="59" t="str">
        <f>IFERROR(IF(VLOOKUP($D1507&amp;"-"&amp;$E1507,IF($C$4="TEB0187_REV01",CALC_CONN_TEB0187_REV01!$F:$I),4,0)="--","---",IF($C$4="TEB0187_REV01",CALC_CONN_TEB0187_REV01!$G1507&amp; " --&gt; " &amp;CALC_CONN_TEB0187_REV01!$I1507&amp; " --&gt; ")),"---")</f>
        <v>---</v>
      </c>
      <c r="G1507" s="59" t="str">
        <f>IFERROR(IF(VLOOKUP($D1507&amp;"-"&amp;$E1507,IF($C$4="TEB0187_REV01",CALC_CONN_TEB0187_REV01!$F:$H),3,0)="--",VLOOKUP($D1507&amp;"-"&amp;$E1507,IF($C$4="TEB0187_REV01",CALC_CONN_TEB0187_REV01!$F:$H),2,0),VLOOKUP($D1507&amp;"-"&amp;$E1507,IF($C$4="TEB0187_REV01",CALC_CONN_TEB0187_REV01!$F:$H),3,0)),"---")</f>
        <v>---</v>
      </c>
      <c r="H1507" s="59" t="str">
        <f>IFERROR(VLOOKUP(G1507,IF($C$4="TEB0187_REV01",CALC_CONN_TEB0187_REV01!$G:$T),14,0),"---")</f>
        <v>---</v>
      </c>
      <c r="I1507" s="59" t="str">
        <f>IFERROR(VLOOKUP($D1507&amp;"-"&amp;$E1507,IF($C$4="TEB0187_REV01",CALC_CONN_TEB0187_REV01!$F:$K,"???"),6,0),"---")</f>
        <v>---</v>
      </c>
      <c r="J1507" s="61" t="str">
        <f>IFERROR(VLOOKUP($D1507&amp;"-"&amp;$E1507,IF($C$4="TEB0187_REV01",CALC_CONN_TEB0187_REV01!$F:$M,"???"),8,0),"---")</f>
        <v>---</v>
      </c>
      <c r="K1507" s="62" t="str">
        <f>IFERROR(VLOOKUP($D1507&amp;"-"&amp;$E1507,IF($C$4="TEB0187_REV01",CALC_CONN_TEB0187_REV01!$F:$N),9,0),"---")</f>
        <v>---</v>
      </c>
      <c r="L1507" s="59" t="str">
        <f>IFERROR(VLOOKUP(K1507,B2B!$H$3:$I$2000,2,0),"---")</f>
        <v>---</v>
      </c>
      <c r="M1507" s="59" t="str">
        <f>IFERROR(VLOOKUP(L1507,IF($M$4="TEI0187_REV01",RAW_m_TEI0187_REV01!$AD:$AH),5,0),"---")</f>
        <v>---</v>
      </c>
      <c r="N1507" s="59" t="str">
        <f>IFERROR(VLOOKUP(L1507,IF($M$4="TEI0187_REV01",RAW_m_TEI0187_REV01!$AE:$AJ),6,0),"---")</f>
        <v>---</v>
      </c>
      <c r="O1507" s="63" t="str">
        <f>IFERROR(VLOOKUP(L1507,IF($M$4="TEI0187_REV01",RAW_m_TEI0187_REV01!$AD:$AE),2,0),"---")</f>
        <v>---</v>
      </c>
      <c r="P1507" s="59" t="str">
        <f>IFERROR(VLOOKUP(O1507,IF($M$4="TEI0187_REV01",RAW_m_TEI0187_REV01!$AJ:$AK),2,0),"---")</f>
        <v>---</v>
      </c>
      <c r="Q1507" s="59" t="str">
        <f>IFERROR(VLOOKUP(L1507,IF($M$4="TEI0187_REV01",RAW_m_TEI0187_REV01!$AD:$AF),3,0),"---")</f>
        <v>---</v>
      </c>
      <c r="R1507" s="59" t="str">
        <f>IFERROR(VLOOKUP(O1507,IF($M$4="TEI0187_REV01",RAW_m_TEI0187_REV01!$AE:$AG),3,0),"---")</f>
        <v>---</v>
      </c>
      <c r="S1507" s="59" t="str">
        <f t="shared" si="49"/>
        <v>---</v>
      </c>
    </row>
    <row r="1508" spans="2:19" ht="15" customHeight="1" x14ac:dyDescent="0.25">
      <c r="B1508" s="59">
        <f t="shared" si="50"/>
        <v>1503</v>
      </c>
      <c r="C1508" s="60">
        <f>IFERROR(IF($C$4="TEB0187_REV01",CALC_CONN_TEB0187_REV01!U1508,),"---")</f>
        <v>0</v>
      </c>
      <c r="D1508" s="59">
        <f>IFERROR(IF($C$4="TEB0187_REV01",CALC_CONN_TEB0187_REV01!D1508,),"---")</f>
        <v>0</v>
      </c>
      <c r="E1508" s="59">
        <f>IFERROR(IF($C$4="TEB0187_REV01",CALC_CONN_TEB0187_REV01!E1508,),"---")</f>
        <v>0</v>
      </c>
      <c r="F1508" s="59" t="str">
        <f>IFERROR(IF(VLOOKUP($D1508&amp;"-"&amp;$E1508,IF($C$4="TEB0187_REV01",CALC_CONN_TEB0187_REV01!$F:$I),4,0)="--","---",IF($C$4="TEB0187_REV01",CALC_CONN_TEB0187_REV01!$G1508&amp; " --&gt; " &amp;CALC_CONN_TEB0187_REV01!$I1508&amp; " --&gt; ")),"---")</f>
        <v>---</v>
      </c>
      <c r="G1508" s="59" t="str">
        <f>IFERROR(IF(VLOOKUP($D1508&amp;"-"&amp;$E1508,IF($C$4="TEB0187_REV01",CALC_CONN_TEB0187_REV01!$F:$H),3,0)="--",VLOOKUP($D1508&amp;"-"&amp;$E1508,IF($C$4="TEB0187_REV01",CALC_CONN_TEB0187_REV01!$F:$H),2,0),VLOOKUP($D1508&amp;"-"&amp;$E1508,IF($C$4="TEB0187_REV01",CALC_CONN_TEB0187_REV01!$F:$H),3,0)),"---")</f>
        <v>---</v>
      </c>
      <c r="H1508" s="59" t="str">
        <f>IFERROR(VLOOKUP(G1508,IF($C$4="TEB0187_REV01",CALC_CONN_TEB0187_REV01!$G:$T),14,0),"---")</f>
        <v>---</v>
      </c>
      <c r="I1508" s="59" t="str">
        <f>IFERROR(VLOOKUP($D1508&amp;"-"&amp;$E1508,IF($C$4="TEB0187_REV01",CALC_CONN_TEB0187_REV01!$F:$K,"???"),6,0),"---")</f>
        <v>---</v>
      </c>
      <c r="J1508" s="61" t="str">
        <f>IFERROR(VLOOKUP($D1508&amp;"-"&amp;$E1508,IF($C$4="TEB0187_REV01",CALC_CONN_TEB0187_REV01!$F:$M,"???"),8,0),"---")</f>
        <v>---</v>
      </c>
      <c r="K1508" s="62" t="str">
        <f>IFERROR(VLOOKUP($D1508&amp;"-"&amp;$E1508,IF($C$4="TEB0187_REV01",CALC_CONN_TEB0187_REV01!$F:$N),9,0),"---")</f>
        <v>---</v>
      </c>
      <c r="L1508" s="59" t="str">
        <f>IFERROR(VLOOKUP(K1508,B2B!$H$3:$I$2000,2,0),"---")</f>
        <v>---</v>
      </c>
      <c r="M1508" s="59" t="str">
        <f>IFERROR(VLOOKUP(L1508,IF($M$4="TEI0187_REV01",RAW_m_TEI0187_REV01!$AD:$AH),5,0),"---")</f>
        <v>---</v>
      </c>
      <c r="N1508" s="59" t="str">
        <f>IFERROR(VLOOKUP(L1508,IF($M$4="TEI0187_REV01",RAW_m_TEI0187_REV01!$AE:$AJ),6,0),"---")</f>
        <v>---</v>
      </c>
      <c r="O1508" s="63" t="str">
        <f>IFERROR(VLOOKUP(L1508,IF($M$4="TEI0187_REV01",RAW_m_TEI0187_REV01!$AD:$AE),2,0),"---")</f>
        <v>---</v>
      </c>
      <c r="P1508" s="59" t="str">
        <f>IFERROR(VLOOKUP(O1508,IF($M$4="TEI0187_REV01",RAW_m_TEI0187_REV01!$AJ:$AK),2,0),"---")</f>
        <v>---</v>
      </c>
      <c r="Q1508" s="59" t="str">
        <f>IFERROR(VLOOKUP(L1508,IF($M$4="TEI0187_REV01",RAW_m_TEI0187_REV01!$AD:$AF),3,0),"---")</f>
        <v>---</v>
      </c>
      <c r="R1508" s="59" t="str">
        <f>IFERROR(VLOOKUP(O1508,IF($M$4="TEI0187_REV01",RAW_m_TEI0187_REV01!$AE:$AG),3,0),"---")</f>
        <v>---</v>
      </c>
      <c r="S1508" s="59" t="str">
        <f t="shared" si="49"/>
        <v>---</v>
      </c>
    </row>
    <row r="1509" spans="2:19" ht="15" customHeight="1" x14ac:dyDescent="0.25">
      <c r="B1509" s="59">
        <f t="shared" si="50"/>
        <v>1504</v>
      </c>
      <c r="C1509" s="60">
        <f>IFERROR(IF($C$4="TEB0187_REV01",CALC_CONN_TEB0187_REV01!U1509,),"---")</f>
        <v>0</v>
      </c>
      <c r="D1509" s="59">
        <f>IFERROR(IF($C$4="TEB0187_REV01",CALC_CONN_TEB0187_REV01!D1509,),"---")</f>
        <v>0</v>
      </c>
      <c r="E1509" s="59">
        <f>IFERROR(IF($C$4="TEB0187_REV01",CALC_CONN_TEB0187_REV01!E1509,),"---")</f>
        <v>0</v>
      </c>
      <c r="F1509" s="59" t="str">
        <f>IFERROR(IF(VLOOKUP($D1509&amp;"-"&amp;$E1509,IF($C$4="TEB0187_REV01",CALC_CONN_TEB0187_REV01!$F:$I),4,0)="--","---",IF($C$4="TEB0187_REV01",CALC_CONN_TEB0187_REV01!$G1509&amp; " --&gt; " &amp;CALC_CONN_TEB0187_REV01!$I1509&amp; " --&gt; ")),"---")</f>
        <v>---</v>
      </c>
      <c r="G1509" s="59" t="str">
        <f>IFERROR(IF(VLOOKUP($D1509&amp;"-"&amp;$E1509,IF($C$4="TEB0187_REV01",CALC_CONN_TEB0187_REV01!$F:$H),3,0)="--",VLOOKUP($D1509&amp;"-"&amp;$E1509,IF($C$4="TEB0187_REV01",CALC_CONN_TEB0187_REV01!$F:$H),2,0),VLOOKUP($D1509&amp;"-"&amp;$E1509,IF($C$4="TEB0187_REV01",CALC_CONN_TEB0187_REV01!$F:$H),3,0)),"---")</f>
        <v>---</v>
      </c>
      <c r="H1509" s="59" t="str">
        <f>IFERROR(VLOOKUP(G1509,IF($C$4="TEB0187_REV01",CALC_CONN_TEB0187_REV01!$G:$T),14,0),"---")</f>
        <v>---</v>
      </c>
      <c r="I1509" s="59" t="str">
        <f>IFERROR(VLOOKUP($D1509&amp;"-"&amp;$E1509,IF($C$4="TEB0187_REV01",CALC_CONN_TEB0187_REV01!$F:$K,"???"),6,0),"---")</f>
        <v>---</v>
      </c>
      <c r="J1509" s="61" t="str">
        <f>IFERROR(VLOOKUP($D1509&amp;"-"&amp;$E1509,IF($C$4="TEB0187_REV01",CALC_CONN_TEB0187_REV01!$F:$M,"???"),8,0),"---")</f>
        <v>---</v>
      </c>
      <c r="K1509" s="62" t="str">
        <f>IFERROR(VLOOKUP($D1509&amp;"-"&amp;$E1509,IF($C$4="TEB0187_REV01",CALC_CONN_TEB0187_REV01!$F:$N),9,0),"---")</f>
        <v>---</v>
      </c>
      <c r="L1509" s="59" t="str">
        <f>IFERROR(VLOOKUP(K1509,B2B!$H$3:$I$2000,2,0),"---")</f>
        <v>---</v>
      </c>
      <c r="M1509" s="59" t="str">
        <f>IFERROR(VLOOKUP(L1509,IF($M$4="TEI0187_REV01",RAW_m_TEI0187_REV01!$AD:$AH),5,0),"---")</f>
        <v>---</v>
      </c>
      <c r="N1509" s="59" t="str">
        <f>IFERROR(VLOOKUP(L1509,IF($M$4="TEI0187_REV01",RAW_m_TEI0187_REV01!$AE:$AJ),6,0),"---")</f>
        <v>---</v>
      </c>
      <c r="O1509" s="63" t="str">
        <f>IFERROR(VLOOKUP(L1509,IF($M$4="TEI0187_REV01",RAW_m_TEI0187_REV01!$AD:$AE),2,0),"---")</f>
        <v>---</v>
      </c>
      <c r="P1509" s="59" t="str">
        <f>IFERROR(VLOOKUP(O1509,IF($M$4="TEI0187_REV01",RAW_m_TEI0187_REV01!$AJ:$AK),2,0),"---")</f>
        <v>---</v>
      </c>
      <c r="Q1509" s="59" t="str">
        <f>IFERROR(VLOOKUP(L1509,IF($M$4="TEI0187_REV01",RAW_m_TEI0187_REV01!$AD:$AF),3,0),"---")</f>
        <v>---</v>
      </c>
      <c r="R1509" s="59" t="str">
        <f>IFERROR(VLOOKUP(O1509,IF($M$4="TEI0187_REV01",RAW_m_TEI0187_REV01!$AE:$AG),3,0),"---")</f>
        <v>---</v>
      </c>
      <c r="S1509" s="59" t="str">
        <f t="shared" si="49"/>
        <v>---</v>
      </c>
    </row>
    <row r="1510" spans="2:19" ht="15" customHeight="1" x14ac:dyDescent="0.25">
      <c r="B1510" s="59">
        <f t="shared" si="50"/>
        <v>1505</v>
      </c>
      <c r="C1510" s="60">
        <f>IFERROR(IF($C$4="TEB0187_REV01",CALC_CONN_TEB0187_REV01!U1510,),"---")</f>
        <v>0</v>
      </c>
      <c r="D1510" s="59">
        <f>IFERROR(IF($C$4="TEB0187_REV01",CALC_CONN_TEB0187_REV01!D1510,),"---")</f>
        <v>0</v>
      </c>
      <c r="E1510" s="59">
        <f>IFERROR(IF($C$4="TEB0187_REV01",CALC_CONN_TEB0187_REV01!E1510,),"---")</f>
        <v>0</v>
      </c>
      <c r="F1510" s="59" t="str">
        <f>IFERROR(IF(VLOOKUP($D1510&amp;"-"&amp;$E1510,IF($C$4="TEB0187_REV01",CALC_CONN_TEB0187_REV01!$F:$I),4,0)="--","---",IF($C$4="TEB0187_REV01",CALC_CONN_TEB0187_REV01!$G1510&amp; " --&gt; " &amp;CALC_CONN_TEB0187_REV01!$I1510&amp; " --&gt; ")),"---")</f>
        <v>---</v>
      </c>
      <c r="G1510" s="59" t="str">
        <f>IFERROR(IF(VLOOKUP($D1510&amp;"-"&amp;$E1510,IF($C$4="TEB0187_REV01",CALC_CONN_TEB0187_REV01!$F:$H),3,0)="--",VLOOKUP($D1510&amp;"-"&amp;$E1510,IF($C$4="TEB0187_REV01",CALC_CONN_TEB0187_REV01!$F:$H),2,0),VLOOKUP($D1510&amp;"-"&amp;$E1510,IF($C$4="TEB0187_REV01",CALC_CONN_TEB0187_REV01!$F:$H),3,0)),"---")</f>
        <v>---</v>
      </c>
      <c r="H1510" s="59" t="str">
        <f>IFERROR(VLOOKUP(G1510,IF($C$4="TEB0187_REV01",CALC_CONN_TEB0187_REV01!$G:$T),14,0),"---")</f>
        <v>---</v>
      </c>
      <c r="I1510" s="59" t="str">
        <f>IFERROR(VLOOKUP($D1510&amp;"-"&amp;$E1510,IF($C$4="TEB0187_REV01",CALC_CONN_TEB0187_REV01!$F:$K,"???"),6,0),"---")</f>
        <v>---</v>
      </c>
      <c r="J1510" s="61" t="str">
        <f>IFERROR(VLOOKUP($D1510&amp;"-"&amp;$E1510,IF($C$4="TEB0187_REV01",CALC_CONN_TEB0187_REV01!$F:$M,"???"),8,0),"---")</f>
        <v>---</v>
      </c>
      <c r="K1510" s="62" t="str">
        <f>IFERROR(VLOOKUP($D1510&amp;"-"&amp;$E1510,IF($C$4="TEB0187_REV01",CALC_CONN_TEB0187_REV01!$F:$N),9,0),"---")</f>
        <v>---</v>
      </c>
      <c r="L1510" s="59" t="str">
        <f>IFERROR(VLOOKUP(K1510,B2B!$H$3:$I$2000,2,0),"---")</f>
        <v>---</v>
      </c>
      <c r="M1510" s="59" t="str">
        <f>IFERROR(VLOOKUP(L1510,IF($M$4="TEI0187_REV01",RAW_m_TEI0187_REV01!$AD:$AH),5,0),"---")</f>
        <v>---</v>
      </c>
      <c r="N1510" s="59" t="str">
        <f>IFERROR(VLOOKUP(L1510,IF($M$4="TEI0187_REV01",RAW_m_TEI0187_REV01!$AE:$AJ),6,0),"---")</f>
        <v>---</v>
      </c>
      <c r="O1510" s="63" t="str">
        <f>IFERROR(VLOOKUP(L1510,IF($M$4="TEI0187_REV01",RAW_m_TEI0187_REV01!$AD:$AE),2,0),"---")</f>
        <v>---</v>
      </c>
      <c r="P1510" s="59" t="str">
        <f>IFERROR(VLOOKUP(O1510,IF($M$4="TEI0187_REV01",RAW_m_TEI0187_REV01!$AJ:$AK),2,0),"---")</f>
        <v>---</v>
      </c>
      <c r="Q1510" s="59" t="str">
        <f>IFERROR(VLOOKUP(L1510,IF($M$4="TEI0187_REV01",RAW_m_TEI0187_REV01!$AD:$AF),3,0),"---")</f>
        <v>---</v>
      </c>
      <c r="R1510" s="59" t="str">
        <f>IFERROR(VLOOKUP(O1510,IF($M$4="TEI0187_REV01",RAW_m_TEI0187_REV01!$AE:$AG),3,0),"---")</f>
        <v>---</v>
      </c>
      <c r="S1510" s="59" t="str">
        <f t="shared" si="49"/>
        <v>---</v>
      </c>
    </row>
    <row r="1511" spans="2:19" ht="15" customHeight="1" x14ac:dyDescent="0.25">
      <c r="B1511" s="59">
        <f t="shared" si="50"/>
        <v>1506</v>
      </c>
      <c r="C1511" s="60">
        <f>IFERROR(IF($C$4="TEB0187_REV01",CALC_CONN_TEB0187_REV01!U1511,),"---")</f>
        <v>0</v>
      </c>
      <c r="D1511" s="59">
        <f>IFERROR(IF($C$4="TEB0187_REV01",CALC_CONN_TEB0187_REV01!D1511,),"---")</f>
        <v>0</v>
      </c>
      <c r="E1511" s="59">
        <f>IFERROR(IF($C$4="TEB0187_REV01",CALC_CONN_TEB0187_REV01!E1511,),"---")</f>
        <v>0</v>
      </c>
      <c r="F1511" s="59" t="str">
        <f>IFERROR(IF(VLOOKUP($D1511&amp;"-"&amp;$E1511,IF($C$4="TEB0187_REV01",CALC_CONN_TEB0187_REV01!$F:$I),4,0)="--","---",IF($C$4="TEB0187_REV01",CALC_CONN_TEB0187_REV01!$G1511&amp; " --&gt; " &amp;CALC_CONN_TEB0187_REV01!$I1511&amp; " --&gt; ")),"---")</f>
        <v>---</v>
      </c>
      <c r="G1511" s="59" t="str">
        <f>IFERROR(IF(VLOOKUP($D1511&amp;"-"&amp;$E1511,IF($C$4="TEB0187_REV01",CALC_CONN_TEB0187_REV01!$F:$H),3,0)="--",VLOOKUP($D1511&amp;"-"&amp;$E1511,IF($C$4="TEB0187_REV01",CALC_CONN_TEB0187_REV01!$F:$H),2,0),VLOOKUP($D1511&amp;"-"&amp;$E1511,IF($C$4="TEB0187_REV01",CALC_CONN_TEB0187_REV01!$F:$H),3,0)),"---")</f>
        <v>---</v>
      </c>
      <c r="H1511" s="59" t="str">
        <f>IFERROR(VLOOKUP(G1511,IF($C$4="TEB0187_REV01",CALC_CONN_TEB0187_REV01!$G:$T),14,0),"---")</f>
        <v>---</v>
      </c>
      <c r="I1511" s="59" t="str">
        <f>IFERROR(VLOOKUP($D1511&amp;"-"&amp;$E1511,IF($C$4="TEB0187_REV01",CALC_CONN_TEB0187_REV01!$F:$K,"???"),6,0),"---")</f>
        <v>---</v>
      </c>
      <c r="J1511" s="61" t="str">
        <f>IFERROR(VLOOKUP($D1511&amp;"-"&amp;$E1511,IF($C$4="TEB0187_REV01",CALC_CONN_TEB0187_REV01!$F:$M,"???"),8,0),"---")</f>
        <v>---</v>
      </c>
      <c r="K1511" s="62" t="str">
        <f>IFERROR(VLOOKUP($D1511&amp;"-"&amp;$E1511,IF($C$4="TEB0187_REV01",CALC_CONN_TEB0187_REV01!$F:$N),9,0),"---")</f>
        <v>---</v>
      </c>
      <c r="L1511" s="59" t="str">
        <f>IFERROR(VLOOKUP(K1511,B2B!$H$3:$I$2000,2,0),"---")</f>
        <v>---</v>
      </c>
      <c r="M1511" s="59" t="str">
        <f>IFERROR(VLOOKUP(L1511,IF($M$4="TEI0187_REV01",RAW_m_TEI0187_REV01!$AD:$AH),5,0),"---")</f>
        <v>---</v>
      </c>
      <c r="N1511" s="59" t="str">
        <f>IFERROR(VLOOKUP(L1511,IF($M$4="TEI0187_REV01",RAW_m_TEI0187_REV01!$AE:$AJ),6,0),"---")</f>
        <v>---</v>
      </c>
      <c r="O1511" s="63" t="str">
        <f>IFERROR(VLOOKUP(L1511,IF($M$4="TEI0187_REV01",RAW_m_TEI0187_REV01!$AD:$AE),2,0),"---")</f>
        <v>---</v>
      </c>
      <c r="P1511" s="59" t="str">
        <f>IFERROR(VLOOKUP(O1511,IF($M$4="TEI0187_REV01",RAW_m_TEI0187_REV01!$AJ:$AK),2,0),"---")</f>
        <v>---</v>
      </c>
      <c r="Q1511" s="59" t="str">
        <f>IFERROR(VLOOKUP(L1511,IF($M$4="TEI0187_REV01",RAW_m_TEI0187_REV01!$AD:$AF),3,0),"---")</f>
        <v>---</v>
      </c>
      <c r="R1511" s="59" t="str">
        <f>IFERROR(VLOOKUP(O1511,IF($M$4="TEI0187_REV01",RAW_m_TEI0187_REV01!$AE:$AG),3,0),"---")</f>
        <v>---</v>
      </c>
      <c r="S1511" s="59" t="str">
        <f t="shared" si="49"/>
        <v>---</v>
      </c>
    </row>
    <row r="1512" spans="2:19" ht="15" customHeight="1" x14ac:dyDescent="0.25">
      <c r="B1512" s="59">
        <f t="shared" si="50"/>
        <v>1507</v>
      </c>
      <c r="C1512" s="60">
        <f>IFERROR(IF($C$4="TEB0187_REV01",CALC_CONN_TEB0187_REV01!U1512,),"---")</f>
        <v>0</v>
      </c>
      <c r="D1512" s="59">
        <f>IFERROR(IF($C$4="TEB0187_REV01",CALC_CONN_TEB0187_REV01!D1512,),"---")</f>
        <v>0</v>
      </c>
      <c r="E1512" s="59">
        <f>IFERROR(IF($C$4="TEB0187_REV01",CALC_CONN_TEB0187_REV01!E1512,),"---")</f>
        <v>0</v>
      </c>
      <c r="F1512" s="59" t="str">
        <f>IFERROR(IF(VLOOKUP($D1512&amp;"-"&amp;$E1512,IF($C$4="TEB0187_REV01",CALC_CONN_TEB0187_REV01!$F:$I),4,0)="--","---",IF($C$4="TEB0187_REV01",CALC_CONN_TEB0187_REV01!$G1512&amp; " --&gt; " &amp;CALC_CONN_TEB0187_REV01!$I1512&amp; " --&gt; ")),"---")</f>
        <v>---</v>
      </c>
      <c r="G1512" s="59" t="str">
        <f>IFERROR(IF(VLOOKUP($D1512&amp;"-"&amp;$E1512,IF($C$4="TEB0187_REV01",CALC_CONN_TEB0187_REV01!$F:$H),3,0)="--",VLOOKUP($D1512&amp;"-"&amp;$E1512,IF($C$4="TEB0187_REV01",CALC_CONN_TEB0187_REV01!$F:$H),2,0),VLOOKUP($D1512&amp;"-"&amp;$E1512,IF($C$4="TEB0187_REV01",CALC_CONN_TEB0187_REV01!$F:$H),3,0)),"---")</f>
        <v>---</v>
      </c>
      <c r="H1512" s="59" t="str">
        <f>IFERROR(VLOOKUP(G1512,IF($C$4="TEB0187_REV01",CALC_CONN_TEB0187_REV01!$G:$T),14,0),"---")</f>
        <v>---</v>
      </c>
      <c r="I1512" s="59" t="str">
        <f>IFERROR(VLOOKUP($D1512&amp;"-"&amp;$E1512,IF($C$4="TEB0187_REV01",CALC_CONN_TEB0187_REV01!$F:$K,"???"),6,0),"---")</f>
        <v>---</v>
      </c>
      <c r="J1512" s="61" t="str">
        <f>IFERROR(VLOOKUP($D1512&amp;"-"&amp;$E1512,IF($C$4="TEB0187_REV01",CALC_CONN_TEB0187_REV01!$F:$M,"???"),8,0),"---")</f>
        <v>---</v>
      </c>
      <c r="K1512" s="62" t="str">
        <f>IFERROR(VLOOKUP($D1512&amp;"-"&amp;$E1512,IF($C$4="TEB0187_REV01",CALC_CONN_TEB0187_REV01!$F:$N),9,0),"---")</f>
        <v>---</v>
      </c>
      <c r="L1512" s="59" t="str">
        <f>IFERROR(VLOOKUP(K1512,B2B!$H$3:$I$2000,2,0),"---")</f>
        <v>---</v>
      </c>
      <c r="M1512" s="59" t="str">
        <f>IFERROR(VLOOKUP(L1512,IF($M$4="TEI0187_REV01",RAW_m_TEI0187_REV01!$AD:$AH),5,0),"---")</f>
        <v>---</v>
      </c>
      <c r="N1512" s="59" t="str">
        <f>IFERROR(VLOOKUP(L1512,IF($M$4="TEI0187_REV01",RAW_m_TEI0187_REV01!$AE:$AJ),6,0),"---")</f>
        <v>---</v>
      </c>
      <c r="O1512" s="63" t="str">
        <f>IFERROR(VLOOKUP(L1512,IF($M$4="TEI0187_REV01",RAW_m_TEI0187_REV01!$AD:$AE),2,0),"---")</f>
        <v>---</v>
      </c>
      <c r="P1512" s="59" t="str">
        <f>IFERROR(VLOOKUP(O1512,IF($M$4="TEI0187_REV01",RAW_m_TEI0187_REV01!$AJ:$AK),2,0),"---")</f>
        <v>---</v>
      </c>
      <c r="Q1512" s="59" t="str">
        <f>IFERROR(VLOOKUP(L1512,IF($M$4="TEI0187_REV01",RAW_m_TEI0187_REV01!$AD:$AF),3,0),"---")</f>
        <v>---</v>
      </c>
      <c r="R1512" s="59" t="str">
        <f>IFERROR(VLOOKUP(O1512,IF($M$4="TEI0187_REV01",RAW_m_TEI0187_REV01!$AE:$AG),3,0),"---")</f>
        <v>---</v>
      </c>
      <c r="S1512" s="59" t="str">
        <f t="shared" si="49"/>
        <v>---</v>
      </c>
    </row>
    <row r="1513" spans="2:19" ht="15" customHeight="1" x14ac:dyDescent="0.25">
      <c r="B1513" s="59">
        <f t="shared" si="50"/>
        <v>1508</v>
      </c>
      <c r="C1513" s="60">
        <f>IFERROR(IF($C$4="TEB0187_REV01",CALC_CONN_TEB0187_REV01!U1513,),"---")</f>
        <v>0</v>
      </c>
      <c r="D1513" s="59">
        <f>IFERROR(IF($C$4="TEB0187_REV01",CALC_CONN_TEB0187_REV01!D1513,),"---")</f>
        <v>0</v>
      </c>
      <c r="E1513" s="59">
        <f>IFERROR(IF($C$4="TEB0187_REV01",CALC_CONN_TEB0187_REV01!E1513,),"---")</f>
        <v>0</v>
      </c>
      <c r="F1513" s="59" t="str">
        <f>IFERROR(IF(VLOOKUP($D1513&amp;"-"&amp;$E1513,IF($C$4="TEB0187_REV01",CALC_CONN_TEB0187_REV01!$F:$I),4,0)="--","---",IF($C$4="TEB0187_REV01",CALC_CONN_TEB0187_REV01!$G1513&amp; " --&gt; " &amp;CALC_CONN_TEB0187_REV01!$I1513&amp; " --&gt; ")),"---")</f>
        <v>---</v>
      </c>
      <c r="G1513" s="59" t="str">
        <f>IFERROR(IF(VLOOKUP($D1513&amp;"-"&amp;$E1513,IF($C$4="TEB0187_REV01",CALC_CONN_TEB0187_REV01!$F:$H),3,0)="--",VLOOKUP($D1513&amp;"-"&amp;$E1513,IF($C$4="TEB0187_REV01",CALC_CONN_TEB0187_REV01!$F:$H),2,0),VLOOKUP($D1513&amp;"-"&amp;$E1513,IF($C$4="TEB0187_REV01",CALC_CONN_TEB0187_REV01!$F:$H),3,0)),"---")</f>
        <v>---</v>
      </c>
      <c r="H1513" s="59" t="str">
        <f>IFERROR(VLOOKUP(G1513,IF($C$4="TEB0187_REV01",CALC_CONN_TEB0187_REV01!$G:$T),14,0),"---")</f>
        <v>---</v>
      </c>
      <c r="I1513" s="59" t="str">
        <f>IFERROR(VLOOKUP($D1513&amp;"-"&amp;$E1513,IF($C$4="TEB0187_REV01",CALC_CONN_TEB0187_REV01!$F:$K,"???"),6,0),"---")</f>
        <v>---</v>
      </c>
      <c r="J1513" s="61" t="str">
        <f>IFERROR(VLOOKUP($D1513&amp;"-"&amp;$E1513,IF($C$4="TEB0187_REV01",CALC_CONN_TEB0187_REV01!$F:$M,"???"),8,0),"---")</f>
        <v>---</v>
      </c>
      <c r="K1513" s="62" t="str">
        <f>IFERROR(VLOOKUP($D1513&amp;"-"&amp;$E1513,IF($C$4="TEB0187_REV01",CALC_CONN_TEB0187_REV01!$F:$N),9,0),"---")</f>
        <v>---</v>
      </c>
      <c r="L1513" s="59" t="str">
        <f>IFERROR(VLOOKUP(K1513,B2B!$H$3:$I$2000,2,0),"---")</f>
        <v>---</v>
      </c>
      <c r="M1513" s="59" t="str">
        <f>IFERROR(VLOOKUP(L1513,IF($M$4="TEI0187_REV01",RAW_m_TEI0187_REV01!$AD:$AH),5,0),"---")</f>
        <v>---</v>
      </c>
      <c r="N1513" s="59" t="str">
        <f>IFERROR(VLOOKUP(L1513,IF($M$4="TEI0187_REV01",RAW_m_TEI0187_REV01!$AE:$AJ),6,0),"---")</f>
        <v>---</v>
      </c>
      <c r="O1513" s="63" t="str">
        <f>IFERROR(VLOOKUP(L1513,IF($M$4="TEI0187_REV01",RAW_m_TEI0187_REV01!$AD:$AE),2,0),"---")</f>
        <v>---</v>
      </c>
      <c r="P1513" s="59" t="str">
        <f>IFERROR(VLOOKUP(O1513,IF($M$4="TEI0187_REV01",RAW_m_TEI0187_REV01!$AJ:$AK),2,0),"---")</f>
        <v>---</v>
      </c>
      <c r="Q1513" s="59" t="str">
        <f>IFERROR(VLOOKUP(L1513,IF($M$4="TEI0187_REV01",RAW_m_TEI0187_REV01!$AD:$AF),3,0),"---")</f>
        <v>---</v>
      </c>
      <c r="R1513" s="59" t="str">
        <f>IFERROR(VLOOKUP(O1513,IF($M$4="TEI0187_REV01",RAW_m_TEI0187_REV01!$AE:$AG),3,0),"---")</f>
        <v>---</v>
      </c>
      <c r="S1513" s="59" t="str">
        <f t="shared" si="49"/>
        <v>---</v>
      </c>
    </row>
    <row r="1514" spans="2:19" ht="15" customHeight="1" x14ac:dyDescent="0.25">
      <c r="B1514" s="59">
        <f t="shared" si="50"/>
        <v>1509</v>
      </c>
      <c r="C1514" s="60">
        <f>IFERROR(IF($C$4="TEB0187_REV01",CALC_CONN_TEB0187_REV01!U1514,),"---")</f>
        <v>0</v>
      </c>
      <c r="D1514" s="59">
        <f>IFERROR(IF($C$4="TEB0187_REV01",CALC_CONN_TEB0187_REV01!D1514,),"---")</f>
        <v>0</v>
      </c>
      <c r="E1514" s="59">
        <f>IFERROR(IF($C$4="TEB0187_REV01",CALC_CONN_TEB0187_REV01!E1514,),"---")</f>
        <v>0</v>
      </c>
      <c r="F1514" s="59" t="str">
        <f>IFERROR(IF(VLOOKUP($D1514&amp;"-"&amp;$E1514,IF($C$4="TEB0187_REV01",CALC_CONN_TEB0187_REV01!$F:$I),4,0)="--","---",IF($C$4="TEB0187_REV01",CALC_CONN_TEB0187_REV01!$G1514&amp; " --&gt; " &amp;CALC_CONN_TEB0187_REV01!$I1514&amp; " --&gt; ")),"---")</f>
        <v>---</v>
      </c>
      <c r="G1514" s="59" t="str">
        <f>IFERROR(IF(VLOOKUP($D1514&amp;"-"&amp;$E1514,IF($C$4="TEB0187_REV01",CALC_CONN_TEB0187_REV01!$F:$H),3,0)="--",VLOOKUP($D1514&amp;"-"&amp;$E1514,IF($C$4="TEB0187_REV01",CALC_CONN_TEB0187_REV01!$F:$H),2,0),VLOOKUP($D1514&amp;"-"&amp;$E1514,IF($C$4="TEB0187_REV01",CALC_CONN_TEB0187_REV01!$F:$H),3,0)),"---")</f>
        <v>---</v>
      </c>
      <c r="H1514" s="59" t="str">
        <f>IFERROR(VLOOKUP(G1514,IF($C$4="TEB0187_REV01",CALC_CONN_TEB0187_REV01!$G:$T),14,0),"---")</f>
        <v>---</v>
      </c>
      <c r="I1514" s="59" t="str">
        <f>IFERROR(VLOOKUP($D1514&amp;"-"&amp;$E1514,IF($C$4="TEB0187_REV01",CALC_CONN_TEB0187_REV01!$F:$K,"???"),6,0),"---")</f>
        <v>---</v>
      </c>
      <c r="J1514" s="61" t="str">
        <f>IFERROR(VLOOKUP($D1514&amp;"-"&amp;$E1514,IF($C$4="TEB0187_REV01",CALC_CONN_TEB0187_REV01!$F:$M,"???"),8,0),"---")</f>
        <v>---</v>
      </c>
      <c r="K1514" s="62" t="str">
        <f>IFERROR(VLOOKUP($D1514&amp;"-"&amp;$E1514,IF($C$4="TEB0187_REV01",CALC_CONN_TEB0187_REV01!$F:$N),9,0),"---")</f>
        <v>---</v>
      </c>
      <c r="L1514" s="59" t="str">
        <f>IFERROR(VLOOKUP(K1514,B2B!$H$3:$I$2000,2,0),"---")</f>
        <v>---</v>
      </c>
      <c r="M1514" s="59" t="str">
        <f>IFERROR(VLOOKUP(L1514,IF($M$4="TEI0187_REV01",RAW_m_TEI0187_REV01!$AD:$AH),5,0),"---")</f>
        <v>---</v>
      </c>
      <c r="N1514" s="59" t="str">
        <f>IFERROR(VLOOKUP(L1514,IF($M$4="TEI0187_REV01",RAW_m_TEI0187_REV01!$AE:$AJ),6,0),"---")</f>
        <v>---</v>
      </c>
      <c r="O1514" s="63" t="str">
        <f>IFERROR(VLOOKUP(L1514,IF($M$4="TEI0187_REV01",RAW_m_TEI0187_REV01!$AD:$AE),2,0),"---")</f>
        <v>---</v>
      </c>
      <c r="P1514" s="59" t="str">
        <f>IFERROR(VLOOKUP(O1514,IF($M$4="TEI0187_REV01",RAW_m_TEI0187_REV01!$AJ:$AK),2,0),"---")</f>
        <v>---</v>
      </c>
      <c r="Q1514" s="59" t="str">
        <f>IFERROR(VLOOKUP(L1514,IF($M$4="TEI0187_REV01",RAW_m_TEI0187_REV01!$AD:$AF),3,0),"---")</f>
        <v>---</v>
      </c>
      <c r="R1514" s="59" t="str">
        <f>IFERROR(VLOOKUP(O1514,IF($M$4="TEI0187_REV01",RAW_m_TEI0187_REV01!$AE:$AG),3,0),"---")</f>
        <v>---</v>
      </c>
      <c r="S1514" s="59" t="str">
        <f t="shared" si="49"/>
        <v>---</v>
      </c>
    </row>
    <row r="1515" spans="2:19" ht="15" customHeight="1" x14ac:dyDescent="0.25">
      <c r="B1515" s="59">
        <f t="shared" si="50"/>
        <v>1510</v>
      </c>
      <c r="C1515" s="60">
        <f>IFERROR(IF($C$4="TEB0187_REV01",CALC_CONN_TEB0187_REV01!U1515,),"---")</f>
        <v>0</v>
      </c>
      <c r="D1515" s="59">
        <f>IFERROR(IF($C$4="TEB0187_REV01",CALC_CONN_TEB0187_REV01!D1515,),"---")</f>
        <v>0</v>
      </c>
      <c r="E1515" s="59">
        <f>IFERROR(IF($C$4="TEB0187_REV01",CALC_CONN_TEB0187_REV01!E1515,),"---")</f>
        <v>0</v>
      </c>
      <c r="F1515" s="59" t="str">
        <f>IFERROR(IF(VLOOKUP($D1515&amp;"-"&amp;$E1515,IF($C$4="TEB0187_REV01",CALC_CONN_TEB0187_REV01!$F:$I),4,0)="--","---",IF($C$4="TEB0187_REV01",CALC_CONN_TEB0187_REV01!$G1515&amp; " --&gt; " &amp;CALC_CONN_TEB0187_REV01!$I1515&amp; " --&gt; ")),"---")</f>
        <v>---</v>
      </c>
      <c r="G1515" s="59" t="str">
        <f>IFERROR(IF(VLOOKUP($D1515&amp;"-"&amp;$E1515,IF($C$4="TEB0187_REV01",CALC_CONN_TEB0187_REV01!$F:$H),3,0)="--",VLOOKUP($D1515&amp;"-"&amp;$E1515,IF($C$4="TEB0187_REV01",CALC_CONN_TEB0187_REV01!$F:$H),2,0),VLOOKUP($D1515&amp;"-"&amp;$E1515,IF($C$4="TEB0187_REV01",CALC_CONN_TEB0187_REV01!$F:$H),3,0)),"---")</f>
        <v>---</v>
      </c>
      <c r="H1515" s="59" t="str">
        <f>IFERROR(VLOOKUP(G1515,IF($C$4="TEB0187_REV01",CALC_CONN_TEB0187_REV01!$G:$T),14,0),"---")</f>
        <v>---</v>
      </c>
      <c r="I1515" s="59" t="str">
        <f>IFERROR(VLOOKUP($D1515&amp;"-"&amp;$E1515,IF($C$4="TEB0187_REV01",CALC_CONN_TEB0187_REV01!$F:$K,"???"),6,0),"---")</f>
        <v>---</v>
      </c>
      <c r="J1515" s="61" t="str">
        <f>IFERROR(VLOOKUP($D1515&amp;"-"&amp;$E1515,IF($C$4="TEB0187_REV01",CALC_CONN_TEB0187_REV01!$F:$M,"???"),8,0),"---")</f>
        <v>---</v>
      </c>
      <c r="K1515" s="62" t="str">
        <f>IFERROR(VLOOKUP($D1515&amp;"-"&amp;$E1515,IF($C$4="TEB0187_REV01",CALC_CONN_TEB0187_REV01!$F:$N),9,0),"---")</f>
        <v>---</v>
      </c>
      <c r="L1515" s="59" t="str">
        <f>IFERROR(VLOOKUP(K1515,B2B!$H$3:$I$2000,2,0),"---")</f>
        <v>---</v>
      </c>
      <c r="M1515" s="59" t="str">
        <f>IFERROR(VLOOKUP(L1515,IF($M$4="TEI0187_REV01",RAW_m_TEI0187_REV01!$AD:$AH),5,0),"---")</f>
        <v>---</v>
      </c>
      <c r="N1515" s="59" t="str">
        <f>IFERROR(VLOOKUP(L1515,IF($M$4="TEI0187_REV01",RAW_m_TEI0187_REV01!$AE:$AJ),6,0),"---")</f>
        <v>---</v>
      </c>
      <c r="O1515" s="63" t="str">
        <f>IFERROR(VLOOKUP(L1515,IF($M$4="TEI0187_REV01",RAW_m_TEI0187_REV01!$AD:$AE),2,0),"---")</f>
        <v>---</v>
      </c>
      <c r="P1515" s="59" t="str">
        <f>IFERROR(VLOOKUP(O1515,IF($M$4="TEI0187_REV01",RAW_m_TEI0187_REV01!$AJ:$AK),2,0),"---")</f>
        <v>---</v>
      </c>
      <c r="Q1515" s="59" t="str">
        <f>IFERROR(VLOOKUP(L1515,IF($M$4="TEI0187_REV01",RAW_m_TEI0187_REV01!$AD:$AF),3,0),"---")</f>
        <v>---</v>
      </c>
      <c r="R1515" s="59" t="str">
        <f>IFERROR(VLOOKUP(O1515,IF($M$4="TEI0187_REV01",RAW_m_TEI0187_REV01!$AE:$AG),3,0),"---")</f>
        <v>---</v>
      </c>
      <c r="S1515" s="59" t="str">
        <f t="shared" si="49"/>
        <v>---</v>
      </c>
    </row>
    <row r="1516" spans="2:19" ht="15" customHeight="1" x14ac:dyDescent="0.25">
      <c r="B1516" s="59">
        <f t="shared" si="50"/>
        <v>1511</v>
      </c>
      <c r="C1516" s="60">
        <f>IFERROR(IF($C$4="TEB0187_REV01",CALC_CONN_TEB0187_REV01!U1516,),"---")</f>
        <v>0</v>
      </c>
      <c r="D1516" s="59">
        <f>IFERROR(IF($C$4="TEB0187_REV01",CALC_CONN_TEB0187_REV01!D1516,),"---")</f>
        <v>0</v>
      </c>
      <c r="E1516" s="59">
        <f>IFERROR(IF($C$4="TEB0187_REV01",CALC_CONN_TEB0187_REV01!E1516,),"---")</f>
        <v>0</v>
      </c>
      <c r="F1516" s="59" t="str">
        <f>IFERROR(IF(VLOOKUP($D1516&amp;"-"&amp;$E1516,IF($C$4="TEB0187_REV01",CALC_CONN_TEB0187_REV01!$F:$I),4,0)="--","---",IF($C$4="TEB0187_REV01",CALC_CONN_TEB0187_REV01!$G1516&amp; " --&gt; " &amp;CALC_CONN_TEB0187_REV01!$I1516&amp; " --&gt; ")),"---")</f>
        <v>---</v>
      </c>
      <c r="G1516" s="59" t="str">
        <f>IFERROR(IF(VLOOKUP($D1516&amp;"-"&amp;$E1516,IF($C$4="TEB0187_REV01",CALC_CONN_TEB0187_REV01!$F:$H),3,0)="--",VLOOKUP($D1516&amp;"-"&amp;$E1516,IF($C$4="TEB0187_REV01",CALC_CONN_TEB0187_REV01!$F:$H),2,0),VLOOKUP($D1516&amp;"-"&amp;$E1516,IF($C$4="TEB0187_REV01",CALC_CONN_TEB0187_REV01!$F:$H),3,0)),"---")</f>
        <v>---</v>
      </c>
      <c r="H1516" s="59" t="str">
        <f>IFERROR(VLOOKUP(G1516,IF($C$4="TEB0187_REV01",CALC_CONN_TEB0187_REV01!$G:$T),14,0),"---")</f>
        <v>---</v>
      </c>
      <c r="I1516" s="59" t="str">
        <f>IFERROR(VLOOKUP($D1516&amp;"-"&amp;$E1516,IF($C$4="TEB0187_REV01",CALC_CONN_TEB0187_REV01!$F:$K,"???"),6,0),"---")</f>
        <v>---</v>
      </c>
      <c r="J1516" s="61" t="str">
        <f>IFERROR(VLOOKUP($D1516&amp;"-"&amp;$E1516,IF($C$4="TEB0187_REV01",CALC_CONN_TEB0187_REV01!$F:$M,"???"),8,0),"---")</f>
        <v>---</v>
      </c>
      <c r="K1516" s="62" t="str">
        <f>IFERROR(VLOOKUP($D1516&amp;"-"&amp;$E1516,IF($C$4="TEB0187_REV01",CALC_CONN_TEB0187_REV01!$F:$N),9,0),"---")</f>
        <v>---</v>
      </c>
      <c r="L1516" s="59" t="str">
        <f>IFERROR(VLOOKUP(K1516,B2B!$H$3:$I$2000,2,0),"---")</f>
        <v>---</v>
      </c>
      <c r="M1516" s="59" t="str">
        <f>IFERROR(VLOOKUP(L1516,IF($M$4="TEI0187_REV01",RAW_m_TEI0187_REV01!$AD:$AH),5,0),"---")</f>
        <v>---</v>
      </c>
      <c r="N1516" s="59" t="str">
        <f>IFERROR(VLOOKUP(L1516,IF($M$4="TEI0187_REV01",RAW_m_TEI0187_REV01!$AE:$AJ),6,0),"---")</f>
        <v>---</v>
      </c>
      <c r="O1516" s="63" t="str">
        <f>IFERROR(VLOOKUP(L1516,IF($M$4="TEI0187_REV01",RAW_m_TEI0187_REV01!$AD:$AE),2,0),"---")</f>
        <v>---</v>
      </c>
      <c r="P1516" s="59" t="str">
        <f>IFERROR(VLOOKUP(O1516,IF($M$4="TEI0187_REV01",RAW_m_TEI0187_REV01!$AJ:$AK),2,0),"---")</f>
        <v>---</v>
      </c>
      <c r="Q1516" s="59" t="str">
        <f>IFERROR(VLOOKUP(L1516,IF($M$4="TEI0187_REV01",RAW_m_TEI0187_REV01!$AD:$AF),3,0),"---")</f>
        <v>---</v>
      </c>
      <c r="R1516" s="59" t="str">
        <f>IFERROR(VLOOKUP(O1516,IF($M$4="TEI0187_REV01",RAW_m_TEI0187_REV01!$AE:$AG),3,0),"---")</f>
        <v>---</v>
      </c>
      <c r="S1516" s="59" t="str">
        <f t="shared" si="49"/>
        <v>---</v>
      </c>
    </row>
    <row r="1517" spans="2:19" ht="15" customHeight="1" x14ac:dyDescent="0.25">
      <c r="B1517" s="59">
        <f t="shared" si="50"/>
        <v>1512</v>
      </c>
      <c r="C1517" s="60">
        <f>IFERROR(IF($C$4="TEB0187_REV01",CALC_CONN_TEB0187_REV01!U1517,),"---")</f>
        <v>0</v>
      </c>
      <c r="D1517" s="59">
        <f>IFERROR(IF($C$4="TEB0187_REV01",CALC_CONN_TEB0187_REV01!D1517,),"---")</f>
        <v>0</v>
      </c>
      <c r="E1517" s="59">
        <f>IFERROR(IF($C$4="TEB0187_REV01",CALC_CONN_TEB0187_REV01!E1517,),"---")</f>
        <v>0</v>
      </c>
      <c r="F1517" s="59" t="str">
        <f>IFERROR(IF(VLOOKUP($D1517&amp;"-"&amp;$E1517,IF($C$4="TEB0187_REV01",CALC_CONN_TEB0187_REV01!$F:$I),4,0)="--","---",IF($C$4="TEB0187_REV01",CALC_CONN_TEB0187_REV01!$G1517&amp; " --&gt; " &amp;CALC_CONN_TEB0187_REV01!$I1517&amp; " --&gt; ")),"---")</f>
        <v>---</v>
      </c>
      <c r="G1517" s="59" t="str">
        <f>IFERROR(IF(VLOOKUP($D1517&amp;"-"&amp;$E1517,IF($C$4="TEB0187_REV01",CALC_CONN_TEB0187_REV01!$F:$H),3,0)="--",VLOOKUP($D1517&amp;"-"&amp;$E1517,IF($C$4="TEB0187_REV01",CALC_CONN_TEB0187_REV01!$F:$H),2,0),VLOOKUP($D1517&amp;"-"&amp;$E1517,IF($C$4="TEB0187_REV01",CALC_CONN_TEB0187_REV01!$F:$H),3,0)),"---")</f>
        <v>---</v>
      </c>
      <c r="H1517" s="59" t="str">
        <f>IFERROR(VLOOKUP(G1517,IF($C$4="TEB0187_REV01",CALC_CONN_TEB0187_REV01!$G:$T),14,0),"---")</f>
        <v>---</v>
      </c>
      <c r="I1517" s="59" t="str">
        <f>IFERROR(VLOOKUP($D1517&amp;"-"&amp;$E1517,IF($C$4="TEB0187_REV01",CALC_CONN_TEB0187_REV01!$F:$K,"???"),6,0),"---")</f>
        <v>---</v>
      </c>
      <c r="J1517" s="61" t="str">
        <f>IFERROR(VLOOKUP($D1517&amp;"-"&amp;$E1517,IF($C$4="TEB0187_REV01",CALC_CONN_TEB0187_REV01!$F:$M,"???"),8,0),"---")</f>
        <v>---</v>
      </c>
      <c r="K1517" s="62" t="str">
        <f>IFERROR(VLOOKUP($D1517&amp;"-"&amp;$E1517,IF($C$4="TEB0187_REV01",CALC_CONN_TEB0187_REV01!$F:$N),9,0),"---")</f>
        <v>---</v>
      </c>
      <c r="L1517" s="59" t="str">
        <f>IFERROR(VLOOKUP(K1517,B2B!$H$3:$I$2000,2,0),"---")</f>
        <v>---</v>
      </c>
      <c r="M1517" s="59" t="str">
        <f>IFERROR(VLOOKUP(L1517,IF($M$4="TEI0187_REV01",RAW_m_TEI0187_REV01!$AD:$AH),5,0),"---")</f>
        <v>---</v>
      </c>
      <c r="N1517" s="59" t="str">
        <f>IFERROR(VLOOKUP(L1517,IF($M$4="TEI0187_REV01",RAW_m_TEI0187_REV01!$AE:$AJ),6,0),"---")</f>
        <v>---</v>
      </c>
      <c r="O1517" s="63" t="str">
        <f>IFERROR(VLOOKUP(L1517,IF($M$4="TEI0187_REV01",RAW_m_TEI0187_REV01!$AD:$AE),2,0),"---")</f>
        <v>---</v>
      </c>
      <c r="P1517" s="59" t="str">
        <f>IFERROR(VLOOKUP(O1517,IF($M$4="TEI0187_REV01",RAW_m_TEI0187_REV01!$AJ:$AK),2,0),"---")</f>
        <v>---</v>
      </c>
      <c r="Q1517" s="59" t="str">
        <f>IFERROR(VLOOKUP(L1517,IF($M$4="TEI0187_REV01",RAW_m_TEI0187_REV01!$AD:$AF),3,0),"---")</f>
        <v>---</v>
      </c>
      <c r="R1517" s="59" t="str">
        <f>IFERROR(VLOOKUP(O1517,IF($M$4="TEI0187_REV01",RAW_m_TEI0187_REV01!$AE:$AG),3,0),"---")</f>
        <v>---</v>
      </c>
      <c r="S1517" s="59" t="str">
        <f t="shared" si="49"/>
        <v>---</v>
      </c>
    </row>
    <row r="1518" spans="2:19" ht="15" customHeight="1" x14ac:dyDescent="0.25">
      <c r="B1518" s="59">
        <f t="shared" si="50"/>
        <v>1513</v>
      </c>
      <c r="C1518" s="60">
        <f>IFERROR(IF($C$4="TEB0187_REV01",CALC_CONN_TEB0187_REV01!U1518,),"---")</f>
        <v>0</v>
      </c>
      <c r="D1518" s="59">
        <f>IFERROR(IF($C$4="TEB0187_REV01",CALC_CONN_TEB0187_REV01!D1518,),"---")</f>
        <v>0</v>
      </c>
      <c r="E1518" s="59">
        <f>IFERROR(IF($C$4="TEB0187_REV01",CALC_CONN_TEB0187_REV01!E1518,),"---")</f>
        <v>0</v>
      </c>
      <c r="F1518" s="59" t="str">
        <f>IFERROR(IF(VLOOKUP($D1518&amp;"-"&amp;$E1518,IF($C$4="TEB0187_REV01",CALC_CONN_TEB0187_REV01!$F:$I),4,0)="--","---",IF($C$4="TEB0187_REV01",CALC_CONN_TEB0187_REV01!$G1518&amp; " --&gt; " &amp;CALC_CONN_TEB0187_REV01!$I1518&amp; " --&gt; ")),"---")</f>
        <v>---</v>
      </c>
      <c r="G1518" s="59" t="str">
        <f>IFERROR(IF(VLOOKUP($D1518&amp;"-"&amp;$E1518,IF($C$4="TEB0187_REV01",CALC_CONN_TEB0187_REV01!$F:$H),3,0)="--",VLOOKUP($D1518&amp;"-"&amp;$E1518,IF($C$4="TEB0187_REV01",CALC_CONN_TEB0187_REV01!$F:$H),2,0),VLOOKUP($D1518&amp;"-"&amp;$E1518,IF($C$4="TEB0187_REV01",CALC_CONN_TEB0187_REV01!$F:$H),3,0)),"---")</f>
        <v>---</v>
      </c>
      <c r="H1518" s="59" t="str">
        <f>IFERROR(VLOOKUP(G1518,IF($C$4="TEB0187_REV01",CALC_CONN_TEB0187_REV01!$G:$T),14,0),"---")</f>
        <v>---</v>
      </c>
      <c r="I1518" s="59" t="str">
        <f>IFERROR(VLOOKUP($D1518&amp;"-"&amp;$E1518,IF($C$4="TEB0187_REV01",CALC_CONN_TEB0187_REV01!$F:$K,"???"),6,0),"---")</f>
        <v>---</v>
      </c>
      <c r="J1518" s="61" t="str">
        <f>IFERROR(VLOOKUP($D1518&amp;"-"&amp;$E1518,IF($C$4="TEB0187_REV01",CALC_CONN_TEB0187_REV01!$F:$M,"???"),8,0),"---")</f>
        <v>---</v>
      </c>
      <c r="K1518" s="62" t="str">
        <f>IFERROR(VLOOKUP($D1518&amp;"-"&amp;$E1518,IF($C$4="TEB0187_REV01",CALC_CONN_TEB0187_REV01!$F:$N),9,0),"---")</f>
        <v>---</v>
      </c>
      <c r="L1518" s="59" t="str">
        <f>IFERROR(VLOOKUP(K1518,B2B!$H$3:$I$2000,2,0),"---")</f>
        <v>---</v>
      </c>
      <c r="M1518" s="59" t="str">
        <f>IFERROR(VLOOKUP(L1518,IF($M$4="TEI0187_REV01",RAW_m_TEI0187_REV01!$AD:$AH),5,0),"---")</f>
        <v>---</v>
      </c>
      <c r="N1518" s="59" t="str">
        <f>IFERROR(VLOOKUP(L1518,IF($M$4="TEI0187_REV01",RAW_m_TEI0187_REV01!$AE:$AJ),6,0),"---")</f>
        <v>---</v>
      </c>
      <c r="O1518" s="63" t="str">
        <f>IFERROR(VLOOKUP(L1518,IF($M$4="TEI0187_REV01",RAW_m_TEI0187_REV01!$AD:$AE),2,0),"---")</f>
        <v>---</v>
      </c>
      <c r="P1518" s="59" t="str">
        <f>IFERROR(VLOOKUP(O1518,IF($M$4="TEI0187_REV01",RAW_m_TEI0187_REV01!$AJ:$AK),2,0),"---")</f>
        <v>---</v>
      </c>
      <c r="Q1518" s="59" t="str">
        <f>IFERROR(VLOOKUP(L1518,IF($M$4="TEI0187_REV01",RAW_m_TEI0187_REV01!$AD:$AF),3,0),"---")</f>
        <v>---</v>
      </c>
      <c r="R1518" s="59" t="str">
        <f>IFERROR(VLOOKUP(O1518,IF($M$4="TEI0187_REV01",RAW_m_TEI0187_REV01!$AE:$AG),3,0),"---")</f>
        <v>---</v>
      </c>
      <c r="S1518" s="59" t="str">
        <f t="shared" si="49"/>
        <v>---</v>
      </c>
    </row>
    <row r="1519" spans="2:19" ht="15" customHeight="1" x14ac:dyDescent="0.25">
      <c r="B1519" s="59">
        <f t="shared" si="50"/>
        <v>1514</v>
      </c>
      <c r="C1519" s="60">
        <f>IFERROR(IF($C$4="TEB0187_REV01",CALC_CONN_TEB0187_REV01!U1519,),"---")</f>
        <v>0</v>
      </c>
      <c r="D1519" s="59">
        <f>IFERROR(IF($C$4="TEB0187_REV01",CALC_CONN_TEB0187_REV01!D1519,),"---")</f>
        <v>0</v>
      </c>
      <c r="E1519" s="59">
        <f>IFERROR(IF($C$4="TEB0187_REV01",CALC_CONN_TEB0187_REV01!E1519,),"---")</f>
        <v>0</v>
      </c>
      <c r="F1519" s="59" t="str">
        <f>IFERROR(IF(VLOOKUP($D1519&amp;"-"&amp;$E1519,IF($C$4="TEB0187_REV01",CALC_CONN_TEB0187_REV01!$F:$I),4,0)="--","---",IF($C$4="TEB0187_REV01",CALC_CONN_TEB0187_REV01!$G1519&amp; " --&gt; " &amp;CALC_CONN_TEB0187_REV01!$I1519&amp; " --&gt; ")),"---")</f>
        <v>---</v>
      </c>
      <c r="G1519" s="59" t="str">
        <f>IFERROR(IF(VLOOKUP($D1519&amp;"-"&amp;$E1519,IF($C$4="TEB0187_REV01",CALC_CONN_TEB0187_REV01!$F:$H),3,0)="--",VLOOKUP($D1519&amp;"-"&amp;$E1519,IF($C$4="TEB0187_REV01",CALC_CONN_TEB0187_REV01!$F:$H),2,0),VLOOKUP($D1519&amp;"-"&amp;$E1519,IF($C$4="TEB0187_REV01",CALC_CONN_TEB0187_REV01!$F:$H),3,0)),"---")</f>
        <v>---</v>
      </c>
      <c r="H1519" s="59" t="str">
        <f>IFERROR(VLOOKUP(G1519,IF($C$4="TEB0187_REV01",CALC_CONN_TEB0187_REV01!$G:$T),14,0),"---")</f>
        <v>---</v>
      </c>
      <c r="I1519" s="59" t="str">
        <f>IFERROR(VLOOKUP($D1519&amp;"-"&amp;$E1519,IF($C$4="TEB0187_REV01",CALC_CONN_TEB0187_REV01!$F:$K,"???"),6,0),"---")</f>
        <v>---</v>
      </c>
      <c r="J1519" s="61" t="str">
        <f>IFERROR(VLOOKUP($D1519&amp;"-"&amp;$E1519,IF($C$4="TEB0187_REV01",CALC_CONN_TEB0187_REV01!$F:$M,"???"),8,0),"---")</f>
        <v>---</v>
      </c>
      <c r="K1519" s="62" t="str">
        <f>IFERROR(VLOOKUP($D1519&amp;"-"&amp;$E1519,IF($C$4="TEB0187_REV01",CALC_CONN_TEB0187_REV01!$F:$N),9,0),"---")</f>
        <v>---</v>
      </c>
      <c r="L1519" s="59" t="str">
        <f>IFERROR(VLOOKUP(K1519,B2B!$H$3:$I$2000,2,0),"---")</f>
        <v>---</v>
      </c>
      <c r="M1519" s="59" t="str">
        <f>IFERROR(VLOOKUP(L1519,IF($M$4="TEI0187_REV01",RAW_m_TEI0187_REV01!$AD:$AH),5,0),"---")</f>
        <v>---</v>
      </c>
      <c r="N1519" s="59" t="str">
        <f>IFERROR(VLOOKUP(L1519,IF($M$4="TEI0187_REV01",RAW_m_TEI0187_REV01!$AE:$AJ),6,0),"---")</f>
        <v>---</v>
      </c>
      <c r="O1519" s="63" t="str">
        <f>IFERROR(VLOOKUP(L1519,IF($M$4="TEI0187_REV01",RAW_m_TEI0187_REV01!$AD:$AE),2,0),"---")</f>
        <v>---</v>
      </c>
      <c r="P1519" s="59" t="str">
        <f>IFERROR(VLOOKUP(O1519,IF($M$4="TEI0187_REV01",RAW_m_TEI0187_REV01!$AJ:$AK),2,0),"---")</f>
        <v>---</v>
      </c>
      <c r="Q1519" s="59" t="str">
        <f>IFERROR(VLOOKUP(L1519,IF($M$4="TEI0187_REV01",RAW_m_TEI0187_REV01!$AD:$AF),3,0),"---")</f>
        <v>---</v>
      </c>
      <c r="R1519" s="59" t="str">
        <f>IFERROR(VLOOKUP(O1519,IF($M$4="TEI0187_REV01",RAW_m_TEI0187_REV01!$AE:$AG),3,0),"---")</f>
        <v>---</v>
      </c>
      <c r="S1519" s="59" t="str">
        <f t="shared" si="49"/>
        <v>---</v>
      </c>
    </row>
    <row r="1520" spans="2:19" ht="15" customHeight="1" x14ac:dyDescent="0.25">
      <c r="B1520" s="59">
        <f t="shared" si="50"/>
        <v>1515</v>
      </c>
      <c r="C1520" s="60">
        <f>IFERROR(IF($C$4="TEB0187_REV01",CALC_CONN_TEB0187_REV01!U1520,),"---")</f>
        <v>0</v>
      </c>
      <c r="D1520" s="59">
        <f>IFERROR(IF($C$4="TEB0187_REV01",CALC_CONN_TEB0187_REV01!D1520,),"---")</f>
        <v>0</v>
      </c>
      <c r="E1520" s="59">
        <f>IFERROR(IF($C$4="TEB0187_REV01",CALC_CONN_TEB0187_REV01!E1520,),"---")</f>
        <v>0</v>
      </c>
      <c r="F1520" s="59" t="str">
        <f>IFERROR(IF(VLOOKUP($D1520&amp;"-"&amp;$E1520,IF($C$4="TEB0187_REV01",CALC_CONN_TEB0187_REV01!$F:$I),4,0)="--","---",IF($C$4="TEB0187_REV01",CALC_CONN_TEB0187_REV01!$G1520&amp; " --&gt; " &amp;CALC_CONN_TEB0187_REV01!$I1520&amp; " --&gt; ")),"---")</f>
        <v>---</v>
      </c>
      <c r="G1520" s="59" t="str">
        <f>IFERROR(IF(VLOOKUP($D1520&amp;"-"&amp;$E1520,IF($C$4="TEB0187_REV01",CALC_CONN_TEB0187_REV01!$F:$H),3,0)="--",VLOOKUP($D1520&amp;"-"&amp;$E1520,IF($C$4="TEB0187_REV01",CALC_CONN_TEB0187_REV01!$F:$H),2,0),VLOOKUP($D1520&amp;"-"&amp;$E1520,IF($C$4="TEB0187_REV01",CALC_CONN_TEB0187_REV01!$F:$H),3,0)),"---")</f>
        <v>---</v>
      </c>
      <c r="H1520" s="59" t="str">
        <f>IFERROR(VLOOKUP(G1520,IF($C$4="TEB0187_REV01",CALC_CONN_TEB0187_REV01!$G:$T),14,0),"---")</f>
        <v>---</v>
      </c>
      <c r="I1520" s="59" t="str">
        <f>IFERROR(VLOOKUP($D1520&amp;"-"&amp;$E1520,IF($C$4="TEB0187_REV01",CALC_CONN_TEB0187_REV01!$F:$K,"???"),6,0),"---")</f>
        <v>---</v>
      </c>
      <c r="J1520" s="61" t="str">
        <f>IFERROR(VLOOKUP($D1520&amp;"-"&amp;$E1520,IF($C$4="TEB0187_REV01",CALC_CONN_TEB0187_REV01!$F:$M,"???"),8,0),"---")</f>
        <v>---</v>
      </c>
      <c r="K1520" s="62" t="str">
        <f>IFERROR(VLOOKUP($D1520&amp;"-"&amp;$E1520,IF($C$4="TEB0187_REV01",CALC_CONN_TEB0187_REV01!$F:$N),9,0),"---")</f>
        <v>---</v>
      </c>
      <c r="L1520" s="59" t="str">
        <f>IFERROR(VLOOKUP(K1520,B2B!$H$3:$I$2000,2,0),"---")</f>
        <v>---</v>
      </c>
      <c r="M1520" s="59" t="str">
        <f>IFERROR(VLOOKUP(L1520,IF($M$4="TEI0187_REV01",RAW_m_TEI0187_REV01!$AD:$AH),5,0),"---")</f>
        <v>---</v>
      </c>
      <c r="N1520" s="59" t="str">
        <f>IFERROR(VLOOKUP(L1520,IF($M$4="TEI0187_REV01",RAW_m_TEI0187_REV01!$AE:$AJ),6,0),"---")</f>
        <v>---</v>
      </c>
      <c r="O1520" s="63" t="str">
        <f>IFERROR(VLOOKUP(L1520,IF($M$4="TEI0187_REV01",RAW_m_TEI0187_REV01!$AD:$AE),2,0),"---")</f>
        <v>---</v>
      </c>
      <c r="P1520" s="59" t="str">
        <f>IFERROR(VLOOKUP(O1520,IF($M$4="TEI0187_REV01",RAW_m_TEI0187_REV01!$AJ:$AK),2,0),"---")</f>
        <v>---</v>
      </c>
      <c r="Q1520" s="59" t="str">
        <f>IFERROR(VLOOKUP(L1520,IF($M$4="TEI0187_REV01",RAW_m_TEI0187_REV01!$AD:$AF),3,0),"---")</f>
        <v>---</v>
      </c>
      <c r="R1520" s="59" t="str">
        <f>IFERROR(VLOOKUP(O1520,IF($M$4="TEI0187_REV01",RAW_m_TEI0187_REV01!$AE:$AG),3,0),"---")</f>
        <v>---</v>
      </c>
      <c r="S1520" s="59" t="str">
        <f t="shared" si="49"/>
        <v>---</v>
      </c>
    </row>
    <row r="1521" spans="2:19" ht="15" customHeight="1" x14ac:dyDescent="0.25">
      <c r="B1521" s="59">
        <f t="shared" si="50"/>
        <v>1516</v>
      </c>
      <c r="C1521" s="60">
        <f>IFERROR(IF($C$4="TEB0187_REV01",CALC_CONN_TEB0187_REV01!U1521,),"---")</f>
        <v>0</v>
      </c>
      <c r="D1521" s="59">
        <f>IFERROR(IF($C$4="TEB0187_REV01",CALC_CONN_TEB0187_REV01!D1521,),"---")</f>
        <v>0</v>
      </c>
      <c r="E1521" s="59">
        <f>IFERROR(IF($C$4="TEB0187_REV01",CALC_CONN_TEB0187_REV01!E1521,),"---")</f>
        <v>0</v>
      </c>
      <c r="F1521" s="59" t="str">
        <f>IFERROR(IF(VLOOKUP($D1521&amp;"-"&amp;$E1521,IF($C$4="TEB0187_REV01",CALC_CONN_TEB0187_REV01!$F:$I),4,0)="--","---",IF($C$4="TEB0187_REV01",CALC_CONN_TEB0187_REV01!$G1521&amp; " --&gt; " &amp;CALC_CONN_TEB0187_REV01!$I1521&amp; " --&gt; ")),"---")</f>
        <v>---</v>
      </c>
      <c r="G1521" s="59" t="str">
        <f>IFERROR(IF(VLOOKUP($D1521&amp;"-"&amp;$E1521,IF($C$4="TEB0187_REV01",CALC_CONN_TEB0187_REV01!$F:$H),3,0)="--",VLOOKUP($D1521&amp;"-"&amp;$E1521,IF($C$4="TEB0187_REV01",CALC_CONN_TEB0187_REV01!$F:$H),2,0),VLOOKUP($D1521&amp;"-"&amp;$E1521,IF($C$4="TEB0187_REV01",CALC_CONN_TEB0187_REV01!$F:$H),3,0)),"---")</f>
        <v>---</v>
      </c>
      <c r="H1521" s="59" t="str">
        <f>IFERROR(VLOOKUP(G1521,IF($C$4="TEB0187_REV01",CALC_CONN_TEB0187_REV01!$G:$T),14,0),"---")</f>
        <v>---</v>
      </c>
      <c r="I1521" s="59" t="str">
        <f>IFERROR(VLOOKUP($D1521&amp;"-"&amp;$E1521,IF($C$4="TEB0187_REV01",CALC_CONN_TEB0187_REV01!$F:$K,"???"),6,0),"---")</f>
        <v>---</v>
      </c>
      <c r="J1521" s="61" t="str">
        <f>IFERROR(VLOOKUP($D1521&amp;"-"&amp;$E1521,IF($C$4="TEB0187_REV01",CALC_CONN_TEB0187_REV01!$F:$M,"???"),8,0),"---")</f>
        <v>---</v>
      </c>
      <c r="K1521" s="62" t="str">
        <f>IFERROR(VLOOKUP($D1521&amp;"-"&amp;$E1521,IF($C$4="TEB0187_REV01",CALC_CONN_TEB0187_REV01!$F:$N),9,0),"---")</f>
        <v>---</v>
      </c>
      <c r="L1521" s="59" t="str">
        <f>IFERROR(VLOOKUP(K1521,B2B!$H$3:$I$2000,2,0),"---")</f>
        <v>---</v>
      </c>
      <c r="M1521" s="59" t="str">
        <f>IFERROR(VLOOKUP(L1521,IF($M$4="TEI0187_REV01",RAW_m_TEI0187_REV01!$AD:$AH),5,0),"---")</f>
        <v>---</v>
      </c>
      <c r="N1521" s="59" t="str">
        <f>IFERROR(VLOOKUP(L1521,IF($M$4="TEI0187_REV01",RAW_m_TEI0187_REV01!$AE:$AJ),6,0),"---")</f>
        <v>---</v>
      </c>
      <c r="O1521" s="63" t="str">
        <f>IFERROR(VLOOKUP(L1521,IF($M$4="TEI0187_REV01",RAW_m_TEI0187_REV01!$AD:$AE),2,0),"---")</f>
        <v>---</v>
      </c>
      <c r="P1521" s="59" t="str">
        <f>IFERROR(VLOOKUP(O1521,IF($M$4="TEI0187_REV01",RAW_m_TEI0187_REV01!$AJ:$AK),2,0),"---")</f>
        <v>---</v>
      </c>
      <c r="Q1521" s="59" t="str">
        <f>IFERROR(VLOOKUP(L1521,IF($M$4="TEI0187_REV01",RAW_m_TEI0187_REV01!$AD:$AF),3,0),"---")</f>
        <v>---</v>
      </c>
      <c r="R1521" s="59" t="str">
        <f>IFERROR(VLOOKUP(O1521,IF($M$4="TEI0187_REV01",RAW_m_TEI0187_REV01!$AE:$AG),3,0),"---")</f>
        <v>---</v>
      </c>
      <c r="S1521" s="59" t="str">
        <f t="shared" si="49"/>
        <v>---</v>
      </c>
    </row>
    <row r="1522" spans="2:19" ht="15" customHeight="1" x14ac:dyDescent="0.25">
      <c r="B1522" s="59">
        <f t="shared" si="50"/>
        <v>1517</v>
      </c>
      <c r="C1522" s="60">
        <f>IFERROR(IF($C$4="TEB0187_REV01",CALC_CONN_TEB0187_REV01!U1522,),"---")</f>
        <v>0</v>
      </c>
      <c r="D1522" s="59">
        <f>IFERROR(IF($C$4="TEB0187_REV01",CALC_CONN_TEB0187_REV01!D1522,),"---")</f>
        <v>0</v>
      </c>
      <c r="E1522" s="59">
        <f>IFERROR(IF($C$4="TEB0187_REV01",CALC_CONN_TEB0187_REV01!E1522,),"---")</f>
        <v>0</v>
      </c>
      <c r="F1522" s="59" t="str">
        <f>IFERROR(IF(VLOOKUP($D1522&amp;"-"&amp;$E1522,IF($C$4="TEB0187_REV01",CALC_CONN_TEB0187_REV01!$F:$I),4,0)="--","---",IF($C$4="TEB0187_REV01",CALC_CONN_TEB0187_REV01!$G1522&amp; " --&gt; " &amp;CALC_CONN_TEB0187_REV01!$I1522&amp; " --&gt; ")),"---")</f>
        <v>---</v>
      </c>
      <c r="G1522" s="59" t="str">
        <f>IFERROR(IF(VLOOKUP($D1522&amp;"-"&amp;$E1522,IF($C$4="TEB0187_REV01",CALC_CONN_TEB0187_REV01!$F:$H),3,0)="--",VLOOKUP($D1522&amp;"-"&amp;$E1522,IF($C$4="TEB0187_REV01",CALC_CONN_TEB0187_REV01!$F:$H),2,0),VLOOKUP($D1522&amp;"-"&amp;$E1522,IF($C$4="TEB0187_REV01",CALC_CONN_TEB0187_REV01!$F:$H),3,0)),"---")</f>
        <v>---</v>
      </c>
      <c r="H1522" s="59" t="str">
        <f>IFERROR(VLOOKUP(G1522,IF($C$4="TEB0187_REV01",CALC_CONN_TEB0187_REV01!$G:$T),14,0),"---")</f>
        <v>---</v>
      </c>
      <c r="I1522" s="59" t="str">
        <f>IFERROR(VLOOKUP($D1522&amp;"-"&amp;$E1522,IF($C$4="TEB0187_REV01",CALC_CONN_TEB0187_REV01!$F:$K,"???"),6,0),"---")</f>
        <v>---</v>
      </c>
      <c r="J1522" s="61" t="str">
        <f>IFERROR(VLOOKUP($D1522&amp;"-"&amp;$E1522,IF($C$4="TEB0187_REV01",CALC_CONN_TEB0187_REV01!$F:$M,"???"),8,0),"---")</f>
        <v>---</v>
      </c>
      <c r="K1522" s="62" t="str">
        <f>IFERROR(VLOOKUP($D1522&amp;"-"&amp;$E1522,IF($C$4="TEB0187_REV01",CALC_CONN_TEB0187_REV01!$F:$N),9,0),"---")</f>
        <v>---</v>
      </c>
      <c r="L1522" s="59" t="str">
        <f>IFERROR(VLOOKUP(K1522,B2B!$H$3:$I$2000,2,0),"---")</f>
        <v>---</v>
      </c>
      <c r="M1522" s="59" t="str">
        <f>IFERROR(VLOOKUP(L1522,IF($M$4="TEI0187_REV01",RAW_m_TEI0187_REV01!$AD:$AH),5,0),"---")</f>
        <v>---</v>
      </c>
      <c r="N1522" s="59" t="str">
        <f>IFERROR(VLOOKUP(L1522,IF($M$4="TEI0187_REV01",RAW_m_TEI0187_REV01!$AE:$AJ),6,0),"---")</f>
        <v>---</v>
      </c>
      <c r="O1522" s="63" t="str">
        <f>IFERROR(VLOOKUP(L1522,IF($M$4="TEI0187_REV01",RAW_m_TEI0187_REV01!$AD:$AE),2,0),"---")</f>
        <v>---</v>
      </c>
      <c r="P1522" s="59" t="str">
        <f>IFERROR(VLOOKUP(O1522,IF($M$4="TEI0187_REV01",RAW_m_TEI0187_REV01!$AJ:$AK),2,0),"---")</f>
        <v>---</v>
      </c>
      <c r="Q1522" s="59" t="str">
        <f>IFERROR(VLOOKUP(L1522,IF($M$4="TEI0187_REV01",RAW_m_TEI0187_REV01!$AD:$AF),3,0),"---")</f>
        <v>---</v>
      </c>
      <c r="R1522" s="59" t="str">
        <f>IFERROR(VLOOKUP(O1522,IF($M$4="TEI0187_REV01",RAW_m_TEI0187_REV01!$AE:$AG),3,0),"---")</f>
        <v>---</v>
      </c>
      <c r="S1522" s="59" t="str">
        <f t="shared" si="49"/>
        <v>---</v>
      </c>
    </row>
    <row r="1523" spans="2:19" ht="15" customHeight="1" x14ac:dyDescent="0.25">
      <c r="B1523" s="59">
        <f t="shared" si="50"/>
        <v>1518</v>
      </c>
      <c r="C1523" s="60">
        <f>IFERROR(IF($C$4="TEB0187_REV01",CALC_CONN_TEB0187_REV01!U1523,),"---")</f>
        <v>0</v>
      </c>
      <c r="D1523" s="59">
        <f>IFERROR(IF($C$4="TEB0187_REV01",CALC_CONN_TEB0187_REV01!D1523,),"---")</f>
        <v>0</v>
      </c>
      <c r="E1523" s="59">
        <f>IFERROR(IF($C$4="TEB0187_REV01",CALC_CONN_TEB0187_REV01!E1523,),"---")</f>
        <v>0</v>
      </c>
      <c r="F1523" s="59" t="str">
        <f>IFERROR(IF(VLOOKUP($D1523&amp;"-"&amp;$E1523,IF($C$4="TEB0187_REV01",CALC_CONN_TEB0187_REV01!$F:$I),4,0)="--","---",IF($C$4="TEB0187_REV01",CALC_CONN_TEB0187_REV01!$G1523&amp; " --&gt; " &amp;CALC_CONN_TEB0187_REV01!$I1523&amp; " --&gt; ")),"---")</f>
        <v>---</v>
      </c>
      <c r="G1523" s="59" t="str">
        <f>IFERROR(IF(VLOOKUP($D1523&amp;"-"&amp;$E1523,IF($C$4="TEB0187_REV01",CALC_CONN_TEB0187_REV01!$F:$H),3,0)="--",VLOOKUP($D1523&amp;"-"&amp;$E1523,IF($C$4="TEB0187_REV01",CALC_CONN_TEB0187_REV01!$F:$H),2,0),VLOOKUP($D1523&amp;"-"&amp;$E1523,IF($C$4="TEB0187_REV01",CALC_CONN_TEB0187_REV01!$F:$H),3,0)),"---")</f>
        <v>---</v>
      </c>
      <c r="H1523" s="59" t="str">
        <f>IFERROR(VLOOKUP(G1523,IF($C$4="TEB0187_REV01",CALC_CONN_TEB0187_REV01!$G:$T),14,0),"---")</f>
        <v>---</v>
      </c>
      <c r="I1523" s="59" t="str">
        <f>IFERROR(VLOOKUP($D1523&amp;"-"&amp;$E1523,IF($C$4="TEB0187_REV01",CALC_CONN_TEB0187_REV01!$F:$K,"???"),6,0),"---")</f>
        <v>---</v>
      </c>
      <c r="J1523" s="61" t="str">
        <f>IFERROR(VLOOKUP($D1523&amp;"-"&amp;$E1523,IF($C$4="TEB0187_REV01",CALC_CONN_TEB0187_REV01!$F:$M,"???"),8,0),"---")</f>
        <v>---</v>
      </c>
      <c r="K1523" s="62" t="str">
        <f>IFERROR(VLOOKUP($D1523&amp;"-"&amp;$E1523,IF($C$4="TEB0187_REV01",CALC_CONN_TEB0187_REV01!$F:$N),9,0),"---")</f>
        <v>---</v>
      </c>
      <c r="L1523" s="59" t="str">
        <f>IFERROR(VLOOKUP(K1523,B2B!$H$3:$I$2000,2,0),"---")</f>
        <v>---</v>
      </c>
      <c r="M1523" s="59" t="str">
        <f>IFERROR(VLOOKUP(L1523,IF($M$4="TEI0187_REV01",RAW_m_TEI0187_REV01!$AD:$AH),5,0),"---")</f>
        <v>---</v>
      </c>
      <c r="N1523" s="59" t="str">
        <f>IFERROR(VLOOKUP(L1523,IF($M$4="TEI0187_REV01",RAW_m_TEI0187_REV01!$AE:$AJ),6,0),"---")</f>
        <v>---</v>
      </c>
      <c r="O1523" s="63" t="str">
        <f>IFERROR(VLOOKUP(L1523,IF($M$4="TEI0187_REV01",RAW_m_TEI0187_REV01!$AD:$AE),2,0),"---")</f>
        <v>---</v>
      </c>
      <c r="P1523" s="59" t="str">
        <f>IFERROR(VLOOKUP(O1523,IF($M$4="TEI0187_REV01",RAW_m_TEI0187_REV01!$AJ:$AK),2,0),"---")</f>
        <v>---</v>
      </c>
      <c r="Q1523" s="59" t="str">
        <f>IFERROR(VLOOKUP(L1523,IF($M$4="TEI0187_REV01",RAW_m_TEI0187_REV01!$AD:$AF),3,0),"---")</f>
        <v>---</v>
      </c>
      <c r="R1523" s="59" t="str">
        <f>IFERROR(VLOOKUP(O1523,IF($M$4="TEI0187_REV01",RAW_m_TEI0187_REV01!$AE:$AG),3,0),"---")</f>
        <v>---</v>
      </c>
      <c r="S1523" s="59" t="str">
        <f t="shared" si="49"/>
        <v>---</v>
      </c>
    </row>
    <row r="1524" spans="2:19" ht="15" customHeight="1" x14ac:dyDescent="0.25">
      <c r="B1524" s="59">
        <f t="shared" si="50"/>
        <v>1519</v>
      </c>
      <c r="C1524" s="60">
        <f>IFERROR(IF($C$4="TEB0187_REV01",CALC_CONN_TEB0187_REV01!U1524,),"---")</f>
        <v>0</v>
      </c>
      <c r="D1524" s="59">
        <f>IFERROR(IF($C$4="TEB0187_REV01",CALC_CONN_TEB0187_REV01!D1524,),"---")</f>
        <v>0</v>
      </c>
      <c r="E1524" s="59">
        <f>IFERROR(IF($C$4="TEB0187_REV01",CALC_CONN_TEB0187_REV01!E1524,),"---")</f>
        <v>0</v>
      </c>
      <c r="F1524" s="59" t="str">
        <f>IFERROR(IF(VLOOKUP($D1524&amp;"-"&amp;$E1524,IF($C$4="TEB0187_REV01",CALC_CONN_TEB0187_REV01!$F:$I),4,0)="--","---",IF($C$4="TEB0187_REV01",CALC_CONN_TEB0187_REV01!$G1524&amp; " --&gt; " &amp;CALC_CONN_TEB0187_REV01!$I1524&amp; " --&gt; ")),"---")</f>
        <v>---</v>
      </c>
      <c r="G1524" s="59" t="str">
        <f>IFERROR(IF(VLOOKUP($D1524&amp;"-"&amp;$E1524,IF($C$4="TEB0187_REV01",CALC_CONN_TEB0187_REV01!$F:$H),3,0)="--",VLOOKUP($D1524&amp;"-"&amp;$E1524,IF($C$4="TEB0187_REV01",CALC_CONN_TEB0187_REV01!$F:$H),2,0),VLOOKUP($D1524&amp;"-"&amp;$E1524,IF($C$4="TEB0187_REV01",CALC_CONN_TEB0187_REV01!$F:$H),3,0)),"---")</f>
        <v>---</v>
      </c>
      <c r="H1524" s="59" t="str">
        <f>IFERROR(VLOOKUP(G1524,IF($C$4="TEB0187_REV01",CALC_CONN_TEB0187_REV01!$G:$T),14,0),"---")</f>
        <v>---</v>
      </c>
      <c r="I1524" s="59" t="str">
        <f>IFERROR(VLOOKUP($D1524&amp;"-"&amp;$E1524,IF($C$4="TEB0187_REV01",CALC_CONN_TEB0187_REV01!$F:$K,"???"),6,0),"---")</f>
        <v>---</v>
      </c>
      <c r="J1524" s="61" t="str">
        <f>IFERROR(VLOOKUP($D1524&amp;"-"&amp;$E1524,IF($C$4="TEB0187_REV01",CALC_CONN_TEB0187_REV01!$F:$M,"???"),8,0),"---")</f>
        <v>---</v>
      </c>
      <c r="K1524" s="62" t="str">
        <f>IFERROR(VLOOKUP($D1524&amp;"-"&amp;$E1524,IF($C$4="TEB0187_REV01",CALC_CONN_TEB0187_REV01!$F:$N),9,0),"---")</f>
        <v>---</v>
      </c>
      <c r="L1524" s="59" t="str">
        <f>IFERROR(VLOOKUP(K1524,B2B!$H$3:$I$2000,2,0),"---")</f>
        <v>---</v>
      </c>
      <c r="M1524" s="59" t="str">
        <f>IFERROR(VLOOKUP(L1524,IF($M$4="TEI0187_REV01",RAW_m_TEI0187_REV01!$AD:$AH),5,0),"---")</f>
        <v>---</v>
      </c>
      <c r="N1524" s="59" t="str">
        <f>IFERROR(VLOOKUP(L1524,IF($M$4="TEI0187_REV01",RAW_m_TEI0187_REV01!$AE:$AJ),6,0),"---")</f>
        <v>---</v>
      </c>
      <c r="O1524" s="63" t="str">
        <f>IFERROR(VLOOKUP(L1524,IF($M$4="TEI0187_REV01",RAW_m_TEI0187_REV01!$AD:$AE),2,0),"---")</f>
        <v>---</v>
      </c>
      <c r="P1524" s="59" t="str">
        <f>IFERROR(VLOOKUP(O1524,IF($M$4="TEI0187_REV01",RAW_m_TEI0187_REV01!$AJ:$AK),2,0),"---")</f>
        <v>---</v>
      </c>
      <c r="Q1524" s="59" t="str">
        <f>IFERROR(VLOOKUP(L1524,IF($M$4="TEI0187_REV01",RAW_m_TEI0187_REV01!$AD:$AF),3,0),"---")</f>
        <v>---</v>
      </c>
      <c r="R1524" s="59" t="str">
        <f>IFERROR(VLOOKUP(O1524,IF($M$4="TEI0187_REV01",RAW_m_TEI0187_REV01!$AE:$AG),3,0),"---")</f>
        <v>---</v>
      </c>
      <c r="S1524" s="59" t="str">
        <f t="shared" si="49"/>
        <v>---</v>
      </c>
    </row>
    <row r="1525" spans="2:19" ht="15" customHeight="1" x14ac:dyDescent="0.25">
      <c r="B1525" s="59">
        <f t="shared" si="50"/>
        <v>1520</v>
      </c>
      <c r="C1525" s="60">
        <f>IFERROR(IF($C$4="TEB0187_REV01",CALC_CONN_TEB0187_REV01!U1525,),"---")</f>
        <v>0</v>
      </c>
      <c r="D1525" s="59">
        <f>IFERROR(IF($C$4="TEB0187_REV01",CALC_CONN_TEB0187_REV01!D1525,),"---")</f>
        <v>0</v>
      </c>
      <c r="E1525" s="59">
        <f>IFERROR(IF($C$4="TEB0187_REV01",CALC_CONN_TEB0187_REV01!E1525,),"---")</f>
        <v>0</v>
      </c>
      <c r="F1525" s="59" t="str">
        <f>IFERROR(IF(VLOOKUP($D1525&amp;"-"&amp;$E1525,IF($C$4="TEB0187_REV01",CALC_CONN_TEB0187_REV01!$F:$I),4,0)="--","---",IF($C$4="TEB0187_REV01",CALC_CONN_TEB0187_REV01!$G1525&amp; " --&gt; " &amp;CALC_CONN_TEB0187_REV01!$I1525&amp; " --&gt; ")),"---")</f>
        <v>---</v>
      </c>
      <c r="G1525" s="59" t="str">
        <f>IFERROR(IF(VLOOKUP($D1525&amp;"-"&amp;$E1525,IF($C$4="TEB0187_REV01",CALC_CONN_TEB0187_REV01!$F:$H),3,0)="--",VLOOKUP($D1525&amp;"-"&amp;$E1525,IF($C$4="TEB0187_REV01",CALC_CONN_TEB0187_REV01!$F:$H),2,0),VLOOKUP($D1525&amp;"-"&amp;$E1525,IF($C$4="TEB0187_REV01",CALC_CONN_TEB0187_REV01!$F:$H),3,0)),"---")</f>
        <v>---</v>
      </c>
      <c r="H1525" s="59" t="str">
        <f>IFERROR(VLOOKUP(G1525,IF($C$4="TEB0187_REV01",CALC_CONN_TEB0187_REV01!$G:$T),14,0),"---")</f>
        <v>---</v>
      </c>
      <c r="I1525" s="59" t="str">
        <f>IFERROR(VLOOKUP($D1525&amp;"-"&amp;$E1525,IF($C$4="TEB0187_REV01",CALC_CONN_TEB0187_REV01!$F:$K,"???"),6,0),"---")</f>
        <v>---</v>
      </c>
      <c r="J1525" s="61" t="str">
        <f>IFERROR(VLOOKUP($D1525&amp;"-"&amp;$E1525,IF($C$4="TEB0187_REV01",CALC_CONN_TEB0187_REV01!$F:$M,"???"),8,0),"---")</f>
        <v>---</v>
      </c>
      <c r="K1525" s="62" t="str">
        <f>IFERROR(VLOOKUP($D1525&amp;"-"&amp;$E1525,IF($C$4="TEB0187_REV01",CALC_CONN_TEB0187_REV01!$F:$N),9,0),"---")</f>
        <v>---</v>
      </c>
      <c r="L1525" s="59" t="str">
        <f>IFERROR(VLOOKUP(K1525,B2B!$H$3:$I$2000,2,0),"---")</f>
        <v>---</v>
      </c>
      <c r="M1525" s="59" t="str">
        <f>IFERROR(VLOOKUP(L1525,IF($M$4="TEI0187_REV01",RAW_m_TEI0187_REV01!$AD:$AH),5,0),"---")</f>
        <v>---</v>
      </c>
      <c r="N1525" s="59" t="str">
        <f>IFERROR(VLOOKUP(L1525,IF($M$4="TEI0187_REV01",RAW_m_TEI0187_REV01!$AE:$AJ),6,0),"---")</f>
        <v>---</v>
      </c>
      <c r="O1525" s="63" t="str">
        <f>IFERROR(VLOOKUP(L1525,IF($M$4="TEI0187_REV01",RAW_m_TEI0187_REV01!$AD:$AE),2,0),"---")</f>
        <v>---</v>
      </c>
      <c r="P1525" s="59" t="str">
        <f>IFERROR(VLOOKUP(O1525,IF($M$4="TEI0187_REV01",RAW_m_TEI0187_REV01!$AJ:$AK),2,0),"---")</f>
        <v>---</v>
      </c>
      <c r="Q1525" s="59" t="str">
        <f>IFERROR(VLOOKUP(L1525,IF($M$4="TEI0187_REV01",RAW_m_TEI0187_REV01!$AD:$AF),3,0),"---")</f>
        <v>---</v>
      </c>
      <c r="R1525" s="59" t="str">
        <f>IFERROR(VLOOKUP(O1525,IF($M$4="TEI0187_REV01",RAW_m_TEI0187_REV01!$AE:$AG),3,0),"---")</f>
        <v>---</v>
      </c>
      <c r="S1525" s="59" t="str">
        <f t="shared" si="49"/>
        <v>---</v>
      </c>
    </row>
    <row r="1526" spans="2:19" ht="15" customHeight="1" x14ac:dyDescent="0.25">
      <c r="B1526" s="59">
        <f t="shared" si="50"/>
        <v>1521</v>
      </c>
      <c r="C1526" s="60">
        <f>IFERROR(IF($C$4="TEB0187_REV01",CALC_CONN_TEB0187_REV01!U1526,),"---")</f>
        <v>0</v>
      </c>
      <c r="D1526" s="59">
        <f>IFERROR(IF($C$4="TEB0187_REV01",CALC_CONN_TEB0187_REV01!D1526,),"---")</f>
        <v>0</v>
      </c>
      <c r="E1526" s="59">
        <f>IFERROR(IF($C$4="TEB0187_REV01",CALC_CONN_TEB0187_REV01!E1526,),"---")</f>
        <v>0</v>
      </c>
      <c r="F1526" s="59" t="str">
        <f>IFERROR(IF(VLOOKUP($D1526&amp;"-"&amp;$E1526,IF($C$4="TEB0187_REV01",CALC_CONN_TEB0187_REV01!$F:$I),4,0)="--","---",IF($C$4="TEB0187_REV01",CALC_CONN_TEB0187_REV01!$G1526&amp; " --&gt; " &amp;CALC_CONN_TEB0187_REV01!$I1526&amp; " --&gt; ")),"---")</f>
        <v>---</v>
      </c>
      <c r="G1526" s="59" t="str">
        <f>IFERROR(IF(VLOOKUP($D1526&amp;"-"&amp;$E1526,IF($C$4="TEB0187_REV01",CALC_CONN_TEB0187_REV01!$F:$H),3,0)="--",VLOOKUP($D1526&amp;"-"&amp;$E1526,IF($C$4="TEB0187_REV01",CALC_CONN_TEB0187_REV01!$F:$H),2,0),VLOOKUP($D1526&amp;"-"&amp;$E1526,IF($C$4="TEB0187_REV01",CALC_CONN_TEB0187_REV01!$F:$H),3,0)),"---")</f>
        <v>---</v>
      </c>
      <c r="H1526" s="59" t="str">
        <f>IFERROR(VLOOKUP(G1526,IF($C$4="TEB0187_REV01",CALC_CONN_TEB0187_REV01!$G:$T),14,0),"---")</f>
        <v>---</v>
      </c>
      <c r="I1526" s="59" t="str">
        <f>IFERROR(VLOOKUP($D1526&amp;"-"&amp;$E1526,IF($C$4="TEB0187_REV01",CALC_CONN_TEB0187_REV01!$F:$K,"???"),6,0),"---")</f>
        <v>---</v>
      </c>
      <c r="J1526" s="61" t="str">
        <f>IFERROR(VLOOKUP($D1526&amp;"-"&amp;$E1526,IF($C$4="TEB0187_REV01",CALC_CONN_TEB0187_REV01!$F:$M,"???"),8,0),"---")</f>
        <v>---</v>
      </c>
      <c r="K1526" s="62" t="str">
        <f>IFERROR(VLOOKUP($D1526&amp;"-"&amp;$E1526,IF($C$4="TEB0187_REV01",CALC_CONN_TEB0187_REV01!$F:$N),9,0),"---")</f>
        <v>---</v>
      </c>
      <c r="L1526" s="59" t="str">
        <f>IFERROR(VLOOKUP(K1526,B2B!$H$3:$I$2000,2,0),"---")</f>
        <v>---</v>
      </c>
      <c r="M1526" s="59" t="str">
        <f>IFERROR(VLOOKUP(L1526,IF($M$4="TEI0187_REV01",RAW_m_TEI0187_REV01!$AD:$AH),5,0),"---")</f>
        <v>---</v>
      </c>
      <c r="N1526" s="59" t="str">
        <f>IFERROR(VLOOKUP(L1526,IF($M$4="TEI0187_REV01",RAW_m_TEI0187_REV01!$AE:$AJ),6,0),"---")</f>
        <v>---</v>
      </c>
      <c r="O1526" s="63" t="str">
        <f>IFERROR(VLOOKUP(L1526,IF($M$4="TEI0187_REV01",RAW_m_TEI0187_REV01!$AD:$AE),2,0),"---")</f>
        <v>---</v>
      </c>
      <c r="P1526" s="59" t="str">
        <f>IFERROR(VLOOKUP(O1526,IF($M$4="TEI0187_REV01",RAW_m_TEI0187_REV01!$AJ:$AK),2,0),"---")</f>
        <v>---</v>
      </c>
      <c r="Q1526" s="59" t="str">
        <f>IFERROR(VLOOKUP(L1526,IF($M$4="TEI0187_REV01",RAW_m_TEI0187_REV01!$AD:$AF),3,0),"---")</f>
        <v>---</v>
      </c>
      <c r="R1526" s="59" t="str">
        <f>IFERROR(VLOOKUP(O1526,IF($M$4="TEI0187_REV01",RAW_m_TEI0187_REV01!$AE:$AG),3,0),"---")</f>
        <v>---</v>
      </c>
      <c r="S1526" s="59" t="str">
        <f t="shared" si="49"/>
        <v>---</v>
      </c>
    </row>
    <row r="1527" spans="2:19" ht="15" customHeight="1" x14ac:dyDescent="0.25">
      <c r="B1527" s="59">
        <f t="shared" si="50"/>
        <v>1522</v>
      </c>
      <c r="C1527" s="60">
        <f>IFERROR(IF($C$4="TEB0187_REV01",CALC_CONN_TEB0187_REV01!U1527,),"---")</f>
        <v>0</v>
      </c>
      <c r="D1527" s="59">
        <f>IFERROR(IF($C$4="TEB0187_REV01",CALC_CONN_TEB0187_REV01!D1527,),"---")</f>
        <v>0</v>
      </c>
      <c r="E1527" s="59">
        <f>IFERROR(IF($C$4="TEB0187_REV01",CALC_CONN_TEB0187_REV01!E1527,),"---")</f>
        <v>0</v>
      </c>
      <c r="F1527" s="59" t="str">
        <f>IFERROR(IF(VLOOKUP($D1527&amp;"-"&amp;$E1527,IF($C$4="TEB0187_REV01",CALC_CONN_TEB0187_REV01!$F:$I),4,0)="--","---",IF($C$4="TEB0187_REV01",CALC_CONN_TEB0187_REV01!$G1527&amp; " --&gt; " &amp;CALC_CONN_TEB0187_REV01!$I1527&amp; " --&gt; ")),"---")</f>
        <v>---</v>
      </c>
      <c r="G1527" s="59" t="str">
        <f>IFERROR(IF(VLOOKUP($D1527&amp;"-"&amp;$E1527,IF($C$4="TEB0187_REV01",CALC_CONN_TEB0187_REV01!$F:$H),3,0)="--",VLOOKUP($D1527&amp;"-"&amp;$E1527,IF($C$4="TEB0187_REV01",CALC_CONN_TEB0187_REV01!$F:$H),2,0),VLOOKUP($D1527&amp;"-"&amp;$E1527,IF($C$4="TEB0187_REV01",CALC_CONN_TEB0187_REV01!$F:$H),3,0)),"---")</f>
        <v>---</v>
      </c>
      <c r="H1527" s="59" t="str">
        <f>IFERROR(VLOOKUP(G1527,IF($C$4="TEB0187_REV01",CALC_CONN_TEB0187_REV01!$G:$T),14,0),"---")</f>
        <v>---</v>
      </c>
      <c r="I1527" s="59" t="str">
        <f>IFERROR(VLOOKUP($D1527&amp;"-"&amp;$E1527,IF($C$4="TEB0187_REV01",CALC_CONN_TEB0187_REV01!$F:$K,"???"),6,0),"---")</f>
        <v>---</v>
      </c>
      <c r="J1527" s="61" t="str">
        <f>IFERROR(VLOOKUP($D1527&amp;"-"&amp;$E1527,IF($C$4="TEB0187_REV01",CALC_CONN_TEB0187_REV01!$F:$M,"???"),8,0),"---")</f>
        <v>---</v>
      </c>
      <c r="K1527" s="62" t="str">
        <f>IFERROR(VLOOKUP($D1527&amp;"-"&amp;$E1527,IF($C$4="TEB0187_REV01",CALC_CONN_TEB0187_REV01!$F:$N),9,0),"---")</f>
        <v>---</v>
      </c>
      <c r="L1527" s="59" t="str">
        <f>IFERROR(VLOOKUP(K1527,B2B!$H$3:$I$2000,2,0),"---")</f>
        <v>---</v>
      </c>
      <c r="M1527" s="59" t="str">
        <f>IFERROR(VLOOKUP(L1527,IF($M$4="TEI0187_REV01",RAW_m_TEI0187_REV01!$AD:$AH),5,0),"---")</f>
        <v>---</v>
      </c>
      <c r="N1527" s="59" t="str">
        <f>IFERROR(VLOOKUP(L1527,IF($M$4="TEI0187_REV01",RAW_m_TEI0187_REV01!$AE:$AJ),6,0),"---")</f>
        <v>---</v>
      </c>
      <c r="O1527" s="63" t="str">
        <f>IFERROR(VLOOKUP(L1527,IF($M$4="TEI0187_REV01",RAW_m_TEI0187_REV01!$AD:$AE),2,0),"---")</f>
        <v>---</v>
      </c>
      <c r="P1527" s="59" t="str">
        <f>IFERROR(VLOOKUP(O1527,IF($M$4="TEI0187_REV01",RAW_m_TEI0187_REV01!$AJ:$AK),2,0),"---")</f>
        <v>---</v>
      </c>
      <c r="Q1527" s="59" t="str">
        <f>IFERROR(VLOOKUP(L1527,IF($M$4="TEI0187_REV01",RAW_m_TEI0187_REV01!$AD:$AF),3,0),"---")</f>
        <v>---</v>
      </c>
      <c r="R1527" s="59" t="str">
        <f>IFERROR(VLOOKUP(O1527,IF($M$4="TEI0187_REV01",RAW_m_TEI0187_REV01!$AE:$AG),3,0),"---")</f>
        <v>---</v>
      </c>
      <c r="S1527" s="59" t="str">
        <f t="shared" si="49"/>
        <v>---</v>
      </c>
    </row>
    <row r="1528" spans="2:19" ht="15" customHeight="1" x14ac:dyDescent="0.25">
      <c r="B1528" s="59">
        <f t="shared" si="50"/>
        <v>1523</v>
      </c>
      <c r="C1528" s="60">
        <f>IFERROR(IF($C$4="TEB0187_REV01",CALC_CONN_TEB0187_REV01!U1528,),"---")</f>
        <v>0</v>
      </c>
      <c r="D1528" s="59">
        <f>IFERROR(IF($C$4="TEB0187_REV01",CALC_CONN_TEB0187_REV01!D1528,),"---")</f>
        <v>0</v>
      </c>
      <c r="E1528" s="59">
        <f>IFERROR(IF($C$4="TEB0187_REV01",CALC_CONN_TEB0187_REV01!E1528,),"---")</f>
        <v>0</v>
      </c>
      <c r="F1528" s="59" t="str">
        <f>IFERROR(IF(VLOOKUP($D1528&amp;"-"&amp;$E1528,IF($C$4="TEB0187_REV01",CALC_CONN_TEB0187_REV01!$F:$I),4,0)="--","---",IF($C$4="TEB0187_REV01",CALC_CONN_TEB0187_REV01!$G1528&amp; " --&gt; " &amp;CALC_CONN_TEB0187_REV01!$I1528&amp; " --&gt; ")),"---")</f>
        <v>---</v>
      </c>
      <c r="G1528" s="59" t="str">
        <f>IFERROR(IF(VLOOKUP($D1528&amp;"-"&amp;$E1528,IF($C$4="TEB0187_REV01",CALC_CONN_TEB0187_REV01!$F:$H),3,0)="--",VLOOKUP($D1528&amp;"-"&amp;$E1528,IF($C$4="TEB0187_REV01",CALC_CONN_TEB0187_REV01!$F:$H),2,0),VLOOKUP($D1528&amp;"-"&amp;$E1528,IF($C$4="TEB0187_REV01",CALC_CONN_TEB0187_REV01!$F:$H),3,0)),"---")</f>
        <v>---</v>
      </c>
      <c r="H1528" s="59" t="str">
        <f>IFERROR(VLOOKUP(G1528,IF($C$4="TEB0187_REV01",CALC_CONN_TEB0187_REV01!$G:$T),14,0),"---")</f>
        <v>---</v>
      </c>
      <c r="I1528" s="59" t="str">
        <f>IFERROR(VLOOKUP($D1528&amp;"-"&amp;$E1528,IF($C$4="TEB0187_REV01",CALC_CONN_TEB0187_REV01!$F:$K,"???"),6,0),"---")</f>
        <v>---</v>
      </c>
      <c r="J1528" s="61" t="str">
        <f>IFERROR(VLOOKUP($D1528&amp;"-"&amp;$E1528,IF($C$4="TEB0187_REV01",CALC_CONN_TEB0187_REV01!$F:$M,"???"),8,0),"---")</f>
        <v>---</v>
      </c>
      <c r="K1528" s="62" t="str">
        <f>IFERROR(VLOOKUP($D1528&amp;"-"&amp;$E1528,IF($C$4="TEB0187_REV01",CALC_CONN_TEB0187_REV01!$F:$N),9,0),"---")</f>
        <v>---</v>
      </c>
      <c r="L1528" s="59" t="str">
        <f>IFERROR(VLOOKUP(K1528,B2B!$H$3:$I$2000,2,0),"---")</f>
        <v>---</v>
      </c>
      <c r="M1528" s="59" t="str">
        <f>IFERROR(VLOOKUP(L1528,IF($M$4="TEI0187_REV01",RAW_m_TEI0187_REV01!$AD:$AH),5,0),"---")</f>
        <v>---</v>
      </c>
      <c r="N1528" s="59" t="str">
        <f>IFERROR(VLOOKUP(L1528,IF($M$4="TEI0187_REV01",RAW_m_TEI0187_REV01!$AE:$AJ),6,0),"---")</f>
        <v>---</v>
      </c>
      <c r="O1528" s="63" t="str">
        <f>IFERROR(VLOOKUP(L1528,IF($M$4="TEI0187_REV01",RAW_m_TEI0187_REV01!$AD:$AE),2,0),"---")</f>
        <v>---</v>
      </c>
      <c r="P1528" s="59" t="str">
        <f>IFERROR(VLOOKUP(O1528,IF($M$4="TEI0187_REV01",RAW_m_TEI0187_REV01!$AJ:$AK),2,0),"---")</f>
        <v>---</v>
      </c>
      <c r="Q1528" s="59" t="str">
        <f>IFERROR(VLOOKUP(L1528,IF($M$4="TEI0187_REV01",RAW_m_TEI0187_REV01!$AD:$AF),3,0),"---")</f>
        <v>---</v>
      </c>
      <c r="R1528" s="59" t="str">
        <f>IFERROR(VLOOKUP(O1528,IF($M$4="TEI0187_REV01",RAW_m_TEI0187_REV01!$AE:$AG),3,0),"---")</f>
        <v>---</v>
      </c>
      <c r="S1528" s="59" t="str">
        <f t="shared" si="49"/>
        <v>---</v>
      </c>
    </row>
    <row r="1529" spans="2:19" ht="15" customHeight="1" x14ac:dyDescent="0.25">
      <c r="B1529" s="59">
        <f t="shared" si="50"/>
        <v>1524</v>
      </c>
      <c r="C1529" s="60">
        <f>IFERROR(IF($C$4="TEB0187_REV01",CALC_CONN_TEB0187_REV01!U1529,),"---")</f>
        <v>0</v>
      </c>
      <c r="D1529" s="59">
        <f>IFERROR(IF($C$4="TEB0187_REV01",CALC_CONN_TEB0187_REV01!D1529,),"---")</f>
        <v>0</v>
      </c>
      <c r="E1529" s="59">
        <f>IFERROR(IF($C$4="TEB0187_REV01",CALC_CONN_TEB0187_REV01!E1529,),"---")</f>
        <v>0</v>
      </c>
      <c r="F1529" s="59" t="str">
        <f>IFERROR(IF(VLOOKUP($D1529&amp;"-"&amp;$E1529,IF($C$4="TEB0187_REV01",CALC_CONN_TEB0187_REV01!$F:$I),4,0)="--","---",IF($C$4="TEB0187_REV01",CALC_CONN_TEB0187_REV01!$G1529&amp; " --&gt; " &amp;CALC_CONN_TEB0187_REV01!$I1529&amp; " --&gt; ")),"---")</f>
        <v>---</v>
      </c>
      <c r="G1529" s="59" t="str">
        <f>IFERROR(IF(VLOOKUP($D1529&amp;"-"&amp;$E1529,IF($C$4="TEB0187_REV01",CALC_CONN_TEB0187_REV01!$F:$H),3,0)="--",VLOOKUP($D1529&amp;"-"&amp;$E1529,IF($C$4="TEB0187_REV01",CALC_CONN_TEB0187_REV01!$F:$H),2,0),VLOOKUP($D1529&amp;"-"&amp;$E1529,IF($C$4="TEB0187_REV01",CALC_CONN_TEB0187_REV01!$F:$H),3,0)),"---")</f>
        <v>---</v>
      </c>
      <c r="H1529" s="59" t="str">
        <f>IFERROR(VLOOKUP(G1529,IF($C$4="TEB0187_REV01",CALC_CONN_TEB0187_REV01!$G:$T),14,0),"---")</f>
        <v>---</v>
      </c>
      <c r="I1529" s="59" t="str">
        <f>IFERROR(VLOOKUP($D1529&amp;"-"&amp;$E1529,IF($C$4="TEB0187_REV01",CALC_CONN_TEB0187_REV01!$F:$K,"???"),6,0),"---")</f>
        <v>---</v>
      </c>
      <c r="J1529" s="61" t="str">
        <f>IFERROR(VLOOKUP($D1529&amp;"-"&amp;$E1529,IF($C$4="TEB0187_REV01",CALC_CONN_TEB0187_REV01!$F:$M,"???"),8,0),"---")</f>
        <v>---</v>
      </c>
      <c r="K1529" s="62" t="str">
        <f>IFERROR(VLOOKUP($D1529&amp;"-"&amp;$E1529,IF($C$4="TEB0187_REV01",CALC_CONN_TEB0187_REV01!$F:$N),9,0),"---")</f>
        <v>---</v>
      </c>
      <c r="L1529" s="59" t="str">
        <f>IFERROR(VLOOKUP(K1529,B2B!$H$3:$I$2000,2,0),"---")</f>
        <v>---</v>
      </c>
      <c r="M1529" s="59" t="str">
        <f>IFERROR(VLOOKUP(L1529,IF($M$4="TEI0187_REV01",RAW_m_TEI0187_REV01!$AD:$AH),5,0),"---")</f>
        <v>---</v>
      </c>
      <c r="N1529" s="59" t="str">
        <f>IFERROR(VLOOKUP(L1529,IF($M$4="TEI0187_REV01",RAW_m_TEI0187_REV01!$AE:$AJ),6,0),"---")</f>
        <v>---</v>
      </c>
      <c r="O1529" s="63" t="str">
        <f>IFERROR(VLOOKUP(L1529,IF($M$4="TEI0187_REV01",RAW_m_TEI0187_REV01!$AD:$AE),2,0),"---")</f>
        <v>---</v>
      </c>
      <c r="P1529" s="59" t="str">
        <f>IFERROR(VLOOKUP(O1529,IF($M$4="TEI0187_REV01",RAW_m_TEI0187_REV01!$AJ:$AK),2,0),"---")</f>
        <v>---</v>
      </c>
      <c r="Q1529" s="59" t="str">
        <f>IFERROR(VLOOKUP(L1529,IF($M$4="TEI0187_REV01",RAW_m_TEI0187_REV01!$AD:$AF),3,0),"---")</f>
        <v>---</v>
      </c>
      <c r="R1529" s="59" t="str">
        <f>IFERROR(VLOOKUP(O1529,IF($M$4="TEI0187_REV01",RAW_m_TEI0187_REV01!$AE:$AG),3,0),"---")</f>
        <v>---</v>
      </c>
      <c r="S1529" s="59" t="str">
        <f t="shared" si="49"/>
        <v>---</v>
      </c>
    </row>
    <row r="1530" spans="2:19" ht="15" customHeight="1" x14ac:dyDescent="0.25">
      <c r="B1530" s="59">
        <f t="shared" si="50"/>
        <v>1525</v>
      </c>
      <c r="C1530" s="60">
        <f>IFERROR(IF($C$4="TEB0187_REV01",CALC_CONN_TEB0187_REV01!U1530,),"---")</f>
        <v>0</v>
      </c>
      <c r="D1530" s="59">
        <f>IFERROR(IF($C$4="TEB0187_REV01",CALC_CONN_TEB0187_REV01!D1530,),"---")</f>
        <v>0</v>
      </c>
      <c r="E1530" s="59">
        <f>IFERROR(IF($C$4="TEB0187_REV01",CALC_CONN_TEB0187_REV01!E1530,),"---")</f>
        <v>0</v>
      </c>
      <c r="F1530" s="59" t="str">
        <f>IFERROR(IF(VLOOKUP($D1530&amp;"-"&amp;$E1530,IF($C$4="TEB0187_REV01",CALC_CONN_TEB0187_REV01!$F:$I),4,0)="--","---",IF($C$4="TEB0187_REV01",CALC_CONN_TEB0187_REV01!$G1530&amp; " --&gt; " &amp;CALC_CONN_TEB0187_REV01!$I1530&amp; " --&gt; ")),"---")</f>
        <v>---</v>
      </c>
      <c r="G1530" s="59" t="str">
        <f>IFERROR(IF(VLOOKUP($D1530&amp;"-"&amp;$E1530,IF($C$4="TEB0187_REV01",CALC_CONN_TEB0187_REV01!$F:$H),3,0)="--",VLOOKUP($D1530&amp;"-"&amp;$E1530,IF($C$4="TEB0187_REV01",CALC_CONN_TEB0187_REV01!$F:$H),2,0),VLOOKUP($D1530&amp;"-"&amp;$E1530,IF($C$4="TEB0187_REV01",CALC_CONN_TEB0187_REV01!$F:$H),3,0)),"---")</f>
        <v>---</v>
      </c>
      <c r="H1530" s="59" t="str">
        <f>IFERROR(VLOOKUP(G1530,IF($C$4="TEB0187_REV01",CALC_CONN_TEB0187_REV01!$G:$T),14,0),"---")</f>
        <v>---</v>
      </c>
      <c r="I1530" s="59" t="str">
        <f>IFERROR(VLOOKUP($D1530&amp;"-"&amp;$E1530,IF($C$4="TEB0187_REV01",CALC_CONN_TEB0187_REV01!$F:$K,"???"),6,0),"---")</f>
        <v>---</v>
      </c>
      <c r="J1530" s="61" t="str">
        <f>IFERROR(VLOOKUP($D1530&amp;"-"&amp;$E1530,IF($C$4="TEB0187_REV01",CALC_CONN_TEB0187_REV01!$F:$M,"???"),8,0),"---")</f>
        <v>---</v>
      </c>
      <c r="K1530" s="62" t="str">
        <f>IFERROR(VLOOKUP($D1530&amp;"-"&amp;$E1530,IF($C$4="TEB0187_REV01",CALC_CONN_TEB0187_REV01!$F:$N),9,0),"---")</f>
        <v>---</v>
      </c>
      <c r="L1530" s="59" t="str">
        <f>IFERROR(VLOOKUP(K1530,B2B!$H$3:$I$2000,2,0),"---")</f>
        <v>---</v>
      </c>
      <c r="M1530" s="59" t="str">
        <f>IFERROR(VLOOKUP(L1530,IF($M$4="TEI0187_REV01",RAW_m_TEI0187_REV01!$AD:$AH),5,0),"---")</f>
        <v>---</v>
      </c>
      <c r="N1530" s="59" t="str">
        <f>IFERROR(VLOOKUP(L1530,IF($M$4="TEI0187_REV01",RAW_m_TEI0187_REV01!$AE:$AJ),6,0),"---")</f>
        <v>---</v>
      </c>
      <c r="O1530" s="63" t="str">
        <f>IFERROR(VLOOKUP(L1530,IF($M$4="TEI0187_REV01",RAW_m_TEI0187_REV01!$AD:$AE),2,0),"---")</f>
        <v>---</v>
      </c>
      <c r="P1530" s="59" t="str">
        <f>IFERROR(VLOOKUP(O1530,IF($M$4="TEI0187_REV01",RAW_m_TEI0187_REV01!$AJ:$AK),2,0),"---")</f>
        <v>---</v>
      </c>
      <c r="Q1530" s="59" t="str">
        <f>IFERROR(VLOOKUP(L1530,IF($M$4="TEI0187_REV01",RAW_m_TEI0187_REV01!$AD:$AF),3,0),"---")</f>
        <v>---</v>
      </c>
      <c r="R1530" s="59" t="str">
        <f>IFERROR(VLOOKUP(O1530,IF($M$4="TEI0187_REV01",RAW_m_TEI0187_REV01!$AE:$AG),3,0),"---")</f>
        <v>---</v>
      </c>
      <c r="S1530" s="59" t="str">
        <f t="shared" si="49"/>
        <v>---</v>
      </c>
    </row>
    <row r="1531" spans="2:19" ht="15" customHeight="1" x14ac:dyDescent="0.25">
      <c r="B1531" s="59">
        <f t="shared" si="50"/>
        <v>1526</v>
      </c>
      <c r="C1531" s="60">
        <f>IFERROR(IF($C$4="TEB0187_REV01",CALC_CONN_TEB0187_REV01!U1531,),"---")</f>
        <v>0</v>
      </c>
      <c r="D1531" s="59">
        <f>IFERROR(IF($C$4="TEB0187_REV01",CALC_CONN_TEB0187_REV01!D1531,),"---")</f>
        <v>0</v>
      </c>
      <c r="E1531" s="59">
        <f>IFERROR(IF($C$4="TEB0187_REV01",CALC_CONN_TEB0187_REV01!E1531,),"---")</f>
        <v>0</v>
      </c>
      <c r="F1531" s="59" t="str">
        <f>IFERROR(IF(VLOOKUP($D1531&amp;"-"&amp;$E1531,IF($C$4="TEB0187_REV01",CALC_CONN_TEB0187_REV01!$F:$I),4,0)="--","---",IF($C$4="TEB0187_REV01",CALC_CONN_TEB0187_REV01!$G1531&amp; " --&gt; " &amp;CALC_CONN_TEB0187_REV01!$I1531&amp; " --&gt; ")),"---")</f>
        <v>---</v>
      </c>
      <c r="G1531" s="59" t="str">
        <f>IFERROR(IF(VLOOKUP($D1531&amp;"-"&amp;$E1531,IF($C$4="TEB0187_REV01",CALC_CONN_TEB0187_REV01!$F:$H),3,0)="--",VLOOKUP($D1531&amp;"-"&amp;$E1531,IF($C$4="TEB0187_REV01",CALC_CONN_TEB0187_REV01!$F:$H),2,0),VLOOKUP($D1531&amp;"-"&amp;$E1531,IF($C$4="TEB0187_REV01",CALC_CONN_TEB0187_REV01!$F:$H),3,0)),"---")</f>
        <v>---</v>
      </c>
      <c r="H1531" s="59" t="str">
        <f>IFERROR(VLOOKUP(G1531,IF($C$4="TEB0187_REV01",CALC_CONN_TEB0187_REV01!$G:$T),14,0),"---")</f>
        <v>---</v>
      </c>
      <c r="I1531" s="59" t="str">
        <f>IFERROR(VLOOKUP($D1531&amp;"-"&amp;$E1531,IF($C$4="TEB0187_REV01",CALC_CONN_TEB0187_REV01!$F:$K,"???"),6,0),"---")</f>
        <v>---</v>
      </c>
      <c r="J1531" s="61" t="str">
        <f>IFERROR(VLOOKUP($D1531&amp;"-"&amp;$E1531,IF($C$4="TEB0187_REV01",CALC_CONN_TEB0187_REV01!$F:$M,"???"),8,0),"---")</f>
        <v>---</v>
      </c>
      <c r="K1531" s="62" t="str">
        <f>IFERROR(VLOOKUP($D1531&amp;"-"&amp;$E1531,IF($C$4="TEB0187_REV01",CALC_CONN_TEB0187_REV01!$F:$N),9,0),"---")</f>
        <v>---</v>
      </c>
      <c r="L1531" s="59" t="str">
        <f>IFERROR(VLOOKUP(K1531,B2B!$H$3:$I$2000,2,0),"---")</f>
        <v>---</v>
      </c>
      <c r="M1531" s="59" t="str">
        <f>IFERROR(VLOOKUP(L1531,IF($M$4="TEI0187_REV01",RAW_m_TEI0187_REV01!$AD:$AH),5,0),"---")</f>
        <v>---</v>
      </c>
      <c r="N1531" s="59" t="str">
        <f>IFERROR(VLOOKUP(L1531,IF($M$4="TEI0187_REV01",RAW_m_TEI0187_REV01!$AE:$AJ),6,0),"---")</f>
        <v>---</v>
      </c>
      <c r="O1531" s="63" t="str">
        <f>IFERROR(VLOOKUP(L1531,IF($M$4="TEI0187_REV01",RAW_m_TEI0187_REV01!$AD:$AE),2,0),"---")</f>
        <v>---</v>
      </c>
      <c r="P1531" s="59" t="str">
        <f>IFERROR(VLOOKUP(O1531,IF($M$4="TEI0187_REV01",RAW_m_TEI0187_REV01!$AJ:$AK),2,0),"---")</f>
        <v>---</v>
      </c>
      <c r="Q1531" s="59" t="str">
        <f>IFERROR(VLOOKUP(L1531,IF($M$4="TEI0187_REV01",RAW_m_TEI0187_REV01!$AD:$AF),3,0),"---")</f>
        <v>---</v>
      </c>
      <c r="R1531" s="59" t="str">
        <f>IFERROR(VLOOKUP(O1531,IF($M$4="TEI0187_REV01",RAW_m_TEI0187_REV01!$AE:$AG),3,0),"---")</f>
        <v>---</v>
      </c>
      <c r="S1531" s="59" t="str">
        <f t="shared" si="49"/>
        <v>---</v>
      </c>
    </row>
    <row r="1532" spans="2:19" ht="15" customHeight="1" x14ac:dyDescent="0.25">
      <c r="B1532" s="59">
        <f t="shared" si="50"/>
        <v>1527</v>
      </c>
      <c r="C1532" s="60">
        <f>IFERROR(IF($C$4="TEB0187_REV01",CALC_CONN_TEB0187_REV01!U1532,),"---")</f>
        <v>0</v>
      </c>
      <c r="D1532" s="59">
        <f>IFERROR(IF($C$4="TEB0187_REV01",CALC_CONN_TEB0187_REV01!D1532,),"---")</f>
        <v>0</v>
      </c>
      <c r="E1532" s="59">
        <f>IFERROR(IF($C$4="TEB0187_REV01",CALC_CONN_TEB0187_REV01!E1532,),"---")</f>
        <v>0</v>
      </c>
      <c r="F1532" s="59" t="str">
        <f>IFERROR(IF(VLOOKUP($D1532&amp;"-"&amp;$E1532,IF($C$4="TEB0187_REV01",CALC_CONN_TEB0187_REV01!$F:$I),4,0)="--","---",IF($C$4="TEB0187_REV01",CALC_CONN_TEB0187_REV01!$G1532&amp; " --&gt; " &amp;CALC_CONN_TEB0187_REV01!$I1532&amp; " --&gt; ")),"---")</f>
        <v>---</v>
      </c>
      <c r="G1532" s="59" t="str">
        <f>IFERROR(IF(VLOOKUP($D1532&amp;"-"&amp;$E1532,IF($C$4="TEB0187_REV01",CALC_CONN_TEB0187_REV01!$F:$H),3,0)="--",VLOOKUP($D1532&amp;"-"&amp;$E1532,IF($C$4="TEB0187_REV01",CALC_CONN_TEB0187_REV01!$F:$H),2,0),VLOOKUP($D1532&amp;"-"&amp;$E1532,IF($C$4="TEB0187_REV01",CALC_CONN_TEB0187_REV01!$F:$H),3,0)),"---")</f>
        <v>---</v>
      </c>
      <c r="H1532" s="59" t="str">
        <f>IFERROR(VLOOKUP(G1532,IF($C$4="TEB0187_REV01",CALC_CONN_TEB0187_REV01!$G:$T),14,0),"---")</f>
        <v>---</v>
      </c>
      <c r="I1532" s="59" t="str">
        <f>IFERROR(VLOOKUP($D1532&amp;"-"&amp;$E1532,IF($C$4="TEB0187_REV01",CALC_CONN_TEB0187_REV01!$F:$K,"???"),6,0),"---")</f>
        <v>---</v>
      </c>
      <c r="J1532" s="61" t="str">
        <f>IFERROR(VLOOKUP($D1532&amp;"-"&amp;$E1532,IF($C$4="TEB0187_REV01",CALC_CONN_TEB0187_REV01!$F:$M,"???"),8,0),"---")</f>
        <v>---</v>
      </c>
      <c r="K1532" s="62" t="str">
        <f>IFERROR(VLOOKUP($D1532&amp;"-"&amp;$E1532,IF($C$4="TEB0187_REV01",CALC_CONN_TEB0187_REV01!$F:$N),9,0),"---")</f>
        <v>---</v>
      </c>
      <c r="L1532" s="59" t="str">
        <f>IFERROR(VLOOKUP(K1532,B2B!$H$3:$I$2000,2,0),"---")</f>
        <v>---</v>
      </c>
      <c r="M1532" s="59" t="str">
        <f>IFERROR(VLOOKUP(L1532,IF($M$4="TEI0187_REV01",RAW_m_TEI0187_REV01!$AD:$AH),5,0),"---")</f>
        <v>---</v>
      </c>
      <c r="N1532" s="59" t="str">
        <f>IFERROR(VLOOKUP(L1532,IF($M$4="TEI0187_REV01",RAW_m_TEI0187_REV01!$AE:$AJ),6,0),"---")</f>
        <v>---</v>
      </c>
      <c r="O1532" s="63" t="str">
        <f>IFERROR(VLOOKUP(L1532,IF($M$4="TEI0187_REV01",RAW_m_TEI0187_REV01!$AD:$AE),2,0),"---")</f>
        <v>---</v>
      </c>
      <c r="P1532" s="59" t="str">
        <f>IFERROR(VLOOKUP(O1532,IF($M$4="TEI0187_REV01",RAW_m_TEI0187_REV01!$AJ:$AK),2,0),"---")</f>
        <v>---</v>
      </c>
      <c r="Q1532" s="59" t="str">
        <f>IFERROR(VLOOKUP(L1532,IF($M$4="TEI0187_REV01",RAW_m_TEI0187_REV01!$AD:$AF),3,0),"---")</f>
        <v>---</v>
      </c>
      <c r="R1532" s="59" t="str">
        <f>IFERROR(VLOOKUP(O1532,IF($M$4="TEI0187_REV01",RAW_m_TEI0187_REV01!$AE:$AG),3,0),"---")</f>
        <v>---</v>
      </c>
      <c r="S1532" s="59" t="str">
        <f t="shared" si="49"/>
        <v>---</v>
      </c>
    </row>
    <row r="1533" spans="2:19" ht="15" customHeight="1" x14ac:dyDescent="0.25">
      <c r="B1533" s="59">
        <f t="shared" si="50"/>
        <v>1528</v>
      </c>
      <c r="C1533" s="60">
        <f>IFERROR(IF($C$4="TEB0187_REV01",CALC_CONN_TEB0187_REV01!U1533,),"---")</f>
        <v>0</v>
      </c>
      <c r="D1533" s="59">
        <f>IFERROR(IF($C$4="TEB0187_REV01",CALC_CONN_TEB0187_REV01!D1533,),"---")</f>
        <v>0</v>
      </c>
      <c r="E1533" s="59">
        <f>IFERROR(IF($C$4="TEB0187_REV01",CALC_CONN_TEB0187_REV01!E1533,),"---")</f>
        <v>0</v>
      </c>
      <c r="F1533" s="59" t="str">
        <f>IFERROR(IF(VLOOKUP($D1533&amp;"-"&amp;$E1533,IF($C$4="TEB0187_REV01",CALC_CONN_TEB0187_REV01!$F:$I),4,0)="--","---",IF($C$4="TEB0187_REV01",CALC_CONN_TEB0187_REV01!$G1533&amp; " --&gt; " &amp;CALC_CONN_TEB0187_REV01!$I1533&amp; " --&gt; ")),"---")</f>
        <v>---</v>
      </c>
      <c r="G1533" s="59" t="str">
        <f>IFERROR(IF(VLOOKUP($D1533&amp;"-"&amp;$E1533,IF($C$4="TEB0187_REV01",CALC_CONN_TEB0187_REV01!$F:$H),3,0)="--",VLOOKUP($D1533&amp;"-"&amp;$E1533,IF($C$4="TEB0187_REV01",CALC_CONN_TEB0187_REV01!$F:$H),2,0),VLOOKUP($D1533&amp;"-"&amp;$E1533,IF($C$4="TEB0187_REV01",CALC_CONN_TEB0187_REV01!$F:$H),3,0)),"---")</f>
        <v>---</v>
      </c>
      <c r="H1533" s="59" t="str">
        <f>IFERROR(VLOOKUP(G1533,IF($C$4="TEB0187_REV01",CALC_CONN_TEB0187_REV01!$G:$T),14,0),"---")</f>
        <v>---</v>
      </c>
      <c r="I1533" s="59" t="str">
        <f>IFERROR(VLOOKUP($D1533&amp;"-"&amp;$E1533,IF($C$4="TEB0187_REV01",CALC_CONN_TEB0187_REV01!$F:$K,"???"),6,0),"---")</f>
        <v>---</v>
      </c>
      <c r="J1533" s="61" t="str">
        <f>IFERROR(VLOOKUP($D1533&amp;"-"&amp;$E1533,IF($C$4="TEB0187_REV01",CALC_CONN_TEB0187_REV01!$F:$M,"???"),8,0),"---")</f>
        <v>---</v>
      </c>
      <c r="K1533" s="62" t="str">
        <f>IFERROR(VLOOKUP($D1533&amp;"-"&amp;$E1533,IF($C$4="TEB0187_REV01",CALC_CONN_TEB0187_REV01!$F:$N),9,0),"---")</f>
        <v>---</v>
      </c>
      <c r="L1533" s="59" t="str">
        <f>IFERROR(VLOOKUP(K1533,B2B!$H$3:$I$2000,2,0),"---")</f>
        <v>---</v>
      </c>
      <c r="M1533" s="59" t="str">
        <f>IFERROR(VLOOKUP(L1533,IF($M$4="TEI0187_REV01",RAW_m_TEI0187_REV01!$AD:$AH),5,0),"---")</f>
        <v>---</v>
      </c>
      <c r="N1533" s="59" t="str">
        <f>IFERROR(VLOOKUP(L1533,IF($M$4="TEI0187_REV01",RAW_m_TEI0187_REV01!$AE:$AJ),6,0),"---")</f>
        <v>---</v>
      </c>
      <c r="O1533" s="63" t="str">
        <f>IFERROR(VLOOKUP(L1533,IF($M$4="TEI0187_REV01",RAW_m_TEI0187_REV01!$AD:$AE),2,0),"---")</f>
        <v>---</v>
      </c>
      <c r="P1533" s="59" t="str">
        <f>IFERROR(VLOOKUP(O1533,IF($M$4="TEI0187_REV01",RAW_m_TEI0187_REV01!$AJ:$AK),2,0),"---")</f>
        <v>---</v>
      </c>
      <c r="Q1533" s="59" t="str">
        <f>IFERROR(VLOOKUP(L1533,IF($M$4="TEI0187_REV01",RAW_m_TEI0187_REV01!$AD:$AF),3,0),"---")</f>
        <v>---</v>
      </c>
      <c r="R1533" s="59" t="str">
        <f>IFERROR(VLOOKUP(O1533,IF($M$4="TEI0187_REV01",RAW_m_TEI0187_REV01!$AE:$AG),3,0),"---")</f>
        <v>---</v>
      </c>
      <c r="S1533" s="59" t="str">
        <f t="shared" si="49"/>
        <v>---</v>
      </c>
    </row>
    <row r="1534" spans="2:19" ht="15" customHeight="1" x14ac:dyDescent="0.25">
      <c r="B1534" s="59">
        <f t="shared" si="50"/>
        <v>1529</v>
      </c>
      <c r="C1534" s="60">
        <f>IFERROR(IF($C$4="TEB0187_REV01",CALC_CONN_TEB0187_REV01!U1534,),"---")</f>
        <v>0</v>
      </c>
      <c r="D1534" s="59">
        <f>IFERROR(IF($C$4="TEB0187_REV01",CALC_CONN_TEB0187_REV01!D1534,),"---")</f>
        <v>0</v>
      </c>
      <c r="E1534" s="59">
        <f>IFERROR(IF($C$4="TEB0187_REV01",CALC_CONN_TEB0187_REV01!E1534,),"---")</f>
        <v>0</v>
      </c>
      <c r="F1534" s="59" t="str">
        <f>IFERROR(IF(VLOOKUP($D1534&amp;"-"&amp;$E1534,IF($C$4="TEB0187_REV01",CALC_CONN_TEB0187_REV01!$F:$I),4,0)="--","---",IF($C$4="TEB0187_REV01",CALC_CONN_TEB0187_REV01!$G1534&amp; " --&gt; " &amp;CALC_CONN_TEB0187_REV01!$I1534&amp; " --&gt; ")),"---")</f>
        <v>---</v>
      </c>
      <c r="G1534" s="59" t="str">
        <f>IFERROR(IF(VLOOKUP($D1534&amp;"-"&amp;$E1534,IF($C$4="TEB0187_REV01",CALC_CONN_TEB0187_REV01!$F:$H),3,0)="--",VLOOKUP($D1534&amp;"-"&amp;$E1534,IF($C$4="TEB0187_REV01",CALC_CONN_TEB0187_REV01!$F:$H),2,0),VLOOKUP($D1534&amp;"-"&amp;$E1534,IF($C$4="TEB0187_REV01",CALC_CONN_TEB0187_REV01!$F:$H),3,0)),"---")</f>
        <v>---</v>
      </c>
      <c r="H1534" s="59" t="str">
        <f>IFERROR(VLOOKUP(G1534,IF($C$4="TEB0187_REV01",CALC_CONN_TEB0187_REV01!$G:$T),14,0),"---")</f>
        <v>---</v>
      </c>
      <c r="I1534" s="59" t="str">
        <f>IFERROR(VLOOKUP($D1534&amp;"-"&amp;$E1534,IF($C$4="TEB0187_REV01",CALC_CONN_TEB0187_REV01!$F:$K,"???"),6,0),"---")</f>
        <v>---</v>
      </c>
      <c r="J1534" s="61" t="str">
        <f>IFERROR(VLOOKUP($D1534&amp;"-"&amp;$E1534,IF($C$4="TEB0187_REV01",CALC_CONN_TEB0187_REV01!$F:$M,"???"),8,0),"---")</f>
        <v>---</v>
      </c>
      <c r="K1534" s="62" t="str">
        <f>IFERROR(VLOOKUP($D1534&amp;"-"&amp;$E1534,IF($C$4="TEB0187_REV01",CALC_CONN_TEB0187_REV01!$F:$N),9,0),"---")</f>
        <v>---</v>
      </c>
      <c r="L1534" s="59" t="str">
        <f>IFERROR(VLOOKUP(K1534,B2B!$H$3:$I$2000,2,0),"---")</f>
        <v>---</v>
      </c>
      <c r="M1534" s="59" t="str">
        <f>IFERROR(VLOOKUP(L1534,IF($M$4="TEI0187_REV01",RAW_m_TEI0187_REV01!$AD:$AH),5,0),"---")</f>
        <v>---</v>
      </c>
      <c r="N1534" s="59" t="str">
        <f>IFERROR(VLOOKUP(L1534,IF($M$4="TEI0187_REV01",RAW_m_TEI0187_REV01!$AE:$AJ),6,0),"---")</f>
        <v>---</v>
      </c>
      <c r="O1534" s="63" t="str">
        <f>IFERROR(VLOOKUP(L1534,IF($M$4="TEI0187_REV01",RAW_m_TEI0187_REV01!$AD:$AE),2,0),"---")</f>
        <v>---</v>
      </c>
      <c r="P1534" s="59" t="str">
        <f>IFERROR(VLOOKUP(O1534,IF($M$4="TEI0187_REV01",RAW_m_TEI0187_REV01!$AJ:$AK),2,0),"---")</f>
        <v>---</v>
      </c>
      <c r="Q1534" s="59" t="str">
        <f>IFERROR(VLOOKUP(L1534,IF($M$4="TEI0187_REV01",RAW_m_TEI0187_REV01!$AD:$AF),3,0),"---")</f>
        <v>---</v>
      </c>
      <c r="R1534" s="59" t="str">
        <f>IFERROR(VLOOKUP(O1534,IF($M$4="TEI0187_REV01",RAW_m_TEI0187_REV01!$AE:$AG),3,0),"---")</f>
        <v>---</v>
      </c>
      <c r="S1534" s="59" t="str">
        <f t="shared" si="49"/>
        <v>---</v>
      </c>
    </row>
    <row r="1535" spans="2:19" ht="15" customHeight="1" x14ac:dyDescent="0.25">
      <c r="B1535" s="59">
        <f t="shared" si="50"/>
        <v>1530</v>
      </c>
      <c r="C1535" s="60">
        <f>IFERROR(IF($C$4="TEB0187_REV01",CALC_CONN_TEB0187_REV01!U1535,),"---")</f>
        <v>0</v>
      </c>
      <c r="D1535" s="59">
        <f>IFERROR(IF($C$4="TEB0187_REV01",CALC_CONN_TEB0187_REV01!D1535,),"---")</f>
        <v>0</v>
      </c>
      <c r="E1535" s="59">
        <f>IFERROR(IF($C$4="TEB0187_REV01",CALC_CONN_TEB0187_REV01!E1535,),"---")</f>
        <v>0</v>
      </c>
      <c r="F1535" s="59" t="str">
        <f>IFERROR(IF(VLOOKUP($D1535&amp;"-"&amp;$E1535,IF($C$4="TEB0187_REV01",CALC_CONN_TEB0187_REV01!$F:$I),4,0)="--","---",IF($C$4="TEB0187_REV01",CALC_CONN_TEB0187_REV01!$G1535&amp; " --&gt; " &amp;CALC_CONN_TEB0187_REV01!$I1535&amp; " --&gt; ")),"---")</f>
        <v>---</v>
      </c>
      <c r="G1535" s="59" t="str">
        <f>IFERROR(IF(VLOOKUP($D1535&amp;"-"&amp;$E1535,IF($C$4="TEB0187_REV01",CALC_CONN_TEB0187_REV01!$F:$H),3,0)="--",VLOOKUP($D1535&amp;"-"&amp;$E1535,IF($C$4="TEB0187_REV01",CALC_CONN_TEB0187_REV01!$F:$H),2,0),VLOOKUP($D1535&amp;"-"&amp;$E1535,IF($C$4="TEB0187_REV01",CALC_CONN_TEB0187_REV01!$F:$H),3,0)),"---")</f>
        <v>---</v>
      </c>
      <c r="H1535" s="59" t="str">
        <f>IFERROR(VLOOKUP(G1535,IF($C$4="TEB0187_REV01",CALC_CONN_TEB0187_REV01!$G:$T),14,0),"---")</f>
        <v>---</v>
      </c>
      <c r="I1535" s="59" t="str">
        <f>IFERROR(VLOOKUP($D1535&amp;"-"&amp;$E1535,IF($C$4="TEB0187_REV01",CALC_CONN_TEB0187_REV01!$F:$K,"???"),6,0),"---")</f>
        <v>---</v>
      </c>
      <c r="J1535" s="61" t="str">
        <f>IFERROR(VLOOKUP($D1535&amp;"-"&amp;$E1535,IF($C$4="TEB0187_REV01",CALC_CONN_TEB0187_REV01!$F:$M,"???"),8,0),"---")</f>
        <v>---</v>
      </c>
      <c r="K1535" s="62" t="str">
        <f>IFERROR(VLOOKUP($D1535&amp;"-"&amp;$E1535,IF($C$4="TEB0187_REV01",CALC_CONN_TEB0187_REV01!$F:$N),9,0),"---")</f>
        <v>---</v>
      </c>
      <c r="L1535" s="59" t="str">
        <f>IFERROR(VLOOKUP(K1535,B2B!$H$3:$I$2000,2,0),"---")</f>
        <v>---</v>
      </c>
      <c r="M1535" s="59" t="str">
        <f>IFERROR(VLOOKUP(L1535,IF($M$4="TEI0187_REV01",RAW_m_TEI0187_REV01!$AD:$AH),5,0),"---")</f>
        <v>---</v>
      </c>
      <c r="N1535" s="59" t="str">
        <f>IFERROR(VLOOKUP(L1535,IF($M$4="TEI0187_REV01",RAW_m_TEI0187_REV01!$AE:$AJ),6,0),"---")</f>
        <v>---</v>
      </c>
      <c r="O1535" s="63" t="str">
        <f>IFERROR(VLOOKUP(L1535,IF($M$4="TEI0187_REV01",RAW_m_TEI0187_REV01!$AD:$AE),2,0),"---")</f>
        <v>---</v>
      </c>
      <c r="P1535" s="59" t="str">
        <f>IFERROR(VLOOKUP(O1535,IF($M$4="TEI0187_REV01",RAW_m_TEI0187_REV01!$AJ:$AK),2,0),"---")</f>
        <v>---</v>
      </c>
      <c r="Q1535" s="59" t="str">
        <f>IFERROR(VLOOKUP(L1535,IF($M$4="TEI0187_REV01",RAW_m_TEI0187_REV01!$AD:$AF),3,0),"---")</f>
        <v>---</v>
      </c>
      <c r="R1535" s="59" t="str">
        <f>IFERROR(VLOOKUP(O1535,IF($M$4="TEI0187_REV01",RAW_m_TEI0187_REV01!$AE:$AG),3,0),"---")</f>
        <v>---</v>
      </c>
      <c r="S1535" s="59" t="str">
        <f t="shared" si="49"/>
        <v>---</v>
      </c>
    </row>
    <row r="1536" spans="2:19" ht="15" customHeight="1" x14ac:dyDescent="0.25">
      <c r="B1536" s="59">
        <f t="shared" si="50"/>
        <v>1531</v>
      </c>
      <c r="C1536" s="60">
        <f>IFERROR(IF($C$4="TEB0187_REV01",CALC_CONN_TEB0187_REV01!U1536,),"---")</f>
        <v>0</v>
      </c>
      <c r="D1536" s="59">
        <f>IFERROR(IF($C$4="TEB0187_REV01",CALC_CONN_TEB0187_REV01!D1536,),"---")</f>
        <v>0</v>
      </c>
      <c r="E1536" s="59">
        <f>IFERROR(IF($C$4="TEB0187_REV01",CALC_CONN_TEB0187_REV01!E1536,),"---")</f>
        <v>0</v>
      </c>
      <c r="F1536" s="59" t="str">
        <f>IFERROR(IF(VLOOKUP($D1536&amp;"-"&amp;$E1536,IF($C$4="TEB0187_REV01",CALC_CONN_TEB0187_REV01!$F:$I),4,0)="--","---",IF($C$4="TEB0187_REV01",CALC_CONN_TEB0187_REV01!$G1536&amp; " --&gt; " &amp;CALC_CONN_TEB0187_REV01!$I1536&amp; " --&gt; ")),"---")</f>
        <v>---</v>
      </c>
      <c r="G1536" s="59" t="str">
        <f>IFERROR(IF(VLOOKUP($D1536&amp;"-"&amp;$E1536,IF($C$4="TEB0187_REV01",CALC_CONN_TEB0187_REV01!$F:$H),3,0)="--",VLOOKUP($D1536&amp;"-"&amp;$E1536,IF($C$4="TEB0187_REV01",CALC_CONN_TEB0187_REV01!$F:$H),2,0),VLOOKUP($D1536&amp;"-"&amp;$E1536,IF($C$4="TEB0187_REV01",CALC_CONN_TEB0187_REV01!$F:$H),3,0)),"---")</f>
        <v>---</v>
      </c>
      <c r="H1536" s="59" t="str">
        <f>IFERROR(VLOOKUP(G1536,IF($C$4="TEB0187_REV01",CALC_CONN_TEB0187_REV01!$G:$T),14,0),"---")</f>
        <v>---</v>
      </c>
      <c r="I1536" s="59" t="str">
        <f>IFERROR(VLOOKUP($D1536&amp;"-"&amp;$E1536,IF($C$4="TEB0187_REV01",CALC_CONN_TEB0187_REV01!$F:$K,"???"),6,0),"---")</f>
        <v>---</v>
      </c>
      <c r="J1536" s="61" t="str">
        <f>IFERROR(VLOOKUP($D1536&amp;"-"&amp;$E1536,IF($C$4="TEB0187_REV01",CALC_CONN_TEB0187_REV01!$F:$M,"???"),8,0),"---")</f>
        <v>---</v>
      </c>
      <c r="K1536" s="62" t="str">
        <f>IFERROR(VLOOKUP($D1536&amp;"-"&amp;$E1536,IF($C$4="TEB0187_REV01",CALC_CONN_TEB0187_REV01!$F:$N),9,0),"---")</f>
        <v>---</v>
      </c>
      <c r="L1536" s="59" t="str">
        <f>IFERROR(VLOOKUP(K1536,B2B!$H$3:$I$2000,2,0),"---")</f>
        <v>---</v>
      </c>
      <c r="M1536" s="59" t="str">
        <f>IFERROR(VLOOKUP(L1536,IF($M$4="TEI0187_REV01",RAW_m_TEI0187_REV01!$AD:$AH),5,0),"---")</f>
        <v>---</v>
      </c>
      <c r="N1536" s="59" t="str">
        <f>IFERROR(VLOOKUP(L1536,IF($M$4="TEI0187_REV01",RAW_m_TEI0187_REV01!$AE:$AJ),6,0),"---")</f>
        <v>---</v>
      </c>
      <c r="O1536" s="63" t="str">
        <f>IFERROR(VLOOKUP(L1536,IF($M$4="TEI0187_REV01",RAW_m_TEI0187_REV01!$AD:$AE),2,0),"---")</f>
        <v>---</v>
      </c>
      <c r="P1536" s="59" t="str">
        <f>IFERROR(VLOOKUP(O1536,IF($M$4="TEI0187_REV01",RAW_m_TEI0187_REV01!$AJ:$AK),2,0),"---")</f>
        <v>---</v>
      </c>
      <c r="Q1536" s="59" t="str">
        <f>IFERROR(VLOOKUP(L1536,IF($M$4="TEI0187_REV01",RAW_m_TEI0187_REV01!$AD:$AF),3,0),"---")</f>
        <v>---</v>
      </c>
      <c r="R1536" s="59" t="str">
        <f>IFERROR(VLOOKUP(O1536,IF($M$4="TEI0187_REV01",RAW_m_TEI0187_REV01!$AE:$AG),3,0),"---")</f>
        <v>---</v>
      </c>
      <c r="S1536" s="59" t="str">
        <f t="shared" si="49"/>
        <v>---</v>
      </c>
    </row>
    <row r="1537" spans="2:19" ht="15" customHeight="1" x14ac:dyDescent="0.25">
      <c r="B1537" s="59">
        <f t="shared" si="50"/>
        <v>1532</v>
      </c>
      <c r="C1537" s="60">
        <f>IFERROR(IF($C$4="TEB0187_REV01",CALC_CONN_TEB0187_REV01!U1537,),"---")</f>
        <v>0</v>
      </c>
      <c r="D1537" s="59">
        <f>IFERROR(IF($C$4="TEB0187_REV01",CALC_CONN_TEB0187_REV01!D1537,),"---")</f>
        <v>0</v>
      </c>
      <c r="E1537" s="59">
        <f>IFERROR(IF($C$4="TEB0187_REV01",CALC_CONN_TEB0187_REV01!E1537,),"---")</f>
        <v>0</v>
      </c>
      <c r="F1537" s="59" t="str">
        <f>IFERROR(IF(VLOOKUP($D1537&amp;"-"&amp;$E1537,IF($C$4="TEB0187_REV01",CALC_CONN_TEB0187_REV01!$F:$I),4,0)="--","---",IF($C$4="TEB0187_REV01",CALC_CONN_TEB0187_REV01!$G1537&amp; " --&gt; " &amp;CALC_CONN_TEB0187_REV01!$I1537&amp; " --&gt; ")),"---")</f>
        <v>---</v>
      </c>
      <c r="G1537" s="59" t="str">
        <f>IFERROR(IF(VLOOKUP($D1537&amp;"-"&amp;$E1537,IF($C$4="TEB0187_REV01",CALC_CONN_TEB0187_REV01!$F:$H),3,0)="--",VLOOKUP($D1537&amp;"-"&amp;$E1537,IF($C$4="TEB0187_REV01",CALC_CONN_TEB0187_REV01!$F:$H),2,0),VLOOKUP($D1537&amp;"-"&amp;$E1537,IF($C$4="TEB0187_REV01",CALC_CONN_TEB0187_REV01!$F:$H),3,0)),"---")</f>
        <v>---</v>
      </c>
      <c r="H1537" s="59" t="str">
        <f>IFERROR(VLOOKUP(G1537,IF($C$4="TEB0187_REV01",CALC_CONN_TEB0187_REV01!$G:$T),14,0),"---")</f>
        <v>---</v>
      </c>
      <c r="I1537" s="59" t="str">
        <f>IFERROR(VLOOKUP($D1537&amp;"-"&amp;$E1537,IF($C$4="TEB0187_REV01",CALC_CONN_TEB0187_REV01!$F:$K,"???"),6,0),"---")</f>
        <v>---</v>
      </c>
      <c r="J1537" s="61" t="str">
        <f>IFERROR(VLOOKUP($D1537&amp;"-"&amp;$E1537,IF($C$4="TEB0187_REV01",CALC_CONN_TEB0187_REV01!$F:$M,"???"),8,0),"---")</f>
        <v>---</v>
      </c>
      <c r="K1537" s="62" t="str">
        <f>IFERROR(VLOOKUP($D1537&amp;"-"&amp;$E1537,IF($C$4="TEB0187_REV01",CALC_CONN_TEB0187_REV01!$F:$N),9,0),"---")</f>
        <v>---</v>
      </c>
      <c r="L1537" s="59" t="str">
        <f>IFERROR(VLOOKUP(K1537,B2B!$H$3:$I$2000,2,0),"---")</f>
        <v>---</v>
      </c>
      <c r="M1537" s="59" t="str">
        <f>IFERROR(VLOOKUP(L1537,IF($M$4="TEI0187_REV01",RAW_m_TEI0187_REV01!$AD:$AH),5,0),"---")</f>
        <v>---</v>
      </c>
      <c r="N1537" s="59" t="str">
        <f>IFERROR(VLOOKUP(L1537,IF($M$4="TEI0187_REV01",RAW_m_TEI0187_REV01!$AE:$AJ),6,0),"---")</f>
        <v>---</v>
      </c>
      <c r="O1537" s="63" t="str">
        <f>IFERROR(VLOOKUP(L1537,IF($M$4="TEI0187_REV01",RAW_m_TEI0187_REV01!$AD:$AE),2,0),"---")</f>
        <v>---</v>
      </c>
      <c r="P1537" s="59" t="str">
        <f>IFERROR(VLOOKUP(O1537,IF($M$4="TEI0187_REV01",RAW_m_TEI0187_REV01!$AJ:$AK),2,0),"---")</f>
        <v>---</v>
      </c>
      <c r="Q1537" s="59" t="str">
        <f>IFERROR(VLOOKUP(L1537,IF($M$4="TEI0187_REV01",RAW_m_TEI0187_REV01!$AD:$AF),3,0),"---")</f>
        <v>---</v>
      </c>
      <c r="R1537" s="59" t="str">
        <f>IFERROR(VLOOKUP(O1537,IF($M$4="TEI0187_REV01",RAW_m_TEI0187_REV01!$AE:$AG),3,0),"---")</f>
        <v>---</v>
      </c>
      <c r="S1537" s="59" t="str">
        <f t="shared" si="49"/>
        <v>---</v>
      </c>
    </row>
    <row r="1538" spans="2:19" ht="15" customHeight="1" x14ac:dyDescent="0.25">
      <c r="B1538" s="59">
        <f t="shared" si="50"/>
        <v>1533</v>
      </c>
      <c r="C1538" s="60">
        <f>IFERROR(IF($C$4="TEB0187_REV01",CALC_CONN_TEB0187_REV01!U1538,),"---")</f>
        <v>0</v>
      </c>
      <c r="D1538" s="59">
        <f>IFERROR(IF($C$4="TEB0187_REV01",CALC_CONN_TEB0187_REV01!D1538,),"---")</f>
        <v>0</v>
      </c>
      <c r="E1538" s="59">
        <f>IFERROR(IF($C$4="TEB0187_REV01",CALC_CONN_TEB0187_REV01!E1538,),"---")</f>
        <v>0</v>
      </c>
      <c r="F1538" s="59" t="str">
        <f>IFERROR(IF(VLOOKUP($D1538&amp;"-"&amp;$E1538,IF($C$4="TEB0187_REV01",CALC_CONN_TEB0187_REV01!$F:$I),4,0)="--","---",IF($C$4="TEB0187_REV01",CALC_CONN_TEB0187_REV01!$G1538&amp; " --&gt; " &amp;CALC_CONN_TEB0187_REV01!$I1538&amp; " --&gt; ")),"---")</f>
        <v>---</v>
      </c>
      <c r="G1538" s="59" t="str">
        <f>IFERROR(IF(VLOOKUP($D1538&amp;"-"&amp;$E1538,IF($C$4="TEB0187_REV01",CALC_CONN_TEB0187_REV01!$F:$H),3,0)="--",VLOOKUP($D1538&amp;"-"&amp;$E1538,IF($C$4="TEB0187_REV01",CALC_CONN_TEB0187_REV01!$F:$H),2,0),VLOOKUP($D1538&amp;"-"&amp;$E1538,IF($C$4="TEB0187_REV01",CALC_CONN_TEB0187_REV01!$F:$H),3,0)),"---")</f>
        <v>---</v>
      </c>
      <c r="H1538" s="59" t="str">
        <f>IFERROR(VLOOKUP(G1538,IF($C$4="TEB0187_REV01",CALC_CONN_TEB0187_REV01!$G:$T),14,0),"---")</f>
        <v>---</v>
      </c>
      <c r="I1538" s="59" t="str">
        <f>IFERROR(VLOOKUP($D1538&amp;"-"&amp;$E1538,IF($C$4="TEB0187_REV01",CALC_CONN_TEB0187_REV01!$F:$K,"???"),6,0),"---")</f>
        <v>---</v>
      </c>
      <c r="J1538" s="61" t="str">
        <f>IFERROR(VLOOKUP($D1538&amp;"-"&amp;$E1538,IF($C$4="TEB0187_REV01",CALC_CONN_TEB0187_REV01!$F:$M,"???"),8,0),"---")</f>
        <v>---</v>
      </c>
      <c r="K1538" s="62" t="str">
        <f>IFERROR(VLOOKUP($D1538&amp;"-"&amp;$E1538,IF($C$4="TEB0187_REV01",CALC_CONN_TEB0187_REV01!$F:$N),9,0),"---")</f>
        <v>---</v>
      </c>
      <c r="L1538" s="59" t="str">
        <f>IFERROR(VLOOKUP(K1538,B2B!$H$3:$I$2000,2,0),"---")</f>
        <v>---</v>
      </c>
      <c r="M1538" s="59" t="str">
        <f>IFERROR(VLOOKUP(L1538,IF($M$4="TEI0187_REV01",RAW_m_TEI0187_REV01!$AD:$AH),5,0),"---")</f>
        <v>---</v>
      </c>
      <c r="N1538" s="59" t="str">
        <f>IFERROR(VLOOKUP(L1538,IF($M$4="TEI0187_REV01",RAW_m_TEI0187_REV01!$AE:$AJ),6,0),"---")</f>
        <v>---</v>
      </c>
      <c r="O1538" s="63" t="str">
        <f>IFERROR(VLOOKUP(L1538,IF($M$4="TEI0187_REV01",RAW_m_TEI0187_REV01!$AD:$AE),2,0),"---")</f>
        <v>---</v>
      </c>
      <c r="P1538" s="59" t="str">
        <f>IFERROR(VLOOKUP(O1538,IF($M$4="TEI0187_REV01",RAW_m_TEI0187_REV01!$AJ:$AK),2,0),"---")</f>
        <v>---</v>
      </c>
      <c r="Q1538" s="59" t="str">
        <f>IFERROR(VLOOKUP(L1538,IF($M$4="TEI0187_REV01",RAW_m_TEI0187_REV01!$AD:$AF),3,0),"---")</f>
        <v>---</v>
      </c>
      <c r="R1538" s="59" t="str">
        <f>IFERROR(VLOOKUP(O1538,IF($M$4="TEI0187_REV01",RAW_m_TEI0187_REV01!$AE:$AG),3,0),"---")</f>
        <v>---</v>
      </c>
      <c r="S1538" s="59" t="str">
        <f t="shared" si="49"/>
        <v>---</v>
      </c>
    </row>
    <row r="1539" spans="2:19" ht="15" customHeight="1" x14ac:dyDescent="0.25">
      <c r="B1539" s="59">
        <f t="shared" si="50"/>
        <v>1534</v>
      </c>
      <c r="C1539" s="60">
        <f>IFERROR(IF($C$4="TEB0187_REV01",CALC_CONN_TEB0187_REV01!U1539,),"---")</f>
        <v>0</v>
      </c>
      <c r="D1539" s="59">
        <f>IFERROR(IF($C$4="TEB0187_REV01",CALC_CONN_TEB0187_REV01!D1539,),"---")</f>
        <v>0</v>
      </c>
      <c r="E1539" s="59">
        <f>IFERROR(IF($C$4="TEB0187_REV01",CALC_CONN_TEB0187_REV01!E1539,),"---")</f>
        <v>0</v>
      </c>
      <c r="F1539" s="59" t="str">
        <f>IFERROR(IF(VLOOKUP($D1539&amp;"-"&amp;$E1539,IF($C$4="TEB0187_REV01",CALC_CONN_TEB0187_REV01!$F:$I),4,0)="--","---",IF($C$4="TEB0187_REV01",CALC_CONN_TEB0187_REV01!$G1539&amp; " --&gt; " &amp;CALC_CONN_TEB0187_REV01!$I1539&amp; " --&gt; ")),"---")</f>
        <v>---</v>
      </c>
      <c r="G1539" s="59" t="str">
        <f>IFERROR(IF(VLOOKUP($D1539&amp;"-"&amp;$E1539,IF($C$4="TEB0187_REV01",CALC_CONN_TEB0187_REV01!$F:$H),3,0)="--",VLOOKUP($D1539&amp;"-"&amp;$E1539,IF($C$4="TEB0187_REV01",CALC_CONN_TEB0187_REV01!$F:$H),2,0),VLOOKUP($D1539&amp;"-"&amp;$E1539,IF($C$4="TEB0187_REV01",CALC_CONN_TEB0187_REV01!$F:$H),3,0)),"---")</f>
        <v>---</v>
      </c>
      <c r="H1539" s="59" t="str">
        <f>IFERROR(VLOOKUP(G1539,IF($C$4="TEB0187_REV01",CALC_CONN_TEB0187_REV01!$G:$T),14,0),"---")</f>
        <v>---</v>
      </c>
      <c r="I1539" s="59" t="str">
        <f>IFERROR(VLOOKUP($D1539&amp;"-"&amp;$E1539,IF($C$4="TEB0187_REV01",CALC_CONN_TEB0187_REV01!$F:$K,"???"),6,0),"---")</f>
        <v>---</v>
      </c>
      <c r="J1539" s="61" t="str">
        <f>IFERROR(VLOOKUP($D1539&amp;"-"&amp;$E1539,IF($C$4="TEB0187_REV01",CALC_CONN_TEB0187_REV01!$F:$M,"???"),8,0),"---")</f>
        <v>---</v>
      </c>
      <c r="K1539" s="62" t="str">
        <f>IFERROR(VLOOKUP($D1539&amp;"-"&amp;$E1539,IF($C$4="TEB0187_REV01",CALC_CONN_TEB0187_REV01!$F:$N),9,0),"---")</f>
        <v>---</v>
      </c>
      <c r="L1539" s="59" t="str">
        <f>IFERROR(VLOOKUP(K1539,B2B!$H$3:$I$2000,2,0),"---")</f>
        <v>---</v>
      </c>
      <c r="M1539" s="59" t="str">
        <f>IFERROR(VLOOKUP(L1539,IF($M$4="TEI0187_REV01",RAW_m_TEI0187_REV01!$AD:$AH),5,0),"---")</f>
        <v>---</v>
      </c>
      <c r="N1539" s="59" t="str">
        <f>IFERROR(VLOOKUP(L1539,IF($M$4="TEI0187_REV01",RAW_m_TEI0187_REV01!$AE:$AJ),6,0),"---")</f>
        <v>---</v>
      </c>
      <c r="O1539" s="63" t="str">
        <f>IFERROR(VLOOKUP(L1539,IF($M$4="TEI0187_REV01",RAW_m_TEI0187_REV01!$AD:$AE),2,0),"---")</f>
        <v>---</v>
      </c>
      <c r="P1539" s="59" t="str">
        <f>IFERROR(VLOOKUP(O1539,IF($M$4="TEI0187_REV01",RAW_m_TEI0187_REV01!$AJ:$AK),2,0),"---")</f>
        <v>---</v>
      </c>
      <c r="Q1539" s="59" t="str">
        <f>IFERROR(VLOOKUP(L1539,IF($M$4="TEI0187_REV01",RAW_m_TEI0187_REV01!$AD:$AF),3,0),"---")</f>
        <v>---</v>
      </c>
      <c r="R1539" s="59" t="str">
        <f>IFERROR(VLOOKUP(O1539,IF($M$4="TEI0187_REV01",RAW_m_TEI0187_REV01!$AE:$AG),3,0),"---")</f>
        <v>---</v>
      </c>
      <c r="S1539" s="59" t="str">
        <f t="shared" si="49"/>
        <v>---</v>
      </c>
    </row>
    <row r="1540" spans="2:19" ht="15" customHeight="1" x14ac:dyDescent="0.25">
      <c r="B1540" s="59">
        <f t="shared" si="50"/>
        <v>1535</v>
      </c>
      <c r="C1540" s="60">
        <f>IFERROR(IF($C$4="TEB0187_REV01",CALC_CONN_TEB0187_REV01!U1540,),"---")</f>
        <v>0</v>
      </c>
      <c r="D1540" s="59">
        <f>IFERROR(IF($C$4="TEB0187_REV01",CALC_CONN_TEB0187_REV01!D1540,),"---")</f>
        <v>0</v>
      </c>
      <c r="E1540" s="59">
        <f>IFERROR(IF($C$4="TEB0187_REV01",CALC_CONN_TEB0187_REV01!E1540,),"---")</f>
        <v>0</v>
      </c>
      <c r="F1540" s="59" t="str">
        <f>IFERROR(IF(VLOOKUP($D1540&amp;"-"&amp;$E1540,IF($C$4="TEB0187_REV01",CALC_CONN_TEB0187_REV01!$F:$I),4,0)="--","---",IF($C$4="TEB0187_REV01",CALC_CONN_TEB0187_REV01!$G1540&amp; " --&gt; " &amp;CALC_CONN_TEB0187_REV01!$I1540&amp; " --&gt; ")),"---")</f>
        <v>---</v>
      </c>
      <c r="G1540" s="59" t="str">
        <f>IFERROR(IF(VLOOKUP($D1540&amp;"-"&amp;$E1540,IF($C$4="TEB0187_REV01",CALC_CONN_TEB0187_REV01!$F:$H),3,0)="--",VLOOKUP($D1540&amp;"-"&amp;$E1540,IF($C$4="TEB0187_REV01",CALC_CONN_TEB0187_REV01!$F:$H),2,0),VLOOKUP($D1540&amp;"-"&amp;$E1540,IF($C$4="TEB0187_REV01",CALC_CONN_TEB0187_REV01!$F:$H),3,0)),"---")</f>
        <v>---</v>
      </c>
      <c r="H1540" s="59" t="str">
        <f>IFERROR(VLOOKUP(G1540,IF($C$4="TEB0187_REV01",CALC_CONN_TEB0187_REV01!$G:$T),14,0),"---")</f>
        <v>---</v>
      </c>
      <c r="I1540" s="59" t="str">
        <f>IFERROR(VLOOKUP($D1540&amp;"-"&amp;$E1540,IF($C$4="TEB0187_REV01",CALC_CONN_TEB0187_REV01!$F:$K,"???"),6,0),"---")</f>
        <v>---</v>
      </c>
      <c r="J1540" s="61" t="str">
        <f>IFERROR(VLOOKUP($D1540&amp;"-"&amp;$E1540,IF($C$4="TEB0187_REV01",CALC_CONN_TEB0187_REV01!$F:$M,"???"),8,0),"---")</f>
        <v>---</v>
      </c>
      <c r="K1540" s="62" t="str">
        <f>IFERROR(VLOOKUP($D1540&amp;"-"&amp;$E1540,IF($C$4="TEB0187_REV01",CALC_CONN_TEB0187_REV01!$F:$N),9,0),"---")</f>
        <v>---</v>
      </c>
      <c r="L1540" s="59" t="str">
        <f>IFERROR(VLOOKUP(K1540,B2B!$H$3:$I$2000,2,0),"---")</f>
        <v>---</v>
      </c>
      <c r="M1540" s="59" t="str">
        <f>IFERROR(VLOOKUP(L1540,IF($M$4="TEI0187_REV01",RAW_m_TEI0187_REV01!$AD:$AH),5,0),"---")</f>
        <v>---</v>
      </c>
      <c r="N1540" s="59" t="str">
        <f>IFERROR(VLOOKUP(L1540,IF($M$4="TEI0187_REV01",RAW_m_TEI0187_REV01!$AE:$AJ),6,0),"---")</f>
        <v>---</v>
      </c>
      <c r="O1540" s="63" t="str">
        <f>IFERROR(VLOOKUP(L1540,IF($M$4="TEI0187_REV01",RAW_m_TEI0187_REV01!$AD:$AE),2,0),"---")</f>
        <v>---</v>
      </c>
      <c r="P1540" s="59" t="str">
        <f>IFERROR(VLOOKUP(O1540,IF($M$4="TEI0187_REV01",RAW_m_TEI0187_REV01!$AJ:$AK),2,0),"---")</f>
        <v>---</v>
      </c>
      <c r="Q1540" s="59" t="str">
        <f>IFERROR(VLOOKUP(L1540,IF($M$4="TEI0187_REV01",RAW_m_TEI0187_REV01!$AD:$AF),3,0),"---")</f>
        <v>---</v>
      </c>
      <c r="R1540" s="59" t="str">
        <f>IFERROR(VLOOKUP(O1540,IF($M$4="TEI0187_REV01",RAW_m_TEI0187_REV01!$AE:$AG),3,0),"---")</f>
        <v>---</v>
      </c>
      <c r="S1540" s="59" t="str">
        <f t="shared" si="49"/>
        <v>---</v>
      </c>
    </row>
    <row r="1541" spans="2:19" ht="15" customHeight="1" x14ac:dyDescent="0.25">
      <c r="B1541" s="59">
        <f t="shared" si="50"/>
        <v>1536</v>
      </c>
      <c r="C1541" s="60">
        <f>IFERROR(IF($C$4="TEB0187_REV01",CALC_CONN_TEB0187_REV01!U1541,),"---")</f>
        <v>0</v>
      </c>
      <c r="D1541" s="59">
        <f>IFERROR(IF($C$4="TEB0187_REV01",CALC_CONN_TEB0187_REV01!D1541,),"---")</f>
        <v>0</v>
      </c>
      <c r="E1541" s="59">
        <f>IFERROR(IF($C$4="TEB0187_REV01",CALC_CONN_TEB0187_REV01!E1541,),"---")</f>
        <v>0</v>
      </c>
      <c r="F1541" s="59" t="str">
        <f>IFERROR(IF(VLOOKUP($D1541&amp;"-"&amp;$E1541,IF($C$4="TEB0187_REV01",CALC_CONN_TEB0187_REV01!$F:$I),4,0)="--","---",IF($C$4="TEB0187_REV01",CALC_CONN_TEB0187_REV01!$G1541&amp; " --&gt; " &amp;CALC_CONN_TEB0187_REV01!$I1541&amp; " --&gt; ")),"---")</f>
        <v>---</v>
      </c>
      <c r="G1541" s="59" t="str">
        <f>IFERROR(IF(VLOOKUP($D1541&amp;"-"&amp;$E1541,IF($C$4="TEB0187_REV01",CALC_CONN_TEB0187_REV01!$F:$H),3,0)="--",VLOOKUP($D1541&amp;"-"&amp;$E1541,IF($C$4="TEB0187_REV01",CALC_CONN_TEB0187_REV01!$F:$H),2,0),VLOOKUP($D1541&amp;"-"&amp;$E1541,IF($C$4="TEB0187_REV01",CALC_CONN_TEB0187_REV01!$F:$H),3,0)),"---")</f>
        <v>---</v>
      </c>
      <c r="H1541" s="59" t="str">
        <f>IFERROR(VLOOKUP(G1541,IF($C$4="TEB0187_REV01",CALC_CONN_TEB0187_REV01!$G:$T),14,0),"---")</f>
        <v>---</v>
      </c>
      <c r="I1541" s="59" t="str">
        <f>IFERROR(VLOOKUP($D1541&amp;"-"&amp;$E1541,IF($C$4="TEB0187_REV01",CALC_CONN_TEB0187_REV01!$F:$K,"???"),6,0),"---")</f>
        <v>---</v>
      </c>
      <c r="J1541" s="61" t="str">
        <f>IFERROR(VLOOKUP($D1541&amp;"-"&amp;$E1541,IF($C$4="TEB0187_REV01",CALC_CONN_TEB0187_REV01!$F:$M,"???"),8,0),"---")</f>
        <v>---</v>
      </c>
      <c r="K1541" s="62" t="str">
        <f>IFERROR(VLOOKUP($D1541&amp;"-"&amp;$E1541,IF($C$4="TEB0187_REV01",CALC_CONN_TEB0187_REV01!$F:$N),9,0),"---")</f>
        <v>---</v>
      </c>
      <c r="L1541" s="59" t="str">
        <f>IFERROR(VLOOKUP(K1541,B2B!$H$3:$I$2000,2,0),"---")</f>
        <v>---</v>
      </c>
      <c r="M1541" s="59" t="str">
        <f>IFERROR(VLOOKUP(L1541,IF($M$4="TEI0187_REV01",RAW_m_TEI0187_REV01!$AD:$AH),5,0),"---")</f>
        <v>---</v>
      </c>
      <c r="N1541" s="59" t="str">
        <f>IFERROR(VLOOKUP(L1541,IF($M$4="TEI0187_REV01",RAW_m_TEI0187_REV01!$AE:$AJ),6,0),"---")</f>
        <v>---</v>
      </c>
      <c r="O1541" s="63" t="str">
        <f>IFERROR(VLOOKUP(L1541,IF($M$4="TEI0187_REV01",RAW_m_TEI0187_REV01!$AD:$AE),2,0),"---")</f>
        <v>---</v>
      </c>
      <c r="P1541" s="59" t="str">
        <f>IFERROR(VLOOKUP(O1541,IF($M$4="TEI0187_REV01",RAW_m_TEI0187_REV01!$AJ:$AK),2,0),"---")</f>
        <v>---</v>
      </c>
      <c r="Q1541" s="59" t="str">
        <f>IFERROR(VLOOKUP(L1541,IF($M$4="TEI0187_REV01",RAW_m_TEI0187_REV01!$AD:$AF),3,0),"---")</f>
        <v>---</v>
      </c>
      <c r="R1541" s="59" t="str">
        <f>IFERROR(VLOOKUP(O1541,IF($M$4="TEI0187_REV01",RAW_m_TEI0187_REV01!$AE:$AG),3,0),"---")</f>
        <v>---</v>
      </c>
      <c r="S1541" s="59" t="str">
        <f t="shared" si="49"/>
        <v>---</v>
      </c>
    </row>
    <row r="1542" spans="2:19" ht="15" customHeight="1" x14ac:dyDescent="0.25">
      <c r="B1542" s="59">
        <f t="shared" si="50"/>
        <v>1537</v>
      </c>
      <c r="C1542" s="60">
        <f>IFERROR(IF($C$4="TEB0187_REV01",CALC_CONN_TEB0187_REV01!U1542,),"---")</f>
        <v>0</v>
      </c>
      <c r="D1542" s="59">
        <f>IFERROR(IF($C$4="TEB0187_REV01",CALC_CONN_TEB0187_REV01!D1542,),"---")</f>
        <v>0</v>
      </c>
      <c r="E1542" s="59">
        <f>IFERROR(IF($C$4="TEB0187_REV01",CALC_CONN_TEB0187_REV01!E1542,),"---")</f>
        <v>0</v>
      </c>
      <c r="F1542" s="59" t="str">
        <f>IFERROR(IF(VLOOKUP($D1542&amp;"-"&amp;$E1542,IF($C$4="TEB0187_REV01",CALC_CONN_TEB0187_REV01!$F:$I),4,0)="--","---",IF($C$4="TEB0187_REV01",CALC_CONN_TEB0187_REV01!$G1542&amp; " --&gt; " &amp;CALC_CONN_TEB0187_REV01!$I1542&amp; " --&gt; ")),"---")</f>
        <v>---</v>
      </c>
      <c r="G1542" s="59" t="str">
        <f>IFERROR(IF(VLOOKUP($D1542&amp;"-"&amp;$E1542,IF($C$4="TEB0187_REV01",CALC_CONN_TEB0187_REV01!$F:$H),3,0)="--",VLOOKUP($D1542&amp;"-"&amp;$E1542,IF($C$4="TEB0187_REV01",CALC_CONN_TEB0187_REV01!$F:$H),2,0),VLOOKUP($D1542&amp;"-"&amp;$E1542,IF($C$4="TEB0187_REV01",CALC_CONN_TEB0187_REV01!$F:$H),3,0)),"---")</f>
        <v>---</v>
      </c>
      <c r="H1542" s="59" t="str">
        <f>IFERROR(VLOOKUP(G1542,IF($C$4="TEB0187_REV01",CALC_CONN_TEB0187_REV01!$G:$T),14,0),"---")</f>
        <v>---</v>
      </c>
      <c r="I1542" s="59" t="str">
        <f>IFERROR(VLOOKUP($D1542&amp;"-"&amp;$E1542,IF($C$4="TEB0187_REV01",CALC_CONN_TEB0187_REV01!$F:$K,"???"),6,0),"---")</f>
        <v>---</v>
      </c>
      <c r="J1542" s="61" t="str">
        <f>IFERROR(VLOOKUP($D1542&amp;"-"&amp;$E1542,IF($C$4="TEB0187_REV01",CALC_CONN_TEB0187_REV01!$F:$M,"???"),8,0),"---")</f>
        <v>---</v>
      </c>
      <c r="K1542" s="62" t="str">
        <f>IFERROR(VLOOKUP($D1542&amp;"-"&amp;$E1542,IF($C$4="TEB0187_REV01",CALC_CONN_TEB0187_REV01!$F:$N),9,0),"---")</f>
        <v>---</v>
      </c>
      <c r="L1542" s="59" t="str">
        <f>IFERROR(VLOOKUP(K1542,B2B!$H$3:$I$2000,2,0),"---")</f>
        <v>---</v>
      </c>
      <c r="M1542" s="59" t="str">
        <f>IFERROR(VLOOKUP(L1542,IF($M$4="TEI0187_REV01",RAW_m_TEI0187_REV01!$AD:$AH),5,0),"---")</f>
        <v>---</v>
      </c>
      <c r="N1542" s="59" t="str">
        <f>IFERROR(VLOOKUP(L1542,IF($M$4="TEI0187_REV01",RAW_m_TEI0187_REV01!$AE:$AJ),6,0),"---")</f>
        <v>---</v>
      </c>
      <c r="O1542" s="63" t="str">
        <f>IFERROR(VLOOKUP(L1542,IF($M$4="TEI0187_REV01",RAW_m_TEI0187_REV01!$AD:$AE),2,0),"---")</f>
        <v>---</v>
      </c>
      <c r="P1542" s="59" t="str">
        <f>IFERROR(VLOOKUP(O1542,IF($M$4="TEI0187_REV01",RAW_m_TEI0187_REV01!$AJ:$AK),2,0),"---")</f>
        <v>---</v>
      </c>
      <c r="Q1542" s="59" t="str">
        <f>IFERROR(VLOOKUP(L1542,IF($M$4="TEI0187_REV01",RAW_m_TEI0187_REV01!$AD:$AF),3,0),"---")</f>
        <v>---</v>
      </c>
      <c r="R1542" s="59" t="str">
        <f>IFERROR(VLOOKUP(O1542,IF($M$4="TEI0187_REV01",RAW_m_TEI0187_REV01!$AE:$AG),3,0),"---")</f>
        <v>---</v>
      </c>
      <c r="S1542" s="59" t="str">
        <f t="shared" si="49"/>
        <v>---</v>
      </c>
    </row>
    <row r="1543" spans="2:19" ht="15" customHeight="1" x14ac:dyDescent="0.25">
      <c r="B1543" s="59">
        <f t="shared" si="50"/>
        <v>1538</v>
      </c>
      <c r="C1543" s="60">
        <f>IFERROR(IF($C$4="TEB0187_REV01",CALC_CONN_TEB0187_REV01!U1543,),"---")</f>
        <v>0</v>
      </c>
      <c r="D1543" s="59">
        <f>IFERROR(IF($C$4="TEB0187_REV01",CALC_CONN_TEB0187_REV01!D1543,),"---")</f>
        <v>0</v>
      </c>
      <c r="E1543" s="59">
        <f>IFERROR(IF($C$4="TEB0187_REV01",CALC_CONN_TEB0187_REV01!E1543,),"---")</f>
        <v>0</v>
      </c>
      <c r="F1543" s="59" t="str">
        <f>IFERROR(IF(VLOOKUP($D1543&amp;"-"&amp;$E1543,IF($C$4="TEB0187_REV01",CALC_CONN_TEB0187_REV01!$F:$I),4,0)="--","---",IF($C$4="TEB0187_REV01",CALC_CONN_TEB0187_REV01!$G1543&amp; " --&gt; " &amp;CALC_CONN_TEB0187_REV01!$I1543&amp; " --&gt; ")),"---")</f>
        <v>---</v>
      </c>
      <c r="G1543" s="59" t="str">
        <f>IFERROR(IF(VLOOKUP($D1543&amp;"-"&amp;$E1543,IF($C$4="TEB0187_REV01",CALC_CONN_TEB0187_REV01!$F:$H),3,0)="--",VLOOKUP($D1543&amp;"-"&amp;$E1543,IF($C$4="TEB0187_REV01",CALC_CONN_TEB0187_REV01!$F:$H),2,0),VLOOKUP($D1543&amp;"-"&amp;$E1543,IF($C$4="TEB0187_REV01",CALC_CONN_TEB0187_REV01!$F:$H),3,0)),"---")</f>
        <v>---</v>
      </c>
      <c r="H1543" s="59" t="str">
        <f>IFERROR(VLOOKUP(G1543,IF($C$4="TEB0187_REV01",CALC_CONN_TEB0187_REV01!$G:$T),14,0),"---")</f>
        <v>---</v>
      </c>
      <c r="I1543" s="59" t="str">
        <f>IFERROR(VLOOKUP($D1543&amp;"-"&amp;$E1543,IF($C$4="TEB0187_REV01",CALC_CONN_TEB0187_REV01!$F:$K,"???"),6,0),"---")</f>
        <v>---</v>
      </c>
      <c r="J1543" s="61" t="str">
        <f>IFERROR(VLOOKUP($D1543&amp;"-"&amp;$E1543,IF($C$4="TEB0187_REV01",CALC_CONN_TEB0187_REV01!$F:$M,"???"),8,0),"---")</f>
        <v>---</v>
      </c>
      <c r="K1543" s="62" t="str">
        <f>IFERROR(VLOOKUP($D1543&amp;"-"&amp;$E1543,IF($C$4="TEB0187_REV01",CALC_CONN_TEB0187_REV01!$F:$N),9,0),"---")</f>
        <v>---</v>
      </c>
      <c r="L1543" s="59" t="str">
        <f>IFERROR(VLOOKUP(K1543,B2B!$H$3:$I$2000,2,0),"---")</f>
        <v>---</v>
      </c>
      <c r="M1543" s="59" t="str">
        <f>IFERROR(VLOOKUP(L1543,IF($M$4="TEI0187_REV01",RAW_m_TEI0187_REV01!$AD:$AH),5,0),"---")</f>
        <v>---</v>
      </c>
      <c r="N1543" s="59" t="str">
        <f>IFERROR(VLOOKUP(L1543,IF($M$4="TEI0187_REV01",RAW_m_TEI0187_REV01!$AE:$AJ),6,0),"---")</f>
        <v>---</v>
      </c>
      <c r="O1543" s="63" t="str">
        <f>IFERROR(VLOOKUP(L1543,IF($M$4="TEI0187_REV01",RAW_m_TEI0187_REV01!$AD:$AE),2,0),"---")</f>
        <v>---</v>
      </c>
      <c r="P1543" s="59" t="str">
        <f>IFERROR(VLOOKUP(O1543,IF($M$4="TEI0187_REV01",RAW_m_TEI0187_REV01!$AJ:$AK),2,0),"---")</f>
        <v>---</v>
      </c>
      <c r="Q1543" s="59" t="str">
        <f>IFERROR(VLOOKUP(L1543,IF($M$4="TEI0187_REV01",RAW_m_TEI0187_REV01!$AD:$AF),3,0),"---")</f>
        <v>---</v>
      </c>
      <c r="R1543" s="59" t="str">
        <f>IFERROR(VLOOKUP(O1543,IF($M$4="TEI0187_REV01",RAW_m_TEI0187_REV01!$AE:$AG),3,0),"---")</f>
        <v>---</v>
      </c>
      <c r="S1543" s="59" t="str">
        <f t="shared" ref="S1543:S1606" si="51">IFERROR(SUBSTITUTE(I1543,"mm","")+SUBSTITUTE(R1543,"mm",""),"---")</f>
        <v>---</v>
      </c>
    </row>
    <row r="1544" spans="2:19" ht="15" customHeight="1" x14ac:dyDescent="0.25">
      <c r="B1544" s="59">
        <f t="shared" ref="B1544:B1607" si="52">B1543+1</f>
        <v>1539</v>
      </c>
      <c r="C1544" s="60">
        <f>IFERROR(IF($C$4="TEB0187_REV01",CALC_CONN_TEB0187_REV01!U1544,),"---")</f>
        <v>0</v>
      </c>
      <c r="D1544" s="59">
        <f>IFERROR(IF($C$4="TEB0187_REV01",CALC_CONN_TEB0187_REV01!D1544,),"---")</f>
        <v>0</v>
      </c>
      <c r="E1544" s="59">
        <f>IFERROR(IF($C$4="TEB0187_REV01",CALC_CONN_TEB0187_REV01!E1544,),"---")</f>
        <v>0</v>
      </c>
      <c r="F1544" s="59" t="str">
        <f>IFERROR(IF(VLOOKUP($D1544&amp;"-"&amp;$E1544,IF($C$4="TEB0187_REV01",CALC_CONN_TEB0187_REV01!$F:$I),4,0)="--","---",IF($C$4="TEB0187_REV01",CALC_CONN_TEB0187_REV01!$G1544&amp; " --&gt; " &amp;CALC_CONN_TEB0187_REV01!$I1544&amp; " --&gt; ")),"---")</f>
        <v>---</v>
      </c>
      <c r="G1544" s="59" t="str">
        <f>IFERROR(IF(VLOOKUP($D1544&amp;"-"&amp;$E1544,IF($C$4="TEB0187_REV01",CALC_CONN_TEB0187_REV01!$F:$H),3,0)="--",VLOOKUP($D1544&amp;"-"&amp;$E1544,IF($C$4="TEB0187_REV01",CALC_CONN_TEB0187_REV01!$F:$H),2,0),VLOOKUP($D1544&amp;"-"&amp;$E1544,IF($C$4="TEB0187_REV01",CALC_CONN_TEB0187_REV01!$F:$H),3,0)),"---")</f>
        <v>---</v>
      </c>
      <c r="H1544" s="59" t="str">
        <f>IFERROR(VLOOKUP(G1544,IF($C$4="TEB0187_REV01",CALC_CONN_TEB0187_REV01!$G:$T),14,0),"---")</f>
        <v>---</v>
      </c>
      <c r="I1544" s="59" t="str">
        <f>IFERROR(VLOOKUP($D1544&amp;"-"&amp;$E1544,IF($C$4="TEB0187_REV01",CALC_CONN_TEB0187_REV01!$F:$K,"???"),6,0),"---")</f>
        <v>---</v>
      </c>
      <c r="J1544" s="61" t="str">
        <f>IFERROR(VLOOKUP($D1544&amp;"-"&amp;$E1544,IF($C$4="TEB0187_REV01",CALC_CONN_TEB0187_REV01!$F:$M,"???"),8,0),"---")</f>
        <v>---</v>
      </c>
      <c r="K1544" s="62" t="str">
        <f>IFERROR(VLOOKUP($D1544&amp;"-"&amp;$E1544,IF($C$4="TEB0187_REV01",CALC_CONN_TEB0187_REV01!$F:$N),9,0),"---")</f>
        <v>---</v>
      </c>
      <c r="L1544" s="59" t="str">
        <f>IFERROR(VLOOKUP(K1544,B2B!$H$3:$I$2000,2,0),"---")</f>
        <v>---</v>
      </c>
      <c r="M1544" s="59" t="str">
        <f>IFERROR(VLOOKUP(L1544,IF($M$4="TEI0187_REV01",RAW_m_TEI0187_REV01!$AD:$AH),5,0),"---")</f>
        <v>---</v>
      </c>
      <c r="N1544" s="59" t="str">
        <f>IFERROR(VLOOKUP(L1544,IF($M$4="TEI0187_REV01",RAW_m_TEI0187_REV01!$AE:$AJ),6,0),"---")</f>
        <v>---</v>
      </c>
      <c r="O1544" s="63" t="str">
        <f>IFERROR(VLOOKUP(L1544,IF($M$4="TEI0187_REV01",RAW_m_TEI0187_REV01!$AD:$AE),2,0),"---")</f>
        <v>---</v>
      </c>
      <c r="P1544" s="59" t="str">
        <f>IFERROR(VLOOKUP(O1544,IF($M$4="TEI0187_REV01",RAW_m_TEI0187_REV01!$AJ:$AK),2,0),"---")</f>
        <v>---</v>
      </c>
      <c r="Q1544" s="59" t="str">
        <f>IFERROR(VLOOKUP(L1544,IF($M$4="TEI0187_REV01",RAW_m_TEI0187_REV01!$AD:$AF),3,0),"---")</f>
        <v>---</v>
      </c>
      <c r="R1544" s="59" t="str">
        <f>IFERROR(VLOOKUP(O1544,IF($M$4="TEI0187_REV01",RAW_m_TEI0187_REV01!$AE:$AG),3,0),"---")</f>
        <v>---</v>
      </c>
      <c r="S1544" s="59" t="str">
        <f t="shared" si="51"/>
        <v>---</v>
      </c>
    </row>
    <row r="1545" spans="2:19" ht="15" customHeight="1" x14ac:dyDescent="0.25">
      <c r="B1545" s="59">
        <f t="shared" si="52"/>
        <v>1540</v>
      </c>
      <c r="C1545" s="60">
        <f>IFERROR(IF($C$4="TEB0187_REV01",CALC_CONN_TEB0187_REV01!U1545,),"---")</f>
        <v>0</v>
      </c>
      <c r="D1545" s="59">
        <f>IFERROR(IF($C$4="TEB0187_REV01",CALC_CONN_TEB0187_REV01!D1545,),"---")</f>
        <v>0</v>
      </c>
      <c r="E1545" s="59">
        <f>IFERROR(IF($C$4="TEB0187_REV01",CALC_CONN_TEB0187_REV01!E1545,),"---")</f>
        <v>0</v>
      </c>
      <c r="F1545" s="59" t="str">
        <f>IFERROR(IF(VLOOKUP($D1545&amp;"-"&amp;$E1545,IF($C$4="TEB0187_REV01",CALC_CONN_TEB0187_REV01!$F:$I),4,0)="--","---",IF($C$4="TEB0187_REV01",CALC_CONN_TEB0187_REV01!$G1545&amp; " --&gt; " &amp;CALC_CONN_TEB0187_REV01!$I1545&amp; " --&gt; ")),"---")</f>
        <v>---</v>
      </c>
      <c r="G1545" s="59" t="str">
        <f>IFERROR(IF(VLOOKUP($D1545&amp;"-"&amp;$E1545,IF($C$4="TEB0187_REV01",CALC_CONN_TEB0187_REV01!$F:$H),3,0)="--",VLOOKUP($D1545&amp;"-"&amp;$E1545,IF($C$4="TEB0187_REV01",CALC_CONN_TEB0187_REV01!$F:$H),2,0),VLOOKUP($D1545&amp;"-"&amp;$E1545,IF($C$4="TEB0187_REV01",CALC_CONN_TEB0187_REV01!$F:$H),3,0)),"---")</f>
        <v>---</v>
      </c>
      <c r="H1545" s="59" t="str">
        <f>IFERROR(VLOOKUP(G1545,IF($C$4="TEB0187_REV01",CALC_CONN_TEB0187_REV01!$G:$T),14,0),"---")</f>
        <v>---</v>
      </c>
      <c r="I1545" s="59" t="str">
        <f>IFERROR(VLOOKUP($D1545&amp;"-"&amp;$E1545,IF($C$4="TEB0187_REV01",CALC_CONN_TEB0187_REV01!$F:$K,"???"),6,0),"---")</f>
        <v>---</v>
      </c>
      <c r="J1545" s="61" t="str">
        <f>IFERROR(VLOOKUP($D1545&amp;"-"&amp;$E1545,IF($C$4="TEB0187_REV01",CALC_CONN_TEB0187_REV01!$F:$M,"???"),8,0),"---")</f>
        <v>---</v>
      </c>
      <c r="K1545" s="62" t="str">
        <f>IFERROR(VLOOKUP($D1545&amp;"-"&amp;$E1545,IF($C$4="TEB0187_REV01",CALC_CONN_TEB0187_REV01!$F:$N),9,0),"---")</f>
        <v>---</v>
      </c>
      <c r="L1545" s="59" t="str">
        <f>IFERROR(VLOOKUP(K1545,B2B!$H$3:$I$2000,2,0),"---")</f>
        <v>---</v>
      </c>
      <c r="M1545" s="59" t="str">
        <f>IFERROR(VLOOKUP(L1545,IF($M$4="TEI0187_REV01",RAW_m_TEI0187_REV01!$AD:$AH),5,0),"---")</f>
        <v>---</v>
      </c>
      <c r="N1545" s="59" t="str">
        <f>IFERROR(VLOOKUP(L1545,IF($M$4="TEI0187_REV01",RAW_m_TEI0187_REV01!$AE:$AJ),6,0),"---")</f>
        <v>---</v>
      </c>
      <c r="O1545" s="63" t="str">
        <f>IFERROR(VLOOKUP(L1545,IF($M$4="TEI0187_REV01",RAW_m_TEI0187_REV01!$AD:$AE),2,0),"---")</f>
        <v>---</v>
      </c>
      <c r="P1545" s="59" t="str">
        <f>IFERROR(VLOOKUP(O1545,IF($M$4="TEI0187_REV01",RAW_m_TEI0187_REV01!$AJ:$AK),2,0),"---")</f>
        <v>---</v>
      </c>
      <c r="Q1545" s="59" t="str">
        <f>IFERROR(VLOOKUP(L1545,IF($M$4="TEI0187_REV01",RAW_m_TEI0187_REV01!$AD:$AF),3,0),"---")</f>
        <v>---</v>
      </c>
      <c r="R1545" s="59" t="str">
        <f>IFERROR(VLOOKUP(O1545,IF($M$4="TEI0187_REV01",RAW_m_TEI0187_REV01!$AE:$AG),3,0),"---")</f>
        <v>---</v>
      </c>
      <c r="S1545" s="59" t="str">
        <f t="shared" si="51"/>
        <v>---</v>
      </c>
    </row>
    <row r="1546" spans="2:19" ht="15" customHeight="1" x14ac:dyDescent="0.25">
      <c r="B1546" s="59">
        <f t="shared" si="52"/>
        <v>1541</v>
      </c>
      <c r="C1546" s="60">
        <f>IFERROR(IF($C$4="TEB0187_REV01",CALC_CONN_TEB0187_REV01!U1546,),"---")</f>
        <v>0</v>
      </c>
      <c r="D1546" s="59">
        <f>IFERROR(IF($C$4="TEB0187_REV01",CALC_CONN_TEB0187_REV01!D1546,),"---")</f>
        <v>0</v>
      </c>
      <c r="E1546" s="59">
        <f>IFERROR(IF($C$4="TEB0187_REV01",CALC_CONN_TEB0187_REV01!E1546,),"---")</f>
        <v>0</v>
      </c>
      <c r="F1546" s="59" t="str">
        <f>IFERROR(IF(VLOOKUP($D1546&amp;"-"&amp;$E1546,IF($C$4="TEB0187_REV01",CALC_CONN_TEB0187_REV01!$F:$I),4,0)="--","---",IF($C$4="TEB0187_REV01",CALC_CONN_TEB0187_REV01!$G1546&amp; " --&gt; " &amp;CALC_CONN_TEB0187_REV01!$I1546&amp; " --&gt; ")),"---")</f>
        <v>---</v>
      </c>
      <c r="G1546" s="59" t="str">
        <f>IFERROR(IF(VLOOKUP($D1546&amp;"-"&amp;$E1546,IF($C$4="TEB0187_REV01",CALC_CONN_TEB0187_REV01!$F:$H),3,0)="--",VLOOKUP($D1546&amp;"-"&amp;$E1546,IF($C$4="TEB0187_REV01",CALC_CONN_TEB0187_REV01!$F:$H),2,0),VLOOKUP($D1546&amp;"-"&amp;$E1546,IF($C$4="TEB0187_REV01",CALC_CONN_TEB0187_REV01!$F:$H),3,0)),"---")</f>
        <v>---</v>
      </c>
      <c r="H1546" s="59" t="str">
        <f>IFERROR(VLOOKUP(G1546,IF($C$4="TEB0187_REV01",CALC_CONN_TEB0187_REV01!$G:$T),14,0),"---")</f>
        <v>---</v>
      </c>
      <c r="I1546" s="59" t="str">
        <f>IFERROR(VLOOKUP($D1546&amp;"-"&amp;$E1546,IF($C$4="TEB0187_REV01",CALC_CONN_TEB0187_REV01!$F:$K,"???"),6,0),"---")</f>
        <v>---</v>
      </c>
      <c r="J1546" s="61" t="str">
        <f>IFERROR(VLOOKUP($D1546&amp;"-"&amp;$E1546,IF($C$4="TEB0187_REV01",CALC_CONN_TEB0187_REV01!$F:$M,"???"),8,0),"---")</f>
        <v>---</v>
      </c>
      <c r="K1546" s="62" t="str">
        <f>IFERROR(VLOOKUP($D1546&amp;"-"&amp;$E1546,IF($C$4="TEB0187_REV01",CALC_CONN_TEB0187_REV01!$F:$N),9,0),"---")</f>
        <v>---</v>
      </c>
      <c r="L1546" s="59" t="str">
        <f>IFERROR(VLOOKUP(K1546,B2B!$H$3:$I$2000,2,0),"---")</f>
        <v>---</v>
      </c>
      <c r="M1546" s="59" t="str">
        <f>IFERROR(VLOOKUP(L1546,IF($M$4="TEI0187_REV01",RAW_m_TEI0187_REV01!$AD:$AH),5,0),"---")</f>
        <v>---</v>
      </c>
      <c r="N1546" s="59" t="str">
        <f>IFERROR(VLOOKUP(L1546,IF($M$4="TEI0187_REV01",RAW_m_TEI0187_REV01!$AE:$AJ),6,0),"---")</f>
        <v>---</v>
      </c>
      <c r="O1546" s="63" t="str">
        <f>IFERROR(VLOOKUP(L1546,IF($M$4="TEI0187_REV01",RAW_m_TEI0187_REV01!$AD:$AE),2,0),"---")</f>
        <v>---</v>
      </c>
      <c r="P1546" s="59" t="str">
        <f>IFERROR(VLOOKUP(O1546,IF($M$4="TEI0187_REV01",RAW_m_TEI0187_REV01!$AJ:$AK),2,0),"---")</f>
        <v>---</v>
      </c>
      <c r="Q1546" s="59" t="str">
        <f>IFERROR(VLOOKUP(L1546,IF($M$4="TEI0187_REV01",RAW_m_TEI0187_REV01!$AD:$AF),3,0),"---")</f>
        <v>---</v>
      </c>
      <c r="R1546" s="59" t="str">
        <f>IFERROR(VLOOKUP(O1546,IF($M$4="TEI0187_REV01",RAW_m_TEI0187_REV01!$AE:$AG),3,0),"---")</f>
        <v>---</v>
      </c>
      <c r="S1546" s="59" t="str">
        <f t="shared" si="51"/>
        <v>---</v>
      </c>
    </row>
    <row r="1547" spans="2:19" ht="15" customHeight="1" x14ac:dyDescent="0.25">
      <c r="B1547" s="59">
        <f t="shared" si="52"/>
        <v>1542</v>
      </c>
      <c r="C1547" s="60">
        <f>IFERROR(IF($C$4="TEB0187_REV01",CALC_CONN_TEB0187_REV01!U1547,),"---")</f>
        <v>0</v>
      </c>
      <c r="D1547" s="59">
        <f>IFERROR(IF($C$4="TEB0187_REV01",CALC_CONN_TEB0187_REV01!D1547,),"---")</f>
        <v>0</v>
      </c>
      <c r="E1547" s="59">
        <f>IFERROR(IF($C$4="TEB0187_REV01",CALC_CONN_TEB0187_REV01!E1547,),"---")</f>
        <v>0</v>
      </c>
      <c r="F1547" s="59" t="str">
        <f>IFERROR(IF(VLOOKUP($D1547&amp;"-"&amp;$E1547,IF($C$4="TEB0187_REV01",CALC_CONN_TEB0187_REV01!$F:$I),4,0)="--","---",IF($C$4="TEB0187_REV01",CALC_CONN_TEB0187_REV01!$G1547&amp; " --&gt; " &amp;CALC_CONN_TEB0187_REV01!$I1547&amp; " --&gt; ")),"---")</f>
        <v>---</v>
      </c>
      <c r="G1547" s="59" t="str">
        <f>IFERROR(IF(VLOOKUP($D1547&amp;"-"&amp;$E1547,IF($C$4="TEB0187_REV01",CALC_CONN_TEB0187_REV01!$F:$H),3,0)="--",VLOOKUP($D1547&amp;"-"&amp;$E1547,IF($C$4="TEB0187_REV01",CALC_CONN_TEB0187_REV01!$F:$H),2,0),VLOOKUP($D1547&amp;"-"&amp;$E1547,IF($C$4="TEB0187_REV01",CALC_CONN_TEB0187_REV01!$F:$H),3,0)),"---")</f>
        <v>---</v>
      </c>
      <c r="H1547" s="59" t="str">
        <f>IFERROR(VLOOKUP(G1547,IF($C$4="TEB0187_REV01",CALC_CONN_TEB0187_REV01!$G:$T),14,0),"---")</f>
        <v>---</v>
      </c>
      <c r="I1547" s="59" t="str">
        <f>IFERROR(VLOOKUP($D1547&amp;"-"&amp;$E1547,IF($C$4="TEB0187_REV01",CALC_CONN_TEB0187_REV01!$F:$K,"???"),6,0),"---")</f>
        <v>---</v>
      </c>
      <c r="J1547" s="61" t="str">
        <f>IFERROR(VLOOKUP($D1547&amp;"-"&amp;$E1547,IF($C$4="TEB0187_REV01",CALC_CONN_TEB0187_REV01!$F:$M,"???"),8,0),"---")</f>
        <v>---</v>
      </c>
      <c r="K1547" s="62" t="str">
        <f>IFERROR(VLOOKUP($D1547&amp;"-"&amp;$E1547,IF($C$4="TEB0187_REV01",CALC_CONN_TEB0187_REV01!$F:$N),9,0),"---")</f>
        <v>---</v>
      </c>
      <c r="L1547" s="59" t="str">
        <f>IFERROR(VLOOKUP(K1547,B2B!$H$3:$I$2000,2,0),"---")</f>
        <v>---</v>
      </c>
      <c r="M1547" s="59" t="str">
        <f>IFERROR(VLOOKUP(L1547,IF($M$4="TEI0187_REV01",RAW_m_TEI0187_REV01!$AD:$AH),5,0),"---")</f>
        <v>---</v>
      </c>
      <c r="N1547" s="59" t="str">
        <f>IFERROR(VLOOKUP(L1547,IF($M$4="TEI0187_REV01",RAW_m_TEI0187_REV01!$AE:$AJ),6,0),"---")</f>
        <v>---</v>
      </c>
      <c r="O1547" s="63" t="str">
        <f>IFERROR(VLOOKUP(L1547,IF($M$4="TEI0187_REV01",RAW_m_TEI0187_REV01!$AD:$AE),2,0),"---")</f>
        <v>---</v>
      </c>
      <c r="P1547" s="59" t="str">
        <f>IFERROR(VLOOKUP(O1547,IF($M$4="TEI0187_REV01",RAW_m_TEI0187_REV01!$AJ:$AK),2,0),"---")</f>
        <v>---</v>
      </c>
      <c r="Q1547" s="59" t="str">
        <f>IFERROR(VLOOKUP(L1547,IF($M$4="TEI0187_REV01",RAW_m_TEI0187_REV01!$AD:$AF),3,0),"---")</f>
        <v>---</v>
      </c>
      <c r="R1547" s="59" t="str">
        <f>IFERROR(VLOOKUP(O1547,IF($M$4="TEI0187_REV01",RAW_m_TEI0187_REV01!$AE:$AG),3,0),"---")</f>
        <v>---</v>
      </c>
      <c r="S1547" s="59" t="str">
        <f t="shared" si="51"/>
        <v>---</v>
      </c>
    </row>
    <row r="1548" spans="2:19" ht="15" customHeight="1" x14ac:dyDescent="0.25">
      <c r="B1548" s="59">
        <f t="shared" si="52"/>
        <v>1543</v>
      </c>
      <c r="C1548" s="60">
        <f>IFERROR(IF($C$4="TEB0187_REV01",CALC_CONN_TEB0187_REV01!U1548,),"---")</f>
        <v>0</v>
      </c>
      <c r="D1548" s="59">
        <f>IFERROR(IF($C$4="TEB0187_REV01",CALC_CONN_TEB0187_REV01!D1548,),"---")</f>
        <v>0</v>
      </c>
      <c r="E1548" s="59">
        <f>IFERROR(IF($C$4="TEB0187_REV01",CALC_CONN_TEB0187_REV01!E1548,),"---")</f>
        <v>0</v>
      </c>
      <c r="F1548" s="59" t="str">
        <f>IFERROR(IF(VLOOKUP($D1548&amp;"-"&amp;$E1548,IF($C$4="TEB0187_REV01",CALC_CONN_TEB0187_REV01!$F:$I),4,0)="--","---",IF($C$4="TEB0187_REV01",CALC_CONN_TEB0187_REV01!$G1548&amp; " --&gt; " &amp;CALC_CONN_TEB0187_REV01!$I1548&amp; " --&gt; ")),"---")</f>
        <v>---</v>
      </c>
      <c r="G1548" s="59" t="str">
        <f>IFERROR(IF(VLOOKUP($D1548&amp;"-"&amp;$E1548,IF($C$4="TEB0187_REV01",CALC_CONN_TEB0187_REV01!$F:$H),3,0)="--",VLOOKUP($D1548&amp;"-"&amp;$E1548,IF($C$4="TEB0187_REV01",CALC_CONN_TEB0187_REV01!$F:$H),2,0),VLOOKUP($D1548&amp;"-"&amp;$E1548,IF($C$4="TEB0187_REV01",CALC_CONN_TEB0187_REV01!$F:$H),3,0)),"---")</f>
        <v>---</v>
      </c>
      <c r="H1548" s="59" t="str">
        <f>IFERROR(VLOOKUP(G1548,IF($C$4="TEB0187_REV01",CALC_CONN_TEB0187_REV01!$G:$T),14,0),"---")</f>
        <v>---</v>
      </c>
      <c r="I1548" s="59" t="str">
        <f>IFERROR(VLOOKUP($D1548&amp;"-"&amp;$E1548,IF($C$4="TEB0187_REV01",CALC_CONN_TEB0187_REV01!$F:$K,"???"),6,0),"---")</f>
        <v>---</v>
      </c>
      <c r="J1548" s="61" t="str">
        <f>IFERROR(VLOOKUP($D1548&amp;"-"&amp;$E1548,IF($C$4="TEB0187_REV01",CALC_CONN_TEB0187_REV01!$F:$M,"???"),8,0),"---")</f>
        <v>---</v>
      </c>
      <c r="K1548" s="62" t="str">
        <f>IFERROR(VLOOKUP($D1548&amp;"-"&amp;$E1548,IF($C$4="TEB0187_REV01",CALC_CONN_TEB0187_REV01!$F:$N),9,0),"---")</f>
        <v>---</v>
      </c>
      <c r="L1548" s="59" t="str">
        <f>IFERROR(VLOOKUP(K1548,B2B!$H$3:$I$2000,2,0),"---")</f>
        <v>---</v>
      </c>
      <c r="M1548" s="59" t="str">
        <f>IFERROR(VLOOKUP(L1548,IF($M$4="TEI0187_REV01",RAW_m_TEI0187_REV01!$AD:$AH),5,0),"---")</f>
        <v>---</v>
      </c>
      <c r="N1548" s="59" t="str">
        <f>IFERROR(VLOOKUP(L1548,IF($M$4="TEI0187_REV01",RAW_m_TEI0187_REV01!$AE:$AJ),6,0),"---")</f>
        <v>---</v>
      </c>
      <c r="O1548" s="63" t="str">
        <f>IFERROR(VLOOKUP(L1548,IF($M$4="TEI0187_REV01",RAW_m_TEI0187_REV01!$AD:$AE),2,0),"---")</f>
        <v>---</v>
      </c>
      <c r="P1548" s="59" t="str">
        <f>IFERROR(VLOOKUP(O1548,IF($M$4="TEI0187_REV01",RAW_m_TEI0187_REV01!$AJ:$AK),2,0),"---")</f>
        <v>---</v>
      </c>
      <c r="Q1548" s="59" t="str">
        <f>IFERROR(VLOOKUP(L1548,IF($M$4="TEI0187_REV01",RAW_m_TEI0187_REV01!$AD:$AF),3,0),"---")</f>
        <v>---</v>
      </c>
      <c r="R1548" s="59" t="str">
        <f>IFERROR(VLOOKUP(O1548,IF($M$4="TEI0187_REV01",RAW_m_TEI0187_REV01!$AE:$AG),3,0),"---")</f>
        <v>---</v>
      </c>
      <c r="S1548" s="59" t="str">
        <f t="shared" si="51"/>
        <v>---</v>
      </c>
    </row>
    <row r="1549" spans="2:19" ht="15" customHeight="1" x14ac:dyDescent="0.25">
      <c r="B1549" s="59">
        <f t="shared" si="52"/>
        <v>1544</v>
      </c>
      <c r="C1549" s="60">
        <f>IFERROR(IF($C$4="TEB0187_REV01",CALC_CONN_TEB0187_REV01!U1549,),"---")</f>
        <v>0</v>
      </c>
      <c r="D1549" s="59">
        <f>IFERROR(IF($C$4="TEB0187_REV01",CALC_CONN_TEB0187_REV01!D1549,),"---")</f>
        <v>0</v>
      </c>
      <c r="E1549" s="59">
        <f>IFERROR(IF($C$4="TEB0187_REV01",CALC_CONN_TEB0187_REV01!E1549,),"---")</f>
        <v>0</v>
      </c>
      <c r="F1549" s="59" t="str">
        <f>IFERROR(IF(VLOOKUP($D1549&amp;"-"&amp;$E1549,IF($C$4="TEB0187_REV01",CALC_CONN_TEB0187_REV01!$F:$I),4,0)="--","---",IF($C$4="TEB0187_REV01",CALC_CONN_TEB0187_REV01!$G1549&amp; " --&gt; " &amp;CALC_CONN_TEB0187_REV01!$I1549&amp; " --&gt; ")),"---")</f>
        <v>---</v>
      </c>
      <c r="G1549" s="59" t="str">
        <f>IFERROR(IF(VLOOKUP($D1549&amp;"-"&amp;$E1549,IF($C$4="TEB0187_REV01",CALC_CONN_TEB0187_REV01!$F:$H),3,0)="--",VLOOKUP($D1549&amp;"-"&amp;$E1549,IF($C$4="TEB0187_REV01",CALC_CONN_TEB0187_REV01!$F:$H),2,0),VLOOKUP($D1549&amp;"-"&amp;$E1549,IF($C$4="TEB0187_REV01",CALC_CONN_TEB0187_REV01!$F:$H),3,0)),"---")</f>
        <v>---</v>
      </c>
      <c r="H1549" s="59" t="str">
        <f>IFERROR(VLOOKUP(G1549,IF($C$4="TEB0187_REV01",CALC_CONN_TEB0187_REV01!$G:$T),14,0),"---")</f>
        <v>---</v>
      </c>
      <c r="I1549" s="59" t="str">
        <f>IFERROR(VLOOKUP($D1549&amp;"-"&amp;$E1549,IF($C$4="TEB0187_REV01",CALC_CONN_TEB0187_REV01!$F:$K,"???"),6,0),"---")</f>
        <v>---</v>
      </c>
      <c r="J1549" s="61" t="str">
        <f>IFERROR(VLOOKUP($D1549&amp;"-"&amp;$E1549,IF($C$4="TEB0187_REV01",CALC_CONN_TEB0187_REV01!$F:$M,"???"),8,0),"---")</f>
        <v>---</v>
      </c>
      <c r="K1549" s="62" t="str">
        <f>IFERROR(VLOOKUP($D1549&amp;"-"&amp;$E1549,IF($C$4="TEB0187_REV01",CALC_CONN_TEB0187_REV01!$F:$N),9,0),"---")</f>
        <v>---</v>
      </c>
      <c r="L1549" s="59" t="str">
        <f>IFERROR(VLOOKUP(K1549,B2B!$H$3:$I$2000,2,0),"---")</f>
        <v>---</v>
      </c>
      <c r="M1549" s="59" t="str">
        <f>IFERROR(VLOOKUP(L1549,IF($M$4="TEI0187_REV01",RAW_m_TEI0187_REV01!$AD:$AH),5,0),"---")</f>
        <v>---</v>
      </c>
      <c r="N1549" s="59" t="str">
        <f>IFERROR(VLOOKUP(L1549,IF($M$4="TEI0187_REV01",RAW_m_TEI0187_REV01!$AE:$AJ),6,0),"---")</f>
        <v>---</v>
      </c>
      <c r="O1549" s="63" t="str">
        <f>IFERROR(VLOOKUP(L1549,IF($M$4="TEI0187_REV01",RAW_m_TEI0187_REV01!$AD:$AE),2,0),"---")</f>
        <v>---</v>
      </c>
      <c r="P1549" s="59" t="str">
        <f>IFERROR(VLOOKUP(O1549,IF($M$4="TEI0187_REV01",RAW_m_TEI0187_REV01!$AJ:$AK),2,0),"---")</f>
        <v>---</v>
      </c>
      <c r="Q1549" s="59" t="str">
        <f>IFERROR(VLOOKUP(L1549,IF($M$4="TEI0187_REV01",RAW_m_TEI0187_REV01!$AD:$AF),3,0),"---")</f>
        <v>---</v>
      </c>
      <c r="R1549" s="59" t="str">
        <f>IFERROR(VLOOKUP(O1549,IF($M$4="TEI0187_REV01",RAW_m_TEI0187_REV01!$AE:$AG),3,0),"---")</f>
        <v>---</v>
      </c>
      <c r="S1549" s="59" t="str">
        <f t="shared" si="51"/>
        <v>---</v>
      </c>
    </row>
    <row r="1550" spans="2:19" ht="15" customHeight="1" x14ac:dyDescent="0.25">
      <c r="B1550" s="59">
        <f t="shared" si="52"/>
        <v>1545</v>
      </c>
      <c r="C1550" s="60">
        <f>IFERROR(IF($C$4="TEB0187_REV01",CALC_CONN_TEB0187_REV01!U1550,),"---")</f>
        <v>0</v>
      </c>
      <c r="D1550" s="59">
        <f>IFERROR(IF($C$4="TEB0187_REV01",CALC_CONN_TEB0187_REV01!D1550,),"---")</f>
        <v>0</v>
      </c>
      <c r="E1550" s="59">
        <f>IFERROR(IF($C$4="TEB0187_REV01",CALC_CONN_TEB0187_REV01!E1550,),"---")</f>
        <v>0</v>
      </c>
      <c r="F1550" s="59" t="str">
        <f>IFERROR(IF(VLOOKUP($D1550&amp;"-"&amp;$E1550,IF($C$4="TEB0187_REV01",CALC_CONN_TEB0187_REV01!$F:$I),4,0)="--","---",IF($C$4="TEB0187_REV01",CALC_CONN_TEB0187_REV01!$G1550&amp; " --&gt; " &amp;CALC_CONN_TEB0187_REV01!$I1550&amp; " --&gt; ")),"---")</f>
        <v>---</v>
      </c>
      <c r="G1550" s="59" t="str">
        <f>IFERROR(IF(VLOOKUP($D1550&amp;"-"&amp;$E1550,IF($C$4="TEB0187_REV01",CALC_CONN_TEB0187_REV01!$F:$H),3,0)="--",VLOOKUP($D1550&amp;"-"&amp;$E1550,IF($C$4="TEB0187_REV01",CALC_CONN_TEB0187_REV01!$F:$H),2,0),VLOOKUP($D1550&amp;"-"&amp;$E1550,IF($C$4="TEB0187_REV01",CALC_CONN_TEB0187_REV01!$F:$H),3,0)),"---")</f>
        <v>---</v>
      </c>
      <c r="H1550" s="59" t="str">
        <f>IFERROR(VLOOKUP(G1550,IF($C$4="TEB0187_REV01",CALC_CONN_TEB0187_REV01!$G:$T),14,0),"---")</f>
        <v>---</v>
      </c>
      <c r="I1550" s="59" t="str">
        <f>IFERROR(VLOOKUP($D1550&amp;"-"&amp;$E1550,IF($C$4="TEB0187_REV01",CALC_CONN_TEB0187_REV01!$F:$K,"???"),6,0),"---")</f>
        <v>---</v>
      </c>
      <c r="J1550" s="61" t="str">
        <f>IFERROR(VLOOKUP($D1550&amp;"-"&amp;$E1550,IF($C$4="TEB0187_REV01",CALC_CONN_TEB0187_REV01!$F:$M,"???"),8,0),"---")</f>
        <v>---</v>
      </c>
      <c r="K1550" s="62" t="str">
        <f>IFERROR(VLOOKUP($D1550&amp;"-"&amp;$E1550,IF($C$4="TEB0187_REV01",CALC_CONN_TEB0187_REV01!$F:$N),9,0),"---")</f>
        <v>---</v>
      </c>
      <c r="L1550" s="59" t="str">
        <f>IFERROR(VLOOKUP(K1550,B2B!$H$3:$I$2000,2,0),"---")</f>
        <v>---</v>
      </c>
      <c r="M1550" s="59" t="str">
        <f>IFERROR(VLOOKUP(L1550,IF($M$4="TEI0187_REV01",RAW_m_TEI0187_REV01!$AD:$AH),5,0),"---")</f>
        <v>---</v>
      </c>
      <c r="N1550" s="59" t="str">
        <f>IFERROR(VLOOKUP(L1550,IF($M$4="TEI0187_REV01",RAW_m_TEI0187_REV01!$AE:$AJ),6,0),"---")</f>
        <v>---</v>
      </c>
      <c r="O1550" s="63" t="str">
        <f>IFERROR(VLOOKUP(L1550,IF($M$4="TEI0187_REV01",RAW_m_TEI0187_REV01!$AD:$AE),2,0),"---")</f>
        <v>---</v>
      </c>
      <c r="P1550" s="59" t="str">
        <f>IFERROR(VLOOKUP(O1550,IF($M$4="TEI0187_REV01",RAW_m_TEI0187_REV01!$AJ:$AK),2,0),"---")</f>
        <v>---</v>
      </c>
      <c r="Q1550" s="59" t="str">
        <f>IFERROR(VLOOKUP(L1550,IF($M$4="TEI0187_REV01",RAW_m_TEI0187_REV01!$AD:$AF),3,0),"---")</f>
        <v>---</v>
      </c>
      <c r="R1550" s="59" t="str">
        <f>IFERROR(VLOOKUP(O1550,IF($M$4="TEI0187_REV01",RAW_m_TEI0187_REV01!$AE:$AG),3,0),"---")</f>
        <v>---</v>
      </c>
      <c r="S1550" s="59" t="str">
        <f t="shared" si="51"/>
        <v>---</v>
      </c>
    </row>
    <row r="1551" spans="2:19" ht="15" customHeight="1" x14ac:dyDescent="0.25">
      <c r="B1551" s="59">
        <f t="shared" si="52"/>
        <v>1546</v>
      </c>
      <c r="C1551" s="60">
        <f>IFERROR(IF($C$4="TEB0187_REV01",CALC_CONN_TEB0187_REV01!U1551,),"---")</f>
        <v>0</v>
      </c>
      <c r="D1551" s="59">
        <f>IFERROR(IF($C$4="TEB0187_REV01",CALC_CONN_TEB0187_REV01!D1551,),"---")</f>
        <v>0</v>
      </c>
      <c r="E1551" s="59">
        <f>IFERROR(IF($C$4="TEB0187_REV01",CALC_CONN_TEB0187_REV01!E1551,),"---")</f>
        <v>0</v>
      </c>
      <c r="F1551" s="59" t="str">
        <f>IFERROR(IF(VLOOKUP($D1551&amp;"-"&amp;$E1551,IF($C$4="TEB0187_REV01",CALC_CONN_TEB0187_REV01!$F:$I),4,0)="--","---",IF($C$4="TEB0187_REV01",CALC_CONN_TEB0187_REV01!$G1551&amp; " --&gt; " &amp;CALC_CONN_TEB0187_REV01!$I1551&amp; " --&gt; ")),"---")</f>
        <v>---</v>
      </c>
      <c r="G1551" s="59" t="str">
        <f>IFERROR(IF(VLOOKUP($D1551&amp;"-"&amp;$E1551,IF($C$4="TEB0187_REV01",CALC_CONN_TEB0187_REV01!$F:$H),3,0)="--",VLOOKUP($D1551&amp;"-"&amp;$E1551,IF($C$4="TEB0187_REV01",CALC_CONN_TEB0187_REV01!$F:$H),2,0),VLOOKUP($D1551&amp;"-"&amp;$E1551,IF($C$4="TEB0187_REV01",CALC_CONN_TEB0187_REV01!$F:$H),3,0)),"---")</f>
        <v>---</v>
      </c>
      <c r="H1551" s="59" t="str">
        <f>IFERROR(VLOOKUP(G1551,IF($C$4="TEB0187_REV01",CALC_CONN_TEB0187_REV01!$G:$T),14,0),"---")</f>
        <v>---</v>
      </c>
      <c r="I1551" s="59" t="str">
        <f>IFERROR(VLOOKUP($D1551&amp;"-"&amp;$E1551,IF($C$4="TEB0187_REV01",CALC_CONN_TEB0187_REV01!$F:$K,"???"),6,0),"---")</f>
        <v>---</v>
      </c>
      <c r="J1551" s="61" t="str">
        <f>IFERROR(VLOOKUP($D1551&amp;"-"&amp;$E1551,IF($C$4="TEB0187_REV01",CALC_CONN_TEB0187_REV01!$F:$M,"???"),8,0),"---")</f>
        <v>---</v>
      </c>
      <c r="K1551" s="62" t="str">
        <f>IFERROR(VLOOKUP($D1551&amp;"-"&amp;$E1551,IF($C$4="TEB0187_REV01",CALC_CONN_TEB0187_REV01!$F:$N),9,0),"---")</f>
        <v>---</v>
      </c>
      <c r="L1551" s="59" t="str">
        <f>IFERROR(VLOOKUP(K1551,B2B!$H$3:$I$2000,2,0),"---")</f>
        <v>---</v>
      </c>
      <c r="M1551" s="59" t="str">
        <f>IFERROR(VLOOKUP(L1551,IF($M$4="TEI0187_REV01",RAW_m_TEI0187_REV01!$AD:$AH),5,0),"---")</f>
        <v>---</v>
      </c>
      <c r="N1551" s="59" t="str">
        <f>IFERROR(VLOOKUP(L1551,IF($M$4="TEI0187_REV01",RAW_m_TEI0187_REV01!$AE:$AJ),6,0),"---")</f>
        <v>---</v>
      </c>
      <c r="O1551" s="63" t="str">
        <f>IFERROR(VLOOKUP(L1551,IF($M$4="TEI0187_REV01",RAW_m_TEI0187_REV01!$AD:$AE),2,0),"---")</f>
        <v>---</v>
      </c>
      <c r="P1551" s="59" t="str">
        <f>IFERROR(VLOOKUP(O1551,IF($M$4="TEI0187_REV01",RAW_m_TEI0187_REV01!$AJ:$AK),2,0),"---")</f>
        <v>---</v>
      </c>
      <c r="Q1551" s="59" t="str">
        <f>IFERROR(VLOOKUP(L1551,IF($M$4="TEI0187_REV01",RAW_m_TEI0187_REV01!$AD:$AF),3,0),"---")</f>
        <v>---</v>
      </c>
      <c r="R1551" s="59" t="str">
        <f>IFERROR(VLOOKUP(O1551,IF($M$4="TEI0187_REV01",RAW_m_TEI0187_REV01!$AE:$AG),3,0),"---")</f>
        <v>---</v>
      </c>
      <c r="S1551" s="59" t="str">
        <f t="shared" si="51"/>
        <v>---</v>
      </c>
    </row>
    <row r="1552" spans="2:19" ht="15" customHeight="1" x14ac:dyDescent="0.25">
      <c r="B1552" s="59">
        <f t="shared" si="52"/>
        <v>1547</v>
      </c>
      <c r="C1552" s="60">
        <f>IFERROR(IF($C$4="TEB0187_REV01",CALC_CONN_TEB0187_REV01!U1552,),"---")</f>
        <v>0</v>
      </c>
      <c r="D1552" s="59">
        <f>IFERROR(IF($C$4="TEB0187_REV01",CALC_CONN_TEB0187_REV01!D1552,),"---")</f>
        <v>0</v>
      </c>
      <c r="E1552" s="59">
        <f>IFERROR(IF($C$4="TEB0187_REV01",CALC_CONN_TEB0187_REV01!E1552,),"---")</f>
        <v>0</v>
      </c>
      <c r="F1552" s="59" t="str">
        <f>IFERROR(IF(VLOOKUP($D1552&amp;"-"&amp;$E1552,IF($C$4="TEB0187_REV01",CALC_CONN_TEB0187_REV01!$F:$I),4,0)="--","---",IF($C$4="TEB0187_REV01",CALC_CONN_TEB0187_REV01!$G1552&amp; " --&gt; " &amp;CALC_CONN_TEB0187_REV01!$I1552&amp; " --&gt; ")),"---")</f>
        <v>---</v>
      </c>
      <c r="G1552" s="59" t="str">
        <f>IFERROR(IF(VLOOKUP($D1552&amp;"-"&amp;$E1552,IF($C$4="TEB0187_REV01",CALC_CONN_TEB0187_REV01!$F:$H),3,0)="--",VLOOKUP($D1552&amp;"-"&amp;$E1552,IF($C$4="TEB0187_REV01",CALC_CONN_TEB0187_REV01!$F:$H),2,0),VLOOKUP($D1552&amp;"-"&amp;$E1552,IF($C$4="TEB0187_REV01",CALC_CONN_TEB0187_REV01!$F:$H),3,0)),"---")</f>
        <v>---</v>
      </c>
      <c r="H1552" s="59" t="str">
        <f>IFERROR(VLOOKUP(G1552,IF($C$4="TEB0187_REV01",CALC_CONN_TEB0187_REV01!$G:$T),14,0),"---")</f>
        <v>---</v>
      </c>
      <c r="I1552" s="59" t="str">
        <f>IFERROR(VLOOKUP($D1552&amp;"-"&amp;$E1552,IF($C$4="TEB0187_REV01",CALC_CONN_TEB0187_REV01!$F:$K,"???"),6,0),"---")</f>
        <v>---</v>
      </c>
      <c r="J1552" s="61" t="str">
        <f>IFERROR(VLOOKUP($D1552&amp;"-"&amp;$E1552,IF($C$4="TEB0187_REV01",CALC_CONN_TEB0187_REV01!$F:$M,"???"),8,0),"---")</f>
        <v>---</v>
      </c>
      <c r="K1552" s="62" t="str">
        <f>IFERROR(VLOOKUP($D1552&amp;"-"&amp;$E1552,IF($C$4="TEB0187_REV01",CALC_CONN_TEB0187_REV01!$F:$N),9,0),"---")</f>
        <v>---</v>
      </c>
      <c r="L1552" s="59" t="str">
        <f>IFERROR(VLOOKUP(K1552,B2B!$H$3:$I$2000,2,0),"---")</f>
        <v>---</v>
      </c>
      <c r="M1552" s="59" t="str">
        <f>IFERROR(VLOOKUP(L1552,IF($M$4="TEI0187_REV01",RAW_m_TEI0187_REV01!$AD:$AH),5,0),"---")</f>
        <v>---</v>
      </c>
      <c r="N1552" s="59" t="str">
        <f>IFERROR(VLOOKUP(L1552,IF($M$4="TEI0187_REV01",RAW_m_TEI0187_REV01!$AE:$AJ),6,0),"---")</f>
        <v>---</v>
      </c>
      <c r="O1552" s="63" t="str">
        <f>IFERROR(VLOOKUP(L1552,IF($M$4="TEI0187_REV01",RAW_m_TEI0187_REV01!$AD:$AE),2,0),"---")</f>
        <v>---</v>
      </c>
      <c r="P1552" s="59" t="str">
        <f>IFERROR(VLOOKUP(O1552,IF($M$4="TEI0187_REV01",RAW_m_TEI0187_REV01!$AJ:$AK),2,0),"---")</f>
        <v>---</v>
      </c>
      <c r="Q1552" s="59" t="str">
        <f>IFERROR(VLOOKUP(L1552,IF($M$4="TEI0187_REV01",RAW_m_TEI0187_REV01!$AD:$AF),3,0),"---")</f>
        <v>---</v>
      </c>
      <c r="R1552" s="59" t="str">
        <f>IFERROR(VLOOKUP(O1552,IF($M$4="TEI0187_REV01",RAW_m_TEI0187_REV01!$AE:$AG),3,0),"---")</f>
        <v>---</v>
      </c>
      <c r="S1552" s="59" t="str">
        <f t="shared" si="51"/>
        <v>---</v>
      </c>
    </row>
    <row r="1553" spans="2:19" ht="15" customHeight="1" x14ac:dyDescent="0.25">
      <c r="B1553" s="59">
        <f t="shared" si="52"/>
        <v>1548</v>
      </c>
      <c r="C1553" s="60">
        <f>IFERROR(IF($C$4="TEB0187_REV01",CALC_CONN_TEB0187_REV01!U1553,),"---")</f>
        <v>0</v>
      </c>
      <c r="D1553" s="59">
        <f>IFERROR(IF($C$4="TEB0187_REV01",CALC_CONN_TEB0187_REV01!D1553,),"---")</f>
        <v>0</v>
      </c>
      <c r="E1553" s="59">
        <f>IFERROR(IF($C$4="TEB0187_REV01",CALC_CONN_TEB0187_REV01!E1553,),"---")</f>
        <v>0</v>
      </c>
      <c r="F1553" s="59" t="str">
        <f>IFERROR(IF(VLOOKUP($D1553&amp;"-"&amp;$E1553,IF($C$4="TEB0187_REV01",CALC_CONN_TEB0187_REV01!$F:$I),4,0)="--","---",IF($C$4="TEB0187_REV01",CALC_CONN_TEB0187_REV01!$G1553&amp; " --&gt; " &amp;CALC_CONN_TEB0187_REV01!$I1553&amp; " --&gt; ")),"---")</f>
        <v>---</v>
      </c>
      <c r="G1553" s="59" t="str">
        <f>IFERROR(IF(VLOOKUP($D1553&amp;"-"&amp;$E1553,IF($C$4="TEB0187_REV01",CALC_CONN_TEB0187_REV01!$F:$H),3,0)="--",VLOOKUP($D1553&amp;"-"&amp;$E1553,IF($C$4="TEB0187_REV01",CALC_CONN_TEB0187_REV01!$F:$H),2,0),VLOOKUP($D1553&amp;"-"&amp;$E1553,IF($C$4="TEB0187_REV01",CALC_CONN_TEB0187_REV01!$F:$H),3,0)),"---")</f>
        <v>---</v>
      </c>
      <c r="H1553" s="59" t="str">
        <f>IFERROR(VLOOKUP(G1553,IF($C$4="TEB0187_REV01",CALC_CONN_TEB0187_REV01!$G:$T),14,0),"---")</f>
        <v>---</v>
      </c>
      <c r="I1553" s="59" t="str">
        <f>IFERROR(VLOOKUP($D1553&amp;"-"&amp;$E1553,IF($C$4="TEB0187_REV01",CALC_CONN_TEB0187_REV01!$F:$K,"???"),6,0),"---")</f>
        <v>---</v>
      </c>
      <c r="J1553" s="61" t="str">
        <f>IFERROR(VLOOKUP($D1553&amp;"-"&amp;$E1553,IF($C$4="TEB0187_REV01",CALC_CONN_TEB0187_REV01!$F:$M,"???"),8,0),"---")</f>
        <v>---</v>
      </c>
      <c r="K1553" s="62" t="str">
        <f>IFERROR(VLOOKUP($D1553&amp;"-"&amp;$E1553,IF($C$4="TEB0187_REV01",CALC_CONN_TEB0187_REV01!$F:$N),9,0),"---")</f>
        <v>---</v>
      </c>
      <c r="L1553" s="59" t="str">
        <f>IFERROR(VLOOKUP(K1553,B2B!$H$3:$I$2000,2,0),"---")</f>
        <v>---</v>
      </c>
      <c r="M1553" s="59" t="str">
        <f>IFERROR(VLOOKUP(L1553,IF($M$4="TEI0187_REV01",RAW_m_TEI0187_REV01!$AD:$AH),5,0),"---")</f>
        <v>---</v>
      </c>
      <c r="N1553" s="59" t="str">
        <f>IFERROR(VLOOKUP(L1553,IF($M$4="TEI0187_REV01",RAW_m_TEI0187_REV01!$AE:$AJ),6,0),"---")</f>
        <v>---</v>
      </c>
      <c r="O1553" s="63" t="str">
        <f>IFERROR(VLOOKUP(L1553,IF($M$4="TEI0187_REV01",RAW_m_TEI0187_REV01!$AD:$AE),2,0),"---")</f>
        <v>---</v>
      </c>
      <c r="P1553" s="59" t="str">
        <f>IFERROR(VLOOKUP(O1553,IF($M$4="TEI0187_REV01",RAW_m_TEI0187_REV01!$AJ:$AK),2,0),"---")</f>
        <v>---</v>
      </c>
      <c r="Q1553" s="59" t="str">
        <f>IFERROR(VLOOKUP(L1553,IF($M$4="TEI0187_REV01",RAW_m_TEI0187_REV01!$AD:$AF),3,0),"---")</f>
        <v>---</v>
      </c>
      <c r="R1553" s="59" t="str">
        <f>IFERROR(VLOOKUP(O1553,IF($M$4="TEI0187_REV01",RAW_m_TEI0187_REV01!$AE:$AG),3,0),"---")</f>
        <v>---</v>
      </c>
      <c r="S1553" s="59" t="str">
        <f t="shared" si="51"/>
        <v>---</v>
      </c>
    </row>
    <row r="1554" spans="2:19" ht="15" customHeight="1" x14ac:dyDescent="0.25">
      <c r="B1554" s="59">
        <f t="shared" si="52"/>
        <v>1549</v>
      </c>
      <c r="C1554" s="60">
        <f>IFERROR(IF($C$4="TEB0187_REV01",CALC_CONN_TEB0187_REV01!U1554,),"---")</f>
        <v>0</v>
      </c>
      <c r="D1554" s="59">
        <f>IFERROR(IF($C$4="TEB0187_REV01",CALC_CONN_TEB0187_REV01!D1554,),"---")</f>
        <v>0</v>
      </c>
      <c r="E1554" s="59">
        <f>IFERROR(IF($C$4="TEB0187_REV01",CALC_CONN_TEB0187_REV01!E1554,),"---")</f>
        <v>0</v>
      </c>
      <c r="F1554" s="59" t="str">
        <f>IFERROR(IF(VLOOKUP($D1554&amp;"-"&amp;$E1554,IF($C$4="TEB0187_REV01",CALC_CONN_TEB0187_REV01!$F:$I),4,0)="--","---",IF($C$4="TEB0187_REV01",CALC_CONN_TEB0187_REV01!$G1554&amp; " --&gt; " &amp;CALC_CONN_TEB0187_REV01!$I1554&amp; " --&gt; ")),"---")</f>
        <v>---</v>
      </c>
      <c r="G1554" s="59" t="str">
        <f>IFERROR(IF(VLOOKUP($D1554&amp;"-"&amp;$E1554,IF($C$4="TEB0187_REV01",CALC_CONN_TEB0187_REV01!$F:$H),3,0)="--",VLOOKUP($D1554&amp;"-"&amp;$E1554,IF($C$4="TEB0187_REV01",CALC_CONN_TEB0187_REV01!$F:$H),2,0),VLOOKUP($D1554&amp;"-"&amp;$E1554,IF($C$4="TEB0187_REV01",CALC_CONN_TEB0187_REV01!$F:$H),3,0)),"---")</f>
        <v>---</v>
      </c>
      <c r="H1554" s="59" t="str">
        <f>IFERROR(VLOOKUP(G1554,IF($C$4="TEB0187_REV01",CALC_CONN_TEB0187_REV01!$G:$T),14,0),"---")</f>
        <v>---</v>
      </c>
      <c r="I1554" s="59" t="str">
        <f>IFERROR(VLOOKUP($D1554&amp;"-"&amp;$E1554,IF($C$4="TEB0187_REV01",CALC_CONN_TEB0187_REV01!$F:$K,"???"),6,0),"---")</f>
        <v>---</v>
      </c>
      <c r="J1554" s="61" t="str">
        <f>IFERROR(VLOOKUP($D1554&amp;"-"&amp;$E1554,IF($C$4="TEB0187_REV01",CALC_CONN_TEB0187_REV01!$F:$M,"???"),8,0),"---")</f>
        <v>---</v>
      </c>
      <c r="K1554" s="62" t="str">
        <f>IFERROR(VLOOKUP($D1554&amp;"-"&amp;$E1554,IF($C$4="TEB0187_REV01",CALC_CONN_TEB0187_REV01!$F:$N),9,0),"---")</f>
        <v>---</v>
      </c>
      <c r="L1554" s="59" t="str">
        <f>IFERROR(VLOOKUP(K1554,B2B!$H$3:$I$2000,2,0),"---")</f>
        <v>---</v>
      </c>
      <c r="M1554" s="59" t="str">
        <f>IFERROR(VLOOKUP(L1554,IF($M$4="TEI0187_REV01",RAW_m_TEI0187_REV01!$AD:$AH),5,0),"---")</f>
        <v>---</v>
      </c>
      <c r="N1554" s="59" t="str">
        <f>IFERROR(VLOOKUP(L1554,IF($M$4="TEI0187_REV01",RAW_m_TEI0187_REV01!$AE:$AJ),6,0),"---")</f>
        <v>---</v>
      </c>
      <c r="O1554" s="63" t="str">
        <f>IFERROR(VLOOKUP(L1554,IF($M$4="TEI0187_REV01",RAW_m_TEI0187_REV01!$AD:$AE),2,0),"---")</f>
        <v>---</v>
      </c>
      <c r="P1554" s="59" t="str">
        <f>IFERROR(VLOOKUP(O1554,IF($M$4="TEI0187_REV01",RAW_m_TEI0187_REV01!$AJ:$AK),2,0),"---")</f>
        <v>---</v>
      </c>
      <c r="Q1554" s="59" t="str">
        <f>IFERROR(VLOOKUP(L1554,IF($M$4="TEI0187_REV01",RAW_m_TEI0187_REV01!$AD:$AF),3,0),"---")</f>
        <v>---</v>
      </c>
      <c r="R1554" s="59" t="str">
        <f>IFERROR(VLOOKUP(O1554,IF($M$4="TEI0187_REV01",RAW_m_TEI0187_REV01!$AE:$AG),3,0),"---")</f>
        <v>---</v>
      </c>
      <c r="S1554" s="59" t="str">
        <f t="shared" si="51"/>
        <v>---</v>
      </c>
    </row>
    <row r="1555" spans="2:19" ht="15" customHeight="1" x14ac:dyDescent="0.25">
      <c r="B1555" s="59">
        <f t="shared" si="52"/>
        <v>1550</v>
      </c>
      <c r="C1555" s="60">
        <f>IFERROR(IF($C$4="TEB0187_REV01",CALC_CONN_TEB0187_REV01!U1555,),"---")</f>
        <v>0</v>
      </c>
      <c r="D1555" s="59">
        <f>IFERROR(IF($C$4="TEB0187_REV01",CALC_CONN_TEB0187_REV01!D1555,),"---")</f>
        <v>0</v>
      </c>
      <c r="E1555" s="59">
        <f>IFERROR(IF($C$4="TEB0187_REV01",CALC_CONN_TEB0187_REV01!E1555,),"---")</f>
        <v>0</v>
      </c>
      <c r="F1555" s="59" t="str">
        <f>IFERROR(IF(VLOOKUP($D1555&amp;"-"&amp;$E1555,IF($C$4="TEB0187_REV01",CALC_CONN_TEB0187_REV01!$F:$I),4,0)="--","---",IF($C$4="TEB0187_REV01",CALC_CONN_TEB0187_REV01!$G1555&amp; " --&gt; " &amp;CALC_CONN_TEB0187_REV01!$I1555&amp; " --&gt; ")),"---")</f>
        <v>---</v>
      </c>
      <c r="G1555" s="59" t="str">
        <f>IFERROR(IF(VLOOKUP($D1555&amp;"-"&amp;$E1555,IF($C$4="TEB0187_REV01",CALC_CONN_TEB0187_REV01!$F:$H),3,0)="--",VLOOKUP($D1555&amp;"-"&amp;$E1555,IF($C$4="TEB0187_REV01",CALC_CONN_TEB0187_REV01!$F:$H),2,0),VLOOKUP($D1555&amp;"-"&amp;$E1555,IF($C$4="TEB0187_REV01",CALC_CONN_TEB0187_REV01!$F:$H),3,0)),"---")</f>
        <v>---</v>
      </c>
      <c r="H1555" s="59" t="str">
        <f>IFERROR(VLOOKUP(G1555,IF($C$4="TEB0187_REV01",CALC_CONN_TEB0187_REV01!$G:$T),14,0),"---")</f>
        <v>---</v>
      </c>
      <c r="I1555" s="59" t="str">
        <f>IFERROR(VLOOKUP($D1555&amp;"-"&amp;$E1555,IF($C$4="TEB0187_REV01",CALC_CONN_TEB0187_REV01!$F:$K,"???"),6,0),"---")</f>
        <v>---</v>
      </c>
      <c r="J1555" s="61" t="str">
        <f>IFERROR(VLOOKUP($D1555&amp;"-"&amp;$E1555,IF($C$4="TEB0187_REV01",CALC_CONN_TEB0187_REV01!$F:$M,"???"),8,0),"---")</f>
        <v>---</v>
      </c>
      <c r="K1555" s="62" t="str">
        <f>IFERROR(VLOOKUP($D1555&amp;"-"&amp;$E1555,IF($C$4="TEB0187_REV01",CALC_CONN_TEB0187_REV01!$F:$N),9,0),"---")</f>
        <v>---</v>
      </c>
      <c r="L1555" s="59" t="str">
        <f>IFERROR(VLOOKUP(K1555,B2B!$H$3:$I$2000,2,0),"---")</f>
        <v>---</v>
      </c>
      <c r="M1555" s="59" t="str">
        <f>IFERROR(VLOOKUP(L1555,IF($M$4="TEI0187_REV01",RAW_m_TEI0187_REV01!$AD:$AH),5,0),"---")</f>
        <v>---</v>
      </c>
      <c r="N1555" s="59" t="str">
        <f>IFERROR(VLOOKUP(L1555,IF($M$4="TEI0187_REV01",RAW_m_TEI0187_REV01!$AE:$AJ),6,0),"---")</f>
        <v>---</v>
      </c>
      <c r="O1555" s="63" t="str">
        <f>IFERROR(VLOOKUP(L1555,IF($M$4="TEI0187_REV01",RAW_m_TEI0187_REV01!$AD:$AE),2,0),"---")</f>
        <v>---</v>
      </c>
      <c r="P1555" s="59" t="str">
        <f>IFERROR(VLOOKUP(O1555,IF($M$4="TEI0187_REV01",RAW_m_TEI0187_REV01!$AJ:$AK),2,0),"---")</f>
        <v>---</v>
      </c>
      <c r="Q1555" s="59" t="str">
        <f>IFERROR(VLOOKUP(L1555,IF($M$4="TEI0187_REV01",RAW_m_TEI0187_REV01!$AD:$AF),3,0),"---")</f>
        <v>---</v>
      </c>
      <c r="R1555" s="59" t="str">
        <f>IFERROR(VLOOKUP(O1555,IF($M$4="TEI0187_REV01",RAW_m_TEI0187_REV01!$AE:$AG),3,0),"---")</f>
        <v>---</v>
      </c>
      <c r="S1555" s="59" t="str">
        <f t="shared" si="51"/>
        <v>---</v>
      </c>
    </row>
    <row r="1556" spans="2:19" ht="15" customHeight="1" x14ac:dyDescent="0.25">
      <c r="B1556" s="59">
        <f t="shared" si="52"/>
        <v>1551</v>
      </c>
      <c r="C1556" s="60">
        <f>IFERROR(IF($C$4="TEB0187_REV01",CALC_CONN_TEB0187_REV01!U1556,),"---")</f>
        <v>0</v>
      </c>
      <c r="D1556" s="59">
        <f>IFERROR(IF($C$4="TEB0187_REV01",CALC_CONN_TEB0187_REV01!D1556,),"---")</f>
        <v>0</v>
      </c>
      <c r="E1556" s="59">
        <f>IFERROR(IF($C$4="TEB0187_REV01",CALC_CONN_TEB0187_REV01!E1556,),"---")</f>
        <v>0</v>
      </c>
      <c r="F1556" s="59" t="str">
        <f>IFERROR(IF(VLOOKUP($D1556&amp;"-"&amp;$E1556,IF($C$4="TEB0187_REV01",CALC_CONN_TEB0187_REV01!$F:$I),4,0)="--","---",IF($C$4="TEB0187_REV01",CALC_CONN_TEB0187_REV01!$G1556&amp; " --&gt; " &amp;CALC_CONN_TEB0187_REV01!$I1556&amp; " --&gt; ")),"---")</f>
        <v>---</v>
      </c>
      <c r="G1556" s="59" t="str">
        <f>IFERROR(IF(VLOOKUP($D1556&amp;"-"&amp;$E1556,IF($C$4="TEB0187_REV01",CALC_CONN_TEB0187_REV01!$F:$H),3,0)="--",VLOOKUP($D1556&amp;"-"&amp;$E1556,IF($C$4="TEB0187_REV01",CALC_CONN_TEB0187_REV01!$F:$H),2,0),VLOOKUP($D1556&amp;"-"&amp;$E1556,IF($C$4="TEB0187_REV01",CALC_CONN_TEB0187_REV01!$F:$H),3,0)),"---")</f>
        <v>---</v>
      </c>
      <c r="H1556" s="59" t="str">
        <f>IFERROR(VLOOKUP(G1556,IF($C$4="TEB0187_REV01",CALC_CONN_TEB0187_REV01!$G:$T),14,0),"---")</f>
        <v>---</v>
      </c>
      <c r="I1556" s="59" t="str">
        <f>IFERROR(VLOOKUP($D1556&amp;"-"&amp;$E1556,IF($C$4="TEB0187_REV01",CALC_CONN_TEB0187_REV01!$F:$K,"???"),6,0),"---")</f>
        <v>---</v>
      </c>
      <c r="J1556" s="61" t="str">
        <f>IFERROR(VLOOKUP($D1556&amp;"-"&amp;$E1556,IF($C$4="TEB0187_REV01",CALC_CONN_TEB0187_REV01!$F:$M,"???"),8,0),"---")</f>
        <v>---</v>
      </c>
      <c r="K1556" s="62" t="str">
        <f>IFERROR(VLOOKUP($D1556&amp;"-"&amp;$E1556,IF($C$4="TEB0187_REV01",CALC_CONN_TEB0187_REV01!$F:$N),9,0),"---")</f>
        <v>---</v>
      </c>
      <c r="L1556" s="59" t="str">
        <f>IFERROR(VLOOKUP(K1556,B2B!$H$3:$I$2000,2,0),"---")</f>
        <v>---</v>
      </c>
      <c r="M1556" s="59" t="str">
        <f>IFERROR(VLOOKUP(L1556,IF($M$4="TEI0187_REV01",RAW_m_TEI0187_REV01!$AD:$AH),5,0),"---")</f>
        <v>---</v>
      </c>
      <c r="N1556" s="59" t="str">
        <f>IFERROR(VLOOKUP(L1556,IF($M$4="TEI0187_REV01",RAW_m_TEI0187_REV01!$AE:$AJ),6,0),"---")</f>
        <v>---</v>
      </c>
      <c r="O1556" s="63" t="str">
        <f>IFERROR(VLOOKUP(L1556,IF($M$4="TEI0187_REV01",RAW_m_TEI0187_REV01!$AD:$AE),2,0),"---")</f>
        <v>---</v>
      </c>
      <c r="P1556" s="59" t="str">
        <f>IFERROR(VLOOKUP(O1556,IF($M$4="TEI0187_REV01",RAW_m_TEI0187_REV01!$AJ:$AK),2,0),"---")</f>
        <v>---</v>
      </c>
      <c r="Q1556" s="59" t="str">
        <f>IFERROR(VLOOKUP(L1556,IF($M$4="TEI0187_REV01",RAW_m_TEI0187_REV01!$AD:$AF),3,0),"---")</f>
        <v>---</v>
      </c>
      <c r="R1556" s="59" t="str">
        <f>IFERROR(VLOOKUP(O1556,IF($M$4="TEI0187_REV01",RAW_m_TEI0187_REV01!$AE:$AG),3,0),"---")</f>
        <v>---</v>
      </c>
      <c r="S1556" s="59" t="str">
        <f t="shared" si="51"/>
        <v>---</v>
      </c>
    </row>
    <row r="1557" spans="2:19" ht="15" customHeight="1" x14ac:dyDescent="0.25">
      <c r="B1557" s="59">
        <f t="shared" si="52"/>
        <v>1552</v>
      </c>
      <c r="C1557" s="60">
        <f>IFERROR(IF($C$4="TEB0187_REV01",CALC_CONN_TEB0187_REV01!U1557,),"---")</f>
        <v>0</v>
      </c>
      <c r="D1557" s="59">
        <f>IFERROR(IF($C$4="TEB0187_REV01",CALC_CONN_TEB0187_REV01!D1557,),"---")</f>
        <v>0</v>
      </c>
      <c r="E1557" s="59">
        <f>IFERROR(IF($C$4="TEB0187_REV01",CALC_CONN_TEB0187_REV01!E1557,),"---")</f>
        <v>0</v>
      </c>
      <c r="F1557" s="59" t="str">
        <f>IFERROR(IF(VLOOKUP($D1557&amp;"-"&amp;$E1557,IF($C$4="TEB0187_REV01",CALC_CONN_TEB0187_REV01!$F:$I),4,0)="--","---",IF($C$4="TEB0187_REV01",CALC_CONN_TEB0187_REV01!$G1557&amp; " --&gt; " &amp;CALC_CONN_TEB0187_REV01!$I1557&amp; " --&gt; ")),"---")</f>
        <v>---</v>
      </c>
      <c r="G1557" s="59" t="str">
        <f>IFERROR(IF(VLOOKUP($D1557&amp;"-"&amp;$E1557,IF($C$4="TEB0187_REV01",CALC_CONN_TEB0187_REV01!$F:$H),3,0)="--",VLOOKUP($D1557&amp;"-"&amp;$E1557,IF($C$4="TEB0187_REV01",CALC_CONN_TEB0187_REV01!$F:$H),2,0),VLOOKUP($D1557&amp;"-"&amp;$E1557,IF($C$4="TEB0187_REV01",CALC_CONN_TEB0187_REV01!$F:$H),3,0)),"---")</f>
        <v>---</v>
      </c>
      <c r="H1557" s="59" t="str">
        <f>IFERROR(VLOOKUP(G1557,IF($C$4="TEB0187_REV01",CALC_CONN_TEB0187_REV01!$G:$T),14,0),"---")</f>
        <v>---</v>
      </c>
      <c r="I1557" s="59" t="str">
        <f>IFERROR(VLOOKUP($D1557&amp;"-"&amp;$E1557,IF($C$4="TEB0187_REV01",CALC_CONN_TEB0187_REV01!$F:$K,"???"),6,0),"---")</f>
        <v>---</v>
      </c>
      <c r="J1557" s="61" t="str">
        <f>IFERROR(VLOOKUP($D1557&amp;"-"&amp;$E1557,IF($C$4="TEB0187_REV01",CALC_CONN_TEB0187_REV01!$F:$M,"???"),8,0),"---")</f>
        <v>---</v>
      </c>
      <c r="K1557" s="62" t="str">
        <f>IFERROR(VLOOKUP($D1557&amp;"-"&amp;$E1557,IF($C$4="TEB0187_REV01",CALC_CONN_TEB0187_REV01!$F:$N),9,0),"---")</f>
        <v>---</v>
      </c>
      <c r="L1557" s="59" t="str">
        <f>IFERROR(VLOOKUP(K1557,B2B!$H$3:$I$2000,2,0),"---")</f>
        <v>---</v>
      </c>
      <c r="M1557" s="59" t="str">
        <f>IFERROR(VLOOKUP(L1557,IF($M$4="TEI0187_REV01",RAW_m_TEI0187_REV01!$AD:$AH),5,0),"---")</f>
        <v>---</v>
      </c>
      <c r="N1557" s="59" t="str">
        <f>IFERROR(VLOOKUP(L1557,IF($M$4="TEI0187_REV01",RAW_m_TEI0187_REV01!$AE:$AJ),6,0),"---")</f>
        <v>---</v>
      </c>
      <c r="O1557" s="63" t="str">
        <f>IFERROR(VLOOKUP(L1557,IF($M$4="TEI0187_REV01",RAW_m_TEI0187_REV01!$AD:$AE),2,0),"---")</f>
        <v>---</v>
      </c>
      <c r="P1557" s="59" t="str">
        <f>IFERROR(VLOOKUP(O1557,IF($M$4="TEI0187_REV01",RAW_m_TEI0187_REV01!$AJ:$AK),2,0),"---")</f>
        <v>---</v>
      </c>
      <c r="Q1557" s="59" t="str">
        <f>IFERROR(VLOOKUP(L1557,IF($M$4="TEI0187_REV01",RAW_m_TEI0187_REV01!$AD:$AF),3,0),"---")</f>
        <v>---</v>
      </c>
      <c r="R1557" s="59" t="str">
        <f>IFERROR(VLOOKUP(O1557,IF($M$4="TEI0187_REV01",RAW_m_TEI0187_REV01!$AE:$AG),3,0),"---")</f>
        <v>---</v>
      </c>
      <c r="S1557" s="59" t="str">
        <f t="shared" si="51"/>
        <v>---</v>
      </c>
    </row>
    <row r="1558" spans="2:19" ht="15" customHeight="1" x14ac:dyDescent="0.25">
      <c r="B1558" s="59">
        <f t="shared" si="52"/>
        <v>1553</v>
      </c>
      <c r="C1558" s="60">
        <f>IFERROR(IF($C$4="TEB0187_REV01",CALC_CONN_TEB0187_REV01!U1558,),"---")</f>
        <v>0</v>
      </c>
      <c r="D1558" s="59">
        <f>IFERROR(IF($C$4="TEB0187_REV01",CALC_CONN_TEB0187_REV01!D1558,),"---")</f>
        <v>0</v>
      </c>
      <c r="E1558" s="59">
        <f>IFERROR(IF($C$4="TEB0187_REV01",CALC_CONN_TEB0187_REV01!E1558,),"---")</f>
        <v>0</v>
      </c>
      <c r="F1558" s="59" t="str">
        <f>IFERROR(IF(VLOOKUP($D1558&amp;"-"&amp;$E1558,IF($C$4="TEB0187_REV01",CALC_CONN_TEB0187_REV01!$F:$I),4,0)="--","---",IF($C$4="TEB0187_REV01",CALC_CONN_TEB0187_REV01!$G1558&amp; " --&gt; " &amp;CALC_CONN_TEB0187_REV01!$I1558&amp; " --&gt; ")),"---")</f>
        <v>---</v>
      </c>
      <c r="G1558" s="59" t="str">
        <f>IFERROR(IF(VLOOKUP($D1558&amp;"-"&amp;$E1558,IF($C$4="TEB0187_REV01",CALC_CONN_TEB0187_REV01!$F:$H),3,0)="--",VLOOKUP($D1558&amp;"-"&amp;$E1558,IF($C$4="TEB0187_REV01",CALC_CONN_TEB0187_REV01!$F:$H),2,0),VLOOKUP($D1558&amp;"-"&amp;$E1558,IF($C$4="TEB0187_REV01",CALC_CONN_TEB0187_REV01!$F:$H),3,0)),"---")</f>
        <v>---</v>
      </c>
      <c r="H1558" s="59" t="str">
        <f>IFERROR(VLOOKUP(G1558,IF($C$4="TEB0187_REV01",CALC_CONN_TEB0187_REV01!$G:$T),14,0),"---")</f>
        <v>---</v>
      </c>
      <c r="I1558" s="59" t="str">
        <f>IFERROR(VLOOKUP($D1558&amp;"-"&amp;$E1558,IF($C$4="TEB0187_REV01",CALC_CONN_TEB0187_REV01!$F:$K,"???"),6,0),"---")</f>
        <v>---</v>
      </c>
      <c r="J1558" s="61" t="str">
        <f>IFERROR(VLOOKUP($D1558&amp;"-"&amp;$E1558,IF($C$4="TEB0187_REV01",CALC_CONN_TEB0187_REV01!$F:$M,"???"),8,0),"---")</f>
        <v>---</v>
      </c>
      <c r="K1558" s="62" t="str">
        <f>IFERROR(VLOOKUP($D1558&amp;"-"&amp;$E1558,IF($C$4="TEB0187_REV01",CALC_CONN_TEB0187_REV01!$F:$N),9,0),"---")</f>
        <v>---</v>
      </c>
      <c r="L1558" s="59" t="str">
        <f>IFERROR(VLOOKUP(K1558,B2B!$H$3:$I$2000,2,0),"---")</f>
        <v>---</v>
      </c>
      <c r="M1558" s="59" t="str">
        <f>IFERROR(VLOOKUP(L1558,IF($M$4="TEI0187_REV01",RAW_m_TEI0187_REV01!$AD:$AH),5,0),"---")</f>
        <v>---</v>
      </c>
      <c r="N1558" s="59" t="str">
        <f>IFERROR(VLOOKUP(L1558,IF($M$4="TEI0187_REV01",RAW_m_TEI0187_REV01!$AE:$AJ),6,0),"---")</f>
        <v>---</v>
      </c>
      <c r="O1558" s="63" t="str">
        <f>IFERROR(VLOOKUP(L1558,IF($M$4="TEI0187_REV01",RAW_m_TEI0187_REV01!$AD:$AE),2,0),"---")</f>
        <v>---</v>
      </c>
      <c r="P1558" s="59" t="str">
        <f>IFERROR(VLOOKUP(O1558,IF($M$4="TEI0187_REV01",RAW_m_TEI0187_REV01!$AJ:$AK),2,0),"---")</f>
        <v>---</v>
      </c>
      <c r="Q1558" s="59" t="str">
        <f>IFERROR(VLOOKUP(L1558,IF($M$4="TEI0187_REV01",RAW_m_TEI0187_REV01!$AD:$AF),3,0),"---")</f>
        <v>---</v>
      </c>
      <c r="R1558" s="59" t="str">
        <f>IFERROR(VLOOKUP(O1558,IF($M$4="TEI0187_REV01",RAW_m_TEI0187_REV01!$AE:$AG),3,0),"---")</f>
        <v>---</v>
      </c>
      <c r="S1558" s="59" t="str">
        <f t="shared" si="51"/>
        <v>---</v>
      </c>
    </row>
    <row r="1559" spans="2:19" ht="15" customHeight="1" x14ac:dyDescent="0.25">
      <c r="B1559" s="59">
        <f t="shared" si="52"/>
        <v>1554</v>
      </c>
      <c r="C1559" s="60">
        <f>IFERROR(IF($C$4="TEB0187_REV01",CALC_CONN_TEB0187_REV01!U1559,),"---")</f>
        <v>0</v>
      </c>
      <c r="D1559" s="59">
        <f>IFERROR(IF($C$4="TEB0187_REV01",CALC_CONN_TEB0187_REV01!D1559,),"---")</f>
        <v>0</v>
      </c>
      <c r="E1559" s="59">
        <f>IFERROR(IF($C$4="TEB0187_REV01",CALC_CONN_TEB0187_REV01!E1559,),"---")</f>
        <v>0</v>
      </c>
      <c r="F1559" s="59" t="str">
        <f>IFERROR(IF(VLOOKUP($D1559&amp;"-"&amp;$E1559,IF($C$4="TEB0187_REV01",CALC_CONN_TEB0187_REV01!$F:$I),4,0)="--","---",IF($C$4="TEB0187_REV01",CALC_CONN_TEB0187_REV01!$G1559&amp; " --&gt; " &amp;CALC_CONN_TEB0187_REV01!$I1559&amp; " --&gt; ")),"---")</f>
        <v>---</v>
      </c>
      <c r="G1559" s="59" t="str">
        <f>IFERROR(IF(VLOOKUP($D1559&amp;"-"&amp;$E1559,IF($C$4="TEB0187_REV01",CALC_CONN_TEB0187_REV01!$F:$H),3,0)="--",VLOOKUP($D1559&amp;"-"&amp;$E1559,IF($C$4="TEB0187_REV01",CALC_CONN_TEB0187_REV01!$F:$H),2,0),VLOOKUP($D1559&amp;"-"&amp;$E1559,IF($C$4="TEB0187_REV01",CALC_CONN_TEB0187_REV01!$F:$H),3,0)),"---")</f>
        <v>---</v>
      </c>
      <c r="H1559" s="59" t="str">
        <f>IFERROR(VLOOKUP(G1559,IF($C$4="TEB0187_REV01",CALC_CONN_TEB0187_REV01!$G:$T),14,0),"---")</f>
        <v>---</v>
      </c>
      <c r="I1559" s="59" t="str">
        <f>IFERROR(VLOOKUP($D1559&amp;"-"&amp;$E1559,IF($C$4="TEB0187_REV01",CALC_CONN_TEB0187_REV01!$F:$K,"???"),6,0),"---")</f>
        <v>---</v>
      </c>
      <c r="J1559" s="61" t="str">
        <f>IFERROR(VLOOKUP($D1559&amp;"-"&amp;$E1559,IF($C$4="TEB0187_REV01",CALC_CONN_TEB0187_REV01!$F:$M,"???"),8,0),"---")</f>
        <v>---</v>
      </c>
      <c r="K1559" s="62" t="str">
        <f>IFERROR(VLOOKUP($D1559&amp;"-"&amp;$E1559,IF($C$4="TEB0187_REV01",CALC_CONN_TEB0187_REV01!$F:$N),9,0),"---")</f>
        <v>---</v>
      </c>
      <c r="L1559" s="59" t="str">
        <f>IFERROR(VLOOKUP(K1559,B2B!$H$3:$I$2000,2,0),"---")</f>
        <v>---</v>
      </c>
      <c r="M1559" s="59" t="str">
        <f>IFERROR(VLOOKUP(L1559,IF($M$4="TEI0187_REV01",RAW_m_TEI0187_REV01!$AD:$AH),5,0),"---")</f>
        <v>---</v>
      </c>
      <c r="N1559" s="59" t="str">
        <f>IFERROR(VLOOKUP(L1559,IF($M$4="TEI0187_REV01",RAW_m_TEI0187_REV01!$AE:$AJ),6,0),"---")</f>
        <v>---</v>
      </c>
      <c r="O1559" s="63" t="str">
        <f>IFERROR(VLOOKUP(L1559,IF($M$4="TEI0187_REV01",RAW_m_TEI0187_REV01!$AD:$AE),2,0),"---")</f>
        <v>---</v>
      </c>
      <c r="P1559" s="59" t="str">
        <f>IFERROR(VLOOKUP(O1559,IF($M$4="TEI0187_REV01",RAW_m_TEI0187_REV01!$AJ:$AK),2,0),"---")</f>
        <v>---</v>
      </c>
      <c r="Q1559" s="59" t="str">
        <f>IFERROR(VLOOKUP(L1559,IF($M$4="TEI0187_REV01",RAW_m_TEI0187_REV01!$AD:$AF),3,0),"---")</f>
        <v>---</v>
      </c>
      <c r="R1559" s="59" t="str">
        <f>IFERROR(VLOOKUP(O1559,IF($M$4="TEI0187_REV01",RAW_m_TEI0187_REV01!$AE:$AG),3,0),"---")</f>
        <v>---</v>
      </c>
      <c r="S1559" s="59" t="str">
        <f t="shared" si="51"/>
        <v>---</v>
      </c>
    </row>
    <row r="1560" spans="2:19" ht="15" customHeight="1" x14ac:dyDescent="0.25">
      <c r="B1560" s="59">
        <f t="shared" si="52"/>
        <v>1555</v>
      </c>
      <c r="C1560" s="60">
        <f>IFERROR(IF($C$4="TEB0187_REV01",CALC_CONN_TEB0187_REV01!U1560,),"---")</f>
        <v>0</v>
      </c>
      <c r="D1560" s="59">
        <f>IFERROR(IF($C$4="TEB0187_REV01",CALC_CONN_TEB0187_REV01!D1560,),"---")</f>
        <v>0</v>
      </c>
      <c r="E1560" s="59">
        <f>IFERROR(IF($C$4="TEB0187_REV01",CALC_CONN_TEB0187_REV01!E1560,),"---")</f>
        <v>0</v>
      </c>
      <c r="F1560" s="59" t="str">
        <f>IFERROR(IF(VLOOKUP($D1560&amp;"-"&amp;$E1560,IF($C$4="TEB0187_REV01",CALC_CONN_TEB0187_REV01!$F:$I),4,0)="--","---",IF($C$4="TEB0187_REV01",CALC_CONN_TEB0187_REV01!$G1560&amp; " --&gt; " &amp;CALC_CONN_TEB0187_REV01!$I1560&amp; " --&gt; ")),"---")</f>
        <v>---</v>
      </c>
      <c r="G1560" s="59" t="str">
        <f>IFERROR(IF(VLOOKUP($D1560&amp;"-"&amp;$E1560,IF($C$4="TEB0187_REV01",CALC_CONN_TEB0187_REV01!$F:$H),3,0)="--",VLOOKUP($D1560&amp;"-"&amp;$E1560,IF($C$4="TEB0187_REV01",CALC_CONN_TEB0187_REV01!$F:$H),2,0),VLOOKUP($D1560&amp;"-"&amp;$E1560,IF($C$4="TEB0187_REV01",CALC_CONN_TEB0187_REV01!$F:$H),3,0)),"---")</f>
        <v>---</v>
      </c>
      <c r="H1560" s="59" t="str">
        <f>IFERROR(VLOOKUP(G1560,IF($C$4="TEB0187_REV01",CALC_CONN_TEB0187_REV01!$G:$T),14,0),"---")</f>
        <v>---</v>
      </c>
      <c r="I1560" s="59" t="str">
        <f>IFERROR(VLOOKUP($D1560&amp;"-"&amp;$E1560,IF($C$4="TEB0187_REV01",CALC_CONN_TEB0187_REV01!$F:$K,"???"),6,0),"---")</f>
        <v>---</v>
      </c>
      <c r="J1560" s="61" t="str">
        <f>IFERROR(VLOOKUP($D1560&amp;"-"&amp;$E1560,IF($C$4="TEB0187_REV01",CALC_CONN_TEB0187_REV01!$F:$M,"???"),8,0),"---")</f>
        <v>---</v>
      </c>
      <c r="K1560" s="62" t="str">
        <f>IFERROR(VLOOKUP($D1560&amp;"-"&amp;$E1560,IF($C$4="TEB0187_REV01",CALC_CONN_TEB0187_REV01!$F:$N),9,0),"---")</f>
        <v>---</v>
      </c>
      <c r="L1560" s="59" t="str">
        <f>IFERROR(VLOOKUP(K1560,B2B!$H$3:$I$2000,2,0),"---")</f>
        <v>---</v>
      </c>
      <c r="M1560" s="59" t="str">
        <f>IFERROR(VLOOKUP(L1560,IF($M$4="TEI0187_REV01",RAW_m_TEI0187_REV01!$AD:$AH),5,0),"---")</f>
        <v>---</v>
      </c>
      <c r="N1560" s="59" t="str">
        <f>IFERROR(VLOOKUP(L1560,IF($M$4="TEI0187_REV01",RAW_m_TEI0187_REV01!$AE:$AJ),6,0),"---")</f>
        <v>---</v>
      </c>
      <c r="O1560" s="63" t="str">
        <f>IFERROR(VLOOKUP(L1560,IF($M$4="TEI0187_REV01",RAW_m_TEI0187_REV01!$AD:$AE),2,0),"---")</f>
        <v>---</v>
      </c>
      <c r="P1560" s="59" t="str">
        <f>IFERROR(VLOOKUP(O1560,IF($M$4="TEI0187_REV01",RAW_m_TEI0187_REV01!$AJ:$AK),2,0),"---")</f>
        <v>---</v>
      </c>
      <c r="Q1560" s="59" t="str">
        <f>IFERROR(VLOOKUP(L1560,IF($M$4="TEI0187_REV01",RAW_m_TEI0187_REV01!$AD:$AF),3,0),"---")</f>
        <v>---</v>
      </c>
      <c r="R1560" s="59" t="str">
        <f>IFERROR(VLOOKUP(O1560,IF($M$4="TEI0187_REV01",RAW_m_TEI0187_REV01!$AE:$AG),3,0),"---")</f>
        <v>---</v>
      </c>
      <c r="S1560" s="59" t="str">
        <f t="shared" si="51"/>
        <v>---</v>
      </c>
    </row>
    <row r="1561" spans="2:19" ht="15" customHeight="1" x14ac:dyDescent="0.25">
      <c r="B1561" s="59">
        <f t="shared" si="52"/>
        <v>1556</v>
      </c>
      <c r="C1561" s="60">
        <f>IFERROR(IF($C$4="TEB0187_REV01",CALC_CONN_TEB0187_REV01!U1561,),"---")</f>
        <v>0</v>
      </c>
      <c r="D1561" s="59">
        <f>IFERROR(IF($C$4="TEB0187_REV01",CALC_CONN_TEB0187_REV01!D1561,),"---")</f>
        <v>0</v>
      </c>
      <c r="E1561" s="59">
        <f>IFERROR(IF($C$4="TEB0187_REV01",CALC_CONN_TEB0187_REV01!E1561,),"---")</f>
        <v>0</v>
      </c>
      <c r="F1561" s="59" t="str">
        <f>IFERROR(IF(VLOOKUP($D1561&amp;"-"&amp;$E1561,IF($C$4="TEB0187_REV01",CALC_CONN_TEB0187_REV01!$F:$I),4,0)="--","---",IF($C$4="TEB0187_REV01",CALC_CONN_TEB0187_REV01!$G1561&amp; " --&gt; " &amp;CALC_CONN_TEB0187_REV01!$I1561&amp; " --&gt; ")),"---")</f>
        <v>---</v>
      </c>
      <c r="G1561" s="59" t="str">
        <f>IFERROR(IF(VLOOKUP($D1561&amp;"-"&amp;$E1561,IF($C$4="TEB0187_REV01",CALC_CONN_TEB0187_REV01!$F:$H),3,0)="--",VLOOKUP($D1561&amp;"-"&amp;$E1561,IF($C$4="TEB0187_REV01",CALC_CONN_TEB0187_REV01!$F:$H),2,0),VLOOKUP($D1561&amp;"-"&amp;$E1561,IF($C$4="TEB0187_REV01",CALC_CONN_TEB0187_REV01!$F:$H),3,0)),"---")</f>
        <v>---</v>
      </c>
      <c r="H1561" s="59" t="str">
        <f>IFERROR(VLOOKUP(G1561,IF($C$4="TEB0187_REV01",CALC_CONN_TEB0187_REV01!$G:$T),14,0),"---")</f>
        <v>---</v>
      </c>
      <c r="I1561" s="59" t="str">
        <f>IFERROR(VLOOKUP($D1561&amp;"-"&amp;$E1561,IF($C$4="TEB0187_REV01",CALC_CONN_TEB0187_REV01!$F:$K,"???"),6,0),"---")</f>
        <v>---</v>
      </c>
      <c r="J1561" s="61" t="str">
        <f>IFERROR(VLOOKUP($D1561&amp;"-"&amp;$E1561,IF($C$4="TEB0187_REV01",CALC_CONN_TEB0187_REV01!$F:$M,"???"),8,0),"---")</f>
        <v>---</v>
      </c>
      <c r="K1561" s="62" t="str">
        <f>IFERROR(VLOOKUP($D1561&amp;"-"&amp;$E1561,IF($C$4="TEB0187_REV01",CALC_CONN_TEB0187_REV01!$F:$N),9,0),"---")</f>
        <v>---</v>
      </c>
      <c r="L1561" s="59" t="str">
        <f>IFERROR(VLOOKUP(K1561,B2B!$H$3:$I$2000,2,0),"---")</f>
        <v>---</v>
      </c>
      <c r="M1561" s="59" t="str">
        <f>IFERROR(VLOOKUP(L1561,IF($M$4="TEI0187_REV01",RAW_m_TEI0187_REV01!$AD:$AH),5,0),"---")</f>
        <v>---</v>
      </c>
      <c r="N1561" s="59" t="str">
        <f>IFERROR(VLOOKUP(L1561,IF($M$4="TEI0187_REV01",RAW_m_TEI0187_REV01!$AE:$AJ),6,0),"---")</f>
        <v>---</v>
      </c>
      <c r="O1561" s="63" t="str">
        <f>IFERROR(VLOOKUP(L1561,IF($M$4="TEI0187_REV01",RAW_m_TEI0187_REV01!$AD:$AE),2,0),"---")</f>
        <v>---</v>
      </c>
      <c r="P1561" s="59" t="str">
        <f>IFERROR(VLOOKUP(O1561,IF($M$4="TEI0187_REV01",RAW_m_TEI0187_REV01!$AJ:$AK),2,0),"---")</f>
        <v>---</v>
      </c>
      <c r="Q1561" s="59" t="str">
        <f>IFERROR(VLOOKUP(L1561,IF($M$4="TEI0187_REV01",RAW_m_TEI0187_REV01!$AD:$AF),3,0),"---")</f>
        <v>---</v>
      </c>
      <c r="R1561" s="59" t="str">
        <f>IFERROR(VLOOKUP(O1561,IF($M$4="TEI0187_REV01",RAW_m_TEI0187_REV01!$AE:$AG),3,0),"---")</f>
        <v>---</v>
      </c>
      <c r="S1561" s="59" t="str">
        <f t="shared" si="51"/>
        <v>---</v>
      </c>
    </row>
    <row r="1562" spans="2:19" ht="15" customHeight="1" x14ac:dyDescent="0.25">
      <c r="B1562" s="59">
        <f t="shared" si="52"/>
        <v>1557</v>
      </c>
      <c r="C1562" s="60">
        <f>IFERROR(IF($C$4="TEB0187_REV01",CALC_CONN_TEB0187_REV01!U1562,),"---")</f>
        <v>0</v>
      </c>
      <c r="D1562" s="59">
        <f>IFERROR(IF($C$4="TEB0187_REV01",CALC_CONN_TEB0187_REV01!D1562,),"---")</f>
        <v>0</v>
      </c>
      <c r="E1562" s="59">
        <f>IFERROR(IF($C$4="TEB0187_REV01",CALC_CONN_TEB0187_REV01!E1562,),"---")</f>
        <v>0</v>
      </c>
      <c r="F1562" s="59" t="str">
        <f>IFERROR(IF(VLOOKUP($D1562&amp;"-"&amp;$E1562,IF($C$4="TEB0187_REV01",CALC_CONN_TEB0187_REV01!$F:$I),4,0)="--","---",IF($C$4="TEB0187_REV01",CALC_CONN_TEB0187_REV01!$G1562&amp; " --&gt; " &amp;CALC_CONN_TEB0187_REV01!$I1562&amp; " --&gt; ")),"---")</f>
        <v>---</v>
      </c>
      <c r="G1562" s="59" t="str">
        <f>IFERROR(IF(VLOOKUP($D1562&amp;"-"&amp;$E1562,IF($C$4="TEB0187_REV01",CALC_CONN_TEB0187_REV01!$F:$H),3,0)="--",VLOOKUP($D1562&amp;"-"&amp;$E1562,IF($C$4="TEB0187_REV01",CALC_CONN_TEB0187_REV01!$F:$H),2,0),VLOOKUP($D1562&amp;"-"&amp;$E1562,IF($C$4="TEB0187_REV01",CALC_CONN_TEB0187_REV01!$F:$H),3,0)),"---")</f>
        <v>---</v>
      </c>
      <c r="H1562" s="59" t="str">
        <f>IFERROR(VLOOKUP(G1562,IF($C$4="TEB0187_REV01",CALC_CONN_TEB0187_REV01!$G:$T),14,0),"---")</f>
        <v>---</v>
      </c>
      <c r="I1562" s="59" t="str">
        <f>IFERROR(VLOOKUP($D1562&amp;"-"&amp;$E1562,IF($C$4="TEB0187_REV01",CALC_CONN_TEB0187_REV01!$F:$K,"???"),6,0),"---")</f>
        <v>---</v>
      </c>
      <c r="J1562" s="61" t="str">
        <f>IFERROR(VLOOKUP($D1562&amp;"-"&amp;$E1562,IF($C$4="TEB0187_REV01",CALC_CONN_TEB0187_REV01!$F:$M,"???"),8,0),"---")</f>
        <v>---</v>
      </c>
      <c r="K1562" s="62" t="str">
        <f>IFERROR(VLOOKUP($D1562&amp;"-"&amp;$E1562,IF($C$4="TEB0187_REV01",CALC_CONN_TEB0187_REV01!$F:$N),9,0),"---")</f>
        <v>---</v>
      </c>
      <c r="L1562" s="59" t="str">
        <f>IFERROR(VLOOKUP(K1562,B2B!$H$3:$I$2000,2,0),"---")</f>
        <v>---</v>
      </c>
      <c r="M1562" s="59" t="str">
        <f>IFERROR(VLOOKUP(L1562,IF($M$4="TEI0187_REV01",RAW_m_TEI0187_REV01!$AD:$AH),5,0),"---")</f>
        <v>---</v>
      </c>
      <c r="N1562" s="59" t="str">
        <f>IFERROR(VLOOKUP(L1562,IF($M$4="TEI0187_REV01",RAW_m_TEI0187_REV01!$AE:$AJ),6,0),"---")</f>
        <v>---</v>
      </c>
      <c r="O1562" s="63" t="str">
        <f>IFERROR(VLOOKUP(L1562,IF($M$4="TEI0187_REV01",RAW_m_TEI0187_REV01!$AD:$AE),2,0),"---")</f>
        <v>---</v>
      </c>
      <c r="P1562" s="59" t="str">
        <f>IFERROR(VLOOKUP(O1562,IF($M$4="TEI0187_REV01",RAW_m_TEI0187_REV01!$AJ:$AK),2,0),"---")</f>
        <v>---</v>
      </c>
      <c r="Q1562" s="59" t="str">
        <f>IFERROR(VLOOKUP(L1562,IF($M$4="TEI0187_REV01",RAW_m_TEI0187_REV01!$AD:$AF),3,0),"---")</f>
        <v>---</v>
      </c>
      <c r="R1562" s="59" t="str">
        <f>IFERROR(VLOOKUP(O1562,IF($M$4="TEI0187_REV01",RAW_m_TEI0187_REV01!$AE:$AG),3,0),"---")</f>
        <v>---</v>
      </c>
      <c r="S1562" s="59" t="str">
        <f t="shared" si="51"/>
        <v>---</v>
      </c>
    </row>
    <row r="1563" spans="2:19" ht="15" customHeight="1" x14ac:dyDescent="0.25">
      <c r="B1563" s="59">
        <f t="shared" si="52"/>
        <v>1558</v>
      </c>
      <c r="C1563" s="60">
        <f>IFERROR(IF($C$4="TEB0187_REV01",CALC_CONN_TEB0187_REV01!U1563,),"---")</f>
        <v>0</v>
      </c>
      <c r="D1563" s="59">
        <f>IFERROR(IF($C$4="TEB0187_REV01",CALC_CONN_TEB0187_REV01!D1563,),"---")</f>
        <v>0</v>
      </c>
      <c r="E1563" s="59">
        <f>IFERROR(IF($C$4="TEB0187_REV01",CALC_CONN_TEB0187_REV01!E1563,),"---")</f>
        <v>0</v>
      </c>
      <c r="F1563" s="59" t="str">
        <f>IFERROR(IF(VLOOKUP($D1563&amp;"-"&amp;$E1563,IF($C$4="TEB0187_REV01",CALC_CONN_TEB0187_REV01!$F:$I),4,0)="--","---",IF($C$4="TEB0187_REV01",CALC_CONN_TEB0187_REV01!$G1563&amp; " --&gt; " &amp;CALC_CONN_TEB0187_REV01!$I1563&amp; " --&gt; ")),"---")</f>
        <v>---</v>
      </c>
      <c r="G1563" s="59" t="str">
        <f>IFERROR(IF(VLOOKUP($D1563&amp;"-"&amp;$E1563,IF($C$4="TEB0187_REV01",CALC_CONN_TEB0187_REV01!$F:$H),3,0)="--",VLOOKUP($D1563&amp;"-"&amp;$E1563,IF($C$4="TEB0187_REV01",CALC_CONN_TEB0187_REV01!$F:$H),2,0),VLOOKUP($D1563&amp;"-"&amp;$E1563,IF($C$4="TEB0187_REV01",CALC_CONN_TEB0187_REV01!$F:$H),3,0)),"---")</f>
        <v>---</v>
      </c>
      <c r="H1563" s="59" t="str">
        <f>IFERROR(VLOOKUP(G1563,IF($C$4="TEB0187_REV01",CALC_CONN_TEB0187_REV01!$G:$T),14,0),"---")</f>
        <v>---</v>
      </c>
      <c r="I1563" s="59" t="str">
        <f>IFERROR(VLOOKUP($D1563&amp;"-"&amp;$E1563,IF($C$4="TEB0187_REV01",CALC_CONN_TEB0187_REV01!$F:$K,"???"),6,0),"---")</f>
        <v>---</v>
      </c>
      <c r="J1563" s="61" t="str">
        <f>IFERROR(VLOOKUP($D1563&amp;"-"&amp;$E1563,IF($C$4="TEB0187_REV01",CALC_CONN_TEB0187_REV01!$F:$M,"???"),8,0),"---")</f>
        <v>---</v>
      </c>
      <c r="K1563" s="62" t="str">
        <f>IFERROR(VLOOKUP($D1563&amp;"-"&amp;$E1563,IF($C$4="TEB0187_REV01",CALC_CONN_TEB0187_REV01!$F:$N),9,0),"---")</f>
        <v>---</v>
      </c>
      <c r="L1563" s="59" t="str">
        <f>IFERROR(VLOOKUP(K1563,B2B!$H$3:$I$2000,2,0),"---")</f>
        <v>---</v>
      </c>
      <c r="M1563" s="59" t="str">
        <f>IFERROR(VLOOKUP(L1563,IF($M$4="TEI0187_REV01",RAW_m_TEI0187_REV01!$AD:$AH),5,0),"---")</f>
        <v>---</v>
      </c>
      <c r="N1563" s="59" t="str">
        <f>IFERROR(VLOOKUP(L1563,IF($M$4="TEI0187_REV01",RAW_m_TEI0187_REV01!$AE:$AJ),6,0),"---")</f>
        <v>---</v>
      </c>
      <c r="O1563" s="63" t="str">
        <f>IFERROR(VLOOKUP(L1563,IF($M$4="TEI0187_REV01",RAW_m_TEI0187_REV01!$AD:$AE),2,0),"---")</f>
        <v>---</v>
      </c>
      <c r="P1563" s="59" t="str">
        <f>IFERROR(VLOOKUP(O1563,IF($M$4="TEI0187_REV01",RAW_m_TEI0187_REV01!$AJ:$AK),2,0),"---")</f>
        <v>---</v>
      </c>
      <c r="Q1563" s="59" t="str">
        <f>IFERROR(VLOOKUP(L1563,IF($M$4="TEI0187_REV01",RAW_m_TEI0187_REV01!$AD:$AF),3,0),"---")</f>
        <v>---</v>
      </c>
      <c r="R1563" s="59" t="str">
        <f>IFERROR(VLOOKUP(O1563,IF($M$4="TEI0187_REV01",RAW_m_TEI0187_REV01!$AE:$AG),3,0),"---")</f>
        <v>---</v>
      </c>
      <c r="S1563" s="59" t="str">
        <f t="shared" si="51"/>
        <v>---</v>
      </c>
    </row>
    <row r="1564" spans="2:19" ht="15" customHeight="1" x14ac:dyDescent="0.25">
      <c r="B1564" s="59">
        <f t="shared" si="52"/>
        <v>1559</v>
      </c>
      <c r="C1564" s="60">
        <f>IFERROR(IF($C$4="TEB0187_REV01",CALC_CONN_TEB0187_REV01!U1564,),"---")</f>
        <v>0</v>
      </c>
      <c r="D1564" s="59">
        <f>IFERROR(IF($C$4="TEB0187_REV01",CALC_CONN_TEB0187_REV01!D1564,),"---")</f>
        <v>0</v>
      </c>
      <c r="E1564" s="59">
        <f>IFERROR(IF($C$4="TEB0187_REV01",CALC_CONN_TEB0187_REV01!E1564,),"---")</f>
        <v>0</v>
      </c>
      <c r="F1564" s="59" t="str">
        <f>IFERROR(IF(VLOOKUP($D1564&amp;"-"&amp;$E1564,IF($C$4="TEB0187_REV01",CALC_CONN_TEB0187_REV01!$F:$I),4,0)="--","---",IF($C$4="TEB0187_REV01",CALC_CONN_TEB0187_REV01!$G1564&amp; " --&gt; " &amp;CALC_CONN_TEB0187_REV01!$I1564&amp; " --&gt; ")),"---")</f>
        <v>---</v>
      </c>
      <c r="G1564" s="59" t="str">
        <f>IFERROR(IF(VLOOKUP($D1564&amp;"-"&amp;$E1564,IF($C$4="TEB0187_REV01",CALC_CONN_TEB0187_REV01!$F:$H),3,0)="--",VLOOKUP($D1564&amp;"-"&amp;$E1564,IF($C$4="TEB0187_REV01",CALC_CONN_TEB0187_REV01!$F:$H),2,0),VLOOKUP($D1564&amp;"-"&amp;$E1564,IF($C$4="TEB0187_REV01",CALC_CONN_TEB0187_REV01!$F:$H),3,0)),"---")</f>
        <v>---</v>
      </c>
      <c r="H1564" s="59" t="str">
        <f>IFERROR(VLOOKUP(G1564,IF($C$4="TEB0187_REV01",CALC_CONN_TEB0187_REV01!$G:$T),14,0),"---")</f>
        <v>---</v>
      </c>
      <c r="I1564" s="59" t="str">
        <f>IFERROR(VLOOKUP($D1564&amp;"-"&amp;$E1564,IF($C$4="TEB0187_REV01",CALC_CONN_TEB0187_REV01!$F:$K,"???"),6,0),"---")</f>
        <v>---</v>
      </c>
      <c r="J1564" s="61" t="str">
        <f>IFERROR(VLOOKUP($D1564&amp;"-"&amp;$E1564,IF($C$4="TEB0187_REV01",CALC_CONN_TEB0187_REV01!$F:$M,"???"),8,0),"---")</f>
        <v>---</v>
      </c>
      <c r="K1564" s="62" t="str">
        <f>IFERROR(VLOOKUP($D1564&amp;"-"&amp;$E1564,IF($C$4="TEB0187_REV01",CALC_CONN_TEB0187_REV01!$F:$N),9,0),"---")</f>
        <v>---</v>
      </c>
      <c r="L1564" s="59" t="str">
        <f>IFERROR(VLOOKUP(K1564,B2B!$H$3:$I$2000,2,0),"---")</f>
        <v>---</v>
      </c>
      <c r="M1564" s="59" t="str">
        <f>IFERROR(VLOOKUP(L1564,IF($M$4="TEI0187_REV01",RAW_m_TEI0187_REV01!$AD:$AH),5,0),"---")</f>
        <v>---</v>
      </c>
      <c r="N1564" s="59" t="str">
        <f>IFERROR(VLOOKUP(L1564,IF($M$4="TEI0187_REV01",RAW_m_TEI0187_REV01!$AE:$AJ),6,0),"---")</f>
        <v>---</v>
      </c>
      <c r="O1564" s="63" t="str">
        <f>IFERROR(VLOOKUP(L1564,IF($M$4="TEI0187_REV01",RAW_m_TEI0187_REV01!$AD:$AE),2,0),"---")</f>
        <v>---</v>
      </c>
      <c r="P1564" s="59" t="str">
        <f>IFERROR(VLOOKUP(O1564,IF($M$4="TEI0187_REV01",RAW_m_TEI0187_REV01!$AJ:$AK),2,0),"---")</f>
        <v>---</v>
      </c>
      <c r="Q1564" s="59" t="str">
        <f>IFERROR(VLOOKUP(L1564,IF($M$4="TEI0187_REV01",RAW_m_TEI0187_REV01!$AD:$AF),3,0),"---")</f>
        <v>---</v>
      </c>
      <c r="R1564" s="59" t="str">
        <f>IFERROR(VLOOKUP(O1564,IF($M$4="TEI0187_REV01",RAW_m_TEI0187_REV01!$AE:$AG),3,0),"---")</f>
        <v>---</v>
      </c>
      <c r="S1564" s="59" t="str">
        <f t="shared" si="51"/>
        <v>---</v>
      </c>
    </row>
    <row r="1565" spans="2:19" ht="15" customHeight="1" x14ac:dyDescent="0.25">
      <c r="B1565" s="59">
        <f t="shared" si="52"/>
        <v>1560</v>
      </c>
      <c r="C1565" s="60">
        <f>IFERROR(IF($C$4="TEB0187_REV01",CALC_CONN_TEB0187_REV01!U1565,),"---")</f>
        <v>0</v>
      </c>
      <c r="D1565" s="59">
        <f>IFERROR(IF($C$4="TEB0187_REV01",CALC_CONN_TEB0187_REV01!D1565,),"---")</f>
        <v>0</v>
      </c>
      <c r="E1565" s="59">
        <f>IFERROR(IF($C$4="TEB0187_REV01",CALC_CONN_TEB0187_REV01!E1565,),"---")</f>
        <v>0</v>
      </c>
      <c r="F1565" s="59" t="str">
        <f>IFERROR(IF(VLOOKUP($D1565&amp;"-"&amp;$E1565,IF($C$4="TEB0187_REV01",CALC_CONN_TEB0187_REV01!$F:$I),4,0)="--","---",IF($C$4="TEB0187_REV01",CALC_CONN_TEB0187_REV01!$G1565&amp; " --&gt; " &amp;CALC_CONN_TEB0187_REV01!$I1565&amp; " --&gt; ")),"---")</f>
        <v>---</v>
      </c>
      <c r="G1565" s="59" t="str">
        <f>IFERROR(IF(VLOOKUP($D1565&amp;"-"&amp;$E1565,IF($C$4="TEB0187_REV01",CALC_CONN_TEB0187_REV01!$F:$H),3,0)="--",VLOOKUP($D1565&amp;"-"&amp;$E1565,IF($C$4="TEB0187_REV01",CALC_CONN_TEB0187_REV01!$F:$H),2,0),VLOOKUP($D1565&amp;"-"&amp;$E1565,IF($C$4="TEB0187_REV01",CALC_CONN_TEB0187_REV01!$F:$H),3,0)),"---")</f>
        <v>---</v>
      </c>
      <c r="H1565" s="59" t="str">
        <f>IFERROR(VLOOKUP(G1565,IF($C$4="TEB0187_REV01",CALC_CONN_TEB0187_REV01!$G:$T),14,0),"---")</f>
        <v>---</v>
      </c>
      <c r="I1565" s="59" t="str">
        <f>IFERROR(VLOOKUP($D1565&amp;"-"&amp;$E1565,IF($C$4="TEB0187_REV01",CALC_CONN_TEB0187_REV01!$F:$K,"???"),6,0),"---")</f>
        <v>---</v>
      </c>
      <c r="J1565" s="61" t="str">
        <f>IFERROR(VLOOKUP($D1565&amp;"-"&amp;$E1565,IF($C$4="TEB0187_REV01",CALC_CONN_TEB0187_REV01!$F:$M,"???"),8,0),"---")</f>
        <v>---</v>
      </c>
      <c r="K1565" s="62" t="str">
        <f>IFERROR(VLOOKUP($D1565&amp;"-"&amp;$E1565,IF($C$4="TEB0187_REV01",CALC_CONN_TEB0187_REV01!$F:$N),9,0),"---")</f>
        <v>---</v>
      </c>
      <c r="L1565" s="59" t="str">
        <f>IFERROR(VLOOKUP(K1565,B2B!$H$3:$I$2000,2,0),"---")</f>
        <v>---</v>
      </c>
      <c r="M1565" s="59" t="str">
        <f>IFERROR(VLOOKUP(L1565,IF($M$4="TEI0187_REV01",RAW_m_TEI0187_REV01!$AD:$AH),5,0),"---")</f>
        <v>---</v>
      </c>
      <c r="N1565" s="59" t="str">
        <f>IFERROR(VLOOKUP(L1565,IF($M$4="TEI0187_REV01",RAW_m_TEI0187_REV01!$AE:$AJ),6,0),"---")</f>
        <v>---</v>
      </c>
      <c r="O1565" s="63" t="str">
        <f>IFERROR(VLOOKUP(L1565,IF($M$4="TEI0187_REV01",RAW_m_TEI0187_REV01!$AD:$AE),2,0),"---")</f>
        <v>---</v>
      </c>
      <c r="P1565" s="59" t="str">
        <f>IFERROR(VLOOKUP(O1565,IF($M$4="TEI0187_REV01",RAW_m_TEI0187_REV01!$AJ:$AK),2,0),"---")</f>
        <v>---</v>
      </c>
      <c r="Q1565" s="59" t="str">
        <f>IFERROR(VLOOKUP(L1565,IF($M$4="TEI0187_REV01",RAW_m_TEI0187_REV01!$AD:$AF),3,0),"---")</f>
        <v>---</v>
      </c>
      <c r="R1565" s="59" t="str">
        <f>IFERROR(VLOOKUP(O1565,IF($M$4="TEI0187_REV01",RAW_m_TEI0187_REV01!$AE:$AG),3,0),"---")</f>
        <v>---</v>
      </c>
      <c r="S1565" s="59" t="str">
        <f t="shared" si="51"/>
        <v>---</v>
      </c>
    </row>
    <row r="1566" spans="2:19" ht="15" customHeight="1" x14ac:dyDescent="0.25">
      <c r="B1566" s="59">
        <f t="shared" si="52"/>
        <v>1561</v>
      </c>
      <c r="C1566" s="60">
        <f>IFERROR(IF($C$4="TEB0187_REV01",CALC_CONN_TEB0187_REV01!U1566,),"---")</f>
        <v>0</v>
      </c>
      <c r="D1566" s="59">
        <f>IFERROR(IF($C$4="TEB0187_REV01",CALC_CONN_TEB0187_REV01!D1566,),"---")</f>
        <v>0</v>
      </c>
      <c r="E1566" s="59">
        <f>IFERROR(IF($C$4="TEB0187_REV01",CALC_CONN_TEB0187_REV01!E1566,),"---")</f>
        <v>0</v>
      </c>
      <c r="F1566" s="59" t="str">
        <f>IFERROR(IF(VLOOKUP($D1566&amp;"-"&amp;$E1566,IF($C$4="TEB0187_REV01",CALC_CONN_TEB0187_REV01!$F:$I),4,0)="--","---",IF($C$4="TEB0187_REV01",CALC_CONN_TEB0187_REV01!$G1566&amp; " --&gt; " &amp;CALC_CONN_TEB0187_REV01!$I1566&amp; " --&gt; ")),"---")</f>
        <v>---</v>
      </c>
      <c r="G1566" s="59" t="str">
        <f>IFERROR(IF(VLOOKUP($D1566&amp;"-"&amp;$E1566,IF($C$4="TEB0187_REV01",CALC_CONN_TEB0187_REV01!$F:$H),3,0)="--",VLOOKUP($D1566&amp;"-"&amp;$E1566,IF($C$4="TEB0187_REV01",CALC_CONN_TEB0187_REV01!$F:$H),2,0),VLOOKUP($D1566&amp;"-"&amp;$E1566,IF($C$4="TEB0187_REV01",CALC_CONN_TEB0187_REV01!$F:$H),3,0)),"---")</f>
        <v>---</v>
      </c>
      <c r="H1566" s="59" t="str">
        <f>IFERROR(VLOOKUP(G1566,IF($C$4="TEB0187_REV01",CALC_CONN_TEB0187_REV01!$G:$T),14,0),"---")</f>
        <v>---</v>
      </c>
      <c r="I1566" s="59" t="str">
        <f>IFERROR(VLOOKUP($D1566&amp;"-"&amp;$E1566,IF($C$4="TEB0187_REV01",CALC_CONN_TEB0187_REV01!$F:$K,"???"),6,0),"---")</f>
        <v>---</v>
      </c>
      <c r="J1566" s="61" t="str">
        <f>IFERROR(VLOOKUP($D1566&amp;"-"&amp;$E1566,IF($C$4="TEB0187_REV01",CALC_CONN_TEB0187_REV01!$F:$M,"???"),8,0),"---")</f>
        <v>---</v>
      </c>
      <c r="K1566" s="62" t="str">
        <f>IFERROR(VLOOKUP($D1566&amp;"-"&amp;$E1566,IF($C$4="TEB0187_REV01",CALC_CONN_TEB0187_REV01!$F:$N),9,0),"---")</f>
        <v>---</v>
      </c>
      <c r="L1566" s="59" t="str">
        <f>IFERROR(VLOOKUP(K1566,B2B!$H$3:$I$2000,2,0),"---")</f>
        <v>---</v>
      </c>
      <c r="M1566" s="59" t="str">
        <f>IFERROR(VLOOKUP(L1566,IF($M$4="TEI0187_REV01",RAW_m_TEI0187_REV01!$AD:$AH),5,0),"---")</f>
        <v>---</v>
      </c>
      <c r="N1566" s="59" t="str">
        <f>IFERROR(VLOOKUP(L1566,IF($M$4="TEI0187_REV01",RAW_m_TEI0187_REV01!$AE:$AJ),6,0),"---")</f>
        <v>---</v>
      </c>
      <c r="O1566" s="63" t="str">
        <f>IFERROR(VLOOKUP(L1566,IF($M$4="TEI0187_REV01",RAW_m_TEI0187_REV01!$AD:$AE),2,0),"---")</f>
        <v>---</v>
      </c>
      <c r="P1566" s="59" t="str">
        <f>IFERROR(VLOOKUP(O1566,IF($M$4="TEI0187_REV01",RAW_m_TEI0187_REV01!$AJ:$AK),2,0),"---")</f>
        <v>---</v>
      </c>
      <c r="Q1566" s="59" t="str">
        <f>IFERROR(VLOOKUP(L1566,IF($M$4="TEI0187_REV01",RAW_m_TEI0187_REV01!$AD:$AF),3,0),"---")</f>
        <v>---</v>
      </c>
      <c r="R1566" s="59" t="str">
        <f>IFERROR(VLOOKUP(O1566,IF($M$4="TEI0187_REV01",RAW_m_TEI0187_REV01!$AE:$AG),3,0),"---")</f>
        <v>---</v>
      </c>
      <c r="S1566" s="59" t="str">
        <f t="shared" si="51"/>
        <v>---</v>
      </c>
    </row>
    <row r="1567" spans="2:19" ht="15" customHeight="1" x14ac:dyDescent="0.25">
      <c r="B1567" s="59">
        <f t="shared" si="52"/>
        <v>1562</v>
      </c>
      <c r="C1567" s="60">
        <f>IFERROR(IF($C$4="TEB0187_REV01",CALC_CONN_TEB0187_REV01!U1567,),"---")</f>
        <v>0</v>
      </c>
      <c r="D1567" s="59">
        <f>IFERROR(IF($C$4="TEB0187_REV01",CALC_CONN_TEB0187_REV01!D1567,),"---")</f>
        <v>0</v>
      </c>
      <c r="E1567" s="59">
        <f>IFERROR(IF($C$4="TEB0187_REV01",CALC_CONN_TEB0187_REV01!E1567,),"---")</f>
        <v>0</v>
      </c>
      <c r="F1567" s="59" t="str">
        <f>IFERROR(IF(VLOOKUP($D1567&amp;"-"&amp;$E1567,IF($C$4="TEB0187_REV01",CALC_CONN_TEB0187_REV01!$F:$I),4,0)="--","---",IF($C$4="TEB0187_REV01",CALC_CONN_TEB0187_REV01!$G1567&amp; " --&gt; " &amp;CALC_CONN_TEB0187_REV01!$I1567&amp; " --&gt; ")),"---")</f>
        <v>---</v>
      </c>
      <c r="G1567" s="59" t="str">
        <f>IFERROR(IF(VLOOKUP($D1567&amp;"-"&amp;$E1567,IF($C$4="TEB0187_REV01",CALC_CONN_TEB0187_REV01!$F:$H),3,0)="--",VLOOKUP($D1567&amp;"-"&amp;$E1567,IF($C$4="TEB0187_REV01",CALC_CONN_TEB0187_REV01!$F:$H),2,0),VLOOKUP($D1567&amp;"-"&amp;$E1567,IF($C$4="TEB0187_REV01",CALC_CONN_TEB0187_REV01!$F:$H),3,0)),"---")</f>
        <v>---</v>
      </c>
      <c r="H1567" s="59" t="str">
        <f>IFERROR(VLOOKUP(G1567,IF($C$4="TEB0187_REV01",CALC_CONN_TEB0187_REV01!$G:$T),14,0),"---")</f>
        <v>---</v>
      </c>
      <c r="I1567" s="59" t="str">
        <f>IFERROR(VLOOKUP($D1567&amp;"-"&amp;$E1567,IF($C$4="TEB0187_REV01",CALC_CONN_TEB0187_REV01!$F:$K,"???"),6,0),"---")</f>
        <v>---</v>
      </c>
      <c r="J1567" s="61" t="str">
        <f>IFERROR(VLOOKUP($D1567&amp;"-"&amp;$E1567,IF($C$4="TEB0187_REV01",CALC_CONN_TEB0187_REV01!$F:$M,"???"),8,0),"---")</f>
        <v>---</v>
      </c>
      <c r="K1567" s="62" t="str">
        <f>IFERROR(VLOOKUP($D1567&amp;"-"&amp;$E1567,IF($C$4="TEB0187_REV01",CALC_CONN_TEB0187_REV01!$F:$N),9,0),"---")</f>
        <v>---</v>
      </c>
      <c r="L1567" s="59" t="str">
        <f>IFERROR(VLOOKUP(K1567,B2B!$H$3:$I$2000,2,0),"---")</f>
        <v>---</v>
      </c>
      <c r="M1567" s="59" t="str">
        <f>IFERROR(VLOOKUP(L1567,IF($M$4="TEI0187_REV01",RAW_m_TEI0187_REV01!$AD:$AH),5,0),"---")</f>
        <v>---</v>
      </c>
      <c r="N1567" s="59" t="str">
        <f>IFERROR(VLOOKUP(L1567,IF($M$4="TEI0187_REV01",RAW_m_TEI0187_REV01!$AE:$AJ),6,0),"---")</f>
        <v>---</v>
      </c>
      <c r="O1567" s="63" t="str">
        <f>IFERROR(VLOOKUP(L1567,IF($M$4="TEI0187_REV01",RAW_m_TEI0187_REV01!$AD:$AE),2,0),"---")</f>
        <v>---</v>
      </c>
      <c r="P1567" s="59" t="str">
        <f>IFERROR(VLOOKUP(O1567,IF($M$4="TEI0187_REV01",RAW_m_TEI0187_REV01!$AJ:$AK),2,0),"---")</f>
        <v>---</v>
      </c>
      <c r="Q1567" s="59" t="str">
        <f>IFERROR(VLOOKUP(L1567,IF($M$4="TEI0187_REV01",RAW_m_TEI0187_REV01!$AD:$AF),3,0),"---")</f>
        <v>---</v>
      </c>
      <c r="R1567" s="59" t="str">
        <f>IFERROR(VLOOKUP(O1567,IF($M$4="TEI0187_REV01",RAW_m_TEI0187_REV01!$AE:$AG),3,0),"---")</f>
        <v>---</v>
      </c>
      <c r="S1567" s="59" t="str">
        <f t="shared" si="51"/>
        <v>---</v>
      </c>
    </row>
    <row r="1568" spans="2:19" ht="15" customHeight="1" x14ac:dyDescent="0.25">
      <c r="B1568" s="59">
        <f t="shared" si="52"/>
        <v>1563</v>
      </c>
      <c r="C1568" s="60">
        <f>IFERROR(IF($C$4="TEB0187_REV01",CALC_CONN_TEB0187_REV01!U1568,),"---")</f>
        <v>0</v>
      </c>
      <c r="D1568" s="59">
        <f>IFERROR(IF($C$4="TEB0187_REV01",CALC_CONN_TEB0187_REV01!D1568,),"---")</f>
        <v>0</v>
      </c>
      <c r="E1568" s="59">
        <f>IFERROR(IF($C$4="TEB0187_REV01",CALC_CONN_TEB0187_REV01!E1568,),"---")</f>
        <v>0</v>
      </c>
      <c r="F1568" s="59" t="str">
        <f>IFERROR(IF(VLOOKUP($D1568&amp;"-"&amp;$E1568,IF($C$4="TEB0187_REV01",CALC_CONN_TEB0187_REV01!$F:$I),4,0)="--","---",IF($C$4="TEB0187_REV01",CALC_CONN_TEB0187_REV01!$G1568&amp; " --&gt; " &amp;CALC_CONN_TEB0187_REV01!$I1568&amp; " --&gt; ")),"---")</f>
        <v>---</v>
      </c>
      <c r="G1568" s="59" t="str">
        <f>IFERROR(IF(VLOOKUP($D1568&amp;"-"&amp;$E1568,IF($C$4="TEB0187_REV01",CALC_CONN_TEB0187_REV01!$F:$H),3,0)="--",VLOOKUP($D1568&amp;"-"&amp;$E1568,IF($C$4="TEB0187_REV01",CALC_CONN_TEB0187_REV01!$F:$H),2,0),VLOOKUP($D1568&amp;"-"&amp;$E1568,IF($C$4="TEB0187_REV01",CALC_CONN_TEB0187_REV01!$F:$H),3,0)),"---")</f>
        <v>---</v>
      </c>
      <c r="H1568" s="59" t="str">
        <f>IFERROR(VLOOKUP(G1568,IF($C$4="TEB0187_REV01",CALC_CONN_TEB0187_REV01!$G:$T),14,0),"---")</f>
        <v>---</v>
      </c>
      <c r="I1568" s="59" t="str">
        <f>IFERROR(VLOOKUP($D1568&amp;"-"&amp;$E1568,IF($C$4="TEB0187_REV01",CALC_CONN_TEB0187_REV01!$F:$K,"???"),6,0),"---")</f>
        <v>---</v>
      </c>
      <c r="J1568" s="61" t="str">
        <f>IFERROR(VLOOKUP($D1568&amp;"-"&amp;$E1568,IF($C$4="TEB0187_REV01",CALC_CONN_TEB0187_REV01!$F:$M,"???"),8,0),"---")</f>
        <v>---</v>
      </c>
      <c r="K1568" s="62" t="str">
        <f>IFERROR(VLOOKUP($D1568&amp;"-"&amp;$E1568,IF($C$4="TEB0187_REV01",CALC_CONN_TEB0187_REV01!$F:$N),9,0),"---")</f>
        <v>---</v>
      </c>
      <c r="L1568" s="59" t="str">
        <f>IFERROR(VLOOKUP(K1568,B2B!$H$3:$I$2000,2,0),"---")</f>
        <v>---</v>
      </c>
      <c r="M1568" s="59" t="str">
        <f>IFERROR(VLOOKUP(L1568,IF($M$4="TEI0187_REV01",RAW_m_TEI0187_REV01!$AD:$AH),5,0),"---")</f>
        <v>---</v>
      </c>
      <c r="N1568" s="59" t="str">
        <f>IFERROR(VLOOKUP(L1568,IF($M$4="TEI0187_REV01",RAW_m_TEI0187_REV01!$AE:$AJ),6,0),"---")</f>
        <v>---</v>
      </c>
      <c r="O1568" s="63" t="str">
        <f>IFERROR(VLOOKUP(L1568,IF($M$4="TEI0187_REV01",RAW_m_TEI0187_REV01!$AD:$AE),2,0),"---")</f>
        <v>---</v>
      </c>
      <c r="P1568" s="59" t="str">
        <f>IFERROR(VLOOKUP(O1568,IF($M$4="TEI0187_REV01",RAW_m_TEI0187_REV01!$AJ:$AK),2,0),"---")</f>
        <v>---</v>
      </c>
      <c r="Q1568" s="59" t="str">
        <f>IFERROR(VLOOKUP(L1568,IF($M$4="TEI0187_REV01",RAW_m_TEI0187_REV01!$AD:$AF),3,0),"---")</f>
        <v>---</v>
      </c>
      <c r="R1568" s="59" t="str">
        <f>IFERROR(VLOOKUP(O1568,IF($M$4="TEI0187_REV01",RAW_m_TEI0187_REV01!$AE:$AG),3,0),"---")</f>
        <v>---</v>
      </c>
      <c r="S1568" s="59" t="str">
        <f t="shared" si="51"/>
        <v>---</v>
      </c>
    </row>
    <row r="1569" spans="2:19" ht="15" customHeight="1" x14ac:dyDescent="0.25">
      <c r="B1569" s="59">
        <f t="shared" si="52"/>
        <v>1564</v>
      </c>
      <c r="C1569" s="60">
        <f>IFERROR(IF($C$4="TEB0187_REV01",CALC_CONN_TEB0187_REV01!U1569,),"---")</f>
        <v>0</v>
      </c>
      <c r="D1569" s="59">
        <f>IFERROR(IF($C$4="TEB0187_REV01",CALC_CONN_TEB0187_REV01!D1569,),"---")</f>
        <v>0</v>
      </c>
      <c r="E1569" s="59">
        <f>IFERROR(IF($C$4="TEB0187_REV01",CALC_CONN_TEB0187_REV01!E1569,),"---")</f>
        <v>0</v>
      </c>
      <c r="F1569" s="59" t="str">
        <f>IFERROR(IF(VLOOKUP($D1569&amp;"-"&amp;$E1569,IF($C$4="TEB0187_REV01",CALC_CONN_TEB0187_REV01!$F:$I),4,0)="--","---",IF($C$4="TEB0187_REV01",CALC_CONN_TEB0187_REV01!$G1569&amp; " --&gt; " &amp;CALC_CONN_TEB0187_REV01!$I1569&amp; " --&gt; ")),"---")</f>
        <v>---</v>
      </c>
      <c r="G1569" s="59" t="str">
        <f>IFERROR(IF(VLOOKUP($D1569&amp;"-"&amp;$E1569,IF($C$4="TEB0187_REV01",CALC_CONN_TEB0187_REV01!$F:$H),3,0)="--",VLOOKUP($D1569&amp;"-"&amp;$E1569,IF($C$4="TEB0187_REV01",CALC_CONN_TEB0187_REV01!$F:$H),2,0),VLOOKUP($D1569&amp;"-"&amp;$E1569,IF($C$4="TEB0187_REV01",CALC_CONN_TEB0187_REV01!$F:$H),3,0)),"---")</f>
        <v>---</v>
      </c>
      <c r="H1569" s="59" t="str">
        <f>IFERROR(VLOOKUP(G1569,IF($C$4="TEB0187_REV01",CALC_CONN_TEB0187_REV01!$G:$T),14,0),"---")</f>
        <v>---</v>
      </c>
      <c r="I1569" s="59" t="str">
        <f>IFERROR(VLOOKUP($D1569&amp;"-"&amp;$E1569,IF($C$4="TEB0187_REV01",CALC_CONN_TEB0187_REV01!$F:$K,"???"),6,0),"---")</f>
        <v>---</v>
      </c>
      <c r="J1569" s="61" t="str">
        <f>IFERROR(VLOOKUP($D1569&amp;"-"&amp;$E1569,IF($C$4="TEB0187_REV01",CALC_CONN_TEB0187_REV01!$F:$M,"???"),8,0),"---")</f>
        <v>---</v>
      </c>
      <c r="K1569" s="62" t="str">
        <f>IFERROR(VLOOKUP($D1569&amp;"-"&amp;$E1569,IF($C$4="TEB0187_REV01",CALC_CONN_TEB0187_REV01!$F:$N),9,0),"---")</f>
        <v>---</v>
      </c>
      <c r="L1569" s="59" t="str">
        <f>IFERROR(VLOOKUP(K1569,B2B!$H$3:$I$2000,2,0),"---")</f>
        <v>---</v>
      </c>
      <c r="M1569" s="59" t="str">
        <f>IFERROR(VLOOKUP(L1569,IF($M$4="TEI0187_REV01",RAW_m_TEI0187_REV01!$AD:$AH),5,0),"---")</f>
        <v>---</v>
      </c>
      <c r="N1569" s="59" t="str">
        <f>IFERROR(VLOOKUP(L1569,IF($M$4="TEI0187_REV01",RAW_m_TEI0187_REV01!$AE:$AJ),6,0),"---")</f>
        <v>---</v>
      </c>
      <c r="O1569" s="63" t="str">
        <f>IFERROR(VLOOKUP(L1569,IF($M$4="TEI0187_REV01",RAW_m_TEI0187_REV01!$AD:$AE),2,0),"---")</f>
        <v>---</v>
      </c>
      <c r="P1569" s="59" t="str">
        <f>IFERROR(VLOOKUP(O1569,IF($M$4="TEI0187_REV01",RAW_m_TEI0187_REV01!$AJ:$AK),2,0),"---")</f>
        <v>---</v>
      </c>
      <c r="Q1569" s="59" t="str">
        <f>IFERROR(VLOOKUP(L1569,IF($M$4="TEI0187_REV01",RAW_m_TEI0187_REV01!$AD:$AF),3,0),"---")</f>
        <v>---</v>
      </c>
      <c r="R1569" s="59" t="str">
        <f>IFERROR(VLOOKUP(O1569,IF($M$4="TEI0187_REV01",RAW_m_TEI0187_REV01!$AE:$AG),3,0),"---")</f>
        <v>---</v>
      </c>
      <c r="S1569" s="59" t="str">
        <f t="shared" si="51"/>
        <v>---</v>
      </c>
    </row>
    <row r="1570" spans="2:19" ht="15" customHeight="1" x14ac:dyDescent="0.25">
      <c r="B1570" s="59">
        <f t="shared" si="52"/>
        <v>1565</v>
      </c>
      <c r="C1570" s="60">
        <f>IFERROR(IF($C$4="TEB0187_REV01",CALC_CONN_TEB0187_REV01!U1570,),"---")</f>
        <v>0</v>
      </c>
      <c r="D1570" s="59">
        <f>IFERROR(IF($C$4="TEB0187_REV01",CALC_CONN_TEB0187_REV01!D1570,),"---")</f>
        <v>0</v>
      </c>
      <c r="E1570" s="59">
        <f>IFERROR(IF($C$4="TEB0187_REV01",CALC_CONN_TEB0187_REV01!E1570,),"---")</f>
        <v>0</v>
      </c>
      <c r="F1570" s="59" t="str">
        <f>IFERROR(IF(VLOOKUP($D1570&amp;"-"&amp;$E1570,IF($C$4="TEB0187_REV01",CALC_CONN_TEB0187_REV01!$F:$I),4,0)="--","---",IF($C$4="TEB0187_REV01",CALC_CONN_TEB0187_REV01!$G1570&amp; " --&gt; " &amp;CALC_CONN_TEB0187_REV01!$I1570&amp; " --&gt; ")),"---")</f>
        <v>---</v>
      </c>
      <c r="G1570" s="59" t="str">
        <f>IFERROR(IF(VLOOKUP($D1570&amp;"-"&amp;$E1570,IF($C$4="TEB0187_REV01",CALC_CONN_TEB0187_REV01!$F:$H),3,0)="--",VLOOKUP($D1570&amp;"-"&amp;$E1570,IF($C$4="TEB0187_REV01",CALC_CONN_TEB0187_REV01!$F:$H),2,0),VLOOKUP($D1570&amp;"-"&amp;$E1570,IF($C$4="TEB0187_REV01",CALC_CONN_TEB0187_REV01!$F:$H),3,0)),"---")</f>
        <v>---</v>
      </c>
      <c r="H1570" s="59" t="str">
        <f>IFERROR(VLOOKUP(G1570,IF($C$4="TEB0187_REV01",CALC_CONN_TEB0187_REV01!$G:$T),14,0),"---")</f>
        <v>---</v>
      </c>
      <c r="I1570" s="59" t="str">
        <f>IFERROR(VLOOKUP($D1570&amp;"-"&amp;$E1570,IF($C$4="TEB0187_REV01",CALC_CONN_TEB0187_REV01!$F:$K,"???"),6,0),"---")</f>
        <v>---</v>
      </c>
      <c r="J1570" s="61" t="str">
        <f>IFERROR(VLOOKUP($D1570&amp;"-"&amp;$E1570,IF($C$4="TEB0187_REV01",CALC_CONN_TEB0187_REV01!$F:$M,"???"),8,0),"---")</f>
        <v>---</v>
      </c>
      <c r="K1570" s="62" t="str">
        <f>IFERROR(VLOOKUP($D1570&amp;"-"&amp;$E1570,IF($C$4="TEB0187_REV01",CALC_CONN_TEB0187_REV01!$F:$N),9,0),"---")</f>
        <v>---</v>
      </c>
      <c r="L1570" s="59" t="str">
        <f>IFERROR(VLOOKUP(K1570,B2B!$H$3:$I$2000,2,0),"---")</f>
        <v>---</v>
      </c>
      <c r="M1570" s="59" t="str">
        <f>IFERROR(VLOOKUP(L1570,IF($M$4="TEI0187_REV01",RAW_m_TEI0187_REV01!$AD:$AH),5,0),"---")</f>
        <v>---</v>
      </c>
      <c r="N1570" s="59" t="str">
        <f>IFERROR(VLOOKUP(L1570,IF($M$4="TEI0187_REV01",RAW_m_TEI0187_REV01!$AE:$AJ),6,0),"---")</f>
        <v>---</v>
      </c>
      <c r="O1570" s="63" t="str">
        <f>IFERROR(VLOOKUP(L1570,IF($M$4="TEI0187_REV01",RAW_m_TEI0187_REV01!$AD:$AE),2,0),"---")</f>
        <v>---</v>
      </c>
      <c r="P1570" s="59" t="str">
        <f>IFERROR(VLOOKUP(O1570,IF($M$4="TEI0187_REV01",RAW_m_TEI0187_REV01!$AJ:$AK),2,0),"---")</f>
        <v>---</v>
      </c>
      <c r="Q1570" s="59" t="str">
        <f>IFERROR(VLOOKUP(L1570,IF($M$4="TEI0187_REV01",RAW_m_TEI0187_REV01!$AD:$AF),3,0),"---")</f>
        <v>---</v>
      </c>
      <c r="R1570" s="59" t="str">
        <f>IFERROR(VLOOKUP(O1570,IF($M$4="TEI0187_REV01",RAW_m_TEI0187_REV01!$AE:$AG),3,0),"---")</f>
        <v>---</v>
      </c>
      <c r="S1570" s="59" t="str">
        <f t="shared" si="51"/>
        <v>---</v>
      </c>
    </row>
    <row r="1571" spans="2:19" ht="15" customHeight="1" x14ac:dyDescent="0.25">
      <c r="B1571" s="59">
        <f t="shared" si="52"/>
        <v>1566</v>
      </c>
      <c r="C1571" s="60">
        <f>IFERROR(IF($C$4="TEB0187_REV01",CALC_CONN_TEB0187_REV01!U1571,),"---")</f>
        <v>0</v>
      </c>
      <c r="D1571" s="59">
        <f>IFERROR(IF($C$4="TEB0187_REV01",CALC_CONN_TEB0187_REV01!D1571,),"---")</f>
        <v>0</v>
      </c>
      <c r="E1571" s="59">
        <f>IFERROR(IF($C$4="TEB0187_REV01",CALC_CONN_TEB0187_REV01!E1571,),"---")</f>
        <v>0</v>
      </c>
      <c r="F1571" s="59" t="str">
        <f>IFERROR(IF(VLOOKUP($D1571&amp;"-"&amp;$E1571,IF($C$4="TEB0187_REV01",CALC_CONN_TEB0187_REV01!$F:$I),4,0)="--","---",IF($C$4="TEB0187_REV01",CALC_CONN_TEB0187_REV01!$G1571&amp; " --&gt; " &amp;CALC_CONN_TEB0187_REV01!$I1571&amp; " --&gt; ")),"---")</f>
        <v>---</v>
      </c>
      <c r="G1571" s="59" t="str">
        <f>IFERROR(IF(VLOOKUP($D1571&amp;"-"&amp;$E1571,IF($C$4="TEB0187_REV01",CALC_CONN_TEB0187_REV01!$F:$H),3,0)="--",VLOOKUP($D1571&amp;"-"&amp;$E1571,IF($C$4="TEB0187_REV01",CALC_CONN_TEB0187_REV01!$F:$H),2,0),VLOOKUP($D1571&amp;"-"&amp;$E1571,IF($C$4="TEB0187_REV01",CALC_CONN_TEB0187_REV01!$F:$H),3,0)),"---")</f>
        <v>---</v>
      </c>
      <c r="H1571" s="59" t="str">
        <f>IFERROR(VLOOKUP(G1571,IF($C$4="TEB0187_REV01",CALC_CONN_TEB0187_REV01!$G:$T),14,0),"---")</f>
        <v>---</v>
      </c>
      <c r="I1571" s="59" t="str">
        <f>IFERROR(VLOOKUP($D1571&amp;"-"&amp;$E1571,IF($C$4="TEB0187_REV01",CALC_CONN_TEB0187_REV01!$F:$K,"???"),6,0),"---")</f>
        <v>---</v>
      </c>
      <c r="J1571" s="61" t="str">
        <f>IFERROR(VLOOKUP($D1571&amp;"-"&amp;$E1571,IF($C$4="TEB0187_REV01",CALC_CONN_TEB0187_REV01!$F:$M,"???"),8,0),"---")</f>
        <v>---</v>
      </c>
      <c r="K1571" s="62" t="str">
        <f>IFERROR(VLOOKUP($D1571&amp;"-"&amp;$E1571,IF($C$4="TEB0187_REV01",CALC_CONN_TEB0187_REV01!$F:$N),9,0),"---")</f>
        <v>---</v>
      </c>
      <c r="L1571" s="59" t="str">
        <f>IFERROR(VLOOKUP(K1571,B2B!$H$3:$I$2000,2,0),"---")</f>
        <v>---</v>
      </c>
      <c r="M1571" s="59" t="str">
        <f>IFERROR(VLOOKUP(L1571,IF($M$4="TEI0187_REV01",RAW_m_TEI0187_REV01!$AD:$AH),5,0),"---")</f>
        <v>---</v>
      </c>
      <c r="N1571" s="59" t="str">
        <f>IFERROR(VLOOKUP(L1571,IF($M$4="TEI0187_REV01",RAW_m_TEI0187_REV01!$AE:$AJ),6,0),"---")</f>
        <v>---</v>
      </c>
      <c r="O1571" s="63" t="str">
        <f>IFERROR(VLOOKUP(L1571,IF($M$4="TEI0187_REV01",RAW_m_TEI0187_REV01!$AD:$AE),2,0),"---")</f>
        <v>---</v>
      </c>
      <c r="P1571" s="59" t="str">
        <f>IFERROR(VLOOKUP(O1571,IF($M$4="TEI0187_REV01",RAW_m_TEI0187_REV01!$AJ:$AK),2,0),"---")</f>
        <v>---</v>
      </c>
      <c r="Q1571" s="59" t="str">
        <f>IFERROR(VLOOKUP(L1571,IF($M$4="TEI0187_REV01",RAW_m_TEI0187_REV01!$AD:$AF),3,0),"---")</f>
        <v>---</v>
      </c>
      <c r="R1571" s="59" t="str">
        <f>IFERROR(VLOOKUP(O1571,IF($M$4="TEI0187_REV01",RAW_m_TEI0187_REV01!$AE:$AG),3,0),"---")</f>
        <v>---</v>
      </c>
      <c r="S1571" s="59" t="str">
        <f t="shared" si="51"/>
        <v>---</v>
      </c>
    </row>
    <row r="1572" spans="2:19" ht="15" customHeight="1" x14ac:dyDescent="0.25">
      <c r="B1572" s="59">
        <f t="shared" si="52"/>
        <v>1567</v>
      </c>
      <c r="C1572" s="60">
        <f>IFERROR(IF($C$4="TEB0187_REV01",CALC_CONN_TEB0187_REV01!U1572,),"---")</f>
        <v>0</v>
      </c>
      <c r="D1572" s="59">
        <f>IFERROR(IF($C$4="TEB0187_REV01",CALC_CONN_TEB0187_REV01!D1572,),"---")</f>
        <v>0</v>
      </c>
      <c r="E1572" s="59">
        <f>IFERROR(IF($C$4="TEB0187_REV01",CALC_CONN_TEB0187_REV01!E1572,),"---")</f>
        <v>0</v>
      </c>
      <c r="F1572" s="59" t="str">
        <f>IFERROR(IF(VLOOKUP($D1572&amp;"-"&amp;$E1572,IF($C$4="TEB0187_REV01",CALC_CONN_TEB0187_REV01!$F:$I),4,0)="--","---",IF($C$4="TEB0187_REV01",CALC_CONN_TEB0187_REV01!$G1572&amp; " --&gt; " &amp;CALC_CONN_TEB0187_REV01!$I1572&amp; " --&gt; ")),"---")</f>
        <v>---</v>
      </c>
      <c r="G1572" s="59" t="str">
        <f>IFERROR(IF(VLOOKUP($D1572&amp;"-"&amp;$E1572,IF($C$4="TEB0187_REV01",CALC_CONN_TEB0187_REV01!$F:$H),3,0)="--",VLOOKUP($D1572&amp;"-"&amp;$E1572,IF($C$4="TEB0187_REV01",CALC_CONN_TEB0187_REV01!$F:$H),2,0),VLOOKUP($D1572&amp;"-"&amp;$E1572,IF($C$4="TEB0187_REV01",CALC_CONN_TEB0187_REV01!$F:$H),3,0)),"---")</f>
        <v>---</v>
      </c>
      <c r="H1572" s="59" t="str">
        <f>IFERROR(VLOOKUP(G1572,IF($C$4="TEB0187_REV01",CALC_CONN_TEB0187_REV01!$G:$T),14,0),"---")</f>
        <v>---</v>
      </c>
      <c r="I1572" s="59" t="str">
        <f>IFERROR(VLOOKUP($D1572&amp;"-"&amp;$E1572,IF($C$4="TEB0187_REV01",CALC_CONN_TEB0187_REV01!$F:$K,"???"),6,0),"---")</f>
        <v>---</v>
      </c>
      <c r="J1572" s="61" t="str">
        <f>IFERROR(VLOOKUP($D1572&amp;"-"&amp;$E1572,IF($C$4="TEB0187_REV01",CALC_CONN_TEB0187_REV01!$F:$M,"???"),8,0),"---")</f>
        <v>---</v>
      </c>
      <c r="K1572" s="62" t="str">
        <f>IFERROR(VLOOKUP($D1572&amp;"-"&amp;$E1572,IF($C$4="TEB0187_REV01",CALC_CONN_TEB0187_REV01!$F:$N),9,0),"---")</f>
        <v>---</v>
      </c>
      <c r="L1572" s="59" t="str">
        <f>IFERROR(VLOOKUP(K1572,B2B!$H$3:$I$2000,2,0),"---")</f>
        <v>---</v>
      </c>
      <c r="M1572" s="59" t="str">
        <f>IFERROR(VLOOKUP(L1572,IF($M$4="TEI0187_REV01",RAW_m_TEI0187_REV01!$AD:$AH),5,0),"---")</f>
        <v>---</v>
      </c>
      <c r="N1572" s="59" t="str">
        <f>IFERROR(VLOOKUP(L1572,IF($M$4="TEI0187_REV01",RAW_m_TEI0187_REV01!$AE:$AJ),6,0),"---")</f>
        <v>---</v>
      </c>
      <c r="O1572" s="63" t="str">
        <f>IFERROR(VLOOKUP(L1572,IF($M$4="TEI0187_REV01",RAW_m_TEI0187_REV01!$AD:$AE),2,0),"---")</f>
        <v>---</v>
      </c>
      <c r="P1572" s="59" t="str">
        <f>IFERROR(VLOOKUP(O1572,IF($M$4="TEI0187_REV01",RAW_m_TEI0187_REV01!$AJ:$AK),2,0),"---")</f>
        <v>---</v>
      </c>
      <c r="Q1572" s="59" t="str">
        <f>IFERROR(VLOOKUP(L1572,IF($M$4="TEI0187_REV01",RAW_m_TEI0187_REV01!$AD:$AF),3,0),"---")</f>
        <v>---</v>
      </c>
      <c r="R1572" s="59" t="str">
        <f>IFERROR(VLOOKUP(O1572,IF($M$4="TEI0187_REV01",RAW_m_TEI0187_REV01!$AE:$AG),3,0),"---")</f>
        <v>---</v>
      </c>
      <c r="S1572" s="59" t="str">
        <f t="shared" si="51"/>
        <v>---</v>
      </c>
    </row>
    <row r="1573" spans="2:19" ht="15" customHeight="1" x14ac:dyDescent="0.25">
      <c r="B1573" s="59">
        <f t="shared" si="52"/>
        <v>1568</v>
      </c>
      <c r="C1573" s="60">
        <f>IFERROR(IF($C$4="TEB0187_REV01",CALC_CONN_TEB0187_REV01!U1573,),"---")</f>
        <v>0</v>
      </c>
      <c r="D1573" s="59">
        <f>IFERROR(IF($C$4="TEB0187_REV01",CALC_CONN_TEB0187_REV01!D1573,),"---")</f>
        <v>0</v>
      </c>
      <c r="E1573" s="59">
        <f>IFERROR(IF($C$4="TEB0187_REV01",CALC_CONN_TEB0187_REV01!E1573,),"---")</f>
        <v>0</v>
      </c>
      <c r="F1573" s="59" t="str">
        <f>IFERROR(IF(VLOOKUP($D1573&amp;"-"&amp;$E1573,IF($C$4="TEB0187_REV01",CALC_CONN_TEB0187_REV01!$F:$I),4,0)="--","---",IF($C$4="TEB0187_REV01",CALC_CONN_TEB0187_REV01!$G1573&amp; " --&gt; " &amp;CALC_CONN_TEB0187_REV01!$I1573&amp; " --&gt; ")),"---")</f>
        <v>---</v>
      </c>
      <c r="G1573" s="59" t="str">
        <f>IFERROR(IF(VLOOKUP($D1573&amp;"-"&amp;$E1573,IF($C$4="TEB0187_REV01",CALC_CONN_TEB0187_REV01!$F:$H),3,0)="--",VLOOKUP($D1573&amp;"-"&amp;$E1573,IF($C$4="TEB0187_REV01",CALC_CONN_TEB0187_REV01!$F:$H),2,0),VLOOKUP($D1573&amp;"-"&amp;$E1573,IF($C$4="TEB0187_REV01",CALC_CONN_TEB0187_REV01!$F:$H),3,0)),"---")</f>
        <v>---</v>
      </c>
      <c r="H1573" s="59" t="str">
        <f>IFERROR(VLOOKUP(G1573,IF($C$4="TEB0187_REV01",CALC_CONN_TEB0187_REV01!$G:$T),14,0),"---")</f>
        <v>---</v>
      </c>
      <c r="I1573" s="59" t="str">
        <f>IFERROR(VLOOKUP($D1573&amp;"-"&amp;$E1573,IF($C$4="TEB0187_REV01",CALC_CONN_TEB0187_REV01!$F:$K,"???"),6,0),"---")</f>
        <v>---</v>
      </c>
      <c r="J1573" s="61" t="str">
        <f>IFERROR(VLOOKUP($D1573&amp;"-"&amp;$E1573,IF($C$4="TEB0187_REV01",CALC_CONN_TEB0187_REV01!$F:$M,"???"),8,0),"---")</f>
        <v>---</v>
      </c>
      <c r="K1573" s="62" t="str">
        <f>IFERROR(VLOOKUP($D1573&amp;"-"&amp;$E1573,IF($C$4="TEB0187_REV01",CALC_CONN_TEB0187_REV01!$F:$N),9,0),"---")</f>
        <v>---</v>
      </c>
      <c r="L1573" s="59" t="str">
        <f>IFERROR(VLOOKUP(K1573,B2B!$H$3:$I$2000,2,0),"---")</f>
        <v>---</v>
      </c>
      <c r="M1573" s="59" t="str">
        <f>IFERROR(VLOOKUP(L1573,IF($M$4="TEI0187_REV01",RAW_m_TEI0187_REV01!$AD:$AH),5,0),"---")</f>
        <v>---</v>
      </c>
      <c r="N1573" s="59" t="str">
        <f>IFERROR(VLOOKUP(L1573,IF($M$4="TEI0187_REV01",RAW_m_TEI0187_REV01!$AE:$AJ),6,0),"---")</f>
        <v>---</v>
      </c>
      <c r="O1573" s="63" t="str">
        <f>IFERROR(VLOOKUP(L1573,IF($M$4="TEI0187_REV01",RAW_m_TEI0187_REV01!$AD:$AE),2,0),"---")</f>
        <v>---</v>
      </c>
      <c r="P1573" s="59" t="str">
        <f>IFERROR(VLOOKUP(O1573,IF($M$4="TEI0187_REV01",RAW_m_TEI0187_REV01!$AJ:$AK),2,0),"---")</f>
        <v>---</v>
      </c>
      <c r="Q1573" s="59" t="str">
        <f>IFERROR(VLOOKUP(L1573,IF($M$4="TEI0187_REV01",RAW_m_TEI0187_REV01!$AD:$AF),3,0),"---")</f>
        <v>---</v>
      </c>
      <c r="R1573" s="59" t="str">
        <f>IFERROR(VLOOKUP(O1573,IF($M$4="TEI0187_REV01",RAW_m_TEI0187_REV01!$AE:$AG),3,0),"---")</f>
        <v>---</v>
      </c>
      <c r="S1573" s="59" t="str">
        <f t="shared" si="51"/>
        <v>---</v>
      </c>
    </row>
    <row r="1574" spans="2:19" ht="15" customHeight="1" x14ac:dyDescent="0.25">
      <c r="B1574" s="59">
        <f t="shared" si="52"/>
        <v>1569</v>
      </c>
      <c r="C1574" s="60">
        <f>IFERROR(IF($C$4="TEB0187_REV01",CALC_CONN_TEB0187_REV01!U1574,),"---")</f>
        <v>0</v>
      </c>
      <c r="D1574" s="59">
        <f>IFERROR(IF($C$4="TEB0187_REV01",CALC_CONN_TEB0187_REV01!D1574,),"---")</f>
        <v>0</v>
      </c>
      <c r="E1574" s="59">
        <f>IFERROR(IF($C$4="TEB0187_REV01",CALC_CONN_TEB0187_REV01!E1574,),"---")</f>
        <v>0</v>
      </c>
      <c r="F1574" s="59" t="str">
        <f>IFERROR(IF(VLOOKUP($D1574&amp;"-"&amp;$E1574,IF($C$4="TEB0187_REV01",CALC_CONN_TEB0187_REV01!$F:$I),4,0)="--","---",IF($C$4="TEB0187_REV01",CALC_CONN_TEB0187_REV01!$G1574&amp; " --&gt; " &amp;CALC_CONN_TEB0187_REV01!$I1574&amp; " --&gt; ")),"---")</f>
        <v>---</v>
      </c>
      <c r="G1574" s="59" t="str">
        <f>IFERROR(IF(VLOOKUP($D1574&amp;"-"&amp;$E1574,IF($C$4="TEB0187_REV01",CALC_CONN_TEB0187_REV01!$F:$H),3,0)="--",VLOOKUP($D1574&amp;"-"&amp;$E1574,IF($C$4="TEB0187_REV01",CALC_CONN_TEB0187_REV01!$F:$H),2,0),VLOOKUP($D1574&amp;"-"&amp;$E1574,IF($C$4="TEB0187_REV01",CALC_CONN_TEB0187_REV01!$F:$H),3,0)),"---")</f>
        <v>---</v>
      </c>
      <c r="H1574" s="59" t="str">
        <f>IFERROR(VLOOKUP(G1574,IF($C$4="TEB0187_REV01",CALC_CONN_TEB0187_REV01!$G:$T),14,0),"---")</f>
        <v>---</v>
      </c>
      <c r="I1574" s="59" t="str">
        <f>IFERROR(VLOOKUP($D1574&amp;"-"&amp;$E1574,IF($C$4="TEB0187_REV01",CALC_CONN_TEB0187_REV01!$F:$K,"???"),6,0),"---")</f>
        <v>---</v>
      </c>
      <c r="J1574" s="61" t="str">
        <f>IFERROR(VLOOKUP($D1574&amp;"-"&amp;$E1574,IF($C$4="TEB0187_REV01",CALC_CONN_TEB0187_REV01!$F:$M,"???"),8,0),"---")</f>
        <v>---</v>
      </c>
      <c r="K1574" s="62" t="str">
        <f>IFERROR(VLOOKUP($D1574&amp;"-"&amp;$E1574,IF($C$4="TEB0187_REV01",CALC_CONN_TEB0187_REV01!$F:$N),9,0),"---")</f>
        <v>---</v>
      </c>
      <c r="L1574" s="59" t="str">
        <f>IFERROR(VLOOKUP(K1574,B2B!$H$3:$I$2000,2,0),"---")</f>
        <v>---</v>
      </c>
      <c r="M1574" s="59" t="str">
        <f>IFERROR(VLOOKUP(L1574,IF($M$4="TEI0187_REV01",RAW_m_TEI0187_REV01!$AD:$AH),5,0),"---")</f>
        <v>---</v>
      </c>
      <c r="N1574" s="59" t="str">
        <f>IFERROR(VLOOKUP(L1574,IF($M$4="TEI0187_REV01",RAW_m_TEI0187_REV01!$AE:$AJ),6,0),"---")</f>
        <v>---</v>
      </c>
      <c r="O1574" s="63" t="str">
        <f>IFERROR(VLOOKUP(L1574,IF($M$4="TEI0187_REV01",RAW_m_TEI0187_REV01!$AD:$AE),2,0),"---")</f>
        <v>---</v>
      </c>
      <c r="P1574" s="59" t="str">
        <f>IFERROR(VLOOKUP(O1574,IF($M$4="TEI0187_REV01",RAW_m_TEI0187_REV01!$AJ:$AK),2,0),"---")</f>
        <v>---</v>
      </c>
      <c r="Q1574" s="59" t="str">
        <f>IFERROR(VLOOKUP(L1574,IF($M$4="TEI0187_REV01",RAW_m_TEI0187_REV01!$AD:$AF),3,0),"---")</f>
        <v>---</v>
      </c>
      <c r="R1574" s="59" t="str">
        <f>IFERROR(VLOOKUP(O1574,IF($M$4="TEI0187_REV01",RAW_m_TEI0187_REV01!$AE:$AG),3,0),"---")</f>
        <v>---</v>
      </c>
      <c r="S1574" s="59" t="str">
        <f t="shared" si="51"/>
        <v>---</v>
      </c>
    </row>
    <row r="1575" spans="2:19" ht="15" customHeight="1" x14ac:dyDescent="0.25">
      <c r="B1575" s="59">
        <f t="shared" si="52"/>
        <v>1570</v>
      </c>
      <c r="C1575" s="60">
        <f>IFERROR(IF($C$4="TEB0187_REV01",CALC_CONN_TEB0187_REV01!U1575,),"---")</f>
        <v>0</v>
      </c>
      <c r="D1575" s="59">
        <f>IFERROR(IF($C$4="TEB0187_REV01",CALC_CONN_TEB0187_REV01!D1575,),"---")</f>
        <v>0</v>
      </c>
      <c r="E1575" s="59">
        <f>IFERROR(IF($C$4="TEB0187_REV01",CALC_CONN_TEB0187_REV01!E1575,),"---")</f>
        <v>0</v>
      </c>
      <c r="F1575" s="59" t="str">
        <f>IFERROR(IF(VLOOKUP($D1575&amp;"-"&amp;$E1575,IF($C$4="TEB0187_REV01",CALC_CONN_TEB0187_REV01!$F:$I),4,0)="--","---",IF($C$4="TEB0187_REV01",CALC_CONN_TEB0187_REV01!$G1575&amp; " --&gt; " &amp;CALC_CONN_TEB0187_REV01!$I1575&amp; " --&gt; ")),"---")</f>
        <v>---</v>
      </c>
      <c r="G1575" s="59" t="str">
        <f>IFERROR(IF(VLOOKUP($D1575&amp;"-"&amp;$E1575,IF($C$4="TEB0187_REV01",CALC_CONN_TEB0187_REV01!$F:$H),3,0)="--",VLOOKUP($D1575&amp;"-"&amp;$E1575,IF($C$4="TEB0187_REV01",CALC_CONN_TEB0187_REV01!$F:$H),2,0),VLOOKUP($D1575&amp;"-"&amp;$E1575,IF($C$4="TEB0187_REV01",CALC_CONN_TEB0187_REV01!$F:$H),3,0)),"---")</f>
        <v>---</v>
      </c>
      <c r="H1575" s="59" t="str">
        <f>IFERROR(VLOOKUP(G1575,IF($C$4="TEB0187_REV01",CALC_CONN_TEB0187_REV01!$G:$T),14,0),"---")</f>
        <v>---</v>
      </c>
      <c r="I1575" s="59" t="str">
        <f>IFERROR(VLOOKUP($D1575&amp;"-"&amp;$E1575,IF($C$4="TEB0187_REV01",CALC_CONN_TEB0187_REV01!$F:$K,"???"),6,0),"---")</f>
        <v>---</v>
      </c>
      <c r="J1575" s="61" t="str">
        <f>IFERROR(VLOOKUP($D1575&amp;"-"&amp;$E1575,IF($C$4="TEB0187_REV01",CALC_CONN_TEB0187_REV01!$F:$M,"???"),8,0),"---")</f>
        <v>---</v>
      </c>
      <c r="K1575" s="62" t="str">
        <f>IFERROR(VLOOKUP($D1575&amp;"-"&amp;$E1575,IF($C$4="TEB0187_REV01",CALC_CONN_TEB0187_REV01!$F:$N),9,0),"---")</f>
        <v>---</v>
      </c>
      <c r="L1575" s="59" t="str">
        <f>IFERROR(VLOOKUP(K1575,B2B!$H$3:$I$2000,2,0),"---")</f>
        <v>---</v>
      </c>
      <c r="M1575" s="59" t="str">
        <f>IFERROR(VLOOKUP(L1575,IF($M$4="TEI0187_REV01",RAW_m_TEI0187_REV01!$AD:$AH),5,0),"---")</f>
        <v>---</v>
      </c>
      <c r="N1575" s="59" t="str">
        <f>IFERROR(VLOOKUP(L1575,IF($M$4="TEI0187_REV01",RAW_m_TEI0187_REV01!$AE:$AJ),6,0),"---")</f>
        <v>---</v>
      </c>
      <c r="O1575" s="63" t="str">
        <f>IFERROR(VLOOKUP(L1575,IF($M$4="TEI0187_REV01",RAW_m_TEI0187_REV01!$AD:$AE),2,0),"---")</f>
        <v>---</v>
      </c>
      <c r="P1575" s="59" t="str">
        <f>IFERROR(VLOOKUP(O1575,IF($M$4="TEI0187_REV01",RAW_m_TEI0187_REV01!$AJ:$AK),2,0),"---")</f>
        <v>---</v>
      </c>
      <c r="Q1575" s="59" t="str">
        <f>IFERROR(VLOOKUP(L1575,IF($M$4="TEI0187_REV01",RAW_m_TEI0187_REV01!$AD:$AF),3,0),"---")</f>
        <v>---</v>
      </c>
      <c r="R1575" s="59" t="str">
        <f>IFERROR(VLOOKUP(O1575,IF($M$4="TEI0187_REV01",RAW_m_TEI0187_REV01!$AE:$AG),3,0),"---")</f>
        <v>---</v>
      </c>
      <c r="S1575" s="59" t="str">
        <f t="shared" si="51"/>
        <v>---</v>
      </c>
    </row>
    <row r="1576" spans="2:19" ht="15" customHeight="1" x14ac:dyDescent="0.25">
      <c r="B1576" s="59">
        <f t="shared" si="52"/>
        <v>1571</v>
      </c>
      <c r="C1576" s="60">
        <f>IFERROR(IF($C$4="TEB0187_REV01",CALC_CONN_TEB0187_REV01!U1576,),"---")</f>
        <v>0</v>
      </c>
      <c r="D1576" s="59">
        <f>IFERROR(IF($C$4="TEB0187_REV01",CALC_CONN_TEB0187_REV01!D1576,),"---")</f>
        <v>0</v>
      </c>
      <c r="E1576" s="59">
        <f>IFERROR(IF($C$4="TEB0187_REV01",CALC_CONN_TEB0187_REV01!E1576,),"---")</f>
        <v>0</v>
      </c>
      <c r="F1576" s="59" t="str">
        <f>IFERROR(IF(VLOOKUP($D1576&amp;"-"&amp;$E1576,IF($C$4="TEB0187_REV01",CALC_CONN_TEB0187_REV01!$F:$I),4,0)="--","---",IF($C$4="TEB0187_REV01",CALC_CONN_TEB0187_REV01!$G1576&amp; " --&gt; " &amp;CALC_CONN_TEB0187_REV01!$I1576&amp; " --&gt; ")),"---")</f>
        <v>---</v>
      </c>
      <c r="G1576" s="59" t="str">
        <f>IFERROR(IF(VLOOKUP($D1576&amp;"-"&amp;$E1576,IF($C$4="TEB0187_REV01",CALC_CONN_TEB0187_REV01!$F:$H),3,0)="--",VLOOKUP($D1576&amp;"-"&amp;$E1576,IF($C$4="TEB0187_REV01",CALC_CONN_TEB0187_REV01!$F:$H),2,0),VLOOKUP($D1576&amp;"-"&amp;$E1576,IF($C$4="TEB0187_REV01",CALC_CONN_TEB0187_REV01!$F:$H),3,0)),"---")</f>
        <v>---</v>
      </c>
      <c r="H1576" s="59" t="str">
        <f>IFERROR(VLOOKUP(G1576,IF($C$4="TEB0187_REV01",CALC_CONN_TEB0187_REV01!$G:$T),14,0),"---")</f>
        <v>---</v>
      </c>
      <c r="I1576" s="59" t="str">
        <f>IFERROR(VLOOKUP($D1576&amp;"-"&amp;$E1576,IF($C$4="TEB0187_REV01",CALC_CONN_TEB0187_REV01!$F:$K,"???"),6,0),"---")</f>
        <v>---</v>
      </c>
      <c r="J1576" s="61" t="str">
        <f>IFERROR(VLOOKUP($D1576&amp;"-"&amp;$E1576,IF($C$4="TEB0187_REV01",CALC_CONN_TEB0187_REV01!$F:$M,"???"),8,0),"---")</f>
        <v>---</v>
      </c>
      <c r="K1576" s="62" t="str">
        <f>IFERROR(VLOOKUP($D1576&amp;"-"&amp;$E1576,IF($C$4="TEB0187_REV01",CALC_CONN_TEB0187_REV01!$F:$N),9,0),"---")</f>
        <v>---</v>
      </c>
      <c r="L1576" s="59" t="str">
        <f>IFERROR(VLOOKUP(K1576,B2B!$H$3:$I$2000,2,0),"---")</f>
        <v>---</v>
      </c>
      <c r="M1576" s="59" t="str">
        <f>IFERROR(VLOOKUP(L1576,IF($M$4="TEI0187_REV01",RAW_m_TEI0187_REV01!$AD:$AH),5,0),"---")</f>
        <v>---</v>
      </c>
      <c r="N1576" s="59" t="str">
        <f>IFERROR(VLOOKUP(L1576,IF($M$4="TEI0187_REV01",RAW_m_TEI0187_REV01!$AE:$AJ),6,0),"---")</f>
        <v>---</v>
      </c>
      <c r="O1576" s="63" t="str">
        <f>IFERROR(VLOOKUP(L1576,IF($M$4="TEI0187_REV01",RAW_m_TEI0187_REV01!$AD:$AE),2,0),"---")</f>
        <v>---</v>
      </c>
      <c r="P1576" s="59" t="str">
        <f>IFERROR(VLOOKUP(O1576,IF($M$4="TEI0187_REV01",RAW_m_TEI0187_REV01!$AJ:$AK),2,0),"---")</f>
        <v>---</v>
      </c>
      <c r="Q1576" s="59" t="str">
        <f>IFERROR(VLOOKUP(L1576,IF($M$4="TEI0187_REV01",RAW_m_TEI0187_REV01!$AD:$AF),3,0),"---")</f>
        <v>---</v>
      </c>
      <c r="R1576" s="59" t="str">
        <f>IFERROR(VLOOKUP(O1576,IF($M$4="TEI0187_REV01",RAW_m_TEI0187_REV01!$AE:$AG),3,0),"---")</f>
        <v>---</v>
      </c>
      <c r="S1576" s="59" t="str">
        <f t="shared" si="51"/>
        <v>---</v>
      </c>
    </row>
    <row r="1577" spans="2:19" ht="15" customHeight="1" x14ac:dyDescent="0.25">
      <c r="B1577" s="59">
        <f t="shared" si="52"/>
        <v>1572</v>
      </c>
      <c r="C1577" s="60">
        <f>IFERROR(IF($C$4="TEB0187_REV01",CALC_CONN_TEB0187_REV01!U1577,),"---")</f>
        <v>0</v>
      </c>
      <c r="D1577" s="59">
        <f>IFERROR(IF($C$4="TEB0187_REV01",CALC_CONN_TEB0187_REV01!D1577,),"---")</f>
        <v>0</v>
      </c>
      <c r="E1577" s="59">
        <f>IFERROR(IF($C$4="TEB0187_REV01",CALC_CONN_TEB0187_REV01!E1577,),"---")</f>
        <v>0</v>
      </c>
      <c r="F1577" s="59" t="str">
        <f>IFERROR(IF(VLOOKUP($D1577&amp;"-"&amp;$E1577,IF($C$4="TEB0187_REV01",CALC_CONN_TEB0187_REV01!$F:$I),4,0)="--","---",IF($C$4="TEB0187_REV01",CALC_CONN_TEB0187_REV01!$G1577&amp; " --&gt; " &amp;CALC_CONN_TEB0187_REV01!$I1577&amp; " --&gt; ")),"---")</f>
        <v>---</v>
      </c>
      <c r="G1577" s="59" t="str">
        <f>IFERROR(IF(VLOOKUP($D1577&amp;"-"&amp;$E1577,IF($C$4="TEB0187_REV01",CALC_CONN_TEB0187_REV01!$F:$H),3,0)="--",VLOOKUP($D1577&amp;"-"&amp;$E1577,IF($C$4="TEB0187_REV01",CALC_CONN_TEB0187_REV01!$F:$H),2,0),VLOOKUP($D1577&amp;"-"&amp;$E1577,IF($C$4="TEB0187_REV01",CALC_CONN_TEB0187_REV01!$F:$H),3,0)),"---")</f>
        <v>---</v>
      </c>
      <c r="H1577" s="59" t="str">
        <f>IFERROR(VLOOKUP(G1577,IF($C$4="TEB0187_REV01",CALC_CONN_TEB0187_REV01!$G:$T),14,0),"---")</f>
        <v>---</v>
      </c>
      <c r="I1577" s="59" t="str">
        <f>IFERROR(VLOOKUP($D1577&amp;"-"&amp;$E1577,IF($C$4="TEB0187_REV01",CALC_CONN_TEB0187_REV01!$F:$K,"???"),6,0),"---")</f>
        <v>---</v>
      </c>
      <c r="J1577" s="61" t="str">
        <f>IFERROR(VLOOKUP($D1577&amp;"-"&amp;$E1577,IF($C$4="TEB0187_REV01",CALC_CONN_TEB0187_REV01!$F:$M,"???"),8,0),"---")</f>
        <v>---</v>
      </c>
      <c r="K1577" s="62" t="str">
        <f>IFERROR(VLOOKUP($D1577&amp;"-"&amp;$E1577,IF($C$4="TEB0187_REV01",CALC_CONN_TEB0187_REV01!$F:$N),9,0),"---")</f>
        <v>---</v>
      </c>
      <c r="L1577" s="59" t="str">
        <f>IFERROR(VLOOKUP(K1577,B2B!$H$3:$I$2000,2,0),"---")</f>
        <v>---</v>
      </c>
      <c r="M1577" s="59" t="str">
        <f>IFERROR(VLOOKUP(L1577,IF($M$4="TEI0187_REV01",RAW_m_TEI0187_REV01!$AD:$AH),5,0),"---")</f>
        <v>---</v>
      </c>
      <c r="N1577" s="59" t="str">
        <f>IFERROR(VLOOKUP(L1577,IF($M$4="TEI0187_REV01",RAW_m_TEI0187_REV01!$AE:$AJ),6,0),"---")</f>
        <v>---</v>
      </c>
      <c r="O1577" s="63" t="str">
        <f>IFERROR(VLOOKUP(L1577,IF($M$4="TEI0187_REV01",RAW_m_TEI0187_REV01!$AD:$AE),2,0),"---")</f>
        <v>---</v>
      </c>
      <c r="P1577" s="59" t="str">
        <f>IFERROR(VLOOKUP(O1577,IF($M$4="TEI0187_REV01",RAW_m_TEI0187_REV01!$AJ:$AK),2,0),"---")</f>
        <v>---</v>
      </c>
      <c r="Q1577" s="59" t="str">
        <f>IFERROR(VLOOKUP(L1577,IF($M$4="TEI0187_REV01",RAW_m_TEI0187_REV01!$AD:$AF),3,0),"---")</f>
        <v>---</v>
      </c>
      <c r="R1577" s="59" t="str">
        <f>IFERROR(VLOOKUP(O1577,IF($M$4="TEI0187_REV01",RAW_m_TEI0187_REV01!$AE:$AG),3,0),"---")</f>
        <v>---</v>
      </c>
      <c r="S1577" s="59" t="str">
        <f t="shared" si="51"/>
        <v>---</v>
      </c>
    </row>
    <row r="1578" spans="2:19" ht="15" customHeight="1" x14ac:dyDescent="0.25">
      <c r="B1578" s="59">
        <f t="shared" si="52"/>
        <v>1573</v>
      </c>
      <c r="C1578" s="60">
        <f>IFERROR(IF($C$4="TEB0187_REV01",CALC_CONN_TEB0187_REV01!U1578,),"---")</f>
        <v>0</v>
      </c>
      <c r="D1578" s="59">
        <f>IFERROR(IF($C$4="TEB0187_REV01",CALC_CONN_TEB0187_REV01!D1578,),"---")</f>
        <v>0</v>
      </c>
      <c r="E1578" s="59">
        <f>IFERROR(IF($C$4="TEB0187_REV01",CALC_CONN_TEB0187_REV01!E1578,),"---")</f>
        <v>0</v>
      </c>
      <c r="F1578" s="59" t="str">
        <f>IFERROR(IF(VLOOKUP($D1578&amp;"-"&amp;$E1578,IF($C$4="TEB0187_REV01",CALC_CONN_TEB0187_REV01!$F:$I),4,0)="--","---",IF($C$4="TEB0187_REV01",CALC_CONN_TEB0187_REV01!$G1578&amp; " --&gt; " &amp;CALC_CONN_TEB0187_REV01!$I1578&amp; " --&gt; ")),"---")</f>
        <v>---</v>
      </c>
      <c r="G1578" s="59" t="str">
        <f>IFERROR(IF(VLOOKUP($D1578&amp;"-"&amp;$E1578,IF($C$4="TEB0187_REV01",CALC_CONN_TEB0187_REV01!$F:$H),3,0)="--",VLOOKUP($D1578&amp;"-"&amp;$E1578,IF($C$4="TEB0187_REV01",CALC_CONN_TEB0187_REV01!$F:$H),2,0),VLOOKUP($D1578&amp;"-"&amp;$E1578,IF($C$4="TEB0187_REV01",CALC_CONN_TEB0187_REV01!$F:$H),3,0)),"---")</f>
        <v>---</v>
      </c>
      <c r="H1578" s="59" t="str">
        <f>IFERROR(VLOOKUP(G1578,IF($C$4="TEB0187_REV01",CALC_CONN_TEB0187_REV01!$G:$T),14,0),"---")</f>
        <v>---</v>
      </c>
      <c r="I1578" s="59" t="str">
        <f>IFERROR(VLOOKUP($D1578&amp;"-"&amp;$E1578,IF($C$4="TEB0187_REV01",CALC_CONN_TEB0187_REV01!$F:$K,"???"),6,0),"---")</f>
        <v>---</v>
      </c>
      <c r="J1578" s="61" t="str">
        <f>IFERROR(VLOOKUP($D1578&amp;"-"&amp;$E1578,IF($C$4="TEB0187_REV01",CALC_CONN_TEB0187_REV01!$F:$M,"???"),8,0),"---")</f>
        <v>---</v>
      </c>
      <c r="K1578" s="62" t="str">
        <f>IFERROR(VLOOKUP($D1578&amp;"-"&amp;$E1578,IF($C$4="TEB0187_REV01",CALC_CONN_TEB0187_REV01!$F:$N),9,0),"---")</f>
        <v>---</v>
      </c>
      <c r="L1578" s="59" t="str">
        <f>IFERROR(VLOOKUP(K1578,B2B!$H$3:$I$2000,2,0),"---")</f>
        <v>---</v>
      </c>
      <c r="M1578" s="59" t="str">
        <f>IFERROR(VLOOKUP(L1578,IF($M$4="TEI0187_REV01",RAW_m_TEI0187_REV01!$AD:$AH),5,0),"---")</f>
        <v>---</v>
      </c>
      <c r="N1578" s="59" t="str">
        <f>IFERROR(VLOOKUP(L1578,IF($M$4="TEI0187_REV01",RAW_m_TEI0187_REV01!$AE:$AJ),6,0),"---")</f>
        <v>---</v>
      </c>
      <c r="O1578" s="63" t="str">
        <f>IFERROR(VLOOKUP(L1578,IF($M$4="TEI0187_REV01",RAW_m_TEI0187_REV01!$AD:$AE),2,0),"---")</f>
        <v>---</v>
      </c>
      <c r="P1578" s="59" t="str">
        <f>IFERROR(VLOOKUP(O1578,IF($M$4="TEI0187_REV01",RAW_m_TEI0187_REV01!$AJ:$AK),2,0),"---")</f>
        <v>---</v>
      </c>
      <c r="Q1578" s="59" t="str">
        <f>IFERROR(VLOOKUP(L1578,IF($M$4="TEI0187_REV01",RAW_m_TEI0187_REV01!$AD:$AF),3,0),"---")</f>
        <v>---</v>
      </c>
      <c r="R1578" s="59" t="str">
        <f>IFERROR(VLOOKUP(O1578,IF($M$4="TEI0187_REV01",RAW_m_TEI0187_REV01!$AE:$AG),3,0),"---")</f>
        <v>---</v>
      </c>
      <c r="S1578" s="59" t="str">
        <f t="shared" si="51"/>
        <v>---</v>
      </c>
    </row>
    <row r="1579" spans="2:19" ht="15" customHeight="1" x14ac:dyDescent="0.25">
      <c r="B1579" s="59">
        <f t="shared" si="52"/>
        <v>1574</v>
      </c>
      <c r="C1579" s="60">
        <f>IFERROR(IF($C$4="TEB0187_REV01",CALC_CONN_TEB0187_REV01!U1579,),"---")</f>
        <v>0</v>
      </c>
      <c r="D1579" s="59">
        <f>IFERROR(IF($C$4="TEB0187_REV01",CALC_CONN_TEB0187_REV01!D1579,),"---")</f>
        <v>0</v>
      </c>
      <c r="E1579" s="59">
        <f>IFERROR(IF($C$4="TEB0187_REV01",CALC_CONN_TEB0187_REV01!E1579,),"---")</f>
        <v>0</v>
      </c>
      <c r="F1579" s="59" t="str">
        <f>IFERROR(IF(VLOOKUP($D1579&amp;"-"&amp;$E1579,IF($C$4="TEB0187_REV01",CALC_CONN_TEB0187_REV01!$F:$I),4,0)="--","---",IF($C$4="TEB0187_REV01",CALC_CONN_TEB0187_REV01!$G1579&amp; " --&gt; " &amp;CALC_CONN_TEB0187_REV01!$I1579&amp; " --&gt; ")),"---")</f>
        <v>---</v>
      </c>
      <c r="G1579" s="59" t="str">
        <f>IFERROR(IF(VLOOKUP($D1579&amp;"-"&amp;$E1579,IF($C$4="TEB0187_REV01",CALC_CONN_TEB0187_REV01!$F:$H),3,0)="--",VLOOKUP($D1579&amp;"-"&amp;$E1579,IF($C$4="TEB0187_REV01",CALC_CONN_TEB0187_REV01!$F:$H),2,0),VLOOKUP($D1579&amp;"-"&amp;$E1579,IF($C$4="TEB0187_REV01",CALC_CONN_TEB0187_REV01!$F:$H),3,0)),"---")</f>
        <v>---</v>
      </c>
      <c r="H1579" s="59" t="str">
        <f>IFERROR(VLOOKUP(G1579,IF($C$4="TEB0187_REV01",CALC_CONN_TEB0187_REV01!$G:$T),14,0),"---")</f>
        <v>---</v>
      </c>
      <c r="I1579" s="59" t="str">
        <f>IFERROR(VLOOKUP($D1579&amp;"-"&amp;$E1579,IF($C$4="TEB0187_REV01",CALC_CONN_TEB0187_REV01!$F:$K,"???"),6,0),"---")</f>
        <v>---</v>
      </c>
      <c r="J1579" s="61" t="str">
        <f>IFERROR(VLOOKUP($D1579&amp;"-"&amp;$E1579,IF($C$4="TEB0187_REV01",CALC_CONN_TEB0187_REV01!$F:$M,"???"),8,0),"---")</f>
        <v>---</v>
      </c>
      <c r="K1579" s="62" t="str">
        <f>IFERROR(VLOOKUP($D1579&amp;"-"&amp;$E1579,IF($C$4="TEB0187_REV01",CALC_CONN_TEB0187_REV01!$F:$N),9,0),"---")</f>
        <v>---</v>
      </c>
      <c r="L1579" s="59" t="str">
        <f>IFERROR(VLOOKUP(K1579,B2B!$H$3:$I$2000,2,0),"---")</f>
        <v>---</v>
      </c>
      <c r="M1579" s="59" t="str">
        <f>IFERROR(VLOOKUP(L1579,IF($M$4="TEI0187_REV01",RAW_m_TEI0187_REV01!$AD:$AH),5,0),"---")</f>
        <v>---</v>
      </c>
      <c r="N1579" s="59" t="str">
        <f>IFERROR(VLOOKUP(L1579,IF($M$4="TEI0187_REV01",RAW_m_TEI0187_REV01!$AE:$AJ),6,0),"---")</f>
        <v>---</v>
      </c>
      <c r="O1579" s="63" t="str">
        <f>IFERROR(VLOOKUP(L1579,IF($M$4="TEI0187_REV01",RAW_m_TEI0187_REV01!$AD:$AE),2,0),"---")</f>
        <v>---</v>
      </c>
      <c r="P1579" s="59" t="str">
        <f>IFERROR(VLOOKUP(O1579,IF($M$4="TEI0187_REV01",RAW_m_TEI0187_REV01!$AJ:$AK),2,0),"---")</f>
        <v>---</v>
      </c>
      <c r="Q1579" s="59" t="str">
        <f>IFERROR(VLOOKUP(L1579,IF($M$4="TEI0187_REV01",RAW_m_TEI0187_REV01!$AD:$AF),3,0),"---")</f>
        <v>---</v>
      </c>
      <c r="R1579" s="59" t="str">
        <f>IFERROR(VLOOKUP(O1579,IF($M$4="TEI0187_REV01",RAW_m_TEI0187_REV01!$AE:$AG),3,0),"---")</f>
        <v>---</v>
      </c>
      <c r="S1579" s="59" t="str">
        <f t="shared" si="51"/>
        <v>---</v>
      </c>
    </row>
    <row r="1580" spans="2:19" ht="15" customHeight="1" x14ac:dyDescent="0.25">
      <c r="B1580" s="59">
        <f t="shared" si="52"/>
        <v>1575</v>
      </c>
      <c r="C1580" s="60">
        <f>IFERROR(IF($C$4="TEB0187_REV01",CALC_CONN_TEB0187_REV01!U1580,),"---")</f>
        <v>0</v>
      </c>
      <c r="D1580" s="59">
        <f>IFERROR(IF($C$4="TEB0187_REV01",CALC_CONN_TEB0187_REV01!D1580,),"---")</f>
        <v>0</v>
      </c>
      <c r="E1580" s="59">
        <f>IFERROR(IF($C$4="TEB0187_REV01",CALC_CONN_TEB0187_REV01!E1580,),"---")</f>
        <v>0</v>
      </c>
      <c r="F1580" s="59" t="str">
        <f>IFERROR(IF(VLOOKUP($D1580&amp;"-"&amp;$E1580,IF($C$4="TEB0187_REV01",CALC_CONN_TEB0187_REV01!$F:$I),4,0)="--","---",IF($C$4="TEB0187_REV01",CALC_CONN_TEB0187_REV01!$G1580&amp; " --&gt; " &amp;CALC_CONN_TEB0187_REV01!$I1580&amp; " --&gt; ")),"---")</f>
        <v>---</v>
      </c>
      <c r="G1580" s="59" t="str">
        <f>IFERROR(IF(VLOOKUP($D1580&amp;"-"&amp;$E1580,IF($C$4="TEB0187_REV01",CALC_CONN_TEB0187_REV01!$F:$H),3,0)="--",VLOOKUP($D1580&amp;"-"&amp;$E1580,IF($C$4="TEB0187_REV01",CALC_CONN_TEB0187_REV01!$F:$H),2,0),VLOOKUP($D1580&amp;"-"&amp;$E1580,IF($C$4="TEB0187_REV01",CALC_CONN_TEB0187_REV01!$F:$H),3,0)),"---")</f>
        <v>---</v>
      </c>
      <c r="H1580" s="59" t="str">
        <f>IFERROR(VLOOKUP(G1580,IF($C$4="TEB0187_REV01",CALC_CONN_TEB0187_REV01!$G:$T),14,0),"---")</f>
        <v>---</v>
      </c>
      <c r="I1580" s="59" t="str">
        <f>IFERROR(VLOOKUP($D1580&amp;"-"&amp;$E1580,IF($C$4="TEB0187_REV01",CALC_CONN_TEB0187_REV01!$F:$K,"???"),6,0),"---")</f>
        <v>---</v>
      </c>
      <c r="J1580" s="61" t="str">
        <f>IFERROR(VLOOKUP($D1580&amp;"-"&amp;$E1580,IF($C$4="TEB0187_REV01",CALC_CONN_TEB0187_REV01!$F:$M,"???"),8,0),"---")</f>
        <v>---</v>
      </c>
      <c r="K1580" s="62" t="str">
        <f>IFERROR(VLOOKUP($D1580&amp;"-"&amp;$E1580,IF($C$4="TEB0187_REV01",CALC_CONN_TEB0187_REV01!$F:$N),9,0),"---")</f>
        <v>---</v>
      </c>
      <c r="L1580" s="59" t="str">
        <f>IFERROR(VLOOKUP(K1580,B2B!$H$3:$I$2000,2,0),"---")</f>
        <v>---</v>
      </c>
      <c r="M1580" s="59" t="str">
        <f>IFERROR(VLOOKUP(L1580,IF($M$4="TEI0187_REV01",RAW_m_TEI0187_REV01!$AD:$AH),5,0),"---")</f>
        <v>---</v>
      </c>
      <c r="N1580" s="59" t="str">
        <f>IFERROR(VLOOKUP(L1580,IF($M$4="TEI0187_REV01",RAW_m_TEI0187_REV01!$AE:$AJ),6,0),"---")</f>
        <v>---</v>
      </c>
      <c r="O1580" s="63" t="str">
        <f>IFERROR(VLOOKUP(L1580,IF($M$4="TEI0187_REV01",RAW_m_TEI0187_REV01!$AD:$AE),2,0),"---")</f>
        <v>---</v>
      </c>
      <c r="P1580" s="59" t="str">
        <f>IFERROR(VLOOKUP(O1580,IF($M$4="TEI0187_REV01",RAW_m_TEI0187_REV01!$AJ:$AK),2,0),"---")</f>
        <v>---</v>
      </c>
      <c r="Q1580" s="59" t="str">
        <f>IFERROR(VLOOKUP(L1580,IF($M$4="TEI0187_REV01",RAW_m_TEI0187_REV01!$AD:$AF),3,0),"---")</f>
        <v>---</v>
      </c>
      <c r="R1580" s="59" t="str">
        <f>IFERROR(VLOOKUP(O1580,IF($M$4="TEI0187_REV01",RAW_m_TEI0187_REV01!$AE:$AG),3,0),"---")</f>
        <v>---</v>
      </c>
      <c r="S1580" s="59" t="str">
        <f t="shared" si="51"/>
        <v>---</v>
      </c>
    </row>
    <row r="1581" spans="2:19" ht="15" customHeight="1" x14ac:dyDescent="0.25">
      <c r="B1581" s="59">
        <f t="shared" si="52"/>
        <v>1576</v>
      </c>
      <c r="C1581" s="60">
        <f>IFERROR(IF($C$4="TEB0187_REV01",CALC_CONN_TEB0187_REV01!U1581,),"---")</f>
        <v>0</v>
      </c>
      <c r="D1581" s="59">
        <f>IFERROR(IF($C$4="TEB0187_REV01",CALC_CONN_TEB0187_REV01!D1581,),"---")</f>
        <v>0</v>
      </c>
      <c r="E1581" s="59">
        <f>IFERROR(IF($C$4="TEB0187_REV01",CALC_CONN_TEB0187_REV01!E1581,),"---")</f>
        <v>0</v>
      </c>
      <c r="F1581" s="59" t="str">
        <f>IFERROR(IF(VLOOKUP($D1581&amp;"-"&amp;$E1581,IF($C$4="TEB0187_REV01",CALC_CONN_TEB0187_REV01!$F:$I),4,0)="--","---",IF($C$4="TEB0187_REV01",CALC_CONN_TEB0187_REV01!$G1581&amp; " --&gt; " &amp;CALC_CONN_TEB0187_REV01!$I1581&amp; " --&gt; ")),"---")</f>
        <v>---</v>
      </c>
      <c r="G1581" s="59" t="str">
        <f>IFERROR(IF(VLOOKUP($D1581&amp;"-"&amp;$E1581,IF($C$4="TEB0187_REV01",CALC_CONN_TEB0187_REV01!$F:$H),3,0)="--",VLOOKUP($D1581&amp;"-"&amp;$E1581,IF($C$4="TEB0187_REV01",CALC_CONN_TEB0187_REV01!$F:$H),2,0),VLOOKUP($D1581&amp;"-"&amp;$E1581,IF($C$4="TEB0187_REV01",CALC_CONN_TEB0187_REV01!$F:$H),3,0)),"---")</f>
        <v>---</v>
      </c>
      <c r="H1581" s="59" t="str">
        <f>IFERROR(VLOOKUP(G1581,IF($C$4="TEB0187_REV01",CALC_CONN_TEB0187_REV01!$G:$T),14,0),"---")</f>
        <v>---</v>
      </c>
      <c r="I1581" s="59" t="str">
        <f>IFERROR(VLOOKUP($D1581&amp;"-"&amp;$E1581,IF($C$4="TEB0187_REV01",CALC_CONN_TEB0187_REV01!$F:$K,"???"),6,0),"---")</f>
        <v>---</v>
      </c>
      <c r="J1581" s="61" t="str">
        <f>IFERROR(VLOOKUP($D1581&amp;"-"&amp;$E1581,IF($C$4="TEB0187_REV01",CALC_CONN_TEB0187_REV01!$F:$M,"???"),8,0),"---")</f>
        <v>---</v>
      </c>
      <c r="K1581" s="62" t="str">
        <f>IFERROR(VLOOKUP($D1581&amp;"-"&amp;$E1581,IF($C$4="TEB0187_REV01",CALC_CONN_TEB0187_REV01!$F:$N),9,0),"---")</f>
        <v>---</v>
      </c>
      <c r="L1581" s="59" t="str">
        <f>IFERROR(VLOOKUP(K1581,B2B!$H$3:$I$2000,2,0),"---")</f>
        <v>---</v>
      </c>
      <c r="M1581" s="59" t="str">
        <f>IFERROR(VLOOKUP(L1581,IF($M$4="TEI0187_REV01",RAW_m_TEI0187_REV01!$AD:$AH),5,0),"---")</f>
        <v>---</v>
      </c>
      <c r="N1581" s="59" t="str">
        <f>IFERROR(VLOOKUP(L1581,IF($M$4="TEI0187_REV01",RAW_m_TEI0187_REV01!$AE:$AJ),6,0),"---")</f>
        <v>---</v>
      </c>
      <c r="O1581" s="63" t="str">
        <f>IFERROR(VLOOKUP(L1581,IF($M$4="TEI0187_REV01",RAW_m_TEI0187_REV01!$AD:$AE),2,0),"---")</f>
        <v>---</v>
      </c>
      <c r="P1581" s="59" t="str">
        <f>IFERROR(VLOOKUP(O1581,IF($M$4="TEI0187_REV01",RAW_m_TEI0187_REV01!$AJ:$AK),2,0),"---")</f>
        <v>---</v>
      </c>
      <c r="Q1581" s="59" t="str">
        <f>IFERROR(VLOOKUP(L1581,IF($M$4="TEI0187_REV01",RAW_m_TEI0187_REV01!$AD:$AF),3,0),"---")</f>
        <v>---</v>
      </c>
      <c r="R1581" s="59" t="str">
        <f>IFERROR(VLOOKUP(O1581,IF($M$4="TEI0187_REV01",RAW_m_TEI0187_REV01!$AE:$AG),3,0),"---")</f>
        <v>---</v>
      </c>
      <c r="S1581" s="59" t="str">
        <f t="shared" si="51"/>
        <v>---</v>
      </c>
    </row>
    <row r="1582" spans="2:19" ht="15" customHeight="1" x14ac:dyDescent="0.25">
      <c r="B1582" s="59">
        <f t="shared" si="52"/>
        <v>1577</v>
      </c>
      <c r="C1582" s="60">
        <f>IFERROR(IF($C$4="TEB0187_REV01",CALC_CONN_TEB0187_REV01!U1582,),"---")</f>
        <v>0</v>
      </c>
      <c r="D1582" s="59">
        <f>IFERROR(IF($C$4="TEB0187_REV01",CALC_CONN_TEB0187_REV01!D1582,),"---")</f>
        <v>0</v>
      </c>
      <c r="E1582" s="59">
        <f>IFERROR(IF($C$4="TEB0187_REV01",CALC_CONN_TEB0187_REV01!E1582,),"---")</f>
        <v>0</v>
      </c>
      <c r="F1582" s="59" t="str">
        <f>IFERROR(IF(VLOOKUP($D1582&amp;"-"&amp;$E1582,IF($C$4="TEB0187_REV01",CALC_CONN_TEB0187_REV01!$F:$I),4,0)="--","---",IF($C$4="TEB0187_REV01",CALC_CONN_TEB0187_REV01!$G1582&amp; " --&gt; " &amp;CALC_CONN_TEB0187_REV01!$I1582&amp; " --&gt; ")),"---")</f>
        <v>---</v>
      </c>
      <c r="G1582" s="59" t="str">
        <f>IFERROR(IF(VLOOKUP($D1582&amp;"-"&amp;$E1582,IF($C$4="TEB0187_REV01",CALC_CONN_TEB0187_REV01!$F:$H),3,0)="--",VLOOKUP($D1582&amp;"-"&amp;$E1582,IF($C$4="TEB0187_REV01",CALC_CONN_TEB0187_REV01!$F:$H),2,0),VLOOKUP($D1582&amp;"-"&amp;$E1582,IF($C$4="TEB0187_REV01",CALC_CONN_TEB0187_REV01!$F:$H),3,0)),"---")</f>
        <v>---</v>
      </c>
      <c r="H1582" s="59" t="str">
        <f>IFERROR(VLOOKUP(G1582,IF($C$4="TEB0187_REV01",CALC_CONN_TEB0187_REV01!$G:$T),14,0),"---")</f>
        <v>---</v>
      </c>
      <c r="I1582" s="59" t="str">
        <f>IFERROR(VLOOKUP($D1582&amp;"-"&amp;$E1582,IF($C$4="TEB0187_REV01",CALC_CONN_TEB0187_REV01!$F:$K,"???"),6,0),"---")</f>
        <v>---</v>
      </c>
      <c r="J1582" s="61" t="str">
        <f>IFERROR(VLOOKUP($D1582&amp;"-"&amp;$E1582,IF($C$4="TEB0187_REV01",CALC_CONN_TEB0187_REV01!$F:$M,"???"),8,0),"---")</f>
        <v>---</v>
      </c>
      <c r="K1582" s="62" t="str">
        <f>IFERROR(VLOOKUP($D1582&amp;"-"&amp;$E1582,IF($C$4="TEB0187_REV01",CALC_CONN_TEB0187_REV01!$F:$N),9,0),"---")</f>
        <v>---</v>
      </c>
      <c r="L1582" s="59" t="str">
        <f>IFERROR(VLOOKUP(K1582,B2B!$H$3:$I$2000,2,0),"---")</f>
        <v>---</v>
      </c>
      <c r="M1582" s="59" t="str">
        <f>IFERROR(VLOOKUP(L1582,IF($M$4="TEI0187_REV01",RAW_m_TEI0187_REV01!$AD:$AH),5,0),"---")</f>
        <v>---</v>
      </c>
      <c r="N1582" s="59" t="str">
        <f>IFERROR(VLOOKUP(L1582,IF($M$4="TEI0187_REV01",RAW_m_TEI0187_REV01!$AE:$AJ),6,0),"---")</f>
        <v>---</v>
      </c>
      <c r="O1582" s="63" t="str">
        <f>IFERROR(VLOOKUP(L1582,IF($M$4="TEI0187_REV01",RAW_m_TEI0187_REV01!$AD:$AE),2,0),"---")</f>
        <v>---</v>
      </c>
      <c r="P1582" s="59" t="str">
        <f>IFERROR(VLOOKUP(O1582,IF($M$4="TEI0187_REV01",RAW_m_TEI0187_REV01!$AJ:$AK),2,0),"---")</f>
        <v>---</v>
      </c>
      <c r="Q1582" s="59" t="str">
        <f>IFERROR(VLOOKUP(L1582,IF($M$4="TEI0187_REV01",RAW_m_TEI0187_REV01!$AD:$AF),3,0),"---")</f>
        <v>---</v>
      </c>
      <c r="R1582" s="59" t="str">
        <f>IFERROR(VLOOKUP(O1582,IF($M$4="TEI0187_REV01",RAW_m_TEI0187_REV01!$AE:$AG),3,0),"---")</f>
        <v>---</v>
      </c>
      <c r="S1582" s="59" t="str">
        <f t="shared" si="51"/>
        <v>---</v>
      </c>
    </row>
    <row r="1583" spans="2:19" ht="15" customHeight="1" x14ac:dyDescent="0.25">
      <c r="B1583" s="59">
        <f t="shared" si="52"/>
        <v>1578</v>
      </c>
      <c r="C1583" s="60">
        <f>IFERROR(IF($C$4="TEB0187_REV01",CALC_CONN_TEB0187_REV01!U1583,),"---")</f>
        <v>0</v>
      </c>
      <c r="D1583" s="59">
        <f>IFERROR(IF($C$4="TEB0187_REV01",CALC_CONN_TEB0187_REV01!D1583,),"---")</f>
        <v>0</v>
      </c>
      <c r="E1583" s="59">
        <f>IFERROR(IF($C$4="TEB0187_REV01",CALC_CONN_TEB0187_REV01!E1583,),"---")</f>
        <v>0</v>
      </c>
      <c r="F1583" s="59" t="str">
        <f>IFERROR(IF(VLOOKUP($D1583&amp;"-"&amp;$E1583,IF($C$4="TEB0187_REV01",CALC_CONN_TEB0187_REV01!$F:$I),4,0)="--","---",IF($C$4="TEB0187_REV01",CALC_CONN_TEB0187_REV01!$G1583&amp; " --&gt; " &amp;CALC_CONN_TEB0187_REV01!$I1583&amp; " --&gt; ")),"---")</f>
        <v>---</v>
      </c>
      <c r="G1583" s="59" t="str">
        <f>IFERROR(IF(VLOOKUP($D1583&amp;"-"&amp;$E1583,IF($C$4="TEB0187_REV01",CALC_CONN_TEB0187_REV01!$F:$H),3,0)="--",VLOOKUP($D1583&amp;"-"&amp;$E1583,IF($C$4="TEB0187_REV01",CALC_CONN_TEB0187_REV01!$F:$H),2,0),VLOOKUP($D1583&amp;"-"&amp;$E1583,IF($C$4="TEB0187_REV01",CALC_CONN_TEB0187_REV01!$F:$H),3,0)),"---")</f>
        <v>---</v>
      </c>
      <c r="H1583" s="59" t="str">
        <f>IFERROR(VLOOKUP(G1583,IF($C$4="TEB0187_REV01",CALC_CONN_TEB0187_REV01!$G:$T),14,0),"---")</f>
        <v>---</v>
      </c>
      <c r="I1583" s="59" t="str">
        <f>IFERROR(VLOOKUP($D1583&amp;"-"&amp;$E1583,IF($C$4="TEB0187_REV01",CALC_CONN_TEB0187_REV01!$F:$K,"???"),6,0),"---")</f>
        <v>---</v>
      </c>
      <c r="J1583" s="61" t="str">
        <f>IFERROR(VLOOKUP($D1583&amp;"-"&amp;$E1583,IF($C$4="TEB0187_REV01",CALC_CONN_TEB0187_REV01!$F:$M,"???"),8,0),"---")</f>
        <v>---</v>
      </c>
      <c r="K1583" s="62" t="str">
        <f>IFERROR(VLOOKUP($D1583&amp;"-"&amp;$E1583,IF($C$4="TEB0187_REV01",CALC_CONN_TEB0187_REV01!$F:$N),9,0),"---")</f>
        <v>---</v>
      </c>
      <c r="L1583" s="59" t="str">
        <f>IFERROR(VLOOKUP(K1583,B2B!$H$3:$I$2000,2,0),"---")</f>
        <v>---</v>
      </c>
      <c r="M1583" s="59" t="str">
        <f>IFERROR(VLOOKUP(L1583,IF($M$4="TEI0187_REV01",RAW_m_TEI0187_REV01!$AD:$AH),5,0),"---")</f>
        <v>---</v>
      </c>
      <c r="N1583" s="59" t="str">
        <f>IFERROR(VLOOKUP(L1583,IF($M$4="TEI0187_REV01",RAW_m_TEI0187_REV01!$AE:$AJ),6,0),"---")</f>
        <v>---</v>
      </c>
      <c r="O1583" s="63" t="str">
        <f>IFERROR(VLOOKUP(L1583,IF($M$4="TEI0187_REV01",RAW_m_TEI0187_REV01!$AD:$AE),2,0),"---")</f>
        <v>---</v>
      </c>
      <c r="P1583" s="59" t="str">
        <f>IFERROR(VLOOKUP(O1583,IF($M$4="TEI0187_REV01",RAW_m_TEI0187_REV01!$AJ:$AK),2,0),"---")</f>
        <v>---</v>
      </c>
      <c r="Q1583" s="59" t="str">
        <f>IFERROR(VLOOKUP(L1583,IF($M$4="TEI0187_REV01",RAW_m_TEI0187_REV01!$AD:$AF),3,0),"---")</f>
        <v>---</v>
      </c>
      <c r="R1583" s="59" t="str">
        <f>IFERROR(VLOOKUP(O1583,IF($M$4="TEI0187_REV01",RAW_m_TEI0187_REV01!$AE:$AG),3,0),"---")</f>
        <v>---</v>
      </c>
      <c r="S1583" s="59" t="str">
        <f t="shared" si="51"/>
        <v>---</v>
      </c>
    </row>
    <row r="1584" spans="2:19" ht="15" customHeight="1" x14ac:dyDescent="0.25">
      <c r="B1584" s="59">
        <f t="shared" si="52"/>
        <v>1579</v>
      </c>
      <c r="C1584" s="60">
        <f>IFERROR(IF($C$4="TEB0187_REV01",CALC_CONN_TEB0187_REV01!U1584,),"---")</f>
        <v>0</v>
      </c>
      <c r="D1584" s="59">
        <f>IFERROR(IF($C$4="TEB0187_REV01",CALC_CONN_TEB0187_REV01!D1584,),"---")</f>
        <v>0</v>
      </c>
      <c r="E1584" s="59">
        <f>IFERROR(IF($C$4="TEB0187_REV01",CALC_CONN_TEB0187_REV01!E1584,),"---")</f>
        <v>0</v>
      </c>
      <c r="F1584" s="59" t="str">
        <f>IFERROR(IF(VLOOKUP($D1584&amp;"-"&amp;$E1584,IF($C$4="TEB0187_REV01",CALC_CONN_TEB0187_REV01!$F:$I),4,0)="--","---",IF($C$4="TEB0187_REV01",CALC_CONN_TEB0187_REV01!$G1584&amp; " --&gt; " &amp;CALC_CONN_TEB0187_REV01!$I1584&amp; " --&gt; ")),"---")</f>
        <v>---</v>
      </c>
      <c r="G1584" s="59" t="str">
        <f>IFERROR(IF(VLOOKUP($D1584&amp;"-"&amp;$E1584,IF($C$4="TEB0187_REV01",CALC_CONN_TEB0187_REV01!$F:$H),3,0)="--",VLOOKUP($D1584&amp;"-"&amp;$E1584,IF($C$4="TEB0187_REV01",CALC_CONN_TEB0187_REV01!$F:$H),2,0),VLOOKUP($D1584&amp;"-"&amp;$E1584,IF($C$4="TEB0187_REV01",CALC_CONN_TEB0187_REV01!$F:$H),3,0)),"---")</f>
        <v>---</v>
      </c>
      <c r="H1584" s="59" t="str">
        <f>IFERROR(VLOOKUP(G1584,IF($C$4="TEB0187_REV01",CALC_CONN_TEB0187_REV01!$G:$T),14,0),"---")</f>
        <v>---</v>
      </c>
      <c r="I1584" s="59" t="str">
        <f>IFERROR(VLOOKUP($D1584&amp;"-"&amp;$E1584,IF($C$4="TEB0187_REV01",CALC_CONN_TEB0187_REV01!$F:$K,"???"),6,0),"---")</f>
        <v>---</v>
      </c>
      <c r="J1584" s="61" t="str">
        <f>IFERROR(VLOOKUP($D1584&amp;"-"&amp;$E1584,IF($C$4="TEB0187_REV01",CALC_CONN_TEB0187_REV01!$F:$M,"???"),8,0),"---")</f>
        <v>---</v>
      </c>
      <c r="K1584" s="62" t="str">
        <f>IFERROR(VLOOKUP($D1584&amp;"-"&amp;$E1584,IF($C$4="TEB0187_REV01",CALC_CONN_TEB0187_REV01!$F:$N),9,0),"---")</f>
        <v>---</v>
      </c>
      <c r="L1584" s="59" t="str">
        <f>IFERROR(VLOOKUP(K1584,B2B!$H$3:$I$2000,2,0),"---")</f>
        <v>---</v>
      </c>
      <c r="M1584" s="59" t="str">
        <f>IFERROR(VLOOKUP(L1584,IF($M$4="TEI0187_REV01",RAW_m_TEI0187_REV01!$AD:$AH),5,0),"---")</f>
        <v>---</v>
      </c>
      <c r="N1584" s="59" t="str">
        <f>IFERROR(VLOOKUP(L1584,IF($M$4="TEI0187_REV01",RAW_m_TEI0187_REV01!$AE:$AJ),6,0),"---")</f>
        <v>---</v>
      </c>
      <c r="O1584" s="63" t="str">
        <f>IFERROR(VLOOKUP(L1584,IF($M$4="TEI0187_REV01",RAW_m_TEI0187_REV01!$AD:$AE),2,0),"---")</f>
        <v>---</v>
      </c>
      <c r="P1584" s="59" t="str">
        <f>IFERROR(VLOOKUP(O1584,IF($M$4="TEI0187_REV01",RAW_m_TEI0187_REV01!$AJ:$AK),2,0),"---")</f>
        <v>---</v>
      </c>
      <c r="Q1584" s="59" t="str">
        <f>IFERROR(VLOOKUP(L1584,IF($M$4="TEI0187_REV01",RAW_m_TEI0187_REV01!$AD:$AF),3,0),"---")</f>
        <v>---</v>
      </c>
      <c r="R1584" s="59" t="str">
        <f>IFERROR(VLOOKUP(O1584,IF($M$4="TEI0187_REV01",RAW_m_TEI0187_REV01!$AE:$AG),3,0),"---")</f>
        <v>---</v>
      </c>
      <c r="S1584" s="59" t="str">
        <f t="shared" si="51"/>
        <v>---</v>
      </c>
    </row>
    <row r="1585" spans="2:19" ht="15" customHeight="1" x14ac:dyDescent="0.25">
      <c r="B1585" s="59">
        <f t="shared" si="52"/>
        <v>1580</v>
      </c>
      <c r="C1585" s="60">
        <f>IFERROR(IF($C$4="TEB0187_REV01",CALC_CONN_TEB0187_REV01!U1585,),"---")</f>
        <v>0</v>
      </c>
      <c r="D1585" s="59">
        <f>IFERROR(IF($C$4="TEB0187_REV01",CALC_CONN_TEB0187_REV01!D1585,),"---")</f>
        <v>0</v>
      </c>
      <c r="E1585" s="59">
        <f>IFERROR(IF($C$4="TEB0187_REV01",CALC_CONN_TEB0187_REV01!E1585,),"---")</f>
        <v>0</v>
      </c>
      <c r="F1585" s="59" t="str">
        <f>IFERROR(IF(VLOOKUP($D1585&amp;"-"&amp;$E1585,IF($C$4="TEB0187_REV01",CALC_CONN_TEB0187_REV01!$F:$I),4,0)="--","---",IF($C$4="TEB0187_REV01",CALC_CONN_TEB0187_REV01!$G1585&amp; " --&gt; " &amp;CALC_CONN_TEB0187_REV01!$I1585&amp; " --&gt; ")),"---")</f>
        <v>---</v>
      </c>
      <c r="G1585" s="59" t="str">
        <f>IFERROR(IF(VLOOKUP($D1585&amp;"-"&amp;$E1585,IF($C$4="TEB0187_REV01",CALC_CONN_TEB0187_REV01!$F:$H),3,0)="--",VLOOKUP($D1585&amp;"-"&amp;$E1585,IF($C$4="TEB0187_REV01",CALC_CONN_TEB0187_REV01!$F:$H),2,0),VLOOKUP($D1585&amp;"-"&amp;$E1585,IF($C$4="TEB0187_REV01",CALC_CONN_TEB0187_REV01!$F:$H),3,0)),"---")</f>
        <v>---</v>
      </c>
      <c r="H1585" s="59" t="str">
        <f>IFERROR(VLOOKUP(G1585,IF($C$4="TEB0187_REV01",CALC_CONN_TEB0187_REV01!$G:$T),14,0),"---")</f>
        <v>---</v>
      </c>
      <c r="I1585" s="59" t="str">
        <f>IFERROR(VLOOKUP($D1585&amp;"-"&amp;$E1585,IF($C$4="TEB0187_REV01",CALC_CONN_TEB0187_REV01!$F:$K,"???"),6,0),"---")</f>
        <v>---</v>
      </c>
      <c r="J1585" s="61" t="str">
        <f>IFERROR(VLOOKUP($D1585&amp;"-"&amp;$E1585,IF($C$4="TEB0187_REV01",CALC_CONN_TEB0187_REV01!$F:$M,"???"),8,0),"---")</f>
        <v>---</v>
      </c>
      <c r="K1585" s="62" t="str">
        <f>IFERROR(VLOOKUP($D1585&amp;"-"&amp;$E1585,IF($C$4="TEB0187_REV01",CALC_CONN_TEB0187_REV01!$F:$N),9,0),"---")</f>
        <v>---</v>
      </c>
      <c r="L1585" s="59" t="str">
        <f>IFERROR(VLOOKUP(K1585,B2B!$H$3:$I$2000,2,0),"---")</f>
        <v>---</v>
      </c>
      <c r="M1585" s="59" t="str">
        <f>IFERROR(VLOOKUP(L1585,IF($M$4="TEI0187_REV01",RAW_m_TEI0187_REV01!$AD:$AH),5,0),"---")</f>
        <v>---</v>
      </c>
      <c r="N1585" s="59" t="str">
        <f>IFERROR(VLOOKUP(L1585,IF($M$4="TEI0187_REV01",RAW_m_TEI0187_REV01!$AE:$AJ),6,0),"---")</f>
        <v>---</v>
      </c>
      <c r="O1585" s="63" t="str">
        <f>IFERROR(VLOOKUP(L1585,IF($M$4="TEI0187_REV01",RAW_m_TEI0187_REV01!$AD:$AE),2,0),"---")</f>
        <v>---</v>
      </c>
      <c r="P1585" s="59" t="str">
        <f>IFERROR(VLOOKUP(O1585,IF($M$4="TEI0187_REV01",RAW_m_TEI0187_REV01!$AJ:$AK),2,0),"---")</f>
        <v>---</v>
      </c>
      <c r="Q1585" s="59" t="str">
        <f>IFERROR(VLOOKUP(L1585,IF($M$4="TEI0187_REV01",RAW_m_TEI0187_REV01!$AD:$AF),3,0),"---")</f>
        <v>---</v>
      </c>
      <c r="R1585" s="59" t="str">
        <f>IFERROR(VLOOKUP(O1585,IF($M$4="TEI0187_REV01",RAW_m_TEI0187_REV01!$AE:$AG),3,0),"---")</f>
        <v>---</v>
      </c>
      <c r="S1585" s="59" t="str">
        <f t="shared" si="51"/>
        <v>---</v>
      </c>
    </row>
    <row r="1586" spans="2:19" ht="15" customHeight="1" x14ac:dyDescent="0.25">
      <c r="B1586" s="59">
        <f t="shared" si="52"/>
        <v>1581</v>
      </c>
      <c r="C1586" s="60">
        <f>IFERROR(IF($C$4="TEB0187_REV01",CALC_CONN_TEB0187_REV01!U1586,),"---")</f>
        <v>0</v>
      </c>
      <c r="D1586" s="59">
        <f>IFERROR(IF($C$4="TEB0187_REV01",CALC_CONN_TEB0187_REV01!D1586,),"---")</f>
        <v>0</v>
      </c>
      <c r="E1586" s="59">
        <f>IFERROR(IF($C$4="TEB0187_REV01",CALC_CONN_TEB0187_REV01!E1586,),"---")</f>
        <v>0</v>
      </c>
      <c r="F1586" s="59" t="str">
        <f>IFERROR(IF(VLOOKUP($D1586&amp;"-"&amp;$E1586,IF($C$4="TEB0187_REV01",CALC_CONN_TEB0187_REV01!$F:$I),4,0)="--","---",IF($C$4="TEB0187_REV01",CALC_CONN_TEB0187_REV01!$G1586&amp; " --&gt; " &amp;CALC_CONN_TEB0187_REV01!$I1586&amp; " --&gt; ")),"---")</f>
        <v>---</v>
      </c>
      <c r="G1586" s="59" t="str">
        <f>IFERROR(IF(VLOOKUP($D1586&amp;"-"&amp;$E1586,IF($C$4="TEB0187_REV01",CALC_CONN_TEB0187_REV01!$F:$H),3,0)="--",VLOOKUP($D1586&amp;"-"&amp;$E1586,IF($C$4="TEB0187_REV01",CALC_CONN_TEB0187_REV01!$F:$H),2,0),VLOOKUP($D1586&amp;"-"&amp;$E1586,IF($C$4="TEB0187_REV01",CALC_CONN_TEB0187_REV01!$F:$H),3,0)),"---")</f>
        <v>---</v>
      </c>
      <c r="H1586" s="59" t="str">
        <f>IFERROR(VLOOKUP(G1586,IF($C$4="TEB0187_REV01",CALC_CONN_TEB0187_REV01!$G:$T),14,0),"---")</f>
        <v>---</v>
      </c>
      <c r="I1586" s="59" t="str">
        <f>IFERROR(VLOOKUP($D1586&amp;"-"&amp;$E1586,IF($C$4="TEB0187_REV01",CALC_CONN_TEB0187_REV01!$F:$K,"???"),6,0),"---")</f>
        <v>---</v>
      </c>
      <c r="J1586" s="61" t="str">
        <f>IFERROR(VLOOKUP($D1586&amp;"-"&amp;$E1586,IF($C$4="TEB0187_REV01",CALC_CONN_TEB0187_REV01!$F:$M,"???"),8,0),"---")</f>
        <v>---</v>
      </c>
      <c r="K1586" s="62" t="str">
        <f>IFERROR(VLOOKUP($D1586&amp;"-"&amp;$E1586,IF($C$4="TEB0187_REV01",CALC_CONN_TEB0187_REV01!$F:$N),9,0),"---")</f>
        <v>---</v>
      </c>
      <c r="L1586" s="59" t="str">
        <f>IFERROR(VLOOKUP(K1586,B2B!$H$3:$I$2000,2,0),"---")</f>
        <v>---</v>
      </c>
      <c r="M1586" s="59" t="str">
        <f>IFERROR(VLOOKUP(L1586,IF($M$4="TEI0187_REV01",RAW_m_TEI0187_REV01!$AD:$AH),5,0),"---")</f>
        <v>---</v>
      </c>
      <c r="N1586" s="59" t="str">
        <f>IFERROR(VLOOKUP(L1586,IF($M$4="TEI0187_REV01",RAW_m_TEI0187_REV01!$AE:$AJ),6,0),"---")</f>
        <v>---</v>
      </c>
      <c r="O1586" s="63" t="str">
        <f>IFERROR(VLOOKUP(L1586,IF($M$4="TEI0187_REV01",RAW_m_TEI0187_REV01!$AD:$AE),2,0),"---")</f>
        <v>---</v>
      </c>
      <c r="P1586" s="59" t="str">
        <f>IFERROR(VLOOKUP(O1586,IF($M$4="TEI0187_REV01",RAW_m_TEI0187_REV01!$AJ:$AK),2,0),"---")</f>
        <v>---</v>
      </c>
      <c r="Q1586" s="59" t="str">
        <f>IFERROR(VLOOKUP(L1586,IF($M$4="TEI0187_REV01",RAW_m_TEI0187_REV01!$AD:$AF),3,0),"---")</f>
        <v>---</v>
      </c>
      <c r="R1586" s="59" t="str">
        <f>IFERROR(VLOOKUP(O1586,IF($M$4="TEI0187_REV01",RAW_m_TEI0187_REV01!$AE:$AG),3,0),"---")</f>
        <v>---</v>
      </c>
      <c r="S1586" s="59" t="str">
        <f t="shared" si="51"/>
        <v>---</v>
      </c>
    </row>
    <row r="1587" spans="2:19" ht="15" customHeight="1" x14ac:dyDescent="0.25">
      <c r="B1587" s="59">
        <f t="shared" si="52"/>
        <v>1582</v>
      </c>
      <c r="C1587" s="60">
        <f>IFERROR(IF($C$4="TEB0187_REV01",CALC_CONN_TEB0187_REV01!U1587,),"---")</f>
        <v>0</v>
      </c>
      <c r="D1587" s="59">
        <f>IFERROR(IF($C$4="TEB0187_REV01",CALC_CONN_TEB0187_REV01!D1587,),"---")</f>
        <v>0</v>
      </c>
      <c r="E1587" s="59">
        <f>IFERROR(IF($C$4="TEB0187_REV01",CALC_CONN_TEB0187_REV01!E1587,),"---")</f>
        <v>0</v>
      </c>
      <c r="F1587" s="59" t="str">
        <f>IFERROR(IF(VLOOKUP($D1587&amp;"-"&amp;$E1587,IF($C$4="TEB0187_REV01",CALC_CONN_TEB0187_REV01!$F:$I),4,0)="--","---",IF($C$4="TEB0187_REV01",CALC_CONN_TEB0187_REV01!$G1587&amp; " --&gt; " &amp;CALC_CONN_TEB0187_REV01!$I1587&amp; " --&gt; ")),"---")</f>
        <v>---</v>
      </c>
      <c r="G1587" s="59" t="str">
        <f>IFERROR(IF(VLOOKUP($D1587&amp;"-"&amp;$E1587,IF($C$4="TEB0187_REV01",CALC_CONN_TEB0187_REV01!$F:$H),3,0)="--",VLOOKUP($D1587&amp;"-"&amp;$E1587,IF($C$4="TEB0187_REV01",CALC_CONN_TEB0187_REV01!$F:$H),2,0),VLOOKUP($D1587&amp;"-"&amp;$E1587,IF($C$4="TEB0187_REV01",CALC_CONN_TEB0187_REV01!$F:$H),3,0)),"---")</f>
        <v>---</v>
      </c>
      <c r="H1587" s="59" t="str">
        <f>IFERROR(VLOOKUP(G1587,IF($C$4="TEB0187_REV01",CALC_CONN_TEB0187_REV01!$G:$T),14,0),"---")</f>
        <v>---</v>
      </c>
      <c r="I1587" s="59" t="str">
        <f>IFERROR(VLOOKUP($D1587&amp;"-"&amp;$E1587,IF($C$4="TEB0187_REV01",CALC_CONN_TEB0187_REV01!$F:$K,"???"),6,0),"---")</f>
        <v>---</v>
      </c>
      <c r="J1587" s="61" t="str">
        <f>IFERROR(VLOOKUP($D1587&amp;"-"&amp;$E1587,IF($C$4="TEB0187_REV01",CALC_CONN_TEB0187_REV01!$F:$M,"???"),8,0),"---")</f>
        <v>---</v>
      </c>
      <c r="K1587" s="62" t="str">
        <f>IFERROR(VLOOKUP($D1587&amp;"-"&amp;$E1587,IF($C$4="TEB0187_REV01",CALC_CONN_TEB0187_REV01!$F:$N),9,0),"---")</f>
        <v>---</v>
      </c>
      <c r="L1587" s="59" t="str">
        <f>IFERROR(VLOOKUP(K1587,B2B!$H$3:$I$2000,2,0),"---")</f>
        <v>---</v>
      </c>
      <c r="M1587" s="59" t="str">
        <f>IFERROR(VLOOKUP(L1587,IF($M$4="TEI0187_REV01",RAW_m_TEI0187_REV01!$AD:$AH),5,0),"---")</f>
        <v>---</v>
      </c>
      <c r="N1587" s="59" t="str">
        <f>IFERROR(VLOOKUP(L1587,IF($M$4="TEI0187_REV01",RAW_m_TEI0187_REV01!$AE:$AJ),6,0),"---")</f>
        <v>---</v>
      </c>
      <c r="O1587" s="63" t="str">
        <f>IFERROR(VLOOKUP(L1587,IF($M$4="TEI0187_REV01",RAW_m_TEI0187_REV01!$AD:$AE),2,0),"---")</f>
        <v>---</v>
      </c>
      <c r="P1587" s="59" t="str">
        <f>IFERROR(VLOOKUP(O1587,IF($M$4="TEI0187_REV01",RAW_m_TEI0187_REV01!$AJ:$AK),2,0),"---")</f>
        <v>---</v>
      </c>
      <c r="Q1587" s="59" t="str">
        <f>IFERROR(VLOOKUP(L1587,IF($M$4="TEI0187_REV01",RAW_m_TEI0187_REV01!$AD:$AF),3,0),"---")</f>
        <v>---</v>
      </c>
      <c r="R1587" s="59" t="str">
        <f>IFERROR(VLOOKUP(O1587,IF($M$4="TEI0187_REV01",RAW_m_TEI0187_REV01!$AE:$AG),3,0),"---")</f>
        <v>---</v>
      </c>
      <c r="S1587" s="59" t="str">
        <f t="shared" si="51"/>
        <v>---</v>
      </c>
    </row>
    <row r="1588" spans="2:19" ht="15" customHeight="1" x14ac:dyDescent="0.25">
      <c r="B1588" s="59">
        <f t="shared" si="52"/>
        <v>1583</v>
      </c>
      <c r="C1588" s="60">
        <f>IFERROR(IF($C$4="TEB0187_REV01",CALC_CONN_TEB0187_REV01!U1588,),"---")</f>
        <v>0</v>
      </c>
      <c r="D1588" s="59">
        <f>IFERROR(IF($C$4="TEB0187_REV01",CALC_CONN_TEB0187_REV01!D1588,),"---")</f>
        <v>0</v>
      </c>
      <c r="E1588" s="59">
        <f>IFERROR(IF($C$4="TEB0187_REV01",CALC_CONN_TEB0187_REV01!E1588,),"---")</f>
        <v>0</v>
      </c>
      <c r="F1588" s="59" t="str">
        <f>IFERROR(IF(VLOOKUP($D1588&amp;"-"&amp;$E1588,IF($C$4="TEB0187_REV01",CALC_CONN_TEB0187_REV01!$F:$I),4,0)="--","---",IF($C$4="TEB0187_REV01",CALC_CONN_TEB0187_REV01!$G1588&amp; " --&gt; " &amp;CALC_CONN_TEB0187_REV01!$I1588&amp; " --&gt; ")),"---")</f>
        <v>---</v>
      </c>
      <c r="G1588" s="59" t="str">
        <f>IFERROR(IF(VLOOKUP($D1588&amp;"-"&amp;$E1588,IF($C$4="TEB0187_REV01",CALC_CONN_TEB0187_REV01!$F:$H),3,0)="--",VLOOKUP($D1588&amp;"-"&amp;$E1588,IF($C$4="TEB0187_REV01",CALC_CONN_TEB0187_REV01!$F:$H),2,0),VLOOKUP($D1588&amp;"-"&amp;$E1588,IF($C$4="TEB0187_REV01",CALC_CONN_TEB0187_REV01!$F:$H),3,0)),"---")</f>
        <v>---</v>
      </c>
      <c r="H1588" s="59" t="str">
        <f>IFERROR(VLOOKUP(G1588,IF($C$4="TEB0187_REV01",CALC_CONN_TEB0187_REV01!$G:$T),14,0),"---")</f>
        <v>---</v>
      </c>
      <c r="I1588" s="59" t="str">
        <f>IFERROR(VLOOKUP($D1588&amp;"-"&amp;$E1588,IF($C$4="TEB0187_REV01",CALC_CONN_TEB0187_REV01!$F:$K,"???"),6,0),"---")</f>
        <v>---</v>
      </c>
      <c r="J1588" s="61" t="str">
        <f>IFERROR(VLOOKUP($D1588&amp;"-"&amp;$E1588,IF($C$4="TEB0187_REV01",CALC_CONN_TEB0187_REV01!$F:$M,"???"),8,0),"---")</f>
        <v>---</v>
      </c>
      <c r="K1588" s="62" t="str">
        <f>IFERROR(VLOOKUP($D1588&amp;"-"&amp;$E1588,IF($C$4="TEB0187_REV01",CALC_CONN_TEB0187_REV01!$F:$N),9,0),"---")</f>
        <v>---</v>
      </c>
      <c r="L1588" s="59" t="str">
        <f>IFERROR(VLOOKUP(K1588,B2B!$H$3:$I$2000,2,0),"---")</f>
        <v>---</v>
      </c>
      <c r="M1588" s="59" t="str">
        <f>IFERROR(VLOOKUP(L1588,IF($M$4="TEI0187_REV01",RAW_m_TEI0187_REV01!$AD:$AH),5,0),"---")</f>
        <v>---</v>
      </c>
      <c r="N1588" s="59" t="str">
        <f>IFERROR(VLOOKUP(L1588,IF($M$4="TEI0187_REV01",RAW_m_TEI0187_REV01!$AE:$AJ),6,0),"---")</f>
        <v>---</v>
      </c>
      <c r="O1588" s="63" t="str">
        <f>IFERROR(VLOOKUP(L1588,IF($M$4="TEI0187_REV01",RAW_m_TEI0187_REV01!$AD:$AE),2,0),"---")</f>
        <v>---</v>
      </c>
      <c r="P1588" s="59" t="str">
        <f>IFERROR(VLOOKUP(O1588,IF($M$4="TEI0187_REV01",RAW_m_TEI0187_REV01!$AJ:$AK),2,0),"---")</f>
        <v>---</v>
      </c>
      <c r="Q1588" s="59" t="str">
        <f>IFERROR(VLOOKUP(L1588,IF($M$4="TEI0187_REV01",RAW_m_TEI0187_REV01!$AD:$AF),3,0),"---")</f>
        <v>---</v>
      </c>
      <c r="R1588" s="59" t="str">
        <f>IFERROR(VLOOKUP(O1588,IF($M$4="TEI0187_REV01",RAW_m_TEI0187_REV01!$AE:$AG),3,0),"---")</f>
        <v>---</v>
      </c>
      <c r="S1588" s="59" t="str">
        <f t="shared" si="51"/>
        <v>---</v>
      </c>
    </row>
    <row r="1589" spans="2:19" ht="15" customHeight="1" x14ac:dyDescent="0.25">
      <c r="B1589" s="59">
        <f t="shared" si="52"/>
        <v>1584</v>
      </c>
      <c r="C1589" s="60">
        <f>IFERROR(IF($C$4="TEB0187_REV01",CALC_CONN_TEB0187_REV01!U1589,),"---")</f>
        <v>0</v>
      </c>
      <c r="D1589" s="59">
        <f>IFERROR(IF($C$4="TEB0187_REV01",CALC_CONN_TEB0187_REV01!D1589,),"---")</f>
        <v>0</v>
      </c>
      <c r="E1589" s="59">
        <f>IFERROR(IF($C$4="TEB0187_REV01",CALC_CONN_TEB0187_REV01!E1589,),"---")</f>
        <v>0</v>
      </c>
      <c r="F1589" s="59" t="str">
        <f>IFERROR(IF(VLOOKUP($D1589&amp;"-"&amp;$E1589,IF($C$4="TEB0187_REV01",CALC_CONN_TEB0187_REV01!$F:$I),4,0)="--","---",IF($C$4="TEB0187_REV01",CALC_CONN_TEB0187_REV01!$G1589&amp; " --&gt; " &amp;CALC_CONN_TEB0187_REV01!$I1589&amp; " --&gt; ")),"---")</f>
        <v>---</v>
      </c>
      <c r="G1589" s="59" t="str">
        <f>IFERROR(IF(VLOOKUP($D1589&amp;"-"&amp;$E1589,IF($C$4="TEB0187_REV01",CALC_CONN_TEB0187_REV01!$F:$H),3,0)="--",VLOOKUP($D1589&amp;"-"&amp;$E1589,IF($C$4="TEB0187_REV01",CALC_CONN_TEB0187_REV01!$F:$H),2,0),VLOOKUP($D1589&amp;"-"&amp;$E1589,IF($C$4="TEB0187_REV01",CALC_CONN_TEB0187_REV01!$F:$H),3,0)),"---")</f>
        <v>---</v>
      </c>
      <c r="H1589" s="59" t="str">
        <f>IFERROR(VLOOKUP(G1589,IF($C$4="TEB0187_REV01",CALC_CONN_TEB0187_REV01!$G:$T),14,0),"---")</f>
        <v>---</v>
      </c>
      <c r="I1589" s="59" t="str">
        <f>IFERROR(VLOOKUP($D1589&amp;"-"&amp;$E1589,IF($C$4="TEB0187_REV01",CALC_CONN_TEB0187_REV01!$F:$K,"???"),6,0),"---")</f>
        <v>---</v>
      </c>
      <c r="J1589" s="61" t="str">
        <f>IFERROR(VLOOKUP($D1589&amp;"-"&amp;$E1589,IF($C$4="TEB0187_REV01",CALC_CONN_TEB0187_REV01!$F:$M,"???"),8,0),"---")</f>
        <v>---</v>
      </c>
      <c r="K1589" s="62" t="str">
        <f>IFERROR(VLOOKUP($D1589&amp;"-"&amp;$E1589,IF($C$4="TEB0187_REV01",CALC_CONN_TEB0187_REV01!$F:$N),9,0),"---")</f>
        <v>---</v>
      </c>
      <c r="L1589" s="59" t="str">
        <f>IFERROR(VLOOKUP(K1589,B2B!$H$3:$I$2000,2,0),"---")</f>
        <v>---</v>
      </c>
      <c r="M1589" s="59" t="str">
        <f>IFERROR(VLOOKUP(L1589,IF($M$4="TEI0187_REV01",RAW_m_TEI0187_REV01!$AD:$AH),5,0),"---")</f>
        <v>---</v>
      </c>
      <c r="N1589" s="59" t="str">
        <f>IFERROR(VLOOKUP(L1589,IF($M$4="TEI0187_REV01",RAW_m_TEI0187_REV01!$AE:$AJ),6,0),"---")</f>
        <v>---</v>
      </c>
      <c r="O1589" s="63" t="str">
        <f>IFERROR(VLOOKUP(L1589,IF($M$4="TEI0187_REV01",RAW_m_TEI0187_REV01!$AD:$AE),2,0),"---")</f>
        <v>---</v>
      </c>
      <c r="P1589" s="59" t="str">
        <f>IFERROR(VLOOKUP(O1589,IF($M$4="TEI0187_REV01",RAW_m_TEI0187_REV01!$AJ:$AK),2,0),"---")</f>
        <v>---</v>
      </c>
      <c r="Q1589" s="59" t="str">
        <f>IFERROR(VLOOKUP(L1589,IF($M$4="TEI0187_REV01",RAW_m_TEI0187_REV01!$AD:$AF),3,0),"---")</f>
        <v>---</v>
      </c>
      <c r="R1589" s="59" t="str">
        <f>IFERROR(VLOOKUP(O1589,IF($M$4="TEI0187_REV01",RAW_m_TEI0187_REV01!$AE:$AG),3,0),"---")</f>
        <v>---</v>
      </c>
      <c r="S1589" s="59" t="str">
        <f t="shared" si="51"/>
        <v>---</v>
      </c>
    </row>
    <row r="1590" spans="2:19" ht="15" customHeight="1" x14ac:dyDescent="0.25">
      <c r="B1590" s="59">
        <f t="shared" si="52"/>
        <v>1585</v>
      </c>
      <c r="C1590" s="60">
        <f>IFERROR(IF($C$4="TEB0187_REV01",CALC_CONN_TEB0187_REV01!U1590,),"---")</f>
        <v>0</v>
      </c>
      <c r="D1590" s="59">
        <f>IFERROR(IF($C$4="TEB0187_REV01",CALC_CONN_TEB0187_REV01!D1590,),"---")</f>
        <v>0</v>
      </c>
      <c r="E1590" s="59">
        <f>IFERROR(IF($C$4="TEB0187_REV01",CALC_CONN_TEB0187_REV01!E1590,),"---")</f>
        <v>0</v>
      </c>
      <c r="F1590" s="59" t="str">
        <f>IFERROR(IF(VLOOKUP($D1590&amp;"-"&amp;$E1590,IF($C$4="TEB0187_REV01",CALC_CONN_TEB0187_REV01!$F:$I),4,0)="--","---",IF($C$4="TEB0187_REV01",CALC_CONN_TEB0187_REV01!$G1590&amp; " --&gt; " &amp;CALC_CONN_TEB0187_REV01!$I1590&amp; " --&gt; ")),"---")</f>
        <v>---</v>
      </c>
      <c r="G1590" s="59" t="str">
        <f>IFERROR(IF(VLOOKUP($D1590&amp;"-"&amp;$E1590,IF($C$4="TEB0187_REV01",CALC_CONN_TEB0187_REV01!$F:$H),3,0)="--",VLOOKUP($D1590&amp;"-"&amp;$E1590,IF($C$4="TEB0187_REV01",CALC_CONN_TEB0187_REV01!$F:$H),2,0),VLOOKUP($D1590&amp;"-"&amp;$E1590,IF($C$4="TEB0187_REV01",CALC_CONN_TEB0187_REV01!$F:$H),3,0)),"---")</f>
        <v>---</v>
      </c>
      <c r="H1590" s="59" t="str">
        <f>IFERROR(VLOOKUP(G1590,IF($C$4="TEB0187_REV01",CALC_CONN_TEB0187_REV01!$G:$T),14,0),"---")</f>
        <v>---</v>
      </c>
      <c r="I1590" s="59" t="str">
        <f>IFERROR(VLOOKUP($D1590&amp;"-"&amp;$E1590,IF($C$4="TEB0187_REV01",CALC_CONN_TEB0187_REV01!$F:$K,"???"),6,0),"---")</f>
        <v>---</v>
      </c>
      <c r="J1590" s="61" t="str">
        <f>IFERROR(VLOOKUP($D1590&amp;"-"&amp;$E1590,IF($C$4="TEB0187_REV01",CALC_CONN_TEB0187_REV01!$F:$M,"???"),8,0),"---")</f>
        <v>---</v>
      </c>
      <c r="K1590" s="62" t="str">
        <f>IFERROR(VLOOKUP($D1590&amp;"-"&amp;$E1590,IF($C$4="TEB0187_REV01",CALC_CONN_TEB0187_REV01!$F:$N),9,0),"---")</f>
        <v>---</v>
      </c>
      <c r="L1590" s="59" t="str">
        <f>IFERROR(VLOOKUP(K1590,B2B!$H$3:$I$2000,2,0),"---")</f>
        <v>---</v>
      </c>
      <c r="M1590" s="59" t="str">
        <f>IFERROR(VLOOKUP(L1590,IF($M$4="TEI0187_REV01",RAW_m_TEI0187_REV01!$AD:$AH),5,0),"---")</f>
        <v>---</v>
      </c>
      <c r="N1590" s="59" t="str">
        <f>IFERROR(VLOOKUP(L1590,IF($M$4="TEI0187_REV01",RAW_m_TEI0187_REV01!$AE:$AJ),6,0),"---")</f>
        <v>---</v>
      </c>
      <c r="O1590" s="63" t="str">
        <f>IFERROR(VLOOKUP(L1590,IF($M$4="TEI0187_REV01",RAW_m_TEI0187_REV01!$AD:$AE),2,0),"---")</f>
        <v>---</v>
      </c>
      <c r="P1590" s="59" t="str">
        <f>IFERROR(VLOOKUP(O1590,IF($M$4="TEI0187_REV01",RAW_m_TEI0187_REV01!$AJ:$AK),2,0),"---")</f>
        <v>---</v>
      </c>
      <c r="Q1590" s="59" t="str">
        <f>IFERROR(VLOOKUP(L1590,IF($M$4="TEI0187_REV01",RAW_m_TEI0187_REV01!$AD:$AF),3,0),"---")</f>
        <v>---</v>
      </c>
      <c r="R1590" s="59" t="str">
        <f>IFERROR(VLOOKUP(O1590,IF($M$4="TEI0187_REV01",RAW_m_TEI0187_REV01!$AE:$AG),3,0),"---")</f>
        <v>---</v>
      </c>
      <c r="S1590" s="59" t="str">
        <f t="shared" si="51"/>
        <v>---</v>
      </c>
    </row>
    <row r="1591" spans="2:19" ht="15" customHeight="1" x14ac:dyDescent="0.25">
      <c r="B1591" s="59">
        <f t="shared" si="52"/>
        <v>1586</v>
      </c>
      <c r="C1591" s="60">
        <f>IFERROR(IF($C$4="TEB0187_REV01",CALC_CONN_TEB0187_REV01!U1591,),"---")</f>
        <v>0</v>
      </c>
      <c r="D1591" s="59">
        <f>IFERROR(IF($C$4="TEB0187_REV01",CALC_CONN_TEB0187_REV01!D1591,),"---")</f>
        <v>0</v>
      </c>
      <c r="E1591" s="59">
        <f>IFERROR(IF($C$4="TEB0187_REV01",CALC_CONN_TEB0187_REV01!E1591,),"---")</f>
        <v>0</v>
      </c>
      <c r="F1591" s="59" t="str">
        <f>IFERROR(IF(VLOOKUP($D1591&amp;"-"&amp;$E1591,IF($C$4="TEB0187_REV01",CALC_CONN_TEB0187_REV01!$F:$I),4,0)="--","---",IF($C$4="TEB0187_REV01",CALC_CONN_TEB0187_REV01!$G1591&amp; " --&gt; " &amp;CALC_CONN_TEB0187_REV01!$I1591&amp; " --&gt; ")),"---")</f>
        <v>---</v>
      </c>
      <c r="G1591" s="59" t="str">
        <f>IFERROR(IF(VLOOKUP($D1591&amp;"-"&amp;$E1591,IF($C$4="TEB0187_REV01",CALC_CONN_TEB0187_REV01!$F:$H),3,0)="--",VLOOKUP($D1591&amp;"-"&amp;$E1591,IF($C$4="TEB0187_REV01",CALC_CONN_TEB0187_REV01!$F:$H),2,0),VLOOKUP($D1591&amp;"-"&amp;$E1591,IF($C$4="TEB0187_REV01",CALC_CONN_TEB0187_REV01!$F:$H),3,0)),"---")</f>
        <v>---</v>
      </c>
      <c r="H1591" s="59" t="str">
        <f>IFERROR(VLOOKUP(G1591,IF($C$4="TEB0187_REV01",CALC_CONN_TEB0187_REV01!$G:$T),14,0),"---")</f>
        <v>---</v>
      </c>
      <c r="I1591" s="59" t="str">
        <f>IFERROR(VLOOKUP($D1591&amp;"-"&amp;$E1591,IF($C$4="TEB0187_REV01",CALC_CONN_TEB0187_REV01!$F:$K,"???"),6,0),"---")</f>
        <v>---</v>
      </c>
      <c r="J1591" s="61" t="str">
        <f>IFERROR(VLOOKUP($D1591&amp;"-"&amp;$E1591,IF($C$4="TEB0187_REV01",CALC_CONN_TEB0187_REV01!$F:$M,"???"),8,0),"---")</f>
        <v>---</v>
      </c>
      <c r="K1591" s="62" t="str">
        <f>IFERROR(VLOOKUP($D1591&amp;"-"&amp;$E1591,IF($C$4="TEB0187_REV01",CALC_CONN_TEB0187_REV01!$F:$N),9,0),"---")</f>
        <v>---</v>
      </c>
      <c r="L1591" s="59" t="str">
        <f>IFERROR(VLOOKUP(K1591,B2B!$H$3:$I$2000,2,0),"---")</f>
        <v>---</v>
      </c>
      <c r="M1591" s="59" t="str">
        <f>IFERROR(VLOOKUP(L1591,IF($M$4="TEI0187_REV01",RAW_m_TEI0187_REV01!$AD:$AH),5,0),"---")</f>
        <v>---</v>
      </c>
      <c r="N1591" s="59" t="str">
        <f>IFERROR(VLOOKUP(L1591,IF($M$4="TEI0187_REV01",RAW_m_TEI0187_REV01!$AE:$AJ),6,0),"---")</f>
        <v>---</v>
      </c>
      <c r="O1591" s="63" t="str">
        <f>IFERROR(VLOOKUP(L1591,IF($M$4="TEI0187_REV01",RAW_m_TEI0187_REV01!$AD:$AE),2,0),"---")</f>
        <v>---</v>
      </c>
      <c r="P1591" s="59" t="str">
        <f>IFERROR(VLOOKUP(O1591,IF($M$4="TEI0187_REV01",RAW_m_TEI0187_REV01!$AJ:$AK),2,0),"---")</f>
        <v>---</v>
      </c>
      <c r="Q1591" s="59" t="str">
        <f>IFERROR(VLOOKUP(L1591,IF($M$4="TEI0187_REV01",RAW_m_TEI0187_REV01!$AD:$AF),3,0),"---")</f>
        <v>---</v>
      </c>
      <c r="R1591" s="59" t="str">
        <f>IFERROR(VLOOKUP(O1591,IF($M$4="TEI0187_REV01",RAW_m_TEI0187_REV01!$AE:$AG),3,0),"---")</f>
        <v>---</v>
      </c>
      <c r="S1591" s="59" t="str">
        <f t="shared" si="51"/>
        <v>---</v>
      </c>
    </row>
    <row r="1592" spans="2:19" ht="15" customHeight="1" x14ac:dyDescent="0.25">
      <c r="B1592" s="59">
        <f t="shared" si="52"/>
        <v>1587</v>
      </c>
      <c r="C1592" s="60">
        <f>IFERROR(IF($C$4="TEB0187_REV01",CALC_CONN_TEB0187_REV01!U1592,),"---")</f>
        <v>0</v>
      </c>
      <c r="D1592" s="59">
        <f>IFERROR(IF($C$4="TEB0187_REV01",CALC_CONN_TEB0187_REV01!D1592,),"---")</f>
        <v>0</v>
      </c>
      <c r="E1592" s="59">
        <f>IFERROR(IF($C$4="TEB0187_REV01",CALC_CONN_TEB0187_REV01!E1592,),"---")</f>
        <v>0</v>
      </c>
      <c r="F1592" s="59" t="str">
        <f>IFERROR(IF(VLOOKUP($D1592&amp;"-"&amp;$E1592,IF($C$4="TEB0187_REV01",CALC_CONN_TEB0187_REV01!$F:$I),4,0)="--","---",IF($C$4="TEB0187_REV01",CALC_CONN_TEB0187_REV01!$G1592&amp; " --&gt; " &amp;CALC_CONN_TEB0187_REV01!$I1592&amp; " --&gt; ")),"---")</f>
        <v>---</v>
      </c>
      <c r="G1592" s="59" t="str">
        <f>IFERROR(IF(VLOOKUP($D1592&amp;"-"&amp;$E1592,IF($C$4="TEB0187_REV01",CALC_CONN_TEB0187_REV01!$F:$H),3,0)="--",VLOOKUP($D1592&amp;"-"&amp;$E1592,IF($C$4="TEB0187_REV01",CALC_CONN_TEB0187_REV01!$F:$H),2,0),VLOOKUP($D1592&amp;"-"&amp;$E1592,IF($C$4="TEB0187_REV01",CALC_CONN_TEB0187_REV01!$F:$H),3,0)),"---")</f>
        <v>---</v>
      </c>
      <c r="H1592" s="59" t="str">
        <f>IFERROR(VLOOKUP(G1592,IF($C$4="TEB0187_REV01",CALC_CONN_TEB0187_REV01!$G:$T),14,0),"---")</f>
        <v>---</v>
      </c>
      <c r="I1592" s="59" t="str">
        <f>IFERROR(VLOOKUP($D1592&amp;"-"&amp;$E1592,IF($C$4="TEB0187_REV01",CALC_CONN_TEB0187_REV01!$F:$K,"???"),6,0),"---")</f>
        <v>---</v>
      </c>
      <c r="J1592" s="61" t="str">
        <f>IFERROR(VLOOKUP($D1592&amp;"-"&amp;$E1592,IF($C$4="TEB0187_REV01",CALC_CONN_TEB0187_REV01!$F:$M,"???"),8,0),"---")</f>
        <v>---</v>
      </c>
      <c r="K1592" s="62" t="str">
        <f>IFERROR(VLOOKUP($D1592&amp;"-"&amp;$E1592,IF($C$4="TEB0187_REV01",CALC_CONN_TEB0187_REV01!$F:$N),9,0),"---")</f>
        <v>---</v>
      </c>
      <c r="L1592" s="59" t="str">
        <f>IFERROR(VLOOKUP(K1592,B2B!$H$3:$I$2000,2,0),"---")</f>
        <v>---</v>
      </c>
      <c r="M1592" s="59" t="str">
        <f>IFERROR(VLOOKUP(L1592,IF($M$4="TEI0187_REV01",RAW_m_TEI0187_REV01!$AD:$AH),5,0),"---")</f>
        <v>---</v>
      </c>
      <c r="N1592" s="59" t="str">
        <f>IFERROR(VLOOKUP(L1592,IF($M$4="TEI0187_REV01",RAW_m_TEI0187_REV01!$AE:$AJ),6,0),"---")</f>
        <v>---</v>
      </c>
      <c r="O1592" s="63" t="str">
        <f>IFERROR(VLOOKUP(L1592,IF($M$4="TEI0187_REV01",RAW_m_TEI0187_REV01!$AD:$AE),2,0),"---")</f>
        <v>---</v>
      </c>
      <c r="P1592" s="59" t="str">
        <f>IFERROR(VLOOKUP(O1592,IF($M$4="TEI0187_REV01",RAW_m_TEI0187_REV01!$AJ:$AK),2,0),"---")</f>
        <v>---</v>
      </c>
      <c r="Q1592" s="59" t="str">
        <f>IFERROR(VLOOKUP(L1592,IF($M$4="TEI0187_REV01",RAW_m_TEI0187_REV01!$AD:$AF),3,0),"---")</f>
        <v>---</v>
      </c>
      <c r="R1592" s="59" t="str">
        <f>IFERROR(VLOOKUP(O1592,IF($M$4="TEI0187_REV01",RAW_m_TEI0187_REV01!$AE:$AG),3,0),"---")</f>
        <v>---</v>
      </c>
      <c r="S1592" s="59" t="str">
        <f t="shared" si="51"/>
        <v>---</v>
      </c>
    </row>
    <row r="1593" spans="2:19" ht="15" customHeight="1" x14ac:dyDescent="0.25">
      <c r="B1593" s="59">
        <f t="shared" si="52"/>
        <v>1588</v>
      </c>
      <c r="C1593" s="60">
        <f>IFERROR(IF($C$4="TEB0187_REV01",CALC_CONN_TEB0187_REV01!U1593,),"---")</f>
        <v>0</v>
      </c>
      <c r="D1593" s="59">
        <f>IFERROR(IF($C$4="TEB0187_REV01",CALC_CONN_TEB0187_REV01!D1593,),"---")</f>
        <v>0</v>
      </c>
      <c r="E1593" s="59">
        <f>IFERROR(IF($C$4="TEB0187_REV01",CALC_CONN_TEB0187_REV01!E1593,),"---")</f>
        <v>0</v>
      </c>
      <c r="F1593" s="59" t="str">
        <f>IFERROR(IF(VLOOKUP($D1593&amp;"-"&amp;$E1593,IF($C$4="TEB0187_REV01",CALC_CONN_TEB0187_REV01!$F:$I),4,0)="--","---",IF($C$4="TEB0187_REV01",CALC_CONN_TEB0187_REV01!$G1593&amp; " --&gt; " &amp;CALC_CONN_TEB0187_REV01!$I1593&amp; " --&gt; ")),"---")</f>
        <v>---</v>
      </c>
      <c r="G1593" s="59" t="str">
        <f>IFERROR(IF(VLOOKUP($D1593&amp;"-"&amp;$E1593,IF($C$4="TEB0187_REV01",CALC_CONN_TEB0187_REV01!$F:$H),3,0)="--",VLOOKUP($D1593&amp;"-"&amp;$E1593,IF($C$4="TEB0187_REV01",CALC_CONN_TEB0187_REV01!$F:$H),2,0),VLOOKUP($D1593&amp;"-"&amp;$E1593,IF($C$4="TEB0187_REV01",CALC_CONN_TEB0187_REV01!$F:$H),3,0)),"---")</f>
        <v>---</v>
      </c>
      <c r="H1593" s="59" t="str">
        <f>IFERROR(VLOOKUP(G1593,IF($C$4="TEB0187_REV01",CALC_CONN_TEB0187_REV01!$G:$T),14,0),"---")</f>
        <v>---</v>
      </c>
      <c r="I1593" s="59" t="str">
        <f>IFERROR(VLOOKUP($D1593&amp;"-"&amp;$E1593,IF($C$4="TEB0187_REV01",CALC_CONN_TEB0187_REV01!$F:$K,"???"),6,0),"---")</f>
        <v>---</v>
      </c>
      <c r="J1593" s="61" t="str">
        <f>IFERROR(VLOOKUP($D1593&amp;"-"&amp;$E1593,IF($C$4="TEB0187_REV01",CALC_CONN_TEB0187_REV01!$F:$M,"???"),8,0),"---")</f>
        <v>---</v>
      </c>
      <c r="K1593" s="62" t="str">
        <f>IFERROR(VLOOKUP($D1593&amp;"-"&amp;$E1593,IF($C$4="TEB0187_REV01",CALC_CONN_TEB0187_REV01!$F:$N),9,0),"---")</f>
        <v>---</v>
      </c>
      <c r="L1593" s="59" t="str">
        <f>IFERROR(VLOOKUP(K1593,B2B!$H$3:$I$2000,2,0),"---")</f>
        <v>---</v>
      </c>
      <c r="M1593" s="59" t="str">
        <f>IFERROR(VLOOKUP(L1593,IF($M$4="TEI0187_REV01",RAW_m_TEI0187_REV01!$AD:$AH),5,0),"---")</f>
        <v>---</v>
      </c>
      <c r="N1593" s="59" t="str">
        <f>IFERROR(VLOOKUP(L1593,IF($M$4="TEI0187_REV01",RAW_m_TEI0187_REV01!$AE:$AJ),6,0),"---")</f>
        <v>---</v>
      </c>
      <c r="O1593" s="63" t="str">
        <f>IFERROR(VLOOKUP(L1593,IF($M$4="TEI0187_REV01",RAW_m_TEI0187_REV01!$AD:$AE),2,0),"---")</f>
        <v>---</v>
      </c>
      <c r="P1593" s="59" t="str">
        <f>IFERROR(VLOOKUP(O1593,IF($M$4="TEI0187_REV01",RAW_m_TEI0187_REV01!$AJ:$AK),2,0),"---")</f>
        <v>---</v>
      </c>
      <c r="Q1593" s="59" t="str">
        <f>IFERROR(VLOOKUP(L1593,IF($M$4="TEI0187_REV01",RAW_m_TEI0187_REV01!$AD:$AF),3,0),"---")</f>
        <v>---</v>
      </c>
      <c r="R1593" s="59" t="str">
        <f>IFERROR(VLOOKUP(O1593,IF($M$4="TEI0187_REV01",RAW_m_TEI0187_REV01!$AE:$AG),3,0),"---")</f>
        <v>---</v>
      </c>
      <c r="S1593" s="59" t="str">
        <f t="shared" si="51"/>
        <v>---</v>
      </c>
    </row>
    <row r="1594" spans="2:19" ht="15" customHeight="1" x14ac:dyDescent="0.25">
      <c r="B1594" s="59">
        <f t="shared" si="52"/>
        <v>1589</v>
      </c>
      <c r="C1594" s="60">
        <f>IFERROR(IF($C$4="TEB0187_REV01",CALC_CONN_TEB0187_REV01!U1594,),"---")</f>
        <v>0</v>
      </c>
      <c r="D1594" s="59">
        <f>IFERROR(IF($C$4="TEB0187_REV01",CALC_CONN_TEB0187_REV01!D1594,),"---")</f>
        <v>0</v>
      </c>
      <c r="E1594" s="59">
        <f>IFERROR(IF($C$4="TEB0187_REV01",CALC_CONN_TEB0187_REV01!E1594,),"---")</f>
        <v>0</v>
      </c>
      <c r="F1594" s="59" t="str">
        <f>IFERROR(IF(VLOOKUP($D1594&amp;"-"&amp;$E1594,IF($C$4="TEB0187_REV01",CALC_CONN_TEB0187_REV01!$F:$I),4,0)="--","---",IF($C$4="TEB0187_REV01",CALC_CONN_TEB0187_REV01!$G1594&amp; " --&gt; " &amp;CALC_CONN_TEB0187_REV01!$I1594&amp; " --&gt; ")),"---")</f>
        <v>---</v>
      </c>
      <c r="G1594" s="59" t="str">
        <f>IFERROR(IF(VLOOKUP($D1594&amp;"-"&amp;$E1594,IF($C$4="TEB0187_REV01",CALC_CONN_TEB0187_REV01!$F:$H),3,0)="--",VLOOKUP($D1594&amp;"-"&amp;$E1594,IF($C$4="TEB0187_REV01",CALC_CONN_TEB0187_REV01!$F:$H),2,0),VLOOKUP($D1594&amp;"-"&amp;$E1594,IF($C$4="TEB0187_REV01",CALC_CONN_TEB0187_REV01!$F:$H),3,0)),"---")</f>
        <v>---</v>
      </c>
      <c r="H1594" s="59" t="str">
        <f>IFERROR(VLOOKUP(G1594,IF($C$4="TEB0187_REV01",CALC_CONN_TEB0187_REV01!$G:$T),14,0),"---")</f>
        <v>---</v>
      </c>
      <c r="I1594" s="59" t="str">
        <f>IFERROR(VLOOKUP($D1594&amp;"-"&amp;$E1594,IF($C$4="TEB0187_REV01",CALC_CONN_TEB0187_REV01!$F:$K,"???"),6,0),"---")</f>
        <v>---</v>
      </c>
      <c r="J1594" s="61" t="str">
        <f>IFERROR(VLOOKUP($D1594&amp;"-"&amp;$E1594,IF($C$4="TEB0187_REV01",CALC_CONN_TEB0187_REV01!$F:$M,"???"),8,0),"---")</f>
        <v>---</v>
      </c>
      <c r="K1594" s="62" t="str">
        <f>IFERROR(VLOOKUP($D1594&amp;"-"&amp;$E1594,IF($C$4="TEB0187_REV01",CALC_CONN_TEB0187_REV01!$F:$N),9,0),"---")</f>
        <v>---</v>
      </c>
      <c r="L1594" s="59" t="str">
        <f>IFERROR(VLOOKUP(K1594,B2B!$H$3:$I$2000,2,0),"---")</f>
        <v>---</v>
      </c>
      <c r="M1594" s="59" t="str">
        <f>IFERROR(VLOOKUP(L1594,IF($M$4="TEI0187_REV01",RAW_m_TEI0187_REV01!$AD:$AH),5,0),"---")</f>
        <v>---</v>
      </c>
      <c r="N1594" s="59" t="str">
        <f>IFERROR(VLOOKUP(L1594,IF($M$4="TEI0187_REV01",RAW_m_TEI0187_REV01!$AE:$AJ),6,0),"---")</f>
        <v>---</v>
      </c>
      <c r="O1594" s="63" t="str">
        <f>IFERROR(VLOOKUP(L1594,IF($M$4="TEI0187_REV01",RAW_m_TEI0187_REV01!$AD:$AE),2,0),"---")</f>
        <v>---</v>
      </c>
      <c r="P1594" s="59" t="str">
        <f>IFERROR(VLOOKUP(O1594,IF($M$4="TEI0187_REV01",RAW_m_TEI0187_REV01!$AJ:$AK),2,0),"---")</f>
        <v>---</v>
      </c>
      <c r="Q1594" s="59" t="str">
        <f>IFERROR(VLOOKUP(L1594,IF($M$4="TEI0187_REV01",RAW_m_TEI0187_REV01!$AD:$AF),3,0),"---")</f>
        <v>---</v>
      </c>
      <c r="R1594" s="59" t="str">
        <f>IFERROR(VLOOKUP(O1594,IF($M$4="TEI0187_REV01",RAW_m_TEI0187_REV01!$AE:$AG),3,0),"---")</f>
        <v>---</v>
      </c>
      <c r="S1594" s="59" t="str">
        <f t="shared" si="51"/>
        <v>---</v>
      </c>
    </row>
    <row r="1595" spans="2:19" ht="15" customHeight="1" x14ac:dyDescent="0.25">
      <c r="B1595" s="59">
        <f t="shared" si="52"/>
        <v>1590</v>
      </c>
      <c r="C1595" s="60">
        <f>IFERROR(IF($C$4="TEB0187_REV01",CALC_CONN_TEB0187_REV01!U1595,),"---")</f>
        <v>0</v>
      </c>
      <c r="D1595" s="59">
        <f>IFERROR(IF($C$4="TEB0187_REV01",CALC_CONN_TEB0187_REV01!D1595,),"---")</f>
        <v>0</v>
      </c>
      <c r="E1595" s="59">
        <f>IFERROR(IF($C$4="TEB0187_REV01",CALC_CONN_TEB0187_REV01!E1595,),"---")</f>
        <v>0</v>
      </c>
      <c r="F1595" s="59" t="str">
        <f>IFERROR(IF(VLOOKUP($D1595&amp;"-"&amp;$E1595,IF($C$4="TEB0187_REV01",CALC_CONN_TEB0187_REV01!$F:$I),4,0)="--","---",IF($C$4="TEB0187_REV01",CALC_CONN_TEB0187_REV01!$G1595&amp; " --&gt; " &amp;CALC_CONN_TEB0187_REV01!$I1595&amp; " --&gt; ")),"---")</f>
        <v>---</v>
      </c>
      <c r="G1595" s="59" t="str">
        <f>IFERROR(IF(VLOOKUP($D1595&amp;"-"&amp;$E1595,IF($C$4="TEB0187_REV01",CALC_CONN_TEB0187_REV01!$F:$H),3,0)="--",VLOOKUP($D1595&amp;"-"&amp;$E1595,IF($C$4="TEB0187_REV01",CALC_CONN_TEB0187_REV01!$F:$H),2,0),VLOOKUP($D1595&amp;"-"&amp;$E1595,IF($C$4="TEB0187_REV01",CALC_CONN_TEB0187_REV01!$F:$H),3,0)),"---")</f>
        <v>---</v>
      </c>
      <c r="H1595" s="59" t="str">
        <f>IFERROR(VLOOKUP(G1595,IF($C$4="TEB0187_REV01",CALC_CONN_TEB0187_REV01!$G:$T),14,0),"---")</f>
        <v>---</v>
      </c>
      <c r="I1595" s="59" t="str">
        <f>IFERROR(VLOOKUP($D1595&amp;"-"&amp;$E1595,IF($C$4="TEB0187_REV01",CALC_CONN_TEB0187_REV01!$F:$K,"???"),6,0),"---")</f>
        <v>---</v>
      </c>
      <c r="J1595" s="61" t="str">
        <f>IFERROR(VLOOKUP($D1595&amp;"-"&amp;$E1595,IF($C$4="TEB0187_REV01",CALC_CONN_TEB0187_REV01!$F:$M,"???"),8,0),"---")</f>
        <v>---</v>
      </c>
      <c r="K1595" s="62" t="str">
        <f>IFERROR(VLOOKUP($D1595&amp;"-"&amp;$E1595,IF($C$4="TEB0187_REV01",CALC_CONN_TEB0187_REV01!$F:$N),9,0),"---")</f>
        <v>---</v>
      </c>
      <c r="L1595" s="59" t="str">
        <f>IFERROR(VLOOKUP(K1595,B2B!$H$3:$I$2000,2,0),"---")</f>
        <v>---</v>
      </c>
      <c r="M1595" s="59" t="str">
        <f>IFERROR(VLOOKUP(L1595,IF($M$4="TEI0187_REV01",RAW_m_TEI0187_REV01!$AD:$AH),5,0),"---")</f>
        <v>---</v>
      </c>
      <c r="N1595" s="59" t="str">
        <f>IFERROR(VLOOKUP(L1595,IF($M$4="TEI0187_REV01",RAW_m_TEI0187_REV01!$AE:$AJ),6,0),"---")</f>
        <v>---</v>
      </c>
      <c r="O1595" s="63" t="str">
        <f>IFERROR(VLOOKUP(L1595,IF($M$4="TEI0187_REV01",RAW_m_TEI0187_REV01!$AD:$AE),2,0),"---")</f>
        <v>---</v>
      </c>
      <c r="P1595" s="59" t="str">
        <f>IFERROR(VLOOKUP(O1595,IF($M$4="TEI0187_REV01",RAW_m_TEI0187_REV01!$AJ:$AK),2,0),"---")</f>
        <v>---</v>
      </c>
      <c r="Q1595" s="59" t="str">
        <f>IFERROR(VLOOKUP(L1595,IF($M$4="TEI0187_REV01",RAW_m_TEI0187_REV01!$AD:$AF),3,0),"---")</f>
        <v>---</v>
      </c>
      <c r="R1595" s="59" t="str">
        <f>IFERROR(VLOOKUP(O1595,IF($M$4="TEI0187_REV01",RAW_m_TEI0187_REV01!$AE:$AG),3,0),"---")</f>
        <v>---</v>
      </c>
      <c r="S1595" s="59" t="str">
        <f t="shared" si="51"/>
        <v>---</v>
      </c>
    </row>
    <row r="1596" spans="2:19" ht="15" customHeight="1" x14ac:dyDescent="0.25">
      <c r="B1596" s="59">
        <f t="shared" si="52"/>
        <v>1591</v>
      </c>
      <c r="C1596" s="60">
        <f>IFERROR(IF($C$4="TEB0187_REV01",CALC_CONN_TEB0187_REV01!U1596,),"---")</f>
        <v>0</v>
      </c>
      <c r="D1596" s="59">
        <f>IFERROR(IF($C$4="TEB0187_REV01",CALC_CONN_TEB0187_REV01!D1596,),"---")</f>
        <v>0</v>
      </c>
      <c r="E1596" s="59">
        <f>IFERROR(IF($C$4="TEB0187_REV01",CALC_CONN_TEB0187_REV01!E1596,),"---")</f>
        <v>0</v>
      </c>
      <c r="F1596" s="59" t="str">
        <f>IFERROR(IF(VLOOKUP($D1596&amp;"-"&amp;$E1596,IF($C$4="TEB0187_REV01",CALC_CONN_TEB0187_REV01!$F:$I),4,0)="--","---",IF($C$4="TEB0187_REV01",CALC_CONN_TEB0187_REV01!$G1596&amp; " --&gt; " &amp;CALC_CONN_TEB0187_REV01!$I1596&amp; " --&gt; ")),"---")</f>
        <v>---</v>
      </c>
      <c r="G1596" s="59" t="str">
        <f>IFERROR(IF(VLOOKUP($D1596&amp;"-"&amp;$E1596,IF($C$4="TEB0187_REV01",CALC_CONN_TEB0187_REV01!$F:$H),3,0)="--",VLOOKUP($D1596&amp;"-"&amp;$E1596,IF($C$4="TEB0187_REV01",CALC_CONN_TEB0187_REV01!$F:$H),2,0),VLOOKUP($D1596&amp;"-"&amp;$E1596,IF($C$4="TEB0187_REV01",CALC_CONN_TEB0187_REV01!$F:$H),3,0)),"---")</f>
        <v>---</v>
      </c>
      <c r="H1596" s="59" t="str">
        <f>IFERROR(VLOOKUP(G1596,IF($C$4="TEB0187_REV01",CALC_CONN_TEB0187_REV01!$G:$T),14,0),"---")</f>
        <v>---</v>
      </c>
      <c r="I1596" s="59" t="str">
        <f>IFERROR(VLOOKUP($D1596&amp;"-"&amp;$E1596,IF($C$4="TEB0187_REV01",CALC_CONN_TEB0187_REV01!$F:$K,"???"),6,0),"---")</f>
        <v>---</v>
      </c>
      <c r="J1596" s="61" t="str">
        <f>IFERROR(VLOOKUP($D1596&amp;"-"&amp;$E1596,IF($C$4="TEB0187_REV01",CALC_CONN_TEB0187_REV01!$F:$M,"???"),8,0),"---")</f>
        <v>---</v>
      </c>
      <c r="K1596" s="62" t="str">
        <f>IFERROR(VLOOKUP($D1596&amp;"-"&amp;$E1596,IF($C$4="TEB0187_REV01",CALC_CONN_TEB0187_REV01!$F:$N),9,0),"---")</f>
        <v>---</v>
      </c>
      <c r="L1596" s="59" t="str">
        <f>IFERROR(VLOOKUP(K1596,B2B!$H$3:$I$2000,2,0),"---")</f>
        <v>---</v>
      </c>
      <c r="M1596" s="59" t="str">
        <f>IFERROR(VLOOKUP(L1596,IF($M$4="TEI0187_REV01",RAW_m_TEI0187_REV01!$AD:$AH),5,0),"---")</f>
        <v>---</v>
      </c>
      <c r="N1596" s="59" t="str">
        <f>IFERROR(VLOOKUP(L1596,IF($M$4="TEI0187_REV01",RAW_m_TEI0187_REV01!$AE:$AJ),6,0),"---")</f>
        <v>---</v>
      </c>
      <c r="O1596" s="63" t="str">
        <f>IFERROR(VLOOKUP(L1596,IF($M$4="TEI0187_REV01",RAW_m_TEI0187_REV01!$AD:$AE),2,0),"---")</f>
        <v>---</v>
      </c>
      <c r="P1596" s="59" t="str">
        <f>IFERROR(VLOOKUP(O1596,IF($M$4="TEI0187_REV01",RAW_m_TEI0187_REV01!$AJ:$AK),2,0),"---")</f>
        <v>---</v>
      </c>
      <c r="Q1596" s="59" t="str">
        <f>IFERROR(VLOOKUP(L1596,IF($M$4="TEI0187_REV01",RAW_m_TEI0187_REV01!$AD:$AF),3,0),"---")</f>
        <v>---</v>
      </c>
      <c r="R1596" s="59" t="str">
        <f>IFERROR(VLOOKUP(O1596,IF($M$4="TEI0187_REV01",RAW_m_TEI0187_REV01!$AE:$AG),3,0),"---")</f>
        <v>---</v>
      </c>
      <c r="S1596" s="59" t="str">
        <f t="shared" si="51"/>
        <v>---</v>
      </c>
    </row>
    <row r="1597" spans="2:19" ht="15" customHeight="1" x14ac:dyDescent="0.25">
      <c r="B1597" s="59">
        <f t="shared" si="52"/>
        <v>1592</v>
      </c>
      <c r="C1597" s="60">
        <f>IFERROR(IF($C$4="TEB0187_REV01",CALC_CONN_TEB0187_REV01!U1597,),"---")</f>
        <v>0</v>
      </c>
      <c r="D1597" s="59">
        <f>IFERROR(IF($C$4="TEB0187_REV01",CALC_CONN_TEB0187_REV01!D1597,),"---")</f>
        <v>0</v>
      </c>
      <c r="E1597" s="59">
        <f>IFERROR(IF($C$4="TEB0187_REV01",CALC_CONN_TEB0187_REV01!E1597,),"---")</f>
        <v>0</v>
      </c>
      <c r="F1597" s="59" t="str">
        <f>IFERROR(IF(VLOOKUP($D1597&amp;"-"&amp;$E1597,IF($C$4="TEB0187_REV01",CALC_CONN_TEB0187_REV01!$F:$I),4,0)="--","---",IF($C$4="TEB0187_REV01",CALC_CONN_TEB0187_REV01!$G1597&amp; " --&gt; " &amp;CALC_CONN_TEB0187_REV01!$I1597&amp; " --&gt; ")),"---")</f>
        <v>---</v>
      </c>
      <c r="G1597" s="59" t="str">
        <f>IFERROR(IF(VLOOKUP($D1597&amp;"-"&amp;$E1597,IF($C$4="TEB0187_REV01",CALC_CONN_TEB0187_REV01!$F:$H),3,0)="--",VLOOKUP($D1597&amp;"-"&amp;$E1597,IF($C$4="TEB0187_REV01",CALC_CONN_TEB0187_REV01!$F:$H),2,0),VLOOKUP($D1597&amp;"-"&amp;$E1597,IF($C$4="TEB0187_REV01",CALC_CONN_TEB0187_REV01!$F:$H),3,0)),"---")</f>
        <v>---</v>
      </c>
      <c r="H1597" s="59" t="str">
        <f>IFERROR(VLOOKUP(G1597,IF($C$4="TEB0187_REV01",CALC_CONN_TEB0187_REV01!$G:$T),14,0),"---")</f>
        <v>---</v>
      </c>
      <c r="I1597" s="59" t="str">
        <f>IFERROR(VLOOKUP($D1597&amp;"-"&amp;$E1597,IF($C$4="TEB0187_REV01",CALC_CONN_TEB0187_REV01!$F:$K,"???"),6,0),"---")</f>
        <v>---</v>
      </c>
      <c r="J1597" s="61" t="str">
        <f>IFERROR(VLOOKUP($D1597&amp;"-"&amp;$E1597,IF($C$4="TEB0187_REV01",CALC_CONN_TEB0187_REV01!$F:$M,"???"),8,0),"---")</f>
        <v>---</v>
      </c>
      <c r="K1597" s="62" t="str">
        <f>IFERROR(VLOOKUP($D1597&amp;"-"&amp;$E1597,IF($C$4="TEB0187_REV01",CALC_CONN_TEB0187_REV01!$F:$N),9,0),"---")</f>
        <v>---</v>
      </c>
      <c r="L1597" s="59" t="str">
        <f>IFERROR(VLOOKUP(K1597,B2B!$H$3:$I$2000,2,0),"---")</f>
        <v>---</v>
      </c>
      <c r="M1597" s="59" t="str">
        <f>IFERROR(VLOOKUP(L1597,IF($M$4="TEI0187_REV01",RAW_m_TEI0187_REV01!$AD:$AH),5,0),"---")</f>
        <v>---</v>
      </c>
      <c r="N1597" s="59" t="str">
        <f>IFERROR(VLOOKUP(L1597,IF($M$4="TEI0187_REV01",RAW_m_TEI0187_REV01!$AE:$AJ),6,0),"---")</f>
        <v>---</v>
      </c>
      <c r="O1597" s="63" t="str">
        <f>IFERROR(VLOOKUP(L1597,IF($M$4="TEI0187_REV01",RAW_m_TEI0187_REV01!$AD:$AE),2,0),"---")</f>
        <v>---</v>
      </c>
      <c r="P1597" s="59" t="str">
        <f>IFERROR(VLOOKUP(O1597,IF($M$4="TEI0187_REV01",RAW_m_TEI0187_REV01!$AJ:$AK),2,0),"---")</f>
        <v>---</v>
      </c>
      <c r="Q1597" s="59" t="str">
        <f>IFERROR(VLOOKUP(L1597,IF($M$4="TEI0187_REV01",RAW_m_TEI0187_REV01!$AD:$AF),3,0),"---")</f>
        <v>---</v>
      </c>
      <c r="R1597" s="59" t="str">
        <f>IFERROR(VLOOKUP(O1597,IF($M$4="TEI0187_REV01",RAW_m_TEI0187_REV01!$AE:$AG),3,0),"---")</f>
        <v>---</v>
      </c>
      <c r="S1597" s="59" t="str">
        <f t="shared" si="51"/>
        <v>---</v>
      </c>
    </row>
    <row r="1598" spans="2:19" ht="15" customHeight="1" x14ac:dyDescent="0.25">
      <c r="B1598" s="59">
        <f t="shared" si="52"/>
        <v>1593</v>
      </c>
      <c r="C1598" s="60">
        <f>IFERROR(IF($C$4="TEB0187_REV01",CALC_CONN_TEB0187_REV01!U1598,),"---")</f>
        <v>0</v>
      </c>
      <c r="D1598" s="59">
        <f>IFERROR(IF($C$4="TEB0187_REV01",CALC_CONN_TEB0187_REV01!D1598,),"---")</f>
        <v>0</v>
      </c>
      <c r="E1598" s="59">
        <f>IFERROR(IF($C$4="TEB0187_REV01",CALC_CONN_TEB0187_REV01!E1598,),"---")</f>
        <v>0</v>
      </c>
      <c r="F1598" s="59" t="str">
        <f>IFERROR(IF(VLOOKUP($D1598&amp;"-"&amp;$E1598,IF($C$4="TEB0187_REV01",CALC_CONN_TEB0187_REV01!$F:$I),4,0)="--","---",IF($C$4="TEB0187_REV01",CALC_CONN_TEB0187_REV01!$G1598&amp; " --&gt; " &amp;CALC_CONN_TEB0187_REV01!$I1598&amp; " --&gt; ")),"---")</f>
        <v>---</v>
      </c>
      <c r="G1598" s="59" t="str">
        <f>IFERROR(IF(VLOOKUP($D1598&amp;"-"&amp;$E1598,IF($C$4="TEB0187_REV01",CALC_CONN_TEB0187_REV01!$F:$H),3,0)="--",VLOOKUP($D1598&amp;"-"&amp;$E1598,IF($C$4="TEB0187_REV01",CALC_CONN_TEB0187_REV01!$F:$H),2,0),VLOOKUP($D1598&amp;"-"&amp;$E1598,IF($C$4="TEB0187_REV01",CALC_CONN_TEB0187_REV01!$F:$H),3,0)),"---")</f>
        <v>---</v>
      </c>
      <c r="H1598" s="59" t="str">
        <f>IFERROR(VLOOKUP(G1598,IF($C$4="TEB0187_REV01",CALC_CONN_TEB0187_REV01!$G:$T),14,0),"---")</f>
        <v>---</v>
      </c>
      <c r="I1598" s="59" t="str">
        <f>IFERROR(VLOOKUP($D1598&amp;"-"&amp;$E1598,IF($C$4="TEB0187_REV01",CALC_CONN_TEB0187_REV01!$F:$K,"???"),6,0),"---")</f>
        <v>---</v>
      </c>
      <c r="J1598" s="61" t="str">
        <f>IFERROR(VLOOKUP($D1598&amp;"-"&amp;$E1598,IF($C$4="TEB0187_REV01",CALC_CONN_TEB0187_REV01!$F:$M,"???"),8,0),"---")</f>
        <v>---</v>
      </c>
      <c r="K1598" s="62" t="str">
        <f>IFERROR(VLOOKUP($D1598&amp;"-"&amp;$E1598,IF($C$4="TEB0187_REV01",CALC_CONN_TEB0187_REV01!$F:$N),9,0),"---")</f>
        <v>---</v>
      </c>
      <c r="L1598" s="59" t="str">
        <f>IFERROR(VLOOKUP(K1598,B2B!$H$3:$I$2000,2,0),"---")</f>
        <v>---</v>
      </c>
      <c r="M1598" s="59" t="str">
        <f>IFERROR(VLOOKUP(L1598,IF($M$4="TEI0187_REV01",RAW_m_TEI0187_REV01!$AD:$AH),5,0),"---")</f>
        <v>---</v>
      </c>
      <c r="N1598" s="59" t="str">
        <f>IFERROR(VLOOKUP(L1598,IF($M$4="TEI0187_REV01",RAW_m_TEI0187_REV01!$AE:$AJ),6,0),"---")</f>
        <v>---</v>
      </c>
      <c r="O1598" s="63" t="str">
        <f>IFERROR(VLOOKUP(L1598,IF($M$4="TEI0187_REV01",RAW_m_TEI0187_REV01!$AD:$AE),2,0),"---")</f>
        <v>---</v>
      </c>
      <c r="P1598" s="59" t="str">
        <f>IFERROR(VLOOKUP(O1598,IF($M$4="TEI0187_REV01",RAW_m_TEI0187_REV01!$AJ:$AK),2,0),"---")</f>
        <v>---</v>
      </c>
      <c r="Q1598" s="59" t="str">
        <f>IFERROR(VLOOKUP(L1598,IF($M$4="TEI0187_REV01",RAW_m_TEI0187_REV01!$AD:$AF),3,0),"---")</f>
        <v>---</v>
      </c>
      <c r="R1598" s="59" t="str">
        <f>IFERROR(VLOOKUP(O1598,IF($M$4="TEI0187_REV01",RAW_m_TEI0187_REV01!$AE:$AG),3,0),"---")</f>
        <v>---</v>
      </c>
      <c r="S1598" s="59" t="str">
        <f t="shared" si="51"/>
        <v>---</v>
      </c>
    </row>
    <row r="1599" spans="2:19" ht="15" customHeight="1" x14ac:dyDescent="0.25">
      <c r="B1599" s="59">
        <f t="shared" si="52"/>
        <v>1594</v>
      </c>
      <c r="C1599" s="60">
        <f>IFERROR(IF($C$4="TEB0187_REV01",CALC_CONN_TEB0187_REV01!U1599,),"---")</f>
        <v>0</v>
      </c>
      <c r="D1599" s="59">
        <f>IFERROR(IF($C$4="TEB0187_REV01",CALC_CONN_TEB0187_REV01!D1599,),"---")</f>
        <v>0</v>
      </c>
      <c r="E1599" s="59">
        <f>IFERROR(IF($C$4="TEB0187_REV01",CALC_CONN_TEB0187_REV01!E1599,),"---")</f>
        <v>0</v>
      </c>
      <c r="F1599" s="59" t="str">
        <f>IFERROR(IF(VLOOKUP($D1599&amp;"-"&amp;$E1599,IF($C$4="TEB0187_REV01",CALC_CONN_TEB0187_REV01!$F:$I),4,0)="--","---",IF($C$4="TEB0187_REV01",CALC_CONN_TEB0187_REV01!$G1599&amp; " --&gt; " &amp;CALC_CONN_TEB0187_REV01!$I1599&amp; " --&gt; ")),"---")</f>
        <v>---</v>
      </c>
      <c r="G1599" s="59" t="str">
        <f>IFERROR(IF(VLOOKUP($D1599&amp;"-"&amp;$E1599,IF($C$4="TEB0187_REV01",CALC_CONN_TEB0187_REV01!$F:$H),3,0)="--",VLOOKUP($D1599&amp;"-"&amp;$E1599,IF($C$4="TEB0187_REV01",CALC_CONN_TEB0187_REV01!$F:$H),2,0),VLOOKUP($D1599&amp;"-"&amp;$E1599,IF($C$4="TEB0187_REV01",CALC_CONN_TEB0187_REV01!$F:$H),3,0)),"---")</f>
        <v>---</v>
      </c>
      <c r="H1599" s="59" t="str">
        <f>IFERROR(VLOOKUP(G1599,IF($C$4="TEB0187_REV01",CALC_CONN_TEB0187_REV01!$G:$T),14,0),"---")</f>
        <v>---</v>
      </c>
      <c r="I1599" s="59" t="str">
        <f>IFERROR(VLOOKUP($D1599&amp;"-"&amp;$E1599,IF($C$4="TEB0187_REV01",CALC_CONN_TEB0187_REV01!$F:$K,"???"),6,0),"---")</f>
        <v>---</v>
      </c>
      <c r="J1599" s="61" t="str">
        <f>IFERROR(VLOOKUP($D1599&amp;"-"&amp;$E1599,IF($C$4="TEB0187_REV01",CALC_CONN_TEB0187_REV01!$F:$M,"???"),8,0),"---")</f>
        <v>---</v>
      </c>
      <c r="K1599" s="62" t="str">
        <f>IFERROR(VLOOKUP($D1599&amp;"-"&amp;$E1599,IF($C$4="TEB0187_REV01",CALC_CONN_TEB0187_REV01!$F:$N),9,0),"---")</f>
        <v>---</v>
      </c>
      <c r="L1599" s="59" t="str">
        <f>IFERROR(VLOOKUP(K1599,B2B!$H$3:$I$2000,2,0),"---")</f>
        <v>---</v>
      </c>
      <c r="M1599" s="59" t="str">
        <f>IFERROR(VLOOKUP(L1599,IF($M$4="TEI0187_REV01",RAW_m_TEI0187_REV01!$AD:$AH),5,0),"---")</f>
        <v>---</v>
      </c>
      <c r="N1599" s="59" t="str">
        <f>IFERROR(VLOOKUP(L1599,IF($M$4="TEI0187_REV01",RAW_m_TEI0187_REV01!$AE:$AJ),6,0),"---")</f>
        <v>---</v>
      </c>
      <c r="O1599" s="63" t="str">
        <f>IFERROR(VLOOKUP(L1599,IF($M$4="TEI0187_REV01",RAW_m_TEI0187_REV01!$AD:$AE),2,0),"---")</f>
        <v>---</v>
      </c>
      <c r="P1599" s="59" t="str">
        <f>IFERROR(VLOOKUP(O1599,IF($M$4="TEI0187_REV01",RAW_m_TEI0187_REV01!$AJ:$AK),2,0),"---")</f>
        <v>---</v>
      </c>
      <c r="Q1599" s="59" t="str">
        <f>IFERROR(VLOOKUP(L1599,IF($M$4="TEI0187_REV01",RAW_m_TEI0187_REV01!$AD:$AF),3,0),"---")</f>
        <v>---</v>
      </c>
      <c r="R1599" s="59" t="str">
        <f>IFERROR(VLOOKUP(O1599,IF($M$4="TEI0187_REV01",RAW_m_TEI0187_REV01!$AE:$AG),3,0),"---")</f>
        <v>---</v>
      </c>
      <c r="S1599" s="59" t="str">
        <f t="shared" si="51"/>
        <v>---</v>
      </c>
    </row>
    <row r="1600" spans="2:19" ht="15" customHeight="1" x14ac:dyDescent="0.25">
      <c r="B1600" s="59">
        <f t="shared" si="52"/>
        <v>1595</v>
      </c>
      <c r="C1600" s="60">
        <f>IFERROR(IF($C$4="TEB0187_REV01",CALC_CONN_TEB0187_REV01!U1600,),"---")</f>
        <v>0</v>
      </c>
      <c r="D1600" s="59">
        <f>IFERROR(IF($C$4="TEB0187_REV01",CALC_CONN_TEB0187_REV01!D1600,),"---")</f>
        <v>0</v>
      </c>
      <c r="E1600" s="59">
        <f>IFERROR(IF($C$4="TEB0187_REV01",CALC_CONN_TEB0187_REV01!E1600,),"---")</f>
        <v>0</v>
      </c>
      <c r="F1600" s="59" t="str">
        <f>IFERROR(IF(VLOOKUP($D1600&amp;"-"&amp;$E1600,IF($C$4="TEB0187_REV01",CALC_CONN_TEB0187_REV01!$F:$I),4,0)="--","---",IF($C$4="TEB0187_REV01",CALC_CONN_TEB0187_REV01!$G1600&amp; " --&gt; " &amp;CALC_CONN_TEB0187_REV01!$I1600&amp; " --&gt; ")),"---")</f>
        <v>---</v>
      </c>
      <c r="G1600" s="59" t="str">
        <f>IFERROR(IF(VLOOKUP($D1600&amp;"-"&amp;$E1600,IF($C$4="TEB0187_REV01",CALC_CONN_TEB0187_REV01!$F:$H),3,0)="--",VLOOKUP($D1600&amp;"-"&amp;$E1600,IF($C$4="TEB0187_REV01",CALC_CONN_TEB0187_REV01!$F:$H),2,0),VLOOKUP($D1600&amp;"-"&amp;$E1600,IF($C$4="TEB0187_REV01",CALC_CONN_TEB0187_REV01!$F:$H),3,0)),"---")</f>
        <v>---</v>
      </c>
      <c r="H1600" s="59" t="str">
        <f>IFERROR(VLOOKUP(G1600,IF($C$4="TEB0187_REV01",CALC_CONN_TEB0187_REV01!$G:$T),14,0),"---")</f>
        <v>---</v>
      </c>
      <c r="I1600" s="59" t="str">
        <f>IFERROR(VLOOKUP($D1600&amp;"-"&amp;$E1600,IF($C$4="TEB0187_REV01",CALC_CONN_TEB0187_REV01!$F:$K,"???"),6,0),"---")</f>
        <v>---</v>
      </c>
      <c r="J1600" s="61" t="str">
        <f>IFERROR(VLOOKUP($D1600&amp;"-"&amp;$E1600,IF($C$4="TEB0187_REV01",CALC_CONN_TEB0187_REV01!$F:$M,"???"),8,0),"---")</f>
        <v>---</v>
      </c>
      <c r="K1600" s="62" t="str">
        <f>IFERROR(VLOOKUP($D1600&amp;"-"&amp;$E1600,IF($C$4="TEB0187_REV01",CALC_CONN_TEB0187_REV01!$F:$N),9,0),"---")</f>
        <v>---</v>
      </c>
      <c r="L1600" s="59" t="str">
        <f>IFERROR(VLOOKUP(K1600,B2B!$H$3:$I$2000,2,0),"---")</f>
        <v>---</v>
      </c>
      <c r="M1600" s="59" t="str">
        <f>IFERROR(VLOOKUP(L1600,IF($M$4="TEI0187_REV01",RAW_m_TEI0187_REV01!$AD:$AH),5,0),"---")</f>
        <v>---</v>
      </c>
      <c r="N1600" s="59" t="str">
        <f>IFERROR(VLOOKUP(L1600,IF($M$4="TEI0187_REV01",RAW_m_TEI0187_REV01!$AE:$AJ),6,0),"---")</f>
        <v>---</v>
      </c>
      <c r="O1600" s="63" t="str">
        <f>IFERROR(VLOOKUP(L1600,IF($M$4="TEI0187_REV01",RAW_m_TEI0187_REV01!$AD:$AE),2,0),"---")</f>
        <v>---</v>
      </c>
      <c r="P1600" s="59" t="str">
        <f>IFERROR(VLOOKUP(O1600,IF($M$4="TEI0187_REV01",RAW_m_TEI0187_REV01!$AJ:$AK),2,0),"---")</f>
        <v>---</v>
      </c>
      <c r="Q1600" s="59" t="str">
        <f>IFERROR(VLOOKUP(L1600,IF($M$4="TEI0187_REV01",RAW_m_TEI0187_REV01!$AD:$AF),3,0),"---")</f>
        <v>---</v>
      </c>
      <c r="R1600" s="59" t="str">
        <f>IFERROR(VLOOKUP(O1600,IF($M$4="TEI0187_REV01",RAW_m_TEI0187_REV01!$AE:$AG),3,0),"---")</f>
        <v>---</v>
      </c>
      <c r="S1600" s="59" t="str">
        <f t="shared" si="51"/>
        <v>---</v>
      </c>
    </row>
    <row r="1601" spans="2:19" ht="15" customHeight="1" x14ac:dyDescent="0.25">
      <c r="B1601" s="59">
        <f t="shared" si="52"/>
        <v>1596</v>
      </c>
      <c r="C1601" s="60">
        <f>IFERROR(IF($C$4="TEB0187_REV01",CALC_CONN_TEB0187_REV01!U1601,),"---")</f>
        <v>0</v>
      </c>
      <c r="D1601" s="59">
        <f>IFERROR(IF($C$4="TEB0187_REV01",CALC_CONN_TEB0187_REV01!D1601,),"---")</f>
        <v>0</v>
      </c>
      <c r="E1601" s="59">
        <f>IFERROR(IF($C$4="TEB0187_REV01",CALC_CONN_TEB0187_REV01!E1601,),"---")</f>
        <v>0</v>
      </c>
      <c r="F1601" s="59" t="str">
        <f>IFERROR(IF(VLOOKUP($D1601&amp;"-"&amp;$E1601,IF($C$4="TEB0187_REV01",CALC_CONN_TEB0187_REV01!$F:$I),4,0)="--","---",IF($C$4="TEB0187_REV01",CALC_CONN_TEB0187_REV01!$G1601&amp; " --&gt; " &amp;CALC_CONN_TEB0187_REV01!$I1601&amp; " --&gt; ")),"---")</f>
        <v>---</v>
      </c>
      <c r="G1601" s="59" t="str">
        <f>IFERROR(IF(VLOOKUP($D1601&amp;"-"&amp;$E1601,IF($C$4="TEB0187_REV01",CALC_CONN_TEB0187_REV01!$F:$H),3,0)="--",VLOOKUP($D1601&amp;"-"&amp;$E1601,IF($C$4="TEB0187_REV01",CALC_CONN_TEB0187_REV01!$F:$H),2,0),VLOOKUP($D1601&amp;"-"&amp;$E1601,IF($C$4="TEB0187_REV01",CALC_CONN_TEB0187_REV01!$F:$H),3,0)),"---")</f>
        <v>---</v>
      </c>
      <c r="H1601" s="59" t="str">
        <f>IFERROR(VLOOKUP(G1601,IF($C$4="TEB0187_REV01",CALC_CONN_TEB0187_REV01!$G:$T),14,0),"---")</f>
        <v>---</v>
      </c>
      <c r="I1601" s="59" t="str">
        <f>IFERROR(VLOOKUP($D1601&amp;"-"&amp;$E1601,IF($C$4="TEB0187_REV01",CALC_CONN_TEB0187_REV01!$F:$K,"???"),6,0),"---")</f>
        <v>---</v>
      </c>
      <c r="J1601" s="61" t="str">
        <f>IFERROR(VLOOKUP($D1601&amp;"-"&amp;$E1601,IF($C$4="TEB0187_REV01",CALC_CONN_TEB0187_REV01!$F:$M,"???"),8,0),"---")</f>
        <v>---</v>
      </c>
      <c r="K1601" s="62" t="str">
        <f>IFERROR(VLOOKUP($D1601&amp;"-"&amp;$E1601,IF($C$4="TEB0187_REV01",CALC_CONN_TEB0187_REV01!$F:$N),9,0),"---")</f>
        <v>---</v>
      </c>
      <c r="L1601" s="59" t="str">
        <f>IFERROR(VLOOKUP(K1601,B2B!$H$3:$I$2000,2,0),"---")</f>
        <v>---</v>
      </c>
      <c r="M1601" s="59" t="str">
        <f>IFERROR(VLOOKUP(L1601,IF($M$4="TEI0187_REV01",RAW_m_TEI0187_REV01!$AD:$AH),5,0),"---")</f>
        <v>---</v>
      </c>
      <c r="N1601" s="59" t="str">
        <f>IFERROR(VLOOKUP(L1601,IF($M$4="TEI0187_REV01",RAW_m_TEI0187_REV01!$AE:$AJ),6,0),"---")</f>
        <v>---</v>
      </c>
      <c r="O1601" s="63" t="str">
        <f>IFERROR(VLOOKUP(L1601,IF($M$4="TEI0187_REV01",RAW_m_TEI0187_REV01!$AD:$AE),2,0),"---")</f>
        <v>---</v>
      </c>
      <c r="P1601" s="59" t="str">
        <f>IFERROR(VLOOKUP(O1601,IF($M$4="TEI0187_REV01",RAW_m_TEI0187_REV01!$AJ:$AK),2,0),"---")</f>
        <v>---</v>
      </c>
      <c r="Q1601" s="59" t="str">
        <f>IFERROR(VLOOKUP(L1601,IF($M$4="TEI0187_REV01",RAW_m_TEI0187_REV01!$AD:$AF),3,0),"---")</f>
        <v>---</v>
      </c>
      <c r="R1601" s="59" t="str">
        <f>IFERROR(VLOOKUP(O1601,IF($M$4="TEI0187_REV01",RAW_m_TEI0187_REV01!$AE:$AG),3,0),"---")</f>
        <v>---</v>
      </c>
      <c r="S1601" s="59" t="str">
        <f t="shared" si="51"/>
        <v>---</v>
      </c>
    </row>
    <row r="1602" spans="2:19" ht="15" customHeight="1" x14ac:dyDescent="0.25">
      <c r="B1602" s="59">
        <f t="shared" si="52"/>
        <v>1597</v>
      </c>
      <c r="C1602" s="60">
        <f>IFERROR(IF($C$4="TEB0187_REV01",CALC_CONN_TEB0187_REV01!U1602,),"---")</f>
        <v>0</v>
      </c>
      <c r="D1602" s="59">
        <f>IFERROR(IF($C$4="TEB0187_REV01",CALC_CONN_TEB0187_REV01!D1602,),"---")</f>
        <v>0</v>
      </c>
      <c r="E1602" s="59">
        <f>IFERROR(IF($C$4="TEB0187_REV01",CALC_CONN_TEB0187_REV01!E1602,),"---")</f>
        <v>0</v>
      </c>
      <c r="F1602" s="59" t="str">
        <f>IFERROR(IF(VLOOKUP($D1602&amp;"-"&amp;$E1602,IF($C$4="TEB0187_REV01",CALC_CONN_TEB0187_REV01!$F:$I),4,0)="--","---",IF($C$4="TEB0187_REV01",CALC_CONN_TEB0187_REV01!$G1602&amp; " --&gt; " &amp;CALC_CONN_TEB0187_REV01!$I1602&amp; " --&gt; ")),"---")</f>
        <v>---</v>
      </c>
      <c r="G1602" s="59" t="str">
        <f>IFERROR(IF(VLOOKUP($D1602&amp;"-"&amp;$E1602,IF($C$4="TEB0187_REV01",CALC_CONN_TEB0187_REV01!$F:$H),3,0)="--",VLOOKUP($D1602&amp;"-"&amp;$E1602,IF($C$4="TEB0187_REV01",CALC_CONN_TEB0187_REV01!$F:$H),2,0),VLOOKUP($D1602&amp;"-"&amp;$E1602,IF($C$4="TEB0187_REV01",CALC_CONN_TEB0187_REV01!$F:$H),3,0)),"---")</f>
        <v>---</v>
      </c>
      <c r="H1602" s="59" t="str">
        <f>IFERROR(VLOOKUP(G1602,IF($C$4="TEB0187_REV01",CALC_CONN_TEB0187_REV01!$G:$T),14,0),"---")</f>
        <v>---</v>
      </c>
      <c r="I1602" s="59" t="str">
        <f>IFERROR(VLOOKUP($D1602&amp;"-"&amp;$E1602,IF($C$4="TEB0187_REV01",CALC_CONN_TEB0187_REV01!$F:$K,"???"),6,0),"---")</f>
        <v>---</v>
      </c>
      <c r="J1602" s="61" t="str">
        <f>IFERROR(VLOOKUP($D1602&amp;"-"&amp;$E1602,IF($C$4="TEB0187_REV01",CALC_CONN_TEB0187_REV01!$F:$M,"???"),8,0),"---")</f>
        <v>---</v>
      </c>
      <c r="K1602" s="62" t="str">
        <f>IFERROR(VLOOKUP($D1602&amp;"-"&amp;$E1602,IF($C$4="TEB0187_REV01",CALC_CONN_TEB0187_REV01!$F:$N),9,0),"---")</f>
        <v>---</v>
      </c>
      <c r="L1602" s="59" t="str">
        <f>IFERROR(VLOOKUP(K1602,B2B!$H$3:$I$2000,2,0),"---")</f>
        <v>---</v>
      </c>
      <c r="M1602" s="59" t="str">
        <f>IFERROR(VLOOKUP(L1602,IF($M$4="TEI0187_REV01",RAW_m_TEI0187_REV01!$AD:$AH),5,0),"---")</f>
        <v>---</v>
      </c>
      <c r="N1602" s="59" t="str">
        <f>IFERROR(VLOOKUP(L1602,IF($M$4="TEI0187_REV01",RAW_m_TEI0187_REV01!$AE:$AJ),6,0),"---")</f>
        <v>---</v>
      </c>
      <c r="O1602" s="63" t="str">
        <f>IFERROR(VLOOKUP(L1602,IF($M$4="TEI0187_REV01",RAW_m_TEI0187_REV01!$AD:$AE),2,0),"---")</f>
        <v>---</v>
      </c>
      <c r="P1602" s="59" t="str">
        <f>IFERROR(VLOOKUP(O1602,IF($M$4="TEI0187_REV01",RAW_m_TEI0187_REV01!$AJ:$AK),2,0),"---")</f>
        <v>---</v>
      </c>
      <c r="Q1602" s="59" t="str">
        <f>IFERROR(VLOOKUP(L1602,IF($M$4="TEI0187_REV01",RAW_m_TEI0187_REV01!$AD:$AF),3,0),"---")</f>
        <v>---</v>
      </c>
      <c r="R1602" s="59" t="str">
        <f>IFERROR(VLOOKUP(O1602,IF($M$4="TEI0187_REV01",RAW_m_TEI0187_REV01!$AE:$AG),3,0),"---")</f>
        <v>---</v>
      </c>
      <c r="S1602" s="59" t="str">
        <f t="shared" si="51"/>
        <v>---</v>
      </c>
    </row>
    <row r="1603" spans="2:19" ht="15" customHeight="1" x14ac:dyDescent="0.25">
      <c r="B1603" s="59">
        <f t="shared" si="52"/>
        <v>1598</v>
      </c>
      <c r="C1603" s="60">
        <f>IFERROR(IF($C$4="TEB0187_REV01",CALC_CONN_TEB0187_REV01!U1603,),"---")</f>
        <v>0</v>
      </c>
      <c r="D1603" s="59">
        <f>IFERROR(IF($C$4="TEB0187_REV01",CALC_CONN_TEB0187_REV01!D1603,),"---")</f>
        <v>0</v>
      </c>
      <c r="E1603" s="59">
        <f>IFERROR(IF($C$4="TEB0187_REV01",CALC_CONN_TEB0187_REV01!E1603,),"---")</f>
        <v>0</v>
      </c>
      <c r="F1603" s="59" t="str">
        <f>IFERROR(IF(VLOOKUP($D1603&amp;"-"&amp;$E1603,IF($C$4="TEB0187_REV01",CALC_CONN_TEB0187_REV01!$F:$I),4,0)="--","---",IF($C$4="TEB0187_REV01",CALC_CONN_TEB0187_REV01!$G1603&amp; " --&gt; " &amp;CALC_CONN_TEB0187_REV01!$I1603&amp; " --&gt; ")),"---")</f>
        <v>---</v>
      </c>
      <c r="G1603" s="59" t="str">
        <f>IFERROR(IF(VLOOKUP($D1603&amp;"-"&amp;$E1603,IF($C$4="TEB0187_REV01",CALC_CONN_TEB0187_REV01!$F:$H),3,0)="--",VLOOKUP($D1603&amp;"-"&amp;$E1603,IF($C$4="TEB0187_REV01",CALC_CONN_TEB0187_REV01!$F:$H),2,0),VLOOKUP($D1603&amp;"-"&amp;$E1603,IF($C$4="TEB0187_REV01",CALC_CONN_TEB0187_REV01!$F:$H),3,0)),"---")</f>
        <v>---</v>
      </c>
      <c r="H1603" s="59" t="str">
        <f>IFERROR(VLOOKUP(G1603,IF($C$4="TEB0187_REV01",CALC_CONN_TEB0187_REV01!$G:$T),14,0),"---")</f>
        <v>---</v>
      </c>
      <c r="I1603" s="59" t="str">
        <f>IFERROR(VLOOKUP($D1603&amp;"-"&amp;$E1603,IF($C$4="TEB0187_REV01",CALC_CONN_TEB0187_REV01!$F:$K,"???"),6,0),"---")</f>
        <v>---</v>
      </c>
      <c r="J1603" s="61" t="str">
        <f>IFERROR(VLOOKUP($D1603&amp;"-"&amp;$E1603,IF($C$4="TEB0187_REV01",CALC_CONN_TEB0187_REV01!$F:$M,"???"),8,0),"---")</f>
        <v>---</v>
      </c>
      <c r="K1603" s="62" t="str">
        <f>IFERROR(VLOOKUP($D1603&amp;"-"&amp;$E1603,IF($C$4="TEB0187_REV01",CALC_CONN_TEB0187_REV01!$F:$N),9,0),"---")</f>
        <v>---</v>
      </c>
      <c r="L1603" s="59" t="str">
        <f>IFERROR(VLOOKUP(K1603,B2B!$H$3:$I$2000,2,0),"---")</f>
        <v>---</v>
      </c>
      <c r="M1603" s="59" t="str">
        <f>IFERROR(VLOOKUP(L1603,IF($M$4="TEI0187_REV01",RAW_m_TEI0187_REV01!$AD:$AH),5,0),"---")</f>
        <v>---</v>
      </c>
      <c r="N1603" s="59" t="str">
        <f>IFERROR(VLOOKUP(L1603,IF($M$4="TEI0187_REV01",RAW_m_TEI0187_REV01!$AE:$AJ),6,0),"---")</f>
        <v>---</v>
      </c>
      <c r="O1603" s="63" t="str">
        <f>IFERROR(VLOOKUP(L1603,IF($M$4="TEI0187_REV01",RAW_m_TEI0187_REV01!$AD:$AE),2,0),"---")</f>
        <v>---</v>
      </c>
      <c r="P1603" s="59" t="str">
        <f>IFERROR(VLOOKUP(O1603,IF($M$4="TEI0187_REV01",RAW_m_TEI0187_REV01!$AJ:$AK),2,0),"---")</f>
        <v>---</v>
      </c>
      <c r="Q1603" s="59" t="str">
        <f>IFERROR(VLOOKUP(L1603,IF($M$4="TEI0187_REV01",RAW_m_TEI0187_REV01!$AD:$AF),3,0),"---")</f>
        <v>---</v>
      </c>
      <c r="R1603" s="59" t="str">
        <f>IFERROR(VLOOKUP(O1603,IF($M$4="TEI0187_REV01",RAW_m_TEI0187_REV01!$AE:$AG),3,0),"---")</f>
        <v>---</v>
      </c>
      <c r="S1603" s="59" t="str">
        <f t="shared" si="51"/>
        <v>---</v>
      </c>
    </row>
    <row r="1604" spans="2:19" ht="15" customHeight="1" x14ac:dyDescent="0.25">
      <c r="B1604" s="59">
        <f t="shared" si="52"/>
        <v>1599</v>
      </c>
      <c r="C1604" s="60">
        <f>IFERROR(IF($C$4="TEB0187_REV01",CALC_CONN_TEB0187_REV01!U1604,),"---")</f>
        <v>0</v>
      </c>
      <c r="D1604" s="59">
        <f>IFERROR(IF($C$4="TEB0187_REV01",CALC_CONN_TEB0187_REV01!D1604,),"---")</f>
        <v>0</v>
      </c>
      <c r="E1604" s="59">
        <f>IFERROR(IF($C$4="TEB0187_REV01",CALC_CONN_TEB0187_REV01!E1604,),"---")</f>
        <v>0</v>
      </c>
      <c r="F1604" s="59" t="str">
        <f>IFERROR(IF(VLOOKUP($D1604&amp;"-"&amp;$E1604,IF($C$4="TEB0187_REV01",CALC_CONN_TEB0187_REV01!$F:$I),4,0)="--","---",IF($C$4="TEB0187_REV01",CALC_CONN_TEB0187_REV01!$G1604&amp; " --&gt; " &amp;CALC_CONN_TEB0187_REV01!$I1604&amp; " --&gt; ")),"---")</f>
        <v>---</v>
      </c>
      <c r="G1604" s="59" t="str">
        <f>IFERROR(IF(VLOOKUP($D1604&amp;"-"&amp;$E1604,IF($C$4="TEB0187_REV01",CALC_CONN_TEB0187_REV01!$F:$H),3,0)="--",VLOOKUP($D1604&amp;"-"&amp;$E1604,IF($C$4="TEB0187_REV01",CALC_CONN_TEB0187_REV01!$F:$H),2,0),VLOOKUP($D1604&amp;"-"&amp;$E1604,IF($C$4="TEB0187_REV01",CALC_CONN_TEB0187_REV01!$F:$H),3,0)),"---")</f>
        <v>---</v>
      </c>
      <c r="H1604" s="59" t="str">
        <f>IFERROR(VLOOKUP(G1604,IF($C$4="TEB0187_REV01",CALC_CONN_TEB0187_REV01!$G:$T),14,0),"---")</f>
        <v>---</v>
      </c>
      <c r="I1604" s="59" t="str">
        <f>IFERROR(VLOOKUP($D1604&amp;"-"&amp;$E1604,IF($C$4="TEB0187_REV01",CALC_CONN_TEB0187_REV01!$F:$K,"???"),6,0),"---")</f>
        <v>---</v>
      </c>
      <c r="J1604" s="61" t="str">
        <f>IFERROR(VLOOKUP($D1604&amp;"-"&amp;$E1604,IF($C$4="TEB0187_REV01",CALC_CONN_TEB0187_REV01!$F:$M,"???"),8,0),"---")</f>
        <v>---</v>
      </c>
      <c r="K1604" s="62" t="str">
        <f>IFERROR(VLOOKUP($D1604&amp;"-"&amp;$E1604,IF($C$4="TEB0187_REV01",CALC_CONN_TEB0187_REV01!$F:$N),9,0),"---")</f>
        <v>---</v>
      </c>
      <c r="L1604" s="59" t="str">
        <f>IFERROR(VLOOKUP(K1604,B2B!$H$3:$I$2000,2,0),"---")</f>
        <v>---</v>
      </c>
      <c r="M1604" s="59" t="str">
        <f>IFERROR(VLOOKUP(L1604,IF($M$4="TEI0187_REV01",RAW_m_TEI0187_REV01!$AD:$AH),5,0),"---")</f>
        <v>---</v>
      </c>
      <c r="N1604" s="59" t="str">
        <f>IFERROR(VLOOKUP(L1604,IF($M$4="TEI0187_REV01",RAW_m_TEI0187_REV01!$AE:$AJ),6,0),"---")</f>
        <v>---</v>
      </c>
      <c r="O1604" s="63" t="str">
        <f>IFERROR(VLOOKUP(L1604,IF($M$4="TEI0187_REV01",RAW_m_TEI0187_REV01!$AD:$AE),2,0),"---")</f>
        <v>---</v>
      </c>
      <c r="P1604" s="59" t="str">
        <f>IFERROR(VLOOKUP(O1604,IF($M$4="TEI0187_REV01",RAW_m_TEI0187_REV01!$AJ:$AK),2,0),"---")</f>
        <v>---</v>
      </c>
      <c r="Q1604" s="59" t="str">
        <f>IFERROR(VLOOKUP(L1604,IF($M$4="TEI0187_REV01",RAW_m_TEI0187_REV01!$AD:$AF),3,0),"---")</f>
        <v>---</v>
      </c>
      <c r="R1604" s="59" t="str">
        <f>IFERROR(VLOOKUP(O1604,IF($M$4="TEI0187_REV01",RAW_m_TEI0187_REV01!$AE:$AG),3,0),"---")</f>
        <v>---</v>
      </c>
      <c r="S1604" s="59" t="str">
        <f t="shared" si="51"/>
        <v>---</v>
      </c>
    </row>
    <row r="1605" spans="2:19" ht="15" customHeight="1" x14ac:dyDescent="0.25">
      <c r="B1605" s="59">
        <f t="shared" si="52"/>
        <v>1600</v>
      </c>
      <c r="C1605" s="60">
        <f>IFERROR(IF($C$4="TEB0187_REV01",CALC_CONN_TEB0187_REV01!U1605,),"---")</f>
        <v>0</v>
      </c>
      <c r="D1605" s="59">
        <f>IFERROR(IF($C$4="TEB0187_REV01",CALC_CONN_TEB0187_REV01!D1605,),"---")</f>
        <v>0</v>
      </c>
      <c r="E1605" s="59">
        <f>IFERROR(IF($C$4="TEB0187_REV01",CALC_CONN_TEB0187_REV01!E1605,),"---")</f>
        <v>0</v>
      </c>
      <c r="F1605" s="59" t="str">
        <f>IFERROR(IF(VLOOKUP($D1605&amp;"-"&amp;$E1605,IF($C$4="TEB0187_REV01",CALC_CONN_TEB0187_REV01!$F:$I),4,0)="--","---",IF($C$4="TEB0187_REV01",CALC_CONN_TEB0187_REV01!$G1605&amp; " --&gt; " &amp;CALC_CONN_TEB0187_REV01!$I1605&amp; " --&gt; ")),"---")</f>
        <v>---</v>
      </c>
      <c r="G1605" s="59" t="str">
        <f>IFERROR(IF(VLOOKUP($D1605&amp;"-"&amp;$E1605,IF($C$4="TEB0187_REV01",CALC_CONN_TEB0187_REV01!$F:$H),3,0)="--",VLOOKUP($D1605&amp;"-"&amp;$E1605,IF($C$4="TEB0187_REV01",CALC_CONN_TEB0187_REV01!$F:$H),2,0),VLOOKUP($D1605&amp;"-"&amp;$E1605,IF($C$4="TEB0187_REV01",CALC_CONN_TEB0187_REV01!$F:$H),3,0)),"---")</f>
        <v>---</v>
      </c>
      <c r="H1605" s="59" t="str">
        <f>IFERROR(VLOOKUP(G1605,IF($C$4="TEB0187_REV01",CALC_CONN_TEB0187_REV01!$G:$T),14,0),"---")</f>
        <v>---</v>
      </c>
      <c r="I1605" s="59" t="str">
        <f>IFERROR(VLOOKUP($D1605&amp;"-"&amp;$E1605,IF($C$4="TEB0187_REV01",CALC_CONN_TEB0187_REV01!$F:$K,"???"),6,0),"---")</f>
        <v>---</v>
      </c>
      <c r="J1605" s="61" t="str">
        <f>IFERROR(VLOOKUP($D1605&amp;"-"&amp;$E1605,IF($C$4="TEB0187_REV01",CALC_CONN_TEB0187_REV01!$F:$M,"???"),8,0),"---")</f>
        <v>---</v>
      </c>
      <c r="K1605" s="62" t="str">
        <f>IFERROR(VLOOKUP($D1605&amp;"-"&amp;$E1605,IF($C$4="TEB0187_REV01",CALC_CONN_TEB0187_REV01!$F:$N),9,0),"---")</f>
        <v>---</v>
      </c>
      <c r="L1605" s="59" t="str">
        <f>IFERROR(VLOOKUP(K1605,B2B!$H$3:$I$2000,2,0),"---")</f>
        <v>---</v>
      </c>
      <c r="M1605" s="59" t="str">
        <f>IFERROR(VLOOKUP(L1605,IF($M$4="TEI0187_REV01",RAW_m_TEI0187_REV01!$AD:$AH),5,0),"---")</f>
        <v>---</v>
      </c>
      <c r="N1605" s="59" t="str">
        <f>IFERROR(VLOOKUP(L1605,IF($M$4="TEI0187_REV01",RAW_m_TEI0187_REV01!$AE:$AJ),6,0),"---")</f>
        <v>---</v>
      </c>
      <c r="O1605" s="63" t="str">
        <f>IFERROR(VLOOKUP(L1605,IF($M$4="TEI0187_REV01",RAW_m_TEI0187_REV01!$AD:$AE),2,0),"---")</f>
        <v>---</v>
      </c>
      <c r="P1605" s="59" t="str">
        <f>IFERROR(VLOOKUP(O1605,IF($M$4="TEI0187_REV01",RAW_m_TEI0187_REV01!$AJ:$AK),2,0),"---")</f>
        <v>---</v>
      </c>
      <c r="Q1605" s="59" t="str">
        <f>IFERROR(VLOOKUP(L1605,IF($M$4="TEI0187_REV01",RAW_m_TEI0187_REV01!$AD:$AF),3,0),"---")</f>
        <v>---</v>
      </c>
      <c r="R1605" s="59" t="str">
        <f>IFERROR(VLOOKUP(O1605,IF($M$4="TEI0187_REV01",RAW_m_TEI0187_REV01!$AE:$AG),3,0),"---")</f>
        <v>---</v>
      </c>
      <c r="S1605" s="59" t="str">
        <f t="shared" si="51"/>
        <v>---</v>
      </c>
    </row>
    <row r="1606" spans="2:19" ht="15" customHeight="1" x14ac:dyDescent="0.25">
      <c r="B1606" s="59">
        <f t="shared" si="52"/>
        <v>1601</v>
      </c>
      <c r="C1606" s="60">
        <f>IFERROR(IF($C$4="TEB0187_REV01",CALC_CONN_TEB0187_REV01!U1606,),"---")</f>
        <v>0</v>
      </c>
      <c r="D1606" s="59">
        <f>IFERROR(IF($C$4="TEB0187_REV01",CALC_CONN_TEB0187_REV01!D1606,),"---")</f>
        <v>0</v>
      </c>
      <c r="E1606" s="59">
        <f>IFERROR(IF($C$4="TEB0187_REV01",CALC_CONN_TEB0187_REV01!E1606,),"---")</f>
        <v>0</v>
      </c>
      <c r="F1606" s="59" t="str">
        <f>IFERROR(IF(VLOOKUP($D1606&amp;"-"&amp;$E1606,IF($C$4="TEB0187_REV01",CALC_CONN_TEB0187_REV01!$F:$I),4,0)="--","---",IF($C$4="TEB0187_REV01",CALC_CONN_TEB0187_REV01!$G1606&amp; " --&gt; " &amp;CALC_CONN_TEB0187_REV01!$I1606&amp; " --&gt; ")),"---")</f>
        <v>---</v>
      </c>
      <c r="G1606" s="59" t="str">
        <f>IFERROR(IF(VLOOKUP($D1606&amp;"-"&amp;$E1606,IF($C$4="TEB0187_REV01",CALC_CONN_TEB0187_REV01!$F:$H),3,0)="--",VLOOKUP($D1606&amp;"-"&amp;$E1606,IF($C$4="TEB0187_REV01",CALC_CONN_TEB0187_REV01!$F:$H),2,0),VLOOKUP($D1606&amp;"-"&amp;$E1606,IF($C$4="TEB0187_REV01",CALC_CONN_TEB0187_REV01!$F:$H),3,0)),"---")</f>
        <v>---</v>
      </c>
      <c r="H1606" s="59" t="str">
        <f>IFERROR(VLOOKUP(G1606,IF($C$4="TEB0187_REV01",CALC_CONN_TEB0187_REV01!$G:$T),14,0),"---")</f>
        <v>---</v>
      </c>
      <c r="I1606" s="59" t="str">
        <f>IFERROR(VLOOKUP($D1606&amp;"-"&amp;$E1606,IF($C$4="TEB0187_REV01",CALC_CONN_TEB0187_REV01!$F:$K,"???"),6,0),"---")</f>
        <v>---</v>
      </c>
      <c r="J1606" s="61" t="str">
        <f>IFERROR(VLOOKUP($D1606&amp;"-"&amp;$E1606,IF($C$4="TEB0187_REV01",CALC_CONN_TEB0187_REV01!$F:$M,"???"),8,0),"---")</f>
        <v>---</v>
      </c>
      <c r="K1606" s="62" t="str">
        <f>IFERROR(VLOOKUP($D1606&amp;"-"&amp;$E1606,IF($C$4="TEB0187_REV01",CALC_CONN_TEB0187_REV01!$F:$N),9,0),"---")</f>
        <v>---</v>
      </c>
      <c r="L1606" s="59" t="str">
        <f>IFERROR(VLOOKUP(K1606,B2B!$H$3:$I$2000,2,0),"---")</f>
        <v>---</v>
      </c>
      <c r="M1606" s="59" t="str">
        <f>IFERROR(VLOOKUP(L1606,IF($M$4="TEI0187_REV01",RAW_m_TEI0187_REV01!$AD:$AH),5,0),"---")</f>
        <v>---</v>
      </c>
      <c r="N1606" s="59" t="str">
        <f>IFERROR(VLOOKUP(L1606,IF($M$4="TEI0187_REV01",RAW_m_TEI0187_REV01!$AE:$AJ),6,0),"---")</f>
        <v>---</v>
      </c>
      <c r="O1606" s="63" t="str">
        <f>IFERROR(VLOOKUP(L1606,IF($M$4="TEI0187_REV01",RAW_m_TEI0187_REV01!$AD:$AE),2,0),"---")</f>
        <v>---</v>
      </c>
      <c r="P1606" s="59" t="str">
        <f>IFERROR(VLOOKUP(O1606,IF($M$4="TEI0187_REV01",RAW_m_TEI0187_REV01!$AJ:$AK),2,0),"---")</f>
        <v>---</v>
      </c>
      <c r="Q1606" s="59" t="str">
        <f>IFERROR(VLOOKUP(L1606,IF($M$4="TEI0187_REV01",RAW_m_TEI0187_REV01!$AD:$AF),3,0),"---")</f>
        <v>---</v>
      </c>
      <c r="R1606" s="59" t="str">
        <f>IFERROR(VLOOKUP(O1606,IF($M$4="TEI0187_REV01",RAW_m_TEI0187_REV01!$AE:$AG),3,0),"---")</f>
        <v>---</v>
      </c>
      <c r="S1606" s="59" t="str">
        <f t="shared" si="51"/>
        <v>---</v>
      </c>
    </row>
    <row r="1607" spans="2:19" ht="15" customHeight="1" x14ac:dyDescent="0.25">
      <c r="B1607" s="59">
        <f t="shared" si="52"/>
        <v>1602</v>
      </c>
      <c r="C1607" s="60">
        <f>IFERROR(IF($C$4="TEB0187_REV01",CALC_CONN_TEB0187_REV01!U1607,),"---")</f>
        <v>0</v>
      </c>
      <c r="D1607" s="59">
        <f>IFERROR(IF($C$4="TEB0187_REV01",CALC_CONN_TEB0187_REV01!D1607,),"---")</f>
        <v>0</v>
      </c>
      <c r="E1607" s="59">
        <f>IFERROR(IF($C$4="TEB0187_REV01",CALC_CONN_TEB0187_REV01!E1607,),"---")</f>
        <v>0</v>
      </c>
      <c r="F1607" s="59" t="str">
        <f>IFERROR(IF(VLOOKUP($D1607&amp;"-"&amp;$E1607,IF($C$4="TEB0187_REV01",CALC_CONN_TEB0187_REV01!$F:$I),4,0)="--","---",IF($C$4="TEB0187_REV01",CALC_CONN_TEB0187_REV01!$G1607&amp; " --&gt; " &amp;CALC_CONN_TEB0187_REV01!$I1607&amp; " --&gt; ")),"---")</f>
        <v>---</v>
      </c>
      <c r="G1607" s="59" t="str">
        <f>IFERROR(IF(VLOOKUP($D1607&amp;"-"&amp;$E1607,IF($C$4="TEB0187_REV01",CALC_CONN_TEB0187_REV01!$F:$H),3,0)="--",VLOOKUP($D1607&amp;"-"&amp;$E1607,IF($C$4="TEB0187_REV01",CALC_CONN_TEB0187_REV01!$F:$H),2,0),VLOOKUP($D1607&amp;"-"&amp;$E1607,IF($C$4="TEB0187_REV01",CALC_CONN_TEB0187_REV01!$F:$H),3,0)),"---")</f>
        <v>---</v>
      </c>
      <c r="H1607" s="59" t="str">
        <f>IFERROR(VLOOKUP(G1607,IF($C$4="TEB0187_REV01",CALC_CONN_TEB0187_REV01!$G:$T),14,0),"---")</f>
        <v>---</v>
      </c>
      <c r="I1607" s="59" t="str">
        <f>IFERROR(VLOOKUP($D1607&amp;"-"&amp;$E1607,IF($C$4="TEB0187_REV01",CALC_CONN_TEB0187_REV01!$F:$K,"???"),6,0),"---")</f>
        <v>---</v>
      </c>
      <c r="J1607" s="61" t="str">
        <f>IFERROR(VLOOKUP($D1607&amp;"-"&amp;$E1607,IF($C$4="TEB0187_REV01",CALC_CONN_TEB0187_REV01!$F:$M,"???"),8,0),"---")</f>
        <v>---</v>
      </c>
      <c r="K1607" s="62" t="str">
        <f>IFERROR(VLOOKUP($D1607&amp;"-"&amp;$E1607,IF($C$4="TEB0187_REV01",CALC_CONN_TEB0187_REV01!$F:$N),9,0),"---")</f>
        <v>---</v>
      </c>
      <c r="L1607" s="59" t="str">
        <f>IFERROR(VLOOKUP(K1607,B2B!$H$3:$I$2000,2,0),"---")</f>
        <v>---</v>
      </c>
      <c r="M1607" s="59" t="str">
        <f>IFERROR(VLOOKUP(L1607,IF($M$4="TEI0187_REV01",RAW_m_TEI0187_REV01!$AD:$AH),5,0),"---")</f>
        <v>---</v>
      </c>
      <c r="N1607" s="59" t="str">
        <f>IFERROR(VLOOKUP(L1607,IF($M$4="TEI0187_REV01",RAW_m_TEI0187_REV01!$AE:$AJ),6,0),"---")</f>
        <v>---</v>
      </c>
      <c r="O1607" s="63" t="str">
        <f>IFERROR(VLOOKUP(L1607,IF($M$4="TEI0187_REV01",RAW_m_TEI0187_REV01!$AD:$AE),2,0),"---")</f>
        <v>---</v>
      </c>
      <c r="P1607" s="59" t="str">
        <f>IFERROR(VLOOKUP(O1607,IF($M$4="TEI0187_REV01",RAW_m_TEI0187_REV01!$AJ:$AK),2,0),"---")</f>
        <v>---</v>
      </c>
      <c r="Q1607" s="59" t="str">
        <f>IFERROR(VLOOKUP(L1607,IF($M$4="TEI0187_REV01",RAW_m_TEI0187_REV01!$AD:$AF),3,0),"---")</f>
        <v>---</v>
      </c>
      <c r="R1607" s="59" t="str">
        <f>IFERROR(VLOOKUP(O1607,IF($M$4="TEI0187_REV01",RAW_m_TEI0187_REV01!$AE:$AG),3,0),"---")</f>
        <v>---</v>
      </c>
      <c r="S1607" s="59" t="str">
        <f t="shared" ref="S1607:S1670" si="53">IFERROR(SUBSTITUTE(I1607,"mm","")+SUBSTITUTE(R1607,"mm",""),"---")</f>
        <v>---</v>
      </c>
    </row>
    <row r="1608" spans="2:19" ht="15" customHeight="1" x14ac:dyDescent="0.25">
      <c r="B1608" s="59">
        <f t="shared" ref="B1608:B1671" si="54">B1607+1</f>
        <v>1603</v>
      </c>
      <c r="C1608" s="60">
        <f>IFERROR(IF($C$4="TEB0187_REV01",CALC_CONN_TEB0187_REV01!U1608,),"---")</f>
        <v>0</v>
      </c>
      <c r="D1608" s="59">
        <f>IFERROR(IF($C$4="TEB0187_REV01",CALC_CONN_TEB0187_REV01!D1608,),"---")</f>
        <v>0</v>
      </c>
      <c r="E1608" s="59">
        <f>IFERROR(IF($C$4="TEB0187_REV01",CALC_CONN_TEB0187_REV01!E1608,),"---")</f>
        <v>0</v>
      </c>
      <c r="F1608" s="59" t="str">
        <f>IFERROR(IF(VLOOKUP($D1608&amp;"-"&amp;$E1608,IF($C$4="TEB0187_REV01",CALC_CONN_TEB0187_REV01!$F:$I),4,0)="--","---",IF($C$4="TEB0187_REV01",CALC_CONN_TEB0187_REV01!$G1608&amp; " --&gt; " &amp;CALC_CONN_TEB0187_REV01!$I1608&amp; " --&gt; ")),"---")</f>
        <v>---</v>
      </c>
      <c r="G1608" s="59" t="str">
        <f>IFERROR(IF(VLOOKUP($D1608&amp;"-"&amp;$E1608,IF($C$4="TEB0187_REV01",CALC_CONN_TEB0187_REV01!$F:$H),3,0)="--",VLOOKUP($D1608&amp;"-"&amp;$E1608,IF($C$4="TEB0187_REV01",CALC_CONN_TEB0187_REV01!$F:$H),2,0),VLOOKUP($D1608&amp;"-"&amp;$E1608,IF($C$4="TEB0187_REV01",CALC_CONN_TEB0187_REV01!$F:$H),3,0)),"---")</f>
        <v>---</v>
      </c>
      <c r="H1608" s="59" t="str">
        <f>IFERROR(VLOOKUP(G1608,IF($C$4="TEB0187_REV01",CALC_CONN_TEB0187_REV01!$G:$T),14,0),"---")</f>
        <v>---</v>
      </c>
      <c r="I1608" s="59" t="str">
        <f>IFERROR(VLOOKUP($D1608&amp;"-"&amp;$E1608,IF($C$4="TEB0187_REV01",CALC_CONN_TEB0187_REV01!$F:$K,"???"),6,0),"---")</f>
        <v>---</v>
      </c>
      <c r="J1608" s="61" t="str">
        <f>IFERROR(VLOOKUP($D1608&amp;"-"&amp;$E1608,IF($C$4="TEB0187_REV01",CALC_CONN_TEB0187_REV01!$F:$M,"???"),8,0),"---")</f>
        <v>---</v>
      </c>
      <c r="K1608" s="62" t="str">
        <f>IFERROR(VLOOKUP($D1608&amp;"-"&amp;$E1608,IF($C$4="TEB0187_REV01",CALC_CONN_TEB0187_REV01!$F:$N),9,0),"---")</f>
        <v>---</v>
      </c>
      <c r="L1608" s="59" t="str">
        <f>IFERROR(VLOOKUP(K1608,B2B!$H$3:$I$2000,2,0),"---")</f>
        <v>---</v>
      </c>
      <c r="M1608" s="59" t="str">
        <f>IFERROR(VLOOKUP(L1608,IF($M$4="TEI0187_REV01",RAW_m_TEI0187_REV01!$AD:$AH),5,0),"---")</f>
        <v>---</v>
      </c>
      <c r="N1608" s="59" t="str">
        <f>IFERROR(VLOOKUP(L1608,IF($M$4="TEI0187_REV01",RAW_m_TEI0187_REV01!$AE:$AJ),6,0),"---")</f>
        <v>---</v>
      </c>
      <c r="O1608" s="63" t="str">
        <f>IFERROR(VLOOKUP(L1608,IF($M$4="TEI0187_REV01",RAW_m_TEI0187_REV01!$AD:$AE),2,0),"---")</f>
        <v>---</v>
      </c>
      <c r="P1608" s="59" t="str">
        <f>IFERROR(VLOOKUP(O1608,IF($M$4="TEI0187_REV01",RAW_m_TEI0187_REV01!$AJ:$AK),2,0),"---")</f>
        <v>---</v>
      </c>
      <c r="Q1608" s="59" t="str">
        <f>IFERROR(VLOOKUP(L1608,IF($M$4="TEI0187_REV01",RAW_m_TEI0187_REV01!$AD:$AF),3,0),"---")</f>
        <v>---</v>
      </c>
      <c r="R1608" s="59" t="str">
        <f>IFERROR(VLOOKUP(O1608,IF($M$4="TEI0187_REV01",RAW_m_TEI0187_REV01!$AE:$AG),3,0),"---")</f>
        <v>---</v>
      </c>
      <c r="S1608" s="59" t="str">
        <f t="shared" si="53"/>
        <v>---</v>
      </c>
    </row>
    <row r="1609" spans="2:19" ht="15" customHeight="1" x14ac:dyDescent="0.25">
      <c r="B1609" s="59">
        <f t="shared" si="54"/>
        <v>1604</v>
      </c>
      <c r="C1609" s="60">
        <f>IFERROR(IF($C$4="TEB0187_REV01",CALC_CONN_TEB0187_REV01!U1609,),"---")</f>
        <v>0</v>
      </c>
      <c r="D1609" s="59">
        <f>IFERROR(IF($C$4="TEB0187_REV01",CALC_CONN_TEB0187_REV01!D1609,),"---")</f>
        <v>0</v>
      </c>
      <c r="E1609" s="59">
        <f>IFERROR(IF($C$4="TEB0187_REV01",CALC_CONN_TEB0187_REV01!E1609,),"---")</f>
        <v>0</v>
      </c>
      <c r="F1609" s="59" t="str">
        <f>IFERROR(IF(VLOOKUP($D1609&amp;"-"&amp;$E1609,IF($C$4="TEB0187_REV01",CALC_CONN_TEB0187_REV01!$F:$I),4,0)="--","---",IF($C$4="TEB0187_REV01",CALC_CONN_TEB0187_REV01!$G1609&amp; " --&gt; " &amp;CALC_CONN_TEB0187_REV01!$I1609&amp; " --&gt; ")),"---")</f>
        <v>---</v>
      </c>
      <c r="G1609" s="59" t="str">
        <f>IFERROR(IF(VLOOKUP($D1609&amp;"-"&amp;$E1609,IF($C$4="TEB0187_REV01",CALC_CONN_TEB0187_REV01!$F:$H),3,0)="--",VLOOKUP($D1609&amp;"-"&amp;$E1609,IF($C$4="TEB0187_REV01",CALC_CONN_TEB0187_REV01!$F:$H),2,0),VLOOKUP($D1609&amp;"-"&amp;$E1609,IF($C$4="TEB0187_REV01",CALC_CONN_TEB0187_REV01!$F:$H),3,0)),"---")</f>
        <v>---</v>
      </c>
      <c r="H1609" s="59" t="str">
        <f>IFERROR(VLOOKUP(G1609,IF($C$4="TEB0187_REV01",CALC_CONN_TEB0187_REV01!$G:$T),14,0),"---")</f>
        <v>---</v>
      </c>
      <c r="I1609" s="59" t="str">
        <f>IFERROR(VLOOKUP($D1609&amp;"-"&amp;$E1609,IF($C$4="TEB0187_REV01",CALC_CONN_TEB0187_REV01!$F:$K,"???"),6,0),"---")</f>
        <v>---</v>
      </c>
      <c r="J1609" s="61" t="str">
        <f>IFERROR(VLOOKUP($D1609&amp;"-"&amp;$E1609,IF($C$4="TEB0187_REV01",CALC_CONN_TEB0187_REV01!$F:$M,"???"),8,0),"---")</f>
        <v>---</v>
      </c>
      <c r="K1609" s="62" t="str">
        <f>IFERROR(VLOOKUP($D1609&amp;"-"&amp;$E1609,IF($C$4="TEB0187_REV01",CALC_CONN_TEB0187_REV01!$F:$N),9,0),"---")</f>
        <v>---</v>
      </c>
      <c r="L1609" s="59" t="str">
        <f>IFERROR(VLOOKUP(K1609,B2B!$H$3:$I$2000,2,0),"---")</f>
        <v>---</v>
      </c>
      <c r="M1609" s="59" t="str">
        <f>IFERROR(VLOOKUP(L1609,IF($M$4="TEI0187_REV01",RAW_m_TEI0187_REV01!$AD:$AH),5,0),"---")</f>
        <v>---</v>
      </c>
      <c r="N1609" s="59" t="str">
        <f>IFERROR(VLOOKUP(L1609,IF($M$4="TEI0187_REV01",RAW_m_TEI0187_REV01!$AE:$AJ),6,0),"---")</f>
        <v>---</v>
      </c>
      <c r="O1609" s="63" t="str">
        <f>IFERROR(VLOOKUP(L1609,IF($M$4="TEI0187_REV01",RAW_m_TEI0187_REV01!$AD:$AE),2,0),"---")</f>
        <v>---</v>
      </c>
      <c r="P1609" s="59" t="str">
        <f>IFERROR(VLOOKUP(O1609,IF($M$4="TEI0187_REV01",RAW_m_TEI0187_REV01!$AJ:$AK),2,0),"---")</f>
        <v>---</v>
      </c>
      <c r="Q1609" s="59" t="str">
        <f>IFERROR(VLOOKUP(L1609,IF($M$4="TEI0187_REV01",RAW_m_TEI0187_REV01!$AD:$AF),3,0),"---")</f>
        <v>---</v>
      </c>
      <c r="R1609" s="59" t="str">
        <f>IFERROR(VLOOKUP(O1609,IF($M$4="TEI0187_REV01",RAW_m_TEI0187_REV01!$AE:$AG),3,0),"---")</f>
        <v>---</v>
      </c>
      <c r="S1609" s="59" t="str">
        <f t="shared" si="53"/>
        <v>---</v>
      </c>
    </row>
    <row r="1610" spans="2:19" ht="15" customHeight="1" x14ac:dyDescent="0.25">
      <c r="B1610" s="59">
        <f t="shared" si="54"/>
        <v>1605</v>
      </c>
      <c r="C1610" s="60">
        <f>IFERROR(IF($C$4="TEB0187_REV01",CALC_CONN_TEB0187_REV01!U1610,),"---")</f>
        <v>0</v>
      </c>
      <c r="D1610" s="59">
        <f>IFERROR(IF($C$4="TEB0187_REV01",CALC_CONN_TEB0187_REV01!D1610,),"---")</f>
        <v>0</v>
      </c>
      <c r="E1610" s="59">
        <f>IFERROR(IF($C$4="TEB0187_REV01",CALC_CONN_TEB0187_REV01!E1610,),"---")</f>
        <v>0</v>
      </c>
      <c r="F1610" s="59" t="str">
        <f>IFERROR(IF(VLOOKUP($D1610&amp;"-"&amp;$E1610,IF($C$4="TEB0187_REV01",CALC_CONN_TEB0187_REV01!$F:$I),4,0)="--","---",IF($C$4="TEB0187_REV01",CALC_CONN_TEB0187_REV01!$G1610&amp; " --&gt; " &amp;CALC_CONN_TEB0187_REV01!$I1610&amp; " --&gt; ")),"---")</f>
        <v>---</v>
      </c>
      <c r="G1610" s="59" t="str">
        <f>IFERROR(IF(VLOOKUP($D1610&amp;"-"&amp;$E1610,IF($C$4="TEB0187_REV01",CALC_CONN_TEB0187_REV01!$F:$H),3,0)="--",VLOOKUP($D1610&amp;"-"&amp;$E1610,IF($C$4="TEB0187_REV01",CALC_CONN_TEB0187_REV01!$F:$H),2,0),VLOOKUP($D1610&amp;"-"&amp;$E1610,IF($C$4="TEB0187_REV01",CALC_CONN_TEB0187_REV01!$F:$H),3,0)),"---")</f>
        <v>---</v>
      </c>
      <c r="H1610" s="59" t="str">
        <f>IFERROR(VLOOKUP(G1610,IF($C$4="TEB0187_REV01",CALC_CONN_TEB0187_REV01!$G:$T),14,0),"---")</f>
        <v>---</v>
      </c>
      <c r="I1610" s="59" t="str">
        <f>IFERROR(VLOOKUP($D1610&amp;"-"&amp;$E1610,IF($C$4="TEB0187_REV01",CALC_CONN_TEB0187_REV01!$F:$K,"???"),6,0),"---")</f>
        <v>---</v>
      </c>
      <c r="J1610" s="61" t="str">
        <f>IFERROR(VLOOKUP($D1610&amp;"-"&amp;$E1610,IF($C$4="TEB0187_REV01",CALC_CONN_TEB0187_REV01!$F:$M,"???"),8,0),"---")</f>
        <v>---</v>
      </c>
      <c r="K1610" s="62" t="str">
        <f>IFERROR(VLOOKUP($D1610&amp;"-"&amp;$E1610,IF($C$4="TEB0187_REV01",CALC_CONN_TEB0187_REV01!$F:$N),9,0),"---")</f>
        <v>---</v>
      </c>
      <c r="L1610" s="59" t="str">
        <f>IFERROR(VLOOKUP(K1610,B2B!$H$3:$I$2000,2,0),"---")</f>
        <v>---</v>
      </c>
      <c r="M1610" s="59" t="str">
        <f>IFERROR(VLOOKUP(L1610,IF($M$4="TEI0187_REV01",RAW_m_TEI0187_REV01!$AD:$AH),5,0),"---")</f>
        <v>---</v>
      </c>
      <c r="N1610" s="59" t="str">
        <f>IFERROR(VLOOKUP(L1610,IF($M$4="TEI0187_REV01",RAW_m_TEI0187_REV01!$AE:$AJ),6,0),"---")</f>
        <v>---</v>
      </c>
      <c r="O1610" s="63" t="str">
        <f>IFERROR(VLOOKUP(L1610,IF($M$4="TEI0187_REV01",RAW_m_TEI0187_REV01!$AD:$AE),2,0),"---")</f>
        <v>---</v>
      </c>
      <c r="P1610" s="59" t="str">
        <f>IFERROR(VLOOKUP(O1610,IF($M$4="TEI0187_REV01",RAW_m_TEI0187_REV01!$AJ:$AK),2,0),"---")</f>
        <v>---</v>
      </c>
      <c r="Q1610" s="59" t="str">
        <f>IFERROR(VLOOKUP(L1610,IF($M$4="TEI0187_REV01",RAW_m_TEI0187_REV01!$AD:$AF),3,0),"---")</f>
        <v>---</v>
      </c>
      <c r="R1610" s="59" t="str">
        <f>IFERROR(VLOOKUP(O1610,IF($M$4="TEI0187_REV01",RAW_m_TEI0187_REV01!$AE:$AG),3,0),"---")</f>
        <v>---</v>
      </c>
      <c r="S1610" s="59" t="str">
        <f t="shared" si="53"/>
        <v>---</v>
      </c>
    </row>
    <row r="1611" spans="2:19" ht="15" customHeight="1" x14ac:dyDescent="0.25">
      <c r="B1611" s="59">
        <f t="shared" si="54"/>
        <v>1606</v>
      </c>
      <c r="C1611" s="60">
        <f>IFERROR(IF($C$4="TEB0187_REV01",CALC_CONN_TEB0187_REV01!U1611,),"---")</f>
        <v>0</v>
      </c>
      <c r="D1611" s="59">
        <f>IFERROR(IF($C$4="TEB0187_REV01",CALC_CONN_TEB0187_REV01!D1611,),"---")</f>
        <v>0</v>
      </c>
      <c r="E1611" s="59">
        <f>IFERROR(IF($C$4="TEB0187_REV01",CALC_CONN_TEB0187_REV01!E1611,),"---")</f>
        <v>0</v>
      </c>
      <c r="F1611" s="59" t="str">
        <f>IFERROR(IF(VLOOKUP($D1611&amp;"-"&amp;$E1611,IF($C$4="TEB0187_REV01",CALC_CONN_TEB0187_REV01!$F:$I),4,0)="--","---",IF($C$4="TEB0187_REV01",CALC_CONN_TEB0187_REV01!$G1611&amp; " --&gt; " &amp;CALC_CONN_TEB0187_REV01!$I1611&amp; " --&gt; ")),"---")</f>
        <v>---</v>
      </c>
      <c r="G1611" s="59" t="str">
        <f>IFERROR(IF(VLOOKUP($D1611&amp;"-"&amp;$E1611,IF($C$4="TEB0187_REV01",CALC_CONN_TEB0187_REV01!$F:$H),3,0)="--",VLOOKUP($D1611&amp;"-"&amp;$E1611,IF($C$4="TEB0187_REV01",CALC_CONN_TEB0187_REV01!$F:$H),2,0),VLOOKUP($D1611&amp;"-"&amp;$E1611,IF($C$4="TEB0187_REV01",CALC_CONN_TEB0187_REV01!$F:$H),3,0)),"---")</f>
        <v>---</v>
      </c>
      <c r="H1611" s="59" t="str">
        <f>IFERROR(VLOOKUP(G1611,IF($C$4="TEB0187_REV01",CALC_CONN_TEB0187_REV01!$G:$T),14,0),"---")</f>
        <v>---</v>
      </c>
      <c r="I1611" s="59" t="str">
        <f>IFERROR(VLOOKUP($D1611&amp;"-"&amp;$E1611,IF($C$4="TEB0187_REV01",CALC_CONN_TEB0187_REV01!$F:$K,"???"),6,0),"---")</f>
        <v>---</v>
      </c>
      <c r="J1611" s="61" t="str">
        <f>IFERROR(VLOOKUP($D1611&amp;"-"&amp;$E1611,IF($C$4="TEB0187_REV01",CALC_CONN_TEB0187_REV01!$F:$M,"???"),8,0),"---")</f>
        <v>---</v>
      </c>
      <c r="K1611" s="62" t="str">
        <f>IFERROR(VLOOKUP($D1611&amp;"-"&amp;$E1611,IF($C$4="TEB0187_REV01",CALC_CONN_TEB0187_REV01!$F:$N),9,0),"---")</f>
        <v>---</v>
      </c>
      <c r="L1611" s="59" t="str">
        <f>IFERROR(VLOOKUP(K1611,B2B!$H$3:$I$2000,2,0),"---")</f>
        <v>---</v>
      </c>
      <c r="M1611" s="59" t="str">
        <f>IFERROR(VLOOKUP(L1611,IF($M$4="TEI0187_REV01",RAW_m_TEI0187_REV01!$AD:$AH),5,0),"---")</f>
        <v>---</v>
      </c>
      <c r="N1611" s="59" t="str">
        <f>IFERROR(VLOOKUP(L1611,IF($M$4="TEI0187_REV01",RAW_m_TEI0187_REV01!$AE:$AJ),6,0),"---")</f>
        <v>---</v>
      </c>
      <c r="O1611" s="63" t="str">
        <f>IFERROR(VLOOKUP(L1611,IF($M$4="TEI0187_REV01",RAW_m_TEI0187_REV01!$AD:$AE),2,0),"---")</f>
        <v>---</v>
      </c>
      <c r="P1611" s="59" t="str">
        <f>IFERROR(VLOOKUP(O1611,IF($M$4="TEI0187_REV01",RAW_m_TEI0187_REV01!$AJ:$AK),2,0),"---")</f>
        <v>---</v>
      </c>
      <c r="Q1611" s="59" t="str">
        <f>IFERROR(VLOOKUP(L1611,IF($M$4="TEI0187_REV01",RAW_m_TEI0187_REV01!$AD:$AF),3,0),"---")</f>
        <v>---</v>
      </c>
      <c r="R1611" s="59" t="str">
        <f>IFERROR(VLOOKUP(O1611,IF($M$4="TEI0187_REV01",RAW_m_TEI0187_REV01!$AE:$AG),3,0),"---")</f>
        <v>---</v>
      </c>
      <c r="S1611" s="59" t="str">
        <f t="shared" si="53"/>
        <v>---</v>
      </c>
    </row>
    <row r="1612" spans="2:19" ht="15" customHeight="1" x14ac:dyDescent="0.25">
      <c r="B1612" s="59">
        <f t="shared" si="54"/>
        <v>1607</v>
      </c>
      <c r="C1612" s="60">
        <f>IFERROR(IF($C$4="TEB0187_REV01",CALC_CONN_TEB0187_REV01!U1612,),"---")</f>
        <v>0</v>
      </c>
      <c r="D1612" s="59">
        <f>IFERROR(IF($C$4="TEB0187_REV01",CALC_CONN_TEB0187_REV01!D1612,),"---")</f>
        <v>0</v>
      </c>
      <c r="E1612" s="59">
        <f>IFERROR(IF($C$4="TEB0187_REV01",CALC_CONN_TEB0187_REV01!E1612,),"---")</f>
        <v>0</v>
      </c>
      <c r="F1612" s="59" t="str">
        <f>IFERROR(IF(VLOOKUP($D1612&amp;"-"&amp;$E1612,IF($C$4="TEB0187_REV01",CALC_CONN_TEB0187_REV01!$F:$I),4,0)="--","---",IF($C$4="TEB0187_REV01",CALC_CONN_TEB0187_REV01!$G1612&amp; " --&gt; " &amp;CALC_CONN_TEB0187_REV01!$I1612&amp; " --&gt; ")),"---")</f>
        <v>---</v>
      </c>
      <c r="G1612" s="59" t="str">
        <f>IFERROR(IF(VLOOKUP($D1612&amp;"-"&amp;$E1612,IF($C$4="TEB0187_REV01",CALC_CONN_TEB0187_REV01!$F:$H),3,0)="--",VLOOKUP($D1612&amp;"-"&amp;$E1612,IF($C$4="TEB0187_REV01",CALC_CONN_TEB0187_REV01!$F:$H),2,0),VLOOKUP($D1612&amp;"-"&amp;$E1612,IF($C$4="TEB0187_REV01",CALC_CONN_TEB0187_REV01!$F:$H),3,0)),"---")</f>
        <v>---</v>
      </c>
      <c r="H1612" s="59" t="str">
        <f>IFERROR(VLOOKUP(G1612,IF($C$4="TEB0187_REV01",CALC_CONN_TEB0187_REV01!$G:$T),14,0),"---")</f>
        <v>---</v>
      </c>
      <c r="I1612" s="59" t="str">
        <f>IFERROR(VLOOKUP($D1612&amp;"-"&amp;$E1612,IF($C$4="TEB0187_REV01",CALC_CONN_TEB0187_REV01!$F:$K,"???"),6,0),"---")</f>
        <v>---</v>
      </c>
      <c r="J1612" s="61" t="str">
        <f>IFERROR(VLOOKUP($D1612&amp;"-"&amp;$E1612,IF($C$4="TEB0187_REV01",CALC_CONN_TEB0187_REV01!$F:$M,"???"),8,0),"---")</f>
        <v>---</v>
      </c>
      <c r="K1612" s="62" t="str">
        <f>IFERROR(VLOOKUP($D1612&amp;"-"&amp;$E1612,IF($C$4="TEB0187_REV01",CALC_CONN_TEB0187_REV01!$F:$N),9,0),"---")</f>
        <v>---</v>
      </c>
      <c r="L1612" s="59" t="str">
        <f>IFERROR(VLOOKUP(K1612,B2B!$H$3:$I$2000,2,0),"---")</f>
        <v>---</v>
      </c>
      <c r="M1612" s="59" t="str">
        <f>IFERROR(VLOOKUP(L1612,IF($M$4="TEI0187_REV01",RAW_m_TEI0187_REV01!$AD:$AH),5,0),"---")</f>
        <v>---</v>
      </c>
      <c r="N1612" s="59" t="str">
        <f>IFERROR(VLOOKUP(L1612,IF($M$4="TEI0187_REV01",RAW_m_TEI0187_REV01!$AE:$AJ),6,0),"---")</f>
        <v>---</v>
      </c>
      <c r="O1612" s="63" t="str">
        <f>IFERROR(VLOOKUP(L1612,IF($M$4="TEI0187_REV01",RAW_m_TEI0187_REV01!$AD:$AE),2,0),"---")</f>
        <v>---</v>
      </c>
      <c r="P1612" s="59" t="str">
        <f>IFERROR(VLOOKUP(O1612,IF($M$4="TEI0187_REV01",RAW_m_TEI0187_REV01!$AJ:$AK),2,0),"---")</f>
        <v>---</v>
      </c>
      <c r="Q1612" s="59" t="str">
        <f>IFERROR(VLOOKUP(L1612,IF($M$4="TEI0187_REV01",RAW_m_TEI0187_REV01!$AD:$AF),3,0),"---")</f>
        <v>---</v>
      </c>
      <c r="R1612" s="59" t="str">
        <f>IFERROR(VLOOKUP(O1612,IF($M$4="TEI0187_REV01",RAW_m_TEI0187_REV01!$AE:$AG),3,0),"---")</f>
        <v>---</v>
      </c>
      <c r="S1612" s="59" t="str">
        <f t="shared" si="53"/>
        <v>---</v>
      </c>
    </row>
    <row r="1613" spans="2:19" ht="15" customHeight="1" x14ac:dyDescent="0.25">
      <c r="B1613" s="59">
        <f t="shared" si="54"/>
        <v>1608</v>
      </c>
      <c r="C1613" s="60">
        <f>IFERROR(IF($C$4="TEB0187_REV01",CALC_CONN_TEB0187_REV01!U1613,),"---")</f>
        <v>0</v>
      </c>
      <c r="D1613" s="59">
        <f>IFERROR(IF($C$4="TEB0187_REV01",CALC_CONN_TEB0187_REV01!D1613,),"---")</f>
        <v>0</v>
      </c>
      <c r="E1613" s="59">
        <f>IFERROR(IF($C$4="TEB0187_REV01",CALC_CONN_TEB0187_REV01!E1613,),"---")</f>
        <v>0</v>
      </c>
      <c r="F1613" s="59" t="str">
        <f>IFERROR(IF(VLOOKUP($D1613&amp;"-"&amp;$E1613,IF($C$4="TEB0187_REV01",CALC_CONN_TEB0187_REV01!$F:$I),4,0)="--","---",IF($C$4="TEB0187_REV01",CALC_CONN_TEB0187_REV01!$G1613&amp; " --&gt; " &amp;CALC_CONN_TEB0187_REV01!$I1613&amp; " --&gt; ")),"---")</f>
        <v>---</v>
      </c>
      <c r="G1613" s="59" t="str">
        <f>IFERROR(IF(VLOOKUP($D1613&amp;"-"&amp;$E1613,IF($C$4="TEB0187_REV01",CALC_CONN_TEB0187_REV01!$F:$H),3,0)="--",VLOOKUP($D1613&amp;"-"&amp;$E1613,IF($C$4="TEB0187_REV01",CALC_CONN_TEB0187_REV01!$F:$H),2,0),VLOOKUP($D1613&amp;"-"&amp;$E1613,IF($C$4="TEB0187_REV01",CALC_CONN_TEB0187_REV01!$F:$H),3,0)),"---")</f>
        <v>---</v>
      </c>
      <c r="H1613" s="59" t="str">
        <f>IFERROR(VLOOKUP(G1613,IF($C$4="TEB0187_REV01",CALC_CONN_TEB0187_REV01!$G:$T),14,0),"---")</f>
        <v>---</v>
      </c>
      <c r="I1613" s="59" t="str">
        <f>IFERROR(VLOOKUP($D1613&amp;"-"&amp;$E1613,IF($C$4="TEB0187_REV01",CALC_CONN_TEB0187_REV01!$F:$K,"???"),6,0),"---")</f>
        <v>---</v>
      </c>
      <c r="J1613" s="61" t="str">
        <f>IFERROR(VLOOKUP($D1613&amp;"-"&amp;$E1613,IF($C$4="TEB0187_REV01",CALC_CONN_TEB0187_REV01!$F:$M,"???"),8,0),"---")</f>
        <v>---</v>
      </c>
      <c r="K1613" s="62" t="str">
        <f>IFERROR(VLOOKUP($D1613&amp;"-"&amp;$E1613,IF($C$4="TEB0187_REV01",CALC_CONN_TEB0187_REV01!$F:$N),9,0),"---")</f>
        <v>---</v>
      </c>
      <c r="L1613" s="59" t="str">
        <f>IFERROR(VLOOKUP(K1613,B2B!$H$3:$I$2000,2,0),"---")</f>
        <v>---</v>
      </c>
      <c r="M1613" s="59" t="str">
        <f>IFERROR(VLOOKUP(L1613,IF($M$4="TEI0187_REV01",RAW_m_TEI0187_REV01!$AD:$AH),5,0),"---")</f>
        <v>---</v>
      </c>
      <c r="N1613" s="59" t="str">
        <f>IFERROR(VLOOKUP(L1613,IF($M$4="TEI0187_REV01",RAW_m_TEI0187_REV01!$AE:$AJ),6,0),"---")</f>
        <v>---</v>
      </c>
      <c r="O1613" s="63" t="str">
        <f>IFERROR(VLOOKUP(L1613,IF($M$4="TEI0187_REV01",RAW_m_TEI0187_REV01!$AD:$AE),2,0),"---")</f>
        <v>---</v>
      </c>
      <c r="P1613" s="59" t="str">
        <f>IFERROR(VLOOKUP(O1613,IF($M$4="TEI0187_REV01",RAW_m_TEI0187_REV01!$AJ:$AK),2,0),"---")</f>
        <v>---</v>
      </c>
      <c r="Q1613" s="59" t="str">
        <f>IFERROR(VLOOKUP(L1613,IF($M$4="TEI0187_REV01",RAW_m_TEI0187_REV01!$AD:$AF),3,0),"---")</f>
        <v>---</v>
      </c>
      <c r="R1613" s="59" t="str">
        <f>IFERROR(VLOOKUP(O1613,IF($M$4="TEI0187_REV01",RAW_m_TEI0187_REV01!$AE:$AG),3,0),"---")</f>
        <v>---</v>
      </c>
      <c r="S1613" s="59" t="str">
        <f t="shared" si="53"/>
        <v>---</v>
      </c>
    </row>
    <row r="1614" spans="2:19" ht="15" customHeight="1" x14ac:dyDescent="0.25">
      <c r="B1614" s="59">
        <f t="shared" si="54"/>
        <v>1609</v>
      </c>
      <c r="C1614" s="60">
        <f>IFERROR(IF($C$4="TEB0187_REV01",CALC_CONN_TEB0187_REV01!U1614,),"---")</f>
        <v>0</v>
      </c>
      <c r="D1614" s="59">
        <f>IFERROR(IF($C$4="TEB0187_REV01",CALC_CONN_TEB0187_REV01!D1614,),"---")</f>
        <v>0</v>
      </c>
      <c r="E1614" s="59">
        <f>IFERROR(IF($C$4="TEB0187_REV01",CALC_CONN_TEB0187_REV01!E1614,),"---")</f>
        <v>0</v>
      </c>
      <c r="F1614" s="59" t="str">
        <f>IFERROR(IF(VLOOKUP($D1614&amp;"-"&amp;$E1614,IF($C$4="TEB0187_REV01",CALC_CONN_TEB0187_REV01!$F:$I),4,0)="--","---",IF($C$4="TEB0187_REV01",CALC_CONN_TEB0187_REV01!$G1614&amp; " --&gt; " &amp;CALC_CONN_TEB0187_REV01!$I1614&amp; " --&gt; ")),"---")</f>
        <v>---</v>
      </c>
      <c r="G1614" s="59" t="str">
        <f>IFERROR(IF(VLOOKUP($D1614&amp;"-"&amp;$E1614,IF($C$4="TEB0187_REV01",CALC_CONN_TEB0187_REV01!$F:$H),3,0)="--",VLOOKUP($D1614&amp;"-"&amp;$E1614,IF($C$4="TEB0187_REV01",CALC_CONN_TEB0187_REV01!$F:$H),2,0),VLOOKUP($D1614&amp;"-"&amp;$E1614,IF($C$4="TEB0187_REV01",CALC_CONN_TEB0187_REV01!$F:$H),3,0)),"---")</f>
        <v>---</v>
      </c>
      <c r="H1614" s="59" t="str">
        <f>IFERROR(VLOOKUP(G1614,IF($C$4="TEB0187_REV01",CALC_CONN_TEB0187_REV01!$G:$T),14,0),"---")</f>
        <v>---</v>
      </c>
      <c r="I1614" s="59" t="str">
        <f>IFERROR(VLOOKUP($D1614&amp;"-"&amp;$E1614,IF($C$4="TEB0187_REV01",CALC_CONN_TEB0187_REV01!$F:$K,"???"),6,0),"---")</f>
        <v>---</v>
      </c>
      <c r="J1614" s="61" t="str">
        <f>IFERROR(VLOOKUP($D1614&amp;"-"&amp;$E1614,IF($C$4="TEB0187_REV01",CALC_CONN_TEB0187_REV01!$F:$M,"???"),8,0),"---")</f>
        <v>---</v>
      </c>
      <c r="K1614" s="62" t="str">
        <f>IFERROR(VLOOKUP($D1614&amp;"-"&amp;$E1614,IF($C$4="TEB0187_REV01",CALC_CONN_TEB0187_REV01!$F:$N),9,0),"---")</f>
        <v>---</v>
      </c>
      <c r="L1614" s="59" t="str">
        <f>IFERROR(VLOOKUP(K1614,B2B!$H$3:$I$2000,2,0),"---")</f>
        <v>---</v>
      </c>
      <c r="M1614" s="59" t="str">
        <f>IFERROR(VLOOKUP(L1614,IF($M$4="TEI0187_REV01",RAW_m_TEI0187_REV01!$AD:$AH),5,0),"---")</f>
        <v>---</v>
      </c>
      <c r="N1614" s="59" t="str">
        <f>IFERROR(VLOOKUP(L1614,IF($M$4="TEI0187_REV01",RAW_m_TEI0187_REV01!$AE:$AJ),6,0),"---")</f>
        <v>---</v>
      </c>
      <c r="O1614" s="63" t="str">
        <f>IFERROR(VLOOKUP(L1614,IF($M$4="TEI0187_REV01",RAW_m_TEI0187_REV01!$AD:$AE),2,0),"---")</f>
        <v>---</v>
      </c>
      <c r="P1614" s="59" t="str">
        <f>IFERROR(VLOOKUP(O1614,IF($M$4="TEI0187_REV01",RAW_m_TEI0187_REV01!$AJ:$AK),2,0),"---")</f>
        <v>---</v>
      </c>
      <c r="Q1614" s="59" t="str">
        <f>IFERROR(VLOOKUP(L1614,IF($M$4="TEI0187_REV01",RAW_m_TEI0187_REV01!$AD:$AF),3,0),"---")</f>
        <v>---</v>
      </c>
      <c r="R1614" s="59" t="str">
        <f>IFERROR(VLOOKUP(O1614,IF($M$4="TEI0187_REV01",RAW_m_TEI0187_REV01!$AE:$AG),3,0),"---")</f>
        <v>---</v>
      </c>
      <c r="S1614" s="59" t="str">
        <f t="shared" si="53"/>
        <v>---</v>
      </c>
    </row>
    <row r="1615" spans="2:19" ht="15" customHeight="1" x14ac:dyDescent="0.25">
      <c r="B1615" s="59">
        <f t="shared" si="54"/>
        <v>1610</v>
      </c>
      <c r="C1615" s="60">
        <f>IFERROR(IF($C$4="TEB0187_REV01",CALC_CONN_TEB0187_REV01!U1615,),"---")</f>
        <v>0</v>
      </c>
      <c r="D1615" s="59">
        <f>IFERROR(IF($C$4="TEB0187_REV01",CALC_CONN_TEB0187_REV01!D1615,),"---")</f>
        <v>0</v>
      </c>
      <c r="E1615" s="59">
        <f>IFERROR(IF($C$4="TEB0187_REV01",CALC_CONN_TEB0187_REV01!E1615,),"---")</f>
        <v>0</v>
      </c>
      <c r="F1615" s="59" t="str">
        <f>IFERROR(IF(VLOOKUP($D1615&amp;"-"&amp;$E1615,IF($C$4="TEB0187_REV01",CALC_CONN_TEB0187_REV01!$F:$I),4,0)="--","---",IF($C$4="TEB0187_REV01",CALC_CONN_TEB0187_REV01!$G1615&amp; " --&gt; " &amp;CALC_CONN_TEB0187_REV01!$I1615&amp; " --&gt; ")),"---")</f>
        <v>---</v>
      </c>
      <c r="G1615" s="59" t="str">
        <f>IFERROR(IF(VLOOKUP($D1615&amp;"-"&amp;$E1615,IF($C$4="TEB0187_REV01",CALC_CONN_TEB0187_REV01!$F:$H),3,0)="--",VLOOKUP($D1615&amp;"-"&amp;$E1615,IF($C$4="TEB0187_REV01",CALC_CONN_TEB0187_REV01!$F:$H),2,0),VLOOKUP($D1615&amp;"-"&amp;$E1615,IF($C$4="TEB0187_REV01",CALC_CONN_TEB0187_REV01!$F:$H),3,0)),"---")</f>
        <v>---</v>
      </c>
      <c r="H1615" s="59" t="str">
        <f>IFERROR(VLOOKUP(G1615,IF($C$4="TEB0187_REV01",CALC_CONN_TEB0187_REV01!$G:$T),14,0),"---")</f>
        <v>---</v>
      </c>
      <c r="I1615" s="59" t="str">
        <f>IFERROR(VLOOKUP($D1615&amp;"-"&amp;$E1615,IF($C$4="TEB0187_REV01",CALC_CONN_TEB0187_REV01!$F:$K,"???"),6,0),"---")</f>
        <v>---</v>
      </c>
      <c r="J1615" s="61" t="str">
        <f>IFERROR(VLOOKUP($D1615&amp;"-"&amp;$E1615,IF($C$4="TEB0187_REV01",CALC_CONN_TEB0187_REV01!$F:$M,"???"),8,0),"---")</f>
        <v>---</v>
      </c>
      <c r="K1615" s="62" t="str">
        <f>IFERROR(VLOOKUP($D1615&amp;"-"&amp;$E1615,IF($C$4="TEB0187_REV01",CALC_CONN_TEB0187_REV01!$F:$N),9,0),"---")</f>
        <v>---</v>
      </c>
      <c r="L1615" s="59" t="str">
        <f>IFERROR(VLOOKUP(K1615,B2B!$H$3:$I$2000,2,0),"---")</f>
        <v>---</v>
      </c>
      <c r="M1615" s="59" t="str">
        <f>IFERROR(VLOOKUP(L1615,IF($M$4="TEI0187_REV01",RAW_m_TEI0187_REV01!$AD:$AH),5,0),"---")</f>
        <v>---</v>
      </c>
      <c r="N1615" s="59" t="str">
        <f>IFERROR(VLOOKUP(L1615,IF($M$4="TEI0187_REV01",RAW_m_TEI0187_REV01!$AE:$AJ),6,0),"---")</f>
        <v>---</v>
      </c>
      <c r="O1615" s="63" t="str">
        <f>IFERROR(VLOOKUP(L1615,IF($M$4="TEI0187_REV01",RAW_m_TEI0187_REV01!$AD:$AE),2,0),"---")</f>
        <v>---</v>
      </c>
      <c r="P1615" s="59" t="str">
        <f>IFERROR(VLOOKUP(O1615,IF($M$4="TEI0187_REV01",RAW_m_TEI0187_REV01!$AJ:$AK),2,0),"---")</f>
        <v>---</v>
      </c>
      <c r="Q1615" s="59" t="str">
        <f>IFERROR(VLOOKUP(L1615,IF($M$4="TEI0187_REV01",RAW_m_TEI0187_REV01!$AD:$AF),3,0),"---")</f>
        <v>---</v>
      </c>
      <c r="R1615" s="59" t="str">
        <f>IFERROR(VLOOKUP(O1615,IF($M$4="TEI0187_REV01",RAW_m_TEI0187_REV01!$AE:$AG),3,0),"---")</f>
        <v>---</v>
      </c>
      <c r="S1615" s="59" t="str">
        <f t="shared" si="53"/>
        <v>---</v>
      </c>
    </row>
    <row r="1616" spans="2:19" ht="15" customHeight="1" x14ac:dyDescent="0.25">
      <c r="B1616" s="59">
        <f t="shared" si="54"/>
        <v>1611</v>
      </c>
      <c r="C1616" s="60">
        <f>IFERROR(IF($C$4="TEB0187_REV01",CALC_CONN_TEB0187_REV01!U1616,),"---")</f>
        <v>0</v>
      </c>
      <c r="D1616" s="59">
        <f>IFERROR(IF($C$4="TEB0187_REV01",CALC_CONN_TEB0187_REV01!D1616,),"---")</f>
        <v>0</v>
      </c>
      <c r="E1616" s="59">
        <f>IFERROR(IF($C$4="TEB0187_REV01",CALC_CONN_TEB0187_REV01!E1616,),"---")</f>
        <v>0</v>
      </c>
      <c r="F1616" s="59" t="str">
        <f>IFERROR(IF(VLOOKUP($D1616&amp;"-"&amp;$E1616,IF($C$4="TEB0187_REV01",CALC_CONN_TEB0187_REV01!$F:$I),4,0)="--","---",IF($C$4="TEB0187_REV01",CALC_CONN_TEB0187_REV01!$G1616&amp; " --&gt; " &amp;CALC_CONN_TEB0187_REV01!$I1616&amp; " --&gt; ")),"---")</f>
        <v>---</v>
      </c>
      <c r="G1616" s="59" t="str">
        <f>IFERROR(IF(VLOOKUP($D1616&amp;"-"&amp;$E1616,IF($C$4="TEB0187_REV01",CALC_CONN_TEB0187_REV01!$F:$H),3,0)="--",VLOOKUP($D1616&amp;"-"&amp;$E1616,IF($C$4="TEB0187_REV01",CALC_CONN_TEB0187_REV01!$F:$H),2,0),VLOOKUP($D1616&amp;"-"&amp;$E1616,IF($C$4="TEB0187_REV01",CALC_CONN_TEB0187_REV01!$F:$H),3,0)),"---")</f>
        <v>---</v>
      </c>
      <c r="H1616" s="59" t="str">
        <f>IFERROR(VLOOKUP(G1616,IF($C$4="TEB0187_REV01",CALC_CONN_TEB0187_REV01!$G:$T),14,0),"---")</f>
        <v>---</v>
      </c>
      <c r="I1616" s="59" t="str">
        <f>IFERROR(VLOOKUP($D1616&amp;"-"&amp;$E1616,IF($C$4="TEB0187_REV01",CALC_CONN_TEB0187_REV01!$F:$K,"???"),6,0),"---")</f>
        <v>---</v>
      </c>
      <c r="J1616" s="61" t="str">
        <f>IFERROR(VLOOKUP($D1616&amp;"-"&amp;$E1616,IF($C$4="TEB0187_REV01",CALC_CONN_TEB0187_REV01!$F:$M,"???"),8,0),"---")</f>
        <v>---</v>
      </c>
      <c r="K1616" s="62" t="str">
        <f>IFERROR(VLOOKUP($D1616&amp;"-"&amp;$E1616,IF($C$4="TEB0187_REV01",CALC_CONN_TEB0187_REV01!$F:$N),9,0),"---")</f>
        <v>---</v>
      </c>
      <c r="L1616" s="59" t="str">
        <f>IFERROR(VLOOKUP(K1616,B2B!$H$3:$I$2000,2,0),"---")</f>
        <v>---</v>
      </c>
      <c r="M1616" s="59" t="str">
        <f>IFERROR(VLOOKUP(L1616,IF($M$4="TEI0187_REV01",RAW_m_TEI0187_REV01!$AD:$AH),5,0),"---")</f>
        <v>---</v>
      </c>
      <c r="N1616" s="59" t="str">
        <f>IFERROR(VLOOKUP(L1616,IF($M$4="TEI0187_REV01",RAW_m_TEI0187_REV01!$AE:$AJ),6,0),"---")</f>
        <v>---</v>
      </c>
      <c r="O1616" s="63" t="str">
        <f>IFERROR(VLOOKUP(L1616,IF($M$4="TEI0187_REV01",RAW_m_TEI0187_REV01!$AD:$AE),2,0),"---")</f>
        <v>---</v>
      </c>
      <c r="P1616" s="59" t="str">
        <f>IFERROR(VLOOKUP(O1616,IF($M$4="TEI0187_REV01",RAW_m_TEI0187_REV01!$AJ:$AK),2,0),"---")</f>
        <v>---</v>
      </c>
      <c r="Q1616" s="59" t="str">
        <f>IFERROR(VLOOKUP(L1616,IF($M$4="TEI0187_REV01",RAW_m_TEI0187_REV01!$AD:$AF),3,0),"---")</f>
        <v>---</v>
      </c>
      <c r="R1616" s="59" t="str">
        <f>IFERROR(VLOOKUP(O1616,IF($M$4="TEI0187_REV01",RAW_m_TEI0187_REV01!$AE:$AG),3,0),"---")</f>
        <v>---</v>
      </c>
      <c r="S1616" s="59" t="str">
        <f t="shared" si="53"/>
        <v>---</v>
      </c>
    </row>
    <row r="1617" spans="2:19" ht="15" customHeight="1" x14ac:dyDescent="0.25">
      <c r="B1617" s="59">
        <f t="shared" si="54"/>
        <v>1612</v>
      </c>
      <c r="C1617" s="60">
        <f>IFERROR(IF($C$4="TEB0187_REV01",CALC_CONN_TEB0187_REV01!U1617,),"---")</f>
        <v>0</v>
      </c>
      <c r="D1617" s="59">
        <f>IFERROR(IF($C$4="TEB0187_REV01",CALC_CONN_TEB0187_REV01!D1617,),"---")</f>
        <v>0</v>
      </c>
      <c r="E1617" s="59">
        <f>IFERROR(IF($C$4="TEB0187_REV01",CALC_CONN_TEB0187_REV01!E1617,),"---")</f>
        <v>0</v>
      </c>
      <c r="F1617" s="59" t="str">
        <f>IFERROR(IF(VLOOKUP($D1617&amp;"-"&amp;$E1617,IF($C$4="TEB0187_REV01",CALC_CONN_TEB0187_REV01!$F:$I),4,0)="--","---",IF($C$4="TEB0187_REV01",CALC_CONN_TEB0187_REV01!$G1617&amp; " --&gt; " &amp;CALC_CONN_TEB0187_REV01!$I1617&amp; " --&gt; ")),"---")</f>
        <v>---</v>
      </c>
      <c r="G1617" s="59" t="str">
        <f>IFERROR(IF(VLOOKUP($D1617&amp;"-"&amp;$E1617,IF($C$4="TEB0187_REV01",CALC_CONN_TEB0187_REV01!$F:$H),3,0)="--",VLOOKUP($D1617&amp;"-"&amp;$E1617,IF($C$4="TEB0187_REV01",CALC_CONN_TEB0187_REV01!$F:$H),2,0),VLOOKUP($D1617&amp;"-"&amp;$E1617,IF($C$4="TEB0187_REV01",CALC_CONN_TEB0187_REV01!$F:$H),3,0)),"---")</f>
        <v>---</v>
      </c>
      <c r="H1617" s="59" t="str">
        <f>IFERROR(VLOOKUP(G1617,IF($C$4="TEB0187_REV01",CALC_CONN_TEB0187_REV01!$G:$T),14,0),"---")</f>
        <v>---</v>
      </c>
      <c r="I1617" s="59" t="str">
        <f>IFERROR(VLOOKUP($D1617&amp;"-"&amp;$E1617,IF($C$4="TEB0187_REV01",CALC_CONN_TEB0187_REV01!$F:$K,"???"),6,0),"---")</f>
        <v>---</v>
      </c>
      <c r="J1617" s="61" t="str">
        <f>IFERROR(VLOOKUP($D1617&amp;"-"&amp;$E1617,IF($C$4="TEB0187_REV01",CALC_CONN_TEB0187_REV01!$F:$M,"???"),8,0),"---")</f>
        <v>---</v>
      </c>
      <c r="K1617" s="62" t="str">
        <f>IFERROR(VLOOKUP($D1617&amp;"-"&amp;$E1617,IF($C$4="TEB0187_REV01",CALC_CONN_TEB0187_REV01!$F:$N),9,0),"---")</f>
        <v>---</v>
      </c>
      <c r="L1617" s="59" t="str">
        <f>IFERROR(VLOOKUP(K1617,B2B!$H$3:$I$2000,2,0),"---")</f>
        <v>---</v>
      </c>
      <c r="M1617" s="59" t="str">
        <f>IFERROR(VLOOKUP(L1617,IF($M$4="TEI0187_REV01",RAW_m_TEI0187_REV01!$AD:$AH),5,0),"---")</f>
        <v>---</v>
      </c>
      <c r="N1617" s="59" t="str">
        <f>IFERROR(VLOOKUP(L1617,IF($M$4="TEI0187_REV01",RAW_m_TEI0187_REV01!$AE:$AJ),6,0),"---")</f>
        <v>---</v>
      </c>
      <c r="O1617" s="63" t="str">
        <f>IFERROR(VLOOKUP(L1617,IF($M$4="TEI0187_REV01",RAW_m_TEI0187_REV01!$AD:$AE),2,0),"---")</f>
        <v>---</v>
      </c>
      <c r="P1617" s="59" t="str">
        <f>IFERROR(VLOOKUP(O1617,IF($M$4="TEI0187_REV01",RAW_m_TEI0187_REV01!$AJ:$AK),2,0),"---")</f>
        <v>---</v>
      </c>
      <c r="Q1617" s="59" t="str">
        <f>IFERROR(VLOOKUP(L1617,IF($M$4="TEI0187_REV01",RAW_m_TEI0187_REV01!$AD:$AF),3,0),"---")</f>
        <v>---</v>
      </c>
      <c r="R1617" s="59" t="str">
        <f>IFERROR(VLOOKUP(O1617,IF($M$4="TEI0187_REV01",RAW_m_TEI0187_REV01!$AE:$AG),3,0),"---")</f>
        <v>---</v>
      </c>
      <c r="S1617" s="59" t="str">
        <f t="shared" si="53"/>
        <v>---</v>
      </c>
    </row>
    <row r="1618" spans="2:19" ht="15" customHeight="1" x14ac:dyDescent="0.25">
      <c r="B1618" s="59">
        <f t="shared" si="54"/>
        <v>1613</v>
      </c>
      <c r="C1618" s="60">
        <f>IFERROR(IF($C$4="TEB0187_REV01",CALC_CONN_TEB0187_REV01!U1618,),"---")</f>
        <v>0</v>
      </c>
      <c r="D1618" s="59">
        <f>IFERROR(IF($C$4="TEB0187_REV01",CALC_CONN_TEB0187_REV01!D1618,),"---")</f>
        <v>0</v>
      </c>
      <c r="E1618" s="59">
        <f>IFERROR(IF($C$4="TEB0187_REV01",CALC_CONN_TEB0187_REV01!E1618,),"---")</f>
        <v>0</v>
      </c>
      <c r="F1618" s="59" t="str">
        <f>IFERROR(IF(VLOOKUP($D1618&amp;"-"&amp;$E1618,IF($C$4="TEB0187_REV01",CALC_CONN_TEB0187_REV01!$F:$I),4,0)="--","---",IF($C$4="TEB0187_REV01",CALC_CONN_TEB0187_REV01!$G1618&amp; " --&gt; " &amp;CALC_CONN_TEB0187_REV01!$I1618&amp; " --&gt; ")),"---")</f>
        <v>---</v>
      </c>
      <c r="G1618" s="59" t="str">
        <f>IFERROR(IF(VLOOKUP($D1618&amp;"-"&amp;$E1618,IF($C$4="TEB0187_REV01",CALC_CONN_TEB0187_REV01!$F:$H),3,0)="--",VLOOKUP($D1618&amp;"-"&amp;$E1618,IF($C$4="TEB0187_REV01",CALC_CONN_TEB0187_REV01!$F:$H),2,0),VLOOKUP($D1618&amp;"-"&amp;$E1618,IF($C$4="TEB0187_REV01",CALC_CONN_TEB0187_REV01!$F:$H),3,0)),"---")</f>
        <v>---</v>
      </c>
      <c r="H1618" s="59" t="str">
        <f>IFERROR(VLOOKUP(G1618,IF($C$4="TEB0187_REV01",CALC_CONN_TEB0187_REV01!$G:$T),14,0),"---")</f>
        <v>---</v>
      </c>
      <c r="I1618" s="59" t="str">
        <f>IFERROR(VLOOKUP($D1618&amp;"-"&amp;$E1618,IF($C$4="TEB0187_REV01",CALC_CONN_TEB0187_REV01!$F:$K,"???"),6,0),"---")</f>
        <v>---</v>
      </c>
      <c r="J1618" s="61" t="str">
        <f>IFERROR(VLOOKUP($D1618&amp;"-"&amp;$E1618,IF($C$4="TEB0187_REV01",CALC_CONN_TEB0187_REV01!$F:$M,"???"),8,0),"---")</f>
        <v>---</v>
      </c>
      <c r="K1618" s="62" t="str">
        <f>IFERROR(VLOOKUP($D1618&amp;"-"&amp;$E1618,IF($C$4="TEB0187_REV01",CALC_CONN_TEB0187_REV01!$F:$N),9,0),"---")</f>
        <v>---</v>
      </c>
      <c r="L1618" s="59" t="str">
        <f>IFERROR(VLOOKUP(K1618,B2B!$H$3:$I$2000,2,0),"---")</f>
        <v>---</v>
      </c>
      <c r="M1618" s="59" t="str">
        <f>IFERROR(VLOOKUP(L1618,IF($M$4="TEI0187_REV01",RAW_m_TEI0187_REV01!$AD:$AH),5,0),"---")</f>
        <v>---</v>
      </c>
      <c r="N1618" s="59" t="str">
        <f>IFERROR(VLOOKUP(L1618,IF($M$4="TEI0187_REV01",RAW_m_TEI0187_REV01!$AE:$AJ),6,0),"---")</f>
        <v>---</v>
      </c>
      <c r="O1618" s="63" t="str">
        <f>IFERROR(VLOOKUP(L1618,IF($M$4="TEI0187_REV01",RAW_m_TEI0187_REV01!$AD:$AE),2,0),"---")</f>
        <v>---</v>
      </c>
      <c r="P1618" s="59" t="str">
        <f>IFERROR(VLOOKUP(O1618,IF($M$4="TEI0187_REV01",RAW_m_TEI0187_REV01!$AJ:$AK),2,0),"---")</f>
        <v>---</v>
      </c>
      <c r="Q1618" s="59" t="str">
        <f>IFERROR(VLOOKUP(L1618,IF($M$4="TEI0187_REV01",RAW_m_TEI0187_REV01!$AD:$AF),3,0),"---")</f>
        <v>---</v>
      </c>
      <c r="R1618" s="59" t="str">
        <f>IFERROR(VLOOKUP(O1618,IF($M$4="TEI0187_REV01",RAW_m_TEI0187_REV01!$AE:$AG),3,0),"---")</f>
        <v>---</v>
      </c>
      <c r="S1618" s="59" t="str">
        <f t="shared" si="53"/>
        <v>---</v>
      </c>
    </row>
    <row r="1619" spans="2:19" ht="15" customHeight="1" x14ac:dyDescent="0.25">
      <c r="B1619" s="59">
        <f t="shared" si="54"/>
        <v>1614</v>
      </c>
      <c r="C1619" s="60">
        <f>IFERROR(IF($C$4="TEB0187_REV01",CALC_CONN_TEB0187_REV01!U1619,),"---")</f>
        <v>0</v>
      </c>
      <c r="D1619" s="59">
        <f>IFERROR(IF($C$4="TEB0187_REV01",CALC_CONN_TEB0187_REV01!D1619,),"---")</f>
        <v>0</v>
      </c>
      <c r="E1619" s="59">
        <f>IFERROR(IF($C$4="TEB0187_REV01",CALC_CONN_TEB0187_REV01!E1619,),"---")</f>
        <v>0</v>
      </c>
      <c r="F1619" s="59" t="str">
        <f>IFERROR(IF(VLOOKUP($D1619&amp;"-"&amp;$E1619,IF($C$4="TEB0187_REV01",CALC_CONN_TEB0187_REV01!$F:$I),4,0)="--","---",IF($C$4="TEB0187_REV01",CALC_CONN_TEB0187_REV01!$G1619&amp; " --&gt; " &amp;CALC_CONN_TEB0187_REV01!$I1619&amp; " --&gt; ")),"---")</f>
        <v>---</v>
      </c>
      <c r="G1619" s="59" t="str">
        <f>IFERROR(IF(VLOOKUP($D1619&amp;"-"&amp;$E1619,IF($C$4="TEB0187_REV01",CALC_CONN_TEB0187_REV01!$F:$H),3,0)="--",VLOOKUP($D1619&amp;"-"&amp;$E1619,IF($C$4="TEB0187_REV01",CALC_CONN_TEB0187_REV01!$F:$H),2,0),VLOOKUP($D1619&amp;"-"&amp;$E1619,IF($C$4="TEB0187_REV01",CALC_CONN_TEB0187_REV01!$F:$H),3,0)),"---")</f>
        <v>---</v>
      </c>
      <c r="H1619" s="59" t="str">
        <f>IFERROR(VLOOKUP(G1619,IF($C$4="TEB0187_REV01",CALC_CONN_TEB0187_REV01!$G:$T),14,0),"---")</f>
        <v>---</v>
      </c>
      <c r="I1619" s="59" t="str">
        <f>IFERROR(VLOOKUP($D1619&amp;"-"&amp;$E1619,IF($C$4="TEB0187_REV01",CALC_CONN_TEB0187_REV01!$F:$K,"???"),6,0),"---")</f>
        <v>---</v>
      </c>
      <c r="J1619" s="61" t="str">
        <f>IFERROR(VLOOKUP($D1619&amp;"-"&amp;$E1619,IF($C$4="TEB0187_REV01",CALC_CONN_TEB0187_REV01!$F:$M,"???"),8,0),"---")</f>
        <v>---</v>
      </c>
      <c r="K1619" s="62" t="str">
        <f>IFERROR(VLOOKUP($D1619&amp;"-"&amp;$E1619,IF($C$4="TEB0187_REV01",CALC_CONN_TEB0187_REV01!$F:$N),9,0),"---")</f>
        <v>---</v>
      </c>
      <c r="L1619" s="59" t="str">
        <f>IFERROR(VLOOKUP(K1619,B2B!$H$3:$I$2000,2,0),"---")</f>
        <v>---</v>
      </c>
      <c r="M1619" s="59" t="str">
        <f>IFERROR(VLOOKUP(L1619,IF($M$4="TEI0187_REV01",RAW_m_TEI0187_REV01!$AD:$AH),5,0),"---")</f>
        <v>---</v>
      </c>
      <c r="N1619" s="59" t="str">
        <f>IFERROR(VLOOKUP(L1619,IF($M$4="TEI0187_REV01",RAW_m_TEI0187_REV01!$AE:$AJ),6,0),"---")</f>
        <v>---</v>
      </c>
      <c r="O1619" s="63" t="str">
        <f>IFERROR(VLOOKUP(L1619,IF($M$4="TEI0187_REV01",RAW_m_TEI0187_REV01!$AD:$AE),2,0),"---")</f>
        <v>---</v>
      </c>
      <c r="P1619" s="59" t="str">
        <f>IFERROR(VLOOKUP(O1619,IF($M$4="TEI0187_REV01",RAW_m_TEI0187_REV01!$AJ:$AK),2,0),"---")</f>
        <v>---</v>
      </c>
      <c r="Q1619" s="59" t="str">
        <f>IFERROR(VLOOKUP(L1619,IF($M$4="TEI0187_REV01",RAW_m_TEI0187_REV01!$AD:$AF),3,0),"---")</f>
        <v>---</v>
      </c>
      <c r="R1619" s="59" t="str">
        <f>IFERROR(VLOOKUP(O1619,IF($M$4="TEI0187_REV01",RAW_m_TEI0187_REV01!$AE:$AG),3,0),"---")</f>
        <v>---</v>
      </c>
      <c r="S1619" s="59" t="str">
        <f t="shared" si="53"/>
        <v>---</v>
      </c>
    </row>
    <row r="1620" spans="2:19" ht="15" customHeight="1" x14ac:dyDescent="0.25">
      <c r="B1620" s="59">
        <f t="shared" si="54"/>
        <v>1615</v>
      </c>
      <c r="C1620" s="60">
        <f>IFERROR(IF($C$4="TEB0187_REV01",CALC_CONN_TEB0187_REV01!U1620,),"---")</f>
        <v>0</v>
      </c>
      <c r="D1620" s="59">
        <f>IFERROR(IF($C$4="TEB0187_REV01",CALC_CONN_TEB0187_REV01!D1620,),"---")</f>
        <v>0</v>
      </c>
      <c r="E1620" s="59">
        <f>IFERROR(IF($C$4="TEB0187_REV01",CALC_CONN_TEB0187_REV01!E1620,),"---")</f>
        <v>0</v>
      </c>
      <c r="F1620" s="59" t="str">
        <f>IFERROR(IF(VLOOKUP($D1620&amp;"-"&amp;$E1620,IF($C$4="TEB0187_REV01",CALC_CONN_TEB0187_REV01!$F:$I),4,0)="--","---",IF($C$4="TEB0187_REV01",CALC_CONN_TEB0187_REV01!$G1620&amp; " --&gt; " &amp;CALC_CONN_TEB0187_REV01!$I1620&amp; " --&gt; ")),"---")</f>
        <v>---</v>
      </c>
      <c r="G1620" s="59" t="str">
        <f>IFERROR(IF(VLOOKUP($D1620&amp;"-"&amp;$E1620,IF($C$4="TEB0187_REV01",CALC_CONN_TEB0187_REV01!$F:$H),3,0)="--",VLOOKUP($D1620&amp;"-"&amp;$E1620,IF($C$4="TEB0187_REV01",CALC_CONN_TEB0187_REV01!$F:$H),2,0),VLOOKUP($D1620&amp;"-"&amp;$E1620,IF($C$4="TEB0187_REV01",CALC_CONN_TEB0187_REV01!$F:$H),3,0)),"---")</f>
        <v>---</v>
      </c>
      <c r="H1620" s="59" t="str">
        <f>IFERROR(VLOOKUP(G1620,IF($C$4="TEB0187_REV01",CALC_CONN_TEB0187_REV01!$G:$T),14,0),"---")</f>
        <v>---</v>
      </c>
      <c r="I1620" s="59" t="str">
        <f>IFERROR(VLOOKUP($D1620&amp;"-"&amp;$E1620,IF($C$4="TEB0187_REV01",CALC_CONN_TEB0187_REV01!$F:$K,"???"),6,0),"---")</f>
        <v>---</v>
      </c>
      <c r="J1620" s="61" t="str">
        <f>IFERROR(VLOOKUP($D1620&amp;"-"&amp;$E1620,IF($C$4="TEB0187_REV01",CALC_CONN_TEB0187_REV01!$F:$M,"???"),8,0),"---")</f>
        <v>---</v>
      </c>
      <c r="K1620" s="62" t="str">
        <f>IFERROR(VLOOKUP($D1620&amp;"-"&amp;$E1620,IF($C$4="TEB0187_REV01",CALC_CONN_TEB0187_REV01!$F:$N),9,0),"---")</f>
        <v>---</v>
      </c>
      <c r="L1620" s="59" t="str">
        <f>IFERROR(VLOOKUP(K1620,B2B!$H$3:$I$2000,2,0),"---")</f>
        <v>---</v>
      </c>
      <c r="M1620" s="59" t="str">
        <f>IFERROR(VLOOKUP(L1620,IF($M$4="TEI0187_REV01",RAW_m_TEI0187_REV01!$AD:$AH),5,0),"---")</f>
        <v>---</v>
      </c>
      <c r="N1620" s="59" t="str">
        <f>IFERROR(VLOOKUP(L1620,IF($M$4="TEI0187_REV01",RAW_m_TEI0187_REV01!$AE:$AJ),6,0),"---")</f>
        <v>---</v>
      </c>
      <c r="O1620" s="63" t="str">
        <f>IFERROR(VLOOKUP(L1620,IF($M$4="TEI0187_REV01",RAW_m_TEI0187_REV01!$AD:$AE),2,0),"---")</f>
        <v>---</v>
      </c>
      <c r="P1620" s="59" t="str">
        <f>IFERROR(VLOOKUP(O1620,IF($M$4="TEI0187_REV01",RAW_m_TEI0187_REV01!$AJ:$AK),2,0),"---")</f>
        <v>---</v>
      </c>
      <c r="Q1620" s="59" t="str">
        <f>IFERROR(VLOOKUP(L1620,IF($M$4="TEI0187_REV01",RAW_m_TEI0187_REV01!$AD:$AF),3,0),"---")</f>
        <v>---</v>
      </c>
      <c r="R1620" s="59" t="str">
        <f>IFERROR(VLOOKUP(O1620,IF($M$4="TEI0187_REV01",RAW_m_TEI0187_REV01!$AE:$AG),3,0),"---")</f>
        <v>---</v>
      </c>
      <c r="S1620" s="59" t="str">
        <f t="shared" si="53"/>
        <v>---</v>
      </c>
    </row>
    <row r="1621" spans="2:19" ht="15" customHeight="1" x14ac:dyDescent="0.25">
      <c r="B1621" s="59">
        <f t="shared" si="54"/>
        <v>1616</v>
      </c>
      <c r="C1621" s="60">
        <f>IFERROR(IF($C$4="TEB0187_REV01",CALC_CONN_TEB0187_REV01!U1621,),"---")</f>
        <v>0</v>
      </c>
      <c r="D1621" s="59">
        <f>IFERROR(IF($C$4="TEB0187_REV01",CALC_CONN_TEB0187_REV01!D1621,),"---")</f>
        <v>0</v>
      </c>
      <c r="E1621" s="59">
        <f>IFERROR(IF($C$4="TEB0187_REV01",CALC_CONN_TEB0187_REV01!E1621,),"---")</f>
        <v>0</v>
      </c>
      <c r="F1621" s="59" t="str">
        <f>IFERROR(IF(VLOOKUP($D1621&amp;"-"&amp;$E1621,IF($C$4="TEB0187_REV01",CALC_CONN_TEB0187_REV01!$F:$I),4,0)="--","---",IF($C$4="TEB0187_REV01",CALC_CONN_TEB0187_REV01!$G1621&amp; " --&gt; " &amp;CALC_CONN_TEB0187_REV01!$I1621&amp; " --&gt; ")),"---")</f>
        <v>---</v>
      </c>
      <c r="G1621" s="59" t="str">
        <f>IFERROR(IF(VLOOKUP($D1621&amp;"-"&amp;$E1621,IF($C$4="TEB0187_REV01",CALC_CONN_TEB0187_REV01!$F:$H),3,0)="--",VLOOKUP($D1621&amp;"-"&amp;$E1621,IF($C$4="TEB0187_REV01",CALC_CONN_TEB0187_REV01!$F:$H),2,0),VLOOKUP($D1621&amp;"-"&amp;$E1621,IF($C$4="TEB0187_REV01",CALC_CONN_TEB0187_REV01!$F:$H),3,0)),"---")</f>
        <v>---</v>
      </c>
      <c r="H1621" s="59" t="str">
        <f>IFERROR(VLOOKUP(G1621,IF($C$4="TEB0187_REV01",CALC_CONN_TEB0187_REV01!$G:$T),14,0),"---")</f>
        <v>---</v>
      </c>
      <c r="I1621" s="59" t="str">
        <f>IFERROR(VLOOKUP($D1621&amp;"-"&amp;$E1621,IF($C$4="TEB0187_REV01",CALC_CONN_TEB0187_REV01!$F:$K,"???"),6,0),"---")</f>
        <v>---</v>
      </c>
      <c r="J1621" s="61" t="str">
        <f>IFERROR(VLOOKUP($D1621&amp;"-"&amp;$E1621,IF($C$4="TEB0187_REV01",CALC_CONN_TEB0187_REV01!$F:$M,"???"),8,0),"---")</f>
        <v>---</v>
      </c>
      <c r="K1621" s="62" t="str">
        <f>IFERROR(VLOOKUP($D1621&amp;"-"&amp;$E1621,IF($C$4="TEB0187_REV01",CALC_CONN_TEB0187_REV01!$F:$N),9,0),"---")</f>
        <v>---</v>
      </c>
      <c r="L1621" s="59" t="str">
        <f>IFERROR(VLOOKUP(K1621,B2B!$H$3:$I$2000,2,0),"---")</f>
        <v>---</v>
      </c>
      <c r="M1621" s="59" t="str">
        <f>IFERROR(VLOOKUP(L1621,IF($M$4="TEI0187_REV01",RAW_m_TEI0187_REV01!$AD:$AH),5,0),"---")</f>
        <v>---</v>
      </c>
      <c r="N1621" s="59" t="str">
        <f>IFERROR(VLOOKUP(L1621,IF($M$4="TEI0187_REV01",RAW_m_TEI0187_REV01!$AE:$AJ),6,0),"---")</f>
        <v>---</v>
      </c>
      <c r="O1621" s="63" t="str">
        <f>IFERROR(VLOOKUP(L1621,IF($M$4="TEI0187_REV01",RAW_m_TEI0187_REV01!$AD:$AE),2,0),"---")</f>
        <v>---</v>
      </c>
      <c r="P1621" s="59" t="str">
        <f>IFERROR(VLOOKUP(O1621,IF($M$4="TEI0187_REV01",RAW_m_TEI0187_REV01!$AJ:$AK),2,0),"---")</f>
        <v>---</v>
      </c>
      <c r="Q1621" s="59" t="str">
        <f>IFERROR(VLOOKUP(L1621,IF($M$4="TEI0187_REV01",RAW_m_TEI0187_REV01!$AD:$AF),3,0),"---")</f>
        <v>---</v>
      </c>
      <c r="R1621" s="59" t="str">
        <f>IFERROR(VLOOKUP(O1621,IF($M$4="TEI0187_REV01",RAW_m_TEI0187_REV01!$AE:$AG),3,0),"---")</f>
        <v>---</v>
      </c>
      <c r="S1621" s="59" t="str">
        <f t="shared" si="53"/>
        <v>---</v>
      </c>
    </row>
    <row r="1622" spans="2:19" ht="15" customHeight="1" x14ac:dyDescent="0.25">
      <c r="B1622" s="59">
        <f t="shared" si="54"/>
        <v>1617</v>
      </c>
      <c r="C1622" s="60">
        <f>IFERROR(IF($C$4="TEB0187_REV01",CALC_CONN_TEB0187_REV01!U1622,),"---")</f>
        <v>0</v>
      </c>
      <c r="D1622" s="59">
        <f>IFERROR(IF($C$4="TEB0187_REV01",CALC_CONN_TEB0187_REV01!D1622,),"---")</f>
        <v>0</v>
      </c>
      <c r="E1622" s="59">
        <f>IFERROR(IF($C$4="TEB0187_REV01",CALC_CONN_TEB0187_REV01!E1622,),"---")</f>
        <v>0</v>
      </c>
      <c r="F1622" s="59" t="str">
        <f>IFERROR(IF(VLOOKUP($D1622&amp;"-"&amp;$E1622,IF($C$4="TEB0187_REV01",CALC_CONN_TEB0187_REV01!$F:$I),4,0)="--","---",IF($C$4="TEB0187_REV01",CALC_CONN_TEB0187_REV01!$G1622&amp; " --&gt; " &amp;CALC_CONN_TEB0187_REV01!$I1622&amp; " --&gt; ")),"---")</f>
        <v>---</v>
      </c>
      <c r="G1622" s="59" t="str">
        <f>IFERROR(IF(VLOOKUP($D1622&amp;"-"&amp;$E1622,IF($C$4="TEB0187_REV01",CALC_CONN_TEB0187_REV01!$F:$H),3,0)="--",VLOOKUP($D1622&amp;"-"&amp;$E1622,IF($C$4="TEB0187_REV01",CALC_CONN_TEB0187_REV01!$F:$H),2,0),VLOOKUP($D1622&amp;"-"&amp;$E1622,IF($C$4="TEB0187_REV01",CALC_CONN_TEB0187_REV01!$F:$H),3,0)),"---")</f>
        <v>---</v>
      </c>
      <c r="H1622" s="59" t="str">
        <f>IFERROR(VLOOKUP(G1622,IF($C$4="TEB0187_REV01",CALC_CONN_TEB0187_REV01!$G:$T),14,0),"---")</f>
        <v>---</v>
      </c>
      <c r="I1622" s="59" t="str">
        <f>IFERROR(VLOOKUP($D1622&amp;"-"&amp;$E1622,IF($C$4="TEB0187_REV01",CALC_CONN_TEB0187_REV01!$F:$K,"???"),6,0),"---")</f>
        <v>---</v>
      </c>
      <c r="J1622" s="61" t="str">
        <f>IFERROR(VLOOKUP($D1622&amp;"-"&amp;$E1622,IF($C$4="TEB0187_REV01",CALC_CONN_TEB0187_REV01!$F:$M,"???"),8,0),"---")</f>
        <v>---</v>
      </c>
      <c r="K1622" s="62" t="str">
        <f>IFERROR(VLOOKUP($D1622&amp;"-"&amp;$E1622,IF($C$4="TEB0187_REV01",CALC_CONN_TEB0187_REV01!$F:$N),9,0),"---")</f>
        <v>---</v>
      </c>
      <c r="L1622" s="59" t="str">
        <f>IFERROR(VLOOKUP(K1622,B2B!$H$3:$I$2000,2,0),"---")</f>
        <v>---</v>
      </c>
      <c r="M1622" s="59" t="str">
        <f>IFERROR(VLOOKUP(L1622,IF($M$4="TEI0187_REV01",RAW_m_TEI0187_REV01!$AD:$AH),5,0),"---")</f>
        <v>---</v>
      </c>
      <c r="N1622" s="59" t="str">
        <f>IFERROR(VLOOKUP(L1622,IF($M$4="TEI0187_REV01",RAW_m_TEI0187_REV01!$AE:$AJ),6,0),"---")</f>
        <v>---</v>
      </c>
      <c r="O1622" s="63" t="str">
        <f>IFERROR(VLOOKUP(L1622,IF($M$4="TEI0187_REV01",RAW_m_TEI0187_REV01!$AD:$AE),2,0),"---")</f>
        <v>---</v>
      </c>
      <c r="P1622" s="59" t="str">
        <f>IFERROR(VLOOKUP(O1622,IF($M$4="TEI0187_REV01",RAW_m_TEI0187_REV01!$AJ:$AK),2,0),"---")</f>
        <v>---</v>
      </c>
      <c r="Q1622" s="59" t="str">
        <f>IFERROR(VLOOKUP(L1622,IF($M$4="TEI0187_REV01",RAW_m_TEI0187_REV01!$AD:$AF),3,0),"---")</f>
        <v>---</v>
      </c>
      <c r="R1622" s="59" t="str">
        <f>IFERROR(VLOOKUP(O1622,IF($M$4="TEI0187_REV01",RAW_m_TEI0187_REV01!$AE:$AG),3,0),"---")</f>
        <v>---</v>
      </c>
      <c r="S1622" s="59" t="str">
        <f t="shared" si="53"/>
        <v>---</v>
      </c>
    </row>
    <row r="1623" spans="2:19" ht="15" customHeight="1" x14ac:dyDescent="0.25">
      <c r="B1623" s="59">
        <f t="shared" si="54"/>
        <v>1618</v>
      </c>
      <c r="C1623" s="60">
        <f>IFERROR(IF($C$4="TEB0187_REV01",CALC_CONN_TEB0187_REV01!U1623,),"---")</f>
        <v>0</v>
      </c>
      <c r="D1623" s="59">
        <f>IFERROR(IF($C$4="TEB0187_REV01",CALC_CONN_TEB0187_REV01!D1623,),"---")</f>
        <v>0</v>
      </c>
      <c r="E1623" s="59">
        <f>IFERROR(IF($C$4="TEB0187_REV01",CALC_CONN_TEB0187_REV01!E1623,),"---")</f>
        <v>0</v>
      </c>
      <c r="F1623" s="59" t="str">
        <f>IFERROR(IF(VLOOKUP($D1623&amp;"-"&amp;$E1623,IF($C$4="TEB0187_REV01",CALC_CONN_TEB0187_REV01!$F:$I),4,0)="--","---",IF($C$4="TEB0187_REV01",CALC_CONN_TEB0187_REV01!$G1623&amp; " --&gt; " &amp;CALC_CONN_TEB0187_REV01!$I1623&amp; " --&gt; ")),"---")</f>
        <v>---</v>
      </c>
      <c r="G1623" s="59" t="str">
        <f>IFERROR(IF(VLOOKUP($D1623&amp;"-"&amp;$E1623,IF($C$4="TEB0187_REV01",CALC_CONN_TEB0187_REV01!$F:$H),3,0)="--",VLOOKUP($D1623&amp;"-"&amp;$E1623,IF($C$4="TEB0187_REV01",CALC_CONN_TEB0187_REV01!$F:$H),2,0),VLOOKUP($D1623&amp;"-"&amp;$E1623,IF($C$4="TEB0187_REV01",CALC_CONN_TEB0187_REV01!$F:$H),3,0)),"---")</f>
        <v>---</v>
      </c>
      <c r="H1623" s="59" t="str">
        <f>IFERROR(VLOOKUP(G1623,IF($C$4="TEB0187_REV01",CALC_CONN_TEB0187_REV01!$G:$T),14,0),"---")</f>
        <v>---</v>
      </c>
      <c r="I1623" s="59" t="str">
        <f>IFERROR(VLOOKUP($D1623&amp;"-"&amp;$E1623,IF($C$4="TEB0187_REV01",CALC_CONN_TEB0187_REV01!$F:$K,"???"),6,0),"---")</f>
        <v>---</v>
      </c>
      <c r="J1623" s="61" t="str">
        <f>IFERROR(VLOOKUP($D1623&amp;"-"&amp;$E1623,IF($C$4="TEB0187_REV01",CALC_CONN_TEB0187_REV01!$F:$M,"???"),8,0),"---")</f>
        <v>---</v>
      </c>
      <c r="K1623" s="62" t="str">
        <f>IFERROR(VLOOKUP($D1623&amp;"-"&amp;$E1623,IF($C$4="TEB0187_REV01",CALC_CONN_TEB0187_REV01!$F:$N),9,0),"---")</f>
        <v>---</v>
      </c>
      <c r="L1623" s="59" t="str">
        <f>IFERROR(VLOOKUP(K1623,B2B!$H$3:$I$2000,2,0),"---")</f>
        <v>---</v>
      </c>
      <c r="M1623" s="59" t="str">
        <f>IFERROR(VLOOKUP(L1623,IF($M$4="TEI0187_REV01",RAW_m_TEI0187_REV01!$AD:$AH),5,0),"---")</f>
        <v>---</v>
      </c>
      <c r="N1623" s="59" t="str">
        <f>IFERROR(VLOOKUP(L1623,IF($M$4="TEI0187_REV01",RAW_m_TEI0187_REV01!$AE:$AJ),6,0),"---")</f>
        <v>---</v>
      </c>
      <c r="O1623" s="63" t="str">
        <f>IFERROR(VLOOKUP(L1623,IF($M$4="TEI0187_REV01",RAW_m_TEI0187_REV01!$AD:$AE),2,0),"---")</f>
        <v>---</v>
      </c>
      <c r="P1623" s="59" t="str">
        <f>IFERROR(VLOOKUP(O1623,IF($M$4="TEI0187_REV01",RAW_m_TEI0187_REV01!$AJ:$AK),2,0),"---")</f>
        <v>---</v>
      </c>
      <c r="Q1623" s="59" t="str">
        <f>IFERROR(VLOOKUP(L1623,IF($M$4="TEI0187_REV01",RAW_m_TEI0187_REV01!$AD:$AF),3,0),"---")</f>
        <v>---</v>
      </c>
      <c r="R1623" s="59" t="str">
        <f>IFERROR(VLOOKUP(O1623,IF($M$4="TEI0187_REV01",RAW_m_TEI0187_REV01!$AE:$AG),3,0),"---")</f>
        <v>---</v>
      </c>
      <c r="S1623" s="59" t="str">
        <f t="shared" si="53"/>
        <v>---</v>
      </c>
    </row>
    <row r="1624" spans="2:19" ht="15" customHeight="1" x14ac:dyDescent="0.25">
      <c r="B1624" s="59">
        <f t="shared" si="54"/>
        <v>1619</v>
      </c>
      <c r="C1624" s="60">
        <f>IFERROR(IF($C$4="TEB0187_REV01",CALC_CONN_TEB0187_REV01!U1624,),"---")</f>
        <v>0</v>
      </c>
      <c r="D1624" s="59">
        <f>IFERROR(IF($C$4="TEB0187_REV01",CALC_CONN_TEB0187_REV01!D1624,),"---")</f>
        <v>0</v>
      </c>
      <c r="E1624" s="59">
        <f>IFERROR(IF($C$4="TEB0187_REV01",CALC_CONN_TEB0187_REV01!E1624,),"---")</f>
        <v>0</v>
      </c>
      <c r="F1624" s="59" t="str">
        <f>IFERROR(IF(VLOOKUP($D1624&amp;"-"&amp;$E1624,IF($C$4="TEB0187_REV01",CALC_CONN_TEB0187_REV01!$F:$I),4,0)="--","---",IF($C$4="TEB0187_REV01",CALC_CONN_TEB0187_REV01!$G1624&amp; " --&gt; " &amp;CALC_CONN_TEB0187_REV01!$I1624&amp; " --&gt; ")),"---")</f>
        <v>---</v>
      </c>
      <c r="G1624" s="59" t="str">
        <f>IFERROR(IF(VLOOKUP($D1624&amp;"-"&amp;$E1624,IF($C$4="TEB0187_REV01",CALC_CONN_TEB0187_REV01!$F:$H),3,0)="--",VLOOKUP($D1624&amp;"-"&amp;$E1624,IF($C$4="TEB0187_REV01",CALC_CONN_TEB0187_REV01!$F:$H),2,0),VLOOKUP($D1624&amp;"-"&amp;$E1624,IF($C$4="TEB0187_REV01",CALC_CONN_TEB0187_REV01!$F:$H),3,0)),"---")</f>
        <v>---</v>
      </c>
      <c r="H1624" s="59" t="str">
        <f>IFERROR(VLOOKUP(G1624,IF($C$4="TEB0187_REV01",CALC_CONN_TEB0187_REV01!$G:$T),14,0),"---")</f>
        <v>---</v>
      </c>
      <c r="I1624" s="59" t="str">
        <f>IFERROR(VLOOKUP($D1624&amp;"-"&amp;$E1624,IF($C$4="TEB0187_REV01",CALC_CONN_TEB0187_REV01!$F:$K,"???"),6,0),"---")</f>
        <v>---</v>
      </c>
      <c r="J1624" s="61" t="str">
        <f>IFERROR(VLOOKUP($D1624&amp;"-"&amp;$E1624,IF($C$4="TEB0187_REV01",CALC_CONN_TEB0187_REV01!$F:$M,"???"),8,0),"---")</f>
        <v>---</v>
      </c>
      <c r="K1624" s="62" t="str">
        <f>IFERROR(VLOOKUP($D1624&amp;"-"&amp;$E1624,IF($C$4="TEB0187_REV01",CALC_CONN_TEB0187_REV01!$F:$N),9,0),"---")</f>
        <v>---</v>
      </c>
      <c r="L1624" s="59" t="str">
        <f>IFERROR(VLOOKUP(K1624,B2B!$H$3:$I$2000,2,0),"---")</f>
        <v>---</v>
      </c>
      <c r="M1624" s="59" t="str">
        <f>IFERROR(VLOOKUP(L1624,IF($M$4="TEI0187_REV01",RAW_m_TEI0187_REV01!$AD:$AH),5,0),"---")</f>
        <v>---</v>
      </c>
      <c r="N1624" s="59" t="str">
        <f>IFERROR(VLOOKUP(L1624,IF($M$4="TEI0187_REV01",RAW_m_TEI0187_REV01!$AE:$AJ),6,0),"---")</f>
        <v>---</v>
      </c>
      <c r="O1624" s="63" t="str">
        <f>IFERROR(VLOOKUP(L1624,IF($M$4="TEI0187_REV01",RAW_m_TEI0187_REV01!$AD:$AE),2,0),"---")</f>
        <v>---</v>
      </c>
      <c r="P1624" s="59" t="str">
        <f>IFERROR(VLOOKUP(O1624,IF($M$4="TEI0187_REV01",RAW_m_TEI0187_REV01!$AJ:$AK),2,0),"---")</f>
        <v>---</v>
      </c>
      <c r="Q1624" s="59" t="str">
        <f>IFERROR(VLOOKUP(L1624,IF($M$4="TEI0187_REV01",RAW_m_TEI0187_REV01!$AD:$AF),3,0),"---")</f>
        <v>---</v>
      </c>
      <c r="R1624" s="59" t="str">
        <f>IFERROR(VLOOKUP(O1624,IF($M$4="TEI0187_REV01",RAW_m_TEI0187_REV01!$AE:$AG),3,0),"---")</f>
        <v>---</v>
      </c>
      <c r="S1624" s="59" t="str">
        <f t="shared" si="53"/>
        <v>---</v>
      </c>
    </row>
    <row r="1625" spans="2:19" ht="15" customHeight="1" x14ac:dyDescent="0.25">
      <c r="B1625" s="59">
        <f t="shared" si="54"/>
        <v>1620</v>
      </c>
      <c r="C1625" s="60">
        <f>IFERROR(IF($C$4="TEB0187_REV01",CALC_CONN_TEB0187_REV01!U1625,),"---")</f>
        <v>0</v>
      </c>
      <c r="D1625" s="59">
        <f>IFERROR(IF($C$4="TEB0187_REV01",CALC_CONN_TEB0187_REV01!D1625,),"---")</f>
        <v>0</v>
      </c>
      <c r="E1625" s="59">
        <f>IFERROR(IF($C$4="TEB0187_REV01",CALC_CONN_TEB0187_REV01!E1625,),"---")</f>
        <v>0</v>
      </c>
      <c r="F1625" s="59" t="str">
        <f>IFERROR(IF(VLOOKUP($D1625&amp;"-"&amp;$E1625,IF($C$4="TEB0187_REV01",CALC_CONN_TEB0187_REV01!$F:$I),4,0)="--","---",IF($C$4="TEB0187_REV01",CALC_CONN_TEB0187_REV01!$G1625&amp; " --&gt; " &amp;CALC_CONN_TEB0187_REV01!$I1625&amp; " --&gt; ")),"---")</f>
        <v>---</v>
      </c>
      <c r="G1625" s="59" t="str">
        <f>IFERROR(IF(VLOOKUP($D1625&amp;"-"&amp;$E1625,IF($C$4="TEB0187_REV01",CALC_CONN_TEB0187_REV01!$F:$H),3,0)="--",VLOOKUP($D1625&amp;"-"&amp;$E1625,IF($C$4="TEB0187_REV01",CALC_CONN_TEB0187_REV01!$F:$H),2,0),VLOOKUP($D1625&amp;"-"&amp;$E1625,IF($C$4="TEB0187_REV01",CALC_CONN_TEB0187_REV01!$F:$H),3,0)),"---")</f>
        <v>---</v>
      </c>
      <c r="H1625" s="59" t="str">
        <f>IFERROR(VLOOKUP(G1625,IF($C$4="TEB0187_REV01",CALC_CONN_TEB0187_REV01!$G:$T),14,0),"---")</f>
        <v>---</v>
      </c>
      <c r="I1625" s="59" t="str">
        <f>IFERROR(VLOOKUP($D1625&amp;"-"&amp;$E1625,IF($C$4="TEB0187_REV01",CALC_CONN_TEB0187_REV01!$F:$K,"???"),6,0),"---")</f>
        <v>---</v>
      </c>
      <c r="J1625" s="61" t="str">
        <f>IFERROR(VLOOKUP($D1625&amp;"-"&amp;$E1625,IF($C$4="TEB0187_REV01",CALC_CONN_TEB0187_REV01!$F:$M,"???"),8,0),"---")</f>
        <v>---</v>
      </c>
      <c r="K1625" s="62" t="str">
        <f>IFERROR(VLOOKUP($D1625&amp;"-"&amp;$E1625,IF($C$4="TEB0187_REV01",CALC_CONN_TEB0187_REV01!$F:$N),9,0),"---")</f>
        <v>---</v>
      </c>
      <c r="L1625" s="59" t="str">
        <f>IFERROR(VLOOKUP(K1625,B2B!$H$3:$I$2000,2,0),"---")</f>
        <v>---</v>
      </c>
      <c r="M1625" s="59" t="str">
        <f>IFERROR(VLOOKUP(L1625,IF($M$4="TEI0187_REV01",RAW_m_TEI0187_REV01!$AD:$AH),5,0),"---")</f>
        <v>---</v>
      </c>
      <c r="N1625" s="59" t="str">
        <f>IFERROR(VLOOKUP(L1625,IF($M$4="TEI0187_REV01",RAW_m_TEI0187_REV01!$AE:$AJ),6,0),"---")</f>
        <v>---</v>
      </c>
      <c r="O1625" s="63" t="str">
        <f>IFERROR(VLOOKUP(L1625,IF($M$4="TEI0187_REV01",RAW_m_TEI0187_REV01!$AD:$AE),2,0),"---")</f>
        <v>---</v>
      </c>
      <c r="P1625" s="59" t="str">
        <f>IFERROR(VLOOKUP(O1625,IF($M$4="TEI0187_REV01",RAW_m_TEI0187_REV01!$AJ:$AK),2,0),"---")</f>
        <v>---</v>
      </c>
      <c r="Q1625" s="59" t="str">
        <f>IFERROR(VLOOKUP(L1625,IF($M$4="TEI0187_REV01",RAW_m_TEI0187_REV01!$AD:$AF),3,0),"---")</f>
        <v>---</v>
      </c>
      <c r="R1625" s="59" t="str">
        <f>IFERROR(VLOOKUP(O1625,IF($M$4="TEI0187_REV01",RAW_m_TEI0187_REV01!$AE:$AG),3,0),"---")</f>
        <v>---</v>
      </c>
      <c r="S1625" s="59" t="str">
        <f t="shared" si="53"/>
        <v>---</v>
      </c>
    </row>
    <row r="1626" spans="2:19" ht="15" customHeight="1" x14ac:dyDescent="0.25">
      <c r="B1626" s="59">
        <f t="shared" si="54"/>
        <v>1621</v>
      </c>
      <c r="C1626" s="60">
        <f>IFERROR(IF($C$4="TEB0187_REV01",CALC_CONN_TEB0187_REV01!U1626,),"---")</f>
        <v>0</v>
      </c>
      <c r="D1626" s="59">
        <f>IFERROR(IF($C$4="TEB0187_REV01",CALC_CONN_TEB0187_REV01!D1626,),"---")</f>
        <v>0</v>
      </c>
      <c r="E1626" s="59">
        <f>IFERROR(IF($C$4="TEB0187_REV01",CALC_CONN_TEB0187_REV01!E1626,),"---")</f>
        <v>0</v>
      </c>
      <c r="F1626" s="59" t="str">
        <f>IFERROR(IF(VLOOKUP($D1626&amp;"-"&amp;$E1626,IF($C$4="TEB0187_REV01",CALC_CONN_TEB0187_REV01!$F:$I),4,0)="--","---",IF($C$4="TEB0187_REV01",CALC_CONN_TEB0187_REV01!$G1626&amp; " --&gt; " &amp;CALC_CONN_TEB0187_REV01!$I1626&amp; " --&gt; ")),"---")</f>
        <v>---</v>
      </c>
      <c r="G1626" s="59" t="str">
        <f>IFERROR(IF(VLOOKUP($D1626&amp;"-"&amp;$E1626,IF($C$4="TEB0187_REV01",CALC_CONN_TEB0187_REV01!$F:$H),3,0)="--",VLOOKUP($D1626&amp;"-"&amp;$E1626,IF($C$4="TEB0187_REV01",CALC_CONN_TEB0187_REV01!$F:$H),2,0),VLOOKUP($D1626&amp;"-"&amp;$E1626,IF($C$4="TEB0187_REV01",CALC_CONN_TEB0187_REV01!$F:$H),3,0)),"---")</f>
        <v>---</v>
      </c>
      <c r="H1626" s="59" t="str">
        <f>IFERROR(VLOOKUP(G1626,IF($C$4="TEB0187_REV01",CALC_CONN_TEB0187_REV01!$G:$T),14,0),"---")</f>
        <v>---</v>
      </c>
      <c r="I1626" s="59" t="str">
        <f>IFERROR(VLOOKUP($D1626&amp;"-"&amp;$E1626,IF($C$4="TEB0187_REV01",CALC_CONN_TEB0187_REV01!$F:$K,"???"),6,0),"---")</f>
        <v>---</v>
      </c>
      <c r="J1626" s="61" t="str">
        <f>IFERROR(VLOOKUP($D1626&amp;"-"&amp;$E1626,IF($C$4="TEB0187_REV01",CALC_CONN_TEB0187_REV01!$F:$M,"???"),8,0),"---")</f>
        <v>---</v>
      </c>
      <c r="K1626" s="62" t="str">
        <f>IFERROR(VLOOKUP($D1626&amp;"-"&amp;$E1626,IF($C$4="TEB0187_REV01",CALC_CONN_TEB0187_REV01!$F:$N),9,0),"---")</f>
        <v>---</v>
      </c>
      <c r="L1626" s="59" t="str">
        <f>IFERROR(VLOOKUP(K1626,B2B!$H$3:$I$2000,2,0),"---")</f>
        <v>---</v>
      </c>
      <c r="M1626" s="59" t="str">
        <f>IFERROR(VLOOKUP(L1626,IF($M$4="TEI0187_REV01",RAW_m_TEI0187_REV01!$AD:$AH),5,0),"---")</f>
        <v>---</v>
      </c>
      <c r="N1626" s="59" t="str">
        <f>IFERROR(VLOOKUP(L1626,IF($M$4="TEI0187_REV01",RAW_m_TEI0187_REV01!$AE:$AJ),6,0),"---")</f>
        <v>---</v>
      </c>
      <c r="O1626" s="63" t="str">
        <f>IFERROR(VLOOKUP(L1626,IF($M$4="TEI0187_REV01",RAW_m_TEI0187_REV01!$AD:$AE),2,0),"---")</f>
        <v>---</v>
      </c>
      <c r="P1626" s="59" t="str">
        <f>IFERROR(VLOOKUP(O1626,IF($M$4="TEI0187_REV01",RAW_m_TEI0187_REV01!$AJ:$AK),2,0),"---")</f>
        <v>---</v>
      </c>
      <c r="Q1626" s="59" t="str">
        <f>IFERROR(VLOOKUP(L1626,IF($M$4="TEI0187_REV01",RAW_m_TEI0187_REV01!$AD:$AF),3,0),"---")</f>
        <v>---</v>
      </c>
      <c r="R1626" s="59" t="str">
        <f>IFERROR(VLOOKUP(O1626,IF($M$4="TEI0187_REV01",RAW_m_TEI0187_REV01!$AE:$AG),3,0),"---")</f>
        <v>---</v>
      </c>
      <c r="S1626" s="59" t="str">
        <f t="shared" si="53"/>
        <v>---</v>
      </c>
    </row>
    <row r="1627" spans="2:19" ht="15" customHeight="1" x14ac:dyDescent="0.25">
      <c r="B1627" s="59">
        <f t="shared" si="54"/>
        <v>1622</v>
      </c>
      <c r="C1627" s="60">
        <f>IFERROR(IF($C$4="TEB0187_REV01",CALC_CONN_TEB0187_REV01!U1627,),"---")</f>
        <v>0</v>
      </c>
      <c r="D1627" s="59">
        <f>IFERROR(IF($C$4="TEB0187_REV01",CALC_CONN_TEB0187_REV01!D1627,),"---")</f>
        <v>0</v>
      </c>
      <c r="E1627" s="59">
        <f>IFERROR(IF($C$4="TEB0187_REV01",CALC_CONN_TEB0187_REV01!E1627,),"---")</f>
        <v>0</v>
      </c>
      <c r="F1627" s="59" t="str">
        <f>IFERROR(IF(VLOOKUP($D1627&amp;"-"&amp;$E1627,IF($C$4="TEB0187_REV01",CALC_CONN_TEB0187_REV01!$F:$I),4,0)="--","---",IF($C$4="TEB0187_REV01",CALC_CONN_TEB0187_REV01!$G1627&amp; " --&gt; " &amp;CALC_CONN_TEB0187_REV01!$I1627&amp; " --&gt; ")),"---")</f>
        <v>---</v>
      </c>
      <c r="G1627" s="59" t="str">
        <f>IFERROR(IF(VLOOKUP($D1627&amp;"-"&amp;$E1627,IF($C$4="TEB0187_REV01",CALC_CONN_TEB0187_REV01!$F:$H),3,0)="--",VLOOKUP($D1627&amp;"-"&amp;$E1627,IF($C$4="TEB0187_REV01",CALC_CONN_TEB0187_REV01!$F:$H),2,0),VLOOKUP($D1627&amp;"-"&amp;$E1627,IF($C$4="TEB0187_REV01",CALC_CONN_TEB0187_REV01!$F:$H),3,0)),"---")</f>
        <v>---</v>
      </c>
      <c r="H1627" s="59" t="str">
        <f>IFERROR(VLOOKUP(G1627,IF($C$4="TEB0187_REV01",CALC_CONN_TEB0187_REV01!$G:$T),14,0),"---")</f>
        <v>---</v>
      </c>
      <c r="I1627" s="59" t="str">
        <f>IFERROR(VLOOKUP($D1627&amp;"-"&amp;$E1627,IF($C$4="TEB0187_REV01",CALC_CONN_TEB0187_REV01!$F:$K,"???"),6,0),"---")</f>
        <v>---</v>
      </c>
      <c r="J1627" s="61" t="str">
        <f>IFERROR(VLOOKUP($D1627&amp;"-"&amp;$E1627,IF($C$4="TEB0187_REV01",CALC_CONN_TEB0187_REV01!$F:$M,"???"),8,0),"---")</f>
        <v>---</v>
      </c>
      <c r="K1627" s="62" t="str">
        <f>IFERROR(VLOOKUP($D1627&amp;"-"&amp;$E1627,IF($C$4="TEB0187_REV01",CALC_CONN_TEB0187_REV01!$F:$N),9,0),"---")</f>
        <v>---</v>
      </c>
      <c r="L1627" s="59" t="str">
        <f>IFERROR(VLOOKUP(K1627,B2B!$H$3:$I$2000,2,0),"---")</f>
        <v>---</v>
      </c>
      <c r="M1627" s="59" t="str">
        <f>IFERROR(VLOOKUP(L1627,IF($M$4="TEI0187_REV01",RAW_m_TEI0187_REV01!$AD:$AH),5,0),"---")</f>
        <v>---</v>
      </c>
      <c r="N1627" s="59" t="str">
        <f>IFERROR(VLOOKUP(L1627,IF($M$4="TEI0187_REV01",RAW_m_TEI0187_REV01!$AE:$AJ),6,0),"---")</f>
        <v>---</v>
      </c>
      <c r="O1627" s="63" t="str">
        <f>IFERROR(VLOOKUP(L1627,IF($M$4="TEI0187_REV01",RAW_m_TEI0187_REV01!$AD:$AE),2,0),"---")</f>
        <v>---</v>
      </c>
      <c r="P1627" s="59" t="str">
        <f>IFERROR(VLOOKUP(O1627,IF($M$4="TEI0187_REV01",RAW_m_TEI0187_REV01!$AJ:$AK),2,0),"---")</f>
        <v>---</v>
      </c>
      <c r="Q1627" s="59" t="str">
        <f>IFERROR(VLOOKUP(L1627,IF($M$4="TEI0187_REV01",RAW_m_TEI0187_REV01!$AD:$AF),3,0),"---")</f>
        <v>---</v>
      </c>
      <c r="R1627" s="59" t="str">
        <f>IFERROR(VLOOKUP(O1627,IF($M$4="TEI0187_REV01",RAW_m_TEI0187_REV01!$AE:$AG),3,0),"---")</f>
        <v>---</v>
      </c>
      <c r="S1627" s="59" t="str">
        <f t="shared" si="53"/>
        <v>---</v>
      </c>
    </row>
    <row r="1628" spans="2:19" ht="15" customHeight="1" x14ac:dyDescent="0.25">
      <c r="B1628" s="59">
        <f t="shared" si="54"/>
        <v>1623</v>
      </c>
      <c r="C1628" s="60">
        <f>IFERROR(IF($C$4="TEB0187_REV01",CALC_CONN_TEB0187_REV01!U1628,),"---")</f>
        <v>0</v>
      </c>
      <c r="D1628" s="59">
        <f>IFERROR(IF($C$4="TEB0187_REV01",CALC_CONN_TEB0187_REV01!D1628,),"---")</f>
        <v>0</v>
      </c>
      <c r="E1628" s="59">
        <f>IFERROR(IF($C$4="TEB0187_REV01",CALC_CONN_TEB0187_REV01!E1628,),"---")</f>
        <v>0</v>
      </c>
      <c r="F1628" s="59" t="str">
        <f>IFERROR(IF(VLOOKUP($D1628&amp;"-"&amp;$E1628,IF($C$4="TEB0187_REV01",CALC_CONN_TEB0187_REV01!$F:$I),4,0)="--","---",IF($C$4="TEB0187_REV01",CALC_CONN_TEB0187_REV01!$G1628&amp; " --&gt; " &amp;CALC_CONN_TEB0187_REV01!$I1628&amp; " --&gt; ")),"---")</f>
        <v>---</v>
      </c>
      <c r="G1628" s="59" t="str">
        <f>IFERROR(IF(VLOOKUP($D1628&amp;"-"&amp;$E1628,IF($C$4="TEB0187_REV01",CALC_CONN_TEB0187_REV01!$F:$H),3,0)="--",VLOOKUP($D1628&amp;"-"&amp;$E1628,IF($C$4="TEB0187_REV01",CALC_CONN_TEB0187_REV01!$F:$H),2,0),VLOOKUP($D1628&amp;"-"&amp;$E1628,IF($C$4="TEB0187_REV01",CALC_CONN_TEB0187_REV01!$F:$H),3,0)),"---")</f>
        <v>---</v>
      </c>
      <c r="H1628" s="59" t="str">
        <f>IFERROR(VLOOKUP(G1628,IF($C$4="TEB0187_REV01",CALC_CONN_TEB0187_REV01!$G:$T),14,0),"---")</f>
        <v>---</v>
      </c>
      <c r="I1628" s="59" t="str">
        <f>IFERROR(VLOOKUP($D1628&amp;"-"&amp;$E1628,IF($C$4="TEB0187_REV01",CALC_CONN_TEB0187_REV01!$F:$K,"???"),6,0),"---")</f>
        <v>---</v>
      </c>
      <c r="J1628" s="61" t="str">
        <f>IFERROR(VLOOKUP($D1628&amp;"-"&amp;$E1628,IF($C$4="TEB0187_REV01",CALC_CONN_TEB0187_REV01!$F:$M,"???"),8,0),"---")</f>
        <v>---</v>
      </c>
      <c r="K1628" s="62" t="str">
        <f>IFERROR(VLOOKUP($D1628&amp;"-"&amp;$E1628,IF($C$4="TEB0187_REV01",CALC_CONN_TEB0187_REV01!$F:$N),9,0),"---")</f>
        <v>---</v>
      </c>
      <c r="L1628" s="59" t="str">
        <f>IFERROR(VLOOKUP(K1628,B2B!$H$3:$I$2000,2,0),"---")</f>
        <v>---</v>
      </c>
      <c r="M1628" s="59" t="str">
        <f>IFERROR(VLOOKUP(L1628,IF($M$4="TEI0187_REV01",RAW_m_TEI0187_REV01!$AD:$AH),5,0),"---")</f>
        <v>---</v>
      </c>
      <c r="N1628" s="59" t="str">
        <f>IFERROR(VLOOKUP(L1628,IF($M$4="TEI0187_REV01",RAW_m_TEI0187_REV01!$AE:$AJ),6,0),"---")</f>
        <v>---</v>
      </c>
      <c r="O1628" s="63" t="str">
        <f>IFERROR(VLOOKUP(L1628,IF($M$4="TEI0187_REV01",RAW_m_TEI0187_REV01!$AD:$AE),2,0),"---")</f>
        <v>---</v>
      </c>
      <c r="P1628" s="59" t="str">
        <f>IFERROR(VLOOKUP(O1628,IF($M$4="TEI0187_REV01",RAW_m_TEI0187_REV01!$AJ:$AK),2,0),"---")</f>
        <v>---</v>
      </c>
      <c r="Q1628" s="59" t="str">
        <f>IFERROR(VLOOKUP(L1628,IF($M$4="TEI0187_REV01",RAW_m_TEI0187_REV01!$AD:$AF),3,0),"---")</f>
        <v>---</v>
      </c>
      <c r="R1628" s="59" t="str">
        <f>IFERROR(VLOOKUP(O1628,IF($M$4="TEI0187_REV01",RAW_m_TEI0187_REV01!$AE:$AG),3,0),"---")</f>
        <v>---</v>
      </c>
      <c r="S1628" s="59" t="str">
        <f t="shared" si="53"/>
        <v>---</v>
      </c>
    </row>
    <row r="1629" spans="2:19" ht="15" customHeight="1" x14ac:dyDescent="0.25">
      <c r="B1629" s="59">
        <f t="shared" si="54"/>
        <v>1624</v>
      </c>
      <c r="C1629" s="60">
        <f>IFERROR(IF($C$4="TEB0187_REV01",CALC_CONN_TEB0187_REV01!U1629,),"---")</f>
        <v>0</v>
      </c>
      <c r="D1629" s="59">
        <f>IFERROR(IF($C$4="TEB0187_REV01",CALC_CONN_TEB0187_REV01!D1629,),"---")</f>
        <v>0</v>
      </c>
      <c r="E1629" s="59">
        <f>IFERROR(IF($C$4="TEB0187_REV01",CALC_CONN_TEB0187_REV01!E1629,),"---")</f>
        <v>0</v>
      </c>
      <c r="F1629" s="59" t="str">
        <f>IFERROR(IF(VLOOKUP($D1629&amp;"-"&amp;$E1629,IF($C$4="TEB0187_REV01",CALC_CONN_TEB0187_REV01!$F:$I),4,0)="--","---",IF($C$4="TEB0187_REV01",CALC_CONN_TEB0187_REV01!$G1629&amp; " --&gt; " &amp;CALC_CONN_TEB0187_REV01!$I1629&amp; " --&gt; ")),"---")</f>
        <v>---</v>
      </c>
      <c r="G1629" s="59" t="str">
        <f>IFERROR(IF(VLOOKUP($D1629&amp;"-"&amp;$E1629,IF($C$4="TEB0187_REV01",CALC_CONN_TEB0187_REV01!$F:$H),3,0)="--",VLOOKUP($D1629&amp;"-"&amp;$E1629,IF($C$4="TEB0187_REV01",CALC_CONN_TEB0187_REV01!$F:$H),2,0),VLOOKUP($D1629&amp;"-"&amp;$E1629,IF($C$4="TEB0187_REV01",CALC_CONN_TEB0187_REV01!$F:$H),3,0)),"---")</f>
        <v>---</v>
      </c>
      <c r="H1629" s="59" t="str">
        <f>IFERROR(VLOOKUP(G1629,IF($C$4="TEB0187_REV01",CALC_CONN_TEB0187_REV01!$G:$T),14,0),"---")</f>
        <v>---</v>
      </c>
      <c r="I1629" s="59" t="str">
        <f>IFERROR(VLOOKUP($D1629&amp;"-"&amp;$E1629,IF($C$4="TEB0187_REV01",CALC_CONN_TEB0187_REV01!$F:$K,"???"),6,0),"---")</f>
        <v>---</v>
      </c>
      <c r="J1629" s="61" t="str">
        <f>IFERROR(VLOOKUP($D1629&amp;"-"&amp;$E1629,IF($C$4="TEB0187_REV01",CALC_CONN_TEB0187_REV01!$F:$M,"???"),8,0),"---")</f>
        <v>---</v>
      </c>
      <c r="K1629" s="62" t="str">
        <f>IFERROR(VLOOKUP($D1629&amp;"-"&amp;$E1629,IF($C$4="TEB0187_REV01",CALC_CONN_TEB0187_REV01!$F:$N),9,0),"---")</f>
        <v>---</v>
      </c>
      <c r="L1629" s="59" t="str">
        <f>IFERROR(VLOOKUP(K1629,B2B!$H$3:$I$2000,2,0),"---")</f>
        <v>---</v>
      </c>
      <c r="M1629" s="59" t="str">
        <f>IFERROR(VLOOKUP(L1629,IF($M$4="TEI0187_REV01",RAW_m_TEI0187_REV01!$AD:$AH),5,0),"---")</f>
        <v>---</v>
      </c>
      <c r="N1629" s="59" t="str">
        <f>IFERROR(VLOOKUP(L1629,IF($M$4="TEI0187_REV01",RAW_m_TEI0187_REV01!$AE:$AJ),6,0),"---")</f>
        <v>---</v>
      </c>
      <c r="O1629" s="63" t="str">
        <f>IFERROR(VLOOKUP(L1629,IF($M$4="TEI0187_REV01",RAW_m_TEI0187_REV01!$AD:$AE),2,0),"---")</f>
        <v>---</v>
      </c>
      <c r="P1629" s="59" t="str">
        <f>IFERROR(VLOOKUP(O1629,IF($M$4="TEI0187_REV01",RAW_m_TEI0187_REV01!$AJ:$AK),2,0),"---")</f>
        <v>---</v>
      </c>
      <c r="Q1629" s="59" t="str">
        <f>IFERROR(VLOOKUP(L1629,IF($M$4="TEI0187_REV01",RAW_m_TEI0187_REV01!$AD:$AF),3,0),"---")</f>
        <v>---</v>
      </c>
      <c r="R1629" s="59" t="str">
        <f>IFERROR(VLOOKUP(O1629,IF($M$4="TEI0187_REV01",RAW_m_TEI0187_REV01!$AE:$AG),3,0),"---")</f>
        <v>---</v>
      </c>
      <c r="S1629" s="59" t="str">
        <f t="shared" si="53"/>
        <v>---</v>
      </c>
    </row>
    <row r="1630" spans="2:19" ht="15" customHeight="1" x14ac:dyDescent="0.25">
      <c r="B1630" s="59">
        <f t="shared" si="54"/>
        <v>1625</v>
      </c>
      <c r="C1630" s="60">
        <f>IFERROR(IF($C$4="TEB0187_REV01",CALC_CONN_TEB0187_REV01!U1630,),"---")</f>
        <v>0</v>
      </c>
      <c r="D1630" s="59">
        <f>IFERROR(IF($C$4="TEB0187_REV01",CALC_CONN_TEB0187_REV01!D1630,),"---")</f>
        <v>0</v>
      </c>
      <c r="E1630" s="59">
        <f>IFERROR(IF($C$4="TEB0187_REV01",CALC_CONN_TEB0187_REV01!E1630,),"---")</f>
        <v>0</v>
      </c>
      <c r="F1630" s="59" t="str">
        <f>IFERROR(IF(VLOOKUP($D1630&amp;"-"&amp;$E1630,IF($C$4="TEB0187_REV01",CALC_CONN_TEB0187_REV01!$F:$I),4,0)="--","---",IF($C$4="TEB0187_REV01",CALC_CONN_TEB0187_REV01!$G1630&amp; " --&gt; " &amp;CALC_CONN_TEB0187_REV01!$I1630&amp; " --&gt; ")),"---")</f>
        <v>---</v>
      </c>
      <c r="G1630" s="59" t="str">
        <f>IFERROR(IF(VLOOKUP($D1630&amp;"-"&amp;$E1630,IF($C$4="TEB0187_REV01",CALC_CONN_TEB0187_REV01!$F:$H),3,0)="--",VLOOKUP($D1630&amp;"-"&amp;$E1630,IF($C$4="TEB0187_REV01",CALC_CONN_TEB0187_REV01!$F:$H),2,0),VLOOKUP($D1630&amp;"-"&amp;$E1630,IF($C$4="TEB0187_REV01",CALC_CONN_TEB0187_REV01!$F:$H),3,0)),"---")</f>
        <v>---</v>
      </c>
      <c r="H1630" s="59" t="str">
        <f>IFERROR(VLOOKUP(G1630,IF($C$4="TEB0187_REV01",CALC_CONN_TEB0187_REV01!$G:$T),14,0),"---")</f>
        <v>---</v>
      </c>
      <c r="I1630" s="59" t="str">
        <f>IFERROR(VLOOKUP($D1630&amp;"-"&amp;$E1630,IF($C$4="TEB0187_REV01",CALC_CONN_TEB0187_REV01!$F:$K,"???"),6,0),"---")</f>
        <v>---</v>
      </c>
      <c r="J1630" s="61" t="str">
        <f>IFERROR(VLOOKUP($D1630&amp;"-"&amp;$E1630,IF($C$4="TEB0187_REV01",CALC_CONN_TEB0187_REV01!$F:$M,"???"),8,0),"---")</f>
        <v>---</v>
      </c>
      <c r="K1630" s="62" t="str">
        <f>IFERROR(VLOOKUP($D1630&amp;"-"&amp;$E1630,IF($C$4="TEB0187_REV01",CALC_CONN_TEB0187_REV01!$F:$N),9,0),"---")</f>
        <v>---</v>
      </c>
      <c r="L1630" s="59" t="str">
        <f>IFERROR(VLOOKUP(K1630,B2B!$H$3:$I$2000,2,0),"---")</f>
        <v>---</v>
      </c>
      <c r="M1630" s="59" t="str">
        <f>IFERROR(VLOOKUP(L1630,IF($M$4="TEI0187_REV01",RAW_m_TEI0187_REV01!$AD:$AH),5,0),"---")</f>
        <v>---</v>
      </c>
      <c r="N1630" s="59" t="str">
        <f>IFERROR(VLOOKUP(L1630,IF($M$4="TEI0187_REV01",RAW_m_TEI0187_REV01!$AE:$AJ),6,0),"---")</f>
        <v>---</v>
      </c>
      <c r="O1630" s="63" t="str">
        <f>IFERROR(VLOOKUP(L1630,IF($M$4="TEI0187_REV01",RAW_m_TEI0187_REV01!$AD:$AE),2,0),"---")</f>
        <v>---</v>
      </c>
      <c r="P1630" s="59" t="str">
        <f>IFERROR(VLOOKUP(O1630,IF($M$4="TEI0187_REV01",RAW_m_TEI0187_REV01!$AJ:$AK),2,0),"---")</f>
        <v>---</v>
      </c>
      <c r="Q1630" s="59" t="str">
        <f>IFERROR(VLOOKUP(L1630,IF($M$4="TEI0187_REV01",RAW_m_TEI0187_REV01!$AD:$AF),3,0),"---")</f>
        <v>---</v>
      </c>
      <c r="R1630" s="59" t="str">
        <f>IFERROR(VLOOKUP(O1630,IF($M$4="TEI0187_REV01",RAW_m_TEI0187_REV01!$AE:$AG),3,0),"---")</f>
        <v>---</v>
      </c>
      <c r="S1630" s="59" t="str">
        <f t="shared" si="53"/>
        <v>---</v>
      </c>
    </row>
    <row r="1631" spans="2:19" ht="15" customHeight="1" x14ac:dyDescent="0.25">
      <c r="B1631" s="59">
        <f t="shared" si="54"/>
        <v>1626</v>
      </c>
      <c r="C1631" s="60">
        <f>IFERROR(IF($C$4="TEB0187_REV01",CALC_CONN_TEB0187_REV01!U1631,),"---")</f>
        <v>0</v>
      </c>
      <c r="D1631" s="59">
        <f>IFERROR(IF($C$4="TEB0187_REV01",CALC_CONN_TEB0187_REV01!D1631,),"---")</f>
        <v>0</v>
      </c>
      <c r="E1631" s="59">
        <f>IFERROR(IF($C$4="TEB0187_REV01",CALC_CONN_TEB0187_REV01!E1631,),"---")</f>
        <v>0</v>
      </c>
      <c r="F1631" s="59" t="str">
        <f>IFERROR(IF(VLOOKUP($D1631&amp;"-"&amp;$E1631,IF($C$4="TEB0187_REV01",CALC_CONN_TEB0187_REV01!$F:$I),4,0)="--","---",IF($C$4="TEB0187_REV01",CALC_CONN_TEB0187_REV01!$G1631&amp; " --&gt; " &amp;CALC_CONN_TEB0187_REV01!$I1631&amp; " --&gt; ")),"---")</f>
        <v>---</v>
      </c>
      <c r="G1631" s="59" t="str">
        <f>IFERROR(IF(VLOOKUP($D1631&amp;"-"&amp;$E1631,IF($C$4="TEB0187_REV01",CALC_CONN_TEB0187_REV01!$F:$H),3,0)="--",VLOOKUP($D1631&amp;"-"&amp;$E1631,IF($C$4="TEB0187_REV01",CALC_CONN_TEB0187_REV01!$F:$H),2,0),VLOOKUP($D1631&amp;"-"&amp;$E1631,IF($C$4="TEB0187_REV01",CALC_CONN_TEB0187_REV01!$F:$H),3,0)),"---")</f>
        <v>---</v>
      </c>
      <c r="H1631" s="59" t="str">
        <f>IFERROR(VLOOKUP(G1631,IF($C$4="TEB0187_REV01",CALC_CONN_TEB0187_REV01!$G:$T),14,0),"---")</f>
        <v>---</v>
      </c>
      <c r="I1631" s="59" t="str">
        <f>IFERROR(VLOOKUP($D1631&amp;"-"&amp;$E1631,IF($C$4="TEB0187_REV01",CALC_CONN_TEB0187_REV01!$F:$K,"???"),6,0),"---")</f>
        <v>---</v>
      </c>
      <c r="J1631" s="61" t="str">
        <f>IFERROR(VLOOKUP($D1631&amp;"-"&amp;$E1631,IF($C$4="TEB0187_REV01",CALC_CONN_TEB0187_REV01!$F:$M,"???"),8,0),"---")</f>
        <v>---</v>
      </c>
      <c r="K1631" s="62" t="str">
        <f>IFERROR(VLOOKUP($D1631&amp;"-"&amp;$E1631,IF($C$4="TEB0187_REV01",CALC_CONN_TEB0187_REV01!$F:$N),9,0),"---")</f>
        <v>---</v>
      </c>
      <c r="L1631" s="59" t="str">
        <f>IFERROR(VLOOKUP(K1631,B2B!$H$3:$I$2000,2,0),"---")</f>
        <v>---</v>
      </c>
      <c r="M1631" s="59" t="str">
        <f>IFERROR(VLOOKUP(L1631,IF($M$4="TEI0187_REV01",RAW_m_TEI0187_REV01!$AD:$AH),5,0),"---")</f>
        <v>---</v>
      </c>
      <c r="N1631" s="59" t="str">
        <f>IFERROR(VLOOKUP(L1631,IF($M$4="TEI0187_REV01",RAW_m_TEI0187_REV01!$AE:$AJ),6,0),"---")</f>
        <v>---</v>
      </c>
      <c r="O1631" s="63" t="str">
        <f>IFERROR(VLOOKUP(L1631,IF($M$4="TEI0187_REV01",RAW_m_TEI0187_REV01!$AD:$AE),2,0),"---")</f>
        <v>---</v>
      </c>
      <c r="P1631" s="59" t="str">
        <f>IFERROR(VLOOKUP(O1631,IF($M$4="TEI0187_REV01",RAW_m_TEI0187_REV01!$AJ:$AK),2,0),"---")</f>
        <v>---</v>
      </c>
      <c r="Q1631" s="59" t="str">
        <f>IFERROR(VLOOKUP(L1631,IF($M$4="TEI0187_REV01",RAW_m_TEI0187_REV01!$AD:$AF),3,0),"---")</f>
        <v>---</v>
      </c>
      <c r="R1631" s="59" t="str">
        <f>IFERROR(VLOOKUP(O1631,IF($M$4="TEI0187_REV01",RAW_m_TEI0187_REV01!$AE:$AG),3,0),"---")</f>
        <v>---</v>
      </c>
      <c r="S1631" s="59" t="str">
        <f t="shared" si="53"/>
        <v>---</v>
      </c>
    </row>
    <row r="1632" spans="2:19" ht="15" customHeight="1" x14ac:dyDescent="0.25">
      <c r="B1632" s="59">
        <f t="shared" si="54"/>
        <v>1627</v>
      </c>
      <c r="C1632" s="60">
        <f>IFERROR(IF($C$4="TEB0187_REV01",CALC_CONN_TEB0187_REV01!U1632,),"---")</f>
        <v>0</v>
      </c>
      <c r="D1632" s="59">
        <f>IFERROR(IF($C$4="TEB0187_REV01",CALC_CONN_TEB0187_REV01!D1632,),"---")</f>
        <v>0</v>
      </c>
      <c r="E1632" s="59">
        <f>IFERROR(IF($C$4="TEB0187_REV01",CALC_CONN_TEB0187_REV01!E1632,),"---")</f>
        <v>0</v>
      </c>
      <c r="F1632" s="59" t="str">
        <f>IFERROR(IF(VLOOKUP($D1632&amp;"-"&amp;$E1632,IF($C$4="TEB0187_REV01",CALC_CONN_TEB0187_REV01!$F:$I),4,0)="--","---",IF($C$4="TEB0187_REV01",CALC_CONN_TEB0187_REV01!$G1632&amp; " --&gt; " &amp;CALC_CONN_TEB0187_REV01!$I1632&amp; " --&gt; ")),"---")</f>
        <v>---</v>
      </c>
      <c r="G1632" s="59" t="str">
        <f>IFERROR(IF(VLOOKUP($D1632&amp;"-"&amp;$E1632,IF($C$4="TEB0187_REV01",CALC_CONN_TEB0187_REV01!$F:$H),3,0)="--",VLOOKUP($D1632&amp;"-"&amp;$E1632,IF($C$4="TEB0187_REV01",CALC_CONN_TEB0187_REV01!$F:$H),2,0),VLOOKUP($D1632&amp;"-"&amp;$E1632,IF($C$4="TEB0187_REV01",CALC_CONN_TEB0187_REV01!$F:$H),3,0)),"---")</f>
        <v>---</v>
      </c>
      <c r="H1632" s="59" t="str">
        <f>IFERROR(VLOOKUP(G1632,IF($C$4="TEB0187_REV01",CALC_CONN_TEB0187_REV01!$G:$T),14,0),"---")</f>
        <v>---</v>
      </c>
      <c r="I1632" s="59" t="str">
        <f>IFERROR(VLOOKUP($D1632&amp;"-"&amp;$E1632,IF($C$4="TEB0187_REV01",CALC_CONN_TEB0187_REV01!$F:$K,"???"),6,0),"---")</f>
        <v>---</v>
      </c>
      <c r="J1632" s="61" t="str">
        <f>IFERROR(VLOOKUP($D1632&amp;"-"&amp;$E1632,IF($C$4="TEB0187_REV01",CALC_CONN_TEB0187_REV01!$F:$M,"???"),8,0),"---")</f>
        <v>---</v>
      </c>
      <c r="K1632" s="62" t="str">
        <f>IFERROR(VLOOKUP($D1632&amp;"-"&amp;$E1632,IF($C$4="TEB0187_REV01",CALC_CONN_TEB0187_REV01!$F:$N),9,0),"---")</f>
        <v>---</v>
      </c>
      <c r="L1632" s="59" t="str">
        <f>IFERROR(VLOOKUP(K1632,B2B!$H$3:$I$2000,2,0),"---")</f>
        <v>---</v>
      </c>
      <c r="M1632" s="59" t="str">
        <f>IFERROR(VLOOKUP(L1632,IF($M$4="TEI0187_REV01",RAW_m_TEI0187_REV01!$AD:$AH),5,0),"---")</f>
        <v>---</v>
      </c>
      <c r="N1632" s="59" t="str">
        <f>IFERROR(VLOOKUP(L1632,IF($M$4="TEI0187_REV01",RAW_m_TEI0187_REV01!$AE:$AJ),6,0),"---")</f>
        <v>---</v>
      </c>
      <c r="O1632" s="63" t="str">
        <f>IFERROR(VLOOKUP(L1632,IF($M$4="TEI0187_REV01",RAW_m_TEI0187_REV01!$AD:$AE),2,0),"---")</f>
        <v>---</v>
      </c>
      <c r="P1632" s="59" t="str">
        <f>IFERROR(VLOOKUP(O1632,IF($M$4="TEI0187_REV01",RAW_m_TEI0187_REV01!$AJ:$AK),2,0),"---")</f>
        <v>---</v>
      </c>
      <c r="Q1632" s="59" t="str">
        <f>IFERROR(VLOOKUP(L1632,IF($M$4="TEI0187_REV01",RAW_m_TEI0187_REV01!$AD:$AF),3,0),"---")</f>
        <v>---</v>
      </c>
      <c r="R1632" s="59" t="str">
        <f>IFERROR(VLOOKUP(O1632,IF($M$4="TEI0187_REV01",RAW_m_TEI0187_REV01!$AE:$AG),3,0),"---")</f>
        <v>---</v>
      </c>
      <c r="S1632" s="59" t="str">
        <f t="shared" si="53"/>
        <v>---</v>
      </c>
    </row>
    <row r="1633" spans="2:19" ht="15" customHeight="1" x14ac:dyDescent="0.25">
      <c r="B1633" s="59">
        <f t="shared" si="54"/>
        <v>1628</v>
      </c>
      <c r="C1633" s="60">
        <f>IFERROR(IF($C$4="TEB0187_REV01",CALC_CONN_TEB0187_REV01!U1633,),"---")</f>
        <v>0</v>
      </c>
      <c r="D1633" s="59">
        <f>IFERROR(IF($C$4="TEB0187_REV01",CALC_CONN_TEB0187_REV01!D1633,),"---")</f>
        <v>0</v>
      </c>
      <c r="E1633" s="59">
        <f>IFERROR(IF($C$4="TEB0187_REV01",CALC_CONN_TEB0187_REV01!E1633,),"---")</f>
        <v>0</v>
      </c>
      <c r="F1633" s="59" t="str">
        <f>IFERROR(IF(VLOOKUP($D1633&amp;"-"&amp;$E1633,IF($C$4="TEB0187_REV01",CALC_CONN_TEB0187_REV01!$F:$I),4,0)="--","---",IF($C$4="TEB0187_REV01",CALC_CONN_TEB0187_REV01!$G1633&amp; " --&gt; " &amp;CALC_CONN_TEB0187_REV01!$I1633&amp; " --&gt; ")),"---")</f>
        <v>---</v>
      </c>
      <c r="G1633" s="59" t="str">
        <f>IFERROR(IF(VLOOKUP($D1633&amp;"-"&amp;$E1633,IF($C$4="TEB0187_REV01",CALC_CONN_TEB0187_REV01!$F:$H),3,0)="--",VLOOKUP($D1633&amp;"-"&amp;$E1633,IF($C$4="TEB0187_REV01",CALC_CONN_TEB0187_REV01!$F:$H),2,0),VLOOKUP($D1633&amp;"-"&amp;$E1633,IF($C$4="TEB0187_REV01",CALC_CONN_TEB0187_REV01!$F:$H),3,0)),"---")</f>
        <v>---</v>
      </c>
      <c r="H1633" s="59" t="str">
        <f>IFERROR(VLOOKUP(G1633,IF($C$4="TEB0187_REV01",CALC_CONN_TEB0187_REV01!$G:$T),14,0),"---")</f>
        <v>---</v>
      </c>
      <c r="I1633" s="59" t="str">
        <f>IFERROR(VLOOKUP($D1633&amp;"-"&amp;$E1633,IF($C$4="TEB0187_REV01",CALC_CONN_TEB0187_REV01!$F:$K,"???"),6,0),"---")</f>
        <v>---</v>
      </c>
      <c r="J1633" s="61" t="str">
        <f>IFERROR(VLOOKUP($D1633&amp;"-"&amp;$E1633,IF($C$4="TEB0187_REV01",CALC_CONN_TEB0187_REV01!$F:$M,"???"),8,0),"---")</f>
        <v>---</v>
      </c>
      <c r="K1633" s="62" t="str">
        <f>IFERROR(VLOOKUP($D1633&amp;"-"&amp;$E1633,IF($C$4="TEB0187_REV01",CALC_CONN_TEB0187_REV01!$F:$N),9,0),"---")</f>
        <v>---</v>
      </c>
      <c r="L1633" s="59" t="str">
        <f>IFERROR(VLOOKUP(K1633,B2B!$H$3:$I$2000,2,0),"---")</f>
        <v>---</v>
      </c>
      <c r="M1633" s="59" t="str">
        <f>IFERROR(VLOOKUP(L1633,IF($M$4="TEI0187_REV01",RAW_m_TEI0187_REV01!$AD:$AH),5,0),"---")</f>
        <v>---</v>
      </c>
      <c r="N1633" s="59" t="str">
        <f>IFERROR(VLOOKUP(L1633,IF($M$4="TEI0187_REV01",RAW_m_TEI0187_REV01!$AE:$AJ),6,0),"---")</f>
        <v>---</v>
      </c>
      <c r="O1633" s="63" t="str">
        <f>IFERROR(VLOOKUP(L1633,IF($M$4="TEI0187_REV01",RAW_m_TEI0187_REV01!$AD:$AE),2,0),"---")</f>
        <v>---</v>
      </c>
      <c r="P1633" s="59" t="str">
        <f>IFERROR(VLOOKUP(O1633,IF($M$4="TEI0187_REV01",RAW_m_TEI0187_REV01!$AJ:$AK),2,0),"---")</f>
        <v>---</v>
      </c>
      <c r="Q1633" s="59" t="str">
        <f>IFERROR(VLOOKUP(L1633,IF($M$4="TEI0187_REV01",RAW_m_TEI0187_REV01!$AD:$AF),3,0),"---")</f>
        <v>---</v>
      </c>
      <c r="R1633" s="59" t="str">
        <f>IFERROR(VLOOKUP(O1633,IF($M$4="TEI0187_REV01",RAW_m_TEI0187_REV01!$AE:$AG),3,0),"---")</f>
        <v>---</v>
      </c>
      <c r="S1633" s="59" t="str">
        <f t="shared" si="53"/>
        <v>---</v>
      </c>
    </row>
    <row r="1634" spans="2:19" ht="15" customHeight="1" x14ac:dyDescent="0.25">
      <c r="B1634" s="59">
        <f t="shared" si="54"/>
        <v>1629</v>
      </c>
      <c r="C1634" s="60">
        <f>IFERROR(IF($C$4="TEB0187_REV01",CALC_CONN_TEB0187_REV01!U1634,),"---")</f>
        <v>0</v>
      </c>
      <c r="D1634" s="59">
        <f>IFERROR(IF($C$4="TEB0187_REV01",CALC_CONN_TEB0187_REV01!D1634,),"---")</f>
        <v>0</v>
      </c>
      <c r="E1634" s="59">
        <f>IFERROR(IF($C$4="TEB0187_REV01",CALC_CONN_TEB0187_REV01!E1634,),"---")</f>
        <v>0</v>
      </c>
      <c r="F1634" s="59" t="str">
        <f>IFERROR(IF(VLOOKUP($D1634&amp;"-"&amp;$E1634,IF($C$4="TEB0187_REV01",CALC_CONN_TEB0187_REV01!$F:$I),4,0)="--","---",IF($C$4="TEB0187_REV01",CALC_CONN_TEB0187_REV01!$G1634&amp; " --&gt; " &amp;CALC_CONN_TEB0187_REV01!$I1634&amp; " --&gt; ")),"---")</f>
        <v>---</v>
      </c>
      <c r="G1634" s="59" t="str">
        <f>IFERROR(IF(VLOOKUP($D1634&amp;"-"&amp;$E1634,IF($C$4="TEB0187_REV01",CALC_CONN_TEB0187_REV01!$F:$H),3,0)="--",VLOOKUP($D1634&amp;"-"&amp;$E1634,IF($C$4="TEB0187_REV01",CALC_CONN_TEB0187_REV01!$F:$H),2,0),VLOOKUP($D1634&amp;"-"&amp;$E1634,IF($C$4="TEB0187_REV01",CALC_CONN_TEB0187_REV01!$F:$H),3,0)),"---")</f>
        <v>---</v>
      </c>
      <c r="H1634" s="59" t="str">
        <f>IFERROR(VLOOKUP(G1634,IF($C$4="TEB0187_REV01",CALC_CONN_TEB0187_REV01!$G:$T),14,0),"---")</f>
        <v>---</v>
      </c>
      <c r="I1634" s="59" t="str">
        <f>IFERROR(VLOOKUP($D1634&amp;"-"&amp;$E1634,IF($C$4="TEB0187_REV01",CALC_CONN_TEB0187_REV01!$F:$K,"???"),6,0),"---")</f>
        <v>---</v>
      </c>
      <c r="J1634" s="61" t="str">
        <f>IFERROR(VLOOKUP($D1634&amp;"-"&amp;$E1634,IF($C$4="TEB0187_REV01",CALC_CONN_TEB0187_REV01!$F:$M,"???"),8,0),"---")</f>
        <v>---</v>
      </c>
      <c r="K1634" s="62" t="str">
        <f>IFERROR(VLOOKUP($D1634&amp;"-"&amp;$E1634,IF($C$4="TEB0187_REV01",CALC_CONN_TEB0187_REV01!$F:$N),9,0),"---")</f>
        <v>---</v>
      </c>
      <c r="L1634" s="59" t="str">
        <f>IFERROR(VLOOKUP(K1634,B2B!$H$3:$I$2000,2,0),"---")</f>
        <v>---</v>
      </c>
      <c r="M1634" s="59" t="str">
        <f>IFERROR(VLOOKUP(L1634,IF($M$4="TEI0187_REV01",RAW_m_TEI0187_REV01!$AD:$AH),5,0),"---")</f>
        <v>---</v>
      </c>
      <c r="N1634" s="59" t="str">
        <f>IFERROR(VLOOKUP(L1634,IF($M$4="TEI0187_REV01",RAW_m_TEI0187_REV01!$AE:$AJ),6,0),"---")</f>
        <v>---</v>
      </c>
      <c r="O1634" s="63" t="str">
        <f>IFERROR(VLOOKUP(L1634,IF($M$4="TEI0187_REV01",RAW_m_TEI0187_REV01!$AD:$AE),2,0),"---")</f>
        <v>---</v>
      </c>
      <c r="P1634" s="59" t="str">
        <f>IFERROR(VLOOKUP(O1634,IF($M$4="TEI0187_REV01",RAW_m_TEI0187_REV01!$AJ:$AK),2,0),"---")</f>
        <v>---</v>
      </c>
      <c r="Q1634" s="59" t="str">
        <f>IFERROR(VLOOKUP(L1634,IF($M$4="TEI0187_REV01",RAW_m_TEI0187_REV01!$AD:$AF),3,0),"---")</f>
        <v>---</v>
      </c>
      <c r="R1634" s="59" t="str">
        <f>IFERROR(VLOOKUP(O1634,IF($M$4="TEI0187_REV01",RAW_m_TEI0187_REV01!$AE:$AG),3,0),"---")</f>
        <v>---</v>
      </c>
      <c r="S1634" s="59" t="str">
        <f t="shared" si="53"/>
        <v>---</v>
      </c>
    </row>
    <row r="1635" spans="2:19" ht="15" customHeight="1" x14ac:dyDescent="0.25">
      <c r="B1635" s="59">
        <f t="shared" si="54"/>
        <v>1630</v>
      </c>
      <c r="C1635" s="60">
        <f>IFERROR(IF($C$4="TEB0187_REV01",CALC_CONN_TEB0187_REV01!U1635,),"---")</f>
        <v>0</v>
      </c>
      <c r="D1635" s="59">
        <f>IFERROR(IF($C$4="TEB0187_REV01",CALC_CONN_TEB0187_REV01!D1635,),"---")</f>
        <v>0</v>
      </c>
      <c r="E1635" s="59">
        <f>IFERROR(IF($C$4="TEB0187_REV01",CALC_CONN_TEB0187_REV01!E1635,),"---")</f>
        <v>0</v>
      </c>
      <c r="F1635" s="59" t="str">
        <f>IFERROR(IF(VLOOKUP($D1635&amp;"-"&amp;$E1635,IF($C$4="TEB0187_REV01",CALC_CONN_TEB0187_REV01!$F:$I),4,0)="--","---",IF($C$4="TEB0187_REV01",CALC_CONN_TEB0187_REV01!$G1635&amp; " --&gt; " &amp;CALC_CONN_TEB0187_REV01!$I1635&amp; " --&gt; ")),"---")</f>
        <v>---</v>
      </c>
      <c r="G1635" s="59" t="str">
        <f>IFERROR(IF(VLOOKUP($D1635&amp;"-"&amp;$E1635,IF($C$4="TEB0187_REV01",CALC_CONN_TEB0187_REV01!$F:$H),3,0)="--",VLOOKUP($D1635&amp;"-"&amp;$E1635,IF($C$4="TEB0187_REV01",CALC_CONN_TEB0187_REV01!$F:$H),2,0),VLOOKUP($D1635&amp;"-"&amp;$E1635,IF($C$4="TEB0187_REV01",CALC_CONN_TEB0187_REV01!$F:$H),3,0)),"---")</f>
        <v>---</v>
      </c>
      <c r="H1635" s="59" t="str">
        <f>IFERROR(VLOOKUP(G1635,IF($C$4="TEB0187_REV01",CALC_CONN_TEB0187_REV01!$G:$T),14,0),"---")</f>
        <v>---</v>
      </c>
      <c r="I1635" s="59" t="str">
        <f>IFERROR(VLOOKUP($D1635&amp;"-"&amp;$E1635,IF($C$4="TEB0187_REV01",CALC_CONN_TEB0187_REV01!$F:$K,"???"),6,0),"---")</f>
        <v>---</v>
      </c>
      <c r="J1635" s="61" t="str">
        <f>IFERROR(VLOOKUP($D1635&amp;"-"&amp;$E1635,IF($C$4="TEB0187_REV01",CALC_CONN_TEB0187_REV01!$F:$M,"???"),8,0),"---")</f>
        <v>---</v>
      </c>
      <c r="K1635" s="62" t="str">
        <f>IFERROR(VLOOKUP($D1635&amp;"-"&amp;$E1635,IF($C$4="TEB0187_REV01",CALC_CONN_TEB0187_REV01!$F:$N),9,0),"---")</f>
        <v>---</v>
      </c>
      <c r="L1635" s="59" t="str">
        <f>IFERROR(VLOOKUP(K1635,B2B!$H$3:$I$2000,2,0),"---")</f>
        <v>---</v>
      </c>
      <c r="M1635" s="59" t="str">
        <f>IFERROR(VLOOKUP(L1635,IF($M$4="TEI0187_REV01",RAW_m_TEI0187_REV01!$AD:$AH),5,0),"---")</f>
        <v>---</v>
      </c>
      <c r="N1635" s="59" t="str">
        <f>IFERROR(VLOOKUP(L1635,IF($M$4="TEI0187_REV01",RAW_m_TEI0187_REV01!$AE:$AJ),6,0),"---")</f>
        <v>---</v>
      </c>
      <c r="O1635" s="63" t="str">
        <f>IFERROR(VLOOKUP(L1635,IF($M$4="TEI0187_REV01",RAW_m_TEI0187_REV01!$AD:$AE),2,0),"---")</f>
        <v>---</v>
      </c>
      <c r="P1635" s="59" t="str">
        <f>IFERROR(VLOOKUP(O1635,IF($M$4="TEI0187_REV01",RAW_m_TEI0187_REV01!$AJ:$AK),2,0),"---")</f>
        <v>---</v>
      </c>
      <c r="Q1635" s="59" t="str">
        <f>IFERROR(VLOOKUP(L1635,IF($M$4="TEI0187_REV01",RAW_m_TEI0187_REV01!$AD:$AF),3,0),"---")</f>
        <v>---</v>
      </c>
      <c r="R1635" s="59" t="str">
        <f>IFERROR(VLOOKUP(O1635,IF($M$4="TEI0187_REV01",RAW_m_TEI0187_REV01!$AE:$AG),3,0),"---")</f>
        <v>---</v>
      </c>
      <c r="S1635" s="59" t="str">
        <f t="shared" si="53"/>
        <v>---</v>
      </c>
    </row>
    <row r="1636" spans="2:19" ht="15" customHeight="1" x14ac:dyDescent="0.25">
      <c r="B1636" s="59">
        <f t="shared" si="54"/>
        <v>1631</v>
      </c>
      <c r="C1636" s="60">
        <f>IFERROR(IF($C$4="TEB0187_REV01",CALC_CONN_TEB0187_REV01!U1636,),"---")</f>
        <v>0</v>
      </c>
      <c r="D1636" s="59">
        <f>IFERROR(IF($C$4="TEB0187_REV01",CALC_CONN_TEB0187_REV01!D1636,),"---")</f>
        <v>0</v>
      </c>
      <c r="E1636" s="59">
        <f>IFERROR(IF($C$4="TEB0187_REV01",CALC_CONN_TEB0187_REV01!E1636,),"---")</f>
        <v>0</v>
      </c>
      <c r="F1636" s="59" t="str">
        <f>IFERROR(IF(VLOOKUP($D1636&amp;"-"&amp;$E1636,IF($C$4="TEB0187_REV01",CALC_CONN_TEB0187_REV01!$F:$I),4,0)="--","---",IF($C$4="TEB0187_REV01",CALC_CONN_TEB0187_REV01!$G1636&amp; " --&gt; " &amp;CALC_CONN_TEB0187_REV01!$I1636&amp; " --&gt; ")),"---")</f>
        <v>---</v>
      </c>
      <c r="G1636" s="59" t="str">
        <f>IFERROR(IF(VLOOKUP($D1636&amp;"-"&amp;$E1636,IF($C$4="TEB0187_REV01",CALC_CONN_TEB0187_REV01!$F:$H),3,0)="--",VLOOKUP($D1636&amp;"-"&amp;$E1636,IF($C$4="TEB0187_REV01",CALC_CONN_TEB0187_REV01!$F:$H),2,0),VLOOKUP($D1636&amp;"-"&amp;$E1636,IF($C$4="TEB0187_REV01",CALC_CONN_TEB0187_REV01!$F:$H),3,0)),"---")</f>
        <v>---</v>
      </c>
      <c r="H1636" s="59" t="str">
        <f>IFERROR(VLOOKUP(G1636,IF($C$4="TEB0187_REV01",CALC_CONN_TEB0187_REV01!$G:$T),14,0),"---")</f>
        <v>---</v>
      </c>
      <c r="I1636" s="59" t="str">
        <f>IFERROR(VLOOKUP($D1636&amp;"-"&amp;$E1636,IF($C$4="TEB0187_REV01",CALC_CONN_TEB0187_REV01!$F:$K,"???"),6,0),"---")</f>
        <v>---</v>
      </c>
      <c r="J1636" s="61" t="str">
        <f>IFERROR(VLOOKUP($D1636&amp;"-"&amp;$E1636,IF($C$4="TEB0187_REV01",CALC_CONN_TEB0187_REV01!$F:$M,"???"),8,0),"---")</f>
        <v>---</v>
      </c>
      <c r="K1636" s="62" t="str">
        <f>IFERROR(VLOOKUP($D1636&amp;"-"&amp;$E1636,IF($C$4="TEB0187_REV01",CALC_CONN_TEB0187_REV01!$F:$N),9,0),"---")</f>
        <v>---</v>
      </c>
      <c r="L1636" s="59" t="str">
        <f>IFERROR(VLOOKUP(K1636,B2B!$H$3:$I$2000,2,0),"---")</f>
        <v>---</v>
      </c>
      <c r="M1636" s="59" t="str">
        <f>IFERROR(VLOOKUP(L1636,IF($M$4="TEI0187_REV01",RAW_m_TEI0187_REV01!$AD:$AH),5,0),"---")</f>
        <v>---</v>
      </c>
      <c r="N1636" s="59" t="str">
        <f>IFERROR(VLOOKUP(L1636,IF($M$4="TEI0187_REV01",RAW_m_TEI0187_REV01!$AE:$AJ),6,0),"---")</f>
        <v>---</v>
      </c>
      <c r="O1636" s="63" t="str">
        <f>IFERROR(VLOOKUP(L1636,IF($M$4="TEI0187_REV01",RAW_m_TEI0187_REV01!$AD:$AE),2,0),"---")</f>
        <v>---</v>
      </c>
      <c r="P1636" s="59" t="str">
        <f>IFERROR(VLOOKUP(O1636,IF($M$4="TEI0187_REV01",RAW_m_TEI0187_REV01!$AJ:$AK),2,0),"---")</f>
        <v>---</v>
      </c>
      <c r="Q1636" s="59" t="str">
        <f>IFERROR(VLOOKUP(L1636,IF($M$4="TEI0187_REV01",RAW_m_TEI0187_REV01!$AD:$AF),3,0),"---")</f>
        <v>---</v>
      </c>
      <c r="R1636" s="59" t="str">
        <f>IFERROR(VLOOKUP(O1636,IF($M$4="TEI0187_REV01",RAW_m_TEI0187_REV01!$AE:$AG),3,0),"---")</f>
        <v>---</v>
      </c>
      <c r="S1636" s="59" t="str">
        <f t="shared" si="53"/>
        <v>---</v>
      </c>
    </row>
    <row r="1637" spans="2:19" ht="15" customHeight="1" x14ac:dyDescent="0.25">
      <c r="B1637" s="59">
        <f t="shared" si="54"/>
        <v>1632</v>
      </c>
      <c r="C1637" s="60">
        <f>IFERROR(IF($C$4="TEB0187_REV01",CALC_CONN_TEB0187_REV01!U1637,),"---")</f>
        <v>0</v>
      </c>
      <c r="D1637" s="59">
        <f>IFERROR(IF($C$4="TEB0187_REV01",CALC_CONN_TEB0187_REV01!D1637,),"---")</f>
        <v>0</v>
      </c>
      <c r="E1637" s="59">
        <f>IFERROR(IF($C$4="TEB0187_REV01",CALC_CONN_TEB0187_REV01!E1637,),"---")</f>
        <v>0</v>
      </c>
      <c r="F1637" s="59" t="str">
        <f>IFERROR(IF(VLOOKUP($D1637&amp;"-"&amp;$E1637,IF($C$4="TEB0187_REV01",CALC_CONN_TEB0187_REV01!$F:$I),4,0)="--","---",IF($C$4="TEB0187_REV01",CALC_CONN_TEB0187_REV01!$G1637&amp; " --&gt; " &amp;CALC_CONN_TEB0187_REV01!$I1637&amp; " --&gt; ")),"---")</f>
        <v>---</v>
      </c>
      <c r="G1637" s="59" t="str">
        <f>IFERROR(IF(VLOOKUP($D1637&amp;"-"&amp;$E1637,IF($C$4="TEB0187_REV01",CALC_CONN_TEB0187_REV01!$F:$H),3,0)="--",VLOOKUP($D1637&amp;"-"&amp;$E1637,IF($C$4="TEB0187_REV01",CALC_CONN_TEB0187_REV01!$F:$H),2,0),VLOOKUP($D1637&amp;"-"&amp;$E1637,IF($C$4="TEB0187_REV01",CALC_CONN_TEB0187_REV01!$F:$H),3,0)),"---")</f>
        <v>---</v>
      </c>
      <c r="H1637" s="59" t="str">
        <f>IFERROR(VLOOKUP(G1637,IF($C$4="TEB0187_REV01",CALC_CONN_TEB0187_REV01!$G:$T),14,0),"---")</f>
        <v>---</v>
      </c>
      <c r="I1637" s="59" t="str">
        <f>IFERROR(VLOOKUP($D1637&amp;"-"&amp;$E1637,IF($C$4="TEB0187_REV01",CALC_CONN_TEB0187_REV01!$F:$K,"???"),6,0),"---")</f>
        <v>---</v>
      </c>
      <c r="J1637" s="61" t="str">
        <f>IFERROR(VLOOKUP($D1637&amp;"-"&amp;$E1637,IF($C$4="TEB0187_REV01",CALC_CONN_TEB0187_REV01!$F:$M,"???"),8,0),"---")</f>
        <v>---</v>
      </c>
      <c r="K1637" s="62" t="str">
        <f>IFERROR(VLOOKUP($D1637&amp;"-"&amp;$E1637,IF($C$4="TEB0187_REV01",CALC_CONN_TEB0187_REV01!$F:$N),9,0),"---")</f>
        <v>---</v>
      </c>
      <c r="L1637" s="59" t="str">
        <f>IFERROR(VLOOKUP(K1637,B2B!$H$3:$I$2000,2,0),"---")</f>
        <v>---</v>
      </c>
      <c r="M1637" s="59" t="str">
        <f>IFERROR(VLOOKUP(L1637,IF($M$4="TEI0187_REV01",RAW_m_TEI0187_REV01!$AD:$AH),5,0),"---")</f>
        <v>---</v>
      </c>
      <c r="N1637" s="59" t="str">
        <f>IFERROR(VLOOKUP(L1637,IF($M$4="TEI0187_REV01",RAW_m_TEI0187_REV01!$AE:$AJ),6,0),"---")</f>
        <v>---</v>
      </c>
      <c r="O1637" s="63" t="str">
        <f>IFERROR(VLOOKUP(L1637,IF($M$4="TEI0187_REV01",RAW_m_TEI0187_REV01!$AD:$AE),2,0),"---")</f>
        <v>---</v>
      </c>
      <c r="P1637" s="59" t="str">
        <f>IFERROR(VLOOKUP(O1637,IF($M$4="TEI0187_REV01",RAW_m_TEI0187_REV01!$AJ:$AK),2,0),"---")</f>
        <v>---</v>
      </c>
      <c r="Q1637" s="59" t="str">
        <f>IFERROR(VLOOKUP(L1637,IF($M$4="TEI0187_REV01",RAW_m_TEI0187_REV01!$AD:$AF),3,0),"---")</f>
        <v>---</v>
      </c>
      <c r="R1637" s="59" t="str">
        <f>IFERROR(VLOOKUP(O1637,IF($M$4="TEI0187_REV01",RAW_m_TEI0187_REV01!$AE:$AG),3,0),"---")</f>
        <v>---</v>
      </c>
      <c r="S1637" s="59" t="str">
        <f t="shared" si="53"/>
        <v>---</v>
      </c>
    </row>
    <row r="1638" spans="2:19" ht="15" customHeight="1" x14ac:dyDescent="0.25">
      <c r="B1638" s="59">
        <f t="shared" si="54"/>
        <v>1633</v>
      </c>
      <c r="C1638" s="60">
        <f>IFERROR(IF($C$4="TEB0187_REV01",CALC_CONN_TEB0187_REV01!U1638,),"---")</f>
        <v>0</v>
      </c>
      <c r="D1638" s="59">
        <f>IFERROR(IF($C$4="TEB0187_REV01",CALC_CONN_TEB0187_REV01!D1638,),"---")</f>
        <v>0</v>
      </c>
      <c r="E1638" s="59">
        <f>IFERROR(IF($C$4="TEB0187_REV01",CALC_CONN_TEB0187_REV01!E1638,),"---")</f>
        <v>0</v>
      </c>
      <c r="F1638" s="59" t="str">
        <f>IFERROR(IF(VLOOKUP($D1638&amp;"-"&amp;$E1638,IF($C$4="TEB0187_REV01",CALC_CONN_TEB0187_REV01!$F:$I),4,0)="--","---",IF($C$4="TEB0187_REV01",CALC_CONN_TEB0187_REV01!$G1638&amp; " --&gt; " &amp;CALC_CONN_TEB0187_REV01!$I1638&amp; " --&gt; ")),"---")</f>
        <v>---</v>
      </c>
      <c r="G1638" s="59" t="str">
        <f>IFERROR(IF(VLOOKUP($D1638&amp;"-"&amp;$E1638,IF($C$4="TEB0187_REV01",CALC_CONN_TEB0187_REV01!$F:$H),3,0)="--",VLOOKUP($D1638&amp;"-"&amp;$E1638,IF($C$4="TEB0187_REV01",CALC_CONN_TEB0187_REV01!$F:$H),2,0),VLOOKUP($D1638&amp;"-"&amp;$E1638,IF($C$4="TEB0187_REV01",CALC_CONN_TEB0187_REV01!$F:$H),3,0)),"---")</f>
        <v>---</v>
      </c>
      <c r="H1638" s="59" t="str">
        <f>IFERROR(VLOOKUP(G1638,IF($C$4="TEB0187_REV01",CALC_CONN_TEB0187_REV01!$G:$T),14,0),"---")</f>
        <v>---</v>
      </c>
      <c r="I1638" s="59" t="str">
        <f>IFERROR(VLOOKUP($D1638&amp;"-"&amp;$E1638,IF($C$4="TEB0187_REV01",CALC_CONN_TEB0187_REV01!$F:$K,"???"),6,0),"---")</f>
        <v>---</v>
      </c>
      <c r="J1638" s="61" t="str">
        <f>IFERROR(VLOOKUP($D1638&amp;"-"&amp;$E1638,IF($C$4="TEB0187_REV01",CALC_CONN_TEB0187_REV01!$F:$M,"???"),8,0),"---")</f>
        <v>---</v>
      </c>
      <c r="K1638" s="62" t="str">
        <f>IFERROR(VLOOKUP($D1638&amp;"-"&amp;$E1638,IF($C$4="TEB0187_REV01",CALC_CONN_TEB0187_REV01!$F:$N),9,0),"---")</f>
        <v>---</v>
      </c>
      <c r="L1638" s="59" t="str">
        <f>IFERROR(VLOOKUP(K1638,B2B!$H$3:$I$2000,2,0),"---")</f>
        <v>---</v>
      </c>
      <c r="M1638" s="59" t="str">
        <f>IFERROR(VLOOKUP(L1638,IF($M$4="TEI0187_REV01",RAW_m_TEI0187_REV01!$AD:$AH),5,0),"---")</f>
        <v>---</v>
      </c>
      <c r="N1638" s="59" t="str">
        <f>IFERROR(VLOOKUP(L1638,IF($M$4="TEI0187_REV01",RAW_m_TEI0187_REV01!$AE:$AJ),6,0),"---")</f>
        <v>---</v>
      </c>
      <c r="O1638" s="63" t="str">
        <f>IFERROR(VLOOKUP(L1638,IF($M$4="TEI0187_REV01",RAW_m_TEI0187_REV01!$AD:$AE),2,0),"---")</f>
        <v>---</v>
      </c>
      <c r="P1638" s="59" t="str">
        <f>IFERROR(VLOOKUP(O1638,IF($M$4="TEI0187_REV01",RAW_m_TEI0187_REV01!$AJ:$AK),2,0),"---")</f>
        <v>---</v>
      </c>
      <c r="Q1638" s="59" t="str">
        <f>IFERROR(VLOOKUP(L1638,IF($M$4="TEI0187_REV01",RAW_m_TEI0187_REV01!$AD:$AF),3,0),"---")</f>
        <v>---</v>
      </c>
      <c r="R1638" s="59" t="str">
        <f>IFERROR(VLOOKUP(O1638,IF($M$4="TEI0187_REV01",RAW_m_TEI0187_REV01!$AE:$AG),3,0),"---")</f>
        <v>---</v>
      </c>
      <c r="S1638" s="59" t="str">
        <f t="shared" si="53"/>
        <v>---</v>
      </c>
    </row>
    <row r="1639" spans="2:19" ht="15" customHeight="1" x14ac:dyDescent="0.25">
      <c r="B1639" s="59">
        <f t="shared" si="54"/>
        <v>1634</v>
      </c>
      <c r="C1639" s="60">
        <f>IFERROR(IF($C$4="TEB0187_REV01",CALC_CONN_TEB0187_REV01!U1639,),"---")</f>
        <v>0</v>
      </c>
      <c r="D1639" s="59">
        <f>IFERROR(IF($C$4="TEB0187_REV01",CALC_CONN_TEB0187_REV01!D1639,),"---")</f>
        <v>0</v>
      </c>
      <c r="E1639" s="59">
        <f>IFERROR(IF($C$4="TEB0187_REV01",CALC_CONN_TEB0187_REV01!E1639,),"---")</f>
        <v>0</v>
      </c>
      <c r="F1639" s="59" t="str">
        <f>IFERROR(IF(VLOOKUP($D1639&amp;"-"&amp;$E1639,IF($C$4="TEB0187_REV01",CALC_CONN_TEB0187_REV01!$F:$I),4,0)="--","---",IF($C$4="TEB0187_REV01",CALC_CONN_TEB0187_REV01!$G1639&amp; " --&gt; " &amp;CALC_CONN_TEB0187_REV01!$I1639&amp; " --&gt; ")),"---")</f>
        <v>---</v>
      </c>
      <c r="G1639" s="59" t="str">
        <f>IFERROR(IF(VLOOKUP($D1639&amp;"-"&amp;$E1639,IF($C$4="TEB0187_REV01",CALC_CONN_TEB0187_REV01!$F:$H),3,0)="--",VLOOKUP($D1639&amp;"-"&amp;$E1639,IF($C$4="TEB0187_REV01",CALC_CONN_TEB0187_REV01!$F:$H),2,0),VLOOKUP($D1639&amp;"-"&amp;$E1639,IF($C$4="TEB0187_REV01",CALC_CONN_TEB0187_REV01!$F:$H),3,0)),"---")</f>
        <v>---</v>
      </c>
      <c r="H1639" s="59" t="str">
        <f>IFERROR(VLOOKUP(G1639,IF($C$4="TEB0187_REV01",CALC_CONN_TEB0187_REV01!$G:$T),14,0),"---")</f>
        <v>---</v>
      </c>
      <c r="I1639" s="59" t="str">
        <f>IFERROR(VLOOKUP($D1639&amp;"-"&amp;$E1639,IF($C$4="TEB0187_REV01",CALC_CONN_TEB0187_REV01!$F:$K,"???"),6,0),"---")</f>
        <v>---</v>
      </c>
      <c r="J1639" s="61" t="str">
        <f>IFERROR(VLOOKUP($D1639&amp;"-"&amp;$E1639,IF($C$4="TEB0187_REV01",CALC_CONN_TEB0187_REV01!$F:$M,"???"),8,0),"---")</f>
        <v>---</v>
      </c>
      <c r="K1639" s="62" t="str">
        <f>IFERROR(VLOOKUP($D1639&amp;"-"&amp;$E1639,IF($C$4="TEB0187_REV01",CALC_CONN_TEB0187_REV01!$F:$N),9,0),"---")</f>
        <v>---</v>
      </c>
      <c r="L1639" s="59" t="str">
        <f>IFERROR(VLOOKUP(K1639,B2B!$H$3:$I$2000,2,0),"---")</f>
        <v>---</v>
      </c>
      <c r="M1639" s="59" t="str">
        <f>IFERROR(VLOOKUP(L1639,IF($M$4="TEI0187_REV01",RAW_m_TEI0187_REV01!$AD:$AH),5,0),"---")</f>
        <v>---</v>
      </c>
      <c r="N1639" s="59" t="str">
        <f>IFERROR(VLOOKUP(L1639,IF($M$4="TEI0187_REV01",RAW_m_TEI0187_REV01!$AE:$AJ),6,0),"---")</f>
        <v>---</v>
      </c>
      <c r="O1639" s="63" t="str">
        <f>IFERROR(VLOOKUP(L1639,IF($M$4="TEI0187_REV01",RAW_m_TEI0187_REV01!$AD:$AE),2,0),"---")</f>
        <v>---</v>
      </c>
      <c r="P1639" s="59" t="str">
        <f>IFERROR(VLOOKUP(O1639,IF($M$4="TEI0187_REV01",RAW_m_TEI0187_REV01!$AJ:$AK),2,0),"---")</f>
        <v>---</v>
      </c>
      <c r="Q1639" s="59" t="str">
        <f>IFERROR(VLOOKUP(L1639,IF($M$4="TEI0187_REV01",RAW_m_TEI0187_REV01!$AD:$AF),3,0),"---")</f>
        <v>---</v>
      </c>
      <c r="R1639" s="59" t="str">
        <f>IFERROR(VLOOKUP(O1639,IF($M$4="TEI0187_REV01",RAW_m_TEI0187_REV01!$AE:$AG),3,0),"---")</f>
        <v>---</v>
      </c>
      <c r="S1639" s="59" t="str">
        <f t="shared" si="53"/>
        <v>---</v>
      </c>
    </row>
    <row r="1640" spans="2:19" ht="15" customHeight="1" x14ac:dyDescent="0.25">
      <c r="B1640" s="59">
        <f t="shared" si="54"/>
        <v>1635</v>
      </c>
      <c r="C1640" s="60">
        <f>IFERROR(IF($C$4="TEB0187_REV01",CALC_CONN_TEB0187_REV01!U1640,),"---")</f>
        <v>0</v>
      </c>
      <c r="D1640" s="59">
        <f>IFERROR(IF($C$4="TEB0187_REV01",CALC_CONN_TEB0187_REV01!D1640,),"---")</f>
        <v>0</v>
      </c>
      <c r="E1640" s="59">
        <f>IFERROR(IF($C$4="TEB0187_REV01",CALC_CONN_TEB0187_REV01!E1640,),"---")</f>
        <v>0</v>
      </c>
      <c r="F1640" s="59" t="str">
        <f>IFERROR(IF(VLOOKUP($D1640&amp;"-"&amp;$E1640,IF($C$4="TEB0187_REV01",CALC_CONN_TEB0187_REV01!$F:$I),4,0)="--","---",IF($C$4="TEB0187_REV01",CALC_CONN_TEB0187_REV01!$G1640&amp; " --&gt; " &amp;CALC_CONN_TEB0187_REV01!$I1640&amp; " --&gt; ")),"---")</f>
        <v>---</v>
      </c>
      <c r="G1640" s="59" t="str">
        <f>IFERROR(IF(VLOOKUP($D1640&amp;"-"&amp;$E1640,IF($C$4="TEB0187_REV01",CALC_CONN_TEB0187_REV01!$F:$H),3,0)="--",VLOOKUP($D1640&amp;"-"&amp;$E1640,IF($C$4="TEB0187_REV01",CALC_CONN_TEB0187_REV01!$F:$H),2,0),VLOOKUP($D1640&amp;"-"&amp;$E1640,IF($C$4="TEB0187_REV01",CALC_CONN_TEB0187_REV01!$F:$H),3,0)),"---")</f>
        <v>---</v>
      </c>
      <c r="H1640" s="59" t="str">
        <f>IFERROR(VLOOKUP(G1640,IF($C$4="TEB0187_REV01",CALC_CONN_TEB0187_REV01!$G:$T),14,0),"---")</f>
        <v>---</v>
      </c>
      <c r="I1640" s="59" t="str">
        <f>IFERROR(VLOOKUP($D1640&amp;"-"&amp;$E1640,IF($C$4="TEB0187_REV01",CALC_CONN_TEB0187_REV01!$F:$K,"???"),6,0),"---")</f>
        <v>---</v>
      </c>
      <c r="J1640" s="61" t="str">
        <f>IFERROR(VLOOKUP($D1640&amp;"-"&amp;$E1640,IF($C$4="TEB0187_REV01",CALC_CONN_TEB0187_REV01!$F:$M,"???"),8,0),"---")</f>
        <v>---</v>
      </c>
      <c r="K1640" s="62" t="str">
        <f>IFERROR(VLOOKUP($D1640&amp;"-"&amp;$E1640,IF($C$4="TEB0187_REV01",CALC_CONN_TEB0187_REV01!$F:$N),9,0),"---")</f>
        <v>---</v>
      </c>
      <c r="L1640" s="59" t="str">
        <f>IFERROR(VLOOKUP(K1640,B2B!$H$3:$I$2000,2,0),"---")</f>
        <v>---</v>
      </c>
      <c r="M1640" s="59" t="str">
        <f>IFERROR(VLOOKUP(L1640,IF($M$4="TEI0187_REV01",RAW_m_TEI0187_REV01!$AD:$AH),5,0),"---")</f>
        <v>---</v>
      </c>
      <c r="N1640" s="59" t="str">
        <f>IFERROR(VLOOKUP(L1640,IF($M$4="TEI0187_REV01",RAW_m_TEI0187_REV01!$AE:$AJ),6,0),"---")</f>
        <v>---</v>
      </c>
      <c r="O1640" s="63" t="str">
        <f>IFERROR(VLOOKUP(L1640,IF($M$4="TEI0187_REV01",RAW_m_TEI0187_REV01!$AD:$AE),2,0),"---")</f>
        <v>---</v>
      </c>
      <c r="P1640" s="59" t="str">
        <f>IFERROR(VLOOKUP(O1640,IF($M$4="TEI0187_REV01",RAW_m_TEI0187_REV01!$AJ:$AK),2,0),"---")</f>
        <v>---</v>
      </c>
      <c r="Q1640" s="59" t="str">
        <f>IFERROR(VLOOKUP(L1640,IF($M$4="TEI0187_REV01",RAW_m_TEI0187_REV01!$AD:$AF),3,0),"---")</f>
        <v>---</v>
      </c>
      <c r="R1640" s="59" t="str">
        <f>IFERROR(VLOOKUP(O1640,IF($M$4="TEI0187_REV01",RAW_m_TEI0187_REV01!$AE:$AG),3,0),"---")</f>
        <v>---</v>
      </c>
      <c r="S1640" s="59" t="str">
        <f t="shared" si="53"/>
        <v>---</v>
      </c>
    </row>
    <row r="1641" spans="2:19" ht="15" customHeight="1" x14ac:dyDescent="0.25">
      <c r="B1641" s="59">
        <f t="shared" si="54"/>
        <v>1636</v>
      </c>
      <c r="C1641" s="60">
        <f>IFERROR(IF($C$4="TEB0187_REV01",CALC_CONN_TEB0187_REV01!U1641,),"---")</f>
        <v>0</v>
      </c>
      <c r="D1641" s="59">
        <f>IFERROR(IF($C$4="TEB0187_REV01",CALC_CONN_TEB0187_REV01!D1641,),"---")</f>
        <v>0</v>
      </c>
      <c r="E1641" s="59">
        <f>IFERROR(IF($C$4="TEB0187_REV01",CALC_CONN_TEB0187_REV01!E1641,),"---")</f>
        <v>0</v>
      </c>
      <c r="F1641" s="59" t="str">
        <f>IFERROR(IF(VLOOKUP($D1641&amp;"-"&amp;$E1641,IF($C$4="TEB0187_REV01",CALC_CONN_TEB0187_REV01!$F:$I),4,0)="--","---",IF($C$4="TEB0187_REV01",CALC_CONN_TEB0187_REV01!$G1641&amp; " --&gt; " &amp;CALC_CONN_TEB0187_REV01!$I1641&amp; " --&gt; ")),"---")</f>
        <v>---</v>
      </c>
      <c r="G1641" s="59" t="str">
        <f>IFERROR(IF(VLOOKUP($D1641&amp;"-"&amp;$E1641,IF($C$4="TEB0187_REV01",CALC_CONN_TEB0187_REV01!$F:$H),3,0)="--",VLOOKUP($D1641&amp;"-"&amp;$E1641,IF($C$4="TEB0187_REV01",CALC_CONN_TEB0187_REV01!$F:$H),2,0),VLOOKUP($D1641&amp;"-"&amp;$E1641,IF($C$4="TEB0187_REV01",CALC_CONN_TEB0187_REV01!$F:$H),3,0)),"---")</f>
        <v>---</v>
      </c>
      <c r="H1641" s="59" t="str">
        <f>IFERROR(VLOOKUP(G1641,IF($C$4="TEB0187_REV01",CALC_CONN_TEB0187_REV01!$G:$T),14,0),"---")</f>
        <v>---</v>
      </c>
      <c r="I1641" s="59" t="str">
        <f>IFERROR(VLOOKUP($D1641&amp;"-"&amp;$E1641,IF($C$4="TEB0187_REV01",CALC_CONN_TEB0187_REV01!$F:$K,"???"),6,0),"---")</f>
        <v>---</v>
      </c>
      <c r="J1641" s="61" t="str">
        <f>IFERROR(VLOOKUP($D1641&amp;"-"&amp;$E1641,IF($C$4="TEB0187_REV01",CALC_CONN_TEB0187_REV01!$F:$M,"???"),8,0),"---")</f>
        <v>---</v>
      </c>
      <c r="K1641" s="62" t="str">
        <f>IFERROR(VLOOKUP($D1641&amp;"-"&amp;$E1641,IF($C$4="TEB0187_REV01",CALC_CONN_TEB0187_REV01!$F:$N),9,0),"---")</f>
        <v>---</v>
      </c>
      <c r="L1641" s="59" t="str">
        <f>IFERROR(VLOOKUP(K1641,B2B!$H$3:$I$2000,2,0),"---")</f>
        <v>---</v>
      </c>
      <c r="M1641" s="59" t="str">
        <f>IFERROR(VLOOKUP(L1641,IF($M$4="TEI0187_REV01",RAW_m_TEI0187_REV01!$AD:$AH),5,0),"---")</f>
        <v>---</v>
      </c>
      <c r="N1641" s="59" t="str">
        <f>IFERROR(VLOOKUP(L1641,IF($M$4="TEI0187_REV01",RAW_m_TEI0187_REV01!$AE:$AJ),6,0),"---")</f>
        <v>---</v>
      </c>
      <c r="O1641" s="63" t="str">
        <f>IFERROR(VLOOKUP(L1641,IF($M$4="TEI0187_REV01",RAW_m_TEI0187_REV01!$AD:$AE),2,0),"---")</f>
        <v>---</v>
      </c>
      <c r="P1641" s="59" t="str">
        <f>IFERROR(VLOOKUP(O1641,IF($M$4="TEI0187_REV01",RAW_m_TEI0187_REV01!$AJ:$AK),2,0),"---")</f>
        <v>---</v>
      </c>
      <c r="Q1641" s="59" t="str">
        <f>IFERROR(VLOOKUP(L1641,IF($M$4="TEI0187_REV01",RAW_m_TEI0187_REV01!$AD:$AF),3,0),"---")</f>
        <v>---</v>
      </c>
      <c r="R1641" s="59" t="str">
        <f>IFERROR(VLOOKUP(O1641,IF($M$4="TEI0187_REV01",RAW_m_TEI0187_REV01!$AE:$AG),3,0),"---")</f>
        <v>---</v>
      </c>
      <c r="S1641" s="59" t="str">
        <f t="shared" si="53"/>
        <v>---</v>
      </c>
    </row>
    <row r="1642" spans="2:19" ht="15" customHeight="1" x14ac:dyDescent="0.25">
      <c r="B1642" s="59">
        <f t="shared" si="54"/>
        <v>1637</v>
      </c>
      <c r="C1642" s="60">
        <f>IFERROR(IF($C$4="TEB0187_REV01",CALC_CONN_TEB0187_REV01!U1642,),"---")</f>
        <v>0</v>
      </c>
      <c r="D1642" s="59">
        <f>IFERROR(IF($C$4="TEB0187_REV01",CALC_CONN_TEB0187_REV01!D1642,),"---")</f>
        <v>0</v>
      </c>
      <c r="E1642" s="59">
        <f>IFERROR(IF($C$4="TEB0187_REV01",CALC_CONN_TEB0187_REV01!E1642,),"---")</f>
        <v>0</v>
      </c>
      <c r="F1642" s="59" t="str">
        <f>IFERROR(IF(VLOOKUP($D1642&amp;"-"&amp;$E1642,IF($C$4="TEB0187_REV01",CALC_CONN_TEB0187_REV01!$F:$I),4,0)="--","---",IF($C$4="TEB0187_REV01",CALC_CONN_TEB0187_REV01!$G1642&amp; " --&gt; " &amp;CALC_CONN_TEB0187_REV01!$I1642&amp; " --&gt; ")),"---")</f>
        <v>---</v>
      </c>
      <c r="G1642" s="59" t="str">
        <f>IFERROR(IF(VLOOKUP($D1642&amp;"-"&amp;$E1642,IF($C$4="TEB0187_REV01",CALC_CONN_TEB0187_REV01!$F:$H),3,0)="--",VLOOKUP($D1642&amp;"-"&amp;$E1642,IF($C$4="TEB0187_REV01",CALC_CONN_TEB0187_REV01!$F:$H),2,0),VLOOKUP($D1642&amp;"-"&amp;$E1642,IF($C$4="TEB0187_REV01",CALC_CONN_TEB0187_REV01!$F:$H),3,0)),"---")</f>
        <v>---</v>
      </c>
      <c r="H1642" s="59" t="str">
        <f>IFERROR(VLOOKUP(G1642,IF($C$4="TEB0187_REV01",CALC_CONN_TEB0187_REV01!$G:$T),14,0),"---")</f>
        <v>---</v>
      </c>
      <c r="I1642" s="59" t="str">
        <f>IFERROR(VLOOKUP($D1642&amp;"-"&amp;$E1642,IF($C$4="TEB0187_REV01",CALC_CONN_TEB0187_REV01!$F:$K,"???"),6,0),"---")</f>
        <v>---</v>
      </c>
      <c r="J1642" s="61" t="str">
        <f>IFERROR(VLOOKUP($D1642&amp;"-"&amp;$E1642,IF($C$4="TEB0187_REV01",CALC_CONN_TEB0187_REV01!$F:$M,"???"),8,0),"---")</f>
        <v>---</v>
      </c>
      <c r="K1642" s="62" t="str">
        <f>IFERROR(VLOOKUP($D1642&amp;"-"&amp;$E1642,IF($C$4="TEB0187_REV01",CALC_CONN_TEB0187_REV01!$F:$N),9,0),"---")</f>
        <v>---</v>
      </c>
      <c r="L1642" s="59" t="str">
        <f>IFERROR(VLOOKUP(K1642,B2B!$H$3:$I$2000,2,0),"---")</f>
        <v>---</v>
      </c>
      <c r="M1642" s="59" t="str">
        <f>IFERROR(VLOOKUP(L1642,IF($M$4="TEI0187_REV01",RAW_m_TEI0187_REV01!$AD:$AH),5,0),"---")</f>
        <v>---</v>
      </c>
      <c r="N1642" s="59" t="str">
        <f>IFERROR(VLOOKUP(L1642,IF($M$4="TEI0187_REV01",RAW_m_TEI0187_REV01!$AE:$AJ),6,0),"---")</f>
        <v>---</v>
      </c>
      <c r="O1642" s="63" t="str">
        <f>IFERROR(VLOOKUP(L1642,IF($M$4="TEI0187_REV01",RAW_m_TEI0187_REV01!$AD:$AE),2,0),"---")</f>
        <v>---</v>
      </c>
      <c r="P1642" s="59" t="str">
        <f>IFERROR(VLOOKUP(O1642,IF($M$4="TEI0187_REV01",RAW_m_TEI0187_REV01!$AJ:$AK),2,0),"---")</f>
        <v>---</v>
      </c>
      <c r="Q1642" s="59" t="str">
        <f>IFERROR(VLOOKUP(L1642,IF($M$4="TEI0187_REV01",RAW_m_TEI0187_REV01!$AD:$AF),3,0),"---")</f>
        <v>---</v>
      </c>
      <c r="R1642" s="59" t="str">
        <f>IFERROR(VLOOKUP(O1642,IF($M$4="TEI0187_REV01",RAW_m_TEI0187_REV01!$AE:$AG),3,0),"---")</f>
        <v>---</v>
      </c>
      <c r="S1642" s="59" t="str">
        <f t="shared" si="53"/>
        <v>---</v>
      </c>
    </row>
    <row r="1643" spans="2:19" ht="15" customHeight="1" x14ac:dyDescent="0.25">
      <c r="B1643" s="59">
        <f t="shared" si="54"/>
        <v>1638</v>
      </c>
      <c r="C1643" s="60">
        <f>IFERROR(IF($C$4="TEB0187_REV01",CALC_CONN_TEB0187_REV01!U1643,),"---")</f>
        <v>0</v>
      </c>
      <c r="D1643" s="59">
        <f>IFERROR(IF($C$4="TEB0187_REV01",CALC_CONN_TEB0187_REV01!D1643,),"---")</f>
        <v>0</v>
      </c>
      <c r="E1643" s="59">
        <f>IFERROR(IF($C$4="TEB0187_REV01",CALC_CONN_TEB0187_REV01!E1643,),"---")</f>
        <v>0</v>
      </c>
      <c r="F1643" s="59" t="str">
        <f>IFERROR(IF(VLOOKUP($D1643&amp;"-"&amp;$E1643,IF($C$4="TEB0187_REV01",CALC_CONN_TEB0187_REV01!$F:$I),4,0)="--","---",IF($C$4="TEB0187_REV01",CALC_CONN_TEB0187_REV01!$G1643&amp; " --&gt; " &amp;CALC_CONN_TEB0187_REV01!$I1643&amp; " --&gt; ")),"---")</f>
        <v>---</v>
      </c>
      <c r="G1643" s="59" t="str">
        <f>IFERROR(IF(VLOOKUP($D1643&amp;"-"&amp;$E1643,IF($C$4="TEB0187_REV01",CALC_CONN_TEB0187_REV01!$F:$H),3,0)="--",VLOOKUP($D1643&amp;"-"&amp;$E1643,IF($C$4="TEB0187_REV01",CALC_CONN_TEB0187_REV01!$F:$H),2,0),VLOOKUP($D1643&amp;"-"&amp;$E1643,IF($C$4="TEB0187_REV01",CALC_CONN_TEB0187_REV01!$F:$H),3,0)),"---")</f>
        <v>---</v>
      </c>
      <c r="H1643" s="59" t="str">
        <f>IFERROR(VLOOKUP(G1643,IF($C$4="TEB0187_REV01",CALC_CONN_TEB0187_REV01!$G:$T),14,0),"---")</f>
        <v>---</v>
      </c>
      <c r="I1643" s="59" t="str">
        <f>IFERROR(VLOOKUP($D1643&amp;"-"&amp;$E1643,IF($C$4="TEB0187_REV01",CALC_CONN_TEB0187_REV01!$F:$K,"???"),6,0),"---")</f>
        <v>---</v>
      </c>
      <c r="J1643" s="61" t="str">
        <f>IFERROR(VLOOKUP($D1643&amp;"-"&amp;$E1643,IF($C$4="TEB0187_REV01",CALC_CONN_TEB0187_REV01!$F:$M,"???"),8,0),"---")</f>
        <v>---</v>
      </c>
      <c r="K1643" s="62" t="str">
        <f>IFERROR(VLOOKUP($D1643&amp;"-"&amp;$E1643,IF($C$4="TEB0187_REV01",CALC_CONN_TEB0187_REV01!$F:$N),9,0),"---")</f>
        <v>---</v>
      </c>
      <c r="L1643" s="59" t="str">
        <f>IFERROR(VLOOKUP(K1643,B2B!$H$3:$I$2000,2,0),"---")</f>
        <v>---</v>
      </c>
      <c r="M1643" s="59" t="str">
        <f>IFERROR(VLOOKUP(L1643,IF($M$4="TEI0187_REV01",RAW_m_TEI0187_REV01!$AD:$AH),5,0),"---")</f>
        <v>---</v>
      </c>
      <c r="N1643" s="59" t="str">
        <f>IFERROR(VLOOKUP(L1643,IF($M$4="TEI0187_REV01",RAW_m_TEI0187_REV01!$AE:$AJ),6,0),"---")</f>
        <v>---</v>
      </c>
      <c r="O1643" s="63" t="str">
        <f>IFERROR(VLOOKUP(L1643,IF($M$4="TEI0187_REV01",RAW_m_TEI0187_REV01!$AD:$AE),2,0),"---")</f>
        <v>---</v>
      </c>
      <c r="P1643" s="59" t="str">
        <f>IFERROR(VLOOKUP(O1643,IF($M$4="TEI0187_REV01",RAW_m_TEI0187_REV01!$AJ:$AK),2,0),"---")</f>
        <v>---</v>
      </c>
      <c r="Q1643" s="59" t="str">
        <f>IFERROR(VLOOKUP(L1643,IF($M$4="TEI0187_REV01",RAW_m_TEI0187_REV01!$AD:$AF),3,0),"---")</f>
        <v>---</v>
      </c>
      <c r="R1643" s="59" t="str">
        <f>IFERROR(VLOOKUP(O1643,IF($M$4="TEI0187_REV01",RAW_m_TEI0187_REV01!$AE:$AG),3,0),"---")</f>
        <v>---</v>
      </c>
      <c r="S1643" s="59" t="str">
        <f t="shared" si="53"/>
        <v>---</v>
      </c>
    </row>
    <row r="1644" spans="2:19" ht="15" customHeight="1" x14ac:dyDescent="0.25">
      <c r="B1644" s="59">
        <f t="shared" si="54"/>
        <v>1639</v>
      </c>
      <c r="C1644" s="60">
        <f>IFERROR(IF($C$4="TEB0187_REV01",CALC_CONN_TEB0187_REV01!U1644,),"---")</f>
        <v>0</v>
      </c>
      <c r="D1644" s="59">
        <f>IFERROR(IF($C$4="TEB0187_REV01",CALC_CONN_TEB0187_REV01!D1644,),"---")</f>
        <v>0</v>
      </c>
      <c r="E1644" s="59">
        <f>IFERROR(IF($C$4="TEB0187_REV01",CALC_CONN_TEB0187_REV01!E1644,),"---")</f>
        <v>0</v>
      </c>
      <c r="F1644" s="59" t="str">
        <f>IFERROR(IF(VLOOKUP($D1644&amp;"-"&amp;$E1644,IF($C$4="TEB0187_REV01",CALC_CONN_TEB0187_REV01!$F:$I),4,0)="--","---",IF($C$4="TEB0187_REV01",CALC_CONN_TEB0187_REV01!$G1644&amp; " --&gt; " &amp;CALC_CONN_TEB0187_REV01!$I1644&amp; " --&gt; ")),"---")</f>
        <v>---</v>
      </c>
      <c r="G1644" s="59" t="str">
        <f>IFERROR(IF(VLOOKUP($D1644&amp;"-"&amp;$E1644,IF($C$4="TEB0187_REV01",CALC_CONN_TEB0187_REV01!$F:$H),3,0)="--",VLOOKUP($D1644&amp;"-"&amp;$E1644,IF($C$4="TEB0187_REV01",CALC_CONN_TEB0187_REV01!$F:$H),2,0),VLOOKUP($D1644&amp;"-"&amp;$E1644,IF($C$4="TEB0187_REV01",CALC_CONN_TEB0187_REV01!$F:$H),3,0)),"---")</f>
        <v>---</v>
      </c>
      <c r="H1644" s="59" t="str">
        <f>IFERROR(VLOOKUP(G1644,IF($C$4="TEB0187_REV01",CALC_CONN_TEB0187_REV01!$G:$T),14,0),"---")</f>
        <v>---</v>
      </c>
      <c r="I1644" s="59" t="str">
        <f>IFERROR(VLOOKUP($D1644&amp;"-"&amp;$E1644,IF($C$4="TEB0187_REV01",CALC_CONN_TEB0187_REV01!$F:$K,"???"),6,0),"---")</f>
        <v>---</v>
      </c>
      <c r="J1644" s="61" t="str">
        <f>IFERROR(VLOOKUP($D1644&amp;"-"&amp;$E1644,IF($C$4="TEB0187_REV01",CALC_CONN_TEB0187_REV01!$F:$M,"???"),8,0),"---")</f>
        <v>---</v>
      </c>
      <c r="K1644" s="62" t="str">
        <f>IFERROR(VLOOKUP($D1644&amp;"-"&amp;$E1644,IF($C$4="TEB0187_REV01",CALC_CONN_TEB0187_REV01!$F:$N),9,0),"---")</f>
        <v>---</v>
      </c>
      <c r="L1644" s="59" t="str">
        <f>IFERROR(VLOOKUP(K1644,B2B!$H$3:$I$2000,2,0),"---")</f>
        <v>---</v>
      </c>
      <c r="M1644" s="59" t="str">
        <f>IFERROR(VLOOKUP(L1644,IF($M$4="TEI0187_REV01",RAW_m_TEI0187_REV01!$AD:$AH),5,0),"---")</f>
        <v>---</v>
      </c>
      <c r="N1644" s="59" t="str">
        <f>IFERROR(VLOOKUP(L1644,IF($M$4="TEI0187_REV01",RAW_m_TEI0187_REV01!$AE:$AJ),6,0),"---")</f>
        <v>---</v>
      </c>
      <c r="O1644" s="63" t="str">
        <f>IFERROR(VLOOKUP(L1644,IF($M$4="TEI0187_REV01",RAW_m_TEI0187_REV01!$AD:$AE),2,0),"---")</f>
        <v>---</v>
      </c>
      <c r="P1644" s="59" t="str">
        <f>IFERROR(VLOOKUP(O1644,IF($M$4="TEI0187_REV01",RAW_m_TEI0187_REV01!$AJ:$AK),2,0),"---")</f>
        <v>---</v>
      </c>
      <c r="Q1644" s="59" t="str">
        <f>IFERROR(VLOOKUP(L1644,IF($M$4="TEI0187_REV01",RAW_m_TEI0187_REV01!$AD:$AF),3,0),"---")</f>
        <v>---</v>
      </c>
      <c r="R1644" s="59" t="str">
        <f>IFERROR(VLOOKUP(O1644,IF($M$4="TEI0187_REV01",RAW_m_TEI0187_REV01!$AE:$AG),3,0),"---")</f>
        <v>---</v>
      </c>
      <c r="S1644" s="59" t="str">
        <f t="shared" si="53"/>
        <v>---</v>
      </c>
    </row>
    <row r="1645" spans="2:19" ht="15" customHeight="1" x14ac:dyDescent="0.25">
      <c r="B1645" s="59">
        <f t="shared" si="54"/>
        <v>1640</v>
      </c>
      <c r="C1645" s="60">
        <f>IFERROR(IF($C$4="TEB0187_REV01",CALC_CONN_TEB0187_REV01!U1645,),"---")</f>
        <v>0</v>
      </c>
      <c r="D1645" s="59">
        <f>IFERROR(IF($C$4="TEB0187_REV01",CALC_CONN_TEB0187_REV01!D1645,),"---")</f>
        <v>0</v>
      </c>
      <c r="E1645" s="59">
        <f>IFERROR(IF($C$4="TEB0187_REV01",CALC_CONN_TEB0187_REV01!E1645,),"---")</f>
        <v>0</v>
      </c>
      <c r="F1645" s="59" t="str">
        <f>IFERROR(IF(VLOOKUP($D1645&amp;"-"&amp;$E1645,IF($C$4="TEB0187_REV01",CALC_CONN_TEB0187_REV01!$F:$I),4,0)="--","---",IF($C$4="TEB0187_REV01",CALC_CONN_TEB0187_REV01!$G1645&amp; " --&gt; " &amp;CALC_CONN_TEB0187_REV01!$I1645&amp; " --&gt; ")),"---")</f>
        <v>---</v>
      </c>
      <c r="G1645" s="59" t="str">
        <f>IFERROR(IF(VLOOKUP($D1645&amp;"-"&amp;$E1645,IF($C$4="TEB0187_REV01",CALC_CONN_TEB0187_REV01!$F:$H),3,0)="--",VLOOKUP($D1645&amp;"-"&amp;$E1645,IF($C$4="TEB0187_REV01",CALC_CONN_TEB0187_REV01!$F:$H),2,0),VLOOKUP($D1645&amp;"-"&amp;$E1645,IF($C$4="TEB0187_REV01",CALC_CONN_TEB0187_REV01!$F:$H),3,0)),"---")</f>
        <v>---</v>
      </c>
      <c r="H1645" s="59" t="str">
        <f>IFERROR(VLOOKUP(G1645,IF($C$4="TEB0187_REV01",CALC_CONN_TEB0187_REV01!$G:$T),14,0),"---")</f>
        <v>---</v>
      </c>
      <c r="I1645" s="59" t="str">
        <f>IFERROR(VLOOKUP($D1645&amp;"-"&amp;$E1645,IF($C$4="TEB0187_REV01",CALC_CONN_TEB0187_REV01!$F:$K,"???"),6,0),"---")</f>
        <v>---</v>
      </c>
      <c r="J1645" s="61" t="str">
        <f>IFERROR(VLOOKUP($D1645&amp;"-"&amp;$E1645,IF($C$4="TEB0187_REV01",CALC_CONN_TEB0187_REV01!$F:$M,"???"),8,0),"---")</f>
        <v>---</v>
      </c>
      <c r="K1645" s="62" t="str">
        <f>IFERROR(VLOOKUP($D1645&amp;"-"&amp;$E1645,IF($C$4="TEB0187_REV01",CALC_CONN_TEB0187_REV01!$F:$N),9,0),"---")</f>
        <v>---</v>
      </c>
      <c r="L1645" s="59" t="str">
        <f>IFERROR(VLOOKUP(K1645,B2B!$H$3:$I$2000,2,0),"---")</f>
        <v>---</v>
      </c>
      <c r="M1645" s="59" t="str">
        <f>IFERROR(VLOOKUP(L1645,IF($M$4="TEI0187_REV01",RAW_m_TEI0187_REV01!$AD:$AH),5,0),"---")</f>
        <v>---</v>
      </c>
      <c r="N1645" s="59" t="str">
        <f>IFERROR(VLOOKUP(L1645,IF($M$4="TEI0187_REV01",RAW_m_TEI0187_REV01!$AE:$AJ),6,0),"---")</f>
        <v>---</v>
      </c>
      <c r="O1645" s="63" t="str">
        <f>IFERROR(VLOOKUP(L1645,IF($M$4="TEI0187_REV01",RAW_m_TEI0187_REV01!$AD:$AE),2,0),"---")</f>
        <v>---</v>
      </c>
      <c r="P1645" s="59" t="str">
        <f>IFERROR(VLOOKUP(O1645,IF($M$4="TEI0187_REV01",RAW_m_TEI0187_REV01!$AJ:$AK),2,0),"---")</f>
        <v>---</v>
      </c>
      <c r="Q1645" s="59" t="str">
        <f>IFERROR(VLOOKUP(L1645,IF($M$4="TEI0187_REV01",RAW_m_TEI0187_REV01!$AD:$AF),3,0),"---")</f>
        <v>---</v>
      </c>
      <c r="R1645" s="59" t="str">
        <f>IFERROR(VLOOKUP(O1645,IF($M$4="TEI0187_REV01",RAW_m_TEI0187_REV01!$AE:$AG),3,0),"---")</f>
        <v>---</v>
      </c>
      <c r="S1645" s="59" t="str">
        <f t="shared" si="53"/>
        <v>---</v>
      </c>
    </row>
    <row r="1646" spans="2:19" ht="15" customHeight="1" x14ac:dyDescent="0.25">
      <c r="B1646" s="59">
        <f t="shared" si="54"/>
        <v>1641</v>
      </c>
      <c r="C1646" s="60">
        <f>IFERROR(IF($C$4="TEB0187_REV01",CALC_CONN_TEB0187_REV01!U1646,),"---")</f>
        <v>0</v>
      </c>
      <c r="D1646" s="59">
        <f>IFERROR(IF($C$4="TEB0187_REV01",CALC_CONN_TEB0187_REV01!D1646,),"---")</f>
        <v>0</v>
      </c>
      <c r="E1646" s="59">
        <f>IFERROR(IF($C$4="TEB0187_REV01",CALC_CONN_TEB0187_REV01!E1646,),"---")</f>
        <v>0</v>
      </c>
      <c r="F1646" s="59" t="str">
        <f>IFERROR(IF(VLOOKUP($D1646&amp;"-"&amp;$E1646,IF($C$4="TEB0187_REV01",CALC_CONN_TEB0187_REV01!$F:$I),4,0)="--","---",IF($C$4="TEB0187_REV01",CALC_CONN_TEB0187_REV01!$G1646&amp; " --&gt; " &amp;CALC_CONN_TEB0187_REV01!$I1646&amp; " --&gt; ")),"---")</f>
        <v>---</v>
      </c>
      <c r="G1646" s="59" t="str">
        <f>IFERROR(IF(VLOOKUP($D1646&amp;"-"&amp;$E1646,IF($C$4="TEB0187_REV01",CALC_CONN_TEB0187_REV01!$F:$H),3,0)="--",VLOOKUP($D1646&amp;"-"&amp;$E1646,IF($C$4="TEB0187_REV01",CALC_CONN_TEB0187_REV01!$F:$H),2,0),VLOOKUP($D1646&amp;"-"&amp;$E1646,IF($C$4="TEB0187_REV01",CALC_CONN_TEB0187_REV01!$F:$H),3,0)),"---")</f>
        <v>---</v>
      </c>
      <c r="H1646" s="59" t="str">
        <f>IFERROR(VLOOKUP(G1646,IF($C$4="TEB0187_REV01",CALC_CONN_TEB0187_REV01!$G:$T),14,0),"---")</f>
        <v>---</v>
      </c>
      <c r="I1646" s="59" t="str">
        <f>IFERROR(VLOOKUP($D1646&amp;"-"&amp;$E1646,IF($C$4="TEB0187_REV01",CALC_CONN_TEB0187_REV01!$F:$K,"???"),6,0),"---")</f>
        <v>---</v>
      </c>
      <c r="J1646" s="61" t="str">
        <f>IFERROR(VLOOKUP($D1646&amp;"-"&amp;$E1646,IF($C$4="TEB0187_REV01",CALC_CONN_TEB0187_REV01!$F:$M,"???"),8,0),"---")</f>
        <v>---</v>
      </c>
      <c r="K1646" s="62" t="str">
        <f>IFERROR(VLOOKUP($D1646&amp;"-"&amp;$E1646,IF($C$4="TEB0187_REV01",CALC_CONN_TEB0187_REV01!$F:$N),9,0),"---")</f>
        <v>---</v>
      </c>
      <c r="L1646" s="59" t="str">
        <f>IFERROR(VLOOKUP(K1646,B2B!$H$3:$I$2000,2,0),"---")</f>
        <v>---</v>
      </c>
      <c r="M1646" s="59" t="str">
        <f>IFERROR(VLOOKUP(L1646,IF($M$4="TEI0187_REV01",RAW_m_TEI0187_REV01!$AD:$AH),5,0),"---")</f>
        <v>---</v>
      </c>
      <c r="N1646" s="59" t="str">
        <f>IFERROR(VLOOKUP(L1646,IF($M$4="TEI0187_REV01",RAW_m_TEI0187_REV01!$AE:$AJ),6,0),"---")</f>
        <v>---</v>
      </c>
      <c r="O1646" s="63" t="str">
        <f>IFERROR(VLOOKUP(L1646,IF($M$4="TEI0187_REV01",RAW_m_TEI0187_REV01!$AD:$AE),2,0),"---")</f>
        <v>---</v>
      </c>
      <c r="P1646" s="59" t="str">
        <f>IFERROR(VLOOKUP(O1646,IF($M$4="TEI0187_REV01",RAW_m_TEI0187_REV01!$AJ:$AK),2,0),"---")</f>
        <v>---</v>
      </c>
      <c r="Q1646" s="59" t="str">
        <f>IFERROR(VLOOKUP(L1646,IF($M$4="TEI0187_REV01",RAW_m_TEI0187_REV01!$AD:$AF),3,0),"---")</f>
        <v>---</v>
      </c>
      <c r="R1646" s="59" t="str">
        <f>IFERROR(VLOOKUP(O1646,IF($M$4="TEI0187_REV01",RAW_m_TEI0187_REV01!$AE:$AG),3,0),"---")</f>
        <v>---</v>
      </c>
      <c r="S1646" s="59" t="str">
        <f t="shared" si="53"/>
        <v>---</v>
      </c>
    </row>
    <row r="1647" spans="2:19" ht="15" customHeight="1" x14ac:dyDescent="0.25">
      <c r="B1647" s="59">
        <f t="shared" si="54"/>
        <v>1642</v>
      </c>
      <c r="C1647" s="60">
        <f>IFERROR(IF($C$4="TEB0187_REV01",CALC_CONN_TEB0187_REV01!U1647,),"---")</f>
        <v>0</v>
      </c>
      <c r="D1647" s="59">
        <f>IFERROR(IF($C$4="TEB0187_REV01",CALC_CONN_TEB0187_REV01!D1647,),"---")</f>
        <v>0</v>
      </c>
      <c r="E1647" s="59">
        <f>IFERROR(IF($C$4="TEB0187_REV01",CALC_CONN_TEB0187_REV01!E1647,),"---")</f>
        <v>0</v>
      </c>
      <c r="F1647" s="59" t="str">
        <f>IFERROR(IF(VLOOKUP($D1647&amp;"-"&amp;$E1647,IF($C$4="TEB0187_REV01",CALC_CONN_TEB0187_REV01!$F:$I),4,0)="--","---",IF($C$4="TEB0187_REV01",CALC_CONN_TEB0187_REV01!$G1647&amp; " --&gt; " &amp;CALC_CONN_TEB0187_REV01!$I1647&amp; " --&gt; ")),"---")</f>
        <v>---</v>
      </c>
      <c r="G1647" s="59" t="str">
        <f>IFERROR(IF(VLOOKUP($D1647&amp;"-"&amp;$E1647,IF($C$4="TEB0187_REV01",CALC_CONN_TEB0187_REV01!$F:$H),3,0)="--",VLOOKUP($D1647&amp;"-"&amp;$E1647,IF($C$4="TEB0187_REV01",CALC_CONN_TEB0187_REV01!$F:$H),2,0),VLOOKUP($D1647&amp;"-"&amp;$E1647,IF($C$4="TEB0187_REV01",CALC_CONN_TEB0187_REV01!$F:$H),3,0)),"---")</f>
        <v>---</v>
      </c>
      <c r="H1647" s="59" t="str">
        <f>IFERROR(VLOOKUP(G1647,IF($C$4="TEB0187_REV01",CALC_CONN_TEB0187_REV01!$G:$T),14,0),"---")</f>
        <v>---</v>
      </c>
      <c r="I1647" s="59" t="str">
        <f>IFERROR(VLOOKUP($D1647&amp;"-"&amp;$E1647,IF($C$4="TEB0187_REV01",CALC_CONN_TEB0187_REV01!$F:$K,"???"),6,0),"---")</f>
        <v>---</v>
      </c>
      <c r="J1647" s="61" t="str">
        <f>IFERROR(VLOOKUP($D1647&amp;"-"&amp;$E1647,IF($C$4="TEB0187_REV01",CALC_CONN_TEB0187_REV01!$F:$M,"???"),8,0),"---")</f>
        <v>---</v>
      </c>
      <c r="K1647" s="62" t="str">
        <f>IFERROR(VLOOKUP($D1647&amp;"-"&amp;$E1647,IF($C$4="TEB0187_REV01",CALC_CONN_TEB0187_REV01!$F:$N),9,0),"---")</f>
        <v>---</v>
      </c>
      <c r="L1647" s="59" t="str">
        <f>IFERROR(VLOOKUP(K1647,B2B!$H$3:$I$2000,2,0),"---")</f>
        <v>---</v>
      </c>
      <c r="M1647" s="59" t="str">
        <f>IFERROR(VLOOKUP(L1647,IF($M$4="TEI0187_REV01",RAW_m_TEI0187_REV01!$AD:$AH),5,0),"---")</f>
        <v>---</v>
      </c>
      <c r="N1647" s="59" t="str">
        <f>IFERROR(VLOOKUP(L1647,IF($M$4="TEI0187_REV01",RAW_m_TEI0187_REV01!$AE:$AJ),6,0),"---")</f>
        <v>---</v>
      </c>
      <c r="O1647" s="63" t="str">
        <f>IFERROR(VLOOKUP(L1647,IF($M$4="TEI0187_REV01",RAW_m_TEI0187_REV01!$AD:$AE),2,0),"---")</f>
        <v>---</v>
      </c>
      <c r="P1647" s="59" t="str">
        <f>IFERROR(VLOOKUP(O1647,IF($M$4="TEI0187_REV01",RAW_m_TEI0187_REV01!$AJ:$AK),2,0),"---")</f>
        <v>---</v>
      </c>
      <c r="Q1647" s="59" t="str">
        <f>IFERROR(VLOOKUP(L1647,IF($M$4="TEI0187_REV01",RAW_m_TEI0187_REV01!$AD:$AF),3,0),"---")</f>
        <v>---</v>
      </c>
      <c r="R1647" s="59" t="str">
        <f>IFERROR(VLOOKUP(O1647,IF($M$4="TEI0187_REV01",RAW_m_TEI0187_REV01!$AE:$AG),3,0),"---")</f>
        <v>---</v>
      </c>
      <c r="S1647" s="59" t="str">
        <f t="shared" si="53"/>
        <v>---</v>
      </c>
    </row>
    <row r="1648" spans="2:19" ht="15" customHeight="1" x14ac:dyDescent="0.25">
      <c r="B1648" s="59">
        <f t="shared" si="54"/>
        <v>1643</v>
      </c>
      <c r="C1648" s="60">
        <f>IFERROR(IF($C$4="TEB0187_REV01",CALC_CONN_TEB0187_REV01!U1648,),"---")</f>
        <v>0</v>
      </c>
      <c r="D1648" s="59">
        <f>IFERROR(IF($C$4="TEB0187_REV01",CALC_CONN_TEB0187_REV01!D1648,),"---")</f>
        <v>0</v>
      </c>
      <c r="E1648" s="59">
        <f>IFERROR(IF($C$4="TEB0187_REV01",CALC_CONN_TEB0187_REV01!E1648,),"---")</f>
        <v>0</v>
      </c>
      <c r="F1648" s="59" t="str">
        <f>IFERROR(IF(VLOOKUP($D1648&amp;"-"&amp;$E1648,IF($C$4="TEB0187_REV01",CALC_CONN_TEB0187_REV01!$F:$I),4,0)="--","---",IF($C$4="TEB0187_REV01",CALC_CONN_TEB0187_REV01!$G1648&amp; " --&gt; " &amp;CALC_CONN_TEB0187_REV01!$I1648&amp; " --&gt; ")),"---")</f>
        <v>---</v>
      </c>
      <c r="G1648" s="59" t="str">
        <f>IFERROR(IF(VLOOKUP($D1648&amp;"-"&amp;$E1648,IF($C$4="TEB0187_REV01",CALC_CONN_TEB0187_REV01!$F:$H),3,0)="--",VLOOKUP($D1648&amp;"-"&amp;$E1648,IF($C$4="TEB0187_REV01",CALC_CONN_TEB0187_REV01!$F:$H),2,0),VLOOKUP($D1648&amp;"-"&amp;$E1648,IF($C$4="TEB0187_REV01",CALC_CONN_TEB0187_REV01!$F:$H),3,0)),"---")</f>
        <v>---</v>
      </c>
      <c r="H1648" s="59" t="str">
        <f>IFERROR(VLOOKUP(G1648,IF($C$4="TEB0187_REV01",CALC_CONN_TEB0187_REV01!$G:$T),14,0),"---")</f>
        <v>---</v>
      </c>
      <c r="I1648" s="59" t="str">
        <f>IFERROR(VLOOKUP($D1648&amp;"-"&amp;$E1648,IF($C$4="TEB0187_REV01",CALC_CONN_TEB0187_REV01!$F:$K,"???"),6,0),"---")</f>
        <v>---</v>
      </c>
      <c r="J1648" s="61" t="str">
        <f>IFERROR(VLOOKUP($D1648&amp;"-"&amp;$E1648,IF($C$4="TEB0187_REV01",CALC_CONN_TEB0187_REV01!$F:$M,"???"),8,0),"---")</f>
        <v>---</v>
      </c>
      <c r="K1648" s="62" t="str">
        <f>IFERROR(VLOOKUP($D1648&amp;"-"&amp;$E1648,IF($C$4="TEB0187_REV01",CALC_CONN_TEB0187_REV01!$F:$N),9,0),"---")</f>
        <v>---</v>
      </c>
      <c r="L1648" s="59" t="str">
        <f>IFERROR(VLOOKUP(K1648,B2B!$H$3:$I$2000,2,0),"---")</f>
        <v>---</v>
      </c>
      <c r="M1648" s="59" t="str">
        <f>IFERROR(VLOOKUP(L1648,IF($M$4="TEI0187_REV01",RAW_m_TEI0187_REV01!$AD:$AH),5,0),"---")</f>
        <v>---</v>
      </c>
      <c r="N1648" s="59" t="str">
        <f>IFERROR(VLOOKUP(L1648,IF($M$4="TEI0187_REV01",RAW_m_TEI0187_REV01!$AE:$AJ),6,0),"---")</f>
        <v>---</v>
      </c>
      <c r="O1648" s="63" t="str">
        <f>IFERROR(VLOOKUP(L1648,IF($M$4="TEI0187_REV01",RAW_m_TEI0187_REV01!$AD:$AE),2,0),"---")</f>
        <v>---</v>
      </c>
      <c r="P1648" s="59" t="str">
        <f>IFERROR(VLOOKUP(O1648,IF($M$4="TEI0187_REV01",RAW_m_TEI0187_REV01!$AJ:$AK),2,0),"---")</f>
        <v>---</v>
      </c>
      <c r="Q1648" s="59" t="str">
        <f>IFERROR(VLOOKUP(L1648,IF($M$4="TEI0187_REV01",RAW_m_TEI0187_REV01!$AD:$AF),3,0),"---")</f>
        <v>---</v>
      </c>
      <c r="R1648" s="59" t="str">
        <f>IFERROR(VLOOKUP(O1648,IF($M$4="TEI0187_REV01",RAW_m_TEI0187_REV01!$AE:$AG),3,0),"---")</f>
        <v>---</v>
      </c>
      <c r="S1648" s="59" t="str">
        <f t="shared" si="53"/>
        <v>---</v>
      </c>
    </row>
    <row r="1649" spans="2:19" ht="15" customHeight="1" x14ac:dyDescent="0.25">
      <c r="B1649" s="59">
        <f t="shared" si="54"/>
        <v>1644</v>
      </c>
      <c r="C1649" s="60">
        <f>IFERROR(IF($C$4="TEB0187_REV01",CALC_CONN_TEB0187_REV01!U1649,),"---")</f>
        <v>0</v>
      </c>
      <c r="D1649" s="59">
        <f>IFERROR(IF($C$4="TEB0187_REV01",CALC_CONN_TEB0187_REV01!D1649,),"---")</f>
        <v>0</v>
      </c>
      <c r="E1649" s="59">
        <f>IFERROR(IF($C$4="TEB0187_REV01",CALC_CONN_TEB0187_REV01!E1649,),"---")</f>
        <v>0</v>
      </c>
      <c r="F1649" s="59" t="str">
        <f>IFERROR(IF(VLOOKUP($D1649&amp;"-"&amp;$E1649,IF($C$4="TEB0187_REV01",CALC_CONN_TEB0187_REV01!$F:$I),4,0)="--","---",IF($C$4="TEB0187_REV01",CALC_CONN_TEB0187_REV01!$G1649&amp; " --&gt; " &amp;CALC_CONN_TEB0187_REV01!$I1649&amp; " --&gt; ")),"---")</f>
        <v>---</v>
      </c>
      <c r="G1649" s="59" t="str">
        <f>IFERROR(IF(VLOOKUP($D1649&amp;"-"&amp;$E1649,IF($C$4="TEB0187_REV01",CALC_CONN_TEB0187_REV01!$F:$H),3,0)="--",VLOOKUP($D1649&amp;"-"&amp;$E1649,IF($C$4="TEB0187_REV01",CALC_CONN_TEB0187_REV01!$F:$H),2,0),VLOOKUP($D1649&amp;"-"&amp;$E1649,IF($C$4="TEB0187_REV01",CALC_CONN_TEB0187_REV01!$F:$H),3,0)),"---")</f>
        <v>---</v>
      </c>
      <c r="H1649" s="59" t="str">
        <f>IFERROR(VLOOKUP(G1649,IF($C$4="TEB0187_REV01",CALC_CONN_TEB0187_REV01!$G:$T),14,0),"---")</f>
        <v>---</v>
      </c>
      <c r="I1649" s="59" t="str">
        <f>IFERROR(VLOOKUP($D1649&amp;"-"&amp;$E1649,IF($C$4="TEB0187_REV01",CALC_CONN_TEB0187_REV01!$F:$K,"???"),6,0),"---")</f>
        <v>---</v>
      </c>
      <c r="J1649" s="61" t="str">
        <f>IFERROR(VLOOKUP($D1649&amp;"-"&amp;$E1649,IF($C$4="TEB0187_REV01",CALC_CONN_TEB0187_REV01!$F:$M,"???"),8,0),"---")</f>
        <v>---</v>
      </c>
      <c r="K1649" s="62" t="str">
        <f>IFERROR(VLOOKUP($D1649&amp;"-"&amp;$E1649,IF($C$4="TEB0187_REV01",CALC_CONN_TEB0187_REV01!$F:$N),9,0),"---")</f>
        <v>---</v>
      </c>
      <c r="L1649" s="59" t="str">
        <f>IFERROR(VLOOKUP(K1649,B2B!$H$3:$I$2000,2,0),"---")</f>
        <v>---</v>
      </c>
      <c r="M1649" s="59" t="str">
        <f>IFERROR(VLOOKUP(L1649,IF($M$4="TEI0187_REV01",RAW_m_TEI0187_REV01!$AD:$AH),5,0),"---")</f>
        <v>---</v>
      </c>
      <c r="N1649" s="59" t="str">
        <f>IFERROR(VLOOKUP(L1649,IF($M$4="TEI0187_REV01",RAW_m_TEI0187_REV01!$AE:$AJ),6,0),"---")</f>
        <v>---</v>
      </c>
      <c r="O1649" s="63" t="str">
        <f>IFERROR(VLOOKUP(L1649,IF($M$4="TEI0187_REV01",RAW_m_TEI0187_REV01!$AD:$AE),2,0),"---")</f>
        <v>---</v>
      </c>
      <c r="P1649" s="59" t="str">
        <f>IFERROR(VLOOKUP(O1649,IF($M$4="TEI0187_REV01",RAW_m_TEI0187_REV01!$AJ:$AK),2,0),"---")</f>
        <v>---</v>
      </c>
      <c r="Q1649" s="59" t="str">
        <f>IFERROR(VLOOKUP(L1649,IF($M$4="TEI0187_REV01",RAW_m_TEI0187_REV01!$AD:$AF),3,0),"---")</f>
        <v>---</v>
      </c>
      <c r="R1649" s="59" t="str">
        <f>IFERROR(VLOOKUP(O1649,IF($M$4="TEI0187_REV01",RAW_m_TEI0187_REV01!$AE:$AG),3,0),"---")</f>
        <v>---</v>
      </c>
      <c r="S1649" s="59" t="str">
        <f t="shared" si="53"/>
        <v>---</v>
      </c>
    </row>
    <row r="1650" spans="2:19" ht="15" customHeight="1" x14ac:dyDescent="0.25">
      <c r="B1650" s="59">
        <f t="shared" si="54"/>
        <v>1645</v>
      </c>
      <c r="C1650" s="60">
        <f>IFERROR(IF($C$4="TEB0187_REV01",CALC_CONN_TEB0187_REV01!U1650,),"---")</f>
        <v>0</v>
      </c>
      <c r="D1650" s="59">
        <f>IFERROR(IF($C$4="TEB0187_REV01",CALC_CONN_TEB0187_REV01!D1650,),"---")</f>
        <v>0</v>
      </c>
      <c r="E1650" s="59">
        <f>IFERROR(IF($C$4="TEB0187_REV01",CALC_CONN_TEB0187_REV01!E1650,),"---")</f>
        <v>0</v>
      </c>
      <c r="F1650" s="59" t="str">
        <f>IFERROR(IF(VLOOKUP($D1650&amp;"-"&amp;$E1650,IF($C$4="TEB0187_REV01",CALC_CONN_TEB0187_REV01!$F:$I),4,0)="--","---",IF($C$4="TEB0187_REV01",CALC_CONN_TEB0187_REV01!$G1650&amp; " --&gt; " &amp;CALC_CONN_TEB0187_REV01!$I1650&amp; " --&gt; ")),"---")</f>
        <v>---</v>
      </c>
      <c r="G1650" s="59" t="str">
        <f>IFERROR(IF(VLOOKUP($D1650&amp;"-"&amp;$E1650,IF($C$4="TEB0187_REV01",CALC_CONN_TEB0187_REV01!$F:$H),3,0)="--",VLOOKUP($D1650&amp;"-"&amp;$E1650,IF($C$4="TEB0187_REV01",CALC_CONN_TEB0187_REV01!$F:$H),2,0),VLOOKUP($D1650&amp;"-"&amp;$E1650,IF($C$4="TEB0187_REV01",CALC_CONN_TEB0187_REV01!$F:$H),3,0)),"---")</f>
        <v>---</v>
      </c>
      <c r="H1650" s="59" t="str">
        <f>IFERROR(VLOOKUP(G1650,IF($C$4="TEB0187_REV01",CALC_CONN_TEB0187_REV01!$G:$T),14,0),"---")</f>
        <v>---</v>
      </c>
      <c r="I1650" s="59" t="str">
        <f>IFERROR(VLOOKUP($D1650&amp;"-"&amp;$E1650,IF($C$4="TEB0187_REV01",CALC_CONN_TEB0187_REV01!$F:$K,"???"),6,0),"---")</f>
        <v>---</v>
      </c>
      <c r="J1650" s="61" t="str">
        <f>IFERROR(VLOOKUP($D1650&amp;"-"&amp;$E1650,IF($C$4="TEB0187_REV01",CALC_CONN_TEB0187_REV01!$F:$M,"???"),8,0),"---")</f>
        <v>---</v>
      </c>
      <c r="K1650" s="62" t="str">
        <f>IFERROR(VLOOKUP($D1650&amp;"-"&amp;$E1650,IF($C$4="TEB0187_REV01",CALC_CONN_TEB0187_REV01!$F:$N),9,0),"---")</f>
        <v>---</v>
      </c>
      <c r="L1650" s="59" t="str">
        <f>IFERROR(VLOOKUP(K1650,B2B!$H$3:$I$2000,2,0),"---")</f>
        <v>---</v>
      </c>
      <c r="M1650" s="59" t="str">
        <f>IFERROR(VLOOKUP(L1650,IF($M$4="TEI0187_REV01",RAW_m_TEI0187_REV01!$AD:$AH),5,0),"---")</f>
        <v>---</v>
      </c>
      <c r="N1650" s="59" t="str">
        <f>IFERROR(VLOOKUP(L1650,IF($M$4="TEI0187_REV01",RAW_m_TEI0187_REV01!$AE:$AJ),6,0),"---")</f>
        <v>---</v>
      </c>
      <c r="O1650" s="63" t="str">
        <f>IFERROR(VLOOKUP(L1650,IF($M$4="TEI0187_REV01",RAW_m_TEI0187_REV01!$AD:$AE),2,0),"---")</f>
        <v>---</v>
      </c>
      <c r="P1650" s="59" t="str">
        <f>IFERROR(VLOOKUP(O1650,IF($M$4="TEI0187_REV01",RAW_m_TEI0187_REV01!$AJ:$AK),2,0),"---")</f>
        <v>---</v>
      </c>
      <c r="Q1650" s="59" t="str">
        <f>IFERROR(VLOOKUP(L1650,IF($M$4="TEI0187_REV01",RAW_m_TEI0187_REV01!$AD:$AF),3,0),"---")</f>
        <v>---</v>
      </c>
      <c r="R1650" s="59" t="str">
        <f>IFERROR(VLOOKUP(O1650,IF($M$4="TEI0187_REV01",RAW_m_TEI0187_REV01!$AE:$AG),3,0),"---")</f>
        <v>---</v>
      </c>
      <c r="S1650" s="59" t="str">
        <f t="shared" si="53"/>
        <v>---</v>
      </c>
    </row>
    <row r="1651" spans="2:19" ht="15" customHeight="1" x14ac:dyDescent="0.25">
      <c r="B1651" s="59">
        <f t="shared" si="54"/>
        <v>1646</v>
      </c>
      <c r="C1651" s="60">
        <f>IFERROR(IF($C$4="TEB0187_REV01",CALC_CONN_TEB0187_REV01!U1651,),"---")</f>
        <v>0</v>
      </c>
      <c r="D1651" s="59">
        <f>IFERROR(IF($C$4="TEB0187_REV01",CALC_CONN_TEB0187_REV01!D1651,),"---")</f>
        <v>0</v>
      </c>
      <c r="E1651" s="59">
        <f>IFERROR(IF($C$4="TEB0187_REV01",CALC_CONN_TEB0187_REV01!E1651,),"---")</f>
        <v>0</v>
      </c>
      <c r="F1651" s="59" t="str">
        <f>IFERROR(IF(VLOOKUP($D1651&amp;"-"&amp;$E1651,IF($C$4="TEB0187_REV01",CALC_CONN_TEB0187_REV01!$F:$I),4,0)="--","---",IF($C$4="TEB0187_REV01",CALC_CONN_TEB0187_REV01!$G1651&amp; " --&gt; " &amp;CALC_CONN_TEB0187_REV01!$I1651&amp; " --&gt; ")),"---")</f>
        <v>---</v>
      </c>
      <c r="G1651" s="59" t="str">
        <f>IFERROR(IF(VLOOKUP($D1651&amp;"-"&amp;$E1651,IF($C$4="TEB0187_REV01",CALC_CONN_TEB0187_REV01!$F:$H),3,0)="--",VLOOKUP($D1651&amp;"-"&amp;$E1651,IF($C$4="TEB0187_REV01",CALC_CONN_TEB0187_REV01!$F:$H),2,0),VLOOKUP($D1651&amp;"-"&amp;$E1651,IF($C$4="TEB0187_REV01",CALC_CONN_TEB0187_REV01!$F:$H),3,0)),"---")</f>
        <v>---</v>
      </c>
      <c r="H1651" s="59" t="str">
        <f>IFERROR(VLOOKUP(G1651,IF($C$4="TEB0187_REV01",CALC_CONN_TEB0187_REV01!$G:$T),14,0),"---")</f>
        <v>---</v>
      </c>
      <c r="I1651" s="59" t="str">
        <f>IFERROR(VLOOKUP($D1651&amp;"-"&amp;$E1651,IF($C$4="TEB0187_REV01",CALC_CONN_TEB0187_REV01!$F:$K,"???"),6,0),"---")</f>
        <v>---</v>
      </c>
      <c r="J1651" s="61" t="str">
        <f>IFERROR(VLOOKUP($D1651&amp;"-"&amp;$E1651,IF($C$4="TEB0187_REV01",CALC_CONN_TEB0187_REV01!$F:$M,"???"),8,0),"---")</f>
        <v>---</v>
      </c>
      <c r="K1651" s="62" t="str">
        <f>IFERROR(VLOOKUP($D1651&amp;"-"&amp;$E1651,IF($C$4="TEB0187_REV01",CALC_CONN_TEB0187_REV01!$F:$N),9,0),"---")</f>
        <v>---</v>
      </c>
      <c r="L1651" s="59" t="str">
        <f>IFERROR(VLOOKUP(K1651,B2B!$H$3:$I$2000,2,0),"---")</f>
        <v>---</v>
      </c>
      <c r="M1651" s="59" t="str">
        <f>IFERROR(VLOOKUP(L1651,IF($M$4="TEI0187_REV01",RAW_m_TEI0187_REV01!$AD:$AH),5,0),"---")</f>
        <v>---</v>
      </c>
      <c r="N1651" s="59" t="str">
        <f>IFERROR(VLOOKUP(L1651,IF($M$4="TEI0187_REV01",RAW_m_TEI0187_REV01!$AE:$AJ),6,0),"---")</f>
        <v>---</v>
      </c>
      <c r="O1651" s="63" t="str">
        <f>IFERROR(VLOOKUP(L1651,IF($M$4="TEI0187_REV01",RAW_m_TEI0187_REV01!$AD:$AE),2,0),"---")</f>
        <v>---</v>
      </c>
      <c r="P1651" s="59" t="str">
        <f>IFERROR(VLOOKUP(O1651,IF($M$4="TEI0187_REV01",RAW_m_TEI0187_REV01!$AJ:$AK),2,0),"---")</f>
        <v>---</v>
      </c>
      <c r="Q1651" s="59" t="str">
        <f>IFERROR(VLOOKUP(L1651,IF($M$4="TEI0187_REV01",RAW_m_TEI0187_REV01!$AD:$AF),3,0),"---")</f>
        <v>---</v>
      </c>
      <c r="R1651" s="59" t="str">
        <f>IFERROR(VLOOKUP(O1651,IF($M$4="TEI0187_REV01",RAW_m_TEI0187_REV01!$AE:$AG),3,0),"---")</f>
        <v>---</v>
      </c>
      <c r="S1651" s="59" t="str">
        <f t="shared" si="53"/>
        <v>---</v>
      </c>
    </row>
    <row r="1652" spans="2:19" ht="15" customHeight="1" x14ac:dyDescent="0.25">
      <c r="B1652" s="59">
        <f t="shared" si="54"/>
        <v>1647</v>
      </c>
      <c r="C1652" s="60">
        <f>IFERROR(IF($C$4="TEB0187_REV01",CALC_CONN_TEB0187_REV01!U1652,),"---")</f>
        <v>0</v>
      </c>
      <c r="D1652" s="59">
        <f>IFERROR(IF($C$4="TEB0187_REV01",CALC_CONN_TEB0187_REV01!D1652,),"---")</f>
        <v>0</v>
      </c>
      <c r="E1652" s="59">
        <f>IFERROR(IF($C$4="TEB0187_REV01",CALC_CONN_TEB0187_REV01!E1652,),"---")</f>
        <v>0</v>
      </c>
      <c r="F1652" s="59" t="str">
        <f>IFERROR(IF(VLOOKUP($D1652&amp;"-"&amp;$E1652,IF($C$4="TEB0187_REV01",CALC_CONN_TEB0187_REV01!$F:$I),4,0)="--","---",IF($C$4="TEB0187_REV01",CALC_CONN_TEB0187_REV01!$G1652&amp; " --&gt; " &amp;CALC_CONN_TEB0187_REV01!$I1652&amp; " --&gt; ")),"---")</f>
        <v>---</v>
      </c>
      <c r="G1652" s="59" t="str">
        <f>IFERROR(IF(VLOOKUP($D1652&amp;"-"&amp;$E1652,IF($C$4="TEB0187_REV01",CALC_CONN_TEB0187_REV01!$F:$H),3,0)="--",VLOOKUP($D1652&amp;"-"&amp;$E1652,IF($C$4="TEB0187_REV01",CALC_CONN_TEB0187_REV01!$F:$H),2,0),VLOOKUP($D1652&amp;"-"&amp;$E1652,IF($C$4="TEB0187_REV01",CALC_CONN_TEB0187_REV01!$F:$H),3,0)),"---")</f>
        <v>---</v>
      </c>
      <c r="H1652" s="59" t="str">
        <f>IFERROR(VLOOKUP(G1652,IF($C$4="TEB0187_REV01",CALC_CONN_TEB0187_REV01!$G:$T),14,0),"---")</f>
        <v>---</v>
      </c>
      <c r="I1652" s="59" t="str">
        <f>IFERROR(VLOOKUP($D1652&amp;"-"&amp;$E1652,IF($C$4="TEB0187_REV01",CALC_CONN_TEB0187_REV01!$F:$K,"???"),6,0),"---")</f>
        <v>---</v>
      </c>
      <c r="J1652" s="61" t="str">
        <f>IFERROR(VLOOKUP($D1652&amp;"-"&amp;$E1652,IF($C$4="TEB0187_REV01",CALC_CONN_TEB0187_REV01!$F:$M,"???"),8,0),"---")</f>
        <v>---</v>
      </c>
      <c r="K1652" s="62" t="str">
        <f>IFERROR(VLOOKUP($D1652&amp;"-"&amp;$E1652,IF($C$4="TEB0187_REV01",CALC_CONN_TEB0187_REV01!$F:$N),9,0),"---")</f>
        <v>---</v>
      </c>
      <c r="L1652" s="59" t="str">
        <f>IFERROR(VLOOKUP(K1652,B2B!$H$3:$I$2000,2,0),"---")</f>
        <v>---</v>
      </c>
      <c r="M1652" s="59" t="str">
        <f>IFERROR(VLOOKUP(L1652,IF($M$4="TEI0187_REV01",RAW_m_TEI0187_REV01!$AD:$AH),5,0),"---")</f>
        <v>---</v>
      </c>
      <c r="N1652" s="59" t="str">
        <f>IFERROR(VLOOKUP(L1652,IF($M$4="TEI0187_REV01",RAW_m_TEI0187_REV01!$AE:$AJ),6,0),"---")</f>
        <v>---</v>
      </c>
      <c r="O1652" s="63" t="str">
        <f>IFERROR(VLOOKUP(L1652,IF($M$4="TEI0187_REV01",RAW_m_TEI0187_REV01!$AD:$AE),2,0),"---")</f>
        <v>---</v>
      </c>
      <c r="P1652" s="59" t="str">
        <f>IFERROR(VLOOKUP(O1652,IF($M$4="TEI0187_REV01",RAW_m_TEI0187_REV01!$AJ:$AK),2,0),"---")</f>
        <v>---</v>
      </c>
      <c r="Q1652" s="59" t="str">
        <f>IFERROR(VLOOKUP(L1652,IF($M$4="TEI0187_REV01",RAW_m_TEI0187_REV01!$AD:$AF),3,0),"---")</f>
        <v>---</v>
      </c>
      <c r="R1652" s="59" t="str">
        <f>IFERROR(VLOOKUP(O1652,IF($M$4="TEI0187_REV01",RAW_m_TEI0187_REV01!$AE:$AG),3,0),"---")</f>
        <v>---</v>
      </c>
      <c r="S1652" s="59" t="str">
        <f t="shared" si="53"/>
        <v>---</v>
      </c>
    </row>
    <row r="1653" spans="2:19" ht="15" customHeight="1" x14ac:dyDescent="0.25">
      <c r="B1653" s="59">
        <f t="shared" si="54"/>
        <v>1648</v>
      </c>
      <c r="C1653" s="60">
        <f>IFERROR(IF($C$4="TEB0187_REV01",CALC_CONN_TEB0187_REV01!U1653,),"---")</f>
        <v>0</v>
      </c>
      <c r="D1653" s="59">
        <f>IFERROR(IF($C$4="TEB0187_REV01",CALC_CONN_TEB0187_REV01!D1653,),"---")</f>
        <v>0</v>
      </c>
      <c r="E1653" s="59">
        <f>IFERROR(IF($C$4="TEB0187_REV01",CALC_CONN_TEB0187_REV01!E1653,),"---")</f>
        <v>0</v>
      </c>
      <c r="F1653" s="59" t="str">
        <f>IFERROR(IF(VLOOKUP($D1653&amp;"-"&amp;$E1653,IF($C$4="TEB0187_REV01",CALC_CONN_TEB0187_REV01!$F:$I),4,0)="--","---",IF($C$4="TEB0187_REV01",CALC_CONN_TEB0187_REV01!$G1653&amp; " --&gt; " &amp;CALC_CONN_TEB0187_REV01!$I1653&amp; " --&gt; ")),"---")</f>
        <v>---</v>
      </c>
      <c r="G1653" s="59" t="str">
        <f>IFERROR(IF(VLOOKUP($D1653&amp;"-"&amp;$E1653,IF($C$4="TEB0187_REV01",CALC_CONN_TEB0187_REV01!$F:$H),3,0)="--",VLOOKUP($D1653&amp;"-"&amp;$E1653,IF($C$4="TEB0187_REV01",CALC_CONN_TEB0187_REV01!$F:$H),2,0),VLOOKUP($D1653&amp;"-"&amp;$E1653,IF($C$4="TEB0187_REV01",CALC_CONN_TEB0187_REV01!$F:$H),3,0)),"---")</f>
        <v>---</v>
      </c>
      <c r="H1653" s="59" t="str">
        <f>IFERROR(VLOOKUP(G1653,IF($C$4="TEB0187_REV01",CALC_CONN_TEB0187_REV01!$G:$T),14,0),"---")</f>
        <v>---</v>
      </c>
      <c r="I1653" s="59" t="str">
        <f>IFERROR(VLOOKUP($D1653&amp;"-"&amp;$E1653,IF($C$4="TEB0187_REV01",CALC_CONN_TEB0187_REV01!$F:$K,"???"),6,0),"---")</f>
        <v>---</v>
      </c>
      <c r="J1653" s="61" t="str">
        <f>IFERROR(VLOOKUP($D1653&amp;"-"&amp;$E1653,IF($C$4="TEB0187_REV01",CALC_CONN_TEB0187_REV01!$F:$M,"???"),8,0),"---")</f>
        <v>---</v>
      </c>
      <c r="K1653" s="62" t="str">
        <f>IFERROR(VLOOKUP($D1653&amp;"-"&amp;$E1653,IF($C$4="TEB0187_REV01",CALC_CONN_TEB0187_REV01!$F:$N),9,0),"---")</f>
        <v>---</v>
      </c>
      <c r="L1653" s="59" t="str">
        <f>IFERROR(VLOOKUP(K1653,B2B!$H$3:$I$2000,2,0),"---")</f>
        <v>---</v>
      </c>
      <c r="M1653" s="59" t="str">
        <f>IFERROR(VLOOKUP(L1653,IF($M$4="TEI0187_REV01",RAW_m_TEI0187_REV01!$AD:$AH),5,0),"---")</f>
        <v>---</v>
      </c>
      <c r="N1653" s="59" t="str">
        <f>IFERROR(VLOOKUP(L1653,IF($M$4="TEI0187_REV01",RAW_m_TEI0187_REV01!$AE:$AJ),6,0),"---")</f>
        <v>---</v>
      </c>
      <c r="O1653" s="63" t="str">
        <f>IFERROR(VLOOKUP(L1653,IF($M$4="TEI0187_REV01",RAW_m_TEI0187_REV01!$AD:$AE),2,0),"---")</f>
        <v>---</v>
      </c>
      <c r="P1653" s="59" t="str">
        <f>IFERROR(VLOOKUP(O1653,IF($M$4="TEI0187_REV01",RAW_m_TEI0187_REV01!$AJ:$AK),2,0),"---")</f>
        <v>---</v>
      </c>
      <c r="Q1653" s="59" t="str">
        <f>IFERROR(VLOOKUP(L1653,IF($M$4="TEI0187_REV01",RAW_m_TEI0187_REV01!$AD:$AF),3,0),"---")</f>
        <v>---</v>
      </c>
      <c r="R1653" s="59" t="str">
        <f>IFERROR(VLOOKUP(O1653,IF($M$4="TEI0187_REV01",RAW_m_TEI0187_REV01!$AE:$AG),3,0),"---")</f>
        <v>---</v>
      </c>
      <c r="S1653" s="59" t="str">
        <f t="shared" si="53"/>
        <v>---</v>
      </c>
    </row>
    <row r="1654" spans="2:19" ht="15" customHeight="1" x14ac:dyDescent="0.25">
      <c r="B1654" s="59">
        <f t="shared" si="54"/>
        <v>1649</v>
      </c>
      <c r="C1654" s="60">
        <f>IFERROR(IF($C$4="TEB0187_REV01",CALC_CONN_TEB0187_REV01!U1654,),"---")</f>
        <v>0</v>
      </c>
      <c r="D1654" s="59">
        <f>IFERROR(IF($C$4="TEB0187_REV01",CALC_CONN_TEB0187_REV01!D1654,),"---")</f>
        <v>0</v>
      </c>
      <c r="E1654" s="59">
        <f>IFERROR(IF($C$4="TEB0187_REV01",CALC_CONN_TEB0187_REV01!E1654,),"---")</f>
        <v>0</v>
      </c>
      <c r="F1654" s="59" t="str">
        <f>IFERROR(IF(VLOOKUP($D1654&amp;"-"&amp;$E1654,IF($C$4="TEB0187_REV01",CALC_CONN_TEB0187_REV01!$F:$I),4,0)="--","---",IF($C$4="TEB0187_REV01",CALC_CONN_TEB0187_REV01!$G1654&amp; " --&gt; " &amp;CALC_CONN_TEB0187_REV01!$I1654&amp; " --&gt; ")),"---")</f>
        <v>---</v>
      </c>
      <c r="G1654" s="59" t="str">
        <f>IFERROR(IF(VLOOKUP($D1654&amp;"-"&amp;$E1654,IF($C$4="TEB0187_REV01",CALC_CONN_TEB0187_REV01!$F:$H),3,0)="--",VLOOKUP($D1654&amp;"-"&amp;$E1654,IF($C$4="TEB0187_REV01",CALC_CONN_TEB0187_REV01!$F:$H),2,0),VLOOKUP($D1654&amp;"-"&amp;$E1654,IF($C$4="TEB0187_REV01",CALC_CONN_TEB0187_REV01!$F:$H),3,0)),"---")</f>
        <v>---</v>
      </c>
      <c r="H1654" s="59" t="str">
        <f>IFERROR(VLOOKUP(G1654,IF($C$4="TEB0187_REV01",CALC_CONN_TEB0187_REV01!$G:$T),14,0),"---")</f>
        <v>---</v>
      </c>
      <c r="I1654" s="59" t="str">
        <f>IFERROR(VLOOKUP($D1654&amp;"-"&amp;$E1654,IF($C$4="TEB0187_REV01",CALC_CONN_TEB0187_REV01!$F:$K,"???"),6,0),"---")</f>
        <v>---</v>
      </c>
      <c r="J1654" s="61" t="str">
        <f>IFERROR(VLOOKUP($D1654&amp;"-"&amp;$E1654,IF($C$4="TEB0187_REV01",CALC_CONN_TEB0187_REV01!$F:$M,"???"),8,0),"---")</f>
        <v>---</v>
      </c>
      <c r="K1654" s="62" t="str">
        <f>IFERROR(VLOOKUP($D1654&amp;"-"&amp;$E1654,IF($C$4="TEB0187_REV01",CALC_CONN_TEB0187_REV01!$F:$N),9,0),"---")</f>
        <v>---</v>
      </c>
      <c r="L1654" s="59" t="str">
        <f>IFERROR(VLOOKUP(K1654,B2B!$H$3:$I$2000,2,0),"---")</f>
        <v>---</v>
      </c>
      <c r="M1654" s="59" t="str">
        <f>IFERROR(VLOOKUP(L1654,IF($M$4="TEI0187_REV01",RAW_m_TEI0187_REV01!$AD:$AH),5,0),"---")</f>
        <v>---</v>
      </c>
      <c r="N1654" s="59" t="str">
        <f>IFERROR(VLOOKUP(L1654,IF($M$4="TEI0187_REV01",RAW_m_TEI0187_REV01!$AE:$AJ),6,0),"---")</f>
        <v>---</v>
      </c>
      <c r="O1654" s="63" t="str">
        <f>IFERROR(VLOOKUP(L1654,IF($M$4="TEI0187_REV01",RAW_m_TEI0187_REV01!$AD:$AE),2,0),"---")</f>
        <v>---</v>
      </c>
      <c r="P1654" s="59" t="str">
        <f>IFERROR(VLOOKUP(O1654,IF($M$4="TEI0187_REV01",RAW_m_TEI0187_REV01!$AJ:$AK),2,0),"---")</f>
        <v>---</v>
      </c>
      <c r="Q1654" s="59" t="str">
        <f>IFERROR(VLOOKUP(L1654,IF($M$4="TEI0187_REV01",RAW_m_TEI0187_REV01!$AD:$AF),3,0),"---")</f>
        <v>---</v>
      </c>
      <c r="R1654" s="59" t="str">
        <f>IFERROR(VLOOKUP(O1654,IF($M$4="TEI0187_REV01",RAW_m_TEI0187_REV01!$AE:$AG),3,0),"---")</f>
        <v>---</v>
      </c>
      <c r="S1654" s="59" t="str">
        <f t="shared" si="53"/>
        <v>---</v>
      </c>
    </row>
    <row r="1655" spans="2:19" ht="15" customHeight="1" x14ac:dyDescent="0.25">
      <c r="B1655" s="59">
        <f t="shared" si="54"/>
        <v>1650</v>
      </c>
      <c r="C1655" s="60">
        <f>IFERROR(IF($C$4="TEB0187_REV01",CALC_CONN_TEB0187_REV01!U1655,),"---")</f>
        <v>0</v>
      </c>
      <c r="D1655" s="59">
        <f>IFERROR(IF($C$4="TEB0187_REV01",CALC_CONN_TEB0187_REV01!D1655,),"---")</f>
        <v>0</v>
      </c>
      <c r="E1655" s="59">
        <f>IFERROR(IF($C$4="TEB0187_REV01",CALC_CONN_TEB0187_REV01!E1655,),"---")</f>
        <v>0</v>
      </c>
      <c r="F1655" s="59" t="str">
        <f>IFERROR(IF(VLOOKUP($D1655&amp;"-"&amp;$E1655,IF($C$4="TEB0187_REV01",CALC_CONN_TEB0187_REV01!$F:$I),4,0)="--","---",IF($C$4="TEB0187_REV01",CALC_CONN_TEB0187_REV01!$G1655&amp; " --&gt; " &amp;CALC_CONN_TEB0187_REV01!$I1655&amp; " --&gt; ")),"---")</f>
        <v>---</v>
      </c>
      <c r="G1655" s="59" t="str">
        <f>IFERROR(IF(VLOOKUP($D1655&amp;"-"&amp;$E1655,IF($C$4="TEB0187_REV01",CALC_CONN_TEB0187_REV01!$F:$H),3,0)="--",VLOOKUP($D1655&amp;"-"&amp;$E1655,IF($C$4="TEB0187_REV01",CALC_CONN_TEB0187_REV01!$F:$H),2,0),VLOOKUP($D1655&amp;"-"&amp;$E1655,IF($C$4="TEB0187_REV01",CALC_CONN_TEB0187_REV01!$F:$H),3,0)),"---")</f>
        <v>---</v>
      </c>
      <c r="H1655" s="59" t="str">
        <f>IFERROR(VLOOKUP(G1655,IF($C$4="TEB0187_REV01",CALC_CONN_TEB0187_REV01!$G:$T),14,0),"---")</f>
        <v>---</v>
      </c>
      <c r="I1655" s="59" t="str">
        <f>IFERROR(VLOOKUP($D1655&amp;"-"&amp;$E1655,IF($C$4="TEB0187_REV01",CALC_CONN_TEB0187_REV01!$F:$K,"???"),6,0),"---")</f>
        <v>---</v>
      </c>
      <c r="J1655" s="61" t="str">
        <f>IFERROR(VLOOKUP($D1655&amp;"-"&amp;$E1655,IF($C$4="TEB0187_REV01",CALC_CONN_TEB0187_REV01!$F:$M,"???"),8,0),"---")</f>
        <v>---</v>
      </c>
      <c r="K1655" s="62" t="str">
        <f>IFERROR(VLOOKUP($D1655&amp;"-"&amp;$E1655,IF($C$4="TEB0187_REV01",CALC_CONN_TEB0187_REV01!$F:$N),9,0),"---")</f>
        <v>---</v>
      </c>
      <c r="L1655" s="59" t="str">
        <f>IFERROR(VLOOKUP(K1655,B2B!$H$3:$I$2000,2,0),"---")</f>
        <v>---</v>
      </c>
      <c r="M1655" s="59" t="str">
        <f>IFERROR(VLOOKUP(L1655,IF($M$4="TEI0187_REV01",RAW_m_TEI0187_REV01!$AD:$AH),5,0),"---")</f>
        <v>---</v>
      </c>
      <c r="N1655" s="59" t="str">
        <f>IFERROR(VLOOKUP(L1655,IF($M$4="TEI0187_REV01",RAW_m_TEI0187_REV01!$AE:$AJ),6,0),"---")</f>
        <v>---</v>
      </c>
      <c r="O1655" s="63" t="str">
        <f>IFERROR(VLOOKUP(L1655,IF($M$4="TEI0187_REV01",RAW_m_TEI0187_REV01!$AD:$AE),2,0),"---")</f>
        <v>---</v>
      </c>
      <c r="P1655" s="59" t="str">
        <f>IFERROR(VLOOKUP(O1655,IF($M$4="TEI0187_REV01",RAW_m_TEI0187_REV01!$AJ:$AK),2,0),"---")</f>
        <v>---</v>
      </c>
      <c r="Q1655" s="59" t="str">
        <f>IFERROR(VLOOKUP(L1655,IF($M$4="TEI0187_REV01",RAW_m_TEI0187_REV01!$AD:$AF),3,0),"---")</f>
        <v>---</v>
      </c>
      <c r="R1655" s="59" t="str">
        <f>IFERROR(VLOOKUP(O1655,IF($M$4="TEI0187_REV01",RAW_m_TEI0187_REV01!$AE:$AG),3,0),"---")</f>
        <v>---</v>
      </c>
      <c r="S1655" s="59" t="str">
        <f t="shared" si="53"/>
        <v>---</v>
      </c>
    </row>
    <row r="1656" spans="2:19" ht="15" customHeight="1" x14ac:dyDescent="0.25">
      <c r="B1656" s="59">
        <f t="shared" si="54"/>
        <v>1651</v>
      </c>
      <c r="C1656" s="60">
        <f>IFERROR(IF($C$4="TEB0187_REV01",CALC_CONN_TEB0187_REV01!U1656,),"---")</f>
        <v>0</v>
      </c>
      <c r="D1656" s="59">
        <f>IFERROR(IF($C$4="TEB0187_REV01",CALC_CONN_TEB0187_REV01!D1656,),"---")</f>
        <v>0</v>
      </c>
      <c r="E1656" s="59">
        <f>IFERROR(IF($C$4="TEB0187_REV01",CALC_CONN_TEB0187_REV01!E1656,),"---")</f>
        <v>0</v>
      </c>
      <c r="F1656" s="59" t="str">
        <f>IFERROR(IF(VLOOKUP($D1656&amp;"-"&amp;$E1656,IF($C$4="TEB0187_REV01",CALC_CONN_TEB0187_REV01!$F:$I),4,0)="--","---",IF($C$4="TEB0187_REV01",CALC_CONN_TEB0187_REV01!$G1656&amp; " --&gt; " &amp;CALC_CONN_TEB0187_REV01!$I1656&amp; " --&gt; ")),"---")</f>
        <v>---</v>
      </c>
      <c r="G1656" s="59" t="str">
        <f>IFERROR(IF(VLOOKUP($D1656&amp;"-"&amp;$E1656,IF($C$4="TEB0187_REV01",CALC_CONN_TEB0187_REV01!$F:$H),3,0)="--",VLOOKUP($D1656&amp;"-"&amp;$E1656,IF($C$4="TEB0187_REV01",CALC_CONN_TEB0187_REV01!$F:$H),2,0),VLOOKUP($D1656&amp;"-"&amp;$E1656,IF($C$4="TEB0187_REV01",CALC_CONN_TEB0187_REV01!$F:$H),3,0)),"---")</f>
        <v>---</v>
      </c>
      <c r="H1656" s="59" t="str">
        <f>IFERROR(VLOOKUP(G1656,IF($C$4="TEB0187_REV01",CALC_CONN_TEB0187_REV01!$G:$T),14,0),"---")</f>
        <v>---</v>
      </c>
      <c r="I1656" s="59" t="str">
        <f>IFERROR(VLOOKUP($D1656&amp;"-"&amp;$E1656,IF($C$4="TEB0187_REV01",CALC_CONN_TEB0187_REV01!$F:$K,"???"),6,0),"---")</f>
        <v>---</v>
      </c>
      <c r="J1656" s="61" t="str">
        <f>IFERROR(VLOOKUP($D1656&amp;"-"&amp;$E1656,IF($C$4="TEB0187_REV01",CALC_CONN_TEB0187_REV01!$F:$M,"???"),8,0),"---")</f>
        <v>---</v>
      </c>
      <c r="K1656" s="62" t="str">
        <f>IFERROR(VLOOKUP($D1656&amp;"-"&amp;$E1656,IF($C$4="TEB0187_REV01",CALC_CONN_TEB0187_REV01!$F:$N),9,0),"---")</f>
        <v>---</v>
      </c>
      <c r="L1656" s="59" t="str">
        <f>IFERROR(VLOOKUP(K1656,B2B!$H$3:$I$2000,2,0),"---")</f>
        <v>---</v>
      </c>
      <c r="M1656" s="59" t="str">
        <f>IFERROR(VLOOKUP(L1656,IF($M$4="TEI0187_REV01",RAW_m_TEI0187_REV01!$AD:$AH),5,0),"---")</f>
        <v>---</v>
      </c>
      <c r="N1656" s="59" t="str">
        <f>IFERROR(VLOOKUP(L1656,IF($M$4="TEI0187_REV01",RAW_m_TEI0187_REV01!$AE:$AJ),6,0),"---")</f>
        <v>---</v>
      </c>
      <c r="O1656" s="63" t="str">
        <f>IFERROR(VLOOKUP(L1656,IF($M$4="TEI0187_REV01",RAW_m_TEI0187_REV01!$AD:$AE),2,0),"---")</f>
        <v>---</v>
      </c>
      <c r="P1656" s="59" t="str">
        <f>IFERROR(VLOOKUP(O1656,IF($M$4="TEI0187_REV01",RAW_m_TEI0187_REV01!$AJ:$AK),2,0),"---")</f>
        <v>---</v>
      </c>
      <c r="Q1656" s="59" t="str">
        <f>IFERROR(VLOOKUP(L1656,IF($M$4="TEI0187_REV01",RAW_m_TEI0187_REV01!$AD:$AF),3,0),"---")</f>
        <v>---</v>
      </c>
      <c r="R1656" s="59" t="str">
        <f>IFERROR(VLOOKUP(O1656,IF($M$4="TEI0187_REV01",RAW_m_TEI0187_REV01!$AE:$AG),3,0),"---")</f>
        <v>---</v>
      </c>
      <c r="S1656" s="59" t="str">
        <f t="shared" si="53"/>
        <v>---</v>
      </c>
    </row>
    <row r="1657" spans="2:19" ht="15" customHeight="1" x14ac:dyDescent="0.25">
      <c r="B1657" s="59">
        <f t="shared" si="54"/>
        <v>1652</v>
      </c>
      <c r="C1657" s="60">
        <f>IFERROR(IF($C$4="TEB0187_REV01",CALC_CONN_TEB0187_REV01!U1657,),"---")</f>
        <v>0</v>
      </c>
      <c r="D1657" s="59">
        <f>IFERROR(IF($C$4="TEB0187_REV01",CALC_CONN_TEB0187_REV01!D1657,),"---")</f>
        <v>0</v>
      </c>
      <c r="E1657" s="59">
        <f>IFERROR(IF($C$4="TEB0187_REV01",CALC_CONN_TEB0187_REV01!E1657,),"---")</f>
        <v>0</v>
      </c>
      <c r="F1657" s="59" t="str">
        <f>IFERROR(IF(VLOOKUP($D1657&amp;"-"&amp;$E1657,IF($C$4="TEB0187_REV01",CALC_CONN_TEB0187_REV01!$F:$I),4,0)="--","---",IF($C$4="TEB0187_REV01",CALC_CONN_TEB0187_REV01!$G1657&amp; " --&gt; " &amp;CALC_CONN_TEB0187_REV01!$I1657&amp; " --&gt; ")),"---")</f>
        <v>---</v>
      </c>
      <c r="G1657" s="59" t="str">
        <f>IFERROR(IF(VLOOKUP($D1657&amp;"-"&amp;$E1657,IF($C$4="TEB0187_REV01",CALC_CONN_TEB0187_REV01!$F:$H),3,0)="--",VLOOKUP($D1657&amp;"-"&amp;$E1657,IF($C$4="TEB0187_REV01",CALC_CONN_TEB0187_REV01!$F:$H),2,0),VLOOKUP($D1657&amp;"-"&amp;$E1657,IF($C$4="TEB0187_REV01",CALC_CONN_TEB0187_REV01!$F:$H),3,0)),"---")</f>
        <v>---</v>
      </c>
      <c r="H1657" s="59" t="str">
        <f>IFERROR(VLOOKUP(G1657,IF($C$4="TEB0187_REV01",CALC_CONN_TEB0187_REV01!$G:$T),14,0),"---")</f>
        <v>---</v>
      </c>
      <c r="I1657" s="59" t="str">
        <f>IFERROR(VLOOKUP($D1657&amp;"-"&amp;$E1657,IF($C$4="TEB0187_REV01",CALC_CONN_TEB0187_REV01!$F:$K,"???"),6,0),"---")</f>
        <v>---</v>
      </c>
      <c r="J1657" s="61" t="str">
        <f>IFERROR(VLOOKUP($D1657&amp;"-"&amp;$E1657,IF($C$4="TEB0187_REV01",CALC_CONN_TEB0187_REV01!$F:$M,"???"),8,0),"---")</f>
        <v>---</v>
      </c>
      <c r="K1657" s="62" t="str">
        <f>IFERROR(VLOOKUP($D1657&amp;"-"&amp;$E1657,IF($C$4="TEB0187_REV01",CALC_CONN_TEB0187_REV01!$F:$N),9,0),"---")</f>
        <v>---</v>
      </c>
      <c r="L1657" s="59" t="str">
        <f>IFERROR(VLOOKUP(K1657,B2B!$H$3:$I$2000,2,0),"---")</f>
        <v>---</v>
      </c>
      <c r="M1657" s="59" t="str">
        <f>IFERROR(VLOOKUP(L1657,IF($M$4="TEI0187_REV01",RAW_m_TEI0187_REV01!$AD:$AH),5,0),"---")</f>
        <v>---</v>
      </c>
      <c r="N1657" s="59" t="str">
        <f>IFERROR(VLOOKUP(L1657,IF($M$4="TEI0187_REV01",RAW_m_TEI0187_REV01!$AE:$AJ),6,0),"---")</f>
        <v>---</v>
      </c>
      <c r="O1657" s="63" t="str">
        <f>IFERROR(VLOOKUP(L1657,IF($M$4="TEI0187_REV01",RAW_m_TEI0187_REV01!$AD:$AE),2,0),"---")</f>
        <v>---</v>
      </c>
      <c r="P1657" s="59" t="str">
        <f>IFERROR(VLOOKUP(O1657,IF($M$4="TEI0187_REV01",RAW_m_TEI0187_REV01!$AJ:$AK),2,0),"---")</f>
        <v>---</v>
      </c>
      <c r="Q1657" s="59" t="str">
        <f>IFERROR(VLOOKUP(L1657,IF($M$4="TEI0187_REV01",RAW_m_TEI0187_REV01!$AD:$AF),3,0),"---")</f>
        <v>---</v>
      </c>
      <c r="R1657" s="59" t="str">
        <f>IFERROR(VLOOKUP(O1657,IF($M$4="TEI0187_REV01",RAW_m_TEI0187_REV01!$AE:$AG),3,0),"---")</f>
        <v>---</v>
      </c>
      <c r="S1657" s="59" t="str">
        <f t="shared" si="53"/>
        <v>---</v>
      </c>
    </row>
    <row r="1658" spans="2:19" ht="15" customHeight="1" x14ac:dyDescent="0.25">
      <c r="B1658" s="59">
        <f t="shared" si="54"/>
        <v>1653</v>
      </c>
      <c r="C1658" s="60">
        <f>IFERROR(IF($C$4="TEB0187_REV01",CALC_CONN_TEB0187_REV01!U1658,),"---")</f>
        <v>0</v>
      </c>
      <c r="D1658" s="59">
        <f>IFERROR(IF($C$4="TEB0187_REV01",CALC_CONN_TEB0187_REV01!D1658,),"---")</f>
        <v>0</v>
      </c>
      <c r="E1658" s="59">
        <f>IFERROR(IF($C$4="TEB0187_REV01",CALC_CONN_TEB0187_REV01!E1658,),"---")</f>
        <v>0</v>
      </c>
      <c r="F1658" s="59" t="str">
        <f>IFERROR(IF(VLOOKUP($D1658&amp;"-"&amp;$E1658,IF($C$4="TEB0187_REV01",CALC_CONN_TEB0187_REV01!$F:$I),4,0)="--","---",IF($C$4="TEB0187_REV01",CALC_CONN_TEB0187_REV01!$G1658&amp; " --&gt; " &amp;CALC_CONN_TEB0187_REV01!$I1658&amp; " --&gt; ")),"---")</f>
        <v>---</v>
      </c>
      <c r="G1658" s="59" t="str">
        <f>IFERROR(IF(VLOOKUP($D1658&amp;"-"&amp;$E1658,IF($C$4="TEB0187_REV01",CALC_CONN_TEB0187_REV01!$F:$H),3,0)="--",VLOOKUP($D1658&amp;"-"&amp;$E1658,IF($C$4="TEB0187_REV01",CALC_CONN_TEB0187_REV01!$F:$H),2,0),VLOOKUP($D1658&amp;"-"&amp;$E1658,IF($C$4="TEB0187_REV01",CALC_CONN_TEB0187_REV01!$F:$H),3,0)),"---")</f>
        <v>---</v>
      </c>
      <c r="H1658" s="59" t="str">
        <f>IFERROR(VLOOKUP(G1658,IF($C$4="TEB0187_REV01",CALC_CONN_TEB0187_REV01!$G:$T),14,0),"---")</f>
        <v>---</v>
      </c>
      <c r="I1658" s="59" t="str">
        <f>IFERROR(VLOOKUP($D1658&amp;"-"&amp;$E1658,IF($C$4="TEB0187_REV01",CALC_CONN_TEB0187_REV01!$F:$K,"???"),6,0),"---")</f>
        <v>---</v>
      </c>
      <c r="J1658" s="61" t="str">
        <f>IFERROR(VLOOKUP($D1658&amp;"-"&amp;$E1658,IF($C$4="TEB0187_REV01",CALC_CONN_TEB0187_REV01!$F:$M,"???"),8,0),"---")</f>
        <v>---</v>
      </c>
      <c r="K1658" s="62" t="str">
        <f>IFERROR(VLOOKUP($D1658&amp;"-"&amp;$E1658,IF($C$4="TEB0187_REV01",CALC_CONN_TEB0187_REV01!$F:$N),9,0),"---")</f>
        <v>---</v>
      </c>
      <c r="L1658" s="59" t="str">
        <f>IFERROR(VLOOKUP(K1658,B2B!$H$3:$I$2000,2,0),"---")</f>
        <v>---</v>
      </c>
      <c r="M1658" s="59" t="str">
        <f>IFERROR(VLOOKUP(L1658,IF($M$4="TEI0187_REV01",RAW_m_TEI0187_REV01!$AD:$AH),5,0),"---")</f>
        <v>---</v>
      </c>
      <c r="N1658" s="59" t="str">
        <f>IFERROR(VLOOKUP(L1658,IF($M$4="TEI0187_REV01",RAW_m_TEI0187_REV01!$AE:$AJ),6,0),"---")</f>
        <v>---</v>
      </c>
      <c r="O1658" s="63" t="str">
        <f>IFERROR(VLOOKUP(L1658,IF($M$4="TEI0187_REV01",RAW_m_TEI0187_REV01!$AD:$AE),2,0),"---")</f>
        <v>---</v>
      </c>
      <c r="P1658" s="59" t="str">
        <f>IFERROR(VLOOKUP(O1658,IF($M$4="TEI0187_REV01",RAW_m_TEI0187_REV01!$AJ:$AK),2,0),"---")</f>
        <v>---</v>
      </c>
      <c r="Q1658" s="59" t="str">
        <f>IFERROR(VLOOKUP(L1658,IF($M$4="TEI0187_REV01",RAW_m_TEI0187_REV01!$AD:$AF),3,0),"---")</f>
        <v>---</v>
      </c>
      <c r="R1658" s="59" t="str">
        <f>IFERROR(VLOOKUP(O1658,IF($M$4="TEI0187_REV01",RAW_m_TEI0187_REV01!$AE:$AG),3,0),"---")</f>
        <v>---</v>
      </c>
      <c r="S1658" s="59" t="str">
        <f t="shared" si="53"/>
        <v>---</v>
      </c>
    </row>
    <row r="1659" spans="2:19" ht="15" customHeight="1" x14ac:dyDescent="0.25">
      <c r="B1659" s="59">
        <f t="shared" si="54"/>
        <v>1654</v>
      </c>
      <c r="C1659" s="60">
        <f>IFERROR(IF($C$4="TEB0187_REV01",CALC_CONN_TEB0187_REV01!U1659,),"---")</f>
        <v>0</v>
      </c>
      <c r="D1659" s="59">
        <f>IFERROR(IF($C$4="TEB0187_REV01",CALC_CONN_TEB0187_REV01!D1659,),"---")</f>
        <v>0</v>
      </c>
      <c r="E1659" s="59">
        <f>IFERROR(IF($C$4="TEB0187_REV01",CALC_CONN_TEB0187_REV01!E1659,),"---")</f>
        <v>0</v>
      </c>
      <c r="F1659" s="59" t="str">
        <f>IFERROR(IF(VLOOKUP($D1659&amp;"-"&amp;$E1659,IF($C$4="TEB0187_REV01",CALC_CONN_TEB0187_REV01!$F:$I),4,0)="--","---",IF($C$4="TEB0187_REV01",CALC_CONN_TEB0187_REV01!$G1659&amp; " --&gt; " &amp;CALC_CONN_TEB0187_REV01!$I1659&amp; " --&gt; ")),"---")</f>
        <v>---</v>
      </c>
      <c r="G1659" s="59" t="str">
        <f>IFERROR(IF(VLOOKUP($D1659&amp;"-"&amp;$E1659,IF($C$4="TEB0187_REV01",CALC_CONN_TEB0187_REV01!$F:$H),3,0)="--",VLOOKUP($D1659&amp;"-"&amp;$E1659,IF($C$4="TEB0187_REV01",CALC_CONN_TEB0187_REV01!$F:$H),2,0),VLOOKUP($D1659&amp;"-"&amp;$E1659,IF($C$4="TEB0187_REV01",CALC_CONN_TEB0187_REV01!$F:$H),3,0)),"---")</f>
        <v>---</v>
      </c>
      <c r="H1659" s="59" t="str">
        <f>IFERROR(VLOOKUP(G1659,IF($C$4="TEB0187_REV01",CALC_CONN_TEB0187_REV01!$G:$T),14,0),"---")</f>
        <v>---</v>
      </c>
      <c r="I1659" s="59" t="str">
        <f>IFERROR(VLOOKUP($D1659&amp;"-"&amp;$E1659,IF($C$4="TEB0187_REV01",CALC_CONN_TEB0187_REV01!$F:$K,"???"),6,0),"---")</f>
        <v>---</v>
      </c>
      <c r="J1659" s="61" t="str">
        <f>IFERROR(VLOOKUP($D1659&amp;"-"&amp;$E1659,IF($C$4="TEB0187_REV01",CALC_CONN_TEB0187_REV01!$F:$M,"???"),8,0),"---")</f>
        <v>---</v>
      </c>
      <c r="K1659" s="62" t="str">
        <f>IFERROR(VLOOKUP($D1659&amp;"-"&amp;$E1659,IF($C$4="TEB0187_REV01",CALC_CONN_TEB0187_REV01!$F:$N),9,0),"---")</f>
        <v>---</v>
      </c>
      <c r="L1659" s="59" t="str">
        <f>IFERROR(VLOOKUP(K1659,B2B!$H$3:$I$2000,2,0),"---")</f>
        <v>---</v>
      </c>
      <c r="M1659" s="59" t="str">
        <f>IFERROR(VLOOKUP(L1659,IF($M$4="TEI0187_REV01",RAW_m_TEI0187_REV01!$AD:$AH),5,0),"---")</f>
        <v>---</v>
      </c>
      <c r="N1659" s="59" t="str">
        <f>IFERROR(VLOOKUP(L1659,IF($M$4="TEI0187_REV01",RAW_m_TEI0187_REV01!$AE:$AJ),6,0),"---")</f>
        <v>---</v>
      </c>
      <c r="O1659" s="63" t="str">
        <f>IFERROR(VLOOKUP(L1659,IF($M$4="TEI0187_REV01",RAW_m_TEI0187_REV01!$AD:$AE),2,0),"---")</f>
        <v>---</v>
      </c>
      <c r="P1659" s="59" t="str">
        <f>IFERROR(VLOOKUP(O1659,IF($M$4="TEI0187_REV01",RAW_m_TEI0187_REV01!$AJ:$AK),2,0),"---")</f>
        <v>---</v>
      </c>
      <c r="Q1659" s="59" t="str">
        <f>IFERROR(VLOOKUP(L1659,IF($M$4="TEI0187_REV01",RAW_m_TEI0187_REV01!$AD:$AF),3,0),"---")</f>
        <v>---</v>
      </c>
      <c r="R1659" s="59" t="str">
        <f>IFERROR(VLOOKUP(O1659,IF($M$4="TEI0187_REV01",RAW_m_TEI0187_REV01!$AE:$AG),3,0),"---")</f>
        <v>---</v>
      </c>
      <c r="S1659" s="59" t="str">
        <f t="shared" si="53"/>
        <v>---</v>
      </c>
    </row>
    <row r="1660" spans="2:19" ht="15" customHeight="1" x14ac:dyDescent="0.25">
      <c r="B1660" s="59">
        <f t="shared" si="54"/>
        <v>1655</v>
      </c>
      <c r="C1660" s="60">
        <f>IFERROR(IF($C$4="TEB0187_REV01",CALC_CONN_TEB0187_REV01!U1660,),"---")</f>
        <v>0</v>
      </c>
      <c r="D1660" s="59">
        <f>IFERROR(IF($C$4="TEB0187_REV01",CALC_CONN_TEB0187_REV01!D1660,),"---")</f>
        <v>0</v>
      </c>
      <c r="E1660" s="59">
        <f>IFERROR(IF($C$4="TEB0187_REV01",CALC_CONN_TEB0187_REV01!E1660,),"---")</f>
        <v>0</v>
      </c>
      <c r="F1660" s="59" t="str">
        <f>IFERROR(IF(VLOOKUP($D1660&amp;"-"&amp;$E1660,IF($C$4="TEB0187_REV01",CALC_CONN_TEB0187_REV01!$F:$I),4,0)="--","---",IF($C$4="TEB0187_REV01",CALC_CONN_TEB0187_REV01!$G1660&amp; " --&gt; " &amp;CALC_CONN_TEB0187_REV01!$I1660&amp; " --&gt; ")),"---")</f>
        <v>---</v>
      </c>
      <c r="G1660" s="59" t="str">
        <f>IFERROR(IF(VLOOKUP($D1660&amp;"-"&amp;$E1660,IF($C$4="TEB0187_REV01",CALC_CONN_TEB0187_REV01!$F:$H),3,0)="--",VLOOKUP($D1660&amp;"-"&amp;$E1660,IF($C$4="TEB0187_REV01",CALC_CONN_TEB0187_REV01!$F:$H),2,0),VLOOKUP($D1660&amp;"-"&amp;$E1660,IF($C$4="TEB0187_REV01",CALC_CONN_TEB0187_REV01!$F:$H),3,0)),"---")</f>
        <v>---</v>
      </c>
      <c r="H1660" s="59" t="str">
        <f>IFERROR(VLOOKUP(G1660,IF($C$4="TEB0187_REV01",CALC_CONN_TEB0187_REV01!$G:$T),14,0),"---")</f>
        <v>---</v>
      </c>
      <c r="I1660" s="59" t="str">
        <f>IFERROR(VLOOKUP($D1660&amp;"-"&amp;$E1660,IF($C$4="TEB0187_REV01",CALC_CONN_TEB0187_REV01!$F:$K,"???"),6,0),"---")</f>
        <v>---</v>
      </c>
      <c r="J1660" s="61" t="str">
        <f>IFERROR(VLOOKUP($D1660&amp;"-"&amp;$E1660,IF($C$4="TEB0187_REV01",CALC_CONN_TEB0187_REV01!$F:$M,"???"),8,0),"---")</f>
        <v>---</v>
      </c>
      <c r="K1660" s="62" t="str">
        <f>IFERROR(VLOOKUP($D1660&amp;"-"&amp;$E1660,IF($C$4="TEB0187_REV01",CALC_CONN_TEB0187_REV01!$F:$N),9,0),"---")</f>
        <v>---</v>
      </c>
      <c r="L1660" s="59" t="str">
        <f>IFERROR(VLOOKUP(K1660,B2B!$H$3:$I$2000,2,0),"---")</f>
        <v>---</v>
      </c>
      <c r="M1660" s="59" t="str">
        <f>IFERROR(VLOOKUP(L1660,IF($M$4="TEI0187_REV01",RAW_m_TEI0187_REV01!$AD:$AH),5,0),"---")</f>
        <v>---</v>
      </c>
      <c r="N1660" s="59" t="str">
        <f>IFERROR(VLOOKUP(L1660,IF($M$4="TEI0187_REV01",RAW_m_TEI0187_REV01!$AE:$AJ),6,0),"---")</f>
        <v>---</v>
      </c>
      <c r="O1660" s="63" t="str">
        <f>IFERROR(VLOOKUP(L1660,IF($M$4="TEI0187_REV01",RAW_m_TEI0187_REV01!$AD:$AE),2,0),"---")</f>
        <v>---</v>
      </c>
      <c r="P1660" s="59" t="str">
        <f>IFERROR(VLOOKUP(O1660,IF($M$4="TEI0187_REV01",RAW_m_TEI0187_REV01!$AJ:$AK),2,0),"---")</f>
        <v>---</v>
      </c>
      <c r="Q1660" s="59" t="str">
        <f>IFERROR(VLOOKUP(L1660,IF($M$4="TEI0187_REV01",RAW_m_TEI0187_REV01!$AD:$AF),3,0),"---")</f>
        <v>---</v>
      </c>
      <c r="R1660" s="59" t="str">
        <f>IFERROR(VLOOKUP(O1660,IF($M$4="TEI0187_REV01",RAW_m_TEI0187_REV01!$AE:$AG),3,0),"---")</f>
        <v>---</v>
      </c>
      <c r="S1660" s="59" t="str">
        <f t="shared" si="53"/>
        <v>---</v>
      </c>
    </row>
    <row r="1661" spans="2:19" ht="15" customHeight="1" x14ac:dyDescent="0.25">
      <c r="B1661" s="59">
        <f t="shared" si="54"/>
        <v>1656</v>
      </c>
      <c r="C1661" s="60">
        <f>IFERROR(IF($C$4="TEB0187_REV01",CALC_CONN_TEB0187_REV01!U1661,),"---")</f>
        <v>0</v>
      </c>
      <c r="D1661" s="59">
        <f>IFERROR(IF($C$4="TEB0187_REV01",CALC_CONN_TEB0187_REV01!D1661,),"---")</f>
        <v>0</v>
      </c>
      <c r="E1661" s="59">
        <f>IFERROR(IF($C$4="TEB0187_REV01",CALC_CONN_TEB0187_REV01!E1661,),"---")</f>
        <v>0</v>
      </c>
      <c r="F1661" s="59" t="str">
        <f>IFERROR(IF(VLOOKUP($D1661&amp;"-"&amp;$E1661,IF($C$4="TEB0187_REV01",CALC_CONN_TEB0187_REV01!$F:$I),4,0)="--","---",IF($C$4="TEB0187_REV01",CALC_CONN_TEB0187_REV01!$G1661&amp; " --&gt; " &amp;CALC_CONN_TEB0187_REV01!$I1661&amp; " --&gt; ")),"---")</f>
        <v>---</v>
      </c>
      <c r="G1661" s="59" t="str">
        <f>IFERROR(IF(VLOOKUP($D1661&amp;"-"&amp;$E1661,IF($C$4="TEB0187_REV01",CALC_CONN_TEB0187_REV01!$F:$H),3,0)="--",VLOOKUP($D1661&amp;"-"&amp;$E1661,IF($C$4="TEB0187_REV01",CALC_CONN_TEB0187_REV01!$F:$H),2,0),VLOOKUP($D1661&amp;"-"&amp;$E1661,IF($C$4="TEB0187_REV01",CALC_CONN_TEB0187_REV01!$F:$H),3,0)),"---")</f>
        <v>---</v>
      </c>
      <c r="H1661" s="59" t="str">
        <f>IFERROR(VLOOKUP(G1661,IF($C$4="TEB0187_REV01",CALC_CONN_TEB0187_REV01!$G:$T),14,0),"---")</f>
        <v>---</v>
      </c>
      <c r="I1661" s="59" t="str">
        <f>IFERROR(VLOOKUP($D1661&amp;"-"&amp;$E1661,IF($C$4="TEB0187_REV01",CALC_CONN_TEB0187_REV01!$F:$K,"???"),6,0),"---")</f>
        <v>---</v>
      </c>
      <c r="J1661" s="61" t="str">
        <f>IFERROR(VLOOKUP($D1661&amp;"-"&amp;$E1661,IF($C$4="TEB0187_REV01",CALC_CONN_TEB0187_REV01!$F:$M,"???"),8,0),"---")</f>
        <v>---</v>
      </c>
      <c r="K1661" s="62" t="str">
        <f>IFERROR(VLOOKUP($D1661&amp;"-"&amp;$E1661,IF($C$4="TEB0187_REV01",CALC_CONN_TEB0187_REV01!$F:$N),9,0),"---")</f>
        <v>---</v>
      </c>
      <c r="L1661" s="59" t="str">
        <f>IFERROR(VLOOKUP(K1661,B2B!$H$3:$I$2000,2,0),"---")</f>
        <v>---</v>
      </c>
      <c r="M1661" s="59" t="str">
        <f>IFERROR(VLOOKUP(L1661,IF($M$4="TEI0187_REV01",RAW_m_TEI0187_REV01!$AD:$AH),5,0),"---")</f>
        <v>---</v>
      </c>
      <c r="N1661" s="59" t="str">
        <f>IFERROR(VLOOKUP(L1661,IF($M$4="TEI0187_REV01",RAW_m_TEI0187_REV01!$AE:$AJ),6,0),"---")</f>
        <v>---</v>
      </c>
      <c r="O1661" s="63" t="str">
        <f>IFERROR(VLOOKUP(L1661,IF($M$4="TEI0187_REV01",RAW_m_TEI0187_REV01!$AD:$AE),2,0),"---")</f>
        <v>---</v>
      </c>
      <c r="P1661" s="59" t="str">
        <f>IFERROR(VLOOKUP(O1661,IF($M$4="TEI0187_REV01",RAW_m_TEI0187_REV01!$AJ:$AK),2,0),"---")</f>
        <v>---</v>
      </c>
      <c r="Q1661" s="59" t="str">
        <f>IFERROR(VLOOKUP(L1661,IF($M$4="TEI0187_REV01",RAW_m_TEI0187_REV01!$AD:$AF),3,0),"---")</f>
        <v>---</v>
      </c>
      <c r="R1661" s="59" t="str">
        <f>IFERROR(VLOOKUP(O1661,IF($M$4="TEI0187_REV01",RAW_m_TEI0187_REV01!$AE:$AG),3,0),"---")</f>
        <v>---</v>
      </c>
      <c r="S1661" s="59" t="str">
        <f t="shared" si="53"/>
        <v>---</v>
      </c>
    </row>
    <row r="1662" spans="2:19" ht="15" customHeight="1" x14ac:dyDescent="0.25">
      <c r="B1662" s="59">
        <f t="shared" si="54"/>
        <v>1657</v>
      </c>
      <c r="C1662" s="60">
        <f>IFERROR(IF($C$4="TEB0187_REV01",CALC_CONN_TEB0187_REV01!U1662,),"---")</f>
        <v>0</v>
      </c>
      <c r="D1662" s="59">
        <f>IFERROR(IF($C$4="TEB0187_REV01",CALC_CONN_TEB0187_REV01!D1662,),"---")</f>
        <v>0</v>
      </c>
      <c r="E1662" s="59">
        <f>IFERROR(IF($C$4="TEB0187_REV01",CALC_CONN_TEB0187_REV01!E1662,),"---")</f>
        <v>0</v>
      </c>
      <c r="F1662" s="59" t="str">
        <f>IFERROR(IF(VLOOKUP($D1662&amp;"-"&amp;$E1662,IF($C$4="TEB0187_REV01",CALC_CONN_TEB0187_REV01!$F:$I),4,0)="--","---",IF($C$4="TEB0187_REV01",CALC_CONN_TEB0187_REV01!$G1662&amp; " --&gt; " &amp;CALC_CONN_TEB0187_REV01!$I1662&amp; " --&gt; ")),"---")</f>
        <v>---</v>
      </c>
      <c r="G1662" s="59" t="str">
        <f>IFERROR(IF(VLOOKUP($D1662&amp;"-"&amp;$E1662,IF($C$4="TEB0187_REV01",CALC_CONN_TEB0187_REV01!$F:$H),3,0)="--",VLOOKUP($D1662&amp;"-"&amp;$E1662,IF($C$4="TEB0187_REV01",CALC_CONN_TEB0187_REV01!$F:$H),2,0),VLOOKUP($D1662&amp;"-"&amp;$E1662,IF($C$4="TEB0187_REV01",CALC_CONN_TEB0187_REV01!$F:$H),3,0)),"---")</f>
        <v>---</v>
      </c>
      <c r="H1662" s="59" t="str">
        <f>IFERROR(VLOOKUP(G1662,IF($C$4="TEB0187_REV01",CALC_CONN_TEB0187_REV01!$G:$T),14,0),"---")</f>
        <v>---</v>
      </c>
      <c r="I1662" s="59" t="str">
        <f>IFERROR(VLOOKUP($D1662&amp;"-"&amp;$E1662,IF($C$4="TEB0187_REV01",CALC_CONN_TEB0187_REV01!$F:$K,"???"),6,0),"---")</f>
        <v>---</v>
      </c>
      <c r="J1662" s="61" t="str">
        <f>IFERROR(VLOOKUP($D1662&amp;"-"&amp;$E1662,IF($C$4="TEB0187_REV01",CALC_CONN_TEB0187_REV01!$F:$M,"???"),8,0),"---")</f>
        <v>---</v>
      </c>
      <c r="K1662" s="62" t="str">
        <f>IFERROR(VLOOKUP($D1662&amp;"-"&amp;$E1662,IF($C$4="TEB0187_REV01",CALC_CONN_TEB0187_REV01!$F:$N),9,0),"---")</f>
        <v>---</v>
      </c>
      <c r="L1662" s="59" t="str">
        <f>IFERROR(VLOOKUP(K1662,B2B!$H$3:$I$2000,2,0),"---")</f>
        <v>---</v>
      </c>
      <c r="M1662" s="59" t="str">
        <f>IFERROR(VLOOKUP(L1662,IF($M$4="TEI0187_REV01",RAW_m_TEI0187_REV01!$AD:$AH),5,0),"---")</f>
        <v>---</v>
      </c>
      <c r="N1662" s="59" t="str">
        <f>IFERROR(VLOOKUP(L1662,IF($M$4="TEI0187_REV01",RAW_m_TEI0187_REV01!$AE:$AJ),6,0),"---")</f>
        <v>---</v>
      </c>
      <c r="O1662" s="63" t="str">
        <f>IFERROR(VLOOKUP(L1662,IF($M$4="TEI0187_REV01",RAW_m_TEI0187_REV01!$AD:$AE),2,0),"---")</f>
        <v>---</v>
      </c>
      <c r="P1662" s="59" t="str">
        <f>IFERROR(VLOOKUP(O1662,IF($M$4="TEI0187_REV01",RAW_m_TEI0187_REV01!$AJ:$AK),2,0),"---")</f>
        <v>---</v>
      </c>
      <c r="Q1662" s="59" t="str">
        <f>IFERROR(VLOOKUP(L1662,IF($M$4="TEI0187_REV01",RAW_m_TEI0187_REV01!$AD:$AF),3,0),"---")</f>
        <v>---</v>
      </c>
      <c r="R1662" s="59" t="str">
        <f>IFERROR(VLOOKUP(O1662,IF($M$4="TEI0187_REV01",RAW_m_TEI0187_REV01!$AE:$AG),3,0),"---")</f>
        <v>---</v>
      </c>
      <c r="S1662" s="59" t="str">
        <f t="shared" si="53"/>
        <v>---</v>
      </c>
    </row>
    <row r="1663" spans="2:19" ht="15" customHeight="1" x14ac:dyDescent="0.25">
      <c r="B1663" s="59">
        <f t="shared" si="54"/>
        <v>1658</v>
      </c>
      <c r="C1663" s="60">
        <f>IFERROR(IF($C$4="TEB0187_REV01",CALC_CONN_TEB0187_REV01!U1663,),"---")</f>
        <v>0</v>
      </c>
      <c r="D1663" s="59">
        <f>IFERROR(IF($C$4="TEB0187_REV01",CALC_CONN_TEB0187_REV01!D1663,),"---")</f>
        <v>0</v>
      </c>
      <c r="E1663" s="59">
        <f>IFERROR(IF($C$4="TEB0187_REV01",CALC_CONN_TEB0187_REV01!E1663,),"---")</f>
        <v>0</v>
      </c>
      <c r="F1663" s="59" t="str">
        <f>IFERROR(IF(VLOOKUP($D1663&amp;"-"&amp;$E1663,IF($C$4="TEB0187_REV01",CALC_CONN_TEB0187_REV01!$F:$I),4,0)="--","---",IF($C$4="TEB0187_REV01",CALC_CONN_TEB0187_REV01!$G1663&amp; " --&gt; " &amp;CALC_CONN_TEB0187_REV01!$I1663&amp; " --&gt; ")),"---")</f>
        <v>---</v>
      </c>
      <c r="G1663" s="59" t="str">
        <f>IFERROR(IF(VLOOKUP($D1663&amp;"-"&amp;$E1663,IF($C$4="TEB0187_REV01",CALC_CONN_TEB0187_REV01!$F:$H),3,0)="--",VLOOKUP($D1663&amp;"-"&amp;$E1663,IF($C$4="TEB0187_REV01",CALC_CONN_TEB0187_REV01!$F:$H),2,0),VLOOKUP($D1663&amp;"-"&amp;$E1663,IF($C$4="TEB0187_REV01",CALC_CONN_TEB0187_REV01!$F:$H),3,0)),"---")</f>
        <v>---</v>
      </c>
      <c r="H1663" s="59" t="str">
        <f>IFERROR(VLOOKUP(G1663,IF($C$4="TEB0187_REV01",CALC_CONN_TEB0187_REV01!$G:$T),14,0),"---")</f>
        <v>---</v>
      </c>
      <c r="I1663" s="59" t="str">
        <f>IFERROR(VLOOKUP($D1663&amp;"-"&amp;$E1663,IF($C$4="TEB0187_REV01",CALC_CONN_TEB0187_REV01!$F:$K,"???"),6,0),"---")</f>
        <v>---</v>
      </c>
      <c r="J1663" s="61" t="str">
        <f>IFERROR(VLOOKUP($D1663&amp;"-"&amp;$E1663,IF($C$4="TEB0187_REV01",CALC_CONN_TEB0187_REV01!$F:$M,"???"),8,0),"---")</f>
        <v>---</v>
      </c>
      <c r="K1663" s="62" t="str">
        <f>IFERROR(VLOOKUP($D1663&amp;"-"&amp;$E1663,IF($C$4="TEB0187_REV01",CALC_CONN_TEB0187_REV01!$F:$N),9,0),"---")</f>
        <v>---</v>
      </c>
      <c r="L1663" s="59" t="str">
        <f>IFERROR(VLOOKUP(K1663,B2B!$H$3:$I$2000,2,0),"---")</f>
        <v>---</v>
      </c>
      <c r="M1663" s="59" t="str">
        <f>IFERROR(VLOOKUP(L1663,IF($M$4="TEI0187_REV01",RAW_m_TEI0187_REV01!$AD:$AH),5,0),"---")</f>
        <v>---</v>
      </c>
      <c r="N1663" s="59" t="str">
        <f>IFERROR(VLOOKUP(L1663,IF($M$4="TEI0187_REV01",RAW_m_TEI0187_REV01!$AE:$AJ),6,0),"---")</f>
        <v>---</v>
      </c>
      <c r="O1663" s="63" t="str">
        <f>IFERROR(VLOOKUP(L1663,IF($M$4="TEI0187_REV01",RAW_m_TEI0187_REV01!$AD:$AE),2,0),"---")</f>
        <v>---</v>
      </c>
      <c r="P1663" s="59" t="str">
        <f>IFERROR(VLOOKUP(O1663,IF($M$4="TEI0187_REV01",RAW_m_TEI0187_REV01!$AJ:$AK),2,0),"---")</f>
        <v>---</v>
      </c>
      <c r="Q1663" s="59" t="str">
        <f>IFERROR(VLOOKUP(L1663,IF($M$4="TEI0187_REV01",RAW_m_TEI0187_REV01!$AD:$AF),3,0),"---")</f>
        <v>---</v>
      </c>
      <c r="R1663" s="59" t="str">
        <f>IFERROR(VLOOKUP(O1663,IF($M$4="TEI0187_REV01",RAW_m_TEI0187_REV01!$AE:$AG),3,0),"---")</f>
        <v>---</v>
      </c>
      <c r="S1663" s="59" t="str">
        <f t="shared" si="53"/>
        <v>---</v>
      </c>
    </row>
    <row r="1664" spans="2:19" ht="15" customHeight="1" x14ac:dyDescent="0.25">
      <c r="B1664" s="59">
        <f t="shared" si="54"/>
        <v>1659</v>
      </c>
      <c r="C1664" s="60">
        <f>IFERROR(IF($C$4="TEB0187_REV01",CALC_CONN_TEB0187_REV01!U1664,),"---")</f>
        <v>0</v>
      </c>
      <c r="D1664" s="59">
        <f>IFERROR(IF($C$4="TEB0187_REV01",CALC_CONN_TEB0187_REV01!D1664,),"---")</f>
        <v>0</v>
      </c>
      <c r="E1664" s="59">
        <f>IFERROR(IF($C$4="TEB0187_REV01",CALC_CONN_TEB0187_REV01!E1664,),"---")</f>
        <v>0</v>
      </c>
      <c r="F1664" s="59" t="str">
        <f>IFERROR(IF(VLOOKUP($D1664&amp;"-"&amp;$E1664,IF($C$4="TEB0187_REV01",CALC_CONN_TEB0187_REV01!$F:$I),4,0)="--","---",IF($C$4="TEB0187_REV01",CALC_CONN_TEB0187_REV01!$G1664&amp; " --&gt; " &amp;CALC_CONN_TEB0187_REV01!$I1664&amp; " --&gt; ")),"---")</f>
        <v>---</v>
      </c>
      <c r="G1664" s="59" t="str">
        <f>IFERROR(IF(VLOOKUP($D1664&amp;"-"&amp;$E1664,IF($C$4="TEB0187_REV01",CALC_CONN_TEB0187_REV01!$F:$H),3,0)="--",VLOOKUP($D1664&amp;"-"&amp;$E1664,IF($C$4="TEB0187_REV01",CALC_CONN_TEB0187_REV01!$F:$H),2,0),VLOOKUP($D1664&amp;"-"&amp;$E1664,IF($C$4="TEB0187_REV01",CALC_CONN_TEB0187_REV01!$F:$H),3,0)),"---")</f>
        <v>---</v>
      </c>
      <c r="H1664" s="59" t="str">
        <f>IFERROR(VLOOKUP(G1664,IF($C$4="TEB0187_REV01",CALC_CONN_TEB0187_REV01!$G:$T),14,0),"---")</f>
        <v>---</v>
      </c>
      <c r="I1664" s="59" t="str">
        <f>IFERROR(VLOOKUP($D1664&amp;"-"&amp;$E1664,IF($C$4="TEB0187_REV01",CALC_CONN_TEB0187_REV01!$F:$K,"???"),6,0),"---")</f>
        <v>---</v>
      </c>
      <c r="J1664" s="61" t="str">
        <f>IFERROR(VLOOKUP($D1664&amp;"-"&amp;$E1664,IF($C$4="TEB0187_REV01",CALC_CONN_TEB0187_REV01!$F:$M,"???"),8,0),"---")</f>
        <v>---</v>
      </c>
      <c r="K1664" s="62" t="str">
        <f>IFERROR(VLOOKUP($D1664&amp;"-"&amp;$E1664,IF($C$4="TEB0187_REV01",CALC_CONN_TEB0187_REV01!$F:$N),9,0),"---")</f>
        <v>---</v>
      </c>
      <c r="L1664" s="59" t="str">
        <f>IFERROR(VLOOKUP(K1664,B2B!$H$3:$I$2000,2,0),"---")</f>
        <v>---</v>
      </c>
      <c r="M1664" s="59" t="str">
        <f>IFERROR(VLOOKUP(L1664,IF($M$4="TEI0187_REV01",RAW_m_TEI0187_REV01!$AD:$AH),5,0),"---")</f>
        <v>---</v>
      </c>
      <c r="N1664" s="59" t="str">
        <f>IFERROR(VLOOKUP(L1664,IF($M$4="TEI0187_REV01",RAW_m_TEI0187_REV01!$AE:$AJ),6,0),"---")</f>
        <v>---</v>
      </c>
      <c r="O1664" s="63" t="str">
        <f>IFERROR(VLOOKUP(L1664,IF($M$4="TEI0187_REV01",RAW_m_TEI0187_REV01!$AD:$AE),2,0),"---")</f>
        <v>---</v>
      </c>
      <c r="P1664" s="59" t="str">
        <f>IFERROR(VLOOKUP(O1664,IF($M$4="TEI0187_REV01",RAW_m_TEI0187_REV01!$AJ:$AK),2,0),"---")</f>
        <v>---</v>
      </c>
      <c r="Q1664" s="59" t="str">
        <f>IFERROR(VLOOKUP(L1664,IF($M$4="TEI0187_REV01",RAW_m_TEI0187_REV01!$AD:$AF),3,0),"---")</f>
        <v>---</v>
      </c>
      <c r="R1664" s="59" t="str">
        <f>IFERROR(VLOOKUP(O1664,IF($M$4="TEI0187_REV01",RAW_m_TEI0187_REV01!$AE:$AG),3,0),"---")</f>
        <v>---</v>
      </c>
      <c r="S1664" s="59" t="str">
        <f t="shared" si="53"/>
        <v>---</v>
      </c>
    </row>
    <row r="1665" spans="2:19" ht="15" customHeight="1" x14ac:dyDescent="0.25">
      <c r="B1665" s="59">
        <f t="shared" si="54"/>
        <v>1660</v>
      </c>
      <c r="C1665" s="60">
        <f>IFERROR(IF($C$4="TEB0187_REV01",CALC_CONN_TEB0187_REV01!U1665,),"---")</f>
        <v>0</v>
      </c>
      <c r="D1665" s="59">
        <f>IFERROR(IF($C$4="TEB0187_REV01",CALC_CONN_TEB0187_REV01!D1665,),"---")</f>
        <v>0</v>
      </c>
      <c r="E1665" s="59">
        <f>IFERROR(IF($C$4="TEB0187_REV01",CALC_CONN_TEB0187_REV01!E1665,),"---")</f>
        <v>0</v>
      </c>
      <c r="F1665" s="59" t="str">
        <f>IFERROR(IF(VLOOKUP($D1665&amp;"-"&amp;$E1665,IF($C$4="TEB0187_REV01",CALC_CONN_TEB0187_REV01!$F:$I),4,0)="--","---",IF($C$4="TEB0187_REV01",CALC_CONN_TEB0187_REV01!$G1665&amp; " --&gt; " &amp;CALC_CONN_TEB0187_REV01!$I1665&amp; " --&gt; ")),"---")</f>
        <v>---</v>
      </c>
      <c r="G1665" s="59" t="str">
        <f>IFERROR(IF(VLOOKUP($D1665&amp;"-"&amp;$E1665,IF($C$4="TEB0187_REV01",CALC_CONN_TEB0187_REV01!$F:$H),3,0)="--",VLOOKUP($D1665&amp;"-"&amp;$E1665,IF($C$4="TEB0187_REV01",CALC_CONN_TEB0187_REV01!$F:$H),2,0),VLOOKUP($D1665&amp;"-"&amp;$E1665,IF($C$4="TEB0187_REV01",CALC_CONN_TEB0187_REV01!$F:$H),3,0)),"---")</f>
        <v>---</v>
      </c>
      <c r="H1665" s="59" t="str">
        <f>IFERROR(VLOOKUP(G1665,IF($C$4="TEB0187_REV01",CALC_CONN_TEB0187_REV01!$G:$T),14,0),"---")</f>
        <v>---</v>
      </c>
      <c r="I1665" s="59" t="str">
        <f>IFERROR(VLOOKUP($D1665&amp;"-"&amp;$E1665,IF($C$4="TEB0187_REV01",CALC_CONN_TEB0187_REV01!$F:$K,"???"),6,0),"---")</f>
        <v>---</v>
      </c>
      <c r="J1665" s="61" t="str">
        <f>IFERROR(VLOOKUP($D1665&amp;"-"&amp;$E1665,IF($C$4="TEB0187_REV01",CALC_CONN_TEB0187_REV01!$F:$M,"???"),8,0),"---")</f>
        <v>---</v>
      </c>
      <c r="K1665" s="62" t="str">
        <f>IFERROR(VLOOKUP($D1665&amp;"-"&amp;$E1665,IF($C$4="TEB0187_REV01",CALC_CONN_TEB0187_REV01!$F:$N),9,0),"---")</f>
        <v>---</v>
      </c>
      <c r="L1665" s="59" t="str">
        <f>IFERROR(VLOOKUP(K1665,B2B!$H$3:$I$2000,2,0),"---")</f>
        <v>---</v>
      </c>
      <c r="M1665" s="59" t="str">
        <f>IFERROR(VLOOKUP(L1665,IF($M$4="TEI0187_REV01",RAW_m_TEI0187_REV01!$AD:$AH),5,0),"---")</f>
        <v>---</v>
      </c>
      <c r="N1665" s="59" t="str">
        <f>IFERROR(VLOOKUP(L1665,IF($M$4="TEI0187_REV01",RAW_m_TEI0187_REV01!$AE:$AJ),6,0),"---")</f>
        <v>---</v>
      </c>
      <c r="O1665" s="63" t="str">
        <f>IFERROR(VLOOKUP(L1665,IF($M$4="TEI0187_REV01",RAW_m_TEI0187_REV01!$AD:$AE),2,0),"---")</f>
        <v>---</v>
      </c>
      <c r="P1665" s="59" t="str">
        <f>IFERROR(VLOOKUP(O1665,IF($M$4="TEI0187_REV01",RAW_m_TEI0187_REV01!$AJ:$AK),2,0),"---")</f>
        <v>---</v>
      </c>
      <c r="Q1665" s="59" t="str">
        <f>IFERROR(VLOOKUP(L1665,IF($M$4="TEI0187_REV01",RAW_m_TEI0187_REV01!$AD:$AF),3,0),"---")</f>
        <v>---</v>
      </c>
      <c r="R1665" s="59" t="str">
        <f>IFERROR(VLOOKUP(O1665,IF($M$4="TEI0187_REV01",RAW_m_TEI0187_REV01!$AE:$AG),3,0),"---")</f>
        <v>---</v>
      </c>
      <c r="S1665" s="59" t="str">
        <f t="shared" si="53"/>
        <v>---</v>
      </c>
    </row>
    <row r="1666" spans="2:19" ht="15" customHeight="1" x14ac:dyDescent="0.25">
      <c r="B1666" s="59">
        <f t="shared" si="54"/>
        <v>1661</v>
      </c>
      <c r="C1666" s="60">
        <f>IFERROR(IF($C$4="TEB0187_REV01",CALC_CONN_TEB0187_REV01!U1666,),"---")</f>
        <v>0</v>
      </c>
      <c r="D1666" s="59">
        <f>IFERROR(IF($C$4="TEB0187_REV01",CALC_CONN_TEB0187_REV01!D1666,),"---")</f>
        <v>0</v>
      </c>
      <c r="E1666" s="59">
        <f>IFERROR(IF($C$4="TEB0187_REV01",CALC_CONN_TEB0187_REV01!E1666,),"---")</f>
        <v>0</v>
      </c>
      <c r="F1666" s="59" t="str">
        <f>IFERROR(IF(VLOOKUP($D1666&amp;"-"&amp;$E1666,IF($C$4="TEB0187_REV01",CALC_CONN_TEB0187_REV01!$F:$I),4,0)="--","---",IF($C$4="TEB0187_REV01",CALC_CONN_TEB0187_REV01!$G1666&amp; " --&gt; " &amp;CALC_CONN_TEB0187_REV01!$I1666&amp; " --&gt; ")),"---")</f>
        <v>---</v>
      </c>
      <c r="G1666" s="59" t="str">
        <f>IFERROR(IF(VLOOKUP($D1666&amp;"-"&amp;$E1666,IF($C$4="TEB0187_REV01",CALC_CONN_TEB0187_REV01!$F:$H),3,0)="--",VLOOKUP($D1666&amp;"-"&amp;$E1666,IF($C$4="TEB0187_REV01",CALC_CONN_TEB0187_REV01!$F:$H),2,0),VLOOKUP($D1666&amp;"-"&amp;$E1666,IF($C$4="TEB0187_REV01",CALC_CONN_TEB0187_REV01!$F:$H),3,0)),"---")</f>
        <v>---</v>
      </c>
      <c r="H1666" s="59" t="str">
        <f>IFERROR(VLOOKUP(G1666,IF($C$4="TEB0187_REV01",CALC_CONN_TEB0187_REV01!$G:$T),14,0),"---")</f>
        <v>---</v>
      </c>
      <c r="I1666" s="59" t="str">
        <f>IFERROR(VLOOKUP($D1666&amp;"-"&amp;$E1666,IF($C$4="TEB0187_REV01",CALC_CONN_TEB0187_REV01!$F:$K,"???"),6,0),"---")</f>
        <v>---</v>
      </c>
      <c r="J1666" s="61" t="str">
        <f>IFERROR(VLOOKUP($D1666&amp;"-"&amp;$E1666,IF($C$4="TEB0187_REV01",CALC_CONN_TEB0187_REV01!$F:$M,"???"),8,0),"---")</f>
        <v>---</v>
      </c>
      <c r="K1666" s="62" t="str">
        <f>IFERROR(VLOOKUP($D1666&amp;"-"&amp;$E1666,IF($C$4="TEB0187_REV01",CALC_CONN_TEB0187_REV01!$F:$N),9,0),"---")</f>
        <v>---</v>
      </c>
      <c r="L1666" s="59" t="str">
        <f>IFERROR(VLOOKUP(K1666,B2B!$H$3:$I$2000,2,0),"---")</f>
        <v>---</v>
      </c>
      <c r="M1666" s="59" t="str">
        <f>IFERROR(VLOOKUP(L1666,IF($M$4="TEI0187_REV01",RAW_m_TEI0187_REV01!$AD:$AH),5,0),"---")</f>
        <v>---</v>
      </c>
      <c r="N1666" s="59" t="str">
        <f>IFERROR(VLOOKUP(L1666,IF($M$4="TEI0187_REV01",RAW_m_TEI0187_REV01!$AE:$AJ),6,0),"---")</f>
        <v>---</v>
      </c>
      <c r="O1666" s="63" t="str">
        <f>IFERROR(VLOOKUP(L1666,IF($M$4="TEI0187_REV01",RAW_m_TEI0187_REV01!$AD:$AE),2,0),"---")</f>
        <v>---</v>
      </c>
      <c r="P1666" s="59" t="str">
        <f>IFERROR(VLOOKUP(O1666,IF($M$4="TEI0187_REV01",RAW_m_TEI0187_REV01!$AJ:$AK),2,0),"---")</f>
        <v>---</v>
      </c>
      <c r="Q1666" s="59" t="str">
        <f>IFERROR(VLOOKUP(L1666,IF($M$4="TEI0187_REV01",RAW_m_TEI0187_REV01!$AD:$AF),3,0),"---")</f>
        <v>---</v>
      </c>
      <c r="R1666" s="59" t="str">
        <f>IFERROR(VLOOKUP(O1666,IF($M$4="TEI0187_REV01",RAW_m_TEI0187_REV01!$AE:$AG),3,0),"---")</f>
        <v>---</v>
      </c>
      <c r="S1666" s="59" t="str">
        <f t="shared" si="53"/>
        <v>---</v>
      </c>
    </row>
    <row r="1667" spans="2:19" ht="15" customHeight="1" x14ac:dyDescent="0.25">
      <c r="B1667" s="59">
        <f t="shared" si="54"/>
        <v>1662</v>
      </c>
      <c r="C1667" s="60">
        <f>IFERROR(IF($C$4="TEB0187_REV01",CALC_CONN_TEB0187_REV01!U1667,),"---")</f>
        <v>0</v>
      </c>
      <c r="D1667" s="59">
        <f>IFERROR(IF($C$4="TEB0187_REV01",CALC_CONN_TEB0187_REV01!D1667,),"---")</f>
        <v>0</v>
      </c>
      <c r="E1667" s="59">
        <f>IFERROR(IF($C$4="TEB0187_REV01",CALC_CONN_TEB0187_REV01!E1667,),"---")</f>
        <v>0</v>
      </c>
      <c r="F1667" s="59" t="str">
        <f>IFERROR(IF(VLOOKUP($D1667&amp;"-"&amp;$E1667,IF($C$4="TEB0187_REV01",CALC_CONN_TEB0187_REV01!$F:$I),4,0)="--","---",IF($C$4="TEB0187_REV01",CALC_CONN_TEB0187_REV01!$G1667&amp; " --&gt; " &amp;CALC_CONN_TEB0187_REV01!$I1667&amp; " --&gt; ")),"---")</f>
        <v>---</v>
      </c>
      <c r="G1667" s="59" t="str">
        <f>IFERROR(IF(VLOOKUP($D1667&amp;"-"&amp;$E1667,IF($C$4="TEB0187_REV01",CALC_CONN_TEB0187_REV01!$F:$H),3,0)="--",VLOOKUP($D1667&amp;"-"&amp;$E1667,IF($C$4="TEB0187_REV01",CALC_CONN_TEB0187_REV01!$F:$H),2,0),VLOOKUP($D1667&amp;"-"&amp;$E1667,IF($C$4="TEB0187_REV01",CALC_CONN_TEB0187_REV01!$F:$H),3,0)),"---")</f>
        <v>---</v>
      </c>
      <c r="H1667" s="59" t="str">
        <f>IFERROR(VLOOKUP(G1667,IF($C$4="TEB0187_REV01",CALC_CONN_TEB0187_REV01!$G:$T),14,0),"---")</f>
        <v>---</v>
      </c>
      <c r="I1667" s="59" t="str">
        <f>IFERROR(VLOOKUP($D1667&amp;"-"&amp;$E1667,IF($C$4="TEB0187_REV01",CALC_CONN_TEB0187_REV01!$F:$K,"???"),6,0),"---")</f>
        <v>---</v>
      </c>
      <c r="J1667" s="61" t="str">
        <f>IFERROR(VLOOKUP($D1667&amp;"-"&amp;$E1667,IF($C$4="TEB0187_REV01",CALC_CONN_TEB0187_REV01!$F:$M,"???"),8,0),"---")</f>
        <v>---</v>
      </c>
      <c r="K1667" s="62" t="str">
        <f>IFERROR(VLOOKUP($D1667&amp;"-"&amp;$E1667,IF($C$4="TEB0187_REV01",CALC_CONN_TEB0187_REV01!$F:$N),9,0),"---")</f>
        <v>---</v>
      </c>
      <c r="L1667" s="59" t="str">
        <f>IFERROR(VLOOKUP(K1667,B2B!$H$3:$I$2000,2,0),"---")</f>
        <v>---</v>
      </c>
      <c r="M1667" s="59" t="str">
        <f>IFERROR(VLOOKUP(L1667,IF($M$4="TEI0187_REV01",RAW_m_TEI0187_REV01!$AD:$AH),5,0),"---")</f>
        <v>---</v>
      </c>
      <c r="N1667" s="59" t="str">
        <f>IFERROR(VLOOKUP(L1667,IF($M$4="TEI0187_REV01",RAW_m_TEI0187_REV01!$AE:$AJ),6,0),"---")</f>
        <v>---</v>
      </c>
      <c r="O1667" s="63" t="str">
        <f>IFERROR(VLOOKUP(L1667,IF($M$4="TEI0187_REV01",RAW_m_TEI0187_REV01!$AD:$AE),2,0),"---")</f>
        <v>---</v>
      </c>
      <c r="P1667" s="59" t="str">
        <f>IFERROR(VLOOKUP(O1667,IF($M$4="TEI0187_REV01",RAW_m_TEI0187_REV01!$AJ:$AK),2,0),"---")</f>
        <v>---</v>
      </c>
      <c r="Q1667" s="59" t="str">
        <f>IFERROR(VLOOKUP(L1667,IF($M$4="TEI0187_REV01",RAW_m_TEI0187_REV01!$AD:$AF),3,0),"---")</f>
        <v>---</v>
      </c>
      <c r="R1667" s="59" t="str">
        <f>IFERROR(VLOOKUP(O1667,IF($M$4="TEI0187_REV01",RAW_m_TEI0187_REV01!$AE:$AG),3,0),"---")</f>
        <v>---</v>
      </c>
      <c r="S1667" s="59" t="str">
        <f t="shared" si="53"/>
        <v>---</v>
      </c>
    </row>
    <row r="1668" spans="2:19" ht="15" customHeight="1" x14ac:dyDescent="0.25">
      <c r="B1668" s="59">
        <f t="shared" si="54"/>
        <v>1663</v>
      </c>
      <c r="C1668" s="60">
        <f>IFERROR(IF($C$4="TEB0187_REV01",CALC_CONN_TEB0187_REV01!U1668,),"---")</f>
        <v>0</v>
      </c>
      <c r="D1668" s="59">
        <f>IFERROR(IF($C$4="TEB0187_REV01",CALC_CONN_TEB0187_REV01!D1668,),"---")</f>
        <v>0</v>
      </c>
      <c r="E1668" s="59">
        <f>IFERROR(IF($C$4="TEB0187_REV01",CALC_CONN_TEB0187_REV01!E1668,),"---")</f>
        <v>0</v>
      </c>
      <c r="F1668" s="59" t="str">
        <f>IFERROR(IF(VLOOKUP($D1668&amp;"-"&amp;$E1668,IF($C$4="TEB0187_REV01",CALC_CONN_TEB0187_REV01!$F:$I),4,0)="--","---",IF($C$4="TEB0187_REV01",CALC_CONN_TEB0187_REV01!$G1668&amp; " --&gt; " &amp;CALC_CONN_TEB0187_REV01!$I1668&amp; " --&gt; ")),"---")</f>
        <v>---</v>
      </c>
      <c r="G1668" s="59" t="str">
        <f>IFERROR(IF(VLOOKUP($D1668&amp;"-"&amp;$E1668,IF($C$4="TEB0187_REV01",CALC_CONN_TEB0187_REV01!$F:$H),3,0)="--",VLOOKUP($D1668&amp;"-"&amp;$E1668,IF($C$4="TEB0187_REV01",CALC_CONN_TEB0187_REV01!$F:$H),2,0),VLOOKUP($D1668&amp;"-"&amp;$E1668,IF($C$4="TEB0187_REV01",CALC_CONN_TEB0187_REV01!$F:$H),3,0)),"---")</f>
        <v>---</v>
      </c>
      <c r="H1668" s="59" t="str">
        <f>IFERROR(VLOOKUP(G1668,IF($C$4="TEB0187_REV01",CALC_CONN_TEB0187_REV01!$G:$T),14,0),"---")</f>
        <v>---</v>
      </c>
      <c r="I1668" s="59" t="str">
        <f>IFERROR(VLOOKUP($D1668&amp;"-"&amp;$E1668,IF($C$4="TEB0187_REV01",CALC_CONN_TEB0187_REV01!$F:$K,"???"),6,0),"---")</f>
        <v>---</v>
      </c>
      <c r="J1668" s="61" t="str">
        <f>IFERROR(VLOOKUP($D1668&amp;"-"&amp;$E1668,IF($C$4="TEB0187_REV01",CALC_CONN_TEB0187_REV01!$F:$M,"???"),8,0),"---")</f>
        <v>---</v>
      </c>
      <c r="K1668" s="62" t="str">
        <f>IFERROR(VLOOKUP($D1668&amp;"-"&amp;$E1668,IF($C$4="TEB0187_REV01",CALC_CONN_TEB0187_REV01!$F:$N),9,0),"---")</f>
        <v>---</v>
      </c>
      <c r="L1668" s="59" t="str">
        <f>IFERROR(VLOOKUP(K1668,B2B!$H$3:$I$2000,2,0),"---")</f>
        <v>---</v>
      </c>
      <c r="M1668" s="59" t="str">
        <f>IFERROR(VLOOKUP(L1668,IF($M$4="TEI0187_REV01",RAW_m_TEI0187_REV01!$AD:$AH),5,0),"---")</f>
        <v>---</v>
      </c>
      <c r="N1668" s="59" t="str">
        <f>IFERROR(VLOOKUP(L1668,IF($M$4="TEI0187_REV01",RAW_m_TEI0187_REV01!$AE:$AJ),6,0),"---")</f>
        <v>---</v>
      </c>
      <c r="O1668" s="63" t="str">
        <f>IFERROR(VLOOKUP(L1668,IF($M$4="TEI0187_REV01",RAW_m_TEI0187_REV01!$AD:$AE),2,0),"---")</f>
        <v>---</v>
      </c>
      <c r="P1668" s="59" t="str">
        <f>IFERROR(VLOOKUP(O1668,IF($M$4="TEI0187_REV01",RAW_m_TEI0187_REV01!$AJ:$AK),2,0),"---")</f>
        <v>---</v>
      </c>
      <c r="Q1668" s="59" t="str">
        <f>IFERROR(VLOOKUP(L1668,IF($M$4="TEI0187_REV01",RAW_m_TEI0187_REV01!$AD:$AF),3,0),"---")</f>
        <v>---</v>
      </c>
      <c r="R1668" s="59" t="str">
        <f>IFERROR(VLOOKUP(O1668,IF($M$4="TEI0187_REV01",RAW_m_TEI0187_REV01!$AE:$AG),3,0),"---")</f>
        <v>---</v>
      </c>
      <c r="S1668" s="59" t="str">
        <f t="shared" si="53"/>
        <v>---</v>
      </c>
    </row>
    <row r="1669" spans="2:19" ht="15" customHeight="1" x14ac:dyDescent="0.25">
      <c r="B1669" s="59">
        <f t="shared" si="54"/>
        <v>1664</v>
      </c>
      <c r="C1669" s="60">
        <f>IFERROR(IF($C$4="TEB0187_REV01",CALC_CONN_TEB0187_REV01!U1669,),"---")</f>
        <v>0</v>
      </c>
      <c r="D1669" s="59">
        <f>IFERROR(IF($C$4="TEB0187_REV01",CALC_CONN_TEB0187_REV01!D1669,),"---")</f>
        <v>0</v>
      </c>
      <c r="E1669" s="59">
        <f>IFERROR(IF($C$4="TEB0187_REV01",CALC_CONN_TEB0187_REV01!E1669,),"---")</f>
        <v>0</v>
      </c>
      <c r="F1669" s="59" t="str">
        <f>IFERROR(IF(VLOOKUP($D1669&amp;"-"&amp;$E1669,IF($C$4="TEB0187_REV01",CALC_CONN_TEB0187_REV01!$F:$I),4,0)="--","---",IF($C$4="TEB0187_REV01",CALC_CONN_TEB0187_REV01!$G1669&amp; " --&gt; " &amp;CALC_CONN_TEB0187_REV01!$I1669&amp; " --&gt; ")),"---")</f>
        <v>---</v>
      </c>
      <c r="G1669" s="59" t="str">
        <f>IFERROR(IF(VLOOKUP($D1669&amp;"-"&amp;$E1669,IF($C$4="TEB0187_REV01",CALC_CONN_TEB0187_REV01!$F:$H),3,0)="--",VLOOKUP($D1669&amp;"-"&amp;$E1669,IF($C$4="TEB0187_REV01",CALC_CONN_TEB0187_REV01!$F:$H),2,0),VLOOKUP($D1669&amp;"-"&amp;$E1669,IF($C$4="TEB0187_REV01",CALC_CONN_TEB0187_REV01!$F:$H),3,0)),"---")</f>
        <v>---</v>
      </c>
      <c r="H1669" s="59" t="str">
        <f>IFERROR(VLOOKUP(G1669,IF($C$4="TEB0187_REV01",CALC_CONN_TEB0187_REV01!$G:$T),14,0),"---")</f>
        <v>---</v>
      </c>
      <c r="I1669" s="59" t="str">
        <f>IFERROR(VLOOKUP($D1669&amp;"-"&amp;$E1669,IF($C$4="TEB0187_REV01",CALC_CONN_TEB0187_REV01!$F:$K,"???"),6,0),"---")</f>
        <v>---</v>
      </c>
      <c r="J1669" s="61" t="str">
        <f>IFERROR(VLOOKUP($D1669&amp;"-"&amp;$E1669,IF($C$4="TEB0187_REV01",CALC_CONN_TEB0187_REV01!$F:$M,"???"),8,0),"---")</f>
        <v>---</v>
      </c>
      <c r="K1669" s="62" t="str">
        <f>IFERROR(VLOOKUP($D1669&amp;"-"&amp;$E1669,IF($C$4="TEB0187_REV01",CALC_CONN_TEB0187_REV01!$F:$N),9,0),"---")</f>
        <v>---</v>
      </c>
      <c r="L1669" s="59" t="str">
        <f>IFERROR(VLOOKUP(K1669,B2B!$H$3:$I$2000,2,0),"---")</f>
        <v>---</v>
      </c>
      <c r="M1669" s="59" t="str">
        <f>IFERROR(VLOOKUP(L1669,IF($M$4="TEI0187_REV01",RAW_m_TEI0187_REV01!$AD:$AH),5,0),"---")</f>
        <v>---</v>
      </c>
      <c r="N1669" s="59" t="str">
        <f>IFERROR(VLOOKUP(L1669,IF($M$4="TEI0187_REV01",RAW_m_TEI0187_REV01!$AE:$AJ),6,0),"---")</f>
        <v>---</v>
      </c>
      <c r="O1669" s="63" t="str">
        <f>IFERROR(VLOOKUP(L1669,IF($M$4="TEI0187_REV01",RAW_m_TEI0187_REV01!$AD:$AE),2,0),"---")</f>
        <v>---</v>
      </c>
      <c r="P1669" s="59" t="str">
        <f>IFERROR(VLOOKUP(O1669,IF($M$4="TEI0187_REV01",RAW_m_TEI0187_REV01!$AJ:$AK),2,0),"---")</f>
        <v>---</v>
      </c>
      <c r="Q1669" s="59" t="str">
        <f>IFERROR(VLOOKUP(L1669,IF($M$4="TEI0187_REV01",RAW_m_TEI0187_REV01!$AD:$AF),3,0),"---")</f>
        <v>---</v>
      </c>
      <c r="R1669" s="59" t="str">
        <f>IFERROR(VLOOKUP(O1669,IF($M$4="TEI0187_REV01",RAW_m_TEI0187_REV01!$AE:$AG),3,0),"---")</f>
        <v>---</v>
      </c>
      <c r="S1669" s="59" t="str">
        <f t="shared" si="53"/>
        <v>---</v>
      </c>
    </row>
    <row r="1670" spans="2:19" ht="15" customHeight="1" x14ac:dyDescent="0.25">
      <c r="B1670" s="59">
        <f t="shared" si="54"/>
        <v>1665</v>
      </c>
      <c r="C1670" s="60">
        <f>IFERROR(IF($C$4="TEB0187_REV01",CALC_CONN_TEB0187_REV01!U1670,),"---")</f>
        <v>0</v>
      </c>
      <c r="D1670" s="59">
        <f>IFERROR(IF($C$4="TEB0187_REV01",CALC_CONN_TEB0187_REV01!D1670,),"---")</f>
        <v>0</v>
      </c>
      <c r="E1670" s="59">
        <f>IFERROR(IF($C$4="TEB0187_REV01",CALC_CONN_TEB0187_REV01!E1670,),"---")</f>
        <v>0</v>
      </c>
      <c r="F1670" s="59" t="str">
        <f>IFERROR(IF(VLOOKUP($D1670&amp;"-"&amp;$E1670,IF($C$4="TEB0187_REV01",CALC_CONN_TEB0187_REV01!$F:$I),4,0)="--","---",IF($C$4="TEB0187_REV01",CALC_CONN_TEB0187_REV01!$G1670&amp; " --&gt; " &amp;CALC_CONN_TEB0187_REV01!$I1670&amp; " --&gt; ")),"---")</f>
        <v>---</v>
      </c>
      <c r="G1670" s="59" t="str">
        <f>IFERROR(IF(VLOOKUP($D1670&amp;"-"&amp;$E1670,IF($C$4="TEB0187_REV01",CALC_CONN_TEB0187_REV01!$F:$H),3,0)="--",VLOOKUP($D1670&amp;"-"&amp;$E1670,IF($C$4="TEB0187_REV01",CALC_CONN_TEB0187_REV01!$F:$H),2,0),VLOOKUP($D1670&amp;"-"&amp;$E1670,IF($C$4="TEB0187_REV01",CALC_CONN_TEB0187_REV01!$F:$H),3,0)),"---")</f>
        <v>---</v>
      </c>
      <c r="H1670" s="59" t="str">
        <f>IFERROR(VLOOKUP(G1670,IF($C$4="TEB0187_REV01",CALC_CONN_TEB0187_REV01!$G:$T),14,0),"---")</f>
        <v>---</v>
      </c>
      <c r="I1670" s="59" t="str">
        <f>IFERROR(VLOOKUP($D1670&amp;"-"&amp;$E1670,IF($C$4="TEB0187_REV01",CALC_CONN_TEB0187_REV01!$F:$K,"???"),6,0),"---")</f>
        <v>---</v>
      </c>
      <c r="J1670" s="61" t="str">
        <f>IFERROR(VLOOKUP($D1670&amp;"-"&amp;$E1670,IF($C$4="TEB0187_REV01",CALC_CONN_TEB0187_REV01!$F:$M,"???"),8,0),"---")</f>
        <v>---</v>
      </c>
      <c r="K1670" s="62" t="str">
        <f>IFERROR(VLOOKUP($D1670&amp;"-"&amp;$E1670,IF($C$4="TEB0187_REV01",CALC_CONN_TEB0187_REV01!$F:$N),9,0),"---")</f>
        <v>---</v>
      </c>
      <c r="L1670" s="59" t="str">
        <f>IFERROR(VLOOKUP(K1670,B2B!$H$3:$I$2000,2,0),"---")</f>
        <v>---</v>
      </c>
      <c r="M1670" s="59" t="str">
        <f>IFERROR(VLOOKUP(L1670,IF($M$4="TEI0187_REV01",RAW_m_TEI0187_REV01!$AD:$AH),5,0),"---")</f>
        <v>---</v>
      </c>
      <c r="N1670" s="59" t="str">
        <f>IFERROR(VLOOKUP(L1670,IF($M$4="TEI0187_REV01",RAW_m_TEI0187_REV01!$AE:$AJ),6,0),"---")</f>
        <v>---</v>
      </c>
      <c r="O1670" s="63" t="str">
        <f>IFERROR(VLOOKUP(L1670,IF($M$4="TEI0187_REV01",RAW_m_TEI0187_REV01!$AD:$AE),2,0),"---")</f>
        <v>---</v>
      </c>
      <c r="P1670" s="59" t="str">
        <f>IFERROR(VLOOKUP(O1670,IF($M$4="TEI0187_REV01",RAW_m_TEI0187_REV01!$AJ:$AK),2,0),"---")</f>
        <v>---</v>
      </c>
      <c r="Q1670" s="59" t="str">
        <f>IFERROR(VLOOKUP(L1670,IF($M$4="TEI0187_REV01",RAW_m_TEI0187_REV01!$AD:$AF),3,0),"---")</f>
        <v>---</v>
      </c>
      <c r="R1670" s="59" t="str">
        <f>IFERROR(VLOOKUP(O1670,IF($M$4="TEI0187_REV01",RAW_m_TEI0187_REV01!$AE:$AG),3,0),"---")</f>
        <v>---</v>
      </c>
      <c r="S1670" s="59" t="str">
        <f t="shared" si="53"/>
        <v>---</v>
      </c>
    </row>
    <row r="1671" spans="2:19" ht="15" customHeight="1" x14ac:dyDescent="0.25">
      <c r="B1671" s="59">
        <f t="shared" si="54"/>
        <v>1666</v>
      </c>
      <c r="C1671" s="60">
        <f>IFERROR(IF($C$4="TEB0187_REV01",CALC_CONN_TEB0187_REV01!U1671,),"---")</f>
        <v>0</v>
      </c>
      <c r="D1671" s="59">
        <f>IFERROR(IF($C$4="TEB0187_REV01",CALC_CONN_TEB0187_REV01!D1671,),"---")</f>
        <v>0</v>
      </c>
      <c r="E1671" s="59">
        <f>IFERROR(IF($C$4="TEB0187_REV01",CALC_CONN_TEB0187_REV01!E1671,),"---")</f>
        <v>0</v>
      </c>
      <c r="F1671" s="59" t="str">
        <f>IFERROR(IF(VLOOKUP($D1671&amp;"-"&amp;$E1671,IF($C$4="TEB0187_REV01",CALC_CONN_TEB0187_REV01!$F:$I),4,0)="--","---",IF($C$4="TEB0187_REV01",CALC_CONN_TEB0187_REV01!$G1671&amp; " --&gt; " &amp;CALC_CONN_TEB0187_REV01!$I1671&amp; " --&gt; ")),"---")</f>
        <v>---</v>
      </c>
      <c r="G1671" s="59" t="str">
        <f>IFERROR(IF(VLOOKUP($D1671&amp;"-"&amp;$E1671,IF($C$4="TEB0187_REV01",CALC_CONN_TEB0187_REV01!$F:$H),3,0)="--",VLOOKUP($D1671&amp;"-"&amp;$E1671,IF($C$4="TEB0187_REV01",CALC_CONN_TEB0187_REV01!$F:$H),2,0),VLOOKUP($D1671&amp;"-"&amp;$E1671,IF($C$4="TEB0187_REV01",CALC_CONN_TEB0187_REV01!$F:$H),3,0)),"---")</f>
        <v>---</v>
      </c>
      <c r="H1671" s="59" t="str">
        <f>IFERROR(VLOOKUP(G1671,IF($C$4="TEB0187_REV01",CALC_CONN_TEB0187_REV01!$G:$T),14,0),"---")</f>
        <v>---</v>
      </c>
      <c r="I1671" s="59" t="str">
        <f>IFERROR(VLOOKUP($D1671&amp;"-"&amp;$E1671,IF($C$4="TEB0187_REV01",CALC_CONN_TEB0187_REV01!$F:$K,"???"),6,0),"---")</f>
        <v>---</v>
      </c>
      <c r="J1671" s="61" t="str">
        <f>IFERROR(VLOOKUP($D1671&amp;"-"&amp;$E1671,IF($C$4="TEB0187_REV01",CALC_CONN_TEB0187_REV01!$F:$M,"???"),8,0),"---")</f>
        <v>---</v>
      </c>
      <c r="K1671" s="62" t="str">
        <f>IFERROR(VLOOKUP($D1671&amp;"-"&amp;$E1671,IF($C$4="TEB0187_REV01",CALC_CONN_TEB0187_REV01!$F:$N),9,0),"---")</f>
        <v>---</v>
      </c>
      <c r="L1671" s="59" t="str">
        <f>IFERROR(VLOOKUP(K1671,B2B!$H$3:$I$2000,2,0),"---")</f>
        <v>---</v>
      </c>
      <c r="M1671" s="59" t="str">
        <f>IFERROR(VLOOKUP(L1671,IF($M$4="TEI0187_REV01",RAW_m_TEI0187_REV01!$AD:$AH),5,0),"---")</f>
        <v>---</v>
      </c>
      <c r="N1671" s="59" t="str">
        <f>IFERROR(VLOOKUP(L1671,IF($M$4="TEI0187_REV01",RAW_m_TEI0187_REV01!$AE:$AJ),6,0),"---")</f>
        <v>---</v>
      </c>
      <c r="O1671" s="63" t="str">
        <f>IFERROR(VLOOKUP(L1671,IF($M$4="TEI0187_REV01",RAW_m_TEI0187_REV01!$AD:$AE),2,0),"---")</f>
        <v>---</v>
      </c>
      <c r="P1671" s="59" t="str">
        <f>IFERROR(VLOOKUP(O1671,IF($M$4="TEI0187_REV01",RAW_m_TEI0187_REV01!$AJ:$AK),2,0),"---")</f>
        <v>---</v>
      </c>
      <c r="Q1671" s="59" t="str">
        <f>IFERROR(VLOOKUP(L1671,IF($M$4="TEI0187_REV01",RAW_m_TEI0187_REV01!$AD:$AF),3,0),"---")</f>
        <v>---</v>
      </c>
      <c r="R1671" s="59" t="str">
        <f>IFERROR(VLOOKUP(O1671,IF($M$4="TEI0187_REV01",RAW_m_TEI0187_REV01!$AE:$AG),3,0),"---")</f>
        <v>---</v>
      </c>
      <c r="S1671" s="59" t="str">
        <f t="shared" ref="S1671:S1734" si="55">IFERROR(SUBSTITUTE(I1671,"mm","")+SUBSTITUTE(R1671,"mm",""),"---")</f>
        <v>---</v>
      </c>
    </row>
    <row r="1672" spans="2:19" ht="15" customHeight="1" x14ac:dyDescent="0.25">
      <c r="B1672" s="59">
        <f t="shared" ref="B1672:B1735" si="56">B1671+1</f>
        <v>1667</v>
      </c>
      <c r="C1672" s="60">
        <f>IFERROR(IF($C$4="TEB0187_REV01",CALC_CONN_TEB0187_REV01!U1672,),"---")</f>
        <v>0</v>
      </c>
      <c r="D1672" s="59">
        <f>IFERROR(IF($C$4="TEB0187_REV01",CALC_CONN_TEB0187_REV01!D1672,),"---")</f>
        <v>0</v>
      </c>
      <c r="E1672" s="59">
        <f>IFERROR(IF($C$4="TEB0187_REV01",CALC_CONN_TEB0187_REV01!E1672,),"---")</f>
        <v>0</v>
      </c>
      <c r="F1672" s="59" t="str">
        <f>IFERROR(IF(VLOOKUP($D1672&amp;"-"&amp;$E1672,IF($C$4="TEB0187_REV01",CALC_CONN_TEB0187_REV01!$F:$I),4,0)="--","---",IF($C$4="TEB0187_REV01",CALC_CONN_TEB0187_REV01!$G1672&amp; " --&gt; " &amp;CALC_CONN_TEB0187_REV01!$I1672&amp; " --&gt; ")),"---")</f>
        <v>---</v>
      </c>
      <c r="G1672" s="59" t="str">
        <f>IFERROR(IF(VLOOKUP($D1672&amp;"-"&amp;$E1672,IF($C$4="TEB0187_REV01",CALC_CONN_TEB0187_REV01!$F:$H),3,0)="--",VLOOKUP($D1672&amp;"-"&amp;$E1672,IF($C$4="TEB0187_REV01",CALC_CONN_TEB0187_REV01!$F:$H),2,0),VLOOKUP($D1672&amp;"-"&amp;$E1672,IF($C$4="TEB0187_REV01",CALC_CONN_TEB0187_REV01!$F:$H),3,0)),"---")</f>
        <v>---</v>
      </c>
      <c r="H1672" s="59" t="str">
        <f>IFERROR(VLOOKUP(G1672,IF($C$4="TEB0187_REV01",CALC_CONN_TEB0187_REV01!$G:$T),14,0),"---")</f>
        <v>---</v>
      </c>
      <c r="I1672" s="59" t="str">
        <f>IFERROR(VLOOKUP($D1672&amp;"-"&amp;$E1672,IF($C$4="TEB0187_REV01",CALC_CONN_TEB0187_REV01!$F:$K,"???"),6,0),"---")</f>
        <v>---</v>
      </c>
      <c r="J1672" s="61" t="str">
        <f>IFERROR(VLOOKUP($D1672&amp;"-"&amp;$E1672,IF($C$4="TEB0187_REV01",CALC_CONN_TEB0187_REV01!$F:$M,"???"),8,0),"---")</f>
        <v>---</v>
      </c>
      <c r="K1672" s="62" t="str">
        <f>IFERROR(VLOOKUP($D1672&amp;"-"&amp;$E1672,IF($C$4="TEB0187_REV01",CALC_CONN_TEB0187_REV01!$F:$N),9,0),"---")</f>
        <v>---</v>
      </c>
      <c r="L1672" s="59" t="str">
        <f>IFERROR(VLOOKUP(K1672,B2B!$H$3:$I$2000,2,0),"---")</f>
        <v>---</v>
      </c>
      <c r="M1672" s="59" t="str">
        <f>IFERROR(VLOOKUP(L1672,IF($M$4="TEI0187_REV01",RAW_m_TEI0187_REV01!$AD:$AH),5,0),"---")</f>
        <v>---</v>
      </c>
      <c r="N1672" s="59" t="str">
        <f>IFERROR(VLOOKUP(L1672,IF($M$4="TEI0187_REV01",RAW_m_TEI0187_REV01!$AE:$AJ),6,0),"---")</f>
        <v>---</v>
      </c>
      <c r="O1672" s="63" t="str">
        <f>IFERROR(VLOOKUP(L1672,IF($M$4="TEI0187_REV01",RAW_m_TEI0187_REV01!$AD:$AE),2,0),"---")</f>
        <v>---</v>
      </c>
      <c r="P1672" s="59" t="str">
        <f>IFERROR(VLOOKUP(O1672,IF($M$4="TEI0187_REV01",RAW_m_TEI0187_REV01!$AJ:$AK),2,0),"---")</f>
        <v>---</v>
      </c>
      <c r="Q1672" s="59" t="str">
        <f>IFERROR(VLOOKUP(L1672,IF($M$4="TEI0187_REV01",RAW_m_TEI0187_REV01!$AD:$AF),3,0),"---")</f>
        <v>---</v>
      </c>
      <c r="R1672" s="59" t="str">
        <f>IFERROR(VLOOKUP(O1672,IF($M$4="TEI0187_REV01",RAW_m_TEI0187_REV01!$AE:$AG),3,0),"---")</f>
        <v>---</v>
      </c>
      <c r="S1672" s="59" t="str">
        <f t="shared" si="55"/>
        <v>---</v>
      </c>
    </row>
    <row r="1673" spans="2:19" ht="15" customHeight="1" x14ac:dyDescent="0.25">
      <c r="B1673" s="59">
        <f t="shared" si="56"/>
        <v>1668</v>
      </c>
      <c r="C1673" s="60">
        <f>IFERROR(IF($C$4="TEB0187_REV01",CALC_CONN_TEB0187_REV01!U1673,),"---")</f>
        <v>0</v>
      </c>
      <c r="D1673" s="59">
        <f>IFERROR(IF($C$4="TEB0187_REV01",CALC_CONN_TEB0187_REV01!D1673,),"---")</f>
        <v>0</v>
      </c>
      <c r="E1673" s="59">
        <f>IFERROR(IF($C$4="TEB0187_REV01",CALC_CONN_TEB0187_REV01!E1673,),"---")</f>
        <v>0</v>
      </c>
      <c r="F1673" s="59" t="str">
        <f>IFERROR(IF(VLOOKUP($D1673&amp;"-"&amp;$E1673,IF($C$4="TEB0187_REV01",CALC_CONN_TEB0187_REV01!$F:$I),4,0)="--","---",IF($C$4="TEB0187_REV01",CALC_CONN_TEB0187_REV01!$G1673&amp; " --&gt; " &amp;CALC_CONN_TEB0187_REV01!$I1673&amp; " --&gt; ")),"---")</f>
        <v>---</v>
      </c>
      <c r="G1673" s="59" t="str">
        <f>IFERROR(IF(VLOOKUP($D1673&amp;"-"&amp;$E1673,IF($C$4="TEB0187_REV01",CALC_CONN_TEB0187_REV01!$F:$H),3,0)="--",VLOOKUP($D1673&amp;"-"&amp;$E1673,IF($C$4="TEB0187_REV01",CALC_CONN_TEB0187_REV01!$F:$H),2,0),VLOOKUP($D1673&amp;"-"&amp;$E1673,IF($C$4="TEB0187_REV01",CALC_CONN_TEB0187_REV01!$F:$H),3,0)),"---")</f>
        <v>---</v>
      </c>
      <c r="H1673" s="59" t="str">
        <f>IFERROR(VLOOKUP(G1673,IF($C$4="TEB0187_REV01",CALC_CONN_TEB0187_REV01!$G:$T),14,0),"---")</f>
        <v>---</v>
      </c>
      <c r="I1673" s="59" t="str">
        <f>IFERROR(VLOOKUP($D1673&amp;"-"&amp;$E1673,IF($C$4="TEB0187_REV01",CALC_CONN_TEB0187_REV01!$F:$K,"???"),6,0),"---")</f>
        <v>---</v>
      </c>
      <c r="J1673" s="61" t="str">
        <f>IFERROR(VLOOKUP($D1673&amp;"-"&amp;$E1673,IF($C$4="TEB0187_REV01",CALC_CONN_TEB0187_REV01!$F:$M,"???"),8,0),"---")</f>
        <v>---</v>
      </c>
      <c r="K1673" s="62" t="str">
        <f>IFERROR(VLOOKUP($D1673&amp;"-"&amp;$E1673,IF($C$4="TEB0187_REV01",CALC_CONN_TEB0187_REV01!$F:$N),9,0),"---")</f>
        <v>---</v>
      </c>
      <c r="L1673" s="59" t="str">
        <f>IFERROR(VLOOKUP(K1673,B2B!$H$3:$I$2000,2,0),"---")</f>
        <v>---</v>
      </c>
      <c r="M1673" s="59" t="str">
        <f>IFERROR(VLOOKUP(L1673,IF($M$4="TEI0187_REV01",RAW_m_TEI0187_REV01!$AD:$AH),5,0),"---")</f>
        <v>---</v>
      </c>
      <c r="N1673" s="59" t="str">
        <f>IFERROR(VLOOKUP(L1673,IF($M$4="TEI0187_REV01",RAW_m_TEI0187_REV01!$AE:$AJ),6,0),"---")</f>
        <v>---</v>
      </c>
      <c r="O1673" s="63" t="str">
        <f>IFERROR(VLOOKUP(L1673,IF($M$4="TEI0187_REV01",RAW_m_TEI0187_REV01!$AD:$AE),2,0),"---")</f>
        <v>---</v>
      </c>
      <c r="P1673" s="59" t="str">
        <f>IFERROR(VLOOKUP(O1673,IF($M$4="TEI0187_REV01",RAW_m_TEI0187_REV01!$AJ:$AK),2,0),"---")</f>
        <v>---</v>
      </c>
      <c r="Q1673" s="59" t="str">
        <f>IFERROR(VLOOKUP(L1673,IF($M$4="TEI0187_REV01",RAW_m_TEI0187_REV01!$AD:$AF),3,0),"---")</f>
        <v>---</v>
      </c>
      <c r="R1673" s="59" t="str">
        <f>IFERROR(VLOOKUP(O1673,IF($M$4="TEI0187_REV01",RAW_m_TEI0187_REV01!$AE:$AG),3,0),"---")</f>
        <v>---</v>
      </c>
      <c r="S1673" s="59" t="str">
        <f t="shared" si="55"/>
        <v>---</v>
      </c>
    </row>
    <row r="1674" spans="2:19" ht="15" customHeight="1" x14ac:dyDescent="0.25">
      <c r="B1674" s="59">
        <f t="shared" si="56"/>
        <v>1669</v>
      </c>
      <c r="C1674" s="60">
        <f>IFERROR(IF($C$4="TEB0187_REV01",CALC_CONN_TEB0187_REV01!U1674,),"---")</f>
        <v>0</v>
      </c>
      <c r="D1674" s="59">
        <f>IFERROR(IF($C$4="TEB0187_REV01",CALC_CONN_TEB0187_REV01!D1674,),"---")</f>
        <v>0</v>
      </c>
      <c r="E1674" s="59">
        <f>IFERROR(IF($C$4="TEB0187_REV01",CALC_CONN_TEB0187_REV01!E1674,),"---")</f>
        <v>0</v>
      </c>
      <c r="F1674" s="59" t="str">
        <f>IFERROR(IF(VLOOKUP($D1674&amp;"-"&amp;$E1674,IF($C$4="TEB0187_REV01",CALC_CONN_TEB0187_REV01!$F:$I),4,0)="--","---",IF($C$4="TEB0187_REV01",CALC_CONN_TEB0187_REV01!$G1674&amp; " --&gt; " &amp;CALC_CONN_TEB0187_REV01!$I1674&amp; " --&gt; ")),"---")</f>
        <v>---</v>
      </c>
      <c r="G1674" s="59" t="str">
        <f>IFERROR(IF(VLOOKUP($D1674&amp;"-"&amp;$E1674,IF($C$4="TEB0187_REV01",CALC_CONN_TEB0187_REV01!$F:$H),3,0)="--",VLOOKUP($D1674&amp;"-"&amp;$E1674,IF($C$4="TEB0187_REV01",CALC_CONN_TEB0187_REV01!$F:$H),2,0),VLOOKUP($D1674&amp;"-"&amp;$E1674,IF($C$4="TEB0187_REV01",CALC_CONN_TEB0187_REV01!$F:$H),3,0)),"---")</f>
        <v>---</v>
      </c>
      <c r="H1674" s="59" t="str">
        <f>IFERROR(VLOOKUP(G1674,IF($C$4="TEB0187_REV01",CALC_CONN_TEB0187_REV01!$G:$T),14,0),"---")</f>
        <v>---</v>
      </c>
      <c r="I1674" s="59" t="str">
        <f>IFERROR(VLOOKUP($D1674&amp;"-"&amp;$E1674,IF($C$4="TEB0187_REV01",CALC_CONN_TEB0187_REV01!$F:$K,"???"),6,0),"---")</f>
        <v>---</v>
      </c>
      <c r="J1674" s="61" t="str">
        <f>IFERROR(VLOOKUP($D1674&amp;"-"&amp;$E1674,IF($C$4="TEB0187_REV01",CALC_CONN_TEB0187_REV01!$F:$M,"???"),8,0),"---")</f>
        <v>---</v>
      </c>
      <c r="K1674" s="62" t="str">
        <f>IFERROR(VLOOKUP($D1674&amp;"-"&amp;$E1674,IF($C$4="TEB0187_REV01",CALC_CONN_TEB0187_REV01!$F:$N),9,0),"---")</f>
        <v>---</v>
      </c>
      <c r="L1674" s="59" t="str">
        <f>IFERROR(VLOOKUP(K1674,B2B!$H$3:$I$2000,2,0),"---")</f>
        <v>---</v>
      </c>
      <c r="M1674" s="59" t="str">
        <f>IFERROR(VLOOKUP(L1674,IF($M$4="TEI0187_REV01",RAW_m_TEI0187_REV01!$AD:$AH),5,0),"---")</f>
        <v>---</v>
      </c>
      <c r="N1674" s="59" t="str">
        <f>IFERROR(VLOOKUP(L1674,IF($M$4="TEI0187_REV01",RAW_m_TEI0187_REV01!$AE:$AJ),6,0),"---")</f>
        <v>---</v>
      </c>
      <c r="O1674" s="63" t="str">
        <f>IFERROR(VLOOKUP(L1674,IF($M$4="TEI0187_REV01",RAW_m_TEI0187_REV01!$AD:$AE),2,0),"---")</f>
        <v>---</v>
      </c>
      <c r="P1674" s="59" t="str">
        <f>IFERROR(VLOOKUP(O1674,IF($M$4="TEI0187_REV01",RAW_m_TEI0187_REV01!$AJ:$AK),2,0),"---")</f>
        <v>---</v>
      </c>
      <c r="Q1674" s="59" t="str">
        <f>IFERROR(VLOOKUP(L1674,IF($M$4="TEI0187_REV01",RAW_m_TEI0187_REV01!$AD:$AF),3,0),"---")</f>
        <v>---</v>
      </c>
      <c r="R1674" s="59" t="str">
        <f>IFERROR(VLOOKUP(O1674,IF($M$4="TEI0187_REV01",RAW_m_TEI0187_REV01!$AE:$AG),3,0),"---")</f>
        <v>---</v>
      </c>
      <c r="S1674" s="59" t="str">
        <f t="shared" si="55"/>
        <v>---</v>
      </c>
    </row>
    <row r="1675" spans="2:19" ht="15" customHeight="1" x14ac:dyDescent="0.25">
      <c r="B1675" s="59">
        <f t="shared" si="56"/>
        <v>1670</v>
      </c>
      <c r="C1675" s="60">
        <f>IFERROR(IF($C$4="TEB0187_REV01",CALC_CONN_TEB0187_REV01!U1675,),"---")</f>
        <v>0</v>
      </c>
      <c r="D1675" s="59">
        <f>IFERROR(IF($C$4="TEB0187_REV01",CALC_CONN_TEB0187_REV01!D1675,),"---")</f>
        <v>0</v>
      </c>
      <c r="E1675" s="59">
        <f>IFERROR(IF($C$4="TEB0187_REV01",CALC_CONN_TEB0187_REV01!E1675,),"---")</f>
        <v>0</v>
      </c>
      <c r="F1675" s="59" t="str">
        <f>IFERROR(IF(VLOOKUP($D1675&amp;"-"&amp;$E1675,IF($C$4="TEB0187_REV01",CALC_CONN_TEB0187_REV01!$F:$I),4,0)="--","---",IF($C$4="TEB0187_REV01",CALC_CONN_TEB0187_REV01!$G1675&amp; " --&gt; " &amp;CALC_CONN_TEB0187_REV01!$I1675&amp; " --&gt; ")),"---")</f>
        <v>---</v>
      </c>
      <c r="G1675" s="59" t="str">
        <f>IFERROR(IF(VLOOKUP($D1675&amp;"-"&amp;$E1675,IF($C$4="TEB0187_REV01",CALC_CONN_TEB0187_REV01!$F:$H),3,0)="--",VLOOKUP($D1675&amp;"-"&amp;$E1675,IF($C$4="TEB0187_REV01",CALC_CONN_TEB0187_REV01!$F:$H),2,0),VLOOKUP($D1675&amp;"-"&amp;$E1675,IF($C$4="TEB0187_REV01",CALC_CONN_TEB0187_REV01!$F:$H),3,0)),"---")</f>
        <v>---</v>
      </c>
      <c r="H1675" s="59" t="str">
        <f>IFERROR(VLOOKUP(G1675,IF($C$4="TEB0187_REV01",CALC_CONN_TEB0187_REV01!$G:$T),14,0),"---")</f>
        <v>---</v>
      </c>
      <c r="I1675" s="59" t="str">
        <f>IFERROR(VLOOKUP($D1675&amp;"-"&amp;$E1675,IF($C$4="TEB0187_REV01",CALC_CONN_TEB0187_REV01!$F:$K,"???"),6,0),"---")</f>
        <v>---</v>
      </c>
      <c r="J1675" s="61" t="str">
        <f>IFERROR(VLOOKUP($D1675&amp;"-"&amp;$E1675,IF($C$4="TEB0187_REV01",CALC_CONN_TEB0187_REV01!$F:$M,"???"),8,0),"---")</f>
        <v>---</v>
      </c>
      <c r="K1675" s="62" t="str">
        <f>IFERROR(VLOOKUP($D1675&amp;"-"&amp;$E1675,IF($C$4="TEB0187_REV01",CALC_CONN_TEB0187_REV01!$F:$N),9,0),"---")</f>
        <v>---</v>
      </c>
      <c r="L1675" s="59" t="str">
        <f>IFERROR(VLOOKUP(K1675,B2B!$H$3:$I$2000,2,0),"---")</f>
        <v>---</v>
      </c>
      <c r="M1675" s="59" t="str">
        <f>IFERROR(VLOOKUP(L1675,IF($M$4="TEI0187_REV01",RAW_m_TEI0187_REV01!$AD:$AH),5,0),"---")</f>
        <v>---</v>
      </c>
      <c r="N1675" s="59" t="str">
        <f>IFERROR(VLOOKUP(L1675,IF($M$4="TEI0187_REV01",RAW_m_TEI0187_REV01!$AE:$AJ),6,0),"---")</f>
        <v>---</v>
      </c>
      <c r="O1675" s="63" t="str">
        <f>IFERROR(VLOOKUP(L1675,IF($M$4="TEI0187_REV01",RAW_m_TEI0187_REV01!$AD:$AE),2,0),"---")</f>
        <v>---</v>
      </c>
      <c r="P1675" s="59" t="str">
        <f>IFERROR(VLOOKUP(O1675,IF($M$4="TEI0187_REV01",RAW_m_TEI0187_REV01!$AJ:$AK),2,0),"---")</f>
        <v>---</v>
      </c>
      <c r="Q1675" s="59" t="str">
        <f>IFERROR(VLOOKUP(L1675,IF($M$4="TEI0187_REV01",RAW_m_TEI0187_REV01!$AD:$AF),3,0),"---")</f>
        <v>---</v>
      </c>
      <c r="R1675" s="59" t="str">
        <f>IFERROR(VLOOKUP(O1675,IF($M$4="TEI0187_REV01",RAW_m_TEI0187_REV01!$AE:$AG),3,0),"---")</f>
        <v>---</v>
      </c>
      <c r="S1675" s="59" t="str">
        <f t="shared" si="55"/>
        <v>---</v>
      </c>
    </row>
    <row r="1676" spans="2:19" ht="15" customHeight="1" x14ac:dyDescent="0.25">
      <c r="B1676" s="59">
        <f t="shared" si="56"/>
        <v>1671</v>
      </c>
      <c r="C1676" s="60">
        <f>IFERROR(IF($C$4="TEB0187_REV01",CALC_CONN_TEB0187_REV01!U1676,),"---")</f>
        <v>0</v>
      </c>
      <c r="D1676" s="59">
        <f>IFERROR(IF($C$4="TEB0187_REV01",CALC_CONN_TEB0187_REV01!D1676,),"---")</f>
        <v>0</v>
      </c>
      <c r="E1676" s="59">
        <f>IFERROR(IF($C$4="TEB0187_REV01",CALC_CONN_TEB0187_REV01!E1676,),"---")</f>
        <v>0</v>
      </c>
      <c r="F1676" s="59" t="str">
        <f>IFERROR(IF(VLOOKUP($D1676&amp;"-"&amp;$E1676,IF($C$4="TEB0187_REV01",CALC_CONN_TEB0187_REV01!$F:$I),4,0)="--","---",IF($C$4="TEB0187_REV01",CALC_CONN_TEB0187_REV01!$G1676&amp; " --&gt; " &amp;CALC_CONN_TEB0187_REV01!$I1676&amp; " --&gt; ")),"---")</f>
        <v>---</v>
      </c>
      <c r="G1676" s="59" t="str">
        <f>IFERROR(IF(VLOOKUP($D1676&amp;"-"&amp;$E1676,IF($C$4="TEB0187_REV01",CALC_CONN_TEB0187_REV01!$F:$H),3,0)="--",VLOOKUP($D1676&amp;"-"&amp;$E1676,IF($C$4="TEB0187_REV01",CALC_CONN_TEB0187_REV01!$F:$H),2,0),VLOOKUP($D1676&amp;"-"&amp;$E1676,IF($C$4="TEB0187_REV01",CALC_CONN_TEB0187_REV01!$F:$H),3,0)),"---")</f>
        <v>---</v>
      </c>
      <c r="H1676" s="59" t="str">
        <f>IFERROR(VLOOKUP(G1676,IF($C$4="TEB0187_REV01",CALC_CONN_TEB0187_REV01!$G:$T),14,0),"---")</f>
        <v>---</v>
      </c>
      <c r="I1676" s="59" t="str">
        <f>IFERROR(VLOOKUP($D1676&amp;"-"&amp;$E1676,IF($C$4="TEB0187_REV01",CALC_CONN_TEB0187_REV01!$F:$K,"???"),6,0),"---")</f>
        <v>---</v>
      </c>
      <c r="J1676" s="61" t="str">
        <f>IFERROR(VLOOKUP($D1676&amp;"-"&amp;$E1676,IF($C$4="TEB0187_REV01",CALC_CONN_TEB0187_REV01!$F:$M,"???"),8,0),"---")</f>
        <v>---</v>
      </c>
      <c r="K1676" s="62" t="str">
        <f>IFERROR(VLOOKUP($D1676&amp;"-"&amp;$E1676,IF($C$4="TEB0187_REV01",CALC_CONN_TEB0187_REV01!$F:$N),9,0),"---")</f>
        <v>---</v>
      </c>
      <c r="L1676" s="59" t="str">
        <f>IFERROR(VLOOKUP(K1676,B2B!$H$3:$I$2000,2,0),"---")</f>
        <v>---</v>
      </c>
      <c r="M1676" s="59" t="str">
        <f>IFERROR(VLOOKUP(L1676,IF($M$4="TEI0187_REV01",RAW_m_TEI0187_REV01!$AD:$AH),5,0),"---")</f>
        <v>---</v>
      </c>
      <c r="N1676" s="59" t="str">
        <f>IFERROR(VLOOKUP(L1676,IF($M$4="TEI0187_REV01",RAW_m_TEI0187_REV01!$AE:$AJ),6,0),"---")</f>
        <v>---</v>
      </c>
      <c r="O1676" s="63" t="str">
        <f>IFERROR(VLOOKUP(L1676,IF($M$4="TEI0187_REV01",RAW_m_TEI0187_REV01!$AD:$AE),2,0),"---")</f>
        <v>---</v>
      </c>
      <c r="P1676" s="59" t="str">
        <f>IFERROR(VLOOKUP(O1676,IF($M$4="TEI0187_REV01",RAW_m_TEI0187_REV01!$AJ:$AK),2,0),"---")</f>
        <v>---</v>
      </c>
      <c r="Q1676" s="59" t="str">
        <f>IFERROR(VLOOKUP(L1676,IF($M$4="TEI0187_REV01",RAW_m_TEI0187_REV01!$AD:$AF),3,0),"---")</f>
        <v>---</v>
      </c>
      <c r="R1676" s="59" t="str">
        <f>IFERROR(VLOOKUP(O1676,IF($M$4="TEI0187_REV01",RAW_m_TEI0187_REV01!$AE:$AG),3,0),"---")</f>
        <v>---</v>
      </c>
      <c r="S1676" s="59" t="str">
        <f t="shared" si="55"/>
        <v>---</v>
      </c>
    </row>
    <row r="1677" spans="2:19" ht="15" customHeight="1" x14ac:dyDescent="0.25">
      <c r="B1677" s="59">
        <f t="shared" si="56"/>
        <v>1672</v>
      </c>
      <c r="C1677" s="60">
        <f>IFERROR(IF($C$4="TEB0187_REV01",CALC_CONN_TEB0187_REV01!U1677,),"---")</f>
        <v>0</v>
      </c>
      <c r="D1677" s="59">
        <f>IFERROR(IF($C$4="TEB0187_REV01",CALC_CONN_TEB0187_REV01!D1677,),"---")</f>
        <v>0</v>
      </c>
      <c r="E1677" s="59">
        <f>IFERROR(IF($C$4="TEB0187_REV01",CALC_CONN_TEB0187_REV01!E1677,),"---")</f>
        <v>0</v>
      </c>
      <c r="F1677" s="59" t="str">
        <f>IFERROR(IF(VLOOKUP($D1677&amp;"-"&amp;$E1677,IF($C$4="TEB0187_REV01",CALC_CONN_TEB0187_REV01!$F:$I),4,0)="--","---",IF($C$4="TEB0187_REV01",CALC_CONN_TEB0187_REV01!$G1677&amp; " --&gt; " &amp;CALC_CONN_TEB0187_REV01!$I1677&amp; " --&gt; ")),"---")</f>
        <v>---</v>
      </c>
      <c r="G1677" s="59" t="str">
        <f>IFERROR(IF(VLOOKUP($D1677&amp;"-"&amp;$E1677,IF($C$4="TEB0187_REV01",CALC_CONN_TEB0187_REV01!$F:$H),3,0)="--",VLOOKUP($D1677&amp;"-"&amp;$E1677,IF($C$4="TEB0187_REV01",CALC_CONN_TEB0187_REV01!$F:$H),2,0),VLOOKUP($D1677&amp;"-"&amp;$E1677,IF($C$4="TEB0187_REV01",CALC_CONN_TEB0187_REV01!$F:$H),3,0)),"---")</f>
        <v>---</v>
      </c>
      <c r="H1677" s="59" t="str">
        <f>IFERROR(VLOOKUP(G1677,IF($C$4="TEB0187_REV01",CALC_CONN_TEB0187_REV01!$G:$T),14,0),"---")</f>
        <v>---</v>
      </c>
      <c r="I1677" s="59" t="str">
        <f>IFERROR(VLOOKUP($D1677&amp;"-"&amp;$E1677,IF($C$4="TEB0187_REV01",CALC_CONN_TEB0187_REV01!$F:$K,"???"),6,0),"---")</f>
        <v>---</v>
      </c>
      <c r="J1677" s="61" t="str">
        <f>IFERROR(VLOOKUP($D1677&amp;"-"&amp;$E1677,IF($C$4="TEB0187_REV01",CALC_CONN_TEB0187_REV01!$F:$M,"???"),8,0),"---")</f>
        <v>---</v>
      </c>
      <c r="K1677" s="62" t="str">
        <f>IFERROR(VLOOKUP($D1677&amp;"-"&amp;$E1677,IF($C$4="TEB0187_REV01",CALC_CONN_TEB0187_REV01!$F:$N),9,0),"---")</f>
        <v>---</v>
      </c>
      <c r="L1677" s="59" t="str">
        <f>IFERROR(VLOOKUP(K1677,B2B!$H$3:$I$2000,2,0),"---")</f>
        <v>---</v>
      </c>
      <c r="M1677" s="59" t="str">
        <f>IFERROR(VLOOKUP(L1677,IF($M$4="TEI0187_REV01",RAW_m_TEI0187_REV01!$AD:$AH),5,0),"---")</f>
        <v>---</v>
      </c>
      <c r="N1677" s="59" t="str">
        <f>IFERROR(VLOOKUP(L1677,IF($M$4="TEI0187_REV01",RAW_m_TEI0187_REV01!$AE:$AJ),6,0),"---")</f>
        <v>---</v>
      </c>
      <c r="O1677" s="63" t="str">
        <f>IFERROR(VLOOKUP(L1677,IF($M$4="TEI0187_REV01",RAW_m_TEI0187_REV01!$AD:$AE),2,0),"---")</f>
        <v>---</v>
      </c>
      <c r="P1677" s="59" t="str">
        <f>IFERROR(VLOOKUP(O1677,IF($M$4="TEI0187_REV01",RAW_m_TEI0187_REV01!$AJ:$AK),2,0),"---")</f>
        <v>---</v>
      </c>
      <c r="Q1677" s="59" t="str">
        <f>IFERROR(VLOOKUP(L1677,IF($M$4="TEI0187_REV01",RAW_m_TEI0187_REV01!$AD:$AF),3,0),"---")</f>
        <v>---</v>
      </c>
      <c r="R1677" s="59" t="str">
        <f>IFERROR(VLOOKUP(O1677,IF($M$4="TEI0187_REV01",RAW_m_TEI0187_REV01!$AE:$AG),3,0),"---")</f>
        <v>---</v>
      </c>
      <c r="S1677" s="59" t="str">
        <f t="shared" si="55"/>
        <v>---</v>
      </c>
    </row>
    <row r="1678" spans="2:19" ht="15" customHeight="1" x14ac:dyDescent="0.25">
      <c r="B1678" s="59">
        <f t="shared" si="56"/>
        <v>1673</v>
      </c>
      <c r="C1678" s="60">
        <f>IFERROR(IF($C$4="TEB0187_REV01",CALC_CONN_TEB0187_REV01!U1678,),"---")</f>
        <v>0</v>
      </c>
      <c r="D1678" s="59">
        <f>IFERROR(IF($C$4="TEB0187_REV01",CALC_CONN_TEB0187_REV01!D1678,),"---")</f>
        <v>0</v>
      </c>
      <c r="E1678" s="59">
        <f>IFERROR(IF($C$4="TEB0187_REV01",CALC_CONN_TEB0187_REV01!E1678,),"---")</f>
        <v>0</v>
      </c>
      <c r="F1678" s="59" t="str">
        <f>IFERROR(IF(VLOOKUP($D1678&amp;"-"&amp;$E1678,IF($C$4="TEB0187_REV01",CALC_CONN_TEB0187_REV01!$F:$I),4,0)="--","---",IF($C$4="TEB0187_REV01",CALC_CONN_TEB0187_REV01!$G1678&amp; " --&gt; " &amp;CALC_CONN_TEB0187_REV01!$I1678&amp; " --&gt; ")),"---")</f>
        <v>---</v>
      </c>
      <c r="G1678" s="59" t="str">
        <f>IFERROR(IF(VLOOKUP($D1678&amp;"-"&amp;$E1678,IF($C$4="TEB0187_REV01",CALC_CONN_TEB0187_REV01!$F:$H),3,0)="--",VLOOKUP($D1678&amp;"-"&amp;$E1678,IF($C$4="TEB0187_REV01",CALC_CONN_TEB0187_REV01!$F:$H),2,0),VLOOKUP($D1678&amp;"-"&amp;$E1678,IF($C$4="TEB0187_REV01",CALC_CONN_TEB0187_REV01!$F:$H),3,0)),"---")</f>
        <v>---</v>
      </c>
      <c r="H1678" s="59" t="str">
        <f>IFERROR(VLOOKUP(G1678,IF($C$4="TEB0187_REV01",CALC_CONN_TEB0187_REV01!$G:$T),14,0),"---")</f>
        <v>---</v>
      </c>
      <c r="I1678" s="59" t="str">
        <f>IFERROR(VLOOKUP($D1678&amp;"-"&amp;$E1678,IF($C$4="TEB0187_REV01",CALC_CONN_TEB0187_REV01!$F:$K,"???"),6,0),"---")</f>
        <v>---</v>
      </c>
      <c r="J1678" s="61" t="str">
        <f>IFERROR(VLOOKUP($D1678&amp;"-"&amp;$E1678,IF($C$4="TEB0187_REV01",CALC_CONN_TEB0187_REV01!$F:$M,"???"),8,0),"---")</f>
        <v>---</v>
      </c>
      <c r="K1678" s="62" t="str">
        <f>IFERROR(VLOOKUP($D1678&amp;"-"&amp;$E1678,IF($C$4="TEB0187_REV01",CALC_CONN_TEB0187_REV01!$F:$N),9,0),"---")</f>
        <v>---</v>
      </c>
      <c r="L1678" s="59" t="str">
        <f>IFERROR(VLOOKUP(K1678,B2B!$H$3:$I$2000,2,0),"---")</f>
        <v>---</v>
      </c>
      <c r="M1678" s="59" t="str">
        <f>IFERROR(VLOOKUP(L1678,IF($M$4="TEI0187_REV01",RAW_m_TEI0187_REV01!$AD:$AH),5,0),"---")</f>
        <v>---</v>
      </c>
      <c r="N1678" s="59" t="str">
        <f>IFERROR(VLOOKUP(L1678,IF($M$4="TEI0187_REV01",RAW_m_TEI0187_REV01!$AE:$AJ),6,0),"---")</f>
        <v>---</v>
      </c>
      <c r="O1678" s="63" t="str">
        <f>IFERROR(VLOOKUP(L1678,IF($M$4="TEI0187_REV01",RAW_m_TEI0187_REV01!$AD:$AE),2,0),"---")</f>
        <v>---</v>
      </c>
      <c r="P1678" s="59" t="str">
        <f>IFERROR(VLOOKUP(O1678,IF($M$4="TEI0187_REV01",RAW_m_TEI0187_REV01!$AJ:$AK),2,0),"---")</f>
        <v>---</v>
      </c>
      <c r="Q1678" s="59" t="str">
        <f>IFERROR(VLOOKUP(L1678,IF($M$4="TEI0187_REV01",RAW_m_TEI0187_REV01!$AD:$AF),3,0),"---")</f>
        <v>---</v>
      </c>
      <c r="R1678" s="59" t="str">
        <f>IFERROR(VLOOKUP(O1678,IF($M$4="TEI0187_REV01",RAW_m_TEI0187_REV01!$AE:$AG),3,0),"---")</f>
        <v>---</v>
      </c>
      <c r="S1678" s="59" t="str">
        <f t="shared" si="55"/>
        <v>---</v>
      </c>
    </row>
    <row r="1679" spans="2:19" ht="15" customHeight="1" x14ac:dyDescent="0.25">
      <c r="B1679" s="59">
        <f t="shared" si="56"/>
        <v>1674</v>
      </c>
      <c r="C1679" s="60">
        <f>IFERROR(IF($C$4="TEB0187_REV01",CALC_CONN_TEB0187_REV01!U1679,),"---")</f>
        <v>0</v>
      </c>
      <c r="D1679" s="59">
        <f>IFERROR(IF($C$4="TEB0187_REV01",CALC_CONN_TEB0187_REV01!D1679,),"---")</f>
        <v>0</v>
      </c>
      <c r="E1679" s="59">
        <f>IFERROR(IF($C$4="TEB0187_REV01",CALC_CONN_TEB0187_REV01!E1679,),"---")</f>
        <v>0</v>
      </c>
      <c r="F1679" s="59" t="str">
        <f>IFERROR(IF(VLOOKUP($D1679&amp;"-"&amp;$E1679,IF($C$4="TEB0187_REV01",CALC_CONN_TEB0187_REV01!$F:$I),4,0)="--","---",IF($C$4="TEB0187_REV01",CALC_CONN_TEB0187_REV01!$G1679&amp; " --&gt; " &amp;CALC_CONN_TEB0187_REV01!$I1679&amp; " --&gt; ")),"---")</f>
        <v>---</v>
      </c>
      <c r="G1679" s="59" t="str">
        <f>IFERROR(IF(VLOOKUP($D1679&amp;"-"&amp;$E1679,IF($C$4="TEB0187_REV01",CALC_CONN_TEB0187_REV01!$F:$H),3,0)="--",VLOOKUP($D1679&amp;"-"&amp;$E1679,IF($C$4="TEB0187_REV01",CALC_CONN_TEB0187_REV01!$F:$H),2,0),VLOOKUP($D1679&amp;"-"&amp;$E1679,IF($C$4="TEB0187_REV01",CALC_CONN_TEB0187_REV01!$F:$H),3,0)),"---")</f>
        <v>---</v>
      </c>
      <c r="H1679" s="59" t="str">
        <f>IFERROR(VLOOKUP(G1679,IF($C$4="TEB0187_REV01",CALC_CONN_TEB0187_REV01!$G:$T),14,0),"---")</f>
        <v>---</v>
      </c>
      <c r="I1679" s="59" t="str">
        <f>IFERROR(VLOOKUP($D1679&amp;"-"&amp;$E1679,IF($C$4="TEB0187_REV01",CALC_CONN_TEB0187_REV01!$F:$K,"???"),6,0),"---")</f>
        <v>---</v>
      </c>
      <c r="J1679" s="61" t="str">
        <f>IFERROR(VLOOKUP($D1679&amp;"-"&amp;$E1679,IF($C$4="TEB0187_REV01",CALC_CONN_TEB0187_REV01!$F:$M,"???"),8,0),"---")</f>
        <v>---</v>
      </c>
      <c r="K1679" s="62" t="str">
        <f>IFERROR(VLOOKUP($D1679&amp;"-"&amp;$E1679,IF($C$4="TEB0187_REV01",CALC_CONN_TEB0187_REV01!$F:$N),9,0),"---")</f>
        <v>---</v>
      </c>
      <c r="L1679" s="59" t="str">
        <f>IFERROR(VLOOKUP(K1679,B2B!$H$3:$I$2000,2,0),"---")</f>
        <v>---</v>
      </c>
      <c r="M1679" s="59" t="str">
        <f>IFERROR(VLOOKUP(L1679,IF($M$4="TEI0187_REV01",RAW_m_TEI0187_REV01!$AD:$AH),5,0),"---")</f>
        <v>---</v>
      </c>
      <c r="N1679" s="59" t="str">
        <f>IFERROR(VLOOKUP(L1679,IF($M$4="TEI0187_REV01",RAW_m_TEI0187_REV01!$AE:$AJ),6,0),"---")</f>
        <v>---</v>
      </c>
      <c r="O1679" s="63" t="str">
        <f>IFERROR(VLOOKUP(L1679,IF($M$4="TEI0187_REV01",RAW_m_TEI0187_REV01!$AD:$AE),2,0),"---")</f>
        <v>---</v>
      </c>
      <c r="P1679" s="59" t="str">
        <f>IFERROR(VLOOKUP(O1679,IF($M$4="TEI0187_REV01",RAW_m_TEI0187_REV01!$AJ:$AK),2,0),"---")</f>
        <v>---</v>
      </c>
      <c r="Q1679" s="59" t="str">
        <f>IFERROR(VLOOKUP(L1679,IF($M$4="TEI0187_REV01",RAW_m_TEI0187_REV01!$AD:$AF),3,0),"---")</f>
        <v>---</v>
      </c>
      <c r="R1679" s="59" t="str">
        <f>IFERROR(VLOOKUP(O1679,IF($M$4="TEI0187_REV01",RAW_m_TEI0187_REV01!$AE:$AG),3,0),"---")</f>
        <v>---</v>
      </c>
      <c r="S1679" s="59" t="str">
        <f t="shared" si="55"/>
        <v>---</v>
      </c>
    </row>
    <row r="1680" spans="2:19" ht="15" customHeight="1" x14ac:dyDescent="0.25">
      <c r="B1680" s="59">
        <f t="shared" si="56"/>
        <v>1675</v>
      </c>
      <c r="C1680" s="60">
        <f>IFERROR(IF($C$4="TEB0187_REV01",CALC_CONN_TEB0187_REV01!U1680,),"---")</f>
        <v>0</v>
      </c>
      <c r="D1680" s="59">
        <f>IFERROR(IF($C$4="TEB0187_REV01",CALC_CONN_TEB0187_REV01!D1680,),"---")</f>
        <v>0</v>
      </c>
      <c r="E1680" s="59">
        <f>IFERROR(IF($C$4="TEB0187_REV01",CALC_CONN_TEB0187_REV01!E1680,),"---")</f>
        <v>0</v>
      </c>
      <c r="F1680" s="59" t="str">
        <f>IFERROR(IF(VLOOKUP($D1680&amp;"-"&amp;$E1680,IF($C$4="TEB0187_REV01",CALC_CONN_TEB0187_REV01!$F:$I),4,0)="--","---",IF($C$4="TEB0187_REV01",CALC_CONN_TEB0187_REV01!$G1680&amp; " --&gt; " &amp;CALC_CONN_TEB0187_REV01!$I1680&amp; " --&gt; ")),"---")</f>
        <v>---</v>
      </c>
      <c r="G1680" s="59" t="str">
        <f>IFERROR(IF(VLOOKUP($D1680&amp;"-"&amp;$E1680,IF($C$4="TEB0187_REV01",CALC_CONN_TEB0187_REV01!$F:$H),3,0)="--",VLOOKUP($D1680&amp;"-"&amp;$E1680,IF($C$4="TEB0187_REV01",CALC_CONN_TEB0187_REV01!$F:$H),2,0),VLOOKUP($D1680&amp;"-"&amp;$E1680,IF($C$4="TEB0187_REV01",CALC_CONN_TEB0187_REV01!$F:$H),3,0)),"---")</f>
        <v>---</v>
      </c>
      <c r="H1680" s="59" t="str">
        <f>IFERROR(VLOOKUP(G1680,IF($C$4="TEB0187_REV01",CALC_CONN_TEB0187_REV01!$G:$T),14,0),"---")</f>
        <v>---</v>
      </c>
      <c r="I1680" s="59" t="str">
        <f>IFERROR(VLOOKUP($D1680&amp;"-"&amp;$E1680,IF($C$4="TEB0187_REV01",CALC_CONN_TEB0187_REV01!$F:$K,"???"),6,0),"---")</f>
        <v>---</v>
      </c>
      <c r="J1680" s="61" t="str">
        <f>IFERROR(VLOOKUP($D1680&amp;"-"&amp;$E1680,IF($C$4="TEB0187_REV01",CALC_CONN_TEB0187_REV01!$F:$M,"???"),8,0),"---")</f>
        <v>---</v>
      </c>
      <c r="K1680" s="62" t="str">
        <f>IFERROR(VLOOKUP($D1680&amp;"-"&amp;$E1680,IF($C$4="TEB0187_REV01",CALC_CONN_TEB0187_REV01!$F:$N),9,0),"---")</f>
        <v>---</v>
      </c>
      <c r="L1680" s="59" t="str">
        <f>IFERROR(VLOOKUP(K1680,B2B!$H$3:$I$2000,2,0),"---")</f>
        <v>---</v>
      </c>
      <c r="M1680" s="59" t="str">
        <f>IFERROR(VLOOKUP(L1680,IF($M$4="TEI0187_REV01",RAW_m_TEI0187_REV01!$AD:$AH),5,0),"---")</f>
        <v>---</v>
      </c>
      <c r="N1680" s="59" t="str">
        <f>IFERROR(VLOOKUP(L1680,IF($M$4="TEI0187_REV01",RAW_m_TEI0187_REV01!$AE:$AJ),6,0),"---")</f>
        <v>---</v>
      </c>
      <c r="O1680" s="63" t="str">
        <f>IFERROR(VLOOKUP(L1680,IF($M$4="TEI0187_REV01",RAW_m_TEI0187_REV01!$AD:$AE),2,0),"---")</f>
        <v>---</v>
      </c>
      <c r="P1680" s="59" t="str">
        <f>IFERROR(VLOOKUP(O1680,IF($M$4="TEI0187_REV01",RAW_m_TEI0187_REV01!$AJ:$AK),2,0),"---")</f>
        <v>---</v>
      </c>
      <c r="Q1680" s="59" t="str">
        <f>IFERROR(VLOOKUP(L1680,IF($M$4="TEI0187_REV01",RAW_m_TEI0187_REV01!$AD:$AF),3,0),"---")</f>
        <v>---</v>
      </c>
      <c r="R1680" s="59" t="str">
        <f>IFERROR(VLOOKUP(O1680,IF($M$4="TEI0187_REV01",RAW_m_TEI0187_REV01!$AE:$AG),3,0),"---")</f>
        <v>---</v>
      </c>
      <c r="S1680" s="59" t="str">
        <f t="shared" si="55"/>
        <v>---</v>
      </c>
    </row>
    <row r="1681" spans="2:19" ht="15" customHeight="1" x14ac:dyDescent="0.25">
      <c r="B1681" s="59">
        <f t="shared" si="56"/>
        <v>1676</v>
      </c>
      <c r="C1681" s="60">
        <f>IFERROR(IF($C$4="TEB0187_REV01",CALC_CONN_TEB0187_REV01!U1681,),"---")</f>
        <v>0</v>
      </c>
      <c r="D1681" s="59">
        <f>IFERROR(IF($C$4="TEB0187_REV01",CALC_CONN_TEB0187_REV01!D1681,),"---")</f>
        <v>0</v>
      </c>
      <c r="E1681" s="59">
        <f>IFERROR(IF($C$4="TEB0187_REV01",CALC_CONN_TEB0187_REV01!E1681,),"---")</f>
        <v>0</v>
      </c>
      <c r="F1681" s="59" t="str">
        <f>IFERROR(IF(VLOOKUP($D1681&amp;"-"&amp;$E1681,IF($C$4="TEB0187_REV01",CALC_CONN_TEB0187_REV01!$F:$I),4,0)="--","---",IF($C$4="TEB0187_REV01",CALC_CONN_TEB0187_REV01!$G1681&amp; " --&gt; " &amp;CALC_CONN_TEB0187_REV01!$I1681&amp; " --&gt; ")),"---")</f>
        <v>---</v>
      </c>
      <c r="G1681" s="59" t="str">
        <f>IFERROR(IF(VLOOKUP($D1681&amp;"-"&amp;$E1681,IF($C$4="TEB0187_REV01",CALC_CONN_TEB0187_REV01!$F:$H),3,0)="--",VLOOKUP($D1681&amp;"-"&amp;$E1681,IF($C$4="TEB0187_REV01",CALC_CONN_TEB0187_REV01!$F:$H),2,0),VLOOKUP($D1681&amp;"-"&amp;$E1681,IF($C$4="TEB0187_REV01",CALC_CONN_TEB0187_REV01!$F:$H),3,0)),"---")</f>
        <v>---</v>
      </c>
      <c r="H1681" s="59" t="str">
        <f>IFERROR(VLOOKUP(G1681,IF($C$4="TEB0187_REV01",CALC_CONN_TEB0187_REV01!$G:$T),14,0),"---")</f>
        <v>---</v>
      </c>
      <c r="I1681" s="59" t="str">
        <f>IFERROR(VLOOKUP($D1681&amp;"-"&amp;$E1681,IF($C$4="TEB0187_REV01",CALC_CONN_TEB0187_REV01!$F:$K,"???"),6,0),"---")</f>
        <v>---</v>
      </c>
      <c r="J1681" s="61" t="str">
        <f>IFERROR(VLOOKUP($D1681&amp;"-"&amp;$E1681,IF($C$4="TEB0187_REV01",CALC_CONN_TEB0187_REV01!$F:$M,"???"),8,0),"---")</f>
        <v>---</v>
      </c>
      <c r="K1681" s="62" t="str">
        <f>IFERROR(VLOOKUP($D1681&amp;"-"&amp;$E1681,IF($C$4="TEB0187_REV01",CALC_CONN_TEB0187_REV01!$F:$N),9,0),"---")</f>
        <v>---</v>
      </c>
      <c r="L1681" s="59" t="str">
        <f>IFERROR(VLOOKUP(K1681,B2B!$H$3:$I$2000,2,0),"---")</f>
        <v>---</v>
      </c>
      <c r="M1681" s="59" t="str">
        <f>IFERROR(VLOOKUP(L1681,IF($M$4="TEI0187_REV01",RAW_m_TEI0187_REV01!$AD:$AH),5,0),"---")</f>
        <v>---</v>
      </c>
      <c r="N1681" s="59" t="str">
        <f>IFERROR(VLOOKUP(L1681,IF($M$4="TEI0187_REV01",RAW_m_TEI0187_REV01!$AE:$AJ),6,0),"---")</f>
        <v>---</v>
      </c>
      <c r="O1681" s="63" t="str">
        <f>IFERROR(VLOOKUP(L1681,IF($M$4="TEI0187_REV01",RAW_m_TEI0187_REV01!$AD:$AE),2,0),"---")</f>
        <v>---</v>
      </c>
      <c r="P1681" s="59" t="str">
        <f>IFERROR(VLOOKUP(O1681,IF($M$4="TEI0187_REV01",RAW_m_TEI0187_REV01!$AJ:$AK),2,0),"---")</f>
        <v>---</v>
      </c>
      <c r="Q1681" s="59" t="str">
        <f>IFERROR(VLOOKUP(L1681,IF($M$4="TEI0187_REV01",RAW_m_TEI0187_REV01!$AD:$AF),3,0),"---")</f>
        <v>---</v>
      </c>
      <c r="R1681" s="59" t="str">
        <f>IFERROR(VLOOKUP(O1681,IF($M$4="TEI0187_REV01",RAW_m_TEI0187_REV01!$AE:$AG),3,0),"---")</f>
        <v>---</v>
      </c>
      <c r="S1681" s="59" t="str">
        <f t="shared" si="55"/>
        <v>---</v>
      </c>
    </row>
    <row r="1682" spans="2:19" ht="15" customHeight="1" x14ac:dyDescent="0.25">
      <c r="B1682" s="59">
        <f t="shared" si="56"/>
        <v>1677</v>
      </c>
      <c r="C1682" s="60">
        <f>IFERROR(IF($C$4="TEB0187_REV01",CALC_CONN_TEB0187_REV01!U1682,),"---")</f>
        <v>0</v>
      </c>
      <c r="D1682" s="59">
        <f>IFERROR(IF($C$4="TEB0187_REV01",CALC_CONN_TEB0187_REV01!D1682,),"---")</f>
        <v>0</v>
      </c>
      <c r="E1682" s="59">
        <f>IFERROR(IF($C$4="TEB0187_REV01",CALC_CONN_TEB0187_REV01!E1682,),"---")</f>
        <v>0</v>
      </c>
      <c r="F1682" s="59" t="str">
        <f>IFERROR(IF(VLOOKUP($D1682&amp;"-"&amp;$E1682,IF($C$4="TEB0187_REV01",CALC_CONN_TEB0187_REV01!$F:$I),4,0)="--","---",IF($C$4="TEB0187_REV01",CALC_CONN_TEB0187_REV01!$G1682&amp; " --&gt; " &amp;CALC_CONN_TEB0187_REV01!$I1682&amp; " --&gt; ")),"---")</f>
        <v>---</v>
      </c>
      <c r="G1682" s="59" t="str">
        <f>IFERROR(IF(VLOOKUP($D1682&amp;"-"&amp;$E1682,IF($C$4="TEB0187_REV01",CALC_CONN_TEB0187_REV01!$F:$H),3,0)="--",VLOOKUP($D1682&amp;"-"&amp;$E1682,IF($C$4="TEB0187_REV01",CALC_CONN_TEB0187_REV01!$F:$H),2,0),VLOOKUP($D1682&amp;"-"&amp;$E1682,IF($C$4="TEB0187_REV01",CALC_CONN_TEB0187_REV01!$F:$H),3,0)),"---")</f>
        <v>---</v>
      </c>
      <c r="H1682" s="59" t="str">
        <f>IFERROR(VLOOKUP(G1682,IF($C$4="TEB0187_REV01",CALC_CONN_TEB0187_REV01!$G:$T),14,0),"---")</f>
        <v>---</v>
      </c>
      <c r="I1682" s="59" t="str">
        <f>IFERROR(VLOOKUP($D1682&amp;"-"&amp;$E1682,IF($C$4="TEB0187_REV01",CALC_CONN_TEB0187_REV01!$F:$K,"???"),6,0),"---")</f>
        <v>---</v>
      </c>
      <c r="J1682" s="61" t="str">
        <f>IFERROR(VLOOKUP($D1682&amp;"-"&amp;$E1682,IF($C$4="TEB0187_REV01",CALC_CONN_TEB0187_REV01!$F:$M,"???"),8,0),"---")</f>
        <v>---</v>
      </c>
      <c r="K1682" s="62" t="str">
        <f>IFERROR(VLOOKUP($D1682&amp;"-"&amp;$E1682,IF($C$4="TEB0187_REV01",CALC_CONN_TEB0187_REV01!$F:$N),9,0),"---")</f>
        <v>---</v>
      </c>
      <c r="L1682" s="59" t="str">
        <f>IFERROR(VLOOKUP(K1682,B2B!$H$3:$I$2000,2,0),"---")</f>
        <v>---</v>
      </c>
      <c r="M1682" s="59" t="str">
        <f>IFERROR(VLOOKUP(L1682,IF($M$4="TEI0187_REV01",RAW_m_TEI0187_REV01!$AD:$AH),5,0),"---")</f>
        <v>---</v>
      </c>
      <c r="N1682" s="59" t="str">
        <f>IFERROR(VLOOKUP(L1682,IF($M$4="TEI0187_REV01",RAW_m_TEI0187_REV01!$AE:$AJ),6,0),"---")</f>
        <v>---</v>
      </c>
      <c r="O1682" s="63" t="str">
        <f>IFERROR(VLOOKUP(L1682,IF($M$4="TEI0187_REV01",RAW_m_TEI0187_REV01!$AD:$AE),2,0),"---")</f>
        <v>---</v>
      </c>
      <c r="P1682" s="59" t="str">
        <f>IFERROR(VLOOKUP(O1682,IF($M$4="TEI0187_REV01",RAW_m_TEI0187_REV01!$AJ:$AK),2,0),"---")</f>
        <v>---</v>
      </c>
      <c r="Q1682" s="59" t="str">
        <f>IFERROR(VLOOKUP(L1682,IF($M$4="TEI0187_REV01",RAW_m_TEI0187_REV01!$AD:$AF),3,0),"---")</f>
        <v>---</v>
      </c>
      <c r="R1682" s="59" t="str">
        <f>IFERROR(VLOOKUP(O1682,IF($M$4="TEI0187_REV01",RAW_m_TEI0187_REV01!$AE:$AG),3,0),"---")</f>
        <v>---</v>
      </c>
      <c r="S1682" s="59" t="str">
        <f t="shared" si="55"/>
        <v>---</v>
      </c>
    </row>
    <row r="1683" spans="2:19" ht="15" customHeight="1" x14ac:dyDescent="0.25">
      <c r="B1683" s="59">
        <f t="shared" si="56"/>
        <v>1678</v>
      </c>
      <c r="C1683" s="60">
        <f>IFERROR(IF($C$4="TEB0187_REV01",CALC_CONN_TEB0187_REV01!U1683,),"---")</f>
        <v>0</v>
      </c>
      <c r="D1683" s="59">
        <f>IFERROR(IF($C$4="TEB0187_REV01",CALC_CONN_TEB0187_REV01!D1683,),"---")</f>
        <v>0</v>
      </c>
      <c r="E1683" s="59">
        <f>IFERROR(IF($C$4="TEB0187_REV01",CALC_CONN_TEB0187_REV01!E1683,),"---")</f>
        <v>0</v>
      </c>
      <c r="F1683" s="59" t="str">
        <f>IFERROR(IF(VLOOKUP($D1683&amp;"-"&amp;$E1683,IF($C$4="TEB0187_REV01",CALC_CONN_TEB0187_REV01!$F:$I),4,0)="--","---",IF($C$4="TEB0187_REV01",CALC_CONN_TEB0187_REV01!$G1683&amp; " --&gt; " &amp;CALC_CONN_TEB0187_REV01!$I1683&amp; " --&gt; ")),"---")</f>
        <v>---</v>
      </c>
      <c r="G1683" s="59" t="str">
        <f>IFERROR(IF(VLOOKUP($D1683&amp;"-"&amp;$E1683,IF($C$4="TEB0187_REV01",CALC_CONN_TEB0187_REV01!$F:$H),3,0)="--",VLOOKUP($D1683&amp;"-"&amp;$E1683,IF($C$4="TEB0187_REV01",CALC_CONN_TEB0187_REV01!$F:$H),2,0),VLOOKUP($D1683&amp;"-"&amp;$E1683,IF($C$4="TEB0187_REV01",CALC_CONN_TEB0187_REV01!$F:$H),3,0)),"---")</f>
        <v>---</v>
      </c>
      <c r="H1683" s="59" t="str">
        <f>IFERROR(VLOOKUP(G1683,IF($C$4="TEB0187_REV01",CALC_CONN_TEB0187_REV01!$G:$T),14,0),"---")</f>
        <v>---</v>
      </c>
      <c r="I1683" s="59" t="str">
        <f>IFERROR(VLOOKUP($D1683&amp;"-"&amp;$E1683,IF($C$4="TEB0187_REV01",CALC_CONN_TEB0187_REV01!$F:$K,"???"),6,0),"---")</f>
        <v>---</v>
      </c>
      <c r="J1683" s="61" t="str">
        <f>IFERROR(VLOOKUP($D1683&amp;"-"&amp;$E1683,IF($C$4="TEB0187_REV01",CALC_CONN_TEB0187_REV01!$F:$M,"???"),8,0),"---")</f>
        <v>---</v>
      </c>
      <c r="K1683" s="62" t="str">
        <f>IFERROR(VLOOKUP($D1683&amp;"-"&amp;$E1683,IF($C$4="TEB0187_REV01",CALC_CONN_TEB0187_REV01!$F:$N),9,0),"---")</f>
        <v>---</v>
      </c>
      <c r="L1683" s="59" t="str">
        <f>IFERROR(VLOOKUP(K1683,B2B!$H$3:$I$2000,2,0),"---")</f>
        <v>---</v>
      </c>
      <c r="M1683" s="59" t="str">
        <f>IFERROR(VLOOKUP(L1683,IF($M$4="TEI0187_REV01",RAW_m_TEI0187_REV01!$AD:$AH),5,0),"---")</f>
        <v>---</v>
      </c>
      <c r="N1683" s="59" t="str">
        <f>IFERROR(VLOOKUP(L1683,IF($M$4="TEI0187_REV01",RAW_m_TEI0187_REV01!$AE:$AJ),6,0),"---")</f>
        <v>---</v>
      </c>
      <c r="O1683" s="63" t="str">
        <f>IFERROR(VLOOKUP(L1683,IF($M$4="TEI0187_REV01",RAW_m_TEI0187_REV01!$AD:$AE),2,0),"---")</f>
        <v>---</v>
      </c>
      <c r="P1683" s="59" t="str">
        <f>IFERROR(VLOOKUP(O1683,IF($M$4="TEI0187_REV01",RAW_m_TEI0187_REV01!$AJ:$AK),2,0),"---")</f>
        <v>---</v>
      </c>
      <c r="Q1683" s="59" t="str">
        <f>IFERROR(VLOOKUP(L1683,IF($M$4="TEI0187_REV01",RAW_m_TEI0187_REV01!$AD:$AF),3,0),"---")</f>
        <v>---</v>
      </c>
      <c r="R1683" s="59" t="str">
        <f>IFERROR(VLOOKUP(O1683,IF($M$4="TEI0187_REV01",RAW_m_TEI0187_REV01!$AE:$AG),3,0),"---")</f>
        <v>---</v>
      </c>
      <c r="S1683" s="59" t="str">
        <f t="shared" si="55"/>
        <v>---</v>
      </c>
    </row>
    <row r="1684" spans="2:19" ht="15" customHeight="1" x14ac:dyDescent="0.25">
      <c r="B1684" s="59">
        <f t="shared" si="56"/>
        <v>1679</v>
      </c>
      <c r="C1684" s="60">
        <f>IFERROR(IF($C$4="TEB0187_REV01",CALC_CONN_TEB0187_REV01!U1684,),"---")</f>
        <v>0</v>
      </c>
      <c r="D1684" s="59">
        <f>IFERROR(IF($C$4="TEB0187_REV01",CALC_CONN_TEB0187_REV01!D1684,),"---")</f>
        <v>0</v>
      </c>
      <c r="E1684" s="59">
        <f>IFERROR(IF($C$4="TEB0187_REV01",CALC_CONN_TEB0187_REV01!E1684,),"---")</f>
        <v>0</v>
      </c>
      <c r="F1684" s="59" t="str">
        <f>IFERROR(IF(VLOOKUP($D1684&amp;"-"&amp;$E1684,IF($C$4="TEB0187_REV01",CALC_CONN_TEB0187_REV01!$F:$I),4,0)="--","---",IF($C$4="TEB0187_REV01",CALC_CONN_TEB0187_REV01!$G1684&amp; " --&gt; " &amp;CALC_CONN_TEB0187_REV01!$I1684&amp; " --&gt; ")),"---")</f>
        <v>---</v>
      </c>
      <c r="G1684" s="59" t="str">
        <f>IFERROR(IF(VLOOKUP($D1684&amp;"-"&amp;$E1684,IF($C$4="TEB0187_REV01",CALC_CONN_TEB0187_REV01!$F:$H),3,0)="--",VLOOKUP($D1684&amp;"-"&amp;$E1684,IF($C$4="TEB0187_REV01",CALC_CONN_TEB0187_REV01!$F:$H),2,0),VLOOKUP($D1684&amp;"-"&amp;$E1684,IF($C$4="TEB0187_REV01",CALC_CONN_TEB0187_REV01!$F:$H),3,0)),"---")</f>
        <v>---</v>
      </c>
      <c r="H1684" s="59" t="str">
        <f>IFERROR(VLOOKUP(G1684,IF($C$4="TEB0187_REV01",CALC_CONN_TEB0187_REV01!$G:$T),14,0),"---")</f>
        <v>---</v>
      </c>
      <c r="I1684" s="59" t="str">
        <f>IFERROR(VLOOKUP($D1684&amp;"-"&amp;$E1684,IF($C$4="TEB0187_REV01",CALC_CONN_TEB0187_REV01!$F:$K,"???"),6,0),"---")</f>
        <v>---</v>
      </c>
      <c r="J1684" s="61" t="str">
        <f>IFERROR(VLOOKUP($D1684&amp;"-"&amp;$E1684,IF($C$4="TEB0187_REV01",CALC_CONN_TEB0187_REV01!$F:$M,"???"),8,0),"---")</f>
        <v>---</v>
      </c>
      <c r="K1684" s="62" t="str">
        <f>IFERROR(VLOOKUP($D1684&amp;"-"&amp;$E1684,IF($C$4="TEB0187_REV01",CALC_CONN_TEB0187_REV01!$F:$N),9,0),"---")</f>
        <v>---</v>
      </c>
      <c r="L1684" s="59" t="str">
        <f>IFERROR(VLOOKUP(K1684,B2B!$H$3:$I$2000,2,0),"---")</f>
        <v>---</v>
      </c>
      <c r="M1684" s="59" t="str">
        <f>IFERROR(VLOOKUP(L1684,IF($M$4="TEI0187_REV01",RAW_m_TEI0187_REV01!$AD:$AH),5,0),"---")</f>
        <v>---</v>
      </c>
      <c r="N1684" s="59" t="str">
        <f>IFERROR(VLOOKUP(L1684,IF($M$4="TEI0187_REV01",RAW_m_TEI0187_REV01!$AE:$AJ),6,0),"---")</f>
        <v>---</v>
      </c>
      <c r="O1684" s="63" t="str">
        <f>IFERROR(VLOOKUP(L1684,IF($M$4="TEI0187_REV01",RAW_m_TEI0187_REV01!$AD:$AE),2,0),"---")</f>
        <v>---</v>
      </c>
      <c r="P1684" s="59" t="str">
        <f>IFERROR(VLOOKUP(O1684,IF($M$4="TEI0187_REV01",RAW_m_TEI0187_REV01!$AJ:$AK),2,0),"---")</f>
        <v>---</v>
      </c>
      <c r="Q1684" s="59" t="str">
        <f>IFERROR(VLOOKUP(L1684,IF($M$4="TEI0187_REV01",RAW_m_TEI0187_REV01!$AD:$AF),3,0),"---")</f>
        <v>---</v>
      </c>
      <c r="R1684" s="59" t="str">
        <f>IFERROR(VLOOKUP(O1684,IF($M$4="TEI0187_REV01",RAW_m_TEI0187_REV01!$AE:$AG),3,0),"---")</f>
        <v>---</v>
      </c>
      <c r="S1684" s="59" t="str">
        <f t="shared" si="55"/>
        <v>---</v>
      </c>
    </row>
    <row r="1685" spans="2:19" ht="15" customHeight="1" x14ac:dyDescent="0.25">
      <c r="B1685" s="59">
        <f t="shared" si="56"/>
        <v>1680</v>
      </c>
      <c r="C1685" s="60">
        <f>IFERROR(IF($C$4="TEB0187_REV01",CALC_CONN_TEB0187_REV01!U1685,),"---")</f>
        <v>0</v>
      </c>
      <c r="D1685" s="59">
        <f>IFERROR(IF($C$4="TEB0187_REV01",CALC_CONN_TEB0187_REV01!D1685,),"---")</f>
        <v>0</v>
      </c>
      <c r="E1685" s="59">
        <f>IFERROR(IF($C$4="TEB0187_REV01",CALC_CONN_TEB0187_REV01!E1685,),"---")</f>
        <v>0</v>
      </c>
      <c r="F1685" s="59" t="str">
        <f>IFERROR(IF(VLOOKUP($D1685&amp;"-"&amp;$E1685,IF($C$4="TEB0187_REV01",CALC_CONN_TEB0187_REV01!$F:$I),4,0)="--","---",IF($C$4="TEB0187_REV01",CALC_CONN_TEB0187_REV01!$G1685&amp; " --&gt; " &amp;CALC_CONN_TEB0187_REV01!$I1685&amp; " --&gt; ")),"---")</f>
        <v>---</v>
      </c>
      <c r="G1685" s="59" t="str">
        <f>IFERROR(IF(VLOOKUP($D1685&amp;"-"&amp;$E1685,IF($C$4="TEB0187_REV01",CALC_CONN_TEB0187_REV01!$F:$H),3,0)="--",VLOOKUP($D1685&amp;"-"&amp;$E1685,IF($C$4="TEB0187_REV01",CALC_CONN_TEB0187_REV01!$F:$H),2,0),VLOOKUP($D1685&amp;"-"&amp;$E1685,IF($C$4="TEB0187_REV01",CALC_CONN_TEB0187_REV01!$F:$H),3,0)),"---")</f>
        <v>---</v>
      </c>
      <c r="H1685" s="59" t="str">
        <f>IFERROR(VLOOKUP(G1685,IF($C$4="TEB0187_REV01",CALC_CONN_TEB0187_REV01!$G:$T),14,0),"---")</f>
        <v>---</v>
      </c>
      <c r="I1685" s="59" t="str">
        <f>IFERROR(VLOOKUP($D1685&amp;"-"&amp;$E1685,IF($C$4="TEB0187_REV01",CALC_CONN_TEB0187_REV01!$F:$K,"???"),6,0),"---")</f>
        <v>---</v>
      </c>
      <c r="J1685" s="61" t="str">
        <f>IFERROR(VLOOKUP($D1685&amp;"-"&amp;$E1685,IF($C$4="TEB0187_REV01",CALC_CONN_TEB0187_REV01!$F:$M,"???"),8,0),"---")</f>
        <v>---</v>
      </c>
      <c r="K1685" s="62" t="str">
        <f>IFERROR(VLOOKUP($D1685&amp;"-"&amp;$E1685,IF($C$4="TEB0187_REV01",CALC_CONN_TEB0187_REV01!$F:$N),9,0),"---")</f>
        <v>---</v>
      </c>
      <c r="L1685" s="59" t="str">
        <f>IFERROR(VLOOKUP(K1685,B2B!$H$3:$I$2000,2,0),"---")</f>
        <v>---</v>
      </c>
      <c r="M1685" s="59" t="str">
        <f>IFERROR(VLOOKUP(L1685,IF($M$4="TEI0187_REV01",RAW_m_TEI0187_REV01!$AD:$AH),5,0),"---")</f>
        <v>---</v>
      </c>
      <c r="N1685" s="59" t="str">
        <f>IFERROR(VLOOKUP(L1685,IF($M$4="TEI0187_REV01",RAW_m_TEI0187_REV01!$AE:$AJ),6,0),"---")</f>
        <v>---</v>
      </c>
      <c r="O1685" s="63" t="str">
        <f>IFERROR(VLOOKUP(L1685,IF($M$4="TEI0187_REV01",RAW_m_TEI0187_REV01!$AD:$AE),2,0),"---")</f>
        <v>---</v>
      </c>
      <c r="P1685" s="59" t="str">
        <f>IFERROR(VLOOKUP(O1685,IF($M$4="TEI0187_REV01",RAW_m_TEI0187_REV01!$AJ:$AK),2,0),"---")</f>
        <v>---</v>
      </c>
      <c r="Q1685" s="59" t="str">
        <f>IFERROR(VLOOKUP(L1685,IF($M$4="TEI0187_REV01",RAW_m_TEI0187_REV01!$AD:$AF),3,0),"---")</f>
        <v>---</v>
      </c>
      <c r="R1685" s="59" t="str">
        <f>IFERROR(VLOOKUP(O1685,IF($M$4="TEI0187_REV01",RAW_m_TEI0187_REV01!$AE:$AG),3,0),"---")</f>
        <v>---</v>
      </c>
      <c r="S1685" s="59" t="str">
        <f t="shared" si="55"/>
        <v>---</v>
      </c>
    </row>
    <row r="1686" spans="2:19" ht="15" customHeight="1" x14ac:dyDescent="0.25">
      <c r="B1686" s="59">
        <f t="shared" si="56"/>
        <v>1681</v>
      </c>
      <c r="C1686" s="60">
        <f>IFERROR(IF($C$4="TEB0187_REV01",CALC_CONN_TEB0187_REV01!U1686,),"---")</f>
        <v>0</v>
      </c>
      <c r="D1686" s="59">
        <f>IFERROR(IF($C$4="TEB0187_REV01",CALC_CONN_TEB0187_REV01!D1686,),"---")</f>
        <v>0</v>
      </c>
      <c r="E1686" s="59">
        <f>IFERROR(IF($C$4="TEB0187_REV01",CALC_CONN_TEB0187_REV01!E1686,),"---")</f>
        <v>0</v>
      </c>
      <c r="F1686" s="59" t="str">
        <f>IFERROR(IF(VLOOKUP($D1686&amp;"-"&amp;$E1686,IF($C$4="TEB0187_REV01",CALC_CONN_TEB0187_REV01!$F:$I),4,0)="--","---",IF($C$4="TEB0187_REV01",CALC_CONN_TEB0187_REV01!$G1686&amp; " --&gt; " &amp;CALC_CONN_TEB0187_REV01!$I1686&amp; " --&gt; ")),"---")</f>
        <v>---</v>
      </c>
      <c r="G1686" s="59" t="str">
        <f>IFERROR(IF(VLOOKUP($D1686&amp;"-"&amp;$E1686,IF($C$4="TEB0187_REV01",CALC_CONN_TEB0187_REV01!$F:$H),3,0)="--",VLOOKUP($D1686&amp;"-"&amp;$E1686,IF($C$4="TEB0187_REV01",CALC_CONN_TEB0187_REV01!$F:$H),2,0),VLOOKUP($D1686&amp;"-"&amp;$E1686,IF($C$4="TEB0187_REV01",CALC_CONN_TEB0187_REV01!$F:$H),3,0)),"---")</f>
        <v>---</v>
      </c>
      <c r="H1686" s="59" t="str">
        <f>IFERROR(VLOOKUP(G1686,IF($C$4="TEB0187_REV01",CALC_CONN_TEB0187_REV01!$G:$T),14,0),"---")</f>
        <v>---</v>
      </c>
      <c r="I1686" s="59" t="str">
        <f>IFERROR(VLOOKUP($D1686&amp;"-"&amp;$E1686,IF($C$4="TEB0187_REV01",CALC_CONN_TEB0187_REV01!$F:$K,"???"),6,0),"---")</f>
        <v>---</v>
      </c>
      <c r="J1686" s="61" t="str">
        <f>IFERROR(VLOOKUP($D1686&amp;"-"&amp;$E1686,IF($C$4="TEB0187_REV01",CALC_CONN_TEB0187_REV01!$F:$M,"???"),8,0),"---")</f>
        <v>---</v>
      </c>
      <c r="K1686" s="62" t="str">
        <f>IFERROR(VLOOKUP($D1686&amp;"-"&amp;$E1686,IF($C$4="TEB0187_REV01",CALC_CONN_TEB0187_REV01!$F:$N),9,0),"---")</f>
        <v>---</v>
      </c>
      <c r="L1686" s="59" t="str">
        <f>IFERROR(VLOOKUP(K1686,B2B!$H$3:$I$2000,2,0),"---")</f>
        <v>---</v>
      </c>
      <c r="M1686" s="59" t="str">
        <f>IFERROR(VLOOKUP(L1686,IF($M$4="TEI0187_REV01",RAW_m_TEI0187_REV01!$AD:$AH),5,0),"---")</f>
        <v>---</v>
      </c>
      <c r="N1686" s="59" t="str">
        <f>IFERROR(VLOOKUP(L1686,IF($M$4="TEI0187_REV01",RAW_m_TEI0187_REV01!$AE:$AJ),6,0),"---")</f>
        <v>---</v>
      </c>
      <c r="O1686" s="63" t="str">
        <f>IFERROR(VLOOKUP(L1686,IF($M$4="TEI0187_REV01",RAW_m_TEI0187_REV01!$AD:$AE),2,0),"---")</f>
        <v>---</v>
      </c>
      <c r="P1686" s="59" t="str">
        <f>IFERROR(VLOOKUP(O1686,IF($M$4="TEI0187_REV01",RAW_m_TEI0187_REV01!$AJ:$AK),2,0),"---")</f>
        <v>---</v>
      </c>
      <c r="Q1686" s="59" t="str">
        <f>IFERROR(VLOOKUP(L1686,IF($M$4="TEI0187_REV01",RAW_m_TEI0187_REV01!$AD:$AF),3,0),"---")</f>
        <v>---</v>
      </c>
      <c r="R1686" s="59" t="str">
        <f>IFERROR(VLOOKUP(O1686,IF($M$4="TEI0187_REV01",RAW_m_TEI0187_REV01!$AE:$AG),3,0),"---")</f>
        <v>---</v>
      </c>
      <c r="S1686" s="59" t="str">
        <f t="shared" si="55"/>
        <v>---</v>
      </c>
    </row>
    <row r="1687" spans="2:19" ht="15" customHeight="1" x14ac:dyDescent="0.25">
      <c r="B1687" s="59">
        <f t="shared" si="56"/>
        <v>1682</v>
      </c>
      <c r="C1687" s="60">
        <f>IFERROR(IF($C$4="TEB0187_REV01",CALC_CONN_TEB0187_REV01!U1687,),"---")</f>
        <v>0</v>
      </c>
      <c r="D1687" s="59">
        <f>IFERROR(IF($C$4="TEB0187_REV01",CALC_CONN_TEB0187_REV01!D1687,),"---")</f>
        <v>0</v>
      </c>
      <c r="E1687" s="59">
        <f>IFERROR(IF($C$4="TEB0187_REV01",CALC_CONN_TEB0187_REV01!E1687,),"---")</f>
        <v>0</v>
      </c>
      <c r="F1687" s="59" t="str">
        <f>IFERROR(IF(VLOOKUP($D1687&amp;"-"&amp;$E1687,IF($C$4="TEB0187_REV01",CALC_CONN_TEB0187_REV01!$F:$I),4,0)="--","---",IF($C$4="TEB0187_REV01",CALC_CONN_TEB0187_REV01!$G1687&amp; " --&gt; " &amp;CALC_CONN_TEB0187_REV01!$I1687&amp; " --&gt; ")),"---")</f>
        <v>---</v>
      </c>
      <c r="G1687" s="59" t="str">
        <f>IFERROR(IF(VLOOKUP($D1687&amp;"-"&amp;$E1687,IF($C$4="TEB0187_REV01",CALC_CONN_TEB0187_REV01!$F:$H),3,0)="--",VLOOKUP($D1687&amp;"-"&amp;$E1687,IF($C$4="TEB0187_REV01",CALC_CONN_TEB0187_REV01!$F:$H),2,0),VLOOKUP($D1687&amp;"-"&amp;$E1687,IF($C$4="TEB0187_REV01",CALC_CONN_TEB0187_REV01!$F:$H),3,0)),"---")</f>
        <v>---</v>
      </c>
      <c r="H1687" s="59" t="str">
        <f>IFERROR(VLOOKUP(G1687,IF($C$4="TEB0187_REV01",CALC_CONN_TEB0187_REV01!$G:$T),14,0),"---")</f>
        <v>---</v>
      </c>
      <c r="I1687" s="59" t="str">
        <f>IFERROR(VLOOKUP($D1687&amp;"-"&amp;$E1687,IF($C$4="TEB0187_REV01",CALC_CONN_TEB0187_REV01!$F:$K,"???"),6,0),"---")</f>
        <v>---</v>
      </c>
      <c r="J1687" s="61" t="str">
        <f>IFERROR(VLOOKUP($D1687&amp;"-"&amp;$E1687,IF($C$4="TEB0187_REV01",CALC_CONN_TEB0187_REV01!$F:$M,"???"),8,0),"---")</f>
        <v>---</v>
      </c>
      <c r="K1687" s="62" t="str">
        <f>IFERROR(VLOOKUP($D1687&amp;"-"&amp;$E1687,IF($C$4="TEB0187_REV01",CALC_CONN_TEB0187_REV01!$F:$N),9,0),"---")</f>
        <v>---</v>
      </c>
      <c r="L1687" s="59" t="str">
        <f>IFERROR(VLOOKUP(K1687,B2B!$H$3:$I$2000,2,0),"---")</f>
        <v>---</v>
      </c>
      <c r="M1687" s="59" t="str">
        <f>IFERROR(VLOOKUP(L1687,IF($M$4="TEI0187_REV01",RAW_m_TEI0187_REV01!$AD:$AH),5,0),"---")</f>
        <v>---</v>
      </c>
      <c r="N1687" s="59" t="str">
        <f>IFERROR(VLOOKUP(L1687,IF($M$4="TEI0187_REV01",RAW_m_TEI0187_REV01!$AE:$AJ),6,0),"---")</f>
        <v>---</v>
      </c>
      <c r="O1687" s="63" t="str">
        <f>IFERROR(VLOOKUP(L1687,IF($M$4="TEI0187_REV01",RAW_m_TEI0187_REV01!$AD:$AE),2,0),"---")</f>
        <v>---</v>
      </c>
      <c r="P1687" s="59" t="str">
        <f>IFERROR(VLOOKUP(O1687,IF($M$4="TEI0187_REV01",RAW_m_TEI0187_REV01!$AJ:$AK),2,0),"---")</f>
        <v>---</v>
      </c>
      <c r="Q1687" s="59" t="str">
        <f>IFERROR(VLOOKUP(L1687,IF($M$4="TEI0187_REV01",RAW_m_TEI0187_REV01!$AD:$AF),3,0),"---")</f>
        <v>---</v>
      </c>
      <c r="R1687" s="59" t="str">
        <f>IFERROR(VLOOKUP(O1687,IF($M$4="TEI0187_REV01",RAW_m_TEI0187_REV01!$AE:$AG),3,0),"---")</f>
        <v>---</v>
      </c>
      <c r="S1687" s="59" t="str">
        <f t="shared" si="55"/>
        <v>---</v>
      </c>
    </row>
    <row r="1688" spans="2:19" ht="15" customHeight="1" x14ac:dyDescent="0.25">
      <c r="B1688" s="59">
        <f t="shared" si="56"/>
        <v>1683</v>
      </c>
      <c r="C1688" s="60">
        <f>IFERROR(IF($C$4="TEB0187_REV01",CALC_CONN_TEB0187_REV01!U1688,),"---")</f>
        <v>0</v>
      </c>
      <c r="D1688" s="59">
        <f>IFERROR(IF($C$4="TEB0187_REV01",CALC_CONN_TEB0187_REV01!D1688,),"---")</f>
        <v>0</v>
      </c>
      <c r="E1688" s="59">
        <f>IFERROR(IF($C$4="TEB0187_REV01",CALC_CONN_TEB0187_REV01!E1688,),"---")</f>
        <v>0</v>
      </c>
      <c r="F1688" s="59" t="str">
        <f>IFERROR(IF(VLOOKUP($D1688&amp;"-"&amp;$E1688,IF($C$4="TEB0187_REV01",CALC_CONN_TEB0187_REV01!$F:$I),4,0)="--","---",IF($C$4="TEB0187_REV01",CALC_CONN_TEB0187_REV01!$G1688&amp; " --&gt; " &amp;CALC_CONN_TEB0187_REV01!$I1688&amp; " --&gt; ")),"---")</f>
        <v>---</v>
      </c>
      <c r="G1688" s="59" t="str">
        <f>IFERROR(IF(VLOOKUP($D1688&amp;"-"&amp;$E1688,IF($C$4="TEB0187_REV01",CALC_CONN_TEB0187_REV01!$F:$H),3,0)="--",VLOOKUP($D1688&amp;"-"&amp;$E1688,IF($C$4="TEB0187_REV01",CALC_CONN_TEB0187_REV01!$F:$H),2,0),VLOOKUP($D1688&amp;"-"&amp;$E1688,IF($C$4="TEB0187_REV01",CALC_CONN_TEB0187_REV01!$F:$H),3,0)),"---")</f>
        <v>---</v>
      </c>
      <c r="H1688" s="59" t="str">
        <f>IFERROR(VLOOKUP(G1688,IF($C$4="TEB0187_REV01",CALC_CONN_TEB0187_REV01!$G:$T),14,0),"---")</f>
        <v>---</v>
      </c>
      <c r="I1688" s="59" t="str">
        <f>IFERROR(VLOOKUP($D1688&amp;"-"&amp;$E1688,IF($C$4="TEB0187_REV01",CALC_CONN_TEB0187_REV01!$F:$K,"???"),6,0),"---")</f>
        <v>---</v>
      </c>
      <c r="J1688" s="61" t="str">
        <f>IFERROR(VLOOKUP($D1688&amp;"-"&amp;$E1688,IF($C$4="TEB0187_REV01",CALC_CONN_TEB0187_REV01!$F:$M,"???"),8,0),"---")</f>
        <v>---</v>
      </c>
      <c r="K1688" s="62" t="str">
        <f>IFERROR(VLOOKUP($D1688&amp;"-"&amp;$E1688,IF($C$4="TEB0187_REV01",CALC_CONN_TEB0187_REV01!$F:$N),9,0),"---")</f>
        <v>---</v>
      </c>
      <c r="L1688" s="59" t="str">
        <f>IFERROR(VLOOKUP(K1688,B2B!$H$3:$I$2000,2,0),"---")</f>
        <v>---</v>
      </c>
      <c r="M1688" s="59" t="str">
        <f>IFERROR(VLOOKUP(L1688,IF($M$4="TEI0187_REV01",RAW_m_TEI0187_REV01!$AD:$AH),5,0),"---")</f>
        <v>---</v>
      </c>
      <c r="N1688" s="59" t="str">
        <f>IFERROR(VLOOKUP(L1688,IF($M$4="TEI0187_REV01",RAW_m_TEI0187_REV01!$AE:$AJ),6,0),"---")</f>
        <v>---</v>
      </c>
      <c r="O1688" s="63" t="str">
        <f>IFERROR(VLOOKUP(L1688,IF($M$4="TEI0187_REV01",RAW_m_TEI0187_REV01!$AD:$AE),2,0),"---")</f>
        <v>---</v>
      </c>
      <c r="P1688" s="59" t="str">
        <f>IFERROR(VLOOKUP(O1688,IF($M$4="TEI0187_REV01",RAW_m_TEI0187_REV01!$AJ:$AK),2,0),"---")</f>
        <v>---</v>
      </c>
      <c r="Q1688" s="59" t="str">
        <f>IFERROR(VLOOKUP(L1688,IF($M$4="TEI0187_REV01",RAW_m_TEI0187_REV01!$AD:$AF),3,0),"---")</f>
        <v>---</v>
      </c>
      <c r="R1688" s="59" t="str">
        <f>IFERROR(VLOOKUP(O1688,IF($M$4="TEI0187_REV01",RAW_m_TEI0187_REV01!$AE:$AG),3,0),"---")</f>
        <v>---</v>
      </c>
      <c r="S1688" s="59" t="str">
        <f t="shared" si="55"/>
        <v>---</v>
      </c>
    </row>
    <row r="1689" spans="2:19" ht="15" customHeight="1" x14ac:dyDescent="0.25">
      <c r="B1689" s="59">
        <f t="shared" si="56"/>
        <v>1684</v>
      </c>
      <c r="C1689" s="60">
        <f>IFERROR(IF($C$4="TEB0187_REV01",CALC_CONN_TEB0187_REV01!U1689,),"---")</f>
        <v>0</v>
      </c>
      <c r="D1689" s="59">
        <f>IFERROR(IF($C$4="TEB0187_REV01",CALC_CONN_TEB0187_REV01!D1689,),"---")</f>
        <v>0</v>
      </c>
      <c r="E1689" s="59">
        <f>IFERROR(IF($C$4="TEB0187_REV01",CALC_CONN_TEB0187_REV01!E1689,),"---")</f>
        <v>0</v>
      </c>
      <c r="F1689" s="59" t="str">
        <f>IFERROR(IF(VLOOKUP($D1689&amp;"-"&amp;$E1689,IF($C$4="TEB0187_REV01",CALC_CONN_TEB0187_REV01!$F:$I),4,0)="--","---",IF($C$4="TEB0187_REV01",CALC_CONN_TEB0187_REV01!$G1689&amp; " --&gt; " &amp;CALC_CONN_TEB0187_REV01!$I1689&amp; " --&gt; ")),"---")</f>
        <v>---</v>
      </c>
      <c r="G1689" s="59" t="str">
        <f>IFERROR(IF(VLOOKUP($D1689&amp;"-"&amp;$E1689,IF($C$4="TEB0187_REV01",CALC_CONN_TEB0187_REV01!$F:$H),3,0)="--",VLOOKUP($D1689&amp;"-"&amp;$E1689,IF($C$4="TEB0187_REV01",CALC_CONN_TEB0187_REV01!$F:$H),2,0),VLOOKUP($D1689&amp;"-"&amp;$E1689,IF($C$4="TEB0187_REV01",CALC_CONN_TEB0187_REV01!$F:$H),3,0)),"---")</f>
        <v>---</v>
      </c>
      <c r="H1689" s="59" t="str">
        <f>IFERROR(VLOOKUP(G1689,IF($C$4="TEB0187_REV01",CALC_CONN_TEB0187_REV01!$G:$T),14,0),"---")</f>
        <v>---</v>
      </c>
      <c r="I1689" s="59" t="str">
        <f>IFERROR(VLOOKUP($D1689&amp;"-"&amp;$E1689,IF($C$4="TEB0187_REV01",CALC_CONN_TEB0187_REV01!$F:$K,"???"),6,0),"---")</f>
        <v>---</v>
      </c>
      <c r="J1689" s="61" t="str">
        <f>IFERROR(VLOOKUP($D1689&amp;"-"&amp;$E1689,IF($C$4="TEB0187_REV01",CALC_CONN_TEB0187_REV01!$F:$M,"???"),8,0),"---")</f>
        <v>---</v>
      </c>
      <c r="K1689" s="62" t="str">
        <f>IFERROR(VLOOKUP($D1689&amp;"-"&amp;$E1689,IF($C$4="TEB0187_REV01",CALC_CONN_TEB0187_REV01!$F:$N),9,0),"---")</f>
        <v>---</v>
      </c>
      <c r="L1689" s="59" t="str">
        <f>IFERROR(VLOOKUP(K1689,B2B!$H$3:$I$2000,2,0),"---")</f>
        <v>---</v>
      </c>
      <c r="M1689" s="59" t="str">
        <f>IFERROR(VLOOKUP(L1689,IF($M$4="TEI0187_REV01",RAW_m_TEI0187_REV01!$AD:$AH),5,0),"---")</f>
        <v>---</v>
      </c>
      <c r="N1689" s="59" t="str">
        <f>IFERROR(VLOOKUP(L1689,IF($M$4="TEI0187_REV01",RAW_m_TEI0187_REV01!$AE:$AJ),6,0),"---")</f>
        <v>---</v>
      </c>
      <c r="O1689" s="63" t="str">
        <f>IFERROR(VLOOKUP(L1689,IF($M$4="TEI0187_REV01",RAW_m_TEI0187_REV01!$AD:$AE),2,0),"---")</f>
        <v>---</v>
      </c>
      <c r="P1689" s="59" t="str">
        <f>IFERROR(VLOOKUP(O1689,IF($M$4="TEI0187_REV01",RAW_m_TEI0187_REV01!$AJ:$AK),2,0),"---")</f>
        <v>---</v>
      </c>
      <c r="Q1689" s="59" t="str">
        <f>IFERROR(VLOOKUP(L1689,IF($M$4="TEI0187_REV01",RAW_m_TEI0187_REV01!$AD:$AF),3,0),"---")</f>
        <v>---</v>
      </c>
      <c r="R1689" s="59" t="str">
        <f>IFERROR(VLOOKUP(O1689,IF($M$4="TEI0187_REV01",RAW_m_TEI0187_REV01!$AE:$AG),3,0),"---")</f>
        <v>---</v>
      </c>
      <c r="S1689" s="59" t="str">
        <f t="shared" si="55"/>
        <v>---</v>
      </c>
    </row>
    <row r="1690" spans="2:19" ht="15" customHeight="1" x14ac:dyDescent="0.25">
      <c r="B1690" s="59">
        <f t="shared" si="56"/>
        <v>1685</v>
      </c>
      <c r="C1690" s="60">
        <f>IFERROR(IF($C$4="TEB0187_REV01",CALC_CONN_TEB0187_REV01!U1690,),"---")</f>
        <v>0</v>
      </c>
      <c r="D1690" s="59">
        <f>IFERROR(IF($C$4="TEB0187_REV01",CALC_CONN_TEB0187_REV01!D1690,),"---")</f>
        <v>0</v>
      </c>
      <c r="E1690" s="59">
        <f>IFERROR(IF($C$4="TEB0187_REV01",CALC_CONN_TEB0187_REV01!E1690,),"---")</f>
        <v>0</v>
      </c>
      <c r="F1690" s="59" t="str">
        <f>IFERROR(IF(VLOOKUP($D1690&amp;"-"&amp;$E1690,IF($C$4="TEB0187_REV01",CALC_CONN_TEB0187_REV01!$F:$I),4,0)="--","---",IF($C$4="TEB0187_REV01",CALC_CONN_TEB0187_REV01!$G1690&amp; " --&gt; " &amp;CALC_CONN_TEB0187_REV01!$I1690&amp; " --&gt; ")),"---")</f>
        <v>---</v>
      </c>
      <c r="G1690" s="59" t="str">
        <f>IFERROR(IF(VLOOKUP($D1690&amp;"-"&amp;$E1690,IF($C$4="TEB0187_REV01",CALC_CONN_TEB0187_REV01!$F:$H),3,0)="--",VLOOKUP($D1690&amp;"-"&amp;$E1690,IF($C$4="TEB0187_REV01",CALC_CONN_TEB0187_REV01!$F:$H),2,0),VLOOKUP($D1690&amp;"-"&amp;$E1690,IF($C$4="TEB0187_REV01",CALC_CONN_TEB0187_REV01!$F:$H),3,0)),"---")</f>
        <v>---</v>
      </c>
      <c r="H1690" s="59" t="str">
        <f>IFERROR(VLOOKUP(G1690,IF($C$4="TEB0187_REV01",CALC_CONN_TEB0187_REV01!$G:$T),14,0),"---")</f>
        <v>---</v>
      </c>
      <c r="I1690" s="59" t="str">
        <f>IFERROR(VLOOKUP($D1690&amp;"-"&amp;$E1690,IF($C$4="TEB0187_REV01",CALC_CONN_TEB0187_REV01!$F:$K,"???"),6,0),"---")</f>
        <v>---</v>
      </c>
      <c r="J1690" s="61" t="str">
        <f>IFERROR(VLOOKUP($D1690&amp;"-"&amp;$E1690,IF($C$4="TEB0187_REV01",CALC_CONN_TEB0187_REV01!$F:$M,"???"),8,0),"---")</f>
        <v>---</v>
      </c>
      <c r="K1690" s="62" t="str">
        <f>IFERROR(VLOOKUP($D1690&amp;"-"&amp;$E1690,IF($C$4="TEB0187_REV01",CALC_CONN_TEB0187_REV01!$F:$N),9,0),"---")</f>
        <v>---</v>
      </c>
      <c r="L1690" s="59" t="str">
        <f>IFERROR(VLOOKUP(K1690,B2B!$H$3:$I$2000,2,0),"---")</f>
        <v>---</v>
      </c>
      <c r="M1690" s="59" t="str">
        <f>IFERROR(VLOOKUP(L1690,IF($M$4="TEI0187_REV01",RAW_m_TEI0187_REV01!$AD:$AH),5,0),"---")</f>
        <v>---</v>
      </c>
      <c r="N1690" s="59" t="str">
        <f>IFERROR(VLOOKUP(L1690,IF($M$4="TEI0187_REV01",RAW_m_TEI0187_REV01!$AE:$AJ),6,0),"---")</f>
        <v>---</v>
      </c>
      <c r="O1690" s="63" t="str">
        <f>IFERROR(VLOOKUP(L1690,IF($M$4="TEI0187_REV01",RAW_m_TEI0187_REV01!$AD:$AE),2,0),"---")</f>
        <v>---</v>
      </c>
      <c r="P1690" s="59" t="str">
        <f>IFERROR(VLOOKUP(O1690,IF($M$4="TEI0187_REV01",RAW_m_TEI0187_REV01!$AJ:$AK),2,0),"---")</f>
        <v>---</v>
      </c>
      <c r="Q1690" s="59" t="str">
        <f>IFERROR(VLOOKUP(L1690,IF($M$4="TEI0187_REV01",RAW_m_TEI0187_REV01!$AD:$AF),3,0),"---")</f>
        <v>---</v>
      </c>
      <c r="R1690" s="59" t="str">
        <f>IFERROR(VLOOKUP(O1690,IF($M$4="TEI0187_REV01",RAW_m_TEI0187_REV01!$AE:$AG),3,0),"---")</f>
        <v>---</v>
      </c>
      <c r="S1690" s="59" t="str">
        <f t="shared" si="55"/>
        <v>---</v>
      </c>
    </row>
    <row r="1691" spans="2:19" ht="15" customHeight="1" x14ac:dyDescent="0.25">
      <c r="B1691" s="59">
        <f t="shared" si="56"/>
        <v>1686</v>
      </c>
      <c r="C1691" s="60">
        <f>IFERROR(IF($C$4="TEB0187_REV01",CALC_CONN_TEB0187_REV01!U1691,),"---")</f>
        <v>0</v>
      </c>
      <c r="D1691" s="59">
        <f>IFERROR(IF($C$4="TEB0187_REV01",CALC_CONN_TEB0187_REV01!D1691,),"---")</f>
        <v>0</v>
      </c>
      <c r="E1691" s="59">
        <f>IFERROR(IF($C$4="TEB0187_REV01",CALC_CONN_TEB0187_REV01!E1691,),"---")</f>
        <v>0</v>
      </c>
      <c r="F1691" s="59" t="str">
        <f>IFERROR(IF(VLOOKUP($D1691&amp;"-"&amp;$E1691,IF($C$4="TEB0187_REV01",CALC_CONN_TEB0187_REV01!$F:$I),4,0)="--","---",IF($C$4="TEB0187_REV01",CALC_CONN_TEB0187_REV01!$G1691&amp; " --&gt; " &amp;CALC_CONN_TEB0187_REV01!$I1691&amp; " --&gt; ")),"---")</f>
        <v>---</v>
      </c>
      <c r="G1691" s="59" t="str">
        <f>IFERROR(IF(VLOOKUP($D1691&amp;"-"&amp;$E1691,IF($C$4="TEB0187_REV01",CALC_CONN_TEB0187_REV01!$F:$H),3,0)="--",VLOOKUP($D1691&amp;"-"&amp;$E1691,IF($C$4="TEB0187_REV01",CALC_CONN_TEB0187_REV01!$F:$H),2,0),VLOOKUP($D1691&amp;"-"&amp;$E1691,IF($C$4="TEB0187_REV01",CALC_CONN_TEB0187_REV01!$F:$H),3,0)),"---")</f>
        <v>---</v>
      </c>
      <c r="H1691" s="59" t="str">
        <f>IFERROR(VLOOKUP(G1691,IF($C$4="TEB0187_REV01",CALC_CONN_TEB0187_REV01!$G:$T),14,0),"---")</f>
        <v>---</v>
      </c>
      <c r="I1691" s="59" t="str">
        <f>IFERROR(VLOOKUP($D1691&amp;"-"&amp;$E1691,IF($C$4="TEB0187_REV01",CALC_CONN_TEB0187_REV01!$F:$K,"???"),6,0),"---")</f>
        <v>---</v>
      </c>
      <c r="J1691" s="61" t="str">
        <f>IFERROR(VLOOKUP($D1691&amp;"-"&amp;$E1691,IF($C$4="TEB0187_REV01",CALC_CONN_TEB0187_REV01!$F:$M,"???"),8,0),"---")</f>
        <v>---</v>
      </c>
      <c r="K1691" s="62" t="str">
        <f>IFERROR(VLOOKUP($D1691&amp;"-"&amp;$E1691,IF($C$4="TEB0187_REV01",CALC_CONN_TEB0187_REV01!$F:$N),9,0),"---")</f>
        <v>---</v>
      </c>
      <c r="L1691" s="59" t="str">
        <f>IFERROR(VLOOKUP(K1691,B2B!$H$3:$I$2000,2,0),"---")</f>
        <v>---</v>
      </c>
      <c r="M1691" s="59" t="str">
        <f>IFERROR(VLOOKUP(L1691,IF($M$4="TEI0187_REV01",RAW_m_TEI0187_REV01!$AD:$AH),5,0),"---")</f>
        <v>---</v>
      </c>
      <c r="N1691" s="59" t="str">
        <f>IFERROR(VLOOKUP(L1691,IF($M$4="TEI0187_REV01",RAW_m_TEI0187_REV01!$AE:$AJ),6,0),"---")</f>
        <v>---</v>
      </c>
      <c r="O1691" s="63" t="str">
        <f>IFERROR(VLOOKUP(L1691,IF($M$4="TEI0187_REV01",RAW_m_TEI0187_REV01!$AD:$AE),2,0),"---")</f>
        <v>---</v>
      </c>
      <c r="P1691" s="59" t="str">
        <f>IFERROR(VLOOKUP(O1691,IF($M$4="TEI0187_REV01",RAW_m_TEI0187_REV01!$AJ:$AK),2,0),"---")</f>
        <v>---</v>
      </c>
      <c r="Q1691" s="59" t="str">
        <f>IFERROR(VLOOKUP(L1691,IF($M$4="TEI0187_REV01",RAW_m_TEI0187_REV01!$AD:$AF),3,0),"---")</f>
        <v>---</v>
      </c>
      <c r="R1691" s="59" t="str">
        <f>IFERROR(VLOOKUP(O1691,IF($M$4="TEI0187_REV01",RAW_m_TEI0187_REV01!$AE:$AG),3,0),"---")</f>
        <v>---</v>
      </c>
      <c r="S1691" s="59" t="str">
        <f t="shared" si="55"/>
        <v>---</v>
      </c>
    </row>
    <row r="1692" spans="2:19" ht="15" customHeight="1" x14ac:dyDescent="0.25">
      <c r="B1692" s="59">
        <f t="shared" si="56"/>
        <v>1687</v>
      </c>
      <c r="C1692" s="60">
        <f>IFERROR(IF($C$4="TEB0187_REV01",CALC_CONN_TEB0187_REV01!U1692,),"---")</f>
        <v>0</v>
      </c>
      <c r="D1692" s="59">
        <f>IFERROR(IF($C$4="TEB0187_REV01",CALC_CONN_TEB0187_REV01!D1692,),"---")</f>
        <v>0</v>
      </c>
      <c r="E1692" s="59">
        <f>IFERROR(IF($C$4="TEB0187_REV01",CALC_CONN_TEB0187_REV01!E1692,),"---")</f>
        <v>0</v>
      </c>
      <c r="F1692" s="59" t="str">
        <f>IFERROR(IF(VLOOKUP($D1692&amp;"-"&amp;$E1692,IF($C$4="TEB0187_REV01",CALC_CONN_TEB0187_REV01!$F:$I),4,0)="--","---",IF($C$4="TEB0187_REV01",CALC_CONN_TEB0187_REV01!$G1692&amp; " --&gt; " &amp;CALC_CONN_TEB0187_REV01!$I1692&amp; " --&gt; ")),"---")</f>
        <v>---</v>
      </c>
      <c r="G1692" s="59" t="str">
        <f>IFERROR(IF(VLOOKUP($D1692&amp;"-"&amp;$E1692,IF($C$4="TEB0187_REV01",CALC_CONN_TEB0187_REV01!$F:$H),3,0)="--",VLOOKUP($D1692&amp;"-"&amp;$E1692,IF($C$4="TEB0187_REV01",CALC_CONN_TEB0187_REV01!$F:$H),2,0),VLOOKUP($D1692&amp;"-"&amp;$E1692,IF($C$4="TEB0187_REV01",CALC_CONN_TEB0187_REV01!$F:$H),3,0)),"---")</f>
        <v>---</v>
      </c>
      <c r="H1692" s="59" t="str">
        <f>IFERROR(VLOOKUP(G1692,IF($C$4="TEB0187_REV01",CALC_CONN_TEB0187_REV01!$G:$T),14,0),"---")</f>
        <v>---</v>
      </c>
      <c r="I1692" s="59" t="str">
        <f>IFERROR(VLOOKUP($D1692&amp;"-"&amp;$E1692,IF($C$4="TEB0187_REV01",CALC_CONN_TEB0187_REV01!$F:$K,"???"),6,0),"---")</f>
        <v>---</v>
      </c>
      <c r="J1692" s="61" t="str">
        <f>IFERROR(VLOOKUP($D1692&amp;"-"&amp;$E1692,IF($C$4="TEB0187_REV01",CALC_CONN_TEB0187_REV01!$F:$M,"???"),8,0),"---")</f>
        <v>---</v>
      </c>
      <c r="K1692" s="62" t="str">
        <f>IFERROR(VLOOKUP($D1692&amp;"-"&amp;$E1692,IF($C$4="TEB0187_REV01",CALC_CONN_TEB0187_REV01!$F:$N),9,0),"---")</f>
        <v>---</v>
      </c>
      <c r="L1692" s="59" t="str">
        <f>IFERROR(VLOOKUP(K1692,B2B!$H$3:$I$2000,2,0),"---")</f>
        <v>---</v>
      </c>
      <c r="M1692" s="59" t="str">
        <f>IFERROR(VLOOKUP(L1692,IF($M$4="TEI0187_REV01",RAW_m_TEI0187_REV01!$AD:$AH),5,0),"---")</f>
        <v>---</v>
      </c>
      <c r="N1692" s="59" t="str">
        <f>IFERROR(VLOOKUP(L1692,IF($M$4="TEI0187_REV01",RAW_m_TEI0187_REV01!$AE:$AJ),6,0),"---")</f>
        <v>---</v>
      </c>
      <c r="O1692" s="63" t="str">
        <f>IFERROR(VLOOKUP(L1692,IF($M$4="TEI0187_REV01",RAW_m_TEI0187_REV01!$AD:$AE),2,0),"---")</f>
        <v>---</v>
      </c>
      <c r="P1692" s="59" t="str">
        <f>IFERROR(VLOOKUP(O1692,IF($M$4="TEI0187_REV01",RAW_m_TEI0187_REV01!$AJ:$AK),2,0),"---")</f>
        <v>---</v>
      </c>
      <c r="Q1692" s="59" t="str">
        <f>IFERROR(VLOOKUP(L1692,IF($M$4="TEI0187_REV01",RAW_m_TEI0187_REV01!$AD:$AF),3,0),"---")</f>
        <v>---</v>
      </c>
      <c r="R1692" s="59" t="str">
        <f>IFERROR(VLOOKUP(O1692,IF($M$4="TEI0187_REV01",RAW_m_TEI0187_REV01!$AE:$AG),3,0),"---")</f>
        <v>---</v>
      </c>
      <c r="S1692" s="59" t="str">
        <f t="shared" si="55"/>
        <v>---</v>
      </c>
    </row>
    <row r="1693" spans="2:19" ht="15" customHeight="1" x14ac:dyDescent="0.25">
      <c r="B1693" s="59">
        <f t="shared" si="56"/>
        <v>1688</v>
      </c>
      <c r="C1693" s="60">
        <f>IFERROR(IF($C$4="TEB0187_REV01",CALC_CONN_TEB0187_REV01!U1693,),"---")</f>
        <v>0</v>
      </c>
      <c r="D1693" s="59">
        <f>IFERROR(IF($C$4="TEB0187_REV01",CALC_CONN_TEB0187_REV01!D1693,),"---")</f>
        <v>0</v>
      </c>
      <c r="E1693" s="59">
        <f>IFERROR(IF($C$4="TEB0187_REV01",CALC_CONN_TEB0187_REV01!E1693,),"---")</f>
        <v>0</v>
      </c>
      <c r="F1693" s="59" t="str">
        <f>IFERROR(IF(VLOOKUP($D1693&amp;"-"&amp;$E1693,IF($C$4="TEB0187_REV01",CALC_CONN_TEB0187_REV01!$F:$I),4,0)="--","---",IF($C$4="TEB0187_REV01",CALC_CONN_TEB0187_REV01!$G1693&amp; " --&gt; " &amp;CALC_CONN_TEB0187_REV01!$I1693&amp; " --&gt; ")),"---")</f>
        <v>---</v>
      </c>
      <c r="G1693" s="59" t="str">
        <f>IFERROR(IF(VLOOKUP($D1693&amp;"-"&amp;$E1693,IF($C$4="TEB0187_REV01",CALC_CONN_TEB0187_REV01!$F:$H),3,0)="--",VLOOKUP($D1693&amp;"-"&amp;$E1693,IF($C$4="TEB0187_REV01",CALC_CONN_TEB0187_REV01!$F:$H),2,0),VLOOKUP($D1693&amp;"-"&amp;$E1693,IF($C$4="TEB0187_REV01",CALC_CONN_TEB0187_REV01!$F:$H),3,0)),"---")</f>
        <v>---</v>
      </c>
      <c r="H1693" s="59" t="str">
        <f>IFERROR(VLOOKUP(G1693,IF($C$4="TEB0187_REV01",CALC_CONN_TEB0187_REV01!$G:$T),14,0),"---")</f>
        <v>---</v>
      </c>
      <c r="I1693" s="59" t="str">
        <f>IFERROR(VLOOKUP($D1693&amp;"-"&amp;$E1693,IF($C$4="TEB0187_REV01",CALC_CONN_TEB0187_REV01!$F:$K,"???"),6,0),"---")</f>
        <v>---</v>
      </c>
      <c r="J1693" s="61" t="str">
        <f>IFERROR(VLOOKUP($D1693&amp;"-"&amp;$E1693,IF($C$4="TEB0187_REV01",CALC_CONN_TEB0187_REV01!$F:$M,"???"),8,0),"---")</f>
        <v>---</v>
      </c>
      <c r="K1693" s="62" t="str">
        <f>IFERROR(VLOOKUP($D1693&amp;"-"&amp;$E1693,IF($C$4="TEB0187_REV01",CALC_CONN_TEB0187_REV01!$F:$N),9,0),"---")</f>
        <v>---</v>
      </c>
      <c r="L1693" s="59" t="str">
        <f>IFERROR(VLOOKUP(K1693,B2B!$H$3:$I$2000,2,0),"---")</f>
        <v>---</v>
      </c>
      <c r="M1693" s="59" t="str">
        <f>IFERROR(VLOOKUP(L1693,IF($M$4="TEI0187_REV01",RAW_m_TEI0187_REV01!$AD:$AH),5,0),"---")</f>
        <v>---</v>
      </c>
      <c r="N1693" s="59" t="str">
        <f>IFERROR(VLOOKUP(L1693,IF($M$4="TEI0187_REV01",RAW_m_TEI0187_REV01!$AE:$AJ),6,0),"---")</f>
        <v>---</v>
      </c>
      <c r="O1693" s="63" t="str">
        <f>IFERROR(VLOOKUP(L1693,IF($M$4="TEI0187_REV01",RAW_m_TEI0187_REV01!$AD:$AE),2,0),"---")</f>
        <v>---</v>
      </c>
      <c r="P1693" s="59" t="str">
        <f>IFERROR(VLOOKUP(O1693,IF($M$4="TEI0187_REV01",RAW_m_TEI0187_REV01!$AJ:$AK),2,0),"---")</f>
        <v>---</v>
      </c>
      <c r="Q1693" s="59" t="str">
        <f>IFERROR(VLOOKUP(L1693,IF($M$4="TEI0187_REV01",RAW_m_TEI0187_REV01!$AD:$AF),3,0),"---")</f>
        <v>---</v>
      </c>
      <c r="R1693" s="59" t="str">
        <f>IFERROR(VLOOKUP(O1693,IF($M$4="TEI0187_REV01",RAW_m_TEI0187_REV01!$AE:$AG),3,0),"---")</f>
        <v>---</v>
      </c>
      <c r="S1693" s="59" t="str">
        <f t="shared" si="55"/>
        <v>---</v>
      </c>
    </row>
    <row r="1694" spans="2:19" ht="15" customHeight="1" x14ac:dyDescent="0.25">
      <c r="B1694" s="59">
        <f t="shared" si="56"/>
        <v>1689</v>
      </c>
      <c r="C1694" s="60">
        <f>IFERROR(IF($C$4="TEB0187_REV01",CALC_CONN_TEB0187_REV01!U1694,),"---")</f>
        <v>0</v>
      </c>
      <c r="D1694" s="59">
        <f>IFERROR(IF($C$4="TEB0187_REV01",CALC_CONN_TEB0187_REV01!D1694,),"---")</f>
        <v>0</v>
      </c>
      <c r="E1694" s="59">
        <f>IFERROR(IF($C$4="TEB0187_REV01",CALC_CONN_TEB0187_REV01!E1694,),"---")</f>
        <v>0</v>
      </c>
      <c r="F1694" s="59" t="str">
        <f>IFERROR(IF(VLOOKUP($D1694&amp;"-"&amp;$E1694,IF($C$4="TEB0187_REV01",CALC_CONN_TEB0187_REV01!$F:$I),4,0)="--","---",IF($C$4="TEB0187_REV01",CALC_CONN_TEB0187_REV01!$G1694&amp; " --&gt; " &amp;CALC_CONN_TEB0187_REV01!$I1694&amp; " --&gt; ")),"---")</f>
        <v>---</v>
      </c>
      <c r="G1694" s="59" t="str">
        <f>IFERROR(IF(VLOOKUP($D1694&amp;"-"&amp;$E1694,IF($C$4="TEB0187_REV01",CALC_CONN_TEB0187_REV01!$F:$H),3,0)="--",VLOOKUP($D1694&amp;"-"&amp;$E1694,IF($C$4="TEB0187_REV01",CALC_CONN_TEB0187_REV01!$F:$H),2,0),VLOOKUP($D1694&amp;"-"&amp;$E1694,IF($C$4="TEB0187_REV01",CALC_CONN_TEB0187_REV01!$F:$H),3,0)),"---")</f>
        <v>---</v>
      </c>
      <c r="H1694" s="59" t="str">
        <f>IFERROR(VLOOKUP(G1694,IF($C$4="TEB0187_REV01",CALC_CONN_TEB0187_REV01!$G:$T),14,0),"---")</f>
        <v>---</v>
      </c>
      <c r="I1694" s="59" t="str">
        <f>IFERROR(VLOOKUP($D1694&amp;"-"&amp;$E1694,IF($C$4="TEB0187_REV01",CALC_CONN_TEB0187_REV01!$F:$K,"???"),6,0),"---")</f>
        <v>---</v>
      </c>
      <c r="J1694" s="61" t="str">
        <f>IFERROR(VLOOKUP($D1694&amp;"-"&amp;$E1694,IF($C$4="TEB0187_REV01",CALC_CONN_TEB0187_REV01!$F:$M,"???"),8,0),"---")</f>
        <v>---</v>
      </c>
      <c r="K1694" s="62" t="str">
        <f>IFERROR(VLOOKUP($D1694&amp;"-"&amp;$E1694,IF($C$4="TEB0187_REV01",CALC_CONN_TEB0187_REV01!$F:$N),9,0),"---")</f>
        <v>---</v>
      </c>
      <c r="L1694" s="59" t="str">
        <f>IFERROR(VLOOKUP(K1694,B2B!$H$3:$I$2000,2,0),"---")</f>
        <v>---</v>
      </c>
      <c r="M1694" s="59" t="str">
        <f>IFERROR(VLOOKUP(L1694,IF($M$4="TEI0187_REV01",RAW_m_TEI0187_REV01!$AD:$AH),5,0),"---")</f>
        <v>---</v>
      </c>
      <c r="N1694" s="59" t="str">
        <f>IFERROR(VLOOKUP(L1694,IF($M$4="TEI0187_REV01",RAW_m_TEI0187_REV01!$AE:$AJ),6,0),"---")</f>
        <v>---</v>
      </c>
      <c r="O1694" s="63" t="str">
        <f>IFERROR(VLOOKUP(L1694,IF($M$4="TEI0187_REV01",RAW_m_TEI0187_REV01!$AD:$AE),2,0),"---")</f>
        <v>---</v>
      </c>
      <c r="P1694" s="59" t="str">
        <f>IFERROR(VLOOKUP(O1694,IF($M$4="TEI0187_REV01",RAW_m_TEI0187_REV01!$AJ:$AK),2,0),"---")</f>
        <v>---</v>
      </c>
      <c r="Q1694" s="59" t="str">
        <f>IFERROR(VLOOKUP(L1694,IF($M$4="TEI0187_REV01",RAW_m_TEI0187_REV01!$AD:$AF),3,0),"---")</f>
        <v>---</v>
      </c>
      <c r="R1694" s="59" t="str">
        <f>IFERROR(VLOOKUP(O1694,IF($M$4="TEI0187_REV01",RAW_m_TEI0187_REV01!$AE:$AG),3,0),"---")</f>
        <v>---</v>
      </c>
      <c r="S1694" s="59" t="str">
        <f t="shared" si="55"/>
        <v>---</v>
      </c>
    </row>
    <row r="1695" spans="2:19" ht="15" customHeight="1" x14ac:dyDescent="0.25">
      <c r="B1695" s="59">
        <f t="shared" si="56"/>
        <v>1690</v>
      </c>
      <c r="C1695" s="60">
        <f>IFERROR(IF($C$4="TEB0187_REV01",CALC_CONN_TEB0187_REV01!U1695,),"---")</f>
        <v>0</v>
      </c>
      <c r="D1695" s="59">
        <f>IFERROR(IF($C$4="TEB0187_REV01",CALC_CONN_TEB0187_REV01!D1695,),"---")</f>
        <v>0</v>
      </c>
      <c r="E1695" s="59">
        <f>IFERROR(IF($C$4="TEB0187_REV01",CALC_CONN_TEB0187_REV01!E1695,),"---")</f>
        <v>0</v>
      </c>
      <c r="F1695" s="59" t="str">
        <f>IFERROR(IF(VLOOKUP($D1695&amp;"-"&amp;$E1695,IF($C$4="TEB0187_REV01",CALC_CONN_TEB0187_REV01!$F:$I),4,0)="--","---",IF($C$4="TEB0187_REV01",CALC_CONN_TEB0187_REV01!$G1695&amp; " --&gt; " &amp;CALC_CONN_TEB0187_REV01!$I1695&amp; " --&gt; ")),"---")</f>
        <v>---</v>
      </c>
      <c r="G1695" s="59" t="str">
        <f>IFERROR(IF(VLOOKUP($D1695&amp;"-"&amp;$E1695,IF($C$4="TEB0187_REV01",CALC_CONN_TEB0187_REV01!$F:$H),3,0)="--",VLOOKUP($D1695&amp;"-"&amp;$E1695,IF($C$4="TEB0187_REV01",CALC_CONN_TEB0187_REV01!$F:$H),2,0),VLOOKUP($D1695&amp;"-"&amp;$E1695,IF($C$4="TEB0187_REV01",CALC_CONN_TEB0187_REV01!$F:$H),3,0)),"---")</f>
        <v>---</v>
      </c>
      <c r="H1695" s="59" t="str">
        <f>IFERROR(VLOOKUP(G1695,IF($C$4="TEB0187_REV01",CALC_CONN_TEB0187_REV01!$G:$T),14,0),"---")</f>
        <v>---</v>
      </c>
      <c r="I1695" s="59" t="str">
        <f>IFERROR(VLOOKUP($D1695&amp;"-"&amp;$E1695,IF($C$4="TEB0187_REV01",CALC_CONN_TEB0187_REV01!$F:$K,"???"),6,0),"---")</f>
        <v>---</v>
      </c>
      <c r="J1695" s="61" t="str">
        <f>IFERROR(VLOOKUP($D1695&amp;"-"&amp;$E1695,IF($C$4="TEB0187_REV01",CALC_CONN_TEB0187_REV01!$F:$M,"???"),8,0),"---")</f>
        <v>---</v>
      </c>
      <c r="K1695" s="62" t="str">
        <f>IFERROR(VLOOKUP($D1695&amp;"-"&amp;$E1695,IF($C$4="TEB0187_REV01",CALC_CONN_TEB0187_REV01!$F:$N),9,0),"---")</f>
        <v>---</v>
      </c>
      <c r="L1695" s="59" t="str">
        <f>IFERROR(VLOOKUP(K1695,B2B!$H$3:$I$2000,2,0),"---")</f>
        <v>---</v>
      </c>
      <c r="M1695" s="59" t="str">
        <f>IFERROR(VLOOKUP(L1695,IF($M$4="TEI0187_REV01",RAW_m_TEI0187_REV01!$AD:$AH),5,0),"---")</f>
        <v>---</v>
      </c>
      <c r="N1695" s="59" t="str">
        <f>IFERROR(VLOOKUP(L1695,IF($M$4="TEI0187_REV01",RAW_m_TEI0187_REV01!$AE:$AJ),6,0),"---")</f>
        <v>---</v>
      </c>
      <c r="O1695" s="63" t="str">
        <f>IFERROR(VLOOKUP(L1695,IF($M$4="TEI0187_REV01",RAW_m_TEI0187_REV01!$AD:$AE),2,0),"---")</f>
        <v>---</v>
      </c>
      <c r="P1695" s="59" t="str">
        <f>IFERROR(VLOOKUP(O1695,IF($M$4="TEI0187_REV01",RAW_m_TEI0187_REV01!$AJ:$AK),2,0),"---")</f>
        <v>---</v>
      </c>
      <c r="Q1695" s="59" t="str">
        <f>IFERROR(VLOOKUP(L1695,IF($M$4="TEI0187_REV01",RAW_m_TEI0187_REV01!$AD:$AF),3,0),"---")</f>
        <v>---</v>
      </c>
      <c r="R1695" s="59" t="str">
        <f>IFERROR(VLOOKUP(O1695,IF($M$4="TEI0187_REV01",RAW_m_TEI0187_REV01!$AE:$AG),3,0),"---")</f>
        <v>---</v>
      </c>
      <c r="S1695" s="59" t="str">
        <f t="shared" si="55"/>
        <v>---</v>
      </c>
    </row>
    <row r="1696" spans="2:19" ht="15" customHeight="1" x14ac:dyDescent="0.25">
      <c r="B1696" s="59">
        <f t="shared" si="56"/>
        <v>1691</v>
      </c>
      <c r="C1696" s="60">
        <f>IFERROR(IF($C$4="TEB0187_REV01",CALC_CONN_TEB0187_REV01!U1696,),"---")</f>
        <v>0</v>
      </c>
      <c r="D1696" s="59">
        <f>IFERROR(IF($C$4="TEB0187_REV01",CALC_CONN_TEB0187_REV01!D1696,),"---")</f>
        <v>0</v>
      </c>
      <c r="E1696" s="59">
        <f>IFERROR(IF($C$4="TEB0187_REV01",CALC_CONN_TEB0187_REV01!E1696,),"---")</f>
        <v>0</v>
      </c>
      <c r="F1696" s="59" t="str">
        <f>IFERROR(IF(VLOOKUP($D1696&amp;"-"&amp;$E1696,IF($C$4="TEB0187_REV01",CALC_CONN_TEB0187_REV01!$F:$I),4,0)="--","---",IF($C$4="TEB0187_REV01",CALC_CONN_TEB0187_REV01!$G1696&amp; " --&gt; " &amp;CALC_CONN_TEB0187_REV01!$I1696&amp; " --&gt; ")),"---")</f>
        <v>---</v>
      </c>
      <c r="G1696" s="59" t="str">
        <f>IFERROR(IF(VLOOKUP($D1696&amp;"-"&amp;$E1696,IF($C$4="TEB0187_REV01",CALC_CONN_TEB0187_REV01!$F:$H),3,0)="--",VLOOKUP($D1696&amp;"-"&amp;$E1696,IF($C$4="TEB0187_REV01",CALC_CONN_TEB0187_REV01!$F:$H),2,0),VLOOKUP($D1696&amp;"-"&amp;$E1696,IF($C$4="TEB0187_REV01",CALC_CONN_TEB0187_REV01!$F:$H),3,0)),"---")</f>
        <v>---</v>
      </c>
      <c r="H1696" s="59" t="str">
        <f>IFERROR(VLOOKUP(G1696,IF($C$4="TEB0187_REV01",CALC_CONN_TEB0187_REV01!$G:$T),14,0),"---")</f>
        <v>---</v>
      </c>
      <c r="I1696" s="59" t="str">
        <f>IFERROR(VLOOKUP($D1696&amp;"-"&amp;$E1696,IF($C$4="TEB0187_REV01",CALC_CONN_TEB0187_REV01!$F:$K,"???"),6,0),"---")</f>
        <v>---</v>
      </c>
      <c r="J1696" s="61" t="str">
        <f>IFERROR(VLOOKUP($D1696&amp;"-"&amp;$E1696,IF($C$4="TEB0187_REV01",CALC_CONN_TEB0187_REV01!$F:$M,"???"),8,0),"---")</f>
        <v>---</v>
      </c>
      <c r="K1696" s="62" t="str">
        <f>IFERROR(VLOOKUP($D1696&amp;"-"&amp;$E1696,IF($C$4="TEB0187_REV01",CALC_CONN_TEB0187_REV01!$F:$N),9,0),"---")</f>
        <v>---</v>
      </c>
      <c r="L1696" s="59" t="str">
        <f>IFERROR(VLOOKUP(K1696,B2B!$H$3:$I$2000,2,0),"---")</f>
        <v>---</v>
      </c>
      <c r="M1696" s="59" t="str">
        <f>IFERROR(VLOOKUP(L1696,IF($M$4="TEI0187_REV01",RAW_m_TEI0187_REV01!$AD:$AH),5,0),"---")</f>
        <v>---</v>
      </c>
      <c r="N1696" s="59" t="str">
        <f>IFERROR(VLOOKUP(L1696,IF($M$4="TEI0187_REV01",RAW_m_TEI0187_REV01!$AE:$AJ),6,0),"---")</f>
        <v>---</v>
      </c>
      <c r="O1696" s="63" t="str">
        <f>IFERROR(VLOOKUP(L1696,IF($M$4="TEI0187_REV01",RAW_m_TEI0187_REV01!$AD:$AE),2,0),"---")</f>
        <v>---</v>
      </c>
      <c r="P1696" s="59" t="str">
        <f>IFERROR(VLOOKUP(O1696,IF($M$4="TEI0187_REV01",RAW_m_TEI0187_REV01!$AJ:$AK),2,0),"---")</f>
        <v>---</v>
      </c>
      <c r="Q1696" s="59" t="str">
        <f>IFERROR(VLOOKUP(L1696,IF($M$4="TEI0187_REV01",RAW_m_TEI0187_REV01!$AD:$AF),3,0),"---")</f>
        <v>---</v>
      </c>
      <c r="R1696" s="59" t="str">
        <f>IFERROR(VLOOKUP(O1696,IF($M$4="TEI0187_REV01",RAW_m_TEI0187_REV01!$AE:$AG),3,0),"---")</f>
        <v>---</v>
      </c>
      <c r="S1696" s="59" t="str">
        <f t="shared" si="55"/>
        <v>---</v>
      </c>
    </row>
    <row r="1697" spans="2:19" ht="15" customHeight="1" x14ac:dyDescent="0.25">
      <c r="B1697" s="59">
        <f t="shared" si="56"/>
        <v>1692</v>
      </c>
      <c r="C1697" s="60">
        <f>IFERROR(IF($C$4="TEB0187_REV01",CALC_CONN_TEB0187_REV01!U1697,),"---")</f>
        <v>0</v>
      </c>
      <c r="D1697" s="59">
        <f>IFERROR(IF($C$4="TEB0187_REV01",CALC_CONN_TEB0187_REV01!D1697,),"---")</f>
        <v>0</v>
      </c>
      <c r="E1697" s="59">
        <f>IFERROR(IF($C$4="TEB0187_REV01",CALC_CONN_TEB0187_REV01!E1697,),"---")</f>
        <v>0</v>
      </c>
      <c r="F1697" s="59" t="str">
        <f>IFERROR(IF(VLOOKUP($D1697&amp;"-"&amp;$E1697,IF($C$4="TEB0187_REV01",CALC_CONN_TEB0187_REV01!$F:$I),4,0)="--","---",IF($C$4="TEB0187_REV01",CALC_CONN_TEB0187_REV01!$G1697&amp; " --&gt; " &amp;CALC_CONN_TEB0187_REV01!$I1697&amp; " --&gt; ")),"---")</f>
        <v>---</v>
      </c>
      <c r="G1697" s="59" t="str">
        <f>IFERROR(IF(VLOOKUP($D1697&amp;"-"&amp;$E1697,IF($C$4="TEB0187_REV01",CALC_CONN_TEB0187_REV01!$F:$H),3,0)="--",VLOOKUP($D1697&amp;"-"&amp;$E1697,IF($C$4="TEB0187_REV01",CALC_CONN_TEB0187_REV01!$F:$H),2,0),VLOOKUP($D1697&amp;"-"&amp;$E1697,IF($C$4="TEB0187_REV01",CALC_CONN_TEB0187_REV01!$F:$H),3,0)),"---")</f>
        <v>---</v>
      </c>
      <c r="H1697" s="59" t="str">
        <f>IFERROR(VLOOKUP(G1697,IF($C$4="TEB0187_REV01",CALC_CONN_TEB0187_REV01!$G:$T),14,0),"---")</f>
        <v>---</v>
      </c>
      <c r="I1697" s="59" t="str">
        <f>IFERROR(VLOOKUP($D1697&amp;"-"&amp;$E1697,IF($C$4="TEB0187_REV01",CALC_CONN_TEB0187_REV01!$F:$K,"???"),6,0),"---")</f>
        <v>---</v>
      </c>
      <c r="J1697" s="61" t="str">
        <f>IFERROR(VLOOKUP($D1697&amp;"-"&amp;$E1697,IF($C$4="TEB0187_REV01",CALC_CONN_TEB0187_REV01!$F:$M,"???"),8,0),"---")</f>
        <v>---</v>
      </c>
      <c r="K1697" s="62" t="str">
        <f>IFERROR(VLOOKUP($D1697&amp;"-"&amp;$E1697,IF($C$4="TEB0187_REV01",CALC_CONN_TEB0187_REV01!$F:$N),9,0),"---")</f>
        <v>---</v>
      </c>
      <c r="L1697" s="59" t="str">
        <f>IFERROR(VLOOKUP(K1697,B2B!$H$3:$I$2000,2,0),"---")</f>
        <v>---</v>
      </c>
      <c r="M1697" s="59" t="str">
        <f>IFERROR(VLOOKUP(L1697,IF($M$4="TEI0187_REV01",RAW_m_TEI0187_REV01!$AD:$AH),5,0),"---")</f>
        <v>---</v>
      </c>
      <c r="N1697" s="59" t="str">
        <f>IFERROR(VLOOKUP(L1697,IF($M$4="TEI0187_REV01",RAW_m_TEI0187_REV01!$AE:$AJ),6,0),"---")</f>
        <v>---</v>
      </c>
      <c r="O1697" s="63" t="str">
        <f>IFERROR(VLOOKUP(L1697,IF($M$4="TEI0187_REV01",RAW_m_TEI0187_REV01!$AD:$AE),2,0),"---")</f>
        <v>---</v>
      </c>
      <c r="P1697" s="59" t="str">
        <f>IFERROR(VLOOKUP(O1697,IF($M$4="TEI0187_REV01",RAW_m_TEI0187_REV01!$AJ:$AK),2,0),"---")</f>
        <v>---</v>
      </c>
      <c r="Q1697" s="59" t="str">
        <f>IFERROR(VLOOKUP(L1697,IF($M$4="TEI0187_REV01",RAW_m_TEI0187_REV01!$AD:$AF),3,0),"---")</f>
        <v>---</v>
      </c>
      <c r="R1697" s="59" t="str">
        <f>IFERROR(VLOOKUP(O1697,IF($M$4="TEI0187_REV01",RAW_m_TEI0187_REV01!$AE:$AG),3,0),"---")</f>
        <v>---</v>
      </c>
      <c r="S1697" s="59" t="str">
        <f t="shared" si="55"/>
        <v>---</v>
      </c>
    </row>
    <row r="1698" spans="2:19" ht="15" customHeight="1" x14ac:dyDescent="0.25">
      <c r="B1698" s="59">
        <f t="shared" si="56"/>
        <v>1693</v>
      </c>
      <c r="C1698" s="60">
        <f>IFERROR(IF($C$4="TEB0187_REV01",CALC_CONN_TEB0187_REV01!U1698,),"---")</f>
        <v>0</v>
      </c>
      <c r="D1698" s="59">
        <f>IFERROR(IF($C$4="TEB0187_REV01",CALC_CONN_TEB0187_REV01!D1698,),"---")</f>
        <v>0</v>
      </c>
      <c r="E1698" s="59">
        <f>IFERROR(IF($C$4="TEB0187_REV01",CALC_CONN_TEB0187_REV01!E1698,),"---")</f>
        <v>0</v>
      </c>
      <c r="F1698" s="59" t="str">
        <f>IFERROR(IF(VLOOKUP($D1698&amp;"-"&amp;$E1698,IF($C$4="TEB0187_REV01",CALC_CONN_TEB0187_REV01!$F:$I),4,0)="--","---",IF($C$4="TEB0187_REV01",CALC_CONN_TEB0187_REV01!$G1698&amp; " --&gt; " &amp;CALC_CONN_TEB0187_REV01!$I1698&amp; " --&gt; ")),"---")</f>
        <v>---</v>
      </c>
      <c r="G1698" s="59" t="str">
        <f>IFERROR(IF(VLOOKUP($D1698&amp;"-"&amp;$E1698,IF($C$4="TEB0187_REV01",CALC_CONN_TEB0187_REV01!$F:$H),3,0)="--",VLOOKUP($D1698&amp;"-"&amp;$E1698,IF($C$4="TEB0187_REV01",CALC_CONN_TEB0187_REV01!$F:$H),2,0),VLOOKUP($D1698&amp;"-"&amp;$E1698,IF($C$4="TEB0187_REV01",CALC_CONN_TEB0187_REV01!$F:$H),3,0)),"---")</f>
        <v>---</v>
      </c>
      <c r="H1698" s="59" t="str">
        <f>IFERROR(VLOOKUP(G1698,IF($C$4="TEB0187_REV01",CALC_CONN_TEB0187_REV01!$G:$T),14,0),"---")</f>
        <v>---</v>
      </c>
      <c r="I1698" s="59" t="str">
        <f>IFERROR(VLOOKUP($D1698&amp;"-"&amp;$E1698,IF($C$4="TEB0187_REV01",CALC_CONN_TEB0187_REV01!$F:$K,"???"),6,0),"---")</f>
        <v>---</v>
      </c>
      <c r="J1698" s="61" t="str">
        <f>IFERROR(VLOOKUP($D1698&amp;"-"&amp;$E1698,IF($C$4="TEB0187_REV01",CALC_CONN_TEB0187_REV01!$F:$M,"???"),8,0),"---")</f>
        <v>---</v>
      </c>
      <c r="K1698" s="62" t="str">
        <f>IFERROR(VLOOKUP($D1698&amp;"-"&amp;$E1698,IF($C$4="TEB0187_REV01",CALC_CONN_TEB0187_REV01!$F:$N),9,0),"---")</f>
        <v>---</v>
      </c>
      <c r="L1698" s="59" t="str">
        <f>IFERROR(VLOOKUP(K1698,B2B!$H$3:$I$2000,2,0),"---")</f>
        <v>---</v>
      </c>
      <c r="M1698" s="59" t="str">
        <f>IFERROR(VLOOKUP(L1698,IF($M$4="TEI0187_REV01",RAW_m_TEI0187_REV01!$AD:$AH),5,0),"---")</f>
        <v>---</v>
      </c>
      <c r="N1698" s="59" t="str">
        <f>IFERROR(VLOOKUP(L1698,IF($M$4="TEI0187_REV01",RAW_m_TEI0187_REV01!$AE:$AJ),6,0),"---")</f>
        <v>---</v>
      </c>
      <c r="O1698" s="63" t="str">
        <f>IFERROR(VLOOKUP(L1698,IF($M$4="TEI0187_REV01",RAW_m_TEI0187_REV01!$AD:$AE),2,0),"---")</f>
        <v>---</v>
      </c>
      <c r="P1698" s="59" t="str">
        <f>IFERROR(VLOOKUP(O1698,IF($M$4="TEI0187_REV01",RAW_m_TEI0187_REV01!$AJ:$AK),2,0),"---")</f>
        <v>---</v>
      </c>
      <c r="Q1698" s="59" t="str">
        <f>IFERROR(VLOOKUP(L1698,IF($M$4="TEI0187_REV01",RAW_m_TEI0187_REV01!$AD:$AF),3,0),"---")</f>
        <v>---</v>
      </c>
      <c r="R1698" s="59" t="str">
        <f>IFERROR(VLOOKUP(O1698,IF($M$4="TEI0187_REV01",RAW_m_TEI0187_REV01!$AE:$AG),3,0),"---")</f>
        <v>---</v>
      </c>
      <c r="S1698" s="59" t="str">
        <f t="shared" si="55"/>
        <v>---</v>
      </c>
    </row>
    <row r="1699" spans="2:19" ht="15" customHeight="1" x14ac:dyDescent="0.25">
      <c r="B1699" s="59">
        <f t="shared" si="56"/>
        <v>1694</v>
      </c>
      <c r="C1699" s="60">
        <f>IFERROR(IF($C$4="TEB0187_REV01",CALC_CONN_TEB0187_REV01!U1699,),"---")</f>
        <v>0</v>
      </c>
      <c r="D1699" s="59">
        <f>IFERROR(IF($C$4="TEB0187_REV01",CALC_CONN_TEB0187_REV01!D1699,),"---")</f>
        <v>0</v>
      </c>
      <c r="E1699" s="59">
        <f>IFERROR(IF($C$4="TEB0187_REV01",CALC_CONN_TEB0187_REV01!E1699,),"---")</f>
        <v>0</v>
      </c>
      <c r="F1699" s="59" t="str">
        <f>IFERROR(IF(VLOOKUP($D1699&amp;"-"&amp;$E1699,IF($C$4="TEB0187_REV01",CALC_CONN_TEB0187_REV01!$F:$I),4,0)="--","---",IF($C$4="TEB0187_REV01",CALC_CONN_TEB0187_REV01!$G1699&amp; " --&gt; " &amp;CALC_CONN_TEB0187_REV01!$I1699&amp; " --&gt; ")),"---")</f>
        <v>---</v>
      </c>
      <c r="G1699" s="59" t="str">
        <f>IFERROR(IF(VLOOKUP($D1699&amp;"-"&amp;$E1699,IF($C$4="TEB0187_REV01",CALC_CONN_TEB0187_REV01!$F:$H),3,0)="--",VLOOKUP($D1699&amp;"-"&amp;$E1699,IF($C$4="TEB0187_REV01",CALC_CONN_TEB0187_REV01!$F:$H),2,0),VLOOKUP($D1699&amp;"-"&amp;$E1699,IF($C$4="TEB0187_REV01",CALC_CONN_TEB0187_REV01!$F:$H),3,0)),"---")</f>
        <v>---</v>
      </c>
      <c r="H1699" s="59" t="str">
        <f>IFERROR(VLOOKUP(G1699,IF($C$4="TEB0187_REV01",CALC_CONN_TEB0187_REV01!$G:$T),14,0),"---")</f>
        <v>---</v>
      </c>
      <c r="I1699" s="59" t="str">
        <f>IFERROR(VLOOKUP($D1699&amp;"-"&amp;$E1699,IF($C$4="TEB0187_REV01",CALC_CONN_TEB0187_REV01!$F:$K,"???"),6,0),"---")</f>
        <v>---</v>
      </c>
      <c r="J1699" s="61" t="str">
        <f>IFERROR(VLOOKUP($D1699&amp;"-"&amp;$E1699,IF($C$4="TEB0187_REV01",CALC_CONN_TEB0187_REV01!$F:$M,"???"),8,0),"---")</f>
        <v>---</v>
      </c>
      <c r="K1699" s="62" t="str">
        <f>IFERROR(VLOOKUP($D1699&amp;"-"&amp;$E1699,IF($C$4="TEB0187_REV01",CALC_CONN_TEB0187_REV01!$F:$N),9,0),"---")</f>
        <v>---</v>
      </c>
      <c r="L1699" s="59" t="str">
        <f>IFERROR(VLOOKUP(K1699,B2B!$H$3:$I$2000,2,0),"---")</f>
        <v>---</v>
      </c>
      <c r="M1699" s="59" t="str">
        <f>IFERROR(VLOOKUP(L1699,IF($M$4="TEI0187_REV01",RAW_m_TEI0187_REV01!$AD:$AH),5,0),"---")</f>
        <v>---</v>
      </c>
      <c r="N1699" s="59" t="str">
        <f>IFERROR(VLOOKUP(L1699,IF($M$4="TEI0187_REV01",RAW_m_TEI0187_REV01!$AE:$AJ),6,0),"---")</f>
        <v>---</v>
      </c>
      <c r="O1699" s="63" t="str">
        <f>IFERROR(VLOOKUP(L1699,IF($M$4="TEI0187_REV01",RAW_m_TEI0187_REV01!$AD:$AE),2,0),"---")</f>
        <v>---</v>
      </c>
      <c r="P1699" s="59" t="str">
        <f>IFERROR(VLOOKUP(O1699,IF($M$4="TEI0187_REV01",RAW_m_TEI0187_REV01!$AJ:$AK),2,0),"---")</f>
        <v>---</v>
      </c>
      <c r="Q1699" s="59" t="str">
        <f>IFERROR(VLOOKUP(L1699,IF($M$4="TEI0187_REV01",RAW_m_TEI0187_REV01!$AD:$AF),3,0),"---")</f>
        <v>---</v>
      </c>
      <c r="R1699" s="59" t="str">
        <f>IFERROR(VLOOKUP(O1699,IF($M$4="TEI0187_REV01",RAW_m_TEI0187_REV01!$AE:$AG),3,0),"---")</f>
        <v>---</v>
      </c>
      <c r="S1699" s="59" t="str">
        <f t="shared" si="55"/>
        <v>---</v>
      </c>
    </row>
    <row r="1700" spans="2:19" ht="15" customHeight="1" x14ac:dyDescent="0.25">
      <c r="B1700" s="59">
        <f t="shared" si="56"/>
        <v>1695</v>
      </c>
      <c r="C1700" s="60">
        <f>IFERROR(IF($C$4="TEB0187_REV01",CALC_CONN_TEB0187_REV01!U1700,),"---")</f>
        <v>0</v>
      </c>
      <c r="D1700" s="59">
        <f>IFERROR(IF($C$4="TEB0187_REV01",CALC_CONN_TEB0187_REV01!D1700,),"---")</f>
        <v>0</v>
      </c>
      <c r="E1700" s="59">
        <f>IFERROR(IF($C$4="TEB0187_REV01",CALC_CONN_TEB0187_REV01!E1700,),"---")</f>
        <v>0</v>
      </c>
      <c r="F1700" s="59" t="str">
        <f>IFERROR(IF(VLOOKUP($D1700&amp;"-"&amp;$E1700,IF($C$4="TEB0187_REV01",CALC_CONN_TEB0187_REV01!$F:$I),4,0)="--","---",IF($C$4="TEB0187_REV01",CALC_CONN_TEB0187_REV01!$G1700&amp; " --&gt; " &amp;CALC_CONN_TEB0187_REV01!$I1700&amp; " --&gt; ")),"---")</f>
        <v>---</v>
      </c>
      <c r="G1700" s="59" t="str">
        <f>IFERROR(IF(VLOOKUP($D1700&amp;"-"&amp;$E1700,IF($C$4="TEB0187_REV01",CALC_CONN_TEB0187_REV01!$F:$H),3,0)="--",VLOOKUP($D1700&amp;"-"&amp;$E1700,IF($C$4="TEB0187_REV01",CALC_CONN_TEB0187_REV01!$F:$H),2,0),VLOOKUP($D1700&amp;"-"&amp;$E1700,IF($C$4="TEB0187_REV01",CALC_CONN_TEB0187_REV01!$F:$H),3,0)),"---")</f>
        <v>---</v>
      </c>
      <c r="H1700" s="59" t="str">
        <f>IFERROR(VLOOKUP(G1700,IF($C$4="TEB0187_REV01",CALC_CONN_TEB0187_REV01!$G:$T),14,0),"---")</f>
        <v>---</v>
      </c>
      <c r="I1700" s="59" t="str">
        <f>IFERROR(VLOOKUP($D1700&amp;"-"&amp;$E1700,IF($C$4="TEB0187_REV01",CALC_CONN_TEB0187_REV01!$F:$K,"???"),6,0),"---")</f>
        <v>---</v>
      </c>
      <c r="J1700" s="61" t="str">
        <f>IFERROR(VLOOKUP($D1700&amp;"-"&amp;$E1700,IF($C$4="TEB0187_REV01",CALC_CONN_TEB0187_REV01!$F:$M,"???"),8,0),"---")</f>
        <v>---</v>
      </c>
      <c r="K1700" s="62" t="str">
        <f>IFERROR(VLOOKUP($D1700&amp;"-"&amp;$E1700,IF($C$4="TEB0187_REV01",CALC_CONN_TEB0187_REV01!$F:$N),9,0),"---")</f>
        <v>---</v>
      </c>
      <c r="L1700" s="59" t="str">
        <f>IFERROR(VLOOKUP(K1700,B2B!$H$3:$I$2000,2,0),"---")</f>
        <v>---</v>
      </c>
      <c r="M1700" s="59" t="str">
        <f>IFERROR(VLOOKUP(L1700,IF($M$4="TEI0187_REV01",RAW_m_TEI0187_REV01!$AD:$AH),5,0),"---")</f>
        <v>---</v>
      </c>
      <c r="N1700" s="59" t="str">
        <f>IFERROR(VLOOKUP(L1700,IF($M$4="TEI0187_REV01",RAW_m_TEI0187_REV01!$AE:$AJ),6,0),"---")</f>
        <v>---</v>
      </c>
      <c r="O1700" s="63" t="str">
        <f>IFERROR(VLOOKUP(L1700,IF($M$4="TEI0187_REV01",RAW_m_TEI0187_REV01!$AD:$AE),2,0),"---")</f>
        <v>---</v>
      </c>
      <c r="P1700" s="59" t="str">
        <f>IFERROR(VLOOKUP(O1700,IF($M$4="TEI0187_REV01",RAW_m_TEI0187_REV01!$AJ:$AK),2,0),"---")</f>
        <v>---</v>
      </c>
      <c r="Q1700" s="59" t="str">
        <f>IFERROR(VLOOKUP(L1700,IF($M$4="TEI0187_REV01",RAW_m_TEI0187_REV01!$AD:$AF),3,0),"---")</f>
        <v>---</v>
      </c>
      <c r="R1700" s="59" t="str">
        <f>IFERROR(VLOOKUP(O1700,IF($M$4="TEI0187_REV01",RAW_m_TEI0187_REV01!$AE:$AG),3,0),"---")</f>
        <v>---</v>
      </c>
      <c r="S1700" s="59" t="str">
        <f t="shared" si="55"/>
        <v>---</v>
      </c>
    </row>
    <row r="1701" spans="2:19" ht="15" customHeight="1" x14ac:dyDescent="0.25">
      <c r="B1701" s="59">
        <f t="shared" si="56"/>
        <v>1696</v>
      </c>
      <c r="C1701" s="60">
        <f>IFERROR(IF($C$4="TEB0187_REV01",CALC_CONN_TEB0187_REV01!U1701,),"---")</f>
        <v>0</v>
      </c>
      <c r="D1701" s="59">
        <f>IFERROR(IF($C$4="TEB0187_REV01",CALC_CONN_TEB0187_REV01!D1701,),"---")</f>
        <v>0</v>
      </c>
      <c r="E1701" s="59">
        <f>IFERROR(IF($C$4="TEB0187_REV01",CALC_CONN_TEB0187_REV01!E1701,),"---")</f>
        <v>0</v>
      </c>
      <c r="F1701" s="59" t="str">
        <f>IFERROR(IF(VLOOKUP($D1701&amp;"-"&amp;$E1701,IF($C$4="TEB0187_REV01",CALC_CONN_TEB0187_REV01!$F:$I),4,0)="--","---",IF($C$4="TEB0187_REV01",CALC_CONN_TEB0187_REV01!$G1701&amp; " --&gt; " &amp;CALC_CONN_TEB0187_REV01!$I1701&amp; " --&gt; ")),"---")</f>
        <v>---</v>
      </c>
      <c r="G1701" s="59" t="str">
        <f>IFERROR(IF(VLOOKUP($D1701&amp;"-"&amp;$E1701,IF($C$4="TEB0187_REV01",CALC_CONN_TEB0187_REV01!$F:$H),3,0)="--",VLOOKUP($D1701&amp;"-"&amp;$E1701,IF($C$4="TEB0187_REV01",CALC_CONN_TEB0187_REV01!$F:$H),2,0),VLOOKUP($D1701&amp;"-"&amp;$E1701,IF($C$4="TEB0187_REV01",CALC_CONN_TEB0187_REV01!$F:$H),3,0)),"---")</f>
        <v>---</v>
      </c>
      <c r="H1701" s="59" t="str">
        <f>IFERROR(VLOOKUP(G1701,IF($C$4="TEB0187_REV01",CALC_CONN_TEB0187_REV01!$G:$T),14,0),"---")</f>
        <v>---</v>
      </c>
      <c r="I1701" s="59" t="str">
        <f>IFERROR(VLOOKUP($D1701&amp;"-"&amp;$E1701,IF($C$4="TEB0187_REV01",CALC_CONN_TEB0187_REV01!$F:$K,"???"),6,0),"---")</f>
        <v>---</v>
      </c>
      <c r="J1701" s="61" t="str">
        <f>IFERROR(VLOOKUP($D1701&amp;"-"&amp;$E1701,IF($C$4="TEB0187_REV01",CALC_CONN_TEB0187_REV01!$F:$M,"???"),8,0),"---")</f>
        <v>---</v>
      </c>
      <c r="K1701" s="62" t="str">
        <f>IFERROR(VLOOKUP($D1701&amp;"-"&amp;$E1701,IF($C$4="TEB0187_REV01",CALC_CONN_TEB0187_REV01!$F:$N),9,0),"---")</f>
        <v>---</v>
      </c>
      <c r="L1701" s="59" t="str">
        <f>IFERROR(VLOOKUP(K1701,B2B!$H$3:$I$2000,2,0),"---")</f>
        <v>---</v>
      </c>
      <c r="M1701" s="59" t="str">
        <f>IFERROR(VLOOKUP(L1701,IF($M$4="TEI0187_REV01",RAW_m_TEI0187_REV01!$AD:$AH),5,0),"---")</f>
        <v>---</v>
      </c>
      <c r="N1701" s="59" t="str">
        <f>IFERROR(VLOOKUP(L1701,IF($M$4="TEI0187_REV01",RAW_m_TEI0187_REV01!$AE:$AJ),6,0),"---")</f>
        <v>---</v>
      </c>
      <c r="O1701" s="63" t="str">
        <f>IFERROR(VLOOKUP(L1701,IF($M$4="TEI0187_REV01",RAW_m_TEI0187_REV01!$AD:$AE),2,0),"---")</f>
        <v>---</v>
      </c>
      <c r="P1701" s="59" t="str">
        <f>IFERROR(VLOOKUP(O1701,IF($M$4="TEI0187_REV01",RAW_m_TEI0187_REV01!$AJ:$AK),2,0),"---")</f>
        <v>---</v>
      </c>
      <c r="Q1701" s="59" t="str">
        <f>IFERROR(VLOOKUP(L1701,IF($M$4="TEI0187_REV01",RAW_m_TEI0187_REV01!$AD:$AF),3,0),"---")</f>
        <v>---</v>
      </c>
      <c r="R1701" s="59" t="str">
        <f>IFERROR(VLOOKUP(O1701,IF($M$4="TEI0187_REV01",RAW_m_TEI0187_REV01!$AE:$AG),3,0),"---")</f>
        <v>---</v>
      </c>
      <c r="S1701" s="59" t="str">
        <f t="shared" si="55"/>
        <v>---</v>
      </c>
    </row>
    <row r="1702" spans="2:19" ht="15" customHeight="1" x14ac:dyDescent="0.25">
      <c r="B1702" s="59">
        <f t="shared" si="56"/>
        <v>1697</v>
      </c>
      <c r="C1702" s="60">
        <f>IFERROR(IF($C$4="TEB0187_REV01",CALC_CONN_TEB0187_REV01!U1702,),"---")</f>
        <v>0</v>
      </c>
      <c r="D1702" s="59">
        <f>IFERROR(IF($C$4="TEB0187_REV01",CALC_CONN_TEB0187_REV01!D1702,),"---")</f>
        <v>0</v>
      </c>
      <c r="E1702" s="59">
        <f>IFERROR(IF($C$4="TEB0187_REV01",CALC_CONN_TEB0187_REV01!E1702,),"---")</f>
        <v>0</v>
      </c>
      <c r="F1702" s="59" t="str">
        <f>IFERROR(IF(VLOOKUP($D1702&amp;"-"&amp;$E1702,IF($C$4="TEB0187_REV01",CALC_CONN_TEB0187_REV01!$F:$I),4,0)="--","---",IF($C$4="TEB0187_REV01",CALC_CONN_TEB0187_REV01!$G1702&amp; " --&gt; " &amp;CALC_CONN_TEB0187_REV01!$I1702&amp; " --&gt; ")),"---")</f>
        <v>---</v>
      </c>
      <c r="G1702" s="59" t="str">
        <f>IFERROR(IF(VLOOKUP($D1702&amp;"-"&amp;$E1702,IF($C$4="TEB0187_REV01",CALC_CONN_TEB0187_REV01!$F:$H),3,0)="--",VLOOKUP($D1702&amp;"-"&amp;$E1702,IF($C$4="TEB0187_REV01",CALC_CONN_TEB0187_REV01!$F:$H),2,0),VLOOKUP($D1702&amp;"-"&amp;$E1702,IF($C$4="TEB0187_REV01",CALC_CONN_TEB0187_REV01!$F:$H),3,0)),"---")</f>
        <v>---</v>
      </c>
      <c r="H1702" s="59" t="str">
        <f>IFERROR(VLOOKUP(G1702,IF($C$4="TEB0187_REV01",CALC_CONN_TEB0187_REV01!$G:$T),14,0),"---")</f>
        <v>---</v>
      </c>
      <c r="I1702" s="59" t="str">
        <f>IFERROR(VLOOKUP($D1702&amp;"-"&amp;$E1702,IF($C$4="TEB0187_REV01",CALC_CONN_TEB0187_REV01!$F:$K,"???"),6,0),"---")</f>
        <v>---</v>
      </c>
      <c r="J1702" s="61" t="str">
        <f>IFERROR(VLOOKUP($D1702&amp;"-"&amp;$E1702,IF($C$4="TEB0187_REV01",CALC_CONN_TEB0187_REV01!$F:$M,"???"),8,0),"---")</f>
        <v>---</v>
      </c>
      <c r="K1702" s="62" t="str">
        <f>IFERROR(VLOOKUP($D1702&amp;"-"&amp;$E1702,IF($C$4="TEB0187_REV01",CALC_CONN_TEB0187_REV01!$F:$N),9,0),"---")</f>
        <v>---</v>
      </c>
      <c r="L1702" s="59" t="str">
        <f>IFERROR(VLOOKUP(K1702,B2B!$H$3:$I$2000,2,0),"---")</f>
        <v>---</v>
      </c>
      <c r="M1702" s="59" t="str">
        <f>IFERROR(VLOOKUP(L1702,IF($M$4="TEI0187_REV01",RAW_m_TEI0187_REV01!$AD:$AH),5,0),"---")</f>
        <v>---</v>
      </c>
      <c r="N1702" s="59" t="str">
        <f>IFERROR(VLOOKUP(L1702,IF($M$4="TEI0187_REV01",RAW_m_TEI0187_REV01!$AE:$AJ),6,0),"---")</f>
        <v>---</v>
      </c>
      <c r="O1702" s="63" t="str">
        <f>IFERROR(VLOOKUP(L1702,IF($M$4="TEI0187_REV01",RAW_m_TEI0187_REV01!$AD:$AE),2,0),"---")</f>
        <v>---</v>
      </c>
      <c r="P1702" s="59" t="str">
        <f>IFERROR(VLOOKUP(O1702,IF($M$4="TEI0187_REV01",RAW_m_TEI0187_REV01!$AJ:$AK),2,0),"---")</f>
        <v>---</v>
      </c>
      <c r="Q1702" s="59" t="str">
        <f>IFERROR(VLOOKUP(L1702,IF($M$4="TEI0187_REV01",RAW_m_TEI0187_REV01!$AD:$AF),3,0),"---")</f>
        <v>---</v>
      </c>
      <c r="R1702" s="59" t="str">
        <f>IFERROR(VLOOKUP(O1702,IF($M$4="TEI0187_REV01",RAW_m_TEI0187_REV01!$AE:$AG),3,0),"---")</f>
        <v>---</v>
      </c>
      <c r="S1702" s="59" t="str">
        <f t="shared" si="55"/>
        <v>---</v>
      </c>
    </row>
    <row r="1703" spans="2:19" ht="15" customHeight="1" x14ac:dyDescent="0.25">
      <c r="B1703" s="59">
        <f t="shared" si="56"/>
        <v>1698</v>
      </c>
      <c r="C1703" s="60">
        <f>IFERROR(IF($C$4="TEB0187_REV01",CALC_CONN_TEB0187_REV01!U1703,),"---")</f>
        <v>0</v>
      </c>
      <c r="D1703" s="59">
        <f>IFERROR(IF($C$4="TEB0187_REV01",CALC_CONN_TEB0187_REV01!D1703,),"---")</f>
        <v>0</v>
      </c>
      <c r="E1703" s="59">
        <f>IFERROR(IF($C$4="TEB0187_REV01",CALC_CONN_TEB0187_REV01!E1703,),"---")</f>
        <v>0</v>
      </c>
      <c r="F1703" s="59" t="str">
        <f>IFERROR(IF(VLOOKUP($D1703&amp;"-"&amp;$E1703,IF($C$4="TEB0187_REV01",CALC_CONN_TEB0187_REV01!$F:$I),4,0)="--","---",IF($C$4="TEB0187_REV01",CALC_CONN_TEB0187_REV01!$G1703&amp; " --&gt; " &amp;CALC_CONN_TEB0187_REV01!$I1703&amp; " --&gt; ")),"---")</f>
        <v>---</v>
      </c>
      <c r="G1703" s="59" t="str">
        <f>IFERROR(IF(VLOOKUP($D1703&amp;"-"&amp;$E1703,IF($C$4="TEB0187_REV01",CALC_CONN_TEB0187_REV01!$F:$H),3,0)="--",VLOOKUP($D1703&amp;"-"&amp;$E1703,IF($C$4="TEB0187_REV01",CALC_CONN_TEB0187_REV01!$F:$H),2,0),VLOOKUP($D1703&amp;"-"&amp;$E1703,IF($C$4="TEB0187_REV01",CALC_CONN_TEB0187_REV01!$F:$H),3,0)),"---")</f>
        <v>---</v>
      </c>
      <c r="H1703" s="59" t="str">
        <f>IFERROR(VLOOKUP(G1703,IF($C$4="TEB0187_REV01",CALC_CONN_TEB0187_REV01!$G:$T),14,0),"---")</f>
        <v>---</v>
      </c>
      <c r="I1703" s="59" t="str">
        <f>IFERROR(VLOOKUP($D1703&amp;"-"&amp;$E1703,IF($C$4="TEB0187_REV01",CALC_CONN_TEB0187_REV01!$F:$K,"???"),6,0),"---")</f>
        <v>---</v>
      </c>
      <c r="J1703" s="61" t="str">
        <f>IFERROR(VLOOKUP($D1703&amp;"-"&amp;$E1703,IF($C$4="TEB0187_REV01",CALC_CONN_TEB0187_REV01!$F:$M,"???"),8,0),"---")</f>
        <v>---</v>
      </c>
      <c r="K1703" s="62" t="str">
        <f>IFERROR(VLOOKUP($D1703&amp;"-"&amp;$E1703,IF($C$4="TEB0187_REV01",CALC_CONN_TEB0187_REV01!$F:$N),9,0),"---")</f>
        <v>---</v>
      </c>
      <c r="L1703" s="59" t="str">
        <f>IFERROR(VLOOKUP(K1703,B2B!$H$3:$I$2000,2,0),"---")</f>
        <v>---</v>
      </c>
      <c r="M1703" s="59" t="str">
        <f>IFERROR(VLOOKUP(L1703,IF($M$4="TEI0187_REV01",RAW_m_TEI0187_REV01!$AD:$AH),5,0),"---")</f>
        <v>---</v>
      </c>
      <c r="N1703" s="59" t="str">
        <f>IFERROR(VLOOKUP(L1703,IF($M$4="TEI0187_REV01",RAW_m_TEI0187_REV01!$AE:$AJ),6,0),"---")</f>
        <v>---</v>
      </c>
      <c r="O1703" s="63" t="str">
        <f>IFERROR(VLOOKUP(L1703,IF($M$4="TEI0187_REV01",RAW_m_TEI0187_REV01!$AD:$AE),2,0),"---")</f>
        <v>---</v>
      </c>
      <c r="P1703" s="59" t="str">
        <f>IFERROR(VLOOKUP(O1703,IF($M$4="TEI0187_REV01",RAW_m_TEI0187_REV01!$AJ:$AK),2,0),"---")</f>
        <v>---</v>
      </c>
      <c r="Q1703" s="59" t="str">
        <f>IFERROR(VLOOKUP(L1703,IF($M$4="TEI0187_REV01",RAW_m_TEI0187_REV01!$AD:$AF),3,0),"---")</f>
        <v>---</v>
      </c>
      <c r="R1703" s="59" t="str">
        <f>IFERROR(VLOOKUP(O1703,IF($M$4="TEI0187_REV01",RAW_m_TEI0187_REV01!$AE:$AG),3,0),"---")</f>
        <v>---</v>
      </c>
      <c r="S1703" s="59" t="str">
        <f t="shared" si="55"/>
        <v>---</v>
      </c>
    </row>
    <row r="1704" spans="2:19" ht="15" customHeight="1" x14ac:dyDescent="0.25">
      <c r="B1704" s="59">
        <f t="shared" si="56"/>
        <v>1699</v>
      </c>
      <c r="C1704" s="60">
        <f>IFERROR(IF($C$4="TEB0187_REV01",CALC_CONN_TEB0187_REV01!U1704,),"---")</f>
        <v>0</v>
      </c>
      <c r="D1704" s="59">
        <f>IFERROR(IF($C$4="TEB0187_REV01",CALC_CONN_TEB0187_REV01!D1704,),"---")</f>
        <v>0</v>
      </c>
      <c r="E1704" s="59">
        <f>IFERROR(IF($C$4="TEB0187_REV01",CALC_CONN_TEB0187_REV01!E1704,),"---")</f>
        <v>0</v>
      </c>
      <c r="F1704" s="59" t="str">
        <f>IFERROR(IF(VLOOKUP($D1704&amp;"-"&amp;$E1704,IF($C$4="TEB0187_REV01",CALC_CONN_TEB0187_REV01!$F:$I),4,0)="--","---",IF($C$4="TEB0187_REV01",CALC_CONN_TEB0187_REV01!$G1704&amp; " --&gt; " &amp;CALC_CONN_TEB0187_REV01!$I1704&amp; " --&gt; ")),"---")</f>
        <v>---</v>
      </c>
      <c r="G1704" s="59" t="str">
        <f>IFERROR(IF(VLOOKUP($D1704&amp;"-"&amp;$E1704,IF($C$4="TEB0187_REV01",CALC_CONN_TEB0187_REV01!$F:$H),3,0)="--",VLOOKUP($D1704&amp;"-"&amp;$E1704,IF($C$4="TEB0187_REV01",CALC_CONN_TEB0187_REV01!$F:$H),2,0),VLOOKUP($D1704&amp;"-"&amp;$E1704,IF($C$4="TEB0187_REV01",CALC_CONN_TEB0187_REV01!$F:$H),3,0)),"---")</f>
        <v>---</v>
      </c>
      <c r="H1704" s="59" t="str">
        <f>IFERROR(VLOOKUP(G1704,IF($C$4="TEB0187_REV01",CALC_CONN_TEB0187_REV01!$G:$T),14,0),"---")</f>
        <v>---</v>
      </c>
      <c r="I1704" s="59" t="str">
        <f>IFERROR(VLOOKUP($D1704&amp;"-"&amp;$E1704,IF($C$4="TEB0187_REV01",CALC_CONN_TEB0187_REV01!$F:$K,"???"),6,0),"---")</f>
        <v>---</v>
      </c>
      <c r="J1704" s="61" t="str">
        <f>IFERROR(VLOOKUP($D1704&amp;"-"&amp;$E1704,IF($C$4="TEB0187_REV01",CALC_CONN_TEB0187_REV01!$F:$M,"???"),8,0),"---")</f>
        <v>---</v>
      </c>
      <c r="K1704" s="62" t="str">
        <f>IFERROR(VLOOKUP($D1704&amp;"-"&amp;$E1704,IF($C$4="TEB0187_REV01",CALC_CONN_TEB0187_REV01!$F:$N),9,0),"---")</f>
        <v>---</v>
      </c>
      <c r="L1704" s="59" t="str">
        <f>IFERROR(VLOOKUP(K1704,B2B!$H$3:$I$2000,2,0),"---")</f>
        <v>---</v>
      </c>
      <c r="M1704" s="59" t="str">
        <f>IFERROR(VLOOKUP(L1704,IF($M$4="TEI0187_REV01",RAW_m_TEI0187_REV01!$AD:$AH),5,0),"---")</f>
        <v>---</v>
      </c>
      <c r="N1704" s="59" t="str">
        <f>IFERROR(VLOOKUP(L1704,IF($M$4="TEI0187_REV01",RAW_m_TEI0187_REV01!$AE:$AJ),6,0),"---")</f>
        <v>---</v>
      </c>
      <c r="O1704" s="63" t="str">
        <f>IFERROR(VLOOKUP(L1704,IF($M$4="TEI0187_REV01",RAW_m_TEI0187_REV01!$AD:$AE),2,0),"---")</f>
        <v>---</v>
      </c>
      <c r="P1704" s="59" t="str">
        <f>IFERROR(VLOOKUP(O1704,IF($M$4="TEI0187_REV01",RAW_m_TEI0187_REV01!$AJ:$AK),2,0),"---")</f>
        <v>---</v>
      </c>
      <c r="Q1704" s="59" t="str">
        <f>IFERROR(VLOOKUP(L1704,IF($M$4="TEI0187_REV01",RAW_m_TEI0187_REV01!$AD:$AF),3,0),"---")</f>
        <v>---</v>
      </c>
      <c r="R1704" s="59" t="str">
        <f>IFERROR(VLOOKUP(O1704,IF($M$4="TEI0187_REV01",RAW_m_TEI0187_REV01!$AE:$AG),3,0),"---")</f>
        <v>---</v>
      </c>
      <c r="S1704" s="59" t="str">
        <f t="shared" si="55"/>
        <v>---</v>
      </c>
    </row>
    <row r="1705" spans="2:19" ht="15" customHeight="1" x14ac:dyDescent="0.25">
      <c r="B1705" s="59">
        <f t="shared" si="56"/>
        <v>1700</v>
      </c>
      <c r="C1705" s="60">
        <f>IFERROR(IF($C$4="TEB0187_REV01",CALC_CONN_TEB0187_REV01!U1705,),"---")</f>
        <v>0</v>
      </c>
      <c r="D1705" s="59">
        <f>IFERROR(IF($C$4="TEB0187_REV01",CALC_CONN_TEB0187_REV01!D1705,),"---")</f>
        <v>0</v>
      </c>
      <c r="E1705" s="59">
        <f>IFERROR(IF($C$4="TEB0187_REV01",CALC_CONN_TEB0187_REV01!E1705,),"---")</f>
        <v>0</v>
      </c>
      <c r="F1705" s="59" t="str">
        <f>IFERROR(IF(VLOOKUP($D1705&amp;"-"&amp;$E1705,IF($C$4="TEB0187_REV01",CALC_CONN_TEB0187_REV01!$F:$I),4,0)="--","---",IF($C$4="TEB0187_REV01",CALC_CONN_TEB0187_REV01!$G1705&amp; " --&gt; " &amp;CALC_CONN_TEB0187_REV01!$I1705&amp; " --&gt; ")),"---")</f>
        <v>---</v>
      </c>
      <c r="G1705" s="59" t="str">
        <f>IFERROR(IF(VLOOKUP($D1705&amp;"-"&amp;$E1705,IF($C$4="TEB0187_REV01",CALC_CONN_TEB0187_REV01!$F:$H),3,0)="--",VLOOKUP($D1705&amp;"-"&amp;$E1705,IF($C$4="TEB0187_REV01",CALC_CONN_TEB0187_REV01!$F:$H),2,0),VLOOKUP($D1705&amp;"-"&amp;$E1705,IF($C$4="TEB0187_REV01",CALC_CONN_TEB0187_REV01!$F:$H),3,0)),"---")</f>
        <v>---</v>
      </c>
      <c r="H1705" s="59" t="str">
        <f>IFERROR(VLOOKUP(G1705,IF($C$4="TEB0187_REV01",CALC_CONN_TEB0187_REV01!$G:$T),14,0),"---")</f>
        <v>---</v>
      </c>
      <c r="I1705" s="59" t="str">
        <f>IFERROR(VLOOKUP($D1705&amp;"-"&amp;$E1705,IF($C$4="TEB0187_REV01",CALC_CONN_TEB0187_REV01!$F:$K,"???"),6,0),"---")</f>
        <v>---</v>
      </c>
      <c r="J1705" s="61" t="str">
        <f>IFERROR(VLOOKUP($D1705&amp;"-"&amp;$E1705,IF($C$4="TEB0187_REV01",CALC_CONN_TEB0187_REV01!$F:$M,"???"),8,0),"---")</f>
        <v>---</v>
      </c>
      <c r="K1705" s="62" t="str">
        <f>IFERROR(VLOOKUP($D1705&amp;"-"&amp;$E1705,IF($C$4="TEB0187_REV01",CALC_CONN_TEB0187_REV01!$F:$N),9,0),"---")</f>
        <v>---</v>
      </c>
      <c r="L1705" s="59" t="str">
        <f>IFERROR(VLOOKUP(K1705,B2B!$H$3:$I$2000,2,0),"---")</f>
        <v>---</v>
      </c>
      <c r="M1705" s="59" t="str">
        <f>IFERROR(VLOOKUP(L1705,IF($M$4="TEI0187_REV01",RAW_m_TEI0187_REV01!$AD:$AH),5,0),"---")</f>
        <v>---</v>
      </c>
      <c r="N1705" s="59" t="str">
        <f>IFERROR(VLOOKUP(L1705,IF($M$4="TEI0187_REV01",RAW_m_TEI0187_REV01!$AE:$AJ),6,0),"---")</f>
        <v>---</v>
      </c>
      <c r="O1705" s="63" t="str">
        <f>IFERROR(VLOOKUP(L1705,IF($M$4="TEI0187_REV01",RAW_m_TEI0187_REV01!$AD:$AE),2,0),"---")</f>
        <v>---</v>
      </c>
      <c r="P1705" s="59" t="str">
        <f>IFERROR(VLOOKUP(O1705,IF($M$4="TEI0187_REV01",RAW_m_TEI0187_REV01!$AJ:$AK),2,0),"---")</f>
        <v>---</v>
      </c>
      <c r="Q1705" s="59" t="str">
        <f>IFERROR(VLOOKUP(L1705,IF($M$4="TEI0187_REV01",RAW_m_TEI0187_REV01!$AD:$AF),3,0),"---")</f>
        <v>---</v>
      </c>
      <c r="R1705" s="59" t="str">
        <f>IFERROR(VLOOKUP(O1705,IF($M$4="TEI0187_REV01",RAW_m_TEI0187_REV01!$AE:$AG),3,0),"---")</f>
        <v>---</v>
      </c>
      <c r="S1705" s="59" t="str">
        <f t="shared" si="55"/>
        <v>---</v>
      </c>
    </row>
    <row r="1706" spans="2:19" ht="15" customHeight="1" x14ac:dyDescent="0.25">
      <c r="B1706" s="59">
        <f t="shared" si="56"/>
        <v>1701</v>
      </c>
      <c r="C1706" s="60">
        <f>IFERROR(IF($C$4="TEB0187_REV01",CALC_CONN_TEB0187_REV01!U1706,),"---")</f>
        <v>0</v>
      </c>
      <c r="D1706" s="59">
        <f>IFERROR(IF($C$4="TEB0187_REV01",CALC_CONN_TEB0187_REV01!D1706,),"---")</f>
        <v>0</v>
      </c>
      <c r="E1706" s="59">
        <f>IFERROR(IF($C$4="TEB0187_REV01",CALC_CONN_TEB0187_REV01!E1706,),"---")</f>
        <v>0</v>
      </c>
      <c r="F1706" s="59" t="str">
        <f>IFERROR(IF(VLOOKUP($D1706&amp;"-"&amp;$E1706,IF($C$4="TEB0187_REV01",CALC_CONN_TEB0187_REV01!$F:$I),4,0)="--","---",IF($C$4="TEB0187_REV01",CALC_CONN_TEB0187_REV01!$G1706&amp; " --&gt; " &amp;CALC_CONN_TEB0187_REV01!$I1706&amp; " --&gt; ")),"---")</f>
        <v>---</v>
      </c>
      <c r="G1706" s="59" t="str">
        <f>IFERROR(IF(VLOOKUP($D1706&amp;"-"&amp;$E1706,IF($C$4="TEB0187_REV01",CALC_CONN_TEB0187_REV01!$F:$H),3,0)="--",VLOOKUP($D1706&amp;"-"&amp;$E1706,IF($C$4="TEB0187_REV01",CALC_CONN_TEB0187_REV01!$F:$H),2,0),VLOOKUP($D1706&amp;"-"&amp;$E1706,IF($C$4="TEB0187_REV01",CALC_CONN_TEB0187_REV01!$F:$H),3,0)),"---")</f>
        <v>---</v>
      </c>
      <c r="H1706" s="59" t="str">
        <f>IFERROR(VLOOKUP(G1706,IF($C$4="TEB0187_REV01",CALC_CONN_TEB0187_REV01!$G:$T),14,0),"---")</f>
        <v>---</v>
      </c>
      <c r="I1706" s="59" t="str">
        <f>IFERROR(VLOOKUP($D1706&amp;"-"&amp;$E1706,IF($C$4="TEB0187_REV01",CALC_CONN_TEB0187_REV01!$F:$K,"???"),6,0),"---")</f>
        <v>---</v>
      </c>
      <c r="J1706" s="61" t="str">
        <f>IFERROR(VLOOKUP($D1706&amp;"-"&amp;$E1706,IF($C$4="TEB0187_REV01",CALC_CONN_TEB0187_REV01!$F:$M,"???"),8,0),"---")</f>
        <v>---</v>
      </c>
      <c r="K1706" s="62" t="str">
        <f>IFERROR(VLOOKUP($D1706&amp;"-"&amp;$E1706,IF($C$4="TEB0187_REV01",CALC_CONN_TEB0187_REV01!$F:$N),9,0),"---")</f>
        <v>---</v>
      </c>
      <c r="L1706" s="59" t="str">
        <f>IFERROR(VLOOKUP(K1706,B2B!$H$3:$I$2000,2,0),"---")</f>
        <v>---</v>
      </c>
      <c r="M1706" s="59" t="str">
        <f>IFERROR(VLOOKUP(L1706,IF($M$4="TEI0187_REV01",RAW_m_TEI0187_REV01!$AD:$AH),5,0),"---")</f>
        <v>---</v>
      </c>
      <c r="N1706" s="59" t="str">
        <f>IFERROR(VLOOKUP(L1706,IF($M$4="TEI0187_REV01",RAW_m_TEI0187_REV01!$AE:$AJ),6,0),"---")</f>
        <v>---</v>
      </c>
      <c r="O1706" s="63" t="str">
        <f>IFERROR(VLOOKUP(L1706,IF($M$4="TEI0187_REV01",RAW_m_TEI0187_REV01!$AD:$AE),2,0),"---")</f>
        <v>---</v>
      </c>
      <c r="P1706" s="59" t="str">
        <f>IFERROR(VLOOKUP(O1706,IF($M$4="TEI0187_REV01",RAW_m_TEI0187_REV01!$AJ:$AK),2,0),"---")</f>
        <v>---</v>
      </c>
      <c r="Q1706" s="59" t="str">
        <f>IFERROR(VLOOKUP(L1706,IF($M$4="TEI0187_REV01",RAW_m_TEI0187_REV01!$AD:$AF),3,0),"---")</f>
        <v>---</v>
      </c>
      <c r="R1706" s="59" t="str">
        <f>IFERROR(VLOOKUP(O1706,IF($M$4="TEI0187_REV01",RAW_m_TEI0187_REV01!$AE:$AG),3,0),"---")</f>
        <v>---</v>
      </c>
      <c r="S1706" s="59" t="str">
        <f t="shared" si="55"/>
        <v>---</v>
      </c>
    </row>
    <row r="1707" spans="2:19" ht="15" customHeight="1" x14ac:dyDescent="0.25">
      <c r="B1707" s="59">
        <f t="shared" si="56"/>
        <v>1702</v>
      </c>
      <c r="C1707" s="60">
        <f>IFERROR(IF($C$4="TEB0187_REV01",CALC_CONN_TEB0187_REV01!U1707,),"---")</f>
        <v>0</v>
      </c>
      <c r="D1707" s="59">
        <f>IFERROR(IF($C$4="TEB0187_REV01",CALC_CONN_TEB0187_REV01!D1707,),"---")</f>
        <v>0</v>
      </c>
      <c r="E1707" s="59">
        <f>IFERROR(IF($C$4="TEB0187_REV01",CALC_CONN_TEB0187_REV01!E1707,),"---")</f>
        <v>0</v>
      </c>
      <c r="F1707" s="59" t="str">
        <f>IFERROR(IF(VLOOKUP($D1707&amp;"-"&amp;$E1707,IF($C$4="TEB0187_REV01",CALC_CONN_TEB0187_REV01!$F:$I),4,0)="--","---",IF($C$4="TEB0187_REV01",CALC_CONN_TEB0187_REV01!$G1707&amp; " --&gt; " &amp;CALC_CONN_TEB0187_REV01!$I1707&amp; " --&gt; ")),"---")</f>
        <v>---</v>
      </c>
      <c r="G1707" s="59" t="str">
        <f>IFERROR(IF(VLOOKUP($D1707&amp;"-"&amp;$E1707,IF($C$4="TEB0187_REV01",CALC_CONN_TEB0187_REV01!$F:$H),3,0)="--",VLOOKUP($D1707&amp;"-"&amp;$E1707,IF($C$4="TEB0187_REV01",CALC_CONN_TEB0187_REV01!$F:$H),2,0),VLOOKUP($D1707&amp;"-"&amp;$E1707,IF($C$4="TEB0187_REV01",CALC_CONN_TEB0187_REV01!$F:$H),3,0)),"---")</f>
        <v>---</v>
      </c>
      <c r="H1707" s="59" t="str">
        <f>IFERROR(VLOOKUP(G1707,IF($C$4="TEB0187_REV01",CALC_CONN_TEB0187_REV01!$G:$T),14,0),"---")</f>
        <v>---</v>
      </c>
      <c r="I1707" s="59" t="str">
        <f>IFERROR(VLOOKUP($D1707&amp;"-"&amp;$E1707,IF($C$4="TEB0187_REV01",CALC_CONN_TEB0187_REV01!$F:$K,"???"),6,0),"---")</f>
        <v>---</v>
      </c>
      <c r="J1707" s="61" t="str">
        <f>IFERROR(VLOOKUP($D1707&amp;"-"&amp;$E1707,IF($C$4="TEB0187_REV01",CALC_CONN_TEB0187_REV01!$F:$M,"???"),8,0),"---")</f>
        <v>---</v>
      </c>
      <c r="K1707" s="62" t="str">
        <f>IFERROR(VLOOKUP($D1707&amp;"-"&amp;$E1707,IF($C$4="TEB0187_REV01",CALC_CONN_TEB0187_REV01!$F:$N),9,0),"---")</f>
        <v>---</v>
      </c>
      <c r="L1707" s="59" t="str">
        <f>IFERROR(VLOOKUP(K1707,B2B!$H$3:$I$2000,2,0),"---")</f>
        <v>---</v>
      </c>
      <c r="M1707" s="59" t="str">
        <f>IFERROR(VLOOKUP(L1707,IF($M$4="TEI0187_REV01",RAW_m_TEI0187_REV01!$AD:$AH),5,0),"---")</f>
        <v>---</v>
      </c>
      <c r="N1707" s="59" t="str">
        <f>IFERROR(VLOOKUP(L1707,IF($M$4="TEI0187_REV01",RAW_m_TEI0187_REV01!$AE:$AJ),6,0),"---")</f>
        <v>---</v>
      </c>
      <c r="O1707" s="63" t="str">
        <f>IFERROR(VLOOKUP(L1707,IF($M$4="TEI0187_REV01",RAW_m_TEI0187_REV01!$AD:$AE),2,0),"---")</f>
        <v>---</v>
      </c>
      <c r="P1707" s="59" t="str">
        <f>IFERROR(VLOOKUP(O1707,IF($M$4="TEI0187_REV01",RAW_m_TEI0187_REV01!$AJ:$AK),2,0),"---")</f>
        <v>---</v>
      </c>
      <c r="Q1707" s="59" t="str">
        <f>IFERROR(VLOOKUP(L1707,IF($M$4="TEI0187_REV01",RAW_m_TEI0187_REV01!$AD:$AF),3,0),"---")</f>
        <v>---</v>
      </c>
      <c r="R1707" s="59" t="str">
        <f>IFERROR(VLOOKUP(O1707,IF($M$4="TEI0187_REV01",RAW_m_TEI0187_REV01!$AE:$AG),3,0),"---")</f>
        <v>---</v>
      </c>
      <c r="S1707" s="59" t="str">
        <f t="shared" si="55"/>
        <v>---</v>
      </c>
    </row>
    <row r="1708" spans="2:19" ht="15" customHeight="1" x14ac:dyDescent="0.25">
      <c r="B1708" s="59">
        <f t="shared" si="56"/>
        <v>1703</v>
      </c>
      <c r="C1708" s="60">
        <f>IFERROR(IF($C$4="TEB0187_REV01",CALC_CONN_TEB0187_REV01!U1708,),"---")</f>
        <v>0</v>
      </c>
      <c r="D1708" s="59">
        <f>IFERROR(IF($C$4="TEB0187_REV01",CALC_CONN_TEB0187_REV01!D1708,),"---")</f>
        <v>0</v>
      </c>
      <c r="E1708" s="59">
        <f>IFERROR(IF($C$4="TEB0187_REV01",CALC_CONN_TEB0187_REV01!E1708,),"---")</f>
        <v>0</v>
      </c>
      <c r="F1708" s="59" t="str">
        <f>IFERROR(IF(VLOOKUP($D1708&amp;"-"&amp;$E1708,IF($C$4="TEB0187_REV01",CALC_CONN_TEB0187_REV01!$F:$I),4,0)="--","---",IF($C$4="TEB0187_REV01",CALC_CONN_TEB0187_REV01!$G1708&amp; " --&gt; " &amp;CALC_CONN_TEB0187_REV01!$I1708&amp; " --&gt; ")),"---")</f>
        <v>---</v>
      </c>
      <c r="G1708" s="59" t="str">
        <f>IFERROR(IF(VLOOKUP($D1708&amp;"-"&amp;$E1708,IF($C$4="TEB0187_REV01",CALC_CONN_TEB0187_REV01!$F:$H),3,0)="--",VLOOKUP($D1708&amp;"-"&amp;$E1708,IF($C$4="TEB0187_REV01",CALC_CONN_TEB0187_REV01!$F:$H),2,0),VLOOKUP($D1708&amp;"-"&amp;$E1708,IF($C$4="TEB0187_REV01",CALC_CONN_TEB0187_REV01!$F:$H),3,0)),"---")</f>
        <v>---</v>
      </c>
      <c r="H1708" s="59" t="str">
        <f>IFERROR(VLOOKUP(G1708,IF($C$4="TEB0187_REV01",CALC_CONN_TEB0187_REV01!$G:$T),14,0),"---")</f>
        <v>---</v>
      </c>
      <c r="I1708" s="59" t="str">
        <f>IFERROR(VLOOKUP($D1708&amp;"-"&amp;$E1708,IF($C$4="TEB0187_REV01",CALC_CONN_TEB0187_REV01!$F:$K,"???"),6,0),"---")</f>
        <v>---</v>
      </c>
      <c r="J1708" s="61" t="str">
        <f>IFERROR(VLOOKUP($D1708&amp;"-"&amp;$E1708,IF($C$4="TEB0187_REV01",CALC_CONN_TEB0187_REV01!$F:$M,"???"),8,0),"---")</f>
        <v>---</v>
      </c>
      <c r="K1708" s="62" t="str">
        <f>IFERROR(VLOOKUP($D1708&amp;"-"&amp;$E1708,IF($C$4="TEB0187_REV01",CALC_CONN_TEB0187_REV01!$F:$N),9,0),"---")</f>
        <v>---</v>
      </c>
      <c r="L1708" s="59" t="str">
        <f>IFERROR(VLOOKUP(K1708,B2B!$H$3:$I$2000,2,0),"---")</f>
        <v>---</v>
      </c>
      <c r="M1708" s="59" t="str">
        <f>IFERROR(VLOOKUP(L1708,IF($M$4="TEI0187_REV01",RAW_m_TEI0187_REV01!$AD:$AH),5,0),"---")</f>
        <v>---</v>
      </c>
      <c r="N1708" s="59" t="str">
        <f>IFERROR(VLOOKUP(L1708,IF($M$4="TEI0187_REV01",RAW_m_TEI0187_REV01!$AE:$AJ),6,0),"---")</f>
        <v>---</v>
      </c>
      <c r="O1708" s="63" t="str">
        <f>IFERROR(VLOOKUP(L1708,IF($M$4="TEI0187_REV01",RAW_m_TEI0187_REV01!$AD:$AE),2,0),"---")</f>
        <v>---</v>
      </c>
      <c r="P1708" s="59" t="str">
        <f>IFERROR(VLOOKUP(O1708,IF($M$4="TEI0187_REV01",RAW_m_TEI0187_REV01!$AJ:$AK),2,0),"---")</f>
        <v>---</v>
      </c>
      <c r="Q1708" s="59" t="str">
        <f>IFERROR(VLOOKUP(L1708,IF($M$4="TEI0187_REV01",RAW_m_TEI0187_REV01!$AD:$AF),3,0),"---")</f>
        <v>---</v>
      </c>
      <c r="R1708" s="59" t="str">
        <f>IFERROR(VLOOKUP(O1708,IF($M$4="TEI0187_REV01",RAW_m_TEI0187_REV01!$AE:$AG),3,0),"---")</f>
        <v>---</v>
      </c>
      <c r="S1708" s="59" t="str">
        <f t="shared" si="55"/>
        <v>---</v>
      </c>
    </row>
    <row r="1709" spans="2:19" ht="15" customHeight="1" x14ac:dyDescent="0.25">
      <c r="B1709" s="59">
        <f t="shared" si="56"/>
        <v>1704</v>
      </c>
      <c r="C1709" s="60">
        <f>IFERROR(IF($C$4="TEB0187_REV01",CALC_CONN_TEB0187_REV01!U1709,),"---")</f>
        <v>0</v>
      </c>
      <c r="D1709" s="59">
        <f>IFERROR(IF($C$4="TEB0187_REV01",CALC_CONN_TEB0187_REV01!D1709,),"---")</f>
        <v>0</v>
      </c>
      <c r="E1709" s="59">
        <f>IFERROR(IF($C$4="TEB0187_REV01",CALC_CONN_TEB0187_REV01!E1709,),"---")</f>
        <v>0</v>
      </c>
      <c r="F1709" s="59" t="str">
        <f>IFERROR(IF(VLOOKUP($D1709&amp;"-"&amp;$E1709,IF($C$4="TEB0187_REV01",CALC_CONN_TEB0187_REV01!$F:$I),4,0)="--","---",IF($C$4="TEB0187_REV01",CALC_CONN_TEB0187_REV01!$G1709&amp; " --&gt; " &amp;CALC_CONN_TEB0187_REV01!$I1709&amp; " --&gt; ")),"---")</f>
        <v>---</v>
      </c>
      <c r="G1709" s="59" t="str">
        <f>IFERROR(IF(VLOOKUP($D1709&amp;"-"&amp;$E1709,IF($C$4="TEB0187_REV01",CALC_CONN_TEB0187_REV01!$F:$H),3,0)="--",VLOOKUP($D1709&amp;"-"&amp;$E1709,IF($C$4="TEB0187_REV01",CALC_CONN_TEB0187_REV01!$F:$H),2,0),VLOOKUP($D1709&amp;"-"&amp;$E1709,IF($C$4="TEB0187_REV01",CALC_CONN_TEB0187_REV01!$F:$H),3,0)),"---")</f>
        <v>---</v>
      </c>
      <c r="H1709" s="59" t="str">
        <f>IFERROR(VLOOKUP(G1709,IF($C$4="TEB0187_REV01",CALC_CONN_TEB0187_REV01!$G:$T),14,0),"---")</f>
        <v>---</v>
      </c>
      <c r="I1709" s="59" t="str">
        <f>IFERROR(VLOOKUP($D1709&amp;"-"&amp;$E1709,IF($C$4="TEB0187_REV01",CALC_CONN_TEB0187_REV01!$F:$K,"???"),6,0),"---")</f>
        <v>---</v>
      </c>
      <c r="J1709" s="61" t="str">
        <f>IFERROR(VLOOKUP($D1709&amp;"-"&amp;$E1709,IF($C$4="TEB0187_REV01",CALC_CONN_TEB0187_REV01!$F:$M,"???"),8,0),"---")</f>
        <v>---</v>
      </c>
      <c r="K1709" s="62" t="str">
        <f>IFERROR(VLOOKUP($D1709&amp;"-"&amp;$E1709,IF($C$4="TEB0187_REV01",CALC_CONN_TEB0187_REV01!$F:$N),9,0),"---")</f>
        <v>---</v>
      </c>
      <c r="L1709" s="59" t="str">
        <f>IFERROR(VLOOKUP(K1709,B2B!$H$3:$I$2000,2,0),"---")</f>
        <v>---</v>
      </c>
      <c r="M1709" s="59" t="str">
        <f>IFERROR(VLOOKUP(L1709,IF($M$4="TEI0187_REV01",RAW_m_TEI0187_REV01!$AD:$AH),5,0),"---")</f>
        <v>---</v>
      </c>
      <c r="N1709" s="59" t="str">
        <f>IFERROR(VLOOKUP(L1709,IF($M$4="TEI0187_REV01",RAW_m_TEI0187_REV01!$AE:$AJ),6,0),"---")</f>
        <v>---</v>
      </c>
      <c r="O1709" s="63" t="str">
        <f>IFERROR(VLOOKUP(L1709,IF($M$4="TEI0187_REV01",RAW_m_TEI0187_REV01!$AD:$AE),2,0),"---")</f>
        <v>---</v>
      </c>
      <c r="P1709" s="59" t="str">
        <f>IFERROR(VLOOKUP(O1709,IF($M$4="TEI0187_REV01",RAW_m_TEI0187_REV01!$AJ:$AK),2,0),"---")</f>
        <v>---</v>
      </c>
      <c r="Q1709" s="59" t="str">
        <f>IFERROR(VLOOKUP(L1709,IF($M$4="TEI0187_REV01",RAW_m_TEI0187_REV01!$AD:$AF),3,0),"---")</f>
        <v>---</v>
      </c>
      <c r="R1709" s="59" t="str">
        <f>IFERROR(VLOOKUP(O1709,IF($M$4="TEI0187_REV01",RAW_m_TEI0187_REV01!$AE:$AG),3,0),"---")</f>
        <v>---</v>
      </c>
      <c r="S1709" s="59" t="str">
        <f t="shared" si="55"/>
        <v>---</v>
      </c>
    </row>
    <row r="1710" spans="2:19" ht="15" customHeight="1" x14ac:dyDescent="0.25">
      <c r="B1710" s="59">
        <f t="shared" si="56"/>
        <v>1705</v>
      </c>
      <c r="C1710" s="60">
        <f>IFERROR(IF($C$4="TEB0187_REV01",CALC_CONN_TEB0187_REV01!U1710,),"---")</f>
        <v>0</v>
      </c>
      <c r="D1710" s="59">
        <f>IFERROR(IF($C$4="TEB0187_REV01",CALC_CONN_TEB0187_REV01!D1710,),"---")</f>
        <v>0</v>
      </c>
      <c r="E1710" s="59">
        <f>IFERROR(IF($C$4="TEB0187_REV01",CALC_CONN_TEB0187_REV01!E1710,),"---")</f>
        <v>0</v>
      </c>
      <c r="F1710" s="59" t="str">
        <f>IFERROR(IF(VLOOKUP($D1710&amp;"-"&amp;$E1710,IF($C$4="TEB0187_REV01",CALC_CONN_TEB0187_REV01!$F:$I),4,0)="--","---",IF($C$4="TEB0187_REV01",CALC_CONN_TEB0187_REV01!$G1710&amp; " --&gt; " &amp;CALC_CONN_TEB0187_REV01!$I1710&amp; " --&gt; ")),"---")</f>
        <v>---</v>
      </c>
      <c r="G1710" s="59" t="str">
        <f>IFERROR(IF(VLOOKUP($D1710&amp;"-"&amp;$E1710,IF($C$4="TEB0187_REV01",CALC_CONN_TEB0187_REV01!$F:$H),3,0)="--",VLOOKUP($D1710&amp;"-"&amp;$E1710,IF($C$4="TEB0187_REV01",CALC_CONN_TEB0187_REV01!$F:$H),2,0),VLOOKUP($D1710&amp;"-"&amp;$E1710,IF($C$4="TEB0187_REV01",CALC_CONN_TEB0187_REV01!$F:$H),3,0)),"---")</f>
        <v>---</v>
      </c>
      <c r="H1710" s="59" t="str">
        <f>IFERROR(VLOOKUP(G1710,IF($C$4="TEB0187_REV01",CALC_CONN_TEB0187_REV01!$G:$T),14,0),"---")</f>
        <v>---</v>
      </c>
      <c r="I1710" s="59" t="str">
        <f>IFERROR(VLOOKUP($D1710&amp;"-"&amp;$E1710,IF($C$4="TEB0187_REV01",CALC_CONN_TEB0187_REV01!$F:$K,"???"),6,0),"---")</f>
        <v>---</v>
      </c>
      <c r="J1710" s="61" t="str">
        <f>IFERROR(VLOOKUP($D1710&amp;"-"&amp;$E1710,IF($C$4="TEB0187_REV01",CALC_CONN_TEB0187_REV01!$F:$M,"???"),8,0),"---")</f>
        <v>---</v>
      </c>
      <c r="K1710" s="62" t="str">
        <f>IFERROR(VLOOKUP($D1710&amp;"-"&amp;$E1710,IF($C$4="TEB0187_REV01",CALC_CONN_TEB0187_REV01!$F:$N),9,0),"---")</f>
        <v>---</v>
      </c>
      <c r="L1710" s="59" t="str">
        <f>IFERROR(VLOOKUP(K1710,B2B!$H$3:$I$2000,2,0),"---")</f>
        <v>---</v>
      </c>
      <c r="M1710" s="59" t="str">
        <f>IFERROR(VLOOKUP(L1710,IF($M$4="TEI0187_REV01",RAW_m_TEI0187_REV01!$AD:$AH),5,0),"---")</f>
        <v>---</v>
      </c>
      <c r="N1710" s="59" t="str">
        <f>IFERROR(VLOOKUP(L1710,IF($M$4="TEI0187_REV01",RAW_m_TEI0187_REV01!$AE:$AJ),6,0),"---")</f>
        <v>---</v>
      </c>
      <c r="O1710" s="63" t="str">
        <f>IFERROR(VLOOKUP(L1710,IF($M$4="TEI0187_REV01",RAW_m_TEI0187_REV01!$AD:$AE),2,0),"---")</f>
        <v>---</v>
      </c>
      <c r="P1710" s="59" t="str">
        <f>IFERROR(VLOOKUP(O1710,IF($M$4="TEI0187_REV01",RAW_m_TEI0187_REV01!$AJ:$AK),2,0),"---")</f>
        <v>---</v>
      </c>
      <c r="Q1710" s="59" t="str">
        <f>IFERROR(VLOOKUP(L1710,IF($M$4="TEI0187_REV01",RAW_m_TEI0187_REV01!$AD:$AF),3,0),"---")</f>
        <v>---</v>
      </c>
      <c r="R1710" s="59" t="str">
        <f>IFERROR(VLOOKUP(O1710,IF($M$4="TEI0187_REV01",RAW_m_TEI0187_REV01!$AE:$AG),3,0),"---")</f>
        <v>---</v>
      </c>
      <c r="S1710" s="59" t="str">
        <f t="shared" si="55"/>
        <v>---</v>
      </c>
    </row>
    <row r="1711" spans="2:19" ht="15" customHeight="1" x14ac:dyDescent="0.25">
      <c r="B1711" s="59">
        <f t="shared" si="56"/>
        <v>1706</v>
      </c>
      <c r="C1711" s="60">
        <f>IFERROR(IF($C$4="TEB0187_REV01",CALC_CONN_TEB0187_REV01!U1711,),"---")</f>
        <v>0</v>
      </c>
      <c r="D1711" s="59">
        <f>IFERROR(IF($C$4="TEB0187_REV01",CALC_CONN_TEB0187_REV01!D1711,),"---")</f>
        <v>0</v>
      </c>
      <c r="E1711" s="59">
        <f>IFERROR(IF($C$4="TEB0187_REV01",CALC_CONN_TEB0187_REV01!E1711,),"---")</f>
        <v>0</v>
      </c>
      <c r="F1711" s="59" t="str">
        <f>IFERROR(IF(VLOOKUP($D1711&amp;"-"&amp;$E1711,IF($C$4="TEB0187_REV01",CALC_CONN_TEB0187_REV01!$F:$I),4,0)="--","---",IF($C$4="TEB0187_REV01",CALC_CONN_TEB0187_REV01!$G1711&amp; " --&gt; " &amp;CALC_CONN_TEB0187_REV01!$I1711&amp; " --&gt; ")),"---")</f>
        <v>---</v>
      </c>
      <c r="G1711" s="59" t="str">
        <f>IFERROR(IF(VLOOKUP($D1711&amp;"-"&amp;$E1711,IF($C$4="TEB0187_REV01",CALC_CONN_TEB0187_REV01!$F:$H),3,0)="--",VLOOKUP($D1711&amp;"-"&amp;$E1711,IF($C$4="TEB0187_REV01",CALC_CONN_TEB0187_REV01!$F:$H),2,0),VLOOKUP($D1711&amp;"-"&amp;$E1711,IF($C$4="TEB0187_REV01",CALC_CONN_TEB0187_REV01!$F:$H),3,0)),"---")</f>
        <v>---</v>
      </c>
      <c r="H1711" s="59" t="str">
        <f>IFERROR(VLOOKUP(G1711,IF($C$4="TEB0187_REV01",CALC_CONN_TEB0187_REV01!$G:$T),14,0),"---")</f>
        <v>---</v>
      </c>
      <c r="I1711" s="59" t="str">
        <f>IFERROR(VLOOKUP($D1711&amp;"-"&amp;$E1711,IF($C$4="TEB0187_REV01",CALC_CONN_TEB0187_REV01!$F:$K,"???"),6,0),"---")</f>
        <v>---</v>
      </c>
      <c r="J1711" s="61" t="str">
        <f>IFERROR(VLOOKUP($D1711&amp;"-"&amp;$E1711,IF($C$4="TEB0187_REV01",CALC_CONN_TEB0187_REV01!$F:$M,"???"),8,0),"---")</f>
        <v>---</v>
      </c>
      <c r="K1711" s="62" t="str">
        <f>IFERROR(VLOOKUP($D1711&amp;"-"&amp;$E1711,IF($C$4="TEB0187_REV01",CALC_CONN_TEB0187_REV01!$F:$N),9,0),"---")</f>
        <v>---</v>
      </c>
      <c r="L1711" s="59" t="str">
        <f>IFERROR(VLOOKUP(K1711,B2B!$H$3:$I$2000,2,0),"---")</f>
        <v>---</v>
      </c>
      <c r="M1711" s="59" t="str">
        <f>IFERROR(VLOOKUP(L1711,IF($M$4="TEI0187_REV01",RAW_m_TEI0187_REV01!$AD:$AH),5,0),"---")</f>
        <v>---</v>
      </c>
      <c r="N1711" s="59" t="str">
        <f>IFERROR(VLOOKUP(L1711,IF($M$4="TEI0187_REV01",RAW_m_TEI0187_REV01!$AE:$AJ),6,0),"---")</f>
        <v>---</v>
      </c>
      <c r="O1711" s="63" t="str">
        <f>IFERROR(VLOOKUP(L1711,IF($M$4="TEI0187_REV01",RAW_m_TEI0187_REV01!$AD:$AE),2,0),"---")</f>
        <v>---</v>
      </c>
      <c r="P1711" s="59" t="str">
        <f>IFERROR(VLOOKUP(O1711,IF($M$4="TEI0187_REV01",RAW_m_TEI0187_REV01!$AJ:$AK),2,0),"---")</f>
        <v>---</v>
      </c>
      <c r="Q1711" s="59" t="str">
        <f>IFERROR(VLOOKUP(L1711,IF($M$4="TEI0187_REV01",RAW_m_TEI0187_REV01!$AD:$AF),3,0),"---")</f>
        <v>---</v>
      </c>
      <c r="R1711" s="59" t="str">
        <f>IFERROR(VLOOKUP(O1711,IF($M$4="TEI0187_REV01",RAW_m_TEI0187_REV01!$AE:$AG),3,0),"---")</f>
        <v>---</v>
      </c>
      <c r="S1711" s="59" t="str">
        <f t="shared" si="55"/>
        <v>---</v>
      </c>
    </row>
    <row r="1712" spans="2:19" ht="15" customHeight="1" x14ac:dyDescent="0.25">
      <c r="B1712" s="59">
        <f t="shared" si="56"/>
        <v>1707</v>
      </c>
      <c r="C1712" s="60">
        <f>IFERROR(IF($C$4="TEB0187_REV01",CALC_CONN_TEB0187_REV01!U1712,),"---")</f>
        <v>0</v>
      </c>
      <c r="D1712" s="59">
        <f>IFERROR(IF($C$4="TEB0187_REV01",CALC_CONN_TEB0187_REV01!D1712,),"---")</f>
        <v>0</v>
      </c>
      <c r="E1712" s="59">
        <f>IFERROR(IF($C$4="TEB0187_REV01",CALC_CONN_TEB0187_REV01!E1712,),"---")</f>
        <v>0</v>
      </c>
      <c r="F1712" s="59" t="str">
        <f>IFERROR(IF(VLOOKUP($D1712&amp;"-"&amp;$E1712,IF($C$4="TEB0187_REV01",CALC_CONN_TEB0187_REV01!$F:$I),4,0)="--","---",IF($C$4="TEB0187_REV01",CALC_CONN_TEB0187_REV01!$G1712&amp; " --&gt; " &amp;CALC_CONN_TEB0187_REV01!$I1712&amp; " --&gt; ")),"---")</f>
        <v>---</v>
      </c>
      <c r="G1712" s="59" t="str">
        <f>IFERROR(IF(VLOOKUP($D1712&amp;"-"&amp;$E1712,IF($C$4="TEB0187_REV01",CALC_CONN_TEB0187_REV01!$F:$H),3,0)="--",VLOOKUP($D1712&amp;"-"&amp;$E1712,IF($C$4="TEB0187_REV01",CALC_CONN_TEB0187_REV01!$F:$H),2,0),VLOOKUP($D1712&amp;"-"&amp;$E1712,IF($C$4="TEB0187_REV01",CALC_CONN_TEB0187_REV01!$F:$H),3,0)),"---")</f>
        <v>---</v>
      </c>
      <c r="H1712" s="59" t="str">
        <f>IFERROR(VLOOKUP(G1712,IF($C$4="TEB0187_REV01",CALC_CONN_TEB0187_REV01!$G:$T),14,0),"---")</f>
        <v>---</v>
      </c>
      <c r="I1712" s="59" t="str">
        <f>IFERROR(VLOOKUP($D1712&amp;"-"&amp;$E1712,IF($C$4="TEB0187_REV01",CALC_CONN_TEB0187_REV01!$F:$K,"???"),6,0),"---")</f>
        <v>---</v>
      </c>
      <c r="J1712" s="61" t="str">
        <f>IFERROR(VLOOKUP($D1712&amp;"-"&amp;$E1712,IF($C$4="TEB0187_REV01",CALC_CONN_TEB0187_REV01!$F:$M,"???"),8,0),"---")</f>
        <v>---</v>
      </c>
      <c r="K1712" s="62" t="str">
        <f>IFERROR(VLOOKUP($D1712&amp;"-"&amp;$E1712,IF($C$4="TEB0187_REV01",CALC_CONN_TEB0187_REV01!$F:$N),9,0),"---")</f>
        <v>---</v>
      </c>
      <c r="L1712" s="59" t="str">
        <f>IFERROR(VLOOKUP(K1712,B2B!$H$3:$I$2000,2,0),"---")</f>
        <v>---</v>
      </c>
      <c r="M1712" s="59" t="str">
        <f>IFERROR(VLOOKUP(L1712,IF($M$4="TEI0187_REV01",RAW_m_TEI0187_REV01!$AD:$AH),5,0),"---")</f>
        <v>---</v>
      </c>
      <c r="N1712" s="59" t="str">
        <f>IFERROR(VLOOKUP(L1712,IF($M$4="TEI0187_REV01",RAW_m_TEI0187_REV01!$AE:$AJ),6,0),"---")</f>
        <v>---</v>
      </c>
      <c r="O1712" s="63" t="str">
        <f>IFERROR(VLOOKUP(L1712,IF($M$4="TEI0187_REV01",RAW_m_TEI0187_REV01!$AD:$AE),2,0),"---")</f>
        <v>---</v>
      </c>
      <c r="P1712" s="59" t="str">
        <f>IFERROR(VLOOKUP(O1712,IF($M$4="TEI0187_REV01",RAW_m_TEI0187_REV01!$AJ:$AK),2,0),"---")</f>
        <v>---</v>
      </c>
      <c r="Q1712" s="59" t="str">
        <f>IFERROR(VLOOKUP(L1712,IF($M$4="TEI0187_REV01",RAW_m_TEI0187_REV01!$AD:$AF),3,0),"---")</f>
        <v>---</v>
      </c>
      <c r="R1712" s="59" t="str">
        <f>IFERROR(VLOOKUP(O1712,IF($M$4="TEI0187_REV01",RAW_m_TEI0187_REV01!$AE:$AG),3,0),"---")</f>
        <v>---</v>
      </c>
      <c r="S1712" s="59" t="str">
        <f t="shared" si="55"/>
        <v>---</v>
      </c>
    </row>
    <row r="1713" spans="2:19" ht="15" customHeight="1" x14ac:dyDescent="0.25">
      <c r="B1713" s="59">
        <f t="shared" si="56"/>
        <v>1708</v>
      </c>
      <c r="C1713" s="60">
        <f>IFERROR(IF($C$4="TEB0187_REV01",CALC_CONN_TEB0187_REV01!U1713,),"---")</f>
        <v>0</v>
      </c>
      <c r="D1713" s="59">
        <f>IFERROR(IF($C$4="TEB0187_REV01",CALC_CONN_TEB0187_REV01!D1713,),"---")</f>
        <v>0</v>
      </c>
      <c r="E1713" s="59">
        <f>IFERROR(IF($C$4="TEB0187_REV01",CALC_CONN_TEB0187_REV01!E1713,),"---")</f>
        <v>0</v>
      </c>
      <c r="F1713" s="59" t="str">
        <f>IFERROR(IF(VLOOKUP($D1713&amp;"-"&amp;$E1713,IF($C$4="TEB0187_REV01",CALC_CONN_TEB0187_REV01!$F:$I),4,0)="--","---",IF($C$4="TEB0187_REV01",CALC_CONN_TEB0187_REV01!$G1713&amp; " --&gt; " &amp;CALC_CONN_TEB0187_REV01!$I1713&amp; " --&gt; ")),"---")</f>
        <v>---</v>
      </c>
      <c r="G1713" s="59" t="str">
        <f>IFERROR(IF(VLOOKUP($D1713&amp;"-"&amp;$E1713,IF($C$4="TEB0187_REV01",CALC_CONN_TEB0187_REV01!$F:$H),3,0)="--",VLOOKUP($D1713&amp;"-"&amp;$E1713,IF($C$4="TEB0187_REV01",CALC_CONN_TEB0187_REV01!$F:$H),2,0),VLOOKUP($D1713&amp;"-"&amp;$E1713,IF($C$4="TEB0187_REV01",CALC_CONN_TEB0187_REV01!$F:$H),3,0)),"---")</f>
        <v>---</v>
      </c>
      <c r="H1713" s="59" t="str">
        <f>IFERROR(VLOOKUP(G1713,IF($C$4="TEB0187_REV01",CALC_CONN_TEB0187_REV01!$G:$T),14,0),"---")</f>
        <v>---</v>
      </c>
      <c r="I1713" s="59" t="str">
        <f>IFERROR(VLOOKUP($D1713&amp;"-"&amp;$E1713,IF($C$4="TEB0187_REV01",CALC_CONN_TEB0187_REV01!$F:$K,"???"),6,0),"---")</f>
        <v>---</v>
      </c>
      <c r="J1713" s="61" t="str">
        <f>IFERROR(VLOOKUP($D1713&amp;"-"&amp;$E1713,IF($C$4="TEB0187_REV01",CALC_CONN_TEB0187_REV01!$F:$M,"???"),8,0),"---")</f>
        <v>---</v>
      </c>
      <c r="K1713" s="62" t="str">
        <f>IFERROR(VLOOKUP($D1713&amp;"-"&amp;$E1713,IF($C$4="TEB0187_REV01",CALC_CONN_TEB0187_REV01!$F:$N),9,0),"---")</f>
        <v>---</v>
      </c>
      <c r="L1713" s="59" t="str">
        <f>IFERROR(VLOOKUP(K1713,B2B!$H$3:$I$2000,2,0),"---")</f>
        <v>---</v>
      </c>
      <c r="M1713" s="59" t="str">
        <f>IFERROR(VLOOKUP(L1713,IF($M$4="TEI0187_REV01",RAW_m_TEI0187_REV01!$AD:$AH),5,0),"---")</f>
        <v>---</v>
      </c>
      <c r="N1713" s="59" t="str">
        <f>IFERROR(VLOOKUP(L1713,IF($M$4="TEI0187_REV01",RAW_m_TEI0187_REV01!$AE:$AJ),6,0),"---")</f>
        <v>---</v>
      </c>
      <c r="O1713" s="63" t="str">
        <f>IFERROR(VLOOKUP(L1713,IF($M$4="TEI0187_REV01",RAW_m_TEI0187_REV01!$AD:$AE),2,0),"---")</f>
        <v>---</v>
      </c>
      <c r="P1713" s="59" t="str">
        <f>IFERROR(VLOOKUP(O1713,IF($M$4="TEI0187_REV01",RAW_m_TEI0187_REV01!$AJ:$AK),2,0),"---")</f>
        <v>---</v>
      </c>
      <c r="Q1713" s="59" t="str">
        <f>IFERROR(VLOOKUP(L1713,IF($M$4="TEI0187_REV01",RAW_m_TEI0187_REV01!$AD:$AF),3,0),"---")</f>
        <v>---</v>
      </c>
      <c r="R1713" s="59" t="str">
        <f>IFERROR(VLOOKUP(O1713,IF($M$4="TEI0187_REV01",RAW_m_TEI0187_REV01!$AE:$AG),3,0),"---")</f>
        <v>---</v>
      </c>
      <c r="S1713" s="59" t="str">
        <f t="shared" si="55"/>
        <v>---</v>
      </c>
    </row>
    <row r="1714" spans="2:19" ht="15" customHeight="1" x14ac:dyDescent="0.25">
      <c r="B1714" s="59">
        <f t="shared" si="56"/>
        <v>1709</v>
      </c>
      <c r="C1714" s="60">
        <f>IFERROR(IF($C$4="TEB0187_REV01",CALC_CONN_TEB0187_REV01!U1714,),"---")</f>
        <v>0</v>
      </c>
      <c r="D1714" s="59">
        <f>IFERROR(IF($C$4="TEB0187_REV01",CALC_CONN_TEB0187_REV01!D1714,),"---")</f>
        <v>0</v>
      </c>
      <c r="E1714" s="59">
        <f>IFERROR(IF($C$4="TEB0187_REV01",CALC_CONN_TEB0187_REV01!E1714,),"---")</f>
        <v>0</v>
      </c>
      <c r="F1714" s="59" t="str">
        <f>IFERROR(IF(VLOOKUP($D1714&amp;"-"&amp;$E1714,IF($C$4="TEB0187_REV01",CALC_CONN_TEB0187_REV01!$F:$I),4,0)="--","---",IF($C$4="TEB0187_REV01",CALC_CONN_TEB0187_REV01!$G1714&amp; " --&gt; " &amp;CALC_CONN_TEB0187_REV01!$I1714&amp; " --&gt; ")),"---")</f>
        <v>---</v>
      </c>
      <c r="G1714" s="59" t="str">
        <f>IFERROR(IF(VLOOKUP($D1714&amp;"-"&amp;$E1714,IF($C$4="TEB0187_REV01",CALC_CONN_TEB0187_REV01!$F:$H),3,0)="--",VLOOKUP($D1714&amp;"-"&amp;$E1714,IF($C$4="TEB0187_REV01",CALC_CONN_TEB0187_REV01!$F:$H),2,0),VLOOKUP($D1714&amp;"-"&amp;$E1714,IF($C$4="TEB0187_REV01",CALC_CONN_TEB0187_REV01!$F:$H),3,0)),"---")</f>
        <v>---</v>
      </c>
      <c r="H1714" s="59" t="str">
        <f>IFERROR(VLOOKUP(G1714,IF($C$4="TEB0187_REV01",CALC_CONN_TEB0187_REV01!$G:$T),14,0),"---")</f>
        <v>---</v>
      </c>
      <c r="I1714" s="59" t="str">
        <f>IFERROR(VLOOKUP($D1714&amp;"-"&amp;$E1714,IF($C$4="TEB0187_REV01",CALC_CONN_TEB0187_REV01!$F:$K,"???"),6,0),"---")</f>
        <v>---</v>
      </c>
      <c r="J1714" s="61" t="str">
        <f>IFERROR(VLOOKUP($D1714&amp;"-"&amp;$E1714,IF($C$4="TEB0187_REV01",CALC_CONN_TEB0187_REV01!$F:$M,"???"),8,0),"---")</f>
        <v>---</v>
      </c>
      <c r="K1714" s="62" t="str">
        <f>IFERROR(VLOOKUP($D1714&amp;"-"&amp;$E1714,IF($C$4="TEB0187_REV01",CALC_CONN_TEB0187_REV01!$F:$N),9,0),"---")</f>
        <v>---</v>
      </c>
      <c r="L1714" s="59" t="str">
        <f>IFERROR(VLOOKUP(K1714,B2B!$H$3:$I$2000,2,0),"---")</f>
        <v>---</v>
      </c>
      <c r="M1714" s="59" t="str">
        <f>IFERROR(VLOOKUP(L1714,IF($M$4="TEI0187_REV01",RAW_m_TEI0187_REV01!$AD:$AH),5,0),"---")</f>
        <v>---</v>
      </c>
      <c r="N1714" s="59" t="str">
        <f>IFERROR(VLOOKUP(L1714,IF($M$4="TEI0187_REV01",RAW_m_TEI0187_REV01!$AE:$AJ),6,0),"---")</f>
        <v>---</v>
      </c>
      <c r="O1714" s="63" t="str">
        <f>IFERROR(VLOOKUP(L1714,IF($M$4="TEI0187_REV01",RAW_m_TEI0187_REV01!$AD:$AE),2,0),"---")</f>
        <v>---</v>
      </c>
      <c r="P1714" s="59" t="str">
        <f>IFERROR(VLOOKUP(O1714,IF($M$4="TEI0187_REV01",RAW_m_TEI0187_REV01!$AJ:$AK),2,0),"---")</f>
        <v>---</v>
      </c>
      <c r="Q1714" s="59" t="str">
        <f>IFERROR(VLOOKUP(L1714,IF($M$4="TEI0187_REV01",RAW_m_TEI0187_REV01!$AD:$AF),3,0),"---")</f>
        <v>---</v>
      </c>
      <c r="R1714" s="59" t="str">
        <f>IFERROR(VLOOKUP(O1714,IF($M$4="TEI0187_REV01",RAW_m_TEI0187_REV01!$AE:$AG),3,0),"---")</f>
        <v>---</v>
      </c>
      <c r="S1714" s="59" t="str">
        <f t="shared" si="55"/>
        <v>---</v>
      </c>
    </row>
    <row r="1715" spans="2:19" ht="15" customHeight="1" x14ac:dyDescent="0.25">
      <c r="B1715" s="59">
        <f t="shared" si="56"/>
        <v>1710</v>
      </c>
      <c r="C1715" s="60">
        <f>IFERROR(IF($C$4="TEB0187_REV01",CALC_CONN_TEB0187_REV01!U1715,),"---")</f>
        <v>0</v>
      </c>
      <c r="D1715" s="59">
        <f>IFERROR(IF($C$4="TEB0187_REV01",CALC_CONN_TEB0187_REV01!D1715,),"---")</f>
        <v>0</v>
      </c>
      <c r="E1715" s="59">
        <f>IFERROR(IF($C$4="TEB0187_REV01",CALC_CONN_TEB0187_REV01!E1715,),"---")</f>
        <v>0</v>
      </c>
      <c r="F1715" s="59" t="str">
        <f>IFERROR(IF(VLOOKUP($D1715&amp;"-"&amp;$E1715,IF($C$4="TEB0187_REV01",CALC_CONN_TEB0187_REV01!$F:$I),4,0)="--","---",IF($C$4="TEB0187_REV01",CALC_CONN_TEB0187_REV01!$G1715&amp; " --&gt; " &amp;CALC_CONN_TEB0187_REV01!$I1715&amp; " --&gt; ")),"---")</f>
        <v>---</v>
      </c>
      <c r="G1715" s="59" t="str">
        <f>IFERROR(IF(VLOOKUP($D1715&amp;"-"&amp;$E1715,IF($C$4="TEB0187_REV01",CALC_CONN_TEB0187_REV01!$F:$H),3,0)="--",VLOOKUP($D1715&amp;"-"&amp;$E1715,IF($C$4="TEB0187_REV01",CALC_CONN_TEB0187_REV01!$F:$H),2,0),VLOOKUP($D1715&amp;"-"&amp;$E1715,IF($C$4="TEB0187_REV01",CALC_CONN_TEB0187_REV01!$F:$H),3,0)),"---")</f>
        <v>---</v>
      </c>
      <c r="H1715" s="59" t="str">
        <f>IFERROR(VLOOKUP(G1715,IF($C$4="TEB0187_REV01",CALC_CONN_TEB0187_REV01!$G:$T),14,0),"---")</f>
        <v>---</v>
      </c>
      <c r="I1715" s="59" t="str">
        <f>IFERROR(VLOOKUP($D1715&amp;"-"&amp;$E1715,IF($C$4="TEB0187_REV01",CALC_CONN_TEB0187_REV01!$F:$K,"???"),6,0),"---")</f>
        <v>---</v>
      </c>
      <c r="J1715" s="61" t="str">
        <f>IFERROR(VLOOKUP($D1715&amp;"-"&amp;$E1715,IF($C$4="TEB0187_REV01",CALC_CONN_TEB0187_REV01!$F:$M,"???"),8,0),"---")</f>
        <v>---</v>
      </c>
      <c r="K1715" s="62" t="str">
        <f>IFERROR(VLOOKUP($D1715&amp;"-"&amp;$E1715,IF($C$4="TEB0187_REV01",CALC_CONN_TEB0187_REV01!$F:$N),9,0),"---")</f>
        <v>---</v>
      </c>
      <c r="L1715" s="59" t="str">
        <f>IFERROR(VLOOKUP(K1715,B2B!$H$3:$I$2000,2,0),"---")</f>
        <v>---</v>
      </c>
      <c r="M1715" s="59" t="str">
        <f>IFERROR(VLOOKUP(L1715,IF($M$4="TEI0187_REV01",RAW_m_TEI0187_REV01!$AD:$AH),5,0),"---")</f>
        <v>---</v>
      </c>
      <c r="N1715" s="59" t="str">
        <f>IFERROR(VLOOKUP(L1715,IF($M$4="TEI0187_REV01",RAW_m_TEI0187_REV01!$AE:$AJ),6,0),"---")</f>
        <v>---</v>
      </c>
      <c r="O1715" s="63" t="str">
        <f>IFERROR(VLOOKUP(L1715,IF($M$4="TEI0187_REV01",RAW_m_TEI0187_REV01!$AD:$AE),2,0),"---")</f>
        <v>---</v>
      </c>
      <c r="P1715" s="59" t="str">
        <f>IFERROR(VLOOKUP(O1715,IF($M$4="TEI0187_REV01",RAW_m_TEI0187_REV01!$AJ:$AK),2,0),"---")</f>
        <v>---</v>
      </c>
      <c r="Q1715" s="59" t="str">
        <f>IFERROR(VLOOKUP(L1715,IF($M$4="TEI0187_REV01",RAW_m_TEI0187_REV01!$AD:$AF),3,0),"---")</f>
        <v>---</v>
      </c>
      <c r="R1715" s="59" t="str">
        <f>IFERROR(VLOOKUP(O1715,IF($M$4="TEI0187_REV01",RAW_m_TEI0187_REV01!$AE:$AG),3,0),"---")</f>
        <v>---</v>
      </c>
      <c r="S1715" s="59" t="str">
        <f t="shared" si="55"/>
        <v>---</v>
      </c>
    </row>
    <row r="1716" spans="2:19" ht="15" customHeight="1" x14ac:dyDescent="0.25">
      <c r="B1716" s="59">
        <f t="shared" si="56"/>
        <v>1711</v>
      </c>
      <c r="C1716" s="60">
        <f>IFERROR(IF($C$4="TEB0187_REV01",CALC_CONN_TEB0187_REV01!U1716,),"---")</f>
        <v>0</v>
      </c>
      <c r="D1716" s="59">
        <f>IFERROR(IF($C$4="TEB0187_REV01",CALC_CONN_TEB0187_REV01!D1716,),"---")</f>
        <v>0</v>
      </c>
      <c r="E1716" s="59">
        <f>IFERROR(IF($C$4="TEB0187_REV01",CALC_CONN_TEB0187_REV01!E1716,),"---")</f>
        <v>0</v>
      </c>
      <c r="F1716" s="59" t="str">
        <f>IFERROR(IF(VLOOKUP($D1716&amp;"-"&amp;$E1716,IF($C$4="TEB0187_REV01",CALC_CONN_TEB0187_REV01!$F:$I),4,0)="--","---",IF($C$4="TEB0187_REV01",CALC_CONN_TEB0187_REV01!$G1716&amp; " --&gt; " &amp;CALC_CONN_TEB0187_REV01!$I1716&amp; " --&gt; ")),"---")</f>
        <v>---</v>
      </c>
      <c r="G1716" s="59" t="str">
        <f>IFERROR(IF(VLOOKUP($D1716&amp;"-"&amp;$E1716,IF($C$4="TEB0187_REV01",CALC_CONN_TEB0187_REV01!$F:$H),3,0)="--",VLOOKUP($D1716&amp;"-"&amp;$E1716,IF($C$4="TEB0187_REV01",CALC_CONN_TEB0187_REV01!$F:$H),2,0),VLOOKUP($D1716&amp;"-"&amp;$E1716,IF($C$4="TEB0187_REV01",CALC_CONN_TEB0187_REV01!$F:$H),3,0)),"---")</f>
        <v>---</v>
      </c>
      <c r="H1716" s="59" t="str">
        <f>IFERROR(VLOOKUP(G1716,IF($C$4="TEB0187_REV01",CALC_CONN_TEB0187_REV01!$G:$T),14,0),"---")</f>
        <v>---</v>
      </c>
      <c r="I1716" s="59" t="str">
        <f>IFERROR(VLOOKUP($D1716&amp;"-"&amp;$E1716,IF($C$4="TEB0187_REV01",CALC_CONN_TEB0187_REV01!$F:$K,"???"),6,0),"---")</f>
        <v>---</v>
      </c>
      <c r="J1716" s="61" t="str">
        <f>IFERROR(VLOOKUP($D1716&amp;"-"&amp;$E1716,IF($C$4="TEB0187_REV01",CALC_CONN_TEB0187_REV01!$F:$M,"???"),8,0),"---")</f>
        <v>---</v>
      </c>
      <c r="K1716" s="62" t="str">
        <f>IFERROR(VLOOKUP($D1716&amp;"-"&amp;$E1716,IF($C$4="TEB0187_REV01",CALC_CONN_TEB0187_REV01!$F:$N),9,0),"---")</f>
        <v>---</v>
      </c>
      <c r="L1716" s="59" t="str">
        <f>IFERROR(VLOOKUP(K1716,B2B!$H$3:$I$2000,2,0),"---")</f>
        <v>---</v>
      </c>
      <c r="M1716" s="59" t="str">
        <f>IFERROR(VLOOKUP(L1716,IF($M$4="TEI0187_REV01",RAW_m_TEI0187_REV01!$AD:$AH),5,0),"---")</f>
        <v>---</v>
      </c>
      <c r="N1716" s="59" t="str">
        <f>IFERROR(VLOOKUP(L1716,IF($M$4="TEI0187_REV01",RAW_m_TEI0187_REV01!$AE:$AJ),6,0),"---")</f>
        <v>---</v>
      </c>
      <c r="O1716" s="63" t="str">
        <f>IFERROR(VLOOKUP(L1716,IF($M$4="TEI0187_REV01",RAW_m_TEI0187_REV01!$AD:$AE),2,0),"---")</f>
        <v>---</v>
      </c>
      <c r="P1716" s="59" t="str">
        <f>IFERROR(VLOOKUP(O1716,IF($M$4="TEI0187_REV01",RAW_m_TEI0187_REV01!$AJ:$AK),2,0),"---")</f>
        <v>---</v>
      </c>
      <c r="Q1716" s="59" t="str">
        <f>IFERROR(VLOOKUP(L1716,IF($M$4="TEI0187_REV01",RAW_m_TEI0187_REV01!$AD:$AF),3,0),"---")</f>
        <v>---</v>
      </c>
      <c r="R1716" s="59" t="str">
        <f>IFERROR(VLOOKUP(O1716,IF($M$4="TEI0187_REV01",RAW_m_TEI0187_REV01!$AE:$AG),3,0),"---")</f>
        <v>---</v>
      </c>
      <c r="S1716" s="59" t="str">
        <f t="shared" si="55"/>
        <v>---</v>
      </c>
    </row>
    <row r="1717" spans="2:19" ht="15" customHeight="1" x14ac:dyDescent="0.25">
      <c r="B1717" s="59">
        <f t="shared" si="56"/>
        <v>1712</v>
      </c>
      <c r="C1717" s="60">
        <f>IFERROR(IF($C$4="TEB0187_REV01",CALC_CONN_TEB0187_REV01!U1717,),"---")</f>
        <v>0</v>
      </c>
      <c r="D1717" s="59">
        <f>IFERROR(IF($C$4="TEB0187_REV01",CALC_CONN_TEB0187_REV01!D1717,),"---")</f>
        <v>0</v>
      </c>
      <c r="E1717" s="59">
        <f>IFERROR(IF($C$4="TEB0187_REV01",CALC_CONN_TEB0187_REV01!E1717,),"---")</f>
        <v>0</v>
      </c>
      <c r="F1717" s="59" t="str">
        <f>IFERROR(IF(VLOOKUP($D1717&amp;"-"&amp;$E1717,IF($C$4="TEB0187_REV01",CALC_CONN_TEB0187_REV01!$F:$I),4,0)="--","---",IF($C$4="TEB0187_REV01",CALC_CONN_TEB0187_REV01!$G1717&amp; " --&gt; " &amp;CALC_CONN_TEB0187_REV01!$I1717&amp; " --&gt; ")),"---")</f>
        <v>---</v>
      </c>
      <c r="G1717" s="59" t="str">
        <f>IFERROR(IF(VLOOKUP($D1717&amp;"-"&amp;$E1717,IF($C$4="TEB0187_REV01",CALC_CONN_TEB0187_REV01!$F:$H),3,0)="--",VLOOKUP($D1717&amp;"-"&amp;$E1717,IF($C$4="TEB0187_REV01",CALC_CONN_TEB0187_REV01!$F:$H),2,0),VLOOKUP($D1717&amp;"-"&amp;$E1717,IF($C$4="TEB0187_REV01",CALC_CONN_TEB0187_REV01!$F:$H),3,0)),"---")</f>
        <v>---</v>
      </c>
      <c r="H1717" s="59" t="str">
        <f>IFERROR(VLOOKUP(G1717,IF($C$4="TEB0187_REV01",CALC_CONN_TEB0187_REV01!$G:$T),14,0),"---")</f>
        <v>---</v>
      </c>
      <c r="I1717" s="59" t="str">
        <f>IFERROR(VLOOKUP($D1717&amp;"-"&amp;$E1717,IF($C$4="TEB0187_REV01",CALC_CONN_TEB0187_REV01!$F:$K,"???"),6,0),"---")</f>
        <v>---</v>
      </c>
      <c r="J1717" s="61" t="str">
        <f>IFERROR(VLOOKUP($D1717&amp;"-"&amp;$E1717,IF($C$4="TEB0187_REV01",CALC_CONN_TEB0187_REV01!$F:$M,"???"),8,0),"---")</f>
        <v>---</v>
      </c>
      <c r="K1717" s="62" t="str">
        <f>IFERROR(VLOOKUP($D1717&amp;"-"&amp;$E1717,IF($C$4="TEB0187_REV01",CALC_CONN_TEB0187_REV01!$F:$N),9,0),"---")</f>
        <v>---</v>
      </c>
      <c r="L1717" s="59" t="str">
        <f>IFERROR(VLOOKUP(K1717,B2B!$H$3:$I$2000,2,0),"---")</f>
        <v>---</v>
      </c>
      <c r="M1717" s="59" t="str">
        <f>IFERROR(VLOOKUP(L1717,IF($M$4="TEI0187_REV01",RAW_m_TEI0187_REV01!$AD:$AH),5,0),"---")</f>
        <v>---</v>
      </c>
      <c r="N1717" s="59" t="str">
        <f>IFERROR(VLOOKUP(L1717,IF($M$4="TEI0187_REV01",RAW_m_TEI0187_REV01!$AE:$AJ),6,0),"---")</f>
        <v>---</v>
      </c>
      <c r="O1717" s="63" t="str">
        <f>IFERROR(VLOOKUP(L1717,IF($M$4="TEI0187_REV01",RAW_m_TEI0187_REV01!$AD:$AE),2,0),"---")</f>
        <v>---</v>
      </c>
      <c r="P1717" s="59" t="str">
        <f>IFERROR(VLOOKUP(O1717,IF($M$4="TEI0187_REV01",RAW_m_TEI0187_REV01!$AJ:$AK),2,0),"---")</f>
        <v>---</v>
      </c>
      <c r="Q1717" s="59" t="str">
        <f>IFERROR(VLOOKUP(L1717,IF($M$4="TEI0187_REV01",RAW_m_TEI0187_REV01!$AD:$AF),3,0),"---")</f>
        <v>---</v>
      </c>
      <c r="R1717" s="59" t="str">
        <f>IFERROR(VLOOKUP(O1717,IF($M$4="TEI0187_REV01",RAW_m_TEI0187_REV01!$AE:$AG),3,0),"---")</f>
        <v>---</v>
      </c>
      <c r="S1717" s="59" t="str">
        <f t="shared" si="55"/>
        <v>---</v>
      </c>
    </row>
    <row r="1718" spans="2:19" ht="15" customHeight="1" x14ac:dyDescent="0.25">
      <c r="B1718" s="59">
        <f t="shared" si="56"/>
        <v>1713</v>
      </c>
      <c r="C1718" s="60">
        <f>IFERROR(IF($C$4="TEB0187_REV01",CALC_CONN_TEB0187_REV01!U1718,),"---")</f>
        <v>0</v>
      </c>
      <c r="D1718" s="59">
        <f>IFERROR(IF($C$4="TEB0187_REV01",CALC_CONN_TEB0187_REV01!D1718,),"---")</f>
        <v>0</v>
      </c>
      <c r="E1718" s="59">
        <f>IFERROR(IF($C$4="TEB0187_REV01",CALC_CONN_TEB0187_REV01!E1718,),"---")</f>
        <v>0</v>
      </c>
      <c r="F1718" s="59" t="str">
        <f>IFERROR(IF(VLOOKUP($D1718&amp;"-"&amp;$E1718,IF($C$4="TEB0187_REV01",CALC_CONN_TEB0187_REV01!$F:$I),4,0)="--","---",IF($C$4="TEB0187_REV01",CALC_CONN_TEB0187_REV01!$G1718&amp; " --&gt; " &amp;CALC_CONN_TEB0187_REV01!$I1718&amp; " --&gt; ")),"---")</f>
        <v>---</v>
      </c>
      <c r="G1718" s="59" t="str">
        <f>IFERROR(IF(VLOOKUP($D1718&amp;"-"&amp;$E1718,IF($C$4="TEB0187_REV01",CALC_CONN_TEB0187_REV01!$F:$H),3,0)="--",VLOOKUP($D1718&amp;"-"&amp;$E1718,IF($C$4="TEB0187_REV01",CALC_CONN_TEB0187_REV01!$F:$H),2,0),VLOOKUP($D1718&amp;"-"&amp;$E1718,IF($C$4="TEB0187_REV01",CALC_CONN_TEB0187_REV01!$F:$H),3,0)),"---")</f>
        <v>---</v>
      </c>
      <c r="H1718" s="59" t="str">
        <f>IFERROR(VLOOKUP(G1718,IF($C$4="TEB0187_REV01",CALC_CONN_TEB0187_REV01!$G:$T),14,0),"---")</f>
        <v>---</v>
      </c>
      <c r="I1718" s="59" t="str">
        <f>IFERROR(VLOOKUP($D1718&amp;"-"&amp;$E1718,IF($C$4="TEB0187_REV01",CALC_CONN_TEB0187_REV01!$F:$K,"???"),6,0),"---")</f>
        <v>---</v>
      </c>
      <c r="J1718" s="61" t="str">
        <f>IFERROR(VLOOKUP($D1718&amp;"-"&amp;$E1718,IF($C$4="TEB0187_REV01",CALC_CONN_TEB0187_REV01!$F:$M,"???"),8,0),"---")</f>
        <v>---</v>
      </c>
      <c r="K1718" s="62" t="str">
        <f>IFERROR(VLOOKUP($D1718&amp;"-"&amp;$E1718,IF($C$4="TEB0187_REV01",CALC_CONN_TEB0187_REV01!$F:$N),9,0),"---")</f>
        <v>---</v>
      </c>
      <c r="L1718" s="59" t="str">
        <f>IFERROR(VLOOKUP(K1718,B2B!$H$3:$I$2000,2,0),"---")</f>
        <v>---</v>
      </c>
      <c r="M1718" s="59" t="str">
        <f>IFERROR(VLOOKUP(L1718,IF($M$4="TEI0187_REV01",RAW_m_TEI0187_REV01!$AD:$AH),5,0),"---")</f>
        <v>---</v>
      </c>
      <c r="N1718" s="59" t="str">
        <f>IFERROR(VLOOKUP(L1718,IF($M$4="TEI0187_REV01",RAW_m_TEI0187_REV01!$AE:$AJ),6,0),"---")</f>
        <v>---</v>
      </c>
      <c r="O1718" s="63" t="str">
        <f>IFERROR(VLOOKUP(L1718,IF($M$4="TEI0187_REV01",RAW_m_TEI0187_REV01!$AD:$AE),2,0),"---")</f>
        <v>---</v>
      </c>
      <c r="P1718" s="59" t="str">
        <f>IFERROR(VLOOKUP(O1718,IF($M$4="TEI0187_REV01",RAW_m_TEI0187_REV01!$AJ:$AK),2,0),"---")</f>
        <v>---</v>
      </c>
      <c r="Q1718" s="59" t="str">
        <f>IFERROR(VLOOKUP(L1718,IF($M$4="TEI0187_REV01",RAW_m_TEI0187_REV01!$AD:$AF),3,0),"---")</f>
        <v>---</v>
      </c>
      <c r="R1718" s="59" t="str">
        <f>IFERROR(VLOOKUP(O1718,IF($M$4="TEI0187_REV01",RAW_m_TEI0187_REV01!$AE:$AG),3,0),"---")</f>
        <v>---</v>
      </c>
      <c r="S1718" s="59" t="str">
        <f t="shared" si="55"/>
        <v>---</v>
      </c>
    </row>
    <row r="1719" spans="2:19" ht="15" customHeight="1" x14ac:dyDescent="0.25">
      <c r="B1719" s="59">
        <f t="shared" si="56"/>
        <v>1714</v>
      </c>
      <c r="C1719" s="60">
        <f>IFERROR(IF($C$4="TEB0187_REV01",CALC_CONN_TEB0187_REV01!U1719,),"---")</f>
        <v>0</v>
      </c>
      <c r="D1719" s="59">
        <f>IFERROR(IF($C$4="TEB0187_REV01",CALC_CONN_TEB0187_REV01!D1719,),"---")</f>
        <v>0</v>
      </c>
      <c r="E1719" s="59">
        <f>IFERROR(IF($C$4="TEB0187_REV01",CALC_CONN_TEB0187_REV01!E1719,),"---")</f>
        <v>0</v>
      </c>
      <c r="F1719" s="59" t="str">
        <f>IFERROR(IF(VLOOKUP($D1719&amp;"-"&amp;$E1719,IF($C$4="TEB0187_REV01",CALC_CONN_TEB0187_REV01!$F:$I),4,0)="--","---",IF($C$4="TEB0187_REV01",CALC_CONN_TEB0187_REV01!$G1719&amp; " --&gt; " &amp;CALC_CONN_TEB0187_REV01!$I1719&amp; " --&gt; ")),"---")</f>
        <v>---</v>
      </c>
      <c r="G1719" s="59" t="str">
        <f>IFERROR(IF(VLOOKUP($D1719&amp;"-"&amp;$E1719,IF($C$4="TEB0187_REV01",CALC_CONN_TEB0187_REV01!$F:$H),3,0)="--",VLOOKUP($D1719&amp;"-"&amp;$E1719,IF($C$4="TEB0187_REV01",CALC_CONN_TEB0187_REV01!$F:$H),2,0),VLOOKUP($D1719&amp;"-"&amp;$E1719,IF($C$4="TEB0187_REV01",CALC_CONN_TEB0187_REV01!$F:$H),3,0)),"---")</f>
        <v>---</v>
      </c>
      <c r="H1719" s="59" t="str">
        <f>IFERROR(VLOOKUP(G1719,IF($C$4="TEB0187_REV01",CALC_CONN_TEB0187_REV01!$G:$T),14,0),"---")</f>
        <v>---</v>
      </c>
      <c r="I1719" s="59" t="str">
        <f>IFERROR(VLOOKUP($D1719&amp;"-"&amp;$E1719,IF($C$4="TEB0187_REV01",CALC_CONN_TEB0187_REV01!$F:$K,"???"),6,0),"---")</f>
        <v>---</v>
      </c>
      <c r="J1719" s="61" t="str">
        <f>IFERROR(VLOOKUP($D1719&amp;"-"&amp;$E1719,IF($C$4="TEB0187_REV01",CALC_CONN_TEB0187_REV01!$F:$M,"???"),8,0),"---")</f>
        <v>---</v>
      </c>
      <c r="K1719" s="62" t="str">
        <f>IFERROR(VLOOKUP($D1719&amp;"-"&amp;$E1719,IF($C$4="TEB0187_REV01",CALC_CONN_TEB0187_REV01!$F:$N),9,0),"---")</f>
        <v>---</v>
      </c>
      <c r="L1719" s="59" t="str">
        <f>IFERROR(VLOOKUP(K1719,B2B!$H$3:$I$2000,2,0),"---")</f>
        <v>---</v>
      </c>
      <c r="M1719" s="59" t="str">
        <f>IFERROR(VLOOKUP(L1719,IF($M$4="TEI0187_REV01",RAW_m_TEI0187_REV01!$AD:$AH),5,0),"---")</f>
        <v>---</v>
      </c>
      <c r="N1719" s="59" t="str">
        <f>IFERROR(VLOOKUP(L1719,IF($M$4="TEI0187_REV01",RAW_m_TEI0187_REV01!$AE:$AJ),6,0),"---")</f>
        <v>---</v>
      </c>
      <c r="O1719" s="63" t="str">
        <f>IFERROR(VLOOKUP(L1719,IF($M$4="TEI0187_REV01",RAW_m_TEI0187_REV01!$AD:$AE),2,0),"---")</f>
        <v>---</v>
      </c>
      <c r="P1719" s="59" t="str">
        <f>IFERROR(VLOOKUP(O1719,IF($M$4="TEI0187_REV01",RAW_m_TEI0187_REV01!$AJ:$AK),2,0),"---")</f>
        <v>---</v>
      </c>
      <c r="Q1719" s="59" t="str">
        <f>IFERROR(VLOOKUP(L1719,IF($M$4="TEI0187_REV01",RAW_m_TEI0187_REV01!$AD:$AF),3,0),"---")</f>
        <v>---</v>
      </c>
      <c r="R1719" s="59" t="str">
        <f>IFERROR(VLOOKUP(O1719,IF($M$4="TEI0187_REV01",RAW_m_TEI0187_REV01!$AE:$AG),3,0),"---")</f>
        <v>---</v>
      </c>
      <c r="S1719" s="59" t="str">
        <f t="shared" si="55"/>
        <v>---</v>
      </c>
    </row>
    <row r="1720" spans="2:19" ht="15" customHeight="1" x14ac:dyDescent="0.25">
      <c r="B1720" s="59">
        <f t="shared" si="56"/>
        <v>1715</v>
      </c>
      <c r="C1720" s="60">
        <f>IFERROR(IF($C$4="TEB0187_REV01",CALC_CONN_TEB0187_REV01!U1720,),"---")</f>
        <v>0</v>
      </c>
      <c r="D1720" s="59">
        <f>IFERROR(IF($C$4="TEB0187_REV01",CALC_CONN_TEB0187_REV01!D1720,),"---")</f>
        <v>0</v>
      </c>
      <c r="E1720" s="59">
        <f>IFERROR(IF($C$4="TEB0187_REV01",CALC_CONN_TEB0187_REV01!E1720,),"---")</f>
        <v>0</v>
      </c>
      <c r="F1720" s="59" t="str">
        <f>IFERROR(IF(VLOOKUP($D1720&amp;"-"&amp;$E1720,IF($C$4="TEB0187_REV01",CALC_CONN_TEB0187_REV01!$F:$I),4,0)="--","---",IF($C$4="TEB0187_REV01",CALC_CONN_TEB0187_REV01!$G1720&amp; " --&gt; " &amp;CALC_CONN_TEB0187_REV01!$I1720&amp; " --&gt; ")),"---")</f>
        <v>---</v>
      </c>
      <c r="G1720" s="59" t="str">
        <f>IFERROR(IF(VLOOKUP($D1720&amp;"-"&amp;$E1720,IF($C$4="TEB0187_REV01",CALC_CONN_TEB0187_REV01!$F:$H),3,0)="--",VLOOKUP($D1720&amp;"-"&amp;$E1720,IF($C$4="TEB0187_REV01",CALC_CONN_TEB0187_REV01!$F:$H),2,0),VLOOKUP($D1720&amp;"-"&amp;$E1720,IF($C$4="TEB0187_REV01",CALC_CONN_TEB0187_REV01!$F:$H),3,0)),"---")</f>
        <v>---</v>
      </c>
      <c r="H1720" s="59" t="str">
        <f>IFERROR(VLOOKUP(G1720,IF($C$4="TEB0187_REV01",CALC_CONN_TEB0187_REV01!$G:$T),14,0),"---")</f>
        <v>---</v>
      </c>
      <c r="I1720" s="59" t="str">
        <f>IFERROR(VLOOKUP($D1720&amp;"-"&amp;$E1720,IF($C$4="TEB0187_REV01",CALC_CONN_TEB0187_REV01!$F:$K,"???"),6,0),"---")</f>
        <v>---</v>
      </c>
      <c r="J1720" s="61" t="str">
        <f>IFERROR(VLOOKUP($D1720&amp;"-"&amp;$E1720,IF($C$4="TEB0187_REV01",CALC_CONN_TEB0187_REV01!$F:$M,"???"),8,0),"---")</f>
        <v>---</v>
      </c>
      <c r="K1720" s="62" t="str">
        <f>IFERROR(VLOOKUP($D1720&amp;"-"&amp;$E1720,IF($C$4="TEB0187_REV01",CALC_CONN_TEB0187_REV01!$F:$N),9,0),"---")</f>
        <v>---</v>
      </c>
      <c r="L1720" s="59" t="str">
        <f>IFERROR(VLOOKUP(K1720,B2B!$H$3:$I$2000,2,0),"---")</f>
        <v>---</v>
      </c>
      <c r="M1720" s="59" t="str">
        <f>IFERROR(VLOOKUP(L1720,IF($M$4="TEI0187_REV01",RAW_m_TEI0187_REV01!$AD:$AH),5,0),"---")</f>
        <v>---</v>
      </c>
      <c r="N1720" s="59" t="str">
        <f>IFERROR(VLOOKUP(L1720,IF($M$4="TEI0187_REV01",RAW_m_TEI0187_REV01!$AE:$AJ),6,0),"---")</f>
        <v>---</v>
      </c>
      <c r="O1720" s="63" t="str">
        <f>IFERROR(VLOOKUP(L1720,IF($M$4="TEI0187_REV01",RAW_m_TEI0187_REV01!$AD:$AE),2,0),"---")</f>
        <v>---</v>
      </c>
      <c r="P1720" s="59" t="str">
        <f>IFERROR(VLOOKUP(O1720,IF($M$4="TEI0187_REV01",RAW_m_TEI0187_REV01!$AJ:$AK),2,0),"---")</f>
        <v>---</v>
      </c>
      <c r="Q1720" s="59" t="str">
        <f>IFERROR(VLOOKUP(L1720,IF($M$4="TEI0187_REV01",RAW_m_TEI0187_REV01!$AD:$AF),3,0),"---")</f>
        <v>---</v>
      </c>
      <c r="R1720" s="59" t="str">
        <f>IFERROR(VLOOKUP(O1720,IF($M$4="TEI0187_REV01",RAW_m_TEI0187_REV01!$AE:$AG),3,0),"---")</f>
        <v>---</v>
      </c>
      <c r="S1720" s="59" t="str">
        <f t="shared" si="55"/>
        <v>---</v>
      </c>
    </row>
    <row r="1721" spans="2:19" ht="15" customHeight="1" x14ac:dyDescent="0.25">
      <c r="B1721" s="59">
        <f t="shared" si="56"/>
        <v>1716</v>
      </c>
      <c r="C1721" s="60">
        <f>IFERROR(IF($C$4="TEB0187_REV01",CALC_CONN_TEB0187_REV01!U1721,),"---")</f>
        <v>0</v>
      </c>
      <c r="D1721" s="59">
        <f>IFERROR(IF($C$4="TEB0187_REV01",CALC_CONN_TEB0187_REV01!D1721,),"---")</f>
        <v>0</v>
      </c>
      <c r="E1721" s="59">
        <f>IFERROR(IF($C$4="TEB0187_REV01",CALC_CONN_TEB0187_REV01!E1721,),"---")</f>
        <v>0</v>
      </c>
      <c r="F1721" s="59" t="str">
        <f>IFERROR(IF(VLOOKUP($D1721&amp;"-"&amp;$E1721,IF($C$4="TEB0187_REV01",CALC_CONN_TEB0187_REV01!$F:$I),4,0)="--","---",IF($C$4="TEB0187_REV01",CALC_CONN_TEB0187_REV01!$G1721&amp; " --&gt; " &amp;CALC_CONN_TEB0187_REV01!$I1721&amp; " --&gt; ")),"---")</f>
        <v>---</v>
      </c>
      <c r="G1721" s="59" t="str">
        <f>IFERROR(IF(VLOOKUP($D1721&amp;"-"&amp;$E1721,IF($C$4="TEB0187_REV01",CALC_CONN_TEB0187_REV01!$F:$H),3,0)="--",VLOOKUP($D1721&amp;"-"&amp;$E1721,IF($C$4="TEB0187_REV01",CALC_CONN_TEB0187_REV01!$F:$H),2,0),VLOOKUP($D1721&amp;"-"&amp;$E1721,IF($C$4="TEB0187_REV01",CALC_CONN_TEB0187_REV01!$F:$H),3,0)),"---")</f>
        <v>---</v>
      </c>
      <c r="H1721" s="59" t="str">
        <f>IFERROR(VLOOKUP(G1721,IF($C$4="TEB0187_REV01",CALC_CONN_TEB0187_REV01!$G:$T),14,0),"---")</f>
        <v>---</v>
      </c>
      <c r="I1721" s="59" t="str">
        <f>IFERROR(VLOOKUP($D1721&amp;"-"&amp;$E1721,IF($C$4="TEB0187_REV01",CALC_CONN_TEB0187_REV01!$F:$K,"???"),6,0),"---")</f>
        <v>---</v>
      </c>
      <c r="J1721" s="61" t="str">
        <f>IFERROR(VLOOKUP($D1721&amp;"-"&amp;$E1721,IF($C$4="TEB0187_REV01",CALC_CONN_TEB0187_REV01!$F:$M,"???"),8,0),"---")</f>
        <v>---</v>
      </c>
      <c r="K1721" s="62" t="str">
        <f>IFERROR(VLOOKUP($D1721&amp;"-"&amp;$E1721,IF($C$4="TEB0187_REV01",CALC_CONN_TEB0187_REV01!$F:$N),9,0),"---")</f>
        <v>---</v>
      </c>
      <c r="L1721" s="59" t="str">
        <f>IFERROR(VLOOKUP(K1721,B2B!$H$3:$I$2000,2,0),"---")</f>
        <v>---</v>
      </c>
      <c r="M1721" s="59" t="str">
        <f>IFERROR(VLOOKUP(L1721,IF($M$4="TEI0187_REV01",RAW_m_TEI0187_REV01!$AD:$AH),5,0),"---")</f>
        <v>---</v>
      </c>
      <c r="N1721" s="59" t="str">
        <f>IFERROR(VLOOKUP(L1721,IF($M$4="TEI0187_REV01",RAW_m_TEI0187_REV01!$AE:$AJ),6,0),"---")</f>
        <v>---</v>
      </c>
      <c r="O1721" s="63" t="str">
        <f>IFERROR(VLOOKUP(L1721,IF($M$4="TEI0187_REV01",RAW_m_TEI0187_REV01!$AD:$AE),2,0),"---")</f>
        <v>---</v>
      </c>
      <c r="P1721" s="59" t="str">
        <f>IFERROR(VLOOKUP(O1721,IF($M$4="TEI0187_REV01",RAW_m_TEI0187_REV01!$AJ:$AK),2,0),"---")</f>
        <v>---</v>
      </c>
      <c r="Q1721" s="59" t="str">
        <f>IFERROR(VLOOKUP(L1721,IF($M$4="TEI0187_REV01",RAW_m_TEI0187_REV01!$AD:$AF),3,0),"---")</f>
        <v>---</v>
      </c>
      <c r="R1721" s="59" t="str">
        <f>IFERROR(VLOOKUP(O1721,IF($M$4="TEI0187_REV01",RAW_m_TEI0187_REV01!$AE:$AG),3,0),"---")</f>
        <v>---</v>
      </c>
      <c r="S1721" s="59" t="str">
        <f t="shared" si="55"/>
        <v>---</v>
      </c>
    </row>
    <row r="1722" spans="2:19" ht="15" customHeight="1" x14ac:dyDescent="0.25">
      <c r="B1722" s="59">
        <f t="shared" si="56"/>
        <v>1717</v>
      </c>
      <c r="C1722" s="60">
        <f>IFERROR(IF($C$4="TEB0187_REV01",CALC_CONN_TEB0187_REV01!U1722,),"---")</f>
        <v>0</v>
      </c>
      <c r="D1722" s="59">
        <f>IFERROR(IF($C$4="TEB0187_REV01",CALC_CONN_TEB0187_REV01!D1722,),"---")</f>
        <v>0</v>
      </c>
      <c r="E1722" s="59">
        <f>IFERROR(IF($C$4="TEB0187_REV01",CALC_CONN_TEB0187_REV01!E1722,),"---")</f>
        <v>0</v>
      </c>
      <c r="F1722" s="59" t="str">
        <f>IFERROR(IF(VLOOKUP($D1722&amp;"-"&amp;$E1722,IF($C$4="TEB0187_REV01",CALC_CONN_TEB0187_REV01!$F:$I),4,0)="--","---",IF($C$4="TEB0187_REV01",CALC_CONN_TEB0187_REV01!$G1722&amp; " --&gt; " &amp;CALC_CONN_TEB0187_REV01!$I1722&amp; " --&gt; ")),"---")</f>
        <v>---</v>
      </c>
      <c r="G1722" s="59" t="str">
        <f>IFERROR(IF(VLOOKUP($D1722&amp;"-"&amp;$E1722,IF($C$4="TEB0187_REV01",CALC_CONN_TEB0187_REV01!$F:$H),3,0)="--",VLOOKUP($D1722&amp;"-"&amp;$E1722,IF($C$4="TEB0187_REV01",CALC_CONN_TEB0187_REV01!$F:$H),2,0),VLOOKUP($D1722&amp;"-"&amp;$E1722,IF($C$4="TEB0187_REV01",CALC_CONN_TEB0187_REV01!$F:$H),3,0)),"---")</f>
        <v>---</v>
      </c>
      <c r="H1722" s="59" t="str">
        <f>IFERROR(VLOOKUP(G1722,IF($C$4="TEB0187_REV01",CALC_CONN_TEB0187_REV01!$G:$T),14,0),"---")</f>
        <v>---</v>
      </c>
      <c r="I1722" s="59" t="str">
        <f>IFERROR(VLOOKUP($D1722&amp;"-"&amp;$E1722,IF($C$4="TEB0187_REV01",CALC_CONN_TEB0187_REV01!$F:$K,"???"),6,0),"---")</f>
        <v>---</v>
      </c>
      <c r="J1722" s="61" t="str">
        <f>IFERROR(VLOOKUP($D1722&amp;"-"&amp;$E1722,IF($C$4="TEB0187_REV01",CALC_CONN_TEB0187_REV01!$F:$M,"???"),8,0),"---")</f>
        <v>---</v>
      </c>
      <c r="K1722" s="62" t="str">
        <f>IFERROR(VLOOKUP($D1722&amp;"-"&amp;$E1722,IF($C$4="TEB0187_REV01",CALC_CONN_TEB0187_REV01!$F:$N),9,0),"---")</f>
        <v>---</v>
      </c>
      <c r="L1722" s="59" t="str">
        <f>IFERROR(VLOOKUP(K1722,B2B!$H$3:$I$2000,2,0),"---")</f>
        <v>---</v>
      </c>
      <c r="M1722" s="59" t="str">
        <f>IFERROR(VLOOKUP(L1722,IF($M$4="TEI0187_REV01",RAW_m_TEI0187_REV01!$AD:$AH),5,0),"---")</f>
        <v>---</v>
      </c>
      <c r="N1722" s="59" t="str">
        <f>IFERROR(VLOOKUP(L1722,IF($M$4="TEI0187_REV01",RAW_m_TEI0187_REV01!$AE:$AJ),6,0),"---")</f>
        <v>---</v>
      </c>
      <c r="O1722" s="63" t="str">
        <f>IFERROR(VLOOKUP(L1722,IF($M$4="TEI0187_REV01",RAW_m_TEI0187_REV01!$AD:$AE),2,0),"---")</f>
        <v>---</v>
      </c>
      <c r="P1722" s="59" t="str">
        <f>IFERROR(VLOOKUP(O1722,IF($M$4="TEI0187_REV01",RAW_m_TEI0187_REV01!$AJ:$AK),2,0),"---")</f>
        <v>---</v>
      </c>
      <c r="Q1722" s="59" t="str">
        <f>IFERROR(VLOOKUP(L1722,IF($M$4="TEI0187_REV01",RAW_m_TEI0187_REV01!$AD:$AF),3,0),"---")</f>
        <v>---</v>
      </c>
      <c r="R1722" s="59" t="str">
        <f>IFERROR(VLOOKUP(O1722,IF($M$4="TEI0187_REV01",RAW_m_TEI0187_REV01!$AE:$AG),3,0),"---")</f>
        <v>---</v>
      </c>
      <c r="S1722" s="59" t="str">
        <f t="shared" si="55"/>
        <v>---</v>
      </c>
    </row>
    <row r="1723" spans="2:19" ht="15" customHeight="1" x14ac:dyDescent="0.25">
      <c r="B1723" s="59">
        <f t="shared" si="56"/>
        <v>1718</v>
      </c>
      <c r="C1723" s="60">
        <f>IFERROR(IF($C$4="TEB0187_REV01",CALC_CONN_TEB0187_REV01!U1723,),"---")</f>
        <v>0</v>
      </c>
      <c r="D1723" s="59">
        <f>IFERROR(IF($C$4="TEB0187_REV01",CALC_CONN_TEB0187_REV01!D1723,),"---")</f>
        <v>0</v>
      </c>
      <c r="E1723" s="59">
        <f>IFERROR(IF($C$4="TEB0187_REV01",CALC_CONN_TEB0187_REV01!E1723,),"---")</f>
        <v>0</v>
      </c>
      <c r="F1723" s="59" t="str">
        <f>IFERROR(IF(VLOOKUP($D1723&amp;"-"&amp;$E1723,IF($C$4="TEB0187_REV01",CALC_CONN_TEB0187_REV01!$F:$I),4,0)="--","---",IF($C$4="TEB0187_REV01",CALC_CONN_TEB0187_REV01!$G1723&amp; " --&gt; " &amp;CALC_CONN_TEB0187_REV01!$I1723&amp; " --&gt; ")),"---")</f>
        <v>---</v>
      </c>
      <c r="G1723" s="59" t="str">
        <f>IFERROR(IF(VLOOKUP($D1723&amp;"-"&amp;$E1723,IF($C$4="TEB0187_REV01",CALC_CONN_TEB0187_REV01!$F:$H),3,0)="--",VLOOKUP($D1723&amp;"-"&amp;$E1723,IF($C$4="TEB0187_REV01",CALC_CONN_TEB0187_REV01!$F:$H),2,0),VLOOKUP($D1723&amp;"-"&amp;$E1723,IF($C$4="TEB0187_REV01",CALC_CONN_TEB0187_REV01!$F:$H),3,0)),"---")</f>
        <v>---</v>
      </c>
      <c r="H1723" s="59" t="str">
        <f>IFERROR(VLOOKUP(G1723,IF($C$4="TEB0187_REV01",CALC_CONN_TEB0187_REV01!$G:$T),14,0),"---")</f>
        <v>---</v>
      </c>
      <c r="I1723" s="59" t="str">
        <f>IFERROR(VLOOKUP($D1723&amp;"-"&amp;$E1723,IF($C$4="TEB0187_REV01",CALC_CONN_TEB0187_REV01!$F:$K,"???"),6,0),"---")</f>
        <v>---</v>
      </c>
      <c r="J1723" s="61" t="str">
        <f>IFERROR(VLOOKUP($D1723&amp;"-"&amp;$E1723,IF($C$4="TEB0187_REV01",CALC_CONN_TEB0187_REV01!$F:$M,"???"),8,0),"---")</f>
        <v>---</v>
      </c>
      <c r="K1723" s="62" t="str">
        <f>IFERROR(VLOOKUP($D1723&amp;"-"&amp;$E1723,IF($C$4="TEB0187_REV01",CALC_CONN_TEB0187_REV01!$F:$N),9,0),"---")</f>
        <v>---</v>
      </c>
      <c r="L1723" s="59" t="str">
        <f>IFERROR(VLOOKUP(K1723,B2B!$H$3:$I$2000,2,0),"---")</f>
        <v>---</v>
      </c>
      <c r="M1723" s="59" t="str">
        <f>IFERROR(VLOOKUP(L1723,IF($M$4="TEI0187_REV01",RAW_m_TEI0187_REV01!$AD:$AH),5,0),"---")</f>
        <v>---</v>
      </c>
      <c r="N1723" s="59" t="str">
        <f>IFERROR(VLOOKUP(L1723,IF($M$4="TEI0187_REV01",RAW_m_TEI0187_REV01!$AE:$AJ),6,0),"---")</f>
        <v>---</v>
      </c>
      <c r="O1723" s="63" t="str">
        <f>IFERROR(VLOOKUP(L1723,IF($M$4="TEI0187_REV01",RAW_m_TEI0187_REV01!$AD:$AE),2,0),"---")</f>
        <v>---</v>
      </c>
      <c r="P1723" s="59" t="str">
        <f>IFERROR(VLOOKUP(O1723,IF($M$4="TEI0187_REV01",RAW_m_TEI0187_REV01!$AJ:$AK),2,0),"---")</f>
        <v>---</v>
      </c>
      <c r="Q1723" s="59" t="str">
        <f>IFERROR(VLOOKUP(L1723,IF($M$4="TEI0187_REV01",RAW_m_TEI0187_REV01!$AD:$AF),3,0),"---")</f>
        <v>---</v>
      </c>
      <c r="R1723" s="59" t="str">
        <f>IFERROR(VLOOKUP(O1723,IF($M$4="TEI0187_REV01",RAW_m_TEI0187_REV01!$AE:$AG),3,0),"---")</f>
        <v>---</v>
      </c>
      <c r="S1723" s="59" t="str">
        <f t="shared" si="55"/>
        <v>---</v>
      </c>
    </row>
    <row r="1724" spans="2:19" ht="15" customHeight="1" x14ac:dyDescent="0.25">
      <c r="B1724" s="59">
        <f t="shared" si="56"/>
        <v>1719</v>
      </c>
      <c r="C1724" s="60">
        <f>IFERROR(IF($C$4="TEB0187_REV01",CALC_CONN_TEB0187_REV01!U1724,),"---")</f>
        <v>0</v>
      </c>
      <c r="D1724" s="59">
        <f>IFERROR(IF($C$4="TEB0187_REV01",CALC_CONN_TEB0187_REV01!D1724,),"---")</f>
        <v>0</v>
      </c>
      <c r="E1724" s="59">
        <f>IFERROR(IF($C$4="TEB0187_REV01",CALC_CONN_TEB0187_REV01!E1724,),"---")</f>
        <v>0</v>
      </c>
      <c r="F1724" s="59" t="str">
        <f>IFERROR(IF(VLOOKUP($D1724&amp;"-"&amp;$E1724,IF($C$4="TEB0187_REV01",CALC_CONN_TEB0187_REV01!$F:$I),4,0)="--","---",IF($C$4="TEB0187_REV01",CALC_CONN_TEB0187_REV01!$G1724&amp; " --&gt; " &amp;CALC_CONN_TEB0187_REV01!$I1724&amp; " --&gt; ")),"---")</f>
        <v>---</v>
      </c>
      <c r="G1724" s="59" t="str">
        <f>IFERROR(IF(VLOOKUP($D1724&amp;"-"&amp;$E1724,IF($C$4="TEB0187_REV01",CALC_CONN_TEB0187_REV01!$F:$H),3,0)="--",VLOOKUP($D1724&amp;"-"&amp;$E1724,IF($C$4="TEB0187_REV01",CALC_CONN_TEB0187_REV01!$F:$H),2,0),VLOOKUP($D1724&amp;"-"&amp;$E1724,IF($C$4="TEB0187_REV01",CALC_CONN_TEB0187_REV01!$F:$H),3,0)),"---")</f>
        <v>---</v>
      </c>
      <c r="H1724" s="59" t="str">
        <f>IFERROR(VLOOKUP(G1724,IF($C$4="TEB0187_REV01",CALC_CONN_TEB0187_REV01!$G:$T),14,0),"---")</f>
        <v>---</v>
      </c>
      <c r="I1724" s="59" t="str">
        <f>IFERROR(VLOOKUP($D1724&amp;"-"&amp;$E1724,IF($C$4="TEB0187_REV01",CALC_CONN_TEB0187_REV01!$F:$K,"???"),6,0),"---")</f>
        <v>---</v>
      </c>
      <c r="J1724" s="61" t="str">
        <f>IFERROR(VLOOKUP($D1724&amp;"-"&amp;$E1724,IF($C$4="TEB0187_REV01",CALC_CONN_TEB0187_REV01!$F:$M,"???"),8,0),"---")</f>
        <v>---</v>
      </c>
      <c r="K1724" s="62" t="str">
        <f>IFERROR(VLOOKUP($D1724&amp;"-"&amp;$E1724,IF($C$4="TEB0187_REV01",CALC_CONN_TEB0187_REV01!$F:$N),9,0),"---")</f>
        <v>---</v>
      </c>
      <c r="L1724" s="59" t="str">
        <f>IFERROR(VLOOKUP(K1724,B2B!$H$3:$I$2000,2,0),"---")</f>
        <v>---</v>
      </c>
      <c r="M1724" s="59" t="str">
        <f>IFERROR(VLOOKUP(L1724,IF($M$4="TEI0187_REV01",RAW_m_TEI0187_REV01!$AD:$AH),5,0),"---")</f>
        <v>---</v>
      </c>
      <c r="N1724" s="59" t="str">
        <f>IFERROR(VLOOKUP(L1724,IF($M$4="TEI0187_REV01",RAW_m_TEI0187_REV01!$AE:$AJ),6,0),"---")</f>
        <v>---</v>
      </c>
      <c r="O1724" s="63" t="str">
        <f>IFERROR(VLOOKUP(L1724,IF($M$4="TEI0187_REV01",RAW_m_TEI0187_REV01!$AD:$AE),2,0),"---")</f>
        <v>---</v>
      </c>
      <c r="P1724" s="59" t="str">
        <f>IFERROR(VLOOKUP(O1724,IF($M$4="TEI0187_REV01",RAW_m_TEI0187_REV01!$AJ:$AK),2,0),"---")</f>
        <v>---</v>
      </c>
      <c r="Q1724" s="59" t="str">
        <f>IFERROR(VLOOKUP(L1724,IF($M$4="TEI0187_REV01",RAW_m_TEI0187_REV01!$AD:$AF),3,0),"---")</f>
        <v>---</v>
      </c>
      <c r="R1724" s="59" t="str">
        <f>IFERROR(VLOOKUP(O1724,IF($M$4="TEI0187_REV01",RAW_m_TEI0187_REV01!$AE:$AG),3,0),"---")</f>
        <v>---</v>
      </c>
      <c r="S1724" s="59" t="str">
        <f t="shared" si="55"/>
        <v>---</v>
      </c>
    </row>
    <row r="1725" spans="2:19" ht="15" customHeight="1" x14ac:dyDescent="0.25">
      <c r="B1725" s="59">
        <f t="shared" si="56"/>
        <v>1720</v>
      </c>
      <c r="C1725" s="60">
        <f>IFERROR(IF($C$4="TEB0187_REV01",CALC_CONN_TEB0187_REV01!U1725,),"---")</f>
        <v>0</v>
      </c>
      <c r="D1725" s="59">
        <f>IFERROR(IF($C$4="TEB0187_REV01",CALC_CONN_TEB0187_REV01!D1725,),"---")</f>
        <v>0</v>
      </c>
      <c r="E1725" s="59">
        <f>IFERROR(IF($C$4="TEB0187_REV01",CALC_CONN_TEB0187_REV01!E1725,),"---")</f>
        <v>0</v>
      </c>
      <c r="F1725" s="59" t="str">
        <f>IFERROR(IF(VLOOKUP($D1725&amp;"-"&amp;$E1725,IF($C$4="TEB0187_REV01",CALC_CONN_TEB0187_REV01!$F:$I),4,0)="--","---",IF($C$4="TEB0187_REV01",CALC_CONN_TEB0187_REV01!$G1725&amp; " --&gt; " &amp;CALC_CONN_TEB0187_REV01!$I1725&amp; " --&gt; ")),"---")</f>
        <v>---</v>
      </c>
      <c r="G1725" s="59" t="str">
        <f>IFERROR(IF(VLOOKUP($D1725&amp;"-"&amp;$E1725,IF($C$4="TEB0187_REV01",CALC_CONN_TEB0187_REV01!$F:$H),3,0)="--",VLOOKUP($D1725&amp;"-"&amp;$E1725,IF($C$4="TEB0187_REV01",CALC_CONN_TEB0187_REV01!$F:$H),2,0),VLOOKUP($D1725&amp;"-"&amp;$E1725,IF($C$4="TEB0187_REV01",CALC_CONN_TEB0187_REV01!$F:$H),3,0)),"---")</f>
        <v>---</v>
      </c>
      <c r="H1725" s="59" t="str">
        <f>IFERROR(VLOOKUP(G1725,IF($C$4="TEB0187_REV01",CALC_CONN_TEB0187_REV01!$G:$T),14,0),"---")</f>
        <v>---</v>
      </c>
      <c r="I1725" s="59" t="str">
        <f>IFERROR(VLOOKUP($D1725&amp;"-"&amp;$E1725,IF($C$4="TEB0187_REV01",CALC_CONN_TEB0187_REV01!$F:$K,"???"),6,0),"---")</f>
        <v>---</v>
      </c>
      <c r="J1725" s="61" t="str">
        <f>IFERROR(VLOOKUP($D1725&amp;"-"&amp;$E1725,IF($C$4="TEB0187_REV01",CALC_CONN_TEB0187_REV01!$F:$M,"???"),8,0),"---")</f>
        <v>---</v>
      </c>
      <c r="K1725" s="62" t="str">
        <f>IFERROR(VLOOKUP($D1725&amp;"-"&amp;$E1725,IF($C$4="TEB0187_REV01",CALC_CONN_TEB0187_REV01!$F:$N),9,0),"---")</f>
        <v>---</v>
      </c>
      <c r="L1725" s="59" t="str">
        <f>IFERROR(VLOOKUP(K1725,B2B!$H$3:$I$2000,2,0),"---")</f>
        <v>---</v>
      </c>
      <c r="M1725" s="59" t="str">
        <f>IFERROR(VLOOKUP(L1725,IF($M$4="TEI0187_REV01",RAW_m_TEI0187_REV01!$AD:$AH),5,0),"---")</f>
        <v>---</v>
      </c>
      <c r="N1725" s="59" t="str">
        <f>IFERROR(VLOOKUP(L1725,IF($M$4="TEI0187_REV01",RAW_m_TEI0187_REV01!$AE:$AJ),6,0),"---")</f>
        <v>---</v>
      </c>
      <c r="O1725" s="63" t="str">
        <f>IFERROR(VLOOKUP(L1725,IF($M$4="TEI0187_REV01",RAW_m_TEI0187_REV01!$AD:$AE),2,0),"---")</f>
        <v>---</v>
      </c>
      <c r="P1725" s="59" t="str">
        <f>IFERROR(VLOOKUP(O1725,IF($M$4="TEI0187_REV01",RAW_m_TEI0187_REV01!$AJ:$AK),2,0),"---")</f>
        <v>---</v>
      </c>
      <c r="Q1725" s="59" t="str">
        <f>IFERROR(VLOOKUP(L1725,IF($M$4="TEI0187_REV01",RAW_m_TEI0187_REV01!$AD:$AF),3,0),"---")</f>
        <v>---</v>
      </c>
      <c r="R1725" s="59" t="str">
        <f>IFERROR(VLOOKUP(O1725,IF($M$4="TEI0187_REV01",RAW_m_TEI0187_REV01!$AE:$AG),3,0),"---")</f>
        <v>---</v>
      </c>
      <c r="S1725" s="59" t="str">
        <f t="shared" si="55"/>
        <v>---</v>
      </c>
    </row>
    <row r="1726" spans="2:19" ht="15" customHeight="1" x14ac:dyDescent="0.25">
      <c r="B1726" s="59">
        <f t="shared" si="56"/>
        <v>1721</v>
      </c>
      <c r="C1726" s="60">
        <f>IFERROR(IF($C$4="TEB0187_REV01",CALC_CONN_TEB0187_REV01!U1726,),"---")</f>
        <v>0</v>
      </c>
      <c r="D1726" s="59">
        <f>IFERROR(IF($C$4="TEB0187_REV01",CALC_CONN_TEB0187_REV01!D1726,),"---")</f>
        <v>0</v>
      </c>
      <c r="E1726" s="59">
        <f>IFERROR(IF($C$4="TEB0187_REV01",CALC_CONN_TEB0187_REV01!E1726,),"---")</f>
        <v>0</v>
      </c>
      <c r="F1726" s="59" t="str">
        <f>IFERROR(IF(VLOOKUP($D1726&amp;"-"&amp;$E1726,IF($C$4="TEB0187_REV01",CALC_CONN_TEB0187_REV01!$F:$I),4,0)="--","---",IF($C$4="TEB0187_REV01",CALC_CONN_TEB0187_REV01!$G1726&amp; " --&gt; " &amp;CALC_CONN_TEB0187_REV01!$I1726&amp; " --&gt; ")),"---")</f>
        <v>---</v>
      </c>
      <c r="G1726" s="59" t="str">
        <f>IFERROR(IF(VLOOKUP($D1726&amp;"-"&amp;$E1726,IF($C$4="TEB0187_REV01",CALC_CONN_TEB0187_REV01!$F:$H),3,0)="--",VLOOKUP($D1726&amp;"-"&amp;$E1726,IF($C$4="TEB0187_REV01",CALC_CONN_TEB0187_REV01!$F:$H),2,0),VLOOKUP($D1726&amp;"-"&amp;$E1726,IF($C$4="TEB0187_REV01",CALC_CONN_TEB0187_REV01!$F:$H),3,0)),"---")</f>
        <v>---</v>
      </c>
      <c r="H1726" s="59" t="str">
        <f>IFERROR(VLOOKUP(G1726,IF($C$4="TEB0187_REV01",CALC_CONN_TEB0187_REV01!$G:$T),14,0),"---")</f>
        <v>---</v>
      </c>
      <c r="I1726" s="59" t="str">
        <f>IFERROR(VLOOKUP($D1726&amp;"-"&amp;$E1726,IF($C$4="TEB0187_REV01",CALC_CONN_TEB0187_REV01!$F:$K,"???"),6,0),"---")</f>
        <v>---</v>
      </c>
      <c r="J1726" s="61" t="str">
        <f>IFERROR(VLOOKUP($D1726&amp;"-"&amp;$E1726,IF($C$4="TEB0187_REV01",CALC_CONN_TEB0187_REV01!$F:$M,"???"),8,0),"---")</f>
        <v>---</v>
      </c>
      <c r="K1726" s="62" t="str">
        <f>IFERROR(VLOOKUP($D1726&amp;"-"&amp;$E1726,IF($C$4="TEB0187_REV01",CALC_CONN_TEB0187_REV01!$F:$N),9,0),"---")</f>
        <v>---</v>
      </c>
      <c r="L1726" s="59" t="str">
        <f>IFERROR(VLOOKUP(K1726,B2B!$H$3:$I$2000,2,0),"---")</f>
        <v>---</v>
      </c>
      <c r="M1726" s="59" t="str">
        <f>IFERROR(VLOOKUP(L1726,IF($M$4="TEI0187_REV01",RAW_m_TEI0187_REV01!$AD:$AH),5,0),"---")</f>
        <v>---</v>
      </c>
      <c r="N1726" s="59" t="str">
        <f>IFERROR(VLOOKUP(L1726,IF($M$4="TEI0187_REV01",RAW_m_TEI0187_REV01!$AE:$AJ),6,0),"---")</f>
        <v>---</v>
      </c>
      <c r="O1726" s="63" t="str">
        <f>IFERROR(VLOOKUP(L1726,IF($M$4="TEI0187_REV01",RAW_m_TEI0187_REV01!$AD:$AE),2,0),"---")</f>
        <v>---</v>
      </c>
      <c r="P1726" s="59" t="str">
        <f>IFERROR(VLOOKUP(O1726,IF($M$4="TEI0187_REV01",RAW_m_TEI0187_REV01!$AJ:$AK),2,0),"---")</f>
        <v>---</v>
      </c>
      <c r="Q1726" s="59" t="str">
        <f>IFERROR(VLOOKUP(L1726,IF($M$4="TEI0187_REV01",RAW_m_TEI0187_REV01!$AD:$AF),3,0),"---")</f>
        <v>---</v>
      </c>
      <c r="R1726" s="59" t="str">
        <f>IFERROR(VLOOKUP(O1726,IF($M$4="TEI0187_REV01",RAW_m_TEI0187_REV01!$AE:$AG),3,0),"---")</f>
        <v>---</v>
      </c>
      <c r="S1726" s="59" t="str">
        <f t="shared" si="55"/>
        <v>---</v>
      </c>
    </row>
    <row r="1727" spans="2:19" ht="15" customHeight="1" x14ac:dyDescent="0.25">
      <c r="B1727" s="59">
        <f t="shared" si="56"/>
        <v>1722</v>
      </c>
      <c r="C1727" s="60">
        <f>IFERROR(IF($C$4="TEB0187_REV01",CALC_CONN_TEB0187_REV01!U1727,),"---")</f>
        <v>0</v>
      </c>
      <c r="D1727" s="59">
        <f>IFERROR(IF($C$4="TEB0187_REV01",CALC_CONN_TEB0187_REV01!D1727,),"---")</f>
        <v>0</v>
      </c>
      <c r="E1727" s="59">
        <f>IFERROR(IF($C$4="TEB0187_REV01",CALC_CONN_TEB0187_REV01!E1727,),"---")</f>
        <v>0</v>
      </c>
      <c r="F1727" s="59" t="str">
        <f>IFERROR(IF(VLOOKUP($D1727&amp;"-"&amp;$E1727,IF($C$4="TEB0187_REV01",CALC_CONN_TEB0187_REV01!$F:$I),4,0)="--","---",IF($C$4="TEB0187_REV01",CALC_CONN_TEB0187_REV01!$G1727&amp; " --&gt; " &amp;CALC_CONN_TEB0187_REV01!$I1727&amp; " --&gt; ")),"---")</f>
        <v>---</v>
      </c>
      <c r="G1727" s="59" t="str">
        <f>IFERROR(IF(VLOOKUP($D1727&amp;"-"&amp;$E1727,IF($C$4="TEB0187_REV01",CALC_CONN_TEB0187_REV01!$F:$H),3,0)="--",VLOOKUP($D1727&amp;"-"&amp;$E1727,IF($C$4="TEB0187_REV01",CALC_CONN_TEB0187_REV01!$F:$H),2,0),VLOOKUP($D1727&amp;"-"&amp;$E1727,IF($C$4="TEB0187_REV01",CALC_CONN_TEB0187_REV01!$F:$H),3,0)),"---")</f>
        <v>---</v>
      </c>
      <c r="H1727" s="59" t="str">
        <f>IFERROR(VLOOKUP(G1727,IF($C$4="TEB0187_REV01",CALC_CONN_TEB0187_REV01!$G:$T),14,0),"---")</f>
        <v>---</v>
      </c>
      <c r="I1727" s="59" t="str">
        <f>IFERROR(VLOOKUP($D1727&amp;"-"&amp;$E1727,IF($C$4="TEB0187_REV01",CALC_CONN_TEB0187_REV01!$F:$K,"???"),6,0),"---")</f>
        <v>---</v>
      </c>
      <c r="J1727" s="61" t="str">
        <f>IFERROR(VLOOKUP($D1727&amp;"-"&amp;$E1727,IF($C$4="TEB0187_REV01",CALC_CONN_TEB0187_REV01!$F:$M,"???"),8,0),"---")</f>
        <v>---</v>
      </c>
      <c r="K1727" s="62" t="str">
        <f>IFERROR(VLOOKUP($D1727&amp;"-"&amp;$E1727,IF($C$4="TEB0187_REV01",CALC_CONN_TEB0187_REV01!$F:$N),9,0),"---")</f>
        <v>---</v>
      </c>
      <c r="L1727" s="59" t="str">
        <f>IFERROR(VLOOKUP(K1727,B2B!$H$3:$I$2000,2,0),"---")</f>
        <v>---</v>
      </c>
      <c r="M1727" s="59" t="str">
        <f>IFERROR(VLOOKUP(L1727,IF($M$4="TEI0187_REV01",RAW_m_TEI0187_REV01!$AD:$AH),5,0),"---")</f>
        <v>---</v>
      </c>
      <c r="N1727" s="59" t="str">
        <f>IFERROR(VLOOKUP(L1727,IF($M$4="TEI0187_REV01",RAW_m_TEI0187_REV01!$AE:$AJ),6,0),"---")</f>
        <v>---</v>
      </c>
      <c r="O1727" s="63" t="str">
        <f>IFERROR(VLOOKUP(L1727,IF($M$4="TEI0187_REV01",RAW_m_TEI0187_REV01!$AD:$AE),2,0),"---")</f>
        <v>---</v>
      </c>
      <c r="P1727" s="59" t="str">
        <f>IFERROR(VLOOKUP(O1727,IF($M$4="TEI0187_REV01",RAW_m_TEI0187_REV01!$AJ:$AK),2,0),"---")</f>
        <v>---</v>
      </c>
      <c r="Q1727" s="59" t="str">
        <f>IFERROR(VLOOKUP(L1727,IF($M$4="TEI0187_REV01",RAW_m_TEI0187_REV01!$AD:$AF),3,0),"---")</f>
        <v>---</v>
      </c>
      <c r="R1727" s="59" t="str">
        <f>IFERROR(VLOOKUP(O1727,IF($M$4="TEI0187_REV01",RAW_m_TEI0187_REV01!$AE:$AG),3,0),"---")</f>
        <v>---</v>
      </c>
      <c r="S1727" s="59" t="str">
        <f t="shared" si="55"/>
        <v>---</v>
      </c>
    </row>
    <row r="1728" spans="2:19" ht="15" customHeight="1" x14ac:dyDescent="0.25">
      <c r="B1728" s="59">
        <f t="shared" si="56"/>
        <v>1723</v>
      </c>
      <c r="C1728" s="60">
        <f>IFERROR(IF($C$4="TEB0187_REV01",CALC_CONN_TEB0187_REV01!U1728,),"---")</f>
        <v>0</v>
      </c>
      <c r="D1728" s="59">
        <f>IFERROR(IF($C$4="TEB0187_REV01",CALC_CONN_TEB0187_REV01!D1728,),"---")</f>
        <v>0</v>
      </c>
      <c r="E1728" s="59">
        <f>IFERROR(IF($C$4="TEB0187_REV01",CALC_CONN_TEB0187_REV01!E1728,),"---")</f>
        <v>0</v>
      </c>
      <c r="F1728" s="59" t="str">
        <f>IFERROR(IF(VLOOKUP($D1728&amp;"-"&amp;$E1728,IF($C$4="TEB0187_REV01",CALC_CONN_TEB0187_REV01!$F:$I),4,0)="--","---",IF($C$4="TEB0187_REV01",CALC_CONN_TEB0187_REV01!$G1728&amp; " --&gt; " &amp;CALC_CONN_TEB0187_REV01!$I1728&amp; " --&gt; ")),"---")</f>
        <v>---</v>
      </c>
      <c r="G1728" s="59" t="str">
        <f>IFERROR(IF(VLOOKUP($D1728&amp;"-"&amp;$E1728,IF($C$4="TEB0187_REV01",CALC_CONN_TEB0187_REV01!$F:$H),3,0)="--",VLOOKUP($D1728&amp;"-"&amp;$E1728,IF($C$4="TEB0187_REV01",CALC_CONN_TEB0187_REV01!$F:$H),2,0),VLOOKUP($D1728&amp;"-"&amp;$E1728,IF($C$4="TEB0187_REV01",CALC_CONN_TEB0187_REV01!$F:$H),3,0)),"---")</f>
        <v>---</v>
      </c>
      <c r="H1728" s="59" t="str">
        <f>IFERROR(VLOOKUP(G1728,IF($C$4="TEB0187_REV01",CALC_CONN_TEB0187_REV01!$G:$T),14,0),"---")</f>
        <v>---</v>
      </c>
      <c r="I1728" s="59" t="str">
        <f>IFERROR(VLOOKUP($D1728&amp;"-"&amp;$E1728,IF($C$4="TEB0187_REV01",CALC_CONN_TEB0187_REV01!$F:$K,"???"),6,0),"---")</f>
        <v>---</v>
      </c>
      <c r="J1728" s="61" t="str">
        <f>IFERROR(VLOOKUP($D1728&amp;"-"&amp;$E1728,IF($C$4="TEB0187_REV01",CALC_CONN_TEB0187_REV01!$F:$M,"???"),8,0),"---")</f>
        <v>---</v>
      </c>
      <c r="K1728" s="62" t="str">
        <f>IFERROR(VLOOKUP($D1728&amp;"-"&amp;$E1728,IF($C$4="TEB0187_REV01",CALC_CONN_TEB0187_REV01!$F:$N),9,0),"---")</f>
        <v>---</v>
      </c>
      <c r="L1728" s="59" t="str">
        <f>IFERROR(VLOOKUP(K1728,B2B!$H$3:$I$2000,2,0),"---")</f>
        <v>---</v>
      </c>
      <c r="M1728" s="59" t="str">
        <f>IFERROR(VLOOKUP(L1728,IF($M$4="TEI0187_REV01",RAW_m_TEI0187_REV01!$AD:$AH),5,0),"---")</f>
        <v>---</v>
      </c>
      <c r="N1728" s="59" t="str">
        <f>IFERROR(VLOOKUP(L1728,IF($M$4="TEI0187_REV01",RAW_m_TEI0187_REV01!$AE:$AJ),6,0),"---")</f>
        <v>---</v>
      </c>
      <c r="O1728" s="63" t="str">
        <f>IFERROR(VLOOKUP(L1728,IF($M$4="TEI0187_REV01",RAW_m_TEI0187_REV01!$AD:$AE),2,0),"---")</f>
        <v>---</v>
      </c>
      <c r="P1728" s="59" t="str">
        <f>IFERROR(VLOOKUP(O1728,IF($M$4="TEI0187_REV01",RAW_m_TEI0187_REV01!$AJ:$AK),2,0),"---")</f>
        <v>---</v>
      </c>
      <c r="Q1728" s="59" t="str">
        <f>IFERROR(VLOOKUP(L1728,IF($M$4="TEI0187_REV01",RAW_m_TEI0187_REV01!$AD:$AF),3,0),"---")</f>
        <v>---</v>
      </c>
      <c r="R1728" s="59" t="str">
        <f>IFERROR(VLOOKUP(O1728,IF($M$4="TEI0187_REV01",RAW_m_TEI0187_REV01!$AE:$AG),3,0),"---")</f>
        <v>---</v>
      </c>
      <c r="S1728" s="59" t="str">
        <f t="shared" si="55"/>
        <v>---</v>
      </c>
    </row>
    <row r="1729" spans="2:19" ht="15" customHeight="1" x14ac:dyDescent="0.25">
      <c r="B1729" s="59">
        <f t="shared" si="56"/>
        <v>1724</v>
      </c>
      <c r="C1729" s="60">
        <f>IFERROR(IF($C$4="TEB0187_REV01",CALC_CONN_TEB0187_REV01!U1729,),"---")</f>
        <v>0</v>
      </c>
      <c r="D1729" s="59">
        <f>IFERROR(IF($C$4="TEB0187_REV01",CALC_CONN_TEB0187_REV01!D1729,),"---")</f>
        <v>0</v>
      </c>
      <c r="E1729" s="59">
        <f>IFERROR(IF($C$4="TEB0187_REV01",CALC_CONN_TEB0187_REV01!E1729,),"---")</f>
        <v>0</v>
      </c>
      <c r="F1729" s="59" t="str">
        <f>IFERROR(IF(VLOOKUP($D1729&amp;"-"&amp;$E1729,IF($C$4="TEB0187_REV01",CALC_CONN_TEB0187_REV01!$F:$I),4,0)="--","---",IF($C$4="TEB0187_REV01",CALC_CONN_TEB0187_REV01!$G1729&amp; " --&gt; " &amp;CALC_CONN_TEB0187_REV01!$I1729&amp; " --&gt; ")),"---")</f>
        <v>---</v>
      </c>
      <c r="G1729" s="59" t="str">
        <f>IFERROR(IF(VLOOKUP($D1729&amp;"-"&amp;$E1729,IF($C$4="TEB0187_REV01",CALC_CONN_TEB0187_REV01!$F:$H),3,0)="--",VLOOKUP($D1729&amp;"-"&amp;$E1729,IF($C$4="TEB0187_REV01",CALC_CONN_TEB0187_REV01!$F:$H),2,0),VLOOKUP($D1729&amp;"-"&amp;$E1729,IF($C$4="TEB0187_REV01",CALC_CONN_TEB0187_REV01!$F:$H),3,0)),"---")</f>
        <v>---</v>
      </c>
      <c r="H1729" s="59" t="str">
        <f>IFERROR(VLOOKUP(G1729,IF($C$4="TEB0187_REV01",CALC_CONN_TEB0187_REV01!$G:$T),14,0),"---")</f>
        <v>---</v>
      </c>
      <c r="I1729" s="59" t="str">
        <f>IFERROR(VLOOKUP($D1729&amp;"-"&amp;$E1729,IF($C$4="TEB0187_REV01",CALC_CONN_TEB0187_REV01!$F:$K,"???"),6,0),"---")</f>
        <v>---</v>
      </c>
      <c r="J1729" s="61" t="str">
        <f>IFERROR(VLOOKUP($D1729&amp;"-"&amp;$E1729,IF($C$4="TEB0187_REV01",CALC_CONN_TEB0187_REV01!$F:$M,"???"),8,0),"---")</f>
        <v>---</v>
      </c>
      <c r="K1729" s="62" t="str">
        <f>IFERROR(VLOOKUP($D1729&amp;"-"&amp;$E1729,IF($C$4="TEB0187_REV01",CALC_CONN_TEB0187_REV01!$F:$N),9,0),"---")</f>
        <v>---</v>
      </c>
      <c r="L1729" s="59" t="str">
        <f>IFERROR(VLOOKUP(K1729,B2B!$H$3:$I$2000,2,0),"---")</f>
        <v>---</v>
      </c>
      <c r="M1729" s="59" t="str">
        <f>IFERROR(VLOOKUP(L1729,IF($M$4="TEI0187_REV01",RAW_m_TEI0187_REV01!$AD:$AH),5,0),"---")</f>
        <v>---</v>
      </c>
      <c r="N1729" s="59" t="str">
        <f>IFERROR(VLOOKUP(L1729,IF($M$4="TEI0187_REV01",RAW_m_TEI0187_REV01!$AE:$AJ),6,0),"---")</f>
        <v>---</v>
      </c>
      <c r="O1729" s="63" t="str">
        <f>IFERROR(VLOOKUP(L1729,IF($M$4="TEI0187_REV01",RAW_m_TEI0187_REV01!$AD:$AE),2,0),"---")</f>
        <v>---</v>
      </c>
      <c r="P1729" s="59" t="str">
        <f>IFERROR(VLOOKUP(O1729,IF($M$4="TEI0187_REV01",RAW_m_TEI0187_REV01!$AJ:$AK),2,0),"---")</f>
        <v>---</v>
      </c>
      <c r="Q1729" s="59" t="str">
        <f>IFERROR(VLOOKUP(L1729,IF($M$4="TEI0187_REV01",RAW_m_TEI0187_REV01!$AD:$AF),3,0),"---")</f>
        <v>---</v>
      </c>
      <c r="R1729" s="59" t="str">
        <f>IFERROR(VLOOKUP(O1729,IF($M$4="TEI0187_REV01",RAW_m_TEI0187_REV01!$AE:$AG),3,0),"---")</f>
        <v>---</v>
      </c>
      <c r="S1729" s="59" t="str">
        <f t="shared" si="55"/>
        <v>---</v>
      </c>
    </row>
    <row r="1730" spans="2:19" ht="15" customHeight="1" x14ac:dyDescent="0.25">
      <c r="B1730" s="59">
        <f t="shared" si="56"/>
        <v>1725</v>
      </c>
      <c r="C1730" s="60">
        <f>IFERROR(IF($C$4="TEB0187_REV01",CALC_CONN_TEB0187_REV01!U1730,),"---")</f>
        <v>0</v>
      </c>
      <c r="D1730" s="59">
        <f>IFERROR(IF($C$4="TEB0187_REV01",CALC_CONN_TEB0187_REV01!D1730,),"---")</f>
        <v>0</v>
      </c>
      <c r="E1730" s="59">
        <f>IFERROR(IF($C$4="TEB0187_REV01",CALC_CONN_TEB0187_REV01!E1730,),"---")</f>
        <v>0</v>
      </c>
      <c r="F1730" s="59" t="str">
        <f>IFERROR(IF(VLOOKUP($D1730&amp;"-"&amp;$E1730,IF($C$4="TEB0187_REV01",CALC_CONN_TEB0187_REV01!$F:$I),4,0)="--","---",IF($C$4="TEB0187_REV01",CALC_CONN_TEB0187_REV01!$G1730&amp; " --&gt; " &amp;CALC_CONN_TEB0187_REV01!$I1730&amp; " --&gt; ")),"---")</f>
        <v>---</v>
      </c>
      <c r="G1730" s="59" t="str">
        <f>IFERROR(IF(VLOOKUP($D1730&amp;"-"&amp;$E1730,IF($C$4="TEB0187_REV01",CALC_CONN_TEB0187_REV01!$F:$H),3,0)="--",VLOOKUP($D1730&amp;"-"&amp;$E1730,IF($C$4="TEB0187_REV01",CALC_CONN_TEB0187_REV01!$F:$H),2,0),VLOOKUP($D1730&amp;"-"&amp;$E1730,IF($C$4="TEB0187_REV01",CALC_CONN_TEB0187_REV01!$F:$H),3,0)),"---")</f>
        <v>---</v>
      </c>
      <c r="H1730" s="59" t="str">
        <f>IFERROR(VLOOKUP(G1730,IF($C$4="TEB0187_REV01",CALC_CONN_TEB0187_REV01!$G:$T),14,0),"---")</f>
        <v>---</v>
      </c>
      <c r="I1730" s="59" t="str">
        <f>IFERROR(VLOOKUP($D1730&amp;"-"&amp;$E1730,IF($C$4="TEB0187_REV01",CALC_CONN_TEB0187_REV01!$F:$K,"???"),6,0),"---")</f>
        <v>---</v>
      </c>
      <c r="J1730" s="61" t="str">
        <f>IFERROR(VLOOKUP($D1730&amp;"-"&amp;$E1730,IF($C$4="TEB0187_REV01",CALC_CONN_TEB0187_REV01!$F:$M,"???"),8,0),"---")</f>
        <v>---</v>
      </c>
      <c r="K1730" s="62" t="str">
        <f>IFERROR(VLOOKUP($D1730&amp;"-"&amp;$E1730,IF($C$4="TEB0187_REV01",CALC_CONN_TEB0187_REV01!$F:$N),9,0),"---")</f>
        <v>---</v>
      </c>
      <c r="L1730" s="59" t="str">
        <f>IFERROR(VLOOKUP(K1730,B2B!$H$3:$I$2000,2,0),"---")</f>
        <v>---</v>
      </c>
      <c r="M1730" s="59" t="str">
        <f>IFERROR(VLOOKUP(L1730,IF($M$4="TEI0187_REV01",RAW_m_TEI0187_REV01!$AD:$AH),5,0),"---")</f>
        <v>---</v>
      </c>
      <c r="N1730" s="59" t="str">
        <f>IFERROR(VLOOKUP(L1730,IF($M$4="TEI0187_REV01",RAW_m_TEI0187_REV01!$AE:$AJ),6,0),"---")</f>
        <v>---</v>
      </c>
      <c r="O1730" s="63" t="str">
        <f>IFERROR(VLOOKUP(L1730,IF($M$4="TEI0187_REV01",RAW_m_TEI0187_REV01!$AD:$AE),2,0),"---")</f>
        <v>---</v>
      </c>
      <c r="P1730" s="59" t="str">
        <f>IFERROR(VLOOKUP(O1730,IF($M$4="TEI0187_REV01",RAW_m_TEI0187_REV01!$AJ:$AK),2,0),"---")</f>
        <v>---</v>
      </c>
      <c r="Q1730" s="59" t="str">
        <f>IFERROR(VLOOKUP(L1730,IF($M$4="TEI0187_REV01",RAW_m_TEI0187_REV01!$AD:$AF),3,0),"---")</f>
        <v>---</v>
      </c>
      <c r="R1730" s="59" t="str">
        <f>IFERROR(VLOOKUP(O1730,IF($M$4="TEI0187_REV01",RAW_m_TEI0187_REV01!$AE:$AG),3,0),"---")</f>
        <v>---</v>
      </c>
      <c r="S1730" s="59" t="str">
        <f t="shared" si="55"/>
        <v>---</v>
      </c>
    </row>
    <row r="1731" spans="2:19" ht="15" customHeight="1" x14ac:dyDescent="0.25">
      <c r="B1731" s="59">
        <f t="shared" si="56"/>
        <v>1726</v>
      </c>
      <c r="C1731" s="60">
        <f>IFERROR(IF($C$4="TEB0187_REV01",CALC_CONN_TEB0187_REV01!U1731,),"---")</f>
        <v>0</v>
      </c>
      <c r="D1731" s="59">
        <f>IFERROR(IF($C$4="TEB0187_REV01",CALC_CONN_TEB0187_REV01!D1731,),"---")</f>
        <v>0</v>
      </c>
      <c r="E1731" s="59">
        <f>IFERROR(IF($C$4="TEB0187_REV01",CALC_CONN_TEB0187_REV01!E1731,),"---")</f>
        <v>0</v>
      </c>
      <c r="F1731" s="59" t="str">
        <f>IFERROR(IF(VLOOKUP($D1731&amp;"-"&amp;$E1731,IF($C$4="TEB0187_REV01",CALC_CONN_TEB0187_REV01!$F:$I),4,0)="--","---",IF($C$4="TEB0187_REV01",CALC_CONN_TEB0187_REV01!$G1731&amp; " --&gt; " &amp;CALC_CONN_TEB0187_REV01!$I1731&amp; " --&gt; ")),"---")</f>
        <v>---</v>
      </c>
      <c r="G1731" s="59" t="str">
        <f>IFERROR(IF(VLOOKUP($D1731&amp;"-"&amp;$E1731,IF($C$4="TEB0187_REV01",CALC_CONN_TEB0187_REV01!$F:$H),3,0)="--",VLOOKUP($D1731&amp;"-"&amp;$E1731,IF($C$4="TEB0187_REV01",CALC_CONN_TEB0187_REV01!$F:$H),2,0),VLOOKUP($D1731&amp;"-"&amp;$E1731,IF($C$4="TEB0187_REV01",CALC_CONN_TEB0187_REV01!$F:$H),3,0)),"---")</f>
        <v>---</v>
      </c>
      <c r="H1731" s="59" t="str">
        <f>IFERROR(VLOOKUP(G1731,IF($C$4="TEB0187_REV01",CALC_CONN_TEB0187_REV01!$G:$T),14,0),"---")</f>
        <v>---</v>
      </c>
      <c r="I1731" s="59" t="str">
        <f>IFERROR(VLOOKUP($D1731&amp;"-"&amp;$E1731,IF($C$4="TEB0187_REV01",CALC_CONN_TEB0187_REV01!$F:$K,"???"),6,0),"---")</f>
        <v>---</v>
      </c>
      <c r="J1731" s="61" t="str">
        <f>IFERROR(VLOOKUP($D1731&amp;"-"&amp;$E1731,IF($C$4="TEB0187_REV01",CALC_CONN_TEB0187_REV01!$F:$M,"???"),8,0),"---")</f>
        <v>---</v>
      </c>
      <c r="K1731" s="62" t="str">
        <f>IFERROR(VLOOKUP($D1731&amp;"-"&amp;$E1731,IF($C$4="TEB0187_REV01",CALC_CONN_TEB0187_REV01!$F:$N),9,0),"---")</f>
        <v>---</v>
      </c>
      <c r="L1731" s="59" t="str">
        <f>IFERROR(VLOOKUP(K1731,B2B!$H$3:$I$2000,2,0),"---")</f>
        <v>---</v>
      </c>
      <c r="M1731" s="59" t="str">
        <f>IFERROR(VLOOKUP(L1731,IF($M$4="TEI0187_REV01",RAW_m_TEI0187_REV01!$AD:$AH),5,0),"---")</f>
        <v>---</v>
      </c>
      <c r="N1731" s="59" t="str">
        <f>IFERROR(VLOOKUP(L1731,IF($M$4="TEI0187_REV01",RAW_m_TEI0187_REV01!$AE:$AJ),6,0),"---")</f>
        <v>---</v>
      </c>
      <c r="O1731" s="63" t="str">
        <f>IFERROR(VLOOKUP(L1731,IF($M$4="TEI0187_REV01",RAW_m_TEI0187_REV01!$AD:$AE),2,0),"---")</f>
        <v>---</v>
      </c>
      <c r="P1731" s="59" t="str">
        <f>IFERROR(VLOOKUP(O1731,IF($M$4="TEI0187_REV01",RAW_m_TEI0187_REV01!$AJ:$AK),2,0),"---")</f>
        <v>---</v>
      </c>
      <c r="Q1731" s="59" t="str">
        <f>IFERROR(VLOOKUP(L1731,IF($M$4="TEI0187_REV01",RAW_m_TEI0187_REV01!$AD:$AF),3,0),"---")</f>
        <v>---</v>
      </c>
      <c r="R1731" s="59" t="str">
        <f>IFERROR(VLOOKUP(O1731,IF($M$4="TEI0187_REV01",RAW_m_TEI0187_REV01!$AE:$AG),3,0),"---")</f>
        <v>---</v>
      </c>
      <c r="S1731" s="59" t="str">
        <f t="shared" si="55"/>
        <v>---</v>
      </c>
    </row>
    <row r="1732" spans="2:19" ht="15" customHeight="1" x14ac:dyDescent="0.25">
      <c r="B1732" s="59">
        <f t="shared" si="56"/>
        <v>1727</v>
      </c>
      <c r="C1732" s="60">
        <f>IFERROR(IF($C$4="TEB0187_REV01",CALC_CONN_TEB0187_REV01!U1732,),"---")</f>
        <v>0</v>
      </c>
      <c r="D1732" s="59">
        <f>IFERROR(IF($C$4="TEB0187_REV01",CALC_CONN_TEB0187_REV01!D1732,),"---")</f>
        <v>0</v>
      </c>
      <c r="E1732" s="59">
        <f>IFERROR(IF($C$4="TEB0187_REV01",CALC_CONN_TEB0187_REV01!E1732,),"---")</f>
        <v>0</v>
      </c>
      <c r="F1732" s="59" t="str">
        <f>IFERROR(IF(VLOOKUP($D1732&amp;"-"&amp;$E1732,IF($C$4="TEB0187_REV01",CALC_CONN_TEB0187_REV01!$F:$I),4,0)="--","---",IF($C$4="TEB0187_REV01",CALC_CONN_TEB0187_REV01!$G1732&amp; " --&gt; " &amp;CALC_CONN_TEB0187_REV01!$I1732&amp; " --&gt; ")),"---")</f>
        <v>---</v>
      </c>
      <c r="G1732" s="59" t="str">
        <f>IFERROR(IF(VLOOKUP($D1732&amp;"-"&amp;$E1732,IF($C$4="TEB0187_REV01",CALC_CONN_TEB0187_REV01!$F:$H),3,0)="--",VLOOKUP($D1732&amp;"-"&amp;$E1732,IF($C$4="TEB0187_REV01",CALC_CONN_TEB0187_REV01!$F:$H),2,0),VLOOKUP($D1732&amp;"-"&amp;$E1732,IF($C$4="TEB0187_REV01",CALC_CONN_TEB0187_REV01!$F:$H),3,0)),"---")</f>
        <v>---</v>
      </c>
      <c r="H1732" s="59" t="str">
        <f>IFERROR(VLOOKUP(G1732,IF($C$4="TEB0187_REV01",CALC_CONN_TEB0187_REV01!$G:$T),14,0),"---")</f>
        <v>---</v>
      </c>
      <c r="I1732" s="59" t="str">
        <f>IFERROR(VLOOKUP($D1732&amp;"-"&amp;$E1732,IF($C$4="TEB0187_REV01",CALC_CONN_TEB0187_REV01!$F:$K,"???"),6,0),"---")</f>
        <v>---</v>
      </c>
      <c r="J1732" s="61" t="str">
        <f>IFERROR(VLOOKUP($D1732&amp;"-"&amp;$E1732,IF($C$4="TEB0187_REV01",CALC_CONN_TEB0187_REV01!$F:$M,"???"),8,0),"---")</f>
        <v>---</v>
      </c>
      <c r="K1732" s="62" t="str">
        <f>IFERROR(VLOOKUP($D1732&amp;"-"&amp;$E1732,IF($C$4="TEB0187_REV01",CALC_CONN_TEB0187_REV01!$F:$N),9,0),"---")</f>
        <v>---</v>
      </c>
      <c r="L1732" s="59" t="str">
        <f>IFERROR(VLOOKUP(K1732,B2B!$H$3:$I$2000,2,0),"---")</f>
        <v>---</v>
      </c>
      <c r="M1732" s="59" t="str">
        <f>IFERROR(VLOOKUP(L1732,IF($M$4="TEI0187_REV01",RAW_m_TEI0187_REV01!$AD:$AH),5,0),"---")</f>
        <v>---</v>
      </c>
      <c r="N1732" s="59" t="str">
        <f>IFERROR(VLOOKUP(L1732,IF($M$4="TEI0187_REV01",RAW_m_TEI0187_REV01!$AE:$AJ),6,0),"---")</f>
        <v>---</v>
      </c>
      <c r="O1732" s="63" t="str">
        <f>IFERROR(VLOOKUP(L1732,IF($M$4="TEI0187_REV01",RAW_m_TEI0187_REV01!$AD:$AE),2,0),"---")</f>
        <v>---</v>
      </c>
      <c r="P1732" s="59" t="str">
        <f>IFERROR(VLOOKUP(O1732,IF($M$4="TEI0187_REV01",RAW_m_TEI0187_REV01!$AJ:$AK),2,0),"---")</f>
        <v>---</v>
      </c>
      <c r="Q1732" s="59" t="str">
        <f>IFERROR(VLOOKUP(L1732,IF($M$4="TEI0187_REV01",RAW_m_TEI0187_REV01!$AD:$AF),3,0),"---")</f>
        <v>---</v>
      </c>
      <c r="R1732" s="59" t="str">
        <f>IFERROR(VLOOKUP(O1732,IF($M$4="TEI0187_REV01",RAW_m_TEI0187_REV01!$AE:$AG),3,0),"---")</f>
        <v>---</v>
      </c>
      <c r="S1732" s="59" t="str">
        <f t="shared" si="55"/>
        <v>---</v>
      </c>
    </row>
    <row r="1733" spans="2:19" ht="15" customHeight="1" x14ac:dyDescent="0.25">
      <c r="B1733" s="59">
        <f t="shared" si="56"/>
        <v>1728</v>
      </c>
      <c r="C1733" s="60">
        <f>IFERROR(IF($C$4="TEB0187_REV01",CALC_CONN_TEB0187_REV01!U1733,),"---")</f>
        <v>0</v>
      </c>
      <c r="D1733" s="59">
        <f>IFERROR(IF($C$4="TEB0187_REV01",CALC_CONN_TEB0187_REV01!D1733,),"---")</f>
        <v>0</v>
      </c>
      <c r="E1733" s="59">
        <f>IFERROR(IF($C$4="TEB0187_REV01",CALC_CONN_TEB0187_REV01!E1733,),"---")</f>
        <v>0</v>
      </c>
      <c r="F1733" s="59" t="str">
        <f>IFERROR(IF(VLOOKUP($D1733&amp;"-"&amp;$E1733,IF($C$4="TEB0187_REV01",CALC_CONN_TEB0187_REV01!$F:$I),4,0)="--","---",IF($C$4="TEB0187_REV01",CALC_CONN_TEB0187_REV01!$G1733&amp; " --&gt; " &amp;CALC_CONN_TEB0187_REV01!$I1733&amp; " --&gt; ")),"---")</f>
        <v>---</v>
      </c>
      <c r="G1733" s="59" t="str">
        <f>IFERROR(IF(VLOOKUP($D1733&amp;"-"&amp;$E1733,IF($C$4="TEB0187_REV01",CALC_CONN_TEB0187_REV01!$F:$H),3,0)="--",VLOOKUP($D1733&amp;"-"&amp;$E1733,IF($C$4="TEB0187_REV01",CALC_CONN_TEB0187_REV01!$F:$H),2,0),VLOOKUP($D1733&amp;"-"&amp;$E1733,IF($C$4="TEB0187_REV01",CALC_CONN_TEB0187_REV01!$F:$H),3,0)),"---")</f>
        <v>---</v>
      </c>
      <c r="H1733" s="59" t="str">
        <f>IFERROR(VLOOKUP(G1733,IF($C$4="TEB0187_REV01",CALC_CONN_TEB0187_REV01!$G:$T),14,0),"---")</f>
        <v>---</v>
      </c>
      <c r="I1733" s="59" t="str">
        <f>IFERROR(VLOOKUP($D1733&amp;"-"&amp;$E1733,IF($C$4="TEB0187_REV01",CALC_CONN_TEB0187_REV01!$F:$K,"???"),6,0),"---")</f>
        <v>---</v>
      </c>
      <c r="J1733" s="61" t="str">
        <f>IFERROR(VLOOKUP($D1733&amp;"-"&amp;$E1733,IF($C$4="TEB0187_REV01",CALC_CONN_TEB0187_REV01!$F:$M,"???"),8,0),"---")</f>
        <v>---</v>
      </c>
      <c r="K1733" s="62" t="str">
        <f>IFERROR(VLOOKUP($D1733&amp;"-"&amp;$E1733,IF($C$4="TEB0187_REV01",CALC_CONN_TEB0187_REV01!$F:$N),9,0),"---")</f>
        <v>---</v>
      </c>
      <c r="L1733" s="59" t="str">
        <f>IFERROR(VLOOKUP(K1733,B2B!$H$3:$I$2000,2,0),"---")</f>
        <v>---</v>
      </c>
      <c r="M1733" s="59" t="str">
        <f>IFERROR(VLOOKUP(L1733,IF($M$4="TEI0187_REV01",RAW_m_TEI0187_REV01!$AD:$AH),5,0),"---")</f>
        <v>---</v>
      </c>
      <c r="N1733" s="59" t="str">
        <f>IFERROR(VLOOKUP(L1733,IF($M$4="TEI0187_REV01",RAW_m_TEI0187_REV01!$AE:$AJ),6,0),"---")</f>
        <v>---</v>
      </c>
      <c r="O1733" s="63" t="str">
        <f>IFERROR(VLOOKUP(L1733,IF($M$4="TEI0187_REV01",RAW_m_TEI0187_REV01!$AD:$AE),2,0),"---")</f>
        <v>---</v>
      </c>
      <c r="P1733" s="59" t="str">
        <f>IFERROR(VLOOKUP(O1733,IF($M$4="TEI0187_REV01",RAW_m_TEI0187_REV01!$AJ:$AK),2,0),"---")</f>
        <v>---</v>
      </c>
      <c r="Q1733" s="59" t="str">
        <f>IFERROR(VLOOKUP(L1733,IF($M$4="TEI0187_REV01",RAW_m_TEI0187_REV01!$AD:$AF),3,0),"---")</f>
        <v>---</v>
      </c>
      <c r="R1733" s="59" t="str">
        <f>IFERROR(VLOOKUP(O1733,IF($M$4="TEI0187_REV01",RAW_m_TEI0187_REV01!$AE:$AG),3,0),"---")</f>
        <v>---</v>
      </c>
      <c r="S1733" s="59" t="str">
        <f t="shared" si="55"/>
        <v>---</v>
      </c>
    </row>
    <row r="1734" spans="2:19" ht="15" customHeight="1" x14ac:dyDescent="0.25">
      <c r="B1734" s="59">
        <f t="shared" si="56"/>
        <v>1729</v>
      </c>
      <c r="C1734" s="60">
        <f>IFERROR(IF($C$4="TEB0187_REV01",CALC_CONN_TEB0187_REV01!U1734,),"---")</f>
        <v>0</v>
      </c>
      <c r="D1734" s="59">
        <f>IFERROR(IF($C$4="TEB0187_REV01",CALC_CONN_TEB0187_REV01!D1734,),"---")</f>
        <v>0</v>
      </c>
      <c r="E1734" s="59">
        <f>IFERROR(IF($C$4="TEB0187_REV01",CALC_CONN_TEB0187_REV01!E1734,),"---")</f>
        <v>0</v>
      </c>
      <c r="F1734" s="59" t="str">
        <f>IFERROR(IF(VLOOKUP($D1734&amp;"-"&amp;$E1734,IF($C$4="TEB0187_REV01",CALC_CONN_TEB0187_REV01!$F:$I),4,0)="--","---",IF($C$4="TEB0187_REV01",CALC_CONN_TEB0187_REV01!$G1734&amp; " --&gt; " &amp;CALC_CONN_TEB0187_REV01!$I1734&amp; " --&gt; ")),"---")</f>
        <v>---</v>
      </c>
      <c r="G1734" s="59" t="str">
        <f>IFERROR(IF(VLOOKUP($D1734&amp;"-"&amp;$E1734,IF($C$4="TEB0187_REV01",CALC_CONN_TEB0187_REV01!$F:$H),3,0)="--",VLOOKUP($D1734&amp;"-"&amp;$E1734,IF($C$4="TEB0187_REV01",CALC_CONN_TEB0187_REV01!$F:$H),2,0),VLOOKUP($D1734&amp;"-"&amp;$E1734,IF($C$4="TEB0187_REV01",CALC_CONN_TEB0187_REV01!$F:$H),3,0)),"---")</f>
        <v>---</v>
      </c>
      <c r="H1734" s="59" t="str">
        <f>IFERROR(VLOOKUP(G1734,IF($C$4="TEB0187_REV01",CALC_CONN_TEB0187_REV01!$G:$T),14,0),"---")</f>
        <v>---</v>
      </c>
      <c r="I1734" s="59" t="str">
        <f>IFERROR(VLOOKUP($D1734&amp;"-"&amp;$E1734,IF($C$4="TEB0187_REV01",CALC_CONN_TEB0187_REV01!$F:$K,"???"),6,0),"---")</f>
        <v>---</v>
      </c>
      <c r="J1734" s="61" t="str">
        <f>IFERROR(VLOOKUP($D1734&amp;"-"&amp;$E1734,IF($C$4="TEB0187_REV01",CALC_CONN_TEB0187_REV01!$F:$M,"???"),8,0),"---")</f>
        <v>---</v>
      </c>
      <c r="K1734" s="62" t="str">
        <f>IFERROR(VLOOKUP($D1734&amp;"-"&amp;$E1734,IF($C$4="TEB0187_REV01",CALC_CONN_TEB0187_REV01!$F:$N),9,0),"---")</f>
        <v>---</v>
      </c>
      <c r="L1734" s="59" t="str">
        <f>IFERROR(VLOOKUP(K1734,B2B!$H$3:$I$2000,2,0),"---")</f>
        <v>---</v>
      </c>
      <c r="M1734" s="59" t="str">
        <f>IFERROR(VLOOKUP(L1734,IF($M$4="TEI0187_REV01",RAW_m_TEI0187_REV01!$AD:$AH),5,0),"---")</f>
        <v>---</v>
      </c>
      <c r="N1734" s="59" t="str">
        <f>IFERROR(VLOOKUP(L1734,IF($M$4="TEI0187_REV01",RAW_m_TEI0187_REV01!$AE:$AJ),6,0),"---")</f>
        <v>---</v>
      </c>
      <c r="O1734" s="63" t="str">
        <f>IFERROR(VLOOKUP(L1734,IF($M$4="TEI0187_REV01",RAW_m_TEI0187_REV01!$AD:$AE),2,0),"---")</f>
        <v>---</v>
      </c>
      <c r="P1734" s="59" t="str">
        <f>IFERROR(VLOOKUP(O1734,IF($M$4="TEI0187_REV01",RAW_m_TEI0187_REV01!$AJ:$AK),2,0),"---")</f>
        <v>---</v>
      </c>
      <c r="Q1734" s="59" t="str">
        <f>IFERROR(VLOOKUP(L1734,IF($M$4="TEI0187_REV01",RAW_m_TEI0187_REV01!$AD:$AF),3,0),"---")</f>
        <v>---</v>
      </c>
      <c r="R1734" s="59" t="str">
        <f>IFERROR(VLOOKUP(O1734,IF($M$4="TEI0187_REV01",RAW_m_TEI0187_REV01!$AE:$AG),3,0),"---")</f>
        <v>---</v>
      </c>
      <c r="S1734" s="59" t="str">
        <f t="shared" si="55"/>
        <v>---</v>
      </c>
    </row>
    <row r="1735" spans="2:19" ht="15" customHeight="1" x14ac:dyDescent="0.25">
      <c r="B1735" s="59">
        <f t="shared" si="56"/>
        <v>1730</v>
      </c>
      <c r="C1735" s="60">
        <f>IFERROR(IF($C$4="TEB0187_REV01",CALC_CONN_TEB0187_REV01!U1735,),"---")</f>
        <v>0</v>
      </c>
      <c r="D1735" s="59">
        <f>IFERROR(IF($C$4="TEB0187_REV01",CALC_CONN_TEB0187_REV01!D1735,),"---")</f>
        <v>0</v>
      </c>
      <c r="E1735" s="59">
        <f>IFERROR(IF($C$4="TEB0187_REV01",CALC_CONN_TEB0187_REV01!E1735,),"---")</f>
        <v>0</v>
      </c>
      <c r="F1735" s="59" t="str">
        <f>IFERROR(IF(VLOOKUP($D1735&amp;"-"&amp;$E1735,IF($C$4="TEB0187_REV01",CALC_CONN_TEB0187_REV01!$F:$I),4,0)="--","---",IF($C$4="TEB0187_REV01",CALC_CONN_TEB0187_REV01!$G1735&amp; " --&gt; " &amp;CALC_CONN_TEB0187_REV01!$I1735&amp; " --&gt; ")),"---")</f>
        <v>---</v>
      </c>
      <c r="G1735" s="59" t="str">
        <f>IFERROR(IF(VLOOKUP($D1735&amp;"-"&amp;$E1735,IF($C$4="TEB0187_REV01",CALC_CONN_TEB0187_REV01!$F:$H),3,0)="--",VLOOKUP($D1735&amp;"-"&amp;$E1735,IF($C$4="TEB0187_REV01",CALC_CONN_TEB0187_REV01!$F:$H),2,0),VLOOKUP($D1735&amp;"-"&amp;$E1735,IF($C$4="TEB0187_REV01",CALC_CONN_TEB0187_REV01!$F:$H),3,0)),"---")</f>
        <v>---</v>
      </c>
      <c r="H1735" s="59" t="str">
        <f>IFERROR(VLOOKUP(G1735,IF($C$4="TEB0187_REV01",CALC_CONN_TEB0187_REV01!$G:$T),14,0),"---")</f>
        <v>---</v>
      </c>
      <c r="I1735" s="59" t="str">
        <f>IFERROR(VLOOKUP($D1735&amp;"-"&amp;$E1735,IF($C$4="TEB0187_REV01",CALC_CONN_TEB0187_REV01!$F:$K,"???"),6,0),"---")</f>
        <v>---</v>
      </c>
      <c r="J1735" s="61" t="str">
        <f>IFERROR(VLOOKUP($D1735&amp;"-"&amp;$E1735,IF($C$4="TEB0187_REV01",CALC_CONN_TEB0187_REV01!$F:$M,"???"),8,0),"---")</f>
        <v>---</v>
      </c>
      <c r="K1735" s="62" t="str">
        <f>IFERROR(VLOOKUP($D1735&amp;"-"&amp;$E1735,IF($C$4="TEB0187_REV01",CALC_CONN_TEB0187_REV01!$F:$N),9,0),"---")</f>
        <v>---</v>
      </c>
      <c r="L1735" s="59" t="str">
        <f>IFERROR(VLOOKUP(K1735,B2B!$H$3:$I$2000,2,0),"---")</f>
        <v>---</v>
      </c>
      <c r="M1735" s="59" t="str">
        <f>IFERROR(VLOOKUP(L1735,IF($M$4="TEI0187_REV01",RAW_m_TEI0187_REV01!$AD:$AH),5,0),"---")</f>
        <v>---</v>
      </c>
      <c r="N1735" s="59" t="str">
        <f>IFERROR(VLOOKUP(L1735,IF($M$4="TEI0187_REV01",RAW_m_TEI0187_REV01!$AE:$AJ),6,0),"---")</f>
        <v>---</v>
      </c>
      <c r="O1735" s="63" t="str">
        <f>IFERROR(VLOOKUP(L1735,IF($M$4="TEI0187_REV01",RAW_m_TEI0187_REV01!$AD:$AE),2,0),"---")</f>
        <v>---</v>
      </c>
      <c r="P1735" s="59" t="str">
        <f>IFERROR(VLOOKUP(O1735,IF($M$4="TEI0187_REV01",RAW_m_TEI0187_REV01!$AJ:$AK),2,0),"---")</f>
        <v>---</v>
      </c>
      <c r="Q1735" s="59" t="str">
        <f>IFERROR(VLOOKUP(L1735,IF($M$4="TEI0187_REV01",RAW_m_TEI0187_REV01!$AD:$AF),3,0),"---")</f>
        <v>---</v>
      </c>
      <c r="R1735" s="59" t="str">
        <f>IFERROR(VLOOKUP(O1735,IF($M$4="TEI0187_REV01",RAW_m_TEI0187_REV01!$AE:$AG),3,0),"---")</f>
        <v>---</v>
      </c>
      <c r="S1735" s="59" t="str">
        <f t="shared" ref="S1735:S1798" si="57">IFERROR(SUBSTITUTE(I1735,"mm","")+SUBSTITUTE(R1735,"mm",""),"---")</f>
        <v>---</v>
      </c>
    </row>
    <row r="1736" spans="2:19" ht="15" customHeight="1" x14ac:dyDescent="0.25">
      <c r="B1736" s="59">
        <f t="shared" ref="B1736:B1799" si="58">B1735+1</f>
        <v>1731</v>
      </c>
      <c r="C1736" s="60">
        <f>IFERROR(IF($C$4="TEB0187_REV01",CALC_CONN_TEB0187_REV01!U1736,),"---")</f>
        <v>0</v>
      </c>
      <c r="D1736" s="59">
        <f>IFERROR(IF($C$4="TEB0187_REV01",CALC_CONN_TEB0187_REV01!D1736,),"---")</f>
        <v>0</v>
      </c>
      <c r="E1736" s="59">
        <f>IFERROR(IF($C$4="TEB0187_REV01",CALC_CONN_TEB0187_REV01!E1736,),"---")</f>
        <v>0</v>
      </c>
      <c r="F1736" s="59" t="str">
        <f>IFERROR(IF(VLOOKUP($D1736&amp;"-"&amp;$E1736,IF($C$4="TEB0187_REV01",CALC_CONN_TEB0187_REV01!$F:$I),4,0)="--","---",IF($C$4="TEB0187_REV01",CALC_CONN_TEB0187_REV01!$G1736&amp; " --&gt; " &amp;CALC_CONN_TEB0187_REV01!$I1736&amp; " --&gt; ")),"---")</f>
        <v>---</v>
      </c>
      <c r="G1736" s="59" t="str">
        <f>IFERROR(IF(VLOOKUP($D1736&amp;"-"&amp;$E1736,IF($C$4="TEB0187_REV01",CALC_CONN_TEB0187_REV01!$F:$H),3,0)="--",VLOOKUP($D1736&amp;"-"&amp;$E1736,IF($C$4="TEB0187_REV01",CALC_CONN_TEB0187_REV01!$F:$H),2,0),VLOOKUP($D1736&amp;"-"&amp;$E1736,IF($C$4="TEB0187_REV01",CALC_CONN_TEB0187_REV01!$F:$H),3,0)),"---")</f>
        <v>---</v>
      </c>
      <c r="H1736" s="59" t="str">
        <f>IFERROR(VLOOKUP(G1736,IF($C$4="TEB0187_REV01",CALC_CONN_TEB0187_REV01!$G:$T),14,0),"---")</f>
        <v>---</v>
      </c>
      <c r="I1736" s="59" t="str">
        <f>IFERROR(VLOOKUP($D1736&amp;"-"&amp;$E1736,IF($C$4="TEB0187_REV01",CALC_CONN_TEB0187_REV01!$F:$K,"???"),6,0),"---")</f>
        <v>---</v>
      </c>
      <c r="J1736" s="61" t="str">
        <f>IFERROR(VLOOKUP($D1736&amp;"-"&amp;$E1736,IF($C$4="TEB0187_REV01",CALC_CONN_TEB0187_REV01!$F:$M,"???"),8,0),"---")</f>
        <v>---</v>
      </c>
      <c r="K1736" s="62" t="str">
        <f>IFERROR(VLOOKUP($D1736&amp;"-"&amp;$E1736,IF($C$4="TEB0187_REV01",CALC_CONN_TEB0187_REV01!$F:$N),9,0),"---")</f>
        <v>---</v>
      </c>
      <c r="L1736" s="59" t="str">
        <f>IFERROR(VLOOKUP(K1736,B2B!$H$3:$I$2000,2,0),"---")</f>
        <v>---</v>
      </c>
      <c r="M1736" s="59" t="str">
        <f>IFERROR(VLOOKUP(L1736,IF($M$4="TEI0187_REV01",RAW_m_TEI0187_REV01!$AD:$AH),5,0),"---")</f>
        <v>---</v>
      </c>
      <c r="N1736" s="59" t="str">
        <f>IFERROR(VLOOKUP(L1736,IF($M$4="TEI0187_REV01",RAW_m_TEI0187_REV01!$AE:$AJ),6,0),"---")</f>
        <v>---</v>
      </c>
      <c r="O1736" s="63" t="str">
        <f>IFERROR(VLOOKUP(L1736,IF($M$4="TEI0187_REV01",RAW_m_TEI0187_REV01!$AD:$AE),2,0),"---")</f>
        <v>---</v>
      </c>
      <c r="P1736" s="59" t="str">
        <f>IFERROR(VLOOKUP(O1736,IF($M$4="TEI0187_REV01",RAW_m_TEI0187_REV01!$AJ:$AK),2,0),"---")</f>
        <v>---</v>
      </c>
      <c r="Q1736" s="59" t="str">
        <f>IFERROR(VLOOKUP(L1736,IF($M$4="TEI0187_REV01",RAW_m_TEI0187_REV01!$AD:$AF),3,0),"---")</f>
        <v>---</v>
      </c>
      <c r="R1736" s="59" t="str">
        <f>IFERROR(VLOOKUP(O1736,IF($M$4="TEI0187_REV01",RAW_m_TEI0187_REV01!$AE:$AG),3,0),"---")</f>
        <v>---</v>
      </c>
      <c r="S1736" s="59" t="str">
        <f t="shared" si="57"/>
        <v>---</v>
      </c>
    </row>
    <row r="1737" spans="2:19" ht="15" customHeight="1" x14ac:dyDescent="0.25">
      <c r="B1737" s="59">
        <f t="shared" si="58"/>
        <v>1732</v>
      </c>
      <c r="C1737" s="60">
        <f>IFERROR(IF($C$4="TEB0187_REV01",CALC_CONN_TEB0187_REV01!U1737,),"---")</f>
        <v>0</v>
      </c>
      <c r="D1737" s="59">
        <f>IFERROR(IF($C$4="TEB0187_REV01",CALC_CONN_TEB0187_REV01!D1737,),"---")</f>
        <v>0</v>
      </c>
      <c r="E1737" s="59">
        <f>IFERROR(IF($C$4="TEB0187_REV01",CALC_CONN_TEB0187_REV01!E1737,),"---")</f>
        <v>0</v>
      </c>
      <c r="F1737" s="59" t="str">
        <f>IFERROR(IF(VLOOKUP($D1737&amp;"-"&amp;$E1737,IF($C$4="TEB0187_REV01",CALC_CONN_TEB0187_REV01!$F:$I),4,0)="--","---",IF($C$4="TEB0187_REV01",CALC_CONN_TEB0187_REV01!$G1737&amp; " --&gt; " &amp;CALC_CONN_TEB0187_REV01!$I1737&amp; " --&gt; ")),"---")</f>
        <v>---</v>
      </c>
      <c r="G1737" s="59" t="str">
        <f>IFERROR(IF(VLOOKUP($D1737&amp;"-"&amp;$E1737,IF($C$4="TEB0187_REV01",CALC_CONN_TEB0187_REV01!$F:$H),3,0)="--",VLOOKUP($D1737&amp;"-"&amp;$E1737,IF($C$4="TEB0187_REV01",CALC_CONN_TEB0187_REV01!$F:$H),2,0),VLOOKUP($D1737&amp;"-"&amp;$E1737,IF($C$4="TEB0187_REV01",CALC_CONN_TEB0187_REV01!$F:$H),3,0)),"---")</f>
        <v>---</v>
      </c>
      <c r="H1737" s="59" t="str">
        <f>IFERROR(VLOOKUP(G1737,IF($C$4="TEB0187_REV01",CALC_CONN_TEB0187_REV01!$G:$T),14,0),"---")</f>
        <v>---</v>
      </c>
      <c r="I1737" s="59" t="str">
        <f>IFERROR(VLOOKUP($D1737&amp;"-"&amp;$E1737,IF($C$4="TEB0187_REV01",CALC_CONN_TEB0187_REV01!$F:$K,"???"),6,0),"---")</f>
        <v>---</v>
      </c>
      <c r="J1737" s="61" t="str">
        <f>IFERROR(VLOOKUP($D1737&amp;"-"&amp;$E1737,IF($C$4="TEB0187_REV01",CALC_CONN_TEB0187_REV01!$F:$M,"???"),8,0),"---")</f>
        <v>---</v>
      </c>
      <c r="K1737" s="62" t="str">
        <f>IFERROR(VLOOKUP($D1737&amp;"-"&amp;$E1737,IF($C$4="TEB0187_REV01",CALC_CONN_TEB0187_REV01!$F:$N),9,0),"---")</f>
        <v>---</v>
      </c>
      <c r="L1737" s="59" t="str">
        <f>IFERROR(VLOOKUP(K1737,B2B!$H$3:$I$2000,2,0),"---")</f>
        <v>---</v>
      </c>
      <c r="M1737" s="59" t="str">
        <f>IFERROR(VLOOKUP(L1737,IF($M$4="TEI0187_REV01",RAW_m_TEI0187_REV01!$AD:$AH),5,0),"---")</f>
        <v>---</v>
      </c>
      <c r="N1737" s="59" t="str">
        <f>IFERROR(VLOOKUP(L1737,IF($M$4="TEI0187_REV01",RAW_m_TEI0187_REV01!$AE:$AJ),6,0),"---")</f>
        <v>---</v>
      </c>
      <c r="O1737" s="63" t="str">
        <f>IFERROR(VLOOKUP(L1737,IF($M$4="TEI0187_REV01",RAW_m_TEI0187_REV01!$AD:$AE),2,0),"---")</f>
        <v>---</v>
      </c>
      <c r="P1737" s="59" t="str">
        <f>IFERROR(VLOOKUP(O1737,IF($M$4="TEI0187_REV01",RAW_m_TEI0187_REV01!$AJ:$AK),2,0),"---")</f>
        <v>---</v>
      </c>
      <c r="Q1737" s="59" t="str">
        <f>IFERROR(VLOOKUP(L1737,IF($M$4="TEI0187_REV01",RAW_m_TEI0187_REV01!$AD:$AF),3,0),"---")</f>
        <v>---</v>
      </c>
      <c r="R1737" s="59" t="str">
        <f>IFERROR(VLOOKUP(O1737,IF($M$4="TEI0187_REV01",RAW_m_TEI0187_REV01!$AE:$AG),3,0),"---")</f>
        <v>---</v>
      </c>
      <c r="S1737" s="59" t="str">
        <f t="shared" si="57"/>
        <v>---</v>
      </c>
    </row>
    <row r="1738" spans="2:19" ht="15" customHeight="1" x14ac:dyDescent="0.25">
      <c r="B1738" s="59">
        <f t="shared" si="58"/>
        <v>1733</v>
      </c>
      <c r="C1738" s="60">
        <f>IFERROR(IF($C$4="TEB0187_REV01",CALC_CONN_TEB0187_REV01!U1738,),"---")</f>
        <v>0</v>
      </c>
      <c r="D1738" s="59">
        <f>IFERROR(IF($C$4="TEB0187_REV01",CALC_CONN_TEB0187_REV01!D1738,),"---")</f>
        <v>0</v>
      </c>
      <c r="E1738" s="59">
        <f>IFERROR(IF($C$4="TEB0187_REV01",CALC_CONN_TEB0187_REV01!E1738,),"---")</f>
        <v>0</v>
      </c>
      <c r="F1738" s="59" t="str">
        <f>IFERROR(IF(VLOOKUP($D1738&amp;"-"&amp;$E1738,IF($C$4="TEB0187_REV01",CALC_CONN_TEB0187_REV01!$F:$I),4,0)="--","---",IF($C$4="TEB0187_REV01",CALC_CONN_TEB0187_REV01!$G1738&amp; " --&gt; " &amp;CALC_CONN_TEB0187_REV01!$I1738&amp; " --&gt; ")),"---")</f>
        <v>---</v>
      </c>
      <c r="G1738" s="59" t="str">
        <f>IFERROR(IF(VLOOKUP($D1738&amp;"-"&amp;$E1738,IF($C$4="TEB0187_REV01",CALC_CONN_TEB0187_REV01!$F:$H),3,0)="--",VLOOKUP($D1738&amp;"-"&amp;$E1738,IF($C$4="TEB0187_REV01",CALC_CONN_TEB0187_REV01!$F:$H),2,0),VLOOKUP($D1738&amp;"-"&amp;$E1738,IF($C$4="TEB0187_REV01",CALC_CONN_TEB0187_REV01!$F:$H),3,0)),"---")</f>
        <v>---</v>
      </c>
      <c r="H1738" s="59" t="str">
        <f>IFERROR(VLOOKUP(G1738,IF($C$4="TEB0187_REV01",CALC_CONN_TEB0187_REV01!$G:$T),14,0),"---")</f>
        <v>---</v>
      </c>
      <c r="I1738" s="59" t="str">
        <f>IFERROR(VLOOKUP($D1738&amp;"-"&amp;$E1738,IF($C$4="TEB0187_REV01",CALC_CONN_TEB0187_REV01!$F:$K,"???"),6,0),"---")</f>
        <v>---</v>
      </c>
      <c r="J1738" s="61" t="str">
        <f>IFERROR(VLOOKUP($D1738&amp;"-"&amp;$E1738,IF($C$4="TEB0187_REV01",CALC_CONN_TEB0187_REV01!$F:$M,"???"),8,0),"---")</f>
        <v>---</v>
      </c>
      <c r="K1738" s="62" t="str">
        <f>IFERROR(VLOOKUP($D1738&amp;"-"&amp;$E1738,IF($C$4="TEB0187_REV01",CALC_CONN_TEB0187_REV01!$F:$N),9,0),"---")</f>
        <v>---</v>
      </c>
      <c r="L1738" s="59" t="str">
        <f>IFERROR(VLOOKUP(K1738,B2B!$H$3:$I$2000,2,0),"---")</f>
        <v>---</v>
      </c>
      <c r="M1738" s="59" t="str">
        <f>IFERROR(VLOOKUP(L1738,IF($M$4="TEI0187_REV01",RAW_m_TEI0187_REV01!$AD:$AH),5,0),"---")</f>
        <v>---</v>
      </c>
      <c r="N1738" s="59" t="str">
        <f>IFERROR(VLOOKUP(L1738,IF($M$4="TEI0187_REV01",RAW_m_TEI0187_REV01!$AE:$AJ),6,0),"---")</f>
        <v>---</v>
      </c>
      <c r="O1738" s="63" t="str">
        <f>IFERROR(VLOOKUP(L1738,IF($M$4="TEI0187_REV01",RAW_m_TEI0187_REV01!$AD:$AE),2,0),"---")</f>
        <v>---</v>
      </c>
      <c r="P1738" s="59" t="str">
        <f>IFERROR(VLOOKUP(O1738,IF($M$4="TEI0187_REV01",RAW_m_TEI0187_REV01!$AJ:$AK),2,0),"---")</f>
        <v>---</v>
      </c>
      <c r="Q1738" s="59" t="str">
        <f>IFERROR(VLOOKUP(L1738,IF($M$4="TEI0187_REV01",RAW_m_TEI0187_REV01!$AD:$AF),3,0),"---")</f>
        <v>---</v>
      </c>
      <c r="R1738" s="59" t="str">
        <f>IFERROR(VLOOKUP(O1738,IF($M$4="TEI0187_REV01",RAW_m_TEI0187_REV01!$AE:$AG),3,0),"---")</f>
        <v>---</v>
      </c>
      <c r="S1738" s="59" t="str">
        <f t="shared" si="57"/>
        <v>---</v>
      </c>
    </row>
    <row r="1739" spans="2:19" ht="15" customHeight="1" x14ac:dyDescent="0.25">
      <c r="B1739" s="59">
        <f t="shared" si="58"/>
        <v>1734</v>
      </c>
      <c r="C1739" s="60">
        <f>IFERROR(IF($C$4="TEB0187_REV01",CALC_CONN_TEB0187_REV01!U1739,),"---")</f>
        <v>0</v>
      </c>
      <c r="D1739" s="59">
        <f>IFERROR(IF($C$4="TEB0187_REV01",CALC_CONN_TEB0187_REV01!D1739,),"---")</f>
        <v>0</v>
      </c>
      <c r="E1739" s="59">
        <f>IFERROR(IF($C$4="TEB0187_REV01",CALC_CONN_TEB0187_REV01!E1739,),"---")</f>
        <v>0</v>
      </c>
      <c r="F1739" s="59" t="str">
        <f>IFERROR(IF(VLOOKUP($D1739&amp;"-"&amp;$E1739,IF($C$4="TEB0187_REV01",CALC_CONN_TEB0187_REV01!$F:$I),4,0)="--","---",IF($C$4="TEB0187_REV01",CALC_CONN_TEB0187_REV01!$G1739&amp; " --&gt; " &amp;CALC_CONN_TEB0187_REV01!$I1739&amp; " --&gt; ")),"---")</f>
        <v>---</v>
      </c>
      <c r="G1739" s="59" t="str">
        <f>IFERROR(IF(VLOOKUP($D1739&amp;"-"&amp;$E1739,IF($C$4="TEB0187_REV01",CALC_CONN_TEB0187_REV01!$F:$H),3,0)="--",VLOOKUP($D1739&amp;"-"&amp;$E1739,IF($C$4="TEB0187_REV01",CALC_CONN_TEB0187_REV01!$F:$H),2,0),VLOOKUP($D1739&amp;"-"&amp;$E1739,IF($C$4="TEB0187_REV01",CALC_CONN_TEB0187_REV01!$F:$H),3,0)),"---")</f>
        <v>---</v>
      </c>
      <c r="H1739" s="59" t="str">
        <f>IFERROR(VLOOKUP(G1739,IF($C$4="TEB0187_REV01",CALC_CONN_TEB0187_REV01!$G:$T),14,0),"---")</f>
        <v>---</v>
      </c>
      <c r="I1739" s="59" t="str">
        <f>IFERROR(VLOOKUP($D1739&amp;"-"&amp;$E1739,IF($C$4="TEB0187_REV01",CALC_CONN_TEB0187_REV01!$F:$K,"???"),6,0),"---")</f>
        <v>---</v>
      </c>
      <c r="J1739" s="61" t="str">
        <f>IFERROR(VLOOKUP($D1739&amp;"-"&amp;$E1739,IF($C$4="TEB0187_REV01",CALC_CONN_TEB0187_REV01!$F:$M,"???"),8,0),"---")</f>
        <v>---</v>
      </c>
      <c r="K1739" s="62" t="str">
        <f>IFERROR(VLOOKUP($D1739&amp;"-"&amp;$E1739,IF($C$4="TEB0187_REV01",CALC_CONN_TEB0187_REV01!$F:$N),9,0),"---")</f>
        <v>---</v>
      </c>
      <c r="L1739" s="59" t="str">
        <f>IFERROR(VLOOKUP(K1739,B2B!$H$3:$I$2000,2,0),"---")</f>
        <v>---</v>
      </c>
      <c r="M1739" s="59" t="str">
        <f>IFERROR(VLOOKUP(L1739,IF($M$4="TEI0187_REV01",RAW_m_TEI0187_REV01!$AD:$AH),5,0),"---")</f>
        <v>---</v>
      </c>
      <c r="N1739" s="59" t="str">
        <f>IFERROR(VLOOKUP(L1739,IF($M$4="TEI0187_REV01",RAW_m_TEI0187_REV01!$AE:$AJ),6,0),"---")</f>
        <v>---</v>
      </c>
      <c r="O1739" s="63" t="str">
        <f>IFERROR(VLOOKUP(L1739,IF($M$4="TEI0187_REV01",RAW_m_TEI0187_REV01!$AD:$AE),2,0),"---")</f>
        <v>---</v>
      </c>
      <c r="P1739" s="59" t="str">
        <f>IFERROR(VLOOKUP(O1739,IF($M$4="TEI0187_REV01",RAW_m_TEI0187_REV01!$AJ:$AK),2,0),"---")</f>
        <v>---</v>
      </c>
      <c r="Q1739" s="59" t="str">
        <f>IFERROR(VLOOKUP(L1739,IF($M$4="TEI0187_REV01",RAW_m_TEI0187_REV01!$AD:$AF),3,0),"---")</f>
        <v>---</v>
      </c>
      <c r="R1739" s="59" t="str">
        <f>IFERROR(VLOOKUP(O1739,IF($M$4="TEI0187_REV01",RAW_m_TEI0187_REV01!$AE:$AG),3,0),"---")</f>
        <v>---</v>
      </c>
      <c r="S1739" s="59" t="str">
        <f t="shared" si="57"/>
        <v>---</v>
      </c>
    </row>
    <row r="1740" spans="2:19" ht="15" customHeight="1" x14ac:dyDescent="0.25">
      <c r="B1740" s="59">
        <f t="shared" si="58"/>
        <v>1735</v>
      </c>
      <c r="C1740" s="60">
        <f>IFERROR(IF($C$4="TEB0187_REV01",CALC_CONN_TEB0187_REV01!U1740,),"---")</f>
        <v>0</v>
      </c>
      <c r="D1740" s="59">
        <f>IFERROR(IF($C$4="TEB0187_REV01",CALC_CONN_TEB0187_REV01!D1740,),"---")</f>
        <v>0</v>
      </c>
      <c r="E1740" s="59">
        <f>IFERROR(IF($C$4="TEB0187_REV01",CALC_CONN_TEB0187_REV01!E1740,),"---")</f>
        <v>0</v>
      </c>
      <c r="F1740" s="59" t="str">
        <f>IFERROR(IF(VLOOKUP($D1740&amp;"-"&amp;$E1740,IF($C$4="TEB0187_REV01",CALC_CONN_TEB0187_REV01!$F:$I),4,0)="--","---",IF($C$4="TEB0187_REV01",CALC_CONN_TEB0187_REV01!$G1740&amp; " --&gt; " &amp;CALC_CONN_TEB0187_REV01!$I1740&amp; " --&gt; ")),"---")</f>
        <v>---</v>
      </c>
      <c r="G1740" s="59" t="str">
        <f>IFERROR(IF(VLOOKUP($D1740&amp;"-"&amp;$E1740,IF($C$4="TEB0187_REV01",CALC_CONN_TEB0187_REV01!$F:$H),3,0)="--",VLOOKUP($D1740&amp;"-"&amp;$E1740,IF($C$4="TEB0187_REV01",CALC_CONN_TEB0187_REV01!$F:$H),2,0),VLOOKUP($D1740&amp;"-"&amp;$E1740,IF($C$4="TEB0187_REV01",CALC_CONN_TEB0187_REV01!$F:$H),3,0)),"---")</f>
        <v>---</v>
      </c>
      <c r="H1740" s="59" t="str">
        <f>IFERROR(VLOOKUP(G1740,IF($C$4="TEB0187_REV01",CALC_CONN_TEB0187_REV01!$G:$T),14,0),"---")</f>
        <v>---</v>
      </c>
      <c r="I1740" s="59" t="str">
        <f>IFERROR(VLOOKUP($D1740&amp;"-"&amp;$E1740,IF($C$4="TEB0187_REV01",CALC_CONN_TEB0187_REV01!$F:$K,"???"),6,0),"---")</f>
        <v>---</v>
      </c>
      <c r="J1740" s="61" t="str">
        <f>IFERROR(VLOOKUP($D1740&amp;"-"&amp;$E1740,IF($C$4="TEB0187_REV01",CALC_CONN_TEB0187_REV01!$F:$M,"???"),8,0),"---")</f>
        <v>---</v>
      </c>
      <c r="K1740" s="62" t="str">
        <f>IFERROR(VLOOKUP($D1740&amp;"-"&amp;$E1740,IF($C$4="TEB0187_REV01",CALC_CONN_TEB0187_REV01!$F:$N),9,0),"---")</f>
        <v>---</v>
      </c>
      <c r="L1740" s="59" t="str">
        <f>IFERROR(VLOOKUP(K1740,B2B!$H$3:$I$2000,2,0),"---")</f>
        <v>---</v>
      </c>
      <c r="M1740" s="59" t="str">
        <f>IFERROR(VLOOKUP(L1740,IF($M$4="TEI0187_REV01",RAW_m_TEI0187_REV01!$AD:$AH),5,0),"---")</f>
        <v>---</v>
      </c>
      <c r="N1740" s="59" t="str">
        <f>IFERROR(VLOOKUP(L1740,IF($M$4="TEI0187_REV01",RAW_m_TEI0187_REV01!$AE:$AJ),6,0),"---")</f>
        <v>---</v>
      </c>
      <c r="O1740" s="63" t="str">
        <f>IFERROR(VLOOKUP(L1740,IF($M$4="TEI0187_REV01",RAW_m_TEI0187_REV01!$AD:$AE),2,0),"---")</f>
        <v>---</v>
      </c>
      <c r="P1740" s="59" t="str">
        <f>IFERROR(VLOOKUP(O1740,IF($M$4="TEI0187_REV01",RAW_m_TEI0187_REV01!$AJ:$AK),2,0),"---")</f>
        <v>---</v>
      </c>
      <c r="Q1740" s="59" t="str">
        <f>IFERROR(VLOOKUP(L1740,IF($M$4="TEI0187_REV01",RAW_m_TEI0187_REV01!$AD:$AF),3,0),"---")</f>
        <v>---</v>
      </c>
      <c r="R1740" s="59" t="str">
        <f>IFERROR(VLOOKUP(O1740,IF($M$4="TEI0187_REV01",RAW_m_TEI0187_REV01!$AE:$AG),3,0),"---")</f>
        <v>---</v>
      </c>
      <c r="S1740" s="59" t="str">
        <f t="shared" si="57"/>
        <v>---</v>
      </c>
    </row>
    <row r="1741" spans="2:19" ht="15" customHeight="1" x14ac:dyDescent="0.25">
      <c r="B1741" s="59">
        <f t="shared" si="58"/>
        <v>1736</v>
      </c>
      <c r="C1741" s="60">
        <f>IFERROR(IF($C$4="TEB0187_REV01",CALC_CONN_TEB0187_REV01!U1741,),"---")</f>
        <v>0</v>
      </c>
      <c r="D1741" s="59">
        <f>IFERROR(IF($C$4="TEB0187_REV01",CALC_CONN_TEB0187_REV01!D1741,),"---")</f>
        <v>0</v>
      </c>
      <c r="E1741" s="59">
        <f>IFERROR(IF($C$4="TEB0187_REV01",CALC_CONN_TEB0187_REV01!E1741,),"---")</f>
        <v>0</v>
      </c>
      <c r="F1741" s="59" t="str">
        <f>IFERROR(IF(VLOOKUP($D1741&amp;"-"&amp;$E1741,IF($C$4="TEB0187_REV01",CALC_CONN_TEB0187_REV01!$F:$I),4,0)="--","---",IF($C$4="TEB0187_REV01",CALC_CONN_TEB0187_REV01!$G1741&amp; " --&gt; " &amp;CALC_CONN_TEB0187_REV01!$I1741&amp; " --&gt; ")),"---")</f>
        <v>---</v>
      </c>
      <c r="G1741" s="59" t="str">
        <f>IFERROR(IF(VLOOKUP($D1741&amp;"-"&amp;$E1741,IF($C$4="TEB0187_REV01",CALC_CONN_TEB0187_REV01!$F:$H),3,0)="--",VLOOKUP($D1741&amp;"-"&amp;$E1741,IF($C$4="TEB0187_REV01",CALC_CONN_TEB0187_REV01!$F:$H),2,0),VLOOKUP($D1741&amp;"-"&amp;$E1741,IF($C$4="TEB0187_REV01",CALC_CONN_TEB0187_REV01!$F:$H),3,0)),"---")</f>
        <v>---</v>
      </c>
      <c r="H1741" s="59" t="str">
        <f>IFERROR(VLOOKUP(G1741,IF($C$4="TEB0187_REV01",CALC_CONN_TEB0187_REV01!$G:$T),14,0),"---")</f>
        <v>---</v>
      </c>
      <c r="I1741" s="59" t="str">
        <f>IFERROR(VLOOKUP($D1741&amp;"-"&amp;$E1741,IF($C$4="TEB0187_REV01",CALC_CONN_TEB0187_REV01!$F:$K,"???"),6,0),"---")</f>
        <v>---</v>
      </c>
      <c r="J1741" s="61" t="str">
        <f>IFERROR(VLOOKUP($D1741&amp;"-"&amp;$E1741,IF($C$4="TEB0187_REV01",CALC_CONN_TEB0187_REV01!$F:$M,"???"),8,0),"---")</f>
        <v>---</v>
      </c>
      <c r="K1741" s="62" t="str">
        <f>IFERROR(VLOOKUP($D1741&amp;"-"&amp;$E1741,IF($C$4="TEB0187_REV01",CALC_CONN_TEB0187_REV01!$F:$N),9,0),"---")</f>
        <v>---</v>
      </c>
      <c r="L1741" s="59" t="str">
        <f>IFERROR(VLOOKUP(K1741,B2B!$H$3:$I$2000,2,0),"---")</f>
        <v>---</v>
      </c>
      <c r="M1741" s="59" t="str">
        <f>IFERROR(VLOOKUP(L1741,IF($M$4="TEI0187_REV01",RAW_m_TEI0187_REV01!$AD:$AH),5,0),"---")</f>
        <v>---</v>
      </c>
      <c r="N1741" s="59" t="str">
        <f>IFERROR(VLOOKUP(L1741,IF($M$4="TEI0187_REV01",RAW_m_TEI0187_REV01!$AE:$AJ),6,0),"---")</f>
        <v>---</v>
      </c>
      <c r="O1741" s="63" t="str">
        <f>IFERROR(VLOOKUP(L1741,IF($M$4="TEI0187_REV01",RAW_m_TEI0187_REV01!$AD:$AE),2,0),"---")</f>
        <v>---</v>
      </c>
      <c r="P1741" s="59" t="str">
        <f>IFERROR(VLOOKUP(O1741,IF($M$4="TEI0187_REV01",RAW_m_TEI0187_REV01!$AJ:$AK),2,0),"---")</f>
        <v>---</v>
      </c>
      <c r="Q1741" s="59" t="str">
        <f>IFERROR(VLOOKUP(L1741,IF($M$4="TEI0187_REV01",RAW_m_TEI0187_REV01!$AD:$AF),3,0),"---")</f>
        <v>---</v>
      </c>
      <c r="R1741" s="59" t="str">
        <f>IFERROR(VLOOKUP(O1741,IF($M$4="TEI0187_REV01",RAW_m_TEI0187_REV01!$AE:$AG),3,0),"---")</f>
        <v>---</v>
      </c>
      <c r="S1741" s="59" t="str">
        <f t="shared" si="57"/>
        <v>---</v>
      </c>
    </row>
    <row r="1742" spans="2:19" ht="15" customHeight="1" x14ac:dyDescent="0.25">
      <c r="B1742" s="59">
        <f t="shared" si="58"/>
        <v>1737</v>
      </c>
      <c r="C1742" s="60">
        <f>IFERROR(IF($C$4="TEB0187_REV01",CALC_CONN_TEB0187_REV01!U1742,),"---")</f>
        <v>0</v>
      </c>
      <c r="D1742" s="59">
        <f>IFERROR(IF($C$4="TEB0187_REV01",CALC_CONN_TEB0187_REV01!D1742,),"---")</f>
        <v>0</v>
      </c>
      <c r="E1742" s="59">
        <f>IFERROR(IF($C$4="TEB0187_REV01",CALC_CONN_TEB0187_REV01!E1742,),"---")</f>
        <v>0</v>
      </c>
      <c r="F1742" s="59" t="str">
        <f>IFERROR(IF(VLOOKUP($D1742&amp;"-"&amp;$E1742,IF($C$4="TEB0187_REV01",CALC_CONN_TEB0187_REV01!$F:$I),4,0)="--","---",IF($C$4="TEB0187_REV01",CALC_CONN_TEB0187_REV01!$G1742&amp; " --&gt; " &amp;CALC_CONN_TEB0187_REV01!$I1742&amp; " --&gt; ")),"---")</f>
        <v>---</v>
      </c>
      <c r="G1742" s="59" t="str">
        <f>IFERROR(IF(VLOOKUP($D1742&amp;"-"&amp;$E1742,IF($C$4="TEB0187_REV01",CALC_CONN_TEB0187_REV01!$F:$H),3,0)="--",VLOOKUP($D1742&amp;"-"&amp;$E1742,IF($C$4="TEB0187_REV01",CALC_CONN_TEB0187_REV01!$F:$H),2,0),VLOOKUP($D1742&amp;"-"&amp;$E1742,IF($C$4="TEB0187_REV01",CALC_CONN_TEB0187_REV01!$F:$H),3,0)),"---")</f>
        <v>---</v>
      </c>
      <c r="H1742" s="59" t="str">
        <f>IFERROR(VLOOKUP(G1742,IF($C$4="TEB0187_REV01",CALC_CONN_TEB0187_REV01!$G:$T),14,0),"---")</f>
        <v>---</v>
      </c>
      <c r="I1742" s="59" t="str">
        <f>IFERROR(VLOOKUP($D1742&amp;"-"&amp;$E1742,IF($C$4="TEB0187_REV01",CALC_CONN_TEB0187_REV01!$F:$K,"???"),6,0),"---")</f>
        <v>---</v>
      </c>
      <c r="J1742" s="61" t="str">
        <f>IFERROR(VLOOKUP($D1742&amp;"-"&amp;$E1742,IF($C$4="TEB0187_REV01",CALC_CONN_TEB0187_REV01!$F:$M,"???"),8,0),"---")</f>
        <v>---</v>
      </c>
      <c r="K1742" s="62" t="str">
        <f>IFERROR(VLOOKUP($D1742&amp;"-"&amp;$E1742,IF($C$4="TEB0187_REV01",CALC_CONN_TEB0187_REV01!$F:$N),9,0),"---")</f>
        <v>---</v>
      </c>
      <c r="L1742" s="59" t="str">
        <f>IFERROR(VLOOKUP(K1742,B2B!$H$3:$I$2000,2,0),"---")</f>
        <v>---</v>
      </c>
      <c r="M1742" s="59" t="str">
        <f>IFERROR(VLOOKUP(L1742,IF($M$4="TEI0187_REV01",RAW_m_TEI0187_REV01!$AD:$AH),5,0),"---")</f>
        <v>---</v>
      </c>
      <c r="N1742" s="59" t="str">
        <f>IFERROR(VLOOKUP(L1742,IF($M$4="TEI0187_REV01",RAW_m_TEI0187_REV01!$AE:$AJ),6,0),"---")</f>
        <v>---</v>
      </c>
      <c r="O1742" s="63" t="str">
        <f>IFERROR(VLOOKUP(L1742,IF($M$4="TEI0187_REV01",RAW_m_TEI0187_REV01!$AD:$AE),2,0),"---")</f>
        <v>---</v>
      </c>
      <c r="P1742" s="59" t="str">
        <f>IFERROR(VLOOKUP(O1742,IF($M$4="TEI0187_REV01",RAW_m_TEI0187_REV01!$AJ:$AK),2,0),"---")</f>
        <v>---</v>
      </c>
      <c r="Q1742" s="59" t="str">
        <f>IFERROR(VLOOKUP(L1742,IF($M$4="TEI0187_REV01",RAW_m_TEI0187_REV01!$AD:$AF),3,0),"---")</f>
        <v>---</v>
      </c>
      <c r="R1742" s="59" t="str">
        <f>IFERROR(VLOOKUP(O1742,IF($M$4="TEI0187_REV01",RAW_m_TEI0187_REV01!$AE:$AG),3,0),"---")</f>
        <v>---</v>
      </c>
      <c r="S1742" s="59" t="str">
        <f t="shared" si="57"/>
        <v>---</v>
      </c>
    </row>
    <row r="1743" spans="2:19" ht="15" customHeight="1" x14ac:dyDescent="0.25">
      <c r="B1743" s="59">
        <f t="shared" si="58"/>
        <v>1738</v>
      </c>
      <c r="C1743" s="60">
        <f>IFERROR(IF($C$4="TEB0187_REV01",CALC_CONN_TEB0187_REV01!U1743,),"---")</f>
        <v>0</v>
      </c>
      <c r="D1743" s="59">
        <f>IFERROR(IF($C$4="TEB0187_REV01",CALC_CONN_TEB0187_REV01!D1743,),"---")</f>
        <v>0</v>
      </c>
      <c r="E1743" s="59">
        <f>IFERROR(IF($C$4="TEB0187_REV01",CALC_CONN_TEB0187_REV01!E1743,),"---")</f>
        <v>0</v>
      </c>
      <c r="F1743" s="59" t="str">
        <f>IFERROR(IF(VLOOKUP($D1743&amp;"-"&amp;$E1743,IF($C$4="TEB0187_REV01",CALC_CONN_TEB0187_REV01!$F:$I),4,0)="--","---",IF($C$4="TEB0187_REV01",CALC_CONN_TEB0187_REV01!$G1743&amp; " --&gt; " &amp;CALC_CONN_TEB0187_REV01!$I1743&amp; " --&gt; ")),"---")</f>
        <v>---</v>
      </c>
      <c r="G1743" s="59" t="str">
        <f>IFERROR(IF(VLOOKUP($D1743&amp;"-"&amp;$E1743,IF($C$4="TEB0187_REV01",CALC_CONN_TEB0187_REV01!$F:$H),3,0)="--",VLOOKUP($D1743&amp;"-"&amp;$E1743,IF($C$4="TEB0187_REV01",CALC_CONN_TEB0187_REV01!$F:$H),2,0),VLOOKUP($D1743&amp;"-"&amp;$E1743,IF($C$4="TEB0187_REV01",CALC_CONN_TEB0187_REV01!$F:$H),3,0)),"---")</f>
        <v>---</v>
      </c>
      <c r="H1743" s="59" t="str">
        <f>IFERROR(VLOOKUP(G1743,IF($C$4="TEB0187_REV01",CALC_CONN_TEB0187_REV01!$G:$T),14,0),"---")</f>
        <v>---</v>
      </c>
      <c r="I1743" s="59" t="str">
        <f>IFERROR(VLOOKUP($D1743&amp;"-"&amp;$E1743,IF($C$4="TEB0187_REV01",CALC_CONN_TEB0187_REV01!$F:$K,"???"),6,0),"---")</f>
        <v>---</v>
      </c>
      <c r="J1743" s="61" t="str">
        <f>IFERROR(VLOOKUP($D1743&amp;"-"&amp;$E1743,IF($C$4="TEB0187_REV01",CALC_CONN_TEB0187_REV01!$F:$M,"???"),8,0),"---")</f>
        <v>---</v>
      </c>
      <c r="K1743" s="62" t="str">
        <f>IFERROR(VLOOKUP($D1743&amp;"-"&amp;$E1743,IF($C$4="TEB0187_REV01",CALC_CONN_TEB0187_REV01!$F:$N),9,0),"---")</f>
        <v>---</v>
      </c>
      <c r="L1743" s="59" t="str">
        <f>IFERROR(VLOOKUP(K1743,B2B!$H$3:$I$2000,2,0),"---")</f>
        <v>---</v>
      </c>
      <c r="M1743" s="59" t="str">
        <f>IFERROR(VLOOKUP(L1743,IF($M$4="TEI0187_REV01",RAW_m_TEI0187_REV01!$AD:$AH),5,0),"---")</f>
        <v>---</v>
      </c>
      <c r="N1743" s="59" t="str">
        <f>IFERROR(VLOOKUP(L1743,IF($M$4="TEI0187_REV01",RAW_m_TEI0187_REV01!$AE:$AJ),6,0),"---")</f>
        <v>---</v>
      </c>
      <c r="O1743" s="63" t="str">
        <f>IFERROR(VLOOKUP(L1743,IF($M$4="TEI0187_REV01",RAW_m_TEI0187_REV01!$AD:$AE),2,0),"---")</f>
        <v>---</v>
      </c>
      <c r="P1743" s="59" t="str">
        <f>IFERROR(VLOOKUP(O1743,IF($M$4="TEI0187_REV01",RAW_m_TEI0187_REV01!$AJ:$AK),2,0),"---")</f>
        <v>---</v>
      </c>
      <c r="Q1743" s="59" t="str">
        <f>IFERROR(VLOOKUP(L1743,IF($M$4="TEI0187_REV01",RAW_m_TEI0187_REV01!$AD:$AF),3,0),"---")</f>
        <v>---</v>
      </c>
      <c r="R1743" s="59" t="str">
        <f>IFERROR(VLOOKUP(O1743,IF($M$4="TEI0187_REV01",RAW_m_TEI0187_REV01!$AE:$AG),3,0),"---")</f>
        <v>---</v>
      </c>
      <c r="S1743" s="59" t="str">
        <f t="shared" si="57"/>
        <v>---</v>
      </c>
    </row>
    <row r="1744" spans="2:19" ht="15" customHeight="1" x14ac:dyDescent="0.25">
      <c r="B1744" s="59">
        <f t="shared" si="58"/>
        <v>1739</v>
      </c>
      <c r="C1744" s="60">
        <f>IFERROR(IF($C$4="TEB0187_REV01",CALC_CONN_TEB0187_REV01!U1744,),"---")</f>
        <v>0</v>
      </c>
      <c r="D1744" s="59">
        <f>IFERROR(IF($C$4="TEB0187_REV01",CALC_CONN_TEB0187_REV01!D1744,),"---")</f>
        <v>0</v>
      </c>
      <c r="E1744" s="59">
        <f>IFERROR(IF($C$4="TEB0187_REV01",CALC_CONN_TEB0187_REV01!E1744,),"---")</f>
        <v>0</v>
      </c>
      <c r="F1744" s="59" t="str">
        <f>IFERROR(IF(VLOOKUP($D1744&amp;"-"&amp;$E1744,IF($C$4="TEB0187_REV01",CALC_CONN_TEB0187_REV01!$F:$I),4,0)="--","---",IF($C$4="TEB0187_REV01",CALC_CONN_TEB0187_REV01!$G1744&amp; " --&gt; " &amp;CALC_CONN_TEB0187_REV01!$I1744&amp; " --&gt; ")),"---")</f>
        <v>---</v>
      </c>
      <c r="G1744" s="59" t="str">
        <f>IFERROR(IF(VLOOKUP($D1744&amp;"-"&amp;$E1744,IF($C$4="TEB0187_REV01",CALC_CONN_TEB0187_REV01!$F:$H),3,0)="--",VLOOKUP($D1744&amp;"-"&amp;$E1744,IF($C$4="TEB0187_REV01",CALC_CONN_TEB0187_REV01!$F:$H),2,0),VLOOKUP($D1744&amp;"-"&amp;$E1744,IF($C$4="TEB0187_REV01",CALC_CONN_TEB0187_REV01!$F:$H),3,0)),"---")</f>
        <v>---</v>
      </c>
      <c r="H1744" s="59" t="str">
        <f>IFERROR(VLOOKUP(G1744,IF($C$4="TEB0187_REV01",CALC_CONN_TEB0187_REV01!$G:$T),14,0),"---")</f>
        <v>---</v>
      </c>
      <c r="I1744" s="59" t="str">
        <f>IFERROR(VLOOKUP($D1744&amp;"-"&amp;$E1744,IF($C$4="TEB0187_REV01",CALC_CONN_TEB0187_REV01!$F:$K,"???"),6,0),"---")</f>
        <v>---</v>
      </c>
      <c r="J1744" s="61" t="str">
        <f>IFERROR(VLOOKUP($D1744&amp;"-"&amp;$E1744,IF($C$4="TEB0187_REV01",CALC_CONN_TEB0187_REV01!$F:$M,"???"),8,0),"---")</f>
        <v>---</v>
      </c>
      <c r="K1744" s="62" t="str">
        <f>IFERROR(VLOOKUP($D1744&amp;"-"&amp;$E1744,IF($C$4="TEB0187_REV01",CALC_CONN_TEB0187_REV01!$F:$N),9,0),"---")</f>
        <v>---</v>
      </c>
      <c r="L1744" s="59" t="str">
        <f>IFERROR(VLOOKUP(K1744,B2B!$H$3:$I$2000,2,0),"---")</f>
        <v>---</v>
      </c>
      <c r="M1744" s="59" t="str">
        <f>IFERROR(VLOOKUP(L1744,IF($M$4="TEI0187_REV01",RAW_m_TEI0187_REV01!$AD:$AH),5,0),"---")</f>
        <v>---</v>
      </c>
      <c r="N1744" s="59" t="str">
        <f>IFERROR(VLOOKUP(L1744,IF($M$4="TEI0187_REV01",RAW_m_TEI0187_REV01!$AE:$AJ),6,0),"---")</f>
        <v>---</v>
      </c>
      <c r="O1744" s="63" t="str">
        <f>IFERROR(VLOOKUP(L1744,IF($M$4="TEI0187_REV01",RAW_m_TEI0187_REV01!$AD:$AE),2,0),"---")</f>
        <v>---</v>
      </c>
      <c r="P1744" s="59" t="str">
        <f>IFERROR(VLOOKUP(O1744,IF($M$4="TEI0187_REV01",RAW_m_TEI0187_REV01!$AJ:$AK),2,0),"---")</f>
        <v>---</v>
      </c>
      <c r="Q1744" s="59" t="str">
        <f>IFERROR(VLOOKUP(L1744,IF($M$4="TEI0187_REV01",RAW_m_TEI0187_REV01!$AD:$AF),3,0),"---")</f>
        <v>---</v>
      </c>
      <c r="R1744" s="59" t="str">
        <f>IFERROR(VLOOKUP(O1744,IF($M$4="TEI0187_REV01",RAW_m_TEI0187_REV01!$AE:$AG),3,0),"---")</f>
        <v>---</v>
      </c>
      <c r="S1744" s="59" t="str">
        <f t="shared" si="57"/>
        <v>---</v>
      </c>
    </row>
    <row r="1745" spans="2:19" ht="15" customHeight="1" x14ac:dyDescent="0.25">
      <c r="B1745" s="59">
        <f t="shared" si="58"/>
        <v>1740</v>
      </c>
      <c r="C1745" s="60">
        <f>IFERROR(IF($C$4="TEB0187_REV01",CALC_CONN_TEB0187_REV01!U1745,),"---")</f>
        <v>0</v>
      </c>
      <c r="D1745" s="59">
        <f>IFERROR(IF($C$4="TEB0187_REV01",CALC_CONN_TEB0187_REV01!D1745,),"---")</f>
        <v>0</v>
      </c>
      <c r="E1745" s="59">
        <f>IFERROR(IF($C$4="TEB0187_REV01",CALC_CONN_TEB0187_REV01!E1745,),"---")</f>
        <v>0</v>
      </c>
      <c r="F1745" s="59" t="str">
        <f>IFERROR(IF(VLOOKUP($D1745&amp;"-"&amp;$E1745,IF($C$4="TEB0187_REV01",CALC_CONN_TEB0187_REV01!$F:$I),4,0)="--","---",IF($C$4="TEB0187_REV01",CALC_CONN_TEB0187_REV01!$G1745&amp; " --&gt; " &amp;CALC_CONN_TEB0187_REV01!$I1745&amp; " --&gt; ")),"---")</f>
        <v>---</v>
      </c>
      <c r="G1745" s="59" t="str">
        <f>IFERROR(IF(VLOOKUP($D1745&amp;"-"&amp;$E1745,IF($C$4="TEB0187_REV01",CALC_CONN_TEB0187_REV01!$F:$H),3,0)="--",VLOOKUP($D1745&amp;"-"&amp;$E1745,IF($C$4="TEB0187_REV01",CALC_CONN_TEB0187_REV01!$F:$H),2,0),VLOOKUP($D1745&amp;"-"&amp;$E1745,IF($C$4="TEB0187_REV01",CALC_CONN_TEB0187_REV01!$F:$H),3,0)),"---")</f>
        <v>---</v>
      </c>
      <c r="H1745" s="59" t="str">
        <f>IFERROR(VLOOKUP(G1745,IF($C$4="TEB0187_REV01",CALC_CONN_TEB0187_REV01!$G:$T),14,0),"---")</f>
        <v>---</v>
      </c>
      <c r="I1745" s="59" t="str">
        <f>IFERROR(VLOOKUP($D1745&amp;"-"&amp;$E1745,IF($C$4="TEB0187_REV01",CALC_CONN_TEB0187_REV01!$F:$K,"???"),6,0),"---")</f>
        <v>---</v>
      </c>
      <c r="J1745" s="61" t="str">
        <f>IFERROR(VLOOKUP($D1745&amp;"-"&amp;$E1745,IF($C$4="TEB0187_REV01",CALC_CONN_TEB0187_REV01!$F:$M,"???"),8,0),"---")</f>
        <v>---</v>
      </c>
      <c r="K1745" s="62" t="str">
        <f>IFERROR(VLOOKUP($D1745&amp;"-"&amp;$E1745,IF($C$4="TEB0187_REV01",CALC_CONN_TEB0187_REV01!$F:$N),9,0),"---")</f>
        <v>---</v>
      </c>
      <c r="L1745" s="59" t="str">
        <f>IFERROR(VLOOKUP(K1745,B2B!$H$3:$I$2000,2,0),"---")</f>
        <v>---</v>
      </c>
      <c r="M1745" s="59" t="str">
        <f>IFERROR(VLOOKUP(L1745,IF($M$4="TEI0187_REV01",RAW_m_TEI0187_REV01!$AD:$AH),5,0),"---")</f>
        <v>---</v>
      </c>
      <c r="N1745" s="59" t="str">
        <f>IFERROR(VLOOKUP(L1745,IF($M$4="TEI0187_REV01",RAW_m_TEI0187_REV01!$AE:$AJ),6,0),"---")</f>
        <v>---</v>
      </c>
      <c r="O1745" s="63" t="str">
        <f>IFERROR(VLOOKUP(L1745,IF($M$4="TEI0187_REV01",RAW_m_TEI0187_REV01!$AD:$AE),2,0),"---")</f>
        <v>---</v>
      </c>
      <c r="P1745" s="59" t="str">
        <f>IFERROR(VLOOKUP(O1745,IF($M$4="TEI0187_REV01",RAW_m_TEI0187_REV01!$AJ:$AK),2,0),"---")</f>
        <v>---</v>
      </c>
      <c r="Q1745" s="59" t="str">
        <f>IFERROR(VLOOKUP(L1745,IF($M$4="TEI0187_REV01",RAW_m_TEI0187_REV01!$AD:$AF),3,0),"---")</f>
        <v>---</v>
      </c>
      <c r="R1745" s="59" t="str">
        <f>IFERROR(VLOOKUP(O1745,IF($M$4="TEI0187_REV01",RAW_m_TEI0187_REV01!$AE:$AG),3,0),"---")</f>
        <v>---</v>
      </c>
      <c r="S1745" s="59" t="str">
        <f t="shared" si="57"/>
        <v>---</v>
      </c>
    </row>
    <row r="1746" spans="2:19" ht="15" customHeight="1" x14ac:dyDescent="0.25">
      <c r="B1746" s="59">
        <f t="shared" si="58"/>
        <v>1741</v>
      </c>
      <c r="C1746" s="60">
        <f>IFERROR(IF($C$4="TEB0187_REV01",CALC_CONN_TEB0187_REV01!U1746,),"---")</f>
        <v>0</v>
      </c>
      <c r="D1746" s="59">
        <f>IFERROR(IF($C$4="TEB0187_REV01",CALC_CONN_TEB0187_REV01!D1746,),"---")</f>
        <v>0</v>
      </c>
      <c r="E1746" s="59">
        <f>IFERROR(IF($C$4="TEB0187_REV01",CALC_CONN_TEB0187_REV01!E1746,),"---")</f>
        <v>0</v>
      </c>
      <c r="F1746" s="59" t="str">
        <f>IFERROR(IF(VLOOKUP($D1746&amp;"-"&amp;$E1746,IF($C$4="TEB0187_REV01",CALC_CONN_TEB0187_REV01!$F:$I),4,0)="--","---",IF($C$4="TEB0187_REV01",CALC_CONN_TEB0187_REV01!$G1746&amp; " --&gt; " &amp;CALC_CONN_TEB0187_REV01!$I1746&amp; " --&gt; ")),"---")</f>
        <v>---</v>
      </c>
      <c r="G1746" s="59" t="str">
        <f>IFERROR(IF(VLOOKUP($D1746&amp;"-"&amp;$E1746,IF($C$4="TEB0187_REV01",CALC_CONN_TEB0187_REV01!$F:$H),3,0)="--",VLOOKUP($D1746&amp;"-"&amp;$E1746,IF($C$4="TEB0187_REV01",CALC_CONN_TEB0187_REV01!$F:$H),2,0),VLOOKUP($D1746&amp;"-"&amp;$E1746,IF($C$4="TEB0187_REV01",CALC_CONN_TEB0187_REV01!$F:$H),3,0)),"---")</f>
        <v>---</v>
      </c>
      <c r="H1746" s="59" t="str">
        <f>IFERROR(VLOOKUP(G1746,IF($C$4="TEB0187_REV01",CALC_CONN_TEB0187_REV01!$G:$T),14,0),"---")</f>
        <v>---</v>
      </c>
      <c r="I1746" s="59" t="str">
        <f>IFERROR(VLOOKUP($D1746&amp;"-"&amp;$E1746,IF($C$4="TEB0187_REV01",CALC_CONN_TEB0187_REV01!$F:$K,"???"),6,0),"---")</f>
        <v>---</v>
      </c>
      <c r="J1746" s="61" t="str">
        <f>IFERROR(VLOOKUP($D1746&amp;"-"&amp;$E1746,IF($C$4="TEB0187_REV01",CALC_CONN_TEB0187_REV01!$F:$M,"???"),8,0),"---")</f>
        <v>---</v>
      </c>
      <c r="K1746" s="62" t="str">
        <f>IFERROR(VLOOKUP($D1746&amp;"-"&amp;$E1746,IF($C$4="TEB0187_REV01",CALC_CONN_TEB0187_REV01!$F:$N),9,0),"---")</f>
        <v>---</v>
      </c>
      <c r="L1746" s="59" t="str">
        <f>IFERROR(VLOOKUP(K1746,B2B!$H$3:$I$2000,2,0),"---")</f>
        <v>---</v>
      </c>
      <c r="M1746" s="59" t="str">
        <f>IFERROR(VLOOKUP(L1746,IF($M$4="TEI0187_REV01",RAW_m_TEI0187_REV01!$AD:$AH),5,0),"---")</f>
        <v>---</v>
      </c>
      <c r="N1746" s="59" t="str">
        <f>IFERROR(VLOOKUP(L1746,IF($M$4="TEI0187_REV01",RAW_m_TEI0187_REV01!$AE:$AJ),6,0),"---")</f>
        <v>---</v>
      </c>
      <c r="O1746" s="63" t="str">
        <f>IFERROR(VLOOKUP(L1746,IF($M$4="TEI0187_REV01",RAW_m_TEI0187_REV01!$AD:$AE),2,0),"---")</f>
        <v>---</v>
      </c>
      <c r="P1746" s="59" t="str">
        <f>IFERROR(VLOOKUP(O1746,IF($M$4="TEI0187_REV01",RAW_m_TEI0187_REV01!$AJ:$AK),2,0),"---")</f>
        <v>---</v>
      </c>
      <c r="Q1746" s="59" t="str">
        <f>IFERROR(VLOOKUP(L1746,IF($M$4="TEI0187_REV01",RAW_m_TEI0187_REV01!$AD:$AF),3,0),"---")</f>
        <v>---</v>
      </c>
      <c r="R1746" s="59" t="str">
        <f>IFERROR(VLOOKUP(O1746,IF($M$4="TEI0187_REV01",RAW_m_TEI0187_REV01!$AE:$AG),3,0),"---")</f>
        <v>---</v>
      </c>
      <c r="S1746" s="59" t="str">
        <f t="shared" si="57"/>
        <v>---</v>
      </c>
    </row>
    <row r="1747" spans="2:19" ht="15" customHeight="1" x14ac:dyDescent="0.25">
      <c r="B1747" s="59">
        <f t="shared" si="58"/>
        <v>1742</v>
      </c>
      <c r="C1747" s="60">
        <f>IFERROR(IF($C$4="TEB0187_REV01",CALC_CONN_TEB0187_REV01!U1747,),"---")</f>
        <v>0</v>
      </c>
      <c r="D1747" s="59">
        <f>IFERROR(IF($C$4="TEB0187_REV01",CALC_CONN_TEB0187_REV01!D1747,),"---")</f>
        <v>0</v>
      </c>
      <c r="E1747" s="59">
        <f>IFERROR(IF($C$4="TEB0187_REV01",CALC_CONN_TEB0187_REV01!E1747,),"---")</f>
        <v>0</v>
      </c>
      <c r="F1747" s="59" t="str">
        <f>IFERROR(IF(VLOOKUP($D1747&amp;"-"&amp;$E1747,IF($C$4="TEB0187_REV01",CALC_CONN_TEB0187_REV01!$F:$I),4,0)="--","---",IF($C$4="TEB0187_REV01",CALC_CONN_TEB0187_REV01!$G1747&amp; " --&gt; " &amp;CALC_CONN_TEB0187_REV01!$I1747&amp; " --&gt; ")),"---")</f>
        <v>---</v>
      </c>
      <c r="G1747" s="59" t="str">
        <f>IFERROR(IF(VLOOKUP($D1747&amp;"-"&amp;$E1747,IF($C$4="TEB0187_REV01",CALC_CONN_TEB0187_REV01!$F:$H),3,0)="--",VLOOKUP($D1747&amp;"-"&amp;$E1747,IF($C$4="TEB0187_REV01",CALC_CONN_TEB0187_REV01!$F:$H),2,0),VLOOKUP($D1747&amp;"-"&amp;$E1747,IF($C$4="TEB0187_REV01",CALC_CONN_TEB0187_REV01!$F:$H),3,0)),"---")</f>
        <v>---</v>
      </c>
      <c r="H1747" s="59" t="str">
        <f>IFERROR(VLOOKUP(G1747,IF($C$4="TEB0187_REV01",CALC_CONN_TEB0187_REV01!$G:$T),14,0),"---")</f>
        <v>---</v>
      </c>
      <c r="I1747" s="59" t="str">
        <f>IFERROR(VLOOKUP($D1747&amp;"-"&amp;$E1747,IF($C$4="TEB0187_REV01",CALC_CONN_TEB0187_REV01!$F:$K,"???"),6,0),"---")</f>
        <v>---</v>
      </c>
      <c r="J1747" s="61" t="str">
        <f>IFERROR(VLOOKUP($D1747&amp;"-"&amp;$E1747,IF($C$4="TEB0187_REV01",CALC_CONN_TEB0187_REV01!$F:$M,"???"),8,0),"---")</f>
        <v>---</v>
      </c>
      <c r="K1747" s="62" t="str">
        <f>IFERROR(VLOOKUP($D1747&amp;"-"&amp;$E1747,IF($C$4="TEB0187_REV01",CALC_CONN_TEB0187_REV01!$F:$N),9,0),"---")</f>
        <v>---</v>
      </c>
      <c r="L1747" s="59" t="str">
        <f>IFERROR(VLOOKUP(K1747,B2B!$H$3:$I$2000,2,0),"---")</f>
        <v>---</v>
      </c>
      <c r="M1747" s="59" t="str">
        <f>IFERROR(VLOOKUP(L1747,IF($M$4="TEI0187_REV01",RAW_m_TEI0187_REV01!$AD:$AH),5,0),"---")</f>
        <v>---</v>
      </c>
      <c r="N1747" s="59" t="str">
        <f>IFERROR(VLOOKUP(L1747,IF($M$4="TEI0187_REV01",RAW_m_TEI0187_REV01!$AE:$AJ),6,0),"---")</f>
        <v>---</v>
      </c>
      <c r="O1747" s="63" t="str">
        <f>IFERROR(VLOOKUP(L1747,IF($M$4="TEI0187_REV01",RAW_m_TEI0187_REV01!$AD:$AE),2,0),"---")</f>
        <v>---</v>
      </c>
      <c r="P1747" s="59" t="str">
        <f>IFERROR(VLOOKUP(O1747,IF($M$4="TEI0187_REV01",RAW_m_TEI0187_REV01!$AJ:$AK),2,0),"---")</f>
        <v>---</v>
      </c>
      <c r="Q1747" s="59" t="str">
        <f>IFERROR(VLOOKUP(L1747,IF($M$4="TEI0187_REV01",RAW_m_TEI0187_REV01!$AD:$AF),3,0),"---")</f>
        <v>---</v>
      </c>
      <c r="R1747" s="59" t="str">
        <f>IFERROR(VLOOKUP(O1747,IF($M$4="TEI0187_REV01",RAW_m_TEI0187_REV01!$AE:$AG),3,0),"---")</f>
        <v>---</v>
      </c>
      <c r="S1747" s="59" t="str">
        <f t="shared" si="57"/>
        <v>---</v>
      </c>
    </row>
    <row r="1748" spans="2:19" ht="15" customHeight="1" x14ac:dyDescent="0.25">
      <c r="B1748" s="59">
        <f t="shared" si="58"/>
        <v>1743</v>
      </c>
      <c r="C1748" s="60">
        <f>IFERROR(IF($C$4="TEB0187_REV01",CALC_CONN_TEB0187_REV01!U1748,),"---")</f>
        <v>0</v>
      </c>
      <c r="D1748" s="59">
        <f>IFERROR(IF($C$4="TEB0187_REV01",CALC_CONN_TEB0187_REV01!D1748,),"---")</f>
        <v>0</v>
      </c>
      <c r="E1748" s="59">
        <f>IFERROR(IF($C$4="TEB0187_REV01",CALC_CONN_TEB0187_REV01!E1748,),"---")</f>
        <v>0</v>
      </c>
      <c r="F1748" s="59" t="str">
        <f>IFERROR(IF(VLOOKUP($D1748&amp;"-"&amp;$E1748,IF($C$4="TEB0187_REV01",CALC_CONN_TEB0187_REV01!$F:$I),4,0)="--","---",IF($C$4="TEB0187_REV01",CALC_CONN_TEB0187_REV01!$G1748&amp; " --&gt; " &amp;CALC_CONN_TEB0187_REV01!$I1748&amp; " --&gt; ")),"---")</f>
        <v>---</v>
      </c>
      <c r="G1748" s="59" t="str">
        <f>IFERROR(IF(VLOOKUP($D1748&amp;"-"&amp;$E1748,IF($C$4="TEB0187_REV01",CALC_CONN_TEB0187_REV01!$F:$H),3,0)="--",VLOOKUP($D1748&amp;"-"&amp;$E1748,IF($C$4="TEB0187_REV01",CALC_CONN_TEB0187_REV01!$F:$H),2,0),VLOOKUP($D1748&amp;"-"&amp;$E1748,IF($C$4="TEB0187_REV01",CALC_CONN_TEB0187_REV01!$F:$H),3,0)),"---")</f>
        <v>---</v>
      </c>
      <c r="H1748" s="59" t="str">
        <f>IFERROR(VLOOKUP(G1748,IF($C$4="TEB0187_REV01",CALC_CONN_TEB0187_REV01!$G:$T),14,0),"---")</f>
        <v>---</v>
      </c>
      <c r="I1748" s="59" t="str">
        <f>IFERROR(VLOOKUP($D1748&amp;"-"&amp;$E1748,IF($C$4="TEB0187_REV01",CALC_CONN_TEB0187_REV01!$F:$K,"???"),6,0),"---")</f>
        <v>---</v>
      </c>
      <c r="J1748" s="61" t="str">
        <f>IFERROR(VLOOKUP($D1748&amp;"-"&amp;$E1748,IF($C$4="TEB0187_REV01",CALC_CONN_TEB0187_REV01!$F:$M,"???"),8,0),"---")</f>
        <v>---</v>
      </c>
      <c r="K1748" s="62" t="str">
        <f>IFERROR(VLOOKUP($D1748&amp;"-"&amp;$E1748,IF($C$4="TEB0187_REV01",CALC_CONN_TEB0187_REV01!$F:$N),9,0),"---")</f>
        <v>---</v>
      </c>
      <c r="L1748" s="59" t="str">
        <f>IFERROR(VLOOKUP(K1748,B2B!$H$3:$I$2000,2,0),"---")</f>
        <v>---</v>
      </c>
      <c r="M1748" s="59" t="str">
        <f>IFERROR(VLOOKUP(L1748,IF($M$4="TEI0187_REV01",RAW_m_TEI0187_REV01!$AD:$AH),5,0),"---")</f>
        <v>---</v>
      </c>
      <c r="N1748" s="59" t="str">
        <f>IFERROR(VLOOKUP(L1748,IF($M$4="TEI0187_REV01",RAW_m_TEI0187_REV01!$AE:$AJ),6,0),"---")</f>
        <v>---</v>
      </c>
      <c r="O1748" s="63" t="str">
        <f>IFERROR(VLOOKUP(L1748,IF($M$4="TEI0187_REV01",RAW_m_TEI0187_REV01!$AD:$AE),2,0),"---")</f>
        <v>---</v>
      </c>
      <c r="P1748" s="59" t="str">
        <f>IFERROR(VLOOKUP(O1748,IF($M$4="TEI0187_REV01",RAW_m_TEI0187_REV01!$AJ:$AK),2,0),"---")</f>
        <v>---</v>
      </c>
      <c r="Q1748" s="59" t="str">
        <f>IFERROR(VLOOKUP(L1748,IF($M$4="TEI0187_REV01",RAW_m_TEI0187_REV01!$AD:$AF),3,0),"---")</f>
        <v>---</v>
      </c>
      <c r="R1748" s="59" t="str">
        <f>IFERROR(VLOOKUP(O1748,IF($M$4="TEI0187_REV01",RAW_m_TEI0187_REV01!$AE:$AG),3,0),"---")</f>
        <v>---</v>
      </c>
      <c r="S1748" s="59" t="str">
        <f t="shared" si="57"/>
        <v>---</v>
      </c>
    </row>
    <row r="1749" spans="2:19" ht="15" customHeight="1" x14ac:dyDescent="0.25">
      <c r="B1749" s="59">
        <f t="shared" si="58"/>
        <v>1744</v>
      </c>
      <c r="C1749" s="60">
        <f>IFERROR(IF($C$4="TEB0187_REV01",CALC_CONN_TEB0187_REV01!U1749,),"---")</f>
        <v>0</v>
      </c>
      <c r="D1749" s="59">
        <f>IFERROR(IF($C$4="TEB0187_REV01",CALC_CONN_TEB0187_REV01!D1749,),"---")</f>
        <v>0</v>
      </c>
      <c r="E1749" s="59">
        <f>IFERROR(IF($C$4="TEB0187_REV01",CALC_CONN_TEB0187_REV01!E1749,),"---")</f>
        <v>0</v>
      </c>
      <c r="F1749" s="59" t="str">
        <f>IFERROR(IF(VLOOKUP($D1749&amp;"-"&amp;$E1749,IF($C$4="TEB0187_REV01",CALC_CONN_TEB0187_REV01!$F:$I),4,0)="--","---",IF($C$4="TEB0187_REV01",CALC_CONN_TEB0187_REV01!$G1749&amp; " --&gt; " &amp;CALC_CONN_TEB0187_REV01!$I1749&amp; " --&gt; ")),"---")</f>
        <v>---</v>
      </c>
      <c r="G1749" s="59" t="str">
        <f>IFERROR(IF(VLOOKUP($D1749&amp;"-"&amp;$E1749,IF($C$4="TEB0187_REV01",CALC_CONN_TEB0187_REV01!$F:$H),3,0)="--",VLOOKUP($D1749&amp;"-"&amp;$E1749,IF($C$4="TEB0187_REV01",CALC_CONN_TEB0187_REV01!$F:$H),2,0),VLOOKUP($D1749&amp;"-"&amp;$E1749,IF($C$4="TEB0187_REV01",CALC_CONN_TEB0187_REV01!$F:$H),3,0)),"---")</f>
        <v>---</v>
      </c>
      <c r="H1749" s="59" t="str">
        <f>IFERROR(VLOOKUP(G1749,IF($C$4="TEB0187_REV01",CALC_CONN_TEB0187_REV01!$G:$T),14,0),"---")</f>
        <v>---</v>
      </c>
      <c r="I1749" s="59" t="str">
        <f>IFERROR(VLOOKUP($D1749&amp;"-"&amp;$E1749,IF($C$4="TEB0187_REV01",CALC_CONN_TEB0187_REV01!$F:$K,"???"),6,0),"---")</f>
        <v>---</v>
      </c>
      <c r="J1749" s="61" t="str">
        <f>IFERROR(VLOOKUP($D1749&amp;"-"&amp;$E1749,IF($C$4="TEB0187_REV01",CALC_CONN_TEB0187_REV01!$F:$M,"???"),8,0),"---")</f>
        <v>---</v>
      </c>
      <c r="K1749" s="62" t="str">
        <f>IFERROR(VLOOKUP($D1749&amp;"-"&amp;$E1749,IF($C$4="TEB0187_REV01",CALC_CONN_TEB0187_REV01!$F:$N),9,0),"---")</f>
        <v>---</v>
      </c>
      <c r="L1749" s="59" t="str">
        <f>IFERROR(VLOOKUP(K1749,B2B!$H$3:$I$2000,2,0),"---")</f>
        <v>---</v>
      </c>
      <c r="M1749" s="59" t="str">
        <f>IFERROR(VLOOKUP(L1749,IF($M$4="TEI0187_REV01",RAW_m_TEI0187_REV01!$AD:$AH),5,0),"---")</f>
        <v>---</v>
      </c>
      <c r="N1749" s="59" t="str">
        <f>IFERROR(VLOOKUP(L1749,IF($M$4="TEI0187_REV01",RAW_m_TEI0187_REV01!$AE:$AJ),6,0),"---")</f>
        <v>---</v>
      </c>
      <c r="O1749" s="63" t="str">
        <f>IFERROR(VLOOKUP(L1749,IF($M$4="TEI0187_REV01",RAW_m_TEI0187_REV01!$AD:$AE),2,0),"---")</f>
        <v>---</v>
      </c>
      <c r="P1749" s="59" t="str">
        <f>IFERROR(VLOOKUP(O1749,IF($M$4="TEI0187_REV01",RAW_m_TEI0187_REV01!$AJ:$AK),2,0),"---")</f>
        <v>---</v>
      </c>
      <c r="Q1749" s="59" t="str">
        <f>IFERROR(VLOOKUP(L1749,IF($M$4="TEI0187_REV01",RAW_m_TEI0187_REV01!$AD:$AF),3,0),"---")</f>
        <v>---</v>
      </c>
      <c r="R1749" s="59" t="str">
        <f>IFERROR(VLOOKUP(O1749,IF($M$4="TEI0187_REV01",RAW_m_TEI0187_REV01!$AE:$AG),3,0),"---")</f>
        <v>---</v>
      </c>
      <c r="S1749" s="59" t="str">
        <f t="shared" si="57"/>
        <v>---</v>
      </c>
    </row>
    <row r="1750" spans="2:19" ht="15" customHeight="1" x14ac:dyDescent="0.25">
      <c r="B1750" s="59">
        <f t="shared" si="58"/>
        <v>1745</v>
      </c>
      <c r="C1750" s="60">
        <f>IFERROR(IF($C$4="TEB0187_REV01",CALC_CONN_TEB0187_REV01!U1750,),"---")</f>
        <v>0</v>
      </c>
      <c r="D1750" s="59">
        <f>IFERROR(IF($C$4="TEB0187_REV01",CALC_CONN_TEB0187_REV01!D1750,),"---")</f>
        <v>0</v>
      </c>
      <c r="E1750" s="59">
        <f>IFERROR(IF($C$4="TEB0187_REV01",CALC_CONN_TEB0187_REV01!E1750,),"---")</f>
        <v>0</v>
      </c>
      <c r="F1750" s="59" t="str">
        <f>IFERROR(IF(VLOOKUP($D1750&amp;"-"&amp;$E1750,IF($C$4="TEB0187_REV01",CALC_CONN_TEB0187_REV01!$F:$I),4,0)="--","---",IF($C$4="TEB0187_REV01",CALC_CONN_TEB0187_REV01!$G1750&amp; " --&gt; " &amp;CALC_CONN_TEB0187_REV01!$I1750&amp; " --&gt; ")),"---")</f>
        <v>---</v>
      </c>
      <c r="G1750" s="59" t="str">
        <f>IFERROR(IF(VLOOKUP($D1750&amp;"-"&amp;$E1750,IF($C$4="TEB0187_REV01",CALC_CONN_TEB0187_REV01!$F:$H),3,0)="--",VLOOKUP($D1750&amp;"-"&amp;$E1750,IF($C$4="TEB0187_REV01",CALC_CONN_TEB0187_REV01!$F:$H),2,0),VLOOKUP($D1750&amp;"-"&amp;$E1750,IF($C$4="TEB0187_REV01",CALC_CONN_TEB0187_REV01!$F:$H),3,0)),"---")</f>
        <v>---</v>
      </c>
      <c r="H1750" s="59" t="str">
        <f>IFERROR(VLOOKUP(G1750,IF($C$4="TEB0187_REV01",CALC_CONN_TEB0187_REV01!$G:$T),14,0),"---")</f>
        <v>---</v>
      </c>
      <c r="I1750" s="59" t="str">
        <f>IFERROR(VLOOKUP($D1750&amp;"-"&amp;$E1750,IF($C$4="TEB0187_REV01",CALC_CONN_TEB0187_REV01!$F:$K,"???"),6,0),"---")</f>
        <v>---</v>
      </c>
      <c r="J1750" s="61" t="str">
        <f>IFERROR(VLOOKUP($D1750&amp;"-"&amp;$E1750,IF($C$4="TEB0187_REV01",CALC_CONN_TEB0187_REV01!$F:$M,"???"),8,0),"---")</f>
        <v>---</v>
      </c>
      <c r="K1750" s="62" t="str">
        <f>IFERROR(VLOOKUP($D1750&amp;"-"&amp;$E1750,IF($C$4="TEB0187_REV01",CALC_CONN_TEB0187_REV01!$F:$N),9,0),"---")</f>
        <v>---</v>
      </c>
      <c r="L1750" s="59" t="str">
        <f>IFERROR(VLOOKUP(K1750,B2B!$H$3:$I$2000,2,0),"---")</f>
        <v>---</v>
      </c>
      <c r="M1750" s="59" t="str">
        <f>IFERROR(VLOOKUP(L1750,IF($M$4="TEI0187_REV01",RAW_m_TEI0187_REV01!$AD:$AH),5,0),"---")</f>
        <v>---</v>
      </c>
      <c r="N1750" s="59" t="str">
        <f>IFERROR(VLOOKUP(L1750,IF($M$4="TEI0187_REV01",RAW_m_TEI0187_REV01!$AE:$AJ),6,0),"---")</f>
        <v>---</v>
      </c>
      <c r="O1750" s="63" t="str">
        <f>IFERROR(VLOOKUP(L1750,IF($M$4="TEI0187_REV01",RAW_m_TEI0187_REV01!$AD:$AE),2,0),"---")</f>
        <v>---</v>
      </c>
      <c r="P1750" s="59" t="str">
        <f>IFERROR(VLOOKUP(O1750,IF($M$4="TEI0187_REV01",RAW_m_TEI0187_REV01!$AJ:$AK),2,0),"---")</f>
        <v>---</v>
      </c>
      <c r="Q1750" s="59" t="str">
        <f>IFERROR(VLOOKUP(L1750,IF($M$4="TEI0187_REV01",RAW_m_TEI0187_REV01!$AD:$AF),3,0),"---")</f>
        <v>---</v>
      </c>
      <c r="R1750" s="59" t="str">
        <f>IFERROR(VLOOKUP(O1750,IF($M$4="TEI0187_REV01",RAW_m_TEI0187_REV01!$AE:$AG),3,0),"---")</f>
        <v>---</v>
      </c>
      <c r="S1750" s="59" t="str">
        <f t="shared" si="57"/>
        <v>---</v>
      </c>
    </row>
    <row r="1751" spans="2:19" ht="15" customHeight="1" x14ac:dyDescent="0.25">
      <c r="B1751" s="59">
        <f t="shared" si="58"/>
        <v>1746</v>
      </c>
      <c r="C1751" s="60">
        <f>IFERROR(IF($C$4="TEB0187_REV01",CALC_CONN_TEB0187_REV01!U1751,),"---")</f>
        <v>0</v>
      </c>
      <c r="D1751" s="59">
        <f>IFERROR(IF($C$4="TEB0187_REV01",CALC_CONN_TEB0187_REV01!D1751,),"---")</f>
        <v>0</v>
      </c>
      <c r="E1751" s="59">
        <f>IFERROR(IF($C$4="TEB0187_REV01",CALC_CONN_TEB0187_REV01!E1751,),"---")</f>
        <v>0</v>
      </c>
      <c r="F1751" s="59" t="str">
        <f>IFERROR(IF(VLOOKUP($D1751&amp;"-"&amp;$E1751,IF($C$4="TEB0187_REV01",CALC_CONN_TEB0187_REV01!$F:$I),4,0)="--","---",IF($C$4="TEB0187_REV01",CALC_CONN_TEB0187_REV01!$G1751&amp; " --&gt; " &amp;CALC_CONN_TEB0187_REV01!$I1751&amp; " --&gt; ")),"---")</f>
        <v>---</v>
      </c>
      <c r="G1751" s="59" t="str">
        <f>IFERROR(IF(VLOOKUP($D1751&amp;"-"&amp;$E1751,IF($C$4="TEB0187_REV01",CALC_CONN_TEB0187_REV01!$F:$H),3,0)="--",VLOOKUP($D1751&amp;"-"&amp;$E1751,IF($C$4="TEB0187_REV01",CALC_CONN_TEB0187_REV01!$F:$H),2,0),VLOOKUP($D1751&amp;"-"&amp;$E1751,IF($C$4="TEB0187_REV01",CALC_CONN_TEB0187_REV01!$F:$H),3,0)),"---")</f>
        <v>---</v>
      </c>
      <c r="H1751" s="59" t="str">
        <f>IFERROR(VLOOKUP(G1751,IF($C$4="TEB0187_REV01",CALC_CONN_TEB0187_REV01!$G:$T),14,0),"---")</f>
        <v>---</v>
      </c>
      <c r="I1751" s="59" t="str">
        <f>IFERROR(VLOOKUP($D1751&amp;"-"&amp;$E1751,IF($C$4="TEB0187_REV01",CALC_CONN_TEB0187_REV01!$F:$K,"???"),6,0),"---")</f>
        <v>---</v>
      </c>
      <c r="J1751" s="61" t="str">
        <f>IFERROR(VLOOKUP($D1751&amp;"-"&amp;$E1751,IF($C$4="TEB0187_REV01",CALC_CONN_TEB0187_REV01!$F:$M,"???"),8,0),"---")</f>
        <v>---</v>
      </c>
      <c r="K1751" s="62" t="str">
        <f>IFERROR(VLOOKUP($D1751&amp;"-"&amp;$E1751,IF($C$4="TEB0187_REV01",CALC_CONN_TEB0187_REV01!$F:$N),9,0),"---")</f>
        <v>---</v>
      </c>
      <c r="L1751" s="59" t="str">
        <f>IFERROR(VLOOKUP(K1751,B2B!$H$3:$I$2000,2,0),"---")</f>
        <v>---</v>
      </c>
      <c r="M1751" s="59" t="str">
        <f>IFERROR(VLOOKUP(L1751,IF($M$4="TEI0187_REV01",RAW_m_TEI0187_REV01!$AD:$AH),5,0),"---")</f>
        <v>---</v>
      </c>
      <c r="N1751" s="59" t="str">
        <f>IFERROR(VLOOKUP(L1751,IF($M$4="TEI0187_REV01",RAW_m_TEI0187_REV01!$AE:$AJ),6,0),"---")</f>
        <v>---</v>
      </c>
      <c r="O1751" s="63" t="str">
        <f>IFERROR(VLOOKUP(L1751,IF($M$4="TEI0187_REV01",RAW_m_TEI0187_REV01!$AD:$AE),2,0),"---")</f>
        <v>---</v>
      </c>
      <c r="P1751" s="59" t="str">
        <f>IFERROR(VLOOKUP(O1751,IF($M$4="TEI0187_REV01",RAW_m_TEI0187_REV01!$AJ:$AK),2,0),"---")</f>
        <v>---</v>
      </c>
      <c r="Q1751" s="59" t="str">
        <f>IFERROR(VLOOKUP(L1751,IF($M$4="TEI0187_REV01",RAW_m_TEI0187_REV01!$AD:$AF),3,0),"---")</f>
        <v>---</v>
      </c>
      <c r="R1751" s="59" t="str">
        <f>IFERROR(VLOOKUP(O1751,IF($M$4="TEI0187_REV01",RAW_m_TEI0187_REV01!$AE:$AG),3,0),"---")</f>
        <v>---</v>
      </c>
      <c r="S1751" s="59" t="str">
        <f t="shared" si="57"/>
        <v>---</v>
      </c>
    </row>
    <row r="1752" spans="2:19" ht="15" customHeight="1" x14ac:dyDescent="0.25">
      <c r="B1752" s="59">
        <f t="shared" si="58"/>
        <v>1747</v>
      </c>
      <c r="C1752" s="60">
        <f>IFERROR(IF($C$4="TEB0187_REV01",CALC_CONN_TEB0187_REV01!U1752,),"---")</f>
        <v>0</v>
      </c>
      <c r="D1752" s="59">
        <f>IFERROR(IF($C$4="TEB0187_REV01",CALC_CONN_TEB0187_REV01!D1752,),"---")</f>
        <v>0</v>
      </c>
      <c r="E1752" s="59">
        <f>IFERROR(IF($C$4="TEB0187_REV01",CALC_CONN_TEB0187_REV01!E1752,),"---")</f>
        <v>0</v>
      </c>
      <c r="F1752" s="59" t="str">
        <f>IFERROR(IF(VLOOKUP($D1752&amp;"-"&amp;$E1752,IF($C$4="TEB0187_REV01",CALC_CONN_TEB0187_REV01!$F:$I),4,0)="--","---",IF($C$4="TEB0187_REV01",CALC_CONN_TEB0187_REV01!$G1752&amp; " --&gt; " &amp;CALC_CONN_TEB0187_REV01!$I1752&amp; " --&gt; ")),"---")</f>
        <v>---</v>
      </c>
      <c r="G1752" s="59" t="str">
        <f>IFERROR(IF(VLOOKUP($D1752&amp;"-"&amp;$E1752,IF($C$4="TEB0187_REV01",CALC_CONN_TEB0187_REV01!$F:$H),3,0)="--",VLOOKUP($D1752&amp;"-"&amp;$E1752,IF($C$4="TEB0187_REV01",CALC_CONN_TEB0187_REV01!$F:$H),2,0),VLOOKUP($D1752&amp;"-"&amp;$E1752,IF($C$4="TEB0187_REV01",CALC_CONN_TEB0187_REV01!$F:$H),3,0)),"---")</f>
        <v>---</v>
      </c>
      <c r="H1752" s="59" t="str">
        <f>IFERROR(VLOOKUP(G1752,IF($C$4="TEB0187_REV01",CALC_CONN_TEB0187_REV01!$G:$T),14,0),"---")</f>
        <v>---</v>
      </c>
      <c r="I1752" s="59" t="str">
        <f>IFERROR(VLOOKUP($D1752&amp;"-"&amp;$E1752,IF($C$4="TEB0187_REV01",CALC_CONN_TEB0187_REV01!$F:$K,"???"),6,0),"---")</f>
        <v>---</v>
      </c>
      <c r="J1752" s="61" t="str">
        <f>IFERROR(VLOOKUP($D1752&amp;"-"&amp;$E1752,IF($C$4="TEB0187_REV01",CALC_CONN_TEB0187_REV01!$F:$M,"???"),8,0),"---")</f>
        <v>---</v>
      </c>
      <c r="K1752" s="62" t="str">
        <f>IFERROR(VLOOKUP($D1752&amp;"-"&amp;$E1752,IF($C$4="TEB0187_REV01",CALC_CONN_TEB0187_REV01!$F:$N),9,0),"---")</f>
        <v>---</v>
      </c>
      <c r="L1752" s="59" t="str">
        <f>IFERROR(VLOOKUP(K1752,B2B!$H$3:$I$2000,2,0),"---")</f>
        <v>---</v>
      </c>
      <c r="M1752" s="59" t="str">
        <f>IFERROR(VLOOKUP(L1752,IF($M$4="TEI0187_REV01",RAW_m_TEI0187_REV01!$AD:$AH),5,0),"---")</f>
        <v>---</v>
      </c>
      <c r="N1752" s="59" t="str">
        <f>IFERROR(VLOOKUP(L1752,IF($M$4="TEI0187_REV01",RAW_m_TEI0187_REV01!$AE:$AJ),6,0),"---")</f>
        <v>---</v>
      </c>
      <c r="O1752" s="63" t="str">
        <f>IFERROR(VLOOKUP(L1752,IF($M$4="TEI0187_REV01",RAW_m_TEI0187_REV01!$AD:$AE),2,0),"---")</f>
        <v>---</v>
      </c>
      <c r="P1752" s="59" t="str">
        <f>IFERROR(VLOOKUP(O1752,IF($M$4="TEI0187_REV01",RAW_m_TEI0187_REV01!$AJ:$AK),2,0),"---")</f>
        <v>---</v>
      </c>
      <c r="Q1752" s="59" t="str">
        <f>IFERROR(VLOOKUP(L1752,IF($M$4="TEI0187_REV01",RAW_m_TEI0187_REV01!$AD:$AF),3,0),"---")</f>
        <v>---</v>
      </c>
      <c r="R1752" s="59" t="str">
        <f>IFERROR(VLOOKUP(O1752,IF($M$4="TEI0187_REV01",RAW_m_TEI0187_REV01!$AE:$AG),3,0),"---")</f>
        <v>---</v>
      </c>
      <c r="S1752" s="59" t="str">
        <f t="shared" si="57"/>
        <v>---</v>
      </c>
    </row>
    <row r="1753" spans="2:19" ht="15" customHeight="1" x14ac:dyDescent="0.25">
      <c r="B1753" s="59">
        <f t="shared" si="58"/>
        <v>1748</v>
      </c>
      <c r="C1753" s="60">
        <f>IFERROR(IF($C$4="TEB0187_REV01",CALC_CONN_TEB0187_REV01!U1753,),"---")</f>
        <v>0</v>
      </c>
      <c r="D1753" s="59">
        <f>IFERROR(IF($C$4="TEB0187_REV01",CALC_CONN_TEB0187_REV01!D1753,),"---")</f>
        <v>0</v>
      </c>
      <c r="E1753" s="59">
        <f>IFERROR(IF($C$4="TEB0187_REV01",CALC_CONN_TEB0187_REV01!E1753,),"---")</f>
        <v>0</v>
      </c>
      <c r="F1753" s="59" t="str">
        <f>IFERROR(IF(VLOOKUP($D1753&amp;"-"&amp;$E1753,IF($C$4="TEB0187_REV01",CALC_CONN_TEB0187_REV01!$F:$I),4,0)="--","---",IF($C$4="TEB0187_REV01",CALC_CONN_TEB0187_REV01!$G1753&amp; " --&gt; " &amp;CALC_CONN_TEB0187_REV01!$I1753&amp; " --&gt; ")),"---")</f>
        <v>---</v>
      </c>
      <c r="G1753" s="59" t="str">
        <f>IFERROR(IF(VLOOKUP($D1753&amp;"-"&amp;$E1753,IF($C$4="TEB0187_REV01",CALC_CONN_TEB0187_REV01!$F:$H),3,0)="--",VLOOKUP($D1753&amp;"-"&amp;$E1753,IF($C$4="TEB0187_REV01",CALC_CONN_TEB0187_REV01!$F:$H),2,0),VLOOKUP($D1753&amp;"-"&amp;$E1753,IF($C$4="TEB0187_REV01",CALC_CONN_TEB0187_REV01!$F:$H),3,0)),"---")</f>
        <v>---</v>
      </c>
      <c r="H1753" s="59" t="str">
        <f>IFERROR(VLOOKUP(G1753,IF($C$4="TEB0187_REV01",CALC_CONN_TEB0187_REV01!$G:$T),14,0),"---")</f>
        <v>---</v>
      </c>
      <c r="I1753" s="59" t="str">
        <f>IFERROR(VLOOKUP($D1753&amp;"-"&amp;$E1753,IF($C$4="TEB0187_REV01",CALC_CONN_TEB0187_REV01!$F:$K,"???"),6,0),"---")</f>
        <v>---</v>
      </c>
      <c r="J1753" s="61" t="str">
        <f>IFERROR(VLOOKUP($D1753&amp;"-"&amp;$E1753,IF($C$4="TEB0187_REV01",CALC_CONN_TEB0187_REV01!$F:$M,"???"),8,0),"---")</f>
        <v>---</v>
      </c>
      <c r="K1753" s="62" t="str">
        <f>IFERROR(VLOOKUP($D1753&amp;"-"&amp;$E1753,IF($C$4="TEB0187_REV01",CALC_CONN_TEB0187_REV01!$F:$N),9,0),"---")</f>
        <v>---</v>
      </c>
      <c r="L1753" s="59" t="str">
        <f>IFERROR(VLOOKUP(K1753,B2B!$H$3:$I$2000,2,0),"---")</f>
        <v>---</v>
      </c>
      <c r="M1753" s="59" t="str">
        <f>IFERROR(VLOOKUP(L1753,IF($M$4="TEI0187_REV01",RAW_m_TEI0187_REV01!$AD:$AH),5,0),"---")</f>
        <v>---</v>
      </c>
      <c r="N1753" s="59" t="str">
        <f>IFERROR(VLOOKUP(L1753,IF($M$4="TEI0187_REV01",RAW_m_TEI0187_REV01!$AE:$AJ),6,0),"---")</f>
        <v>---</v>
      </c>
      <c r="O1753" s="63" t="str">
        <f>IFERROR(VLOOKUP(L1753,IF($M$4="TEI0187_REV01",RAW_m_TEI0187_REV01!$AD:$AE),2,0),"---")</f>
        <v>---</v>
      </c>
      <c r="P1753" s="59" t="str">
        <f>IFERROR(VLOOKUP(O1753,IF($M$4="TEI0187_REV01",RAW_m_TEI0187_REV01!$AJ:$AK),2,0),"---")</f>
        <v>---</v>
      </c>
      <c r="Q1753" s="59" t="str">
        <f>IFERROR(VLOOKUP(L1753,IF($M$4="TEI0187_REV01",RAW_m_TEI0187_REV01!$AD:$AF),3,0),"---")</f>
        <v>---</v>
      </c>
      <c r="R1753" s="59" t="str">
        <f>IFERROR(VLOOKUP(O1753,IF($M$4="TEI0187_REV01",RAW_m_TEI0187_REV01!$AE:$AG),3,0),"---")</f>
        <v>---</v>
      </c>
      <c r="S1753" s="59" t="str">
        <f t="shared" si="57"/>
        <v>---</v>
      </c>
    </row>
    <row r="1754" spans="2:19" ht="15" customHeight="1" x14ac:dyDescent="0.25">
      <c r="B1754" s="59">
        <f t="shared" si="58"/>
        <v>1749</v>
      </c>
      <c r="C1754" s="60">
        <f>IFERROR(IF($C$4="TEB0187_REV01",CALC_CONN_TEB0187_REV01!U1754,),"---")</f>
        <v>0</v>
      </c>
      <c r="D1754" s="59">
        <f>IFERROR(IF($C$4="TEB0187_REV01",CALC_CONN_TEB0187_REV01!D1754,),"---")</f>
        <v>0</v>
      </c>
      <c r="E1754" s="59">
        <f>IFERROR(IF($C$4="TEB0187_REV01",CALC_CONN_TEB0187_REV01!E1754,),"---")</f>
        <v>0</v>
      </c>
      <c r="F1754" s="59" t="str">
        <f>IFERROR(IF(VLOOKUP($D1754&amp;"-"&amp;$E1754,IF($C$4="TEB0187_REV01",CALC_CONN_TEB0187_REV01!$F:$I),4,0)="--","---",IF($C$4="TEB0187_REV01",CALC_CONN_TEB0187_REV01!$G1754&amp; " --&gt; " &amp;CALC_CONN_TEB0187_REV01!$I1754&amp; " --&gt; ")),"---")</f>
        <v>---</v>
      </c>
      <c r="G1754" s="59" t="str">
        <f>IFERROR(IF(VLOOKUP($D1754&amp;"-"&amp;$E1754,IF($C$4="TEB0187_REV01",CALC_CONN_TEB0187_REV01!$F:$H),3,0)="--",VLOOKUP($D1754&amp;"-"&amp;$E1754,IF($C$4="TEB0187_REV01",CALC_CONN_TEB0187_REV01!$F:$H),2,0),VLOOKUP($D1754&amp;"-"&amp;$E1754,IF($C$4="TEB0187_REV01",CALC_CONN_TEB0187_REV01!$F:$H),3,0)),"---")</f>
        <v>---</v>
      </c>
      <c r="H1754" s="59" t="str">
        <f>IFERROR(VLOOKUP(G1754,IF($C$4="TEB0187_REV01",CALC_CONN_TEB0187_REV01!$G:$T),14,0),"---")</f>
        <v>---</v>
      </c>
      <c r="I1754" s="59" t="str">
        <f>IFERROR(VLOOKUP($D1754&amp;"-"&amp;$E1754,IF($C$4="TEB0187_REV01",CALC_CONN_TEB0187_REV01!$F:$K,"???"),6,0),"---")</f>
        <v>---</v>
      </c>
      <c r="J1754" s="61" t="str">
        <f>IFERROR(VLOOKUP($D1754&amp;"-"&amp;$E1754,IF($C$4="TEB0187_REV01",CALC_CONN_TEB0187_REV01!$F:$M,"???"),8,0),"---")</f>
        <v>---</v>
      </c>
      <c r="K1754" s="62" t="str">
        <f>IFERROR(VLOOKUP($D1754&amp;"-"&amp;$E1754,IF($C$4="TEB0187_REV01",CALC_CONN_TEB0187_REV01!$F:$N),9,0),"---")</f>
        <v>---</v>
      </c>
      <c r="L1754" s="59" t="str">
        <f>IFERROR(VLOOKUP(K1754,B2B!$H$3:$I$2000,2,0),"---")</f>
        <v>---</v>
      </c>
      <c r="M1754" s="59" t="str">
        <f>IFERROR(VLOOKUP(L1754,IF($M$4="TEI0187_REV01",RAW_m_TEI0187_REV01!$AD:$AH),5,0),"---")</f>
        <v>---</v>
      </c>
      <c r="N1754" s="59" t="str">
        <f>IFERROR(VLOOKUP(L1754,IF($M$4="TEI0187_REV01",RAW_m_TEI0187_REV01!$AE:$AJ),6,0),"---")</f>
        <v>---</v>
      </c>
      <c r="O1754" s="63" t="str">
        <f>IFERROR(VLOOKUP(L1754,IF($M$4="TEI0187_REV01",RAW_m_TEI0187_REV01!$AD:$AE),2,0),"---")</f>
        <v>---</v>
      </c>
      <c r="P1754" s="59" t="str">
        <f>IFERROR(VLOOKUP(O1754,IF($M$4="TEI0187_REV01",RAW_m_TEI0187_REV01!$AJ:$AK),2,0),"---")</f>
        <v>---</v>
      </c>
      <c r="Q1754" s="59" t="str">
        <f>IFERROR(VLOOKUP(L1754,IF($M$4="TEI0187_REV01",RAW_m_TEI0187_REV01!$AD:$AF),3,0),"---")</f>
        <v>---</v>
      </c>
      <c r="R1754" s="59" t="str">
        <f>IFERROR(VLOOKUP(O1754,IF($M$4="TEI0187_REV01",RAW_m_TEI0187_REV01!$AE:$AG),3,0),"---")</f>
        <v>---</v>
      </c>
      <c r="S1754" s="59" t="str">
        <f t="shared" si="57"/>
        <v>---</v>
      </c>
    </row>
    <row r="1755" spans="2:19" ht="15" customHeight="1" x14ac:dyDescent="0.25">
      <c r="B1755" s="59">
        <f t="shared" si="58"/>
        <v>1750</v>
      </c>
      <c r="C1755" s="60">
        <f>IFERROR(IF($C$4="TEB0187_REV01",CALC_CONN_TEB0187_REV01!U1755,),"---")</f>
        <v>0</v>
      </c>
      <c r="D1755" s="59">
        <f>IFERROR(IF($C$4="TEB0187_REV01",CALC_CONN_TEB0187_REV01!D1755,),"---")</f>
        <v>0</v>
      </c>
      <c r="E1755" s="59">
        <f>IFERROR(IF($C$4="TEB0187_REV01",CALC_CONN_TEB0187_REV01!E1755,),"---")</f>
        <v>0</v>
      </c>
      <c r="F1755" s="59" t="str">
        <f>IFERROR(IF(VLOOKUP($D1755&amp;"-"&amp;$E1755,IF($C$4="TEB0187_REV01",CALC_CONN_TEB0187_REV01!$F:$I),4,0)="--","---",IF($C$4="TEB0187_REV01",CALC_CONN_TEB0187_REV01!$G1755&amp; " --&gt; " &amp;CALC_CONN_TEB0187_REV01!$I1755&amp; " --&gt; ")),"---")</f>
        <v>---</v>
      </c>
      <c r="G1755" s="59" t="str">
        <f>IFERROR(IF(VLOOKUP($D1755&amp;"-"&amp;$E1755,IF($C$4="TEB0187_REV01",CALC_CONN_TEB0187_REV01!$F:$H),3,0)="--",VLOOKUP($D1755&amp;"-"&amp;$E1755,IF($C$4="TEB0187_REV01",CALC_CONN_TEB0187_REV01!$F:$H),2,0),VLOOKUP($D1755&amp;"-"&amp;$E1755,IF($C$4="TEB0187_REV01",CALC_CONN_TEB0187_REV01!$F:$H),3,0)),"---")</f>
        <v>---</v>
      </c>
      <c r="H1755" s="59" t="str">
        <f>IFERROR(VLOOKUP(G1755,IF($C$4="TEB0187_REV01",CALC_CONN_TEB0187_REV01!$G:$T),14,0),"---")</f>
        <v>---</v>
      </c>
      <c r="I1755" s="59" t="str">
        <f>IFERROR(VLOOKUP($D1755&amp;"-"&amp;$E1755,IF($C$4="TEB0187_REV01",CALC_CONN_TEB0187_REV01!$F:$K,"???"),6,0),"---")</f>
        <v>---</v>
      </c>
      <c r="J1755" s="61" t="str">
        <f>IFERROR(VLOOKUP($D1755&amp;"-"&amp;$E1755,IF($C$4="TEB0187_REV01",CALC_CONN_TEB0187_REV01!$F:$M,"???"),8,0),"---")</f>
        <v>---</v>
      </c>
      <c r="K1755" s="62" t="str">
        <f>IFERROR(VLOOKUP($D1755&amp;"-"&amp;$E1755,IF($C$4="TEB0187_REV01",CALC_CONN_TEB0187_REV01!$F:$N),9,0),"---")</f>
        <v>---</v>
      </c>
      <c r="L1755" s="59" t="str">
        <f>IFERROR(VLOOKUP(K1755,B2B!$H$3:$I$2000,2,0),"---")</f>
        <v>---</v>
      </c>
      <c r="M1755" s="59" t="str">
        <f>IFERROR(VLOOKUP(L1755,IF($M$4="TEI0187_REV01",RAW_m_TEI0187_REV01!$AD:$AH),5,0),"---")</f>
        <v>---</v>
      </c>
      <c r="N1755" s="59" t="str">
        <f>IFERROR(VLOOKUP(L1755,IF($M$4="TEI0187_REV01",RAW_m_TEI0187_REV01!$AE:$AJ),6,0),"---")</f>
        <v>---</v>
      </c>
      <c r="O1755" s="63" t="str">
        <f>IFERROR(VLOOKUP(L1755,IF($M$4="TEI0187_REV01",RAW_m_TEI0187_REV01!$AD:$AE),2,0),"---")</f>
        <v>---</v>
      </c>
      <c r="P1755" s="59" t="str">
        <f>IFERROR(VLOOKUP(O1755,IF($M$4="TEI0187_REV01",RAW_m_TEI0187_REV01!$AJ:$AK),2,0),"---")</f>
        <v>---</v>
      </c>
      <c r="Q1755" s="59" t="str">
        <f>IFERROR(VLOOKUP(L1755,IF($M$4="TEI0187_REV01",RAW_m_TEI0187_REV01!$AD:$AF),3,0),"---")</f>
        <v>---</v>
      </c>
      <c r="R1755" s="59" t="str">
        <f>IFERROR(VLOOKUP(O1755,IF($M$4="TEI0187_REV01",RAW_m_TEI0187_REV01!$AE:$AG),3,0),"---")</f>
        <v>---</v>
      </c>
      <c r="S1755" s="59" t="str">
        <f t="shared" si="57"/>
        <v>---</v>
      </c>
    </row>
    <row r="1756" spans="2:19" ht="15" customHeight="1" x14ac:dyDescent="0.25">
      <c r="B1756" s="59">
        <f t="shared" si="58"/>
        <v>1751</v>
      </c>
      <c r="C1756" s="60">
        <f>IFERROR(IF($C$4="TEB0187_REV01",CALC_CONN_TEB0187_REV01!U1756,),"---")</f>
        <v>0</v>
      </c>
      <c r="D1756" s="59">
        <f>IFERROR(IF($C$4="TEB0187_REV01",CALC_CONN_TEB0187_REV01!D1756,),"---")</f>
        <v>0</v>
      </c>
      <c r="E1756" s="59">
        <f>IFERROR(IF($C$4="TEB0187_REV01",CALC_CONN_TEB0187_REV01!E1756,),"---")</f>
        <v>0</v>
      </c>
      <c r="F1756" s="59" t="str">
        <f>IFERROR(IF(VLOOKUP($D1756&amp;"-"&amp;$E1756,IF($C$4="TEB0187_REV01",CALC_CONN_TEB0187_REV01!$F:$I),4,0)="--","---",IF($C$4="TEB0187_REV01",CALC_CONN_TEB0187_REV01!$G1756&amp; " --&gt; " &amp;CALC_CONN_TEB0187_REV01!$I1756&amp; " --&gt; ")),"---")</f>
        <v>---</v>
      </c>
      <c r="G1756" s="59" t="str">
        <f>IFERROR(IF(VLOOKUP($D1756&amp;"-"&amp;$E1756,IF($C$4="TEB0187_REV01",CALC_CONN_TEB0187_REV01!$F:$H),3,0)="--",VLOOKUP($D1756&amp;"-"&amp;$E1756,IF($C$4="TEB0187_REV01",CALC_CONN_TEB0187_REV01!$F:$H),2,0),VLOOKUP($D1756&amp;"-"&amp;$E1756,IF($C$4="TEB0187_REV01",CALC_CONN_TEB0187_REV01!$F:$H),3,0)),"---")</f>
        <v>---</v>
      </c>
      <c r="H1756" s="59" t="str">
        <f>IFERROR(VLOOKUP(G1756,IF($C$4="TEB0187_REV01",CALC_CONN_TEB0187_REV01!$G:$T),14,0),"---")</f>
        <v>---</v>
      </c>
      <c r="I1756" s="59" t="str">
        <f>IFERROR(VLOOKUP($D1756&amp;"-"&amp;$E1756,IF($C$4="TEB0187_REV01",CALC_CONN_TEB0187_REV01!$F:$K,"???"),6,0),"---")</f>
        <v>---</v>
      </c>
      <c r="J1756" s="61" t="str">
        <f>IFERROR(VLOOKUP($D1756&amp;"-"&amp;$E1756,IF($C$4="TEB0187_REV01",CALC_CONN_TEB0187_REV01!$F:$M,"???"),8,0),"---")</f>
        <v>---</v>
      </c>
      <c r="K1756" s="62" t="str">
        <f>IFERROR(VLOOKUP($D1756&amp;"-"&amp;$E1756,IF($C$4="TEB0187_REV01",CALC_CONN_TEB0187_REV01!$F:$N),9,0),"---")</f>
        <v>---</v>
      </c>
      <c r="L1756" s="59" t="str">
        <f>IFERROR(VLOOKUP(K1756,B2B!$H$3:$I$2000,2,0),"---")</f>
        <v>---</v>
      </c>
      <c r="M1756" s="59" t="str">
        <f>IFERROR(VLOOKUP(L1756,IF($M$4="TEI0187_REV01",RAW_m_TEI0187_REV01!$AD:$AH),5,0),"---")</f>
        <v>---</v>
      </c>
      <c r="N1756" s="59" t="str">
        <f>IFERROR(VLOOKUP(L1756,IF($M$4="TEI0187_REV01",RAW_m_TEI0187_REV01!$AE:$AJ),6,0),"---")</f>
        <v>---</v>
      </c>
      <c r="O1756" s="63" t="str">
        <f>IFERROR(VLOOKUP(L1756,IF($M$4="TEI0187_REV01",RAW_m_TEI0187_REV01!$AD:$AE),2,0),"---")</f>
        <v>---</v>
      </c>
      <c r="P1756" s="59" t="str">
        <f>IFERROR(VLOOKUP(O1756,IF($M$4="TEI0187_REV01",RAW_m_TEI0187_REV01!$AJ:$AK),2,0),"---")</f>
        <v>---</v>
      </c>
      <c r="Q1756" s="59" t="str">
        <f>IFERROR(VLOOKUP(L1756,IF($M$4="TEI0187_REV01",RAW_m_TEI0187_REV01!$AD:$AF),3,0),"---")</f>
        <v>---</v>
      </c>
      <c r="R1756" s="59" t="str">
        <f>IFERROR(VLOOKUP(O1756,IF($M$4="TEI0187_REV01",RAW_m_TEI0187_REV01!$AE:$AG),3,0),"---")</f>
        <v>---</v>
      </c>
      <c r="S1756" s="59" t="str">
        <f t="shared" si="57"/>
        <v>---</v>
      </c>
    </row>
    <row r="1757" spans="2:19" ht="15" customHeight="1" x14ac:dyDescent="0.25">
      <c r="B1757" s="59">
        <f t="shared" si="58"/>
        <v>1752</v>
      </c>
      <c r="C1757" s="60">
        <f>IFERROR(IF($C$4="TEB0187_REV01",CALC_CONN_TEB0187_REV01!U1757,),"---")</f>
        <v>0</v>
      </c>
      <c r="D1757" s="59">
        <f>IFERROR(IF($C$4="TEB0187_REV01",CALC_CONN_TEB0187_REV01!D1757,),"---")</f>
        <v>0</v>
      </c>
      <c r="E1757" s="59">
        <f>IFERROR(IF($C$4="TEB0187_REV01",CALC_CONN_TEB0187_REV01!E1757,),"---")</f>
        <v>0</v>
      </c>
      <c r="F1757" s="59" t="str">
        <f>IFERROR(IF(VLOOKUP($D1757&amp;"-"&amp;$E1757,IF($C$4="TEB0187_REV01",CALC_CONN_TEB0187_REV01!$F:$I),4,0)="--","---",IF($C$4="TEB0187_REV01",CALC_CONN_TEB0187_REV01!$G1757&amp; " --&gt; " &amp;CALC_CONN_TEB0187_REV01!$I1757&amp; " --&gt; ")),"---")</f>
        <v>---</v>
      </c>
      <c r="G1757" s="59" t="str">
        <f>IFERROR(IF(VLOOKUP($D1757&amp;"-"&amp;$E1757,IF($C$4="TEB0187_REV01",CALC_CONN_TEB0187_REV01!$F:$H),3,0)="--",VLOOKUP($D1757&amp;"-"&amp;$E1757,IF($C$4="TEB0187_REV01",CALC_CONN_TEB0187_REV01!$F:$H),2,0),VLOOKUP($D1757&amp;"-"&amp;$E1757,IF($C$4="TEB0187_REV01",CALC_CONN_TEB0187_REV01!$F:$H),3,0)),"---")</f>
        <v>---</v>
      </c>
      <c r="H1757" s="59" t="str">
        <f>IFERROR(VLOOKUP(G1757,IF($C$4="TEB0187_REV01",CALC_CONN_TEB0187_REV01!$G:$T),14,0),"---")</f>
        <v>---</v>
      </c>
      <c r="I1757" s="59" t="str">
        <f>IFERROR(VLOOKUP($D1757&amp;"-"&amp;$E1757,IF($C$4="TEB0187_REV01",CALC_CONN_TEB0187_REV01!$F:$K,"???"),6,0),"---")</f>
        <v>---</v>
      </c>
      <c r="J1757" s="61" t="str">
        <f>IFERROR(VLOOKUP($D1757&amp;"-"&amp;$E1757,IF($C$4="TEB0187_REV01",CALC_CONN_TEB0187_REV01!$F:$M,"???"),8,0),"---")</f>
        <v>---</v>
      </c>
      <c r="K1757" s="62" t="str">
        <f>IFERROR(VLOOKUP($D1757&amp;"-"&amp;$E1757,IF($C$4="TEB0187_REV01",CALC_CONN_TEB0187_REV01!$F:$N),9,0),"---")</f>
        <v>---</v>
      </c>
      <c r="L1757" s="59" t="str">
        <f>IFERROR(VLOOKUP(K1757,B2B!$H$3:$I$2000,2,0),"---")</f>
        <v>---</v>
      </c>
      <c r="M1757" s="59" t="str">
        <f>IFERROR(VLOOKUP(L1757,IF($M$4="TEI0187_REV01",RAW_m_TEI0187_REV01!$AD:$AH),5,0),"---")</f>
        <v>---</v>
      </c>
      <c r="N1757" s="59" t="str">
        <f>IFERROR(VLOOKUP(L1757,IF($M$4="TEI0187_REV01",RAW_m_TEI0187_REV01!$AE:$AJ),6,0),"---")</f>
        <v>---</v>
      </c>
      <c r="O1757" s="63" t="str">
        <f>IFERROR(VLOOKUP(L1757,IF($M$4="TEI0187_REV01",RAW_m_TEI0187_REV01!$AD:$AE),2,0),"---")</f>
        <v>---</v>
      </c>
      <c r="P1757" s="59" t="str">
        <f>IFERROR(VLOOKUP(O1757,IF($M$4="TEI0187_REV01",RAW_m_TEI0187_REV01!$AJ:$AK),2,0),"---")</f>
        <v>---</v>
      </c>
      <c r="Q1757" s="59" t="str">
        <f>IFERROR(VLOOKUP(L1757,IF($M$4="TEI0187_REV01",RAW_m_TEI0187_REV01!$AD:$AF),3,0),"---")</f>
        <v>---</v>
      </c>
      <c r="R1757" s="59" t="str">
        <f>IFERROR(VLOOKUP(O1757,IF($M$4="TEI0187_REV01",RAW_m_TEI0187_REV01!$AE:$AG),3,0),"---")</f>
        <v>---</v>
      </c>
      <c r="S1757" s="59" t="str">
        <f t="shared" si="57"/>
        <v>---</v>
      </c>
    </row>
    <row r="1758" spans="2:19" ht="15" customHeight="1" x14ac:dyDescent="0.25">
      <c r="B1758" s="59">
        <f t="shared" si="58"/>
        <v>1753</v>
      </c>
      <c r="C1758" s="60">
        <f>IFERROR(IF($C$4="TEB0187_REV01",CALC_CONN_TEB0187_REV01!U1758,),"---")</f>
        <v>0</v>
      </c>
      <c r="D1758" s="59">
        <f>IFERROR(IF($C$4="TEB0187_REV01",CALC_CONN_TEB0187_REV01!D1758,),"---")</f>
        <v>0</v>
      </c>
      <c r="E1758" s="59">
        <f>IFERROR(IF($C$4="TEB0187_REV01",CALC_CONN_TEB0187_REV01!E1758,),"---")</f>
        <v>0</v>
      </c>
      <c r="F1758" s="59" t="str">
        <f>IFERROR(IF(VLOOKUP($D1758&amp;"-"&amp;$E1758,IF($C$4="TEB0187_REV01",CALC_CONN_TEB0187_REV01!$F:$I),4,0)="--","---",IF($C$4="TEB0187_REV01",CALC_CONN_TEB0187_REV01!$G1758&amp; " --&gt; " &amp;CALC_CONN_TEB0187_REV01!$I1758&amp; " --&gt; ")),"---")</f>
        <v>---</v>
      </c>
      <c r="G1758" s="59" t="str">
        <f>IFERROR(IF(VLOOKUP($D1758&amp;"-"&amp;$E1758,IF($C$4="TEB0187_REV01",CALC_CONN_TEB0187_REV01!$F:$H),3,0)="--",VLOOKUP($D1758&amp;"-"&amp;$E1758,IF($C$4="TEB0187_REV01",CALC_CONN_TEB0187_REV01!$F:$H),2,0),VLOOKUP($D1758&amp;"-"&amp;$E1758,IF($C$4="TEB0187_REV01",CALC_CONN_TEB0187_REV01!$F:$H),3,0)),"---")</f>
        <v>---</v>
      </c>
      <c r="H1758" s="59" t="str">
        <f>IFERROR(VLOOKUP(G1758,IF($C$4="TEB0187_REV01",CALC_CONN_TEB0187_REV01!$G:$T),14,0),"---")</f>
        <v>---</v>
      </c>
      <c r="I1758" s="59" t="str">
        <f>IFERROR(VLOOKUP($D1758&amp;"-"&amp;$E1758,IF($C$4="TEB0187_REV01",CALC_CONN_TEB0187_REV01!$F:$K,"???"),6,0),"---")</f>
        <v>---</v>
      </c>
      <c r="J1758" s="61" t="str">
        <f>IFERROR(VLOOKUP($D1758&amp;"-"&amp;$E1758,IF($C$4="TEB0187_REV01",CALC_CONN_TEB0187_REV01!$F:$M,"???"),8,0),"---")</f>
        <v>---</v>
      </c>
      <c r="K1758" s="62" t="str">
        <f>IFERROR(VLOOKUP($D1758&amp;"-"&amp;$E1758,IF($C$4="TEB0187_REV01",CALC_CONN_TEB0187_REV01!$F:$N),9,0),"---")</f>
        <v>---</v>
      </c>
      <c r="L1758" s="59" t="str">
        <f>IFERROR(VLOOKUP(K1758,B2B!$H$3:$I$2000,2,0),"---")</f>
        <v>---</v>
      </c>
      <c r="M1758" s="59" t="str">
        <f>IFERROR(VLOOKUP(L1758,IF($M$4="TEI0187_REV01",RAW_m_TEI0187_REV01!$AD:$AH),5,0),"---")</f>
        <v>---</v>
      </c>
      <c r="N1758" s="59" t="str">
        <f>IFERROR(VLOOKUP(L1758,IF($M$4="TEI0187_REV01",RAW_m_TEI0187_REV01!$AE:$AJ),6,0),"---")</f>
        <v>---</v>
      </c>
      <c r="O1758" s="63" t="str">
        <f>IFERROR(VLOOKUP(L1758,IF($M$4="TEI0187_REV01",RAW_m_TEI0187_REV01!$AD:$AE),2,0),"---")</f>
        <v>---</v>
      </c>
      <c r="P1758" s="59" t="str">
        <f>IFERROR(VLOOKUP(O1758,IF($M$4="TEI0187_REV01",RAW_m_TEI0187_REV01!$AJ:$AK),2,0),"---")</f>
        <v>---</v>
      </c>
      <c r="Q1758" s="59" t="str">
        <f>IFERROR(VLOOKUP(L1758,IF($M$4="TEI0187_REV01",RAW_m_TEI0187_REV01!$AD:$AF),3,0),"---")</f>
        <v>---</v>
      </c>
      <c r="R1758" s="59" t="str">
        <f>IFERROR(VLOOKUP(O1758,IF($M$4="TEI0187_REV01",RAW_m_TEI0187_REV01!$AE:$AG),3,0),"---")</f>
        <v>---</v>
      </c>
      <c r="S1758" s="59" t="str">
        <f t="shared" si="57"/>
        <v>---</v>
      </c>
    </row>
    <row r="1759" spans="2:19" ht="15" customHeight="1" x14ac:dyDescent="0.25">
      <c r="B1759" s="59">
        <f t="shared" si="58"/>
        <v>1754</v>
      </c>
      <c r="C1759" s="60">
        <f>IFERROR(IF($C$4="TEB0187_REV01",CALC_CONN_TEB0187_REV01!U1759,),"---")</f>
        <v>0</v>
      </c>
      <c r="D1759" s="59">
        <f>IFERROR(IF($C$4="TEB0187_REV01",CALC_CONN_TEB0187_REV01!D1759,),"---")</f>
        <v>0</v>
      </c>
      <c r="E1759" s="59">
        <f>IFERROR(IF($C$4="TEB0187_REV01",CALC_CONN_TEB0187_REV01!E1759,),"---")</f>
        <v>0</v>
      </c>
      <c r="F1759" s="59" t="str">
        <f>IFERROR(IF(VLOOKUP($D1759&amp;"-"&amp;$E1759,IF($C$4="TEB0187_REV01",CALC_CONN_TEB0187_REV01!$F:$I),4,0)="--","---",IF($C$4="TEB0187_REV01",CALC_CONN_TEB0187_REV01!$G1759&amp; " --&gt; " &amp;CALC_CONN_TEB0187_REV01!$I1759&amp; " --&gt; ")),"---")</f>
        <v>---</v>
      </c>
      <c r="G1759" s="59" t="str">
        <f>IFERROR(IF(VLOOKUP($D1759&amp;"-"&amp;$E1759,IF($C$4="TEB0187_REV01",CALC_CONN_TEB0187_REV01!$F:$H),3,0)="--",VLOOKUP($D1759&amp;"-"&amp;$E1759,IF($C$4="TEB0187_REV01",CALC_CONN_TEB0187_REV01!$F:$H),2,0),VLOOKUP($D1759&amp;"-"&amp;$E1759,IF($C$4="TEB0187_REV01",CALC_CONN_TEB0187_REV01!$F:$H),3,0)),"---")</f>
        <v>---</v>
      </c>
      <c r="H1759" s="59" t="str">
        <f>IFERROR(VLOOKUP(G1759,IF($C$4="TEB0187_REV01",CALC_CONN_TEB0187_REV01!$G:$T),14,0),"---")</f>
        <v>---</v>
      </c>
      <c r="I1759" s="59" t="str">
        <f>IFERROR(VLOOKUP($D1759&amp;"-"&amp;$E1759,IF($C$4="TEB0187_REV01",CALC_CONN_TEB0187_REV01!$F:$K,"???"),6,0),"---")</f>
        <v>---</v>
      </c>
      <c r="J1759" s="61" t="str">
        <f>IFERROR(VLOOKUP($D1759&amp;"-"&amp;$E1759,IF($C$4="TEB0187_REV01",CALC_CONN_TEB0187_REV01!$F:$M,"???"),8,0),"---")</f>
        <v>---</v>
      </c>
      <c r="K1759" s="62" t="str">
        <f>IFERROR(VLOOKUP($D1759&amp;"-"&amp;$E1759,IF($C$4="TEB0187_REV01",CALC_CONN_TEB0187_REV01!$F:$N),9,0),"---")</f>
        <v>---</v>
      </c>
      <c r="L1759" s="59" t="str">
        <f>IFERROR(VLOOKUP(K1759,B2B!$H$3:$I$2000,2,0),"---")</f>
        <v>---</v>
      </c>
      <c r="M1759" s="59" t="str">
        <f>IFERROR(VLOOKUP(L1759,IF($M$4="TEI0187_REV01",RAW_m_TEI0187_REV01!$AD:$AH),5,0),"---")</f>
        <v>---</v>
      </c>
      <c r="N1759" s="59" t="str">
        <f>IFERROR(VLOOKUP(L1759,IF($M$4="TEI0187_REV01",RAW_m_TEI0187_REV01!$AE:$AJ),6,0),"---")</f>
        <v>---</v>
      </c>
      <c r="O1759" s="63" t="str">
        <f>IFERROR(VLOOKUP(L1759,IF($M$4="TEI0187_REV01",RAW_m_TEI0187_REV01!$AD:$AE),2,0),"---")</f>
        <v>---</v>
      </c>
      <c r="P1759" s="59" t="str">
        <f>IFERROR(VLOOKUP(O1759,IF($M$4="TEI0187_REV01",RAW_m_TEI0187_REV01!$AJ:$AK),2,0),"---")</f>
        <v>---</v>
      </c>
      <c r="Q1759" s="59" t="str">
        <f>IFERROR(VLOOKUP(L1759,IF($M$4="TEI0187_REV01",RAW_m_TEI0187_REV01!$AD:$AF),3,0),"---")</f>
        <v>---</v>
      </c>
      <c r="R1759" s="59" t="str">
        <f>IFERROR(VLOOKUP(O1759,IF($M$4="TEI0187_REV01",RAW_m_TEI0187_REV01!$AE:$AG),3,0),"---")</f>
        <v>---</v>
      </c>
      <c r="S1759" s="59" t="str">
        <f t="shared" si="57"/>
        <v>---</v>
      </c>
    </row>
    <row r="1760" spans="2:19" ht="15" customHeight="1" x14ac:dyDescent="0.25">
      <c r="B1760" s="59">
        <f t="shared" si="58"/>
        <v>1755</v>
      </c>
      <c r="C1760" s="60">
        <f>IFERROR(IF($C$4="TEB0187_REV01",CALC_CONN_TEB0187_REV01!U1760,),"---")</f>
        <v>0</v>
      </c>
      <c r="D1760" s="59">
        <f>IFERROR(IF($C$4="TEB0187_REV01",CALC_CONN_TEB0187_REV01!D1760,),"---")</f>
        <v>0</v>
      </c>
      <c r="E1760" s="59">
        <f>IFERROR(IF($C$4="TEB0187_REV01",CALC_CONN_TEB0187_REV01!E1760,),"---")</f>
        <v>0</v>
      </c>
      <c r="F1760" s="59" t="str">
        <f>IFERROR(IF(VLOOKUP($D1760&amp;"-"&amp;$E1760,IF($C$4="TEB0187_REV01",CALC_CONN_TEB0187_REV01!$F:$I),4,0)="--","---",IF($C$4="TEB0187_REV01",CALC_CONN_TEB0187_REV01!$G1760&amp; " --&gt; " &amp;CALC_CONN_TEB0187_REV01!$I1760&amp; " --&gt; ")),"---")</f>
        <v>---</v>
      </c>
      <c r="G1760" s="59" t="str">
        <f>IFERROR(IF(VLOOKUP($D1760&amp;"-"&amp;$E1760,IF($C$4="TEB0187_REV01",CALC_CONN_TEB0187_REV01!$F:$H),3,0)="--",VLOOKUP($D1760&amp;"-"&amp;$E1760,IF($C$4="TEB0187_REV01",CALC_CONN_TEB0187_REV01!$F:$H),2,0),VLOOKUP($D1760&amp;"-"&amp;$E1760,IF($C$4="TEB0187_REV01",CALC_CONN_TEB0187_REV01!$F:$H),3,0)),"---")</f>
        <v>---</v>
      </c>
      <c r="H1760" s="59" t="str">
        <f>IFERROR(VLOOKUP(G1760,IF($C$4="TEB0187_REV01",CALC_CONN_TEB0187_REV01!$G:$T),14,0),"---")</f>
        <v>---</v>
      </c>
      <c r="I1760" s="59" t="str">
        <f>IFERROR(VLOOKUP($D1760&amp;"-"&amp;$E1760,IF($C$4="TEB0187_REV01",CALC_CONN_TEB0187_REV01!$F:$K,"???"),6,0),"---")</f>
        <v>---</v>
      </c>
      <c r="J1760" s="61" t="str">
        <f>IFERROR(VLOOKUP($D1760&amp;"-"&amp;$E1760,IF($C$4="TEB0187_REV01",CALC_CONN_TEB0187_REV01!$F:$M,"???"),8,0),"---")</f>
        <v>---</v>
      </c>
      <c r="K1760" s="62" t="str">
        <f>IFERROR(VLOOKUP($D1760&amp;"-"&amp;$E1760,IF($C$4="TEB0187_REV01",CALC_CONN_TEB0187_REV01!$F:$N),9,0),"---")</f>
        <v>---</v>
      </c>
      <c r="L1760" s="59" t="str">
        <f>IFERROR(VLOOKUP(K1760,B2B!$H$3:$I$2000,2,0),"---")</f>
        <v>---</v>
      </c>
      <c r="M1760" s="59" t="str">
        <f>IFERROR(VLOOKUP(L1760,IF($M$4="TEI0187_REV01",RAW_m_TEI0187_REV01!$AD:$AH),5,0),"---")</f>
        <v>---</v>
      </c>
      <c r="N1760" s="59" t="str">
        <f>IFERROR(VLOOKUP(L1760,IF($M$4="TEI0187_REV01",RAW_m_TEI0187_REV01!$AE:$AJ),6,0),"---")</f>
        <v>---</v>
      </c>
      <c r="O1760" s="63" t="str">
        <f>IFERROR(VLOOKUP(L1760,IF($M$4="TEI0187_REV01",RAW_m_TEI0187_REV01!$AD:$AE),2,0),"---")</f>
        <v>---</v>
      </c>
      <c r="P1760" s="59" t="str">
        <f>IFERROR(VLOOKUP(O1760,IF($M$4="TEI0187_REV01",RAW_m_TEI0187_REV01!$AJ:$AK),2,0),"---")</f>
        <v>---</v>
      </c>
      <c r="Q1760" s="59" t="str">
        <f>IFERROR(VLOOKUP(L1760,IF($M$4="TEI0187_REV01",RAW_m_TEI0187_REV01!$AD:$AF),3,0),"---")</f>
        <v>---</v>
      </c>
      <c r="R1760" s="59" t="str">
        <f>IFERROR(VLOOKUP(O1760,IF($M$4="TEI0187_REV01",RAW_m_TEI0187_REV01!$AE:$AG),3,0),"---")</f>
        <v>---</v>
      </c>
      <c r="S1760" s="59" t="str">
        <f t="shared" si="57"/>
        <v>---</v>
      </c>
    </row>
    <row r="1761" spans="2:19" ht="15" customHeight="1" x14ac:dyDescent="0.25">
      <c r="B1761" s="59">
        <f t="shared" si="58"/>
        <v>1756</v>
      </c>
      <c r="C1761" s="60">
        <f>IFERROR(IF($C$4="TEB0187_REV01",CALC_CONN_TEB0187_REV01!U1761,),"---")</f>
        <v>0</v>
      </c>
      <c r="D1761" s="59">
        <f>IFERROR(IF($C$4="TEB0187_REV01",CALC_CONN_TEB0187_REV01!D1761,),"---")</f>
        <v>0</v>
      </c>
      <c r="E1761" s="59">
        <f>IFERROR(IF($C$4="TEB0187_REV01",CALC_CONN_TEB0187_REV01!E1761,),"---")</f>
        <v>0</v>
      </c>
      <c r="F1761" s="59" t="str">
        <f>IFERROR(IF(VLOOKUP($D1761&amp;"-"&amp;$E1761,IF($C$4="TEB0187_REV01",CALC_CONN_TEB0187_REV01!$F:$I),4,0)="--","---",IF($C$4="TEB0187_REV01",CALC_CONN_TEB0187_REV01!$G1761&amp; " --&gt; " &amp;CALC_CONN_TEB0187_REV01!$I1761&amp; " --&gt; ")),"---")</f>
        <v>---</v>
      </c>
      <c r="G1761" s="59" t="str">
        <f>IFERROR(IF(VLOOKUP($D1761&amp;"-"&amp;$E1761,IF($C$4="TEB0187_REV01",CALC_CONN_TEB0187_REV01!$F:$H),3,0)="--",VLOOKUP($D1761&amp;"-"&amp;$E1761,IF($C$4="TEB0187_REV01",CALC_CONN_TEB0187_REV01!$F:$H),2,0),VLOOKUP($D1761&amp;"-"&amp;$E1761,IF($C$4="TEB0187_REV01",CALC_CONN_TEB0187_REV01!$F:$H),3,0)),"---")</f>
        <v>---</v>
      </c>
      <c r="H1761" s="59" t="str">
        <f>IFERROR(VLOOKUP(G1761,IF($C$4="TEB0187_REV01",CALC_CONN_TEB0187_REV01!$G:$T),14,0),"---")</f>
        <v>---</v>
      </c>
      <c r="I1761" s="59" t="str">
        <f>IFERROR(VLOOKUP($D1761&amp;"-"&amp;$E1761,IF($C$4="TEB0187_REV01",CALC_CONN_TEB0187_REV01!$F:$K,"???"),6,0),"---")</f>
        <v>---</v>
      </c>
      <c r="J1761" s="61" t="str">
        <f>IFERROR(VLOOKUP($D1761&amp;"-"&amp;$E1761,IF($C$4="TEB0187_REV01",CALC_CONN_TEB0187_REV01!$F:$M,"???"),8,0),"---")</f>
        <v>---</v>
      </c>
      <c r="K1761" s="62" t="str">
        <f>IFERROR(VLOOKUP($D1761&amp;"-"&amp;$E1761,IF($C$4="TEB0187_REV01",CALC_CONN_TEB0187_REV01!$F:$N),9,0),"---")</f>
        <v>---</v>
      </c>
      <c r="L1761" s="59" t="str">
        <f>IFERROR(VLOOKUP(K1761,B2B!$H$3:$I$2000,2,0),"---")</f>
        <v>---</v>
      </c>
      <c r="M1761" s="59" t="str">
        <f>IFERROR(VLOOKUP(L1761,IF($M$4="TEI0187_REV01",RAW_m_TEI0187_REV01!$AD:$AH),5,0),"---")</f>
        <v>---</v>
      </c>
      <c r="N1761" s="59" t="str">
        <f>IFERROR(VLOOKUP(L1761,IF($M$4="TEI0187_REV01",RAW_m_TEI0187_REV01!$AE:$AJ),6,0),"---")</f>
        <v>---</v>
      </c>
      <c r="O1761" s="63" t="str">
        <f>IFERROR(VLOOKUP(L1761,IF($M$4="TEI0187_REV01",RAW_m_TEI0187_REV01!$AD:$AE),2,0),"---")</f>
        <v>---</v>
      </c>
      <c r="P1761" s="59" t="str">
        <f>IFERROR(VLOOKUP(O1761,IF($M$4="TEI0187_REV01",RAW_m_TEI0187_REV01!$AJ:$AK),2,0),"---")</f>
        <v>---</v>
      </c>
      <c r="Q1761" s="59" t="str">
        <f>IFERROR(VLOOKUP(L1761,IF($M$4="TEI0187_REV01",RAW_m_TEI0187_REV01!$AD:$AF),3,0),"---")</f>
        <v>---</v>
      </c>
      <c r="R1761" s="59" t="str">
        <f>IFERROR(VLOOKUP(O1761,IF($M$4="TEI0187_REV01",RAW_m_TEI0187_REV01!$AE:$AG),3,0),"---")</f>
        <v>---</v>
      </c>
      <c r="S1761" s="59" t="str">
        <f t="shared" si="57"/>
        <v>---</v>
      </c>
    </row>
    <row r="1762" spans="2:19" ht="15" customHeight="1" x14ac:dyDescent="0.25">
      <c r="B1762" s="59">
        <f t="shared" si="58"/>
        <v>1757</v>
      </c>
      <c r="C1762" s="60">
        <f>IFERROR(IF($C$4="TEB0187_REV01",CALC_CONN_TEB0187_REV01!U1762,),"---")</f>
        <v>0</v>
      </c>
      <c r="D1762" s="59">
        <f>IFERROR(IF($C$4="TEB0187_REV01",CALC_CONN_TEB0187_REV01!D1762,),"---")</f>
        <v>0</v>
      </c>
      <c r="E1762" s="59">
        <f>IFERROR(IF($C$4="TEB0187_REV01",CALC_CONN_TEB0187_REV01!E1762,),"---")</f>
        <v>0</v>
      </c>
      <c r="F1762" s="59" t="str">
        <f>IFERROR(IF(VLOOKUP($D1762&amp;"-"&amp;$E1762,IF($C$4="TEB0187_REV01",CALC_CONN_TEB0187_REV01!$F:$I),4,0)="--","---",IF($C$4="TEB0187_REV01",CALC_CONN_TEB0187_REV01!$G1762&amp; " --&gt; " &amp;CALC_CONN_TEB0187_REV01!$I1762&amp; " --&gt; ")),"---")</f>
        <v>---</v>
      </c>
      <c r="G1762" s="59" t="str">
        <f>IFERROR(IF(VLOOKUP($D1762&amp;"-"&amp;$E1762,IF($C$4="TEB0187_REV01",CALC_CONN_TEB0187_REV01!$F:$H),3,0)="--",VLOOKUP($D1762&amp;"-"&amp;$E1762,IF($C$4="TEB0187_REV01",CALC_CONN_TEB0187_REV01!$F:$H),2,0),VLOOKUP($D1762&amp;"-"&amp;$E1762,IF($C$4="TEB0187_REV01",CALC_CONN_TEB0187_REV01!$F:$H),3,0)),"---")</f>
        <v>---</v>
      </c>
      <c r="H1762" s="59" t="str">
        <f>IFERROR(VLOOKUP(G1762,IF($C$4="TEB0187_REV01",CALC_CONN_TEB0187_REV01!$G:$T),14,0),"---")</f>
        <v>---</v>
      </c>
      <c r="I1762" s="59" t="str">
        <f>IFERROR(VLOOKUP($D1762&amp;"-"&amp;$E1762,IF($C$4="TEB0187_REV01",CALC_CONN_TEB0187_REV01!$F:$K,"???"),6,0),"---")</f>
        <v>---</v>
      </c>
      <c r="J1762" s="61" t="str">
        <f>IFERROR(VLOOKUP($D1762&amp;"-"&amp;$E1762,IF($C$4="TEB0187_REV01",CALC_CONN_TEB0187_REV01!$F:$M,"???"),8,0),"---")</f>
        <v>---</v>
      </c>
      <c r="K1762" s="62" t="str">
        <f>IFERROR(VLOOKUP($D1762&amp;"-"&amp;$E1762,IF($C$4="TEB0187_REV01",CALC_CONN_TEB0187_REV01!$F:$N),9,0),"---")</f>
        <v>---</v>
      </c>
      <c r="L1762" s="59" t="str">
        <f>IFERROR(VLOOKUP(K1762,B2B!$H$3:$I$2000,2,0),"---")</f>
        <v>---</v>
      </c>
      <c r="M1762" s="59" t="str">
        <f>IFERROR(VLOOKUP(L1762,IF($M$4="TEI0187_REV01",RAW_m_TEI0187_REV01!$AD:$AH),5,0),"---")</f>
        <v>---</v>
      </c>
      <c r="N1762" s="59" t="str">
        <f>IFERROR(VLOOKUP(L1762,IF($M$4="TEI0187_REV01",RAW_m_TEI0187_REV01!$AE:$AJ),6,0),"---")</f>
        <v>---</v>
      </c>
      <c r="O1762" s="63" t="str">
        <f>IFERROR(VLOOKUP(L1762,IF($M$4="TEI0187_REV01",RAW_m_TEI0187_REV01!$AD:$AE),2,0),"---")</f>
        <v>---</v>
      </c>
      <c r="P1762" s="59" t="str">
        <f>IFERROR(VLOOKUP(O1762,IF($M$4="TEI0187_REV01",RAW_m_TEI0187_REV01!$AJ:$AK),2,0),"---")</f>
        <v>---</v>
      </c>
      <c r="Q1762" s="59" t="str">
        <f>IFERROR(VLOOKUP(L1762,IF($M$4="TEI0187_REV01",RAW_m_TEI0187_REV01!$AD:$AF),3,0),"---")</f>
        <v>---</v>
      </c>
      <c r="R1762" s="59" t="str">
        <f>IFERROR(VLOOKUP(O1762,IF($M$4="TEI0187_REV01",RAW_m_TEI0187_REV01!$AE:$AG),3,0),"---")</f>
        <v>---</v>
      </c>
      <c r="S1762" s="59" t="str">
        <f t="shared" si="57"/>
        <v>---</v>
      </c>
    </row>
    <row r="1763" spans="2:19" ht="15" customHeight="1" x14ac:dyDescent="0.25">
      <c r="B1763" s="59">
        <f t="shared" si="58"/>
        <v>1758</v>
      </c>
      <c r="C1763" s="60">
        <f>IFERROR(IF($C$4="TEB0187_REV01",CALC_CONN_TEB0187_REV01!U1763,),"---")</f>
        <v>0</v>
      </c>
      <c r="D1763" s="59">
        <f>IFERROR(IF($C$4="TEB0187_REV01",CALC_CONN_TEB0187_REV01!D1763,),"---")</f>
        <v>0</v>
      </c>
      <c r="E1763" s="59">
        <f>IFERROR(IF($C$4="TEB0187_REV01",CALC_CONN_TEB0187_REV01!E1763,),"---")</f>
        <v>0</v>
      </c>
      <c r="F1763" s="59" t="str">
        <f>IFERROR(IF(VLOOKUP($D1763&amp;"-"&amp;$E1763,IF($C$4="TEB0187_REV01",CALC_CONN_TEB0187_REV01!$F:$I),4,0)="--","---",IF($C$4="TEB0187_REV01",CALC_CONN_TEB0187_REV01!$G1763&amp; " --&gt; " &amp;CALC_CONN_TEB0187_REV01!$I1763&amp; " --&gt; ")),"---")</f>
        <v>---</v>
      </c>
      <c r="G1763" s="59" t="str">
        <f>IFERROR(IF(VLOOKUP($D1763&amp;"-"&amp;$E1763,IF($C$4="TEB0187_REV01",CALC_CONN_TEB0187_REV01!$F:$H),3,0)="--",VLOOKUP($D1763&amp;"-"&amp;$E1763,IF($C$4="TEB0187_REV01",CALC_CONN_TEB0187_REV01!$F:$H),2,0),VLOOKUP($D1763&amp;"-"&amp;$E1763,IF($C$4="TEB0187_REV01",CALC_CONN_TEB0187_REV01!$F:$H),3,0)),"---")</f>
        <v>---</v>
      </c>
      <c r="H1763" s="59" t="str">
        <f>IFERROR(VLOOKUP(G1763,IF($C$4="TEB0187_REV01",CALC_CONN_TEB0187_REV01!$G:$T),14,0),"---")</f>
        <v>---</v>
      </c>
      <c r="I1763" s="59" t="str">
        <f>IFERROR(VLOOKUP($D1763&amp;"-"&amp;$E1763,IF($C$4="TEB0187_REV01",CALC_CONN_TEB0187_REV01!$F:$K,"???"),6,0),"---")</f>
        <v>---</v>
      </c>
      <c r="J1763" s="61" t="str">
        <f>IFERROR(VLOOKUP($D1763&amp;"-"&amp;$E1763,IF($C$4="TEB0187_REV01",CALC_CONN_TEB0187_REV01!$F:$M,"???"),8,0),"---")</f>
        <v>---</v>
      </c>
      <c r="K1763" s="62" t="str">
        <f>IFERROR(VLOOKUP($D1763&amp;"-"&amp;$E1763,IF($C$4="TEB0187_REV01",CALC_CONN_TEB0187_REV01!$F:$N),9,0),"---")</f>
        <v>---</v>
      </c>
      <c r="L1763" s="59" t="str">
        <f>IFERROR(VLOOKUP(K1763,B2B!$H$3:$I$2000,2,0),"---")</f>
        <v>---</v>
      </c>
      <c r="M1763" s="59" t="str">
        <f>IFERROR(VLOOKUP(L1763,IF($M$4="TEI0187_REV01",RAW_m_TEI0187_REV01!$AD:$AH),5,0),"---")</f>
        <v>---</v>
      </c>
      <c r="N1763" s="59" t="str">
        <f>IFERROR(VLOOKUP(L1763,IF($M$4="TEI0187_REV01",RAW_m_TEI0187_REV01!$AE:$AJ),6,0),"---")</f>
        <v>---</v>
      </c>
      <c r="O1763" s="63" t="str">
        <f>IFERROR(VLOOKUP(L1763,IF($M$4="TEI0187_REV01",RAW_m_TEI0187_REV01!$AD:$AE),2,0),"---")</f>
        <v>---</v>
      </c>
      <c r="P1763" s="59" t="str">
        <f>IFERROR(VLOOKUP(O1763,IF($M$4="TEI0187_REV01",RAW_m_TEI0187_REV01!$AJ:$AK),2,0),"---")</f>
        <v>---</v>
      </c>
      <c r="Q1763" s="59" t="str">
        <f>IFERROR(VLOOKUP(L1763,IF($M$4="TEI0187_REV01",RAW_m_TEI0187_REV01!$AD:$AF),3,0),"---")</f>
        <v>---</v>
      </c>
      <c r="R1763" s="59" t="str">
        <f>IFERROR(VLOOKUP(O1763,IF($M$4="TEI0187_REV01",RAW_m_TEI0187_REV01!$AE:$AG),3,0),"---")</f>
        <v>---</v>
      </c>
      <c r="S1763" s="59" t="str">
        <f t="shared" si="57"/>
        <v>---</v>
      </c>
    </row>
    <row r="1764" spans="2:19" ht="15" customHeight="1" x14ac:dyDescent="0.25">
      <c r="B1764" s="59">
        <f t="shared" si="58"/>
        <v>1759</v>
      </c>
      <c r="C1764" s="60">
        <f>IFERROR(IF($C$4="TEB0187_REV01",CALC_CONN_TEB0187_REV01!U1764,),"---")</f>
        <v>0</v>
      </c>
      <c r="D1764" s="59">
        <f>IFERROR(IF($C$4="TEB0187_REV01",CALC_CONN_TEB0187_REV01!D1764,),"---")</f>
        <v>0</v>
      </c>
      <c r="E1764" s="59">
        <f>IFERROR(IF($C$4="TEB0187_REV01",CALC_CONN_TEB0187_REV01!E1764,),"---")</f>
        <v>0</v>
      </c>
      <c r="F1764" s="59" t="str">
        <f>IFERROR(IF(VLOOKUP($D1764&amp;"-"&amp;$E1764,IF($C$4="TEB0187_REV01",CALC_CONN_TEB0187_REV01!$F:$I),4,0)="--","---",IF($C$4="TEB0187_REV01",CALC_CONN_TEB0187_REV01!$G1764&amp; " --&gt; " &amp;CALC_CONN_TEB0187_REV01!$I1764&amp; " --&gt; ")),"---")</f>
        <v>---</v>
      </c>
      <c r="G1764" s="59" t="str">
        <f>IFERROR(IF(VLOOKUP($D1764&amp;"-"&amp;$E1764,IF($C$4="TEB0187_REV01",CALC_CONN_TEB0187_REV01!$F:$H),3,0)="--",VLOOKUP($D1764&amp;"-"&amp;$E1764,IF($C$4="TEB0187_REV01",CALC_CONN_TEB0187_REV01!$F:$H),2,0),VLOOKUP($D1764&amp;"-"&amp;$E1764,IF($C$4="TEB0187_REV01",CALC_CONN_TEB0187_REV01!$F:$H),3,0)),"---")</f>
        <v>---</v>
      </c>
      <c r="H1764" s="59" t="str">
        <f>IFERROR(VLOOKUP(G1764,IF($C$4="TEB0187_REV01",CALC_CONN_TEB0187_REV01!$G:$T),14,0),"---")</f>
        <v>---</v>
      </c>
      <c r="I1764" s="59" t="str">
        <f>IFERROR(VLOOKUP($D1764&amp;"-"&amp;$E1764,IF($C$4="TEB0187_REV01",CALC_CONN_TEB0187_REV01!$F:$K,"???"),6,0),"---")</f>
        <v>---</v>
      </c>
      <c r="J1764" s="61" t="str">
        <f>IFERROR(VLOOKUP($D1764&amp;"-"&amp;$E1764,IF($C$4="TEB0187_REV01",CALC_CONN_TEB0187_REV01!$F:$M,"???"),8,0),"---")</f>
        <v>---</v>
      </c>
      <c r="K1764" s="62" t="str">
        <f>IFERROR(VLOOKUP($D1764&amp;"-"&amp;$E1764,IF($C$4="TEB0187_REV01",CALC_CONN_TEB0187_REV01!$F:$N),9,0),"---")</f>
        <v>---</v>
      </c>
      <c r="L1764" s="59" t="str">
        <f>IFERROR(VLOOKUP(K1764,B2B!$H$3:$I$2000,2,0),"---")</f>
        <v>---</v>
      </c>
      <c r="M1764" s="59" t="str">
        <f>IFERROR(VLOOKUP(L1764,IF($M$4="TEI0187_REV01",RAW_m_TEI0187_REV01!$AD:$AH),5,0),"---")</f>
        <v>---</v>
      </c>
      <c r="N1764" s="59" t="str">
        <f>IFERROR(VLOOKUP(L1764,IF($M$4="TEI0187_REV01",RAW_m_TEI0187_REV01!$AE:$AJ),6,0),"---")</f>
        <v>---</v>
      </c>
      <c r="O1764" s="63" t="str">
        <f>IFERROR(VLOOKUP(L1764,IF($M$4="TEI0187_REV01",RAW_m_TEI0187_REV01!$AD:$AE),2,0),"---")</f>
        <v>---</v>
      </c>
      <c r="P1764" s="59" t="str">
        <f>IFERROR(VLOOKUP(O1764,IF($M$4="TEI0187_REV01",RAW_m_TEI0187_REV01!$AJ:$AK),2,0),"---")</f>
        <v>---</v>
      </c>
      <c r="Q1764" s="59" t="str">
        <f>IFERROR(VLOOKUP(L1764,IF($M$4="TEI0187_REV01",RAW_m_TEI0187_REV01!$AD:$AF),3,0),"---")</f>
        <v>---</v>
      </c>
      <c r="R1764" s="59" t="str">
        <f>IFERROR(VLOOKUP(O1764,IF($M$4="TEI0187_REV01",RAW_m_TEI0187_REV01!$AE:$AG),3,0),"---")</f>
        <v>---</v>
      </c>
      <c r="S1764" s="59" t="str">
        <f t="shared" si="57"/>
        <v>---</v>
      </c>
    </row>
    <row r="1765" spans="2:19" ht="15" customHeight="1" x14ac:dyDescent="0.25">
      <c r="B1765" s="59">
        <f t="shared" si="58"/>
        <v>1760</v>
      </c>
      <c r="C1765" s="60">
        <f>IFERROR(IF($C$4="TEB0187_REV01",CALC_CONN_TEB0187_REV01!U1765,),"---")</f>
        <v>0</v>
      </c>
      <c r="D1765" s="59">
        <f>IFERROR(IF($C$4="TEB0187_REV01",CALC_CONN_TEB0187_REV01!D1765,),"---")</f>
        <v>0</v>
      </c>
      <c r="E1765" s="59">
        <f>IFERROR(IF($C$4="TEB0187_REV01",CALC_CONN_TEB0187_REV01!E1765,),"---")</f>
        <v>0</v>
      </c>
      <c r="F1765" s="59" t="str">
        <f>IFERROR(IF(VLOOKUP($D1765&amp;"-"&amp;$E1765,IF($C$4="TEB0187_REV01",CALC_CONN_TEB0187_REV01!$F:$I),4,0)="--","---",IF($C$4="TEB0187_REV01",CALC_CONN_TEB0187_REV01!$G1765&amp; " --&gt; " &amp;CALC_CONN_TEB0187_REV01!$I1765&amp; " --&gt; ")),"---")</f>
        <v>---</v>
      </c>
      <c r="G1765" s="59" t="str">
        <f>IFERROR(IF(VLOOKUP($D1765&amp;"-"&amp;$E1765,IF($C$4="TEB0187_REV01",CALC_CONN_TEB0187_REV01!$F:$H),3,0)="--",VLOOKUP($D1765&amp;"-"&amp;$E1765,IF($C$4="TEB0187_REV01",CALC_CONN_TEB0187_REV01!$F:$H),2,0),VLOOKUP($D1765&amp;"-"&amp;$E1765,IF($C$4="TEB0187_REV01",CALC_CONN_TEB0187_REV01!$F:$H),3,0)),"---")</f>
        <v>---</v>
      </c>
      <c r="H1765" s="59" t="str">
        <f>IFERROR(VLOOKUP(G1765,IF($C$4="TEB0187_REV01",CALC_CONN_TEB0187_REV01!$G:$T),14,0),"---")</f>
        <v>---</v>
      </c>
      <c r="I1765" s="59" t="str">
        <f>IFERROR(VLOOKUP($D1765&amp;"-"&amp;$E1765,IF($C$4="TEB0187_REV01",CALC_CONN_TEB0187_REV01!$F:$K,"???"),6,0),"---")</f>
        <v>---</v>
      </c>
      <c r="J1765" s="61" t="str">
        <f>IFERROR(VLOOKUP($D1765&amp;"-"&amp;$E1765,IF($C$4="TEB0187_REV01",CALC_CONN_TEB0187_REV01!$F:$M,"???"),8,0),"---")</f>
        <v>---</v>
      </c>
      <c r="K1765" s="62" t="str">
        <f>IFERROR(VLOOKUP($D1765&amp;"-"&amp;$E1765,IF($C$4="TEB0187_REV01",CALC_CONN_TEB0187_REV01!$F:$N),9,0),"---")</f>
        <v>---</v>
      </c>
      <c r="L1765" s="59" t="str">
        <f>IFERROR(VLOOKUP(K1765,B2B!$H$3:$I$2000,2,0),"---")</f>
        <v>---</v>
      </c>
      <c r="M1765" s="59" t="str">
        <f>IFERROR(VLOOKUP(L1765,IF($M$4="TEI0187_REV01",RAW_m_TEI0187_REV01!$AD:$AH),5,0),"---")</f>
        <v>---</v>
      </c>
      <c r="N1765" s="59" t="str">
        <f>IFERROR(VLOOKUP(L1765,IF($M$4="TEI0187_REV01",RAW_m_TEI0187_REV01!$AE:$AJ),6,0),"---")</f>
        <v>---</v>
      </c>
      <c r="O1765" s="63" t="str">
        <f>IFERROR(VLOOKUP(L1765,IF($M$4="TEI0187_REV01",RAW_m_TEI0187_REV01!$AD:$AE),2,0),"---")</f>
        <v>---</v>
      </c>
      <c r="P1765" s="59" t="str">
        <f>IFERROR(VLOOKUP(O1765,IF($M$4="TEI0187_REV01",RAW_m_TEI0187_REV01!$AJ:$AK),2,0),"---")</f>
        <v>---</v>
      </c>
      <c r="Q1765" s="59" t="str">
        <f>IFERROR(VLOOKUP(L1765,IF($M$4="TEI0187_REV01",RAW_m_TEI0187_REV01!$AD:$AF),3,0),"---")</f>
        <v>---</v>
      </c>
      <c r="R1765" s="59" t="str">
        <f>IFERROR(VLOOKUP(O1765,IF($M$4="TEI0187_REV01",RAW_m_TEI0187_REV01!$AE:$AG),3,0),"---")</f>
        <v>---</v>
      </c>
      <c r="S1765" s="59" t="str">
        <f t="shared" si="57"/>
        <v>---</v>
      </c>
    </row>
    <row r="1766" spans="2:19" ht="15" customHeight="1" x14ac:dyDescent="0.25">
      <c r="B1766" s="59">
        <f t="shared" si="58"/>
        <v>1761</v>
      </c>
      <c r="C1766" s="60">
        <f>IFERROR(IF($C$4="TEB0187_REV01",CALC_CONN_TEB0187_REV01!U1766,),"---")</f>
        <v>0</v>
      </c>
      <c r="D1766" s="59">
        <f>IFERROR(IF($C$4="TEB0187_REV01",CALC_CONN_TEB0187_REV01!D1766,),"---")</f>
        <v>0</v>
      </c>
      <c r="E1766" s="59">
        <f>IFERROR(IF($C$4="TEB0187_REV01",CALC_CONN_TEB0187_REV01!E1766,),"---")</f>
        <v>0</v>
      </c>
      <c r="F1766" s="59" t="str">
        <f>IFERROR(IF(VLOOKUP($D1766&amp;"-"&amp;$E1766,IF($C$4="TEB0187_REV01",CALC_CONN_TEB0187_REV01!$F:$I),4,0)="--","---",IF($C$4="TEB0187_REV01",CALC_CONN_TEB0187_REV01!$G1766&amp; " --&gt; " &amp;CALC_CONN_TEB0187_REV01!$I1766&amp; " --&gt; ")),"---")</f>
        <v>---</v>
      </c>
      <c r="G1766" s="59" t="str">
        <f>IFERROR(IF(VLOOKUP($D1766&amp;"-"&amp;$E1766,IF($C$4="TEB0187_REV01",CALC_CONN_TEB0187_REV01!$F:$H),3,0)="--",VLOOKUP($D1766&amp;"-"&amp;$E1766,IF($C$4="TEB0187_REV01",CALC_CONN_TEB0187_REV01!$F:$H),2,0),VLOOKUP($D1766&amp;"-"&amp;$E1766,IF($C$4="TEB0187_REV01",CALC_CONN_TEB0187_REV01!$F:$H),3,0)),"---")</f>
        <v>---</v>
      </c>
      <c r="H1766" s="59" t="str">
        <f>IFERROR(VLOOKUP(G1766,IF($C$4="TEB0187_REV01",CALC_CONN_TEB0187_REV01!$G:$T),14,0),"---")</f>
        <v>---</v>
      </c>
      <c r="I1766" s="59" t="str">
        <f>IFERROR(VLOOKUP($D1766&amp;"-"&amp;$E1766,IF($C$4="TEB0187_REV01",CALC_CONN_TEB0187_REV01!$F:$K,"???"),6,0),"---")</f>
        <v>---</v>
      </c>
      <c r="J1766" s="61" t="str">
        <f>IFERROR(VLOOKUP($D1766&amp;"-"&amp;$E1766,IF($C$4="TEB0187_REV01",CALC_CONN_TEB0187_REV01!$F:$M,"???"),8,0),"---")</f>
        <v>---</v>
      </c>
      <c r="K1766" s="62" t="str">
        <f>IFERROR(VLOOKUP($D1766&amp;"-"&amp;$E1766,IF($C$4="TEB0187_REV01",CALC_CONN_TEB0187_REV01!$F:$N),9,0),"---")</f>
        <v>---</v>
      </c>
      <c r="L1766" s="59" t="str">
        <f>IFERROR(VLOOKUP(K1766,B2B!$H$3:$I$2000,2,0),"---")</f>
        <v>---</v>
      </c>
      <c r="M1766" s="59" t="str">
        <f>IFERROR(VLOOKUP(L1766,IF($M$4="TEI0187_REV01",RAW_m_TEI0187_REV01!$AD:$AH),5,0),"---")</f>
        <v>---</v>
      </c>
      <c r="N1766" s="59" t="str">
        <f>IFERROR(VLOOKUP(L1766,IF($M$4="TEI0187_REV01",RAW_m_TEI0187_REV01!$AE:$AJ),6,0),"---")</f>
        <v>---</v>
      </c>
      <c r="O1766" s="63" t="str">
        <f>IFERROR(VLOOKUP(L1766,IF($M$4="TEI0187_REV01",RAW_m_TEI0187_REV01!$AD:$AE),2,0),"---")</f>
        <v>---</v>
      </c>
      <c r="P1766" s="59" t="str">
        <f>IFERROR(VLOOKUP(O1766,IF($M$4="TEI0187_REV01",RAW_m_TEI0187_REV01!$AJ:$AK),2,0),"---")</f>
        <v>---</v>
      </c>
      <c r="Q1766" s="59" t="str">
        <f>IFERROR(VLOOKUP(L1766,IF($M$4="TEI0187_REV01",RAW_m_TEI0187_REV01!$AD:$AF),3,0),"---")</f>
        <v>---</v>
      </c>
      <c r="R1766" s="59" t="str">
        <f>IFERROR(VLOOKUP(O1766,IF($M$4="TEI0187_REV01",RAW_m_TEI0187_REV01!$AE:$AG),3,0),"---")</f>
        <v>---</v>
      </c>
      <c r="S1766" s="59" t="str">
        <f t="shared" si="57"/>
        <v>---</v>
      </c>
    </row>
    <row r="1767" spans="2:19" ht="15" customHeight="1" x14ac:dyDescent="0.25">
      <c r="B1767" s="59">
        <f t="shared" si="58"/>
        <v>1762</v>
      </c>
      <c r="C1767" s="60">
        <f>IFERROR(IF($C$4="TEB0187_REV01",CALC_CONN_TEB0187_REV01!U1767,),"---")</f>
        <v>0</v>
      </c>
      <c r="D1767" s="59">
        <f>IFERROR(IF($C$4="TEB0187_REV01",CALC_CONN_TEB0187_REV01!D1767,),"---")</f>
        <v>0</v>
      </c>
      <c r="E1767" s="59">
        <f>IFERROR(IF($C$4="TEB0187_REV01",CALC_CONN_TEB0187_REV01!E1767,),"---")</f>
        <v>0</v>
      </c>
      <c r="F1767" s="59" t="str">
        <f>IFERROR(IF(VLOOKUP($D1767&amp;"-"&amp;$E1767,IF($C$4="TEB0187_REV01",CALC_CONN_TEB0187_REV01!$F:$I),4,0)="--","---",IF($C$4="TEB0187_REV01",CALC_CONN_TEB0187_REV01!$G1767&amp; " --&gt; " &amp;CALC_CONN_TEB0187_REV01!$I1767&amp; " --&gt; ")),"---")</f>
        <v>---</v>
      </c>
      <c r="G1767" s="59" t="str">
        <f>IFERROR(IF(VLOOKUP($D1767&amp;"-"&amp;$E1767,IF($C$4="TEB0187_REV01",CALC_CONN_TEB0187_REV01!$F:$H),3,0)="--",VLOOKUP($D1767&amp;"-"&amp;$E1767,IF($C$4="TEB0187_REV01",CALC_CONN_TEB0187_REV01!$F:$H),2,0),VLOOKUP($D1767&amp;"-"&amp;$E1767,IF($C$4="TEB0187_REV01",CALC_CONN_TEB0187_REV01!$F:$H),3,0)),"---")</f>
        <v>---</v>
      </c>
      <c r="H1767" s="59" t="str">
        <f>IFERROR(VLOOKUP(G1767,IF($C$4="TEB0187_REV01",CALC_CONN_TEB0187_REV01!$G:$T),14,0),"---")</f>
        <v>---</v>
      </c>
      <c r="I1767" s="59" t="str">
        <f>IFERROR(VLOOKUP($D1767&amp;"-"&amp;$E1767,IF($C$4="TEB0187_REV01",CALC_CONN_TEB0187_REV01!$F:$K,"???"),6,0),"---")</f>
        <v>---</v>
      </c>
      <c r="J1767" s="61" t="str">
        <f>IFERROR(VLOOKUP($D1767&amp;"-"&amp;$E1767,IF($C$4="TEB0187_REV01",CALC_CONN_TEB0187_REV01!$F:$M,"???"),8,0),"---")</f>
        <v>---</v>
      </c>
      <c r="K1767" s="62" t="str">
        <f>IFERROR(VLOOKUP($D1767&amp;"-"&amp;$E1767,IF($C$4="TEB0187_REV01",CALC_CONN_TEB0187_REV01!$F:$N),9,0),"---")</f>
        <v>---</v>
      </c>
      <c r="L1767" s="59" t="str">
        <f>IFERROR(VLOOKUP(K1767,B2B!$H$3:$I$2000,2,0),"---")</f>
        <v>---</v>
      </c>
      <c r="M1767" s="59" t="str">
        <f>IFERROR(VLOOKUP(L1767,IF($M$4="TEI0187_REV01",RAW_m_TEI0187_REV01!$AD:$AH),5,0),"---")</f>
        <v>---</v>
      </c>
      <c r="N1767" s="59" t="str">
        <f>IFERROR(VLOOKUP(L1767,IF($M$4="TEI0187_REV01",RAW_m_TEI0187_REV01!$AE:$AJ),6,0),"---")</f>
        <v>---</v>
      </c>
      <c r="O1767" s="63" t="str">
        <f>IFERROR(VLOOKUP(L1767,IF($M$4="TEI0187_REV01",RAW_m_TEI0187_REV01!$AD:$AE),2,0),"---")</f>
        <v>---</v>
      </c>
      <c r="P1767" s="59" t="str">
        <f>IFERROR(VLOOKUP(O1767,IF($M$4="TEI0187_REV01",RAW_m_TEI0187_REV01!$AJ:$AK),2,0),"---")</f>
        <v>---</v>
      </c>
      <c r="Q1767" s="59" t="str">
        <f>IFERROR(VLOOKUP(L1767,IF($M$4="TEI0187_REV01",RAW_m_TEI0187_REV01!$AD:$AF),3,0),"---")</f>
        <v>---</v>
      </c>
      <c r="R1767" s="59" t="str">
        <f>IFERROR(VLOOKUP(O1767,IF($M$4="TEI0187_REV01",RAW_m_TEI0187_REV01!$AE:$AG),3,0),"---")</f>
        <v>---</v>
      </c>
      <c r="S1767" s="59" t="str">
        <f t="shared" si="57"/>
        <v>---</v>
      </c>
    </row>
    <row r="1768" spans="2:19" ht="15" customHeight="1" x14ac:dyDescent="0.25">
      <c r="B1768" s="59">
        <f t="shared" si="58"/>
        <v>1763</v>
      </c>
      <c r="C1768" s="60">
        <f>IFERROR(IF($C$4="TEB0187_REV01",CALC_CONN_TEB0187_REV01!U1768,),"---")</f>
        <v>0</v>
      </c>
      <c r="D1768" s="59">
        <f>IFERROR(IF($C$4="TEB0187_REV01",CALC_CONN_TEB0187_REV01!D1768,),"---")</f>
        <v>0</v>
      </c>
      <c r="E1768" s="59">
        <f>IFERROR(IF($C$4="TEB0187_REV01",CALC_CONN_TEB0187_REV01!E1768,),"---")</f>
        <v>0</v>
      </c>
      <c r="F1768" s="59" t="str">
        <f>IFERROR(IF(VLOOKUP($D1768&amp;"-"&amp;$E1768,IF($C$4="TEB0187_REV01",CALC_CONN_TEB0187_REV01!$F:$I),4,0)="--","---",IF($C$4="TEB0187_REV01",CALC_CONN_TEB0187_REV01!$G1768&amp; " --&gt; " &amp;CALC_CONN_TEB0187_REV01!$I1768&amp; " --&gt; ")),"---")</f>
        <v>---</v>
      </c>
      <c r="G1768" s="59" t="str">
        <f>IFERROR(IF(VLOOKUP($D1768&amp;"-"&amp;$E1768,IF($C$4="TEB0187_REV01",CALC_CONN_TEB0187_REV01!$F:$H),3,0)="--",VLOOKUP($D1768&amp;"-"&amp;$E1768,IF($C$4="TEB0187_REV01",CALC_CONN_TEB0187_REV01!$F:$H),2,0),VLOOKUP($D1768&amp;"-"&amp;$E1768,IF($C$4="TEB0187_REV01",CALC_CONN_TEB0187_REV01!$F:$H),3,0)),"---")</f>
        <v>---</v>
      </c>
      <c r="H1768" s="59" t="str">
        <f>IFERROR(VLOOKUP(G1768,IF($C$4="TEB0187_REV01",CALC_CONN_TEB0187_REV01!$G:$T),14,0),"---")</f>
        <v>---</v>
      </c>
      <c r="I1768" s="59" t="str">
        <f>IFERROR(VLOOKUP($D1768&amp;"-"&amp;$E1768,IF($C$4="TEB0187_REV01",CALC_CONN_TEB0187_REV01!$F:$K,"???"),6,0),"---")</f>
        <v>---</v>
      </c>
      <c r="J1768" s="61" t="str">
        <f>IFERROR(VLOOKUP($D1768&amp;"-"&amp;$E1768,IF($C$4="TEB0187_REV01",CALC_CONN_TEB0187_REV01!$F:$M,"???"),8,0),"---")</f>
        <v>---</v>
      </c>
      <c r="K1768" s="62" t="str">
        <f>IFERROR(VLOOKUP($D1768&amp;"-"&amp;$E1768,IF($C$4="TEB0187_REV01",CALC_CONN_TEB0187_REV01!$F:$N),9,0),"---")</f>
        <v>---</v>
      </c>
      <c r="L1768" s="59" t="str">
        <f>IFERROR(VLOOKUP(K1768,B2B!$H$3:$I$2000,2,0),"---")</f>
        <v>---</v>
      </c>
      <c r="M1768" s="59" t="str">
        <f>IFERROR(VLOOKUP(L1768,IF($M$4="TEI0187_REV01",RAW_m_TEI0187_REV01!$AD:$AH),5,0),"---")</f>
        <v>---</v>
      </c>
      <c r="N1768" s="59" t="str">
        <f>IFERROR(VLOOKUP(L1768,IF($M$4="TEI0187_REV01",RAW_m_TEI0187_REV01!$AE:$AJ),6,0),"---")</f>
        <v>---</v>
      </c>
      <c r="O1768" s="63" t="str">
        <f>IFERROR(VLOOKUP(L1768,IF($M$4="TEI0187_REV01",RAW_m_TEI0187_REV01!$AD:$AE),2,0),"---")</f>
        <v>---</v>
      </c>
      <c r="P1768" s="59" t="str">
        <f>IFERROR(VLOOKUP(O1768,IF($M$4="TEI0187_REV01",RAW_m_TEI0187_REV01!$AJ:$AK),2,0),"---")</f>
        <v>---</v>
      </c>
      <c r="Q1768" s="59" t="str">
        <f>IFERROR(VLOOKUP(L1768,IF($M$4="TEI0187_REV01",RAW_m_TEI0187_REV01!$AD:$AF),3,0),"---")</f>
        <v>---</v>
      </c>
      <c r="R1768" s="59" t="str">
        <f>IFERROR(VLOOKUP(O1768,IF($M$4="TEI0187_REV01",RAW_m_TEI0187_REV01!$AE:$AG),3,0),"---")</f>
        <v>---</v>
      </c>
      <c r="S1768" s="59" t="str">
        <f t="shared" si="57"/>
        <v>---</v>
      </c>
    </row>
    <row r="1769" spans="2:19" ht="15" customHeight="1" x14ac:dyDescent="0.25">
      <c r="B1769" s="59">
        <f t="shared" si="58"/>
        <v>1764</v>
      </c>
      <c r="C1769" s="60">
        <f>IFERROR(IF($C$4="TEB0187_REV01",CALC_CONN_TEB0187_REV01!U1769,),"---")</f>
        <v>0</v>
      </c>
      <c r="D1769" s="59">
        <f>IFERROR(IF($C$4="TEB0187_REV01",CALC_CONN_TEB0187_REV01!D1769,),"---")</f>
        <v>0</v>
      </c>
      <c r="E1769" s="59">
        <f>IFERROR(IF($C$4="TEB0187_REV01",CALC_CONN_TEB0187_REV01!E1769,),"---")</f>
        <v>0</v>
      </c>
      <c r="F1769" s="59" t="str">
        <f>IFERROR(IF(VLOOKUP($D1769&amp;"-"&amp;$E1769,IF($C$4="TEB0187_REV01",CALC_CONN_TEB0187_REV01!$F:$I),4,0)="--","---",IF($C$4="TEB0187_REV01",CALC_CONN_TEB0187_REV01!$G1769&amp; " --&gt; " &amp;CALC_CONN_TEB0187_REV01!$I1769&amp; " --&gt; ")),"---")</f>
        <v>---</v>
      </c>
      <c r="G1769" s="59" t="str">
        <f>IFERROR(IF(VLOOKUP($D1769&amp;"-"&amp;$E1769,IF($C$4="TEB0187_REV01",CALC_CONN_TEB0187_REV01!$F:$H),3,0)="--",VLOOKUP($D1769&amp;"-"&amp;$E1769,IF($C$4="TEB0187_REV01",CALC_CONN_TEB0187_REV01!$F:$H),2,0),VLOOKUP($D1769&amp;"-"&amp;$E1769,IF($C$4="TEB0187_REV01",CALC_CONN_TEB0187_REV01!$F:$H),3,0)),"---")</f>
        <v>---</v>
      </c>
      <c r="H1769" s="59" t="str">
        <f>IFERROR(VLOOKUP(G1769,IF($C$4="TEB0187_REV01",CALC_CONN_TEB0187_REV01!$G:$T),14,0),"---")</f>
        <v>---</v>
      </c>
      <c r="I1769" s="59" t="str">
        <f>IFERROR(VLOOKUP($D1769&amp;"-"&amp;$E1769,IF($C$4="TEB0187_REV01",CALC_CONN_TEB0187_REV01!$F:$K,"???"),6,0),"---")</f>
        <v>---</v>
      </c>
      <c r="J1769" s="61" t="str">
        <f>IFERROR(VLOOKUP($D1769&amp;"-"&amp;$E1769,IF($C$4="TEB0187_REV01",CALC_CONN_TEB0187_REV01!$F:$M,"???"),8,0),"---")</f>
        <v>---</v>
      </c>
      <c r="K1769" s="62" t="str">
        <f>IFERROR(VLOOKUP($D1769&amp;"-"&amp;$E1769,IF($C$4="TEB0187_REV01",CALC_CONN_TEB0187_REV01!$F:$N),9,0),"---")</f>
        <v>---</v>
      </c>
      <c r="L1769" s="59" t="str">
        <f>IFERROR(VLOOKUP(K1769,B2B!$H$3:$I$2000,2,0),"---")</f>
        <v>---</v>
      </c>
      <c r="M1769" s="59" t="str">
        <f>IFERROR(VLOOKUP(L1769,IF($M$4="TEI0187_REV01",RAW_m_TEI0187_REV01!$AD:$AH),5,0),"---")</f>
        <v>---</v>
      </c>
      <c r="N1769" s="59" t="str">
        <f>IFERROR(VLOOKUP(L1769,IF($M$4="TEI0187_REV01",RAW_m_TEI0187_REV01!$AE:$AJ),6,0),"---")</f>
        <v>---</v>
      </c>
      <c r="O1769" s="63" t="str">
        <f>IFERROR(VLOOKUP(L1769,IF($M$4="TEI0187_REV01",RAW_m_TEI0187_REV01!$AD:$AE),2,0),"---")</f>
        <v>---</v>
      </c>
      <c r="P1769" s="59" t="str">
        <f>IFERROR(VLOOKUP(O1769,IF($M$4="TEI0187_REV01",RAW_m_TEI0187_REV01!$AJ:$AK),2,0),"---")</f>
        <v>---</v>
      </c>
      <c r="Q1769" s="59" t="str">
        <f>IFERROR(VLOOKUP(L1769,IF($M$4="TEI0187_REV01",RAW_m_TEI0187_REV01!$AD:$AF),3,0),"---")</f>
        <v>---</v>
      </c>
      <c r="R1769" s="59" t="str">
        <f>IFERROR(VLOOKUP(O1769,IF($M$4="TEI0187_REV01",RAW_m_TEI0187_REV01!$AE:$AG),3,0),"---")</f>
        <v>---</v>
      </c>
      <c r="S1769" s="59" t="str">
        <f t="shared" si="57"/>
        <v>---</v>
      </c>
    </row>
    <row r="1770" spans="2:19" ht="15" customHeight="1" x14ac:dyDescent="0.25">
      <c r="B1770" s="59">
        <f t="shared" si="58"/>
        <v>1765</v>
      </c>
      <c r="C1770" s="60">
        <f>IFERROR(IF($C$4="TEB0187_REV01",CALC_CONN_TEB0187_REV01!U1770,),"---")</f>
        <v>0</v>
      </c>
      <c r="D1770" s="59">
        <f>IFERROR(IF($C$4="TEB0187_REV01",CALC_CONN_TEB0187_REV01!D1770,),"---")</f>
        <v>0</v>
      </c>
      <c r="E1770" s="59">
        <f>IFERROR(IF($C$4="TEB0187_REV01",CALC_CONN_TEB0187_REV01!E1770,),"---")</f>
        <v>0</v>
      </c>
      <c r="F1770" s="59" t="str">
        <f>IFERROR(IF(VLOOKUP($D1770&amp;"-"&amp;$E1770,IF($C$4="TEB0187_REV01",CALC_CONN_TEB0187_REV01!$F:$I),4,0)="--","---",IF($C$4="TEB0187_REV01",CALC_CONN_TEB0187_REV01!$G1770&amp; " --&gt; " &amp;CALC_CONN_TEB0187_REV01!$I1770&amp; " --&gt; ")),"---")</f>
        <v>---</v>
      </c>
      <c r="G1770" s="59" t="str">
        <f>IFERROR(IF(VLOOKUP($D1770&amp;"-"&amp;$E1770,IF($C$4="TEB0187_REV01",CALC_CONN_TEB0187_REV01!$F:$H),3,0)="--",VLOOKUP($D1770&amp;"-"&amp;$E1770,IF($C$4="TEB0187_REV01",CALC_CONN_TEB0187_REV01!$F:$H),2,0),VLOOKUP($D1770&amp;"-"&amp;$E1770,IF($C$4="TEB0187_REV01",CALC_CONN_TEB0187_REV01!$F:$H),3,0)),"---")</f>
        <v>---</v>
      </c>
      <c r="H1770" s="59" t="str">
        <f>IFERROR(VLOOKUP(G1770,IF($C$4="TEB0187_REV01",CALC_CONN_TEB0187_REV01!$G:$T),14,0),"---")</f>
        <v>---</v>
      </c>
      <c r="I1770" s="59" t="str">
        <f>IFERROR(VLOOKUP($D1770&amp;"-"&amp;$E1770,IF($C$4="TEB0187_REV01",CALC_CONN_TEB0187_REV01!$F:$K,"???"),6,0),"---")</f>
        <v>---</v>
      </c>
      <c r="J1770" s="61" t="str">
        <f>IFERROR(VLOOKUP($D1770&amp;"-"&amp;$E1770,IF($C$4="TEB0187_REV01",CALC_CONN_TEB0187_REV01!$F:$M,"???"),8,0),"---")</f>
        <v>---</v>
      </c>
      <c r="K1770" s="62" t="str">
        <f>IFERROR(VLOOKUP($D1770&amp;"-"&amp;$E1770,IF($C$4="TEB0187_REV01",CALC_CONN_TEB0187_REV01!$F:$N),9,0),"---")</f>
        <v>---</v>
      </c>
      <c r="L1770" s="59" t="str">
        <f>IFERROR(VLOOKUP(K1770,B2B!$H$3:$I$2000,2,0),"---")</f>
        <v>---</v>
      </c>
      <c r="M1770" s="59" t="str">
        <f>IFERROR(VLOOKUP(L1770,IF($M$4="TEI0187_REV01",RAW_m_TEI0187_REV01!$AD:$AH),5,0),"---")</f>
        <v>---</v>
      </c>
      <c r="N1770" s="59" t="str">
        <f>IFERROR(VLOOKUP(L1770,IF($M$4="TEI0187_REV01",RAW_m_TEI0187_REV01!$AE:$AJ),6,0),"---")</f>
        <v>---</v>
      </c>
      <c r="O1770" s="63" t="str">
        <f>IFERROR(VLOOKUP(L1770,IF($M$4="TEI0187_REV01",RAW_m_TEI0187_REV01!$AD:$AE),2,0),"---")</f>
        <v>---</v>
      </c>
      <c r="P1770" s="59" t="str">
        <f>IFERROR(VLOOKUP(O1770,IF($M$4="TEI0187_REV01",RAW_m_TEI0187_REV01!$AJ:$AK),2,0),"---")</f>
        <v>---</v>
      </c>
      <c r="Q1770" s="59" t="str">
        <f>IFERROR(VLOOKUP(L1770,IF($M$4="TEI0187_REV01",RAW_m_TEI0187_REV01!$AD:$AF),3,0),"---")</f>
        <v>---</v>
      </c>
      <c r="R1770" s="59" t="str">
        <f>IFERROR(VLOOKUP(O1770,IF($M$4="TEI0187_REV01",RAW_m_TEI0187_REV01!$AE:$AG),3,0),"---")</f>
        <v>---</v>
      </c>
      <c r="S1770" s="59" t="str">
        <f t="shared" si="57"/>
        <v>---</v>
      </c>
    </row>
    <row r="1771" spans="2:19" ht="15" customHeight="1" x14ac:dyDescent="0.25">
      <c r="B1771" s="59">
        <f t="shared" si="58"/>
        <v>1766</v>
      </c>
      <c r="C1771" s="60">
        <f>IFERROR(IF($C$4="TEB0187_REV01",CALC_CONN_TEB0187_REV01!U1771,),"---")</f>
        <v>0</v>
      </c>
      <c r="D1771" s="59">
        <f>IFERROR(IF($C$4="TEB0187_REV01",CALC_CONN_TEB0187_REV01!D1771,),"---")</f>
        <v>0</v>
      </c>
      <c r="E1771" s="59">
        <f>IFERROR(IF($C$4="TEB0187_REV01",CALC_CONN_TEB0187_REV01!E1771,),"---")</f>
        <v>0</v>
      </c>
      <c r="F1771" s="59" t="str">
        <f>IFERROR(IF(VLOOKUP($D1771&amp;"-"&amp;$E1771,IF($C$4="TEB0187_REV01",CALC_CONN_TEB0187_REV01!$F:$I),4,0)="--","---",IF($C$4="TEB0187_REV01",CALC_CONN_TEB0187_REV01!$G1771&amp; " --&gt; " &amp;CALC_CONN_TEB0187_REV01!$I1771&amp; " --&gt; ")),"---")</f>
        <v>---</v>
      </c>
      <c r="G1771" s="59" t="str">
        <f>IFERROR(IF(VLOOKUP($D1771&amp;"-"&amp;$E1771,IF($C$4="TEB0187_REV01",CALC_CONN_TEB0187_REV01!$F:$H),3,0)="--",VLOOKUP($D1771&amp;"-"&amp;$E1771,IF($C$4="TEB0187_REV01",CALC_CONN_TEB0187_REV01!$F:$H),2,0),VLOOKUP($D1771&amp;"-"&amp;$E1771,IF($C$4="TEB0187_REV01",CALC_CONN_TEB0187_REV01!$F:$H),3,0)),"---")</f>
        <v>---</v>
      </c>
      <c r="H1771" s="59" t="str">
        <f>IFERROR(VLOOKUP(G1771,IF($C$4="TEB0187_REV01",CALC_CONN_TEB0187_REV01!$G:$T),14,0),"---")</f>
        <v>---</v>
      </c>
      <c r="I1771" s="59" t="str">
        <f>IFERROR(VLOOKUP($D1771&amp;"-"&amp;$E1771,IF($C$4="TEB0187_REV01",CALC_CONN_TEB0187_REV01!$F:$K,"???"),6,0),"---")</f>
        <v>---</v>
      </c>
      <c r="J1771" s="61" t="str">
        <f>IFERROR(VLOOKUP($D1771&amp;"-"&amp;$E1771,IF($C$4="TEB0187_REV01",CALC_CONN_TEB0187_REV01!$F:$M,"???"),8,0),"---")</f>
        <v>---</v>
      </c>
      <c r="K1771" s="62" t="str">
        <f>IFERROR(VLOOKUP($D1771&amp;"-"&amp;$E1771,IF($C$4="TEB0187_REV01",CALC_CONN_TEB0187_REV01!$F:$N),9,0),"---")</f>
        <v>---</v>
      </c>
      <c r="L1771" s="59" t="str">
        <f>IFERROR(VLOOKUP(K1771,B2B!$H$3:$I$2000,2,0),"---")</f>
        <v>---</v>
      </c>
      <c r="M1771" s="59" t="str">
        <f>IFERROR(VLOOKUP(L1771,IF($M$4="TEI0187_REV01",RAW_m_TEI0187_REV01!$AD:$AH),5,0),"---")</f>
        <v>---</v>
      </c>
      <c r="N1771" s="59" t="str">
        <f>IFERROR(VLOOKUP(L1771,IF($M$4="TEI0187_REV01",RAW_m_TEI0187_REV01!$AE:$AJ),6,0),"---")</f>
        <v>---</v>
      </c>
      <c r="O1771" s="63" t="str">
        <f>IFERROR(VLOOKUP(L1771,IF($M$4="TEI0187_REV01",RAW_m_TEI0187_REV01!$AD:$AE),2,0),"---")</f>
        <v>---</v>
      </c>
      <c r="P1771" s="59" t="str">
        <f>IFERROR(VLOOKUP(O1771,IF($M$4="TEI0187_REV01",RAW_m_TEI0187_REV01!$AJ:$AK),2,0),"---")</f>
        <v>---</v>
      </c>
      <c r="Q1771" s="59" t="str">
        <f>IFERROR(VLOOKUP(L1771,IF($M$4="TEI0187_REV01",RAW_m_TEI0187_REV01!$AD:$AF),3,0),"---")</f>
        <v>---</v>
      </c>
      <c r="R1771" s="59" t="str">
        <f>IFERROR(VLOOKUP(O1771,IF($M$4="TEI0187_REV01",RAW_m_TEI0187_REV01!$AE:$AG),3,0),"---")</f>
        <v>---</v>
      </c>
      <c r="S1771" s="59" t="str">
        <f t="shared" si="57"/>
        <v>---</v>
      </c>
    </row>
    <row r="1772" spans="2:19" ht="15" customHeight="1" x14ac:dyDescent="0.25">
      <c r="B1772" s="59">
        <f t="shared" si="58"/>
        <v>1767</v>
      </c>
      <c r="C1772" s="60">
        <f>IFERROR(IF($C$4="TEB0187_REV01",CALC_CONN_TEB0187_REV01!U1772,),"---")</f>
        <v>0</v>
      </c>
      <c r="D1772" s="59">
        <f>IFERROR(IF($C$4="TEB0187_REV01",CALC_CONN_TEB0187_REV01!D1772,),"---")</f>
        <v>0</v>
      </c>
      <c r="E1772" s="59">
        <f>IFERROR(IF($C$4="TEB0187_REV01",CALC_CONN_TEB0187_REV01!E1772,),"---")</f>
        <v>0</v>
      </c>
      <c r="F1772" s="59" t="str">
        <f>IFERROR(IF(VLOOKUP($D1772&amp;"-"&amp;$E1772,IF($C$4="TEB0187_REV01",CALC_CONN_TEB0187_REV01!$F:$I),4,0)="--","---",IF($C$4="TEB0187_REV01",CALC_CONN_TEB0187_REV01!$G1772&amp; " --&gt; " &amp;CALC_CONN_TEB0187_REV01!$I1772&amp; " --&gt; ")),"---")</f>
        <v>---</v>
      </c>
      <c r="G1772" s="59" t="str">
        <f>IFERROR(IF(VLOOKUP($D1772&amp;"-"&amp;$E1772,IF($C$4="TEB0187_REV01",CALC_CONN_TEB0187_REV01!$F:$H),3,0)="--",VLOOKUP($D1772&amp;"-"&amp;$E1772,IF($C$4="TEB0187_REV01",CALC_CONN_TEB0187_REV01!$F:$H),2,0),VLOOKUP($D1772&amp;"-"&amp;$E1772,IF($C$4="TEB0187_REV01",CALC_CONN_TEB0187_REV01!$F:$H),3,0)),"---")</f>
        <v>---</v>
      </c>
      <c r="H1772" s="59" t="str">
        <f>IFERROR(VLOOKUP(G1772,IF($C$4="TEB0187_REV01",CALC_CONN_TEB0187_REV01!$G:$T),14,0),"---")</f>
        <v>---</v>
      </c>
      <c r="I1772" s="59" t="str">
        <f>IFERROR(VLOOKUP($D1772&amp;"-"&amp;$E1772,IF($C$4="TEB0187_REV01",CALC_CONN_TEB0187_REV01!$F:$K,"???"),6,0),"---")</f>
        <v>---</v>
      </c>
      <c r="J1772" s="61" t="str">
        <f>IFERROR(VLOOKUP($D1772&amp;"-"&amp;$E1772,IF($C$4="TEB0187_REV01",CALC_CONN_TEB0187_REV01!$F:$M,"???"),8,0),"---")</f>
        <v>---</v>
      </c>
      <c r="K1772" s="62" t="str">
        <f>IFERROR(VLOOKUP($D1772&amp;"-"&amp;$E1772,IF($C$4="TEB0187_REV01",CALC_CONN_TEB0187_REV01!$F:$N),9,0),"---")</f>
        <v>---</v>
      </c>
      <c r="L1772" s="59" t="str">
        <f>IFERROR(VLOOKUP(K1772,B2B!$H$3:$I$2000,2,0),"---")</f>
        <v>---</v>
      </c>
      <c r="M1772" s="59" t="str">
        <f>IFERROR(VLOOKUP(L1772,IF($M$4="TEI0187_REV01",RAW_m_TEI0187_REV01!$AD:$AH),5,0),"---")</f>
        <v>---</v>
      </c>
      <c r="N1772" s="59" t="str">
        <f>IFERROR(VLOOKUP(L1772,IF($M$4="TEI0187_REV01",RAW_m_TEI0187_REV01!$AE:$AJ),6,0),"---")</f>
        <v>---</v>
      </c>
      <c r="O1772" s="63" t="str">
        <f>IFERROR(VLOOKUP(L1772,IF($M$4="TEI0187_REV01",RAW_m_TEI0187_REV01!$AD:$AE),2,0),"---")</f>
        <v>---</v>
      </c>
      <c r="P1772" s="59" t="str">
        <f>IFERROR(VLOOKUP(O1772,IF($M$4="TEI0187_REV01",RAW_m_TEI0187_REV01!$AJ:$AK),2,0),"---")</f>
        <v>---</v>
      </c>
      <c r="Q1772" s="59" t="str">
        <f>IFERROR(VLOOKUP(L1772,IF($M$4="TEI0187_REV01",RAW_m_TEI0187_REV01!$AD:$AF),3,0),"---")</f>
        <v>---</v>
      </c>
      <c r="R1772" s="59" t="str">
        <f>IFERROR(VLOOKUP(O1772,IF($M$4="TEI0187_REV01",RAW_m_TEI0187_REV01!$AE:$AG),3,0),"---")</f>
        <v>---</v>
      </c>
      <c r="S1772" s="59" t="str">
        <f t="shared" si="57"/>
        <v>---</v>
      </c>
    </row>
    <row r="1773" spans="2:19" ht="15" customHeight="1" x14ac:dyDescent="0.25">
      <c r="B1773" s="59">
        <f t="shared" si="58"/>
        <v>1768</v>
      </c>
      <c r="C1773" s="60">
        <f>IFERROR(IF($C$4="TEB0187_REV01",CALC_CONN_TEB0187_REV01!U1773,),"---")</f>
        <v>0</v>
      </c>
      <c r="D1773" s="59">
        <f>IFERROR(IF($C$4="TEB0187_REV01",CALC_CONN_TEB0187_REV01!D1773,),"---")</f>
        <v>0</v>
      </c>
      <c r="E1773" s="59">
        <f>IFERROR(IF($C$4="TEB0187_REV01",CALC_CONN_TEB0187_REV01!E1773,),"---")</f>
        <v>0</v>
      </c>
      <c r="F1773" s="59" t="str">
        <f>IFERROR(IF(VLOOKUP($D1773&amp;"-"&amp;$E1773,IF($C$4="TEB0187_REV01",CALC_CONN_TEB0187_REV01!$F:$I),4,0)="--","---",IF($C$4="TEB0187_REV01",CALC_CONN_TEB0187_REV01!$G1773&amp; " --&gt; " &amp;CALC_CONN_TEB0187_REV01!$I1773&amp; " --&gt; ")),"---")</f>
        <v>---</v>
      </c>
      <c r="G1773" s="59" t="str">
        <f>IFERROR(IF(VLOOKUP($D1773&amp;"-"&amp;$E1773,IF($C$4="TEB0187_REV01",CALC_CONN_TEB0187_REV01!$F:$H),3,0)="--",VLOOKUP($D1773&amp;"-"&amp;$E1773,IF($C$4="TEB0187_REV01",CALC_CONN_TEB0187_REV01!$F:$H),2,0),VLOOKUP($D1773&amp;"-"&amp;$E1773,IF($C$4="TEB0187_REV01",CALC_CONN_TEB0187_REV01!$F:$H),3,0)),"---")</f>
        <v>---</v>
      </c>
      <c r="H1773" s="59" t="str">
        <f>IFERROR(VLOOKUP(G1773,IF($C$4="TEB0187_REV01",CALC_CONN_TEB0187_REV01!$G:$T),14,0),"---")</f>
        <v>---</v>
      </c>
      <c r="I1773" s="59" t="str">
        <f>IFERROR(VLOOKUP($D1773&amp;"-"&amp;$E1773,IF($C$4="TEB0187_REV01",CALC_CONN_TEB0187_REV01!$F:$K,"???"),6,0),"---")</f>
        <v>---</v>
      </c>
      <c r="J1773" s="61" t="str">
        <f>IFERROR(VLOOKUP($D1773&amp;"-"&amp;$E1773,IF($C$4="TEB0187_REV01",CALC_CONN_TEB0187_REV01!$F:$M,"???"),8,0),"---")</f>
        <v>---</v>
      </c>
      <c r="K1773" s="62" t="str">
        <f>IFERROR(VLOOKUP($D1773&amp;"-"&amp;$E1773,IF($C$4="TEB0187_REV01",CALC_CONN_TEB0187_REV01!$F:$N),9,0),"---")</f>
        <v>---</v>
      </c>
      <c r="L1773" s="59" t="str">
        <f>IFERROR(VLOOKUP(K1773,B2B!$H$3:$I$2000,2,0),"---")</f>
        <v>---</v>
      </c>
      <c r="M1773" s="59" t="str">
        <f>IFERROR(VLOOKUP(L1773,IF($M$4="TEI0187_REV01",RAW_m_TEI0187_REV01!$AD:$AH),5,0),"---")</f>
        <v>---</v>
      </c>
      <c r="N1773" s="59" t="str">
        <f>IFERROR(VLOOKUP(L1773,IF($M$4="TEI0187_REV01",RAW_m_TEI0187_REV01!$AE:$AJ),6,0),"---")</f>
        <v>---</v>
      </c>
      <c r="O1773" s="63" t="str">
        <f>IFERROR(VLOOKUP(L1773,IF($M$4="TEI0187_REV01",RAW_m_TEI0187_REV01!$AD:$AE),2,0),"---")</f>
        <v>---</v>
      </c>
      <c r="P1773" s="59" t="str">
        <f>IFERROR(VLOOKUP(O1773,IF($M$4="TEI0187_REV01",RAW_m_TEI0187_REV01!$AJ:$AK),2,0),"---")</f>
        <v>---</v>
      </c>
      <c r="Q1773" s="59" t="str">
        <f>IFERROR(VLOOKUP(L1773,IF($M$4="TEI0187_REV01",RAW_m_TEI0187_REV01!$AD:$AF),3,0),"---")</f>
        <v>---</v>
      </c>
      <c r="R1773" s="59" t="str">
        <f>IFERROR(VLOOKUP(O1773,IF($M$4="TEI0187_REV01",RAW_m_TEI0187_REV01!$AE:$AG),3,0),"---")</f>
        <v>---</v>
      </c>
      <c r="S1773" s="59" t="str">
        <f t="shared" si="57"/>
        <v>---</v>
      </c>
    </row>
    <row r="1774" spans="2:19" ht="15" customHeight="1" x14ac:dyDescent="0.25">
      <c r="B1774" s="59">
        <f t="shared" si="58"/>
        <v>1769</v>
      </c>
      <c r="C1774" s="60">
        <f>IFERROR(IF($C$4="TEB0187_REV01",CALC_CONN_TEB0187_REV01!U1774,),"---")</f>
        <v>0</v>
      </c>
      <c r="D1774" s="59">
        <f>IFERROR(IF($C$4="TEB0187_REV01",CALC_CONN_TEB0187_REV01!D1774,),"---")</f>
        <v>0</v>
      </c>
      <c r="E1774" s="59">
        <f>IFERROR(IF($C$4="TEB0187_REV01",CALC_CONN_TEB0187_REV01!E1774,),"---")</f>
        <v>0</v>
      </c>
      <c r="F1774" s="59" t="str">
        <f>IFERROR(IF(VLOOKUP($D1774&amp;"-"&amp;$E1774,IF($C$4="TEB0187_REV01",CALC_CONN_TEB0187_REV01!$F:$I),4,0)="--","---",IF($C$4="TEB0187_REV01",CALC_CONN_TEB0187_REV01!$G1774&amp; " --&gt; " &amp;CALC_CONN_TEB0187_REV01!$I1774&amp; " --&gt; ")),"---")</f>
        <v>---</v>
      </c>
      <c r="G1774" s="59" t="str">
        <f>IFERROR(IF(VLOOKUP($D1774&amp;"-"&amp;$E1774,IF($C$4="TEB0187_REV01",CALC_CONN_TEB0187_REV01!$F:$H),3,0)="--",VLOOKUP($D1774&amp;"-"&amp;$E1774,IF($C$4="TEB0187_REV01",CALC_CONN_TEB0187_REV01!$F:$H),2,0),VLOOKUP($D1774&amp;"-"&amp;$E1774,IF($C$4="TEB0187_REV01",CALC_CONN_TEB0187_REV01!$F:$H),3,0)),"---")</f>
        <v>---</v>
      </c>
      <c r="H1774" s="59" t="str">
        <f>IFERROR(VLOOKUP(G1774,IF($C$4="TEB0187_REV01",CALC_CONN_TEB0187_REV01!$G:$T),14,0),"---")</f>
        <v>---</v>
      </c>
      <c r="I1774" s="59" t="str">
        <f>IFERROR(VLOOKUP($D1774&amp;"-"&amp;$E1774,IF($C$4="TEB0187_REV01",CALC_CONN_TEB0187_REV01!$F:$K,"???"),6,0),"---")</f>
        <v>---</v>
      </c>
      <c r="J1774" s="61" t="str">
        <f>IFERROR(VLOOKUP($D1774&amp;"-"&amp;$E1774,IF($C$4="TEB0187_REV01",CALC_CONN_TEB0187_REV01!$F:$M,"???"),8,0),"---")</f>
        <v>---</v>
      </c>
      <c r="K1774" s="62" t="str">
        <f>IFERROR(VLOOKUP($D1774&amp;"-"&amp;$E1774,IF($C$4="TEB0187_REV01",CALC_CONN_TEB0187_REV01!$F:$N),9,0),"---")</f>
        <v>---</v>
      </c>
      <c r="L1774" s="59" t="str">
        <f>IFERROR(VLOOKUP(K1774,B2B!$H$3:$I$2000,2,0),"---")</f>
        <v>---</v>
      </c>
      <c r="M1774" s="59" t="str">
        <f>IFERROR(VLOOKUP(L1774,IF($M$4="TEI0187_REV01",RAW_m_TEI0187_REV01!$AD:$AH),5,0),"---")</f>
        <v>---</v>
      </c>
      <c r="N1774" s="59" t="str">
        <f>IFERROR(VLOOKUP(L1774,IF($M$4="TEI0187_REV01",RAW_m_TEI0187_REV01!$AE:$AJ),6,0),"---")</f>
        <v>---</v>
      </c>
      <c r="O1774" s="63" t="str">
        <f>IFERROR(VLOOKUP(L1774,IF($M$4="TEI0187_REV01",RAW_m_TEI0187_REV01!$AD:$AE),2,0),"---")</f>
        <v>---</v>
      </c>
      <c r="P1774" s="59" t="str">
        <f>IFERROR(VLOOKUP(O1774,IF($M$4="TEI0187_REV01",RAW_m_TEI0187_REV01!$AJ:$AK),2,0),"---")</f>
        <v>---</v>
      </c>
      <c r="Q1774" s="59" t="str">
        <f>IFERROR(VLOOKUP(L1774,IF($M$4="TEI0187_REV01",RAW_m_TEI0187_REV01!$AD:$AF),3,0),"---")</f>
        <v>---</v>
      </c>
      <c r="R1774" s="59" t="str">
        <f>IFERROR(VLOOKUP(O1774,IF($M$4="TEI0187_REV01",RAW_m_TEI0187_REV01!$AE:$AG),3,0),"---")</f>
        <v>---</v>
      </c>
      <c r="S1774" s="59" t="str">
        <f t="shared" si="57"/>
        <v>---</v>
      </c>
    </row>
    <row r="1775" spans="2:19" ht="15" customHeight="1" x14ac:dyDescent="0.25">
      <c r="B1775" s="59">
        <f t="shared" si="58"/>
        <v>1770</v>
      </c>
      <c r="C1775" s="60">
        <f>IFERROR(IF($C$4="TEB0187_REV01",CALC_CONN_TEB0187_REV01!U1775,),"---")</f>
        <v>0</v>
      </c>
      <c r="D1775" s="59">
        <f>IFERROR(IF($C$4="TEB0187_REV01",CALC_CONN_TEB0187_REV01!D1775,),"---")</f>
        <v>0</v>
      </c>
      <c r="E1775" s="59">
        <f>IFERROR(IF($C$4="TEB0187_REV01",CALC_CONN_TEB0187_REV01!E1775,),"---")</f>
        <v>0</v>
      </c>
      <c r="F1775" s="59" t="str">
        <f>IFERROR(IF(VLOOKUP($D1775&amp;"-"&amp;$E1775,IF($C$4="TEB0187_REV01",CALC_CONN_TEB0187_REV01!$F:$I),4,0)="--","---",IF($C$4="TEB0187_REV01",CALC_CONN_TEB0187_REV01!$G1775&amp; " --&gt; " &amp;CALC_CONN_TEB0187_REV01!$I1775&amp; " --&gt; ")),"---")</f>
        <v>---</v>
      </c>
      <c r="G1775" s="59" t="str">
        <f>IFERROR(IF(VLOOKUP($D1775&amp;"-"&amp;$E1775,IF($C$4="TEB0187_REV01",CALC_CONN_TEB0187_REV01!$F:$H),3,0)="--",VLOOKUP($D1775&amp;"-"&amp;$E1775,IF($C$4="TEB0187_REV01",CALC_CONN_TEB0187_REV01!$F:$H),2,0),VLOOKUP($D1775&amp;"-"&amp;$E1775,IF($C$4="TEB0187_REV01",CALC_CONN_TEB0187_REV01!$F:$H),3,0)),"---")</f>
        <v>---</v>
      </c>
      <c r="H1775" s="59" t="str">
        <f>IFERROR(VLOOKUP(G1775,IF($C$4="TEB0187_REV01",CALC_CONN_TEB0187_REV01!$G:$T),14,0),"---")</f>
        <v>---</v>
      </c>
      <c r="I1775" s="59" t="str">
        <f>IFERROR(VLOOKUP($D1775&amp;"-"&amp;$E1775,IF($C$4="TEB0187_REV01",CALC_CONN_TEB0187_REV01!$F:$K,"???"),6,0),"---")</f>
        <v>---</v>
      </c>
      <c r="J1775" s="61" t="str">
        <f>IFERROR(VLOOKUP($D1775&amp;"-"&amp;$E1775,IF($C$4="TEB0187_REV01",CALC_CONN_TEB0187_REV01!$F:$M,"???"),8,0),"---")</f>
        <v>---</v>
      </c>
      <c r="K1775" s="62" t="str">
        <f>IFERROR(VLOOKUP($D1775&amp;"-"&amp;$E1775,IF($C$4="TEB0187_REV01",CALC_CONN_TEB0187_REV01!$F:$N),9,0),"---")</f>
        <v>---</v>
      </c>
      <c r="L1775" s="59" t="str">
        <f>IFERROR(VLOOKUP(K1775,B2B!$H$3:$I$2000,2,0),"---")</f>
        <v>---</v>
      </c>
      <c r="M1775" s="59" t="str">
        <f>IFERROR(VLOOKUP(L1775,IF($M$4="TEI0187_REV01",RAW_m_TEI0187_REV01!$AD:$AH),5,0),"---")</f>
        <v>---</v>
      </c>
      <c r="N1775" s="59" t="str">
        <f>IFERROR(VLOOKUP(L1775,IF($M$4="TEI0187_REV01",RAW_m_TEI0187_REV01!$AE:$AJ),6,0),"---")</f>
        <v>---</v>
      </c>
      <c r="O1775" s="63" t="str">
        <f>IFERROR(VLOOKUP(L1775,IF($M$4="TEI0187_REV01",RAW_m_TEI0187_REV01!$AD:$AE),2,0),"---")</f>
        <v>---</v>
      </c>
      <c r="P1775" s="59" t="str">
        <f>IFERROR(VLOOKUP(O1775,IF($M$4="TEI0187_REV01",RAW_m_TEI0187_REV01!$AJ:$AK),2,0),"---")</f>
        <v>---</v>
      </c>
      <c r="Q1775" s="59" t="str">
        <f>IFERROR(VLOOKUP(L1775,IF($M$4="TEI0187_REV01",RAW_m_TEI0187_REV01!$AD:$AF),3,0),"---")</f>
        <v>---</v>
      </c>
      <c r="R1775" s="59" t="str">
        <f>IFERROR(VLOOKUP(O1775,IF($M$4="TEI0187_REV01",RAW_m_TEI0187_REV01!$AE:$AG),3,0),"---")</f>
        <v>---</v>
      </c>
      <c r="S1775" s="59" t="str">
        <f t="shared" si="57"/>
        <v>---</v>
      </c>
    </row>
    <row r="1776" spans="2:19" ht="15" customHeight="1" x14ac:dyDescent="0.25">
      <c r="B1776" s="59">
        <f t="shared" si="58"/>
        <v>1771</v>
      </c>
      <c r="C1776" s="60">
        <f>IFERROR(IF($C$4="TEB0187_REV01",CALC_CONN_TEB0187_REV01!U1776,),"---")</f>
        <v>0</v>
      </c>
      <c r="D1776" s="59">
        <f>IFERROR(IF($C$4="TEB0187_REV01",CALC_CONN_TEB0187_REV01!D1776,),"---")</f>
        <v>0</v>
      </c>
      <c r="E1776" s="59">
        <f>IFERROR(IF($C$4="TEB0187_REV01",CALC_CONN_TEB0187_REV01!E1776,),"---")</f>
        <v>0</v>
      </c>
      <c r="F1776" s="59" t="str">
        <f>IFERROR(IF(VLOOKUP($D1776&amp;"-"&amp;$E1776,IF($C$4="TEB0187_REV01",CALC_CONN_TEB0187_REV01!$F:$I),4,0)="--","---",IF($C$4="TEB0187_REV01",CALC_CONN_TEB0187_REV01!$G1776&amp; " --&gt; " &amp;CALC_CONN_TEB0187_REV01!$I1776&amp; " --&gt; ")),"---")</f>
        <v>---</v>
      </c>
      <c r="G1776" s="59" t="str">
        <f>IFERROR(IF(VLOOKUP($D1776&amp;"-"&amp;$E1776,IF($C$4="TEB0187_REV01",CALC_CONN_TEB0187_REV01!$F:$H),3,0)="--",VLOOKUP($D1776&amp;"-"&amp;$E1776,IF($C$4="TEB0187_REV01",CALC_CONN_TEB0187_REV01!$F:$H),2,0),VLOOKUP($D1776&amp;"-"&amp;$E1776,IF($C$4="TEB0187_REV01",CALC_CONN_TEB0187_REV01!$F:$H),3,0)),"---")</f>
        <v>---</v>
      </c>
      <c r="H1776" s="59" t="str">
        <f>IFERROR(VLOOKUP(G1776,IF($C$4="TEB0187_REV01",CALC_CONN_TEB0187_REV01!$G:$T),14,0),"---")</f>
        <v>---</v>
      </c>
      <c r="I1776" s="59" t="str">
        <f>IFERROR(VLOOKUP($D1776&amp;"-"&amp;$E1776,IF($C$4="TEB0187_REV01",CALC_CONN_TEB0187_REV01!$F:$K,"???"),6,0),"---")</f>
        <v>---</v>
      </c>
      <c r="J1776" s="61" t="str">
        <f>IFERROR(VLOOKUP($D1776&amp;"-"&amp;$E1776,IF($C$4="TEB0187_REV01",CALC_CONN_TEB0187_REV01!$F:$M,"???"),8,0),"---")</f>
        <v>---</v>
      </c>
      <c r="K1776" s="62" t="str">
        <f>IFERROR(VLOOKUP($D1776&amp;"-"&amp;$E1776,IF($C$4="TEB0187_REV01",CALC_CONN_TEB0187_REV01!$F:$N),9,0),"---")</f>
        <v>---</v>
      </c>
      <c r="L1776" s="59" t="str">
        <f>IFERROR(VLOOKUP(K1776,B2B!$H$3:$I$2000,2,0),"---")</f>
        <v>---</v>
      </c>
      <c r="M1776" s="59" t="str">
        <f>IFERROR(VLOOKUP(L1776,IF($M$4="TEI0187_REV01",RAW_m_TEI0187_REV01!$AD:$AH),5,0),"---")</f>
        <v>---</v>
      </c>
      <c r="N1776" s="59" t="str">
        <f>IFERROR(VLOOKUP(L1776,IF($M$4="TEI0187_REV01",RAW_m_TEI0187_REV01!$AE:$AJ),6,0),"---")</f>
        <v>---</v>
      </c>
      <c r="O1776" s="63" t="str">
        <f>IFERROR(VLOOKUP(L1776,IF($M$4="TEI0187_REV01",RAW_m_TEI0187_REV01!$AD:$AE),2,0),"---")</f>
        <v>---</v>
      </c>
      <c r="P1776" s="59" t="str">
        <f>IFERROR(VLOOKUP(O1776,IF($M$4="TEI0187_REV01",RAW_m_TEI0187_REV01!$AJ:$AK),2,0),"---")</f>
        <v>---</v>
      </c>
      <c r="Q1776" s="59" t="str">
        <f>IFERROR(VLOOKUP(L1776,IF($M$4="TEI0187_REV01",RAW_m_TEI0187_REV01!$AD:$AF),3,0),"---")</f>
        <v>---</v>
      </c>
      <c r="R1776" s="59" t="str">
        <f>IFERROR(VLOOKUP(O1776,IF($M$4="TEI0187_REV01",RAW_m_TEI0187_REV01!$AE:$AG),3,0),"---")</f>
        <v>---</v>
      </c>
      <c r="S1776" s="59" t="str">
        <f t="shared" si="57"/>
        <v>---</v>
      </c>
    </row>
    <row r="1777" spans="2:19" ht="15" customHeight="1" x14ac:dyDescent="0.25">
      <c r="B1777" s="59">
        <f t="shared" si="58"/>
        <v>1772</v>
      </c>
      <c r="C1777" s="60">
        <f>IFERROR(IF($C$4="TEB0187_REV01",CALC_CONN_TEB0187_REV01!U1777,),"---")</f>
        <v>0</v>
      </c>
      <c r="D1777" s="59">
        <f>IFERROR(IF($C$4="TEB0187_REV01",CALC_CONN_TEB0187_REV01!D1777,),"---")</f>
        <v>0</v>
      </c>
      <c r="E1777" s="59">
        <f>IFERROR(IF($C$4="TEB0187_REV01",CALC_CONN_TEB0187_REV01!E1777,),"---")</f>
        <v>0</v>
      </c>
      <c r="F1777" s="59" t="str">
        <f>IFERROR(IF(VLOOKUP($D1777&amp;"-"&amp;$E1777,IF($C$4="TEB0187_REV01",CALC_CONN_TEB0187_REV01!$F:$I),4,0)="--","---",IF($C$4="TEB0187_REV01",CALC_CONN_TEB0187_REV01!$G1777&amp; " --&gt; " &amp;CALC_CONN_TEB0187_REV01!$I1777&amp; " --&gt; ")),"---")</f>
        <v>---</v>
      </c>
      <c r="G1777" s="59" t="str">
        <f>IFERROR(IF(VLOOKUP($D1777&amp;"-"&amp;$E1777,IF($C$4="TEB0187_REV01",CALC_CONN_TEB0187_REV01!$F:$H),3,0)="--",VLOOKUP($D1777&amp;"-"&amp;$E1777,IF($C$4="TEB0187_REV01",CALC_CONN_TEB0187_REV01!$F:$H),2,0),VLOOKUP($D1777&amp;"-"&amp;$E1777,IF($C$4="TEB0187_REV01",CALC_CONN_TEB0187_REV01!$F:$H),3,0)),"---")</f>
        <v>---</v>
      </c>
      <c r="H1777" s="59" t="str">
        <f>IFERROR(VLOOKUP(G1777,IF($C$4="TEB0187_REV01",CALC_CONN_TEB0187_REV01!$G:$T),14,0),"---")</f>
        <v>---</v>
      </c>
      <c r="I1777" s="59" t="str">
        <f>IFERROR(VLOOKUP($D1777&amp;"-"&amp;$E1777,IF($C$4="TEB0187_REV01",CALC_CONN_TEB0187_REV01!$F:$K,"???"),6,0),"---")</f>
        <v>---</v>
      </c>
      <c r="J1777" s="61" t="str">
        <f>IFERROR(VLOOKUP($D1777&amp;"-"&amp;$E1777,IF($C$4="TEB0187_REV01",CALC_CONN_TEB0187_REV01!$F:$M,"???"),8,0),"---")</f>
        <v>---</v>
      </c>
      <c r="K1777" s="62" t="str">
        <f>IFERROR(VLOOKUP($D1777&amp;"-"&amp;$E1777,IF($C$4="TEB0187_REV01",CALC_CONN_TEB0187_REV01!$F:$N),9,0),"---")</f>
        <v>---</v>
      </c>
      <c r="L1777" s="59" t="str">
        <f>IFERROR(VLOOKUP(K1777,B2B!$H$3:$I$2000,2,0),"---")</f>
        <v>---</v>
      </c>
      <c r="M1777" s="59" t="str">
        <f>IFERROR(VLOOKUP(L1777,IF($M$4="TEI0187_REV01",RAW_m_TEI0187_REV01!$AD:$AH),5,0),"---")</f>
        <v>---</v>
      </c>
      <c r="N1777" s="59" t="str">
        <f>IFERROR(VLOOKUP(L1777,IF($M$4="TEI0187_REV01",RAW_m_TEI0187_REV01!$AE:$AJ),6,0),"---")</f>
        <v>---</v>
      </c>
      <c r="O1777" s="63" t="str">
        <f>IFERROR(VLOOKUP(L1777,IF($M$4="TEI0187_REV01",RAW_m_TEI0187_REV01!$AD:$AE),2,0),"---")</f>
        <v>---</v>
      </c>
      <c r="P1777" s="59" t="str">
        <f>IFERROR(VLOOKUP(O1777,IF($M$4="TEI0187_REV01",RAW_m_TEI0187_REV01!$AJ:$AK),2,0),"---")</f>
        <v>---</v>
      </c>
      <c r="Q1777" s="59" t="str">
        <f>IFERROR(VLOOKUP(L1777,IF($M$4="TEI0187_REV01",RAW_m_TEI0187_REV01!$AD:$AF),3,0),"---")</f>
        <v>---</v>
      </c>
      <c r="R1777" s="59" t="str">
        <f>IFERROR(VLOOKUP(O1777,IF($M$4="TEI0187_REV01",RAW_m_TEI0187_REV01!$AE:$AG),3,0),"---")</f>
        <v>---</v>
      </c>
      <c r="S1777" s="59" t="str">
        <f t="shared" si="57"/>
        <v>---</v>
      </c>
    </row>
    <row r="1778" spans="2:19" ht="15" customHeight="1" x14ac:dyDescent="0.25">
      <c r="B1778" s="59">
        <f t="shared" si="58"/>
        <v>1773</v>
      </c>
      <c r="C1778" s="60">
        <f>IFERROR(IF($C$4="TEB0187_REV01",CALC_CONN_TEB0187_REV01!U1778,),"---")</f>
        <v>0</v>
      </c>
      <c r="D1778" s="59">
        <f>IFERROR(IF($C$4="TEB0187_REV01",CALC_CONN_TEB0187_REV01!D1778,),"---")</f>
        <v>0</v>
      </c>
      <c r="E1778" s="59">
        <f>IFERROR(IF($C$4="TEB0187_REV01",CALC_CONN_TEB0187_REV01!E1778,),"---")</f>
        <v>0</v>
      </c>
      <c r="F1778" s="59" t="str">
        <f>IFERROR(IF(VLOOKUP($D1778&amp;"-"&amp;$E1778,IF($C$4="TEB0187_REV01",CALC_CONN_TEB0187_REV01!$F:$I),4,0)="--","---",IF($C$4="TEB0187_REV01",CALC_CONN_TEB0187_REV01!$G1778&amp; " --&gt; " &amp;CALC_CONN_TEB0187_REV01!$I1778&amp; " --&gt; ")),"---")</f>
        <v>---</v>
      </c>
      <c r="G1778" s="59" t="str">
        <f>IFERROR(IF(VLOOKUP($D1778&amp;"-"&amp;$E1778,IF($C$4="TEB0187_REV01",CALC_CONN_TEB0187_REV01!$F:$H),3,0)="--",VLOOKUP($D1778&amp;"-"&amp;$E1778,IF($C$4="TEB0187_REV01",CALC_CONN_TEB0187_REV01!$F:$H),2,0),VLOOKUP($D1778&amp;"-"&amp;$E1778,IF($C$4="TEB0187_REV01",CALC_CONN_TEB0187_REV01!$F:$H),3,0)),"---")</f>
        <v>---</v>
      </c>
      <c r="H1778" s="59" t="str">
        <f>IFERROR(VLOOKUP(G1778,IF($C$4="TEB0187_REV01",CALC_CONN_TEB0187_REV01!$G:$T),14,0),"---")</f>
        <v>---</v>
      </c>
      <c r="I1778" s="59" t="str">
        <f>IFERROR(VLOOKUP($D1778&amp;"-"&amp;$E1778,IF($C$4="TEB0187_REV01",CALC_CONN_TEB0187_REV01!$F:$K,"???"),6,0),"---")</f>
        <v>---</v>
      </c>
      <c r="J1778" s="61" t="str">
        <f>IFERROR(VLOOKUP($D1778&amp;"-"&amp;$E1778,IF($C$4="TEB0187_REV01",CALC_CONN_TEB0187_REV01!$F:$M,"???"),8,0),"---")</f>
        <v>---</v>
      </c>
      <c r="K1778" s="62" t="str">
        <f>IFERROR(VLOOKUP($D1778&amp;"-"&amp;$E1778,IF($C$4="TEB0187_REV01",CALC_CONN_TEB0187_REV01!$F:$N),9,0),"---")</f>
        <v>---</v>
      </c>
      <c r="L1778" s="59" t="str">
        <f>IFERROR(VLOOKUP(K1778,B2B!$H$3:$I$2000,2,0),"---")</f>
        <v>---</v>
      </c>
      <c r="M1778" s="59" t="str">
        <f>IFERROR(VLOOKUP(L1778,IF($M$4="TEI0187_REV01",RAW_m_TEI0187_REV01!$AD:$AH),5,0),"---")</f>
        <v>---</v>
      </c>
      <c r="N1778" s="59" t="str">
        <f>IFERROR(VLOOKUP(L1778,IF($M$4="TEI0187_REV01",RAW_m_TEI0187_REV01!$AE:$AJ),6,0),"---")</f>
        <v>---</v>
      </c>
      <c r="O1778" s="63" t="str">
        <f>IFERROR(VLOOKUP(L1778,IF($M$4="TEI0187_REV01",RAW_m_TEI0187_REV01!$AD:$AE),2,0),"---")</f>
        <v>---</v>
      </c>
      <c r="P1778" s="59" t="str">
        <f>IFERROR(VLOOKUP(O1778,IF($M$4="TEI0187_REV01",RAW_m_TEI0187_REV01!$AJ:$AK),2,0),"---")</f>
        <v>---</v>
      </c>
      <c r="Q1778" s="59" t="str">
        <f>IFERROR(VLOOKUP(L1778,IF($M$4="TEI0187_REV01",RAW_m_TEI0187_REV01!$AD:$AF),3,0),"---")</f>
        <v>---</v>
      </c>
      <c r="R1778" s="59" t="str">
        <f>IFERROR(VLOOKUP(O1778,IF($M$4="TEI0187_REV01",RAW_m_TEI0187_REV01!$AE:$AG),3,0),"---")</f>
        <v>---</v>
      </c>
      <c r="S1778" s="59" t="str">
        <f t="shared" si="57"/>
        <v>---</v>
      </c>
    </row>
    <row r="1779" spans="2:19" ht="15" customHeight="1" x14ac:dyDescent="0.25">
      <c r="B1779" s="59">
        <f t="shared" si="58"/>
        <v>1774</v>
      </c>
      <c r="C1779" s="60">
        <f>IFERROR(IF($C$4="TEB0187_REV01",CALC_CONN_TEB0187_REV01!U1779,),"---")</f>
        <v>0</v>
      </c>
      <c r="D1779" s="59">
        <f>IFERROR(IF($C$4="TEB0187_REV01",CALC_CONN_TEB0187_REV01!D1779,),"---")</f>
        <v>0</v>
      </c>
      <c r="E1779" s="59">
        <f>IFERROR(IF($C$4="TEB0187_REV01",CALC_CONN_TEB0187_REV01!E1779,),"---")</f>
        <v>0</v>
      </c>
      <c r="F1779" s="59" t="str">
        <f>IFERROR(IF(VLOOKUP($D1779&amp;"-"&amp;$E1779,IF($C$4="TEB0187_REV01",CALC_CONN_TEB0187_REV01!$F:$I),4,0)="--","---",IF($C$4="TEB0187_REV01",CALC_CONN_TEB0187_REV01!$G1779&amp; " --&gt; " &amp;CALC_CONN_TEB0187_REV01!$I1779&amp; " --&gt; ")),"---")</f>
        <v>---</v>
      </c>
      <c r="G1779" s="59" t="str">
        <f>IFERROR(IF(VLOOKUP($D1779&amp;"-"&amp;$E1779,IF($C$4="TEB0187_REV01",CALC_CONN_TEB0187_REV01!$F:$H),3,0)="--",VLOOKUP($D1779&amp;"-"&amp;$E1779,IF($C$4="TEB0187_REV01",CALC_CONN_TEB0187_REV01!$F:$H),2,0),VLOOKUP($D1779&amp;"-"&amp;$E1779,IF($C$4="TEB0187_REV01",CALC_CONN_TEB0187_REV01!$F:$H),3,0)),"---")</f>
        <v>---</v>
      </c>
      <c r="H1779" s="59" t="str">
        <f>IFERROR(VLOOKUP(G1779,IF($C$4="TEB0187_REV01",CALC_CONN_TEB0187_REV01!$G:$T),14,0),"---")</f>
        <v>---</v>
      </c>
      <c r="I1779" s="59" t="str">
        <f>IFERROR(VLOOKUP($D1779&amp;"-"&amp;$E1779,IF($C$4="TEB0187_REV01",CALC_CONN_TEB0187_REV01!$F:$K,"???"),6,0),"---")</f>
        <v>---</v>
      </c>
      <c r="J1779" s="61" t="str">
        <f>IFERROR(VLOOKUP($D1779&amp;"-"&amp;$E1779,IF($C$4="TEB0187_REV01",CALC_CONN_TEB0187_REV01!$F:$M,"???"),8,0),"---")</f>
        <v>---</v>
      </c>
      <c r="K1779" s="62" t="str">
        <f>IFERROR(VLOOKUP($D1779&amp;"-"&amp;$E1779,IF($C$4="TEB0187_REV01",CALC_CONN_TEB0187_REV01!$F:$N),9,0),"---")</f>
        <v>---</v>
      </c>
      <c r="L1779" s="59" t="str">
        <f>IFERROR(VLOOKUP(K1779,B2B!$H$3:$I$2000,2,0),"---")</f>
        <v>---</v>
      </c>
      <c r="M1779" s="59" t="str">
        <f>IFERROR(VLOOKUP(L1779,IF($M$4="TEI0187_REV01",RAW_m_TEI0187_REV01!$AD:$AH),5,0),"---")</f>
        <v>---</v>
      </c>
      <c r="N1779" s="59" t="str">
        <f>IFERROR(VLOOKUP(L1779,IF($M$4="TEI0187_REV01",RAW_m_TEI0187_REV01!$AE:$AJ),6,0),"---")</f>
        <v>---</v>
      </c>
      <c r="O1779" s="63" t="str">
        <f>IFERROR(VLOOKUP(L1779,IF($M$4="TEI0187_REV01",RAW_m_TEI0187_REV01!$AD:$AE),2,0),"---")</f>
        <v>---</v>
      </c>
      <c r="P1779" s="59" t="str">
        <f>IFERROR(VLOOKUP(O1779,IF($M$4="TEI0187_REV01",RAW_m_TEI0187_REV01!$AJ:$AK),2,0),"---")</f>
        <v>---</v>
      </c>
      <c r="Q1779" s="59" t="str">
        <f>IFERROR(VLOOKUP(L1779,IF($M$4="TEI0187_REV01",RAW_m_TEI0187_REV01!$AD:$AF),3,0),"---")</f>
        <v>---</v>
      </c>
      <c r="R1779" s="59" t="str">
        <f>IFERROR(VLOOKUP(O1779,IF($M$4="TEI0187_REV01",RAW_m_TEI0187_REV01!$AE:$AG),3,0),"---")</f>
        <v>---</v>
      </c>
      <c r="S1779" s="59" t="str">
        <f t="shared" si="57"/>
        <v>---</v>
      </c>
    </row>
    <row r="1780" spans="2:19" ht="15" customHeight="1" x14ac:dyDescent="0.25">
      <c r="B1780" s="59">
        <f t="shared" si="58"/>
        <v>1775</v>
      </c>
      <c r="C1780" s="60">
        <f>IFERROR(IF($C$4="TEB0187_REV01",CALC_CONN_TEB0187_REV01!U1780,),"---")</f>
        <v>0</v>
      </c>
      <c r="D1780" s="59">
        <f>IFERROR(IF($C$4="TEB0187_REV01",CALC_CONN_TEB0187_REV01!D1780,),"---")</f>
        <v>0</v>
      </c>
      <c r="E1780" s="59">
        <f>IFERROR(IF($C$4="TEB0187_REV01",CALC_CONN_TEB0187_REV01!E1780,),"---")</f>
        <v>0</v>
      </c>
      <c r="F1780" s="59" t="str">
        <f>IFERROR(IF(VLOOKUP($D1780&amp;"-"&amp;$E1780,IF($C$4="TEB0187_REV01",CALC_CONN_TEB0187_REV01!$F:$I),4,0)="--","---",IF($C$4="TEB0187_REV01",CALC_CONN_TEB0187_REV01!$G1780&amp; " --&gt; " &amp;CALC_CONN_TEB0187_REV01!$I1780&amp; " --&gt; ")),"---")</f>
        <v>---</v>
      </c>
      <c r="G1780" s="59" t="str">
        <f>IFERROR(IF(VLOOKUP($D1780&amp;"-"&amp;$E1780,IF($C$4="TEB0187_REV01",CALC_CONN_TEB0187_REV01!$F:$H),3,0)="--",VLOOKUP($D1780&amp;"-"&amp;$E1780,IF($C$4="TEB0187_REV01",CALC_CONN_TEB0187_REV01!$F:$H),2,0),VLOOKUP($D1780&amp;"-"&amp;$E1780,IF($C$4="TEB0187_REV01",CALC_CONN_TEB0187_REV01!$F:$H),3,0)),"---")</f>
        <v>---</v>
      </c>
      <c r="H1780" s="59" t="str">
        <f>IFERROR(VLOOKUP(G1780,IF($C$4="TEB0187_REV01",CALC_CONN_TEB0187_REV01!$G:$T),14,0),"---")</f>
        <v>---</v>
      </c>
      <c r="I1780" s="59" t="str">
        <f>IFERROR(VLOOKUP($D1780&amp;"-"&amp;$E1780,IF($C$4="TEB0187_REV01",CALC_CONN_TEB0187_REV01!$F:$K,"???"),6,0),"---")</f>
        <v>---</v>
      </c>
      <c r="J1780" s="61" t="str">
        <f>IFERROR(VLOOKUP($D1780&amp;"-"&amp;$E1780,IF($C$4="TEB0187_REV01",CALC_CONN_TEB0187_REV01!$F:$M,"???"),8,0),"---")</f>
        <v>---</v>
      </c>
      <c r="K1780" s="62" t="str">
        <f>IFERROR(VLOOKUP($D1780&amp;"-"&amp;$E1780,IF($C$4="TEB0187_REV01",CALC_CONN_TEB0187_REV01!$F:$N),9,0),"---")</f>
        <v>---</v>
      </c>
      <c r="L1780" s="59" t="str">
        <f>IFERROR(VLOOKUP(K1780,B2B!$H$3:$I$2000,2,0),"---")</f>
        <v>---</v>
      </c>
      <c r="M1780" s="59" t="str">
        <f>IFERROR(VLOOKUP(L1780,IF($M$4="TEI0187_REV01",RAW_m_TEI0187_REV01!$AD:$AH),5,0),"---")</f>
        <v>---</v>
      </c>
      <c r="N1780" s="59" t="str">
        <f>IFERROR(VLOOKUP(L1780,IF($M$4="TEI0187_REV01",RAW_m_TEI0187_REV01!$AE:$AJ),6,0),"---")</f>
        <v>---</v>
      </c>
      <c r="O1780" s="63" t="str">
        <f>IFERROR(VLOOKUP(L1780,IF($M$4="TEI0187_REV01",RAW_m_TEI0187_REV01!$AD:$AE),2,0),"---")</f>
        <v>---</v>
      </c>
      <c r="P1780" s="59" t="str">
        <f>IFERROR(VLOOKUP(O1780,IF($M$4="TEI0187_REV01",RAW_m_TEI0187_REV01!$AJ:$AK),2,0),"---")</f>
        <v>---</v>
      </c>
      <c r="Q1780" s="59" t="str">
        <f>IFERROR(VLOOKUP(L1780,IF($M$4="TEI0187_REV01",RAW_m_TEI0187_REV01!$AD:$AF),3,0),"---")</f>
        <v>---</v>
      </c>
      <c r="R1780" s="59" t="str">
        <f>IFERROR(VLOOKUP(O1780,IF($M$4="TEI0187_REV01",RAW_m_TEI0187_REV01!$AE:$AG),3,0),"---")</f>
        <v>---</v>
      </c>
      <c r="S1780" s="59" t="str">
        <f t="shared" si="57"/>
        <v>---</v>
      </c>
    </row>
    <row r="1781" spans="2:19" ht="15" customHeight="1" x14ac:dyDescent="0.25">
      <c r="B1781" s="59">
        <f t="shared" si="58"/>
        <v>1776</v>
      </c>
      <c r="C1781" s="60">
        <f>IFERROR(IF($C$4="TEB0187_REV01",CALC_CONN_TEB0187_REV01!U1781,),"---")</f>
        <v>0</v>
      </c>
      <c r="D1781" s="59">
        <f>IFERROR(IF($C$4="TEB0187_REV01",CALC_CONN_TEB0187_REV01!D1781,),"---")</f>
        <v>0</v>
      </c>
      <c r="E1781" s="59">
        <f>IFERROR(IF($C$4="TEB0187_REV01",CALC_CONN_TEB0187_REV01!E1781,),"---")</f>
        <v>0</v>
      </c>
      <c r="F1781" s="59" t="str">
        <f>IFERROR(IF(VLOOKUP($D1781&amp;"-"&amp;$E1781,IF($C$4="TEB0187_REV01",CALC_CONN_TEB0187_REV01!$F:$I),4,0)="--","---",IF($C$4="TEB0187_REV01",CALC_CONN_TEB0187_REV01!$G1781&amp; " --&gt; " &amp;CALC_CONN_TEB0187_REV01!$I1781&amp; " --&gt; ")),"---")</f>
        <v>---</v>
      </c>
      <c r="G1781" s="59" t="str">
        <f>IFERROR(IF(VLOOKUP($D1781&amp;"-"&amp;$E1781,IF($C$4="TEB0187_REV01",CALC_CONN_TEB0187_REV01!$F:$H),3,0)="--",VLOOKUP($D1781&amp;"-"&amp;$E1781,IF($C$4="TEB0187_REV01",CALC_CONN_TEB0187_REV01!$F:$H),2,0),VLOOKUP($D1781&amp;"-"&amp;$E1781,IF($C$4="TEB0187_REV01",CALC_CONN_TEB0187_REV01!$F:$H),3,0)),"---")</f>
        <v>---</v>
      </c>
      <c r="H1781" s="59" t="str">
        <f>IFERROR(VLOOKUP(G1781,IF($C$4="TEB0187_REV01",CALC_CONN_TEB0187_REV01!$G:$T),14,0),"---")</f>
        <v>---</v>
      </c>
      <c r="I1781" s="59" t="str">
        <f>IFERROR(VLOOKUP($D1781&amp;"-"&amp;$E1781,IF($C$4="TEB0187_REV01",CALC_CONN_TEB0187_REV01!$F:$K,"???"),6,0),"---")</f>
        <v>---</v>
      </c>
      <c r="J1781" s="61" t="str">
        <f>IFERROR(VLOOKUP($D1781&amp;"-"&amp;$E1781,IF($C$4="TEB0187_REV01",CALC_CONN_TEB0187_REV01!$F:$M,"???"),8,0),"---")</f>
        <v>---</v>
      </c>
      <c r="K1781" s="62" t="str">
        <f>IFERROR(VLOOKUP($D1781&amp;"-"&amp;$E1781,IF($C$4="TEB0187_REV01",CALC_CONN_TEB0187_REV01!$F:$N),9,0),"---")</f>
        <v>---</v>
      </c>
      <c r="L1781" s="59" t="str">
        <f>IFERROR(VLOOKUP(K1781,B2B!$H$3:$I$2000,2,0),"---")</f>
        <v>---</v>
      </c>
      <c r="M1781" s="59" t="str">
        <f>IFERROR(VLOOKUP(L1781,IF($M$4="TEI0187_REV01",RAW_m_TEI0187_REV01!$AD:$AH),5,0),"---")</f>
        <v>---</v>
      </c>
      <c r="N1781" s="59" t="str">
        <f>IFERROR(VLOOKUP(L1781,IF($M$4="TEI0187_REV01",RAW_m_TEI0187_REV01!$AE:$AJ),6,0),"---")</f>
        <v>---</v>
      </c>
      <c r="O1781" s="63" t="str">
        <f>IFERROR(VLOOKUP(L1781,IF($M$4="TEI0187_REV01",RAW_m_TEI0187_REV01!$AD:$AE),2,0),"---")</f>
        <v>---</v>
      </c>
      <c r="P1781" s="59" t="str">
        <f>IFERROR(VLOOKUP(O1781,IF($M$4="TEI0187_REV01",RAW_m_TEI0187_REV01!$AJ:$AK),2,0),"---")</f>
        <v>---</v>
      </c>
      <c r="Q1781" s="59" t="str">
        <f>IFERROR(VLOOKUP(L1781,IF($M$4="TEI0187_REV01",RAW_m_TEI0187_REV01!$AD:$AF),3,0),"---")</f>
        <v>---</v>
      </c>
      <c r="R1781" s="59" t="str">
        <f>IFERROR(VLOOKUP(O1781,IF($M$4="TEI0187_REV01",RAW_m_TEI0187_REV01!$AE:$AG),3,0),"---")</f>
        <v>---</v>
      </c>
      <c r="S1781" s="59" t="str">
        <f t="shared" si="57"/>
        <v>---</v>
      </c>
    </row>
    <row r="1782" spans="2:19" ht="15" customHeight="1" x14ac:dyDescent="0.25">
      <c r="B1782" s="59">
        <f t="shared" si="58"/>
        <v>1777</v>
      </c>
      <c r="C1782" s="60">
        <f>IFERROR(IF($C$4="TEB0187_REV01",CALC_CONN_TEB0187_REV01!U1782,),"---")</f>
        <v>0</v>
      </c>
      <c r="D1782" s="59">
        <f>IFERROR(IF($C$4="TEB0187_REV01",CALC_CONN_TEB0187_REV01!D1782,),"---")</f>
        <v>0</v>
      </c>
      <c r="E1782" s="59">
        <f>IFERROR(IF($C$4="TEB0187_REV01",CALC_CONN_TEB0187_REV01!E1782,),"---")</f>
        <v>0</v>
      </c>
      <c r="F1782" s="59" t="str">
        <f>IFERROR(IF(VLOOKUP($D1782&amp;"-"&amp;$E1782,IF($C$4="TEB0187_REV01",CALC_CONN_TEB0187_REV01!$F:$I),4,0)="--","---",IF($C$4="TEB0187_REV01",CALC_CONN_TEB0187_REV01!$G1782&amp; " --&gt; " &amp;CALC_CONN_TEB0187_REV01!$I1782&amp; " --&gt; ")),"---")</f>
        <v>---</v>
      </c>
      <c r="G1782" s="59" t="str">
        <f>IFERROR(IF(VLOOKUP($D1782&amp;"-"&amp;$E1782,IF($C$4="TEB0187_REV01",CALC_CONN_TEB0187_REV01!$F:$H),3,0)="--",VLOOKUP($D1782&amp;"-"&amp;$E1782,IF($C$4="TEB0187_REV01",CALC_CONN_TEB0187_REV01!$F:$H),2,0),VLOOKUP($D1782&amp;"-"&amp;$E1782,IF($C$4="TEB0187_REV01",CALC_CONN_TEB0187_REV01!$F:$H),3,0)),"---")</f>
        <v>---</v>
      </c>
      <c r="H1782" s="59" t="str">
        <f>IFERROR(VLOOKUP(G1782,IF($C$4="TEB0187_REV01",CALC_CONN_TEB0187_REV01!$G:$T),14,0),"---")</f>
        <v>---</v>
      </c>
      <c r="I1782" s="59" t="str">
        <f>IFERROR(VLOOKUP($D1782&amp;"-"&amp;$E1782,IF($C$4="TEB0187_REV01",CALC_CONN_TEB0187_REV01!$F:$K,"???"),6,0),"---")</f>
        <v>---</v>
      </c>
      <c r="J1782" s="61" t="str">
        <f>IFERROR(VLOOKUP($D1782&amp;"-"&amp;$E1782,IF($C$4="TEB0187_REV01",CALC_CONN_TEB0187_REV01!$F:$M,"???"),8,0),"---")</f>
        <v>---</v>
      </c>
      <c r="K1782" s="62" t="str">
        <f>IFERROR(VLOOKUP($D1782&amp;"-"&amp;$E1782,IF($C$4="TEB0187_REV01",CALC_CONN_TEB0187_REV01!$F:$N),9,0),"---")</f>
        <v>---</v>
      </c>
      <c r="L1782" s="59" t="str">
        <f>IFERROR(VLOOKUP(K1782,B2B!$H$3:$I$2000,2,0),"---")</f>
        <v>---</v>
      </c>
      <c r="M1782" s="59" t="str">
        <f>IFERROR(VLOOKUP(L1782,IF($M$4="TEI0187_REV01",RAW_m_TEI0187_REV01!$AD:$AH),5,0),"---")</f>
        <v>---</v>
      </c>
      <c r="N1782" s="59" t="str">
        <f>IFERROR(VLOOKUP(L1782,IF($M$4="TEI0187_REV01",RAW_m_TEI0187_REV01!$AE:$AJ),6,0),"---")</f>
        <v>---</v>
      </c>
      <c r="O1782" s="63" t="str">
        <f>IFERROR(VLOOKUP(L1782,IF($M$4="TEI0187_REV01",RAW_m_TEI0187_REV01!$AD:$AE),2,0),"---")</f>
        <v>---</v>
      </c>
      <c r="P1782" s="59" t="str">
        <f>IFERROR(VLOOKUP(O1782,IF($M$4="TEI0187_REV01",RAW_m_TEI0187_REV01!$AJ:$AK),2,0),"---")</f>
        <v>---</v>
      </c>
      <c r="Q1782" s="59" t="str">
        <f>IFERROR(VLOOKUP(L1782,IF($M$4="TEI0187_REV01",RAW_m_TEI0187_REV01!$AD:$AF),3,0),"---")</f>
        <v>---</v>
      </c>
      <c r="R1782" s="59" t="str">
        <f>IFERROR(VLOOKUP(O1782,IF($M$4="TEI0187_REV01",RAW_m_TEI0187_REV01!$AE:$AG),3,0),"---")</f>
        <v>---</v>
      </c>
      <c r="S1782" s="59" t="str">
        <f t="shared" si="57"/>
        <v>---</v>
      </c>
    </row>
    <row r="1783" spans="2:19" ht="15" customHeight="1" x14ac:dyDescent="0.25">
      <c r="B1783" s="59">
        <f t="shared" si="58"/>
        <v>1778</v>
      </c>
      <c r="C1783" s="60">
        <f>IFERROR(IF($C$4="TEB0187_REV01",CALC_CONN_TEB0187_REV01!U1783,),"---")</f>
        <v>0</v>
      </c>
      <c r="D1783" s="59">
        <f>IFERROR(IF($C$4="TEB0187_REV01",CALC_CONN_TEB0187_REV01!D1783,),"---")</f>
        <v>0</v>
      </c>
      <c r="E1783" s="59">
        <f>IFERROR(IF($C$4="TEB0187_REV01",CALC_CONN_TEB0187_REV01!E1783,),"---")</f>
        <v>0</v>
      </c>
      <c r="F1783" s="59" t="str">
        <f>IFERROR(IF(VLOOKUP($D1783&amp;"-"&amp;$E1783,IF($C$4="TEB0187_REV01",CALC_CONN_TEB0187_REV01!$F:$I),4,0)="--","---",IF($C$4="TEB0187_REV01",CALC_CONN_TEB0187_REV01!$G1783&amp; " --&gt; " &amp;CALC_CONN_TEB0187_REV01!$I1783&amp; " --&gt; ")),"---")</f>
        <v>---</v>
      </c>
      <c r="G1783" s="59" t="str">
        <f>IFERROR(IF(VLOOKUP($D1783&amp;"-"&amp;$E1783,IF($C$4="TEB0187_REV01",CALC_CONN_TEB0187_REV01!$F:$H),3,0)="--",VLOOKUP($D1783&amp;"-"&amp;$E1783,IF($C$4="TEB0187_REV01",CALC_CONN_TEB0187_REV01!$F:$H),2,0),VLOOKUP($D1783&amp;"-"&amp;$E1783,IF($C$4="TEB0187_REV01",CALC_CONN_TEB0187_REV01!$F:$H),3,0)),"---")</f>
        <v>---</v>
      </c>
      <c r="H1783" s="59" t="str">
        <f>IFERROR(VLOOKUP(G1783,IF($C$4="TEB0187_REV01",CALC_CONN_TEB0187_REV01!$G:$T),14,0),"---")</f>
        <v>---</v>
      </c>
      <c r="I1783" s="59" t="str">
        <f>IFERROR(VLOOKUP($D1783&amp;"-"&amp;$E1783,IF($C$4="TEB0187_REV01",CALC_CONN_TEB0187_REV01!$F:$K,"???"),6,0),"---")</f>
        <v>---</v>
      </c>
      <c r="J1783" s="61" t="str">
        <f>IFERROR(VLOOKUP($D1783&amp;"-"&amp;$E1783,IF($C$4="TEB0187_REV01",CALC_CONN_TEB0187_REV01!$F:$M,"???"),8,0),"---")</f>
        <v>---</v>
      </c>
      <c r="K1783" s="62" t="str">
        <f>IFERROR(VLOOKUP($D1783&amp;"-"&amp;$E1783,IF($C$4="TEB0187_REV01",CALC_CONN_TEB0187_REV01!$F:$N),9,0),"---")</f>
        <v>---</v>
      </c>
      <c r="L1783" s="59" t="str">
        <f>IFERROR(VLOOKUP(K1783,B2B!$H$3:$I$2000,2,0),"---")</f>
        <v>---</v>
      </c>
      <c r="M1783" s="59" t="str">
        <f>IFERROR(VLOOKUP(L1783,IF($M$4="TEI0187_REV01",RAW_m_TEI0187_REV01!$AD:$AH),5,0),"---")</f>
        <v>---</v>
      </c>
      <c r="N1783" s="59" t="str">
        <f>IFERROR(VLOOKUP(L1783,IF($M$4="TEI0187_REV01",RAW_m_TEI0187_REV01!$AE:$AJ),6,0),"---")</f>
        <v>---</v>
      </c>
      <c r="O1783" s="63" t="str">
        <f>IFERROR(VLOOKUP(L1783,IF($M$4="TEI0187_REV01",RAW_m_TEI0187_REV01!$AD:$AE),2,0),"---")</f>
        <v>---</v>
      </c>
      <c r="P1783" s="59" t="str">
        <f>IFERROR(VLOOKUP(O1783,IF($M$4="TEI0187_REV01",RAW_m_TEI0187_REV01!$AJ:$AK),2,0),"---")</f>
        <v>---</v>
      </c>
      <c r="Q1783" s="59" t="str">
        <f>IFERROR(VLOOKUP(L1783,IF($M$4="TEI0187_REV01",RAW_m_TEI0187_REV01!$AD:$AF),3,0),"---")</f>
        <v>---</v>
      </c>
      <c r="R1783" s="59" t="str">
        <f>IFERROR(VLOOKUP(O1783,IF($M$4="TEI0187_REV01",RAW_m_TEI0187_REV01!$AE:$AG),3,0),"---")</f>
        <v>---</v>
      </c>
      <c r="S1783" s="59" t="str">
        <f t="shared" si="57"/>
        <v>---</v>
      </c>
    </row>
    <row r="1784" spans="2:19" ht="15" customHeight="1" x14ac:dyDescent="0.25">
      <c r="B1784" s="59">
        <f t="shared" si="58"/>
        <v>1779</v>
      </c>
      <c r="C1784" s="60">
        <f>IFERROR(IF($C$4="TEB0187_REV01",CALC_CONN_TEB0187_REV01!U1784,),"---")</f>
        <v>0</v>
      </c>
      <c r="D1784" s="59">
        <f>IFERROR(IF($C$4="TEB0187_REV01",CALC_CONN_TEB0187_REV01!D1784,),"---")</f>
        <v>0</v>
      </c>
      <c r="E1784" s="59">
        <f>IFERROR(IF($C$4="TEB0187_REV01",CALC_CONN_TEB0187_REV01!E1784,),"---")</f>
        <v>0</v>
      </c>
      <c r="F1784" s="59" t="str">
        <f>IFERROR(IF(VLOOKUP($D1784&amp;"-"&amp;$E1784,IF($C$4="TEB0187_REV01",CALC_CONN_TEB0187_REV01!$F:$I),4,0)="--","---",IF($C$4="TEB0187_REV01",CALC_CONN_TEB0187_REV01!$G1784&amp; " --&gt; " &amp;CALC_CONN_TEB0187_REV01!$I1784&amp; " --&gt; ")),"---")</f>
        <v>---</v>
      </c>
      <c r="G1784" s="59" t="str">
        <f>IFERROR(IF(VLOOKUP($D1784&amp;"-"&amp;$E1784,IF($C$4="TEB0187_REV01",CALC_CONN_TEB0187_REV01!$F:$H),3,0)="--",VLOOKUP($D1784&amp;"-"&amp;$E1784,IF($C$4="TEB0187_REV01",CALC_CONN_TEB0187_REV01!$F:$H),2,0),VLOOKUP($D1784&amp;"-"&amp;$E1784,IF($C$4="TEB0187_REV01",CALC_CONN_TEB0187_REV01!$F:$H),3,0)),"---")</f>
        <v>---</v>
      </c>
      <c r="H1784" s="59" t="str">
        <f>IFERROR(VLOOKUP(G1784,IF($C$4="TEB0187_REV01",CALC_CONN_TEB0187_REV01!$G:$T),14,0),"---")</f>
        <v>---</v>
      </c>
      <c r="I1784" s="59" t="str">
        <f>IFERROR(VLOOKUP($D1784&amp;"-"&amp;$E1784,IF($C$4="TEB0187_REV01",CALC_CONN_TEB0187_REV01!$F:$K,"???"),6,0),"---")</f>
        <v>---</v>
      </c>
      <c r="J1784" s="61" t="str">
        <f>IFERROR(VLOOKUP($D1784&amp;"-"&amp;$E1784,IF($C$4="TEB0187_REV01",CALC_CONN_TEB0187_REV01!$F:$M,"???"),8,0),"---")</f>
        <v>---</v>
      </c>
      <c r="K1784" s="62" t="str">
        <f>IFERROR(VLOOKUP($D1784&amp;"-"&amp;$E1784,IF($C$4="TEB0187_REV01",CALC_CONN_TEB0187_REV01!$F:$N),9,0),"---")</f>
        <v>---</v>
      </c>
      <c r="L1784" s="59" t="str">
        <f>IFERROR(VLOOKUP(K1784,B2B!$H$3:$I$2000,2,0),"---")</f>
        <v>---</v>
      </c>
      <c r="M1784" s="59" t="str">
        <f>IFERROR(VLOOKUP(L1784,IF($M$4="TEI0187_REV01",RAW_m_TEI0187_REV01!$AD:$AH),5,0),"---")</f>
        <v>---</v>
      </c>
      <c r="N1784" s="59" t="str">
        <f>IFERROR(VLOOKUP(L1784,IF($M$4="TEI0187_REV01",RAW_m_TEI0187_REV01!$AE:$AJ),6,0),"---")</f>
        <v>---</v>
      </c>
      <c r="O1784" s="63" t="str">
        <f>IFERROR(VLOOKUP(L1784,IF($M$4="TEI0187_REV01",RAW_m_TEI0187_REV01!$AD:$AE),2,0),"---")</f>
        <v>---</v>
      </c>
      <c r="P1784" s="59" t="str">
        <f>IFERROR(VLOOKUP(O1784,IF($M$4="TEI0187_REV01",RAW_m_TEI0187_REV01!$AJ:$AK),2,0),"---")</f>
        <v>---</v>
      </c>
      <c r="Q1784" s="59" t="str">
        <f>IFERROR(VLOOKUP(L1784,IF($M$4="TEI0187_REV01",RAW_m_TEI0187_REV01!$AD:$AF),3,0),"---")</f>
        <v>---</v>
      </c>
      <c r="R1784" s="59" t="str">
        <f>IFERROR(VLOOKUP(O1784,IF($M$4="TEI0187_REV01",RAW_m_TEI0187_REV01!$AE:$AG),3,0),"---")</f>
        <v>---</v>
      </c>
      <c r="S1784" s="59" t="str">
        <f t="shared" si="57"/>
        <v>---</v>
      </c>
    </row>
    <row r="1785" spans="2:19" ht="15" customHeight="1" x14ac:dyDescent="0.25">
      <c r="B1785" s="59">
        <f t="shared" si="58"/>
        <v>1780</v>
      </c>
      <c r="C1785" s="60">
        <f>IFERROR(IF($C$4="TEB0187_REV01",CALC_CONN_TEB0187_REV01!U1785,),"---")</f>
        <v>0</v>
      </c>
      <c r="D1785" s="59">
        <f>IFERROR(IF($C$4="TEB0187_REV01",CALC_CONN_TEB0187_REV01!D1785,),"---")</f>
        <v>0</v>
      </c>
      <c r="E1785" s="59">
        <f>IFERROR(IF($C$4="TEB0187_REV01",CALC_CONN_TEB0187_REV01!E1785,),"---")</f>
        <v>0</v>
      </c>
      <c r="F1785" s="59" t="str">
        <f>IFERROR(IF(VLOOKUP($D1785&amp;"-"&amp;$E1785,IF($C$4="TEB0187_REV01",CALC_CONN_TEB0187_REV01!$F:$I),4,0)="--","---",IF($C$4="TEB0187_REV01",CALC_CONN_TEB0187_REV01!$G1785&amp; " --&gt; " &amp;CALC_CONN_TEB0187_REV01!$I1785&amp; " --&gt; ")),"---")</f>
        <v>---</v>
      </c>
      <c r="G1785" s="59" t="str">
        <f>IFERROR(IF(VLOOKUP($D1785&amp;"-"&amp;$E1785,IF($C$4="TEB0187_REV01",CALC_CONN_TEB0187_REV01!$F:$H),3,0)="--",VLOOKUP($D1785&amp;"-"&amp;$E1785,IF($C$4="TEB0187_REV01",CALC_CONN_TEB0187_REV01!$F:$H),2,0),VLOOKUP($D1785&amp;"-"&amp;$E1785,IF($C$4="TEB0187_REV01",CALC_CONN_TEB0187_REV01!$F:$H),3,0)),"---")</f>
        <v>---</v>
      </c>
      <c r="H1785" s="59" t="str">
        <f>IFERROR(VLOOKUP(G1785,IF($C$4="TEB0187_REV01",CALC_CONN_TEB0187_REV01!$G:$T),14,0),"---")</f>
        <v>---</v>
      </c>
      <c r="I1785" s="59" t="str">
        <f>IFERROR(VLOOKUP($D1785&amp;"-"&amp;$E1785,IF($C$4="TEB0187_REV01",CALC_CONN_TEB0187_REV01!$F:$K,"???"),6,0),"---")</f>
        <v>---</v>
      </c>
      <c r="J1785" s="61" t="str">
        <f>IFERROR(VLOOKUP($D1785&amp;"-"&amp;$E1785,IF($C$4="TEB0187_REV01",CALC_CONN_TEB0187_REV01!$F:$M,"???"),8,0),"---")</f>
        <v>---</v>
      </c>
      <c r="K1785" s="62" t="str">
        <f>IFERROR(VLOOKUP($D1785&amp;"-"&amp;$E1785,IF($C$4="TEB0187_REV01",CALC_CONN_TEB0187_REV01!$F:$N),9,0),"---")</f>
        <v>---</v>
      </c>
      <c r="L1785" s="59" t="str">
        <f>IFERROR(VLOOKUP(K1785,B2B!$H$3:$I$2000,2,0),"---")</f>
        <v>---</v>
      </c>
      <c r="M1785" s="59" t="str">
        <f>IFERROR(VLOOKUP(L1785,IF($M$4="TEI0187_REV01",RAW_m_TEI0187_REV01!$AD:$AH),5,0),"---")</f>
        <v>---</v>
      </c>
      <c r="N1785" s="59" t="str">
        <f>IFERROR(VLOOKUP(L1785,IF($M$4="TEI0187_REV01",RAW_m_TEI0187_REV01!$AE:$AJ),6,0),"---")</f>
        <v>---</v>
      </c>
      <c r="O1785" s="63" t="str">
        <f>IFERROR(VLOOKUP(L1785,IF($M$4="TEI0187_REV01",RAW_m_TEI0187_REV01!$AD:$AE),2,0),"---")</f>
        <v>---</v>
      </c>
      <c r="P1785" s="59" t="str">
        <f>IFERROR(VLOOKUP(O1785,IF($M$4="TEI0187_REV01",RAW_m_TEI0187_REV01!$AJ:$AK),2,0),"---")</f>
        <v>---</v>
      </c>
      <c r="Q1785" s="59" t="str">
        <f>IFERROR(VLOOKUP(L1785,IF($M$4="TEI0187_REV01",RAW_m_TEI0187_REV01!$AD:$AF),3,0),"---")</f>
        <v>---</v>
      </c>
      <c r="R1785" s="59" t="str">
        <f>IFERROR(VLOOKUP(O1785,IF($M$4="TEI0187_REV01",RAW_m_TEI0187_REV01!$AE:$AG),3,0),"---")</f>
        <v>---</v>
      </c>
      <c r="S1785" s="59" t="str">
        <f t="shared" si="57"/>
        <v>---</v>
      </c>
    </row>
    <row r="1786" spans="2:19" ht="15" customHeight="1" x14ac:dyDescent="0.25">
      <c r="B1786" s="59">
        <f t="shared" si="58"/>
        <v>1781</v>
      </c>
      <c r="C1786" s="60">
        <f>IFERROR(IF($C$4="TEB0187_REV01",CALC_CONN_TEB0187_REV01!U1786,),"---")</f>
        <v>0</v>
      </c>
      <c r="D1786" s="59">
        <f>IFERROR(IF($C$4="TEB0187_REV01",CALC_CONN_TEB0187_REV01!D1786,),"---")</f>
        <v>0</v>
      </c>
      <c r="E1786" s="59">
        <f>IFERROR(IF($C$4="TEB0187_REV01",CALC_CONN_TEB0187_REV01!E1786,),"---")</f>
        <v>0</v>
      </c>
      <c r="F1786" s="59" t="str">
        <f>IFERROR(IF(VLOOKUP($D1786&amp;"-"&amp;$E1786,IF($C$4="TEB0187_REV01",CALC_CONN_TEB0187_REV01!$F:$I),4,0)="--","---",IF($C$4="TEB0187_REV01",CALC_CONN_TEB0187_REV01!$G1786&amp; " --&gt; " &amp;CALC_CONN_TEB0187_REV01!$I1786&amp; " --&gt; ")),"---")</f>
        <v>---</v>
      </c>
      <c r="G1786" s="59" t="str">
        <f>IFERROR(IF(VLOOKUP($D1786&amp;"-"&amp;$E1786,IF($C$4="TEB0187_REV01",CALC_CONN_TEB0187_REV01!$F:$H),3,0)="--",VLOOKUP($D1786&amp;"-"&amp;$E1786,IF($C$4="TEB0187_REV01",CALC_CONN_TEB0187_REV01!$F:$H),2,0),VLOOKUP($D1786&amp;"-"&amp;$E1786,IF($C$4="TEB0187_REV01",CALC_CONN_TEB0187_REV01!$F:$H),3,0)),"---")</f>
        <v>---</v>
      </c>
      <c r="H1786" s="59" t="str">
        <f>IFERROR(VLOOKUP(G1786,IF($C$4="TEB0187_REV01",CALC_CONN_TEB0187_REV01!$G:$T),14,0),"---")</f>
        <v>---</v>
      </c>
      <c r="I1786" s="59" t="str">
        <f>IFERROR(VLOOKUP($D1786&amp;"-"&amp;$E1786,IF($C$4="TEB0187_REV01",CALC_CONN_TEB0187_REV01!$F:$K,"???"),6,0),"---")</f>
        <v>---</v>
      </c>
      <c r="J1786" s="61" t="str">
        <f>IFERROR(VLOOKUP($D1786&amp;"-"&amp;$E1786,IF($C$4="TEB0187_REV01",CALC_CONN_TEB0187_REV01!$F:$M,"???"),8,0),"---")</f>
        <v>---</v>
      </c>
      <c r="K1786" s="62" t="str">
        <f>IFERROR(VLOOKUP($D1786&amp;"-"&amp;$E1786,IF($C$4="TEB0187_REV01",CALC_CONN_TEB0187_REV01!$F:$N),9,0),"---")</f>
        <v>---</v>
      </c>
      <c r="L1786" s="59" t="str">
        <f>IFERROR(VLOOKUP(K1786,B2B!$H$3:$I$2000,2,0),"---")</f>
        <v>---</v>
      </c>
      <c r="M1786" s="59" t="str">
        <f>IFERROR(VLOOKUP(L1786,IF($M$4="TEI0187_REV01",RAW_m_TEI0187_REV01!$AD:$AH),5,0),"---")</f>
        <v>---</v>
      </c>
      <c r="N1786" s="59" t="str">
        <f>IFERROR(VLOOKUP(L1786,IF($M$4="TEI0187_REV01",RAW_m_TEI0187_REV01!$AE:$AJ),6,0),"---")</f>
        <v>---</v>
      </c>
      <c r="O1786" s="63" t="str">
        <f>IFERROR(VLOOKUP(L1786,IF($M$4="TEI0187_REV01",RAW_m_TEI0187_REV01!$AD:$AE),2,0),"---")</f>
        <v>---</v>
      </c>
      <c r="P1786" s="59" t="str">
        <f>IFERROR(VLOOKUP(O1786,IF($M$4="TEI0187_REV01",RAW_m_TEI0187_REV01!$AJ:$AK),2,0),"---")</f>
        <v>---</v>
      </c>
      <c r="Q1786" s="59" t="str">
        <f>IFERROR(VLOOKUP(L1786,IF($M$4="TEI0187_REV01",RAW_m_TEI0187_REV01!$AD:$AF),3,0),"---")</f>
        <v>---</v>
      </c>
      <c r="R1786" s="59" t="str">
        <f>IFERROR(VLOOKUP(O1786,IF($M$4="TEI0187_REV01",RAW_m_TEI0187_REV01!$AE:$AG),3,0),"---")</f>
        <v>---</v>
      </c>
      <c r="S1786" s="59" t="str">
        <f t="shared" si="57"/>
        <v>---</v>
      </c>
    </row>
    <row r="1787" spans="2:19" ht="15" customHeight="1" x14ac:dyDescent="0.25">
      <c r="B1787" s="59">
        <f t="shared" si="58"/>
        <v>1782</v>
      </c>
      <c r="C1787" s="60">
        <f>IFERROR(IF($C$4="TEB0187_REV01",CALC_CONN_TEB0187_REV01!U1787,),"---")</f>
        <v>0</v>
      </c>
      <c r="D1787" s="59">
        <f>IFERROR(IF($C$4="TEB0187_REV01",CALC_CONN_TEB0187_REV01!D1787,),"---")</f>
        <v>0</v>
      </c>
      <c r="E1787" s="59">
        <f>IFERROR(IF($C$4="TEB0187_REV01",CALC_CONN_TEB0187_REV01!E1787,),"---")</f>
        <v>0</v>
      </c>
      <c r="F1787" s="59" t="str">
        <f>IFERROR(IF(VLOOKUP($D1787&amp;"-"&amp;$E1787,IF($C$4="TEB0187_REV01",CALC_CONN_TEB0187_REV01!$F:$I),4,0)="--","---",IF($C$4="TEB0187_REV01",CALC_CONN_TEB0187_REV01!$G1787&amp; " --&gt; " &amp;CALC_CONN_TEB0187_REV01!$I1787&amp; " --&gt; ")),"---")</f>
        <v>---</v>
      </c>
      <c r="G1787" s="59" t="str">
        <f>IFERROR(IF(VLOOKUP($D1787&amp;"-"&amp;$E1787,IF($C$4="TEB0187_REV01",CALC_CONN_TEB0187_REV01!$F:$H),3,0)="--",VLOOKUP($D1787&amp;"-"&amp;$E1787,IF($C$4="TEB0187_REV01",CALC_CONN_TEB0187_REV01!$F:$H),2,0),VLOOKUP($D1787&amp;"-"&amp;$E1787,IF($C$4="TEB0187_REV01",CALC_CONN_TEB0187_REV01!$F:$H),3,0)),"---")</f>
        <v>---</v>
      </c>
      <c r="H1787" s="59" t="str">
        <f>IFERROR(VLOOKUP(G1787,IF($C$4="TEB0187_REV01",CALC_CONN_TEB0187_REV01!$G:$T),14,0),"---")</f>
        <v>---</v>
      </c>
      <c r="I1787" s="59" t="str">
        <f>IFERROR(VLOOKUP($D1787&amp;"-"&amp;$E1787,IF($C$4="TEB0187_REV01",CALC_CONN_TEB0187_REV01!$F:$K,"???"),6,0),"---")</f>
        <v>---</v>
      </c>
      <c r="J1787" s="61" t="str">
        <f>IFERROR(VLOOKUP($D1787&amp;"-"&amp;$E1787,IF($C$4="TEB0187_REV01",CALC_CONN_TEB0187_REV01!$F:$M,"???"),8,0),"---")</f>
        <v>---</v>
      </c>
      <c r="K1787" s="62" t="str">
        <f>IFERROR(VLOOKUP($D1787&amp;"-"&amp;$E1787,IF($C$4="TEB0187_REV01",CALC_CONN_TEB0187_REV01!$F:$N),9,0),"---")</f>
        <v>---</v>
      </c>
      <c r="L1787" s="59" t="str">
        <f>IFERROR(VLOOKUP(K1787,B2B!$H$3:$I$2000,2,0),"---")</f>
        <v>---</v>
      </c>
      <c r="M1787" s="59" t="str">
        <f>IFERROR(VLOOKUP(L1787,IF($M$4="TEI0187_REV01",RAW_m_TEI0187_REV01!$AD:$AH),5,0),"---")</f>
        <v>---</v>
      </c>
      <c r="N1787" s="59" t="str">
        <f>IFERROR(VLOOKUP(L1787,IF($M$4="TEI0187_REV01",RAW_m_TEI0187_REV01!$AE:$AJ),6,0),"---")</f>
        <v>---</v>
      </c>
      <c r="O1787" s="63" t="str">
        <f>IFERROR(VLOOKUP(L1787,IF($M$4="TEI0187_REV01",RAW_m_TEI0187_REV01!$AD:$AE),2,0),"---")</f>
        <v>---</v>
      </c>
      <c r="P1787" s="59" t="str">
        <f>IFERROR(VLOOKUP(O1787,IF($M$4="TEI0187_REV01",RAW_m_TEI0187_REV01!$AJ:$AK),2,0),"---")</f>
        <v>---</v>
      </c>
      <c r="Q1787" s="59" t="str">
        <f>IFERROR(VLOOKUP(L1787,IF($M$4="TEI0187_REV01",RAW_m_TEI0187_REV01!$AD:$AF),3,0),"---")</f>
        <v>---</v>
      </c>
      <c r="R1787" s="59" t="str">
        <f>IFERROR(VLOOKUP(O1787,IF($M$4="TEI0187_REV01",RAW_m_TEI0187_REV01!$AE:$AG),3,0),"---")</f>
        <v>---</v>
      </c>
      <c r="S1787" s="59" t="str">
        <f t="shared" si="57"/>
        <v>---</v>
      </c>
    </row>
    <row r="1788" spans="2:19" ht="15" customHeight="1" x14ac:dyDescent="0.25">
      <c r="B1788" s="59">
        <f t="shared" si="58"/>
        <v>1783</v>
      </c>
      <c r="C1788" s="60">
        <f>IFERROR(IF($C$4="TEB0187_REV01",CALC_CONN_TEB0187_REV01!U1788,),"---")</f>
        <v>0</v>
      </c>
      <c r="D1788" s="59">
        <f>IFERROR(IF($C$4="TEB0187_REV01",CALC_CONN_TEB0187_REV01!D1788,),"---")</f>
        <v>0</v>
      </c>
      <c r="E1788" s="59">
        <f>IFERROR(IF($C$4="TEB0187_REV01",CALC_CONN_TEB0187_REV01!E1788,),"---")</f>
        <v>0</v>
      </c>
      <c r="F1788" s="59" t="str">
        <f>IFERROR(IF(VLOOKUP($D1788&amp;"-"&amp;$E1788,IF($C$4="TEB0187_REV01",CALC_CONN_TEB0187_REV01!$F:$I),4,0)="--","---",IF($C$4="TEB0187_REV01",CALC_CONN_TEB0187_REV01!$G1788&amp; " --&gt; " &amp;CALC_CONN_TEB0187_REV01!$I1788&amp; " --&gt; ")),"---")</f>
        <v>---</v>
      </c>
      <c r="G1788" s="59" t="str">
        <f>IFERROR(IF(VLOOKUP($D1788&amp;"-"&amp;$E1788,IF($C$4="TEB0187_REV01",CALC_CONN_TEB0187_REV01!$F:$H),3,0)="--",VLOOKUP($D1788&amp;"-"&amp;$E1788,IF($C$4="TEB0187_REV01",CALC_CONN_TEB0187_REV01!$F:$H),2,0),VLOOKUP($D1788&amp;"-"&amp;$E1788,IF($C$4="TEB0187_REV01",CALC_CONN_TEB0187_REV01!$F:$H),3,0)),"---")</f>
        <v>---</v>
      </c>
      <c r="H1788" s="59" t="str">
        <f>IFERROR(VLOOKUP(G1788,IF($C$4="TEB0187_REV01",CALC_CONN_TEB0187_REV01!$G:$T),14,0),"---")</f>
        <v>---</v>
      </c>
      <c r="I1788" s="59" t="str">
        <f>IFERROR(VLOOKUP($D1788&amp;"-"&amp;$E1788,IF($C$4="TEB0187_REV01",CALC_CONN_TEB0187_REV01!$F:$K,"???"),6,0),"---")</f>
        <v>---</v>
      </c>
      <c r="J1788" s="61" t="str">
        <f>IFERROR(VLOOKUP($D1788&amp;"-"&amp;$E1788,IF($C$4="TEB0187_REV01",CALC_CONN_TEB0187_REV01!$F:$M,"???"),8,0),"---")</f>
        <v>---</v>
      </c>
      <c r="K1788" s="62" t="str">
        <f>IFERROR(VLOOKUP($D1788&amp;"-"&amp;$E1788,IF($C$4="TEB0187_REV01",CALC_CONN_TEB0187_REV01!$F:$N),9,0),"---")</f>
        <v>---</v>
      </c>
      <c r="L1788" s="59" t="str">
        <f>IFERROR(VLOOKUP(K1788,B2B!$H$3:$I$2000,2,0),"---")</f>
        <v>---</v>
      </c>
      <c r="M1788" s="59" t="str">
        <f>IFERROR(VLOOKUP(L1788,IF($M$4="TEI0187_REV01",RAW_m_TEI0187_REV01!$AD:$AH),5,0),"---")</f>
        <v>---</v>
      </c>
      <c r="N1788" s="59" t="str">
        <f>IFERROR(VLOOKUP(L1788,IF($M$4="TEI0187_REV01",RAW_m_TEI0187_REV01!$AE:$AJ),6,0),"---")</f>
        <v>---</v>
      </c>
      <c r="O1788" s="63" t="str">
        <f>IFERROR(VLOOKUP(L1788,IF($M$4="TEI0187_REV01",RAW_m_TEI0187_REV01!$AD:$AE),2,0),"---")</f>
        <v>---</v>
      </c>
      <c r="P1788" s="59" t="str">
        <f>IFERROR(VLOOKUP(O1788,IF($M$4="TEI0187_REV01",RAW_m_TEI0187_REV01!$AJ:$AK),2,0),"---")</f>
        <v>---</v>
      </c>
      <c r="Q1788" s="59" t="str">
        <f>IFERROR(VLOOKUP(L1788,IF($M$4="TEI0187_REV01",RAW_m_TEI0187_REV01!$AD:$AF),3,0),"---")</f>
        <v>---</v>
      </c>
      <c r="R1788" s="59" t="str">
        <f>IFERROR(VLOOKUP(O1788,IF($M$4="TEI0187_REV01",RAW_m_TEI0187_REV01!$AE:$AG),3,0),"---")</f>
        <v>---</v>
      </c>
      <c r="S1788" s="59" t="str">
        <f t="shared" si="57"/>
        <v>---</v>
      </c>
    </row>
    <row r="1789" spans="2:19" ht="15" customHeight="1" x14ac:dyDescent="0.25">
      <c r="B1789" s="59">
        <f t="shared" si="58"/>
        <v>1784</v>
      </c>
      <c r="C1789" s="60">
        <f>IFERROR(IF($C$4="TEB0187_REV01",CALC_CONN_TEB0187_REV01!U1789,),"---")</f>
        <v>0</v>
      </c>
      <c r="D1789" s="59">
        <f>IFERROR(IF($C$4="TEB0187_REV01",CALC_CONN_TEB0187_REV01!D1789,),"---")</f>
        <v>0</v>
      </c>
      <c r="E1789" s="59">
        <f>IFERROR(IF($C$4="TEB0187_REV01",CALC_CONN_TEB0187_REV01!E1789,),"---")</f>
        <v>0</v>
      </c>
      <c r="F1789" s="59" t="str">
        <f>IFERROR(IF(VLOOKUP($D1789&amp;"-"&amp;$E1789,IF($C$4="TEB0187_REV01",CALC_CONN_TEB0187_REV01!$F:$I),4,0)="--","---",IF($C$4="TEB0187_REV01",CALC_CONN_TEB0187_REV01!$G1789&amp; " --&gt; " &amp;CALC_CONN_TEB0187_REV01!$I1789&amp; " --&gt; ")),"---")</f>
        <v>---</v>
      </c>
      <c r="G1789" s="59" t="str">
        <f>IFERROR(IF(VLOOKUP($D1789&amp;"-"&amp;$E1789,IF($C$4="TEB0187_REV01",CALC_CONN_TEB0187_REV01!$F:$H),3,0)="--",VLOOKUP($D1789&amp;"-"&amp;$E1789,IF($C$4="TEB0187_REV01",CALC_CONN_TEB0187_REV01!$F:$H),2,0),VLOOKUP($D1789&amp;"-"&amp;$E1789,IF($C$4="TEB0187_REV01",CALC_CONN_TEB0187_REV01!$F:$H),3,0)),"---")</f>
        <v>---</v>
      </c>
      <c r="H1789" s="59" t="str">
        <f>IFERROR(VLOOKUP(G1789,IF($C$4="TEB0187_REV01",CALC_CONN_TEB0187_REV01!$G:$T),14,0),"---")</f>
        <v>---</v>
      </c>
      <c r="I1789" s="59" t="str">
        <f>IFERROR(VLOOKUP($D1789&amp;"-"&amp;$E1789,IF($C$4="TEB0187_REV01",CALC_CONN_TEB0187_REV01!$F:$K,"???"),6,0),"---")</f>
        <v>---</v>
      </c>
      <c r="J1789" s="61" t="str">
        <f>IFERROR(VLOOKUP($D1789&amp;"-"&amp;$E1789,IF($C$4="TEB0187_REV01",CALC_CONN_TEB0187_REV01!$F:$M,"???"),8,0),"---")</f>
        <v>---</v>
      </c>
      <c r="K1789" s="62" t="str">
        <f>IFERROR(VLOOKUP($D1789&amp;"-"&amp;$E1789,IF($C$4="TEB0187_REV01",CALC_CONN_TEB0187_REV01!$F:$N),9,0),"---")</f>
        <v>---</v>
      </c>
      <c r="L1789" s="59" t="str">
        <f>IFERROR(VLOOKUP(K1789,B2B!$H$3:$I$2000,2,0),"---")</f>
        <v>---</v>
      </c>
      <c r="M1789" s="59" t="str">
        <f>IFERROR(VLOOKUP(L1789,IF($M$4="TEI0187_REV01",RAW_m_TEI0187_REV01!$AD:$AH),5,0),"---")</f>
        <v>---</v>
      </c>
      <c r="N1789" s="59" t="str">
        <f>IFERROR(VLOOKUP(L1789,IF($M$4="TEI0187_REV01",RAW_m_TEI0187_REV01!$AE:$AJ),6,0),"---")</f>
        <v>---</v>
      </c>
      <c r="O1789" s="63" t="str">
        <f>IFERROR(VLOOKUP(L1789,IF($M$4="TEI0187_REV01",RAW_m_TEI0187_REV01!$AD:$AE),2,0),"---")</f>
        <v>---</v>
      </c>
      <c r="P1789" s="59" t="str">
        <f>IFERROR(VLOOKUP(O1789,IF($M$4="TEI0187_REV01",RAW_m_TEI0187_REV01!$AJ:$AK),2,0),"---")</f>
        <v>---</v>
      </c>
      <c r="Q1789" s="59" t="str">
        <f>IFERROR(VLOOKUP(L1789,IF($M$4="TEI0187_REV01",RAW_m_TEI0187_REV01!$AD:$AF),3,0),"---")</f>
        <v>---</v>
      </c>
      <c r="R1789" s="59" t="str">
        <f>IFERROR(VLOOKUP(O1789,IF($M$4="TEI0187_REV01",RAW_m_TEI0187_REV01!$AE:$AG),3,0),"---")</f>
        <v>---</v>
      </c>
      <c r="S1789" s="59" t="str">
        <f t="shared" si="57"/>
        <v>---</v>
      </c>
    </row>
    <row r="1790" spans="2:19" ht="15" customHeight="1" x14ac:dyDescent="0.25">
      <c r="B1790" s="59">
        <f t="shared" si="58"/>
        <v>1785</v>
      </c>
      <c r="C1790" s="60">
        <f>IFERROR(IF($C$4="TEB0187_REV01",CALC_CONN_TEB0187_REV01!U1790,),"---")</f>
        <v>0</v>
      </c>
      <c r="D1790" s="59">
        <f>IFERROR(IF($C$4="TEB0187_REV01",CALC_CONN_TEB0187_REV01!D1790,),"---")</f>
        <v>0</v>
      </c>
      <c r="E1790" s="59">
        <f>IFERROR(IF($C$4="TEB0187_REV01",CALC_CONN_TEB0187_REV01!E1790,),"---")</f>
        <v>0</v>
      </c>
      <c r="F1790" s="59" t="str">
        <f>IFERROR(IF(VLOOKUP($D1790&amp;"-"&amp;$E1790,IF($C$4="TEB0187_REV01",CALC_CONN_TEB0187_REV01!$F:$I),4,0)="--","---",IF($C$4="TEB0187_REV01",CALC_CONN_TEB0187_REV01!$G1790&amp; " --&gt; " &amp;CALC_CONN_TEB0187_REV01!$I1790&amp; " --&gt; ")),"---")</f>
        <v>---</v>
      </c>
      <c r="G1790" s="59" t="str">
        <f>IFERROR(IF(VLOOKUP($D1790&amp;"-"&amp;$E1790,IF($C$4="TEB0187_REV01",CALC_CONN_TEB0187_REV01!$F:$H),3,0)="--",VLOOKUP($D1790&amp;"-"&amp;$E1790,IF($C$4="TEB0187_REV01",CALC_CONN_TEB0187_REV01!$F:$H),2,0),VLOOKUP($D1790&amp;"-"&amp;$E1790,IF($C$4="TEB0187_REV01",CALC_CONN_TEB0187_REV01!$F:$H),3,0)),"---")</f>
        <v>---</v>
      </c>
      <c r="H1790" s="59" t="str">
        <f>IFERROR(VLOOKUP(G1790,IF($C$4="TEB0187_REV01",CALC_CONN_TEB0187_REV01!$G:$T),14,0),"---")</f>
        <v>---</v>
      </c>
      <c r="I1790" s="59" t="str">
        <f>IFERROR(VLOOKUP($D1790&amp;"-"&amp;$E1790,IF($C$4="TEB0187_REV01",CALC_CONN_TEB0187_REV01!$F:$K,"???"),6,0),"---")</f>
        <v>---</v>
      </c>
      <c r="J1790" s="61" t="str">
        <f>IFERROR(VLOOKUP($D1790&amp;"-"&amp;$E1790,IF($C$4="TEB0187_REV01",CALC_CONN_TEB0187_REV01!$F:$M,"???"),8,0),"---")</f>
        <v>---</v>
      </c>
      <c r="K1790" s="62" t="str">
        <f>IFERROR(VLOOKUP($D1790&amp;"-"&amp;$E1790,IF($C$4="TEB0187_REV01",CALC_CONN_TEB0187_REV01!$F:$N),9,0),"---")</f>
        <v>---</v>
      </c>
      <c r="L1790" s="59" t="str">
        <f>IFERROR(VLOOKUP(K1790,B2B!$H$3:$I$2000,2,0),"---")</f>
        <v>---</v>
      </c>
      <c r="M1790" s="59" t="str">
        <f>IFERROR(VLOOKUP(L1790,IF($M$4="TEI0187_REV01",RAW_m_TEI0187_REV01!$AD:$AH),5,0),"---")</f>
        <v>---</v>
      </c>
      <c r="N1790" s="59" t="str">
        <f>IFERROR(VLOOKUP(L1790,IF($M$4="TEI0187_REV01",RAW_m_TEI0187_REV01!$AE:$AJ),6,0),"---")</f>
        <v>---</v>
      </c>
      <c r="O1790" s="63" t="str">
        <f>IFERROR(VLOOKUP(L1790,IF($M$4="TEI0187_REV01",RAW_m_TEI0187_REV01!$AD:$AE),2,0),"---")</f>
        <v>---</v>
      </c>
      <c r="P1790" s="59" t="str">
        <f>IFERROR(VLOOKUP(O1790,IF($M$4="TEI0187_REV01",RAW_m_TEI0187_REV01!$AJ:$AK),2,0),"---")</f>
        <v>---</v>
      </c>
      <c r="Q1790" s="59" t="str">
        <f>IFERROR(VLOOKUP(L1790,IF($M$4="TEI0187_REV01",RAW_m_TEI0187_REV01!$AD:$AF),3,0),"---")</f>
        <v>---</v>
      </c>
      <c r="R1790" s="59" t="str">
        <f>IFERROR(VLOOKUP(O1790,IF($M$4="TEI0187_REV01",RAW_m_TEI0187_REV01!$AE:$AG),3,0),"---")</f>
        <v>---</v>
      </c>
      <c r="S1790" s="59" t="str">
        <f t="shared" si="57"/>
        <v>---</v>
      </c>
    </row>
    <row r="1791" spans="2:19" ht="15" customHeight="1" x14ac:dyDescent="0.25">
      <c r="B1791" s="59">
        <f t="shared" si="58"/>
        <v>1786</v>
      </c>
      <c r="C1791" s="60">
        <f>IFERROR(IF($C$4="TEB0187_REV01",CALC_CONN_TEB0187_REV01!U1791,),"---")</f>
        <v>0</v>
      </c>
      <c r="D1791" s="59">
        <f>IFERROR(IF($C$4="TEB0187_REV01",CALC_CONN_TEB0187_REV01!D1791,),"---")</f>
        <v>0</v>
      </c>
      <c r="E1791" s="59">
        <f>IFERROR(IF($C$4="TEB0187_REV01",CALC_CONN_TEB0187_REV01!E1791,),"---")</f>
        <v>0</v>
      </c>
      <c r="F1791" s="59" t="str">
        <f>IFERROR(IF(VLOOKUP($D1791&amp;"-"&amp;$E1791,IF($C$4="TEB0187_REV01",CALC_CONN_TEB0187_REV01!$F:$I),4,0)="--","---",IF($C$4="TEB0187_REV01",CALC_CONN_TEB0187_REV01!$G1791&amp; " --&gt; " &amp;CALC_CONN_TEB0187_REV01!$I1791&amp; " --&gt; ")),"---")</f>
        <v>---</v>
      </c>
      <c r="G1791" s="59" t="str">
        <f>IFERROR(IF(VLOOKUP($D1791&amp;"-"&amp;$E1791,IF($C$4="TEB0187_REV01",CALC_CONN_TEB0187_REV01!$F:$H),3,0)="--",VLOOKUP($D1791&amp;"-"&amp;$E1791,IF($C$4="TEB0187_REV01",CALC_CONN_TEB0187_REV01!$F:$H),2,0),VLOOKUP($D1791&amp;"-"&amp;$E1791,IF($C$4="TEB0187_REV01",CALC_CONN_TEB0187_REV01!$F:$H),3,0)),"---")</f>
        <v>---</v>
      </c>
      <c r="H1791" s="59" t="str">
        <f>IFERROR(VLOOKUP(G1791,IF($C$4="TEB0187_REV01",CALC_CONN_TEB0187_REV01!$G:$T),14,0),"---")</f>
        <v>---</v>
      </c>
      <c r="I1791" s="59" t="str">
        <f>IFERROR(VLOOKUP($D1791&amp;"-"&amp;$E1791,IF($C$4="TEB0187_REV01",CALC_CONN_TEB0187_REV01!$F:$K,"???"),6,0),"---")</f>
        <v>---</v>
      </c>
      <c r="J1791" s="61" t="str">
        <f>IFERROR(VLOOKUP($D1791&amp;"-"&amp;$E1791,IF($C$4="TEB0187_REV01",CALC_CONN_TEB0187_REV01!$F:$M,"???"),8,0),"---")</f>
        <v>---</v>
      </c>
      <c r="K1791" s="62" t="str">
        <f>IFERROR(VLOOKUP($D1791&amp;"-"&amp;$E1791,IF($C$4="TEB0187_REV01",CALC_CONN_TEB0187_REV01!$F:$N),9,0),"---")</f>
        <v>---</v>
      </c>
      <c r="L1791" s="59" t="str">
        <f>IFERROR(VLOOKUP(K1791,B2B!$H$3:$I$2000,2,0),"---")</f>
        <v>---</v>
      </c>
      <c r="M1791" s="59" t="str">
        <f>IFERROR(VLOOKUP(L1791,IF($M$4="TEI0187_REV01",RAW_m_TEI0187_REV01!$AD:$AH),5,0),"---")</f>
        <v>---</v>
      </c>
      <c r="N1791" s="59" t="str">
        <f>IFERROR(VLOOKUP(L1791,IF($M$4="TEI0187_REV01",RAW_m_TEI0187_REV01!$AE:$AJ),6,0),"---")</f>
        <v>---</v>
      </c>
      <c r="O1791" s="63" t="str">
        <f>IFERROR(VLOOKUP(L1791,IF($M$4="TEI0187_REV01",RAW_m_TEI0187_REV01!$AD:$AE),2,0),"---")</f>
        <v>---</v>
      </c>
      <c r="P1791" s="59" t="str">
        <f>IFERROR(VLOOKUP(O1791,IF($M$4="TEI0187_REV01",RAW_m_TEI0187_REV01!$AJ:$AK),2,0),"---")</f>
        <v>---</v>
      </c>
      <c r="Q1791" s="59" t="str">
        <f>IFERROR(VLOOKUP(L1791,IF($M$4="TEI0187_REV01",RAW_m_TEI0187_REV01!$AD:$AF),3,0),"---")</f>
        <v>---</v>
      </c>
      <c r="R1791" s="59" t="str">
        <f>IFERROR(VLOOKUP(O1791,IF($M$4="TEI0187_REV01",RAW_m_TEI0187_REV01!$AE:$AG),3,0),"---")</f>
        <v>---</v>
      </c>
      <c r="S1791" s="59" t="str">
        <f t="shared" si="57"/>
        <v>---</v>
      </c>
    </row>
    <row r="1792" spans="2:19" ht="15" customHeight="1" x14ac:dyDescent="0.25">
      <c r="B1792" s="59">
        <f t="shared" si="58"/>
        <v>1787</v>
      </c>
      <c r="C1792" s="60">
        <f>IFERROR(IF($C$4="TEB0187_REV01",CALC_CONN_TEB0187_REV01!U1792,),"---")</f>
        <v>0</v>
      </c>
      <c r="D1792" s="59">
        <f>IFERROR(IF($C$4="TEB0187_REV01",CALC_CONN_TEB0187_REV01!D1792,),"---")</f>
        <v>0</v>
      </c>
      <c r="E1792" s="59">
        <f>IFERROR(IF($C$4="TEB0187_REV01",CALC_CONN_TEB0187_REV01!E1792,),"---")</f>
        <v>0</v>
      </c>
      <c r="F1792" s="59" t="str">
        <f>IFERROR(IF(VLOOKUP($D1792&amp;"-"&amp;$E1792,IF($C$4="TEB0187_REV01",CALC_CONN_TEB0187_REV01!$F:$I),4,0)="--","---",IF($C$4="TEB0187_REV01",CALC_CONN_TEB0187_REV01!$G1792&amp; " --&gt; " &amp;CALC_CONN_TEB0187_REV01!$I1792&amp; " --&gt; ")),"---")</f>
        <v>---</v>
      </c>
      <c r="G1792" s="59" t="str">
        <f>IFERROR(IF(VLOOKUP($D1792&amp;"-"&amp;$E1792,IF($C$4="TEB0187_REV01",CALC_CONN_TEB0187_REV01!$F:$H),3,0)="--",VLOOKUP($D1792&amp;"-"&amp;$E1792,IF($C$4="TEB0187_REV01",CALC_CONN_TEB0187_REV01!$F:$H),2,0),VLOOKUP($D1792&amp;"-"&amp;$E1792,IF($C$4="TEB0187_REV01",CALC_CONN_TEB0187_REV01!$F:$H),3,0)),"---")</f>
        <v>---</v>
      </c>
      <c r="H1792" s="59" t="str">
        <f>IFERROR(VLOOKUP(G1792,IF($C$4="TEB0187_REV01",CALC_CONN_TEB0187_REV01!$G:$T),14,0),"---")</f>
        <v>---</v>
      </c>
      <c r="I1792" s="59" t="str">
        <f>IFERROR(VLOOKUP($D1792&amp;"-"&amp;$E1792,IF($C$4="TEB0187_REV01",CALC_CONN_TEB0187_REV01!$F:$K,"???"),6,0),"---")</f>
        <v>---</v>
      </c>
      <c r="J1792" s="61" t="str">
        <f>IFERROR(VLOOKUP($D1792&amp;"-"&amp;$E1792,IF($C$4="TEB0187_REV01",CALC_CONN_TEB0187_REV01!$F:$M,"???"),8,0),"---")</f>
        <v>---</v>
      </c>
      <c r="K1792" s="62" t="str">
        <f>IFERROR(VLOOKUP($D1792&amp;"-"&amp;$E1792,IF($C$4="TEB0187_REV01",CALC_CONN_TEB0187_REV01!$F:$N),9,0),"---")</f>
        <v>---</v>
      </c>
      <c r="L1792" s="59" t="str">
        <f>IFERROR(VLOOKUP(K1792,B2B!$H$3:$I$2000,2,0),"---")</f>
        <v>---</v>
      </c>
      <c r="M1792" s="59" t="str">
        <f>IFERROR(VLOOKUP(L1792,IF($M$4="TEI0187_REV01",RAW_m_TEI0187_REV01!$AD:$AH),5,0),"---")</f>
        <v>---</v>
      </c>
      <c r="N1792" s="59" t="str">
        <f>IFERROR(VLOOKUP(L1792,IF($M$4="TEI0187_REV01",RAW_m_TEI0187_REV01!$AE:$AJ),6,0),"---")</f>
        <v>---</v>
      </c>
      <c r="O1792" s="63" t="str">
        <f>IFERROR(VLOOKUP(L1792,IF($M$4="TEI0187_REV01",RAW_m_TEI0187_REV01!$AD:$AE),2,0),"---")</f>
        <v>---</v>
      </c>
      <c r="P1792" s="59" t="str">
        <f>IFERROR(VLOOKUP(O1792,IF($M$4="TEI0187_REV01",RAW_m_TEI0187_REV01!$AJ:$AK),2,0),"---")</f>
        <v>---</v>
      </c>
      <c r="Q1792" s="59" t="str">
        <f>IFERROR(VLOOKUP(L1792,IF($M$4="TEI0187_REV01",RAW_m_TEI0187_REV01!$AD:$AF),3,0),"---")</f>
        <v>---</v>
      </c>
      <c r="R1792" s="59" t="str">
        <f>IFERROR(VLOOKUP(O1792,IF($M$4="TEI0187_REV01",RAW_m_TEI0187_REV01!$AE:$AG),3,0),"---")</f>
        <v>---</v>
      </c>
      <c r="S1792" s="59" t="str">
        <f t="shared" si="57"/>
        <v>---</v>
      </c>
    </row>
    <row r="1793" spans="2:19" ht="15" customHeight="1" x14ac:dyDescent="0.25">
      <c r="B1793" s="59">
        <f t="shared" si="58"/>
        <v>1788</v>
      </c>
      <c r="C1793" s="60">
        <f>IFERROR(IF($C$4="TEB0187_REV01",CALC_CONN_TEB0187_REV01!U1793,),"---")</f>
        <v>0</v>
      </c>
      <c r="D1793" s="59">
        <f>IFERROR(IF($C$4="TEB0187_REV01",CALC_CONN_TEB0187_REV01!D1793,),"---")</f>
        <v>0</v>
      </c>
      <c r="E1793" s="59">
        <f>IFERROR(IF($C$4="TEB0187_REV01",CALC_CONN_TEB0187_REV01!E1793,),"---")</f>
        <v>0</v>
      </c>
      <c r="F1793" s="59" t="str">
        <f>IFERROR(IF(VLOOKUP($D1793&amp;"-"&amp;$E1793,IF($C$4="TEB0187_REV01",CALC_CONN_TEB0187_REV01!$F:$I),4,0)="--","---",IF($C$4="TEB0187_REV01",CALC_CONN_TEB0187_REV01!$G1793&amp; " --&gt; " &amp;CALC_CONN_TEB0187_REV01!$I1793&amp; " --&gt; ")),"---")</f>
        <v>---</v>
      </c>
      <c r="G1793" s="59" t="str">
        <f>IFERROR(IF(VLOOKUP($D1793&amp;"-"&amp;$E1793,IF($C$4="TEB0187_REV01",CALC_CONN_TEB0187_REV01!$F:$H),3,0)="--",VLOOKUP($D1793&amp;"-"&amp;$E1793,IF($C$4="TEB0187_REV01",CALC_CONN_TEB0187_REV01!$F:$H),2,0),VLOOKUP($D1793&amp;"-"&amp;$E1793,IF($C$4="TEB0187_REV01",CALC_CONN_TEB0187_REV01!$F:$H),3,0)),"---")</f>
        <v>---</v>
      </c>
      <c r="H1793" s="59" t="str">
        <f>IFERROR(VLOOKUP(G1793,IF($C$4="TEB0187_REV01",CALC_CONN_TEB0187_REV01!$G:$T),14,0),"---")</f>
        <v>---</v>
      </c>
      <c r="I1793" s="59" t="str">
        <f>IFERROR(VLOOKUP($D1793&amp;"-"&amp;$E1793,IF($C$4="TEB0187_REV01",CALC_CONN_TEB0187_REV01!$F:$K,"???"),6,0),"---")</f>
        <v>---</v>
      </c>
      <c r="J1793" s="61" t="str">
        <f>IFERROR(VLOOKUP($D1793&amp;"-"&amp;$E1793,IF($C$4="TEB0187_REV01",CALC_CONN_TEB0187_REV01!$F:$M,"???"),8,0),"---")</f>
        <v>---</v>
      </c>
      <c r="K1793" s="62" t="str">
        <f>IFERROR(VLOOKUP($D1793&amp;"-"&amp;$E1793,IF($C$4="TEB0187_REV01",CALC_CONN_TEB0187_REV01!$F:$N),9,0),"---")</f>
        <v>---</v>
      </c>
      <c r="L1793" s="59" t="str">
        <f>IFERROR(VLOOKUP(K1793,B2B!$H$3:$I$2000,2,0),"---")</f>
        <v>---</v>
      </c>
      <c r="M1793" s="59" t="str">
        <f>IFERROR(VLOOKUP(L1793,IF($M$4="TEI0187_REV01",RAW_m_TEI0187_REV01!$AD:$AH),5,0),"---")</f>
        <v>---</v>
      </c>
      <c r="N1793" s="59" t="str">
        <f>IFERROR(VLOOKUP(L1793,IF($M$4="TEI0187_REV01",RAW_m_TEI0187_REV01!$AE:$AJ),6,0),"---")</f>
        <v>---</v>
      </c>
      <c r="O1793" s="63" t="str">
        <f>IFERROR(VLOOKUP(L1793,IF($M$4="TEI0187_REV01",RAW_m_TEI0187_REV01!$AD:$AE),2,0),"---")</f>
        <v>---</v>
      </c>
      <c r="P1793" s="59" t="str">
        <f>IFERROR(VLOOKUP(O1793,IF($M$4="TEI0187_REV01",RAW_m_TEI0187_REV01!$AJ:$AK),2,0),"---")</f>
        <v>---</v>
      </c>
      <c r="Q1793" s="59" t="str">
        <f>IFERROR(VLOOKUP(L1793,IF($M$4="TEI0187_REV01",RAW_m_TEI0187_REV01!$AD:$AF),3,0),"---")</f>
        <v>---</v>
      </c>
      <c r="R1793" s="59" t="str">
        <f>IFERROR(VLOOKUP(O1793,IF($M$4="TEI0187_REV01",RAW_m_TEI0187_REV01!$AE:$AG),3,0),"---")</f>
        <v>---</v>
      </c>
      <c r="S1793" s="59" t="str">
        <f t="shared" si="57"/>
        <v>---</v>
      </c>
    </row>
    <row r="1794" spans="2:19" ht="15" customHeight="1" x14ac:dyDescent="0.25">
      <c r="B1794" s="59">
        <f t="shared" si="58"/>
        <v>1789</v>
      </c>
      <c r="C1794" s="60">
        <f>IFERROR(IF($C$4="TEB0187_REV01",CALC_CONN_TEB0187_REV01!U1794,),"---")</f>
        <v>0</v>
      </c>
      <c r="D1794" s="59">
        <f>IFERROR(IF($C$4="TEB0187_REV01",CALC_CONN_TEB0187_REV01!D1794,),"---")</f>
        <v>0</v>
      </c>
      <c r="E1794" s="59">
        <f>IFERROR(IF($C$4="TEB0187_REV01",CALC_CONN_TEB0187_REV01!E1794,),"---")</f>
        <v>0</v>
      </c>
      <c r="F1794" s="59" t="str">
        <f>IFERROR(IF(VLOOKUP($D1794&amp;"-"&amp;$E1794,IF($C$4="TEB0187_REV01",CALC_CONN_TEB0187_REV01!$F:$I),4,0)="--","---",IF($C$4="TEB0187_REV01",CALC_CONN_TEB0187_REV01!$G1794&amp; " --&gt; " &amp;CALC_CONN_TEB0187_REV01!$I1794&amp; " --&gt; ")),"---")</f>
        <v>---</v>
      </c>
      <c r="G1794" s="59" t="str">
        <f>IFERROR(IF(VLOOKUP($D1794&amp;"-"&amp;$E1794,IF($C$4="TEB0187_REV01",CALC_CONN_TEB0187_REV01!$F:$H),3,0)="--",VLOOKUP($D1794&amp;"-"&amp;$E1794,IF($C$4="TEB0187_REV01",CALC_CONN_TEB0187_REV01!$F:$H),2,0),VLOOKUP($D1794&amp;"-"&amp;$E1794,IF($C$4="TEB0187_REV01",CALC_CONN_TEB0187_REV01!$F:$H),3,0)),"---")</f>
        <v>---</v>
      </c>
      <c r="H1794" s="59" t="str">
        <f>IFERROR(VLOOKUP(G1794,IF($C$4="TEB0187_REV01",CALC_CONN_TEB0187_REV01!$G:$T),14,0),"---")</f>
        <v>---</v>
      </c>
      <c r="I1794" s="59" t="str">
        <f>IFERROR(VLOOKUP($D1794&amp;"-"&amp;$E1794,IF($C$4="TEB0187_REV01",CALC_CONN_TEB0187_REV01!$F:$K,"???"),6,0),"---")</f>
        <v>---</v>
      </c>
      <c r="J1794" s="61" t="str">
        <f>IFERROR(VLOOKUP($D1794&amp;"-"&amp;$E1794,IF($C$4="TEB0187_REV01",CALC_CONN_TEB0187_REV01!$F:$M,"???"),8,0),"---")</f>
        <v>---</v>
      </c>
      <c r="K1794" s="62" t="str">
        <f>IFERROR(VLOOKUP($D1794&amp;"-"&amp;$E1794,IF($C$4="TEB0187_REV01",CALC_CONN_TEB0187_REV01!$F:$N),9,0),"---")</f>
        <v>---</v>
      </c>
      <c r="L1794" s="59" t="str">
        <f>IFERROR(VLOOKUP(K1794,B2B!$H$3:$I$2000,2,0),"---")</f>
        <v>---</v>
      </c>
      <c r="M1794" s="59" t="str">
        <f>IFERROR(VLOOKUP(L1794,IF($M$4="TEI0187_REV01",RAW_m_TEI0187_REV01!$AD:$AH),5,0),"---")</f>
        <v>---</v>
      </c>
      <c r="N1794" s="59" t="str">
        <f>IFERROR(VLOOKUP(L1794,IF($M$4="TEI0187_REV01",RAW_m_TEI0187_REV01!$AE:$AJ),6,0),"---")</f>
        <v>---</v>
      </c>
      <c r="O1794" s="63" t="str">
        <f>IFERROR(VLOOKUP(L1794,IF($M$4="TEI0187_REV01",RAW_m_TEI0187_REV01!$AD:$AE),2,0),"---")</f>
        <v>---</v>
      </c>
      <c r="P1794" s="59" t="str">
        <f>IFERROR(VLOOKUP(O1794,IF($M$4="TEI0187_REV01",RAW_m_TEI0187_REV01!$AJ:$AK),2,0),"---")</f>
        <v>---</v>
      </c>
      <c r="Q1794" s="59" t="str">
        <f>IFERROR(VLOOKUP(L1794,IF($M$4="TEI0187_REV01",RAW_m_TEI0187_REV01!$AD:$AF),3,0),"---")</f>
        <v>---</v>
      </c>
      <c r="R1794" s="59" t="str">
        <f>IFERROR(VLOOKUP(O1794,IF($M$4="TEI0187_REV01",RAW_m_TEI0187_REV01!$AE:$AG),3,0),"---")</f>
        <v>---</v>
      </c>
      <c r="S1794" s="59" t="str">
        <f t="shared" si="57"/>
        <v>---</v>
      </c>
    </row>
    <row r="1795" spans="2:19" ht="15" customHeight="1" x14ac:dyDescent="0.25">
      <c r="B1795" s="59">
        <f t="shared" si="58"/>
        <v>1790</v>
      </c>
      <c r="C1795" s="60">
        <f>IFERROR(IF($C$4="TEB0187_REV01",CALC_CONN_TEB0187_REV01!U1795,),"---")</f>
        <v>0</v>
      </c>
      <c r="D1795" s="59">
        <f>IFERROR(IF($C$4="TEB0187_REV01",CALC_CONN_TEB0187_REV01!D1795,),"---")</f>
        <v>0</v>
      </c>
      <c r="E1795" s="59">
        <f>IFERROR(IF($C$4="TEB0187_REV01",CALC_CONN_TEB0187_REV01!E1795,),"---")</f>
        <v>0</v>
      </c>
      <c r="F1795" s="59" t="str">
        <f>IFERROR(IF(VLOOKUP($D1795&amp;"-"&amp;$E1795,IF($C$4="TEB0187_REV01",CALC_CONN_TEB0187_REV01!$F:$I),4,0)="--","---",IF($C$4="TEB0187_REV01",CALC_CONN_TEB0187_REV01!$G1795&amp; " --&gt; " &amp;CALC_CONN_TEB0187_REV01!$I1795&amp; " --&gt; ")),"---")</f>
        <v>---</v>
      </c>
      <c r="G1795" s="59" t="str">
        <f>IFERROR(IF(VLOOKUP($D1795&amp;"-"&amp;$E1795,IF($C$4="TEB0187_REV01",CALC_CONN_TEB0187_REV01!$F:$H),3,0)="--",VLOOKUP($D1795&amp;"-"&amp;$E1795,IF($C$4="TEB0187_REV01",CALC_CONN_TEB0187_REV01!$F:$H),2,0),VLOOKUP($D1795&amp;"-"&amp;$E1795,IF($C$4="TEB0187_REV01",CALC_CONN_TEB0187_REV01!$F:$H),3,0)),"---")</f>
        <v>---</v>
      </c>
      <c r="H1795" s="59" t="str">
        <f>IFERROR(VLOOKUP(G1795,IF($C$4="TEB0187_REV01",CALC_CONN_TEB0187_REV01!$G:$T),14,0),"---")</f>
        <v>---</v>
      </c>
      <c r="I1795" s="59" t="str">
        <f>IFERROR(VLOOKUP($D1795&amp;"-"&amp;$E1795,IF($C$4="TEB0187_REV01",CALC_CONN_TEB0187_REV01!$F:$K,"???"),6,0),"---")</f>
        <v>---</v>
      </c>
      <c r="J1795" s="61" t="str">
        <f>IFERROR(VLOOKUP($D1795&amp;"-"&amp;$E1795,IF($C$4="TEB0187_REV01",CALC_CONN_TEB0187_REV01!$F:$M,"???"),8,0),"---")</f>
        <v>---</v>
      </c>
      <c r="K1795" s="62" t="str">
        <f>IFERROR(VLOOKUP($D1795&amp;"-"&amp;$E1795,IF($C$4="TEB0187_REV01",CALC_CONN_TEB0187_REV01!$F:$N),9,0),"---")</f>
        <v>---</v>
      </c>
      <c r="L1795" s="59" t="str">
        <f>IFERROR(VLOOKUP(K1795,B2B!$H$3:$I$2000,2,0),"---")</f>
        <v>---</v>
      </c>
      <c r="M1795" s="59" t="str">
        <f>IFERROR(VLOOKUP(L1795,IF($M$4="TEI0187_REV01",RAW_m_TEI0187_REV01!$AD:$AH),5,0),"---")</f>
        <v>---</v>
      </c>
      <c r="N1795" s="59" t="str">
        <f>IFERROR(VLOOKUP(L1795,IF($M$4="TEI0187_REV01",RAW_m_TEI0187_REV01!$AE:$AJ),6,0),"---")</f>
        <v>---</v>
      </c>
      <c r="O1795" s="63" t="str">
        <f>IFERROR(VLOOKUP(L1795,IF($M$4="TEI0187_REV01",RAW_m_TEI0187_REV01!$AD:$AE),2,0),"---")</f>
        <v>---</v>
      </c>
      <c r="P1795" s="59" t="str">
        <f>IFERROR(VLOOKUP(O1795,IF($M$4="TEI0187_REV01",RAW_m_TEI0187_REV01!$AJ:$AK),2,0),"---")</f>
        <v>---</v>
      </c>
      <c r="Q1795" s="59" t="str">
        <f>IFERROR(VLOOKUP(L1795,IF($M$4="TEI0187_REV01",RAW_m_TEI0187_REV01!$AD:$AF),3,0),"---")</f>
        <v>---</v>
      </c>
      <c r="R1795" s="59" t="str">
        <f>IFERROR(VLOOKUP(O1795,IF($M$4="TEI0187_REV01",RAW_m_TEI0187_REV01!$AE:$AG),3,0),"---")</f>
        <v>---</v>
      </c>
      <c r="S1795" s="59" t="str">
        <f t="shared" si="57"/>
        <v>---</v>
      </c>
    </row>
    <row r="1796" spans="2:19" ht="15" customHeight="1" x14ac:dyDescent="0.25">
      <c r="B1796" s="59">
        <f t="shared" si="58"/>
        <v>1791</v>
      </c>
      <c r="C1796" s="60">
        <f>IFERROR(IF($C$4="TEB0187_REV01",CALC_CONN_TEB0187_REV01!U1796,),"---")</f>
        <v>0</v>
      </c>
      <c r="D1796" s="59">
        <f>IFERROR(IF($C$4="TEB0187_REV01",CALC_CONN_TEB0187_REV01!D1796,),"---")</f>
        <v>0</v>
      </c>
      <c r="E1796" s="59">
        <f>IFERROR(IF($C$4="TEB0187_REV01",CALC_CONN_TEB0187_REV01!E1796,),"---")</f>
        <v>0</v>
      </c>
      <c r="F1796" s="59" t="str">
        <f>IFERROR(IF(VLOOKUP($D1796&amp;"-"&amp;$E1796,IF($C$4="TEB0187_REV01",CALC_CONN_TEB0187_REV01!$F:$I),4,0)="--","---",IF($C$4="TEB0187_REV01",CALC_CONN_TEB0187_REV01!$G1796&amp; " --&gt; " &amp;CALC_CONN_TEB0187_REV01!$I1796&amp; " --&gt; ")),"---")</f>
        <v>---</v>
      </c>
      <c r="G1796" s="59" t="str">
        <f>IFERROR(IF(VLOOKUP($D1796&amp;"-"&amp;$E1796,IF($C$4="TEB0187_REV01",CALC_CONN_TEB0187_REV01!$F:$H),3,0)="--",VLOOKUP($D1796&amp;"-"&amp;$E1796,IF($C$4="TEB0187_REV01",CALC_CONN_TEB0187_REV01!$F:$H),2,0),VLOOKUP($D1796&amp;"-"&amp;$E1796,IF($C$4="TEB0187_REV01",CALC_CONN_TEB0187_REV01!$F:$H),3,0)),"---")</f>
        <v>---</v>
      </c>
      <c r="H1796" s="59" t="str">
        <f>IFERROR(VLOOKUP(G1796,IF($C$4="TEB0187_REV01",CALC_CONN_TEB0187_REV01!$G:$T),14,0),"---")</f>
        <v>---</v>
      </c>
      <c r="I1796" s="59" t="str">
        <f>IFERROR(VLOOKUP($D1796&amp;"-"&amp;$E1796,IF($C$4="TEB0187_REV01",CALC_CONN_TEB0187_REV01!$F:$K,"???"),6,0),"---")</f>
        <v>---</v>
      </c>
      <c r="J1796" s="61" t="str">
        <f>IFERROR(VLOOKUP($D1796&amp;"-"&amp;$E1796,IF($C$4="TEB0187_REV01",CALC_CONN_TEB0187_REV01!$F:$M,"???"),8,0),"---")</f>
        <v>---</v>
      </c>
      <c r="K1796" s="62" t="str">
        <f>IFERROR(VLOOKUP($D1796&amp;"-"&amp;$E1796,IF($C$4="TEB0187_REV01",CALC_CONN_TEB0187_REV01!$F:$N),9,0),"---")</f>
        <v>---</v>
      </c>
      <c r="L1796" s="59" t="str">
        <f>IFERROR(VLOOKUP(K1796,B2B!$H$3:$I$2000,2,0),"---")</f>
        <v>---</v>
      </c>
      <c r="M1796" s="59" t="str">
        <f>IFERROR(VLOOKUP(L1796,IF($M$4="TEI0187_REV01",RAW_m_TEI0187_REV01!$AD:$AH),5,0),"---")</f>
        <v>---</v>
      </c>
      <c r="N1796" s="59" t="str">
        <f>IFERROR(VLOOKUP(L1796,IF($M$4="TEI0187_REV01",RAW_m_TEI0187_REV01!$AE:$AJ),6,0),"---")</f>
        <v>---</v>
      </c>
      <c r="O1796" s="63" t="str">
        <f>IFERROR(VLOOKUP(L1796,IF($M$4="TEI0187_REV01",RAW_m_TEI0187_REV01!$AD:$AE),2,0),"---")</f>
        <v>---</v>
      </c>
      <c r="P1796" s="59" t="str">
        <f>IFERROR(VLOOKUP(O1796,IF($M$4="TEI0187_REV01",RAW_m_TEI0187_REV01!$AJ:$AK),2,0),"---")</f>
        <v>---</v>
      </c>
      <c r="Q1796" s="59" t="str">
        <f>IFERROR(VLOOKUP(L1796,IF($M$4="TEI0187_REV01",RAW_m_TEI0187_REV01!$AD:$AF),3,0),"---")</f>
        <v>---</v>
      </c>
      <c r="R1796" s="59" t="str">
        <f>IFERROR(VLOOKUP(O1796,IF($M$4="TEI0187_REV01",RAW_m_TEI0187_REV01!$AE:$AG),3,0),"---")</f>
        <v>---</v>
      </c>
      <c r="S1796" s="59" t="str">
        <f t="shared" si="57"/>
        <v>---</v>
      </c>
    </row>
    <row r="1797" spans="2:19" ht="15" customHeight="1" x14ac:dyDescent="0.25">
      <c r="B1797" s="59">
        <f t="shared" si="58"/>
        <v>1792</v>
      </c>
      <c r="C1797" s="60">
        <f>IFERROR(IF($C$4="TEB0187_REV01",CALC_CONN_TEB0187_REV01!U1797,),"---")</f>
        <v>0</v>
      </c>
      <c r="D1797" s="59">
        <f>IFERROR(IF($C$4="TEB0187_REV01",CALC_CONN_TEB0187_REV01!D1797,),"---")</f>
        <v>0</v>
      </c>
      <c r="E1797" s="59">
        <f>IFERROR(IF($C$4="TEB0187_REV01",CALC_CONN_TEB0187_REV01!E1797,),"---")</f>
        <v>0</v>
      </c>
      <c r="F1797" s="59" t="str">
        <f>IFERROR(IF(VLOOKUP($D1797&amp;"-"&amp;$E1797,IF($C$4="TEB0187_REV01",CALC_CONN_TEB0187_REV01!$F:$I),4,0)="--","---",IF($C$4="TEB0187_REV01",CALC_CONN_TEB0187_REV01!$G1797&amp; " --&gt; " &amp;CALC_CONN_TEB0187_REV01!$I1797&amp; " --&gt; ")),"---")</f>
        <v>---</v>
      </c>
      <c r="G1797" s="59" t="str">
        <f>IFERROR(IF(VLOOKUP($D1797&amp;"-"&amp;$E1797,IF($C$4="TEB0187_REV01",CALC_CONN_TEB0187_REV01!$F:$H),3,0)="--",VLOOKUP($D1797&amp;"-"&amp;$E1797,IF($C$4="TEB0187_REV01",CALC_CONN_TEB0187_REV01!$F:$H),2,0),VLOOKUP($D1797&amp;"-"&amp;$E1797,IF($C$4="TEB0187_REV01",CALC_CONN_TEB0187_REV01!$F:$H),3,0)),"---")</f>
        <v>---</v>
      </c>
      <c r="H1797" s="59" t="str">
        <f>IFERROR(VLOOKUP(G1797,IF($C$4="TEB0187_REV01",CALC_CONN_TEB0187_REV01!$G:$T),14,0),"---")</f>
        <v>---</v>
      </c>
      <c r="I1797" s="59" t="str">
        <f>IFERROR(VLOOKUP($D1797&amp;"-"&amp;$E1797,IF($C$4="TEB0187_REV01",CALC_CONN_TEB0187_REV01!$F:$K,"???"),6,0),"---")</f>
        <v>---</v>
      </c>
      <c r="J1797" s="61" t="str">
        <f>IFERROR(VLOOKUP($D1797&amp;"-"&amp;$E1797,IF($C$4="TEB0187_REV01",CALC_CONN_TEB0187_REV01!$F:$M,"???"),8,0),"---")</f>
        <v>---</v>
      </c>
      <c r="K1797" s="62" t="str">
        <f>IFERROR(VLOOKUP($D1797&amp;"-"&amp;$E1797,IF($C$4="TEB0187_REV01",CALC_CONN_TEB0187_REV01!$F:$N),9,0),"---")</f>
        <v>---</v>
      </c>
      <c r="L1797" s="59" t="str">
        <f>IFERROR(VLOOKUP(K1797,B2B!$H$3:$I$2000,2,0),"---")</f>
        <v>---</v>
      </c>
      <c r="M1797" s="59" t="str">
        <f>IFERROR(VLOOKUP(L1797,IF($M$4="TEI0187_REV01",RAW_m_TEI0187_REV01!$AD:$AH),5,0),"---")</f>
        <v>---</v>
      </c>
      <c r="N1797" s="59" t="str">
        <f>IFERROR(VLOOKUP(L1797,IF($M$4="TEI0187_REV01",RAW_m_TEI0187_REV01!$AE:$AJ),6,0),"---")</f>
        <v>---</v>
      </c>
      <c r="O1797" s="63" t="str">
        <f>IFERROR(VLOOKUP(L1797,IF($M$4="TEI0187_REV01",RAW_m_TEI0187_REV01!$AD:$AE),2,0),"---")</f>
        <v>---</v>
      </c>
      <c r="P1797" s="59" t="str">
        <f>IFERROR(VLOOKUP(O1797,IF($M$4="TEI0187_REV01",RAW_m_TEI0187_REV01!$AJ:$AK),2,0),"---")</f>
        <v>---</v>
      </c>
      <c r="Q1797" s="59" t="str">
        <f>IFERROR(VLOOKUP(L1797,IF($M$4="TEI0187_REV01",RAW_m_TEI0187_REV01!$AD:$AF),3,0),"---")</f>
        <v>---</v>
      </c>
      <c r="R1797" s="59" t="str">
        <f>IFERROR(VLOOKUP(O1797,IF($M$4="TEI0187_REV01",RAW_m_TEI0187_REV01!$AE:$AG),3,0),"---")</f>
        <v>---</v>
      </c>
      <c r="S1797" s="59" t="str">
        <f t="shared" si="57"/>
        <v>---</v>
      </c>
    </row>
    <row r="1798" spans="2:19" ht="15" customHeight="1" x14ac:dyDescent="0.25">
      <c r="B1798" s="59">
        <f t="shared" si="58"/>
        <v>1793</v>
      </c>
      <c r="C1798" s="60">
        <f>IFERROR(IF($C$4="TEB0187_REV01",CALC_CONN_TEB0187_REV01!U1798,),"---")</f>
        <v>0</v>
      </c>
      <c r="D1798" s="59">
        <f>IFERROR(IF($C$4="TEB0187_REV01",CALC_CONN_TEB0187_REV01!D1798,),"---")</f>
        <v>0</v>
      </c>
      <c r="E1798" s="59">
        <f>IFERROR(IF($C$4="TEB0187_REV01",CALC_CONN_TEB0187_REV01!E1798,),"---")</f>
        <v>0</v>
      </c>
      <c r="F1798" s="59" t="str">
        <f>IFERROR(IF(VLOOKUP($D1798&amp;"-"&amp;$E1798,IF($C$4="TEB0187_REV01",CALC_CONN_TEB0187_REV01!$F:$I),4,0)="--","---",IF($C$4="TEB0187_REV01",CALC_CONN_TEB0187_REV01!$G1798&amp; " --&gt; " &amp;CALC_CONN_TEB0187_REV01!$I1798&amp; " --&gt; ")),"---")</f>
        <v>---</v>
      </c>
      <c r="G1798" s="59" t="str">
        <f>IFERROR(IF(VLOOKUP($D1798&amp;"-"&amp;$E1798,IF($C$4="TEB0187_REV01",CALC_CONN_TEB0187_REV01!$F:$H),3,0)="--",VLOOKUP($D1798&amp;"-"&amp;$E1798,IF($C$4="TEB0187_REV01",CALC_CONN_TEB0187_REV01!$F:$H),2,0),VLOOKUP($D1798&amp;"-"&amp;$E1798,IF($C$4="TEB0187_REV01",CALC_CONN_TEB0187_REV01!$F:$H),3,0)),"---")</f>
        <v>---</v>
      </c>
      <c r="H1798" s="59" t="str">
        <f>IFERROR(VLOOKUP(G1798,IF($C$4="TEB0187_REV01",CALC_CONN_TEB0187_REV01!$G:$T),14,0),"---")</f>
        <v>---</v>
      </c>
      <c r="I1798" s="59" t="str">
        <f>IFERROR(VLOOKUP($D1798&amp;"-"&amp;$E1798,IF($C$4="TEB0187_REV01",CALC_CONN_TEB0187_REV01!$F:$K,"???"),6,0),"---")</f>
        <v>---</v>
      </c>
      <c r="J1798" s="61" t="str">
        <f>IFERROR(VLOOKUP($D1798&amp;"-"&amp;$E1798,IF($C$4="TEB0187_REV01",CALC_CONN_TEB0187_REV01!$F:$M,"???"),8,0),"---")</f>
        <v>---</v>
      </c>
      <c r="K1798" s="62" t="str">
        <f>IFERROR(VLOOKUP($D1798&amp;"-"&amp;$E1798,IF($C$4="TEB0187_REV01",CALC_CONN_TEB0187_REV01!$F:$N),9,0),"---")</f>
        <v>---</v>
      </c>
      <c r="L1798" s="59" t="str">
        <f>IFERROR(VLOOKUP(K1798,B2B!$H$3:$I$2000,2,0),"---")</f>
        <v>---</v>
      </c>
      <c r="M1798" s="59" t="str">
        <f>IFERROR(VLOOKUP(L1798,IF($M$4="TEI0187_REV01",RAW_m_TEI0187_REV01!$AD:$AH),5,0),"---")</f>
        <v>---</v>
      </c>
      <c r="N1798" s="59" t="str">
        <f>IFERROR(VLOOKUP(L1798,IF($M$4="TEI0187_REV01",RAW_m_TEI0187_REV01!$AE:$AJ),6,0),"---")</f>
        <v>---</v>
      </c>
      <c r="O1798" s="63" t="str">
        <f>IFERROR(VLOOKUP(L1798,IF($M$4="TEI0187_REV01",RAW_m_TEI0187_REV01!$AD:$AE),2,0),"---")</f>
        <v>---</v>
      </c>
      <c r="P1798" s="59" t="str">
        <f>IFERROR(VLOOKUP(O1798,IF($M$4="TEI0187_REV01",RAW_m_TEI0187_REV01!$AJ:$AK),2,0),"---")</f>
        <v>---</v>
      </c>
      <c r="Q1798" s="59" t="str">
        <f>IFERROR(VLOOKUP(L1798,IF($M$4="TEI0187_REV01",RAW_m_TEI0187_REV01!$AD:$AF),3,0),"---")</f>
        <v>---</v>
      </c>
      <c r="R1798" s="59" t="str">
        <f>IFERROR(VLOOKUP(O1798,IF($M$4="TEI0187_REV01",RAW_m_TEI0187_REV01!$AE:$AG),3,0),"---")</f>
        <v>---</v>
      </c>
      <c r="S1798" s="59" t="str">
        <f t="shared" si="57"/>
        <v>---</v>
      </c>
    </row>
    <row r="1799" spans="2:19" ht="15" customHeight="1" x14ac:dyDescent="0.25">
      <c r="B1799" s="59">
        <f t="shared" si="58"/>
        <v>1794</v>
      </c>
      <c r="C1799" s="60">
        <f>IFERROR(IF($C$4="TEB0187_REV01",CALC_CONN_TEB0187_REV01!U1799,),"---")</f>
        <v>0</v>
      </c>
      <c r="D1799" s="59">
        <f>IFERROR(IF($C$4="TEB0187_REV01",CALC_CONN_TEB0187_REV01!D1799,),"---")</f>
        <v>0</v>
      </c>
      <c r="E1799" s="59">
        <f>IFERROR(IF($C$4="TEB0187_REV01",CALC_CONN_TEB0187_REV01!E1799,),"---")</f>
        <v>0</v>
      </c>
      <c r="F1799" s="59" t="str">
        <f>IFERROR(IF(VLOOKUP($D1799&amp;"-"&amp;$E1799,IF($C$4="TEB0187_REV01",CALC_CONN_TEB0187_REV01!$F:$I),4,0)="--","---",IF($C$4="TEB0187_REV01",CALC_CONN_TEB0187_REV01!$G1799&amp; " --&gt; " &amp;CALC_CONN_TEB0187_REV01!$I1799&amp; " --&gt; ")),"---")</f>
        <v>---</v>
      </c>
      <c r="G1799" s="59" t="str">
        <f>IFERROR(IF(VLOOKUP($D1799&amp;"-"&amp;$E1799,IF($C$4="TEB0187_REV01",CALC_CONN_TEB0187_REV01!$F:$H),3,0)="--",VLOOKUP($D1799&amp;"-"&amp;$E1799,IF($C$4="TEB0187_REV01",CALC_CONN_TEB0187_REV01!$F:$H),2,0),VLOOKUP($D1799&amp;"-"&amp;$E1799,IF($C$4="TEB0187_REV01",CALC_CONN_TEB0187_REV01!$F:$H),3,0)),"---")</f>
        <v>---</v>
      </c>
      <c r="H1799" s="59" t="str">
        <f>IFERROR(VLOOKUP(G1799,IF($C$4="TEB0187_REV01",CALC_CONN_TEB0187_REV01!$G:$T),14,0),"---")</f>
        <v>---</v>
      </c>
      <c r="I1799" s="59" t="str">
        <f>IFERROR(VLOOKUP($D1799&amp;"-"&amp;$E1799,IF($C$4="TEB0187_REV01",CALC_CONN_TEB0187_REV01!$F:$K,"???"),6,0),"---")</f>
        <v>---</v>
      </c>
      <c r="J1799" s="61" t="str">
        <f>IFERROR(VLOOKUP($D1799&amp;"-"&amp;$E1799,IF($C$4="TEB0187_REV01",CALC_CONN_TEB0187_REV01!$F:$M,"???"),8,0),"---")</f>
        <v>---</v>
      </c>
      <c r="K1799" s="62" t="str">
        <f>IFERROR(VLOOKUP($D1799&amp;"-"&amp;$E1799,IF($C$4="TEB0187_REV01",CALC_CONN_TEB0187_REV01!$F:$N),9,0),"---")</f>
        <v>---</v>
      </c>
      <c r="L1799" s="59" t="str">
        <f>IFERROR(VLOOKUP(K1799,B2B!$H$3:$I$2000,2,0),"---")</f>
        <v>---</v>
      </c>
      <c r="M1799" s="59" t="str">
        <f>IFERROR(VLOOKUP(L1799,IF($M$4="TEI0187_REV01",RAW_m_TEI0187_REV01!$AD:$AH),5,0),"---")</f>
        <v>---</v>
      </c>
      <c r="N1799" s="59" t="str">
        <f>IFERROR(VLOOKUP(L1799,IF($M$4="TEI0187_REV01",RAW_m_TEI0187_REV01!$AE:$AJ),6,0),"---")</f>
        <v>---</v>
      </c>
      <c r="O1799" s="63" t="str">
        <f>IFERROR(VLOOKUP(L1799,IF($M$4="TEI0187_REV01",RAW_m_TEI0187_REV01!$AD:$AE),2,0),"---")</f>
        <v>---</v>
      </c>
      <c r="P1799" s="59" t="str">
        <f>IFERROR(VLOOKUP(O1799,IF($M$4="TEI0187_REV01",RAW_m_TEI0187_REV01!$AJ:$AK),2,0),"---")</f>
        <v>---</v>
      </c>
      <c r="Q1799" s="59" t="str">
        <f>IFERROR(VLOOKUP(L1799,IF($M$4="TEI0187_REV01",RAW_m_TEI0187_REV01!$AD:$AF),3,0),"---")</f>
        <v>---</v>
      </c>
      <c r="R1799" s="59" t="str">
        <f>IFERROR(VLOOKUP(O1799,IF($M$4="TEI0187_REV01",RAW_m_TEI0187_REV01!$AE:$AG),3,0),"---")</f>
        <v>---</v>
      </c>
      <c r="S1799" s="59" t="str">
        <f t="shared" ref="S1799:S1862" si="59">IFERROR(SUBSTITUTE(I1799,"mm","")+SUBSTITUTE(R1799,"mm",""),"---")</f>
        <v>---</v>
      </c>
    </row>
    <row r="1800" spans="2:19" ht="15" customHeight="1" x14ac:dyDescent="0.25">
      <c r="B1800" s="59">
        <f t="shared" ref="B1800:B1863" si="60">B1799+1</f>
        <v>1795</v>
      </c>
      <c r="C1800" s="60">
        <f>IFERROR(IF($C$4="TEB0187_REV01",CALC_CONN_TEB0187_REV01!U1800,),"---")</f>
        <v>0</v>
      </c>
      <c r="D1800" s="59">
        <f>IFERROR(IF($C$4="TEB0187_REV01",CALC_CONN_TEB0187_REV01!D1800,),"---")</f>
        <v>0</v>
      </c>
      <c r="E1800" s="59">
        <f>IFERROR(IF($C$4="TEB0187_REV01",CALC_CONN_TEB0187_REV01!E1800,),"---")</f>
        <v>0</v>
      </c>
      <c r="F1800" s="59" t="str">
        <f>IFERROR(IF(VLOOKUP($D1800&amp;"-"&amp;$E1800,IF($C$4="TEB0187_REV01",CALC_CONN_TEB0187_REV01!$F:$I),4,0)="--","---",IF($C$4="TEB0187_REV01",CALC_CONN_TEB0187_REV01!$G1800&amp; " --&gt; " &amp;CALC_CONN_TEB0187_REV01!$I1800&amp; " --&gt; ")),"---")</f>
        <v>---</v>
      </c>
      <c r="G1800" s="59" t="str">
        <f>IFERROR(IF(VLOOKUP($D1800&amp;"-"&amp;$E1800,IF($C$4="TEB0187_REV01",CALC_CONN_TEB0187_REV01!$F:$H),3,0)="--",VLOOKUP($D1800&amp;"-"&amp;$E1800,IF($C$4="TEB0187_REV01",CALC_CONN_TEB0187_REV01!$F:$H),2,0),VLOOKUP($D1800&amp;"-"&amp;$E1800,IF($C$4="TEB0187_REV01",CALC_CONN_TEB0187_REV01!$F:$H),3,0)),"---")</f>
        <v>---</v>
      </c>
      <c r="H1800" s="59" t="str">
        <f>IFERROR(VLOOKUP(G1800,IF($C$4="TEB0187_REV01",CALC_CONN_TEB0187_REV01!$G:$T),14,0),"---")</f>
        <v>---</v>
      </c>
      <c r="I1800" s="59" t="str">
        <f>IFERROR(VLOOKUP($D1800&amp;"-"&amp;$E1800,IF($C$4="TEB0187_REV01",CALC_CONN_TEB0187_REV01!$F:$K,"???"),6,0),"---")</f>
        <v>---</v>
      </c>
      <c r="J1800" s="61" t="str">
        <f>IFERROR(VLOOKUP($D1800&amp;"-"&amp;$E1800,IF($C$4="TEB0187_REV01",CALC_CONN_TEB0187_REV01!$F:$M,"???"),8,0),"---")</f>
        <v>---</v>
      </c>
      <c r="K1800" s="62" t="str">
        <f>IFERROR(VLOOKUP($D1800&amp;"-"&amp;$E1800,IF($C$4="TEB0187_REV01",CALC_CONN_TEB0187_REV01!$F:$N),9,0),"---")</f>
        <v>---</v>
      </c>
      <c r="L1800" s="59" t="str">
        <f>IFERROR(VLOOKUP(K1800,B2B!$H$3:$I$2000,2,0),"---")</f>
        <v>---</v>
      </c>
      <c r="M1800" s="59" t="str">
        <f>IFERROR(VLOOKUP(L1800,IF($M$4="TEI0187_REV01",RAW_m_TEI0187_REV01!$AD:$AH),5,0),"---")</f>
        <v>---</v>
      </c>
      <c r="N1800" s="59" t="str">
        <f>IFERROR(VLOOKUP(L1800,IF($M$4="TEI0187_REV01",RAW_m_TEI0187_REV01!$AE:$AJ),6,0),"---")</f>
        <v>---</v>
      </c>
      <c r="O1800" s="63" t="str">
        <f>IFERROR(VLOOKUP(L1800,IF($M$4="TEI0187_REV01",RAW_m_TEI0187_REV01!$AD:$AE),2,0),"---")</f>
        <v>---</v>
      </c>
      <c r="P1800" s="59" t="str">
        <f>IFERROR(VLOOKUP(O1800,IF($M$4="TEI0187_REV01",RAW_m_TEI0187_REV01!$AJ:$AK),2,0),"---")</f>
        <v>---</v>
      </c>
      <c r="Q1800" s="59" t="str">
        <f>IFERROR(VLOOKUP(L1800,IF($M$4="TEI0187_REV01",RAW_m_TEI0187_REV01!$AD:$AF),3,0),"---")</f>
        <v>---</v>
      </c>
      <c r="R1800" s="59" t="str">
        <f>IFERROR(VLOOKUP(O1800,IF($M$4="TEI0187_REV01",RAW_m_TEI0187_REV01!$AE:$AG),3,0),"---")</f>
        <v>---</v>
      </c>
      <c r="S1800" s="59" t="str">
        <f t="shared" si="59"/>
        <v>---</v>
      </c>
    </row>
    <row r="1801" spans="2:19" ht="15" customHeight="1" x14ac:dyDescent="0.25">
      <c r="B1801" s="59">
        <f t="shared" si="60"/>
        <v>1796</v>
      </c>
      <c r="C1801" s="60">
        <f>IFERROR(IF($C$4="TEB0187_REV01",CALC_CONN_TEB0187_REV01!U1801,),"---")</f>
        <v>0</v>
      </c>
      <c r="D1801" s="59">
        <f>IFERROR(IF($C$4="TEB0187_REV01",CALC_CONN_TEB0187_REV01!D1801,),"---")</f>
        <v>0</v>
      </c>
      <c r="E1801" s="59">
        <f>IFERROR(IF($C$4="TEB0187_REV01",CALC_CONN_TEB0187_REV01!E1801,),"---")</f>
        <v>0</v>
      </c>
      <c r="F1801" s="59" t="str">
        <f>IFERROR(IF(VLOOKUP($D1801&amp;"-"&amp;$E1801,IF($C$4="TEB0187_REV01",CALC_CONN_TEB0187_REV01!$F:$I),4,0)="--","---",IF($C$4="TEB0187_REV01",CALC_CONN_TEB0187_REV01!$G1801&amp; " --&gt; " &amp;CALC_CONN_TEB0187_REV01!$I1801&amp; " --&gt; ")),"---")</f>
        <v>---</v>
      </c>
      <c r="G1801" s="59" t="str">
        <f>IFERROR(IF(VLOOKUP($D1801&amp;"-"&amp;$E1801,IF($C$4="TEB0187_REV01",CALC_CONN_TEB0187_REV01!$F:$H),3,0)="--",VLOOKUP($D1801&amp;"-"&amp;$E1801,IF($C$4="TEB0187_REV01",CALC_CONN_TEB0187_REV01!$F:$H),2,0),VLOOKUP($D1801&amp;"-"&amp;$E1801,IF($C$4="TEB0187_REV01",CALC_CONN_TEB0187_REV01!$F:$H),3,0)),"---")</f>
        <v>---</v>
      </c>
      <c r="H1801" s="59" t="str">
        <f>IFERROR(VLOOKUP(G1801,IF($C$4="TEB0187_REV01",CALC_CONN_TEB0187_REV01!$G:$T),14,0),"---")</f>
        <v>---</v>
      </c>
      <c r="I1801" s="59" t="str">
        <f>IFERROR(VLOOKUP($D1801&amp;"-"&amp;$E1801,IF($C$4="TEB0187_REV01",CALC_CONN_TEB0187_REV01!$F:$K,"???"),6,0),"---")</f>
        <v>---</v>
      </c>
      <c r="J1801" s="61" t="str">
        <f>IFERROR(VLOOKUP($D1801&amp;"-"&amp;$E1801,IF($C$4="TEB0187_REV01",CALC_CONN_TEB0187_REV01!$F:$M,"???"),8,0),"---")</f>
        <v>---</v>
      </c>
      <c r="K1801" s="62" t="str">
        <f>IFERROR(VLOOKUP($D1801&amp;"-"&amp;$E1801,IF($C$4="TEB0187_REV01",CALC_CONN_TEB0187_REV01!$F:$N),9,0),"---")</f>
        <v>---</v>
      </c>
      <c r="L1801" s="59" t="str">
        <f>IFERROR(VLOOKUP(K1801,B2B!$H$3:$I$2000,2,0),"---")</f>
        <v>---</v>
      </c>
      <c r="M1801" s="59" t="str">
        <f>IFERROR(VLOOKUP(L1801,IF($M$4="TEI0187_REV01",RAW_m_TEI0187_REV01!$AD:$AH),5,0),"---")</f>
        <v>---</v>
      </c>
      <c r="N1801" s="59" t="str">
        <f>IFERROR(VLOOKUP(L1801,IF($M$4="TEI0187_REV01",RAW_m_TEI0187_REV01!$AE:$AJ),6,0),"---")</f>
        <v>---</v>
      </c>
      <c r="O1801" s="63" t="str">
        <f>IFERROR(VLOOKUP(L1801,IF($M$4="TEI0187_REV01",RAW_m_TEI0187_REV01!$AD:$AE),2,0),"---")</f>
        <v>---</v>
      </c>
      <c r="P1801" s="59" t="str">
        <f>IFERROR(VLOOKUP(O1801,IF($M$4="TEI0187_REV01",RAW_m_TEI0187_REV01!$AJ:$AK),2,0),"---")</f>
        <v>---</v>
      </c>
      <c r="Q1801" s="59" t="str">
        <f>IFERROR(VLOOKUP(L1801,IF($M$4="TEI0187_REV01",RAW_m_TEI0187_REV01!$AD:$AF),3,0),"---")</f>
        <v>---</v>
      </c>
      <c r="R1801" s="59" t="str">
        <f>IFERROR(VLOOKUP(O1801,IF($M$4="TEI0187_REV01",RAW_m_TEI0187_REV01!$AE:$AG),3,0),"---")</f>
        <v>---</v>
      </c>
      <c r="S1801" s="59" t="str">
        <f t="shared" si="59"/>
        <v>---</v>
      </c>
    </row>
    <row r="1802" spans="2:19" ht="15" customHeight="1" x14ac:dyDescent="0.25">
      <c r="B1802" s="59">
        <f t="shared" si="60"/>
        <v>1797</v>
      </c>
      <c r="C1802" s="60">
        <f>IFERROR(IF($C$4="TEB0187_REV01",CALC_CONN_TEB0187_REV01!U1802,),"---")</f>
        <v>0</v>
      </c>
      <c r="D1802" s="59">
        <f>IFERROR(IF($C$4="TEB0187_REV01",CALC_CONN_TEB0187_REV01!D1802,),"---")</f>
        <v>0</v>
      </c>
      <c r="E1802" s="59">
        <f>IFERROR(IF($C$4="TEB0187_REV01",CALC_CONN_TEB0187_REV01!E1802,),"---")</f>
        <v>0</v>
      </c>
      <c r="F1802" s="59" t="str">
        <f>IFERROR(IF(VLOOKUP($D1802&amp;"-"&amp;$E1802,IF($C$4="TEB0187_REV01",CALC_CONN_TEB0187_REV01!$F:$I),4,0)="--","---",IF($C$4="TEB0187_REV01",CALC_CONN_TEB0187_REV01!$G1802&amp; " --&gt; " &amp;CALC_CONN_TEB0187_REV01!$I1802&amp; " --&gt; ")),"---")</f>
        <v>---</v>
      </c>
      <c r="G1802" s="59" t="str">
        <f>IFERROR(IF(VLOOKUP($D1802&amp;"-"&amp;$E1802,IF($C$4="TEB0187_REV01",CALC_CONN_TEB0187_REV01!$F:$H),3,0)="--",VLOOKUP($D1802&amp;"-"&amp;$E1802,IF($C$4="TEB0187_REV01",CALC_CONN_TEB0187_REV01!$F:$H),2,0),VLOOKUP($D1802&amp;"-"&amp;$E1802,IF($C$4="TEB0187_REV01",CALC_CONN_TEB0187_REV01!$F:$H),3,0)),"---")</f>
        <v>---</v>
      </c>
      <c r="H1802" s="59" t="str">
        <f>IFERROR(VLOOKUP(G1802,IF($C$4="TEB0187_REV01",CALC_CONN_TEB0187_REV01!$G:$T),14,0),"---")</f>
        <v>---</v>
      </c>
      <c r="I1802" s="59" t="str">
        <f>IFERROR(VLOOKUP($D1802&amp;"-"&amp;$E1802,IF($C$4="TEB0187_REV01",CALC_CONN_TEB0187_REV01!$F:$K,"???"),6,0),"---")</f>
        <v>---</v>
      </c>
      <c r="J1802" s="61" t="str">
        <f>IFERROR(VLOOKUP($D1802&amp;"-"&amp;$E1802,IF($C$4="TEB0187_REV01",CALC_CONN_TEB0187_REV01!$F:$M,"???"),8,0),"---")</f>
        <v>---</v>
      </c>
      <c r="K1802" s="62" t="str">
        <f>IFERROR(VLOOKUP($D1802&amp;"-"&amp;$E1802,IF($C$4="TEB0187_REV01",CALC_CONN_TEB0187_REV01!$F:$N),9,0),"---")</f>
        <v>---</v>
      </c>
      <c r="L1802" s="59" t="str">
        <f>IFERROR(VLOOKUP(K1802,B2B!$H$3:$I$2000,2,0),"---")</f>
        <v>---</v>
      </c>
      <c r="M1802" s="59" t="str">
        <f>IFERROR(VLOOKUP(L1802,IF($M$4="TEI0187_REV01",RAW_m_TEI0187_REV01!$AD:$AH),5,0),"---")</f>
        <v>---</v>
      </c>
      <c r="N1802" s="59" t="str">
        <f>IFERROR(VLOOKUP(L1802,IF($M$4="TEI0187_REV01",RAW_m_TEI0187_REV01!$AE:$AJ),6,0),"---")</f>
        <v>---</v>
      </c>
      <c r="O1802" s="63" t="str">
        <f>IFERROR(VLOOKUP(L1802,IF($M$4="TEI0187_REV01",RAW_m_TEI0187_REV01!$AD:$AE),2,0),"---")</f>
        <v>---</v>
      </c>
      <c r="P1802" s="59" t="str">
        <f>IFERROR(VLOOKUP(O1802,IF($M$4="TEI0187_REV01",RAW_m_TEI0187_REV01!$AJ:$AK),2,0),"---")</f>
        <v>---</v>
      </c>
      <c r="Q1802" s="59" t="str">
        <f>IFERROR(VLOOKUP(L1802,IF($M$4="TEI0187_REV01",RAW_m_TEI0187_REV01!$AD:$AF),3,0),"---")</f>
        <v>---</v>
      </c>
      <c r="R1802" s="59" t="str">
        <f>IFERROR(VLOOKUP(O1802,IF($M$4="TEI0187_REV01",RAW_m_TEI0187_REV01!$AE:$AG),3,0),"---")</f>
        <v>---</v>
      </c>
      <c r="S1802" s="59" t="str">
        <f t="shared" si="59"/>
        <v>---</v>
      </c>
    </row>
    <row r="1803" spans="2:19" ht="15" customHeight="1" x14ac:dyDescent="0.25">
      <c r="B1803" s="59">
        <f t="shared" si="60"/>
        <v>1798</v>
      </c>
      <c r="C1803" s="60">
        <f>IFERROR(IF($C$4="TEB0187_REV01",CALC_CONN_TEB0187_REV01!U1803,),"---")</f>
        <v>0</v>
      </c>
      <c r="D1803" s="59">
        <f>IFERROR(IF($C$4="TEB0187_REV01",CALC_CONN_TEB0187_REV01!D1803,),"---")</f>
        <v>0</v>
      </c>
      <c r="E1803" s="59">
        <f>IFERROR(IF($C$4="TEB0187_REV01",CALC_CONN_TEB0187_REV01!E1803,),"---")</f>
        <v>0</v>
      </c>
      <c r="F1803" s="59" t="str">
        <f>IFERROR(IF(VLOOKUP($D1803&amp;"-"&amp;$E1803,IF($C$4="TEB0187_REV01",CALC_CONN_TEB0187_REV01!$F:$I),4,0)="--","---",IF($C$4="TEB0187_REV01",CALC_CONN_TEB0187_REV01!$G1803&amp; " --&gt; " &amp;CALC_CONN_TEB0187_REV01!$I1803&amp; " --&gt; ")),"---")</f>
        <v>---</v>
      </c>
      <c r="G1803" s="59" t="str">
        <f>IFERROR(IF(VLOOKUP($D1803&amp;"-"&amp;$E1803,IF($C$4="TEB0187_REV01",CALC_CONN_TEB0187_REV01!$F:$H),3,0)="--",VLOOKUP($D1803&amp;"-"&amp;$E1803,IF($C$4="TEB0187_REV01",CALC_CONN_TEB0187_REV01!$F:$H),2,0),VLOOKUP($D1803&amp;"-"&amp;$E1803,IF($C$4="TEB0187_REV01",CALC_CONN_TEB0187_REV01!$F:$H),3,0)),"---")</f>
        <v>---</v>
      </c>
      <c r="H1803" s="59" t="str">
        <f>IFERROR(VLOOKUP(G1803,IF($C$4="TEB0187_REV01",CALC_CONN_TEB0187_REV01!$G:$T),14,0),"---")</f>
        <v>---</v>
      </c>
      <c r="I1803" s="59" t="str">
        <f>IFERROR(VLOOKUP($D1803&amp;"-"&amp;$E1803,IF($C$4="TEB0187_REV01",CALC_CONN_TEB0187_REV01!$F:$K,"???"),6,0),"---")</f>
        <v>---</v>
      </c>
      <c r="J1803" s="61" t="str">
        <f>IFERROR(VLOOKUP($D1803&amp;"-"&amp;$E1803,IF($C$4="TEB0187_REV01",CALC_CONN_TEB0187_REV01!$F:$M,"???"),8,0),"---")</f>
        <v>---</v>
      </c>
      <c r="K1803" s="62" t="str">
        <f>IFERROR(VLOOKUP($D1803&amp;"-"&amp;$E1803,IF($C$4="TEB0187_REV01",CALC_CONN_TEB0187_REV01!$F:$N),9,0),"---")</f>
        <v>---</v>
      </c>
      <c r="L1803" s="59" t="str">
        <f>IFERROR(VLOOKUP(K1803,B2B!$H$3:$I$2000,2,0),"---")</f>
        <v>---</v>
      </c>
      <c r="M1803" s="59" t="str">
        <f>IFERROR(VLOOKUP(L1803,IF($M$4="TEI0187_REV01",RAW_m_TEI0187_REV01!$AD:$AH),5,0),"---")</f>
        <v>---</v>
      </c>
      <c r="N1803" s="59" t="str">
        <f>IFERROR(VLOOKUP(L1803,IF($M$4="TEI0187_REV01",RAW_m_TEI0187_REV01!$AE:$AJ),6,0),"---")</f>
        <v>---</v>
      </c>
      <c r="O1803" s="63" t="str">
        <f>IFERROR(VLOOKUP(L1803,IF($M$4="TEI0187_REV01",RAW_m_TEI0187_REV01!$AD:$AE),2,0),"---")</f>
        <v>---</v>
      </c>
      <c r="P1803" s="59" t="str">
        <f>IFERROR(VLOOKUP(O1803,IF($M$4="TEI0187_REV01",RAW_m_TEI0187_REV01!$AJ:$AK),2,0),"---")</f>
        <v>---</v>
      </c>
      <c r="Q1803" s="59" t="str">
        <f>IFERROR(VLOOKUP(L1803,IF($M$4="TEI0187_REV01",RAW_m_TEI0187_REV01!$AD:$AF),3,0),"---")</f>
        <v>---</v>
      </c>
      <c r="R1803" s="59" t="str">
        <f>IFERROR(VLOOKUP(O1803,IF($M$4="TEI0187_REV01",RAW_m_TEI0187_REV01!$AE:$AG),3,0),"---")</f>
        <v>---</v>
      </c>
      <c r="S1803" s="59" t="str">
        <f t="shared" si="59"/>
        <v>---</v>
      </c>
    </row>
    <row r="1804" spans="2:19" ht="15" customHeight="1" x14ac:dyDescent="0.25">
      <c r="B1804" s="59">
        <f t="shared" si="60"/>
        <v>1799</v>
      </c>
      <c r="C1804" s="60">
        <f>IFERROR(IF($C$4="TEB0187_REV01",CALC_CONN_TEB0187_REV01!U1804,),"---")</f>
        <v>0</v>
      </c>
      <c r="D1804" s="59">
        <f>IFERROR(IF($C$4="TEB0187_REV01",CALC_CONN_TEB0187_REV01!D1804,),"---")</f>
        <v>0</v>
      </c>
      <c r="E1804" s="59">
        <f>IFERROR(IF($C$4="TEB0187_REV01",CALC_CONN_TEB0187_REV01!E1804,),"---")</f>
        <v>0</v>
      </c>
      <c r="F1804" s="59" t="str">
        <f>IFERROR(IF(VLOOKUP($D1804&amp;"-"&amp;$E1804,IF($C$4="TEB0187_REV01",CALC_CONN_TEB0187_REV01!$F:$I),4,0)="--","---",IF($C$4="TEB0187_REV01",CALC_CONN_TEB0187_REV01!$G1804&amp; " --&gt; " &amp;CALC_CONN_TEB0187_REV01!$I1804&amp; " --&gt; ")),"---")</f>
        <v>---</v>
      </c>
      <c r="G1804" s="59" t="str">
        <f>IFERROR(IF(VLOOKUP($D1804&amp;"-"&amp;$E1804,IF($C$4="TEB0187_REV01",CALC_CONN_TEB0187_REV01!$F:$H),3,0)="--",VLOOKUP($D1804&amp;"-"&amp;$E1804,IF($C$4="TEB0187_REV01",CALC_CONN_TEB0187_REV01!$F:$H),2,0),VLOOKUP($D1804&amp;"-"&amp;$E1804,IF($C$4="TEB0187_REV01",CALC_CONN_TEB0187_REV01!$F:$H),3,0)),"---")</f>
        <v>---</v>
      </c>
      <c r="H1804" s="59" t="str">
        <f>IFERROR(VLOOKUP(G1804,IF($C$4="TEB0187_REV01",CALC_CONN_TEB0187_REV01!$G:$T),14,0),"---")</f>
        <v>---</v>
      </c>
      <c r="I1804" s="59" t="str">
        <f>IFERROR(VLOOKUP($D1804&amp;"-"&amp;$E1804,IF($C$4="TEB0187_REV01",CALC_CONN_TEB0187_REV01!$F:$K,"???"),6,0),"---")</f>
        <v>---</v>
      </c>
      <c r="J1804" s="61" t="str">
        <f>IFERROR(VLOOKUP($D1804&amp;"-"&amp;$E1804,IF($C$4="TEB0187_REV01",CALC_CONN_TEB0187_REV01!$F:$M,"???"),8,0),"---")</f>
        <v>---</v>
      </c>
      <c r="K1804" s="62" t="str">
        <f>IFERROR(VLOOKUP($D1804&amp;"-"&amp;$E1804,IF($C$4="TEB0187_REV01",CALC_CONN_TEB0187_REV01!$F:$N),9,0),"---")</f>
        <v>---</v>
      </c>
      <c r="L1804" s="59" t="str">
        <f>IFERROR(VLOOKUP(K1804,B2B!$H$3:$I$2000,2,0),"---")</f>
        <v>---</v>
      </c>
      <c r="M1804" s="59" t="str">
        <f>IFERROR(VLOOKUP(L1804,IF($M$4="TEI0187_REV01",RAW_m_TEI0187_REV01!$AD:$AH),5,0),"---")</f>
        <v>---</v>
      </c>
      <c r="N1804" s="59" t="str">
        <f>IFERROR(VLOOKUP(L1804,IF($M$4="TEI0187_REV01",RAW_m_TEI0187_REV01!$AE:$AJ),6,0),"---")</f>
        <v>---</v>
      </c>
      <c r="O1804" s="63" t="str">
        <f>IFERROR(VLOOKUP(L1804,IF($M$4="TEI0187_REV01",RAW_m_TEI0187_REV01!$AD:$AE),2,0),"---")</f>
        <v>---</v>
      </c>
      <c r="P1804" s="59" t="str">
        <f>IFERROR(VLOOKUP(O1804,IF($M$4="TEI0187_REV01",RAW_m_TEI0187_REV01!$AJ:$AK),2,0),"---")</f>
        <v>---</v>
      </c>
      <c r="Q1804" s="59" t="str">
        <f>IFERROR(VLOOKUP(L1804,IF($M$4="TEI0187_REV01",RAW_m_TEI0187_REV01!$AD:$AF),3,0),"---")</f>
        <v>---</v>
      </c>
      <c r="R1804" s="59" t="str">
        <f>IFERROR(VLOOKUP(O1804,IF($M$4="TEI0187_REV01",RAW_m_TEI0187_REV01!$AE:$AG),3,0),"---")</f>
        <v>---</v>
      </c>
      <c r="S1804" s="59" t="str">
        <f t="shared" si="59"/>
        <v>---</v>
      </c>
    </row>
    <row r="1805" spans="2:19" ht="15" customHeight="1" x14ac:dyDescent="0.25">
      <c r="B1805" s="59">
        <f t="shared" si="60"/>
        <v>1800</v>
      </c>
      <c r="C1805" s="60">
        <f>IFERROR(IF($C$4="TEB0187_REV01",CALC_CONN_TEB0187_REV01!U1805,),"---")</f>
        <v>0</v>
      </c>
      <c r="D1805" s="59">
        <f>IFERROR(IF($C$4="TEB0187_REV01",CALC_CONN_TEB0187_REV01!D1805,),"---")</f>
        <v>0</v>
      </c>
      <c r="E1805" s="59">
        <f>IFERROR(IF($C$4="TEB0187_REV01",CALC_CONN_TEB0187_REV01!E1805,),"---")</f>
        <v>0</v>
      </c>
      <c r="F1805" s="59" t="str">
        <f>IFERROR(IF(VLOOKUP($D1805&amp;"-"&amp;$E1805,IF($C$4="TEB0187_REV01",CALC_CONN_TEB0187_REV01!$F:$I),4,0)="--","---",IF($C$4="TEB0187_REV01",CALC_CONN_TEB0187_REV01!$G1805&amp; " --&gt; " &amp;CALC_CONN_TEB0187_REV01!$I1805&amp; " --&gt; ")),"---")</f>
        <v>---</v>
      </c>
      <c r="G1805" s="59" t="str">
        <f>IFERROR(IF(VLOOKUP($D1805&amp;"-"&amp;$E1805,IF($C$4="TEB0187_REV01",CALC_CONN_TEB0187_REV01!$F:$H),3,0)="--",VLOOKUP($D1805&amp;"-"&amp;$E1805,IF($C$4="TEB0187_REV01",CALC_CONN_TEB0187_REV01!$F:$H),2,0),VLOOKUP($D1805&amp;"-"&amp;$E1805,IF($C$4="TEB0187_REV01",CALC_CONN_TEB0187_REV01!$F:$H),3,0)),"---")</f>
        <v>---</v>
      </c>
      <c r="H1805" s="59" t="str">
        <f>IFERROR(VLOOKUP(G1805,IF($C$4="TEB0187_REV01",CALC_CONN_TEB0187_REV01!$G:$T),14,0),"---")</f>
        <v>---</v>
      </c>
      <c r="I1805" s="59" t="str">
        <f>IFERROR(VLOOKUP($D1805&amp;"-"&amp;$E1805,IF($C$4="TEB0187_REV01",CALC_CONN_TEB0187_REV01!$F:$K,"???"),6,0),"---")</f>
        <v>---</v>
      </c>
      <c r="J1805" s="61" t="str">
        <f>IFERROR(VLOOKUP($D1805&amp;"-"&amp;$E1805,IF($C$4="TEB0187_REV01",CALC_CONN_TEB0187_REV01!$F:$M,"???"),8,0),"---")</f>
        <v>---</v>
      </c>
      <c r="K1805" s="62" t="str">
        <f>IFERROR(VLOOKUP($D1805&amp;"-"&amp;$E1805,IF($C$4="TEB0187_REV01",CALC_CONN_TEB0187_REV01!$F:$N),9,0),"---")</f>
        <v>---</v>
      </c>
      <c r="L1805" s="59" t="str">
        <f>IFERROR(VLOOKUP(K1805,B2B!$H$3:$I$2000,2,0),"---")</f>
        <v>---</v>
      </c>
      <c r="M1805" s="59" t="str">
        <f>IFERROR(VLOOKUP(L1805,IF($M$4="TEI0187_REV01",RAW_m_TEI0187_REV01!$AD:$AH),5,0),"---")</f>
        <v>---</v>
      </c>
      <c r="N1805" s="59" t="str">
        <f>IFERROR(VLOOKUP(L1805,IF($M$4="TEI0187_REV01",RAW_m_TEI0187_REV01!$AE:$AJ),6,0),"---")</f>
        <v>---</v>
      </c>
      <c r="O1805" s="63" t="str">
        <f>IFERROR(VLOOKUP(L1805,IF($M$4="TEI0187_REV01",RAW_m_TEI0187_REV01!$AD:$AE),2,0),"---")</f>
        <v>---</v>
      </c>
      <c r="P1805" s="59" t="str">
        <f>IFERROR(VLOOKUP(O1805,IF($M$4="TEI0187_REV01",RAW_m_TEI0187_REV01!$AJ:$AK),2,0),"---")</f>
        <v>---</v>
      </c>
      <c r="Q1805" s="59" t="str">
        <f>IFERROR(VLOOKUP(L1805,IF($M$4="TEI0187_REV01",RAW_m_TEI0187_REV01!$AD:$AF),3,0),"---")</f>
        <v>---</v>
      </c>
      <c r="R1805" s="59" t="str">
        <f>IFERROR(VLOOKUP(O1805,IF($M$4="TEI0187_REV01",RAW_m_TEI0187_REV01!$AE:$AG),3,0),"---")</f>
        <v>---</v>
      </c>
      <c r="S1805" s="59" t="str">
        <f t="shared" si="59"/>
        <v>---</v>
      </c>
    </row>
    <row r="1806" spans="2:19" ht="15" customHeight="1" x14ac:dyDescent="0.25">
      <c r="B1806" s="59">
        <f t="shared" si="60"/>
        <v>1801</v>
      </c>
      <c r="C1806" s="60">
        <f>IFERROR(IF($C$4="TEB0187_REV01",CALC_CONN_TEB0187_REV01!U1806,),"---")</f>
        <v>0</v>
      </c>
      <c r="D1806" s="59">
        <f>IFERROR(IF($C$4="TEB0187_REV01",CALC_CONN_TEB0187_REV01!D1806,),"---")</f>
        <v>0</v>
      </c>
      <c r="E1806" s="59">
        <f>IFERROR(IF($C$4="TEB0187_REV01",CALC_CONN_TEB0187_REV01!E1806,),"---")</f>
        <v>0</v>
      </c>
      <c r="F1806" s="59" t="str">
        <f>IFERROR(IF(VLOOKUP($D1806&amp;"-"&amp;$E1806,IF($C$4="TEB0187_REV01",CALC_CONN_TEB0187_REV01!$F:$I),4,0)="--","---",IF($C$4="TEB0187_REV01",CALC_CONN_TEB0187_REV01!$G1806&amp; " --&gt; " &amp;CALC_CONN_TEB0187_REV01!$I1806&amp; " --&gt; ")),"---")</f>
        <v>---</v>
      </c>
      <c r="G1806" s="59" t="str">
        <f>IFERROR(IF(VLOOKUP($D1806&amp;"-"&amp;$E1806,IF($C$4="TEB0187_REV01",CALC_CONN_TEB0187_REV01!$F:$H),3,0)="--",VLOOKUP($D1806&amp;"-"&amp;$E1806,IF($C$4="TEB0187_REV01",CALC_CONN_TEB0187_REV01!$F:$H),2,0),VLOOKUP($D1806&amp;"-"&amp;$E1806,IF($C$4="TEB0187_REV01",CALC_CONN_TEB0187_REV01!$F:$H),3,0)),"---")</f>
        <v>---</v>
      </c>
      <c r="H1806" s="59" t="str">
        <f>IFERROR(VLOOKUP(G1806,IF($C$4="TEB0187_REV01",CALC_CONN_TEB0187_REV01!$G:$T),14,0),"---")</f>
        <v>---</v>
      </c>
      <c r="I1806" s="59" t="str">
        <f>IFERROR(VLOOKUP($D1806&amp;"-"&amp;$E1806,IF($C$4="TEB0187_REV01",CALC_CONN_TEB0187_REV01!$F:$K,"???"),6,0),"---")</f>
        <v>---</v>
      </c>
      <c r="J1806" s="61" t="str">
        <f>IFERROR(VLOOKUP($D1806&amp;"-"&amp;$E1806,IF($C$4="TEB0187_REV01",CALC_CONN_TEB0187_REV01!$F:$M,"???"),8,0),"---")</f>
        <v>---</v>
      </c>
      <c r="K1806" s="62" t="str">
        <f>IFERROR(VLOOKUP($D1806&amp;"-"&amp;$E1806,IF($C$4="TEB0187_REV01",CALC_CONN_TEB0187_REV01!$F:$N),9,0),"---")</f>
        <v>---</v>
      </c>
      <c r="L1806" s="59" t="str">
        <f>IFERROR(VLOOKUP(K1806,B2B!$H$3:$I$2000,2,0),"---")</f>
        <v>---</v>
      </c>
      <c r="M1806" s="59" t="str">
        <f>IFERROR(VLOOKUP(L1806,IF($M$4="TEI0187_REV01",RAW_m_TEI0187_REV01!$AD:$AH),5,0),"---")</f>
        <v>---</v>
      </c>
      <c r="N1806" s="59" t="str">
        <f>IFERROR(VLOOKUP(L1806,IF($M$4="TEI0187_REV01",RAW_m_TEI0187_REV01!$AE:$AJ),6,0),"---")</f>
        <v>---</v>
      </c>
      <c r="O1806" s="63" t="str">
        <f>IFERROR(VLOOKUP(L1806,IF($M$4="TEI0187_REV01",RAW_m_TEI0187_REV01!$AD:$AE),2,0),"---")</f>
        <v>---</v>
      </c>
      <c r="P1806" s="59" t="str">
        <f>IFERROR(VLOOKUP(O1806,IF($M$4="TEI0187_REV01",RAW_m_TEI0187_REV01!$AJ:$AK),2,0),"---")</f>
        <v>---</v>
      </c>
      <c r="Q1806" s="59" t="str">
        <f>IFERROR(VLOOKUP(L1806,IF($M$4="TEI0187_REV01",RAW_m_TEI0187_REV01!$AD:$AF),3,0),"---")</f>
        <v>---</v>
      </c>
      <c r="R1806" s="59" t="str">
        <f>IFERROR(VLOOKUP(O1806,IF($M$4="TEI0187_REV01",RAW_m_TEI0187_REV01!$AE:$AG),3,0),"---")</f>
        <v>---</v>
      </c>
      <c r="S1806" s="59" t="str">
        <f t="shared" si="59"/>
        <v>---</v>
      </c>
    </row>
    <row r="1807" spans="2:19" ht="15" customHeight="1" x14ac:dyDescent="0.25">
      <c r="B1807" s="59">
        <f t="shared" si="60"/>
        <v>1802</v>
      </c>
      <c r="C1807" s="60">
        <f>IFERROR(IF($C$4="TEB0187_REV01",CALC_CONN_TEB0187_REV01!U1807,),"---")</f>
        <v>0</v>
      </c>
      <c r="D1807" s="59">
        <f>IFERROR(IF($C$4="TEB0187_REV01",CALC_CONN_TEB0187_REV01!D1807,),"---")</f>
        <v>0</v>
      </c>
      <c r="E1807" s="59">
        <f>IFERROR(IF($C$4="TEB0187_REV01",CALC_CONN_TEB0187_REV01!E1807,),"---")</f>
        <v>0</v>
      </c>
      <c r="F1807" s="59" t="str">
        <f>IFERROR(IF(VLOOKUP($D1807&amp;"-"&amp;$E1807,IF($C$4="TEB0187_REV01",CALC_CONN_TEB0187_REV01!$F:$I),4,0)="--","---",IF($C$4="TEB0187_REV01",CALC_CONN_TEB0187_REV01!$G1807&amp; " --&gt; " &amp;CALC_CONN_TEB0187_REV01!$I1807&amp; " --&gt; ")),"---")</f>
        <v>---</v>
      </c>
      <c r="G1807" s="59" t="str">
        <f>IFERROR(IF(VLOOKUP($D1807&amp;"-"&amp;$E1807,IF($C$4="TEB0187_REV01",CALC_CONN_TEB0187_REV01!$F:$H),3,0)="--",VLOOKUP($D1807&amp;"-"&amp;$E1807,IF($C$4="TEB0187_REV01",CALC_CONN_TEB0187_REV01!$F:$H),2,0),VLOOKUP($D1807&amp;"-"&amp;$E1807,IF($C$4="TEB0187_REV01",CALC_CONN_TEB0187_REV01!$F:$H),3,0)),"---")</f>
        <v>---</v>
      </c>
      <c r="H1807" s="59" t="str">
        <f>IFERROR(VLOOKUP(G1807,IF($C$4="TEB0187_REV01",CALC_CONN_TEB0187_REV01!$G:$T),14,0),"---")</f>
        <v>---</v>
      </c>
      <c r="I1807" s="59" t="str">
        <f>IFERROR(VLOOKUP($D1807&amp;"-"&amp;$E1807,IF($C$4="TEB0187_REV01",CALC_CONN_TEB0187_REV01!$F:$K,"???"),6,0),"---")</f>
        <v>---</v>
      </c>
      <c r="J1807" s="61" t="str">
        <f>IFERROR(VLOOKUP($D1807&amp;"-"&amp;$E1807,IF($C$4="TEB0187_REV01",CALC_CONN_TEB0187_REV01!$F:$M,"???"),8,0),"---")</f>
        <v>---</v>
      </c>
      <c r="K1807" s="62" t="str">
        <f>IFERROR(VLOOKUP($D1807&amp;"-"&amp;$E1807,IF($C$4="TEB0187_REV01",CALC_CONN_TEB0187_REV01!$F:$N),9,0),"---")</f>
        <v>---</v>
      </c>
      <c r="L1807" s="59" t="str">
        <f>IFERROR(VLOOKUP(K1807,B2B!$H$3:$I$2000,2,0),"---")</f>
        <v>---</v>
      </c>
      <c r="M1807" s="59" t="str">
        <f>IFERROR(VLOOKUP(L1807,IF($M$4="TEI0187_REV01",RAW_m_TEI0187_REV01!$AD:$AH),5,0),"---")</f>
        <v>---</v>
      </c>
      <c r="N1807" s="59" t="str">
        <f>IFERROR(VLOOKUP(L1807,IF($M$4="TEI0187_REV01",RAW_m_TEI0187_REV01!$AE:$AJ),6,0),"---")</f>
        <v>---</v>
      </c>
      <c r="O1807" s="63" t="str">
        <f>IFERROR(VLOOKUP(L1807,IF($M$4="TEI0187_REV01",RAW_m_TEI0187_REV01!$AD:$AE),2,0),"---")</f>
        <v>---</v>
      </c>
      <c r="P1807" s="59" t="str">
        <f>IFERROR(VLOOKUP(O1807,IF($M$4="TEI0187_REV01",RAW_m_TEI0187_REV01!$AJ:$AK),2,0),"---")</f>
        <v>---</v>
      </c>
      <c r="Q1807" s="59" t="str">
        <f>IFERROR(VLOOKUP(L1807,IF($M$4="TEI0187_REV01",RAW_m_TEI0187_REV01!$AD:$AF),3,0),"---")</f>
        <v>---</v>
      </c>
      <c r="R1807" s="59" t="str">
        <f>IFERROR(VLOOKUP(O1807,IF($M$4="TEI0187_REV01",RAW_m_TEI0187_REV01!$AE:$AG),3,0),"---")</f>
        <v>---</v>
      </c>
      <c r="S1807" s="59" t="str">
        <f t="shared" si="59"/>
        <v>---</v>
      </c>
    </row>
    <row r="1808" spans="2:19" ht="15" customHeight="1" x14ac:dyDescent="0.25">
      <c r="B1808" s="59">
        <f t="shared" si="60"/>
        <v>1803</v>
      </c>
      <c r="C1808" s="60">
        <f>IFERROR(IF($C$4="TEB0187_REV01",CALC_CONN_TEB0187_REV01!U1808,),"---")</f>
        <v>0</v>
      </c>
      <c r="D1808" s="59">
        <f>IFERROR(IF($C$4="TEB0187_REV01",CALC_CONN_TEB0187_REV01!D1808,),"---")</f>
        <v>0</v>
      </c>
      <c r="E1808" s="59">
        <f>IFERROR(IF($C$4="TEB0187_REV01",CALC_CONN_TEB0187_REV01!E1808,),"---")</f>
        <v>0</v>
      </c>
      <c r="F1808" s="59" t="str">
        <f>IFERROR(IF(VLOOKUP($D1808&amp;"-"&amp;$E1808,IF($C$4="TEB0187_REV01",CALC_CONN_TEB0187_REV01!$F:$I),4,0)="--","---",IF($C$4="TEB0187_REV01",CALC_CONN_TEB0187_REV01!$G1808&amp; " --&gt; " &amp;CALC_CONN_TEB0187_REV01!$I1808&amp; " --&gt; ")),"---")</f>
        <v>---</v>
      </c>
      <c r="G1808" s="59" t="str">
        <f>IFERROR(IF(VLOOKUP($D1808&amp;"-"&amp;$E1808,IF($C$4="TEB0187_REV01",CALC_CONN_TEB0187_REV01!$F:$H),3,0)="--",VLOOKUP($D1808&amp;"-"&amp;$E1808,IF($C$4="TEB0187_REV01",CALC_CONN_TEB0187_REV01!$F:$H),2,0),VLOOKUP($D1808&amp;"-"&amp;$E1808,IF($C$4="TEB0187_REV01",CALC_CONN_TEB0187_REV01!$F:$H),3,0)),"---")</f>
        <v>---</v>
      </c>
      <c r="H1808" s="59" t="str">
        <f>IFERROR(VLOOKUP(G1808,IF($C$4="TEB0187_REV01",CALC_CONN_TEB0187_REV01!$G:$T),14,0),"---")</f>
        <v>---</v>
      </c>
      <c r="I1808" s="59" t="str">
        <f>IFERROR(VLOOKUP($D1808&amp;"-"&amp;$E1808,IF($C$4="TEB0187_REV01",CALC_CONN_TEB0187_REV01!$F:$K,"???"),6,0),"---")</f>
        <v>---</v>
      </c>
      <c r="J1808" s="61" t="str">
        <f>IFERROR(VLOOKUP($D1808&amp;"-"&amp;$E1808,IF($C$4="TEB0187_REV01",CALC_CONN_TEB0187_REV01!$F:$M,"???"),8,0),"---")</f>
        <v>---</v>
      </c>
      <c r="K1808" s="62" t="str">
        <f>IFERROR(VLOOKUP($D1808&amp;"-"&amp;$E1808,IF($C$4="TEB0187_REV01",CALC_CONN_TEB0187_REV01!$F:$N),9,0),"---")</f>
        <v>---</v>
      </c>
      <c r="L1808" s="59" t="str">
        <f>IFERROR(VLOOKUP(K1808,B2B!$H$3:$I$2000,2,0),"---")</f>
        <v>---</v>
      </c>
      <c r="M1808" s="59" t="str">
        <f>IFERROR(VLOOKUP(L1808,IF($M$4="TEI0187_REV01",RAW_m_TEI0187_REV01!$AD:$AH),5,0),"---")</f>
        <v>---</v>
      </c>
      <c r="N1808" s="59" t="str">
        <f>IFERROR(VLOOKUP(L1808,IF($M$4="TEI0187_REV01",RAW_m_TEI0187_REV01!$AE:$AJ),6,0),"---")</f>
        <v>---</v>
      </c>
      <c r="O1808" s="63" t="str">
        <f>IFERROR(VLOOKUP(L1808,IF($M$4="TEI0187_REV01",RAW_m_TEI0187_REV01!$AD:$AE),2,0),"---")</f>
        <v>---</v>
      </c>
      <c r="P1808" s="59" t="str">
        <f>IFERROR(VLOOKUP(O1808,IF($M$4="TEI0187_REV01",RAW_m_TEI0187_REV01!$AJ:$AK),2,0),"---")</f>
        <v>---</v>
      </c>
      <c r="Q1808" s="59" t="str">
        <f>IFERROR(VLOOKUP(L1808,IF($M$4="TEI0187_REV01",RAW_m_TEI0187_REV01!$AD:$AF),3,0),"---")</f>
        <v>---</v>
      </c>
      <c r="R1808" s="59" t="str">
        <f>IFERROR(VLOOKUP(O1808,IF($M$4="TEI0187_REV01",RAW_m_TEI0187_REV01!$AE:$AG),3,0),"---")</f>
        <v>---</v>
      </c>
      <c r="S1808" s="59" t="str">
        <f t="shared" si="59"/>
        <v>---</v>
      </c>
    </row>
    <row r="1809" spans="2:19" ht="15" customHeight="1" x14ac:dyDescent="0.25">
      <c r="B1809" s="59">
        <f t="shared" si="60"/>
        <v>1804</v>
      </c>
      <c r="C1809" s="60">
        <f>IFERROR(IF($C$4="TEB0187_REV01",CALC_CONN_TEB0187_REV01!U1809,),"---")</f>
        <v>0</v>
      </c>
      <c r="D1809" s="59">
        <f>IFERROR(IF($C$4="TEB0187_REV01",CALC_CONN_TEB0187_REV01!D1809,),"---")</f>
        <v>0</v>
      </c>
      <c r="E1809" s="59">
        <f>IFERROR(IF($C$4="TEB0187_REV01",CALC_CONN_TEB0187_REV01!E1809,),"---")</f>
        <v>0</v>
      </c>
      <c r="F1809" s="59" t="str">
        <f>IFERROR(IF(VLOOKUP($D1809&amp;"-"&amp;$E1809,IF($C$4="TEB0187_REV01",CALC_CONN_TEB0187_REV01!$F:$I),4,0)="--","---",IF($C$4="TEB0187_REV01",CALC_CONN_TEB0187_REV01!$G1809&amp; " --&gt; " &amp;CALC_CONN_TEB0187_REV01!$I1809&amp; " --&gt; ")),"---")</f>
        <v>---</v>
      </c>
      <c r="G1809" s="59" t="str">
        <f>IFERROR(IF(VLOOKUP($D1809&amp;"-"&amp;$E1809,IF($C$4="TEB0187_REV01",CALC_CONN_TEB0187_REV01!$F:$H),3,0)="--",VLOOKUP($D1809&amp;"-"&amp;$E1809,IF($C$4="TEB0187_REV01",CALC_CONN_TEB0187_REV01!$F:$H),2,0),VLOOKUP($D1809&amp;"-"&amp;$E1809,IF($C$4="TEB0187_REV01",CALC_CONN_TEB0187_REV01!$F:$H),3,0)),"---")</f>
        <v>---</v>
      </c>
      <c r="H1809" s="59" t="str">
        <f>IFERROR(VLOOKUP(G1809,IF($C$4="TEB0187_REV01",CALC_CONN_TEB0187_REV01!$G:$T),14,0),"---")</f>
        <v>---</v>
      </c>
      <c r="I1809" s="59" t="str">
        <f>IFERROR(VLOOKUP($D1809&amp;"-"&amp;$E1809,IF($C$4="TEB0187_REV01",CALC_CONN_TEB0187_REV01!$F:$K,"???"),6,0),"---")</f>
        <v>---</v>
      </c>
      <c r="J1809" s="61" t="str">
        <f>IFERROR(VLOOKUP($D1809&amp;"-"&amp;$E1809,IF($C$4="TEB0187_REV01",CALC_CONN_TEB0187_REV01!$F:$M,"???"),8,0),"---")</f>
        <v>---</v>
      </c>
      <c r="K1809" s="62" t="str">
        <f>IFERROR(VLOOKUP($D1809&amp;"-"&amp;$E1809,IF($C$4="TEB0187_REV01",CALC_CONN_TEB0187_REV01!$F:$N),9,0),"---")</f>
        <v>---</v>
      </c>
      <c r="L1809" s="59" t="str">
        <f>IFERROR(VLOOKUP(K1809,B2B!$H$3:$I$2000,2,0),"---")</f>
        <v>---</v>
      </c>
      <c r="M1809" s="59" t="str">
        <f>IFERROR(VLOOKUP(L1809,IF($M$4="TEI0187_REV01",RAW_m_TEI0187_REV01!$AD:$AH),5,0),"---")</f>
        <v>---</v>
      </c>
      <c r="N1809" s="59" t="str">
        <f>IFERROR(VLOOKUP(L1809,IF($M$4="TEI0187_REV01",RAW_m_TEI0187_REV01!$AE:$AJ),6,0),"---")</f>
        <v>---</v>
      </c>
      <c r="O1809" s="63" t="str">
        <f>IFERROR(VLOOKUP(L1809,IF($M$4="TEI0187_REV01",RAW_m_TEI0187_REV01!$AD:$AE),2,0),"---")</f>
        <v>---</v>
      </c>
      <c r="P1809" s="59" t="str">
        <f>IFERROR(VLOOKUP(O1809,IF($M$4="TEI0187_REV01",RAW_m_TEI0187_REV01!$AJ:$AK),2,0),"---")</f>
        <v>---</v>
      </c>
      <c r="Q1809" s="59" t="str">
        <f>IFERROR(VLOOKUP(L1809,IF($M$4="TEI0187_REV01",RAW_m_TEI0187_REV01!$AD:$AF),3,0),"---")</f>
        <v>---</v>
      </c>
      <c r="R1809" s="59" t="str">
        <f>IFERROR(VLOOKUP(O1809,IF($M$4="TEI0187_REV01",RAW_m_TEI0187_REV01!$AE:$AG),3,0),"---")</f>
        <v>---</v>
      </c>
      <c r="S1809" s="59" t="str">
        <f t="shared" si="59"/>
        <v>---</v>
      </c>
    </row>
    <row r="1810" spans="2:19" ht="15" customHeight="1" x14ac:dyDescent="0.25">
      <c r="B1810" s="59">
        <f t="shared" si="60"/>
        <v>1805</v>
      </c>
      <c r="C1810" s="60">
        <f>IFERROR(IF($C$4="TEB0187_REV01",CALC_CONN_TEB0187_REV01!U1810,),"---")</f>
        <v>0</v>
      </c>
      <c r="D1810" s="59">
        <f>IFERROR(IF($C$4="TEB0187_REV01",CALC_CONN_TEB0187_REV01!D1810,),"---")</f>
        <v>0</v>
      </c>
      <c r="E1810" s="59">
        <f>IFERROR(IF($C$4="TEB0187_REV01",CALC_CONN_TEB0187_REV01!E1810,),"---")</f>
        <v>0</v>
      </c>
      <c r="F1810" s="59" t="str">
        <f>IFERROR(IF(VLOOKUP($D1810&amp;"-"&amp;$E1810,IF($C$4="TEB0187_REV01",CALC_CONN_TEB0187_REV01!$F:$I),4,0)="--","---",IF($C$4="TEB0187_REV01",CALC_CONN_TEB0187_REV01!$G1810&amp; " --&gt; " &amp;CALC_CONN_TEB0187_REV01!$I1810&amp; " --&gt; ")),"---")</f>
        <v>---</v>
      </c>
      <c r="G1810" s="59" t="str">
        <f>IFERROR(IF(VLOOKUP($D1810&amp;"-"&amp;$E1810,IF($C$4="TEB0187_REV01",CALC_CONN_TEB0187_REV01!$F:$H),3,0)="--",VLOOKUP($D1810&amp;"-"&amp;$E1810,IF($C$4="TEB0187_REV01",CALC_CONN_TEB0187_REV01!$F:$H),2,0),VLOOKUP($D1810&amp;"-"&amp;$E1810,IF($C$4="TEB0187_REV01",CALC_CONN_TEB0187_REV01!$F:$H),3,0)),"---")</f>
        <v>---</v>
      </c>
      <c r="H1810" s="59" t="str">
        <f>IFERROR(VLOOKUP(G1810,IF($C$4="TEB0187_REV01",CALC_CONN_TEB0187_REV01!$G:$T),14,0),"---")</f>
        <v>---</v>
      </c>
      <c r="I1810" s="59" t="str">
        <f>IFERROR(VLOOKUP($D1810&amp;"-"&amp;$E1810,IF($C$4="TEB0187_REV01",CALC_CONN_TEB0187_REV01!$F:$K,"???"),6,0),"---")</f>
        <v>---</v>
      </c>
      <c r="J1810" s="61" t="str">
        <f>IFERROR(VLOOKUP($D1810&amp;"-"&amp;$E1810,IF($C$4="TEB0187_REV01",CALC_CONN_TEB0187_REV01!$F:$M,"???"),8,0),"---")</f>
        <v>---</v>
      </c>
      <c r="K1810" s="62" t="str">
        <f>IFERROR(VLOOKUP($D1810&amp;"-"&amp;$E1810,IF($C$4="TEB0187_REV01",CALC_CONN_TEB0187_REV01!$F:$N),9,0),"---")</f>
        <v>---</v>
      </c>
      <c r="L1810" s="59" t="str">
        <f>IFERROR(VLOOKUP(K1810,B2B!$H$3:$I$2000,2,0),"---")</f>
        <v>---</v>
      </c>
      <c r="M1810" s="59" t="str">
        <f>IFERROR(VLOOKUP(L1810,IF($M$4="TEI0187_REV01",RAW_m_TEI0187_REV01!$AD:$AH),5,0),"---")</f>
        <v>---</v>
      </c>
      <c r="N1810" s="59" t="str">
        <f>IFERROR(VLOOKUP(L1810,IF($M$4="TEI0187_REV01",RAW_m_TEI0187_REV01!$AE:$AJ),6,0),"---")</f>
        <v>---</v>
      </c>
      <c r="O1810" s="63" t="str">
        <f>IFERROR(VLOOKUP(L1810,IF($M$4="TEI0187_REV01",RAW_m_TEI0187_REV01!$AD:$AE),2,0),"---")</f>
        <v>---</v>
      </c>
      <c r="P1810" s="59" t="str">
        <f>IFERROR(VLOOKUP(O1810,IF($M$4="TEI0187_REV01",RAW_m_TEI0187_REV01!$AJ:$AK),2,0),"---")</f>
        <v>---</v>
      </c>
      <c r="Q1810" s="59" t="str">
        <f>IFERROR(VLOOKUP(L1810,IF($M$4="TEI0187_REV01",RAW_m_TEI0187_REV01!$AD:$AF),3,0),"---")</f>
        <v>---</v>
      </c>
      <c r="R1810" s="59" t="str">
        <f>IFERROR(VLOOKUP(O1810,IF($M$4="TEI0187_REV01",RAW_m_TEI0187_REV01!$AE:$AG),3,0),"---")</f>
        <v>---</v>
      </c>
      <c r="S1810" s="59" t="str">
        <f t="shared" si="59"/>
        <v>---</v>
      </c>
    </row>
    <row r="1811" spans="2:19" ht="15" customHeight="1" x14ac:dyDescent="0.25">
      <c r="B1811" s="59">
        <f t="shared" si="60"/>
        <v>1806</v>
      </c>
      <c r="C1811" s="60">
        <f>IFERROR(IF($C$4="TEB0187_REV01",CALC_CONN_TEB0187_REV01!U1811,),"---")</f>
        <v>0</v>
      </c>
      <c r="D1811" s="59">
        <f>IFERROR(IF($C$4="TEB0187_REV01",CALC_CONN_TEB0187_REV01!D1811,),"---")</f>
        <v>0</v>
      </c>
      <c r="E1811" s="59">
        <f>IFERROR(IF($C$4="TEB0187_REV01",CALC_CONN_TEB0187_REV01!E1811,),"---")</f>
        <v>0</v>
      </c>
      <c r="F1811" s="59" t="str">
        <f>IFERROR(IF(VLOOKUP($D1811&amp;"-"&amp;$E1811,IF($C$4="TEB0187_REV01",CALC_CONN_TEB0187_REV01!$F:$I),4,0)="--","---",IF($C$4="TEB0187_REV01",CALC_CONN_TEB0187_REV01!$G1811&amp; " --&gt; " &amp;CALC_CONN_TEB0187_REV01!$I1811&amp; " --&gt; ")),"---")</f>
        <v>---</v>
      </c>
      <c r="G1811" s="59" t="str">
        <f>IFERROR(IF(VLOOKUP($D1811&amp;"-"&amp;$E1811,IF($C$4="TEB0187_REV01",CALC_CONN_TEB0187_REV01!$F:$H),3,0)="--",VLOOKUP($D1811&amp;"-"&amp;$E1811,IF($C$4="TEB0187_REV01",CALC_CONN_TEB0187_REV01!$F:$H),2,0),VLOOKUP($D1811&amp;"-"&amp;$E1811,IF($C$4="TEB0187_REV01",CALC_CONN_TEB0187_REV01!$F:$H),3,0)),"---")</f>
        <v>---</v>
      </c>
      <c r="H1811" s="59" t="str">
        <f>IFERROR(VLOOKUP(G1811,IF($C$4="TEB0187_REV01",CALC_CONN_TEB0187_REV01!$G:$T),14,0),"---")</f>
        <v>---</v>
      </c>
      <c r="I1811" s="59" t="str">
        <f>IFERROR(VLOOKUP($D1811&amp;"-"&amp;$E1811,IF($C$4="TEB0187_REV01",CALC_CONN_TEB0187_REV01!$F:$K,"???"),6,0),"---")</f>
        <v>---</v>
      </c>
      <c r="J1811" s="61" t="str">
        <f>IFERROR(VLOOKUP($D1811&amp;"-"&amp;$E1811,IF($C$4="TEB0187_REV01",CALC_CONN_TEB0187_REV01!$F:$M,"???"),8,0),"---")</f>
        <v>---</v>
      </c>
      <c r="K1811" s="62" t="str">
        <f>IFERROR(VLOOKUP($D1811&amp;"-"&amp;$E1811,IF($C$4="TEB0187_REV01",CALC_CONN_TEB0187_REV01!$F:$N),9,0),"---")</f>
        <v>---</v>
      </c>
      <c r="L1811" s="59" t="str">
        <f>IFERROR(VLOOKUP(K1811,B2B!$H$3:$I$2000,2,0),"---")</f>
        <v>---</v>
      </c>
      <c r="M1811" s="59" t="str">
        <f>IFERROR(VLOOKUP(L1811,IF($M$4="TEI0187_REV01",RAW_m_TEI0187_REV01!$AD:$AH),5,0),"---")</f>
        <v>---</v>
      </c>
      <c r="N1811" s="59" t="str">
        <f>IFERROR(VLOOKUP(L1811,IF($M$4="TEI0187_REV01",RAW_m_TEI0187_REV01!$AE:$AJ),6,0),"---")</f>
        <v>---</v>
      </c>
      <c r="O1811" s="63" t="str">
        <f>IFERROR(VLOOKUP(L1811,IF($M$4="TEI0187_REV01",RAW_m_TEI0187_REV01!$AD:$AE),2,0),"---")</f>
        <v>---</v>
      </c>
      <c r="P1811" s="59" t="str">
        <f>IFERROR(VLOOKUP(O1811,IF($M$4="TEI0187_REV01",RAW_m_TEI0187_REV01!$AJ:$AK),2,0),"---")</f>
        <v>---</v>
      </c>
      <c r="Q1811" s="59" t="str">
        <f>IFERROR(VLOOKUP(L1811,IF($M$4="TEI0187_REV01",RAW_m_TEI0187_REV01!$AD:$AF),3,0),"---")</f>
        <v>---</v>
      </c>
      <c r="R1811" s="59" t="str">
        <f>IFERROR(VLOOKUP(O1811,IF($M$4="TEI0187_REV01",RAW_m_TEI0187_REV01!$AE:$AG),3,0),"---")</f>
        <v>---</v>
      </c>
      <c r="S1811" s="59" t="str">
        <f t="shared" si="59"/>
        <v>---</v>
      </c>
    </row>
    <row r="1812" spans="2:19" ht="15" customHeight="1" x14ac:dyDescent="0.25">
      <c r="B1812" s="59">
        <f t="shared" si="60"/>
        <v>1807</v>
      </c>
      <c r="C1812" s="60">
        <f>IFERROR(IF($C$4="TEB0187_REV01",CALC_CONN_TEB0187_REV01!U1812,),"---")</f>
        <v>0</v>
      </c>
      <c r="D1812" s="59">
        <f>IFERROR(IF($C$4="TEB0187_REV01",CALC_CONN_TEB0187_REV01!D1812,),"---")</f>
        <v>0</v>
      </c>
      <c r="E1812" s="59">
        <f>IFERROR(IF($C$4="TEB0187_REV01",CALC_CONN_TEB0187_REV01!E1812,),"---")</f>
        <v>0</v>
      </c>
      <c r="F1812" s="59" t="str">
        <f>IFERROR(IF(VLOOKUP($D1812&amp;"-"&amp;$E1812,IF($C$4="TEB0187_REV01",CALC_CONN_TEB0187_REV01!$F:$I),4,0)="--","---",IF($C$4="TEB0187_REV01",CALC_CONN_TEB0187_REV01!$G1812&amp; " --&gt; " &amp;CALC_CONN_TEB0187_REV01!$I1812&amp; " --&gt; ")),"---")</f>
        <v>---</v>
      </c>
      <c r="G1812" s="59" t="str">
        <f>IFERROR(IF(VLOOKUP($D1812&amp;"-"&amp;$E1812,IF($C$4="TEB0187_REV01",CALC_CONN_TEB0187_REV01!$F:$H),3,0)="--",VLOOKUP($D1812&amp;"-"&amp;$E1812,IF($C$4="TEB0187_REV01",CALC_CONN_TEB0187_REV01!$F:$H),2,0),VLOOKUP($D1812&amp;"-"&amp;$E1812,IF($C$4="TEB0187_REV01",CALC_CONN_TEB0187_REV01!$F:$H),3,0)),"---")</f>
        <v>---</v>
      </c>
      <c r="H1812" s="59" t="str">
        <f>IFERROR(VLOOKUP(G1812,IF($C$4="TEB0187_REV01",CALC_CONN_TEB0187_REV01!$G:$T),14,0),"---")</f>
        <v>---</v>
      </c>
      <c r="I1812" s="59" t="str">
        <f>IFERROR(VLOOKUP($D1812&amp;"-"&amp;$E1812,IF($C$4="TEB0187_REV01",CALC_CONN_TEB0187_REV01!$F:$K,"???"),6,0),"---")</f>
        <v>---</v>
      </c>
      <c r="J1812" s="61" t="str">
        <f>IFERROR(VLOOKUP($D1812&amp;"-"&amp;$E1812,IF($C$4="TEB0187_REV01",CALC_CONN_TEB0187_REV01!$F:$M,"???"),8,0),"---")</f>
        <v>---</v>
      </c>
      <c r="K1812" s="62" t="str">
        <f>IFERROR(VLOOKUP($D1812&amp;"-"&amp;$E1812,IF($C$4="TEB0187_REV01",CALC_CONN_TEB0187_REV01!$F:$N),9,0),"---")</f>
        <v>---</v>
      </c>
      <c r="L1812" s="59" t="str">
        <f>IFERROR(VLOOKUP(K1812,B2B!$H$3:$I$2000,2,0),"---")</f>
        <v>---</v>
      </c>
      <c r="M1812" s="59" t="str">
        <f>IFERROR(VLOOKUP(L1812,IF($M$4="TEI0187_REV01",RAW_m_TEI0187_REV01!$AD:$AH),5,0),"---")</f>
        <v>---</v>
      </c>
      <c r="N1812" s="59" t="str">
        <f>IFERROR(VLOOKUP(L1812,IF($M$4="TEI0187_REV01",RAW_m_TEI0187_REV01!$AE:$AJ),6,0),"---")</f>
        <v>---</v>
      </c>
      <c r="O1812" s="63" t="str">
        <f>IFERROR(VLOOKUP(L1812,IF($M$4="TEI0187_REV01",RAW_m_TEI0187_REV01!$AD:$AE),2,0),"---")</f>
        <v>---</v>
      </c>
      <c r="P1812" s="59" t="str">
        <f>IFERROR(VLOOKUP(O1812,IF($M$4="TEI0187_REV01",RAW_m_TEI0187_REV01!$AJ:$AK),2,0),"---")</f>
        <v>---</v>
      </c>
      <c r="Q1812" s="59" t="str">
        <f>IFERROR(VLOOKUP(L1812,IF($M$4="TEI0187_REV01",RAW_m_TEI0187_REV01!$AD:$AF),3,0),"---")</f>
        <v>---</v>
      </c>
      <c r="R1812" s="59" t="str">
        <f>IFERROR(VLOOKUP(O1812,IF($M$4="TEI0187_REV01",RAW_m_TEI0187_REV01!$AE:$AG),3,0),"---")</f>
        <v>---</v>
      </c>
      <c r="S1812" s="59" t="str">
        <f t="shared" si="59"/>
        <v>---</v>
      </c>
    </row>
    <row r="1813" spans="2:19" ht="15" customHeight="1" x14ac:dyDescent="0.25">
      <c r="B1813" s="59">
        <f t="shared" si="60"/>
        <v>1808</v>
      </c>
      <c r="C1813" s="60">
        <f>IFERROR(IF($C$4="TEB0187_REV01",CALC_CONN_TEB0187_REV01!U1813,),"---")</f>
        <v>0</v>
      </c>
      <c r="D1813" s="59">
        <f>IFERROR(IF($C$4="TEB0187_REV01",CALC_CONN_TEB0187_REV01!D1813,),"---")</f>
        <v>0</v>
      </c>
      <c r="E1813" s="59">
        <f>IFERROR(IF($C$4="TEB0187_REV01",CALC_CONN_TEB0187_REV01!E1813,),"---")</f>
        <v>0</v>
      </c>
      <c r="F1813" s="59" t="str">
        <f>IFERROR(IF(VLOOKUP($D1813&amp;"-"&amp;$E1813,IF($C$4="TEB0187_REV01",CALC_CONN_TEB0187_REV01!$F:$I),4,0)="--","---",IF($C$4="TEB0187_REV01",CALC_CONN_TEB0187_REV01!$G1813&amp; " --&gt; " &amp;CALC_CONN_TEB0187_REV01!$I1813&amp; " --&gt; ")),"---")</f>
        <v>---</v>
      </c>
      <c r="G1813" s="59" t="str">
        <f>IFERROR(IF(VLOOKUP($D1813&amp;"-"&amp;$E1813,IF($C$4="TEB0187_REV01",CALC_CONN_TEB0187_REV01!$F:$H),3,0)="--",VLOOKUP($D1813&amp;"-"&amp;$E1813,IF($C$4="TEB0187_REV01",CALC_CONN_TEB0187_REV01!$F:$H),2,0),VLOOKUP($D1813&amp;"-"&amp;$E1813,IF($C$4="TEB0187_REV01",CALC_CONN_TEB0187_REV01!$F:$H),3,0)),"---")</f>
        <v>---</v>
      </c>
      <c r="H1813" s="59" t="str">
        <f>IFERROR(VLOOKUP(G1813,IF($C$4="TEB0187_REV01",CALC_CONN_TEB0187_REV01!$G:$T),14,0),"---")</f>
        <v>---</v>
      </c>
      <c r="I1813" s="59" t="str">
        <f>IFERROR(VLOOKUP($D1813&amp;"-"&amp;$E1813,IF($C$4="TEB0187_REV01",CALC_CONN_TEB0187_REV01!$F:$K,"???"),6,0),"---")</f>
        <v>---</v>
      </c>
      <c r="J1813" s="61" t="str">
        <f>IFERROR(VLOOKUP($D1813&amp;"-"&amp;$E1813,IF($C$4="TEB0187_REV01",CALC_CONN_TEB0187_REV01!$F:$M,"???"),8,0),"---")</f>
        <v>---</v>
      </c>
      <c r="K1813" s="62" t="str">
        <f>IFERROR(VLOOKUP($D1813&amp;"-"&amp;$E1813,IF($C$4="TEB0187_REV01",CALC_CONN_TEB0187_REV01!$F:$N),9,0),"---")</f>
        <v>---</v>
      </c>
      <c r="L1813" s="59" t="str">
        <f>IFERROR(VLOOKUP(K1813,B2B!$H$3:$I$2000,2,0),"---")</f>
        <v>---</v>
      </c>
      <c r="M1813" s="59" t="str">
        <f>IFERROR(VLOOKUP(L1813,IF($M$4="TEI0187_REV01",RAW_m_TEI0187_REV01!$AD:$AH),5,0),"---")</f>
        <v>---</v>
      </c>
      <c r="N1813" s="59" t="str">
        <f>IFERROR(VLOOKUP(L1813,IF($M$4="TEI0187_REV01",RAW_m_TEI0187_REV01!$AE:$AJ),6,0),"---")</f>
        <v>---</v>
      </c>
      <c r="O1813" s="63" t="str">
        <f>IFERROR(VLOOKUP(L1813,IF($M$4="TEI0187_REV01",RAW_m_TEI0187_REV01!$AD:$AE),2,0),"---")</f>
        <v>---</v>
      </c>
      <c r="P1813" s="59" t="str">
        <f>IFERROR(VLOOKUP(O1813,IF($M$4="TEI0187_REV01",RAW_m_TEI0187_REV01!$AJ:$AK),2,0),"---")</f>
        <v>---</v>
      </c>
      <c r="Q1813" s="59" t="str">
        <f>IFERROR(VLOOKUP(L1813,IF($M$4="TEI0187_REV01",RAW_m_TEI0187_REV01!$AD:$AF),3,0),"---")</f>
        <v>---</v>
      </c>
      <c r="R1813" s="59" t="str">
        <f>IFERROR(VLOOKUP(O1813,IF($M$4="TEI0187_REV01",RAW_m_TEI0187_REV01!$AE:$AG),3,0),"---")</f>
        <v>---</v>
      </c>
      <c r="S1813" s="59" t="str">
        <f t="shared" si="59"/>
        <v>---</v>
      </c>
    </row>
    <row r="1814" spans="2:19" ht="15" customHeight="1" x14ac:dyDescent="0.25">
      <c r="B1814" s="59">
        <f t="shared" si="60"/>
        <v>1809</v>
      </c>
      <c r="C1814" s="60">
        <f>IFERROR(IF($C$4="TEB0187_REV01",CALC_CONN_TEB0187_REV01!U1814,),"---")</f>
        <v>0</v>
      </c>
      <c r="D1814" s="59">
        <f>IFERROR(IF($C$4="TEB0187_REV01",CALC_CONN_TEB0187_REV01!D1814,),"---")</f>
        <v>0</v>
      </c>
      <c r="E1814" s="59">
        <f>IFERROR(IF($C$4="TEB0187_REV01",CALC_CONN_TEB0187_REV01!E1814,),"---")</f>
        <v>0</v>
      </c>
      <c r="F1814" s="59" t="str">
        <f>IFERROR(IF(VLOOKUP($D1814&amp;"-"&amp;$E1814,IF($C$4="TEB0187_REV01",CALC_CONN_TEB0187_REV01!$F:$I),4,0)="--","---",IF($C$4="TEB0187_REV01",CALC_CONN_TEB0187_REV01!$G1814&amp; " --&gt; " &amp;CALC_CONN_TEB0187_REV01!$I1814&amp; " --&gt; ")),"---")</f>
        <v>---</v>
      </c>
      <c r="G1814" s="59" t="str">
        <f>IFERROR(IF(VLOOKUP($D1814&amp;"-"&amp;$E1814,IF($C$4="TEB0187_REV01",CALC_CONN_TEB0187_REV01!$F:$H),3,0)="--",VLOOKUP($D1814&amp;"-"&amp;$E1814,IF($C$4="TEB0187_REV01",CALC_CONN_TEB0187_REV01!$F:$H),2,0),VLOOKUP($D1814&amp;"-"&amp;$E1814,IF($C$4="TEB0187_REV01",CALC_CONN_TEB0187_REV01!$F:$H),3,0)),"---")</f>
        <v>---</v>
      </c>
      <c r="H1814" s="59" t="str">
        <f>IFERROR(VLOOKUP(G1814,IF($C$4="TEB0187_REV01",CALC_CONN_TEB0187_REV01!$G:$T),14,0),"---")</f>
        <v>---</v>
      </c>
      <c r="I1814" s="59" t="str">
        <f>IFERROR(VLOOKUP($D1814&amp;"-"&amp;$E1814,IF($C$4="TEB0187_REV01",CALC_CONN_TEB0187_REV01!$F:$K,"???"),6,0),"---")</f>
        <v>---</v>
      </c>
      <c r="J1814" s="61" t="str">
        <f>IFERROR(VLOOKUP($D1814&amp;"-"&amp;$E1814,IF($C$4="TEB0187_REV01",CALC_CONN_TEB0187_REV01!$F:$M,"???"),8,0),"---")</f>
        <v>---</v>
      </c>
      <c r="K1814" s="62" t="str">
        <f>IFERROR(VLOOKUP($D1814&amp;"-"&amp;$E1814,IF($C$4="TEB0187_REV01",CALC_CONN_TEB0187_REV01!$F:$N),9,0),"---")</f>
        <v>---</v>
      </c>
      <c r="L1814" s="59" t="str">
        <f>IFERROR(VLOOKUP(K1814,B2B!$H$3:$I$2000,2,0),"---")</f>
        <v>---</v>
      </c>
      <c r="M1814" s="59" t="str">
        <f>IFERROR(VLOOKUP(L1814,IF($M$4="TEI0187_REV01",RAW_m_TEI0187_REV01!$AD:$AH),5,0),"---")</f>
        <v>---</v>
      </c>
      <c r="N1814" s="59" t="str">
        <f>IFERROR(VLOOKUP(L1814,IF($M$4="TEI0187_REV01",RAW_m_TEI0187_REV01!$AE:$AJ),6,0),"---")</f>
        <v>---</v>
      </c>
      <c r="O1814" s="63" t="str">
        <f>IFERROR(VLOOKUP(L1814,IF($M$4="TEI0187_REV01",RAW_m_TEI0187_REV01!$AD:$AE),2,0),"---")</f>
        <v>---</v>
      </c>
      <c r="P1814" s="59" t="str">
        <f>IFERROR(VLOOKUP(O1814,IF($M$4="TEI0187_REV01",RAW_m_TEI0187_REV01!$AJ:$AK),2,0),"---")</f>
        <v>---</v>
      </c>
      <c r="Q1814" s="59" t="str">
        <f>IFERROR(VLOOKUP(L1814,IF($M$4="TEI0187_REV01",RAW_m_TEI0187_REV01!$AD:$AF),3,0),"---")</f>
        <v>---</v>
      </c>
      <c r="R1814" s="59" t="str">
        <f>IFERROR(VLOOKUP(O1814,IF($M$4="TEI0187_REV01",RAW_m_TEI0187_REV01!$AE:$AG),3,0),"---")</f>
        <v>---</v>
      </c>
      <c r="S1814" s="59" t="str">
        <f t="shared" si="59"/>
        <v>---</v>
      </c>
    </row>
    <row r="1815" spans="2:19" ht="15" customHeight="1" x14ac:dyDescent="0.25">
      <c r="B1815" s="59">
        <f t="shared" si="60"/>
        <v>1810</v>
      </c>
      <c r="C1815" s="60">
        <f>IFERROR(IF($C$4="TEB0187_REV01",CALC_CONN_TEB0187_REV01!U1815,),"---")</f>
        <v>0</v>
      </c>
      <c r="D1815" s="59">
        <f>IFERROR(IF($C$4="TEB0187_REV01",CALC_CONN_TEB0187_REV01!D1815,),"---")</f>
        <v>0</v>
      </c>
      <c r="E1815" s="59">
        <f>IFERROR(IF($C$4="TEB0187_REV01",CALC_CONN_TEB0187_REV01!E1815,),"---")</f>
        <v>0</v>
      </c>
      <c r="F1815" s="59" t="str">
        <f>IFERROR(IF(VLOOKUP($D1815&amp;"-"&amp;$E1815,IF($C$4="TEB0187_REV01",CALC_CONN_TEB0187_REV01!$F:$I),4,0)="--","---",IF($C$4="TEB0187_REV01",CALC_CONN_TEB0187_REV01!$G1815&amp; " --&gt; " &amp;CALC_CONN_TEB0187_REV01!$I1815&amp; " --&gt; ")),"---")</f>
        <v>---</v>
      </c>
      <c r="G1815" s="59" t="str">
        <f>IFERROR(IF(VLOOKUP($D1815&amp;"-"&amp;$E1815,IF($C$4="TEB0187_REV01",CALC_CONN_TEB0187_REV01!$F:$H),3,0)="--",VLOOKUP($D1815&amp;"-"&amp;$E1815,IF($C$4="TEB0187_REV01",CALC_CONN_TEB0187_REV01!$F:$H),2,0),VLOOKUP($D1815&amp;"-"&amp;$E1815,IF($C$4="TEB0187_REV01",CALC_CONN_TEB0187_REV01!$F:$H),3,0)),"---")</f>
        <v>---</v>
      </c>
      <c r="H1815" s="59" t="str">
        <f>IFERROR(VLOOKUP(G1815,IF($C$4="TEB0187_REV01",CALC_CONN_TEB0187_REV01!$G:$T),14,0),"---")</f>
        <v>---</v>
      </c>
      <c r="I1815" s="59" t="str">
        <f>IFERROR(VLOOKUP($D1815&amp;"-"&amp;$E1815,IF($C$4="TEB0187_REV01",CALC_CONN_TEB0187_REV01!$F:$K,"???"),6,0),"---")</f>
        <v>---</v>
      </c>
      <c r="J1815" s="61" t="str">
        <f>IFERROR(VLOOKUP($D1815&amp;"-"&amp;$E1815,IF($C$4="TEB0187_REV01",CALC_CONN_TEB0187_REV01!$F:$M,"???"),8,0),"---")</f>
        <v>---</v>
      </c>
      <c r="K1815" s="62" t="str">
        <f>IFERROR(VLOOKUP($D1815&amp;"-"&amp;$E1815,IF($C$4="TEB0187_REV01",CALC_CONN_TEB0187_REV01!$F:$N),9,0),"---")</f>
        <v>---</v>
      </c>
      <c r="L1815" s="59" t="str">
        <f>IFERROR(VLOOKUP(K1815,B2B!$H$3:$I$2000,2,0),"---")</f>
        <v>---</v>
      </c>
      <c r="M1815" s="59" t="str">
        <f>IFERROR(VLOOKUP(L1815,IF($M$4="TEI0187_REV01",RAW_m_TEI0187_REV01!$AD:$AH),5,0),"---")</f>
        <v>---</v>
      </c>
      <c r="N1815" s="59" t="str">
        <f>IFERROR(VLOOKUP(L1815,IF($M$4="TEI0187_REV01",RAW_m_TEI0187_REV01!$AE:$AJ),6,0),"---")</f>
        <v>---</v>
      </c>
      <c r="O1815" s="63" t="str">
        <f>IFERROR(VLOOKUP(L1815,IF($M$4="TEI0187_REV01",RAW_m_TEI0187_REV01!$AD:$AE),2,0),"---")</f>
        <v>---</v>
      </c>
      <c r="P1815" s="59" t="str">
        <f>IFERROR(VLOOKUP(O1815,IF($M$4="TEI0187_REV01",RAW_m_TEI0187_REV01!$AJ:$AK),2,0),"---")</f>
        <v>---</v>
      </c>
      <c r="Q1815" s="59" t="str">
        <f>IFERROR(VLOOKUP(L1815,IF($M$4="TEI0187_REV01",RAW_m_TEI0187_REV01!$AD:$AF),3,0),"---")</f>
        <v>---</v>
      </c>
      <c r="R1815" s="59" t="str">
        <f>IFERROR(VLOOKUP(O1815,IF($M$4="TEI0187_REV01",RAW_m_TEI0187_REV01!$AE:$AG),3,0),"---")</f>
        <v>---</v>
      </c>
      <c r="S1815" s="59" t="str">
        <f t="shared" si="59"/>
        <v>---</v>
      </c>
    </row>
    <row r="1816" spans="2:19" ht="15" customHeight="1" x14ac:dyDescent="0.25">
      <c r="B1816" s="59">
        <f t="shared" si="60"/>
        <v>1811</v>
      </c>
      <c r="C1816" s="60">
        <f>IFERROR(IF($C$4="TEB0187_REV01",CALC_CONN_TEB0187_REV01!U1816,),"---")</f>
        <v>0</v>
      </c>
      <c r="D1816" s="59">
        <f>IFERROR(IF($C$4="TEB0187_REV01",CALC_CONN_TEB0187_REV01!D1816,),"---")</f>
        <v>0</v>
      </c>
      <c r="E1816" s="59">
        <f>IFERROR(IF($C$4="TEB0187_REV01",CALC_CONN_TEB0187_REV01!E1816,),"---")</f>
        <v>0</v>
      </c>
      <c r="F1816" s="59" t="str">
        <f>IFERROR(IF(VLOOKUP($D1816&amp;"-"&amp;$E1816,IF($C$4="TEB0187_REV01",CALC_CONN_TEB0187_REV01!$F:$I),4,0)="--","---",IF($C$4="TEB0187_REV01",CALC_CONN_TEB0187_REV01!$G1816&amp; " --&gt; " &amp;CALC_CONN_TEB0187_REV01!$I1816&amp; " --&gt; ")),"---")</f>
        <v>---</v>
      </c>
      <c r="G1816" s="59" t="str">
        <f>IFERROR(IF(VLOOKUP($D1816&amp;"-"&amp;$E1816,IF($C$4="TEB0187_REV01",CALC_CONN_TEB0187_REV01!$F:$H),3,0)="--",VLOOKUP($D1816&amp;"-"&amp;$E1816,IF($C$4="TEB0187_REV01",CALC_CONN_TEB0187_REV01!$F:$H),2,0),VLOOKUP($D1816&amp;"-"&amp;$E1816,IF($C$4="TEB0187_REV01",CALC_CONN_TEB0187_REV01!$F:$H),3,0)),"---")</f>
        <v>---</v>
      </c>
      <c r="H1816" s="59" t="str">
        <f>IFERROR(VLOOKUP(G1816,IF($C$4="TEB0187_REV01",CALC_CONN_TEB0187_REV01!$G:$T),14,0),"---")</f>
        <v>---</v>
      </c>
      <c r="I1816" s="59" t="str">
        <f>IFERROR(VLOOKUP($D1816&amp;"-"&amp;$E1816,IF($C$4="TEB0187_REV01",CALC_CONN_TEB0187_REV01!$F:$K,"???"),6,0),"---")</f>
        <v>---</v>
      </c>
      <c r="J1816" s="61" t="str">
        <f>IFERROR(VLOOKUP($D1816&amp;"-"&amp;$E1816,IF($C$4="TEB0187_REV01",CALC_CONN_TEB0187_REV01!$F:$M,"???"),8,0),"---")</f>
        <v>---</v>
      </c>
      <c r="K1816" s="62" t="str">
        <f>IFERROR(VLOOKUP($D1816&amp;"-"&amp;$E1816,IF($C$4="TEB0187_REV01",CALC_CONN_TEB0187_REV01!$F:$N),9,0),"---")</f>
        <v>---</v>
      </c>
      <c r="L1816" s="59" t="str">
        <f>IFERROR(VLOOKUP(K1816,B2B!$H$3:$I$2000,2,0),"---")</f>
        <v>---</v>
      </c>
      <c r="M1816" s="59" t="str">
        <f>IFERROR(VLOOKUP(L1816,IF($M$4="TEI0187_REV01",RAW_m_TEI0187_REV01!$AD:$AH),5,0),"---")</f>
        <v>---</v>
      </c>
      <c r="N1816" s="59" t="str">
        <f>IFERROR(VLOOKUP(L1816,IF($M$4="TEI0187_REV01",RAW_m_TEI0187_REV01!$AE:$AJ),6,0),"---")</f>
        <v>---</v>
      </c>
      <c r="O1816" s="63" t="str">
        <f>IFERROR(VLOOKUP(L1816,IF($M$4="TEI0187_REV01",RAW_m_TEI0187_REV01!$AD:$AE),2,0),"---")</f>
        <v>---</v>
      </c>
      <c r="P1816" s="59" t="str">
        <f>IFERROR(VLOOKUP(O1816,IF($M$4="TEI0187_REV01",RAW_m_TEI0187_REV01!$AJ:$AK),2,0),"---")</f>
        <v>---</v>
      </c>
      <c r="Q1816" s="59" t="str">
        <f>IFERROR(VLOOKUP(L1816,IF($M$4="TEI0187_REV01",RAW_m_TEI0187_REV01!$AD:$AF),3,0),"---")</f>
        <v>---</v>
      </c>
      <c r="R1816" s="59" t="str">
        <f>IFERROR(VLOOKUP(O1816,IF($M$4="TEI0187_REV01",RAW_m_TEI0187_REV01!$AE:$AG),3,0),"---")</f>
        <v>---</v>
      </c>
      <c r="S1816" s="59" t="str">
        <f t="shared" si="59"/>
        <v>---</v>
      </c>
    </row>
    <row r="1817" spans="2:19" ht="15" customHeight="1" x14ac:dyDescent="0.25">
      <c r="B1817" s="59">
        <f t="shared" si="60"/>
        <v>1812</v>
      </c>
      <c r="C1817" s="60">
        <f>IFERROR(IF($C$4="TEB0187_REV01",CALC_CONN_TEB0187_REV01!U1817,),"---")</f>
        <v>0</v>
      </c>
      <c r="D1817" s="59">
        <f>IFERROR(IF($C$4="TEB0187_REV01",CALC_CONN_TEB0187_REV01!D1817,),"---")</f>
        <v>0</v>
      </c>
      <c r="E1817" s="59">
        <f>IFERROR(IF($C$4="TEB0187_REV01",CALC_CONN_TEB0187_REV01!E1817,),"---")</f>
        <v>0</v>
      </c>
      <c r="F1817" s="59" t="str">
        <f>IFERROR(IF(VLOOKUP($D1817&amp;"-"&amp;$E1817,IF($C$4="TEB0187_REV01",CALC_CONN_TEB0187_REV01!$F:$I),4,0)="--","---",IF($C$4="TEB0187_REV01",CALC_CONN_TEB0187_REV01!$G1817&amp; " --&gt; " &amp;CALC_CONN_TEB0187_REV01!$I1817&amp; " --&gt; ")),"---")</f>
        <v>---</v>
      </c>
      <c r="G1817" s="59" t="str">
        <f>IFERROR(IF(VLOOKUP($D1817&amp;"-"&amp;$E1817,IF($C$4="TEB0187_REV01",CALC_CONN_TEB0187_REV01!$F:$H),3,0)="--",VLOOKUP($D1817&amp;"-"&amp;$E1817,IF($C$4="TEB0187_REV01",CALC_CONN_TEB0187_REV01!$F:$H),2,0),VLOOKUP($D1817&amp;"-"&amp;$E1817,IF($C$4="TEB0187_REV01",CALC_CONN_TEB0187_REV01!$F:$H),3,0)),"---")</f>
        <v>---</v>
      </c>
      <c r="H1817" s="59" t="str">
        <f>IFERROR(VLOOKUP(G1817,IF($C$4="TEB0187_REV01",CALC_CONN_TEB0187_REV01!$G:$T),14,0),"---")</f>
        <v>---</v>
      </c>
      <c r="I1817" s="59" t="str">
        <f>IFERROR(VLOOKUP($D1817&amp;"-"&amp;$E1817,IF($C$4="TEB0187_REV01",CALC_CONN_TEB0187_REV01!$F:$K,"???"),6,0),"---")</f>
        <v>---</v>
      </c>
      <c r="J1817" s="61" t="str">
        <f>IFERROR(VLOOKUP($D1817&amp;"-"&amp;$E1817,IF($C$4="TEB0187_REV01",CALC_CONN_TEB0187_REV01!$F:$M,"???"),8,0),"---")</f>
        <v>---</v>
      </c>
      <c r="K1817" s="62" t="str">
        <f>IFERROR(VLOOKUP($D1817&amp;"-"&amp;$E1817,IF($C$4="TEB0187_REV01",CALC_CONN_TEB0187_REV01!$F:$N),9,0),"---")</f>
        <v>---</v>
      </c>
      <c r="L1817" s="59" t="str">
        <f>IFERROR(VLOOKUP(K1817,B2B!$H$3:$I$2000,2,0),"---")</f>
        <v>---</v>
      </c>
      <c r="M1817" s="59" t="str">
        <f>IFERROR(VLOOKUP(L1817,IF($M$4="TEI0187_REV01",RAW_m_TEI0187_REV01!$AD:$AH),5,0),"---")</f>
        <v>---</v>
      </c>
      <c r="N1817" s="59" t="str">
        <f>IFERROR(VLOOKUP(L1817,IF($M$4="TEI0187_REV01",RAW_m_TEI0187_REV01!$AE:$AJ),6,0),"---")</f>
        <v>---</v>
      </c>
      <c r="O1817" s="63" t="str">
        <f>IFERROR(VLOOKUP(L1817,IF($M$4="TEI0187_REV01",RAW_m_TEI0187_REV01!$AD:$AE),2,0),"---")</f>
        <v>---</v>
      </c>
      <c r="P1817" s="59" t="str">
        <f>IFERROR(VLOOKUP(O1817,IF($M$4="TEI0187_REV01",RAW_m_TEI0187_REV01!$AJ:$AK),2,0),"---")</f>
        <v>---</v>
      </c>
      <c r="Q1817" s="59" t="str">
        <f>IFERROR(VLOOKUP(L1817,IF($M$4="TEI0187_REV01",RAW_m_TEI0187_REV01!$AD:$AF),3,0),"---")</f>
        <v>---</v>
      </c>
      <c r="R1817" s="59" t="str">
        <f>IFERROR(VLOOKUP(O1817,IF($M$4="TEI0187_REV01",RAW_m_TEI0187_REV01!$AE:$AG),3,0),"---")</f>
        <v>---</v>
      </c>
      <c r="S1817" s="59" t="str">
        <f t="shared" si="59"/>
        <v>---</v>
      </c>
    </row>
    <row r="1818" spans="2:19" ht="15" customHeight="1" x14ac:dyDescent="0.25">
      <c r="B1818" s="59">
        <f t="shared" si="60"/>
        <v>1813</v>
      </c>
      <c r="C1818" s="60">
        <f>IFERROR(IF($C$4="TEB0187_REV01",CALC_CONN_TEB0187_REV01!U1818,),"---")</f>
        <v>0</v>
      </c>
      <c r="D1818" s="59">
        <f>IFERROR(IF($C$4="TEB0187_REV01",CALC_CONN_TEB0187_REV01!D1818,),"---")</f>
        <v>0</v>
      </c>
      <c r="E1818" s="59">
        <f>IFERROR(IF($C$4="TEB0187_REV01",CALC_CONN_TEB0187_REV01!E1818,),"---")</f>
        <v>0</v>
      </c>
      <c r="F1818" s="59" t="str">
        <f>IFERROR(IF(VLOOKUP($D1818&amp;"-"&amp;$E1818,IF($C$4="TEB0187_REV01",CALC_CONN_TEB0187_REV01!$F:$I),4,0)="--","---",IF($C$4="TEB0187_REV01",CALC_CONN_TEB0187_REV01!$G1818&amp; " --&gt; " &amp;CALC_CONN_TEB0187_REV01!$I1818&amp; " --&gt; ")),"---")</f>
        <v>---</v>
      </c>
      <c r="G1818" s="59" t="str">
        <f>IFERROR(IF(VLOOKUP($D1818&amp;"-"&amp;$E1818,IF($C$4="TEB0187_REV01",CALC_CONN_TEB0187_REV01!$F:$H),3,0)="--",VLOOKUP($D1818&amp;"-"&amp;$E1818,IF($C$4="TEB0187_REV01",CALC_CONN_TEB0187_REV01!$F:$H),2,0),VLOOKUP($D1818&amp;"-"&amp;$E1818,IF($C$4="TEB0187_REV01",CALC_CONN_TEB0187_REV01!$F:$H),3,0)),"---")</f>
        <v>---</v>
      </c>
      <c r="H1818" s="59" t="str">
        <f>IFERROR(VLOOKUP(G1818,IF($C$4="TEB0187_REV01",CALC_CONN_TEB0187_REV01!$G:$T),14,0),"---")</f>
        <v>---</v>
      </c>
      <c r="I1818" s="59" t="str">
        <f>IFERROR(VLOOKUP($D1818&amp;"-"&amp;$E1818,IF($C$4="TEB0187_REV01",CALC_CONN_TEB0187_REV01!$F:$K,"???"),6,0),"---")</f>
        <v>---</v>
      </c>
      <c r="J1818" s="61" t="str">
        <f>IFERROR(VLOOKUP($D1818&amp;"-"&amp;$E1818,IF($C$4="TEB0187_REV01",CALC_CONN_TEB0187_REV01!$F:$M,"???"),8,0),"---")</f>
        <v>---</v>
      </c>
      <c r="K1818" s="62" t="str">
        <f>IFERROR(VLOOKUP($D1818&amp;"-"&amp;$E1818,IF($C$4="TEB0187_REV01",CALC_CONN_TEB0187_REV01!$F:$N),9,0),"---")</f>
        <v>---</v>
      </c>
      <c r="L1818" s="59" t="str">
        <f>IFERROR(VLOOKUP(K1818,B2B!$H$3:$I$2000,2,0),"---")</f>
        <v>---</v>
      </c>
      <c r="M1818" s="59" t="str">
        <f>IFERROR(VLOOKUP(L1818,IF($M$4="TEI0187_REV01",RAW_m_TEI0187_REV01!$AD:$AH),5,0),"---")</f>
        <v>---</v>
      </c>
      <c r="N1818" s="59" t="str">
        <f>IFERROR(VLOOKUP(L1818,IF($M$4="TEI0187_REV01",RAW_m_TEI0187_REV01!$AE:$AJ),6,0),"---")</f>
        <v>---</v>
      </c>
      <c r="O1818" s="63" t="str">
        <f>IFERROR(VLOOKUP(L1818,IF($M$4="TEI0187_REV01",RAW_m_TEI0187_REV01!$AD:$AE),2,0),"---")</f>
        <v>---</v>
      </c>
      <c r="P1818" s="59" t="str">
        <f>IFERROR(VLOOKUP(O1818,IF($M$4="TEI0187_REV01",RAW_m_TEI0187_REV01!$AJ:$AK),2,0),"---")</f>
        <v>---</v>
      </c>
      <c r="Q1818" s="59" t="str">
        <f>IFERROR(VLOOKUP(L1818,IF($M$4="TEI0187_REV01",RAW_m_TEI0187_REV01!$AD:$AF),3,0),"---")</f>
        <v>---</v>
      </c>
      <c r="R1818" s="59" t="str">
        <f>IFERROR(VLOOKUP(O1818,IF($M$4="TEI0187_REV01",RAW_m_TEI0187_REV01!$AE:$AG),3,0),"---")</f>
        <v>---</v>
      </c>
      <c r="S1818" s="59" t="str">
        <f t="shared" si="59"/>
        <v>---</v>
      </c>
    </row>
    <row r="1819" spans="2:19" ht="15" customHeight="1" x14ac:dyDescent="0.25">
      <c r="B1819" s="59">
        <f t="shared" si="60"/>
        <v>1814</v>
      </c>
      <c r="C1819" s="60">
        <f>IFERROR(IF($C$4="TEB0187_REV01",CALC_CONN_TEB0187_REV01!U1819,),"---")</f>
        <v>0</v>
      </c>
      <c r="D1819" s="59">
        <f>IFERROR(IF($C$4="TEB0187_REV01",CALC_CONN_TEB0187_REV01!D1819,),"---")</f>
        <v>0</v>
      </c>
      <c r="E1819" s="59">
        <f>IFERROR(IF($C$4="TEB0187_REV01",CALC_CONN_TEB0187_REV01!E1819,),"---")</f>
        <v>0</v>
      </c>
      <c r="F1819" s="59" t="str">
        <f>IFERROR(IF(VLOOKUP($D1819&amp;"-"&amp;$E1819,IF($C$4="TEB0187_REV01",CALC_CONN_TEB0187_REV01!$F:$I),4,0)="--","---",IF($C$4="TEB0187_REV01",CALC_CONN_TEB0187_REV01!$G1819&amp; " --&gt; " &amp;CALC_CONN_TEB0187_REV01!$I1819&amp; " --&gt; ")),"---")</f>
        <v>---</v>
      </c>
      <c r="G1819" s="59" t="str">
        <f>IFERROR(IF(VLOOKUP($D1819&amp;"-"&amp;$E1819,IF($C$4="TEB0187_REV01",CALC_CONN_TEB0187_REV01!$F:$H),3,0)="--",VLOOKUP($D1819&amp;"-"&amp;$E1819,IF($C$4="TEB0187_REV01",CALC_CONN_TEB0187_REV01!$F:$H),2,0),VLOOKUP($D1819&amp;"-"&amp;$E1819,IF($C$4="TEB0187_REV01",CALC_CONN_TEB0187_REV01!$F:$H),3,0)),"---")</f>
        <v>---</v>
      </c>
      <c r="H1819" s="59" t="str">
        <f>IFERROR(VLOOKUP(G1819,IF($C$4="TEB0187_REV01",CALC_CONN_TEB0187_REV01!$G:$T),14,0),"---")</f>
        <v>---</v>
      </c>
      <c r="I1819" s="59" t="str">
        <f>IFERROR(VLOOKUP($D1819&amp;"-"&amp;$E1819,IF($C$4="TEB0187_REV01",CALC_CONN_TEB0187_REV01!$F:$K,"???"),6,0),"---")</f>
        <v>---</v>
      </c>
      <c r="J1819" s="61" t="str">
        <f>IFERROR(VLOOKUP($D1819&amp;"-"&amp;$E1819,IF($C$4="TEB0187_REV01",CALC_CONN_TEB0187_REV01!$F:$M,"???"),8,0),"---")</f>
        <v>---</v>
      </c>
      <c r="K1819" s="62" t="str">
        <f>IFERROR(VLOOKUP($D1819&amp;"-"&amp;$E1819,IF($C$4="TEB0187_REV01",CALC_CONN_TEB0187_REV01!$F:$N),9,0),"---")</f>
        <v>---</v>
      </c>
      <c r="L1819" s="59" t="str">
        <f>IFERROR(VLOOKUP(K1819,B2B!$H$3:$I$2000,2,0),"---")</f>
        <v>---</v>
      </c>
      <c r="M1819" s="59" t="str">
        <f>IFERROR(VLOOKUP(L1819,IF($M$4="TEI0187_REV01",RAW_m_TEI0187_REV01!$AD:$AH),5,0),"---")</f>
        <v>---</v>
      </c>
      <c r="N1819" s="59" t="str">
        <f>IFERROR(VLOOKUP(L1819,IF($M$4="TEI0187_REV01",RAW_m_TEI0187_REV01!$AE:$AJ),6,0),"---")</f>
        <v>---</v>
      </c>
      <c r="O1819" s="63" t="str">
        <f>IFERROR(VLOOKUP(L1819,IF($M$4="TEI0187_REV01",RAW_m_TEI0187_REV01!$AD:$AE),2,0),"---")</f>
        <v>---</v>
      </c>
      <c r="P1819" s="59" t="str">
        <f>IFERROR(VLOOKUP(O1819,IF($M$4="TEI0187_REV01",RAW_m_TEI0187_REV01!$AJ:$AK),2,0),"---")</f>
        <v>---</v>
      </c>
      <c r="Q1819" s="59" t="str">
        <f>IFERROR(VLOOKUP(L1819,IF($M$4="TEI0187_REV01",RAW_m_TEI0187_REV01!$AD:$AF),3,0),"---")</f>
        <v>---</v>
      </c>
      <c r="R1819" s="59" t="str">
        <f>IFERROR(VLOOKUP(O1819,IF($M$4="TEI0187_REV01",RAW_m_TEI0187_REV01!$AE:$AG),3,0),"---")</f>
        <v>---</v>
      </c>
      <c r="S1819" s="59" t="str">
        <f t="shared" si="59"/>
        <v>---</v>
      </c>
    </row>
    <row r="1820" spans="2:19" ht="15" customHeight="1" x14ac:dyDescent="0.25">
      <c r="B1820" s="59">
        <f t="shared" si="60"/>
        <v>1815</v>
      </c>
      <c r="C1820" s="60">
        <f>IFERROR(IF($C$4="TEB0187_REV01",CALC_CONN_TEB0187_REV01!U1820,),"---")</f>
        <v>0</v>
      </c>
      <c r="D1820" s="59">
        <f>IFERROR(IF($C$4="TEB0187_REV01",CALC_CONN_TEB0187_REV01!D1820,),"---")</f>
        <v>0</v>
      </c>
      <c r="E1820" s="59">
        <f>IFERROR(IF($C$4="TEB0187_REV01",CALC_CONN_TEB0187_REV01!E1820,),"---")</f>
        <v>0</v>
      </c>
      <c r="F1820" s="59" t="str">
        <f>IFERROR(IF(VLOOKUP($D1820&amp;"-"&amp;$E1820,IF($C$4="TEB0187_REV01",CALC_CONN_TEB0187_REV01!$F:$I),4,0)="--","---",IF($C$4="TEB0187_REV01",CALC_CONN_TEB0187_REV01!$G1820&amp; " --&gt; " &amp;CALC_CONN_TEB0187_REV01!$I1820&amp; " --&gt; ")),"---")</f>
        <v>---</v>
      </c>
      <c r="G1820" s="59" t="str">
        <f>IFERROR(IF(VLOOKUP($D1820&amp;"-"&amp;$E1820,IF($C$4="TEB0187_REV01",CALC_CONN_TEB0187_REV01!$F:$H),3,0)="--",VLOOKUP($D1820&amp;"-"&amp;$E1820,IF($C$4="TEB0187_REV01",CALC_CONN_TEB0187_REV01!$F:$H),2,0),VLOOKUP($D1820&amp;"-"&amp;$E1820,IF($C$4="TEB0187_REV01",CALC_CONN_TEB0187_REV01!$F:$H),3,0)),"---")</f>
        <v>---</v>
      </c>
      <c r="H1820" s="59" t="str">
        <f>IFERROR(VLOOKUP(G1820,IF($C$4="TEB0187_REV01",CALC_CONN_TEB0187_REV01!$G:$T),14,0),"---")</f>
        <v>---</v>
      </c>
      <c r="I1820" s="59" t="str">
        <f>IFERROR(VLOOKUP($D1820&amp;"-"&amp;$E1820,IF($C$4="TEB0187_REV01",CALC_CONN_TEB0187_REV01!$F:$K,"???"),6,0),"---")</f>
        <v>---</v>
      </c>
      <c r="J1820" s="61" t="str">
        <f>IFERROR(VLOOKUP($D1820&amp;"-"&amp;$E1820,IF($C$4="TEB0187_REV01",CALC_CONN_TEB0187_REV01!$F:$M,"???"),8,0),"---")</f>
        <v>---</v>
      </c>
      <c r="K1820" s="62" t="str">
        <f>IFERROR(VLOOKUP($D1820&amp;"-"&amp;$E1820,IF($C$4="TEB0187_REV01",CALC_CONN_TEB0187_REV01!$F:$N),9,0),"---")</f>
        <v>---</v>
      </c>
      <c r="L1820" s="59" t="str">
        <f>IFERROR(VLOOKUP(K1820,B2B!$H$3:$I$2000,2,0),"---")</f>
        <v>---</v>
      </c>
      <c r="M1820" s="59" t="str">
        <f>IFERROR(VLOOKUP(L1820,IF($M$4="TEI0187_REV01",RAW_m_TEI0187_REV01!$AD:$AH),5,0),"---")</f>
        <v>---</v>
      </c>
      <c r="N1820" s="59" t="str">
        <f>IFERROR(VLOOKUP(L1820,IF($M$4="TEI0187_REV01",RAW_m_TEI0187_REV01!$AE:$AJ),6,0),"---")</f>
        <v>---</v>
      </c>
      <c r="O1820" s="63" t="str">
        <f>IFERROR(VLOOKUP(L1820,IF($M$4="TEI0187_REV01",RAW_m_TEI0187_REV01!$AD:$AE),2,0),"---")</f>
        <v>---</v>
      </c>
      <c r="P1820" s="59" t="str">
        <f>IFERROR(VLOOKUP(O1820,IF($M$4="TEI0187_REV01",RAW_m_TEI0187_REV01!$AJ:$AK),2,0),"---")</f>
        <v>---</v>
      </c>
      <c r="Q1820" s="59" t="str">
        <f>IFERROR(VLOOKUP(L1820,IF($M$4="TEI0187_REV01",RAW_m_TEI0187_REV01!$AD:$AF),3,0),"---")</f>
        <v>---</v>
      </c>
      <c r="R1820" s="59" t="str">
        <f>IFERROR(VLOOKUP(O1820,IF($M$4="TEI0187_REV01",RAW_m_TEI0187_REV01!$AE:$AG),3,0),"---")</f>
        <v>---</v>
      </c>
      <c r="S1820" s="59" t="str">
        <f t="shared" si="59"/>
        <v>---</v>
      </c>
    </row>
    <row r="1821" spans="2:19" ht="15" customHeight="1" x14ac:dyDescent="0.25">
      <c r="B1821" s="59">
        <f t="shared" si="60"/>
        <v>1816</v>
      </c>
      <c r="C1821" s="60">
        <f>IFERROR(IF($C$4="TEB0187_REV01",CALC_CONN_TEB0187_REV01!U1821,),"---")</f>
        <v>0</v>
      </c>
      <c r="D1821" s="59">
        <f>IFERROR(IF($C$4="TEB0187_REV01",CALC_CONN_TEB0187_REV01!D1821,),"---")</f>
        <v>0</v>
      </c>
      <c r="E1821" s="59">
        <f>IFERROR(IF($C$4="TEB0187_REV01",CALC_CONN_TEB0187_REV01!E1821,),"---")</f>
        <v>0</v>
      </c>
      <c r="F1821" s="59" t="str">
        <f>IFERROR(IF(VLOOKUP($D1821&amp;"-"&amp;$E1821,IF($C$4="TEB0187_REV01",CALC_CONN_TEB0187_REV01!$F:$I),4,0)="--","---",IF($C$4="TEB0187_REV01",CALC_CONN_TEB0187_REV01!$G1821&amp; " --&gt; " &amp;CALC_CONN_TEB0187_REV01!$I1821&amp; " --&gt; ")),"---")</f>
        <v>---</v>
      </c>
      <c r="G1821" s="59" t="str">
        <f>IFERROR(IF(VLOOKUP($D1821&amp;"-"&amp;$E1821,IF($C$4="TEB0187_REV01",CALC_CONN_TEB0187_REV01!$F:$H),3,0)="--",VLOOKUP($D1821&amp;"-"&amp;$E1821,IF($C$4="TEB0187_REV01",CALC_CONN_TEB0187_REV01!$F:$H),2,0),VLOOKUP($D1821&amp;"-"&amp;$E1821,IF($C$4="TEB0187_REV01",CALC_CONN_TEB0187_REV01!$F:$H),3,0)),"---")</f>
        <v>---</v>
      </c>
      <c r="H1821" s="59" t="str">
        <f>IFERROR(VLOOKUP(G1821,IF($C$4="TEB0187_REV01",CALC_CONN_TEB0187_REV01!$G:$T),14,0),"---")</f>
        <v>---</v>
      </c>
      <c r="I1821" s="59" t="str">
        <f>IFERROR(VLOOKUP($D1821&amp;"-"&amp;$E1821,IF($C$4="TEB0187_REV01",CALC_CONN_TEB0187_REV01!$F:$K,"???"),6,0),"---")</f>
        <v>---</v>
      </c>
      <c r="J1821" s="61" t="str">
        <f>IFERROR(VLOOKUP($D1821&amp;"-"&amp;$E1821,IF($C$4="TEB0187_REV01",CALC_CONN_TEB0187_REV01!$F:$M,"???"),8,0),"---")</f>
        <v>---</v>
      </c>
      <c r="K1821" s="62" t="str">
        <f>IFERROR(VLOOKUP($D1821&amp;"-"&amp;$E1821,IF($C$4="TEB0187_REV01",CALC_CONN_TEB0187_REV01!$F:$N),9,0),"---")</f>
        <v>---</v>
      </c>
      <c r="L1821" s="59" t="str">
        <f>IFERROR(VLOOKUP(K1821,B2B!$H$3:$I$2000,2,0),"---")</f>
        <v>---</v>
      </c>
      <c r="M1821" s="59" t="str">
        <f>IFERROR(VLOOKUP(L1821,IF($M$4="TEI0187_REV01",RAW_m_TEI0187_REV01!$AD:$AH),5,0),"---")</f>
        <v>---</v>
      </c>
      <c r="N1821" s="59" t="str">
        <f>IFERROR(VLOOKUP(L1821,IF($M$4="TEI0187_REV01",RAW_m_TEI0187_REV01!$AE:$AJ),6,0),"---")</f>
        <v>---</v>
      </c>
      <c r="O1821" s="63" t="str">
        <f>IFERROR(VLOOKUP(L1821,IF($M$4="TEI0187_REV01",RAW_m_TEI0187_REV01!$AD:$AE),2,0),"---")</f>
        <v>---</v>
      </c>
      <c r="P1821" s="59" t="str">
        <f>IFERROR(VLOOKUP(O1821,IF($M$4="TEI0187_REV01",RAW_m_TEI0187_REV01!$AJ:$AK),2,0),"---")</f>
        <v>---</v>
      </c>
      <c r="Q1821" s="59" t="str">
        <f>IFERROR(VLOOKUP(L1821,IF($M$4="TEI0187_REV01",RAW_m_TEI0187_REV01!$AD:$AF),3,0),"---")</f>
        <v>---</v>
      </c>
      <c r="R1821" s="59" t="str">
        <f>IFERROR(VLOOKUP(O1821,IF($M$4="TEI0187_REV01",RAW_m_TEI0187_REV01!$AE:$AG),3,0),"---")</f>
        <v>---</v>
      </c>
      <c r="S1821" s="59" t="str">
        <f t="shared" si="59"/>
        <v>---</v>
      </c>
    </row>
    <row r="1822" spans="2:19" ht="15" customHeight="1" x14ac:dyDescent="0.25">
      <c r="B1822" s="59">
        <f t="shared" si="60"/>
        <v>1817</v>
      </c>
      <c r="C1822" s="60">
        <f>IFERROR(IF($C$4="TEB0187_REV01",CALC_CONN_TEB0187_REV01!U1822,),"---")</f>
        <v>0</v>
      </c>
      <c r="D1822" s="59">
        <f>IFERROR(IF($C$4="TEB0187_REV01",CALC_CONN_TEB0187_REV01!D1822,),"---")</f>
        <v>0</v>
      </c>
      <c r="E1822" s="59">
        <f>IFERROR(IF($C$4="TEB0187_REV01",CALC_CONN_TEB0187_REV01!E1822,),"---")</f>
        <v>0</v>
      </c>
      <c r="F1822" s="59" t="str">
        <f>IFERROR(IF(VLOOKUP($D1822&amp;"-"&amp;$E1822,IF($C$4="TEB0187_REV01",CALC_CONN_TEB0187_REV01!$F:$I),4,0)="--","---",IF($C$4="TEB0187_REV01",CALC_CONN_TEB0187_REV01!$G1822&amp; " --&gt; " &amp;CALC_CONN_TEB0187_REV01!$I1822&amp; " --&gt; ")),"---")</f>
        <v>---</v>
      </c>
      <c r="G1822" s="59" t="str">
        <f>IFERROR(IF(VLOOKUP($D1822&amp;"-"&amp;$E1822,IF($C$4="TEB0187_REV01",CALC_CONN_TEB0187_REV01!$F:$H),3,0)="--",VLOOKUP($D1822&amp;"-"&amp;$E1822,IF($C$4="TEB0187_REV01",CALC_CONN_TEB0187_REV01!$F:$H),2,0),VLOOKUP($D1822&amp;"-"&amp;$E1822,IF($C$4="TEB0187_REV01",CALC_CONN_TEB0187_REV01!$F:$H),3,0)),"---")</f>
        <v>---</v>
      </c>
      <c r="H1822" s="59" t="str">
        <f>IFERROR(VLOOKUP(G1822,IF($C$4="TEB0187_REV01",CALC_CONN_TEB0187_REV01!$G:$T),14,0),"---")</f>
        <v>---</v>
      </c>
      <c r="I1822" s="59" t="str">
        <f>IFERROR(VLOOKUP($D1822&amp;"-"&amp;$E1822,IF($C$4="TEB0187_REV01",CALC_CONN_TEB0187_REV01!$F:$K,"???"),6,0),"---")</f>
        <v>---</v>
      </c>
      <c r="J1822" s="61" t="str">
        <f>IFERROR(VLOOKUP($D1822&amp;"-"&amp;$E1822,IF($C$4="TEB0187_REV01",CALC_CONN_TEB0187_REV01!$F:$M,"???"),8,0),"---")</f>
        <v>---</v>
      </c>
      <c r="K1822" s="62" t="str">
        <f>IFERROR(VLOOKUP($D1822&amp;"-"&amp;$E1822,IF($C$4="TEB0187_REV01",CALC_CONN_TEB0187_REV01!$F:$N),9,0),"---")</f>
        <v>---</v>
      </c>
      <c r="L1822" s="59" t="str">
        <f>IFERROR(VLOOKUP(K1822,B2B!$H$3:$I$2000,2,0),"---")</f>
        <v>---</v>
      </c>
      <c r="M1822" s="59" t="str">
        <f>IFERROR(VLOOKUP(L1822,IF($M$4="TEI0187_REV01",RAW_m_TEI0187_REV01!$AD:$AH),5,0),"---")</f>
        <v>---</v>
      </c>
      <c r="N1822" s="59" t="str">
        <f>IFERROR(VLOOKUP(L1822,IF($M$4="TEI0187_REV01",RAW_m_TEI0187_REV01!$AE:$AJ),6,0),"---")</f>
        <v>---</v>
      </c>
      <c r="O1822" s="63" t="str">
        <f>IFERROR(VLOOKUP(L1822,IF($M$4="TEI0187_REV01",RAW_m_TEI0187_REV01!$AD:$AE),2,0),"---")</f>
        <v>---</v>
      </c>
      <c r="P1822" s="59" t="str">
        <f>IFERROR(VLOOKUP(O1822,IF($M$4="TEI0187_REV01",RAW_m_TEI0187_REV01!$AJ:$AK),2,0),"---")</f>
        <v>---</v>
      </c>
      <c r="Q1822" s="59" t="str">
        <f>IFERROR(VLOOKUP(L1822,IF($M$4="TEI0187_REV01",RAW_m_TEI0187_REV01!$AD:$AF),3,0),"---")</f>
        <v>---</v>
      </c>
      <c r="R1822" s="59" t="str">
        <f>IFERROR(VLOOKUP(O1822,IF($M$4="TEI0187_REV01",RAW_m_TEI0187_REV01!$AE:$AG),3,0),"---")</f>
        <v>---</v>
      </c>
      <c r="S1822" s="59" t="str">
        <f t="shared" si="59"/>
        <v>---</v>
      </c>
    </row>
    <row r="1823" spans="2:19" ht="15" customHeight="1" x14ac:dyDescent="0.25">
      <c r="B1823" s="59">
        <f t="shared" si="60"/>
        <v>1818</v>
      </c>
      <c r="C1823" s="60">
        <f>IFERROR(IF($C$4="TEB0187_REV01",CALC_CONN_TEB0187_REV01!U1823,),"---")</f>
        <v>0</v>
      </c>
      <c r="D1823" s="59">
        <f>IFERROR(IF($C$4="TEB0187_REV01",CALC_CONN_TEB0187_REV01!D1823,),"---")</f>
        <v>0</v>
      </c>
      <c r="E1823" s="59">
        <f>IFERROR(IF($C$4="TEB0187_REV01",CALC_CONN_TEB0187_REV01!E1823,),"---")</f>
        <v>0</v>
      </c>
      <c r="F1823" s="59" t="str">
        <f>IFERROR(IF(VLOOKUP($D1823&amp;"-"&amp;$E1823,IF($C$4="TEB0187_REV01",CALC_CONN_TEB0187_REV01!$F:$I),4,0)="--","---",IF($C$4="TEB0187_REV01",CALC_CONN_TEB0187_REV01!$G1823&amp; " --&gt; " &amp;CALC_CONN_TEB0187_REV01!$I1823&amp; " --&gt; ")),"---")</f>
        <v>---</v>
      </c>
      <c r="G1823" s="59" t="str">
        <f>IFERROR(IF(VLOOKUP($D1823&amp;"-"&amp;$E1823,IF($C$4="TEB0187_REV01",CALC_CONN_TEB0187_REV01!$F:$H),3,0)="--",VLOOKUP($D1823&amp;"-"&amp;$E1823,IF($C$4="TEB0187_REV01",CALC_CONN_TEB0187_REV01!$F:$H),2,0),VLOOKUP($D1823&amp;"-"&amp;$E1823,IF($C$4="TEB0187_REV01",CALC_CONN_TEB0187_REV01!$F:$H),3,0)),"---")</f>
        <v>---</v>
      </c>
      <c r="H1823" s="59" t="str">
        <f>IFERROR(VLOOKUP(G1823,IF($C$4="TEB0187_REV01",CALC_CONN_TEB0187_REV01!$G:$T),14,0),"---")</f>
        <v>---</v>
      </c>
      <c r="I1823" s="59" t="str">
        <f>IFERROR(VLOOKUP($D1823&amp;"-"&amp;$E1823,IF($C$4="TEB0187_REV01",CALC_CONN_TEB0187_REV01!$F:$K,"???"),6,0),"---")</f>
        <v>---</v>
      </c>
      <c r="J1823" s="61" t="str">
        <f>IFERROR(VLOOKUP($D1823&amp;"-"&amp;$E1823,IF($C$4="TEB0187_REV01",CALC_CONN_TEB0187_REV01!$F:$M,"???"),8,0),"---")</f>
        <v>---</v>
      </c>
      <c r="K1823" s="62" t="str">
        <f>IFERROR(VLOOKUP($D1823&amp;"-"&amp;$E1823,IF($C$4="TEB0187_REV01",CALC_CONN_TEB0187_REV01!$F:$N),9,0),"---")</f>
        <v>---</v>
      </c>
      <c r="L1823" s="59" t="str">
        <f>IFERROR(VLOOKUP(K1823,B2B!$H$3:$I$2000,2,0),"---")</f>
        <v>---</v>
      </c>
      <c r="M1823" s="59" t="str">
        <f>IFERROR(VLOOKUP(L1823,IF($M$4="TEI0187_REV01",RAW_m_TEI0187_REV01!$AD:$AH),5,0),"---")</f>
        <v>---</v>
      </c>
      <c r="N1823" s="59" t="str">
        <f>IFERROR(VLOOKUP(L1823,IF($M$4="TEI0187_REV01",RAW_m_TEI0187_REV01!$AE:$AJ),6,0),"---")</f>
        <v>---</v>
      </c>
      <c r="O1823" s="63" t="str">
        <f>IFERROR(VLOOKUP(L1823,IF($M$4="TEI0187_REV01",RAW_m_TEI0187_REV01!$AD:$AE),2,0),"---")</f>
        <v>---</v>
      </c>
      <c r="P1823" s="59" t="str">
        <f>IFERROR(VLOOKUP(O1823,IF($M$4="TEI0187_REV01",RAW_m_TEI0187_REV01!$AJ:$AK),2,0),"---")</f>
        <v>---</v>
      </c>
      <c r="Q1823" s="59" t="str">
        <f>IFERROR(VLOOKUP(L1823,IF($M$4="TEI0187_REV01",RAW_m_TEI0187_REV01!$AD:$AF),3,0),"---")</f>
        <v>---</v>
      </c>
      <c r="R1823" s="59" t="str">
        <f>IFERROR(VLOOKUP(O1823,IF($M$4="TEI0187_REV01",RAW_m_TEI0187_REV01!$AE:$AG),3,0),"---")</f>
        <v>---</v>
      </c>
      <c r="S1823" s="59" t="str">
        <f t="shared" si="59"/>
        <v>---</v>
      </c>
    </row>
    <row r="1824" spans="2:19" ht="15" customHeight="1" x14ac:dyDescent="0.25">
      <c r="B1824" s="59">
        <f t="shared" si="60"/>
        <v>1819</v>
      </c>
      <c r="C1824" s="60">
        <f>IFERROR(IF($C$4="TEB0187_REV01",CALC_CONN_TEB0187_REV01!U1824,),"---")</f>
        <v>0</v>
      </c>
      <c r="D1824" s="59">
        <f>IFERROR(IF($C$4="TEB0187_REV01",CALC_CONN_TEB0187_REV01!D1824,),"---")</f>
        <v>0</v>
      </c>
      <c r="E1824" s="59">
        <f>IFERROR(IF($C$4="TEB0187_REV01",CALC_CONN_TEB0187_REV01!E1824,),"---")</f>
        <v>0</v>
      </c>
      <c r="F1824" s="59" t="str">
        <f>IFERROR(IF(VLOOKUP($D1824&amp;"-"&amp;$E1824,IF($C$4="TEB0187_REV01",CALC_CONN_TEB0187_REV01!$F:$I),4,0)="--","---",IF($C$4="TEB0187_REV01",CALC_CONN_TEB0187_REV01!$G1824&amp; " --&gt; " &amp;CALC_CONN_TEB0187_REV01!$I1824&amp; " --&gt; ")),"---")</f>
        <v>---</v>
      </c>
      <c r="G1824" s="59" t="str">
        <f>IFERROR(IF(VLOOKUP($D1824&amp;"-"&amp;$E1824,IF($C$4="TEB0187_REV01",CALC_CONN_TEB0187_REV01!$F:$H),3,0)="--",VLOOKUP($D1824&amp;"-"&amp;$E1824,IF($C$4="TEB0187_REV01",CALC_CONN_TEB0187_REV01!$F:$H),2,0),VLOOKUP($D1824&amp;"-"&amp;$E1824,IF($C$4="TEB0187_REV01",CALC_CONN_TEB0187_REV01!$F:$H),3,0)),"---")</f>
        <v>---</v>
      </c>
      <c r="H1824" s="59" t="str">
        <f>IFERROR(VLOOKUP(G1824,IF($C$4="TEB0187_REV01",CALC_CONN_TEB0187_REV01!$G:$T),14,0),"---")</f>
        <v>---</v>
      </c>
      <c r="I1824" s="59" t="str">
        <f>IFERROR(VLOOKUP($D1824&amp;"-"&amp;$E1824,IF($C$4="TEB0187_REV01",CALC_CONN_TEB0187_REV01!$F:$K,"???"),6,0),"---")</f>
        <v>---</v>
      </c>
      <c r="J1824" s="61" t="str">
        <f>IFERROR(VLOOKUP($D1824&amp;"-"&amp;$E1824,IF($C$4="TEB0187_REV01",CALC_CONN_TEB0187_REV01!$F:$M,"???"),8,0),"---")</f>
        <v>---</v>
      </c>
      <c r="K1824" s="62" t="str">
        <f>IFERROR(VLOOKUP($D1824&amp;"-"&amp;$E1824,IF($C$4="TEB0187_REV01",CALC_CONN_TEB0187_REV01!$F:$N),9,0),"---")</f>
        <v>---</v>
      </c>
      <c r="L1824" s="59" t="str">
        <f>IFERROR(VLOOKUP(K1824,B2B!$H$3:$I$2000,2,0),"---")</f>
        <v>---</v>
      </c>
      <c r="M1824" s="59" t="str">
        <f>IFERROR(VLOOKUP(L1824,IF($M$4="TEI0187_REV01",RAW_m_TEI0187_REV01!$AD:$AH),5,0),"---")</f>
        <v>---</v>
      </c>
      <c r="N1824" s="59" t="str">
        <f>IFERROR(VLOOKUP(L1824,IF($M$4="TEI0187_REV01",RAW_m_TEI0187_REV01!$AE:$AJ),6,0),"---")</f>
        <v>---</v>
      </c>
      <c r="O1824" s="63" t="str">
        <f>IFERROR(VLOOKUP(L1824,IF($M$4="TEI0187_REV01",RAW_m_TEI0187_REV01!$AD:$AE),2,0),"---")</f>
        <v>---</v>
      </c>
      <c r="P1824" s="59" t="str">
        <f>IFERROR(VLOOKUP(O1824,IF($M$4="TEI0187_REV01",RAW_m_TEI0187_REV01!$AJ:$AK),2,0),"---")</f>
        <v>---</v>
      </c>
      <c r="Q1824" s="59" t="str">
        <f>IFERROR(VLOOKUP(L1824,IF($M$4="TEI0187_REV01",RAW_m_TEI0187_REV01!$AD:$AF),3,0),"---")</f>
        <v>---</v>
      </c>
      <c r="R1824" s="59" t="str">
        <f>IFERROR(VLOOKUP(O1824,IF($M$4="TEI0187_REV01",RAW_m_TEI0187_REV01!$AE:$AG),3,0),"---")</f>
        <v>---</v>
      </c>
      <c r="S1824" s="59" t="str">
        <f t="shared" si="59"/>
        <v>---</v>
      </c>
    </row>
    <row r="1825" spans="2:19" ht="15" customHeight="1" x14ac:dyDescent="0.25">
      <c r="B1825" s="59">
        <f t="shared" si="60"/>
        <v>1820</v>
      </c>
      <c r="C1825" s="60">
        <f>IFERROR(IF($C$4="TEB0187_REV01",CALC_CONN_TEB0187_REV01!U1825,),"---")</f>
        <v>0</v>
      </c>
      <c r="D1825" s="59">
        <f>IFERROR(IF($C$4="TEB0187_REV01",CALC_CONN_TEB0187_REV01!D1825,),"---")</f>
        <v>0</v>
      </c>
      <c r="E1825" s="59">
        <f>IFERROR(IF($C$4="TEB0187_REV01",CALC_CONN_TEB0187_REV01!E1825,),"---")</f>
        <v>0</v>
      </c>
      <c r="F1825" s="59" t="str">
        <f>IFERROR(IF(VLOOKUP($D1825&amp;"-"&amp;$E1825,IF($C$4="TEB0187_REV01",CALC_CONN_TEB0187_REV01!$F:$I),4,0)="--","---",IF($C$4="TEB0187_REV01",CALC_CONN_TEB0187_REV01!$G1825&amp; " --&gt; " &amp;CALC_CONN_TEB0187_REV01!$I1825&amp; " --&gt; ")),"---")</f>
        <v>---</v>
      </c>
      <c r="G1825" s="59" t="str">
        <f>IFERROR(IF(VLOOKUP($D1825&amp;"-"&amp;$E1825,IF($C$4="TEB0187_REV01",CALC_CONN_TEB0187_REV01!$F:$H),3,0)="--",VLOOKUP($D1825&amp;"-"&amp;$E1825,IF($C$4="TEB0187_REV01",CALC_CONN_TEB0187_REV01!$F:$H),2,0),VLOOKUP($D1825&amp;"-"&amp;$E1825,IF($C$4="TEB0187_REV01",CALC_CONN_TEB0187_REV01!$F:$H),3,0)),"---")</f>
        <v>---</v>
      </c>
      <c r="H1825" s="59" t="str">
        <f>IFERROR(VLOOKUP(G1825,IF($C$4="TEB0187_REV01",CALC_CONN_TEB0187_REV01!$G:$T),14,0),"---")</f>
        <v>---</v>
      </c>
      <c r="I1825" s="59" t="str">
        <f>IFERROR(VLOOKUP($D1825&amp;"-"&amp;$E1825,IF($C$4="TEB0187_REV01",CALC_CONN_TEB0187_REV01!$F:$K,"???"),6,0),"---")</f>
        <v>---</v>
      </c>
      <c r="J1825" s="61" t="str">
        <f>IFERROR(VLOOKUP($D1825&amp;"-"&amp;$E1825,IF($C$4="TEB0187_REV01",CALC_CONN_TEB0187_REV01!$F:$M,"???"),8,0),"---")</f>
        <v>---</v>
      </c>
      <c r="K1825" s="62" t="str">
        <f>IFERROR(VLOOKUP($D1825&amp;"-"&amp;$E1825,IF($C$4="TEB0187_REV01",CALC_CONN_TEB0187_REV01!$F:$N),9,0),"---")</f>
        <v>---</v>
      </c>
      <c r="L1825" s="59" t="str">
        <f>IFERROR(VLOOKUP(K1825,B2B!$H$3:$I$2000,2,0),"---")</f>
        <v>---</v>
      </c>
      <c r="M1825" s="59" t="str">
        <f>IFERROR(VLOOKUP(L1825,IF($M$4="TEI0187_REV01",RAW_m_TEI0187_REV01!$AD:$AH),5,0),"---")</f>
        <v>---</v>
      </c>
      <c r="N1825" s="59" t="str">
        <f>IFERROR(VLOOKUP(L1825,IF($M$4="TEI0187_REV01",RAW_m_TEI0187_REV01!$AE:$AJ),6,0),"---")</f>
        <v>---</v>
      </c>
      <c r="O1825" s="63" t="str">
        <f>IFERROR(VLOOKUP(L1825,IF($M$4="TEI0187_REV01",RAW_m_TEI0187_REV01!$AD:$AE),2,0),"---")</f>
        <v>---</v>
      </c>
      <c r="P1825" s="59" t="str">
        <f>IFERROR(VLOOKUP(O1825,IF($M$4="TEI0187_REV01",RAW_m_TEI0187_REV01!$AJ:$AK),2,0),"---")</f>
        <v>---</v>
      </c>
      <c r="Q1825" s="59" t="str">
        <f>IFERROR(VLOOKUP(L1825,IF($M$4="TEI0187_REV01",RAW_m_TEI0187_REV01!$AD:$AF),3,0),"---")</f>
        <v>---</v>
      </c>
      <c r="R1825" s="59" t="str">
        <f>IFERROR(VLOOKUP(O1825,IF($M$4="TEI0187_REV01",RAW_m_TEI0187_REV01!$AE:$AG),3,0),"---")</f>
        <v>---</v>
      </c>
      <c r="S1825" s="59" t="str">
        <f t="shared" si="59"/>
        <v>---</v>
      </c>
    </row>
    <row r="1826" spans="2:19" ht="15" customHeight="1" x14ac:dyDescent="0.25">
      <c r="B1826" s="59">
        <f t="shared" si="60"/>
        <v>1821</v>
      </c>
      <c r="C1826" s="60">
        <f>IFERROR(IF($C$4="TEB0187_REV01",CALC_CONN_TEB0187_REV01!U1826,),"---")</f>
        <v>0</v>
      </c>
      <c r="D1826" s="59">
        <f>IFERROR(IF($C$4="TEB0187_REV01",CALC_CONN_TEB0187_REV01!D1826,),"---")</f>
        <v>0</v>
      </c>
      <c r="E1826" s="59">
        <f>IFERROR(IF($C$4="TEB0187_REV01",CALC_CONN_TEB0187_REV01!E1826,),"---")</f>
        <v>0</v>
      </c>
      <c r="F1826" s="59" t="str">
        <f>IFERROR(IF(VLOOKUP($D1826&amp;"-"&amp;$E1826,IF($C$4="TEB0187_REV01",CALC_CONN_TEB0187_REV01!$F:$I),4,0)="--","---",IF($C$4="TEB0187_REV01",CALC_CONN_TEB0187_REV01!$G1826&amp; " --&gt; " &amp;CALC_CONN_TEB0187_REV01!$I1826&amp; " --&gt; ")),"---")</f>
        <v>---</v>
      </c>
      <c r="G1826" s="59" t="str">
        <f>IFERROR(IF(VLOOKUP($D1826&amp;"-"&amp;$E1826,IF($C$4="TEB0187_REV01",CALC_CONN_TEB0187_REV01!$F:$H),3,0)="--",VLOOKUP($D1826&amp;"-"&amp;$E1826,IF($C$4="TEB0187_REV01",CALC_CONN_TEB0187_REV01!$F:$H),2,0),VLOOKUP($D1826&amp;"-"&amp;$E1826,IF($C$4="TEB0187_REV01",CALC_CONN_TEB0187_REV01!$F:$H),3,0)),"---")</f>
        <v>---</v>
      </c>
      <c r="H1826" s="59" t="str">
        <f>IFERROR(VLOOKUP(G1826,IF($C$4="TEB0187_REV01",CALC_CONN_TEB0187_REV01!$G:$T),14,0),"---")</f>
        <v>---</v>
      </c>
      <c r="I1826" s="59" t="str">
        <f>IFERROR(VLOOKUP($D1826&amp;"-"&amp;$E1826,IF($C$4="TEB0187_REV01",CALC_CONN_TEB0187_REV01!$F:$K,"???"),6,0),"---")</f>
        <v>---</v>
      </c>
      <c r="J1826" s="61" t="str">
        <f>IFERROR(VLOOKUP($D1826&amp;"-"&amp;$E1826,IF($C$4="TEB0187_REV01",CALC_CONN_TEB0187_REV01!$F:$M,"???"),8,0),"---")</f>
        <v>---</v>
      </c>
      <c r="K1826" s="62" t="str">
        <f>IFERROR(VLOOKUP($D1826&amp;"-"&amp;$E1826,IF($C$4="TEB0187_REV01",CALC_CONN_TEB0187_REV01!$F:$N),9,0),"---")</f>
        <v>---</v>
      </c>
      <c r="L1826" s="59" t="str">
        <f>IFERROR(VLOOKUP(K1826,B2B!$H$3:$I$2000,2,0),"---")</f>
        <v>---</v>
      </c>
      <c r="M1826" s="59" t="str">
        <f>IFERROR(VLOOKUP(L1826,IF($M$4="TEI0187_REV01",RAW_m_TEI0187_REV01!$AD:$AH),5,0),"---")</f>
        <v>---</v>
      </c>
      <c r="N1826" s="59" t="str">
        <f>IFERROR(VLOOKUP(L1826,IF($M$4="TEI0187_REV01",RAW_m_TEI0187_REV01!$AE:$AJ),6,0),"---")</f>
        <v>---</v>
      </c>
      <c r="O1826" s="63" t="str">
        <f>IFERROR(VLOOKUP(L1826,IF($M$4="TEI0187_REV01",RAW_m_TEI0187_REV01!$AD:$AE),2,0),"---")</f>
        <v>---</v>
      </c>
      <c r="P1826" s="59" t="str">
        <f>IFERROR(VLOOKUP(O1826,IF($M$4="TEI0187_REV01",RAW_m_TEI0187_REV01!$AJ:$AK),2,0),"---")</f>
        <v>---</v>
      </c>
      <c r="Q1826" s="59" t="str">
        <f>IFERROR(VLOOKUP(L1826,IF($M$4="TEI0187_REV01",RAW_m_TEI0187_REV01!$AD:$AF),3,0),"---")</f>
        <v>---</v>
      </c>
      <c r="R1826" s="59" t="str">
        <f>IFERROR(VLOOKUP(O1826,IF($M$4="TEI0187_REV01",RAW_m_TEI0187_REV01!$AE:$AG),3,0),"---")</f>
        <v>---</v>
      </c>
      <c r="S1826" s="59" t="str">
        <f t="shared" si="59"/>
        <v>---</v>
      </c>
    </row>
    <row r="1827" spans="2:19" ht="15" customHeight="1" x14ac:dyDescent="0.25">
      <c r="B1827" s="59">
        <f t="shared" si="60"/>
        <v>1822</v>
      </c>
      <c r="C1827" s="60">
        <f>IFERROR(IF($C$4="TEB0187_REV01",CALC_CONN_TEB0187_REV01!U1827,),"---")</f>
        <v>0</v>
      </c>
      <c r="D1827" s="59">
        <f>IFERROR(IF($C$4="TEB0187_REV01",CALC_CONN_TEB0187_REV01!D1827,),"---")</f>
        <v>0</v>
      </c>
      <c r="E1827" s="59">
        <f>IFERROR(IF($C$4="TEB0187_REV01",CALC_CONN_TEB0187_REV01!E1827,),"---")</f>
        <v>0</v>
      </c>
      <c r="F1827" s="59" t="str">
        <f>IFERROR(IF(VLOOKUP($D1827&amp;"-"&amp;$E1827,IF($C$4="TEB0187_REV01",CALC_CONN_TEB0187_REV01!$F:$I),4,0)="--","---",IF($C$4="TEB0187_REV01",CALC_CONN_TEB0187_REV01!$G1827&amp; " --&gt; " &amp;CALC_CONN_TEB0187_REV01!$I1827&amp; " --&gt; ")),"---")</f>
        <v>---</v>
      </c>
      <c r="G1827" s="59" t="str">
        <f>IFERROR(IF(VLOOKUP($D1827&amp;"-"&amp;$E1827,IF($C$4="TEB0187_REV01",CALC_CONN_TEB0187_REV01!$F:$H),3,0)="--",VLOOKUP($D1827&amp;"-"&amp;$E1827,IF($C$4="TEB0187_REV01",CALC_CONN_TEB0187_REV01!$F:$H),2,0),VLOOKUP($D1827&amp;"-"&amp;$E1827,IF($C$4="TEB0187_REV01",CALC_CONN_TEB0187_REV01!$F:$H),3,0)),"---")</f>
        <v>---</v>
      </c>
      <c r="H1827" s="59" t="str">
        <f>IFERROR(VLOOKUP(G1827,IF($C$4="TEB0187_REV01",CALC_CONN_TEB0187_REV01!$G:$T),14,0),"---")</f>
        <v>---</v>
      </c>
      <c r="I1827" s="59" t="str">
        <f>IFERROR(VLOOKUP($D1827&amp;"-"&amp;$E1827,IF($C$4="TEB0187_REV01",CALC_CONN_TEB0187_REV01!$F:$K,"???"),6,0),"---")</f>
        <v>---</v>
      </c>
      <c r="J1827" s="61" t="str">
        <f>IFERROR(VLOOKUP($D1827&amp;"-"&amp;$E1827,IF($C$4="TEB0187_REV01",CALC_CONN_TEB0187_REV01!$F:$M,"???"),8,0),"---")</f>
        <v>---</v>
      </c>
      <c r="K1827" s="62" t="str">
        <f>IFERROR(VLOOKUP($D1827&amp;"-"&amp;$E1827,IF($C$4="TEB0187_REV01",CALC_CONN_TEB0187_REV01!$F:$N),9,0),"---")</f>
        <v>---</v>
      </c>
      <c r="L1827" s="59" t="str">
        <f>IFERROR(VLOOKUP(K1827,B2B!$H$3:$I$2000,2,0),"---")</f>
        <v>---</v>
      </c>
      <c r="M1827" s="59" t="str">
        <f>IFERROR(VLOOKUP(L1827,IF($M$4="TEI0187_REV01",RAW_m_TEI0187_REV01!$AD:$AH),5,0),"---")</f>
        <v>---</v>
      </c>
      <c r="N1827" s="59" t="str">
        <f>IFERROR(VLOOKUP(L1827,IF($M$4="TEI0187_REV01",RAW_m_TEI0187_REV01!$AE:$AJ),6,0),"---")</f>
        <v>---</v>
      </c>
      <c r="O1827" s="63" t="str">
        <f>IFERROR(VLOOKUP(L1827,IF($M$4="TEI0187_REV01",RAW_m_TEI0187_REV01!$AD:$AE),2,0),"---")</f>
        <v>---</v>
      </c>
      <c r="P1827" s="59" t="str">
        <f>IFERROR(VLOOKUP(O1827,IF($M$4="TEI0187_REV01",RAW_m_TEI0187_REV01!$AJ:$AK),2,0),"---")</f>
        <v>---</v>
      </c>
      <c r="Q1827" s="59" t="str">
        <f>IFERROR(VLOOKUP(L1827,IF($M$4="TEI0187_REV01",RAW_m_TEI0187_REV01!$AD:$AF),3,0),"---")</f>
        <v>---</v>
      </c>
      <c r="R1827" s="59" t="str">
        <f>IFERROR(VLOOKUP(O1827,IF($M$4="TEI0187_REV01",RAW_m_TEI0187_REV01!$AE:$AG),3,0),"---")</f>
        <v>---</v>
      </c>
      <c r="S1827" s="59" t="str">
        <f t="shared" si="59"/>
        <v>---</v>
      </c>
    </row>
    <row r="1828" spans="2:19" ht="15" customHeight="1" x14ac:dyDescent="0.25">
      <c r="B1828" s="59">
        <f t="shared" si="60"/>
        <v>1823</v>
      </c>
      <c r="C1828" s="60">
        <f>IFERROR(IF($C$4="TEB0187_REV01",CALC_CONN_TEB0187_REV01!U1828,),"---")</f>
        <v>0</v>
      </c>
      <c r="D1828" s="59">
        <f>IFERROR(IF($C$4="TEB0187_REV01",CALC_CONN_TEB0187_REV01!D1828,),"---")</f>
        <v>0</v>
      </c>
      <c r="E1828" s="59">
        <f>IFERROR(IF($C$4="TEB0187_REV01",CALC_CONN_TEB0187_REV01!E1828,),"---")</f>
        <v>0</v>
      </c>
      <c r="F1828" s="59" t="str">
        <f>IFERROR(IF(VLOOKUP($D1828&amp;"-"&amp;$E1828,IF($C$4="TEB0187_REV01",CALC_CONN_TEB0187_REV01!$F:$I),4,0)="--","---",IF($C$4="TEB0187_REV01",CALC_CONN_TEB0187_REV01!$G1828&amp; " --&gt; " &amp;CALC_CONN_TEB0187_REV01!$I1828&amp; " --&gt; ")),"---")</f>
        <v>---</v>
      </c>
      <c r="G1828" s="59" t="str">
        <f>IFERROR(IF(VLOOKUP($D1828&amp;"-"&amp;$E1828,IF($C$4="TEB0187_REV01",CALC_CONN_TEB0187_REV01!$F:$H),3,0)="--",VLOOKUP($D1828&amp;"-"&amp;$E1828,IF($C$4="TEB0187_REV01",CALC_CONN_TEB0187_REV01!$F:$H),2,0),VLOOKUP($D1828&amp;"-"&amp;$E1828,IF($C$4="TEB0187_REV01",CALC_CONN_TEB0187_REV01!$F:$H),3,0)),"---")</f>
        <v>---</v>
      </c>
      <c r="H1828" s="59" t="str">
        <f>IFERROR(VLOOKUP(G1828,IF($C$4="TEB0187_REV01",CALC_CONN_TEB0187_REV01!$G:$T),14,0),"---")</f>
        <v>---</v>
      </c>
      <c r="I1828" s="59" t="str">
        <f>IFERROR(VLOOKUP($D1828&amp;"-"&amp;$E1828,IF($C$4="TEB0187_REV01",CALC_CONN_TEB0187_REV01!$F:$K,"???"),6,0),"---")</f>
        <v>---</v>
      </c>
      <c r="J1828" s="61" t="str">
        <f>IFERROR(VLOOKUP($D1828&amp;"-"&amp;$E1828,IF($C$4="TEB0187_REV01",CALC_CONN_TEB0187_REV01!$F:$M,"???"),8,0),"---")</f>
        <v>---</v>
      </c>
      <c r="K1828" s="62" t="str">
        <f>IFERROR(VLOOKUP($D1828&amp;"-"&amp;$E1828,IF($C$4="TEB0187_REV01",CALC_CONN_TEB0187_REV01!$F:$N),9,0),"---")</f>
        <v>---</v>
      </c>
      <c r="L1828" s="59" t="str">
        <f>IFERROR(VLOOKUP(K1828,B2B!$H$3:$I$2000,2,0),"---")</f>
        <v>---</v>
      </c>
      <c r="M1828" s="59" t="str">
        <f>IFERROR(VLOOKUP(L1828,IF($M$4="TEI0187_REV01",RAW_m_TEI0187_REV01!$AD:$AH),5,0),"---")</f>
        <v>---</v>
      </c>
      <c r="N1828" s="59" t="str">
        <f>IFERROR(VLOOKUP(L1828,IF($M$4="TEI0187_REV01",RAW_m_TEI0187_REV01!$AE:$AJ),6,0),"---")</f>
        <v>---</v>
      </c>
      <c r="O1828" s="63" t="str">
        <f>IFERROR(VLOOKUP(L1828,IF($M$4="TEI0187_REV01",RAW_m_TEI0187_REV01!$AD:$AE),2,0),"---")</f>
        <v>---</v>
      </c>
      <c r="P1828" s="59" t="str">
        <f>IFERROR(VLOOKUP(O1828,IF($M$4="TEI0187_REV01",RAW_m_TEI0187_REV01!$AJ:$AK),2,0),"---")</f>
        <v>---</v>
      </c>
      <c r="Q1828" s="59" t="str">
        <f>IFERROR(VLOOKUP(L1828,IF($M$4="TEI0187_REV01",RAW_m_TEI0187_REV01!$AD:$AF),3,0),"---")</f>
        <v>---</v>
      </c>
      <c r="R1828" s="59" t="str">
        <f>IFERROR(VLOOKUP(O1828,IF($M$4="TEI0187_REV01",RAW_m_TEI0187_REV01!$AE:$AG),3,0),"---")</f>
        <v>---</v>
      </c>
      <c r="S1828" s="59" t="str">
        <f t="shared" si="59"/>
        <v>---</v>
      </c>
    </row>
    <row r="1829" spans="2:19" ht="15" customHeight="1" x14ac:dyDescent="0.25">
      <c r="B1829" s="59">
        <f t="shared" si="60"/>
        <v>1824</v>
      </c>
      <c r="C1829" s="60">
        <f>IFERROR(IF($C$4="TEB0187_REV01",CALC_CONN_TEB0187_REV01!U1829,),"---")</f>
        <v>0</v>
      </c>
      <c r="D1829" s="59">
        <f>IFERROR(IF($C$4="TEB0187_REV01",CALC_CONN_TEB0187_REV01!D1829,),"---")</f>
        <v>0</v>
      </c>
      <c r="E1829" s="59">
        <f>IFERROR(IF($C$4="TEB0187_REV01",CALC_CONN_TEB0187_REV01!E1829,),"---")</f>
        <v>0</v>
      </c>
      <c r="F1829" s="59" t="str">
        <f>IFERROR(IF(VLOOKUP($D1829&amp;"-"&amp;$E1829,IF($C$4="TEB0187_REV01",CALC_CONN_TEB0187_REV01!$F:$I),4,0)="--","---",IF($C$4="TEB0187_REV01",CALC_CONN_TEB0187_REV01!$G1829&amp; " --&gt; " &amp;CALC_CONN_TEB0187_REV01!$I1829&amp; " --&gt; ")),"---")</f>
        <v>---</v>
      </c>
      <c r="G1829" s="59" t="str">
        <f>IFERROR(IF(VLOOKUP($D1829&amp;"-"&amp;$E1829,IF($C$4="TEB0187_REV01",CALC_CONN_TEB0187_REV01!$F:$H),3,0)="--",VLOOKUP($D1829&amp;"-"&amp;$E1829,IF($C$4="TEB0187_REV01",CALC_CONN_TEB0187_REV01!$F:$H),2,0),VLOOKUP($D1829&amp;"-"&amp;$E1829,IF($C$4="TEB0187_REV01",CALC_CONN_TEB0187_REV01!$F:$H),3,0)),"---")</f>
        <v>---</v>
      </c>
      <c r="H1829" s="59" t="str">
        <f>IFERROR(VLOOKUP(G1829,IF($C$4="TEB0187_REV01",CALC_CONN_TEB0187_REV01!$G:$T),14,0),"---")</f>
        <v>---</v>
      </c>
      <c r="I1829" s="59" t="str">
        <f>IFERROR(VLOOKUP($D1829&amp;"-"&amp;$E1829,IF($C$4="TEB0187_REV01",CALC_CONN_TEB0187_REV01!$F:$K,"???"),6,0),"---")</f>
        <v>---</v>
      </c>
      <c r="J1829" s="61" t="str">
        <f>IFERROR(VLOOKUP($D1829&amp;"-"&amp;$E1829,IF($C$4="TEB0187_REV01",CALC_CONN_TEB0187_REV01!$F:$M,"???"),8,0),"---")</f>
        <v>---</v>
      </c>
      <c r="K1829" s="62" t="str">
        <f>IFERROR(VLOOKUP($D1829&amp;"-"&amp;$E1829,IF($C$4="TEB0187_REV01",CALC_CONN_TEB0187_REV01!$F:$N),9,0),"---")</f>
        <v>---</v>
      </c>
      <c r="L1829" s="59" t="str">
        <f>IFERROR(VLOOKUP(K1829,B2B!$H$3:$I$2000,2,0),"---")</f>
        <v>---</v>
      </c>
      <c r="M1829" s="59" t="str">
        <f>IFERROR(VLOOKUP(L1829,IF($M$4="TEI0187_REV01",RAW_m_TEI0187_REV01!$AD:$AH),5,0),"---")</f>
        <v>---</v>
      </c>
      <c r="N1829" s="59" t="str">
        <f>IFERROR(VLOOKUP(L1829,IF($M$4="TEI0187_REV01",RAW_m_TEI0187_REV01!$AE:$AJ),6,0),"---")</f>
        <v>---</v>
      </c>
      <c r="O1829" s="63" t="str">
        <f>IFERROR(VLOOKUP(L1829,IF($M$4="TEI0187_REV01",RAW_m_TEI0187_REV01!$AD:$AE),2,0),"---")</f>
        <v>---</v>
      </c>
      <c r="P1829" s="59" t="str">
        <f>IFERROR(VLOOKUP(O1829,IF($M$4="TEI0187_REV01",RAW_m_TEI0187_REV01!$AJ:$AK),2,0),"---")</f>
        <v>---</v>
      </c>
      <c r="Q1829" s="59" t="str">
        <f>IFERROR(VLOOKUP(L1829,IF($M$4="TEI0187_REV01",RAW_m_TEI0187_REV01!$AD:$AF),3,0),"---")</f>
        <v>---</v>
      </c>
      <c r="R1829" s="59" t="str">
        <f>IFERROR(VLOOKUP(O1829,IF($M$4="TEI0187_REV01",RAW_m_TEI0187_REV01!$AE:$AG),3,0),"---")</f>
        <v>---</v>
      </c>
      <c r="S1829" s="59" t="str">
        <f t="shared" si="59"/>
        <v>---</v>
      </c>
    </row>
    <row r="1830" spans="2:19" ht="15" customHeight="1" x14ac:dyDescent="0.25">
      <c r="B1830" s="59">
        <f t="shared" si="60"/>
        <v>1825</v>
      </c>
      <c r="C1830" s="60">
        <f>IFERROR(IF($C$4="TEB0187_REV01",CALC_CONN_TEB0187_REV01!U1830,),"---")</f>
        <v>0</v>
      </c>
      <c r="D1830" s="59">
        <f>IFERROR(IF($C$4="TEB0187_REV01",CALC_CONN_TEB0187_REV01!D1830,),"---")</f>
        <v>0</v>
      </c>
      <c r="E1830" s="59">
        <f>IFERROR(IF($C$4="TEB0187_REV01",CALC_CONN_TEB0187_REV01!E1830,),"---")</f>
        <v>0</v>
      </c>
      <c r="F1830" s="59" t="str">
        <f>IFERROR(IF(VLOOKUP($D1830&amp;"-"&amp;$E1830,IF($C$4="TEB0187_REV01",CALC_CONN_TEB0187_REV01!$F:$I),4,0)="--","---",IF($C$4="TEB0187_REV01",CALC_CONN_TEB0187_REV01!$G1830&amp; " --&gt; " &amp;CALC_CONN_TEB0187_REV01!$I1830&amp; " --&gt; ")),"---")</f>
        <v>---</v>
      </c>
      <c r="G1830" s="59" t="str">
        <f>IFERROR(IF(VLOOKUP($D1830&amp;"-"&amp;$E1830,IF($C$4="TEB0187_REV01",CALC_CONN_TEB0187_REV01!$F:$H),3,0)="--",VLOOKUP($D1830&amp;"-"&amp;$E1830,IF($C$4="TEB0187_REV01",CALC_CONN_TEB0187_REV01!$F:$H),2,0),VLOOKUP($D1830&amp;"-"&amp;$E1830,IF($C$4="TEB0187_REV01",CALC_CONN_TEB0187_REV01!$F:$H),3,0)),"---")</f>
        <v>---</v>
      </c>
      <c r="H1830" s="59" t="str">
        <f>IFERROR(VLOOKUP(G1830,IF($C$4="TEB0187_REV01",CALC_CONN_TEB0187_REV01!$G:$T),14,0),"---")</f>
        <v>---</v>
      </c>
      <c r="I1830" s="59" t="str">
        <f>IFERROR(VLOOKUP($D1830&amp;"-"&amp;$E1830,IF($C$4="TEB0187_REV01",CALC_CONN_TEB0187_REV01!$F:$K,"???"),6,0),"---")</f>
        <v>---</v>
      </c>
      <c r="J1830" s="61" t="str">
        <f>IFERROR(VLOOKUP($D1830&amp;"-"&amp;$E1830,IF($C$4="TEB0187_REV01",CALC_CONN_TEB0187_REV01!$F:$M,"???"),8,0),"---")</f>
        <v>---</v>
      </c>
      <c r="K1830" s="62" t="str">
        <f>IFERROR(VLOOKUP($D1830&amp;"-"&amp;$E1830,IF($C$4="TEB0187_REV01",CALC_CONN_TEB0187_REV01!$F:$N),9,0),"---")</f>
        <v>---</v>
      </c>
      <c r="L1830" s="59" t="str">
        <f>IFERROR(VLOOKUP(K1830,B2B!$H$3:$I$2000,2,0),"---")</f>
        <v>---</v>
      </c>
      <c r="M1830" s="59" t="str">
        <f>IFERROR(VLOOKUP(L1830,IF($M$4="TEI0187_REV01",RAW_m_TEI0187_REV01!$AD:$AH),5,0),"---")</f>
        <v>---</v>
      </c>
      <c r="N1830" s="59" t="str">
        <f>IFERROR(VLOOKUP(L1830,IF($M$4="TEI0187_REV01",RAW_m_TEI0187_REV01!$AE:$AJ),6,0),"---")</f>
        <v>---</v>
      </c>
      <c r="O1830" s="63" t="str">
        <f>IFERROR(VLOOKUP(L1830,IF($M$4="TEI0187_REV01",RAW_m_TEI0187_REV01!$AD:$AE),2,0),"---")</f>
        <v>---</v>
      </c>
      <c r="P1830" s="59" t="str">
        <f>IFERROR(VLOOKUP(O1830,IF($M$4="TEI0187_REV01",RAW_m_TEI0187_REV01!$AJ:$AK),2,0),"---")</f>
        <v>---</v>
      </c>
      <c r="Q1830" s="59" t="str">
        <f>IFERROR(VLOOKUP(L1830,IF($M$4="TEI0187_REV01",RAW_m_TEI0187_REV01!$AD:$AF),3,0),"---")</f>
        <v>---</v>
      </c>
      <c r="R1830" s="59" t="str">
        <f>IFERROR(VLOOKUP(O1830,IF($M$4="TEI0187_REV01",RAW_m_TEI0187_REV01!$AE:$AG),3,0),"---")</f>
        <v>---</v>
      </c>
      <c r="S1830" s="59" t="str">
        <f t="shared" si="59"/>
        <v>---</v>
      </c>
    </row>
    <row r="1831" spans="2:19" ht="15" customHeight="1" x14ac:dyDescent="0.25">
      <c r="B1831" s="59">
        <f t="shared" si="60"/>
        <v>1826</v>
      </c>
      <c r="C1831" s="60">
        <f>IFERROR(IF($C$4="TEB0187_REV01",CALC_CONN_TEB0187_REV01!U1831,),"---")</f>
        <v>0</v>
      </c>
      <c r="D1831" s="59">
        <f>IFERROR(IF($C$4="TEB0187_REV01",CALC_CONN_TEB0187_REV01!D1831,),"---")</f>
        <v>0</v>
      </c>
      <c r="E1831" s="59">
        <f>IFERROR(IF($C$4="TEB0187_REV01",CALC_CONN_TEB0187_REV01!E1831,),"---")</f>
        <v>0</v>
      </c>
      <c r="F1831" s="59" t="str">
        <f>IFERROR(IF(VLOOKUP($D1831&amp;"-"&amp;$E1831,IF($C$4="TEB0187_REV01",CALC_CONN_TEB0187_REV01!$F:$I),4,0)="--","---",IF($C$4="TEB0187_REV01",CALC_CONN_TEB0187_REV01!$G1831&amp; " --&gt; " &amp;CALC_CONN_TEB0187_REV01!$I1831&amp; " --&gt; ")),"---")</f>
        <v>---</v>
      </c>
      <c r="G1831" s="59" t="str">
        <f>IFERROR(IF(VLOOKUP($D1831&amp;"-"&amp;$E1831,IF($C$4="TEB0187_REV01",CALC_CONN_TEB0187_REV01!$F:$H),3,0)="--",VLOOKUP($D1831&amp;"-"&amp;$E1831,IF($C$4="TEB0187_REV01",CALC_CONN_TEB0187_REV01!$F:$H),2,0),VLOOKUP($D1831&amp;"-"&amp;$E1831,IF($C$4="TEB0187_REV01",CALC_CONN_TEB0187_REV01!$F:$H),3,0)),"---")</f>
        <v>---</v>
      </c>
      <c r="H1831" s="59" t="str">
        <f>IFERROR(VLOOKUP(G1831,IF($C$4="TEB0187_REV01",CALC_CONN_TEB0187_REV01!$G:$T),14,0),"---")</f>
        <v>---</v>
      </c>
      <c r="I1831" s="59" t="str">
        <f>IFERROR(VLOOKUP($D1831&amp;"-"&amp;$E1831,IF($C$4="TEB0187_REV01",CALC_CONN_TEB0187_REV01!$F:$K,"???"),6,0),"---")</f>
        <v>---</v>
      </c>
      <c r="J1831" s="61" t="str">
        <f>IFERROR(VLOOKUP($D1831&amp;"-"&amp;$E1831,IF($C$4="TEB0187_REV01",CALC_CONN_TEB0187_REV01!$F:$M,"???"),8,0),"---")</f>
        <v>---</v>
      </c>
      <c r="K1831" s="62" t="str">
        <f>IFERROR(VLOOKUP($D1831&amp;"-"&amp;$E1831,IF($C$4="TEB0187_REV01",CALC_CONN_TEB0187_REV01!$F:$N),9,0),"---")</f>
        <v>---</v>
      </c>
      <c r="L1831" s="59" t="str">
        <f>IFERROR(VLOOKUP(K1831,B2B!$H$3:$I$2000,2,0),"---")</f>
        <v>---</v>
      </c>
      <c r="M1831" s="59" t="str">
        <f>IFERROR(VLOOKUP(L1831,IF($M$4="TEI0187_REV01",RAW_m_TEI0187_REV01!$AD:$AH),5,0),"---")</f>
        <v>---</v>
      </c>
      <c r="N1831" s="59" t="str">
        <f>IFERROR(VLOOKUP(L1831,IF($M$4="TEI0187_REV01",RAW_m_TEI0187_REV01!$AE:$AJ),6,0),"---")</f>
        <v>---</v>
      </c>
      <c r="O1831" s="63" t="str">
        <f>IFERROR(VLOOKUP(L1831,IF($M$4="TEI0187_REV01",RAW_m_TEI0187_REV01!$AD:$AE),2,0),"---")</f>
        <v>---</v>
      </c>
      <c r="P1831" s="59" t="str">
        <f>IFERROR(VLOOKUP(O1831,IF($M$4="TEI0187_REV01",RAW_m_TEI0187_REV01!$AJ:$AK),2,0),"---")</f>
        <v>---</v>
      </c>
      <c r="Q1831" s="59" t="str">
        <f>IFERROR(VLOOKUP(L1831,IF($M$4="TEI0187_REV01",RAW_m_TEI0187_REV01!$AD:$AF),3,0),"---")</f>
        <v>---</v>
      </c>
      <c r="R1831" s="59" t="str">
        <f>IFERROR(VLOOKUP(O1831,IF($M$4="TEI0187_REV01",RAW_m_TEI0187_REV01!$AE:$AG),3,0),"---")</f>
        <v>---</v>
      </c>
      <c r="S1831" s="59" t="str">
        <f t="shared" si="59"/>
        <v>---</v>
      </c>
    </row>
    <row r="1832" spans="2:19" ht="15" customHeight="1" x14ac:dyDescent="0.25">
      <c r="B1832" s="59">
        <f t="shared" si="60"/>
        <v>1827</v>
      </c>
      <c r="C1832" s="60">
        <f>IFERROR(IF($C$4="TEB0187_REV01",CALC_CONN_TEB0187_REV01!U1832,),"---")</f>
        <v>0</v>
      </c>
      <c r="D1832" s="59">
        <f>IFERROR(IF($C$4="TEB0187_REV01",CALC_CONN_TEB0187_REV01!D1832,),"---")</f>
        <v>0</v>
      </c>
      <c r="E1832" s="59">
        <f>IFERROR(IF($C$4="TEB0187_REV01",CALC_CONN_TEB0187_REV01!E1832,),"---")</f>
        <v>0</v>
      </c>
      <c r="F1832" s="59" t="str">
        <f>IFERROR(IF(VLOOKUP($D1832&amp;"-"&amp;$E1832,IF($C$4="TEB0187_REV01",CALC_CONN_TEB0187_REV01!$F:$I),4,0)="--","---",IF($C$4="TEB0187_REV01",CALC_CONN_TEB0187_REV01!$G1832&amp; " --&gt; " &amp;CALC_CONN_TEB0187_REV01!$I1832&amp; " --&gt; ")),"---")</f>
        <v>---</v>
      </c>
      <c r="G1832" s="59" t="str">
        <f>IFERROR(IF(VLOOKUP($D1832&amp;"-"&amp;$E1832,IF($C$4="TEB0187_REV01",CALC_CONN_TEB0187_REV01!$F:$H),3,0)="--",VLOOKUP($D1832&amp;"-"&amp;$E1832,IF($C$4="TEB0187_REV01",CALC_CONN_TEB0187_REV01!$F:$H),2,0),VLOOKUP($D1832&amp;"-"&amp;$E1832,IF($C$4="TEB0187_REV01",CALC_CONN_TEB0187_REV01!$F:$H),3,0)),"---")</f>
        <v>---</v>
      </c>
      <c r="H1832" s="59" t="str">
        <f>IFERROR(VLOOKUP(G1832,IF($C$4="TEB0187_REV01",CALC_CONN_TEB0187_REV01!$G:$T),14,0),"---")</f>
        <v>---</v>
      </c>
      <c r="I1832" s="59" t="str">
        <f>IFERROR(VLOOKUP($D1832&amp;"-"&amp;$E1832,IF($C$4="TEB0187_REV01",CALC_CONN_TEB0187_REV01!$F:$K,"???"),6,0),"---")</f>
        <v>---</v>
      </c>
      <c r="J1832" s="61" t="str">
        <f>IFERROR(VLOOKUP($D1832&amp;"-"&amp;$E1832,IF($C$4="TEB0187_REV01",CALC_CONN_TEB0187_REV01!$F:$M,"???"),8,0),"---")</f>
        <v>---</v>
      </c>
      <c r="K1832" s="62" t="str">
        <f>IFERROR(VLOOKUP($D1832&amp;"-"&amp;$E1832,IF($C$4="TEB0187_REV01",CALC_CONN_TEB0187_REV01!$F:$N),9,0),"---")</f>
        <v>---</v>
      </c>
      <c r="L1832" s="59" t="str">
        <f>IFERROR(VLOOKUP(K1832,B2B!$H$3:$I$2000,2,0),"---")</f>
        <v>---</v>
      </c>
      <c r="M1832" s="59" t="str">
        <f>IFERROR(VLOOKUP(L1832,IF($M$4="TEI0187_REV01",RAW_m_TEI0187_REV01!$AD:$AH),5,0),"---")</f>
        <v>---</v>
      </c>
      <c r="N1832" s="59" t="str">
        <f>IFERROR(VLOOKUP(L1832,IF($M$4="TEI0187_REV01",RAW_m_TEI0187_REV01!$AE:$AJ),6,0),"---")</f>
        <v>---</v>
      </c>
      <c r="O1832" s="63" t="str">
        <f>IFERROR(VLOOKUP(L1832,IF($M$4="TEI0187_REV01",RAW_m_TEI0187_REV01!$AD:$AE),2,0),"---")</f>
        <v>---</v>
      </c>
      <c r="P1832" s="59" t="str">
        <f>IFERROR(VLOOKUP(O1832,IF($M$4="TEI0187_REV01",RAW_m_TEI0187_REV01!$AJ:$AK),2,0),"---")</f>
        <v>---</v>
      </c>
      <c r="Q1832" s="59" t="str">
        <f>IFERROR(VLOOKUP(L1832,IF($M$4="TEI0187_REV01",RAW_m_TEI0187_REV01!$AD:$AF),3,0),"---")</f>
        <v>---</v>
      </c>
      <c r="R1832" s="59" t="str">
        <f>IFERROR(VLOOKUP(O1832,IF($M$4="TEI0187_REV01",RAW_m_TEI0187_REV01!$AE:$AG),3,0),"---")</f>
        <v>---</v>
      </c>
      <c r="S1832" s="59" t="str">
        <f t="shared" si="59"/>
        <v>---</v>
      </c>
    </row>
    <row r="1833" spans="2:19" ht="15" customHeight="1" x14ac:dyDescent="0.25">
      <c r="B1833" s="59">
        <f t="shared" si="60"/>
        <v>1828</v>
      </c>
      <c r="C1833" s="60">
        <f>IFERROR(IF($C$4="TEB0187_REV01",CALC_CONN_TEB0187_REV01!U1833,),"---")</f>
        <v>0</v>
      </c>
      <c r="D1833" s="59">
        <f>IFERROR(IF($C$4="TEB0187_REV01",CALC_CONN_TEB0187_REV01!D1833,),"---")</f>
        <v>0</v>
      </c>
      <c r="E1833" s="59">
        <f>IFERROR(IF($C$4="TEB0187_REV01",CALC_CONN_TEB0187_REV01!E1833,),"---")</f>
        <v>0</v>
      </c>
      <c r="F1833" s="59" t="str">
        <f>IFERROR(IF(VLOOKUP($D1833&amp;"-"&amp;$E1833,IF($C$4="TEB0187_REV01",CALC_CONN_TEB0187_REV01!$F:$I),4,0)="--","---",IF($C$4="TEB0187_REV01",CALC_CONN_TEB0187_REV01!$G1833&amp; " --&gt; " &amp;CALC_CONN_TEB0187_REV01!$I1833&amp; " --&gt; ")),"---")</f>
        <v>---</v>
      </c>
      <c r="G1833" s="59" t="str">
        <f>IFERROR(IF(VLOOKUP($D1833&amp;"-"&amp;$E1833,IF($C$4="TEB0187_REV01",CALC_CONN_TEB0187_REV01!$F:$H),3,0)="--",VLOOKUP($D1833&amp;"-"&amp;$E1833,IF($C$4="TEB0187_REV01",CALC_CONN_TEB0187_REV01!$F:$H),2,0),VLOOKUP($D1833&amp;"-"&amp;$E1833,IF($C$4="TEB0187_REV01",CALC_CONN_TEB0187_REV01!$F:$H),3,0)),"---")</f>
        <v>---</v>
      </c>
      <c r="H1833" s="59" t="str">
        <f>IFERROR(VLOOKUP(G1833,IF($C$4="TEB0187_REV01",CALC_CONN_TEB0187_REV01!$G:$T),14,0),"---")</f>
        <v>---</v>
      </c>
      <c r="I1833" s="59" t="str">
        <f>IFERROR(VLOOKUP($D1833&amp;"-"&amp;$E1833,IF($C$4="TEB0187_REV01",CALC_CONN_TEB0187_REV01!$F:$K,"???"),6,0),"---")</f>
        <v>---</v>
      </c>
      <c r="J1833" s="61" t="str">
        <f>IFERROR(VLOOKUP($D1833&amp;"-"&amp;$E1833,IF($C$4="TEB0187_REV01",CALC_CONN_TEB0187_REV01!$F:$M,"???"),8,0),"---")</f>
        <v>---</v>
      </c>
      <c r="K1833" s="62" t="str">
        <f>IFERROR(VLOOKUP($D1833&amp;"-"&amp;$E1833,IF($C$4="TEB0187_REV01",CALC_CONN_TEB0187_REV01!$F:$N),9,0),"---")</f>
        <v>---</v>
      </c>
      <c r="L1833" s="59" t="str">
        <f>IFERROR(VLOOKUP(K1833,B2B!$H$3:$I$2000,2,0),"---")</f>
        <v>---</v>
      </c>
      <c r="M1833" s="59" t="str">
        <f>IFERROR(VLOOKUP(L1833,IF($M$4="TEI0187_REV01",RAW_m_TEI0187_REV01!$AD:$AH),5,0),"---")</f>
        <v>---</v>
      </c>
      <c r="N1833" s="59" t="str">
        <f>IFERROR(VLOOKUP(L1833,IF($M$4="TEI0187_REV01",RAW_m_TEI0187_REV01!$AE:$AJ),6,0),"---")</f>
        <v>---</v>
      </c>
      <c r="O1833" s="63" t="str">
        <f>IFERROR(VLOOKUP(L1833,IF($M$4="TEI0187_REV01",RAW_m_TEI0187_REV01!$AD:$AE),2,0),"---")</f>
        <v>---</v>
      </c>
      <c r="P1833" s="59" t="str">
        <f>IFERROR(VLOOKUP(O1833,IF($M$4="TEI0187_REV01",RAW_m_TEI0187_REV01!$AJ:$AK),2,0),"---")</f>
        <v>---</v>
      </c>
      <c r="Q1833" s="59" t="str">
        <f>IFERROR(VLOOKUP(L1833,IF($M$4="TEI0187_REV01",RAW_m_TEI0187_REV01!$AD:$AF),3,0),"---")</f>
        <v>---</v>
      </c>
      <c r="R1833" s="59" t="str">
        <f>IFERROR(VLOOKUP(O1833,IF($M$4="TEI0187_REV01",RAW_m_TEI0187_REV01!$AE:$AG),3,0),"---")</f>
        <v>---</v>
      </c>
      <c r="S1833" s="59" t="str">
        <f t="shared" si="59"/>
        <v>---</v>
      </c>
    </row>
    <row r="1834" spans="2:19" ht="15" customHeight="1" x14ac:dyDescent="0.25">
      <c r="B1834" s="59">
        <f t="shared" si="60"/>
        <v>1829</v>
      </c>
      <c r="C1834" s="60">
        <f>IFERROR(IF($C$4="TEB0187_REV01",CALC_CONN_TEB0187_REV01!U1834,),"---")</f>
        <v>0</v>
      </c>
      <c r="D1834" s="59">
        <f>IFERROR(IF($C$4="TEB0187_REV01",CALC_CONN_TEB0187_REV01!D1834,),"---")</f>
        <v>0</v>
      </c>
      <c r="E1834" s="59">
        <f>IFERROR(IF($C$4="TEB0187_REV01",CALC_CONN_TEB0187_REV01!E1834,),"---")</f>
        <v>0</v>
      </c>
      <c r="F1834" s="59" t="str">
        <f>IFERROR(IF(VLOOKUP($D1834&amp;"-"&amp;$E1834,IF($C$4="TEB0187_REV01",CALC_CONN_TEB0187_REV01!$F:$I),4,0)="--","---",IF($C$4="TEB0187_REV01",CALC_CONN_TEB0187_REV01!$G1834&amp; " --&gt; " &amp;CALC_CONN_TEB0187_REV01!$I1834&amp; " --&gt; ")),"---")</f>
        <v>---</v>
      </c>
      <c r="G1834" s="59" t="str">
        <f>IFERROR(IF(VLOOKUP($D1834&amp;"-"&amp;$E1834,IF($C$4="TEB0187_REV01",CALC_CONN_TEB0187_REV01!$F:$H),3,0)="--",VLOOKUP($D1834&amp;"-"&amp;$E1834,IF($C$4="TEB0187_REV01",CALC_CONN_TEB0187_REV01!$F:$H),2,0),VLOOKUP($D1834&amp;"-"&amp;$E1834,IF($C$4="TEB0187_REV01",CALC_CONN_TEB0187_REV01!$F:$H),3,0)),"---")</f>
        <v>---</v>
      </c>
      <c r="H1834" s="59" t="str">
        <f>IFERROR(VLOOKUP(G1834,IF($C$4="TEB0187_REV01",CALC_CONN_TEB0187_REV01!$G:$T),14,0),"---")</f>
        <v>---</v>
      </c>
      <c r="I1834" s="59" t="str">
        <f>IFERROR(VLOOKUP($D1834&amp;"-"&amp;$E1834,IF($C$4="TEB0187_REV01",CALC_CONN_TEB0187_REV01!$F:$K,"???"),6,0),"---")</f>
        <v>---</v>
      </c>
      <c r="J1834" s="61" t="str">
        <f>IFERROR(VLOOKUP($D1834&amp;"-"&amp;$E1834,IF($C$4="TEB0187_REV01",CALC_CONN_TEB0187_REV01!$F:$M,"???"),8,0),"---")</f>
        <v>---</v>
      </c>
      <c r="K1834" s="62" t="str">
        <f>IFERROR(VLOOKUP($D1834&amp;"-"&amp;$E1834,IF($C$4="TEB0187_REV01",CALC_CONN_TEB0187_REV01!$F:$N),9,0),"---")</f>
        <v>---</v>
      </c>
      <c r="L1834" s="59" t="str">
        <f>IFERROR(VLOOKUP(K1834,B2B!$H$3:$I$2000,2,0),"---")</f>
        <v>---</v>
      </c>
      <c r="M1834" s="59" t="str">
        <f>IFERROR(VLOOKUP(L1834,IF($M$4="TEI0187_REV01",RAW_m_TEI0187_REV01!$AD:$AH),5,0),"---")</f>
        <v>---</v>
      </c>
      <c r="N1834" s="59" t="str">
        <f>IFERROR(VLOOKUP(L1834,IF($M$4="TEI0187_REV01",RAW_m_TEI0187_REV01!$AE:$AJ),6,0),"---")</f>
        <v>---</v>
      </c>
      <c r="O1834" s="63" t="str">
        <f>IFERROR(VLOOKUP(L1834,IF($M$4="TEI0187_REV01",RAW_m_TEI0187_REV01!$AD:$AE),2,0),"---")</f>
        <v>---</v>
      </c>
      <c r="P1834" s="59" t="str">
        <f>IFERROR(VLOOKUP(O1834,IF($M$4="TEI0187_REV01",RAW_m_TEI0187_REV01!$AJ:$AK),2,0),"---")</f>
        <v>---</v>
      </c>
      <c r="Q1834" s="59" t="str">
        <f>IFERROR(VLOOKUP(L1834,IF($M$4="TEI0187_REV01",RAW_m_TEI0187_REV01!$AD:$AF),3,0),"---")</f>
        <v>---</v>
      </c>
      <c r="R1834" s="59" t="str">
        <f>IFERROR(VLOOKUP(O1834,IF($M$4="TEI0187_REV01",RAW_m_TEI0187_REV01!$AE:$AG),3,0),"---")</f>
        <v>---</v>
      </c>
      <c r="S1834" s="59" t="str">
        <f t="shared" si="59"/>
        <v>---</v>
      </c>
    </row>
    <row r="1835" spans="2:19" ht="15" customHeight="1" x14ac:dyDescent="0.25">
      <c r="B1835" s="59">
        <f t="shared" si="60"/>
        <v>1830</v>
      </c>
      <c r="C1835" s="60">
        <f>IFERROR(IF($C$4="TEB0187_REV01",CALC_CONN_TEB0187_REV01!U1835,),"---")</f>
        <v>0</v>
      </c>
      <c r="D1835" s="59">
        <f>IFERROR(IF($C$4="TEB0187_REV01",CALC_CONN_TEB0187_REV01!D1835,),"---")</f>
        <v>0</v>
      </c>
      <c r="E1835" s="59">
        <f>IFERROR(IF($C$4="TEB0187_REV01",CALC_CONN_TEB0187_REV01!E1835,),"---")</f>
        <v>0</v>
      </c>
      <c r="F1835" s="59" t="str">
        <f>IFERROR(IF(VLOOKUP($D1835&amp;"-"&amp;$E1835,IF($C$4="TEB0187_REV01",CALC_CONN_TEB0187_REV01!$F:$I),4,0)="--","---",IF($C$4="TEB0187_REV01",CALC_CONN_TEB0187_REV01!$G1835&amp; " --&gt; " &amp;CALC_CONN_TEB0187_REV01!$I1835&amp; " --&gt; ")),"---")</f>
        <v>---</v>
      </c>
      <c r="G1835" s="59" t="str">
        <f>IFERROR(IF(VLOOKUP($D1835&amp;"-"&amp;$E1835,IF($C$4="TEB0187_REV01",CALC_CONN_TEB0187_REV01!$F:$H),3,0)="--",VLOOKUP($D1835&amp;"-"&amp;$E1835,IF($C$4="TEB0187_REV01",CALC_CONN_TEB0187_REV01!$F:$H),2,0),VLOOKUP($D1835&amp;"-"&amp;$E1835,IF($C$4="TEB0187_REV01",CALC_CONN_TEB0187_REV01!$F:$H),3,0)),"---")</f>
        <v>---</v>
      </c>
      <c r="H1835" s="59" t="str">
        <f>IFERROR(VLOOKUP(G1835,IF($C$4="TEB0187_REV01",CALC_CONN_TEB0187_REV01!$G:$T),14,0),"---")</f>
        <v>---</v>
      </c>
      <c r="I1835" s="59" t="str">
        <f>IFERROR(VLOOKUP($D1835&amp;"-"&amp;$E1835,IF($C$4="TEB0187_REV01",CALC_CONN_TEB0187_REV01!$F:$K,"???"),6,0),"---")</f>
        <v>---</v>
      </c>
      <c r="J1835" s="61" t="str">
        <f>IFERROR(VLOOKUP($D1835&amp;"-"&amp;$E1835,IF($C$4="TEB0187_REV01",CALC_CONN_TEB0187_REV01!$F:$M,"???"),8,0),"---")</f>
        <v>---</v>
      </c>
      <c r="K1835" s="62" t="str">
        <f>IFERROR(VLOOKUP($D1835&amp;"-"&amp;$E1835,IF($C$4="TEB0187_REV01",CALC_CONN_TEB0187_REV01!$F:$N),9,0),"---")</f>
        <v>---</v>
      </c>
      <c r="L1835" s="59" t="str">
        <f>IFERROR(VLOOKUP(K1835,B2B!$H$3:$I$2000,2,0),"---")</f>
        <v>---</v>
      </c>
      <c r="M1835" s="59" t="str">
        <f>IFERROR(VLOOKUP(L1835,IF($M$4="TEI0187_REV01",RAW_m_TEI0187_REV01!$AD:$AH),5,0),"---")</f>
        <v>---</v>
      </c>
      <c r="N1835" s="59" t="str">
        <f>IFERROR(VLOOKUP(L1835,IF($M$4="TEI0187_REV01",RAW_m_TEI0187_REV01!$AE:$AJ),6,0),"---")</f>
        <v>---</v>
      </c>
      <c r="O1835" s="63" t="str">
        <f>IFERROR(VLOOKUP(L1835,IF($M$4="TEI0187_REV01",RAW_m_TEI0187_REV01!$AD:$AE),2,0),"---")</f>
        <v>---</v>
      </c>
      <c r="P1835" s="59" t="str">
        <f>IFERROR(VLOOKUP(O1835,IF($M$4="TEI0187_REV01",RAW_m_TEI0187_REV01!$AJ:$AK),2,0),"---")</f>
        <v>---</v>
      </c>
      <c r="Q1835" s="59" t="str">
        <f>IFERROR(VLOOKUP(L1835,IF($M$4="TEI0187_REV01",RAW_m_TEI0187_REV01!$AD:$AF),3,0),"---")</f>
        <v>---</v>
      </c>
      <c r="R1835" s="59" t="str">
        <f>IFERROR(VLOOKUP(O1835,IF($M$4="TEI0187_REV01",RAW_m_TEI0187_REV01!$AE:$AG),3,0),"---")</f>
        <v>---</v>
      </c>
      <c r="S1835" s="59" t="str">
        <f t="shared" si="59"/>
        <v>---</v>
      </c>
    </row>
    <row r="1836" spans="2:19" ht="15" customHeight="1" x14ac:dyDescent="0.25">
      <c r="B1836" s="59">
        <f t="shared" si="60"/>
        <v>1831</v>
      </c>
      <c r="C1836" s="60">
        <f>IFERROR(IF($C$4="TEB0187_REV01",CALC_CONN_TEB0187_REV01!U1836,),"---")</f>
        <v>0</v>
      </c>
      <c r="D1836" s="59">
        <f>IFERROR(IF($C$4="TEB0187_REV01",CALC_CONN_TEB0187_REV01!D1836,),"---")</f>
        <v>0</v>
      </c>
      <c r="E1836" s="59">
        <f>IFERROR(IF($C$4="TEB0187_REV01",CALC_CONN_TEB0187_REV01!E1836,),"---")</f>
        <v>0</v>
      </c>
      <c r="F1836" s="59" t="str">
        <f>IFERROR(IF(VLOOKUP($D1836&amp;"-"&amp;$E1836,IF($C$4="TEB0187_REV01",CALC_CONN_TEB0187_REV01!$F:$I),4,0)="--","---",IF($C$4="TEB0187_REV01",CALC_CONN_TEB0187_REV01!$G1836&amp; " --&gt; " &amp;CALC_CONN_TEB0187_REV01!$I1836&amp; " --&gt; ")),"---")</f>
        <v>---</v>
      </c>
      <c r="G1836" s="59" t="str">
        <f>IFERROR(IF(VLOOKUP($D1836&amp;"-"&amp;$E1836,IF($C$4="TEB0187_REV01",CALC_CONN_TEB0187_REV01!$F:$H),3,0)="--",VLOOKUP($D1836&amp;"-"&amp;$E1836,IF($C$4="TEB0187_REV01",CALC_CONN_TEB0187_REV01!$F:$H),2,0),VLOOKUP($D1836&amp;"-"&amp;$E1836,IF($C$4="TEB0187_REV01",CALC_CONN_TEB0187_REV01!$F:$H),3,0)),"---")</f>
        <v>---</v>
      </c>
      <c r="H1836" s="59" t="str">
        <f>IFERROR(VLOOKUP(G1836,IF($C$4="TEB0187_REV01",CALC_CONN_TEB0187_REV01!$G:$T),14,0),"---")</f>
        <v>---</v>
      </c>
      <c r="I1836" s="59" t="str">
        <f>IFERROR(VLOOKUP($D1836&amp;"-"&amp;$E1836,IF($C$4="TEB0187_REV01",CALC_CONN_TEB0187_REV01!$F:$K,"???"),6,0),"---")</f>
        <v>---</v>
      </c>
      <c r="J1836" s="61" t="str">
        <f>IFERROR(VLOOKUP($D1836&amp;"-"&amp;$E1836,IF($C$4="TEB0187_REV01",CALC_CONN_TEB0187_REV01!$F:$M,"???"),8,0),"---")</f>
        <v>---</v>
      </c>
      <c r="K1836" s="62" t="str">
        <f>IFERROR(VLOOKUP($D1836&amp;"-"&amp;$E1836,IF($C$4="TEB0187_REV01",CALC_CONN_TEB0187_REV01!$F:$N),9,0),"---")</f>
        <v>---</v>
      </c>
      <c r="L1836" s="59" t="str">
        <f>IFERROR(VLOOKUP(K1836,B2B!$H$3:$I$2000,2,0),"---")</f>
        <v>---</v>
      </c>
      <c r="M1836" s="59" t="str">
        <f>IFERROR(VLOOKUP(L1836,IF($M$4="TEI0187_REV01",RAW_m_TEI0187_REV01!$AD:$AH),5,0),"---")</f>
        <v>---</v>
      </c>
      <c r="N1836" s="59" t="str">
        <f>IFERROR(VLOOKUP(L1836,IF($M$4="TEI0187_REV01",RAW_m_TEI0187_REV01!$AE:$AJ),6,0),"---")</f>
        <v>---</v>
      </c>
      <c r="O1836" s="63" t="str">
        <f>IFERROR(VLOOKUP(L1836,IF($M$4="TEI0187_REV01",RAW_m_TEI0187_REV01!$AD:$AE),2,0),"---")</f>
        <v>---</v>
      </c>
      <c r="P1836" s="59" t="str">
        <f>IFERROR(VLOOKUP(O1836,IF($M$4="TEI0187_REV01",RAW_m_TEI0187_REV01!$AJ:$AK),2,0),"---")</f>
        <v>---</v>
      </c>
      <c r="Q1836" s="59" t="str">
        <f>IFERROR(VLOOKUP(L1836,IF($M$4="TEI0187_REV01",RAW_m_TEI0187_REV01!$AD:$AF),3,0),"---")</f>
        <v>---</v>
      </c>
      <c r="R1836" s="59" t="str">
        <f>IFERROR(VLOOKUP(O1836,IF($M$4="TEI0187_REV01",RAW_m_TEI0187_REV01!$AE:$AG),3,0),"---")</f>
        <v>---</v>
      </c>
      <c r="S1836" s="59" t="str">
        <f t="shared" si="59"/>
        <v>---</v>
      </c>
    </row>
    <row r="1837" spans="2:19" ht="15" customHeight="1" x14ac:dyDescent="0.25">
      <c r="B1837" s="59">
        <f t="shared" si="60"/>
        <v>1832</v>
      </c>
      <c r="C1837" s="60">
        <f>IFERROR(IF($C$4="TEB0187_REV01",CALC_CONN_TEB0187_REV01!U1837,),"---")</f>
        <v>0</v>
      </c>
      <c r="D1837" s="59">
        <f>IFERROR(IF($C$4="TEB0187_REV01",CALC_CONN_TEB0187_REV01!D1837,),"---")</f>
        <v>0</v>
      </c>
      <c r="E1837" s="59">
        <f>IFERROR(IF($C$4="TEB0187_REV01",CALC_CONN_TEB0187_REV01!E1837,),"---")</f>
        <v>0</v>
      </c>
      <c r="F1837" s="59" t="str">
        <f>IFERROR(IF(VLOOKUP($D1837&amp;"-"&amp;$E1837,IF($C$4="TEB0187_REV01",CALC_CONN_TEB0187_REV01!$F:$I),4,0)="--","---",IF($C$4="TEB0187_REV01",CALC_CONN_TEB0187_REV01!$G1837&amp; " --&gt; " &amp;CALC_CONN_TEB0187_REV01!$I1837&amp; " --&gt; ")),"---")</f>
        <v>---</v>
      </c>
      <c r="G1837" s="59" t="str">
        <f>IFERROR(IF(VLOOKUP($D1837&amp;"-"&amp;$E1837,IF($C$4="TEB0187_REV01",CALC_CONN_TEB0187_REV01!$F:$H),3,0)="--",VLOOKUP($D1837&amp;"-"&amp;$E1837,IF($C$4="TEB0187_REV01",CALC_CONN_TEB0187_REV01!$F:$H),2,0),VLOOKUP($D1837&amp;"-"&amp;$E1837,IF($C$4="TEB0187_REV01",CALC_CONN_TEB0187_REV01!$F:$H),3,0)),"---")</f>
        <v>---</v>
      </c>
      <c r="H1837" s="59" t="str">
        <f>IFERROR(VLOOKUP(G1837,IF($C$4="TEB0187_REV01",CALC_CONN_TEB0187_REV01!$G:$T),14,0),"---")</f>
        <v>---</v>
      </c>
      <c r="I1837" s="59" t="str">
        <f>IFERROR(VLOOKUP($D1837&amp;"-"&amp;$E1837,IF($C$4="TEB0187_REV01",CALC_CONN_TEB0187_REV01!$F:$K,"???"),6,0),"---")</f>
        <v>---</v>
      </c>
      <c r="J1837" s="61" t="str">
        <f>IFERROR(VLOOKUP($D1837&amp;"-"&amp;$E1837,IF($C$4="TEB0187_REV01",CALC_CONN_TEB0187_REV01!$F:$M,"???"),8,0),"---")</f>
        <v>---</v>
      </c>
      <c r="K1837" s="62" t="str">
        <f>IFERROR(VLOOKUP($D1837&amp;"-"&amp;$E1837,IF($C$4="TEB0187_REV01",CALC_CONN_TEB0187_REV01!$F:$N),9,0),"---")</f>
        <v>---</v>
      </c>
      <c r="L1837" s="59" t="str">
        <f>IFERROR(VLOOKUP(K1837,B2B!$H$3:$I$2000,2,0),"---")</f>
        <v>---</v>
      </c>
      <c r="M1837" s="59" t="str">
        <f>IFERROR(VLOOKUP(L1837,IF($M$4="TEI0187_REV01",RAW_m_TEI0187_REV01!$AD:$AH),5,0),"---")</f>
        <v>---</v>
      </c>
      <c r="N1837" s="59" t="str">
        <f>IFERROR(VLOOKUP(L1837,IF($M$4="TEI0187_REV01",RAW_m_TEI0187_REV01!$AE:$AJ),6,0),"---")</f>
        <v>---</v>
      </c>
      <c r="O1837" s="63" t="str">
        <f>IFERROR(VLOOKUP(L1837,IF($M$4="TEI0187_REV01",RAW_m_TEI0187_REV01!$AD:$AE),2,0),"---")</f>
        <v>---</v>
      </c>
      <c r="P1837" s="59" t="str">
        <f>IFERROR(VLOOKUP(O1837,IF($M$4="TEI0187_REV01",RAW_m_TEI0187_REV01!$AJ:$AK),2,0),"---")</f>
        <v>---</v>
      </c>
      <c r="Q1837" s="59" t="str">
        <f>IFERROR(VLOOKUP(L1837,IF($M$4="TEI0187_REV01",RAW_m_TEI0187_REV01!$AD:$AF),3,0),"---")</f>
        <v>---</v>
      </c>
      <c r="R1837" s="59" t="str">
        <f>IFERROR(VLOOKUP(O1837,IF($M$4="TEI0187_REV01",RAW_m_TEI0187_REV01!$AE:$AG),3,0),"---")</f>
        <v>---</v>
      </c>
      <c r="S1837" s="59" t="str">
        <f t="shared" si="59"/>
        <v>---</v>
      </c>
    </row>
    <row r="1838" spans="2:19" ht="15" customHeight="1" x14ac:dyDescent="0.25">
      <c r="B1838" s="59">
        <f t="shared" si="60"/>
        <v>1833</v>
      </c>
      <c r="C1838" s="60">
        <f>IFERROR(IF($C$4="TEB0187_REV01",CALC_CONN_TEB0187_REV01!U1838,),"---")</f>
        <v>0</v>
      </c>
      <c r="D1838" s="59">
        <f>IFERROR(IF($C$4="TEB0187_REV01",CALC_CONN_TEB0187_REV01!D1838,),"---")</f>
        <v>0</v>
      </c>
      <c r="E1838" s="59">
        <f>IFERROR(IF($C$4="TEB0187_REV01",CALC_CONN_TEB0187_REV01!E1838,),"---")</f>
        <v>0</v>
      </c>
      <c r="F1838" s="59" t="str">
        <f>IFERROR(IF(VLOOKUP($D1838&amp;"-"&amp;$E1838,IF($C$4="TEB0187_REV01",CALC_CONN_TEB0187_REV01!$F:$I),4,0)="--","---",IF($C$4="TEB0187_REV01",CALC_CONN_TEB0187_REV01!$G1838&amp; " --&gt; " &amp;CALC_CONN_TEB0187_REV01!$I1838&amp; " --&gt; ")),"---")</f>
        <v>---</v>
      </c>
      <c r="G1838" s="59" t="str">
        <f>IFERROR(IF(VLOOKUP($D1838&amp;"-"&amp;$E1838,IF($C$4="TEB0187_REV01",CALC_CONN_TEB0187_REV01!$F:$H),3,0)="--",VLOOKUP($D1838&amp;"-"&amp;$E1838,IF($C$4="TEB0187_REV01",CALC_CONN_TEB0187_REV01!$F:$H),2,0),VLOOKUP($D1838&amp;"-"&amp;$E1838,IF($C$4="TEB0187_REV01",CALC_CONN_TEB0187_REV01!$F:$H),3,0)),"---")</f>
        <v>---</v>
      </c>
      <c r="H1838" s="59" t="str">
        <f>IFERROR(VLOOKUP(G1838,IF($C$4="TEB0187_REV01",CALC_CONN_TEB0187_REV01!$G:$T),14,0),"---")</f>
        <v>---</v>
      </c>
      <c r="I1838" s="59" t="str">
        <f>IFERROR(VLOOKUP($D1838&amp;"-"&amp;$E1838,IF($C$4="TEB0187_REV01",CALC_CONN_TEB0187_REV01!$F:$K,"???"),6,0),"---")</f>
        <v>---</v>
      </c>
      <c r="J1838" s="61" t="str">
        <f>IFERROR(VLOOKUP($D1838&amp;"-"&amp;$E1838,IF($C$4="TEB0187_REV01",CALC_CONN_TEB0187_REV01!$F:$M,"???"),8,0),"---")</f>
        <v>---</v>
      </c>
      <c r="K1838" s="62" t="str">
        <f>IFERROR(VLOOKUP($D1838&amp;"-"&amp;$E1838,IF($C$4="TEB0187_REV01",CALC_CONN_TEB0187_REV01!$F:$N),9,0),"---")</f>
        <v>---</v>
      </c>
      <c r="L1838" s="59" t="str">
        <f>IFERROR(VLOOKUP(K1838,B2B!$H$3:$I$2000,2,0),"---")</f>
        <v>---</v>
      </c>
      <c r="M1838" s="59" t="str">
        <f>IFERROR(VLOOKUP(L1838,IF($M$4="TEI0187_REV01",RAW_m_TEI0187_REV01!$AD:$AH),5,0),"---")</f>
        <v>---</v>
      </c>
      <c r="N1838" s="59" t="str">
        <f>IFERROR(VLOOKUP(L1838,IF($M$4="TEI0187_REV01",RAW_m_TEI0187_REV01!$AE:$AJ),6,0),"---")</f>
        <v>---</v>
      </c>
      <c r="O1838" s="63" t="str">
        <f>IFERROR(VLOOKUP(L1838,IF($M$4="TEI0187_REV01",RAW_m_TEI0187_REV01!$AD:$AE),2,0),"---")</f>
        <v>---</v>
      </c>
      <c r="P1838" s="59" t="str">
        <f>IFERROR(VLOOKUP(O1838,IF($M$4="TEI0187_REV01",RAW_m_TEI0187_REV01!$AJ:$AK),2,0),"---")</f>
        <v>---</v>
      </c>
      <c r="Q1838" s="59" t="str">
        <f>IFERROR(VLOOKUP(L1838,IF($M$4="TEI0187_REV01",RAW_m_TEI0187_REV01!$AD:$AF),3,0),"---")</f>
        <v>---</v>
      </c>
      <c r="R1838" s="59" t="str">
        <f>IFERROR(VLOOKUP(O1838,IF($M$4="TEI0187_REV01",RAW_m_TEI0187_REV01!$AE:$AG),3,0),"---")</f>
        <v>---</v>
      </c>
      <c r="S1838" s="59" t="str">
        <f t="shared" si="59"/>
        <v>---</v>
      </c>
    </row>
    <row r="1839" spans="2:19" ht="15" customHeight="1" x14ac:dyDescent="0.25">
      <c r="B1839" s="59">
        <f t="shared" si="60"/>
        <v>1834</v>
      </c>
      <c r="C1839" s="60">
        <f>IFERROR(IF($C$4="TEB0187_REV01",CALC_CONN_TEB0187_REV01!U1839,),"---")</f>
        <v>0</v>
      </c>
      <c r="D1839" s="59">
        <f>IFERROR(IF($C$4="TEB0187_REV01",CALC_CONN_TEB0187_REV01!D1839,),"---")</f>
        <v>0</v>
      </c>
      <c r="E1839" s="59">
        <f>IFERROR(IF($C$4="TEB0187_REV01",CALC_CONN_TEB0187_REV01!E1839,),"---")</f>
        <v>0</v>
      </c>
      <c r="F1839" s="59" t="str">
        <f>IFERROR(IF(VLOOKUP($D1839&amp;"-"&amp;$E1839,IF($C$4="TEB0187_REV01",CALC_CONN_TEB0187_REV01!$F:$I),4,0)="--","---",IF($C$4="TEB0187_REV01",CALC_CONN_TEB0187_REV01!$G1839&amp; " --&gt; " &amp;CALC_CONN_TEB0187_REV01!$I1839&amp; " --&gt; ")),"---")</f>
        <v>---</v>
      </c>
      <c r="G1839" s="59" t="str">
        <f>IFERROR(IF(VLOOKUP($D1839&amp;"-"&amp;$E1839,IF($C$4="TEB0187_REV01",CALC_CONN_TEB0187_REV01!$F:$H),3,0)="--",VLOOKUP($D1839&amp;"-"&amp;$E1839,IF($C$4="TEB0187_REV01",CALC_CONN_TEB0187_REV01!$F:$H),2,0),VLOOKUP($D1839&amp;"-"&amp;$E1839,IF($C$4="TEB0187_REV01",CALC_CONN_TEB0187_REV01!$F:$H),3,0)),"---")</f>
        <v>---</v>
      </c>
      <c r="H1839" s="59" t="str">
        <f>IFERROR(VLOOKUP(G1839,IF($C$4="TEB0187_REV01",CALC_CONN_TEB0187_REV01!$G:$T),14,0),"---")</f>
        <v>---</v>
      </c>
      <c r="I1839" s="59" t="str">
        <f>IFERROR(VLOOKUP($D1839&amp;"-"&amp;$E1839,IF($C$4="TEB0187_REV01",CALC_CONN_TEB0187_REV01!$F:$K,"???"),6,0),"---")</f>
        <v>---</v>
      </c>
      <c r="J1839" s="61" t="str">
        <f>IFERROR(VLOOKUP($D1839&amp;"-"&amp;$E1839,IF($C$4="TEB0187_REV01",CALC_CONN_TEB0187_REV01!$F:$M,"???"),8,0),"---")</f>
        <v>---</v>
      </c>
      <c r="K1839" s="62" t="str">
        <f>IFERROR(VLOOKUP($D1839&amp;"-"&amp;$E1839,IF($C$4="TEB0187_REV01",CALC_CONN_TEB0187_REV01!$F:$N),9,0),"---")</f>
        <v>---</v>
      </c>
      <c r="L1839" s="59" t="str">
        <f>IFERROR(VLOOKUP(K1839,B2B!$H$3:$I$2000,2,0),"---")</f>
        <v>---</v>
      </c>
      <c r="M1839" s="59" t="str">
        <f>IFERROR(VLOOKUP(L1839,IF($M$4="TEI0187_REV01",RAW_m_TEI0187_REV01!$AD:$AH),5,0),"---")</f>
        <v>---</v>
      </c>
      <c r="N1839" s="59" t="str">
        <f>IFERROR(VLOOKUP(L1839,IF($M$4="TEI0187_REV01",RAW_m_TEI0187_REV01!$AE:$AJ),6,0),"---")</f>
        <v>---</v>
      </c>
      <c r="O1839" s="63" t="str">
        <f>IFERROR(VLOOKUP(L1839,IF($M$4="TEI0187_REV01",RAW_m_TEI0187_REV01!$AD:$AE),2,0),"---")</f>
        <v>---</v>
      </c>
      <c r="P1839" s="59" t="str">
        <f>IFERROR(VLOOKUP(O1839,IF($M$4="TEI0187_REV01",RAW_m_TEI0187_REV01!$AJ:$AK),2,0),"---")</f>
        <v>---</v>
      </c>
      <c r="Q1839" s="59" t="str">
        <f>IFERROR(VLOOKUP(L1839,IF($M$4="TEI0187_REV01",RAW_m_TEI0187_REV01!$AD:$AF),3,0),"---")</f>
        <v>---</v>
      </c>
      <c r="R1839" s="59" t="str">
        <f>IFERROR(VLOOKUP(O1839,IF($M$4="TEI0187_REV01",RAW_m_TEI0187_REV01!$AE:$AG),3,0),"---")</f>
        <v>---</v>
      </c>
      <c r="S1839" s="59" t="str">
        <f t="shared" si="59"/>
        <v>---</v>
      </c>
    </row>
    <row r="1840" spans="2:19" ht="15" customHeight="1" x14ac:dyDescent="0.25">
      <c r="B1840" s="59">
        <f t="shared" si="60"/>
        <v>1835</v>
      </c>
      <c r="C1840" s="60">
        <f>IFERROR(IF($C$4="TEB0187_REV01",CALC_CONN_TEB0187_REV01!U1840,),"---")</f>
        <v>0</v>
      </c>
      <c r="D1840" s="59">
        <f>IFERROR(IF($C$4="TEB0187_REV01",CALC_CONN_TEB0187_REV01!D1840,),"---")</f>
        <v>0</v>
      </c>
      <c r="E1840" s="59">
        <f>IFERROR(IF($C$4="TEB0187_REV01",CALC_CONN_TEB0187_REV01!E1840,),"---")</f>
        <v>0</v>
      </c>
      <c r="F1840" s="59" t="str">
        <f>IFERROR(IF(VLOOKUP($D1840&amp;"-"&amp;$E1840,IF($C$4="TEB0187_REV01",CALC_CONN_TEB0187_REV01!$F:$I),4,0)="--","---",IF($C$4="TEB0187_REV01",CALC_CONN_TEB0187_REV01!$G1840&amp; " --&gt; " &amp;CALC_CONN_TEB0187_REV01!$I1840&amp; " --&gt; ")),"---")</f>
        <v>---</v>
      </c>
      <c r="G1840" s="59" t="str">
        <f>IFERROR(IF(VLOOKUP($D1840&amp;"-"&amp;$E1840,IF($C$4="TEB0187_REV01",CALC_CONN_TEB0187_REV01!$F:$H),3,0)="--",VLOOKUP($D1840&amp;"-"&amp;$E1840,IF($C$4="TEB0187_REV01",CALC_CONN_TEB0187_REV01!$F:$H),2,0),VLOOKUP($D1840&amp;"-"&amp;$E1840,IF($C$4="TEB0187_REV01",CALC_CONN_TEB0187_REV01!$F:$H),3,0)),"---")</f>
        <v>---</v>
      </c>
      <c r="H1840" s="59" t="str">
        <f>IFERROR(VLOOKUP(G1840,IF($C$4="TEB0187_REV01",CALC_CONN_TEB0187_REV01!$G:$T),14,0),"---")</f>
        <v>---</v>
      </c>
      <c r="I1840" s="59" t="str">
        <f>IFERROR(VLOOKUP($D1840&amp;"-"&amp;$E1840,IF($C$4="TEB0187_REV01",CALC_CONN_TEB0187_REV01!$F:$K,"???"),6,0),"---")</f>
        <v>---</v>
      </c>
      <c r="J1840" s="61" t="str">
        <f>IFERROR(VLOOKUP($D1840&amp;"-"&amp;$E1840,IF($C$4="TEB0187_REV01",CALC_CONN_TEB0187_REV01!$F:$M,"???"),8,0),"---")</f>
        <v>---</v>
      </c>
      <c r="K1840" s="62" t="str">
        <f>IFERROR(VLOOKUP($D1840&amp;"-"&amp;$E1840,IF($C$4="TEB0187_REV01",CALC_CONN_TEB0187_REV01!$F:$N),9,0),"---")</f>
        <v>---</v>
      </c>
      <c r="L1840" s="59" t="str">
        <f>IFERROR(VLOOKUP(K1840,B2B!$H$3:$I$2000,2,0),"---")</f>
        <v>---</v>
      </c>
      <c r="M1840" s="59" t="str">
        <f>IFERROR(VLOOKUP(L1840,IF($M$4="TEI0187_REV01",RAW_m_TEI0187_REV01!$AD:$AH),5,0),"---")</f>
        <v>---</v>
      </c>
      <c r="N1840" s="59" t="str">
        <f>IFERROR(VLOOKUP(L1840,IF($M$4="TEI0187_REV01",RAW_m_TEI0187_REV01!$AE:$AJ),6,0),"---")</f>
        <v>---</v>
      </c>
      <c r="O1840" s="63" t="str">
        <f>IFERROR(VLOOKUP(L1840,IF($M$4="TEI0187_REV01",RAW_m_TEI0187_REV01!$AD:$AE),2,0),"---")</f>
        <v>---</v>
      </c>
      <c r="P1840" s="59" t="str">
        <f>IFERROR(VLOOKUP(O1840,IF($M$4="TEI0187_REV01",RAW_m_TEI0187_REV01!$AJ:$AK),2,0),"---")</f>
        <v>---</v>
      </c>
      <c r="Q1840" s="59" t="str">
        <f>IFERROR(VLOOKUP(L1840,IF($M$4="TEI0187_REV01",RAW_m_TEI0187_REV01!$AD:$AF),3,0),"---")</f>
        <v>---</v>
      </c>
      <c r="R1840" s="59" t="str">
        <f>IFERROR(VLOOKUP(O1840,IF($M$4="TEI0187_REV01",RAW_m_TEI0187_REV01!$AE:$AG),3,0),"---")</f>
        <v>---</v>
      </c>
      <c r="S1840" s="59" t="str">
        <f t="shared" si="59"/>
        <v>---</v>
      </c>
    </row>
    <row r="1841" spans="2:19" ht="15" customHeight="1" x14ac:dyDescent="0.25">
      <c r="B1841" s="59">
        <f t="shared" si="60"/>
        <v>1836</v>
      </c>
      <c r="C1841" s="60">
        <f>IFERROR(IF($C$4="TEB0187_REV01",CALC_CONN_TEB0187_REV01!U1841,),"---")</f>
        <v>0</v>
      </c>
      <c r="D1841" s="59">
        <f>IFERROR(IF($C$4="TEB0187_REV01",CALC_CONN_TEB0187_REV01!D1841,),"---")</f>
        <v>0</v>
      </c>
      <c r="E1841" s="59">
        <f>IFERROR(IF($C$4="TEB0187_REV01",CALC_CONN_TEB0187_REV01!E1841,),"---")</f>
        <v>0</v>
      </c>
      <c r="F1841" s="59" t="str">
        <f>IFERROR(IF(VLOOKUP($D1841&amp;"-"&amp;$E1841,IF($C$4="TEB0187_REV01",CALC_CONN_TEB0187_REV01!$F:$I),4,0)="--","---",IF($C$4="TEB0187_REV01",CALC_CONN_TEB0187_REV01!$G1841&amp; " --&gt; " &amp;CALC_CONN_TEB0187_REV01!$I1841&amp; " --&gt; ")),"---")</f>
        <v>---</v>
      </c>
      <c r="G1841" s="59" t="str">
        <f>IFERROR(IF(VLOOKUP($D1841&amp;"-"&amp;$E1841,IF($C$4="TEB0187_REV01",CALC_CONN_TEB0187_REV01!$F:$H),3,0)="--",VLOOKUP($D1841&amp;"-"&amp;$E1841,IF($C$4="TEB0187_REV01",CALC_CONN_TEB0187_REV01!$F:$H),2,0),VLOOKUP($D1841&amp;"-"&amp;$E1841,IF($C$4="TEB0187_REV01",CALC_CONN_TEB0187_REV01!$F:$H),3,0)),"---")</f>
        <v>---</v>
      </c>
      <c r="H1841" s="59" t="str">
        <f>IFERROR(VLOOKUP(G1841,IF($C$4="TEB0187_REV01",CALC_CONN_TEB0187_REV01!$G:$T),14,0),"---")</f>
        <v>---</v>
      </c>
      <c r="I1841" s="59" t="str">
        <f>IFERROR(VLOOKUP($D1841&amp;"-"&amp;$E1841,IF($C$4="TEB0187_REV01",CALC_CONN_TEB0187_REV01!$F:$K,"???"),6,0),"---")</f>
        <v>---</v>
      </c>
      <c r="J1841" s="61" t="str">
        <f>IFERROR(VLOOKUP($D1841&amp;"-"&amp;$E1841,IF($C$4="TEB0187_REV01",CALC_CONN_TEB0187_REV01!$F:$M,"???"),8,0),"---")</f>
        <v>---</v>
      </c>
      <c r="K1841" s="62" t="str">
        <f>IFERROR(VLOOKUP($D1841&amp;"-"&amp;$E1841,IF($C$4="TEB0187_REV01",CALC_CONN_TEB0187_REV01!$F:$N),9,0),"---")</f>
        <v>---</v>
      </c>
      <c r="L1841" s="59" t="str">
        <f>IFERROR(VLOOKUP(K1841,B2B!$H$3:$I$2000,2,0),"---")</f>
        <v>---</v>
      </c>
      <c r="M1841" s="59" t="str">
        <f>IFERROR(VLOOKUP(L1841,IF($M$4="TEI0187_REV01",RAW_m_TEI0187_REV01!$AD:$AH),5,0),"---")</f>
        <v>---</v>
      </c>
      <c r="N1841" s="59" t="str">
        <f>IFERROR(VLOOKUP(L1841,IF($M$4="TEI0187_REV01",RAW_m_TEI0187_REV01!$AE:$AJ),6,0),"---")</f>
        <v>---</v>
      </c>
      <c r="O1841" s="63" t="str">
        <f>IFERROR(VLOOKUP(L1841,IF($M$4="TEI0187_REV01",RAW_m_TEI0187_REV01!$AD:$AE),2,0),"---")</f>
        <v>---</v>
      </c>
      <c r="P1841" s="59" t="str">
        <f>IFERROR(VLOOKUP(O1841,IF($M$4="TEI0187_REV01",RAW_m_TEI0187_REV01!$AJ:$AK),2,0),"---")</f>
        <v>---</v>
      </c>
      <c r="Q1841" s="59" t="str">
        <f>IFERROR(VLOOKUP(L1841,IF($M$4="TEI0187_REV01",RAW_m_TEI0187_REV01!$AD:$AF),3,0),"---")</f>
        <v>---</v>
      </c>
      <c r="R1841" s="59" t="str">
        <f>IFERROR(VLOOKUP(O1841,IF($M$4="TEI0187_REV01",RAW_m_TEI0187_REV01!$AE:$AG),3,0),"---")</f>
        <v>---</v>
      </c>
      <c r="S1841" s="59" t="str">
        <f t="shared" si="59"/>
        <v>---</v>
      </c>
    </row>
    <row r="1842" spans="2:19" ht="15" customHeight="1" x14ac:dyDescent="0.25">
      <c r="B1842" s="59">
        <f t="shared" si="60"/>
        <v>1837</v>
      </c>
      <c r="C1842" s="60">
        <f>IFERROR(IF($C$4="TEB0187_REV01",CALC_CONN_TEB0187_REV01!U1842,),"---")</f>
        <v>0</v>
      </c>
      <c r="D1842" s="59">
        <f>IFERROR(IF($C$4="TEB0187_REV01",CALC_CONN_TEB0187_REV01!D1842,),"---")</f>
        <v>0</v>
      </c>
      <c r="E1842" s="59">
        <f>IFERROR(IF($C$4="TEB0187_REV01",CALC_CONN_TEB0187_REV01!E1842,),"---")</f>
        <v>0</v>
      </c>
      <c r="F1842" s="59" t="str">
        <f>IFERROR(IF(VLOOKUP($D1842&amp;"-"&amp;$E1842,IF($C$4="TEB0187_REV01",CALC_CONN_TEB0187_REV01!$F:$I),4,0)="--","---",IF($C$4="TEB0187_REV01",CALC_CONN_TEB0187_REV01!$G1842&amp; " --&gt; " &amp;CALC_CONN_TEB0187_REV01!$I1842&amp; " --&gt; ")),"---")</f>
        <v>---</v>
      </c>
      <c r="G1842" s="59" t="str">
        <f>IFERROR(IF(VLOOKUP($D1842&amp;"-"&amp;$E1842,IF($C$4="TEB0187_REV01",CALC_CONN_TEB0187_REV01!$F:$H),3,0)="--",VLOOKUP($D1842&amp;"-"&amp;$E1842,IF($C$4="TEB0187_REV01",CALC_CONN_TEB0187_REV01!$F:$H),2,0),VLOOKUP($D1842&amp;"-"&amp;$E1842,IF($C$4="TEB0187_REV01",CALC_CONN_TEB0187_REV01!$F:$H),3,0)),"---")</f>
        <v>---</v>
      </c>
      <c r="H1842" s="59" t="str">
        <f>IFERROR(VLOOKUP(G1842,IF($C$4="TEB0187_REV01",CALC_CONN_TEB0187_REV01!$G:$T),14,0),"---")</f>
        <v>---</v>
      </c>
      <c r="I1842" s="59" t="str">
        <f>IFERROR(VLOOKUP($D1842&amp;"-"&amp;$E1842,IF($C$4="TEB0187_REV01",CALC_CONN_TEB0187_REV01!$F:$K,"???"),6,0),"---")</f>
        <v>---</v>
      </c>
      <c r="J1842" s="61" t="str">
        <f>IFERROR(VLOOKUP($D1842&amp;"-"&amp;$E1842,IF($C$4="TEB0187_REV01",CALC_CONN_TEB0187_REV01!$F:$M,"???"),8,0),"---")</f>
        <v>---</v>
      </c>
      <c r="K1842" s="62" t="str">
        <f>IFERROR(VLOOKUP($D1842&amp;"-"&amp;$E1842,IF($C$4="TEB0187_REV01",CALC_CONN_TEB0187_REV01!$F:$N),9,0),"---")</f>
        <v>---</v>
      </c>
      <c r="L1842" s="59" t="str">
        <f>IFERROR(VLOOKUP(K1842,B2B!$H$3:$I$2000,2,0),"---")</f>
        <v>---</v>
      </c>
      <c r="M1842" s="59" t="str">
        <f>IFERROR(VLOOKUP(L1842,IF($M$4="TEI0187_REV01",RAW_m_TEI0187_REV01!$AD:$AH),5,0),"---")</f>
        <v>---</v>
      </c>
      <c r="N1842" s="59" t="str">
        <f>IFERROR(VLOOKUP(L1842,IF($M$4="TEI0187_REV01",RAW_m_TEI0187_REV01!$AE:$AJ),6,0),"---")</f>
        <v>---</v>
      </c>
      <c r="O1842" s="63" t="str">
        <f>IFERROR(VLOOKUP(L1842,IF($M$4="TEI0187_REV01",RAW_m_TEI0187_REV01!$AD:$AE),2,0),"---")</f>
        <v>---</v>
      </c>
      <c r="P1842" s="59" t="str">
        <f>IFERROR(VLOOKUP(O1842,IF($M$4="TEI0187_REV01",RAW_m_TEI0187_REV01!$AJ:$AK),2,0),"---")</f>
        <v>---</v>
      </c>
      <c r="Q1842" s="59" t="str">
        <f>IFERROR(VLOOKUP(L1842,IF($M$4="TEI0187_REV01",RAW_m_TEI0187_REV01!$AD:$AF),3,0),"---")</f>
        <v>---</v>
      </c>
      <c r="R1842" s="59" t="str">
        <f>IFERROR(VLOOKUP(O1842,IF($M$4="TEI0187_REV01",RAW_m_TEI0187_REV01!$AE:$AG),3,0),"---")</f>
        <v>---</v>
      </c>
      <c r="S1842" s="59" t="str">
        <f t="shared" si="59"/>
        <v>---</v>
      </c>
    </row>
    <row r="1843" spans="2:19" ht="15" customHeight="1" x14ac:dyDescent="0.25">
      <c r="B1843" s="59">
        <f t="shared" si="60"/>
        <v>1838</v>
      </c>
      <c r="C1843" s="60">
        <f>IFERROR(IF($C$4="TEB0187_REV01",CALC_CONN_TEB0187_REV01!U1843,),"---")</f>
        <v>0</v>
      </c>
      <c r="D1843" s="59">
        <f>IFERROR(IF($C$4="TEB0187_REV01",CALC_CONN_TEB0187_REV01!D1843,),"---")</f>
        <v>0</v>
      </c>
      <c r="E1843" s="59">
        <f>IFERROR(IF($C$4="TEB0187_REV01",CALC_CONN_TEB0187_REV01!E1843,),"---")</f>
        <v>0</v>
      </c>
      <c r="F1843" s="59" t="str">
        <f>IFERROR(IF(VLOOKUP($D1843&amp;"-"&amp;$E1843,IF($C$4="TEB0187_REV01",CALC_CONN_TEB0187_REV01!$F:$I),4,0)="--","---",IF($C$4="TEB0187_REV01",CALC_CONN_TEB0187_REV01!$G1843&amp; " --&gt; " &amp;CALC_CONN_TEB0187_REV01!$I1843&amp; " --&gt; ")),"---")</f>
        <v>---</v>
      </c>
      <c r="G1843" s="59" t="str">
        <f>IFERROR(IF(VLOOKUP($D1843&amp;"-"&amp;$E1843,IF($C$4="TEB0187_REV01",CALC_CONN_TEB0187_REV01!$F:$H),3,0)="--",VLOOKUP($D1843&amp;"-"&amp;$E1843,IF($C$4="TEB0187_REV01",CALC_CONN_TEB0187_REV01!$F:$H),2,0),VLOOKUP($D1843&amp;"-"&amp;$E1843,IF($C$4="TEB0187_REV01",CALC_CONN_TEB0187_REV01!$F:$H),3,0)),"---")</f>
        <v>---</v>
      </c>
      <c r="H1843" s="59" t="str">
        <f>IFERROR(VLOOKUP(G1843,IF($C$4="TEB0187_REV01",CALC_CONN_TEB0187_REV01!$G:$T),14,0),"---")</f>
        <v>---</v>
      </c>
      <c r="I1843" s="59" t="str">
        <f>IFERROR(VLOOKUP($D1843&amp;"-"&amp;$E1843,IF($C$4="TEB0187_REV01",CALC_CONN_TEB0187_REV01!$F:$K,"???"),6,0),"---")</f>
        <v>---</v>
      </c>
      <c r="J1843" s="61" t="str">
        <f>IFERROR(VLOOKUP($D1843&amp;"-"&amp;$E1843,IF($C$4="TEB0187_REV01",CALC_CONN_TEB0187_REV01!$F:$M,"???"),8,0),"---")</f>
        <v>---</v>
      </c>
      <c r="K1843" s="62" t="str">
        <f>IFERROR(VLOOKUP($D1843&amp;"-"&amp;$E1843,IF($C$4="TEB0187_REV01",CALC_CONN_TEB0187_REV01!$F:$N),9,0),"---")</f>
        <v>---</v>
      </c>
      <c r="L1843" s="59" t="str">
        <f>IFERROR(VLOOKUP(K1843,B2B!$H$3:$I$2000,2,0),"---")</f>
        <v>---</v>
      </c>
      <c r="M1843" s="59" t="str">
        <f>IFERROR(VLOOKUP(L1843,IF($M$4="TEI0187_REV01",RAW_m_TEI0187_REV01!$AD:$AH),5,0),"---")</f>
        <v>---</v>
      </c>
      <c r="N1843" s="59" t="str">
        <f>IFERROR(VLOOKUP(L1843,IF($M$4="TEI0187_REV01",RAW_m_TEI0187_REV01!$AE:$AJ),6,0),"---")</f>
        <v>---</v>
      </c>
      <c r="O1843" s="63" t="str">
        <f>IFERROR(VLOOKUP(L1843,IF($M$4="TEI0187_REV01",RAW_m_TEI0187_REV01!$AD:$AE),2,0),"---")</f>
        <v>---</v>
      </c>
      <c r="P1843" s="59" t="str">
        <f>IFERROR(VLOOKUP(O1843,IF($M$4="TEI0187_REV01",RAW_m_TEI0187_REV01!$AJ:$AK),2,0),"---")</f>
        <v>---</v>
      </c>
      <c r="Q1843" s="59" t="str">
        <f>IFERROR(VLOOKUP(L1843,IF($M$4="TEI0187_REV01",RAW_m_TEI0187_REV01!$AD:$AF),3,0),"---")</f>
        <v>---</v>
      </c>
      <c r="R1843" s="59" t="str">
        <f>IFERROR(VLOOKUP(O1843,IF($M$4="TEI0187_REV01",RAW_m_TEI0187_REV01!$AE:$AG),3,0),"---")</f>
        <v>---</v>
      </c>
      <c r="S1843" s="59" t="str">
        <f t="shared" si="59"/>
        <v>---</v>
      </c>
    </row>
    <row r="1844" spans="2:19" ht="15" customHeight="1" x14ac:dyDescent="0.25">
      <c r="B1844" s="59">
        <f t="shared" si="60"/>
        <v>1839</v>
      </c>
      <c r="C1844" s="60">
        <f>IFERROR(IF($C$4="TEB0187_REV01",CALC_CONN_TEB0187_REV01!U1844,),"---")</f>
        <v>0</v>
      </c>
      <c r="D1844" s="59">
        <f>IFERROR(IF($C$4="TEB0187_REV01",CALC_CONN_TEB0187_REV01!D1844,),"---")</f>
        <v>0</v>
      </c>
      <c r="E1844" s="59">
        <f>IFERROR(IF($C$4="TEB0187_REV01",CALC_CONN_TEB0187_REV01!E1844,),"---")</f>
        <v>0</v>
      </c>
      <c r="F1844" s="59" t="str">
        <f>IFERROR(IF(VLOOKUP($D1844&amp;"-"&amp;$E1844,IF($C$4="TEB0187_REV01",CALC_CONN_TEB0187_REV01!$F:$I),4,0)="--","---",IF($C$4="TEB0187_REV01",CALC_CONN_TEB0187_REV01!$G1844&amp; " --&gt; " &amp;CALC_CONN_TEB0187_REV01!$I1844&amp; " --&gt; ")),"---")</f>
        <v>---</v>
      </c>
      <c r="G1844" s="59" t="str">
        <f>IFERROR(IF(VLOOKUP($D1844&amp;"-"&amp;$E1844,IF($C$4="TEB0187_REV01",CALC_CONN_TEB0187_REV01!$F:$H),3,0)="--",VLOOKUP($D1844&amp;"-"&amp;$E1844,IF($C$4="TEB0187_REV01",CALC_CONN_TEB0187_REV01!$F:$H),2,0),VLOOKUP($D1844&amp;"-"&amp;$E1844,IF($C$4="TEB0187_REV01",CALC_CONN_TEB0187_REV01!$F:$H),3,0)),"---")</f>
        <v>---</v>
      </c>
      <c r="H1844" s="59" t="str">
        <f>IFERROR(VLOOKUP(G1844,IF($C$4="TEB0187_REV01",CALC_CONN_TEB0187_REV01!$G:$T),14,0),"---")</f>
        <v>---</v>
      </c>
      <c r="I1844" s="59" t="str">
        <f>IFERROR(VLOOKUP($D1844&amp;"-"&amp;$E1844,IF($C$4="TEB0187_REV01",CALC_CONN_TEB0187_REV01!$F:$K,"???"),6,0),"---")</f>
        <v>---</v>
      </c>
      <c r="J1844" s="61" t="str">
        <f>IFERROR(VLOOKUP($D1844&amp;"-"&amp;$E1844,IF($C$4="TEB0187_REV01",CALC_CONN_TEB0187_REV01!$F:$M,"???"),8,0),"---")</f>
        <v>---</v>
      </c>
      <c r="K1844" s="62" t="str">
        <f>IFERROR(VLOOKUP($D1844&amp;"-"&amp;$E1844,IF($C$4="TEB0187_REV01",CALC_CONN_TEB0187_REV01!$F:$N),9,0),"---")</f>
        <v>---</v>
      </c>
      <c r="L1844" s="59" t="str">
        <f>IFERROR(VLOOKUP(K1844,B2B!$H$3:$I$2000,2,0),"---")</f>
        <v>---</v>
      </c>
      <c r="M1844" s="59" t="str">
        <f>IFERROR(VLOOKUP(L1844,IF($M$4="TEI0187_REV01",RAW_m_TEI0187_REV01!$AD:$AH),5,0),"---")</f>
        <v>---</v>
      </c>
      <c r="N1844" s="59" t="str">
        <f>IFERROR(VLOOKUP(L1844,IF($M$4="TEI0187_REV01",RAW_m_TEI0187_REV01!$AE:$AJ),6,0),"---")</f>
        <v>---</v>
      </c>
      <c r="O1844" s="63" t="str">
        <f>IFERROR(VLOOKUP(L1844,IF($M$4="TEI0187_REV01",RAW_m_TEI0187_REV01!$AD:$AE),2,0),"---")</f>
        <v>---</v>
      </c>
      <c r="P1844" s="59" t="str">
        <f>IFERROR(VLOOKUP(O1844,IF($M$4="TEI0187_REV01",RAW_m_TEI0187_REV01!$AJ:$AK),2,0),"---")</f>
        <v>---</v>
      </c>
      <c r="Q1844" s="59" t="str">
        <f>IFERROR(VLOOKUP(L1844,IF($M$4="TEI0187_REV01",RAW_m_TEI0187_REV01!$AD:$AF),3,0),"---")</f>
        <v>---</v>
      </c>
      <c r="R1844" s="59" t="str">
        <f>IFERROR(VLOOKUP(O1844,IF($M$4="TEI0187_REV01",RAW_m_TEI0187_REV01!$AE:$AG),3,0),"---")</f>
        <v>---</v>
      </c>
      <c r="S1844" s="59" t="str">
        <f t="shared" si="59"/>
        <v>---</v>
      </c>
    </row>
    <row r="1845" spans="2:19" ht="15" customHeight="1" x14ac:dyDescent="0.25">
      <c r="B1845" s="59">
        <f t="shared" si="60"/>
        <v>1840</v>
      </c>
      <c r="C1845" s="60">
        <f>IFERROR(IF($C$4="TEB0187_REV01",CALC_CONN_TEB0187_REV01!U1845,),"---")</f>
        <v>0</v>
      </c>
      <c r="D1845" s="59">
        <f>IFERROR(IF($C$4="TEB0187_REV01",CALC_CONN_TEB0187_REV01!D1845,),"---")</f>
        <v>0</v>
      </c>
      <c r="E1845" s="59">
        <f>IFERROR(IF($C$4="TEB0187_REV01",CALC_CONN_TEB0187_REV01!E1845,),"---")</f>
        <v>0</v>
      </c>
      <c r="F1845" s="59" t="str">
        <f>IFERROR(IF(VLOOKUP($D1845&amp;"-"&amp;$E1845,IF($C$4="TEB0187_REV01",CALC_CONN_TEB0187_REV01!$F:$I),4,0)="--","---",IF($C$4="TEB0187_REV01",CALC_CONN_TEB0187_REV01!$G1845&amp; " --&gt; " &amp;CALC_CONN_TEB0187_REV01!$I1845&amp; " --&gt; ")),"---")</f>
        <v>---</v>
      </c>
      <c r="G1845" s="59" t="str">
        <f>IFERROR(IF(VLOOKUP($D1845&amp;"-"&amp;$E1845,IF($C$4="TEB0187_REV01",CALC_CONN_TEB0187_REV01!$F:$H),3,0)="--",VLOOKUP($D1845&amp;"-"&amp;$E1845,IF($C$4="TEB0187_REV01",CALC_CONN_TEB0187_REV01!$F:$H),2,0),VLOOKUP($D1845&amp;"-"&amp;$E1845,IF($C$4="TEB0187_REV01",CALC_CONN_TEB0187_REV01!$F:$H),3,0)),"---")</f>
        <v>---</v>
      </c>
      <c r="H1845" s="59" t="str">
        <f>IFERROR(VLOOKUP(G1845,IF($C$4="TEB0187_REV01",CALC_CONN_TEB0187_REV01!$G:$T),14,0),"---")</f>
        <v>---</v>
      </c>
      <c r="I1845" s="59" t="str">
        <f>IFERROR(VLOOKUP($D1845&amp;"-"&amp;$E1845,IF($C$4="TEB0187_REV01",CALC_CONN_TEB0187_REV01!$F:$K,"???"),6,0),"---")</f>
        <v>---</v>
      </c>
      <c r="J1845" s="61" t="str">
        <f>IFERROR(VLOOKUP($D1845&amp;"-"&amp;$E1845,IF($C$4="TEB0187_REV01",CALC_CONN_TEB0187_REV01!$F:$M,"???"),8,0),"---")</f>
        <v>---</v>
      </c>
      <c r="K1845" s="62" t="str">
        <f>IFERROR(VLOOKUP($D1845&amp;"-"&amp;$E1845,IF($C$4="TEB0187_REV01",CALC_CONN_TEB0187_REV01!$F:$N),9,0),"---")</f>
        <v>---</v>
      </c>
      <c r="L1845" s="59" t="str">
        <f>IFERROR(VLOOKUP(K1845,B2B!$H$3:$I$2000,2,0),"---")</f>
        <v>---</v>
      </c>
      <c r="M1845" s="59" t="str">
        <f>IFERROR(VLOOKUP(L1845,IF($M$4="TEI0187_REV01",RAW_m_TEI0187_REV01!$AD:$AH),5,0),"---")</f>
        <v>---</v>
      </c>
      <c r="N1845" s="59" t="str">
        <f>IFERROR(VLOOKUP(L1845,IF($M$4="TEI0187_REV01",RAW_m_TEI0187_REV01!$AE:$AJ),6,0),"---")</f>
        <v>---</v>
      </c>
      <c r="O1845" s="63" t="str">
        <f>IFERROR(VLOOKUP(L1845,IF($M$4="TEI0187_REV01",RAW_m_TEI0187_REV01!$AD:$AE),2,0),"---")</f>
        <v>---</v>
      </c>
      <c r="P1845" s="59" t="str">
        <f>IFERROR(VLOOKUP(O1845,IF($M$4="TEI0187_REV01",RAW_m_TEI0187_REV01!$AJ:$AK),2,0),"---")</f>
        <v>---</v>
      </c>
      <c r="Q1845" s="59" t="str">
        <f>IFERROR(VLOOKUP(L1845,IF($M$4="TEI0187_REV01",RAW_m_TEI0187_REV01!$AD:$AF),3,0),"---")</f>
        <v>---</v>
      </c>
      <c r="R1845" s="59" t="str">
        <f>IFERROR(VLOOKUP(O1845,IF($M$4="TEI0187_REV01",RAW_m_TEI0187_REV01!$AE:$AG),3,0),"---")</f>
        <v>---</v>
      </c>
      <c r="S1845" s="59" t="str">
        <f t="shared" si="59"/>
        <v>---</v>
      </c>
    </row>
    <row r="1846" spans="2:19" ht="15" customHeight="1" x14ac:dyDescent="0.25">
      <c r="B1846" s="59">
        <f t="shared" si="60"/>
        <v>1841</v>
      </c>
      <c r="C1846" s="60">
        <f>IFERROR(IF($C$4="TEB0187_REV01",CALC_CONN_TEB0187_REV01!U1846,),"---")</f>
        <v>0</v>
      </c>
      <c r="D1846" s="59">
        <f>IFERROR(IF($C$4="TEB0187_REV01",CALC_CONN_TEB0187_REV01!D1846,),"---")</f>
        <v>0</v>
      </c>
      <c r="E1846" s="59">
        <f>IFERROR(IF($C$4="TEB0187_REV01",CALC_CONN_TEB0187_REV01!E1846,),"---")</f>
        <v>0</v>
      </c>
      <c r="F1846" s="59" t="str">
        <f>IFERROR(IF(VLOOKUP($D1846&amp;"-"&amp;$E1846,IF($C$4="TEB0187_REV01",CALC_CONN_TEB0187_REV01!$F:$I),4,0)="--","---",IF($C$4="TEB0187_REV01",CALC_CONN_TEB0187_REV01!$G1846&amp; " --&gt; " &amp;CALC_CONN_TEB0187_REV01!$I1846&amp; " --&gt; ")),"---")</f>
        <v>---</v>
      </c>
      <c r="G1846" s="59" t="str">
        <f>IFERROR(IF(VLOOKUP($D1846&amp;"-"&amp;$E1846,IF($C$4="TEB0187_REV01",CALC_CONN_TEB0187_REV01!$F:$H),3,0)="--",VLOOKUP($D1846&amp;"-"&amp;$E1846,IF($C$4="TEB0187_REV01",CALC_CONN_TEB0187_REV01!$F:$H),2,0),VLOOKUP($D1846&amp;"-"&amp;$E1846,IF($C$4="TEB0187_REV01",CALC_CONN_TEB0187_REV01!$F:$H),3,0)),"---")</f>
        <v>---</v>
      </c>
      <c r="H1846" s="59" t="str">
        <f>IFERROR(VLOOKUP(G1846,IF($C$4="TEB0187_REV01",CALC_CONN_TEB0187_REV01!$G:$T),14,0),"---")</f>
        <v>---</v>
      </c>
      <c r="I1846" s="59" t="str">
        <f>IFERROR(VLOOKUP($D1846&amp;"-"&amp;$E1846,IF($C$4="TEB0187_REV01",CALC_CONN_TEB0187_REV01!$F:$K,"???"),6,0),"---")</f>
        <v>---</v>
      </c>
      <c r="J1846" s="61" t="str">
        <f>IFERROR(VLOOKUP($D1846&amp;"-"&amp;$E1846,IF($C$4="TEB0187_REV01",CALC_CONN_TEB0187_REV01!$F:$M,"???"),8,0),"---")</f>
        <v>---</v>
      </c>
      <c r="K1846" s="62" t="str">
        <f>IFERROR(VLOOKUP($D1846&amp;"-"&amp;$E1846,IF($C$4="TEB0187_REV01",CALC_CONN_TEB0187_REV01!$F:$N),9,0),"---")</f>
        <v>---</v>
      </c>
      <c r="L1846" s="59" t="str">
        <f>IFERROR(VLOOKUP(K1846,B2B!$H$3:$I$2000,2,0),"---")</f>
        <v>---</v>
      </c>
      <c r="M1846" s="59" t="str">
        <f>IFERROR(VLOOKUP(L1846,IF($M$4="TEI0187_REV01",RAW_m_TEI0187_REV01!$AD:$AH),5,0),"---")</f>
        <v>---</v>
      </c>
      <c r="N1846" s="59" t="str">
        <f>IFERROR(VLOOKUP(L1846,IF($M$4="TEI0187_REV01",RAW_m_TEI0187_REV01!$AE:$AJ),6,0),"---")</f>
        <v>---</v>
      </c>
      <c r="O1846" s="63" t="str">
        <f>IFERROR(VLOOKUP(L1846,IF($M$4="TEI0187_REV01",RAW_m_TEI0187_REV01!$AD:$AE),2,0),"---")</f>
        <v>---</v>
      </c>
      <c r="P1846" s="59" t="str">
        <f>IFERROR(VLOOKUP(O1846,IF($M$4="TEI0187_REV01",RAW_m_TEI0187_REV01!$AJ:$AK),2,0),"---")</f>
        <v>---</v>
      </c>
      <c r="Q1846" s="59" t="str">
        <f>IFERROR(VLOOKUP(L1846,IF($M$4="TEI0187_REV01",RAW_m_TEI0187_REV01!$AD:$AF),3,0),"---")</f>
        <v>---</v>
      </c>
      <c r="R1846" s="59" t="str">
        <f>IFERROR(VLOOKUP(O1846,IF($M$4="TEI0187_REV01",RAW_m_TEI0187_REV01!$AE:$AG),3,0),"---")</f>
        <v>---</v>
      </c>
      <c r="S1846" s="59" t="str">
        <f t="shared" si="59"/>
        <v>---</v>
      </c>
    </row>
    <row r="1847" spans="2:19" ht="15" customHeight="1" x14ac:dyDescent="0.25">
      <c r="B1847" s="59">
        <f t="shared" si="60"/>
        <v>1842</v>
      </c>
      <c r="C1847" s="60">
        <f>IFERROR(IF($C$4="TEB0187_REV01",CALC_CONN_TEB0187_REV01!U1847,),"---")</f>
        <v>0</v>
      </c>
      <c r="D1847" s="59">
        <f>IFERROR(IF($C$4="TEB0187_REV01",CALC_CONN_TEB0187_REV01!D1847,),"---")</f>
        <v>0</v>
      </c>
      <c r="E1847" s="59">
        <f>IFERROR(IF($C$4="TEB0187_REV01",CALC_CONN_TEB0187_REV01!E1847,),"---")</f>
        <v>0</v>
      </c>
      <c r="F1847" s="59" t="str">
        <f>IFERROR(IF(VLOOKUP($D1847&amp;"-"&amp;$E1847,IF($C$4="TEB0187_REV01",CALC_CONN_TEB0187_REV01!$F:$I),4,0)="--","---",IF($C$4="TEB0187_REV01",CALC_CONN_TEB0187_REV01!$G1847&amp; " --&gt; " &amp;CALC_CONN_TEB0187_REV01!$I1847&amp; " --&gt; ")),"---")</f>
        <v>---</v>
      </c>
      <c r="G1847" s="59" t="str">
        <f>IFERROR(IF(VLOOKUP($D1847&amp;"-"&amp;$E1847,IF($C$4="TEB0187_REV01",CALC_CONN_TEB0187_REV01!$F:$H),3,0)="--",VLOOKUP($D1847&amp;"-"&amp;$E1847,IF($C$4="TEB0187_REV01",CALC_CONN_TEB0187_REV01!$F:$H),2,0),VLOOKUP($D1847&amp;"-"&amp;$E1847,IF($C$4="TEB0187_REV01",CALC_CONN_TEB0187_REV01!$F:$H),3,0)),"---")</f>
        <v>---</v>
      </c>
      <c r="H1847" s="59" t="str">
        <f>IFERROR(VLOOKUP(G1847,IF($C$4="TEB0187_REV01",CALC_CONN_TEB0187_REV01!$G:$T),14,0),"---")</f>
        <v>---</v>
      </c>
      <c r="I1847" s="59" t="str">
        <f>IFERROR(VLOOKUP($D1847&amp;"-"&amp;$E1847,IF($C$4="TEB0187_REV01",CALC_CONN_TEB0187_REV01!$F:$K,"???"),6,0),"---")</f>
        <v>---</v>
      </c>
      <c r="J1847" s="61" t="str">
        <f>IFERROR(VLOOKUP($D1847&amp;"-"&amp;$E1847,IF($C$4="TEB0187_REV01",CALC_CONN_TEB0187_REV01!$F:$M,"???"),8,0),"---")</f>
        <v>---</v>
      </c>
      <c r="K1847" s="62" t="str">
        <f>IFERROR(VLOOKUP($D1847&amp;"-"&amp;$E1847,IF($C$4="TEB0187_REV01",CALC_CONN_TEB0187_REV01!$F:$N),9,0),"---")</f>
        <v>---</v>
      </c>
      <c r="L1847" s="59" t="str">
        <f>IFERROR(VLOOKUP(K1847,B2B!$H$3:$I$2000,2,0),"---")</f>
        <v>---</v>
      </c>
      <c r="M1847" s="59" t="str">
        <f>IFERROR(VLOOKUP(L1847,IF($M$4="TEI0187_REV01",RAW_m_TEI0187_REV01!$AD:$AH),5,0),"---")</f>
        <v>---</v>
      </c>
      <c r="N1847" s="59" t="str">
        <f>IFERROR(VLOOKUP(L1847,IF($M$4="TEI0187_REV01",RAW_m_TEI0187_REV01!$AE:$AJ),6,0),"---")</f>
        <v>---</v>
      </c>
      <c r="O1847" s="63" t="str">
        <f>IFERROR(VLOOKUP(L1847,IF($M$4="TEI0187_REV01",RAW_m_TEI0187_REV01!$AD:$AE),2,0),"---")</f>
        <v>---</v>
      </c>
      <c r="P1847" s="59" t="str">
        <f>IFERROR(VLOOKUP(O1847,IF($M$4="TEI0187_REV01",RAW_m_TEI0187_REV01!$AJ:$AK),2,0),"---")</f>
        <v>---</v>
      </c>
      <c r="Q1847" s="59" t="str">
        <f>IFERROR(VLOOKUP(L1847,IF($M$4="TEI0187_REV01",RAW_m_TEI0187_REV01!$AD:$AF),3,0),"---")</f>
        <v>---</v>
      </c>
      <c r="R1847" s="59" t="str">
        <f>IFERROR(VLOOKUP(O1847,IF($M$4="TEI0187_REV01",RAW_m_TEI0187_REV01!$AE:$AG),3,0),"---")</f>
        <v>---</v>
      </c>
      <c r="S1847" s="59" t="str">
        <f t="shared" si="59"/>
        <v>---</v>
      </c>
    </row>
    <row r="1848" spans="2:19" ht="15" customHeight="1" x14ac:dyDescent="0.25">
      <c r="B1848" s="59">
        <f t="shared" si="60"/>
        <v>1843</v>
      </c>
      <c r="C1848" s="60">
        <f>IFERROR(IF($C$4="TEB0187_REV01",CALC_CONN_TEB0187_REV01!U1848,),"---")</f>
        <v>0</v>
      </c>
      <c r="D1848" s="59">
        <f>IFERROR(IF($C$4="TEB0187_REV01",CALC_CONN_TEB0187_REV01!D1848,),"---")</f>
        <v>0</v>
      </c>
      <c r="E1848" s="59">
        <f>IFERROR(IF($C$4="TEB0187_REV01",CALC_CONN_TEB0187_REV01!E1848,),"---")</f>
        <v>0</v>
      </c>
      <c r="F1848" s="59" t="str">
        <f>IFERROR(IF(VLOOKUP($D1848&amp;"-"&amp;$E1848,IF($C$4="TEB0187_REV01",CALC_CONN_TEB0187_REV01!$F:$I),4,0)="--","---",IF($C$4="TEB0187_REV01",CALC_CONN_TEB0187_REV01!$G1848&amp; " --&gt; " &amp;CALC_CONN_TEB0187_REV01!$I1848&amp; " --&gt; ")),"---")</f>
        <v>---</v>
      </c>
      <c r="G1848" s="59" t="str">
        <f>IFERROR(IF(VLOOKUP($D1848&amp;"-"&amp;$E1848,IF($C$4="TEB0187_REV01",CALC_CONN_TEB0187_REV01!$F:$H),3,0)="--",VLOOKUP($D1848&amp;"-"&amp;$E1848,IF($C$4="TEB0187_REV01",CALC_CONN_TEB0187_REV01!$F:$H),2,0),VLOOKUP($D1848&amp;"-"&amp;$E1848,IF($C$4="TEB0187_REV01",CALC_CONN_TEB0187_REV01!$F:$H),3,0)),"---")</f>
        <v>---</v>
      </c>
      <c r="H1848" s="59" t="str">
        <f>IFERROR(VLOOKUP(G1848,IF($C$4="TEB0187_REV01",CALC_CONN_TEB0187_REV01!$G:$T),14,0),"---")</f>
        <v>---</v>
      </c>
      <c r="I1848" s="59" t="str">
        <f>IFERROR(VLOOKUP($D1848&amp;"-"&amp;$E1848,IF($C$4="TEB0187_REV01",CALC_CONN_TEB0187_REV01!$F:$K,"???"),6,0),"---")</f>
        <v>---</v>
      </c>
      <c r="J1848" s="61" t="str">
        <f>IFERROR(VLOOKUP($D1848&amp;"-"&amp;$E1848,IF($C$4="TEB0187_REV01",CALC_CONN_TEB0187_REV01!$F:$M,"???"),8,0),"---")</f>
        <v>---</v>
      </c>
      <c r="K1848" s="62" t="str">
        <f>IFERROR(VLOOKUP($D1848&amp;"-"&amp;$E1848,IF($C$4="TEB0187_REV01",CALC_CONN_TEB0187_REV01!$F:$N),9,0),"---")</f>
        <v>---</v>
      </c>
      <c r="L1848" s="59" t="str">
        <f>IFERROR(VLOOKUP(K1848,B2B!$H$3:$I$2000,2,0),"---")</f>
        <v>---</v>
      </c>
      <c r="M1848" s="59" t="str">
        <f>IFERROR(VLOOKUP(L1848,IF($M$4="TEI0187_REV01",RAW_m_TEI0187_REV01!$AD:$AH),5,0),"---")</f>
        <v>---</v>
      </c>
      <c r="N1848" s="59" t="str">
        <f>IFERROR(VLOOKUP(L1848,IF($M$4="TEI0187_REV01",RAW_m_TEI0187_REV01!$AE:$AJ),6,0),"---")</f>
        <v>---</v>
      </c>
      <c r="O1848" s="63" t="str">
        <f>IFERROR(VLOOKUP(L1848,IF($M$4="TEI0187_REV01",RAW_m_TEI0187_REV01!$AD:$AE),2,0),"---")</f>
        <v>---</v>
      </c>
      <c r="P1848" s="59" t="str">
        <f>IFERROR(VLOOKUP(O1848,IF($M$4="TEI0187_REV01",RAW_m_TEI0187_REV01!$AJ:$AK),2,0),"---")</f>
        <v>---</v>
      </c>
      <c r="Q1848" s="59" t="str">
        <f>IFERROR(VLOOKUP(L1848,IF($M$4="TEI0187_REV01",RAW_m_TEI0187_REV01!$AD:$AF),3,0),"---")</f>
        <v>---</v>
      </c>
      <c r="R1848" s="59" t="str">
        <f>IFERROR(VLOOKUP(O1848,IF($M$4="TEI0187_REV01",RAW_m_TEI0187_REV01!$AE:$AG),3,0),"---")</f>
        <v>---</v>
      </c>
      <c r="S1848" s="59" t="str">
        <f t="shared" si="59"/>
        <v>---</v>
      </c>
    </row>
    <row r="1849" spans="2:19" ht="15" customHeight="1" x14ac:dyDescent="0.25">
      <c r="B1849" s="59">
        <f t="shared" si="60"/>
        <v>1844</v>
      </c>
      <c r="C1849" s="60">
        <f>IFERROR(IF($C$4="TEB0187_REV01",CALC_CONN_TEB0187_REV01!U1849,),"---")</f>
        <v>0</v>
      </c>
      <c r="D1849" s="59">
        <f>IFERROR(IF($C$4="TEB0187_REV01",CALC_CONN_TEB0187_REV01!D1849,),"---")</f>
        <v>0</v>
      </c>
      <c r="E1849" s="59">
        <f>IFERROR(IF($C$4="TEB0187_REV01",CALC_CONN_TEB0187_REV01!E1849,),"---")</f>
        <v>0</v>
      </c>
      <c r="F1849" s="59" t="str">
        <f>IFERROR(IF(VLOOKUP($D1849&amp;"-"&amp;$E1849,IF($C$4="TEB0187_REV01",CALC_CONN_TEB0187_REV01!$F:$I),4,0)="--","---",IF($C$4="TEB0187_REV01",CALC_CONN_TEB0187_REV01!$G1849&amp; " --&gt; " &amp;CALC_CONN_TEB0187_REV01!$I1849&amp; " --&gt; ")),"---")</f>
        <v>---</v>
      </c>
      <c r="G1849" s="59" t="str">
        <f>IFERROR(IF(VLOOKUP($D1849&amp;"-"&amp;$E1849,IF($C$4="TEB0187_REV01",CALC_CONN_TEB0187_REV01!$F:$H),3,0)="--",VLOOKUP($D1849&amp;"-"&amp;$E1849,IF($C$4="TEB0187_REV01",CALC_CONN_TEB0187_REV01!$F:$H),2,0),VLOOKUP($D1849&amp;"-"&amp;$E1849,IF($C$4="TEB0187_REV01",CALC_CONN_TEB0187_REV01!$F:$H),3,0)),"---")</f>
        <v>---</v>
      </c>
      <c r="H1849" s="59" t="str">
        <f>IFERROR(VLOOKUP(G1849,IF($C$4="TEB0187_REV01",CALC_CONN_TEB0187_REV01!$G:$T),14,0),"---")</f>
        <v>---</v>
      </c>
      <c r="I1849" s="59" t="str">
        <f>IFERROR(VLOOKUP($D1849&amp;"-"&amp;$E1849,IF($C$4="TEB0187_REV01",CALC_CONN_TEB0187_REV01!$F:$K,"???"),6,0),"---")</f>
        <v>---</v>
      </c>
      <c r="J1849" s="61" t="str">
        <f>IFERROR(VLOOKUP($D1849&amp;"-"&amp;$E1849,IF($C$4="TEB0187_REV01",CALC_CONN_TEB0187_REV01!$F:$M,"???"),8,0),"---")</f>
        <v>---</v>
      </c>
      <c r="K1849" s="62" t="str">
        <f>IFERROR(VLOOKUP($D1849&amp;"-"&amp;$E1849,IF($C$4="TEB0187_REV01",CALC_CONN_TEB0187_REV01!$F:$N),9,0),"---")</f>
        <v>---</v>
      </c>
      <c r="L1849" s="59" t="str">
        <f>IFERROR(VLOOKUP(K1849,B2B!$H$3:$I$2000,2,0),"---")</f>
        <v>---</v>
      </c>
      <c r="M1849" s="59" t="str">
        <f>IFERROR(VLOOKUP(L1849,IF($M$4="TEI0187_REV01",RAW_m_TEI0187_REV01!$AD:$AH),5,0),"---")</f>
        <v>---</v>
      </c>
      <c r="N1849" s="59" t="str">
        <f>IFERROR(VLOOKUP(L1849,IF($M$4="TEI0187_REV01",RAW_m_TEI0187_REV01!$AE:$AJ),6,0),"---")</f>
        <v>---</v>
      </c>
      <c r="O1849" s="63" t="str">
        <f>IFERROR(VLOOKUP(L1849,IF($M$4="TEI0187_REV01",RAW_m_TEI0187_REV01!$AD:$AE),2,0),"---")</f>
        <v>---</v>
      </c>
      <c r="P1849" s="59" t="str">
        <f>IFERROR(VLOOKUP(O1849,IF($M$4="TEI0187_REV01",RAW_m_TEI0187_REV01!$AJ:$AK),2,0),"---")</f>
        <v>---</v>
      </c>
      <c r="Q1849" s="59" t="str">
        <f>IFERROR(VLOOKUP(L1849,IF($M$4="TEI0187_REV01",RAW_m_TEI0187_REV01!$AD:$AF),3,0),"---")</f>
        <v>---</v>
      </c>
      <c r="R1849" s="59" t="str">
        <f>IFERROR(VLOOKUP(O1849,IF($M$4="TEI0187_REV01",RAW_m_TEI0187_REV01!$AE:$AG),3,0),"---")</f>
        <v>---</v>
      </c>
      <c r="S1849" s="59" t="str">
        <f t="shared" si="59"/>
        <v>---</v>
      </c>
    </row>
    <row r="1850" spans="2:19" ht="15" customHeight="1" x14ac:dyDescent="0.25">
      <c r="B1850" s="59">
        <f t="shared" si="60"/>
        <v>1845</v>
      </c>
      <c r="C1850" s="60">
        <f>IFERROR(IF($C$4="TEB0187_REV01",CALC_CONN_TEB0187_REV01!U1850,),"---")</f>
        <v>0</v>
      </c>
      <c r="D1850" s="59">
        <f>IFERROR(IF($C$4="TEB0187_REV01",CALC_CONN_TEB0187_REV01!D1850,),"---")</f>
        <v>0</v>
      </c>
      <c r="E1850" s="59">
        <f>IFERROR(IF($C$4="TEB0187_REV01",CALC_CONN_TEB0187_REV01!E1850,),"---")</f>
        <v>0</v>
      </c>
      <c r="F1850" s="59" t="str">
        <f>IFERROR(IF(VLOOKUP($D1850&amp;"-"&amp;$E1850,IF($C$4="TEB0187_REV01",CALC_CONN_TEB0187_REV01!$F:$I),4,0)="--","---",IF($C$4="TEB0187_REV01",CALC_CONN_TEB0187_REV01!$G1850&amp; " --&gt; " &amp;CALC_CONN_TEB0187_REV01!$I1850&amp; " --&gt; ")),"---")</f>
        <v>---</v>
      </c>
      <c r="G1850" s="59" t="str">
        <f>IFERROR(IF(VLOOKUP($D1850&amp;"-"&amp;$E1850,IF($C$4="TEB0187_REV01",CALC_CONN_TEB0187_REV01!$F:$H),3,0)="--",VLOOKUP($D1850&amp;"-"&amp;$E1850,IF($C$4="TEB0187_REV01",CALC_CONN_TEB0187_REV01!$F:$H),2,0),VLOOKUP($D1850&amp;"-"&amp;$E1850,IF($C$4="TEB0187_REV01",CALC_CONN_TEB0187_REV01!$F:$H),3,0)),"---")</f>
        <v>---</v>
      </c>
      <c r="H1850" s="59" t="str">
        <f>IFERROR(VLOOKUP(G1850,IF($C$4="TEB0187_REV01",CALC_CONN_TEB0187_REV01!$G:$T),14,0),"---")</f>
        <v>---</v>
      </c>
      <c r="I1850" s="59" t="str">
        <f>IFERROR(VLOOKUP($D1850&amp;"-"&amp;$E1850,IF($C$4="TEB0187_REV01",CALC_CONN_TEB0187_REV01!$F:$K,"???"),6,0),"---")</f>
        <v>---</v>
      </c>
      <c r="J1850" s="61" t="str">
        <f>IFERROR(VLOOKUP($D1850&amp;"-"&amp;$E1850,IF($C$4="TEB0187_REV01",CALC_CONN_TEB0187_REV01!$F:$M,"???"),8,0),"---")</f>
        <v>---</v>
      </c>
      <c r="K1850" s="62" t="str">
        <f>IFERROR(VLOOKUP($D1850&amp;"-"&amp;$E1850,IF($C$4="TEB0187_REV01",CALC_CONN_TEB0187_REV01!$F:$N),9,0),"---")</f>
        <v>---</v>
      </c>
      <c r="L1850" s="59" t="str">
        <f>IFERROR(VLOOKUP(K1850,B2B!$H$3:$I$2000,2,0),"---")</f>
        <v>---</v>
      </c>
      <c r="M1850" s="59" t="str">
        <f>IFERROR(VLOOKUP(L1850,IF($M$4="TEI0187_REV01",RAW_m_TEI0187_REV01!$AD:$AH),5,0),"---")</f>
        <v>---</v>
      </c>
      <c r="N1850" s="59" t="str">
        <f>IFERROR(VLOOKUP(L1850,IF($M$4="TEI0187_REV01",RAW_m_TEI0187_REV01!$AE:$AJ),6,0),"---")</f>
        <v>---</v>
      </c>
      <c r="O1850" s="63" t="str">
        <f>IFERROR(VLOOKUP(L1850,IF($M$4="TEI0187_REV01",RAW_m_TEI0187_REV01!$AD:$AE),2,0),"---")</f>
        <v>---</v>
      </c>
      <c r="P1850" s="59" t="str">
        <f>IFERROR(VLOOKUP(O1850,IF($M$4="TEI0187_REV01",RAW_m_TEI0187_REV01!$AJ:$AK),2,0),"---")</f>
        <v>---</v>
      </c>
      <c r="Q1850" s="59" t="str">
        <f>IFERROR(VLOOKUP(L1850,IF($M$4="TEI0187_REV01",RAW_m_TEI0187_REV01!$AD:$AF),3,0),"---")</f>
        <v>---</v>
      </c>
      <c r="R1850" s="59" t="str">
        <f>IFERROR(VLOOKUP(O1850,IF($M$4="TEI0187_REV01",RAW_m_TEI0187_REV01!$AE:$AG),3,0),"---")</f>
        <v>---</v>
      </c>
      <c r="S1850" s="59" t="str">
        <f t="shared" si="59"/>
        <v>---</v>
      </c>
    </row>
    <row r="1851" spans="2:19" ht="15" customHeight="1" x14ac:dyDescent="0.25">
      <c r="B1851" s="59">
        <f t="shared" si="60"/>
        <v>1846</v>
      </c>
      <c r="C1851" s="60">
        <f>IFERROR(IF($C$4="TEB0187_REV01",CALC_CONN_TEB0187_REV01!U1851,),"---")</f>
        <v>0</v>
      </c>
      <c r="D1851" s="59">
        <f>IFERROR(IF($C$4="TEB0187_REV01",CALC_CONN_TEB0187_REV01!D1851,),"---")</f>
        <v>0</v>
      </c>
      <c r="E1851" s="59">
        <f>IFERROR(IF($C$4="TEB0187_REV01",CALC_CONN_TEB0187_REV01!E1851,),"---")</f>
        <v>0</v>
      </c>
      <c r="F1851" s="59" t="str">
        <f>IFERROR(IF(VLOOKUP($D1851&amp;"-"&amp;$E1851,IF($C$4="TEB0187_REV01",CALC_CONN_TEB0187_REV01!$F:$I),4,0)="--","---",IF($C$4="TEB0187_REV01",CALC_CONN_TEB0187_REV01!$G1851&amp; " --&gt; " &amp;CALC_CONN_TEB0187_REV01!$I1851&amp; " --&gt; ")),"---")</f>
        <v>---</v>
      </c>
      <c r="G1851" s="59" t="str">
        <f>IFERROR(IF(VLOOKUP($D1851&amp;"-"&amp;$E1851,IF($C$4="TEB0187_REV01",CALC_CONN_TEB0187_REV01!$F:$H),3,0)="--",VLOOKUP($D1851&amp;"-"&amp;$E1851,IF($C$4="TEB0187_REV01",CALC_CONN_TEB0187_REV01!$F:$H),2,0),VLOOKUP($D1851&amp;"-"&amp;$E1851,IF($C$4="TEB0187_REV01",CALC_CONN_TEB0187_REV01!$F:$H),3,0)),"---")</f>
        <v>---</v>
      </c>
      <c r="H1851" s="59" t="str">
        <f>IFERROR(VLOOKUP(G1851,IF($C$4="TEB0187_REV01",CALC_CONN_TEB0187_REV01!$G:$T),14,0),"---")</f>
        <v>---</v>
      </c>
      <c r="I1851" s="59" t="str">
        <f>IFERROR(VLOOKUP($D1851&amp;"-"&amp;$E1851,IF($C$4="TEB0187_REV01",CALC_CONN_TEB0187_REV01!$F:$K,"???"),6,0),"---")</f>
        <v>---</v>
      </c>
      <c r="J1851" s="61" t="str">
        <f>IFERROR(VLOOKUP($D1851&amp;"-"&amp;$E1851,IF($C$4="TEB0187_REV01",CALC_CONN_TEB0187_REV01!$F:$M,"???"),8,0),"---")</f>
        <v>---</v>
      </c>
      <c r="K1851" s="62" t="str">
        <f>IFERROR(VLOOKUP($D1851&amp;"-"&amp;$E1851,IF($C$4="TEB0187_REV01",CALC_CONN_TEB0187_REV01!$F:$N),9,0),"---")</f>
        <v>---</v>
      </c>
      <c r="L1851" s="59" t="str">
        <f>IFERROR(VLOOKUP(K1851,B2B!$H$3:$I$2000,2,0),"---")</f>
        <v>---</v>
      </c>
      <c r="M1851" s="59" t="str">
        <f>IFERROR(VLOOKUP(L1851,IF($M$4="TEI0187_REV01",RAW_m_TEI0187_REV01!$AD:$AH),5,0),"---")</f>
        <v>---</v>
      </c>
      <c r="N1851" s="59" t="str">
        <f>IFERROR(VLOOKUP(L1851,IF($M$4="TEI0187_REV01",RAW_m_TEI0187_REV01!$AE:$AJ),6,0),"---")</f>
        <v>---</v>
      </c>
      <c r="O1851" s="63" t="str">
        <f>IFERROR(VLOOKUP(L1851,IF($M$4="TEI0187_REV01",RAW_m_TEI0187_REV01!$AD:$AE),2,0),"---")</f>
        <v>---</v>
      </c>
      <c r="P1851" s="59" t="str">
        <f>IFERROR(VLOOKUP(O1851,IF($M$4="TEI0187_REV01",RAW_m_TEI0187_REV01!$AJ:$AK),2,0),"---")</f>
        <v>---</v>
      </c>
      <c r="Q1851" s="59" t="str">
        <f>IFERROR(VLOOKUP(L1851,IF($M$4="TEI0187_REV01",RAW_m_TEI0187_REV01!$AD:$AF),3,0),"---")</f>
        <v>---</v>
      </c>
      <c r="R1851" s="59" t="str">
        <f>IFERROR(VLOOKUP(O1851,IF($M$4="TEI0187_REV01",RAW_m_TEI0187_REV01!$AE:$AG),3,0),"---")</f>
        <v>---</v>
      </c>
      <c r="S1851" s="59" t="str">
        <f t="shared" si="59"/>
        <v>---</v>
      </c>
    </row>
    <row r="1852" spans="2:19" ht="15" customHeight="1" x14ac:dyDescent="0.25">
      <c r="B1852" s="59">
        <f t="shared" si="60"/>
        <v>1847</v>
      </c>
      <c r="C1852" s="60">
        <f>IFERROR(IF($C$4="TEB0187_REV01",CALC_CONN_TEB0187_REV01!U1852,),"---")</f>
        <v>0</v>
      </c>
      <c r="D1852" s="59">
        <f>IFERROR(IF($C$4="TEB0187_REV01",CALC_CONN_TEB0187_REV01!D1852,),"---")</f>
        <v>0</v>
      </c>
      <c r="E1852" s="59">
        <f>IFERROR(IF($C$4="TEB0187_REV01",CALC_CONN_TEB0187_REV01!E1852,),"---")</f>
        <v>0</v>
      </c>
      <c r="F1852" s="59" t="str">
        <f>IFERROR(IF(VLOOKUP($D1852&amp;"-"&amp;$E1852,IF($C$4="TEB0187_REV01",CALC_CONN_TEB0187_REV01!$F:$I),4,0)="--","---",IF($C$4="TEB0187_REV01",CALC_CONN_TEB0187_REV01!$G1852&amp; " --&gt; " &amp;CALC_CONN_TEB0187_REV01!$I1852&amp; " --&gt; ")),"---")</f>
        <v>---</v>
      </c>
      <c r="G1852" s="59" t="str">
        <f>IFERROR(IF(VLOOKUP($D1852&amp;"-"&amp;$E1852,IF($C$4="TEB0187_REV01",CALC_CONN_TEB0187_REV01!$F:$H),3,0)="--",VLOOKUP($D1852&amp;"-"&amp;$E1852,IF($C$4="TEB0187_REV01",CALC_CONN_TEB0187_REV01!$F:$H),2,0),VLOOKUP($D1852&amp;"-"&amp;$E1852,IF($C$4="TEB0187_REV01",CALC_CONN_TEB0187_REV01!$F:$H),3,0)),"---")</f>
        <v>---</v>
      </c>
      <c r="H1852" s="59" t="str">
        <f>IFERROR(VLOOKUP(G1852,IF($C$4="TEB0187_REV01",CALC_CONN_TEB0187_REV01!$G:$T),14,0),"---")</f>
        <v>---</v>
      </c>
      <c r="I1852" s="59" t="str">
        <f>IFERROR(VLOOKUP($D1852&amp;"-"&amp;$E1852,IF($C$4="TEB0187_REV01",CALC_CONN_TEB0187_REV01!$F:$K,"???"),6,0),"---")</f>
        <v>---</v>
      </c>
      <c r="J1852" s="61" t="str">
        <f>IFERROR(VLOOKUP($D1852&amp;"-"&amp;$E1852,IF($C$4="TEB0187_REV01",CALC_CONN_TEB0187_REV01!$F:$M,"???"),8,0),"---")</f>
        <v>---</v>
      </c>
      <c r="K1852" s="62" t="str">
        <f>IFERROR(VLOOKUP($D1852&amp;"-"&amp;$E1852,IF($C$4="TEB0187_REV01",CALC_CONN_TEB0187_REV01!$F:$N),9,0),"---")</f>
        <v>---</v>
      </c>
      <c r="L1852" s="59" t="str">
        <f>IFERROR(VLOOKUP(K1852,B2B!$H$3:$I$2000,2,0),"---")</f>
        <v>---</v>
      </c>
      <c r="M1852" s="59" t="str">
        <f>IFERROR(VLOOKUP(L1852,IF($M$4="TEI0187_REV01",RAW_m_TEI0187_REV01!$AD:$AH),5,0),"---")</f>
        <v>---</v>
      </c>
      <c r="N1852" s="59" t="str">
        <f>IFERROR(VLOOKUP(L1852,IF($M$4="TEI0187_REV01",RAW_m_TEI0187_REV01!$AE:$AJ),6,0),"---")</f>
        <v>---</v>
      </c>
      <c r="O1852" s="63" t="str">
        <f>IFERROR(VLOOKUP(L1852,IF($M$4="TEI0187_REV01",RAW_m_TEI0187_REV01!$AD:$AE),2,0),"---")</f>
        <v>---</v>
      </c>
      <c r="P1852" s="59" t="str">
        <f>IFERROR(VLOOKUP(O1852,IF($M$4="TEI0187_REV01",RAW_m_TEI0187_REV01!$AJ:$AK),2,0),"---")</f>
        <v>---</v>
      </c>
      <c r="Q1852" s="59" t="str">
        <f>IFERROR(VLOOKUP(L1852,IF($M$4="TEI0187_REV01",RAW_m_TEI0187_REV01!$AD:$AF),3,0),"---")</f>
        <v>---</v>
      </c>
      <c r="R1852" s="59" t="str">
        <f>IFERROR(VLOOKUP(O1852,IF($M$4="TEI0187_REV01",RAW_m_TEI0187_REV01!$AE:$AG),3,0),"---")</f>
        <v>---</v>
      </c>
      <c r="S1852" s="59" t="str">
        <f t="shared" si="59"/>
        <v>---</v>
      </c>
    </row>
    <row r="1853" spans="2:19" ht="15" customHeight="1" x14ac:dyDescent="0.25">
      <c r="B1853" s="59">
        <f t="shared" si="60"/>
        <v>1848</v>
      </c>
      <c r="C1853" s="60">
        <f>IFERROR(IF($C$4="TEB0187_REV01",CALC_CONN_TEB0187_REV01!U1853,),"---")</f>
        <v>0</v>
      </c>
      <c r="D1853" s="59">
        <f>IFERROR(IF($C$4="TEB0187_REV01",CALC_CONN_TEB0187_REV01!D1853,),"---")</f>
        <v>0</v>
      </c>
      <c r="E1853" s="59">
        <f>IFERROR(IF($C$4="TEB0187_REV01",CALC_CONN_TEB0187_REV01!E1853,),"---")</f>
        <v>0</v>
      </c>
      <c r="F1853" s="59" t="str">
        <f>IFERROR(IF(VLOOKUP($D1853&amp;"-"&amp;$E1853,IF($C$4="TEB0187_REV01",CALC_CONN_TEB0187_REV01!$F:$I),4,0)="--","---",IF($C$4="TEB0187_REV01",CALC_CONN_TEB0187_REV01!$G1853&amp; " --&gt; " &amp;CALC_CONN_TEB0187_REV01!$I1853&amp; " --&gt; ")),"---")</f>
        <v>---</v>
      </c>
      <c r="G1853" s="59" t="str">
        <f>IFERROR(IF(VLOOKUP($D1853&amp;"-"&amp;$E1853,IF($C$4="TEB0187_REV01",CALC_CONN_TEB0187_REV01!$F:$H),3,0)="--",VLOOKUP($D1853&amp;"-"&amp;$E1853,IF($C$4="TEB0187_REV01",CALC_CONN_TEB0187_REV01!$F:$H),2,0),VLOOKUP($D1853&amp;"-"&amp;$E1853,IF($C$4="TEB0187_REV01",CALC_CONN_TEB0187_REV01!$F:$H),3,0)),"---")</f>
        <v>---</v>
      </c>
      <c r="H1853" s="59" t="str">
        <f>IFERROR(VLOOKUP(G1853,IF($C$4="TEB0187_REV01",CALC_CONN_TEB0187_REV01!$G:$T),14,0),"---")</f>
        <v>---</v>
      </c>
      <c r="I1853" s="59" t="str">
        <f>IFERROR(VLOOKUP($D1853&amp;"-"&amp;$E1853,IF($C$4="TEB0187_REV01",CALC_CONN_TEB0187_REV01!$F:$K,"???"),6,0),"---")</f>
        <v>---</v>
      </c>
      <c r="J1853" s="61" t="str">
        <f>IFERROR(VLOOKUP($D1853&amp;"-"&amp;$E1853,IF($C$4="TEB0187_REV01",CALC_CONN_TEB0187_REV01!$F:$M,"???"),8,0),"---")</f>
        <v>---</v>
      </c>
      <c r="K1853" s="62" t="str">
        <f>IFERROR(VLOOKUP($D1853&amp;"-"&amp;$E1853,IF($C$4="TEB0187_REV01",CALC_CONN_TEB0187_REV01!$F:$N),9,0),"---")</f>
        <v>---</v>
      </c>
      <c r="L1853" s="59" t="str">
        <f>IFERROR(VLOOKUP(K1853,B2B!$H$3:$I$2000,2,0),"---")</f>
        <v>---</v>
      </c>
      <c r="M1853" s="59" t="str">
        <f>IFERROR(VLOOKUP(L1853,IF($M$4="TEI0187_REV01",RAW_m_TEI0187_REV01!$AD:$AH),5,0),"---")</f>
        <v>---</v>
      </c>
      <c r="N1853" s="59" t="str">
        <f>IFERROR(VLOOKUP(L1853,IF($M$4="TEI0187_REV01",RAW_m_TEI0187_REV01!$AE:$AJ),6,0),"---")</f>
        <v>---</v>
      </c>
      <c r="O1853" s="63" t="str">
        <f>IFERROR(VLOOKUP(L1853,IF($M$4="TEI0187_REV01",RAW_m_TEI0187_REV01!$AD:$AE),2,0),"---")</f>
        <v>---</v>
      </c>
      <c r="P1853" s="59" t="str">
        <f>IFERROR(VLOOKUP(O1853,IF($M$4="TEI0187_REV01",RAW_m_TEI0187_REV01!$AJ:$AK),2,0),"---")</f>
        <v>---</v>
      </c>
      <c r="Q1853" s="59" t="str">
        <f>IFERROR(VLOOKUP(L1853,IF($M$4="TEI0187_REV01",RAW_m_TEI0187_REV01!$AD:$AF),3,0),"---")</f>
        <v>---</v>
      </c>
      <c r="R1853" s="59" t="str">
        <f>IFERROR(VLOOKUP(O1853,IF($M$4="TEI0187_REV01",RAW_m_TEI0187_REV01!$AE:$AG),3,0),"---")</f>
        <v>---</v>
      </c>
      <c r="S1853" s="59" t="str">
        <f t="shared" si="59"/>
        <v>---</v>
      </c>
    </row>
    <row r="1854" spans="2:19" ht="15" customHeight="1" x14ac:dyDescent="0.25">
      <c r="B1854" s="59">
        <f t="shared" si="60"/>
        <v>1849</v>
      </c>
      <c r="C1854" s="60">
        <f>IFERROR(IF($C$4="TEB0187_REV01",CALC_CONN_TEB0187_REV01!U1854,),"---")</f>
        <v>0</v>
      </c>
      <c r="D1854" s="59">
        <f>IFERROR(IF($C$4="TEB0187_REV01",CALC_CONN_TEB0187_REV01!D1854,),"---")</f>
        <v>0</v>
      </c>
      <c r="E1854" s="59">
        <f>IFERROR(IF($C$4="TEB0187_REV01",CALC_CONN_TEB0187_REV01!E1854,),"---")</f>
        <v>0</v>
      </c>
      <c r="F1854" s="59" t="str">
        <f>IFERROR(IF(VLOOKUP($D1854&amp;"-"&amp;$E1854,IF($C$4="TEB0187_REV01",CALC_CONN_TEB0187_REV01!$F:$I),4,0)="--","---",IF($C$4="TEB0187_REV01",CALC_CONN_TEB0187_REV01!$G1854&amp; " --&gt; " &amp;CALC_CONN_TEB0187_REV01!$I1854&amp; " --&gt; ")),"---")</f>
        <v>---</v>
      </c>
      <c r="G1854" s="59" t="str">
        <f>IFERROR(IF(VLOOKUP($D1854&amp;"-"&amp;$E1854,IF($C$4="TEB0187_REV01",CALC_CONN_TEB0187_REV01!$F:$H),3,0)="--",VLOOKUP($D1854&amp;"-"&amp;$E1854,IF($C$4="TEB0187_REV01",CALC_CONN_TEB0187_REV01!$F:$H),2,0),VLOOKUP($D1854&amp;"-"&amp;$E1854,IF($C$4="TEB0187_REV01",CALC_CONN_TEB0187_REV01!$F:$H),3,0)),"---")</f>
        <v>---</v>
      </c>
      <c r="H1854" s="59" t="str">
        <f>IFERROR(VLOOKUP(G1854,IF($C$4="TEB0187_REV01",CALC_CONN_TEB0187_REV01!$G:$T),14,0),"---")</f>
        <v>---</v>
      </c>
      <c r="I1854" s="59" t="str">
        <f>IFERROR(VLOOKUP($D1854&amp;"-"&amp;$E1854,IF($C$4="TEB0187_REV01",CALC_CONN_TEB0187_REV01!$F:$K,"???"),6,0),"---")</f>
        <v>---</v>
      </c>
      <c r="J1854" s="61" t="str">
        <f>IFERROR(VLOOKUP($D1854&amp;"-"&amp;$E1854,IF($C$4="TEB0187_REV01",CALC_CONN_TEB0187_REV01!$F:$M,"???"),8,0),"---")</f>
        <v>---</v>
      </c>
      <c r="K1854" s="62" t="str">
        <f>IFERROR(VLOOKUP($D1854&amp;"-"&amp;$E1854,IF($C$4="TEB0187_REV01",CALC_CONN_TEB0187_REV01!$F:$N),9,0),"---")</f>
        <v>---</v>
      </c>
      <c r="L1854" s="59" t="str">
        <f>IFERROR(VLOOKUP(K1854,B2B!$H$3:$I$2000,2,0),"---")</f>
        <v>---</v>
      </c>
      <c r="M1854" s="59" t="str">
        <f>IFERROR(VLOOKUP(L1854,IF($M$4="TEI0187_REV01",RAW_m_TEI0187_REV01!$AD:$AH),5,0),"---")</f>
        <v>---</v>
      </c>
      <c r="N1854" s="59" t="str">
        <f>IFERROR(VLOOKUP(L1854,IF($M$4="TEI0187_REV01",RAW_m_TEI0187_REV01!$AE:$AJ),6,0),"---")</f>
        <v>---</v>
      </c>
      <c r="O1854" s="63" t="str">
        <f>IFERROR(VLOOKUP(L1854,IF($M$4="TEI0187_REV01",RAW_m_TEI0187_REV01!$AD:$AE),2,0),"---")</f>
        <v>---</v>
      </c>
      <c r="P1854" s="59" t="str">
        <f>IFERROR(VLOOKUP(O1854,IF($M$4="TEI0187_REV01",RAW_m_TEI0187_REV01!$AJ:$AK),2,0),"---")</f>
        <v>---</v>
      </c>
      <c r="Q1854" s="59" t="str">
        <f>IFERROR(VLOOKUP(L1854,IF($M$4="TEI0187_REV01",RAW_m_TEI0187_REV01!$AD:$AF),3,0),"---")</f>
        <v>---</v>
      </c>
      <c r="R1854" s="59" t="str">
        <f>IFERROR(VLOOKUP(O1854,IF($M$4="TEI0187_REV01",RAW_m_TEI0187_REV01!$AE:$AG),3,0),"---")</f>
        <v>---</v>
      </c>
      <c r="S1854" s="59" t="str">
        <f t="shared" si="59"/>
        <v>---</v>
      </c>
    </row>
    <row r="1855" spans="2:19" ht="15" customHeight="1" x14ac:dyDescent="0.25">
      <c r="B1855" s="59">
        <f t="shared" si="60"/>
        <v>1850</v>
      </c>
      <c r="C1855" s="60">
        <f>IFERROR(IF($C$4="TEB0187_REV01",CALC_CONN_TEB0187_REV01!U1855,),"---")</f>
        <v>0</v>
      </c>
      <c r="D1855" s="59">
        <f>IFERROR(IF($C$4="TEB0187_REV01",CALC_CONN_TEB0187_REV01!D1855,),"---")</f>
        <v>0</v>
      </c>
      <c r="E1855" s="59">
        <f>IFERROR(IF($C$4="TEB0187_REV01",CALC_CONN_TEB0187_REV01!E1855,),"---")</f>
        <v>0</v>
      </c>
      <c r="F1855" s="59" t="str">
        <f>IFERROR(IF(VLOOKUP($D1855&amp;"-"&amp;$E1855,IF($C$4="TEB0187_REV01",CALC_CONN_TEB0187_REV01!$F:$I),4,0)="--","---",IF($C$4="TEB0187_REV01",CALC_CONN_TEB0187_REV01!$G1855&amp; " --&gt; " &amp;CALC_CONN_TEB0187_REV01!$I1855&amp; " --&gt; ")),"---")</f>
        <v>---</v>
      </c>
      <c r="G1855" s="59" t="str">
        <f>IFERROR(IF(VLOOKUP($D1855&amp;"-"&amp;$E1855,IF($C$4="TEB0187_REV01",CALC_CONN_TEB0187_REV01!$F:$H),3,0)="--",VLOOKUP($D1855&amp;"-"&amp;$E1855,IF($C$4="TEB0187_REV01",CALC_CONN_TEB0187_REV01!$F:$H),2,0),VLOOKUP($D1855&amp;"-"&amp;$E1855,IF($C$4="TEB0187_REV01",CALC_CONN_TEB0187_REV01!$F:$H),3,0)),"---")</f>
        <v>---</v>
      </c>
      <c r="H1855" s="59" t="str">
        <f>IFERROR(VLOOKUP(G1855,IF($C$4="TEB0187_REV01",CALC_CONN_TEB0187_REV01!$G:$T),14,0),"---")</f>
        <v>---</v>
      </c>
      <c r="I1855" s="59" t="str">
        <f>IFERROR(VLOOKUP($D1855&amp;"-"&amp;$E1855,IF($C$4="TEB0187_REV01",CALC_CONN_TEB0187_REV01!$F:$K,"???"),6,0),"---")</f>
        <v>---</v>
      </c>
      <c r="J1855" s="61" t="str">
        <f>IFERROR(VLOOKUP($D1855&amp;"-"&amp;$E1855,IF($C$4="TEB0187_REV01",CALC_CONN_TEB0187_REV01!$F:$M,"???"),8,0),"---")</f>
        <v>---</v>
      </c>
      <c r="K1855" s="62" t="str">
        <f>IFERROR(VLOOKUP($D1855&amp;"-"&amp;$E1855,IF($C$4="TEB0187_REV01",CALC_CONN_TEB0187_REV01!$F:$N),9,0),"---")</f>
        <v>---</v>
      </c>
      <c r="L1855" s="59" t="str">
        <f>IFERROR(VLOOKUP(K1855,B2B!$H$3:$I$2000,2,0),"---")</f>
        <v>---</v>
      </c>
      <c r="M1855" s="59" t="str">
        <f>IFERROR(VLOOKUP(L1855,IF($M$4="TEI0187_REV01",RAW_m_TEI0187_REV01!$AD:$AH),5,0),"---")</f>
        <v>---</v>
      </c>
      <c r="N1855" s="59" t="str">
        <f>IFERROR(VLOOKUP(L1855,IF($M$4="TEI0187_REV01",RAW_m_TEI0187_REV01!$AE:$AJ),6,0),"---")</f>
        <v>---</v>
      </c>
      <c r="O1855" s="63" t="str">
        <f>IFERROR(VLOOKUP(L1855,IF($M$4="TEI0187_REV01",RAW_m_TEI0187_REV01!$AD:$AE),2,0),"---")</f>
        <v>---</v>
      </c>
      <c r="P1855" s="59" t="str">
        <f>IFERROR(VLOOKUP(O1855,IF($M$4="TEI0187_REV01",RAW_m_TEI0187_REV01!$AJ:$AK),2,0),"---")</f>
        <v>---</v>
      </c>
      <c r="Q1855" s="59" t="str">
        <f>IFERROR(VLOOKUP(L1855,IF($M$4="TEI0187_REV01",RAW_m_TEI0187_REV01!$AD:$AF),3,0),"---")</f>
        <v>---</v>
      </c>
      <c r="R1855" s="59" t="str">
        <f>IFERROR(VLOOKUP(O1855,IF($M$4="TEI0187_REV01",RAW_m_TEI0187_REV01!$AE:$AG),3,0),"---")</f>
        <v>---</v>
      </c>
      <c r="S1855" s="59" t="str">
        <f t="shared" si="59"/>
        <v>---</v>
      </c>
    </row>
    <row r="1856" spans="2:19" ht="15" customHeight="1" x14ac:dyDescent="0.25">
      <c r="B1856" s="59">
        <f t="shared" si="60"/>
        <v>1851</v>
      </c>
      <c r="C1856" s="60">
        <f>IFERROR(IF($C$4="TEB0187_REV01",CALC_CONN_TEB0187_REV01!U1856,),"---")</f>
        <v>0</v>
      </c>
      <c r="D1856" s="59">
        <f>IFERROR(IF($C$4="TEB0187_REV01",CALC_CONN_TEB0187_REV01!D1856,),"---")</f>
        <v>0</v>
      </c>
      <c r="E1856" s="59">
        <f>IFERROR(IF($C$4="TEB0187_REV01",CALC_CONN_TEB0187_REV01!E1856,),"---")</f>
        <v>0</v>
      </c>
      <c r="F1856" s="59" t="str">
        <f>IFERROR(IF(VLOOKUP($D1856&amp;"-"&amp;$E1856,IF($C$4="TEB0187_REV01",CALC_CONN_TEB0187_REV01!$F:$I),4,0)="--","---",IF($C$4="TEB0187_REV01",CALC_CONN_TEB0187_REV01!$G1856&amp; " --&gt; " &amp;CALC_CONN_TEB0187_REV01!$I1856&amp; " --&gt; ")),"---")</f>
        <v>---</v>
      </c>
      <c r="G1856" s="59" t="str">
        <f>IFERROR(IF(VLOOKUP($D1856&amp;"-"&amp;$E1856,IF($C$4="TEB0187_REV01",CALC_CONN_TEB0187_REV01!$F:$H),3,0)="--",VLOOKUP($D1856&amp;"-"&amp;$E1856,IF($C$4="TEB0187_REV01",CALC_CONN_TEB0187_REV01!$F:$H),2,0),VLOOKUP($D1856&amp;"-"&amp;$E1856,IF($C$4="TEB0187_REV01",CALC_CONN_TEB0187_REV01!$F:$H),3,0)),"---")</f>
        <v>---</v>
      </c>
      <c r="H1856" s="59" t="str">
        <f>IFERROR(VLOOKUP(G1856,IF($C$4="TEB0187_REV01",CALC_CONN_TEB0187_REV01!$G:$T),14,0),"---")</f>
        <v>---</v>
      </c>
      <c r="I1856" s="59" t="str">
        <f>IFERROR(VLOOKUP($D1856&amp;"-"&amp;$E1856,IF($C$4="TEB0187_REV01",CALC_CONN_TEB0187_REV01!$F:$K,"???"),6,0),"---")</f>
        <v>---</v>
      </c>
      <c r="J1856" s="61" t="str">
        <f>IFERROR(VLOOKUP($D1856&amp;"-"&amp;$E1856,IF($C$4="TEB0187_REV01",CALC_CONN_TEB0187_REV01!$F:$M,"???"),8,0),"---")</f>
        <v>---</v>
      </c>
      <c r="K1856" s="62" t="str">
        <f>IFERROR(VLOOKUP($D1856&amp;"-"&amp;$E1856,IF($C$4="TEB0187_REV01",CALC_CONN_TEB0187_REV01!$F:$N),9,0),"---")</f>
        <v>---</v>
      </c>
      <c r="L1856" s="59" t="str">
        <f>IFERROR(VLOOKUP(K1856,B2B!$H$3:$I$2000,2,0),"---")</f>
        <v>---</v>
      </c>
      <c r="M1856" s="59" t="str">
        <f>IFERROR(VLOOKUP(L1856,IF($M$4="TEI0187_REV01",RAW_m_TEI0187_REV01!$AD:$AH),5,0),"---")</f>
        <v>---</v>
      </c>
      <c r="N1856" s="59" t="str">
        <f>IFERROR(VLOOKUP(L1856,IF($M$4="TEI0187_REV01",RAW_m_TEI0187_REV01!$AE:$AJ),6,0),"---")</f>
        <v>---</v>
      </c>
      <c r="O1856" s="63" t="str">
        <f>IFERROR(VLOOKUP(L1856,IF($M$4="TEI0187_REV01",RAW_m_TEI0187_REV01!$AD:$AE),2,0),"---")</f>
        <v>---</v>
      </c>
      <c r="P1856" s="59" t="str">
        <f>IFERROR(VLOOKUP(O1856,IF($M$4="TEI0187_REV01",RAW_m_TEI0187_REV01!$AJ:$AK),2,0),"---")</f>
        <v>---</v>
      </c>
      <c r="Q1856" s="59" t="str">
        <f>IFERROR(VLOOKUP(L1856,IF($M$4="TEI0187_REV01",RAW_m_TEI0187_REV01!$AD:$AF),3,0),"---")</f>
        <v>---</v>
      </c>
      <c r="R1856" s="59" t="str">
        <f>IFERROR(VLOOKUP(O1856,IF($M$4="TEI0187_REV01",RAW_m_TEI0187_REV01!$AE:$AG),3,0),"---")</f>
        <v>---</v>
      </c>
      <c r="S1856" s="59" t="str">
        <f t="shared" si="59"/>
        <v>---</v>
      </c>
    </row>
    <row r="1857" spans="2:19" ht="15" customHeight="1" x14ac:dyDescent="0.25">
      <c r="B1857" s="59">
        <f t="shared" si="60"/>
        <v>1852</v>
      </c>
      <c r="C1857" s="60">
        <f>IFERROR(IF($C$4="TEB0187_REV01",CALC_CONN_TEB0187_REV01!U1857,),"---")</f>
        <v>0</v>
      </c>
      <c r="D1857" s="59">
        <f>IFERROR(IF($C$4="TEB0187_REV01",CALC_CONN_TEB0187_REV01!D1857,),"---")</f>
        <v>0</v>
      </c>
      <c r="E1857" s="59">
        <f>IFERROR(IF($C$4="TEB0187_REV01",CALC_CONN_TEB0187_REV01!E1857,),"---")</f>
        <v>0</v>
      </c>
      <c r="F1857" s="59" t="str">
        <f>IFERROR(IF(VLOOKUP($D1857&amp;"-"&amp;$E1857,IF($C$4="TEB0187_REV01",CALC_CONN_TEB0187_REV01!$F:$I),4,0)="--","---",IF($C$4="TEB0187_REV01",CALC_CONN_TEB0187_REV01!$G1857&amp; " --&gt; " &amp;CALC_CONN_TEB0187_REV01!$I1857&amp; " --&gt; ")),"---")</f>
        <v>---</v>
      </c>
      <c r="G1857" s="59" t="str">
        <f>IFERROR(IF(VLOOKUP($D1857&amp;"-"&amp;$E1857,IF($C$4="TEB0187_REV01",CALC_CONN_TEB0187_REV01!$F:$H),3,0)="--",VLOOKUP($D1857&amp;"-"&amp;$E1857,IF($C$4="TEB0187_REV01",CALC_CONN_TEB0187_REV01!$F:$H),2,0),VLOOKUP($D1857&amp;"-"&amp;$E1857,IF($C$4="TEB0187_REV01",CALC_CONN_TEB0187_REV01!$F:$H),3,0)),"---")</f>
        <v>---</v>
      </c>
      <c r="H1857" s="59" t="str">
        <f>IFERROR(VLOOKUP(G1857,IF($C$4="TEB0187_REV01",CALC_CONN_TEB0187_REV01!$G:$T),14,0),"---")</f>
        <v>---</v>
      </c>
      <c r="I1857" s="59" t="str">
        <f>IFERROR(VLOOKUP($D1857&amp;"-"&amp;$E1857,IF($C$4="TEB0187_REV01",CALC_CONN_TEB0187_REV01!$F:$K,"???"),6,0),"---")</f>
        <v>---</v>
      </c>
      <c r="J1857" s="61" t="str">
        <f>IFERROR(VLOOKUP($D1857&amp;"-"&amp;$E1857,IF($C$4="TEB0187_REV01",CALC_CONN_TEB0187_REV01!$F:$M,"???"),8,0),"---")</f>
        <v>---</v>
      </c>
      <c r="K1857" s="62" t="str">
        <f>IFERROR(VLOOKUP($D1857&amp;"-"&amp;$E1857,IF($C$4="TEB0187_REV01",CALC_CONN_TEB0187_REV01!$F:$N),9,0),"---")</f>
        <v>---</v>
      </c>
      <c r="L1857" s="59" t="str">
        <f>IFERROR(VLOOKUP(K1857,B2B!$H$3:$I$2000,2,0),"---")</f>
        <v>---</v>
      </c>
      <c r="M1857" s="59" t="str">
        <f>IFERROR(VLOOKUP(L1857,IF($M$4="TEI0187_REV01",RAW_m_TEI0187_REV01!$AD:$AH),5,0),"---")</f>
        <v>---</v>
      </c>
      <c r="N1857" s="59" t="str">
        <f>IFERROR(VLOOKUP(L1857,IF($M$4="TEI0187_REV01",RAW_m_TEI0187_REV01!$AE:$AJ),6,0),"---")</f>
        <v>---</v>
      </c>
      <c r="O1857" s="63" t="str">
        <f>IFERROR(VLOOKUP(L1857,IF($M$4="TEI0187_REV01",RAW_m_TEI0187_REV01!$AD:$AE),2,0),"---")</f>
        <v>---</v>
      </c>
      <c r="P1857" s="59" t="str">
        <f>IFERROR(VLOOKUP(O1857,IF($M$4="TEI0187_REV01",RAW_m_TEI0187_REV01!$AJ:$AK),2,0),"---")</f>
        <v>---</v>
      </c>
      <c r="Q1857" s="59" t="str">
        <f>IFERROR(VLOOKUP(L1857,IF($M$4="TEI0187_REV01",RAW_m_TEI0187_REV01!$AD:$AF),3,0),"---")</f>
        <v>---</v>
      </c>
      <c r="R1857" s="59" t="str">
        <f>IFERROR(VLOOKUP(O1857,IF($M$4="TEI0187_REV01",RAW_m_TEI0187_REV01!$AE:$AG),3,0),"---")</f>
        <v>---</v>
      </c>
      <c r="S1857" s="59" t="str">
        <f t="shared" si="59"/>
        <v>---</v>
      </c>
    </row>
    <row r="1858" spans="2:19" ht="15" customHeight="1" x14ac:dyDescent="0.25">
      <c r="B1858" s="59">
        <f t="shared" si="60"/>
        <v>1853</v>
      </c>
      <c r="C1858" s="60">
        <f>IFERROR(IF($C$4="TEB0187_REV01",CALC_CONN_TEB0187_REV01!U1858,),"---")</f>
        <v>0</v>
      </c>
      <c r="D1858" s="59">
        <f>IFERROR(IF($C$4="TEB0187_REV01",CALC_CONN_TEB0187_REV01!D1858,),"---")</f>
        <v>0</v>
      </c>
      <c r="E1858" s="59">
        <f>IFERROR(IF($C$4="TEB0187_REV01",CALC_CONN_TEB0187_REV01!E1858,),"---")</f>
        <v>0</v>
      </c>
      <c r="F1858" s="59" t="str">
        <f>IFERROR(IF(VLOOKUP($D1858&amp;"-"&amp;$E1858,IF($C$4="TEB0187_REV01",CALC_CONN_TEB0187_REV01!$F:$I),4,0)="--","---",IF($C$4="TEB0187_REV01",CALC_CONN_TEB0187_REV01!$G1858&amp; " --&gt; " &amp;CALC_CONN_TEB0187_REV01!$I1858&amp; " --&gt; ")),"---")</f>
        <v>---</v>
      </c>
      <c r="G1858" s="59" t="str">
        <f>IFERROR(IF(VLOOKUP($D1858&amp;"-"&amp;$E1858,IF($C$4="TEB0187_REV01",CALC_CONN_TEB0187_REV01!$F:$H),3,0)="--",VLOOKUP($D1858&amp;"-"&amp;$E1858,IF($C$4="TEB0187_REV01",CALC_CONN_TEB0187_REV01!$F:$H),2,0),VLOOKUP($D1858&amp;"-"&amp;$E1858,IF($C$4="TEB0187_REV01",CALC_CONN_TEB0187_REV01!$F:$H),3,0)),"---")</f>
        <v>---</v>
      </c>
      <c r="H1858" s="59" t="str">
        <f>IFERROR(VLOOKUP(G1858,IF($C$4="TEB0187_REV01",CALC_CONN_TEB0187_REV01!$G:$T),14,0),"---")</f>
        <v>---</v>
      </c>
      <c r="I1858" s="59" t="str">
        <f>IFERROR(VLOOKUP($D1858&amp;"-"&amp;$E1858,IF($C$4="TEB0187_REV01",CALC_CONN_TEB0187_REV01!$F:$K,"???"),6,0),"---")</f>
        <v>---</v>
      </c>
      <c r="J1858" s="61" t="str">
        <f>IFERROR(VLOOKUP($D1858&amp;"-"&amp;$E1858,IF($C$4="TEB0187_REV01",CALC_CONN_TEB0187_REV01!$F:$M,"???"),8,0),"---")</f>
        <v>---</v>
      </c>
      <c r="K1858" s="62" t="str">
        <f>IFERROR(VLOOKUP($D1858&amp;"-"&amp;$E1858,IF($C$4="TEB0187_REV01",CALC_CONN_TEB0187_REV01!$F:$N),9,0),"---")</f>
        <v>---</v>
      </c>
      <c r="L1858" s="59" t="str">
        <f>IFERROR(VLOOKUP(K1858,B2B!$H$3:$I$2000,2,0),"---")</f>
        <v>---</v>
      </c>
      <c r="M1858" s="59" t="str">
        <f>IFERROR(VLOOKUP(L1858,IF($M$4="TEI0187_REV01",RAW_m_TEI0187_REV01!$AD:$AH),5,0),"---")</f>
        <v>---</v>
      </c>
      <c r="N1858" s="59" t="str">
        <f>IFERROR(VLOOKUP(L1858,IF($M$4="TEI0187_REV01",RAW_m_TEI0187_REV01!$AE:$AJ),6,0),"---")</f>
        <v>---</v>
      </c>
      <c r="O1858" s="63" t="str">
        <f>IFERROR(VLOOKUP(L1858,IF($M$4="TEI0187_REV01",RAW_m_TEI0187_REV01!$AD:$AE),2,0),"---")</f>
        <v>---</v>
      </c>
      <c r="P1858" s="59" t="str">
        <f>IFERROR(VLOOKUP(O1858,IF($M$4="TEI0187_REV01",RAW_m_TEI0187_REV01!$AJ:$AK),2,0),"---")</f>
        <v>---</v>
      </c>
      <c r="Q1858" s="59" t="str">
        <f>IFERROR(VLOOKUP(L1858,IF($M$4="TEI0187_REV01",RAW_m_TEI0187_REV01!$AD:$AF),3,0),"---")</f>
        <v>---</v>
      </c>
      <c r="R1858" s="59" t="str">
        <f>IFERROR(VLOOKUP(O1858,IF($M$4="TEI0187_REV01",RAW_m_TEI0187_REV01!$AE:$AG),3,0),"---")</f>
        <v>---</v>
      </c>
      <c r="S1858" s="59" t="str">
        <f t="shared" si="59"/>
        <v>---</v>
      </c>
    </row>
    <row r="1859" spans="2:19" ht="15" customHeight="1" x14ac:dyDescent="0.25">
      <c r="B1859" s="59">
        <f t="shared" si="60"/>
        <v>1854</v>
      </c>
      <c r="C1859" s="60">
        <f>IFERROR(IF($C$4="TEB0187_REV01",CALC_CONN_TEB0187_REV01!U1859,),"---")</f>
        <v>0</v>
      </c>
      <c r="D1859" s="59">
        <f>IFERROR(IF($C$4="TEB0187_REV01",CALC_CONN_TEB0187_REV01!D1859,),"---")</f>
        <v>0</v>
      </c>
      <c r="E1859" s="59">
        <f>IFERROR(IF($C$4="TEB0187_REV01",CALC_CONN_TEB0187_REV01!E1859,),"---")</f>
        <v>0</v>
      </c>
      <c r="F1859" s="59" t="str">
        <f>IFERROR(IF(VLOOKUP($D1859&amp;"-"&amp;$E1859,IF($C$4="TEB0187_REV01",CALC_CONN_TEB0187_REV01!$F:$I),4,0)="--","---",IF($C$4="TEB0187_REV01",CALC_CONN_TEB0187_REV01!$G1859&amp; " --&gt; " &amp;CALC_CONN_TEB0187_REV01!$I1859&amp; " --&gt; ")),"---")</f>
        <v>---</v>
      </c>
      <c r="G1859" s="59" t="str">
        <f>IFERROR(IF(VLOOKUP($D1859&amp;"-"&amp;$E1859,IF($C$4="TEB0187_REV01",CALC_CONN_TEB0187_REV01!$F:$H),3,0)="--",VLOOKUP($D1859&amp;"-"&amp;$E1859,IF($C$4="TEB0187_REV01",CALC_CONN_TEB0187_REV01!$F:$H),2,0),VLOOKUP($D1859&amp;"-"&amp;$E1859,IF($C$4="TEB0187_REV01",CALC_CONN_TEB0187_REV01!$F:$H),3,0)),"---")</f>
        <v>---</v>
      </c>
      <c r="H1859" s="59" t="str">
        <f>IFERROR(VLOOKUP(G1859,IF($C$4="TEB0187_REV01",CALC_CONN_TEB0187_REV01!$G:$T),14,0),"---")</f>
        <v>---</v>
      </c>
      <c r="I1859" s="59" t="str">
        <f>IFERROR(VLOOKUP($D1859&amp;"-"&amp;$E1859,IF($C$4="TEB0187_REV01",CALC_CONN_TEB0187_REV01!$F:$K,"???"),6,0),"---")</f>
        <v>---</v>
      </c>
      <c r="J1859" s="61" t="str">
        <f>IFERROR(VLOOKUP($D1859&amp;"-"&amp;$E1859,IF($C$4="TEB0187_REV01",CALC_CONN_TEB0187_REV01!$F:$M,"???"),8,0),"---")</f>
        <v>---</v>
      </c>
      <c r="K1859" s="62" t="str">
        <f>IFERROR(VLOOKUP($D1859&amp;"-"&amp;$E1859,IF($C$4="TEB0187_REV01",CALC_CONN_TEB0187_REV01!$F:$N),9,0),"---")</f>
        <v>---</v>
      </c>
      <c r="L1859" s="59" t="str">
        <f>IFERROR(VLOOKUP(K1859,B2B!$H$3:$I$2000,2,0),"---")</f>
        <v>---</v>
      </c>
      <c r="M1859" s="59" t="str">
        <f>IFERROR(VLOOKUP(L1859,IF($M$4="TEI0187_REV01",RAW_m_TEI0187_REV01!$AD:$AH),5,0),"---")</f>
        <v>---</v>
      </c>
      <c r="N1859" s="59" t="str">
        <f>IFERROR(VLOOKUP(L1859,IF($M$4="TEI0187_REV01",RAW_m_TEI0187_REV01!$AE:$AJ),6,0),"---")</f>
        <v>---</v>
      </c>
      <c r="O1859" s="63" t="str">
        <f>IFERROR(VLOOKUP(L1859,IF($M$4="TEI0187_REV01",RAW_m_TEI0187_REV01!$AD:$AE),2,0),"---")</f>
        <v>---</v>
      </c>
      <c r="P1859" s="59" t="str">
        <f>IFERROR(VLOOKUP(O1859,IF($M$4="TEI0187_REV01",RAW_m_TEI0187_REV01!$AJ:$AK),2,0),"---")</f>
        <v>---</v>
      </c>
      <c r="Q1859" s="59" t="str">
        <f>IFERROR(VLOOKUP(L1859,IF($M$4="TEI0187_REV01",RAW_m_TEI0187_REV01!$AD:$AF),3,0),"---")</f>
        <v>---</v>
      </c>
      <c r="R1859" s="59" t="str">
        <f>IFERROR(VLOOKUP(O1859,IF($M$4="TEI0187_REV01",RAW_m_TEI0187_REV01!$AE:$AG),3,0),"---")</f>
        <v>---</v>
      </c>
      <c r="S1859" s="59" t="str">
        <f t="shared" si="59"/>
        <v>---</v>
      </c>
    </row>
    <row r="1860" spans="2:19" ht="15" customHeight="1" x14ac:dyDescent="0.25">
      <c r="B1860" s="59">
        <f t="shared" si="60"/>
        <v>1855</v>
      </c>
      <c r="C1860" s="60">
        <f>IFERROR(IF($C$4="TEB0187_REV01",CALC_CONN_TEB0187_REV01!U1860,),"---")</f>
        <v>0</v>
      </c>
      <c r="D1860" s="59">
        <f>IFERROR(IF($C$4="TEB0187_REV01",CALC_CONN_TEB0187_REV01!D1860,),"---")</f>
        <v>0</v>
      </c>
      <c r="E1860" s="59">
        <f>IFERROR(IF($C$4="TEB0187_REV01",CALC_CONN_TEB0187_REV01!E1860,),"---")</f>
        <v>0</v>
      </c>
      <c r="F1860" s="59" t="str">
        <f>IFERROR(IF(VLOOKUP($D1860&amp;"-"&amp;$E1860,IF($C$4="TEB0187_REV01",CALC_CONN_TEB0187_REV01!$F:$I),4,0)="--","---",IF($C$4="TEB0187_REV01",CALC_CONN_TEB0187_REV01!$G1860&amp; " --&gt; " &amp;CALC_CONN_TEB0187_REV01!$I1860&amp; " --&gt; ")),"---")</f>
        <v>---</v>
      </c>
      <c r="G1860" s="59" t="str">
        <f>IFERROR(IF(VLOOKUP($D1860&amp;"-"&amp;$E1860,IF($C$4="TEB0187_REV01",CALC_CONN_TEB0187_REV01!$F:$H),3,0)="--",VLOOKUP($D1860&amp;"-"&amp;$E1860,IF($C$4="TEB0187_REV01",CALC_CONN_TEB0187_REV01!$F:$H),2,0),VLOOKUP($D1860&amp;"-"&amp;$E1860,IF($C$4="TEB0187_REV01",CALC_CONN_TEB0187_REV01!$F:$H),3,0)),"---")</f>
        <v>---</v>
      </c>
      <c r="H1860" s="59" t="str">
        <f>IFERROR(VLOOKUP(G1860,IF($C$4="TEB0187_REV01",CALC_CONN_TEB0187_REV01!$G:$T),14,0),"---")</f>
        <v>---</v>
      </c>
      <c r="I1860" s="59" t="str">
        <f>IFERROR(VLOOKUP($D1860&amp;"-"&amp;$E1860,IF($C$4="TEB0187_REV01",CALC_CONN_TEB0187_REV01!$F:$K,"???"),6,0),"---")</f>
        <v>---</v>
      </c>
      <c r="J1860" s="61" t="str">
        <f>IFERROR(VLOOKUP($D1860&amp;"-"&amp;$E1860,IF($C$4="TEB0187_REV01",CALC_CONN_TEB0187_REV01!$F:$M,"???"),8,0),"---")</f>
        <v>---</v>
      </c>
      <c r="K1860" s="62" t="str">
        <f>IFERROR(VLOOKUP($D1860&amp;"-"&amp;$E1860,IF($C$4="TEB0187_REV01",CALC_CONN_TEB0187_REV01!$F:$N),9,0),"---")</f>
        <v>---</v>
      </c>
      <c r="L1860" s="59" t="str">
        <f>IFERROR(VLOOKUP(K1860,B2B!$H$3:$I$2000,2,0),"---")</f>
        <v>---</v>
      </c>
      <c r="M1860" s="59" t="str">
        <f>IFERROR(VLOOKUP(L1860,IF($M$4="TEI0187_REV01",RAW_m_TEI0187_REV01!$AD:$AH),5,0),"---")</f>
        <v>---</v>
      </c>
      <c r="N1860" s="59" t="str">
        <f>IFERROR(VLOOKUP(L1860,IF($M$4="TEI0187_REV01",RAW_m_TEI0187_REV01!$AE:$AJ),6,0),"---")</f>
        <v>---</v>
      </c>
      <c r="O1860" s="63" t="str">
        <f>IFERROR(VLOOKUP(L1860,IF($M$4="TEI0187_REV01",RAW_m_TEI0187_REV01!$AD:$AE),2,0),"---")</f>
        <v>---</v>
      </c>
      <c r="P1860" s="59" t="str">
        <f>IFERROR(VLOOKUP(O1860,IF($M$4="TEI0187_REV01",RAW_m_TEI0187_REV01!$AJ:$AK),2,0),"---")</f>
        <v>---</v>
      </c>
      <c r="Q1860" s="59" t="str">
        <f>IFERROR(VLOOKUP(L1860,IF($M$4="TEI0187_REV01",RAW_m_TEI0187_REV01!$AD:$AF),3,0),"---")</f>
        <v>---</v>
      </c>
      <c r="R1860" s="59" t="str">
        <f>IFERROR(VLOOKUP(O1860,IF($M$4="TEI0187_REV01",RAW_m_TEI0187_REV01!$AE:$AG),3,0),"---")</f>
        <v>---</v>
      </c>
      <c r="S1860" s="59" t="str">
        <f t="shared" si="59"/>
        <v>---</v>
      </c>
    </row>
    <row r="1861" spans="2:19" ht="15" customHeight="1" x14ac:dyDescent="0.25">
      <c r="B1861" s="59">
        <f t="shared" si="60"/>
        <v>1856</v>
      </c>
      <c r="C1861" s="60">
        <f>IFERROR(IF($C$4="TEB0187_REV01",CALC_CONN_TEB0187_REV01!U1861,),"---")</f>
        <v>0</v>
      </c>
      <c r="D1861" s="59">
        <f>IFERROR(IF($C$4="TEB0187_REV01",CALC_CONN_TEB0187_REV01!D1861,),"---")</f>
        <v>0</v>
      </c>
      <c r="E1861" s="59">
        <f>IFERROR(IF($C$4="TEB0187_REV01",CALC_CONN_TEB0187_REV01!E1861,),"---")</f>
        <v>0</v>
      </c>
      <c r="F1861" s="59" t="str">
        <f>IFERROR(IF(VLOOKUP($D1861&amp;"-"&amp;$E1861,IF($C$4="TEB0187_REV01",CALC_CONN_TEB0187_REV01!$F:$I),4,0)="--","---",IF($C$4="TEB0187_REV01",CALC_CONN_TEB0187_REV01!$G1861&amp; " --&gt; " &amp;CALC_CONN_TEB0187_REV01!$I1861&amp; " --&gt; ")),"---")</f>
        <v>---</v>
      </c>
      <c r="G1861" s="59" t="str">
        <f>IFERROR(IF(VLOOKUP($D1861&amp;"-"&amp;$E1861,IF($C$4="TEB0187_REV01",CALC_CONN_TEB0187_REV01!$F:$H),3,0)="--",VLOOKUP($D1861&amp;"-"&amp;$E1861,IF($C$4="TEB0187_REV01",CALC_CONN_TEB0187_REV01!$F:$H),2,0),VLOOKUP($D1861&amp;"-"&amp;$E1861,IF($C$4="TEB0187_REV01",CALC_CONN_TEB0187_REV01!$F:$H),3,0)),"---")</f>
        <v>---</v>
      </c>
      <c r="H1861" s="59" t="str">
        <f>IFERROR(VLOOKUP(G1861,IF($C$4="TEB0187_REV01",CALC_CONN_TEB0187_REV01!$G:$T),14,0),"---")</f>
        <v>---</v>
      </c>
      <c r="I1861" s="59" t="str">
        <f>IFERROR(VLOOKUP($D1861&amp;"-"&amp;$E1861,IF($C$4="TEB0187_REV01",CALC_CONN_TEB0187_REV01!$F:$K,"???"),6,0),"---")</f>
        <v>---</v>
      </c>
      <c r="J1861" s="61" t="str">
        <f>IFERROR(VLOOKUP($D1861&amp;"-"&amp;$E1861,IF($C$4="TEB0187_REV01",CALC_CONN_TEB0187_REV01!$F:$M,"???"),8,0),"---")</f>
        <v>---</v>
      </c>
      <c r="K1861" s="62" t="str">
        <f>IFERROR(VLOOKUP($D1861&amp;"-"&amp;$E1861,IF($C$4="TEB0187_REV01",CALC_CONN_TEB0187_REV01!$F:$N),9,0),"---")</f>
        <v>---</v>
      </c>
      <c r="L1861" s="59" t="str">
        <f>IFERROR(VLOOKUP(K1861,B2B!$H$3:$I$2000,2,0),"---")</f>
        <v>---</v>
      </c>
      <c r="M1861" s="59" t="str">
        <f>IFERROR(VLOOKUP(L1861,IF($M$4="TEI0187_REV01",RAW_m_TEI0187_REV01!$AD:$AH),5,0),"---")</f>
        <v>---</v>
      </c>
      <c r="N1861" s="59" t="str">
        <f>IFERROR(VLOOKUP(L1861,IF($M$4="TEI0187_REV01",RAW_m_TEI0187_REV01!$AE:$AJ),6,0),"---")</f>
        <v>---</v>
      </c>
      <c r="O1861" s="63" t="str">
        <f>IFERROR(VLOOKUP(L1861,IF($M$4="TEI0187_REV01",RAW_m_TEI0187_REV01!$AD:$AE),2,0),"---")</f>
        <v>---</v>
      </c>
      <c r="P1861" s="59" t="str">
        <f>IFERROR(VLOOKUP(O1861,IF($M$4="TEI0187_REV01",RAW_m_TEI0187_REV01!$AJ:$AK),2,0),"---")</f>
        <v>---</v>
      </c>
      <c r="Q1861" s="59" t="str">
        <f>IFERROR(VLOOKUP(L1861,IF($M$4="TEI0187_REV01",RAW_m_TEI0187_REV01!$AD:$AF),3,0),"---")</f>
        <v>---</v>
      </c>
      <c r="R1861" s="59" t="str">
        <f>IFERROR(VLOOKUP(O1861,IF($M$4="TEI0187_REV01",RAW_m_TEI0187_REV01!$AE:$AG),3,0),"---")</f>
        <v>---</v>
      </c>
      <c r="S1861" s="59" t="str">
        <f t="shared" si="59"/>
        <v>---</v>
      </c>
    </row>
    <row r="1862" spans="2:19" ht="15" customHeight="1" x14ac:dyDescent="0.25">
      <c r="B1862" s="59">
        <f t="shared" si="60"/>
        <v>1857</v>
      </c>
      <c r="C1862" s="60">
        <f>IFERROR(IF($C$4="TEB0187_REV01",CALC_CONN_TEB0187_REV01!U1862,),"---")</f>
        <v>0</v>
      </c>
      <c r="D1862" s="59">
        <f>IFERROR(IF($C$4="TEB0187_REV01",CALC_CONN_TEB0187_REV01!D1862,),"---")</f>
        <v>0</v>
      </c>
      <c r="E1862" s="59">
        <f>IFERROR(IF($C$4="TEB0187_REV01",CALC_CONN_TEB0187_REV01!E1862,),"---")</f>
        <v>0</v>
      </c>
      <c r="F1862" s="59" t="str">
        <f>IFERROR(IF(VLOOKUP($D1862&amp;"-"&amp;$E1862,IF($C$4="TEB0187_REV01",CALC_CONN_TEB0187_REV01!$F:$I),4,0)="--","---",IF($C$4="TEB0187_REV01",CALC_CONN_TEB0187_REV01!$G1862&amp; " --&gt; " &amp;CALC_CONN_TEB0187_REV01!$I1862&amp; " --&gt; ")),"---")</f>
        <v>---</v>
      </c>
      <c r="G1862" s="59" t="str">
        <f>IFERROR(IF(VLOOKUP($D1862&amp;"-"&amp;$E1862,IF($C$4="TEB0187_REV01",CALC_CONN_TEB0187_REV01!$F:$H),3,0)="--",VLOOKUP($D1862&amp;"-"&amp;$E1862,IF($C$4="TEB0187_REV01",CALC_CONN_TEB0187_REV01!$F:$H),2,0),VLOOKUP($D1862&amp;"-"&amp;$E1862,IF($C$4="TEB0187_REV01",CALC_CONN_TEB0187_REV01!$F:$H),3,0)),"---")</f>
        <v>---</v>
      </c>
      <c r="H1862" s="59" t="str">
        <f>IFERROR(VLOOKUP(G1862,IF($C$4="TEB0187_REV01",CALC_CONN_TEB0187_REV01!$G:$T),14,0),"---")</f>
        <v>---</v>
      </c>
      <c r="I1862" s="59" t="str">
        <f>IFERROR(VLOOKUP($D1862&amp;"-"&amp;$E1862,IF($C$4="TEB0187_REV01",CALC_CONN_TEB0187_REV01!$F:$K,"???"),6,0),"---")</f>
        <v>---</v>
      </c>
      <c r="J1862" s="61" t="str">
        <f>IFERROR(VLOOKUP($D1862&amp;"-"&amp;$E1862,IF($C$4="TEB0187_REV01",CALC_CONN_TEB0187_REV01!$F:$M,"???"),8,0),"---")</f>
        <v>---</v>
      </c>
      <c r="K1862" s="62" t="str">
        <f>IFERROR(VLOOKUP($D1862&amp;"-"&amp;$E1862,IF($C$4="TEB0187_REV01",CALC_CONN_TEB0187_REV01!$F:$N),9,0),"---")</f>
        <v>---</v>
      </c>
      <c r="L1862" s="59" t="str">
        <f>IFERROR(VLOOKUP(K1862,B2B!$H$3:$I$2000,2,0),"---")</f>
        <v>---</v>
      </c>
      <c r="M1862" s="59" t="str">
        <f>IFERROR(VLOOKUP(L1862,IF($M$4="TEI0187_REV01",RAW_m_TEI0187_REV01!$AD:$AH),5,0),"---")</f>
        <v>---</v>
      </c>
      <c r="N1862" s="59" t="str">
        <f>IFERROR(VLOOKUP(L1862,IF($M$4="TEI0187_REV01",RAW_m_TEI0187_REV01!$AE:$AJ),6,0),"---")</f>
        <v>---</v>
      </c>
      <c r="O1862" s="63" t="str">
        <f>IFERROR(VLOOKUP(L1862,IF($M$4="TEI0187_REV01",RAW_m_TEI0187_REV01!$AD:$AE),2,0),"---")</f>
        <v>---</v>
      </c>
      <c r="P1862" s="59" t="str">
        <f>IFERROR(VLOOKUP(O1862,IF($M$4="TEI0187_REV01",RAW_m_TEI0187_REV01!$AJ:$AK),2,0),"---")</f>
        <v>---</v>
      </c>
      <c r="Q1862" s="59" t="str">
        <f>IFERROR(VLOOKUP(L1862,IF($M$4="TEI0187_REV01",RAW_m_TEI0187_REV01!$AD:$AF),3,0),"---")</f>
        <v>---</v>
      </c>
      <c r="R1862" s="59" t="str">
        <f>IFERROR(VLOOKUP(O1862,IF($M$4="TEI0187_REV01",RAW_m_TEI0187_REV01!$AE:$AG),3,0),"---")</f>
        <v>---</v>
      </c>
      <c r="S1862" s="59" t="str">
        <f t="shared" si="59"/>
        <v>---</v>
      </c>
    </row>
    <row r="1863" spans="2:19" ht="15" customHeight="1" x14ac:dyDescent="0.25">
      <c r="B1863" s="59">
        <f t="shared" si="60"/>
        <v>1858</v>
      </c>
      <c r="C1863" s="60">
        <f>IFERROR(IF($C$4="TEB0187_REV01",CALC_CONN_TEB0187_REV01!U1863,),"---")</f>
        <v>0</v>
      </c>
      <c r="D1863" s="59">
        <f>IFERROR(IF($C$4="TEB0187_REV01",CALC_CONN_TEB0187_REV01!D1863,),"---")</f>
        <v>0</v>
      </c>
      <c r="E1863" s="59">
        <f>IFERROR(IF($C$4="TEB0187_REV01",CALC_CONN_TEB0187_REV01!E1863,),"---")</f>
        <v>0</v>
      </c>
      <c r="F1863" s="59" t="str">
        <f>IFERROR(IF(VLOOKUP($D1863&amp;"-"&amp;$E1863,IF($C$4="TEB0187_REV01",CALC_CONN_TEB0187_REV01!$F:$I),4,0)="--","---",IF($C$4="TEB0187_REV01",CALC_CONN_TEB0187_REV01!$G1863&amp; " --&gt; " &amp;CALC_CONN_TEB0187_REV01!$I1863&amp; " --&gt; ")),"---")</f>
        <v>---</v>
      </c>
      <c r="G1863" s="59" t="str">
        <f>IFERROR(IF(VLOOKUP($D1863&amp;"-"&amp;$E1863,IF($C$4="TEB0187_REV01",CALC_CONN_TEB0187_REV01!$F:$H),3,0)="--",VLOOKUP($D1863&amp;"-"&amp;$E1863,IF($C$4="TEB0187_REV01",CALC_CONN_TEB0187_REV01!$F:$H),2,0),VLOOKUP($D1863&amp;"-"&amp;$E1863,IF($C$4="TEB0187_REV01",CALC_CONN_TEB0187_REV01!$F:$H),3,0)),"---")</f>
        <v>---</v>
      </c>
      <c r="H1863" s="59" t="str">
        <f>IFERROR(VLOOKUP(G1863,IF($C$4="TEB0187_REV01",CALC_CONN_TEB0187_REV01!$G:$T),14,0),"---")</f>
        <v>---</v>
      </c>
      <c r="I1863" s="59" t="str">
        <f>IFERROR(VLOOKUP($D1863&amp;"-"&amp;$E1863,IF($C$4="TEB0187_REV01",CALC_CONN_TEB0187_REV01!$F:$K,"???"),6,0),"---")</f>
        <v>---</v>
      </c>
      <c r="J1863" s="61" t="str">
        <f>IFERROR(VLOOKUP($D1863&amp;"-"&amp;$E1863,IF($C$4="TEB0187_REV01",CALC_CONN_TEB0187_REV01!$F:$M,"???"),8,0),"---")</f>
        <v>---</v>
      </c>
      <c r="K1863" s="62" t="str">
        <f>IFERROR(VLOOKUP($D1863&amp;"-"&amp;$E1863,IF($C$4="TEB0187_REV01",CALC_CONN_TEB0187_REV01!$F:$N),9,0),"---")</f>
        <v>---</v>
      </c>
      <c r="L1863" s="59" t="str">
        <f>IFERROR(VLOOKUP(K1863,B2B!$H$3:$I$2000,2,0),"---")</f>
        <v>---</v>
      </c>
      <c r="M1863" s="59" t="str">
        <f>IFERROR(VLOOKUP(L1863,IF($M$4="TEI0187_REV01",RAW_m_TEI0187_REV01!$AD:$AH),5,0),"---")</f>
        <v>---</v>
      </c>
      <c r="N1863" s="59" t="str">
        <f>IFERROR(VLOOKUP(L1863,IF($M$4="TEI0187_REV01",RAW_m_TEI0187_REV01!$AE:$AJ),6,0),"---")</f>
        <v>---</v>
      </c>
      <c r="O1863" s="63" t="str">
        <f>IFERROR(VLOOKUP(L1863,IF($M$4="TEI0187_REV01",RAW_m_TEI0187_REV01!$AD:$AE),2,0),"---")</f>
        <v>---</v>
      </c>
      <c r="P1863" s="59" t="str">
        <f>IFERROR(VLOOKUP(O1863,IF($M$4="TEI0187_REV01",RAW_m_TEI0187_REV01!$AJ:$AK),2,0),"---")</f>
        <v>---</v>
      </c>
      <c r="Q1863" s="59" t="str">
        <f>IFERROR(VLOOKUP(L1863,IF($M$4="TEI0187_REV01",RAW_m_TEI0187_REV01!$AD:$AF),3,0),"---")</f>
        <v>---</v>
      </c>
      <c r="R1863" s="59" t="str">
        <f>IFERROR(VLOOKUP(O1863,IF($M$4="TEI0187_REV01",RAW_m_TEI0187_REV01!$AE:$AG),3,0),"---")</f>
        <v>---</v>
      </c>
      <c r="S1863" s="59" t="str">
        <f t="shared" ref="S1863:S1926" si="61">IFERROR(SUBSTITUTE(I1863,"mm","")+SUBSTITUTE(R1863,"mm",""),"---")</f>
        <v>---</v>
      </c>
    </row>
    <row r="1864" spans="2:19" ht="15" customHeight="1" x14ac:dyDescent="0.25">
      <c r="B1864" s="59">
        <f t="shared" ref="B1864:B1927" si="62">B1863+1</f>
        <v>1859</v>
      </c>
      <c r="C1864" s="60">
        <f>IFERROR(IF($C$4="TEB0187_REV01",CALC_CONN_TEB0187_REV01!U1864,),"---")</f>
        <v>0</v>
      </c>
      <c r="D1864" s="59">
        <f>IFERROR(IF($C$4="TEB0187_REV01",CALC_CONN_TEB0187_REV01!D1864,),"---")</f>
        <v>0</v>
      </c>
      <c r="E1864" s="59">
        <f>IFERROR(IF($C$4="TEB0187_REV01",CALC_CONN_TEB0187_REV01!E1864,),"---")</f>
        <v>0</v>
      </c>
      <c r="F1864" s="59" t="str">
        <f>IFERROR(IF(VLOOKUP($D1864&amp;"-"&amp;$E1864,IF($C$4="TEB0187_REV01",CALC_CONN_TEB0187_REV01!$F:$I),4,0)="--","---",IF($C$4="TEB0187_REV01",CALC_CONN_TEB0187_REV01!$G1864&amp; " --&gt; " &amp;CALC_CONN_TEB0187_REV01!$I1864&amp; " --&gt; ")),"---")</f>
        <v>---</v>
      </c>
      <c r="G1864" s="59" t="str">
        <f>IFERROR(IF(VLOOKUP($D1864&amp;"-"&amp;$E1864,IF($C$4="TEB0187_REV01",CALC_CONN_TEB0187_REV01!$F:$H),3,0)="--",VLOOKUP($D1864&amp;"-"&amp;$E1864,IF($C$4="TEB0187_REV01",CALC_CONN_TEB0187_REV01!$F:$H),2,0),VLOOKUP($D1864&amp;"-"&amp;$E1864,IF($C$4="TEB0187_REV01",CALC_CONN_TEB0187_REV01!$F:$H),3,0)),"---")</f>
        <v>---</v>
      </c>
      <c r="H1864" s="59" t="str">
        <f>IFERROR(VLOOKUP(G1864,IF($C$4="TEB0187_REV01",CALC_CONN_TEB0187_REV01!$G:$T),14,0),"---")</f>
        <v>---</v>
      </c>
      <c r="I1864" s="59" t="str">
        <f>IFERROR(VLOOKUP($D1864&amp;"-"&amp;$E1864,IF($C$4="TEB0187_REV01",CALC_CONN_TEB0187_REV01!$F:$K,"???"),6,0),"---")</f>
        <v>---</v>
      </c>
      <c r="J1864" s="61" t="str">
        <f>IFERROR(VLOOKUP($D1864&amp;"-"&amp;$E1864,IF($C$4="TEB0187_REV01",CALC_CONN_TEB0187_REV01!$F:$M,"???"),8,0),"---")</f>
        <v>---</v>
      </c>
      <c r="K1864" s="62" t="str">
        <f>IFERROR(VLOOKUP($D1864&amp;"-"&amp;$E1864,IF($C$4="TEB0187_REV01",CALC_CONN_TEB0187_REV01!$F:$N),9,0),"---")</f>
        <v>---</v>
      </c>
      <c r="L1864" s="59" t="str">
        <f>IFERROR(VLOOKUP(K1864,B2B!$H$3:$I$2000,2,0),"---")</f>
        <v>---</v>
      </c>
      <c r="M1864" s="59" t="str">
        <f>IFERROR(VLOOKUP(L1864,IF($M$4="TEI0187_REV01",RAW_m_TEI0187_REV01!$AD:$AH),5,0),"---")</f>
        <v>---</v>
      </c>
      <c r="N1864" s="59" t="str">
        <f>IFERROR(VLOOKUP(L1864,IF($M$4="TEI0187_REV01",RAW_m_TEI0187_REV01!$AE:$AJ),6,0),"---")</f>
        <v>---</v>
      </c>
      <c r="O1864" s="63" t="str">
        <f>IFERROR(VLOOKUP(L1864,IF($M$4="TEI0187_REV01",RAW_m_TEI0187_REV01!$AD:$AE),2,0),"---")</f>
        <v>---</v>
      </c>
      <c r="P1864" s="59" t="str">
        <f>IFERROR(VLOOKUP(O1864,IF($M$4="TEI0187_REV01",RAW_m_TEI0187_REV01!$AJ:$AK),2,0),"---")</f>
        <v>---</v>
      </c>
      <c r="Q1864" s="59" t="str">
        <f>IFERROR(VLOOKUP(L1864,IF($M$4="TEI0187_REV01",RAW_m_TEI0187_REV01!$AD:$AF),3,0),"---")</f>
        <v>---</v>
      </c>
      <c r="R1864" s="59" t="str">
        <f>IFERROR(VLOOKUP(O1864,IF($M$4="TEI0187_REV01",RAW_m_TEI0187_REV01!$AE:$AG),3,0),"---")</f>
        <v>---</v>
      </c>
      <c r="S1864" s="59" t="str">
        <f t="shared" si="61"/>
        <v>---</v>
      </c>
    </row>
    <row r="1865" spans="2:19" ht="15" customHeight="1" x14ac:dyDescent="0.25">
      <c r="B1865" s="59">
        <f t="shared" si="62"/>
        <v>1860</v>
      </c>
      <c r="C1865" s="60">
        <f>IFERROR(IF($C$4="TEB0187_REV01",CALC_CONN_TEB0187_REV01!U1865,),"---")</f>
        <v>0</v>
      </c>
      <c r="D1865" s="59">
        <f>IFERROR(IF($C$4="TEB0187_REV01",CALC_CONN_TEB0187_REV01!D1865,),"---")</f>
        <v>0</v>
      </c>
      <c r="E1865" s="59">
        <f>IFERROR(IF($C$4="TEB0187_REV01",CALC_CONN_TEB0187_REV01!E1865,),"---")</f>
        <v>0</v>
      </c>
      <c r="F1865" s="59" t="str">
        <f>IFERROR(IF(VLOOKUP($D1865&amp;"-"&amp;$E1865,IF($C$4="TEB0187_REV01",CALC_CONN_TEB0187_REV01!$F:$I),4,0)="--","---",IF($C$4="TEB0187_REV01",CALC_CONN_TEB0187_REV01!$G1865&amp; " --&gt; " &amp;CALC_CONN_TEB0187_REV01!$I1865&amp; " --&gt; ")),"---")</f>
        <v>---</v>
      </c>
      <c r="G1865" s="59" t="str">
        <f>IFERROR(IF(VLOOKUP($D1865&amp;"-"&amp;$E1865,IF($C$4="TEB0187_REV01",CALC_CONN_TEB0187_REV01!$F:$H),3,0)="--",VLOOKUP($D1865&amp;"-"&amp;$E1865,IF($C$4="TEB0187_REV01",CALC_CONN_TEB0187_REV01!$F:$H),2,0),VLOOKUP($D1865&amp;"-"&amp;$E1865,IF($C$4="TEB0187_REV01",CALC_CONN_TEB0187_REV01!$F:$H),3,0)),"---")</f>
        <v>---</v>
      </c>
      <c r="H1865" s="59" t="str">
        <f>IFERROR(VLOOKUP(G1865,IF($C$4="TEB0187_REV01",CALC_CONN_TEB0187_REV01!$G:$T),14,0),"---")</f>
        <v>---</v>
      </c>
      <c r="I1865" s="59" t="str">
        <f>IFERROR(VLOOKUP($D1865&amp;"-"&amp;$E1865,IF($C$4="TEB0187_REV01",CALC_CONN_TEB0187_REV01!$F:$K,"???"),6,0),"---")</f>
        <v>---</v>
      </c>
      <c r="J1865" s="61" t="str">
        <f>IFERROR(VLOOKUP($D1865&amp;"-"&amp;$E1865,IF($C$4="TEB0187_REV01",CALC_CONN_TEB0187_REV01!$F:$M,"???"),8,0),"---")</f>
        <v>---</v>
      </c>
      <c r="K1865" s="62" t="str">
        <f>IFERROR(VLOOKUP($D1865&amp;"-"&amp;$E1865,IF($C$4="TEB0187_REV01",CALC_CONN_TEB0187_REV01!$F:$N),9,0),"---")</f>
        <v>---</v>
      </c>
      <c r="L1865" s="59" t="str">
        <f>IFERROR(VLOOKUP(K1865,B2B!$H$3:$I$2000,2,0),"---")</f>
        <v>---</v>
      </c>
      <c r="M1865" s="59" t="str">
        <f>IFERROR(VLOOKUP(L1865,IF($M$4="TEI0187_REV01",RAW_m_TEI0187_REV01!$AD:$AH),5,0),"---")</f>
        <v>---</v>
      </c>
      <c r="N1865" s="59" t="str">
        <f>IFERROR(VLOOKUP(L1865,IF($M$4="TEI0187_REV01",RAW_m_TEI0187_REV01!$AE:$AJ),6,0),"---")</f>
        <v>---</v>
      </c>
      <c r="O1865" s="63" t="str">
        <f>IFERROR(VLOOKUP(L1865,IF($M$4="TEI0187_REV01",RAW_m_TEI0187_REV01!$AD:$AE),2,0),"---")</f>
        <v>---</v>
      </c>
      <c r="P1865" s="59" t="str">
        <f>IFERROR(VLOOKUP(O1865,IF($M$4="TEI0187_REV01",RAW_m_TEI0187_REV01!$AJ:$AK),2,0),"---")</f>
        <v>---</v>
      </c>
      <c r="Q1865" s="59" t="str">
        <f>IFERROR(VLOOKUP(L1865,IF($M$4="TEI0187_REV01",RAW_m_TEI0187_REV01!$AD:$AF),3,0),"---")</f>
        <v>---</v>
      </c>
      <c r="R1865" s="59" t="str">
        <f>IFERROR(VLOOKUP(O1865,IF($M$4="TEI0187_REV01",RAW_m_TEI0187_REV01!$AE:$AG),3,0),"---")</f>
        <v>---</v>
      </c>
      <c r="S1865" s="59" t="str">
        <f t="shared" si="61"/>
        <v>---</v>
      </c>
    </row>
    <row r="1866" spans="2:19" ht="15" customHeight="1" x14ac:dyDescent="0.25">
      <c r="B1866" s="59">
        <f t="shared" si="62"/>
        <v>1861</v>
      </c>
      <c r="C1866" s="60">
        <f>IFERROR(IF($C$4="TEB0187_REV01",CALC_CONN_TEB0187_REV01!U1866,),"---")</f>
        <v>0</v>
      </c>
      <c r="D1866" s="59">
        <f>IFERROR(IF($C$4="TEB0187_REV01",CALC_CONN_TEB0187_REV01!D1866,),"---")</f>
        <v>0</v>
      </c>
      <c r="E1866" s="59">
        <f>IFERROR(IF($C$4="TEB0187_REV01",CALC_CONN_TEB0187_REV01!E1866,),"---")</f>
        <v>0</v>
      </c>
      <c r="F1866" s="59" t="str">
        <f>IFERROR(IF(VLOOKUP($D1866&amp;"-"&amp;$E1866,IF($C$4="TEB0187_REV01",CALC_CONN_TEB0187_REV01!$F:$I),4,0)="--","---",IF($C$4="TEB0187_REV01",CALC_CONN_TEB0187_REV01!$G1866&amp; " --&gt; " &amp;CALC_CONN_TEB0187_REV01!$I1866&amp; " --&gt; ")),"---")</f>
        <v>---</v>
      </c>
      <c r="G1866" s="59" t="str">
        <f>IFERROR(IF(VLOOKUP($D1866&amp;"-"&amp;$E1866,IF($C$4="TEB0187_REV01",CALC_CONN_TEB0187_REV01!$F:$H),3,0)="--",VLOOKUP($D1866&amp;"-"&amp;$E1866,IF($C$4="TEB0187_REV01",CALC_CONN_TEB0187_REV01!$F:$H),2,0),VLOOKUP($D1866&amp;"-"&amp;$E1866,IF($C$4="TEB0187_REV01",CALC_CONN_TEB0187_REV01!$F:$H),3,0)),"---")</f>
        <v>---</v>
      </c>
      <c r="H1866" s="59" t="str">
        <f>IFERROR(VLOOKUP(G1866,IF($C$4="TEB0187_REV01",CALC_CONN_TEB0187_REV01!$G:$T),14,0),"---")</f>
        <v>---</v>
      </c>
      <c r="I1866" s="59" t="str">
        <f>IFERROR(VLOOKUP($D1866&amp;"-"&amp;$E1866,IF($C$4="TEB0187_REV01",CALC_CONN_TEB0187_REV01!$F:$K,"???"),6,0),"---")</f>
        <v>---</v>
      </c>
      <c r="J1866" s="61" t="str">
        <f>IFERROR(VLOOKUP($D1866&amp;"-"&amp;$E1866,IF($C$4="TEB0187_REV01",CALC_CONN_TEB0187_REV01!$F:$M,"???"),8,0),"---")</f>
        <v>---</v>
      </c>
      <c r="K1866" s="62" t="str">
        <f>IFERROR(VLOOKUP($D1866&amp;"-"&amp;$E1866,IF($C$4="TEB0187_REV01",CALC_CONN_TEB0187_REV01!$F:$N),9,0),"---")</f>
        <v>---</v>
      </c>
      <c r="L1866" s="59" t="str">
        <f>IFERROR(VLOOKUP(K1866,B2B!$H$3:$I$2000,2,0),"---")</f>
        <v>---</v>
      </c>
      <c r="M1866" s="59" t="str">
        <f>IFERROR(VLOOKUP(L1866,IF($M$4="TEI0187_REV01",RAW_m_TEI0187_REV01!$AD:$AH),5,0),"---")</f>
        <v>---</v>
      </c>
      <c r="N1866" s="59" t="str">
        <f>IFERROR(VLOOKUP(L1866,IF($M$4="TEI0187_REV01",RAW_m_TEI0187_REV01!$AE:$AJ),6,0),"---")</f>
        <v>---</v>
      </c>
      <c r="O1866" s="63" t="str">
        <f>IFERROR(VLOOKUP(L1866,IF($M$4="TEI0187_REV01",RAW_m_TEI0187_REV01!$AD:$AE),2,0),"---")</f>
        <v>---</v>
      </c>
      <c r="P1866" s="59" t="str">
        <f>IFERROR(VLOOKUP(O1866,IF($M$4="TEI0187_REV01",RAW_m_TEI0187_REV01!$AJ:$AK),2,0),"---")</f>
        <v>---</v>
      </c>
      <c r="Q1866" s="59" t="str">
        <f>IFERROR(VLOOKUP(L1866,IF($M$4="TEI0187_REV01",RAW_m_TEI0187_REV01!$AD:$AF),3,0),"---")</f>
        <v>---</v>
      </c>
      <c r="R1866" s="59" t="str">
        <f>IFERROR(VLOOKUP(O1866,IF($M$4="TEI0187_REV01",RAW_m_TEI0187_REV01!$AE:$AG),3,0),"---")</f>
        <v>---</v>
      </c>
      <c r="S1866" s="59" t="str">
        <f t="shared" si="61"/>
        <v>---</v>
      </c>
    </row>
    <row r="1867" spans="2:19" ht="15" customHeight="1" x14ac:dyDescent="0.25">
      <c r="B1867" s="59">
        <f t="shared" si="62"/>
        <v>1862</v>
      </c>
      <c r="C1867" s="60">
        <f>IFERROR(IF($C$4="TEB0187_REV01",CALC_CONN_TEB0187_REV01!U1867,),"---")</f>
        <v>0</v>
      </c>
      <c r="D1867" s="59">
        <f>IFERROR(IF($C$4="TEB0187_REV01",CALC_CONN_TEB0187_REV01!D1867,),"---")</f>
        <v>0</v>
      </c>
      <c r="E1867" s="59">
        <f>IFERROR(IF($C$4="TEB0187_REV01",CALC_CONN_TEB0187_REV01!E1867,),"---")</f>
        <v>0</v>
      </c>
      <c r="F1867" s="59" t="str">
        <f>IFERROR(IF(VLOOKUP($D1867&amp;"-"&amp;$E1867,IF($C$4="TEB0187_REV01",CALC_CONN_TEB0187_REV01!$F:$I),4,0)="--","---",IF($C$4="TEB0187_REV01",CALC_CONN_TEB0187_REV01!$G1867&amp; " --&gt; " &amp;CALC_CONN_TEB0187_REV01!$I1867&amp; " --&gt; ")),"---")</f>
        <v>---</v>
      </c>
      <c r="G1867" s="59" t="str">
        <f>IFERROR(IF(VLOOKUP($D1867&amp;"-"&amp;$E1867,IF($C$4="TEB0187_REV01",CALC_CONN_TEB0187_REV01!$F:$H),3,0)="--",VLOOKUP($D1867&amp;"-"&amp;$E1867,IF($C$4="TEB0187_REV01",CALC_CONN_TEB0187_REV01!$F:$H),2,0),VLOOKUP($D1867&amp;"-"&amp;$E1867,IF($C$4="TEB0187_REV01",CALC_CONN_TEB0187_REV01!$F:$H),3,0)),"---")</f>
        <v>---</v>
      </c>
      <c r="H1867" s="59" t="str">
        <f>IFERROR(VLOOKUP(G1867,IF($C$4="TEB0187_REV01",CALC_CONN_TEB0187_REV01!$G:$T),14,0),"---")</f>
        <v>---</v>
      </c>
      <c r="I1867" s="59" t="str">
        <f>IFERROR(VLOOKUP($D1867&amp;"-"&amp;$E1867,IF($C$4="TEB0187_REV01",CALC_CONN_TEB0187_REV01!$F:$K,"???"),6,0),"---")</f>
        <v>---</v>
      </c>
      <c r="J1867" s="61" t="str">
        <f>IFERROR(VLOOKUP($D1867&amp;"-"&amp;$E1867,IF($C$4="TEB0187_REV01",CALC_CONN_TEB0187_REV01!$F:$M,"???"),8,0),"---")</f>
        <v>---</v>
      </c>
      <c r="K1867" s="62" t="str">
        <f>IFERROR(VLOOKUP($D1867&amp;"-"&amp;$E1867,IF($C$4="TEB0187_REV01",CALC_CONN_TEB0187_REV01!$F:$N),9,0),"---")</f>
        <v>---</v>
      </c>
      <c r="L1867" s="59" t="str">
        <f>IFERROR(VLOOKUP(K1867,B2B!$H$3:$I$2000,2,0),"---")</f>
        <v>---</v>
      </c>
      <c r="M1867" s="59" t="str">
        <f>IFERROR(VLOOKUP(L1867,IF($M$4="TEI0187_REV01",RAW_m_TEI0187_REV01!$AD:$AH),5,0),"---")</f>
        <v>---</v>
      </c>
      <c r="N1867" s="59" t="str">
        <f>IFERROR(VLOOKUP(L1867,IF($M$4="TEI0187_REV01",RAW_m_TEI0187_REV01!$AE:$AJ),6,0),"---")</f>
        <v>---</v>
      </c>
      <c r="O1867" s="63" t="str">
        <f>IFERROR(VLOOKUP(L1867,IF($M$4="TEI0187_REV01",RAW_m_TEI0187_REV01!$AD:$AE),2,0),"---")</f>
        <v>---</v>
      </c>
      <c r="P1867" s="59" t="str">
        <f>IFERROR(VLOOKUP(O1867,IF($M$4="TEI0187_REV01",RAW_m_TEI0187_REV01!$AJ:$AK),2,0),"---")</f>
        <v>---</v>
      </c>
      <c r="Q1867" s="59" t="str">
        <f>IFERROR(VLOOKUP(L1867,IF($M$4="TEI0187_REV01",RAW_m_TEI0187_REV01!$AD:$AF),3,0),"---")</f>
        <v>---</v>
      </c>
      <c r="R1867" s="59" t="str">
        <f>IFERROR(VLOOKUP(O1867,IF($M$4="TEI0187_REV01",RAW_m_TEI0187_REV01!$AE:$AG),3,0),"---")</f>
        <v>---</v>
      </c>
      <c r="S1867" s="59" t="str">
        <f t="shared" si="61"/>
        <v>---</v>
      </c>
    </row>
    <row r="1868" spans="2:19" ht="15" customHeight="1" x14ac:dyDescent="0.25">
      <c r="B1868" s="59">
        <f t="shared" si="62"/>
        <v>1863</v>
      </c>
      <c r="C1868" s="60">
        <f>IFERROR(IF($C$4="TEB0187_REV01",CALC_CONN_TEB0187_REV01!U1868,),"---")</f>
        <v>0</v>
      </c>
      <c r="D1868" s="59">
        <f>IFERROR(IF($C$4="TEB0187_REV01",CALC_CONN_TEB0187_REV01!D1868,),"---")</f>
        <v>0</v>
      </c>
      <c r="E1868" s="59">
        <f>IFERROR(IF($C$4="TEB0187_REV01",CALC_CONN_TEB0187_REV01!E1868,),"---")</f>
        <v>0</v>
      </c>
      <c r="F1868" s="59" t="str">
        <f>IFERROR(IF(VLOOKUP($D1868&amp;"-"&amp;$E1868,IF($C$4="TEB0187_REV01",CALC_CONN_TEB0187_REV01!$F:$I),4,0)="--","---",IF($C$4="TEB0187_REV01",CALC_CONN_TEB0187_REV01!$G1868&amp; " --&gt; " &amp;CALC_CONN_TEB0187_REV01!$I1868&amp; " --&gt; ")),"---")</f>
        <v>---</v>
      </c>
      <c r="G1868" s="59" t="str">
        <f>IFERROR(IF(VLOOKUP($D1868&amp;"-"&amp;$E1868,IF($C$4="TEB0187_REV01",CALC_CONN_TEB0187_REV01!$F:$H),3,0)="--",VLOOKUP($D1868&amp;"-"&amp;$E1868,IF($C$4="TEB0187_REV01",CALC_CONN_TEB0187_REV01!$F:$H),2,0),VLOOKUP($D1868&amp;"-"&amp;$E1868,IF($C$4="TEB0187_REV01",CALC_CONN_TEB0187_REV01!$F:$H),3,0)),"---")</f>
        <v>---</v>
      </c>
      <c r="H1868" s="59" t="str">
        <f>IFERROR(VLOOKUP(G1868,IF($C$4="TEB0187_REV01",CALC_CONN_TEB0187_REV01!$G:$T),14,0),"---")</f>
        <v>---</v>
      </c>
      <c r="I1868" s="59" t="str">
        <f>IFERROR(VLOOKUP($D1868&amp;"-"&amp;$E1868,IF($C$4="TEB0187_REV01",CALC_CONN_TEB0187_REV01!$F:$K,"???"),6,0),"---")</f>
        <v>---</v>
      </c>
      <c r="J1868" s="61" t="str">
        <f>IFERROR(VLOOKUP($D1868&amp;"-"&amp;$E1868,IF($C$4="TEB0187_REV01",CALC_CONN_TEB0187_REV01!$F:$M,"???"),8,0),"---")</f>
        <v>---</v>
      </c>
      <c r="K1868" s="62" t="str">
        <f>IFERROR(VLOOKUP($D1868&amp;"-"&amp;$E1868,IF($C$4="TEB0187_REV01",CALC_CONN_TEB0187_REV01!$F:$N),9,0),"---")</f>
        <v>---</v>
      </c>
      <c r="L1868" s="59" t="str">
        <f>IFERROR(VLOOKUP(K1868,B2B!$H$3:$I$2000,2,0),"---")</f>
        <v>---</v>
      </c>
      <c r="M1868" s="59" t="str">
        <f>IFERROR(VLOOKUP(L1868,IF($M$4="TEI0187_REV01",RAW_m_TEI0187_REV01!$AD:$AH),5,0),"---")</f>
        <v>---</v>
      </c>
      <c r="N1868" s="59" t="str">
        <f>IFERROR(VLOOKUP(L1868,IF($M$4="TEI0187_REV01",RAW_m_TEI0187_REV01!$AE:$AJ),6,0),"---")</f>
        <v>---</v>
      </c>
      <c r="O1868" s="63" t="str">
        <f>IFERROR(VLOOKUP(L1868,IF($M$4="TEI0187_REV01",RAW_m_TEI0187_REV01!$AD:$AE),2,0),"---")</f>
        <v>---</v>
      </c>
      <c r="P1868" s="59" t="str">
        <f>IFERROR(VLOOKUP(O1868,IF($M$4="TEI0187_REV01",RAW_m_TEI0187_REV01!$AJ:$AK),2,0),"---")</f>
        <v>---</v>
      </c>
      <c r="Q1868" s="59" t="str">
        <f>IFERROR(VLOOKUP(L1868,IF($M$4="TEI0187_REV01",RAW_m_TEI0187_REV01!$AD:$AF),3,0),"---")</f>
        <v>---</v>
      </c>
      <c r="R1868" s="59" t="str">
        <f>IFERROR(VLOOKUP(O1868,IF($M$4="TEI0187_REV01",RAW_m_TEI0187_REV01!$AE:$AG),3,0),"---")</f>
        <v>---</v>
      </c>
      <c r="S1868" s="59" t="str">
        <f t="shared" si="61"/>
        <v>---</v>
      </c>
    </row>
    <row r="1869" spans="2:19" ht="15" customHeight="1" x14ac:dyDescent="0.25">
      <c r="B1869" s="59">
        <f t="shared" si="62"/>
        <v>1864</v>
      </c>
      <c r="C1869" s="60">
        <f>IFERROR(IF($C$4="TEB0187_REV01",CALC_CONN_TEB0187_REV01!U1869,),"---")</f>
        <v>0</v>
      </c>
      <c r="D1869" s="59">
        <f>IFERROR(IF($C$4="TEB0187_REV01",CALC_CONN_TEB0187_REV01!D1869,),"---")</f>
        <v>0</v>
      </c>
      <c r="E1869" s="59">
        <f>IFERROR(IF($C$4="TEB0187_REV01",CALC_CONN_TEB0187_REV01!E1869,),"---")</f>
        <v>0</v>
      </c>
      <c r="F1869" s="59" t="str">
        <f>IFERROR(IF(VLOOKUP($D1869&amp;"-"&amp;$E1869,IF($C$4="TEB0187_REV01",CALC_CONN_TEB0187_REV01!$F:$I),4,0)="--","---",IF($C$4="TEB0187_REV01",CALC_CONN_TEB0187_REV01!$G1869&amp; " --&gt; " &amp;CALC_CONN_TEB0187_REV01!$I1869&amp; " --&gt; ")),"---")</f>
        <v>---</v>
      </c>
      <c r="G1869" s="59" t="str">
        <f>IFERROR(IF(VLOOKUP($D1869&amp;"-"&amp;$E1869,IF($C$4="TEB0187_REV01",CALC_CONN_TEB0187_REV01!$F:$H),3,0)="--",VLOOKUP($D1869&amp;"-"&amp;$E1869,IF($C$4="TEB0187_REV01",CALC_CONN_TEB0187_REV01!$F:$H),2,0),VLOOKUP($D1869&amp;"-"&amp;$E1869,IF($C$4="TEB0187_REV01",CALC_CONN_TEB0187_REV01!$F:$H),3,0)),"---")</f>
        <v>---</v>
      </c>
      <c r="H1869" s="59" t="str">
        <f>IFERROR(VLOOKUP(G1869,IF($C$4="TEB0187_REV01",CALC_CONN_TEB0187_REV01!$G:$T),14,0),"---")</f>
        <v>---</v>
      </c>
      <c r="I1869" s="59" t="str">
        <f>IFERROR(VLOOKUP($D1869&amp;"-"&amp;$E1869,IF($C$4="TEB0187_REV01",CALC_CONN_TEB0187_REV01!$F:$K,"???"),6,0),"---")</f>
        <v>---</v>
      </c>
      <c r="J1869" s="61" t="str">
        <f>IFERROR(VLOOKUP($D1869&amp;"-"&amp;$E1869,IF($C$4="TEB0187_REV01",CALC_CONN_TEB0187_REV01!$F:$M,"???"),8,0),"---")</f>
        <v>---</v>
      </c>
      <c r="K1869" s="62" t="str">
        <f>IFERROR(VLOOKUP($D1869&amp;"-"&amp;$E1869,IF($C$4="TEB0187_REV01",CALC_CONN_TEB0187_REV01!$F:$N),9,0),"---")</f>
        <v>---</v>
      </c>
      <c r="L1869" s="59" t="str">
        <f>IFERROR(VLOOKUP(K1869,B2B!$H$3:$I$2000,2,0),"---")</f>
        <v>---</v>
      </c>
      <c r="M1869" s="59" t="str">
        <f>IFERROR(VLOOKUP(L1869,IF($M$4="TEI0187_REV01",RAW_m_TEI0187_REV01!$AD:$AH),5,0),"---")</f>
        <v>---</v>
      </c>
      <c r="N1869" s="59" t="str">
        <f>IFERROR(VLOOKUP(L1869,IF($M$4="TEI0187_REV01",RAW_m_TEI0187_REV01!$AE:$AJ),6,0),"---")</f>
        <v>---</v>
      </c>
      <c r="O1869" s="63" t="str">
        <f>IFERROR(VLOOKUP(L1869,IF($M$4="TEI0187_REV01",RAW_m_TEI0187_REV01!$AD:$AE),2,0),"---")</f>
        <v>---</v>
      </c>
      <c r="P1869" s="59" t="str">
        <f>IFERROR(VLOOKUP(O1869,IF($M$4="TEI0187_REV01",RAW_m_TEI0187_REV01!$AJ:$AK),2,0),"---")</f>
        <v>---</v>
      </c>
      <c r="Q1869" s="59" t="str">
        <f>IFERROR(VLOOKUP(L1869,IF($M$4="TEI0187_REV01",RAW_m_TEI0187_REV01!$AD:$AF),3,0),"---")</f>
        <v>---</v>
      </c>
      <c r="R1869" s="59" t="str">
        <f>IFERROR(VLOOKUP(O1869,IF($M$4="TEI0187_REV01",RAW_m_TEI0187_REV01!$AE:$AG),3,0),"---")</f>
        <v>---</v>
      </c>
      <c r="S1869" s="59" t="str">
        <f t="shared" si="61"/>
        <v>---</v>
      </c>
    </row>
    <row r="1870" spans="2:19" ht="15" customHeight="1" x14ac:dyDescent="0.25">
      <c r="B1870" s="59">
        <f t="shared" si="62"/>
        <v>1865</v>
      </c>
      <c r="C1870" s="60">
        <f>IFERROR(IF($C$4="TEB0187_REV01",CALC_CONN_TEB0187_REV01!U1870,),"---")</f>
        <v>0</v>
      </c>
      <c r="D1870" s="59">
        <f>IFERROR(IF($C$4="TEB0187_REV01",CALC_CONN_TEB0187_REV01!D1870,),"---")</f>
        <v>0</v>
      </c>
      <c r="E1870" s="59">
        <f>IFERROR(IF($C$4="TEB0187_REV01",CALC_CONN_TEB0187_REV01!E1870,),"---")</f>
        <v>0</v>
      </c>
      <c r="F1870" s="59" t="str">
        <f>IFERROR(IF(VLOOKUP($D1870&amp;"-"&amp;$E1870,IF($C$4="TEB0187_REV01",CALC_CONN_TEB0187_REV01!$F:$I),4,0)="--","---",IF($C$4="TEB0187_REV01",CALC_CONN_TEB0187_REV01!$G1870&amp; " --&gt; " &amp;CALC_CONN_TEB0187_REV01!$I1870&amp; " --&gt; ")),"---")</f>
        <v>---</v>
      </c>
      <c r="G1870" s="59" t="str">
        <f>IFERROR(IF(VLOOKUP($D1870&amp;"-"&amp;$E1870,IF($C$4="TEB0187_REV01",CALC_CONN_TEB0187_REV01!$F:$H),3,0)="--",VLOOKUP($D1870&amp;"-"&amp;$E1870,IF($C$4="TEB0187_REV01",CALC_CONN_TEB0187_REV01!$F:$H),2,0),VLOOKUP($D1870&amp;"-"&amp;$E1870,IF($C$4="TEB0187_REV01",CALC_CONN_TEB0187_REV01!$F:$H),3,0)),"---")</f>
        <v>---</v>
      </c>
      <c r="H1870" s="59" t="str">
        <f>IFERROR(VLOOKUP(G1870,IF($C$4="TEB0187_REV01",CALC_CONN_TEB0187_REV01!$G:$T),14,0),"---")</f>
        <v>---</v>
      </c>
      <c r="I1870" s="59" t="str">
        <f>IFERROR(VLOOKUP($D1870&amp;"-"&amp;$E1870,IF($C$4="TEB0187_REV01",CALC_CONN_TEB0187_REV01!$F:$K,"???"),6,0),"---")</f>
        <v>---</v>
      </c>
      <c r="J1870" s="61" t="str">
        <f>IFERROR(VLOOKUP($D1870&amp;"-"&amp;$E1870,IF($C$4="TEB0187_REV01",CALC_CONN_TEB0187_REV01!$F:$M,"???"),8,0),"---")</f>
        <v>---</v>
      </c>
      <c r="K1870" s="62" t="str">
        <f>IFERROR(VLOOKUP($D1870&amp;"-"&amp;$E1870,IF($C$4="TEB0187_REV01",CALC_CONN_TEB0187_REV01!$F:$N),9,0),"---")</f>
        <v>---</v>
      </c>
      <c r="L1870" s="59" t="str">
        <f>IFERROR(VLOOKUP(K1870,B2B!$H$3:$I$2000,2,0),"---")</f>
        <v>---</v>
      </c>
      <c r="M1870" s="59" t="str">
        <f>IFERROR(VLOOKUP(L1870,IF($M$4="TEI0187_REV01",RAW_m_TEI0187_REV01!$AD:$AH),5,0),"---")</f>
        <v>---</v>
      </c>
      <c r="N1870" s="59" t="str">
        <f>IFERROR(VLOOKUP(L1870,IF($M$4="TEI0187_REV01",RAW_m_TEI0187_REV01!$AE:$AJ),6,0),"---")</f>
        <v>---</v>
      </c>
      <c r="O1870" s="63" t="str">
        <f>IFERROR(VLOOKUP(L1870,IF($M$4="TEI0187_REV01",RAW_m_TEI0187_REV01!$AD:$AE),2,0),"---")</f>
        <v>---</v>
      </c>
      <c r="P1870" s="59" t="str">
        <f>IFERROR(VLOOKUP(O1870,IF($M$4="TEI0187_REV01",RAW_m_TEI0187_REV01!$AJ:$AK),2,0),"---")</f>
        <v>---</v>
      </c>
      <c r="Q1870" s="59" t="str">
        <f>IFERROR(VLOOKUP(L1870,IF($M$4="TEI0187_REV01",RAW_m_TEI0187_REV01!$AD:$AF),3,0),"---")</f>
        <v>---</v>
      </c>
      <c r="R1870" s="59" t="str">
        <f>IFERROR(VLOOKUP(O1870,IF($M$4="TEI0187_REV01",RAW_m_TEI0187_REV01!$AE:$AG),3,0),"---")</f>
        <v>---</v>
      </c>
      <c r="S1870" s="59" t="str">
        <f t="shared" si="61"/>
        <v>---</v>
      </c>
    </row>
    <row r="1871" spans="2:19" ht="15" customHeight="1" x14ac:dyDescent="0.25">
      <c r="B1871" s="59">
        <f t="shared" si="62"/>
        <v>1866</v>
      </c>
      <c r="C1871" s="60">
        <f>IFERROR(IF($C$4="TEB0187_REV01",CALC_CONN_TEB0187_REV01!U1871,),"---")</f>
        <v>0</v>
      </c>
      <c r="D1871" s="59">
        <f>IFERROR(IF($C$4="TEB0187_REV01",CALC_CONN_TEB0187_REV01!D1871,),"---")</f>
        <v>0</v>
      </c>
      <c r="E1871" s="59">
        <f>IFERROR(IF($C$4="TEB0187_REV01",CALC_CONN_TEB0187_REV01!E1871,),"---")</f>
        <v>0</v>
      </c>
      <c r="F1871" s="59" t="str">
        <f>IFERROR(IF(VLOOKUP($D1871&amp;"-"&amp;$E1871,IF($C$4="TEB0187_REV01",CALC_CONN_TEB0187_REV01!$F:$I),4,0)="--","---",IF($C$4="TEB0187_REV01",CALC_CONN_TEB0187_REV01!$G1871&amp; " --&gt; " &amp;CALC_CONN_TEB0187_REV01!$I1871&amp; " --&gt; ")),"---")</f>
        <v>---</v>
      </c>
      <c r="G1871" s="59" t="str">
        <f>IFERROR(IF(VLOOKUP($D1871&amp;"-"&amp;$E1871,IF($C$4="TEB0187_REV01",CALC_CONN_TEB0187_REV01!$F:$H),3,0)="--",VLOOKUP($D1871&amp;"-"&amp;$E1871,IF($C$4="TEB0187_REV01",CALC_CONN_TEB0187_REV01!$F:$H),2,0),VLOOKUP($D1871&amp;"-"&amp;$E1871,IF($C$4="TEB0187_REV01",CALC_CONN_TEB0187_REV01!$F:$H),3,0)),"---")</f>
        <v>---</v>
      </c>
      <c r="H1871" s="59" t="str">
        <f>IFERROR(VLOOKUP(G1871,IF($C$4="TEB0187_REV01",CALC_CONN_TEB0187_REV01!$G:$T),14,0),"---")</f>
        <v>---</v>
      </c>
      <c r="I1871" s="59" t="str">
        <f>IFERROR(VLOOKUP($D1871&amp;"-"&amp;$E1871,IF($C$4="TEB0187_REV01",CALC_CONN_TEB0187_REV01!$F:$K,"???"),6,0),"---")</f>
        <v>---</v>
      </c>
      <c r="J1871" s="61" t="str">
        <f>IFERROR(VLOOKUP($D1871&amp;"-"&amp;$E1871,IF($C$4="TEB0187_REV01",CALC_CONN_TEB0187_REV01!$F:$M,"???"),8,0),"---")</f>
        <v>---</v>
      </c>
      <c r="K1871" s="62" t="str">
        <f>IFERROR(VLOOKUP($D1871&amp;"-"&amp;$E1871,IF($C$4="TEB0187_REV01",CALC_CONN_TEB0187_REV01!$F:$N),9,0),"---")</f>
        <v>---</v>
      </c>
      <c r="L1871" s="59" t="str">
        <f>IFERROR(VLOOKUP(K1871,B2B!$H$3:$I$2000,2,0),"---")</f>
        <v>---</v>
      </c>
      <c r="M1871" s="59" t="str">
        <f>IFERROR(VLOOKUP(L1871,IF($M$4="TEI0187_REV01",RAW_m_TEI0187_REV01!$AD:$AH),5,0),"---")</f>
        <v>---</v>
      </c>
      <c r="N1871" s="59" t="str">
        <f>IFERROR(VLOOKUP(L1871,IF($M$4="TEI0187_REV01",RAW_m_TEI0187_REV01!$AE:$AJ),6,0),"---")</f>
        <v>---</v>
      </c>
      <c r="O1871" s="63" t="str">
        <f>IFERROR(VLOOKUP(L1871,IF($M$4="TEI0187_REV01",RAW_m_TEI0187_REV01!$AD:$AE),2,0),"---")</f>
        <v>---</v>
      </c>
      <c r="P1871" s="59" t="str">
        <f>IFERROR(VLOOKUP(O1871,IF($M$4="TEI0187_REV01",RAW_m_TEI0187_REV01!$AJ:$AK),2,0),"---")</f>
        <v>---</v>
      </c>
      <c r="Q1871" s="59" t="str">
        <f>IFERROR(VLOOKUP(L1871,IF($M$4="TEI0187_REV01",RAW_m_TEI0187_REV01!$AD:$AF),3,0),"---")</f>
        <v>---</v>
      </c>
      <c r="R1871" s="59" t="str">
        <f>IFERROR(VLOOKUP(O1871,IF($M$4="TEI0187_REV01",RAW_m_TEI0187_REV01!$AE:$AG),3,0),"---")</f>
        <v>---</v>
      </c>
      <c r="S1871" s="59" t="str">
        <f t="shared" si="61"/>
        <v>---</v>
      </c>
    </row>
    <row r="1872" spans="2:19" ht="15" customHeight="1" x14ac:dyDescent="0.25">
      <c r="B1872" s="59">
        <f t="shared" si="62"/>
        <v>1867</v>
      </c>
      <c r="C1872" s="60">
        <f>IFERROR(IF($C$4="TEB0187_REV01",CALC_CONN_TEB0187_REV01!U1872,),"---")</f>
        <v>0</v>
      </c>
      <c r="D1872" s="59">
        <f>IFERROR(IF($C$4="TEB0187_REV01",CALC_CONN_TEB0187_REV01!D1872,),"---")</f>
        <v>0</v>
      </c>
      <c r="E1872" s="59">
        <f>IFERROR(IF($C$4="TEB0187_REV01",CALC_CONN_TEB0187_REV01!E1872,),"---")</f>
        <v>0</v>
      </c>
      <c r="F1872" s="59" t="str">
        <f>IFERROR(IF(VLOOKUP($D1872&amp;"-"&amp;$E1872,IF($C$4="TEB0187_REV01",CALC_CONN_TEB0187_REV01!$F:$I),4,0)="--","---",IF($C$4="TEB0187_REV01",CALC_CONN_TEB0187_REV01!$G1872&amp; " --&gt; " &amp;CALC_CONN_TEB0187_REV01!$I1872&amp; " --&gt; ")),"---")</f>
        <v>---</v>
      </c>
      <c r="G1872" s="59" t="str">
        <f>IFERROR(IF(VLOOKUP($D1872&amp;"-"&amp;$E1872,IF($C$4="TEB0187_REV01",CALC_CONN_TEB0187_REV01!$F:$H),3,0)="--",VLOOKUP($D1872&amp;"-"&amp;$E1872,IF($C$4="TEB0187_REV01",CALC_CONN_TEB0187_REV01!$F:$H),2,0),VLOOKUP($D1872&amp;"-"&amp;$E1872,IF($C$4="TEB0187_REV01",CALC_CONN_TEB0187_REV01!$F:$H),3,0)),"---")</f>
        <v>---</v>
      </c>
      <c r="H1872" s="59" t="str">
        <f>IFERROR(VLOOKUP(G1872,IF($C$4="TEB0187_REV01",CALC_CONN_TEB0187_REV01!$G:$T),14,0),"---")</f>
        <v>---</v>
      </c>
      <c r="I1872" s="59" t="str">
        <f>IFERROR(VLOOKUP($D1872&amp;"-"&amp;$E1872,IF($C$4="TEB0187_REV01",CALC_CONN_TEB0187_REV01!$F:$K,"???"),6,0),"---")</f>
        <v>---</v>
      </c>
      <c r="J1872" s="61" t="str">
        <f>IFERROR(VLOOKUP($D1872&amp;"-"&amp;$E1872,IF($C$4="TEB0187_REV01",CALC_CONN_TEB0187_REV01!$F:$M,"???"),8,0),"---")</f>
        <v>---</v>
      </c>
      <c r="K1872" s="62" t="str">
        <f>IFERROR(VLOOKUP($D1872&amp;"-"&amp;$E1872,IF($C$4="TEB0187_REV01",CALC_CONN_TEB0187_REV01!$F:$N),9,0),"---")</f>
        <v>---</v>
      </c>
      <c r="L1872" s="59" t="str">
        <f>IFERROR(VLOOKUP(K1872,B2B!$H$3:$I$2000,2,0),"---")</f>
        <v>---</v>
      </c>
      <c r="M1872" s="59" t="str">
        <f>IFERROR(VLOOKUP(L1872,IF($M$4="TEI0187_REV01",RAW_m_TEI0187_REV01!$AD:$AH),5,0),"---")</f>
        <v>---</v>
      </c>
      <c r="N1872" s="59" t="str">
        <f>IFERROR(VLOOKUP(L1872,IF($M$4="TEI0187_REV01",RAW_m_TEI0187_REV01!$AE:$AJ),6,0),"---")</f>
        <v>---</v>
      </c>
      <c r="O1872" s="63" t="str">
        <f>IFERROR(VLOOKUP(L1872,IF($M$4="TEI0187_REV01",RAW_m_TEI0187_REV01!$AD:$AE),2,0),"---")</f>
        <v>---</v>
      </c>
      <c r="P1872" s="59" t="str">
        <f>IFERROR(VLOOKUP(O1872,IF($M$4="TEI0187_REV01",RAW_m_TEI0187_REV01!$AJ:$AK),2,0),"---")</f>
        <v>---</v>
      </c>
      <c r="Q1872" s="59" t="str">
        <f>IFERROR(VLOOKUP(L1872,IF($M$4="TEI0187_REV01",RAW_m_TEI0187_REV01!$AD:$AF),3,0),"---")</f>
        <v>---</v>
      </c>
      <c r="R1872" s="59" t="str">
        <f>IFERROR(VLOOKUP(O1872,IF($M$4="TEI0187_REV01",RAW_m_TEI0187_REV01!$AE:$AG),3,0),"---")</f>
        <v>---</v>
      </c>
      <c r="S1872" s="59" t="str">
        <f t="shared" si="61"/>
        <v>---</v>
      </c>
    </row>
    <row r="1873" spans="2:19" ht="15" customHeight="1" x14ac:dyDescent="0.25">
      <c r="B1873" s="59">
        <f t="shared" si="62"/>
        <v>1868</v>
      </c>
      <c r="C1873" s="60">
        <f>IFERROR(IF($C$4="TEB0187_REV01",CALC_CONN_TEB0187_REV01!U1873,),"---")</f>
        <v>0</v>
      </c>
      <c r="D1873" s="59">
        <f>IFERROR(IF($C$4="TEB0187_REV01",CALC_CONN_TEB0187_REV01!D1873,),"---")</f>
        <v>0</v>
      </c>
      <c r="E1873" s="59">
        <f>IFERROR(IF($C$4="TEB0187_REV01",CALC_CONN_TEB0187_REV01!E1873,),"---")</f>
        <v>0</v>
      </c>
      <c r="F1873" s="59" t="str">
        <f>IFERROR(IF(VLOOKUP($D1873&amp;"-"&amp;$E1873,IF($C$4="TEB0187_REV01",CALC_CONN_TEB0187_REV01!$F:$I),4,0)="--","---",IF($C$4="TEB0187_REV01",CALC_CONN_TEB0187_REV01!$G1873&amp; " --&gt; " &amp;CALC_CONN_TEB0187_REV01!$I1873&amp; " --&gt; ")),"---")</f>
        <v>---</v>
      </c>
      <c r="G1873" s="59" t="str">
        <f>IFERROR(IF(VLOOKUP($D1873&amp;"-"&amp;$E1873,IF($C$4="TEB0187_REV01",CALC_CONN_TEB0187_REV01!$F:$H),3,0)="--",VLOOKUP($D1873&amp;"-"&amp;$E1873,IF($C$4="TEB0187_REV01",CALC_CONN_TEB0187_REV01!$F:$H),2,0),VLOOKUP($D1873&amp;"-"&amp;$E1873,IF($C$4="TEB0187_REV01",CALC_CONN_TEB0187_REV01!$F:$H),3,0)),"---")</f>
        <v>---</v>
      </c>
      <c r="H1873" s="59" t="str">
        <f>IFERROR(VLOOKUP(G1873,IF($C$4="TEB0187_REV01",CALC_CONN_TEB0187_REV01!$G:$T),14,0),"---")</f>
        <v>---</v>
      </c>
      <c r="I1873" s="59" t="str">
        <f>IFERROR(VLOOKUP($D1873&amp;"-"&amp;$E1873,IF($C$4="TEB0187_REV01",CALC_CONN_TEB0187_REV01!$F:$K,"???"),6,0),"---")</f>
        <v>---</v>
      </c>
      <c r="J1873" s="61" t="str">
        <f>IFERROR(VLOOKUP($D1873&amp;"-"&amp;$E1873,IF($C$4="TEB0187_REV01",CALC_CONN_TEB0187_REV01!$F:$M,"???"),8,0),"---")</f>
        <v>---</v>
      </c>
      <c r="K1873" s="62" t="str">
        <f>IFERROR(VLOOKUP($D1873&amp;"-"&amp;$E1873,IF($C$4="TEB0187_REV01",CALC_CONN_TEB0187_REV01!$F:$N),9,0),"---")</f>
        <v>---</v>
      </c>
      <c r="L1873" s="59" t="str">
        <f>IFERROR(VLOOKUP(K1873,B2B!$H$3:$I$2000,2,0),"---")</f>
        <v>---</v>
      </c>
      <c r="M1873" s="59" t="str">
        <f>IFERROR(VLOOKUP(L1873,IF($M$4="TEI0187_REV01",RAW_m_TEI0187_REV01!$AD:$AH),5,0),"---")</f>
        <v>---</v>
      </c>
      <c r="N1873" s="59" t="str">
        <f>IFERROR(VLOOKUP(L1873,IF($M$4="TEI0187_REV01",RAW_m_TEI0187_REV01!$AE:$AJ),6,0),"---")</f>
        <v>---</v>
      </c>
      <c r="O1873" s="63" t="str">
        <f>IFERROR(VLOOKUP(L1873,IF($M$4="TEI0187_REV01",RAW_m_TEI0187_REV01!$AD:$AE),2,0),"---")</f>
        <v>---</v>
      </c>
      <c r="P1873" s="59" t="str">
        <f>IFERROR(VLOOKUP(O1873,IF($M$4="TEI0187_REV01",RAW_m_TEI0187_REV01!$AJ:$AK),2,0),"---")</f>
        <v>---</v>
      </c>
      <c r="Q1873" s="59" t="str">
        <f>IFERROR(VLOOKUP(L1873,IF($M$4="TEI0187_REV01",RAW_m_TEI0187_REV01!$AD:$AF),3,0),"---")</f>
        <v>---</v>
      </c>
      <c r="R1873" s="59" t="str">
        <f>IFERROR(VLOOKUP(O1873,IF($M$4="TEI0187_REV01",RAW_m_TEI0187_REV01!$AE:$AG),3,0),"---")</f>
        <v>---</v>
      </c>
      <c r="S1873" s="59" t="str">
        <f t="shared" si="61"/>
        <v>---</v>
      </c>
    </row>
    <row r="1874" spans="2:19" ht="15" customHeight="1" x14ac:dyDescent="0.25">
      <c r="B1874" s="59">
        <f t="shared" si="62"/>
        <v>1869</v>
      </c>
      <c r="C1874" s="60">
        <f>IFERROR(IF($C$4="TEB0187_REV01",CALC_CONN_TEB0187_REV01!U1874,),"---")</f>
        <v>0</v>
      </c>
      <c r="D1874" s="59">
        <f>IFERROR(IF($C$4="TEB0187_REV01",CALC_CONN_TEB0187_REV01!D1874,),"---")</f>
        <v>0</v>
      </c>
      <c r="E1874" s="59">
        <f>IFERROR(IF($C$4="TEB0187_REV01",CALC_CONN_TEB0187_REV01!E1874,),"---")</f>
        <v>0</v>
      </c>
      <c r="F1874" s="59" t="str">
        <f>IFERROR(IF(VLOOKUP($D1874&amp;"-"&amp;$E1874,IF($C$4="TEB0187_REV01",CALC_CONN_TEB0187_REV01!$F:$I),4,0)="--","---",IF($C$4="TEB0187_REV01",CALC_CONN_TEB0187_REV01!$G1874&amp; " --&gt; " &amp;CALC_CONN_TEB0187_REV01!$I1874&amp; " --&gt; ")),"---")</f>
        <v>---</v>
      </c>
      <c r="G1874" s="59" t="str">
        <f>IFERROR(IF(VLOOKUP($D1874&amp;"-"&amp;$E1874,IF($C$4="TEB0187_REV01",CALC_CONN_TEB0187_REV01!$F:$H),3,0)="--",VLOOKUP($D1874&amp;"-"&amp;$E1874,IF($C$4="TEB0187_REV01",CALC_CONN_TEB0187_REV01!$F:$H),2,0),VLOOKUP($D1874&amp;"-"&amp;$E1874,IF($C$4="TEB0187_REV01",CALC_CONN_TEB0187_REV01!$F:$H),3,0)),"---")</f>
        <v>---</v>
      </c>
      <c r="H1874" s="59" t="str">
        <f>IFERROR(VLOOKUP(G1874,IF($C$4="TEB0187_REV01",CALC_CONN_TEB0187_REV01!$G:$T),14,0),"---")</f>
        <v>---</v>
      </c>
      <c r="I1874" s="59" t="str">
        <f>IFERROR(VLOOKUP($D1874&amp;"-"&amp;$E1874,IF($C$4="TEB0187_REV01",CALC_CONN_TEB0187_REV01!$F:$K,"???"),6,0),"---")</f>
        <v>---</v>
      </c>
      <c r="J1874" s="61" t="str">
        <f>IFERROR(VLOOKUP($D1874&amp;"-"&amp;$E1874,IF($C$4="TEB0187_REV01",CALC_CONN_TEB0187_REV01!$F:$M,"???"),8,0),"---")</f>
        <v>---</v>
      </c>
      <c r="K1874" s="62" t="str">
        <f>IFERROR(VLOOKUP($D1874&amp;"-"&amp;$E1874,IF($C$4="TEB0187_REV01",CALC_CONN_TEB0187_REV01!$F:$N),9,0),"---")</f>
        <v>---</v>
      </c>
      <c r="L1874" s="59" t="str">
        <f>IFERROR(VLOOKUP(K1874,B2B!$H$3:$I$2000,2,0),"---")</f>
        <v>---</v>
      </c>
      <c r="M1874" s="59" t="str">
        <f>IFERROR(VLOOKUP(L1874,IF($M$4="TEI0187_REV01",RAW_m_TEI0187_REV01!$AD:$AH),5,0),"---")</f>
        <v>---</v>
      </c>
      <c r="N1874" s="59" t="str">
        <f>IFERROR(VLOOKUP(L1874,IF($M$4="TEI0187_REV01",RAW_m_TEI0187_REV01!$AE:$AJ),6,0),"---")</f>
        <v>---</v>
      </c>
      <c r="O1874" s="63" t="str">
        <f>IFERROR(VLOOKUP(L1874,IF($M$4="TEI0187_REV01",RAW_m_TEI0187_REV01!$AD:$AE),2,0),"---")</f>
        <v>---</v>
      </c>
      <c r="P1874" s="59" t="str">
        <f>IFERROR(VLOOKUP(O1874,IF($M$4="TEI0187_REV01",RAW_m_TEI0187_REV01!$AJ:$AK),2,0),"---")</f>
        <v>---</v>
      </c>
      <c r="Q1874" s="59" t="str">
        <f>IFERROR(VLOOKUP(L1874,IF($M$4="TEI0187_REV01",RAW_m_TEI0187_REV01!$AD:$AF),3,0),"---")</f>
        <v>---</v>
      </c>
      <c r="R1874" s="59" t="str">
        <f>IFERROR(VLOOKUP(O1874,IF($M$4="TEI0187_REV01",RAW_m_TEI0187_REV01!$AE:$AG),3,0),"---")</f>
        <v>---</v>
      </c>
      <c r="S1874" s="59" t="str">
        <f t="shared" si="61"/>
        <v>---</v>
      </c>
    </row>
    <row r="1875" spans="2:19" ht="15" customHeight="1" x14ac:dyDescent="0.25">
      <c r="B1875" s="59">
        <f t="shared" si="62"/>
        <v>1870</v>
      </c>
      <c r="C1875" s="60">
        <f>IFERROR(IF($C$4="TEB0187_REV01",CALC_CONN_TEB0187_REV01!U1875,),"---")</f>
        <v>0</v>
      </c>
      <c r="D1875" s="59">
        <f>IFERROR(IF($C$4="TEB0187_REV01",CALC_CONN_TEB0187_REV01!D1875,),"---")</f>
        <v>0</v>
      </c>
      <c r="E1875" s="59">
        <f>IFERROR(IF($C$4="TEB0187_REV01",CALC_CONN_TEB0187_REV01!E1875,),"---")</f>
        <v>0</v>
      </c>
      <c r="F1875" s="59" t="str">
        <f>IFERROR(IF(VLOOKUP($D1875&amp;"-"&amp;$E1875,IF($C$4="TEB0187_REV01",CALC_CONN_TEB0187_REV01!$F:$I),4,0)="--","---",IF($C$4="TEB0187_REV01",CALC_CONN_TEB0187_REV01!$G1875&amp; " --&gt; " &amp;CALC_CONN_TEB0187_REV01!$I1875&amp; " --&gt; ")),"---")</f>
        <v>---</v>
      </c>
      <c r="G1875" s="59" t="str">
        <f>IFERROR(IF(VLOOKUP($D1875&amp;"-"&amp;$E1875,IF($C$4="TEB0187_REV01",CALC_CONN_TEB0187_REV01!$F:$H),3,0)="--",VLOOKUP($D1875&amp;"-"&amp;$E1875,IF($C$4="TEB0187_REV01",CALC_CONN_TEB0187_REV01!$F:$H),2,0),VLOOKUP($D1875&amp;"-"&amp;$E1875,IF($C$4="TEB0187_REV01",CALC_CONN_TEB0187_REV01!$F:$H),3,0)),"---")</f>
        <v>---</v>
      </c>
      <c r="H1875" s="59" t="str">
        <f>IFERROR(VLOOKUP(G1875,IF($C$4="TEB0187_REV01",CALC_CONN_TEB0187_REV01!$G:$T),14,0),"---")</f>
        <v>---</v>
      </c>
      <c r="I1875" s="59" t="str">
        <f>IFERROR(VLOOKUP($D1875&amp;"-"&amp;$E1875,IF($C$4="TEB0187_REV01",CALC_CONN_TEB0187_REV01!$F:$K,"???"),6,0),"---")</f>
        <v>---</v>
      </c>
      <c r="J1875" s="61" t="str">
        <f>IFERROR(VLOOKUP($D1875&amp;"-"&amp;$E1875,IF($C$4="TEB0187_REV01",CALC_CONN_TEB0187_REV01!$F:$M,"???"),8,0),"---")</f>
        <v>---</v>
      </c>
      <c r="K1875" s="62" t="str">
        <f>IFERROR(VLOOKUP($D1875&amp;"-"&amp;$E1875,IF($C$4="TEB0187_REV01",CALC_CONN_TEB0187_REV01!$F:$N),9,0),"---")</f>
        <v>---</v>
      </c>
      <c r="L1875" s="59" t="str">
        <f>IFERROR(VLOOKUP(K1875,B2B!$H$3:$I$2000,2,0),"---")</f>
        <v>---</v>
      </c>
      <c r="M1875" s="59" t="str">
        <f>IFERROR(VLOOKUP(L1875,IF($M$4="TEI0187_REV01",RAW_m_TEI0187_REV01!$AD:$AH),5,0),"---")</f>
        <v>---</v>
      </c>
      <c r="N1875" s="59" t="str">
        <f>IFERROR(VLOOKUP(L1875,IF($M$4="TEI0187_REV01",RAW_m_TEI0187_REV01!$AE:$AJ),6,0),"---")</f>
        <v>---</v>
      </c>
      <c r="O1875" s="63" t="str">
        <f>IFERROR(VLOOKUP(L1875,IF($M$4="TEI0187_REV01",RAW_m_TEI0187_REV01!$AD:$AE),2,0),"---")</f>
        <v>---</v>
      </c>
      <c r="P1875" s="59" t="str">
        <f>IFERROR(VLOOKUP(O1875,IF($M$4="TEI0187_REV01",RAW_m_TEI0187_REV01!$AJ:$AK),2,0),"---")</f>
        <v>---</v>
      </c>
      <c r="Q1875" s="59" t="str">
        <f>IFERROR(VLOOKUP(L1875,IF($M$4="TEI0187_REV01",RAW_m_TEI0187_REV01!$AD:$AF),3,0),"---")</f>
        <v>---</v>
      </c>
      <c r="R1875" s="59" t="str">
        <f>IFERROR(VLOOKUP(O1875,IF($M$4="TEI0187_REV01",RAW_m_TEI0187_REV01!$AE:$AG),3,0),"---")</f>
        <v>---</v>
      </c>
      <c r="S1875" s="59" t="str">
        <f t="shared" si="61"/>
        <v>---</v>
      </c>
    </row>
    <row r="1876" spans="2:19" ht="15" customHeight="1" x14ac:dyDescent="0.25">
      <c r="B1876" s="59">
        <f t="shared" si="62"/>
        <v>1871</v>
      </c>
      <c r="C1876" s="60">
        <f>IFERROR(IF($C$4="TEB0187_REV01",CALC_CONN_TEB0187_REV01!U1876,),"---")</f>
        <v>0</v>
      </c>
      <c r="D1876" s="59">
        <f>IFERROR(IF($C$4="TEB0187_REV01",CALC_CONN_TEB0187_REV01!D1876,),"---")</f>
        <v>0</v>
      </c>
      <c r="E1876" s="59">
        <f>IFERROR(IF($C$4="TEB0187_REV01",CALC_CONN_TEB0187_REV01!E1876,),"---")</f>
        <v>0</v>
      </c>
      <c r="F1876" s="59" t="str">
        <f>IFERROR(IF(VLOOKUP($D1876&amp;"-"&amp;$E1876,IF($C$4="TEB0187_REV01",CALC_CONN_TEB0187_REV01!$F:$I),4,0)="--","---",IF($C$4="TEB0187_REV01",CALC_CONN_TEB0187_REV01!$G1876&amp; " --&gt; " &amp;CALC_CONN_TEB0187_REV01!$I1876&amp; " --&gt; ")),"---")</f>
        <v>---</v>
      </c>
      <c r="G1876" s="59" t="str">
        <f>IFERROR(IF(VLOOKUP($D1876&amp;"-"&amp;$E1876,IF($C$4="TEB0187_REV01",CALC_CONN_TEB0187_REV01!$F:$H),3,0)="--",VLOOKUP($D1876&amp;"-"&amp;$E1876,IF($C$4="TEB0187_REV01",CALC_CONN_TEB0187_REV01!$F:$H),2,0),VLOOKUP($D1876&amp;"-"&amp;$E1876,IF($C$4="TEB0187_REV01",CALC_CONN_TEB0187_REV01!$F:$H),3,0)),"---")</f>
        <v>---</v>
      </c>
      <c r="H1876" s="59" t="str">
        <f>IFERROR(VLOOKUP(G1876,IF($C$4="TEB0187_REV01",CALC_CONN_TEB0187_REV01!$G:$T),14,0),"---")</f>
        <v>---</v>
      </c>
      <c r="I1876" s="59" t="str">
        <f>IFERROR(VLOOKUP($D1876&amp;"-"&amp;$E1876,IF($C$4="TEB0187_REV01",CALC_CONN_TEB0187_REV01!$F:$K,"???"),6,0),"---")</f>
        <v>---</v>
      </c>
      <c r="J1876" s="61" t="str">
        <f>IFERROR(VLOOKUP($D1876&amp;"-"&amp;$E1876,IF($C$4="TEB0187_REV01",CALC_CONN_TEB0187_REV01!$F:$M,"???"),8,0),"---")</f>
        <v>---</v>
      </c>
      <c r="K1876" s="62" t="str">
        <f>IFERROR(VLOOKUP($D1876&amp;"-"&amp;$E1876,IF($C$4="TEB0187_REV01",CALC_CONN_TEB0187_REV01!$F:$N),9,0),"---")</f>
        <v>---</v>
      </c>
      <c r="L1876" s="59" t="str">
        <f>IFERROR(VLOOKUP(K1876,B2B!$H$3:$I$2000,2,0),"---")</f>
        <v>---</v>
      </c>
      <c r="M1876" s="59" t="str">
        <f>IFERROR(VLOOKUP(L1876,IF($M$4="TEI0187_REV01",RAW_m_TEI0187_REV01!$AD:$AH),5,0),"---")</f>
        <v>---</v>
      </c>
      <c r="N1876" s="59" t="str">
        <f>IFERROR(VLOOKUP(L1876,IF($M$4="TEI0187_REV01",RAW_m_TEI0187_REV01!$AE:$AJ),6,0),"---")</f>
        <v>---</v>
      </c>
      <c r="O1876" s="63" t="str">
        <f>IFERROR(VLOOKUP(L1876,IF($M$4="TEI0187_REV01",RAW_m_TEI0187_REV01!$AD:$AE),2,0),"---")</f>
        <v>---</v>
      </c>
      <c r="P1876" s="59" t="str">
        <f>IFERROR(VLOOKUP(O1876,IF($M$4="TEI0187_REV01",RAW_m_TEI0187_REV01!$AJ:$AK),2,0),"---")</f>
        <v>---</v>
      </c>
      <c r="Q1876" s="59" t="str">
        <f>IFERROR(VLOOKUP(L1876,IF($M$4="TEI0187_REV01",RAW_m_TEI0187_REV01!$AD:$AF),3,0),"---")</f>
        <v>---</v>
      </c>
      <c r="R1876" s="59" t="str">
        <f>IFERROR(VLOOKUP(O1876,IF($M$4="TEI0187_REV01",RAW_m_TEI0187_REV01!$AE:$AG),3,0),"---")</f>
        <v>---</v>
      </c>
      <c r="S1876" s="59" t="str">
        <f t="shared" si="61"/>
        <v>---</v>
      </c>
    </row>
    <row r="1877" spans="2:19" ht="15" customHeight="1" x14ac:dyDescent="0.25">
      <c r="B1877" s="59">
        <f t="shared" si="62"/>
        <v>1872</v>
      </c>
      <c r="C1877" s="60">
        <f>IFERROR(IF($C$4="TEB0187_REV01",CALC_CONN_TEB0187_REV01!U1877,),"---")</f>
        <v>0</v>
      </c>
      <c r="D1877" s="59">
        <f>IFERROR(IF($C$4="TEB0187_REV01",CALC_CONN_TEB0187_REV01!D1877,),"---")</f>
        <v>0</v>
      </c>
      <c r="E1877" s="59">
        <f>IFERROR(IF($C$4="TEB0187_REV01",CALC_CONN_TEB0187_REV01!E1877,),"---")</f>
        <v>0</v>
      </c>
      <c r="F1877" s="59" t="str">
        <f>IFERROR(IF(VLOOKUP($D1877&amp;"-"&amp;$E1877,IF($C$4="TEB0187_REV01",CALC_CONN_TEB0187_REV01!$F:$I),4,0)="--","---",IF($C$4="TEB0187_REV01",CALC_CONN_TEB0187_REV01!$G1877&amp; " --&gt; " &amp;CALC_CONN_TEB0187_REV01!$I1877&amp; " --&gt; ")),"---")</f>
        <v>---</v>
      </c>
      <c r="G1877" s="59" t="str">
        <f>IFERROR(IF(VLOOKUP($D1877&amp;"-"&amp;$E1877,IF($C$4="TEB0187_REV01",CALC_CONN_TEB0187_REV01!$F:$H),3,0)="--",VLOOKUP($D1877&amp;"-"&amp;$E1877,IF($C$4="TEB0187_REV01",CALC_CONN_TEB0187_REV01!$F:$H),2,0),VLOOKUP($D1877&amp;"-"&amp;$E1877,IF($C$4="TEB0187_REV01",CALC_CONN_TEB0187_REV01!$F:$H),3,0)),"---")</f>
        <v>---</v>
      </c>
      <c r="H1877" s="59" t="str">
        <f>IFERROR(VLOOKUP(G1877,IF($C$4="TEB0187_REV01",CALC_CONN_TEB0187_REV01!$G:$T),14,0),"---")</f>
        <v>---</v>
      </c>
      <c r="I1877" s="59" t="str">
        <f>IFERROR(VLOOKUP($D1877&amp;"-"&amp;$E1877,IF($C$4="TEB0187_REV01",CALC_CONN_TEB0187_REV01!$F:$K,"???"),6,0),"---")</f>
        <v>---</v>
      </c>
      <c r="J1877" s="61" t="str">
        <f>IFERROR(VLOOKUP($D1877&amp;"-"&amp;$E1877,IF($C$4="TEB0187_REV01",CALC_CONN_TEB0187_REV01!$F:$M,"???"),8,0),"---")</f>
        <v>---</v>
      </c>
      <c r="K1877" s="62" t="str">
        <f>IFERROR(VLOOKUP($D1877&amp;"-"&amp;$E1877,IF($C$4="TEB0187_REV01",CALC_CONN_TEB0187_REV01!$F:$N),9,0),"---")</f>
        <v>---</v>
      </c>
      <c r="L1877" s="59" t="str">
        <f>IFERROR(VLOOKUP(K1877,B2B!$H$3:$I$2000,2,0),"---")</f>
        <v>---</v>
      </c>
      <c r="M1877" s="59" t="str">
        <f>IFERROR(VLOOKUP(L1877,IF($M$4="TEI0187_REV01",RAW_m_TEI0187_REV01!$AD:$AH),5,0),"---")</f>
        <v>---</v>
      </c>
      <c r="N1877" s="59" t="str">
        <f>IFERROR(VLOOKUP(L1877,IF($M$4="TEI0187_REV01",RAW_m_TEI0187_REV01!$AE:$AJ),6,0),"---")</f>
        <v>---</v>
      </c>
      <c r="O1877" s="63" t="str">
        <f>IFERROR(VLOOKUP(L1877,IF($M$4="TEI0187_REV01",RAW_m_TEI0187_REV01!$AD:$AE),2,0),"---")</f>
        <v>---</v>
      </c>
      <c r="P1877" s="59" t="str">
        <f>IFERROR(VLOOKUP(O1877,IF($M$4="TEI0187_REV01",RAW_m_TEI0187_REV01!$AJ:$AK),2,0),"---")</f>
        <v>---</v>
      </c>
      <c r="Q1877" s="59" t="str">
        <f>IFERROR(VLOOKUP(L1877,IF($M$4="TEI0187_REV01",RAW_m_TEI0187_REV01!$AD:$AF),3,0),"---")</f>
        <v>---</v>
      </c>
      <c r="R1877" s="59" t="str">
        <f>IFERROR(VLOOKUP(O1877,IF($M$4="TEI0187_REV01",RAW_m_TEI0187_REV01!$AE:$AG),3,0),"---")</f>
        <v>---</v>
      </c>
      <c r="S1877" s="59" t="str">
        <f t="shared" si="61"/>
        <v>---</v>
      </c>
    </row>
    <row r="1878" spans="2:19" ht="15" customHeight="1" x14ac:dyDescent="0.25">
      <c r="B1878" s="59">
        <f t="shared" si="62"/>
        <v>1873</v>
      </c>
      <c r="C1878" s="60">
        <f>IFERROR(IF($C$4="TEB0187_REV01",CALC_CONN_TEB0187_REV01!U1878,),"---")</f>
        <v>0</v>
      </c>
      <c r="D1878" s="59">
        <f>IFERROR(IF($C$4="TEB0187_REV01",CALC_CONN_TEB0187_REV01!D1878,),"---")</f>
        <v>0</v>
      </c>
      <c r="E1878" s="59">
        <f>IFERROR(IF($C$4="TEB0187_REV01",CALC_CONN_TEB0187_REV01!E1878,),"---")</f>
        <v>0</v>
      </c>
      <c r="F1878" s="59" t="str">
        <f>IFERROR(IF(VLOOKUP($D1878&amp;"-"&amp;$E1878,IF($C$4="TEB0187_REV01",CALC_CONN_TEB0187_REV01!$F:$I),4,0)="--","---",IF($C$4="TEB0187_REV01",CALC_CONN_TEB0187_REV01!$G1878&amp; " --&gt; " &amp;CALC_CONN_TEB0187_REV01!$I1878&amp; " --&gt; ")),"---")</f>
        <v>---</v>
      </c>
      <c r="G1878" s="59" t="str">
        <f>IFERROR(IF(VLOOKUP($D1878&amp;"-"&amp;$E1878,IF($C$4="TEB0187_REV01",CALC_CONN_TEB0187_REV01!$F:$H),3,0)="--",VLOOKUP($D1878&amp;"-"&amp;$E1878,IF($C$4="TEB0187_REV01",CALC_CONN_TEB0187_REV01!$F:$H),2,0),VLOOKUP($D1878&amp;"-"&amp;$E1878,IF($C$4="TEB0187_REV01",CALC_CONN_TEB0187_REV01!$F:$H),3,0)),"---")</f>
        <v>---</v>
      </c>
      <c r="H1878" s="59" t="str">
        <f>IFERROR(VLOOKUP(G1878,IF($C$4="TEB0187_REV01",CALC_CONN_TEB0187_REV01!$G:$T),14,0),"---")</f>
        <v>---</v>
      </c>
      <c r="I1878" s="59" t="str">
        <f>IFERROR(VLOOKUP($D1878&amp;"-"&amp;$E1878,IF($C$4="TEB0187_REV01",CALC_CONN_TEB0187_REV01!$F:$K,"???"),6,0),"---")</f>
        <v>---</v>
      </c>
      <c r="J1878" s="61" t="str">
        <f>IFERROR(VLOOKUP($D1878&amp;"-"&amp;$E1878,IF($C$4="TEB0187_REV01",CALC_CONN_TEB0187_REV01!$F:$M,"???"),8,0),"---")</f>
        <v>---</v>
      </c>
      <c r="K1878" s="62" t="str">
        <f>IFERROR(VLOOKUP($D1878&amp;"-"&amp;$E1878,IF($C$4="TEB0187_REV01",CALC_CONN_TEB0187_REV01!$F:$N),9,0),"---")</f>
        <v>---</v>
      </c>
      <c r="L1878" s="59" t="str">
        <f>IFERROR(VLOOKUP(K1878,B2B!$H$3:$I$2000,2,0),"---")</f>
        <v>---</v>
      </c>
      <c r="M1878" s="59" t="str">
        <f>IFERROR(VLOOKUP(L1878,IF($M$4="TEI0187_REV01",RAW_m_TEI0187_REV01!$AD:$AH),5,0),"---")</f>
        <v>---</v>
      </c>
      <c r="N1878" s="59" t="str">
        <f>IFERROR(VLOOKUP(L1878,IF($M$4="TEI0187_REV01",RAW_m_TEI0187_REV01!$AE:$AJ),6,0),"---")</f>
        <v>---</v>
      </c>
      <c r="O1878" s="63" t="str">
        <f>IFERROR(VLOOKUP(L1878,IF($M$4="TEI0187_REV01",RAW_m_TEI0187_REV01!$AD:$AE),2,0),"---")</f>
        <v>---</v>
      </c>
      <c r="P1878" s="59" t="str">
        <f>IFERROR(VLOOKUP(O1878,IF($M$4="TEI0187_REV01",RAW_m_TEI0187_REV01!$AJ:$AK),2,0),"---")</f>
        <v>---</v>
      </c>
      <c r="Q1878" s="59" t="str">
        <f>IFERROR(VLOOKUP(L1878,IF($M$4="TEI0187_REV01",RAW_m_TEI0187_REV01!$AD:$AF),3,0),"---")</f>
        <v>---</v>
      </c>
      <c r="R1878" s="59" t="str">
        <f>IFERROR(VLOOKUP(O1878,IF($M$4="TEI0187_REV01",RAW_m_TEI0187_REV01!$AE:$AG),3,0),"---")</f>
        <v>---</v>
      </c>
      <c r="S1878" s="59" t="str">
        <f t="shared" si="61"/>
        <v>---</v>
      </c>
    </row>
    <row r="1879" spans="2:19" ht="15" customHeight="1" x14ac:dyDescent="0.25">
      <c r="B1879" s="59">
        <f t="shared" si="62"/>
        <v>1874</v>
      </c>
      <c r="C1879" s="60">
        <f>IFERROR(IF($C$4="TEB0187_REV01",CALC_CONN_TEB0187_REV01!U1879,),"---")</f>
        <v>0</v>
      </c>
      <c r="D1879" s="59">
        <f>IFERROR(IF($C$4="TEB0187_REV01",CALC_CONN_TEB0187_REV01!D1879,),"---")</f>
        <v>0</v>
      </c>
      <c r="E1879" s="59">
        <f>IFERROR(IF($C$4="TEB0187_REV01",CALC_CONN_TEB0187_REV01!E1879,),"---")</f>
        <v>0</v>
      </c>
      <c r="F1879" s="59" t="str">
        <f>IFERROR(IF(VLOOKUP($D1879&amp;"-"&amp;$E1879,IF($C$4="TEB0187_REV01",CALC_CONN_TEB0187_REV01!$F:$I),4,0)="--","---",IF($C$4="TEB0187_REV01",CALC_CONN_TEB0187_REV01!$G1879&amp; " --&gt; " &amp;CALC_CONN_TEB0187_REV01!$I1879&amp; " --&gt; ")),"---")</f>
        <v>---</v>
      </c>
      <c r="G1879" s="59" t="str">
        <f>IFERROR(IF(VLOOKUP($D1879&amp;"-"&amp;$E1879,IF($C$4="TEB0187_REV01",CALC_CONN_TEB0187_REV01!$F:$H),3,0)="--",VLOOKUP($D1879&amp;"-"&amp;$E1879,IF($C$4="TEB0187_REV01",CALC_CONN_TEB0187_REV01!$F:$H),2,0),VLOOKUP($D1879&amp;"-"&amp;$E1879,IF($C$4="TEB0187_REV01",CALC_CONN_TEB0187_REV01!$F:$H),3,0)),"---")</f>
        <v>---</v>
      </c>
      <c r="H1879" s="59" t="str">
        <f>IFERROR(VLOOKUP(G1879,IF($C$4="TEB0187_REV01",CALC_CONN_TEB0187_REV01!$G:$T),14,0),"---")</f>
        <v>---</v>
      </c>
      <c r="I1879" s="59" t="str">
        <f>IFERROR(VLOOKUP($D1879&amp;"-"&amp;$E1879,IF($C$4="TEB0187_REV01",CALC_CONN_TEB0187_REV01!$F:$K,"???"),6,0),"---")</f>
        <v>---</v>
      </c>
      <c r="J1879" s="61" t="str">
        <f>IFERROR(VLOOKUP($D1879&amp;"-"&amp;$E1879,IF($C$4="TEB0187_REV01",CALC_CONN_TEB0187_REV01!$F:$M,"???"),8,0),"---")</f>
        <v>---</v>
      </c>
      <c r="K1879" s="62" t="str">
        <f>IFERROR(VLOOKUP($D1879&amp;"-"&amp;$E1879,IF($C$4="TEB0187_REV01",CALC_CONN_TEB0187_REV01!$F:$N),9,0),"---")</f>
        <v>---</v>
      </c>
      <c r="L1879" s="59" t="str">
        <f>IFERROR(VLOOKUP(K1879,B2B!$H$3:$I$2000,2,0),"---")</f>
        <v>---</v>
      </c>
      <c r="M1879" s="59" t="str">
        <f>IFERROR(VLOOKUP(L1879,IF($M$4="TEI0187_REV01",RAW_m_TEI0187_REV01!$AD:$AH),5,0),"---")</f>
        <v>---</v>
      </c>
      <c r="N1879" s="59" t="str">
        <f>IFERROR(VLOOKUP(L1879,IF($M$4="TEI0187_REV01",RAW_m_TEI0187_REV01!$AE:$AJ),6,0),"---")</f>
        <v>---</v>
      </c>
      <c r="O1879" s="63" t="str">
        <f>IFERROR(VLOOKUP(L1879,IF($M$4="TEI0187_REV01",RAW_m_TEI0187_REV01!$AD:$AE),2,0),"---")</f>
        <v>---</v>
      </c>
      <c r="P1879" s="59" t="str">
        <f>IFERROR(VLOOKUP(O1879,IF($M$4="TEI0187_REV01",RAW_m_TEI0187_REV01!$AJ:$AK),2,0),"---")</f>
        <v>---</v>
      </c>
      <c r="Q1879" s="59" t="str">
        <f>IFERROR(VLOOKUP(L1879,IF($M$4="TEI0187_REV01",RAW_m_TEI0187_REV01!$AD:$AF),3,0),"---")</f>
        <v>---</v>
      </c>
      <c r="R1879" s="59" t="str">
        <f>IFERROR(VLOOKUP(O1879,IF($M$4="TEI0187_REV01",RAW_m_TEI0187_REV01!$AE:$AG),3,0),"---")</f>
        <v>---</v>
      </c>
      <c r="S1879" s="59" t="str">
        <f t="shared" si="61"/>
        <v>---</v>
      </c>
    </row>
    <row r="1880" spans="2:19" ht="15" customHeight="1" x14ac:dyDescent="0.25">
      <c r="B1880" s="59">
        <f t="shared" si="62"/>
        <v>1875</v>
      </c>
      <c r="C1880" s="60">
        <f>IFERROR(IF($C$4="TEB0187_REV01",CALC_CONN_TEB0187_REV01!U1880,),"---")</f>
        <v>0</v>
      </c>
      <c r="D1880" s="59">
        <f>IFERROR(IF($C$4="TEB0187_REV01",CALC_CONN_TEB0187_REV01!D1880,),"---")</f>
        <v>0</v>
      </c>
      <c r="E1880" s="59">
        <f>IFERROR(IF($C$4="TEB0187_REV01",CALC_CONN_TEB0187_REV01!E1880,),"---")</f>
        <v>0</v>
      </c>
      <c r="F1880" s="59" t="str">
        <f>IFERROR(IF(VLOOKUP($D1880&amp;"-"&amp;$E1880,IF($C$4="TEB0187_REV01",CALC_CONN_TEB0187_REV01!$F:$I),4,0)="--","---",IF($C$4="TEB0187_REV01",CALC_CONN_TEB0187_REV01!$G1880&amp; " --&gt; " &amp;CALC_CONN_TEB0187_REV01!$I1880&amp; " --&gt; ")),"---")</f>
        <v>---</v>
      </c>
      <c r="G1880" s="59" t="str">
        <f>IFERROR(IF(VLOOKUP($D1880&amp;"-"&amp;$E1880,IF($C$4="TEB0187_REV01",CALC_CONN_TEB0187_REV01!$F:$H),3,0)="--",VLOOKUP($D1880&amp;"-"&amp;$E1880,IF($C$4="TEB0187_REV01",CALC_CONN_TEB0187_REV01!$F:$H),2,0),VLOOKUP($D1880&amp;"-"&amp;$E1880,IF($C$4="TEB0187_REV01",CALC_CONN_TEB0187_REV01!$F:$H),3,0)),"---")</f>
        <v>---</v>
      </c>
      <c r="H1880" s="59" t="str">
        <f>IFERROR(VLOOKUP(G1880,IF($C$4="TEB0187_REV01",CALC_CONN_TEB0187_REV01!$G:$T),14,0),"---")</f>
        <v>---</v>
      </c>
      <c r="I1880" s="59" t="str">
        <f>IFERROR(VLOOKUP($D1880&amp;"-"&amp;$E1880,IF($C$4="TEB0187_REV01",CALC_CONN_TEB0187_REV01!$F:$K,"???"),6,0),"---")</f>
        <v>---</v>
      </c>
      <c r="J1880" s="61" t="str">
        <f>IFERROR(VLOOKUP($D1880&amp;"-"&amp;$E1880,IF($C$4="TEB0187_REV01",CALC_CONN_TEB0187_REV01!$F:$M,"???"),8,0),"---")</f>
        <v>---</v>
      </c>
      <c r="K1880" s="62" t="str">
        <f>IFERROR(VLOOKUP($D1880&amp;"-"&amp;$E1880,IF($C$4="TEB0187_REV01",CALC_CONN_TEB0187_REV01!$F:$N),9,0),"---")</f>
        <v>---</v>
      </c>
      <c r="L1880" s="59" t="str">
        <f>IFERROR(VLOOKUP(K1880,B2B!$H$3:$I$2000,2,0),"---")</f>
        <v>---</v>
      </c>
      <c r="M1880" s="59" t="str">
        <f>IFERROR(VLOOKUP(L1880,IF($M$4="TEI0187_REV01",RAW_m_TEI0187_REV01!$AD:$AH),5,0),"---")</f>
        <v>---</v>
      </c>
      <c r="N1880" s="59" t="str">
        <f>IFERROR(VLOOKUP(L1880,IF($M$4="TEI0187_REV01",RAW_m_TEI0187_REV01!$AE:$AJ),6,0),"---")</f>
        <v>---</v>
      </c>
      <c r="O1880" s="63" t="str">
        <f>IFERROR(VLOOKUP(L1880,IF($M$4="TEI0187_REV01",RAW_m_TEI0187_REV01!$AD:$AE),2,0),"---")</f>
        <v>---</v>
      </c>
      <c r="P1880" s="59" t="str">
        <f>IFERROR(VLOOKUP(O1880,IF($M$4="TEI0187_REV01",RAW_m_TEI0187_REV01!$AJ:$AK),2,0),"---")</f>
        <v>---</v>
      </c>
      <c r="Q1880" s="59" t="str">
        <f>IFERROR(VLOOKUP(L1880,IF($M$4="TEI0187_REV01",RAW_m_TEI0187_REV01!$AD:$AF),3,0),"---")</f>
        <v>---</v>
      </c>
      <c r="R1880" s="59" t="str">
        <f>IFERROR(VLOOKUP(O1880,IF($M$4="TEI0187_REV01",RAW_m_TEI0187_REV01!$AE:$AG),3,0),"---")</f>
        <v>---</v>
      </c>
      <c r="S1880" s="59" t="str">
        <f t="shared" si="61"/>
        <v>---</v>
      </c>
    </row>
    <row r="1881" spans="2:19" ht="15" customHeight="1" x14ac:dyDescent="0.25">
      <c r="B1881" s="59">
        <f t="shared" si="62"/>
        <v>1876</v>
      </c>
      <c r="C1881" s="60">
        <f>IFERROR(IF($C$4="TEB0187_REV01",CALC_CONN_TEB0187_REV01!U1881,),"---")</f>
        <v>0</v>
      </c>
      <c r="D1881" s="59">
        <f>IFERROR(IF($C$4="TEB0187_REV01",CALC_CONN_TEB0187_REV01!D1881,),"---")</f>
        <v>0</v>
      </c>
      <c r="E1881" s="59">
        <f>IFERROR(IF($C$4="TEB0187_REV01",CALC_CONN_TEB0187_REV01!E1881,),"---")</f>
        <v>0</v>
      </c>
      <c r="F1881" s="59" t="str">
        <f>IFERROR(IF(VLOOKUP($D1881&amp;"-"&amp;$E1881,IF($C$4="TEB0187_REV01",CALC_CONN_TEB0187_REV01!$F:$I),4,0)="--","---",IF($C$4="TEB0187_REV01",CALC_CONN_TEB0187_REV01!$G1881&amp; " --&gt; " &amp;CALC_CONN_TEB0187_REV01!$I1881&amp; " --&gt; ")),"---")</f>
        <v>---</v>
      </c>
      <c r="G1881" s="59" t="str">
        <f>IFERROR(IF(VLOOKUP($D1881&amp;"-"&amp;$E1881,IF($C$4="TEB0187_REV01",CALC_CONN_TEB0187_REV01!$F:$H),3,0)="--",VLOOKUP($D1881&amp;"-"&amp;$E1881,IF($C$4="TEB0187_REV01",CALC_CONN_TEB0187_REV01!$F:$H),2,0),VLOOKUP($D1881&amp;"-"&amp;$E1881,IF($C$4="TEB0187_REV01",CALC_CONN_TEB0187_REV01!$F:$H),3,0)),"---")</f>
        <v>---</v>
      </c>
      <c r="H1881" s="59" t="str">
        <f>IFERROR(VLOOKUP(G1881,IF($C$4="TEB0187_REV01",CALC_CONN_TEB0187_REV01!$G:$T),14,0),"---")</f>
        <v>---</v>
      </c>
      <c r="I1881" s="59" t="str">
        <f>IFERROR(VLOOKUP($D1881&amp;"-"&amp;$E1881,IF($C$4="TEB0187_REV01",CALC_CONN_TEB0187_REV01!$F:$K,"???"),6,0),"---")</f>
        <v>---</v>
      </c>
      <c r="J1881" s="61" t="str">
        <f>IFERROR(VLOOKUP($D1881&amp;"-"&amp;$E1881,IF($C$4="TEB0187_REV01",CALC_CONN_TEB0187_REV01!$F:$M,"???"),8,0),"---")</f>
        <v>---</v>
      </c>
      <c r="K1881" s="62" t="str">
        <f>IFERROR(VLOOKUP($D1881&amp;"-"&amp;$E1881,IF($C$4="TEB0187_REV01",CALC_CONN_TEB0187_REV01!$F:$N),9,0),"---")</f>
        <v>---</v>
      </c>
      <c r="L1881" s="59" t="str">
        <f>IFERROR(VLOOKUP(K1881,B2B!$H$3:$I$2000,2,0),"---")</f>
        <v>---</v>
      </c>
      <c r="M1881" s="59" t="str">
        <f>IFERROR(VLOOKUP(L1881,IF($M$4="TEI0187_REV01",RAW_m_TEI0187_REV01!$AD:$AH),5,0),"---")</f>
        <v>---</v>
      </c>
      <c r="N1881" s="59" t="str">
        <f>IFERROR(VLOOKUP(L1881,IF($M$4="TEI0187_REV01",RAW_m_TEI0187_REV01!$AE:$AJ),6,0),"---")</f>
        <v>---</v>
      </c>
      <c r="O1881" s="63" t="str">
        <f>IFERROR(VLOOKUP(L1881,IF($M$4="TEI0187_REV01",RAW_m_TEI0187_REV01!$AD:$AE),2,0),"---")</f>
        <v>---</v>
      </c>
      <c r="P1881" s="59" t="str">
        <f>IFERROR(VLOOKUP(O1881,IF($M$4="TEI0187_REV01",RAW_m_TEI0187_REV01!$AJ:$AK),2,0),"---")</f>
        <v>---</v>
      </c>
      <c r="Q1881" s="59" t="str">
        <f>IFERROR(VLOOKUP(L1881,IF($M$4="TEI0187_REV01",RAW_m_TEI0187_REV01!$AD:$AF),3,0),"---")</f>
        <v>---</v>
      </c>
      <c r="R1881" s="59" t="str">
        <f>IFERROR(VLOOKUP(O1881,IF($M$4="TEI0187_REV01",RAW_m_TEI0187_REV01!$AE:$AG),3,0),"---")</f>
        <v>---</v>
      </c>
      <c r="S1881" s="59" t="str">
        <f t="shared" si="61"/>
        <v>---</v>
      </c>
    </row>
    <row r="1882" spans="2:19" ht="15" customHeight="1" x14ac:dyDescent="0.25">
      <c r="B1882" s="59">
        <f t="shared" si="62"/>
        <v>1877</v>
      </c>
      <c r="C1882" s="60">
        <f>IFERROR(IF($C$4="TEB0187_REV01",CALC_CONN_TEB0187_REV01!U1882,),"---")</f>
        <v>0</v>
      </c>
      <c r="D1882" s="59">
        <f>IFERROR(IF($C$4="TEB0187_REV01",CALC_CONN_TEB0187_REV01!D1882,),"---")</f>
        <v>0</v>
      </c>
      <c r="E1882" s="59">
        <f>IFERROR(IF($C$4="TEB0187_REV01",CALC_CONN_TEB0187_REV01!E1882,),"---")</f>
        <v>0</v>
      </c>
      <c r="F1882" s="59" t="str">
        <f>IFERROR(IF(VLOOKUP($D1882&amp;"-"&amp;$E1882,IF($C$4="TEB0187_REV01",CALC_CONN_TEB0187_REV01!$F:$I),4,0)="--","---",IF($C$4="TEB0187_REV01",CALC_CONN_TEB0187_REV01!$G1882&amp; " --&gt; " &amp;CALC_CONN_TEB0187_REV01!$I1882&amp; " --&gt; ")),"---")</f>
        <v>---</v>
      </c>
      <c r="G1882" s="59" t="str">
        <f>IFERROR(IF(VLOOKUP($D1882&amp;"-"&amp;$E1882,IF($C$4="TEB0187_REV01",CALC_CONN_TEB0187_REV01!$F:$H),3,0)="--",VLOOKUP($D1882&amp;"-"&amp;$E1882,IF($C$4="TEB0187_REV01",CALC_CONN_TEB0187_REV01!$F:$H),2,0),VLOOKUP($D1882&amp;"-"&amp;$E1882,IF($C$4="TEB0187_REV01",CALC_CONN_TEB0187_REV01!$F:$H),3,0)),"---")</f>
        <v>---</v>
      </c>
      <c r="H1882" s="59" t="str">
        <f>IFERROR(VLOOKUP(G1882,IF($C$4="TEB0187_REV01",CALC_CONN_TEB0187_REV01!$G:$T),14,0),"---")</f>
        <v>---</v>
      </c>
      <c r="I1882" s="59" t="str">
        <f>IFERROR(VLOOKUP($D1882&amp;"-"&amp;$E1882,IF($C$4="TEB0187_REV01",CALC_CONN_TEB0187_REV01!$F:$K,"???"),6,0),"---")</f>
        <v>---</v>
      </c>
      <c r="J1882" s="61" t="str">
        <f>IFERROR(VLOOKUP($D1882&amp;"-"&amp;$E1882,IF($C$4="TEB0187_REV01",CALC_CONN_TEB0187_REV01!$F:$M,"???"),8,0),"---")</f>
        <v>---</v>
      </c>
      <c r="K1882" s="62" t="str">
        <f>IFERROR(VLOOKUP($D1882&amp;"-"&amp;$E1882,IF($C$4="TEB0187_REV01",CALC_CONN_TEB0187_REV01!$F:$N),9,0),"---")</f>
        <v>---</v>
      </c>
      <c r="L1882" s="59" t="str">
        <f>IFERROR(VLOOKUP(K1882,B2B!$H$3:$I$2000,2,0),"---")</f>
        <v>---</v>
      </c>
      <c r="M1882" s="59" t="str">
        <f>IFERROR(VLOOKUP(L1882,IF($M$4="TEI0187_REV01",RAW_m_TEI0187_REV01!$AD:$AH),5,0),"---")</f>
        <v>---</v>
      </c>
      <c r="N1882" s="59" t="str">
        <f>IFERROR(VLOOKUP(L1882,IF($M$4="TEI0187_REV01",RAW_m_TEI0187_REV01!$AE:$AJ),6,0),"---")</f>
        <v>---</v>
      </c>
      <c r="O1882" s="63" t="str">
        <f>IFERROR(VLOOKUP(L1882,IF($M$4="TEI0187_REV01",RAW_m_TEI0187_REV01!$AD:$AE),2,0),"---")</f>
        <v>---</v>
      </c>
      <c r="P1882" s="59" t="str">
        <f>IFERROR(VLOOKUP(O1882,IF($M$4="TEI0187_REV01",RAW_m_TEI0187_REV01!$AJ:$AK),2,0),"---")</f>
        <v>---</v>
      </c>
      <c r="Q1882" s="59" t="str">
        <f>IFERROR(VLOOKUP(L1882,IF($M$4="TEI0187_REV01",RAW_m_TEI0187_REV01!$AD:$AF),3,0),"---")</f>
        <v>---</v>
      </c>
      <c r="R1882" s="59" t="str">
        <f>IFERROR(VLOOKUP(O1882,IF($M$4="TEI0187_REV01",RAW_m_TEI0187_REV01!$AE:$AG),3,0),"---")</f>
        <v>---</v>
      </c>
      <c r="S1882" s="59" t="str">
        <f t="shared" si="61"/>
        <v>---</v>
      </c>
    </row>
    <row r="1883" spans="2:19" ht="15" customHeight="1" x14ac:dyDescent="0.25">
      <c r="B1883" s="59">
        <f t="shared" si="62"/>
        <v>1878</v>
      </c>
      <c r="C1883" s="60">
        <f>IFERROR(IF($C$4="TEB0187_REV01",CALC_CONN_TEB0187_REV01!U1883,),"---")</f>
        <v>0</v>
      </c>
      <c r="D1883" s="59">
        <f>IFERROR(IF($C$4="TEB0187_REV01",CALC_CONN_TEB0187_REV01!D1883,),"---")</f>
        <v>0</v>
      </c>
      <c r="E1883" s="59">
        <f>IFERROR(IF($C$4="TEB0187_REV01",CALC_CONN_TEB0187_REV01!E1883,),"---")</f>
        <v>0</v>
      </c>
      <c r="F1883" s="59" t="str">
        <f>IFERROR(IF(VLOOKUP($D1883&amp;"-"&amp;$E1883,IF($C$4="TEB0187_REV01",CALC_CONN_TEB0187_REV01!$F:$I),4,0)="--","---",IF($C$4="TEB0187_REV01",CALC_CONN_TEB0187_REV01!$G1883&amp; " --&gt; " &amp;CALC_CONN_TEB0187_REV01!$I1883&amp; " --&gt; ")),"---")</f>
        <v>---</v>
      </c>
      <c r="G1883" s="59" t="str">
        <f>IFERROR(IF(VLOOKUP($D1883&amp;"-"&amp;$E1883,IF($C$4="TEB0187_REV01",CALC_CONN_TEB0187_REV01!$F:$H),3,0)="--",VLOOKUP($D1883&amp;"-"&amp;$E1883,IF($C$4="TEB0187_REV01",CALC_CONN_TEB0187_REV01!$F:$H),2,0),VLOOKUP($D1883&amp;"-"&amp;$E1883,IF($C$4="TEB0187_REV01",CALC_CONN_TEB0187_REV01!$F:$H),3,0)),"---")</f>
        <v>---</v>
      </c>
      <c r="H1883" s="59" t="str">
        <f>IFERROR(VLOOKUP(G1883,IF($C$4="TEB0187_REV01",CALC_CONN_TEB0187_REV01!$G:$T),14,0),"---")</f>
        <v>---</v>
      </c>
      <c r="I1883" s="59" t="str">
        <f>IFERROR(VLOOKUP($D1883&amp;"-"&amp;$E1883,IF($C$4="TEB0187_REV01",CALC_CONN_TEB0187_REV01!$F:$K,"???"),6,0),"---")</f>
        <v>---</v>
      </c>
      <c r="J1883" s="61" t="str">
        <f>IFERROR(VLOOKUP($D1883&amp;"-"&amp;$E1883,IF($C$4="TEB0187_REV01",CALC_CONN_TEB0187_REV01!$F:$M,"???"),8,0),"---")</f>
        <v>---</v>
      </c>
      <c r="K1883" s="62" t="str">
        <f>IFERROR(VLOOKUP($D1883&amp;"-"&amp;$E1883,IF($C$4="TEB0187_REV01",CALC_CONN_TEB0187_REV01!$F:$N),9,0),"---")</f>
        <v>---</v>
      </c>
      <c r="L1883" s="59" t="str">
        <f>IFERROR(VLOOKUP(K1883,B2B!$H$3:$I$2000,2,0),"---")</f>
        <v>---</v>
      </c>
      <c r="M1883" s="59" t="str">
        <f>IFERROR(VLOOKUP(L1883,IF($M$4="TEI0187_REV01",RAW_m_TEI0187_REV01!$AD:$AH),5,0),"---")</f>
        <v>---</v>
      </c>
      <c r="N1883" s="59" t="str">
        <f>IFERROR(VLOOKUP(L1883,IF($M$4="TEI0187_REV01",RAW_m_TEI0187_REV01!$AE:$AJ),6,0),"---")</f>
        <v>---</v>
      </c>
      <c r="O1883" s="63" t="str">
        <f>IFERROR(VLOOKUP(L1883,IF($M$4="TEI0187_REV01",RAW_m_TEI0187_REV01!$AD:$AE),2,0),"---")</f>
        <v>---</v>
      </c>
      <c r="P1883" s="59" t="str">
        <f>IFERROR(VLOOKUP(O1883,IF($M$4="TEI0187_REV01",RAW_m_TEI0187_REV01!$AJ:$AK),2,0),"---")</f>
        <v>---</v>
      </c>
      <c r="Q1883" s="59" t="str">
        <f>IFERROR(VLOOKUP(L1883,IF($M$4="TEI0187_REV01",RAW_m_TEI0187_REV01!$AD:$AF),3,0),"---")</f>
        <v>---</v>
      </c>
      <c r="R1883" s="59" t="str">
        <f>IFERROR(VLOOKUP(O1883,IF($M$4="TEI0187_REV01",RAW_m_TEI0187_REV01!$AE:$AG),3,0),"---")</f>
        <v>---</v>
      </c>
      <c r="S1883" s="59" t="str">
        <f t="shared" si="61"/>
        <v>---</v>
      </c>
    </row>
    <row r="1884" spans="2:19" ht="15" customHeight="1" x14ac:dyDescent="0.25">
      <c r="B1884" s="59">
        <f t="shared" si="62"/>
        <v>1879</v>
      </c>
      <c r="C1884" s="60">
        <f>IFERROR(IF($C$4="TEB0187_REV01",CALC_CONN_TEB0187_REV01!U1884,),"---")</f>
        <v>0</v>
      </c>
      <c r="D1884" s="59">
        <f>IFERROR(IF($C$4="TEB0187_REV01",CALC_CONN_TEB0187_REV01!D1884,),"---")</f>
        <v>0</v>
      </c>
      <c r="E1884" s="59">
        <f>IFERROR(IF($C$4="TEB0187_REV01",CALC_CONN_TEB0187_REV01!E1884,),"---")</f>
        <v>0</v>
      </c>
      <c r="F1884" s="59" t="str">
        <f>IFERROR(IF(VLOOKUP($D1884&amp;"-"&amp;$E1884,IF($C$4="TEB0187_REV01",CALC_CONN_TEB0187_REV01!$F:$I),4,0)="--","---",IF($C$4="TEB0187_REV01",CALC_CONN_TEB0187_REV01!$G1884&amp; " --&gt; " &amp;CALC_CONN_TEB0187_REV01!$I1884&amp; " --&gt; ")),"---")</f>
        <v>---</v>
      </c>
      <c r="G1884" s="59" t="str">
        <f>IFERROR(IF(VLOOKUP($D1884&amp;"-"&amp;$E1884,IF($C$4="TEB0187_REV01",CALC_CONN_TEB0187_REV01!$F:$H),3,0)="--",VLOOKUP($D1884&amp;"-"&amp;$E1884,IF($C$4="TEB0187_REV01",CALC_CONN_TEB0187_REV01!$F:$H),2,0),VLOOKUP($D1884&amp;"-"&amp;$E1884,IF($C$4="TEB0187_REV01",CALC_CONN_TEB0187_REV01!$F:$H),3,0)),"---")</f>
        <v>---</v>
      </c>
      <c r="H1884" s="59" t="str">
        <f>IFERROR(VLOOKUP(G1884,IF($C$4="TEB0187_REV01",CALC_CONN_TEB0187_REV01!$G:$T),14,0),"---")</f>
        <v>---</v>
      </c>
      <c r="I1884" s="59" t="str">
        <f>IFERROR(VLOOKUP($D1884&amp;"-"&amp;$E1884,IF($C$4="TEB0187_REV01",CALC_CONN_TEB0187_REV01!$F:$K,"???"),6,0),"---")</f>
        <v>---</v>
      </c>
      <c r="J1884" s="61" t="str">
        <f>IFERROR(VLOOKUP($D1884&amp;"-"&amp;$E1884,IF($C$4="TEB0187_REV01",CALC_CONN_TEB0187_REV01!$F:$M,"???"),8,0),"---")</f>
        <v>---</v>
      </c>
      <c r="K1884" s="62" t="str">
        <f>IFERROR(VLOOKUP($D1884&amp;"-"&amp;$E1884,IF($C$4="TEB0187_REV01",CALC_CONN_TEB0187_REV01!$F:$N),9,0),"---")</f>
        <v>---</v>
      </c>
      <c r="L1884" s="59" t="str">
        <f>IFERROR(VLOOKUP(K1884,B2B!$H$3:$I$2000,2,0),"---")</f>
        <v>---</v>
      </c>
      <c r="M1884" s="59" t="str">
        <f>IFERROR(VLOOKUP(L1884,IF($M$4="TEI0187_REV01",RAW_m_TEI0187_REV01!$AD:$AH),5,0),"---")</f>
        <v>---</v>
      </c>
      <c r="N1884" s="59" t="str">
        <f>IFERROR(VLOOKUP(L1884,IF($M$4="TEI0187_REV01",RAW_m_TEI0187_REV01!$AE:$AJ),6,0),"---")</f>
        <v>---</v>
      </c>
      <c r="O1884" s="63" t="str">
        <f>IFERROR(VLOOKUP(L1884,IF($M$4="TEI0187_REV01",RAW_m_TEI0187_REV01!$AD:$AE),2,0),"---")</f>
        <v>---</v>
      </c>
      <c r="P1884" s="59" t="str">
        <f>IFERROR(VLOOKUP(O1884,IF($M$4="TEI0187_REV01",RAW_m_TEI0187_REV01!$AJ:$AK),2,0),"---")</f>
        <v>---</v>
      </c>
      <c r="Q1884" s="59" t="str">
        <f>IFERROR(VLOOKUP(L1884,IF($M$4="TEI0187_REV01",RAW_m_TEI0187_REV01!$AD:$AF),3,0),"---")</f>
        <v>---</v>
      </c>
      <c r="R1884" s="59" t="str">
        <f>IFERROR(VLOOKUP(O1884,IF($M$4="TEI0187_REV01",RAW_m_TEI0187_REV01!$AE:$AG),3,0),"---")</f>
        <v>---</v>
      </c>
      <c r="S1884" s="59" t="str">
        <f t="shared" si="61"/>
        <v>---</v>
      </c>
    </row>
    <row r="1885" spans="2:19" ht="15" customHeight="1" x14ac:dyDescent="0.25">
      <c r="B1885" s="59">
        <f t="shared" si="62"/>
        <v>1880</v>
      </c>
      <c r="C1885" s="60">
        <f>IFERROR(IF($C$4="TEB0187_REV01",CALC_CONN_TEB0187_REV01!U1885,),"---")</f>
        <v>0</v>
      </c>
      <c r="D1885" s="59">
        <f>IFERROR(IF($C$4="TEB0187_REV01",CALC_CONN_TEB0187_REV01!D1885,),"---")</f>
        <v>0</v>
      </c>
      <c r="E1885" s="59">
        <f>IFERROR(IF($C$4="TEB0187_REV01",CALC_CONN_TEB0187_REV01!E1885,),"---")</f>
        <v>0</v>
      </c>
      <c r="F1885" s="59" t="str">
        <f>IFERROR(IF(VLOOKUP($D1885&amp;"-"&amp;$E1885,IF($C$4="TEB0187_REV01",CALC_CONN_TEB0187_REV01!$F:$I),4,0)="--","---",IF($C$4="TEB0187_REV01",CALC_CONN_TEB0187_REV01!$G1885&amp; " --&gt; " &amp;CALC_CONN_TEB0187_REV01!$I1885&amp; " --&gt; ")),"---")</f>
        <v>---</v>
      </c>
      <c r="G1885" s="59" t="str">
        <f>IFERROR(IF(VLOOKUP($D1885&amp;"-"&amp;$E1885,IF($C$4="TEB0187_REV01",CALC_CONN_TEB0187_REV01!$F:$H),3,0)="--",VLOOKUP($D1885&amp;"-"&amp;$E1885,IF($C$4="TEB0187_REV01",CALC_CONN_TEB0187_REV01!$F:$H),2,0),VLOOKUP($D1885&amp;"-"&amp;$E1885,IF($C$4="TEB0187_REV01",CALC_CONN_TEB0187_REV01!$F:$H),3,0)),"---")</f>
        <v>---</v>
      </c>
      <c r="H1885" s="59" t="str">
        <f>IFERROR(VLOOKUP(G1885,IF($C$4="TEB0187_REV01",CALC_CONN_TEB0187_REV01!$G:$T),14,0),"---")</f>
        <v>---</v>
      </c>
      <c r="I1885" s="59" t="str">
        <f>IFERROR(VLOOKUP($D1885&amp;"-"&amp;$E1885,IF($C$4="TEB0187_REV01",CALC_CONN_TEB0187_REV01!$F:$K,"???"),6,0),"---")</f>
        <v>---</v>
      </c>
      <c r="J1885" s="61" t="str">
        <f>IFERROR(VLOOKUP($D1885&amp;"-"&amp;$E1885,IF($C$4="TEB0187_REV01",CALC_CONN_TEB0187_REV01!$F:$M,"???"),8,0),"---")</f>
        <v>---</v>
      </c>
      <c r="K1885" s="62" t="str">
        <f>IFERROR(VLOOKUP($D1885&amp;"-"&amp;$E1885,IF($C$4="TEB0187_REV01",CALC_CONN_TEB0187_REV01!$F:$N),9,0),"---")</f>
        <v>---</v>
      </c>
      <c r="L1885" s="59" t="str">
        <f>IFERROR(VLOOKUP(K1885,B2B!$H$3:$I$2000,2,0),"---")</f>
        <v>---</v>
      </c>
      <c r="M1885" s="59" t="str">
        <f>IFERROR(VLOOKUP(L1885,IF($M$4="TEI0187_REV01",RAW_m_TEI0187_REV01!$AD:$AH),5,0),"---")</f>
        <v>---</v>
      </c>
      <c r="N1885" s="59" t="str">
        <f>IFERROR(VLOOKUP(L1885,IF($M$4="TEI0187_REV01",RAW_m_TEI0187_REV01!$AE:$AJ),6,0),"---")</f>
        <v>---</v>
      </c>
      <c r="O1885" s="63" t="str">
        <f>IFERROR(VLOOKUP(L1885,IF($M$4="TEI0187_REV01",RAW_m_TEI0187_REV01!$AD:$AE),2,0),"---")</f>
        <v>---</v>
      </c>
      <c r="P1885" s="59" t="str">
        <f>IFERROR(VLOOKUP(O1885,IF($M$4="TEI0187_REV01",RAW_m_TEI0187_REV01!$AJ:$AK),2,0),"---")</f>
        <v>---</v>
      </c>
      <c r="Q1885" s="59" t="str">
        <f>IFERROR(VLOOKUP(L1885,IF($M$4="TEI0187_REV01",RAW_m_TEI0187_REV01!$AD:$AF),3,0),"---")</f>
        <v>---</v>
      </c>
      <c r="R1885" s="59" t="str">
        <f>IFERROR(VLOOKUP(O1885,IF($M$4="TEI0187_REV01",RAW_m_TEI0187_REV01!$AE:$AG),3,0),"---")</f>
        <v>---</v>
      </c>
      <c r="S1885" s="59" t="str">
        <f t="shared" si="61"/>
        <v>---</v>
      </c>
    </row>
    <row r="1886" spans="2:19" ht="15" customHeight="1" x14ac:dyDescent="0.25">
      <c r="B1886" s="59">
        <f t="shared" si="62"/>
        <v>1881</v>
      </c>
      <c r="C1886" s="60">
        <f>IFERROR(IF($C$4="TEB0187_REV01",CALC_CONN_TEB0187_REV01!U1886,),"---")</f>
        <v>0</v>
      </c>
      <c r="D1886" s="59">
        <f>IFERROR(IF($C$4="TEB0187_REV01",CALC_CONN_TEB0187_REV01!D1886,),"---")</f>
        <v>0</v>
      </c>
      <c r="E1886" s="59">
        <f>IFERROR(IF($C$4="TEB0187_REV01",CALC_CONN_TEB0187_REV01!E1886,),"---")</f>
        <v>0</v>
      </c>
      <c r="F1886" s="59" t="str">
        <f>IFERROR(IF(VLOOKUP($D1886&amp;"-"&amp;$E1886,IF($C$4="TEB0187_REV01",CALC_CONN_TEB0187_REV01!$F:$I),4,0)="--","---",IF($C$4="TEB0187_REV01",CALC_CONN_TEB0187_REV01!$G1886&amp; " --&gt; " &amp;CALC_CONN_TEB0187_REV01!$I1886&amp; " --&gt; ")),"---")</f>
        <v>---</v>
      </c>
      <c r="G1886" s="59" t="str">
        <f>IFERROR(IF(VLOOKUP($D1886&amp;"-"&amp;$E1886,IF($C$4="TEB0187_REV01",CALC_CONN_TEB0187_REV01!$F:$H),3,0)="--",VLOOKUP($D1886&amp;"-"&amp;$E1886,IF($C$4="TEB0187_REV01",CALC_CONN_TEB0187_REV01!$F:$H),2,0),VLOOKUP($D1886&amp;"-"&amp;$E1886,IF($C$4="TEB0187_REV01",CALC_CONN_TEB0187_REV01!$F:$H),3,0)),"---")</f>
        <v>---</v>
      </c>
      <c r="H1886" s="59" t="str">
        <f>IFERROR(VLOOKUP(G1886,IF($C$4="TEB0187_REV01",CALC_CONN_TEB0187_REV01!$G:$T),14,0),"---")</f>
        <v>---</v>
      </c>
      <c r="I1886" s="59" t="str">
        <f>IFERROR(VLOOKUP($D1886&amp;"-"&amp;$E1886,IF($C$4="TEB0187_REV01",CALC_CONN_TEB0187_REV01!$F:$K,"???"),6,0),"---")</f>
        <v>---</v>
      </c>
      <c r="J1886" s="61" t="str">
        <f>IFERROR(VLOOKUP($D1886&amp;"-"&amp;$E1886,IF($C$4="TEB0187_REV01",CALC_CONN_TEB0187_REV01!$F:$M,"???"),8,0),"---")</f>
        <v>---</v>
      </c>
      <c r="K1886" s="62" t="str">
        <f>IFERROR(VLOOKUP($D1886&amp;"-"&amp;$E1886,IF($C$4="TEB0187_REV01",CALC_CONN_TEB0187_REV01!$F:$N),9,0),"---")</f>
        <v>---</v>
      </c>
      <c r="L1886" s="59" t="str">
        <f>IFERROR(VLOOKUP(K1886,B2B!$H$3:$I$2000,2,0),"---")</f>
        <v>---</v>
      </c>
      <c r="M1886" s="59" t="str">
        <f>IFERROR(VLOOKUP(L1886,IF($M$4="TEI0187_REV01",RAW_m_TEI0187_REV01!$AD:$AH),5,0),"---")</f>
        <v>---</v>
      </c>
      <c r="N1886" s="59" t="str">
        <f>IFERROR(VLOOKUP(L1886,IF($M$4="TEI0187_REV01",RAW_m_TEI0187_REV01!$AE:$AJ),6,0),"---")</f>
        <v>---</v>
      </c>
      <c r="O1886" s="63" t="str">
        <f>IFERROR(VLOOKUP(L1886,IF($M$4="TEI0187_REV01",RAW_m_TEI0187_REV01!$AD:$AE),2,0),"---")</f>
        <v>---</v>
      </c>
      <c r="P1886" s="59" t="str">
        <f>IFERROR(VLOOKUP(O1886,IF($M$4="TEI0187_REV01",RAW_m_TEI0187_REV01!$AJ:$AK),2,0),"---")</f>
        <v>---</v>
      </c>
      <c r="Q1886" s="59" t="str">
        <f>IFERROR(VLOOKUP(L1886,IF($M$4="TEI0187_REV01",RAW_m_TEI0187_REV01!$AD:$AF),3,0),"---")</f>
        <v>---</v>
      </c>
      <c r="R1886" s="59" t="str">
        <f>IFERROR(VLOOKUP(O1886,IF($M$4="TEI0187_REV01",RAW_m_TEI0187_REV01!$AE:$AG),3,0),"---")</f>
        <v>---</v>
      </c>
      <c r="S1886" s="59" t="str">
        <f t="shared" si="61"/>
        <v>---</v>
      </c>
    </row>
    <row r="1887" spans="2:19" ht="15" customHeight="1" x14ac:dyDescent="0.25">
      <c r="B1887" s="59">
        <f t="shared" si="62"/>
        <v>1882</v>
      </c>
      <c r="C1887" s="60">
        <f>IFERROR(IF($C$4="TEB0187_REV01",CALC_CONN_TEB0187_REV01!U1887,),"---")</f>
        <v>0</v>
      </c>
      <c r="D1887" s="59">
        <f>IFERROR(IF($C$4="TEB0187_REV01",CALC_CONN_TEB0187_REV01!D1887,),"---")</f>
        <v>0</v>
      </c>
      <c r="E1887" s="59">
        <f>IFERROR(IF($C$4="TEB0187_REV01",CALC_CONN_TEB0187_REV01!E1887,),"---")</f>
        <v>0</v>
      </c>
      <c r="F1887" s="59" t="str">
        <f>IFERROR(IF(VLOOKUP($D1887&amp;"-"&amp;$E1887,IF($C$4="TEB0187_REV01",CALC_CONN_TEB0187_REV01!$F:$I),4,0)="--","---",IF($C$4="TEB0187_REV01",CALC_CONN_TEB0187_REV01!$G1887&amp; " --&gt; " &amp;CALC_CONN_TEB0187_REV01!$I1887&amp; " --&gt; ")),"---")</f>
        <v>---</v>
      </c>
      <c r="G1887" s="59" t="str">
        <f>IFERROR(IF(VLOOKUP($D1887&amp;"-"&amp;$E1887,IF($C$4="TEB0187_REV01",CALC_CONN_TEB0187_REV01!$F:$H),3,0)="--",VLOOKUP($D1887&amp;"-"&amp;$E1887,IF($C$4="TEB0187_REV01",CALC_CONN_TEB0187_REV01!$F:$H),2,0),VLOOKUP($D1887&amp;"-"&amp;$E1887,IF($C$4="TEB0187_REV01",CALC_CONN_TEB0187_REV01!$F:$H),3,0)),"---")</f>
        <v>---</v>
      </c>
      <c r="H1887" s="59" t="str">
        <f>IFERROR(VLOOKUP(G1887,IF($C$4="TEB0187_REV01",CALC_CONN_TEB0187_REV01!$G:$T),14,0),"---")</f>
        <v>---</v>
      </c>
      <c r="I1887" s="59" t="str">
        <f>IFERROR(VLOOKUP($D1887&amp;"-"&amp;$E1887,IF($C$4="TEB0187_REV01",CALC_CONN_TEB0187_REV01!$F:$K,"???"),6,0),"---")</f>
        <v>---</v>
      </c>
      <c r="J1887" s="61" t="str">
        <f>IFERROR(VLOOKUP($D1887&amp;"-"&amp;$E1887,IF($C$4="TEB0187_REV01",CALC_CONN_TEB0187_REV01!$F:$M,"???"),8,0),"---")</f>
        <v>---</v>
      </c>
      <c r="K1887" s="62" t="str">
        <f>IFERROR(VLOOKUP($D1887&amp;"-"&amp;$E1887,IF($C$4="TEB0187_REV01",CALC_CONN_TEB0187_REV01!$F:$N),9,0),"---")</f>
        <v>---</v>
      </c>
      <c r="L1887" s="59" t="str">
        <f>IFERROR(VLOOKUP(K1887,B2B!$H$3:$I$2000,2,0),"---")</f>
        <v>---</v>
      </c>
      <c r="M1887" s="59" t="str">
        <f>IFERROR(VLOOKUP(L1887,IF($M$4="TEI0187_REV01",RAW_m_TEI0187_REV01!$AD:$AH),5,0),"---")</f>
        <v>---</v>
      </c>
      <c r="N1887" s="59" t="str">
        <f>IFERROR(VLOOKUP(L1887,IF($M$4="TEI0187_REV01",RAW_m_TEI0187_REV01!$AE:$AJ),6,0),"---")</f>
        <v>---</v>
      </c>
      <c r="O1887" s="63" t="str">
        <f>IFERROR(VLOOKUP(L1887,IF($M$4="TEI0187_REV01",RAW_m_TEI0187_REV01!$AD:$AE),2,0),"---")</f>
        <v>---</v>
      </c>
      <c r="P1887" s="59" t="str">
        <f>IFERROR(VLOOKUP(O1887,IF($M$4="TEI0187_REV01",RAW_m_TEI0187_REV01!$AJ:$AK),2,0),"---")</f>
        <v>---</v>
      </c>
      <c r="Q1887" s="59" t="str">
        <f>IFERROR(VLOOKUP(L1887,IF($M$4="TEI0187_REV01",RAW_m_TEI0187_REV01!$AD:$AF),3,0),"---")</f>
        <v>---</v>
      </c>
      <c r="R1887" s="59" t="str">
        <f>IFERROR(VLOOKUP(O1887,IF($M$4="TEI0187_REV01",RAW_m_TEI0187_REV01!$AE:$AG),3,0),"---")</f>
        <v>---</v>
      </c>
      <c r="S1887" s="59" t="str">
        <f t="shared" si="61"/>
        <v>---</v>
      </c>
    </row>
    <row r="1888" spans="2:19" ht="15" customHeight="1" x14ac:dyDescent="0.25">
      <c r="B1888" s="59">
        <f t="shared" si="62"/>
        <v>1883</v>
      </c>
      <c r="C1888" s="60">
        <f>IFERROR(IF($C$4="TEB0187_REV01",CALC_CONN_TEB0187_REV01!U1888,),"---")</f>
        <v>0</v>
      </c>
      <c r="D1888" s="59">
        <f>IFERROR(IF($C$4="TEB0187_REV01",CALC_CONN_TEB0187_REV01!D1888,),"---")</f>
        <v>0</v>
      </c>
      <c r="E1888" s="59">
        <f>IFERROR(IF($C$4="TEB0187_REV01",CALC_CONN_TEB0187_REV01!E1888,),"---")</f>
        <v>0</v>
      </c>
      <c r="F1888" s="59" t="str">
        <f>IFERROR(IF(VLOOKUP($D1888&amp;"-"&amp;$E1888,IF($C$4="TEB0187_REV01",CALC_CONN_TEB0187_REV01!$F:$I),4,0)="--","---",IF($C$4="TEB0187_REV01",CALC_CONN_TEB0187_REV01!$G1888&amp; " --&gt; " &amp;CALC_CONN_TEB0187_REV01!$I1888&amp; " --&gt; ")),"---")</f>
        <v>---</v>
      </c>
      <c r="G1888" s="59" t="str">
        <f>IFERROR(IF(VLOOKUP($D1888&amp;"-"&amp;$E1888,IF($C$4="TEB0187_REV01",CALC_CONN_TEB0187_REV01!$F:$H),3,0)="--",VLOOKUP($D1888&amp;"-"&amp;$E1888,IF($C$4="TEB0187_REV01",CALC_CONN_TEB0187_REV01!$F:$H),2,0),VLOOKUP($D1888&amp;"-"&amp;$E1888,IF($C$4="TEB0187_REV01",CALC_CONN_TEB0187_REV01!$F:$H),3,0)),"---")</f>
        <v>---</v>
      </c>
      <c r="H1888" s="59" t="str">
        <f>IFERROR(VLOOKUP(G1888,IF($C$4="TEB0187_REV01",CALC_CONN_TEB0187_REV01!$G:$T),14,0),"---")</f>
        <v>---</v>
      </c>
      <c r="I1888" s="59" t="str">
        <f>IFERROR(VLOOKUP($D1888&amp;"-"&amp;$E1888,IF($C$4="TEB0187_REV01",CALC_CONN_TEB0187_REV01!$F:$K,"???"),6,0),"---")</f>
        <v>---</v>
      </c>
      <c r="J1888" s="61" t="str">
        <f>IFERROR(VLOOKUP($D1888&amp;"-"&amp;$E1888,IF($C$4="TEB0187_REV01",CALC_CONN_TEB0187_REV01!$F:$M,"???"),8,0),"---")</f>
        <v>---</v>
      </c>
      <c r="K1888" s="62" t="str">
        <f>IFERROR(VLOOKUP($D1888&amp;"-"&amp;$E1888,IF($C$4="TEB0187_REV01",CALC_CONN_TEB0187_REV01!$F:$N),9,0),"---")</f>
        <v>---</v>
      </c>
      <c r="L1888" s="59" t="str">
        <f>IFERROR(VLOOKUP(K1888,B2B!$H$3:$I$2000,2,0),"---")</f>
        <v>---</v>
      </c>
      <c r="M1888" s="59" t="str">
        <f>IFERROR(VLOOKUP(L1888,IF($M$4="TEI0187_REV01",RAW_m_TEI0187_REV01!$AD:$AH),5,0),"---")</f>
        <v>---</v>
      </c>
      <c r="N1888" s="59" t="str">
        <f>IFERROR(VLOOKUP(L1888,IF($M$4="TEI0187_REV01",RAW_m_TEI0187_REV01!$AE:$AJ),6,0),"---")</f>
        <v>---</v>
      </c>
      <c r="O1888" s="63" t="str">
        <f>IFERROR(VLOOKUP(L1888,IF($M$4="TEI0187_REV01",RAW_m_TEI0187_REV01!$AD:$AE),2,0),"---")</f>
        <v>---</v>
      </c>
      <c r="P1888" s="59" t="str">
        <f>IFERROR(VLOOKUP(O1888,IF($M$4="TEI0187_REV01",RAW_m_TEI0187_REV01!$AJ:$AK),2,0),"---")</f>
        <v>---</v>
      </c>
      <c r="Q1888" s="59" t="str">
        <f>IFERROR(VLOOKUP(L1888,IF($M$4="TEI0187_REV01",RAW_m_TEI0187_REV01!$AD:$AF),3,0),"---")</f>
        <v>---</v>
      </c>
      <c r="R1888" s="59" t="str">
        <f>IFERROR(VLOOKUP(O1888,IF($M$4="TEI0187_REV01",RAW_m_TEI0187_REV01!$AE:$AG),3,0),"---")</f>
        <v>---</v>
      </c>
      <c r="S1888" s="59" t="str">
        <f t="shared" si="61"/>
        <v>---</v>
      </c>
    </row>
    <row r="1889" spans="2:19" ht="15" customHeight="1" x14ac:dyDescent="0.25">
      <c r="B1889" s="59">
        <f t="shared" si="62"/>
        <v>1884</v>
      </c>
      <c r="C1889" s="60">
        <f>IFERROR(IF($C$4="TEB0187_REV01",CALC_CONN_TEB0187_REV01!U1889,),"---")</f>
        <v>0</v>
      </c>
      <c r="D1889" s="59">
        <f>IFERROR(IF($C$4="TEB0187_REV01",CALC_CONN_TEB0187_REV01!D1889,),"---")</f>
        <v>0</v>
      </c>
      <c r="E1889" s="59">
        <f>IFERROR(IF($C$4="TEB0187_REV01",CALC_CONN_TEB0187_REV01!E1889,),"---")</f>
        <v>0</v>
      </c>
      <c r="F1889" s="59" t="str">
        <f>IFERROR(IF(VLOOKUP($D1889&amp;"-"&amp;$E1889,IF($C$4="TEB0187_REV01",CALC_CONN_TEB0187_REV01!$F:$I),4,0)="--","---",IF($C$4="TEB0187_REV01",CALC_CONN_TEB0187_REV01!$G1889&amp; " --&gt; " &amp;CALC_CONN_TEB0187_REV01!$I1889&amp; " --&gt; ")),"---")</f>
        <v>---</v>
      </c>
      <c r="G1889" s="59" t="str">
        <f>IFERROR(IF(VLOOKUP($D1889&amp;"-"&amp;$E1889,IF($C$4="TEB0187_REV01",CALC_CONN_TEB0187_REV01!$F:$H),3,0)="--",VLOOKUP($D1889&amp;"-"&amp;$E1889,IF($C$4="TEB0187_REV01",CALC_CONN_TEB0187_REV01!$F:$H),2,0),VLOOKUP($D1889&amp;"-"&amp;$E1889,IF($C$4="TEB0187_REV01",CALC_CONN_TEB0187_REV01!$F:$H),3,0)),"---")</f>
        <v>---</v>
      </c>
      <c r="H1889" s="59" t="str">
        <f>IFERROR(VLOOKUP(G1889,IF($C$4="TEB0187_REV01",CALC_CONN_TEB0187_REV01!$G:$T),14,0),"---")</f>
        <v>---</v>
      </c>
      <c r="I1889" s="59" t="str">
        <f>IFERROR(VLOOKUP($D1889&amp;"-"&amp;$E1889,IF($C$4="TEB0187_REV01",CALC_CONN_TEB0187_REV01!$F:$K,"???"),6,0),"---")</f>
        <v>---</v>
      </c>
      <c r="J1889" s="61" t="str">
        <f>IFERROR(VLOOKUP($D1889&amp;"-"&amp;$E1889,IF($C$4="TEB0187_REV01",CALC_CONN_TEB0187_REV01!$F:$M,"???"),8,0),"---")</f>
        <v>---</v>
      </c>
      <c r="K1889" s="62" t="str">
        <f>IFERROR(VLOOKUP($D1889&amp;"-"&amp;$E1889,IF($C$4="TEB0187_REV01",CALC_CONN_TEB0187_REV01!$F:$N),9,0),"---")</f>
        <v>---</v>
      </c>
      <c r="L1889" s="59" t="str">
        <f>IFERROR(VLOOKUP(K1889,B2B!$H$3:$I$2000,2,0),"---")</f>
        <v>---</v>
      </c>
      <c r="M1889" s="59" t="str">
        <f>IFERROR(VLOOKUP(L1889,IF($M$4="TEI0187_REV01",RAW_m_TEI0187_REV01!$AD:$AH),5,0),"---")</f>
        <v>---</v>
      </c>
      <c r="N1889" s="59" t="str">
        <f>IFERROR(VLOOKUP(L1889,IF($M$4="TEI0187_REV01",RAW_m_TEI0187_REV01!$AE:$AJ),6,0),"---")</f>
        <v>---</v>
      </c>
      <c r="O1889" s="63" t="str">
        <f>IFERROR(VLOOKUP(L1889,IF($M$4="TEI0187_REV01",RAW_m_TEI0187_REV01!$AD:$AE),2,0),"---")</f>
        <v>---</v>
      </c>
      <c r="P1889" s="59" t="str">
        <f>IFERROR(VLOOKUP(O1889,IF($M$4="TEI0187_REV01",RAW_m_TEI0187_REV01!$AJ:$AK),2,0),"---")</f>
        <v>---</v>
      </c>
      <c r="Q1889" s="59" t="str">
        <f>IFERROR(VLOOKUP(L1889,IF($M$4="TEI0187_REV01",RAW_m_TEI0187_REV01!$AD:$AF),3,0),"---")</f>
        <v>---</v>
      </c>
      <c r="R1889" s="59" t="str">
        <f>IFERROR(VLOOKUP(O1889,IF($M$4="TEI0187_REV01",RAW_m_TEI0187_REV01!$AE:$AG),3,0),"---")</f>
        <v>---</v>
      </c>
      <c r="S1889" s="59" t="str">
        <f t="shared" si="61"/>
        <v>---</v>
      </c>
    </row>
    <row r="1890" spans="2:19" ht="15" customHeight="1" x14ac:dyDescent="0.25">
      <c r="B1890" s="59">
        <f t="shared" si="62"/>
        <v>1885</v>
      </c>
      <c r="C1890" s="60">
        <f>IFERROR(IF($C$4="TEB0187_REV01",CALC_CONN_TEB0187_REV01!U1890,),"---")</f>
        <v>0</v>
      </c>
      <c r="D1890" s="59">
        <f>IFERROR(IF($C$4="TEB0187_REV01",CALC_CONN_TEB0187_REV01!D1890,),"---")</f>
        <v>0</v>
      </c>
      <c r="E1890" s="59">
        <f>IFERROR(IF($C$4="TEB0187_REV01",CALC_CONN_TEB0187_REV01!E1890,),"---")</f>
        <v>0</v>
      </c>
      <c r="F1890" s="59" t="str">
        <f>IFERROR(IF(VLOOKUP($D1890&amp;"-"&amp;$E1890,IF($C$4="TEB0187_REV01",CALC_CONN_TEB0187_REV01!$F:$I),4,0)="--","---",IF($C$4="TEB0187_REV01",CALC_CONN_TEB0187_REV01!$G1890&amp; " --&gt; " &amp;CALC_CONN_TEB0187_REV01!$I1890&amp; " --&gt; ")),"---")</f>
        <v>---</v>
      </c>
      <c r="G1890" s="59" t="str">
        <f>IFERROR(IF(VLOOKUP($D1890&amp;"-"&amp;$E1890,IF($C$4="TEB0187_REV01",CALC_CONN_TEB0187_REV01!$F:$H),3,0)="--",VLOOKUP($D1890&amp;"-"&amp;$E1890,IF($C$4="TEB0187_REV01",CALC_CONN_TEB0187_REV01!$F:$H),2,0),VLOOKUP($D1890&amp;"-"&amp;$E1890,IF($C$4="TEB0187_REV01",CALC_CONN_TEB0187_REV01!$F:$H),3,0)),"---")</f>
        <v>---</v>
      </c>
      <c r="H1890" s="59" t="str">
        <f>IFERROR(VLOOKUP(G1890,IF($C$4="TEB0187_REV01",CALC_CONN_TEB0187_REV01!$G:$T),14,0),"---")</f>
        <v>---</v>
      </c>
      <c r="I1890" s="59" t="str">
        <f>IFERROR(VLOOKUP($D1890&amp;"-"&amp;$E1890,IF($C$4="TEB0187_REV01",CALC_CONN_TEB0187_REV01!$F:$K,"???"),6,0),"---")</f>
        <v>---</v>
      </c>
      <c r="J1890" s="61" t="str">
        <f>IFERROR(VLOOKUP($D1890&amp;"-"&amp;$E1890,IF($C$4="TEB0187_REV01",CALC_CONN_TEB0187_REV01!$F:$M,"???"),8,0),"---")</f>
        <v>---</v>
      </c>
      <c r="K1890" s="62" t="str">
        <f>IFERROR(VLOOKUP($D1890&amp;"-"&amp;$E1890,IF($C$4="TEB0187_REV01",CALC_CONN_TEB0187_REV01!$F:$N),9,0),"---")</f>
        <v>---</v>
      </c>
      <c r="L1890" s="59" t="str">
        <f>IFERROR(VLOOKUP(K1890,B2B!$H$3:$I$2000,2,0),"---")</f>
        <v>---</v>
      </c>
      <c r="M1890" s="59" t="str">
        <f>IFERROR(VLOOKUP(L1890,IF($M$4="TEI0187_REV01",RAW_m_TEI0187_REV01!$AD:$AH),5,0),"---")</f>
        <v>---</v>
      </c>
      <c r="N1890" s="59" t="str">
        <f>IFERROR(VLOOKUP(L1890,IF($M$4="TEI0187_REV01",RAW_m_TEI0187_REV01!$AE:$AJ),6,0),"---")</f>
        <v>---</v>
      </c>
      <c r="O1890" s="63" t="str">
        <f>IFERROR(VLOOKUP(L1890,IF($M$4="TEI0187_REV01",RAW_m_TEI0187_REV01!$AD:$AE),2,0),"---")</f>
        <v>---</v>
      </c>
      <c r="P1890" s="59" t="str">
        <f>IFERROR(VLOOKUP(O1890,IF($M$4="TEI0187_REV01",RAW_m_TEI0187_REV01!$AJ:$AK),2,0),"---")</f>
        <v>---</v>
      </c>
      <c r="Q1890" s="59" t="str">
        <f>IFERROR(VLOOKUP(L1890,IF($M$4="TEI0187_REV01",RAW_m_TEI0187_REV01!$AD:$AF),3,0),"---")</f>
        <v>---</v>
      </c>
      <c r="R1890" s="59" t="str">
        <f>IFERROR(VLOOKUP(O1890,IF($M$4="TEI0187_REV01",RAW_m_TEI0187_REV01!$AE:$AG),3,0),"---")</f>
        <v>---</v>
      </c>
      <c r="S1890" s="59" t="str">
        <f t="shared" si="61"/>
        <v>---</v>
      </c>
    </row>
    <row r="1891" spans="2:19" ht="15" customHeight="1" x14ac:dyDescent="0.25">
      <c r="B1891" s="59">
        <f t="shared" si="62"/>
        <v>1886</v>
      </c>
      <c r="C1891" s="60">
        <f>IFERROR(IF($C$4="TEB0187_REV01",CALC_CONN_TEB0187_REV01!U1891,),"---")</f>
        <v>0</v>
      </c>
      <c r="D1891" s="59">
        <f>IFERROR(IF($C$4="TEB0187_REV01",CALC_CONN_TEB0187_REV01!D1891,),"---")</f>
        <v>0</v>
      </c>
      <c r="E1891" s="59">
        <f>IFERROR(IF($C$4="TEB0187_REV01",CALC_CONN_TEB0187_REV01!E1891,),"---")</f>
        <v>0</v>
      </c>
      <c r="F1891" s="59" t="str">
        <f>IFERROR(IF(VLOOKUP($D1891&amp;"-"&amp;$E1891,IF($C$4="TEB0187_REV01",CALC_CONN_TEB0187_REV01!$F:$I),4,0)="--","---",IF($C$4="TEB0187_REV01",CALC_CONN_TEB0187_REV01!$G1891&amp; " --&gt; " &amp;CALC_CONN_TEB0187_REV01!$I1891&amp; " --&gt; ")),"---")</f>
        <v>---</v>
      </c>
      <c r="G1891" s="59" t="str">
        <f>IFERROR(IF(VLOOKUP($D1891&amp;"-"&amp;$E1891,IF($C$4="TEB0187_REV01",CALC_CONN_TEB0187_REV01!$F:$H),3,0)="--",VLOOKUP($D1891&amp;"-"&amp;$E1891,IF($C$4="TEB0187_REV01",CALC_CONN_TEB0187_REV01!$F:$H),2,0),VLOOKUP($D1891&amp;"-"&amp;$E1891,IF($C$4="TEB0187_REV01",CALC_CONN_TEB0187_REV01!$F:$H),3,0)),"---")</f>
        <v>---</v>
      </c>
      <c r="H1891" s="59" t="str">
        <f>IFERROR(VLOOKUP(G1891,IF($C$4="TEB0187_REV01",CALC_CONN_TEB0187_REV01!$G:$T),14,0),"---")</f>
        <v>---</v>
      </c>
      <c r="I1891" s="59" t="str">
        <f>IFERROR(VLOOKUP($D1891&amp;"-"&amp;$E1891,IF($C$4="TEB0187_REV01",CALC_CONN_TEB0187_REV01!$F:$K,"???"),6,0),"---")</f>
        <v>---</v>
      </c>
      <c r="J1891" s="61" t="str">
        <f>IFERROR(VLOOKUP($D1891&amp;"-"&amp;$E1891,IF($C$4="TEB0187_REV01",CALC_CONN_TEB0187_REV01!$F:$M,"???"),8,0),"---")</f>
        <v>---</v>
      </c>
      <c r="K1891" s="62" t="str">
        <f>IFERROR(VLOOKUP($D1891&amp;"-"&amp;$E1891,IF($C$4="TEB0187_REV01",CALC_CONN_TEB0187_REV01!$F:$N),9,0),"---")</f>
        <v>---</v>
      </c>
      <c r="L1891" s="59" t="str">
        <f>IFERROR(VLOOKUP(K1891,B2B!$H$3:$I$2000,2,0),"---")</f>
        <v>---</v>
      </c>
      <c r="M1891" s="59" t="str">
        <f>IFERROR(VLOOKUP(L1891,IF($M$4="TEI0187_REV01",RAW_m_TEI0187_REV01!$AD:$AH),5,0),"---")</f>
        <v>---</v>
      </c>
      <c r="N1891" s="59" t="str">
        <f>IFERROR(VLOOKUP(L1891,IF($M$4="TEI0187_REV01",RAW_m_TEI0187_REV01!$AE:$AJ),6,0),"---")</f>
        <v>---</v>
      </c>
      <c r="O1891" s="63" t="str">
        <f>IFERROR(VLOOKUP(L1891,IF($M$4="TEI0187_REV01",RAW_m_TEI0187_REV01!$AD:$AE),2,0),"---")</f>
        <v>---</v>
      </c>
      <c r="P1891" s="59" t="str">
        <f>IFERROR(VLOOKUP(O1891,IF($M$4="TEI0187_REV01",RAW_m_TEI0187_REV01!$AJ:$AK),2,0),"---")</f>
        <v>---</v>
      </c>
      <c r="Q1891" s="59" t="str">
        <f>IFERROR(VLOOKUP(L1891,IF($M$4="TEI0187_REV01",RAW_m_TEI0187_REV01!$AD:$AF),3,0),"---")</f>
        <v>---</v>
      </c>
      <c r="R1891" s="59" t="str">
        <f>IFERROR(VLOOKUP(O1891,IF($M$4="TEI0187_REV01",RAW_m_TEI0187_REV01!$AE:$AG),3,0),"---")</f>
        <v>---</v>
      </c>
      <c r="S1891" s="59" t="str">
        <f t="shared" si="61"/>
        <v>---</v>
      </c>
    </row>
    <row r="1892" spans="2:19" ht="15" customHeight="1" x14ac:dyDescent="0.25">
      <c r="B1892" s="59">
        <f t="shared" si="62"/>
        <v>1887</v>
      </c>
      <c r="C1892" s="60">
        <f>IFERROR(IF($C$4="TEB0187_REV01",CALC_CONN_TEB0187_REV01!U1892,),"---")</f>
        <v>0</v>
      </c>
      <c r="D1892" s="59">
        <f>IFERROR(IF($C$4="TEB0187_REV01",CALC_CONN_TEB0187_REV01!D1892,),"---")</f>
        <v>0</v>
      </c>
      <c r="E1892" s="59">
        <f>IFERROR(IF($C$4="TEB0187_REV01",CALC_CONN_TEB0187_REV01!E1892,),"---")</f>
        <v>0</v>
      </c>
      <c r="F1892" s="59" t="str">
        <f>IFERROR(IF(VLOOKUP($D1892&amp;"-"&amp;$E1892,IF($C$4="TEB0187_REV01",CALC_CONN_TEB0187_REV01!$F:$I),4,0)="--","---",IF($C$4="TEB0187_REV01",CALC_CONN_TEB0187_REV01!$G1892&amp; " --&gt; " &amp;CALC_CONN_TEB0187_REV01!$I1892&amp; " --&gt; ")),"---")</f>
        <v>---</v>
      </c>
      <c r="G1892" s="59" t="str">
        <f>IFERROR(IF(VLOOKUP($D1892&amp;"-"&amp;$E1892,IF($C$4="TEB0187_REV01",CALC_CONN_TEB0187_REV01!$F:$H),3,0)="--",VLOOKUP($D1892&amp;"-"&amp;$E1892,IF($C$4="TEB0187_REV01",CALC_CONN_TEB0187_REV01!$F:$H),2,0),VLOOKUP($D1892&amp;"-"&amp;$E1892,IF($C$4="TEB0187_REV01",CALC_CONN_TEB0187_REV01!$F:$H),3,0)),"---")</f>
        <v>---</v>
      </c>
      <c r="H1892" s="59" t="str">
        <f>IFERROR(VLOOKUP(G1892,IF($C$4="TEB0187_REV01",CALC_CONN_TEB0187_REV01!$G:$T),14,0),"---")</f>
        <v>---</v>
      </c>
      <c r="I1892" s="59" t="str">
        <f>IFERROR(VLOOKUP($D1892&amp;"-"&amp;$E1892,IF($C$4="TEB0187_REV01",CALC_CONN_TEB0187_REV01!$F:$K,"???"),6,0),"---")</f>
        <v>---</v>
      </c>
      <c r="J1892" s="61" t="str">
        <f>IFERROR(VLOOKUP($D1892&amp;"-"&amp;$E1892,IF($C$4="TEB0187_REV01",CALC_CONN_TEB0187_REV01!$F:$M,"???"),8,0),"---")</f>
        <v>---</v>
      </c>
      <c r="K1892" s="62" t="str">
        <f>IFERROR(VLOOKUP($D1892&amp;"-"&amp;$E1892,IF($C$4="TEB0187_REV01",CALC_CONN_TEB0187_REV01!$F:$N),9,0),"---")</f>
        <v>---</v>
      </c>
      <c r="L1892" s="59" t="str">
        <f>IFERROR(VLOOKUP(K1892,B2B!$H$3:$I$2000,2,0),"---")</f>
        <v>---</v>
      </c>
      <c r="M1892" s="59" t="str">
        <f>IFERROR(VLOOKUP(L1892,IF($M$4="TEI0187_REV01",RAW_m_TEI0187_REV01!$AD:$AH),5,0),"---")</f>
        <v>---</v>
      </c>
      <c r="N1892" s="59" t="str">
        <f>IFERROR(VLOOKUP(L1892,IF($M$4="TEI0187_REV01",RAW_m_TEI0187_REV01!$AE:$AJ),6,0),"---")</f>
        <v>---</v>
      </c>
      <c r="O1892" s="63" t="str">
        <f>IFERROR(VLOOKUP(L1892,IF($M$4="TEI0187_REV01",RAW_m_TEI0187_REV01!$AD:$AE),2,0),"---")</f>
        <v>---</v>
      </c>
      <c r="P1892" s="59" t="str">
        <f>IFERROR(VLOOKUP(O1892,IF($M$4="TEI0187_REV01",RAW_m_TEI0187_REV01!$AJ:$AK),2,0),"---")</f>
        <v>---</v>
      </c>
      <c r="Q1892" s="59" t="str">
        <f>IFERROR(VLOOKUP(L1892,IF($M$4="TEI0187_REV01",RAW_m_TEI0187_REV01!$AD:$AF),3,0),"---")</f>
        <v>---</v>
      </c>
      <c r="R1892" s="59" t="str">
        <f>IFERROR(VLOOKUP(O1892,IF($M$4="TEI0187_REV01",RAW_m_TEI0187_REV01!$AE:$AG),3,0),"---")</f>
        <v>---</v>
      </c>
      <c r="S1892" s="59" t="str">
        <f t="shared" si="61"/>
        <v>---</v>
      </c>
    </row>
    <row r="1893" spans="2:19" ht="15" customHeight="1" x14ac:dyDescent="0.25">
      <c r="B1893" s="59">
        <f t="shared" si="62"/>
        <v>1888</v>
      </c>
      <c r="C1893" s="60">
        <f>IFERROR(IF($C$4="TEB0187_REV01",CALC_CONN_TEB0187_REV01!U1893,),"---")</f>
        <v>0</v>
      </c>
      <c r="D1893" s="59">
        <f>IFERROR(IF($C$4="TEB0187_REV01",CALC_CONN_TEB0187_REV01!D1893,),"---")</f>
        <v>0</v>
      </c>
      <c r="E1893" s="59">
        <f>IFERROR(IF($C$4="TEB0187_REV01",CALC_CONN_TEB0187_REV01!E1893,),"---")</f>
        <v>0</v>
      </c>
      <c r="F1893" s="59" t="str">
        <f>IFERROR(IF(VLOOKUP($D1893&amp;"-"&amp;$E1893,IF($C$4="TEB0187_REV01",CALC_CONN_TEB0187_REV01!$F:$I),4,0)="--","---",IF($C$4="TEB0187_REV01",CALC_CONN_TEB0187_REV01!$G1893&amp; " --&gt; " &amp;CALC_CONN_TEB0187_REV01!$I1893&amp; " --&gt; ")),"---")</f>
        <v>---</v>
      </c>
      <c r="G1893" s="59" t="str">
        <f>IFERROR(IF(VLOOKUP($D1893&amp;"-"&amp;$E1893,IF($C$4="TEB0187_REV01",CALC_CONN_TEB0187_REV01!$F:$H),3,0)="--",VLOOKUP($D1893&amp;"-"&amp;$E1893,IF($C$4="TEB0187_REV01",CALC_CONN_TEB0187_REV01!$F:$H),2,0),VLOOKUP($D1893&amp;"-"&amp;$E1893,IF($C$4="TEB0187_REV01",CALC_CONN_TEB0187_REV01!$F:$H),3,0)),"---")</f>
        <v>---</v>
      </c>
      <c r="H1893" s="59" t="str">
        <f>IFERROR(VLOOKUP(G1893,IF($C$4="TEB0187_REV01",CALC_CONN_TEB0187_REV01!$G:$T),14,0),"---")</f>
        <v>---</v>
      </c>
      <c r="I1893" s="59" t="str">
        <f>IFERROR(VLOOKUP($D1893&amp;"-"&amp;$E1893,IF($C$4="TEB0187_REV01",CALC_CONN_TEB0187_REV01!$F:$K,"???"),6,0),"---")</f>
        <v>---</v>
      </c>
      <c r="J1893" s="61" t="str">
        <f>IFERROR(VLOOKUP($D1893&amp;"-"&amp;$E1893,IF($C$4="TEB0187_REV01",CALC_CONN_TEB0187_REV01!$F:$M,"???"),8,0),"---")</f>
        <v>---</v>
      </c>
      <c r="K1893" s="62" t="str">
        <f>IFERROR(VLOOKUP($D1893&amp;"-"&amp;$E1893,IF($C$4="TEB0187_REV01",CALC_CONN_TEB0187_REV01!$F:$N),9,0),"---")</f>
        <v>---</v>
      </c>
      <c r="L1893" s="59" t="str">
        <f>IFERROR(VLOOKUP(K1893,B2B!$H$3:$I$2000,2,0),"---")</f>
        <v>---</v>
      </c>
      <c r="M1893" s="59" t="str">
        <f>IFERROR(VLOOKUP(L1893,IF($M$4="TEI0187_REV01",RAW_m_TEI0187_REV01!$AD:$AH),5,0),"---")</f>
        <v>---</v>
      </c>
      <c r="N1893" s="59" t="str">
        <f>IFERROR(VLOOKUP(L1893,IF($M$4="TEI0187_REV01",RAW_m_TEI0187_REV01!$AE:$AJ),6,0),"---")</f>
        <v>---</v>
      </c>
      <c r="O1893" s="63" t="str">
        <f>IFERROR(VLOOKUP(L1893,IF($M$4="TEI0187_REV01",RAW_m_TEI0187_REV01!$AD:$AE),2,0),"---")</f>
        <v>---</v>
      </c>
      <c r="P1893" s="59" t="str">
        <f>IFERROR(VLOOKUP(O1893,IF($M$4="TEI0187_REV01",RAW_m_TEI0187_REV01!$AJ:$AK),2,0),"---")</f>
        <v>---</v>
      </c>
      <c r="Q1893" s="59" t="str">
        <f>IFERROR(VLOOKUP(L1893,IF($M$4="TEI0187_REV01",RAW_m_TEI0187_REV01!$AD:$AF),3,0),"---")</f>
        <v>---</v>
      </c>
      <c r="R1893" s="59" t="str">
        <f>IFERROR(VLOOKUP(O1893,IF($M$4="TEI0187_REV01",RAW_m_TEI0187_REV01!$AE:$AG),3,0),"---")</f>
        <v>---</v>
      </c>
      <c r="S1893" s="59" t="str">
        <f t="shared" si="61"/>
        <v>---</v>
      </c>
    </row>
    <row r="1894" spans="2:19" ht="15" customHeight="1" x14ac:dyDescent="0.25">
      <c r="B1894" s="59">
        <f t="shared" si="62"/>
        <v>1889</v>
      </c>
      <c r="C1894" s="60">
        <f>IFERROR(IF($C$4="TEB0187_REV01",CALC_CONN_TEB0187_REV01!U1894,),"---")</f>
        <v>0</v>
      </c>
      <c r="D1894" s="59">
        <f>IFERROR(IF($C$4="TEB0187_REV01",CALC_CONN_TEB0187_REV01!D1894,),"---")</f>
        <v>0</v>
      </c>
      <c r="E1894" s="59">
        <f>IFERROR(IF($C$4="TEB0187_REV01",CALC_CONN_TEB0187_REV01!E1894,),"---")</f>
        <v>0</v>
      </c>
      <c r="F1894" s="59" t="str">
        <f>IFERROR(IF(VLOOKUP($D1894&amp;"-"&amp;$E1894,IF($C$4="TEB0187_REV01",CALC_CONN_TEB0187_REV01!$F:$I),4,0)="--","---",IF($C$4="TEB0187_REV01",CALC_CONN_TEB0187_REV01!$G1894&amp; " --&gt; " &amp;CALC_CONN_TEB0187_REV01!$I1894&amp; " --&gt; ")),"---")</f>
        <v>---</v>
      </c>
      <c r="G1894" s="59" t="str">
        <f>IFERROR(IF(VLOOKUP($D1894&amp;"-"&amp;$E1894,IF($C$4="TEB0187_REV01",CALC_CONN_TEB0187_REV01!$F:$H),3,0)="--",VLOOKUP($D1894&amp;"-"&amp;$E1894,IF($C$4="TEB0187_REV01",CALC_CONN_TEB0187_REV01!$F:$H),2,0),VLOOKUP($D1894&amp;"-"&amp;$E1894,IF($C$4="TEB0187_REV01",CALC_CONN_TEB0187_REV01!$F:$H),3,0)),"---")</f>
        <v>---</v>
      </c>
      <c r="H1894" s="59" t="str">
        <f>IFERROR(VLOOKUP(G1894,IF($C$4="TEB0187_REV01",CALC_CONN_TEB0187_REV01!$G:$T),14,0),"---")</f>
        <v>---</v>
      </c>
      <c r="I1894" s="59" t="str">
        <f>IFERROR(VLOOKUP($D1894&amp;"-"&amp;$E1894,IF($C$4="TEB0187_REV01",CALC_CONN_TEB0187_REV01!$F:$K,"???"),6,0),"---")</f>
        <v>---</v>
      </c>
      <c r="J1894" s="61" t="str">
        <f>IFERROR(VLOOKUP($D1894&amp;"-"&amp;$E1894,IF($C$4="TEB0187_REV01",CALC_CONN_TEB0187_REV01!$F:$M,"???"),8,0),"---")</f>
        <v>---</v>
      </c>
      <c r="K1894" s="62" t="str">
        <f>IFERROR(VLOOKUP($D1894&amp;"-"&amp;$E1894,IF($C$4="TEB0187_REV01",CALC_CONN_TEB0187_REV01!$F:$N),9,0),"---")</f>
        <v>---</v>
      </c>
      <c r="L1894" s="59" t="str">
        <f>IFERROR(VLOOKUP(K1894,B2B!$H$3:$I$2000,2,0),"---")</f>
        <v>---</v>
      </c>
      <c r="M1894" s="59" t="str">
        <f>IFERROR(VLOOKUP(L1894,IF($M$4="TEI0187_REV01",RAW_m_TEI0187_REV01!$AD:$AH),5,0),"---")</f>
        <v>---</v>
      </c>
      <c r="N1894" s="59" t="str">
        <f>IFERROR(VLOOKUP(L1894,IF($M$4="TEI0187_REV01",RAW_m_TEI0187_REV01!$AE:$AJ),6,0),"---")</f>
        <v>---</v>
      </c>
      <c r="O1894" s="63" t="str">
        <f>IFERROR(VLOOKUP(L1894,IF($M$4="TEI0187_REV01",RAW_m_TEI0187_REV01!$AD:$AE),2,0),"---")</f>
        <v>---</v>
      </c>
      <c r="P1894" s="59" t="str">
        <f>IFERROR(VLOOKUP(O1894,IF($M$4="TEI0187_REV01",RAW_m_TEI0187_REV01!$AJ:$AK),2,0),"---")</f>
        <v>---</v>
      </c>
      <c r="Q1894" s="59" t="str">
        <f>IFERROR(VLOOKUP(L1894,IF($M$4="TEI0187_REV01",RAW_m_TEI0187_REV01!$AD:$AF),3,0),"---")</f>
        <v>---</v>
      </c>
      <c r="R1894" s="59" t="str">
        <f>IFERROR(VLOOKUP(O1894,IF($M$4="TEI0187_REV01",RAW_m_TEI0187_REV01!$AE:$AG),3,0),"---")</f>
        <v>---</v>
      </c>
      <c r="S1894" s="59" t="str">
        <f t="shared" si="61"/>
        <v>---</v>
      </c>
    </row>
    <row r="1895" spans="2:19" ht="15" customHeight="1" x14ac:dyDescent="0.25">
      <c r="B1895" s="59">
        <f t="shared" si="62"/>
        <v>1890</v>
      </c>
      <c r="C1895" s="60">
        <f>IFERROR(IF($C$4="TEB0187_REV01",CALC_CONN_TEB0187_REV01!U1895,),"---")</f>
        <v>0</v>
      </c>
      <c r="D1895" s="59">
        <f>IFERROR(IF($C$4="TEB0187_REV01",CALC_CONN_TEB0187_REV01!D1895,),"---")</f>
        <v>0</v>
      </c>
      <c r="E1895" s="59">
        <f>IFERROR(IF($C$4="TEB0187_REV01",CALC_CONN_TEB0187_REV01!E1895,),"---")</f>
        <v>0</v>
      </c>
      <c r="F1895" s="59" t="str">
        <f>IFERROR(IF(VLOOKUP($D1895&amp;"-"&amp;$E1895,IF($C$4="TEB0187_REV01",CALC_CONN_TEB0187_REV01!$F:$I),4,0)="--","---",IF($C$4="TEB0187_REV01",CALC_CONN_TEB0187_REV01!$G1895&amp; " --&gt; " &amp;CALC_CONN_TEB0187_REV01!$I1895&amp; " --&gt; ")),"---")</f>
        <v>---</v>
      </c>
      <c r="G1895" s="59" t="str">
        <f>IFERROR(IF(VLOOKUP($D1895&amp;"-"&amp;$E1895,IF($C$4="TEB0187_REV01",CALC_CONN_TEB0187_REV01!$F:$H),3,0)="--",VLOOKUP($D1895&amp;"-"&amp;$E1895,IF($C$4="TEB0187_REV01",CALC_CONN_TEB0187_REV01!$F:$H),2,0),VLOOKUP($D1895&amp;"-"&amp;$E1895,IF($C$4="TEB0187_REV01",CALC_CONN_TEB0187_REV01!$F:$H),3,0)),"---")</f>
        <v>---</v>
      </c>
      <c r="H1895" s="59" t="str">
        <f>IFERROR(VLOOKUP(G1895,IF($C$4="TEB0187_REV01",CALC_CONN_TEB0187_REV01!$G:$T),14,0),"---")</f>
        <v>---</v>
      </c>
      <c r="I1895" s="59" t="str">
        <f>IFERROR(VLOOKUP($D1895&amp;"-"&amp;$E1895,IF($C$4="TEB0187_REV01",CALC_CONN_TEB0187_REV01!$F:$K,"???"),6,0),"---")</f>
        <v>---</v>
      </c>
      <c r="J1895" s="61" t="str">
        <f>IFERROR(VLOOKUP($D1895&amp;"-"&amp;$E1895,IF($C$4="TEB0187_REV01",CALC_CONN_TEB0187_REV01!$F:$M,"???"),8,0),"---")</f>
        <v>---</v>
      </c>
      <c r="K1895" s="62" t="str">
        <f>IFERROR(VLOOKUP($D1895&amp;"-"&amp;$E1895,IF($C$4="TEB0187_REV01",CALC_CONN_TEB0187_REV01!$F:$N),9,0),"---")</f>
        <v>---</v>
      </c>
      <c r="L1895" s="59" t="str">
        <f>IFERROR(VLOOKUP(K1895,B2B!$H$3:$I$2000,2,0),"---")</f>
        <v>---</v>
      </c>
      <c r="M1895" s="59" t="str">
        <f>IFERROR(VLOOKUP(L1895,IF($M$4="TEI0187_REV01",RAW_m_TEI0187_REV01!$AD:$AH),5,0),"---")</f>
        <v>---</v>
      </c>
      <c r="N1895" s="59" t="str">
        <f>IFERROR(VLOOKUP(L1895,IF($M$4="TEI0187_REV01",RAW_m_TEI0187_REV01!$AE:$AJ),6,0),"---")</f>
        <v>---</v>
      </c>
      <c r="O1895" s="63" t="str">
        <f>IFERROR(VLOOKUP(L1895,IF($M$4="TEI0187_REV01",RAW_m_TEI0187_REV01!$AD:$AE),2,0),"---")</f>
        <v>---</v>
      </c>
      <c r="P1895" s="59" t="str">
        <f>IFERROR(VLOOKUP(O1895,IF($M$4="TEI0187_REV01",RAW_m_TEI0187_REV01!$AJ:$AK),2,0),"---")</f>
        <v>---</v>
      </c>
      <c r="Q1895" s="59" t="str">
        <f>IFERROR(VLOOKUP(L1895,IF($M$4="TEI0187_REV01",RAW_m_TEI0187_REV01!$AD:$AF),3,0),"---")</f>
        <v>---</v>
      </c>
      <c r="R1895" s="59" t="str">
        <f>IFERROR(VLOOKUP(O1895,IF($M$4="TEI0187_REV01",RAW_m_TEI0187_REV01!$AE:$AG),3,0),"---")</f>
        <v>---</v>
      </c>
      <c r="S1895" s="59" t="str">
        <f t="shared" si="61"/>
        <v>---</v>
      </c>
    </row>
    <row r="1896" spans="2:19" ht="15" customHeight="1" x14ac:dyDescent="0.25">
      <c r="B1896" s="59">
        <f t="shared" si="62"/>
        <v>1891</v>
      </c>
      <c r="C1896" s="60">
        <f>IFERROR(IF($C$4="TEB0187_REV01",CALC_CONN_TEB0187_REV01!U1896,),"---")</f>
        <v>0</v>
      </c>
      <c r="D1896" s="59">
        <f>IFERROR(IF($C$4="TEB0187_REV01",CALC_CONN_TEB0187_REV01!D1896,),"---")</f>
        <v>0</v>
      </c>
      <c r="E1896" s="59">
        <f>IFERROR(IF($C$4="TEB0187_REV01",CALC_CONN_TEB0187_REV01!E1896,),"---")</f>
        <v>0</v>
      </c>
      <c r="F1896" s="59" t="str">
        <f>IFERROR(IF(VLOOKUP($D1896&amp;"-"&amp;$E1896,IF($C$4="TEB0187_REV01",CALC_CONN_TEB0187_REV01!$F:$I),4,0)="--","---",IF($C$4="TEB0187_REV01",CALC_CONN_TEB0187_REV01!$G1896&amp; " --&gt; " &amp;CALC_CONN_TEB0187_REV01!$I1896&amp; " --&gt; ")),"---")</f>
        <v>---</v>
      </c>
      <c r="G1896" s="59" t="str">
        <f>IFERROR(IF(VLOOKUP($D1896&amp;"-"&amp;$E1896,IF($C$4="TEB0187_REV01",CALC_CONN_TEB0187_REV01!$F:$H),3,0)="--",VLOOKUP($D1896&amp;"-"&amp;$E1896,IF($C$4="TEB0187_REV01",CALC_CONN_TEB0187_REV01!$F:$H),2,0),VLOOKUP($D1896&amp;"-"&amp;$E1896,IF($C$4="TEB0187_REV01",CALC_CONN_TEB0187_REV01!$F:$H),3,0)),"---")</f>
        <v>---</v>
      </c>
      <c r="H1896" s="59" t="str">
        <f>IFERROR(VLOOKUP(G1896,IF($C$4="TEB0187_REV01",CALC_CONN_TEB0187_REV01!$G:$T),14,0),"---")</f>
        <v>---</v>
      </c>
      <c r="I1896" s="59" t="str">
        <f>IFERROR(VLOOKUP($D1896&amp;"-"&amp;$E1896,IF($C$4="TEB0187_REV01",CALC_CONN_TEB0187_REV01!$F:$K,"???"),6,0),"---")</f>
        <v>---</v>
      </c>
      <c r="J1896" s="61" t="str">
        <f>IFERROR(VLOOKUP($D1896&amp;"-"&amp;$E1896,IF($C$4="TEB0187_REV01",CALC_CONN_TEB0187_REV01!$F:$M,"???"),8,0),"---")</f>
        <v>---</v>
      </c>
      <c r="K1896" s="62" t="str">
        <f>IFERROR(VLOOKUP($D1896&amp;"-"&amp;$E1896,IF($C$4="TEB0187_REV01",CALC_CONN_TEB0187_REV01!$F:$N),9,0),"---")</f>
        <v>---</v>
      </c>
      <c r="L1896" s="59" t="str">
        <f>IFERROR(VLOOKUP(K1896,B2B!$H$3:$I$2000,2,0),"---")</f>
        <v>---</v>
      </c>
      <c r="M1896" s="59" t="str">
        <f>IFERROR(VLOOKUP(L1896,IF($M$4="TEI0187_REV01",RAW_m_TEI0187_REV01!$AD:$AH),5,0),"---")</f>
        <v>---</v>
      </c>
      <c r="N1896" s="59" t="str">
        <f>IFERROR(VLOOKUP(L1896,IF($M$4="TEI0187_REV01",RAW_m_TEI0187_REV01!$AE:$AJ),6,0),"---")</f>
        <v>---</v>
      </c>
      <c r="O1896" s="63" t="str">
        <f>IFERROR(VLOOKUP(L1896,IF($M$4="TEI0187_REV01",RAW_m_TEI0187_REV01!$AD:$AE),2,0),"---")</f>
        <v>---</v>
      </c>
      <c r="P1896" s="59" t="str">
        <f>IFERROR(VLOOKUP(O1896,IF($M$4="TEI0187_REV01",RAW_m_TEI0187_REV01!$AJ:$AK),2,0),"---")</f>
        <v>---</v>
      </c>
      <c r="Q1896" s="59" t="str">
        <f>IFERROR(VLOOKUP(L1896,IF($M$4="TEI0187_REV01",RAW_m_TEI0187_REV01!$AD:$AF),3,0),"---")</f>
        <v>---</v>
      </c>
      <c r="R1896" s="59" t="str">
        <f>IFERROR(VLOOKUP(O1896,IF($M$4="TEI0187_REV01",RAW_m_TEI0187_REV01!$AE:$AG),3,0),"---")</f>
        <v>---</v>
      </c>
      <c r="S1896" s="59" t="str">
        <f t="shared" si="61"/>
        <v>---</v>
      </c>
    </row>
    <row r="1897" spans="2:19" ht="15" customHeight="1" x14ac:dyDescent="0.25">
      <c r="B1897" s="59">
        <f t="shared" si="62"/>
        <v>1892</v>
      </c>
      <c r="C1897" s="60">
        <f>IFERROR(IF($C$4="TEB0187_REV01",CALC_CONN_TEB0187_REV01!U1897,),"---")</f>
        <v>0</v>
      </c>
      <c r="D1897" s="59">
        <f>IFERROR(IF($C$4="TEB0187_REV01",CALC_CONN_TEB0187_REV01!D1897,),"---")</f>
        <v>0</v>
      </c>
      <c r="E1897" s="59">
        <f>IFERROR(IF($C$4="TEB0187_REV01",CALC_CONN_TEB0187_REV01!E1897,),"---")</f>
        <v>0</v>
      </c>
      <c r="F1897" s="59" t="str">
        <f>IFERROR(IF(VLOOKUP($D1897&amp;"-"&amp;$E1897,IF($C$4="TEB0187_REV01",CALC_CONN_TEB0187_REV01!$F:$I),4,0)="--","---",IF($C$4="TEB0187_REV01",CALC_CONN_TEB0187_REV01!$G1897&amp; " --&gt; " &amp;CALC_CONN_TEB0187_REV01!$I1897&amp; " --&gt; ")),"---")</f>
        <v>---</v>
      </c>
      <c r="G1897" s="59" t="str">
        <f>IFERROR(IF(VLOOKUP($D1897&amp;"-"&amp;$E1897,IF($C$4="TEB0187_REV01",CALC_CONN_TEB0187_REV01!$F:$H),3,0)="--",VLOOKUP($D1897&amp;"-"&amp;$E1897,IF($C$4="TEB0187_REV01",CALC_CONN_TEB0187_REV01!$F:$H),2,0),VLOOKUP($D1897&amp;"-"&amp;$E1897,IF($C$4="TEB0187_REV01",CALC_CONN_TEB0187_REV01!$F:$H),3,0)),"---")</f>
        <v>---</v>
      </c>
      <c r="H1897" s="59" t="str">
        <f>IFERROR(VLOOKUP(G1897,IF($C$4="TEB0187_REV01",CALC_CONN_TEB0187_REV01!$G:$T),14,0),"---")</f>
        <v>---</v>
      </c>
      <c r="I1897" s="59" t="str">
        <f>IFERROR(VLOOKUP($D1897&amp;"-"&amp;$E1897,IF($C$4="TEB0187_REV01",CALC_CONN_TEB0187_REV01!$F:$K,"???"),6,0),"---")</f>
        <v>---</v>
      </c>
      <c r="J1897" s="61" t="str">
        <f>IFERROR(VLOOKUP($D1897&amp;"-"&amp;$E1897,IF($C$4="TEB0187_REV01",CALC_CONN_TEB0187_REV01!$F:$M,"???"),8,0),"---")</f>
        <v>---</v>
      </c>
      <c r="K1897" s="62" t="str">
        <f>IFERROR(VLOOKUP($D1897&amp;"-"&amp;$E1897,IF($C$4="TEB0187_REV01",CALC_CONN_TEB0187_REV01!$F:$N),9,0),"---")</f>
        <v>---</v>
      </c>
      <c r="L1897" s="59" t="str">
        <f>IFERROR(VLOOKUP(K1897,B2B!$H$3:$I$2000,2,0),"---")</f>
        <v>---</v>
      </c>
      <c r="M1897" s="59" t="str">
        <f>IFERROR(VLOOKUP(L1897,IF($M$4="TEI0187_REV01",RAW_m_TEI0187_REV01!$AD:$AH),5,0),"---")</f>
        <v>---</v>
      </c>
      <c r="N1897" s="59" t="str">
        <f>IFERROR(VLOOKUP(L1897,IF($M$4="TEI0187_REV01",RAW_m_TEI0187_REV01!$AE:$AJ),6,0),"---")</f>
        <v>---</v>
      </c>
      <c r="O1897" s="63" t="str">
        <f>IFERROR(VLOOKUP(L1897,IF($M$4="TEI0187_REV01",RAW_m_TEI0187_REV01!$AD:$AE),2,0),"---")</f>
        <v>---</v>
      </c>
      <c r="P1897" s="59" t="str">
        <f>IFERROR(VLOOKUP(O1897,IF($M$4="TEI0187_REV01",RAW_m_TEI0187_REV01!$AJ:$AK),2,0),"---")</f>
        <v>---</v>
      </c>
      <c r="Q1897" s="59" t="str">
        <f>IFERROR(VLOOKUP(L1897,IF($M$4="TEI0187_REV01",RAW_m_TEI0187_REV01!$AD:$AF),3,0),"---")</f>
        <v>---</v>
      </c>
      <c r="R1897" s="59" t="str">
        <f>IFERROR(VLOOKUP(O1897,IF($M$4="TEI0187_REV01",RAW_m_TEI0187_REV01!$AE:$AG),3,0),"---")</f>
        <v>---</v>
      </c>
      <c r="S1897" s="59" t="str">
        <f t="shared" si="61"/>
        <v>---</v>
      </c>
    </row>
    <row r="1898" spans="2:19" ht="15" customHeight="1" x14ac:dyDescent="0.25">
      <c r="B1898" s="59">
        <f t="shared" si="62"/>
        <v>1893</v>
      </c>
      <c r="C1898" s="60">
        <f>IFERROR(IF($C$4="TEB0187_REV01",CALC_CONN_TEB0187_REV01!U1898,),"---")</f>
        <v>0</v>
      </c>
      <c r="D1898" s="59">
        <f>IFERROR(IF($C$4="TEB0187_REV01",CALC_CONN_TEB0187_REV01!D1898,),"---")</f>
        <v>0</v>
      </c>
      <c r="E1898" s="59">
        <f>IFERROR(IF($C$4="TEB0187_REV01",CALC_CONN_TEB0187_REV01!E1898,),"---")</f>
        <v>0</v>
      </c>
      <c r="F1898" s="59" t="str">
        <f>IFERROR(IF(VLOOKUP($D1898&amp;"-"&amp;$E1898,IF($C$4="TEB0187_REV01",CALC_CONN_TEB0187_REV01!$F:$I),4,0)="--","---",IF($C$4="TEB0187_REV01",CALC_CONN_TEB0187_REV01!$G1898&amp; " --&gt; " &amp;CALC_CONN_TEB0187_REV01!$I1898&amp; " --&gt; ")),"---")</f>
        <v>---</v>
      </c>
      <c r="G1898" s="59" t="str">
        <f>IFERROR(IF(VLOOKUP($D1898&amp;"-"&amp;$E1898,IF($C$4="TEB0187_REV01",CALC_CONN_TEB0187_REV01!$F:$H),3,0)="--",VLOOKUP($D1898&amp;"-"&amp;$E1898,IF($C$4="TEB0187_REV01",CALC_CONN_TEB0187_REV01!$F:$H),2,0),VLOOKUP($D1898&amp;"-"&amp;$E1898,IF($C$4="TEB0187_REV01",CALC_CONN_TEB0187_REV01!$F:$H),3,0)),"---")</f>
        <v>---</v>
      </c>
      <c r="H1898" s="59" t="str">
        <f>IFERROR(VLOOKUP(G1898,IF($C$4="TEB0187_REV01",CALC_CONN_TEB0187_REV01!$G:$T),14,0),"---")</f>
        <v>---</v>
      </c>
      <c r="I1898" s="59" t="str">
        <f>IFERROR(VLOOKUP($D1898&amp;"-"&amp;$E1898,IF($C$4="TEB0187_REV01",CALC_CONN_TEB0187_REV01!$F:$K,"???"),6,0),"---")</f>
        <v>---</v>
      </c>
      <c r="J1898" s="61" t="str">
        <f>IFERROR(VLOOKUP($D1898&amp;"-"&amp;$E1898,IF($C$4="TEB0187_REV01",CALC_CONN_TEB0187_REV01!$F:$M,"???"),8,0),"---")</f>
        <v>---</v>
      </c>
      <c r="K1898" s="62" t="str">
        <f>IFERROR(VLOOKUP($D1898&amp;"-"&amp;$E1898,IF($C$4="TEB0187_REV01",CALC_CONN_TEB0187_REV01!$F:$N),9,0),"---")</f>
        <v>---</v>
      </c>
      <c r="L1898" s="59" t="str">
        <f>IFERROR(VLOOKUP(K1898,B2B!$H$3:$I$2000,2,0),"---")</f>
        <v>---</v>
      </c>
      <c r="M1898" s="59" t="str">
        <f>IFERROR(VLOOKUP(L1898,IF($M$4="TEI0187_REV01",RAW_m_TEI0187_REV01!$AD:$AH),5,0),"---")</f>
        <v>---</v>
      </c>
      <c r="N1898" s="59" t="str">
        <f>IFERROR(VLOOKUP(L1898,IF($M$4="TEI0187_REV01",RAW_m_TEI0187_REV01!$AE:$AJ),6,0),"---")</f>
        <v>---</v>
      </c>
      <c r="O1898" s="63" t="str">
        <f>IFERROR(VLOOKUP(L1898,IF($M$4="TEI0187_REV01",RAW_m_TEI0187_REV01!$AD:$AE),2,0),"---")</f>
        <v>---</v>
      </c>
      <c r="P1898" s="59" t="str">
        <f>IFERROR(VLOOKUP(O1898,IF($M$4="TEI0187_REV01",RAW_m_TEI0187_REV01!$AJ:$AK),2,0),"---")</f>
        <v>---</v>
      </c>
      <c r="Q1898" s="59" t="str">
        <f>IFERROR(VLOOKUP(L1898,IF($M$4="TEI0187_REV01",RAW_m_TEI0187_REV01!$AD:$AF),3,0),"---")</f>
        <v>---</v>
      </c>
      <c r="R1898" s="59" t="str">
        <f>IFERROR(VLOOKUP(O1898,IF($M$4="TEI0187_REV01",RAW_m_TEI0187_REV01!$AE:$AG),3,0),"---")</f>
        <v>---</v>
      </c>
      <c r="S1898" s="59" t="str">
        <f t="shared" si="61"/>
        <v>---</v>
      </c>
    </row>
    <row r="1899" spans="2:19" ht="15" customHeight="1" x14ac:dyDescent="0.25">
      <c r="B1899" s="59">
        <f t="shared" si="62"/>
        <v>1894</v>
      </c>
      <c r="C1899" s="60">
        <f>IFERROR(IF($C$4="TEB0187_REV01",CALC_CONN_TEB0187_REV01!U1899,),"---")</f>
        <v>0</v>
      </c>
      <c r="D1899" s="59">
        <f>IFERROR(IF($C$4="TEB0187_REV01",CALC_CONN_TEB0187_REV01!D1899,),"---")</f>
        <v>0</v>
      </c>
      <c r="E1899" s="59">
        <f>IFERROR(IF($C$4="TEB0187_REV01",CALC_CONN_TEB0187_REV01!E1899,),"---")</f>
        <v>0</v>
      </c>
      <c r="F1899" s="59" t="str">
        <f>IFERROR(IF(VLOOKUP($D1899&amp;"-"&amp;$E1899,IF($C$4="TEB0187_REV01",CALC_CONN_TEB0187_REV01!$F:$I),4,0)="--","---",IF($C$4="TEB0187_REV01",CALC_CONN_TEB0187_REV01!$G1899&amp; " --&gt; " &amp;CALC_CONN_TEB0187_REV01!$I1899&amp; " --&gt; ")),"---")</f>
        <v>---</v>
      </c>
      <c r="G1899" s="59" t="str">
        <f>IFERROR(IF(VLOOKUP($D1899&amp;"-"&amp;$E1899,IF($C$4="TEB0187_REV01",CALC_CONN_TEB0187_REV01!$F:$H),3,0)="--",VLOOKUP($D1899&amp;"-"&amp;$E1899,IF($C$4="TEB0187_REV01",CALC_CONN_TEB0187_REV01!$F:$H),2,0),VLOOKUP($D1899&amp;"-"&amp;$E1899,IF($C$4="TEB0187_REV01",CALC_CONN_TEB0187_REV01!$F:$H),3,0)),"---")</f>
        <v>---</v>
      </c>
      <c r="H1899" s="59" t="str">
        <f>IFERROR(VLOOKUP(G1899,IF($C$4="TEB0187_REV01",CALC_CONN_TEB0187_REV01!$G:$T),14,0),"---")</f>
        <v>---</v>
      </c>
      <c r="I1899" s="59" t="str">
        <f>IFERROR(VLOOKUP($D1899&amp;"-"&amp;$E1899,IF($C$4="TEB0187_REV01",CALC_CONN_TEB0187_REV01!$F:$K,"???"),6,0),"---")</f>
        <v>---</v>
      </c>
      <c r="J1899" s="61" t="str">
        <f>IFERROR(VLOOKUP($D1899&amp;"-"&amp;$E1899,IF($C$4="TEB0187_REV01",CALC_CONN_TEB0187_REV01!$F:$M,"???"),8,0),"---")</f>
        <v>---</v>
      </c>
      <c r="K1899" s="62" t="str">
        <f>IFERROR(VLOOKUP($D1899&amp;"-"&amp;$E1899,IF($C$4="TEB0187_REV01",CALC_CONN_TEB0187_REV01!$F:$N),9,0),"---")</f>
        <v>---</v>
      </c>
      <c r="L1899" s="59" t="str">
        <f>IFERROR(VLOOKUP(K1899,B2B!$H$3:$I$2000,2,0),"---")</f>
        <v>---</v>
      </c>
      <c r="M1899" s="59" t="str">
        <f>IFERROR(VLOOKUP(L1899,IF($M$4="TEI0187_REV01",RAW_m_TEI0187_REV01!$AD:$AH),5,0),"---")</f>
        <v>---</v>
      </c>
      <c r="N1899" s="59" t="str">
        <f>IFERROR(VLOOKUP(L1899,IF($M$4="TEI0187_REV01",RAW_m_TEI0187_REV01!$AE:$AJ),6,0),"---")</f>
        <v>---</v>
      </c>
      <c r="O1899" s="63" t="str">
        <f>IFERROR(VLOOKUP(L1899,IF($M$4="TEI0187_REV01",RAW_m_TEI0187_REV01!$AD:$AE),2,0),"---")</f>
        <v>---</v>
      </c>
      <c r="P1899" s="59" t="str">
        <f>IFERROR(VLOOKUP(O1899,IF($M$4="TEI0187_REV01",RAW_m_TEI0187_REV01!$AJ:$AK),2,0),"---")</f>
        <v>---</v>
      </c>
      <c r="Q1899" s="59" t="str">
        <f>IFERROR(VLOOKUP(L1899,IF($M$4="TEI0187_REV01",RAW_m_TEI0187_REV01!$AD:$AF),3,0),"---")</f>
        <v>---</v>
      </c>
      <c r="R1899" s="59" t="str">
        <f>IFERROR(VLOOKUP(O1899,IF($M$4="TEI0187_REV01",RAW_m_TEI0187_REV01!$AE:$AG),3,0),"---")</f>
        <v>---</v>
      </c>
      <c r="S1899" s="59" t="str">
        <f t="shared" si="61"/>
        <v>---</v>
      </c>
    </row>
    <row r="1900" spans="2:19" ht="15" customHeight="1" x14ac:dyDescent="0.25">
      <c r="B1900" s="59">
        <f t="shared" si="62"/>
        <v>1895</v>
      </c>
      <c r="C1900" s="60">
        <f>IFERROR(IF($C$4="TEB0187_REV01",CALC_CONN_TEB0187_REV01!U1900,),"---")</f>
        <v>0</v>
      </c>
      <c r="D1900" s="59">
        <f>IFERROR(IF($C$4="TEB0187_REV01",CALC_CONN_TEB0187_REV01!D1900,),"---")</f>
        <v>0</v>
      </c>
      <c r="E1900" s="59">
        <f>IFERROR(IF($C$4="TEB0187_REV01",CALC_CONN_TEB0187_REV01!E1900,),"---")</f>
        <v>0</v>
      </c>
      <c r="F1900" s="59" t="str">
        <f>IFERROR(IF(VLOOKUP($D1900&amp;"-"&amp;$E1900,IF($C$4="TEB0187_REV01",CALC_CONN_TEB0187_REV01!$F:$I),4,0)="--","---",IF($C$4="TEB0187_REV01",CALC_CONN_TEB0187_REV01!$G1900&amp; " --&gt; " &amp;CALC_CONN_TEB0187_REV01!$I1900&amp; " --&gt; ")),"---")</f>
        <v>---</v>
      </c>
      <c r="G1900" s="59" t="str">
        <f>IFERROR(IF(VLOOKUP($D1900&amp;"-"&amp;$E1900,IF($C$4="TEB0187_REV01",CALC_CONN_TEB0187_REV01!$F:$H),3,0)="--",VLOOKUP($D1900&amp;"-"&amp;$E1900,IF($C$4="TEB0187_REV01",CALC_CONN_TEB0187_REV01!$F:$H),2,0),VLOOKUP($D1900&amp;"-"&amp;$E1900,IF($C$4="TEB0187_REV01",CALC_CONN_TEB0187_REV01!$F:$H),3,0)),"---")</f>
        <v>---</v>
      </c>
      <c r="H1900" s="59" t="str">
        <f>IFERROR(VLOOKUP(G1900,IF($C$4="TEB0187_REV01",CALC_CONN_TEB0187_REV01!$G:$T),14,0),"---")</f>
        <v>---</v>
      </c>
      <c r="I1900" s="59" t="str">
        <f>IFERROR(VLOOKUP($D1900&amp;"-"&amp;$E1900,IF($C$4="TEB0187_REV01",CALC_CONN_TEB0187_REV01!$F:$K,"???"),6,0),"---")</f>
        <v>---</v>
      </c>
      <c r="J1900" s="61" t="str">
        <f>IFERROR(VLOOKUP($D1900&amp;"-"&amp;$E1900,IF($C$4="TEB0187_REV01",CALC_CONN_TEB0187_REV01!$F:$M,"???"),8,0),"---")</f>
        <v>---</v>
      </c>
      <c r="K1900" s="62" t="str">
        <f>IFERROR(VLOOKUP($D1900&amp;"-"&amp;$E1900,IF($C$4="TEB0187_REV01",CALC_CONN_TEB0187_REV01!$F:$N),9,0),"---")</f>
        <v>---</v>
      </c>
      <c r="L1900" s="59" t="str">
        <f>IFERROR(VLOOKUP(K1900,B2B!$H$3:$I$2000,2,0),"---")</f>
        <v>---</v>
      </c>
      <c r="M1900" s="59" t="str">
        <f>IFERROR(VLOOKUP(L1900,IF($M$4="TEI0187_REV01",RAW_m_TEI0187_REV01!$AD:$AH),5,0),"---")</f>
        <v>---</v>
      </c>
      <c r="N1900" s="59" t="str">
        <f>IFERROR(VLOOKUP(L1900,IF($M$4="TEI0187_REV01",RAW_m_TEI0187_REV01!$AE:$AJ),6,0),"---")</f>
        <v>---</v>
      </c>
      <c r="O1900" s="63" t="str">
        <f>IFERROR(VLOOKUP(L1900,IF($M$4="TEI0187_REV01",RAW_m_TEI0187_REV01!$AD:$AE),2,0),"---")</f>
        <v>---</v>
      </c>
      <c r="P1900" s="59" t="str">
        <f>IFERROR(VLOOKUP(O1900,IF($M$4="TEI0187_REV01",RAW_m_TEI0187_REV01!$AJ:$AK),2,0),"---")</f>
        <v>---</v>
      </c>
      <c r="Q1900" s="59" t="str">
        <f>IFERROR(VLOOKUP(L1900,IF($M$4="TEI0187_REV01",RAW_m_TEI0187_REV01!$AD:$AF),3,0),"---")</f>
        <v>---</v>
      </c>
      <c r="R1900" s="59" t="str">
        <f>IFERROR(VLOOKUP(O1900,IF($M$4="TEI0187_REV01",RAW_m_TEI0187_REV01!$AE:$AG),3,0),"---")</f>
        <v>---</v>
      </c>
      <c r="S1900" s="59" t="str">
        <f t="shared" si="61"/>
        <v>---</v>
      </c>
    </row>
    <row r="1901" spans="2:19" ht="15" customHeight="1" x14ac:dyDescent="0.25">
      <c r="B1901" s="59">
        <f t="shared" si="62"/>
        <v>1896</v>
      </c>
      <c r="C1901" s="60">
        <f>IFERROR(IF($C$4="TEB0187_REV01",CALC_CONN_TEB0187_REV01!U1901,),"---")</f>
        <v>0</v>
      </c>
      <c r="D1901" s="59">
        <f>IFERROR(IF($C$4="TEB0187_REV01",CALC_CONN_TEB0187_REV01!D1901,),"---")</f>
        <v>0</v>
      </c>
      <c r="E1901" s="59">
        <f>IFERROR(IF($C$4="TEB0187_REV01",CALC_CONN_TEB0187_REV01!E1901,),"---")</f>
        <v>0</v>
      </c>
      <c r="F1901" s="59" t="str">
        <f>IFERROR(IF(VLOOKUP($D1901&amp;"-"&amp;$E1901,IF($C$4="TEB0187_REV01",CALC_CONN_TEB0187_REV01!$F:$I),4,0)="--","---",IF($C$4="TEB0187_REV01",CALC_CONN_TEB0187_REV01!$G1901&amp; " --&gt; " &amp;CALC_CONN_TEB0187_REV01!$I1901&amp; " --&gt; ")),"---")</f>
        <v>---</v>
      </c>
      <c r="G1901" s="59" t="str">
        <f>IFERROR(IF(VLOOKUP($D1901&amp;"-"&amp;$E1901,IF($C$4="TEB0187_REV01",CALC_CONN_TEB0187_REV01!$F:$H),3,0)="--",VLOOKUP($D1901&amp;"-"&amp;$E1901,IF($C$4="TEB0187_REV01",CALC_CONN_TEB0187_REV01!$F:$H),2,0),VLOOKUP($D1901&amp;"-"&amp;$E1901,IF($C$4="TEB0187_REV01",CALC_CONN_TEB0187_REV01!$F:$H),3,0)),"---")</f>
        <v>---</v>
      </c>
      <c r="H1901" s="59" t="str">
        <f>IFERROR(VLOOKUP(G1901,IF($C$4="TEB0187_REV01",CALC_CONN_TEB0187_REV01!$G:$T),14,0),"---")</f>
        <v>---</v>
      </c>
      <c r="I1901" s="59" t="str">
        <f>IFERROR(VLOOKUP($D1901&amp;"-"&amp;$E1901,IF($C$4="TEB0187_REV01",CALC_CONN_TEB0187_REV01!$F:$K,"???"),6,0),"---")</f>
        <v>---</v>
      </c>
      <c r="J1901" s="61" t="str">
        <f>IFERROR(VLOOKUP($D1901&amp;"-"&amp;$E1901,IF($C$4="TEB0187_REV01",CALC_CONN_TEB0187_REV01!$F:$M,"???"),8,0),"---")</f>
        <v>---</v>
      </c>
      <c r="K1901" s="62" t="str">
        <f>IFERROR(VLOOKUP($D1901&amp;"-"&amp;$E1901,IF($C$4="TEB0187_REV01",CALC_CONN_TEB0187_REV01!$F:$N),9,0),"---")</f>
        <v>---</v>
      </c>
      <c r="L1901" s="59" t="str">
        <f>IFERROR(VLOOKUP(K1901,B2B!$H$3:$I$2000,2,0),"---")</f>
        <v>---</v>
      </c>
      <c r="M1901" s="59" t="str">
        <f>IFERROR(VLOOKUP(L1901,IF($M$4="TEI0187_REV01",RAW_m_TEI0187_REV01!$AD:$AH),5,0),"---")</f>
        <v>---</v>
      </c>
      <c r="N1901" s="59" t="str">
        <f>IFERROR(VLOOKUP(L1901,IF($M$4="TEI0187_REV01",RAW_m_TEI0187_REV01!$AE:$AJ),6,0),"---")</f>
        <v>---</v>
      </c>
      <c r="O1901" s="63" t="str">
        <f>IFERROR(VLOOKUP(L1901,IF($M$4="TEI0187_REV01",RAW_m_TEI0187_REV01!$AD:$AE),2,0),"---")</f>
        <v>---</v>
      </c>
      <c r="P1901" s="59" t="str">
        <f>IFERROR(VLOOKUP(O1901,IF($M$4="TEI0187_REV01",RAW_m_TEI0187_REV01!$AJ:$AK),2,0),"---")</f>
        <v>---</v>
      </c>
      <c r="Q1901" s="59" t="str">
        <f>IFERROR(VLOOKUP(L1901,IF($M$4="TEI0187_REV01",RAW_m_TEI0187_REV01!$AD:$AF),3,0),"---")</f>
        <v>---</v>
      </c>
      <c r="R1901" s="59" t="str">
        <f>IFERROR(VLOOKUP(O1901,IF($M$4="TEI0187_REV01",RAW_m_TEI0187_REV01!$AE:$AG),3,0),"---")</f>
        <v>---</v>
      </c>
      <c r="S1901" s="59" t="str">
        <f t="shared" si="61"/>
        <v>---</v>
      </c>
    </row>
    <row r="1902" spans="2:19" ht="15" customHeight="1" x14ac:dyDescent="0.25">
      <c r="B1902" s="59">
        <f t="shared" si="62"/>
        <v>1897</v>
      </c>
      <c r="C1902" s="60">
        <f>IFERROR(IF($C$4="TEB0187_REV01",CALC_CONN_TEB0187_REV01!U1902,),"---")</f>
        <v>0</v>
      </c>
      <c r="D1902" s="59">
        <f>IFERROR(IF($C$4="TEB0187_REV01",CALC_CONN_TEB0187_REV01!D1902,),"---")</f>
        <v>0</v>
      </c>
      <c r="E1902" s="59">
        <f>IFERROR(IF($C$4="TEB0187_REV01",CALC_CONN_TEB0187_REV01!E1902,),"---")</f>
        <v>0</v>
      </c>
      <c r="F1902" s="59" t="str">
        <f>IFERROR(IF(VLOOKUP($D1902&amp;"-"&amp;$E1902,IF($C$4="TEB0187_REV01",CALC_CONN_TEB0187_REV01!$F:$I),4,0)="--","---",IF($C$4="TEB0187_REV01",CALC_CONN_TEB0187_REV01!$G1902&amp; " --&gt; " &amp;CALC_CONN_TEB0187_REV01!$I1902&amp; " --&gt; ")),"---")</f>
        <v>---</v>
      </c>
      <c r="G1902" s="59" t="str">
        <f>IFERROR(IF(VLOOKUP($D1902&amp;"-"&amp;$E1902,IF($C$4="TEB0187_REV01",CALC_CONN_TEB0187_REV01!$F:$H),3,0)="--",VLOOKUP($D1902&amp;"-"&amp;$E1902,IF($C$4="TEB0187_REV01",CALC_CONN_TEB0187_REV01!$F:$H),2,0),VLOOKUP($D1902&amp;"-"&amp;$E1902,IF($C$4="TEB0187_REV01",CALC_CONN_TEB0187_REV01!$F:$H),3,0)),"---")</f>
        <v>---</v>
      </c>
      <c r="H1902" s="59" t="str">
        <f>IFERROR(VLOOKUP(G1902,IF($C$4="TEB0187_REV01",CALC_CONN_TEB0187_REV01!$G:$T),14,0),"---")</f>
        <v>---</v>
      </c>
      <c r="I1902" s="59" t="str">
        <f>IFERROR(VLOOKUP($D1902&amp;"-"&amp;$E1902,IF($C$4="TEB0187_REV01",CALC_CONN_TEB0187_REV01!$F:$K,"???"),6,0),"---")</f>
        <v>---</v>
      </c>
      <c r="J1902" s="61" t="str">
        <f>IFERROR(VLOOKUP($D1902&amp;"-"&amp;$E1902,IF($C$4="TEB0187_REV01",CALC_CONN_TEB0187_REV01!$F:$M,"???"),8,0),"---")</f>
        <v>---</v>
      </c>
      <c r="K1902" s="62" t="str">
        <f>IFERROR(VLOOKUP($D1902&amp;"-"&amp;$E1902,IF($C$4="TEB0187_REV01",CALC_CONN_TEB0187_REV01!$F:$N),9,0),"---")</f>
        <v>---</v>
      </c>
      <c r="L1902" s="59" t="str">
        <f>IFERROR(VLOOKUP(K1902,B2B!$H$3:$I$2000,2,0),"---")</f>
        <v>---</v>
      </c>
      <c r="M1902" s="59" t="str">
        <f>IFERROR(VLOOKUP(L1902,IF($M$4="TEI0187_REV01",RAW_m_TEI0187_REV01!$AD:$AH),5,0),"---")</f>
        <v>---</v>
      </c>
      <c r="N1902" s="59" t="str">
        <f>IFERROR(VLOOKUP(L1902,IF($M$4="TEI0187_REV01",RAW_m_TEI0187_REV01!$AE:$AJ),6,0),"---")</f>
        <v>---</v>
      </c>
      <c r="O1902" s="63" t="str">
        <f>IFERROR(VLOOKUP(L1902,IF($M$4="TEI0187_REV01",RAW_m_TEI0187_REV01!$AD:$AE),2,0),"---")</f>
        <v>---</v>
      </c>
      <c r="P1902" s="59" t="str">
        <f>IFERROR(VLOOKUP(O1902,IF($M$4="TEI0187_REV01",RAW_m_TEI0187_REV01!$AJ:$AK),2,0),"---")</f>
        <v>---</v>
      </c>
      <c r="Q1902" s="59" t="str">
        <f>IFERROR(VLOOKUP(L1902,IF($M$4="TEI0187_REV01",RAW_m_TEI0187_REV01!$AD:$AF),3,0),"---")</f>
        <v>---</v>
      </c>
      <c r="R1902" s="59" t="str">
        <f>IFERROR(VLOOKUP(O1902,IF($M$4="TEI0187_REV01",RAW_m_TEI0187_REV01!$AE:$AG),3,0),"---")</f>
        <v>---</v>
      </c>
      <c r="S1902" s="59" t="str">
        <f t="shared" si="61"/>
        <v>---</v>
      </c>
    </row>
    <row r="1903" spans="2:19" ht="15" customHeight="1" x14ac:dyDescent="0.25">
      <c r="B1903" s="59">
        <f t="shared" si="62"/>
        <v>1898</v>
      </c>
      <c r="C1903" s="60">
        <f>IFERROR(IF($C$4="TEB0187_REV01",CALC_CONN_TEB0187_REV01!U1903,),"---")</f>
        <v>0</v>
      </c>
      <c r="D1903" s="59">
        <f>IFERROR(IF($C$4="TEB0187_REV01",CALC_CONN_TEB0187_REV01!D1903,),"---")</f>
        <v>0</v>
      </c>
      <c r="E1903" s="59">
        <f>IFERROR(IF($C$4="TEB0187_REV01",CALC_CONN_TEB0187_REV01!E1903,),"---")</f>
        <v>0</v>
      </c>
      <c r="F1903" s="59" t="str">
        <f>IFERROR(IF(VLOOKUP($D1903&amp;"-"&amp;$E1903,IF($C$4="TEB0187_REV01",CALC_CONN_TEB0187_REV01!$F:$I),4,0)="--","---",IF($C$4="TEB0187_REV01",CALC_CONN_TEB0187_REV01!$G1903&amp; " --&gt; " &amp;CALC_CONN_TEB0187_REV01!$I1903&amp; " --&gt; ")),"---")</f>
        <v>---</v>
      </c>
      <c r="G1903" s="59" t="str">
        <f>IFERROR(IF(VLOOKUP($D1903&amp;"-"&amp;$E1903,IF($C$4="TEB0187_REV01",CALC_CONN_TEB0187_REV01!$F:$H),3,0)="--",VLOOKUP($D1903&amp;"-"&amp;$E1903,IF($C$4="TEB0187_REV01",CALC_CONN_TEB0187_REV01!$F:$H),2,0),VLOOKUP($D1903&amp;"-"&amp;$E1903,IF($C$4="TEB0187_REV01",CALC_CONN_TEB0187_REV01!$F:$H),3,0)),"---")</f>
        <v>---</v>
      </c>
      <c r="H1903" s="59" t="str">
        <f>IFERROR(VLOOKUP(G1903,IF($C$4="TEB0187_REV01",CALC_CONN_TEB0187_REV01!$G:$T),14,0),"---")</f>
        <v>---</v>
      </c>
      <c r="I1903" s="59" t="str">
        <f>IFERROR(VLOOKUP($D1903&amp;"-"&amp;$E1903,IF($C$4="TEB0187_REV01",CALC_CONN_TEB0187_REV01!$F:$K,"???"),6,0),"---")</f>
        <v>---</v>
      </c>
      <c r="J1903" s="61" t="str">
        <f>IFERROR(VLOOKUP($D1903&amp;"-"&amp;$E1903,IF($C$4="TEB0187_REV01",CALC_CONN_TEB0187_REV01!$F:$M,"???"),8,0),"---")</f>
        <v>---</v>
      </c>
      <c r="K1903" s="62" t="str">
        <f>IFERROR(VLOOKUP($D1903&amp;"-"&amp;$E1903,IF($C$4="TEB0187_REV01",CALC_CONN_TEB0187_REV01!$F:$N),9,0),"---")</f>
        <v>---</v>
      </c>
      <c r="L1903" s="59" t="str">
        <f>IFERROR(VLOOKUP(K1903,B2B!$H$3:$I$2000,2,0),"---")</f>
        <v>---</v>
      </c>
      <c r="M1903" s="59" t="str">
        <f>IFERROR(VLOOKUP(L1903,IF($M$4="TEI0187_REV01",RAW_m_TEI0187_REV01!$AD:$AH),5,0),"---")</f>
        <v>---</v>
      </c>
      <c r="N1903" s="59" t="str">
        <f>IFERROR(VLOOKUP(L1903,IF($M$4="TEI0187_REV01",RAW_m_TEI0187_REV01!$AE:$AJ),6,0),"---")</f>
        <v>---</v>
      </c>
      <c r="O1903" s="63" t="str">
        <f>IFERROR(VLOOKUP(L1903,IF($M$4="TEI0187_REV01",RAW_m_TEI0187_REV01!$AD:$AE),2,0),"---")</f>
        <v>---</v>
      </c>
      <c r="P1903" s="59" t="str">
        <f>IFERROR(VLOOKUP(O1903,IF($M$4="TEI0187_REV01",RAW_m_TEI0187_REV01!$AJ:$AK),2,0),"---")</f>
        <v>---</v>
      </c>
      <c r="Q1903" s="59" t="str">
        <f>IFERROR(VLOOKUP(L1903,IF($M$4="TEI0187_REV01",RAW_m_TEI0187_REV01!$AD:$AF),3,0),"---")</f>
        <v>---</v>
      </c>
      <c r="R1903" s="59" t="str">
        <f>IFERROR(VLOOKUP(O1903,IF($M$4="TEI0187_REV01",RAW_m_TEI0187_REV01!$AE:$AG),3,0),"---")</f>
        <v>---</v>
      </c>
      <c r="S1903" s="59" t="str">
        <f t="shared" si="61"/>
        <v>---</v>
      </c>
    </row>
    <row r="1904" spans="2:19" ht="15" customHeight="1" x14ac:dyDescent="0.25">
      <c r="B1904" s="59">
        <f t="shared" si="62"/>
        <v>1899</v>
      </c>
      <c r="C1904" s="60">
        <f>IFERROR(IF($C$4="TEB0187_REV01",CALC_CONN_TEB0187_REV01!U1904,),"---")</f>
        <v>0</v>
      </c>
      <c r="D1904" s="59">
        <f>IFERROR(IF($C$4="TEB0187_REV01",CALC_CONN_TEB0187_REV01!D1904,),"---")</f>
        <v>0</v>
      </c>
      <c r="E1904" s="59">
        <f>IFERROR(IF($C$4="TEB0187_REV01",CALC_CONN_TEB0187_REV01!E1904,),"---")</f>
        <v>0</v>
      </c>
      <c r="F1904" s="59" t="str">
        <f>IFERROR(IF(VLOOKUP($D1904&amp;"-"&amp;$E1904,IF($C$4="TEB0187_REV01",CALC_CONN_TEB0187_REV01!$F:$I),4,0)="--","---",IF($C$4="TEB0187_REV01",CALC_CONN_TEB0187_REV01!$G1904&amp; " --&gt; " &amp;CALC_CONN_TEB0187_REV01!$I1904&amp; " --&gt; ")),"---")</f>
        <v>---</v>
      </c>
      <c r="G1904" s="59" t="str">
        <f>IFERROR(IF(VLOOKUP($D1904&amp;"-"&amp;$E1904,IF($C$4="TEB0187_REV01",CALC_CONN_TEB0187_REV01!$F:$H),3,0)="--",VLOOKUP($D1904&amp;"-"&amp;$E1904,IF($C$4="TEB0187_REV01",CALC_CONN_TEB0187_REV01!$F:$H),2,0),VLOOKUP($D1904&amp;"-"&amp;$E1904,IF($C$4="TEB0187_REV01",CALC_CONN_TEB0187_REV01!$F:$H),3,0)),"---")</f>
        <v>---</v>
      </c>
      <c r="H1904" s="59" t="str">
        <f>IFERROR(VLOOKUP(G1904,IF($C$4="TEB0187_REV01",CALC_CONN_TEB0187_REV01!$G:$T),14,0),"---")</f>
        <v>---</v>
      </c>
      <c r="I1904" s="59" t="str">
        <f>IFERROR(VLOOKUP($D1904&amp;"-"&amp;$E1904,IF($C$4="TEB0187_REV01",CALC_CONN_TEB0187_REV01!$F:$K,"???"),6,0),"---")</f>
        <v>---</v>
      </c>
      <c r="J1904" s="61" t="str">
        <f>IFERROR(VLOOKUP($D1904&amp;"-"&amp;$E1904,IF($C$4="TEB0187_REV01",CALC_CONN_TEB0187_REV01!$F:$M,"???"),8,0),"---")</f>
        <v>---</v>
      </c>
      <c r="K1904" s="62" t="str">
        <f>IFERROR(VLOOKUP($D1904&amp;"-"&amp;$E1904,IF($C$4="TEB0187_REV01",CALC_CONN_TEB0187_REV01!$F:$N),9,0),"---")</f>
        <v>---</v>
      </c>
      <c r="L1904" s="59" t="str">
        <f>IFERROR(VLOOKUP(K1904,B2B!$H$3:$I$2000,2,0),"---")</f>
        <v>---</v>
      </c>
      <c r="M1904" s="59" t="str">
        <f>IFERROR(VLOOKUP(L1904,IF($M$4="TEI0187_REV01",RAW_m_TEI0187_REV01!$AD:$AH),5,0),"---")</f>
        <v>---</v>
      </c>
      <c r="N1904" s="59" t="str">
        <f>IFERROR(VLOOKUP(L1904,IF($M$4="TEI0187_REV01",RAW_m_TEI0187_REV01!$AE:$AJ),6,0),"---")</f>
        <v>---</v>
      </c>
      <c r="O1904" s="63" t="str">
        <f>IFERROR(VLOOKUP(L1904,IF($M$4="TEI0187_REV01",RAW_m_TEI0187_REV01!$AD:$AE),2,0),"---")</f>
        <v>---</v>
      </c>
      <c r="P1904" s="59" t="str">
        <f>IFERROR(VLOOKUP(O1904,IF($M$4="TEI0187_REV01",RAW_m_TEI0187_REV01!$AJ:$AK),2,0),"---")</f>
        <v>---</v>
      </c>
      <c r="Q1904" s="59" t="str">
        <f>IFERROR(VLOOKUP(L1904,IF($M$4="TEI0187_REV01",RAW_m_TEI0187_REV01!$AD:$AF),3,0),"---")</f>
        <v>---</v>
      </c>
      <c r="R1904" s="59" t="str">
        <f>IFERROR(VLOOKUP(O1904,IF($M$4="TEI0187_REV01",RAW_m_TEI0187_REV01!$AE:$AG),3,0),"---")</f>
        <v>---</v>
      </c>
      <c r="S1904" s="59" t="str">
        <f t="shared" si="61"/>
        <v>---</v>
      </c>
    </row>
    <row r="1905" spans="2:19" ht="15" customHeight="1" x14ac:dyDescent="0.25">
      <c r="B1905" s="59">
        <f t="shared" si="62"/>
        <v>1900</v>
      </c>
      <c r="C1905" s="60">
        <f>IFERROR(IF($C$4="TEB0187_REV01",CALC_CONN_TEB0187_REV01!U1905,),"---")</f>
        <v>0</v>
      </c>
      <c r="D1905" s="59">
        <f>IFERROR(IF($C$4="TEB0187_REV01",CALC_CONN_TEB0187_REV01!D1905,),"---")</f>
        <v>0</v>
      </c>
      <c r="E1905" s="59">
        <f>IFERROR(IF($C$4="TEB0187_REV01",CALC_CONN_TEB0187_REV01!E1905,),"---")</f>
        <v>0</v>
      </c>
      <c r="F1905" s="59" t="str">
        <f>IFERROR(IF(VLOOKUP($D1905&amp;"-"&amp;$E1905,IF($C$4="TEB0187_REV01",CALC_CONN_TEB0187_REV01!$F:$I),4,0)="--","---",IF($C$4="TEB0187_REV01",CALC_CONN_TEB0187_REV01!$G1905&amp; " --&gt; " &amp;CALC_CONN_TEB0187_REV01!$I1905&amp; " --&gt; ")),"---")</f>
        <v>---</v>
      </c>
      <c r="G1905" s="59" t="str">
        <f>IFERROR(IF(VLOOKUP($D1905&amp;"-"&amp;$E1905,IF($C$4="TEB0187_REV01",CALC_CONN_TEB0187_REV01!$F:$H),3,0)="--",VLOOKUP($D1905&amp;"-"&amp;$E1905,IF($C$4="TEB0187_REV01",CALC_CONN_TEB0187_REV01!$F:$H),2,0),VLOOKUP($D1905&amp;"-"&amp;$E1905,IF($C$4="TEB0187_REV01",CALC_CONN_TEB0187_REV01!$F:$H),3,0)),"---")</f>
        <v>---</v>
      </c>
      <c r="H1905" s="59" t="str">
        <f>IFERROR(VLOOKUP(G1905,IF($C$4="TEB0187_REV01",CALC_CONN_TEB0187_REV01!$G:$T),14,0),"---")</f>
        <v>---</v>
      </c>
      <c r="I1905" s="59" t="str">
        <f>IFERROR(VLOOKUP($D1905&amp;"-"&amp;$E1905,IF($C$4="TEB0187_REV01",CALC_CONN_TEB0187_REV01!$F:$K,"???"),6,0),"---")</f>
        <v>---</v>
      </c>
      <c r="J1905" s="61" t="str">
        <f>IFERROR(VLOOKUP($D1905&amp;"-"&amp;$E1905,IF($C$4="TEB0187_REV01",CALC_CONN_TEB0187_REV01!$F:$M,"???"),8,0),"---")</f>
        <v>---</v>
      </c>
      <c r="K1905" s="62" t="str">
        <f>IFERROR(VLOOKUP($D1905&amp;"-"&amp;$E1905,IF($C$4="TEB0187_REV01",CALC_CONN_TEB0187_REV01!$F:$N),9,0),"---")</f>
        <v>---</v>
      </c>
      <c r="L1905" s="59" t="str">
        <f>IFERROR(VLOOKUP(K1905,B2B!$H$3:$I$2000,2,0),"---")</f>
        <v>---</v>
      </c>
      <c r="M1905" s="59" t="str">
        <f>IFERROR(VLOOKUP(L1905,IF($M$4="TEI0187_REV01",RAW_m_TEI0187_REV01!$AD:$AH),5,0),"---")</f>
        <v>---</v>
      </c>
      <c r="N1905" s="59" t="str">
        <f>IFERROR(VLOOKUP(L1905,IF($M$4="TEI0187_REV01",RAW_m_TEI0187_REV01!$AE:$AJ),6,0),"---")</f>
        <v>---</v>
      </c>
      <c r="O1905" s="63" t="str">
        <f>IFERROR(VLOOKUP(L1905,IF($M$4="TEI0187_REV01",RAW_m_TEI0187_REV01!$AD:$AE),2,0),"---")</f>
        <v>---</v>
      </c>
      <c r="P1905" s="59" t="str">
        <f>IFERROR(VLOOKUP(O1905,IF($M$4="TEI0187_REV01",RAW_m_TEI0187_REV01!$AJ:$AK),2,0),"---")</f>
        <v>---</v>
      </c>
      <c r="Q1905" s="59" t="str">
        <f>IFERROR(VLOOKUP(L1905,IF($M$4="TEI0187_REV01",RAW_m_TEI0187_REV01!$AD:$AF),3,0),"---")</f>
        <v>---</v>
      </c>
      <c r="R1905" s="59" t="str">
        <f>IFERROR(VLOOKUP(O1905,IF($M$4="TEI0187_REV01",RAW_m_TEI0187_REV01!$AE:$AG),3,0),"---")</f>
        <v>---</v>
      </c>
      <c r="S1905" s="59" t="str">
        <f t="shared" si="61"/>
        <v>---</v>
      </c>
    </row>
    <row r="1906" spans="2:19" ht="15" customHeight="1" x14ac:dyDescent="0.25">
      <c r="B1906" s="59">
        <f t="shared" si="62"/>
        <v>1901</v>
      </c>
      <c r="C1906" s="60">
        <f>IFERROR(IF($C$4="TEB0187_REV01",CALC_CONN_TEB0187_REV01!U1906,),"---")</f>
        <v>0</v>
      </c>
      <c r="D1906" s="59">
        <f>IFERROR(IF($C$4="TEB0187_REV01",CALC_CONN_TEB0187_REV01!D1906,),"---")</f>
        <v>0</v>
      </c>
      <c r="E1906" s="59">
        <f>IFERROR(IF($C$4="TEB0187_REV01",CALC_CONN_TEB0187_REV01!E1906,),"---")</f>
        <v>0</v>
      </c>
      <c r="F1906" s="59" t="str">
        <f>IFERROR(IF(VLOOKUP($D1906&amp;"-"&amp;$E1906,IF($C$4="TEB0187_REV01",CALC_CONN_TEB0187_REV01!$F:$I),4,0)="--","---",IF($C$4="TEB0187_REV01",CALC_CONN_TEB0187_REV01!$G1906&amp; " --&gt; " &amp;CALC_CONN_TEB0187_REV01!$I1906&amp; " --&gt; ")),"---")</f>
        <v>---</v>
      </c>
      <c r="G1906" s="59" t="str">
        <f>IFERROR(IF(VLOOKUP($D1906&amp;"-"&amp;$E1906,IF($C$4="TEB0187_REV01",CALC_CONN_TEB0187_REV01!$F:$H),3,0)="--",VLOOKUP($D1906&amp;"-"&amp;$E1906,IF($C$4="TEB0187_REV01",CALC_CONN_TEB0187_REV01!$F:$H),2,0),VLOOKUP($D1906&amp;"-"&amp;$E1906,IF($C$4="TEB0187_REV01",CALC_CONN_TEB0187_REV01!$F:$H),3,0)),"---")</f>
        <v>---</v>
      </c>
      <c r="H1906" s="59" t="str">
        <f>IFERROR(VLOOKUP(G1906,IF($C$4="TEB0187_REV01",CALC_CONN_TEB0187_REV01!$G:$T),14,0),"---")</f>
        <v>---</v>
      </c>
      <c r="I1906" s="59" t="str">
        <f>IFERROR(VLOOKUP($D1906&amp;"-"&amp;$E1906,IF($C$4="TEB0187_REV01",CALC_CONN_TEB0187_REV01!$F:$K,"???"),6,0),"---")</f>
        <v>---</v>
      </c>
      <c r="J1906" s="61" t="str">
        <f>IFERROR(VLOOKUP($D1906&amp;"-"&amp;$E1906,IF($C$4="TEB0187_REV01",CALC_CONN_TEB0187_REV01!$F:$M,"???"),8,0),"---")</f>
        <v>---</v>
      </c>
      <c r="K1906" s="62" t="str">
        <f>IFERROR(VLOOKUP($D1906&amp;"-"&amp;$E1906,IF($C$4="TEB0187_REV01",CALC_CONN_TEB0187_REV01!$F:$N),9,0),"---")</f>
        <v>---</v>
      </c>
      <c r="L1906" s="59" t="str">
        <f>IFERROR(VLOOKUP(K1906,B2B!$H$3:$I$2000,2,0),"---")</f>
        <v>---</v>
      </c>
      <c r="M1906" s="59" t="str">
        <f>IFERROR(VLOOKUP(L1906,IF($M$4="TEI0187_REV01",RAW_m_TEI0187_REV01!$AD:$AH),5,0),"---")</f>
        <v>---</v>
      </c>
      <c r="N1906" s="59" t="str">
        <f>IFERROR(VLOOKUP(L1906,IF($M$4="TEI0187_REV01",RAW_m_TEI0187_REV01!$AE:$AJ),6,0),"---")</f>
        <v>---</v>
      </c>
      <c r="O1906" s="63" t="str">
        <f>IFERROR(VLOOKUP(L1906,IF($M$4="TEI0187_REV01",RAW_m_TEI0187_REV01!$AD:$AE),2,0),"---")</f>
        <v>---</v>
      </c>
      <c r="P1906" s="59" t="str">
        <f>IFERROR(VLOOKUP(O1906,IF($M$4="TEI0187_REV01",RAW_m_TEI0187_REV01!$AJ:$AK),2,0),"---")</f>
        <v>---</v>
      </c>
      <c r="Q1906" s="59" t="str">
        <f>IFERROR(VLOOKUP(L1906,IF($M$4="TEI0187_REV01",RAW_m_TEI0187_REV01!$AD:$AF),3,0),"---")</f>
        <v>---</v>
      </c>
      <c r="R1906" s="59" t="str">
        <f>IFERROR(VLOOKUP(O1906,IF($M$4="TEI0187_REV01",RAW_m_TEI0187_REV01!$AE:$AG),3,0),"---")</f>
        <v>---</v>
      </c>
      <c r="S1906" s="59" t="str">
        <f t="shared" si="61"/>
        <v>---</v>
      </c>
    </row>
    <row r="1907" spans="2:19" ht="15" customHeight="1" x14ac:dyDescent="0.25">
      <c r="B1907" s="59">
        <f t="shared" si="62"/>
        <v>1902</v>
      </c>
      <c r="C1907" s="60">
        <f>IFERROR(IF($C$4="TEB0187_REV01",CALC_CONN_TEB0187_REV01!U1907,),"---")</f>
        <v>0</v>
      </c>
      <c r="D1907" s="59">
        <f>IFERROR(IF($C$4="TEB0187_REV01",CALC_CONN_TEB0187_REV01!D1907,),"---")</f>
        <v>0</v>
      </c>
      <c r="E1907" s="59">
        <f>IFERROR(IF($C$4="TEB0187_REV01",CALC_CONN_TEB0187_REV01!E1907,),"---")</f>
        <v>0</v>
      </c>
      <c r="F1907" s="59" t="str">
        <f>IFERROR(IF(VLOOKUP($D1907&amp;"-"&amp;$E1907,IF($C$4="TEB0187_REV01",CALC_CONN_TEB0187_REV01!$F:$I),4,0)="--","---",IF($C$4="TEB0187_REV01",CALC_CONN_TEB0187_REV01!$G1907&amp; " --&gt; " &amp;CALC_CONN_TEB0187_REV01!$I1907&amp; " --&gt; ")),"---")</f>
        <v>---</v>
      </c>
      <c r="G1907" s="59" t="str">
        <f>IFERROR(IF(VLOOKUP($D1907&amp;"-"&amp;$E1907,IF($C$4="TEB0187_REV01",CALC_CONN_TEB0187_REV01!$F:$H),3,0)="--",VLOOKUP($D1907&amp;"-"&amp;$E1907,IF($C$4="TEB0187_REV01",CALC_CONN_TEB0187_REV01!$F:$H),2,0),VLOOKUP($D1907&amp;"-"&amp;$E1907,IF($C$4="TEB0187_REV01",CALC_CONN_TEB0187_REV01!$F:$H),3,0)),"---")</f>
        <v>---</v>
      </c>
      <c r="H1907" s="59" t="str">
        <f>IFERROR(VLOOKUP(G1907,IF($C$4="TEB0187_REV01",CALC_CONN_TEB0187_REV01!$G:$T),14,0),"---")</f>
        <v>---</v>
      </c>
      <c r="I1907" s="59" t="str">
        <f>IFERROR(VLOOKUP($D1907&amp;"-"&amp;$E1907,IF($C$4="TEB0187_REV01",CALC_CONN_TEB0187_REV01!$F:$K,"???"),6,0),"---")</f>
        <v>---</v>
      </c>
      <c r="J1907" s="61" t="str">
        <f>IFERROR(VLOOKUP($D1907&amp;"-"&amp;$E1907,IF($C$4="TEB0187_REV01",CALC_CONN_TEB0187_REV01!$F:$M,"???"),8,0),"---")</f>
        <v>---</v>
      </c>
      <c r="K1907" s="62" t="str">
        <f>IFERROR(VLOOKUP($D1907&amp;"-"&amp;$E1907,IF($C$4="TEB0187_REV01",CALC_CONN_TEB0187_REV01!$F:$N),9,0),"---")</f>
        <v>---</v>
      </c>
      <c r="L1907" s="59" t="str">
        <f>IFERROR(VLOOKUP(K1907,B2B!$H$3:$I$2000,2,0),"---")</f>
        <v>---</v>
      </c>
      <c r="M1907" s="59" t="str">
        <f>IFERROR(VLOOKUP(L1907,IF($M$4="TEI0187_REV01",RAW_m_TEI0187_REV01!$AD:$AH),5,0),"---")</f>
        <v>---</v>
      </c>
      <c r="N1907" s="59" t="str">
        <f>IFERROR(VLOOKUP(L1907,IF($M$4="TEI0187_REV01",RAW_m_TEI0187_REV01!$AE:$AJ),6,0),"---")</f>
        <v>---</v>
      </c>
      <c r="O1907" s="63" t="str">
        <f>IFERROR(VLOOKUP(L1907,IF($M$4="TEI0187_REV01",RAW_m_TEI0187_REV01!$AD:$AE),2,0),"---")</f>
        <v>---</v>
      </c>
      <c r="P1907" s="59" t="str">
        <f>IFERROR(VLOOKUP(O1907,IF($M$4="TEI0187_REV01",RAW_m_TEI0187_REV01!$AJ:$AK),2,0),"---")</f>
        <v>---</v>
      </c>
      <c r="Q1907" s="59" t="str">
        <f>IFERROR(VLOOKUP(L1907,IF($M$4="TEI0187_REV01",RAW_m_TEI0187_REV01!$AD:$AF),3,0),"---")</f>
        <v>---</v>
      </c>
      <c r="R1907" s="59" t="str">
        <f>IFERROR(VLOOKUP(O1907,IF($M$4="TEI0187_REV01",RAW_m_TEI0187_REV01!$AE:$AG),3,0),"---")</f>
        <v>---</v>
      </c>
      <c r="S1907" s="59" t="str">
        <f t="shared" si="61"/>
        <v>---</v>
      </c>
    </row>
    <row r="1908" spans="2:19" ht="15" customHeight="1" x14ac:dyDescent="0.25">
      <c r="B1908" s="59">
        <f t="shared" si="62"/>
        <v>1903</v>
      </c>
      <c r="C1908" s="60">
        <f>IFERROR(IF($C$4="TEB0187_REV01",CALC_CONN_TEB0187_REV01!U1908,),"---")</f>
        <v>0</v>
      </c>
      <c r="D1908" s="59">
        <f>IFERROR(IF($C$4="TEB0187_REV01",CALC_CONN_TEB0187_REV01!D1908,),"---")</f>
        <v>0</v>
      </c>
      <c r="E1908" s="59">
        <f>IFERROR(IF($C$4="TEB0187_REV01",CALC_CONN_TEB0187_REV01!E1908,),"---")</f>
        <v>0</v>
      </c>
      <c r="F1908" s="59" t="str">
        <f>IFERROR(IF(VLOOKUP($D1908&amp;"-"&amp;$E1908,IF($C$4="TEB0187_REV01",CALC_CONN_TEB0187_REV01!$F:$I),4,0)="--","---",IF($C$4="TEB0187_REV01",CALC_CONN_TEB0187_REV01!$G1908&amp; " --&gt; " &amp;CALC_CONN_TEB0187_REV01!$I1908&amp; " --&gt; ")),"---")</f>
        <v>---</v>
      </c>
      <c r="G1908" s="59" t="str">
        <f>IFERROR(IF(VLOOKUP($D1908&amp;"-"&amp;$E1908,IF($C$4="TEB0187_REV01",CALC_CONN_TEB0187_REV01!$F:$H),3,0)="--",VLOOKUP($D1908&amp;"-"&amp;$E1908,IF($C$4="TEB0187_REV01",CALC_CONN_TEB0187_REV01!$F:$H),2,0),VLOOKUP($D1908&amp;"-"&amp;$E1908,IF($C$4="TEB0187_REV01",CALC_CONN_TEB0187_REV01!$F:$H),3,0)),"---")</f>
        <v>---</v>
      </c>
      <c r="H1908" s="59" t="str">
        <f>IFERROR(VLOOKUP(G1908,IF($C$4="TEB0187_REV01",CALC_CONN_TEB0187_REV01!$G:$T),14,0),"---")</f>
        <v>---</v>
      </c>
      <c r="I1908" s="59" t="str">
        <f>IFERROR(VLOOKUP($D1908&amp;"-"&amp;$E1908,IF($C$4="TEB0187_REV01",CALC_CONN_TEB0187_REV01!$F:$K,"???"),6,0),"---")</f>
        <v>---</v>
      </c>
      <c r="J1908" s="61" t="str">
        <f>IFERROR(VLOOKUP($D1908&amp;"-"&amp;$E1908,IF($C$4="TEB0187_REV01",CALC_CONN_TEB0187_REV01!$F:$M,"???"),8,0),"---")</f>
        <v>---</v>
      </c>
      <c r="K1908" s="62" t="str">
        <f>IFERROR(VLOOKUP($D1908&amp;"-"&amp;$E1908,IF($C$4="TEB0187_REV01",CALC_CONN_TEB0187_REV01!$F:$N),9,0),"---")</f>
        <v>---</v>
      </c>
      <c r="L1908" s="59" t="str">
        <f>IFERROR(VLOOKUP(K1908,B2B!$H$3:$I$2000,2,0),"---")</f>
        <v>---</v>
      </c>
      <c r="M1908" s="59" t="str">
        <f>IFERROR(VLOOKUP(L1908,IF($M$4="TEI0187_REV01",RAW_m_TEI0187_REV01!$AD:$AH),5,0),"---")</f>
        <v>---</v>
      </c>
      <c r="N1908" s="59" t="str">
        <f>IFERROR(VLOOKUP(L1908,IF($M$4="TEI0187_REV01",RAW_m_TEI0187_REV01!$AE:$AJ),6,0),"---")</f>
        <v>---</v>
      </c>
      <c r="O1908" s="63" t="str">
        <f>IFERROR(VLOOKUP(L1908,IF($M$4="TEI0187_REV01",RAW_m_TEI0187_REV01!$AD:$AE),2,0),"---")</f>
        <v>---</v>
      </c>
      <c r="P1908" s="59" t="str">
        <f>IFERROR(VLOOKUP(O1908,IF($M$4="TEI0187_REV01",RAW_m_TEI0187_REV01!$AJ:$AK),2,0),"---")</f>
        <v>---</v>
      </c>
      <c r="Q1908" s="59" t="str">
        <f>IFERROR(VLOOKUP(L1908,IF($M$4="TEI0187_REV01",RAW_m_TEI0187_REV01!$AD:$AF),3,0),"---")</f>
        <v>---</v>
      </c>
      <c r="R1908" s="59" t="str">
        <f>IFERROR(VLOOKUP(O1908,IF($M$4="TEI0187_REV01",RAW_m_TEI0187_REV01!$AE:$AG),3,0),"---")</f>
        <v>---</v>
      </c>
      <c r="S1908" s="59" t="str">
        <f t="shared" si="61"/>
        <v>---</v>
      </c>
    </row>
    <row r="1909" spans="2:19" ht="15" customHeight="1" x14ac:dyDescent="0.25">
      <c r="B1909" s="59">
        <f t="shared" si="62"/>
        <v>1904</v>
      </c>
      <c r="C1909" s="60">
        <f>IFERROR(IF($C$4="TEB0187_REV01",CALC_CONN_TEB0187_REV01!U1909,),"---")</f>
        <v>0</v>
      </c>
      <c r="D1909" s="59">
        <f>IFERROR(IF($C$4="TEB0187_REV01",CALC_CONN_TEB0187_REV01!D1909,),"---")</f>
        <v>0</v>
      </c>
      <c r="E1909" s="59">
        <f>IFERROR(IF($C$4="TEB0187_REV01",CALC_CONN_TEB0187_REV01!E1909,),"---")</f>
        <v>0</v>
      </c>
      <c r="F1909" s="59" t="str">
        <f>IFERROR(IF(VLOOKUP($D1909&amp;"-"&amp;$E1909,IF($C$4="TEB0187_REV01",CALC_CONN_TEB0187_REV01!$F:$I),4,0)="--","---",IF($C$4="TEB0187_REV01",CALC_CONN_TEB0187_REV01!$G1909&amp; " --&gt; " &amp;CALC_CONN_TEB0187_REV01!$I1909&amp; " --&gt; ")),"---")</f>
        <v>---</v>
      </c>
      <c r="G1909" s="59" t="str">
        <f>IFERROR(IF(VLOOKUP($D1909&amp;"-"&amp;$E1909,IF($C$4="TEB0187_REV01",CALC_CONN_TEB0187_REV01!$F:$H),3,0)="--",VLOOKUP($D1909&amp;"-"&amp;$E1909,IF($C$4="TEB0187_REV01",CALC_CONN_TEB0187_REV01!$F:$H),2,0),VLOOKUP($D1909&amp;"-"&amp;$E1909,IF($C$4="TEB0187_REV01",CALC_CONN_TEB0187_REV01!$F:$H),3,0)),"---")</f>
        <v>---</v>
      </c>
      <c r="H1909" s="59" t="str">
        <f>IFERROR(VLOOKUP(G1909,IF($C$4="TEB0187_REV01",CALC_CONN_TEB0187_REV01!$G:$T),14,0),"---")</f>
        <v>---</v>
      </c>
      <c r="I1909" s="59" t="str">
        <f>IFERROR(VLOOKUP($D1909&amp;"-"&amp;$E1909,IF($C$4="TEB0187_REV01",CALC_CONN_TEB0187_REV01!$F:$K,"???"),6,0),"---")</f>
        <v>---</v>
      </c>
      <c r="J1909" s="61" t="str">
        <f>IFERROR(VLOOKUP($D1909&amp;"-"&amp;$E1909,IF($C$4="TEB0187_REV01",CALC_CONN_TEB0187_REV01!$F:$M,"???"),8,0),"---")</f>
        <v>---</v>
      </c>
      <c r="K1909" s="62" t="str">
        <f>IFERROR(VLOOKUP($D1909&amp;"-"&amp;$E1909,IF($C$4="TEB0187_REV01",CALC_CONN_TEB0187_REV01!$F:$N),9,0),"---")</f>
        <v>---</v>
      </c>
      <c r="L1909" s="59" t="str">
        <f>IFERROR(VLOOKUP(K1909,B2B!$H$3:$I$2000,2,0),"---")</f>
        <v>---</v>
      </c>
      <c r="M1909" s="59" t="str">
        <f>IFERROR(VLOOKUP(L1909,IF($M$4="TEI0187_REV01",RAW_m_TEI0187_REV01!$AD:$AH),5,0),"---")</f>
        <v>---</v>
      </c>
      <c r="N1909" s="59" t="str">
        <f>IFERROR(VLOOKUP(L1909,IF($M$4="TEI0187_REV01",RAW_m_TEI0187_REV01!$AE:$AJ),6,0),"---")</f>
        <v>---</v>
      </c>
      <c r="O1909" s="63" t="str">
        <f>IFERROR(VLOOKUP(L1909,IF($M$4="TEI0187_REV01",RAW_m_TEI0187_REV01!$AD:$AE),2,0),"---")</f>
        <v>---</v>
      </c>
      <c r="P1909" s="59" t="str">
        <f>IFERROR(VLOOKUP(O1909,IF($M$4="TEI0187_REV01",RAW_m_TEI0187_REV01!$AJ:$AK),2,0),"---")</f>
        <v>---</v>
      </c>
      <c r="Q1909" s="59" t="str">
        <f>IFERROR(VLOOKUP(L1909,IF($M$4="TEI0187_REV01",RAW_m_TEI0187_REV01!$AD:$AF),3,0),"---")</f>
        <v>---</v>
      </c>
      <c r="R1909" s="59" t="str">
        <f>IFERROR(VLOOKUP(O1909,IF($M$4="TEI0187_REV01",RAW_m_TEI0187_REV01!$AE:$AG),3,0),"---")</f>
        <v>---</v>
      </c>
      <c r="S1909" s="59" t="str">
        <f t="shared" si="61"/>
        <v>---</v>
      </c>
    </row>
    <row r="1910" spans="2:19" ht="15" customHeight="1" x14ac:dyDescent="0.25">
      <c r="B1910" s="59">
        <f t="shared" si="62"/>
        <v>1905</v>
      </c>
      <c r="C1910" s="60">
        <f>IFERROR(IF($C$4="TEB0187_REV01",CALC_CONN_TEB0187_REV01!U1910,),"---")</f>
        <v>0</v>
      </c>
      <c r="D1910" s="59">
        <f>IFERROR(IF($C$4="TEB0187_REV01",CALC_CONN_TEB0187_REV01!D1910,),"---")</f>
        <v>0</v>
      </c>
      <c r="E1910" s="59">
        <f>IFERROR(IF($C$4="TEB0187_REV01",CALC_CONN_TEB0187_REV01!E1910,),"---")</f>
        <v>0</v>
      </c>
      <c r="F1910" s="59" t="str">
        <f>IFERROR(IF(VLOOKUP($D1910&amp;"-"&amp;$E1910,IF($C$4="TEB0187_REV01",CALC_CONN_TEB0187_REV01!$F:$I),4,0)="--","---",IF($C$4="TEB0187_REV01",CALC_CONN_TEB0187_REV01!$G1910&amp; " --&gt; " &amp;CALC_CONN_TEB0187_REV01!$I1910&amp; " --&gt; ")),"---")</f>
        <v>---</v>
      </c>
      <c r="G1910" s="59" t="str">
        <f>IFERROR(IF(VLOOKUP($D1910&amp;"-"&amp;$E1910,IF($C$4="TEB0187_REV01",CALC_CONN_TEB0187_REV01!$F:$H),3,0)="--",VLOOKUP($D1910&amp;"-"&amp;$E1910,IF($C$4="TEB0187_REV01",CALC_CONN_TEB0187_REV01!$F:$H),2,0),VLOOKUP($D1910&amp;"-"&amp;$E1910,IF($C$4="TEB0187_REV01",CALC_CONN_TEB0187_REV01!$F:$H),3,0)),"---")</f>
        <v>---</v>
      </c>
      <c r="H1910" s="59" t="str">
        <f>IFERROR(VLOOKUP(G1910,IF($C$4="TEB0187_REV01",CALC_CONN_TEB0187_REV01!$G:$T),14,0),"---")</f>
        <v>---</v>
      </c>
      <c r="I1910" s="59" t="str">
        <f>IFERROR(VLOOKUP($D1910&amp;"-"&amp;$E1910,IF($C$4="TEB0187_REV01",CALC_CONN_TEB0187_REV01!$F:$K,"???"),6,0),"---")</f>
        <v>---</v>
      </c>
      <c r="J1910" s="61" t="str">
        <f>IFERROR(VLOOKUP($D1910&amp;"-"&amp;$E1910,IF($C$4="TEB0187_REV01",CALC_CONN_TEB0187_REV01!$F:$M,"???"),8,0),"---")</f>
        <v>---</v>
      </c>
      <c r="K1910" s="62" t="str">
        <f>IFERROR(VLOOKUP($D1910&amp;"-"&amp;$E1910,IF($C$4="TEB0187_REV01",CALC_CONN_TEB0187_REV01!$F:$N),9,0),"---")</f>
        <v>---</v>
      </c>
      <c r="L1910" s="59" t="str">
        <f>IFERROR(VLOOKUP(K1910,B2B!$H$3:$I$2000,2,0),"---")</f>
        <v>---</v>
      </c>
      <c r="M1910" s="59" t="str">
        <f>IFERROR(VLOOKUP(L1910,IF($M$4="TEI0187_REV01",RAW_m_TEI0187_REV01!$AD:$AH),5,0),"---")</f>
        <v>---</v>
      </c>
      <c r="N1910" s="59" t="str">
        <f>IFERROR(VLOOKUP(L1910,IF($M$4="TEI0187_REV01",RAW_m_TEI0187_REV01!$AE:$AJ),6,0),"---")</f>
        <v>---</v>
      </c>
      <c r="O1910" s="63" t="str">
        <f>IFERROR(VLOOKUP(L1910,IF($M$4="TEI0187_REV01",RAW_m_TEI0187_REV01!$AD:$AE),2,0),"---")</f>
        <v>---</v>
      </c>
      <c r="P1910" s="59" t="str">
        <f>IFERROR(VLOOKUP(O1910,IF($M$4="TEI0187_REV01",RAW_m_TEI0187_REV01!$AJ:$AK),2,0),"---")</f>
        <v>---</v>
      </c>
      <c r="Q1910" s="59" t="str">
        <f>IFERROR(VLOOKUP(L1910,IF($M$4="TEI0187_REV01",RAW_m_TEI0187_REV01!$AD:$AF),3,0),"---")</f>
        <v>---</v>
      </c>
      <c r="R1910" s="59" t="str">
        <f>IFERROR(VLOOKUP(O1910,IF($M$4="TEI0187_REV01",RAW_m_TEI0187_REV01!$AE:$AG),3,0),"---")</f>
        <v>---</v>
      </c>
      <c r="S1910" s="59" t="str">
        <f t="shared" si="61"/>
        <v>---</v>
      </c>
    </row>
    <row r="1911" spans="2:19" ht="15" customHeight="1" x14ac:dyDescent="0.25">
      <c r="B1911" s="59">
        <f t="shared" si="62"/>
        <v>1906</v>
      </c>
      <c r="C1911" s="60">
        <f>IFERROR(IF($C$4="TEB0187_REV01",CALC_CONN_TEB0187_REV01!U1911,),"---")</f>
        <v>0</v>
      </c>
      <c r="D1911" s="59">
        <f>IFERROR(IF($C$4="TEB0187_REV01",CALC_CONN_TEB0187_REV01!D1911,),"---")</f>
        <v>0</v>
      </c>
      <c r="E1911" s="59">
        <f>IFERROR(IF($C$4="TEB0187_REV01",CALC_CONN_TEB0187_REV01!E1911,),"---")</f>
        <v>0</v>
      </c>
      <c r="F1911" s="59" t="str">
        <f>IFERROR(IF(VLOOKUP($D1911&amp;"-"&amp;$E1911,IF($C$4="TEB0187_REV01",CALC_CONN_TEB0187_REV01!$F:$I),4,0)="--","---",IF($C$4="TEB0187_REV01",CALC_CONN_TEB0187_REV01!$G1911&amp; " --&gt; " &amp;CALC_CONN_TEB0187_REV01!$I1911&amp; " --&gt; ")),"---")</f>
        <v>---</v>
      </c>
      <c r="G1911" s="59" t="str">
        <f>IFERROR(IF(VLOOKUP($D1911&amp;"-"&amp;$E1911,IF($C$4="TEB0187_REV01",CALC_CONN_TEB0187_REV01!$F:$H),3,0)="--",VLOOKUP($D1911&amp;"-"&amp;$E1911,IF($C$4="TEB0187_REV01",CALC_CONN_TEB0187_REV01!$F:$H),2,0),VLOOKUP($D1911&amp;"-"&amp;$E1911,IF($C$4="TEB0187_REV01",CALC_CONN_TEB0187_REV01!$F:$H),3,0)),"---")</f>
        <v>---</v>
      </c>
      <c r="H1911" s="59" t="str">
        <f>IFERROR(VLOOKUP(G1911,IF($C$4="TEB0187_REV01",CALC_CONN_TEB0187_REV01!$G:$T),14,0),"---")</f>
        <v>---</v>
      </c>
      <c r="I1911" s="59" t="str">
        <f>IFERROR(VLOOKUP($D1911&amp;"-"&amp;$E1911,IF($C$4="TEB0187_REV01",CALC_CONN_TEB0187_REV01!$F:$K,"???"),6,0),"---")</f>
        <v>---</v>
      </c>
      <c r="J1911" s="61" t="str">
        <f>IFERROR(VLOOKUP($D1911&amp;"-"&amp;$E1911,IF($C$4="TEB0187_REV01",CALC_CONN_TEB0187_REV01!$F:$M,"???"),8,0),"---")</f>
        <v>---</v>
      </c>
      <c r="K1911" s="62" t="str">
        <f>IFERROR(VLOOKUP($D1911&amp;"-"&amp;$E1911,IF($C$4="TEB0187_REV01",CALC_CONN_TEB0187_REV01!$F:$N),9,0),"---")</f>
        <v>---</v>
      </c>
      <c r="L1911" s="59" t="str">
        <f>IFERROR(VLOOKUP(K1911,B2B!$H$3:$I$2000,2,0),"---")</f>
        <v>---</v>
      </c>
      <c r="M1911" s="59" t="str">
        <f>IFERROR(VLOOKUP(L1911,IF($M$4="TEI0187_REV01",RAW_m_TEI0187_REV01!$AD:$AH),5,0),"---")</f>
        <v>---</v>
      </c>
      <c r="N1911" s="59" t="str">
        <f>IFERROR(VLOOKUP(L1911,IF($M$4="TEI0187_REV01",RAW_m_TEI0187_REV01!$AE:$AJ),6,0),"---")</f>
        <v>---</v>
      </c>
      <c r="O1911" s="63" t="str">
        <f>IFERROR(VLOOKUP(L1911,IF($M$4="TEI0187_REV01",RAW_m_TEI0187_REV01!$AD:$AE),2,0),"---")</f>
        <v>---</v>
      </c>
      <c r="P1911" s="59" t="str">
        <f>IFERROR(VLOOKUP(O1911,IF($M$4="TEI0187_REV01",RAW_m_TEI0187_REV01!$AJ:$AK),2,0),"---")</f>
        <v>---</v>
      </c>
      <c r="Q1911" s="59" t="str">
        <f>IFERROR(VLOOKUP(L1911,IF($M$4="TEI0187_REV01",RAW_m_TEI0187_REV01!$AD:$AF),3,0),"---")</f>
        <v>---</v>
      </c>
      <c r="R1911" s="59" t="str">
        <f>IFERROR(VLOOKUP(O1911,IF($M$4="TEI0187_REV01",RAW_m_TEI0187_REV01!$AE:$AG),3,0),"---")</f>
        <v>---</v>
      </c>
      <c r="S1911" s="59" t="str">
        <f t="shared" si="61"/>
        <v>---</v>
      </c>
    </row>
    <row r="1912" spans="2:19" ht="15" customHeight="1" x14ac:dyDescent="0.25">
      <c r="B1912" s="59">
        <f t="shared" si="62"/>
        <v>1907</v>
      </c>
      <c r="C1912" s="60">
        <f>IFERROR(IF($C$4="TEB0187_REV01",CALC_CONN_TEB0187_REV01!U1912,),"---")</f>
        <v>0</v>
      </c>
      <c r="D1912" s="59">
        <f>IFERROR(IF($C$4="TEB0187_REV01",CALC_CONN_TEB0187_REV01!D1912,),"---")</f>
        <v>0</v>
      </c>
      <c r="E1912" s="59">
        <f>IFERROR(IF($C$4="TEB0187_REV01",CALC_CONN_TEB0187_REV01!E1912,),"---")</f>
        <v>0</v>
      </c>
      <c r="F1912" s="59" t="str">
        <f>IFERROR(IF(VLOOKUP($D1912&amp;"-"&amp;$E1912,IF($C$4="TEB0187_REV01",CALC_CONN_TEB0187_REV01!$F:$I),4,0)="--","---",IF($C$4="TEB0187_REV01",CALC_CONN_TEB0187_REV01!$G1912&amp; " --&gt; " &amp;CALC_CONN_TEB0187_REV01!$I1912&amp; " --&gt; ")),"---")</f>
        <v>---</v>
      </c>
      <c r="G1912" s="59" t="str">
        <f>IFERROR(IF(VLOOKUP($D1912&amp;"-"&amp;$E1912,IF($C$4="TEB0187_REV01",CALC_CONN_TEB0187_REV01!$F:$H),3,0)="--",VLOOKUP($D1912&amp;"-"&amp;$E1912,IF($C$4="TEB0187_REV01",CALC_CONN_TEB0187_REV01!$F:$H),2,0),VLOOKUP($D1912&amp;"-"&amp;$E1912,IF($C$4="TEB0187_REV01",CALC_CONN_TEB0187_REV01!$F:$H),3,0)),"---")</f>
        <v>---</v>
      </c>
      <c r="H1912" s="59" t="str">
        <f>IFERROR(VLOOKUP(G1912,IF($C$4="TEB0187_REV01",CALC_CONN_TEB0187_REV01!$G:$T),14,0),"---")</f>
        <v>---</v>
      </c>
      <c r="I1912" s="59" t="str">
        <f>IFERROR(VLOOKUP($D1912&amp;"-"&amp;$E1912,IF($C$4="TEB0187_REV01",CALC_CONN_TEB0187_REV01!$F:$K,"???"),6,0),"---")</f>
        <v>---</v>
      </c>
      <c r="J1912" s="61" t="str">
        <f>IFERROR(VLOOKUP($D1912&amp;"-"&amp;$E1912,IF($C$4="TEB0187_REV01",CALC_CONN_TEB0187_REV01!$F:$M,"???"),8,0),"---")</f>
        <v>---</v>
      </c>
      <c r="K1912" s="62" t="str">
        <f>IFERROR(VLOOKUP($D1912&amp;"-"&amp;$E1912,IF($C$4="TEB0187_REV01",CALC_CONN_TEB0187_REV01!$F:$N),9,0),"---")</f>
        <v>---</v>
      </c>
      <c r="L1912" s="59" t="str">
        <f>IFERROR(VLOOKUP(K1912,B2B!$H$3:$I$2000,2,0),"---")</f>
        <v>---</v>
      </c>
      <c r="M1912" s="59" t="str">
        <f>IFERROR(VLOOKUP(L1912,IF($M$4="TEI0187_REV01",RAW_m_TEI0187_REV01!$AD:$AH),5,0),"---")</f>
        <v>---</v>
      </c>
      <c r="N1912" s="59" t="str">
        <f>IFERROR(VLOOKUP(L1912,IF($M$4="TEI0187_REV01",RAW_m_TEI0187_REV01!$AE:$AJ),6,0),"---")</f>
        <v>---</v>
      </c>
      <c r="O1912" s="63" t="str">
        <f>IFERROR(VLOOKUP(L1912,IF($M$4="TEI0187_REV01",RAW_m_TEI0187_REV01!$AD:$AE),2,0),"---")</f>
        <v>---</v>
      </c>
      <c r="P1912" s="59" t="str">
        <f>IFERROR(VLOOKUP(O1912,IF($M$4="TEI0187_REV01",RAW_m_TEI0187_REV01!$AJ:$AK),2,0),"---")</f>
        <v>---</v>
      </c>
      <c r="Q1912" s="59" t="str">
        <f>IFERROR(VLOOKUP(L1912,IF($M$4="TEI0187_REV01",RAW_m_TEI0187_REV01!$AD:$AF),3,0),"---")</f>
        <v>---</v>
      </c>
      <c r="R1912" s="59" t="str">
        <f>IFERROR(VLOOKUP(O1912,IF($M$4="TEI0187_REV01",RAW_m_TEI0187_REV01!$AE:$AG),3,0),"---")</f>
        <v>---</v>
      </c>
      <c r="S1912" s="59" t="str">
        <f t="shared" si="61"/>
        <v>---</v>
      </c>
    </row>
    <row r="1913" spans="2:19" ht="15" customHeight="1" x14ac:dyDescent="0.25">
      <c r="B1913" s="59">
        <f t="shared" si="62"/>
        <v>1908</v>
      </c>
      <c r="C1913" s="60">
        <f>IFERROR(IF($C$4="TEB0187_REV01",CALC_CONN_TEB0187_REV01!U1913,),"---")</f>
        <v>0</v>
      </c>
      <c r="D1913" s="59">
        <f>IFERROR(IF($C$4="TEB0187_REV01",CALC_CONN_TEB0187_REV01!D1913,),"---")</f>
        <v>0</v>
      </c>
      <c r="E1913" s="59">
        <f>IFERROR(IF($C$4="TEB0187_REV01",CALC_CONN_TEB0187_REV01!E1913,),"---")</f>
        <v>0</v>
      </c>
      <c r="F1913" s="59" t="str">
        <f>IFERROR(IF(VLOOKUP($D1913&amp;"-"&amp;$E1913,IF($C$4="TEB0187_REV01",CALC_CONN_TEB0187_REV01!$F:$I),4,0)="--","---",IF($C$4="TEB0187_REV01",CALC_CONN_TEB0187_REV01!$G1913&amp; " --&gt; " &amp;CALC_CONN_TEB0187_REV01!$I1913&amp; " --&gt; ")),"---")</f>
        <v>---</v>
      </c>
      <c r="G1913" s="59" t="str">
        <f>IFERROR(IF(VLOOKUP($D1913&amp;"-"&amp;$E1913,IF($C$4="TEB0187_REV01",CALC_CONN_TEB0187_REV01!$F:$H),3,0)="--",VLOOKUP($D1913&amp;"-"&amp;$E1913,IF($C$4="TEB0187_REV01",CALC_CONN_TEB0187_REV01!$F:$H),2,0),VLOOKUP($D1913&amp;"-"&amp;$E1913,IF($C$4="TEB0187_REV01",CALC_CONN_TEB0187_REV01!$F:$H),3,0)),"---")</f>
        <v>---</v>
      </c>
      <c r="H1913" s="59" t="str">
        <f>IFERROR(VLOOKUP(G1913,IF($C$4="TEB0187_REV01",CALC_CONN_TEB0187_REV01!$G:$T),14,0),"---")</f>
        <v>---</v>
      </c>
      <c r="I1913" s="59" t="str">
        <f>IFERROR(VLOOKUP($D1913&amp;"-"&amp;$E1913,IF($C$4="TEB0187_REV01",CALC_CONN_TEB0187_REV01!$F:$K,"???"),6,0),"---")</f>
        <v>---</v>
      </c>
      <c r="J1913" s="61" t="str">
        <f>IFERROR(VLOOKUP($D1913&amp;"-"&amp;$E1913,IF($C$4="TEB0187_REV01",CALC_CONN_TEB0187_REV01!$F:$M,"???"),8,0),"---")</f>
        <v>---</v>
      </c>
      <c r="K1913" s="62" t="str">
        <f>IFERROR(VLOOKUP($D1913&amp;"-"&amp;$E1913,IF($C$4="TEB0187_REV01",CALC_CONN_TEB0187_REV01!$F:$N),9,0),"---")</f>
        <v>---</v>
      </c>
      <c r="L1913" s="59" t="str">
        <f>IFERROR(VLOOKUP(K1913,B2B!$H$3:$I$2000,2,0),"---")</f>
        <v>---</v>
      </c>
      <c r="M1913" s="59" t="str">
        <f>IFERROR(VLOOKUP(L1913,IF($M$4="TEI0187_REV01",RAW_m_TEI0187_REV01!$AD:$AH),5,0),"---")</f>
        <v>---</v>
      </c>
      <c r="N1913" s="59" t="str">
        <f>IFERROR(VLOOKUP(L1913,IF($M$4="TEI0187_REV01",RAW_m_TEI0187_REV01!$AE:$AJ),6,0),"---")</f>
        <v>---</v>
      </c>
      <c r="O1913" s="63" t="str">
        <f>IFERROR(VLOOKUP(L1913,IF($M$4="TEI0187_REV01",RAW_m_TEI0187_REV01!$AD:$AE),2,0),"---")</f>
        <v>---</v>
      </c>
      <c r="P1913" s="59" t="str">
        <f>IFERROR(VLOOKUP(O1913,IF($M$4="TEI0187_REV01",RAW_m_TEI0187_REV01!$AJ:$AK),2,0),"---")</f>
        <v>---</v>
      </c>
      <c r="Q1913" s="59" t="str">
        <f>IFERROR(VLOOKUP(L1913,IF($M$4="TEI0187_REV01",RAW_m_TEI0187_REV01!$AD:$AF),3,0),"---")</f>
        <v>---</v>
      </c>
      <c r="R1913" s="59" t="str">
        <f>IFERROR(VLOOKUP(O1913,IF($M$4="TEI0187_REV01",RAW_m_TEI0187_REV01!$AE:$AG),3,0),"---")</f>
        <v>---</v>
      </c>
      <c r="S1913" s="59" t="str">
        <f t="shared" si="61"/>
        <v>---</v>
      </c>
    </row>
    <row r="1914" spans="2:19" ht="15" customHeight="1" x14ac:dyDescent="0.25">
      <c r="B1914" s="59">
        <f t="shared" si="62"/>
        <v>1909</v>
      </c>
      <c r="C1914" s="60">
        <f>IFERROR(IF($C$4="TEB0187_REV01",CALC_CONN_TEB0187_REV01!U1914,),"---")</f>
        <v>0</v>
      </c>
      <c r="D1914" s="59">
        <f>IFERROR(IF($C$4="TEB0187_REV01",CALC_CONN_TEB0187_REV01!D1914,),"---")</f>
        <v>0</v>
      </c>
      <c r="E1914" s="59">
        <f>IFERROR(IF($C$4="TEB0187_REV01",CALC_CONN_TEB0187_REV01!E1914,),"---")</f>
        <v>0</v>
      </c>
      <c r="F1914" s="59" t="str">
        <f>IFERROR(IF(VLOOKUP($D1914&amp;"-"&amp;$E1914,IF($C$4="TEB0187_REV01",CALC_CONN_TEB0187_REV01!$F:$I),4,0)="--","---",IF($C$4="TEB0187_REV01",CALC_CONN_TEB0187_REV01!$G1914&amp; " --&gt; " &amp;CALC_CONN_TEB0187_REV01!$I1914&amp; " --&gt; ")),"---")</f>
        <v>---</v>
      </c>
      <c r="G1914" s="59" t="str">
        <f>IFERROR(IF(VLOOKUP($D1914&amp;"-"&amp;$E1914,IF($C$4="TEB0187_REV01",CALC_CONN_TEB0187_REV01!$F:$H),3,0)="--",VLOOKUP($D1914&amp;"-"&amp;$E1914,IF($C$4="TEB0187_REV01",CALC_CONN_TEB0187_REV01!$F:$H),2,0),VLOOKUP($D1914&amp;"-"&amp;$E1914,IF($C$4="TEB0187_REV01",CALC_CONN_TEB0187_REV01!$F:$H),3,0)),"---")</f>
        <v>---</v>
      </c>
      <c r="H1914" s="59" t="str">
        <f>IFERROR(VLOOKUP(G1914,IF($C$4="TEB0187_REV01",CALC_CONN_TEB0187_REV01!$G:$T),14,0),"---")</f>
        <v>---</v>
      </c>
      <c r="I1914" s="59" t="str">
        <f>IFERROR(VLOOKUP($D1914&amp;"-"&amp;$E1914,IF($C$4="TEB0187_REV01",CALC_CONN_TEB0187_REV01!$F:$K,"???"),6,0),"---")</f>
        <v>---</v>
      </c>
      <c r="J1914" s="61" t="str">
        <f>IFERROR(VLOOKUP($D1914&amp;"-"&amp;$E1914,IF($C$4="TEB0187_REV01",CALC_CONN_TEB0187_REV01!$F:$M,"???"),8,0),"---")</f>
        <v>---</v>
      </c>
      <c r="K1914" s="62" t="str">
        <f>IFERROR(VLOOKUP($D1914&amp;"-"&amp;$E1914,IF($C$4="TEB0187_REV01",CALC_CONN_TEB0187_REV01!$F:$N),9,0),"---")</f>
        <v>---</v>
      </c>
      <c r="L1914" s="59" t="str">
        <f>IFERROR(VLOOKUP(K1914,B2B!$H$3:$I$2000,2,0),"---")</f>
        <v>---</v>
      </c>
      <c r="M1914" s="59" t="str">
        <f>IFERROR(VLOOKUP(L1914,IF($M$4="TEI0187_REV01",RAW_m_TEI0187_REV01!$AD:$AH),5,0),"---")</f>
        <v>---</v>
      </c>
      <c r="N1914" s="59" t="str">
        <f>IFERROR(VLOOKUP(L1914,IF($M$4="TEI0187_REV01",RAW_m_TEI0187_REV01!$AE:$AJ),6,0),"---")</f>
        <v>---</v>
      </c>
      <c r="O1914" s="63" t="str">
        <f>IFERROR(VLOOKUP(L1914,IF($M$4="TEI0187_REV01",RAW_m_TEI0187_REV01!$AD:$AE),2,0),"---")</f>
        <v>---</v>
      </c>
      <c r="P1914" s="59" t="str">
        <f>IFERROR(VLOOKUP(O1914,IF($M$4="TEI0187_REV01",RAW_m_TEI0187_REV01!$AJ:$AK),2,0),"---")</f>
        <v>---</v>
      </c>
      <c r="Q1914" s="59" t="str">
        <f>IFERROR(VLOOKUP(L1914,IF($M$4="TEI0187_REV01",RAW_m_TEI0187_REV01!$AD:$AF),3,0),"---")</f>
        <v>---</v>
      </c>
      <c r="R1914" s="59" t="str">
        <f>IFERROR(VLOOKUP(O1914,IF($M$4="TEI0187_REV01",RAW_m_TEI0187_REV01!$AE:$AG),3,0),"---")</f>
        <v>---</v>
      </c>
      <c r="S1914" s="59" t="str">
        <f t="shared" si="61"/>
        <v>---</v>
      </c>
    </row>
    <row r="1915" spans="2:19" ht="15" customHeight="1" x14ac:dyDescent="0.25">
      <c r="B1915" s="59">
        <f t="shared" si="62"/>
        <v>1910</v>
      </c>
      <c r="C1915" s="60">
        <f>IFERROR(IF($C$4="TEB0187_REV01",CALC_CONN_TEB0187_REV01!U1915,),"---")</f>
        <v>0</v>
      </c>
      <c r="D1915" s="59">
        <f>IFERROR(IF($C$4="TEB0187_REV01",CALC_CONN_TEB0187_REV01!D1915,),"---")</f>
        <v>0</v>
      </c>
      <c r="E1915" s="59">
        <f>IFERROR(IF($C$4="TEB0187_REV01",CALC_CONN_TEB0187_REV01!E1915,),"---")</f>
        <v>0</v>
      </c>
      <c r="F1915" s="59" t="str">
        <f>IFERROR(IF(VLOOKUP($D1915&amp;"-"&amp;$E1915,IF($C$4="TEB0187_REV01",CALC_CONN_TEB0187_REV01!$F:$I),4,0)="--","---",IF($C$4="TEB0187_REV01",CALC_CONN_TEB0187_REV01!$G1915&amp; " --&gt; " &amp;CALC_CONN_TEB0187_REV01!$I1915&amp; " --&gt; ")),"---")</f>
        <v>---</v>
      </c>
      <c r="G1915" s="59" t="str">
        <f>IFERROR(IF(VLOOKUP($D1915&amp;"-"&amp;$E1915,IF($C$4="TEB0187_REV01",CALC_CONN_TEB0187_REV01!$F:$H),3,0)="--",VLOOKUP($D1915&amp;"-"&amp;$E1915,IF($C$4="TEB0187_REV01",CALC_CONN_TEB0187_REV01!$F:$H),2,0),VLOOKUP($D1915&amp;"-"&amp;$E1915,IF($C$4="TEB0187_REV01",CALC_CONN_TEB0187_REV01!$F:$H),3,0)),"---")</f>
        <v>---</v>
      </c>
      <c r="H1915" s="59" t="str">
        <f>IFERROR(VLOOKUP(G1915,IF($C$4="TEB0187_REV01",CALC_CONN_TEB0187_REV01!$G:$T),14,0),"---")</f>
        <v>---</v>
      </c>
      <c r="I1915" s="59" t="str">
        <f>IFERROR(VLOOKUP($D1915&amp;"-"&amp;$E1915,IF($C$4="TEB0187_REV01",CALC_CONN_TEB0187_REV01!$F:$K,"???"),6,0),"---")</f>
        <v>---</v>
      </c>
      <c r="J1915" s="61" t="str">
        <f>IFERROR(VLOOKUP($D1915&amp;"-"&amp;$E1915,IF($C$4="TEB0187_REV01",CALC_CONN_TEB0187_REV01!$F:$M,"???"),8,0),"---")</f>
        <v>---</v>
      </c>
      <c r="K1915" s="62" t="str">
        <f>IFERROR(VLOOKUP($D1915&amp;"-"&amp;$E1915,IF($C$4="TEB0187_REV01",CALC_CONN_TEB0187_REV01!$F:$N),9,0),"---")</f>
        <v>---</v>
      </c>
      <c r="L1915" s="59" t="str">
        <f>IFERROR(VLOOKUP(K1915,B2B!$H$3:$I$2000,2,0),"---")</f>
        <v>---</v>
      </c>
      <c r="M1915" s="59" t="str">
        <f>IFERROR(VLOOKUP(L1915,IF($M$4="TEI0187_REV01",RAW_m_TEI0187_REV01!$AD:$AH),5,0),"---")</f>
        <v>---</v>
      </c>
      <c r="N1915" s="59" t="str">
        <f>IFERROR(VLOOKUP(L1915,IF($M$4="TEI0187_REV01",RAW_m_TEI0187_REV01!$AE:$AJ),6,0),"---")</f>
        <v>---</v>
      </c>
      <c r="O1915" s="63" t="str">
        <f>IFERROR(VLOOKUP(L1915,IF($M$4="TEI0187_REV01",RAW_m_TEI0187_REV01!$AD:$AE),2,0),"---")</f>
        <v>---</v>
      </c>
      <c r="P1915" s="59" t="str">
        <f>IFERROR(VLOOKUP(O1915,IF($M$4="TEI0187_REV01",RAW_m_TEI0187_REV01!$AJ:$AK),2,0),"---")</f>
        <v>---</v>
      </c>
      <c r="Q1915" s="59" t="str">
        <f>IFERROR(VLOOKUP(L1915,IF($M$4="TEI0187_REV01",RAW_m_TEI0187_REV01!$AD:$AF),3,0),"---")</f>
        <v>---</v>
      </c>
      <c r="R1915" s="59" t="str">
        <f>IFERROR(VLOOKUP(O1915,IF($M$4="TEI0187_REV01",RAW_m_TEI0187_REV01!$AE:$AG),3,0),"---")</f>
        <v>---</v>
      </c>
      <c r="S1915" s="59" t="str">
        <f t="shared" si="61"/>
        <v>---</v>
      </c>
    </row>
    <row r="1916" spans="2:19" ht="15" customHeight="1" x14ac:dyDescent="0.25">
      <c r="B1916" s="59">
        <f t="shared" si="62"/>
        <v>1911</v>
      </c>
      <c r="C1916" s="60">
        <f>IFERROR(IF($C$4="TEB0187_REV01",CALC_CONN_TEB0187_REV01!U1916,),"---")</f>
        <v>0</v>
      </c>
      <c r="D1916" s="59">
        <f>IFERROR(IF($C$4="TEB0187_REV01",CALC_CONN_TEB0187_REV01!D1916,),"---")</f>
        <v>0</v>
      </c>
      <c r="E1916" s="59">
        <f>IFERROR(IF($C$4="TEB0187_REV01",CALC_CONN_TEB0187_REV01!E1916,),"---")</f>
        <v>0</v>
      </c>
      <c r="F1916" s="59" t="str">
        <f>IFERROR(IF(VLOOKUP($D1916&amp;"-"&amp;$E1916,IF($C$4="TEB0187_REV01",CALC_CONN_TEB0187_REV01!$F:$I),4,0)="--","---",IF($C$4="TEB0187_REV01",CALC_CONN_TEB0187_REV01!$G1916&amp; " --&gt; " &amp;CALC_CONN_TEB0187_REV01!$I1916&amp; " --&gt; ")),"---")</f>
        <v>---</v>
      </c>
      <c r="G1916" s="59" t="str">
        <f>IFERROR(IF(VLOOKUP($D1916&amp;"-"&amp;$E1916,IF($C$4="TEB0187_REV01",CALC_CONN_TEB0187_REV01!$F:$H),3,0)="--",VLOOKUP($D1916&amp;"-"&amp;$E1916,IF($C$4="TEB0187_REV01",CALC_CONN_TEB0187_REV01!$F:$H),2,0),VLOOKUP($D1916&amp;"-"&amp;$E1916,IF($C$4="TEB0187_REV01",CALC_CONN_TEB0187_REV01!$F:$H),3,0)),"---")</f>
        <v>---</v>
      </c>
      <c r="H1916" s="59" t="str">
        <f>IFERROR(VLOOKUP(G1916,IF($C$4="TEB0187_REV01",CALC_CONN_TEB0187_REV01!$G:$T),14,0),"---")</f>
        <v>---</v>
      </c>
      <c r="I1916" s="59" t="str">
        <f>IFERROR(VLOOKUP($D1916&amp;"-"&amp;$E1916,IF($C$4="TEB0187_REV01",CALC_CONN_TEB0187_REV01!$F:$K,"???"),6,0),"---")</f>
        <v>---</v>
      </c>
      <c r="J1916" s="61" t="str">
        <f>IFERROR(VLOOKUP($D1916&amp;"-"&amp;$E1916,IF($C$4="TEB0187_REV01",CALC_CONN_TEB0187_REV01!$F:$M,"???"),8,0),"---")</f>
        <v>---</v>
      </c>
      <c r="K1916" s="62" t="str">
        <f>IFERROR(VLOOKUP($D1916&amp;"-"&amp;$E1916,IF($C$4="TEB0187_REV01",CALC_CONN_TEB0187_REV01!$F:$N),9,0),"---")</f>
        <v>---</v>
      </c>
      <c r="L1916" s="59" t="str">
        <f>IFERROR(VLOOKUP(K1916,B2B!$H$3:$I$2000,2,0),"---")</f>
        <v>---</v>
      </c>
      <c r="M1916" s="59" t="str">
        <f>IFERROR(VLOOKUP(L1916,IF($M$4="TEI0187_REV01",RAW_m_TEI0187_REV01!$AD:$AH),5,0),"---")</f>
        <v>---</v>
      </c>
      <c r="N1916" s="59" t="str">
        <f>IFERROR(VLOOKUP(L1916,IF($M$4="TEI0187_REV01",RAW_m_TEI0187_REV01!$AE:$AJ),6,0),"---")</f>
        <v>---</v>
      </c>
      <c r="O1916" s="63" t="str">
        <f>IFERROR(VLOOKUP(L1916,IF($M$4="TEI0187_REV01",RAW_m_TEI0187_REV01!$AD:$AE),2,0),"---")</f>
        <v>---</v>
      </c>
      <c r="P1916" s="59" t="str">
        <f>IFERROR(VLOOKUP(O1916,IF($M$4="TEI0187_REV01",RAW_m_TEI0187_REV01!$AJ:$AK),2,0),"---")</f>
        <v>---</v>
      </c>
      <c r="Q1916" s="59" t="str">
        <f>IFERROR(VLOOKUP(L1916,IF($M$4="TEI0187_REV01",RAW_m_TEI0187_REV01!$AD:$AF),3,0),"---")</f>
        <v>---</v>
      </c>
      <c r="R1916" s="59" t="str">
        <f>IFERROR(VLOOKUP(O1916,IF($M$4="TEI0187_REV01",RAW_m_TEI0187_REV01!$AE:$AG),3,0),"---")</f>
        <v>---</v>
      </c>
      <c r="S1916" s="59" t="str">
        <f t="shared" si="61"/>
        <v>---</v>
      </c>
    </row>
    <row r="1917" spans="2:19" ht="15" customHeight="1" x14ac:dyDescent="0.25">
      <c r="B1917" s="59">
        <f t="shared" si="62"/>
        <v>1912</v>
      </c>
      <c r="C1917" s="60">
        <f>IFERROR(IF($C$4="TEB0187_REV01",CALC_CONN_TEB0187_REV01!U1917,),"---")</f>
        <v>0</v>
      </c>
      <c r="D1917" s="59">
        <f>IFERROR(IF($C$4="TEB0187_REV01",CALC_CONN_TEB0187_REV01!D1917,),"---")</f>
        <v>0</v>
      </c>
      <c r="E1917" s="59">
        <f>IFERROR(IF($C$4="TEB0187_REV01",CALC_CONN_TEB0187_REV01!E1917,),"---")</f>
        <v>0</v>
      </c>
      <c r="F1917" s="59" t="str">
        <f>IFERROR(IF(VLOOKUP($D1917&amp;"-"&amp;$E1917,IF($C$4="TEB0187_REV01",CALC_CONN_TEB0187_REV01!$F:$I),4,0)="--","---",IF($C$4="TEB0187_REV01",CALC_CONN_TEB0187_REV01!$G1917&amp; " --&gt; " &amp;CALC_CONN_TEB0187_REV01!$I1917&amp; " --&gt; ")),"---")</f>
        <v>---</v>
      </c>
      <c r="G1917" s="59" t="str">
        <f>IFERROR(IF(VLOOKUP($D1917&amp;"-"&amp;$E1917,IF($C$4="TEB0187_REV01",CALC_CONN_TEB0187_REV01!$F:$H),3,0)="--",VLOOKUP($D1917&amp;"-"&amp;$E1917,IF($C$4="TEB0187_REV01",CALC_CONN_TEB0187_REV01!$F:$H),2,0),VLOOKUP($D1917&amp;"-"&amp;$E1917,IF($C$4="TEB0187_REV01",CALC_CONN_TEB0187_REV01!$F:$H),3,0)),"---")</f>
        <v>---</v>
      </c>
      <c r="H1917" s="59" t="str">
        <f>IFERROR(VLOOKUP(G1917,IF($C$4="TEB0187_REV01",CALC_CONN_TEB0187_REV01!$G:$T),14,0),"---")</f>
        <v>---</v>
      </c>
      <c r="I1917" s="59" t="str">
        <f>IFERROR(VLOOKUP($D1917&amp;"-"&amp;$E1917,IF($C$4="TEB0187_REV01",CALC_CONN_TEB0187_REV01!$F:$K,"???"),6,0),"---")</f>
        <v>---</v>
      </c>
      <c r="J1917" s="61" t="str">
        <f>IFERROR(VLOOKUP($D1917&amp;"-"&amp;$E1917,IF($C$4="TEB0187_REV01",CALC_CONN_TEB0187_REV01!$F:$M,"???"),8,0),"---")</f>
        <v>---</v>
      </c>
      <c r="K1917" s="62" t="str">
        <f>IFERROR(VLOOKUP($D1917&amp;"-"&amp;$E1917,IF($C$4="TEB0187_REV01",CALC_CONN_TEB0187_REV01!$F:$N),9,0),"---")</f>
        <v>---</v>
      </c>
      <c r="L1917" s="59" t="str">
        <f>IFERROR(VLOOKUP(K1917,B2B!$H$3:$I$2000,2,0),"---")</f>
        <v>---</v>
      </c>
      <c r="M1917" s="59" t="str">
        <f>IFERROR(VLOOKUP(L1917,IF($M$4="TEI0187_REV01",RAW_m_TEI0187_REV01!$AD:$AH),5,0),"---")</f>
        <v>---</v>
      </c>
      <c r="N1917" s="59" t="str">
        <f>IFERROR(VLOOKUP(L1917,IF($M$4="TEI0187_REV01",RAW_m_TEI0187_REV01!$AE:$AJ),6,0),"---")</f>
        <v>---</v>
      </c>
      <c r="O1917" s="63" t="str">
        <f>IFERROR(VLOOKUP(L1917,IF($M$4="TEI0187_REV01",RAW_m_TEI0187_REV01!$AD:$AE),2,0),"---")</f>
        <v>---</v>
      </c>
      <c r="P1917" s="59" t="str">
        <f>IFERROR(VLOOKUP(O1917,IF($M$4="TEI0187_REV01",RAW_m_TEI0187_REV01!$AJ:$AK),2,0),"---")</f>
        <v>---</v>
      </c>
      <c r="Q1917" s="59" t="str">
        <f>IFERROR(VLOOKUP(L1917,IF($M$4="TEI0187_REV01",RAW_m_TEI0187_REV01!$AD:$AF),3,0),"---")</f>
        <v>---</v>
      </c>
      <c r="R1917" s="59" t="str">
        <f>IFERROR(VLOOKUP(O1917,IF($M$4="TEI0187_REV01",RAW_m_TEI0187_REV01!$AE:$AG),3,0),"---")</f>
        <v>---</v>
      </c>
      <c r="S1917" s="59" t="str">
        <f t="shared" si="61"/>
        <v>---</v>
      </c>
    </row>
    <row r="1918" spans="2:19" ht="15" customHeight="1" x14ac:dyDescent="0.25">
      <c r="B1918" s="59">
        <f t="shared" si="62"/>
        <v>1913</v>
      </c>
      <c r="C1918" s="60">
        <f>IFERROR(IF($C$4="TEB0187_REV01",CALC_CONN_TEB0187_REV01!U1918,),"---")</f>
        <v>0</v>
      </c>
      <c r="D1918" s="59">
        <f>IFERROR(IF($C$4="TEB0187_REV01",CALC_CONN_TEB0187_REV01!D1918,),"---")</f>
        <v>0</v>
      </c>
      <c r="E1918" s="59">
        <f>IFERROR(IF($C$4="TEB0187_REV01",CALC_CONN_TEB0187_REV01!E1918,),"---")</f>
        <v>0</v>
      </c>
      <c r="F1918" s="59" t="str">
        <f>IFERROR(IF(VLOOKUP($D1918&amp;"-"&amp;$E1918,IF($C$4="TEB0187_REV01",CALC_CONN_TEB0187_REV01!$F:$I),4,0)="--","---",IF($C$4="TEB0187_REV01",CALC_CONN_TEB0187_REV01!$G1918&amp; " --&gt; " &amp;CALC_CONN_TEB0187_REV01!$I1918&amp; " --&gt; ")),"---")</f>
        <v>---</v>
      </c>
      <c r="G1918" s="59" t="str">
        <f>IFERROR(IF(VLOOKUP($D1918&amp;"-"&amp;$E1918,IF($C$4="TEB0187_REV01",CALC_CONN_TEB0187_REV01!$F:$H),3,0)="--",VLOOKUP($D1918&amp;"-"&amp;$E1918,IF($C$4="TEB0187_REV01",CALC_CONN_TEB0187_REV01!$F:$H),2,0),VLOOKUP($D1918&amp;"-"&amp;$E1918,IF($C$4="TEB0187_REV01",CALC_CONN_TEB0187_REV01!$F:$H),3,0)),"---")</f>
        <v>---</v>
      </c>
      <c r="H1918" s="59" t="str">
        <f>IFERROR(VLOOKUP(G1918,IF($C$4="TEB0187_REV01",CALC_CONN_TEB0187_REV01!$G:$T),14,0),"---")</f>
        <v>---</v>
      </c>
      <c r="I1918" s="59" t="str">
        <f>IFERROR(VLOOKUP($D1918&amp;"-"&amp;$E1918,IF($C$4="TEB0187_REV01",CALC_CONN_TEB0187_REV01!$F:$K,"???"),6,0),"---")</f>
        <v>---</v>
      </c>
      <c r="J1918" s="61" t="str">
        <f>IFERROR(VLOOKUP($D1918&amp;"-"&amp;$E1918,IF($C$4="TEB0187_REV01",CALC_CONN_TEB0187_REV01!$F:$M,"???"),8,0),"---")</f>
        <v>---</v>
      </c>
      <c r="K1918" s="62" t="str">
        <f>IFERROR(VLOOKUP($D1918&amp;"-"&amp;$E1918,IF($C$4="TEB0187_REV01",CALC_CONN_TEB0187_REV01!$F:$N),9,0),"---")</f>
        <v>---</v>
      </c>
      <c r="L1918" s="59" t="str">
        <f>IFERROR(VLOOKUP(K1918,B2B!$H$3:$I$2000,2,0),"---")</f>
        <v>---</v>
      </c>
      <c r="M1918" s="59" t="str">
        <f>IFERROR(VLOOKUP(L1918,IF($M$4="TEI0187_REV01",RAW_m_TEI0187_REV01!$AD:$AH),5,0),"---")</f>
        <v>---</v>
      </c>
      <c r="N1918" s="59" t="str">
        <f>IFERROR(VLOOKUP(L1918,IF($M$4="TEI0187_REV01",RAW_m_TEI0187_REV01!$AE:$AJ),6,0),"---")</f>
        <v>---</v>
      </c>
      <c r="O1918" s="63" t="str">
        <f>IFERROR(VLOOKUP(L1918,IF($M$4="TEI0187_REV01",RAW_m_TEI0187_REV01!$AD:$AE),2,0),"---")</f>
        <v>---</v>
      </c>
      <c r="P1918" s="59" t="str">
        <f>IFERROR(VLOOKUP(O1918,IF($M$4="TEI0187_REV01",RAW_m_TEI0187_REV01!$AJ:$AK),2,0),"---")</f>
        <v>---</v>
      </c>
      <c r="Q1918" s="59" t="str">
        <f>IFERROR(VLOOKUP(L1918,IF($M$4="TEI0187_REV01",RAW_m_TEI0187_REV01!$AD:$AF),3,0),"---")</f>
        <v>---</v>
      </c>
      <c r="R1918" s="59" t="str">
        <f>IFERROR(VLOOKUP(O1918,IF($M$4="TEI0187_REV01",RAW_m_TEI0187_REV01!$AE:$AG),3,0),"---")</f>
        <v>---</v>
      </c>
      <c r="S1918" s="59" t="str">
        <f t="shared" si="61"/>
        <v>---</v>
      </c>
    </row>
    <row r="1919" spans="2:19" ht="15" customHeight="1" x14ac:dyDescent="0.25">
      <c r="B1919" s="59">
        <f t="shared" si="62"/>
        <v>1914</v>
      </c>
      <c r="C1919" s="60">
        <f>IFERROR(IF($C$4="TEB0187_REV01",CALC_CONN_TEB0187_REV01!U1919,),"---")</f>
        <v>0</v>
      </c>
      <c r="D1919" s="59">
        <f>IFERROR(IF($C$4="TEB0187_REV01",CALC_CONN_TEB0187_REV01!D1919,),"---")</f>
        <v>0</v>
      </c>
      <c r="E1919" s="59">
        <f>IFERROR(IF($C$4="TEB0187_REV01",CALC_CONN_TEB0187_REV01!E1919,),"---")</f>
        <v>0</v>
      </c>
      <c r="F1919" s="59" t="str">
        <f>IFERROR(IF(VLOOKUP($D1919&amp;"-"&amp;$E1919,IF($C$4="TEB0187_REV01",CALC_CONN_TEB0187_REV01!$F:$I),4,0)="--","---",IF($C$4="TEB0187_REV01",CALC_CONN_TEB0187_REV01!$G1919&amp; " --&gt; " &amp;CALC_CONN_TEB0187_REV01!$I1919&amp; " --&gt; ")),"---")</f>
        <v>---</v>
      </c>
      <c r="G1919" s="59" t="str">
        <f>IFERROR(IF(VLOOKUP($D1919&amp;"-"&amp;$E1919,IF($C$4="TEB0187_REV01",CALC_CONN_TEB0187_REV01!$F:$H),3,0)="--",VLOOKUP($D1919&amp;"-"&amp;$E1919,IF($C$4="TEB0187_REV01",CALC_CONN_TEB0187_REV01!$F:$H),2,0),VLOOKUP($D1919&amp;"-"&amp;$E1919,IF($C$4="TEB0187_REV01",CALC_CONN_TEB0187_REV01!$F:$H),3,0)),"---")</f>
        <v>---</v>
      </c>
      <c r="H1919" s="59" t="str">
        <f>IFERROR(VLOOKUP(G1919,IF($C$4="TEB0187_REV01",CALC_CONN_TEB0187_REV01!$G:$T),14,0),"---")</f>
        <v>---</v>
      </c>
      <c r="I1919" s="59" t="str">
        <f>IFERROR(VLOOKUP($D1919&amp;"-"&amp;$E1919,IF($C$4="TEB0187_REV01",CALC_CONN_TEB0187_REV01!$F:$K,"???"),6,0),"---")</f>
        <v>---</v>
      </c>
      <c r="J1919" s="61" t="str">
        <f>IFERROR(VLOOKUP($D1919&amp;"-"&amp;$E1919,IF($C$4="TEB0187_REV01",CALC_CONN_TEB0187_REV01!$F:$M,"???"),8,0),"---")</f>
        <v>---</v>
      </c>
      <c r="K1919" s="62" t="str">
        <f>IFERROR(VLOOKUP($D1919&amp;"-"&amp;$E1919,IF($C$4="TEB0187_REV01",CALC_CONN_TEB0187_REV01!$F:$N),9,0),"---")</f>
        <v>---</v>
      </c>
      <c r="L1919" s="59" t="str">
        <f>IFERROR(VLOOKUP(K1919,B2B!$H$3:$I$2000,2,0),"---")</f>
        <v>---</v>
      </c>
      <c r="M1919" s="59" t="str">
        <f>IFERROR(VLOOKUP(L1919,IF($M$4="TEI0187_REV01",RAW_m_TEI0187_REV01!$AD:$AH),5,0),"---")</f>
        <v>---</v>
      </c>
      <c r="N1919" s="59" t="str">
        <f>IFERROR(VLOOKUP(L1919,IF($M$4="TEI0187_REV01",RAW_m_TEI0187_REV01!$AE:$AJ),6,0),"---")</f>
        <v>---</v>
      </c>
      <c r="O1919" s="63" t="str">
        <f>IFERROR(VLOOKUP(L1919,IF($M$4="TEI0187_REV01",RAW_m_TEI0187_REV01!$AD:$AE),2,0),"---")</f>
        <v>---</v>
      </c>
      <c r="P1919" s="59" t="str">
        <f>IFERROR(VLOOKUP(O1919,IF($M$4="TEI0187_REV01",RAW_m_TEI0187_REV01!$AJ:$AK),2,0),"---")</f>
        <v>---</v>
      </c>
      <c r="Q1919" s="59" t="str">
        <f>IFERROR(VLOOKUP(L1919,IF($M$4="TEI0187_REV01",RAW_m_TEI0187_REV01!$AD:$AF),3,0),"---")</f>
        <v>---</v>
      </c>
      <c r="R1919" s="59" t="str">
        <f>IFERROR(VLOOKUP(O1919,IF($M$4="TEI0187_REV01",RAW_m_TEI0187_REV01!$AE:$AG),3,0),"---")</f>
        <v>---</v>
      </c>
      <c r="S1919" s="59" t="str">
        <f t="shared" si="61"/>
        <v>---</v>
      </c>
    </row>
    <row r="1920" spans="2:19" ht="15" customHeight="1" x14ac:dyDescent="0.25">
      <c r="B1920" s="59">
        <f t="shared" si="62"/>
        <v>1915</v>
      </c>
      <c r="C1920" s="60">
        <f>IFERROR(IF($C$4="TEB0187_REV01",CALC_CONN_TEB0187_REV01!U1920,),"---")</f>
        <v>0</v>
      </c>
      <c r="D1920" s="59">
        <f>IFERROR(IF($C$4="TEB0187_REV01",CALC_CONN_TEB0187_REV01!D1920,),"---")</f>
        <v>0</v>
      </c>
      <c r="E1920" s="59">
        <f>IFERROR(IF($C$4="TEB0187_REV01",CALC_CONN_TEB0187_REV01!E1920,),"---")</f>
        <v>0</v>
      </c>
      <c r="F1920" s="59" t="str">
        <f>IFERROR(IF(VLOOKUP($D1920&amp;"-"&amp;$E1920,IF($C$4="TEB0187_REV01",CALC_CONN_TEB0187_REV01!$F:$I),4,0)="--","---",IF($C$4="TEB0187_REV01",CALC_CONN_TEB0187_REV01!$G1920&amp; " --&gt; " &amp;CALC_CONN_TEB0187_REV01!$I1920&amp; " --&gt; ")),"---")</f>
        <v>---</v>
      </c>
      <c r="G1920" s="59" t="str">
        <f>IFERROR(IF(VLOOKUP($D1920&amp;"-"&amp;$E1920,IF($C$4="TEB0187_REV01",CALC_CONN_TEB0187_REV01!$F:$H),3,0)="--",VLOOKUP($D1920&amp;"-"&amp;$E1920,IF($C$4="TEB0187_REV01",CALC_CONN_TEB0187_REV01!$F:$H),2,0),VLOOKUP($D1920&amp;"-"&amp;$E1920,IF($C$4="TEB0187_REV01",CALC_CONN_TEB0187_REV01!$F:$H),3,0)),"---")</f>
        <v>---</v>
      </c>
      <c r="H1920" s="59" t="str">
        <f>IFERROR(VLOOKUP(G1920,IF($C$4="TEB0187_REV01",CALC_CONN_TEB0187_REV01!$G:$T),14,0),"---")</f>
        <v>---</v>
      </c>
      <c r="I1920" s="59" t="str">
        <f>IFERROR(VLOOKUP($D1920&amp;"-"&amp;$E1920,IF($C$4="TEB0187_REV01",CALC_CONN_TEB0187_REV01!$F:$K,"???"),6,0),"---")</f>
        <v>---</v>
      </c>
      <c r="J1920" s="61" t="str">
        <f>IFERROR(VLOOKUP($D1920&amp;"-"&amp;$E1920,IF($C$4="TEB0187_REV01",CALC_CONN_TEB0187_REV01!$F:$M,"???"),8,0),"---")</f>
        <v>---</v>
      </c>
      <c r="K1920" s="62" t="str">
        <f>IFERROR(VLOOKUP($D1920&amp;"-"&amp;$E1920,IF($C$4="TEB0187_REV01",CALC_CONN_TEB0187_REV01!$F:$N),9,0),"---")</f>
        <v>---</v>
      </c>
      <c r="L1920" s="59" t="str">
        <f>IFERROR(VLOOKUP(K1920,B2B!$H$3:$I$2000,2,0),"---")</f>
        <v>---</v>
      </c>
      <c r="M1920" s="59" t="str">
        <f>IFERROR(VLOOKUP(L1920,IF($M$4="TEI0187_REV01",RAW_m_TEI0187_REV01!$AD:$AH),5,0),"---")</f>
        <v>---</v>
      </c>
      <c r="N1920" s="59" t="str">
        <f>IFERROR(VLOOKUP(L1920,IF($M$4="TEI0187_REV01",RAW_m_TEI0187_REV01!$AE:$AJ),6,0),"---")</f>
        <v>---</v>
      </c>
      <c r="O1920" s="63" t="str">
        <f>IFERROR(VLOOKUP(L1920,IF($M$4="TEI0187_REV01",RAW_m_TEI0187_REV01!$AD:$AE),2,0),"---")</f>
        <v>---</v>
      </c>
      <c r="P1920" s="59" t="str">
        <f>IFERROR(VLOOKUP(O1920,IF($M$4="TEI0187_REV01",RAW_m_TEI0187_REV01!$AJ:$AK),2,0),"---")</f>
        <v>---</v>
      </c>
      <c r="Q1920" s="59" t="str">
        <f>IFERROR(VLOOKUP(L1920,IF($M$4="TEI0187_REV01",RAW_m_TEI0187_REV01!$AD:$AF),3,0),"---")</f>
        <v>---</v>
      </c>
      <c r="R1920" s="59" t="str">
        <f>IFERROR(VLOOKUP(O1920,IF($M$4="TEI0187_REV01",RAW_m_TEI0187_REV01!$AE:$AG),3,0),"---")</f>
        <v>---</v>
      </c>
      <c r="S1920" s="59" t="str">
        <f t="shared" si="61"/>
        <v>---</v>
      </c>
    </row>
    <row r="1921" spans="2:19" ht="15" customHeight="1" x14ac:dyDescent="0.25">
      <c r="B1921" s="59">
        <f t="shared" si="62"/>
        <v>1916</v>
      </c>
      <c r="C1921" s="60">
        <f>IFERROR(IF($C$4="TEB0187_REV01",CALC_CONN_TEB0187_REV01!U1921,),"---")</f>
        <v>0</v>
      </c>
      <c r="D1921" s="59">
        <f>IFERROR(IF($C$4="TEB0187_REV01",CALC_CONN_TEB0187_REV01!D1921,),"---")</f>
        <v>0</v>
      </c>
      <c r="E1921" s="59">
        <f>IFERROR(IF($C$4="TEB0187_REV01",CALC_CONN_TEB0187_REV01!E1921,),"---")</f>
        <v>0</v>
      </c>
      <c r="F1921" s="59" t="str">
        <f>IFERROR(IF(VLOOKUP($D1921&amp;"-"&amp;$E1921,IF($C$4="TEB0187_REV01",CALC_CONN_TEB0187_REV01!$F:$I),4,0)="--","---",IF($C$4="TEB0187_REV01",CALC_CONN_TEB0187_REV01!$G1921&amp; " --&gt; " &amp;CALC_CONN_TEB0187_REV01!$I1921&amp; " --&gt; ")),"---")</f>
        <v>---</v>
      </c>
      <c r="G1921" s="59" t="str">
        <f>IFERROR(IF(VLOOKUP($D1921&amp;"-"&amp;$E1921,IF($C$4="TEB0187_REV01",CALC_CONN_TEB0187_REV01!$F:$H),3,0)="--",VLOOKUP($D1921&amp;"-"&amp;$E1921,IF($C$4="TEB0187_REV01",CALC_CONN_TEB0187_REV01!$F:$H),2,0),VLOOKUP($D1921&amp;"-"&amp;$E1921,IF($C$4="TEB0187_REV01",CALC_CONN_TEB0187_REV01!$F:$H),3,0)),"---")</f>
        <v>---</v>
      </c>
      <c r="H1921" s="59" t="str">
        <f>IFERROR(VLOOKUP(G1921,IF($C$4="TEB0187_REV01",CALC_CONN_TEB0187_REV01!$G:$T),14,0),"---")</f>
        <v>---</v>
      </c>
      <c r="I1921" s="59" t="str">
        <f>IFERROR(VLOOKUP($D1921&amp;"-"&amp;$E1921,IF($C$4="TEB0187_REV01",CALC_CONN_TEB0187_REV01!$F:$K,"???"),6,0),"---")</f>
        <v>---</v>
      </c>
      <c r="J1921" s="61" t="str">
        <f>IFERROR(VLOOKUP($D1921&amp;"-"&amp;$E1921,IF($C$4="TEB0187_REV01",CALC_CONN_TEB0187_REV01!$F:$M,"???"),8,0),"---")</f>
        <v>---</v>
      </c>
      <c r="K1921" s="62" t="str">
        <f>IFERROR(VLOOKUP($D1921&amp;"-"&amp;$E1921,IF($C$4="TEB0187_REV01",CALC_CONN_TEB0187_REV01!$F:$N),9,0),"---")</f>
        <v>---</v>
      </c>
      <c r="L1921" s="59" t="str">
        <f>IFERROR(VLOOKUP(K1921,B2B!$H$3:$I$2000,2,0),"---")</f>
        <v>---</v>
      </c>
      <c r="M1921" s="59" t="str">
        <f>IFERROR(VLOOKUP(L1921,IF($M$4="TEI0187_REV01",RAW_m_TEI0187_REV01!$AD:$AH),5,0),"---")</f>
        <v>---</v>
      </c>
      <c r="N1921" s="59" t="str">
        <f>IFERROR(VLOOKUP(L1921,IF($M$4="TEI0187_REV01",RAW_m_TEI0187_REV01!$AE:$AJ),6,0),"---")</f>
        <v>---</v>
      </c>
      <c r="O1921" s="63" t="str">
        <f>IFERROR(VLOOKUP(L1921,IF($M$4="TEI0187_REV01",RAW_m_TEI0187_REV01!$AD:$AE),2,0),"---")</f>
        <v>---</v>
      </c>
      <c r="P1921" s="59" t="str">
        <f>IFERROR(VLOOKUP(O1921,IF($M$4="TEI0187_REV01",RAW_m_TEI0187_REV01!$AJ:$AK),2,0),"---")</f>
        <v>---</v>
      </c>
      <c r="Q1921" s="59" t="str">
        <f>IFERROR(VLOOKUP(L1921,IF($M$4="TEI0187_REV01",RAW_m_TEI0187_REV01!$AD:$AF),3,0),"---")</f>
        <v>---</v>
      </c>
      <c r="R1921" s="59" t="str">
        <f>IFERROR(VLOOKUP(O1921,IF($M$4="TEI0187_REV01",RAW_m_TEI0187_REV01!$AE:$AG),3,0),"---")</f>
        <v>---</v>
      </c>
      <c r="S1921" s="59" t="str">
        <f t="shared" si="61"/>
        <v>---</v>
      </c>
    </row>
    <row r="1922" spans="2:19" ht="15" customHeight="1" x14ac:dyDescent="0.25">
      <c r="B1922" s="59">
        <f t="shared" si="62"/>
        <v>1917</v>
      </c>
      <c r="C1922" s="60">
        <f>IFERROR(IF($C$4="TEB0187_REV01",CALC_CONN_TEB0187_REV01!U1922,),"---")</f>
        <v>0</v>
      </c>
      <c r="D1922" s="59">
        <f>IFERROR(IF($C$4="TEB0187_REV01",CALC_CONN_TEB0187_REV01!D1922,),"---")</f>
        <v>0</v>
      </c>
      <c r="E1922" s="59">
        <f>IFERROR(IF($C$4="TEB0187_REV01",CALC_CONN_TEB0187_REV01!E1922,),"---")</f>
        <v>0</v>
      </c>
      <c r="F1922" s="59" t="str">
        <f>IFERROR(IF(VLOOKUP($D1922&amp;"-"&amp;$E1922,IF($C$4="TEB0187_REV01",CALC_CONN_TEB0187_REV01!$F:$I),4,0)="--","---",IF($C$4="TEB0187_REV01",CALC_CONN_TEB0187_REV01!$G1922&amp; " --&gt; " &amp;CALC_CONN_TEB0187_REV01!$I1922&amp; " --&gt; ")),"---")</f>
        <v>---</v>
      </c>
      <c r="G1922" s="59" t="str">
        <f>IFERROR(IF(VLOOKUP($D1922&amp;"-"&amp;$E1922,IF($C$4="TEB0187_REV01",CALC_CONN_TEB0187_REV01!$F:$H),3,0)="--",VLOOKUP($D1922&amp;"-"&amp;$E1922,IF($C$4="TEB0187_REV01",CALC_CONN_TEB0187_REV01!$F:$H),2,0),VLOOKUP($D1922&amp;"-"&amp;$E1922,IF($C$4="TEB0187_REV01",CALC_CONN_TEB0187_REV01!$F:$H),3,0)),"---")</f>
        <v>---</v>
      </c>
      <c r="H1922" s="59" t="str">
        <f>IFERROR(VLOOKUP(G1922,IF($C$4="TEB0187_REV01",CALC_CONN_TEB0187_REV01!$G:$T),14,0),"---")</f>
        <v>---</v>
      </c>
      <c r="I1922" s="59" t="str">
        <f>IFERROR(VLOOKUP($D1922&amp;"-"&amp;$E1922,IF($C$4="TEB0187_REV01",CALC_CONN_TEB0187_REV01!$F:$K,"???"),6,0),"---")</f>
        <v>---</v>
      </c>
      <c r="J1922" s="61" t="str">
        <f>IFERROR(VLOOKUP($D1922&amp;"-"&amp;$E1922,IF($C$4="TEB0187_REV01",CALC_CONN_TEB0187_REV01!$F:$M,"???"),8,0),"---")</f>
        <v>---</v>
      </c>
      <c r="K1922" s="62" t="str">
        <f>IFERROR(VLOOKUP($D1922&amp;"-"&amp;$E1922,IF($C$4="TEB0187_REV01",CALC_CONN_TEB0187_REV01!$F:$N),9,0),"---")</f>
        <v>---</v>
      </c>
      <c r="L1922" s="59" t="str">
        <f>IFERROR(VLOOKUP(K1922,B2B!$H$3:$I$2000,2,0),"---")</f>
        <v>---</v>
      </c>
      <c r="M1922" s="59" t="str">
        <f>IFERROR(VLOOKUP(L1922,IF($M$4="TEI0187_REV01",RAW_m_TEI0187_REV01!$AD:$AH),5,0),"---")</f>
        <v>---</v>
      </c>
      <c r="N1922" s="59" t="str">
        <f>IFERROR(VLOOKUP(L1922,IF($M$4="TEI0187_REV01",RAW_m_TEI0187_REV01!$AE:$AJ),6,0),"---")</f>
        <v>---</v>
      </c>
      <c r="O1922" s="63" t="str">
        <f>IFERROR(VLOOKUP(L1922,IF($M$4="TEI0187_REV01",RAW_m_TEI0187_REV01!$AD:$AE),2,0),"---")</f>
        <v>---</v>
      </c>
      <c r="P1922" s="59" t="str">
        <f>IFERROR(VLOOKUP(O1922,IF($M$4="TEI0187_REV01",RAW_m_TEI0187_REV01!$AJ:$AK),2,0),"---")</f>
        <v>---</v>
      </c>
      <c r="Q1922" s="59" t="str">
        <f>IFERROR(VLOOKUP(L1922,IF($M$4="TEI0187_REV01",RAW_m_TEI0187_REV01!$AD:$AF),3,0),"---")</f>
        <v>---</v>
      </c>
      <c r="R1922" s="59" t="str">
        <f>IFERROR(VLOOKUP(O1922,IF($M$4="TEI0187_REV01",RAW_m_TEI0187_REV01!$AE:$AG),3,0),"---")</f>
        <v>---</v>
      </c>
      <c r="S1922" s="59" t="str">
        <f t="shared" si="61"/>
        <v>---</v>
      </c>
    </row>
    <row r="1923" spans="2:19" ht="15" customHeight="1" x14ac:dyDescent="0.25">
      <c r="B1923" s="59">
        <f t="shared" si="62"/>
        <v>1918</v>
      </c>
      <c r="C1923" s="60">
        <f>IFERROR(IF($C$4="TEB0187_REV01",CALC_CONN_TEB0187_REV01!U1923,),"---")</f>
        <v>0</v>
      </c>
      <c r="D1923" s="59">
        <f>IFERROR(IF($C$4="TEB0187_REV01",CALC_CONN_TEB0187_REV01!D1923,),"---")</f>
        <v>0</v>
      </c>
      <c r="E1923" s="59">
        <f>IFERROR(IF($C$4="TEB0187_REV01",CALC_CONN_TEB0187_REV01!E1923,),"---")</f>
        <v>0</v>
      </c>
      <c r="F1923" s="59" t="str">
        <f>IFERROR(IF(VLOOKUP($D1923&amp;"-"&amp;$E1923,IF($C$4="TEB0187_REV01",CALC_CONN_TEB0187_REV01!$F:$I),4,0)="--","---",IF($C$4="TEB0187_REV01",CALC_CONN_TEB0187_REV01!$G1923&amp; " --&gt; " &amp;CALC_CONN_TEB0187_REV01!$I1923&amp; " --&gt; ")),"---")</f>
        <v>---</v>
      </c>
      <c r="G1923" s="59" t="str">
        <f>IFERROR(IF(VLOOKUP($D1923&amp;"-"&amp;$E1923,IF($C$4="TEB0187_REV01",CALC_CONN_TEB0187_REV01!$F:$H),3,0)="--",VLOOKUP($D1923&amp;"-"&amp;$E1923,IF($C$4="TEB0187_REV01",CALC_CONN_TEB0187_REV01!$F:$H),2,0),VLOOKUP($D1923&amp;"-"&amp;$E1923,IF($C$4="TEB0187_REV01",CALC_CONN_TEB0187_REV01!$F:$H),3,0)),"---")</f>
        <v>---</v>
      </c>
      <c r="H1923" s="59" t="str">
        <f>IFERROR(VLOOKUP(G1923,IF($C$4="TEB0187_REV01",CALC_CONN_TEB0187_REV01!$G:$T),14,0),"---")</f>
        <v>---</v>
      </c>
      <c r="I1923" s="59" t="str">
        <f>IFERROR(VLOOKUP($D1923&amp;"-"&amp;$E1923,IF($C$4="TEB0187_REV01",CALC_CONN_TEB0187_REV01!$F:$K,"???"),6,0),"---")</f>
        <v>---</v>
      </c>
      <c r="J1923" s="61" t="str">
        <f>IFERROR(VLOOKUP($D1923&amp;"-"&amp;$E1923,IF($C$4="TEB0187_REV01",CALC_CONN_TEB0187_REV01!$F:$M,"???"),8,0),"---")</f>
        <v>---</v>
      </c>
      <c r="K1923" s="62" t="str">
        <f>IFERROR(VLOOKUP($D1923&amp;"-"&amp;$E1923,IF($C$4="TEB0187_REV01",CALC_CONN_TEB0187_REV01!$F:$N),9,0),"---")</f>
        <v>---</v>
      </c>
      <c r="L1923" s="59" t="str">
        <f>IFERROR(VLOOKUP(K1923,B2B!$H$3:$I$2000,2,0),"---")</f>
        <v>---</v>
      </c>
      <c r="M1923" s="59" t="str">
        <f>IFERROR(VLOOKUP(L1923,IF($M$4="TEI0187_REV01",RAW_m_TEI0187_REV01!$AD:$AH),5,0),"---")</f>
        <v>---</v>
      </c>
      <c r="N1923" s="59" t="str">
        <f>IFERROR(VLOOKUP(L1923,IF($M$4="TEI0187_REV01",RAW_m_TEI0187_REV01!$AE:$AJ),6,0),"---")</f>
        <v>---</v>
      </c>
      <c r="O1923" s="63" t="str">
        <f>IFERROR(VLOOKUP(L1923,IF($M$4="TEI0187_REV01",RAW_m_TEI0187_REV01!$AD:$AE),2,0),"---")</f>
        <v>---</v>
      </c>
      <c r="P1923" s="59" t="str">
        <f>IFERROR(VLOOKUP(O1923,IF($M$4="TEI0187_REV01",RAW_m_TEI0187_REV01!$AJ:$AK),2,0),"---")</f>
        <v>---</v>
      </c>
      <c r="Q1923" s="59" t="str">
        <f>IFERROR(VLOOKUP(L1923,IF($M$4="TEI0187_REV01",RAW_m_TEI0187_REV01!$AD:$AF),3,0),"---")</f>
        <v>---</v>
      </c>
      <c r="R1923" s="59" t="str">
        <f>IFERROR(VLOOKUP(O1923,IF($M$4="TEI0187_REV01",RAW_m_TEI0187_REV01!$AE:$AG),3,0),"---")</f>
        <v>---</v>
      </c>
      <c r="S1923" s="59" t="str">
        <f t="shared" si="61"/>
        <v>---</v>
      </c>
    </row>
    <row r="1924" spans="2:19" ht="15" customHeight="1" x14ac:dyDescent="0.25">
      <c r="B1924" s="59">
        <f t="shared" si="62"/>
        <v>1919</v>
      </c>
      <c r="C1924" s="60">
        <f>IFERROR(IF($C$4="TEB0187_REV01",CALC_CONN_TEB0187_REV01!U1924,),"---")</f>
        <v>0</v>
      </c>
      <c r="D1924" s="59">
        <f>IFERROR(IF($C$4="TEB0187_REV01",CALC_CONN_TEB0187_REV01!D1924,),"---")</f>
        <v>0</v>
      </c>
      <c r="E1924" s="59">
        <f>IFERROR(IF($C$4="TEB0187_REV01",CALC_CONN_TEB0187_REV01!E1924,),"---")</f>
        <v>0</v>
      </c>
      <c r="F1924" s="59" t="str">
        <f>IFERROR(IF(VLOOKUP($D1924&amp;"-"&amp;$E1924,IF($C$4="TEB0187_REV01",CALC_CONN_TEB0187_REV01!$F:$I),4,0)="--","---",IF($C$4="TEB0187_REV01",CALC_CONN_TEB0187_REV01!$G1924&amp; " --&gt; " &amp;CALC_CONN_TEB0187_REV01!$I1924&amp; " --&gt; ")),"---")</f>
        <v>---</v>
      </c>
      <c r="G1924" s="59" t="str">
        <f>IFERROR(IF(VLOOKUP($D1924&amp;"-"&amp;$E1924,IF($C$4="TEB0187_REV01",CALC_CONN_TEB0187_REV01!$F:$H),3,0)="--",VLOOKUP($D1924&amp;"-"&amp;$E1924,IF($C$4="TEB0187_REV01",CALC_CONN_TEB0187_REV01!$F:$H),2,0),VLOOKUP($D1924&amp;"-"&amp;$E1924,IF($C$4="TEB0187_REV01",CALC_CONN_TEB0187_REV01!$F:$H),3,0)),"---")</f>
        <v>---</v>
      </c>
      <c r="H1924" s="59" t="str">
        <f>IFERROR(VLOOKUP(G1924,IF($C$4="TEB0187_REV01",CALC_CONN_TEB0187_REV01!$G:$T),14,0),"---")</f>
        <v>---</v>
      </c>
      <c r="I1924" s="59" t="str">
        <f>IFERROR(VLOOKUP($D1924&amp;"-"&amp;$E1924,IF($C$4="TEB0187_REV01",CALC_CONN_TEB0187_REV01!$F:$K,"???"),6,0),"---")</f>
        <v>---</v>
      </c>
      <c r="J1924" s="61" t="str">
        <f>IFERROR(VLOOKUP($D1924&amp;"-"&amp;$E1924,IF($C$4="TEB0187_REV01",CALC_CONN_TEB0187_REV01!$F:$M,"???"),8,0),"---")</f>
        <v>---</v>
      </c>
      <c r="K1924" s="62" t="str">
        <f>IFERROR(VLOOKUP($D1924&amp;"-"&amp;$E1924,IF($C$4="TEB0187_REV01",CALC_CONN_TEB0187_REV01!$F:$N),9,0),"---")</f>
        <v>---</v>
      </c>
      <c r="L1924" s="59" t="str">
        <f>IFERROR(VLOOKUP(K1924,B2B!$H$3:$I$2000,2,0),"---")</f>
        <v>---</v>
      </c>
      <c r="M1924" s="59" t="str">
        <f>IFERROR(VLOOKUP(L1924,IF($M$4="TEI0187_REV01",RAW_m_TEI0187_REV01!$AD:$AH),5,0),"---")</f>
        <v>---</v>
      </c>
      <c r="N1924" s="59" t="str">
        <f>IFERROR(VLOOKUP(L1924,IF($M$4="TEI0187_REV01",RAW_m_TEI0187_REV01!$AE:$AJ),6,0),"---")</f>
        <v>---</v>
      </c>
      <c r="O1924" s="63" t="str">
        <f>IFERROR(VLOOKUP(L1924,IF($M$4="TEI0187_REV01",RAW_m_TEI0187_REV01!$AD:$AE),2,0),"---")</f>
        <v>---</v>
      </c>
      <c r="P1924" s="59" t="str">
        <f>IFERROR(VLOOKUP(O1924,IF($M$4="TEI0187_REV01",RAW_m_TEI0187_REV01!$AJ:$AK),2,0),"---")</f>
        <v>---</v>
      </c>
      <c r="Q1924" s="59" t="str">
        <f>IFERROR(VLOOKUP(L1924,IF($M$4="TEI0187_REV01",RAW_m_TEI0187_REV01!$AD:$AF),3,0),"---")</f>
        <v>---</v>
      </c>
      <c r="R1924" s="59" t="str">
        <f>IFERROR(VLOOKUP(O1924,IF($M$4="TEI0187_REV01",RAW_m_TEI0187_REV01!$AE:$AG),3,0),"---")</f>
        <v>---</v>
      </c>
      <c r="S1924" s="59" t="str">
        <f t="shared" si="61"/>
        <v>---</v>
      </c>
    </row>
    <row r="1925" spans="2:19" ht="15" customHeight="1" x14ac:dyDescent="0.25">
      <c r="B1925" s="59">
        <f t="shared" si="62"/>
        <v>1920</v>
      </c>
      <c r="C1925" s="60">
        <f>IFERROR(IF($C$4="TEB0187_REV01",CALC_CONN_TEB0187_REV01!U1925,),"---")</f>
        <v>0</v>
      </c>
      <c r="D1925" s="59">
        <f>IFERROR(IF($C$4="TEB0187_REV01",CALC_CONN_TEB0187_REV01!D1925,),"---")</f>
        <v>0</v>
      </c>
      <c r="E1925" s="59">
        <f>IFERROR(IF($C$4="TEB0187_REV01",CALC_CONN_TEB0187_REV01!E1925,),"---")</f>
        <v>0</v>
      </c>
      <c r="F1925" s="59" t="str">
        <f>IFERROR(IF(VLOOKUP($D1925&amp;"-"&amp;$E1925,IF($C$4="TEB0187_REV01",CALC_CONN_TEB0187_REV01!$F:$I),4,0)="--","---",IF($C$4="TEB0187_REV01",CALC_CONN_TEB0187_REV01!$G1925&amp; " --&gt; " &amp;CALC_CONN_TEB0187_REV01!$I1925&amp; " --&gt; ")),"---")</f>
        <v>---</v>
      </c>
      <c r="G1925" s="59" t="str">
        <f>IFERROR(IF(VLOOKUP($D1925&amp;"-"&amp;$E1925,IF($C$4="TEB0187_REV01",CALC_CONN_TEB0187_REV01!$F:$H),3,0)="--",VLOOKUP($D1925&amp;"-"&amp;$E1925,IF($C$4="TEB0187_REV01",CALC_CONN_TEB0187_REV01!$F:$H),2,0),VLOOKUP($D1925&amp;"-"&amp;$E1925,IF($C$4="TEB0187_REV01",CALC_CONN_TEB0187_REV01!$F:$H),3,0)),"---")</f>
        <v>---</v>
      </c>
      <c r="H1925" s="59" t="str">
        <f>IFERROR(VLOOKUP(G1925,IF($C$4="TEB0187_REV01",CALC_CONN_TEB0187_REV01!$G:$T),14,0),"---")</f>
        <v>---</v>
      </c>
      <c r="I1925" s="59" t="str">
        <f>IFERROR(VLOOKUP($D1925&amp;"-"&amp;$E1925,IF($C$4="TEB0187_REV01",CALC_CONN_TEB0187_REV01!$F:$K,"???"),6,0),"---")</f>
        <v>---</v>
      </c>
      <c r="J1925" s="61" t="str">
        <f>IFERROR(VLOOKUP($D1925&amp;"-"&amp;$E1925,IF($C$4="TEB0187_REV01",CALC_CONN_TEB0187_REV01!$F:$M,"???"),8,0),"---")</f>
        <v>---</v>
      </c>
      <c r="K1925" s="62" t="str">
        <f>IFERROR(VLOOKUP($D1925&amp;"-"&amp;$E1925,IF($C$4="TEB0187_REV01",CALC_CONN_TEB0187_REV01!$F:$N),9,0),"---")</f>
        <v>---</v>
      </c>
      <c r="L1925" s="59" t="str">
        <f>IFERROR(VLOOKUP(K1925,B2B!$H$3:$I$2000,2,0),"---")</f>
        <v>---</v>
      </c>
      <c r="M1925" s="59" t="str">
        <f>IFERROR(VLOOKUP(L1925,IF($M$4="TEI0187_REV01",RAW_m_TEI0187_REV01!$AD:$AH),5,0),"---")</f>
        <v>---</v>
      </c>
      <c r="N1925" s="59" t="str">
        <f>IFERROR(VLOOKUP(L1925,IF($M$4="TEI0187_REV01",RAW_m_TEI0187_REV01!$AE:$AJ),6,0),"---")</f>
        <v>---</v>
      </c>
      <c r="O1925" s="63" t="str">
        <f>IFERROR(VLOOKUP(L1925,IF($M$4="TEI0187_REV01",RAW_m_TEI0187_REV01!$AD:$AE),2,0),"---")</f>
        <v>---</v>
      </c>
      <c r="P1925" s="59" t="str">
        <f>IFERROR(VLOOKUP(O1925,IF($M$4="TEI0187_REV01",RAW_m_TEI0187_REV01!$AJ:$AK),2,0),"---")</f>
        <v>---</v>
      </c>
      <c r="Q1925" s="59" t="str">
        <f>IFERROR(VLOOKUP(L1925,IF($M$4="TEI0187_REV01",RAW_m_TEI0187_REV01!$AD:$AF),3,0),"---")</f>
        <v>---</v>
      </c>
      <c r="R1925" s="59" t="str">
        <f>IFERROR(VLOOKUP(O1925,IF($M$4="TEI0187_REV01",RAW_m_TEI0187_REV01!$AE:$AG),3,0),"---")</f>
        <v>---</v>
      </c>
      <c r="S1925" s="59" t="str">
        <f t="shared" si="61"/>
        <v>---</v>
      </c>
    </row>
    <row r="1926" spans="2:19" ht="15" customHeight="1" x14ac:dyDescent="0.25">
      <c r="B1926" s="59">
        <f t="shared" si="62"/>
        <v>1921</v>
      </c>
      <c r="C1926" s="60">
        <f>IFERROR(IF($C$4="TEB0187_REV01",CALC_CONN_TEB0187_REV01!U1926,),"---")</f>
        <v>0</v>
      </c>
      <c r="D1926" s="59">
        <f>IFERROR(IF($C$4="TEB0187_REV01",CALC_CONN_TEB0187_REV01!D1926,),"---")</f>
        <v>0</v>
      </c>
      <c r="E1926" s="59">
        <f>IFERROR(IF($C$4="TEB0187_REV01",CALC_CONN_TEB0187_REV01!E1926,),"---")</f>
        <v>0</v>
      </c>
      <c r="F1926" s="59" t="str">
        <f>IFERROR(IF(VLOOKUP($D1926&amp;"-"&amp;$E1926,IF($C$4="TEB0187_REV01",CALC_CONN_TEB0187_REV01!$F:$I),4,0)="--","---",IF($C$4="TEB0187_REV01",CALC_CONN_TEB0187_REV01!$G1926&amp; " --&gt; " &amp;CALC_CONN_TEB0187_REV01!$I1926&amp; " --&gt; ")),"---")</f>
        <v>---</v>
      </c>
      <c r="G1926" s="59" t="str">
        <f>IFERROR(IF(VLOOKUP($D1926&amp;"-"&amp;$E1926,IF($C$4="TEB0187_REV01",CALC_CONN_TEB0187_REV01!$F:$H),3,0)="--",VLOOKUP($D1926&amp;"-"&amp;$E1926,IF($C$4="TEB0187_REV01",CALC_CONN_TEB0187_REV01!$F:$H),2,0),VLOOKUP($D1926&amp;"-"&amp;$E1926,IF($C$4="TEB0187_REV01",CALC_CONN_TEB0187_REV01!$F:$H),3,0)),"---")</f>
        <v>---</v>
      </c>
      <c r="H1926" s="59" t="str">
        <f>IFERROR(VLOOKUP(G1926,IF($C$4="TEB0187_REV01",CALC_CONN_TEB0187_REV01!$G:$T),14,0),"---")</f>
        <v>---</v>
      </c>
      <c r="I1926" s="59" t="str">
        <f>IFERROR(VLOOKUP($D1926&amp;"-"&amp;$E1926,IF($C$4="TEB0187_REV01",CALC_CONN_TEB0187_REV01!$F:$K,"???"),6,0),"---")</f>
        <v>---</v>
      </c>
      <c r="J1926" s="61" t="str">
        <f>IFERROR(VLOOKUP($D1926&amp;"-"&amp;$E1926,IF($C$4="TEB0187_REV01",CALC_CONN_TEB0187_REV01!$F:$M,"???"),8,0),"---")</f>
        <v>---</v>
      </c>
      <c r="K1926" s="62" t="str">
        <f>IFERROR(VLOOKUP($D1926&amp;"-"&amp;$E1926,IF($C$4="TEB0187_REV01",CALC_CONN_TEB0187_REV01!$F:$N),9,0),"---")</f>
        <v>---</v>
      </c>
      <c r="L1926" s="59" t="str">
        <f>IFERROR(VLOOKUP(K1926,B2B!$H$3:$I$2000,2,0),"---")</f>
        <v>---</v>
      </c>
      <c r="M1926" s="59" t="str">
        <f>IFERROR(VLOOKUP(L1926,IF($M$4="TEI0187_REV01",RAW_m_TEI0187_REV01!$AD:$AH),5,0),"---")</f>
        <v>---</v>
      </c>
      <c r="N1926" s="59" t="str">
        <f>IFERROR(VLOOKUP(L1926,IF($M$4="TEI0187_REV01",RAW_m_TEI0187_REV01!$AE:$AJ),6,0),"---")</f>
        <v>---</v>
      </c>
      <c r="O1926" s="63" t="str">
        <f>IFERROR(VLOOKUP(L1926,IF($M$4="TEI0187_REV01",RAW_m_TEI0187_REV01!$AD:$AE),2,0),"---")</f>
        <v>---</v>
      </c>
      <c r="P1926" s="59" t="str">
        <f>IFERROR(VLOOKUP(O1926,IF($M$4="TEI0187_REV01",RAW_m_TEI0187_REV01!$AJ:$AK),2,0),"---")</f>
        <v>---</v>
      </c>
      <c r="Q1926" s="59" t="str">
        <f>IFERROR(VLOOKUP(L1926,IF($M$4="TEI0187_REV01",RAW_m_TEI0187_REV01!$AD:$AF),3,0),"---")</f>
        <v>---</v>
      </c>
      <c r="R1926" s="59" t="str">
        <f>IFERROR(VLOOKUP(O1926,IF($M$4="TEI0187_REV01",RAW_m_TEI0187_REV01!$AE:$AG),3,0),"---")</f>
        <v>---</v>
      </c>
      <c r="S1926" s="59" t="str">
        <f t="shared" si="61"/>
        <v>---</v>
      </c>
    </row>
    <row r="1927" spans="2:19" ht="15" customHeight="1" x14ac:dyDescent="0.25">
      <c r="B1927" s="59">
        <f t="shared" si="62"/>
        <v>1922</v>
      </c>
      <c r="C1927" s="60">
        <f>IFERROR(IF($C$4="TEB0187_REV01",CALC_CONN_TEB0187_REV01!U1927,),"---")</f>
        <v>0</v>
      </c>
      <c r="D1927" s="59">
        <f>IFERROR(IF($C$4="TEB0187_REV01",CALC_CONN_TEB0187_REV01!D1927,),"---")</f>
        <v>0</v>
      </c>
      <c r="E1927" s="59">
        <f>IFERROR(IF($C$4="TEB0187_REV01",CALC_CONN_TEB0187_REV01!E1927,),"---")</f>
        <v>0</v>
      </c>
      <c r="F1927" s="59" t="str">
        <f>IFERROR(IF(VLOOKUP($D1927&amp;"-"&amp;$E1927,IF($C$4="TEB0187_REV01",CALC_CONN_TEB0187_REV01!$F:$I),4,0)="--","---",IF($C$4="TEB0187_REV01",CALC_CONN_TEB0187_REV01!$G1927&amp; " --&gt; " &amp;CALC_CONN_TEB0187_REV01!$I1927&amp; " --&gt; ")),"---")</f>
        <v>---</v>
      </c>
      <c r="G1927" s="59" t="str">
        <f>IFERROR(IF(VLOOKUP($D1927&amp;"-"&amp;$E1927,IF($C$4="TEB0187_REV01",CALC_CONN_TEB0187_REV01!$F:$H),3,0)="--",VLOOKUP($D1927&amp;"-"&amp;$E1927,IF($C$4="TEB0187_REV01",CALC_CONN_TEB0187_REV01!$F:$H),2,0),VLOOKUP($D1927&amp;"-"&amp;$E1927,IF($C$4="TEB0187_REV01",CALC_CONN_TEB0187_REV01!$F:$H),3,0)),"---")</f>
        <v>---</v>
      </c>
      <c r="H1927" s="59" t="str">
        <f>IFERROR(VLOOKUP(G1927,IF($C$4="TEB0187_REV01",CALC_CONN_TEB0187_REV01!$G:$T),14,0),"---")</f>
        <v>---</v>
      </c>
      <c r="I1927" s="59" t="str">
        <f>IFERROR(VLOOKUP($D1927&amp;"-"&amp;$E1927,IF($C$4="TEB0187_REV01",CALC_CONN_TEB0187_REV01!$F:$K,"???"),6,0),"---")</f>
        <v>---</v>
      </c>
      <c r="J1927" s="61" t="str">
        <f>IFERROR(VLOOKUP($D1927&amp;"-"&amp;$E1927,IF($C$4="TEB0187_REV01",CALC_CONN_TEB0187_REV01!$F:$M,"???"),8,0),"---")</f>
        <v>---</v>
      </c>
      <c r="K1927" s="62" t="str">
        <f>IFERROR(VLOOKUP($D1927&amp;"-"&amp;$E1927,IF($C$4="TEB0187_REV01",CALC_CONN_TEB0187_REV01!$F:$N),9,0),"---")</f>
        <v>---</v>
      </c>
      <c r="L1927" s="59" t="str">
        <f>IFERROR(VLOOKUP(K1927,B2B!$H$3:$I$2000,2,0),"---")</f>
        <v>---</v>
      </c>
      <c r="M1927" s="59" t="str">
        <f>IFERROR(VLOOKUP(L1927,IF($M$4="TEI0187_REV01",RAW_m_TEI0187_REV01!$AD:$AH),5,0),"---")</f>
        <v>---</v>
      </c>
      <c r="N1927" s="59" t="str">
        <f>IFERROR(VLOOKUP(L1927,IF($M$4="TEI0187_REV01",RAW_m_TEI0187_REV01!$AE:$AJ),6,0),"---")</f>
        <v>---</v>
      </c>
      <c r="O1927" s="63" t="str">
        <f>IFERROR(VLOOKUP(L1927,IF($M$4="TEI0187_REV01",RAW_m_TEI0187_REV01!$AD:$AE),2,0),"---")</f>
        <v>---</v>
      </c>
      <c r="P1927" s="59" t="str">
        <f>IFERROR(VLOOKUP(O1927,IF($M$4="TEI0187_REV01",RAW_m_TEI0187_REV01!$AJ:$AK),2,0),"---")</f>
        <v>---</v>
      </c>
      <c r="Q1927" s="59" t="str">
        <f>IFERROR(VLOOKUP(L1927,IF($M$4="TEI0187_REV01",RAW_m_TEI0187_REV01!$AD:$AF),3,0),"---")</f>
        <v>---</v>
      </c>
      <c r="R1927" s="59" t="str">
        <f>IFERROR(VLOOKUP(O1927,IF($M$4="TEI0187_REV01",RAW_m_TEI0187_REV01!$AE:$AG),3,0),"---")</f>
        <v>---</v>
      </c>
      <c r="S1927" s="59" t="str">
        <f t="shared" ref="S1927:S1936" si="63">IFERROR(SUBSTITUTE(I1927,"mm","")+SUBSTITUTE(R1927,"mm",""),"---")</f>
        <v>---</v>
      </c>
    </row>
    <row r="1928" spans="2:19" ht="15" customHeight="1" x14ac:dyDescent="0.25">
      <c r="B1928" s="59">
        <f t="shared" ref="B1928:B1936" si="64">B1927+1</f>
        <v>1923</v>
      </c>
      <c r="C1928" s="60">
        <f>IFERROR(IF($C$4="TEB0187_REV01",CALC_CONN_TEB0187_REV01!U1928,),"---")</f>
        <v>0</v>
      </c>
      <c r="D1928" s="59">
        <f>IFERROR(IF($C$4="TEB0187_REV01",CALC_CONN_TEB0187_REV01!D1928,),"---")</f>
        <v>0</v>
      </c>
      <c r="E1928" s="59">
        <f>IFERROR(IF($C$4="TEB0187_REV01",CALC_CONN_TEB0187_REV01!E1928,),"---")</f>
        <v>0</v>
      </c>
      <c r="F1928" s="59" t="str">
        <f>IFERROR(IF(VLOOKUP($D1928&amp;"-"&amp;$E1928,IF($C$4="TEB0187_REV01",CALC_CONN_TEB0187_REV01!$F:$I),4,0)="--","---",IF($C$4="TEB0187_REV01",CALC_CONN_TEB0187_REV01!$G1928&amp; " --&gt; " &amp;CALC_CONN_TEB0187_REV01!$I1928&amp; " --&gt; ")),"---")</f>
        <v>---</v>
      </c>
      <c r="G1928" s="59" t="str">
        <f>IFERROR(IF(VLOOKUP($D1928&amp;"-"&amp;$E1928,IF($C$4="TEB0187_REV01",CALC_CONN_TEB0187_REV01!$F:$H),3,0)="--",VLOOKUP($D1928&amp;"-"&amp;$E1928,IF($C$4="TEB0187_REV01",CALC_CONN_TEB0187_REV01!$F:$H),2,0),VLOOKUP($D1928&amp;"-"&amp;$E1928,IF($C$4="TEB0187_REV01",CALC_CONN_TEB0187_REV01!$F:$H),3,0)),"---")</f>
        <v>---</v>
      </c>
      <c r="H1928" s="59" t="str">
        <f>IFERROR(VLOOKUP(G1928,IF($C$4="TEB0187_REV01",CALC_CONN_TEB0187_REV01!$G:$T),14,0),"---")</f>
        <v>---</v>
      </c>
      <c r="I1928" s="59" t="str">
        <f>IFERROR(VLOOKUP($D1928&amp;"-"&amp;$E1928,IF($C$4="TEB0187_REV01",CALC_CONN_TEB0187_REV01!$F:$K,"???"),6,0),"---")</f>
        <v>---</v>
      </c>
      <c r="J1928" s="61" t="str">
        <f>IFERROR(VLOOKUP($D1928&amp;"-"&amp;$E1928,IF($C$4="TEB0187_REV01",CALC_CONN_TEB0187_REV01!$F:$M,"???"),8,0),"---")</f>
        <v>---</v>
      </c>
      <c r="K1928" s="62" t="str">
        <f>IFERROR(VLOOKUP($D1928&amp;"-"&amp;$E1928,IF($C$4="TEB0187_REV01",CALC_CONN_TEB0187_REV01!$F:$N),9,0),"---")</f>
        <v>---</v>
      </c>
      <c r="L1928" s="59" t="str">
        <f>IFERROR(VLOOKUP(K1928,B2B!$H$3:$I$2000,2,0),"---")</f>
        <v>---</v>
      </c>
      <c r="M1928" s="59" t="str">
        <f>IFERROR(VLOOKUP(L1928,IF($M$4="TEI0187_REV01",RAW_m_TEI0187_REV01!$AD:$AH),5,0),"---")</f>
        <v>---</v>
      </c>
      <c r="N1928" s="59" t="str">
        <f>IFERROR(VLOOKUP(L1928,IF($M$4="TEI0187_REV01",RAW_m_TEI0187_REV01!$AE:$AJ),6,0),"---")</f>
        <v>---</v>
      </c>
      <c r="O1928" s="63" t="str">
        <f>IFERROR(VLOOKUP(L1928,IF($M$4="TEI0187_REV01",RAW_m_TEI0187_REV01!$AD:$AE),2,0),"---")</f>
        <v>---</v>
      </c>
      <c r="P1928" s="59" t="str">
        <f>IFERROR(VLOOKUP(O1928,IF($M$4="TEI0187_REV01",RAW_m_TEI0187_REV01!$AJ:$AK),2,0),"---")</f>
        <v>---</v>
      </c>
      <c r="Q1928" s="59" t="str">
        <f>IFERROR(VLOOKUP(L1928,IF($M$4="TEI0187_REV01",RAW_m_TEI0187_REV01!$AD:$AF),3,0),"---")</f>
        <v>---</v>
      </c>
      <c r="R1928" s="59" t="str">
        <f>IFERROR(VLOOKUP(O1928,IF($M$4="TEI0187_REV01",RAW_m_TEI0187_REV01!$AE:$AG),3,0),"---")</f>
        <v>---</v>
      </c>
      <c r="S1928" s="59" t="str">
        <f t="shared" si="63"/>
        <v>---</v>
      </c>
    </row>
    <row r="1929" spans="2:19" ht="15" customHeight="1" x14ac:dyDescent="0.25">
      <c r="B1929" s="59">
        <f t="shared" si="64"/>
        <v>1924</v>
      </c>
      <c r="C1929" s="60">
        <f>IFERROR(IF($C$4="TEB0187_REV01",CALC_CONN_TEB0187_REV01!U1929,),"---")</f>
        <v>0</v>
      </c>
      <c r="D1929" s="59">
        <f>IFERROR(IF($C$4="TEB0187_REV01",CALC_CONN_TEB0187_REV01!D1929,),"---")</f>
        <v>0</v>
      </c>
      <c r="E1929" s="59">
        <f>IFERROR(IF($C$4="TEB0187_REV01",CALC_CONN_TEB0187_REV01!E1929,),"---")</f>
        <v>0</v>
      </c>
      <c r="F1929" s="59" t="str">
        <f>IFERROR(IF(VLOOKUP($D1929&amp;"-"&amp;$E1929,IF($C$4="TEB0187_REV01",CALC_CONN_TEB0187_REV01!$F:$I),4,0)="--","---",IF($C$4="TEB0187_REV01",CALC_CONN_TEB0187_REV01!$G1929&amp; " --&gt; " &amp;CALC_CONN_TEB0187_REV01!$I1929&amp; " --&gt; ")),"---")</f>
        <v>---</v>
      </c>
      <c r="G1929" s="59" t="str">
        <f>IFERROR(IF(VLOOKUP($D1929&amp;"-"&amp;$E1929,IF($C$4="TEB0187_REV01",CALC_CONN_TEB0187_REV01!$F:$H),3,0)="--",VLOOKUP($D1929&amp;"-"&amp;$E1929,IF($C$4="TEB0187_REV01",CALC_CONN_TEB0187_REV01!$F:$H),2,0),VLOOKUP($D1929&amp;"-"&amp;$E1929,IF($C$4="TEB0187_REV01",CALC_CONN_TEB0187_REV01!$F:$H),3,0)),"---")</f>
        <v>---</v>
      </c>
      <c r="H1929" s="59" t="str">
        <f>IFERROR(VLOOKUP(G1929,IF($C$4="TEB0187_REV01",CALC_CONN_TEB0187_REV01!$G:$T),14,0),"---")</f>
        <v>---</v>
      </c>
      <c r="I1929" s="59" t="str">
        <f>IFERROR(VLOOKUP($D1929&amp;"-"&amp;$E1929,IF($C$4="TEB0187_REV01",CALC_CONN_TEB0187_REV01!$F:$K,"???"),6,0),"---")</f>
        <v>---</v>
      </c>
      <c r="J1929" s="61" t="str">
        <f>IFERROR(VLOOKUP($D1929&amp;"-"&amp;$E1929,IF($C$4="TEB0187_REV01",CALC_CONN_TEB0187_REV01!$F:$M,"???"),8,0),"---")</f>
        <v>---</v>
      </c>
      <c r="K1929" s="62" t="str">
        <f>IFERROR(VLOOKUP($D1929&amp;"-"&amp;$E1929,IF($C$4="TEB0187_REV01",CALC_CONN_TEB0187_REV01!$F:$N),9,0),"---")</f>
        <v>---</v>
      </c>
      <c r="L1929" s="59" t="str">
        <f>IFERROR(VLOOKUP(K1929,B2B!$H$3:$I$2000,2,0),"---")</f>
        <v>---</v>
      </c>
      <c r="M1929" s="59" t="str">
        <f>IFERROR(VLOOKUP(L1929,IF($M$4="TEI0187_REV01",RAW_m_TEI0187_REV01!$AD:$AH),5,0),"---")</f>
        <v>---</v>
      </c>
      <c r="N1929" s="59" t="str">
        <f>IFERROR(VLOOKUP(L1929,IF($M$4="TEI0187_REV01",RAW_m_TEI0187_REV01!$AE:$AJ),6,0),"---")</f>
        <v>---</v>
      </c>
      <c r="O1929" s="63" t="str">
        <f>IFERROR(VLOOKUP(L1929,IF($M$4="TEI0187_REV01",RAW_m_TEI0187_REV01!$AD:$AE),2,0),"---")</f>
        <v>---</v>
      </c>
      <c r="P1929" s="59" t="str">
        <f>IFERROR(VLOOKUP(O1929,IF($M$4="TEI0187_REV01",RAW_m_TEI0187_REV01!$AJ:$AK),2,0),"---")</f>
        <v>---</v>
      </c>
      <c r="Q1929" s="59" t="str">
        <f>IFERROR(VLOOKUP(L1929,IF($M$4="TEI0187_REV01",RAW_m_TEI0187_REV01!$AD:$AF),3,0),"---")</f>
        <v>---</v>
      </c>
      <c r="R1929" s="59" t="str">
        <f>IFERROR(VLOOKUP(O1929,IF($M$4="TEI0187_REV01",RAW_m_TEI0187_REV01!$AE:$AG),3,0),"---")</f>
        <v>---</v>
      </c>
      <c r="S1929" s="59" t="str">
        <f t="shared" si="63"/>
        <v>---</v>
      </c>
    </row>
    <row r="1930" spans="2:19" ht="15" customHeight="1" x14ac:dyDescent="0.25">
      <c r="B1930" s="59">
        <f t="shared" si="64"/>
        <v>1925</v>
      </c>
      <c r="C1930" s="60">
        <f>IFERROR(IF($C$4="TEB0187_REV01",CALC_CONN_TEB0187_REV01!U1930,),"---")</f>
        <v>0</v>
      </c>
      <c r="D1930" s="59">
        <f>IFERROR(IF($C$4="TEB0187_REV01",CALC_CONN_TEB0187_REV01!D1930,),"---")</f>
        <v>0</v>
      </c>
      <c r="E1930" s="59">
        <f>IFERROR(IF($C$4="TEB0187_REV01",CALC_CONN_TEB0187_REV01!E1930,),"---")</f>
        <v>0</v>
      </c>
      <c r="F1930" s="59" t="str">
        <f>IFERROR(IF(VLOOKUP($D1930&amp;"-"&amp;$E1930,IF($C$4="TEB0187_REV01",CALC_CONN_TEB0187_REV01!$F:$I),4,0)="--","---",IF($C$4="TEB0187_REV01",CALC_CONN_TEB0187_REV01!$G1930&amp; " --&gt; " &amp;CALC_CONN_TEB0187_REV01!$I1930&amp; " --&gt; ")),"---")</f>
        <v>---</v>
      </c>
      <c r="G1930" s="59" t="str">
        <f>IFERROR(IF(VLOOKUP($D1930&amp;"-"&amp;$E1930,IF($C$4="TEB0187_REV01",CALC_CONN_TEB0187_REV01!$F:$H),3,0)="--",VLOOKUP($D1930&amp;"-"&amp;$E1930,IF($C$4="TEB0187_REV01",CALC_CONN_TEB0187_REV01!$F:$H),2,0),VLOOKUP($D1930&amp;"-"&amp;$E1930,IF($C$4="TEB0187_REV01",CALC_CONN_TEB0187_REV01!$F:$H),3,0)),"---")</f>
        <v>---</v>
      </c>
      <c r="H1930" s="59" t="str">
        <f>IFERROR(VLOOKUP(G1930,IF($C$4="TEB0187_REV01",CALC_CONN_TEB0187_REV01!$G:$T),14,0),"---")</f>
        <v>---</v>
      </c>
      <c r="I1930" s="59" t="str">
        <f>IFERROR(VLOOKUP($D1930&amp;"-"&amp;$E1930,IF($C$4="TEB0187_REV01",CALC_CONN_TEB0187_REV01!$F:$K,"???"),6,0),"---")</f>
        <v>---</v>
      </c>
      <c r="J1930" s="61" t="str">
        <f>IFERROR(VLOOKUP($D1930&amp;"-"&amp;$E1930,IF($C$4="TEB0187_REV01",CALC_CONN_TEB0187_REV01!$F:$M,"???"),8,0),"---")</f>
        <v>---</v>
      </c>
      <c r="K1930" s="62" t="str">
        <f>IFERROR(VLOOKUP($D1930&amp;"-"&amp;$E1930,IF($C$4="TEB0187_REV01",CALC_CONN_TEB0187_REV01!$F:$N),9,0),"---")</f>
        <v>---</v>
      </c>
      <c r="L1930" s="59" t="str">
        <f>IFERROR(VLOOKUP(K1930,B2B!$H$3:$I$2000,2,0),"---")</f>
        <v>---</v>
      </c>
      <c r="M1930" s="59" t="str">
        <f>IFERROR(VLOOKUP(L1930,IF($M$4="TEI0187_REV01",RAW_m_TEI0187_REV01!$AD:$AH),5,0),"---")</f>
        <v>---</v>
      </c>
      <c r="N1930" s="59" t="str">
        <f>IFERROR(VLOOKUP(L1930,IF($M$4="TEI0187_REV01",RAW_m_TEI0187_REV01!$AE:$AJ),6,0),"---")</f>
        <v>---</v>
      </c>
      <c r="O1930" s="63" t="str">
        <f>IFERROR(VLOOKUP(L1930,IF($M$4="TEI0187_REV01",RAW_m_TEI0187_REV01!$AD:$AE),2,0),"---")</f>
        <v>---</v>
      </c>
      <c r="P1930" s="59" t="str">
        <f>IFERROR(VLOOKUP(O1930,IF($M$4="TEI0187_REV01",RAW_m_TEI0187_REV01!$AJ:$AK),2,0),"---")</f>
        <v>---</v>
      </c>
      <c r="Q1930" s="59" t="str">
        <f>IFERROR(VLOOKUP(L1930,IF($M$4="TEI0187_REV01",RAW_m_TEI0187_REV01!$AD:$AF),3,0),"---")</f>
        <v>---</v>
      </c>
      <c r="R1930" s="59" t="str">
        <f>IFERROR(VLOOKUP(O1930,IF($M$4="TEI0187_REV01",RAW_m_TEI0187_REV01!$AE:$AG),3,0),"---")</f>
        <v>---</v>
      </c>
      <c r="S1930" s="59" t="str">
        <f t="shared" si="63"/>
        <v>---</v>
      </c>
    </row>
    <row r="1931" spans="2:19" ht="15" customHeight="1" x14ac:dyDescent="0.25">
      <c r="B1931" s="59">
        <f t="shared" si="64"/>
        <v>1926</v>
      </c>
      <c r="C1931" s="60">
        <f>IFERROR(IF($C$4="TEB0187_REV01",CALC_CONN_TEB0187_REV01!U1931,),"---")</f>
        <v>0</v>
      </c>
      <c r="D1931" s="59">
        <f>IFERROR(IF($C$4="TEB0187_REV01",CALC_CONN_TEB0187_REV01!D1931,),"---")</f>
        <v>0</v>
      </c>
      <c r="E1931" s="59">
        <f>IFERROR(IF($C$4="TEB0187_REV01",CALC_CONN_TEB0187_REV01!E1931,),"---")</f>
        <v>0</v>
      </c>
      <c r="F1931" s="59" t="str">
        <f>IFERROR(IF(VLOOKUP($D1931&amp;"-"&amp;$E1931,IF($C$4="TEB0187_REV01",CALC_CONN_TEB0187_REV01!$F:$I),4,0)="--","---",IF($C$4="TEB0187_REV01",CALC_CONN_TEB0187_REV01!$G1931&amp; " --&gt; " &amp;CALC_CONN_TEB0187_REV01!$I1931&amp; " --&gt; ")),"---")</f>
        <v>---</v>
      </c>
      <c r="G1931" s="59" t="str">
        <f>IFERROR(IF(VLOOKUP($D1931&amp;"-"&amp;$E1931,IF($C$4="TEB0187_REV01",CALC_CONN_TEB0187_REV01!$F:$H),3,0)="--",VLOOKUP($D1931&amp;"-"&amp;$E1931,IF($C$4="TEB0187_REV01",CALC_CONN_TEB0187_REV01!$F:$H),2,0),VLOOKUP($D1931&amp;"-"&amp;$E1931,IF($C$4="TEB0187_REV01",CALC_CONN_TEB0187_REV01!$F:$H),3,0)),"---")</f>
        <v>---</v>
      </c>
      <c r="H1931" s="59" t="str">
        <f>IFERROR(VLOOKUP(G1931,IF($C$4="TEB0187_REV01",CALC_CONN_TEB0187_REV01!$G:$T),14,0),"---")</f>
        <v>---</v>
      </c>
      <c r="I1931" s="59" t="str">
        <f>IFERROR(VLOOKUP($D1931&amp;"-"&amp;$E1931,IF($C$4="TEB0187_REV01",CALC_CONN_TEB0187_REV01!$F:$K,"???"),6,0),"---")</f>
        <v>---</v>
      </c>
      <c r="J1931" s="61" t="str">
        <f>IFERROR(VLOOKUP($D1931&amp;"-"&amp;$E1931,IF($C$4="TEB0187_REV01",CALC_CONN_TEB0187_REV01!$F:$M,"???"),8,0),"---")</f>
        <v>---</v>
      </c>
      <c r="K1931" s="62" t="str">
        <f>IFERROR(VLOOKUP($D1931&amp;"-"&amp;$E1931,IF($C$4="TEB0187_REV01",CALC_CONN_TEB0187_REV01!$F:$N),9,0),"---")</f>
        <v>---</v>
      </c>
      <c r="L1931" s="59" t="str">
        <f>IFERROR(VLOOKUP(K1931,B2B!$H$3:$I$2000,2,0),"---")</f>
        <v>---</v>
      </c>
      <c r="M1931" s="59" t="str">
        <f>IFERROR(VLOOKUP(L1931,IF($M$4="TEI0187_REV01",RAW_m_TEI0187_REV01!$AD:$AH),5,0),"---")</f>
        <v>---</v>
      </c>
      <c r="N1931" s="59" t="str">
        <f>IFERROR(VLOOKUP(L1931,IF($M$4="TEI0187_REV01",RAW_m_TEI0187_REV01!$AE:$AJ),6,0),"---")</f>
        <v>---</v>
      </c>
      <c r="O1931" s="63" t="str">
        <f>IFERROR(VLOOKUP(L1931,IF($M$4="TEI0187_REV01",RAW_m_TEI0187_REV01!$AD:$AE),2,0),"---")</f>
        <v>---</v>
      </c>
      <c r="P1931" s="59" t="str">
        <f>IFERROR(VLOOKUP(O1931,IF($M$4="TEI0187_REV01",RAW_m_TEI0187_REV01!$AJ:$AK),2,0),"---")</f>
        <v>---</v>
      </c>
      <c r="Q1931" s="59" t="str">
        <f>IFERROR(VLOOKUP(L1931,IF($M$4="TEI0187_REV01",RAW_m_TEI0187_REV01!$AD:$AF),3,0),"---")</f>
        <v>---</v>
      </c>
      <c r="R1931" s="59" t="str">
        <f>IFERROR(VLOOKUP(O1931,IF($M$4="TEI0187_REV01",RAW_m_TEI0187_REV01!$AE:$AG),3,0),"---")</f>
        <v>---</v>
      </c>
      <c r="S1931" s="59" t="str">
        <f t="shared" si="63"/>
        <v>---</v>
      </c>
    </row>
    <row r="1932" spans="2:19" ht="15" customHeight="1" x14ac:dyDescent="0.25">
      <c r="B1932" s="59">
        <f t="shared" si="64"/>
        <v>1927</v>
      </c>
      <c r="C1932" s="60">
        <f>IFERROR(IF($C$4="TEB0187_REV01",CALC_CONN_TEB0187_REV01!U1932,),"---")</f>
        <v>0</v>
      </c>
      <c r="D1932" s="59">
        <f>IFERROR(IF($C$4="TEB0187_REV01",CALC_CONN_TEB0187_REV01!D1932,),"---")</f>
        <v>0</v>
      </c>
      <c r="E1932" s="59">
        <f>IFERROR(IF($C$4="TEB0187_REV01",CALC_CONN_TEB0187_REV01!E1932,),"---")</f>
        <v>0</v>
      </c>
      <c r="F1932" s="59" t="str">
        <f>IFERROR(IF(VLOOKUP($D1932&amp;"-"&amp;$E1932,IF($C$4="TEB0187_REV01",CALC_CONN_TEB0187_REV01!$F:$I),4,0)="--","---",IF($C$4="TEB0187_REV01",CALC_CONN_TEB0187_REV01!$G1932&amp; " --&gt; " &amp;CALC_CONN_TEB0187_REV01!$I1932&amp; " --&gt; ")),"---")</f>
        <v>---</v>
      </c>
      <c r="G1932" s="59" t="str">
        <f>IFERROR(IF(VLOOKUP($D1932&amp;"-"&amp;$E1932,IF($C$4="TEB0187_REV01",CALC_CONN_TEB0187_REV01!$F:$H),3,0)="--",VLOOKUP($D1932&amp;"-"&amp;$E1932,IF($C$4="TEB0187_REV01",CALC_CONN_TEB0187_REV01!$F:$H),2,0),VLOOKUP($D1932&amp;"-"&amp;$E1932,IF($C$4="TEB0187_REV01",CALC_CONN_TEB0187_REV01!$F:$H),3,0)),"---")</f>
        <v>---</v>
      </c>
      <c r="H1932" s="59" t="str">
        <f>IFERROR(VLOOKUP(G1932,IF($C$4="TEB0187_REV01",CALC_CONN_TEB0187_REV01!$G:$T),14,0),"---")</f>
        <v>---</v>
      </c>
      <c r="I1932" s="59" t="str">
        <f>IFERROR(VLOOKUP($D1932&amp;"-"&amp;$E1932,IF($C$4="TEB0187_REV01",CALC_CONN_TEB0187_REV01!$F:$K,"???"),6,0),"---")</f>
        <v>---</v>
      </c>
      <c r="J1932" s="61" t="str">
        <f>IFERROR(VLOOKUP($D1932&amp;"-"&amp;$E1932,IF($C$4="TEB0187_REV01",CALC_CONN_TEB0187_REV01!$F:$M,"???"),8,0),"---")</f>
        <v>---</v>
      </c>
      <c r="K1932" s="62" t="str">
        <f>IFERROR(VLOOKUP($D1932&amp;"-"&amp;$E1932,IF($C$4="TEB0187_REV01",CALC_CONN_TEB0187_REV01!$F:$N),9,0),"---")</f>
        <v>---</v>
      </c>
      <c r="L1932" s="59" t="str">
        <f>IFERROR(VLOOKUP(K1932,B2B!$H$3:$I$2000,2,0),"---")</f>
        <v>---</v>
      </c>
      <c r="M1932" s="59" t="str">
        <f>IFERROR(VLOOKUP(L1932,IF($M$4="TEI0187_REV01",RAW_m_TEI0187_REV01!$AD:$AH),5,0),"---")</f>
        <v>---</v>
      </c>
      <c r="N1932" s="59" t="str">
        <f>IFERROR(VLOOKUP(L1932,IF($M$4="TEI0187_REV01",RAW_m_TEI0187_REV01!$AE:$AJ),6,0),"---")</f>
        <v>---</v>
      </c>
      <c r="O1932" s="63" t="str">
        <f>IFERROR(VLOOKUP(L1932,IF($M$4="TEI0187_REV01",RAW_m_TEI0187_REV01!$AD:$AE),2,0),"---")</f>
        <v>---</v>
      </c>
      <c r="P1932" s="59" t="str">
        <f>IFERROR(VLOOKUP(O1932,IF($M$4="TEI0187_REV01",RAW_m_TEI0187_REV01!$AJ:$AK),2,0),"---")</f>
        <v>---</v>
      </c>
      <c r="Q1932" s="59" t="str">
        <f>IFERROR(VLOOKUP(L1932,IF($M$4="TEI0187_REV01",RAW_m_TEI0187_REV01!$AD:$AF),3,0),"---")</f>
        <v>---</v>
      </c>
      <c r="R1932" s="59" t="str">
        <f>IFERROR(VLOOKUP(O1932,IF($M$4="TEI0187_REV01",RAW_m_TEI0187_REV01!$AE:$AG),3,0),"---")</f>
        <v>---</v>
      </c>
      <c r="S1932" s="59" t="str">
        <f t="shared" si="63"/>
        <v>---</v>
      </c>
    </row>
    <row r="1933" spans="2:19" ht="15" customHeight="1" x14ac:dyDescent="0.25">
      <c r="B1933" s="59">
        <f t="shared" si="64"/>
        <v>1928</v>
      </c>
      <c r="C1933" s="60">
        <f>IFERROR(IF($C$4="TEB0187_REV01",CALC_CONN_TEB0187_REV01!U1933,),"---")</f>
        <v>0</v>
      </c>
      <c r="D1933" s="59">
        <f>IFERROR(IF($C$4="TEB0187_REV01",CALC_CONN_TEB0187_REV01!D1933,),"---")</f>
        <v>0</v>
      </c>
      <c r="E1933" s="59">
        <f>IFERROR(IF($C$4="TEB0187_REV01",CALC_CONN_TEB0187_REV01!E1933,),"---")</f>
        <v>0</v>
      </c>
      <c r="F1933" s="59" t="str">
        <f>IFERROR(IF(VLOOKUP($D1933&amp;"-"&amp;$E1933,IF($C$4="TEB0187_REV01",CALC_CONN_TEB0187_REV01!$F:$I),4,0)="--","---",IF($C$4="TEB0187_REV01",CALC_CONN_TEB0187_REV01!$G1933&amp; " --&gt; " &amp;CALC_CONN_TEB0187_REV01!$I1933&amp; " --&gt; ")),"---")</f>
        <v>---</v>
      </c>
      <c r="G1933" s="59" t="str">
        <f>IFERROR(IF(VLOOKUP($D1933&amp;"-"&amp;$E1933,IF($C$4="TEB0187_REV01",CALC_CONN_TEB0187_REV01!$F:$H),3,0)="--",VLOOKUP($D1933&amp;"-"&amp;$E1933,IF($C$4="TEB0187_REV01",CALC_CONN_TEB0187_REV01!$F:$H),2,0),VLOOKUP($D1933&amp;"-"&amp;$E1933,IF($C$4="TEB0187_REV01",CALC_CONN_TEB0187_REV01!$F:$H),3,0)),"---")</f>
        <v>---</v>
      </c>
      <c r="H1933" s="59" t="str">
        <f>IFERROR(VLOOKUP(G1933,IF($C$4="TEB0187_REV01",CALC_CONN_TEB0187_REV01!$G:$T),14,0),"---")</f>
        <v>---</v>
      </c>
      <c r="I1933" s="59" t="str">
        <f>IFERROR(VLOOKUP($D1933&amp;"-"&amp;$E1933,IF($C$4="TEB0187_REV01",CALC_CONN_TEB0187_REV01!$F:$K,"???"),6,0),"---")</f>
        <v>---</v>
      </c>
      <c r="J1933" s="61" t="str">
        <f>IFERROR(VLOOKUP($D1933&amp;"-"&amp;$E1933,IF($C$4="TEB0187_REV01",CALC_CONN_TEB0187_REV01!$F:$M,"???"),8,0),"---")</f>
        <v>---</v>
      </c>
      <c r="K1933" s="62" t="str">
        <f>IFERROR(VLOOKUP($D1933&amp;"-"&amp;$E1933,IF($C$4="TEB0187_REV01",CALC_CONN_TEB0187_REV01!$F:$N),9,0),"---")</f>
        <v>---</v>
      </c>
      <c r="L1933" s="59" t="str">
        <f>IFERROR(VLOOKUP(K1933,B2B!$H$3:$I$2000,2,0),"---")</f>
        <v>---</v>
      </c>
      <c r="M1933" s="59" t="str">
        <f>IFERROR(VLOOKUP(L1933,IF($M$4="TEI0187_REV01",RAW_m_TEI0187_REV01!$AD:$AH),5,0),"---")</f>
        <v>---</v>
      </c>
      <c r="N1933" s="59" t="str">
        <f>IFERROR(VLOOKUP(L1933,IF($M$4="TEI0187_REV01",RAW_m_TEI0187_REV01!$AE:$AJ),6,0),"---")</f>
        <v>---</v>
      </c>
      <c r="O1933" s="63" t="str">
        <f>IFERROR(VLOOKUP(L1933,IF($M$4="TEI0187_REV01",RAW_m_TEI0187_REV01!$AD:$AE),2,0),"---")</f>
        <v>---</v>
      </c>
      <c r="P1933" s="59" t="str">
        <f>IFERROR(VLOOKUP(O1933,IF($M$4="TEI0187_REV01",RAW_m_TEI0187_REV01!$AJ:$AK),2,0),"---")</f>
        <v>---</v>
      </c>
      <c r="Q1933" s="59" t="str">
        <f>IFERROR(VLOOKUP(L1933,IF($M$4="TEI0187_REV01",RAW_m_TEI0187_REV01!$AD:$AF),3,0),"---")</f>
        <v>---</v>
      </c>
      <c r="R1933" s="59" t="str">
        <f>IFERROR(VLOOKUP(O1933,IF($M$4="TEI0187_REV01",RAW_m_TEI0187_REV01!$AE:$AG),3,0),"---")</f>
        <v>---</v>
      </c>
      <c r="S1933" s="59" t="str">
        <f t="shared" si="63"/>
        <v>---</v>
      </c>
    </row>
    <row r="1934" spans="2:19" ht="15" customHeight="1" x14ac:dyDescent="0.25">
      <c r="B1934" s="59">
        <f t="shared" si="64"/>
        <v>1929</v>
      </c>
      <c r="C1934" s="60">
        <f>IFERROR(IF($C$4="TEB0187_REV01",CALC_CONN_TEB0187_REV01!U1934,),"---")</f>
        <v>0</v>
      </c>
      <c r="D1934" s="59">
        <f>IFERROR(IF($C$4="TEB0187_REV01",CALC_CONN_TEB0187_REV01!D1934,),"---")</f>
        <v>0</v>
      </c>
      <c r="E1934" s="59">
        <f>IFERROR(IF($C$4="TEB0187_REV01",CALC_CONN_TEB0187_REV01!E1934,),"---")</f>
        <v>0</v>
      </c>
      <c r="F1934" s="59" t="str">
        <f>IFERROR(IF(VLOOKUP($D1934&amp;"-"&amp;$E1934,IF($C$4="TEB0187_REV01",CALC_CONN_TEB0187_REV01!$F:$I),4,0)="--","---",IF($C$4="TEB0187_REV01",CALC_CONN_TEB0187_REV01!$G1934&amp; " --&gt; " &amp;CALC_CONN_TEB0187_REV01!$I1934&amp; " --&gt; ")),"---")</f>
        <v>---</v>
      </c>
      <c r="G1934" s="59" t="str">
        <f>IFERROR(IF(VLOOKUP($D1934&amp;"-"&amp;$E1934,IF($C$4="TEB0187_REV01",CALC_CONN_TEB0187_REV01!$F:$H),3,0)="--",VLOOKUP($D1934&amp;"-"&amp;$E1934,IF($C$4="TEB0187_REV01",CALC_CONN_TEB0187_REV01!$F:$H),2,0),VLOOKUP($D1934&amp;"-"&amp;$E1934,IF($C$4="TEB0187_REV01",CALC_CONN_TEB0187_REV01!$F:$H),3,0)),"---")</f>
        <v>---</v>
      </c>
      <c r="H1934" s="59" t="str">
        <f>IFERROR(VLOOKUP(G1934,IF($C$4="TEB0187_REV01",CALC_CONN_TEB0187_REV01!$G:$T),14,0),"---")</f>
        <v>---</v>
      </c>
      <c r="I1934" s="59" t="str">
        <f>IFERROR(VLOOKUP($D1934&amp;"-"&amp;$E1934,IF($C$4="TEB0187_REV01",CALC_CONN_TEB0187_REV01!$F:$K,"???"),6,0),"---")</f>
        <v>---</v>
      </c>
      <c r="J1934" s="61" t="str">
        <f>IFERROR(VLOOKUP($D1934&amp;"-"&amp;$E1934,IF($C$4="TEB0187_REV01",CALC_CONN_TEB0187_REV01!$F:$M,"???"),8,0),"---")</f>
        <v>---</v>
      </c>
      <c r="K1934" s="62" t="str">
        <f>IFERROR(VLOOKUP($D1934&amp;"-"&amp;$E1934,IF($C$4="TEB0187_REV01",CALC_CONN_TEB0187_REV01!$F:$N),9,0),"---")</f>
        <v>---</v>
      </c>
      <c r="L1934" s="59" t="str">
        <f>IFERROR(VLOOKUP(K1934,B2B!$H$3:$I$2000,2,0),"---")</f>
        <v>---</v>
      </c>
      <c r="M1934" s="59" t="str">
        <f>IFERROR(VLOOKUP(L1934,IF($M$4="TEI0187_REV01",RAW_m_TEI0187_REV01!$AD:$AH),5,0),"---")</f>
        <v>---</v>
      </c>
      <c r="N1934" s="59" t="str">
        <f>IFERROR(VLOOKUP(L1934,IF($M$4="TEI0187_REV01",RAW_m_TEI0187_REV01!$AE:$AJ),6,0),"---")</f>
        <v>---</v>
      </c>
      <c r="O1934" s="63" t="str">
        <f>IFERROR(VLOOKUP(L1934,IF($M$4="TEI0187_REV01",RAW_m_TEI0187_REV01!$AD:$AE),2,0),"---")</f>
        <v>---</v>
      </c>
      <c r="P1934" s="59" t="str">
        <f>IFERROR(VLOOKUP(O1934,IF($M$4="TEI0187_REV01",RAW_m_TEI0187_REV01!$AJ:$AK),2,0),"---")</f>
        <v>---</v>
      </c>
      <c r="Q1934" s="59" t="str">
        <f>IFERROR(VLOOKUP(L1934,IF($M$4="TEI0187_REV01",RAW_m_TEI0187_REV01!$AD:$AF),3,0),"---")</f>
        <v>---</v>
      </c>
      <c r="R1934" s="59" t="str">
        <f>IFERROR(VLOOKUP(O1934,IF($M$4="TEI0187_REV01",RAW_m_TEI0187_REV01!$AE:$AG),3,0),"---")</f>
        <v>---</v>
      </c>
      <c r="S1934" s="59" t="str">
        <f t="shared" si="63"/>
        <v>---</v>
      </c>
    </row>
    <row r="1935" spans="2:19" ht="15" customHeight="1" x14ac:dyDescent="0.25">
      <c r="B1935" s="59">
        <f t="shared" si="64"/>
        <v>1930</v>
      </c>
      <c r="C1935" s="60">
        <f>IFERROR(IF($C$4="TEB0187_REV01",CALC_CONN_TEB0187_REV01!U1935,),"---")</f>
        <v>0</v>
      </c>
      <c r="D1935" s="59">
        <f>IFERROR(IF($C$4="TEB0187_REV01",CALC_CONN_TEB0187_REV01!D1935,),"---")</f>
        <v>0</v>
      </c>
      <c r="E1935" s="59">
        <f>IFERROR(IF($C$4="TEB0187_REV01",CALC_CONN_TEB0187_REV01!E1935,),"---")</f>
        <v>0</v>
      </c>
      <c r="F1935" s="59" t="str">
        <f>IFERROR(IF(VLOOKUP($D1935&amp;"-"&amp;$E1935,IF($C$4="TEB0187_REV01",CALC_CONN_TEB0187_REV01!$F:$I),4,0)="--","---",IF($C$4="TEB0187_REV01",CALC_CONN_TEB0187_REV01!$G1935&amp; " --&gt; " &amp;CALC_CONN_TEB0187_REV01!$I1935&amp; " --&gt; ")),"---")</f>
        <v>---</v>
      </c>
      <c r="G1935" s="59" t="str">
        <f>IFERROR(IF(VLOOKUP($D1935&amp;"-"&amp;$E1935,IF($C$4="TEB0187_REV01",CALC_CONN_TEB0187_REV01!$F:$H),3,0)="--",VLOOKUP($D1935&amp;"-"&amp;$E1935,IF($C$4="TEB0187_REV01",CALC_CONN_TEB0187_REV01!$F:$H),2,0),VLOOKUP($D1935&amp;"-"&amp;$E1935,IF($C$4="TEB0187_REV01",CALC_CONN_TEB0187_REV01!$F:$H),3,0)),"---")</f>
        <v>---</v>
      </c>
      <c r="H1935" s="59" t="str">
        <f>IFERROR(VLOOKUP(G1935,IF($C$4="TEB0187_REV01",CALC_CONN_TEB0187_REV01!$G:$T),14,0),"---")</f>
        <v>---</v>
      </c>
      <c r="I1935" s="59" t="str">
        <f>IFERROR(VLOOKUP($D1935&amp;"-"&amp;$E1935,IF($C$4="TEB0187_REV01",CALC_CONN_TEB0187_REV01!$F:$K,"???"),6,0),"---")</f>
        <v>---</v>
      </c>
      <c r="J1935" s="61" t="str">
        <f>IFERROR(VLOOKUP($D1935&amp;"-"&amp;$E1935,IF($C$4="TEB0187_REV01",CALC_CONN_TEB0187_REV01!$F:$M,"???"),8,0),"---")</f>
        <v>---</v>
      </c>
      <c r="K1935" s="62" t="str">
        <f>IFERROR(VLOOKUP($D1935&amp;"-"&amp;$E1935,IF($C$4="TEB0187_REV01",CALC_CONN_TEB0187_REV01!$F:$N),9,0),"---")</f>
        <v>---</v>
      </c>
      <c r="L1935" s="59" t="str">
        <f>IFERROR(VLOOKUP(K1935,B2B!$H$3:$I$2000,2,0),"---")</f>
        <v>---</v>
      </c>
      <c r="M1935" s="59" t="str">
        <f>IFERROR(VLOOKUP(L1935,IF($M$4="TEI0187_REV01",RAW_m_TEI0187_REV01!$AD:$AH),5,0),"---")</f>
        <v>---</v>
      </c>
      <c r="N1935" s="59" t="str">
        <f>IFERROR(VLOOKUP(L1935,IF($M$4="TEI0187_REV01",RAW_m_TEI0187_REV01!$AE:$AJ),6,0),"---")</f>
        <v>---</v>
      </c>
      <c r="O1935" s="63" t="str">
        <f>IFERROR(VLOOKUP(L1935,IF($M$4="TEI0187_REV01",RAW_m_TEI0187_REV01!$AD:$AE),2,0),"---")</f>
        <v>---</v>
      </c>
      <c r="P1935" s="59" t="str">
        <f>IFERROR(VLOOKUP(O1935,IF($M$4="TEI0187_REV01",RAW_m_TEI0187_REV01!$AJ:$AK),2,0),"---")</f>
        <v>---</v>
      </c>
      <c r="Q1935" s="59" t="str">
        <f>IFERROR(VLOOKUP(L1935,IF($M$4="TEI0187_REV01",RAW_m_TEI0187_REV01!$AD:$AF),3,0),"---")</f>
        <v>---</v>
      </c>
      <c r="R1935" s="59" t="str">
        <f>IFERROR(VLOOKUP(O1935,IF($M$4="TEI0187_REV01",RAW_m_TEI0187_REV01!$AE:$AG),3,0),"---")</f>
        <v>---</v>
      </c>
      <c r="S1935" s="59" t="str">
        <f t="shared" si="63"/>
        <v>---</v>
      </c>
    </row>
    <row r="1936" spans="2:19" ht="15" customHeight="1" x14ac:dyDescent="0.25">
      <c r="B1936" s="59">
        <f t="shared" si="64"/>
        <v>1931</v>
      </c>
      <c r="C1936" s="60">
        <f>IFERROR(IF($C$4="TEB0187_REV01",CALC_CONN_TEB0187_REV01!U1936,),"---")</f>
        <v>0</v>
      </c>
      <c r="D1936" s="59">
        <f>IFERROR(IF($C$4="TEB0187_REV01",CALC_CONN_TEB0187_REV01!D1936,),"---")</f>
        <v>0</v>
      </c>
      <c r="E1936" s="59">
        <f>IFERROR(IF($C$4="TEB0187_REV01",CALC_CONN_TEB0187_REV01!E1936,),"---")</f>
        <v>0</v>
      </c>
      <c r="F1936" s="59" t="str">
        <f>IFERROR(IF(VLOOKUP($D1936&amp;"-"&amp;$E1936,IF($C$4="TEB0187_REV01",CALC_CONN_TEB0187_REV01!$F:$I),4,0)="--","---",IF($C$4="TEB0187_REV01",CALC_CONN_TEB0187_REV01!$G1936&amp; " --&gt; " &amp;CALC_CONN_TEB0187_REV01!$I1936&amp; " --&gt; ")),"---")</f>
        <v>---</v>
      </c>
      <c r="G1936" s="59" t="str">
        <f>IFERROR(IF(VLOOKUP($D1936&amp;"-"&amp;$E1936,IF($C$4="TEB0187_REV01",CALC_CONN_TEB0187_REV01!$F:$H),3,0)="--",VLOOKUP($D1936&amp;"-"&amp;$E1936,IF($C$4="TEB0187_REV01",CALC_CONN_TEB0187_REV01!$F:$H),2,0),VLOOKUP($D1936&amp;"-"&amp;$E1936,IF($C$4="TEB0187_REV01",CALC_CONN_TEB0187_REV01!$F:$H),3,0)),"---")</f>
        <v>---</v>
      </c>
      <c r="H1936" s="59" t="str">
        <f>IFERROR(VLOOKUP(G1936,IF($C$4="TEB0187_REV01",CALC_CONN_TEB0187_REV01!$G:$T),14,0),"---")</f>
        <v>---</v>
      </c>
      <c r="I1936" s="59" t="str">
        <f>IFERROR(VLOOKUP($D1936&amp;"-"&amp;$E1936,IF($C$4="TEB0187_REV01",CALC_CONN_TEB0187_REV01!$F:$K,"???"),6,0),"---")</f>
        <v>---</v>
      </c>
      <c r="J1936" s="61" t="str">
        <f>IFERROR(VLOOKUP($D1936&amp;"-"&amp;$E1936,IF($C$4="TEB0187_REV01",CALC_CONN_TEB0187_REV01!$F:$M,"???"),8,0),"---")</f>
        <v>---</v>
      </c>
      <c r="K1936" s="62" t="str">
        <f>IFERROR(VLOOKUP($D1936&amp;"-"&amp;$E1936,IF($C$4="TEB0187_REV01",CALC_CONN_TEB0187_REV01!$F:$N),9,0),"---")</f>
        <v>---</v>
      </c>
      <c r="L1936" s="59" t="str">
        <f>IFERROR(VLOOKUP(K1936,B2B!$H$3:$I$2000,2,0),"---")</f>
        <v>---</v>
      </c>
      <c r="M1936" s="59" t="str">
        <f>IFERROR(VLOOKUP(L1936,IF($M$4="TEI0187_REV01",RAW_m_TEI0187_REV01!$AD:$AH),5,0),"---")</f>
        <v>---</v>
      </c>
      <c r="N1936" s="59" t="str">
        <f>IFERROR(VLOOKUP(L1936,IF($M$4="TEI0187_REV01",RAW_m_TEI0187_REV01!$AE:$AJ),6,0),"---")</f>
        <v>---</v>
      </c>
      <c r="O1936" s="63" t="str">
        <f>IFERROR(VLOOKUP(L1936,IF($M$4="TEI0187_REV01",RAW_m_TEI0187_REV01!$AD:$AE),2,0),"---")</f>
        <v>---</v>
      </c>
      <c r="P1936" s="59" t="str">
        <f>IFERROR(VLOOKUP(O1936,IF($M$4="TEI0187_REV01",RAW_m_TEI0187_REV01!$AJ:$AK),2,0),"---")</f>
        <v>---</v>
      </c>
      <c r="Q1936" s="59" t="str">
        <f>IFERROR(VLOOKUP(L1936,IF($M$4="TEI0187_REV01",RAW_m_TEI0187_REV01!$AD:$AF),3,0),"---")</f>
        <v>---</v>
      </c>
      <c r="R1936" s="59" t="str">
        <f>IFERROR(VLOOKUP(O1936,IF($M$4="TEI0187_REV01",RAW_m_TEI0187_REV01!$AE:$AG),3,0),"---")</f>
        <v>---</v>
      </c>
      <c r="S1936" s="59" t="str">
        <f t="shared" si="63"/>
        <v>---</v>
      </c>
    </row>
  </sheetData>
  <autoFilter ref="B5:S5" xr:uid="{00000000-0009-0000-0000-000003000000}"/>
  <mergeCells count="4">
    <mergeCell ref="B2:S3"/>
    <mergeCell ref="K4:L4"/>
    <mergeCell ref="C4:J4"/>
    <mergeCell ref="M4:R4"/>
  </mergeCells>
  <phoneticPr fontId="31" type="noConversion"/>
  <conditionalFormatting sqref="C6:C1936">
    <cfRule type="expression" dxfId="94" priority="25">
      <formula>$I6="---"</formula>
    </cfRule>
  </conditionalFormatting>
  <conditionalFormatting sqref="E6:E1936">
    <cfRule type="expression" dxfId="93" priority="15">
      <formula>ISODD(E6)</formula>
    </cfRule>
    <cfRule type="expression" dxfId="92" priority="16">
      <formula>ISEVEN(E6)</formula>
    </cfRule>
  </conditionalFormatting>
  <conditionalFormatting sqref="J6:J1936 M6:M1936">
    <cfRule type="cellIs" dxfId="91" priority="24" operator="notEqual">
      <formula>"---"</formula>
    </cfRule>
  </conditionalFormatting>
  <conditionalFormatting sqref="K1:K4">
    <cfRule type="containsText" dxfId="90" priority="50" operator="containsText" text="J1*">
      <formula>NOT(ISERROR(SEARCH("J1*",K1)))</formula>
    </cfRule>
  </conditionalFormatting>
  <conditionalFormatting sqref="K6:K1048576">
    <cfRule type="containsText" dxfId="86" priority="19" operator="containsText" text="J1*">
      <formula>NOT(ISERROR(SEARCH("J1*",K6)))</formula>
    </cfRule>
  </conditionalFormatting>
  <conditionalFormatting sqref="L6:L1936">
    <cfRule type="containsText" dxfId="85" priority="20" operator="containsText" text="J4*">
      <formula>NOT(ISERROR(SEARCH("J4*",L6)))</formula>
    </cfRule>
    <cfRule type="containsText" dxfId="84" priority="21" operator="containsText" text="J3*">
      <formula>NOT(ISERROR(SEARCH("J3*",L6)))</formula>
    </cfRule>
    <cfRule type="containsText" dxfId="83" priority="22" operator="containsText" text="J2*">
      <formula>NOT(ISERROR(SEARCH("J2*",L6)))</formula>
    </cfRule>
    <cfRule type="containsText" dxfId="82" priority="23" operator="containsText" text="J1*">
      <formula>NOT(ISERROR(SEARCH("J1*",L6)))</formula>
    </cfRule>
  </conditionalFormatting>
  <conditionalFormatting sqref="Q6:Q1936">
    <cfRule type="cellIs" dxfId="81" priority="17" operator="equal">
      <formula>"--"</formula>
    </cfRule>
    <cfRule type="cellIs" dxfId="80" priority="18" operator="notEqual">
      <formula>"---"</formula>
    </cfRule>
  </conditionalFormatting>
  <pageMargins left="0.7" right="0.7" top="0.78749999999999998" bottom="0.78749999999999998" header="0.51180555555555496" footer="0.51180555555555496"/>
  <pageSetup paperSize="9" firstPageNumber="0" orientation="portrait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6" operator="containsText" id="{FCE4DEF0-8951-4323-A5C1-FE76A0E4027F}">
            <xm:f>NOT(ISERROR(SEARCH("J10*",K6)))</xm:f>
            <xm:f>"J10*"</xm:f>
            <x14:dxf>
              <font>
                <color auto="1"/>
              </font>
              <fill>
                <patternFill>
                  <bgColor theme="8" tint="0.79998168889431442"/>
                </patternFill>
              </fill>
            </x14:dxf>
          </x14:cfRule>
          <x14:cfRule type="containsText" priority="27" operator="containsText" id="{68F9135E-A01D-4D3C-B619-4572B0346203}">
            <xm:f>NOT(ISERROR(SEARCH("J4*",K6)))</xm:f>
            <xm:f>"J4*"</xm:f>
            <x14:dxf>
              <font>
                <color auto="1"/>
              </font>
              <fill>
                <patternFill>
                  <bgColor theme="6" tint="0.79998168889431442"/>
                </patternFill>
              </fill>
            </x14:dxf>
          </x14:cfRule>
          <x14:cfRule type="containsText" priority="28" operator="containsText" id="{BDD0AEC4-7746-4842-BFE0-460CE31BA105}">
            <xm:f>NOT(ISERROR(SEARCH("J11*",K6)))</xm:f>
            <xm:f>"J11*"</xm:f>
            <x14:dxf>
              <font>
                <color auto="1"/>
              </font>
              <fill>
                <patternFill>
                  <bgColor theme="7" tint="0.79998168889431442"/>
                </patternFill>
              </fill>
            </x14:dxf>
          </x14:cfRule>
          <xm:sqref>K6:K1936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9"/>
  <dimension ref="A1:V118"/>
  <sheetViews>
    <sheetView zoomScaleNormal="100" workbookViewId="0">
      <pane ySplit="5" topLeftCell="A326" activePane="bottomLeft" state="frozen"/>
      <selection activeCell="C6" sqref="C6:P7"/>
      <selection pane="bottomLeft" activeCell="K6" sqref="K6"/>
    </sheetView>
  </sheetViews>
  <sheetFormatPr baseColWidth="10" defaultColWidth="9.140625" defaultRowHeight="15" customHeight="1" outlineLevelCol="1" x14ac:dyDescent="0.25"/>
  <cols>
    <col min="1" max="1" width="54.28515625" style="28" customWidth="1"/>
    <col min="2" max="2" width="10.5703125" style="30" bestFit="1" customWidth="1"/>
    <col min="3" max="3" width="15.5703125" style="30" bestFit="1" customWidth="1"/>
    <col min="4" max="4" width="12" style="30" customWidth="1"/>
    <col min="5" max="5" width="9.140625" style="30" customWidth="1"/>
    <col min="6" max="6" width="24.85546875" style="30" customWidth="1" outlineLevel="1"/>
    <col min="7" max="7" width="21.140625" style="30" customWidth="1" outlineLevel="1"/>
    <col min="8" max="8" width="15" style="30" customWidth="1" outlineLevel="1"/>
    <col min="9" max="9" width="19" style="30" customWidth="1"/>
    <col min="10" max="10" width="11.28515625" style="30" bestFit="1" customWidth="1"/>
    <col min="11" max="11" width="24.28515625" style="30" bestFit="1" customWidth="1"/>
    <col min="12" max="14" width="10.7109375" style="22" customWidth="1"/>
    <col min="15" max="15" width="9.140625" style="10"/>
  </cols>
  <sheetData>
    <row r="1" spans="2:22" ht="15" customHeight="1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40"/>
      <c r="M1" s="40"/>
      <c r="N1" s="40"/>
      <c r="P1" s="10"/>
      <c r="Q1" s="10"/>
      <c r="R1" s="10"/>
      <c r="S1" s="10"/>
      <c r="T1" s="10"/>
      <c r="U1" s="10"/>
      <c r="V1" s="10"/>
    </row>
    <row r="2" spans="2:22" ht="15" customHeight="1" x14ac:dyDescent="0.25">
      <c r="B2" s="86" t="s">
        <v>44</v>
      </c>
      <c r="C2" s="92"/>
      <c r="D2" s="86"/>
      <c r="E2" s="86"/>
      <c r="F2" s="86"/>
      <c r="G2" s="86"/>
      <c r="H2" s="86"/>
      <c r="I2" s="86"/>
      <c r="J2" s="86"/>
      <c r="K2" s="86"/>
      <c r="L2" s="40"/>
      <c r="M2" s="40"/>
      <c r="N2" s="40"/>
      <c r="P2" s="10"/>
      <c r="Q2" s="10"/>
      <c r="R2" s="10"/>
      <c r="S2" s="10"/>
      <c r="T2" s="10"/>
      <c r="U2" s="10"/>
      <c r="V2" s="10"/>
    </row>
    <row r="3" spans="2:22" ht="15" customHeight="1" x14ac:dyDescent="0.25">
      <c r="B3" s="86"/>
      <c r="C3" s="92"/>
      <c r="D3" s="86"/>
      <c r="E3" s="86"/>
      <c r="F3" s="86"/>
      <c r="G3" s="86"/>
      <c r="H3" s="86"/>
      <c r="I3" s="86"/>
      <c r="J3" s="86"/>
      <c r="K3" s="86"/>
      <c r="L3" s="40"/>
      <c r="M3" s="40"/>
      <c r="N3" s="40"/>
      <c r="P3" s="10"/>
      <c r="Q3" s="10"/>
      <c r="R3" s="10"/>
      <c r="S3" s="10"/>
      <c r="T3" s="10"/>
      <c r="U3" s="10"/>
      <c r="V3" s="10"/>
    </row>
    <row r="4" spans="2:22" ht="15" customHeight="1" x14ac:dyDescent="0.25">
      <c r="B4" s="31"/>
      <c r="C4" s="89">
        <f>'Overview, Notes &amp; Disclaimer'!J17</f>
        <v>0</v>
      </c>
      <c r="D4" s="90"/>
      <c r="E4" s="90"/>
      <c r="F4" s="90"/>
      <c r="G4" s="90"/>
      <c r="H4" s="90"/>
      <c r="I4" s="90"/>
      <c r="J4" s="90"/>
      <c r="K4" s="91"/>
      <c r="M4" s="40"/>
      <c r="N4" s="40"/>
      <c r="P4" s="10"/>
      <c r="Q4" s="10"/>
      <c r="R4" s="10"/>
      <c r="S4" s="10"/>
      <c r="T4" s="10"/>
      <c r="U4" s="10"/>
      <c r="V4" s="10"/>
    </row>
    <row r="5" spans="2:22" ht="15" customHeight="1" x14ac:dyDescent="0.25">
      <c r="B5" s="70" t="s">
        <v>9</v>
      </c>
      <c r="C5" s="70" t="s">
        <v>38</v>
      </c>
      <c r="D5" s="70" t="s">
        <v>124</v>
      </c>
      <c r="E5" s="70" t="s">
        <v>123</v>
      </c>
      <c r="F5" s="70" t="s">
        <v>88</v>
      </c>
      <c r="G5" s="70" t="s">
        <v>14</v>
      </c>
      <c r="H5" s="70" t="s">
        <v>40</v>
      </c>
      <c r="I5" s="70" t="s">
        <v>18</v>
      </c>
      <c r="J5" s="70" t="s">
        <v>46</v>
      </c>
      <c r="K5" s="55" t="s">
        <v>107</v>
      </c>
      <c r="T5" s="10"/>
      <c r="U5" s="10"/>
      <c r="V5" s="10"/>
    </row>
    <row r="6" spans="2:22" ht="15" customHeight="1" x14ac:dyDescent="0.25">
      <c r="B6" s="71">
        <v>1</v>
      </c>
      <c r="C6" s="72" t="str">
        <f>IFERROR(IF((COUNTIF(#REF!,$C$4)&lt;0),"---",INDEX(#REF!,MATCH('Module Pin Table'!B6,#REF!,0),6)),"---")</f>
        <v>---</v>
      </c>
      <c r="D6" s="72" t="str">
        <f>IFERROR(IF((COUNTIF(#REF!,$C$4)&lt;0),"---",INDEX(#REF!,MATCH('Module Pin Table'!B6,#REF!,0),4)),"---")</f>
        <v>---</v>
      </c>
      <c r="E6" s="72" t="str">
        <f>IFERROR(IF((COUNTIF(#REF!,$C$4)&lt;0),"---",INDEX(#REF!,MATCH('Module Pin Table'!B6,#REF!,0),5)),"---")</f>
        <v>---</v>
      </c>
      <c r="F6" s="72" t="str">
        <f>IFERROR(IF(VLOOKUP($D6&amp;"-"&amp;$E6,IF($C$4="TE0725LP_REV01",#REF!,IF($C$4="TE0725_REV01",#REF!,IF($C$4="TE0725_REV02",#REF!,IF($C$4="TE0725_REV03",#REF!,IF($C$4="TE0725_REV04",#REF!))))),6,0)="--","---",IF($C$4="TE0725LP_REV01",#REF!&amp;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6" s="72" t="str">
        <f>IFERROR(VLOOKUP(D6&amp;"-"&amp;E6,IF($C$4="TE0725LP_REV01",#REF!,IF($C$4="TE0725_REV01",#REF!,IF($C$4="TE0725_REV02",#REF!,IF($C$4="TE0725_REV03",#REF!,IF($C$4="TE0725_REV04",#REF!))))),7,0),"---")</f>
        <v>---</v>
      </c>
      <c r="H6" s="72" t="str">
        <f>IFERROR(VLOOKUP(G6,IF($C$4="TE0725LP_REV01",#REF!,IF($C$4="TE0725_REV01",#REF!,IF($C$4="TE0725_REV02",#REF!,IF($C$4="TE0725_REV03",#REF!,IF($C$4="TE0725_REV04",#REF!))))),2,0),"---")</f>
        <v>---</v>
      </c>
      <c r="I6" s="72" t="str">
        <f>IFERROR(VLOOKUP(G6,IF($C$4="TE0725LP_REV01",#REF!,IF($C$4="TE0725_REV01",#REF!,IF($C$4="TE0725_REV02",#REF!,IF($C$4="TE0725_REV03",#REF!,IF($C$4="TE0725_REV04",#REF!))))),3,0),"---")</f>
        <v>---</v>
      </c>
      <c r="J6" s="73" t="str">
        <f>IFERROR(VLOOKUP(G6,IF($C$4="TE0725LP_REV01",#REF!,IF($C$4="TE0725_REV01",#REF!,IF($C$4="TE0725_REV02",#REF!,IF($C$4="TE0725_REV03",#REF!,IF($C$4="TE0725_REV04",#REF!))))),4,0),"---")</f>
        <v>---</v>
      </c>
      <c r="K6" s="56" t="str">
        <f>IFERROR(VLOOKUP(D6&amp;"-"&amp;E6,IF($C$4="TE0725LP_REV01",#REF!,IF($C$4="TE0725_REV01",#REF!,IF($C$4="TE0725_REV02",#REF!,IF($C$4="TE0725_REV03",#REF!,IF($C$4="TE0725_REV04",#REF!))))),4,0),"---")</f>
        <v>---</v>
      </c>
      <c r="T6" s="10"/>
      <c r="U6" s="10"/>
      <c r="V6" s="10"/>
    </row>
    <row r="7" spans="2:22" ht="15" customHeight="1" x14ac:dyDescent="0.25">
      <c r="B7" s="74">
        <v>2</v>
      </c>
      <c r="C7" s="75" t="str">
        <f>IFERROR(IF((COUNTIF(#REF!,$C$4)&lt;0),"---",INDEX(#REF!,MATCH('Module Pin Table'!B7,#REF!,0),6)),"---")</f>
        <v>---</v>
      </c>
      <c r="D7" s="75" t="str">
        <f>IFERROR(IF((COUNTIF(#REF!,$C$4)&lt;0),"---",INDEX(#REF!,MATCH('Module Pin Table'!B7,#REF!,0),4)),"---")</f>
        <v>---</v>
      </c>
      <c r="E7" s="75" t="str">
        <f>IFERROR(IF((COUNTIF(#REF!,$C$4)&lt;0),"---",INDEX(#REF!,MATCH('Module Pin Table'!B7,#REF!,0),5)),"---")</f>
        <v>---</v>
      </c>
      <c r="F7" s="75" t="str">
        <f>IFERROR(IF(VLOOKUP($D7&amp;"-"&amp;$E7,IF($C$4="TE0725LP_REV01",#REF!,IF($C$4="TE0725_REV01",#REF!,IF($C$4="TE0725_REV02",#REF!,IF($C$4="TE0725_REV03",#REF!,IF($C$4="TE0725_REV04",#REF!))))),6,0)="--","---",IF($C$4="TE0725LP_REV01",#REF!&amp;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7" s="75" t="str">
        <f>IFERROR(VLOOKUP(D7&amp;"-"&amp;E7,IF($C$4="TE0725LP_REV01",#REF!,IF($C$4="TE0725_REV01",#REF!,IF($C$4="TE0725_REV02",#REF!,IF($C$4="TE0725_REV03",#REF!,IF($C$4="TE0725_REV04",#REF!))))),7,0),"---")</f>
        <v>---</v>
      </c>
      <c r="H7" s="75" t="str">
        <f>IFERROR(VLOOKUP(G7,IF($C$4="TE0725LP_REV01",#REF!,IF($C$4="TE0725_REV01",#REF!,IF($C$4="TE0725_REV02",#REF!,IF($C$4="TE0725_REV03",#REF!,IF($C$4="TE0725_REV04",#REF!))))),2,0),"---")</f>
        <v>---</v>
      </c>
      <c r="I7" s="75" t="str">
        <f>IFERROR(VLOOKUP(G7,IF($C$4="TE0725LP_REV01",#REF!,IF($C$4="TE0725_REV01",#REF!,IF($C$4="TE0725_REV02",#REF!,IF($C$4="TE0725_REV03",#REF!,IF($C$4="TE0725_REV04",#REF!))))),3,0),"---")</f>
        <v>---</v>
      </c>
      <c r="J7" s="76" t="str">
        <f>IFERROR(VLOOKUP(G7,IF($C$4="TE0725LP_REV01",#REF!,IF($C$4="TE0725_REV01",#REF!,IF($C$4="TE0725_REV02",#REF!,IF($C$4="TE0725_REV03",#REF!,IF($C$4="TE0725_REV04",#REF!))))),4,0),"---")</f>
        <v>---</v>
      </c>
      <c r="K7" s="56" t="str">
        <f>IFERROR(VLOOKUP(D7&amp;"-"&amp;E7,IF($C$4="TE0725LP_REV01",#REF!,IF($C$4="TE0725_REV01",#REF!,IF($C$4="TE0725_REV02",#REF!,IF($C$4="TE0725_REV03",#REF!,IF($C$4="TE0725_REV04",#REF!))))),4,0),"---")</f>
        <v>---</v>
      </c>
    </row>
    <row r="8" spans="2:22" ht="15" customHeight="1" x14ac:dyDescent="0.25">
      <c r="B8" s="74">
        <v>3</v>
      </c>
      <c r="C8" s="75" t="str">
        <f>IFERROR(IF((COUNTIF(#REF!,$C$4)&lt;0),"---",INDEX(#REF!,MATCH('Module Pin Table'!B8,#REF!,0),6)),"---")</f>
        <v>---</v>
      </c>
      <c r="D8" s="75" t="str">
        <f>IFERROR(IF((COUNTIF(#REF!,$C$4)&lt;0),"---",INDEX(#REF!,MATCH('Module Pin Table'!B8,#REF!,0),4)),"---")</f>
        <v>---</v>
      </c>
      <c r="E8" s="75" t="str">
        <f>IFERROR(IF((COUNTIF(#REF!,$C$4)&lt;0),"---",INDEX(#REF!,MATCH('Module Pin Table'!B8,#REF!,0),5)),"---")</f>
        <v>---</v>
      </c>
      <c r="F8" s="75" t="str">
        <f>IFERROR(IF(VLOOKUP($D8&amp;"-"&amp;$E8,IF($C$4="TE0725LP_REV01",#REF!,IF($C$4="TE0725_REV01",#REF!,IF($C$4="TE0725_REV02",#REF!,IF($C$4="TE0725_REV03",#REF!,IF($C$4="TE0725_REV04",#REF!))))),6,0)="--","---",IF($C$4="TE0725LP_REV01",#REF!&amp;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8" s="75" t="str">
        <f>IFERROR(VLOOKUP(D8&amp;"-"&amp;E8,IF($C$4="TE0725LP_REV01",#REF!,IF($C$4="TE0725_REV01",#REF!,IF($C$4="TE0725_REV02",#REF!,IF($C$4="TE0725_REV03",#REF!,IF($C$4="TE0725_REV04",#REF!))))),7,0),"---")</f>
        <v>---</v>
      </c>
      <c r="H8" s="75" t="str">
        <f>IFERROR(VLOOKUP(G8,IF($C$4="TE0725LP_REV01",#REF!,IF($C$4="TE0725_REV01",#REF!,IF($C$4="TE0725_REV02",#REF!,IF($C$4="TE0725_REV03",#REF!,IF($C$4="TE0725_REV04",#REF!))))),2,0),"---")</f>
        <v>---</v>
      </c>
      <c r="I8" s="75" t="str">
        <f>IFERROR(VLOOKUP(G8,IF($C$4="TE0725LP_REV01",#REF!,IF($C$4="TE0725_REV01",#REF!,IF($C$4="TE0725_REV02",#REF!,IF($C$4="TE0725_REV03",#REF!,IF($C$4="TE0725_REV04",#REF!))))),3,0),"---")</f>
        <v>---</v>
      </c>
      <c r="J8" s="76" t="str">
        <f>IFERROR(VLOOKUP(G8,IF($C$4="TE0725LP_REV01",#REF!,IF($C$4="TE0725_REV01",#REF!,IF($C$4="TE0725_REV02",#REF!,IF($C$4="TE0725_REV03",#REF!,IF($C$4="TE0725_REV04",#REF!))))),4,0),"---")</f>
        <v>---</v>
      </c>
      <c r="K8" s="56" t="str">
        <f>IFERROR(VLOOKUP(D8&amp;"-"&amp;E8,IF($C$4="TE0725LP_REV01",#REF!,IF($C$4="TE0725_REV01",#REF!,IF($C$4="TE0725_REV02",#REF!,IF($C$4="TE0725_REV03",#REF!,IF($C$4="TE0725_REV04",#REF!))))),4,0),"---")</f>
        <v>---</v>
      </c>
    </row>
    <row r="9" spans="2:22" ht="15" customHeight="1" x14ac:dyDescent="0.25">
      <c r="B9" s="74">
        <v>4</v>
      </c>
      <c r="C9" s="75" t="str">
        <f>IFERROR(IF((COUNTIF(#REF!,$C$4)&lt;0),"---",INDEX(#REF!,MATCH('Module Pin Table'!B9,#REF!,0),6)),"---")</f>
        <v>---</v>
      </c>
      <c r="D9" s="75" t="str">
        <f>IFERROR(IF((COUNTIF(#REF!,$C$4)&lt;0),"---",INDEX(#REF!,MATCH('Module Pin Table'!B9,#REF!,0),4)),"---")</f>
        <v>---</v>
      </c>
      <c r="E9" s="75" t="str">
        <f>IFERROR(IF((COUNTIF(#REF!,$C$4)&lt;0),"---",INDEX(#REF!,MATCH('Module Pin Table'!B9,#REF!,0),5)),"---")</f>
        <v>---</v>
      </c>
      <c r="F9" s="75" t="str">
        <f>IFERROR(IF(VLOOKUP($D9&amp;"-"&amp;$E9,IF($C$4="TE0725LP_REV01",#REF!,IF($C$4="TE0725_REV01",#REF!,IF($C$4="TE0725_REV02",#REF!,IF($C$4="TE0725_REV03",#REF!,IF($C$4="TE0725_REV04",#REF!))))),6,0)="--","---",IF($C$4="TE0725LP_REV01",#REF!&amp;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9" s="75" t="str">
        <f>IFERROR(VLOOKUP(D9&amp;"-"&amp;E9,IF($C$4="TE0725LP_REV01",#REF!,IF($C$4="TE0725_REV01",#REF!,IF($C$4="TE0725_REV02",#REF!,IF($C$4="TE0725_REV03",#REF!,IF($C$4="TE0725_REV04",#REF!))))),7,0),"---")</f>
        <v>---</v>
      </c>
      <c r="H9" s="75" t="str">
        <f>IFERROR(VLOOKUP(G9,IF($C$4="TE0725LP_REV01",#REF!,IF($C$4="TE0725_REV01",#REF!,IF($C$4="TE0725_REV02",#REF!,IF($C$4="TE0725_REV03",#REF!,IF($C$4="TE0725_REV04",#REF!))))),2,0),"---")</f>
        <v>---</v>
      </c>
      <c r="I9" s="75" t="str">
        <f>IFERROR(VLOOKUP(G9,IF($C$4="TE0725LP_REV01",#REF!,IF($C$4="TE0725_REV01",#REF!,IF($C$4="TE0725_REV02",#REF!,IF($C$4="TE0725_REV03",#REF!,IF($C$4="TE0725_REV04",#REF!))))),3,0),"---")</f>
        <v>---</v>
      </c>
      <c r="J9" s="76" t="str">
        <f>IFERROR(VLOOKUP(G9,IF($C$4="TE0725LP_REV01",#REF!,IF($C$4="TE0725_REV01",#REF!,IF($C$4="TE0725_REV02",#REF!,IF($C$4="TE0725_REV03",#REF!,IF($C$4="TE0725_REV04",#REF!))))),4,0),"---")</f>
        <v>---</v>
      </c>
      <c r="K9" s="56" t="str">
        <f>IFERROR(VLOOKUP(D9&amp;"-"&amp;E9,IF($C$4="TE0725LP_REV01",#REF!,IF($C$4="TE0725_REV01",#REF!,IF($C$4="TE0725_REV02",#REF!,IF($C$4="TE0725_REV03",#REF!,IF($C$4="TE0725_REV04",#REF!))))),4,0),"---")</f>
        <v>---</v>
      </c>
    </row>
    <row r="10" spans="2:22" ht="15" customHeight="1" x14ac:dyDescent="0.25">
      <c r="B10" s="74">
        <v>5</v>
      </c>
      <c r="C10" s="75" t="str">
        <f>IFERROR(IF((COUNTIF(#REF!,$C$4)&lt;0),"---",INDEX(#REF!,MATCH('Module Pin Table'!B10,#REF!,0),6)),"---")</f>
        <v>---</v>
      </c>
      <c r="D10" s="75" t="str">
        <f>IFERROR(IF((COUNTIF(#REF!,$C$4)&lt;0),"---",INDEX(#REF!,MATCH('Module Pin Table'!B10,#REF!,0),4)),"---")</f>
        <v>---</v>
      </c>
      <c r="E10" s="75" t="str">
        <f>IFERROR(IF((COUNTIF(#REF!,$C$4)&lt;0),"---",INDEX(#REF!,MATCH('Module Pin Table'!B10,#REF!,0),5)),"---")</f>
        <v>---</v>
      </c>
      <c r="F10" s="75" t="str">
        <f>IFERROR(IF(VLOOKUP($D10&amp;"-"&amp;$E10,IF($C$4="TE0725LP_REV01",#REF!,IF($C$4="TE0725_REV01",#REF!,IF($C$4="TE0725_REV02",#REF!,IF($C$4="TE0725_REV03",#REF!,IF($C$4="TE0725_REV04",#REF!))))),6,0)="--","---",IF($C$4="TE0725LP_REV01",#REF!&amp;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10" s="75" t="str">
        <f>IFERROR(VLOOKUP(D10&amp;"-"&amp;E10,IF($C$4="TE0725LP_REV01",#REF!,IF($C$4="TE0725_REV01",#REF!,IF($C$4="TE0725_REV02",#REF!,IF($C$4="TE0725_REV03",#REF!,IF($C$4="TE0725_REV04",#REF!))))),7,0),"---")</f>
        <v>---</v>
      </c>
      <c r="H10" s="75" t="str">
        <f>IFERROR(VLOOKUP(G10,IF($C$4="TE0725LP_REV01",#REF!,IF($C$4="TE0725_REV01",#REF!,IF($C$4="TE0725_REV02",#REF!,IF($C$4="TE0725_REV03",#REF!,IF($C$4="TE0725_REV04",#REF!))))),2,0),"---")</f>
        <v>---</v>
      </c>
      <c r="I10" s="75" t="str">
        <f>IFERROR(VLOOKUP(G10,IF($C$4="TE0725LP_REV01",#REF!,IF($C$4="TE0725_REV01",#REF!,IF($C$4="TE0725_REV02",#REF!,IF($C$4="TE0725_REV03",#REF!,IF($C$4="TE0725_REV04",#REF!))))),3,0),"---")</f>
        <v>---</v>
      </c>
      <c r="J10" s="76" t="str">
        <f>IFERROR(VLOOKUP(G10,IF($C$4="TE0725LP_REV01",#REF!,IF($C$4="TE0725_REV01",#REF!,IF($C$4="TE0725_REV02",#REF!,IF($C$4="TE0725_REV03",#REF!,IF($C$4="TE0725_REV04",#REF!))))),4,0),"---")</f>
        <v>---</v>
      </c>
      <c r="K10" s="56" t="str">
        <f>IFERROR(VLOOKUP(D10&amp;"-"&amp;E10,IF($C$4="TE0725LP_REV01",#REF!,IF($C$4="TE0725_REV01",#REF!,IF($C$4="TE0725_REV02",#REF!,IF($C$4="TE0725_REV03",#REF!,IF($C$4="TE0725_REV04",#REF!))))),4,0),"---")</f>
        <v>---</v>
      </c>
    </row>
    <row r="11" spans="2:22" ht="15" customHeight="1" x14ac:dyDescent="0.25">
      <c r="B11" s="74">
        <v>6</v>
      </c>
      <c r="C11" s="75" t="str">
        <f>IFERROR(IF((COUNTIF(#REF!,$C$4)&lt;0),"---",INDEX(#REF!,MATCH('Module Pin Table'!B11,#REF!,0),6)),"---")</f>
        <v>---</v>
      </c>
      <c r="D11" s="75" t="str">
        <f>IFERROR(IF((COUNTIF(#REF!,$C$4)&lt;0),"---",INDEX(#REF!,MATCH('Module Pin Table'!B11,#REF!,0),4)),"---")</f>
        <v>---</v>
      </c>
      <c r="E11" s="75" t="str">
        <f>IFERROR(IF((COUNTIF(#REF!,$C$4)&lt;0),"---",INDEX(#REF!,MATCH('Module Pin Table'!B11,#REF!,0),5)),"---")</f>
        <v>---</v>
      </c>
      <c r="F11" s="75" t="str">
        <f>IFERROR(IF(VLOOKUP($D11&amp;"-"&amp;$E11,IF($C$4="TE0725LP_REV01",#REF!,IF($C$4="TE0725_REV01",#REF!,IF($C$4="TE0725_REV02",#REF!,IF($C$4="TE0725_REV03",#REF!,IF($C$4="TE0725_REV04",#REF!))))),6,0)="--","---",IF($C$4="TE0725LP_REV01",#REF!&amp;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11" s="75" t="str">
        <f>IFERROR(VLOOKUP(D11&amp;"-"&amp;E11,IF($C$4="TE0725LP_REV01",#REF!,IF($C$4="TE0725_REV01",#REF!,IF($C$4="TE0725_REV02",#REF!,IF($C$4="TE0725_REV03",#REF!,IF($C$4="TE0725_REV04",#REF!))))),7,0),"---")</f>
        <v>---</v>
      </c>
      <c r="H11" s="75" t="str">
        <f>IFERROR(VLOOKUP(G11,IF($C$4="TE0725LP_REV01",#REF!,IF($C$4="TE0725_REV01",#REF!,IF($C$4="TE0725_REV02",#REF!,IF($C$4="TE0725_REV03",#REF!,IF($C$4="TE0725_REV04",#REF!))))),2,0),"---")</f>
        <v>---</v>
      </c>
      <c r="I11" s="75" t="str">
        <f>IFERROR(VLOOKUP(G11,IF($C$4="TE0725LP_REV01",#REF!,IF($C$4="TE0725_REV01",#REF!,IF($C$4="TE0725_REV02",#REF!,IF($C$4="TE0725_REV03",#REF!,IF($C$4="TE0725_REV04",#REF!))))),3,0),"---")</f>
        <v>---</v>
      </c>
      <c r="J11" s="76" t="str">
        <f>IFERROR(VLOOKUP(G11,IF($C$4="TE0725LP_REV01",#REF!,IF($C$4="TE0725_REV01",#REF!,IF($C$4="TE0725_REV02",#REF!,IF($C$4="TE0725_REV03",#REF!,IF($C$4="TE0725_REV04",#REF!))))),4,0),"---")</f>
        <v>---</v>
      </c>
      <c r="K11" s="56" t="str">
        <f>IFERROR(VLOOKUP(D11&amp;"-"&amp;E11,IF($C$4="TE0725LP_REV01",#REF!,IF($C$4="TE0725_REV01",#REF!,IF($C$4="TE0725_REV02",#REF!,IF($C$4="TE0725_REV03",#REF!,IF($C$4="TE0725_REV04",#REF!))))),4,0),"---")</f>
        <v>---</v>
      </c>
    </row>
    <row r="12" spans="2:22" ht="15" customHeight="1" x14ac:dyDescent="0.25">
      <c r="B12" s="74">
        <v>7</v>
      </c>
      <c r="C12" s="75" t="str">
        <f>IFERROR(IF((COUNTIF(#REF!,$C$4)&lt;0),"---",INDEX(#REF!,MATCH('Module Pin Table'!B12,#REF!,0),6)),"---")</f>
        <v>---</v>
      </c>
      <c r="D12" s="75" t="str">
        <f>IFERROR(IF((COUNTIF(#REF!,$C$4)&lt;0),"---",INDEX(#REF!,MATCH('Module Pin Table'!B12,#REF!,0),4)),"---")</f>
        <v>---</v>
      </c>
      <c r="E12" s="75" t="str">
        <f>IFERROR(IF((COUNTIF(#REF!,$C$4)&lt;0),"---",INDEX(#REF!,MATCH('Module Pin Table'!B12,#REF!,0),5)),"---")</f>
        <v>---</v>
      </c>
      <c r="F12" s="75" t="str">
        <f>IFERROR(IF(VLOOKUP($D12&amp;"-"&amp;$E12,IF($C$4="TE0725LP_REV01",#REF!,IF($C$4="TE0725_REV01",#REF!,IF($C$4="TE0725_REV02",#REF!,IF($C$4="TE0725_REV03",#REF!,IF($C$4="TE0725_REV04",#REF!))))),6,0)="--","---",IF($C$4="TE0725LP_REV01",#REF!&amp;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12" s="75" t="str">
        <f>IFERROR(VLOOKUP(D12&amp;"-"&amp;E12,IF($C$4="TE0725LP_REV01",#REF!,IF($C$4="TE0725_REV01",#REF!,IF($C$4="TE0725_REV02",#REF!,IF($C$4="TE0725_REV03",#REF!,IF($C$4="TE0725_REV04",#REF!))))),7,0),"---")</f>
        <v>---</v>
      </c>
      <c r="H12" s="75" t="str">
        <f>IFERROR(VLOOKUP(G12,IF($C$4="TE0725LP_REV01",#REF!,IF($C$4="TE0725_REV01",#REF!,IF($C$4="TE0725_REV02",#REF!,IF($C$4="TE0725_REV03",#REF!,IF($C$4="TE0725_REV04",#REF!))))),2,0),"---")</f>
        <v>---</v>
      </c>
      <c r="I12" s="75" t="str">
        <f>IFERROR(VLOOKUP(G12,IF($C$4="TE0725LP_REV01",#REF!,IF($C$4="TE0725_REV01",#REF!,IF($C$4="TE0725_REV02",#REF!,IF($C$4="TE0725_REV03",#REF!,IF($C$4="TE0725_REV04",#REF!))))),3,0),"---")</f>
        <v>---</v>
      </c>
      <c r="J12" s="76" t="str">
        <f>IFERROR(VLOOKUP(G12,IF($C$4="TE0725LP_REV01",#REF!,IF($C$4="TE0725_REV01",#REF!,IF($C$4="TE0725_REV02",#REF!,IF($C$4="TE0725_REV03",#REF!,IF($C$4="TE0725_REV04",#REF!))))),4,0),"---")</f>
        <v>---</v>
      </c>
      <c r="K12" s="56" t="str">
        <f>IFERROR(VLOOKUP(D12&amp;"-"&amp;E12,IF($C$4="TE0725LP_REV01",#REF!,IF($C$4="TE0725_REV01",#REF!,IF($C$4="TE0725_REV02",#REF!,IF($C$4="TE0725_REV03",#REF!,IF($C$4="TE0725_REV04",#REF!))))),4,0),"---")</f>
        <v>---</v>
      </c>
    </row>
    <row r="13" spans="2:22" ht="15" customHeight="1" x14ac:dyDescent="0.25">
      <c r="B13" s="74">
        <v>8</v>
      </c>
      <c r="C13" s="75" t="str">
        <f>IFERROR(IF((COUNTIF(#REF!,$C$4)&lt;0),"---",INDEX(#REF!,MATCH('Module Pin Table'!B13,#REF!,0),6)),"---")</f>
        <v>---</v>
      </c>
      <c r="D13" s="75" t="str">
        <f>IFERROR(IF((COUNTIF(#REF!,$C$4)&lt;0),"---",INDEX(#REF!,MATCH('Module Pin Table'!B13,#REF!,0),4)),"---")</f>
        <v>---</v>
      </c>
      <c r="E13" s="75" t="str">
        <f>IFERROR(IF((COUNTIF(#REF!,$C$4)&lt;0),"---",INDEX(#REF!,MATCH('Module Pin Table'!B13,#REF!,0),5)),"---")</f>
        <v>---</v>
      </c>
      <c r="F13" s="75" t="str">
        <f>IFERROR(IF(VLOOKUP($D13&amp;"-"&amp;$E13,IF($C$4="TE0725LP_REV01",#REF!,IF($C$4="TE0725_REV01",#REF!,IF($C$4="TE0725_REV02",#REF!,IF($C$4="TE0725_REV03",#REF!,IF($C$4="TE0725_REV04",#REF!))))),6,0)="--","---",IF($C$4="TE0725LP_REV01",#REF!&amp;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13" s="75" t="str">
        <f>IFERROR(VLOOKUP(D13&amp;"-"&amp;E13,IF($C$4="TE0725LP_REV01",#REF!,IF($C$4="TE0725_REV01",#REF!,IF($C$4="TE0725_REV02",#REF!,IF($C$4="TE0725_REV03",#REF!,IF($C$4="TE0725_REV04",#REF!))))),7,0),"---")</f>
        <v>---</v>
      </c>
      <c r="H13" s="75" t="str">
        <f>IFERROR(VLOOKUP(G13,IF($C$4="TE0725LP_REV01",#REF!,IF($C$4="TE0725_REV01",#REF!,IF($C$4="TE0725_REV02",#REF!,IF($C$4="TE0725_REV03",#REF!,IF($C$4="TE0725_REV04",#REF!))))),2,0),"---")</f>
        <v>---</v>
      </c>
      <c r="I13" s="75" t="str">
        <f>IFERROR(VLOOKUP(G13,IF($C$4="TE0725LP_REV01",#REF!,IF($C$4="TE0725_REV01",#REF!,IF($C$4="TE0725_REV02",#REF!,IF($C$4="TE0725_REV03",#REF!,IF($C$4="TE0725_REV04",#REF!))))),3,0),"---")</f>
        <v>---</v>
      </c>
      <c r="J13" s="76" t="str">
        <f>IFERROR(VLOOKUP(G13,IF($C$4="TE0725LP_REV01",#REF!,IF($C$4="TE0725_REV01",#REF!,IF($C$4="TE0725_REV02",#REF!,IF($C$4="TE0725_REV03",#REF!,IF($C$4="TE0725_REV04",#REF!))))),4,0),"---")</f>
        <v>---</v>
      </c>
      <c r="K13" s="56" t="str">
        <f>IFERROR(VLOOKUP(D13&amp;"-"&amp;E13,IF($C$4="TE0725LP_REV01",#REF!,IF($C$4="TE0725_REV01",#REF!,IF($C$4="TE0725_REV02",#REF!,IF($C$4="TE0725_REV03",#REF!,IF($C$4="TE0725_REV04",#REF!))))),4,0),"---")</f>
        <v>---</v>
      </c>
    </row>
    <row r="14" spans="2:22" ht="15" customHeight="1" x14ac:dyDescent="0.25">
      <c r="B14" s="74">
        <v>9</v>
      </c>
      <c r="C14" s="75" t="str">
        <f>IFERROR(IF((COUNTIF(#REF!,$C$4)&lt;0),"---",INDEX(#REF!,MATCH('Module Pin Table'!B14,#REF!,0),6)),"---")</f>
        <v>---</v>
      </c>
      <c r="D14" s="75" t="str">
        <f>IFERROR(IF((COUNTIF(#REF!,$C$4)&lt;0),"---",INDEX(#REF!,MATCH('Module Pin Table'!B14,#REF!,0),4)),"---")</f>
        <v>---</v>
      </c>
      <c r="E14" s="75" t="str">
        <f>IFERROR(IF((COUNTIF(#REF!,$C$4)&lt;0),"---",INDEX(#REF!,MATCH('Module Pin Table'!B14,#REF!,0),5)),"---")</f>
        <v>---</v>
      </c>
      <c r="F14" s="75" t="str">
        <f>IFERROR(IF(VLOOKUP($D14&amp;"-"&amp;$E14,IF($C$4="TE0725LP_REV01",#REF!,IF($C$4="TE0725_REV01",#REF!,IF($C$4="TE0725_REV02",#REF!,IF($C$4="TE0725_REV03",#REF!,IF($C$4="TE0725_REV04",#REF!))))),6,0)="--","---",IF($C$4="TE0725LP_REV01",#REF!&amp;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14" s="75" t="str">
        <f>IFERROR(VLOOKUP(D14&amp;"-"&amp;E14,IF($C$4="TE0725LP_REV01",#REF!,IF($C$4="TE0725_REV01",#REF!,IF($C$4="TE0725_REV02",#REF!,IF($C$4="TE0725_REV03",#REF!,IF($C$4="TE0725_REV04",#REF!))))),7,0),"---")</f>
        <v>---</v>
      </c>
      <c r="H14" s="75" t="str">
        <f>IFERROR(VLOOKUP(G14,IF($C$4="TE0725LP_REV01",#REF!,IF($C$4="TE0725_REV01",#REF!,IF($C$4="TE0725_REV02",#REF!,IF($C$4="TE0725_REV03",#REF!,IF($C$4="TE0725_REV04",#REF!))))),2,0),"---")</f>
        <v>---</v>
      </c>
      <c r="I14" s="75" t="str">
        <f>IFERROR(VLOOKUP(G14,IF($C$4="TE0725LP_REV01",#REF!,IF($C$4="TE0725_REV01",#REF!,IF($C$4="TE0725_REV02",#REF!,IF($C$4="TE0725_REV03",#REF!,IF($C$4="TE0725_REV04",#REF!))))),3,0),"---")</f>
        <v>---</v>
      </c>
      <c r="J14" s="76" t="str">
        <f>IFERROR(VLOOKUP(G14,IF($C$4="TE0725LP_REV01",#REF!,IF($C$4="TE0725_REV01",#REF!,IF($C$4="TE0725_REV02",#REF!,IF($C$4="TE0725_REV03",#REF!,IF($C$4="TE0725_REV04",#REF!))))),4,0),"---")</f>
        <v>---</v>
      </c>
      <c r="K14" s="56" t="str">
        <f>IFERROR(VLOOKUP(D14&amp;"-"&amp;E14,IF($C$4="TE0725LP_REV01",#REF!,IF($C$4="TE0725_REV01",#REF!,IF($C$4="TE0725_REV02",#REF!,IF($C$4="TE0725_REV03",#REF!,IF($C$4="TE0725_REV04",#REF!))))),4,0),"---")</f>
        <v>---</v>
      </c>
    </row>
    <row r="15" spans="2:22" ht="15" customHeight="1" x14ac:dyDescent="0.25">
      <c r="B15" s="74">
        <v>10</v>
      </c>
      <c r="C15" s="75" t="str">
        <f>IFERROR(IF((COUNTIF(#REF!,$C$4)&lt;0),"---",INDEX(#REF!,MATCH('Module Pin Table'!B15,#REF!,0),6)),"---")</f>
        <v>---</v>
      </c>
      <c r="D15" s="75" t="str">
        <f>IFERROR(IF((COUNTIF(#REF!,$C$4)&lt;0),"---",INDEX(#REF!,MATCH('Module Pin Table'!B15,#REF!,0),4)),"---")</f>
        <v>---</v>
      </c>
      <c r="E15" s="75" t="str">
        <f>IFERROR(IF((COUNTIF(#REF!,$C$4)&lt;0),"---",INDEX(#REF!,MATCH('Module Pin Table'!B15,#REF!,0),5)),"---")</f>
        <v>---</v>
      </c>
      <c r="F15" s="75" t="str">
        <f>IFERROR(IF(VLOOKUP($D15&amp;"-"&amp;$E15,IF($C$4="TE0725LP_REV01",#REF!,IF($C$4="TE0725_REV01",#REF!,IF($C$4="TE0725_REV02",#REF!,IF($C$4="TE0725_REV03",#REF!,IF($C$4="TE0725_REV04",#REF!))))),6,0)="--","---",IF($C$4="TE0725LP_REV01",#REF!&amp;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15" s="75" t="str">
        <f>IFERROR(VLOOKUP(D15&amp;"-"&amp;E15,IF($C$4="TE0725LP_REV01",#REF!,IF($C$4="TE0725_REV01",#REF!,IF($C$4="TE0725_REV02",#REF!,IF($C$4="TE0725_REV03",#REF!,IF($C$4="TE0725_REV04",#REF!))))),7,0),"---")</f>
        <v>---</v>
      </c>
      <c r="H15" s="75" t="str">
        <f>IFERROR(VLOOKUP(G15,IF($C$4="TE0725LP_REV01",#REF!,IF($C$4="TE0725_REV01",#REF!,IF($C$4="TE0725_REV02",#REF!,IF($C$4="TE0725_REV03",#REF!,IF($C$4="TE0725_REV04",#REF!))))),2,0),"---")</f>
        <v>---</v>
      </c>
      <c r="I15" s="75" t="str">
        <f>IFERROR(VLOOKUP(G15,IF($C$4="TE0725LP_REV01",#REF!,IF($C$4="TE0725_REV01",#REF!,IF($C$4="TE0725_REV02",#REF!,IF($C$4="TE0725_REV03",#REF!,IF($C$4="TE0725_REV04",#REF!))))),3,0),"---")</f>
        <v>---</v>
      </c>
      <c r="J15" s="76" t="str">
        <f>IFERROR(VLOOKUP(G15,IF($C$4="TE0725LP_REV01",#REF!,IF($C$4="TE0725_REV01",#REF!,IF($C$4="TE0725_REV02",#REF!,IF($C$4="TE0725_REV03",#REF!,IF($C$4="TE0725_REV04",#REF!))))),4,0),"---")</f>
        <v>---</v>
      </c>
      <c r="K15" s="56" t="str">
        <f>IFERROR(VLOOKUP(D15&amp;"-"&amp;E15,IF($C$4="TE0725LP_REV01",#REF!,IF($C$4="TE0725_REV01",#REF!,IF($C$4="TE0725_REV02",#REF!,IF($C$4="TE0725_REV03",#REF!,IF($C$4="TE0725_REV04",#REF!))))),4,0),"---")</f>
        <v>---</v>
      </c>
    </row>
    <row r="16" spans="2:22" ht="15" customHeight="1" x14ac:dyDescent="0.25">
      <c r="B16" s="74">
        <v>11</v>
      </c>
      <c r="C16" s="75" t="str">
        <f>IFERROR(IF((COUNTIF(#REF!,$C$4)&lt;0),"---",INDEX(#REF!,MATCH('Module Pin Table'!B16,#REF!,0),6)),"---")</f>
        <v>---</v>
      </c>
      <c r="D16" s="75" t="str">
        <f>IFERROR(IF((COUNTIF(#REF!,$C$4)&lt;0),"---",INDEX(#REF!,MATCH('Module Pin Table'!B16,#REF!,0),4)),"---")</f>
        <v>---</v>
      </c>
      <c r="E16" s="75" t="str">
        <f>IFERROR(IF((COUNTIF(#REF!,$C$4)&lt;0),"---",INDEX(#REF!,MATCH('Module Pin Table'!B16,#REF!,0),5)),"---")</f>
        <v>---</v>
      </c>
      <c r="F16" s="75" t="str">
        <f>IFERROR(IF(VLOOKUP($D16&amp;"-"&amp;$E16,IF($C$4="TE0725LP_REV01",#REF!,IF($C$4="TE0725_REV01",#REF!,IF($C$4="TE0725_REV02",#REF!,IF($C$4="TE0725_REV03",#REF!,IF($C$4="TE0725_REV04",#REF!))))),6,0)="--","---",IF($C$4="TE0725LP_REV01",#REF!&amp;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16" s="75" t="str">
        <f>IFERROR(VLOOKUP(D16&amp;"-"&amp;E16,IF($C$4="TE0725LP_REV01",#REF!,IF($C$4="TE0725_REV01",#REF!,IF($C$4="TE0725_REV02",#REF!,IF($C$4="TE0725_REV03",#REF!,IF($C$4="TE0725_REV04",#REF!))))),7,0),"---")</f>
        <v>---</v>
      </c>
      <c r="H16" s="75" t="str">
        <f>IFERROR(VLOOKUP(G16,IF($C$4="TE0725LP_REV01",#REF!,IF($C$4="TE0725_REV01",#REF!,IF($C$4="TE0725_REV02",#REF!,IF($C$4="TE0725_REV03",#REF!,IF($C$4="TE0725_REV04",#REF!))))),2,0),"---")</f>
        <v>---</v>
      </c>
      <c r="I16" s="75" t="str">
        <f>IFERROR(VLOOKUP(G16,IF($C$4="TE0725LP_REV01",#REF!,IF($C$4="TE0725_REV01",#REF!,IF($C$4="TE0725_REV02",#REF!,IF($C$4="TE0725_REV03",#REF!,IF($C$4="TE0725_REV04",#REF!))))),3,0),"---")</f>
        <v>---</v>
      </c>
      <c r="J16" s="76" t="str">
        <f>IFERROR(VLOOKUP(G16,IF($C$4="TE0725LP_REV01",#REF!,IF($C$4="TE0725_REV01",#REF!,IF($C$4="TE0725_REV02",#REF!,IF($C$4="TE0725_REV03",#REF!,IF($C$4="TE0725_REV04",#REF!))))),4,0),"---")</f>
        <v>---</v>
      </c>
      <c r="K16" s="56" t="str">
        <f>IFERROR(VLOOKUP(D16&amp;"-"&amp;E16,IF($C$4="TE0725LP_REV01",#REF!,IF($C$4="TE0725_REV01",#REF!,IF($C$4="TE0725_REV02",#REF!,IF($C$4="TE0725_REV03",#REF!,IF($C$4="TE0725_REV04",#REF!))))),4,0),"---")</f>
        <v>---</v>
      </c>
    </row>
    <row r="17" spans="2:11" ht="15" customHeight="1" x14ac:dyDescent="0.25">
      <c r="B17" s="74">
        <v>12</v>
      </c>
      <c r="C17" s="75" t="str">
        <f>IFERROR(IF((COUNTIF(#REF!,$C$4)&lt;0),"---",INDEX(#REF!,MATCH('Module Pin Table'!B17,#REF!,0),6)),"---")</f>
        <v>---</v>
      </c>
      <c r="D17" s="75" t="str">
        <f>IFERROR(IF((COUNTIF(#REF!,$C$4)&lt;0),"---",INDEX(#REF!,MATCH('Module Pin Table'!B17,#REF!,0),4)),"---")</f>
        <v>---</v>
      </c>
      <c r="E17" s="75" t="str">
        <f>IFERROR(IF((COUNTIF(#REF!,$C$4)&lt;0),"---",INDEX(#REF!,MATCH('Module Pin Table'!B17,#REF!,0),5)),"---")</f>
        <v>---</v>
      </c>
      <c r="F17" s="75" t="str">
        <f>IFERROR(IF(VLOOKUP($D17&amp;"-"&amp;$E17,IF($C$4="TE0725LP_REV01",#REF!,IF($C$4="TE0725_REV01",#REF!,IF($C$4="TE0725_REV02",#REF!,IF($C$4="TE0725_REV03",#REF!,IF($C$4="TE0725_REV04",#REF!))))),6,0)="--","---",IF($C$4="TE0725LP_REV01",#REF!&amp;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17" s="75" t="str">
        <f>IFERROR(VLOOKUP(D17&amp;"-"&amp;E17,IF($C$4="TE0725LP_REV01",#REF!,IF($C$4="TE0725_REV01",#REF!,IF($C$4="TE0725_REV02",#REF!,IF($C$4="TE0725_REV03",#REF!,IF($C$4="TE0725_REV04",#REF!))))),7,0),"---")</f>
        <v>---</v>
      </c>
      <c r="H17" s="75" t="str">
        <f>IFERROR(VLOOKUP(G17,IF($C$4="TE0725LP_REV01",#REF!,IF($C$4="TE0725_REV01",#REF!,IF($C$4="TE0725_REV02",#REF!,IF($C$4="TE0725_REV03",#REF!,IF($C$4="TE0725_REV04",#REF!))))),2,0),"---")</f>
        <v>---</v>
      </c>
      <c r="I17" s="75" t="str">
        <f>IFERROR(VLOOKUP(G17,IF($C$4="TE0725LP_REV01",#REF!,IF($C$4="TE0725_REV01",#REF!,IF($C$4="TE0725_REV02",#REF!,IF($C$4="TE0725_REV03",#REF!,IF($C$4="TE0725_REV04",#REF!))))),3,0),"---")</f>
        <v>---</v>
      </c>
      <c r="J17" s="76" t="str">
        <f>IFERROR(VLOOKUP(G17,IF($C$4="TE0725LP_REV01",#REF!,IF($C$4="TE0725_REV01",#REF!,IF($C$4="TE0725_REV02",#REF!,IF($C$4="TE0725_REV03",#REF!,IF($C$4="TE0725_REV04",#REF!))))),4,0),"---")</f>
        <v>---</v>
      </c>
      <c r="K17" s="56" t="str">
        <f>IFERROR(VLOOKUP(D17&amp;"-"&amp;E17,IF($C$4="TE0725LP_REV01",#REF!,IF($C$4="TE0725_REV01",#REF!,IF($C$4="TE0725_REV02",#REF!,IF($C$4="TE0725_REV03",#REF!,IF($C$4="TE0725_REV04",#REF!))))),4,0),"---")</f>
        <v>---</v>
      </c>
    </row>
    <row r="18" spans="2:11" ht="15" customHeight="1" x14ac:dyDescent="0.25">
      <c r="B18" s="74">
        <v>13</v>
      </c>
      <c r="C18" s="75" t="str">
        <f>IFERROR(IF((COUNTIF(#REF!,$C$4)&lt;0),"---",INDEX(#REF!,MATCH('Module Pin Table'!B18,#REF!,0),6)),"---")</f>
        <v>---</v>
      </c>
      <c r="D18" s="75" t="str">
        <f>IFERROR(IF((COUNTIF(#REF!,$C$4)&lt;0),"---",INDEX(#REF!,MATCH('Module Pin Table'!B18,#REF!,0),4)),"---")</f>
        <v>---</v>
      </c>
      <c r="E18" s="75" t="str">
        <f>IFERROR(IF((COUNTIF(#REF!,$C$4)&lt;0),"---",INDEX(#REF!,MATCH('Module Pin Table'!B18,#REF!,0),5)),"---")</f>
        <v>---</v>
      </c>
      <c r="F18" s="75" t="str">
        <f>IFERROR(IF(VLOOKUP($D18&amp;"-"&amp;$E18,IF($C$4="TE0725LP_REV01",#REF!,IF($C$4="TE0725_REV01",#REF!,IF($C$4="TE0725_REV02",#REF!,IF($C$4="TE0725_REV03",#REF!,IF($C$4="TE0725_REV04",#REF!))))),6,0)="--","---",IF($C$4="TE0725LP_REV01",#REF!&amp;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18" s="75" t="str">
        <f>IFERROR(VLOOKUP(D18&amp;"-"&amp;E18,IF($C$4="TE0725LP_REV01",#REF!,IF($C$4="TE0725_REV01",#REF!,IF($C$4="TE0725_REV02",#REF!,IF($C$4="TE0725_REV03",#REF!,IF($C$4="TE0725_REV04",#REF!))))),7,0),"---")</f>
        <v>---</v>
      </c>
      <c r="H18" s="75" t="str">
        <f>IFERROR(VLOOKUP(G18,IF($C$4="TE0725LP_REV01",#REF!,IF($C$4="TE0725_REV01",#REF!,IF($C$4="TE0725_REV02",#REF!,IF($C$4="TE0725_REV03",#REF!,IF($C$4="TE0725_REV04",#REF!))))),2,0),"---")</f>
        <v>---</v>
      </c>
      <c r="I18" s="75" t="str">
        <f>IFERROR(VLOOKUP(G18,IF($C$4="TE0725LP_REV01",#REF!,IF($C$4="TE0725_REV01",#REF!,IF($C$4="TE0725_REV02",#REF!,IF($C$4="TE0725_REV03",#REF!,IF($C$4="TE0725_REV04",#REF!))))),3,0),"---")</f>
        <v>---</v>
      </c>
      <c r="J18" s="76" t="str">
        <f>IFERROR(VLOOKUP(G18,IF($C$4="TE0725LP_REV01",#REF!,IF($C$4="TE0725_REV01",#REF!,IF($C$4="TE0725_REV02",#REF!,IF($C$4="TE0725_REV03",#REF!,IF($C$4="TE0725_REV04",#REF!))))),4,0),"---")</f>
        <v>---</v>
      </c>
      <c r="K18" s="56" t="str">
        <f>IFERROR(VLOOKUP(D18&amp;"-"&amp;E18,IF($C$4="TE0725LP_REV01",#REF!,IF($C$4="TE0725_REV01",#REF!,IF($C$4="TE0725_REV02",#REF!,IF($C$4="TE0725_REV03",#REF!,IF($C$4="TE0725_REV04",#REF!))))),4,0),"---")</f>
        <v>---</v>
      </c>
    </row>
    <row r="19" spans="2:11" ht="15" customHeight="1" x14ac:dyDescent="0.25">
      <c r="B19" s="74">
        <v>14</v>
      </c>
      <c r="C19" s="75" t="str">
        <f>IFERROR(IF((COUNTIF(#REF!,$C$4)&lt;0),"---",INDEX(#REF!,MATCH('Module Pin Table'!B19,#REF!,0),6)),"---")</f>
        <v>---</v>
      </c>
      <c r="D19" s="75" t="str">
        <f>IFERROR(IF((COUNTIF(#REF!,$C$4)&lt;0),"---",INDEX(#REF!,MATCH('Module Pin Table'!B19,#REF!,0),4)),"---")</f>
        <v>---</v>
      </c>
      <c r="E19" s="75" t="str">
        <f>IFERROR(IF((COUNTIF(#REF!,$C$4)&lt;0),"---",INDEX(#REF!,MATCH('Module Pin Table'!B19,#REF!,0),5)),"---")</f>
        <v>---</v>
      </c>
      <c r="F19" s="75" t="str">
        <f>IFERROR(IF(VLOOKUP($D19&amp;"-"&amp;$E19,IF($C$4="TE0725LP_REV01",#REF!,IF($C$4="TE0725_REV01",#REF!,IF($C$4="TE0725_REV02",#REF!,IF($C$4="TE0725_REV03",#REF!,IF($C$4="TE0725_REV04",#REF!))))),6,0)="--","---",IF($C$4="TE0725LP_REV01",#REF!&amp;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19" s="75" t="str">
        <f>IFERROR(VLOOKUP(D19&amp;"-"&amp;E19,IF($C$4="TE0725LP_REV01",#REF!,IF($C$4="TE0725_REV01",#REF!,IF($C$4="TE0725_REV02",#REF!,IF($C$4="TE0725_REV03",#REF!,IF($C$4="TE0725_REV04",#REF!))))),7,0),"---")</f>
        <v>---</v>
      </c>
      <c r="H19" s="75" t="str">
        <f>IFERROR(VLOOKUP(G19,IF($C$4="TE0725LP_REV01",#REF!,IF($C$4="TE0725_REV01",#REF!,IF($C$4="TE0725_REV02",#REF!,IF($C$4="TE0725_REV03",#REF!,IF($C$4="TE0725_REV04",#REF!))))),2,0),"---")</f>
        <v>---</v>
      </c>
      <c r="I19" s="75" t="str">
        <f>IFERROR(VLOOKUP(G19,IF($C$4="TE0725LP_REV01",#REF!,IF($C$4="TE0725_REV01",#REF!,IF($C$4="TE0725_REV02",#REF!,IF($C$4="TE0725_REV03",#REF!,IF($C$4="TE0725_REV04",#REF!))))),3,0),"---")</f>
        <v>---</v>
      </c>
      <c r="J19" s="76" t="str">
        <f>IFERROR(VLOOKUP(G19,IF($C$4="TE0725LP_REV01",#REF!,IF($C$4="TE0725_REV01",#REF!,IF($C$4="TE0725_REV02",#REF!,IF($C$4="TE0725_REV03",#REF!,IF($C$4="TE0725_REV04",#REF!))))),4,0),"---")</f>
        <v>---</v>
      </c>
      <c r="K19" s="56" t="str">
        <f>IFERROR(VLOOKUP(D19&amp;"-"&amp;E19,IF($C$4="TE0725LP_REV01",#REF!,IF($C$4="TE0725_REV01",#REF!,IF($C$4="TE0725_REV02",#REF!,IF($C$4="TE0725_REV03",#REF!,IF($C$4="TE0725_REV04",#REF!))))),4,0),"---")</f>
        <v>---</v>
      </c>
    </row>
    <row r="20" spans="2:11" ht="15" customHeight="1" x14ac:dyDescent="0.25">
      <c r="B20" s="74">
        <v>15</v>
      </c>
      <c r="C20" s="75" t="str">
        <f>IFERROR(IF((COUNTIF(#REF!,$C$4)&lt;0),"---",INDEX(#REF!,MATCH('Module Pin Table'!B20,#REF!,0),6)),"---")</f>
        <v>---</v>
      </c>
      <c r="D20" s="75" t="str">
        <f>IFERROR(IF((COUNTIF(#REF!,$C$4)&lt;0),"---",INDEX(#REF!,MATCH('Module Pin Table'!B20,#REF!,0),4)),"---")</f>
        <v>---</v>
      </c>
      <c r="E20" s="75" t="str">
        <f>IFERROR(IF((COUNTIF(#REF!,$C$4)&lt;0),"---",INDEX(#REF!,MATCH('Module Pin Table'!B20,#REF!,0),5)),"---")</f>
        <v>---</v>
      </c>
      <c r="F20" s="75" t="str">
        <f>IFERROR(IF(VLOOKUP($D20&amp;"-"&amp;$E20,IF($C$4="TE0725LP_REV01",#REF!,IF($C$4="TE0725_REV01",#REF!,IF($C$4="TE0725_REV02",#REF!,IF($C$4="TE0725_REV03",#REF!,IF($C$4="TE0725_REV04",#REF!))))),6,0)="--","---",IF($C$4="TE0725LP_REV01",#REF!&amp;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20" s="75" t="str">
        <f>IFERROR(VLOOKUP(D20&amp;"-"&amp;E20,IF($C$4="TE0725LP_REV01",#REF!,IF($C$4="TE0725_REV01",#REF!,IF($C$4="TE0725_REV02",#REF!,IF($C$4="TE0725_REV03",#REF!,IF($C$4="TE0725_REV04",#REF!))))),7,0),"---")</f>
        <v>---</v>
      </c>
      <c r="H20" s="75" t="str">
        <f>IFERROR(VLOOKUP(G20,IF($C$4="TE0725LP_REV01",#REF!,IF($C$4="TE0725_REV01",#REF!,IF($C$4="TE0725_REV02",#REF!,IF($C$4="TE0725_REV03",#REF!,IF($C$4="TE0725_REV04",#REF!))))),2,0),"---")</f>
        <v>---</v>
      </c>
      <c r="I20" s="75" t="str">
        <f>IFERROR(VLOOKUP(G20,IF($C$4="TE0725LP_REV01",#REF!,IF($C$4="TE0725_REV01",#REF!,IF($C$4="TE0725_REV02",#REF!,IF($C$4="TE0725_REV03",#REF!,IF($C$4="TE0725_REV04",#REF!))))),3,0),"---")</f>
        <v>---</v>
      </c>
      <c r="J20" s="76" t="str">
        <f>IFERROR(VLOOKUP(G20,IF($C$4="TE0725LP_REV01",#REF!,IF($C$4="TE0725_REV01",#REF!,IF($C$4="TE0725_REV02",#REF!,IF($C$4="TE0725_REV03",#REF!,IF($C$4="TE0725_REV04",#REF!))))),4,0),"---")</f>
        <v>---</v>
      </c>
      <c r="K20" s="56" t="str">
        <f>IFERROR(VLOOKUP(D20&amp;"-"&amp;E20,IF($C$4="TE0725LP_REV01",#REF!,IF($C$4="TE0725_REV01",#REF!,IF($C$4="TE0725_REV02",#REF!,IF($C$4="TE0725_REV03",#REF!,IF($C$4="TE0725_REV04",#REF!))))),4,0),"---")</f>
        <v>---</v>
      </c>
    </row>
    <row r="21" spans="2:11" ht="15" customHeight="1" x14ac:dyDescent="0.25">
      <c r="B21" s="74">
        <v>16</v>
      </c>
      <c r="C21" s="75" t="str">
        <f>IFERROR(IF((COUNTIF(#REF!,$C$4)&lt;0),"---",INDEX(#REF!,MATCH('Module Pin Table'!B21,#REF!,0),6)),"---")</f>
        <v>---</v>
      </c>
      <c r="D21" s="75" t="str">
        <f>IFERROR(IF((COUNTIF(#REF!,$C$4)&lt;0),"---",INDEX(#REF!,MATCH('Module Pin Table'!B21,#REF!,0),4)),"---")</f>
        <v>---</v>
      </c>
      <c r="E21" s="75" t="str">
        <f>IFERROR(IF((COUNTIF(#REF!,$C$4)&lt;0),"---",INDEX(#REF!,MATCH('Module Pin Table'!B21,#REF!,0),5)),"---")</f>
        <v>---</v>
      </c>
      <c r="F21" s="75" t="str">
        <f>IFERROR(IF(VLOOKUP($D21&amp;"-"&amp;$E21,IF($C$4="TE0725LP_REV01",#REF!,IF($C$4="TE0725_REV01",#REF!,IF($C$4="TE0725_REV02",#REF!,IF($C$4="TE0725_REV03",#REF!,IF($C$4="TE0725_REV04",#REF!))))),6,0)="--","---",IF($C$4="TE0725LP_REV01",#REF!&amp;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21" s="75" t="str">
        <f>IFERROR(VLOOKUP(D21&amp;"-"&amp;E21,IF($C$4="TE0725LP_REV01",#REF!,IF($C$4="TE0725_REV01",#REF!,IF($C$4="TE0725_REV02",#REF!,IF($C$4="TE0725_REV03",#REF!,IF($C$4="TE0725_REV04",#REF!))))),7,0),"---")</f>
        <v>---</v>
      </c>
      <c r="H21" s="75" t="str">
        <f>IFERROR(VLOOKUP(G21,IF($C$4="TE0725LP_REV01",#REF!,IF($C$4="TE0725_REV01",#REF!,IF($C$4="TE0725_REV02",#REF!,IF($C$4="TE0725_REV03",#REF!,IF($C$4="TE0725_REV04",#REF!))))),2,0),"---")</f>
        <v>---</v>
      </c>
      <c r="I21" s="75" t="str">
        <f>IFERROR(VLOOKUP(G21,IF($C$4="TE0725LP_REV01",#REF!,IF($C$4="TE0725_REV01",#REF!,IF($C$4="TE0725_REV02",#REF!,IF($C$4="TE0725_REV03",#REF!,IF($C$4="TE0725_REV04",#REF!))))),3,0),"---")</f>
        <v>---</v>
      </c>
      <c r="J21" s="76" t="str">
        <f>IFERROR(VLOOKUP(G21,IF($C$4="TE0725LP_REV01",#REF!,IF($C$4="TE0725_REV01",#REF!,IF($C$4="TE0725_REV02",#REF!,IF($C$4="TE0725_REV03",#REF!,IF($C$4="TE0725_REV04",#REF!))))),4,0),"---")</f>
        <v>---</v>
      </c>
      <c r="K21" s="56" t="str">
        <f>IFERROR(VLOOKUP(D21&amp;"-"&amp;E21,IF($C$4="TE0725LP_REV01",#REF!,IF($C$4="TE0725_REV01",#REF!,IF($C$4="TE0725_REV02",#REF!,IF($C$4="TE0725_REV03",#REF!,IF($C$4="TE0725_REV04",#REF!))))),4,0),"---")</f>
        <v>---</v>
      </c>
    </row>
    <row r="22" spans="2:11" ht="15" customHeight="1" x14ac:dyDescent="0.25">
      <c r="B22" s="74">
        <v>17</v>
      </c>
      <c r="C22" s="75" t="str">
        <f>IFERROR(IF((COUNTIF(#REF!,$C$4)&lt;0),"---",INDEX(#REF!,MATCH('Module Pin Table'!B22,#REF!,0),6)),"---")</f>
        <v>---</v>
      </c>
      <c r="D22" s="75" t="str">
        <f>IFERROR(IF((COUNTIF(#REF!,$C$4)&lt;0),"---",INDEX(#REF!,MATCH('Module Pin Table'!B22,#REF!,0),4)),"---")</f>
        <v>---</v>
      </c>
      <c r="E22" s="75" t="str">
        <f>IFERROR(IF((COUNTIF(#REF!,$C$4)&lt;0),"---",INDEX(#REF!,MATCH('Module Pin Table'!B22,#REF!,0),5)),"---")</f>
        <v>---</v>
      </c>
      <c r="F22" s="75" t="str">
        <f>IFERROR(IF(VLOOKUP($D22&amp;"-"&amp;$E22,IF($C$4="TE0725LP_REV01",#REF!,IF($C$4="TE0725_REV01",#REF!,IF($C$4="TE0725_REV02",#REF!,IF($C$4="TE0725_REV03",#REF!,IF($C$4="TE0725_REV04",#REF!))))),6,0)="--","---",IF($C$4="TE0725LP_REV01",#REF!&amp;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22" s="75" t="str">
        <f>IFERROR(VLOOKUP(D22&amp;"-"&amp;E22,IF($C$4="TE0725LP_REV01",#REF!,IF($C$4="TE0725_REV01",#REF!,IF($C$4="TE0725_REV02",#REF!,IF($C$4="TE0725_REV03",#REF!,IF($C$4="TE0725_REV04",#REF!))))),7,0),"---")</f>
        <v>---</v>
      </c>
      <c r="H22" s="75" t="str">
        <f>IFERROR(VLOOKUP(G22,IF($C$4="TE0725LP_REV01",#REF!,IF($C$4="TE0725_REV01",#REF!,IF($C$4="TE0725_REV02",#REF!,IF($C$4="TE0725_REV03",#REF!,IF($C$4="TE0725_REV04",#REF!))))),2,0),"---")</f>
        <v>---</v>
      </c>
      <c r="I22" s="75" t="str">
        <f>IFERROR(VLOOKUP(G22,IF($C$4="TE0725LP_REV01",#REF!,IF($C$4="TE0725_REV01",#REF!,IF($C$4="TE0725_REV02",#REF!,IF($C$4="TE0725_REV03",#REF!,IF($C$4="TE0725_REV04",#REF!))))),3,0),"---")</f>
        <v>---</v>
      </c>
      <c r="J22" s="76" t="str">
        <f>IFERROR(VLOOKUP(G22,IF($C$4="TE0725LP_REV01",#REF!,IF($C$4="TE0725_REV01",#REF!,IF($C$4="TE0725_REV02",#REF!,IF($C$4="TE0725_REV03",#REF!,IF($C$4="TE0725_REV04",#REF!))))),4,0),"---")</f>
        <v>---</v>
      </c>
      <c r="K22" s="56" t="str">
        <f>IFERROR(VLOOKUP(D22&amp;"-"&amp;E22,IF($C$4="TE0725LP_REV01",#REF!,IF($C$4="TE0725_REV01",#REF!,IF($C$4="TE0725_REV02",#REF!,IF($C$4="TE0725_REV03",#REF!,IF($C$4="TE0725_REV04",#REF!))))),4,0),"---")</f>
        <v>---</v>
      </c>
    </row>
    <row r="23" spans="2:11" ht="15" customHeight="1" x14ac:dyDescent="0.25">
      <c r="B23" s="74">
        <v>18</v>
      </c>
      <c r="C23" s="75" t="str">
        <f>IFERROR(IF((COUNTIF(#REF!,$C$4)&lt;0),"---",INDEX(#REF!,MATCH('Module Pin Table'!B23,#REF!,0),6)),"---")</f>
        <v>---</v>
      </c>
      <c r="D23" s="75" t="str">
        <f>IFERROR(IF((COUNTIF(#REF!,$C$4)&lt;0),"---",INDEX(#REF!,MATCH('Module Pin Table'!B23,#REF!,0),4)),"---")</f>
        <v>---</v>
      </c>
      <c r="E23" s="75" t="str">
        <f>IFERROR(IF((COUNTIF(#REF!,$C$4)&lt;0),"---",INDEX(#REF!,MATCH('Module Pin Table'!B23,#REF!,0),5)),"---")</f>
        <v>---</v>
      </c>
      <c r="F23" s="75" t="str">
        <f>IFERROR(IF(VLOOKUP($D23&amp;"-"&amp;$E23,IF($C$4="TE0725LP_REV01",#REF!,IF($C$4="TE0725_REV01",#REF!,IF($C$4="TE0725_REV02",#REF!,IF($C$4="TE0725_REV03",#REF!,IF($C$4="TE0725_REV04",#REF!))))),6,0)="--","---",IF($C$4="TE0725LP_REV01",#REF!&amp;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23" s="75" t="str">
        <f>IFERROR(VLOOKUP(D23&amp;"-"&amp;E23,IF($C$4="TE0725LP_REV01",#REF!,IF($C$4="TE0725_REV01",#REF!,IF($C$4="TE0725_REV02",#REF!,IF($C$4="TE0725_REV03",#REF!,IF($C$4="TE0725_REV04",#REF!))))),7,0),"---")</f>
        <v>---</v>
      </c>
      <c r="H23" s="75" t="str">
        <f>IFERROR(VLOOKUP(G23,IF($C$4="TE0725LP_REV01",#REF!,IF($C$4="TE0725_REV01",#REF!,IF($C$4="TE0725_REV02",#REF!,IF($C$4="TE0725_REV03",#REF!,IF($C$4="TE0725_REV04",#REF!))))),2,0),"---")</f>
        <v>---</v>
      </c>
      <c r="I23" s="75" t="str">
        <f>IFERROR(VLOOKUP(G23,IF($C$4="TE0725LP_REV01",#REF!,IF($C$4="TE0725_REV01",#REF!,IF($C$4="TE0725_REV02",#REF!,IF($C$4="TE0725_REV03",#REF!,IF($C$4="TE0725_REV04",#REF!))))),3,0),"---")</f>
        <v>---</v>
      </c>
      <c r="J23" s="76" t="str">
        <f>IFERROR(VLOOKUP(G23,IF($C$4="TE0725LP_REV01",#REF!,IF($C$4="TE0725_REV01",#REF!,IF($C$4="TE0725_REV02",#REF!,IF($C$4="TE0725_REV03",#REF!,IF($C$4="TE0725_REV04",#REF!))))),4,0),"---")</f>
        <v>---</v>
      </c>
      <c r="K23" s="56" t="str">
        <f>IFERROR(VLOOKUP(D23&amp;"-"&amp;E23,IF($C$4="TE0725LP_REV01",#REF!,IF($C$4="TE0725_REV01",#REF!,IF($C$4="TE0725_REV02",#REF!,IF($C$4="TE0725_REV03",#REF!,IF($C$4="TE0725_REV04",#REF!))))),4,0),"---")</f>
        <v>---</v>
      </c>
    </row>
    <row r="24" spans="2:11" ht="15" customHeight="1" x14ac:dyDescent="0.25">
      <c r="B24" s="74">
        <v>19</v>
      </c>
      <c r="C24" s="75" t="str">
        <f>IFERROR(IF((COUNTIF(#REF!,$C$4)&lt;0),"---",INDEX(#REF!,MATCH('Module Pin Table'!B24,#REF!,0),6)),"---")</f>
        <v>---</v>
      </c>
      <c r="D24" s="75" t="str">
        <f>IFERROR(IF((COUNTIF(#REF!,$C$4)&lt;0),"---",INDEX(#REF!,MATCH('Module Pin Table'!B24,#REF!,0),4)),"---")</f>
        <v>---</v>
      </c>
      <c r="E24" s="75" t="str">
        <f>IFERROR(IF((COUNTIF(#REF!,$C$4)&lt;0),"---",INDEX(#REF!,MATCH('Module Pin Table'!B24,#REF!,0),5)),"---")</f>
        <v>---</v>
      </c>
      <c r="F24" s="75" t="str">
        <f>IFERROR(IF(VLOOKUP($D24&amp;"-"&amp;$E24,IF($C$4="TE0725LP_REV01",#REF!,IF($C$4="TE0725_REV01",#REF!,IF($C$4="TE0725_REV02",#REF!,IF($C$4="TE0725_REV03",#REF!,IF($C$4="TE0725_REV04",#REF!))))),6,0)="--","---",IF($C$4="TE0725LP_REV01",#REF!&amp;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24" s="75" t="str">
        <f>IFERROR(VLOOKUP(D24&amp;"-"&amp;E24,IF($C$4="TE0725LP_REV01",#REF!,IF($C$4="TE0725_REV01",#REF!,IF($C$4="TE0725_REV02",#REF!,IF($C$4="TE0725_REV03",#REF!,IF($C$4="TE0725_REV04",#REF!))))),7,0),"---")</f>
        <v>---</v>
      </c>
      <c r="H24" s="75" t="str">
        <f>IFERROR(VLOOKUP(G24,IF($C$4="TE0725LP_REV01",#REF!,IF($C$4="TE0725_REV01",#REF!,IF($C$4="TE0725_REV02",#REF!,IF($C$4="TE0725_REV03",#REF!,IF($C$4="TE0725_REV04",#REF!))))),2,0),"---")</f>
        <v>---</v>
      </c>
      <c r="I24" s="75" t="str">
        <f>IFERROR(VLOOKUP(G24,IF($C$4="TE0725LP_REV01",#REF!,IF($C$4="TE0725_REV01",#REF!,IF($C$4="TE0725_REV02",#REF!,IF($C$4="TE0725_REV03",#REF!,IF($C$4="TE0725_REV04",#REF!))))),3,0),"---")</f>
        <v>---</v>
      </c>
      <c r="J24" s="76" t="str">
        <f>IFERROR(VLOOKUP(G24,IF($C$4="TE0725LP_REV01",#REF!,IF($C$4="TE0725_REV01",#REF!,IF($C$4="TE0725_REV02",#REF!,IF($C$4="TE0725_REV03",#REF!,IF($C$4="TE0725_REV04",#REF!))))),4,0),"---")</f>
        <v>---</v>
      </c>
      <c r="K24" s="56" t="str">
        <f>IFERROR(VLOOKUP(D24&amp;"-"&amp;E24,IF($C$4="TE0725LP_REV01",#REF!,IF($C$4="TE0725_REV01",#REF!,IF($C$4="TE0725_REV02",#REF!,IF($C$4="TE0725_REV03",#REF!,IF($C$4="TE0725_REV04",#REF!))))),4,0),"---")</f>
        <v>---</v>
      </c>
    </row>
    <row r="25" spans="2:11" ht="15" customHeight="1" x14ac:dyDescent="0.25">
      <c r="B25" s="74">
        <v>20</v>
      </c>
      <c r="C25" s="75" t="str">
        <f>IFERROR(IF((COUNTIF(#REF!,$C$4)&lt;0),"---",INDEX(#REF!,MATCH('Module Pin Table'!B25,#REF!,0),6)),"---")</f>
        <v>---</v>
      </c>
      <c r="D25" s="75" t="str">
        <f>IFERROR(IF((COUNTIF(#REF!,$C$4)&lt;0),"---",INDEX(#REF!,MATCH('Module Pin Table'!B25,#REF!,0),4)),"---")</f>
        <v>---</v>
      </c>
      <c r="E25" s="75" t="str">
        <f>IFERROR(IF((COUNTIF(#REF!,$C$4)&lt;0),"---",INDEX(#REF!,MATCH('Module Pin Table'!B25,#REF!,0),5)),"---")</f>
        <v>---</v>
      </c>
      <c r="F25" s="75" t="str">
        <f>IFERROR(IF(VLOOKUP($D25&amp;"-"&amp;$E25,IF($C$4="TE0725LP_REV01",#REF!,IF($C$4="TE0725_REV01",#REF!,IF($C$4="TE0725_REV02",#REF!,IF($C$4="TE0725_REV03",#REF!,IF($C$4="TE0725_REV04",#REF!))))),6,0)="--","---",IF($C$4="TE0725LP_REV01",#REF!&amp;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25" s="75" t="str">
        <f>IFERROR(VLOOKUP(D25&amp;"-"&amp;E25,IF($C$4="TE0725LP_REV01",#REF!,IF($C$4="TE0725_REV01",#REF!,IF($C$4="TE0725_REV02",#REF!,IF($C$4="TE0725_REV03",#REF!,IF($C$4="TE0725_REV04",#REF!))))),7,0),"---")</f>
        <v>---</v>
      </c>
      <c r="H25" s="75" t="str">
        <f>IFERROR(VLOOKUP(G25,IF($C$4="TE0725LP_REV01",#REF!,IF($C$4="TE0725_REV01",#REF!,IF($C$4="TE0725_REV02",#REF!,IF($C$4="TE0725_REV03",#REF!,IF($C$4="TE0725_REV04",#REF!))))),2,0),"---")</f>
        <v>---</v>
      </c>
      <c r="I25" s="75" t="str">
        <f>IFERROR(VLOOKUP(G25,IF($C$4="TE0725LP_REV01",#REF!,IF($C$4="TE0725_REV01",#REF!,IF($C$4="TE0725_REV02",#REF!,IF($C$4="TE0725_REV03",#REF!,IF($C$4="TE0725_REV04",#REF!))))),3,0),"---")</f>
        <v>---</v>
      </c>
      <c r="J25" s="76" t="str">
        <f>IFERROR(VLOOKUP(G25,IF($C$4="TE0725LP_REV01",#REF!,IF($C$4="TE0725_REV01",#REF!,IF($C$4="TE0725_REV02",#REF!,IF($C$4="TE0725_REV03",#REF!,IF($C$4="TE0725_REV04",#REF!))))),4,0),"---")</f>
        <v>---</v>
      </c>
      <c r="K25" s="56" t="str">
        <f>IFERROR(VLOOKUP(D25&amp;"-"&amp;E25,IF($C$4="TE0725LP_REV01",#REF!,IF($C$4="TE0725_REV01",#REF!,IF($C$4="TE0725_REV02",#REF!,IF($C$4="TE0725_REV03",#REF!,IF($C$4="TE0725_REV04",#REF!))))),4,0),"---")</f>
        <v>---</v>
      </c>
    </row>
    <row r="26" spans="2:11" ht="15" customHeight="1" x14ac:dyDescent="0.25">
      <c r="B26" s="74">
        <v>21</v>
      </c>
      <c r="C26" s="75" t="str">
        <f>IFERROR(IF((COUNTIF(#REF!,$C$4)&lt;0),"---",INDEX(#REF!,MATCH('Module Pin Table'!B26,#REF!,0),6)),"---")</f>
        <v>---</v>
      </c>
      <c r="D26" s="75" t="str">
        <f>IFERROR(IF((COUNTIF(#REF!,$C$4)&lt;0),"---",INDEX(#REF!,MATCH('Module Pin Table'!B26,#REF!,0),4)),"---")</f>
        <v>---</v>
      </c>
      <c r="E26" s="75" t="str">
        <f>IFERROR(IF((COUNTIF(#REF!,$C$4)&lt;0),"---",INDEX(#REF!,MATCH('Module Pin Table'!B26,#REF!,0),5)),"---")</f>
        <v>---</v>
      </c>
      <c r="F26" s="75" t="str">
        <f>IFERROR(IF(VLOOKUP($D26&amp;"-"&amp;$E26,IF($C$4="TE0725LP_REV01",#REF!,IF($C$4="TE0725_REV01",#REF!,IF($C$4="TE0725_REV02",#REF!,IF($C$4="TE0725_REV03",#REF!,IF($C$4="TE0725_REV04",#REF!))))),6,0)="--","---",IF($C$4="TE0725LP_REV01",#REF!&amp;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26" s="75" t="str">
        <f>IFERROR(VLOOKUP(D26&amp;"-"&amp;E26,IF($C$4="TE0725LP_REV01",#REF!,IF($C$4="TE0725_REV01",#REF!,IF($C$4="TE0725_REV02",#REF!,IF($C$4="TE0725_REV03",#REF!,IF($C$4="TE0725_REV04",#REF!))))),7,0),"---")</f>
        <v>---</v>
      </c>
      <c r="H26" s="75" t="str">
        <f>IFERROR(VLOOKUP(G26,IF($C$4="TE0725LP_REV01",#REF!,IF($C$4="TE0725_REV01",#REF!,IF($C$4="TE0725_REV02",#REF!,IF($C$4="TE0725_REV03",#REF!,IF($C$4="TE0725_REV04",#REF!))))),2,0),"---")</f>
        <v>---</v>
      </c>
      <c r="I26" s="75" t="str">
        <f>IFERROR(VLOOKUP(G26,IF($C$4="TE0725LP_REV01",#REF!,IF($C$4="TE0725_REV01",#REF!,IF($C$4="TE0725_REV02",#REF!,IF($C$4="TE0725_REV03",#REF!,IF($C$4="TE0725_REV04",#REF!))))),3,0),"---")</f>
        <v>---</v>
      </c>
      <c r="J26" s="76" t="str">
        <f>IFERROR(VLOOKUP(G26,IF($C$4="TE0725LP_REV01",#REF!,IF($C$4="TE0725_REV01",#REF!,IF($C$4="TE0725_REV02",#REF!,IF($C$4="TE0725_REV03",#REF!,IF($C$4="TE0725_REV04",#REF!))))),4,0),"---")</f>
        <v>---</v>
      </c>
      <c r="K26" s="56" t="str">
        <f>IFERROR(VLOOKUP(D26&amp;"-"&amp;E26,IF($C$4="TE0725LP_REV01",#REF!,IF($C$4="TE0725_REV01",#REF!,IF($C$4="TE0725_REV02",#REF!,IF($C$4="TE0725_REV03",#REF!,IF($C$4="TE0725_REV04",#REF!))))),4,0),"---")</f>
        <v>---</v>
      </c>
    </row>
    <row r="27" spans="2:11" ht="15" customHeight="1" x14ac:dyDescent="0.25">
      <c r="B27" s="74">
        <v>22</v>
      </c>
      <c r="C27" s="75" t="str">
        <f>IFERROR(IF((COUNTIF(#REF!,$C$4)&lt;0),"---",INDEX(#REF!,MATCH('Module Pin Table'!B27,#REF!,0),6)),"---")</f>
        <v>---</v>
      </c>
      <c r="D27" s="75" t="str">
        <f>IFERROR(IF((COUNTIF(#REF!,$C$4)&lt;0),"---",INDEX(#REF!,MATCH('Module Pin Table'!B27,#REF!,0),4)),"---")</f>
        <v>---</v>
      </c>
      <c r="E27" s="75" t="str">
        <f>IFERROR(IF((COUNTIF(#REF!,$C$4)&lt;0),"---",INDEX(#REF!,MATCH('Module Pin Table'!B27,#REF!,0),5)),"---")</f>
        <v>---</v>
      </c>
      <c r="F27" s="75" t="str">
        <f>IFERROR(IF(VLOOKUP($D27&amp;"-"&amp;$E27,IF($C$4="TE0725LP_REV01",#REF!,IF($C$4="TE0725_REV01",#REF!,IF($C$4="TE0725_REV02",#REF!,IF($C$4="TE0725_REV03",#REF!,IF($C$4="TE0725_REV04",#REF!))))),6,0)="--","---",IF($C$4="TE0725LP_REV01",#REF!&amp;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27" s="75" t="str">
        <f>IFERROR(VLOOKUP(D27&amp;"-"&amp;E27,IF($C$4="TE0725LP_REV01",#REF!,IF($C$4="TE0725_REV01",#REF!,IF($C$4="TE0725_REV02",#REF!,IF($C$4="TE0725_REV03",#REF!,IF($C$4="TE0725_REV04",#REF!))))),7,0),"---")</f>
        <v>---</v>
      </c>
      <c r="H27" s="75" t="str">
        <f>IFERROR(VLOOKUP(G27,IF($C$4="TE0725LP_REV01",#REF!,IF($C$4="TE0725_REV01",#REF!,IF($C$4="TE0725_REV02",#REF!,IF($C$4="TE0725_REV03",#REF!,IF($C$4="TE0725_REV04",#REF!))))),2,0),"---")</f>
        <v>---</v>
      </c>
      <c r="I27" s="75" t="str">
        <f>IFERROR(VLOOKUP(G27,IF($C$4="TE0725LP_REV01",#REF!,IF($C$4="TE0725_REV01",#REF!,IF($C$4="TE0725_REV02",#REF!,IF($C$4="TE0725_REV03",#REF!,IF($C$4="TE0725_REV04",#REF!))))),3,0),"---")</f>
        <v>---</v>
      </c>
      <c r="J27" s="76" t="str">
        <f>IFERROR(VLOOKUP(G27,IF($C$4="TE0725LP_REV01",#REF!,IF($C$4="TE0725_REV01",#REF!,IF($C$4="TE0725_REV02",#REF!,IF($C$4="TE0725_REV03",#REF!,IF($C$4="TE0725_REV04",#REF!))))),4,0),"---")</f>
        <v>---</v>
      </c>
      <c r="K27" s="56" t="str">
        <f>IFERROR(VLOOKUP(D27&amp;"-"&amp;E27,IF($C$4="TE0725LP_REV01",#REF!,IF($C$4="TE0725_REV01",#REF!,IF($C$4="TE0725_REV02",#REF!,IF($C$4="TE0725_REV03",#REF!,IF($C$4="TE0725_REV04",#REF!))))),4,0),"---")</f>
        <v>---</v>
      </c>
    </row>
    <row r="28" spans="2:11" ht="15" customHeight="1" x14ac:dyDescent="0.25">
      <c r="B28" s="74">
        <v>23</v>
      </c>
      <c r="C28" s="75" t="str">
        <f>IFERROR(IF((COUNTIF(#REF!,$C$4)&lt;0),"---",INDEX(#REF!,MATCH('Module Pin Table'!B28,#REF!,0),6)),"---")</f>
        <v>---</v>
      </c>
      <c r="D28" s="75" t="str">
        <f>IFERROR(IF((COUNTIF(#REF!,$C$4)&lt;0),"---",INDEX(#REF!,MATCH('Module Pin Table'!B28,#REF!,0),4)),"---")</f>
        <v>---</v>
      </c>
      <c r="E28" s="75" t="str">
        <f>IFERROR(IF((COUNTIF(#REF!,$C$4)&lt;0),"---",INDEX(#REF!,MATCH('Module Pin Table'!B28,#REF!,0),5)),"---")</f>
        <v>---</v>
      </c>
      <c r="F28" s="75" t="str">
        <f>IFERROR(IF(VLOOKUP($D28&amp;"-"&amp;$E28,IF($C$4="TE0725LP_REV01",#REF!,IF($C$4="TE0725_REV01",#REF!,IF($C$4="TE0725_REV02",#REF!,IF($C$4="TE0725_REV03",#REF!,IF($C$4="TE0725_REV04",#REF!))))),6,0)="--","---",IF($C$4="TE0725LP_REV01",#REF!&amp;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28" s="75" t="str">
        <f>IFERROR(VLOOKUP(D28&amp;"-"&amp;E28,IF($C$4="TE0725LP_REV01",#REF!,IF($C$4="TE0725_REV01",#REF!,IF($C$4="TE0725_REV02",#REF!,IF($C$4="TE0725_REV03",#REF!,IF($C$4="TE0725_REV04",#REF!))))),7,0),"---")</f>
        <v>---</v>
      </c>
      <c r="H28" s="75" t="str">
        <f>IFERROR(VLOOKUP(G28,IF($C$4="TE0725LP_REV01",#REF!,IF($C$4="TE0725_REV01",#REF!,IF($C$4="TE0725_REV02",#REF!,IF($C$4="TE0725_REV03",#REF!,IF($C$4="TE0725_REV04",#REF!))))),2,0),"---")</f>
        <v>---</v>
      </c>
      <c r="I28" s="75" t="str">
        <f>IFERROR(VLOOKUP(G28,IF($C$4="TE0725LP_REV01",#REF!,IF($C$4="TE0725_REV01",#REF!,IF($C$4="TE0725_REV02",#REF!,IF($C$4="TE0725_REV03",#REF!,IF($C$4="TE0725_REV04",#REF!))))),3,0),"---")</f>
        <v>---</v>
      </c>
      <c r="J28" s="76" t="str">
        <f>IFERROR(VLOOKUP(G28,IF($C$4="TE0725LP_REV01",#REF!,IF($C$4="TE0725_REV01",#REF!,IF($C$4="TE0725_REV02",#REF!,IF($C$4="TE0725_REV03",#REF!,IF($C$4="TE0725_REV04",#REF!))))),4,0),"---")</f>
        <v>---</v>
      </c>
      <c r="K28" s="56" t="str">
        <f>IFERROR(VLOOKUP(D28&amp;"-"&amp;E28,IF($C$4="TE0725LP_REV01",#REF!,IF($C$4="TE0725_REV01",#REF!,IF($C$4="TE0725_REV02",#REF!,IF($C$4="TE0725_REV03",#REF!,IF($C$4="TE0725_REV04",#REF!))))),4,0),"---")</f>
        <v>---</v>
      </c>
    </row>
    <row r="29" spans="2:11" ht="15" customHeight="1" x14ac:dyDescent="0.25">
      <c r="B29" s="74">
        <v>24</v>
      </c>
      <c r="C29" s="75" t="str">
        <f>IFERROR(IF((COUNTIF(#REF!,$C$4)&lt;0),"---",INDEX(#REF!,MATCH('Module Pin Table'!B29,#REF!,0),6)),"---")</f>
        <v>---</v>
      </c>
      <c r="D29" s="75" t="str">
        <f>IFERROR(IF((COUNTIF(#REF!,$C$4)&lt;0),"---",INDEX(#REF!,MATCH('Module Pin Table'!B29,#REF!,0),4)),"---")</f>
        <v>---</v>
      </c>
      <c r="E29" s="75" t="str">
        <f>IFERROR(IF((COUNTIF(#REF!,$C$4)&lt;0),"---",INDEX(#REF!,MATCH('Module Pin Table'!B29,#REF!,0),5)),"---")</f>
        <v>---</v>
      </c>
      <c r="F29" s="75" t="str">
        <f>IFERROR(IF(VLOOKUP($D29&amp;"-"&amp;$E29,IF($C$4="TE0725LP_REV01",#REF!,IF($C$4="TE0725_REV01",#REF!,IF($C$4="TE0725_REV02",#REF!,IF($C$4="TE0725_REV03",#REF!,IF($C$4="TE0725_REV04",#REF!))))),6,0)="--","---",IF($C$4="TE0725LP_REV01",#REF!&amp;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29" s="75" t="str">
        <f>IFERROR(VLOOKUP(D29&amp;"-"&amp;E29,IF($C$4="TE0725LP_REV01",#REF!,IF($C$4="TE0725_REV01",#REF!,IF($C$4="TE0725_REV02",#REF!,IF($C$4="TE0725_REV03",#REF!,IF($C$4="TE0725_REV04",#REF!))))),7,0),"---")</f>
        <v>---</v>
      </c>
      <c r="H29" s="75" t="str">
        <f>IFERROR(VLOOKUP(G29,IF($C$4="TE0725LP_REV01",#REF!,IF($C$4="TE0725_REV01",#REF!,IF($C$4="TE0725_REV02",#REF!,IF($C$4="TE0725_REV03",#REF!,IF($C$4="TE0725_REV04",#REF!))))),2,0),"---")</f>
        <v>---</v>
      </c>
      <c r="I29" s="75" t="str">
        <f>IFERROR(VLOOKUP(G29,IF($C$4="TE0725LP_REV01",#REF!,IF($C$4="TE0725_REV01",#REF!,IF($C$4="TE0725_REV02",#REF!,IF($C$4="TE0725_REV03",#REF!,IF($C$4="TE0725_REV04",#REF!))))),3,0),"---")</f>
        <v>---</v>
      </c>
      <c r="J29" s="76" t="str">
        <f>IFERROR(VLOOKUP(G29,IF($C$4="TE0725LP_REV01",#REF!,IF($C$4="TE0725_REV01",#REF!,IF($C$4="TE0725_REV02",#REF!,IF($C$4="TE0725_REV03",#REF!,IF($C$4="TE0725_REV04",#REF!))))),4,0),"---")</f>
        <v>---</v>
      </c>
      <c r="K29" s="56" t="str">
        <f>IFERROR(VLOOKUP(D29&amp;"-"&amp;E29,IF($C$4="TE0725LP_REV01",#REF!,IF($C$4="TE0725_REV01",#REF!,IF($C$4="TE0725_REV02",#REF!,IF($C$4="TE0725_REV03",#REF!,IF($C$4="TE0725_REV04",#REF!))))),4,0),"---")</f>
        <v>---</v>
      </c>
    </row>
    <row r="30" spans="2:11" ht="15" customHeight="1" x14ac:dyDescent="0.25">
      <c r="B30" s="74">
        <v>25</v>
      </c>
      <c r="C30" s="75" t="str">
        <f>IFERROR(IF((COUNTIF(#REF!,$C$4)&lt;0),"---",INDEX(#REF!,MATCH('Module Pin Table'!B30,#REF!,0),6)),"---")</f>
        <v>---</v>
      </c>
      <c r="D30" s="75" t="str">
        <f>IFERROR(IF((COUNTIF(#REF!,$C$4)&lt;0),"---",INDEX(#REF!,MATCH('Module Pin Table'!B30,#REF!,0),4)),"---")</f>
        <v>---</v>
      </c>
      <c r="E30" s="75" t="str">
        <f>IFERROR(IF((COUNTIF(#REF!,$C$4)&lt;0),"---",INDEX(#REF!,MATCH('Module Pin Table'!B30,#REF!,0),5)),"---")</f>
        <v>---</v>
      </c>
      <c r="F30" s="75" t="str">
        <f>IFERROR(IF(VLOOKUP($D30&amp;"-"&amp;$E30,IF($C$4="TE0725LP_REV01",#REF!,IF($C$4="TE0725_REV01",#REF!,IF($C$4="TE0725_REV02",#REF!,IF($C$4="TE0725_REV03",#REF!,IF($C$4="TE0725_REV04",#REF!))))),6,0)="--","---",IF($C$4="TE0725LP_REV01",#REF!&amp;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30" s="75" t="str">
        <f>IFERROR(VLOOKUP(D30&amp;"-"&amp;E30,IF($C$4="TE0725LP_REV01",#REF!,IF($C$4="TE0725_REV01",#REF!,IF($C$4="TE0725_REV02",#REF!,IF($C$4="TE0725_REV03",#REF!,IF($C$4="TE0725_REV04",#REF!))))),7,0),"---")</f>
        <v>---</v>
      </c>
      <c r="H30" s="75" t="str">
        <f>IFERROR(VLOOKUP(G30,IF($C$4="TE0725LP_REV01",#REF!,IF($C$4="TE0725_REV01",#REF!,IF($C$4="TE0725_REV02",#REF!,IF($C$4="TE0725_REV03",#REF!,IF($C$4="TE0725_REV04",#REF!))))),2,0),"---")</f>
        <v>---</v>
      </c>
      <c r="I30" s="75" t="str">
        <f>IFERROR(VLOOKUP(G30,IF($C$4="TE0725LP_REV01",#REF!,IF($C$4="TE0725_REV01",#REF!,IF($C$4="TE0725_REV02",#REF!,IF($C$4="TE0725_REV03",#REF!,IF($C$4="TE0725_REV04",#REF!))))),3,0),"---")</f>
        <v>---</v>
      </c>
      <c r="J30" s="76" t="str">
        <f>IFERROR(VLOOKUP(G30,IF($C$4="TE0725LP_REV01",#REF!,IF($C$4="TE0725_REV01",#REF!,IF($C$4="TE0725_REV02",#REF!,IF($C$4="TE0725_REV03",#REF!,IF($C$4="TE0725_REV04",#REF!))))),4,0),"---")</f>
        <v>---</v>
      </c>
      <c r="K30" s="56" t="str">
        <f>IFERROR(VLOOKUP(D30&amp;"-"&amp;E30,IF($C$4="TE0725LP_REV01",#REF!,IF($C$4="TE0725_REV01",#REF!,IF($C$4="TE0725_REV02",#REF!,IF($C$4="TE0725_REV03",#REF!,IF($C$4="TE0725_REV04",#REF!))))),4,0),"---")</f>
        <v>---</v>
      </c>
    </row>
    <row r="31" spans="2:11" ht="15" customHeight="1" x14ac:dyDescent="0.25">
      <c r="B31" s="74">
        <v>26</v>
      </c>
      <c r="C31" s="75" t="str">
        <f>IFERROR(IF((COUNTIF(#REF!,$C$4)&lt;0),"---",INDEX(#REF!,MATCH('Module Pin Table'!B31,#REF!,0),6)),"---")</f>
        <v>---</v>
      </c>
      <c r="D31" s="75" t="str">
        <f>IFERROR(IF((COUNTIF(#REF!,$C$4)&lt;0),"---",INDEX(#REF!,MATCH('Module Pin Table'!B31,#REF!,0),4)),"---")</f>
        <v>---</v>
      </c>
      <c r="E31" s="75" t="str">
        <f>IFERROR(IF((COUNTIF(#REF!,$C$4)&lt;0),"---",INDEX(#REF!,MATCH('Module Pin Table'!B31,#REF!,0),5)),"---")</f>
        <v>---</v>
      </c>
      <c r="F31" s="75" t="str">
        <f>IFERROR(IF(VLOOKUP($D31&amp;"-"&amp;$E31,IF($C$4="TE0725LP_REV01",#REF!,IF($C$4="TE0725_REV01",#REF!,IF($C$4="TE0725_REV02",#REF!,IF($C$4="TE0725_REV03",#REF!,IF($C$4="TE0725_REV04",#REF!))))),6,0)="--","---",IF($C$4="TE0725LP_REV01",#REF!&amp;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31" s="75" t="str">
        <f>IFERROR(VLOOKUP(D31&amp;"-"&amp;E31,IF($C$4="TE0725LP_REV01",#REF!,IF($C$4="TE0725_REV01",#REF!,IF($C$4="TE0725_REV02",#REF!,IF($C$4="TE0725_REV03",#REF!,IF($C$4="TE0725_REV04",#REF!))))),7,0),"---")</f>
        <v>---</v>
      </c>
      <c r="H31" s="75" t="str">
        <f>IFERROR(VLOOKUP(G31,IF($C$4="TE0725LP_REV01",#REF!,IF($C$4="TE0725_REV01",#REF!,IF($C$4="TE0725_REV02",#REF!,IF($C$4="TE0725_REV03",#REF!,IF($C$4="TE0725_REV04",#REF!))))),2,0),"---")</f>
        <v>---</v>
      </c>
      <c r="I31" s="75" t="str">
        <f>IFERROR(VLOOKUP(G31,IF($C$4="TE0725LP_REV01",#REF!,IF($C$4="TE0725_REV01",#REF!,IF($C$4="TE0725_REV02",#REF!,IF($C$4="TE0725_REV03",#REF!,IF($C$4="TE0725_REV04",#REF!))))),3,0),"---")</f>
        <v>---</v>
      </c>
      <c r="J31" s="76" t="str">
        <f>IFERROR(VLOOKUP(G31,IF($C$4="TE0725LP_REV01",#REF!,IF($C$4="TE0725_REV01",#REF!,IF($C$4="TE0725_REV02",#REF!,IF($C$4="TE0725_REV03",#REF!,IF($C$4="TE0725_REV04",#REF!))))),4,0),"---")</f>
        <v>---</v>
      </c>
      <c r="K31" s="56" t="str">
        <f>IFERROR(VLOOKUP(D31&amp;"-"&amp;E31,IF($C$4="TE0725LP_REV01",#REF!,IF($C$4="TE0725_REV01",#REF!,IF($C$4="TE0725_REV02",#REF!,IF($C$4="TE0725_REV03",#REF!,IF($C$4="TE0725_REV04",#REF!))))),4,0),"---")</f>
        <v>---</v>
      </c>
    </row>
    <row r="32" spans="2:11" ht="15" customHeight="1" x14ac:dyDescent="0.25">
      <c r="B32" s="74">
        <v>27</v>
      </c>
      <c r="C32" s="75" t="str">
        <f>IFERROR(IF((COUNTIF(#REF!,$C$4)&lt;0),"---",INDEX(#REF!,MATCH('Module Pin Table'!B32,#REF!,0),6)),"---")</f>
        <v>---</v>
      </c>
      <c r="D32" s="75" t="str">
        <f>IFERROR(IF((COUNTIF(#REF!,$C$4)&lt;0),"---",INDEX(#REF!,MATCH('Module Pin Table'!B32,#REF!,0),4)),"---")</f>
        <v>---</v>
      </c>
      <c r="E32" s="75" t="str">
        <f>IFERROR(IF((COUNTIF(#REF!,$C$4)&lt;0),"---",INDEX(#REF!,MATCH('Module Pin Table'!B32,#REF!,0),5)),"---")</f>
        <v>---</v>
      </c>
      <c r="F32" s="75" t="str">
        <f>IFERROR(IF(VLOOKUP($D32&amp;"-"&amp;$E32,IF($C$4="TE0725LP_REV01",#REF!,IF($C$4="TE0725_REV01",#REF!,IF($C$4="TE0725_REV02",#REF!,IF($C$4="TE0725_REV03",#REF!,IF($C$4="TE0725_REV04",#REF!))))),6,0)="--","---",IF($C$4="TE0725LP_REV01",#REF!&amp;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32" s="75" t="str">
        <f>IFERROR(VLOOKUP(D32&amp;"-"&amp;E32,IF($C$4="TE0725LP_REV01",#REF!,IF($C$4="TE0725_REV01",#REF!,IF($C$4="TE0725_REV02",#REF!,IF($C$4="TE0725_REV03",#REF!,IF($C$4="TE0725_REV04",#REF!))))),7,0),"---")</f>
        <v>---</v>
      </c>
      <c r="H32" s="75" t="str">
        <f>IFERROR(VLOOKUP(G32,IF($C$4="TE0725LP_REV01",#REF!,IF($C$4="TE0725_REV01",#REF!,IF($C$4="TE0725_REV02",#REF!,IF($C$4="TE0725_REV03",#REF!,IF($C$4="TE0725_REV04",#REF!))))),2,0),"---")</f>
        <v>---</v>
      </c>
      <c r="I32" s="75" t="str">
        <f>IFERROR(VLOOKUP(G32,IF($C$4="TE0725LP_REV01",#REF!,IF($C$4="TE0725_REV01",#REF!,IF($C$4="TE0725_REV02",#REF!,IF($C$4="TE0725_REV03",#REF!,IF($C$4="TE0725_REV04",#REF!))))),3,0),"---")</f>
        <v>---</v>
      </c>
      <c r="J32" s="76" t="str">
        <f>IFERROR(VLOOKUP(G32,IF($C$4="TE0725LP_REV01",#REF!,IF($C$4="TE0725_REV01",#REF!,IF($C$4="TE0725_REV02",#REF!,IF($C$4="TE0725_REV03",#REF!,IF($C$4="TE0725_REV04",#REF!))))),4,0),"---")</f>
        <v>---</v>
      </c>
      <c r="K32" s="56" t="str">
        <f>IFERROR(VLOOKUP(D32&amp;"-"&amp;E32,IF($C$4="TE0725LP_REV01",#REF!,IF($C$4="TE0725_REV01",#REF!,IF($C$4="TE0725_REV02",#REF!,IF($C$4="TE0725_REV03",#REF!,IF($C$4="TE0725_REV04",#REF!))))),4,0),"---")</f>
        <v>---</v>
      </c>
    </row>
    <row r="33" spans="2:11" ht="15" customHeight="1" x14ac:dyDescent="0.25">
      <c r="B33" s="74">
        <v>28</v>
      </c>
      <c r="C33" s="75" t="str">
        <f>IFERROR(IF((COUNTIF(#REF!,$C$4)&lt;0),"---",INDEX(#REF!,MATCH('Module Pin Table'!B33,#REF!,0),6)),"---")</f>
        <v>---</v>
      </c>
      <c r="D33" s="75" t="str">
        <f>IFERROR(IF((COUNTIF(#REF!,$C$4)&lt;0),"---",INDEX(#REF!,MATCH('Module Pin Table'!B33,#REF!,0),4)),"---")</f>
        <v>---</v>
      </c>
      <c r="E33" s="75" t="str">
        <f>IFERROR(IF((COUNTIF(#REF!,$C$4)&lt;0),"---",INDEX(#REF!,MATCH('Module Pin Table'!B33,#REF!,0),5)),"---")</f>
        <v>---</v>
      </c>
      <c r="F33" s="75" t="str">
        <f>IFERROR(IF(VLOOKUP($D33&amp;"-"&amp;$E33,IF($C$4="TE0725LP_REV01",#REF!,IF($C$4="TE0725_REV01",#REF!,IF($C$4="TE0725_REV02",#REF!,IF($C$4="TE0725_REV03",#REF!,IF($C$4="TE0725_REV04",#REF!))))),6,0)="--","---",IF($C$4="TE0725LP_REV01",#REF!&amp;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33" s="75" t="str">
        <f>IFERROR(VLOOKUP(D33&amp;"-"&amp;E33,IF($C$4="TE0725LP_REV01",#REF!,IF($C$4="TE0725_REV01",#REF!,IF($C$4="TE0725_REV02",#REF!,IF($C$4="TE0725_REV03",#REF!,IF($C$4="TE0725_REV04",#REF!))))),7,0),"---")</f>
        <v>---</v>
      </c>
      <c r="H33" s="75" t="str">
        <f>IFERROR(VLOOKUP(G33,IF($C$4="TE0725LP_REV01",#REF!,IF($C$4="TE0725_REV01",#REF!,IF($C$4="TE0725_REV02",#REF!,IF($C$4="TE0725_REV03",#REF!,IF($C$4="TE0725_REV04",#REF!))))),2,0),"---")</f>
        <v>---</v>
      </c>
      <c r="I33" s="75" t="str">
        <f>IFERROR(VLOOKUP(G33,IF($C$4="TE0725LP_REV01",#REF!,IF($C$4="TE0725_REV01",#REF!,IF($C$4="TE0725_REV02",#REF!,IF($C$4="TE0725_REV03",#REF!,IF($C$4="TE0725_REV04",#REF!))))),3,0),"---")</f>
        <v>---</v>
      </c>
      <c r="J33" s="76" t="str">
        <f>IFERROR(VLOOKUP(G33,IF($C$4="TE0725LP_REV01",#REF!,IF($C$4="TE0725_REV01",#REF!,IF($C$4="TE0725_REV02",#REF!,IF($C$4="TE0725_REV03",#REF!,IF($C$4="TE0725_REV04",#REF!))))),4,0),"---")</f>
        <v>---</v>
      </c>
      <c r="K33" s="56" t="str">
        <f>IFERROR(VLOOKUP(D33&amp;"-"&amp;E33,IF($C$4="TE0725LP_REV01",#REF!,IF($C$4="TE0725_REV01",#REF!,IF($C$4="TE0725_REV02",#REF!,IF($C$4="TE0725_REV03",#REF!,IF($C$4="TE0725_REV04",#REF!))))),4,0),"---")</f>
        <v>---</v>
      </c>
    </row>
    <row r="34" spans="2:11" ht="15" customHeight="1" x14ac:dyDescent="0.25">
      <c r="B34" s="74">
        <v>29</v>
      </c>
      <c r="C34" s="75" t="str">
        <f>IFERROR(IF((COUNTIF(#REF!,$C$4)&lt;0),"---",INDEX(#REF!,MATCH('Module Pin Table'!B34,#REF!,0),6)),"---")</f>
        <v>---</v>
      </c>
      <c r="D34" s="75" t="str">
        <f>IFERROR(IF((COUNTIF(#REF!,$C$4)&lt;0),"---",INDEX(#REF!,MATCH('Module Pin Table'!B34,#REF!,0),4)),"---")</f>
        <v>---</v>
      </c>
      <c r="E34" s="75" t="str">
        <f>IFERROR(IF((COUNTIF(#REF!,$C$4)&lt;0),"---",INDEX(#REF!,MATCH('Module Pin Table'!B34,#REF!,0),5)),"---")</f>
        <v>---</v>
      </c>
      <c r="F34" s="75" t="str">
        <f>IFERROR(IF(VLOOKUP($D34&amp;"-"&amp;$E34,IF($C$4="TE0725LP_REV01",#REF!,IF($C$4="TE0725_REV01",#REF!,IF($C$4="TE0725_REV02",#REF!,IF($C$4="TE0725_REV03",#REF!,IF($C$4="TE0725_REV04",#REF!))))),6,0)="--","---",IF($C$4="TE0725LP_REV01",#REF!&amp;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34" s="75" t="str">
        <f>IFERROR(VLOOKUP(D34&amp;"-"&amp;E34,IF($C$4="TE0725LP_REV01",#REF!,IF($C$4="TE0725_REV01",#REF!,IF($C$4="TE0725_REV02",#REF!,IF($C$4="TE0725_REV03",#REF!,IF($C$4="TE0725_REV04",#REF!))))),7,0),"---")</f>
        <v>---</v>
      </c>
      <c r="H34" s="75" t="str">
        <f>IFERROR(VLOOKUP(G34,IF($C$4="TE0725LP_REV01",#REF!,IF($C$4="TE0725_REV01",#REF!,IF($C$4="TE0725_REV02",#REF!,IF($C$4="TE0725_REV03",#REF!,IF($C$4="TE0725_REV04",#REF!))))),2,0),"---")</f>
        <v>---</v>
      </c>
      <c r="I34" s="75" t="str">
        <f>IFERROR(VLOOKUP(G34,IF($C$4="TE0725LP_REV01",#REF!,IF($C$4="TE0725_REV01",#REF!,IF($C$4="TE0725_REV02",#REF!,IF($C$4="TE0725_REV03",#REF!,IF($C$4="TE0725_REV04",#REF!))))),3,0),"---")</f>
        <v>---</v>
      </c>
      <c r="J34" s="76" t="str">
        <f>IFERROR(VLOOKUP(G34,IF($C$4="TE0725LP_REV01",#REF!,IF($C$4="TE0725_REV01",#REF!,IF($C$4="TE0725_REV02",#REF!,IF($C$4="TE0725_REV03",#REF!,IF($C$4="TE0725_REV04",#REF!))))),4,0),"---")</f>
        <v>---</v>
      </c>
      <c r="K34" s="56" t="str">
        <f>IFERROR(VLOOKUP(D34&amp;"-"&amp;E34,IF($C$4="TE0725LP_REV01",#REF!,IF($C$4="TE0725_REV01",#REF!,IF($C$4="TE0725_REV02",#REF!,IF($C$4="TE0725_REV03",#REF!,IF($C$4="TE0725_REV04",#REF!))))),4,0),"---")</f>
        <v>---</v>
      </c>
    </row>
    <row r="35" spans="2:11" ht="15" customHeight="1" x14ac:dyDescent="0.25">
      <c r="B35" s="74">
        <v>30</v>
      </c>
      <c r="C35" s="75" t="str">
        <f>IFERROR(IF((COUNTIF(#REF!,$C$4)&lt;0),"---",INDEX(#REF!,MATCH('Module Pin Table'!B35,#REF!,0),6)),"---")</f>
        <v>---</v>
      </c>
      <c r="D35" s="75" t="str">
        <f>IFERROR(IF((COUNTIF(#REF!,$C$4)&lt;0),"---",INDEX(#REF!,MATCH('Module Pin Table'!B35,#REF!,0),4)),"---")</f>
        <v>---</v>
      </c>
      <c r="E35" s="75" t="str">
        <f>IFERROR(IF((COUNTIF(#REF!,$C$4)&lt;0),"---",INDEX(#REF!,MATCH('Module Pin Table'!B35,#REF!,0),5)),"---")</f>
        <v>---</v>
      </c>
      <c r="F35" s="75" t="str">
        <f>IFERROR(IF(VLOOKUP($D35&amp;"-"&amp;$E35,IF($C$4="TE0725LP_REV01",#REF!,IF($C$4="TE0725_REV01",#REF!,IF($C$4="TE0725_REV02",#REF!,IF($C$4="TE0725_REV03",#REF!,IF($C$4="TE0725_REV04",#REF!))))),6,0)="--","---",IF($C$4="TE0725LP_REV01",#REF!&amp;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35" s="75" t="str">
        <f>IFERROR(VLOOKUP(D35&amp;"-"&amp;E35,IF($C$4="TE0725LP_REV01",#REF!,IF($C$4="TE0725_REV01",#REF!,IF($C$4="TE0725_REV02",#REF!,IF($C$4="TE0725_REV03",#REF!,IF($C$4="TE0725_REV04",#REF!))))),7,0),"---")</f>
        <v>---</v>
      </c>
      <c r="H35" s="75" t="str">
        <f>IFERROR(VLOOKUP(G35,IF($C$4="TE0725LP_REV01",#REF!,IF($C$4="TE0725_REV01",#REF!,IF($C$4="TE0725_REV02",#REF!,IF($C$4="TE0725_REV03",#REF!,IF($C$4="TE0725_REV04",#REF!))))),2,0),"---")</f>
        <v>---</v>
      </c>
      <c r="I35" s="75" t="str">
        <f>IFERROR(VLOOKUP(G35,IF($C$4="TE0725LP_REV01",#REF!,IF($C$4="TE0725_REV01",#REF!,IF($C$4="TE0725_REV02",#REF!,IF($C$4="TE0725_REV03",#REF!,IF($C$4="TE0725_REV04",#REF!))))),3,0),"---")</f>
        <v>---</v>
      </c>
      <c r="J35" s="76" t="str">
        <f>IFERROR(VLOOKUP(G35,IF($C$4="TE0725LP_REV01",#REF!,IF($C$4="TE0725_REV01",#REF!,IF($C$4="TE0725_REV02",#REF!,IF($C$4="TE0725_REV03",#REF!,IF($C$4="TE0725_REV04",#REF!))))),4,0),"---")</f>
        <v>---</v>
      </c>
      <c r="K35" s="56" t="str">
        <f>IFERROR(VLOOKUP(D35&amp;"-"&amp;E35,IF($C$4="TE0725LP_REV01",#REF!,IF($C$4="TE0725_REV01",#REF!,IF($C$4="TE0725_REV02",#REF!,IF($C$4="TE0725_REV03",#REF!,IF($C$4="TE0725_REV04",#REF!))))),4,0),"---")</f>
        <v>---</v>
      </c>
    </row>
    <row r="36" spans="2:11" ht="15" customHeight="1" x14ac:dyDescent="0.25">
      <c r="B36" s="74">
        <v>31</v>
      </c>
      <c r="C36" s="75" t="str">
        <f>IFERROR(IF((COUNTIF(#REF!,$C$4)&lt;0),"---",INDEX(#REF!,MATCH('Module Pin Table'!B36,#REF!,0),6)),"---")</f>
        <v>---</v>
      </c>
      <c r="D36" s="75" t="str">
        <f>IFERROR(IF((COUNTIF(#REF!,$C$4)&lt;0),"---",INDEX(#REF!,MATCH('Module Pin Table'!B36,#REF!,0),4)),"---")</f>
        <v>---</v>
      </c>
      <c r="E36" s="75" t="str">
        <f>IFERROR(IF((COUNTIF(#REF!,$C$4)&lt;0),"---",INDEX(#REF!,MATCH('Module Pin Table'!B36,#REF!,0),5)),"---")</f>
        <v>---</v>
      </c>
      <c r="F36" s="75" t="str">
        <f>IFERROR(IF(VLOOKUP($D36&amp;"-"&amp;$E36,IF($C$4="TE0725LP_REV01",#REF!,IF($C$4="TE0725_REV01",#REF!,IF($C$4="TE0725_REV02",#REF!,IF($C$4="TE0725_REV03",#REF!,IF($C$4="TE0725_REV04",#REF!))))),6,0)="--","---",IF($C$4="TE0725LP_REV01",#REF!&amp;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36" s="75" t="str">
        <f>IFERROR(VLOOKUP(D36&amp;"-"&amp;E36,IF($C$4="TE0725LP_REV01",#REF!,IF($C$4="TE0725_REV01",#REF!,IF($C$4="TE0725_REV02",#REF!,IF($C$4="TE0725_REV03",#REF!,IF($C$4="TE0725_REV04",#REF!))))),7,0),"---")</f>
        <v>---</v>
      </c>
      <c r="H36" s="75" t="str">
        <f>IFERROR(VLOOKUP(G36,IF($C$4="TE0725LP_REV01",#REF!,IF($C$4="TE0725_REV01",#REF!,IF($C$4="TE0725_REV02",#REF!,IF($C$4="TE0725_REV03",#REF!,IF($C$4="TE0725_REV04",#REF!))))),2,0),"---")</f>
        <v>---</v>
      </c>
      <c r="I36" s="75" t="str">
        <f>IFERROR(VLOOKUP(G36,IF($C$4="TE0725LP_REV01",#REF!,IF($C$4="TE0725_REV01",#REF!,IF($C$4="TE0725_REV02",#REF!,IF($C$4="TE0725_REV03",#REF!,IF($C$4="TE0725_REV04",#REF!))))),3,0),"---")</f>
        <v>---</v>
      </c>
      <c r="J36" s="76" t="str">
        <f>IFERROR(VLOOKUP(G36,IF($C$4="TE0725LP_REV01",#REF!,IF($C$4="TE0725_REV01",#REF!,IF($C$4="TE0725_REV02",#REF!,IF($C$4="TE0725_REV03",#REF!,IF($C$4="TE0725_REV04",#REF!))))),4,0),"---")</f>
        <v>---</v>
      </c>
      <c r="K36" s="56" t="str">
        <f>IFERROR(VLOOKUP(D36&amp;"-"&amp;E36,IF($C$4="TE0725LP_REV01",#REF!,IF($C$4="TE0725_REV01",#REF!,IF($C$4="TE0725_REV02",#REF!,IF($C$4="TE0725_REV03",#REF!,IF($C$4="TE0725_REV04",#REF!))))),4,0),"---")</f>
        <v>---</v>
      </c>
    </row>
    <row r="37" spans="2:11" ht="15" customHeight="1" x14ac:dyDescent="0.25">
      <c r="B37" s="74">
        <v>32</v>
      </c>
      <c r="C37" s="75" t="str">
        <f>IFERROR(IF((COUNTIF(#REF!,$C$4)&lt;0),"---",INDEX(#REF!,MATCH('Module Pin Table'!B37,#REF!,0),6)),"---")</f>
        <v>---</v>
      </c>
      <c r="D37" s="75" t="str">
        <f>IFERROR(IF((COUNTIF(#REF!,$C$4)&lt;0),"---",INDEX(#REF!,MATCH('Module Pin Table'!B37,#REF!,0),4)),"---")</f>
        <v>---</v>
      </c>
      <c r="E37" s="75" t="str">
        <f>IFERROR(IF((COUNTIF(#REF!,$C$4)&lt;0),"---",INDEX(#REF!,MATCH('Module Pin Table'!B37,#REF!,0),5)),"---")</f>
        <v>---</v>
      </c>
      <c r="F37" s="75" t="str">
        <f>IFERROR(IF(VLOOKUP($D37&amp;"-"&amp;$E37,IF($C$4="TE0725LP_REV01",#REF!,IF($C$4="TE0725_REV01",#REF!,IF($C$4="TE0725_REV02",#REF!,IF($C$4="TE0725_REV03",#REF!,IF($C$4="TE0725_REV04",#REF!))))),6,0)="--","---",IF($C$4="TE0725LP_REV01",#REF!&amp;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37" s="75" t="str">
        <f>IFERROR(VLOOKUP(D37&amp;"-"&amp;E37,IF($C$4="TE0725LP_REV01",#REF!,IF($C$4="TE0725_REV01",#REF!,IF($C$4="TE0725_REV02",#REF!,IF($C$4="TE0725_REV03",#REF!,IF($C$4="TE0725_REV04",#REF!))))),7,0),"---")</f>
        <v>---</v>
      </c>
      <c r="H37" s="75" t="str">
        <f>IFERROR(VLOOKUP(G37,IF($C$4="TE0725LP_REV01",#REF!,IF($C$4="TE0725_REV01",#REF!,IF($C$4="TE0725_REV02",#REF!,IF($C$4="TE0725_REV03",#REF!,IF($C$4="TE0725_REV04",#REF!))))),2,0),"---")</f>
        <v>---</v>
      </c>
      <c r="I37" s="75" t="str">
        <f>IFERROR(VLOOKUP(G37,IF($C$4="TE0725LP_REV01",#REF!,IF($C$4="TE0725_REV01",#REF!,IF($C$4="TE0725_REV02",#REF!,IF($C$4="TE0725_REV03",#REF!,IF($C$4="TE0725_REV04",#REF!))))),3,0),"---")</f>
        <v>---</v>
      </c>
      <c r="J37" s="76" t="str">
        <f>IFERROR(VLOOKUP(G37,IF($C$4="TE0725LP_REV01",#REF!,IF($C$4="TE0725_REV01",#REF!,IF($C$4="TE0725_REV02",#REF!,IF($C$4="TE0725_REV03",#REF!,IF($C$4="TE0725_REV04",#REF!))))),4,0),"---")</f>
        <v>---</v>
      </c>
      <c r="K37" s="56" t="str">
        <f>IFERROR(VLOOKUP(D37&amp;"-"&amp;E37,IF($C$4="TE0725LP_REV01",#REF!,IF($C$4="TE0725_REV01",#REF!,IF($C$4="TE0725_REV02",#REF!,IF($C$4="TE0725_REV03",#REF!,IF($C$4="TE0725_REV04",#REF!))))),4,0),"---")</f>
        <v>---</v>
      </c>
    </row>
    <row r="38" spans="2:11" ht="15" customHeight="1" x14ac:dyDescent="0.25">
      <c r="B38" s="74">
        <v>33</v>
      </c>
      <c r="C38" s="75" t="str">
        <f>IFERROR(IF((COUNTIF(#REF!,$C$4)&lt;0),"---",INDEX(#REF!,MATCH('Module Pin Table'!B38,#REF!,0),6)),"---")</f>
        <v>---</v>
      </c>
      <c r="D38" s="75" t="str">
        <f>IFERROR(IF((COUNTIF(#REF!,$C$4)&lt;0),"---",INDEX(#REF!,MATCH('Module Pin Table'!B38,#REF!,0),4)),"---")</f>
        <v>---</v>
      </c>
      <c r="E38" s="75" t="str">
        <f>IFERROR(IF((COUNTIF(#REF!,$C$4)&lt;0),"---",INDEX(#REF!,MATCH('Module Pin Table'!B38,#REF!,0),5)),"---")</f>
        <v>---</v>
      </c>
      <c r="F38" s="75" t="str">
        <f>IFERROR(IF(VLOOKUP($D38&amp;"-"&amp;$E38,IF($C$4="TE0725LP_REV01",#REF!,IF($C$4="TE0725_REV01",#REF!,IF($C$4="TE0725_REV02",#REF!,IF($C$4="TE0725_REV03",#REF!,IF($C$4="TE0725_REV04",#REF!))))),6,0)="--","---",IF($C$4="TE0725LP_REV01",#REF!&amp;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38" s="75" t="str">
        <f>IFERROR(VLOOKUP(D38&amp;"-"&amp;E38,IF($C$4="TE0725LP_REV01",#REF!,IF($C$4="TE0725_REV01",#REF!,IF($C$4="TE0725_REV02",#REF!,IF($C$4="TE0725_REV03",#REF!,IF($C$4="TE0725_REV04",#REF!))))),7,0),"---")</f>
        <v>---</v>
      </c>
      <c r="H38" s="75" t="str">
        <f>IFERROR(VLOOKUP(G38,IF($C$4="TE0725LP_REV01",#REF!,IF($C$4="TE0725_REV01",#REF!,IF($C$4="TE0725_REV02",#REF!,IF($C$4="TE0725_REV03",#REF!,IF($C$4="TE0725_REV04",#REF!))))),2,0),"---")</f>
        <v>---</v>
      </c>
      <c r="I38" s="75" t="str">
        <f>IFERROR(VLOOKUP(G38,IF($C$4="TE0725LP_REV01",#REF!,IF($C$4="TE0725_REV01",#REF!,IF($C$4="TE0725_REV02",#REF!,IF($C$4="TE0725_REV03",#REF!,IF($C$4="TE0725_REV04",#REF!))))),3,0),"---")</f>
        <v>---</v>
      </c>
      <c r="J38" s="76" t="str">
        <f>IFERROR(VLOOKUP(G38,IF($C$4="TE0725LP_REV01",#REF!,IF($C$4="TE0725_REV01",#REF!,IF($C$4="TE0725_REV02",#REF!,IF($C$4="TE0725_REV03",#REF!,IF($C$4="TE0725_REV04",#REF!))))),4,0),"---")</f>
        <v>---</v>
      </c>
      <c r="K38" s="56" t="str">
        <f>IFERROR(VLOOKUP(D38&amp;"-"&amp;E38,IF($C$4="TE0725LP_REV01",#REF!,IF($C$4="TE0725_REV01",#REF!,IF($C$4="TE0725_REV02",#REF!,IF($C$4="TE0725_REV03",#REF!,IF($C$4="TE0725_REV04",#REF!))))),4,0),"---")</f>
        <v>---</v>
      </c>
    </row>
    <row r="39" spans="2:11" ht="15" customHeight="1" x14ac:dyDescent="0.25">
      <c r="B39" s="74">
        <v>34</v>
      </c>
      <c r="C39" s="75" t="str">
        <f>IFERROR(IF((COUNTIF(#REF!,$C$4)&lt;0),"---",INDEX(#REF!,MATCH('Module Pin Table'!B39,#REF!,0),6)),"---")</f>
        <v>---</v>
      </c>
      <c r="D39" s="75" t="str">
        <f>IFERROR(IF((COUNTIF(#REF!,$C$4)&lt;0),"---",INDEX(#REF!,MATCH('Module Pin Table'!B39,#REF!,0),4)),"---")</f>
        <v>---</v>
      </c>
      <c r="E39" s="75" t="str">
        <f>IFERROR(IF((COUNTIF(#REF!,$C$4)&lt;0),"---",INDEX(#REF!,MATCH('Module Pin Table'!B39,#REF!,0),5)),"---")</f>
        <v>---</v>
      </c>
      <c r="F39" s="75" t="str">
        <f>IFERROR(IF(VLOOKUP($D39&amp;"-"&amp;$E39,IF($C$4="TE0725LP_REV01",#REF!,IF($C$4="TE0725_REV01",#REF!,IF($C$4="TE0725_REV02",#REF!,IF($C$4="TE0725_REV03",#REF!,IF($C$4="TE0725_REV04",#REF!))))),6,0)="--","---",IF($C$4="TE0725LP_REV01",#REF!&amp;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39" s="75" t="str">
        <f>IFERROR(VLOOKUP(D39&amp;"-"&amp;E39,IF($C$4="TE0725LP_REV01",#REF!,IF($C$4="TE0725_REV01",#REF!,IF($C$4="TE0725_REV02",#REF!,IF($C$4="TE0725_REV03",#REF!,IF($C$4="TE0725_REV04",#REF!))))),7,0),"---")</f>
        <v>---</v>
      </c>
      <c r="H39" s="75" t="str">
        <f>IFERROR(VLOOKUP(G39,IF($C$4="TE0725LP_REV01",#REF!,IF($C$4="TE0725_REV01",#REF!,IF($C$4="TE0725_REV02",#REF!,IF($C$4="TE0725_REV03",#REF!,IF($C$4="TE0725_REV04",#REF!))))),2,0),"---")</f>
        <v>---</v>
      </c>
      <c r="I39" s="75" t="str">
        <f>IFERROR(VLOOKUP(G39,IF($C$4="TE0725LP_REV01",#REF!,IF($C$4="TE0725_REV01",#REF!,IF($C$4="TE0725_REV02",#REF!,IF($C$4="TE0725_REV03",#REF!,IF($C$4="TE0725_REV04",#REF!))))),3,0),"---")</f>
        <v>---</v>
      </c>
      <c r="J39" s="76" t="str">
        <f>IFERROR(VLOOKUP(G39,IF($C$4="TE0725LP_REV01",#REF!,IF($C$4="TE0725_REV01",#REF!,IF($C$4="TE0725_REV02",#REF!,IF($C$4="TE0725_REV03",#REF!,IF($C$4="TE0725_REV04",#REF!))))),4,0),"---")</f>
        <v>---</v>
      </c>
      <c r="K39" s="56" t="str">
        <f>IFERROR(VLOOKUP(D39&amp;"-"&amp;E39,IF($C$4="TE0725LP_REV01",#REF!,IF($C$4="TE0725_REV01",#REF!,IF($C$4="TE0725_REV02",#REF!,IF($C$4="TE0725_REV03",#REF!,IF($C$4="TE0725_REV04",#REF!))))),4,0),"---")</f>
        <v>---</v>
      </c>
    </row>
    <row r="40" spans="2:11" ht="15" customHeight="1" x14ac:dyDescent="0.25">
      <c r="B40" s="74">
        <v>35</v>
      </c>
      <c r="C40" s="75" t="str">
        <f>IFERROR(IF((COUNTIF(#REF!,$C$4)&lt;0),"---",INDEX(#REF!,MATCH('Module Pin Table'!B40,#REF!,0),6)),"---")</f>
        <v>---</v>
      </c>
      <c r="D40" s="75" t="str">
        <f>IFERROR(IF((COUNTIF(#REF!,$C$4)&lt;0),"---",INDEX(#REF!,MATCH('Module Pin Table'!B40,#REF!,0),4)),"---")</f>
        <v>---</v>
      </c>
      <c r="E40" s="75" t="str">
        <f>IFERROR(IF((COUNTIF(#REF!,$C$4)&lt;0),"---",INDEX(#REF!,MATCH('Module Pin Table'!B40,#REF!,0),5)),"---")</f>
        <v>---</v>
      </c>
      <c r="F40" s="75" t="str">
        <f>IFERROR(IF(VLOOKUP($D40&amp;"-"&amp;$E40,IF($C$4="TE0725LP_REV01",#REF!,IF($C$4="TE0725_REV01",#REF!,IF($C$4="TE0725_REV02",#REF!,IF($C$4="TE0725_REV03",#REF!,IF($C$4="TE0725_REV04",#REF!))))),6,0)="--","---",IF($C$4="TE0725LP_REV01",#REF!&amp;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40" s="75" t="str">
        <f>IFERROR(VLOOKUP(D40&amp;"-"&amp;E40,IF($C$4="TE0725LP_REV01",#REF!,IF($C$4="TE0725_REV01",#REF!,IF($C$4="TE0725_REV02",#REF!,IF($C$4="TE0725_REV03",#REF!,IF($C$4="TE0725_REV04",#REF!))))),7,0),"---")</f>
        <v>---</v>
      </c>
      <c r="H40" s="75" t="str">
        <f>IFERROR(VLOOKUP(G40,IF($C$4="TE0725LP_REV01",#REF!,IF($C$4="TE0725_REV01",#REF!,IF($C$4="TE0725_REV02",#REF!,IF($C$4="TE0725_REV03",#REF!,IF($C$4="TE0725_REV04",#REF!))))),2,0),"---")</f>
        <v>---</v>
      </c>
      <c r="I40" s="75" t="str">
        <f>IFERROR(VLOOKUP(G40,IF($C$4="TE0725LP_REV01",#REF!,IF($C$4="TE0725_REV01",#REF!,IF($C$4="TE0725_REV02",#REF!,IF($C$4="TE0725_REV03",#REF!,IF($C$4="TE0725_REV04",#REF!))))),3,0),"---")</f>
        <v>---</v>
      </c>
      <c r="J40" s="76" t="str">
        <f>IFERROR(VLOOKUP(G40,IF($C$4="TE0725LP_REV01",#REF!,IF($C$4="TE0725_REV01",#REF!,IF($C$4="TE0725_REV02",#REF!,IF($C$4="TE0725_REV03",#REF!,IF($C$4="TE0725_REV04",#REF!))))),4,0),"---")</f>
        <v>---</v>
      </c>
      <c r="K40" s="56" t="str">
        <f>IFERROR(VLOOKUP(D40&amp;"-"&amp;E40,IF($C$4="TE0725LP_REV01",#REF!,IF($C$4="TE0725_REV01",#REF!,IF($C$4="TE0725_REV02",#REF!,IF($C$4="TE0725_REV03",#REF!,IF($C$4="TE0725_REV04",#REF!))))),4,0),"---")</f>
        <v>---</v>
      </c>
    </row>
    <row r="41" spans="2:11" ht="15" customHeight="1" x14ac:dyDescent="0.25">
      <c r="B41" s="74">
        <v>36</v>
      </c>
      <c r="C41" s="75" t="str">
        <f>IFERROR(IF((COUNTIF(#REF!,$C$4)&lt;0),"---",INDEX(#REF!,MATCH('Module Pin Table'!B41,#REF!,0),6)),"---")</f>
        <v>---</v>
      </c>
      <c r="D41" s="75" t="str">
        <f>IFERROR(IF((COUNTIF(#REF!,$C$4)&lt;0),"---",INDEX(#REF!,MATCH('Module Pin Table'!B41,#REF!,0),4)),"---")</f>
        <v>---</v>
      </c>
      <c r="E41" s="75" t="str">
        <f>IFERROR(IF((COUNTIF(#REF!,$C$4)&lt;0),"---",INDEX(#REF!,MATCH('Module Pin Table'!B41,#REF!,0),5)),"---")</f>
        <v>---</v>
      </c>
      <c r="F41" s="75" t="str">
        <f>IFERROR(IF(VLOOKUP($D41&amp;"-"&amp;$E41,IF($C$4="TE0725LP_REV01",#REF!,IF($C$4="TE0725_REV01",#REF!,IF($C$4="TE0725_REV02",#REF!,IF($C$4="TE0725_REV03",#REF!,IF($C$4="TE0725_REV04",#REF!))))),6,0)="--","---",IF($C$4="TE0725LP_REV01",#REF!&amp;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41" s="75" t="str">
        <f>IFERROR(VLOOKUP(D41&amp;"-"&amp;E41,IF($C$4="TE0725LP_REV01",#REF!,IF($C$4="TE0725_REV01",#REF!,IF($C$4="TE0725_REV02",#REF!,IF($C$4="TE0725_REV03",#REF!,IF($C$4="TE0725_REV04",#REF!))))),7,0),"---")</f>
        <v>---</v>
      </c>
      <c r="H41" s="75" t="str">
        <f>IFERROR(VLOOKUP(G41,IF($C$4="TE0725LP_REV01",#REF!,IF($C$4="TE0725_REV01",#REF!,IF($C$4="TE0725_REV02",#REF!,IF($C$4="TE0725_REV03",#REF!,IF($C$4="TE0725_REV04",#REF!))))),2,0),"---")</f>
        <v>---</v>
      </c>
      <c r="I41" s="75" t="str">
        <f>IFERROR(VLOOKUP(G41,IF($C$4="TE0725LP_REV01",#REF!,IF($C$4="TE0725_REV01",#REF!,IF($C$4="TE0725_REV02",#REF!,IF($C$4="TE0725_REV03",#REF!,IF($C$4="TE0725_REV04",#REF!))))),3,0),"---")</f>
        <v>---</v>
      </c>
      <c r="J41" s="76" t="str">
        <f>IFERROR(VLOOKUP(G41,IF($C$4="TE0725LP_REV01",#REF!,IF($C$4="TE0725_REV01",#REF!,IF($C$4="TE0725_REV02",#REF!,IF($C$4="TE0725_REV03",#REF!,IF($C$4="TE0725_REV04",#REF!))))),4,0),"---")</f>
        <v>---</v>
      </c>
      <c r="K41" s="56" t="str">
        <f>IFERROR(VLOOKUP(D41&amp;"-"&amp;E41,IF($C$4="TE0725LP_REV01",#REF!,IF($C$4="TE0725_REV01",#REF!,IF($C$4="TE0725_REV02",#REF!,IF($C$4="TE0725_REV03",#REF!,IF($C$4="TE0725_REV04",#REF!))))),4,0),"---")</f>
        <v>---</v>
      </c>
    </row>
    <row r="42" spans="2:11" ht="15" customHeight="1" x14ac:dyDescent="0.25">
      <c r="B42" s="74">
        <v>37</v>
      </c>
      <c r="C42" s="75" t="str">
        <f>IFERROR(IF((COUNTIF(#REF!,$C$4)&lt;0),"---",INDEX(#REF!,MATCH('Module Pin Table'!B42,#REF!,0),6)),"---")</f>
        <v>---</v>
      </c>
      <c r="D42" s="75" t="str">
        <f>IFERROR(IF((COUNTIF(#REF!,$C$4)&lt;0),"---",INDEX(#REF!,MATCH('Module Pin Table'!B42,#REF!,0),4)),"---")</f>
        <v>---</v>
      </c>
      <c r="E42" s="75" t="str">
        <f>IFERROR(IF((COUNTIF(#REF!,$C$4)&lt;0),"---",INDEX(#REF!,MATCH('Module Pin Table'!B42,#REF!,0),5)),"---")</f>
        <v>---</v>
      </c>
      <c r="F42" s="75" t="str">
        <f>IFERROR(IF(VLOOKUP($D42&amp;"-"&amp;$E42,IF($C$4="TE0725LP_REV01",#REF!,IF($C$4="TE0725_REV01",#REF!,IF($C$4="TE0725_REV02",#REF!,IF($C$4="TE0725_REV03",#REF!,IF($C$4="TE0725_REV04",#REF!))))),6,0)="--","---",IF($C$4="TE0725LP_REV01",#REF!&amp;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42" s="75" t="str">
        <f>IFERROR(VLOOKUP(D42&amp;"-"&amp;E42,IF($C$4="TE0725LP_REV01",#REF!,IF($C$4="TE0725_REV01",#REF!,IF($C$4="TE0725_REV02",#REF!,IF($C$4="TE0725_REV03",#REF!,IF($C$4="TE0725_REV04",#REF!))))),7,0),"---")</f>
        <v>---</v>
      </c>
      <c r="H42" s="75" t="str">
        <f>IFERROR(VLOOKUP(G42,IF($C$4="TE0725LP_REV01",#REF!,IF($C$4="TE0725_REV01",#REF!,IF($C$4="TE0725_REV02",#REF!,IF($C$4="TE0725_REV03",#REF!,IF($C$4="TE0725_REV04",#REF!))))),2,0),"---")</f>
        <v>---</v>
      </c>
      <c r="I42" s="75" t="str">
        <f>IFERROR(VLOOKUP(G42,IF($C$4="TE0725LP_REV01",#REF!,IF($C$4="TE0725_REV01",#REF!,IF($C$4="TE0725_REV02",#REF!,IF($C$4="TE0725_REV03",#REF!,IF($C$4="TE0725_REV04",#REF!))))),3,0),"---")</f>
        <v>---</v>
      </c>
      <c r="J42" s="76" t="str">
        <f>IFERROR(VLOOKUP(G42,IF($C$4="TE0725LP_REV01",#REF!,IF($C$4="TE0725_REV01",#REF!,IF($C$4="TE0725_REV02",#REF!,IF($C$4="TE0725_REV03",#REF!,IF($C$4="TE0725_REV04",#REF!))))),4,0),"---")</f>
        <v>---</v>
      </c>
      <c r="K42" s="56" t="str">
        <f>IFERROR(VLOOKUP(D42&amp;"-"&amp;E42,IF($C$4="TE0725LP_REV01",#REF!,IF($C$4="TE0725_REV01",#REF!,IF($C$4="TE0725_REV02",#REF!,IF($C$4="TE0725_REV03",#REF!,IF($C$4="TE0725_REV04",#REF!))))),4,0),"---")</f>
        <v>---</v>
      </c>
    </row>
    <row r="43" spans="2:11" ht="15" customHeight="1" x14ac:dyDescent="0.25">
      <c r="B43" s="74">
        <v>38</v>
      </c>
      <c r="C43" s="75" t="str">
        <f>IFERROR(IF((COUNTIF(#REF!,$C$4)&lt;0),"---",INDEX(#REF!,MATCH('Module Pin Table'!B43,#REF!,0),6)),"---")</f>
        <v>---</v>
      </c>
      <c r="D43" s="75" t="str">
        <f>IFERROR(IF((COUNTIF(#REF!,$C$4)&lt;0),"---",INDEX(#REF!,MATCH('Module Pin Table'!B43,#REF!,0),4)),"---")</f>
        <v>---</v>
      </c>
      <c r="E43" s="75" t="str">
        <f>IFERROR(IF((COUNTIF(#REF!,$C$4)&lt;0),"---",INDEX(#REF!,MATCH('Module Pin Table'!B43,#REF!,0),5)),"---")</f>
        <v>---</v>
      </c>
      <c r="F43" s="75" t="str">
        <f>IFERROR(IF(VLOOKUP($D43&amp;"-"&amp;$E43,IF($C$4="TE0725LP_REV01",#REF!,IF($C$4="TE0725_REV01",#REF!,IF($C$4="TE0725_REV02",#REF!,IF($C$4="TE0725_REV03",#REF!,IF($C$4="TE0725_REV04",#REF!))))),6,0)="--","---",IF($C$4="TE0725LP_REV01",#REF!&amp;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43" s="75" t="str">
        <f>IFERROR(VLOOKUP(D43&amp;"-"&amp;E43,IF($C$4="TE0725LP_REV01",#REF!,IF($C$4="TE0725_REV01",#REF!,IF($C$4="TE0725_REV02",#REF!,IF($C$4="TE0725_REV03",#REF!,IF($C$4="TE0725_REV04",#REF!))))),7,0),"---")</f>
        <v>---</v>
      </c>
      <c r="H43" s="75" t="str">
        <f>IFERROR(VLOOKUP(G43,IF($C$4="TE0725LP_REV01",#REF!,IF($C$4="TE0725_REV01",#REF!,IF($C$4="TE0725_REV02",#REF!,IF($C$4="TE0725_REV03",#REF!,IF($C$4="TE0725_REV04",#REF!))))),2,0),"---")</f>
        <v>---</v>
      </c>
      <c r="I43" s="75" t="str">
        <f>IFERROR(VLOOKUP(G43,IF($C$4="TE0725LP_REV01",#REF!,IF($C$4="TE0725_REV01",#REF!,IF($C$4="TE0725_REV02",#REF!,IF($C$4="TE0725_REV03",#REF!,IF($C$4="TE0725_REV04",#REF!))))),3,0),"---")</f>
        <v>---</v>
      </c>
      <c r="J43" s="76" t="str">
        <f>IFERROR(VLOOKUP(G43,IF($C$4="TE0725LP_REV01",#REF!,IF($C$4="TE0725_REV01",#REF!,IF($C$4="TE0725_REV02",#REF!,IF($C$4="TE0725_REV03",#REF!,IF($C$4="TE0725_REV04",#REF!))))),4,0),"---")</f>
        <v>---</v>
      </c>
      <c r="K43" s="56" t="str">
        <f>IFERROR(VLOOKUP(D43&amp;"-"&amp;E43,IF($C$4="TE0725LP_REV01",#REF!,IF($C$4="TE0725_REV01",#REF!,IF($C$4="TE0725_REV02",#REF!,IF($C$4="TE0725_REV03",#REF!,IF($C$4="TE0725_REV04",#REF!))))),4,0),"---")</f>
        <v>---</v>
      </c>
    </row>
    <row r="44" spans="2:11" ht="15" customHeight="1" x14ac:dyDescent="0.25">
      <c r="B44" s="74">
        <v>39</v>
      </c>
      <c r="C44" s="75" t="str">
        <f>IFERROR(IF((COUNTIF(#REF!,$C$4)&lt;0),"---",INDEX(#REF!,MATCH('Module Pin Table'!B44,#REF!,0),6)),"---")</f>
        <v>---</v>
      </c>
      <c r="D44" s="75" t="str">
        <f>IFERROR(IF((COUNTIF(#REF!,$C$4)&lt;0),"---",INDEX(#REF!,MATCH('Module Pin Table'!B44,#REF!,0),4)),"---")</f>
        <v>---</v>
      </c>
      <c r="E44" s="75" t="str">
        <f>IFERROR(IF((COUNTIF(#REF!,$C$4)&lt;0),"---",INDEX(#REF!,MATCH('Module Pin Table'!B44,#REF!,0),5)),"---")</f>
        <v>---</v>
      </c>
      <c r="F44" s="75" t="str">
        <f>IFERROR(IF(VLOOKUP($D44&amp;"-"&amp;$E44,IF($C$4="TE0725LP_REV01",#REF!,IF($C$4="TE0725_REV01",#REF!,IF($C$4="TE0725_REV02",#REF!,IF($C$4="TE0725_REV03",#REF!,IF($C$4="TE0725_REV04",#REF!))))),6,0)="--","---",IF($C$4="TE0725LP_REV01",#REF!&amp;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44" s="75" t="str">
        <f>IFERROR(VLOOKUP(D44&amp;"-"&amp;E44,IF($C$4="TE0725LP_REV01",#REF!,IF($C$4="TE0725_REV01",#REF!,IF($C$4="TE0725_REV02",#REF!,IF($C$4="TE0725_REV03",#REF!,IF($C$4="TE0725_REV04",#REF!))))),7,0),"---")</f>
        <v>---</v>
      </c>
      <c r="H44" s="75" t="str">
        <f>IFERROR(VLOOKUP(G44,IF($C$4="TE0725LP_REV01",#REF!,IF($C$4="TE0725_REV01",#REF!,IF($C$4="TE0725_REV02",#REF!,IF($C$4="TE0725_REV03",#REF!,IF($C$4="TE0725_REV04",#REF!))))),2,0),"---")</f>
        <v>---</v>
      </c>
      <c r="I44" s="75" t="str">
        <f>IFERROR(VLOOKUP(G44,IF($C$4="TE0725LP_REV01",#REF!,IF($C$4="TE0725_REV01",#REF!,IF($C$4="TE0725_REV02",#REF!,IF($C$4="TE0725_REV03",#REF!,IF($C$4="TE0725_REV04",#REF!))))),3,0),"---")</f>
        <v>---</v>
      </c>
      <c r="J44" s="76" t="str">
        <f>IFERROR(VLOOKUP(G44,IF($C$4="TE0725LP_REV01",#REF!,IF($C$4="TE0725_REV01",#REF!,IF($C$4="TE0725_REV02",#REF!,IF($C$4="TE0725_REV03",#REF!,IF($C$4="TE0725_REV04",#REF!))))),4,0),"---")</f>
        <v>---</v>
      </c>
      <c r="K44" s="56" t="str">
        <f>IFERROR(VLOOKUP(D44&amp;"-"&amp;E44,IF($C$4="TE0725LP_REV01",#REF!,IF($C$4="TE0725_REV01",#REF!,IF($C$4="TE0725_REV02",#REF!,IF($C$4="TE0725_REV03",#REF!,IF($C$4="TE0725_REV04",#REF!))))),4,0),"---")</f>
        <v>---</v>
      </c>
    </row>
    <row r="45" spans="2:11" ht="15" customHeight="1" x14ac:dyDescent="0.25">
      <c r="B45" s="74">
        <v>40</v>
      </c>
      <c r="C45" s="75" t="str">
        <f>IFERROR(IF((COUNTIF(#REF!,$C$4)&lt;0),"---",INDEX(#REF!,MATCH('Module Pin Table'!B45,#REF!,0),6)),"---")</f>
        <v>---</v>
      </c>
      <c r="D45" s="75" t="str">
        <f>IFERROR(IF((COUNTIF(#REF!,$C$4)&lt;0),"---",INDEX(#REF!,MATCH('Module Pin Table'!B45,#REF!,0),4)),"---")</f>
        <v>---</v>
      </c>
      <c r="E45" s="75" t="str">
        <f>IFERROR(IF((COUNTIF(#REF!,$C$4)&lt;0),"---",INDEX(#REF!,MATCH('Module Pin Table'!B45,#REF!,0),5)),"---")</f>
        <v>---</v>
      </c>
      <c r="F45" s="75" t="str">
        <f>IFERROR(IF(VLOOKUP($D45&amp;"-"&amp;$E45,IF($C$4="TE0725LP_REV01",#REF!,IF($C$4="TE0725_REV01",#REF!,IF($C$4="TE0725_REV02",#REF!,IF($C$4="TE0725_REV03",#REF!,IF($C$4="TE0725_REV04",#REF!))))),6,0)="--","---",IF($C$4="TE0725LP_REV01",#REF!&amp;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45" s="75" t="str">
        <f>IFERROR(VLOOKUP(D45&amp;"-"&amp;E45,IF($C$4="TE0725LP_REV01",#REF!,IF($C$4="TE0725_REV01",#REF!,IF($C$4="TE0725_REV02",#REF!,IF($C$4="TE0725_REV03",#REF!,IF($C$4="TE0725_REV04",#REF!))))),7,0),"---")</f>
        <v>---</v>
      </c>
      <c r="H45" s="75" t="str">
        <f>IFERROR(VLOOKUP(G45,IF($C$4="TE0725LP_REV01",#REF!,IF($C$4="TE0725_REV01",#REF!,IF($C$4="TE0725_REV02",#REF!,IF($C$4="TE0725_REV03",#REF!,IF($C$4="TE0725_REV04",#REF!))))),2,0),"---")</f>
        <v>---</v>
      </c>
      <c r="I45" s="75" t="str">
        <f>IFERROR(VLOOKUP(G45,IF($C$4="TE0725LP_REV01",#REF!,IF($C$4="TE0725_REV01",#REF!,IF($C$4="TE0725_REV02",#REF!,IF($C$4="TE0725_REV03",#REF!,IF($C$4="TE0725_REV04",#REF!))))),3,0),"---")</f>
        <v>---</v>
      </c>
      <c r="J45" s="76" t="str">
        <f>IFERROR(VLOOKUP(G45,IF($C$4="TE0725LP_REV01",#REF!,IF($C$4="TE0725_REV01",#REF!,IF($C$4="TE0725_REV02",#REF!,IF($C$4="TE0725_REV03",#REF!,IF($C$4="TE0725_REV04",#REF!))))),4,0),"---")</f>
        <v>---</v>
      </c>
      <c r="K45" s="56" t="str">
        <f>IFERROR(VLOOKUP(D45&amp;"-"&amp;E45,IF($C$4="TE0725LP_REV01",#REF!,IF($C$4="TE0725_REV01",#REF!,IF($C$4="TE0725_REV02",#REF!,IF($C$4="TE0725_REV03",#REF!,IF($C$4="TE0725_REV04",#REF!))))),4,0),"---")</f>
        <v>---</v>
      </c>
    </row>
    <row r="46" spans="2:11" ht="15" customHeight="1" x14ac:dyDescent="0.25">
      <c r="B46" s="74">
        <v>41</v>
      </c>
      <c r="C46" s="75" t="str">
        <f>IFERROR(IF((COUNTIF(#REF!,$C$4)&lt;0),"---",INDEX(#REF!,MATCH('Module Pin Table'!B46,#REF!,0),6)),"---")</f>
        <v>---</v>
      </c>
      <c r="D46" s="75" t="str">
        <f>IFERROR(IF((COUNTIF(#REF!,$C$4)&lt;0),"---",INDEX(#REF!,MATCH('Module Pin Table'!B46,#REF!,0),4)),"---")</f>
        <v>---</v>
      </c>
      <c r="E46" s="75" t="str">
        <f>IFERROR(IF((COUNTIF(#REF!,$C$4)&lt;0),"---",INDEX(#REF!,MATCH('Module Pin Table'!B46,#REF!,0),5)),"---")</f>
        <v>---</v>
      </c>
      <c r="F46" s="75" t="str">
        <f>IFERROR(IF(VLOOKUP($D46&amp;"-"&amp;$E46,IF($C$4="TE0725LP_REV01",#REF!,IF($C$4="TE0725_REV01",#REF!,IF($C$4="TE0725_REV02",#REF!,IF($C$4="TE0725_REV03",#REF!,IF($C$4="TE0725_REV04",#REF!))))),6,0)="--","---",IF($C$4="TE0725LP_REV01",#REF!&amp;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46" s="75" t="str">
        <f>IFERROR(VLOOKUP(D46&amp;"-"&amp;E46,IF($C$4="TE0725LP_REV01",#REF!,IF($C$4="TE0725_REV01",#REF!,IF($C$4="TE0725_REV02",#REF!,IF($C$4="TE0725_REV03",#REF!,IF($C$4="TE0725_REV04",#REF!))))),7,0),"---")</f>
        <v>---</v>
      </c>
      <c r="H46" s="75" t="str">
        <f>IFERROR(VLOOKUP(G46,IF($C$4="TE0725LP_REV01",#REF!,IF($C$4="TE0725_REV01",#REF!,IF($C$4="TE0725_REV02",#REF!,IF($C$4="TE0725_REV03",#REF!,IF($C$4="TE0725_REV04",#REF!))))),2,0),"---")</f>
        <v>---</v>
      </c>
      <c r="I46" s="75" t="str">
        <f>IFERROR(VLOOKUP(G46,IF($C$4="TE0725LP_REV01",#REF!,IF($C$4="TE0725_REV01",#REF!,IF($C$4="TE0725_REV02",#REF!,IF($C$4="TE0725_REV03",#REF!,IF($C$4="TE0725_REV04",#REF!))))),3,0),"---")</f>
        <v>---</v>
      </c>
      <c r="J46" s="76" t="str">
        <f>IFERROR(VLOOKUP(G46,IF($C$4="TE0725LP_REV01",#REF!,IF($C$4="TE0725_REV01",#REF!,IF($C$4="TE0725_REV02",#REF!,IF($C$4="TE0725_REV03",#REF!,IF($C$4="TE0725_REV04",#REF!))))),4,0),"---")</f>
        <v>---</v>
      </c>
      <c r="K46" s="56" t="str">
        <f>IFERROR(VLOOKUP(D46&amp;"-"&amp;E46,IF($C$4="TE0725LP_REV01",#REF!,IF($C$4="TE0725_REV01",#REF!,IF($C$4="TE0725_REV02",#REF!,IF($C$4="TE0725_REV03",#REF!,IF($C$4="TE0725_REV04",#REF!))))),4,0),"---")</f>
        <v>---</v>
      </c>
    </row>
    <row r="47" spans="2:11" ht="15" customHeight="1" x14ac:dyDescent="0.25">
      <c r="B47" s="74">
        <v>42</v>
      </c>
      <c r="C47" s="75" t="str">
        <f>IFERROR(IF((COUNTIF(#REF!,$C$4)&lt;0),"---",INDEX(#REF!,MATCH('Module Pin Table'!B47,#REF!,0),6)),"---")</f>
        <v>---</v>
      </c>
      <c r="D47" s="75" t="str">
        <f>IFERROR(IF((COUNTIF(#REF!,$C$4)&lt;0),"---",INDEX(#REF!,MATCH('Module Pin Table'!B47,#REF!,0),4)),"---")</f>
        <v>---</v>
      </c>
      <c r="E47" s="75" t="str">
        <f>IFERROR(IF((COUNTIF(#REF!,$C$4)&lt;0),"---",INDEX(#REF!,MATCH('Module Pin Table'!B47,#REF!,0),5)),"---")</f>
        <v>---</v>
      </c>
      <c r="F47" s="75" t="str">
        <f>IFERROR(IF(VLOOKUP($D47&amp;"-"&amp;$E47,IF($C$4="TE0725LP_REV01",#REF!,IF($C$4="TE0725_REV01",#REF!,IF($C$4="TE0725_REV02",#REF!,IF($C$4="TE0725_REV03",#REF!,IF($C$4="TE0725_REV04",#REF!))))),6,0)="--","---",IF($C$4="TE0725LP_REV01",#REF!&amp;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47" s="75" t="str">
        <f>IFERROR(VLOOKUP(D47&amp;"-"&amp;E47,IF($C$4="TE0725LP_REV01",#REF!,IF($C$4="TE0725_REV01",#REF!,IF($C$4="TE0725_REV02",#REF!,IF($C$4="TE0725_REV03",#REF!,IF($C$4="TE0725_REV04",#REF!))))),7,0),"---")</f>
        <v>---</v>
      </c>
      <c r="H47" s="75" t="str">
        <f>IFERROR(VLOOKUP(G47,IF($C$4="TE0725LP_REV01",#REF!,IF($C$4="TE0725_REV01",#REF!,IF($C$4="TE0725_REV02",#REF!,IF($C$4="TE0725_REV03",#REF!,IF($C$4="TE0725_REV04",#REF!))))),2,0),"---")</f>
        <v>---</v>
      </c>
      <c r="I47" s="75" t="str">
        <f>IFERROR(VLOOKUP(G47,IF($C$4="TE0725LP_REV01",#REF!,IF($C$4="TE0725_REV01",#REF!,IF($C$4="TE0725_REV02",#REF!,IF($C$4="TE0725_REV03",#REF!,IF($C$4="TE0725_REV04",#REF!))))),3,0),"---")</f>
        <v>---</v>
      </c>
      <c r="J47" s="76" t="str">
        <f>IFERROR(VLOOKUP(G47,IF($C$4="TE0725LP_REV01",#REF!,IF($C$4="TE0725_REV01",#REF!,IF($C$4="TE0725_REV02",#REF!,IF($C$4="TE0725_REV03",#REF!,IF($C$4="TE0725_REV04",#REF!))))),4,0),"---")</f>
        <v>---</v>
      </c>
      <c r="K47" s="56" t="str">
        <f>IFERROR(VLOOKUP(D47&amp;"-"&amp;E47,IF($C$4="TE0725LP_REV01",#REF!,IF($C$4="TE0725_REV01",#REF!,IF($C$4="TE0725_REV02",#REF!,IF($C$4="TE0725_REV03",#REF!,IF($C$4="TE0725_REV04",#REF!))))),4,0),"---")</f>
        <v>---</v>
      </c>
    </row>
    <row r="48" spans="2:11" ht="15" customHeight="1" x14ac:dyDescent="0.25">
      <c r="B48" s="74">
        <v>43</v>
      </c>
      <c r="C48" s="75" t="str">
        <f>IFERROR(IF((COUNTIF(#REF!,$C$4)&lt;0),"---",INDEX(#REF!,MATCH('Module Pin Table'!B48,#REF!,0),6)),"---")</f>
        <v>---</v>
      </c>
      <c r="D48" s="75" t="str">
        <f>IFERROR(IF((COUNTIF(#REF!,$C$4)&lt;0),"---",INDEX(#REF!,MATCH('Module Pin Table'!B48,#REF!,0),4)),"---")</f>
        <v>---</v>
      </c>
      <c r="E48" s="75" t="str">
        <f>IFERROR(IF((COUNTIF(#REF!,$C$4)&lt;0),"---",INDEX(#REF!,MATCH('Module Pin Table'!B48,#REF!,0),5)),"---")</f>
        <v>---</v>
      </c>
      <c r="F48" s="75" t="str">
        <f>IFERROR(IF(VLOOKUP($D48&amp;"-"&amp;$E48,IF($C$4="TE0725LP_REV01",#REF!,IF($C$4="TE0725_REV01",#REF!,IF($C$4="TE0725_REV02",#REF!,IF($C$4="TE0725_REV03",#REF!,IF($C$4="TE0725_REV04",#REF!))))),6,0)="--","---",IF($C$4="TE0725LP_REV01",#REF!&amp;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48" s="75" t="str">
        <f>IFERROR(VLOOKUP(D48&amp;"-"&amp;E48,IF($C$4="TE0725LP_REV01",#REF!,IF($C$4="TE0725_REV01",#REF!,IF($C$4="TE0725_REV02",#REF!,IF($C$4="TE0725_REV03",#REF!,IF($C$4="TE0725_REV04",#REF!))))),7,0),"---")</f>
        <v>---</v>
      </c>
      <c r="H48" s="75" t="str">
        <f>IFERROR(VLOOKUP(G48,IF($C$4="TE0725LP_REV01",#REF!,IF($C$4="TE0725_REV01",#REF!,IF($C$4="TE0725_REV02",#REF!,IF($C$4="TE0725_REV03",#REF!,IF($C$4="TE0725_REV04",#REF!))))),2,0),"---")</f>
        <v>---</v>
      </c>
      <c r="I48" s="75" t="str">
        <f>IFERROR(VLOOKUP(G48,IF($C$4="TE0725LP_REV01",#REF!,IF($C$4="TE0725_REV01",#REF!,IF($C$4="TE0725_REV02",#REF!,IF($C$4="TE0725_REV03",#REF!,IF($C$4="TE0725_REV04",#REF!))))),3,0),"---")</f>
        <v>---</v>
      </c>
      <c r="J48" s="76" t="str">
        <f>IFERROR(VLOOKUP(G48,IF($C$4="TE0725LP_REV01",#REF!,IF($C$4="TE0725_REV01",#REF!,IF($C$4="TE0725_REV02",#REF!,IF($C$4="TE0725_REV03",#REF!,IF($C$4="TE0725_REV04",#REF!))))),4,0),"---")</f>
        <v>---</v>
      </c>
      <c r="K48" s="56" t="str">
        <f>IFERROR(VLOOKUP(D48&amp;"-"&amp;E48,IF($C$4="TE0725LP_REV01",#REF!,IF($C$4="TE0725_REV01",#REF!,IF($C$4="TE0725_REV02",#REF!,IF($C$4="TE0725_REV03",#REF!,IF($C$4="TE0725_REV04",#REF!))))),4,0),"---")</f>
        <v>---</v>
      </c>
    </row>
    <row r="49" spans="2:11" ht="15" customHeight="1" x14ac:dyDescent="0.25">
      <c r="B49" s="74">
        <v>44</v>
      </c>
      <c r="C49" s="75" t="str">
        <f>IFERROR(IF((COUNTIF(#REF!,$C$4)&lt;0),"---",INDEX(#REF!,MATCH('Module Pin Table'!B49,#REF!,0),6)),"---")</f>
        <v>---</v>
      </c>
      <c r="D49" s="75" t="str">
        <f>IFERROR(IF((COUNTIF(#REF!,$C$4)&lt;0),"---",INDEX(#REF!,MATCH('Module Pin Table'!B49,#REF!,0),4)),"---")</f>
        <v>---</v>
      </c>
      <c r="E49" s="75" t="str">
        <f>IFERROR(IF((COUNTIF(#REF!,$C$4)&lt;0),"---",INDEX(#REF!,MATCH('Module Pin Table'!B49,#REF!,0),5)),"---")</f>
        <v>---</v>
      </c>
      <c r="F49" s="75" t="str">
        <f>IFERROR(IF(VLOOKUP($D49&amp;"-"&amp;$E49,IF($C$4="TE0725LP_REV01",#REF!,IF($C$4="TE0725_REV01",#REF!,IF($C$4="TE0725_REV02",#REF!,IF($C$4="TE0725_REV03",#REF!,IF($C$4="TE0725_REV04",#REF!))))),6,0)="--","---",IF($C$4="TE0725LP_REV01",#REF!&amp;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49" s="75" t="str">
        <f>IFERROR(VLOOKUP(D49&amp;"-"&amp;E49,IF($C$4="TE0725LP_REV01",#REF!,IF($C$4="TE0725_REV01",#REF!,IF($C$4="TE0725_REV02",#REF!,IF($C$4="TE0725_REV03",#REF!,IF($C$4="TE0725_REV04",#REF!))))),7,0),"---")</f>
        <v>---</v>
      </c>
      <c r="H49" s="75" t="str">
        <f>IFERROR(VLOOKUP(G49,IF($C$4="TE0725LP_REV01",#REF!,IF($C$4="TE0725_REV01",#REF!,IF($C$4="TE0725_REV02",#REF!,IF($C$4="TE0725_REV03",#REF!,IF($C$4="TE0725_REV04",#REF!))))),2,0),"---")</f>
        <v>---</v>
      </c>
      <c r="I49" s="75" t="str">
        <f>IFERROR(VLOOKUP(G49,IF($C$4="TE0725LP_REV01",#REF!,IF($C$4="TE0725_REV01",#REF!,IF($C$4="TE0725_REV02",#REF!,IF($C$4="TE0725_REV03",#REF!,IF($C$4="TE0725_REV04",#REF!))))),3,0),"---")</f>
        <v>---</v>
      </c>
      <c r="J49" s="76" t="str">
        <f>IFERROR(VLOOKUP(G49,IF($C$4="TE0725LP_REV01",#REF!,IF($C$4="TE0725_REV01",#REF!,IF($C$4="TE0725_REV02",#REF!,IF($C$4="TE0725_REV03",#REF!,IF($C$4="TE0725_REV04",#REF!))))),4,0),"---")</f>
        <v>---</v>
      </c>
      <c r="K49" s="56" t="str">
        <f>IFERROR(VLOOKUP(D49&amp;"-"&amp;E49,IF($C$4="TE0725LP_REV01",#REF!,IF($C$4="TE0725_REV01",#REF!,IF($C$4="TE0725_REV02",#REF!,IF($C$4="TE0725_REV03",#REF!,IF($C$4="TE0725_REV04",#REF!))))),4,0),"---")</f>
        <v>---</v>
      </c>
    </row>
    <row r="50" spans="2:11" ht="15" customHeight="1" x14ac:dyDescent="0.25">
      <c r="B50" s="74">
        <v>45</v>
      </c>
      <c r="C50" s="75" t="str">
        <f>IFERROR(IF((COUNTIF(#REF!,$C$4)&lt;0),"---",INDEX(#REF!,MATCH('Module Pin Table'!B50,#REF!,0),6)),"---")</f>
        <v>---</v>
      </c>
      <c r="D50" s="75" t="str">
        <f>IFERROR(IF((COUNTIF(#REF!,$C$4)&lt;0),"---",INDEX(#REF!,MATCH('Module Pin Table'!B50,#REF!,0),4)),"---")</f>
        <v>---</v>
      </c>
      <c r="E50" s="75" t="str">
        <f>IFERROR(IF((COUNTIF(#REF!,$C$4)&lt;0),"---",INDEX(#REF!,MATCH('Module Pin Table'!B50,#REF!,0),5)),"---")</f>
        <v>---</v>
      </c>
      <c r="F50" s="75" t="str">
        <f>IFERROR(IF(VLOOKUP($D50&amp;"-"&amp;$E50,IF($C$4="TE0725LP_REV01",#REF!,IF($C$4="TE0725_REV01",#REF!,IF($C$4="TE0725_REV02",#REF!,IF($C$4="TE0725_REV03",#REF!,IF($C$4="TE0725_REV04",#REF!))))),6,0)="--","---",IF($C$4="TE0725LP_REV01",#REF!&amp;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50" s="75" t="str">
        <f>IFERROR(VLOOKUP(D50&amp;"-"&amp;E50,IF($C$4="TE0725LP_REV01",#REF!,IF($C$4="TE0725_REV01",#REF!,IF($C$4="TE0725_REV02",#REF!,IF($C$4="TE0725_REV03",#REF!,IF($C$4="TE0725_REV04",#REF!))))),7,0),"---")</f>
        <v>---</v>
      </c>
      <c r="H50" s="75" t="str">
        <f>IFERROR(VLOOKUP(G50,IF($C$4="TE0725LP_REV01",#REF!,IF($C$4="TE0725_REV01",#REF!,IF($C$4="TE0725_REV02",#REF!,IF($C$4="TE0725_REV03",#REF!,IF($C$4="TE0725_REV04",#REF!))))),2,0),"---")</f>
        <v>---</v>
      </c>
      <c r="I50" s="75" t="str">
        <f>IFERROR(VLOOKUP(G50,IF($C$4="TE0725LP_REV01",#REF!,IF($C$4="TE0725_REV01",#REF!,IF($C$4="TE0725_REV02",#REF!,IF($C$4="TE0725_REV03",#REF!,IF($C$4="TE0725_REV04",#REF!))))),3,0),"---")</f>
        <v>---</v>
      </c>
      <c r="J50" s="76" t="str">
        <f>IFERROR(VLOOKUP(G50,IF($C$4="TE0725LP_REV01",#REF!,IF($C$4="TE0725_REV01",#REF!,IF($C$4="TE0725_REV02",#REF!,IF($C$4="TE0725_REV03",#REF!,IF($C$4="TE0725_REV04",#REF!))))),4,0),"---")</f>
        <v>---</v>
      </c>
      <c r="K50" s="56" t="str">
        <f>IFERROR(VLOOKUP(D50&amp;"-"&amp;E50,IF($C$4="TE0725LP_REV01",#REF!,IF($C$4="TE0725_REV01",#REF!,IF($C$4="TE0725_REV02",#REF!,IF($C$4="TE0725_REV03",#REF!,IF($C$4="TE0725_REV04",#REF!))))),4,0),"---")</f>
        <v>---</v>
      </c>
    </row>
    <row r="51" spans="2:11" ht="15" customHeight="1" x14ac:dyDescent="0.25">
      <c r="B51" s="74">
        <v>46</v>
      </c>
      <c r="C51" s="75" t="str">
        <f>IFERROR(IF((COUNTIF(#REF!,$C$4)&lt;0),"---",INDEX(#REF!,MATCH('Module Pin Table'!B51,#REF!,0),6)),"---")</f>
        <v>---</v>
      </c>
      <c r="D51" s="75" t="str">
        <f>IFERROR(IF((COUNTIF(#REF!,$C$4)&lt;0),"---",INDEX(#REF!,MATCH('Module Pin Table'!B51,#REF!,0),4)),"---")</f>
        <v>---</v>
      </c>
      <c r="E51" s="75" t="str">
        <f>IFERROR(IF((COUNTIF(#REF!,$C$4)&lt;0),"---",INDEX(#REF!,MATCH('Module Pin Table'!B51,#REF!,0),5)),"---")</f>
        <v>---</v>
      </c>
      <c r="F51" s="75" t="str">
        <f>IFERROR(IF(VLOOKUP($D51&amp;"-"&amp;$E51,IF($C$4="TE0725LP_REV01",#REF!,IF($C$4="TE0725_REV01",#REF!,IF($C$4="TE0725_REV02",#REF!,IF($C$4="TE0725_REV03",#REF!,IF($C$4="TE0725_REV04",#REF!))))),6,0)="--","---",IF($C$4="TE0725LP_REV01",#REF!&amp;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51" s="75" t="str">
        <f>IFERROR(VLOOKUP(D51&amp;"-"&amp;E51,IF($C$4="TE0725LP_REV01",#REF!,IF($C$4="TE0725_REV01",#REF!,IF($C$4="TE0725_REV02",#REF!,IF($C$4="TE0725_REV03",#REF!,IF($C$4="TE0725_REV04",#REF!))))),7,0),"---")</f>
        <v>---</v>
      </c>
      <c r="H51" s="75" t="str">
        <f>IFERROR(VLOOKUP(G51,IF($C$4="TE0725LP_REV01",#REF!,IF($C$4="TE0725_REV01",#REF!,IF($C$4="TE0725_REV02",#REF!,IF($C$4="TE0725_REV03",#REF!,IF($C$4="TE0725_REV04",#REF!))))),2,0),"---")</f>
        <v>---</v>
      </c>
      <c r="I51" s="75" t="str">
        <f>IFERROR(VLOOKUP(G51,IF($C$4="TE0725LP_REV01",#REF!,IF($C$4="TE0725_REV01",#REF!,IF($C$4="TE0725_REV02",#REF!,IF($C$4="TE0725_REV03",#REF!,IF($C$4="TE0725_REV04",#REF!))))),3,0),"---")</f>
        <v>---</v>
      </c>
      <c r="J51" s="76" t="str">
        <f>IFERROR(VLOOKUP(G51,IF($C$4="TE0725LP_REV01",#REF!,IF($C$4="TE0725_REV01",#REF!,IF($C$4="TE0725_REV02",#REF!,IF($C$4="TE0725_REV03",#REF!,IF($C$4="TE0725_REV04",#REF!))))),4,0),"---")</f>
        <v>---</v>
      </c>
      <c r="K51" s="56" t="str">
        <f>IFERROR(VLOOKUP(D51&amp;"-"&amp;E51,IF($C$4="TE0725LP_REV01",#REF!,IF($C$4="TE0725_REV01",#REF!,IF($C$4="TE0725_REV02",#REF!,IF($C$4="TE0725_REV03",#REF!,IF($C$4="TE0725_REV04",#REF!))))),4,0),"---")</f>
        <v>---</v>
      </c>
    </row>
    <row r="52" spans="2:11" ht="15" customHeight="1" x14ac:dyDescent="0.25">
      <c r="B52" s="74">
        <v>47</v>
      </c>
      <c r="C52" s="75" t="str">
        <f>IFERROR(IF((COUNTIF(#REF!,$C$4)&lt;0),"---",INDEX(#REF!,MATCH('Module Pin Table'!B52,#REF!,0),6)),"---")</f>
        <v>---</v>
      </c>
      <c r="D52" s="75" t="str">
        <f>IFERROR(IF((COUNTIF(#REF!,$C$4)&lt;0),"---",INDEX(#REF!,MATCH('Module Pin Table'!B52,#REF!,0),4)),"---")</f>
        <v>---</v>
      </c>
      <c r="E52" s="75" t="str">
        <f>IFERROR(IF((COUNTIF(#REF!,$C$4)&lt;0),"---",INDEX(#REF!,MATCH('Module Pin Table'!B52,#REF!,0),5)),"---")</f>
        <v>---</v>
      </c>
      <c r="F52" s="75" t="str">
        <f>IFERROR(IF(VLOOKUP($D52&amp;"-"&amp;$E52,IF($C$4="TE0725LP_REV01",#REF!,IF($C$4="TE0725_REV01",#REF!,IF($C$4="TE0725_REV02",#REF!,IF($C$4="TE0725_REV03",#REF!,IF($C$4="TE0725_REV04",#REF!))))),6,0)="--","---",IF($C$4="TE0725LP_REV01",#REF!&amp;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52" s="75" t="str">
        <f>IFERROR(VLOOKUP(D52&amp;"-"&amp;E52,IF($C$4="TE0725LP_REV01",#REF!,IF($C$4="TE0725_REV01",#REF!,IF($C$4="TE0725_REV02",#REF!,IF($C$4="TE0725_REV03",#REF!,IF($C$4="TE0725_REV04",#REF!))))),7,0),"---")</f>
        <v>---</v>
      </c>
      <c r="H52" s="75" t="str">
        <f>IFERROR(VLOOKUP(G52,IF($C$4="TE0725LP_REV01",#REF!,IF($C$4="TE0725_REV01",#REF!,IF($C$4="TE0725_REV02",#REF!,IF($C$4="TE0725_REV03",#REF!,IF($C$4="TE0725_REV04",#REF!))))),2,0),"---")</f>
        <v>---</v>
      </c>
      <c r="I52" s="75" t="str">
        <f>IFERROR(VLOOKUP(G52,IF($C$4="TE0725LP_REV01",#REF!,IF($C$4="TE0725_REV01",#REF!,IF($C$4="TE0725_REV02",#REF!,IF($C$4="TE0725_REV03",#REF!,IF($C$4="TE0725_REV04",#REF!))))),3,0),"---")</f>
        <v>---</v>
      </c>
      <c r="J52" s="76" t="str">
        <f>IFERROR(VLOOKUP(G52,IF($C$4="TE0725LP_REV01",#REF!,IF($C$4="TE0725_REV01",#REF!,IF($C$4="TE0725_REV02",#REF!,IF($C$4="TE0725_REV03",#REF!,IF($C$4="TE0725_REV04",#REF!))))),4,0),"---")</f>
        <v>---</v>
      </c>
      <c r="K52" s="56" t="str">
        <f>IFERROR(VLOOKUP(D52&amp;"-"&amp;E52,IF($C$4="TE0725LP_REV01",#REF!,IF($C$4="TE0725_REV01",#REF!,IF($C$4="TE0725_REV02",#REF!,IF($C$4="TE0725_REV03",#REF!,IF($C$4="TE0725_REV04",#REF!))))),4,0),"---")</f>
        <v>---</v>
      </c>
    </row>
    <row r="53" spans="2:11" ht="15" customHeight="1" x14ac:dyDescent="0.25">
      <c r="B53" s="74">
        <v>48</v>
      </c>
      <c r="C53" s="75" t="str">
        <f>IFERROR(IF((COUNTIF(#REF!,$C$4)&lt;0),"---",INDEX(#REF!,MATCH('Module Pin Table'!B53,#REF!,0),6)),"---")</f>
        <v>---</v>
      </c>
      <c r="D53" s="75" t="str">
        <f>IFERROR(IF((COUNTIF(#REF!,$C$4)&lt;0),"---",INDEX(#REF!,MATCH('Module Pin Table'!B53,#REF!,0),4)),"---")</f>
        <v>---</v>
      </c>
      <c r="E53" s="75" t="str">
        <f>IFERROR(IF((COUNTIF(#REF!,$C$4)&lt;0),"---",INDEX(#REF!,MATCH('Module Pin Table'!B53,#REF!,0),5)),"---")</f>
        <v>---</v>
      </c>
      <c r="F53" s="75" t="str">
        <f>IFERROR(IF(VLOOKUP($D53&amp;"-"&amp;$E53,IF($C$4="TE0725LP_REV01",#REF!,IF($C$4="TE0725_REV01",#REF!,IF($C$4="TE0725_REV02",#REF!,IF($C$4="TE0725_REV03",#REF!,IF($C$4="TE0725_REV04",#REF!))))),6,0)="--","---",IF($C$4="TE0725LP_REV01",#REF!&amp;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53" s="75" t="str">
        <f>IFERROR(VLOOKUP(D53&amp;"-"&amp;E53,IF($C$4="TE0725LP_REV01",#REF!,IF($C$4="TE0725_REV01",#REF!,IF($C$4="TE0725_REV02",#REF!,IF($C$4="TE0725_REV03",#REF!,IF($C$4="TE0725_REV04",#REF!))))),7,0),"---")</f>
        <v>---</v>
      </c>
      <c r="H53" s="75" t="str">
        <f>IFERROR(VLOOKUP(G53,IF($C$4="TE0725LP_REV01",#REF!,IF($C$4="TE0725_REV01",#REF!,IF($C$4="TE0725_REV02",#REF!,IF($C$4="TE0725_REV03",#REF!,IF($C$4="TE0725_REV04",#REF!))))),2,0),"---")</f>
        <v>---</v>
      </c>
      <c r="I53" s="75" t="str">
        <f>IFERROR(VLOOKUP(G53,IF($C$4="TE0725LP_REV01",#REF!,IF($C$4="TE0725_REV01",#REF!,IF($C$4="TE0725_REV02",#REF!,IF($C$4="TE0725_REV03",#REF!,IF($C$4="TE0725_REV04",#REF!))))),3,0),"---")</f>
        <v>---</v>
      </c>
      <c r="J53" s="76" t="str">
        <f>IFERROR(VLOOKUP(G53,IF($C$4="TE0725LP_REV01",#REF!,IF($C$4="TE0725_REV01",#REF!,IF($C$4="TE0725_REV02",#REF!,IF($C$4="TE0725_REV03",#REF!,IF($C$4="TE0725_REV04",#REF!))))),4,0),"---")</f>
        <v>---</v>
      </c>
      <c r="K53" s="56" t="str">
        <f>IFERROR(VLOOKUP(D53&amp;"-"&amp;E53,IF($C$4="TE0725LP_REV01",#REF!,IF($C$4="TE0725_REV01",#REF!,IF($C$4="TE0725_REV02",#REF!,IF($C$4="TE0725_REV03",#REF!,IF($C$4="TE0725_REV04",#REF!))))),4,0),"---")</f>
        <v>---</v>
      </c>
    </row>
    <row r="54" spans="2:11" ht="15" customHeight="1" x14ac:dyDescent="0.25">
      <c r="B54" s="74">
        <v>49</v>
      </c>
      <c r="C54" s="75" t="str">
        <f>IFERROR(IF((COUNTIF(#REF!,$C$4)&lt;0),"---",INDEX(#REF!,MATCH('Module Pin Table'!B54,#REF!,0),6)),"---")</f>
        <v>---</v>
      </c>
      <c r="D54" s="75" t="str">
        <f>IFERROR(IF((COUNTIF(#REF!,$C$4)&lt;0),"---",INDEX(#REF!,MATCH('Module Pin Table'!B54,#REF!,0),4)),"---")</f>
        <v>---</v>
      </c>
      <c r="E54" s="75" t="str">
        <f>IFERROR(IF((COUNTIF(#REF!,$C$4)&lt;0),"---",INDEX(#REF!,MATCH('Module Pin Table'!B54,#REF!,0),5)),"---")</f>
        <v>---</v>
      </c>
      <c r="F54" s="75" t="str">
        <f>IFERROR(IF(VLOOKUP($D54&amp;"-"&amp;$E54,IF($C$4="TE0725LP_REV01",#REF!,IF($C$4="TE0725_REV01",#REF!,IF($C$4="TE0725_REV02",#REF!,IF($C$4="TE0725_REV03",#REF!,IF($C$4="TE0725_REV04",#REF!))))),6,0)="--","---",IF($C$4="TE0725LP_REV01",#REF!&amp;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54" s="75" t="str">
        <f>IFERROR(VLOOKUP(D54&amp;"-"&amp;E54,IF($C$4="TE0725LP_REV01",#REF!,IF($C$4="TE0725_REV01",#REF!,IF($C$4="TE0725_REV02",#REF!,IF($C$4="TE0725_REV03",#REF!,IF($C$4="TE0725_REV04",#REF!))))),7,0),"---")</f>
        <v>---</v>
      </c>
      <c r="H54" s="75" t="str">
        <f>IFERROR(VLOOKUP(G54,IF($C$4="TE0725LP_REV01",#REF!,IF($C$4="TE0725_REV01",#REF!,IF($C$4="TE0725_REV02",#REF!,IF($C$4="TE0725_REV03",#REF!,IF($C$4="TE0725_REV04",#REF!))))),2,0),"---")</f>
        <v>---</v>
      </c>
      <c r="I54" s="75" t="str">
        <f>IFERROR(VLOOKUP(G54,IF($C$4="TE0725LP_REV01",#REF!,IF($C$4="TE0725_REV01",#REF!,IF($C$4="TE0725_REV02",#REF!,IF($C$4="TE0725_REV03",#REF!,IF($C$4="TE0725_REV04",#REF!))))),3,0),"---")</f>
        <v>---</v>
      </c>
      <c r="J54" s="76" t="str">
        <f>IFERROR(VLOOKUP(G54,IF($C$4="TE0725LP_REV01",#REF!,IF($C$4="TE0725_REV01",#REF!,IF($C$4="TE0725_REV02",#REF!,IF($C$4="TE0725_REV03",#REF!,IF($C$4="TE0725_REV04",#REF!))))),4,0),"---")</f>
        <v>---</v>
      </c>
      <c r="K54" s="56" t="str">
        <f>IFERROR(VLOOKUP(D54&amp;"-"&amp;E54,IF($C$4="TE0725LP_REV01",#REF!,IF($C$4="TE0725_REV01",#REF!,IF($C$4="TE0725_REV02",#REF!,IF($C$4="TE0725_REV03",#REF!,IF($C$4="TE0725_REV04",#REF!))))),4,0),"---")</f>
        <v>---</v>
      </c>
    </row>
    <row r="55" spans="2:11" ht="15" customHeight="1" x14ac:dyDescent="0.25">
      <c r="B55" s="74">
        <v>50</v>
      </c>
      <c r="C55" s="75" t="str">
        <f>IFERROR(IF((COUNTIF(#REF!,$C$4)&lt;0),"---",INDEX(#REF!,MATCH('Module Pin Table'!B55,#REF!,0),6)),"---")</f>
        <v>---</v>
      </c>
      <c r="D55" s="75" t="str">
        <f>IFERROR(IF((COUNTIF(#REF!,$C$4)&lt;0),"---",INDEX(#REF!,MATCH('Module Pin Table'!B55,#REF!,0),4)),"---")</f>
        <v>---</v>
      </c>
      <c r="E55" s="75" t="str">
        <f>IFERROR(IF((COUNTIF(#REF!,$C$4)&lt;0),"---",INDEX(#REF!,MATCH('Module Pin Table'!B55,#REF!,0),5)),"---")</f>
        <v>---</v>
      </c>
      <c r="F55" s="75" t="str">
        <f>IFERROR(IF(VLOOKUP($D55&amp;"-"&amp;$E55,IF($C$4="TE0725LP_REV01",#REF!,IF($C$4="TE0725_REV01",#REF!,IF($C$4="TE0725_REV02",#REF!,IF($C$4="TE0725_REV03",#REF!,IF($C$4="TE0725_REV04",#REF!))))),6,0)="--","---",IF($C$4="TE0725LP_REV01",#REF!&amp;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55" s="75" t="str">
        <f>IFERROR(VLOOKUP(D55&amp;"-"&amp;E55,IF($C$4="TE0725LP_REV01",#REF!,IF($C$4="TE0725_REV01",#REF!,IF($C$4="TE0725_REV02",#REF!,IF($C$4="TE0725_REV03",#REF!,IF($C$4="TE0725_REV04",#REF!))))),7,0),"---")</f>
        <v>---</v>
      </c>
      <c r="H55" s="75" t="str">
        <f>IFERROR(VLOOKUP(G55,IF($C$4="TE0725LP_REV01",#REF!,IF($C$4="TE0725_REV01",#REF!,IF($C$4="TE0725_REV02",#REF!,IF($C$4="TE0725_REV03",#REF!,IF($C$4="TE0725_REV04",#REF!))))),2,0),"---")</f>
        <v>---</v>
      </c>
      <c r="I55" s="75" t="str">
        <f>IFERROR(VLOOKUP(G55,IF($C$4="TE0725LP_REV01",#REF!,IF($C$4="TE0725_REV01",#REF!,IF($C$4="TE0725_REV02",#REF!,IF($C$4="TE0725_REV03",#REF!,IF($C$4="TE0725_REV04",#REF!))))),3,0),"---")</f>
        <v>---</v>
      </c>
      <c r="J55" s="76" t="str">
        <f>IFERROR(VLOOKUP(G55,IF($C$4="TE0725LP_REV01",#REF!,IF($C$4="TE0725_REV01",#REF!,IF($C$4="TE0725_REV02",#REF!,IF($C$4="TE0725_REV03",#REF!,IF($C$4="TE0725_REV04",#REF!))))),4,0),"---")</f>
        <v>---</v>
      </c>
      <c r="K55" s="56" t="str">
        <f>IFERROR(VLOOKUP(D55&amp;"-"&amp;E55,IF($C$4="TE0725LP_REV01",#REF!,IF($C$4="TE0725_REV01",#REF!,IF($C$4="TE0725_REV02",#REF!,IF($C$4="TE0725_REV03",#REF!,IF($C$4="TE0725_REV04",#REF!))))),4,0),"---")</f>
        <v>---</v>
      </c>
    </row>
    <row r="56" spans="2:11" ht="15" customHeight="1" x14ac:dyDescent="0.25">
      <c r="B56" s="74">
        <v>51</v>
      </c>
      <c r="C56" s="75" t="str">
        <f>IFERROR(IF((COUNTIF(#REF!,$C$4)&lt;0),"---",INDEX(#REF!,MATCH('Module Pin Table'!B56,#REF!,0),6)),"---")</f>
        <v>---</v>
      </c>
      <c r="D56" s="75" t="str">
        <f>IFERROR(IF((COUNTIF(#REF!,$C$4)&lt;0),"---",INDEX(#REF!,MATCH('Module Pin Table'!B56,#REF!,0),4)),"---")</f>
        <v>---</v>
      </c>
      <c r="E56" s="75" t="str">
        <f>IFERROR(IF((COUNTIF(#REF!,$C$4)&lt;0),"---",INDEX(#REF!,MATCH('Module Pin Table'!B56,#REF!,0),5)),"---")</f>
        <v>---</v>
      </c>
      <c r="F56" s="75" t="str">
        <f>IFERROR(IF(VLOOKUP($D56&amp;"-"&amp;$E56,IF($C$4="TE0725LP_REV01",#REF!,IF($C$4="TE0725_REV01",#REF!,IF($C$4="TE0725_REV02",#REF!,IF($C$4="TE0725_REV03",#REF!,IF($C$4="TE0725_REV04",#REF!))))),6,0)="--","---",IF($C$4="TE0725LP_REV01",#REF!&amp;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56" s="75" t="str">
        <f>IFERROR(VLOOKUP(D56&amp;"-"&amp;E56,IF($C$4="TE0725LP_REV01",#REF!,IF($C$4="TE0725_REV01",#REF!,IF($C$4="TE0725_REV02",#REF!,IF($C$4="TE0725_REV03",#REF!,IF($C$4="TE0725_REV04",#REF!))))),7,0),"---")</f>
        <v>---</v>
      </c>
      <c r="H56" s="75" t="str">
        <f>IFERROR(VLOOKUP(G56,IF($C$4="TE0725LP_REV01",#REF!,IF($C$4="TE0725_REV01",#REF!,IF($C$4="TE0725_REV02",#REF!,IF($C$4="TE0725_REV03",#REF!,IF($C$4="TE0725_REV04",#REF!))))),2,0),"---")</f>
        <v>---</v>
      </c>
      <c r="I56" s="75" t="str">
        <f>IFERROR(VLOOKUP(G56,IF($C$4="TE0725LP_REV01",#REF!,IF($C$4="TE0725_REV01",#REF!,IF($C$4="TE0725_REV02",#REF!,IF($C$4="TE0725_REV03",#REF!,IF($C$4="TE0725_REV04",#REF!))))),3,0),"---")</f>
        <v>---</v>
      </c>
      <c r="J56" s="76" t="str">
        <f>IFERROR(VLOOKUP(G56,IF($C$4="TE0725LP_REV01",#REF!,IF($C$4="TE0725_REV01",#REF!,IF($C$4="TE0725_REV02",#REF!,IF($C$4="TE0725_REV03",#REF!,IF($C$4="TE0725_REV04",#REF!))))),4,0),"---")</f>
        <v>---</v>
      </c>
      <c r="K56" s="56" t="str">
        <f>IFERROR(VLOOKUP(D56&amp;"-"&amp;E56,IF($C$4="TE0725LP_REV01",#REF!,IF($C$4="TE0725_REV01",#REF!,IF($C$4="TE0725_REV02",#REF!,IF($C$4="TE0725_REV03",#REF!,IF($C$4="TE0725_REV04",#REF!))))),4,0),"---")</f>
        <v>---</v>
      </c>
    </row>
    <row r="57" spans="2:11" ht="15" customHeight="1" x14ac:dyDescent="0.25">
      <c r="B57" s="74">
        <v>52</v>
      </c>
      <c r="C57" s="75" t="str">
        <f>IFERROR(IF((COUNTIF(#REF!,$C$4)&lt;0),"---",INDEX(#REF!,MATCH('Module Pin Table'!B57,#REF!,0),6)),"---")</f>
        <v>---</v>
      </c>
      <c r="D57" s="75" t="str">
        <f>IFERROR(IF((COUNTIF(#REF!,$C$4)&lt;0),"---",INDEX(#REF!,MATCH('Module Pin Table'!B57,#REF!,0),4)),"---")</f>
        <v>---</v>
      </c>
      <c r="E57" s="75" t="str">
        <f>IFERROR(IF((COUNTIF(#REF!,$C$4)&lt;0),"---",INDEX(#REF!,MATCH('Module Pin Table'!B57,#REF!,0),5)),"---")</f>
        <v>---</v>
      </c>
      <c r="F57" s="75" t="str">
        <f>IFERROR(IF(VLOOKUP($D57&amp;"-"&amp;$E57,IF($C$4="TE0725LP_REV01",#REF!,IF($C$4="TE0725_REV01",#REF!,IF($C$4="TE0725_REV02",#REF!,IF($C$4="TE0725_REV03",#REF!,IF($C$4="TE0725_REV04",#REF!))))),6,0)="--","---",IF($C$4="TE0725LP_REV01",#REF!&amp;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57" s="75" t="str">
        <f>IFERROR(VLOOKUP(D57&amp;"-"&amp;E57,IF($C$4="TE0725LP_REV01",#REF!,IF($C$4="TE0725_REV01",#REF!,IF($C$4="TE0725_REV02",#REF!,IF($C$4="TE0725_REV03",#REF!,IF($C$4="TE0725_REV04",#REF!))))),7,0),"---")</f>
        <v>---</v>
      </c>
      <c r="H57" s="75" t="str">
        <f>IFERROR(VLOOKUP(G57,IF($C$4="TE0725LP_REV01",#REF!,IF($C$4="TE0725_REV01",#REF!,IF($C$4="TE0725_REV02",#REF!,IF($C$4="TE0725_REV03",#REF!,IF($C$4="TE0725_REV04",#REF!))))),2,0),"---")</f>
        <v>---</v>
      </c>
      <c r="I57" s="75" t="str">
        <f>IFERROR(VLOOKUP(G57,IF($C$4="TE0725LP_REV01",#REF!,IF($C$4="TE0725_REV01",#REF!,IF($C$4="TE0725_REV02",#REF!,IF($C$4="TE0725_REV03",#REF!,IF($C$4="TE0725_REV04",#REF!))))),3,0),"---")</f>
        <v>---</v>
      </c>
      <c r="J57" s="76" t="str">
        <f>IFERROR(VLOOKUP(G57,IF($C$4="TE0725LP_REV01",#REF!,IF($C$4="TE0725_REV01",#REF!,IF($C$4="TE0725_REV02",#REF!,IF($C$4="TE0725_REV03",#REF!,IF($C$4="TE0725_REV04",#REF!))))),4,0),"---")</f>
        <v>---</v>
      </c>
      <c r="K57" s="56" t="str">
        <f>IFERROR(VLOOKUP(D57&amp;"-"&amp;E57,IF($C$4="TE0725LP_REV01",#REF!,IF($C$4="TE0725_REV01",#REF!,IF($C$4="TE0725_REV02",#REF!,IF($C$4="TE0725_REV03",#REF!,IF($C$4="TE0725_REV04",#REF!))))),4,0),"---")</f>
        <v>---</v>
      </c>
    </row>
    <row r="58" spans="2:11" ht="15" customHeight="1" x14ac:dyDescent="0.25">
      <c r="B58" s="74">
        <v>53</v>
      </c>
      <c r="C58" s="75" t="str">
        <f>IFERROR(IF((COUNTIF(#REF!,$C$4)&lt;0),"---",INDEX(#REF!,MATCH('Module Pin Table'!B58,#REF!,0),6)),"---")</f>
        <v>---</v>
      </c>
      <c r="D58" s="75" t="str">
        <f>IFERROR(IF((COUNTIF(#REF!,$C$4)&lt;0),"---",INDEX(#REF!,MATCH('Module Pin Table'!B58,#REF!,0),4)),"---")</f>
        <v>---</v>
      </c>
      <c r="E58" s="75" t="str">
        <f>IFERROR(IF((COUNTIF(#REF!,$C$4)&lt;0),"---",INDEX(#REF!,MATCH('Module Pin Table'!B58,#REF!,0),5)),"---")</f>
        <v>---</v>
      </c>
      <c r="F58" s="75" t="str">
        <f>IFERROR(IF(VLOOKUP($D58&amp;"-"&amp;$E58,IF($C$4="TE0725LP_REV01",#REF!,IF($C$4="TE0725_REV01",#REF!,IF($C$4="TE0725_REV02",#REF!,IF($C$4="TE0725_REV03",#REF!,IF($C$4="TE0725_REV04",#REF!))))),6,0)="--","---",IF($C$4="TE0725LP_REV01",#REF!&amp;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58" s="75" t="str">
        <f>IFERROR(VLOOKUP(D58&amp;"-"&amp;E58,IF($C$4="TE0725LP_REV01",#REF!,IF($C$4="TE0725_REV01",#REF!,IF($C$4="TE0725_REV02",#REF!,IF($C$4="TE0725_REV03",#REF!,IF($C$4="TE0725_REV04",#REF!))))),7,0),"---")</f>
        <v>---</v>
      </c>
      <c r="H58" s="75" t="str">
        <f>IFERROR(VLOOKUP(G58,IF($C$4="TE0725LP_REV01",#REF!,IF($C$4="TE0725_REV01",#REF!,IF($C$4="TE0725_REV02",#REF!,IF($C$4="TE0725_REV03",#REF!,IF($C$4="TE0725_REV04",#REF!))))),2,0),"---")</f>
        <v>---</v>
      </c>
      <c r="I58" s="75" t="str">
        <f>IFERROR(VLOOKUP(G58,IF($C$4="TE0725LP_REV01",#REF!,IF($C$4="TE0725_REV01",#REF!,IF($C$4="TE0725_REV02",#REF!,IF($C$4="TE0725_REV03",#REF!,IF($C$4="TE0725_REV04",#REF!))))),3,0),"---")</f>
        <v>---</v>
      </c>
      <c r="J58" s="76" t="str">
        <f>IFERROR(VLOOKUP(G58,IF($C$4="TE0725LP_REV01",#REF!,IF($C$4="TE0725_REV01",#REF!,IF($C$4="TE0725_REV02",#REF!,IF($C$4="TE0725_REV03",#REF!,IF($C$4="TE0725_REV04",#REF!))))),4,0),"---")</f>
        <v>---</v>
      </c>
      <c r="K58" s="56" t="str">
        <f>IFERROR(VLOOKUP(D58&amp;"-"&amp;E58,IF($C$4="TE0725LP_REV01",#REF!,IF($C$4="TE0725_REV01",#REF!,IF($C$4="TE0725_REV02",#REF!,IF($C$4="TE0725_REV03",#REF!,IF($C$4="TE0725_REV04",#REF!))))),4,0),"---")</f>
        <v>---</v>
      </c>
    </row>
    <row r="59" spans="2:11" ht="15" customHeight="1" x14ac:dyDescent="0.25">
      <c r="B59" s="74">
        <v>54</v>
      </c>
      <c r="C59" s="75" t="str">
        <f>IFERROR(IF((COUNTIF(#REF!,$C$4)&lt;0),"---",INDEX(#REF!,MATCH('Module Pin Table'!B59,#REF!,0),6)),"---")</f>
        <v>---</v>
      </c>
      <c r="D59" s="75" t="str">
        <f>IFERROR(IF((COUNTIF(#REF!,$C$4)&lt;0),"---",INDEX(#REF!,MATCH('Module Pin Table'!B59,#REF!,0),4)),"---")</f>
        <v>---</v>
      </c>
      <c r="E59" s="75" t="str">
        <f>IFERROR(IF((COUNTIF(#REF!,$C$4)&lt;0),"---",INDEX(#REF!,MATCH('Module Pin Table'!B59,#REF!,0),5)),"---")</f>
        <v>---</v>
      </c>
      <c r="F59" s="75" t="str">
        <f>IFERROR(IF(VLOOKUP($D59&amp;"-"&amp;$E59,IF($C$4="TE0725LP_REV01",#REF!,IF($C$4="TE0725_REV01",#REF!,IF($C$4="TE0725_REV02",#REF!,IF($C$4="TE0725_REV03",#REF!,IF($C$4="TE0725_REV04",#REF!))))),6,0)="--","---",IF($C$4="TE0725LP_REV01",#REF!&amp;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59" s="75" t="str">
        <f>IFERROR(VLOOKUP(D59&amp;"-"&amp;E59,IF($C$4="TE0725LP_REV01",#REF!,IF($C$4="TE0725_REV01",#REF!,IF($C$4="TE0725_REV02",#REF!,IF($C$4="TE0725_REV03",#REF!,IF($C$4="TE0725_REV04",#REF!))))),7,0),"---")</f>
        <v>---</v>
      </c>
      <c r="H59" s="75" t="str">
        <f>IFERROR(VLOOKUP(G59,IF($C$4="TE0725LP_REV01",#REF!,IF($C$4="TE0725_REV01",#REF!,IF($C$4="TE0725_REV02",#REF!,IF($C$4="TE0725_REV03",#REF!,IF($C$4="TE0725_REV04",#REF!))))),2,0),"---")</f>
        <v>---</v>
      </c>
      <c r="I59" s="75" t="str">
        <f>IFERROR(VLOOKUP(G59,IF($C$4="TE0725LP_REV01",#REF!,IF($C$4="TE0725_REV01",#REF!,IF($C$4="TE0725_REV02",#REF!,IF($C$4="TE0725_REV03",#REF!,IF($C$4="TE0725_REV04",#REF!))))),3,0),"---")</f>
        <v>---</v>
      </c>
      <c r="J59" s="76" t="str">
        <f>IFERROR(VLOOKUP(G59,IF($C$4="TE0725LP_REV01",#REF!,IF($C$4="TE0725_REV01",#REF!,IF($C$4="TE0725_REV02",#REF!,IF($C$4="TE0725_REV03",#REF!,IF($C$4="TE0725_REV04",#REF!))))),4,0),"---")</f>
        <v>---</v>
      </c>
      <c r="K59" s="56" t="str">
        <f>IFERROR(VLOOKUP(D59&amp;"-"&amp;E59,IF($C$4="TE0725LP_REV01",#REF!,IF($C$4="TE0725_REV01",#REF!,IF($C$4="TE0725_REV02",#REF!,IF($C$4="TE0725_REV03",#REF!,IF($C$4="TE0725_REV04",#REF!))))),4,0),"---")</f>
        <v>---</v>
      </c>
    </row>
    <row r="60" spans="2:11" ht="15" customHeight="1" x14ac:dyDescent="0.25">
      <c r="B60" s="74">
        <v>55</v>
      </c>
      <c r="C60" s="75" t="str">
        <f>IFERROR(IF((COUNTIF(#REF!,$C$4)&lt;0),"---",INDEX(#REF!,MATCH('Module Pin Table'!B60,#REF!,0),6)),"---")</f>
        <v>---</v>
      </c>
      <c r="D60" s="75" t="str">
        <f>IFERROR(IF((COUNTIF(#REF!,$C$4)&lt;0),"---",INDEX(#REF!,MATCH('Module Pin Table'!B60,#REF!,0),4)),"---")</f>
        <v>---</v>
      </c>
      <c r="E60" s="75" t="str">
        <f>IFERROR(IF((COUNTIF(#REF!,$C$4)&lt;0),"---",INDEX(#REF!,MATCH('Module Pin Table'!B60,#REF!,0),5)),"---")</f>
        <v>---</v>
      </c>
      <c r="F60" s="75" t="str">
        <f>IFERROR(IF(VLOOKUP($D60&amp;"-"&amp;$E60,IF($C$4="TE0725LP_REV01",#REF!,IF($C$4="TE0725_REV01",#REF!,IF($C$4="TE0725_REV02",#REF!,IF($C$4="TE0725_REV03",#REF!,IF($C$4="TE0725_REV04",#REF!))))),6,0)="--","---",IF($C$4="TE0725LP_REV01",#REF!&amp;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60" s="75" t="str">
        <f>IFERROR(VLOOKUP(D60&amp;"-"&amp;E60,IF($C$4="TE0725LP_REV01",#REF!,IF($C$4="TE0725_REV01",#REF!,IF($C$4="TE0725_REV02",#REF!,IF($C$4="TE0725_REV03",#REF!,IF($C$4="TE0725_REV04",#REF!))))),7,0),"---")</f>
        <v>---</v>
      </c>
      <c r="H60" s="75" t="str">
        <f>IFERROR(VLOOKUP(G60,IF($C$4="TE0725LP_REV01",#REF!,IF($C$4="TE0725_REV01",#REF!,IF($C$4="TE0725_REV02",#REF!,IF($C$4="TE0725_REV03",#REF!,IF($C$4="TE0725_REV04",#REF!))))),2,0),"---")</f>
        <v>---</v>
      </c>
      <c r="I60" s="75" t="str">
        <f>IFERROR(VLOOKUP(G60,IF($C$4="TE0725LP_REV01",#REF!,IF($C$4="TE0725_REV01",#REF!,IF($C$4="TE0725_REV02",#REF!,IF($C$4="TE0725_REV03",#REF!,IF($C$4="TE0725_REV04",#REF!))))),3,0),"---")</f>
        <v>---</v>
      </c>
      <c r="J60" s="76" t="str">
        <f>IFERROR(VLOOKUP(G60,IF($C$4="TE0725LP_REV01",#REF!,IF($C$4="TE0725_REV01",#REF!,IF($C$4="TE0725_REV02",#REF!,IF($C$4="TE0725_REV03",#REF!,IF($C$4="TE0725_REV04",#REF!))))),4,0),"---")</f>
        <v>---</v>
      </c>
      <c r="K60" s="56" t="str">
        <f>IFERROR(VLOOKUP(D60&amp;"-"&amp;E60,IF($C$4="TE0725LP_REV01",#REF!,IF($C$4="TE0725_REV01",#REF!,IF($C$4="TE0725_REV02",#REF!,IF($C$4="TE0725_REV03",#REF!,IF($C$4="TE0725_REV04",#REF!))))),4,0),"---")</f>
        <v>---</v>
      </c>
    </row>
    <row r="61" spans="2:11" ht="15" customHeight="1" x14ac:dyDescent="0.25">
      <c r="B61" s="74">
        <v>56</v>
      </c>
      <c r="C61" s="75" t="str">
        <f>IFERROR(IF((COUNTIF(#REF!,$C$4)&lt;0),"---",INDEX(#REF!,MATCH('Module Pin Table'!B61,#REF!,0),6)),"---")</f>
        <v>---</v>
      </c>
      <c r="D61" s="75" t="str">
        <f>IFERROR(IF((COUNTIF(#REF!,$C$4)&lt;0),"---",INDEX(#REF!,MATCH('Module Pin Table'!B61,#REF!,0),4)),"---")</f>
        <v>---</v>
      </c>
      <c r="E61" s="75" t="str">
        <f>IFERROR(IF((COUNTIF(#REF!,$C$4)&lt;0),"---",INDEX(#REF!,MATCH('Module Pin Table'!B61,#REF!,0),5)),"---")</f>
        <v>---</v>
      </c>
      <c r="F61" s="75" t="str">
        <f>IFERROR(IF(VLOOKUP($D61&amp;"-"&amp;$E61,IF($C$4="TE0725LP_REV01",#REF!,IF($C$4="TE0725_REV01",#REF!,IF($C$4="TE0725_REV02",#REF!,IF($C$4="TE0725_REV03",#REF!,IF($C$4="TE0725_REV04",#REF!))))),6,0)="--","---",IF($C$4="TE0725LP_REV01",#REF!&amp;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61" s="75" t="str">
        <f>IFERROR(VLOOKUP(D61&amp;"-"&amp;E61,IF($C$4="TE0725LP_REV01",#REF!,IF($C$4="TE0725_REV01",#REF!,IF($C$4="TE0725_REV02",#REF!,IF($C$4="TE0725_REV03",#REF!,IF($C$4="TE0725_REV04",#REF!))))),7,0),"---")</f>
        <v>---</v>
      </c>
      <c r="H61" s="75" t="str">
        <f>IFERROR(VLOOKUP(G61,IF($C$4="TE0725LP_REV01",#REF!,IF($C$4="TE0725_REV01",#REF!,IF($C$4="TE0725_REV02",#REF!,IF($C$4="TE0725_REV03",#REF!,IF($C$4="TE0725_REV04",#REF!))))),2,0),"---")</f>
        <v>---</v>
      </c>
      <c r="I61" s="75" t="str">
        <f>IFERROR(VLOOKUP(G61,IF($C$4="TE0725LP_REV01",#REF!,IF($C$4="TE0725_REV01",#REF!,IF($C$4="TE0725_REV02",#REF!,IF($C$4="TE0725_REV03",#REF!,IF($C$4="TE0725_REV04",#REF!))))),3,0),"---")</f>
        <v>---</v>
      </c>
      <c r="J61" s="76" t="str">
        <f>IFERROR(VLOOKUP(G61,IF($C$4="TE0725LP_REV01",#REF!,IF($C$4="TE0725_REV01",#REF!,IF($C$4="TE0725_REV02",#REF!,IF($C$4="TE0725_REV03",#REF!,IF($C$4="TE0725_REV04",#REF!))))),4,0),"---")</f>
        <v>---</v>
      </c>
      <c r="K61" s="56" t="str">
        <f>IFERROR(VLOOKUP(D61&amp;"-"&amp;E61,IF($C$4="TE0725LP_REV01",#REF!,IF($C$4="TE0725_REV01",#REF!,IF($C$4="TE0725_REV02",#REF!,IF($C$4="TE0725_REV03",#REF!,IF($C$4="TE0725_REV04",#REF!))))),4,0),"---")</f>
        <v>---</v>
      </c>
    </row>
    <row r="62" spans="2:11" ht="15" customHeight="1" x14ac:dyDescent="0.25">
      <c r="B62" s="74">
        <v>57</v>
      </c>
      <c r="C62" s="75" t="str">
        <f>IFERROR(IF((COUNTIF(#REF!,$C$4)&lt;0),"---",INDEX(#REF!,MATCH('Module Pin Table'!B62,#REF!,0),6)),"---")</f>
        <v>---</v>
      </c>
      <c r="D62" s="75" t="str">
        <f>IFERROR(IF((COUNTIF(#REF!,$C$4)&lt;0),"---",INDEX(#REF!,MATCH('Module Pin Table'!B62,#REF!,0),4)),"---")</f>
        <v>---</v>
      </c>
      <c r="E62" s="75" t="str">
        <f>IFERROR(IF((COUNTIF(#REF!,$C$4)&lt;0),"---",INDEX(#REF!,MATCH('Module Pin Table'!B62,#REF!,0),5)),"---")</f>
        <v>---</v>
      </c>
      <c r="F62" s="75" t="str">
        <f>IFERROR(IF(VLOOKUP($D62&amp;"-"&amp;$E62,IF($C$4="TE0725LP_REV01",#REF!,IF($C$4="TE0725_REV01",#REF!,IF($C$4="TE0725_REV02",#REF!,IF($C$4="TE0725_REV03",#REF!,IF($C$4="TE0725_REV04",#REF!))))),6,0)="--","---",IF($C$4="TE0725LP_REV01",#REF!&amp;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62" s="75" t="str">
        <f>IFERROR(VLOOKUP(D62&amp;"-"&amp;E62,IF($C$4="TE0725LP_REV01",#REF!,IF($C$4="TE0725_REV01",#REF!,IF($C$4="TE0725_REV02",#REF!,IF($C$4="TE0725_REV03",#REF!,IF($C$4="TE0725_REV04",#REF!))))),7,0),"---")</f>
        <v>---</v>
      </c>
      <c r="H62" s="75" t="str">
        <f>IFERROR(VLOOKUP(G62,IF($C$4="TE0725LP_REV01",#REF!,IF($C$4="TE0725_REV01",#REF!,IF($C$4="TE0725_REV02",#REF!,IF($C$4="TE0725_REV03",#REF!,IF($C$4="TE0725_REV04",#REF!))))),2,0),"---")</f>
        <v>---</v>
      </c>
      <c r="I62" s="75" t="str">
        <f>IFERROR(VLOOKUP(G62,IF($C$4="TE0725LP_REV01",#REF!,IF($C$4="TE0725_REV01",#REF!,IF($C$4="TE0725_REV02",#REF!,IF($C$4="TE0725_REV03",#REF!,IF($C$4="TE0725_REV04",#REF!))))),3,0),"---")</f>
        <v>---</v>
      </c>
      <c r="J62" s="76" t="str">
        <f>IFERROR(VLOOKUP(G62,IF($C$4="TE0725LP_REV01",#REF!,IF($C$4="TE0725_REV01",#REF!,IF($C$4="TE0725_REV02",#REF!,IF($C$4="TE0725_REV03",#REF!,IF($C$4="TE0725_REV04",#REF!))))),4,0),"---")</f>
        <v>---</v>
      </c>
      <c r="K62" s="56" t="str">
        <f>IFERROR(VLOOKUP(D62&amp;"-"&amp;E62,IF($C$4="TE0725LP_REV01",#REF!,IF($C$4="TE0725_REV01",#REF!,IF($C$4="TE0725_REV02",#REF!,IF($C$4="TE0725_REV03",#REF!,IF($C$4="TE0725_REV04",#REF!))))),4,0),"---")</f>
        <v>---</v>
      </c>
    </row>
    <row r="63" spans="2:11" ht="15" customHeight="1" x14ac:dyDescent="0.25">
      <c r="B63" s="74">
        <v>58</v>
      </c>
      <c r="C63" s="75" t="str">
        <f>IFERROR(IF((COUNTIF(#REF!,$C$4)&lt;0),"---",INDEX(#REF!,MATCH('Module Pin Table'!B63,#REF!,0),6)),"---")</f>
        <v>---</v>
      </c>
      <c r="D63" s="75" t="str">
        <f>IFERROR(IF((COUNTIF(#REF!,$C$4)&lt;0),"---",INDEX(#REF!,MATCH('Module Pin Table'!B63,#REF!,0),4)),"---")</f>
        <v>---</v>
      </c>
      <c r="E63" s="75" t="str">
        <f>IFERROR(IF((COUNTIF(#REF!,$C$4)&lt;0),"---",INDEX(#REF!,MATCH('Module Pin Table'!B63,#REF!,0),5)),"---")</f>
        <v>---</v>
      </c>
      <c r="F63" s="75" t="str">
        <f>IFERROR(IF(VLOOKUP($D63&amp;"-"&amp;$E63,IF($C$4="TE0725LP_REV01",#REF!,IF($C$4="TE0725_REV01",#REF!,IF($C$4="TE0725_REV02",#REF!,IF($C$4="TE0725_REV03",#REF!,IF($C$4="TE0725_REV04",#REF!))))),6,0)="--","---",IF($C$4="TE0725LP_REV01",#REF!&amp;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63" s="75" t="str">
        <f>IFERROR(VLOOKUP(D63&amp;"-"&amp;E63,IF($C$4="TE0725LP_REV01",#REF!,IF($C$4="TE0725_REV01",#REF!,IF($C$4="TE0725_REV02",#REF!,IF($C$4="TE0725_REV03",#REF!,IF($C$4="TE0725_REV04",#REF!))))),7,0),"---")</f>
        <v>---</v>
      </c>
      <c r="H63" s="75" t="str">
        <f>IFERROR(VLOOKUP(G63,IF($C$4="TE0725LP_REV01",#REF!,IF($C$4="TE0725_REV01",#REF!,IF($C$4="TE0725_REV02",#REF!,IF($C$4="TE0725_REV03",#REF!,IF($C$4="TE0725_REV04",#REF!))))),2,0),"---")</f>
        <v>---</v>
      </c>
      <c r="I63" s="75" t="str">
        <f>IFERROR(VLOOKUP(G63,IF($C$4="TE0725LP_REV01",#REF!,IF($C$4="TE0725_REV01",#REF!,IF($C$4="TE0725_REV02",#REF!,IF($C$4="TE0725_REV03",#REF!,IF($C$4="TE0725_REV04",#REF!))))),3,0),"---")</f>
        <v>---</v>
      </c>
      <c r="J63" s="76" t="str">
        <f>IFERROR(VLOOKUP(G63,IF($C$4="TE0725LP_REV01",#REF!,IF($C$4="TE0725_REV01",#REF!,IF($C$4="TE0725_REV02",#REF!,IF($C$4="TE0725_REV03",#REF!,IF($C$4="TE0725_REV04",#REF!))))),4,0),"---")</f>
        <v>---</v>
      </c>
      <c r="K63" s="56" t="str">
        <f>IFERROR(VLOOKUP(D63&amp;"-"&amp;E63,IF($C$4="TE0725LP_REV01",#REF!,IF($C$4="TE0725_REV01",#REF!,IF($C$4="TE0725_REV02",#REF!,IF($C$4="TE0725_REV03",#REF!,IF($C$4="TE0725_REV04",#REF!))))),4,0),"---")</f>
        <v>---</v>
      </c>
    </row>
    <row r="64" spans="2:11" ht="15" customHeight="1" x14ac:dyDescent="0.25">
      <c r="B64" s="74">
        <v>59</v>
      </c>
      <c r="C64" s="75" t="str">
        <f>IFERROR(IF((COUNTIF(#REF!,$C$4)&lt;0),"---",INDEX(#REF!,MATCH('Module Pin Table'!B64,#REF!,0),6)),"---")</f>
        <v>---</v>
      </c>
      <c r="D64" s="75" t="str">
        <f>IFERROR(IF((COUNTIF(#REF!,$C$4)&lt;0),"---",INDEX(#REF!,MATCH('Module Pin Table'!B64,#REF!,0),4)),"---")</f>
        <v>---</v>
      </c>
      <c r="E64" s="75" t="str">
        <f>IFERROR(IF((COUNTIF(#REF!,$C$4)&lt;0),"---",INDEX(#REF!,MATCH('Module Pin Table'!B64,#REF!,0),5)),"---")</f>
        <v>---</v>
      </c>
      <c r="F64" s="75" t="str">
        <f>IFERROR(IF(VLOOKUP($D64&amp;"-"&amp;$E64,IF($C$4="TE0725LP_REV01",#REF!,IF($C$4="TE0725_REV01",#REF!,IF($C$4="TE0725_REV02",#REF!,IF($C$4="TE0725_REV03",#REF!,IF($C$4="TE0725_REV04",#REF!))))),6,0)="--","---",IF($C$4="TE0725LP_REV01",#REF!&amp;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64" s="75" t="str">
        <f>IFERROR(VLOOKUP(D64&amp;"-"&amp;E64,IF($C$4="TE0725LP_REV01",#REF!,IF($C$4="TE0725_REV01",#REF!,IF($C$4="TE0725_REV02",#REF!,IF($C$4="TE0725_REV03",#REF!,IF($C$4="TE0725_REV04",#REF!))))),7,0),"---")</f>
        <v>---</v>
      </c>
      <c r="H64" s="75" t="str">
        <f>IFERROR(VLOOKUP(G64,IF($C$4="TE0725LP_REV01",#REF!,IF($C$4="TE0725_REV01",#REF!,IF($C$4="TE0725_REV02",#REF!,IF($C$4="TE0725_REV03",#REF!,IF($C$4="TE0725_REV04",#REF!))))),2,0),"---")</f>
        <v>---</v>
      </c>
      <c r="I64" s="75" t="str">
        <f>IFERROR(VLOOKUP(G64,IF($C$4="TE0725LP_REV01",#REF!,IF($C$4="TE0725_REV01",#REF!,IF($C$4="TE0725_REV02",#REF!,IF($C$4="TE0725_REV03",#REF!,IF($C$4="TE0725_REV04",#REF!))))),3,0),"---")</f>
        <v>---</v>
      </c>
      <c r="J64" s="76" t="str">
        <f>IFERROR(VLOOKUP(G64,IF($C$4="TE0725LP_REV01",#REF!,IF($C$4="TE0725_REV01",#REF!,IF($C$4="TE0725_REV02",#REF!,IF($C$4="TE0725_REV03",#REF!,IF($C$4="TE0725_REV04",#REF!))))),4,0),"---")</f>
        <v>---</v>
      </c>
      <c r="K64" s="56" t="str">
        <f>IFERROR(VLOOKUP(D64&amp;"-"&amp;E64,IF($C$4="TE0725LP_REV01",#REF!,IF($C$4="TE0725_REV01",#REF!,IF($C$4="TE0725_REV02",#REF!,IF($C$4="TE0725_REV03",#REF!,IF($C$4="TE0725_REV04",#REF!))))),4,0),"---")</f>
        <v>---</v>
      </c>
    </row>
    <row r="65" spans="2:11" ht="15" customHeight="1" x14ac:dyDescent="0.25">
      <c r="B65" s="74">
        <v>60</v>
      </c>
      <c r="C65" s="75" t="str">
        <f>IFERROR(IF((COUNTIF(#REF!,$C$4)&lt;0),"---",INDEX(#REF!,MATCH('Module Pin Table'!B65,#REF!,0),6)),"---")</f>
        <v>---</v>
      </c>
      <c r="D65" s="75" t="str">
        <f>IFERROR(IF((COUNTIF(#REF!,$C$4)&lt;0),"---",INDEX(#REF!,MATCH('Module Pin Table'!B65,#REF!,0),4)),"---")</f>
        <v>---</v>
      </c>
      <c r="E65" s="75" t="str">
        <f>IFERROR(IF((COUNTIF(#REF!,$C$4)&lt;0),"---",INDEX(#REF!,MATCH('Module Pin Table'!B65,#REF!,0),5)),"---")</f>
        <v>---</v>
      </c>
      <c r="F65" s="75" t="str">
        <f>IFERROR(IF(VLOOKUP($D65&amp;"-"&amp;$E65,IF($C$4="TE0725LP_REV01",#REF!,IF($C$4="TE0725_REV01",#REF!,IF($C$4="TE0725_REV02",#REF!,IF($C$4="TE0725_REV03",#REF!,IF($C$4="TE0725_REV04",#REF!))))),6,0)="--","---",IF($C$4="TE0725LP_REV01",#REF!&amp;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65" s="75" t="str">
        <f>IFERROR(VLOOKUP(D65&amp;"-"&amp;E65,IF($C$4="TE0725LP_REV01",#REF!,IF($C$4="TE0725_REV01",#REF!,IF($C$4="TE0725_REV02",#REF!,IF($C$4="TE0725_REV03",#REF!,IF($C$4="TE0725_REV04",#REF!))))),7,0),"---")</f>
        <v>---</v>
      </c>
      <c r="H65" s="75" t="str">
        <f>IFERROR(VLOOKUP(G65,IF($C$4="TE0725LP_REV01",#REF!,IF($C$4="TE0725_REV01",#REF!,IF($C$4="TE0725_REV02",#REF!,IF($C$4="TE0725_REV03",#REF!,IF($C$4="TE0725_REV04",#REF!))))),2,0),"---")</f>
        <v>---</v>
      </c>
      <c r="I65" s="75" t="str">
        <f>IFERROR(VLOOKUP(G65,IF($C$4="TE0725LP_REV01",#REF!,IF($C$4="TE0725_REV01",#REF!,IF($C$4="TE0725_REV02",#REF!,IF($C$4="TE0725_REV03",#REF!,IF($C$4="TE0725_REV04",#REF!))))),3,0),"---")</f>
        <v>---</v>
      </c>
      <c r="J65" s="76" t="str">
        <f>IFERROR(VLOOKUP(G65,IF($C$4="TE0725LP_REV01",#REF!,IF($C$4="TE0725_REV01",#REF!,IF($C$4="TE0725_REV02",#REF!,IF($C$4="TE0725_REV03",#REF!,IF($C$4="TE0725_REV04",#REF!))))),4,0),"---")</f>
        <v>---</v>
      </c>
      <c r="K65" s="56" t="str">
        <f>IFERROR(VLOOKUP(D65&amp;"-"&amp;E65,IF($C$4="TE0725LP_REV01",#REF!,IF($C$4="TE0725_REV01",#REF!,IF($C$4="TE0725_REV02",#REF!,IF($C$4="TE0725_REV03",#REF!,IF($C$4="TE0725_REV04",#REF!))))),4,0),"---")</f>
        <v>---</v>
      </c>
    </row>
    <row r="66" spans="2:11" ht="15" customHeight="1" x14ac:dyDescent="0.25">
      <c r="B66" s="74">
        <v>61</v>
      </c>
      <c r="C66" s="75" t="str">
        <f>IFERROR(IF((COUNTIF(#REF!,$C$4)&lt;0),"---",INDEX(#REF!,MATCH('Module Pin Table'!B66,#REF!,0),6)),"---")</f>
        <v>---</v>
      </c>
      <c r="D66" s="75" t="str">
        <f>IFERROR(IF((COUNTIF(#REF!,$C$4)&lt;0),"---",INDEX(#REF!,MATCH('Module Pin Table'!B66,#REF!,0),4)),"---")</f>
        <v>---</v>
      </c>
      <c r="E66" s="75" t="str">
        <f>IFERROR(IF((COUNTIF(#REF!,$C$4)&lt;0),"---",INDEX(#REF!,MATCH('Module Pin Table'!B66,#REF!,0),5)),"---")</f>
        <v>---</v>
      </c>
      <c r="F66" s="75" t="str">
        <f>IFERROR(IF(VLOOKUP($D66&amp;"-"&amp;$E66,IF($C$4="TE0725LP_REV01",#REF!,IF($C$4="TE0725_REV01",#REF!,IF($C$4="TE0725_REV02",#REF!,IF($C$4="TE0725_REV03",#REF!,IF($C$4="TE0725_REV04",#REF!))))),6,0)="--","---",IF($C$4="TE0725LP_REV01",#REF!&amp;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66" s="75" t="str">
        <f>IFERROR(VLOOKUP(D66&amp;"-"&amp;E66,IF($C$4="TE0725LP_REV01",#REF!,IF($C$4="TE0725_REV01",#REF!,IF($C$4="TE0725_REV02",#REF!,IF($C$4="TE0725_REV03",#REF!,IF($C$4="TE0725_REV04",#REF!))))),7,0),"---")</f>
        <v>---</v>
      </c>
      <c r="H66" s="75" t="str">
        <f>IFERROR(VLOOKUP(G66,IF($C$4="TE0725LP_REV01",#REF!,IF($C$4="TE0725_REV01",#REF!,IF($C$4="TE0725_REV02",#REF!,IF($C$4="TE0725_REV03",#REF!,IF($C$4="TE0725_REV04",#REF!))))),2,0),"---")</f>
        <v>---</v>
      </c>
      <c r="I66" s="75" t="str">
        <f>IFERROR(VLOOKUP(G66,IF($C$4="TE0725LP_REV01",#REF!,IF($C$4="TE0725_REV01",#REF!,IF($C$4="TE0725_REV02",#REF!,IF($C$4="TE0725_REV03",#REF!,IF($C$4="TE0725_REV04",#REF!))))),3,0),"---")</f>
        <v>---</v>
      </c>
      <c r="J66" s="76" t="str">
        <f>IFERROR(VLOOKUP(G66,IF($C$4="TE0725LP_REV01",#REF!,IF($C$4="TE0725_REV01",#REF!,IF($C$4="TE0725_REV02",#REF!,IF($C$4="TE0725_REV03",#REF!,IF($C$4="TE0725_REV04",#REF!))))),4,0),"---")</f>
        <v>---</v>
      </c>
      <c r="K66" s="56" t="str">
        <f>IFERROR(VLOOKUP(D66&amp;"-"&amp;E66,IF($C$4="TE0725LP_REV01",#REF!,IF($C$4="TE0725_REV01",#REF!,IF($C$4="TE0725_REV02",#REF!,IF($C$4="TE0725_REV03",#REF!,IF($C$4="TE0725_REV04",#REF!))))),4,0),"---")</f>
        <v>---</v>
      </c>
    </row>
    <row r="67" spans="2:11" ht="15" customHeight="1" x14ac:dyDescent="0.25">
      <c r="B67" s="74">
        <v>62</v>
      </c>
      <c r="C67" s="75" t="str">
        <f>IFERROR(IF((COUNTIF(#REF!,$C$4)&lt;0),"---",INDEX(#REF!,MATCH('Module Pin Table'!B67,#REF!,0),6)),"---")</f>
        <v>---</v>
      </c>
      <c r="D67" s="75" t="str">
        <f>IFERROR(IF((COUNTIF(#REF!,$C$4)&lt;0),"---",INDEX(#REF!,MATCH('Module Pin Table'!B67,#REF!,0),4)),"---")</f>
        <v>---</v>
      </c>
      <c r="E67" s="75" t="str">
        <f>IFERROR(IF((COUNTIF(#REF!,$C$4)&lt;0),"---",INDEX(#REF!,MATCH('Module Pin Table'!B67,#REF!,0),5)),"---")</f>
        <v>---</v>
      </c>
      <c r="F67" s="75" t="str">
        <f>IFERROR(IF(VLOOKUP($D67&amp;"-"&amp;$E67,IF($C$4="TE0725LP_REV01",#REF!,IF($C$4="TE0725_REV01",#REF!,IF($C$4="TE0725_REV02",#REF!,IF($C$4="TE0725_REV03",#REF!,IF($C$4="TE0725_REV04",#REF!))))),6,0)="--","---",IF($C$4="TE0725LP_REV01",#REF!&amp;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67" s="75" t="str">
        <f>IFERROR(VLOOKUP(D67&amp;"-"&amp;E67,IF($C$4="TE0725LP_REV01",#REF!,IF($C$4="TE0725_REV01",#REF!,IF($C$4="TE0725_REV02",#REF!,IF($C$4="TE0725_REV03",#REF!,IF($C$4="TE0725_REV04",#REF!))))),7,0),"---")</f>
        <v>---</v>
      </c>
      <c r="H67" s="75" t="str">
        <f>IFERROR(VLOOKUP(G67,IF($C$4="TE0725LP_REV01",#REF!,IF($C$4="TE0725_REV01",#REF!,IF($C$4="TE0725_REV02",#REF!,IF($C$4="TE0725_REV03",#REF!,IF($C$4="TE0725_REV04",#REF!))))),2,0),"---")</f>
        <v>---</v>
      </c>
      <c r="I67" s="75" t="str">
        <f>IFERROR(VLOOKUP(G67,IF($C$4="TE0725LP_REV01",#REF!,IF($C$4="TE0725_REV01",#REF!,IF($C$4="TE0725_REV02",#REF!,IF($C$4="TE0725_REV03",#REF!,IF($C$4="TE0725_REV04",#REF!))))),3,0),"---")</f>
        <v>---</v>
      </c>
      <c r="J67" s="76" t="str">
        <f>IFERROR(VLOOKUP(G67,IF($C$4="TE0725LP_REV01",#REF!,IF($C$4="TE0725_REV01",#REF!,IF($C$4="TE0725_REV02",#REF!,IF($C$4="TE0725_REV03",#REF!,IF($C$4="TE0725_REV04",#REF!))))),4,0),"---")</f>
        <v>---</v>
      </c>
      <c r="K67" s="56" t="str">
        <f>IFERROR(VLOOKUP(D67&amp;"-"&amp;E67,IF($C$4="TE0725LP_REV01",#REF!,IF($C$4="TE0725_REV01",#REF!,IF($C$4="TE0725_REV02",#REF!,IF($C$4="TE0725_REV03",#REF!,IF($C$4="TE0725_REV04",#REF!))))),4,0),"---")</f>
        <v>---</v>
      </c>
    </row>
    <row r="68" spans="2:11" ht="15" customHeight="1" x14ac:dyDescent="0.25">
      <c r="B68" s="74">
        <v>63</v>
      </c>
      <c r="C68" s="75" t="str">
        <f>IFERROR(IF((COUNTIF(#REF!,$C$4)&lt;0),"---",INDEX(#REF!,MATCH('Module Pin Table'!B68,#REF!,0),6)),"---")</f>
        <v>---</v>
      </c>
      <c r="D68" s="75" t="str">
        <f>IFERROR(IF((COUNTIF(#REF!,$C$4)&lt;0),"---",INDEX(#REF!,MATCH('Module Pin Table'!B68,#REF!,0),4)),"---")</f>
        <v>---</v>
      </c>
      <c r="E68" s="75" t="str">
        <f>IFERROR(IF((COUNTIF(#REF!,$C$4)&lt;0),"---",INDEX(#REF!,MATCH('Module Pin Table'!B68,#REF!,0),5)),"---")</f>
        <v>---</v>
      </c>
      <c r="F68" s="75" t="str">
        <f>IFERROR(IF(VLOOKUP($D68&amp;"-"&amp;$E68,IF($C$4="TE0725LP_REV01",#REF!,IF($C$4="TE0725_REV01",#REF!,IF($C$4="TE0725_REV02",#REF!,IF($C$4="TE0725_REV03",#REF!,IF($C$4="TE0725_REV04",#REF!))))),6,0)="--","---",IF($C$4="TE0725LP_REV01",#REF!&amp;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68" s="75" t="str">
        <f>IFERROR(VLOOKUP(D68&amp;"-"&amp;E68,IF($C$4="TE0725LP_REV01",#REF!,IF($C$4="TE0725_REV01",#REF!,IF($C$4="TE0725_REV02",#REF!,IF($C$4="TE0725_REV03",#REF!,IF($C$4="TE0725_REV04",#REF!))))),7,0),"---")</f>
        <v>---</v>
      </c>
      <c r="H68" s="75" t="str">
        <f>IFERROR(VLOOKUP(G68,IF($C$4="TE0725LP_REV01",#REF!,IF($C$4="TE0725_REV01",#REF!,IF($C$4="TE0725_REV02",#REF!,IF($C$4="TE0725_REV03",#REF!,IF($C$4="TE0725_REV04",#REF!))))),2,0),"---")</f>
        <v>---</v>
      </c>
      <c r="I68" s="75" t="str">
        <f>IFERROR(VLOOKUP(G68,IF($C$4="TE0725LP_REV01",#REF!,IF($C$4="TE0725_REV01",#REF!,IF($C$4="TE0725_REV02",#REF!,IF($C$4="TE0725_REV03",#REF!,IF($C$4="TE0725_REV04",#REF!))))),3,0),"---")</f>
        <v>---</v>
      </c>
      <c r="J68" s="76" t="str">
        <f>IFERROR(VLOOKUP(G68,IF($C$4="TE0725LP_REV01",#REF!,IF($C$4="TE0725_REV01",#REF!,IF($C$4="TE0725_REV02",#REF!,IF($C$4="TE0725_REV03",#REF!,IF($C$4="TE0725_REV04",#REF!))))),4,0),"---")</f>
        <v>---</v>
      </c>
      <c r="K68" s="56" t="str">
        <f>IFERROR(VLOOKUP(D68&amp;"-"&amp;E68,IF($C$4="TE0725LP_REV01",#REF!,IF($C$4="TE0725_REV01",#REF!,IF($C$4="TE0725_REV02",#REF!,IF($C$4="TE0725_REV03",#REF!,IF($C$4="TE0725_REV04",#REF!))))),4,0),"---")</f>
        <v>---</v>
      </c>
    </row>
    <row r="69" spans="2:11" ht="15" customHeight="1" x14ac:dyDescent="0.25">
      <c r="B69" s="74">
        <v>64</v>
      </c>
      <c r="C69" s="75" t="str">
        <f>IFERROR(IF((COUNTIF(#REF!,$C$4)&lt;0),"---",INDEX(#REF!,MATCH('Module Pin Table'!B69,#REF!,0),6)),"---")</f>
        <v>---</v>
      </c>
      <c r="D69" s="75" t="str">
        <f>IFERROR(IF((COUNTIF(#REF!,$C$4)&lt;0),"---",INDEX(#REF!,MATCH('Module Pin Table'!B69,#REF!,0),4)),"---")</f>
        <v>---</v>
      </c>
      <c r="E69" s="75" t="str">
        <f>IFERROR(IF((COUNTIF(#REF!,$C$4)&lt;0),"---",INDEX(#REF!,MATCH('Module Pin Table'!B69,#REF!,0),5)),"---")</f>
        <v>---</v>
      </c>
      <c r="F69" s="75" t="str">
        <f>IFERROR(IF(VLOOKUP($D69&amp;"-"&amp;$E69,IF($C$4="TE0725LP_REV01",#REF!,IF($C$4="TE0725_REV01",#REF!,IF($C$4="TE0725_REV02",#REF!,IF($C$4="TE0725_REV03",#REF!,IF($C$4="TE0725_REV04",#REF!))))),6,0)="--","---",IF($C$4="TE0725LP_REV01",#REF!&amp;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69" s="75" t="str">
        <f>IFERROR(VLOOKUP(D69&amp;"-"&amp;E69,IF($C$4="TE0725LP_REV01",#REF!,IF($C$4="TE0725_REV01",#REF!,IF($C$4="TE0725_REV02",#REF!,IF($C$4="TE0725_REV03",#REF!,IF($C$4="TE0725_REV04",#REF!))))),7,0),"---")</f>
        <v>---</v>
      </c>
      <c r="H69" s="75" t="str">
        <f>IFERROR(VLOOKUP(G69,IF($C$4="TE0725LP_REV01",#REF!,IF($C$4="TE0725_REV01",#REF!,IF($C$4="TE0725_REV02",#REF!,IF($C$4="TE0725_REV03",#REF!,IF($C$4="TE0725_REV04",#REF!))))),2,0),"---")</f>
        <v>---</v>
      </c>
      <c r="I69" s="75" t="str">
        <f>IFERROR(VLOOKUP(G69,IF($C$4="TE0725LP_REV01",#REF!,IF($C$4="TE0725_REV01",#REF!,IF($C$4="TE0725_REV02",#REF!,IF($C$4="TE0725_REV03",#REF!,IF($C$4="TE0725_REV04",#REF!))))),3,0),"---")</f>
        <v>---</v>
      </c>
      <c r="J69" s="76" t="str">
        <f>IFERROR(VLOOKUP(G69,IF($C$4="TE0725LP_REV01",#REF!,IF($C$4="TE0725_REV01",#REF!,IF($C$4="TE0725_REV02",#REF!,IF($C$4="TE0725_REV03",#REF!,IF($C$4="TE0725_REV04",#REF!))))),4,0),"---")</f>
        <v>---</v>
      </c>
      <c r="K69" s="56" t="str">
        <f>IFERROR(VLOOKUP(D69&amp;"-"&amp;E69,IF($C$4="TE0725LP_REV01",#REF!,IF($C$4="TE0725_REV01",#REF!,IF($C$4="TE0725_REV02",#REF!,IF($C$4="TE0725_REV03",#REF!,IF($C$4="TE0725_REV04",#REF!))))),4,0),"---")</f>
        <v>---</v>
      </c>
    </row>
    <row r="70" spans="2:11" ht="15" customHeight="1" x14ac:dyDescent="0.25">
      <c r="B70" s="74">
        <v>65</v>
      </c>
      <c r="C70" s="75" t="str">
        <f>IFERROR(IF((COUNTIF(#REF!,$C$4)&lt;0),"---",INDEX(#REF!,MATCH('Module Pin Table'!B70,#REF!,0),6)),"---")</f>
        <v>---</v>
      </c>
      <c r="D70" s="75" t="str">
        <f>IFERROR(IF((COUNTIF(#REF!,$C$4)&lt;0),"---",INDEX(#REF!,MATCH('Module Pin Table'!B70,#REF!,0),4)),"---")</f>
        <v>---</v>
      </c>
      <c r="E70" s="75" t="str">
        <f>IFERROR(IF((COUNTIF(#REF!,$C$4)&lt;0),"---",INDEX(#REF!,MATCH('Module Pin Table'!B70,#REF!,0),5)),"---")</f>
        <v>---</v>
      </c>
      <c r="F70" s="75" t="str">
        <f>IFERROR(IF(VLOOKUP($D70&amp;"-"&amp;$E70,IF($C$4="TE0725LP_REV01",#REF!,IF($C$4="TE0725_REV01",#REF!,IF($C$4="TE0725_REV02",#REF!,IF($C$4="TE0725_REV03",#REF!,IF($C$4="TE0725_REV04",#REF!))))),6,0)="--","---",IF($C$4="TE0725LP_REV01",#REF!&amp;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70" s="75" t="str">
        <f>IFERROR(VLOOKUP(D70&amp;"-"&amp;E70,IF($C$4="TE0725LP_REV01",#REF!,IF($C$4="TE0725_REV01",#REF!,IF($C$4="TE0725_REV02",#REF!,IF($C$4="TE0725_REV03",#REF!,IF($C$4="TE0725_REV04",#REF!))))),7,0),"---")</f>
        <v>---</v>
      </c>
      <c r="H70" s="75" t="str">
        <f>IFERROR(VLOOKUP(G70,IF($C$4="TE0725LP_REV01",#REF!,IF($C$4="TE0725_REV01",#REF!,IF($C$4="TE0725_REV02",#REF!,IF($C$4="TE0725_REV03",#REF!,IF($C$4="TE0725_REV04",#REF!))))),2,0),"---")</f>
        <v>---</v>
      </c>
      <c r="I70" s="75" t="str">
        <f>IFERROR(VLOOKUP(G70,IF($C$4="TE0725LP_REV01",#REF!,IF($C$4="TE0725_REV01",#REF!,IF($C$4="TE0725_REV02",#REF!,IF($C$4="TE0725_REV03",#REF!,IF($C$4="TE0725_REV04",#REF!))))),3,0),"---")</f>
        <v>---</v>
      </c>
      <c r="J70" s="76" t="str">
        <f>IFERROR(VLOOKUP(G70,IF($C$4="TE0725LP_REV01",#REF!,IF($C$4="TE0725_REV01",#REF!,IF($C$4="TE0725_REV02",#REF!,IF($C$4="TE0725_REV03",#REF!,IF($C$4="TE0725_REV04",#REF!))))),4,0),"---")</f>
        <v>---</v>
      </c>
      <c r="K70" s="56" t="str">
        <f>IFERROR(VLOOKUP(D70&amp;"-"&amp;E70,IF($C$4="TE0725LP_REV01",#REF!,IF($C$4="TE0725_REV01",#REF!,IF($C$4="TE0725_REV02",#REF!,IF($C$4="TE0725_REV03",#REF!,IF($C$4="TE0725_REV04",#REF!))))),4,0),"---")</f>
        <v>---</v>
      </c>
    </row>
    <row r="71" spans="2:11" ht="15" customHeight="1" x14ac:dyDescent="0.25">
      <c r="B71" s="74">
        <v>66</v>
      </c>
      <c r="C71" s="75" t="str">
        <f>IFERROR(IF((COUNTIF(#REF!,$C$4)&lt;0),"---",INDEX(#REF!,MATCH('Module Pin Table'!B71,#REF!,0),6)),"---")</f>
        <v>---</v>
      </c>
      <c r="D71" s="75" t="str">
        <f>IFERROR(IF((COUNTIF(#REF!,$C$4)&lt;0),"---",INDEX(#REF!,MATCH('Module Pin Table'!B71,#REF!,0),4)),"---")</f>
        <v>---</v>
      </c>
      <c r="E71" s="75" t="str">
        <f>IFERROR(IF((COUNTIF(#REF!,$C$4)&lt;0),"---",INDEX(#REF!,MATCH('Module Pin Table'!B71,#REF!,0),5)),"---")</f>
        <v>---</v>
      </c>
      <c r="F71" s="75" t="str">
        <f>IFERROR(IF(VLOOKUP($D71&amp;"-"&amp;$E71,IF($C$4="TE0725LP_REV01",#REF!,IF($C$4="TE0725_REV01",#REF!,IF($C$4="TE0725_REV02",#REF!,IF($C$4="TE0725_REV03",#REF!,IF($C$4="TE0725_REV04",#REF!))))),6,0)="--","---",IF($C$4="TE0725LP_REV01",#REF!&amp;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71" s="75" t="str">
        <f>IFERROR(VLOOKUP(D71&amp;"-"&amp;E71,IF($C$4="TE0725LP_REV01",#REF!,IF($C$4="TE0725_REV01",#REF!,IF($C$4="TE0725_REV02",#REF!,IF($C$4="TE0725_REV03",#REF!,IF($C$4="TE0725_REV04",#REF!))))),7,0),"---")</f>
        <v>---</v>
      </c>
      <c r="H71" s="75" t="str">
        <f>IFERROR(VLOOKUP(G71,IF($C$4="TE0725LP_REV01",#REF!,IF($C$4="TE0725_REV01",#REF!,IF($C$4="TE0725_REV02",#REF!,IF($C$4="TE0725_REV03",#REF!,IF($C$4="TE0725_REV04",#REF!))))),2,0),"---")</f>
        <v>---</v>
      </c>
      <c r="I71" s="75" t="str">
        <f>IFERROR(VLOOKUP(G71,IF($C$4="TE0725LP_REV01",#REF!,IF($C$4="TE0725_REV01",#REF!,IF($C$4="TE0725_REV02",#REF!,IF($C$4="TE0725_REV03",#REF!,IF($C$4="TE0725_REV04",#REF!))))),3,0),"---")</f>
        <v>---</v>
      </c>
      <c r="J71" s="76" t="str">
        <f>IFERROR(VLOOKUP(G71,IF($C$4="TE0725LP_REV01",#REF!,IF($C$4="TE0725_REV01",#REF!,IF($C$4="TE0725_REV02",#REF!,IF($C$4="TE0725_REV03",#REF!,IF($C$4="TE0725_REV04",#REF!))))),4,0),"---")</f>
        <v>---</v>
      </c>
      <c r="K71" s="56" t="str">
        <f>IFERROR(VLOOKUP(D71&amp;"-"&amp;E71,IF($C$4="TE0725LP_REV01",#REF!,IF($C$4="TE0725_REV01",#REF!,IF($C$4="TE0725_REV02",#REF!,IF($C$4="TE0725_REV03",#REF!,IF($C$4="TE0725_REV04",#REF!))))),4,0),"---")</f>
        <v>---</v>
      </c>
    </row>
    <row r="72" spans="2:11" ht="15" customHeight="1" x14ac:dyDescent="0.25">
      <c r="B72" s="74">
        <v>67</v>
      </c>
      <c r="C72" s="75" t="str">
        <f>IFERROR(IF((COUNTIF(#REF!,$C$4)&lt;0),"---",INDEX(#REF!,MATCH('Module Pin Table'!B72,#REF!,0),6)),"---")</f>
        <v>---</v>
      </c>
      <c r="D72" s="75" t="str">
        <f>IFERROR(IF((COUNTIF(#REF!,$C$4)&lt;0),"---",INDEX(#REF!,MATCH('Module Pin Table'!B72,#REF!,0),4)),"---")</f>
        <v>---</v>
      </c>
      <c r="E72" s="75" t="str">
        <f>IFERROR(IF((COUNTIF(#REF!,$C$4)&lt;0),"---",INDEX(#REF!,MATCH('Module Pin Table'!B72,#REF!,0),5)),"---")</f>
        <v>---</v>
      </c>
      <c r="F72" s="75" t="str">
        <f>IFERROR(IF(VLOOKUP($D72&amp;"-"&amp;$E72,IF($C$4="TE0725LP_REV01",#REF!,IF($C$4="TE0725_REV01",#REF!,IF($C$4="TE0725_REV02",#REF!,IF($C$4="TE0725_REV03",#REF!,IF($C$4="TE0725_REV04",#REF!))))),6,0)="--","---",IF($C$4="TE0725LP_REV01",#REF!&amp;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72" s="75" t="str">
        <f>IFERROR(VLOOKUP(D72&amp;"-"&amp;E72,IF($C$4="TE0725LP_REV01",#REF!,IF($C$4="TE0725_REV01",#REF!,IF($C$4="TE0725_REV02",#REF!,IF($C$4="TE0725_REV03",#REF!,IF($C$4="TE0725_REV04",#REF!))))),7,0),"---")</f>
        <v>---</v>
      </c>
      <c r="H72" s="75" t="str">
        <f>IFERROR(VLOOKUP(G72,IF($C$4="TE0725LP_REV01",#REF!,IF($C$4="TE0725_REV01",#REF!,IF($C$4="TE0725_REV02",#REF!,IF($C$4="TE0725_REV03",#REF!,IF($C$4="TE0725_REV04",#REF!))))),2,0),"---")</f>
        <v>---</v>
      </c>
      <c r="I72" s="75" t="str">
        <f>IFERROR(VLOOKUP(G72,IF($C$4="TE0725LP_REV01",#REF!,IF($C$4="TE0725_REV01",#REF!,IF($C$4="TE0725_REV02",#REF!,IF($C$4="TE0725_REV03",#REF!,IF($C$4="TE0725_REV04",#REF!))))),3,0),"---")</f>
        <v>---</v>
      </c>
      <c r="J72" s="76" t="str">
        <f>IFERROR(VLOOKUP(G72,IF($C$4="TE0725LP_REV01",#REF!,IF($C$4="TE0725_REV01",#REF!,IF($C$4="TE0725_REV02",#REF!,IF($C$4="TE0725_REV03",#REF!,IF($C$4="TE0725_REV04",#REF!))))),4,0),"---")</f>
        <v>---</v>
      </c>
      <c r="K72" s="56" t="str">
        <f>IFERROR(VLOOKUP(D72&amp;"-"&amp;E72,IF($C$4="TE0725LP_REV01",#REF!,IF($C$4="TE0725_REV01",#REF!,IF($C$4="TE0725_REV02",#REF!,IF($C$4="TE0725_REV03",#REF!,IF($C$4="TE0725_REV04",#REF!))))),4,0),"---")</f>
        <v>---</v>
      </c>
    </row>
    <row r="73" spans="2:11" ht="15" customHeight="1" x14ac:dyDescent="0.25">
      <c r="B73" s="74">
        <v>68</v>
      </c>
      <c r="C73" s="75" t="str">
        <f>IFERROR(IF((COUNTIF(#REF!,$C$4)&lt;0),"---",INDEX(#REF!,MATCH('Module Pin Table'!B73,#REF!,0),6)),"---")</f>
        <v>---</v>
      </c>
      <c r="D73" s="75" t="str">
        <f>IFERROR(IF((COUNTIF(#REF!,$C$4)&lt;0),"---",INDEX(#REF!,MATCH('Module Pin Table'!B73,#REF!,0),4)),"---")</f>
        <v>---</v>
      </c>
      <c r="E73" s="75" t="str">
        <f>IFERROR(IF((COUNTIF(#REF!,$C$4)&lt;0),"---",INDEX(#REF!,MATCH('Module Pin Table'!B73,#REF!,0),5)),"---")</f>
        <v>---</v>
      </c>
      <c r="F73" s="75" t="str">
        <f>IFERROR(IF(VLOOKUP($D73&amp;"-"&amp;$E73,IF($C$4="TE0725LP_REV01",#REF!,IF($C$4="TE0725_REV01",#REF!,IF($C$4="TE0725_REV02",#REF!,IF($C$4="TE0725_REV03",#REF!,IF($C$4="TE0725_REV04",#REF!))))),6,0)="--","---",IF($C$4="TE0725LP_REV01",#REF!&amp;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73" s="75" t="str">
        <f>IFERROR(VLOOKUP(D73&amp;"-"&amp;E73,IF($C$4="TE0725LP_REV01",#REF!,IF($C$4="TE0725_REV01",#REF!,IF($C$4="TE0725_REV02",#REF!,IF($C$4="TE0725_REV03",#REF!,IF($C$4="TE0725_REV04",#REF!))))),7,0),"---")</f>
        <v>---</v>
      </c>
      <c r="H73" s="75" t="str">
        <f>IFERROR(VLOOKUP(G73,IF($C$4="TE0725LP_REV01",#REF!,IF($C$4="TE0725_REV01",#REF!,IF($C$4="TE0725_REV02",#REF!,IF($C$4="TE0725_REV03",#REF!,IF($C$4="TE0725_REV04",#REF!))))),2,0),"---")</f>
        <v>---</v>
      </c>
      <c r="I73" s="75" t="str">
        <f>IFERROR(VLOOKUP(G73,IF($C$4="TE0725LP_REV01",#REF!,IF($C$4="TE0725_REV01",#REF!,IF($C$4="TE0725_REV02",#REF!,IF($C$4="TE0725_REV03",#REF!,IF($C$4="TE0725_REV04",#REF!))))),3,0),"---")</f>
        <v>---</v>
      </c>
      <c r="J73" s="76" t="str">
        <f>IFERROR(VLOOKUP(G73,IF($C$4="TE0725LP_REV01",#REF!,IF($C$4="TE0725_REV01",#REF!,IF($C$4="TE0725_REV02",#REF!,IF($C$4="TE0725_REV03",#REF!,IF($C$4="TE0725_REV04",#REF!))))),4,0),"---")</f>
        <v>---</v>
      </c>
      <c r="K73" s="56" t="str">
        <f>IFERROR(VLOOKUP(D73&amp;"-"&amp;E73,IF($C$4="TE0725LP_REV01",#REF!,IF($C$4="TE0725_REV01",#REF!,IF($C$4="TE0725_REV02",#REF!,IF($C$4="TE0725_REV03",#REF!,IF($C$4="TE0725_REV04",#REF!))))),4,0),"---")</f>
        <v>---</v>
      </c>
    </row>
    <row r="74" spans="2:11" ht="15" customHeight="1" x14ac:dyDescent="0.25">
      <c r="B74" s="74">
        <v>69</v>
      </c>
      <c r="C74" s="75" t="str">
        <f>IFERROR(IF((COUNTIF(#REF!,$C$4)&lt;0),"---",INDEX(#REF!,MATCH('Module Pin Table'!B74,#REF!,0),6)),"---")</f>
        <v>---</v>
      </c>
      <c r="D74" s="75" t="str">
        <f>IFERROR(IF((COUNTIF(#REF!,$C$4)&lt;0),"---",INDEX(#REF!,MATCH('Module Pin Table'!B74,#REF!,0),4)),"---")</f>
        <v>---</v>
      </c>
      <c r="E74" s="75" t="str">
        <f>IFERROR(IF((COUNTIF(#REF!,$C$4)&lt;0),"---",INDEX(#REF!,MATCH('Module Pin Table'!B74,#REF!,0),5)),"---")</f>
        <v>---</v>
      </c>
      <c r="F74" s="75" t="str">
        <f>IFERROR(IF(VLOOKUP($D74&amp;"-"&amp;$E74,IF($C$4="TE0725LP_REV01",#REF!,IF($C$4="TE0725_REV01",#REF!,IF($C$4="TE0725_REV02",#REF!,IF($C$4="TE0725_REV03",#REF!,IF($C$4="TE0725_REV04",#REF!))))),6,0)="--","---",IF($C$4="TE0725LP_REV01",#REF!&amp;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74" s="75" t="str">
        <f>IFERROR(VLOOKUP(D74&amp;"-"&amp;E74,IF($C$4="TE0725LP_REV01",#REF!,IF($C$4="TE0725_REV01",#REF!,IF($C$4="TE0725_REV02",#REF!,IF($C$4="TE0725_REV03",#REF!,IF($C$4="TE0725_REV04",#REF!))))),7,0),"---")</f>
        <v>---</v>
      </c>
      <c r="H74" s="75" t="str">
        <f>IFERROR(VLOOKUP(G74,IF($C$4="TE0725LP_REV01",#REF!,IF($C$4="TE0725_REV01",#REF!,IF($C$4="TE0725_REV02",#REF!,IF($C$4="TE0725_REV03",#REF!,IF($C$4="TE0725_REV04",#REF!))))),2,0),"---")</f>
        <v>---</v>
      </c>
      <c r="I74" s="75" t="str">
        <f>IFERROR(VLOOKUP(G74,IF($C$4="TE0725LP_REV01",#REF!,IF($C$4="TE0725_REV01",#REF!,IF($C$4="TE0725_REV02",#REF!,IF($C$4="TE0725_REV03",#REF!,IF($C$4="TE0725_REV04",#REF!))))),3,0),"---")</f>
        <v>---</v>
      </c>
      <c r="J74" s="76" t="str">
        <f>IFERROR(VLOOKUP(G74,IF($C$4="TE0725LP_REV01",#REF!,IF($C$4="TE0725_REV01",#REF!,IF($C$4="TE0725_REV02",#REF!,IF($C$4="TE0725_REV03",#REF!,IF($C$4="TE0725_REV04",#REF!))))),4,0),"---")</f>
        <v>---</v>
      </c>
      <c r="K74" s="56" t="str">
        <f>IFERROR(VLOOKUP(D74&amp;"-"&amp;E74,IF($C$4="TE0725LP_REV01",#REF!,IF($C$4="TE0725_REV01",#REF!,IF($C$4="TE0725_REV02",#REF!,IF($C$4="TE0725_REV03",#REF!,IF($C$4="TE0725_REV04",#REF!))))),4,0),"---")</f>
        <v>---</v>
      </c>
    </row>
    <row r="75" spans="2:11" ht="15" customHeight="1" x14ac:dyDescent="0.25">
      <c r="B75" s="74">
        <v>70</v>
      </c>
      <c r="C75" s="75" t="str">
        <f>IFERROR(IF((COUNTIF(#REF!,$C$4)&lt;0),"---",INDEX(#REF!,MATCH('Module Pin Table'!B75,#REF!,0),6)),"---")</f>
        <v>---</v>
      </c>
      <c r="D75" s="75" t="str">
        <f>IFERROR(IF((COUNTIF(#REF!,$C$4)&lt;0),"---",INDEX(#REF!,MATCH('Module Pin Table'!B75,#REF!,0),4)),"---")</f>
        <v>---</v>
      </c>
      <c r="E75" s="75" t="str">
        <f>IFERROR(IF((COUNTIF(#REF!,$C$4)&lt;0),"---",INDEX(#REF!,MATCH('Module Pin Table'!B75,#REF!,0),5)),"---")</f>
        <v>---</v>
      </c>
      <c r="F75" s="75" t="str">
        <f>IFERROR(IF(VLOOKUP($D75&amp;"-"&amp;$E75,IF($C$4="TE0725LP_REV01",#REF!,IF($C$4="TE0725_REV01",#REF!,IF($C$4="TE0725_REV02",#REF!,IF($C$4="TE0725_REV03",#REF!,IF($C$4="TE0725_REV04",#REF!))))),6,0)="--","---",IF($C$4="TE0725LP_REV01",#REF!&amp;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75" s="75" t="str">
        <f>IFERROR(VLOOKUP(D75&amp;"-"&amp;E75,IF($C$4="TE0725LP_REV01",#REF!,IF($C$4="TE0725_REV01",#REF!,IF($C$4="TE0725_REV02",#REF!,IF($C$4="TE0725_REV03",#REF!,IF($C$4="TE0725_REV04",#REF!))))),7,0),"---")</f>
        <v>---</v>
      </c>
      <c r="H75" s="75" t="str">
        <f>IFERROR(VLOOKUP(G75,IF($C$4="TE0725LP_REV01",#REF!,IF($C$4="TE0725_REV01",#REF!,IF($C$4="TE0725_REV02",#REF!,IF($C$4="TE0725_REV03",#REF!,IF($C$4="TE0725_REV04",#REF!))))),2,0),"---")</f>
        <v>---</v>
      </c>
      <c r="I75" s="75" t="str">
        <f>IFERROR(VLOOKUP(G75,IF($C$4="TE0725LP_REV01",#REF!,IF($C$4="TE0725_REV01",#REF!,IF($C$4="TE0725_REV02",#REF!,IF($C$4="TE0725_REV03",#REF!,IF($C$4="TE0725_REV04",#REF!))))),3,0),"---")</f>
        <v>---</v>
      </c>
      <c r="J75" s="76" t="str">
        <f>IFERROR(VLOOKUP(G75,IF($C$4="TE0725LP_REV01",#REF!,IF($C$4="TE0725_REV01",#REF!,IF($C$4="TE0725_REV02",#REF!,IF($C$4="TE0725_REV03",#REF!,IF($C$4="TE0725_REV04",#REF!))))),4,0),"---")</f>
        <v>---</v>
      </c>
      <c r="K75" s="56" t="str">
        <f>IFERROR(VLOOKUP(D75&amp;"-"&amp;E75,IF($C$4="TE0725LP_REV01",#REF!,IF($C$4="TE0725_REV01",#REF!,IF($C$4="TE0725_REV02",#REF!,IF($C$4="TE0725_REV03",#REF!,IF($C$4="TE0725_REV04",#REF!))))),4,0),"---")</f>
        <v>---</v>
      </c>
    </row>
    <row r="76" spans="2:11" ht="15" customHeight="1" x14ac:dyDescent="0.25">
      <c r="B76" s="74">
        <v>71</v>
      </c>
      <c r="C76" s="75" t="str">
        <f>IFERROR(IF((COUNTIF(#REF!,$C$4)&lt;0),"---",INDEX(#REF!,MATCH('Module Pin Table'!B76,#REF!,0),6)),"---")</f>
        <v>---</v>
      </c>
      <c r="D76" s="75" t="str">
        <f>IFERROR(IF((COUNTIF(#REF!,$C$4)&lt;0),"---",INDEX(#REF!,MATCH('Module Pin Table'!B76,#REF!,0),4)),"---")</f>
        <v>---</v>
      </c>
      <c r="E76" s="75" t="str">
        <f>IFERROR(IF((COUNTIF(#REF!,$C$4)&lt;0),"---",INDEX(#REF!,MATCH('Module Pin Table'!B76,#REF!,0),5)),"---")</f>
        <v>---</v>
      </c>
      <c r="F76" s="75" t="str">
        <f>IFERROR(IF(VLOOKUP($D76&amp;"-"&amp;$E76,IF($C$4="TE0725LP_REV01",#REF!,IF($C$4="TE0725_REV01",#REF!,IF($C$4="TE0725_REV02",#REF!,IF($C$4="TE0725_REV03",#REF!,IF($C$4="TE0725_REV04",#REF!))))),6,0)="--","---",IF($C$4="TE0725LP_REV01",#REF!&amp;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76" s="75" t="str">
        <f>IFERROR(VLOOKUP(D76&amp;"-"&amp;E76,IF($C$4="TE0725LP_REV01",#REF!,IF($C$4="TE0725_REV01",#REF!,IF($C$4="TE0725_REV02",#REF!,IF($C$4="TE0725_REV03",#REF!,IF($C$4="TE0725_REV04",#REF!))))),7,0),"---")</f>
        <v>---</v>
      </c>
      <c r="H76" s="75" t="str">
        <f>IFERROR(VLOOKUP(G76,IF($C$4="TE0725LP_REV01",#REF!,IF($C$4="TE0725_REV01",#REF!,IF($C$4="TE0725_REV02",#REF!,IF($C$4="TE0725_REV03",#REF!,IF($C$4="TE0725_REV04",#REF!))))),2,0),"---")</f>
        <v>---</v>
      </c>
      <c r="I76" s="75" t="str">
        <f>IFERROR(VLOOKUP(G76,IF($C$4="TE0725LP_REV01",#REF!,IF($C$4="TE0725_REV01",#REF!,IF($C$4="TE0725_REV02",#REF!,IF($C$4="TE0725_REV03",#REF!,IF($C$4="TE0725_REV04",#REF!))))),3,0),"---")</f>
        <v>---</v>
      </c>
      <c r="J76" s="76" t="str">
        <f>IFERROR(VLOOKUP(G76,IF($C$4="TE0725LP_REV01",#REF!,IF($C$4="TE0725_REV01",#REF!,IF($C$4="TE0725_REV02",#REF!,IF($C$4="TE0725_REV03",#REF!,IF($C$4="TE0725_REV04",#REF!))))),4,0),"---")</f>
        <v>---</v>
      </c>
      <c r="K76" s="56" t="str">
        <f>IFERROR(VLOOKUP(D76&amp;"-"&amp;E76,IF($C$4="TE0725LP_REV01",#REF!,IF($C$4="TE0725_REV01",#REF!,IF($C$4="TE0725_REV02",#REF!,IF($C$4="TE0725_REV03",#REF!,IF($C$4="TE0725_REV04",#REF!))))),4,0),"---")</f>
        <v>---</v>
      </c>
    </row>
    <row r="77" spans="2:11" ht="15" customHeight="1" x14ac:dyDescent="0.25">
      <c r="B77" s="74">
        <v>72</v>
      </c>
      <c r="C77" s="75" t="str">
        <f>IFERROR(IF((COUNTIF(#REF!,$C$4)&lt;0),"---",INDEX(#REF!,MATCH('Module Pin Table'!B77,#REF!,0),6)),"---")</f>
        <v>---</v>
      </c>
      <c r="D77" s="75" t="str">
        <f>IFERROR(IF((COUNTIF(#REF!,$C$4)&lt;0),"---",INDEX(#REF!,MATCH('Module Pin Table'!B77,#REF!,0),4)),"---")</f>
        <v>---</v>
      </c>
      <c r="E77" s="75" t="str">
        <f>IFERROR(IF((COUNTIF(#REF!,$C$4)&lt;0),"---",INDEX(#REF!,MATCH('Module Pin Table'!B77,#REF!,0),5)),"---")</f>
        <v>---</v>
      </c>
      <c r="F77" s="75" t="str">
        <f>IFERROR(IF(VLOOKUP($D77&amp;"-"&amp;$E77,IF($C$4="TE0725LP_REV01",#REF!,IF($C$4="TE0725_REV01",#REF!,IF($C$4="TE0725_REV02",#REF!,IF($C$4="TE0725_REV03",#REF!,IF($C$4="TE0725_REV04",#REF!))))),6,0)="--","---",IF($C$4="TE0725LP_REV01",#REF!&amp;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77" s="75" t="str">
        <f>IFERROR(VLOOKUP(D77&amp;"-"&amp;E77,IF($C$4="TE0725LP_REV01",#REF!,IF($C$4="TE0725_REV01",#REF!,IF($C$4="TE0725_REV02",#REF!,IF($C$4="TE0725_REV03",#REF!,IF($C$4="TE0725_REV04",#REF!))))),7,0),"---")</f>
        <v>---</v>
      </c>
      <c r="H77" s="75" t="str">
        <f>IFERROR(VLOOKUP(G77,IF($C$4="TE0725LP_REV01",#REF!,IF($C$4="TE0725_REV01",#REF!,IF($C$4="TE0725_REV02",#REF!,IF($C$4="TE0725_REV03",#REF!,IF($C$4="TE0725_REV04",#REF!))))),2,0),"---")</f>
        <v>---</v>
      </c>
      <c r="I77" s="75" t="str">
        <f>IFERROR(VLOOKUP(G77,IF($C$4="TE0725LP_REV01",#REF!,IF($C$4="TE0725_REV01",#REF!,IF($C$4="TE0725_REV02",#REF!,IF($C$4="TE0725_REV03",#REF!,IF($C$4="TE0725_REV04",#REF!))))),3,0),"---")</f>
        <v>---</v>
      </c>
      <c r="J77" s="76" t="str">
        <f>IFERROR(VLOOKUP(G77,IF($C$4="TE0725LP_REV01",#REF!,IF($C$4="TE0725_REV01",#REF!,IF($C$4="TE0725_REV02",#REF!,IF($C$4="TE0725_REV03",#REF!,IF($C$4="TE0725_REV04",#REF!))))),4,0),"---")</f>
        <v>---</v>
      </c>
      <c r="K77" s="56" t="str">
        <f>IFERROR(VLOOKUP(D77&amp;"-"&amp;E77,IF($C$4="TE0725LP_REV01",#REF!,IF($C$4="TE0725_REV01",#REF!,IF($C$4="TE0725_REV02",#REF!,IF($C$4="TE0725_REV03",#REF!,IF($C$4="TE0725_REV04",#REF!))))),4,0),"---")</f>
        <v>---</v>
      </c>
    </row>
    <row r="78" spans="2:11" ht="15" customHeight="1" x14ac:dyDescent="0.25">
      <c r="B78" s="74">
        <v>73</v>
      </c>
      <c r="C78" s="75" t="str">
        <f>IFERROR(IF((COUNTIF(#REF!,$C$4)&lt;0),"---",INDEX(#REF!,MATCH('Module Pin Table'!B78,#REF!,0),6)),"---")</f>
        <v>---</v>
      </c>
      <c r="D78" s="75" t="str">
        <f>IFERROR(IF((COUNTIF(#REF!,$C$4)&lt;0),"---",INDEX(#REF!,MATCH('Module Pin Table'!B78,#REF!,0),4)),"---")</f>
        <v>---</v>
      </c>
      <c r="E78" s="75" t="str">
        <f>IFERROR(IF((COUNTIF(#REF!,$C$4)&lt;0),"---",INDEX(#REF!,MATCH('Module Pin Table'!B78,#REF!,0),5)),"---")</f>
        <v>---</v>
      </c>
      <c r="F78" s="75" t="str">
        <f>IFERROR(IF(VLOOKUP($D78&amp;"-"&amp;$E78,IF($C$4="TE0725LP_REV01",#REF!,IF($C$4="TE0725_REV01",#REF!,IF($C$4="TE0725_REV02",#REF!,IF($C$4="TE0725_REV03",#REF!,IF($C$4="TE0725_REV04",#REF!))))),6,0)="--","---",IF($C$4="TE0725LP_REV01",#REF!&amp;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78" s="75" t="str">
        <f>IFERROR(VLOOKUP(D78&amp;"-"&amp;E78,IF($C$4="TE0725LP_REV01",#REF!,IF($C$4="TE0725_REV01",#REF!,IF($C$4="TE0725_REV02",#REF!,IF($C$4="TE0725_REV03",#REF!,IF($C$4="TE0725_REV04",#REF!))))),7,0),"---")</f>
        <v>---</v>
      </c>
      <c r="H78" s="75" t="str">
        <f>IFERROR(VLOOKUP(G78,IF($C$4="TE0725LP_REV01",#REF!,IF($C$4="TE0725_REV01",#REF!,IF($C$4="TE0725_REV02",#REF!,IF($C$4="TE0725_REV03",#REF!,IF($C$4="TE0725_REV04",#REF!))))),2,0),"---")</f>
        <v>---</v>
      </c>
      <c r="I78" s="75" t="str">
        <f>IFERROR(VLOOKUP(G78,IF($C$4="TE0725LP_REV01",#REF!,IF($C$4="TE0725_REV01",#REF!,IF($C$4="TE0725_REV02",#REF!,IF($C$4="TE0725_REV03",#REF!,IF($C$4="TE0725_REV04",#REF!))))),3,0),"---")</f>
        <v>---</v>
      </c>
      <c r="J78" s="76" t="str">
        <f>IFERROR(VLOOKUP(G78,IF($C$4="TE0725LP_REV01",#REF!,IF($C$4="TE0725_REV01",#REF!,IF($C$4="TE0725_REV02",#REF!,IF($C$4="TE0725_REV03",#REF!,IF($C$4="TE0725_REV04",#REF!))))),4,0),"---")</f>
        <v>---</v>
      </c>
      <c r="K78" s="56" t="str">
        <f>IFERROR(VLOOKUP(D78&amp;"-"&amp;E78,IF($C$4="TE0725LP_REV01",#REF!,IF($C$4="TE0725_REV01",#REF!,IF($C$4="TE0725_REV02",#REF!,IF($C$4="TE0725_REV03",#REF!,IF($C$4="TE0725_REV04",#REF!))))),4,0),"---")</f>
        <v>---</v>
      </c>
    </row>
    <row r="79" spans="2:11" ht="15" customHeight="1" x14ac:dyDescent="0.25">
      <c r="B79" s="74">
        <v>74</v>
      </c>
      <c r="C79" s="75" t="str">
        <f>IFERROR(IF((COUNTIF(#REF!,$C$4)&lt;0),"---",INDEX(#REF!,MATCH('Module Pin Table'!B79,#REF!,0),6)),"---")</f>
        <v>---</v>
      </c>
      <c r="D79" s="75" t="str">
        <f>IFERROR(IF((COUNTIF(#REF!,$C$4)&lt;0),"---",INDEX(#REF!,MATCH('Module Pin Table'!B79,#REF!,0),4)),"---")</f>
        <v>---</v>
      </c>
      <c r="E79" s="75" t="str">
        <f>IFERROR(IF((COUNTIF(#REF!,$C$4)&lt;0),"---",INDEX(#REF!,MATCH('Module Pin Table'!B79,#REF!,0),5)),"---")</f>
        <v>---</v>
      </c>
      <c r="F79" s="75" t="str">
        <f>IFERROR(IF(VLOOKUP($D79&amp;"-"&amp;$E79,IF($C$4="TE0725LP_REV01",#REF!,IF($C$4="TE0725_REV01",#REF!,IF($C$4="TE0725_REV02",#REF!,IF($C$4="TE0725_REV03",#REF!,IF($C$4="TE0725_REV04",#REF!))))),6,0)="--","---",IF($C$4="TE0725LP_REV01",#REF!&amp;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79" s="75" t="str">
        <f>IFERROR(VLOOKUP(D79&amp;"-"&amp;E79,IF($C$4="TE0725LP_REV01",#REF!,IF($C$4="TE0725_REV01",#REF!,IF($C$4="TE0725_REV02",#REF!,IF($C$4="TE0725_REV03",#REF!,IF($C$4="TE0725_REV04",#REF!))))),7,0),"---")</f>
        <v>---</v>
      </c>
      <c r="H79" s="75" t="str">
        <f>IFERROR(VLOOKUP(G79,IF($C$4="TE0725LP_REV01",#REF!,IF($C$4="TE0725_REV01",#REF!,IF($C$4="TE0725_REV02",#REF!,IF($C$4="TE0725_REV03",#REF!,IF($C$4="TE0725_REV04",#REF!))))),2,0),"---")</f>
        <v>---</v>
      </c>
      <c r="I79" s="75" t="str">
        <f>IFERROR(VLOOKUP(G79,IF($C$4="TE0725LP_REV01",#REF!,IF($C$4="TE0725_REV01",#REF!,IF($C$4="TE0725_REV02",#REF!,IF($C$4="TE0725_REV03",#REF!,IF($C$4="TE0725_REV04",#REF!))))),3,0),"---")</f>
        <v>---</v>
      </c>
      <c r="J79" s="76" t="str">
        <f>IFERROR(VLOOKUP(G79,IF($C$4="TE0725LP_REV01",#REF!,IF($C$4="TE0725_REV01",#REF!,IF($C$4="TE0725_REV02",#REF!,IF($C$4="TE0725_REV03",#REF!,IF($C$4="TE0725_REV04",#REF!))))),4,0),"---")</f>
        <v>---</v>
      </c>
      <c r="K79" s="56" t="str">
        <f>IFERROR(VLOOKUP(D79&amp;"-"&amp;E79,IF($C$4="TE0725LP_REV01",#REF!,IF($C$4="TE0725_REV01",#REF!,IF($C$4="TE0725_REV02",#REF!,IF($C$4="TE0725_REV03",#REF!,IF($C$4="TE0725_REV04",#REF!))))),4,0),"---")</f>
        <v>---</v>
      </c>
    </row>
    <row r="80" spans="2:11" ht="15" customHeight="1" x14ac:dyDescent="0.25">
      <c r="B80" s="74">
        <v>75</v>
      </c>
      <c r="C80" s="75" t="str">
        <f>IFERROR(IF((COUNTIF(#REF!,$C$4)&lt;0),"---",INDEX(#REF!,MATCH('Module Pin Table'!B80,#REF!,0),6)),"---")</f>
        <v>---</v>
      </c>
      <c r="D80" s="75" t="str">
        <f>IFERROR(IF((COUNTIF(#REF!,$C$4)&lt;0),"---",INDEX(#REF!,MATCH('Module Pin Table'!B80,#REF!,0),4)),"---")</f>
        <v>---</v>
      </c>
      <c r="E80" s="75" t="str">
        <f>IFERROR(IF((COUNTIF(#REF!,$C$4)&lt;0),"---",INDEX(#REF!,MATCH('Module Pin Table'!B80,#REF!,0),5)),"---")</f>
        <v>---</v>
      </c>
      <c r="F80" s="75" t="str">
        <f>IFERROR(IF(VLOOKUP($D80&amp;"-"&amp;$E80,IF($C$4="TE0725LP_REV01",#REF!,IF($C$4="TE0725_REV01",#REF!,IF($C$4="TE0725_REV02",#REF!,IF($C$4="TE0725_REV03",#REF!,IF($C$4="TE0725_REV04",#REF!))))),6,0)="--","---",IF($C$4="TE0725LP_REV01",#REF!&amp;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80" s="75" t="str">
        <f>IFERROR(VLOOKUP(D80&amp;"-"&amp;E80,IF($C$4="TE0725LP_REV01",#REF!,IF($C$4="TE0725_REV01",#REF!,IF($C$4="TE0725_REV02",#REF!,IF($C$4="TE0725_REV03",#REF!,IF($C$4="TE0725_REV04",#REF!))))),7,0),"---")</f>
        <v>---</v>
      </c>
      <c r="H80" s="75" t="str">
        <f>IFERROR(VLOOKUP(G80,IF($C$4="TE0725LP_REV01",#REF!,IF($C$4="TE0725_REV01",#REF!,IF($C$4="TE0725_REV02",#REF!,IF($C$4="TE0725_REV03",#REF!,IF($C$4="TE0725_REV04",#REF!))))),2,0),"---")</f>
        <v>---</v>
      </c>
      <c r="I80" s="75" t="str">
        <f>IFERROR(VLOOKUP(G80,IF($C$4="TE0725LP_REV01",#REF!,IF($C$4="TE0725_REV01",#REF!,IF($C$4="TE0725_REV02",#REF!,IF($C$4="TE0725_REV03",#REF!,IF($C$4="TE0725_REV04",#REF!))))),3,0),"---")</f>
        <v>---</v>
      </c>
      <c r="J80" s="76" t="str">
        <f>IFERROR(VLOOKUP(G80,IF($C$4="TE0725LP_REV01",#REF!,IF($C$4="TE0725_REV01",#REF!,IF($C$4="TE0725_REV02",#REF!,IF($C$4="TE0725_REV03",#REF!,IF($C$4="TE0725_REV04",#REF!))))),4,0),"---")</f>
        <v>---</v>
      </c>
      <c r="K80" s="56" t="str">
        <f>IFERROR(VLOOKUP(D80&amp;"-"&amp;E80,IF($C$4="TE0725LP_REV01",#REF!,IF($C$4="TE0725_REV01",#REF!,IF($C$4="TE0725_REV02",#REF!,IF($C$4="TE0725_REV03",#REF!,IF($C$4="TE0725_REV04",#REF!))))),4,0),"---")</f>
        <v>---</v>
      </c>
    </row>
    <row r="81" spans="2:11" ht="15" customHeight="1" x14ac:dyDescent="0.25">
      <c r="B81" s="74">
        <v>76</v>
      </c>
      <c r="C81" s="75" t="str">
        <f>IFERROR(IF((COUNTIF(#REF!,$C$4)&lt;0),"---",INDEX(#REF!,MATCH('Module Pin Table'!B81,#REF!,0),6)),"---")</f>
        <v>---</v>
      </c>
      <c r="D81" s="75" t="str">
        <f>IFERROR(IF((COUNTIF(#REF!,$C$4)&lt;0),"---",INDEX(#REF!,MATCH('Module Pin Table'!B81,#REF!,0),4)),"---")</f>
        <v>---</v>
      </c>
      <c r="E81" s="75" t="str">
        <f>IFERROR(IF((COUNTIF(#REF!,$C$4)&lt;0),"---",INDEX(#REF!,MATCH('Module Pin Table'!B81,#REF!,0),5)),"---")</f>
        <v>---</v>
      </c>
      <c r="F81" s="75" t="str">
        <f>IFERROR(IF(VLOOKUP($D81&amp;"-"&amp;$E81,IF($C$4="TE0725LP_REV01",#REF!,IF($C$4="TE0725_REV01",#REF!,IF($C$4="TE0725_REV02",#REF!,IF($C$4="TE0725_REV03",#REF!,IF($C$4="TE0725_REV04",#REF!))))),6,0)="--","---",IF($C$4="TE0725LP_REV01",#REF!&amp;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81" s="75" t="str">
        <f>IFERROR(VLOOKUP(D81&amp;"-"&amp;E81,IF($C$4="TE0725LP_REV01",#REF!,IF($C$4="TE0725_REV01",#REF!,IF($C$4="TE0725_REV02",#REF!,IF($C$4="TE0725_REV03",#REF!,IF($C$4="TE0725_REV04",#REF!))))),7,0),"---")</f>
        <v>---</v>
      </c>
      <c r="H81" s="75" t="str">
        <f>IFERROR(VLOOKUP(G81,IF($C$4="TE0725LP_REV01",#REF!,IF($C$4="TE0725_REV01",#REF!,IF($C$4="TE0725_REV02",#REF!,IF($C$4="TE0725_REV03",#REF!,IF($C$4="TE0725_REV04",#REF!))))),2,0),"---")</f>
        <v>---</v>
      </c>
      <c r="I81" s="75" t="str">
        <f>IFERROR(VLOOKUP(G81,IF($C$4="TE0725LP_REV01",#REF!,IF($C$4="TE0725_REV01",#REF!,IF($C$4="TE0725_REV02",#REF!,IF($C$4="TE0725_REV03",#REF!,IF($C$4="TE0725_REV04",#REF!))))),3,0),"---")</f>
        <v>---</v>
      </c>
      <c r="J81" s="76" t="str">
        <f>IFERROR(VLOOKUP(G81,IF($C$4="TE0725LP_REV01",#REF!,IF($C$4="TE0725_REV01",#REF!,IF($C$4="TE0725_REV02",#REF!,IF($C$4="TE0725_REV03",#REF!,IF($C$4="TE0725_REV04",#REF!))))),4,0),"---")</f>
        <v>---</v>
      </c>
      <c r="K81" s="56" t="str">
        <f>IFERROR(VLOOKUP(D81&amp;"-"&amp;E81,IF($C$4="TE0725LP_REV01",#REF!,IF($C$4="TE0725_REV01",#REF!,IF($C$4="TE0725_REV02",#REF!,IF($C$4="TE0725_REV03",#REF!,IF($C$4="TE0725_REV04",#REF!))))),4,0),"---")</f>
        <v>---</v>
      </c>
    </row>
    <row r="82" spans="2:11" ht="15" customHeight="1" x14ac:dyDescent="0.25">
      <c r="B82" s="74">
        <v>77</v>
      </c>
      <c r="C82" s="75" t="str">
        <f>IFERROR(IF((COUNTIF(#REF!,$C$4)&lt;0),"---",INDEX(#REF!,MATCH('Module Pin Table'!B82,#REF!,0),6)),"---")</f>
        <v>---</v>
      </c>
      <c r="D82" s="75" t="str">
        <f>IFERROR(IF((COUNTIF(#REF!,$C$4)&lt;0),"---",INDEX(#REF!,MATCH('Module Pin Table'!B82,#REF!,0),4)),"---")</f>
        <v>---</v>
      </c>
      <c r="E82" s="75" t="str">
        <f>IFERROR(IF((COUNTIF(#REF!,$C$4)&lt;0),"---",INDEX(#REF!,MATCH('Module Pin Table'!B82,#REF!,0),5)),"---")</f>
        <v>---</v>
      </c>
      <c r="F82" s="75" t="str">
        <f>IFERROR(IF(VLOOKUP($D82&amp;"-"&amp;$E82,IF($C$4="TE0725LP_REV01",#REF!,IF($C$4="TE0725_REV01",#REF!,IF($C$4="TE0725_REV02",#REF!,IF($C$4="TE0725_REV03",#REF!,IF($C$4="TE0725_REV04",#REF!))))),6,0)="--","---",IF($C$4="TE0725LP_REV01",#REF!&amp;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82" s="75" t="str">
        <f>IFERROR(VLOOKUP(D82&amp;"-"&amp;E82,IF($C$4="TE0725LP_REV01",#REF!,IF($C$4="TE0725_REV01",#REF!,IF($C$4="TE0725_REV02",#REF!,IF($C$4="TE0725_REV03",#REF!,IF($C$4="TE0725_REV04",#REF!))))),7,0),"---")</f>
        <v>---</v>
      </c>
      <c r="H82" s="75" t="str">
        <f>IFERROR(VLOOKUP(G82,IF($C$4="TE0725LP_REV01",#REF!,IF($C$4="TE0725_REV01",#REF!,IF($C$4="TE0725_REV02",#REF!,IF($C$4="TE0725_REV03",#REF!,IF($C$4="TE0725_REV04",#REF!))))),2,0),"---")</f>
        <v>---</v>
      </c>
      <c r="I82" s="75" t="str">
        <f>IFERROR(VLOOKUP(G82,IF($C$4="TE0725LP_REV01",#REF!,IF($C$4="TE0725_REV01",#REF!,IF($C$4="TE0725_REV02",#REF!,IF($C$4="TE0725_REV03",#REF!,IF($C$4="TE0725_REV04",#REF!))))),3,0),"---")</f>
        <v>---</v>
      </c>
      <c r="J82" s="76" t="str">
        <f>IFERROR(VLOOKUP(G82,IF($C$4="TE0725LP_REV01",#REF!,IF($C$4="TE0725_REV01",#REF!,IF($C$4="TE0725_REV02",#REF!,IF($C$4="TE0725_REV03",#REF!,IF($C$4="TE0725_REV04",#REF!))))),4,0),"---")</f>
        <v>---</v>
      </c>
      <c r="K82" s="56" t="str">
        <f>IFERROR(VLOOKUP(D82&amp;"-"&amp;E82,IF($C$4="TE0725LP_REV01",#REF!,IF($C$4="TE0725_REV01",#REF!,IF($C$4="TE0725_REV02",#REF!,IF($C$4="TE0725_REV03",#REF!,IF($C$4="TE0725_REV04",#REF!))))),4,0),"---")</f>
        <v>---</v>
      </c>
    </row>
    <row r="83" spans="2:11" ht="15" customHeight="1" x14ac:dyDescent="0.25">
      <c r="B83" s="74">
        <v>78</v>
      </c>
      <c r="C83" s="75" t="str">
        <f>IFERROR(IF((COUNTIF(#REF!,$C$4)&lt;0),"---",INDEX(#REF!,MATCH('Module Pin Table'!B83,#REF!,0),6)),"---")</f>
        <v>---</v>
      </c>
      <c r="D83" s="75" t="str">
        <f>IFERROR(IF((COUNTIF(#REF!,$C$4)&lt;0),"---",INDEX(#REF!,MATCH('Module Pin Table'!B83,#REF!,0),4)),"---")</f>
        <v>---</v>
      </c>
      <c r="E83" s="75" t="str">
        <f>IFERROR(IF((COUNTIF(#REF!,$C$4)&lt;0),"---",INDEX(#REF!,MATCH('Module Pin Table'!B83,#REF!,0),5)),"---")</f>
        <v>---</v>
      </c>
      <c r="F83" s="75" t="str">
        <f>IFERROR(IF(VLOOKUP($D83&amp;"-"&amp;$E83,IF($C$4="TE0725LP_REV01",#REF!,IF($C$4="TE0725_REV01",#REF!,IF($C$4="TE0725_REV02",#REF!,IF($C$4="TE0725_REV03",#REF!,IF($C$4="TE0725_REV04",#REF!))))),6,0)="--","---",IF($C$4="TE0725LP_REV01",#REF!&amp;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83" s="75" t="str">
        <f>IFERROR(VLOOKUP(D83&amp;"-"&amp;E83,IF($C$4="TE0725LP_REV01",#REF!,IF($C$4="TE0725_REV01",#REF!,IF($C$4="TE0725_REV02",#REF!,IF($C$4="TE0725_REV03",#REF!,IF($C$4="TE0725_REV04",#REF!))))),7,0),"---")</f>
        <v>---</v>
      </c>
      <c r="H83" s="75" t="str">
        <f>IFERROR(VLOOKUP(G83,IF($C$4="TE0725LP_REV01",#REF!,IF($C$4="TE0725_REV01",#REF!,IF($C$4="TE0725_REV02",#REF!,IF($C$4="TE0725_REV03",#REF!,IF($C$4="TE0725_REV04",#REF!))))),2,0),"---")</f>
        <v>---</v>
      </c>
      <c r="I83" s="75" t="str">
        <f>IFERROR(VLOOKUP(G83,IF($C$4="TE0725LP_REV01",#REF!,IF($C$4="TE0725_REV01",#REF!,IF($C$4="TE0725_REV02",#REF!,IF($C$4="TE0725_REV03",#REF!,IF($C$4="TE0725_REV04",#REF!))))),3,0),"---")</f>
        <v>---</v>
      </c>
      <c r="J83" s="76" t="str">
        <f>IFERROR(VLOOKUP(G83,IF($C$4="TE0725LP_REV01",#REF!,IF($C$4="TE0725_REV01",#REF!,IF($C$4="TE0725_REV02",#REF!,IF($C$4="TE0725_REV03",#REF!,IF($C$4="TE0725_REV04",#REF!))))),4,0),"---")</f>
        <v>---</v>
      </c>
      <c r="K83" s="56" t="str">
        <f>IFERROR(VLOOKUP(D83&amp;"-"&amp;E83,IF($C$4="TE0725LP_REV01",#REF!,IF($C$4="TE0725_REV01",#REF!,IF($C$4="TE0725_REV02",#REF!,IF($C$4="TE0725_REV03",#REF!,IF($C$4="TE0725_REV04",#REF!))))),4,0),"---")</f>
        <v>---</v>
      </c>
    </row>
    <row r="84" spans="2:11" ht="15" customHeight="1" x14ac:dyDescent="0.25">
      <c r="B84" s="74">
        <v>79</v>
      </c>
      <c r="C84" s="75" t="str">
        <f>IFERROR(IF((COUNTIF(#REF!,$C$4)&lt;0),"---",INDEX(#REF!,MATCH('Module Pin Table'!B84,#REF!,0),6)),"---")</f>
        <v>---</v>
      </c>
      <c r="D84" s="75" t="str">
        <f>IFERROR(IF((COUNTIF(#REF!,$C$4)&lt;0),"---",INDEX(#REF!,MATCH('Module Pin Table'!B84,#REF!,0),4)),"---")</f>
        <v>---</v>
      </c>
      <c r="E84" s="75" t="str">
        <f>IFERROR(IF((COUNTIF(#REF!,$C$4)&lt;0),"---",INDEX(#REF!,MATCH('Module Pin Table'!B84,#REF!,0),5)),"---")</f>
        <v>---</v>
      </c>
      <c r="F84" s="75" t="str">
        <f>IFERROR(IF(VLOOKUP($D84&amp;"-"&amp;$E84,IF($C$4="TE0725LP_REV01",#REF!,IF($C$4="TE0725_REV01",#REF!,IF($C$4="TE0725_REV02",#REF!,IF($C$4="TE0725_REV03",#REF!,IF($C$4="TE0725_REV04",#REF!))))),6,0)="--","---",IF($C$4="TE0725LP_REV01",#REF!&amp;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84" s="75" t="str">
        <f>IFERROR(VLOOKUP(D84&amp;"-"&amp;E84,IF($C$4="TE0725LP_REV01",#REF!,IF($C$4="TE0725_REV01",#REF!,IF($C$4="TE0725_REV02",#REF!,IF($C$4="TE0725_REV03",#REF!,IF($C$4="TE0725_REV04",#REF!))))),7,0),"---")</f>
        <v>---</v>
      </c>
      <c r="H84" s="75" t="str">
        <f>IFERROR(VLOOKUP(G84,IF($C$4="TE0725LP_REV01",#REF!,IF($C$4="TE0725_REV01",#REF!,IF($C$4="TE0725_REV02",#REF!,IF($C$4="TE0725_REV03",#REF!,IF($C$4="TE0725_REV04",#REF!))))),2,0),"---")</f>
        <v>---</v>
      </c>
      <c r="I84" s="75" t="str">
        <f>IFERROR(VLOOKUP(G84,IF($C$4="TE0725LP_REV01",#REF!,IF($C$4="TE0725_REV01",#REF!,IF($C$4="TE0725_REV02",#REF!,IF($C$4="TE0725_REV03",#REF!,IF($C$4="TE0725_REV04",#REF!))))),3,0),"---")</f>
        <v>---</v>
      </c>
      <c r="J84" s="76" t="str">
        <f>IFERROR(VLOOKUP(G84,IF($C$4="TE0725LP_REV01",#REF!,IF($C$4="TE0725_REV01",#REF!,IF($C$4="TE0725_REV02",#REF!,IF($C$4="TE0725_REV03",#REF!,IF($C$4="TE0725_REV04",#REF!))))),4,0),"---")</f>
        <v>---</v>
      </c>
      <c r="K84" s="56" t="str">
        <f>IFERROR(VLOOKUP(D84&amp;"-"&amp;E84,IF($C$4="TE0725LP_REV01",#REF!,IF($C$4="TE0725_REV01",#REF!,IF($C$4="TE0725_REV02",#REF!,IF($C$4="TE0725_REV03",#REF!,IF($C$4="TE0725_REV04",#REF!))))),4,0),"---")</f>
        <v>---</v>
      </c>
    </row>
    <row r="85" spans="2:11" ht="15" customHeight="1" x14ac:dyDescent="0.25">
      <c r="B85" s="74">
        <v>80</v>
      </c>
      <c r="C85" s="75" t="str">
        <f>IFERROR(IF((COUNTIF(#REF!,$C$4)&lt;0),"---",INDEX(#REF!,MATCH('Module Pin Table'!B85,#REF!,0),6)),"---")</f>
        <v>---</v>
      </c>
      <c r="D85" s="75" t="str">
        <f>IFERROR(IF((COUNTIF(#REF!,$C$4)&lt;0),"---",INDEX(#REF!,MATCH('Module Pin Table'!B85,#REF!,0),4)),"---")</f>
        <v>---</v>
      </c>
      <c r="E85" s="75" t="str">
        <f>IFERROR(IF((COUNTIF(#REF!,$C$4)&lt;0),"---",INDEX(#REF!,MATCH('Module Pin Table'!B85,#REF!,0),5)),"---")</f>
        <v>---</v>
      </c>
      <c r="F85" s="75" t="str">
        <f>IFERROR(IF(VLOOKUP($D85&amp;"-"&amp;$E85,IF($C$4="TE0725LP_REV01",#REF!,IF($C$4="TE0725_REV01",#REF!,IF($C$4="TE0725_REV02",#REF!,IF($C$4="TE0725_REV03",#REF!,IF($C$4="TE0725_REV04",#REF!))))),6,0)="--","---",IF($C$4="TE0725LP_REV01",#REF!&amp;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85" s="75" t="str">
        <f>IFERROR(VLOOKUP(D85&amp;"-"&amp;E85,IF($C$4="TE0725LP_REV01",#REF!,IF($C$4="TE0725_REV01",#REF!,IF($C$4="TE0725_REV02",#REF!,IF($C$4="TE0725_REV03",#REF!,IF($C$4="TE0725_REV04",#REF!))))),7,0),"---")</f>
        <v>---</v>
      </c>
      <c r="H85" s="75" t="str">
        <f>IFERROR(VLOOKUP(G85,IF($C$4="TE0725LP_REV01",#REF!,IF($C$4="TE0725_REV01",#REF!,IF($C$4="TE0725_REV02",#REF!,IF($C$4="TE0725_REV03",#REF!,IF($C$4="TE0725_REV04",#REF!))))),2,0),"---")</f>
        <v>---</v>
      </c>
      <c r="I85" s="75" t="str">
        <f>IFERROR(VLOOKUP(G85,IF($C$4="TE0725LP_REV01",#REF!,IF($C$4="TE0725_REV01",#REF!,IF($C$4="TE0725_REV02",#REF!,IF($C$4="TE0725_REV03",#REF!,IF($C$4="TE0725_REV04",#REF!))))),3,0),"---")</f>
        <v>---</v>
      </c>
      <c r="J85" s="76" t="str">
        <f>IFERROR(VLOOKUP(G85,IF($C$4="TE0725LP_REV01",#REF!,IF($C$4="TE0725_REV01",#REF!,IF($C$4="TE0725_REV02",#REF!,IF($C$4="TE0725_REV03",#REF!,IF($C$4="TE0725_REV04",#REF!))))),4,0),"---")</f>
        <v>---</v>
      </c>
      <c r="K85" s="56" t="str">
        <f>IFERROR(VLOOKUP(D85&amp;"-"&amp;E85,IF($C$4="TE0725LP_REV01",#REF!,IF($C$4="TE0725_REV01",#REF!,IF($C$4="TE0725_REV02",#REF!,IF($C$4="TE0725_REV03",#REF!,IF($C$4="TE0725_REV04",#REF!))))),4,0),"---")</f>
        <v>---</v>
      </c>
    </row>
    <row r="86" spans="2:11" ht="15" customHeight="1" x14ac:dyDescent="0.25">
      <c r="B86" s="74">
        <v>81</v>
      </c>
      <c r="C86" s="75" t="str">
        <f>IFERROR(IF((COUNTIF(#REF!,$C$4)&lt;0),"---",INDEX(#REF!,MATCH('Module Pin Table'!B86,#REF!,0),6)),"---")</f>
        <v>---</v>
      </c>
      <c r="D86" s="75" t="str">
        <f>IFERROR(IF((COUNTIF(#REF!,$C$4)&lt;0),"---",INDEX(#REF!,MATCH('Module Pin Table'!B86,#REF!,0),4)),"---")</f>
        <v>---</v>
      </c>
      <c r="E86" s="75" t="str">
        <f>IFERROR(IF((COUNTIF(#REF!,$C$4)&lt;0),"---",INDEX(#REF!,MATCH('Module Pin Table'!B86,#REF!,0),5)),"---")</f>
        <v>---</v>
      </c>
      <c r="F86" s="75" t="str">
        <f>IFERROR(IF(VLOOKUP($D86&amp;"-"&amp;$E86,IF($C$4="TE0725LP_REV01",#REF!,IF($C$4="TE0725_REV01",#REF!,IF($C$4="TE0725_REV02",#REF!,IF($C$4="TE0725_REV03",#REF!,IF($C$4="TE0725_REV04",#REF!))))),6,0)="--","---",IF($C$4="TE0725LP_REV01",#REF!&amp;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86" s="75" t="str">
        <f>IFERROR(VLOOKUP(D86&amp;"-"&amp;E86,IF($C$4="TE0725LP_REV01",#REF!,IF($C$4="TE0725_REV01",#REF!,IF($C$4="TE0725_REV02",#REF!,IF($C$4="TE0725_REV03",#REF!,IF($C$4="TE0725_REV04",#REF!))))),7,0),"---")</f>
        <v>---</v>
      </c>
      <c r="H86" s="75" t="str">
        <f>IFERROR(VLOOKUP(G86,IF($C$4="TE0725LP_REV01",#REF!,IF($C$4="TE0725_REV01",#REF!,IF($C$4="TE0725_REV02",#REF!,IF($C$4="TE0725_REV03",#REF!,IF($C$4="TE0725_REV04",#REF!))))),2,0),"---")</f>
        <v>---</v>
      </c>
      <c r="I86" s="75" t="str">
        <f>IFERROR(VLOOKUP(G86,IF($C$4="TE0725LP_REV01",#REF!,IF($C$4="TE0725_REV01",#REF!,IF($C$4="TE0725_REV02",#REF!,IF($C$4="TE0725_REV03",#REF!,IF($C$4="TE0725_REV04",#REF!))))),3,0),"---")</f>
        <v>---</v>
      </c>
      <c r="J86" s="76" t="str">
        <f>IFERROR(VLOOKUP(G86,IF($C$4="TE0725LP_REV01",#REF!,IF($C$4="TE0725_REV01",#REF!,IF($C$4="TE0725_REV02",#REF!,IF($C$4="TE0725_REV03",#REF!,IF($C$4="TE0725_REV04",#REF!))))),4,0),"---")</f>
        <v>---</v>
      </c>
      <c r="K86" s="56" t="str">
        <f>IFERROR(VLOOKUP(D86&amp;"-"&amp;E86,IF($C$4="TE0725LP_REV01",#REF!,IF($C$4="TE0725_REV01",#REF!,IF($C$4="TE0725_REV02",#REF!,IF($C$4="TE0725_REV03",#REF!,IF($C$4="TE0725_REV04",#REF!))))),4,0),"---")</f>
        <v>---</v>
      </c>
    </row>
    <row r="87" spans="2:11" ht="15" customHeight="1" x14ac:dyDescent="0.25">
      <c r="B87" s="74">
        <v>82</v>
      </c>
      <c r="C87" s="75" t="str">
        <f>IFERROR(IF((COUNTIF(#REF!,$C$4)&lt;0),"---",INDEX(#REF!,MATCH('Module Pin Table'!B87,#REF!,0),6)),"---")</f>
        <v>---</v>
      </c>
      <c r="D87" s="75" t="str">
        <f>IFERROR(IF((COUNTIF(#REF!,$C$4)&lt;0),"---",INDEX(#REF!,MATCH('Module Pin Table'!B87,#REF!,0),4)),"---")</f>
        <v>---</v>
      </c>
      <c r="E87" s="75" t="str">
        <f>IFERROR(IF((COUNTIF(#REF!,$C$4)&lt;0),"---",INDEX(#REF!,MATCH('Module Pin Table'!B87,#REF!,0),5)),"---")</f>
        <v>---</v>
      </c>
      <c r="F87" s="75" t="str">
        <f>IFERROR(IF(VLOOKUP($D87&amp;"-"&amp;$E87,IF($C$4="TE0725LP_REV01",#REF!,IF($C$4="TE0725_REV01",#REF!,IF($C$4="TE0725_REV02",#REF!,IF($C$4="TE0725_REV03",#REF!,IF($C$4="TE0725_REV04",#REF!))))),6,0)="--","---",IF($C$4="TE0725LP_REV01",#REF!&amp;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87" s="75" t="str">
        <f>IFERROR(VLOOKUP(D87&amp;"-"&amp;E87,IF($C$4="TE0725LP_REV01",#REF!,IF($C$4="TE0725_REV01",#REF!,IF($C$4="TE0725_REV02",#REF!,IF($C$4="TE0725_REV03",#REF!,IF($C$4="TE0725_REV04",#REF!))))),7,0),"---")</f>
        <v>---</v>
      </c>
      <c r="H87" s="75" t="str">
        <f>IFERROR(VLOOKUP(G87,IF($C$4="TE0725LP_REV01",#REF!,IF($C$4="TE0725_REV01",#REF!,IF($C$4="TE0725_REV02",#REF!,IF($C$4="TE0725_REV03",#REF!,IF($C$4="TE0725_REV04",#REF!))))),2,0),"---")</f>
        <v>---</v>
      </c>
      <c r="I87" s="75" t="str">
        <f>IFERROR(VLOOKUP(G87,IF($C$4="TE0725LP_REV01",#REF!,IF($C$4="TE0725_REV01",#REF!,IF($C$4="TE0725_REV02",#REF!,IF($C$4="TE0725_REV03",#REF!,IF($C$4="TE0725_REV04",#REF!))))),3,0),"---")</f>
        <v>---</v>
      </c>
      <c r="J87" s="76" t="str">
        <f>IFERROR(VLOOKUP(G87,IF($C$4="TE0725LP_REV01",#REF!,IF($C$4="TE0725_REV01",#REF!,IF($C$4="TE0725_REV02",#REF!,IF($C$4="TE0725_REV03",#REF!,IF($C$4="TE0725_REV04",#REF!))))),4,0),"---")</f>
        <v>---</v>
      </c>
      <c r="K87" s="56" t="str">
        <f>IFERROR(VLOOKUP(D87&amp;"-"&amp;E87,IF($C$4="TE0725LP_REV01",#REF!,IF($C$4="TE0725_REV01",#REF!,IF($C$4="TE0725_REV02",#REF!,IF($C$4="TE0725_REV03",#REF!,IF($C$4="TE0725_REV04",#REF!))))),4,0),"---")</f>
        <v>---</v>
      </c>
    </row>
    <row r="88" spans="2:11" ht="15" customHeight="1" x14ac:dyDescent="0.25">
      <c r="B88" s="74">
        <v>83</v>
      </c>
      <c r="C88" s="75" t="str">
        <f>IFERROR(IF((COUNTIF(#REF!,$C$4)&lt;0),"---",INDEX(#REF!,MATCH('Module Pin Table'!B88,#REF!,0),6)),"---")</f>
        <v>---</v>
      </c>
      <c r="D88" s="75" t="str">
        <f>IFERROR(IF((COUNTIF(#REF!,$C$4)&lt;0),"---",INDEX(#REF!,MATCH('Module Pin Table'!B88,#REF!,0),4)),"---")</f>
        <v>---</v>
      </c>
      <c r="E88" s="75" t="str">
        <f>IFERROR(IF((COUNTIF(#REF!,$C$4)&lt;0),"---",INDEX(#REF!,MATCH('Module Pin Table'!B88,#REF!,0),5)),"---")</f>
        <v>---</v>
      </c>
      <c r="F88" s="75" t="str">
        <f>IFERROR(IF(VLOOKUP($D88&amp;"-"&amp;$E88,IF($C$4="TE0725LP_REV01",#REF!,IF($C$4="TE0725_REV01",#REF!,IF($C$4="TE0725_REV02",#REF!,IF($C$4="TE0725_REV03",#REF!,IF($C$4="TE0725_REV04",#REF!))))),6,0)="--","---",IF($C$4="TE0725LP_REV01",#REF!&amp;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88" s="75" t="str">
        <f>IFERROR(VLOOKUP(D88&amp;"-"&amp;E88,IF($C$4="TE0725LP_REV01",#REF!,IF($C$4="TE0725_REV01",#REF!,IF($C$4="TE0725_REV02",#REF!,IF($C$4="TE0725_REV03",#REF!,IF($C$4="TE0725_REV04",#REF!))))),7,0),"---")</f>
        <v>---</v>
      </c>
      <c r="H88" s="75" t="str">
        <f>IFERROR(VLOOKUP(G88,IF($C$4="TE0725LP_REV01",#REF!,IF($C$4="TE0725_REV01",#REF!,IF($C$4="TE0725_REV02",#REF!,IF($C$4="TE0725_REV03",#REF!,IF($C$4="TE0725_REV04",#REF!))))),2,0),"---")</f>
        <v>---</v>
      </c>
      <c r="I88" s="75" t="str">
        <f>IFERROR(VLOOKUP(G88,IF($C$4="TE0725LP_REV01",#REF!,IF($C$4="TE0725_REV01",#REF!,IF($C$4="TE0725_REV02",#REF!,IF($C$4="TE0725_REV03",#REF!,IF($C$4="TE0725_REV04",#REF!))))),3,0),"---")</f>
        <v>---</v>
      </c>
      <c r="J88" s="76" t="str">
        <f>IFERROR(VLOOKUP(G88,IF($C$4="TE0725LP_REV01",#REF!,IF($C$4="TE0725_REV01",#REF!,IF($C$4="TE0725_REV02",#REF!,IF($C$4="TE0725_REV03",#REF!,IF($C$4="TE0725_REV04",#REF!))))),4,0),"---")</f>
        <v>---</v>
      </c>
      <c r="K88" s="56" t="str">
        <f>IFERROR(VLOOKUP(D88&amp;"-"&amp;E88,IF($C$4="TE0725LP_REV01",#REF!,IF($C$4="TE0725_REV01",#REF!,IF($C$4="TE0725_REV02",#REF!,IF($C$4="TE0725_REV03",#REF!,IF($C$4="TE0725_REV04",#REF!))))),4,0),"---")</f>
        <v>---</v>
      </c>
    </row>
    <row r="89" spans="2:11" ht="15" customHeight="1" x14ac:dyDescent="0.25">
      <c r="B89" s="74">
        <v>84</v>
      </c>
      <c r="C89" s="75" t="str">
        <f>IFERROR(IF((COUNTIF(#REF!,$C$4)&lt;0),"---",INDEX(#REF!,MATCH('Module Pin Table'!B89,#REF!,0),6)),"---")</f>
        <v>---</v>
      </c>
      <c r="D89" s="75" t="str">
        <f>IFERROR(IF((COUNTIF(#REF!,$C$4)&lt;0),"---",INDEX(#REF!,MATCH('Module Pin Table'!B89,#REF!,0),4)),"---")</f>
        <v>---</v>
      </c>
      <c r="E89" s="75" t="str">
        <f>IFERROR(IF((COUNTIF(#REF!,$C$4)&lt;0),"---",INDEX(#REF!,MATCH('Module Pin Table'!B89,#REF!,0),5)),"---")</f>
        <v>---</v>
      </c>
      <c r="F89" s="75" t="str">
        <f>IFERROR(IF(VLOOKUP($D89&amp;"-"&amp;$E89,IF($C$4="TE0725LP_REV01",#REF!,IF($C$4="TE0725_REV01",#REF!,IF($C$4="TE0725_REV02",#REF!,IF($C$4="TE0725_REV03",#REF!,IF($C$4="TE0725_REV04",#REF!))))),6,0)="--","---",IF($C$4="TE0725LP_REV01",#REF!&amp;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89" s="75" t="str">
        <f>IFERROR(VLOOKUP(D89&amp;"-"&amp;E89,IF($C$4="TE0725LP_REV01",#REF!,IF($C$4="TE0725_REV01",#REF!,IF($C$4="TE0725_REV02",#REF!,IF($C$4="TE0725_REV03",#REF!,IF($C$4="TE0725_REV04",#REF!))))),7,0),"---")</f>
        <v>---</v>
      </c>
      <c r="H89" s="75" t="str">
        <f>IFERROR(VLOOKUP(G89,IF($C$4="TE0725LP_REV01",#REF!,IF($C$4="TE0725_REV01",#REF!,IF($C$4="TE0725_REV02",#REF!,IF($C$4="TE0725_REV03",#REF!,IF($C$4="TE0725_REV04",#REF!))))),2,0),"---")</f>
        <v>---</v>
      </c>
      <c r="I89" s="75" t="str">
        <f>IFERROR(VLOOKUP(G89,IF($C$4="TE0725LP_REV01",#REF!,IF($C$4="TE0725_REV01",#REF!,IF($C$4="TE0725_REV02",#REF!,IF($C$4="TE0725_REV03",#REF!,IF($C$4="TE0725_REV04",#REF!))))),3,0),"---")</f>
        <v>---</v>
      </c>
      <c r="J89" s="76" t="str">
        <f>IFERROR(VLOOKUP(G89,IF($C$4="TE0725LP_REV01",#REF!,IF($C$4="TE0725_REV01",#REF!,IF($C$4="TE0725_REV02",#REF!,IF($C$4="TE0725_REV03",#REF!,IF($C$4="TE0725_REV04",#REF!))))),4,0),"---")</f>
        <v>---</v>
      </c>
      <c r="K89" s="56" t="str">
        <f>IFERROR(VLOOKUP(D89&amp;"-"&amp;E89,IF($C$4="TE0725LP_REV01",#REF!,IF($C$4="TE0725_REV01",#REF!,IF($C$4="TE0725_REV02",#REF!,IF($C$4="TE0725_REV03",#REF!,IF($C$4="TE0725_REV04",#REF!))))),4,0),"---")</f>
        <v>---</v>
      </c>
    </row>
    <row r="90" spans="2:11" ht="15" customHeight="1" x14ac:dyDescent="0.25">
      <c r="B90" s="74">
        <v>85</v>
      </c>
      <c r="C90" s="75" t="str">
        <f>IFERROR(IF((COUNTIF(#REF!,$C$4)&lt;0),"---",INDEX(#REF!,MATCH('Module Pin Table'!B90,#REF!,0),6)),"---")</f>
        <v>---</v>
      </c>
      <c r="D90" s="75" t="str">
        <f>IFERROR(IF((COUNTIF(#REF!,$C$4)&lt;0),"---",INDEX(#REF!,MATCH('Module Pin Table'!B90,#REF!,0),4)),"---")</f>
        <v>---</v>
      </c>
      <c r="E90" s="75" t="str">
        <f>IFERROR(IF((COUNTIF(#REF!,$C$4)&lt;0),"---",INDEX(#REF!,MATCH('Module Pin Table'!B90,#REF!,0),5)),"---")</f>
        <v>---</v>
      </c>
      <c r="F90" s="75" t="str">
        <f>IFERROR(IF(VLOOKUP($D90&amp;"-"&amp;$E90,IF($C$4="TE0725LP_REV01",#REF!,IF($C$4="TE0725_REV01",#REF!,IF($C$4="TE0725_REV02",#REF!,IF($C$4="TE0725_REV03",#REF!,IF($C$4="TE0725_REV04",#REF!))))),6,0)="--","---",IF($C$4="TE0725LP_REV01",#REF!&amp;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90" s="75" t="str">
        <f>IFERROR(VLOOKUP(D90&amp;"-"&amp;E90,IF($C$4="TE0725LP_REV01",#REF!,IF($C$4="TE0725_REV01",#REF!,IF($C$4="TE0725_REV02",#REF!,IF($C$4="TE0725_REV03",#REF!,IF($C$4="TE0725_REV04",#REF!))))),7,0),"---")</f>
        <v>---</v>
      </c>
      <c r="H90" s="75" t="str">
        <f>IFERROR(VLOOKUP(G90,IF($C$4="TE0725LP_REV01",#REF!,IF($C$4="TE0725_REV01",#REF!,IF($C$4="TE0725_REV02",#REF!,IF($C$4="TE0725_REV03",#REF!,IF($C$4="TE0725_REV04",#REF!))))),2,0),"---")</f>
        <v>---</v>
      </c>
      <c r="I90" s="75" t="str">
        <f>IFERROR(VLOOKUP(G90,IF($C$4="TE0725LP_REV01",#REF!,IF($C$4="TE0725_REV01",#REF!,IF($C$4="TE0725_REV02",#REF!,IF($C$4="TE0725_REV03",#REF!,IF($C$4="TE0725_REV04",#REF!))))),3,0),"---")</f>
        <v>---</v>
      </c>
      <c r="J90" s="76" t="str">
        <f>IFERROR(VLOOKUP(G90,IF($C$4="TE0725LP_REV01",#REF!,IF($C$4="TE0725_REV01",#REF!,IF($C$4="TE0725_REV02",#REF!,IF($C$4="TE0725_REV03",#REF!,IF($C$4="TE0725_REV04",#REF!))))),4,0),"---")</f>
        <v>---</v>
      </c>
      <c r="K90" s="56" t="str">
        <f>IFERROR(VLOOKUP(D90&amp;"-"&amp;E90,IF($C$4="TE0725LP_REV01",#REF!,IF($C$4="TE0725_REV01",#REF!,IF($C$4="TE0725_REV02",#REF!,IF($C$4="TE0725_REV03",#REF!,IF($C$4="TE0725_REV04",#REF!))))),4,0),"---")</f>
        <v>---</v>
      </c>
    </row>
    <row r="91" spans="2:11" ht="15" customHeight="1" x14ac:dyDescent="0.25">
      <c r="B91" s="74">
        <v>86</v>
      </c>
      <c r="C91" s="75" t="str">
        <f>IFERROR(IF((COUNTIF(#REF!,$C$4)&lt;0),"---",INDEX(#REF!,MATCH('Module Pin Table'!B91,#REF!,0),6)),"---")</f>
        <v>---</v>
      </c>
      <c r="D91" s="75" t="str">
        <f>IFERROR(IF((COUNTIF(#REF!,$C$4)&lt;0),"---",INDEX(#REF!,MATCH('Module Pin Table'!B91,#REF!,0),4)),"---")</f>
        <v>---</v>
      </c>
      <c r="E91" s="75" t="str">
        <f>IFERROR(IF((COUNTIF(#REF!,$C$4)&lt;0),"---",INDEX(#REF!,MATCH('Module Pin Table'!B91,#REF!,0),5)),"---")</f>
        <v>---</v>
      </c>
      <c r="F91" s="75" t="str">
        <f>IFERROR(IF(VLOOKUP($D91&amp;"-"&amp;$E91,IF($C$4="TE0725LP_REV01",#REF!,IF($C$4="TE0725_REV01",#REF!,IF($C$4="TE0725_REV02",#REF!,IF($C$4="TE0725_REV03",#REF!,IF($C$4="TE0725_REV04",#REF!))))),6,0)="--","---",IF($C$4="TE0725LP_REV01",#REF!&amp;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91" s="75" t="str">
        <f>IFERROR(VLOOKUP(D91&amp;"-"&amp;E91,IF($C$4="TE0725LP_REV01",#REF!,IF($C$4="TE0725_REV01",#REF!,IF($C$4="TE0725_REV02",#REF!,IF($C$4="TE0725_REV03",#REF!,IF($C$4="TE0725_REV04",#REF!))))),7,0),"---")</f>
        <v>---</v>
      </c>
      <c r="H91" s="75" t="str">
        <f>IFERROR(VLOOKUP(G91,IF($C$4="TE0725LP_REV01",#REF!,IF($C$4="TE0725_REV01",#REF!,IF($C$4="TE0725_REV02",#REF!,IF($C$4="TE0725_REV03",#REF!,IF($C$4="TE0725_REV04",#REF!))))),2,0),"---")</f>
        <v>---</v>
      </c>
      <c r="I91" s="75" t="str">
        <f>IFERROR(VLOOKUP(G91,IF($C$4="TE0725LP_REV01",#REF!,IF($C$4="TE0725_REV01",#REF!,IF($C$4="TE0725_REV02",#REF!,IF($C$4="TE0725_REV03",#REF!,IF($C$4="TE0725_REV04",#REF!))))),3,0),"---")</f>
        <v>---</v>
      </c>
      <c r="J91" s="76" t="str">
        <f>IFERROR(VLOOKUP(G91,IF($C$4="TE0725LP_REV01",#REF!,IF($C$4="TE0725_REV01",#REF!,IF($C$4="TE0725_REV02",#REF!,IF($C$4="TE0725_REV03",#REF!,IF($C$4="TE0725_REV04",#REF!))))),4,0),"---")</f>
        <v>---</v>
      </c>
      <c r="K91" s="56" t="str">
        <f>IFERROR(VLOOKUP(D91&amp;"-"&amp;E91,IF($C$4="TE0725LP_REV01",#REF!,IF($C$4="TE0725_REV01",#REF!,IF($C$4="TE0725_REV02",#REF!,IF($C$4="TE0725_REV03",#REF!,IF($C$4="TE0725_REV04",#REF!))))),4,0),"---")</f>
        <v>---</v>
      </c>
    </row>
    <row r="92" spans="2:11" ht="15" customHeight="1" x14ac:dyDescent="0.25">
      <c r="B92" s="74">
        <v>87</v>
      </c>
      <c r="C92" s="75" t="str">
        <f>IFERROR(IF((COUNTIF(#REF!,$C$4)&lt;0),"---",INDEX(#REF!,MATCH('Module Pin Table'!B92,#REF!,0),6)),"---")</f>
        <v>---</v>
      </c>
      <c r="D92" s="75" t="str">
        <f>IFERROR(IF((COUNTIF(#REF!,$C$4)&lt;0),"---",INDEX(#REF!,MATCH('Module Pin Table'!B92,#REF!,0),4)),"---")</f>
        <v>---</v>
      </c>
      <c r="E92" s="75" t="str">
        <f>IFERROR(IF((COUNTIF(#REF!,$C$4)&lt;0),"---",INDEX(#REF!,MATCH('Module Pin Table'!B92,#REF!,0),5)),"---")</f>
        <v>---</v>
      </c>
      <c r="F92" s="75" t="str">
        <f>IFERROR(IF(VLOOKUP($D92&amp;"-"&amp;$E92,IF($C$4="TE0725LP_REV01",#REF!,IF($C$4="TE0725_REV01",#REF!,IF($C$4="TE0725_REV02",#REF!,IF($C$4="TE0725_REV03",#REF!,IF($C$4="TE0725_REV04",#REF!))))),6,0)="--","---",IF($C$4="TE0725LP_REV01",#REF!&amp;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92" s="75" t="str">
        <f>IFERROR(VLOOKUP(D92&amp;"-"&amp;E92,IF($C$4="TE0725LP_REV01",#REF!,IF($C$4="TE0725_REV01",#REF!,IF($C$4="TE0725_REV02",#REF!,IF($C$4="TE0725_REV03",#REF!,IF($C$4="TE0725_REV04",#REF!))))),7,0),"---")</f>
        <v>---</v>
      </c>
      <c r="H92" s="75" t="str">
        <f>IFERROR(VLOOKUP(G92,IF($C$4="TE0725LP_REV01",#REF!,IF($C$4="TE0725_REV01",#REF!,IF($C$4="TE0725_REV02",#REF!,IF($C$4="TE0725_REV03",#REF!,IF($C$4="TE0725_REV04",#REF!))))),2,0),"---")</f>
        <v>---</v>
      </c>
      <c r="I92" s="75" t="str">
        <f>IFERROR(VLOOKUP(G92,IF($C$4="TE0725LP_REV01",#REF!,IF($C$4="TE0725_REV01",#REF!,IF($C$4="TE0725_REV02",#REF!,IF($C$4="TE0725_REV03",#REF!,IF($C$4="TE0725_REV04",#REF!))))),3,0),"---")</f>
        <v>---</v>
      </c>
      <c r="J92" s="76" t="str">
        <f>IFERROR(VLOOKUP(G92,IF($C$4="TE0725LP_REV01",#REF!,IF($C$4="TE0725_REV01",#REF!,IF($C$4="TE0725_REV02",#REF!,IF($C$4="TE0725_REV03",#REF!,IF($C$4="TE0725_REV04",#REF!))))),4,0),"---")</f>
        <v>---</v>
      </c>
      <c r="K92" s="56" t="str">
        <f>IFERROR(VLOOKUP(D92&amp;"-"&amp;E92,IF($C$4="TE0725LP_REV01",#REF!,IF($C$4="TE0725_REV01",#REF!,IF($C$4="TE0725_REV02",#REF!,IF($C$4="TE0725_REV03",#REF!,IF($C$4="TE0725_REV04",#REF!))))),4,0),"---")</f>
        <v>---</v>
      </c>
    </row>
    <row r="93" spans="2:11" ht="15" customHeight="1" x14ac:dyDescent="0.25">
      <c r="B93" s="74">
        <v>88</v>
      </c>
      <c r="C93" s="75" t="str">
        <f>IFERROR(IF((COUNTIF(#REF!,$C$4)&lt;0),"---",INDEX(#REF!,MATCH('Module Pin Table'!B93,#REF!,0),6)),"---")</f>
        <v>---</v>
      </c>
      <c r="D93" s="75" t="str">
        <f>IFERROR(IF((COUNTIF(#REF!,$C$4)&lt;0),"---",INDEX(#REF!,MATCH('Module Pin Table'!B93,#REF!,0),4)),"---")</f>
        <v>---</v>
      </c>
      <c r="E93" s="75" t="str">
        <f>IFERROR(IF((COUNTIF(#REF!,$C$4)&lt;0),"---",INDEX(#REF!,MATCH('Module Pin Table'!B93,#REF!,0),5)),"---")</f>
        <v>---</v>
      </c>
      <c r="F93" s="75" t="str">
        <f>IFERROR(IF(VLOOKUP($D93&amp;"-"&amp;$E93,IF($C$4="TE0725LP_REV01",#REF!,IF($C$4="TE0725_REV01",#REF!,IF($C$4="TE0725_REV02",#REF!,IF($C$4="TE0725_REV03",#REF!,IF($C$4="TE0725_REV04",#REF!))))),6,0)="--","---",IF($C$4="TE0725LP_REV01",#REF!&amp;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93" s="75" t="str">
        <f>IFERROR(VLOOKUP(D93&amp;"-"&amp;E93,IF($C$4="TE0725LP_REV01",#REF!,IF($C$4="TE0725_REV01",#REF!,IF($C$4="TE0725_REV02",#REF!,IF($C$4="TE0725_REV03",#REF!,IF($C$4="TE0725_REV04",#REF!))))),7,0),"---")</f>
        <v>---</v>
      </c>
      <c r="H93" s="75" t="str">
        <f>IFERROR(VLOOKUP(G93,IF($C$4="TE0725LP_REV01",#REF!,IF($C$4="TE0725_REV01",#REF!,IF($C$4="TE0725_REV02",#REF!,IF($C$4="TE0725_REV03",#REF!,IF($C$4="TE0725_REV04",#REF!))))),2,0),"---")</f>
        <v>---</v>
      </c>
      <c r="I93" s="75" t="str">
        <f>IFERROR(VLOOKUP(G93,IF($C$4="TE0725LP_REV01",#REF!,IF($C$4="TE0725_REV01",#REF!,IF($C$4="TE0725_REV02",#REF!,IF($C$4="TE0725_REV03",#REF!,IF($C$4="TE0725_REV04",#REF!))))),3,0),"---")</f>
        <v>---</v>
      </c>
      <c r="J93" s="76" t="str">
        <f>IFERROR(VLOOKUP(G93,IF($C$4="TE0725LP_REV01",#REF!,IF($C$4="TE0725_REV01",#REF!,IF($C$4="TE0725_REV02",#REF!,IF($C$4="TE0725_REV03",#REF!,IF($C$4="TE0725_REV04",#REF!))))),4,0),"---")</f>
        <v>---</v>
      </c>
      <c r="K93" s="56" t="str">
        <f>IFERROR(VLOOKUP(D93&amp;"-"&amp;E93,IF($C$4="TE0725LP_REV01",#REF!,IF($C$4="TE0725_REV01",#REF!,IF($C$4="TE0725_REV02",#REF!,IF($C$4="TE0725_REV03",#REF!,IF($C$4="TE0725_REV04",#REF!))))),4,0),"---")</f>
        <v>---</v>
      </c>
    </row>
    <row r="94" spans="2:11" ht="15" customHeight="1" x14ac:dyDescent="0.25">
      <c r="B94" s="74">
        <v>89</v>
      </c>
      <c r="C94" s="75" t="str">
        <f>IFERROR(IF((COUNTIF(#REF!,$C$4)&lt;0),"---",INDEX(#REF!,MATCH('Module Pin Table'!B94,#REF!,0),6)),"---")</f>
        <v>---</v>
      </c>
      <c r="D94" s="75" t="str">
        <f>IFERROR(IF((COUNTIF(#REF!,$C$4)&lt;0),"---",INDEX(#REF!,MATCH('Module Pin Table'!B94,#REF!,0),4)),"---")</f>
        <v>---</v>
      </c>
      <c r="E94" s="75" t="str">
        <f>IFERROR(IF((COUNTIF(#REF!,$C$4)&lt;0),"---",INDEX(#REF!,MATCH('Module Pin Table'!B94,#REF!,0),5)),"---")</f>
        <v>---</v>
      </c>
      <c r="F94" s="75" t="str">
        <f>IFERROR(IF(VLOOKUP($D94&amp;"-"&amp;$E94,IF($C$4="TE0725LP_REV01",#REF!,IF($C$4="TE0725_REV01",#REF!,IF($C$4="TE0725_REV02",#REF!,IF($C$4="TE0725_REV03",#REF!,IF($C$4="TE0725_REV04",#REF!))))),6,0)="--","---",IF($C$4="TE0725LP_REV01",#REF!&amp;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94" s="75" t="str">
        <f>IFERROR(VLOOKUP(D94&amp;"-"&amp;E94,IF($C$4="TE0725LP_REV01",#REF!,IF($C$4="TE0725_REV01",#REF!,IF($C$4="TE0725_REV02",#REF!,IF($C$4="TE0725_REV03",#REF!,IF($C$4="TE0725_REV04",#REF!))))),7,0),"---")</f>
        <v>---</v>
      </c>
      <c r="H94" s="75" t="str">
        <f>IFERROR(VLOOKUP(G94,IF($C$4="TE0725LP_REV01",#REF!,IF($C$4="TE0725_REV01",#REF!,IF($C$4="TE0725_REV02",#REF!,IF($C$4="TE0725_REV03",#REF!,IF($C$4="TE0725_REV04",#REF!))))),2,0),"---")</f>
        <v>---</v>
      </c>
      <c r="I94" s="75" t="str">
        <f>IFERROR(VLOOKUP(G94,IF($C$4="TE0725LP_REV01",#REF!,IF($C$4="TE0725_REV01",#REF!,IF($C$4="TE0725_REV02",#REF!,IF($C$4="TE0725_REV03",#REF!,IF($C$4="TE0725_REV04",#REF!))))),3,0),"---")</f>
        <v>---</v>
      </c>
      <c r="J94" s="76" t="str">
        <f>IFERROR(VLOOKUP(G94,IF($C$4="TE0725LP_REV01",#REF!,IF($C$4="TE0725_REV01",#REF!,IF($C$4="TE0725_REV02",#REF!,IF($C$4="TE0725_REV03",#REF!,IF($C$4="TE0725_REV04",#REF!))))),4,0),"---")</f>
        <v>---</v>
      </c>
      <c r="K94" s="56" t="str">
        <f>IFERROR(VLOOKUP(D94&amp;"-"&amp;E94,IF($C$4="TE0725LP_REV01",#REF!,IF($C$4="TE0725_REV01",#REF!,IF($C$4="TE0725_REV02",#REF!,IF($C$4="TE0725_REV03",#REF!,IF($C$4="TE0725_REV04",#REF!))))),4,0),"---")</f>
        <v>---</v>
      </c>
    </row>
    <row r="95" spans="2:11" ht="15" customHeight="1" x14ac:dyDescent="0.25">
      <c r="B95" s="74">
        <v>90</v>
      </c>
      <c r="C95" s="75" t="str">
        <f>IFERROR(IF((COUNTIF(#REF!,$C$4)&lt;0),"---",INDEX(#REF!,MATCH('Module Pin Table'!B95,#REF!,0),6)),"---")</f>
        <v>---</v>
      </c>
      <c r="D95" s="75" t="str">
        <f>IFERROR(IF((COUNTIF(#REF!,$C$4)&lt;0),"---",INDEX(#REF!,MATCH('Module Pin Table'!B95,#REF!,0),4)),"---")</f>
        <v>---</v>
      </c>
      <c r="E95" s="75" t="str">
        <f>IFERROR(IF((COUNTIF(#REF!,$C$4)&lt;0),"---",INDEX(#REF!,MATCH('Module Pin Table'!B95,#REF!,0),5)),"---")</f>
        <v>---</v>
      </c>
      <c r="F95" s="75" t="str">
        <f>IFERROR(IF(VLOOKUP($D95&amp;"-"&amp;$E95,IF($C$4="TE0725LP_REV01",#REF!,IF($C$4="TE0725_REV01",#REF!,IF($C$4="TE0725_REV02",#REF!,IF($C$4="TE0725_REV03",#REF!,IF($C$4="TE0725_REV04",#REF!))))),6,0)="--","---",IF($C$4="TE0725LP_REV01",#REF!&amp;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95" s="75" t="str">
        <f>IFERROR(VLOOKUP(D95&amp;"-"&amp;E95,IF($C$4="TE0725LP_REV01",#REF!,IF($C$4="TE0725_REV01",#REF!,IF($C$4="TE0725_REV02",#REF!,IF($C$4="TE0725_REV03",#REF!,IF($C$4="TE0725_REV04",#REF!))))),7,0),"---")</f>
        <v>---</v>
      </c>
      <c r="H95" s="75" t="str">
        <f>IFERROR(VLOOKUP(G95,IF($C$4="TE0725LP_REV01",#REF!,IF($C$4="TE0725_REV01",#REF!,IF($C$4="TE0725_REV02",#REF!,IF($C$4="TE0725_REV03",#REF!,IF($C$4="TE0725_REV04",#REF!))))),2,0),"---")</f>
        <v>---</v>
      </c>
      <c r="I95" s="75" t="str">
        <f>IFERROR(VLOOKUP(G95,IF($C$4="TE0725LP_REV01",#REF!,IF($C$4="TE0725_REV01",#REF!,IF($C$4="TE0725_REV02",#REF!,IF($C$4="TE0725_REV03",#REF!,IF($C$4="TE0725_REV04",#REF!))))),3,0),"---")</f>
        <v>---</v>
      </c>
      <c r="J95" s="76" t="str">
        <f>IFERROR(VLOOKUP(G95,IF($C$4="TE0725LP_REV01",#REF!,IF($C$4="TE0725_REV01",#REF!,IF($C$4="TE0725_REV02",#REF!,IF($C$4="TE0725_REV03",#REF!,IF($C$4="TE0725_REV04",#REF!))))),4,0),"---")</f>
        <v>---</v>
      </c>
      <c r="K95" s="56" t="str">
        <f>IFERROR(VLOOKUP(D95&amp;"-"&amp;E95,IF($C$4="TE0725LP_REV01",#REF!,IF($C$4="TE0725_REV01",#REF!,IF($C$4="TE0725_REV02",#REF!,IF($C$4="TE0725_REV03",#REF!,IF($C$4="TE0725_REV04",#REF!))))),4,0),"---")</f>
        <v>---</v>
      </c>
    </row>
    <row r="96" spans="2:11" ht="15" customHeight="1" x14ac:dyDescent="0.25">
      <c r="B96" s="74">
        <v>91</v>
      </c>
      <c r="C96" s="75" t="str">
        <f>IFERROR(IF((COUNTIF(#REF!,$C$4)&lt;0),"---",INDEX(#REF!,MATCH('Module Pin Table'!B96,#REF!,0),6)),"---")</f>
        <v>---</v>
      </c>
      <c r="D96" s="75" t="str">
        <f>IFERROR(IF((COUNTIF(#REF!,$C$4)&lt;0),"---",INDEX(#REF!,MATCH('Module Pin Table'!B96,#REF!,0),4)),"---")</f>
        <v>---</v>
      </c>
      <c r="E96" s="75" t="str">
        <f>IFERROR(IF((COUNTIF(#REF!,$C$4)&lt;0),"---",INDEX(#REF!,MATCH('Module Pin Table'!B96,#REF!,0),5)),"---")</f>
        <v>---</v>
      </c>
      <c r="F96" s="75" t="str">
        <f>IFERROR(IF(VLOOKUP($D96&amp;"-"&amp;$E96,IF($C$4="TE0725LP_REV01",#REF!,IF($C$4="TE0725_REV01",#REF!,IF($C$4="TE0725_REV02",#REF!,IF($C$4="TE0725_REV03",#REF!,IF($C$4="TE0725_REV04",#REF!))))),6,0)="--","---",IF($C$4="TE0725LP_REV01",#REF!&amp;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96" s="75" t="str">
        <f>IFERROR(VLOOKUP(D96&amp;"-"&amp;E96,IF($C$4="TE0725LP_REV01",#REF!,IF($C$4="TE0725_REV01",#REF!,IF($C$4="TE0725_REV02",#REF!,IF($C$4="TE0725_REV03",#REF!,IF($C$4="TE0725_REV04",#REF!))))),7,0),"---")</f>
        <v>---</v>
      </c>
      <c r="H96" s="75" t="str">
        <f>IFERROR(VLOOKUP(G96,IF($C$4="TE0725LP_REV01",#REF!,IF($C$4="TE0725_REV01",#REF!,IF($C$4="TE0725_REV02",#REF!,IF($C$4="TE0725_REV03",#REF!,IF($C$4="TE0725_REV04",#REF!))))),2,0),"---")</f>
        <v>---</v>
      </c>
      <c r="I96" s="75" t="str">
        <f>IFERROR(VLOOKUP(G96,IF($C$4="TE0725LP_REV01",#REF!,IF($C$4="TE0725_REV01",#REF!,IF($C$4="TE0725_REV02",#REF!,IF($C$4="TE0725_REV03",#REF!,IF($C$4="TE0725_REV04",#REF!))))),3,0),"---")</f>
        <v>---</v>
      </c>
      <c r="J96" s="76" t="str">
        <f>IFERROR(VLOOKUP(G96,IF($C$4="TE0725LP_REV01",#REF!,IF($C$4="TE0725_REV01",#REF!,IF($C$4="TE0725_REV02",#REF!,IF($C$4="TE0725_REV03",#REF!,IF($C$4="TE0725_REV04",#REF!))))),4,0),"---")</f>
        <v>---</v>
      </c>
      <c r="K96" s="56" t="str">
        <f>IFERROR(VLOOKUP(D96&amp;"-"&amp;E96,IF($C$4="TE0725LP_REV01",#REF!,IF($C$4="TE0725_REV01",#REF!,IF($C$4="TE0725_REV02",#REF!,IF($C$4="TE0725_REV03",#REF!,IF($C$4="TE0725_REV04",#REF!))))),4,0),"---")</f>
        <v>---</v>
      </c>
    </row>
    <row r="97" spans="2:11" ht="15" customHeight="1" x14ac:dyDescent="0.25">
      <c r="B97" s="74">
        <v>92</v>
      </c>
      <c r="C97" s="75" t="str">
        <f>IFERROR(IF((COUNTIF(#REF!,$C$4)&lt;0),"---",INDEX(#REF!,MATCH('Module Pin Table'!B97,#REF!,0),6)),"---")</f>
        <v>---</v>
      </c>
      <c r="D97" s="75" t="str">
        <f>IFERROR(IF((COUNTIF(#REF!,$C$4)&lt;0),"---",INDEX(#REF!,MATCH('Module Pin Table'!B97,#REF!,0),4)),"---")</f>
        <v>---</v>
      </c>
      <c r="E97" s="75" t="str">
        <f>IFERROR(IF((COUNTIF(#REF!,$C$4)&lt;0),"---",INDEX(#REF!,MATCH('Module Pin Table'!B97,#REF!,0),5)),"---")</f>
        <v>---</v>
      </c>
      <c r="F97" s="75" t="str">
        <f>IFERROR(IF(VLOOKUP($D97&amp;"-"&amp;$E97,IF($C$4="TE0725LP_REV01",#REF!,IF($C$4="TE0725_REV01",#REF!,IF($C$4="TE0725_REV02",#REF!,IF($C$4="TE0725_REV03",#REF!,IF($C$4="TE0725_REV04",#REF!))))),6,0)="--","---",IF($C$4="TE0725LP_REV01",#REF!&amp;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97" s="75" t="str">
        <f>IFERROR(VLOOKUP(D97&amp;"-"&amp;E97,IF($C$4="TE0725LP_REV01",#REF!,IF($C$4="TE0725_REV01",#REF!,IF($C$4="TE0725_REV02",#REF!,IF($C$4="TE0725_REV03",#REF!,IF($C$4="TE0725_REV04",#REF!))))),7,0),"---")</f>
        <v>---</v>
      </c>
      <c r="H97" s="75" t="str">
        <f>IFERROR(VLOOKUP(G97,IF($C$4="TE0725LP_REV01",#REF!,IF($C$4="TE0725_REV01",#REF!,IF($C$4="TE0725_REV02",#REF!,IF($C$4="TE0725_REV03",#REF!,IF($C$4="TE0725_REV04",#REF!))))),2,0),"---")</f>
        <v>---</v>
      </c>
      <c r="I97" s="75" t="str">
        <f>IFERROR(VLOOKUP(G97,IF($C$4="TE0725LP_REV01",#REF!,IF($C$4="TE0725_REV01",#REF!,IF($C$4="TE0725_REV02",#REF!,IF($C$4="TE0725_REV03",#REF!,IF($C$4="TE0725_REV04",#REF!))))),3,0),"---")</f>
        <v>---</v>
      </c>
      <c r="J97" s="76" t="str">
        <f>IFERROR(VLOOKUP(G97,IF($C$4="TE0725LP_REV01",#REF!,IF($C$4="TE0725_REV01",#REF!,IF($C$4="TE0725_REV02",#REF!,IF($C$4="TE0725_REV03",#REF!,IF($C$4="TE0725_REV04",#REF!))))),4,0),"---")</f>
        <v>---</v>
      </c>
      <c r="K97" s="56" t="str">
        <f>IFERROR(VLOOKUP(D97&amp;"-"&amp;E97,IF($C$4="TE0725LP_REV01",#REF!,IF($C$4="TE0725_REV01",#REF!,IF($C$4="TE0725_REV02",#REF!,IF($C$4="TE0725_REV03",#REF!,IF($C$4="TE0725_REV04",#REF!))))),4,0),"---")</f>
        <v>---</v>
      </c>
    </row>
    <row r="98" spans="2:11" ht="15" customHeight="1" x14ac:dyDescent="0.25">
      <c r="B98" s="74">
        <v>93</v>
      </c>
      <c r="C98" s="75" t="str">
        <f>IFERROR(IF((COUNTIF(#REF!,$C$4)&lt;0),"---",INDEX(#REF!,MATCH('Module Pin Table'!B98,#REF!,0),6)),"---")</f>
        <v>---</v>
      </c>
      <c r="D98" s="75" t="str">
        <f>IFERROR(IF((COUNTIF(#REF!,$C$4)&lt;0),"---",INDEX(#REF!,MATCH('Module Pin Table'!B98,#REF!,0),4)),"---")</f>
        <v>---</v>
      </c>
      <c r="E98" s="75" t="str">
        <f>IFERROR(IF((COUNTIF(#REF!,$C$4)&lt;0),"---",INDEX(#REF!,MATCH('Module Pin Table'!B98,#REF!,0),5)),"---")</f>
        <v>---</v>
      </c>
      <c r="F98" s="75" t="str">
        <f>IFERROR(IF(VLOOKUP($D98&amp;"-"&amp;$E98,IF($C$4="TE0725LP_REV01",#REF!,IF($C$4="TE0725_REV01",#REF!,IF($C$4="TE0725_REV02",#REF!,IF($C$4="TE0725_REV03",#REF!,IF($C$4="TE0725_REV04",#REF!))))),6,0)="--","---",IF($C$4="TE0725LP_REV01",#REF!&amp;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98" s="75" t="str">
        <f>IFERROR(VLOOKUP(D98&amp;"-"&amp;E98,IF($C$4="TE0725LP_REV01",#REF!,IF($C$4="TE0725_REV01",#REF!,IF($C$4="TE0725_REV02",#REF!,IF($C$4="TE0725_REV03",#REF!,IF($C$4="TE0725_REV04",#REF!))))),7,0),"---")</f>
        <v>---</v>
      </c>
      <c r="H98" s="75" t="str">
        <f>IFERROR(VLOOKUP(G98,IF($C$4="TE0725LP_REV01",#REF!,IF($C$4="TE0725_REV01",#REF!,IF($C$4="TE0725_REV02",#REF!,IF($C$4="TE0725_REV03",#REF!,IF($C$4="TE0725_REV04",#REF!))))),2,0),"---")</f>
        <v>---</v>
      </c>
      <c r="I98" s="75" t="str">
        <f>IFERROR(VLOOKUP(G98,IF($C$4="TE0725LP_REV01",#REF!,IF($C$4="TE0725_REV01",#REF!,IF($C$4="TE0725_REV02",#REF!,IF($C$4="TE0725_REV03",#REF!,IF($C$4="TE0725_REV04",#REF!))))),3,0),"---")</f>
        <v>---</v>
      </c>
      <c r="J98" s="76" t="str">
        <f>IFERROR(VLOOKUP(G98,IF($C$4="TE0725LP_REV01",#REF!,IF($C$4="TE0725_REV01",#REF!,IF($C$4="TE0725_REV02",#REF!,IF($C$4="TE0725_REV03",#REF!,IF($C$4="TE0725_REV04",#REF!))))),4,0),"---")</f>
        <v>---</v>
      </c>
      <c r="K98" s="56" t="str">
        <f>IFERROR(VLOOKUP(D98&amp;"-"&amp;E98,IF($C$4="TE0725LP_REV01",#REF!,IF($C$4="TE0725_REV01",#REF!,IF($C$4="TE0725_REV02",#REF!,IF($C$4="TE0725_REV03",#REF!,IF($C$4="TE0725_REV04",#REF!))))),4,0),"---")</f>
        <v>---</v>
      </c>
    </row>
    <row r="99" spans="2:11" ht="15" customHeight="1" x14ac:dyDescent="0.25">
      <c r="B99" s="74">
        <v>94</v>
      </c>
      <c r="C99" s="75" t="str">
        <f>IFERROR(IF((COUNTIF(#REF!,$C$4)&lt;0),"---",INDEX(#REF!,MATCH('Module Pin Table'!B99,#REF!,0),6)),"---")</f>
        <v>---</v>
      </c>
      <c r="D99" s="75" t="str">
        <f>IFERROR(IF((COUNTIF(#REF!,$C$4)&lt;0),"---",INDEX(#REF!,MATCH('Module Pin Table'!B99,#REF!,0),4)),"---")</f>
        <v>---</v>
      </c>
      <c r="E99" s="75" t="str">
        <f>IFERROR(IF((COUNTIF(#REF!,$C$4)&lt;0),"---",INDEX(#REF!,MATCH('Module Pin Table'!B99,#REF!,0),5)),"---")</f>
        <v>---</v>
      </c>
      <c r="F99" s="75" t="str">
        <f>IFERROR(IF(VLOOKUP($D99&amp;"-"&amp;$E99,IF($C$4="TE0725LP_REV01",#REF!,IF($C$4="TE0725_REV01",#REF!,IF($C$4="TE0725_REV02",#REF!,IF($C$4="TE0725_REV03",#REF!,IF($C$4="TE0725_REV04",#REF!))))),6,0)="--","---",IF($C$4="TE0725LP_REV01",#REF!&amp;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99" s="75" t="str">
        <f>IFERROR(VLOOKUP(D99&amp;"-"&amp;E99,IF($C$4="TE0725LP_REV01",#REF!,IF($C$4="TE0725_REV01",#REF!,IF($C$4="TE0725_REV02",#REF!,IF($C$4="TE0725_REV03",#REF!,IF($C$4="TE0725_REV04",#REF!))))),7,0),"---")</f>
        <v>---</v>
      </c>
      <c r="H99" s="75" t="str">
        <f>IFERROR(VLOOKUP(G99,IF($C$4="TE0725LP_REV01",#REF!,IF($C$4="TE0725_REV01",#REF!,IF($C$4="TE0725_REV02",#REF!,IF($C$4="TE0725_REV03",#REF!,IF($C$4="TE0725_REV04",#REF!))))),2,0),"---")</f>
        <v>---</v>
      </c>
      <c r="I99" s="75" t="str">
        <f>IFERROR(VLOOKUP(G99,IF($C$4="TE0725LP_REV01",#REF!,IF($C$4="TE0725_REV01",#REF!,IF($C$4="TE0725_REV02",#REF!,IF($C$4="TE0725_REV03",#REF!,IF($C$4="TE0725_REV04",#REF!))))),3,0),"---")</f>
        <v>---</v>
      </c>
      <c r="J99" s="76" t="str">
        <f>IFERROR(VLOOKUP(G99,IF($C$4="TE0725LP_REV01",#REF!,IF($C$4="TE0725_REV01",#REF!,IF($C$4="TE0725_REV02",#REF!,IF($C$4="TE0725_REV03",#REF!,IF($C$4="TE0725_REV04",#REF!))))),4,0),"---")</f>
        <v>---</v>
      </c>
      <c r="K99" s="56" t="str">
        <f>IFERROR(VLOOKUP(D99&amp;"-"&amp;E99,IF($C$4="TE0725LP_REV01",#REF!,IF($C$4="TE0725_REV01",#REF!,IF($C$4="TE0725_REV02",#REF!,IF($C$4="TE0725_REV03",#REF!,IF($C$4="TE0725_REV04",#REF!))))),4,0),"---")</f>
        <v>---</v>
      </c>
    </row>
    <row r="100" spans="2:11" ht="15" customHeight="1" x14ac:dyDescent="0.25">
      <c r="B100" s="74">
        <v>95</v>
      </c>
      <c r="C100" s="75" t="str">
        <f>IFERROR(IF((COUNTIF(#REF!,$C$4)&lt;0),"---",INDEX(#REF!,MATCH('Module Pin Table'!B100,#REF!,0),6)),"---")</f>
        <v>---</v>
      </c>
      <c r="D100" s="75" t="str">
        <f>IFERROR(IF((COUNTIF(#REF!,$C$4)&lt;0),"---",INDEX(#REF!,MATCH('Module Pin Table'!B100,#REF!,0),4)),"---")</f>
        <v>---</v>
      </c>
      <c r="E100" s="75" t="str">
        <f>IFERROR(IF((COUNTIF(#REF!,$C$4)&lt;0),"---",INDEX(#REF!,MATCH('Module Pin Table'!B100,#REF!,0),5)),"---")</f>
        <v>---</v>
      </c>
      <c r="F100" s="75" t="str">
        <f>IFERROR(IF(VLOOKUP($D100&amp;"-"&amp;$E100,IF($C$4="TE0725LP_REV01",#REF!,IF($C$4="TE0725_REV01",#REF!,IF($C$4="TE0725_REV02",#REF!,IF($C$4="TE0725_REV03",#REF!,IF($C$4="TE0725_REV04",#REF!))))),6,0)="--","---",IF($C$4="TE0725LP_REV01",#REF!&amp;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100" s="75" t="str">
        <f>IFERROR(VLOOKUP(D100&amp;"-"&amp;E100,IF($C$4="TE0725LP_REV01",#REF!,IF($C$4="TE0725_REV01",#REF!,IF($C$4="TE0725_REV02",#REF!,IF($C$4="TE0725_REV03",#REF!,IF($C$4="TE0725_REV04",#REF!))))),7,0),"---")</f>
        <v>---</v>
      </c>
      <c r="H100" s="75" t="str">
        <f>IFERROR(VLOOKUP(G100,IF($C$4="TE0725LP_REV01",#REF!,IF($C$4="TE0725_REV01",#REF!,IF($C$4="TE0725_REV02",#REF!,IF($C$4="TE0725_REV03",#REF!,IF($C$4="TE0725_REV04",#REF!))))),2,0),"---")</f>
        <v>---</v>
      </c>
      <c r="I100" s="75" t="str">
        <f>IFERROR(VLOOKUP(G100,IF($C$4="TE0725LP_REV01",#REF!,IF($C$4="TE0725_REV01",#REF!,IF($C$4="TE0725_REV02",#REF!,IF($C$4="TE0725_REV03",#REF!,IF($C$4="TE0725_REV04",#REF!))))),3,0),"---")</f>
        <v>---</v>
      </c>
      <c r="J100" s="76" t="str">
        <f>IFERROR(VLOOKUP(G100,IF($C$4="TE0725LP_REV01",#REF!,IF($C$4="TE0725_REV01",#REF!,IF($C$4="TE0725_REV02",#REF!,IF($C$4="TE0725_REV03",#REF!,IF($C$4="TE0725_REV04",#REF!))))),4,0),"---")</f>
        <v>---</v>
      </c>
      <c r="K100" s="56" t="str">
        <f>IFERROR(VLOOKUP(D100&amp;"-"&amp;E100,IF($C$4="TE0725LP_REV01",#REF!,IF($C$4="TE0725_REV01",#REF!,IF($C$4="TE0725_REV02",#REF!,IF($C$4="TE0725_REV03",#REF!,IF($C$4="TE0725_REV04",#REF!))))),4,0),"---")</f>
        <v>---</v>
      </c>
    </row>
    <row r="101" spans="2:11" ht="15" customHeight="1" x14ac:dyDescent="0.25">
      <c r="B101" s="74">
        <v>96</v>
      </c>
      <c r="C101" s="75" t="str">
        <f>IFERROR(IF((COUNTIF(#REF!,$C$4)&lt;0),"---",INDEX(#REF!,MATCH('Module Pin Table'!B101,#REF!,0),6)),"---")</f>
        <v>---</v>
      </c>
      <c r="D101" s="75" t="str">
        <f>IFERROR(IF((COUNTIF(#REF!,$C$4)&lt;0),"---",INDEX(#REF!,MATCH('Module Pin Table'!B101,#REF!,0),4)),"---")</f>
        <v>---</v>
      </c>
      <c r="E101" s="75" t="str">
        <f>IFERROR(IF((COUNTIF(#REF!,$C$4)&lt;0),"---",INDEX(#REF!,MATCH('Module Pin Table'!B101,#REF!,0),5)),"---")</f>
        <v>---</v>
      </c>
      <c r="F101" s="75" t="str">
        <f>IFERROR(IF(VLOOKUP($D101&amp;"-"&amp;$E101,IF($C$4="TE0725LP_REV01",#REF!,IF($C$4="TE0725_REV01",#REF!,IF($C$4="TE0725_REV02",#REF!,IF($C$4="TE0725_REV03",#REF!,IF($C$4="TE0725_REV04",#REF!))))),6,0)="--","---",IF($C$4="TE0725LP_REV01",#REF!&amp;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101" s="75" t="str">
        <f>IFERROR(VLOOKUP(D101&amp;"-"&amp;E101,IF($C$4="TE0725LP_REV01",#REF!,IF($C$4="TE0725_REV01",#REF!,IF($C$4="TE0725_REV02",#REF!,IF($C$4="TE0725_REV03",#REF!,IF($C$4="TE0725_REV04",#REF!))))),7,0),"---")</f>
        <v>---</v>
      </c>
      <c r="H101" s="75" t="str">
        <f>IFERROR(VLOOKUP(G101,IF($C$4="TE0725LP_REV01",#REF!,IF($C$4="TE0725_REV01",#REF!,IF($C$4="TE0725_REV02",#REF!,IF($C$4="TE0725_REV03",#REF!,IF($C$4="TE0725_REV04",#REF!))))),2,0),"---")</f>
        <v>---</v>
      </c>
      <c r="I101" s="75" t="str">
        <f>IFERROR(VLOOKUP(G101,IF($C$4="TE0725LP_REV01",#REF!,IF($C$4="TE0725_REV01",#REF!,IF($C$4="TE0725_REV02",#REF!,IF($C$4="TE0725_REV03",#REF!,IF($C$4="TE0725_REV04",#REF!))))),3,0),"---")</f>
        <v>---</v>
      </c>
      <c r="J101" s="76" t="str">
        <f>IFERROR(VLOOKUP(G101,IF($C$4="TE0725LP_REV01",#REF!,IF($C$4="TE0725_REV01",#REF!,IF($C$4="TE0725_REV02",#REF!,IF($C$4="TE0725_REV03",#REF!,IF($C$4="TE0725_REV04",#REF!))))),4,0),"---")</f>
        <v>---</v>
      </c>
      <c r="K101" s="56" t="str">
        <f>IFERROR(VLOOKUP(D101&amp;"-"&amp;E101,IF($C$4="TE0725LP_REV01",#REF!,IF($C$4="TE0725_REV01",#REF!,IF($C$4="TE0725_REV02",#REF!,IF($C$4="TE0725_REV03",#REF!,IF($C$4="TE0725_REV04",#REF!))))),4,0),"---")</f>
        <v>---</v>
      </c>
    </row>
    <row r="102" spans="2:11" ht="15" customHeight="1" x14ac:dyDescent="0.25">
      <c r="B102" s="74">
        <v>97</v>
      </c>
      <c r="C102" s="75" t="str">
        <f>IFERROR(IF((COUNTIF(#REF!,$C$4)&lt;0),"---",INDEX(#REF!,MATCH('Module Pin Table'!B102,#REF!,0),6)),"---")</f>
        <v>---</v>
      </c>
      <c r="D102" s="75" t="str">
        <f>IFERROR(IF((COUNTIF(#REF!,$C$4)&lt;0),"---",INDEX(#REF!,MATCH('Module Pin Table'!B102,#REF!,0),4)),"---")</f>
        <v>---</v>
      </c>
      <c r="E102" s="75" t="str">
        <f>IFERROR(IF((COUNTIF(#REF!,$C$4)&lt;0),"---",INDEX(#REF!,MATCH('Module Pin Table'!B102,#REF!,0),5)),"---")</f>
        <v>---</v>
      </c>
      <c r="F102" s="75" t="str">
        <f>IFERROR(IF(VLOOKUP($D102&amp;"-"&amp;$E102,IF($C$4="TE0725LP_REV01",#REF!,IF($C$4="TE0725_REV01",#REF!,IF($C$4="TE0725_REV02",#REF!,IF($C$4="TE0725_REV03",#REF!,IF($C$4="TE0725_REV04",#REF!))))),6,0)="--","---",IF($C$4="TE0725LP_REV01",#REF!&amp;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102" s="75" t="str">
        <f>IFERROR(VLOOKUP(D102&amp;"-"&amp;E102,IF($C$4="TE0725LP_REV01",#REF!,IF($C$4="TE0725_REV01",#REF!,IF($C$4="TE0725_REV02",#REF!,IF($C$4="TE0725_REV03",#REF!,IF($C$4="TE0725_REV04",#REF!))))),7,0),"---")</f>
        <v>---</v>
      </c>
      <c r="H102" s="75" t="str">
        <f>IFERROR(VLOOKUP(G102,IF($C$4="TE0725LP_REV01",#REF!,IF($C$4="TE0725_REV01",#REF!,IF($C$4="TE0725_REV02",#REF!,IF($C$4="TE0725_REV03",#REF!,IF($C$4="TE0725_REV04",#REF!))))),2,0),"---")</f>
        <v>---</v>
      </c>
      <c r="I102" s="75" t="str">
        <f>IFERROR(VLOOKUP(G102,IF($C$4="TE0725LP_REV01",#REF!,IF($C$4="TE0725_REV01",#REF!,IF($C$4="TE0725_REV02",#REF!,IF($C$4="TE0725_REV03",#REF!,IF($C$4="TE0725_REV04",#REF!))))),3,0),"---")</f>
        <v>---</v>
      </c>
      <c r="J102" s="76" t="str">
        <f>IFERROR(VLOOKUP(G102,IF($C$4="TE0725LP_REV01",#REF!,IF($C$4="TE0725_REV01",#REF!,IF($C$4="TE0725_REV02",#REF!,IF($C$4="TE0725_REV03",#REF!,IF($C$4="TE0725_REV04",#REF!))))),4,0),"---")</f>
        <v>---</v>
      </c>
      <c r="K102" s="56" t="str">
        <f>IFERROR(VLOOKUP(D102&amp;"-"&amp;E102,IF($C$4="TE0725LP_REV01",#REF!,IF($C$4="TE0725_REV01",#REF!,IF($C$4="TE0725_REV02",#REF!,IF($C$4="TE0725_REV03",#REF!,IF($C$4="TE0725_REV04",#REF!))))),4,0),"---")</f>
        <v>---</v>
      </c>
    </row>
    <row r="103" spans="2:11" ht="15" customHeight="1" x14ac:dyDescent="0.25">
      <c r="B103" s="74">
        <v>98</v>
      </c>
      <c r="C103" s="75" t="str">
        <f>IFERROR(IF((COUNTIF(#REF!,$C$4)&lt;0),"---",INDEX(#REF!,MATCH('Module Pin Table'!B103,#REF!,0),6)),"---")</f>
        <v>---</v>
      </c>
      <c r="D103" s="75" t="str">
        <f>IFERROR(IF((COUNTIF(#REF!,$C$4)&lt;0),"---",INDEX(#REF!,MATCH('Module Pin Table'!B103,#REF!,0),4)),"---")</f>
        <v>---</v>
      </c>
      <c r="E103" s="75" t="str">
        <f>IFERROR(IF((COUNTIF(#REF!,$C$4)&lt;0),"---",INDEX(#REF!,MATCH('Module Pin Table'!B103,#REF!,0),5)),"---")</f>
        <v>---</v>
      </c>
      <c r="F103" s="75" t="str">
        <f>IFERROR(IF(VLOOKUP($D103&amp;"-"&amp;$E103,IF($C$4="TE0725LP_REV01",#REF!,IF($C$4="TE0725_REV01",#REF!,IF($C$4="TE0725_REV02",#REF!,IF($C$4="TE0725_REV03",#REF!,IF($C$4="TE0725_REV04",#REF!))))),6,0)="--","---",IF($C$4="TE0725LP_REV01",#REF!&amp;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103" s="75" t="str">
        <f>IFERROR(VLOOKUP(D103&amp;"-"&amp;E103,IF($C$4="TE0725LP_REV01",#REF!,IF($C$4="TE0725_REV01",#REF!,IF($C$4="TE0725_REV02",#REF!,IF($C$4="TE0725_REV03",#REF!,IF($C$4="TE0725_REV04",#REF!))))),7,0),"---")</f>
        <v>---</v>
      </c>
      <c r="H103" s="75" t="str">
        <f>IFERROR(VLOOKUP(G103,IF($C$4="TE0725LP_REV01",#REF!,IF($C$4="TE0725_REV01",#REF!,IF($C$4="TE0725_REV02",#REF!,IF($C$4="TE0725_REV03",#REF!,IF($C$4="TE0725_REV04",#REF!))))),2,0),"---")</f>
        <v>---</v>
      </c>
      <c r="I103" s="75" t="str">
        <f>IFERROR(VLOOKUP(G103,IF($C$4="TE0725LP_REV01",#REF!,IF($C$4="TE0725_REV01",#REF!,IF($C$4="TE0725_REV02",#REF!,IF($C$4="TE0725_REV03",#REF!,IF($C$4="TE0725_REV04",#REF!))))),3,0),"---")</f>
        <v>---</v>
      </c>
      <c r="J103" s="76" t="str">
        <f>IFERROR(VLOOKUP(G103,IF($C$4="TE0725LP_REV01",#REF!,IF($C$4="TE0725_REV01",#REF!,IF($C$4="TE0725_REV02",#REF!,IF($C$4="TE0725_REV03",#REF!,IF($C$4="TE0725_REV04",#REF!))))),4,0),"---")</f>
        <v>---</v>
      </c>
      <c r="K103" s="56" t="str">
        <f>IFERROR(VLOOKUP(D103&amp;"-"&amp;E103,IF($C$4="TE0725LP_REV01",#REF!,IF($C$4="TE0725_REV01",#REF!,IF($C$4="TE0725_REV02",#REF!,IF($C$4="TE0725_REV03",#REF!,IF($C$4="TE0725_REV04",#REF!))))),4,0),"---")</f>
        <v>---</v>
      </c>
    </row>
    <row r="104" spans="2:11" ht="15" customHeight="1" x14ac:dyDescent="0.25">
      <c r="B104" s="74">
        <v>99</v>
      </c>
      <c r="C104" s="75" t="str">
        <f>IFERROR(IF((COUNTIF(#REF!,$C$4)&lt;0),"---",INDEX(#REF!,MATCH('Module Pin Table'!B104,#REF!,0),6)),"---")</f>
        <v>---</v>
      </c>
      <c r="D104" s="75" t="str">
        <f>IFERROR(IF((COUNTIF(#REF!,$C$4)&lt;0),"---",INDEX(#REF!,MATCH('Module Pin Table'!B104,#REF!,0),4)),"---")</f>
        <v>---</v>
      </c>
      <c r="E104" s="75" t="str">
        <f>IFERROR(IF((COUNTIF(#REF!,$C$4)&lt;0),"---",INDEX(#REF!,MATCH('Module Pin Table'!B104,#REF!,0),5)),"---")</f>
        <v>---</v>
      </c>
      <c r="F104" s="75" t="str">
        <f>IFERROR(IF(VLOOKUP($D104&amp;"-"&amp;$E104,IF($C$4="TE0725LP_REV01",#REF!,IF($C$4="TE0725_REV01",#REF!,IF($C$4="TE0725_REV02",#REF!,IF($C$4="TE0725_REV03",#REF!,IF($C$4="TE0725_REV04",#REF!))))),6,0)="--","---",IF($C$4="TE0725LP_REV01",#REF!&amp;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104" s="75" t="str">
        <f>IFERROR(VLOOKUP(D104&amp;"-"&amp;E104,IF($C$4="TE0725LP_REV01",#REF!,IF($C$4="TE0725_REV01",#REF!,IF($C$4="TE0725_REV02",#REF!,IF($C$4="TE0725_REV03",#REF!,IF($C$4="TE0725_REV04",#REF!))))),7,0),"---")</f>
        <v>---</v>
      </c>
      <c r="H104" s="75" t="str">
        <f>IFERROR(VLOOKUP(G104,IF($C$4="TE0725LP_REV01",#REF!,IF($C$4="TE0725_REV01",#REF!,IF($C$4="TE0725_REV02",#REF!,IF($C$4="TE0725_REV03",#REF!,IF($C$4="TE0725_REV04",#REF!))))),2,0),"---")</f>
        <v>---</v>
      </c>
      <c r="I104" s="75" t="str">
        <f>IFERROR(VLOOKUP(G104,IF($C$4="TE0725LP_REV01",#REF!,IF($C$4="TE0725_REV01",#REF!,IF($C$4="TE0725_REV02",#REF!,IF($C$4="TE0725_REV03",#REF!,IF($C$4="TE0725_REV04",#REF!))))),3,0),"---")</f>
        <v>---</v>
      </c>
      <c r="J104" s="76" t="str">
        <f>IFERROR(VLOOKUP(G104,IF($C$4="TE0725LP_REV01",#REF!,IF($C$4="TE0725_REV01",#REF!,IF($C$4="TE0725_REV02",#REF!,IF($C$4="TE0725_REV03",#REF!,IF($C$4="TE0725_REV04",#REF!))))),4,0),"---")</f>
        <v>---</v>
      </c>
      <c r="K104" s="56" t="str">
        <f>IFERROR(VLOOKUP(D104&amp;"-"&amp;E104,IF($C$4="TE0725LP_REV01",#REF!,IF($C$4="TE0725_REV01",#REF!,IF($C$4="TE0725_REV02",#REF!,IF($C$4="TE0725_REV03",#REF!,IF($C$4="TE0725_REV04",#REF!))))),4,0),"---")</f>
        <v>---</v>
      </c>
    </row>
    <row r="105" spans="2:11" ht="15" customHeight="1" x14ac:dyDescent="0.25">
      <c r="B105" s="74">
        <v>100</v>
      </c>
      <c r="C105" s="75" t="str">
        <f>IFERROR(IF((COUNTIF(#REF!,$C$4)&lt;0),"---",INDEX(#REF!,MATCH('Module Pin Table'!B105,#REF!,0),6)),"---")</f>
        <v>---</v>
      </c>
      <c r="D105" s="75" t="str">
        <f>IFERROR(IF((COUNTIF(#REF!,$C$4)&lt;0),"---",INDEX(#REF!,MATCH('Module Pin Table'!B105,#REF!,0),4)),"---")</f>
        <v>---</v>
      </c>
      <c r="E105" s="75" t="str">
        <f>IFERROR(IF((COUNTIF(#REF!,$C$4)&lt;0),"---",INDEX(#REF!,MATCH('Module Pin Table'!B105,#REF!,0),5)),"---")</f>
        <v>---</v>
      </c>
      <c r="F105" s="75" t="str">
        <f>IFERROR(IF(VLOOKUP($D105&amp;"-"&amp;$E105,IF($C$4="TE0725LP_REV01",#REF!,IF($C$4="TE0725_REV01",#REF!,IF($C$4="TE0725_REV02",#REF!,IF($C$4="TE0725_REV03",#REF!,IF($C$4="TE0725_REV04",#REF!))))),6,0)="--","---",IF($C$4="TE0725LP_REV01",#REF!&amp;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105" s="75" t="str">
        <f>IFERROR(VLOOKUP(D105&amp;"-"&amp;E105,IF($C$4="TE0725LP_REV01",#REF!,IF($C$4="TE0725_REV01",#REF!,IF($C$4="TE0725_REV02",#REF!,IF($C$4="TE0725_REV03",#REF!,IF($C$4="TE0725_REV04",#REF!))))),7,0),"---")</f>
        <v>---</v>
      </c>
      <c r="H105" s="75" t="str">
        <f>IFERROR(VLOOKUP(G105,IF($C$4="TE0725LP_REV01",#REF!,IF($C$4="TE0725_REV01",#REF!,IF($C$4="TE0725_REV02",#REF!,IF($C$4="TE0725_REV03",#REF!,IF($C$4="TE0725_REV04",#REF!))))),2,0),"---")</f>
        <v>---</v>
      </c>
      <c r="I105" s="75" t="str">
        <f>IFERROR(VLOOKUP(G105,IF($C$4="TE0725LP_REV01",#REF!,IF($C$4="TE0725_REV01",#REF!,IF($C$4="TE0725_REV02",#REF!,IF($C$4="TE0725_REV03",#REF!,IF($C$4="TE0725_REV04",#REF!))))),3,0),"---")</f>
        <v>---</v>
      </c>
      <c r="J105" s="76" t="str">
        <f>IFERROR(VLOOKUP(G105,IF($C$4="TE0725LP_REV01",#REF!,IF($C$4="TE0725_REV01",#REF!,IF($C$4="TE0725_REV02",#REF!,IF($C$4="TE0725_REV03",#REF!,IF($C$4="TE0725_REV04",#REF!))))),4,0),"---")</f>
        <v>---</v>
      </c>
      <c r="K105" s="56" t="str">
        <f>IFERROR(VLOOKUP(D105&amp;"-"&amp;E105,IF($C$4="TE0725LP_REV01",#REF!,IF($C$4="TE0725_REV01",#REF!,IF($C$4="TE0725_REV02",#REF!,IF($C$4="TE0725_REV03",#REF!,IF($C$4="TE0725_REV04",#REF!))))),4,0),"---")</f>
        <v>---</v>
      </c>
    </row>
    <row r="106" spans="2:11" ht="15" customHeight="1" x14ac:dyDescent="0.25">
      <c r="B106" s="74">
        <v>101</v>
      </c>
      <c r="C106" s="75" t="str">
        <f>IFERROR(IF((COUNTIF(#REF!,$C$4)&lt;0),"---",INDEX(#REF!,MATCH('Module Pin Table'!B106,#REF!,0),6)),"---")</f>
        <v>---</v>
      </c>
      <c r="D106" s="75" t="str">
        <f>IFERROR(IF((COUNTIF(#REF!,$C$4)&lt;0),"---",INDEX(#REF!,MATCH('Module Pin Table'!B106,#REF!,0),4)),"---")</f>
        <v>---</v>
      </c>
      <c r="E106" s="75" t="str">
        <f>IFERROR(IF((COUNTIF(#REF!,$C$4)&lt;0),"---",INDEX(#REF!,MATCH('Module Pin Table'!B106,#REF!,0),5)),"---")</f>
        <v>---</v>
      </c>
      <c r="F106" s="75" t="str">
        <f>IFERROR(IF(VLOOKUP($D106&amp;"-"&amp;$E106,IF($C$4="TE0725LP_REV01",#REF!,IF($C$4="TE0725_REV01",#REF!,IF($C$4="TE0725_REV02",#REF!,IF($C$4="TE0725_REV03",#REF!,IF($C$4="TE0725_REV04",#REF!))))),6,0)="--","---",IF($C$4="TE0725LP_REV01",#REF!&amp;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106" s="75" t="str">
        <f>IFERROR(VLOOKUP(D106&amp;"-"&amp;E106,IF($C$4="TE0725LP_REV01",#REF!,IF($C$4="TE0725_REV01",#REF!,IF($C$4="TE0725_REV02",#REF!,IF($C$4="TE0725_REV03",#REF!,IF($C$4="TE0725_REV04",#REF!))))),7,0),"---")</f>
        <v>---</v>
      </c>
      <c r="H106" s="75" t="str">
        <f>IFERROR(VLOOKUP(G106,IF($C$4="TE0725LP_REV01",#REF!,IF($C$4="TE0725_REV01",#REF!,IF($C$4="TE0725_REV02",#REF!,IF($C$4="TE0725_REV03",#REF!,IF($C$4="TE0725_REV04",#REF!))))),2,0),"---")</f>
        <v>---</v>
      </c>
      <c r="I106" s="75" t="str">
        <f>IFERROR(VLOOKUP(G106,IF($C$4="TE0725LP_REV01",#REF!,IF($C$4="TE0725_REV01",#REF!,IF($C$4="TE0725_REV02",#REF!,IF($C$4="TE0725_REV03",#REF!,IF($C$4="TE0725_REV04",#REF!))))),3,0),"---")</f>
        <v>---</v>
      </c>
      <c r="J106" s="76" t="str">
        <f>IFERROR(VLOOKUP(G106,IF($C$4="TE0725LP_REV01",#REF!,IF($C$4="TE0725_REV01",#REF!,IF($C$4="TE0725_REV02",#REF!,IF($C$4="TE0725_REV03",#REF!,IF($C$4="TE0725_REV04",#REF!))))),4,0),"---")</f>
        <v>---</v>
      </c>
      <c r="K106" s="56" t="str">
        <f>IFERROR(VLOOKUP(D106&amp;"-"&amp;E106,IF($C$4="TE0725LP_REV01",#REF!,IF($C$4="TE0725_REV01",#REF!,IF($C$4="TE0725_REV02",#REF!,IF($C$4="TE0725_REV03",#REF!,IF($C$4="TE0725_REV04",#REF!))))),4,0),"---")</f>
        <v>---</v>
      </c>
    </row>
    <row r="107" spans="2:11" ht="15" customHeight="1" x14ac:dyDescent="0.25">
      <c r="B107" s="74">
        <v>102</v>
      </c>
      <c r="C107" s="75" t="str">
        <f>IFERROR(IF((COUNTIF(#REF!,$C$4)&lt;0),"---",INDEX(#REF!,MATCH('Module Pin Table'!B107,#REF!,0),6)),"---")</f>
        <v>---</v>
      </c>
      <c r="D107" s="75" t="str">
        <f>IFERROR(IF((COUNTIF(#REF!,$C$4)&lt;0),"---",INDEX(#REF!,MATCH('Module Pin Table'!B107,#REF!,0),4)),"---")</f>
        <v>---</v>
      </c>
      <c r="E107" s="75" t="str">
        <f>IFERROR(IF((COUNTIF(#REF!,$C$4)&lt;0),"---",INDEX(#REF!,MATCH('Module Pin Table'!B107,#REF!,0),5)),"---")</f>
        <v>---</v>
      </c>
      <c r="F107" s="75" t="str">
        <f>IFERROR(IF(VLOOKUP($D107&amp;"-"&amp;$E107,IF($C$4="TE0725LP_REV01",#REF!,IF($C$4="TE0725_REV01",#REF!,IF($C$4="TE0725_REV02",#REF!,IF($C$4="TE0725_REV03",#REF!,IF($C$4="TE0725_REV04",#REF!))))),6,0)="--","---",IF($C$4="TE0725LP_REV01",#REF!&amp;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107" s="75" t="str">
        <f>IFERROR(VLOOKUP(D107&amp;"-"&amp;E107,IF($C$4="TE0725LP_REV01",#REF!,IF($C$4="TE0725_REV01",#REF!,IF($C$4="TE0725_REV02",#REF!,IF($C$4="TE0725_REV03",#REF!,IF($C$4="TE0725_REV04",#REF!))))),7,0),"---")</f>
        <v>---</v>
      </c>
      <c r="H107" s="75" t="str">
        <f>IFERROR(VLOOKUP(G107,IF($C$4="TE0725LP_REV01",#REF!,IF($C$4="TE0725_REV01",#REF!,IF($C$4="TE0725_REV02",#REF!,IF($C$4="TE0725_REV03",#REF!,IF($C$4="TE0725_REV04",#REF!))))),2,0),"---")</f>
        <v>---</v>
      </c>
      <c r="I107" s="75" t="str">
        <f>IFERROR(VLOOKUP(G107,IF($C$4="TE0725LP_REV01",#REF!,IF($C$4="TE0725_REV01",#REF!,IF($C$4="TE0725_REV02",#REF!,IF($C$4="TE0725_REV03",#REF!,IF($C$4="TE0725_REV04",#REF!))))),3,0),"---")</f>
        <v>---</v>
      </c>
      <c r="J107" s="76" t="str">
        <f>IFERROR(VLOOKUP(G107,IF($C$4="TE0725LP_REV01",#REF!,IF($C$4="TE0725_REV01",#REF!,IF($C$4="TE0725_REV02",#REF!,IF($C$4="TE0725_REV03",#REF!,IF($C$4="TE0725_REV04",#REF!))))),4,0),"---")</f>
        <v>---</v>
      </c>
      <c r="K107" s="56" t="str">
        <f>IFERROR(VLOOKUP(D107&amp;"-"&amp;E107,IF($C$4="TE0725LP_REV01",#REF!,IF($C$4="TE0725_REV01",#REF!,IF($C$4="TE0725_REV02",#REF!,IF($C$4="TE0725_REV03",#REF!,IF($C$4="TE0725_REV04",#REF!))))),4,0),"---")</f>
        <v>---</v>
      </c>
    </row>
    <row r="108" spans="2:11" ht="15" customHeight="1" x14ac:dyDescent="0.25">
      <c r="B108" s="74">
        <v>103</v>
      </c>
      <c r="C108" s="75" t="str">
        <f>IFERROR(IF((COUNTIF(#REF!,$C$4)&lt;0),"---",INDEX(#REF!,MATCH('Module Pin Table'!B108,#REF!,0),6)),"---")</f>
        <v>---</v>
      </c>
      <c r="D108" s="75" t="str">
        <f>IFERROR(IF((COUNTIF(#REF!,$C$4)&lt;0),"---",INDEX(#REF!,MATCH('Module Pin Table'!B108,#REF!,0),4)),"---")</f>
        <v>---</v>
      </c>
      <c r="E108" s="75" t="str">
        <f>IFERROR(IF((COUNTIF(#REF!,$C$4)&lt;0),"---",INDEX(#REF!,MATCH('Module Pin Table'!B108,#REF!,0),5)),"---")</f>
        <v>---</v>
      </c>
      <c r="F108" s="75" t="str">
        <f>IFERROR(IF(VLOOKUP($D108&amp;"-"&amp;$E108,IF($C$4="TE0725LP_REV01",#REF!,IF($C$4="TE0725_REV01",#REF!,IF($C$4="TE0725_REV02",#REF!,IF($C$4="TE0725_REV03",#REF!,IF($C$4="TE0725_REV04",#REF!))))),6,0)="--","---",IF($C$4="TE0725LP_REV01",#REF!&amp;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108" s="75" t="str">
        <f>IFERROR(VLOOKUP(D108&amp;"-"&amp;E108,IF($C$4="TE0725LP_REV01",#REF!,IF($C$4="TE0725_REV01",#REF!,IF($C$4="TE0725_REV02",#REF!,IF($C$4="TE0725_REV03",#REF!,IF($C$4="TE0725_REV04",#REF!))))),7,0),"---")</f>
        <v>---</v>
      </c>
      <c r="H108" s="75" t="str">
        <f>IFERROR(VLOOKUP(G108,IF($C$4="TE0725LP_REV01",#REF!,IF($C$4="TE0725_REV01",#REF!,IF($C$4="TE0725_REV02",#REF!,IF($C$4="TE0725_REV03",#REF!,IF($C$4="TE0725_REV04",#REF!))))),2,0),"---")</f>
        <v>---</v>
      </c>
      <c r="I108" s="75" t="str">
        <f>IFERROR(VLOOKUP(G108,IF($C$4="TE0725LP_REV01",#REF!,IF($C$4="TE0725_REV01",#REF!,IF($C$4="TE0725_REV02",#REF!,IF($C$4="TE0725_REV03",#REF!,IF($C$4="TE0725_REV04",#REF!))))),3,0),"---")</f>
        <v>---</v>
      </c>
      <c r="J108" s="76" t="str">
        <f>IFERROR(VLOOKUP(G108,IF($C$4="TE0725LP_REV01",#REF!,IF($C$4="TE0725_REV01",#REF!,IF($C$4="TE0725_REV02",#REF!,IF($C$4="TE0725_REV03",#REF!,IF($C$4="TE0725_REV04",#REF!))))),4,0),"---")</f>
        <v>---</v>
      </c>
      <c r="K108" s="56" t="str">
        <f>IFERROR(VLOOKUP(D108&amp;"-"&amp;E108,IF($C$4="TE0725LP_REV01",#REF!,IF($C$4="TE0725_REV01",#REF!,IF($C$4="TE0725_REV02",#REF!,IF($C$4="TE0725_REV03",#REF!,IF($C$4="TE0725_REV04",#REF!))))),4,0),"---")</f>
        <v>---</v>
      </c>
    </row>
    <row r="109" spans="2:11" ht="15" customHeight="1" x14ac:dyDescent="0.25">
      <c r="B109" s="74">
        <v>104</v>
      </c>
      <c r="C109" s="75" t="str">
        <f>IFERROR(IF((COUNTIF(#REF!,$C$4)&lt;0),"---",INDEX(#REF!,MATCH('Module Pin Table'!B109,#REF!,0),6)),"---")</f>
        <v>---</v>
      </c>
      <c r="D109" s="75" t="str">
        <f>IFERROR(IF((COUNTIF(#REF!,$C$4)&lt;0),"---",INDEX(#REF!,MATCH('Module Pin Table'!B109,#REF!,0),4)),"---")</f>
        <v>---</v>
      </c>
      <c r="E109" s="75" t="str">
        <f>IFERROR(IF((COUNTIF(#REF!,$C$4)&lt;0),"---",INDEX(#REF!,MATCH('Module Pin Table'!B109,#REF!,0),5)),"---")</f>
        <v>---</v>
      </c>
      <c r="F109" s="75" t="str">
        <f>IFERROR(IF(VLOOKUP($D109&amp;"-"&amp;$E109,IF($C$4="TE0725LP_REV01",#REF!,IF($C$4="TE0725_REV01",#REF!,IF($C$4="TE0725_REV02",#REF!,IF($C$4="TE0725_REV03",#REF!,IF($C$4="TE0725_REV04",#REF!))))),6,0)="--","---",IF($C$4="TE0725LP_REV01",#REF!&amp;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109" s="75" t="str">
        <f>IFERROR(VLOOKUP(D109&amp;"-"&amp;E109,IF($C$4="TE0725LP_REV01",#REF!,IF($C$4="TE0725_REV01",#REF!,IF($C$4="TE0725_REV02",#REF!,IF($C$4="TE0725_REV03",#REF!,IF($C$4="TE0725_REV04",#REF!))))),7,0),"---")</f>
        <v>---</v>
      </c>
      <c r="H109" s="75" t="str">
        <f>IFERROR(VLOOKUP(G109,IF($C$4="TE0725LP_REV01",#REF!,IF($C$4="TE0725_REV01",#REF!,IF($C$4="TE0725_REV02",#REF!,IF($C$4="TE0725_REV03",#REF!,IF($C$4="TE0725_REV04",#REF!))))),2,0),"---")</f>
        <v>---</v>
      </c>
      <c r="I109" s="75" t="str">
        <f>IFERROR(VLOOKUP(G109,IF($C$4="TE0725LP_REV01",#REF!,IF($C$4="TE0725_REV01",#REF!,IF($C$4="TE0725_REV02",#REF!,IF($C$4="TE0725_REV03",#REF!,IF($C$4="TE0725_REV04",#REF!))))),3,0),"---")</f>
        <v>---</v>
      </c>
      <c r="J109" s="76" t="str">
        <f>IFERROR(VLOOKUP(G109,IF($C$4="TE0725LP_REV01",#REF!,IF($C$4="TE0725_REV01",#REF!,IF($C$4="TE0725_REV02",#REF!,IF($C$4="TE0725_REV03",#REF!,IF($C$4="TE0725_REV04",#REF!))))),4,0),"---")</f>
        <v>---</v>
      </c>
      <c r="K109" s="56" t="str">
        <f>IFERROR(VLOOKUP(D109&amp;"-"&amp;E109,IF($C$4="TE0725LP_REV01",#REF!,IF($C$4="TE0725_REV01",#REF!,IF($C$4="TE0725_REV02",#REF!,IF($C$4="TE0725_REV03",#REF!,IF($C$4="TE0725_REV04",#REF!))))),4,0),"---")</f>
        <v>---</v>
      </c>
    </row>
    <row r="110" spans="2:11" ht="15" customHeight="1" x14ac:dyDescent="0.25">
      <c r="B110" s="74">
        <v>105</v>
      </c>
      <c r="C110" s="75" t="str">
        <f>IFERROR(IF((COUNTIF(#REF!,$C$4)&lt;0),"---",INDEX(#REF!,MATCH('Module Pin Table'!B110,#REF!,0),6)),"---")</f>
        <v>---</v>
      </c>
      <c r="D110" s="75" t="str">
        <f>IFERROR(IF((COUNTIF(#REF!,$C$4)&lt;0),"---",INDEX(#REF!,MATCH('Module Pin Table'!B110,#REF!,0),4)),"---")</f>
        <v>---</v>
      </c>
      <c r="E110" s="75" t="str">
        <f>IFERROR(IF((COUNTIF(#REF!,$C$4)&lt;0),"---",INDEX(#REF!,MATCH('Module Pin Table'!B110,#REF!,0),5)),"---")</f>
        <v>---</v>
      </c>
      <c r="F110" s="75" t="str">
        <f>IFERROR(IF(VLOOKUP($D110&amp;"-"&amp;$E110,IF($C$4="TE0725LP_REV01",#REF!,IF($C$4="TE0725_REV01",#REF!,IF($C$4="TE0725_REV02",#REF!,IF($C$4="TE0725_REV03",#REF!,IF($C$4="TE0725_REV04",#REF!))))),6,0)="--","---",IF($C$4="TE0725LP_REV01",#REF!&amp;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110" s="75" t="str">
        <f>IFERROR(VLOOKUP(D110&amp;"-"&amp;E110,IF($C$4="TE0725LP_REV01",#REF!,IF($C$4="TE0725_REV01",#REF!,IF($C$4="TE0725_REV02",#REF!,IF($C$4="TE0725_REV03",#REF!,IF($C$4="TE0725_REV04",#REF!))))),7,0),"---")</f>
        <v>---</v>
      </c>
      <c r="H110" s="75" t="str">
        <f>IFERROR(VLOOKUP(G110,IF($C$4="TE0725LP_REV01",#REF!,IF($C$4="TE0725_REV01",#REF!,IF($C$4="TE0725_REV02",#REF!,IF($C$4="TE0725_REV03",#REF!,IF($C$4="TE0725_REV04",#REF!))))),2,0),"---")</f>
        <v>---</v>
      </c>
      <c r="I110" s="75" t="str">
        <f>IFERROR(VLOOKUP(G110,IF($C$4="TE0725LP_REV01",#REF!,IF($C$4="TE0725_REV01",#REF!,IF($C$4="TE0725_REV02",#REF!,IF($C$4="TE0725_REV03",#REF!,IF($C$4="TE0725_REV04",#REF!))))),3,0),"---")</f>
        <v>---</v>
      </c>
      <c r="J110" s="76" t="str">
        <f>IFERROR(VLOOKUP(G110,IF($C$4="TE0725LP_REV01",#REF!,IF($C$4="TE0725_REV01",#REF!,IF($C$4="TE0725_REV02",#REF!,IF($C$4="TE0725_REV03",#REF!,IF($C$4="TE0725_REV04",#REF!))))),4,0),"---")</f>
        <v>---</v>
      </c>
      <c r="K110" s="56" t="str">
        <f>IFERROR(VLOOKUP(D110&amp;"-"&amp;E110,IF($C$4="TE0725LP_REV01",#REF!,IF($C$4="TE0725_REV01",#REF!,IF($C$4="TE0725_REV02",#REF!,IF($C$4="TE0725_REV03",#REF!,IF($C$4="TE0725_REV04",#REF!))))),4,0),"---")</f>
        <v>---</v>
      </c>
    </row>
    <row r="111" spans="2:11" ht="15" customHeight="1" x14ac:dyDescent="0.25">
      <c r="B111" s="74">
        <v>106</v>
      </c>
      <c r="C111" s="75" t="str">
        <f>IFERROR(IF((COUNTIF(#REF!,$C$4)&lt;0),"---",INDEX(#REF!,MATCH('Module Pin Table'!B111,#REF!,0),6)),"---")</f>
        <v>---</v>
      </c>
      <c r="D111" s="75" t="str">
        <f>IFERROR(IF((COUNTIF(#REF!,$C$4)&lt;0),"---",INDEX(#REF!,MATCH('Module Pin Table'!B111,#REF!,0),4)),"---")</f>
        <v>---</v>
      </c>
      <c r="E111" s="75" t="str">
        <f>IFERROR(IF((COUNTIF(#REF!,$C$4)&lt;0),"---",INDEX(#REF!,MATCH('Module Pin Table'!B111,#REF!,0),5)),"---")</f>
        <v>---</v>
      </c>
      <c r="F111" s="75" t="str">
        <f>IFERROR(IF(VLOOKUP($D111&amp;"-"&amp;$E111,IF($C$4="TE0725LP_REV01",#REF!,IF($C$4="TE0725_REV01",#REF!,IF($C$4="TE0725_REV02",#REF!,IF($C$4="TE0725_REV03",#REF!,IF($C$4="TE0725_REV04",#REF!))))),6,0)="--","---",IF($C$4="TE0725LP_REV01",#REF!&amp;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111" s="75" t="str">
        <f>IFERROR(VLOOKUP(D111&amp;"-"&amp;E111,IF($C$4="TE0725LP_REV01",#REF!,IF($C$4="TE0725_REV01",#REF!,IF($C$4="TE0725_REV02",#REF!,IF($C$4="TE0725_REV03",#REF!,IF($C$4="TE0725_REV04",#REF!))))),7,0),"---")</f>
        <v>---</v>
      </c>
      <c r="H111" s="75" t="str">
        <f>IFERROR(VLOOKUP(G111,IF($C$4="TE0725LP_REV01",#REF!,IF($C$4="TE0725_REV01",#REF!,IF($C$4="TE0725_REV02",#REF!,IF($C$4="TE0725_REV03",#REF!,IF($C$4="TE0725_REV04",#REF!))))),2,0),"---")</f>
        <v>---</v>
      </c>
      <c r="I111" s="75" t="str">
        <f>IFERROR(VLOOKUP(G111,IF($C$4="TE0725LP_REV01",#REF!,IF($C$4="TE0725_REV01",#REF!,IF($C$4="TE0725_REV02",#REF!,IF($C$4="TE0725_REV03",#REF!,IF($C$4="TE0725_REV04",#REF!))))),3,0),"---")</f>
        <v>---</v>
      </c>
      <c r="J111" s="76" t="str">
        <f>IFERROR(VLOOKUP(G111,IF($C$4="TE0725LP_REV01",#REF!,IF($C$4="TE0725_REV01",#REF!,IF($C$4="TE0725_REV02",#REF!,IF($C$4="TE0725_REV03",#REF!,IF($C$4="TE0725_REV04",#REF!))))),4,0),"---")</f>
        <v>---</v>
      </c>
      <c r="K111" s="56" t="str">
        <f>IFERROR(VLOOKUP(D111&amp;"-"&amp;E111,IF($C$4="TE0725LP_REV01",#REF!,IF($C$4="TE0725_REV01",#REF!,IF($C$4="TE0725_REV02",#REF!,IF($C$4="TE0725_REV03",#REF!,IF($C$4="TE0725_REV04",#REF!))))),4,0),"---")</f>
        <v>---</v>
      </c>
    </row>
    <row r="112" spans="2:11" ht="15" customHeight="1" x14ac:dyDescent="0.25">
      <c r="B112" s="74">
        <v>107</v>
      </c>
      <c r="C112" s="75" t="str">
        <f>IFERROR(IF((COUNTIF(#REF!,$C$4)&lt;0),"---",INDEX(#REF!,MATCH('Module Pin Table'!B112,#REF!,0),6)),"---")</f>
        <v>---</v>
      </c>
      <c r="D112" s="75" t="str">
        <f>IFERROR(IF((COUNTIF(#REF!,$C$4)&lt;0),"---",INDEX(#REF!,MATCH('Module Pin Table'!B112,#REF!,0),4)),"---")</f>
        <v>---</v>
      </c>
      <c r="E112" s="75" t="str">
        <f>IFERROR(IF((COUNTIF(#REF!,$C$4)&lt;0),"---",INDEX(#REF!,MATCH('Module Pin Table'!B112,#REF!,0),5)),"---")</f>
        <v>---</v>
      </c>
      <c r="F112" s="75" t="str">
        <f>IFERROR(IF(VLOOKUP($D112&amp;"-"&amp;$E112,IF($C$4="TE0725LP_REV01",#REF!,IF($C$4="TE0725_REV01",#REF!,IF($C$4="TE0725_REV02",#REF!,IF($C$4="TE0725_REV03",#REF!,IF($C$4="TE0725_REV04",#REF!))))),6,0)="--","---",IF($C$4="TE0725LP_REV01",#REF!&amp;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112" s="75" t="str">
        <f>IFERROR(VLOOKUP(D112&amp;"-"&amp;E112,IF($C$4="TE0725LP_REV01",#REF!,IF($C$4="TE0725_REV01",#REF!,IF($C$4="TE0725_REV02",#REF!,IF($C$4="TE0725_REV03",#REF!,IF($C$4="TE0725_REV04",#REF!))))),7,0),"---")</f>
        <v>---</v>
      </c>
      <c r="H112" s="75" t="str">
        <f>IFERROR(VLOOKUP(G112,IF($C$4="TE0725LP_REV01",#REF!,IF($C$4="TE0725_REV01",#REF!,IF($C$4="TE0725_REV02",#REF!,IF($C$4="TE0725_REV03",#REF!,IF($C$4="TE0725_REV04",#REF!))))),2,0),"---")</f>
        <v>---</v>
      </c>
      <c r="I112" s="75" t="str">
        <f>IFERROR(VLOOKUP(G112,IF($C$4="TE0725LP_REV01",#REF!,IF($C$4="TE0725_REV01",#REF!,IF($C$4="TE0725_REV02",#REF!,IF($C$4="TE0725_REV03",#REF!,IF($C$4="TE0725_REV04",#REF!))))),3,0),"---")</f>
        <v>---</v>
      </c>
      <c r="J112" s="76" t="str">
        <f>IFERROR(VLOOKUP(G112,IF($C$4="TE0725LP_REV01",#REF!,IF($C$4="TE0725_REV01",#REF!,IF($C$4="TE0725_REV02",#REF!,IF($C$4="TE0725_REV03",#REF!,IF($C$4="TE0725_REV04",#REF!))))),4,0),"---")</f>
        <v>---</v>
      </c>
      <c r="K112" s="56" t="str">
        <f>IFERROR(VLOOKUP(D112&amp;"-"&amp;E112,IF($C$4="TE0725LP_REV01",#REF!,IF($C$4="TE0725_REV01",#REF!,IF($C$4="TE0725_REV02",#REF!,IF($C$4="TE0725_REV03",#REF!,IF($C$4="TE0725_REV04",#REF!))))),4,0),"---")</f>
        <v>---</v>
      </c>
    </row>
    <row r="113" spans="2:11" ht="15" customHeight="1" x14ac:dyDescent="0.25">
      <c r="B113" s="74">
        <v>108</v>
      </c>
      <c r="C113" s="75" t="str">
        <f>IFERROR(IF((COUNTIF(#REF!,$C$4)&lt;0),"---",INDEX(#REF!,MATCH('Module Pin Table'!B113,#REF!,0),6)),"---")</f>
        <v>---</v>
      </c>
      <c r="D113" s="75" t="str">
        <f>IFERROR(IF((COUNTIF(#REF!,$C$4)&lt;0),"---",INDEX(#REF!,MATCH('Module Pin Table'!B113,#REF!,0),4)),"---")</f>
        <v>---</v>
      </c>
      <c r="E113" s="75" t="str">
        <f>IFERROR(IF((COUNTIF(#REF!,$C$4)&lt;0),"---",INDEX(#REF!,MATCH('Module Pin Table'!B113,#REF!,0),5)),"---")</f>
        <v>---</v>
      </c>
      <c r="F113" s="75" t="str">
        <f>IFERROR(IF(VLOOKUP($D113&amp;"-"&amp;$E113,IF($C$4="TE0725LP_REV01",#REF!,IF($C$4="TE0725_REV01",#REF!,IF($C$4="TE0725_REV02",#REF!,IF($C$4="TE0725_REV03",#REF!,IF($C$4="TE0725_REV04",#REF!))))),6,0)="--","---",IF($C$4="TE0725LP_REV01",#REF!&amp;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113" s="75" t="str">
        <f>IFERROR(VLOOKUP(D113&amp;"-"&amp;E113,IF($C$4="TE0725LP_REV01",#REF!,IF($C$4="TE0725_REV01",#REF!,IF($C$4="TE0725_REV02",#REF!,IF($C$4="TE0725_REV03",#REF!,IF($C$4="TE0725_REV04",#REF!))))),7,0),"---")</f>
        <v>---</v>
      </c>
      <c r="H113" s="75" t="str">
        <f>IFERROR(VLOOKUP(G113,IF($C$4="TE0725LP_REV01",#REF!,IF($C$4="TE0725_REV01",#REF!,IF($C$4="TE0725_REV02",#REF!,IF($C$4="TE0725_REV03",#REF!,IF($C$4="TE0725_REV04",#REF!))))),2,0),"---")</f>
        <v>---</v>
      </c>
      <c r="I113" s="75" t="str">
        <f>IFERROR(VLOOKUP(G113,IF($C$4="TE0725LP_REV01",#REF!,IF($C$4="TE0725_REV01",#REF!,IF($C$4="TE0725_REV02",#REF!,IF($C$4="TE0725_REV03",#REF!,IF($C$4="TE0725_REV04",#REF!))))),3,0),"---")</f>
        <v>---</v>
      </c>
      <c r="J113" s="76" t="str">
        <f>IFERROR(VLOOKUP(G113,IF($C$4="TE0725LP_REV01",#REF!,IF($C$4="TE0725_REV01",#REF!,IF($C$4="TE0725_REV02",#REF!,IF($C$4="TE0725_REV03",#REF!,IF($C$4="TE0725_REV04",#REF!))))),4,0),"---")</f>
        <v>---</v>
      </c>
      <c r="K113" s="56" t="str">
        <f>IFERROR(VLOOKUP(D113&amp;"-"&amp;E113,IF($C$4="TE0725LP_REV01",#REF!,IF($C$4="TE0725_REV01",#REF!,IF($C$4="TE0725_REV02",#REF!,IF($C$4="TE0725_REV03",#REF!,IF($C$4="TE0725_REV04",#REF!))))),4,0),"---")</f>
        <v>---</v>
      </c>
    </row>
    <row r="114" spans="2:11" ht="15" customHeight="1" x14ac:dyDescent="0.25">
      <c r="B114" s="74">
        <v>109</v>
      </c>
      <c r="C114" s="75" t="str">
        <f>IFERROR(IF((COUNTIF(#REF!,$C$4)&lt;0),"---",INDEX(#REF!,MATCH('Module Pin Table'!B114,#REF!,0),6)),"---")</f>
        <v>---</v>
      </c>
      <c r="D114" s="75" t="str">
        <f>IFERROR(IF((COUNTIF(#REF!,$C$4)&lt;0),"---",INDEX(#REF!,MATCH('Module Pin Table'!B114,#REF!,0),4)),"---")</f>
        <v>---</v>
      </c>
      <c r="E114" s="75" t="str">
        <f>IFERROR(IF((COUNTIF(#REF!,$C$4)&lt;0),"---",INDEX(#REF!,MATCH('Module Pin Table'!B114,#REF!,0),5)),"---")</f>
        <v>---</v>
      </c>
      <c r="F114" s="75" t="str">
        <f>IFERROR(IF(VLOOKUP($D114&amp;"-"&amp;$E114,IF($C$4="TE0725LP_REV01",#REF!,IF($C$4="TE0725_REV01",#REF!,IF($C$4="TE0725_REV02",#REF!,IF($C$4="TE0725_REV03",#REF!,IF($C$4="TE0725_REV04",#REF!))))),6,0)="--","---",IF($C$4="TE0725LP_REV01",#REF!&amp;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114" s="75" t="str">
        <f>IFERROR(VLOOKUP(D114&amp;"-"&amp;E114,IF($C$4="TE0725LP_REV01",#REF!,IF($C$4="TE0725_REV01",#REF!,IF($C$4="TE0725_REV02",#REF!,IF($C$4="TE0725_REV03",#REF!,IF($C$4="TE0725_REV04",#REF!))))),7,0),"---")</f>
        <v>---</v>
      </c>
      <c r="H114" s="75" t="str">
        <f>IFERROR(VLOOKUP(G114,IF($C$4="TE0725LP_REV01",#REF!,IF($C$4="TE0725_REV01",#REF!,IF($C$4="TE0725_REV02",#REF!,IF($C$4="TE0725_REV03",#REF!,IF($C$4="TE0725_REV04",#REF!))))),2,0),"---")</f>
        <v>---</v>
      </c>
      <c r="I114" s="75" t="str">
        <f>IFERROR(VLOOKUP(G114,IF($C$4="TE0725LP_REV01",#REF!,IF($C$4="TE0725_REV01",#REF!,IF($C$4="TE0725_REV02",#REF!,IF($C$4="TE0725_REV03",#REF!,IF($C$4="TE0725_REV04",#REF!))))),3,0),"---")</f>
        <v>---</v>
      </c>
      <c r="J114" s="76" t="str">
        <f>IFERROR(VLOOKUP(G114,IF($C$4="TE0725LP_REV01",#REF!,IF($C$4="TE0725_REV01",#REF!,IF($C$4="TE0725_REV02",#REF!,IF($C$4="TE0725_REV03",#REF!,IF($C$4="TE0725_REV04",#REF!))))),4,0),"---")</f>
        <v>---</v>
      </c>
      <c r="K114" s="56" t="str">
        <f>IFERROR(VLOOKUP(D114&amp;"-"&amp;E114,IF($C$4="TE0725LP_REV01",#REF!,IF($C$4="TE0725_REV01",#REF!,IF($C$4="TE0725_REV02",#REF!,IF($C$4="TE0725_REV03",#REF!,IF($C$4="TE0725_REV04",#REF!))))),4,0),"---")</f>
        <v>---</v>
      </c>
    </row>
    <row r="115" spans="2:11" ht="15" customHeight="1" x14ac:dyDescent="0.25">
      <c r="B115" s="74">
        <v>110</v>
      </c>
      <c r="C115" s="75" t="str">
        <f>IFERROR(IF((COUNTIF(#REF!,$C$4)&lt;0),"---",INDEX(#REF!,MATCH('Module Pin Table'!B115,#REF!,0),6)),"---")</f>
        <v>---</v>
      </c>
      <c r="D115" s="75" t="str">
        <f>IFERROR(IF((COUNTIF(#REF!,$C$4)&lt;0),"---",INDEX(#REF!,MATCH('Module Pin Table'!B115,#REF!,0),4)),"---")</f>
        <v>---</v>
      </c>
      <c r="E115" s="75" t="str">
        <f>IFERROR(IF((COUNTIF(#REF!,$C$4)&lt;0),"---",INDEX(#REF!,MATCH('Module Pin Table'!B115,#REF!,0),5)),"---")</f>
        <v>---</v>
      </c>
      <c r="F115" s="75" t="str">
        <f>IFERROR(IF(VLOOKUP($D115&amp;"-"&amp;$E115,IF($C$4="TE0725LP_REV01",#REF!,IF($C$4="TE0725_REV01",#REF!,IF($C$4="TE0725_REV02",#REF!,IF($C$4="TE0725_REV03",#REF!,IF($C$4="TE0725_REV04",#REF!))))),6,0)="--","---",IF($C$4="TE0725LP_REV01",#REF!&amp;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115" s="75" t="str">
        <f>IFERROR(VLOOKUP(D115&amp;"-"&amp;E115,IF($C$4="TE0725LP_REV01",#REF!,IF($C$4="TE0725_REV01",#REF!,IF($C$4="TE0725_REV02",#REF!,IF($C$4="TE0725_REV03",#REF!,IF($C$4="TE0725_REV04",#REF!))))),7,0),"---")</f>
        <v>---</v>
      </c>
      <c r="H115" s="75" t="str">
        <f>IFERROR(VLOOKUP(G115,IF($C$4="TE0725LP_REV01",#REF!,IF($C$4="TE0725_REV01",#REF!,IF($C$4="TE0725_REV02",#REF!,IF($C$4="TE0725_REV03",#REF!,IF($C$4="TE0725_REV04",#REF!))))),2,0),"---")</f>
        <v>---</v>
      </c>
      <c r="I115" s="75" t="str">
        <f>IFERROR(VLOOKUP(G115,IF($C$4="TE0725LP_REV01",#REF!,IF($C$4="TE0725_REV01",#REF!,IF($C$4="TE0725_REV02",#REF!,IF($C$4="TE0725_REV03",#REF!,IF($C$4="TE0725_REV04",#REF!))))),3,0),"---")</f>
        <v>---</v>
      </c>
      <c r="J115" s="76" t="str">
        <f>IFERROR(VLOOKUP(G115,IF($C$4="TE0725LP_REV01",#REF!,IF($C$4="TE0725_REV01",#REF!,IF($C$4="TE0725_REV02",#REF!,IF($C$4="TE0725_REV03",#REF!,IF($C$4="TE0725_REV04",#REF!))))),4,0),"---")</f>
        <v>---</v>
      </c>
      <c r="K115" s="56" t="str">
        <f>IFERROR(VLOOKUP(D115&amp;"-"&amp;E115,IF($C$4="TE0725LP_REV01",#REF!,IF($C$4="TE0725_REV01",#REF!,IF($C$4="TE0725_REV02",#REF!,IF($C$4="TE0725_REV03",#REF!,IF($C$4="TE0725_REV04",#REF!))))),4,0),"---")</f>
        <v>---</v>
      </c>
    </row>
    <row r="116" spans="2:11" ht="15" customHeight="1" x14ac:dyDescent="0.25">
      <c r="B116" s="74">
        <v>111</v>
      </c>
      <c r="C116" s="75" t="str">
        <f>IFERROR(IF((COUNTIF(#REF!,$C$4)&lt;0),"---",INDEX(#REF!,MATCH('Module Pin Table'!B116,#REF!,0),6)),"---")</f>
        <v>---</v>
      </c>
      <c r="D116" s="75" t="str">
        <f>IFERROR(IF((COUNTIF(#REF!,$C$4)&lt;0),"---",INDEX(#REF!,MATCH('Module Pin Table'!B116,#REF!,0),4)),"---")</f>
        <v>---</v>
      </c>
      <c r="E116" s="75" t="str">
        <f>IFERROR(IF((COUNTIF(#REF!,$C$4)&lt;0),"---",INDEX(#REF!,MATCH('Module Pin Table'!B116,#REF!,0),5)),"---")</f>
        <v>---</v>
      </c>
      <c r="F116" s="75" t="str">
        <f>IFERROR(IF(VLOOKUP($D116&amp;"-"&amp;$E116,IF($C$4="TE0725LP_REV01",#REF!,IF($C$4="TE0725_REV01",#REF!,IF($C$4="TE0725_REV02",#REF!,IF($C$4="TE0725_REV03",#REF!,IF($C$4="TE0725_REV04",#REF!))))),6,0)="--","---",IF($C$4="TE0725LP_REV01",#REF!&amp;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116" s="75" t="str">
        <f>IFERROR(VLOOKUP(D116&amp;"-"&amp;E116,IF($C$4="TE0725LP_REV01",#REF!,IF($C$4="TE0725_REV01",#REF!,IF($C$4="TE0725_REV02",#REF!,IF($C$4="TE0725_REV03",#REF!,IF($C$4="TE0725_REV04",#REF!))))),7,0),"---")</f>
        <v>---</v>
      </c>
      <c r="H116" s="75" t="str">
        <f>IFERROR(VLOOKUP(G116,IF($C$4="TE0725LP_REV01",#REF!,IF($C$4="TE0725_REV01",#REF!,IF($C$4="TE0725_REV02",#REF!,IF($C$4="TE0725_REV03",#REF!,IF($C$4="TE0725_REV04",#REF!))))),2,0),"---")</f>
        <v>---</v>
      </c>
      <c r="I116" s="75" t="str">
        <f>IFERROR(VLOOKUP(G116,IF($C$4="TE0725LP_REV01",#REF!,IF($C$4="TE0725_REV01",#REF!,IF($C$4="TE0725_REV02",#REF!,IF($C$4="TE0725_REV03",#REF!,IF($C$4="TE0725_REV04",#REF!))))),3,0),"---")</f>
        <v>---</v>
      </c>
      <c r="J116" s="76" t="str">
        <f>IFERROR(VLOOKUP(G116,IF($C$4="TE0725LP_REV01",#REF!,IF($C$4="TE0725_REV01",#REF!,IF($C$4="TE0725_REV02",#REF!,IF($C$4="TE0725_REV03",#REF!,IF($C$4="TE0725_REV04",#REF!))))),4,0),"---")</f>
        <v>---</v>
      </c>
      <c r="K116" s="56" t="str">
        <f>IFERROR(VLOOKUP(D116&amp;"-"&amp;E116,IF($C$4="TE0725LP_REV01",#REF!,IF($C$4="TE0725_REV01",#REF!,IF($C$4="TE0725_REV02",#REF!,IF($C$4="TE0725_REV03",#REF!,IF($C$4="TE0725_REV04",#REF!))))),4,0),"---")</f>
        <v>---</v>
      </c>
    </row>
    <row r="117" spans="2:11" ht="15" customHeight="1" x14ac:dyDescent="0.25">
      <c r="B117" s="74">
        <v>112</v>
      </c>
      <c r="C117" s="75" t="str">
        <f>IFERROR(IF((COUNTIF(#REF!,$C$4)&lt;0),"---",INDEX(#REF!,MATCH('Module Pin Table'!B117,#REF!,0),6)),"---")</f>
        <v>---</v>
      </c>
      <c r="D117" s="75" t="str">
        <f>IFERROR(IF((COUNTIF(#REF!,$C$4)&lt;0),"---",INDEX(#REF!,MATCH('Module Pin Table'!B117,#REF!,0),4)),"---")</f>
        <v>---</v>
      </c>
      <c r="E117" s="75" t="str">
        <f>IFERROR(IF((COUNTIF(#REF!,$C$4)&lt;0),"---",INDEX(#REF!,MATCH('Module Pin Table'!B117,#REF!,0),5)),"---")</f>
        <v>---</v>
      </c>
      <c r="F117" s="75" t="str">
        <f>IFERROR(IF(VLOOKUP($D117&amp;"-"&amp;$E117,IF($C$4="TE0725LP_REV01",#REF!,IF($C$4="TE0725_REV01",#REF!,IF($C$4="TE0725_REV02",#REF!,IF($C$4="TE0725_REV03",#REF!,IF($C$4="TE0725_REV04",#REF!))))),6,0)="--","---",IF($C$4="TE0725LP_REV01",#REF!&amp;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117" s="75" t="str">
        <f>IFERROR(VLOOKUP(D117&amp;"-"&amp;E117,IF($C$4="TE0725LP_REV01",#REF!,IF($C$4="TE0725_REV01",#REF!,IF($C$4="TE0725_REV02",#REF!,IF($C$4="TE0725_REV03",#REF!,IF($C$4="TE0725_REV04",#REF!))))),7,0),"---")</f>
        <v>---</v>
      </c>
      <c r="H117" s="75" t="str">
        <f>IFERROR(VLOOKUP(G117,IF($C$4="TE0725LP_REV01",#REF!,IF($C$4="TE0725_REV01",#REF!,IF($C$4="TE0725_REV02",#REF!,IF($C$4="TE0725_REV03",#REF!,IF($C$4="TE0725_REV04",#REF!))))),2,0),"---")</f>
        <v>---</v>
      </c>
      <c r="I117" s="75" t="str">
        <f>IFERROR(VLOOKUP(G117,IF($C$4="TE0725LP_REV01",#REF!,IF($C$4="TE0725_REV01",#REF!,IF($C$4="TE0725_REV02",#REF!,IF($C$4="TE0725_REV03",#REF!,IF($C$4="TE0725_REV04",#REF!))))),3,0),"---")</f>
        <v>---</v>
      </c>
      <c r="J117" s="76" t="str">
        <f>IFERROR(VLOOKUP(G117,IF($C$4="TE0725LP_REV01",#REF!,IF($C$4="TE0725_REV01",#REF!,IF($C$4="TE0725_REV02",#REF!,IF($C$4="TE0725_REV03",#REF!,IF($C$4="TE0725_REV04",#REF!))))),4,0),"---")</f>
        <v>---</v>
      </c>
      <c r="K117" s="56" t="str">
        <f>IFERROR(VLOOKUP(D117&amp;"-"&amp;E117,IF($C$4="TE0725LP_REV01",#REF!,IF($C$4="TE0725_REV01",#REF!,IF($C$4="TE0725_REV02",#REF!,IF($C$4="TE0725_REV03",#REF!,IF($C$4="TE0725_REV04",#REF!))))),4,0),"---")</f>
        <v>---</v>
      </c>
    </row>
    <row r="118" spans="2:11" ht="15" customHeight="1" x14ac:dyDescent="0.25">
      <c r="B118" s="74">
        <v>113</v>
      </c>
      <c r="C118" s="75" t="str">
        <f>IFERROR(IF((COUNTIF(#REF!,$C$4)&lt;0),"---",INDEX(#REF!,MATCH('Module Pin Table'!B118,#REF!,0),6)),"---")</f>
        <v>---</v>
      </c>
      <c r="D118" s="75" t="str">
        <f>IFERROR(IF((COUNTIF(#REF!,$C$4)&lt;0),"---",INDEX(#REF!,MATCH('Module Pin Table'!B118,#REF!,0),4)),"---")</f>
        <v>---</v>
      </c>
      <c r="E118" s="75" t="str">
        <f>IFERROR(IF((COUNTIF(#REF!,$C$4)&lt;0),"---",INDEX(#REF!,MATCH('Module Pin Table'!B118,#REF!,0),5)),"---")</f>
        <v>---</v>
      </c>
      <c r="F118" s="75" t="str">
        <f>IFERROR(IF(VLOOKUP($D118&amp;"-"&amp;$E118,IF($C$4="TE0725LP_REV01",#REF!,IF($C$4="TE0725_REV01",#REF!,IF($C$4="TE0725_REV02",#REF!,IF($C$4="TE0725_REV03",#REF!,IF($C$4="TE0725_REV04",#REF!))))),6,0)="--","---",IF($C$4="TE0725LP_REV01",#REF!&amp;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118" s="75" t="str">
        <f>IFERROR(VLOOKUP(D118&amp;"-"&amp;E118,IF($C$4="TE0725LP_REV01",#REF!,IF($C$4="TE0725_REV01",#REF!,IF($C$4="TE0725_REV02",#REF!,IF($C$4="TE0725_REV03",#REF!,IF($C$4="TE0725_REV04",#REF!))))),7,0),"---")</f>
        <v>---</v>
      </c>
      <c r="H118" s="75" t="str">
        <f>IFERROR(VLOOKUP(G118,IF($C$4="TE0725LP_REV01",#REF!,IF($C$4="TE0725_REV01",#REF!,IF($C$4="TE0725_REV02",#REF!,IF($C$4="TE0725_REV03",#REF!,IF($C$4="TE0725_REV04",#REF!))))),2,0),"---")</f>
        <v>---</v>
      </c>
      <c r="I118" s="75" t="str">
        <f>IFERROR(VLOOKUP(G118,IF($C$4="TE0725LP_REV01",#REF!,IF($C$4="TE0725_REV01",#REF!,IF($C$4="TE0725_REV02",#REF!,IF($C$4="TE0725_REV03",#REF!,IF($C$4="TE0725_REV04",#REF!))))),3,0),"---")</f>
        <v>---</v>
      </c>
      <c r="J118" s="76" t="str">
        <f>IFERROR(VLOOKUP(G118,IF($C$4="TE0725LP_REV01",#REF!,IF($C$4="TE0725_REV01",#REF!,IF($C$4="TE0725_REV02",#REF!,IF($C$4="TE0725_REV03",#REF!,IF($C$4="TE0725_REV04",#REF!))))),4,0),"---")</f>
        <v>---</v>
      </c>
      <c r="K118" s="56" t="str">
        <f>IFERROR(VLOOKUP(D118&amp;"-"&amp;E118,IF($C$4="TE0725LP_REV01",#REF!,IF($C$4="TE0725_REV01",#REF!,IF($C$4="TE0725_REV02",#REF!,IF($C$4="TE0725_REV03",#REF!,IF($C$4="TE0725_REV04",#REF!))))),4,0),"---")</f>
        <v>---</v>
      </c>
    </row>
  </sheetData>
  <autoFilter ref="B5:K7" xr:uid="{00000000-0009-0000-0000-000004000000}"/>
  <mergeCells count="2">
    <mergeCell ref="B2:K3"/>
    <mergeCell ref="C4:K4"/>
  </mergeCells>
  <conditionalFormatting sqref="C6:C118">
    <cfRule type="expression" dxfId="79" priority="9">
      <formula>$K6="---"</formula>
    </cfRule>
  </conditionalFormatting>
  <conditionalFormatting sqref="D1:D3 C4 D6:D1048576">
    <cfRule type="cellIs" dxfId="78" priority="21" stopIfTrue="1" operator="equal">
      <formula>"J7"</formula>
    </cfRule>
    <cfRule type="cellIs" dxfId="77" priority="22" stopIfTrue="1" operator="equal">
      <formula>"J8"</formula>
    </cfRule>
    <cfRule type="cellIs" dxfId="76" priority="23" stopIfTrue="1" operator="equal">
      <formula>"J4"</formula>
    </cfRule>
    <cfRule type="cellIs" dxfId="75" priority="24" stopIfTrue="1" operator="equal">
      <formula>"J10"</formula>
    </cfRule>
    <cfRule type="cellIs" dxfId="74" priority="25" stopIfTrue="1" operator="equal">
      <formula>"J21"</formula>
    </cfRule>
  </conditionalFormatting>
  <conditionalFormatting sqref="D1:D1048576">
    <cfRule type="cellIs" dxfId="73" priority="1" operator="equal">
      <formula>"P4"</formula>
    </cfRule>
    <cfRule type="cellIs" dxfId="72" priority="2" operator="equal">
      <formula>"P3"</formula>
    </cfRule>
    <cfRule type="cellIs" dxfId="71" priority="3" operator="equal">
      <formula>"P2"</formula>
    </cfRule>
    <cfRule type="cellIs" dxfId="70" priority="4" operator="equal">
      <formula>"P1"</formula>
    </cfRule>
  </conditionalFormatting>
  <conditionalFormatting sqref="D5:D118">
    <cfRule type="cellIs" dxfId="69" priority="13" stopIfTrue="1" operator="equal">
      <formula>"J1"</formula>
    </cfRule>
    <cfRule type="cellIs" dxfId="68" priority="14" stopIfTrue="1" operator="equal">
      <formula>"J2"</formula>
    </cfRule>
    <cfRule type="cellIs" dxfId="67" priority="15" stopIfTrue="1" operator="equal">
      <formula>"J6"</formula>
    </cfRule>
    <cfRule type="cellIs" dxfId="66" priority="16" stopIfTrue="1" operator="equal">
      <formula>"J4"</formula>
    </cfRule>
    <cfRule type="cellIs" dxfId="65" priority="17" stopIfTrue="1" operator="equal">
      <formula>"J3"</formula>
    </cfRule>
    <cfRule type="cellIs" dxfId="64" priority="18" stopIfTrue="1" operator="equal">
      <formula>"J9"</formula>
    </cfRule>
  </conditionalFormatting>
  <conditionalFormatting sqref="D6:D1048576 D1:D3 C4">
    <cfRule type="cellIs" dxfId="63" priority="20" stopIfTrue="1" operator="equal">
      <formula>"J6"</formula>
    </cfRule>
  </conditionalFormatting>
  <conditionalFormatting sqref="D6:E118">
    <cfRule type="expression" dxfId="62" priority="78">
      <formula>#REF!="---"</formula>
    </cfRule>
  </conditionalFormatting>
  <conditionalFormatting sqref="E6:E118">
    <cfRule type="expression" dxfId="61" priority="30">
      <formula>ISODD(E6)</formula>
    </cfRule>
    <cfRule type="expression" dxfId="60" priority="31">
      <formula>ISEVEN(E6)</formula>
    </cfRule>
  </conditionalFormatting>
  <conditionalFormatting sqref="I5">
    <cfRule type="containsText" dxfId="59" priority="19" stopIfTrue="1" operator="containsText" text="JB1*">
      <formula>NOT(ISERROR(SEARCH("JB1*",I5)))</formula>
    </cfRule>
  </conditionalFormatting>
  <conditionalFormatting sqref="I6:I118">
    <cfRule type="expression" dxfId="58" priority="26">
      <formula>$I6="--"</formula>
    </cfRule>
    <cfRule type="expression" dxfId="57" priority="27">
      <formula>$I6&lt;&gt;"---"</formula>
    </cfRule>
  </conditionalFormatting>
  <conditionalFormatting sqref="J6:J118">
    <cfRule type="expression" dxfId="56" priority="28">
      <formula>$J6&lt;&gt;"---"</formula>
    </cfRule>
  </conditionalFormatting>
  <conditionalFormatting sqref="K1:K3 K6:K1048576">
    <cfRule type="containsText" dxfId="53" priority="29" stopIfTrue="1" operator="containsText" text="JB1*">
      <formula>NOT(ISERROR(SEARCH("JB1*",K1)))</formula>
    </cfRule>
  </conditionalFormatting>
  <pageMargins left="0.7" right="0.7" top="0.78749999999999998" bottom="0.78749999999999998" header="0.51180555555555496" footer="0.51180555555555496"/>
  <pageSetup paperSize="9" firstPageNumber="0" orientation="portrait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2" stopIfTrue="1" operator="containsText" id="{FB60E524-35CC-4503-B35D-D4F270ED7286}">
            <xm:f>NOT(ISERROR(SEARCH("C*",J6)))</xm:f>
            <xm:f>"C*"</xm:f>
            <x14:dxf>
              <fill>
                <patternFill patternType="none">
                  <bgColor auto="1"/>
                </patternFill>
              </fill>
            </x14:dxf>
          </x14:cfRule>
          <x14:cfRule type="containsText" priority="33" stopIfTrue="1" operator="containsText" id="{AE82D238-DCF9-496B-A9AA-9A91594632BC}">
            <xm:f>NOT(ISERROR(SEARCH("R*",J6)))</xm:f>
            <xm:f>"R*"</xm:f>
            <x14:dxf>
              <fill>
                <patternFill patternType="none">
                  <bgColor auto="1"/>
                </patternFill>
              </fill>
            </x14:dxf>
          </x14:cfRule>
          <xm:sqref>J6:J118</xm:sqref>
        </x14:conditionalFormatting>
        <x14:conditionalFormatting xmlns:xm="http://schemas.microsoft.com/office/excel/2006/main">
          <x14:cfRule type="containsText" priority="35" stopIfTrue="1" operator="containsText" id="{AE3E0D9A-7328-4495-A4CB-CA6C5D3318C9}">
            <xm:f>NOT(ISERROR(SEARCH("JB2*",K6)))</xm:f>
            <xm:f>"JB2*"</xm:f>
            <x14:dxf>
              <font>
                <color auto="1"/>
              </font>
              <fill>
                <patternFill>
                  <bgColor theme="8" tint="0.79998168889431442"/>
                </patternFill>
              </fill>
            </x14:dxf>
          </x14:cfRule>
          <x14:cfRule type="containsText" priority="36" stopIfTrue="1" operator="containsText" id="{DD2DEA98-9616-46CC-A2A9-217FAEE01A35}">
            <xm:f>NOT(ISERROR(SEARCH("JB4*",K6)))</xm:f>
            <xm:f>"JB4*"</xm:f>
            <x14:dxf>
              <font>
                <color auto="1"/>
              </font>
              <fill>
                <patternFill>
                  <bgColor theme="6" tint="0.79998168889431442"/>
                </patternFill>
              </fill>
            </x14:dxf>
          </x14:cfRule>
          <x14:cfRule type="containsText" priority="37" stopIfTrue="1" operator="containsText" id="{CF98AEDB-FB2D-493D-9CD8-40F66CB19F50}">
            <xm:f>NOT(ISERROR(SEARCH("JB3*",K6)))</xm:f>
            <xm:f>"JB3*"</xm:f>
            <x14:dxf>
              <font>
                <color auto="1"/>
              </font>
              <fill>
                <patternFill>
                  <bgColor theme="7" tint="0.79998168889431442"/>
                </patternFill>
              </fill>
            </x14:dxf>
          </x14:cfRule>
          <xm:sqref>K6:K118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7"/>
  <dimension ref="A1:V7"/>
  <sheetViews>
    <sheetView zoomScaleNormal="100" workbookViewId="0">
      <pane ySplit="5" topLeftCell="A6" activePane="bottomLeft" state="frozen"/>
      <selection activeCell="C6" sqref="C6:P7"/>
      <selection pane="bottomLeft" activeCell="A8" sqref="A8:XFD270"/>
    </sheetView>
  </sheetViews>
  <sheetFormatPr baseColWidth="10" defaultColWidth="9.140625" defaultRowHeight="15" customHeight="1" outlineLevelCol="1" x14ac:dyDescent="0.25"/>
  <cols>
    <col min="1" max="1" width="38.85546875" style="28" customWidth="1"/>
    <col min="2" max="2" width="10.5703125" style="30" bestFit="1" customWidth="1"/>
    <col min="3" max="3" width="32.5703125" style="33" bestFit="1" customWidth="1"/>
    <col min="4" max="4" width="12" style="30" customWidth="1"/>
    <col min="5" max="5" width="9.140625" style="30" customWidth="1"/>
    <col min="6" max="6" width="32" style="30" bestFit="1" customWidth="1" outlineLevel="1"/>
    <col min="7" max="7" width="26.5703125" style="30" bestFit="1" customWidth="1" outlineLevel="1"/>
    <col min="8" max="8" width="15" style="30" bestFit="1" customWidth="1" outlineLevel="1"/>
    <col min="9" max="9" width="19" style="30" customWidth="1" outlineLevel="1"/>
    <col min="10" max="10" width="11.28515625" style="30" bestFit="1" customWidth="1"/>
    <col min="11" max="11" width="24.28515625" style="30" bestFit="1" customWidth="1"/>
    <col min="12" max="14" width="10.7109375" style="22" customWidth="1"/>
    <col min="15" max="15" width="9.140625" style="10"/>
  </cols>
  <sheetData>
    <row r="1" spans="2:22" ht="15" customHeight="1" x14ac:dyDescent="0.25">
      <c r="B1" s="28"/>
      <c r="C1" s="29"/>
      <c r="D1" s="28"/>
      <c r="E1" s="28"/>
      <c r="F1" s="28"/>
      <c r="G1" s="28"/>
      <c r="H1" s="28"/>
      <c r="I1" s="28"/>
      <c r="J1" s="28"/>
      <c r="K1" s="28"/>
      <c r="L1" s="40"/>
      <c r="M1" s="40"/>
      <c r="N1" s="40"/>
      <c r="P1" s="10"/>
      <c r="Q1" s="10"/>
      <c r="R1" s="10"/>
      <c r="S1" s="10"/>
      <c r="T1" s="10"/>
      <c r="U1" s="10"/>
      <c r="V1" s="10"/>
    </row>
    <row r="2" spans="2:22" ht="15" customHeight="1" x14ac:dyDescent="0.25">
      <c r="B2" s="86" t="s">
        <v>44</v>
      </c>
      <c r="C2" s="86"/>
      <c r="D2" s="86"/>
      <c r="E2" s="86"/>
      <c r="F2" s="86"/>
      <c r="G2" s="86"/>
      <c r="H2" s="86"/>
      <c r="I2" s="86"/>
      <c r="J2" s="86"/>
      <c r="K2" s="86"/>
      <c r="L2" s="40"/>
      <c r="M2" s="40"/>
      <c r="N2" s="40"/>
      <c r="P2" s="10"/>
      <c r="Q2" s="10"/>
      <c r="R2" s="10"/>
      <c r="S2" s="10"/>
      <c r="T2" s="10"/>
      <c r="U2" s="10"/>
      <c r="V2" s="10"/>
    </row>
    <row r="3" spans="2:22" ht="15" customHeight="1" x14ac:dyDescent="0.25">
      <c r="B3" s="86"/>
      <c r="C3" s="86"/>
      <c r="D3" s="86"/>
      <c r="E3" s="86"/>
      <c r="F3" s="86"/>
      <c r="G3" s="86"/>
      <c r="H3" s="86"/>
      <c r="I3" s="86"/>
      <c r="J3" s="86"/>
      <c r="K3" s="86"/>
      <c r="L3" s="40"/>
      <c r="M3" s="40"/>
      <c r="N3" s="40"/>
      <c r="P3" s="10"/>
      <c r="Q3" s="10"/>
      <c r="R3" s="10"/>
      <c r="S3" s="10"/>
      <c r="T3" s="10"/>
      <c r="U3" s="10"/>
      <c r="V3" s="10"/>
    </row>
    <row r="4" spans="2:22" ht="15" customHeight="1" x14ac:dyDescent="0.25">
      <c r="B4" s="31"/>
      <c r="C4" s="89">
        <f>'Overview, Notes &amp; Disclaimer'!H17</f>
        <v>0</v>
      </c>
      <c r="D4" s="90"/>
      <c r="E4" s="90"/>
      <c r="F4" s="90"/>
      <c r="G4" s="90"/>
      <c r="H4" s="90"/>
      <c r="I4" s="90"/>
      <c r="J4" s="90"/>
      <c r="K4" s="91"/>
      <c r="M4" s="40"/>
      <c r="N4" s="40"/>
      <c r="P4" s="10"/>
      <c r="Q4" s="10"/>
      <c r="R4" s="10"/>
      <c r="S4" s="10"/>
      <c r="T4" s="10"/>
      <c r="U4" s="10"/>
      <c r="V4" s="10"/>
    </row>
    <row r="5" spans="2:22" ht="15" customHeight="1" x14ac:dyDescent="0.25">
      <c r="B5" s="65" t="s">
        <v>9</v>
      </c>
      <c r="C5" s="66" t="s">
        <v>38</v>
      </c>
      <c r="D5" s="65" t="s">
        <v>124</v>
      </c>
      <c r="E5" s="65" t="s">
        <v>123</v>
      </c>
      <c r="F5" s="65" t="s">
        <v>88</v>
      </c>
      <c r="G5" s="65" t="s">
        <v>119</v>
      </c>
      <c r="H5" s="65" t="s">
        <v>40</v>
      </c>
      <c r="I5" s="65" t="s">
        <v>18</v>
      </c>
      <c r="J5" s="65" t="s">
        <v>46</v>
      </c>
      <c r="K5" s="65" t="s">
        <v>120</v>
      </c>
      <c r="T5" s="10"/>
      <c r="U5" s="10"/>
      <c r="V5" s="10"/>
    </row>
    <row r="6" spans="2:22" ht="15" customHeight="1" x14ac:dyDescent="0.25">
      <c r="B6" s="67">
        <v>1</v>
      </c>
      <c r="C6" s="68">
        <f>IFERROR(IF($C$4="TE0716_REV01",#REF!,),"---")</f>
        <v>0</v>
      </c>
      <c r="D6" s="67">
        <f>IFERROR(IF($C$4="TE0716_REV01",#REF!,),"---")</f>
        <v>0</v>
      </c>
      <c r="E6" s="67">
        <f>IFERROR(IF($C$4="TE0716_REV01",#REF!,),"---")</f>
        <v>0</v>
      </c>
      <c r="F6" s="67" t="str">
        <f>IFERROR(IF(VLOOKUP($D6&amp;"-"&amp;$E6,IF($C$4="TE0716_REV01",#REF!),4,0)="--","---",IF($C$4="TE0716_REV01",#REF!&amp; " --&gt; " &amp;#REF!&amp; " --&gt; ")),"---")</f>
        <v>---</v>
      </c>
      <c r="G6" s="67" t="str">
        <f>IFERROR(IF(VLOOKUP($D6&amp;"-"&amp;$E6,IF($C$4="TE0716_REV01",#REF!),3,0)="--",VLOOKUP($D6&amp;"-"&amp;$E6,IF($C$4="TE0716_REV01",#REF!),2,0),VLOOKUP($D6&amp;"-"&amp;$E6,IF($C$4="TE0716_REV01",#REF!),3,0)),"---")</f>
        <v>---</v>
      </c>
      <c r="H6" s="67" t="str">
        <f>IFERROR(VLOOKUP(G6,IF($C$4="TE0716_REV01",#REF!),14,0),"---")</f>
        <v>---</v>
      </c>
      <c r="I6" s="67" t="str">
        <f>IFERROR(VLOOKUP(G6,IF($C$4="TE0716_REV01",#REF!),16,0),"---")</f>
        <v>---</v>
      </c>
      <c r="J6" s="64" t="str">
        <f>IFERROR(VLOOKUP(G6,IF($C$4="TE0716_REV01",#REF!),17,0),"---")</f>
        <v>---</v>
      </c>
      <c r="K6" s="69" t="str">
        <f>IFERROR(VLOOKUP($D6&amp;"-"&amp;$E6,IF($C$4="TE0716_REV01",#REF!,"???"),6,0),"---")</f>
        <v>---</v>
      </c>
      <c r="T6" s="10"/>
      <c r="U6" s="10"/>
      <c r="V6" s="10"/>
    </row>
    <row r="7" spans="2:22" ht="15" customHeight="1" x14ac:dyDescent="0.25">
      <c r="B7" s="67">
        <f>B6+1</f>
        <v>2</v>
      </c>
      <c r="C7" s="68">
        <f>IFERROR(IF($C$4="TE0716_REV01",#REF!,),"---")</f>
        <v>0</v>
      </c>
      <c r="D7" s="67">
        <f>IFERROR(IF($C$4="TE0716_REV01",#REF!,),"---")</f>
        <v>0</v>
      </c>
      <c r="E7" s="67">
        <f>IFERROR(IF($C$4="TE0716_REV01",#REF!,),"---")</f>
        <v>0</v>
      </c>
      <c r="F7" s="67" t="str">
        <f>IFERROR(IF(VLOOKUP($D7&amp;"-"&amp;$E7,IF($C$4="TE0716_REV01",#REF!),4,0)="--","---",IF($C$4="TE0716_REV01",#REF!&amp; " --&gt; " &amp;#REF!&amp; " --&gt; ")),"---")</f>
        <v>---</v>
      </c>
      <c r="G7" s="67" t="str">
        <f>IFERROR(IF(VLOOKUP($D7&amp;"-"&amp;$E7,IF($C$4="TE0716_REV01",#REF!),3,0)="--",VLOOKUP($D7&amp;"-"&amp;$E7,IF($C$4="TE0716_REV01",#REF!),2,0),VLOOKUP($D7&amp;"-"&amp;$E7,IF($C$4="TE0716_REV01",#REF!),3,0)),"---")</f>
        <v>---</v>
      </c>
      <c r="H7" s="67" t="str">
        <f>IFERROR(VLOOKUP(G7,IF($C$4="TE0716_REV01",#REF!),14,0),"---")</f>
        <v>---</v>
      </c>
      <c r="I7" s="67" t="str">
        <f>IFERROR(VLOOKUP(G7,IF($C$4="TE0716_REV01",#REF!),16,0),"---")</f>
        <v>---</v>
      </c>
      <c r="J7" s="64" t="str">
        <f>IFERROR(VLOOKUP(G7,IF($C$4="TE0716_REV01",#REF!),17,0),"---")</f>
        <v>---</v>
      </c>
      <c r="K7" s="69" t="str">
        <f>IFERROR(VLOOKUP($D7&amp;"-"&amp;$E7,IF($C$4="TE0716_REV01",#REF!,"???"),6,0),"---")</f>
        <v>---</v>
      </c>
    </row>
  </sheetData>
  <autoFilter ref="B5:K7" xr:uid="{00000000-0009-0000-0000-000005000000}"/>
  <mergeCells count="2">
    <mergeCell ref="B2:K3"/>
    <mergeCell ref="C4:K4"/>
  </mergeCells>
  <phoneticPr fontId="31" type="noConversion"/>
  <conditionalFormatting sqref="C6:C7">
    <cfRule type="expression" dxfId="49" priority="39">
      <formula>$I6="---"</formula>
    </cfRule>
  </conditionalFormatting>
  <conditionalFormatting sqref="D1:D4 D6:D7">
    <cfRule type="cellIs" dxfId="48" priority="20" stopIfTrue="1" operator="equal">
      <formula>"J8"</formula>
    </cfRule>
    <cfRule type="cellIs" dxfId="47" priority="21" stopIfTrue="1" operator="equal">
      <formula>"J4"</formula>
    </cfRule>
    <cfRule type="cellIs" dxfId="46" priority="22" stopIfTrue="1" operator="equal">
      <formula>"J10"</formula>
    </cfRule>
    <cfRule type="cellIs" dxfId="45" priority="23" stopIfTrue="1" operator="equal">
      <formula>"J9"</formula>
    </cfRule>
  </conditionalFormatting>
  <conditionalFormatting sqref="D1:D4 D6:D1048576">
    <cfRule type="cellIs" dxfId="44" priority="19" stopIfTrue="1" operator="equal">
      <formula>"J7"</formula>
    </cfRule>
    <cfRule type="cellIs" dxfId="43" priority="12" stopIfTrue="1" operator="equal">
      <formula>"J2"</formula>
    </cfRule>
    <cfRule type="cellIs" dxfId="42" priority="13" stopIfTrue="1" operator="equal">
      <formula>"J3"</formula>
    </cfRule>
    <cfRule type="cellIs" dxfId="41" priority="14" stopIfTrue="1" operator="equal">
      <formula>"J4"</formula>
    </cfRule>
    <cfRule type="cellIs" dxfId="40" priority="15" stopIfTrue="1" operator="equal">
      <formula>"J5"</formula>
    </cfRule>
    <cfRule type="cellIs" dxfId="39" priority="18" stopIfTrue="1" operator="equal">
      <formula>"J6"</formula>
    </cfRule>
    <cfRule type="cellIs" dxfId="38" priority="8" operator="equal">
      <formula>"J19"</formula>
    </cfRule>
    <cfRule type="cellIs" dxfId="37" priority="9" operator="equal">
      <formula>"J12"</formula>
    </cfRule>
    <cfRule type="cellIs" dxfId="36" priority="10" operator="equal">
      <formula>"J11"</formula>
    </cfRule>
    <cfRule type="cellIs" dxfId="35" priority="11" stopIfTrue="1" operator="equal">
      <formula>"J1"</formula>
    </cfRule>
  </conditionalFormatting>
  <conditionalFormatting sqref="D5">
    <cfRule type="cellIs" dxfId="34" priority="6" stopIfTrue="1" operator="equal">
      <formula>"J21"</formula>
    </cfRule>
    <cfRule type="cellIs" dxfId="33" priority="1" stopIfTrue="1" operator="equal">
      <formula>"J6"</formula>
    </cfRule>
    <cfRule type="cellIs" dxfId="32" priority="2" stopIfTrue="1" operator="equal">
      <formula>"J7"</formula>
    </cfRule>
    <cfRule type="cellIs" dxfId="31" priority="3" stopIfTrue="1" operator="equal">
      <formula>"J8"</formula>
    </cfRule>
    <cfRule type="cellIs" dxfId="30" priority="4" stopIfTrue="1" operator="equal">
      <formula>"J4"</formula>
    </cfRule>
    <cfRule type="cellIs" dxfId="29" priority="5" stopIfTrue="1" operator="equal">
      <formula>"J10"</formula>
    </cfRule>
  </conditionalFormatting>
  <conditionalFormatting sqref="E6:E7">
    <cfRule type="expression" dxfId="28" priority="30">
      <formula>ISODD(E6)</formula>
    </cfRule>
    <cfRule type="expression" dxfId="27" priority="31">
      <formula>ISEVEN(E6)</formula>
    </cfRule>
  </conditionalFormatting>
  <conditionalFormatting sqref="I5">
    <cfRule type="containsText" dxfId="26" priority="7" stopIfTrue="1" operator="containsText" text="JB1*">
      <formula>NOT(ISERROR(SEARCH("JB1*",I5)))</formula>
    </cfRule>
  </conditionalFormatting>
  <conditionalFormatting sqref="I6:I7">
    <cfRule type="expression" dxfId="25" priority="24">
      <formula>$I6="--"</formula>
    </cfRule>
    <cfRule type="expression" dxfId="24" priority="25">
      <formula>$I6&lt;&gt;"---"</formula>
    </cfRule>
  </conditionalFormatting>
  <conditionalFormatting sqref="J6:J7">
    <cfRule type="expression" dxfId="23" priority="26">
      <formula>$J6&lt;&gt;"---"</formula>
    </cfRule>
  </conditionalFormatting>
  <conditionalFormatting sqref="K1:K3 K6:K1048576">
    <cfRule type="containsText" dxfId="20" priority="29" stopIfTrue="1" operator="containsText" text="JB1*">
      <formula>NOT(ISERROR(SEARCH("JB1*",K1)))</formula>
    </cfRule>
  </conditionalFormatting>
  <pageMargins left="0.7" right="0.7" top="0.78749999999999998" bottom="0.78749999999999998" header="0.51180555555555496" footer="0.51180555555555496"/>
  <pageSetup paperSize="9" firstPageNumber="0" orientation="portrait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6" stopIfTrue="1" operator="containsText" id="{7BE540ED-CF39-4172-A05C-6C2EBAB452D0}">
            <xm:f>NOT(ISERROR(SEARCH("C*",J6)))</xm:f>
            <xm:f>"C*"</xm:f>
            <x14:dxf>
              <fill>
                <patternFill patternType="none">
                  <bgColor auto="1"/>
                </patternFill>
              </fill>
            </x14:dxf>
          </x14:cfRule>
          <x14:cfRule type="containsText" priority="37" stopIfTrue="1" operator="containsText" id="{285576DE-EEA5-4687-A2AE-E972890F2F53}">
            <xm:f>NOT(ISERROR(SEARCH("R*",J6)))</xm:f>
            <xm:f>"R*"</xm:f>
            <x14:dxf>
              <fill>
                <patternFill patternType="none">
                  <bgColor auto="1"/>
                </patternFill>
              </fill>
            </x14:dxf>
          </x14:cfRule>
          <xm:sqref>J6:J7</xm:sqref>
        </x14:conditionalFormatting>
        <x14:conditionalFormatting xmlns:xm="http://schemas.microsoft.com/office/excel/2006/main">
          <x14:cfRule type="containsText" priority="40" stopIfTrue="1" operator="containsText" id="{7584B430-6279-4634-973E-E2E20D82C9AC}">
            <xm:f>NOT(ISERROR(SEARCH("JB2*",K6)))</xm:f>
            <xm:f>"JB2*"</xm:f>
            <x14:dxf>
              <font>
                <color auto="1"/>
              </font>
              <fill>
                <patternFill>
                  <bgColor theme="8" tint="0.79998168889431442"/>
                </patternFill>
              </fill>
            </x14:dxf>
          </x14:cfRule>
          <x14:cfRule type="containsText" priority="41" stopIfTrue="1" operator="containsText" id="{43CC5199-D5BC-4BF7-87CD-3C3BE1FD69E4}">
            <xm:f>NOT(ISERROR(SEARCH("JB4*",K6)))</xm:f>
            <xm:f>"JB4*"</xm:f>
            <x14:dxf>
              <font>
                <color auto="1"/>
              </font>
              <fill>
                <patternFill>
                  <bgColor theme="6" tint="0.79998168889431442"/>
                </patternFill>
              </fill>
            </x14:dxf>
          </x14:cfRule>
          <x14:cfRule type="containsText" priority="42" stopIfTrue="1" operator="containsText" id="{4494B353-C45B-4C13-A22B-B581ECC559E7}">
            <xm:f>NOT(ISERROR(SEARCH("JB3*",K6)))</xm:f>
            <xm:f>"JB3*"</xm:f>
            <x14:dxf>
              <font>
                <color auto="1"/>
              </font>
              <fill>
                <patternFill>
                  <bgColor theme="7" tint="0.79998168889431442"/>
                </patternFill>
              </fill>
            </x14:dxf>
          </x14:cfRule>
          <xm:sqref>K6:K7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4"/>
  <dimension ref="A1:AD965"/>
  <sheetViews>
    <sheetView zoomScaleNormal="100" workbookViewId="0">
      <pane ySplit="5" topLeftCell="A6" activePane="bottomLeft" state="frozen"/>
      <selection activeCell="B1" sqref="B1:B1048576"/>
      <selection pane="bottomLeft" activeCell="L6" sqref="L6"/>
    </sheetView>
  </sheetViews>
  <sheetFormatPr baseColWidth="10" defaultColWidth="9.140625" defaultRowHeight="15" outlineLevelCol="1" x14ac:dyDescent="0.25"/>
  <cols>
    <col min="1" max="1" width="3.28515625" style="1" customWidth="1"/>
    <col min="2" max="2" width="10.140625" style="21" customWidth="1"/>
    <col min="3" max="3" width="12.85546875" style="21" customWidth="1"/>
    <col min="4" max="4" width="10.85546875" style="21" customWidth="1"/>
    <col min="5" max="5" width="10.140625" style="21" customWidth="1"/>
    <col min="6" max="6" width="11.7109375" style="21" customWidth="1"/>
    <col min="7" max="7" width="10" style="21" customWidth="1"/>
    <col min="8" max="8" width="21.42578125" style="21" customWidth="1"/>
    <col min="9" max="9" width="21.140625" style="21" bestFit="1" customWidth="1" outlineLevel="1"/>
    <col min="10" max="10" width="13.140625" style="21" customWidth="1" outlineLevel="1"/>
    <col min="11" max="11" width="11.28515625" style="21" bestFit="1" customWidth="1"/>
    <col min="12" max="12" width="23.28515625" style="21" customWidth="1" outlineLevel="1"/>
    <col min="13" max="13" width="22" style="21" bestFit="1" customWidth="1" outlineLevel="1"/>
    <col min="14" max="14" width="17.28515625" style="21" bestFit="1" customWidth="1" outlineLevel="1"/>
    <col min="15" max="15" width="14.5703125" style="21" bestFit="1" customWidth="1" outlineLevel="1"/>
    <col min="16" max="16" width="16.85546875" style="21" customWidth="1"/>
    <col min="17" max="17" width="11.28515625" style="21" bestFit="1" customWidth="1"/>
    <col min="18" max="18" width="24.140625" style="21" bestFit="1" customWidth="1"/>
    <col min="19" max="19" width="21.5703125" style="1" customWidth="1"/>
    <col min="20" max="30" width="9.140625" style="1"/>
    <col min="31" max="1032" width="10.7109375" customWidth="1"/>
  </cols>
  <sheetData>
    <row r="1" spans="2:18" s="1" customFormat="1" x14ac:dyDescent="0.25">
      <c r="B1" s="20"/>
      <c r="C1" s="20"/>
      <c r="D1" s="21"/>
      <c r="E1" s="41"/>
      <c r="F1" s="21"/>
      <c r="G1" s="20"/>
      <c r="H1" s="20"/>
      <c r="I1" s="20"/>
      <c r="J1" s="20"/>
      <c r="K1" s="20"/>
      <c r="L1" s="20"/>
      <c r="N1" s="20"/>
      <c r="O1" s="20"/>
      <c r="P1" s="20"/>
      <c r="Q1" s="20"/>
      <c r="R1" s="20"/>
    </row>
    <row r="2" spans="2:18" x14ac:dyDescent="0.25">
      <c r="B2" s="93" t="s">
        <v>8</v>
      </c>
      <c r="C2" s="93"/>
      <c r="D2" s="93"/>
      <c r="E2" s="94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</row>
    <row r="3" spans="2:18" x14ac:dyDescent="0.25"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</row>
    <row r="4" spans="2:18" x14ac:dyDescent="0.25">
      <c r="B4" s="18"/>
      <c r="C4" s="95" t="s">
        <v>36</v>
      </c>
      <c r="D4" s="95"/>
      <c r="E4" s="95"/>
      <c r="F4" s="95"/>
      <c r="G4" s="95"/>
      <c r="H4" s="89">
        <f>'Overview, Notes &amp; Disclaimer'!E17</f>
        <v>0</v>
      </c>
      <c r="I4" s="90"/>
      <c r="J4" s="90"/>
      <c r="K4" s="90"/>
      <c r="L4" s="91"/>
      <c r="M4" s="95">
        <f>'Overview, Notes &amp; Disclaimer'!J17</f>
        <v>0</v>
      </c>
      <c r="N4" s="95"/>
      <c r="O4" s="95"/>
      <c r="P4" s="95"/>
      <c r="Q4" s="95"/>
      <c r="R4" s="95"/>
    </row>
    <row r="5" spans="2:18" x14ac:dyDescent="0.25">
      <c r="B5" s="77" t="s">
        <v>9</v>
      </c>
      <c r="C5" s="19" t="s">
        <v>10</v>
      </c>
      <c r="D5" s="19" t="s">
        <v>11</v>
      </c>
      <c r="E5" s="19" t="s">
        <v>37</v>
      </c>
      <c r="F5" s="19" t="s">
        <v>41</v>
      </c>
      <c r="G5" s="19" t="s">
        <v>42</v>
      </c>
      <c r="H5" s="32" t="s">
        <v>88</v>
      </c>
      <c r="I5" s="19" t="s">
        <v>12</v>
      </c>
      <c r="J5" s="19" t="s">
        <v>104</v>
      </c>
      <c r="K5" s="19" t="s">
        <v>46</v>
      </c>
      <c r="L5" s="19" t="s">
        <v>13</v>
      </c>
      <c r="M5" s="32" t="s">
        <v>88</v>
      </c>
      <c r="N5" s="19" t="s">
        <v>14</v>
      </c>
      <c r="O5" s="19" t="s">
        <v>104</v>
      </c>
      <c r="P5" s="19" t="s">
        <v>15</v>
      </c>
      <c r="Q5" s="19" t="s">
        <v>46</v>
      </c>
      <c r="R5" s="19" t="s">
        <v>16</v>
      </c>
    </row>
    <row r="6" spans="2:18" x14ac:dyDescent="0.25">
      <c r="B6" s="78">
        <v>1</v>
      </c>
      <c r="C6" s="19" t="str">
        <f>IFERROR(INDEX(B2B!A:F,MATCH('B2B Pin Table'!B6,B2B!A:A,0),6),"---")</f>
        <v>MGT-PL</v>
      </c>
      <c r="D6" s="19" t="str">
        <f>IFERROR(IF((COUNTIF(B2B!A2:K2,H4)&lt;0),"---",INDEX(B2B!A:K,MATCH('B2B Pin Table'!B6,B2B!A:A,0),2)),"---")</f>
        <v>J1</v>
      </c>
      <c r="E6" s="19" t="str">
        <f>IFERROR(IF((COUNTIF(B2B!A2:K2,H4)&lt;0),"---",INDEX(B2B!A:K,MATCH('B2B Pin Table'!B6,B2B!A:A,0),3)),"---")</f>
        <v>A1</v>
      </c>
      <c r="F6" s="19" t="str">
        <f>IFERROR(IF((COUNTIF(B2B!A2:K2,L4)&lt;0),"---",INDEX(B2B!A:K,MATCH('B2B Pin Table'!B6,B2B!A:A,0),4)),"---")</f>
        <v>J1</v>
      </c>
      <c r="G6" s="19" t="str">
        <f>IFERROR(IF((COUNTIF(B2B!A2:K2,L4)&lt;0),"---",INDEX(B2B!A:K,MATCH('B2B Pin Table'!B6,B2B!A:A,0),5)),"---")</f>
        <v>A1</v>
      </c>
      <c r="H6" s="59" t="str">
        <f>IFERROR(IF(VLOOKUP($D6&amp;"-"&amp;$E6,IF($H$4="TEB0187_REV01",CALC_CONN_TEB0187_REV01!$F:$I),4,0)="--","---",IF($H$4="TEB0187_REV01",CALC_CONN_TEB0187_REV01!$G6&amp; " --&gt; " &amp;CALC_CONN_TEB0187_REV01!$I6&amp; " --&gt; ")),"---")</f>
        <v>---</v>
      </c>
      <c r="I6" s="19" t="str">
        <f>IFERROR(IF(VLOOKUP($D6&amp;"-"&amp;$E6,IF($H$4="TEB0187_REV01",CALC_CONN_TEB0187_REV01!$F:$H),3,0)="--",VLOOKUP($D6&amp;"-"&amp;$E6,IF($H$4="TEB0187_REV01",CALC_CONN_TEB0187_REV01!$F:$H),2,0),VLOOKUP($D6&amp;"-"&amp;$E6,IF($H$4="TEB0187_REV01",CALC_CONN_TEB0187_REV01!$F:$H),3,0)),"---")</f>
        <v>---</v>
      </c>
      <c r="J6" s="19" t="str">
        <f>IFERROR(VLOOKUP(I6,IF($H$4="TEB0187_REV01",RAW_c_TEB0187_REV01!$AE:$AM),9,0),"---")</f>
        <v>---</v>
      </c>
      <c r="K6" s="19" t="str">
        <f>IFERROR(VLOOKUP(D6&amp;"-"&amp;E6,IF($H$4="TEB0187_REV01",RAW_c_TEB0187_REV01!$AD:$AK,"???"),6,0),"---")</f>
        <v>---</v>
      </c>
      <c r="L6" s="19" t="str">
        <f>IFERROR(VLOOKUP(D6&amp;"-"&amp;E6,IF($H$4="TEB0187_REV01",RAW_c_TEB0187_REV01!$AD:$AL,"???"),9,0),"---")</f>
        <v>---</v>
      </c>
      <c r="M6" s="19" t="str">
        <f>IFERROR(IF(VLOOKUP($F6&amp;"-"&amp;$G6,IF($M$4="TEI0187_REV01",RAW_m_TEI0187_REV01!$F:$AU),43,0)="--","---",IF($M$4="TEI0187_REV01",RAW_m_TEI0187_REV01!$AT6&amp; " --&gt; " &amp;RAW_m_TEI0187_REV01!$AU6&amp; " --&gt; ")),"---")</f>
        <v>---</v>
      </c>
      <c r="N6" s="19" t="str">
        <f>IFERROR(VLOOKUP(F6&amp;"-"&amp;G6,IF($M$4="TEI0187_REV01",RAW_m_TEI0187_REV01!$AD:$AJ),7,0),"---")</f>
        <v>---</v>
      </c>
      <c r="O6" s="19" t="str">
        <f>IFERROR(VLOOKUP(N6,IF($M$4="TEI0187_REV01",RAW_m_TEI0187_REV01!$AJ:$AK),2,0),"---")</f>
        <v>---</v>
      </c>
      <c r="P6" s="19" t="str">
        <f>IFERROR(VLOOKUP(F6&amp;"-"&amp;G6,IF($M$4="TEI0187_REV01",RAW_m_TEI0187_REV01!$AD:$AG),3,0),"---")</f>
        <v>---</v>
      </c>
      <c r="Q6" s="19" t="str">
        <f>IFERROR(VLOOKUP(N6,IF($M$4="TEI0187_REV01",RAW_m_TEI0187_REV01!$AE:$AH),4,0),"---")</f>
        <v>---</v>
      </c>
      <c r="R6" s="19" t="str">
        <f>IFERROR(VLOOKUP(F6&amp;"-"&amp;G6,IF($M$4="TEI0187_REV01",RAW_m_TEI0187_REV01!$AD:$AG),4,0),"---")</f>
        <v>---</v>
      </c>
    </row>
    <row r="7" spans="2:18" x14ac:dyDescent="0.25">
      <c r="B7" s="78">
        <v>2</v>
      </c>
      <c r="C7" s="19" t="str">
        <f>IFERROR(INDEX(B2B!A:F,MATCH('B2B Pin Table'!B7,B2B!A:A,0),6),"---")</f>
        <v>MGT-PL</v>
      </c>
      <c r="D7" s="19" t="str">
        <f>IFERROR(IF((COUNTIF(B2B!A3:K3,H5)&lt;0),"---",INDEX(B2B!A:K,MATCH('B2B Pin Table'!B7,B2B!A:A,0),2)),"---")</f>
        <v>J1</v>
      </c>
      <c r="E7" s="19" t="str">
        <f>IFERROR(IF((COUNTIF(B2B!A3:K3,H5)&lt;0),"---",INDEX(B2B!A:K,MATCH('B2B Pin Table'!B7,B2B!A:A,0),3)),"---")</f>
        <v>A2</v>
      </c>
      <c r="F7" s="19" t="str">
        <f>IFERROR(IF((COUNTIF(B2B!A3:K3,L5)&lt;0),"---",INDEX(B2B!A:K,MATCH('B2B Pin Table'!B7,B2B!A:A,0),4)),"---")</f>
        <v>J1</v>
      </c>
      <c r="G7" s="19" t="str">
        <f>IFERROR(IF((COUNTIF(B2B!A3:K3,L5)&lt;0),"---",INDEX(B2B!A:K,MATCH('B2B Pin Table'!B7,B2B!A:A,0),5)),"---")</f>
        <v>A2</v>
      </c>
      <c r="H7" s="59" t="str">
        <f>IFERROR(IF(VLOOKUP($D7&amp;"-"&amp;$E7,IF($H$4="TEB0187_REV01",CALC_CONN_TEB0187_REV01!$F:$I),4,0)="--","---",IF($H$4="TEB0187_REV01",CALC_CONN_TEB0187_REV01!$G7&amp; " --&gt; " &amp;CALC_CONN_TEB0187_REV01!$I7&amp; " --&gt; ")),"---")</f>
        <v>---</v>
      </c>
      <c r="I7" s="19" t="str">
        <f>IFERROR(IF(VLOOKUP($D7&amp;"-"&amp;$E7,IF($H$4="TEB0187_REV01",CALC_CONN_TEB0187_REV01!$F:$H),3,0)="--",VLOOKUP($D7&amp;"-"&amp;$E7,IF($H$4="TEB0187_REV01",CALC_CONN_TEB0187_REV01!$F:$H),2,0),VLOOKUP($D7&amp;"-"&amp;$E7,IF($H$4="TEB0187_REV01",CALC_CONN_TEB0187_REV01!$F:$H),3,0)),"---")</f>
        <v>---</v>
      </c>
      <c r="J7" s="19" t="str">
        <f>IFERROR(VLOOKUP(I7,IF($H$4="TEB0187_REV01",RAW_c_TEB0187_REV01!$AE:$AM),9,0),"---")</f>
        <v>---</v>
      </c>
      <c r="K7" s="19" t="str">
        <f>IFERROR(VLOOKUP(D7&amp;"-"&amp;E7,IF($H$4="TEB0187_REV01",RAW_c_TEB0187_REV01!$AD:$AK,"???"),6,0),"---")</f>
        <v>---</v>
      </c>
      <c r="L7" s="19" t="str">
        <f>IFERROR(VLOOKUP(D7&amp;"-"&amp;E7,IF($H$4="TEB0187_REV01",RAW_c_TEB0187_REV01!$AD:$AL,"???"),9,0),"---")</f>
        <v>---</v>
      </c>
      <c r="M7" s="19" t="str">
        <f>IFERROR(IF(VLOOKUP($F7&amp;"-"&amp;$G7,IF($M$4="TEI0187_REV01",RAW_m_TEI0187_REV01!$F:$AU),43,0)="--","---",IF($M$4="TEI0187_REV01",RAW_m_TEI0187_REV01!$AT7&amp; " --&gt; " &amp;RAW_m_TEI0187_REV01!$AU7&amp; " --&gt; ")),"---")</f>
        <v>---</v>
      </c>
      <c r="N7" s="19" t="str">
        <f>IFERROR(VLOOKUP(F7&amp;"-"&amp;G7,IF($M$4="TEI0187_REV01",RAW_m_TEI0187_REV01!$AD:$AJ),7,0),"---")</f>
        <v>---</v>
      </c>
      <c r="O7" s="19" t="str">
        <f>IFERROR(VLOOKUP(N7,IF($M$4="TEI0187_REV01",RAW_m_TEI0187_REV01!$AJ:$AK),2,0),"---")</f>
        <v>---</v>
      </c>
      <c r="P7" s="19" t="str">
        <f>IFERROR(VLOOKUP(F7&amp;"-"&amp;G7,IF($M$4="TEI0187_REV01",RAW_m_TEI0187_REV01!$AD:$AG),3,0),"---")</f>
        <v>---</v>
      </c>
      <c r="Q7" s="19" t="str">
        <f>IFERROR(VLOOKUP(N7,IF($M$4="TEI0187_REV01",RAW_m_TEI0187_REV01!$AE:$AH),4,0),"---")</f>
        <v>---</v>
      </c>
      <c r="R7" s="19" t="str">
        <f>IFERROR(VLOOKUP(F7&amp;"-"&amp;G7,IF($M$4="TEI0187_REV01",RAW_m_TEI0187_REV01!$AD:$AG),4,0),"---")</f>
        <v>---</v>
      </c>
    </row>
    <row r="8" spans="2:18" x14ac:dyDescent="0.25">
      <c r="B8" s="78">
        <v>3</v>
      </c>
      <c r="C8" s="19" t="str">
        <f>IFERROR(INDEX(B2B!A:F,MATCH('B2B Pin Table'!B8,B2B!A:A,0),6),"---")</f>
        <v>GND</v>
      </c>
      <c r="D8" s="19" t="str">
        <f>IFERROR(IF((COUNTIF(B2B!A4:K4,H6)&lt;0),"---",INDEX(B2B!A:K,MATCH('B2B Pin Table'!B8,B2B!A:A,0),2)),"---")</f>
        <v>J1</v>
      </c>
      <c r="E8" s="19" t="str">
        <f>IFERROR(IF((COUNTIF(B2B!A4:K4,H6)&lt;0),"---",INDEX(B2B!A:K,MATCH('B2B Pin Table'!B8,B2B!A:A,0),3)),"---")</f>
        <v>A3</v>
      </c>
      <c r="F8" s="19" t="str">
        <f>IFERROR(IF((COUNTIF(B2B!A4:K4,L6)&lt;0),"---",INDEX(B2B!A:K,MATCH('B2B Pin Table'!B8,B2B!A:A,0),4)),"---")</f>
        <v>J1</v>
      </c>
      <c r="G8" s="19" t="str">
        <f>IFERROR(IF((COUNTIF(B2B!A4:K4,L6)&lt;0),"---",INDEX(B2B!A:K,MATCH('B2B Pin Table'!B8,B2B!A:A,0),5)),"---")</f>
        <v>A3</v>
      </c>
      <c r="H8" s="59" t="str">
        <f>IFERROR(IF(VLOOKUP($D8&amp;"-"&amp;$E8,IF($H$4="TEB0187_REV01",CALC_CONN_TEB0187_REV01!$F:$I),4,0)="--","---",IF($H$4="TEB0187_REV01",CALC_CONN_TEB0187_REV01!$G8&amp; " --&gt; " &amp;CALC_CONN_TEB0187_REV01!$I8&amp; " --&gt; ")),"---")</f>
        <v>---</v>
      </c>
      <c r="I8" s="19" t="str">
        <f>IFERROR(IF(VLOOKUP($D8&amp;"-"&amp;$E8,IF($H$4="TEB0187_REV01",CALC_CONN_TEB0187_REV01!$F:$H),3,0)="--",VLOOKUP($D8&amp;"-"&amp;$E8,IF($H$4="TEB0187_REV01",CALC_CONN_TEB0187_REV01!$F:$H),2,0),VLOOKUP($D8&amp;"-"&amp;$E8,IF($H$4="TEB0187_REV01",CALC_CONN_TEB0187_REV01!$F:$H),3,0)),"---")</f>
        <v>---</v>
      </c>
      <c r="J8" s="19" t="str">
        <f>IFERROR(VLOOKUP(I8,IF($H$4="TEB0187_REV01",RAW_c_TEB0187_REV01!$AE:$AM),9,0),"---")</f>
        <v>---</v>
      </c>
      <c r="K8" s="19" t="str">
        <f>IFERROR(VLOOKUP(D8&amp;"-"&amp;E8,IF($H$4="TEB0187_REV01",RAW_c_TEB0187_REV01!$AD:$AK,"???"),6,0),"---")</f>
        <v>---</v>
      </c>
      <c r="L8" s="19" t="str">
        <f>IFERROR(VLOOKUP(D8&amp;"-"&amp;E8,IF($H$4="TEB0187_REV01",RAW_c_TEB0187_REV01!$AD:$AL,"???"),9,0),"---")</f>
        <v>---</v>
      </c>
      <c r="M8" s="19" t="str">
        <f>IFERROR(IF(VLOOKUP($F8&amp;"-"&amp;$G8,IF($M$4="TEI0187_REV01",RAW_m_TEI0187_REV01!$F:$AU),43,0)="--","---",IF($M$4="TEI0187_REV01",RAW_m_TEI0187_REV01!$AT8&amp; " --&gt; " &amp;RAW_m_TEI0187_REV01!$AU8&amp; " --&gt; ")),"---")</f>
        <v>---</v>
      </c>
      <c r="N8" s="19" t="str">
        <f>IFERROR(VLOOKUP(F8&amp;"-"&amp;G8,IF($M$4="TEI0187_REV01",RAW_m_TEI0187_REV01!$AD:$AJ),7,0),"---")</f>
        <v>---</v>
      </c>
      <c r="O8" s="19" t="str">
        <f>IFERROR(VLOOKUP(N8,IF($M$4="TEI0187_REV01",RAW_m_TEI0187_REV01!$AJ:$AK),2,0),"---")</f>
        <v>---</v>
      </c>
      <c r="P8" s="19" t="str">
        <f>IFERROR(VLOOKUP(F8&amp;"-"&amp;G8,IF($M$4="TEI0187_REV01",RAW_m_TEI0187_REV01!$AD:$AG),3,0),"---")</f>
        <v>---</v>
      </c>
      <c r="Q8" s="19" t="str">
        <f>IFERROR(VLOOKUP(N8,IF($M$4="TEI0187_REV01",RAW_m_TEI0187_REV01!$AE:$AH),4,0),"---")</f>
        <v>---</v>
      </c>
      <c r="R8" s="19" t="str">
        <f>IFERROR(VLOOKUP(F8&amp;"-"&amp;G8,IF($M$4="TEI0187_REV01",RAW_m_TEI0187_REV01!$AD:$AG),4,0),"---")</f>
        <v>---</v>
      </c>
    </row>
    <row r="9" spans="2:18" x14ac:dyDescent="0.25">
      <c r="B9" s="78">
        <v>4</v>
      </c>
      <c r="C9" s="19" t="str">
        <f>IFERROR(INDEX(B2B!A:F,MATCH('B2B Pin Table'!B9,B2B!A:A,0),6),"---")</f>
        <v>GND</v>
      </c>
      <c r="D9" s="19" t="str">
        <f>IFERROR(IF((COUNTIF(B2B!A5:K5,H7)&lt;0),"---",INDEX(B2B!A:K,MATCH('B2B Pin Table'!B9,B2B!A:A,0),2)),"---")</f>
        <v>J1</v>
      </c>
      <c r="E9" s="19" t="str">
        <f>IFERROR(IF((COUNTIF(B2B!A5:K5,H7)&lt;0),"---",INDEX(B2B!A:K,MATCH('B2B Pin Table'!B9,B2B!A:A,0),3)),"---")</f>
        <v>A4</v>
      </c>
      <c r="F9" s="19" t="str">
        <f>IFERROR(IF((COUNTIF(B2B!A5:K5,L7)&lt;0),"---",INDEX(B2B!A:K,MATCH('B2B Pin Table'!B9,B2B!A:A,0),4)),"---")</f>
        <v>J1</v>
      </c>
      <c r="G9" s="19" t="str">
        <f>IFERROR(IF((COUNTIF(B2B!A5:K5,L7)&lt;0),"---",INDEX(B2B!A:K,MATCH('B2B Pin Table'!B9,B2B!A:A,0),5)),"---")</f>
        <v>A4</v>
      </c>
      <c r="H9" s="59" t="str">
        <f>IFERROR(IF(VLOOKUP($D9&amp;"-"&amp;$E9,IF($H$4="TEB0187_REV01",CALC_CONN_TEB0187_REV01!$F:$I),4,0)="--","---",IF($H$4="TEB0187_REV01",CALC_CONN_TEB0187_REV01!$G9&amp; " --&gt; " &amp;CALC_CONN_TEB0187_REV01!$I9&amp; " --&gt; ")),"---")</f>
        <v>---</v>
      </c>
      <c r="I9" s="19" t="str">
        <f>IFERROR(IF(VLOOKUP($D9&amp;"-"&amp;$E9,IF($H$4="TEB0187_REV01",CALC_CONN_TEB0187_REV01!$F:$H),3,0)="--",VLOOKUP($D9&amp;"-"&amp;$E9,IF($H$4="TEB0187_REV01",CALC_CONN_TEB0187_REV01!$F:$H),2,0),VLOOKUP($D9&amp;"-"&amp;$E9,IF($H$4="TEB0187_REV01",CALC_CONN_TEB0187_REV01!$F:$H),3,0)),"---")</f>
        <v>---</v>
      </c>
      <c r="J9" s="19" t="str">
        <f>IFERROR(VLOOKUP(I9,IF($H$4="TEB0187_REV01",RAW_c_TEB0187_REV01!$AE:$AM),9,0),"---")</f>
        <v>---</v>
      </c>
      <c r="K9" s="19" t="str">
        <f>IFERROR(VLOOKUP(D9&amp;"-"&amp;E9,IF($H$4="TEB0187_REV01",RAW_c_TEB0187_REV01!$AD:$AK,"???"),6,0),"---")</f>
        <v>---</v>
      </c>
      <c r="L9" s="19" t="str">
        <f>IFERROR(VLOOKUP(D9&amp;"-"&amp;E9,IF($H$4="TEB0187_REV01",RAW_c_TEB0187_REV01!$AD:$AL,"???"),9,0),"---")</f>
        <v>---</v>
      </c>
      <c r="M9" s="19" t="str">
        <f>IFERROR(IF(VLOOKUP($F9&amp;"-"&amp;$G9,IF($M$4="TEI0187_REV01",RAW_m_TEI0187_REV01!$F:$AU),43,0)="--","---",IF($M$4="TEI0187_REV01",RAW_m_TEI0187_REV01!$AT9&amp; " --&gt; " &amp;RAW_m_TEI0187_REV01!$AU9&amp; " --&gt; ")),"---")</f>
        <v>---</v>
      </c>
      <c r="N9" s="19" t="str">
        <f>IFERROR(VLOOKUP(F9&amp;"-"&amp;G9,IF($M$4="TEI0187_REV01",RAW_m_TEI0187_REV01!$AD:$AJ),7,0),"---")</f>
        <v>---</v>
      </c>
      <c r="O9" s="19" t="str">
        <f>IFERROR(VLOOKUP(N9,IF($M$4="TEI0187_REV01",RAW_m_TEI0187_REV01!$AJ:$AK),2,0),"---")</f>
        <v>---</v>
      </c>
      <c r="P9" s="19" t="str">
        <f>IFERROR(VLOOKUP(F9&amp;"-"&amp;G9,IF($M$4="TEI0187_REV01",RAW_m_TEI0187_REV01!$AD:$AG),3,0),"---")</f>
        <v>---</v>
      </c>
      <c r="Q9" s="19" t="str">
        <f>IFERROR(VLOOKUP(N9,IF($M$4="TEI0187_REV01",RAW_m_TEI0187_REV01!$AE:$AH),4,0),"---")</f>
        <v>---</v>
      </c>
      <c r="R9" s="19" t="str">
        <f>IFERROR(VLOOKUP(F9&amp;"-"&amp;G9,IF($M$4="TEI0187_REV01",RAW_m_TEI0187_REV01!$AD:$AG),4,0),"---")</f>
        <v>---</v>
      </c>
    </row>
    <row r="10" spans="2:18" x14ac:dyDescent="0.25">
      <c r="B10" s="78">
        <v>5</v>
      </c>
      <c r="C10" s="19" t="str">
        <f>IFERROR(INDEX(B2B!A:F,MATCH('B2B Pin Table'!B10,B2B!A:A,0),6),"---")</f>
        <v>MGT-PL</v>
      </c>
      <c r="D10" s="19" t="str">
        <f>IFERROR(IF((COUNTIF(B2B!A6:K6,H8)&lt;0),"---",INDEX(B2B!A:K,MATCH('B2B Pin Table'!B10,B2B!A:A,0),2)),"---")</f>
        <v>J1</v>
      </c>
      <c r="E10" s="19" t="str">
        <f>IFERROR(IF((COUNTIF(B2B!A6:K6,H8)&lt;0),"---",INDEX(B2B!A:K,MATCH('B2B Pin Table'!B10,B2B!A:A,0),3)),"---")</f>
        <v>A5</v>
      </c>
      <c r="F10" s="19" t="str">
        <f>IFERROR(IF((COUNTIF(B2B!A6:K6,L8)&lt;0),"---",INDEX(B2B!A:K,MATCH('B2B Pin Table'!B10,B2B!A:A,0),4)),"---")</f>
        <v>J1</v>
      </c>
      <c r="G10" s="19" t="str">
        <f>IFERROR(IF((COUNTIF(B2B!A6:K6,L8)&lt;0),"---",INDEX(B2B!A:K,MATCH('B2B Pin Table'!B10,B2B!A:A,0),5)),"---")</f>
        <v>A5</v>
      </c>
      <c r="H10" s="59" t="str">
        <f>IFERROR(IF(VLOOKUP($D10&amp;"-"&amp;$E10,IF($H$4="TEB0187_REV01",CALC_CONN_TEB0187_REV01!$F:$I),4,0)="--","---",IF($H$4="TEB0187_REV01",CALC_CONN_TEB0187_REV01!$G10&amp; " --&gt; " &amp;CALC_CONN_TEB0187_REV01!$I10&amp; " --&gt; ")),"---")</f>
        <v>---</v>
      </c>
      <c r="I10" s="19" t="str">
        <f>IFERROR(IF(VLOOKUP($D10&amp;"-"&amp;$E10,IF($H$4="TEB0187_REV01",CALC_CONN_TEB0187_REV01!$F:$H),3,0)="--",VLOOKUP($D10&amp;"-"&amp;$E10,IF($H$4="TEB0187_REV01",CALC_CONN_TEB0187_REV01!$F:$H),2,0),VLOOKUP($D10&amp;"-"&amp;$E10,IF($H$4="TEB0187_REV01",CALC_CONN_TEB0187_REV01!$F:$H),3,0)),"---")</f>
        <v>---</v>
      </c>
      <c r="J10" s="19" t="str">
        <f>IFERROR(VLOOKUP(I10,IF($H$4="TEB0187_REV01",RAW_c_TEB0187_REV01!$AE:$AM),9,0),"---")</f>
        <v>---</v>
      </c>
      <c r="K10" s="19" t="str">
        <f>IFERROR(VLOOKUP(D10&amp;"-"&amp;E10,IF($H$4="TEB0187_REV01",RAW_c_TEB0187_REV01!$AD:$AK,"???"),6,0),"---")</f>
        <v>---</v>
      </c>
      <c r="L10" s="19" t="str">
        <f>IFERROR(VLOOKUP(D10&amp;"-"&amp;E10,IF($H$4="TEB0187_REV01",RAW_c_TEB0187_REV01!$AD:$AL,"???"),9,0),"---")</f>
        <v>---</v>
      </c>
      <c r="M10" s="19" t="str">
        <f>IFERROR(IF(VLOOKUP($F10&amp;"-"&amp;$G10,IF($M$4="TEI0187_REV01",RAW_m_TEI0187_REV01!$F:$AU),43,0)="--","---",IF($M$4="TEI0187_REV01",RAW_m_TEI0187_REV01!$AT10&amp; " --&gt; " &amp;RAW_m_TEI0187_REV01!$AU10&amp; " --&gt; ")),"---")</f>
        <v>---</v>
      </c>
      <c r="N10" s="19" t="str">
        <f>IFERROR(VLOOKUP(F10&amp;"-"&amp;G10,IF($M$4="TEI0187_REV01",RAW_m_TEI0187_REV01!$AD:$AJ),7,0),"---")</f>
        <v>---</v>
      </c>
      <c r="O10" s="19" t="str">
        <f>IFERROR(VLOOKUP(N10,IF($M$4="TEI0187_REV01",RAW_m_TEI0187_REV01!$AJ:$AK),2,0),"---")</f>
        <v>---</v>
      </c>
      <c r="P10" s="19" t="str">
        <f>IFERROR(VLOOKUP(F10&amp;"-"&amp;G10,IF($M$4="TEI0187_REV01",RAW_m_TEI0187_REV01!$AD:$AG),3,0),"---")</f>
        <v>---</v>
      </c>
      <c r="Q10" s="19" t="str">
        <f>IFERROR(VLOOKUP(N10,IF($M$4="TEI0187_REV01",RAW_m_TEI0187_REV01!$AE:$AH),4,0),"---")</f>
        <v>---</v>
      </c>
      <c r="R10" s="19" t="str">
        <f>IFERROR(VLOOKUP(F10&amp;"-"&amp;G10,IF($M$4="TEI0187_REV01",RAW_m_TEI0187_REV01!$AD:$AG),4,0),"---")</f>
        <v>---</v>
      </c>
    </row>
    <row r="11" spans="2:18" x14ac:dyDescent="0.25">
      <c r="B11" s="78">
        <v>6</v>
      </c>
      <c r="C11" s="19" t="str">
        <f>IFERROR(INDEX(B2B!A:F,MATCH('B2B Pin Table'!B11,B2B!A:A,0),6),"---")</f>
        <v>MGT-PL</v>
      </c>
      <c r="D11" s="19" t="str">
        <f>IFERROR(IF((COUNTIF(B2B!A7:K7,H9)&lt;0),"---",INDEX(B2B!A:K,MATCH('B2B Pin Table'!B11,B2B!A:A,0),2)),"---")</f>
        <v>J1</v>
      </c>
      <c r="E11" s="19" t="str">
        <f>IFERROR(IF((COUNTIF(B2B!A7:K7,H9)&lt;0),"---",INDEX(B2B!A:K,MATCH('B2B Pin Table'!B11,B2B!A:A,0),3)),"---")</f>
        <v>A6</v>
      </c>
      <c r="F11" s="19" t="str">
        <f>IFERROR(IF((COUNTIF(B2B!A7:K7,L9)&lt;0),"---",INDEX(B2B!A:K,MATCH('B2B Pin Table'!B11,B2B!A:A,0),4)),"---")</f>
        <v>J1</v>
      </c>
      <c r="G11" s="19" t="str">
        <f>IFERROR(IF((COUNTIF(B2B!A7:K7,L9)&lt;0),"---",INDEX(B2B!A:K,MATCH('B2B Pin Table'!B11,B2B!A:A,0),5)),"---")</f>
        <v>A6</v>
      </c>
      <c r="H11" s="59" t="str">
        <f>IFERROR(IF(VLOOKUP($D11&amp;"-"&amp;$E11,IF($H$4="TEB0187_REV01",CALC_CONN_TEB0187_REV01!$F:$I),4,0)="--","---",IF($H$4="TEB0187_REV01",CALC_CONN_TEB0187_REV01!$G11&amp; " --&gt; " &amp;CALC_CONN_TEB0187_REV01!$I11&amp; " --&gt; ")),"---")</f>
        <v>---</v>
      </c>
      <c r="I11" s="19" t="str">
        <f>IFERROR(IF(VLOOKUP($D11&amp;"-"&amp;$E11,IF($H$4="TEB0187_REV01",CALC_CONN_TEB0187_REV01!$F:$H),3,0)="--",VLOOKUP($D11&amp;"-"&amp;$E11,IF($H$4="TEB0187_REV01",CALC_CONN_TEB0187_REV01!$F:$H),2,0),VLOOKUP($D11&amp;"-"&amp;$E11,IF($H$4="TEB0187_REV01",CALC_CONN_TEB0187_REV01!$F:$H),3,0)),"---")</f>
        <v>---</v>
      </c>
      <c r="J11" s="19" t="str">
        <f>IFERROR(VLOOKUP(I11,IF($H$4="TEB0187_REV01",RAW_c_TEB0187_REV01!$AE:$AM),9,0),"---")</f>
        <v>---</v>
      </c>
      <c r="K11" s="19" t="str">
        <f>IFERROR(VLOOKUP(D11&amp;"-"&amp;E11,IF($H$4="TEB0187_REV01",RAW_c_TEB0187_REV01!$AD:$AK,"???"),6,0),"---")</f>
        <v>---</v>
      </c>
      <c r="L11" s="19" t="str">
        <f>IFERROR(VLOOKUP(D11&amp;"-"&amp;E11,IF($H$4="TEB0187_REV01",RAW_c_TEB0187_REV01!$AD:$AL,"???"),9,0),"---")</f>
        <v>---</v>
      </c>
      <c r="M11" s="19" t="str">
        <f>IFERROR(IF(VLOOKUP($F11&amp;"-"&amp;$G11,IF($M$4="TEI0187_REV01",RAW_m_TEI0187_REV01!$F:$AU),43,0)="--","---",IF($M$4="TEI0187_REV01",RAW_m_TEI0187_REV01!$AT11&amp; " --&gt; " &amp;RAW_m_TEI0187_REV01!$AU11&amp; " --&gt; ")),"---")</f>
        <v>---</v>
      </c>
      <c r="N11" s="19" t="str">
        <f>IFERROR(VLOOKUP(F11&amp;"-"&amp;G11,IF($M$4="TEI0187_REV01",RAW_m_TEI0187_REV01!$AD:$AJ),7,0),"---")</f>
        <v>---</v>
      </c>
      <c r="O11" s="19" t="str">
        <f>IFERROR(VLOOKUP(N11,IF($M$4="TEI0187_REV01",RAW_m_TEI0187_REV01!$AJ:$AK),2,0),"---")</f>
        <v>---</v>
      </c>
      <c r="P11" s="19" t="str">
        <f>IFERROR(VLOOKUP(F11&amp;"-"&amp;G11,IF($M$4="TEI0187_REV01",RAW_m_TEI0187_REV01!$AD:$AG),3,0),"---")</f>
        <v>---</v>
      </c>
      <c r="Q11" s="19" t="str">
        <f>IFERROR(VLOOKUP(N11,IF($M$4="TEI0187_REV01",RAW_m_TEI0187_REV01!$AE:$AH),4,0),"---")</f>
        <v>---</v>
      </c>
      <c r="R11" s="19" t="str">
        <f>IFERROR(VLOOKUP(F11&amp;"-"&amp;G11,IF($M$4="TEI0187_REV01",RAW_m_TEI0187_REV01!$AD:$AG),4,0),"---")</f>
        <v>---</v>
      </c>
    </row>
    <row r="12" spans="2:18" x14ac:dyDescent="0.25">
      <c r="B12" s="78">
        <v>7</v>
      </c>
      <c r="C12" s="19" t="str">
        <f>IFERROR(INDEX(B2B!A:F,MATCH('B2B Pin Table'!B12,B2B!A:A,0),6),"---")</f>
        <v>GND</v>
      </c>
      <c r="D12" s="19" t="str">
        <f>IFERROR(IF((COUNTIF(B2B!A8:K8,H10)&lt;0),"---",INDEX(B2B!A:K,MATCH('B2B Pin Table'!B12,B2B!A:A,0),2)),"---")</f>
        <v>J1</v>
      </c>
      <c r="E12" s="19" t="str">
        <f>IFERROR(IF((COUNTIF(B2B!A8:K8,H10)&lt;0),"---",INDEX(B2B!A:K,MATCH('B2B Pin Table'!B12,B2B!A:A,0),3)),"---")</f>
        <v>A7</v>
      </c>
      <c r="F12" s="19" t="str">
        <f>IFERROR(IF((COUNTIF(B2B!A8:K8,L10)&lt;0),"---",INDEX(B2B!A:K,MATCH('B2B Pin Table'!B12,B2B!A:A,0),4)),"---")</f>
        <v>J1</v>
      </c>
      <c r="G12" s="19" t="str">
        <f>IFERROR(IF((COUNTIF(B2B!A8:K8,L10)&lt;0),"---",INDEX(B2B!A:K,MATCH('B2B Pin Table'!B12,B2B!A:A,0),5)),"---")</f>
        <v>A7</v>
      </c>
      <c r="H12" s="59" t="str">
        <f>IFERROR(IF(VLOOKUP($D12&amp;"-"&amp;$E12,IF($H$4="TEB0187_REV01",CALC_CONN_TEB0187_REV01!$F:$I),4,0)="--","---",IF($H$4="TEB0187_REV01",CALC_CONN_TEB0187_REV01!$G12&amp; " --&gt; " &amp;CALC_CONN_TEB0187_REV01!$I12&amp; " --&gt; ")),"---")</f>
        <v>---</v>
      </c>
      <c r="I12" s="19" t="str">
        <f>IFERROR(IF(VLOOKUP($D12&amp;"-"&amp;$E12,IF($H$4="TEB0187_REV01",CALC_CONN_TEB0187_REV01!$F:$H),3,0)="--",VLOOKUP($D12&amp;"-"&amp;$E12,IF($H$4="TEB0187_REV01",CALC_CONN_TEB0187_REV01!$F:$H),2,0),VLOOKUP($D12&amp;"-"&amp;$E12,IF($H$4="TEB0187_REV01",CALC_CONN_TEB0187_REV01!$F:$H),3,0)),"---")</f>
        <v>---</v>
      </c>
      <c r="J12" s="19" t="str">
        <f>IFERROR(VLOOKUP(I12,IF($H$4="TEB0187_REV01",RAW_c_TEB0187_REV01!$AE:$AM),9,0),"---")</f>
        <v>---</v>
      </c>
      <c r="K12" s="19" t="str">
        <f>IFERROR(VLOOKUP(D12&amp;"-"&amp;E12,IF($H$4="TEB0187_REV01",RAW_c_TEB0187_REV01!$AD:$AK,"???"),6,0),"---")</f>
        <v>---</v>
      </c>
      <c r="L12" s="19" t="str">
        <f>IFERROR(VLOOKUP(D12&amp;"-"&amp;E12,IF($H$4="TEB0187_REV01",RAW_c_TEB0187_REV01!$AD:$AL,"???"),9,0),"---")</f>
        <v>---</v>
      </c>
      <c r="M12" s="19" t="str">
        <f>IFERROR(IF(VLOOKUP($F12&amp;"-"&amp;$G12,IF($M$4="TEI0187_REV01",RAW_m_TEI0187_REV01!$F:$AU),43,0)="--","---",IF($M$4="TEI0187_REV01",RAW_m_TEI0187_REV01!$AT12&amp; " --&gt; " &amp;RAW_m_TEI0187_REV01!$AU12&amp; " --&gt; ")),"---")</f>
        <v>---</v>
      </c>
      <c r="N12" s="19" t="str">
        <f>IFERROR(VLOOKUP(F12&amp;"-"&amp;G12,IF($M$4="TEI0187_REV01",RAW_m_TEI0187_REV01!$AD:$AJ),7,0),"---")</f>
        <v>---</v>
      </c>
      <c r="O12" s="19" t="str">
        <f>IFERROR(VLOOKUP(N12,IF($M$4="TEI0187_REV01",RAW_m_TEI0187_REV01!$AJ:$AK),2,0),"---")</f>
        <v>---</v>
      </c>
      <c r="P12" s="19" t="str">
        <f>IFERROR(VLOOKUP(F12&amp;"-"&amp;G12,IF($M$4="TEI0187_REV01",RAW_m_TEI0187_REV01!$AD:$AG),3,0),"---")</f>
        <v>---</v>
      </c>
      <c r="Q12" s="19" t="str">
        <f>IFERROR(VLOOKUP(N12,IF($M$4="TEI0187_REV01",RAW_m_TEI0187_REV01!$AE:$AH),4,0),"---")</f>
        <v>---</v>
      </c>
      <c r="R12" s="19" t="str">
        <f>IFERROR(VLOOKUP(F12&amp;"-"&amp;G12,IF($M$4="TEI0187_REV01",RAW_m_TEI0187_REV01!$AD:$AG),4,0),"---")</f>
        <v>---</v>
      </c>
    </row>
    <row r="13" spans="2:18" x14ac:dyDescent="0.25">
      <c r="B13" s="78">
        <v>8</v>
      </c>
      <c r="C13" s="19" t="str">
        <f>IFERROR(INDEX(B2B!A:F,MATCH('B2B Pin Table'!B13,B2B!A:A,0),6),"---")</f>
        <v>GND</v>
      </c>
      <c r="D13" s="19" t="str">
        <f>IFERROR(IF((COUNTIF(B2B!A9:K9,H11)&lt;0),"---",INDEX(B2B!A:K,MATCH('B2B Pin Table'!B13,B2B!A:A,0),2)),"---")</f>
        <v>J1</v>
      </c>
      <c r="E13" s="19" t="str">
        <f>IFERROR(IF((COUNTIF(B2B!A9:K9,H11)&lt;0),"---",INDEX(B2B!A:K,MATCH('B2B Pin Table'!B13,B2B!A:A,0),3)),"---")</f>
        <v>A8</v>
      </c>
      <c r="F13" s="19" t="str">
        <f>IFERROR(IF((COUNTIF(B2B!A9:K9,L11)&lt;0),"---",INDEX(B2B!A:K,MATCH('B2B Pin Table'!B13,B2B!A:A,0),4)),"---")</f>
        <v>J1</v>
      </c>
      <c r="G13" s="19" t="str">
        <f>IFERROR(IF((COUNTIF(B2B!A9:K9,L11)&lt;0),"---",INDEX(B2B!A:K,MATCH('B2B Pin Table'!B13,B2B!A:A,0),5)),"---")</f>
        <v>A8</v>
      </c>
      <c r="H13" s="59" t="str">
        <f>IFERROR(IF(VLOOKUP($D13&amp;"-"&amp;$E13,IF($H$4="TEB0187_REV01",CALC_CONN_TEB0187_REV01!$F:$I),4,0)="--","---",IF($H$4="TEB0187_REV01",CALC_CONN_TEB0187_REV01!$G13&amp; " --&gt; " &amp;CALC_CONN_TEB0187_REV01!$I13&amp; " --&gt; ")),"---")</f>
        <v>---</v>
      </c>
      <c r="I13" s="19" t="str">
        <f>IFERROR(IF(VLOOKUP($D13&amp;"-"&amp;$E13,IF($H$4="TEB0187_REV01",CALC_CONN_TEB0187_REV01!$F:$H),3,0)="--",VLOOKUP($D13&amp;"-"&amp;$E13,IF($H$4="TEB0187_REV01",CALC_CONN_TEB0187_REV01!$F:$H),2,0),VLOOKUP($D13&amp;"-"&amp;$E13,IF($H$4="TEB0187_REV01",CALC_CONN_TEB0187_REV01!$F:$H),3,0)),"---")</f>
        <v>---</v>
      </c>
      <c r="J13" s="19" t="str">
        <f>IFERROR(VLOOKUP(I13,IF($H$4="TEB0187_REV01",RAW_c_TEB0187_REV01!$AE:$AM),9,0),"---")</f>
        <v>---</v>
      </c>
      <c r="K13" s="19" t="str">
        <f>IFERROR(VLOOKUP(D13&amp;"-"&amp;E13,IF($H$4="TEB0187_REV01",RAW_c_TEB0187_REV01!$AD:$AK,"???"),6,0),"---")</f>
        <v>---</v>
      </c>
      <c r="L13" s="19" t="str">
        <f>IFERROR(VLOOKUP(D13&amp;"-"&amp;E13,IF($H$4="TEB0187_REV01",RAW_c_TEB0187_REV01!$AD:$AL,"???"),9,0),"---")</f>
        <v>---</v>
      </c>
      <c r="M13" s="19" t="str">
        <f>IFERROR(IF(VLOOKUP($F13&amp;"-"&amp;$G13,IF($M$4="TEI0187_REV01",RAW_m_TEI0187_REV01!$F:$AU),43,0)="--","---",IF($M$4="TEI0187_REV01",RAW_m_TEI0187_REV01!$AT13&amp; " --&gt; " &amp;RAW_m_TEI0187_REV01!$AU13&amp; " --&gt; ")),"---")</f>
        <v>---</v>
      </c>
      <c r="N13" s="19" t="str">
        <f>IFERROR(VLOOKUP(F13&amp;"-"&amp;G13,IF($M$4="TEI0187_REV01",RAW_m_TEI0187_REV01!$AD:$AJ),7,0),"---")</f>
        <v>---</v>
      </c>
      <c r="O13" s="19" t="str">
        <f>IFERROR(VLOOKUP(N13,IF($M$4="TEI0187_REV01",RAW_m_TEI0187_REV01!$AJ:$AK),2,0),"---")</f>
        <v>---</v>
      </c>
      <c r="P13" s="19" t="str">
        <f>IFERROR(VLOOKUP(F13&amp;"-"&amp;G13,IF($M$4="TEI0187_REV01",RAW_m_TEI0187_REV01!$AD:$AG),3,0),"---")</f>
        <v>---</v>
      </c>
      <c r="Q13" s="19" t="str">
        <f>IFERROR(VLOOKUP(N13,IF($M$4="TEI0187_REV01",RAW_m_TEI0187_REV01!$AE:$AH),4,0),"---")</f>
        <v>---</v>
      </c>
      <c r="R13" s="19" t="str">
        <f>IFERROR(VLOOKUP(F13&amp;"-"&amp;G13,IF($M$4="TEI0187_REV01",RAW_m_TEI0187_REV01!$AD:$AG),4,0),"---")</f>
        <v>---</v>
      </c>
    </row>
    <row r="14" spans="2:18" x14ac:dyDescent="0.25">
      <c r="B14" s="78">
        <v>9</v>
      </c>
      <c r="C14" s="19" t="str">
        <f>IFERROR(INDEX(B2B!A:F,MATCH('B2B Pin Table'!B14,B2B!A:A,0),6),"---")</f>
        <v>MGT-PL</v>
      </c>
      <c r="D14" s="19" t="str">
        <f>IFERROR(IF((COUNTIF(B2B!A10:K10,H12)&lt;0),"---",INDEX(B2B!A:K,MATCH('B2B Pin Table'!B14,B2B!A:A,0),2)),"---")</f>
        <v>J1</v>
      </c>
      <c r="E14" s="19" t="str">
        <f>IFERROR(IF((COUNTIF(B2B!A10:K10,H12)&lt;0),"---",INDEX(B2B!A:K,MATCH('B2B Pin Table'!B14,B2B!A:A,0),3)),"---")</f>
        <v>A9</v>
      </c>
      <c r="F14" s="19" t="str">
        <f>IFERROR(IF((COUNTIF(B2B!A10:K10,L12)&lt;0),"---",INDEX(B2B!A:K,MATCH('B2B Pin Table'!B14,B2B!A:A,0),4)),"---")</f>
        <v>J1</v>
      </c>
      <c r="G14" s="19" t="str">
        <f>IFERROR(IF((COUNTIF(B2B!A10:K10,L12)&lt;0),"---",INDEX(B2B!A:K,MATCH('B2B Pin Table'!B14,B2B!A:A,0),5)),"---")</f>
        <v>A9</v>
      </c>
      <c r="H14" s="59" t="str">
        <f>IFERROR(IF(VLOOKUP($D14&amp;"-"&amp;$E14,IF($H$4="TEB0187_REV01",CALC_CONN_TEB0187_REV01!$F:$I),4,0)="--","---",IF($H$4="TEB0187_REV01",CALC_CONN_TEB0187_REV01!$G14&amp; " --&gt; " &amp;CALC_CONN_TEB0187_REV01!$I14&amp; " --&gt; ")),"---")</f>
        <v>---</v>
      </c>
      <c r="I14" s="19" t="str">
        <f>IFERROR(IF(VLOOKUP($D14&amp;"-"&amp;$E14,IF($H$4="TEB0187_REV01",CALC_CONN_TEB0187_REV01!$F:$H),3,0)="--",VLOOKUP($D14&amp;"-"&amp;$E14,IF($H$4="TEB0187_REV01",CALC_CONN_TEB0187_REV01!$F:$H),2,0),VLOOKUP($D14&amp;"-"&amp;$E14,IF($H$4="TEB0187_REV01",CALC_CONN_TEB0187_REV01!$F:$H),3,0)),"---")</f>
        <v>---</v>
      </c>
      <c r="J14" s="19" t="str">
        <f>IFERROR(VLOOKUP(I14,IF($H$4="TEB0187_REV01",RAW_c_TEB0187_REV01!$AE:$AM),9,0),"---")</f>
        <v>---</v>
      </c>
      <c r="K14" s="19" t="str">
        <f>IFERROR(VLOOKUP(D14&amp;"-"&amp;E14,IF($H$4="TEB0187_REV01",RAW_c_TEB0187_REV01!$AD:$AK,"???"),6,0),"---")</f>
        <v>---</v>
      </c>
      <c r="L14" s="19" t="str">
        <f>IFERROR(VLOOKUP(D14&amp;"-"&amp;E14,IF($H$4="TEB0187_REV01",RAW_c_TEB0187_REV01!$AD:$AL,"???"),9,0),"---")</f>
        <v>---</v>
      </c>
      <c r="M14" s="19" t="str">
        <f>IFERROR(IF(VLOOKUP($F14&amp;"-"&amp;$G14,IF($M$4="TEI0187_REV01",RAW_m_TEI0187_REV01!$F:$AU),43,0)="--","---",IF($M$4="TEI0187_REV01",RAW_m_TEI0187_REV01!$AT14&amp; " --&gt; " &amp;RAW_m_TEI0187_REV01!$AU14&amp; " --&gt; ")),"---")</f>
        <v>---</v>
      </c>
      <c r="N14" s="19" t="str">
        <f>IFERROR(VLOOKUP(F14&amp;"-"&amp;G14,IF($M$4="TEI0187_REV01",RAW_m_TEI0187_REV01!$AD:$AJ),7,0),"---")</f>
        <v>---</v>
      </c>
      <c r="O14" s="19" t="str">
        <f>IFERROR(VLOOKUP(N14,IF($M$4="TEI0187_REV01",RAW_m_TEI0187_REV01!$AJ:$AK),2,0),"---")</f>
        <v>---</v>
      </c>
      <c r="P14" s="19" t="str">
        <f>IFERROR(VLOOKUP(F14&amp;"-"&amp;G14,IF($M$4="TEI0187_REV01",RAW_m_TEI0187_REV01!$AD:$AG),3,0),"---")</f>
        <v>---</v>
      </c>
      <c r="Q14" s="19" t="str">
        <f>IFERROR(VLOOKUP(N14,IF($M$4="TEI0187_REV01",RAW_m_TEI0187_REV01!$AE:$AH),4,0),"---")</f>
        <v>---</v>
      </c>
      <c r="R14" s="19" t="str">
        <f>IFERROR(VLOOKUP(F14&amp;"-"&amp;G14,IF($M$4="TEI0187_REV01",RAW_m_TEI0187_REV01!$AD:$AG),4,0),"---")</f>
        <v>---</v>
      </c>
    </row>
    <row r="15" spans="2:18" x14ac:dyDescent="0.25">
      <c r="B15" s="78">
        <v>10</v>
      </c>
      <c r="C15" s="19" t="str">
        <f>IFERROR(INDEX(B2B!A:F,MATCH('B2B Pin Table'!B15,B2B!A:A,0),6),"---")</f>
        <v>MGT-PL</v>
      </c>
      <c r="D15" s="19" t="str">
        <f>IFERROR(IF((COUNTIF(B2B!A11:K11,H13)&lt;0),"---",INDEX(B2B!A:K,MATCH('B2B Pin Table'!B15,B2B!A:A,0),2)),"---")</f>
        <v>J1</v>
      </c>
      <c r="E15" s="19" t="str">
        <f>IFERROR(IF((COUNTIF(B2B!A11:K11,H13)&lt;0),"---",INDEX(B2B!A:K,MATCH('B2B Pin Table'!B15,B2B!A:A,0),3)),"---")</f>
        <v>A10</v>
      </c>
      <c r="F15" s="19" t="str">
        <f>IFERROR(IF((COUNTIF(B2B!A11:K11,L13)&lt;0),"---",INDEX(B2B!A:K,MATCH('B2B Pin Table'!B15,B2B!A:A,0),4)),"---")</f>
        <v>J1</v>
      </c>
      <c r="G15" s="19" t="str">
        <f>IFERROR(IF((COUNTIF(B2B!A11:K11,L13)&lt;0),"---",INDEX(B2B!A:K,MATCH('B2B Pin Table'!B15,B2B!A:A,0),5)),"---")</f>
        <v>A10</v>
      </c>
      <c r="H15" s="59" t="str">
        <f>IFERROR(IF(VLOOKUP($D15&amp;"-"&amp;$E15,IF($H$4="TEB0187_REV01",CALC_CONN_TEB0187_REV01!$F:$I),4,0)="--","---",IF($H$4="TEB0187_REV01",CALC_CONN_TEB0187_REV01!$G15&amp; " --&gt; " &amp;CALC_CONN_TEB0187_REV01!$I15&amp; " --&gt; ")),"---")</f>
        <v>---</v>
      </c>
      <c r="I15" s="19" t="str">
        <f>IFERROR(IF(VLOOKUP($D15&amp;"-"&amp;$E15,IF($H$4="TEB0187_REV01",CALC_CONN_TEB0187_REV01!$F:$H),3,0)="--",VLOOKUP($D15&amp;"-"&amp;$E15,IF($H$4="TEB0187_REV01",CALC_CONN_TEB0187_REV01!$F:$H),2,0),VLOOKUP($D15&amp;"-"&amp;$E15,IF($H$4="TEB0187_REV01",CALC_CONN_TEB0187_REV01!$F:$H),3,0)),"---")</f>
        <v>---</v>
      </c>
      <c r="J15" s="19" t="str">
        <f>IFERROR(VLOOKUP(I15,IF($H$4="TEB0187_REV01",RAW_c_TEB0187_REV01!$AE:$AM),9,0),"---")</f>
        <v>---</v>
      </c>
      <c r="K15" s="19" t="str">
        <f>IFERROR(VLOOKUP(D15&amp;"-"&amp;E15,IF($H$4="TEB0187_REV01",RAW_c_TEB0187_REV01!$AD:$AK,"???"),6,0),"---")</f>
        <v>---</v>
      </c>
      <c r="L15" s="19" t="str">
        <f>IFERROR(VLOOKUP(D15&amp;"-"&amp;E15,IF($H$4="TEB0187_REV01",RAW_c_TEB0187_REV01!$AD:$AL,"???"),9,0),"---")</f>
        <v>---</v>
      </c>
      <c r="M15" s="19" t="str">
        <f>IFERROR(IF(VLOOKUP($F15&amp;"-"&amp;$G15,IF($M$4="TEI0187_REV01",RAW_m_TEI0187_REV01!$F:$AU),43,0)="--","---",IF($M$4="TEI0187_REV01",RAW_m_TEI0187_REV01!$AT15&amp; " --&gt; " &amp;RAW_m_TEI0187_REV01!$AU15&amp; " --&gt; ")),"---")</f>
        <v>---</v>
      </c>
      <c r="N15" s="19" t="str">
        <f>IFERROR(VLOOKUP(F15&amp;"-"&amp;G15,IF($M$4="TEI0187_REV01",RAW_m_TEI0187_REV01!$AD:$AJ),7,0),"---")</f>
        <v>---</v>
      </c>
      <c r="O15" s="19" t="str">
        <f>IFERROR(VLOOKUP(N15,IF($M$4="TEI0187_REV01",RAW_m_TEI0187_REV01!$AJ:$AK),2,0),"---")</f>
        <v>---</v>
      </c>
      <c r="P15" s="19" t="str">
        <f>IFERROR(VLOOKUP(F15&amp;"-"&amp;G15,IF($M$4="TEI0187_REV01",RAW_m_TEI0187_REV01!$AD:$AG),3,0),"---")</f>
        <v>---</v>
      </c>
      <c r="Q15" s="19" t="str">
        <f>IFERROR(VLOOKUP(N15,IF($M$4="TEI0187_REV01",RAW_m_TEI0187_REV01!$AE:$AH),4,0),"---")</f>
        <v>---</v>
      </c>
      <c r="R15" s="19" t="str">
        <f>IFERROR(VLOOKUP(F15&amp;"-"&amp;G15,IF($M$4="TEI0187_REV01",RAW_m_TEI0187_REV01!$AD:$AG),4,0),"---")</f>
        <v>---</v>
      </c>
    </row>
    <row r="16" spans="2:18" x14ac:dyDescent="0.25">
      <c r="B16" s="78">
        <v>11</v>
      </c>
      <c r="C16" s="19" t="str">
        <f>IFERROR(INDEX(B2B!A:F,MATCH('B2B Pin Table'!B16,B2B!A:A,0),6),"---")</f>
        <v>GND</v>
      </c>
      <c r="D16" s="19" t="str">
        <f>IFERROR(IF((COUNTIF(B2B!A12:K12,H14)&lt;0),"---",INDEX(B2B!A:K,MATCH('B2B Pin Table'!B16,B2B!A:A,0),2)),"---")</f>
        <v>J1</v>
      </c>
      <c r="E16" s="19" t="str">
        <f>IFERROR(IF((COUNTIF(B2B!A12:K12,H14)&lt;0),"---",INDEX(B2B!A:K,MATCH('B2B Pin Table'!B16,B2B!A:A,0),3)),"---")</f>
        <v>A11</v>
      </c>
      <c r="F16" s="19" t="str">
        <f>IFERROR(IF((COUNTIF(B2B!A12:K12,L14)&lt;0),"---",INDEX(B2B!A:K,MATCH('B2B Pin Table'!B16,B2B!A:A,0),4)),"---")</f>
        <v>J1</v>
      </c>
      <c r="G16" s="19" t="str">
        <f>IFERROR(IF((COUNTIF(B2B!A12:K12,L14)&lt;0),"---",INDEX(B2B!A:K,MATCH('B2B Pin Table'!B16,B2B!A:A,0),5)),"---")</f>
        <v>A11</v>
      </c>
      <c r="H16" s="59" t="str">
        <f>IFERROR(IF(VLOOKUP($D16&amp;"-"&amp;$E16,IF($H$4="TEB0187_REV01",CALC_CONN_TEB0187_REV01!$F:$I),4,0)="--","---",IF($H$4="TEB0187_REV01",CALC_CONN_TEB0187_REV01!$G16&amp; " --&gt; " &amp;CALC_CONN_TEB0187_REV01!$I16&amp; " --&gt; ")),"---")</f>
        <v>---</v>
      </c>
      <c r="I16" s="19" t="str">
        <f>IFERROR(IF(VLOOKUP($D16&amp;"-"&amp;$E16,IF($H$4="TEB0187_REV01",CALC_CONN_TEB0187_REV01!$F:$H),3,0)="--",VLOOKUP($D16&amp;"-"&amp;$E16,IF($H$4="TEB0187_REV01",CALC_CONN_TEB0187_REV01!$F:$H),2,0),VLOOKUP($D16&amp;"-"&amp;$E16,IF($H$4="TEB0187_REV01",CALC_CONN_TEB0187_REV01!$F:$H),3,0)),"---")</f>
        <v>---</v>
      </c>
      <c r="J16" s="19" t="str">
        <f>IFERROR(VLOOKUP(I16,IF($H$4="TEB0187_REV01",RAW_c_TEB0187_REV01!$AE:$AM),9,0),"---")</f>
        <v>---</v>
      </c>
      <c r="K16" s="19" t="str">
        <f>IFERROR(VLOOKUP(D16&amp;"-"&amp;E16,IF($H$4="TEB0187_REV01",RAW_c_TEB0187_REV01!$AD:$AK,"???"),6,0),"---")</f>
        <v>---</v>
      </c>
      <c r="L16" s="19" t="str">
        <f>IFERROR(VLOOKUP(D16&amp;"-"&amp;E16,IF($H$4="TEB0187_REV01",RAW_c_TEB0187_REV01!$AD:$AL,"???"),9,0),"---")</f>
        <v>---</v>
      </c>
      <c r="M16" s="19" t="str">
        <f>IFERROR(IF(VLOOKUP($F16&amp;"-"&amp;$G16,IF($M$4="TEI0187_REV01",RAW_m_TEI0187_REV01!$F:$AU),43,0)="--","---",IF($M$4="TEI0187_REV01",RAW_m_TEI0187_REV01!$AT16&amp; " --&gt; " &amp;RAW_m_TEI0187_REV01!$AU16&amp; " --&gt; ")),"---")</f>
        <v>---</v>
      </c>
      <c r="N16" s="19" t="str">
        <f>IFERROR(VLOOKUP(F16&amp;"-"&amp;G16,IF($M$4="TEI0187_REV01",RAW_m_TEI0187_REV01!$AD:$AJ),7,0),"---")</f>
        <v>---</v>
      </c>
      <c r="O16" s="19" t="str">
        <f>IFERROR(VLOOKUP(N16,IF($M$4="TEI0187_REV01",RAW_m_TEI0187_REV01!$AJ:$AK),2,0),"---")</f>
        <v>---</v>
      </c>
      <c r="P16" s="19" t="str">
        <f>IFERROR(VLOOKUP(F16&amp;"-"&amp;G16,IF($M$4="TEI0187_REV01",RAW_m_TEI0187_REV01!$AD:$AG),3,0),"---")</f>
        <v>---</v>
      </c>
      <c r="Q16" s="19" t="str">
        <f>IFERROR(VLOOKUP(N16,IF($M$4="TEI0187_REV01",RAW_m_TEI0187_REV01!$AE:$AH),4,0),"---")</f>
        <v>---</v>
      </c>
      <c r="R16" s="19" t="str">
        <f>IFERROR(VLOOKUP(F16&amp;"-"&amp;G16,IF($M$4="TEI0187_REV01",RAW_m_TEI0187_REV01!$AD:$AG),4,0),"---")</f>
        <v>---</v>
      </c>
    </row>
    <row r="17" spans="2:18" x14ac:dyDescent="0.25">
      <c r="B17" s="78">
        <v>12</v>
      </c>
      <c r="C17" s="19" t="str">
        <f>IFERROR(INDEX(B2B!A:F,MATCH('B2B Pin Table'!B17,B2B!A:A,0),6),"---")</f>
        <v>GND</v>
      </c>
      <c r="D17" s="19" t="str">
        <f>IFERROR(IF((COUNTIF(B2B!A13:K13,H15)&lt;0),"---",INDEX(B2B!A:K,MATCH('B2B Pin Table'!B17,B2B!A:A,0),2)),"---")</f>
        <v>J1</v>
      </c>
      <c r="E17" s="19" t="str">
        <f>IFERROR(IF((COUNTIF(B2B!A13:K13,H15)&lt;0),"---",INDEX(B2B!A:K,MATCH('B2B Pin Table'!B17,B2B!A:A,0),3)),"---")</f>
        <v>A12</v>
      </c>
      <c r="F17" s="19" t="str">
        <f>IFERROR(IF((COUNTIF(B2B!A13:K13,L15)&lt;0),"---",INDEX(B2B!A:K,MATCH('B2B Pin Table'!B17,B2B!A:A,0),4)),"---")</f>
        <v>J1</v>
      </c>
      <c r="G17" s="19" t="str">
        <f>IFERROR(IF((COUNTIF(B2B!A13:K13,L15)&lt;0),"---",INDEX(B2B!A:K,MATCH('B2B Pin Table'!B17,B2B!A:A,0),5)),"---")</f>
        <v>A12</v>
      </c>
      <c r="H17" s="59" t="str">
        <f>IFERROR(IF(VLOOKUP($D17&amp;"-"&amp;$E17,IF($H$4="TEB0187_REV01",CALC_CONN_TEB0187_REV01!$F:$I),4,0)="--","---",IF($H$4="TEB0187_REV01",CALC_CONN_TEB0187_REV01!$G17&amp; " --&gt; " &amp;CALC_CONN_TEB0187_REV01!$I17&amp; " --&gt; ")),"---")</f>
        <v>---</v>
      </c>
      <c r="I17" s="19" t="str">
        <f>IFERROR(IF(VLOOKUP($D17&amp;"-"&amp;$E17,IF($H$4="TEB0187_REV01",CALC_CONN_TEB0187_REV01!$F:$H),3,0)="--",VLOOKUP($D17&amp;"-"&amp;$E17,IF($H$4="TEB0187_REV01",CALC_CONN_TEB0187_REV01!$F:$H),2,0),VLOOKUP($D17&amp;"-"&amp;$E17,IF($H$4="TEB0187_REV01",CALC_CONN_TEB0187_REV01!$F:$H),3,0)),"---")</f>
        <v>---</v>
      </c>
      <c r="J17" s="19" t="str">
        <f>IFERROR(VLOOKUP(I17,IF($H$4="TEB0187_REV01",RAW_c_TEB0187_REV01!$AE:$AM),9,0),"---")</f>
        <v>---</v>
      </c>
      <c r="K17" s="19" t="str">
        <f>IFERROR(VLOOKUP(D17&amp;"-"&amp;E17,IF($H$4="TEB0187_REV01",RAW_c_TEB0187_REV01!$AD:$AK,"???"),6,0),"---")</f>
        <v>---</v>
      </c>
      <c r="L17" s="19" t="str">
        <f>IFERROR(VLOOKUP(D17&amp;"-"&amp;E17,IF($H$4="TEB0187_REV01",RAW_c_TEB0187_REV01!$AD:$AL,"???"),9,0),"---")</f>
        <v>---</v>
      </c>
      <c r="M17" s="19" t="str">
        <f>IFERROR(IF(VLOOKUP($F17&amp;"-"&amp;$G17,IF($M$4="TEI0187_REV01",RAW_m_TEI0187_REV01!$F:$AU),43,0)="--","---",IF($M$4="TEI0187_REV01",RAW_m_TEI0187_REV01!$AT17&amp; " --&gt; " &amp;RAW_m_TEI0187_REV01!$AU17&amp; " --&gt; ")),"---")</f>
        <v>---</v>
      </c>
      <c r="N17" s="19" t="str">
        <f>IFERROR(VLOOKUP(F17&amp;"-"&amp;G17,IF($M$4="TEI0187_REV01",RAW_m_TEI0187_REV01!$AD:$AJ),7,0),"---")</f>
        <v>---</v>
      </c>
      <c r="O17" s="19" t="str">
        <f>IFERROR(VLOOKUP(N17,IF($M$4="TEI0187_REV01",RAW_m_TEI0187_REV01!$AJ:$AK),2,0),"---")</f>
        <v>---</v>
      </c>
      <c r="P17" s="19" t="str">
        <f>IFERROR(VLOOKUP(F17&amp;"-"&amp;G17,IF($M$4="TEI0187_REV01",RAW_m_TEI0187_REV01!$AD:$AG),3,0),"---")</f>
        <v>---</v>
      </c>
      <c r="Q17" s="19" t="str">
        <f>IFERROR(VLOOKUP(N17,IF($M$4="TEI0187_REV01",RAW_m_TEI0187_REV01!$AE:$AH),4,0),"---")</f>
        <v>---</v>
      </c>
      <c r="R17" s="19" t="str">
        <f>IFERROR(VLOOKUP(F17&amp;"-"&amp;G17,IF($M$4="TEI0187_REV01",RAW_m_TEI0187_REV01!$AD:$AG),4,0),"---")</f>
        <v>---</v>
      </c>
    </row>
    <row r="18" spans="2:18" x14ac:dyDescent="0.25">
      <c r="B18" s="78">
        <v>13</v>
      </c>
      <c r="C18" s="19" t="str">
        <f>IFERROR(INDEX(B2B!A:F,MATCH('B2B Pin Table'!B18,B2B!A:A,0),6),"---")</f>
        <v>MGT-PL</v>
      </c>
      <c r="D18" s="19" t="str">
        <f>IFERROR(IF((COUNTIF(B2B!A14:K14,H16)&lt;0),"---",INDEX(B2B!A:K,MATCH('B2B Pin Table'!B18,B2B!A:A,0),2)),"---")</f>
        <v>J1</v>
      </c>
      <c r="E18" s="19" t="str">
        <f>IFERROR(IF((COUNTIF(B2B!A14:K14,H16)&lt;0),"---",INDEX(B2B!A:K,MATCH('B2B Pin Table'!B18,B2B!A:A,0),3)),"---")</f>
        <v>A13</v>
      </c>
      <c r="F18" s="19" t="str">
        <f>IFERROR(IF((COUNTIF(B2B!A14:K14,L16)&lt;0),"---",INDEX(B2B!A:K,MATCH('B2B Pin Table'!B18,B2B!A:A,0),4)),"---")</f>
        <v>J1</v>
      </c>
      <c r="G18" s="19" t="str">
        <f>IFERROR(IF((COUNTIF(B2B!A14:K14,L16)&lt;0),"---",INDEX(B2B!A:K,MATCH('B2B Pin Table'!B18,B2B!A:A,0),5)),"---")</f>
        <v>A13</v>
      </c>
      <c r="H18" s="59" t="str">
        <f>IFERROR(IF(VLOOKUP($D18&amp;"-"&amp;$E18,IF($H$4="TEB0187_REV01",CALC_CONN_TEB0187_REV01!$F:$I),4,0)="--","---",IF($H$4="TEB0187_REV01",CALC_CONN_TEB0187_REV01!$G18&amp; " --&gt; " &amp;CALC_CONN_TEB0187_REV01!$I18&amp; " --&gt; ")),"---")</f>
        <v>---</v>
      </c>
      <c r="I18" s="19" t="str">
        <f>IFERROR(IF(VLOOKUP($D18&amp;"-"&amp;$E18,IF($H$4="TEB0187_REV01",CALC_CONN_TEB0187_REV01!$F:$H),3,0)="--",VLOOKUP($D18&amp;"-"&amp;$E18,IF($H$4="TEB0187_REV01",CALC_CONN_TEB0187_REV01!$F:$H),2,0),VLOOKUP($D18&amp;"-"&amp;$E18,IF($H$4="TEB0187_REV01",CALC_CONN_TEB0187_REV01!$F:$H),3,0)),"---")</f>
        <v>---</v>
      </c>
      <c r="J18" s="19" t="str">
        <f>IFERROR(VLOOKUP(I18,IF($H$4="TEB0187_REV01",RAW_c_TEB0187_REV01!$AE:$AM),9,0),"---")</f>
        <v>---</v>
      </c>
      <c r="K18" s="19" t="str">
        <f>IFERROR(VLOOKUP(D18&amp;"-"&amp;E18,IF($H$4="TEB0187_REV01",RAW_c_TEB0187_REV01!$AD:$AK,"???"),6,0),"---")</f>
        <v>---</v>
      </c>
      <c r="L18" s="19" t="str">
        <f>IFERROR(VLOOKUP(D18&amp;"-"&amp;E18,IF($H$4="TEB0187_REV01",RAW_c_TEB0187_REV01!$AD:$AL,"???"),9,0),"---")</f>
        <v>---</v>
      </c>
      <c r="M18" s="19" t="str">
        <f>IFERROR(IF(VLOOKUP($F18&amp;"-"&amp;$G18,IF($M$4="TEI0187_REV01",RAW_m_TEI0187_REV01!$F:$AU),43,0)="--","---",IF($M$4="TEI0187_REV01",RAW_m_TEI0187_REV01!$AT18&amp; " --&gt; " &amp;RAW_m_TEI0187_REV01!$AU18&amp; " --&gt; ")),"---")</f>
        <v>---</v>
      </c>
      <c r="N18" s="19" t="str">
        <f>IFERROR(VLOOKUP(F18&amp;"-"&amp;G18,IF($M$4="TEI0187_REV01",RAW_m_TEI0187_REV01!$AD:$AJ),7,0),"---")</f>
        <v>---</v>
      </c>
      <c r="O18" s="19" t="str">
        <f>IFERROR(VLOOKUP(N18,IF($M$4="TEI0187_REV01",RAW_m_TEI0187_REV01!$AJ:$AK),2,0),"---")</f>
        <v>---</v>
      </c>
      <c r="P18" s="19" t="str">
        <f>IFERROR(VLOOKUP(F18&amp;"-"&amp;G18,IF($M$4="TEI0187_REV01",RAW_m_TEI0187_REV01!$AD:$AG),3,0),"---")</f>
        <v>---</v>
      </c>
      <c r="Q18" s="19" t="str">
        <f>IFERROR(VLOOKUP(N18,IF($M$4="TEI0187_REV01",RAW_m_TEI0187_REV01!$AE:$AH),4,0),"---")</f>
        <v>---</v>
      </c>
      <c r="R18" s="19" t="str">
        <f>IFERROR(VLOOKUP(F18&amp;"-"&amp;G18,IF($M$4="TEI0187_REV01",RAW_m_TEI0187_REV01!$AD:$AG),4,0),"---")</f>
        <v>---</v>
      </c>
    </row>
    <row r="19" spans="2:18" x14ac:dyDescent="0.25">
      <c r="B19" s="78">
        <v>14</v>
      </c>
      <c r="C19" s="19" t="str">
        <f>IFERROR(INDEX(B2B!A:F,MATCH('B2B Pin Table'!B19,B2B!A:A,0),6),"---")</f>
        <v>MGT-PL</v>
      </c>
      <c r="D19" s="19" t="str">
        <f>IFERROR(IF((COUNTIF(B2B!A15:K15,H17)&lt;0),"---",INDEX(B2B!A:K,MATCH('B2B Pin Table'!B19,B2B!A:A,0),2)),"---")</f>
        <v>J1</v>
      </c>
      <c r="E19" s="19" t="str">
        <f>IFERROR(IF((COUNTIF(B2B!A15:K15,H17)&lt;0),"---",INDEX(B2B!A:K,MATCH('B2B Pin Table'!B19,B2B!A:A,0),3)),"---")</f>
        <v>A14</v>
      </c>
      <c r="F19" s="19" t="str">
        <f>IFERROR(IF((COUNTIF(B2B!A15:K15,L17)&lt;0),"---",INDEX(B2B!A:K,MATCH('B2B Pin Table'!B19,B2B!A:A,0),4)),"---")</f>
        <v>J1</v>
      </c>
      <c r="G19" s="19" t="str">
        <f>IFERROR(IF((COUNTIF(B2B!A15:K15,L17)&lt;0),"---",INDEX(B2B!A:K,MATCH('B2B Pin Table'!B19,B2B!A:A,0),5)),"---")</f>
        <v>A14</v>
      </c>
      <c r="H19" s="59" t="str">
        <f>IFERROR(IF(VLOOKUP($D19&amp;"-"&amp;$E19,IF($H$4="TEB0187_REV01",CALC_CONN_TEB0187_REV01!$F:$I),4,0)="--","---",IF($H$4="TEB0187_REV01",CALC_CONN_TEB0187_REV01!$G19&amp; " --&gt; " &amp;CALC_CONN_TEB0187_REV01!$I19&amp; " --&gt; ")),"---")</f>
        <v>---</v>
      </c>
      <c r="I19" s="19" t="str">
        <f>IFERROR(IF(VLOOKUP($D19&amp;"-"&amp;$E19,IF($H$4="TEB0187_REV01",CALC_CONN_TEB0187_REV01!$F:$H),3,0)="--",VLOOKUP($D19&amp;"-"&amp;$E19,IF($H$4="TEB0187_REV01",CALC_CONN_TEB0187_REV01!$F:$H),2,0),VLOOKUP($D19&amp;"-"&amp;$E19,IF($H$4="TEB0187_REV01",CALC_CONN_TEB0187_REV01!$F:$H),3,0)),"---")</f>
        <v>---</v>
      </c>
      <c r="J19" s="19" t="str">
        <f>IFERROR(VLOOKUP(I19,IF($H$4="TEB0187_REV01",RAW_c_TEB0187_REV01!$AE:$AM),9,0),"---")</f>
        <v>---</v>
      </c>
      <c r="K19" s="19" t="str">
        <f>IFERROR(VLOOKUP(D19&amp;"-"&amp;E19,IF($H$4="TEB0187_REV01",RAW_c_TEB0187_REV01!$AD:$AK,"???"),6,0),"---")</f>
        <v>---</v>
      </c>
      <c r="L19" s="19" t="str">
        <f>IFERROR(VLOOKUP(D19&amp;"-"&amp;E19,IF($H$4="TEB0187_REV01",RAW_c_TEB0187_REV01!$AD:$AL,"???"),9,0),"---")</f>
        <v>---</v>
      </c>
      <c r="M19" s="19" t="str">
        <f>IFERROR(IF(VLOOKUP($F19&amp;"-"&amp;$G19,IF($M$4="TEI0187_REV01",RAW_m_TEI0187_REV01!$F:$AU),43,0)="--","---",IF($M$4="TEI0187_REV01",RAW_m_TEI0187_REV01!$AT19&amp; " --&gt; " &amp;RAW_m_TEI0187_REV01!$AU19&amp; " --&gt; ")),"---")</f>
        <v>---</v>
      </c>
      <c r="N19" s="19" t="str">
        <f>IFERROR(VLOOKUP(F19&amp;"-"&amp;G19,IF($M$4="TEI0187_REV01",RAW_m_TEI0187_REV01!$AD:$AJ),7,0),"---")</f>
        <v>---</v>
      </c>
      <c r="O19" s="19" t="str">
        <f>IFERROR(VLOOKUP(N19,IF($M$4="TEI0187_REV01",RAW_m_TEI0187_REV01!$AJ:$AK),2,0),"---")</f>
        <v>---</v>
      </c>
      <c r="P19" s="19" t="str">
        <f>IFERROR(VLOOKUP(F19&amp;"-"&amp;G19,IF($M$4="TEI0187_REV01",RAW_m_TEI0187_REV01!$AD:$AG),3,0),"---")</f>
        <v>---</v>
      </c>
      <c r="Q19" s="19" t="str">
        <f>IFERROR(VLOOKUP(N19,IF($M$4="TEI0187_REV01",RAW_m_TEI0187_REV01!$AE:$AH),4,0),"---")</f>
        <v>---</v>
      </c>
      <c r="R19" s="19" t="str">
        <f>IFERROR(VLOOKUP(F19&amp;"-"&amp;G19,IF($M$4="TEI0187_REV01",RAW_m_TEI0187_REV01!$AD:$AG),4,0),"---")</f>
        <v>---</v>
      </c>
    </row>
    <row r="20" spans="2:18" x14ac:dyDescent="0.25">
      <c r="B20" s="78">
        <v>15</v>
      </c>
      <c r="C20" s="19" t="str">
        <f>IFERROR(INDEX(B2B!A:F,MATCH('B2B Pin Table'!B20,B2B!A:A,0),6),"---")</f>
        <v>GND</v>
      </c>
      <c r="D20" s="19" t="str">
        <f>IFERROR(IF((COUNTIF(B2B!A16:K16,H18)&lt;0),"---",INDEX(B2B!A:K,MATCH('B2B Pin Table'!B20,B2B!A:A,0),2)),"---")</f>
        <v>J1</v>
      </c>
      <c r="E20" s="19" t="str">
        <f>IFERROR(IF((COUNTIF(B2B!A16:K16,H18)&lt;0),"---",INDEX(B2B!A:K,MATCH('B2B Pin Table'!B20,B2B!A:A,0),3)),"---")</f>
        <v>A15</v>
      </c>
      <c r="F20" s="19" t="str">
        <f>IFERROR(IF((COUNTIF(B2B!A16:K16,L18)&lt;0),"---",INDEX(B2B!A:K,MATCH('B2B Pin Table'!B20,B2B!A:A,0),4)),"---")</f>
        <v>J1</v>
      </c>
      <c r="G20" s="19" t="str">
        <f>IFERROR(IF((COUNTIF(B2B!A16:K16,L18)&lt;0),"---",INDEX(B2B!A:K,MATCH('B2B Pin Table'!B20,B2B!A:A,0),5)),"---")</f>
        <v>A15</v>
      </c>
      <c r="H20" s="59" t="str">
        <f>IFERROR(IF(VLOOKUP($D20&amp;"-"&amp;$E20,IF($H$4="TEB0187_REV01",CALC_CONN_TEB0187_REV01!$F:$I),4,0)="--","---",IF($H$4="TEB0187_REV01",CALC_CONN_TEB0187_REV01!$G20&amp; " --&gt; " &amp;CALC_CONN_TEB0187_REV01!$I20&amp; " --&gt; ")),"---")</f>
        <v>---</v>
      </c>
      <c r="I20" s="19" t="str">
        <f>IFERROR(IF(VLOOKUP($D20&amp;"-"&amp;$E20,IF($H$4="TEB0187_REV01",CALC_CONN_TEB0187_REV01!$F:$H),3,0)="--",VLOOKUP($D20&amp;"-"&amp;$E20,IF($H$4="TEB0187_REV01",CALC_CONN_TEB0187_REV01!$F:$H),2,0),VLOOKUP($D20&amp;"-"&amp;$E20,IF($H$4="TEB0187_REV01",CALC_CONN_TEB0187_REV01!$F:$H),3,0)),"---")</f>
        <v>---</v>
      </c>
      <c r="J20" s="19" t="str">
        <f>IFERROR(VLOOKUP(I20,IF($H$4="TEB0187_REV01",RAW_c_TEB0187_REV01!$AE:$AM),9,0),"---")</f>
        <v>---</v>
      </c>
      <c r="K20" s="19" t="str">
        <f>IFERROR(VLOOKUP(D20&amp;"-"&amp;E20,IF($H$4="TEB0187_REV01",RAW_c_TEB0187_REV01!$AD:$AK,"???"),6,0),"---")</f>
        <v>---</v>
      </c>
      <c r="L20" s="19" t="str">
        <f>IFERROR(VLOOKUP(D20&amp;"-"&amp;E20,IF($H$4="TEB0187_REV01",RAW_c_TEB0187_REV01!$AD:$AL,"???"),9,0),"---")</f>
        <v>---</v>
      </c>
      <c r="M20" s="19" t="str">
        <f>IFERROR(IF(VLOOKUP($F20&amp;"-"&amp;$G20,IF($M$4="TEI0187_REV01",RAW_m_TEI0187_REV01!$F:$AU),43,0)="--","---",IF($M$4="TEI0187_REV01",RAW_m_TEI0187_REV01!$AT20&amp; " --&gt; " &amp;RAW_m_TEI0187_REV01!$AU20&amp; " --&gt; ")),"---")</f>
        <v>---</v>
      </c>
      <c r="N20" s="19" t="str">
        <f>IFERROR(VLOOKUP(F20&amp;"-"&amp;G20,IF($M$4="TEI0187_REV01",RAW_m_TEI0187_REV01!$AD:$AJ),7,0),"---")</f>
        <v>---</v>
      </c>
      <c r="O20" s="19" t="str">
        <f>IFERROR(VLOOKUP(N20,IF($M$4="TEI0187_REV01",RAW_m_TEI0187_REV01!$AJ:$AK),2,0),"---")</f>
        <v>---</v>
      </c>
      <c r="P20" s="19" t="str">
        <f>IFERROR(VLOOKUP(F20&amp;"-"&amp;G20,IF($M$4="TEI0187_REV01",RAW_m_TEI0187_REV01!$AD:$AG),3,0),"---")</f>
        <v>---</v>
      </c>
      <c r="Q20" s="19" t="str">
        <f>IFERROR(VLOOKUP(N20,IF($M$4="TEI0187_REV01",RAW_m_TEI0187_REV01!$AE:$AH),4,0),"---")</f>
        <v>---</v>
      </c>
      <c r="R20" s="19" t="str">
        <f>IFERROR(VLOOKUP(F20&amp;"-"&amp;G20,IF($M$4="TEI0187_REV01",RAW_m_TEI0187_REV01!$AD:$AG),4,0),"---")</f>
        <v>---</v>
      </c>
    </row>
    <row r="21" spans="2:18" x14ac:dyDescent="0.25">
      <c r="B21" s="78">
        <v>16</v>
      </c>
      <c r="C21" s="19" t="str">
        <f>IFERROR(INDEX(B2B!A:F,MATCH('B2B Pin Table'!B21,B2B!A:A,0),6),"---")</f>
        <v>GND</v>
      </c>
      <c r="D21" s="19" t="str">
        <f>IFERROR(IF((COUNTIF(B2B!A17:K17,H19)&lt;0),"---",INDEX(B2B!A:K,MATCH('B2B Pin Table'!B21,B2B!A:A,0),2)),"---")</f>
        <v>J1</v>
      </c>
      <c r="E21" s="19" t="str">
        <f>IFERROR(IF((COUNTIF(B2B!A17:K17,H19)&lt;0),"---",INDEX(B2B!A:K,MATCH('B2B Pin Table'!B21,B2B!A:A,0),3)),"---")</f>
        <v>A16</v>
      </c>
      <c r="F21" s="19" t="str">
        <f>IFERROR(IF((COUNTIF(B2B!A17:K17,L19)&lt;0),"---",INDEX(B2B!A:K,MATCH('B2B Pin Table'!B21,B2B!A:A,0),4)),"---")</f>
        <v>J1</v>
      </c>
      <c r="G21" s="19" t="str">
        <f>IFERROR(IF((COUNTIF(B2B!A17:K17,L19)&lt;0),"---",INDEX(B2B!A:K,MATCH('B2B Pin Table'!B21,B2B!A:A,0),5)),"---")</f>
        <v>A16</v>
      </c>
      <c r="H21" s="59" t="str">
        <f>IFERROR(IF(VLOOKUP($D21&amp;"-"&amp;$E21,IF($H$4="TEB0187_REV01",CALC_CONN_TEB0187_REV01!$F:$I),4,0)="--","---",IF($H$4="TEB0187_REV01",CALC_CONN_TEB0187_REV01!$G21&amp; " --&gt; " &amp;CALC_CONN_TEB0187_REV01!$I21&amp; " --&gt; ")),"---")</f>
        <v>---</v>
      </c>
      <c r="I21" s="19" t="str">
        <f>IFERROR(IF(VLOOKUP($D21&amp;"-"&amp;$E21,IF($H$4="TEB0187_REV01",CALC_CONN_TEB0187_REV01!$F:$H),3,0)="--",VLOOKUP($D21&amp;"-"&amp;$E21,IF($H$4="TEB0187_REV01",CALC_CONN_TEB0187_REV01!$F:$H),2,0),VLOOKUP($D21&amp;"-"&amp;$E21,IF($H$4="TEB0187_REV01",CALC_CONN_TEB0187_REV01!$F:$H),3,0)),"---")</f>
        <v>---</v>
      </c>
      <c r="J21" s="19" t="str">
        <f>IFERROR(VLOOKUP(I21,IF($H$4="TEB0187_REV01",RAW_c_TEB0187_REV01!$AE:$AM),9,0),"---")</f>
        <v>---</v>
      </c>
      <c r="K21" s="19" t="str">
        <f>IFERROR(VLOOKUP(D21&amp;"-"&amp;E21,IF($H$4="TEB0187_REV01",RAW_c_TEB0187_REV01!$AD:$AK,"???"),6,0),"---")</f>
        <v>---</v>
      </c>
      <c r="L21" s="19" t="str">
        <f>IFERROR(VLOOKUP(D21&amp;"-"&amp;E21,IF($H$4="TEB0187_REV01",RAW_c_TEB0187_REV01!$AD:$AL,"???"),9,0),"---")</f>
        <v>---</v>
      </c>
      <c r="M21" s="19" t="str">
        <f>IFERROR(IF(VLOOKUP($F21&amp;"-"&amp;$G21,IF($M$4="TEI0187_REV01",RAW_m_TEI0187_REV01!$F:$AU),43,0)="--","---",IF($M$4="TEI0187_REV01",RAW_m_TEI0187_REV01!$AT21&amp; " --&gt; " &amp;RAW_m_TEI0187_REV01!$AU21&amp; " --&gt; ")),"---")</f>
        <v>---</v>
      </c>
      <c r="N21" s="19" t="str">
        <f>IFERROR(VLOOKUP(F21&amp;"-"&amp;G21,IF($M$4="TEI0187_REV01",RAW_m_TEI0187_REV01!$AD:$AJ),7,0),"---")</f>
        <v>---</v>
      </c>
      <c r="O21" s="19" t="str">
        <f>IFERROR(VLOOKUP(N21,IF($M$4="TEI0187_REV01",RAW_m_TEI0187_REV01!$AJ:$AK),2,0),"---")</f>
        <v>---</v>
      </c>
      <c r="P21" s="19" t="str">
        <f>IFERROR(VLOOKUP(F21&amp;"-"&amp;G21,IF($M$4="TEI0187_REV01",RAW_m_TEI0187_REV01!$AD:$AG),3,0),"---")</f>
        <v>---</v>
      </c>
      <c r="Q21" s="19" t="str">
        <f>IFERROR(VLOOKUP(N21,IF($M$4="TEI0187_REV01",RAW_m_TEI0187_REV01!$AE:$AH),4,0),"---")</f>
        <v>---</v>
      </c>
      <c r="R21" s="19" t="str">
        <f>IFERROR(VLOOKUP(F21&amp;"-"&amp;G21,IF($M$4="TEI0187_REV01",RAW_m_TEI0187_REV01!$AD:$AG),4,0),"---")</f>
        <v>---</v>
      </c>
    </row>
    <row r="22" spans="2:18" x14ac:dyDescent="0.25">
      <c r="B22" s="78">
        <v>17</v>
      </c>
      <c r="C22" s="19" t="str">
        <f>IFERROR(INDEX(B2B!A:F,MATCH('B2B Pin Table'!B22,B2B!A:A,0),6),"---")</f>
        <v>MGT-PL</v>
      </c>
      <c r="D22" s="19" t="str">
        <f>IFERROR(IF((COUNTIF(B2B!A18:K18,H20)&lt;0),"---",INDEX(B2B!A:K,MATCH('B2B Pin Table'!B22,B2B!A:A,0),2)),"---")</f>
        <v>J1</v>
      </c>
      <c r="E22" s="19" t="str">
        <f>IFERROR(IF((COUNTIF(B2B!A18:K18,H20)&lt;0),"---",INDEX(B2B!A:K,MATCH('B2B Pin Table'!B22,B2B!A:A,0),3)),"---")</f>
        <v>A17</v>
      </c>
      <c r="F22" s="19" t="str">
        <f>IFERROR(IF((COUNTIF(B2B!A18:K18,L20)&lt;0),"---",INDEX(B2B!A:K,MATCH('B2B Pin Table'!B22,B2B!A:A,0),4)),"---")</f>
        <v>J1</v>
      </c>
      <c r="G22" s="19" t="str">
        <f>IFERROR(IF((COUNTIF(B2B!A18:K18,L20)&lt;0),"---",INDEX(B2B!A:K,MATCH('B2B Pin Table'!B22,B2B!A:A,0),5)),"---")</f>
        <v>A17</v>
      </c>
      <c r="H22" s="59" t="str">
        <f>IFERROR(IF(VLOOKUP($D22&amp;"-"&amp;$E22,IF($H$4="TEB0187_REV01",CALC_CONN_TEB0187_REV01!$F:$I),4,0)="--","---",IF($H$4="TEB0187_REV01",CALC_CONN_TEB0187_REV01!$G22&amp; " --&gt; " &amp;CALC_CONN_TEB0187_REV01!$I22&amp; " --&gt; ")),"---")</f>
        <v>---</v>
      </c>
      <c r="I22" s="19" t="str">
        <f>IFERROR(IF(VLOOKUP($D22&amp;"-"&amp;$E22,IF($H$4="TEB0187_REV01",CALC_CONN_TEB0187_REV01!$F:$H),3,0)="--",VLOOKUP($D22&amp;"-"&amp;$E22,IF($H$4="TEB0187_REV01",CALC_CONN_TEB0187_REV01!$F:$H),2,0),VLOOKUP($D22&amp;"-"&amp;$E22,IF($H$4="TEB0187_REV01",CALC_CONN_TEB0187_REV01!$F:$H),3,0)),"---")</f>
        <v>---</v>
      </c>
      <c r="J22" s="19" t="str">
        <f>IFERROR(VLOOKUP(I22,IF($H$4="TEB0187_REV01",RAW_c_TEB0187_REV01!$AE:$AM),9,0),"---")</f>
        <v>---</v>
      </c>
      <c r="K22" s="19" t="str">
        <f>IFERROR(VLOOKUP(D22&amp;"-"&amp;E22,IF($H$4="TEB0187_REV01",RAW_c_TEB0187_REV01!$AD:$AK,"???"),6,0),"---")</f>
        <v>---</v>
      </c>
      <c r="L22" s="19" t="str">
        <f>IFERROR(VLOOKUP(D22&amp;"-"&amp;E22,IF($H$4="TEB0187_REV01",RAW_c_TEB0187_REV01!$AD:$AL,"???"),9,0),"---")</f>
        <v>---</v>
      </c>
      <c r="M22" s="19" t="str">
        <f>IFERROR(IF(VLOOKUP($F22&amp;"-"&amp;$G22,IF($M$4="TEI0187_REV01",RAW_m_TEI0187_REV01!$F:$AU),43,0)="--","---",IF($M$4="TEI0187_REV01",RAW_m_TEI0187_REV01!$AT22&amp; " --&gt; " &amp;RAW_m_TEI0187_REV01!$AU22&amp; " --&gt; ")),"---")</f>
        <v>---</v>
      </c>
      <c r="N22" s="19" t="str">
        <f>IFERROR(VLOOKUP(F22&amp;"-"&amp;G22,IF($M$4="TEI0187_REV01",RAW_m_TEI0187_REV01!$AD:$AJ),7,0),"---")</f>
        <v>---</v>
      </c>
      <c r="O22" s="19" t="str">
        <f>IFERROR(VLOOKUP(N22,IF($M$4="TEI0187_REV01",RAW_m_TEI0187_REV01!$AJ:$AK),2,0),"---")</f>
        <v>---</v>
      </c>
      <c r="P22" s="19" t="str">
        <f>IFERROR(VLOOKUP(F22&amp;"-"&amp;G22,IF($M$4="TEI0187_REV01",RAW_m_TEI0187_REV01!$AD:$AG),3,0),"---")</f>
        <v>---</v>
      </c>
      <c r="Q22" s="19" t="str">
        <f>IFERROR(VLOOKUP(N22,IF($M$4="TEI0187_REV01",RAW_m_TEI0187_REV01!$AE:$AH),4,0),"---")</f>
        <v>---</v>
      </c>
      <c r="R22" s="19" t="str">
        <f>IFERROR(VLOOKUP(F22&amp;"-"&amp;G22,IF($M$4="TEI0187_REV01",RAW_m_TEI0187_REV01!$AD:$AG),4,0),"---")</f>
        <v>---</v>
      </c>
    </row>
    <row r="23" spans="2:18" x14ac:dyDescent="0.25">
      <c r="B23" s="78">
        <v>18</v>
      </c>
      <c r="C23" s="19" t="str">
        <f>IFERROR(INDEX(B2B!A:F,MATCH('B2B Pin Table'!B23,B2B!A:A,0),6),"---")</f>
        <v>MGT-PL</v>
      </c>
      <c r="D23" s="19" t="str">
        <f>IFERROR(IF((COUNTIF(B2B!A19:K19,H21)&lt;0),"---",INDEX(B2B!A:K,MATCH('B2B Pin Table'!B23,B2B!A:A,0),2)),"---")</f>
        <v>J1</v>
      </c>
      <c r="E23" s="19" t="str">
        <f>IFERROR(IF((COUNTIF(B2B!A19:K19,H21)&lt;0),"---",INDEX(B2B!A:K,MATCH('B2B Pin Table'!B23,B2B!A:A,0),3)),"---")</f>
        <v>A18</v>
      </c>
      <c r="F23" s="19" t="str">
        <f>IFERROR(IF((COUNTIF(B2B!A19:K19,L21)&lt;0),"---",INDEX(B2B!A:K,MATCH('B2B Pin Table'!B23,B2B!A:A,0),4)),"---")</f>
        <v>J1</v>
      </c>
      <c r="G23" s="19" t="str">
        <f>IFERROR(IF((COUNTIF(B2B!A19:K19,L21)&lt;0),"---",INDEX(B2B!A:K,MATCH('B2B Pin Table'!B23,B2B!A:A,0),5)),"---")</f>
        <v>A18</v>
      </c>
      <c r="H23" s="59" t="str">
        <f>IFERROR(IF(VLOOKUP($D23&amp;"-"&amp;$E23,IF($H$4="TEB0187_REV01",CALC_CONN_TEB0187_REV01!$F:$I),4,0)="--","---",IF($H$4="TEB0187_REV01",CALC_CONN_TEB0187_REV01!$G23&amp; " --&gt; " &amp;CALC_CONN_TEB0187_REV01!$I23&amp; " --&gt; ")),"---")</f>
        <v>---</v>
      </c>
      <c r="I23" s="19" t="str">
        <f>IFERROR(IF(VLOOKUP($D23&amp;"-"&amp;$E23,IF($H$4="TEB0187_REV01",CALC_CONN_TEB0187_REV01!$F:$H),3,0)="--",VLOOKUP($D23&amp;"-"&amp;$E23,IF($H$4="TEB0187_REV01",CALC_CONN_TEB0187_REV01!$F:$H),2,0),VLOOKUP($D23&amp;"-"&amp;$E23,IF($H$4="TEB0187_REV01",CALC_CONN_TEB0187_REV01!$F:$H),3,0)),"---")</f>
        <v>---</v>
      </c>
      <c r="J23" s="19" t="str">
        <f>IFERROR(VLOOKUP(I23,IF($H$4="TEB0187_REV01",RAW_c_TEB0187_REV01!$AE:$AM),9,0),"---")</f>
        <v>---</v>
      </c>
      <c r="K23" s="19" t="str">
        <f>IFERROR(VLOOKUP(D23&amp;"-"&amp;E23,IF($H$4="TEB0187_REV01",RAW_c_TEB0187_REV01!$AD:$AK,"???"),6,0),"---")</f>
        <v>---</v>
      </c>
      <c r="L23" s="19" t="str">
        <f>IFERROR(VLOOKUP(D23&amp;"-"&amp;E23,IF($H$4="TEB0187_REV01",RAW_c_TEB0187_REV01!$AD:$AL,"???"),9,0),"---")</f>
        <v>---</v>
      </c>
      <c r="M23" s="19" t="str">
        <f>IFERROR(IF(VLOOKUP($F23&amp;"-"&amp;$G23,IF($M$4="TEI0187_REV01",RAW_m_TEI0187_REV01!$F:$AU),43,0)="--","---",IF($M$4="TEI0187_REV01",RAW_m_TEI0187_REV01!$AT23&amp; " --&gt; " &amp;RAW_m_TEI0187_REV01!$AU23&amp; " --&gt; ")),"---")</f>
        <v>---</v>
      </c>
      <c r="N23" s="19" t="str">
        <f>IFERROR(VLOOKUP(F23&amp;"-"&amp;G23,IF($M$4="TEI0187_REV01",RAW_m_TEI0187_REV01!$AD:$AJ),7,0),"---")</f>
        <v>---</v>
      </c>
      <c r="O23" s="19" t="str">
        <f>IFERROR(VLOOKUP(N23,IF($M$4="TEI0187_REV01",RAW_m_TEI0187_REV01!$AJ:$AK),2,0),"---")</f>
        <v>---</v>
      </c>
      <c r="P23" s="19" t="str">
        <f>IFERROR(VLOOKUP(F23&amp;"-"&amp;G23,IF($M$4="TEI0187_REV01",RAW_m_TEI0187_REV01!$AD:$AG),3,0),"---")</f>
        <v>---</v>
      </c>
      <c r="Q23" s="19" t="str">
        <f>IFERROR(VLOOKUP(N23,IF($M$4="TEI0187_REV01",RAW_m_TEI0187_REV01!$AE:$AH),4,0),"---")</f>
        <v>---</v>
      </c>
      <c r="R23" s="19" t="str">
        <f>IFERROR(VLOOKUP(F23&amp;"-"&amp;G23,IF($M$4="TEI0187_REV01",RAW_m_TEI0187_REV01!$AD:$AG),4,0),"---")</f>
        <v>---</v>
      </c>
    </row>
    <row r="24" spans="2:18" x14ac:dyDescent="0.25">
      <c r="B24" s="78">
        <v>19</v>
      </c>
      <c r="C24" s="19" t="str">
        <f>IFERROR(INDEX(B2B!A:F,MATCH('B2B Pin Table'!B24,B2B!A:A,0),6),"---")</f>
        <v>GND</v>
      </c>
      <c r="D24" s="19" t="str">
        <f>IFERROR(IF((COUNTIF(B2B!A20:K20,H22)&lt;0),"---",INDEX(B2B!A:K,MATCH('B2B Pin Table'!B24,B2B!A:A,0),2)),"---")</f>
        <v>J1</v>
      </c>
      <c r="E24" s="19" t="str">
        <f>IFERROR(IF((COUNTIF(B2B!A20:K20,H22)&lt;0),"---",INDEX(B2B!A:K,MATCH('B2B Pin Table'!B24,B2B!A:A,0),3)),"---")</f>
        <v>A19</v>
      </c>
      <c r="F24" s="19" t="str">
        <f>IFERROR(IF((COUNTIF(B2B!A20:K20,L22)&lt;0),"---",INDEX(B2B!A:K,MATCH('B2B Pin Table'!B24,B2B!A:A,0),4)),"---")</f>
        <v>J1</v>
      </c>
      <c r="G24" s="19" t="str">
        <f>IFERROR(IF((COUNTIF(B2B!A20:K20,L22)&lt;0),"---",INDEX(B2B!A:K,MATCH('B2B Pin Table'!B24,B2B!A:A,0),5)),"---")</f>
        <v>A19</v>
      </c>
      <c r="H24" s="59" t="str">
        <f>IFERROR(IF(VLOOKUP($D24&amp;"-"&amp;$E24,IF($H$4="TEB0187_REV01",CALC_CONN_TEB0187_REV01!$F:$I),4,0)="--","---",IF($H$4="TEB0187_REV01",CALC_CONN_TEB0187_REV01!$G24&amp; " --&gt; " &amp;CALC_CONN_TEB0187_REV01!$I24&amp; " --&gt; ")),"---")</f>
        <v>---</v>
      </c>
      <c r="I24" s="19" t="str">
        <f>IFERROR(IF(VLOOKUP($D24&amp;"-"&amp;$E24,IF($H$4="TEB0187_REV01",CALC_CONN_TEB0187_REV01!$F:$H),3,0)="--",VLOOKUP($D24&amp;"-"&amp;$E24,IF($H$4="TEB0187_REV01",CALC_CONN_TEB0187_REV01!$F:$H),2,0),VLOOKUP($D24&amp;"-"&amp;$E24,IF($H$4="TEB0187_REV01",CALC_CONN_TEB0187_REV01!$F:$H),3,0)),"---")</f>
        <v>---</v>
      </c>
      <c r="J24" s="19" t="str">
        <f>IFERROR(VLOOKUP(I24,IF($H$4="TEB0187_REV01",RAW_c_TEB0187_REV01!$AE:$AM),9,0),"---")</f>
        <v>---</v>
      </c>
      <c r="K24" s="19" t="str">
        <f>IFERROR(VLOOKUP(D24&amp;"-"&amp;E24,IF($H$4="TEB0187_REV01",RAW_c_TEB0187_REV01!$AD:$AK,"???"),6,0),"---")</f>
        <v>---</v>
      </c>
      <c r="L24" s="19" t="str">
        <f>IFERROR(VLOOKUP(D24&amp;"-"&amp;E24,IF($H$4="TEB0187_REV01",RAW_c_TEB0187_REV01!$AD:$AL,"???"),9,0),"---")</f>
        <v>---</v>
      </c>
      <c r="M24" s="19" t="str">
        <f>IFERROR(IF(VLOOKUP($F24&amp;"-"&amp;$G24,IF($M$4="TEI0187_REV01",RAW_m_TEI0187_REV01!$F:$AU),43,0)="--","---",IF($M$4="TEI0187_REV01",RAW_m_TEI0187_REV01!$AT24&amp; " --&gt; " &amp;RAW_m_TEI0187_REV01!$AU24&amp; " --&gt; ")),"---")</f>
        <v>---</v>
      </c>
      <c r="N24" s="19" t="str">
        <f>IFERROR(VLOOKUP(F24&amp;"-"&amp;G24,IF($M$4="TEI0187_REV01",RAW_m_TEI0187_REV01!$AD:$AJ),7,0),"---")</f>
        <v>---</v>
      </c>
      <c r="O24" s="19" t="str">
        <f>IFERROR(VLOOKUP(N24,IF($M$4="TEI0187_REV01",RAW_m_TEI0187_REV01!$AJ:$AK),2,0),"---")</f>
        <v>---</v>
      </c>
      <c r="P24" s="19" t="str">
        <f>IFERROR(VLOOKUP(F24&amp;"-"&amp;G24,IF($M$4="TEI0187_REV01",RAW_m_TEI0187_REV01!$AD:$AG),3,0),"---")</f>
        <v>---</v>
      </c>
      <c r="Q24" s="19" t="str">
        <f>IFERROR(VLOOKUP(N24,IF($M$4="TEI0187_REV01",RAW_m_TEI0187_REV01!$AE:$AH),4,0),"---")</f>
        <v>---</v>
      </c>
      <c r="R24" s="19" t="str">
        <f>IFERROR(VLOOKUP(F24&amp;"-"&amp;G24,IF($M$4="TEI0187_REV01",RAW_m_TEI0187_REV01!$AD:$AG),4,0),"---")</f>
        <v>---</v>
      </c>
    </row>
    <row r="25" spans="2:18" x14ac:dyDescent="0.25">
      <c r="B25" s="78">
        <v>20</v>
      </c>
      <c r="C25" s="19" t="str">
        <f>IFERROR(INDEX(B2B!A:F,MATCH('B2B Pin Table'!B25,B2B!A:A,0),6),"---")</f>
        <v>GND</v>
      </c>
      <c r="D25" s="19" t="str">
        <f>IFERROR(IF((COUNTIF(B2B!A21:K21,H23)&lt;0),"---",INDEX(B2B!A:K,MATCH('B2B Pin Table'!B25,B2B!A:A,0),2)),"---")</f>
        <v>J1</v>
      </c>
      <c r="E25" s="19" t="str">
        <f>IFERROR(IF((COUNTIF(B2B!A21:K21,H23)&lt;0),"---",INDEX(B2B!A:K,MATCH('B2B Pin Table'!B25,B2B!A:A,0),3)),"---")</f>
        <v>A20</v>
      </c>
      <c r="F25" s="19" t="str">
        <f>IFERROR(IF((COUNTIF(B2B!A21:K21,L23)&lt;0),"---",INDEX(B2B!A:K,MATCH('B2B Pin Table'!B25,B2B!A:A,0),4)),"---")</f>
        <v>J1</v>
      </c>
      <c r="G25" s="19" t="str">
        <f>IFERROR(IF((COUNTIF(B2B!A21:K21,L23)&lt;0),"---",INDEX(B2B!A:K,MATCH('B2B Pin Table'!B25,B2B!A:A,0),5)),"---")</f>
        <v>A20</v>
      </c>
      <c r="H25" s="59" t="str">
        <f>IFERROR(IF(VLOOKUP($D25&amp;"-"&amp;$E25,IF($H$4="TEB0187_REV01",CALC_CONN_TEB0187_REV01!$F:$I),4,0)="--","---",IF($H$4="TEB0187_REV01",CALC_CONN_TEB0187_REV01!$G25&amp; " --&gt; " &amp;CALC_CONN_TEB0187_REV01!$I25&amp; " --&gt; ")),"---")</f>
        <v>---</v>
      </c>
      <c r="I25" s="19" t="str">
        <f>IFERROR(IF(VLOOKUP($D25&amp;"-"&amp;$E25,IF($H$4="TEB0187_REV01",CALC_CONN_TEB0187_REV01!$F:$H),3,0)="--",VLOOKUP($D25&amp;"-"&amp;$E25,IF($H$4="TEB0187_REV01",CALC_CONN_TEB0187_REV01!$F:$H),2,0),VLOOKUP($D25&amp;"-"&amp;$E25,IF($H$4="TEB0187_REV01",CALC_CONN_TEB0187_REV01!$F:$H),3,0)),"---")</f>
        <v>---</v>
      </c>
      <c r="J25" s="19" t="str">
        <f>IFERROR(VLOOKUP(I25,IF($H$4="TEB0187_REV01",RAW_c_TEB0187_REV01!$AE:$AM),9,0),"---")</f>
        <v>---</v>
      </c>
      <c r="K25" s="19" t="str">
        <f>IFERROR(VLOOKUP(D25&amp;"-"&amp;E25,IF($H$4="TEB0187_REV01",RAW_c_TEB0187_REV01!$AD:$AK,"???"),6,0),"---")</f>
        <v>---</v>
      </c>
      <c r="L25" s="19" t="str">
        <f>IFERROR(VLOOKUP(D25&amp;"-"&amp;E25,IF($H$4="TEB0187_REV01",RAW_c_TEB0187_REV01!$AD:$AL,"???"),9,0),"---")</f>
        <v>---</v>
      </c>
      <c r="M25" s="19" t="str">
        <f>IFERROR(IF(VLOOKUP($F25&amp;"-"&amp;$G25,IF($M$4="TEI0187_REV01",RAW_m_TEI0187_REV01!$F:$AU),43,0)="--","---",IF($M$4="TEI0187_REV01",RAW_m_TEI0187_REV01!$AT25&amp; " --&gt; " &amp;RAW_m_TEI0187_REV01!$AU25&amp; " --&gt; ")),"---")</f>
        <v>---</v>
      </c>
      <c r="N25" s="19" t="str">
        <f>IFERROR(VLOOKUP(F25&amp;"-"&amp;G25,IF($M$4="TEI0187_REV01",RAW_m_TEI0187_REV01!$AD:$AJ),7,0),"---")</f>
        <v>---</v>
      </c>
      <c r="O25" s="19" t="str">
        <f>IFERROR(VLOOKUP(N25,IF($M$4="TEI0187_REV01",RAW_m_TEI0187_REV01!$AJ:$AK),2,0),"---")</f>
        <v>---</v>
      </c>
      <c r="P25" s="19" t="str">
        <f>IFERROR(VLOOKUP(F25&amp;"-"&amp;G25,IF($M$4="TEI0187_REV01",RAW_m_TEI0187_REV01!$AD:$AG),3,0),"---")</f>
        <v>---</v>
      </c>
      <c r="Q25" s="19" t="str">
        <f>IFERROR(VLOOKUP(N25,IF($M$4="TEI0187_REV01",RAW_m_TEI0187_REV01!$AE:$AH),4,0),"---")</f>
        <v>---</v>
      </c>
      <c r="R25" s="19" t="str">
        <f>IFERROR(VLOOKUP(F25&amp;"-"&amp;G25,IF($M$4="TEI0187_REV01",RAW_m_TEI0187_REV01!$AD:$AG),4,0),"---")</f>
        <v>---</v>
      </c>
    </row>
    <row r="26" spans="2:18" x14ac:dyDescent="0.25">
      <c r="B26" s="78">
        <v>21</v>
      </c>
      <c r="C26" s="19" t="str">
        <f>IFERROR(INDEX(B2B!A:F,MATCH('B2B Pin Table'!B26,B2B!A:A,0),6),"---")</f>
        <v>MGT-PL</v>
      </c>
      <c r="D26" s="19" t="str">
        <f>IFERROR(IF((COUNTIF(B2B!A22:K22,H24)&lt;0),"---",INDEX(B2B!A:K,MATCH('B2B Pin Table'!B26,B2B!A:A,0),2)),"---")</f>
        <v>J1</v>
      </c>
      <c r="E26" s="19" t="str">
        <f>IFERROR(IF((COUNTIF(B2B!A22:K22,H24)&lt;0),"---",INDEX(B2B!A:K,MATCH('B2B Pin Table'!B26,B2B!A:A,0),3)),"---")</f>
        <v>A21</v>
      </c>
      <c r="F26" s="19" t="str">
        <f>IFERROR(IF((COUNTIF(B2B!A22:K22,L24)&lt;0),"---",INDEX(B2B!A:K,MATCH('B2B Pin Table'!B26,B2B!A:A,0),4)),"---")</f>
        <v>J1</v>
      </c>
      <c r="G26" s="19" t="str">
        <f>IFERROR(IF((COUNTIF(B2B!A22:K22,L24)&lt;0),"---",INDEX(B2B!A:K,MATCH('B2B Pin Table'!B26,B2B!A:A,0),5)),"---")</f>
        <v>A21</v>
      </c>
      <c r="H26" s="59" t="str">
        <f>IFERROR(IF(VLOOKUP($D26&amp;"-"&amp;$E26,IF($H$4="TEB0187_REV01",CALC_CONN_TEB0187_REV01!$F:$I),4,0)="--","---",IF($H$4="TEB0187_REV01",CALC_CONN_TEB0187_REV01!$G26&amp; " --&gt; " &amp;CALC_CONN_TEB0187_REV01!$I26&amp; " --&gt; ")),"---")</f>
        <v>---</v>
      </c>
      <c r="I26" s="19" t="str">
        <f>IFERROR(IF(VLOOKUP($D26&amp;"-"&amp;$E26,IF($H$4="TEB0187_REV01",CALC_CONN_TEB0187_REV01!$F:$H),3,0)="--",VLOOKUP($D26&amp;"-"&amp;$E26,IF($H$4="TEB0187_REV01",CALC_CONN_TEB0187_REV01!$F:$H),2,0),VLOOKUP($D26&amp;"-"&amp;$E26,IF($H$4="TEB0187_REV01",CALC_CONN_TEB0187_REV01!$F:$H),3,0)),"---")</f>
        <v>---</v>
      </c>
      <c r="J26" s="19" t="str">
        <f>IFERROR(VLOOKUP(I26,IF($H$4="TEB0187_REV01",RAW_c_TEB0187_REV01!$AE:$AM),9,0),"---")</f>
        <v>---</v>
      </c>
      <c r="K26" s="19" t="str">
        <f>IFERROR(VLOOKUP(D26&amp;"-"&amp;E26,IF($H$4="TEB0187_REV01",RAW_c_TEB0187_REV01!$AD:$AK,"???"),6,0),"---")</f>
        <v>---</v>
      </c>
      <c r="L26" s="19" t="str">
        <f>IFERROR(VLOOKUP(D26&amp;"-"&amp;E26,IF($H$4="TEB0187_REV01",RAW_c_TEB0187_REV01!$AD:$AL,"???"),9,0),"---")</f>
        <v>---</v>
      </c>
      <c r="M26" s="19" t="str">
        <f>IFERROR(IF(VLOOKUP($F26&amp;"-"&amp;$G26,IF($M$4="TEI0187_REV01",RAW_m_TEI0187_REV01!$F:$AU),43,0)="--","---",IF($M$4="TEI0187_REV01",RAW_m_TEI0187_REV01!$AT26&amp; " --&gt; " &amp;RAW_m_TEI0187_REV01!$AU26&amp; " --&gt; ")),"---")</f>
        <v>---</v>
      </c>
      <c r="N26" s="19" t="str">
        <f>IFERROR(VLOOKUP(F26&amp;"-"&amp;G26,IF($M$4="TEI0187_REV01",RAW_m_TEI0187_REV01!$AD:$AJ),7,0),"---")</f>
        <v>---</v>
      </c>
      <c r="O26" s="19" t="str">
        <f>IFERROR(VLOOKUP(N26,IF($M$4="TEI0187_REV01",RAW_m_TEI0187_REV01!$AJ:$AK),2,0),"---")</f>
        <v>---</v>
      </c>
      <c r="P26" s="19" t="str">
        <f>IFERROR(VLOOKUP(F26&amp;"-"&amp;G26,IF($M$4="TEI0187_REV01",RAW_m_TEI0187_REV01!$AD:$AG),3,0),"---")</f>
        <v>---</v>
      </c>
      <c r="Q26" s="19" t="str">
        <f>IFERROR(VLOOKUP(N26,IF($M$4="TEI0187_REV01",RAW_m_TEI0187_REV01!$AE:$AH),4,0),"---")</f>
        <v>---</v>
      </c>
      <c r="R26" s="19" t="str">
        <f>IFERROR(VLOOKUP(F26&amp;"-"&amp;G26,IF($M$4="TEI0187_REV01",RAW_m_TEI0187_REV01!$AD:$AG),4,0),"---")</f>
        <v>---</v>
      </c>
    </row>
    <row r="27" spans="2:18" x14ac:dyDescent="0.25">
      <c r="B27" s="78">
        <v>22</v>
      </c>
      <c r="C27" s="19" t="str">
        <f>IFERROR(INDEX(B2B!A:F,MATCH('B2B Pin Table'!B27,B2B!A:A,0),6),"---")</f>
        <v>MGT-PL</v>
      </c>
      <c r="D27" s="19" t="str">
        <f>IFERROR(IF((COUNTIF(B2B!A23:K23,H25)&lt;0),"---",INDEX(B2B!A:K,MATCH('B2B Pin Table'!B27,B2B!A:A,0),2)),"---")</f>
        <v>J1</v>
      </c>
      <c r="E27" s="19" t="str">
        <f>IFERROR(IF((COUNTIF(B2B!A23:K23,H25)&lt;0),"---",INDEX(B2B!A:K,MATCH('B2B Pin Table'!B27,B2B!A:A,0),3)),"---")</f>
        <v>A22</v>
      </c>
      <c r="F27" s="19" t="str">
        <f>IFERROR(IF((COUNTIF(B2B!A23:K23,L25)&lt;0),"---",INDEX(B2B!A:K,MATCH('B2B Pin Table'!B27,B2B!A:A,0),4)),"---")</f>
        <v>J1</v>
      </c>
      <c r="G27" s="19" t="str">
        <f>IFERROR(IF((COUNTIF(B2B!A23:K23,L25)&lt;0),"---",INDEX(B2B!A:K,MATCH('B2B Pin Table'!B27,B2B!A:A,0),5)),"---")</f>
        <v>A22</v>
      </c>
      <c r="H27" s="59" t="str">
        <f>IFERROR(IF(VLOOKUP($D27&amp;"-"&amp;$E27,IF($H$4="TEB0187_REV01",CALC_CONN_TEB0187_REV01!$F:$I),4,0)="--","---",IF($H$4="TEB0187_REV01",CALC_CONN_TEB0187_REV01!$G27&amp; " --&gt; " &amp;CALC_CONN_TEB0187_REV01!$I27&amp; " --&gt; ")),"---")</f>
        <v>---</v>
      </c>
      <c r="I27" s="19" t="str">
        <f>IFERROR(IF(VLOOKUP($D27&amp;"-"&amp;$E27,IF($H$4="TEB0187_REV01",CALC_CONN_TEB0187_REV01!$F:$H),3,0)="--",VLOOKUP($D27&amp;"-"&amp;$E27,IF($H$4="TEB0187_REV01",CALC_CONN_TEB0187_REV01!$F:$H),2,0),VLOOKUP($D27&amp;"-"&amp;$E27,IF($H$4="TEB0187_REV01",CALC_CONN_TEB0187_REV01!$F:$H),3,0)),"---")</f>
        <v>---</v>
      </c>
      <c r="J27" s="19" t="str">
        <f>IFERROR(VLOOKUP(I27,IF($H$4="TEB0187_REV01",RAW_c_TEB0187_REV01!$AE:$AM),9,0),"---")</f>
        <v>---</v>
      </c>
      <c r="K27" s="19" t="str">
        <f>IFERROR(VLOOKUP(D27&amp;"-"&amp;E27,IF($H$4="TEB0187_REV01",RAW_c_TEB0187_REV01!$AD:$AK,"???"),6,0),"---")</f>
        <v>---</v>
      </c>
      <c r="L27" s="19" t="str">
        <f>IFERROR(VLOOKUP(D27&amp;"-"&amp;E27,IF($H$4="TEB0187_REV01",RAW_c_TEB0187_REV01!$AD:$AL,"???"),9,0),"---")</f>
        <v>---</v>
      </c>
      <c r="M27" s="19" t="str">
        <f>IFERROR(IF(VLOOKUP($F27&amp;"-"&amp;$G27,IF($M$4="TEI0187_REV01",RAW_m_TEI0187_REV01!$F:$AU),43,0)="--","---",IF($M$4="TEI0187_REV01",RAW_m_TEI0187_REV01!$AT27&amp; " --&gt; " &amp;RAW_m_TEI0187_REV01!$AU27&amp; " --&gt; ")),"---")</f>
        <v>---</v>
      </c>
      <c r="N27" s="19" t="str">
        <f>IFERROR(VLOOKUP(F27&amp;"-"&amp;G27,IF($M$4="TEI0187_REV01",RAW_m_TEI0187_REV01!$AD:$AJ),7,0),"---")</f>
        <v>---</v>
      </c>
      <c r="O27" s="19" t="str">
        <f>IFERROR(VLOOKUP(N27,IF($M$4="TEI0187_REV01",RAW_m_TEI0187_REV01!$AJ:$AK),2,0),"---")</f>
        <v>---</v>
      </c>
      <c r="P27" s="19" t="str">
        <f>IFERROR(VLOOKUP(F27&amp;"-"&amp;G27,IF($M$4="TEI0187_REV01",RAW_m_TEI0187_REV01!$AD:$AG),3,0),"---")</f>
        <v>---</v>
      </c>
      <c r="Q27" s="19" t="str">
        <f>IFERROR(VLOOKUP(N27,IF($M$4="TEI0187_REV01",RAW_m_TEI0187_REV01!$AE:$AH),4,0),"---")</f>
        <v>---</v>
      </c>
      <c r="R27" s="19" t="str">
        <f>IFERROR(VLOOKUP(F27&amp;"-"&amp;G27,IF($M$4="TEI0187_REV01",RAW_m_TEI0187_REV01!$AD:$AG),4,0),"---")</f>
        <v>---</v>
      </c>
    </row>
    <row r="28" spans="2:18" x14ac:dyDescent="0.25">
      <c r="B28" s="78">
        <v>23</v>
      </c>
      <c r="C28" s="19" t="str">
        <f>IFERROR(INDEX(B2B!A:F,MATCH('B2B Pin Table'!B28,B2B!A:A,0),6),"---")</f>
        <v>GND</v>
      </c>
      <c r="D28" s="19" t="str">
        <f>IFERROR(IF((COUNTIF(B2B!A24:K24,H26)&lt;0),"---",INDEX(B2B!A:K,MATCH('B2B Pin Table'!B28,B2B!A:A,0),2)),"---")</f>
        <v>J1</v>
      </c>
      <c r="E28" s="19" t="str">
        <f>IFERROR(IF((COUNTIF(B2B!A24:K24,H26)&lt;0),"---",INDEX(B2B!A:K,MATCH('B2B Pin Table'!B28,B2B!A:A,0),3)),"---")</f>
        <v>A23</v>
      </c>
      <c r="F28" s="19" t="str">
        <f>IFERROR(IF((COUNTIF(B2B!A24:K24,L26)&lt;0),"---",INDEX(B2B!A:K,MATCH('B2B Pin Table'!B28,B2B!A:A,0),4)),"---")</f>
        <v>J1</v>
      </c>
      <c r="G28" s="19" t="str">
        <f>IFERROR(IF((COUNTIF(B2B!A24:K24,L26)&lt;0),"---",INDEX(B2B!A:K,MATCH('B2B Pin Table'!B28,B2B!A:A,0),5)),"---")</f>
        <v>A23</v>
      </c>
      <c r="H28" s="59" t="str">
        <f>IFERROR(IF(VLOOKUP($D28&amp;"-"&amp;$E28,IF($H$4="TEB0187_REV01",CALC_CONN_TEB0187_REV01!$F:$I),4,0)="--","---",IF($H$4="TEB0187_REV01",CALC_CONN_TEB0187_REV01!$G28&amp; " --&gt; " &amp;CALC_CONN_TEB0187_REV01!$I28&amp; " --&gt; ")),"---")</f>
        <v>---</v>
      </c>
      <c r="I28" s="19" t="str">
        <f>IFERROR(IF(VLOOKUP($D28&amp;"-"&amp;$E28,IF($H$4="TEB0187_REV01",CALC_CONN_TEB0187_REV01!$F:$H),3,0)="--",VLOOKUP($D28&amp;"-"&amp;$E28,IF($H$4="TEB0187_REV01",CALC_CONN_TEB0187_REV01!$F:$H),2,0),VLOOKUP($D28&amp;"-"&amp;$E28,IF($H$4="TEB0187_REV01",CALC_CONN_TEB0187_REV01!$F:$H),3,0)),"---")</f>
        <v>---</v>
      </c>
      <c r="J28" s="19" t="str">
        <f>IFERROR(VLOOKUP(I28,IF($H$4="TEB0187_REV01",RAW_c_TEB0187_REV01!$AE:$AM),9,0),"---")</f>
        <v>---</v>
      </c>
      <c r="K28" s="19" t="str">
        <f>IFERROR(VLOOKUP(D28&amp;"-"&amp;E28,IF($H$4="TEB0187_REV01",RAW_c_TEB0187_REV01!$AD:$AK,"???"),6,0),"---")</f>
        <v>---</v>
      </c>
      <c r="L28" s="19" t="str">
        <f>IFERROR(VLOOKUP(D28&amp;"-"&amp;E28,IF($H$4="TEB0187_REV01",RAW_c_TEB0187_REV01!$AD:$AL,"???"),9,0),"---")</f>
        <v>---</v>
      </c>
      <c r="M28" s="19" t="str">
        <f>IFERROR(IF(VLOOKUP($F28&amp;"-"&amp;$G28,IF($M$4="TEI0187_REV01",RAW_m_TEI0187_REV01!$F:$AU),43,0)="--","---",IF($M$4="TEI0187_REV01",RAW_m_TEI0187_REV01!$AT28&amp; " --&gt; " &amp;RAW_m_TEI0187_REV01!$AU28&amp; " --&gt; ")),"---")</f>
        <v>---</v>
      </c>
      <c r="N28" s="19" t="str">
        <f>IFERROR(VLOOKUP(F28&amp;"-"&amp;G28,IF($M$4="TEI0187_REV01",RAW_m_TEI0187_REV01!$AD:$AJ),7,0),"---")</f>
        <v>---</v>
      </c>
      <c r="O28" s="19" t="str">
        <f>IFERROR(VLOOKUP(N28,IF($M$4="TEI0187_REV01",RAW_m_TEI0187_REV01!$AJ:$AK),2,0),"---")</f>
        <v>---</v>
      </c>
      <c r="P28" s="19" t="str">
        <f>IFERROR(VLOOKUP(F28&amp;"-"&amp;G28,IF($M$4="TEI0187_REV01",RAW_m_TEI0187_REV01!$AD:$AG),3,0),"---")</f>
        <v>---</v>
      </c>
      <c r="Q28" s="19" t="str">
        <f>IFERROR(VLOOKUP(N28,IF($M$4="TEI0187_REV01",RAW_m_TEI0187_REV01!$AE:$AH),4,0),"---")</f>
        <v>---</v>
      </c>
      <c r="R28" s="19" t="str">
        <f>IFERROR(VLOOKUP(F28&amp;"-"&amp;G28,IF($M$4="TEI0187_REV01",RAW_m_TEI0187_REV01!$AD:$AG),4,0),"---")</f>
        <v>---</v>
      </c>
    </row>
    <row r="29" spans="2:18" x14ac:dyDescent="0.25">
      <c r="B29" s="78">
        <v>24</v>
      </c>
      <c r="C29" s="19" t="str">
        <f>IFERROR(INDEX(B2B!A:F,MATCH('B2B Pin Table'!B29,B2B!A:A,0),6),"---")</f>
        <v>GND</v>
      </c>
      <c r="D29" s="19" t="str">
        <f>IFERROR(IF((COUNTIF(B2B!A25:K25,H27)&lt;0),"---",INDEX(B2B!A:K,MATCH('B2B Pin Table'!B29,B2B!A:A,0),2)),"---")</f>
        <v>J1</v>
      </c>
      <c r="E29" s="19" t="str">
        <f>IFERROR(IF((COUNTIF(B2B!A25:K25,H27)&lt;0),"---",INDEX(B2B!A:K,MATCH('B2B Pin Table'!B29,B2B!A:A,0),3)),"---")</f>
        <v>A24</v>
      </c>
      <c r="F29" s="19" t="str">
        <f>IFERROR(IF((COUNTIF(B2B!A25:K25,L27)&lt;0),"---",INDEX(B2B!A:K,MATCH('B2B Pin Table'!B29,B2B!A:A,0),4)),"---")</f>
        <v>J1</v>
      </c>
      <c r="G29" s="19" t="str">
        <f>IFERROR(IF((COUNTIF(B2B!A25:K25,L27)&lt;0),"---",INDEX(B2B!A:K,MATCH('B2B Pin Table'!B29,B2B!A:A,0),5)),"---")</f>
        <v>A24</v>
      </c>
      <c r="H29" s="59" t="str">
        <f>IFERROR(IF(VLOOKUP($D29&amp;"-"&amp;$E29,IF($H$4="TEB0187_REV01",CALC_CONN_TEB0187_REV01!$F:$I),4,0)="--","---",IF($H$4="TEB0187_REV01",CALC_CONN_TEB0187_REV01!$G29&amp; " --&gt; " &amp;CALC_CONN_TEB0187_REV01!$I29&amp; " --&gt; ")),"---")</f>
        <v>---</v>
      </c>
      <c r="I29" s="19" t="str">
        <f>IFERROR(IF(VLOOKUP($D29&amp;"-"&amp;$E29,IF($H$4="TEB0187_REV01",CALC_CONN_TEB0187_REV01!$F:$H),3,0)="--",VLOOKUP($D29&amp;"-"&amp;$E29,IF($H$4="TEB0187_REV01",CALC_CONN_TEB0187_REV01!$F:$H),2,0),VLOOKUP($D29&amp;"-"&amp;$E29,IF($H$4="TEB0187_REV01",CALC_CONN_TEB0187_REV01!$F:$H),3,0)),"---")</f>
        <v>---</v>
      </c>
      <c r="J29" s="19" t="str">
        <f>IFERROR(VLOOKUP(I29,IF($H$4="TEB0187_REV01",RAW_c_TEB0187_REV01!$AE:$AM),9,0),"---")</f>
        <v>---</v>
      </c>
      <c r="K29" s="19" t="str">
        <f>IFERROR(VLOOKUP(D29&amp;"-"&amp;E29,IF($H$4="TEB0187_REV01",RAW_c_TEB0187_REV01!$AD:$AK,"???"),6,0),"---")</f>
        <v>---</v>
      </c>
      <c r="L29" s="19" t="str">
        <f>IFERROR(VLOOKUP(D29&amp;"-"&amp;E29,IF($H$4="TEB0187_REV01",RAW_c_TEB0187_REV01!$AD:$AL,"???"),9,0),"---")</f>
        <v>---</v>
      </c>
      <c r="M29" s="19" t="str">
        <f>IFERROR(IF(VLOOKUP($F29&amp;"-"&amp;$G29,IF($M$4="TEI0187_REV01",RAW_m_TEI0187_REV01!$F:$AU),43,0)="--","---",IF($M$4="TEI0187_REV01",RAW_m_TEI0187_REV01!$AT29&amp; " --&gt; " &amp;RAW_m_TEI0187_REV01!$AU29&amp; " --&gt; ")),"---")</f>
        <v>---</v>
      </c>
      <c r="N29" s="19" t="str">
        <f>IFERROR(VLOOKUP(F29&amp;"-"&amp;G29,IF($M$4="TEI0187_REV01",RAW_m_TEI0187_REV01!$AD:$AJ),7,0),"---")</f>
        <v>---</v>
      </c>
      <c r="O29" s="19" t="str">
        <f>IFERROR(VLOOKUP(N29,IF($M$4="TEI0187_REV01",RAW_m_TEI0187_REV01!$AJ:$AK),2,0),"---")</f>
        <v>---</v>
      </c>
      <c r="P29" s="19" t="str">
        <f>IFERROR(VLOOKUP(F29&amp;"-"&amp;G29,IF($M$4="TEI0187_REV01",RAW_m_TEI0187_REV01!$AD:$AG),3,0),"---")</f>
        <v>---</v>
      </c>
      <c r="Q29" s="19" t="str">
        <f>IFERROR(VLOOKUP(N29,IF($M$4="TEI0187_REV01",RAW_m_TEI0187_REV01!$AE:$AH),4,0),"---")</f>
        <v>---</v>
      </c>
      <c r="R29" s="19" t="str">
        <f>IFERROR(VLOOKUP(F29&amp;"-"&amp;G29,IF($M$4="TEI0187_REV01",RAW_m_TEI0187_REV01!$AD:$AG),4,0),"---")</f>
        <v>---</v>
      </c>
    </row>
    <row r="30" spans="2:18" x14ac:dyDescent="0.25">
      <c r="B30" s="78">
        <v>25</v>
      </c>
      <c r="C30" s="19" t="str">
        <f>IFERROR(INDEX(B2B!A:F,MATCH('B2B Pin Table'!B30,B2B!A:A,0),6),"---")</f>
        <v>GND</v>
      </c>
      <c r="D30" s="19" t="str">
        <f>IFERROR(IF((COUNTIF(B2B!A26:K26,H28)&lt;0),"---",INDEX(B2B!A:K,MATCH('B2B Pin Table'!B30,B2B!A:A,0),2)),"---")</f>
        <v>J1</v>
      </c>
      <c r="E30" s="19" t="str">
        <f>IFERROR(IF((COUNTIF(B2B!A26:K26,H28)&lt;0),"---",INDEX(B2B!A:K,MATCH('B2B Pin Table'!B30,B2B!A:A,0),3)),"---")</f>
        <v>A25</v>
      </c>
      <c r="F30" s="19" t="str">
        <f>IFERROR(IF((COUNTIF(B2B!A26:K26,L28)&lt;0),"---",INDEX(B2B!A:K,MATCH('B2B Pin Table'!B30,B2B!A:A,0),4)),"---")</f>
        <v>J1</v>
      </c>
      <c r="G30" s="19" t="str">
        <f>IFERROR(IF((COUNTIF(B2B!A26:K26,L28)&lt;0),"---",INDEX(B2B!A:K,MATCH('B2B Pin Table'!B30,B2B!A:A,0),5)),"---")</f>
        <v>A25</v>
      </c>
      <c r="H30" s="59" t="str">
        <f>IFERROR(IF(VLOOKUP($D30&amp;"-"&amp;$E30,IF($H$4="TEB0187_REV01",CALC_CONN_TEB0187_REV01!$F:$I),4,0)="--","---",IF($H$4="TEB0187_REV01",CALC_CONN_TEB0187_REV01!$G30&amp; " --&gt; " &amp;CALC_CONN_TEB0187_REV01!$I30&amp; " --&gt; ")),"---")</f>
        <v>---</v>
      </c>
      <c r="I30" s="19" t="str">
        <f>IFERROR(IF(VLOOKUP($D30&amp;"-"&amp;$E30,IF($H$4="TEB0187_REV01",CALC_CONN_TEB0187_REV01!$F:$H),3,0)="--",VLOOKUP($D30&amp;"-"&amp;$E30,IF($H$4="TEB0187_REV01",CALC_CONN_TEB0187_REV01!$F:$H),2,0),VLOOKUP($D30&amp;"-"&amp;$E30,IF($H$4="TEB0187_REV01",CALC_CONN_TEB0187_REV01!$F:$H),3,0)),"---")</f>
        <v>---</v>
      </c>
      <c r="J30" s="19" t="str">
        <f>IFERROR(VLOOKUP(I30,IF($H$4="TEB0187_REV01",RAW_c_TEB0187_REV01!$AE:$AM),9,0),"---")</f>
        <v>---</v>
      </c>
      <c r="K30" s="19" t="str">
        <f>IFERROR(VLOOKUP(D30&amp;"-"&amp;E30,IF($H$4="TEB0187_REV01",RAW_c_TEB0187_REV01!$AD:$AK,"???"),6,0),"---")</f>
        <v>---</v>
      </c>
      <c r="L30" s="19" t="str">
        <f>IFERROR(VLOOKUP(D30&amp;"-"&amp;E30,IF($H$4="TEB0187_REV01",RAW_c_TEB0187_REV01!$AD:$AL,"???"),9,0),"---")</f>
        <v>---</v>
      </c>
      <c r="M30" s="19" t="str">
        <f>IFERROR(IF(VLOOKUP($F30&amp;"-"&amp;$G30,IF($M$4="TEI0187_REV01",RAW_m_TEI0187_REV01!$F:$AU),43,0)="--","---",IF($M$4="TEI0187_REV01",RAW_m_TEI0187_REV01!$AT30&amp; " --&gt; " &amp;RAW_m_TEI0187_REV01!$AU30&amp; " --&gt; ")),"---")</f>
        <v>---</v>
      </c>
      <c r="N30" s="19" t="str">
        <f>IFERROR(VLOOKUP(F30&amp;"-"&amp;G30,IF($M$4="TEI0187_REV01",RAW_m_TEI0187_REV01!$AD:$AJ),7,0),"---")</f>
        <v>---</v>
      </c>
      <c r="O30" s="19" t="str">
        <f>IFERROR(VLOOKUP(N30,IF($M$4="TEI0187_REV01",RAW_m_TEI0187_REV01!$AJ:$AK),2,0),"---")</f>
        <v>---</v>
      </c>
      <c r="P30" s="19" t="str">
        <f>IFERROR(VLOOKUP(F30&amp;"-"&amp;G30,IF($M$4="TEI0187_REV01",RAW_m_TEI0187_REV01!$AD:$AG),3,0),"---")</f>
        <v>---</v>
      </c>
      <c r="Q30" s="19" t="str">
        <f>IFERROR(VLOOKUP(N30,IF($M$4="TEI0187_REV01",RAW_m_TEI0187_REV01!$AE:$AH),4,0),"---")</f>
        <v>---</v>
      </c>
      <c r="R30" s="19" t="str">
        <f>IFERROR(VLOOKUP(F30&amp;"-"&amp;G30,IF($M$4="TEI0187_REV01",RAW_m_TEI0187_REV01!$AD:$AG),4,0),"---")</f>
        <v>---</v>
      </c>
    </row>
    <row r="31" spans="2:18" x14ac:dyDescent="0.25">
      <c r="B31" s="78">
        <v>26</v>
      </c>
      <c r="C31" s="19" t="str">
        <f>IFERROR(INDEX(B2B!A:F,MATCH('B2B Pin Table'!B31,B2B!A:A,0),6),"---")</f>
        <v>IO</v>
      </c>
      <c r="D31" s="19" t="str">
        <f>IFERROR(IF((COUNTIF(B2B!A27:K27,H29)&lt;0),"---",INDEX(B2B!A:K,MATCH('B2B Pin Table'!B31,B2B!A:A,0),2)),"---")</f>
        <v>J1</v>
      </c>
      <c r="E31" s="19" t="str">
        <f>IFERROR(IF((COUNTIF(B2B!A27:K27,H29)&lt;0),"---",INDEX(B2B!A:K,MATCH('B2B Pin Table'!B31,B2B!A:A,0),3)),"---")</f>
        <v>A26</v>
      </c>
      <c r="F31" s="19" t="str">
        <f>IFERROR(IF((COUNTIF(B2B!A27:K27,L29)&lt;0),"---",INDEX(B2B!A:K,MATCH('B2B Pin Table'!B31,B2B!A:A,0),4)),"---")</f>
        <v>J1</v>
      </c>
      <c r="G31" s="19" t="str">
        <f>IFERROR(IF((COUNTIF(B2B!A27:K27,L29)&lt;0),"---",INDEX(B2B!A:K,MATCH('B2B Pin Table'!B31,B2B!A:A,0),5)),"---")</f>
        <v>A26</v>
      </c>
      <c r="H31" s="59" t="str">
        <f>IFERROR(IF(VLOOKUP($D31&amp;"-"&amp;$E31,IF($H$4="TEB0187_REV01",CALC_CONN_TEB0187_REV01!$F:$I),4,0)="--","---",IF($H$4="TEB0187_REV01",CALC_CONN_TEB0187_REV01!$G31&amp; " --&gt; " &amp;CALC_CONN_TEB0187_REV01!$I31&amp; " --&gt; ")),"---")</f>
        <v>---</v>
      </c>
      <c r="I31" s="19" t="str">
        <f>IFERROR(IF(VLOOKUP($D31&amp;"-"&amp;$E31,IF($H$4="TEB0187_REV01",CALC_CONN_TEB0187_REV01!$F:$H),3,0)="--",VLOOKUP($D31&amp;"-"&amp;$E31,IF($H$4="TEB0187_REV01",CALC_CONN_TEB0187_REV01!$F:$H),2,0),VLOOKUP($D31&amp;"-"&amp;$E31,IF($H$4="TEB0187_REV01",CALC_CONN_TEB0187_REV01!$F:$H),3,0)),"---")</f>
        <v>---</v>
      </c>
      <c r="J31" s="19" t="str">
        <f>IFERROR(VLOOKUP(I31,IF($H$4="TEB0187_REV01",RAW_c_TEB0187_REV01!$AE:$AM),9,0),"---")</f>
        <v>---</v>
      </c>
      <c r="K31" s="19" t="str">
        <f>IFERROR(VLOOKUP(D31&amp;"-"&amp;E31,IF($H$4="TEB0187_REV01",RAW_c_TEB0187_REV01!$AD:$AK,"???"),6,0),"---")</f>
        <v>---</v>
      </c>
      <c r="L31" s="19" t="str">
        <f>IFERROR(VLOOKUP(D31&amp;"-"&amp;E31,IF($H$4="TEB0187_REV01",RAW_c_TEB0187_REV01!$AD:$AL,"???"),9,0),"---")</f>
        <v>---</v>
      </c>
      <c r="M31" s="19" t="str">
        <f>IFERROR(IF(VLOOKUP($F31&amp;"-"&amp;$G31,IF($M$4="TEI0187_REV01",RAW_m_TEI0187_REV01!$F:$AU),43,0)="--","---",IF($M$4="TEI0187_REV01",RAW_m_TEI0187_REV01!$AT31&amp; " --&gt; " &amp;RAW_m_TEI0187_REV01!$AU31&amp; " --&gt; ")),"---")</f>
        <v>---</v>
      </c>
      <c r="N31" s="19" t="str">
        <f>IFERROR(VLOOKUP(F31&amp;"-"&amp;G31,IF($M$4="TEI0187_REV01",RAW_m_TEI0187_REV01!$AD:$AJ),7,0),"---")</f>
        <v>---</v>
      </c>
      <c r="O31" s="19" t="str">
        <f>IFERROR(VLOOKUP(N31,IF($M$4="TEI0187_REV01",RAW_m_TEI0187_REV01!$AJ:$AK),2,0),"---")</f>
        <v>---</v>
      </c>
      <c r="P31" s="19" t="str">
        <f>IFERROR(VLOOKUP(F31&amp;"-"&amp;G31,IF($M$4="TEI0187_REV01",RAW_m_TEI0187_REV01!$AD:$AG),3,0),"---")</f>
        <v>---</v>
      </c>
      <c r="Q31" s="19" t="str">
        <f>IFERROR(VLOOKUP(N31,IF($M$4="TEI0187_REV01",RAW_m_TEI0187_REV01!$AE:$AH),4,0),"---")</f>
        <v>---</v>
      </c>
      <c r="R31" s="19" t="str">
        <f>IFERROR(VLOOKUP(F31&amp;"-"&amp;G31,IF($M$4="TEI0187_REV01",RAW_m_TEI0187_REV01!$AD:$AG),4,0),"---")</f>
        <v>---</v>
      </c>
    </row>
    <row r="32" spans="2:18" x14ac:dyDescent="0.25">
      <c r="B32" s="78">
        <v>27</v>
      </c>
      <c r="C32" s="19" t="str">
        <f>IFERROR(INDEX(B2B!A:F,MATCH('B2B Pin Table'!B32,B2B!A:A,0),6),"---")</f>
        <v>IO</v>
      </c>
      <c r="D32" s="19" t="str">
        <f>IFERROR(IF((COUNTIF(B2B!A28:K28,H30)&lt;0),"---",INDEX(B2B!A:K,MATCH('B2B Pin Table'!B32,B2B!A:A,0),2)),"---")</f>
        <v>J1</v>
      </c>
      <c r="E32" s="19" t="str">
        <f>IFERROR(IF((COUNTIF(B2B!A28:K28,H30)&lt;0),"---",INDEX(B2B!A:K,MATCH('B2B Pin Table'!B32,B2B!A:A,0),3)),"---")</f>
        <v>A27</v>
      </c>
      <c r="F32" s="19" t="str">
        <f>IFERROR(IF((COUNTIF(B2B!A28:K28,L30)&lt;0),"---",INDEX(B2B!A:K,MATCH('B2B Pin Table'!B32,B2B!A:A,0),4)),"---")</f>
        <v>J1</v>
      </c>
      <c r="G32" s="19" t="str">
        <f>IFERROR(IF((COUNTIF(B2B!A28:K28,L30)&lt;0),"---",INDEX(B2B!A:K,MATCH('B2B Pin Table'!B32,B2B!A:A,0),5)),"---")</f>
        <v>A27</v>
      </c>
      <c r="H32" s="59" t="str">
        <f>IFERROR(IF(VLOOKUP($D32&amp;"-"&amp;$E32,IF($H$4="TEB0187_REV01",CALC_CONN_TEB0187_REV01!$F:$I),4,0)="--","---",IF($H$4="TEB0187_REV01",CALC_CONN_TEB0187_REV01!$G32&amp; " --&gt; " &amp;CALC_CONN_TEB0187_REV01!$I32&amp; " --&gt; ")),"---")</f>
        <v>---</v>
      </c>
      <c r="I32" s="19" t="str">
        <f>IFERROR(IF(VLOOKUP($D32&amp;"-"&amp;$E32,IF($H$4="TEB0187_REV01",CALC_CONN_TEB0187_REV01!$F:$H),3,0)="--",VLOOKUP($D32&amp;"-"&amp;$E32,IF($H$4="TEB0187_REV01",CALC_CONN_TEB0187_REV01!$F:$H),2,0),VLOOKUP($D32&amp;"-"&amp;$E32,IF($H$4="TEB0187_REV01",CALC_CONN_TEB0187_REV01!$F:$H),3,0)),"---")</f>
        <v>---</v>
      </c>
      <c r="J32" s="19" t="str">
        <f>IFERROR(VLOOKUP(I32,IF($H$4="TEB0187_REV01",RAW_c_TEB0187_REV01!$AE:$AM),9,0),"---")</f>
        <v>---</v>
      </c>
      <c r="K32" s="19" t="str">
        <f>IFERROR(VLOOKUP(D32&amp;"-"&amp;E32,IF($H$4="TEB0187_REV01",RAW_c_TEB0187_REV01!$AD:$AK,"???"),6,0),"---")</f>
        <v>---</v>
      </c>
      <c r="L32" s="19" t="str">
        <f>IFERROR(VLOOKUP(D32&amp;"-"&amp;E32,IF($H$4="TEB0187_REV01",RAW_c_TEB0187_REV01!$AD:$AL,"???"),9,0),"---")</f>
        <v>---</v>
      </c>
      <c r="M32" s="19" t="str">
        <f>IFERROR(IF(VLOOKUP($F32&amp;"-"&amp;$G32,IF($M$4="TEI0187_REV01",RAW_m_TEI0187_REV01!$F:$AU),43,0)="--","---",IF($M$4="TEI0187_REV01",RAW_m_TEI0187_REV01!$AT32&amp; " --&gt; " &amp;RAW_m_TEI0187_REV01!$AU32&amp; " --&gt; ")),"---")</f>
        <v>---</v>
      </c>
      <c r="N32" s="19" t="str">
        <f>IFERROR(VLOOKUP(F32&amp;"-"&amp;G32,IF($M$4="TEI0187_REV01",RAW_m_TEI0187_REV01!$AD:$AJ),7,0),"---")</f>
        <v>---</v>
      </c>
      <c r="O32" s="19" t="str">
        <f>IFERROR(VLOOKUP(N32,IF($M$4="TEI0187_REV01",RAW_m_TEI0187_REV01!$AJ:$AK),2,0),"---")</f>
        <v>---</v>
      </c>
      <c r="P32" s="19" t="str">
        <f>IFERROR(VLOOKUP(F32&amp;"-"&amp;G32,IF($M$4="TEI0187_REV01",RAW_m_TEI0187_REV01!$AD:$AG),3,0),"---")</f>
        <v>---</v>
      </c>
      <c r="Q32" s="19" t="str">
        <f>IFERROR(VLOOKUP(N32,IF($M$4="TEI0187_REV01",RAW_m_TEI0187_REV01!$AE:$AH),4,0),"---")</f>
        <v>---</v>
      </c>
      <c r="R32" s="19" t="str">
        <f>IFERROR(VLOOKUP(F32&amp;"-"&amp;G32,IF($M$4="TEI0187_REV01",RAW_m_TEI0187_REV01!$AD:$AG),4,0),"---")</f>
        <v>---</v>
      </c>
    </row>
    <row r="33" spans="2:18" x14ac:dyDescent="0.25">
      <c r="B33" s="78">
        <v>28</v>
      </c>
      <c r="C33" s="19" t="str">
        <f>IFERROR(INDEX(B2B!A:F,MATCH('B2B Pin Table'!B33,B2B!A:A,0),6),"---")</f>
        <v>GND</v>
      </c>
      <c r="D33" s="19" t="str">
        <f>IFERROR(IF((COUNTIF(B2B!A29:K29,H31)&lt;0),"---",INDEX(B2B!A:K,MATCH('B2B Pin Table'!B33,B2B!A:A,0),2)),"---")</f>
        <v>J1</v>
      </c>
      <c r="E33" s="19" t="str">
        <f>IFERROR(IF((COUNTIF(B2B!A29:K29,H31)&lt;0),"---",INDEX(B2B!A:K,MATCH('B2B Pin Table'!B33,B2B!A:A,0),3)),"---")</f>
        <v>A28</v>
      </c>
      <c r="F33" s="19" t="str">
        <f>IFERROR(IF((COUNTIF(B2B!A29:K29,L31)&lt;0),"---",INDEX(B2B!A:K,MATCH('B2B Pin Table'!B33,B2B!A:A,0),4)),"---")</f>
        <v>J1</v>
      </c>
      <c r="G33" s="19" t="str">
        <f>IFERROR(IF((COUNTIF(B2B!A29:K29,L31)&lt;0),"---",INDEX(B2B!A:K,MATCH('B2B Pin Table'!B33,B2B!A:A,0),5)),"---")</f>
        <v>A28</v>
      </c>
      <c r="H33" s="59" t="str">
        <f>IFERROR(IF(VLOOKUP($D33&amp;"-"&amp;$E33,IF($H$4="TEB0187_REV01",CALC_CONN_TEB0187_REV01!$F:$I),4,0)="--","---",IF($H$4="TEB0187_REV01",CALC_CONN_TEB0187_REV01!$G33&amp; " --&gt; " &amp;CALC_CONN_TEB0187_REV01!$I33&amp; " --&gt; ")),"---")</f>
        <v>---</v>
      </c>
      <c r="I33" s="19" t="str">
        <f>IFERROR(IF(VLOOKUP($D33&amp;"-"&amp;$E33,IF($H$4="TEB0187_REV01",CALC_CONN_TEB0187_REV01!$F:$H),3,0)="--",VLOOKUP($D33&amp;"-"&amp;$E33,IF($H$4="TEB0187_REV01",CALC_CONN_TEB0187_REV01!$F:$H),2,0),VLOOKUP($D33&amp;"-"&amp;$E33,IF($H$4="TEB0187_REV01",CALC_CONN_TEB0187_REV01!$F:$H),3,0)),"---")</f>
        <v>---</v>
      </c>
      <c r="J33" s="19" t="str">
        <f>IFERROR(VLOOKUP(I33,IF($H$4="TEB0187_REV01",RAW_c_TEB0187_REV01!$AE:$AM),9,0),"---")</f>
        <v>---</v>
      </c>
      <c r="K33" s="19" t="str">
        <f>IFERROR(VLOOKUP(D33&amp;"-"&amp;E33,IF($H$4="TEB0187_REV01",RAW_c_TEB0187_REV01!$AD:$AK,"???"),6,0),"---")</f>
        <v>---</v>
      </c>
      <c r="L33" s="19" t="str">
        <f>IFERROR(VLOOKUP(D33&amp;"-"&amp;E33,IF($H$4="TEB0187_REV01",RAW_c_TEB0187_REV01!$AD:$AL,"???"),9,0),"---")</f>
        <v>---</v>
      </c>
      <c r="M33" s="19" t="str">
        <f>IFERROR(IF(VLOOKUP($F33&amp;"-"&amp;$G33,IF($M$4="TEI0187_REV01",RAW_m_TEI0187_REV01!$F:$AU),43,0)="--","---",IF($M$4="TEI0187_REV01",RAW_m_TEI0187_REV01!$AT33&amp; " --&gt; " &amp;RAW_m_TEI0187_REV01!$AU33&amp; " --&gt; ")),"---")</f>
        <v>---</v>
      </c>
      <c r="N33" s="19" t="str">
        <f>IFERROR(VLOOKUP(F33&amp;"-"&amp;G33,IF($M$4="TEI0187_REV01",RAW_m_TEI0187_REV01!$AD:$AJ),7,0),"---")</f>
        <v>---</v>
      </c>
      <c r="O33" s="19" t="str">
        <f>IFERROR(VLOOKUP(N33,IF($M$4="TEI0187_REV01",RAW_m_TEI0187_REV01!$AJ:$AK),2,0),"---")</f>
        <v>---</v>
      </c>
      <c r="P33" s="19" t="str">
        <f>IFERROR(VLOOKUP(F33&amp;"-"&amp;G33,IF($M$4="TEI0187_REV01",RAW_m_TEI0187_REV01!$AD:$AG),3,0),"---")</f>
        <v>---</v>
      </c>
      <c r="Q33" s="19" t="str">
        <f>IFERROR(VLOOKUP(N33,IF($M$4="TEI0187_REV01",RAW_m_TEI0187_REV01!$AE:$AH),4,0),"---")</f>
        <v>---</v>
      </c>
      <c r="R33" s="19" t="str">
        <f>IFERROR(VLOOKUP(F33&amp;"-"&amp;G33,IF($M$4="TEI0187_REV01",RAW_m_TEI0187_REV01!$AD:$AG),4,0),"---")</f>
        <v>---</v>
      </c>
    </row>
    <row r="34" spans="2:18" x14ac:dyDescent="0.25">
      <c r="B34" s="78">
        <v>29</v>
      </c>
      <c r="C34" s="19" t="str">
        <f>IFERROR(INDEX(B2B!A:F,MATCH('B2B Pin Table'!B34,B2B!A:A,0),6),"---")</f>
        <v>GND</v>
      </c>
      <c r="D34" s="19" t="str">
        <f>IFERROR(IF((COUNTIF(B2B!A30:K30,H32)&lt;0),"---",INDEX(B2B!A:K,MATCH('B2B Pin Table'!B34,B2B!A:A,0),2)),"---")</f>
        <v>J1</v>
      </c>
      <c r="E34" s="19" t="str">
        <f>IFERROR(IF((COUNTIF(B2B!A30:K30,H32)&lt;0),"---",INDEX(B2B!A:K,MATCH('B2B Pin Table'!B34,B2B!A:A,0),3)),"---")</f>
        <v>A29</v>
      </c>
      <c r="F34" s="19" t="str">
        <f>IFERROR(IF((COUNTIF(B2B!A30:K30,L32)&lt;0),"---",INDEX(B2B!A:K,MATCH('B2B Pin Table'!B34,B2B!A:A,0),4)),"---")</f>
        <v>J1</v>
      </c>
      <c r="G34" s="19" t="str">
        <f>IFERROR(IF((COUNTIF(B2B!A30:K30,L32)&lt;0),"---",INDEX(B2B!A:K,MATCH('B2B Pin Table'!B34,B2B!A:A,0),5)),"---")</f>
        <v>A29</v>
      </c>
      <c r="H34" s="59" t="str">
        <f>IFERROR(IF(VLOOKUP($D34&amp;"-"&amp;$E34,IF($H$4="TEB0187_REV01",CALC_CONN_TEB0187_REV01!$F:$I),4,0)="--","---",IF($H$4="TEB0187_REV01",CALC_CONN_TEB0187_REV01!$G34&amp; " --&gt; " &amp;CALC_CONN_TEB0187_REV01!$I34&amp; " --&gt; ")),"---")</f>
        <v>---</v>
      </c>
      <c r="I34" s="19" t="str">
        <f>IFERROR(IF(VLOOKUP($D34&amp;"-"&amp;$E34,IF($H$4="TEB0187_REV01",CALC_CONN_TEB0187_REV01!$F:$H),3,0)="--",VLOOKUP($D34&amp;"-"&amp;$E34,IF($H$4="TEB0187_REV01",CALC_CONN_TEB0187_REV01!$F:$H),2,0),VLOOKUP($D34&amp;"-"&amp;$E34,IF($H$4="TEB0187_REV01",CALC_CONN_TEB0187_REV01!$F:$H),3,0)),"---")</f>
        <v>---</v>
      </c>
      <c r="J34" s="19" t="str">
        <f>IFERROR(VLOOKUP(I34,IF($H$4="TEB0187_REV01",RAW_c_TEB0187_REV01!$AE:$AM),9,0),"---")</f>
        <v>---</v>
      </c>
      <c r="K34" s="19" t="str">
        <f>IFERROR(VLOOKUP(D34&amp;"-"&amp;E34,IF($H$4="TEB0187_REV01",RAW_c_TEB0187_REV01!$AD:$AK,"???"),6,0),"---")</f>
        <v>---</v>
      </c>
      <c r="L34" s="19" t="str">
        <f>IFERROR(VLOOKUP(D34&amp;"-"&amp;E34,IF($H$4="TEB0187_REV01",RAW_c_TEB0187_REV01!$AD:$AL,"???"),9,0),"---")</f>
        <v>---</v>
      </c>
      <c r="M34" s="19" t="str">
        <f>IFERROR(IF(VLOOKUP($F34&amp;"-"&amp;$G34,IF($M$4="TEI0187_REV01",RAW_m_TEI0187_REV01!$F:$AU),43,0)="--","---",IF($M$4="TEI0187_REV01",RAW_m_TEI0187_REV01!$AT34&amp; " --&gt; " &amp;RAW_m_TEI0187_REV01!$AU34&amp; " --&gt; ")),"---")</f>
        <v>---</v>
      </c>
      <c r="N34" s="19" t="str">
        <f>IFERROR(VLOOKUP(F34&amp;"-"&amp;G34,IF($M$4="TEI0187_REV01",RAW_m_TEI0187_REV01!$AD:$AJ),7,0),"---")</f>
        <v>---</v>
      </c>
      <c r="O34" s="19" t="str">
        <f>IFERROR(VLOOKUP(N34,IF($M$4="TEI0187_REV01",RAW_m_TEI0187_REV01!$AJ:$AK),2,0),"---")</f>
        <v>---</v>
      </c>
      <c r="P34" s="19" t="str">
        <f>IFERROR(VLOOKUP(F34&amp;"-"&amp;G34,IF($M$4="TEI0187_REV01",RAW_m_TEI0187_REV01!$AD:$AG),3,0),"---")</f>
        <v>---</v>
      </c>
      <c r="Q34" s="19" t="str">
        <f>IFERROR(VLOOKUP(N34,IF($M$4="TEI0187_REV01",RAW_m_TEI0187_REV01!$AE:$AH),4,0),"---")</f>
        <v>---</v>
      </c>
      <c r="R34" s="19" t="str">
        <f>IFERROR(VLOOKUP(F34&amp;"-"&amp;G34,IF($M$4="TEI0187_REV01",RAW_m_TEI0187_REV01!$AD:$AG),4,0),"---")</f>
        <v>---</v>
      </c>
    </row>
    <row r="35" spans="2:18" x14ac:dyDescent="0.25">
      <c r="B35" s="78">
        <v>30</v>
      </c>
      <c r="C35" s="19" t="str">
        <f>IFERROR(INDEX(B2B!A:F,MATCH('B2B Pin Table'!B35,B2B!A:A,0),6),"---")</f>
        <v>IO</v>
      </c>
      <c r="D35" s="19" t="str">
        <f>IFERROR(IF((COUNTIF(B2B!A31:K31,H33)&lt;0),"---",INDEX(B2B!A:K,MATCH('B2B Pin Table'!B35,B2B!A:A,0),2)),"---")</f>
        <v>J1</v>
      </c>
      <c r="E35" s="19" t="str">
        <f>IFERROR(IF((COUNTIF(B2B!A31:K31,H33)&lt;0),"---",INDEX(B2B!A:K,MATCH('B2B Pin Table'!B35,B2B!A:A,0),3)),"---")</f>
        <v>A30</v>
      </c>
      <c r="F35" s="19" t="str">
        <f>IFERROR(IF((COUNTIF(B2B!A31:K31,L33)&lt;0),"---",INDEX(B2B!A:K,MATCH('B2B Pin Table'!B35,B2B!A:A,0),4)),"---")</f>
        <v>J1</v>
      </c>
      <c r="G35" s="19" t="str">
        <f>IFERROR(IF((COUNTIF(B2B!A31:K31,L33)&lt;0),"---",INDEX(B2B!A:K,MATCH('B2B Pin Table'!B35,B2B!A:A,0),5)),"---")</f>
        <v>A30</v>
      </c>
      <c r="H35" s="59" t="str">
        <f>IFERROR(IF(VLOOKUP($D35&amp;"-"&amp;$E35,IF($H$4="TEB0187_REV01",CALC_CONN_TEB0187_REV01!$F:$I),4,0)="--","---",IF($H$4="TEB0187_REV01",CALC_CONN_TEB0187_REV01!$G35&amp; " --&gt; " &amp;CALC_CONN_TEB0187_REV01!$I35&amp; " --&gt; ")),"---")</f>
        <v>---</v>
      </c>
      <c r="I35" s="19" t="str">
        <f>IFERROR(IF(VLOOKUP($D35&amp;"-"&amp;$E35,IF($H$4="TEB0187_REV01",CALC_CONN_TEB0187_REV01!$F:$H),3,0)="--",VLOOKUP($D35&amp;"-"&amp;$E35,IF($H$4="TEB0187_REV01",CALC_CONN_TEB0187_REV01!$F:$H),2,0),VLOOKUP($D35&amp;"-"&amp;$E35,IF($H$4="TEB0187_REV01",CALC_CONN_TEB0187_REV01!$F:$H),3,0)),"---")</f>
        <v>---</v>
      </c>
      <c r="J35" s="19" t="str">
        <f>IFERROR(VLOOKUP(I35,IF($H$4="TEB0187_REV01",RAW_c_TEB0187_REV01!$AE:$AM),9,0),"---")</f>
        <v>---</v>
      </c>
      <c r="K35" s="19" t="str">
        <f>IFERROR(VLOOKUP(D35&amp;"-"&amp;E35,IF($H$4="TEB0187_REV01",RAW_c_TEB0187_REV01!$AD:$AK,"???"),6,0),"---")</f>
        <v>---</v>
      </c>
      <c r="L35" s="19" t="str">
        <f>IFERROR(VLOOKUP(D35&amp;"-"&amp;E35,IF($H$4="TEB0187_REV01",RAW_c_TEB0187_REV01!$AD:$AL,"???"),9,0),"---")</f>
        <v>---</v>
      </c>
      <c r="M35" s="19" t="str">
        <f>IFERROR(IF(VLOOKUP($F35&amp;"-"&amp;$G35,IF($M$4="TEI0187_REV01",RAW_m_TEI0187_REV01!$F:$AU),43,0)="--","---",IF($M$4="TEI0187_REV01",RAW_m_TEI0187_REV01!$AT35&amp; " --&gt; " &amp;RAW_m_TEI0187_REV01!$AU35&amp; " --&gt; ")),"---")</f>
        <v>---</v>
      </c>
      <c r="N35" s="19" t="str">
        <f>IFERROR(VLOOKUP(F35&amp;"-"&amp;G35,IF($M$4="TEI0187_REV01",RAW_m_TEI0187_REV01!$AD:$AJ),7,0),"---")</f>
        <v>---</v>
      </c>
      <c r="O35" s="19" t="str">
        <f>IFERROR(VLOOKUP(N35,IF($M$4="TEI0187_REV01",RAW_m_TEI0187_REV01!$AJ:$AK),2,0),"---")</f>
        <v>---</v>
      </c>
      <c r="P35" s="19" t="str">
        <f>IFERROR(VLOOKUP(F35&amp;"-"&amp;G35,IF($M$4="TEI0187_REV01",RAW_m_TEI0187_REV01!$AD:$AG),3,0),"---")</f>
        <v>---</v>
      </c>
      <c r="Q35" s="19" t="str">
        <f>IFERROR(VLOOKUP(N35,IF($M$4="TEI0187_REV01",RAW_m_TEI0187_REV01!$AE:$AH),4,0),"---")</f>
        <v>---</v>
      </c>
      <c r="R35" s="19" t="str">
        <f>IFERROR(VLOOKUP(F35&amp;"-"&amp;G35,IF($M$4="TEI0187_REV01",RAW_m_TEI0187_REV01!$AD:$AG),4,0),"---")</f>
        <v>---</v>
      </c>
    </row>
    <row r="36" spans="2:18" x14ac:dyDescent="0.25">
      <c r="B36" s="78">
        <v>31</v>
      </c>
      <c r="C36" s="19" t="str">
        <f>IFERROR(INDEX(B2B!A:F,MATCH('B2B Pin Table'!B36,B2B!A:A,0),6),"---")</f>
        <v>IO</v>
      </c>
      <c r="D36" s="19" t="str">
        <f>IFERROR(IF((COUNTIF(B2B!A32:K32,H34)&lt;0),"---",INDEX(B2B!A:K,MATCH('B2B Pin Table'!B36,B2B!A:A,0),2)),"---")</f>
        <v>J1</v>
      </c>
      <c r="E36" s="19" t="str">
        <f>IFERROR(IF((COUNTIF(B2B!A32:K32,H34)&lt;0),"---",INDEX(B2B!A:K,MATCH('B2B Pin Table'!B36,B2B!A:A,0),3)),"---")</f>
        <v>A31</v>
      </c>
      <c r="F36" s="19" t="str">
        <f>IFERROR(IF((COUNTIF(B2B!A32:K32,L34)&lt;0),"---",INDEX(B2B!A:K,MATCH('B2B Pin Table'!B36,B2B!A:A,0),4)),"---")</f>
        <v>J1</v>
      </c>
      <c r="G36" s="19" t="str">
        <f>IFERROR(IF((COUNTIF(B2B!A32:K32,L34)&lt;0),"---",INDEX(B2B!A:K,MATCH('B2B Pin Table'!B36,B2B!A:A,0),5)),"---")</f>
        <v>A31</v>
      </c>
      <c r="H36" s="59" t="str">
        <f>IFERROR(IF(VLOOKUP($D36&amp;"-"&amp;$E36,IF($H$4="TEB0187_REV01",CALC_CONN_TEB0187_REV01!$F:$I),4,0)="--","---",IF($H$4="TEB0187_REV01",CALC_CONN_TEB0187_REV01!$G36&amp; " --&gt; " &amp;CALC_CONN_TEB0187_REV01!$I36&amp; " --&gt; ")),"---")</f>
        <v>---</v>
      </c>
      <c r="I36" s="19" t="str">
        <f>IFERROR(IF(VLOOKUP($D36&amp;"-"&amp;$E36,IF($H$4="TEB0187_REV01",CALC_CONN_TEB0187_REV01!$F:$H),3,0)="--",VLOOKUP($D36&amp;"-"&amp;$E36,IF($H$4="TEB0187_REV01",CALC_CONN_TEB0187_REV01!$F:$H),2,0),VLOOKUP($D36&amp;"-"&amp;$E36,IF($H$4="TEB0187_REV01",CALC_CONN_TEB0187_REV01!$F:$H),3,0)),"---")</f>
        <v>---</v>
      </c>
      <c r="J36" s="19" t="str">
        <f>IFERROR(VLOOKUP(I36,IF($H$4="TEB0187_REV01",RAW_c_TEB0187_REV01!$AE:$AM),9,0),"---")</f>
        <v>---</v>
      </c>
      <c r="K36" s="19" t="str">
        <f>IFERROR(VLOOKUP(D36&amp;"-"&amp;E36,IF($H$4="TEB0187_REV01",RAW_c_TEB0187_REV01!$AD:$AK,"???"),6,0),"---")</f>
        <v>---</v>
      </c>
      <c r="L36" s="19" t="str">
        <f>IFERROR(VLOOKUP(D36&amp;"-"&amp;E36,IF($H$4="TEB0187_REV01",RAW_c_TEB0187_REV01!$AD:$AL,"???"),9,0),"---")</f>
        <v>---</v>
      </c>
      <c r="M36" s="19" t="str">
        <f>IFERROR(IF(VLOOKUP($F36&amp;"-"&amp;$G36,IF($M$4="TEI0187_REV01",RAW_m_TEI0187_REV01!$F:$AU),43,0)="--","---",IF($M$4="TEI0187_REV01",RAW_m_TEI0187_REV01!$AT36&amp; " --&gt; " &amp;RAW_m_TEI0187_REV01!$AU36&amp; " --&gt; ")),"---")</f>
        <v>---</v>
      </c>
      <c r="N36" s="19" t="str">
        <f>IFERROR(VLOOKUP(F36&amp;"-"&amp;G36,IF($M$4="TEI0187_REV01",RAW_m_TEI0187_REV01!$AD:$AJ),7,0),"---")</f>
        <v>---</v>
      </c>
      <c r="O36" s="19" t="str">
        <f>IFERROR(VLOOKUP(N36,IF($M$4="TEI0187_REV01",RAW_m_TEI0187_REV01!$AJ:$AK),2,0),"---")</f>
        <v>---</v>
      </c>
      <c r="P36" s="19" t="str">
        <f>IFERROR(VLOOKUP(F36&amp;"-"&amp;G36,IF($M$4="TEI0187_REV01",RAW_m_TEI0187_REV01!$AD:$AG),3,0),"---")</f>
        <v>---</v>
      </c>
      <c r="Q36" s="19" t="str">
        <f>IFERROR(VLOOKUP(N36,IF($M$4="TEI0187_REV01",RAW_m_TEI0187_REV01!$AE:$AH),4,0),"---")</f>
        <v>---</v>
      </c>
      <c r="R36" s="19" t="str">
        <f>IFERROR(VLOOKUP(F36&amp;"-"&amp;G36,IF($M$4="TEI0187_REV01",RAW_m_TEI0187_REV01!$AD:$AG),4,0),"---")</f>
        <v>---</v>
      </c>
    </row>
    <row r="37" spans="2:18" x14ac:dyDescent="0.25">
      <c r="B37" s="78">
        <v>32</v>
      </c>
      <c r="C37" s="19" t="str">
        <f>IFERROR(INDEX(B2B!A:F,MATCH('B2B Pin Table'!B37,B2B!A:A,0),6),"---")</f>
        <v>PWR</v>
      </c>
      <c r="D37" s="19" t="str">
        <f>IFERROR(IF((COUNTIF(B2B!A33:K33,H35)&lt;0),"---",INDEX(B2B!A:K,MATCH('B2B Pin Table'!B37,B2B!A:A,0),2)),"---")</f>
        <v>J1</v>
      </c>
      <c r="E37" s="19" t="str">
        <f>IFERROR(IF((COUNTIF(B2B!A33:K33,H35)&lt;0),"---",INDEX(B2B!A:K,MATCH('B2B Pin Table'!B37,B2B!A:A,0),3)),"---")</f>
        <v>A32</v>
      </c>
      <c r="F37" s="19" t="str">
        <f>IFERROR(IF((COUNTIF(B2B!A33:K33,L35)&lt;0),"---",INDEX(B2B!A:K,MATCH('B2B Pin Table'!B37,B2B!A:A,0),4)),"---")</f>
        <v>J1</v>
      </c>
      <c r="G37" s="19" t="str">
        <f>IFERROR(IF((COUNTIF(B2B!A33:K33,L35)&lt;0),"---",INDEX(B2B!A:K,MATCH('B2B Pin Table'!B37,B2B!A:A,0),5)),"---")</f>
        <v>A32</v>
      </c>
      <c r="H37" s="59" t="str">
        <f>IFERROR(IF(VLOOKUP($D37&amp;"-"&amp;$E37,IF($H$4="TEB0187_REV01",CALC_CONN_TEB0187_REV01!$F:$I),4,0)="--","---",IF($H$4="TEB0187_REV01",CALC_CONN_TEB0187_REV01!$G37&amp; " --&gt; " &amp;CALC_CONN_TEB0187_REV01!$I37&amp; " --&gt; ")),"---")</f>
        <v>---</v>
      </c>
      <c r="I37" s="19" t="str">
        <f>IFERROR(IF(VLOOKUP($D37&amp;"-"&amp;$E37,IF($H$4="TEB0187_REV01",CALC_CONN_TEB0187_REV01!$F:$H),3,0)="--",VLOOKUP($D37&amp;"-"&amp;$E37,IF($H$4="TEB0187_REV01",CALC_CONN_TEB0187_REV01!$F:$H),2,0),VLOOKUP($D37&amp;"-"&amp;$E37,IF($H$4="TEB0187_REV01",CALC_CONN_TEB0187_REV01!$F:$H),3,0)),"---")</f>
        <v>---</v>
      </c>
      <c r="J37" s="19" t="str">
        <f>IFERROR(VLOOKUP(I37,IF($H$4="TEB0187_REV01",RAW_c_TEB0187_REV01!$AE:$AM),9,0),"---")</f>
        <v>---</v>
      </c>
      <c r="K37" s="19" t="str">
        <f>IFERROR(VLOOKUP(D37&amp;"-"&amp;E37,IF($H$4="TEB0187_REV01",RAW_c_TEB0187_REV01!$AD:$AK,"???"),6,0),"---")</f>
        <v>---</v>
      </c>
      <c r="L37" s="19" t="str">
        <f>IFERROR(VLOOKUP(D37&amp;"-"&amp;E37,IF($H$4="TEB0187_REV01",RAW_c_TEB0187_REV01!$AD:$AL,"???"),9,0),"---")</f>
        <v>---</v>
      </c>
      <c r="M37" s="19" t="str">
        <f>IFERROR(IF(VLOOKUP($F37&amp;"-"&amp;$G37,IF($M$4="TEI0187_REV01",RAW_m_TEI0187_REV01!$F:$AU),43,0)="--","---",IF($M$4="TEI0187_REV01",RAW_m_TEI0187_REV01!$AT37&amp; " --&gt; " &amp;RAW_m_TEI0187_REV01!$AU37&amp; " --&gt; ")),"---")</f>
        <v>---</v>
      </c>
      <c r="N37" s="19" t="str">
        <f>IFERROR(VLOOKUP(F37&amp;"-"&amp;G37,IF($M$4="TEI0187_REV01",RAW_m_TEI0187_REV01!$AD:$AJ),7,0),"---")</f>
        <v>---</v>
      </c>
      <c r="O37" s="19" t="str">
        <f>IFERROR(VLOOKUP(N37,IF($M$4="TEI0187_REV01",RAW_m_TEI0187_REV01!$AJ:$AK),2,0),"---")</f>
        <v>---</v>
      </c>
      <c r="P37" s="19" t="str">
        <f>IFERROR(VLOOKUP(F37&amp;"-"&amp;G37,IF($M$4="TEI0187_REV01",RAW_m_TEI0187_REV01!$AD:$AG),3,0),"---")</f>
        <v>---</v>
      </c>
      <c r="Q37" s="19" t="str">
        <f>IFERROR(VLOOKUP(N37,IF($M$4="TEI0187_REV01",RAW_m_TEI0187_REV01!$AE:$AH),4,0),"---")</f>
        <v>---</v>
      </c>
      <c r="R37" s="19" t="str">
        <f>IFERROR(VLOOKUP(F37&amp;"-"&amp;G37,IF($M$4="TEI0187_REV01",RAW_m_TEI0187_REV01!$AD:$AG),4,0),"---")</f>
        <v>---</v>
      </c>
    </row>
    <row r="38" spans="2:18" x14ac:dyDescent="0.25">
      <c r="B38" s="78">
        <v>33</v>
      </c>
      <c r="C38" s="19" t="str">
        <f>IFERROR(INDEX(B2B!A:F,MATCH('B2B Pin Table'!B38,B2B!A:A,0),6),"---")</f>
        <v>PWR</v>
      </c>
      <c r="D38" s="19" t="str">
        <f>IFERROR(IF((COUNTIF(B2B!A34:K34,H36)&lt;0),"---",INDEX(B2B!A:K,MATCH('B2B Pin Table'!B38,B2B!A:A,0),2)),"---")</f>
        <v>J1</v>
      </c>
      <c r="E38" s="19" t="str">
        <f>IFERROR(IF((COUNTIF(B2B!A34:K34,H36)&lt;0),"---",INDEX(B2B!A:K,MATCH('B2B Pin Table'!B38,B2B!A:A,0),3)),"---")</f>
        <v>A33</v>
      </c>
      <c r="F38" s="19" t="str">
        <f>IFERROR(IF((COUNTIF(B2B!A34:K34,L36)&lt;0),"---",INDEX(B2B!A:K,MATCH('B2B Pin Table'!B38,B2B!A:A,0),4)),"---")</f>
        <v>J1</v>
      </c>
      <c r="G38" s="19" t="str">
        <f>IFERROR(IF((COUNTIF(B2B!A34:K34,L36)&lt;0),"---",INDEX(B2B!A:K,MATCH('B2B Pin Table'!B38,B2B!A:A,0),5)),"---")</f>
        <v>A33</v>
      </c>
      <c r="H38" s="59" t="str">
        <f>IFERROR(IF(VLOOKUP($D38&amp;"-"&amp;$E38,IF($H$4="TEB0187_REV01",CALC_CONN_TEB0187_REV01!$F:$I),4,0)="--","---",IF($H$4="TEB0187_REV01",CALC_CONN_TEB0187_REV01!$G38&amp; " --&gt; " &amp;CALC_CONN_TEB0187_REV01!$I38&amp; " --&gt; ")),"---")</f>
        <v>---</v>
      </c>
      <c r="I38" s="19" t="str">
        <f>IFERROR(IF(VLOOKUP($D38&amp;"-"&amp;$E38,IF($H$4="TEB0187_REV01",CALC_CONN_TEB0187_REV01!$F:$H),3,0)="--",VLOOKUP($D38&amp;"-"&amp;$E38,IF($H$4="TEB0187_REV01",CALC_CONN_TEB0187_REV01!$F:$H),2,0),VLOOKUP($D38&amp;"-"&amp;$E38,IF($H$4="TEB0187_REV01",CALC_CONN_TEB0187_REV01!$F:$H),3,0)),"---")</f>
        <v>---</v>
      </c>
      <c r="J38" s="19" t="str">
        <f>IFERROR(VLOOKUP(I38,IF($H$4="TEB0187_REV01",RAW_c_TEB0187_REV01!$AE:$AM),9,0),"---")</f>
        <v>---</v>
      </c>
      <c r="K38" s="19" t="str">
        <f>IFERROR(VLOOKUP(D38&amp;"-"&amp;E38,IF($H$4="TEB0187_REV01",RAW_c_TEB0187_REV01!$AD:$AK,"???"),6,0),"---")</f>
        <v>---</v>
      </c>
      <c r="L38" s="19" t="str">
        <f>IFERROR(VLOOKUP(D38&amp;"-"&amp;E38,IF($H$4="TEB0187_REV01",RAW_c_TEB0187_REV01!$AD:$AL,"???"),9,0),"---")</f>
        <v>---</v>
      </c>
      <c r="M38" s="19" t="str">
        <f>IFERROR(IF(VLOOKUP($F38&amp;"-"&amp;$G38,IF($M$4="TEI0187_REV01",RAW_m_TEI0187_REV01!$F:$AU),43,0)="--","---",IF($M$4="TEI0187_REV01",RAW_m_TEI0187_REV01!$AT38&amp; " --&gt; " &amp;RAW_m_TEI0187_REV01!$AU38&amp; " --&gt; ")),"---")</f>
        <v>---</v>
      </c>
      <c r="N38" s="19" t="str">
        <f>IFERROR(VLOOKUP(F38&amp;"-"&amp;G38,IF($M$4="TEI0187_REV01",RAW_m_TEI0187_REV01!$AD:$AJ),7,0),"---")</f>
        <v>---</v>
      </c>
      <c r="O38" s="19" t="str">
        <f>IFERROR(VLOOKUP(N38,IF($M$4="TEI0187_REV01",RAW_m_TEI0187_REV01!$AJ:$AK),2,0),"---")</f>
        <v>---</v>
      </c>
      <c r="P38" s="19" t="str">
        <f>IFERROR(VLOOKUP(F38&amp;"-"&amp;G38,IF($M$4="TEI0187_REV01",RAW_m_TEI0187_REV01!$AD:$AG),3,0),"---")</f>
        <v>---</v>
      </c>
      <c r="Q38" s="19" t="str">
        <f>IFERROR(VLOOKUP(N38,IF($M$4="TEI0187_REV01",RAW_m_TEI0187_REV01!$AE:$AH),4,0),"---")</f>
        <v>---</v>
      </c>
      <c r="R38" s="19" t="str">
        <f>IFERROR(VLOOKUP(F38&amp;"-"&amp;G38,IF($M$4="TEI0187_REV01",RAW_m_TEI0187_REV01!$AD:$AG),4,0),"---")</f>
        <v>---</v>
      </c>
    </row>
    <row r="39" spans="2:18" x14ac:dyDescent="0.25">
      <c r="B39" s="78">
        <v>34</v>
      </c>
      <c r="C39" s="19" t="str">
        <f>IFERROR(INDEX(B2B!A:F,MATCH('B2B Pin Table'!B39,B2B!A:A,0),6),"---")</f>
        <v>IO</v>
      </c>
      <c r="D39" s="19" t="str">
        <f>IFERROR(IF((COUNTIF(B2B!A35:K35,H37)&lt;0),"---",INDEX(B2B!A:K,MATCH('B2B Pin Table'!B39,B2B!A:A,0),2)),"---")</f>
        <v>J1</v>
      </c>
      <c r="E39" s="19" t="str">
        <f>IFERROR(IF((COUNTIF(B2B!A35:K35,H37)&lt;0),"---",INDEX(B2B!A:K,MATCH('B2B Pin Table'!B39,B2B!A:A,0),3)),"---")</f>
        <v>A34</v>
      </c>
      <c r="F39" s="19" t="str">
        <f>IFERROR(IF((COUNTIF(B2B!A35:K35,L37)&lt;0),"---",INDEX(B2B!A:K,MATCH('B2B Pin Table'!B39,B2B!A:A,0),4)),"---")</f>
        <v>J1</v>
      </c>
      <c r="G39" s="19" t="str">
        <f>IFERROR(IF((COUNTIF(B2B!A35:K35,L37)&lt;0),"---",INDEX(B2B!A:K,MATCH('B2B Pin Table'!B39,B2B!A:A,0),5)),"---")</f>
        <v>A34</v>
      </c>
      <c r="H39" s="59" t="str">
        <f>IFERROR(IF(VLOOKUP($D39&amp;"-"&amp;$E39,IF($H$4="TEB0187_REV01",CALC_CONN_TEB0187_REV01!$F:$I),4,0)="--","---",IF($H$4="TEB0187_REV01",CALC_CONN_TEB0187_REV01!$G39&amp; " --&gt; " &amp;CALC_CONN_TEB0187_REV01!$I39&amp; " --&gt; ")),"---")</f>
        <v>---</v>
      </c>
      <c r="I39" s="19" t="str">
        <f>IFERROR(IF(VLOOKUP($D39&amp;"-"&amp;$E39,IF($H$4="TEB0187_REV01",CALC_CONN_TEB0187_REV01!$F:$H),3,0)="--",VLOOKUP($D39&amp;"-"&amp;$E39,IF($H$4="TEB0187_REV01",CALC_CONN_TEB0187_REV01!$F:$H),2,0),VLOOKUP($D39&amp;"-"&amp;$E39,IF($H$4="TEB0187_REV01",CALC_CONN_TEB0187_REV01!$F:$H),3,0)),"---")</f>
        <v>---</v>
      </c>
      <c r="J39" s="19" t="str">
        <f>IFERROR(VLOOKUP(I39,IF($H$4="TEB0187_REV01",RAW_c_TEB0187_REV01!$AE:$AM),9,0),"---")</f>
        <v>---</v>
      </c>
      <c r="K39" s="19" t="str">
        <f>IFERROR(VLOOKUP(D39&amp;"-"&amp;E39,IF($H$4="TEB0187_REV01",RAW_c_TEB0187_REV01!$AD:$AK,"???"),6,0),"---")</f>
        <v>---</v>
      </c>
      <c r="L39" s="19" t="str">
        <f>IFERROR(VLOOKUP(D39&amp;"-"&amp;E39,IF($H$4="TEB0187_REV01",RAW_c_TEB0187_REV01!$AD:$AL,"???"),9,0),"---")</f>
        <v>---</v>
      </c>
      <c r="M39" s="19" t="str">
        <f>IFERROR(IF(VLOOKUP($F39&amp;"-"&amp;$G39,IF($M$4="TEI0187_REV01",RAW_m_TEI0187_REV01!$F:$AU),43,0)="--","---",IF($M$4="TEI0187_REV01",RAW_m_TEI0187_REV01!$AT39&amp; " --&gt; " &amp;RAW_m_TEI0187_REV01!$AU39&amp; " --&gt; ")),"---")</f>
        <v>---</v>
      </c>
      <c r="N39" s="19" t="str">
        <f>IFERROR(VLOOKUP(F39&amp;"-"&amp;G39,IF($M$4="TEI0187_REV01",RAW_m_TEI0187_REV01!$AD:$AJ),7,0),"---")</f>
        <v>---</v>
      </c>
      <c r="O39" s="19" t="str">
        <f>IFERROR(VLOOKUP(N39,IF($M$4="TEI0187_REV01",RAW_m_TEI0187_REV01!$AJ:$AK),2,0),"---")</f>
        <v>---</v>
      </c>
      <c r="P39" s="19" t="str">
        <f>IFERROR(VLOOKUP(F39&amp;"-"&amp;G39,IF($M$4="TEI0187_REV01",RAW_m_TEI0187_REV01!$AD:$AG),3,0),"---")</f>
        <v>---</v>
      </c>
      <c r="Q39" s="19" t="str">
        <f>IFERROR(VLOOKUP(N39,IF($M$4="TEI0187_REV01",RAW_m_TEI0187_REV01!$AE:$AH),4,0),"---")</f>
        <v>---</v>
      </c>
      <c r="R39" s="19" t="str">
        <f>IFERROR(VLOOKUP(F39&amp;"-"&amp;G39,IF($M$4="TEI0187_REV01",RAW_m_TEI0187_REV01!$AD:$AG),4,0),"---")</f>
        <v>---</v>
      </c>
    </row>
    <row r="40" spans="2:18" x14ac:dyDescent="0.25">
      <c r="B40" s="78">
        <v>35</v>
      </c>
      <c r="C40" s="19" t="str">
        <f>IFERROR(INDEX(B2B!A:F,MATCH('B2B Pin Table'!B40,B2B!A:A,0),6),"---")</f>
        <v>IO</v>
      </c>
      <c r="D40" s="19" t="str">
        <f>IFERROR(IF((COUNTIF(B2B!A36:K36,H38)&lt;0),"---",INDEX(B2B!A:K,MATCH('B2B Pin Table'!B40,B2B!A:A,0),2)),"---")</f>
        <v>J1</v>
      </c>
      <c r="E40" s="19" t="str">
        <f>IFERROR(IF((COUNTIF(B2B!A36:K36,H38)&lt;0),"---",INDEX(B2B!A:K,MATCH('B2B Pin Table'!B40,B2B!A:A,0),3)),"---")</f>
        <v>A35</v>
      </c>
      <c r="F40" s="19" t="str">
        <f>IFERROR(IF((COUNTIF(B2B!A36:K36,L38)&lt;0),"---",INDEX(B2B!A:K,MATCH('B2B Pin Table'!B40,B2B!A:A,0),4)),"---")</f>
        <v>J1</v>
      </c>
      <c r="G40" s="19" t="str">
        <f>IFERROR(IF((COUNTIF(B2B!A36:K36,L38)&lt;0),"---",INDEX(B2B!A:K,MATCH('B2B Pin Table'!B40,B2B!A:A,0),5)),"---")</f>
        <v>A35</v>
      </c>
      <c r="H40" s="59" t="str">
        <f>IFERROR(IF(VLOOKUP($D40&amp;"-"&amp;$E40,IF($H$4="TEB0187_REV01",CALC_CONN_TEB0187_REV01!$F:$I),4,0)="--","---",IF($H$4="TEB0187_REV01",CALC_CONN_TEB0187_REV01!$G40&amp; " --&gt; " &amp;CALC_CONN_TEB0187_REV01!$I40&amp; " --&gt; ")),"---")</f>
        <v>---</v>
      </c>
      <c r="I40" s="19" t="str">
        <f>IFERROR(IF(VLOOKUP($D40&amp;"-"&amp;$E40,IF($H$4="TEB0187_REV01",CALC_CONN_TEB0187_REV01!$F:$H),3,0)="--",VLOOKUP($D40&amp;"-"&amp;$E40,IF($H$4="TEB0187_REV01",CALC_CONN_TEB0187_REV01!$F:$H),2,0),VLOOKUP($D40&amp;"-"&amp;$E40,IF($H$4="TEB0187_REV01",CALC_CONN_TEB0187_REV01!$F:$H),3,0)),"---")</f>
        <v>---</v>
      </c>
      <c r="J40" s="19" t="str">
        <f>IFERROR(VLOOKUP(I40,IF($H$4="TEB0187_REV01",RAW_c_TEB0187_REV01!$AE:$AM),9,0),"---")</f>
        <v>---</v>
      </c>
      <c r="K40" s="19" t="str">
        <f>IFERROR(VLOOKUP(D40&amp;"-"&amp;E40,IF($H$4="TEB0187_REV01",RAW_c_TEB0187_REV01!$AD:$AK,"???"),6,0),"---")</f>
        <v>---</v>
      </c>
      <c r="L40" s="19" t="str">
        <f>IFERROR(VLOOKUP(D40&amp;"-"&amp;E40,IF($H$4="TEB0187_REV01",RAW_c_TEB0187_REV01!$AD:$AL,"???"),9,0),"---")</f>
        <v>---</v>
      </c>
      <c r="M40" s="19" t="str">
        <f>IFERROR(IF(VLOOKUP($F40&amp;"-"&amp;$G40,IF($M$4="TEI0187_REV01",RAW_m_TEI0187_REV01!$F:$AU),43,0)="--","---",IF($M$4="TEI0187_REV01",RAW_m_TEI0187_REV01!$AT40&amp; " --&gt; " &amp;RAW_m_TEI0187_REV01!$AU40&amp; " --&gt; ")),"---")</f>
        <v>---</v>
      </c>
      <c r="N40" s="19" t="str">
        <f>IFERROR(VLOOKUP(F40&amp;"-"&amp;G40,IF($M$4="TEI0187_REV01",RAW_m_TEI0187_REV01!$AD:$AJ),7,0),"---")</f>
        <v>---</v>
      </c>
      <c r="O40" s="19" t="str">
        <f>IFERROR(VLOOKUP(N40,IF($M$4="TEI0187_REV01",RAW_m_TEI0187_REV01!$AJ:$AK),2,0),"---")</f>
        <v>---</v>
      </c>
      <c r="P40" s="19" t="str">
        <f>IFERROR(VLOOKUP(F40&amp;"-"&amp;G40,IF($M$4="TEI0187_REV01",RAW_m_TEI0187_REV01!$AD:$AG),3,0),"---")</f>
        <v>---</v>
      </c>
      <c r="Q40" s="19" t="str">
        <f>IFERROR(VLOOKUP(N40,IF($M$4="TEI0187_REV01",RAW_m_TEI0187_REV01!$AE:$AH),4,0),"---")</f>
        <v>---</v>
      </c>
      <c r="R40" s="19" t="str">
        <f>IFERROR(VLOOKUP(F40&amp;"-"&amp;G40,IF($M$4="TEI0187_REV01",RAW_m_TEI0187_REV01!$AD:$AG),4,0),"---")</f>
        <v>---</v>
      </c>
    </row>
    <row r="41" spans="2:18" x14ac:dyDescent="0.25">
      <c r="B41" s="78">
        <v>36</v>
      </c>
      <c r="C41" s="19" t="str">
        <f>IFERROR(INDEX(B2B!A:F,MATCH('B2B Pin Table'!B41,B2B!A:A,0),6),"---")</f>
        <v>GND</v>
      </c>
      <c r="D41" s="19" t="str">
        <f>IFERROR(IF((COUNTIF(B2B!A37:K37,H39)&lt;0),"---",INDEX(B2B!A:K,MATCH('B2B Pin Table'!B41,B2B!A:A,0),2)),"---")</f>
        <v>J1</v>
      </c>
      <c r="E41" s="19" t="str">
        <f>IFERROR(IF((COUNTIF(B2B!A37:K37,H39)&lt;0),"---",INDEX(B2B!A:K,MATCH('B2B Pin Table'!B41,B2B!A:A,0),3)),"---")</f>
        <v>A36</v>
      </c>
      <c r="F41" s="19" t="str">
        <f>IFERROR(IF((COUNTIF(B2B!A37:K37,L39)&lt;0),"---",INDEX(B2B!A:K,MATCH('B2B Pin Table'!B41,B2B!A:A,0),4)),"---")</f>
        <v>J1</v>
      </c>
      <c r="G41" s="19" t="str">
        <f>IFERROR(IF((COUNTIF(B2B!A37:K37,L39)&lt;0),"---",INDEX(B2B!A:K,MATCH('B2B Pin Table'!B41,B2B!A:A,0),5)),"---")</f>
        <v>A36</v>
      </c>
      <c r="H41" s="59" t="str">
        <f>IFERROR(IF(VLOOKUP($D41&amp;"-"&amp;$E41,IF($H$4="TEB0187_REV01",CALC_CONN_TEB0187_REV01!$F:$I),4,0)="--","---",IF($H$4="TEB0187_REV01",CALC_CONN_TEB0187_REV01!$G41&amp; " --&gt; " &amp;CALC_CONN_TEB0187_REV01!$I41&amp; " --&gt; ")),"---")</f>
        <v>---</v>
      </c>
      <c r="I41" s="19" t="str">
        <f>IFERROR(IF(VLOOKUP($D41&amp;"-"&amp;$E41,IF($H$4="TEB0187_REV01",CALC_CONN_TEB0187_REV01!$F:$H),3,0)="--",VLOOKUP($D41&amp;"-"&amp;$E41,IF($H$4="TEB0187_REV01",CALC_CONN_TEB0187_REV01!$F:$H),2,0),VLOOKUP($D41&amp;"-"&amp;$E41,IF($H$4="TEB0187_REV01",CALC_CONN_TEB0187_REV01!$F:$H),3,0)),"---")</f>
        <v>---</v>
      </c>
      <c r="J41" s="19" t="str">
        <f>IFERROR(VLOOKUP(I41,IF($H$4="TEB0187_REV01",RAW_c_TEB0187_REV01!$AE:$AM),9,0),"---")</f>
        <v>---</v>
      </c>
      <c r="K41" s="19" t="str">
        <f>IFERROR(VLOOKUP(D41&amp;"-"&amp;E41,IF($H$4="TEB0187_REV01",RAW_c_TEB0187_REV01!$AD:$AK,"???"),6,0),"---")</f>
        <v>---</v>
      </c>
      <c r="L41" s="19" t="str">
        <f>IFERROR(VLOOKUP(D41&amp;"-"&amp;E41,IF($H$4="TEB0187_REV01",RAW_c_TEB0187_REV01!$AD:$AL,"???"),9,0),"---")</f>
        <v>---</v>
      </c>
      <c r="M41" s="19" t="str">
        <f>IFERROR(IF(VLOOKUP($F41&amp;"-"&amp;$G41,IF($M$4="TEI0187_REV01",RAW_m_TEI0187_REV01!$F:$AU),43,0)="--","---",IF($M$4="TEI0187_REV01",RAW_m_TEI0187_REV01!$AT41&amp; " --&gt; " &amp;RAW_m_TEI0187_REV01!$AU41&amp; " --&gt; ")),"---")</f>
        <v>---</v>
      </c>
      <c r="N41" s="19" t="str">
        <f>IFERROR(VLOOKUP(F41&amp;"-"&amp;G41,IF($M$4="TEI0187_REV01",RAW_m_TEI0187_REV01!$AD:$AJ),7,0),"---")</f>
        <v>---</v>
      </c>
      <c r="O41" s="19" t="str">
        <f>IFERROR(VLOOKUP(N41,IF($M$4="TEI0187_REV01",RAW_m_TEI0187_REV01!$AJ:$AK),2,0),"---")</f>
        <v>---</v>
      </c>
      <c r="P41" s="19" t="str">
        <f>IFERROR(VLOOKUP(F41&amp;"-"&amp;G41,IF($M$4="TEI0187_REV01",RAW_m_TEI0187_REV01!$AD:$AG),3,0),"---")</f>
        <v>---</v>
      </c>
      <c r="Q41" s="19" t="str">
        <f>IFERROR(VLOOKUP(N41,IF($M$4="TEI0187_REV01",RAW_m_TEI0187_REV01!$AE:$AH),4,0),"---")</f>
        <v>---</v>
      </c>
      <c r="R41" s="19" t="str">
        <f>IFERROR(VLOOKUP(F41&amp;"-"&amp;G41,IF($M$4="TEI0187_REV01",RAW_m_TEI0187_REV01!$AD:$AG),4,0),"---")</f>
        <v>---</v>
      </c>
    </row>
    <row r="42" spans="2:18" x14ac:dyDescent="0.25">
      <c r="B42" s="78">
        <v>37</v>
      </c>
      <c r="C42" s="19" t="str">
        <f>IFERROR(INDEX(B2B!A:F,MATCH('B2B Pin Table'!B42,B2B!A:A,0),6),"---")</f>
        <v>GND</v>
      </c>
      <c r="D42" s="19" t="str">
        <f>IFERROR(IF((COUNTIF(B2B!A38:K38,H40)&lt;0),"---",INDEX(B2B!A:K,MATCH('B2B Pin Table'!B42,B2B!A:A,0),2)),"---")</f>
        <v>J1</v>
      </c>
      <c r="E42" s="19" t="str">
        <f>IFERROR(IF((COUNTIF(B2B!A38:K38,H40)&lt;0),"---",INDEX(B2B!A:K,MATCH('B2B Pin Table'!B42,B2B!A:A,0),3)),"---")</f>
        <v>A37</v>
      </c>
      <c r="F42" s="19" t="str">
        <f>IFERROR(IF((COUNTIF(B2B!A38:K38,L40)&lt;0),"---",INDEX(B2B!A:K,MATCH('B2B Pin Table'!B42,B2B!A:A,0),4)),"---")</f>
        <v>J1</v>
      </c>
      <c r="G42" s="19" t="str">
        <f>IFERROR(IF((COUNTIF(B2B!A38:K38,L40)&lt;0),"---",INDEX(B2B!A:K,MATCH('B2B Pin Table'!B42,B2B!A:A,0),5)),"---")</f>
        <v>A37</v>
      </c>
      <c r="H42" s="59" t="str">
        <f>IFERROR(IF(VLOOKUP($D42&amp;"-"&amp;$E42,IF($H$4="TEB0187_REV01",CALC_CONN_TEB0187_REV01!$F:$I),4,0)="--","---",IF($H$4="TEB0187_REV01",CALC_CONN_TEB0187_REV01!$G42&amp; " --&gt; " &amp;CALC_CONN_TEB0187_REV01!$I42&amp; " --&gt; ")),"---")</f>
        <v>---</v>
      </c>
      <c r="I42" s="19" t="str">
        <f>IFERROR(IF(VLOOKUP($D42&amp;"-"&amp;$E42,IF($H$4="TEB0187_REV01",CALC_CONN_TEB0187_REV01!$F:$H),3,0)="--",VLOOKUP($D42&amp;"-"&amp;$E42,IF($H$4="TEB0187_REV01",CALC_CONN_TEB0187_REV01!$F:$H),2,0),VLOOKUP($D42&amp;"-"&amp;$E42,IF($H$4="TEB0187_REV01",CALC_CONN_TEB0187_REV01!$F:$H),3,0)),"---")</f>
        <v>---</v>
      </c>
      <c r="J42" s="19" t="str">
        <f>IFERROR(VLOOKUP(I42,IF($H$4="TEB0187_REV01",RAW_c_TEB0187_REV01!$AE:$AM),9,0),"---")</f>
        <v>---</v>
      </c>
      <c r="K42" s="19" t="str">
        <f>IFERROR(VLOOKUP(D42&amp;"-"&amp;E42,IF($H$4="TEB0187_REV01",RAW_c_TEB0187_REV01!$AD:$AK,"???"),6,0),"---")</f>
        <v>---</v>
      </c>
      <c r="L42" s="19" t="str">
        <f>IFERROR(VLOOKUP(D42&amp;"-"&amp;E42,IF($H$4="TEB0187_REV01",RAW_c_TEB0187_REV01!$AD:$AL,"???"),9,0),"---")</f>
        <v>---</v>
      </c>
      <c r="M42" s="19" t="str">
        <f>IFERROR(IF(VLOOKUP($F42&amp;"-"&amp;$G42,IF($M$4="TEI0187_REV01",RAW_m_TEI0187_REV01!$F:$AU),43,0)="--","---",IF($M$4="TEI0187_REV01",RAW_m_TEI0187_REV01!$AT42&amp; " --&gt; " &amp;RAW_m_TEI0187_REV01!$AU42&amp; " --&gt; ")),"---")</f>
        <v>---</v>
      </c>
      <c r="N42" s="19" t="str">
        <f>IFERROR(VLOOKUP(F42&amp;"-"&amp;G42,IF($M$4="TEI0187_REV01",RAW_m_TEI0187_REV01!$AD:$AJ),7,0),"---")</f>
        <v>---</v>
      </c>
      <c r="O42" s="19" t="str">
        <f>IFERROR(VLOOKUP(N42,IF($M$4="TEI0187_REV01",RAW_m_TEI0187_REV01!$AJ:$AK),2,0),"---")</f>
        <v>---</v>
      </c>
      <c r="P42" s="19" t="str">
        <f>IFERROR(VLOOKUP(F42&amp;"-"&amp;G42,IF($M$4="TEI0187_REV01",RAW_m_TEI0187_REV01!$AD:$AG),3,0),"---")</f>
        <v>---</v>
      </c>
      <c r="Q42" s="19" t="str">
        <f>IFERROR(VLOOKUP(N42,IF($M$4="TEI0187_REV01",RAW_m_TEI0187_REV01!$AE:$AH),4,0),"---")</f>
        <v>---</v>
      </c>
      <c r="R42" s="19" t="str">
        <f>IFERROR(VLOOKUP(F42&amp;"-"&amp;G42,IF($M$4="TEI0187_REV01",RAW_m_TEI0187_REV01!$AD:$AG),4,0),"---")</f>
        <v>---</v>
      </c>
    </row>
    <row r="43" spans="2:18" x14ac:dyDescent="0.25">
      <c r="B43" s="78">
        <v>38</v>
      </c>
      <c r="C43" s="19" t="str">
        <f>IFERROR(INDEX(B2B!A:F,MATCH('B2B Pin Table'!B43,B2B!A:A,0),6),"---")</f>
        <v>IO</v>
      </c>
      <c r="D43" s="19" t="str">
        <f>IFERROR(IF((COUNTIF(B2B!A39:K39,H41)&lt;0),"---",INDEX(B2B!A:K,MATCH('B2B Pin Table'!B43,B2B!A:A,0),2)),"---")</f>
        <v>J1</v>
      </c>
      <c r="E43" s="19" t="str">
        <f>IFERROR(IF((COUNTIF(B2B!A39:K39,H41)&lt;0),"---",INDEX(B2B!A:K,MATCH('B2B Pin Table'!B43,B2B!A:A,0),3)),"---")</f>
        <v>A38</v>
      </c>
      <c r="F43" s="19" t="str">
        <f>IFERROR(IF((COUNTIF(B2B!A39:K39,L41)&lt;0),"---",INDEX(B2B!A:K,MATCH('B2B Pin Table'!B43,B2B!A:A,0),4)),"---")</f>
        <v>J1</v>
      </c>
      <c r="G43" s="19" t="str">
        <f>IFERROR(IF((COUNTIF(B2B!A39:K39,L41)&lt;0),"---",INDEX(B2B!A:K,MATCH('B2B Pin Table'!B43,B2B!A:A,0),5)),"---")</f>
        <v>A38</v>
      </c>
      <c r="H43" s="59" t="str">
        <f>IFERROR(IF(VLOOKUP($D43&amp;"-"&amp;$E43,IF($H$4="TEB0187_REV01",CALC_CONN_TEB0187_REV01!$F:$I),4,0)="--","---",IF($H$4="TEB0187_REV01",CALC_CONN_TEB0187_REV01!$G43&amp; " --&gt; " &amp;CALC_CONN_TEB0187_REV01!$I43&amp; " --&gt; ")),"---")</f>
        <v>---</v>
      </c>
      <c r="I43" s="19" t="str">
        <f>IFERROR(IF(VLOOKUP($D43&amp;"-"&amp;$E43,IF($H$4="TEB0187_REV01",CALC_CONN_TEB0187_REV01!$F:$H),3,0)="--",VLOOKUP($D43&amp;"-"&amp;$E43,IF($H$4="TEB0187_REV01",CALC_CONN_TEB0187_REV01!$F:$H),2,0),VLOOKUP($D43&amp;"-"&amp;$E43,IF($H$4="TEB0187_REV01",CALC_CONN_TEB0187_REV01!$F:$H),3,0)),"---")</f>
        <v>---</v>
      </c>
      <c r="J43" s="19" t="str">
        <f>IFERROR(VLOOKUP(I43,IF($H$4="TEB0187_REV01",RAW_c_TEB0187_REV01!$AE:$AM),9,0),"---")</f>
        <v>---</v>
      </c>
      <c r="K43" s="19" t="str">
        <f>IFERROR(VLOOKUP(D43&amp;"-"&amp;E43,IF($H$4="TEB0187_REV01",RAW_c_TEB0187_REV01!$AD:$AK,"???"),6,0),"---")</f>
        <v>---</v>
      </c>
      <c r="L43" s="19" t="str">
        <f>IFERROR(VLOOKUP(D43&amp;"-"&amp;E43,IF($H$4="TEB0187_REV01",RAW_c_TEB0187_REV01!$AD:$AL,"???"),9,0),"---")</f>
        <v>---</v>
      </c>
      <c r="M43" s="19" t="str">
        <f>IFERROR(IF(VLOOKUP($F43&amp;"-"&amp;$G43,IF($M$4="TEI0187_REV01",RAW_m_TEI0187_REV01!$F:$AU),43,0)="--","---",IF($M$4="TEI0187_REV01",RAW_m_TEI0187_REV01!$AT43&amp; " --&gt; " &amp;RAW_m_TEI0187_REV01!$AU43&amp; " --&gt; ")),"---")</f>
        <v>---</v>
      </c>
      <c r="N43" s="19" t="str">
        <f>IFERROR(VLOOKUP(F43&amp;"-"&amp;G43,IF($M$4="TEI0187_REV01",RAW_m_TEI0187_REV01!$AD:$AJ),7,0),"---")</f>
        <v>---</v>
      </c>
      <c r="O43" s="19" t="str">
        <f>IFERROR(VLOOKUP(N43,IF($M$4="TEI0187_REV01",RAW_m_TEI0187_REV01!$AJ:$AK),2,0),"---")</f>
        <v>---</v>
      </c>
      <c r="P43" s="19" t="str">
        <f>IFERROR(VLOOKUP(F43&amp;"-"&amp;G43,IF($M$4="TEI0187_REV01",RAW_m_TEI0187_REV01!$AD:$AG),3,0),"---")</f>
        <v>---</v>
      </c>
      <c r="Q43" s="19" t="str">
        <f>IFERROR(VLOOKUP(N43,IF($M$4="TEI0187_REV01",RAW_m_TEI0187_REV01!$AE:$AH),4,0),"---")</f>
        <v>---</v>
      </c>
      <c r="R43" s="19" t="str">
        <f>IFERROR(VLOOKUP(F43&amp;"-"&amp;G43,IF($M$4="TEI0187_REV01",RAW_m_TEI0187_REV01!$AD:$AG),4,0),"---")</f>
        <v>---</v>
      </c>
    </row>
    <row r="44" spans="2:18" x14ac:dyDescent="0.25">
      <c r="B44" s="78">
        <v>39</v>
      </c>
      <c r="C44" s="19" t="str">
        <f>IFERROR(INDEX(B2B!A:F,MATCH('B2B Pin Table'!B44,B2B!A:A,0),6),"---")</f>
        <v>IO</v>
      </c>
      <c r="D44" s="19" t="str">
        <f>IFERROR(IF((COUNTIF(B2B!A40:K40,H42)&lt;0),"---",INDEX(B2B!A:K,MATCH('B2B Pin Table'!B44,B2B!A:A,0),2)),"---")</f>
        <v>J1</v>
      </c>
      <c r="E44" s="19" t="str">
        <f>IFERROR(IF((COUNTIF(B2B!A40:K40,H42)&lt;0),"---",INDEX(B2B!A:K,MATCH('B2B Pin Table'!B44,B2B!A:A,0),3)),"---")</f>
        <v>A39</v>
      </c>
      <c r="F44" s="19" t="str">
        <f>IFERROR(IF((COUNTIF(B2B!A40:K40,L42)&lt;0),"---",INDEX(B2B!A:K,MATCH('B2B Pin Table'!B44,B2B!A:A,0),4)),"---")</f>
        <v>J1</v>
      </c>
      <c r="G44" s="19" t="str">
        <f>IFERROR(IF((COUNTIF(B2B!A40:K40,L42)&lt;0),"---",INDEX(B2B!A:K,MATCH('B2B Pin Table'!B44,B2B!A:A,0),5)),"---")</f>
        <v>A39</v>
      </c>
      <c r="H44" s="59" t="str">
        <f>IFERROR(IF(VLOOKUP($D44&amp;"-"&amp;$E44,IF($H$4="TEB0187_REV01",CALC_CONN_TEB0187_REV01!$F:$I),4,0)="--","---",IF($H$4="TEB0187_REV01",CALC_CONN_TEB0187_REV01!$G44&amp; " --&gt; " &amp;CALC_CONN_TEB0187_REV01!$I44&amp; " --&gt; ")),"---")</f>
        <v>---</v>
      </c>
      <c r="I44" s="19" t="str">
        <f>IFERROR(IF(VLOOKUP($D44&amp;"-"&amp;$E44,IF($H$4="TEB0187_REV01",CALC_CONN_TEB0187_REV01!$F:$H),3,0)="--",VLOOKUP($D44&amp;"-"&amp;$E44,IF($H$4="TEB0187_REV01",CALC_CONN_TEB0187_REV01!$F:$H),2,0),VLOOKUP($D44&amp;"-"&amp;$E44,IF($H$4="TEB0187_REV01",CALC_CONN_TEB0187_REV01!$F:$H),3,0)),"---")</f>
        <v>---</v>
      </c>
      <c r="J44" s="19" t="str">
        <f>IFERROR(VLOOKUP(I44,IF($H$4="TEB0187_REV01",RAW_c_TEB0187_REV01!$AE:$AM),9,0),"---")</f>
        <v>---</v>
      </c>
      <c r="K44" s="19" t="str">
        <f>IFERROR(VLOOKUP(D44&amp;"-"&amp;E44,IF($H$4="TEB0187_REV01",RAW_c_TEB0187_REV01!$AD:$AK,"???"),6,0),"---")</f>
        <v>---</v>
      </c>
      <c r="L44" s="19" t="str">
        <f>IFERROR(VLOOKUP(D44&amp;"-"&amp;E44,IF($H$4="TEB0187_REV01",RAW_c_TEB0187_REV01!$AD:$AL,"???"),9,0),"---")</f>
        <v>---</v>
      </c>
      <c r="M44" s="19" t="str">
        <f>IFERROR(IF(VLOOKUP($F44&amp;"-"&amp;$G44,IF($M$4="TEI0187_REV01",RAW_m_TEI0187_REV01!$F:$AU),43,0)="--","---",IF($M$4="TEI0187_REV01",RAW_m_TEI0187_REV01!$AT44&amp; " --&gt; " &amp;RAW_m_TEI0187_REV01!$AU44&amp; " --&gt; ")),"---")</f>
        <v>---</v>
      </c>
      <c r="N44" s="19" t="str">
        <f>IFERROR(VLOOKUP(F44&amp;"-"&amp;G44,IF($M$4="TEI0187_REV01",RAW_m_TEI0187_REV01!$AD:$AJ),7,0),"---")</f>
        <v>---</v>
      </c>
      <c r="O44" s="19" t="str">
        <f>IFERROR(VLOOKUP(N44,IF($M$4="TEI0187_REV01",RAW_m_TEI0187_REV01!$AJ:$AK),2,0),"---")</f>
        <v>---</v>
      </c>
      <c r="P44" s="19" t="str">
        <f>IFERROR(VLOOKUP(F44&amp;"-"&amp;G44,IF($M$4="TEI0187_REV01",RAW_m_TEI0187_REV01!$AD:$AG),3,0),"---")</f>
        <v>---</v>
      </c>
      <c r="Q44" s="19" t="str">
        <f>IFERROR(VLOOKUP(N44,IF($M$4="TEI0187_REV01",RAW_m_TEI0187_REV01!$AE:$AH),4,0),"---")</f>
        <v>---</v>
      </c>
      <c r="R44" s="19" t="str">
        <f>IFERROR(VLOOKUP(F44&amp;"-"&amp;G44,IF($M$4="TEI0187_REV01",RAW_m_TEI0187_REV01!$AD:$AG),4,0),"---")</f>
        <v>---</v>
      </c>
    </row>
    <row r="45" spans="2:18" x14ac:dyDescent="0.25">
      <c r="B45" s="78">
        <v>40</v>
      </c>
      <c r="C45" s="19" t="str">
        <f>IFERROR(INDEX(B2B!A:F,MATCH('B2B Pin Table'!B45,B2B!A:A,0),6),"---")</f>
        <v>GND</v>
      </c>
      <c r="D45" s="19" t="str">
        <f>IFERROR(IF((COUNTIF(B2B!A41:K41,H43)&lt;0),"---",INDEX(B2B!A:K,MATCH('B2B Pin Table'!B45,B2B!A:A,0),2)),"---")</f>
        <v>J1</v>
      </c>
      <c r="E45" s="19" t="str">
        <f>IFERROR(IF((COUNTIF(B2B!A41:K41,H43)&lt;0),"---",INDEX(B2B!A:K,MATCH('B2B Pin Table'!B45,B2B!A:A,0),3)),"---")</f>
        <v>A40</v>
      </c>
      <c r="F45" s="19" t="str">
        <f>IFERROR(IF((COUNTIF(B2B!A41:K41,L43)&lt;0),"---",INDEX(B2B!A:K,MATCH('B2B Pin Table'!B45,B2B!A:A,0),4)),"---")</f>
        <v>J1</v>
      </c>
      <c r="G45" s="19" t="str">
        <f>IFERROR(IF((COUNTIF(B2B!A41:K41,L43)&lt;0),"---",INDEX(B2B!A:K,MATCH('B2B Pin Table'!B45,B2B!A:A,0),5)),"---")</f>
        <v>A40</v>
      </c>
      <c r="H45" s="59" t="str">
        <f>IFERROR(IF(VLOOKUP($D45&amp;"-"&amp;$E45,IF($H$4="TEB0187_REV01",CALC_CONN_TEB0187_REV01!$F:$I),4,0)="--","---",IF($H$4="TEB0187_REV01",CALC_CONN_TEB0187_REV01!$G45&amp; " --&gt; " &amp;CALC_CONN_TEB0187_REV01!$I45&amp; " --&gt; ")),"---")</f>
        <v>---</v>
      </c>
      <c r="I45" s="19" t="str">
        <f>IFERROR(IF(VLOOKUP($D45&amp;"-"&amp;$E45,IF($H$4="TEB0187_REV01",CALC_CONN_TEB0187_REV01!$F:$H),3,0)="--",VLOOKUP($D45&amp;"-"&amp;$E45,IF($H$4="TEB0187_REV01",CALC_CONN_TEB0187_REV01!$F:$H),2,0),VLOOKUP($D45&amp;"-"&amp;$E45,IF($H$4="TEB0187_REV01",CALC_CONN_TEB0187_REV01!$F:$H),3,0)),"---")</f>
        <v>---</v>
      </c>
      <c r="J45" s="19" t="str">
        <f>IFERROR(VLOOKUP(I45,IF($H$4="TEB0187_REV01",RAW_c_TEB0187_REV01!$AE:$AM),9,0),"---")</f>
        <v>---</v>
      </c>
      <c r="K45" s="19" t="str">
        <f>IFERROR(VLOOKUP(D45&amp;"-"&amp;E45,IF($H$4="TEB0187_REV01",RAW_c_TEB0187_REV01!$AD:$AK,"???"),6,0),"---")</f>
        <v>---</v>
      </c>
      <c r="L45" s="19" t="str">
        <f>IFERROR(VLOOKUP(D45&amp;"-"&amp;E45,IF($H$4="TEB0187_REV01",RAW_c_TEB0187_REV01!$AD:$AL,"???"),9,0),"---")</f>
        <v>---</v>
      </c>
      <c r="M45" s="19" t="str">
        <f>IFERROR(IF(VLOOKUP($F45&amp;"-"&amp;$G45,IF($M$4="TEI0187_REV01",RAW_m_TEI0187_REV01!$F:$AU),43,0)="--","---",IF($M$4="TEI0187_REV01",RAW_m_TEI0187_REV01!$AT45&amp; " --&gt; " &amp;RAW_m_TEI0187_REV01!$AU45&amp; " --&gt; ")),"---")</f>
        <v>---</v>
      </c>
      <c r="N45" s="19" t="str">
        <f>IFERROR(VLOOKUP(F45&amp;"-"&amp;G45,IF($M$4="TEI0187_REV01",RAW_m_TEI0187_REV01!$AD:$AJ),7,0),"---")</f>
        <v>---</v>
      </c>
      <c r="O45" s="19" t="str">
        <f>IFERROR(VLOOKUP(N45,IF($M$4="TEI0187_REV01",RAW_m_TEI0187_REV01!$AJ:$AK),2,0),"---")</f>
        <v>---</v>
      </c>
      <c r="P45" s="19" t="str">
        <f>IFERROR(VLOOKUP(F45&amp;"-"&amp;G45,IF($M$4="TEI0187_REV01",RAW_m_TEI0187_REV01!$AD:$AG),3,0),"---")</f>
        <v>---</v>
      </c>
      <c r="Q45" s="19" t="str">
        <f>IFERROR(VLOOKUP(N45,IF($M$4="TEI0187_REV01",RAW_m_TEI0187_REV01!$AE:$AH),4,0),"---")</f>
        <v>---</v>
      </c>
      <c r="R45" s="19" t="str">
        <f>IFERROR(VLOOKUP(F45&amp;"-"&amp;G45,IF($M$4="TEI0187_REV01",RAW_m_TEI0187_REV01!$AD:$AG),4,0),"---")</f>
        <v>---</v>
      </c>
    </row>
    <row r="46" spans="2:18" x14ac:dyDescent="0.25">
      <c r="B46" s="78">
        <v>41</v>
      </c>
      <c r="C46" s="19" t="str">
        <f>IFERROR(INDEX(B2B!A:F,MATCH('B2B Pin Table'!B46,B2B!A:A,0),6),"---")</f>
        <v>PWR</v>
      </c>
      <c r="D46" s="19" t="str">
        <f>IFERROR(IF((COUNTIF(B2B!A42:K42,H44)&lt;0),"---",INDEX(B2B!A:K,MATCH('B2B Pin Table'!B46,B2B!A:A,0),2)),"---")</f>
        <v>J1</v>
      </c>
      <c r="E46" s="19" t="str">
        <f>IFERROR(IF((COUNTIF(B2B!A42:K42,H44)&lt;0),"---",INDEX(B2B!A:K,MATCH('B2B Pin Table'!B46,B2B!A:A,0),3)),"---")</f>
        <v>A41</v>
      </c>
      <c r="F46" s="19" t="str">
        <f>IFERROR(IF((COUNTIF(B2B!A42:K42,L44)&lt;0),"---",INDEX(B2B!A:K,MATCH('B2B Pin Table'!B46,B2B!A:A,0),4)),"---")</f>
        <v>J1</v>
      </c>
      <c r="G46" s="19" t="str">
        <f>IFERROR(IF((COUNTIF(B2B!A42:K42,L44)&lt;0),"---",INDEX(B2B!A:K,MATCH('B2B Pin Table'!B46,B2B!A:A,0),5)),"---")</f>
        <v>A41</v>
      </c>
      <c r="H46" s="59" t="str">
        <f>IFERROR(IF(VLOOKUP($D46&amp;"-"&amp;$E46,IF($H$4="TEB0187_REV01",CALC_CONN_TEB0187_REV01!$F:$I),4,0)="--","---",IF($H$4="TEB0187_REV01",CALC_CONN_TEB0187_REV01!$G46&amp; " --&gt; " &amp;CALC_CONN_TEB0187_REV01!$I46&amp; " --&gt; ")),"---")</f>
        <v>---</v>
      </c>
      <c r="I46" s="19" t="str">
        <f>IFERROR(IF(VLOOKUP($D46&amp;"-"&amp;$E46,IF($H$4="TEB0187_REV01",CALC_CONN_TEB0187_REV01!$F:$H),3,0)="--",VLOOKUP($D46&amp;"-"&amp;$E46,IF($H$4="TEB0187_REV01",CALC_CONN_TEB0187_REV01!$F:$H),2,0),VLOOKUP($D46&amp;"-"&amp;$E46,IF($H$4="TEB0187_REV01",CALC_CONN_TEB0187_REV01!$F:$H),3,0)),"---")</f>
        <v>---</v>
      </c>
      <c r="J46" s="19" t="str">
        <f>IFERROR(VLOOKUP(I46,IF($H$4="TEB0187_REV01",RAW_c_TEB0187_REV01!$AE:$AM),9,0),"---")</f>
        <v>---</v>
      </c>
      <c r="K46" s="19" t="str">
        <f>IFERROR(VLOOKUP(D46&amp;"-"&amp;E46,IF($H$4="TEB0187_REV01",RAW_c_TEB0187_REV01!$AD:$AK,"???"),6,0),"---")</f>
        <v>---</v>
      </c>
      <c r="L46" s="19" t="str">
        <f>IFERROR(VLOOKUP(D46&amp;"-"&amp;E46,IF($H$4="TEB0187_REV01",RAW_c_TEB0187_REV01!$AD:$AL,"???"),9,0),"---")</f>
        <v>---</v>
      </c>
      <c r="M46" s="19" t="str">
        <f>IFERROR(IF(VLOOKUP($F46&amp;"-"&amp;$G46,IF($M$4="TEI0187_REV01",RAW_m_TEI0187_REV01!$F:$AU),43,0)="--","---",IF($M$4="TEI0187_REV01",RAW_m_TEI0187_REV01!$AT46&amp; " --&gt; " &amp;RAW_m_TEI0187_REV01!$AU46&amp; " --&gt; ")),"---")</f>
        <v>---</v>
      </c>
      <c r="N46" s="19" t="str">
        <f>IFERROR(VLOOKUP(F46&amp;"-"&amp;G46,IF($M$4="TEI0187_REV01",RAW_m_TEI0187_REV01!$AD:$AJ),7,0),"---")</f>
        <v>---</v>
      </c>
      <c r="O46" s="19" t="str">
        <f>IFERROR(VLOOKUP(N46,IF($M$4="TEI0187_REV01",RAW_m_TEI0187_REV01!$AJ:$AK),2,0),"---")</f>
        <v>---</v>
      </c>
      <c r="P46" s="19" t="str">
        <f>IFERROR(VLOOKUP(F46&amp;"-"&amp;G46,IF($M$4="TEI0187_REV01",RAW_m_TEI0187_REV01!$AD:$AG),3,0),"---")</f>
        <v>---</v>
      </c>
      <c r="Q46" s="19" t="str">
        <f>IFERROR(VLOOKUP(N46,IF($M$4="TEI0187_REV01",RAW_m_TEI0187_REV01!$AE:$AH),4,0),"---")</f>
        <v>---</v>
      </c>
      <c r="R46" s="19" t="str">
        <f>IFERROR(VLOOKUP(F46&amp;"-"&amp;G46,IF($M$4="TEI0187_REV01",RAW_m_TEI0187_REV01!$AD:$AG),4,0),"---")</f>
        <v>---</v>
      </c>
    </row>
    <row r="47" spans="2:18" x14ac:dyDescent="0.25">
      <c r="B47" s="78">
        <v>42</v>
      </c>
      <c r="C47" s="19" t="str">
        <f>IFERROR(INDEX(B2B!A:F,MATCH('B2B Pin Table'!B47,B2B!A:A,0),6),"---")</f>
        <v>IO</v>
      </c>
      <c r="D47" s="19" t="str">
        <f>IFERROR(IF((COUNTIF(B2B!A43:K43,H45)&lt;0),"---",INDEX(B2B!A:K,MATCH('B2B Pin Table'!B47,B2B!A:A,0),2)),"---")</f>
        <v>J1</v>
      </c>
      <c r="E47" s="19" t="str">
        <f>IFERROR(IF((COUNTIF(B2B!A43:K43,H45)&lt;0),"---",INDEX(B2B!A:K,MATCH('B2B Pin Table'!B47,B2B!A:A,0),3)),"---")</f>
        <v>A42</v>
      </c>
      <c r="F47" s="19" t="str">
        <f>IFERROR(IF((COUNTIF(B2B!A43:K43,L45)&lt;0),"---",INDEX(B2B!A:K,MATCH('B2B Pin Table'!B47,B2B!A:A,0),4)),"---")</f>
        <v>J1</v>
      </c>
      <c r="G47" s="19" t="str">
        <f>IFERROR(IF((COUNTIF(B2B!A43:K43,L45)&lt;0),"---",INDEX(B2B!A:K,MATCH('B2B Pin Table'!B47,B2B!A:A,0),5)),"---")</f>
        <v>A42</v>
      </c>
      <c r="H47" s="59" t="str">
        <f>IFERROR(IF(VLOOKUP($D47&amp;"-"&amp;$E47,IF($H$4="TEB0187_REV01",CALC_CONN_TEB0187_REV01!$F:$I),4,0)="--","---",IF($H$4="TEB0187_REV01",CALC_CONN_TEB0187_REV01!$G47&amp; " --&gt; " &amp;CALC_CONN_TEB0187_REV01!$I47&amp; " --&gt; ")),"---")</f>
        <v>---</v>
      </c>
      <c r="I47" s="19" t="str">
        <f>IFERROR(IF(VLOOKUP($D47&amp;"-"&amp;$E47,IF($H$4="TEB0187_REV01",CALC_CONN_TEB0187_REV01!$F:$H),3,0)="--",VLOOKUP($D47&amp;"-"&amp;$E47,IF($H$4="TEB0187_REV01",CALC_CONN_TEB0187_REV01!$F:$H),2,0),VLOOKUP($D47&amp;"-"&amp;$E47,IF($H$4="TEB0187_REV01",CALC_CONN_TEB0187_REV01!$F:$H),3,0)),"---")</f>
        <v>---</v>
      </c>
      <c r="J47" s="19" t="str">
        <f>IFERROR(VLOOKUP(I47,IF($H$4="TEB0187_REV01",RAW_c_TEB0187_REV01!$AE:$AM),9,0),"---")</f>
        <v>---</v>
      </c>
      <c r="K47" s="19" t="str">
        <f>IFERROR(VLOOKUP(D47&amp;"-"&amp;E47,IF($H$4="TEB0187_REV01",RAW_c_TEB0187_REV01!$AD:$AK,"???"),6,0),"---")</f>
        <v>---</v>
      </c>
      <c r="L47" s="19" t="str">
        <f>IFERROR(VLOOKUP(D47&amp;"-"&amp;E47,IF($H$4="TEB0187_REV01",RAW_c_TEB0187_REV01!$AD:$AL,"???"),9,0),"---")</f>
        <v>---</v>
      </c>
      <c r="M47" s="19" t="str">
        <f>IFERROR(IF(VLOOKUP($F47&amp;"-"&amp;$G47,IF($M$4="TEI0187_REV01",RAW_m_TEI0187_REV01!$F:$AU),43,0)="--","---",IF($M$4="TEI0187_REV01",RAW_m_TEI0187_REV01!$AT47&amp; " --&gt; " &amp;RAW_m_TEI0187_REV01!$AU47&amp; " --&gt; ")),"---")</f>
        <v>---</v>
      </c>
      <c r="N47" s="19" t="str">
        <f>IFERROR(VLOOKUP(F47&amp;"-"&amp;G47,IF($M$4="TEI0187_REV01",RAW_m_TEI0187_REV01!$AD:$AJ),7,0),"---")</f>
        <v>---</v>
      </c>
      <c r="O47" s="19" t="str">
        <f>IFERROR(VLOOKUP(N47,IF($M$4="TEI0187_REV01",RAW_m_TEI0187_REV01!$AJ:$AK),2,0),"---")</f>
        <v>---</v>
      </c>
      <c r="P47" s="19" t="str">
        <f>IFERROR(VLOOKUP(F47&amp;"-"&amp;G47,IF($M$4="TEI0187_REV01",RAW_m_TEI0187_REV01!$AD:$AG),3,0),"---")</f>
        <v>---</v>
      </c>
      <c r="Q47" s="19" t="str">
        <f>IFERROR(VLOOKUP(N47,IF($M$4="TEI0187_REV01",RAW_m_TEI0187_REV01!$AE:$AH),4,0),"---")</f>
        <v>---</v>
      </c>
      <c r="R47" s="19" t="str">
        <f>IFERROR(VLOOKUP(F47&amp;"-"&amp;G47,IF($M$4="TEI0187_REV01",RAW_m_TEI0187_REV01!$AD:$AG),4,0),"---")</f>
        <v>---</v>
      </c>
    </row>
    <row r="48" spans="2:18" x14ac:dyDescent="0.25">
      <c r="B48" s="78">
        <v>43</v>
      </c>
      <c r="C48" s="19" t="str">
        <f>IFERROR(INDEX(B2B!A:F,MATCH('B2B Pin Table'!B48,B2B!A:A,0),6),"---")</f>
        <v>IO</v>
      </c>
      <c r="D48" s="19" t="str">
        <f>IFERROR(IF((COUNTIF(B2B!A44:K44,H46)&lt;0),"---",INDEX(B2B!A:K,MATCH('B2B Pin Table'!B48,B2B!A:A,0),2)),"---")</f>
        <v>J1</v>
      </c>
      <c r="E48" s="19" t="str">
        <f>IFERROR(IF((COUNTIF(B2B!A44:K44,H46)&lt;0),"---",INDEX(B2B!A:K,MATCH('B2B Pin Table'!B48,B2B!A:A,0),3)),"---")</f>
        <v>A43</v>
      </c>
      <c r="F48" s="19" t="str">
        <f>IFERROR(IF((COUNTIF(B2B!A44:K44,L46)&lt;0),"---",INDEX(B2B!A:K,MATCH('B2B Pin Table'!B48,B2B!A:A,0),4)),"---")</f>
        <v>J1</v>
      </c>
      <c r="G48" s="19" t="str">
        <f>IFERROR(IF((COUNTIF(B2B!A44:K44,L46)&lt;0),"---",INDEX(B2B!A:K,MATCH('B2B Pin Table'!B48,B2B!A:A,0),5)),"---")</f>
        <v>A43</v>
      </c>
      <c r="H48" s="59" t="str">
        <f>IFERROR(IF(VLOOKUP($D48&amp;"-"&amp;$E48,IF($H$4="TEB0187_REV01",CALC_CONN_TEB0187_REV01!$F:$I),4,0)="--","---",IF($H$4="TEB0187_REV01",CALC_CONN_TEB0187_REV01!$G48&amp; " --&gt; " &amp;CALC_CONN_TEB0187_REV01!$I48&amp; " --&gt; ")),"---")</f>
        <v>---</v>
      </c>
      <c r="I48" s="19" t="str">
        <f>IFERROR(IF(VLOOKUP($D48&amp;"-"&amp;$E48,IF($H$4="TEB0187_REV01",CALC_CONN_TEB0187_REV01!$F:$H),3,0)="--",VLOOKUP($D48&amp;"-"&amp;$E48,IF($H$4="TEB0187_REV01",CALC_CONN_TEB0187_REV01!$F:$H),2,0),VLOOKUP($D48&amp;"-"&amp;$E48,IF($H$4="TEB0187_REV01",CALC_CONN_TEB0187_REV01!$F:$H),3,0)),"---")</f>
        <v>---</v>
      </c>
      <c r="J48" s="19" t="str">
        <f>IFERROR(VLOOKUP(I48,IF($H$4="TEB0187_REV01",RAW_c_TEB0187_REV01!$AE:$AM),9,0),"---")</f>
        <v>---</v>
      </c>
      <c r="K48" s="19" t="str">
        <f>IFERROR(VLOOKUP(D48&amp;"-"&amp;E48,IF($H$4="TEB0187_REV01",RAW_c_TEB0187_REV01!$AD:$AK,"???"),6,0),"---")</f>
        <v>---</v>
      </c>
      <c r="L48" s="19" t="str">
        <f>IFERROR(VLOOKUP(D48&amp;"-"&amp;E48,IF($H$4="TEB0187_REV01",RAW_c_TEB0187_REV01!$AD:$AL,"???"),9,0),"---")</f>
        <v>---</v>
      </c>
      <c r="M48" s="19" t="str">
        <f>IFERROR(IF(VLOOKUP($F48&amp;"-"&amp;$G48,IF($M$4="TEI0187_REV01",RAW_m_TEI0187_REV01!$F:$AU),43,0)="--","---",IF($M$4="TEI0187_REV01",RAW_m_TEI0187_REV01!$AT48&amp; " --&gt; " &amp;RAW_m_TEI0187_REV01!$AU48&amp; " --&gt; ")),"---")</f>
        <v>---</v>
      </c>
      <c r="N48" s="19" t="str">
        <f>IFERROR(VLOOKUP(F48&amp;"-"&amp;G48,IF($M$4="TEI0187_REV01",RAW_m_TEI0187_REV01!$AD:$AJ),7,0),"---")</f>
        <v>---</v>
      </c>
      <c r="O48" s="19" t="str">
        <f>IFERROR(VLOOKUP(N48,IF($M$4="TEI0187_REV01",RAW_m_TEI0187_REV01!$AJ:$AK),2,0),"---")</f>
        <v>---</v>
      </c>
      <c r="P48" s="19" t="str">
        <f>IFERROR(VLOOKUP(F48&amp;"-"&amp;G48,IF($M$4="TEI0187_REV01",RAW_m_TEI0187_REV01!$AD:$AG),3,0),"---")</f>
        <v>---</v>
      </c>
      <c r="Q48" s="19" t="str">
        <f>IFERROR(VLOOKUP(N48,IF($M$4="TEI0187_REV01",RAW_m_TEI0187_REV01!$AE:$AH),4,0),"---")</f>
        <v>---</v>
      </c>
      <c r="R48" s="19" t="str">
        <f>IFERROR(VLOOKUP(F48&amp;"-"&amp;G48,IF($M$4="TEI0187_REV01",RAW_m_TEI0187_REV01!$AD:$AG),4,0),"---")</f>
        <v>---</v>
      </c>
    </row>
    <row r="49" spans="2:18" x14ac:dyDescent="0.25">
      <c r="B49" s="78">
        <v>44</v>
      </c>
      <c r="C49" s="19" t="str">
        <f>IFERROR(INDEX(B2B!A:F,MATCH('B2B Pin Table'!B49,B2B!A:A,0),6),"---")</f>
        <v>GND</v>
      </c>
      <c r="D49" s="19" t="str">
        <f>IFERROR(IF((COUNTIF(B2B!A45:K45,H47)&lt;0),"---",INDEX(B2B!A:K,MATCH('B2B Pin Table'!B49,B2B!A:A,0),2)),"---")</f>
        <v>J1</v>
      </c>
      <c r="E49" s="19" t="str">
        <f>IFERROR(IF((COUNTIF(B2B!A45:K45,H47)&lt;0),"---",INDEX(B2B!A:K,MATCH('B2B Pin Table'!B49,B2B!A:A,0),3)),"---")</f>
        <v>A44</v>
      </c>
      <c r="F49" s="19" t="str">
        <f>IFERROR(IF((COUNTIF(B2B!A45:K45,L47)&lt;0),"---",INDEX(B2B!A:K,MATCH('B2B Pin Table'!B49,B2B!A:A,0),4)),"---")</f>
        <v>J1</v>
      </c>
      <c r="G49" s="19" t="str">
        <f>IFERROR(IF((COUNTIF(B2B!A45:K45,L47)&lt;0),"---",INDEX(B2B!A:K,MATCH('B2B Pin Table'!B49,B2B!A:A,0),5)),"---")</f>
        <v>A44</v>
      </c>
      <c r="H49" s="59" t="str">
        <f>IFERROR(IF(VLOOKUP($D49&amp;"-"&amp;$E49,IF($H$4="TEB0187_REV01",CALC_CONN_TEB0187_REV01!$F:$I),4,0)="--","---",IF($H$4="TEB0187_REV01",CALC_CONN_TEB0187_REV01!$G49&amp; " --&gt; " &amp;CALC_CONN_TEB0187_REV01!$I49&amp; " --&gt; ")),"---")</f>
        <v>---</v>
      </c>
      <c r="I49" s="19" t="str">
        <f>IFERROR(IF(VLOOKUP($D49&amp;"-"&amp;$E49,IF($H$4="TEB0187_REV01",CALC_CONN_TEB0187_REV01!$F:$H),3,0)="--",VLOOKUP($D49&amp;"-"&amp;$E49,IF($H$4="TEB0187_REV01",CALC_CONN_TEB0187_REV01!$F:$H),2,0),VLOOKUP($D49&amp;"-"&amp;$E49,IF($H$4="TEB0187_REV01",CALC_CONN_TEB0187_REV01!$F:$H),3,0)),"---")</f>
        <v>---</v>
      </c>
      <c r="J49" s="19" t="str">
        <f>IFERROR(VLOOKUP(I49,IF($H$4="TEB0187_REV01",RAW_c_TEB0187_REV01!$AE:$AM),9,0),"---")</f>
        <v>---</v>
      </c>
      <c r="K49" s="19" t="str">
        <f>IFERROR(VLOOKUP(D49&amp;"-"&amp;E49,IF($H$4="TEB0187_REV01",RAW_c_TEB0187_REV01!$AD:$AK,"???"),6,0),"---")</f>
        <v>---</v>
      </c>
      <c r="L49" s="19" t="str">
        <f>IFERROR(VLOOKUP(D49&amp;"-"&amp;E49,IF($H$4="TEB0187_REV01",RAW_c_TEB0187_REV01!$AD:$AL,"???"),9,0),"---")</f>
        <v>---</v>
      </c>
      <c r="M49" s="19" t="str">
        <f>IFERROR(IF(VLOOKUP($F49&amp;"-"&amp;$G49,IF($M$4="TEI0187_REV01",RAW_m_TEI0187_REV01!$F:$AU),43,0)="--","---",IF($M$4="TEI0187_REV01",RAW_m_TEI0187_REV01!$AT49&amp; " --&gt; " &amp;RAW_m_TEI0187_REV01!$AU49&amp; " --&gt; ")),"---")</f>
        <v>---</v>
      </c>
      <c r="N49" s="19" t="str">
        <f>IFERROR(VLOOKUP(F49&amp;"-"&amp;G49,IF($M$4="TEI0187_REV01",RAW_m_TEI0187_REV01!$AD:$AJ),7,0),"---")</f>
        <v>---</v>
      </c>
      <c r="O49" s="19" t="str">
        <f>IFERROR(VLOOKUP(N49,IF($M$4="TEI0187_REV01",RAW_m_TEI0187_REV01!$AJ:$AK),2,0),"---")</f>
        <v>---</v>
      </c>
      <c r="P49" s="19" t="str">
        <f>IFERROR(VLOOKUP(F49&amp;"-"&amp;G49,IF($M$4="TEI0187_REV01",RAW_m_TEI0187_REV01!$AD:$AG),3,0),"---")</f>
        <v>---</v>
      </c>
      <c r="Q49" s="19" t="str">
        <f>IFERROR(VLOOKUP(N49,IF($M$4="TEI0187_REV01",RAW_m_TEI0187_REV01!$AE:$AH),4,0),"---")</f>
        <v>---</v>
      </c>
      <c r="R49" s="19" t="str">
        <f>IFERROR(VLOOKUP(F49&amp;"-"&amp;G49,IF($M$4="TEI0187_REV01",RAW_m_TEI0187_REV01!$AD:$AG),4,0),"---")</f>
        <v>---</v>
      </c>
    </row>
    <row r="50" spans="2:18" x14ac:dyDescent="0.25">
      <c r="B50" s="78">
        <v>45</v>
      </c>
      <c r="C50" s="19" t="str">
        <f>IFERROR(INDEX(B2B!A:F,MATCH('B2B Pin Table'!B50,B2B!A:A,0),6),"---")</f>
        <v>SYSTEM</v>
      </c>
      <c r="D50" s="19" t="str">
        <f>IFERROR(IF((COUNTIF(B2B!A46:K46,H48)&lt;0),"---",INDEX(B2B!A:K,MATCH('B2B Pin Table'!B50,B2B!A:A,0),2)),"---")</f>
        <v>J1</v>
      </c>
      <c r="E50" s="19" t="str">
        <f>IFERROR(IF((COUNTIF(B2B!A46:K46,H48)&lt;0),"---",INDEX(B2B!A:K,MATCH('B2B Pin Table'!B50,B2B!A:A,0),3)),"---")</f>
        <v>A45</v>
      </c>
      <c r="F50" s="19" t="str">
        <f>IFERROR(IF((COUNTIF(B2B!A46:K46,L48)&lt;0),"---",INDEX(B2B!A:K,MATCH('B2B Pin Table'!B50,B2B!A:A,0),4)),"---")</f>
        <v>J1</v>
      </c>
      <c r="G50" s="19" t="str">
        <f>IFERROR(IF((COUNTIF(B2B!A46:K46,L48)&lt;0),"---",INDEX(B2B!A:K,MATCH('B2B Pin Table'!B50,B2B!A:A,0),5)),"---")</f>
        <v>A45</v>
      </c>
      <c r="H50" s="59" t="str">
        <f>IFERROR(IF(VLOOKUP($D50&amp;"-"&amp;$E50,IF($H$4="TEB0187_REV01",CALC_CONN_TEB0187_REV01!$F:$I),4,0)="--","---",IF($H$4="TEB0187_REV01",CALC_CONN_TEB0187_REV01!$G50&amp; " --&gt; " &amp;CALC_CONN_TEB0187_REV01!$I50&amp; " --&gt; ")),"---")</f>
        <v>---</v>
      </c>
      <c r="I50" s="19" t="str">
        <f>IFERROR(IF(VLOOKUP($D50&amp;"-"&amp;$E50,IF($H$4="TEB0187_REV01",CALC_CONN_TEB0187_REV01!$F:$H),3,0)="--",VLOOKUP($D50&amp;"-"&amp;$E50,IF($H$4="TEB0187_REV01",CALC_CONN_TEB0187_REV01!$F:$H),2,0),VLOOKUP($D50&amp;"-"&amp;$E50,IF($H$4="TEB0187_REV01",CALC_CONN_TEB0187_REV01!$F:$H),3,0)),"---")</f>
        <v>---</v>
      </c>
      <c r="J50" s="19" t="str">
        <f>IFERROR(VLOOKUP(I50,IF($H$4="TEB0187_REV01",RAW_c_TEB0187_REV01!$AE:$AM),9,0),"---")</f>
        <v>---</v>
      </c>
      <c r="K50" s="19" t="str">
        <f>IFERROR(VLOOKUP(D50&amp;"-"&amp;E50,IF($H$4="TEB0187_REV01",RAW_c_TEB0187_REV01!$AD:$AK,"???"),6,0),"---")</f>
        <v>---</v>
      </c>
      <c r="L50" s="19" t="str">
        <f>IFERROR(VLOOKUP(D50&amp;"-"&amp;E50,IF($H$4="TEB0187_REV01",RAW_c_TEB0187_REV01!$AD:$AL,"???"),9,0),"---")</f>
        <v>---</v>
      </c>
      <c r="M50" s="19" t="str">
        <f>IFERROR(IF(VLOOKUP($F50&amp;"-"&amp;$G50,IF($M$4="TEI0187_REV01",RAW_m_TEI0187_REV01!$F:$AU),43,0)="--","---",IF($M$4="TEI0187_REV01",RAW_m_TEI0187_REV01!$AT50&amp; " --&gt; " &amp;RAW_m_TEI0187_REV01!$AU50&amp; " --&gt; ")),"---")</f>
        <v>---</v>
      </c>
      <c r="N50" s="19" t="str">
        <f>IFERROR(VLOOKUP(F50&amp;"-"&amp;G50,IF($M$4="TEI0187_REV01",RAW_m_TEI0187_REV01!$AD:$AJ),7,0),"---")</f>
        <v>---</v>
      </c>
      <c r="O50" s="19" t="str">
        <f>IFERROR(VLOOKUP(N50,IF($M$4="TEI0187_REV01",RAW_m_TEI0187_REV01!$AJ:$AK),2,0),"---")</f>
        <v>---</v>
      </c>
      <c r="P50" s="19" t="str">
        <f>IFERROR(VLOOKUP(F50&amp;"-"&amp;G50,IF($M$4="TEI0187_REV01",RAW_m_TEI0187_REV01!$AD:$AG),3,0),"---")</f>
        <v>---</v>
      </c>
      <c r="Q50" s="19" t="str">
        <f>IFERROR(VLOOKUP(N50,IF($M$4="TEI0187_REV01",RAW_m_TEI0187_REV01!$AE:$AH),4,0),"---")</f>
        <v>---</v>
      </c>
      <c r="R50" s="19" t="str">
        <f>IFERROR(VLOOKUP(F50&amp;"-"&amp;G50,IF($M$4="TEI0187_REV01",RAW_m_TEI0187_REV01!$AD:$AG),4,0),"---")</f>
        <v>---</v>
      </c>
    </row>
    <row r="51" spans="2:18" x14ac:dyDescent="0.25">
      <c r="B51" s="78">
        <v>46</v>
      </c>
      <c r="C51" s="19" t="str">
        <f>IFERROR(INDEX(B2B!A:F,MATCH('B2B Pin Table'!B51,B2B!A:A,0),6),"---")</f>
        <v>IO</v>
      </c>
      <c r="D51" s="19" t="str">
        <f>IFERROR(IF((COUNTIF(B2B!A47:K47,H49)&lt;0),"---",INDEX(B2B!A:K,MATCH('B2B Pin Table'!B51,B2B!A:A,0),2)),"---")</f>
        <v>J1</v>
      </c>
      <c r="E51" s="19" t="str">
        <f>IFERROR(IF((COUNTIF(B2B!A47:K47,H49)&lt;0),"---",INDEX(B2B!A:K,MATCH('B2B Pin Table'!B51,B2B!A:A,0),3)),"---")</f>
        <v>A46</v>
      </c>
      <c r="F51" s="19" t="str">
        <f>IFERROR(IF((COUNTIF(B2B!A47:K47,L49)&lt;0),"---",INDEX(B2B!A:K,MATCH('B2B Pin Table'!B51,B2B!A:A,0),4)),"---")</f>
        <v>J1</v>
      </c>
      <c r="G51" s="19" t="str">
        <f>IFERROR(IF((COUNTIF(B2B!A47:K47,L49)&lt;0),"---",INDEX(B2B!A:K,MATCH('B2B Pin Table'!B51,B2B!A:A,0),5)),"---")</f>
        <v>A46</v>
      </c>
      <c r="H51" s="59" t="str">
        <f>IFERROR(IF(VLOOKUP($D51&amp;"-"&amp;$E51,IF($H$4="TEB0187_REV01",CALC_CONN_TEB0187_REV01!$F:$I),4,0)="--","---",IF($H$4="TEB0187_REV01",CALC_CONN_TEB0187_REV01!$G51&amp; " --&gt; " &amp;CALC_CONN_TEB0187_REV01!$I51&amp; " --&gt; ")),"---")</f>
        <v>---</v>
      </c>
      <c r="I51" s="19" t="str">
        <f>IFERROR(IF(VLOOKUP($D51&amp;"-"&amp;$E51,IF($H$4="TEB0187_REV01",CALC_CONN_TEB0187_REV01!$F:$H),3,0)="--",VLOOKUP($D51&amp;"-"&amp;$E51,IF($H$4="TEB0187_REV01",CALC_CONN_TEB0187_REV01!$F:$H),2,0),VLOOKUP($D51&amp;"-"&amp;$E51,IF($H$4="TEB0187_REV01",CALC_CONN_TEB0187_REV01!$F:$H),3,0)),"---")</f>
        <v>---</v>
      </c>
      <c r="J51" s="19" t="str">
        <f>IFERROR(VLOOKUP(I51,IF($H$4="TEB0187_REV01",RAW_c_TEB0187_REV01!$AE:$AM),9,0),"---")</f>
        <v>---</v>
      </c>
      <c r="K51" s="19" t="str">
        <f>IFERROR(VLOOKUP(D51&amp;"-"&amp;E51,IF($H$4="TEB0187_REV01",RAW_c_TEB0187_REV01!$AD:$AK,"???"),6,0),"---")</f>
        <v>---</v>
      </c>
      <c r="L51" s="19" t="str">
        <f>IFERROR(VLOOKUP(D51&amp;"-"&amp;E51,IF($H$4="TEB0187_REV01",RAW_c_TEB0187_REV01!$AD:$AL,"???"),9,0),"---")</f>
        <v>---</v>
      </c>
      <c r="M51" s="19" t="str">
        <f>IFERROR(IF(VLOOKUP($F51&amp;"-"&amp;$G51,IF($M$4="TEI0187_REV01",RAW_m_TEI0187_REV01!$F:$AU),43,0)="--","---",IF($M$4="TEI0187_REV01",RAW_m_TEI0187_REV01!$AT51&amp; " --&gt; " &amp;RAW_m_TEI0187_REV01!$AU51&amp; " --&gt; ")),"---")</f>
        <v>---</v>
      </c>
      <c r="N51" s="19" t="str">
        <f>IFERROR(VLOOKUP(F51&amp;"-"&amp;G51,IF($M$4="TEI0187_REV01",RAW_m_TEI0187_REV01!$AD:$AJ),7,0),"---")</f>
        <v>---</v>
      </c>
      <c r="O51" s="19" t="str">
        <f>IFERROR(VLOOKUP(N51,IF($M$4="TEI0187_REV01",RAW_m_TEI0187_REV01!$AJ:$AK),2,0),"---")</f>
        <v>---</v>
      </c>
      <c r="P51" s="19" t="str">
        <f>IFERROR(VLOOKUP(F51&amp;"-"&amp;G51,IF($M$4="TEI0187_REV01",RAW_m_TEI0187_REV01!$AD:$AG),3,0),"---")</f>
        <v>---</v>
      </c>
      <c r="Q51" s="19" t="str">
        <f>IFERROR(VLOOKUP(N51,IF($M$4="TEI0187_REV01",RAW_m_TEI0187_REV01!$AE:$AH),4,0),"---")</f>
        <v>---</v>
      </c>
      <c r="R51" s="19" t="str">
        <f>IFERROR(VLOOKUP(F51&amp;"-"&amp;G51,IF($M$4="TEI0187_REV01",RAW_m_TEI0187_REV01!$AD:$AG),4,0),"---")</f>
        <v>---</v>
      </c>
    </row>
    <row r="52" spans="2:18" x14ac:dyDescent="0.25">
      <c r="B52" s="78">
        <v>47</v>
      </c>
      <c r="C52" s="19" t="str">
        <f>IFERROR(INDEX(B2B!A:F,MATCH('B2B Pin Table'!B52,B2B!A:A,0),6),"---")</f>
        <v>IO</v>
      </c>
      <c r="D52" s="19" t="str">
        <f>IFERROR(IF((COUNTIF(B2B!A48:K48,H50)&lt;0),"---",INDEX(B2B!A:K,MATCH('B2B Pin Table'!B52,B2B!A:A,0),2)),"---")</f>
        <v>J1</v>
      </c>
      <c r="E52" s="19" t="str">
        <f>IFERROR(IF((COUNTIF(B2B!A48:K48,H50)&lt;0),"---",INDEX(B2B!A:K,MATCH('B2B Pin Table'!B52,B2B!A:A,0),3)),"---")</f>
        <v>A47</v>
      </c>
      <c r="F52" s="19" t="str">
        <f>IFERROR(IF((COUNTIF(B2B!A48:K48,L50)&lt;0),"---",INDEX(B2B!A:K,MATCH('B2B Pin Table'!B52,B2B!A:A,0),4)),"---")</f>
        <v>J1</v>
      </c>
      <c r="G52" s="19" t="str">
        <f>IFERROR(IF((COUNTIF(B2B!A48:K48,L50)&lt;0),"---",INDEX(B2B!A:K,MATCH('B2B Pin Table'!B52,B2B!A:A,0),5)),"---")</f>
        <v>A47</v>
      </c>
      <c r="H52" s="59" t="str">
        <f>IFERROR(IF(VLOOKUP($D52&amp;"-"&amp;$E52,IF($H$4="TEB0187_REV01",CALC_CONN_TEB0187_REV01!$F:$I),4,0)="--","---",IF($H$4="TEB0187_REV01",CALC_CONN_TEB0187_REV01!$G52&amp; " --&gt; " &amp;CALC_CONN_TEB0187_REV01!$I52&amp; " --&gt; ")),"---")</f>
        <v>---</v>
      </c>
      <c r="I52" s="19" t="str">
        <f>IFERROR(IF(VLOOKUP($D52&amp;"-"&amp;$E52,IF($H$4="TEB0187_REV01",CALC_CONN_TEB0187_REV01!$F:$H),3,0)="--",VLOOKUP($D52&amp;"-"&amp;$E52,IF($H$4="TEB0187_REV01",CALC_CONN_TEB0187_REV01!$F:$H),2,0),VLOOKUP($D52&amp;"-"&amp;$E52,IF($H$4="TEB0187_REV01",CALC_CONN_TEB0187_REV01!$F:$H),3,0)),"---")</f>
        <v>---</v>
      </c>
      <c r="J52" s="19" t="str">
        <f>IFERROR(VLOOKUP(I52,IF($H$4="TEB0187_REV01",RAW_c_TEB0187_REV01!$AE:$AM),9,0),"---")</f>
        <v>---</v>
      </c>
      <c r="K52" s="19" t="str">
        <f>IFERROR(VLOOKUP(D52&amp;"-"&amp;E52,IF($H$4="TEB0187_REV01",RAW_c_TEB0187_REV01!$AD:$AK,"???"),6,0),"---")</f>
        <v>---</v>
      </c>
      <c r="L52" s="19" t="str">
        <f>IFERROR(VLOOKUP(D52&amp;"-"&amp;E52,IF($H$4="TEB0187_REV01",RAW_c_TEB0187_REV01!$AD:$AL,"???"),9,0),"---")</f>
        <v>---</v>
      </c>
      <c r="M52" s="19" t="str">
        <f>IFERROR(IF(VLOOKUP($F52&amp;"-"&amp;$G52,IF($M$4="TEI0187_REV01",RAW_m_TEI0187_REV01!$F:$AU),43,0)="--","---",IF($M$4="TEI0187_REV01",RAW_m_TEI0187_REV01!$AT52&amp; " --&gt; " &amp;RAW_m_TEI0187_REV01!$AU52&amp; " --&gt; ")),"---")</f>
        <v>---</v>
      </c>
      <c r="N52" s="19" t="str">
        <f>IFERROR(VLOOKUP(F52&amp;"-"&amp;G52,IF($M$4="TEI0187_REV01",RAW_m_TEI0187_REV01!$AD:$AJ),7,0),"---")</f>
        <v>---</v>
      </c>
      <c r="O52" s="19" t="str">
        <f>IFERROR(VLOOKUP(N52,IF($M$4="TEI0187_REV01",RAW_m_TEI0187_REV01!$AJ:$AK),2,0),"---")</f>
        <v>---</v>
      </c>
      <c r="P52" s="19" t="str">
        <f>IFERROR(VLOOKUP(F52&amp;"-"&amp;G52,IF($M$4="TEI0187_REV01",RAW_m_TEI0187_REV01!$AD:$AG),3,0),"---")</f>
        <v>---</v>
      </c>
      <c r="Q52" s="19" t="str">
        <f>IFERROR(VLOOKUP(N52,IF($M$4="TEI0187_REV01",RAW_m_TEI0187_REV01!$AE:$AH),4,0),"---")</f>
        <v>---</v>
      </c>
      <c r="R52" s="19" t="str">
        <f>IFERROR(VLOOKUP(F52&amp;"-"&amp;G52,IF($M$4="TEI0187_REV01",RAW_m_TEI0187_REV01!$AD:$AG),4,0),"---")</f>
        <v>---</v>
      </c>
    </row>
    <row r="53" spans="2:18" x14ac:dyDescent="0.25">
      <c r="B53" s="78">
        <v>48</v>
      </c>
      <c r="C53" s="19" t="str">
        <f>IFERROR(INDEX(B2B!A:F,MATCH('B2B Pin Table'!B53,B2B!A:A,0),6),"---")</f>
        <v>GND</v>
      </c>
      <c r="D53" s="19" t="str">
        <f>IFERROR(IF((COUNTIF(B2B!A49:K49,H51)&lt;0),"---",INDEX(B2B!A:K,MATCH('B2B Pin Table'!B53,B2B!A:A,0),2)),"---")</f>
        <v>J1</v>
      </c>
      <c r="E53" s="19" t="str">
        <f>IFERROR(IF((COUNTIF(B2B!A49:K49,H51)&lt;0),"---",INDEX(B2B!A:K,MATCH('B2B Pin Table'!B53,B2B!A:A,0),3)),"---")</f>
        <v>A48</v>
      </c>
      <c r="F53" s="19" t="str">
        <f>IFERROR(IF((COUNTIF(B2B!A49:K49,L51)&lt;0),"---",INDEX(B2B!A:K,MATCH('B2B Pin Table'!B53,B2B!A:A,0),4)),"---")</f>
        <v>J1</v>
      </c>
      <c r="G53" s="19" t="str">
        <f>IFERROR(IF((COUNTIF(B2B!A49:K49,L51)&lt;0),"---",INDEX(B2B!A:K,MATCH('B2B Pin Table'!B53,B2B!A:A,0),5)),"---")</f>
        <v>A48</v>
      </c>
      <c r="H53" s="59" t="str">
        <f>IFERROR(IF(VLOOKUP($D53&amp;"-"&amp;$E53,IF($H$4="TEB0187_REV01",CALC_CONN_TEB0187_REV01!$F:$I),4,0)="--","---",IF($H$4="TEB0187_REV01",CALC_CONN_TEB0187_REV01!$G53&amp; " --&gt; " &amp;CALC_CONN_TEB0187_REV01!$I53&amp; " --&gt; ")),"---")</f>
        <v>---</v>
      </c>
      <c r="I53" s="19" t="str">
        <f>IFERROR(IF(VLOOKUP($D53&amp;"-"&amp;$E53,IF($H$4="TEB0187_REV01",CALC_CONN_TEB0187_REV01!$F:$H),3,0)="--",VLOOKUP($D53&amp;"-"&amp;$E53,IF($H$4="TEB0187_REV01",CALC_CONN_TEB0187_REV01!$F:$H),2,0),VLOOKUP($D53&amp;"-"&amp;$E53,IF($H$4="TEB0187_REV01",CALC_CONN_TEB0187_REV01!$F:$H),3,0)),"---")</f>
        <v>---</v>
      </c>
      <c r="J53" s="19" t="str">
        <f>IFERROR(VLOOKUP(I53,IF($H$4="TEB0187_REV01",RAW_c_TEB0187_REV01!$AE:$AM),9,0),"---")</f>
        <v>---</v>
      </c>
      <c r="K53" s="19" t="str">
        <f>IFERROR(VLOOKUP(D53&amp;"-"&amp;E53,IF($H$4="TEB0187_REV01",RAW_c_TEB0187_REV01!$AD:$AK,"???"),6,0),"---")</f>
        <v>---</v>
      </c>
      <c r="L53" s="19" t="str">
        <f>IFERROR(VLOOKUP(D53&amp;"-"&amp;E53,IF($H$4="TEB0187_REV01",RAW_c_TEB0187_REV01!$AD:$AL,"???"),9,0),"---")</f>
        <v>---</v>
      </c>
      <c r="M53" s="19" t="str">
        <f>IFERROR(IF(VLOOKUP($F53&amp;"-"&amp;$G53,IF($M$4="TEI0187_REV01",RAW_m_TEI0187_REV01!$F:$AU),43,0)="--","---",IF($M$4="TEI0187_REV01",RAW_m_TEI0187_REV01!$AT53&amp; " --&gt; " &amp;RAW_m_TEI0187_REV01!$AU53&amp; " --&gt; ")),"---")</f>
        <v>---</v>
      </c>
      <c r="N53" s="19" t="str">
        <f>IFERROR(VLOOKUP(F53&amp;"-"&amp;G53,IF($M$4="TEI0187_REV01",RAW_m_TEI0187_REV01!$AD:$AJ),7,0),"---")</f>
        <v>---</v>
      </c>
      <c r="O53" s="19" t="str">
        <f>IFERROR(VLOOKUP(N53,IF($M$4="TEI0187_REV01",RAW_m_TEI0187_REV01!$AJ:$AK),2,0),"---")</f>
        <v>---</v>
      </c>
      <c r="P53" s="19" t="str">
        <f>IFERROR(VLOOKUP(F53&amp;"-"&amp;G53,IF($M$4="TEI0187_REV01",RAW_m_TEI0187_REV01!$AD:$AG),3,0),"---")</f>
        <v>---</v>
      </c>
      <c r="Q53" s="19" t="str">
        <f>IFERROR(VLOOKUP(N53,IF($M$4="TEI0187_REV01",RAW_m_TEI0187_REV01!$AE:$AH),4,0),"---")</f>
        <v>---</v>
      </c>
      <c r="R53" s="19" t="str">
        <f>IFERROR(VLOOKUP(F53&amp;"-"&amp;G53,IF($M$4="TEI0187_REV01",RAW_m_TEI0187_REV01!$AD:$AG),4,0),"---")</f>
        <v>---</v>
      </c>
    </row>
    <row r="54" spans="2:18" x14ac:dyDescent="0.25">
      <c r="B54" s="78">
        <v>49</v>
      </c>
      <c r="C54" s="19" t="str">
        <f>IFERROR(INDEX(B2B!A:F,MATCH('B2B Pin Table'!B54,B2B!A:A,0),6),"---")</f>
        <v>GND</v>
      </c>
      <c r="D54" s="19" t="str">
        <f>IFERROR(IF((COUNTIF(B2B!A50:K50,H52)&lt;0),"---",INDEX(B2B!A:K,MATCH('B2B Pin Table'!B54,B2B!A:A,0),2)),"---")</f>
        <v>J1</v>
      </c>
      <c r="E54" s="19" t="str">
        <f>IFERROR(IF((COUNTIF(B2B!A50:K50,H52)&lt;0),"---",INDEX(B2B!A:K,MATCH('B2B Pin Table'!B54,B2B!A:A,0),3)),"---")</f>
        <v>A49</v>
      </c>
      <c r="F54" s="19" t="str">
        <f>IFERROR(IF((COUNTIF(B2B!A50:K50,L52)&lt;0),"---",INDEX(B2B!A:K,MATCH('B2B Pin Table'!B54,B2B!A:A,0),4)),"---")</f>
        <v>J1</v>
      </c>
      <c r="G54" s="19" t="str">
        <f>IFERROR(IF((COUNTIF(B2B!A50:K50,L52)&lt;0),"---",INDEX(B2B!A:K,MATCH('B2B Pin Table'!B54,B2B!A:A,0),5)),"---")</f>
        <v>A49</v>
      </c>
      <c r="H54" s="59" t="str">
        <f>IFERROR(IF(VLOOKUP($D54&amp;"-"&amp;$E54,IF($H$4="TEB0187_REV01",CALC_CONN_TEB0187_REV01!$F:$I),4,0)="--","---",IF($H$4="TEB0187_REV01",CALC_CONN_TEB0187_REV01!$G54&amp; " --&gt; " &amp;CALC_CONN_TEB0187_REV01!$I54&amp; " --&gt; ")),"---")</f>
        <v>---</v>
      </c>
      <c r="I54" s="19" t="str">
        <f>IFERROR(IF(VLOOKUP($D54&amp;"-"&amp;$E54,IF($H$4="TEB0187_REV01",CALC_CONN_TEB0187_REV01!$F:$H),3,0)="--",VLOOKUP($D54&amp;"-"&amp;$E54,IF($H$4="TEB0187_REV01",CALC_CONN_TEB0187_REV01!$F:$H),2,0),VLOOKUP($D54&amp;"-"&amp;$E54,IF($H$4="TEB0187_REV01",CALC_CONN_TEB0187_REV01!$F:$H),3,0)),"---")</f>
        <v>---</v>
      </c>
      <c r="J54" s="19" t="str">
        <f>IFERROR(VLOOKUP(I54,IF($H$4="TEB0187_REV01",RAW_c_TEB0187_REV01!$AE:$AM),9,0),"---")</f>
        <v>---</v>
      </c>
      <c r="K54" s="19" t="str">
        <f>IFERROR(VLOOKUP(D54&amp;"-"&amp;E54,IF($H$4="TEB0187_REV01",RAW_c_TEB0187_REV01!$AD:$AK,"???"),6,0),"---")</f>
        <v>---</v>
      </c>
      <c r="L54" s="19" t="str">
        <f>IFERROR(VLOOKUP(D54&amp;"-"&amp;E54,IF($H$4="TEB0187_REV01",RAW_c_TEB0187_REV01!$AD:$AL,"???"),9,0),"---")</f>
        <v>---</v>
      </c>
      <c r="M54" s="19" t="str">
        <f>IFERROR(IF(VLOOKUP($F54&amp;"-"&amp;$G54,IF($M$4="TEI0187_REV01",RAW_m_TEI0187_REV01!$F:$AU),43,0)="--","---",IF($M$4="TEI0187_REV01",RAW_m_TEI0187_REV01!$AT54&amp; " --&gt; " &amp;RAW_m_TEI0187_REV01!$AU54&amp; " --&gt; ")),"---")</f>
        <v>---</v>
      </c>
      <c r="N54" s="19" t="str">
        <f>IFERROR(VLOOKUP(F54&amp;"-"&amp;G54,IF($M$4="TEI0187_REV01",RAW_m_TEI0187_REV01!$AD:$AJ),7,0),"---")</f>
        <v>---</v>
      </c>
      <c r="O54" s="19" t="str">
        <f>IFERROR(VLOOKUP(N54,IF($M$4="TEI0187_REV01",RAW_m_TEI0187_REV01!$AJ:$AK),2,0),"---")</f>
        <v>---</v>
      </c>
      <c r="P54" s="19" t="str">
        <f>IFERROR(VLOOKUP(F54&amp;"-"&amp;G54,IF($M$4="TEI0187_REV01",RAW_m_TEI0187_REV01!$AD:$AG),3,0),"---")</f>
        <v>---</v>
      </c>
      <c r="Q54" s="19" t="str">
        <f>IFERROR(VLOOKUP(N54,IF($M$4="TEI0187_REV01",RAW_m_TEI0187_REV01!$AE:$AH),4,0),"---")</f>
        <v>---</v>
      </c>
      <c r="R54" s="19" t="str">
        <f>IFERROR(VLOOKUP(F54&amp;"-"&amp;G54,IF($M$4="TEI0187_REV01",RAW_m_TEI0187_REV01!$AD:$AG),4,0),"---")</f>
        <v>---</v>
      </c>
    </row>
    <row r="55" spans="2:18" x14ac:dyDescent="0.25">
      <c r="B55" s="78">
        <v>50</v>
      </c>
      <c r="C55" s="19" t="str">
        <f>IFERROR(INDEX(B2B!A:F,MATCH('B2B Pin Table'!B55,B2B!A:A,0),6),"---")</f>
        <v>IO</v>
      </c>
      <c r="D55" s="19" t="str">
        <f>IFERROR(IF((COUNTIF(B2B!A51:K51,H53)&lt;0),"---",INDEX(B2B!A:K,MATCH('B2B Pin Table'!B55,B2B!A:A,0),2)),"---")</f>
        <v>J1</v>
      </c>
      <c r="E55" s="19" t="str">
        <f>IFERROR(IF((COUNTIF(B2B!A51:K51,H53)&lt;0),"---",INDEX(B2B!A:K,MATCH('B2B Pin Table'!B55,B2B!A:A,0),3)),"---")</f>
        <v>A50</v>
      </c>
      <c r="F55" s="19" t="str">
        <f>IFERROR(IF((COUNTIF(B2B!A51:K51,L53)&lt;0),"---",INDEX(B2B!A:K,MATCH('B2B Pin Table'!B55,B2B!A:A,0),4)),"---")</f>
        <v>J1</v>
      </c>
      <c r="G55" s="19" t="str">
        <f>IFERROR(IF((COUNTIF(B2B!A51:K51,L53)&lt;0),"---",INDEX(B2B!A:K,MATCH('B2B Pin Table'!B55,B2B!A:A,0),5)),"---")</f>
        <v>A50</v>
      </c>
      <c r="H55" s="59" t="str">
        <f>IFERROR(IF(VLOOKUP($D55&amp;"-"&amp;$E55,IF($H$4="TEB0187_REV01",CALC_CONN_TEB0187_REV01!$F:$I),4,0)="--","---",IF($H$4="TEB0187_REV01",CALC_CONN_TEB0187_REV01!$G55&amp; " --&gt; " &amp;CALC_CONN_TEB0187_REV01!$I55&amp; " --&gt; ")),"---")</f>
        <v>---</v>
      </c>
      <c r="I55" s="19" t="str">
        <f>IFERROR(IF(VLOOKUP($D55&amp;"-"&amp;$E55,IF($H$4="TEB0187_REV01",CALC_CONN_TEB0187_REV01!$F:$H),3,0)="--",VLOOKUP($D55&amp;"-"&amp;$E55,IF($H$4="TEB0187_REV01",CALC_CONN_TEB0187_REV01!$F:$H),2,0),VLOOKUP($D55&amp;"-"&amp;$E55,IF($H$4="TEB0187_REV01",CALC_CONN_TEB0187_REV01!$F:$H),3,0)),"---")</f>
        <v>---</v>
      </c>
      <c r="J55" s="19" t="str">
        <f>IFERROR(VLOOKUP(I55,IF($H$4="TEB0187_REV01",RAW_c_TEB0187_REV01!$AE:$AM),9,0),"---")</f>
        <v>---</v>
      </c>
      <c r="K55" s="19" t="str">
        <f>IFERROR(VLOOKUP(D55&amp;"-"&amp;E55,IF($H$4="TEB0187_REV01",RAW_c_TEB0187_REV01!$AD:$AK,"???"),6,0),"---")</f>
        <v>---</v>
      </c>
      <c r="L55" s="19" t="str">
        <f>IFERROR(VLOOKUP(D55&amp;"-"&amp;E55,IF($H$4="TEB0187_REV01",RAW_c_TEB0187_REV01!$AD:$AL,"???"),9,0),"---")</f>
        <v>---</v>
      </c>
      <c r="M55" s="19" t="str">
        <f>IFERROR(IF(VLOOKUP($F55&amp;"-"&amp;$G55,IF($M$4="TEI0187_REV01",RAW_m_TEI0187_REV01!$F:$AU),43,0)="--","---",IF($M$4="TEI0187_REV01",RAW_m_TEI0187_REV01!$AT55&amp; " --&gt; " &amp;RAW_m_TEI0187_REV01!$AU55&amp; " --&gt; ")),"---")</f>
        <v>---</v>
      </c>
      <c r="N55" s="19" t="str">
        <f>IFERROR(VLOOKUP(F55&amp;"-"&amp;G55,IF($M$4="TEI0187_REV01",RAW_m_TEI0187_REV01!$AD:$AJ),7,0),"---")</f>
        <v>---</v>
      </c>
      <c r="O55" s="19" t="str">
        <f>IFERROR(VLOOKUP(N55,IF($M$4="TEI0187_REV01",RAW_m_TEI0187_REV01!$AJ:$AK),2,0),"---")</f>
        <v>---</v>
      </c>
      <c r="P55" s="19" t="str">
        <f>IFERROR(VLOOKUP(F55&amp;"-"&amp;G55,IF($M$4="TEI0187_REV01",RAW_m_TEI0187_REV01!$AD:$AG),3,0),"---")</f>
        <v>---</v>
      </c>
      <c r="Q55" s="19" t="str">
        <f>IFERROR(VLOOKUP(N55,IF($M$4="TEI0187_REV01",RAW_m_TEI0187_REV01!$AE:$AH),4,0),"---")</f>
        <v>---</v>
      </c>
      <c r="R55" s="19" t="str">
        <f>IFERROR(VLOOKUP(F55&amp;"-"&amp;G55,IF($M$4="TEI0187_REV01",RAW_m_TEI0187_REV01!$AD:$AG),4,0),"---")</f>
        <v>---</v>
      </c>
    </row>
    <row r="56" spans="2:18" x14ac:dyDescent="0.25">
      <c r="B56" s="78">
        <v>51</v>
      </c>
      <c r="C56" s="19" t="str">
        <f>IFERROR(INDEX(B2B!A:F,MATCH('B2B Pin Table'!B56,B2B!A:A,0),6),"---")</f>
        <v>IO</v>
      </c>
      <c r="D56" s="19" t="str">
        <f>IFERROR(IF((COUNTIF(B2B!A52:K52,H54)&lt;0),"---",INDEX(B2B!A:K,MATCH('B2B Pin Table'!B56,B2B!A:A,0),2)),"---")</f>
        <v>J1</v>
      </c>
      <c r="E56" s="19" t="str">
        <f>IFERROR(IF((COUNTIF(B2B!A52:K52,H54)&lt;0),"---",INDEX(B2B!A:K,MATCH('B2B Pin Table'!B56,B2B!A:A,0),3)),"---")</f>
        <v>A51</v>
      </c>
      <c r="F56" s="19" t="str">
        <f>IFERROR(IF((COUNTIF(B2B!A52:K52,L54)&lt;0),"---",INDEX(B2B!A:K,MATCH('B2B Pin Table'!B56,B2B!A:A,0),4)),"---")</f>
        <v>J1</v>
      </c>
      <c r="G56" s="19" t="str">
        <f>IFERROR(IF((COUNTIF(B2B!A52:K52,L54)&lt;0),"---",INDEX(B2B!A:K,MATCH('B2B Pin Table'!B56,B2B!A:A,0),5)),"---")</f>
        <v>A51</v>
      </c>
      <c r="H56" s="59" t="str">
        <f>IFERROR(IF(VLOOKUP($D56&amp;"-"&amp;$E56,IF($H$4="TEB0187_REV01",CALC_CONN_TEB0187_REV01!$F:$I),4,0)="--","---",IF($H$4="TEB0187_REV01",CALC_CONN_TEB0187_REV01!$G56&amp; " --&gt; " &amp;CALC_CONN_TEB0187_REV01!$I56&amp; " --&gt; ")),"---")</f>
        <v>---</v>
      </c>
      <c r="I56" s="19" t="str">
        <f>IFERROR(IF(VLOOKUP($D56&amp;"-"&amp;$E56,IF($H$4="TEB0187_REV01",CALC_CONN_TEB0187_REV01!$F:$H),3,0)="--",VLOOKUP($D56&amp;"-"&amp;$E56,IF($H$4="TEB0187_REV01",CALC_CONN_TEB0187_REV01!$F:$H),2,0),VLOOKUP($D56&amp;"-"&amp;$E56,IF($H$4="TEB0187_REV01",CALC_CONN_TEB0187_REV01!$F:$H),3,0)),"---")</f>
        <v>---</v>
      </c>
      <c r="J56" s="19" t="str">
        <f>IFERROR(VLOOKUP(I56,IF($H$4="TEB0187_REV01",RAW_c_TEB0187_REV01!$AE:$AM),9,0),"---")</f>
        <v>---</v>
      </c>
      <c r="K56" s="19" t="str">
        <f>IFERROR(VLOOKUP(D56&amp;"-"&amp;E56,IF($H$4="TEB0187_REV01",RAW_c_TEB0187_REV01!$AD:$AK,"???"),6,0),"---")</f>
        <v>---</v>
      </c>
      <c r="L56" s="19" t="str">
        <f>IFERROR(VLOOKUP(D56&amp;"-"&amp;E56,IF($H$4="TEB0187_REV01",RAW_c_TEB0187_REV01!$AD:$AL,"???"),9,0),"---")</f>
        <v>---</v>
      </c>
      <c r="M56" s="19" t="str">
        <f>IFERROR(IF(VLOOKUP($F56&amp;"-"&amp;$G56,IF($M$4="TEI0187_REV01",RAW_m_TEI0187_REV01!$F:$AU),43,0)="--","---",IF($M$4="TEI0187_REV01",RAW_m_TEI0187_REV01!$AT56&amp; " --&gt; " &amp;RAW_m_TEI0187_REV01!$AU56&amp; " --&gt; ")),"---")</f>
        <v>---</v>
      </c>
      <c r="N56" s="19" t="str">
        <f>IFERROR(VLOOKUP(F56&amp;"-"&amp;G56,IF($M$4="TEI0187_REV01",RAW_m_TEI0187_REV01!$AD:$AJ),7,0),"---")</f>
        <v>---</v>
      </c>
      <c r="O56" s="19" t="str">
        <f>IFERROR(VLOOKUP(N56,IF($M$4="TEI0187_REV01",RAW_m_TEI0187_REV01!$AJ:$AK),2,0),"---")</f>
        <v>---</v>
      </c>
      <c r="P56" s="19" t="str">
        <f>IFERROR(VLOOKUP(F56&amp;"-"&amp;G56,IF($M$4="TEI0187_REV01",RAW_m_TEI0187_REV01!$AD:$AG),3,0),"---")</f>
        <v>---</v>
      </c>
      <c r="Q56" s="19" t="str">
        <f>IFERROR(VLOOKUP(N56,IF($M$4="TEI0187_REV01",RAW_m_TEI0187_REV01!$AE:$AH),4,0),"---")</f>
        <v>---</v>
      </c>
      <c r="R56" s="19" t="str">
        <f>IFERROR(VLOOKUP(F56&amp;"-"&amp;G56,IF($M$4="TEI0187_REV01",RAW_m_TEI0187_REV01!$AD:$AG),4,0),"---")</f>
        <v>---</v>
      </c>
    </row>
    <row r="57" spans="2:18" x14ac:dyDescent="0.25">
      <c r="B57" s="78">
        <v>52</v>
      </c>
      <c r="C57" s="19" t="str">
        <f>IFERROR(INDEX(B2B!A:F,MATCH('B2B Pin Table'!B57,B2B!A:A,0),6),"---")</f>
        <v>GND</v>
      </c>
      <c r="D57" s="19" t="str">
        <f>IFERROR(IF((COUNTIF(B2B!A53:K53,H55)&lt;0),"---",INDEX(B2B!A:K,MATCH('B2B Pin Table'!B57,B2B!A:A,0),2)),"---")</f>
        <v>J1</v>
      </c>
      <c r="E57" s="19" t="str">
        <f>IFERROR(IF((COUNTIF(B2B!A53:K53,H55)&lt;0),"---",INDEX(B2B!A:K,MATCH('B2B Pin Table'!B57,B2B!A:A,0),3)),"---")</f>
        <v>A52</v>
      </c>
      <c r="F57" s="19" t="str">
        <f>IFERROR(IF((COUNTIF(B2B!A53:K53,L55)&lt;0),"---",INDEX(B2B!A:K,MATCH('B2B Pin Table'!B57,B2B!A:A,0),4)),"---")</f>
        <v>J1</v>
      </c>
      <c r="G57" s="19" t="str">
        <f>IFERROR(IF((COUNTIF(B2B!A53:K53,L55)&lt;0),"---",INDEX(B2B!A:K,MATCH('B2B Pin Table'!B57,B2B!A:A,0),5)),"---")</f>
        <v>A52</v>
      </c>
      <c r="H57" s="59" t="str">
        <f>IFERROR(IF(VLOOKUP($D57&amp;"-"&amp;$E57,IF($H$4="TEB0187_REV01",CALC_CONN_TEB0187_REV01!$F:$I),4,0)="--","---",IF($H$4="TEB0187_REV01",CALC_CONN_TEB0187_REV01!$G57&amp; " --&gt; " &amp;CALC_CONN_TEB0187_REV01!$I57&amp; " --&gt; ")),"---")</f>
        <v>---</v>
      </c>
      <c r="I57" s="19" t="str">
        <f>IFERROR(IF(VLOOKUP($D57&amp;"-"&amp;$E57,IF($H$4="TEB0187_REV01",CALC_CONN_TEB0187_REV01!$F:$H),3,0)="--",VLOOKUP($D57&amp;"-"&amp;$E57,IF($H$4="TEB0187_REV01",CALC_CONN_TEB0187_REV01!$F:$H),2,0),VLOOKUP($D57&amp;"-"&amp;$E57,IF($H$4="TEB0187_REV01",CALC_CONN_TEB0187_REV01!$F:$H),3,0)),"---")</f>
        <v>---</v>
      </c>
      <c r="J57" s="19" t="str">
        <f>IFERROR(VLOOKUP(I57,IF($H$4="TEB0187_REV01",RAW_c_TEB0187_REV01!$AE:$AM),9,0),"---")</f>
        <v>---</v>
      </c>
      <c r="K57" s="19" t="str">
        <f>IFERROR(VLOOKUP(D57&amp;"-"&amp;E57,IF($H$4="TEB0187_REV01",RAW_c_TEB0187_REV01!$AD:$AK,"???"),6,0),"---")</f>
        <v>---</v>
      </c>
      <c r="L57" s="19" t="str">
        <f>IFERROR(VLOOKUP(D57&amp;"-"&amp;E57,IF($H$4="TEB0187_REV01",RAW_c_TEB0187_REV01!$AD:$AL,"???"),9,0),"---")</f>
        <v>---</v>
      </c>
      <c r="M57" s="19" t="str">
        <f>IFERROR(IF(VLOOKUP($F57&amp;"-"&amp;$G57,IF($M$4="TEI0187_REV01",RAW_m_TEI0187_REV01!$F:$AU),43,0)="--","---",IF($M$4="TEI0187_REV01",RAW_m_TEI0187_REV01!$AT57&amp; " --&gt; " &amp;RAW_m_TEI0187_REV01!$AU57&amp; " --&gt; ")),"---")</f>
        <v>---</v>
      </c>
      <c r="N57" s="19" t="str">
        <f>IFERROR(VLOOKUP(F57&amp;"-"&amp;G57,IF($M$4="TEI0187_REV01",RAW_m_TEI0187_REV01!$AD:$AJ),7,0),"---")</f>
        <v>---</v>
      </c>
      <c r="O57" s="19" t="str">
        <f>IFERROR(VLOOKUP(N57,IF($M$4="TEI0187_REV01",RAW_m_TEI0187_REV01!$AJ:$AK),2,0),"---")</f>
        <v>---</v>
      </c>
      <c r="P57" s="19" t="str">
        <f>IFERROR(VLOOKUP(F57&amp;"-"&amp;G57,IF($M$4="TEI0187_REV01",RAW_m_TEI0187_REV01!$AD:$AG),3,0),"---")</f>
        <v>---</v>
      </c>
      <c r="Q57" s="19" t="str">
        <f>IFERROR(VLOOKUP(N57,IF($M$4="TEI0187_REV01",RAW_m_TEI0187_REV01!$AE:$AH),4,0),"---")</f>
        <v>---</v>
      </c>
      <c r="R57" s="19" t="str">
        <f>IFERROR(VLOOKUP(F57&amp;"-"&amp;G57,IF($M$4="TEI0187_REV01",RAW_m_TEI0187_REV01!$AD:$AG),4,0),"---")</f>
        <v>---</v>
      </c>
    </row>
    <row r="58" spans="2:18" x14ac:dyDescent="0.25">
      <c r="B58" s="78">
        <v>53</v>
      </c>
      <c r="C58" s="19" t="str">
        <f>IFERROR(INDEX(B2B!A:F,MATCH('B2B Pin Table'!B58,B2B!A:A,0),6),"---")</f>
        <v>GND</v>
      </c>
      <c r="D58" s="19" t="str">
        <f>IFERROR(IF((COUNTIF(B2B!A54:K54,H56)&lt;0),"---",INDEX(B2B!A:K,MATCH('B2B Pin Table'!B58,B2B!A:A,0),2)),"---")</f>
        <v>J1</v>
      </c>
      <c r="E58" s="19" t="str">
        <f>IFERROR(IF((COUNTIF(B2B!A54:K54,H56)&lt;0),"---",INDEX(B2B!A:K,MATCH('B2B Pin Table'!B58,B2B!A:A,0),3)),"---")</f>
        <v>A53</v>
      </c>
      <c r="F58" s="19" t="str">
        <f>IFERROR(IF((COUNTIF(B2B!A54:K54,L56)&lt;0),"---",INDEX(B2B!A:K,MATCH('B2B Pin Table'!B58,B2B!A:A,0),4)),"---")</f>
        <v>J1</v>
      </c>
      <c r="G58" s="19" t="str">
        <f>IFERROR(IF((COUNTIF(B2B!A54:K54,L56)&lt;0),"---",INDEX(B2B!A:K,MATCH('B2B Pin Table'!B58,B2B!A:A,0),5)),"---")</f>
        <v>A53</v>
      </c>
      <c r="H58" s="59" t="str">
        <f>IFERROR(IF(VLOOKUP($D58&amp;"-"&amp;$E58,IF($H$4="TEB0187_REV01",CALC_CONN_TEB0187_REV01!$F:$I),4,0)="--","---",IF($H$4="TEB0187_REV01",CALC_CONN_TEB0187_REV01!$G58&amp; " --&gt; " &amp;CALC_CONN_TEB0187_REV01!$I58&amp; " --&gt; ")),"---")</f>
        <v>---</v>
      </c>
      <c r="I58" s="19" t="str">
        <f>IFERROR(IF(VLOOKUP($D58&amp;"-"&amp;$E58,IF($H$4="TEB0187_REV01",CALC_CONN_TEB0187_REV01!$F:$H),3,0)="--",VLOOKUP($D58&amp;"-"&amp;$E58,IF($H$4="TEB0187_REV01",CALC_CONN_TEB0187_REV01!$F:$H),2,0),VLOOKUP($D58&amp;"-"&amp;$E58,IF($H$4="TEB0187_REV01",CALC_CONN_TEB0187_REV01!$F:$H),3,0)),"---")</f>
        <v>---</v>
      </c>
      <c r="J58" s="19" t="str">
        <f>IFERROR(VLOOKUP(I58,IF($H$4="TEB0187_REV01",RAW_c_TEB0187_REV01!$AE:$AM),9,0),"---")</f>
        <v>---</v>
      </c>
      <c r="K58" s="19" t="str">
        <f>IFERROR(VLOOKUP(D58&amp;"-"&amp;E58,IF($H$4="TEB0187_REV01",RAW_c_TEB0187_REV01!$AD:$AK,"???"),6,0),"---")</f>
        <v>---</v>
      </c>
      <c r="L58" s="19" t="str">
        <f>IFERROR(VLOOKUP(D58&amp;"-"&amp;E58,IF($H$4="TEB0187_REV01",RAW_c_TEB0187_REV01!$AD:$AL,"???"),9,0),"---")</f>
        <v>---</v>
      </c>
      <c r="M58" s="19" t="str">
        <f>IFERROR(IF(VLOOKUP($F58&amp;"-"&amp;$G58,IF($M$4="TEI0187_REV01",RAW_m_TEI0187_REV01!$F:$AU),43,0)="--","---",IF($M$4="TEI0187_REV01",RAW_m_TEI0187_REV01!$AT58&amp; " --&gt; " &amp;RAW_m_TEI0187_REV01!$AU58&amp; " --&gt; ")),"---")</f>
        <v>---</v>
      </c>
      <c r="N58" s="19" t="str">
        <f>IFERROR(VLOOKUP(F58&amp;"-"&amp;G58,IF($M$4="TEI0187_REV01",RAW_m_TEI0187_REV01!$AD:$AJ),7,0),"---")</f>
        <v>---</v>
      </c>
      <c r="O58" s="19" t="str">
        <f>IFERROR(VLOOKUP(N58,IF($M$4="TEI0187_REV01",RAW_m_TEI0187_REV01!$AJ:$AK),2,0),"---")</f>
        <v>---</v>
      </c>
      <c r="P58" s="19" t="str">
        <f>IFERROR(VLOOKUP(F58&amp;"-"&amp;G58,IF($M$4="TEI0187_REV01",RAW_m_TEI0187_REV01!$AD:$AG),3,0),"---")</f>
        <v>---</v>
      </c>
      <c r="Q58" s="19" t="str">
        <f>IFERROR(VLOOKUP(N58,IF($M$4="TEI0187_REV01",RAW_m_TEI0187_REV01!$AE:$AH),4,0),"---")</f>
        <v>---</v>
      </c>
      <c r="R58" s="19" t="str">
        <f>IFERROR(VLOOKUP(F58&amp;"-"&amp;G58,IF($M$4="TEI0187_REV01",RAW_m_TEI0187_REV01!$AD:$AG),4,0),"---")</f>
        <v>---</v>
      </c>
    </row>
    <row r="59" spans="2:18" x14ac:dyDescent="0.25">
      <c r="B59" s="78">
        <v>54</v>
      </c>
      <c r="C59" s="19" t="str">
        <f>IFERROR(INDEX(B2B!A:F,MATCH('B2B Pin Table'!B59,B2B!A:A,0),6),"---")</f>
        <v>PWR</v>
      </c>
      <c r="D59" s="19" t="str">
        <f>IFERROR(IF((COUNTIF(B2B!A55:K55,H57)&lt;0),"---",INDEX(B2B!A:K,MATCH('B2B Pin Table'!B59,B2B!A:A,0),2)),"---")</f>
        <v>J1</v>
      </c>
      <c r="E59" s="19" t="str">
        <f>IFERROR(IF((COUNTIF(B2B!A55:K55,H57)&lt;0),"---",INDEX(B2B!A:K,MATCH('B2B Pin Table'!B59,B2B!A:A,0),3)),"---")</f>
        <v>A54</v>
      </c>
      <c r="F59" s="19" t="str">
        <f>IFERROR(IF((COUNTIF(B2B!A55:K55,L57)&lt;0),"---",INDEX(B2B!A:K,MATCH('B2B Pin Table'!B59,B2B!A:A,0),4)),"---")</f>
        <v>J1</v>
      </c>
      <c r="G59" s="19" t="str">
        <f>IFERROR(IF((COUNTIF(B2B!A55:K55,L57)&lt;0),"---",INDEX(B2B!A:K,MATCH('B2B Pin Table'!B59,B2B!A:A,0),5)),"---")</f>
        <v>A54</v>
      </c>
      <c r="H59" s="59" t="str">
        <f>IFERROR(IF(VLOOKUP($D59&amp;"-"&amp;$E59,IF($H$4="TEB0187_REV01",CALC_CONN_TEB0187_REV01!$F:$I),4,0)="--","---",IF($H$4="TEB0187_REV01",CALC_CONN_TEB0187_REV01!$G59&amp; " --&gt; " &amp;CALC_CONN_TEB0187_REV01!$I59&amp; " --&gt; ")),"---")</f>
        <v>---</v>
      </c>
      <c r="I59" s="19" t="str">
        <f>IFERROR(IF(VLOOKUP($D59&amp;"-"&amp;$E59,IF($H$4="TEB0187_REV01",CALC_CONN_TEB0187_REV01!$F:$H),3,0)="--",VLOOKUP($D59&amp;"-"&amp;$E59,IF($H$4="TEB0187_REV01",CALC_CONN_TEB0187_REV01!$F:$H),2,0),VLOOKUP($D59&amp;"-"&amp;$E59,IF($H$4="TEB0187_REV01",CALC_CONN_TEB0187_REV01!$F:$H),3,0)),"---")</f>
        <v>---</v>
      </c>
      <c r="J59" s="19" t="str">
        <f>IFERROR(VLOOKUP(I59,IF($H$4="TEB0187_REV01",RAW_c_TEB0187_REV01!$AE:$AM),9,0),"---")</f>
        <v>---</v>
      </c>
      <c r="K59" s="19" t="str">
        <f>IFERROR(VLOOKUP(D59&amp;"-"&amp;E59,IF($H$4="TEB0187_REV01",RAW_c_TEB0187_REV01!$AD:$AK,"???"),6,0),"---")</f>
        <v>---</v>
      </c>
      <c r="L59" s="19" t="str">
        <f>IFERROR(VLOOKUP(D59&amp;"-"&amp;E59,IF($H$4="TEB0187_REV01",RAW_c_TEB0187_REV01!$AD:$AL,"???"),9,0),"---")</f>
        <v>---</v>
      </c>
      <c r="M59" s="19" t="str">
        <f>IFERROR(IF(VLOOKUP($F59&amp;"-"&amp;$G59,IF($M$4="TEI0187_REV01",RAW_m_TEI0187_REV01!$F:$AU),43,0)="--","---",IF($M$4="TEI0187_REV01",RAW_m_TEI0187_REV01!$AT59&amp; " --&gt; " &amp;RAW_m_TEI0187_REV01!$AU59&amp; " --&gt; ")),"---")</f>
        <v>---</v>
      </c>
      <c r="N59" s="19" t="str">
        <f>IFERROR(VLOOKUP(F59&amp;"-"&amp;G59,IF($M$4="TEI0187_REV01",RAW_m_TEI0187_REV01!$AD:$AJ),7,0),"---")</f>
        <v>---</v>
      </c>
      <c r="O59" s="19" t="str">
        <f>IFERROR(VLOOKUP(N59,IF($M$4="TEI0187_REV01",RAW_m_TEI0187_REV01!$AJ:$AK),2,0),"---")</f>
        <v>---</v>
      </c>
      <c r="P59" s="19" t="str">
        <f>IFERROR(VLOOKUP(F59&amp;"-"&amp;G59,IF($M$4="TEI0187_REV01",RAW_m_TEI0187_REV01!$AD:$AG),3,0),"---")</f>
        <v>---</v>
      </c>
      <c r="Q59" s="19" t="str">
        <f>IFERROR(VLOOKUP(N59,IF($M$4="TEI0187_REV01",RAW_m_TEI0187_REV01!$AE:$AH),4,0),"---")</f>
        <v>---</v>
      </c>
      <c r="R59" s="19" t="str">
        <f>IFERROR(VLOOKUP(F59&amp;"-"&amp;G59,IF($M$4="TEI0187_REV01",RAW_m_TEI0187_REV01!$AD:$AG),4,0),"---")</f>
        <v>---</v>
      </c>
    </row>
    <row r="60" spans="2:18" x14ac:dyDescent="0.25">
      <c r="B60" s="78">
        <v>55</v>
      </c>
      <c r="C60" s="19" t="str">
        <f>IFERROR(INDEX(B2B!A:F,MATCH('B2B Pin Table'!B60,B2B!A:A,0),6),"---")</f>
        <v>PWR</v>
      </c>
      <c r="D60" s="19" t="str">
        <f>IFERROR(IF((COUNTIF(B2B!A56:K56,H58)&lt;0),"---",INDEX(B2B!A:K,MATCH('B2B Pin Table'!B60,B2B!A:A,0),2)),"---")</f>
        <v>J1</v>
      </c>
      <c r="E60" s="19" t="str">
        <f>IFERROR(IF((COUNTIF(B2B!A56:K56,H58)&lt;0),"---",INDEX(B2B!A:K,MATCH('B2B Pin Table'!B60,B2B!A:A,0),3)),"---")</f>
        <v>A55</v>
      </c>
      <c r="F60" s="19" t="str">
        <f>IFERROR(IF((COUNTIF(B2B!A56:K56,L58)&lt;0),"---",INDEX(B2B!A:K,MATCH('B2B Pin Table'!B60,B2B!A:A,0),4)),"---")</f>
        <v>J1</v>
      </c>
      <c r="G60" s="19" t="str">
        <f>IFERROR(IF((COUNTIF(B2B!A56:K56,L58)&lt;0),"---",INDEX(B2B!A:K,MATCH('B2B Pin Table'!B60,B2B!A:A,0),5)),"---")</f>
        <v>A55</v>
      </c>
      <c r="H60" s="59" t="str">
        <f>IFERROR(IF(VLOOKUP($D60&amp;"-"&amp;$E60,IF($H$4="TEB0187_REV01",CALC_CONN_TEB0187_REV01!$F:$I),4,0)="--","---",IF($H$4="TEB0187_REV01",CALC_CONN_TEB0187_REV01!$G60&amp; " --&gt; " &amp;CALC_CONN_TEB0187_REV01!$I60&amp; " --&gt; ")),"---")</f>
        <v>---</v>
      </c>
      <c r="I60" s="19" t="str">
        <f>IFERROR(IF(VLOOKUP($D60&amp;"-"&amp;$E60,IF($H$4="TEB0187_REV01",CALC_CONN_TEB0187_REV01!$F:$H),3,0)="--",VLOOKUP($D60&amp;"-"&amp;$E60,IF($H$4="TEB0187_REV01",CALC_CONN_TEB0187_REV01!$F:$H),2,0),VLOOKUP($D60&amp;"-"&amp;$E60,IF($H$4="TEB0187_REV01",CALC_CONN_TEB0187_REV01!$F:$H),3,0)),"---")</f>
        <v>---</v>
      </c>
      <c r="J60" s="19" t="str">
        <f>IFERROR(VLOOKUP(I60,IF($H$4="TEB0187_REV01",RAW_c_TEB0187_REV01!$AE:$AM),9,0),"---")</f>
        <v>---</v>
      </c>
      <c r="K60" s="19" t="str">
        <f>IFERROR(VLOOKUP(D60&amp;"-"&amp;E60,IF($H$4="TEB0187_REV01",RAW_c_TEB0187_REV01!$AD:$AK,"???"),6,0),"---")</f>
        <v>---</v>
      </c>
      <c r="L60" s="19" t="str">
        <f>IFERROR(VLOOKUP(D60&amp;"-"&amp;E60,IF($H$4="TEB0187_REV01",RAW_c_TEB0187_REV01!$AD:$AL,"???"),9,0),"---")</f>
        <v>---</v>
      </c>
      <c r="M60" s="19" t="str">
        <f>IFERROR(IF(VLOOKUP($F60&amp;"-"&amp;$G60,IF($M$4="TEI0187_REV01",RAW_m_TEI0187_REV01!$F:$AU),43,0)="--","---",IF($M$4="TEI0187_REV01",RAW_m_TEI0187_REV01!$AT60&amp; " --&gt; " &amp;RAW_m_TEI0187_REV01!$AU60&amp; " --&gt; ")),"---")</f>
        <v>---</v>
      </c>
      <c r="N60" s="19" t="str">
        <f>IFERROR(VLOOKUP(F60&amp;"-"&amp;G60,IF($M$4="TEI0187_REV01",RAW_m_TEI0187_REV01!$AD:$AJ),7,0),"---")</f>
        <v>---</v>
      </c>
      <c r="O60" s="19" t="str">
        <f>IFERROR(VLOOKUP(N60,IF($M$4="TEI0187_REV01",RAW_m_TEI0187_REV01!$AJ:$AK),2,0),"---")</f>
        <v>---</v>
      </c>
      <c r="P60" s="19" t="str">
        <f>IFERROR(VLOOKUP(F60&amp;"-"&amp;G60,IF($M$4="TEI0187_REV01",RAW_m_TEI0187_REV01!$AD:$AG),3,0),"---")</f>
        <v>---</v>
      </c>
      <c r="Q60" s="19" t="str">
        <f>IFERROR(VLOOKUP(N60,IF($M$4="TEI0187_REV01",RAW_m_TEI0187_REV01!$AE:$AH),4,0),"---")</f>
        <v>---</v>
      </c>
      <c r="R60" s="19" t="str">
        <f>IFERROR(VLOOKUP(F60&amp;"-"&amp;G60,IF($M$4="TEI0187_REV01",RAW_m_TEI0187_REV01!$AD:$AG),4,0),"---")</f>
        <v>---</v>
      </c>
    </row>
    <row r="61" spans="2:18" x14ac:dyDescent="0.25">
      <c r="B61" s="78">
        <v>56</v>
      </c>
      <c r="C61" s="19" t="str">
        <f>IFERROR(INDEX(B2B!A:F,MATCH('B2B Pin Table'!B61,B2B!A:A,0),6),"---")</f>
        <v>GND</v>
      </c>
      <c r="D61" s="19" t="str">
        <f>IFERROR(IF((COUNTIF(B2B!A57:K57,H59)&lt;0),"---",INDEX(B2B!A:K,MATCH('B2B Pin Table'!B61,B2B!A:A,0),2)),"---")</f>
        <v>J1</v>
      </c>
      <c r="E61" s="19" t="str">
        <f>IFERROR(IF((COUNTIF(B2B!A57:K57,H59)&lt;0),"---",INDEX(B2B!A:K,MATCH('B2B Pin Table'!B61,B2B!A:A,0),3)),"---")</f>
        <v>A56</v>
      </c>
      <c r="F61" s="19" t="str">
        <f>IFERROR(IF((COUNTIF(B2B!A57:K57,L59)&lt;0),"---",INDEX(B2B!A:K,MATCH('B2B Pin Table'!B61,B2B!A:A,0),4)),"---")</f>
        <v>J1</v>
      </c>
      <c r="G61" s="19" t="str">
        <f>IFERROR(IF((COUNTIF(B2B!A57:K57,L59)&lt;0),"---",INDEX(B2B!A:K,MATCH('B2B Pin Table'!B61,B2B!A:A,0),5)),"---")</f>
        <v>A56</v>
      </c>
      <c r="H61" s="59" t="str">
        <f>IFERROR(IF(VLOOKUP($D61&amp;"-"&amp;$E61,IF($H$4="TEB0187_REV01",CALC_CONN_TEB0187_REV01!$F:$I),4,0)="--","---",IF($H$4="TEB0187_REV01",CALC_CONN_TEB0187_REV01!$G61&amp; " --&gt; " &amp;CALC_CONN_TEB0187_REV01!$I61&amp; " --&gt; ")),"---")</f>
        <v>---</v>
      </c>
      <c r="I61" s="19" t="str">
        <f>IFERROR(IF(VLOOKUP($D61&amp;"-"&amp;$E61,IF($H$4="TEB0187_REV01",CALC_CONN_TEB0187_REV01!$F:$H),3,0)="--",VLOOKUP($D61&amp;"-"&amp;$E61,IF($H$4="TEB0187_REV01",CALC_CONN_TEB0187_REV01!$F:$H),2,0),VLOOKUP($D61&amp;"-"&amp;$E61,IF($H$4="TEB0187_REV01",CALC_CONN_TEB0187_REV01!$F:$H),3,0)),"---")</f>
        <v>---</v>
      </c>
      <c r="J61" s="19" t="str">
        <f>IFERROR(VLOOKUP(I61,IF($H$4="TEB0187_REV01",RAW_c_TEB0187_REV01!$AE:$AM),9,0),"---")</f>
        <v>---</v>
      </c>
      <c r="K61" s="19" t="str">
        <f>IFERROR(VLOOKUP(D61&amp;"-"&amp;E61,IF($H$4="TEB0187_REV01",RAW_c_TEB0187_REV01!$AD:$AK,"???"),6,0),"---")</f>
        <v>---</v>
      </c>
      <c r="L61" s="19" t="str">
        <f>IFERROR(VLOOKUP(D61&amp;"-"&amp;E61,IF($H$4="TEB0187_REV01",RAW_c_TEB0187_REV01!$AD:$AL,"???"),9,0),"---")</f>
        <v>---</v>
      </c>
      <c r="M61" s="19" t="str">
        <f>IFERROR(IF(VLOOKUP($F61&amp;"-"&amp;$G61,IF($M$4="TEI0187_REV01",RAW_m_TEI0187_REV01!$F:$AU),43,0)="--","---",IF($M$4="TEI0187_REV01",RAW_m_TEI0187_REV01!$AT61&amp; " --&gt; " &amp;RAW_m_TEI0187_REV01!$AU61&amp; " --&gt; ")),"---")</f>
        <v>---</v>
      </c>
      <c r="N61" s="19" t="str">
        <f>IFERROR(VLOOKUP(F61&amp;"-"&amp;G61,IF($M$4="TEI0187_REV01",RAW_m_TEI0187_REV01!$AD:$AJ),7,0),"---")</f>
        <v>---</v>
      </c>
      <c r="O61" s="19" t="str">
        <f>IFERROR(VLOOKUP(N61,IF($M$4="TEI0187_REV01",RAW_m_TEI0187_REV01!$AJ:$AK),2,0),"---")</f>
        <v>---</v>
      </c>
      <c r="P61" s="19" t="str">
        <f>IFERROR(VLOOKUP(F61&amp;"-"&amp;G61,IF($M$4="TEI0187_REV01",RAW_m_TEI0187_REV01!$AD:$AG),3,0),"---")</f>
        <v>---</v>
      </c>
      <c r="Q61" s="19" t="str">
        <f>IFERROR(VLOOKUP(N61,IF($M$4="TEI0187_REV01",RAW_m_TEI0187_REV01!$AE:$AH),4,0),"---")</f>
        <v>---</v>
      </c>
      <c r="R61" s="19" t="str">
        <f>IFERROR(VLOOKUP(F61&amp;"-"&amp;G61,IF($M$4="TEI0187_REV01",RAW_m_TEI0187_REV01!$AD:$AG),4,0),"---")</f>
        <v>---</v>
      </c>
    </row>
    <row r="62" spans="2:18" x14ac:dyDescent="0.25">
      <c r="B62" s="78">
        <v>57</v>
      </c>
      <c r="C62" s="19" t="str">
        <f>IFERROR(INDEX(B2B!A:F,MATCH('B2B Pin Table'!B62,B2B!A:A,0),6),"---")</f>
        <v>GND</v>
      </c>
      <c r="D62" s="19" t="str">
        <f>IFERROR(IF((COUNTIF(B2B!A58:K58,H60)&lt;0),"---",INDEX(B2B!A:K,MATCH('B2B Pin Table'!B62,B2B!A:A,0),2)),"---")</f>
        <v>J1</v>
      </c>
      <c r="E62" s="19" t="str">
        <f>IFERROR(IF((COUNTIF(B2B!A58:K58,H60)&lt;0),"---",INDEX(B2B!A:K,MATCH('B2B Pin Table'!B62,B2B!A:A,0),3)),"---")</f>
        <v>A57</v>
      </c>
      <c r="F62" s="19" t="str">
        <f>IFERROR(IF((COUNTIF(B2B!A58:K58,L60)&lt;0),"---",INDEX(B2B!A:K,MATCH('B2B Pin Table'!B62,B2B!A:A,0),4)),"---")</f>
        <v>J1</v>
      </c>
      <c r="G62" s="19" t="str">
        <f>IFERROR(IF((COUNTIF(B2B!A58:K58,L60)&lt;0),"---",INDEX(B2B!A:K,MATCH('B2B Pin Table'!B62,B2B!A:A,0),5)),"---")</f>
        <v>A57</v>
      </c>
      <c r="H62" s="59" t="str">
        <f>IFERROR(IF(VLOOKUP($D62&amp;"-"&amp;$E62,IF($H$4="TEB0187_REV01",CALC_CONN_TEB0187_REV01!$F:$I),4,0)="--","---",IF($H$4="TEB0187_REV01",CALC_CONN_TEB0187_REV01!$G62&amp; " --&gt; " &amp;CALC_CONN_TEB0187_REV01!$I62&amp; " --&gt; ")),"---")</f>
        <v>---</v>
      </c>
      <c r="I62" s="19" t="str">
        <f>IFERROR(IF(VLOOKUP($D62&amp;"-"&amp;$E62,IF($H$4="TEB0187_REV01",CALC_CONN_TEB0187_REV01!$F:$H),3,0)="--",VLOOKUP($D62&amp;"-"&amp;$E62,IF($H$4="TEB0187_REV01",CALC_CONN_TEB0187_REV01!$F:$H),2,0),VLOOKUP($D62&amp;"-"&amp;$E62,IF($H$4="TEB0187_REV01",CALC_CONN_TEB0187_REV01!$F:$H),3,0)),"---")</f>
        <v>---</v>
      </c>
      <c r="J62" s="19" t="str">
        <f>IFERROR(VLOOKUP(I62,IF($H$4="TEB0187_REV01",RAW_c_TEB0187_REV01!$AE:$AM),9,0),"---")</f>
        <v>---</v>
      </c>
      <c r="K62" s="19" t="str">
        <f>IFERROR(VLOOKUP(D62&amp;"-"&amp;E62,IF($H$4="TEB0187_REV01",RAW_c_TEB0187_REV01!$AD:$AK,"???"),6,0),"---")</f>
        <v>---</v>
      </c>
      <c r="L62" s="19" t="str">
        <f>IFERROR(VLOOKUP(D62&amp;"-"&amp;E62,IF($H$4="TEB0187_REV01",RAW_c_TEB0187_REV01!$AD:$AL,"???"),9,0),"---")</f>
        <v>---</v>
      </c>
      <c r="M62" s="19" t="str">
        <f>IFERROR(IF(VLOOKUP($F62&amp;"-"&amp;$G62,IF($M$4="TEI0187_REV01",RAW_m_TEI0187_REV01!$F:$AU),43,0)="--","---",IF($M$4="TEI0187_REV01",RAW_m_TEI0187_REV01!$AT62&amp; " --&gt; " &amp;RAW_m_TEI0187_REV01!$AU62&amp; " --&gt; ")),"---")</f>
        <v>---</v>
      </c>
      <c r="N62" s="19" t="str">
        <f>IFERROR(VLOOKUP(F62&amp;"-"&amp;G62,IF($M$4="TEI0187_REV01",RAW_m_TEI0187_REV01!$AD:$AJ),7,0),"---")</f>
        <v>---</v>
      </c>
      <c r="O62" s="19" t="str">
        <f>IFERROR(VLOOKUP(N62,IF($M$4="TEI0187_REV01",RAW_m_TEI0187_REV01!$AJ:$AK),2,0),"---")</f>
        <v>---</v>
      </c>
      <c r="P62" s="19" t="str">
        <f>IFERROR(VLOOKUP(F62&amp;"-"&amp;G62,IF($M$4="TEI0187_REV01",RAW_m_TEI0187_REV01!$AD:$AG),3,0),"---")</f>
        <v>---</v>
      </c>
      <c r="Q62" s="19" t="str">
        <f>IFERROR(VLOOKUP(N62,IF($M$4="TEI0187_REV01",RAW_m_TEI0187_REV01!$AE:$AH),4,0),"---")</f>
        <v>---</v>
      </c>
      <c r="R62" s="19" t="str">
        <f>IFERROR(VLOOKUP(F62&amp;"-"&amp;G62,IF($M$4="TEI0187_REV01",RAW_m_TEI0187_REV01!$AD:$AG),4,0),"---")</f>
        <v>---</v>
      </c>
    </row>
    <row r="63" spans="2:18" x14ac:dyDescent="0.25">
      <c r="B63" s="78">
        <v>58</v>
      </c>
      <c r="C63" s="19" t="str">
        <f>IFERROR(INDEX(B2B!A:F,MATCH('B2B Pin Table'!B63,B2B!A:A,0),6),"---")</f>
        <v>GND</v>
      </c>
      <c r="D63" s="19" t="str">
        <f>IFERROR(IF((COUNTIF(B2B!A59:K59,H61)&lt;0),"---",INDEX(B2B!A:K,MATCH('B2B Pin Table'!B63,B2B!A:A,0),2)),"---")</f>
        <v>J1</v>
      </c>
      <c r="E63" s="19" t="str">
        <f>IFERROR(IF((COUNTIF(B2B!A59:K59,H61)&lt;0),"---",INDEX(B2B!A:K,MATCH('B2B Pin Table'!B63,B2B!A:A,0),3)),"---")</f>
        <v>A58</v>
      </c>
      <c r="F63" s="19" t="str">
        <f>IFERROR(IF((COUNTIF(B2B!A59:K59,L61)&lt;0),"---",INDEX(B2B!A:K,MATCH('B2B Pin Table'!B63,B2B!A:A,0),4)),"---")</f>
        <v>J1</v>
      </c>
      <c r="G63" s="19" t="str">
        <f>IFERROR(IF((COUNTIF(B2B!A59:K59,L61)&lt;0),"---",INDEX(B2B!A:K,MATCH('B2B Pin Table'!B63,B2B!A:A,0),5)),"---")</f>
        <v>A58</v>
      </c>
      <c r="H63" s="59" t="str">
        <f>IFERROR(IF(VLOOKUP($D63&amp;"-"&amp;$E63,IF($H$4="TEB0187_REV01",CALC_CONN_TEB0187_REV01!$F:$I),4,0)="--","---",IF($H$4="TEB0187_REV01",CALC_CONN_TEB0187_REV01!$G63&amp; " --&gt; " &amp;CALC_CONN_TEB0187_REV01!$I63&amp; " --&gt; ")),"---")</f>
        <v>---</v>
      </c>
      <c r="I63" s="19" t="str">
        <f>IFERROR(IF(VLOOKUP($D63&amp;"-"&amp;$E63,IF($H$4="TEB0187_REV01",CALC_CONN_TEB0187_REV01!$F:$H),3,0)="--",VLOOKUP($D63&amp;"-"&amp;$E63,IF($H$4="TEB0187_REV01",CALC_CONN_TEB0187_REV01!$F:$H),2,0),VLOOKUP($D63&amp;"-"&amp;$E63,IF($H$4="TEB0187_REV01",CALC_CONN_TEB0187_REV01!$F:$H),3,0)),"---")</f>
        <v>---</v>
      </c>
      <c r="J63" s="19" t="str">
        <f>IFERROR(VLOOKUP(I63,IF($H$4="TEB0187_REV01",RAW_c_TEB0187_REV01!$AE:$AM),9,0),"---")</f>
        <v>---</v>
      </c>
      <c r="K63" s="19" t="str">
        <f>IFERROR(VLOOKUP(D63&amp;"-"&amp;E63,IF($H$4="TEB0187_REV01",RAW_c_TEB0187_REV01!$AD:$AK,"???"),6,0),"---")</f>
        <v>---</v>
      </c>
      <c r="L63" s="19" t="str">
        <f>IFERROR(VLOOKUP(D63&amp;"-"&amp;E63,IF($H$4="TEB0187_REV01",RAW_c_TEB0187_REV01!$AD:$AL,"???"),9,0),"---")</f>
        <v>---</v>
      </c>
      <c r="M63" s="19" t="str">
        <f>IFERROR(IF(VLOOKUP($F63&amp;"-"&amp;$G63,IF($M$4="TEI0187_REV01",RAW_m_TEI0187_REV01!$F:$AU),43,0)="--","---",IF($M$4="TEI0187_REV01",RAW_m_TEI0187_REV01!$AT63&amp; " --&gt; " &amp;RAW_m_TEI0187_REV01!$AU63&amp; " --&gt; ")),"---")</f>
        <v>---</v>
      </c>
      <c r="N63" s="19" t="str">
        <f>IFERROR(VLOOKUP(F63&amp;"-"&amp;G63,IF($M$4="TEI0187_REV01",RAW_m_TEI0187_REV01!$AD:$AJ),7,0),"---")</f>
        <v>---</v>
      </c>
      <c r="O63" s="19" t="str">
        <f>IFERROR(VLOOKUP(N63,IF($M$4="TEI0187_REV01",RAW_m_TEI0187_REV01!$AJ:$AK),2,0),"---")</f>
        <v>---</v>
      </c>
      <c r="P63" s="19" t="str">
        <f>IFERROR(VLOOKUP(F63&amp;"-"&amp;G63,IF($M$4="TEI0187_REV01",RAW_m_TEI0187_REV01!$AD:$AG),3,0),"---")</f>
        <v>---</v>
      </c>
      <c r="Q63" s="19" t="str">
        <f>IFERROR(VLOOKUP(N63,IF($M$4="TEI0187_REV01",RAW_m_TEI0187_REV01!$AE:$AH),4,0),"---")</f>
        <v>---</v>
      </c>
      <c r="R63" s="19" t="str">
        <f>IFERROR(VLOOKUP(F63&amp;"-"&amp;G63,IF($M$4="TEI0187_REV01",RAW_m_TEI0187_REV01!$AD:$AG),4,0),"---")</f>
        <v>---</v>
      </c>
    </row>
    <row r="64" spans="2:18" x14ac:dyDescent="0.25">
      <c r="B64" s="78">
        <v>59</v>
      </c>
      <c r="C64" s="19" t="str">
        <f>IFERROR(INDEX(B2B!A:F,MATCH('B2B Pin Table'!B64,B2B!A:A,0),6),"---")</f>
        <v>GND</v>
      </c>
      <c r="D64" s="19" t="str">
        <f>IFERROR(IF((COUNTIF(B2B!A60:K60,H62)&lt;0),"---",INDEX(B2B!A:K,MATCH('B2B Pin Table'!B64,B2B!A:A,0),2)),"---")</f>
        <v>J1</v>
      </c>
      <c r="E64" s="19" t="str">
        <f>IFERROR(IF((COUNTIF(B2B!A60:K60,H62)&lt;0),"---",INDEX(B2B!A:K,MATCH('B2B Pin Table'!B64,B2B!A:A,0),3)),"---")</f>
        <v>A59</v>
      </c>
      <c r="F64" s="19" t="str">
        <f>IFERROR(IF((COUNTIF(B2B!A60:K60,L62)&lt;0),"---",INDEX(B2B!A:K,MATCH('B2B Pin Table'!B64,B2B!A:A,0),4)),"---")</f>
        <v>J1</v>
      </c>
      <c r="G64" s="19" t="str">
        <f>IFERROR(IF((COUNTIF(B2B!A60:K60,L62)&lt;0),"---",INDEX(B2B!A:K,MATCH('B2B Pin Table'!B64,B2B!A:A,0),5)),"---")</f>
        <v>A59</v>
      </c>
      <c r="H64" s="59" t="str">
        <f>IFERROR(IF(VLOOKUP($D64&amp;"-"&amp;$E64,IF($H$4="TEB0187_REV01",CALC_CONN_TEB0187_REV01!$F:$I),4,0)="--","---",IF($H$4="TEB0187_REV01",CALC_CONN_TEB0187_REV01!$G64&amp; " --&gt; " &amp;CALC_CONN_TEB0187_REV01!$I64&amp; " --&gt; ")),"---")</f>
        <v>---</v>
      </c>
      <c r="I64" s="19" t="str">
        <f>IFERROR(IF(VLOOKUP($D64&amp;"-"&amp;$E64,IF($H$4="TEB0187_REV01",CALC_CONN_TEB0187_REV01!$F:$H),3,0)="--",VLOOKUP($D64&amp;"-"&amp;$E64,IF($H$4="TEB0187_REV01",CALC_CONN_TEB0187_REV01!$F:$H),2,0),VLOOKUP($D64&amp;"-"&amp;$E64,IF($H$4="TEB0187_REV01",CALC_CONN_TEB0187_REV01!$F:$H),3,0)),"---")</f>
        <v>---</v>
      </c>
      <c r="J64" s="19" t="str">
        <f>IFERROR(VLOOKUP(I64,IF($H$4="TEB0187_REV01",RAW_c_TEB0187_REV01!$AE:$AM),9,0),"---")</f>
        <v>---</v>
      </c>
      <c r="K64" s="19" t="str">
        <f>IFERROR(VLOOKUP(D64&amp;"-"&amp;E64,IF($H$4="TEB0187_REV01",RAW_c_TEB0187_REV01!$AD:$AK,"???"),6,0),"---")</f>
        <v>---</v>
      </c>
      <c r="L64" s="19" t="str">
        <f>IFERROR(VLOOKUP(D64&amp;"-"&amp;E64,IF($H$4="TEB0187_REV01",RAW_c_TEB0187_REV01!$AD:$AL,"???"),9,0),"---")</f>
        <v>---</v>
      </c>
      <c r="M64" s="19" t="str">
        <f>IFERROR(IF(VLOOKUP($F64&amp;"-"&amp;$G64,IF($M$4="TEI0187_REV01",RAW_m_TEI0187_REV01!$F:$AU),43,0)="--","---",IF($M$4="TEI0187_REV01",RAW_m_TEI0187_REV01!$AT64&amp; " --&gt; " &amp;RAW_m_TEI0187_REV01!$AU64&amp; " --&gt; ")),"---")</f>
        <v>---</v>
      </c>
      <c r="N64" s="19" t="str">
        <f>IFERROR(VLOOKUP(F64&amp;"-"&amp;G64,IF($M$4="TEI0187_REV01",RAW_m_TEI0187_REV01!$AD:$AJ),7,0),"---")</f>
        <v>---</v>
      </c>
      <c r="O64" s="19" t="str">
        <f>IFERROR(VLOOKUP(N64,IF($M$4="TEI0187_REV01",RAW_m_TEI0187_REV01!$AJ:$AK),2,0),"---")</f>
        <v>---</v>
      </c>
      <c r="P64" s="19" t="str">
        <f>IFERROR(VLOOKUP(F64&amp;"-"&amp;G64,IF($M$4="TEI0187_REV01",RAW_m_TEI0187_REV01!$AD:$AG),3,0),"---")</f>
        <v>---</v>
      </c>
      <c r="Q64" s="19" t="str">
        <f>IFERROR(VLOOKUP(N64,IF($M$4="TEI0187_REV01",RAW_m_TEI0187_REV01!$AE:$AH),4,0),"---")</f>
        <v>---</v>
      </c>
      <c r="R64" s="19" t="str">
        <f>IFERROR(VLOOKUP(F64&amp;"-"&amp;G64,IF($M$4="TEI0187_REV01",RAW_m_TEI0187_REV01!$AD:$AG),4,0),"---")</f>
        <v>---</v>
      </c>
    </row>
    <row r="65" spans="2:18" x14ac:dyDescent="0.25">
      <c r="B65" s="78">
        <v>60</v>
      </c>
      <c r="C65" s="19" t="str">
        <f>IFERROR(INDEX(B2B!A:F,MATCH('B2B Pin Table'!B65,B2B!A:A,0),6),"---")</f>
        <v>GND</v>
      </c>
      <c r="D65" s="19" t="str">
        <f>IFERROR(IF((COUNTIF(B2B!A61:K61,H63)&lt;0),"---",INDEX(B2B!A:K,MATCH('B2B Pin Table'!B65,B2B!A:A,0),2)),"---")</f>
        <v>J1</v>
      </c>
      <c r="E65" s="19" t="str">
        <f>IFERROR(IF((COUNTIF(B2B!A61:K61,H63)&lt;0),"---",INDEX(B2B!A:K,MATCH('B2B Pin Table'!B65,B2B!A:A,0),3)),"---")</f>
        <v>A60</v>
      </c>
      <c r="F65" s="19" t="str">
        <f>IFERROR(IF((COUNTIF(B2B!A61:K61,L63)&lt;0),"---",INDEX(B2B!A:K,MATCH('B2B Pin Table'!B65,B2B!A:A,0),4)),"---")</f>
        <v>J1</v>
      </c>
      <c r="G65" s="19" t="str">
        <f>IFERROR(IF((COUNTIF(B2B!A61:K61,L63)&lt;0),"---",INDEX(B2B!A:K,MATCH('B2B Pin Table'!B65,B2B!A:A,0),5)),"---")</f>
        <v>A60</v>
      </c>
      <c r="H65" s="59" t="str">
        <f>IFERROR(IF(VLOOKUP($D65&amp;"-"&amp;$E65,IF($H$4="TEB0187_REV01",CALC_CONN_TEB0187_REV01!$F:$I),4,0)="--","---",IF($H$4="TEB0187_REV01",CALC_CONN_TEB0187_REV01!$G65&amp; " --&gt; " &amp;CALC_CONN_TEB0187_REV01!$I65&amp; " --&gt; ")),"---")</f>
        <v>---</v>
      </c>
      <c r="I65" s="19" t="str">
        <f>IFERROR(IF(VLOOKUP($D65&amp;"-"&amp;$E65,IF($H$4="TEB0187_REV01",CALC_CONN_TEB0187_REV01!$F:$H),3,0)="--",VLOOKUP($D65&amp;"-"&amp;$E65,IF($H$4="TEB0187_REV01",CALC_CONN_TEB0187_REV01!$F:$H),2,0),VLOOKUP($D65&amp;"-"&amp;$E65,IF($H$4="TEB0187_REV01",CALC_CONN_TEB0187_REV01!$F:$H),3,0)),"---")</f>
        <v>---</v>
      </c>
      <c r="J65" s="19" t="str">
        <f>IFERROR(VLOOKUP(I65,IF($H$4="TEB0187_REV01",RAW_c_TEB0187_REV01!$AE:$AM),9,0),"---")</f>
        <v>---</v>
      </c>
      <c r="K65" s="19" t="str">
        <f>IFERROR(VLOOKUP(D65&amp;"-"&amp;E65,IF($H$4="TEB0187_REV01",RAW_c_TEB0187_REV01!$AD:$AK,"???"),6,0),"---")</f>
        <v>---</v>
      </c>
      <c r="L65" s="19" t="str">
        <f>IFERROR(VLOOKUP(D65&amp;"-"&amp;E65,IF($H$4="TEB0187_REV01",RAW_c_TEB0187_REV01!$AD:$AL,"???"),9,0),"---")</f>
        <v>---</v>
      </c>
      <c r="M65" s="19" t="str">
        <f>IFERROR(IF(VLOOKUP($F65&amp;"-"&amp;$G65,IF($M$4="TEI0187_REV01",RAW_m_TEI0187_REV01!$F:$AU),43,0)="--","---",IF($M$4="TEI0187_REV01",RAW_m_TEI0187_REV01!$AT65&amp; " --&gt; " &amp;RAW_m_TEI0187_REV01!$AU65&amp; " --&gt; ")),"---")</f>
        <v>---</v>
      </c>
      <c r="N65" s="19" t="str">
        <f>IFERROR(VLOOKUP(F65&amp;"-"&amp;G65,IF($M$4="TEI0187_REV01",RAW_m_TEI0187_REV01!$AD:$AJ),7,0),"---")</f>
        <v>---</v>
      </c>
      <c r="O65" s="19" t="str">
        <f>IFERROR(VLOOKUP(N65,IF($M$4="TEI0187_REV01",RAW_m_TEI0187_REV01!$AJ:$AK),2,0),"---")</f>
        <v>---</v>
      </c>
      <c r="P65" s="19" t="str">
        <f>IFERROR(VLOOKUP(F65&amp;"-"&amp;G65,IF($M$4="TEI0187_REV01",RAW_m_TEI0187_REV01!$AD:$AG),3,0),"---")</f>
        <v>---</v>
      </c>
      <c r="Q65" s="19" t="str">
        <f>IFERROR(VLOOKUP(N65,IF($M$4="TEI0187_REV01",RAW_m_TEI0187_REV01!$AE:$AH),4,0),"---")</f>
        <v>---</v>
      </c>
      <c r="R65" s="19" t="str">
        <f>IFERROR(VLOOKUP(F65&amp;"-"&amp;G65,IF($M$4="TEI0187_REV01",RAW_m_TEI0187_REV01!$AD:$AG),4,0),"---")</f>
        <v>---</v>
      </c>
    </row>
    <row r="66" spans="2:18" x14ac:dyDescent="0.25">
      <c r="B66" s="78">
        <v>61</v>
      </c>
      <c r="C66" s="19" t="str">
        <f>IFERROR(INDEX(B2B!A:F,MATCH('B2B Pin Table'!B66,B2B!A:A,0),6),"---")</f>
        <v>GND</v>
      </c>
      <c r="D66" s="19" t="str">
        <f>IFERROR(IF((COUNTIF(B2B!A62:K62,H64)&lt;0),"---",INDEX(B2B!A:K,MATCH('B2B Pin Table'!B66,B2B!A:A,0),2)),"---")</f>
        <v>J1</v>
      </c>
      <c r="E66" s="19" t="str">
        <f>IFERROR(IF((COUNTIF(B2B!A62:K62,H64)&lt;0),"---",INDEX(B2B!A:K,MATCH('B2B Pin Table'!B66,B2B!A:A,0),3)),"---")</f>
        <v>B1</v>
      </c>
      <c r="F66" s="19" t="str">
        <f>IFERROR(IF((COUNTIF(B2B!A62:K62,L64)&lt;0),"---",INDEX(B2B!A:K,MATCH('B2B Pin Table'!B66,B2B!A:A,0),4)),"---")</f>
        <v>J1</v>
      </c>
      <c r="G66" s="19" t="str">
        <f>IFERROR(IF((COUNTIF(B2B!A62:K62,L64)&lt;0),"---",INDEX(B2B!A:K,MATCH('B2B Pin Table'!B66,B2B!A:A,0),5)),"---")</f>
        <v>B1</v>
      </c>
      <c r="H66" s="59" t="str">
        <f>IFERROR(IF(VLOOKUP($D66&amp;"-"&amp;$E66,IF($H$4="TEB0187_REV01",CALC_CONN_TEB0187_REV01!$F:$I),4,0)="--","---",IF($H$4="TEB0187_REV01",CALC_CONN_TEB0187_REV01!$G66&amp; " --&gt; " &amp;CALC_CONN_TEB0187_REV01!$I66&amp; " --&gt; ")),"---")</f>
        <v>---</v>
      </c>
      <c r="I66" s="19" t="str">
        <f>IFERROR(IF(VLOOKUP($D66&amp;"-"&amp;$E66,IF($H$4="TEB0187_REV01",CALC_CONN_TEB0187_REV01!$F:$H),3,0)="--",VLOOKUP($D66&amp;"-"&amp;$E66,IF($H$4="TEB0187_REV01",CALC_CONN_TEB0187_REV01!$F:$H),2,0),VLOOKUP($D66&amp;"-"&amp;$E66,IF($H$4="TEB0187_REV01",CALC_CONN_TEB0187_REV01!$F:$H),3,0)),"---")</f>
        <v>---</v>
      </c>
      <c r="J66" s="19" t="str">
        <f>IFERROR(VLOOKUP(I66,IF($H$4="TEB0187_REV01",RAW_c_TEB0187_REV01!$AE:$AM),9,0),"---")</f>
        <v>---</v>
      </c>
      <c r="K66" s="19" t="str">
        <f>IFERROR(VLOOKUP(D66&amp;"-"&amp;E66,IF($H$4="TEB0187_REV01",RAW_c_TEB0187_REV01!$AD:$AK,"???"),6,0),"---")</f>
        <v>---</v>
      </c>
      <c r="L66" s="19" t="str">
        <f>IFERROR(VLOOKUP(D66&amp;"-"&amp;E66,IF($H$4="TEB0187_REV01",RAW_c_TEB0187_REV01!$AD:$AL,"???"),9,0),"---")</f>
        <v>---</v>
      </c>
      <c r="M66" s="19" t="str">
        <f>IFERROR(IF(VLOOKUP($F66&amp;"-"&amp;$G66,IF($M$4="TEI0187_REV01",RAW_m_TEI0187_REV01!$F:$AU),43,0)="--","---",IF($M$4="TEI0187_REV01",RAW_m_TEI0187_REV01!$AT66&amp; " --&gt; " &amp;RAW_m_TEI0187_REV01!$AU66&amp; " --&gt; ")),"---")</f>
        <v>---</v>
      </c>
      <c r="N66" s="19" t="str">
        <f>IFERROR(VLOOKUP(F66&amp;"-"&amp;G66,IF($M$4="TEI0187_REV01",RAW_m_TEI0187_REV01!$AD:$AJ),7,0),"---")</f>
        <v>---</v>
      </c>
      <c r="O66" s="19" t="str">
        <f>IFERROR(VLOOKUP(N66,IF($M$4="TEI0187_REV01",RAW_m_TEI0187_REV01!$AJ:$AK),2,0),"---")</f>
        <v>---</v>
      </c>
      <c r="P66" s="19" t="str">
        <f>IFERROR(VLOOKUP(F66&amp;"-"&amp;G66,IF($M$4="TEI0187_REV01",RAW_m_TEI0187_REV01!$AD:$AG),3,0),"---")</f>
        <v>---</v>
      </c>
      <c r="Q66" s="19" t="str">
        <f>IFERROR(VLOOKUP(N66,IF($M$4="TEI0187_REV01",RAW_m_TEI0187_REV01!$AE:$AH),4,0),"---")</f>
        <v>---</v>
      </c>
      <c r="R66" s="19" t="str">
        <f>IFERROR(VLOOKUP(F66&amp;"-"&amp;G66,IF($M$4="TEI0187_REV01",RAW_m_TEI0187_REV01!$AD:$AG),4,0),"---")</f>
        <v>---</v>
      </c>
    </row>
    <row r="67" spans="2:18" x14ac:dyDescent="0.25">
      <c r="B67" s="78">
        <v>62</v>
      </c>
      <c r="C67" s="19" t="str">
        <f>IFERROR(INDEX(B2B!A:F,MATCH('B2B Pin Table'!B67,B2B!A:A,0),6),"---")</f>
        <v>MGT-PL</v>
      </c>
      <c r="D67" s="19" t="str">
        <f>IFERROR(IF((COUNTIF(B2B!A63:K63,H65)&lt;0),"---",INDEX(B2B!A:K,MATCH('B2B Pin Table'!B67,B2B!A:A,0),2)),"---")</f>
        <v>J1</v>
      </c>
      <c r="E67" s="19" t="str">
        <f>IFERROR(IF((COUNTIF(B2B!A63:K63,H65)&lt;0),"---",INDEX(B2B!A:K,MATCH('B2B Pin Table'!B67,B2B!A:A,0),3)),"---")</f>
        <v>B2</v>
      </c>
      <c r="F67" s="19" t="str">
        <f>IFERROR(IF((COUNTIF(B2B!A63:K63,L65)&lt;0),"---",INDEX(B2B!A:K,MATCH('B2B Pin Table'!B67,B2B!A:A,0),4)),"---")</f>
        <v>J1</v>
      </c>
      <c r="G67" s="19" t="str">
        <f>IFERROR(IF((COUNTIF(B2B!A63:K63,L65)&lt;0),"---",INDEX(B2B!A:K,MATCH('B2B Pin Table'!B67,B2B!A:A,0),5)),"---")</f>
        <v>B2</v>
      </c>
      <c r="H67" s="59" t="str">
        <f>IFERROR(IF(VLOOKUP($D67&amp;"-"&amp;$E67,IF($H$4="TEB0187_REV01",CALC_CONN_TEB0187_REV01!$F:$I),4,0)="--","---",IF($H$4="TEB0187_REV01",CALC_CONN_TEB0187_REV01!$G67&amp; " --&gt; " &amp;CALC_CONN_TEB0187_REV01!$I67&amp; " --&gt; ")),"---")</f>
        <v>---</v>
      </c>
      <c r="I67" s="19" t="str">
        <f>IFERROR(IF(VLOOKUP($D67&amp;"-"&amp;$E67,IF($H$4="TEB0187_REV01",CALC_CONN_TEB0187_REV01!$F:$H),3,0)="--",VLOOKUP($D67&amp;"-"&amp;$E67,IF($H$4="TEB0187_REV01",CALC_CONN_TEB0187_REV01!$F:$H),2,0),VLOOKUP($D67&amp;"-"&amp;$E67,IF($H$4="TEB0187_REV01",CALC_CONN_TEB0187_REV01!$F:$H),3,0)),"---")</f>
        <v>---</v>
      </c>
      <c r="J67" s="19" t="str">
        <f>IFERROR(VLOOKUP(I67,IF($H$4="TEB0187_REV01",RAW_c_TEB0187_REV01!$AE:$AM),9,0),"---")</f>
        <v>---</v>
      </c>
      <c r="K67" s="19" t="str">
        <f>IFERROR(VLOOKUP(D67&amp;"-"&amp;E67,IF($H$4="TEB0187_REV01",RAW_c_TEB0187_REV01!$AD:$AK,"???"),6,0),"---")</f>
        <v>---</v>
      </c>
      <c r="L67" s="19" t="str">
        <f>IFERROR(VLOOKUP(D67&amp;"-"&amp;E67,IF($H$4="TEB0187_REV01",RAW_c_TEB0187_REV01!$AD:$AL,"???"),9,0),"---")</f>
        <v>---</v>
      </c>
      <c r="M67" s="19" t="str">
        <f>IFERROR(IF(VLOOKUP($F67&amp;"-"&amp;$G67,IF($M$4="TEI0187_REV01",RAW_m_TEI0187_REV01!$F:$AU),43,0)="--","---",IF($M$4="TEI0187_REV01",RAW_m_TEI0187_REV01!$AT67&amp; " --&gt; " &amp;RAW_m_TEI0187_REV01!$AU67&amp; " --&gt; ")),"---")</f>
        <v>---</v>
      </c>
      <c r="N67" s="19" t="str">
        <f>IFERROR(VLOOKUP(F67&amp;"-"&amp;G67,IF($M$4="TEI0187_REV01",RAW_m_TEI0187_REV01!$AD:$AJ),7,0),"---")</f>
        <v>---</v>
      </c>
      <c r="O67" s="19" t="str">
        <f>IFERROR(VLOOKUP(N67,IF($M$4="TEI0187_REV01",RAW_m_TEI0187_REV01!$AJ:$AK),2,0),"---")</f>
        <v>---</v>
      </c>
      <c r="P67" s="19" t="str">
        <f>IFERROR(VLOOKUP(F67&amp;"-"&amp;G67,IF($M$4="TEI0187_REV01",RAW_m_TEI0187_REV01!$AD:$AG),3,0),"---")</f>
        <v>---</v>
      </c>
      <c r="Q67" s="19" t="str">
        <f>IFERROR(VLOOKUP(N67,IF($M$4="TEI0187_REV01",RAW_m_TEI0187_REV01!$AE:$AH),4,0),"---")</f>
        <v>---</v>
      </c>
      <c r="R67" s="19" t="str">
        <f>IFERROR(VLOOKUP(F67&amp;"-"&amp;G67,IF($M$4="TEI0187_REV01",RAW_m_TEI0187_REV01!$AD:$AG),4,0),"---")</f>
        <v>---</v>
      </c>
    </row>
    <row r="68" spans="2:18" x14ac:dyDescent="0.25">
      <c r="B68" s="78">
        <v>63</v>
      </c>
      <c r="C68" s="19" t="str">
        <f>IFERROR(INDEX(B2B!A:F,MATCH('B2B Pin Table'!B68,B2B!A:A,0),6),"---")</f>
        <v>MGT-PL</v>
      </c>
      <c r="D68" s="19" t="str">
        <f>IFERROR(IF((COUNTIF(B2B!A64:K64,H66)&lt;0),"---",INDEX(B2B!A:K,MATCH('B2B Pin Table'!B68,B2B!A:A,0),2)),"---")</f>
        <v>J1</v>
      </c>
      <c r="E68" s="19" t="str">
        <f>IFERROR(IF((COUNTIF(B2B!A64:K64,H66)&lt;0),"---",INDEX(B2B!A:K,MATCH('B2B Pin Table'!B68,B2B!A:A,0),3)),"---")</f>
        <v>B3</v>
      </c>
      <c r="F68" s="19" t="str">
        <f>IFERROR(IF((COUNTIF(B2B!A64:K64,L66)&lt;0),"---",INDEX(B2B!A:K,MATCH('B2B Pin Table'!B68,B2B!A:A,0),4)),"---")</f>
        <v>J1</v>
      </c>
      <c r="G68" s="19" t="str">
        <f>IFERROR(IF((COUNTIF(B2B!A64:K64,L66)&lt;0),"---",INDEX(B2B!A:K,MATCH('B2B Pin Table'!B68,B2B!A:A,0),5)),"---")</f>
        <v>B3</v>
      </c>
      <c r="H68" s="59" t="str">
        <f>IFERROR(IF(VLOOKUP($D68&amp;"-"&amp;$E68,IF($H$4="TEB0187_REV01",CALC_CONN_TEB0187_REV01!$F:$I),4,0)="--","---",IF($H$4="TEB0187_REV01",CALC_CONN_TEB0187_REV01!$G68&amp; " --&gt; " &amp;CALC_CONN_TEB0187_REV01!$I68&amp; " --&gt; ")),"---")</f>
        <v>---</v>
      </c>
      <c r="I68" s="19" t="str">
        <f>IFERROR(IF(VLOOKUP($D68&amp;"-"&amp;$E68,IF($H$4="TEB0187_REV01",CALC_CONN_TEB0187_REV01!$F:$H),3,0)="--",VLOOKUP($D68&amp;"-"&amp;$E68,IF($H$4="TEB0187_REV01",CALC_CONN_TEB0187_REV01!$F:$H),2,0),VLOOKUP($D68&amp;"-"&amp;$E68,IF($H$4="TEB0187_REV01",CALC_CONN_TEB0187_REV01!$F:$H),3,0)),"---")</f>
        <v>---</v>
      </c>
      <c r="J68" s="19" t="str">
        <f>IFERROR(VLOOKUP(I68,IF($H$4="TEB0187_REV01",RAW_c_TEB0187_REV01!$AE:$AM),9,0),"---")</f>
        <v>---</v>
      </c>
      <c r="K68" s="19" t="str">
        <f>IFERROR(VLOOKUP(D68&amp;"-"&amp;E68,IF($H$4="TEB0187_REV01",RAW_c_TEB0187_REV01!$AD:$AK,"???"),6,0),"---")</f>
        <v>---</v>
      </c>
      <c r="L68" s="19" t="str">
        <f>IFERROR(VLOOKUP(D68&amp;"-"&amp;E68,IF($H$4="TEB0187_REV01",RAW_c_TEB0187_REV01!$AD:$AL,"???"),9,0),"---")</f>
        <v>---</v>
      </c>
      <c r="M68" s="19" t="str">
        <f>IFERROR(IF(VLOOKUP($F68&amp;"-"&amp;$G68,IF($M$4="TEI0187_REV01",RAW_m_TEI0187_REV01!$F:$AU),43,0)="--","---",IF($M$4="TEI0187_REV01",RAW_m_TEI0187_REV01!$AT68&amp; " --&gt; " &amp;RAW_m_TEI0187_REV01!$AU68&amp; " --&gt; ")),"---")</f>
        <v>---</v>
      </c>
      <c r="N68" s="19" t="str">
        <f>IFERROR(VLOOKUP(F68&amp;"-"&amp;G68,IF($M$4="TEI0187_REV01",RAW_m_TEI0187_REV01!$AD:$AJ),7,0),"---")</f>
        <v>---</v>
      </c>
      <c r="O68" s="19" t="str">
        <f>IFERROR(VLOOKUP(N68,IF($M$4="TEI0187_REV01",RAW_m_TEI0187_REV01!$AJ:$AK),2,0),"---")</f>
        <v>---</v>
      </c>
      <c r="P68" s="19" t="str">
        <f>IFERROR(VLOOKUP(F68&amp;"-"&amp;G68,IF($M$4="TEI0187_REV01",RAW_m_TEI0187_REV01!$AD:$AG),3,0),"---")</f>
        <v>---</v>
      </c>
      <c r="Q68" s="19" t="str">
        <f>IFERROR(VLOOKUP(N68,IF($M$4="TEI0187_REV01",RAW_m_TEI0187_REV01!$AE:$AH),4,0),"---")</f>
        <v>---</v>
      </c>
      <c r="R68" s="19" t="str">
        <f>IFERROR(VLOOKUP(F68&amp;"-"&amp;G68,IF($M$4="TEI0187_REV01",RAW_m_TEI0187_REV01!$AD:$AG),4,0),"---")</f>
        <v>---</v>
      </c>
    </row>
    <row r="69" spans="2:18" x14ac:dyDescent="0.25">
      <c r="B69" s="78">
        <v>64</v>
      </c>
      <c r="C69" s="19" t="str">
        <f>IFERROR(INDEX(B2B!A:F,MATCH('B2B Pin Table'!B69,B2B!A:A,0),6),"---")</f>
        <v>GND</v>
      </c>
      <c r="D69" s="19" t="str">
        <f>IFERROR(IF((COUNTIF(B2B!A65:K65,H67)&lt;0),"---",INDEX(B2B!A:K,MATCH('B2B Pin Table'!B69,B2B!A:A,0),2)),"---")</f>
        <v>J1</v>
      </c>
      <c r="E69" s="19" t="str">
        <f>IFERROR(IF((COUNTIF(B2B!A65:K65,H67)&lt;0),"---",INDEX(B2B!A:K,MATCH('B2B Pin Table'!B69,B2B!A:A,0),3)),"---")</f>
        <v>B4</v>
      </c>
      <c r="F69" s="19" t="str">
        <f>IFERROR(IF((COUNTIF(B2B!A65:K65,L67)&lt;0),"---",INDEX(B2B!A:K,MATCH('B2B Pin Table'!B69,B2B!A:A,0),4)),"---")</f>
        <v>J1</v>
      </c>
      <c r="G69" s="19" t="str">
        <f>IFERROR(IF((COUNTIF(B2B!A65:K65,L67)&lt;0),"---",INDEX(B2B!A:K,MATCH('B2B Pin Table'!B69,B2B!A:A,0),5)),"---")</f>
        <v>B4</v>
      </c>
      <c r="H69" s="59" t="str">
        <f>IFERROR(IF(VLOOKUP($D69&amp;"-"&amp;$E69,IF($H$4="TEB0187_REV01",CALC_CONN_TEB0187_REV01!$F:$I),4,0)="--","---",IF($H$4="TEB0187_REV01",CALC_CONN_TEB0187_REV01!$G69&amp; " --&gt; " &amp;CALC_CONN_TEB0187_REV01!$I69&amp; " --&gt; ")),"---")</f>
        <v>---</v>
      </c>
      <c r="I69" s="19" t="str">
        <f>IFERROR(IF(VLOOKUP($D69&amp;"-"&amp;$E69,IF($H$4="TEB0187_REV01",CALC_CONN_TEB0187_REV01!$F:$H),3,0)="--",VLOOKUP($D69&amp;"-"&amp;$E69,IF($H$4="TEB0187_REV01",CALC_CONN_TEB0187_REV01!$F:$H),2,0),VLOOKUP($D69&amp;"-"&amp;$E69,IF($H$4="TEB0187_REV01",CALC_CONN_TEB0187_REV01!$F:$H),3,0)),"---")</f>
        <v>---</v>
      </c>
      <c r="J69" s="19" t="str">
        <f>IFERROR(VLOOKUP(I69,IF($H$4="TEB0187_REV01",RAW_c_TEB0187_REV01!$AE:$AM),9,0),"---")</f>
        <v>---</v>
      </c>
      <c r="K69" s="19" t="str">
        <f>IFERROR(VLOOKUP(D69&amp;"-"&amp;E69,IF($H$4="TEB0187_REV01",RAW_c_TEB0187_REV01!$AD:$AK,"???"),6,0),"---")</f>
        <v>---</v>
      </c>
      <c r="L69" s="19" t="str">
        <f>IFERROR(VLOOKUP(D69&amp;"-"&amp;E69,IF($H$4="TEB0187_REV01",RAW_c_TEB0187_REV01!$AD:$AL,"???"),9,0),"---")</f>
        <v>---</v>
      </c>
      <c r="M69" s="19" t="str">
        <f>IFERROR(IF(VLOOKUP($F69&amp;"-"&amp;$G69,IF($M$4="TEI0187_REV01",RAW_m_TEI0187_REV01!$F:$AU),43,0)="--","---",IF($M$4="TEI0187_REV01",RAW_m_TEI0187_REV01!$AT69&amp; " --&gt; " &amp;RAW_m_TEI0187_REV01!$AU69&amp; " --&gt; ")),"---")</f>
        <v>---</v>
      </c>
      <c r="N69" s="19" t="str">
        <f>IFERROR(VLOOKUP(F69&amp;"-"&amp;G69,IF($M$4="TEI0187_REV01",RAW_m_TEI0187_REV01!$AD:$AJ),7,0),"---")</f>
        <v>---</v>
      </c>
      <c r="O69" s="19" t="str">
        <f>IFERROR(VLOOKUP(N69,IF($M$4="TEI0187_REV01",RAW_m_TEI0187_REV01!$AJ:$AK),2,0),"---")</f>
        <v>---</v>
      </c>
      <c r="P69" s="19" t="str">
        <f>IFERROR(VLOOKUP(F69&amp;"-"&amp;G69,IF($M$4="TEI0187_REV01",RAW_m_TEI0187_REV01!$AD:$AG),3,0),"---")</f>
        <v>---</v>
      </c>
      <c r="Q69" s="19" t="str">
        <f>IFERROR(VLOOKUP(N69,IF($M$4="TEI0187_REV01",RAW_m_TEI0187_REV01!$AE:$AH),4,0),"---")</f>
        <v>---</v>
      </c>
      <c r="R69" s="19" t="str">
        <f>IFERROR(VLOOKUP(F69&amp;"-"&amp;G69,IF($M$4="TEI0187_REV01",RAW_m_TEI0187_REV01!$AD:$AG),4,0),"---")</f>
        <v>---</v>
      </c>
    </row>
    <row r="70" spans="2:18" x14ac:dyDescent="0.25">
      <c r="B70" s="78">
        <v>65</v>
      </c>
      <c r="C70" s="19" t="str">
        <f>IFERROR(INDEX(B2B!A:F,MATCH('B2B Pin Table'!B70,B2B!A:A,0),6),"---")</f>
        <v>GND</v>
      </c>
      <c r="D70" s="19" t="str">
        <f>IFERROR(IF((COUNTIF(B2B!A66:K66,H68)&lt;0),"---",INDEX(B2B!A:K,MATCH('B2B Pin Table'!B70,B2B!A:A,0),2)),"---")</f>
        <v>J1</v>
      </c>
      <c r="E70" s="19" t="str">
        <f>IFERROR(IF((COUNTIF(B2B!A66:K66,H68)&lt;0),"---",INDEX(B2B!A:K,MATCH('B2B Pin Table'!B70,B2B!A:A,0),3)),"---")</f>
        <v>B5</v>
      </c>
      <c r="F70" s="19" t="str">
        <f>IFERROR(IF((COUNTIF(B2B!A66:K66,L68)&lt;0),"---",INDEX(B2B!A:K,MATCH('B2B Pin Table'!B70,B2B!A:A,0),4)),"---")</f>
        <v>J1</v>
      </c>
      <c r="G70" s="19" t="str">
        <f>IFERROR(IF((COUNTIF(B2B!A66:K66,L68)&lt;0),"---",INDEX(B2B!A:K,MATCH('B2B Pin Table'!B70,B2B!A:A,0),5)),"---")</f>
        <v>B5</v>
      </c>
      <c r="H70" s="59" t="str">
        <f>IFERROR(IF(VLOOKUP($D70&amp;"-"&amp;$E70,IF($H$4="TEB0187_REV01",CALC_CONN_TEB0187_REV01!$F:$I),4,0)="--","---",IF($H$4="TEB0187_REV01",CALC_CONN_TEB0187_REV01!$G70&amp; " --&gt; " &amp;CALC_CONN_TEB0187_REV01!$I70&amp; " --&gt; ")),"---")</f>
        <v>---</v>
      </c>
      <c r="I70" s="19" t="str">
        <f>IFERROR(IF(VLOOKUP($D70&amp;"-"&amp;$E70,IF($H$4="TEB0187_REV01",CALC_CONN_TEB0187_REV01!$F:$H),3,0)="--",VLOOKUP($D70&amp;"-"&amp;$E70,IF($H$4="TEB0187_REV01",CALC_CONN_TEB0187_REV01!$F:$H),2,0),VLOOKUP($D70&amp;"-"&amp;$E70,IF($H$4="TEB0187_REV01",CALC_CONN_TEB0187_REV01!$F:$H),3,0)),"---")</f>
        <v>---</v>
      </c>
      <c r="J70" s="19" t="str">
        <f>IFERROR(VLOOKUP(I70,IF($H$4="TEB0187_REV01",RAW_c_TEB0187_REV01!$AE:$AM),9,0),"---")</f>
        <v>---</v>
      </c>
      <c r="K70" s="19" t="str">
        <f>IFERROR(VLOOKUP(D70&amp;"-"&amp;E70,IF($H$4="TEB0187_REV01",RAW_c_TEB0187_REV01!$AD:$AK,"???"),6,0),"---")</f>
        <v>---</v>
      </c>
      <c r="L70" s="19" t="str">
        <f>IFERROR(VLOOKUP(D70&amp;"-"&amp;E70,IF($H$4="TEB0187_REV01",RAW_c_TEB0187_REV01!$AD:$AL,"???"),9,0),"---")</f>
        <v>---</v>
      </c>
      <c r="M70" s="19" t="str">
        <f>IFERROR(IF(VLOOKUP($F70&amp;"-"&amp;$G70,IF($M$4="TEI0187_REV01",RAW_m_TEI0187_REV01!$F:$AU),43,0)="--","---",IF($M$4="TEI0187_REV01",RAW_m_TEI0187_REV01!$AT70&amp; " --&gt; " &amp;RAW_m_TEI0187_REV01!$AU70&amp; " --&gt; ")),"---")</f>
        <v>---</v>
      </c>
      <c r="N70" s="19" t="str">
        <f>IFERROR(VLOOKUP(F70&amp;"-"&amp;G70,IF($M$4="TEI0187_REV01",RAW_m_TEI0187_REV01!$AD:$AJ),7,0),"---")</f>
        <v>---</v>
      </c>
      <c r="O70" s="19" t="str">
        <f>IFERROR(VLOOKUP(N70,IF($M$4="TEI0187_REV01",RAW_m_TEI0187_REV01!$AJ:$AK),2,0),"---")</f>
        <v>---</v>
      </c>
      <c r="P70" s="19" t="str">
        <f>IFERROR(VLOOKUP(F70&amp;"-"&amp;G70,IF($M$4="TEI0187_REV01",RAW_m_TEI0187_REV01!$AD:$AG),3,0),"---")</f>
        <v>---</v>
      </c>
      <c r="Q70" s="19" t="str">
        <f>IFERROR(VLOOKUP(N70,IF($M$4="TEI0187_REV01",RAW_m_TEI0187_REV01!$AE:$AH),4,0),"---")</f>
        <v>---</v>
      </c>
      <c r="R70" s="19" t="str">
        <f>IFERROR(VLOOKUP(F70&amp;"-"&amp;G70,IF($M$4="TEI0187_REV01",RAW_m_TEI0187_REV01!$AD:$AG),4,0),"---")</f>
        <v>---</v>
      </c>
    </row>
    <row r="71" spans="2:18" x14ac:dyDescent="0.25">
      <c r="B71" s="78">
        <v>66</v>
      </c>
      <c r="C71" s="19" t="str">
        <f>IFERROR(INDEX(B2B!A:F,MATCH('B2B Pin Table'!B71,B2B!A:A,0),6),"---")</f>
        <v>MGT-PL</v>
      </c>
      <c r="D71" s="19" t="str">
        <f>IFERROR(IF((COUNTIF(B2B!A67:K67,H69)&lt;0),"---",INDEX(B2B!A:K,MATCH('B2B Pin Table'!B71,B2B!A:A,0),2)),"---")</f>
        <v>J1</v>
      </c>
      <c r="E71" s="19" t="str">
        <f>IFERROR(IF((COUNTIF(B2B!A67:K67,H69)&lt;0),"---",INDEX(B2B!A:K,MATCH('B2B Pin Table'!B71,B2B!A:A,0),3)),"---")</f>
        <v>B6</v>
      </c>
      <c r="F71" s="19" t="str">
        <f>IFERROR(IF((COUNTIF(B2B!A67:K67,L69)&lt;0),"---",INDEX(B2B!A:K,MATCH('B2B Pin Table'!B71,B2B!A:A,0),4)),"---")</f>
        <v>J1</v>
      </c>
      <c r="G71" s="19" t="str">
        <f>IFERROR(IF((COUNTIF(B2B!A67:K67,L69)&lt;0),"---",INDEX(B2B!A:K,MATCH('B2B Pin Table'!B71,B2B!A:A,0),5)),"---")</f>
        <v>B6</v>
      </c>
      <c r="H71" s="59" t="str">
        <f>IFERROR(IF(VLOOKUP($D71&amp;"-"&amp;$E71,IF($H$4="TEB0187_REV01",CALC_CONN_TEB0187_REV01!$F:$I),4,0)="--","---",IF($H$4="TEB0187_REV01",CALC_CONN_TEB0187_REV01!$G71&amp; " --&gt; " &amp;CALC_CONN_TEB0187_REV01!$I71&amp; " --&gt; ")),"---")</f>
        <v>---</v>
      </c>
      <c r="I71" s="19" t="str">
        <f>IFERROR(IF(VLOOKUP($D71&amp;"-"&amp;$E71,IF($H$4="TEB0187_REV01",CALC_CONN_TEB0187_REV01!$F:$H),3,0)="--",VLOOKUP($D71&amp;"-"&amp;$E71,IF($H$4="TEB0187_REV01",CALC_CONN_TEB0187_REV01!$F:$H),2,0),VLOOKUP($D71&amp;"-"&amp;$E71,IF($H$4="TEB0187_REV01",CALC_CONN_TEB0187_REV01!$F:$H),3,0)),"---")</f>
        <v>---</v>
      </c>
      <c r="J71" s="19" t="str">
        <f>IFERROR(VLOOKUP(I71,IF($H$4="TEB0187_REV01",RAW_c_TEB0187_REV01!$AE:$AM),9,0),"---")</f>
        <v>---</v>
      </c>
      <c r="K71" s="19" t="str">
        <f>IFERROR(VLOOKUP(D71&amp;"-"&amp;E71,IF($H$4="TEB0187_REV01",RAW_c_TEB0187_REV01!$AD:$AK,"???"),6,0),"---")</f>
        <v>---</v>
      </c>
      <c r="L71" s="19" t="str">
        <f>IFERROR(VLOOKUP(D71&amp;"-"&amp;E71,IF($H$4="TEB0187_REV01",RAW_c_TEB0187_REV01!$AD:$AL,"???"),9,0),"---")</f>
        <v>---</v>
      </c>
      <c r="M71" s="19" t="str">
        <f>IFERROR(IF(VLOOKUP($F71&amp;"-"&amp;$G71,IF($M$4="TEI0187_REV01",RAW_m_TEI0187_REV01!$F:$AU),43,0)="--","---",IF($M$4="TEI0187_REV01",RAW_m_TEI0187_REV01!$AT71&amp; " --&gt; " &amp;RAW_m_TEI0187_REV01!$AU71&amp; " --&gt; ")),"---")</f>
        <v>---</v>
      </c>
      <c r="N71" s="19" t="str">
        <f>IFERROR(VLOOKUP(F71&amp;"-"&amp;G71,IF($M$4="TEI0187_REV01",RAW_m_TEI0187_REV01!$AD:$AJ),7,0),"---")</f>
        <v>---</v>
      </c>
      <c r="O71" s="19" t="str">
        <f>IFERROR(VLOOKUP(N71,IF($M$4="TEI0187_REV01",RAW_m_TEI0187_REV01!$AJ:$AK),2,0),"---")</f>
        <v>---</v>
      </c>
      <c r="P71" s="19" t="str">
        <f>IFERROR(VLOOKUP(F71&amp;"-"&amp;G71,IF($M$4="TEI0187_REV01",RAW_m_TEI0187_REV01!$AD:$AG),3,0),"---")</f>
        <v>---</v>
      </c>
      <c r="Q71" s="19" t="str">
        <f>IFERROR(VLOOKUP(N71,IF($M$4="TEI0187_REV01",RAW_m_TEI0187_REV01!$AE:$AH),4,0),"---")</f>
        <v>---</v>
      </c>
      <c r="R71" s="19" t="str">
        <f>IFERROR(VLOOKUP(F71&amp;"-"&amp;G71,IF($M$4="TEI0187_REV01",RAW_m_TEI0187_REV01!$AD:$AG),4,0),"---")</f>
        <v>---</v>
      </c>
    </row>
    <row r="72" spans="2:18" x14ac:dyDescent="0.25">
      <c r="B72" s="78">
        <v>67</v>
      </c>
      <c r="C72" s="19" t="str">
        <f>IFERROR(INDEX(B2B!A:F,MATCH('B2B Pin Table'!B72,B2B!A:A,0),6),"---")</f>
        <v>MGT-PL</v>
      </c>
      <c r="D72" s="19" t="str">
        <f>IFERROR(IF((COUNTIF(B2B!A68:K68,H70)&lt;0),"---",INDEX(B2B!A:K,MATCH('B2B Pin Table'!B72,B2B!A:A,0),2)),"---")</f>
        <v>J1</v>
      </c>
      <c r="E72" s="19" t="str">
        <f>IFERROR(IF((COUNTIF(B2B!A68:K68,H70)&lt;0),"---",INDEX(B2B!A:K,MATCH('B2B Pin Table'!B72,B2B!A:A,0),3)),"---")</f>
        <v>B7</v>
      </c>
      <c r="F72" s="19" t="str">
        <f>IFERROR(IF((COUNTIF(B2B!A68:K68,L70)&lt;0),"---",INDEX(B2B!A:K,MATCH('B2B Pin Table'!B72,B2B!A:A,0),4)),"---")</f>
        <v>J1</v>
      </c>
      <c r="G72" s="19" t="str">
        <f>IFERROR(IF((COUNTIF(B2B!A68:K68,L70)&lt;0),"---",INDEX(B2B!A:K,MATCH('B2B Pin Table'!B72,B2B!A:A,0),5)),"---")</f>
        <v>B7</v>
      </c>
      <c r="H72" s="59" t="str">
        <f>IFERROR(IF(VLOOKUP($D72&amp;"-"&amp;$E72,IF($H$4="TEB0187_REV01",CALC_CONN_TEB0187_REV01!$F:$I),4,0)="--","---",IF($H$4="TEB0187_REV01",CALC_CONN_TEB0187_REV01!$G72&amp; " --&gt; " &amp;CALC_CONN_TEB0187_REV01!$I72&amp; " --&gt; ")),"---")</f>
        <v>---</v>
      </c>
      <c r="I72" s="19" t="str">
        <f>IFERROR(IF(VLOOKUP($D72&amp;"-"&amp;$E72,IF($H$4="TEB0187_REV01",CALC_CONN_TEB0187_REV01!$F:$H),3,0)="--",VLOOKUP($D72&amp;"-"&amp;$E72,IF($H$4="TEB0187_REV01",CALC_CONN_TEB0187_REV01!$F:$H),2,0),VLOOKUP($D72&amp;"-"&amp;$E72,IF($H$4="TEB0187_REV01",CALC_CONN_TEB0187_REV01!$F:$H),3,0)),"---")</f>
        <v>---</v>
      </c>
      <c r="J72" s="19" t="str">
        <f>IFERROR(VLOOKUP(I72,IF($H$4="TEB0187_REV01",RAW_c_TEB0187_REV01!$AE:$AM),9,0),"---")</f>
        <v>---</v>
      </c>
      <c r="K72" s="19" t="str">
        <f>IFERROR(VLOOKUP(D72&amp;"-"&amp;E72,IF($H$4="TEB0187_REV01",RAW_c_TEB0187_REV01!$AD:$AK,"???"),6,0),"---")</f>
        <v>---</v>
      </c>
      <c r="L72" s="19" t="str">
        <f>IFERROR(VLOOKUP(D72&amp;"-"&amp;E72,IF($H$4="TEB0187_REV01",RAW_c_TEB0187_REV01!$AD:$AL,"???"),9,0),"---")</f>
        <v>---</v>
      </c>
      <c r="M72" s="19" t="str">
        <f>IFERROR(IF(VLOOKUP($F72&amp;"-"&amp;$G72,IF($M$4="TEI0187_REV01",RAW_m_TEI0187_REV01!$F:$AU),43,0)="--","---",IF($M$4="TEI0187_REV01",RAW_m_TEI0187_REV01!$AT72&amp; " --&gt; " &amp;RAW_m_TEI0187_REV01!$AU72&amp; " --&gt; ")),"---")</f>
        <v>---</v>
      </c>
      <c r="N72" s="19" t="str">
        <f>IFERROR(VLOOKUP(F72&amp;"-"&amp;G72,IF($M$4="TEI0187_REV01",RAW_m_TEI0187_REV01!$AD:$AJ),7,0),"---")</f>
        <v>---</v>
      </c>
      <c r="O72" s="19" t="str">
        <f>IFERROR(VLOOKUP(N72,IF($M$4="TEI0187_REV01",RAW_m_TEI0187_REV01!$AJ:$AK),2,0),"---")</f>
        <v>---</v>
      </c>
      <c r="P72" s="19" t="str">
        <f>IFERROR(VLOOKUP(F72&amp;"-"&amp;G72,IF($M$4="TEI0187_REV01",RAW_m_TEI0187_REV01!$AD:$AG),3,0),"---")</f>
        <v>---</v>
      </c>
      <c r="Q72" s="19" t="str">
        <f>IFERROR(VLOOKUP(N72,IF($M$4="TEI0187_REV01",RAW_m_TEI0187_REV01!$AE:$AH),4,0),"---")</f>
        <v>---</v>
      </c>
      <c r="R72" s="19" t="str">
        <f>IFERROR(VLOOKUP(F72&amp;"-"&amp;G72,IF($M$4="TEI0187_REV01",RAW_m_TEI0187_REV01!$AD:$AG),4,0),"---")</f>
        <v>---</v>
      </c>
    </row>
    <row r="73" spans="2:18" x14ac:dyDescent="0.25">
      <c r="B73" s="78">
        <v>68</v>
      </c>
      <c r="C73" s="19" t="str">
        <f>IFERROR(INDEX(B2B!A:F,MATCH('B2B Pin Table'!B73,B2B!A:A,0),6),"---")</f>
        <v>GND</v>
      </c>
      <c r="D73" s="19" t="str">
        <f>IFERROR(IF((COUNTIF(B2B!A69:K69,H71)&lt;0),"---",INDEX(B2B!A:K,MATCH('B2B Pin Table'!B73,B2B!A:A,0),2)),"---")</f>
        <v>J1</v>
      </c>
      <c r="E73" s="19" t="str">
        <f>IFERROR(IF((COUNTIF(B2B!A69:K69,H71)&lt;0),"---",INDEX(B2B!A:K,MATCH('B2B Pin Table'!B73,B2B!A:A,0),3)),"---")</f>
        <v>B8</v>
      </c>
      <c r="F73" s="19" t="str">
        <f>IFERROR(IF((COUNTIF(B2B!A69:K69,L71)&lt;0),"---",INDEX(B2B!A:K,MATCH('B2B Pin Table'!B73,B2B!A:A,0),4)),"---")</f>
        <v>J1</v>
      </c>
      <c r="G73" s="19" t="str">
        <f>IFERROR(IF((COUNTIF(B2B!A69:K69,L71)&lt;0),"---",INDEX(B2B!A:K,MATCH('B2B Pin Table'!B73,B2B!A:A,0),5)),"---")</f>
        <v>B8</v>
      </c>
      <c r="H73" s="59" t="str">
        <f>IFERROR(IF(VLOOKUP($D73&amp;"-"&amp;$E73,IF($H$4="TEB0187_REV01",CALC_CONN_TEB0187_REV01!$F:$I),4,0)="--","---",IF($H$4="TEB0187_REV01",CALC_CONN_TEB0187_REV01!$G73&amp; " --&gt; " &amp;CALC_CONN_TEB0187_REV01!$I73&amp; " --&gt; ")),"---")</f>
        <v>---</v>
      </c>
      <c r="I73" s="19" t="str">
        <f>IFERROR(IF(VLOOKUP($D73&amp;"-"&amp;$E73,IF($H$4="TEB0187_REV01",CALC_CONN_TEB0187_REV01!$F:$H),3,0)="--",VLOOKUP($D73&amp;"-"&amp;$E73,IF($H$4="TEB0187_REV01",CALC_CONN_TEB0187_REV01!$F:$H),2,0),VLOOKUP($D73&amp;"-"&amp;$E73,IF($H$4="TEB0187_REV01",CALC_CONN_TEB0187_REV01!$F:$H),3,0)),"---")</f>
        <v>---</v>
      </c>
      <c r="J73" s="19" t="str">
        <f>IFERROR(VLOOKUP(I73,IF($H$4="TEB0187_REV01",RAW_c_TEB0187_REV01!$AE:$AM),9,0),"---")</f>
        <v>---</v>
      </c>
      <c r="K73" s="19" t="str">
        <f>IFERROR(VLOOKUP(D73&amp;"-"&amp;E73,IF($H$4="TEB0187_REV01",RAW_c_TEB0187_REV01!$AD:$AK,"???"),6,0),"---")</f>
        <v>---</v>
      </c>
      <c r="L73" s="19" t="str">
        <f>IFERROR(VLOOKUP(D73&amp;"-"&amp;E73,IF($H$4="TEB0187_REV01",RAW_c_TEB0187_REV01!$AD:$AL,"???"),9,0),"---")</f>
        <v>---</v>
      </c>
      <c r="M73" s="19" t="str">
        <f>IFERROR(IF(VLOOKUP($F73&amp;"-"&amp;$G73,IF($M$4="TEI0187_REV01",RAW_m_TEI0187_REV01!$F:$AU),43,0)="--","---",IF($M$4="TEI0187_REV01",RAW_m_TEI0187_REV01!$AT73&amp; " --&gt; " &amp;RAW_m_TEI0187_REV01!$AU73&amp; " --&gt; ")),"---")</f>
        <v>---</v>
      </c>
      <c r="N73" s="19" t="str">
        <f>IFERROR(VLOOKUP(F73&amp;"-"&amp;G73,IF($M$4="TEI0187_REV01",RAW_m_TEI0187_REV01!$AD:$AJ),7,0),"---")</f>
        <v>---</v>
      </c>
      <c r="O73" s="19" t="str">
        <f>IFERROR(VLOOKUP(N73,IF($M$4="TEI0187_REV01",RAW_m_TEI0187_REV01!$AJ:$AK),2,0),"---")</f>
        <v>---</v>
      </c>
      <c r="P73" s="19" t="str">
        <f>IFERROR(VLOOKUP(F73&amp;"-"&amp;G73,IF($M$4="TEI0187_REV01",RAW_m_TEI0187_REV01!$AD:$AG),3,0),"---")</f>
        <v>---</v>
      </c>
      <c r="Q73" s="19" t="str">
        <f>IFERROR(VLOOKUP(N73,IF($M$4="TEI0187_REV01",RAW_m_TEI0187_REV01!$AE:$AH),4,0),"---")</f>
        <v>---</v>
      </c>
      <c r="R73" s="19" t="str">
        <f>IFERROR(VLOOKUP(F73&amp;"-"&amp;G73,IF($M$4="TEI0187_REV01",RAW_m_TEI0187_REV01!$AD:$AG),4,0),"---")</f>
        <v>---</v>
      </c>
    </row>
    <row r="74" spans="2:18" x14ac:dyDescent="0.25">
      <c r="B74" s="78">
        <v>69</v>
      </c>
      <c r="C74" s="19" t="str">
        <f>IFERROR(INDEX(B2B!A:F,MATCH('B2B Pin Table'!B74,B2B!A:A,0),6),"---")</f>
        <v>GND</v>
      </c>
      <c r="D74" s="19" t="str">
        <f>IFERROR(IF((COUNTIF(B2B!A70:K70,H72)&lt;0),"---",INDEX(B2B!A:K,MATCH('B2B Pin Table'!B74,B2B!A:A,0),2)),"---")</f>
        <v>J1</v>
      </c>
      <c r="E74" s="19" t="str">
        <f>IFERROR(IF((COUNTIF(B2B!A70:K70,H72)&lt;0),"---",INDEX(B2B!A:K,MATCH('B2B Pin Table'!B74,B2B!A:A,0),3)),"---")</f>
        <v>B9</v>
      </c>
      <c r="F74" s="19" t="str">
        <f>IFERROR(IF((COUNTIF(B2B!A70:K70,L72)&lt;0),"---",INDEX(B2B!A:K,MATCH('B2B Pin Table'!B74,B2B!A:A,0),4)),"---")</f>
        <v>J1</v>
      </c>
      <c r="G74" s="19" t="str">
        <f>IFERROR(IF((COUNTIF(B2B!A70:K70,L72)&lt;0),"---",INDEX(B2B!A:K,MATCH('B2B Pin Table'!B74,B2B!A:A,0),5)),"---")</f>
        <v>B9</v>
      </c>
      <c r="H74" s="59" t="str">
        <f>IFERROR(IF(VLOOKUP($D74&amp;"-"&amp;$E74,IF($H$4="TEB0187_REV01",CALC_CONN_TEB0187_REV01!$F:$I),4,0)="--","---",IF($H$4="TEB0187_REV01",CALC_CONN_TEB0187_REV01!$G74&amp; " --&gt; " &amp;CALC_CONN_TEB0187_REV01!$I74&amp; " --&gt; ")),"---")</f>
        <v>---</v>
      </c>
      <c r="I74" s="19" t="str">
        <f>IFERROR(IF(VLOOKUP($D74&amp;"-"&amp;$E74,IF($H$4="TEB0187_REV01",CALC_CONN_TEB0187_REV01!$F:$H),3,0)="--",VLOOKUP($D74&amp;"-"&amp;$E74,IF($H$4="TEB0187_REV01",CALC_CONN_TEB0187_REV01!$F:$H),2,0),VLOOKUP($D74&amp;"-"&amp;$E74,IF($H$4="TEB0187_REV01",CALC_CONN_TEB0187_REV01!$F:$H),3,0)),"---")</f>
        <v>---</v>
      </c>
      <c r="J74" s="19" t="str">
        <f>IFERROR(VLOOKUP(I74,IF($H$4="TEB0187_REV01",RAW_c_TEB0187_REV01!$AE:$AM),9,0),"---")</f>
        <v>---</v>
      </c>
      <c r="K74" s="19" t="str">
        <f>IFERROR(VLOOKUP(D74&amp;"-"&amp;E74,IF($H$4="TEB0187_REV01",RAW_c_TEB0187_REV01!$AD:$AK,"???"),6,0),"---")</f>
        <v>---</v>
      </c>
      <c r="L74" s="19" t="str">
        <f>IFERROR(VLOOKUP(D74&amp;"-"&amp;E74,IF($H$4="TEB0187_REV01",RAW_c_TEB0187_REV01!$AD:$AL,"???"),9,0),"---")</f>
        <v>---</v>
      </c>
      <c r="M74" s="19" t="str">
        <f>IFERROR(IF(VLOOKUP($F74&amp;"-"&amp;$G74,IF($M$4="TEI0187_REV01",RAW_m_TEI0187_REV01!$F:$AU),43,0)="--","---",IF($M$4="TEI0187_REV01",RAW_m_TEI0187_REV01!$AT74&amp; " --&gt; " &amp;RAW_m_TEI0187_REV01!$AU74&amp; " --&gt; ")),"---")</f>
        <v>---</v>
      </c>
      <c r="N74" s="19" t="str">
        <f>IFERROR(VLOOKUP(F74&amp;"-"&amp;G74,IF($M$4="TEI0187_REV01",RAW_m_TEI0187_REV01!$AD:$AJ),7,0),"---")</f>
        <v>---</v>
      </c>
      <c r="O74" s="19" t="str">
        <f>IFERROR(VLOOKUP(N74,IF($M$4="TEI0187_REV01",RAW_m_TEI0187_REV01!$AJ:$AK),2,0),"---")</f>
        <v>---</v>
      </c>
      <c r="P74" s="19" t="str">
        <f>IFERROR(VLOOKUP(F74&amp;"-"&amp;G74,IF($M$4="TEI0187_REV01",RAW_m_TEI0187_REV01!$AD:$AG),3,0),"---")</f>
        <v>---</v>
      </c>
      <c r="Q74" s="19" t="str">
        <f>IFERROR(VLOOKUP(N74,IF($M$4="TEI0187_REV01",RAW_m_TEI0187_REV01!$AE:$AH),4,0),"---")</f>
        <v>---</v>
      </c>
      <c r="R74" s="19" t="str">
        <f>IFERROR(VLOOKUP(F74&amp;"-"&amp;G74,IF($M$4="TEI0187_REV01",RAW_m_TEI0187_REV01!$AD:$AG),4,0),"---")</f>
        <v>---</v>
      </c>
    </row>
    <row r="75" spans="2:18" x14ac:dyDescent="0.25">
      <c r="B75" s="78">
        <v>70</v>
      </c>
      <c r="C75" s="19" t="str">
        <f>IFERROR(INDEX(B2B!A:F,MATCH('B2B Pin Table'!B75,B2B!A:A,0),6),"---")</f>
        <v>MGT-PL</v>
      </c>
      <c r="D75" s="19" t="str">
        <f>IFERROR(IF((COUNTIF(B2B!A71:K71,H73)&lt;0),"---",INDEX(B2B!A:K,MATCH('B2B Pin Table'!B75,B2B!A:A,0),2)),"---")</f>
        <v>J1</v>
      </c>
      <c r="E75" s="19" t="str">
        <f>IFERROR(IF((COUNTIF(B2B!A71:K71,H73)&lt;0),"---",INDEX(B2B!A:K,MATCH('B2B Pin Table'!B75,B2B!A:A,0),3)),"---")</f>
        <v>B10</v>
      </c>
      <c r="F75" s="19" t="str">
        <f>IFERROR(IF((COUNTIF(B2B!A71:K71,L73)&lt;0),"---",INDEX(B2B!A:K,MATCH('B2B Pin Table'!B75,B2B!A:A,0),4)),"---")</f>
        <v>J1</v>
      </c>
      <c r="G75" s="19" t="str">
        <f>IFERROR(IF((COUNTIF(B2B!A71:K71,L73)&lt;0),"---",INDEX(B2B!A:K,MATCH('B2B Pin Table'!B75,B2B!A:A,0),5)),"---")</f>
        <v>B10</v>
      </c>
      <c r="H75" s="59" t="str">
        <f>IFERROR(IF(VLOOKUP($D75&amp;"-"&amp;$E75,IF($H$4="TEB0187_REV01",CALC_CONN_TEB0187_REV01!$F:$I),4,0)="--","---",IF($H$4="TEB0187_REV01",CALC_CONN_TEB0187_REV01!$G75&amp; " --&gt; " &amp;CALC_CONN_TEB0187_REV01!$I75&amp; " --&gt; ")),"---")</f>
        <v>---</v>
      </c>
      <c r="I75" s="19" t="str">
        <f>IFERROR(IF(VLOOKUP($D75&amp;"-"&amp;$E75,IF($H$4="TEB0187_REV01",CALC_CONN_TEB0187_REV01!$F:$H),3,0)="--",VLOOKUP($D75&amp;"-"&amp;$E75,IF($H$4="TEB0187_REV01",CALC_CONN_TEB0187_REV01!$F:$H),2,0),VLOOKUP($D75&amp;"-"&amp;$E75,IF($H$4="TEB0187_REV01",CALC_CONN_TEB0187_REV01!$F:$H),3,0)),"---")</f>
        <v>---</v>
      </c>
      <c r="J75" s="19" t="str">
        <f>IFERROR(VLOOKUP(I75,IF($H$4="TEB0187_REV01",RAW_c_TEB0187_REV01!$AE:$AM),9,0),"---")</f>
        <v>---</v>
      </c>
      <c r="K75" s="19" t="str">
        <f>IFERROR(VLOOKUP(D75&amp;"-"&amp;E75,IF($H$4="TEB0187_REV01",RAW_c_TEB0187_REV01!$AD:$AK,"???"),6,0),"---")</f>
        <v>---</v>
      </c>
      <c r="L75" s="19" t="str">
        <f>IFERROR(VLOOKUP(D75&amp;"-"&amp;E75,IF($H$4="TEB0187_REV01",RAW_c_TEB0187_REV01!$AD:$AL,"???"),9,0),"---")</f>
        <v>---</v>
      </c>
      <c r="M75" s="19" t="str">
        <f>IFERROR(IF(VLOOKUP($F75&amp;"-"&amp;$G75,IF($M$4="TEI0187_REV01",RAW_m_TEI0187_REV01!$F:$AU),43,0)="--","---",IF($M$4="TEI0187_REV01",RAW_m_TEI0187_REV01!$AT75&amp; " --&gt; " &amp;RAW_m_TEI0187_REV01!$AU75&amp; " --&gt; ")),"---")</f>
        <v>---</v>
      </c>
      <c r="N75" s="19" t="str">
        <f>IFERROR(VLOOKUP(F75&amp;"-"&amp;G75,IF($M$4="TEI0187_REV01",RAW_m_TEI0187_REV01!$AD:$AJ),7,0),"---")</f>
        <v>---</v>
      </c>
      <c r="O75" s="19" t="str">
        <f>IFERROR(VLOOKUP(N75,IF($M$4="TEI0187_REV01",RAW_m_TEI0187_REV01!$AJ:$AK),2,0),"---")</f>
        <v>---</v>
      </c>
      <c r="P75" s="19" t="str">
        <f>IFERROR(VLOOKUP(F75&amp;"-"&amp;G75,IF($M$4="TEI0187_REV01",RAW_m_TEI0187_REV01!$AD:$AG),3,0),"---")</f>
        <v>---</v>
      </c>
      <c r="Q75" s="19" t="str">
        <f>IFERROR(VLOOKUP(N75,IF($M$4="TEI0187_REV01",RAW_m_TEI0187_REV01!$AE:$AH),4,0),"---")</f>
        <v>---</v>
      </c>
      <c r="R75" s="19" t="str">
        <f>IFERROR(VLOOKUP(F75&amp;"-"&amp;G75,IF($M$4="TEI0187_REV01",RAW_m_TEI0187_REV01!$AD:$AG),4,0),"---")</f>
        <v>---</v>
      </c>
    </row>
    <row r="76" spans="2:18" x14ac:dyDescent="0.25">
      <c r="B76" s="78">
        <v>71</v>
      </c>
      <c r="C76" s="19" t="str">
        <f>IFERROR(INDEX(B2B!A:F,MATCH('B2B Pin Table'!B76,B2B!A:A,0),6),"---")</f>
        <v>MGT-PL</v>
      </c>
      <c r="D76" s="19" t="str">
        <f>IFERROR(IF((COUNTIF(B2B!A72:K72,H74)&lt;0),"---",INDEX(B2B!A:K,MATCH('B2B Pin Table'!B76,B2B!A:A,0),2)),"---")</f>
        <v>J1</v>
      </c>
      <c r="E76" s="19" t="str">
        <f>IFERROR(IF((COUNTIF(B2B!A72:K72,H74)&lt;0),"---",INDEX(B2B!A:K,MATCH('B2B Pin Table'!B76,B2B!A:A,0),3)),"---")</f>
        <v>B11</v>
      </c>
      <c r="F76" s="19" t="str">
        <f>IFERROR(IF((COUNTIF(B2B!A72:K72,L74)&lt;0),"---",INDEX(B2B!A:K,MATCH('B2B Pin Table'!B76,B2B!A:A,0),4)),"---")</f>
        <v>J1</v>
      </c>
      <c r="G76" s="19" t="str">
        <f>IFERROR(IF((COUNTIF(B2B!A72:K72,L74)&lt;0),"---",INDEX(B2B!A:K,MATCH('B2B Pin Table'!B76,B2B!A:A,0),5)),"---")</f>
        <v>B11</v>
      </c>
      <c r="H76" s="59" t="str">
        <f>IFERROR(IF(VLOOKUP($D76&amp;"-"&amp;$E76,IF($H$4="TEB0187_REV01",CALC_CONN_TEB0187_REV01!$F:$I),4,0)="--","---",IF($H$4="TEB0187_REV01",CALC_CONN_TEB0187_REV01!$G76&amp; " --&gt; " &amp;CALC_CONN_TEB0187_REV01!$I76&amp; " --&gt; ")),"---")</f>
        <v>---</v>
      </c>
      <c r="I76" s="19" t="str">
        <f>IFERROR(IF(VLOOKUP($D76&amp;"-"&amp;$E76,IF($H$4="TEB0187_REV01",CALC_CONN_TEB0187_REV01!$F:$H),3,0)="--",VLOOKUP($D76&amp;"-"&amp;$E76,IF($H$4="TEB0187_REV01",CALC_CONN_TEB0187_REV01!$F:$H),2,0),VLOOKUP($D76&amp;"-"&amp;$E76,IF($H$4="TEB0187_REV01",CALC_CONN_TEB0187_REV01!$F:$H),3,0)),"---")</f>
        <v>---</v>
      </c>
      <c r="J76" s="19" t="str">
        <f>IFERROR(VLOOKUP(I76,IF($H$4="TEB0187_REV01",RAW_c_TEB0187_REV01!$AE:$AM),9,0),"---")</f>
        <v>---</v>
      </c>
      <c r="K76" s="19" t="str">
        <f>IFERROR(VLOOKUP(D76&amp;"-"&amp;E76,IF($H$4="TEB0187_REV01",RAW_c_TEB0187_REV01!$AD:$AK,"???"),6,0),"---")</f>
        <v>---</v>
      </c>
      <c r="L76" s="19" t="str">
        <f>IFERROR(VLOOKUP(D76&amp;"-"&amp;E76,IF($H$4="TEB0187_REV01",RAW_c_TEB0187_REV01!$AD:$AL,"???"),9,0),"---")</f>
        <v>---</v>
      </c>
      <c r="M76" s="19" t="str">
        <f>IFERROR(IF(VLOOKUP($F76&amp;"-"&amp;$G76,IF($M$4="TEI0187_REV01",RAW_m_TEI0187_REV01!$F:$AU),43,0)="--","---",IF($M$4="TEI0187_REV01",RAW_m_TEI0187_REV01!$AT76&amp; " --&gt; " &amp;RAW_m_TEI0187_REV01!$AU76&amp; " --&gt; ")),"---")</f>
        <v>---</v>
      </c>
      <c r="N76" s="19" t="str">
        <f>IFERROR(VLOOKUP(F76&amp;"-"&amp;G76,IF($M$4="TEI0187_REV01",RAW_m_TEI0187_REV01!$AD:$AJ),7,0),"---")</f>
        <v>---</v>
      </c>
      <c r="O76" s="19" t="str">
        <f>IFERROR(VLOOKUP(N76,IF($M$4="TEI0187_REV01",RAW_m_TEI0187_REV01!$AJ:$AK),2,0),"---")</f>
        <v>---</v>
      </c>
      <c r="P76" s="19" t="str">
        <f>IFERROR(VLOOKUP(F76&amp;"-"&amp;G76,IF($M$4="TEI0187_REV01",RAW_m_TEI0187_REV01!$AD:$AG),3,0),"---")</f>
        <v>---</v>
      </c>
      <c r="Q76" s="19" t="str">
        <f>IFERROR(VLOOKUP(N76,IF($M$4="TEI0187_REV01",RAW_m_TEI0187_REV01!$AE:$AH),4,0),"---")</f>
        <v>---</v>
      </c>
      <c r="R76" s="19" t="str">
        <f>IFERROR(VLOOKUP(F76&amp;"-"&amp;G76,IF($M$4="TEI0187_REV01",RAW_m_TEI0187_REV01!$AD:$AG),4,0),"---")</f>
        <v>---</v>
      </c>
    </row>
    <row r="77" spans="2:18" x14ac:dyDescent="0.25">
      <c r="B77" s="78">
        <v>72</v>
      </c>
      <c r="C77" s="19" t="str">
        <f>IFERROR(INDEX(B2B!A:F,MATCH('B2B Pin Table'!B77,B2B!A:A,0),6),"---")</f>
        <v>GND</v>
      </c>
      <c r="D77" s="19" t="str">
        <f>IFERROR(IF((COUNTIF(B2B!A73:K73,H75)&lt;0),"---",INDEX(B2B!A:K,MATCH('B2B Pin Table'!B77,B2B!A:A,0),2)),"---")</f>
        <v>J1</v>
      </c>
      <c r="E77" s="19" t="str">
        <f>IFERROR(IF((COUNTIF(B2B!A73:K73,H75)&lt;0),"---",INDEX(B2B!A:K,MATCH('B2B Pin Table'!B77,B2B!A:A,0),3)),"---")</f>
        <v>B12</v>
      </c>
      <c r="F77" s="19" t="str">
        <f>IFERROR(IF((COUNTIF(B2B!A73:K73,L75)&lt;0),"---",INDEX(B2B!A:K,MATCH('B2B Pin Table'!B77,B2B!A:A,0),4)),"---")</f>
        <v>J1</v>
      </c>
      <c r="G77" s="19" t="str">
        <f>IFERROR(IF((COUNTIF(B2B!A73:K73,L75)&lt;0),"---",INDEX(B2B!A:K,MATCH('B2B Pin Table'!B77,B2B!A:A,0),5)),"---")</f>
        <v>B12</v>
      </c>
      <c r="H77" s="59" t="str">
        <f>IFERROR(IF(VLOOKUP($D77&amp;"-"&amp;$E77,IF($H$4="TEB0187_REV01",CALC_CONN_TEB0187_REV01!$F:$I),4,0)="--","---",IF($H$4="TEB0187_REV01",CALC_CONN_TEB0187_REV01!$G77&amp; " --&gt; " &amp;CALC_CONN_TEB0187_REV01!$I77&amp; " --&gt; ")),"---")</f>
        <v>---</v>
      </c>
      <c r="I77" s="19" t="str">
        <f>IFERROR(IF(VLOOKUP($D77&amp;"-"&amp;$E77,IF($H$4="TEB0187_REV01",CALC_CONN_TEB0187_REV01!$F:$H),3,0)="--",VLOOKUP($D77&amp;"-"&amp;$E77,IF($H$4="TEB0187_REV01",CALC_CONN_TEB0187_REV01!$F:$H),2,0),VLOOKUP($D77&amp;"-"&amp;$E77,IF($H$4="TEB0187_REV01",CALC_CONN_TEB0187_REV01!$F:$H),3,0)),"---")</f>
        <v>---</v>
      </c>
      <c r="J77" s="19" t="str">
        <f>IFERROR(VLOOKUP(I77,IF($H$4="TEB0187_REV01",RAW_c_TEB0187_REV01!$AE:$AM),9,0),"---")</f>
        <v>---</v>
      </c>
      <c r="K77" s="19" t="str">
        <f>IFERROR(VLOOKUP(D77&amp;"-"&amp;E77,IF($H$4="TEB0187_REV01",RAW_c_TEB0187_REV01!$AD:$AK,"???"),6,0),"---")</f>
        <v>---</v>
      </c>
      <c r="L77" s="19" t="str">
        <f>IFERROR(VLOOKUP(D77&amp;"-"&amp;E77,IF($H$4="TEB0187_REV01",RAW_c_TEB0187_REV01!$AD:$AL,"???"),9,0),"---")</f>
        <v>---</v>
      </c>
      <c r="M77" s="19" t="str">
        <f>IFERROR(IF(VLOOKUP($F77&amp;"-"&amp;$G77,IF($M$4="TEI0187_REV01",RAW_m_TEI0187_REV01!$F:$AU),43,0)="--","---",IF($M$4="TEI0187_REV01",RAW_m_TEI0187_REV01!$AT77&amp; " --&gt; " &amp;RAW_m_TEI0187_REV01!$AU77&amp; " --&gt; ")),"---")</f>
        <v>---</v>
      </c>
      <c r="N77" s="19" t="str">
        <f>IFERROR(VLOOKUP(F77&amp;"-"&amp;G77,IF($M$4="TEI0187_REV01",RAW_m_TEI0187_REV01!$AD:$AJ),7,0),"---")</f>
        <v>---</v>
      </c>
      <c r="O77" s="19" t="str">
        <f>IFERROR(VLOOKUP(N77,IF($M$4="TEI0187_REV01",RAW_m_TEI0187_REV01!$AJ:$AK),2,0),"---")</f>
        <v>---</v>
      </c>
      <c r="P77" s="19" t="str">
        <f>IFERROR(VLOOKUP(F77&amp;"-"&amp;G77,IF($M$4="TEI0187_REV01",RAW_m_TEI0187_REV01!$AD:$AG),3,0),"---")</f>
        <v>---</v>
      </c>
      <c r="Q77" s="19" t="str">
        <f>IFERROR(VLOOKUP(N77,IF($M$4="TEI0187_REV01",RAW_m_TEI0187_REV01!$AE:$AH),4,0),"---")</f>
        <v>---</v>
      </c>
      <c r="R77" s="19" t="str">
        <f>IFERROR(VLOOKUP(F77&amp;"-"&amp;G77,IF($M$4="TEI0187_REV01",RAW_m_TEI0187_REV01!$AD:$AG),4,0),"---")</f>
        <v>---</v>
      </c>
    </row>
    <row r="78" spans="2:18" x14ac:dyDescent="0.25">
      <c r="B78" s="78">
        <v>73</v>
      </c>
      <c r="C78" s="19" t="str">
        <f>IFERROR(INDEX(B2B!A:F,MATCH('B2B Pin Table'!B78,B2B!A:A,0),6),"---")</f>
        <v>GND</v>
      </c>
      <c r="D78" s="19" t="str">
        <f>IFERROR(IF((COUNTIF(B2B!A74:K74,H76)&lt;0),"---",INDEX(B2B!A:K,MATCH('B2B Pin Table'!B78,B2B!A:A,0),2)),"---")</f>
        <v>J1</v>
      </c>
      <c r="E78" s="19" t="str">
        <f>IFERROR(IF((COUNTIF(B2B!A74:K74,H76)&lt;0),"---",INDEX(B2B!A:K,MATCH('B2B Pin Table'!B78,B2B!A:A,0),3)),"---")</f>
        <v>B13</v>
      </c>
      <c r="F78" s="19" t="str">
        <f>IFERROR(IF((COUNTIF(B2B!A74:K74,L76)&lt;0),"---",INDEX(B2B!A:K,MATCH('B2B Pin Table'!B78,B2B!A:A,0),4)),"---")</f>
        <v>J1</v>
      </c>
      <c r="G78" s="19" t="str">
        <f>IFERROR(IF((COUNTIF(B2B!A74:K74,L76)&lt;0),"---",INDEX(B2B!A:K,MATCH('B2B Pin Table'!B78,B2B!A:A,0),5)),"---")</f>
        <v>B13</v>
      </c>
      <c r="H78" s="59" t="str">
        <f>IFERROR(IF(VLOOKUP($D78&amp;"-"&amp;$E78,IF($H$4="TEB0187_REV01",CALC_CONN_TEB0187_REV01!$F:$I),4,0)="--","---",IF($H$4="TEB0187_REV01",CALC_CONN_TEB0187_REV01!$G78&amp; " --&gt; " &amp;CALC_CONN_TEB0187_REV01!$I78&amp; " --&gt; ")),"---")</f>
        <v>---</v>
      </c>
      <c r="I78" s="19" t="str">
        <f>IFERROR(IF(VLOOKUP($D78&amp;"-"&amp;$E78,IF($H$4="TEB0187_REV01",CALC_CONN_TEB0187_REV01!$F:$H),3,0)="--",VLOOKUP($D78&amp;"-"&amp;$E78,IF($H$4="TEB0187_REV01",CALC_CONN_TEB0187_REV01!$F:$H),2,0),VLOOKUP($D78&amp;"-"&amp;$E78,IF($H$4="TEB0187_REV01",CALC_CONN_TEB0187_REV01!$F:$H),3,0)),"---")</f>
        <v>---</v>
      </c>
      <c r="J78" s="19" t="str">
        <f>IFERROR(VLOOKUP(I78,IF($H$4="TEB0187_REV01",RAW_c_TEB0187_REV01!$AE:$AM),9,0),"---")</f>
        <v>---</v>
      </c>
      <c r="K78" s="19" t="str">
        <f>IFERROR(VLOOKUP(D78&amp;"-"&amp;E78,IF($H$4="TEB0187_REV01",RAW_c_TEB0187_REV01!$AD:$AK,"???"),6,0),"---")</f>
        <v>---</v>
      </c>
      <c r="L78" s="19" t="str">
        <f>IFERROR(VLOOKUP(D78&amp;"-"&amp;E78,IF($H$4="TEB0187_REV01",RAW_c_TEB0187_REV01!$AD:$AL,"???"),9,0),"---")</f>
        <v>---</v>
      </c>
      <c r="M78" s="19" t="str">
        <f>IFERROR(IF(VLOOKUP($F78&amp;"-"&amp;$G78,IF($M$4="TEI0187_REV01",RAW_m_TEI0187_REV01!$F:$AU),43,0)="--","---",IF($M$4="TEI0187_REV01",RAW_m_TEI0187_REV01!$AT78&amp; " --&gt; " &amp;RAW_m_TEI0187_REV01!$AU78&amp; " --&gt; ")),"---")</f>
        <v>---</v>
      </c>
      <c r="N78" s="19" t="str">
        <f>IFERROR(VLOOKUP(F78&amp;"-"&amp;G78,IF($M$4="TEI0187_REV01",RAW_m_TEI0187_REV01!$AD:$AJ),7,0),"---")</f>
        <v>---</v>
      </c>
      <c r="O78" s="19" t="str">
        <f>IFERROR(VLOOKUP(N78,IF($M$4="TEI0187_REV01",RAW_m_TEI0187_REV01!$AJ:$AK),2,0),"---")</f>
        <v>---</v>
      </c>
      <c r="P78" s="19" t="str">
        <f>IFERROR(VLOOKUP(F78&amp;"-"&amp;G78,IF($M$4="TEI0187_REV01",RAW_m_TEI0187_REV01!$AD:$AG),3,0),"---")</f>
        <v>---</v>
      </c>
      <c r="Q78" s="19" t="str">
        <f>IFERROR(VLOOKUP(N78,IF($M$4="TEI0187_REV01",RAW_m_TEI0187_REV01!$AE:$AH),4,0),"---")</f>
        <v>---</v>
      </c>
      <c r="R78" s="19" t="str">
        <f>IFERROR(VLOOKUP(F78&amp;"-"&amp;G78,IF($M$4="TEI0187_REV01",RAW_m_TEI0187_REV01!$AD:$AG),4,0),"---")</f>
        <v>---</v>
      </c>
    </row>
    <row r="79" spans="2:18" x14ac:dyDescent="0.25">
      <c r="B79" s="78">
        <v>74</v>
      </c>
      <c r="C79" s="19" t="str">
        <f>IFERROR(INDEX(B2B!A:F,MATCH('B2B Pin Table'!B79,B2B!A:A,0),6),"---")</f>
        <v>MGT-PL</v>
      </c>
      <c r="D79" s="19" t="str">
        <f>IFERROR(IF((COUNTIF(B2B!A75:K75,H77)&lt;0),"---",INDEX(B2B!A:K,MATCH('B2B Pin Table'!B79,B2B!A:A,0),2)),"---")</f>
        <v>J1</v>
      </c>
      <c r="E79" s="19" t="str">
        <f>IFERROR(IF((COUNTIF(B2B!A75:K75,H77)&lt;0),"---",INDEX(B2B!A:K,MATCH('B2B Pin Table'!B79,B2B!A:A,0),3)),"---")</f>
        <v>B14</v>
      </c>
      <c r="F79" s="19" t="str">
        <f>IFERROR(IF((COUNTIF(B2B!A75:K75,L77)&lt;0),"---",INDEX(B2B!A:K,MATCH('B2B Pin Table'!B79,B2B!A:A,0),4)),"---")</f>
        <v>J1</v>
      </c>
      <c r="G79" s="19" t="str">
        <f>IFERROR(IF((COUNTIF(B2B!A75:K75,L77)&lt;0),"---",INDEX(B2B!A:K,MATCH('B2B Pin Table'!B79,B2B!A:A,0),5)),"---")</f>
        <v>B14</v>
      </c>
      <c r="H79" s="59" t="str">
        <f>IFERROR(IF(VLOOKUP($D79&amp;"-"&amp;$E79,IF($H$4="TEB0187_REV01",CALC_CONN_TEB0187_REV01!$F:$I),4,0)="--","---",IF($H$4="TEB0187_REV01",CALC_CONN_TEB0187_REV01!$G79&amp; " --&gt; " &amp;CALC_CONN_TEB0187_REV01!$I79&amp; " --&gt; ")),"---")</f>
        <v>---</v>
      </c>
      <c r="I79" s="19" t="str">
        <f>IFERROR(IF(VLOOKUP($D79&amp;"-"&amp;$E79,IF($H$4="TEB0187_REV01",CALC_CONN_TEB0187_REV01!$F:$H),3,0)="--",VLOOKUP($D79&amp;"-"&amp;$E79,IF($H$4="TEB0187_REV01",CALC_CONN_TEB0187_REV01!$F:$H),2,0),VLOOKUP($D79&amp;"-"&amp;$E79,IF($H$4="TEB0187_REV01",CALC_CONN_TEB0187_REV01!$F:$H),3,0)),"---")</f>
        <v>---</v>
      </c>
      <c r="J79" s="19" t="str">
        <f>IFERROR(VLOOKUP(I79,IF($H$4="TEB0187_REV01",RAW_c_TEB0187_REV01!$AE:$AM),9,0),"---")</f>
        <v>---</v>
      </c>
      <c r="K79" s="19" t="str">
        <f>IFERROR(VLOOKUP(D79&amp;"-"&amp;E79,IF($H$4="TEB0187_REV01",RAW_c_TEB0187_REV01!$AD:$AK,"???"),6,0),"---")</f>
        <v>---</v>
      </c>
      <c r="L79" s="19" t="str">
        <f>IFERROR(VLOOKUP(D79&amp;"-"&amp;E79,IF($H$4="TEB0187_REV01",RAW_c_TEB0187_REV01!$AD:$AL,"???"),9,0),"---")</f>
        <v>---</v>
      </c>
      <c r="M79" s="19" t="str">
        <f>IFERROR(IF(VLOOKUP($F79&amp;"-"&amp;$G79,IF($M$4="TEI0187_REV01",RAW_m_TEI0187_REV01!$F:$AU),43,0)="--","---",IF($M$4="TEI0187_REV01",RAW_m_TEI0187_REV01!$AT79&amp; " --&gt; " &amp;RAW_m_TEI0187_REV01!$AU79&amp; " --&gt; ")),"---")</f>
        <v>---</v>
      </c>
      <c r="N79" s="19" t="str">
        <f>IFERROR(VLOOKUP(F79&amp;"-"&amp;G79,IF($M$4="TEI0187_REV01",RAW_m_TEI0187_REV01!$AD:$AJ),7,0),"---")</f>
        <v>---</v>
      </c>
      <c r="O79" s="19" t="str">
        <f>IFERROR(VLOOKUP(N79,IF($M$4="TEI0187_REV01",RAW_m_TEI0187_REV01!$AJ:$AK),2,0),"---")</f>
        <v>---</v>
      </c>
      <c r="P79" s="19" t="str">
        <f>IFERROR(VLOOKUP(F79&amp;"-"&amp;G79,IF($M$4="TEI0187_REV01",RAW_m_TEI0187_REV01!$AD:$AG),3,0),"---")</f>
        <v>---</v>
      </c>
      <c r="Q79" s="19" t="str">
        <f>IFERROR(VLOOKUP(N79,IF($M$4="TEI0187_REV01",RAW_m_TEI0187_REV01!$AE:$AH),4,0),"---")</f>
        <v>---</v>
      </c>
      <c r="R79" s="19" t="str">
        <f>IFERROR(VLOOKUP(F79&amp;"-"&amp;G79,IF($M$4="TEI0187_REV01",RAW_m_TEI0187_REV01!$AD:$AG),4,0),"---")</f>
        <v>---</v>
      </c>
    </row>
    <row r="80" spans="2:18" x14ac:dyDescent="0.25">
      <c r="B80" s="78">
        <v>75</v>
      </c>
      <c r="C80" s="19" t="str">
        <f>IFERROR(INDEX(B2B!A:F,MATCH('B2B Pin Table'!B80,B2B!A:A,0),6),"---")</f>
        <v>MGT-PL</v>
      </c>
      <c r="D80" s="19" t="str">
        <f>IFERROR(IF((COUNTIF(B2B!A76:K76,H78)&lt;0),"---",INDEX(B2B!A:K,MATCH('B2B Pin Table'!B80,B2B!A:A,0),2)),"---")</f>
        <v>J1</v>
      </c>
      <c r="E80" s="19" t="str">
        <f>IFERROR(IF((COUNTIF(B2B!A76:K76,H78)&lt;0),"---",INDEX(B2B!A:K,MATCH('B2B Pin Table'!B80,B2B!A:A,0),3)),"---")</f>
        <v>B15</v>
      </c>
      <c r="F80" s="19" t="str">
        <f>IFERROR(IF((COUNTIF(B2B!A76:K76,L78)&lt;0),"---",INDEX(B2B!A:K,MATCH('B2B Pin Table'!B80,B2B!A:A,0),4)),"---")</f>
        <v>J1</v>
      </c>
      <c r="G80" s="19" t="str">
        <f>IFERROR(IF((COUNTIF(B2B!A76:K76,L78)&lt;0),"---",INDEX(B2B!A:K,MATCH('B2B Pin Table'!B80,B2B!A:A,0),5)),"---")</f>
        <v>B15</v>
      </c>
      <c r="H80" s="59" t="str">
        <f>IFERROR(IF(VLOOKUP($D80&amp;"-"&amp;$E80,IF($H$4="TEB0187_REV01",CALC_CONN_TEB0187_REV01!$F:$I),4,0)="--","---",IF($H$4="TEB0187_REV01",CALC_CONN_TEB0187_REV01!$G80&amp; " --&gt; " &amp;CALC_CONN_TEB0187_REV01!$I80&amp; " --&gt; ")),"---")</f>
        <v>---</v>
      </c>
      <c r="I80" s="19" t="str">
        <f>IFERROR(IF(VLOOKUP($D80&amp;"-"&amp;$E80,IF($H$4="TEB0187_REV01",CALC_CONN_TEB0187_REV01!$F:$H),3,0)="--",VLOOKUP($D80&amp;"-"&amp;$E80,IF($H$4="TEB0187_REV01",CALC_CONN_TEB0187_REV01!$F:$H),2,0),VLOOKUP($D80&amp;"-"&amp;$E80,IF($H$4="TEB0187_REV01",CALC_CONN_TEB0187_REV01!$F:$H),3,0)),"---")</f>
        <v>---</v>
      </c>
      <c r="J80" s="19" t="str">
        <f>IFERROR(VLOOKUP(I80,IF($H$4="TEB0187_REV01",RAW_c_TEB0187_REV01!$AE:$AM),9,0),"---")</f>
        <v>---</v>
      </c>
      <c r="K80" s="19" t="str">
        <f>IFERROR(VLOOKUP(D80&amp;"-"&amp;E80,IF($H$4="TEB0187_REV01",RAW_c_TEB0187_REV01!$AD:$AK,"???"),6,0),"---")</f>
        <v>---</v>
      </c>
      <c r="L80" s="19" t="str">
        <f>IFERROR(VLOOKUP(D80&amp;"-"&amp;E80,IF($H$4="TEB0187_REV01",RAW_c_TEB0187_REV01!$AD:$AL,"???"),9,0),"---")</f>
        <v>---</v>
      </c>
      <c r="M80" s="19" t="str">
        <f>IFERROR(IF(VLOOKUP($F80&amp;"-"&amp;$G80,IF($M$4="TEI0187_REV01",RAW_m_TEI0187_REV01!$F:$AU),43,0)="--","---",IF($M$4="TEI0187_REV01",RAW_m_TEI0187_REV01!$AT80&amp; " --&gt; " &amp;RAW_m_TEI0187_REV01!$AU80&amp; " --&gt; ")),"---")</f>
        <v>---</v>
      </c>
      <c r="N80" s="19" t="str">
        <f>IFERROR(VLOOKUP(F80&amp;"-"&amp;G80,IF($M$4="TEI0187_REV01",RAW_m_TEI0187_REV01!$AD:$AJ),7,0),"---")</f>
        <v>---</v>
      </c>
      <c r="O80" s="19" t="str">
        <f>IFERROR(VLOOKUP(N80,IF($M$4="TEI0187_REV01",RAW_m_TEI0187_REV01!$AJ:$AK),2,0),"---")</f>
        <v>---</v>
      </c>
      <c r="P80" s="19" t="str">
        <f>IFERROR(VLOOKUP(F80&amp;"-"&amp;G80,IF($M$4="TEI0187_REV01",RAW_m_TEI0187_REV01!$AD:$AG),3,0),"---")</f>
        <v>---</v>
      </c>
      <c r="Q80" s="19" t="str">
        <f>IFERROR(VLOOKUP(N80,IF($M$4="TEI0187_REV01",RAW_m_TEI0187_REV01!$AE:$AH),4,0),"---")</f>
        <v>---</v>
      </c>
      <c r="R80" s="19" t="str">
        <f>IFERROR(VLOOKUP(F80&amp;"-"&amp;G80,IF($M$4="TEI0187_REV01",RAW_m_TEI0187_REV01!$AD:$AG),4,0),"---")</f>
        <v>---</v>
      </c>
    </row>
    <row r="81" spans="2:18" x14ac:dyDescent="0.25">
      <c r="B81" s="78">
        <v>76</v>
      </c>
      <c r="C81" s="19" t="str">
        <f>IFERROR(INDEX(B2B!A:F,MATCH('B2B Pin Table'!B81,B2B!A:A,0),6),"---")</f>
        <v>GND</v>
      </c>
      <c r="D81" s="19" t="str">
        <f>IFERROR(IF((COUNTIF(B2B!A77:K77,H79)&lt;0),"---",INDEX(B2B!A:K,MATCH('B2B Pin Table'!B81,B2B!A:A,0),2)),"---")</f>
        <v>J1</v>
      </c>
      <c r="E81" s="19" t="str">
        <f>IFERROR(IF((COUNTIF(B2B!A77:K77,H79)&lt;0),"---",INDEX(B2B!A:K,MATCH('B2B Pin Table'!B81,B2B!A:A,0),3)),"---")</f>
        <v>B16</v>
      </c>
      <c r="F81" s="19" t="str">
        <f>IFERROR(IF((COUNTIF(B2B!A77:K77,L79)&lt;0),"---",INDEX(B2B!A:K,MATCH('B2B Pin Table'!B81,B2B!A:A,0),4)),"---")</f>
        <v>J1</v>
      </c>
      <c r="G81" s="19" t="str">
        <f>IFERROR(IF((COUNTIF(B2B!A77:K77,L79)&lt;0),"---",INDEX(B2B!A:K,MATCH('B2B Pin Table'!B81,B2B!A:A,0),5)),"---")</f>
        <v>B16</v>
      </c>
      <c r="H81" s="59" t="str">
        <f>IFERROR(IF(VLOOKUP($D81&amp;"-"&amp;$E81,IF($H$4="TEB0187_REV01",CALC_CONN_TEB0187_REV01!$F:$I),4,0)="--","---",IF($H$4="TEB0187_REV01",CALC_CONN_TEB0187_REV01!$G81&amp; " --&gt; " &amp;CALC_CONN_TEB0187_REV01!$I81&amp; " --&gt; ")),"---")</f>
        <v>---</v>
      </c>
      <c r="I81" s="19" t="str">
        <f>IFERROR(IF(VLOOKUP($D81&amp;"-"&amp;$E81,IF($H$4="TEB0187_REV01",CALC_CONN_TEB0187_REV01!$F:$H),3,0)="--",VLOOKUP($D81&amp;"-"&amp;$E81,IF($H$4="TEB0187_REV01",CALC_CONN_TEB0187_REV01!$F:$H),2,0),VLOOKUP($D81&amp;"-"&amp;$E81,IF($H$4="TEB0187_REV01",CALC_CONN_TEB0187_REV01!$F:$H),3,0)),"---")</f>
        <v>---</v>
      </c>
      <c r="J81" s="19" t="str">
        <f>IFERROR(VLOOKUP(I81,IF($H$4="TEB0187_REV01",RAW_c_TEB0187_REV01!$AE:$AM),9,0),"---")</f>
        <v>---</v>
      </c>
      <c r="K81" s="19" t="str">
        <f>IFERROR(VLOOKUP(D81&amp;"-"&amp;E81,IF($H$4="TEB0187_REV01",RAW_c_TEB0187_REV01!$AD:$AK,"???"),6,0),"---")</f>
        <v>---</v>
      </c>
      <c r="L81" s="19" t="str">
        <f>IFERROR(VLOOKUP(D81&amp;"-"&amp;E81,IF($H$4="TEB0187_REV01",RAW_c_TEB0187_REV01!$AD:$AL,"???"),9,0),"---")</f>
        <v>---</v>
      </c>
      <c r="M81" s="19" t="str">
        <f>IFERROR(IF(VLOOKUP($F81&amp;"-"&amp;$G81,IF($M$4="TEI0187_REV01",RAW_m_TEI0187_REV01!$F:$AU),43,0)="--","---",IF($M$4="TEI0187_REV01",RAW_m_TEI0187_REV01!$AT81&amp; " --&gt; " &amp;RAW_m_TEI0187_REV01!$AU81&amp; " --&gt; ")),"---")</f>
        <v>---</v>
      </c>
      <c r="N81" s="19" t="str">
        <f>IFERROR(VLOOKUP(F81&amp;"-"&amp;G81,IF($M$4="TEI0187_REV01",RAW_m_TEI0187_REV01!$AD:$AJ),7,0),"---")</f>
        <v>---</v>
      </c>
      <c r="O81" s="19" t="str">
        <f>IFERROR(VLOOKUP(N81,IF($M$4="TEI0187_REV01",RAW_m_TEI0187_REV01!$AJ:$AK),2,0),"---")</f>
        <v>---</v>
      </c>
      <c r="P81" s="19" t="str">
        <f>IFERROR(VLOOKUP(F81&amp;"-"&amp;G81,IF($M$4="TEI0187_REV01",RAW_m_TEI0187_REV01!$AD:$AG),3,0),"---")</f>
        <v>---</v>
      </c>
      <c r="Q81" s="19" t="str">
        <f>IFERROR(VLOOKUP(N81,IF($M$4="TEI0187_REV01",RAW_m_TEI0187_REV01!$AE:$AH),4,0),"---")</f>
        <v>---</v>
      </c>
      <c r="R81" s="19" t="str">
        <f>IFERROR(VLOOKUP(F81&amp;"-"&amp;G81,IF($M$4="TEI0187_REV01",RAW_m_TEI0187_REV01!$AD:$AG),4,0),"---")</f>
        <v>---</v>
      </c>
    </row>
    <row r="82" spans="2:18" x14ac:dyDescent="0.25">
      <c r="B82" s="78">
        <v>77</v>
      </c>
      <c r="C82" s="19" t="str">
        <f>IFERROR(INDEX(B2B!A:F,MATCH('B2B Pin Table'!B82,B2B!A:A,0),6),"---")</f>
        <v>GND</v>
      </c>
      <c r="D82" s="19" t="str">
        <f>IFERROR(IF((COUNTIF(B2B!A78:K78,H80)&lt;0),"---",INDEX(B2B!A:K,MATCH('B2B Pin Table'!B82,B2B!A:A,0),2)),"---")</f>
        <v>J1</v>
      </c>
      <c r="E82" s="19" t="str">
        <f>IFERROR(IF((COUNTIF(B2B!A78:K78,H80)&lt;0),"---",INDEX(B2B!A:K,MATCH('B2B Pin Table'!B82,B2B!A:A,0),3)),"---")</f>
        <v>B17</v>
      </c>
      <c r="F82" s="19" t="str">
        <f>IFERROR(IF((COUNTIF(B2B!A78:K78,L80)&lt;0),"---",INDEX(B2B!A:K,MATCH('B2B Pin Table'!B82,B2B!A:A,0),4)),"---")</f>
        <v>J1</v>
      </c>
      <c r="G82" s="19" t="str">
        <f>IFERROR(IF((COUNTIF(B2B!A78:K78,L80)&lt;0),"---",INDEX(B2B!A:K,MATCH('B2B Pin Table'!B82,B2B!A:A,0),5)),"---")</f>
        <v>B17</v>
      </c>
      <c r="H82" s="59" t="str">
        <f>IFERROR(IF(VLOOKUP($D82&amp;"-"&amp;$E82,IF($H$4="TEB0187_REV01",CALC_CONN_TEB0187_REV01!$F:$I),4,0)="--","---",IF($H$4="TEB0187_REV01",CALC_CONN_TEB0187_REV01!$G82&amp; " --&gt; " &amp;CALC_CONN_TEB0187_REV01!$I82&amp; " --&gt; ")),"---")</f>
        <v>---</v>
      </c>
      <c r="I82" s="19" t="str">
        <f>IFERROR(IF(VLOOKUP($D82&amp;"-"&amp;$E82,IF($H$4="TEB0187_REV01",CALC_CONN_TEB0187_REV01!$F:$H),3,0)="--",VLOOKUP($D82&amp;"-"&amp;$E82,IF($H$4="TEB0187_REV01",CALC_CONN_TEB0187_REV01!$F:$H),2,0),VLOOKUP($D82&amp;"-"&amp;$E82,IF($H$4="TEB0187_REV01",CALC_CONN_TEB0187_REV01!$F:$H),3,0)),"---")</f>
        <v>---</v>
      </c>
      <c r="J82" s="19" t="str">
        <f>IFERROR(VLOOKUP(I82,IF($H$4="TEB0187_REV01",RAW_c_TEB0187_REV01!$AE:$AM),9,0),"---")</f>
        <v>---</v>
      </c>
      <c r="K82" s="19" t="str">
        <f>IFERROR(VLOOKUP(D82&amp;"-"&amp;E82,IF($H$4="TEB0187_REV01",RAW_c_TEB0187_REV01!$AD:$AK,"???"),6,0),"---")</f>
        <v>---</v>
      </c>
      <c r="L82" s="19" t="str">
        <f>IFERROR(VLOOKUP(D82&amp;"-"&amp;E82,IF($H$4="TEB0187_REV01",RAW_c_TEB0187_REV01!$AD:$AL,"???"),9,0),"---")</f>
        <v>---</v>
      </c>
      <c r="M82" s="19" t="str">
        <f>IFERROR(IF(VLOOKUP($F82&amp;"-"&amp;$G82,IF($M$4="TEI0187_REV01",RAW_m_TEI0187_REV01!$F:$AU),43,0)="--","---",IF($M$4="TEI0187_REV01",RAW_m_TEI0187_REV01!$AT82&amp; " --&gt; " &amp;RAW_m_TEI0187_REV01!$AU82&amp; " --&gt; ")),"---")</f>
        <v>---</v>
      </c>
      <c r="N82" s="19" t="str">
        <f>IFERROR(VLOOKUP(F82&amp;"-"&amp;G82,IF($M$4="TEI0187_REV01",RAW_m_TEI0187_REV01!$AD:$AJ),7,0),"---")</f>
        <v>---</v>
      </c>
      <c r="O82" s="19" t="str">
        <f>IFERROR(VLOOKUP(N82,IF($M$4="TEI0187_REV01",RAW_m_TEI0187_REV01!$AJ:$AK),2,0),"---")</f>
        <v>---</v>
      </c>
      <c r="P82" s="19" t="str">
        <f>IFERROR(VLOOKUP(F82&amp;"-"&amp;G82,IF($M$4="TEI0187_REV01",RAW_m_TEI0187_REV01!$AD:$AG),3,0),"---")</f>
        <v>---</v>
      </c>
      <c r="Q82" s="19" t="str">
        <f>IFERROR(VLOOKUP(N82,IF($M$4="TEI0187_REV01",RAW_m_TEI0187_REV01!$AE:$AH),4,0),"---")</f>
        <v>---</v>
      </c>
      <c r="R82" s="19" t="str">
        <f>IFERROR(VLOOKUP(F82&amp;"-"&amp;G82,IF($M$4="TEI0187_REV01",RAW_m_TEI0187_REV01!$AD:$AG),4,0),"---")</f>
        <v>---</v>
      </c>
    </row>
    <row r="83" spans="2:18" x14ac:dyDescent="0.25">
      <c r="B83" s="78">
        <v>78</v>
      </c>
      <c r="C83" s="19" t="str">
        <f>IFERROR(INDEX(B2B!A:F,MATCH('B2B Pin Table'!B83,B2B!A:A,0),6),"---")</f>
        <v>MGT-PL</v>
      </c>
      <c r="D83" s="19" t="str">
        <f>IFERROR(IF((COUNTIF(B2B!A79:K79,H81)&lt;0),"---",INDEX(B2B!A:K,MATCH('B2B Pin Table'!B83,B2B!A:A,0),2)),"---")</f>
        <v>J1</v>
      </c>
      <c r="E83" s="19" t="str">
        <f>IFERROR(IF((COUNTIF(B2B!A79:K79,H81)&lt;0),"---",INDEX(B2B!A:K,MATCH('B2B Pin Table'!B83,B2B!A:A,0),3)),"---")</f>
        <v>B18</v>
      </c>
      <c r="F83" s="19" t="str">
        <f>IFERROR(IF((COUNTIF(B2B!A79:K79,L81)&lt;0),"---",INDEX(B2B!A:K,MATCH('B2B Pin Table'!B83,B2B!A:A,0),4)),"---")</f>
        <v>J1</v>
      </c>
      <c r="G83" s="19" t="str">
        <f>IFERROR(IF((COUNTIF(B2B!A79:K79,L81)&lt;0),"---",INDEX(B2B!A:K,MATCH('B2B Pin Table'!B83,B2B!A:A,0),5)),"---")</f>
        <v>B18</v>
      </c>
      <c r="H83" s="59" t="str">
        <f>IFERROR(IF(VLOOKUP($D83&amp;"-"&amp;$E83,IF($H$4="TEB0187_REV01",CALC_CONN_TEB0187_REV01!$F:$I),4,0)="--","---",IF($H$4="TEB0187_REV01",CALC_CONN_TEB0187_REV01!$G83&amp; " --&gt; " &amp;CALC_CONN_TEB0187_REV01!$I83&amp; " --&gt; ")),"---")</f>
        <v>---</v>
      </c>
      <c r="I83" s="19" t="str">
        <f>IFERROR(IF(VLOOKUP($D83&amp;"-"&amp;$E83,IF($H$4="TEB0187_REV01",CALC_CONN_TEB0187_REV01!$F:$H),3,0)="--",VLOOKUP($D83&amp;"-"&amp;$E83,IF($H$4="TEB0187_REV01",CALC_CONN_TEB0187_REV01!$F:$H),2,0),VLOOKUP($D83&amp;"-"&amp;$E83,IF($H$4="TEB0187_REV01",CALC_CONN_TEB0187_REV01!$F:$H),3,0)),"---")</f>
        <v>---</v>
      </c>
      <c r="J83" s="19" t="str">
        <f>IFERROR(VLOOKUP(I83,IF($H$4="TEB0187_REV01",RAW_c_TEB0187_REV01!$AE:$AM),9,0),"---")</f>
        <v>---</v>
      </c>
      <c r="K83" s="19" t="str">
        <f>IFERROR(VLOOKUP(D83&amp;"-"&amp;E83,IF($H$4="TEB0187_REV01",RAW_c_TEB0187_REV01!$AD:$AK,"???"),6,0),"---")</f>
        <v>---</v>
      </c>
      <c r="L83" s="19" t="str">
        <f>IFERROR(VLOOKUP(D83&amp;"-"&amp;E83,IF($H$4="TEB0187_REV01",RAW_c_TEB0187_REV01!$AD:$AL,"???"),9,0),"---")</f>
        <v>---</v>
      </c>
      <c r="M83" s="19" t="str">
        <f>IFERROR(IF(VLOOKUP($F83&amp;"-"&amp;$G83,IF($M$4="TEI0187_REV01",RAW_m_TEI0187_REV01!$F:$AU),43,0)="--","---",IF($M$4="TEI0187_REV01",RAW_m_TEI0187_REV01!$AT83&amp; " --&gt; " &amp;RAW_m_TEI0187_REV01!$AU83&amp; " --&gt; ")),"---")</f>
        <v>---</v>
      </c>
      <c r="N83" s="19" t="str">
        <f>IFERROR(VLOOKUP(F83&amp;"-"&amp;G83,IF($M$4="TEI0187_REV01",RAW_m_TEI0187_REV01!$AD:$AJ),7,0),"---")</f>
        <v>---</v>
      </c>
      <c r="O83" s="19" t="str">
        <f>IFERROR(VLOOKUP(N83,IF($M$4="TEI0187_REV01",RAW_m_TEI0187_REV01!$AJ:$AK),2,0),"---")</f>
        <v>---</v>
      </c>
      <c r="P83" s="19" t="str">
        <f>IFERROR(VLOOKUP(F83&amp;"-"&amp;G83,IF($M$4="TEI0187_REV01",RAW_m_TEI0187_REV01!$AD:$AG),3,0),"---")</f>
        <v>---</v>
      </c>
      <c r="Q83" s="19" t="str">
        <f>IFERROR(VLOOKUP(N83,IF($M$4="TEI0187_REV01",RAW_m_TEI0187_REV01!$AE:$AH),4,0),"---")</f>
        <v>---</v>
      </c>
      <c r="R83" s="19" t="str">
        <f>IFERROR(VLOOKUP(F83&amp;"-"&amp;G83,IF($M$4="TEI0187_REV01",RAW_m_TEI0187_REV01!$AD:$AG),4,0),"---")</f>
        <v>---</v>
      </c>
    </row>
    <row r="84" spans="2:18" x14ac:dyDescent="0.25">
      <c r="B84" s="78">
        <v>79</v>
      </c>
      <c r="C84" s="19" t="str">
        <f>IFERROR(INDEX(B2B!A:F,MATCH('B2B Pin Table'!B84,B2B!A:A,0),6),"---")</f>
        <v>MGT-PL</v>
      </c>
      <c r="D84" s="19" t="str">
        <f>IFERROR(IF((COUNTIF(B2B!A80:K80,H82)&lt;0),"---",INDEX(B2B!A:K,MATCH('B2B Pin Table'!B84,B2B!A:A,0),2)),"---")</f>
        <v>J1</v>
      </c>
      <c r="E84" s="19" t="str">
        <f>IFERROR(IF((COUNTIF(B2B!A80:K80,H82)&lt;0),"---",INDEX(B2B!A:K,MATCH('B2B Pin Table'!B84,B2B!A:A,0),3)),"---")</f>
        <v>B19</v>
      </c>
      <c r="F84" s="19" t="str">
        <f>IFERROR(IF((COUNTIF(B2B!A80:K80,L82)&lt;0),"---",INDEX(B2B!A:K,MATCH('B2B Pin Table'!B84,B2B!A:A,0),4)),"---")</f>
        <v>J1</v>
      </c>
      <c r="G84" s="19" t="str">
        <f>IFERROR(IF((COUNTIF(B2B!A80:K80,L82)&lt;0),"---",INDEX(B2B!A:K,MATCH('B2B Pin Table'!B84,B2B!A:A,0),5)),"---")</f>
        <v>B19</v>
      </c>
      <c r="H84" s="59" t="str">
        <f>IFERROR(IF(VLOOKUP($D84&amp;"-"&amp;$E84,IF($H$4="TEB0187_REV01",CALC_CONN_TEB0187_REV01!$F:$I),4,0)="--","---",IF($H$4="TEB0187_REV01",CALC_CONN_TEB0187_REV01!$G84&amp; " --&gt; " &amp;CALC_CONN_TEB0187_REV01!$I84&amp; " --&gt; ")),"---")</f>
        <v>---</v>
      </c>
      <c r="I84" s="19" t="str">
        <f>IFERROR(IF(VLOOKUP($D84&amp;"-"&amp;$E84,IF($H$4="TEB0187_REV01",CALC_CONN_TEB0187_REV01!$F:$H),3,0)="--",VLOOKUP($D84&amp;"-"&amp;$E84,IF($H$4="TEB0187_REV01",CALC_CONN_TEB0187_REV01!$F:$H),2,0),VLOOKUP($D84&amp;"-"&amp;$E84,IF($H$4="TEB0187_REV01",CALC_CONN_TEB0187_REV01!$F:$H),3,0)),"---")</f>
        <v>---</v>
      </c>
      <c r="J84" s="19" t="str">
        <f>IFERROR(VLOOKUP(I84,IF($H$4="TEB0187_REV01",RAW_c_TEB0187_REV01!$AE:$AM),9,0),"---")</f>
        <v>---</v>
      </c>
      <c r="K84" s="19" t="str">
        <f>IFERROR(VLOOKUP(D84&amp;"-"&amp;E84,IF($H$4="TEB0187_REV01",RAW_c_TEB0187_REV01!$AD:$AK,"???"),6,0),"---")</f>
        <v>---</v>
      </c>
      <c r="L84" s="19" t="str">
        <f>IFERROR(VLOOKUP(D84&amp;"-"&amp;E84,IF($H$4="TEB0187_REV01",RAW_c_TEB0187_REV01!$AD:$AL,"???"),9,0),"---")</f>
        <v>---</v>
      </c>
      <c r="M84" s="19" t="str">
        <f>IFERROR(IF(VLOOKUP($F84&amp;"-"&amp;$G84,IF($M$4="TEI0187_REV01",RAW_m_TEI0187_REV01!$F:$AU),43,0)="--","---",IF($M$4="TEI0187_REV01",RAW_m_TEI0187_REV01!$AT84&amp; " --&gt; " &amp;RAW_m_TEI0187_REV01!$AU84&amp; " --&gt; ")),"---")</f>
        <v>---</v>
      </c>
      <c r="N84" s="19" t="str">
        <f>IFERROR(VLOOKUP(F84&amp;"-"&amp;G84,IF($M$4="TEI0187_REV01",RAW_m_TEI0187_REV01!$AD:$AJ),7,0),"---")</f>
        <v>---</v>
      </c>
      <c r="O84" s="19" t="str">
        <f>IFERROR(VLOOKUP(N84,IF($M$4="TEI0187_REV01",RAW_m_TEI0187_REV01!$AJ:$AK),2,0),"---")</f>
        <v>---</v>
      </c>
      <c r="P84" s="19" t="str">
        <f>IFERROR(VLOOKUP(F84&amp;"-"&amp;G84,IF($M$4="TEI0187_REV01",RAW_m_TEI0187_REV01!$AD:$AG),3,0),"---")</f>
        <v>---</v>
      </c>
      <c r="Q84" s="19" t="str">
        <f>IFERROR(VLOOKUP(N84,IF($M$4="TEI0187_REV01",RAW_m_TEI0187_REV01!$AE:$AH),4,0),"---")</f>
        <v>---</v>
      </c>
      <c r="R84" s="19" t="str">
        <f>IFERROR(VLOOKUP(F84&amp;"-"&amp;G84,IF($M$4="TEI0187_REV01",RAW_m_TEI0187_REV01!$AD:$AG),4,0),"---")</f>
        <v>---</v>
      </c>
    </row>
    <row r="85" spans="2:18" x14ac:dyDescent="0.25">
      <c r="B85" s="78">
        <v>80</v>
      </c>
      <c r="C85" s="19" t="str">
        <f>IFERROR(INDEX(B2B!A:F,MATCH('B2B Pin Table'!B85,B2B!A:A,0),6),"---")</f>
        <v>GND</v>
      </c>
      <c r="D85" s="19" t="str">
        <f>IFERROR(IF((COUNTIF(B2B!A81:K81,H83)&lt;0),"---",INDEX(B2B!A:K,MATCH('B2B Pin Table'!B85,B2B!A:A,0),2)),"---")</f>
        <v>J1</v>
      </c>
      <c r="E85" s="19" t="str">
        <f>IFERROR(IF((COUNTIF(B2B!A81:K81,H83)&lt;0),"---",INDEX(B2B!A:K,MATCH('B2B Pin Table'!B85,B2B!A:A,0),3)),"---")</f>
        <v>B20</v>
      </c>
      <c r="F85" s="19" t="str">
        <f>IFERROR(IF((COUNTIF(B2B!A81:K81,L83)&lt;0),"---",INDEX(B2B!A:K,MATCH('B2B Pin Table'!B85,B2B!A:A,0),4)),"---")</f>
        <v>J1</v>
      </c>
      <c r="G85" s="19" t="str">
        <f>IFERROR(IF((COUNTIF(B2B!A81:K81,L83)&lt;0),"---",INDEX(B2B!A:K,MATCH('B2B Pin Table'!B85,B2B!A:A,0),5)),"---")</f>
        <v>B20</v>
      </c>
      <c r="H85" s="59" t="str">
        <f>IFERROR(IF(VLOOKUP($D85&amp;"-"&amp;$E85,IF($H$4="TEB0187_REV01",CALC_CONN_TEB0187_REV01!$F:$I),4,0)="--","---",IF($H$4="TEB0187_REV01",CALC_CONN_TEB0187_REV01!$G85&amp; " --&gt; " &amp;CALC_CONN_TEB0187_REV01!$I85&amp; " --&gt; ")),"---")</f>
        <v>---</v>
      </c>
      <c r="I85" s="19" t="str">
        <f>IFERROR(IF(VLOOKUP($D85&amp;"-"&amp;$E85,IF($H$4="TEB0187_REV01",CALC_CONN_TEB0187_REV01!$F:$H),3,0)="--",VLOOKUP($D85&amp;"-"&amp;$E85,IF($H$4="TEB0187_REV01",CALC_CONN_TEB0187_REV01!$F:$H),2,0),VLOOKUP($D85&amp;"-"&amp;$E85,IF($H$4="TEB0187_REV01",CALC_CONN_TEB0187_REV01!$F:$H),3,0)),"---")</f>
        <v>---</v>
      </c>
      <c r="J85" s="19" t="str">
        <f>IFERROR(VLOOKUP(I85,IF($H$4="TEB0187_REV01",RAW_c_TEB0187_REV01!$AE:$AM),9,0),"---")</f>
        <v>---</v>
      </c>
      <c r="K85" s="19" t="str">
        <f>IFERROR(VLOOKUP(D85&amp;"-"&amp;E85,IF($H$4="TEB0187_REV01",RAW_c_TEB0187_REV01!$AD:$AK,"???"),6,0),"---")</f>
        <v>---</v>
      </c>
      <c r="L85" s="19" t="str">
        <f>IFERROR(VLOOKUP(D85&amp;"-"&amp;E85,IF($H$4="TEB0187_REV01",RAW_c_TEB0187_REV01!$AD:$AL,"???"),9,0),"---")</f>
        <v>---</v>
      </c>
      <c r="M85" s="19" t="str">
        <f>IFERROR(IF(VLOOKUP($F85&amp;"-"&amp;$G85,IF($M$4="TEI0187_REV01",RAW_m_TEI0187_REV01!$F:$AU),43,0)="--","---",IF($M$4="TEI0187_REV01",RAW_m_TEI0187_REV01!$AT85&amp; " --&gt; " &amp;RAW_m_TEI0187_REV01!$AU85&amp; " --&gt; ")),"---")</f>
        <v>---</v>
      </c>
      <c r="N85" s="19" t="str">
        <f>IFERROR(VLOOKUP(F85&amp;"-"&amp;G85,IF($M$4="TEI0187_REV01",RAW_m_TEI0187_REV01!$AD:$AJ),7,0),"---")</f>
        <v>---</v>
      </c>
      <c r="O85" s="19" t="str">
        <f>IFERROR(VLOOKUP(N85,IF($M$4="TEI0187_REV01",RAW_m_TEI0187_REV01!$AJ:$AK),2,0),"---")</f>
        <v>---</v>
      </c>
      <c r="P85" s="19" t="str">
        <f>IFERROR(VLOOKUP(F85&amp;"-"&amp;G85,IF($M$4="TEI0187_REV01",RAW_m_TEI0187_REV01!$AD:$AG),3,0),"---")</f>
        <v>---</v>
      </c>
      <c r="Q85" s="19" t="str">
        <f>IFERROR(VLOOKUP(N85,IF($M$4="TEI0187_REV01",RAW_m_TEI0187_REV01!$AE:$AH),4,0),"---")</f>
        <v>---</v>
      </c>
      <c r="R85" s="19" t="str">
        <f>IFERROR(VLOOKUP(F85&amp;"-"&amp;G85,IF($M$4="TEI0187_REV01",RAW_m_TEI0187_REV01!$AD:$AG),4,0),"---")</f>
        <v>---</v>
      </c>
    </row>
    <row r="86" spans="2:18" x14ac:dyDescent="0.25">
      <c r="B86" s="78">
        <v>81</v>
      </c>
      <c r="C86" s="19" t="str">
        <f>IFERROR(INDEX(B2B!A:F,MATCH('B2B Pin Table'!B86,B2B!A:A,0),6),"---")</f>
        <v>GND</v>
      </c>
      <c r="D86" s="19" t="str">
        <f>IFERROR(IF((COUNTIF(B2B!A82:K82,H84)&lt;0),"---",INDEX(B2B!A:K,MATCH('B2B Pin Table'!B86,B2B!A:A,0),2)),"---")</f>
        <v>J1</v>
      </c>
      <c r="E86" s="19" t="str">
        <f>IFERROR(IF((COUNTIF(B2B!A82:K82,H84)&lt;0),"---",INDEX(B2B!A:K,MATCH('B2B Pin Table'!B86,B2B!A:A,0),3)),"---")</f>
        <v>B21</v>
      </c>
      <c r="F86" s="19" t="str">
        <f>IFERROR(IF((COUNTIF(B2B!A82:K82,L84)&lt;0),"---",INDEX(B2B!A:K,MATCH('B2B Pin Table'!B86,B2B!A:A,0),4)),"---")</f>
        <v>J1</v>
      </c>
      <c r="G86" s="19" t="str">
        <f>IFERROR(IF((COUNTIF(B2B!A82:K82,L84)&lt;0),"---",INDEX(B2B!A:K,MATCH('B2B Pin Table'!B86,B2B!A:A,0),5)),"---")</f>
        <v>B21</v>
      </c>
      <c r="H86" s="59" t="str">
        <f>IFERROR(IF(VLOOKUP($D86&amp;"-"&amp;$E86,IF($H$4="TEB0187_REV01",CALC_CONN_TEB0187_REV01!$F:$I),4,0)="--","---",IF($H$4="TEB0187_REV01",CALC_CONN_TEB0187_REV01!$G86&amp; " --&gt; " &amp;CALC_CONN_TEB0187_REV01!$I86&amp; " --&gt; ")),"---")</f>
        <v>---</v>
      </c>
      <c r="I86" s="19" t="str">
        <f>IFERROR(IF(VLOOKUP($D86&amp;"-"&amp;$E86,IF($H$4="TEB0187_REV01",CALC_CONN_TEB0187_REV01!$F:$H),3,0)="--",VLOOKUP($D86&amp;"-"&amp;$E86,IF($H$4="TEB0187_REV01",CALC_CONN_TEB0187_REV01!$F:$H),2,0),VLOOKUP($D86&amp;"-"&amp;$E86,IF($H$4="TEB0187_REV01",CALC_CONN_TEB0187_REV01!$F:$H),3,0)),"---")</f>
        <v>---</v>
      </c>
      <c r="J86" s="19" t="str">
        <f>IFERROR(VLOOKUP(I86,IF($H$4="TEB0187_REV01",RAW_c_TEB0187_REV01!$AE:$AM),9,0),"---")</f>
        <v>---</v>
      </c>
      <c r="K86" s="19" t="str">
        <f>IFERROR(VLOOKUP(D86&amp;"-"&amp;E86,IF($H$4="TEB0187_REV01",RAW_c_TEB0187_REV01!$AD:$AK,"???"),6,0),"---")</f>
        <v>---</v>
      </c>
      <c r="L86" s="19" t="str">
        <f>IFERROR(VLOOKUP(D86&amp;"-"&amp;E86,IF($H$4="TEB0187_REV01",RAW_c_TEB0187_REV01!$AD:$AL,"???"),9,0),"---")</f>
        <v>---</v>
      </c>
      <c r="M86" s="19" t="str">
        <f>IFERROR(IF(VLOOKUP($F86&amp;"-"&amp;$G86,IF($M$4="TEI0187_REV01",RAW_m_TEI0187_REV01!$F:$AU),43,0)="--","---",IF($M$4="TEI0187_REV01",RAW_m_TEI0187_REV01!$AT86&amp; " --&gt; " &amp;RAW_m_TEI0187_REV01!$AU86&amp; " --&gt; ")),"---")</f>
        <v>---</v>
      </c>
      <c r="N86" s="19" t="str">
        <f>IFERROR(VLOOKUP(F86&amp;"-"&amp;G86,IF($M$4="TEI0187_REV01",RAW_m_TEI0187_REV01!$AD:$AJ),7,0),"---")</f>
        <v>---</v>
      </c>
      <c r="O86" s="19" t="str">
        <f>IFERROR(VLOOKUP(N86,IF($M$4="TEI0187_REV01",RAW_m_TEI0187_REV01!$AJ:$AK),2,0),"---")</f>
        <v>---</v>
      </c>
      <c r="P86" s="19" t="str">
        <f>IFERROR(VLOOKUP(F86&amp;"-"&amp;G86,IF($M$4="TEI0187_REV01",RAW_m_TEI0187_REV01!$AD:$AG),3,0),"---")</f>
        <v>---</v>
      </c>
      <c r="Q86" s="19" t="str">
        <f>IFERROR(VLOOKUP(N86,IF($M$4="TEI0187_REV01",RAW_m_TEI0187_REV01!$AE:$AH),4,0),"---")</f>
        <v>---</v>
      </c>
      <c r="R86" s="19" t="str">
        <f>IFERROR(VLOOKUP(F86&amp;"-"&amp;G86,IF($M$4="TEI0187_REV01",RAW_m_TEI0187_REV01!$AD:$AG),4,0),"---")</f>
        <v>---</v>
      </c>
    </row>
    <row r="87" spans="2:18" x14ac:dyDescent="0.25">
      <c r="B87" s="78">
        <v>82</v>
      </c>
      <c r="C87" s="19" t="str">
        <f>IFERROR(INDEX(B2B!A:F,MATCH('B2B Pin Table'!B87,B2B!A:A,0),6),"---")</f>
        <v>MGT-PL</v>
      </c>
      <c r="D87" s="19" t="str">
        <f>IFERROR(IF((COUNTIF(B2B!A83:K83,H85)&lt;0),"---",INDEX(B2B!A:K,MATCH('B2B Pin Table'!B87,B2B!A:A,0),2)),"---")</f>
        <v>J1</v>
      </c>
      <c r="E87" s="19" t="str">
        <f>IFERROR(IF((COUNTIF(B2B!A83:K83,H85)&lt;0),"---",INDEX(B2B!A:K,MATCH('B2B Pin Table'!B87,B2B!A:A,0),3)),"---")</f>
        <v>B22</v>
      </c>
      <c r="F87" s="19" t="str">
        <f>IFERROR(IF((COUNTIF(B2B!A83:K83,L85)&lt;0),"---",INDEX(B2B!A:K,MATCH('B2B Pin Table'!B87,B2B!A:A,0),4)),"---")</f>
        <v>J1</v>
      </c>
      <c r="G87" s="19" t="str">
        <f>IFERROR(IF((COUNTIF(B2B!A83:K83,L85)&lt;0),"---",INDEX(B2B!A:K,MATCH('B2B Pin Table'!B87,B2B!A:A,0),5)),"---")</f>
        <v>B22</v>
      </c>
      <c r="H87" s="59" t="str">
        <f>IFERROR(IF(VLOOKUP($D87&amp;"-"&amp;$E87,IF($H$4="TEB0187_REV01",CALC_CONN_TEB0187_REV01!$F:$I),4,0)="--","---",IF($H$4="TEB0187_REV01",CALC_CONN_TEB0187_REV01!$G87&amp; " --&gt; " &amp;CALC_CONN_TEB0187_REV01!$I87&amp; " --&gt; ")),"---")</f>
        <v>---</v>
      </c>
      <c r="I87" s="19" t="str">
        <f>IFERROR(IF(VLOOKUP($D87&amp;"-"&amp;$E87,IF($H$4="TEB0187_REV01",CALC_CONN_TEB0187_REV01!$F:$H),3,0)="--",VLOOKUP($D87&amp;"-"&amp;$E87,IF($H$4="TEB0187_REV01",CALC_CONN_TEB0187_REV01!$F:$H),2,0),VLOOKUP($D87&amp;"-"&amp;$E87,IF($H$4="TEB0187_REV01",CALC_CONN_TEB0187_REV01!$F:$H),3,0)),"---")</f>
        <v>---</v>
      </c>
      <c r="J87" s="19" t="str">
        <f>IFERROR(VLOOKUP(I87,IF($H$4="TEB0187_REV01",RAW_c_TEB0187_REV01!$AE:$AM),9,0),"---")</f>
        <v>---</v>
      </c>
      <c r="K87" s="19" t="str">
        <f>IFERROR(VLOOKUP(D87&amp;"-"&amp;E87,IF($H$4="TEB0187_REV01",RAW_c_TEB0187_REV01!$AD:$AK,"???"),6,0),"---")</f>
        <v>---</v>
      </c>
      <c r="L87" s="19" t="str">
        <f>IFERROR(VLOOKUP(D87&amp;"-"&amp;E87,IF($H$4="TEB0187_REV01",RAW_c_TEB0187_REV01!$AD:$AL,"???"),9,0),"---")</f>
        <v>---</v>
      </c>
      <c r="M87" s="19" t="str">
        <f>IFERROR(IF(VLOOKUP($F87&amp;"-"&amp;$G87,IF($M$4="TEI0187_REV01",RAW_m_TEI0187_REV01!$F:$AU),43,0)="--","---",IF($M$4="TEI0187_REV01",RAW_m_TEI0187_REV01!$AT87&amp; " --&gt; " &amp;RAW_m_TEI0187_REV01!$AU87&amp; " --&gt; ")),"---")</f>
        <v>---</v>
      </c>
      <c r="N87" s="19" t="str">
        <f>IFERROR(VLOOKUP(F87&amp;"-"&amp;G87,IF($M$4="TEI0187_REV01",RAW_m_TEI0187_REV01!$AD:$AJ),7,0),"---")</f>
        <v>---</v>
      </c>
      <c r="O87" s="19" t="str">
        <f>IFERROR(VLOOKUP(N87,IF($M$4="TEI0187_REV01",RAW_m_TEI0187_REV01!$AJ:$AK),2,0),"---")</f>
        <v>---</v>
      </c>
      <c r="P87" s="19" t="str">
        <f>IFERROR(VLOOKUP(F87&amp;"-"&amp;G87,IF($M$4="TEI0187_REV01",RAW_m_TEI0187_REV01!$AD:$AG),3,0),"---")</f>
        <v>---</v>
      </c>
      <c r="Q87" s="19" t="str">
        <f>IFERROR(VLOOKUP(N87,IF($M$4="TEI0187_REV01",RAW_m_TEI0187_REV01!$AE:$AH),4,0),"---")</f>
        <v>---</v>
      </c>
      <c r="R87" s="19" t="str">
        <f>IFERROR(VLOOKUP(F87&amp;"-"&amp;G87,IF($M$4="TEI0187_REV01",RAW_m_TEI0187_REV01!$AD:$AG),4,0),"---")</f>
        <v>---</v>
      </c>
    </row>
    <row r="88" spans="2:18" x14ac:dyDescent="0.25">
      <c r="B88" s="78">
        <v>83</v>
      </c>
      <c r="C88" s="19" t="str">
        <f>IFERROR(INDEX(B2B!A:F,MATCH('B2B Pin Table'!B88,B2B!A:A,0),6),"---")</f>
        <v>MGT-PL</v>
      </c>
      <c r="D88" s="19" t="str">
        <f>IFERROR(IF((COUNTIF(B2B!A84:K84,H86)&lt;0),"---",INDEX(B2B!A:K,MATCH('B2B Pin Table'!B88,B2B!A:A,0),2)),"---")</f>
        <v>J1</v>
      </c>
      <c r="E88" s="19" t="str">
        <f>IFERROR(IF((COUNTIF(B2B!A84:K84,H86)&lt;0),"---",INDEX(B2B!A:K,MATCH('B2B Pin Table'!B88,B2B!A:A,0),3)),"---")</f>
        <v>B23</v>
      </c>
      <c r="F88" s="19" t="str">
        <f>IFERROR(IF((COUNTIF(B2B!A84:K84,L86)&lt;0),"---",INDEX(B2B!A:K,MATCH('B2B Pin Table'!B88,B2B!A:A,0),4)),"---")</f>
        <v>J1</v>
      </c>
      <c r="G88" s="19" t="str">
        <f>IFERROR(IF((COUNTIF(B2B!A84:K84,L86)&lt;0),"---",INDEX(B2B!A:K,MATCH('B2B Pin Table'!B88,B2B!A:A,0),5)),"---")</f>
        <v>B23</v>
      </c>
      <c r="H88" s="59" t="str">
        <f>IFERROR(IF(VLOOKUP($D88&amp;"-"&amp;$E88,IF($H$4="TEB0187_REV01",CALC_CONN_TEB0187_REV01!$F:$I),4,0)="--","---",IF($H$4="TEB0187_REV01",CALC_CONN_TEB0187_REV01!$G88&amp; " --&gt; " &amp;CALC_CONN_TEB0187_REV01!$I88&amp; " --&gt; ")),"---")</f>
        <v>---</v>
      </c>
      <c r="I88" s="19" t="str">
        <f>IFERROR(IF(VLOOKUP($D88&amp;"-"&amp;$E88,IF($H$4="TEB0187_REV01",CALC_CONN_TEB0187_REV01!$F:$H),3,0)="--",VLOOKUP($D88&amp;"-"&amp;$E88,IF($H$4="TEB0187_REV01",CALC_CONN_TEB0187_REV01!$F:$H),2,0),VLOOKUP($D88&amp;"-"&amp;$E88,IF($H$4="TEB0187_REV01",CALC_CONN_TEB0187_REV01!$F:$H),3,0)),"---")</f>
        <v>---</v>
      </c>
      <c r="J88" s="19" t="str">
        <f>IFERROR(VLOOKUP(I88,IF($H$4="TEB0187_REV01",RAW_c_TEB0187_REV01!$AE:$AM),9,0),"---")</f>
        <v>---</v>
      </c>
      <c r="K88" s="19" t="str">
        <f>IFERROR(VLOOKUP(D88&amp;"-"&amp;E88,IF($H$4="TEB0187_REV01",RAW_c_TEB0187_REV01!$AD:$AK,"???"),6,0),"---")</f>
        <v>---</v>
      </c>
      <c r="L88" s="19" t="str">
        <f>IFERROR(VLOOKUP(D88&amp;"-"&amp;E88,IF($H$4="TEB0187_REV01",RAW_c_TEB0187_REV01!$AD:$AL,"???"),9,0),"---")</f>
        <v>---</v>
      </c>
      <c r="M88" s="19" t="str">
        <f>IFERROR(IF(VLOOKUP($F88&amp;"-"&amp;$G88,IF($M$4="TEI0187_REV01",RAW_m_TEI0187_REV01!$F:$AU),43,0)="--","---",IF($M$4="TEI0187_REV01",RAW_m_TEI0187_REV01!$AT88&amp; " --&gt; " &amp;RAW_m_TEI0187_REV01!$AU88&amp; " --&gt; ")),"---")</f>
        <v>---</v>
      </c>
      <c r="N88" s="19" t="str">
        <f>IFERROR(VLOOKUP(F88&amp;"-"&amp;G88,IF($M$4="TEI0187_REV01",RAW_m_TEI0187_REV01!$AD:$AJ),7,0),"---")</f>
        <v>---</v>
      </c>
      <c r="O88" s="19" t="str">
        <f>IFERROR(VLOOKUP(N88,IF($M$4="TEI0187_REV01",RAW_m_TEI0187_REV01!$AJ:$AK),2,0),"---")</f>
        <v>---</v>
      </c>
      <c r="P88" s="19" t="str">
        <f>IFERROR(VLOOKUP(F88&amp;"-"&amp;G88,IF($M$4="TEI0187_REV01",RAW_m_TEI0187_REV01!$AD:$AG),3,0),"---")</f>
        <v>---</v>
      </c>
      <c r="Q88" s="19" t="str">
        <f>IFERROR(VLOOKUP(N88,IF($M$4="TEI0187_REV01",RAW_m_TEI0187_REV01!$AE:$AH),4,0),"---")</f>
        <v>---</v>
      </c>
      <c r="R88" s="19" t="str">
        <f>IFERROR(VLOOKUP(F88&amp;"-"&amp;G88,IF($M$4="TEI0187_REV01",RAW_m_TEI0187_REV01!$AD:$AG),4,0),"---")</f>
        <v>---</v>
      </c>
    </row>
    <row r="89" spans="2:18" x14ac:dyDescent="0.25">
      <c r="B89" s="78">
        <v>84</v>
      </c>
      <c r="C89" s="19" t="str">
        <f>IFERROR(INDEX(B2B!A:F,MATCH('B2B Pin Table'!B89,B2B!A:A,0),6),"---")</f>
        <v>GND</v>
      </c>
      <c r="D89" s="19" t="str">
        <f>IFERROR(IF((COUNTIF(B2B!A85:K85,H87)&lt;0),"---",INDEX(B2B!A:K,MATCH('B2B Pin Table'!B89,B2B!A:A,0),2)),"---")</f>
        <v>J1</v>
      </c>
      <c r="E89" s="19" t="str">
        <f>IFERROR(IF((COUNTIF(B2B!A85:K85,H87)&lt;0),"---",INDEX(B2B!A:K,MATCH('B2B Pin Table'!B89,B2B!A:A,0),3)),"---")</f>
        <v>B24</v>
      </c>
      <c r="F89" s="19" t="str">
        <f>IFERROR(IF((COUNTIF(B2B!A85:K85,L87)&lt;0),"---",INDEX(B2B!A:K,MATCH('B2B Pin Table'!B89,B2B!A:A,0),4)),"---")</f>
        <v>J1</v>
      </c>
      <c r="G89" s="19" t="str">
        <f>IFERROR(IF((COUNTIF(B2B!A85:K85,L87)&lt;0),"---",INDEX(B2B!A:K,MATCH('B2B Pin Table'!B89,B2B!A:A,0),5)),"---")</f>
        <v>B24</v>
      </c>
      <c r="H89" s="59" t="str">
        <f>IFERROR(IF(VLOOKUP($D89&amp;"-"&amp;$E89,IF($H$4="TEB0187_REV01",CALC_CONN_TEB0187_REV01!$F:$I),4,0)="--","---",IF($H$4="TEB0187_REV01",CALC_CONN_TEB0187_REV01!$G89&amp; " --&gt; " &amp;CALC_CONN_TEB0187_REV01!$I89&amp; " --&gt; ")),"---")</f>
        <v>---</v>
      </c>
      <c r="I89" s="19" t="str">
        <f>IFERROR(IF(VLOOKUP($D89&amp;"-"&amp;$E89,IF($H$4="TEB0187_REV01",CALC_CONN_TEB0187_REV01!$F:$H),3,0)="--",VLOOKUP($D89&amp;"-"&amp;$E89,IF($H$4="TEB0187_REV01",CALC_CONN_TEB0187_REV01!$F:$H),2,0),VLOOKUP($D89&amp;"-"&amp;$E89,IF($H$4="TEB0187_REV01",CALC_CONN_TEB0187_REV01!$F:$H),3,0)),"---")</f>
        <v>---</v>
      </c>
      <c r="J89" s="19" t="str">
        <f>IFERROR(VLOOKUP(I89,IF($H$4="TEB0187_REV01",RAW_c_TEB0187_REV01!$AE:$AM),9,0),"---")</f>
        <v>---</v>
      </c>
      <c r="K89" s="19" t="str">
        <f>IFERROR(VLOOKUP(D89&amp;"-"&amp;E89,IF($H$4="TEB0187_REV01",RAW_c_TEB0187_REV01!$AD:$AK,"???"),6,0),"---")</f>
        <v>---</v>
      </c>
      <c r="L89" s="19" t="str">
        <f>IFERROR(VLOOKUP(D89&amp;"-"&amp;E89,IF($H$4="TEB0187_REV01",RAW_c_TEB0187_REV01!$AD:$AL,"???"),9,0),"---")</f>
        <v>---</v>
      </c>
      <c r="M89" s="19" t="str">
        <f>IFERROR(IF(VLOOKUP($F89&amp;"-"&amp;$G89,IF($M$4="TEI0187_REV01",RAW_m_TEI0187_REV01!$F:$AU),43,0)="--","---",IF($M$4="TEI0187_REV01",RAW_m_TEI0187_REV01!$AT89&amp; " --&gt; " &amp;RAW_m_TEI0187_REV01!$AU89&amp; " --&gt; ")),"---")</f>
        <v>---</v>
      </c>
      <c r="N89" s="19" t="str">
        <f>IFERROR(VLOOKUP(F89&amp;"-"&amp;G89,IF($M$4="TEI0187_REV01",RAW_m_TEI0187_REV01!$AD:$AJ),7,0),"---")</f>
        <v>---</v>
      </c>
      <c r="O89" s="19" t="str">
        <f>IFERROR(VLOOKUP(N89,IF($M$4="TEI0187_REV01",RAW_m_TEI0187_REV01!$AJ:$AK),2,0),"---")</f>
        <v>---</v>
      </c>
      <c r="P89" s="19" t="str">
        <f>IFERROR(VLOOKUP(F89&amp;"-"&amp;G89,IF($M$4="TEI0187_REV01",RAW_m_TEI0187_REV01!$AD:$AG),3,0),"---")</f>
        <v>---</v>
      </c>
      <c r="Q89" s="19" t="str">
        <f>IFERROR(VLOOKUP(N89,IF($M$4="TEI0187_REV01",RAW_m_TEI0187_REV01!$AE:$AH),4,0),"---")</f>
        <v>---</v>
      </c>
      <c r="R89" s="19" t="str">
        <f>IFERROR(VLOOKUP(F89&amp;"-"&amp;G89,IF($M$4="TEI0187_REV01",RAW_m_TEI0187_REV01!$AD:$AG),4,0),"---")</f>
        <v>---</v>
      </c>
    </row>
    <row r="90" spans="2:18" x14ac:dyDescent="0.25">
      <c r="B90" s="78">
        <v>85</v>
      </c>
      <c r="C90" s="19" t="str">
        <f>IFERROR(INDEX(B2B!A:F,MATCH('B2B Pin Table'!B90,B2B!A:A,0),6),"---")</f>
        <v>GND</v>
      </c>
      <c r="D90" s="19" t="str">
        <f>IFERROR(IF((COUNTIF(B2B!A86:K86,H88)&lt;0),"---",INDEX(B2B!A:K,MATCH('B2B Pin Table'!B90,B2B!A:A,0),2)),"---")</f>
        <v>J1</v>
      </c>
      <c r="E90" s="19" t="str">
        <f>IFERROR(IF((COUNTIF(B2B!A86:K86,H88)&lt;0),"---",INDEX(B2B!A:K,MATCH('B2B Pin Table'!B90,B2B!A:A,0),3)),"---")</f>
        <v>B25</v>
      </c>
      <c r="F90" s="19" t="str">
        <f>IFERROR(IF((COUNTIF(B2B!A86:K86,L88)&lt;0),"---",INDEX(B2B!A:K,MATCH('B2B Pin Table'!B90,B2B!A:A,0),4)),"---")</f>
        <v>J1</v>
      </c>
      <c r="G90" s="19" t="str">
        <f>IFERROR(IF((COUNTIF(B2B!A86:K86,L88)&lt;0),"---",INDEX(B2B!A:K,MATCH('B2B Pin Table'!B90,B2B!A:A,0),5)),"---")</f>
        <v>B25</v>
      </c>
      <c r="H90" s="59" t="str">
        <f>IFERROR(IF(VLOOKUP($D90&amp;"-"&amp;$E90,IF($H$4="TEB0187_REV01",CALC_CONN_TEB0187_REV01!$F:$I),4,0)="--","---",IF($H$4="TEB0187_REV01",CALC_CONN_TEB0187_REV01!$G90&amp; " --&gt; " &amp;CALC_CONN_TEB0187_REV01!$I90&amp; " --&gt; ")),"---")</f>
        <v>---</v>
      </c>
      <c r="I90" s="19" t="str">
        <f>IFERROR(IF(VLOOKUP($D90&amp;"-"&amp;$E90,IF($H$4="TEB0187_REV01",CALC_CONN_TEB0187_REV01!$F:$H),3,0)="--",VLOOKUP($D90&amp;"-"&amp;$E90,IF($H$4="TEB0187_REV01",CALC_CONN_TEB0187_REV01!$F:$H),2,0),VLOOKUP($D90&amp;"-"&amp;$E90,IF($H$4="TEB0187_REV01",CALC_CONN_TEB0187_REV01!$F:$H),3,0)),"---")</f>
        <v>---</v>
      </c>
      <c r="J90" s="19" t="str">
        <f>IFERROR(VLOOKUP(I90,IF($H$4="TEB0187_REV01",RAW_c_TEB0187_REV01!$AE:$AM),9,0),"---")</f>
        <v>---</v>
      </c>
      <c r="K90" s="19" t="str">
        <f>IFERROR(VLOOKUP(D90&amp;"-"&amp;E90,IF($H$4="TEB0187_REV01",RAW_c_TEB0187_REV01!$AD:$AK,"???"),6,0),"---")</f>
        <v>---</v>
      </c>
      <c r="L90" s="19" t="str">
        <f>IFERROR(VLOOKUP(D90&amp;"-"&amp;E90,IF($H$4="TEB0187_REV01",RAW_c_TEB0187_REV01!$AD:$AL,"???"),9,0),"---")</f>
        <v>---</v>
      </c>
      <c r="M90" s="19" t="str">
        <f>IFERROR(IF(VLOOKUP($F90&amp;"-"&amp;$G90,IF($M$4="TEI0187_REV01",RAW_m_TEI0187_REV01!$F:$AU),43,0)="--","---",IF($M$4="TEI0187_REV01",RAW_m_TEI0187_REV01!$AT90&amp; " --&gt; " &amp;RAW_m_TEI0187_REV01!$AU90&amp; " --&gt; ")),"---")</f>
        <v>---</v>
      </c>
      <c r="N90" s="19" t="str">
        <f>IFERROR(VLOOKUP(F90&amp;"-"&amp;G90,IF($M$4="TEI0187_REV01",RAW_m_TEI0187_REV01!$AD:$AJ),7,0),"---")</f>
        <v>---</v>
      </c>
      <c r="O90" s="19" t="str">
        <f>IFERROR(VLOOKUP(N90,IF($M$4="TEI0187_REV01",RAW_m_TEI0187_REV01!$AJ:$AK),2,0),"---")</f>
        <v>---</v>
      </c>
      <c r="P90" s="19" t="str">
        <f>IFERROR(VLOOKUP(F90&amp;"-"&amp;G90,IF($M$4="TEI0187_REV01",RAW_m_TEI0187_REV01!$AD:$AG),3,0),"---")</f>
        <v>---</v>
      </c>
      <c r="Q90" s="19" t="str">
        <f>IFERROR(VLOOKUP(N90,IF($M$4="TEI0187_REV01",RAW_m_TEI0187_REV01!$AE:$AH),4,0),"---")</f>
        <v>---</v>
      </c>
      <c r="R90" s="19" t="str">
        <f>IFERROR(VLOOKUP(F90&amp;"-"&amp;G90,IF($M$4="TEI0187_REV01",RAW_m_TEI0187_REV01!$AD:$AG),4,0),"---")</f>
        <v>---</v>
      </c>
    </row>
    <row r="91" spans="2:18" x14ac:dyDescent="0.25">
      <c r="B91" s="78">
        <v>86</v>
      </c>
      <c r="C91" s="19" t="str">
        <f>IFERROR(INDEX(B2B!A:F,MATCH('B2B Pin Table'!B91,B2B!A:A,0),6),"---")</f>
        <v>GND</v>
      </c>
      <c r="D91" s="19" t="str">
        <f>IFERROR(IF((COUNTIF(B2B!A87:K87,H89)&lt;0),"---",INDEX(B2B!A:K,MATCH('B2B Pin Table'!B91,B2B!A:A,0),2)),"---")</f>
        <v>J1</v>
      </c>
      <c r="E91" s="19" t="str">
        <f>IFERROR(IF((COUNTIF(B2B!A87:K87,H89)&lt;0),"---",INDEX(B2B!A:K,MATCH('B2B Pin Table'!B91,B2B!A:A,0),3)),"---")</f>
        <v>B26</v>
      </c>
      <c r="F91" s="19" t="str">
        <f>IFERROR(IF((COUNTIF(B2B!A87:K87,L89)&lt;0),"---",INDEX(B2B!A:K,MATCH('B2B Pin Table'!B91,B2B!A:A,0),4)),"---")</f>
        <v>J1</v>
      </c>
      <c r="G91" s="19" t="str">
        <f>IFERROR(IF((COUNTIF(B2B!A87:K87,L89)&lt;0),"---",INDEX(B2B!A:K,MATCH('B2B Pin Table'!B91,B2B!A:A,0),5)),"---")</f>
        <v>B26</v>
      </c>
      <c r="H91" s="59" t="str">
        <f>IFERROR(IF(VLOOKUP($D91&amp;"-"&amp;$E91,IF($H$4="TEB0187_REV01",CALC_CONN_TEB0187_REV01!$F:$I),4,0)="--","---",IF($H$4="TEB0187_REV01",CALC_CONN_TEB0187_REV01!$G91&amp; " --&gt; " &amp;CALC_CONN_TEB0187_REV01!$I91&amp; " --&gt; ")),"---")</f>
        <v>---</v>
      </c>
      <c r="I91" s="19" t="str">
        <f>IFERROR(IF(VLOOKUP($D91&amp;"-"&amp;$E91,IF($H$4="TEB0187_REV01",CALC_CONN_TEB0187_REV01!$F:$H),3,0)="--",VLOOKUP($D91&amp;"-"&amp;$E91,IF($H$4="TEB0187_REV01",CALC_CONN_TEB0187_REV01!$F:$H),2,0),VLOOKUP($D91&amp;"-"&amp;$E91,IF($H$4="TEB0187_REV01",CALC_CONN_TEB0187_REV01!$F:$H),3,0)),"---")</f>
        <v>---</v>
      </c>
      <c r="J91" s="19" t="str">
        <f>IFERROR(VLOOKUP(I91,IF($H$4="TEB0187_REV01",RAW_c_TEB0187_REV01!$AE:$AM),9,0),"---")</f>
        <v>---</v>
      </c>
      <c r="K91" s="19" t="str">
        <f>IFERROR(VLOOKUP(D91&amp;"-"&amp;E91,IF($H$4="TEB0187_REV01",RAW_c_TEB0187_REV01!$AD:$AK,"???"),6,0),"---")</f>
        <v>---</v>
      </c>
      <c r="L91" s="19" t="str">
        <f>IFERROR(VLOOKUP(D91&amp;"-"&amp;E91,IF($H$4="TEB0187_REV01",RAW_c_TEB0187_REV01!$AD:$AL,"???"),9,0),"---")</f>
        <v>---</v>
      </c>
      <c r="M91" s="19" t="str">
        <f>IFERROR(IF(VLOOKUP($F91&amp;"-"&amp;$G91,IF($M$4="TEI0187_REV01",RAW_m_TEI0187_REV01!$F:$AU),43,0)="--","---",IF($M$4="TEI0187_REV01",RAW_m_TEI0187_REV01!$AT91&amp; " --&gt; " &amp;RAW_m_TEI0187_REV01!$AU91&amp; " --&gt; ")),"---")</f>
        <v>---</v>
      </c>
      <c r="N91" s="19" t="str">
        <f>IFERROR(VLOOKUP(F91&amp;"-"&amp;G91,IF($M$4="TEI0187_REV01",RAW_m_TEI0187_REV01!$AD:$AJ),7,0),"---")</f>
        <v>---</v>
      </c>
      <c r="O91" s="19" t="str">
        <f>IFERROR(VLOOKUP(N91,IF($M$4="TEI0187_REV01",RAW_m_TEI0187_REV01!$AJ:$AK),2,0),"---")</f>
        <v>---</v>
      </c>
      <c r="P91" s="19" t="str">
        <f>IFERROR(VLOOKUP(F91&amp;"-"&amp;G91,IF($M$4="TEI0187_REV01",RAW_m_TEI0187_REV01!$AD:$AG),3,0),"---")</f>
        <v>---</v>
      </c>
      <c r="Q91" s="19" t="str">
        <f>IFERROR(VLOOKUP(N91,IF($M$4="TEI0187_REV01",RAW_m_TEI0187_REV01!$AE:$AH),4,0),"---")</f>
        <v>---</v>
      </c>
      <c r="R91" s="19" t="str">
        <f>IFERROR(VLOOKUP(F91&amp;"-"&amp;G91,IF($M$4="TEI0187_REV01",RAW_m_TEI0187_REV01!$AD:$AG),4,0),"---")</f>
        <v>---</v>
      </c>
    </row>
    <row r="92" spans="2:18" x14ac:dyDescent="0.25">
      <c r="B92" s="78">
        <v>87</v>
      </c>
      <c r="C92" s="19" t="str">
        <f>IFERROR(INDEX(B2B!A:F,MATCH('B2B Pin Table'!B92,B2B!A:A,0),6),"---")</f>
        <v>IO</v>
      </c>
      <c r="D92" s="19" t="str">
        <f>IFERROR(IF((COUNTIF(B2B!A88:K88,H90)&lt;0),"---",INDEX(B2B!A:K,MATCH('B2B Pin Table'!B92,B2B!A:A,0),2)),"---")</f>
        <v>J1</v>
      </c>
      <c r="E92" s="19" t="str">
        <f>IFERROR(IF((COUNTIF(B2B!A88:K88,H90)&lt;0),"---",INDEX(B2B!A:K,MATCH('B2B Pin Table'!B92,B2B!A:A,0),3)),"---")</f>
        <v>B27</v>
      </c>
      <c r="F92" s="19" t="str">
        <f>IFERROR(IF((COUNTIF(B2B!A88:K88,L90)&lt;0),"---",INDEX(B2B!A:K,MATCH('B2B Pin Table'!B92,B2B!A:A,0),4)),"---")</f>
        <v>J1</v>
      </c>
      <c r="G92" s="19" t="str">
        <f>IFERROR(IF((COUNTIF(B2B!A88:K88,L90)&lt;0),"---",INDEX(B2B!A:K,MATCH('B2B Pin Table'!B92,B2B!A:A,0),5)),"---")</f>
        <v>B27</v>
      </c>
      <c r="H92" s="59" t="str">
        <f>IFERROR(IF(VLOOKUP($D92&amp;"-"&amp;$E92,IF($H$4="TEB0187_REV01",CALC_CONN_TEB0187_REV01!$F:$I),4,0)="--","---",IF($H$4="TEB0187_REV01",CALC_CONN_TEB0187_REV01!$G92&amp; " --&gt; " &amp;CALC_CONN_TEB0187_REV01!$I92&amp; " --&gt; ")),"---")</f>
        <v>---</v>
      </c>
      <c r="I92" s="19" t="str">
        <f>IFERROR(IF(VLOOKUP($D92&amp;"-"&amp;$E92,IF($H$4="TEB0187_REV01",CALC_CONN_TEB0187_REV01!$F:$H),3,0)="--",VLOOKUP($D92&amp;"-"&amp;$E92,IF($H$4="TEB0187_REV01",CALC_CONN_TEB0187_REV01!$F:$H),2,0),VLOOKUP($D92&amp;"-"&amp;$E92,IF($H$4="TEB0187_REV01",CALC_CONN_TEB0187_REV01!$F:$H),3,0)),"---")</f>
        <v>---</v>
      </c>
      <c r="J92" s="19" t="str">
        <f>IFERROR(VLOOKUP(I92,IF($H$4="TEB0187_REV01",RAW_c_TEB0187_REV01!$AE:$AM),9,0),"---")</f>
        <v>---</v>
      </c>
      <c r="K92" s="19" t="str">
        <f>IFERROR(VLOOKUP(D92&amp;"-"&amp;E92,IF($H$4="TEB0187_REV01",RAW_c_TEB0187_REV01!$AD:$AK,"???"),6,0),"---")</f>
        <v>---</v>
      </c>
      <c r="L92" s="19" t="str">
        <f>IFERROR(VLOOKUP(D92&amp;"-"&amp;E92,IF($H$4="TEB0187_REV01",RAW_c_TEB0187_REV01!$AD:$AL,"???"),9,0),"---")</f>
        <v>---</v>
      </c>
      <c r="M92" s="19" t="str">
        <f>IFERROR(IF(VLOOKUP($F92&amp;"-"&amp;$G92,IF($M$4="TEI0187_REV01",RAW_m_TEI0187_REV01!$F:$AU),43,0)="--","---",IF($M$4="TEI0187_REV01",RAW_m_TEI0187_REV01!$AT92&amp; " --&gt; " &amp;RAW_m_TEI0187_REV01!$AU92&amp; " --&gt; ")),"---")</f>
        <v>---</v>
      </c>
      <c r="N92" s="19" t="str">
        <f>IFERROR(VLOOKUP(F92&amp;"-"&amp;G92,IF($M$4="TEI0187_REV01",RAW_m_TEI0187_REV01!$AD:$AJ),7,0),"---")</f>
        <v>---</v>
      </c>
      <c r="O92" s="19" t="str">
        <f>IFERROR(VLOOKUP(N92,IF($M$4="TEI0187_REV01",RAW_m_TEI0187_REV01!$AJ:$AK),2,0),"---")</f>
        <v>---</v>
      </c>
      <c r="P92" s="19" t="str">
        <f>IFERROR(VLOOKUP(F92&amp;"-"&amp;G92,IF($M$4="TEI0187_REV01",RAW_m_TEI0187_REV01!$AD:$AG),3,0),"---")</f>
        <v>---</v>
      </c>
      <c r="Q92" s="19" t="str">
        <f>IFERROR(VLOOKUP(N92,IF($M$4="TEI0187_REV01",RAW_m_TEI0187_REV01!$AE:$AH),4,0),"---")</f>
        <v>---</v>
      </c>
      <c r="R92" s="19" t="str">
        <f>IFERROR(VLOOKUP(F92&amp;"-"&amp;G92,IF($M$4="TEI0187_REV01",RAW_m_TEI0187_REV01!$AD:$AG),4,0),"---")</f>
        <v>---</v>
      </c>
    </row>
    <row r="93" spans="2:18" x14ac:dyDescent="0.25">
      <c r="B93" s="78">
        <v>88</v>
      </c>
      <c r="C93" s="19" t="str">
        <f>IFERROR(INDEX(B2B!A:F,MATCH('B2B Pin Table'!B93,B2B!A:A,0),6),"---")</f>
        <v>IO</v>
      </c>
      <c r="D93" s="19" t="str">
        <f>IFERROR(IF((COUNTIF(B2B!A89:K89,H91)&lt;0),"---",INDEX(B2B!A:K,MATCH('B2B Pin Table'!B93,B2B!A:A,0),2)),"---")</f>
        <v>J1</v>
      </c>
      <c r="E93" s="19" t="str">
        <f>IFERROR(IF((COUNTIF(B2B!A89:K89,H91)&lt;0),"---",INDEX(B2B!A:K,MATCH('B2B Pin Table'!B93,B2B!A:A,0),3)),"---")</f>
        <v>B28</v>
      </c>
      <c r="F93" s="19" t="str">
        <f>IFERROR(IF((COUNTIF(B2B!A89:K89,L91)&lt;0),"---",INDEX(B2B!A:K,MATCH('B2B Pin Table'!B93,B2B!A:A,0),4)),"---")</f>
        <v>J1</v>
      </c>
      <c r="G93" s="19" t="str">
        <f>IFERROR(IF((COUNTIF(B2B!A89:K89,L91)&lt;0),"---",INDEX(B2B!A:K,MATCH('B2B Pin Table'!B93,B2B!A:A,0),5)),"---")</f>
        <v>B28</v>
      </c>
      <c r="H93" s="59" t="str">
        <f>IFERROR(IF(VLOOKUP($D93&amp;"-"&amp;$E93,IF($H$4="TEB0187_REV01",CALC_CONN_TEB0187_REV01!$F:$I),4,0)="--","---",IF($H$4="TEB0187_REV01",CALC_CONN_TEB0187_REV01!$G93&amp; " --&gt; " &amp;CALC_CONN_TEB0187_REV01!$I93&amp; " --&gt; ")),"---")</f>
        <v>---</v>
      </c>
      <c r="I93" s="19" t="str">
        <f>IFERROR(IF(VLOOKUP($D93&amp;"-"&amp;$E93,IF($H$4="TEB0187_REV01",CALC_CONN_TEB0187_REV01!$F:$H),3,0)="--",VLOOKUP($D93&amp;"-"&amp;$E93,IF($H$4="TEB0187_REV01",CALC_CONN_TEB0187_REV01!$F:$H),2,0),VLOOKUP($D93&amp;"-"&amp;$E93,IF($H$4="TEB0187_REV01",CALC_CONN_TEB0187_REV01!$F:$H),3,0)),"---")</f>
        <v>---</v>
      </c>
      <c r="J93" s="19" t="str">
        <f>IFERROR(VLOOKUP(I93,IF($H$4="TEB0187_REV01",RAW_c_TEB0187_REV01!$AE:$AM),9,0),"---")</f>
        <v>---</v>
      </c>
      <c r="K93" s="19" t="str">
        <f>IFERROR(VLOOKUP(D93&amp;"-"&amp;E93,IF($H$4="TEB0187_REV01",RAW_c_TEB0187_REV01!$AD:$AK,"???"),6,0),"---")</f>
        <v>---</v>
      </c>
      <c r="L93" s="19" t="str">
        <f>IFERROR(VLOOKUP(D93&amp;"-"&amp;E93,IF($H$4="TEB0187_REV01",RAW_c_TEB0187_REV01!$AD:$AL,"???"),9,0),"---")</f>
        <v>---</v>
      </c>
      <c r="M93" s="19" t="str">
        <f>IFERROR(IF(VLOOKUP($F93&amp;"-"&amp;$G93,IF($M$4="TEI0187_REV01",RAW_m_TEI0187_REV01!$F:$AU),43,0)="--","---",IF($M$4="TEI0187_REV01",RAW_m_TEI0187_REV01!$AT93&amp; " --&gt; " &amp;RAW_m_TEI0187_REV01!$AU93&amp; " --&gt; ")),"---")</f>
        <v>---</v>
      </c>
      <c r="N93" s="19" t="str">
        <f>IFERROR(VLOOKUP(F93&amp;"-"&amp;G93,IF($M$4="TEI0187_REV01",RAW_m_TEI0187_REV01!$AD:$AJ),7,0),"---")</f>
        <v>---</v>
      </c>
      <c r="O93" s="19" t="str">
        <f>IFERROR(VLOOKUP(N93,IF($M$4="TEI0187_REV01",RAW_m_TEI0187_REV01!$AJ:$AK),2,0),"---")</f>
        <v>---</v>
      </c>
      <c r="P93" s="19" t="str">
        <f>IFERROR(VLOOKUP(F93&amp;"-"&amp;G93,IF($M$4="TEI0187_REV01",RAW_m_TEI0187_REV01!$AD:$AG),3,0),"---")</f>
        <v>---</v>
      </c>
      <c r="Q93" s="19" t="str">
        <f>IFERROR(VLOOKUP(N93,IF($M$4="TEI0187_REV01",RAW_m_TEI0187_REV01!$AE:$AH),4,0),"---")</f>
        <v>---</v>
      </c>
      <c r="R93" s="19" t="str">
        <f>IFERROR(VLOOKUP(F93&amp;"-"&amp;G93,IF($M$4="TEI0187_REV01",RAW_m_TEI0187_REV01!$AD:$AG),4,0),"---")</f>
        <v>---</v>
      </c>
    </row>
    <row r="94" spans="2:18" x14ac:dyDescent="0.25">
      <c r="B94" s="78">
        <v>89</v>
      </c>
      <c r="C94" s="19" t="str">
        <f>IFERROR(INDEX(B2B!A:F,MATCH('B2B Pin Table'!B94,B2B!A:A,0),6),"---")</f>
        <v>GND</v>
      </c>
      <c r="D94" s="19" t="str">
        <f>IFERROR(IF((COUNTIF(B2B!A90:K90,H92)&lt;0),"---",INDEX(B2B!A:K,MATCH('B2B Pin Table'!B94,B2B!A:A,0),2)),"---")</f>
        <v>J1</v>
      </c>
      <c r="E94" s="19" t="str">
        <f>IFERROR(IF((COUNTIF(B2B!A90:K90,H92)&lt;0),"---",INDEX(B2B!A:K,MATCH('B2B Pin Table'!B94,B2B!A:A,0),3)),"---")</f>
        <v>B29</v>
      </c>
      <c r="F94" s="19" t="str">
        <f>IFERROR(IF((COUNTIF(B2B!A90:K90,L92)&lt;0),"---",INDEX(B2B!A:K,MATCH('B2B Pin Table'!B94,B2B!A:A,0),4)),"---")</f>
        <v>J1</v>
      </c>
      <c r="G94" s="19" t="str">
        <f>IFERROR(IF((COUNTIF(B2B!A90:K90,L92)&lt;0),"---",INDEX(B2B!A:K,MATCH('B2B Pin Table'!B94,B2B!A:A,0),5)),"---")</f>
        <v>B29</v>
      </c>
      <c r="H94" s="59" t="str">
        <f>IFERROR(IF(VLOOKUP($D94&amp;"-"&amp;$E94,IF($H$4="TEB0187_REV01",CALC_CONN_TEB0187_REV01!$F:$I),4,0)="--","---",IF($H$4="TEB0187_REV01",CALC_CONN_TEB0187_REV01!$G94&amp; " --&gt; " &amp;CALC_CONN_TEB0187_REV01!$I94&amp; " --&gt; ")),"---")</f>
        <v>---</v>
      </c>
      <c r="I94" s="19" t="str">
        <f>IFERROR(IF(VLOOKUP($D94&amp;"-"&amp;$E94,IF($H$4="TEB0187_REV01",CALC_CONN_TEB0187_REV01!$F:$H),3,0)="--",VLOOKUP($D94&amp;"-"&amp;$E94,IF($H$4="TEB0187_REV01",CALC_CONN_TEB0187_REV01!$F:$H),2,0),VLOOKUP($D94&amp;"-"&amp;$E94,IF($H$4="TEB0187_REV01",CALC_CONN_TEB0187_REV01!$F:$H),3,0)),"---")</f>
        <v>---</v>
      </c>
      <c r="J94" s="19" t="str">
        <f>IFERROR(VLOOKUP(I94,IF($H$4="TEB0187_REV01",RAW_c_TEB0187_REV01!$AE:$AM),9,0),"---")</f>
        <v>---</v>
      </c>
      <c r="K94" s="19" t="str">
        <f>IFERROR(VLOOKUP(D94&amp;"-"&amp;E94,IF($H$4="TEB0187_REV01",RAW_c_TEB0187_REV01!$AD:$AK,"???"),6,0),"---")</f>
        <v>---</v>
      </c>
      <c r="L94" s="19" t="str">
        <f>IFERROR(VLOOKUP(D94&amp;"-"&amp;E94,IF($H$4="TEB0187_REV01",RAW_c_TEB0187_REV01!$AD:$AL,"???"),9,0),"---")</f>
        <v>---</v>
      </c>
      <c r="M94" s="19" t="str">
        <f>IFERROR(IF(VLOOKUP($F94&amp;"-"&amp;$G94,IF($M$4="TEI0187_REV01",RAW_m_TEI0187_REV01!$F:$AU),43,0)="--","---",IF($M$4="TEI0187_REV01",RAW_m_TEI0187_REV01!$AT94&amp; " --&gt; " &amp;RAW_m_TEI0187_REV01!$AU94&amp; " --&gt; ")),"---")</f>
        <v>---</v>
      </c>
      <c r="N94" s="19" t="str">
        <f>IFERROR(VLOOKUP(F94&amp;"-"&amp;G94,IF($M$4="TEI0187_REV01",RAW_m_TEI0187_REV01!$AD:$AJ),7,0),"---")</f>
        <v>---</v>
      </c>
      <c r="O94" s="19" t="str">
        <f>IFERROR(VLOOKUP(N94,IF($M$4="TEI0187_REV01",RAW_m_TEI0187_REV01!$AJ:$AK),2,0),"---")</f>
        <v>---</v>
      </c>
      <c r="P94" s="19" t="str">
        <f>IFERROR(VLOOKUP(F94&amp;"-"&amp;G94,IF($M$4="TEI0187_REV01",RAW_m_TEI0187_REV01!$AD:$AG),3,0),"---")</f>
        <v>---</v>
      </c>
      <c r="Q94" s="19" t="str">
        <f>IFERROR(VLOOKUP(N94,IF($M$4="TEI0187_REV01",RAW_m_TEI0187_REV01!$AE:$AH),4,0),"---")</f>
        <v>---</v>
      </c>
      <c r="R94" s="19" t="str">
        <f>IFERROR(VLOOKUP(F94&amp;"-"&amp;G94,IF($M$4="TEI0187_REV01",RAW_m_TEI0187_REV01!$AD:$AG),4,0),"---")</f>
        <v>---</v>
      </c>
    </row>
    <row r="95" spans="2:18" x14ac:dyDescent="0.25">
      <c r="B95" s="78">
        <v>90</v>
      </c>
      <c r="C95" s="19" t="str">
        <f>IFERROR(INDEX(B2B!A:F,MATCH('B2B Pin Table'!B95,B2B!A:A,0),6),"---")</f>
        <v>GND</v>
      </c>
      <c r="D95" s="19" t="str">
        <f>IFERROR(IF((COUNTIF(B2B!A91:K91,H93)&lt;0),"---",INDEX(B2B!A:K,MATCH('B2B Pin Table'!B95,B2B!A:A,0),2)),"---")</f>
        <v>J1</v>
      </c>
      <c r="E95" s="19" t="str">
        <f>IFERROR(IF((COUNTIF(B2B!A91:K91,H93)&lt;0),"---",INDEX(B2B!A:K,MATCH('B2B Pin Table'!B95,B2B!A:A,0),3)),"---")</f>
        <v>B30</v>
      </c>
      <c r="F95" s="19" t="str">
        <f>IFERROR(IF((COUNTIF(B2B!A91:K91,L93)&lt;0),"---",INDEX(B2B!A:K,MATCH('B2B Pin Table'!B95,B2B!A:A,0),4)),"---")</f>
        <v>J1</v>
      </c>
      <c r="G95" s="19" t="str">
        <f>IFERROR(IF((COUNTIF(B2B!A91:K91,L93)&lt;0),"---",INDEX(B2B!A:K,MATCH('B2B Pin Table'!B95,B2B!A:A,0),5)),"---")</f>
        <v>B30</v>
      </c>
      <c r="H95" s="59" t="str">
        <f>IFERROR(IF(VLOOKUP($D95&amp;"-"&amp;$E95,IF($H$4="TEB0187_REV01",CALC_CONN_TEB0187_REV01!$F:$I),4,0)="--","---",IF($H$4="TEB0187_REV01",CALC_CONN_TEB0187_REV01!$G95&amp; " --&gt; " &amp;CALC_CONN_TEB0187_REV01!$I95&amp; " --&gt; ")),"---")</f>
        <v>---</v>
      </c>
      <c r="I95" s="19" t="str">
        <f>IFERROR(IF(VLOOKUP($D95&amp;"-"&amp;$E95,IF($H$4="TEB0187_REV01",CALC_CONN_TEB0187_REV01!$F:$H),3,0)="--",VLOOKUP($D95&amp;"-"&amp;$E95,IF($H$4="TEB0187_REV01",CALC_CONN_TEB0187_REV01!$F:$H),2,0),VLOOKUP($D95&amp;"-"&amp;$E95,IF($H$4="TEB0187_REV01",CALC_CONN_TEB0187_REV01!$F:$H),3,0)),"---")</f>
        <v>---</v>
      </c>
      <c r="J95" s="19" t="str">
        <f>IFERROR(VLOOKUP(I95,IF($H$4="TEB0187_REV01",RAW_c_TEB0187_REV01!$AE:$AM),9,0),"---")</f>
        <v>---</v>
      </c>
      <c r="K95" s="19" t="str">
        <f>IFERROR(VLOOKUP(D95&amp;"-"&amp;E95,IF($H$4="TEB0187_REV01",RAW_c_TEB0187_REV01!$AD:$AK,"???"),6,0),"---")</f>
        <v>---</v>
      </c>
      <c r="L95" s="19" t="str">
        <f>IFERROR(VLOOKUP(D95&amp;"-"&amp;E95,IF($H$4="TEB0187_REV01",RAW_c_TEB0187_REV01!$AD:$AL,"???"),9,0),"---")</f>
        <v>---</v>
      </c>
      <c r="M95" s="19" t="str">
        <f>IFERROR(IF(VLOOKUP($F95&amp;"-"&amp;$G95,IF($M$4="TEI0187_REV01",RAW_m_TEI0187_REV01!$F:$AU),43,0)="--","---",IF($M$4="TEI0187_REV01",RAW_m_TEI0187_REV01!$AT95&amp; " --&gt; " &amp;RAW_m_TEI0187_REV01!$AU95&amp; " --&gt; ")),"---")</f>
        <v>---</v>
      </c>
      <c r="N95" s="19" t="str">
        <f>IFERROR(VLOOKUP(F95&amp;"-"&amp;G95,IF($M$4="TEI0187_REV01",RAW_m_TEI0187_REV01!$AD:$AJ),7,0),"---")</f>
        <v>---</v>
      </c>
      <c r="O95" s="19" t="str">
        <f>IFERROR(VLOOKUP(N95,IF($M$4="TEI0187_REV01",RAW_m_TEI0187_REV01!$AJ:$AK),2,0),"---")</f>
        <v>---</v>
      </c>
      <c r="P95" s="19" t="str">
        <f>IFERROR(VLOOKUP(F95&amp;"-"&amp;G95,IF($M$4="TEI0187_REV01",RAW_m_TEI0187_REV01!$AD:$AG),3,0),"---")</f>
        <v>---</v>
      </c>
      <c r="Q95" s="19" t="str">
        <f>IFERROR(VLOOKUP(N95,IF($M$4="TEI0187_REV01",RAW_m_TEI0187_REV01!$AE:$AH),4,0),"---")</f>
        <v>---</v>
      </c>
      <c r="R95" s="19" t="str">
        <f>IFERROR(VLOOKUP(F95&amp;"-"&amp;G95,IF($M$4="TEI0187_REV01",RAW_m_TEI0187_REV01!$AD:$AG),4,0),"---")</f>
        <v>---</v>
      </c>
    </row>
    <row r="96" spans="2:18" x14ac:dyDescent="0.25">
      <c r="B96" s="78">
        <v>91</v>
      </c>
      <c r="C96" s="19" t="str">
        <f>IFERROR(INDEX(B2B!A:F,MATCH('B2B Pin Table'!B96,B2B!A:A,0),6),"---")</f>
        <v>IO</v>
      </c>
      <c r="D96" s="19" t="str">
        <f>IFERROR(IF((COUNTIF(B2B!A92:K92,H94)&lt;0),"---",INDEX(B2B!A:K,MATCH('B2B Pin Table'!B96,B2B!A:A,0),2)),"---")</f>
        <v>J1</v>
      </c>
      <c r="E96" s="19" t="str">
        <f>IFERROR(IF((COUNTIF(B2B!A92:K92,H94)&lt;0),"---",INDEX(B2B!A:K,MATCH('B2B Pin Table'!B96,B2B!A:A,0),3)),"---")</f>
        <v>B31</v>
      </c>
      <c r="F96" s="19" t="str">
        <f>IFERROR(IF((COUNTIF(B2B!A92:K92,L94)&lt;0),"---",INDEX(B2B!A:K,MATCH('B2B Pin Table'!B96,B2B!A:A,0),4)),"---")</f>
        <v>J1</v>
      </c>
      <c r="G96" s="19" t="str">
        <f>IFERROR(IF((COUNTIF(B2B!A92:K92,L94)&lt;0),"---",INDEX(B2B!A:K,MATCH('B2B Pin Table'!B96,B2B!A:A,0),5)),"---")</f>
        <v>B31</v>
      </c>
      <c r="H96" s="59" t="str">
        <f>IFERROR(IF(VLOOKUP($D96&amp;"-"&amp;$E96,IF($H$4="TEB0187_REV01",CALC_CONN_TEB0187_REV01!$F:$I),4,0)="--","---",IF($H$4="TEB0187_REV01",CALC_CONN_TEB0187_REV01!$G96&amp; " --&gt; " &amp;CALC_CONN_TEB0187_REV01!$I96&amp; " --&gt; ")),"---")</f>
        <v>---</v>
      </c>
      <c r="I96" s="19" t="str">
        <f>IFERROR(IF(VLOOKUP($D96&amp;"-"&amp;$E96,IF($H$4="TEB0187_REV01",CALC_CONN_TEB0187_REV01!$F:$H),3,0)="--",VLOOKUP($D96&amp;"-"&amp;$E96,IF($H$4="TEB0187_REV01",CALC_CONN_TEB0187_REV01!$F:$H),2,0),VLOOKUP($D96&amp;"-"&amp;$E96,IF($H$4="TEB0187_REV01",CALC_CONN_TEB0187_REV01!$F:$H),3,0)),"---")</f>
        <v>---</v>
      </c>
      <c r="J96" s="19" t="str">
        <f>IFERROR(VLOOKUP(I96,IF($H$4="TEB0187_REV01",RAW_c_TEB0187_REV01!$AE:$AM),9,0),"---")</f>
        <v>---</v>
      </c>
      <c r="K96" s="19" t="str">
        <f>IFERROR(VLOOKUP(D96&amp;"-"&amp;E96,IF($H$4="TEB0187_REV01",RAW_c_TEB0187_REV01!$AD:$AK,"???"),6,0),"---")</f>
        <v>---</v>
      </c>
      <c r="L96" s="19" t="str">
        <f>IFERROR(VLOOKUP(D96&amp;"-"&amp;E96,IF($H$4="TEB0187_REV01",RAW_c_TEB0187_REV01!$AD:$AL,"???"),9,0),"---")</f>
        <v>---</v>
      </c>
      <c r="M96" s="19" t="str">
        <f>IFERROR(IF(VLOOKUP($F96&amp;"-"&amp;$G96,IF($M$4="TEI0187_REV01",RAW_m_TEI0187_REV01!$F:$AU),43,0)="--","---",IF($M$4="TEI0187_REV01",RAW_m_TEI0187_REV01!$AT96&amp; " --&gt; " &amp;RAW_m_TEI0187_REV01!$AU96&amp; " --&gt; ")),"---")</f>
        <v>---</v>
      </c>
      <c r="N96" s="19" t="str">
        <f>IFERROR(VLOOKUP(F96&amp;"-"&amp;G96,IF($M$4="TEI0187_REV01",RAW_m_TEI0187_REV01!$AD:$AJ),7,0),"---")</f>
        <v>---</v>
      </c>
      <c r="O96" s="19" t="str">
        <f>IFERROR(VLOOKUP(N96,IF($M$4="TEI0187_REV01",RAW_m_TEI0187_REV01!$AJ:$AK),2,0),"---")</f>
        <v>---</v>
      </c>
      <c r="P96" s="19" t="str">
        <f>IFERROR(VLOOKUP(F96&amp;"-"&amp;G96,IF($M$4="TEI0187_REV01",RAW_m_TEI0187_REV01!$AD:$AG),3,0),"---")</f>
        <v>---</v>
      </c>
      <c r="Q96" s="19" t="str">
        <f>IFERROR(VLOOKUP(N96,IF($M$4="TEI0187_REV01",RAW_m_TEI0187_REV01!$AE:$AH),4,0),"---")</f>
        <v>---</v>
      </c>
      <c r="R96" s="19" t="str">
        <f>IFERROR(VLOOKUP(F96&amp;"-"&amp;G96,IF($M$4="TEI0187_REV01",RAW_m_TEI0187_REV01!$AD:$AG),4,0),"---")</f>
        <v>---</v>
      </c>
    </row>
    <row r="97" spans="2:18" x14ac:dyDescent="0.25">
      <c r="B97" s="78">
        <v>92</v>
      </c>
      <c r="C97" s="19" t="str">
        <f>IFERROR(INDEX(B2B!A:F,MATCH('B2B Pin Table'!B97,B2B!A:A,0),6),"---")</f>
        <v>IO</v>
      </c>
      <c r="D97" s="19" t="str">
        <f>IFERROR(IF((COUNTIF(B2B!A93:K93,H95)&lt;0),"---",INDEX(B2B!A:K,MATCH('B2B Pin Table'!B97,B2B!A:A,0),2)),"---")</f>
        <v>J1</v>
      </c>
      <c r="E97" s="19" t="str">
        <f>IFERROR(IF((COUNTIF(B2B!A93:K93,H95)&lt;0),"---",INDEX(B2B!A:K,MATCH('B2B Pin Table'!B97,B2B!A:A,0),3)),"---")</f>
        <v>B32</v>
      </c>
      <c r="F97" s="19" t="str">
        <f>IFERROR(IF((COUNTIF(B2B!A93:K93,L95)&lt;0),"---",INDEX(B2B!A:K,MATCH('B2B Pin Table'!B97,B2B!A:A,0),4)),"---")</f>
        <v>J1</v>
      </c>
      <c r="G97" s="19" t="str">
        <f>IFERROR(IF((COUNTIF(B2B!A93:K93,L95)&lt;0),"---",INDEX(B2B!A:K,MATCH('B2B Pin Table'!B97,B2B!A:A,0),5)),"---")</f>
        <v>B32</v>
      </c>
      <c r="H97" s="59" t="str">
        <f>IFERROR(IF(VLOOKUP($D97&amp;"-"&amp;$E97,IF($H$4="TEB0187_REV01",CALC_CONN_TEB0187_REV01!$F:$I),4,0)="--","---",IF($H$4="TEB0187_REV01",CALC_CONN_TEB0187_REV01!$G97&amp; " --&gt; " &amp;CALC_CONN_TEB0187_REV01!$I97&amp; " --&gt; ")),"---")</f>
        <v>---</v>
      </c>
      <c r="I97" s="19" t="str">
        <f>IFERROR(IF(VLOOKUP($D97&amp;"-"&amp;$E97,IF($H$4="TEB0187_REV01",CALC_CONN_TEB0187_REV01!$F:$H),3,0)="--",VLOOKUP($D97&amp;"-"&amp;$E97,IF($H$4="TEB0187_REV01",CALC_CONN_TEB0187_REV01!$F:$H),2,0),VLOOKUP($D97&amp;"-"&amp;$E97,IF($H$4="TEB0187_REV01",CALC_CONN_TEB0187_REV01!$F:$H),3,0)),"---")</f>
        <v>---</v>
      </c>
      <c r="J97" s="19" t="str">
        <f>IFERROR(VLOOKUP(I97,IF($H$4="TEB0187_REV01",RAW_c_TEB0187_REV01!$AE:$AM),9,0),"---")</f>
        <v>---</v>
      </c>
      <c r="K97" s="19" t="str">
        <f>IFERROR(VLOOKUP(D97&amp;"-"&amp;E97,IF($H$4="TEB0187_REV01",RAW_c_TEB0187_REV01!$AD:$AK,"???"),6,0),"---")</f>
        <v>---</v>
      </c>
      <c r="L97" s="19" t="str">
        <f>IFERROR(VLOOKUP(D97&amp;"-"&amp;E97,IF($H$4="TEB0187_REV01",RAW_c_TEB0187_REV01!$AD:$AL,"???"),9,0),"---")</f>
        <v>---</v>
      </c>
      <c r="M97" s="19" t="str">
        <f>IFERROR(IF(VLOOKUP($F97&amp;"-"&amp;$G97,IF($M$4="TEI0187_REV01",RAW_m_TEI0187_REV01!$F:$AU),43,0)="--","---",IF($M$4="TEI0187_REV01",RAW_m_TEI0187_REV01!$AT97&amp; " --&gt; " &amp;RAW_m_TEI0187_REV01!$AU97&amp; " --&gt; ")),"---")</f>
        <v>---</v>
      </c>
      <c r="N97" s="19" t="str">
        <f>IFERROR(VLOOKUP(F97&amp;"-"&amp;G97,IF($M$4="TEI0187_REV01",RAW_m_TEI0187_REV01!$AD:$AJ),7,0),"---")</f>
        <v>---</v>
      </c>
      <c r="O97" s="19" t="str">
        <f>IFERROR(VLOOKUP(N97,IF($M$4="TEI0187_REV01",RAW_m_TEI0187_REV01!$AJ:$AK),2,0),"---")</f>
        <v>---</v>
      </c>
      <c r="P97" s="19" t="str">
        <f>IFERROR(VLOOKUP(F97&amp;"-"&amp;G97,IF($M$4="TEI0187_REV01",RAW_m_TEI0187_REV01!$AD:$AG),3,0),"---")</f>
        <v>---</v>
      </c>
      <c r="Q97" s="19" t="str">
        <f>IFERROR(VLOOKUP(N97,IF($M$4="TEI0187_REV01",RAW_m_TEI0187_REV01!$AE:$AH),4,0),"---")</f>
        <v>---</v>
      </c>
      <c r="R97" s="19" t="str">
        <f>IFERROR(VLOOKUP(F97&amp;"-"&amp;G97,IF($M$4="TEI0187_REV01",RAW_m_TEI0187_REV01!$AD:$AG),4,0),"---")</f>
        <v>---</v>
      </c>
    </row>
    <row r="98" spans="2:18" x14ac:dyDescent="0.25">
      <c r="B98" s="78">
        <v>93</v>
      </c>
      <c r="C98" s="19" t="str">
        <f>IFERROR(INDEX(B2B!A:F,MATCH('B2B Pin Table'!B98,B2B!A:A,0),6),"---")</f>
        <v>GND</v>
      </c>
      <c r="D98" s="19" t="str">
        <f>IFERROR(IF((COUNTIF(B2B!A94:K94,H96)&lt;0),"---",INDEX(B2B!A:K,MATCH('B2B Pin Table'!B98,B2B!A:A,0),2)),"---")</f>
        <v>J1</v>
      </c>
      <c r="E98" s="19" t="str">
        <f>IFERROR(IF((COUNTIF(B2B!A94:K94,H96)&lt;0),"---",INDEX(B2B!A:K,MATCH('B2B Pin Table'!B98,B2B!A:A,0),3)),"---")</f>
        <v>B33</v>
      </c>
      <c r="F98" s="19" t="str">
        <f>IFERROR(IF((COUNTIF(B2B!A94:K94,L96)&lt;0),"---",INDEX(B2B!A:K,MATCH('B2B Pin Table'!B98,B2B!A:A,0),4)),"---")</f>
        <v>J1</v>
      </c>
      <c r="G98" s="19" t="str">
        <f>IFERROR(IF((COUNTIF(B2B!A94:K94,L96)&lt;0),"---",INDEX(B2B!A:K,MATCH('B2B Pin Table'!B98,B2B!A:A,0),5)),"---")</f>
        <v>B33</v>
      </c>
      <c r="H98" s="59" t="str">
        <f>IFERROR(IF(VLOOKUP($D98&amp;"-"&amp;$E98,IF($H$4="TEB0187_REV01",CALC_CONN_TEB0187_REV01!$F:$I),4,0)="--","---",IF($H$4="TEB0187_REV01",CALC_CONN_TEB0187_REV01!$G98&amp; " --&gt; " &amp;CALC_CONN_TEB0187_REV01!$I98&amp; " --&gt; ")),"---")</f>
        <v>---</v>
      </c>
      <c r="I98" s="19" t="str">
        <f>IFERROR(IF(VLOOKUP($D98&amp;"-"&amp;$E98,IF($H$4="TEB0187_REV01",CALC_CONN_TEB0187_REV01!$F:$H),3,0)="--",VLOOKUP($D98&amp;"-"&amp;$E98,IF($H$4="TEB0187_REV01",CALC_CONN_TEB0187_REV01!$F:$H),2,0),VLOOKUP($D98&amp;"-"&amp;$E98,IF($H$4="TEB0187_REV01",CALC_CONN_TEB0187_REV01!$F:$H),3,0)),"---")</f>
        <v>---</v>
      </c>
      <c r="J98" s="19" t="str">
        <f>IFERROR(VLOOKUP(I98,IF($H$4="TEB0187_REV01",RAW_c_TEB0187_REV01!$AE:$AM),9,0),"---")</f>
        <v>---</v>
      </c>
      <c r="K98" s="19" t="str">
        <f>IFERROR(VLOOKUP(D98&amp;"-"&amp;E98,IF($H$4="TEB0187_REV01",RAW_c_TEB0187_REV01!$AD:$AK,"???"),6,0),"---")</f>
        <v>---</v>
      </c>
      <c r="L98" s="19" t="str">
        <f>IFERROR(VLOOKUP(D98&amp;"-"&amp;E98,IF($H$4="TEB0187_REV01",RAW_c_TEB0187_REV01!$AD:$AL,"???"),9,0),"---")</f>
        <v>---</v>
      </c>
      <c r="M98" s="19" t="str">
        <f>IFERROR(IF(VLOOKUP($F98&amp;"-"&amp;$G98,IF($M$4="TEI0187_REV01",RAW_m_TEI0187_REV01!$F:$AU),43,0)="--","---",IF($M$4="TEI0187_REV01",RAW_m_TEI0187_REV01!$AT98&amp; " --&gt; " &amp;RAW_m_TEI0187_REV01!$AU98&amp; " --&gt; ")),"---")</f>
        <v>---</v>
      </c>
      <c r="N98" s="19" t="str">
        <f>IFERROR(VLOOKUP(F98&amp;"-"&amp;G98,IF($M$4="TEI0187_REV01",RAW_m_TEI0187_REV01!$AD:$AJ),7,0),"---")</f>
        <v>---</v>
      </c>
      <c r="O98" s="19" t="str">
        <f>IFERROR(VLOOKUP(N98,IF($M$4="TEI0187_REV01",RAW_m_TEI0187_REV01!$AJ:$AK),2,0),"---")</f>
        <v>---</v>
      </c>
      <c r="P98" s="19" t="str">
        <f>IFERROR(VLOOKUP(F98&amp;"-"&amp;G98,IF($M$4="TEI0187_REV01",RAW_m_TEI0187_REV01!$AD:$AG),3,0),"---")</f>
        <v>---</v>
      </c>
      <c r="Q98" s="19" t="str">
        <f>IFERROR(VLOOKUP(N98,IF($M$4="TEI0187_REV01",RAW_m_TEI0187_REV01!$AE:$AH),4,0),"---")</f>
        <v>---</v>
      </c>
      <c r="R98" s="19" t="str">
        <f>IFERROR(VLOOKUP(F98&amp;"-"&amp;G98,IF($M$4="TEI0187_REV01",RAW_m_TEI0187_REV01!$AD:$AG),4,0),"---")</f>
        <v>---</v>
      </c>
    </row>
    <row r="99" spans="2:18" x14ac:dyDescent="0.25">
      <c r="B99" s="78">
        <v>94</v>
      </c>
      <c r="C99" s="19" t="str">
        <f>IFERROR(INDEX(B2B!A:F,MATCH('B2B Pin Table'!B99,B2B!A:A,0),6),"---")</f>
        <v>GND</v>
      </c>
      <c r="D99" s="19" t="str">
        <f>IFERROR(IF((COUNTIF(B2B!A95:K95,H97)&lt;0),"---",INDEX(B2B!A:K,MATCH('B2B Pin Table'!B99,B2B!A:A,0),2)),"---")</f>
        <v>J1</v>
      </c>
      <c r="E99" s="19" t="str">
        <f>IFERROR(IF((COUNTIF(B2B!A95:K95,H97)&lt;0),"---",INDEX(B2B!A:K,MATCH('B2B Pin Table'!B99,B2B!A:A,0),3)),"---")</f>
        <v>B34</v>
      </c>
      <c r="F99" s="19" t="str">
        <f>IFERROR(IF((COUNTIF(B2B!A95:K95,L97)&lt;0),"---",INDEX(B2B!A:K,MATCH('B2B Pin Table'!B99,B2B!A:A,0),4)),"---")</f>
        <v>J1</v>
      </c>
      <c r="G99" s="19" t="str">
        <f>IFERROR(IF((COUNTIF(B2B!A95:K95,L97)&lt;0),"---",INDEX(B2B!A:K,MATCH('B2B Pin Table'!B99,B2B!A:A,0),5)),"---")</f>
        <v>B34</v>
      </c>
      <c r="H99" s="59" t="str">
        <f>IFERROR(IF(VLOOKUP($D99&amp;"-"&amp;$E99,IF($H$4="TEB0187_REV01",CALC_CONN_TEB0187_REV01!$F:$I),4,0)="--","---",IF($H$4="TEB0187_REV01",CALC_CONN_TEB0187_REV01!$G99&amp; " --&gt; " &amp;CALC_CONN_TEB0187_REV01!$I99&amp; " --&gt; ")),"---")</f>
        <v>---</v>
      </c>
      <c r="I99" s="19" t="str">
        <f>IFERROR(IF(VLOOKUP($D99&amp;"-"&amp;$E99,IF($H$4="TEB0187_REV01",CALC_CONN_TEB0187_REV01!$F:$H),3,0)="--",VLOOKUP($D99&amp;"-"&amp;$E99,IF($H$4="TEB0187_REV01",CALC_CONN_TEB0187_REV01!$F:$H),2,0),VLOOKUP($D99&amp;"-"&amp;$E99,IF($H$4="TEB0187_REV01",CALC_CONN_TEB0187_REV01!$F:$H),3,0)),"---")</f>
        <v>---</v>
      </c>
      <c r="J99" s="19" t="str">
        <f>IFERROR(VLOOKUP(I99,IF($H$4="TEB0187_REV01",RAW_c_TEB0187_REV01!$AE:$AM),9,0),"---")</f>
        <v>---</v>
      </c>
      <c r="K99" s="19" t="str">
        <f>IFERROR(VLOOKUP(D99&amp;"-"&amp;E99,IF($H$4="TEB0187_REV01",RAW_c_TEB0187_REV01!$AD:$AK,"???"),6,0),"---")</f>
        <v>---</v>
      </c>
      <c r="L99" s="19" t="str">
        <f>IFERROR(VLOOKUP(D99&amp;"-"&amp;E99,IF($H$4="TEB0187_REV01",RAW_c_TEB0187_REV01!$AD:$AL,"???"),9,0),"---")</f>
        <v>---</v>
      </c>
      <c r="M99" s="19" t="str">
        <f>IFERROR(IF(VLOOKUP($F99&amp;"-"&amp;$G99,IF($M$4="TEI0187_REV01",RAW_m_TEI0187_REV01!$F:$AU),43,0)="--","---",IF($M$4="TEI0187_REV01",RAW_m_TEI0187_REV01!$AT99&amp; " --&gt; " &amp;RAW_m_TEI0187_REV01!$AU99&amp; " --&gt; ")),"---")</f>
        <v>---</v>
      </c>
      <c r="N99" s="19" t="str">
        <f>IFERROR(VLOOKUP(F99&amp;"-"&amp;G99,IF($M$4="TEI0187_REV01",RAW_m_TEI0187_REV01!$AD:$AJ),7,0),"---")</f>
        <v>---</v>
      </c>
      <c r="O99" s="19" t="str">
        <f>IFERROR(VLOOKUP(N99,IF($M$4="TEI0187_REV01",RAW_m_TEI0187_REV01!$AJ:$AK),2,0),"---")</f>
        <v>---</v>
      </c>
      <c r="P99" s="19" t="str">
        <f>IFERROR(VLOOKUP(F99&amp;"-"&amp;G99,IF($M$4="TEI0187_REV01",RAW_m_TEI0187_REV01!$AD:$AG),3,0),"---")</f>
        <v>---</v>
      </c>
      <c r="Q99" s="19" t="str">
        <f>IFERROR(VLOOKUP(N99,IF($M$4="TEI0187_REV01",RAW_m_TEI0187_REV01!$AE:$AH),4,0),"---")</f>
        <v>---</v>
      </c>
      <c r="R99" s="19" t="str">
        <f>IFERROR(VLOOKUP(F99&amp;"-"&amp;G99,IF($M$4="TEI0187_REV01",RAW_m_TEI0187_REV01!$AD:$AG),4,0),"---")</f>
        <v>---</v>
      </c>
    </row>
    <row r="100" spans="2:18" x14ac:dyDescent="0.25">
      <c r="B100" s="78">
        <v>95</v>
      </c>
      <c r="C100" s="19" t="str">
        <f>IFERROR(INDEX(B2B!A:F,MATCH('B2B Pin Table'!B100,B2B!A:A,0),6),"---")</f>
        <v>IO</v>
      </c>
      <c r="D100" s="19" t="str">
        <f>IFERROR(IF((COUNTIF(B2B!A96:K96,H98)&lt;0),"---",INDEX(B2B!A:K,MATCH('B2B Pin Table'!B100,B2B!A:A,0),2)),"---")</f>
        <v>J1</v>
      </c>
      <c r="E100" s="19" t="str">
        <f>IFERROR(IF((COUNTIF(B2B!A96:K96,H98)&lt;0),"---",INDEX(B2B!A:K,MATCH('B2B Pin Table'!B100,B2B!A:A,0),3)),"---")</f>
        <v>B35</v>
      </c>
      <c r="F100" s="19" t="str">
        <f>IFERROR(IF((COUNTIF(B2B!A96:K96,L98)&lt;0),"---",INDEX(B2B!A:K,MATCH('B2B Pin Table'!B100,B2B!A:A,0),4)),"---")</f>
        <v>J1</v>
      </c>
      <c r="G100" s="19" t="str">
        <f>IFERROR(IF((COUNTIF(B2B!A96:K96,L98)&lt;0),"---",INDEX(B2B!A:K,MATCH('B2B Pin Table'!B100,B2B!A:A,0),5)),"---")</f>
        <v>B35</v>
      </c>
      <c r="H100" s="59" t="str">
        <f>IFERROR(IF(VLOOKUP($D100&amp;"-"&amp;$E100,IF($H$4="TEB0187_REV01",CALC_CONN_TEB0187_REV01!$F:$I),4,0)="--","---",IF($H$4="TEB0187_REV01",CALC_CONN_TEB0187_REV01!$G100&amp; " --&gt; " &amp;CALC_CONN_TEB0187_REV01!$I100&amp; " --&gt; ")),"---")</f>
        <v>---</v>
      </c>
      <c r="I100" s="19" t="str">
        <f>IFERROR(IF(VLOOKUP($D100&amp;"-"&amp;$E100,IF($H$4="TEB0187_REV01",CALC_CONN_TEB0187_REV01!$F:$H),3,0)="--",VLOOKUP($D100&amp;"-"&amp;$E100,IF($H$4="TEB0187_REV01",CALC_CONN_TEB0187_REV01!$F:$H),2,0),VLOOKUP($D100&amp;"-"&amp;$E100,IF($H$4="TEB0187_REV01",CALC_CONN_TEB0187_REV01!$F:$H),3,0)),"---")</f>
        <v>---</v>
      </c>
      <c r="J100" s="19" t="str">
        <f>IFERROR(VLOOKUP(I100,IF($H$4="TEB0187_REV01",RAW_c_TEB0187_REV01!$AE:$AM),9,0),"---")</f>
        <v>---</v>
      </c>
      <c r="K100" s="19" t="str">
        <f>IFERROR(VLOOKUP(D100&amp;"-"&amp;E100,IF($H$4="TEB0187_REV01",RAW_c_TEB0187_REV01!$AD:$AK,"???"),6,0),"---")</f>
        <v>---</v>
      </c>
      <c r="L100" s="19" t="str">
        <f>IFERROR(VLOOKUP(D100&amp;"-"&amp;E100,IF($H$4="TEB0187_REV01",RAW_c_TEB0187_REV01!$AD:$AL,"???"),9,0),"---")</f>
        <v>---</v>
      </c>
      <c r="M100" s="19" t="str">
        <f>IFERROR(IF(VLOOKUP($F100&amp;"-"&amp;$G100,IF($M$4="TEI0187_REV01",RAW_m_TEI0187_REV01!$F:$AU),43,0)="--","---",IF($M$4="TEI0187_REV01",RAW_m_TEI0187_REV01!$AT100&amp; " --&gt; " &amp;RAW_m_TEI0187_REV01!$AU100&amp; " --&gt; ")),"---")</f>
        <v>---</v>
      </c>
      <c r="N100" s="19" t="str">
        <f>IFERROR(VLOOKUP(F100&amp;"-"&amp;G100,IF($M$4="TEI0187_REV01",RAW_m_TEI0187_REV01!$AD:$AJ),7,0),"---")</f>
        <v>---</v>
      </c>
      <c r="O100" s="19" t="str">
        <f>IFERROR(VLOOKUP(N100,IF($M$4="TEI0187_REV01",RAW_m_TEI0187_REV01!$AJ:$AK),2,0),"---")</f>
        <v>---</v>
      </c>
      <c r="P100" s="19" t="str">
        <f>IFERROR(VLOOKUP(F100&amp;"-"&amp;G100,IF($M$4="TEI0187_REV01",RAW_m_TEI0187_REV01!$AD:$AG),3,0),"---")</f>
        <v>---</v>
      </c>
      <c r="Q100" s="19" t="str">
        <f>IFERROR(VLOOKUP(N100,IF($M$4="TEI0187_REV01",RAW_m_TEI0187_REV01!$AE:$AH),4,0),"---")</f>
        <v>---</v>
      </c>
      <c r="R100" s="19" t="str">
        <f>IFERROR(VLOOKUP(F100&amp;"-"&amp;G100,IF($M$4="TEI0187_REV01",RAW_m_TEI0187_REV01!$AD:$AG),4,0),"---")</f>
        <v>---</v>
      </c>
    </row>
    <row r="101" spans="2:18" x14ac:dyDescent="0.25">
      <c r="B101" s="78">
        <v>96</v>
      </c>
      <c r="C101" s="19" t="str">
        <f>IFERROR(INDEX(B2B!A:F,MATCH('B2B Pin Table'!B101,B2B!A:A,0),6),"---")</f>
        <v>IO</v>
      </c>
      <c r="D101" s="19" t="str">
        <f>IFERROR(IF((COUNTIF(B2B!A97:K97,H99)&lt;0),"---",INDEX(B2B!A:K,MATCH('B2B Pin Table'!B101,B2B!A:A,0),2)),"---")</f>
        <v>J1</v>
      </c>
      <c r="E101" s="19" t="str">
        <f>IFERROR(IF((COUNTIF(B2B!A97:K97,H99)&lt;0),"---",INDEX(B2B!A:K,MATCH('B2B Pin Table'!B101,B2B!A:A,0),3)),"---")</f>
        <v>B36</v>
      </c>
      <c r="F101" s="19" t="str">
        <f>IFERROR(IF((COUNTIF(B2B!A97:K97,L99)&lt;0),"---",INDEX(B2B!A:K,MATCH('B2B Pin Table'!B101,B2B!A:A,0),4)),"---")</f>
        <v>J1</v>
      </c>
      <c r="G101" s="19" t="str">
        <f>IFERROR(IF((COUNTIF(B2B!A97:K97,L99)&lt;0),"---",INDEX(B2B!A:K,MATCH('B2B Pin Table'!B101,B2B!A:A,0),5)),"---")</f>
        <v>B36</v>
      </c>
      <c r="H101" s="59" t="str">
        <f>IFERROR(IF(VLOOKUP($D101&amp;"-"&amp;$E101,IF($H$4="TEB0187_REV01",CALC_CONN_TEB0187_REV01!$F:$I),4,0)="--","---",IF($H$4="TEB0187_REV01",CALC_CONN_TEB0187_REV01!$G101&amp; " --&gt; " &amp;CALC_CONN_TEB0187_REV01!$I101&amp; " --&gt; ")),"---")</f>
        <v>---</v>
      </c>
      <c r="I101" s="19" t="str">
        <f>IFERROR(IF(VLOOKUP($D101&amp;"-"&amp;$E101,IF($H$4="TEB0187_REV01",CALC_CONN_TEB0187_REV01!$F:$H),3,0)="--",VLOOKUP($D101&amp;"-"&amp;$E101,IF($H$4="TEB0187_REV01",CALC_CONN_TEB0187_REV01!$F:$H),2,0),VLOOKUP($D101&amp;"-"&amp;$E101,IF($H$4="TEB0187_REV01",CALC_CONN_TEB0187_REV01!$F:$H),3,0)),"---")</f>
        <v>---</v>
      </c>
      <c r="J101" s="19" t="str">
        <f>IFERROR(VLOOKUP(I101,IF($H$4="TEB0187_REV01",RAW_c_TEB0187_REV01!$AE:$AM),9,0),"---")</f>
        <v>---</v>
      </c>
      <c r="K101" s="19" t="str">
        <f>IFERROR(VLOOKUP(D101&amp;"-"&amp;E101,IF($H$4="TEB0187_REV01",RAW_c_TEB0187_REV01!$AD:$AK,"???"),6,0),"---")</f>
        <v>---</v>
      </c>
      <c r="L101" s="19" t="str">
        <f>IFERROR(VLOOKUP(D101&amp;"-"&amp;E101,IF($H$4="TEB0187_REV01",RAW_c_TEB0187_REV01!$AD:$AL,"???"),9,0),"---")</f>
        <v>---</v>
      </c>
      <c r="M101" s="19" t="str">
        <f>IFERROR(IF(VLOOKUP($F101&amp;"-"&amp;$G101,IF($M$4="TEI0187_REV01",RAW_m_TEI0187_REV01!$F:$AU),43,0)="--","---",IF($M$4="TEI0187_REV01",RAW_m_TEI0187_REV01!$AT101&amp; " --&gt; " &amp;RAW_m_TEI0187_REV01!$AU101&amp; " --&gt; ")),"---")</f>
        <v>---</v>
      </c>
      <c r="N101" s="19" t="str">
        <f>IFERROR(VLOOKUP(F101&amp;"-"&amp;G101,IF($M$4="TEI0187_REV01",RAW_m_TEI0187_REV01!$AD:$AJ),7,0),"---")</f>
        <v>---</v>
      </c>
      <c r="O101" s="19" t="str">
        <f>IFERROR(VLOOKUP(N101,IF($M$4="TEI0187_REV01",RAW_m_TEI0187_REV01!$AJ:$AK),2,0),"---")</f>
        <v>---</v>
      </c>
      <c r="P101" s="19" t="str">
        <f>IFERROR(VLOOKUP(F101&amp;"-"&amp;G101,IF($M$4="TEI0187_REV01",RAW_m_TEI0187_REV01!$AD:$AG),3,0),"---")</f>
        <v>---</v>
      </c>
      <c r="Q101" s="19" t="str">
        <f>IFERROR(VLOOKUP(N101,IF($M$4="TEI0187_REV01",RAW_m_TEI0187_REV01!$AE:$AH),4,0),"---")</f>
        <v>---</v>
      </c>
      <c r="R101" s="19" t="str">
        <f>IFERROR(VLOOKUP(F101&amp;"-"&amp;G101,IF($M$4="TEI0187_REV01",RAW_m_TEI0187_REV01!$AD:$AG),4,0),"---")</f>
        <v>---</v>
      </c>
    </row>
    <row r="102" spans="2:18" x14ac:dyDescent="0.25">
      <c r="B102" s="78">
        <v>97</v>
      </c>
      <c r="C102" s="19" t="str">
        <f>IFERROR(INDEX(B2B!A:F,MATCH('B2B Pin Table'!B102,B2B!A:A,0),6),"---")</f>
        <v>GND</v>
      </c>
      <c r="D102" s="19" t="str">
        <f>IFERROR(IF((COUNTIF(B2B!A98:K98,H100)&lt;0),"---",INDEX(B2B!A:K,MATCH('B2B Pin Table'!B102,B2B!A:A,0),2)),"---")</f>
        <v>J1</v>
      </c>
      <c r="E102" s="19" t="str">
        <f>IFERROR(IF((COUNTIF(B2B!A98:K98,H100)&lt;0),"---",INDEX(B2B!A:K,MATCH('B2B Pin Table'!B102,B2B!A:A,0),3)),"---")</f>
        <v>B37</v>
      </c>
      <c r="F102" s="19" t="str">
        <f>IFERROR(IF((COUNTIF(B2B!A98:K98,L100)&lt;0),"---",INDEX(B2B!A:K,MATCH('B2B Pin Table'!B102,B2B!A:A,0),4)),"---")</f>
        <v>J1</v>
      </c>
      <c r="G102" s="19" t="str">
        <f>IFERROR(IF((COUNTIF(B2B!A98:K98,L100)&lt;0),"---",INDEX(B2B!A:K,MATCH('B2B Pin Table'!B102,B2B!A:A,0),5)),"---")</f>
        <v>B37</v>
      </c>
      <c r="H102" s="59" t="str">
        <f>IFERROR(IF(VLOOKUP($D102&amp;"-"&amp;$E102,IF($H$4="TEB0187_REV01",CALC_CONN_TEB0187_REV01!$F:$I),4,0)="--","---",IF($H$4="TEB0187_REV01",CALC_CONN_TEB0187_REV01!$G102&amp; " --&gt; " &amp;CALC_CONN_TEB0187_REV01!$I102&amp; " --&gt; ")),"---")</f>
        <v>---</v>
      </c>
      <c r="I102" s="19" t="str">
        <f>IFERROR(IF(VLOOKUP($D102&amp;"-"&amp;$E102,IF($H$4="TEB0187_REV01",CALC_CONN_TEB0187_REV01!$F:$H),3,0)="--",VLOOKUP($D102&amp;"-"&amp;$E102,IF($H$4="TEB0187_REV01",CALC_CONN_TEB0187_REV01!$F:$H),2,0),VLOOKUP($D102&amp;"-"&amp;$E102,IF($H$4="TEB0187_REV01",CALC_CONN_TEB0187_REV01!$F:$H),3,0)),"---")</f>
        <v>---</v>
      </c>
      <c r="J102" s="19" t="str">
        <f>IFERROR(VLOOKUP(I102,IF($H$4="TEB0187_REV01",RAW_c_TEB0187_REV01!$AE:$AM),9,0),"---")</f>
        <v>---</v>
      </c>
      <c r="K102" s="19" t="str">
        <f>IFERROR(VLOOKUP(D102&amp;"-"&amp;E102,IF($H$4="TEB0187_REV01",RAW_c_TEB0187_REV01!$AD:$AK,"???"),6,0),"---")</f>
        <v>---</v>
      </c>
      <c r="L102" s="19" t="str">
        <f>IFERROR(VLOOKUP(D102&amp;"-"&amp;E102,IF($H$4="TEB0187_REV01",RAW_c_TEB0187_REV01!$AD:$AL,"???"),9,0),"---")</f>
        <v>---</v>
      </c>
      <c r="M102" s="19" t="str">
        <f>IFERROR(IF(VLOOKUP($F102&amp;"-"&amp;$G102,IF($M$4="TEI0187_REV01",RAW_m_TEI0187_REV01!$F:$AU),43,0)="--","---",IF($M$4="TEI0187_REV01",RAW_m_TEI0187_REV01!$AT102&amp; " --&gt; " &amp;RAW_m_TEI0187_REV01!$AU102&amp; " --&gt; ")),"---")</f>
        <v>---</v>
      </c>
      <c r="N102" s="19" t="str">
        <f>IFERROR(VLOOKUP(F102&amp;"-"&amp;G102,IF($M$4="TEI0187_REV01",RAW_m_TEI0187_REV01!$AD:$AJ),7,0),"---")</f>
        <v>---</v>
      </c>
      <c r="O102" s="19" t="str">
        <f>IFERROR(VLOOKUP(N102,IF($M$4="TEI0187_REV01",RAW_m_TEI0187_REV01!$AJ:$AK),2,0),"---")</f>
        <v>---</v>
      </c>
      <c r="P102" s="19" t="str">
        <f>IFERROR(VLOOKUP(F102&amp;"-"&amp;G102,IF($M$4="TEI0187_REV01",RAW_m_TEI0187_REV01!$AD:$AG),3,0),"---")</f>
        <v>---</v>
      </c>
      <c r="Q102" s="19" t="str">
        <f>IFERROR(VLOOKUP(N102,IF($M$4="TEI0187_REV01",RAW_m_TEI0187_REV01!$AE:$AH),4,0),"---")</f>
        <v>---</v>
      </c>
      <c r="R102" s="19" t="str">
        <f>IFERROR(VLOOKUP(F102&amp;"-"&amp;G102,IF($M$4="TEI0187_REV01",RAW_m_TEI0187_REV01!$AD:$AG),4,0),"---")</f>
        <v>---</v>
      </c>
    </row>
    <row r="103" spans="2:18" x14ac:dyDescent="0.25">
      <c r="B103" s="78">
        <v>98</v>
      </c>
      <c r="C103" s="19" t="str">
        <f>IFERROR(INDEX(B2B!A:F,MATCH('B2B Pin Table'!B103,B2B!A:A,0),6),"---")</f>
        <v>GND</v>
      </c>
      <c r="D103" s="19" t="str">
        <f>IFERROR(IF((COUNTIF(B2B!A99:K99,H101)&lt;0),"---",INDEX(B2B!A:K,MATCH('B2B Pin Table'!B103,B2B!A:A,0),2)),"---")</f>
        <v>J1</v>
      </c>
      <c r="E103" s="19" t="str">
        <f>IFERROR(IF((COUNTIF(B2B!A99:K99,H101)&lt;0),"---",INDEX(B2B!A:K,MATCH('B2B Pin Table'!B103,B2B!A:A,0),3)),"---")</f>
        <v>B38</v>
      </c>
      <c r="F103" s="19" t="str">
        <f>IFERROR(IF((COUNTIF(B2B!A99:K99,L101)&lt;0),"---",INDEX(B2B!A:K,MATCH('B2B Pin Table'!B103,B2B!A:A,0),4)),"---")</f>
        <v>J1</v>
      </c>
      <c r="G103" s="19" t="str">
        <f>IFERROR(IF((COUNTIF(B2B!A99:K99,L101)&lt;0),"---",INDEX(B2B!A:K,MATCH('B2B Pin Table'!B103,B2B!A:A,0),5)),"---")</f>
        <v>B38</v>
      </c>
      <c r="H103" s="59" t="str">
        <f>IFERROR(IF(VLOOKUP($D103&amp;"-"&amp;$E103,IF($H$4="TEB0187_REV01",CALC_CONN_TEB0187_REV01!$F:$I),4,0)="--","---",IF($H$4="TEB0187_REV01",CALC_CONN_TEB0187_REV01!$G103&amp; " --&gt; " &amp;CALC_CONN_TEB0187_REV01!$I103&amp; " --&gt; ")),"---")</f>
        <v>---</v>
      </c>
      <c r="I103" s="19" t="str">
        <f>IFERROR(IF(VLOOKUP($D103&amp;"-"&amp;$E103,IF($H$4="TEB0187_REV01",CALC_CONN_TEB0187_REV01!$F:$H),3,0)="--",VLOOKUP($D103&amp;"-"&amp;$E103,IF($H$4="TEB0187_REV01",CALC_CONN_TEB0187_REV01!$F:$H),2,0),VLOOKUP($D103&amp;"-"&amp;$E103,IF($H$4="TEB0187_REV01",CALC_CONN_TEB0187_REV01!$F:$H),3,0)),"---")</f>
        <v>---</v>
      </c>
      <c r="J103" s="19" t="str">
        <f>IFERROR(VLOOKUP(I103,IF($H$4="TEB0187_REV01",RAW_c_TEB0187_REV01!$AE:$AM),9,0),"---")</f>
        <v>---</v>
      </c>
      <c r="K103" s="19" t="str">
        <f>IFERROR(VLOOKUP(D103&amp;"-"&amp;E103,IF($H$4="TEB0187_REV01",RAW_c_TEB0187_REV01!$AD:$AK,"???"),6,0),"---")</f>
        <v>---</v>
      </c>
      <c r="L103" s="19" t="str">
        <f>IFERROR(VLOOKUP(D103&amp;"-"&amp;E103,IF($H$4="TEB0187_REV01",RAW_c_TEB0187_REV01!$AD:$AL,"???"),9,0),"---")</f>
        <v>---</v>
      </c>
      <c r="M103" s="19" t="str">
        <f>IFERROR(IF(VLOOKUP($F103&amp;"-"&amp;$G103,IF($M$4="TEI0187_REV01",RAW_m_TEI0187_REV01!$F:$AU),43,0)="--","---",IF($M$4="TEI0187_REV01",RAW_m_TEI0187_REV01!$AT103&amp; " --&gt; " &amp;RAW_m_TEI0187_REV01!$AU103&amp; " --&gt; ")),"---")</f>
        <v>---</v>
      </c>
      <c r="N103" s="19" t="str">
        <f>IFERROR(VLOOKUP(F103&amp;"-"&amp;G103,IF($M$4="TEI0187_REV01",RAW_m_TEI0187_REV01!$AD:$AJ),7,0),"---")</f>
        <v>---</v>
      </c>
      <c r="O103" s="19" t="str">
        <f>IFERROR(VLOOKUP(N103,IF($M$4="TEI0187_REV01",RAW_m_TEI0187_REV01!$AJ:$AK),2,0),"---")</f>
        <v>---</v>
      </c>
      <c r="P103" s="19" t="str">
        <f>IFERROR(VLOOKUP(F103&amp;"-"&amp;G103,IF($M$4="TEI0187_REV01",RAW_m_TEI0187_REV01!$AD:$AG),3,0),"---")</f>
        <v>---</v>
      </c>
      <c r="Q103" s="19" t="str">
        <f>IFERROR(VLOOKUP(N103,IF($M$4="TEI0187_REV01",RAW_m_TEI0187_REV01!$AE:$AH),4,0),"---")</f>
        <v>---</v>
      </c>
      <c r="R103" s="19" t="str">
        <f>IFERROR(VLOOKUP(F103&amp;"-"&amp;G103,IF($M$4="TEI0187_REV01",RAW_m_TEI0187_REV01!$AD:$AG),4,0),"---")</f>
        <v>---</v>
      </c>
    </row>
    <row r="104" spans="2:18" x14ac:dyDescent="0.25">
      <c r="B104" s="78">
        <v>99</v>
      </c>
      <c r="C104" s="19" t="str">
        <f>IFERROR(INDEX(B2B!A:F,MATCH('B2B Pin Table'!B104,B2B!A:A,0),6),"---")</f>
        <v>IO</v>
      </c>
      <c r="D104" s="19" t="str">
        <f>IFERROR(IF((COUNTIF(B2B!A100:K100,H102)&lt;0),"---",INDEX(B2B!A:K,MATCH('B2B Pin Table'!B104,B2B!A:A,0),2)),"---")</f>
        <v>J1</v>
      </c>
      <c r="E104" s="19" t="str">
        <f>IFERROR(IF((COUNTIF(B2B!A100:K100,H102)&lt;0),"---",INDEX(B2B!A:K,MATCH('B2B Pin Table'!B104,B2B!A:A,0),3)),"---")</f>
        <v>B39</v>
      </c>
      <c r="F104" s="19" t="str">
        <f>IFERROR(IF((COUNTIF(B2B!A100:K100,L102)&lt;0),"---",INDEX(B2B!A:K,MATCH('B2B Pin Table'!B104,B2B!A:A,0),4)),"---")</f>
        <v>J1</v>
      </c>
      <c r="G104" s="19" t="str">
        <f>IFERROR(IF((COUNTIF(B2B!A100:K100,L102)&lt;0),"---",INDEX(B2B!A:K,MATCH('B2B Pin Table'!B104,B2B!A:A,0),5)),"---")</f>
        <v>B39</v>
      </c>
      <c r="H104" s="59" t="str">
        <f>IFERROR(IF(VLOOKUP($D104&amp;"-"&amp;$E104,IF($H$4="TEB0187_REV01",CALC_CONN_TEB0187_REV01!$F:$I),4,0)="--","---",IF($H$4="TEB0187_REV01",CALC_CONN_TEB0187_REV01!$G104&amp; " --&gt; " &amp;CALC_CONN_TEB0187_REV01!$I104&amp; " --&gt; ")),"---")</f>
        <v>---</v>
      </c>
      <c r="I104" s="19" t="str">
        <f>IFERROR(IF(VLOOKUP($D104&amp;"-"&amp;$E104,IF($H$4="TEB0187_REV01",CALC_CONN_TEB0187_REV01!$F:$H),3,0)="--",VLOOKUP($D104&amp;"-"&amp;$E104,IF($H$4="TEB0187_REV01",CALC_CONN_TEB0187_REV01!$F:$H),2,0),VLOOKUP($D104&amp;"-"&amp;$E104,IF($H$4="TEB0187_REV01",CALC_CONN_TEB0187_REV01!$F:$H),3,0)),"---")</f>
        <v>---</v>
      </c>
      <c r="J104" s="19" t="str">
        <f>IFERROR(VLOOKUP(I104,IF($H$4="TEB0187_REV01",RAW_c_TEB0187_REV01!$AE:$AM),9,0),"---")</f>
        <v>---</v>
      </c>
      <c r="K104" s="19" t="str">
        <f>IFERROR(VLOOKUP(D104&amp;"-"&amp;E104,IF($H$4="TEB0187_REV01",RAW_c_TEB0187_REV01!$AD:$AK,"???"),6,0),"---")</f>
        <v>---</v>
      </c>
      <c r="L104" s="19" t="str">
        <f>IFERROR(VLOOKUP(D104&amp;"-"&amp;E104,IF($H$4="TEB0187_REV01",RAW_c_TEB0187_REV01!$AD:$AL,"???"),9,0),"---")</f>
        <v>---</v>
      </c>
      <c r="M104" s="19" t="str">
        <f>IFERROR(IF(VLOOKUP($F104&amp;"-"&amp;$G104,IF($M$4="TEI0187_REV01",RAW_m_TEI0187_REV01!$F:$AU),43,0)="--","---",IF($M$4="TEI0187_REV01",RAW_m_TEI0187_REV01!$AT104&amp; " --&gt; " &amp;RAW_m_TEI0187_REV01!$AU104&amp; " --&gt; ")),"---")</f>
        <v>---</v>
      </c>
      <c r="N104" s="19" t="str">
        <f>IFERROR(VLOOKUP(F104&amp;"-"&amp;G104,IF($M$4="TEI0187_REV01",RAW_m_TEI0187_REV01!$AD:$AJ),7,0),"---")</f>
        <v>---</v>
      </c>
      <c r="O104" s="19" t="str">
        <f>IFERROR(VLOOKUP(N104,IF($M$4="TEI0187_REV01",RAW_m_TEI0187_REV01!$AJ:$AK),2,0),"---")</f>
        <v>---</v>
      </c>
      <c r="P104" s="19" t="str">
        <f>IFERROR(VLOOKUP(F104&amp;"-"&amp;G104,IF($M$4="TEI0187_REV01",RAW_m_TEI0187_REV01!$AD:$AG),3,0),"---")</f>
        <v>---</v>
      </c>
      <c r="Q104" s="19" t="str">
        <f>IFERROR(VLOOKUP(N104,IF($M$4="TEI0187_REV01",RAW_m_TEI0187_REV01!$AE:$AH),4,0),"---")</f>
        <v>---</v>
      </c>
      <c r="R104" s="19" t="str">
        <f>IFERROR(VLOOKUP(F104&amp;"-"&amp;G104,IF($M$4="TEI0187_REV01",RAW_m_TEI0187_REV01!$AD:$AG),4,0),"---")</f>
        <v>---</v>
      </c>
    </row>
    <row r="105" spans="2:18" x14ac:dyDescent="0.25">
      <c r="B105" s="78">
        <v>100</v>
      </c>
      <c r="C105" s="19" t="str">
        <f>IFERROR(INDEX(B2B!A:F,MATCH('B2B Pin Table'!B105,B2B!A:A,0),6),"---")</f>
        <v>IO</v>
      </c>
      <c r="D105" s="19" t="str">
        <f>IFERROR(IF((COUNTIF(B2B!A101:K101,H103)&lt;0),"---",INDEX(B2B!A:K,MATCH('B2B Pin Table'!B105,B2B!A:A,0),2)),"---")</f>
        <v>J1</v>
      </c>
      <c r="E105" s="19" t="str">
        <f>IFERROR(IF((COUNTIF(B2B!A101:K101,H103)&lt;0),"---",INDEX(B2B!A:K,MATCH('B2B Pin Table'!B105,B2B!A:A,0),3)),"---")</f>
        <v>B40</v>
      </c>
      <c r="F105" s="19" t="str">
        <f>IFERROR(IF((COUNTIF(B2B!A101:K101,L103)&lt;0),"---",INDEX(B2B!A:K,MATCH('B2B Pin Table'!B105,B2B!A:A,0),4)),"---")</f>
        <v>J1</v>
      </c>
      <c r="G105" s="19" t="str">
        <f>IFERROR(IF((COUNTIF(B2B!A101:K101,L103)&lt;0),"---",INDEX(B2B!A:K,MATCH('B2B Pin Table'!B105,B2B!A:A,0),5)),"---")</f>
        <v>B40</v>
      </c>
      <c r="H105" s="59" t="str">
        <f>IFERROR(IF(VLOOKUP($D105&amp;"-"&amp;$E105,IF($H$4="TEB0187_REV01",CALC_CONN_TEB0187_REV01!$F:$I),4,0)="--","---",IF($H$4="TEB0187_REV01",CALC_CONN_TEB0187_REV01!$G105&amp; " --&gt; " &amp;CALC_CONN_TEB0187_REV01!$I105&amp; " --&gt; ")),"---")</f>
        <v>---</v>
      </c>
      <c r="I105" s="19" t="str">
        <f>IFERROR(IF(VLOOKUP($D105&amp;"-"&amp;$E105,IF($H$4="TEB0187_REV01",CALC_CONN_TEB0187_REV01!$F:$H),3,0)="--",VLOOKUP($D105&amp;"-"&amp;$E105,IF($H$4="TEB0187_REV01",CALC_CONN_TEB0187_REV01!$F:$H),2,0),VLOOKUP($D105&amp;"-"&amp;$E105,IF($H$4="TEB0187_REV01",CALC_CONN_TEB0187_REV01!$F:$H),3,0)),"---")</f>
        <v>---</v>
      </c>
      <c r="J105" s="19" t="str">
        <f>IFERROR(VLOOKUP(I105,IF($H$4="TEB0187_REV01",RAW_c_TEB0187_REV01!$AE:$AM),9,0),"---")</f>
        <v>---</v>
      </c>
      <c r="K105" s="19" t="str">
        <f>IFERROR(VLOOKUP(D105&amp;"-"&amp;E105,IF($H$4="TEB0187_REV01",RAW_c_TEB0187_REV01!$AD:$AK,"???"),6,0),"---")</f>
        <v>---</v>
      </c>
      <c r="L105" s="19" t="str">
        <f>IFERROR(VLOOKUP(D105&amp;"-"&amp;E105,IF($H$4="TEB0187_REV01",RAW_c_TEB0187_REV01!$AD:$AL,"???"),9,0),"---")</f>
        <v>---</v>
      </c>
      <c r="M105" s="19" t="str">
        <f>IFERROR(IF(VLOOKUP($F105&amp;"-"&amp;$G105,IF($M$4="TEI0187_REV01",RAW_m_TEI0187_REV01!$F:$AU),43,0)="--","---",IF($M$4="TEI0187_REV01",RAW_m_TEI0187_REV01!$AT105&amp; " --&gt; " &amp;RAW_m_TEI0187_REV01!$AU105&amp; " --&gt; ")),"---")</f>
        <v>---</v>
      </c>
      <c r="N105" s="19" t="str">
        <f>IFERROR(VLOOKUP(F105&amp;"-"&amp;G105,IF($M$4="TEI0187_REV01",RAW_m_TEI0187_REV01!$AD:$AJ),7,0),"---")</f>
        <v>---</v>
      </c>
      <c r="O105" s="19" t="str">
        <f>IFERROR(VLOOKUP(N105,IF($M$4="TEI0187_REV01",RAW_m_TEI0187_REV01!$AJ:$AK),2,0),"---")</f>
        <v>---</v>
      </c>
      <c r="P105" s="19" t="str">
        <f>IFERROR(VLOOKUP(F105&amp;"-"&amp;G105,IF($M$4="TEI0187_REV01",RAW_m_TEI0187_REV01!$AD:$AG),3,0),"---")</f>
        <v>---</v>
      </c>
      <c r="Q105" s="19" t="str">
        <f>IFERROR(VLOOKUP(N105,IF($M$4="TEI0187_REV01",RAW_m_TEI0187_REV01!$AE:$AH),4,0),"---")</f>
        <v>---</v>
      </c>
      <c r="R105" s="19" t="str">
        <f>IFERROR(VLOOKUP(F105&amp;"-"&amp;G105,IF($M$4="TEI0187_REV01",RAW_m_TEI0187_REV01!$AD:$AG),4,0),"---")</f>
        <v>---</v>
      </c>
    </row>
    <row r="106" spans="2:18" x14ac:dyDescent="0.25">
      <c r="B106" s="78">
        <v>101</v>
      </c>
      <c r="C106" s="19" t="str">
        <f>IFERROR(INDEX(B2B!A:F,MATCH('B2B Pin Table'!B106,B2B!A:A,0),6),"---")</f>
        <v>GND</v>
      </c>
      <c r="D106" s="19" t="str">
        <f>IFERROR(IF((COUNTIF(B2B!A102:K102,H104)&lt;0),"---",INDEX(B2B!A:K,MATCH('B2B Pin Table'!B106,B2B!A:A,0),2)),"---")</f>
        <v>J1</v>
      </c>
      <c r="E106" s="19" t="str">
        <f>IFERROR(IF((COUNTIF(B2B!A102:K102,H104)&lt;0),"---",INDEX(B2B!A:K,MATCH('B2B Pin Table'!B106,B2B!A:A,0),3)),"---")</f>
        <v>B41</v>
      </c>
      <c r="F106" s="19" t="str">
        <f>IFERROR(IF((COUNTIF(B2B!A102:K102,L104)&lt;0),"---",INDEX(B2B!A:K,MATCH('B2B Pin Table'!B106,B2B!A:A,0),4)),"---")</f>
        <v>J1</v>
      </c>
      <c r="G106" s="19" t="str">
        <f>IFERROR(IF((COUNTIF(B2B!A102:K102,L104)&lt;0),"---",INDEX(B2B!A:K,MATCH('B2B Pin Table'!B106,B2B!A:A,0),5)),"---")</f>
        <v>B41</v>
      </c>
      <c r="H106" s="59" t="str">
        <f>IFERROR(IF(VLOOKUP($D106&amp;"-"&amp;$E106,IF($H$4="TEB0187_REV01",CALC_CONN_TEB0187_REV01!$F:$I),4,0)="--","---",IF($H$4="TEB0187_REV01",CALC_CONN_TEB0187_REV01!$G106&amp; " --&gt; " &amp;CALC_CONN_TEB0187_REV01!$I106&amp; " --&gt; ")),"---")</f>
        <v>---</v>
      </c>
      <c r="I106" s="19" t="str">
        <f>IFERROR(IF(VLOOKUP($D106&amp;"-"&amp;$E106,IF($H$4="TEB0187_REV01",CALC_CONN_TEB0187_REV01!$F:$H),3,0)="--",VLOOKUP($D106&amp;"-"&amp;$E106,IF($H$4="TEB0187_REV01",CALC_CONN_TEB0187_REV01!$F:$H),2,0),VLOOKUP($D106&amp;"-"&amp;$E106,IF($H$4="TEB0187_REV01",CALC_CONN_TEB0187_REV01!$F:$H),3,0)),"---")</f>
        <v>---</v>
      </c>
      <c r="J106" s="19" t="str">
        <f>IFERROR(VLOOKUP(I106,IF($H$4="TEB0187_REV01",RAW_c_TEB0187_REV01!$AE:$AM),9,0),"---")</f>
        <v>---</v>
      </c>
      <c r="K106" s="19" t="str">
        <f>IFERROR(VLOOKUP(D106&amp;"-"&amp;E106,IF($H$4="TEB0187_REV01",RAW_c_TEB0187_REV01!$AD:$AK,"???"),6,0),"---")</f>
        <v>---</v>
      </c>
      <c r="L106" s="19" t="str">
        <f>IFERROR(VLOOKUP(D106&amp;"-"&amp;E106,IF($H$4="TEB0187_REV01",RAW_c_TEB0187_REV01!$AD:$AL,"???"),9,0),"---")</f>
        <v>---</v>
      </c>
      <c r="M106" s="19" t="str">
        <f>IFERROR(IF(VLOOKUP($F106&amp;"-"&amp;$G106,IF($M$4="TEI0187_REV01",RAW_m_TEI0187_REV01!$F:$AU),43,0)="--","---",IF($M$4="TEI0187_REV01",RAW_m_TEI0187_REV01!$AT106&amp; " --&gt; " &amp;RAW_m_TEI0187_REV01!$AU106&amp; " --&gt; ")),"---")</f>
        <v>---</v>
      </c>
      <c r="N106" s="19" t="str">
        <f>IFERROR(VLOOKUP(F106&amp;"-"&amp;G106,IF($M$4="TEI0187_REV01",RAW_m_TEI0187_REV01!$AD:$AJ),7,0),"---")</f>
        <v>---</v>
      </c>
      <c r="O106" s="19" t="str">
        <f>IFERROR(VLOOKUP(N106,IF($M$4="TEI0187_REV01",RAW_m_TEI0187_REV01!$AJ:$AK),2,0),"---")</f>
        <v>---</v>
      </c>
      <c r="P106" s="19" t="str">
        <f>IFERROR(VLOOKUP(F106&amp;"-"&amp;G106,IF($M$4="TEI0187_REV01",RAW_m_TEI0187_REV01!$AD:$AG),3,0),"---")</f>
        <v>---</v>
      </c>
      <c r="Q106" s="19" t="str">
        <f>IFERROR(VLOOKUP(N106,IF($M$4="TEI0187_REV01",RAW_m_TEI0187_REV01!$AE:$AH),4,0),"---")</f>
        <v>---</v>
      </c>
      <c r="R106" s="19" t="str">
        <f>IFERROR(VLOOKUP(F106&amp;"-"&amp;G106,IF($M$4="TEI0187_REV01",RAW_m_TEI0187_REV01!$AD:$AG),4,0),"---")</f>
        <v>---</v>
      </c>
    </row>
    <row r="107" spans="2:18" x14ac:dyDescent="0.25">
      <c r="B107" s="78">
        <v>102</v>
      </c>
      <c r="C107" s="19" t="str">
        <f>IFERROR(INDEX(B2B!A:F,MATCH('B2B Pin Table'!B107,B2B!A:A,0),6),"---")</f>
        <v>GND</v>
      </c>
      <c r="D107" s="19" t="str">
        <f>IFERROR(IF((COUNTIF(B2B!A103:K103,H105)&lt;0),"---",INDEX(B2B!A:K,MATCH('B2B Pin Table'!B107,B2B!A:A,0),2)),"---")</f>
        <v>J1</v>
      </c>
      <c r="E107" s="19" t="str">
        <f>IFERROR(IF((COUNTIF(B2B!A103:K103,H105)&lt;0),"---",INDEX(B2B!A:K,MATCH('B2B Pin Table'!B107,B2B!A:A,0),3)),"---")</f>
        <v>B42</v>
      </c>
      <c r="F107" s="19" t="str">
        <f>IFERROR(IF((COUNTIF(B2B!A103:K103,L105)&lt;0),"---",INDEX(B2B!A:K,MATCH('B2B Pin Table'!B107,B2B!A:A,0),4)),"---")</f>
        <v>J1</v>
      </c>
      <c r="G107" s="19" t="str">
        <f>IFERROR(IF((COUNTIF(B2B!A103:K103,L105)&lt;0),"---",INDEX(B2B!A:K,MATCH('B2B Pin Table'!B107,B2B!A:A,0),5)),"---")</f>
        <v>B42</v>
      </c>
      <c r="H107" s="59" t="str">
        <f>IFERROR(IF(VLOOKUP($D107&amp;"-"&amp;$E107,IF($H$4="TEB0187_REV01",CALC_CONN_TEB0187_REV01!$F:$I),4,0)="--","---",IF($H$4="TEB0187_REV01",CALC_CONN_TEB0187_REV01!$G107&amp; " --&gt; " &amp;CALC_CONN_TEB0187_REV01!$I107&amp; " --&gt; ")),"---")</f>
        <v>---</v>
      </c>
      <c r="I107" s="19" t="str">
        <f>IFERROR(IF(VLOOKUP($D107&amp;"-"&amp;$E107,IF($H$4="TEB0187_REV01",CALC_CONN_TEB0187_REV01!$F:$H),3,0)="--",VLOOKUP($D107&amp;"-"&amp;$E107,IF($H$4="TEB0187_REV01",CALC_CONN_TEB0187_REV01!$F:$H),2,0),VLOOKUP($D107&amp;"-"&amp;$E107,IF($H$4="TEB0187_REV01",CALC_CONN_TEB0187_REV01!$F:$H),3,0)),"---")</f>
        <v>---</v>
      </c>
      <c r="J107" s="19" t="str">
        <f>IFERROR(VLOOKUP(I107,IF($H$4="TEB0187_REV01",RAW_c_TEB0187_REV01!$AE:$AM),9,0),"---")</f>
        <v>---</v>
      </c>
      <c r="K107" s="19" t="str">
        <f>IFERROR(VLOOKUP(D107&amp;"-"&amp;E107,IF($H$4="TEB0187_REV01",RAW_c_TEB0187_REV01!$AD:$AK,"???"),6,0),"---")</f>
        <v>---</v>
      </c>
      <c r="L107" s="19" t="str">
        <f>IFERROR(VLOOKUP(D107&amp;"-"&amp;E107,IF($H$4="TEB0187_REV01",RAW_c_TEB0187_REV01!$AD:$AL,"???"),9,0),"---")</f>
        <v>---</v>
      </c>
      <c r="M107" s="19" t="str">
        <f>IFERROR(IF(VLOOKUP($F107&amp;"-"&amp;$G107,IF($M$4="TEI0187_REV01",RAW_m_TEI0187_REV01!$F:$AU),43,0)="--","---",IF($M$4="TEI0187_REV01",RAW_m_TEI0187_REV01!$AT107&amp; " --&gt; " &amp;RAW_m_TEI0187_REV01!$AU107&amp; " --&gt; ")),"---")</f>
        <v>---</v>
      </c>
      <c r="N107" s="19" t="str">
        <f>IFERROR(VLOOKUP(F107&amp;"-"&amp;G107,IF($M$4="TEI0187_REV01",RAW_m_TEI0187_REV01!$AD:$AJ),7,0),"---")</f>
        <v>---</v>
      </c>
      <c r="O107" s="19" t="str">
        <f>IFERROR(VLOOKUP(N107,IF($M$4="TEI0187_REV01",RAW_m_TEI0187_REV01!$AJ:$AK),2,0),"---")</f>
        <v>---</v>
      </c>
      <c r="P107" s="19" t="str">
        <f>IFERROR(VLOOKUP(F107&amp;"-"&amp;G107,IF($M$4="TEI0187_REV01",RAW_m_TEI0187_REV01!$AD:$AG),3,0),"---")</f>
        <v>---</v>
      </c>
      <c r="Q107" s="19" t="str">
        <f>IFERROR(VLOOKUP(N107,IF($M$4="TEI0187_REV01",RAW_m_TEI0187_REV01!$AE:$AH),4,0),"---")</f>
        <v>---</v>
      </c>
      <c r="R107" s="19" t="str">
        <f>IFERROR(VLOOKUP(F107&amp;"-"&amp;G107,IF($M$4="TEI0187_REV01",RAW_m_TEI0187_REV01!$AD:$AG),4,0),"---")</f>
        <v>---</v>
      </c>
    </row>
    <row r="108" spans="2:18" x14ac:dyDescent="0.25">
      <c r="B108" s="78">
        <v>103</v>
      </c>
      <c r="C108" s="19" t="str">
        <f>IFERROR(INDEX(B2B!A:F,MATCH('B2B Pin Table'!B108,B2B!A:A,0),6),"---")</f>
        <v>IO</v>
      </c>
      <c r="D108" s="19" t="str">
        <f>IFERROR(IF((COUNTIF(B2B!A104:K104,H106)&lt;0),"---",INDEX(B2B!A:K,MATCH('B2B Pin Table'!B108,B2B!A:A,0),2)),"---")</f>
        <v>J1</v>
      </c>
      <c r="E108" s="19" t="str">
        <f>IFERROR(IF((COUNTIF(B2B!A104:K104,H106)&lt;0),"---",INDEX(B2B!A:K,MATCH('B2B Pin Table'!B108,B2B!A:A,0),3)),"---")</f>
        <v>B43</v>
      </c>
      <c r="F108" s="19" t="str">
        <f>IFERROR(IF((COUNTIF(B2B!A104:K104,L106)&lt;0),"---",INDEX(B2B!A:K,MATCH('B2B Pin Table'!B108,B2B!A:A,0),4)),"---")</f>
        <v>J1</v>
      </c>
      <c r="G108" s="19" t="str">
        <f>IFERROR(IF((COUNTIF(B2B!A104:K104,L106)&lt;0),"---",INDEX(B2B!A:K,MATCH('B2B Pin Table'!B108,B2B!A:A,0),5)),"---")</f>
        <v>B43</v>
      </c>
      <c r="H108" s="59" t="str">
        <f>IFERROR(IF(VLOOKUP($D108&amp;"-"&amp;$E108,IF($H$4="TEB0187_REV01",CALC_CONN_TEB0187_REV01!$F:$I),4,0)="--","---",IF($H$4="TEB0187_REV01",CALC_CONN_TEB0187_REV01!$G108&amp; " --&gt; " &amp;CALC_CONN_TEB0187_REV01!$I108&amp; " --&gt; ")),"---")</f>
        <v>---</v>
      </c>
      <c r="I108" s="19" t="str">
        <f>IFERROR(IF(VLOOKUP($D108&amp;"-"&amp;$E108,IF($H$4="TEB0187_REV01",CALC_CONN_TEB0187_REV01!$F:$H),3,0)="--",VLOOKUP($D108&amp;"-"&amp;$E108,IF($H$4="TEB0187_REV01",CALC_CONN_TEB0187_REV01!$F:$H),2,0),VLOOKUP($D108&amp;"-"&amp;$E108,IF($H$4="TEB0187_REV01",CALC_CONN_TEB0187_REV01!$F:$H),3,0)),"---")</f>
        <v>---</v>
      </c>
      <c r="J108" s="19" t="str">
        <f>IFERROR(VLOOKUP(I108,IF($H$4="TEB0187_REV01",RAW_c_TEB0187_REV01!$AE:$AM),9,0),"---")</f>
        <v>---</v>
      </c>
      <c r="K108" s="19" t="str">
        <f>IFERROR(VLOOKUP(D108&amp;"-"&amp;E108,IF($H$4="TEB0187_REV01",RAW_c_TEB0187_REV01!$AD:$AK,"???"),6,0),"---")</f>
        <v>---</v>
      </c>
      <c r="L108" s="19" t="str">
        <f>IFERROR(VLOOKUP(D108&amp;"-"&amp;E108,IF($H$4="TEB0187_REV01",RAW_c_TEB0187_REV01!$AD:$AL,"???"),9,0),"---")</f>
        <v>---</v>
      </c>
      <c r="M108" s="19" t="str">
        <f>IFERROR(IF(VLOOKUP($F108&amp;"-"&amp;$G108,IF($M$4="TEI0187_REV01",RAW_m_TEI0187_REV01!$F:$AU),43,0)="--","---",IF($M$4="TEI0187_REV01",RAW_m_TEI0187_REV01!$AT108&amp; " --&gt; " &amp;RAW_m_TEI0187_REV01!$AU108&amp; " --&gt; ")),"---")</f>
        <v>---</v>
      </c>
      <c r="N108" s="19" t="str">
        <f>IFERROR(VLOOKUP(F108&amp;"-"&amp;G108,IF($M$4="TEI0187_REV01",RAW_m_TEI0187_REV01!$AD:$AJ),7,0),"---")</f>
        <v>---</v>
      </c>
      <c r="O108" s="19" t="str">
        <f>IFERROR(VLOOKUP(N108,IF($M$4="TEI0187_REV01",RAW_m_TEI0187_REV01!$AJ:$AK),2,0),"---")</f>
        <v>---</v>
      </c>
      <c r="P108" s="19" t="str">
        <f>IFERROR(VLOOKUP(F108&amp;"-"&amp;G108,IF($M$4="TEI0187_REV01",RAW_m_TEI0187_REV01!$AD:$AG),3,0),"---")</f>
        <v>---</v>
      </c>
      <c r="Q108" s="19" t="str">
        <f>IFERROR(VLOOKUP(N108,IF($M$4="TEI0187_REV01",RAW_m_TEI0187_REV01!$AE:$AH),4,0),"---")</f>
        <v>---</v>
      </c>
      <c r="R108" s="19" t="str">
        <f>IFERROR(VLOOKUP(F108&amp;"-"&amp;G108,IF($M$4="TEI0187_REV01",RAW_m_TEI0187_REV01!$AD:$AG),4,0),"---")</f>
        <v>---</v>
      </c>
    </row>
    <row r="109" spans="2:18" x14ac:dyDescent="0.25">
      <c r="B109" s="78">
        <v>104</v>
      </c>
      <c r="C109" s="19" t="str">
        <f>IFERROR(INDEX(B2B!A:F,MATCH('B2B Pin Table'!B109,B2B!A:A,0),6),"---")</f>
        <v>IO</v>
      </c>
      <c r="D109" s="19" t="str">
        <f>IFERROR(IF((COUNTIF(B2B!A105:K105,H107)&lt;0),"---",INDEX(B2B!A:K,MATCH('B2B Pin Table'!B109,B2B!A:A,0),2)),"---")</f>
        <v>J1</v>
      </c>
      <c r="E109" s="19" t="str">
        <f>IFERROR(IF((COUNTIF(B2B!A105:K105,H107)&lt;0),"---",INDEX(B2B!A:K,MATCH('B2B Pin Table'!B109,B2B!A:A,0),3)),"---")</f>
        <v>B44</v>
      </c>
      <c r="F109" s="19" t="str">
        <f>IFERROR(IF((COUNTIF(B2B!A105:K105,L107)&lt;0),"---",INDEX(B2B!A:K,MATCH('B2B Pin Table'!B109,B2B!A:A,0),4)),"---")</f>
        <v>J1</v>
      </c>
      <c r="G109" s="19" t="str">
        <f>IFERROR(IF((COUNTIF(B2B!A105:K105,L107)&lt;0),"---",INDEX(B2B!A:K,MATCH('B2B Pin Table'!B109,B2B!A:A,0),5)),"---")</f>
        <v>B44</v>
      </c>
      <c r="H109" s="59" t="str">
        <f>IFERROR(IF(VLOOKUP($D109&amp;"-"&amp;$E109,IF($H$4="TEB0187_REV01",CALC_CONN_TEB0187_REV01!$F:$I),4,0)="--","---",IF($H$4="TEB0187_REV01",CALC_CONN_TEB0187_REV01!$G109&amp; " --&gt; " &amp;CALC_CONN_TEB0187_REV01!$I109&amp; " --&gt; ")),"---")</f>
        <v>---</v>
      </c>
      <c r="I109" s="19" t="str">
        <f>IFERROR(IF(VLOOKUP($D109&amp;"-"&amp;$E109,IF($H$4="TEB0187_REV01",CALC_CONN_TEB0187_REV01!$F:$H),3,0)="--",VLOOKUP($D109&amp;"-"&amp;$E109,IF($H$4="TEB0187_REV01",CALC_CONN_TEB0187_REV01!$F:$H),2,0),VLOOKUP($D109&amp;"-"&amp;$E109,IF($H$4="TEB0187_REV01",CALC_CONN_TEB0187_REV01!$F:$H),3,0)),"---")</f>
        <v>---</v>
      </c>
      <c r="J109" s="19" t="str">
        <f>IFERROR(VLOOKUP(I109,IF($H$4="TEB0187_REV01",RAW_c_TEB0187_REV01!$AE:$AM),9,0),"---")</f>
        <v>---</v>
      </c>
      <c r="K109" s="19" t="str">
        <f>IFERROR(VLOOKUP(D109&amp;"-"&amp;E109,IF($H$4="TEB0187_REV01",RAW_c_TEB0187_REV01!$AD:$AK,"???"),6,0),"---")</f>
        <v>---</v>
      </c>
      <c r="L109" s="19" t="str">
        <f>IFERROR(VLOOKUP(D109&amp;"-"&amp;E109,IF($H$4="TEB0187_REV01",RAW_c_TEB0187_REV01!$AD:$AL,"???"),9,0),"---")</f>
        <v>---</v>
      </c>
      <c r="M109" s="19" t="str">
        <f>IFERROR(IF(VLOOKUP($F109&amp;"-"&amp;$G109,IF($M$4="TEI0187_REV01",RAW_m_TEI0187_REV01!$F:$AU),43,0)="--","---",IF($M$4="TEI0187_REV01",RAW_m_TEI0187_REV01!$AT109&amp; " --&gt; " &amp;RAW_m_TEI0187_REV01!$AU109&amp; " --&gt; ")),"---")</f>
        <v>---</v>
      </c>
      <c r="N109" s="19" t="str">
        <f>IFERROR(VLOOKUP(F109&amp;"-"&amp;G109,IF($M$4="TEI0187_REV01",RAW_m_TEI0187_REV01!$AD:$AJ),7,0),"---")</f>
        <v>---</v>
      </c>
      <c r="O109" s="19" t="str">
        <f>IFERROR(VLOOKUP(N109,IF($M$4="TEI0187_REV01",RAW_m_TEI0187_REV01!$AJ:$AK),2,0),"---")</f>
        <v>---</v>
      </c>
      <c r="P109" s="19" t="str">
        <f>IFERROR(VLOOKUP(F109&amp;"-"&amp;G109,IF($M$4="TEI0187_REV01",RAW_m_TEI0187_REV01!$AD:$AG),3,0),"---")</f>
        <v>---</v>
      </c>
      <c r="Q109" s="19" t="str">
        <f>IFERROR(VLOOKUP(N109,IF($M$4="TEI0187_REV01",RAW_m_TEI0187_REV01!$AE:$AH),4,0),"---")</f>
        <v>---</v>
      </c>
      <c r="R109" s="19" t="str">
        <f>IFERROR(VLOOKUP(F109&amp;"-"&amp;G109,IF($M$4="TEI0187_REV01",RAW_m_TEI0187_REV01!$AD:$AG),4,0),"---")</f>
        <v>---</v>
      </c>
    </row>
    <row r="110" spans="2:18" x14ac:dyDescent="0.25">
      <c r="B110" s="78">
        <v>105</v>
      </c>
      <c r="C110" s="19" t="str">
        <f>IFERROR(INDEX(B2B!A:F,MATCH('B2B Pin Table'!B110,B2B!A:A,0),6),"---")</f>
        <v>GND</v>
      </c>
      <c r="D110" s="19" t="str">
        <f>IFERROR(IF((COUNTIF(B2B!A106:K106,H108)&lt;0),"---",INDEX(B2B!A:K,MATCH('B2B Pin Table'!B110,B2B!A:A,0),2)),"---")</f>
        <v>J1</v>
      </c>
      <c r="E110" s="19" t="str">
        <f>IFERROR(IF((COUNTIF(B2B!A106:K106,H108)&lt;0),"---",INDEX(B2B!A:K,MATCH('B2B Pin Table'!B110,B2B!A:A,0),3)),"---")</f>
        <v>B45</v>
      </c>
      <c r="F110" s="19" t="str">
        <f>IFERROR(IF((COUNTIF(B2B!A106:K106,L108)&lt;0),"---",INDEX(B2B!A:K,MATCH('B2B Pin Table'!B110,B2B!A:A,0),4)),"---")</f>
        <v>J1</v>
      </c>
      <c r="G110" s="19" t="str">
        <f>IFERROR(IF((COUNTIF(B2B!A106:K106,L108)&lt;0),"---",INDEX(B2B!A:K,MATCH('B2B Pin Table'!B110,B2B!A:A,0),5)),"---")</f>
        <v>B45</v>
      </c>
      <c r="H110" s="59" t="str">
        <f>IFERROR(IF(VLOOKUP($D110&amp;"-"&amp;$E110,IF($H$4="TEB0187_REV01",CALC_CONN_TEB0187_REV01!$F:$I),4,0)="--","---",IF($H$4="TEB0187_REV01",CALC_CONN_TEB0187_REV01!$G110&amp; " --&gt; " &amp;CALC_CONN_TEB0187_REV01!$I110&amp; " --&gt; ")),"---")</f>
        <v>---</v>
      </c>
      <c r="I110" s="19" t="str">
        <f>IFERROR(IF(VLOOKUP($D110&amp;"-"&amp;$E110,IF($H$4="TEB0187_REV01",CALC_CONN_TEB0187_REV01!$F:$H),3,0)="--",VLOOKUP($D110&amp;"-"&amp;$E110,IF($H$4="TEB0187_REV01",CALC_CONN_TEB0187_REV01!$F:$H),2,0),VLOOKUP($D110&amp;"-"&amp;$E110,IF($H$4="TEB0187_REV01",CALC_CONN_TEB0187_REV01!$F:$H),3,0)),"---")</f>
        <v>---</v>
      </c>
      <c r="J110" s="19" t="str">
        <f>IFERROR(VLOOKUP(I110,IF($H$4="TEB0187_REV01",RAW_c_TEB0187_REV01!$AE:$AM),9,0),"---")</f>
        <v>---</v>
      </c>
      <c r="K110" s="19" t="str">
        <f>IFERROR(VLOOKUP(D110&amp;"-"&amp;E110,IF($H$4="TEB0187_REV01",RAW_c_TEB0187_REV01!$AD:$AK,"???"),6,0),"---")</f>
        <v>---</v>
      </c>
      <c r="L110" s="19" t="str">
        <f>IFERROR(VLOOKUP(D110&amp;"-"&amp;E110,IF($H$4="TEB0187_REV01",RAW_c_TEB0187_REV01!$AD:$AL,"???"),9,0),"---")</f>
        <v>---</v>
      </c>
      <c r="M110" s="19" t="str">
        <f>IFERROR(IF(VLOOKUP($F110&amp;"-"&amp;$G110,IF($M$4="TEI0187_REV01",RAW_m_TEI0187_REV01!$F:$AU),43,0)="--","---",IF($M$4="TEI0187_REV01",RAW_m_TEI0187_REV01!$AT110&amp; " --&gt; " &amp;RAW_m_TEI0187_REV01!$AU110&amp; " --&gt; ")),"---")</f>
        <v>---</v>
      </c>
      <c r="N110" s="19" t="str">
        <f>IFERROR(VLOOKUP(F110&amp;"-"&amp;G110,IF($M$4="TEI0187_REV01",RAW_m_TEI0187_REV01!$AD:$AJ),7,0),"---")</f>
        <v>---</v>
      </c>
      <c r="O110" s="19" t="str">
        <f>IFERROR(VLOOKUP(N110,IF($M$4="TEI0187_REV01",RAW_m_TEI0187_REV01!$AJ:$AK),2,0),"---")</f>
        <v>---</v>
      </c>
      <c r="P110" s="19" t="str">
        <f>IFERROR(VLOOKUP(F110&amp;"-"&amp;G110,IF($M$4="TEI0187_REV01",RAW_m_TEI0187_REV01!$AD:$AG),3,0),"---")</f>
        <v>---</v>
      </c>
      <c r="Q110" s="19" t="str">
        <f>IFERROR(VLOOKUP(N110,IF($M$4="TEI0187_REV01",RAW_m_TEI0187_REV01!$AE:$AH),4,0),"---")</f>
        <v>---</v>
      </c>
      <c r="R110" s="19" t="str">
        <f>IFERROR(VLOOKUP(F110&amp;"-"&amp;G110,IF($M$4="TEI0187_REV01",RAW_m_TEI0187_REV01!$AD:$AG),4,0),"---")</f>
        <v>---</v>
      </c>
    </row>
    <row r="111" spans="2:18" x14ac:dyDescent="0.25">
      <c r="B111" s="78">
        <v>106</v>
      </c>
      <c r="C111" s="19" t="str">
        <f>IFERROR(INDEX(B2B!A:F,MATCH('B2B Pin Table'!B111,B2B!A:A,0),6),"---")</f>
        <v>GND</v>
      </c>
      <c r="D111" s="19" t="str">
        <f>IFERROR(IF((COUNTIF(B2B!A107:K107,H109)&lt;0),"---",INDEX(B2B!A:K,MATCH('B2B Pin Table'!B111,B2B!A:A,0),2)),"---")</f>
        <v>J1</v>
      </c>
      <c r="E111" s="19" t="str">
        <f>IFERROR(IF((COUNTIF(B2B!A107:K107,H109)&lt;0),"---",INDEX(B2B!A:K,MATCH('B2B Pin Table'!B111,B2B!A:A,0),3)),"---")</f>
        <v>B46</v>
      </c>
      <c r="F111" s="19" t="str">
        <f>IFERROR(IF((COUNTIF(B2B!A107:K107,L109)&lt;0),"---",INDEX(B2B!A:K,MATCH('B2B Pin Table'!B111,B2B!A:A,0),4)),"---")</f>
        <v>J1</v>
      </c>
      <c r="G111" s="19" t="str">
        <f>IFERROR(IF((COUNTIF(B2B!A107:K107,L109)&lt;0),"---",INDEX(B2B!A:K,MATCH('B2B Pin Table'!B111,B2B!A:A,0),5)),"---")</f>
        <v>B46</v>
      </c>
      <c r="H111" s="59" t="str">
        <f>IFERROR(IF(VLOOKUP($D111&amp;"-"&amp;$E111,IF($H$4="TEB0187_REV01",CALC_CONN_TEB0187_REV01!$F:$I),4,0)="--","---",IF($H$4="TEB0187_REV01",CALC_CONN_TEB0187_REV01!$G111&amp; " --&gt; " &amp;CALC_CONN_TEB0187_REV01!$I111&amp; " --&gt; ")),"---")</f>
        <v>---</v>
      </c>
      <c r="I111" s="19" t="str">
        <f>IFERROR(IF(VLOOKUP($D111&amp;"-"&amp;$E111,IF($H$4="TEB0187_REV01",CALC_CONN_TEB0187_REV01!$F:$H),3,0)="--",VLOOKUP($D111&amp;"-"&amp;$E111,IF($H$4="TEB0187_REV01",CALC_CONN_TEB0187_REV01!$F:$H),2,0),VLOOKUP($D111&amp;"-"&amp;$E111,IF($H$4="TEB0187_REV01",CALC_CONN_TEB0187_REV01!$F:$H),3,0)),"---")</f>
        <v>---</v>
      </c>
      <c r="J111" s="19" t="str">
        <f>IFERROR(VLOOKUP(I111,IF($H$4="TEB0187_REV01",RAW_c_TEB0187_REV01!$AE:$AM),9,0),"---")</f>
        <v>---</v>
      </c>
      <c r="K111" s="19" t="str">
        <f>IFERROR(VLOOKUP(D111&amp;"-"&amp;E111,IF($H$4="TEB0187_REV01",RAW_c_TEB0187_REV01!$AD:$AK,"???"),6,0),"---")</f>
        <v>---</v>
      </c>
      <c r="L111" s="19" t="str">
        <f>IFERROR(VLOOKUP(D111&amp;"-"&amp;E111,IF($H$4="TEB0187_REV01",RAW_c_TEB0187_REV01!$AD:$AL,"???"),9,0),"---")</f>
        <v>---</v>
      </c>
      <c r="M111" s="19" t="str">
        <f>IFERROR(IF(VLOOKUP($F111&amp;"-"&amp;$G111,IF($M$4="TEI0187_REV01",RAW_m_TEI0187_REV01!$F:$AU),43,0)="--","---",IF($M$4="TEI0187_REV01",RAW_m_TEI0187_REV01!$AT111&amp; " --&gt; " &amp;RAW_m_TEI0187_REV01!$AU111&amp; " --&gt; ")),"---")</f>
        <v>---</v>
      </c>
      <c r="N111" s="19" t="str">
        <f>IFERROR(VLOOKUP(F111&amp;"-"&amp;G111,IF($M$4="TEI0187_REV01",RAW_m_TEI0187_REV01!$AD:$AJ),7,0),"---")</f>
        <v>---</v>
      </c>
      <c r="O111" s="19" t="str">
        <f>IFERROR(VLOOKUP(N111,IF($M$4="TEI0187_REV01",RAW_m_TEI0187_REV01!$AJ:$AK),2,0),"---")</f>
        <v>---</v>
      </c>
      <c r="P111" s="19" t="str">
        <f>IFERROR(VLOOKUP(F111&amp;"-"&amp;G111,IF($M$4="TEI0187_REV01",RAW_m_TEI0187_REV01!$AD:$AG),3,0),"---")</f>
        <v>---</v>
      </c>
      <c r="Q111" s="19" t="str">
        <f>IFERROR(VLOOKUP(N111,IF($M$4="TEI0187_REV01",RAW_m_TEI0187_REV01!$AE:$AH),4,0),"---")</f>
        <v>---</v>
      </c>
      <c r="R111" s="19" t="str">
        <f>IFERROR(VLOOKUP(F111&amp;"-"&amp;G111,IF($M$4="TEI0187_REV01",RAW_m_TEI0187_REV01!$AD:$AG),4,0),"---")</f>
        <v>---</v>
      </c>
    </row>
    <row r="112" spans="2:18" x14ac:dyDescent="0.25">
      <c r="B112" s="78">
        <v>107</v>
      </c>
      <c r="C112" s="19" t="str">
        <f>IFERROR(INDEX(B2B!A:F,MATCH('B2B Pin Table'!B112,B2B!A:A,0),6),"---")</f>
        <v>IO</v>
      </c>
      <c r="D112" s="19" t="str">
        <f>IFERROR(IF((COUNTIF(B2B!A108:K108,H110)&lt;0),"---",INDEX(B2B!A:K,MATCH('B2B Pin Table'!B112,B2B!A:A,0),2)),"---")</f>
        <v>J1</v>
      </c>
      <c r="E112" s="19" t="str">
        <f>IFERROR(IF((COUNTIF(B2B!A108:K108,H110)&lt;0),"---",INDEX(B2B!A:K,MATCH('B2B Pin Table'!B112,B2B!A:A,0),3)),"---")</f>
        <v>B47</v>
      </c>
      <c r="F112" s="19" t="str">
        <f>IFERROR(IF((COUNTIF(B2B!A108:K108,L110)&lt;0),"---",INDEX(B2B!A:K,MATCH('B2B Pin Table'!B112,B2B!A:A,0),4)),"---")</f>
        <v>J1</v>
      </c>
      <c r="G112" s="19" t="str">
        <f>IFERROR(IF((COUNTIF(B2B!A108:K108,L110)&lt;0),"---",INDEX(B2B!A:K,MATCH('B2B Pin Table'!B112,B2B!A:A,0),5)),"---")</f>
        <v>B47</v>
      </c>
      <c r="H112" s="59" t="str">
        <f>IFERROR(IF(VLOOKUP($D112&amp;"-"&amp;$E112,IF($H$4="TEB0187_REV01",CALC_CONN_TEB0187_REV01!$F:$I),4,0)="--","---",IF($H$4="TEB0187_REV01",CALC_CONN_TEB0187_REV01!$G112&amp; " --&gt; " &amp;CALC_CONN_TEB0187_REV01!$I112&amp; " --&gt; ")),"---")</f>
        <v>---</v>
      </c>
      <c r="I112" s="19" t="str">
        <f>IFERROR(IF(VLOOKUP($D112&amp;"-"&amp;$E112,IF($H$4="TEB0187_REV01",CALC_CONN_TEB0187_REV01!$F:$H),3,0)="--",VLOOKUP($D112&amp;"-"&amp;$E112,IF($H$4="TEB0187_REV01",CALC_CONN_TEB0187_REV01!$F:$H),2,0),VLOOKUP($D112&amp;"-"&amp;$E112,IF($H$4="TEB0187_REV01",CALC_CONN_TEB0187_REV01!$F:$H),3,0)),"---")</f>
        <v>---</v>
      </c>
      <c r="J112" s="19" t="str">
        <f>IFERROR(VLOOKUP(I112,IF($H$4="TEB0187_REV01",RAW_c_TEB0187_REV01!$AE:$AM),9,0),"---")</f>
        <v>---</v>
      </c>
      <c r="K112" s="19" t="str">
        <f>IFERROR(VLOOKUP(D112&amp;"-"&amp;E112,IF($H$4="TEB0187_REV01",RAW_c_TEB0187_REV01!$AD:$AK,"???"),6,0),"---")</f>
        <v>---</v>
      </c>
      <c r="L112" s="19" t="str">
        <f>IFERROR(VLOOKUP(D112&amp;"-"&amp;E112,IF($H$4="TEB0187_REV01",RAW_c_TEB0187_REV01!$AD:$AL,"???"),9,0),"---")</f>
        <v>---</v>
      </c>
      <c r="M112" s="19" t="str">
        <f>IFERROR(IF(VLOOKUP($F112&amp;"-"&amp;$G112,IF($M$4="TEI0187_REV01",RAW_m_TEI0187_REV01!$F:$AU),43,0)="--","---",IF($M$4="TEI0187_REV01",RAW_m_TEI0187_REV01!$AT112&amp; " --&gt; " &amp;RAW_m_TEI0187_REV01!$AU112&amp; " --&gt; ")),"---")</f>
        <v>---</v>
      </c>
      <c r="N112" s="19" t="str">
        <f>IFERROR(VLOOKUP(F112&amp;"-"&amp;G112,IF($M$4="TEI0187_REV01",RAW_m_TEI0187_REV01!$AD:$AJ),7,0),"---")</f>
        <v>---</v>
      </c>
      <c r="O112" s="19" t="str">
        <f>IFERROR(VLOOKUP(N112,IF($M$4="TEI0187_REV01",RAW_m_TEI0187_REV01!$AJ:$AK),2,0),"---")</f>
        <v>---</v>
      </c>
      <c r="P112" s="19" t="str">
        <f>IFERROR(VLOOKUP(F112&amp;"-"&amp;G112,IF($M$4="TEI0187_REV01",RAW_m_TEI0187_REV01!$AD:$AG),3,0),"---")</f>
        <v>---</v>
      </c>
      <c r="Q112" s="19" t="str">
        <f>IFERROR(VLOOKUP(N112,IF($M$4="TEI0187_REV01",RAW_m_TEI0187_REV01!$AE:$AH),4,0),"---")</f>
        <v>---</v>
      </c>
      <c r="R112" s="19" t="str">
        <f>IFERROR(VLOOKUP(F112&amp;"-"&amp;G112,IF($M$4="TEI0187_REV01",RAW_m_TEI0187_REV01!$AD:$AG),4,0),"---")</f>
        <v>---</v>
      </c>
    </row>
    <row r="113" spans="2:18" x14ac:dyDescent="0.25">
      <c r="B113" s="78">
        <v>108</v>
      </c>
      <c r="C113" s="19" t="str">
        <f>IFERROR(INDEX(B2B!A:F,MATCH('B2B Pin Table'!B113,B2B!A:A,0),6),"---")</f>
        <v>IO</v>
      </c>
      <c r="D113" s="19" t="str">
        <f>IFERROR(IF((COUNTIF(B2B!A109:K109,H111)&lt;0),"---",INDEX(B2B!A:K,MATCH('B2B Pin Table'!B113,B2B!A:A,0),2)),"---")</f>
        <v>J1</v>
      </c>
      <c r="E113" s="19" t="str">
        <f>IFERROR(IF((COUNTIF(B2B!A109:K109,H111)&lt;0),"---",INDEX(B2B!A:K,MATCH('B2B Pin Table'!B113,B2B!A:A,0),3)),"---")</f>
        <v>B48</v>
      </c>
      <c r="F113" s="19" t="str">
        <f>IFERROR(IF((COUNTIF(B2B!A109:K109,L111)&lt;0),"---",INDEX(B2B!A:K,MATCH('B2B Pin Table'!B113,B2B!A:A,0),4)),"---")</f>
        <v>J1</v>
      </c>
      <c r="G113" s="19" t="str">
        <f>IFERROR(IF((COUNTIF(B2B!A109:K109,L111)&lt;0),"---",INDEX(B2B!A:K,MATCH('B2B Pin Table'!B113,B2B!A:A,0),5)),"---")</f>
        <v>B48</v>
      </c>
      <c r="H113" s="59" t="str">
        <f>IFERROR(IF(VLOOKUP($D113&amp;"-"&amp;$E113,IF($H$4="TEB0187_REV01",CALC_CONN_TEB0187_REV01!$F:$I),4,0)="--","---",IF($H$4="TEB0187_REV01",CALC_CONN_TEB0187_REV01!$G113&amp; " --&gt; " &amp;CALC_CONN_TEB0187_REV01!$I113&amp; " --&gt; ")),"---")</f>
        <v>---</v>
      </c>
      <c r="I113" s="19" t="str">
        <f>IFERROR(IF(VLOOKUP($D113&amp;"-"&amp;$E113,IF($H$4="TEB0187_REV01",CALC_CONN_TEB0187_REV01!$F:$H),3,0)="--",VLOOKUP($D113&amp;"-"&amp;$E113,IF($H$4="TEB0187_REV01",CALC_CONN_TEB0187_REV01!$F:$H),2,0),VLOOKUP($D113&amp;"-"&amp;$E113,IF($H$4="TEB0187_REV01",CALC_CONN_TEB0187_REV01!$F:$H),3,0)),"---")</f>
        <v>---</v>
      </c>
      <c r="J113" s="19" t="str">
        <f>IFERROR(VLOOKUP(I113,IF($H$4="TEB0187_REV01",RAW_c_TEB0187_REV01!$AE:$AM),9,0),"---")</f>
        <v>---</v>
      </c>
      <c r="K113" s="19" t="str">
        <f>IFERROR(VLOOKUP(D113&amp;"-"&amp;E113,IF($H$4="TEB0187_REV01",RAW_c_TEB0187_REV01!$AD:$AK,"???"),6,0),"---")</f>
        <v>---</v>
      </c>
      <c r="L113" s="19" t="str">
        <f>IFERROR(VLOOKUP(D113&amp;"-"&amp;E113,IF($H$4="TEB0187_REV01",RAW_c_TEB0187_REV01!$AD:$AL,"???"),9,0),"---")</f>
        <v>---</v>
      </c>
      <c r="M113" s="19" t="str">
        <f>IFERROR(IF(VLOOKUP($F113&amp;"-"&amp;$G113,IF($M$4="TEI0187_REV01",RAW_m_TEI0187_REV01!$F:$AU),43,0)="--","---",IF($M$4="TEI0187_REV01",RAW_m_TEI0187_REV01!$AT113&amp; " --&gt; " &amp;RAW_m_TEI0187_REV01!$AU113&amp; " --&gt; ")),"---")</f>
        <v>---</v>
      </c>
      <c r="N113" s="19" t="str">
        <f>IFERROR(VLOOKUP(F113&amp;"-"&amp;G113,IF($M$4="TEI0187_REV01",RAW_m_TEI0187_REV01!$AD:$AJ),7,0),"---")</f>
        <v>---</v>
      </c>
      <c r="O113" s="19" t="str">
        <f>IFERROR(VLOOKUP(N113,IF($M$4="TEI0187_REV01",RAW_m_TEI0187_REV01!$AJ:$AK),2,0),"---")</f>
        <v>---</v>
      </c>
      <c r="P113" s="19" t="str">
        <f>IFERROR(VLOOKUP(F113&amp;"-"&amp;G113,IF($M$4="TEI0187_REV01",RAW_m_TEI0187_REV01!$AD:$AG),3,0),"---")</f>
        <v>---</v>
      </c>
      <c r="Q113" s="19" t="str">
        <f>IFERROR(VLOOKUP(N113,IF($M$4="TEI0187_REV01",RAW_m_TEI0187_REV01!$AE:$AH),4,0),"---")</f>
        <v>---</v>
      </c>
      <c r="R113" s="19" t="str">
        <f>IFERROR(VLOOKUP(F113&amp;"-"&amp;G113,IF($M$4="TEI0187_REV01",RAW_m_TEI0187_REV01!$AD:$AG),4,0),"---")</f>
        <v>---</v>
      </c>
    </row>
    <row r="114" spans="2:18" x14ac:dyDescent="0.25">
      <c r="B114" s="78">
        <v>109</v>
      </c>
      <c r="C114" s="19" t="str">
        <f>IFERROR(INDEX(B2B!A:F,MATCH('B2B Pin Table'!B114,B2B!A:A,0),6),"---")</f>
        <v>GND</v>
      </c>
      <c r="D114" s="19" t="str">
        <f>IFERROR(IF((COUNTIF(B2B!A110:K110,H112)&lt;0),"---",INDEX(B2B!A:K,MATCH('B2B Pin Table'!B114,B2B!A:A,0),2)),"---")</f>
        <v>J1</v>
      </c>
      <c r="E114" s="19" t="str">
        <f>IFERROR(IF((COUNTIF(B2B!A110:K110,H112)&lt;0),"---",INDEX(B2B!A:K,MATCH('B2B Pin Table'!B114,B2B!A:A,0),3)),"---")</f>
        <v>B49</v>
      </c>
      <c r="F114" s="19" t="str">
        <f>IFERROR(IF((COUNTIF(B2B!A110:K110,L112)&lt;0),"---",INDEX(B2B!A:K,MATCH('B2B Pin Table'!B114,B2B!A:A,0),4)),"---")</f>
        <v>J1</v>
      </c>
      <c r="G114" s="19" t="str">
        <f>IFERROR(IF((COUNTIF(B2B!A110:K110,L112)&lt;0),"---",INDEX(B2B!A:K,MATCH('B2B Pin Table'!B114,B2B!A:A,0),5)),"---")</f>
        <v>B49</v>
      </c>
      <c r="H114" s="59" t="str">
        <f>IFERROR(IF(VLOOKUP($D114&amp;"-"&amp;$E114,IF($H$4="TEB0187_REV01",CALC_CONN_TEB0187_REV01!$F:$I),4,0)="--","---",IF($H$4="TEB0187_REV01",CALC_CONN_TEB0187_REV01!$G114&amp; " --&gt; " &amp;CALC_CONN_TEB0187_REV01!$I114&amp; " --&gt; ")),"---")</f>
        <v>---</v>
      </c>
      <c r="I114" s="19" t="str">
        <f>IFERROR(IF(VLOOKUP($D114&amp;"-"&amp;$E114,IF($H$4="TEB0187_REV01",CALC_CONN_TEB0187_REV01!$F:$H),3,0)="--",VLOOKUP($D114&amp;"-"&amp;$E114,IF($H$4="TEB0187_REV01",CALC_CONN_TEB0187_REV01!$F:$H),2,0),VLOOKUP($D114&amp;"-"&amp;$E114,IF($H$4="TEB0187_REV01",CALC_CONN_TEB0187_REV01!$F:$H),3,0)),"---")</f>
        <v>---</v>
      </c>
      <c r="J114" s="19" t="str">
        <f>IFERROR(VLOOKUP(I114,IF($H$4="TEB0187_REV01",RAW_c_TEB0187_REV01!$AE:$AM),9,0),"---")</f>
        <v>---</v>
      </c>
      <c r="K114" s="19" t="str">
        <f>IFERROR(VLOOKUP(D114&amp;"-"&amp;E114,IF($H$4="TEB0187_REV01",RAW_c_TEB0187_REV01!$AD:$AK,"???"),6,0),"---")</f>
        <v>---</v>
      </c>
      <c r="L114" s="19" t="str">
        <f>IFERROR(VLOOKUP(D114&amp;"-"&amp;E114,IF($H$4="TEB0187_REV01",RAW_c_TEB0187_REV01!$AD:$AL,"???"),9,0),"---")</f>
        <v>---</v>
      </c>
      <c r="M114" s="19" t="str">
        <f>IFERROR(IF(VLOOKUP($F114&amp;"-"&amp;$G114,IF($M$4="TEI0187_REV01",RAW_m_TEI0187_REV01!$F:$AU),43,0)="--","---",IF($M$4="TEI0187_REV01",RAW_m_TEI0187_REV01!$AT114&amp; " --&gt; " &amp;RAW_m_TEI0187_REV01!$AU114&amp; " --&gt; ")),"---")</f>
        <v>---</v>
      </c>
      <c r="N114" s="19" t="str">
        <f>IFERROR(VLOOKUP(F114&amp;"-"&amp;G114,IF($M$4="TEI0187_REV01",RAW_m_TEI0187_REV01!$AD:$AJ),7,0),"---")</f>
        <v>---</v>
      </c>
      <c r="O114" s="19" t="str">
        <f>IFERROR(VLOOKUP(N114,IF($M$4="TEI0187_REV01",RAW_m_TEI0187_REV01!$AJ:$AK),2,0),"---")</f>
        <v>---</v>
      </c>
      <c r="P114" s="19" t="str">
        <f>IFERROR(VLOOKUP(F114&amp;"-"&amp;G114,IF($M$4="TEI0187_REV01",RAW_m_TEI0187_REV01!$AD:$AG),3,0),"---")</f>
        <v>---</v>
      </c>
      <c r="Q114" s="19" t="str">
        <f>IFERROR(VLOOKUP(N114,IF($M$4="TEI0187_REV01",RAW_m_TEI0187_REV01!$AE:$AH),4,0),"---")</f>
        <v>---</v>
      </c>
      <c r="R114" s="19" t="str">
        <f>IFERROR(VLOOKUP(F114&amp;"-"&amp;G114,IF($M$4="TEI0187_REV01",RAW_m_TEI0187_REV01!$AD:$AG),4,0),"---")</f>
        <v>---</v>
      </c>
    </row>
    <row r="115" spans="2:18" x14ac:dyDescent="0.25">
      <c r="B115" s="78">
        <v>110</v>
      </c>
      <c r="C115" s="19" t="str">
        <f>IFERROR(INDEX(B2B!A:F,MATCH('B2B Pin Table'!B115,B2B!A:A,0),6),"---")</f>
        <v>GND</v>
      </c>
      <c r="D115" s="19" t="str">
        <f>IFERROR(IF((COUNTIF(B2B!A111:K111,H113)&lt;0),"---",INDEX(B2B!A:K,MATCH('B2B Pin Table'!B115,B2B!A:A,0),2)),"---")</f>
        <v>J1</v>
      </c>
      <c r="E115" s="19" t="str">
        <f>IFERROR(IF((COUNTIF(B2B!A111:K111,H113)&lt;0),"---",INDEX(B2B!A:K,MATCH('B2B Pin Table'!B115,B2B!A:A,0),3)),"---")</f>
        <v>B50</v>
      </c>
      <c r="F115" s="19" t="str">
        <f>IFERROR(IF((COUNTIF(B2B!A111:K111,L113)&lt;0),"---",INDEX(B2B!A:K,MATCH('B2B Pin Table'!B115,B2B!A:A,0),4)),"---")</f>
        <v>J1</v>
      </c>
      <c r="G115" s="19" t="str">
        <f>IFERROR(IF((COUNTIF(B2B!A111:K111,L113)&lt;0),"---",INDEX(B2B!A:K,MATCH('B2B Pin Table'!B115,B2B!A:A,0),5)),"---")</f>
        <v>B50</v>
      </c>
      <c r="H115" s="59" t="str">
        <f>IFERROR(IF(VLOOKUP($D115&amp;"-"&amp;$E115,IF($H$4="TEB0187_REV01",CALC_CONN_TEB0187_REV01!$F:$I),4,0)="--","---",IF($H$4="TEB0187_REV01",CALC_CONN_TEB0187_REV01!$G115&amp; " --&gt; " &amp;CALC_CONN_TEB0187_REV01!$I115&amp; " --&gt; ")),"---")</f>
        <v>---</v>
      </c>
      <c r="I115" s="19" t="str">
        <f>IFERROR(IF(VLOOKUP($D115&amp;"-"&amp;$E115,IF($H$4="TEB0187_REV01",CALC_CONN_TEB0187_REV01!$F:$H),3,0)="--",VLOOKUP($D115&amp;"-"&amp;$E115,IF($H$4="TEB0187_REV01",CALC_CONN_TEB0187_REV01!$F:$H),2,0),VLOOKUP($D115&amp;"-"&amp;$E115,IF($H$4="TEB0187_REV01",CALC_CONN_TEB0187_REV01!$F:$H),3,0)),"---")</f>
        <v>---</v>
      </c>
      <c r="J115" s="19" t="str">
        <f>IFERROR(VLOOKUP(I115,IF($H$4="TEB0187_REV01",RAW_c_TEB0187_REV01!$AE:$AM),9,0),"---")</f>
        <v>---</v>
      </c>
      <c r="K115" s="19" t="str">
        <f>IFERROR(VLOOKUP(D115&amp;"-"&amp;E115,IF($H$4="TEB0187_REV01",RAW_c_TEB0187_REV01!$AD:$AK,"???"),6,0),"---")</f>
        <v>---</v>
      </c>
      <c r="L115" s="19" t="str">
        <f>IFERROR(VLOOKUP(D115&amp;"-"&amp;E115,IF($H$4="TEB0187_REV01",RAW_c_TEB0187_REV01!$AD:$AL,"???"),9,0),"---")</f>
        <v>---</v>
      </c>
      <c r="M115" s="19" t="str">
        <f>IFERROR(IF(VLOOKUP($F115&amp;"-"&amp;$G115,IF($M$4="TEI0187_REV01",RAW_m_TEI0187_REV01!$F:$AU),43,0)="--","---",IF($M$4="TEI0187_REV01",RAW_m_TEI0187_REV01!$AT115&amp; " --&gt; " &amp;RAW_m_TEI0187_REV01!$AU115&amp; " --&gt; ")),"---")</f>
        <v>---</v>
      </c>
      <c r="N115" s="19" t="str">
        <f>IFERROR(VLOOKUP(F115&amp;"-"&amp;G115,IF($M$4="TEI0187_REV01",RAW_m_TEI0187_REV01!$AD:$AJ),7,0),"---")</f>
        <v>---</v>
      </c>
      <c r="O115" s="19" t="str">
        <f>IFERROR(VLOOKUP(N115,IF($M$4="TEI0187_REV01",RAW_m_TEI0187_REV01!$AJ:$AK),2,0),"---")</f>
        <v>---</v>
      </c>
      <c r="P115" s="19" t="str">
        <f>IFERROR(VLOOKUP(F115&amp;"-"&amp;G115,IF($M$4="TEI0187_REV01",RAW_m_TEI0187_REV01!$AD:$AG),3,0),"---")</f>
        <v>---</v>
      </c>
      <c r="Q115" s="19" t="str">
        <f>IFERROR(VLOOKUP(N115,IF($M$4="TEI0187_REV01",RAW_m_TEI0187_REV01!$AE:$AH),4,0),"---")</f>
        <v>---</v>
      </c>
      <c r="R115" s="19" t="str">
        <f>IFERROR(VLOOKUP(F115&amp;"-"&amp;G115,IF($M$4="TEI0187_REV01",RAW_m_TEI0187_REV01!$AD:$AG),4,0),"---")</f>
        <v>---</v>
      </c>
    </row>
    <row r="116" spans="2:18" x14ac:dyDescent="0.25">
      <c r="B116" s="78">
        <v>111</v>
      </c>
      <c r="C116" s="19" t="str">
        <f>IFERROR(INDEX(B2B!A:F,MATCH('B2B Pin Table'!B116,B2B!A:A,0),6),"---")</f>
        <v>IO</v>
      </c>
      <c r="D116" s="19" t="str">
        <f>IFERROR(IF((COUNTIF(B2B!A112:K112,H114)&lt;0),"---",INDEX(B2B!A:K,MATCH('B2B Pin Table'!B116,B2B!A:A,0),2)),"---")</f>
        <v>J1</v>
      </c>
      <c r="E116" s="19" t="str">
        <f>IFERROR(IF((COUNTIF(B2B!A112:K112,H114)&lt;0),"---",INDEX(B2B!A:K,MATCH('B2B Pin Table'!B116,B2B!A:A,0),3)),"---")</f>
        <v>B51</v>
      </c>
      <c r="F116" s="19" t="str">
        <f>IFERROR(IF((COUNTIF(B2B!A112:K112,L114)&lt;0),"---",INDEX(B2B!A:K,MATCH('B2B Pin Table'!B116,B2B!A:A,0),4)),"---")</f>
        <v>J1</v>
      </c>
      <c r="G116" s="19" t="str">
        <f>IFERROR(IF((COUNTIF(B2B!A112:K112,L114)&lt;0),"---",INDEX(B2B!A:K,MATCH('B2B Pin Table'!B116,B2B!A:A,0),5)),"---")</f>
        <v>B51</v>
      </c>
      <c r="H116" s="59" t="str">
        <f>IFERROR(IF(VLOOKUP($D116&amp;"-"&amp;$E116,IF($H$4="TEB0187_REV01",CALC_CONN_TEB0187_REV01!$F:$I),4,0)="--","---",IF($H$4="TEB0187_REV01",CALC_CONN_TEB0187_REV01!$G116&amp; " --&gt; " &amp;CALC_CONN_TEB0187_REV01!$I116&amp; " --&gt; ")),"---")</f>
        <v>---</v>
      </c>
      <c r="I116" s="19" t="str">
        <f>IFERROR(IF(VLOOKUP($D116&amp;"-"&amp;$E116,IF($H$4="TEB0187_REV01",CALC_CONN_TEB0187_REV01!$F:$H),3,0)="--",VLOOKUP($D116&amp;"-"&amp;$E116,IF($H$4="TEB0187_REV01",CALC_CONN_TEB0187_REV01!$F:$H),2,0),VLOOKUP($D116&amp;"-"&amp;$E116,IF($H$4="TEB0187_REV01",CALC_CONN_TEB0187_REV01!$F:$H),3,0)),"---")</f>
        <v>---</v>
      </c>
      <c r="J116" s="19" t="str">
        <f>IFERROR(VLOOKUP(I116,IF($H$4="TEB0187_REV01",RAW_c_TEB0187_REV01!$AE:$AM),9,0),"---")</f>
        <v>---</v>
      </c>
      <c r="K116" s="19" t="str">
        <f>IFERROR(VLOOKUP(D116&amp;"-"&amp;E116,IF($H$4="TEB0187_REV01",RAW_c_TEB0187_REV01!$AD:$AK,"???"),6,0),"---")</f>
        <v>---</v>
      </c>
      <c r="L116" s="19" t="str">
        <f>IFERROR(VLOOKUP(D116&amp;"-"&amp;E116,IF($H$4="TEB0187_REV01",RAW_c_TEB0187_REV01!$AD:$AL,"???"),9,0),"---")</f>
        <v>---</v>
      </c>
      <c r="M116" s="19" t="str">
        <f>IFERROR(IF(VLOOKUP($F116&amp;"-"&amp;$G116,IF($M$4="TEI0187_REV01",RAW_m_TEI0187_REV01!$F:$AU),43,0)="--","---",IF($M$4="TEI0187_REV01",RAW_m_TEI0187_REV01!$AT116&amp; " --&gt; " &amp;RAW_m_TEI0187_REV01!$AU116&amp; " --&gt; ")),"---")</f>
        <v>---</v>
      </c>
      <c r="N116" s="19" t="str">
        <f>IFERROR(VLOOKUP(F116&amp;"-"&amp;G116,IF($M$4="TEI0187_REV01",RAW_m_TEI0187_REV01!$AD:$AJ),7,0),"---")</f>
        <v>---</v>
      </c>
      <c r="O116" s="19" t="str">
        <f>IFERROR(VLOOKUP(N116,IF($M$4="TEI0187_REV01",RAW_m_TEI0187_REV01!$AJ:$AK),2,0),"---")</f>
        <v>---</v>
      </c>
      <c r="P116" s="19" t="str">
        <f>IFERROR(VLOOKUP(F116&amp;"-"&amp;G116,IF($M$4="TEI0187_REV01",RAW_m_TEI0187_REV01!$AD:$AG),3,0),"---")</f>
        <v>---</v>
      </c>
      <c r="Q116" s="19" t="str">
        <f>IFERROR(VLOOKUP(N116,IF($M$4="TEI0187_REV01",RAW_m_TEI0187_REV01!$AE:$AH),4,0),"---")</f>
        <v>---</v>
      </c>
      <c r="R116" s="19" t="str">
        <f>IFERROR(VLOOKUP(F116&amp;"-"&amp;G116,IF($M$4="TEI0187_REV01",RAW_m_TEI0187_REV01!$AD:$AG),4,0),"---")</f>
        <v>---</v>
      </c>
    </row>
    <row r="117" spans="2:18" x14ac:dyDescent="0.25">
      <c r="B117" s="78">
        <v>112</v>
      </c>
      <c r="C117" s="19" t="str">
        <f>IFERROR(INDEX(B2B!A:F,MATCH('B2B Pin Table'!B117,B2B!A:A,0),6),"---")</f>
        <v>IO</v>
      </c>
      <c r="D117" s="19" t="str">
        <f>IFERROR(IF((COUNTIF(B2B!A113:K113,H115)&lt;0),"---",INDEX(B2B!A:K,MATCH('B2B Pin Table'!B117,B2B!A:A,0),2)),"---")</f>
        <v>J1</v>
      </c>
      <c r="E117" s="19" t="str">
        <f>IFERROR(IF((COUNTIF(B2B!A113:K113,H115)&lt;0),"---",INDEX(B2B!A:K,MATCH('B2B Pin Table'!B117,B2B!A:A,0),3)),"---")</f>
        <v>B52</v>
      </c>
      <c r="F117" s="19" t="str">
        <f>IFERROR(IF((COUNTIF(B2B!A113:K113,L115)&lt;0),"---",INDEX(B2B!A:K,MATCH('B2B Pin Table'!B117,B2B!A:A,0),4)),"---")</f>
        <v>J1</v>
      </c>
      <c r="G117" s="19" t="str">
        <f>IFERROR(IF((COUNTIF(B2B!A113:K113,L115)&lt;0),"---",INDEX(B2B!A:K,MATCH('B2B Pin Table'!B117,B2B!A:A,0),5)),"---")</f>
        <v>B52</v>
      </c>
      <c r="H117" s="59" t="str">
        <f>IFERROR(IF(VLOOKUP($D117&amp;"-"&amp;$E117,IF($H$4="TEB0187_REV01",CALC_CONN_TEB0187_REV01!$F:$I),4,0)="--","---",IF($H$4="TEB0187_REV01",CALC_CONN_TEB0187_REV01!$G117&amp; " --&gt; " &amp;CALC_CONN_TEB0187_REV01!$I117&amp; " --&gt; ")),"---")</f>
        <v>---</v>
      </c>
      <c r="I117" s="19" t="str">
        <f>IFERROR(IF(VLOOKUP($D117&amp;"-"&amp;$E117,IF($H$4="TEB0187_REV01",CALC_CONN_TEB0187_REV01!$F:$H),3,0)="--",VLOOKUP($D117&amp;"-"&amp;$E117,IF($H$4="TEB0187_REV01",CALC_CONN_TEB0187_REV01!$F:$H),2,0),VLOOKUP($D117&amp;"-"&amp;$E117,IF($H$4="TEB0187_REV01",CALC_CONN_TEB0187_REV01!$F:$H),3,0)),"---")</f>
        <v>---</v>
      </c>
      <c r="J117" s="19" t="str">
        <f>IFERROR(VLOOKUP(I117,IF($H$4="TEB0187_REV01",RAW_c_TEB0187_REV01!$AE:$AM),9,0),"---")</f>
        <v>---</v>
      </c>
      <c r="K117" s="19" t="str">
        <f>IFERROR(VLOOKUP(D117&amp;"-"&amp;E117,IF($H$4="TEB0187_REV01",RAW_c_TEB0187_REV01!$AD:$AK,"???"),6,0),"---")</f>
        <v>---</v>
      </c>
      <c r="L117" s="19" t="str">
        <f>IFERROR(VLOOKUP(D117&amp;"-"&amp;E117,IF($H$4="TEB0187_REV01",RAW_c_TEB0187_REV01!$AD:$AL,"???"),9,0),"---")</f>
        <v>---</v>
      </c>
      <c r="M117" s="19" t="str">
        <f>IFERROR(IF(VLOOKUP($F117&amp;"-"&amp;$G117,IF($M$4="TEI0187_REV01",RAW_m_TEI0187_REV01!$F:$AU),43,0)="--","---",IF($M$4="TEI0187_REV01",RAW_m_TEI0187_REV01!$AT117&amp; " --&gt; " &amp;RAW_m_TEI0187_REV01!$AU117&amp; " --&gt; ")),"---")</f>
        <v>---</v>
      </c>
      <c r="N117" s="19" t="str">
        <f>IFERROR(VLOOKUP(F117&amp;"-"&amp;G117,IF($M$4="TEI0187_REV01",RAW_m_TEI0187_REV01!$AD:$AJ),7,0),"---")</f>
        <v>---</v>
      </c>
      <c r="O117" s="19" t="str">
        <f>IFERROR(VLOOKUP(N117,IF($M$4="TEI0187_REV01",RAW_m_TEI0187_REV01!$AJ:$AK),2,0),"---")</f>
        <v>---</v>
      </c>
      <c r="P117" s="19" t="str">
        <f>IFERROR(VLOOKUP(F117&amp;"-"&amp;G117,IF($M$4="TEI0187_REV01",RAW_m_TEI0187_REV01!$AD:$AG),3,0),"---")</f>
        <v>---</v>
      </c>
      <c r="Q117" s="19" t="str">
        <f>IFERROR(VLOOKUP(N117,IF($M$4="TEI0187_REV01",RAW_m_TEI0187_REV01!$AE:$AH),4,0),"---")</f>
        <v>---</v>
      </c>
      <c r="R117" s="19" t="str">
        <f>IFERROR(VLOOKUP(F117&amp;"-"&amp;G117,IF($M$4="TEI0187_REV01",RAW_m_TEI0187_REV01!$AD:$AG),4,0),"---")</f>
        <v>---</v>
      </c>
    </row>
    <row r="118" spans="2:18" x14ac:dyDescent="0.25">
      <c r="B118" s="78">
        <v>113</v>
      </c>
      <c r="C118" s="19" t="str">
        <f>IFERROR(INDEX(B2B!A:F,MATCH('B2B Pin Table'!B118,B2B!A:A,0),6),"---")</f>
        <v>GND</v>
      </c>
      <c r="D118" s="19" t="str">
        <f>IFERROR(IF((COUNTIF(B2B!A114:K114,H116)&lt;0),"---",INDEX(B2B!A:K,MATCH('B2B Pin Table'!B118,B2B!A:A,0),2)),"---")</f>
        <v>J1</v>
      </c>
      <c r="E118" s="19" t="str">
        <f>IFERROR(IF((COUNTIF(B2B!A114:K114,H116)&lt;0),"---",INDEX(B2B!A:K,MATCH('B2B Pin Table'!B118,B2B!A:A,0),3)),"---")</f>
        <v>B53</v>
      </c>
      <c r="F118" s="19" t="str">
        <f>IFERROR(IF((COUNTIF(B2B!A114:K114,L116)&lt;0),"---",INDEX(B2B!A:K,MATCH('B2B Pin Table'!B118,B2B!A:A,0),4)),"---")</f>
        <v>J1</v>
      </c>
      <c r="G118" s="19" t="str">
        <f>IFERROR(IF((COUNTIF(B2B!A114:K114,L116)&lt;0),"---",INDEX(B2B!A:K,MATCH('B2B Pin Table'!B118,B2B!A:A,0),5)),"---")</f>
        <v>B53</v>
      </c>
      <c r="H118" s="59" t="str">
        <f>IFERROR(IF(VLOOKUP($D118&amp;"-"&amp;$E118,IF($H$4="TEB0187_REV01",CALC_CONN_TEB0187_REV01!$F:$I),4,0)="--","---",IF($H$4="TEB0187_REV01",CALC_CONN_TEB0187_REV01!$G118&amp; " --&gt; " &amp;CALC_CONN_TEB0187_REV01!$I118&amp; " --&gt; ")),"---")</f>
        <v>---</v>
      </c>
      <c r="I118" s="19" t="str">
        <f>IFERROR(IF(VLOOKUP($D118&amp;"-"&amp;$E118,IF($H$4="TEB0187_REV01",CALC_CONN_TEB0187_REV01!$F:$H),3,0)="--",VLOOKUP($D118&amp;"-"&amp;$E118,IF($H$4="TEB0187_REV01",CALC_CONN_TEB0187_REV01!$F:$H),2,0),VLOOKUP($D118&amp;"-"&amp;$E118,IF($H$4="TEB0187_REV01",CALC_CONN_TEB0187_REV01!$F:$H),3,0)),"---")</f>
        <v>---</v>
      </c>
      <c r="J118" s="19" t="str">
        <f>IFERROR(VLOOKUP(I118,IF($H$4="TEB0187_REV01",RAW_c_TEB0187_REV01!$AE:$AM),9,0),"---")</f>
        <v>---</v>
      </c>
      <c r="K118" s="19" t="str">
        <f>IFERROR(VLOOKUP(D118&amp;"-"&amp;E118,IF($H$4="TEB0187_REV01",RAW_c_TEB0187_REV01!$AD:$AK,"???"),6,0),"---")</f>
        <v>---</v>
      </c>
      <c r="L118" s="19" t="str">
        <f>IFERROR(VLOOKUP(D118&amp;"-"&amp;E118,IF($H$4="TEB0187_REV01",RAW_c_TEB0187_REV01!$AD:$AL,"???"),9,0),"---")</f>
        <v>---</v>
      </c>
      <c r="M118" s="19" t="str">
        <f>IFERROR(IF(VLOOKUP($F118&amp;"-"&amp;$G118,IF($M$4="TEI0187_REV01",RAW_m_TEI0187_REV01!$F:$AU),43,0)="--","---",IF($M$4="TEI0187_REV01",RAW_m_TEI0187_REV01!$AT118&amp; " --&gt; " &amp;RAW_m_TEI0187_REV01!$AU118&amp; " --&gt; ")),"---")</f>
        <v>---</v>
      </c>
      <c r="N118" s="19" t="str">
        <f>IFERROR(VLOOKUP(F118&amp;"-"&amp;G118,IF($M$4="TEI0187_REV01",RAW_m_TEI0187_REV01!$AD:$AJ),7,0),"---")</f>
        <v>---</v>
      </c>
      <c r="O118" s="19" t="str">
        <f>IFERROR(VLOOKUP(N118,IF($M$4="TEI0187_REV01",RAW_m_TEI0187_REV01!$AJ:$AK),2,0),"---")</f>
        <v>---</v>
      </c>
      <c r="P118" s="19" t="str">
        <f>IFERROR(VLOOKUP(F118&amp;"-"&amp;G118,IF($M$4="TEI0187_REV01",RAW_m_TEI0187_REV01!$AD:$AG),3,0),"---")</f>
        <v>---</v>
      </c>
      <c r="Q118" s="19" t="str">
        <f>IFERROR(VLOOKUP(N118,IF($M$4="TEI0187_REV01",RAW_m_TEI0187_REV01!$AE:$AH),4,0),"---")</f>
        <v>---</v>
      </c>
      <c r="R118" s="19" t="str">
        <f>IFERROR(VLOOKUP(F118&amp;"-"&amp;G118,IF($M$4="TEI0187_REV01",RAW_m_TEI0187_REV01!$AD:$AG),4,0),"---")</f>
        <v>---</v>
      </c>
    </row>
    <row r="119" spans="2:18" x14ac:dyDescent="0.25">
      <c r="B119" s="78">
        <v>114</v>
      </c>
      <c r="C119" s="19" t="str">
        <f>IFERROR(INDEX(B2B!A:F,MATCH('B2B Pin Table'!B119,B2B!A:A,0),6),"---")</f>
        <v>GND</v>
      </c>
      <c r="D119" s="19" t="str">
        <f>IFERROR(IF((COUNTIF(B2B!A115:K115,H117)&lt;0),"---",INDEX(B2B!A:K,MATCH('B2B Pin Table'!B119,B2B!A:A,0),2)),"---")</f>
        <v>J1</v>
      </c>
      <c r="E119" s="19" t="str">
        <f>IFERROR(IF((COUNTIF(B2B!A115:K115,H117)&lt;0),"---",INDEX(B2B!A:K,MATCH('B2B Pin Table'!B119,B2B!A:A,0),3)),"---")</f>
        <v>B54</v>
      </c>
      <c r="F119" s="19" t="str">
        <f>IFERROR(IF((COUNTIF(B2B!A115:K115,L117)&lt;0),"---",INDEX(B2B!A:K,MATCH('B2B Pin Table'!B119,B2B!A:A,0),4)),"---")</f>
        <v>J1</v>
      </c>
      <c r="G119" s="19" t="str">
        <f>IFERROR(IF((COUNTIF(B2B!A115:K115,L117)&lt;0),"---",INDEX(B2B!A:K,MATCH('B2B Pin Table'!B119,B2B!A:A,0),5)),"---")</f>
        <v>B54</v>
      </c>
      <c r="H119" s="59" t="str">
        <f>IFERROR(IF(VLOOKUP($D119&amp;"-"&amp;$E119,IF($H$4="TEB0187_REV01",CALC_CONN_TEB0187_REV01!$F:$I),4,0)="--","---",IF($H$4="TEB0187_REV01",CALC_CONN_TEB0187_REV01!$G119&amp; " --&gt; " &amp;CALC_CONN_TEB0187_REV01!$I119&amp; " --&gt; ")),"---")</f>
        <v>---</v>
      </c>
      <c r="I119" s="19" t="str">
        <f>IFERROR(IF(VLOOKUP($D119&amp;"-"&amp;$E119,IF($H$4="TEB0187_REV01",CALC_CONN_TEB0187_REV01!$F:$H),3,0)="--",VLOOKUP($D119&amp;"-"&amp;$E119,IF($H$4="TEB0187_REV01",CALC_CONN_TEB0187_REV01!$F:$H),2,0),VLOOKUP($D119&amp;"-"&amp;$E119,IF($H$4="TEB0187_REV01",CALC_CONN_TEB0187_REV01!$F:$H),3,0)),"---")</f>
        <v>---</v>
      </c>
      <c r="J119" s="19" t="str">
        <f>IFERROR(VLOOKUP(I119,IF($H$4="TEB0187_REV01",RAW_c_TEB0187_REV01!$AE:$AM),9,0),"---")</f>
        <v>---</v>
      </c>
      <c r="K119" s="19" t="str">
        <f>IFERROR(VLOOKUP(D119&amp;"-"&amp;E119,IF($H$4="TEB0187_REV01",RAW_c_TEB0187_REV01!$AD:$AK,"???"),6,0),"---")</f>
        <v>---</v>
      </c>
      <c r="L119" s="19" t="str">
        <f>IFERROR(VLOOKUP(D119&amp;"-"&amp;E119,IF($H$4="TEB0187_REV01",RAW_c_TEB0187_REV01!$AD:$AL,"???"),9,0),"---")</f>
        <v>---</v>
      </c>
      <c r="M119" s="19" t="str">
        <f>IFERROR(IF(VLOOKUP($F119&amp;"-"&amp;$G119,IF($M$4="TEI0187_REV01",RAW_m_TEI0187_REV01!$F:$AU),43,0)="--","---",IF($M$4="TEI0187_REV01",RAW_m_TEI0187_REV01!$AT119&amp; " --&gt; " &amp;RAW_m_TEI0187_REV01!$AU119&amp; " --&gt; ")),"---")</f>
        <v>---</v>
      </c>
      <c r="N119" s="19" t="str">
        <f>IFERROR(VLOOKUP(F119&amp;"-"&amp;G119,IF($M$4="TEI0187_REV01",RAW_m_TEI0187_REV01!$AD:$AJ),7,0),"---")</f>
        <v>---</v>
      </c>
      <c r="O119" s="19" t="str">
        <f>IFERROR(VLOOKUP(N119,IF($M$4="TEI0187_REV01",RAW_m_TEI0187_REV01!$AJ:$AK),2,0),"---")</f>
        <v>---</v>
      </c>
      <c r="P119" s="19" t="str">
        <f>IFERROR(VLOOKUP(F119&amp;"-"&amp;G119,IF($M$4="TEI0187_REV01",RAW_m_TEI0187_REV01!$AD:$AG),3,0),"---")</f>
        <v>---</v>
      </c>
      <c r="Q119" s="19" t="str">
        <f>IFERROR(VLOOKUP(N119,IF($M$4="TEI0187_REV01",RAW_m_TEI0187_REV01!$AE:$AH),4,0),"---")</f>
        <v>---</v>
      </c>
      <c r="R119" s="19" t="str">
        <f>IFERROR(VLOOKUP(F119&amp;"-"&amp;G119,IF($M$4="TEI0187_REV01",RAW_m_TEI0187_REV01!$AD:$AG),4,0),"---")</f>
        <v>---</v>
      </c>
    </row>
    <row r="120" spans="2:18" x14ac:dyDescent="0.25">
      <c r="B120" s="78">
        <v>115</v>
      </c>
      <c r="C120" s="19" t="str">
        <f>IFERROR(INDEX(B2B!A:F,MATCH('B2B Pin Table'!B120,B2B!A:A,0),6),"---")</f>
        <v>PWR</v>
      </c>
      <c r="D120" s="19" t="str">
        <f>IFERROR(IF((COUNTIF(B2B!A116:K116,H118)&lt;0),"---",INDEX(B2B!A:K,MATCH('B2B Pin Table'!B120,B2B!A:A,0),2)),"---")</f>
        <v>J1</v>
      </c>
      <c r="E120" s="19" t="str">
        <f>IFERROR(IF((COUNTIF(B2B!A116:K116,H118)&lt;0),"---",INDEX(B2B!A:K,MATCH('B2B Pin Table'!B120,B2B!A:A,0),3)),"---")</f>
        <v>B55</v>
      </c>
      <c r="F120" s="19" t="str">
        <f>IFERROR(IF((COUNTIF(B2B!A116:K116,L118)&lt;0),"---",INDEX(B2B!A:K,MATCH('B2B Pin Table'!B120,B2B!A:A,0),4)),"---")</f>
        <v>J1</v>
      </c>
      <c r="G120" s="19" t="str">
        <f>IFERROR(IF((COUNTIF(B2B!A116:K116,L118)&lt;0),"---",INDEX(B2B!A:K,MATCH('B2B Pin Table'!B120,B2B!A:A,0),5)),"---")</f>
        <v>B55</v>
      </c>
      <c r="H120" s="59" t="str">
        <f>IFERROR(IF(VLOOKUP($D120&amp;"-"&amp;$E120,IF($H$4="TEB0187_REV01",CALC_CONN_TEB0187_REV01!$F:$I),4,0)="--","---",IF($H$4="TEB0187_REV01",CALC_CONN_TEB0187_REV01!$G120&amp; " --&gt; " &amp;CALC_CONN_TEB0187_REV01!$I120&amp; " --&gt; ")),"---")</f>
        <v>---</v>
      </c>
      <c r="I120" s="19" t="str">
        <f>IFERROR(IF(VLOOKUP($D120&amp;"-"&amp;$E120,IF($H$4="TEB0187_REV01",CALC_CONN_TEB0187_REV01!$F:$H),3,0)="--",VLOOKUP($D120&amp;"-"&amp;$E120,IF($H$4="TEB0187_REV01",CALC_CONN_TEB0187_REV01!$F:$H),2,0),VLOOKUP($D120&amp;"-"&amp;$E120,IF($H$4="TEB0187_REV01",CALC_CONN_TEB0187_REV01!$F:$H),3,0)),"---")</f>
        <v>---</v>
      </c>
      <c r="J120" s="19" t="str">
        <f>IFERROR(VLOOKUP(I120,IF($H$4="TEB0187_REV01",RAW_c_TEB0187_REV01!$AE:$AM),9,0),"---")</f>
        <v>---</v>
      </c>
      <c r="K120" s="19" t="str">
        <f>IFERROR(VLOOKUP(D120&amp;"-"&amp;E120,IF($H$4="TEB0187_REV01",RAW_c_TEB0187_REV01!$AD:$AK,"???"),6,0),"---")</f>
        <v>---</v>
      </c>
      <c r="L120" s="19" t="str">
        <f>IFERROR(VLOOKUP(D120&amp;"-"&amp;E120,IF($H$4="TEB0187_REV01",RAW_c_TEB0187_REV01!$AD:$AL,"???"),9,0),"---")</f>
        <v>---</v>
      </c>
      <c r="M120" s="19" t="str">
        <f>IFERROR(IF(VLOOKUP($F120&amp;"-"&amp;$G120,IF($M$4="TEI0187_REV01",RAW_m_TEI0187_REV01!$F:$AU),43,0)="--","---",IF($M$4="TEI0187_REV01",RAW_m_TEI0187_REV01!$AT120&amp; " --&gt; " &amp;RAW_m_TEI0187_REV01!$AU120&amp; " --&gt; ")),"---")</f>
        <v>---</v>
      </c>
      <c r="N120" s="19" t="str">
        <f>IFERROR(VLOOKUP(F120&amp;"-"&amp;G120,IF($M$4="TEI0187_REV01",RAW_m_TEI0187_REV01!$AD:$AJ),7,0),"---")</f>
        <v>---</v>
      </c>
      <c r="O120" s="19" t="str">
        <f>IFERROR(VLOOKUP(N120,IF($M$4="TEI0187_REV01",RAW_m_TEI0187_REV01!$AJ:$AK),2,0),"---")</f>
        <v>---</v>
      </c>
      <c r="P120" s="19" t="str">
        <f>IFERROR(VLOOKUP(F120&amp;"-"&amp;G120,IF($M$4="TEI0187_REV01",RAW_m_TEI0187_REV01!$AD:$AG),3,0),"---")</f>
        <v>---</v>
      </c>
      <c r="Q120" s="19" t="str">
        <f>IFERROR(VLOOKUP(N120,IF($M$4="TEI0187_REV01",RAW_m_TEI0187_REV01!$AE:$AH),4,0),"---")</f>
        <v>---</v>
      </c>
      <c r="R120" s="19" t="str">
        <f>IFERROR(VLOOKUP(F120&amp;"-"&amp;G120,IF($M$4="TEI0187_REV01",RAW_m_TEI0187_REV01!$AD:$AG),4,0),"---")</f>
        <v>---</v>
      </c>
    </row>
    <row r="121" spans="2:18" x14ac:dyDescent="0.25">
      <c r="B121" s="78">
        <v>116</v>
      </c>
      <c r="C121" s="19" t="str">
        <f>IFERROR(INDEX(B2B!A:F,MATCH('B2B Pin Table'!B121,B2B!A:A,0),6),"---")</f>
        <v>PWR</v>
      </c>
      <c r="D121" s="19" t="str">
        <f>IFERROR(IF((COUNTIF(B2B!A117:K117,H119)&lt;0),"---",INDEX(B2B!A:K,MATCH('B2B Pin Table'!B121,B2B!A:A,0),2)),"---")</f>
        <v>J1</v>
      </c>
      <c r="E121" s="19" t="str">
        <f>IFERROR(IF((COUNTIF(B2B!A117:K117,H119)&lt;0),"---",INDEX(B2B!A:K,MATCH('B2B Pin Table'!B121,B2B!A:A,0),3)),"---")</f>
        <v>B56</v>
      </c>
      <c r="F121" s="19" t="str">
        <f>IFERROR(IF((COUNTIF(B2B!A117:K117,L119)&lt;0),"---",INDEX(B2B!A:K,MATCH('B2B Pin Table'!B121,B2B!A:A,0),4)),"---")</f>
        <v>J1</v>
      </c>
      <c r="G121" s="19" t="str">
        <f>IFERROR(IF((COUNTIF(B2B!A117:K117,L119)&lt;0),"---",INDEX(B2B!A:K,MATCH('B2B Pin Table'!B121,B2B!A:A,0),5)),"---")</f>
        <v>B56</v>
      </c>
      <c r="H121" s="59" t="str">
        <f>IFERROR(IF(VLOOKUP($D121&amp;"-"&amp;$E121,IF($H$4="TEB0187_REV01",CALC_CONN_TEB0187_REV01!$F:$I),4,0)="--","---",IF($H$4="TEB0187_REV01",CALC_CONN_TEB0187_REV01!$G121&amp; " --&gt; " &amp;CALC_CONN_TEB0187_REV01!$I121&amp; " --&gt; ")),"---")</f>
        <v>---</v>
      </c>
      <c r="I121" s="19" t="str">
        <f>IFERROR(IF(VLOOKUP($D121&amp;"-"&amp;$E121,IF($H$4="TEB0187_REV01",CALC_CONN_TEB0187_REV01!$F:$H),3,0)="--",VLOOKUP($D121&amp;"-"&amp;$E121,IF($H$4="TEB0187_REV01",CALC_CONN_TEB0187_REV01!$F:$H),2,0),VLOOKUP($D121&amp;"-"&amp;$E121,IF($H$4="TEB0187_REV01",CALC_CONN_TEB0187_REV01!$F:$H),3,0)),"---")</f>
        <v>---</v>
      </c>
      <c r="J121" s="19" t="str">
        <f>IFERROR(VLOOKUP(I121,IF($H$4="TEB0187_REV01",RAW_c_TEB0187_REV01!$AE:$AM),9,0),"---")</f>
        <v>---</v>
      </c>
      <c r="K121" s="19" t="str">
        <f>IFERROR(VLOOKUP(D121&amp;"-"&amp;E121,IF($H$4="TEB0187_REV01",RAW_c_TEB0187_REV01!$AD:$AK,"???"),6,0),"---")</f>
        <v>---</v>
      </c>
      <c r="L121" s="19" t="str">
        <f>IFERROR(VLOOKUP(D121&amp;"-"&amp;E121,IF($H$4="TEB0187_REV01",RAW_c_TEB0187_REV01!$AD:$AL,"???"),9,0),"---")</f>
        <v>---</v>
      </c>
      <c r="M121" s="19" t="str">
        <f>IFERROR(IF(VLOOKUP($F121&amp;"-"&amp;$G121,IF($M$4="TEI0187_REV01",RAW_m_TEI0187_REV01!$F:$AU),43,0)="--","---",IF($M$4="TEI0187_REV01",RAW_m_TEI0187_REV01!$AT121&amp; " --&gt; " &amp;RAW_m_TEI0187_REV01!$AU121&amp; " --&gt; ")),"---")</f>
        <v>---</v>
      </c>
      <c r="N121" s="19" t="str">
        <f>IFERROR(VLOOKUP(F121&amp;"-"&amp;G121,IF($M$4="TEI0187_REV01",RAW_m_TEI0187_REV01!$AD:$AJ),7,0),"---")</f>
        <v>---</v>
      </c>
      <c r="O121" s="19" t="str">
        <f>IFERROR(VLOOKUP(N121,IF($M$4="TEI0187_REV01",RAW_m_TEI0187_REV01!$AJ:$AK),2,0),"---")</f>
        <v>---</v>
      </c>
      <c r="P121" s="19" t="str">
        <f>IFERROR(VLOOKUP(F121&amp;"-"&amp;G121,IF($M$4="TEI0187_REV01",RAW_m_TEI0187_REV01!$AD:$AG),3,0),"---")</f>
        <v>---</v>
      </c>
      <c r="Q121" s="19" t="str">
        <f>IFERROR(VLOOKUP(N121,IF($M$4="TEI0187_REV01",RAW_m_TEI0187_REV01!$AE:$AH),4,0),"---")</f>
        <v>---</v>
      </c>
      <c r="R121" s="19" t="str">
        <f>IFERROR(VLOOKUP(F121&amp;"-"&amp;G121,IF($M$4="TEI0187_REV01",RAW_m_TEI0187_REV01!$AD:$AG),4,0),"---")</f>
        <v>---</v>
      </c>
    </row>
    <row r="122" spans="2:18" x14ac:dyDescent="0.25">
      <c r="B122" s="78">
        <v>117</v>
      </c>
      <c r="C122" s="19" t="str">
        <f>IFERROR(INDEX(B2B!A:F,MATCH('B2B Pin Table'!B122,B2B!A:A,0),6),"---")</f>
        <v>GND</v>
      </c>
      <c r="D122" s="19" t="str">
        <f>IFERROR(IF((COUNTIF(B2B!A118:K118,H120)&lt;0),"---",INDEX(B2B!A:K,MATCH('B2B Pin Table'!B122,B2B!A:A,0),2)),"---")</f>
        <v>J1</v>
      </c>
      <c r="E122" s="19" t="str">
        <f>IFERROR(IF((COUNTIF(B2B!A118:K118,H120)&lt;0),"---",INDEX(B2B!A:K,MATCH('B2B Pin Table'!B122,B2B!A:A,0),3)),"---")</f>
        <v>B57</v>
      </c>
      <c r="F122" s="19" t="str">
        <f>IFERROR(IF((COUNTIF(B2B!A118:K118,L120)&lt;0),"---",INDEX(B2B!A:K,MATCH('B2B Pin Table'!B122,B2B!A:A,0),4)),"---")</f>
        <v>J1</v>
      </c>
      <c r="G122" s="19" t="str">
        <f>IFERROR(IF((COUNTIF(B2B!A118:K118,L120)&lt;0),"---",INDEX(B2B!A:K,MATCH('B2B Pin Table'!B122,B2B!A:A,0),5)),"---")</f>
        <v>B57</v>
      </c>
      <c r="H122" s="59" t="str">
        <f>IFERROR(IF(VLOOKUP($D122&amp;"-"&amp;$E122,IF($H$4="TEB0187_REV01",CALC_CONN_TEB0187_REV01!$F:$I),4,0)="--","---",IF($H$4="TEB0187_REV01",CALC_CONN_TEB0187_REV01!$G122&amp; " --&gt; " &amp;CALC_CONN_TEB0187_REV01!$I122&amp; " --&gt; ")),"---")</f>
        <v>---</v>
      </c>
      <c r="I122" s="19" t="str">
        <f>IFERROR(IF(VLOOKUP($D122&amp;"-"&amp;$E122,IF($H$4="TEB0187_REV01",CALC_CONN_TEB0187_REV01!$F:$H),3,0)="--",VLOOKUP($D122&amp;"-"&amp;$E122,IF($H$4="TEB0187_REV01",CALC_CONN_TEB0187_REV01!$F:$H),2,0),VLOOKUP($D122&amp;"-"&amp;$E122,IF($H$4="TEB0187_REV01",CALC_CONN_TEB0187_REV01!$F:$H),3,0)),"---")</f>
        <v>---</v>
      </c>
      <c r="J122" s="19" t="str">
        <f>IFERROR(VLOOKUP(I122,IF($H$4="TEB0187_REV01",RAW_c_TEB0187_REV01!$AE:$AM),9,0),"---")</f>
        <v>---</v>
      </c>
      <c r="K122" s="19" t="str">
        <f>IFERROR(VLOOKUP(D122&amp;"-"&amp;E122,IF($H$4="TEB0187_REV01",RAW_c_TEB0187_REV01!$AD:$AK,"???"),6,0),"---")</f>
        <v>---</v>
      </c>
      <c r="L122" s="19" t="str">
        <f>IFERROR(VLOOKUP(D122&amp;"-"&amp;E122,IF($H$4="TEB0187_REV01",RAW_c_TEB0187_REV01!$AD:$AL,"???"),9,0),"---")</f>
        <v>---</v>
      </c>
      <c r="M122" s="19" t="str">
        <f>IFERROR(IF(VLOOKUP($F122&amp;"-"&amp;$G122,IF($M$4="TEI0187_REV01",RAW_m_TEI0187_REV01!$F:$AU),43,0)="--","---",IF($M$4="TEI0187_REV01",RAW_m_TEI0187_REV01!$AT122&amp; " --&gt; " &amp;RAW_m_TEI0187_REV01!$AU122&amp; " --&gt; ")),"---")</f>
        <v>---</v>
      </c>
      <c r="N122" s="19" t="str">
        <f>IFERROR(VLOOKUP(F122&amp;"-"&amp;G122,IF($M$4="TEI0187_REV01",RAW_m_TEI0187_REV01!$AD:$AJ),7,0),"---")</f>
        <v>---</v>
      </c>
      <c r="O122" s="19" t="str">
        <f>IFERROR(VLOOKUP(N122,IF($M$4="TEI0187_REV01",RAW_m_TEI0187_REV01!$AJ:$AK),2,0),"---")</f>
        <v>---</v>
      </c>
      <c r="P122" s="19" t="str">
        <f>IFERROR(VLOOKUP(F122&amp;"-"&amp;G122,IF($M$4="TEI0187_REV01",RAW_m_TEI0187_REV01!$AD:$AG),3,0),"---")</f>
        <v>---</v>
      </c>
      <c r="Q122" s="19" t="str">
        <f>IFERROR(VLOOKUP(N122,IF($M$4="TEI0187_REV01",RAW_m_TEI0187_REV01!$AE:$AH),4,0),"---")</f>
        <v>---</v>
      </c>
      <c r="R122" s="19" t="str">
        <f>IFERROR(VLOOKUP(F122&amp;"-"&amp;G122,IF($M$4="TEI0187_REV01",RAW_m_TEI0187_REV01!$AD:$AG),4,0),"---")</f>
        <v>---</v>
      </c>
    </row>
    <row r="123" spans="2:18" x14ac:dyDescent="0.25">
      <c r="B123" s="78">
        <v>118</v>
      </c>
      <c r="C123" s="19" t="str">
        <f>IFERROR(INDEX(B2B!A:F,MATCH('B2B Pin Table'!B123,B2B!A:A,0),6),"---")</f>
        <v>GND</v>
      </c>
      <c r="D123" s="19" t="str">
        <f>IFERROR(IF((COUNTIF(B2B!A119:K119,H121)&lt;0),"---",INDEX(B2B!A:K,MATCH('B2B Pin Table'!B123,B2B!A:A,0),2)),"---")</f>
        <v>J1</v>
      </c>
      <c r="E123" s="19" t="str">
        <f>IFERROR(IF((COUNTIF(B2B!A119:K119,H121)&lt;0),"---",INDEX(B2B!A:K,MATCH('B2B Pin Table'!B123,B2B!A:A,0),3)),"---")</f>
        <v>B58</v>
      </c>
      <c r="F123" s="19" t="str">
        <f>IFERROR(IF((COUNTIF(B2B!A119:K119,L121)&lt;0),"---",INDEX(B2B!A:K,MATCH('B2B Pin Table'!B123,B2B!A:A,0),4)),"---")</f>
        <v>J1</v>
      </c>
      <c r="G123" s="19" t="str">
        <f>IFERROR(IF((COUNTIF(B2B!A119:K119,L121)&lt;0),"---",INDEX(B2B!A:K,MATCH('B2B Pin Table'!B123,B2B!A:A,0),5)),"---")</f>
        <v>B58</v>
      </c>
      <c r="H123" s="59" t="str">
        <f>IFERROR(IF(VLOOKUP($D123&amp;"-"&amp;$E123,IF($H$4="TEB0187_REV01",CALC_CONN_TEB0187_REV01!$F:$I),4,0)="--","---",IF($H$4="TEB0187_REV01",CALC_CONN_TEB0187_REV01!$G123&amp; " --&gt; " &amp;CALC_CONN_TEB0187_REV01!$I123&amp; " --&gt; ")),"---")</f>
        <v>---</v>
      </c>
      <c r="I123" s="19" t="str">
        <f>IFERROR(IF(VLOOKUP($D123&amp;"-"&amp;$E123,IF($H$4="TEB0187_REV01",CALC_CONN_TEB0187_REV01!$F:$H),3,0)="--",VLOOKUP($D123&amp;"-"&amp;$E123,IF($H$4="TEB0187_REV01",CALC_CONN_TEB0187_REV01!$F:$H),2,0),VLOOKUP($D123&amp;"-"&amp;$E123,IF($H$4="TEB0187_REV01",CALC_CONN_TEB0187_REV01!$F:$H),3,0)),"---")</f>
        <v>---</v>
      </c>
      <c r="J123" s="19" t="str">
        <f>IFERROR(VLOOKUP(I123,IF($H$4="TEB0187_REV01",RAW_c_TEB0187_REV01!$AE:$AM),9,0),"---")</f>
        <v>---</v>
      </c>
      <c r="K123" s="19" t="str">
        <f>IFERROR(VLOOKUP(D123&amp;"-"&amp;E123,IF($H$4="TEB0187_REV01",RAW_c_TEB0187_REV01!$AD:$AK,"???"),6,0),"---")</f>
        <v>---</v>
      </c>
      <c r="L123" s="19" t="str">
        <f>IFERROR(VLOOKUP(D123&amp;"-"&amp;E123,IF($H$4="TEB0187_REV01",RAW_c_TEB0187_REV01!$AD:$AL,"???"),9,0),"---")</f>
        <v>---</v>
      </c>
      <c r="M123" s="19" t="str">
        <f>IFERROR(IF(VLOOKUP($F123&amp;"-"&amp;$G123,IF($M$4="TEI0187_REV01",RAW_m_TEI0187_REV01!$F:$AU),43,0)="--","---",IF($M$4="TEI0187_REV01",RAW_m_TEI0187_REV01!$AT123&amp; " --&gt; " &amp;RAW_m_TEI0187_REV01!$AU123&amp; " --&gt; ")),"---")</f>
        <v>---</v>
      </c>
      <c r="N123" s="19" t="str">
        <f>IFERROR(VLOOKUP(F123&amp;"-"&amp;G123,IF($M$4="TEI0187_REV01",RAW_m_TEI0187_REV01!$AD:$AJ),7,0),"---")</f>
        <v>---</v>
      </c>
      <c r="O123" s="19" t="str">
        <f>IFERROR(VLOOKUP(N123,IF($M$4="TEI0187_REV01",RAW_m_TEI0187_REV01!$AJ:$AK),2,0),"---")</f>
        <v>---</v>
      </c>
      <c r="P123" s="19" t="str">
        <f>IFERROR(VLOOKUP(F123&amp;"-"&amp;G123,IF($M$4="TEI0187_REV01",RAW_m_TEI0187_REV01!$AD:$AG),3,0),"---")</f>
        <v>---</v>
      </c>
      <c r="Q123" s="19" t="str">
        <f>IFERROR(VLOOKUP(N123,IF($M$4="TEI0187_REV01",RAW_m_TEI0187_REV01!$AE:$AH),4,0),"---")</f>
        <v>---</v>
      </c>
      <c r="R123" s="19" t="str">
        <f>IFERROR(VLOOKUP(F123&amp;"-"&amp;G123,IF($M$4="TEI0187_REV01",RAW_m_TEI0187_REV01!$AD:$AG),4,0),"---")</f>
        <v>---</v>
      </c>
    </row>
    <row r="124" spans="2:18" x14ac:dyDescent="0.25">
      <c r="B124" s="78">
        <v>119</v>
      </c>
      <c r="C124" s="19" t="str">
        <f>IFERROR(INDEX(B2B!A:F,MATCH('B2B Pin Table'!B124,B2B!A:A,0),6),"---")</f>
        <v>GND</v>
      </c>
      <c r="D124" s="19" t="str">
        <f>IFERROR(IF((COUNTIF(B2B!A120:K120,H122)&lt;0),"---",INDEX(B2B!A:K,MATCH('B2B Pin Table'!B124,B2B!A:A,0),2)),"---")</f>
        <v>J1</v>
      </c>
      <c r="E124" s="19" t="str">
        <f>IFERROR(IF((COUNTIF(B2B!A120:K120,H122)&lt;0),"---",INDEX(B2B!A:K,MATCH('B2B Pin Table'!B124,B2B!A:A,0),3)),"---")</f>
        <v>B59</v>
      </c>
      <c r="F124" s="19" t="str">
        <f>IFERROR(IF((COUNTIF(B2B!A120:K120,L122)&lt;0),"---",INDEX(B2B!A:K,MATCH('B2B Pin Table'!B124,B2B!A:A,0),4)),"---")</f>
        <v>J1</v>
      </c>
      <c r="G124" s="19" t="str">
        <f>IFERROR(IF((COUNTIF(B2B!A120:K120,L122)&lt;0),"---",INDEX(B2B!A:K,MATCH('B2B Pin Table'!B124,B2B!A:A,0),5)),"---")</f>
        <v>B59</v>
      </c>
      <c r="H124" s="59" t="str">
        <f>IFERROR(IF(VLOOKUP($D124&amp;"-"&amp;$E124,IF($H$4="TEB0187_REV01",CALC_CONN_TEB0187_REV01!$F:$I),4,0)="--","---",IF($H$4="TEB0187_REV01",CALC_CONN_TEB0187_REV01!$G124&amp; " --&gt; " &amp;CALC_CONN_TEB0187_REV01!$I124&amp; " --&gt; ")),"---")</f>
        <v>---</v>
      </c>
      <c r="I124" s="19" t="str">
        <f>IFERROR(IF(VLOOKUP($D124&amp;"-"&amp;$E124,IF($H$4="TEB0187_REV01",CALC_CONN_TEB0187_REV01!$F:$H),3,0)="--",VLOOKUP($D124&amp;"-"&amp;$E124,IF($H$4="TEB0187_REV01",CALC_CONN_TEB0187_REV01!$F:$H),2,0),VLOOKUP($D124&amp;"-"&amp;$E124,IF($H$4="TEB0187_REV01",CALC_CONN_TEB0187_REV01!$F:$H),3,0)),"---")</f>
        <v>---</v>
      </c>
      <c r="J124" s="19" t="str">
        <f>IFERROR(VLOOKUP(I124,IF($H$4="TEB0187_REV01",RAW_c_TEB0187_REV01!$AE:$AM),9,0),"---")</f>
        <v>---</v>
      </c>
      <c r="K124" s="19" t="str">
        <f>IFERROR(VLOOKUP(D124&amp;"-"&amp;E124,IF($H$4="TEB0187_REV01",RAW_c_TEB0187_REV01!$AD:$AK,"???"),6,0),"---")</f>
        <v>---</v>
      </c>
      <c r="L124" s="19" t="str">
        <f>IFERROR(VLOOKUP(D124&amp;"-"&amp;E124,IF($H$4="TEB0187_REV01",RAW_c_TEB0187_REV01!$AD:$AL,"???"),9,0),"---")</f>
        <v>---</v>
      </c>
      <c r="M124" s="19" t="str">
        <f>IFERROR(IF(VLOOKUP($F124&amp;"-"&amp;$G124,IF($M$4="TEI0187_REV01",RAW_m_TEI0187_REV01!$F:$AU),43,0)="--","---",IF($M$4="TEI0187_REV01",RAW_m_TEI0187_REV01!$AT124&amp; " --&gt; " &amp;RAW_m_TEI0187_REV01!$AU124&amp; " --&gt; ")),"---")</f>
        <v>---</v>
      </c>
      <c r="N124" s="19" t="str">
        <f>IFERROR(VLOOKUP(F124&amp;"-"&amp;G124,IF($M$4="TEI0187_REV01",RAW_m_TEI0187_REV01!$AD:$AJ),7,0),"---")</f>
        <v>---</v>
      </c>
      <c r="O124" s="19" t="str">
        <f>IFERROR(VLOOKUP(N124,IF($M$4="TEI0187_REV01",RAW_m_TEI0187_REV01!$AJ:$AK),2,0),"---")</f>
        <v>---</v>
      </c>
      <c r="P124" s="19" t="str">
        <f>IFERROR(VLOOKUP(F124&amp;"-"&amp;G124,IF($M$4="TEI0187_REV01",RAW_m_TEI0187_REV01!$AD:$AG),3,0),"---")</f>
        <v>---</v>
      </c>
      <c r="Q124" s="19" t="str">
        <f>IFERROR(VLOOKUP(N124,IF($M$4="TEI0187_REV01",RAW_m_TEI0187_REV01!$AE:$AH),4,0),"---")</f>
        <v>---</v>
      </c>
      <c r="R124" s="19" t="str">
        <f>IFERROR(VLOOKUP(F124&amp;"-"&amp;G124,IF($M$4="TEI0187_REV01",RAW_m_TEI0187_REV01!$AD:$AG),4,0),"---")</f>
        <v>---</v>
      </c>
    </row>
    <row r="125" spans="2:18" x14ac:dyDescent="0.25">
      <c r="B125" s="78">
        <v>120</v>
      </c>
      <c r="C125" s="19" t="str">
        <f>IFERROR(INDEX(B2B!A:F,MATCH('B2B Pin Table'!B125,B2B!A:A,0),6),"---")</f>
        <v>GND</v>
      </c>
      <c r="D125" s="19" t="str">
        <f>IFERROR(IF((COUNTIF(B2B!A121:K121,H123)&lt;0),"---",INDEX(B2B!A:K,MATCH('B2B Pin Table'!B125,B2B!A:A,0),2)),"---")</f>
        <v>J1</v>
      </c>
      <c r="E125" s="19" t="str">
        <f>IFERROR(IF((COUNTIF(B2B!A121:K121,H123)&lt;0),"---",INDEX(B2B!A:K,MATCH('B2B Pin Table'!B125,B2B!A:A,0),3)),"---")</f>
        <v>B60</v>
      </c>
      <c r="F125" s="19" t="str">
        <f>IFERROR(IF((COUNTIF(B2B!A121:K121,L123)&lt;0),"---",INDEX(B2B!A:K,MATCH('B2B Pin Table'!B125,B2B!A:A,0),4)),"---")</f>
        <v>J1</v>
      </c>
      <c r="G125" s="19" t="str">
        <f>IFERROR(IF((COUNTIF(B2B!A121:K121,L123)&lt;0),"---",INDEX(B2B!A:K,MATCH('B2B Pin Table'!B125,B2B!A:A,0),5)),"---")</f>
        <v>B60</v>
      </c>
      <c r="H125" s="59" t="str">
        <f>IFERROR(IF(VLOOKUP($D125&amp;"-"&amp;$E125,IF($H$4="TEB0187_REV01",CALC_CONN_TEB0187_REV01!$F:$I),4,0)="--","---",IF($H$4="TEB0187_REV01",CALC_CONN_TEB0187_REV01!$G125&amp; " --&gt; " &amp;CALC_CONN_TEB0187_REV01!$I125&amp; " --&gt; ")),"---")</f>
        <v>---</v>
      </c>
      <c r="I125" s="19" t="str">
        <f>IFERROR(IF(VLOOKUP($D125&amp;"-"&amp;$E125,IF($H$4="TEB0187_REV01",CALC_CONN_TEB0187_REV01!$F:$H),3,0)="--",VLOOKUP($D125&amp;"-"&amp;$E125,IF($H$4="TEB0187_REV01",CALC_CONN_TEB0187_REV01!$F:$H),2,0),VLOOKUP($D125&amp;"-"&amp;$E125,IF($H$4="TEB0187_REV01",CALC_CONN_TEB0187_REV01!$F:$H),3,0)),"---")</f>
        <v>---</v>
      </c>
      <c r="J125" s="19" t="str">
        <f>IFERROR(VLOOKUP(I125,IF($H$4="TEB0187_REV01",RAW_c_TEB0187_REV01!$AE:$AM),9,0),"---")</f>
        <v>---</v>
      </c>
      <c r="K125" s="19" t="str">
        <f>IFERROR(VLOOKUP(D125&amp;"-"&amp;E125,IF($H$4="TEB0187_REV01",RAW_c_TEB0187_REV01!$AD:$AK,"???"),6,0),"---")</f>
        <v>---</v>
      </c>
      <c r="L125" s="19" t="str">
        <f>IFERROR(VLOOKUP(D125&amp;"-"&amp;E125,IF($H$4="TEB0187_REV01",RAW_c_TEB0187_REV01!$AD:$AL,"???"),9,0),"---")</f>
        <v>---</v>
      </c>
      <c r="M125" s="19" t="str">
        <f>IFERROR(IF(VLOOKUP($F125&amp;"-"&amp;$G125,IF($M$4="TEI0187_REV01",RAW_m_TEI0187_REV01!$F:$AU),43,0)="--","---",IF($M$4="TEI0187_REV01",RAW_m_TEI0187_REV01!$AT125&amp; " --&gt; " &amp;RAW_m_TEI0187_REV01!$AU125&amp; " --&gt; ")),"---")</f>
        <v>---</v>
      </c>
      <c r="N125" s="19" t="str">
        <f>IFERROR(VLOOKUP(F125&amp;"-"&amp;G125,IF($M$4="TEI0187_REV01",RAW_m_TEI0187_REV01!$AD:$AJ),7,0),"---")</f>
        <v>---</v>
      </c>
      <c r="O125" s="19" t="str">
        <f>IFERROR(VLOOKUP(N125,IF($M$4="TEI0187_REV01",RAW_m_TEI0187_REV01!$AJ:$AK),2,0),"---")</f>
        <v>---</v>
      </c>
      <c r="P125" s="19" t="str">
        <f>IFERROR(VLOOKUP(F125&amp;"-"&amp;G125,IF($M$4="TEI0187_REV01",RAW_m_TEI0187_REV01!$AD:$AG),3,0),"---")</f>
        <v>---</v>
      </c>
      <c r="Q125" s="19" t="str">
        <f>IFERROR(VLOOKUP(N125,IF($M$4="TEI0187_REV01",RAW_m_TEI0187_REV01!$AE:$AH),4,0),"---")</f>
        <v>---</v>
      </c>
      <c r="R125" s="19" t="str">
        <f>IFERROR(VLOOKUP(F125&amp;"-"&amp;G125,IF($M$4="TEI0187_REV01",RAW_m_TEI0187_REV01!$AD:$AG),4,0),"---")</f>
        <v>---</v>
      </c>
    </row>
    <row r="126" spans="2:18" x14ac:dyDescent="0.25">
      <c r="B126" s="78">
        <v>121</v>
      </c>
      <c r="C126" s="19" t="str">
        <f>IFERROR(INDEX(B2B!A:F,MATCH('B2B Pin Table'!B126,B2B!A:A,0),6),"---")</f>
        <v>MGT-PL</v>
      </c>
      <c r="D126" s="19" t="str">
        <f>IFERROR(IF((COUNTIF(B2B!A122:K122,H124)&lt;0),"---",INDEX(B2B!A:K,MATCH('B2B Pin Table'!B126,B2B!A:A,0),2)),"---")</f>
        <v>J1</v>
      </c>
      <c r="E126" s="19" t="str">
        <f>IFERROR(IF((COUNTIF(B2B!A122:K122,H124)&lt;0),"---",INDEX(B2B!A:K,MATCH('B2B Pin Table'!B126,B2B!A:A,0),3)),"---")</f>
        <v>C1</v>
      </c>
      <c r="F126" s="19" t="str">
        <f>IFERROR(IF((COUNTIF(B2B!A122:K122,L124)&lt;0),"---",INDEX(B2B!A:K,MATCH('B2B Pin Table'!B126,B2B!A:A,0),4)),"---")</f>
        <v>J1</v>
      </c>
      <c r="G126" s="19" t="str">
        <f>IFERROR(IF((COUNTIF(B2B!A122:K122,L124)&lt;0),"---",INDEX(B2B!A:K,MATCH('B2B Pin Table'!B126,B2B!A:A,0),5)),"---")</f>
        <v>C1</v>
      </c>
      <c r="H126" s="59" t="str">
        <f>IFERROR(IF(VLOOKUP($D126&amp;"-"&amp;$E126,IF($H$4="TEB0187_REV01",CALC_CONN_TEB0187_REV01!$F:$I),4,0)="--","---",IF($H$4="TEB0187_REV01",CALC_CONN_TEB0187_REV01!$G126&amp; " --&gt; " &amp;CALC_CONN_TEB0187_REV01!$I126&amp; " --&gt; ")),"---")</f>
        <v>---</v>
      </c>
      <c r="I126" s="19" t="str">
        <f>IFERROR(IF(VLOOKUP($D126&amp;"-"&amp;$E126,IF($H$4="TEB0187_REV01",CALC_CONN_TEB0187_REV01!$F:$H),3,0)="--",VLOOKUP($D126&amp;"-"&amp;$E126,IF($H$4="TEB0187_REV01",CALC_CONN_TEB0187_REV01!$F:$H),2,0),VLOOKUP($D126&amp;"-"&amp;$E126,IF($H$4="TEB0187_REV01",CALC_CONN_TEB0187_REV01!$F:$H),3,0)),"---")</f>
        <v>---</v>
      </c>
      <c r="J126" s="19" t="str">
        <f>IFERROR(VLOOKUP(I126,IF($H$4="TEB0187_REV01",RAW_c_TEB0187_REV01!$AE:$AM),9,0),"---")</f>
        <v>---</v>
      </c>
      <c r="K126" s="19" t="str">
        <f>IFERROR(VLOOKUP(D126&amp;"-"&amp;E126,IF($H$4="TEB0187_REV01",RAW_c_TEB0187_REV01!$AD:$AK,"???"),6,0),"---")</f>
        <v>---</v>
      </c>
      <c r="L126" s="19" t="str">
        <f>IFERROR(VLOOKUP(D126&amp;"-"&amp;E126,IF($H$4="TEB0187_REV01",RAW_c_TEB0187_REV01!$AD:$AL,"???"),9,0),"---")</f>
        <v>---</v>
      </c>
      <c r="M126" s="19" t="str">
        <f>IFERROR(IF(VLOOKUP($F126&amp;"-"&amp;$G126,IF($M$4="TEI0187_REV01",RAW_m_TEI0187_REV01!$F:$AU),43,0)="--","---",IF($M$4="TEI0187_REV01",RAW_m_TEI0187_REV01!$AT126&amp; " --&gt; " &amp;RAW_m_TEI0187_REV01!$AU126&amp; " --&gt; ")),"---")</f>
        <v>---</v>
      </c>
      <c r="N126" s="19" t="str">
        <f>IFERROR(VLOOKUP(F126&amp;"-"&amp;G126,IF($M$4="TEI0187_REV01",RAW_m_TEI0187_REV01!$AD:$AJ),7,0),"---")</f>
        <v>---</v>
      </c>
      <c r="O126" s="19" t="str">
        <f>IFERROR(VLOOKUP(N126,IF($M$4="TEI0187_REV01",RAW_m_TEI0187_REV01!$AJ:$AK),2,0),"---")</f>
        <v>---</v>
      </c>
      <c r="P126" s="19" t="str">
        <f>IFERROR(VLOOKUP(F126&amp;"-"&amp;G126,IF($M$4="TEI0187_REV01",RAW_m_TEI0187_REV01!$AD:$AG),3,0),"---")</f>
        <v>---</v>
      </c>
      <c r="Q126" s="19" t="str">
        <f>IFERROR(VLOOKUP(N126,IF($M$4="TEI0187_REV01",RAW_m_TEI0187_REV01!$AE:$AH),4,0),"---")</f>
        <v>---</v>
      </c>
      <c r="R126" s="19" t="str">
        <f>IFERROR(VLOOKUP(F126&amp;"-"&amp;G126,IF($M$4="TEI0187_REV01",RAW_m_TEI0187_REV01!$AD:$AG),4,0),"---")</f>
        <v>---</v>
      </c>
    </row>
    <row r="127" spans="2:18" x14ac:dyDescent="0.25">
      <c r="B127" s="78">
        <v>122</v>
      </c>
      <c r="C127" s="19" t="str">
        <f>IFERROR(INDEX(B2B!A:F,MATCH('B2B Pin Table'!B127,B2B!A:A,0),6),"---")</f>
        <v>MGT-PL</v>
      </c>
      <c r="D127" s="19" t="str">
        <f>IFERROR(IF((COUNTIF(B2B!A123:K123,H125)&lt;0),"---",INDEX(B2B!A:K,MATCH('B2B Pin Table'!B127,B2B!A:A,0),2)),"---")</f>
        <v>J1</v>
      </c>
      <c r="E127" s="19" t="str">
        <f>IFERROR(IF((COUNTIF(B2B!A123:K123,H125)&lt;0),"---",INDEX(B2B!A:K,MATCH('B2B Pin Table'!B127,B2B!A:A,0),3)),"---")</f>
        <v>C2</v>
      </c>
      <c r="F127" s="19" t="str">
        <f>IFERROR(IF((COUNTIF(B2B!A123:K123,L125)&lt;0),"---",INDEX(B2B!A:K,MATCH('B2B Pin Table'!B127,B2B!A:A,0),4)),"---")</f>
        <v>J1</v>
      </c>
      <c r="G127" s="19" t="str">
        <f>IFERROR(IF((COUNTIF(B2B!A123:K123,L125)&lt;0),"---",INDEX(B2B!A:K,MATCH('B2B Pin Table'!B127,B2B!A:A,0),5)),"---")</f>
        <v>C2</v>
      </c>
      <c r="H127" s="59" t="str">
        <f>IFERROR(IF(VLOOKUP($D127&amp;"-"&amp;$E127,IF($H$4="TEB0187_REV01",CALC_CONN_TEB0187_REV01!$F:$I),4,0)="--","---",IF($H$4="TEB0187_REV01",CALC_CONN_TEB0187_REV01!$G127&amp; " --&gt; " &amp;CALC_CONN_TEB0187_REV01!$I127&amp; " --&gt; ")),"---")</f>
        <v>---</v>
      </c>
      <c r="I127" s="19" t="str">
        <f>IFERROR(IF(VLOOKUP($D127&amp;"-"&amp;$E127,IF($H$4="TEB0187_REV01",CALC_CONN_TEB0187_REV01!$F:$H),3,0)="--",VLOOKUP($D127&amp;"-"&amp;$E127,IF($H$4="TEB0187_REV01",CALC_CONN_TEB0187_REV01!$F:$H),2,0),VLOOKUP($D127&amp;"-"&amp;$E127,IF($H$4="TEB0187_REV01",CALC_CONN_TEB0187_REV01!$F:$H),3,0)),"---")</f>
        <v>---</v>
      </c>
      <c r="J127" s="19" t="str">
        <f>IFERROR(VLOOKUP(I127,IF($H$4="TEB0187_REV01",RAW_c_TEB0187_REV01!$AE:$AM),9,0),"---")</f>
        <v>---</v>
      </c>
      <c r="K127" s="19" t="str">
        <f>IFERROR(VLOOKUP(D127&amp;"-"&amp;E127,IF($H$4="TEB0187_REV01",RAW_c_TEB0187_REV01!$AD:$AK,"???"),6,0),"---")</f>
        <v>---</v>
      </c>
      <c r="L127" s="19" t="str">
        <f>IFERROR(VLOOKUP(D127&amp;"-"&amp;E127,IF($H$4="TEB0187_REV01",RAW_c_TEB0187_REV01!$AD:$AL,"???"),9,0),"---")</f>
        <v>---</v>
      </c>
      <c r="M127" s="19" t="str">
        <f>IFERROR(IF(VLOOKUP($F127&amp;"-"&amp;$G127,IF($M$4="TEI0187_REV01",RAW_m_TEI0187_REV01!$F:$AU),43,0)="--","---",IF($M$4="TEI0187_REV01",RAW_m_TEI0187_REV01!$AT127&amp; " --&gt; " &amp;RAW_m_TEI0187_REV01!$AU127&amp; " --&gt; ")),"---")</f>
        <v>---</v>
      </c>
      <c r="N127" s="19" t="str">
        <f>IFERROR(VLOOKUP(F127&amp;"-"&amp;G127,IF($M$4="TEI0187_REV01",RAW_m_TEI0187_REV01!$AD:$AJ),7,0),"---")</f>
        <v>---</v>
      </c>
      <c r="O127" s="19" t="str">
        <f>IFERROR(VLOOKUP(N127,IF($M$4="TEI0187_REV01",RAW_m_TEI0187_REV01!$AJ:$AK),2,0),"---")</f>
        <v>---</v>
      </c>
      <c r="P127" s="19" t="str">
        <f>IFERROR(VLOOKUP(F127&amp;"-"&amp;G127,IF($M$4="TEI0187_REV01",RAW_m_TEI0187_REV01!$AD:$AG),3,0),"---")</f>
        <v>---</v>
      </c>
      <c r="Q127" s="19" t="str">
        <f>IFERROR(VLOOKUP(N127,IF($M$4="TEI0187_REV01",RAW_m_TEI0187_REV01!$AE:$AH),4,0),"---")</f>
        <v>---</v>
      </c>
      <c r="R127" s="19" t="str">
        <f>IFERROR(VLOOKUP(F127&amp;"-"&amp;G127,IF($M$4="TEI0187_REV01",RAW_m_TEI0187_REV01!$AD:$AG),4,0),"---")</f>
        <v>---</v>
      </c>
    </row>
    <row r="128" spans="2:18" x14ac:dyDescent="0.25">
      <c r="B128" s="78">
        <v>123</v>
      </c>
      <c r="C128" s="19" t="str">
        <f>IFERROR(INDEX(B2B!A:F,MATCH('B2B Pin Table'!B128,B2B!A:A,0),6),"---")</f>
        <v>GND</v>
      </c>
      <c r="D128" s="19" t="str">
        <f>IFERROR(IF((COUNTIF(B2B!A124:K124,H126)&lt;0),"---",INDEX(B2B!A:K,MATCH('B2B Pin Table'!B128,B2B!A:A,0),2)),"---")</f>
        <v>J1</v>
      </c>
      <c r="E128" s="19" t="str">
        <f>IFERROR(IF((COUNTIF(B2B!A124:K124,H126)&lt;0),"---",INDEX(B2B!A:K,MATCH('B2B Pin Table'!B128,B2B!A:A,0),3)),"---")</f>
        <v>C3</v>
      </c>
      <c r="F128" s="19" t="str">
        <f>IFERROR(IF((COUNTIF(B2B!A124:K124,L126)&lt;0),"---",INDEX(B2B!A:K,MATCH('B2B Pin Table'!B128,B2B!A:A,0),4)),"---")</f>
        <v>J1</v>
      </c>
      <c r="G128" s="19" t="str">
        <f>IFERROR(IF((COUNTIF(B2B!A124:K124,L126)&lt;0),"---",INDEX(B2B!A:K,MATCH('B2B Pin Table'!B128,B2B!A:A,0),5)),"---")</f>
        <v>C3</v>
      </c>
      <c r="H128" s="59" t="str">
        <f>IFERROR(IF(VLOOKUP($D128&amp;"-"&amp;$E128,IF($H$4="TEB0187_REV01",CALC_CONN_TEB0187_REV01!$F:$I),4,0)="--","---",IF($H$4="TEB0187_REV01",CALC_CONN_TEB0187_REV01!$G128&amp; " --&gt; " &amp;CALC_CONN_TEB0187_REV01!$I128&amp; " --&gt; ")),"---")</f>
        <v>---</v>
      </c>
      <c r="I128" s="19" t="str">
        <f>IFERROR(IF(VLOOKUP($D128&amp;"-"&amp;$E128,IF($H$4="TEB0187_REV01",CALC_CONN_TEB0187_REV01!$F:$H),3,0)="--",VLOOKUP($D128&amp;"-"&amp;$E128,IF($H$4="TEB0187_REV01",CALC_CONN_TEB0187_REV01!$F:$H),2,0),VLOOKUP($D128&amp;"-"&amp;$E128,IF($H$4="TEB0187_REV01",CALC_CONN_TEB0187_REV01!$F:$H),3,0)),"---")</f>
        <v>---</v>
      </c>
      <c r="J128" s="19" t="str">
        <f>IFERROR(VLOOKUP(I128,IF($H$4="TEB0187_REV01",RAW_c_TEB0187_REV01!$AE:$AM),9,0),"---")</f>
        <v>---</v>
      </c>
      <c r="K128" s="19" t="str">
        <f>IFERROR(VLOOKUP(D128&amp;"-"&amp;E128,IF($H$4="TEB0187_REV01",RAW_c_TEB0187_REV01!$AD:$AK,"???"),6,0),"---")</f>
        <v>---</v>
      </c>
      <c r="L128" s="19" t="str">
        <f>IFERROR(VLOOKUP(D128&amp;"-"&amp;E128,IF($H$4="TEB0187_REV01",RAW_c_TEB0187_REV01!$AD:$AL,"???"),9,0),"---")</f>
        <v>---</v>
      </c>
      <c r="M128" s="19" t="str">
        <f>IFERROR(IF(VLOOKUP($F128&amp;"-"&amp;$G128,IF($M$4="TEI0187_REV01",RAW_m_TEI0187_REV01!$F:$AU),43,0)="--","---",IF($M$4="TEI0187_REV01",RAW_m_TEI0187_REV01!$AT128&amp; " --&gt; " &amp;RAW_m_TEI0187_REV01!$AU128&amp; " --&gt; ")),"---")</f>
        <v>---</v>
      </c>
      <c r="N128" s="19" t="str">
        <f>IFERROR(VLOOKUP(F128&amp;"-"&amp;G128,IF($M$4="TEI0187_REV01",RAW_m_TEI0187_REV01!$AD:$AJ),7,0),"---")</f>
        <v>---</v>
      </c>
      <c r="O128" s="19" t="str">
        <f>IFERROR(VLOOKUP(N128,IF($M$4="TEI0187_REV01",RAW_m_TEI0187_REV01!$AJ:$AK),2,0),"---")</f>
        <v>---</v>
      </c>
      <c r="P128" s="19" t="str">
        <f>IFERROR(VLOOKUP(F128&amp;"-"&amp;G128,IF($M$4="TEI0187_REV01",RAW_m_TEI0187_REV01!$AD:$AG),3,0),"---")</f>
        <v>---</v>
      </c>
      <c r="Q128" s="19" t="str">
        <f>IFERROR(VLOOKUP(N128,IF($M$4="TEI0187_REV01",RAW_m_TEI0187_REV01!$AE:$AH),4,0),"---")</f>
        <v>---</v>
      </c>
      <c r="R128" s="19" t="str">
        <f>IFERROR(VLOOKUP(F128&amp;"-"&amp;G128,IF($M$4="TEI0187_REV01",RAW_m_TEI0187_REV01!$AD:$AG),4,0),"---")</f>
        <v>---</v>
      </c>
    </row>
    <row r="129" spans="2:18" x14ac:dyDescent="0.25">
      <c r="B129" s="78">
        <v>124</v>
      </c>
      <c r="C129" s="19" t="str">
        <f>IFERROR(INDEX(B2B!A:F,MATCH('B2B Pin Table'!B129,B2B!A:A,0),6),"---")</f>
        <v>GND</v>
      </c>
      <c r="D129" s="19" t="str">
        <f>IFERROR(IF((COUNTIF(B2B!A125:K125,H127)&lt;0),"---",INDEX(B2B!A:K,MATCH('B2B Pin Table'!B129,B2B!A:A,0),2)),"---")</f>
        <v>J1</v>
      </c>
      <c r="E129" s="19" t="str">
        <f>IFERROR(IF((COUNTIF(B2B!A125:K125,H127)&lt;0),"---",INDEX(B2B!A:K,MATCH('B2B Pin Table'!B129,B2B!A:A,0),3)),"---")</f>
        <v>C4</v>
      </c>
      <c r="F129" s="19" t="str">
        <f>IFERROR(IF((COUNTIF(B2B!A125:K125,L127)&lt;0),"---",INDEX(B2B!A:K,MATCH('B2B Pin Table'!B129,B2B!A:A,0),4)),"---")</f>
        <v>J1</v>
      </c>
      <c r="G129" s="19" t="str">
        <f>IFERROR(IF((COUNTIF(B2B!A125:K125,L127)&lt;0),"---",INDEX(B2B!A:K,MATCH('B2B Pin Table'!B129,B2B!A:A,0),5)),"---")</f>
        <v>C4</v>
      </c>
      <c r="H129" s="59" t="str">
        <f>IFERROR(IF(VLOOKUP($D129&amp;"-"&amp;$E129,IF($H$4="TEB0187_REV01",CALC_CONN_TEB0187_REV01!$F:$I),4,0)="--","---",IF($H$4="TEB0187_REV01",CALC_CONN_TEB0187_REV01!$G129&amp; " --&gt; " &amp;CALC_CONN_TEB0187_REV01!$I129&amp; " --&gt; ")),"---")</f>
        <v>---</v>
      </c>
      <c r="I129" s="19" t="str">
        <f>IFERROR(IF(VLOOKUP($D129&amp;"-"&amp;$E129,IF($H$4="TEB0187_REV01",CALC_CONN_TEB0187_REV01!$F:$H),3,0)="--",VLOOKUP($D129&amp;"-"&amp;$E129,IF($H$4="TEB0187_REV01",CALC_CONN_TEB0187_REV01!$F:$H),2,0),VLOOKUP($D129&amp;"-"&amp;$E129,IF($H$4="TEB0187_REV01",CALC_CONN_TEB0187_REV01!$F:$H),3,0)),"---")</f>
        <v>---</v>
      </c>
      <c r="J129" s="19" t="str">
        <f>IFERROR(VLOOKUP(I129,IF($H$4="TEB0187_REV01",RAW_c_TEB0187_REV01!$AE:$AM),9,0),"---")</f>
        <v>---</v>
      </c>
      <c r="K129" s="19" t="str">
        <f>IFERROR(VLOOKUP(D129&amp;"-"&amp;E129,IF($H$4="TEB0187_REV01",RAW_c_TEB0187_REV01!$AD:$AK,"???"),6,0),"---")</f>
        <v>---</v>
      </c>
      <c r="L129" s="19" t="str">
        <f>IFERROR(VLOOKUP(D129&amp;"-"&amp;E129,IF($H$4="TEB0187_REV01",RAW_c_TEB0187_REV01!$AD:$AL,"???"),9,0),"---")</f>
        <v>---</v>
      </c>
      <c r="M129" s="19" t="str">
        <f>IFERROR(IF(VLOOKUP($F129&amp;"-"&amp;$G129,IF($M$4="TEI0187_REV01",RAW_m_TEI0187_REV01!$F:$AU),43,0)="--","---",IF($M$4="TEI0187_REV01",RAW_m_TEI0187_REV01!$AT129&amp; " --&gt; " &amp;RAW_m_TEI0187_REV01!$AU129&amp; " --&gt; ")),"---")</f>
        <v>---</v>
      </c>
      <c r="N129" s="19" t="str">
        <f>IFERROR(VLOOKUP(F129&amp;"-"&amp;G129,IF($M$4="TEI0187_REV01",RAW_m_TEI0187_REV01!$AD:$AJ),7,0),"---")</f>
        <v>---</v>
      </c>
      <c r="O129" s="19" t="str">
        <f>IFERROR(VLOOKUP(N129,IF($M$4="TEI0187_REV01",RAW_m_TEI0187_REV01!$AJ:$AK),2,0),"---")</f>
        <v>---</v>
      </c>
      <c r="P129" s="19" t="str">
        <f>IFERROR(VLOOKUP(F129&amp;"-"&amp;G129,IF($M$4="TEI0187_REV01",RAW_m_TEI0187_REV01!$AD:$AG),3,0),"---")</f>
        <v>---</v>
      </c>
      <c r="Q129" s="19" t="str">
        <f>IFERROR(VLOOKUP(N129,IF($M$4="TEI0187_REV01",RAW_m_TEI0187_REV01!$AE:$AH),4,0),"---")</f>
        <v>---</v>
      </c>
      <c r="R129" s="19" t="str">
        <f>IFERROR(VLOOKUP(F129&amp;"-"&amp;G129,IF($M$4="TEI0187_REV01",RAW_m_TEI0187_REV01!$AD:$AG),4,0),"---")</f>
        <v>---</v>
      </c>
    </row>
    <row r="130" spans="2:18" x14ac:dyDescent="0.25">
      <c r="B130" s="78">
        <v>125</v>
      </c>
      <c r="C130" s="19" t="str">
        <f>IFERROR(INDEX(B2B!A:F,MATCH('B2B Pin Table'!B130,B2B!A:A,0),6),"---")</f>
        <v>MGT-PL</v>
      </c>
      <c r="D130" s="19" t="str">
        <f>IFERROR(IF((COUNTIF(B2B!A126:K126,H128)&lt;0),"---",INDEX(B2B!A:K,MATCH('B2B Pin Table'!B130,B2B!A:A,0),2)),"---")</f>
        <v>J1</v>
      </c>
      <c r="E130" s="19" t="str">
        <f>IFERROR(IF((COUNTIF(B2B!A126:K126,H128)&lt;0),"---",INDEX(B2B!A:K,MATCH('B2B Pin Table'!B130,B2B!A:A,0),3)),"---")</f>
        <v>C5</v>
      </c>
      <c r="F130" s="19" t="str">
        <f>IFERROR(IF((COUNTIF(B2B!A126:K126,L128)&lt;0),"---",INDEX(B2B!A:K,MATCH('B2B Pin Table'!B130,B2B!A:A,0),4)),"---")</f>
        <v>J1</v>
      </c>
      <c r="G130" s="19" t="str">
        <f>IFERROR(IF((COUNTIF(B2B!A126:K126,L128)&lt;0),"---",INDEX(B2B!A:K,MATCH('B2B Pin Table'!B130,B2B!A:A,0),5)),"---")</f>
        <v>C5</v>
      </c>
      <c r="H130" s="59" t="str">
        <f>IFERROR(IF(VLOOKUP($D130&amp;"-"&amp;$E130,IF($H$4="TEB0187_REV01",CALC_CONN_TEB0187_REV01!$F:$I),4,0)="--","---",IF($H$4="TEB0187_REV01",CALC_CONN_TEB0187_REV01!$G130&amp; " --&gt; " &amp;CALC_CONN_TEB0187_REV01!$I130&amp; " --&gt; ")),"---")</f>
        <v>---</v>
      </c>
      <c r="I130" s="19" t="str">
        <f>IFERROR(IF(VLOOKUP($D130&amp;"-"&amp;$E130,IF($H$4="TEB0187_REV01",CALC_CONN_TEB0187_REV01!$F:$H),3,0)="--",VLOOKUP($D130&amp;"-"&amp;$E130,IF($H$4="TEB0187_REV01",CALC_CONN_TEB0187_REV01!$F:$H),2,0),VLOOKUP($D130&amp;"-"&amp;$E130,IF($H$4="TEB0187_REV01",CALC_CONN_TEB0187_REV01!$F:$H),3,0)),"---")</f>
        <v>---</v>
      </c>
      <c r="J130" s="19" t="str">
        <f>IFERROR(VLOOKUP(I130,IF($H$4="TEB0187_REV01",RAW_c_TEB0187_REV01!$AE:$AM),9,0),"---")</f>
        <v>---</v>
      </c>
      <c r="K130" s="19" t="str">
        <f>IFERROR(VLOOKUP(D130&amp;"-"&amp;E130,IF($H$4="TEB0187_REV01",RAW_c_TEB0187_REV01!$AD:$AK,"???"),6,0),"---")</f>
        <v>---</v>
      </c>
      <c r="L130" s="19" t="str">
        <f>IFERROR(VLOOKUP(D130&amp;"-"&amp;E130,IF($H$4="TEB0187_REV01",RAW_c_TEB0187_REV01!$AD:$AL,"???"),9,0),"---")</f>
        <v>---</v>
      </c>
      <c r="M130" s="19" t="str">
        <f>IFERROR(IF(VLOOKUP($F130&amp;"-"&amp;$G130,IF($M$4="TEI0187_REV01",RAW_m_TEI0187_REV01!$F:$AU),43,0)="--","---",IF($M$4="TEI0187_REV01",RAW_m_TEI0187_REV01!$AT130&amp; " --&gt; " &amp;RAW_m_TEI0187_REV01!$AU130&amp; " --&gt; ")),"---")</f>
        <v>---</v>
      </c>
      <c r="N130" s="19" t="str">
        <f>IFERROR(VLOOKUP(F130&amp;"-"&amp;G130,IF($M$4="TEI0187_REV01",RAW_m_TEI0187_REV01!$AD:$AJ),7,0),"---")</f>
        <v>---</v>
      </c>
      <c r="O130" s="19" t="str">
        <f>IFERROR(VLOOKUP(N130,IF($M$4="TEI0187_REV01",RAW_m_TEI0187_REV01!$AJ:$AK),2,0),"---")</f>
        <v>---</v>
      </c>
      <c r="P130" s="19" t="str">
        <f>IFERROR(VLOOKUP(F130&amp;"-"&amp;G130,IF($M$4="TEI0187_REV01",RAW_m_TEI0187_REV01!$AD:$AG),3,0),"---")</f>
        <v>---</v>
      </c>
      <c r="Q130" s="19" t="str">
        <f>IFERROR(VLOOKUP(N130,IF($M$4="TEI0187_REV01",RAW_m_TEI0187_REV01!$AE:$AH),4,0),"---")</f>
        <v>---</v>
      </c>
      <c r="R130" s="19" t="str">
        <f>IFERROR(VLOOKUP(F130&amp;"-"&amp;G130,IF($M$4="TEI0187_REV01",RAW_m_TEI0187_REV01!$AD:$AG),4,0),"---")</f>
        <v>---</v>
      </c>
    </row>
    <row r="131" spans="2:18" x14ac:dyDescent="0.25">
      <c r="B131" s="78">
        <v>126</v>
      </c>
      <c r="C131" s="19" t="str">
        <f>IFERROR(INDEX(B2B!A:F,MATCH('B2B Pin Table'!B131,B2B!A:A,0),6),"---")</f>
        <v>MGT-PL</v>
      </c>
      <c r="D131" s="19" t="str">
        <f>IFERROR(IF((COUNTIF(B2B!A127:K127,H129)&lt;0),"---",INDEX(B2B!A:K,MATCH('B2B Pin Table'!B131,B2B!A:A,0),2)),"---")</f>
        <v>J1</v>
      </c>
      <c r="E131" s="19" t="str">
        <f>IFERROR(IF((COUNTIF(B2B!A127:K127,H129)&lt;0),"---",INDEX(B2B!A:K,MATCH('B2B Pin Table'!B131,B2B!A:A,0),3)),"---")</f>
        <v>C6</v>
      </c>
      <c r="F131" s="19" t="str">
        <f>IFERROR(IF((COUNTIF(B2B!A127:K127,L129)&lt;0),"---",INDEX(B2B!A:K,MATCH('B2B Pin Table'!B131,B2B!A:A,0),4)),"---")</f>
        <v>J1</v>
      </c>
      <c r="G131" s="19" t="str">
        <f>IFERROR(IF((COUNTIF(B2B!A127:K127,L129)&lt;0),"---",INDEX(B2B!A:K,MATCH('B2B Pin Table'!B131,B2B!A:A,0),5)),"---")</f>
        <v>C6</v>
      </c>
      <c r="H131" s="59" t="str">
        <f>IFERROR(IF(VLOOKUP($D131&amp;"-"&amp;$E131,IF($H$4="TEB0187_REV01",CALC_CONN_TEB0187_REV01!$F:$I),4,0)="--","---",IF($H$4="TEB0187_REV01",CALC_CONN_TEB0187_REV01!$G131&amp; " --&gt; " &amp;CALC_CONN_TEB0187_REV01!$I131&amp; " --&gt; ")),"---")</f>
        <v>---</v>
      </c>
      <c r="I131" s="19" t="str">
        <f>IFERROR(IF(VLOOKUP($D131&amp;"-"&amp;$E131,IF($H$4="TEB0187_REV01",CALC_CONN_TEB0187_REV01!$F:$H),3,0)="--",VLOOKUP($D131&amp;"-"&amp;$E131,IF($H$4="TEB0187_REV01",CALC_CONN_TEB0187_REV01!$F:$H),2,0),VLOOKUP($D131&amp;"-"&amp;$E131,IF($H$4="TEB0187_REV01",CALC_CONN_TEB0187_REV01!$F:$H),3,0)),"---")</f>
        <v>---</v>
      </c>
      <c r="J131" s="19" t="str">
        <f>IFERROR(VLOOKUP(I131,IF($H$4="TEB0187_REV01",RAW_c_TEB0187_REV01!$AE:$AM),9,0),"---")</f>
        <v>---</v>
      </c>
      <c r="K131" s="19" t="str">
        <f>IFERROR(VLOOKUP(D131&amp;"-"&amp;E131,IF($H$4="TEB0187_REV01",RAW_c_TEB0187_REV01!$AD:$AK,"???"),6,0),"---")</f>
        <v>---</v>
      </c>
      <c r="L131" s="19" t="str">
        <f>IFERROR(VLOOKUP(D131&amp;"-"&amp;E131,IF($H$4="TEB0187_REV01",RAW_c_TEB0187_REV01!$AD:$AL,"???"),9,0),"---")</f>
        <v>---</v>
      </c>
      <c r="M131" s="19" t="str">
        <f>IFERROR(IF(VLOOKUP($F131&amp;"-"&amp;$G131,IF($M$4="TEI0187_REV01",RAW_m_TEI0187_REV01!$F:$AU),43,0)="--","---",IF($M$4="TEI0187_REV01",RAW_m_TEI0187_REV01!$AT131&amp; " --&gt; " &amp;RAW_m_TEI0187_REV01!$AU131&amp; " --&gt; ")),"---")</f>
        <v>---</v>
      </c>
      <c r="N131" s="19" t="str">
        <f>IFERROR(VLOOKUP(F131&amp;"-"&amp;G131,IF($M$4="TEI0187_REV01",RAW_m_TEI0187_REV01!$AD:$AJ),7,0),"---")</f>
        <v>---</v>
      </c>
      <c r="O131" s="19" t="str">
        <f>IFERROR(VLOOKUP(N131,IF($M$4="TEI0187_REV01",RAW_m_TEI0187_REV01!$AJ:$AK),2,0),"---")</f>
        <v>---</v>
      </c>
      <c r="P131" s="19" t="str">
        <f>IFERROR(VLOOKUP(F131&amp;"-"&amp;G131,IF($M$4="TEI0187_REV01",RAW_m_TEI0187_REV01!$AD:$AG),3,0),"---")</f>
        <v>---</v>
      </c>
      <c r="Q131" s="19" t="str">
        <f>IFERROR(VLOOKUP(N131,IF($M$4="TEI0187_REV01",RAW_m_TEI0187_REV01!$AE:$AH),4,0),"---")</f>
        <v>---</v>
      </c>
      <c r="R131" s="19" t="str">
        <f>IFERROR(VLOOKUP(F131&amp;"-"&amp;G131,IF($M$4="TEI0187_REV01",RAW_m_TEI0187_REV01!$AD:$AG),4,0),"---")</f>
        <v>---</v>
      </c>
    </row>
    <row r="132" spans="2:18" x14ac:dyDescent="0.25">
      <c r="B132" s="78">
        <v>127</v>
      </c>
      <c r="C132" s="19" t="str">
        <f>IFERROR(INDEX(B2B!A:F,MATCH('B2B Pin Table'!B132,B2B!A:A,0),6),"---")</f>
        <v>GND</v>
      </c>
      <c r="D132" s="19" t="str">
        <f>IFERROR(IF((COUNTIF(B2B!A128:K128,H130)&lt;0),"---",INDEX(B2B!A:K,MATCH('B2B Pin Table'!B132,B2B!A:A,0),2)),"---")</f>
        <v>J1</v>
      </c>
      <c r="E132" s="19" t="str">
        <f>IFERROR(IF((COUNTIF(B2B!A128:K128,H130)&lt;0),"---",INDEX(B2B!A:K,MATCH('B2B Pin Table'!B132,B2B!A:A,0),3)),"---")</f>
        <v>C7</v>
      </c>
      <c r="F132" s="19" t="str">
        <f>IFERROR(IF((COUNTIF(B2B!A128:K128,L130)&lt;0),"---",INDEX(B2B!A:K,MATCH('B2B Pin Table'!B132,B2B!A:A,0),4)),"---")</f>
        <v>J1</v>
      </c>
      <c r="G132" s="19" t="str">
        <f>IFERROR(IF((COUNTIF(B2B!A128:K128,L130)&lt;0),"---",INDEX(B2B!A:K,MATCH('B2B Pin Table'!B132,B2B!A:A,0),5)),"---")</f>
        <v>C7</v>
      </c>
      <c r="H132" s="59" t="str">
        <f>IFERROR(IF(VLOOKUP($D132&amp;"-"&amp;$E132,IF($H$4="TEB0187_REV01",CALC_CONN_TEB0187_REV01!$F:$I),4,0)="--","---",IF($H$4="TEB0187_REV01",CALC_CONN_TEB0187_REV01!$G132&amp; " --&gt; " &amp;CALC_CONN_TEB0187_REV01!$I132&amp; " --&gt; ")),"---")</f>
        <v>---</v>
      </c>
      <c r="I132" s="19" t="str">
        <f>IFERROR(IF(VLOOKUP($D132&amp;"-"&amp;$E132,IF($H$4="TEB0187_REV01",CALC_CONN_TEB0187_REV01!$F:$H),3,0)="--",VLOOKUP($D132&amp;"-"&amp;$E132,IF($H$4="TEB0187_REV01",CALC_CONN_TEB0187_REV01!$F:$H),2,0),VLOOKUP($D132&amp;"-"&amp;$E132,IF($H$4="TEB0187_REV01",CALC_CONN_TEB0187_REV01!$F:$H),3,0)),"---")</f>
        <v>---</v>
      </c>
      <c r="J132" s="19" t="str">
        <f>IFERROR(VLOOKUP(I132,IF($H$4="TEB0187_REV01",RAW_c_TEB0187_REV01!$AE:$AM),9,0),"---")</f>
        <v>---</v>
      </c>
      <c r="K132" s="19" t="str">
        <f>IFERROR(VLOOKUP(D132&amp;"-"&amp;E132,IF($H$4="TEB0187_REV01",RAW_c_TEB0187_REV01!$AD:$AK,"???"),6,0),"---")</f>
        <v>---</v>
      </c>
      <c r="L132" s="19" t="str">
        <f>IFERROR(VLOOKUP(D132&amp;"-"&amp;E132,IF($H$4="TEB0187_REV01",RAW_c_TEB0187_REV01!$AD:$AL,"???"),9,0),"---")</f>
        <v>---</v>
      </c>
      <c r="M132" s="19" t="str">
        <f>IFERROR(IF(VLOOKUP($F132&amp;"-"&amp;$G132,IF($M$4="TEI0187_REV01",RAW_m_TEI0187_REV01!$F:$AU),43,0)="--","---",IF($M$4="TEI0187_REV01",RAW_m_TEI0187_REV01!$AT132&amp; " --&gt; " &amp;RAW_m_TEI0187_REV01!$AU132&amp; " --&gt; ")),"---")</f>
        <v>---</v>
      </c>
      <c r="N132" s="19" t="str">
        <f>IFERROR(VLOOKUP(F132&amp;"-"&amp;G132,IF($M$4="TEI0187_REV01",RAW_m_TEI0187_REV01!$AD:$AJ),7,0),"---")</f>
        <v>---</v>
      </c>
      <c r="O132" s="19" t="str">
        <f>IFERROR(VLOOKUP(N132,IF($M$4="TEI0187_REV01",RAW_m_TEI0187_REV01!$AJ:$AK),2,0),"---")</f>
        <v>---</v>
      </c>
      <c r="P132" s="19" t="str">
        <f>IFERROR(VLOOKUP(F132&amp;"-"&amp;G132,IF($M$4="TEI0187_REV01",RAW_m_TEI0187_REV01!$AD:$AG),3,0),"---")</f>
        <v>---</v>
      </c>
      <c r="Q132" s="19" t="str">
        <f>IFERROR(VLOOKUP(N132,IF($M$4="TEI0187_REV01",RAW_m_TEI0187_REV01!$AE:$AH),4,0),"---")</f>
        <v>---</v>
      </c>
      <c r="R132" s="19" t="str">
        <f>IFERROR(VLOOKUP(F132&amp;"-"&amp;G132,IF($M$4="TEI0187_REV01",RAW_m_TEI0187_REV01!$AD:$AG),4,0),"---")</f>
        <v>---</v>
      </c>
    </row>
    <row r="133" spans="2:18" x14ac:dyDescent="0.25">
      <c r="B133" s="78">
        <v>128</v>
      </c>
      <c r="C133" s="19" t="str">
        <f>IFERROR(INDEX(B2B!A:F,MATCH('B2B Pin Table'!B133,B2B!A:A,0),6),"---")</f>
        <v>GND</v>
      </c>
      <c r="D133" s="19" t="str">
        <f>IFERROR(IF((COUNTIF(B2B!A129:K129,H131)&lt;0),"---",INDEX(B2B!A:K,MATCH('B2B Pin Table'!B133,B2B!A:A,0),2)),"---")</f>
        <v>J1</v>
      </c>
      <c r="E133" s="19" t="str">
        <f>IFERROR(IF((COUNTIF(B2B!A129:K129,H131)&lt;0),"---",INDEX(B2B!A:K,MATCH('B2B Pin Table'!B133,B2B!A:A,0),3)),"---")</f>
        <v>C8</v>
      </c>
      <c r="F133" s="19" t="str">
        <f>IFERROR(IF((COUNTIF(B2B!A129:K129,L131)&lt;0),"---",INDEX(B2B!A:K,MATCH('B2B Pin Table'!B133,B2B!A:A,0),4)),"---")</f>
        <v>J1</v>
      </c>
      <c r="G133" s="19" t="str">
        <f>IFERROR(IF((COUNTIF(B2B!A129:K129,L131)&lt;0),"---",INDEX(B2B!A:K,MATCH('B2B Pin Table'!B133,B2B!A:A,0),5)),"---")</f>
        <v>C8</v>
      </c>
      <c r="H133" s="59" t="str">
        <f>IFERROR(IF(VLOOKUP($D133&amp;"-"&amp;$E133,IF($H$4="TEB0187_REV01",CALC_CONN_TEB0187_REV01!$F:$I),4,0)="--","---",IF($H$4="TEB0187_REV01",CALC_CONN_TEB0187_REV01!$G133&amp; " --&gt; " &amp;CALC_CONN_TEB0187_REV01!$I133&amp; " --&gt; ")),"---")</f>
        <v>---</v>
      </c>
      <c r="I133" s="19" t="str">
        <f>IFERROR(IF(VLOOKUP($D133&amp;"-"&amp;$E133,IF($H$4="TEB0187_REV01",CALC_CONN_TEB0187_REV01!$F:$H),3,0)="--",VLOOKUP($D133&amp;"-"&amp;$E133,IF($H$4="TEB0187_REV01",CALC_CONN_TEB0187_REV01!$F:$H),2,0),VLOOKUP($D133&amp;"-"&amp;$E133,IF($H$4="TEB0187_REV01",CALC_CONN_TEB0187_REV01!$F:$H),3,0)),"---")</f>
        <v>---</v>
      </c>
      <c r="J133" s="19" t="str">
        <f>IFERROR(VLOOKUP(I133,IF($H$4="TEB0187_REV01",RAW_c_TEB0187_REV01!$AE:$AM),9,0),"---")</f>
        <v>---</v>
      </c>
      <c r="K133" s="19" t="str">
        <f>IFERROR(VLOOKUP(D133&amp;"-"&amp;E133,IF($H$4="TEB0187_REV01",RAW_c_TEB0187_REV01!$AD:$AK,"???"),6,0),"---")</f>
        <v>---</v>
      </c>
      <c r="L133" s="19" t="str">
        <f>IFERROR(VLOOKUP(D133&amp;"-"&amp;E133,IF($H$4="TEB0187_REV01",RAW_c_TEB0187_REV01!$AD:$AL,"???"),9,0),"---")</f>
        <v>---</v>
      </c>
      <c r="M133" s="19" t="str">
        <f>IFERROR(IF(VLOOKUP($F133&amp;"-"&amp;$G133,IF($M$4="TEI0187_REV01",RAW_m_TEI0187_REV01!$F:$AU),43,0)="--","---",IF($M$4="TEI0187_REV01",RAW_m_TEI0187_REV01!$AT133&amp; " --&gt; " &amp;RAW_m_TEI0187_REV01!$AU133&amp; " --&gt; ")),"---")</f>
        <v>---</v>
      </c>
      <c r="N133" s="19" t="str">
        <f>IFERROR(VLOOKUP(F133&amp;"-"&amp;G133,IF($M$4="TEI0187_REV01",RAW_m_TEI0187_REV01!$AD:$AJ),7,0),"---")</f>
        <v>---</v>
      </c>
      <c r="O133" s="19" t="str">
        <f>IFERROR(VLOOKUP(N133,IF($M$4="TEI0187_REV01",RAW_m_TEI0187_REV01!$AJ:$AK),2,0),"---")</f>
        <v>---</v>
      </c>
      <c r="P133" s="19" t="str">
        <f>IFERROR(VLOOKUP(F133&amp;"-"&amp;G133,IF($M$4="TEI0187_REV01",RAW_m_TEI0187_REV01!$AD:$AG),3,0),"---")</f>
        <v>---</v>
      </c>
      <c r="Q133" s="19" t="str">
        <f>IFERROR(VLOOKUP(N133,IF($M$4="TEI0187_REV01",RAW_m_TEI0187_REV01!$AE:$AH),4,0),"---")</f>
        <v>---</v>
      </c>
      <c r="R133" s="19" t="str">
        <f>IFERROR(VLOOKUP(F133&amp;"-"&amp;G133,IF($M$4="TEI0187_REV01",RAW_m_TEI0187_REV01!$AD:$AG),4,0),"---")</f>
        <v>---</v>
      </c>
    </row>
    <row r="134" spans="2:18" x14ac:dyDescent="0.25">
      <c r="B134" s="78">
        <v>129</v>
      </c>
      <c r="C134" s="19" t="str">
        <f>IFERROR(INDEX(B2B!A:F,MATCH('B2B Pin Table'!B134,B2B!A:A,0),6),"---")</f>
        <v>MGT-PL</v>
      </c>
      <c r="D134" s="19" t="str">
        <f>IFERROR(IF((COUNTIF(B2B!A130:K130,H132)&lt;0),"---",INDEX(B2B!A:K,MATCH('B2B Pin Table'!B134,B2B!A:A,0),2)),"---")</f>
        <v>J1</v>
      </c>
      <c r="E134" s="19" t="str">
        <f>IFERROR(IF((COUNTIF(B2B!A130:K130,H132)&lt;0),"---",INDEX(B2B!A:K,MATCH('B2B Pin Table'!B134,B2B!A:A,0),3)),"---")</f>
        <v>C9</v>
      </c>
      <c r="F134" s="19" t="str">
        <f>IFERROR(IF((COUNTIF(B2B!A130:K130,L132)&lt;0),"---",INDEX(B2B!A:K,MATCH('B2B Pin Table'!B134,B2B!A:A,0),4)),"---")</f>
        <v>J1</v>
      </c>
      <c r="G134" s="19" t="str">
        <f>IFERROR(IF((COUNTIF(B2B!A130:K130,L132)&lt;0),"---",INDEX(B2B!A:K,MATCH('B2B Pin Table'!B134,B2B!A:A,0),5)),"---")</f>
        <v>C9</v>
      </c>
      <c r="H134" s="59" t="str">
        <f>IFERROR(IF(VLOOKUP($D134&amp;"-"&amp;$E134,IF($H$4="TEB0187_REV01",CALC_CONN_TEB0187_REV01!$F:$I),4,0)="--","---",IF($H$4="TEB0187_REV01",CALC_CONN_TEB0187_REV01!$G134&amp; " --&gt; " &amp;CALC_CONN_TEB0187_REV01!$I134&amp; " --&gt; ")),"---")</f>
        <v>---</v>
      </c>
      <c r="I134" s="19" t="str">
        <f>IFERROR(IF(VLOOKUP($D134&amp;"-"&amp;$E134,IF($H$4="TEB0187_REV01",CALC_CONN_TEB0187_REV01!$F:$H),3,0)="--",VLOOKUP($D134&amp;"-"&amp;$E134,IF($H$4="TEB0187_REV01",CALC_CONN_TEB0187_REV01!$F:$H),2,0),VLOOKUP($D134&amp;"-"&amp;$E134,IF($H$4="TEB0187_REV01",CALC_CONN_TEB0187_REV01!$F:$H),3,0)),"---")</f>
        <v>---</v>
      </c>
      <c r="J134" s="19" t="str">
        <f>IFERROR(VLOOKUP(I134,IF($H$4="TEB0187_REV01",RAW_c_TEB0187_REV01!$AE:$AM),9,0),"---")</f>
        <v>---</v>
      </c>
      <c r="K134" s="19" t="str">
        <f>IFERROR(VLOOKUP(D134&amp;"-"&amp;E134,IF($H$4="TEB0187_REV01",RAW_c_TEB0187_REV01!$AD:$AK,"???"),6,0),"---")</f>
        <v>---</v>
      </c>
      <c r="L134" s="19" t="str">
        <f>IFERROR(VLOOKUP(D134&amp;"-"&amp;E134,IF($H$4="TEB0187_REV01",RAW_c_TEB0187_REV01!$AD:$AL,"???"),9,0),"---")</f>
        <v>---</v>
      </c>
      <c r="M134" s="19" t="str">
        <f>IFERROR(IF(VLOOKUP($F134&amp;"-"&amp;$G134,IF($M$4="TEI0187_REV01",RAW_m_TEI0187_REV01!$F:$AU),43,0)="--","---",IF($M$4="TEI0187_REV01",RAW_m_TEI0187_REV01!$AT134&amp; " --&gt; " &amp;RAW_m_TEI0187_REV01!$AU134&amp; " --&gt; ")),"---")</f>
        <v>---</v>
      </c>
      <c r="N134" s="19" t="str">
        <f>IFERROR(VLOOKUP(F134&amp;"-"&amp;G134,IF($M$4="TEI0187_REV01",RAW_m_TEI0187_REV01!$AD:$AJ),7,0),"---")</f>
        <v>---</v>
      </c>
      <c r="O134" s="19" t="str">
        <f>IFERROR(VLOOKUP(N134,IF($M$4="TEI0187_REV01",RAW_m_TEI0187_REV01!$AJ:$AK),2,0),"---")</f>
        <v>---</v>
      </c>
      <c r="P134" s="19" t="str">
        <f>IFERROR(VLOOKUP(F134&amp;"-"&amp;G134,IF($M$4="TEI0187_REV01",RAW_m_TEI0187_REV01!$AD:$AG),3,0),"---")</f>
        <v>---</v>
      </c>
      <c r="Q134" s="19" t="str">
        <f>IFERROR(VLOOKUP(N134,IF($M$4="TEI0187_REV01",RAW_m_TEI0187_REV01!$AE:$AH),4,0),"---")</f>
        <v>---</v>
      </c>
      <c r="R134" s="19" t="str">
        <f>IFERROR(VLOOKUP(F134&amp;"-"&amp;G134,IF($M$4="TEI0187_REV01",RAW_m_TEI0187_REV01!$AD:$AG),4,0),"---")</f>
        <v>---</v>
      </c>
    </row>
    <row r="135" spans="2:18" x14ac:dyDescent="0.25">
      <c r="B135" s="78">
        <v>130</v>
      </c>
      <c r="C135" s="19" t="str">
        <f>IFERROR(INDEX(B2B!A:F,MATCH('B2B Pin Table'!B135,B2B!A:A,0),6),"---")</f>
        <v>MGT-PL</v>
      </c>
      <c r="D135" s="19" t="str">
        <f>IFERROR(IF((COUNTIF(B2B!A131:K131,H133)&lt;0),"---",INDEX(B2B!A:K,MATCH('B2B Pin Table'!B135,B2B!A:A,0),2)),"---")</f>
        <v>J1</v>
      </c>
      <c r="E135" s="19" t="str">
        <f>IFERROR(IF((COUNTIF(B2B!A131:K131,H133)&lt;0),"---",INDEX(B2B!A:K,MATCH('B2B Pin Table'!B135,B2B!A:A,0),3)),"---")</f>
        <v>C10</v>
      </c>
      <c r="F135" s="19" t="str">
        <f>IFERROR(IF((COUNTIF(B2B!A131:K131,L133)&lt;0),"---",INDEX(B2B!A:K,MATCH('B2B Pin Table'!B135,B2B!A:A,0),4)),"---")</f>
        <v>J1</v>
      </c>
      <c r="G135" s="19" t="str">
        <f>IFERROR(IF((COUNTIF(B2B!A131:K131,L133)&lt;0),"---",INDEX(B2B!A:K,MATCH('B2B Pin Table'!B135,B2B!A:A,0),5)),"---")</f>
        <v>C10</v>
      </c>
      <c r="H135" s="59" t="str">
        <f>IFERROR(IF(VLOOKUP($D135&amp;"-"&amp;$E135,IF($H$4="TEB0187_REV01",CALC_CONN_TEB0187_REV01!$F:$I),4,0)="--","---",IF($H$4="TEB0187_REV01",CALC_CONN_TEB0187_REV01!$G135&amp; " --&gt; " &amp;CALC_CONN_TEB0187_REV01!$I135&amp; " --&gt; ")),"---")</f>
        <v>---</v>
      </c>
      <c r="I135" s="19" t="str">
        <f>IFERROR(IF(VLOOKUP($D135&amp;"-"&amp;$E135,IF($H$4="TEB0187_REV01",CALC_CONN_TEB0187_REV01!$F:$H),3,0)="--",VLOOKUP($D135&amp;"-"&amp;$E135,IF($H$4="TEB0187_REV01",CALC_CONN_TEB0187_REV01!$F:$H),2,0),VLOOKUP($D135&amp;"-"&amp;$E135,IF($H$4="TEB0187_REV01",CALC_CONN_TEB0187_REV01!$F:$H),3,0)),"---")</f>
        <v>---</v>
      </c>
      <c r="J135" s="19" t="str">
        <f>IFERROR(VLOOKUP(I135,IF($H$4="TEB0187_REV01",RAW_c_TEB0187_REV01!$AE:$AM),9,0),"---")</f>
        <v>---</v>
      </c>
      <c r="K135" s="19" t="str">
        <f>IFERROR(VLOOKUP(D135&amp;"-"&amp;E135,IF($H$4="TEB0187_REV01",RAW_c_TEB0187_REV01!$AD:$AK,"???"),6,0),"---")</f>
        <v>---</v>
      </c>
      <c r="L135" s="19" t="str">
        <f>IFERROR(VLOOKUP(D135&amp;"-"&amp;E135,IF($H$4="TEB0187_REV01",RAW_c_TEB0187_REV01!$AD:$AL,"???"),9,0),"---")</f>
        <v>---</v>
      </c>
      <c r="M135" s="19" t="str">
        <f>IFERROR(IF(VLOOKUP($F135&amp;"-"&amp;$G135,IF($M$4="TEI0187_REV01",RAW_m_TEI0187_REV01!$F:$AU),43,0)="--","---",IF($M$4="TEI0187_REV01",RAW_m_TEI0187_REV01!$AT135&amp; " --&gt; " &amp;RAW_m_TEI0187_REV01!$AU135&amp; " --&gt; ")),"---")</f>
        <v>---</v>
      </c>
      <c r="N135" s="19" t="str">
        <f>IFERROR(VLOOKUP(F135&amp;"-"&amp;G135,IF($M$4="TEI0187_REV01",RAW_m_TEI0187_REV01!$AD:$AJ),7,0),"---")</f>
        <v>---</v>
      </c>
      <c r="O135" s="19" t="str">
        <f>IFERROR(VLOOKUP(N135,IF($M$4="TEI0187_REV01",RAW_m_TEI0187_REV01!$AJ:$AK),2,0),"---")</f>
        <v>---</v>
      </c>
      <c r="P135" s="19" t="str">
        <f>IFERROR(VLOOKUP(F135&amp;"-"&amp;G135,IF($M$4="TEI0187_REV01",RAW_m_TEI0187_REV01!$AD:$AG),3,0),"---")</f>
        <v>---</v>
      </c>
      <c r="Q135" s="19" t="str">
        <f>IFERROR(VLOOKUP(N135,IF($M$4="TEI0187_REV01",RAW_m_TEI0187_REV01!$AE:$AH),4,0),"---")</f>
        <v>---</v>
      </c>
      <c r="R135" s="19" t="str">
        <f>IFERROR(VLOOKUP(F135&amp;"-"&amp;G135,IF($M$4="TEI0187_REV01",RAW_m_TEI0187_REV01!$AD:$AG),4,0),"---")</f>
        <v>---</v>
      </c>
    </row>
    <row r="136" spans="2:18" x14ac:dyDescent="0.25">
      <c r="B136" s="78">
        <v>131</v>
      </c>
      <c r="C136" s="19" t="str">
        <f>IFERROR(INDEX(B2B!A:F,MATCH('B2B Pin Table'!B136,B2B!A:A,0),6),"---")</f>
        <v>GND</v>
      </c>
      <c r="D136" s="19" t="str">
        <f>IFERROR(IF((COUNTIF(B2B!A132:K132,H134)&lt;0),"---",INDEX(B2B!A:K,MATCH('B2B Pin Table'!B136,B2B!A:A,0),2)),"---")</f>
        <v>J1</v>
      </c>
      <c r="E136" s="19" t="str">
        <f>IFERROR(IF((COUNTIF(B2B!A132:K132,H134)&lt;0),"---",INDEX(B2B!A:K,MATCH('B2B Pin Table'!B136,B2B!A:A,0),3)),"---")</f>
        <v>C11</v>
      </c>
      <c r="F136" s="19" t="str">
        <f>IFERROR(IF((COUNTIF(B2B!A132:K132,L134)&lt;0),"---",INDEX(B2B!A:K,MATCH('B2B Pin Table'!B136,B2B!A:A,0),4)),"---")</f>
        <v>J1</v>
      </c>
      <c r="G136" s="19" t="str">
        <f>IFERROR(IF((COUNTIF(B2B!A132:K132,L134)&lt;0),"---",INDEX(B2B!A:K,MATCH('B2B Pin Table'!B136,B2B!A:A,0),5)),"---")</f>
        <v>C11</v>
      </c>
      <c r="H136" s="59" t="str">
        <f>IFERROR(IF(VLOOKUP($D136&amp;"-"&amp;$E136,IF($H$4="TEB0187_REV01",CALC_CONN_TEB0187_REV01!$F:$I),4,0)="--","---",IF($H$4="TEB0187_REV01",CALC_CONN_TEB0187_REV01!$G136&amp; " --&gt; " &amp;CALC_CONN_TEB0187_REV01!$I136&amp; " --&gt; ")),"---")</f>
        <v>---</v>
      </c>
      <c r="I136" s="19" t="str">
        <f>IFERROR(IF(VLOOKUP($D136&amp;"-"&amp;$E136,IF($H$4="TEB0187_REV01",CALC_CONN_TEB0187_REV01!$F:$H),3,0)="--",VLOOKUP($D136&amp;"-"&amp;$E136,IF($H$4="TEB0187_REV01",CALC_CONN_TEB0187_REV01!$F:$H),2,0),VLOOKUP($D136&amp;"-"&amp;$E136,IF($H$4="TEB0187_REV01",CALC_CONN_TEB0187_REV01!$F:$H),3,0)),"---")</f>
        <v>---</v>
      </c>
      <c r="J136" s="19" t="str">
        <f>IFERROR(VLOOKUP(I136,IF($H$4="TEB0187_REV01",RAW_c_TEB0187_REV01!$AE:$AM),9,0),"---")</f>
        <v>---</v>
      </c>
      <c r="K136" s="19" t="str">
        <f>IFERROR(VLOOKUP(D136&amp;"-"&amp;E136,IF($H$4="TEB0187_REV01",RAW_c_TEB0187_REV01!$AD:$AK,"???"),6,0),"---")</f>
        <v>---</v>
      </c>
      <c r="L136" s="19" t="str">
        <f>IFERROR(VLOOKUP(D136&amp;"-"&amp;E136,IF($H$4="TEB0187_REV01",RAW_c_TEB0187_REV01!$AD:$AL,"???"),9,0),"---")</f>
        <v>---</v>
      </c>
      <c r="M136" s="19" t="str">
        <f>IFERROR(IF(VLOOKUP($F136&amp;"-"&amp;$G136,IF($M$4="TEI0187_REV01",RAW_m_TEI0187_REV01!$F:$AU),43,0)="--","---",IF($M$4="TEI0187_REV01",RAW_m_TEI0187_REV01!$AT136&amp; " --&gt; " &amp;RAW_m_TEI0187_REV01!$AU136&amp; " --&gt; ")),"---")</f>
        <v>---</v>
      </c>
      <c r="N136" s="19" t="str">
        <f>IFERROR(VLOOKUP(F136&amp;"-"&amp;G136,IF($M$4="TEI0187_REV01",RAW_m_TEI0187_REV01!$AD:$AJ),7,0),"---")</f>
        <v>---</v>
      </c>
      <c r="O136" s="19" t="str">
        <f>IFERROR(VLOOKUP(N136,IF($M$4="TEI0187_REV01",RAW_m_TEI0187_REV01!$AJ:$AK),2,0),"---")</f>
        <v>---</v>
      </c>
      <c r="P136" s="19" t="str">
        <f>IFERROR(VLOOKUP(F136&amp;"-"&amp;G136,IF($M$4="TEI0187_REV01",RAW_m_TEI0187_REV01!$AD:$AG),3,0),"---")</f>
        <v>---</v>
      </c>
      <c r="Q136" s="19" t="str">
        <f>IFERROR(VLOOKUP(N136,IF($M$4="TEI0187_REV01",RAW_m_TEI0187_REV01!$AE:$AH),4,0),"---")</f>
        <v>---</v>
      </c>
      <c r="R136" s="19" t="str">
        <f>IFERROR(VLOOKUP(F136&amp;"-"&amp;G136,IF($M$4="TEI0187_REV01",RAW_m_TEI0187_REV01!$AD:$AG),4,0),"---")</f>
        <v>---</v>
      </c>
    </row>
    <row r="137" spans="2:18" x14ac:dyDescent="0.25">
      <c r="B137" s="78">
        <v>132</v>
      </c>
      <c r="C137" s="19" t="str">
        <f>IFERROR(INDEX(B2B!A:F,MATCH('B2B Pin Table'!B137,B2B!A:A,0),6),"---")</f>
        <v>GND</v>
      </c>
      <c r="D137" s="19" t="str">
        <f>IFERROR(IF((COUNTIF(B2B!A133:K133,H135)&lt;0),"---",INDEX(B2B!A:K,MATCH('B2B Pin Table'!B137,B2B!A:A,0),2)),"---")</f>
        <v>J1</v>
      </c>
      <c r="E137" s="19" t="str">
        <f>IFERROR(IF((COUNTIF(B2B!A133:K133,H135)&lt;0),"---",INDEX(B2B!A:K,MATCH('B2B Pin Table'!B137,B2B!A:A,0),3)),"---")</f>
        <v>C12</v>
      </c>
      <c r="F137" s="19" t="str">
        <f>IFERROR(IF((COUNTIF(B2B!A133:K133,L135)&lt;0),"---",INDEX(B2B!A:K,MATCH('B2B Pin Table'!B137,B2B!A:A,0),4)),"---")</f>
        <v>J1</v>
      </c>
      <c r="G137" s="19" t="str">
        <f>IFERROR(IF((COUNTIF(B2B!A133:K133,L135)&lt;0),"---",INDEX(B2B!A:K,MATCH('B2B Pin Table'!B137,B2B!A:A,0),5)),"---")</f>
        <v>C12</v>
      </c>
      <c r="H137" s="59" t="str">
        <f>IFERROR(IF(VLOOKUP($D137&amp;"-"&amp;$E137,IF($H$4="TEB0187_REV01",CALC_CONN_TEB0187_REV01!$F:$I),4,0)="--","---",IF($H$4="TEB0187_REV01",CALC_CONN_TEB0187_REV01!$G137&amp; " --&gt; " &amp;CALC_CONN_TEB0187_REV01!$I137&amp; " --&gt; ")),"---")</f>
        <v>---</v>
      </c>
      <c r="I137" s="19" t="str">
        <f>IFERROR(IF(VLOOKUP($D137&amp;"-"&amp;$E137,IF($H$4="TEB0187_REV01",CALC_CONN_TEB0187_REV01!$F:$H),3,0)="--",VLOOKUP($D137&amp;"-"&amp;$E137,IF($H$4="TEB0187_REV01",CALC_CONN_TEB0187_REV01!$F:$H),2,0),VLOOKUP($D137&amp;"-"&amp;$E137,IF($H$4="TEB0187_REV01",CALC_CONN_TEB0187_REV01!$F:$H),3,0)),"---")</f>
        <v>---</v>
      </c>
      <c r="J137" s="19" t="str">
        <f>IFERROR(VLOOKUP(I137,IF($H$4="TEB0187_REV01",RAW_c_TEB0187_REV01!$AE:$AM),9,0),"---")</f>
        <v>---</v>
      </c>
      <c r="K137" s="19" t="str">
        <f>IFERROR(VLOOKUP(D137&amp;"-"&amp;E137,IF($H$4="TEB0187_REV01",RAW_c_TEB0187_REV01!$AD:$AK,"???"),6,0),"---")</f>
        <v>---</v>
      </c>
      <c r="L137" s="19" t="str">
        <f>IFERROR(VLOOKUP(D137&amp;"-"&amp;E137,IF($H$4="TEB0187_REV01",RAW_c_TEB0187_REV01!$AD:$AL,"???"),9,0),"---")</f>
        <v>---</v>
      </c>
      <c r="M137" s="19" t="str">
        <f>IFERROR(IF(VLOOKUP($F137&amp;"-"&amp;$G137,IF($M$4="TEI0187_REV01",RAW_m_TEI0187_REV01!$F:$AU),43,0)="--","---",IF($M$4="TEI0187_REV01",RAW_m_TEI0187_REV01!$AT137&amp; " --&gt; " &amp;RAW_m_TEI0187_REV01!$AU137&amp; " --&gt; ")),"---")</f>
        <v>---</v>
      </c>
      <c r="N137" s="19" t="str">
        <f>IFERROR(VLOOKUP(F137&amp;"-"&amp;G137,IF($M$4="TEI0187_REV01",RAW_m_TEI0187_REV01!$AD:$AJ),7,0),"---")</f>
        <v>---</v>
      </c>
      <c r="O137" s="19" t="str">
        <f>IFERROR(VLOOKUP(N137,IF($M$4="TEI0187_REV01",RAW_m_TEI0187_REV01!$AJ:$AK),2,0),"---")</f>
        <v>---</v>
      </c>
      <c r="P137" s="19" t="str">
        <f>IFERROR(VLOOKUP(F137&amp;"-"&amp;G137,IF($M$4="TEI0187_REV01",RAW_m_TEI0187_REV01!$AD:$AG),3,0),"---")</f>
        <v>---</v>
      </c>
      <c r="Q137" s="19" t="str">
        <f>IFERROR(VLOOKUP(N137,IF($M$4="TEI0187_REV01",RAW_m_TEI0187_REV01!$AE:$AH),4,0),"---")</f>
        <v>---</v>
      </c>
      <c r="R137" s="19" t="str">
        <f>IFERROR(VLOOKUP(F137&amp;"-"&amp;G137,IF($M$4="TEI0187_REV01",RAW_m_TEI0187_REV01!$AD:$AG),4,0),"---")</f>
        <v>---</v>
      </c>
    </row>
    <row r="138" spans="2:18" x14ac:dyDescent="0.25">
      <c r="B138" s="78">
        <v>133</v>
      </c>
      <c r="C138" s="19" t="str">
        <f>IFERROR(INDEX(B2B!A:F,MATCH('B2B Pin Table'!B138,B2B!A:A,0),6),"---")</f>
        <v>MGT-PL</v>
      </c>
      <c r="D138" s="19" t="str">
        <f>IFERROR(IF((COUNTIF(B2B!A134:K134,H136)&lt;0),"---",INDEX(B2B!A:K,MATCH('B2B Pin Table'!B138,B2B!A:A,0),2)),"---")</f>
        <v>J1</v>
      </c>
      <c r="E138" s="19" t="str">
        <f>IFERROR(IF((COUNTIF(B2B!A134:K134,H136)&lt;0),"---",INDEX(B2B!A:K,MATCH('B2B Pin Table'!B138,B2B!A:A,0),3)),"---")</f>
        <v>C13</v>
      </c>
      <c r="F138" s="19" t="str">
        <f>IFERROR(IF((COUNTIF(B2B!A134:K134,L136)&lt;0),"---",INDEX(B2B!A:K,MATCH('B2B Pin Table'!B138,B2B!A:A,0),4)),"---")</f>
        <v>J1</v>
      </c>
      <c r="G138" s="19" t="str">
        <f>IFERROR(IF((COUNTIF(B2B!A134:K134,L136)&lt;0),"---",INDEX(B2B!A:K,MATCH('B2B Pin Table'!B138,B2B!A:A,0),5)),"---")</f>
        <v>C13</v>
      </c>
      <c r="H138" s="59" t="str">
        <f>IFERROR(IF(VLOOKUP($D138&amp;"-"&amp;$E138,IF($H$4="TEB0187_REV01",CALC_CONN_TEB0187_REV01!$F:$I),4,0)="--","---",IF($H$4="TEB0187_REV01",CALC_CONN_TEB0187_REV01!$G138&amp; " --&gt; " &amp;CALC_CONN_TEB0187_REV01!$I138&amp; " --&gt; ")),"---")</f>
        <v>---</v>
      </c>
      <c r="I138" s="19" t="str">
        <f>IFERROR(IF(VLOOKUP($D138&amp;"-"&amp;$E138,IF($H$4="TEB0187_REV01",CALC_CONN_TEB0187_REV01!$F:$H),3,0)="--",VLOOKUP($D138&amp;"-"&amp;$E138,IF($H$4="TEB0187_REV01",CALC_CONN_TEB0187_REV01!$F:$H),2,0),VLOOKUP($D138&amp;"-"&amp;$E138,IF($H$4="TEB0187_REV01",CALC_CONN_TEB0187_REV01!$F:$H),3,0)),"---")</f>
        <v>---</v>
      </c>
      <c r="J138" s="19" t="str">
        <f>IFERROR(VLOOKUP(I138,IF($H$4="TEB0187_REV01",RAW_c_TEB0187_REV01!$AE:$AM),9,0),"---")</f>
        <v>---</v>
      </c>
      <c r="K138" s="19" t="str">
        <f>IFERROR(VLOOKUP(D138&amp;"-"&amp;E138,IF($H$4="TEB0187_REV01",RAW_c_TEB0187_REV01!$AD:$AK,"???"),6,0),"---")</f>
        <v>---</v>
      </c>
      <c r="L138" s="19" t="str">
        <f>IFERROR(VLOOKUP(D138&amp;"-"&amp;E138,IF($H$4="TEB0187_REV01",RAW_c_TEB0187_REV01!$AD:$AL,"???"),9,0),"---")</f>
        <v>---</v>
      </c>
      <c r="M138" s="19" t="str">
        <f>IFERROR(IF(VLOOKUP($F138&amp;"-"&amp;$G138,IF($M$4="TEI0187_REV01",RAW_m_TEI0187_REV01!$F:$AU),43,0)="--","---",IF($M$4="TEI0187_REV01",RAW_m_TEI0187_REV01!$AT138&amp; " --&gt; " &amp;RAW_m_TEI0187_REV01!$AU138&amp; " --&gt; ")),"---")</f>
        <v>---</v>
      </c>
      <c r="N138" s="19" t="str">
        <f>IFERROR(VLOOKUP(F138&amp;"-"&amp;G138,IF($M$4="TEI0187_REV01",RAW_m_TEI0187_REV01!$AD:$AJ),7,0),"---")</f>
        <v>---</v>
      </c>
      <c r="O138" s="19" t="str">
        <f>IFERROR(VLOOKUP(N138,IF($M$4="TEI0187_REV01",RAW_m_TEI0187_REV01!$AJ:$AK),2,0),"---")</f>
        <v>---</v>
      </c>
      <c r="P138" s="19" t="str">
        <f>IFERROR(VLOOKUP(F138&amp;"-"&amp;G138,IF($M$4="TEI0187_REV01",RAW_m_TEI0187_REV01!$AD:$AG),3,0),"---")</f>
        <v>---</v>
      </c>
      <c r="Q138" s="19" t="str">
        <f>IFERROR(VLOOKUP(N138,IF($M$4="TEI0187_REV01",RAW_m_TEI0187_REV01!$AE:$AH),4,0),"---")</f>
        <v>---</v>
      </c>
      <c r="R138" s="19" t="str">
        <f>IFERROR(VLOOKUP(F138&amp;"-"&amp;G138,IF($M$4="TEI0187_REV01",RAW_m_TEI0187_REV01!$AD:$AG),4,0),"---")</f>
        <v>---</v>
      </c>
    </row>
    <row r="139" spans="2:18" x14ac:dyDescent="0.25">
      <c r="B139" s="78">
        <v>134</v>
      </c>
      <c r="C139" s="19" t="str">
        <f>IFERROR(INDEX(B2B!A:F,MATCH('B2B Pin Table'!B139,B2B!A:A,0),6),"---")</f>
        <v>MGT-PL</v>
      </c>
      <c r="D139" s="19" t="str">
        <f>IFERROR(IF((COUNTIF(B2B!A135:K135,H137)&lt;0),"---",INDEX(B2B!A:K,MATCH('B2B Pin Table'!B139,B2B!A:A,0),2)),"---")</f>
        <v>J1</v>
      </c>
      <c r="E139" s="19" t="str">
        <f>IFERROR(IF((COUNTIF(B2B!A135:K135,H137)&lt;0),"---",INDEX(B2B!A:K,MATCH('B2B Pin Table'!B139,B2B!A:A,0),3)),"---")</f>
        <v>C14</v>
      </c>
      <c r="F139" s="19" t="str">
        <f>IFERROR(IF((COUNTIF(B2B!A135:K135,L137)&lt;0),"---",INDEX(B2B!A:K,MATCH('B2B Pin Table'!B139,B2B!A:A,0),4)),"---")</f>
        <v>J1</v>
      </c>
      <c r="G139" s="19" t="str">
        <f>IFERROR(IF((COUNTIF(B2B!A135:K135,L137)&lt;0),"---",INDEX(B2B!A:K,MATCH('B2B Pin Table'!B139,B2B!A:A,0),5)),"---")</f>
        <v>C14</v>
      </c>
      <c r="H139" s="59" t="str">
        <f>IFERROR(IF(VLOOKUP($D139&amp;"-"&amp;$E139,IF($H$4="TEB0187_REV01",CALC_CONN_TEB0187_REV01!$F:$I),4,0)="--","---",IF($H$4="TEB0187_REV01",CALC_CONN_TEB0187_REV01!$G139&amp; " --&gt; " &amp;CALC_CONN_TEB0187_REV01!$I139&amp; " --&gt; ")),"---")</f>
        <v>---</v>
      </c>
      <c r="I139" s="19" t="str">
        <f>IFERROR(IF(VLOOKUP($D139&amp;"-"&amp;$E139,IF($H$4="TEB0187_REV01",CALC_CONN_TEB0187_REV01!$F:$H),3,0)="--",VLOOKUP($D139&amp;"-"&amp;$E139,IF($H$4="TEB0187_REV01",CALC_CONN_TEB0187_REV01!$F:$H),2,0),VLOOKUP($D139&amp;"-"&amp;$E139,IF($H$4="TEB0187_REV01",CALC_CONN_TEB0187_REV01!$F:$H),3,0)),"---")</f>
        <v>---</v>
      </c>
      <c r="J139" s="19" t="str">
        <f>IFERROR(VLOOKUP(I139,IF($H$4="TEB0187_REV01",RAW_c_TEB0187_REV01!$AE:$AM),9,0),"---")</f>
        <v>---</v>
      </c>
      <c r="K139" s="19" t="str">
        <f>IFERROR(VLOOKUP(D139&amp;"-"&amp;E139,IF($H$4="TEB0187_REV01",RAW_c_TEB0187_REV01!$AD:$AK,"???"),6,0),"---")</f>
        <v>---</v>
      </c>
      <c r="L139" s="19" t="str">
        <f>IFERROR(VLOOKUP(D139&amp;"-"&amp;E139,IF($H$4="TEB0187_REV01",RAW_c_TEB0187_REV01!$AD:$AL,"???"),9,0),"---")</f>
        <v>---</v>
      </c>
      <c r="M139" s="19" t="str">
        <f>IFERROR(IF(VLOOKUP($F139&amp;"-"&amp;$G139,IF($M$4="TEI0187_REV01",RAW_m_TEI0187_REV01!$F:$AU),43,0)="--","---",IF($M$4="TEI0187_REV01",RAW_m_TEI0187_REV01!$AT139&amp; " --&gt; " &amp;RAW_m_TEI0187_REV01!$AU139&amp; " --&gt; ")),"---")</f>
        <v>---</v>
      </c>
      <c r="N139" s="19" t="str">
        <f>IFERROR(VLOOKUP(F139&amp;"-"&amp;G139,IF($M$4="TEI0187_REV01",RAW_m_TEI0187_REV01!$AD:$AJ),7,0),"---")</f>
        <v>---</v>
      </c>
      <c r="O139" s="19" t="str">
        <f>IFERROR(VLOOKUP(N139,IF($M$4="TEI0187_REV01",RAW_m_TEI0187_REV01!$AJ:$AK),2,0),"---")</f>
        <v>---</v>
      </c>
      <c r="P139" s="19" t="str">
        <f>IFERROR(VLOOKUP(F139&amp;"-"&amp;G139,IF($M$4="TEI0187_REV01",RAW_m_TEI0187_REV01!$AD:$AG),3,0),"---")</f>
        <v>---</v>
      </c>
      <c r="Q139" s="19" t="str">
        <f>IFERROR(VLOOKUP(N139,IF($M$4="TEI0187_REV01",RAW_m_TEI0187_REV01!$AE:$AH),4,0),"---")</f>
        <v>---</v>
      </c>
      <c r="R139" s="19" t="str">
        <f>IFERROR(VLOOKUP(F139&amp;"-"&amp;G139,IF($M$4="TEI0187_REV01",RAW_m_TEI0187_REV01!$AD:$AG),4,0),"---")</f>
        <v>---</v>
      </c>
    </row>
    <row r="140" spans="2:18" x14ac:dyDescent="0.25">
      <c r="B140" s="78">
        <v>135</v>
      </c>
      <c r="C140" s="19" t="str">
        <f>IFERROR(INDEX(B2B!A:F,MATCH('B2B Pin Table'!B140,B2B!A:A,0),6),"---")</f>
        <v>GND</v>
      </c>
      <c r="D140" s="19" t="str">
        <f>IFERROR(IF((COUNTIF(B2B!A136:K136,H138)&lt;0),"---",INDEX(B2B!A:K,MATCH('B2B Pin Table'!B140,B2B!A:A,0),2)),"---")</f>
        <v>J1</v>
      </c>
      <c r="E140" s="19" t="str">
        <f>IFERROR(IF((COUNTIF(B2B!A136:K136,H138)&lt;0),"---",INDEX(B2B!A:K,MATCH('B2B Pin Table'!B140,B2B!A:A,0),3)),"---")</f>
        <v>C15</v>
      </c>
      <c r="F140" s="19" t="str">
        <f>IFERROR(IF((COUNTIF(B2B!A136:K136,L138)&lt;0),"---",INDEX(B2B!A:K,MATCH('B2B Pin Table'!B140,B2B!A:A,0),4)),"---")</f>
        <v>J1</v>
      </c>
      <c r="G140" s="19" t="str">
        <f>IFERROR(IF((COUNTIF(B2B!A136:K136,L138)&lt;0),"---",INDEX(B2B!A:K,MATCH('B2B Pin Table'!B140,B2B!A:A,0),5)),"---")</f>
        <v>C15</v>
      </c>
      <c r="H140" s="59" t="str">
        <f>IFERROR(IF(VLOOKUP($D140&amp;"-"&amp;$E140,IF($H$4="TEB0187_REV01",CALC_CONN_TEB0187_REV01!$F:$I),4,0)="--","---",IF($H$4="TEB0187_REV01",CALC_CONN_TEB0187_REV01!$G140&amp; " --&gt; " &amp;CALC_CONN_TEB0187_REV01!$I140&amp; " --&gt; ")),"---")</f>
        <v>---</v>
      </c>
      <c r="I140" s="19" t="str">
        <f>IFERROR(IF(VLOOKUP($D140&amp;"-"&amp;$E140,IF($H$4="TEB0187_REV01",CALC_CONN_TEB0187_REV01!$F:$H),3,0)="--",VLOOKUP($D140&amp;"-"&amp;$E140,IF($H$4="TEB0187_REV01",CALC_CONN_TEB0187_REV01!$F:$H),2,0),VLOOKUP($D140&amp;"-"&amp;$E140,IF($H$4="TEB0187_REV01",CALC_CONN_TEB0187_REV01!$F:$H),3,0)),"---")</f>
        <v>---</v>
      </c>
      <c r="J140" s="19" t="str">
        <f>IFERROR(VLOOKUP(I140,IF($H$4="TEB0187_REV01",RAW_c_TEB0187_REV01!$AE:$AM),9,0),"---")</f>
        <v>---</v>
      </c>
      <c r="K140" s="19" t="str">
        <f>IFERROR(VLOOKUP(D140&amp;"-"&amp;E140,IF($H$4="TEB0187_REV01",RAW_c_TEB0187_REV01!$AD:$AK,"???"),6,0),"---")</f>
        <v>---</v>
      </c>
      <c r="L140" s="19" t="str">
        <f>IFERROR(VLOOKUP(D140&amp;"-"&amp;E140,IF($H$4="TEB0187_REV01",RAW_c_TEB0187_REV01!$AD:$AL,"???"),9,0),"---")</f>
        <v>---</v>
      </c>
      <c r="M140" s="19" t="str">
        <f>IFERROR(IF(VLOOKUP($F140&amp;"-"&amp;$G140,IF($M$4="TEI0187_REV01",RAW_m_TEI0187_REV01!$F:$AU),43,0)="--","---",IF($M$4="TEI0187_REV01",RAW_m_TEI0187_REV01!$AT140&amp; " --&gt; " &amp;RAW_m_TEI0187_REV01!$AU140&amp; " --&gt; ")),"---")</f>
        <v>---</v>
      </c>
      <c r="N140" s="19" t="str">
        <f>IFERROR(VLOOKUP(F140&amp;"-"&amp;G140,IF($M$4="TEI0187_REV01",RAW_m_TEI0187_REV01!$AD:$AJ),7,0),"---")</f>
        <v>---</v>
      </c>
      <c r="O140" s="19" t="str">
        <f>IFERROR(VLOOKUP(N140,IF($M$4="TEI0187_REV01",RAW_m_TEI0187_REV01!$AJ:$AK),2,0),"---")</f>
        <v>---</v>
      </c>
      <c r="P140" s="19" t="str">
        <f>IFERROR(VLOOKUP(F140&amp;"-"&amp;G140,IF($M$4="TEI0187_REV01",RAW_m_TEI0187_REV01!$AD:$AG),3,0),"---")</f>
        <v>---</v>
      </c>
      <c r="Q140" s="19" t="str">
        <f>IFERROR(VLOOKUP(N140,IF($M$4="TEI0187_REV01",RAW_m_TEI0187_REV01!$AE:$AH),4,0),"---")</f>
        <v>---</v>
      </c>
      <c r="R140" s="19" t="str">
        <f>IFERROR(VLOOKUP(F140&amp;"-"&amp;G140,IF($M$4="TEI0187_REV01",RAW_m_TEI0187_REV01!$AD:$AG),4,0),"---")</f>
        <v>---</v>
      </c>
    </row>
    <row r="141" spans="2:18" x14ac:dyDescent="0.25">
      <c r="B141" s="78">
        <v>136</v>
      </c>
      <c r="C141" s="19" t="str">
        <f>IFERROR(INDEX(B2B!A:F,MATCH('B2B Pin Table'!B141,B2B!A:A,0),6),"---")</f>
        <v>GND</v>
      </c>
      <c r="D141" s="19" t="str">
        <f>IFERROR(IF((COUNTIF(B2B!A137:K137,H139)&lt;0),"---",INDEX(B2B!A:K,MATCH('B2B Pin Table'!B141,B2B!A:A,0),2)),"---")</f>
        <v>J1</v>
      </c>
      <c r="E141" s="19" t="str">
        <f>IFERROR(IF((COUNTIF(B2B!A137:K137,H139)&lt;0),"---",INDEX(B2B!A:K,MATCH('B2B Pin Table'!B141,B2B!A:A,0),3)),"---")</f>
        <v>C16</v>
      </c>
      <c r="F141" s="19" t="str">
        <f>IFERROR(IF((COUNTIF(B2B!A137:K137,L139)&lt;0),"---",INDEX(B2B!A:K,MATCH('B2B Pin Table'!B141,B2B!A:A,0),4)),"---")</f>
        <v>J1</v>
      </c>
      <c r="G141" s="19" t="str">
        <f>IFERROR(IF((COUNTIF(B2B!A137:K137,L139)&lt;0),"---",INDEX(B2B!A:K,MATCH('B2B Pin Table'!B141,B2B!A:A,0),5)),"---")</f>
        <v>C16</v>
      </c>
      <c r="H141" s="59" t="str">
        <f>IFERROR(IF(VLOOKUP($D141&amp;"-"&amp;$E141,IF($H$4="TEB0187_REV01",CALC_CONN_TEB0187_REV01!$F:$I),4,0)="--","---",IF($H$4="TEB0187_REV01",CALC_CONN_TEB0187_REV01!$G141&amp; " --&gt; " &amp;CALC_CONN_TEB0187_REV01!$I141&amp; " --&gt; ")),"---")</f>
        <v>---</v>
      </c>
      <c r="I141" s="19" t="str">
        <f>IFERROR(IF(VLOOKUP($D141&amp;"-"&amp;$E141,IF($H$4="TEB0187_REV01",CALC_CONN_TEB0187_REV01!$F:$H),3,0)="--",VLOOKUP($D141&amp;"-"&amp;$E141,IF($H$4="TEB0187_REV01",CALC_CONN_TEB0187_REV01!$F:$H),2,0),VLOOKUP($D141&amp;"-"&amp;$E141,IF($H$4="TEB0187_REV01",CALC_CONN_TEB0187_REV01!$F:$H),3,0)),"---")</f>
        <v>---</v>
      </c>
      <c r="J141" s="19" t="str">
        <f>IFERROR(VLOOKUP(I141,IF($H$4="TEB0187_REV01",RAW_c_TEB0187_REV01!$AE:$AM),9,0),"---")</f>
        <v>---</v>
      </c>
      <c r="K141" s="19" t="str">
        <f>IFERROR(VLOOKUP(D141&amp;"-"&amp;E141,IF($H$4="TEB0187_REV01",RAW_c_TEB0187_REV01!$AD:$AK,"???"),6,0),"---")</f>
        <v>---</v>
      </c>
      <c r="L141" s="19" t="str">
        <f>IFERROR(VLOOKUP(D141&amp;"-"&amp;E141,IF($H$4="TEB0187_REV01",RAW_c_TEB0187_REV01!$AD:$AL,"???"),9,0),"---")</f>
        <v>---</v>
      </c>
      <c r="M141" s="19" t="str">
        <f>IFERROR(IF(VLOOKUP($F141&amp;"-"&amp;$G141,IF($M$4="TEI0187_REV01",RAW_m_TEI0187_REV01!$F:$AU),43,0)="--","---",IF($M$4="TEI0187_REV01",RAW_m_TEI0187_REV01!$AT141&amp; " --&gt; " &amp;RAW_m_TEI0187_REV01!$AU141&amp; " --&gt; ")),"---")</f>
        <v>---</v>
      </c>
      <c r="N141" s="19" t="str">
        <f>IFERROR(VLOOKUP(F141&amp;"-"&amp;G141,IF($M$4="TEI0187_REV01",RAW_m_TEI0187_REV01!$AD:$AJ),7,0),"---")</f>
        <v>---</v>
      </c>
      <c r="O141" s="19" t="str">
        <f>IFERROR(VLOOKUP(N141,IF($M$4="TEI0187_REV01",RAW_m_TEI0187_REV01!$AJ:$AK),2,0),"---")</f>
        <v>---</v>
      </c>
      <c r="P141" s="19" t="str">
        <f>IFERROR(VLOOKUP(F141&amp;"-"&amp;G141,IF($M$4="TEI0187_REV01",RAW_m_TEI0187_REV01!$AD:$AG),3,0),"---")</f>
        <v>---</v>
      </c>
      <c r="Q141" s="19" t="str">
        <f>IFERROR(VLOOKUP(N141,IF($M$4="TEI0187_REV01",RAW_m_TEI0187_REV01!$AE:$AH),4,0),"---")</f>
        <v>---</v>
      </c>
      <c r="R141" s="19" t="str">
        <f>IFERROR(VLOOKUP(F141&amp;"-"&amp;G141,IF($M$4="TEI0187_REV01",RAW_m_TEI0187_REV01!$AD:$AG),4,0),"---")</f>
        <v>---</v>
      </c>
    </row>
    <row r="142" spans="2:18" x14ac:dyDescent="0.25">
      <c r="B142" s="78">
        <v>137</v>
      </c>
      <c r="C142" s="19" t="str">
        <f>IFERROR(INDEX(B2B!A:F,MATCH('B2B Pin Table'!B142,B2B!A:A,0),6),"---")</f>
        <v>MGT-PL</v>
      </c>
      <c r="D142" s="19" t="str">
        <f>IFERROR(IF((COUNTIF(B2B!A138:K138,H140)&lt;0),"---",INDEX(B2B!A:K,MATCH('B2B Pin Table'!B142,B2B!A:A,0),2)),"---")</f>
        <v>J1</v>
      </c>
      <c r="E142" s="19" t="str">
        <f>IFERROR(IF((COUNTIF(B2B!A138:K138,H140)&lt;0),"---",INDEX(B2B!A:K,MATCH('B2B Pin Table'!B142,B2B!A:A,0),3)),"---")</f>
        <v>C17</v>
      </c>
      <c r="F142" s="19" t="str">
        <f>IFERROR(IF((COUNTIF(B2B!A138:K138,L140)&lt;0),"---",INDEX(B2B!A:K,MATCH('B2B Pin Table'!B142,B2B!A:A,0),4)),"---")</f>
        <v>J1</v>
      </c>
      <c r="G142" s="19" t="str">
        <f>IFERROR(IF((COUNTIF(B2B!A138:K138,L140)&lt;0),"---",INDEX(B2B!A:K,MATCH('B2B Pin Table'!B142,B2B!A:A,0),5)),"---")</f>
        <v>C17</v>
      </c>
      <c r="H142" s="59" t="str">
        <f>IFERROR(IF(VLOOKUP($D142&amp;"-"&amp;$E142,IF($H$4="TEB0187_REV01",CALC_CONN_TEB0187_REV01!$F:$I),4,0)="--","---",IF($H$4="TEB0187_REV01",CALC_CONN_TEB0187_REV01!$G142&amp; " --&gt; " &amp;CALC_CONN_TEB0187_REV01!$I142&amp; " --&gt; ")),"---")</f>
        <v>---</v>
      </c>
      <c r="I142" s="19" t="str">
        <f>IFERROR(IF(VLOOKUP($D142&amp;"-"&amp;$E142,IF($H$4="TEB0187_REV01",CALC_CONN_TEB0187_REV01!$F:$H),3,0)="--",VLOOKUP($D142&amp;"-"&amp;$E142,IF($H$4="TEB0187_REV01",CALC_CONN_TEB0187_REV01!$F:$H),2,0),VLOOKUP($D142&amp;"-"&amp;$E142,IF($H$4="TEB0187_REV01",CALC_CONN_TEB0187_REV01!$F:$H),3,0)),"---")</f>
        <v>---</v>
      </c>
      <c r="J142" s="19" t="str">
        <f>IFERROR(VLOOKUP(I142,IF($H$4="TEB0187_REV01",RAW_c_TEB0187_REV01!$AE:$AM),9,0),"---")</f>
        <v>---</v>
      </c>
      <c r="K142" s="19" t="str">
        <f>IFERROR(VLOOKUP(D142&amp;"-"&amp;E142,IF($H$4="TEB0187_REV01",RAW_c_TEB0187_REV01!$AD:$AK,"???"),6,0),"---")</f>
        <v>---</v>
      </c>
      <c r="L142" s="19" t="str">
        <f>IFERROR(VLOOKUP(D142&amp;"-"&amp;E142,IF($H$4="TEB0187_REV01",RAW_c_TEB0187_REV01!$AD:$AL,"???"),9,0),"---")</f>
        <v>---</v>
      </c>
      <c r="M142" s="19" t="str">
        <f>IFERROR(IF(VLOOKUP($F142&amp;"-"&amp;$G142,IF($M$4="TEI0187_REV01",RAW_m_TEI0187_REV01!$F:$AU),43,0)="--","---",IF($M$4="TEI0187_REV01",RAW_m_TEI0187_REV01!$AT142&amp; " --&gt; " &amp;RAW_m_TEI0187_REV01!$AU142&amp; " --&gt; ")),"---")</f>
        <v>---</v>
      </c>
      <c r="N142" s="19" t="str">
        <f>IFERROR(VLOOKUP(F142&amp;"-"&amp;G142,IF($M$4="TEI0187_REV01",RAW_m_TEI0187_REV01!$AD:$AJ),7,0),"---")</f>
        <v>---</v>
      </c>
      <c r="O142" s="19" t="str">
        <f>IFERROR(VLOOKUP(N142,IF($M$4="TEI0187_REV01",RAW_m_TEI0187_REV01!$AJ:$AK),2,0),"---")</f>
        <v>---</v>
      </c>
      <c r="P142" s="19" t="str">
        <f>IFERROR(VLOOKUP(F142&amp;"-"&amp;G142,IF($M$4="TEI0187_REV01",RAW_m_TEI0187_REV01!$AD:$AG),3,0),"---")</f>
        <v>---</v>
      </c>
      <c r="Q142" s="19" t="str">
        <f>IFERROR(VLOOKUP(N142,IF($M$4="TEI0187_REV01",RAW_m_TEI0187_REV01!$AE:$AH),4,0),"---")</f>
        <v>---</v>
      </c>
      <c r="R142" s="19" t="str">
        <f>IFERROR(VLOOKUP(F142&amp;"-"&amp;G142,IF($M$4="TEI0187_REV01",RAW_m_TEI0187_REV01!$AD:$AG),4,0),"---")</f>
        <v>---</v>
      </c>
    </row>
    <row r="143" spans="2:18" x14ac:dyDescent="0.25">
      <c r="B143" s="78">
        <v>138</v>
      </c>
      <c r="C143" s="19" t="str">
        <f>IFERROR(INDEX(B2B!A:F,MATCH('B2B Pin Table'!B143,B2B!A:A,0),6),"---")</f>
        <v>MGT-PL</v>
      </c>
      <c r="D143" s="19" t="str">
        <f>IFERROR(IF((COUNTIF(B2B!A139:K139,H141)&lt;0),"---",INDEX(B2B!A:K,MATCH('B2B Pin Table'!B143,B2B!A:A,0),2)),"---")</f>
        <v>J1</v>
      </c>
      <c r="E143" s="19" t="str">
        <f>IFERROR(IF((COUNTIF(B2B!A139:K139,H141)&lt;0),"---",INDEX(B2B!A:K,MATCH('B2B Pin Table'!B143,B2B!A:A,0),3)),"---")</f>
        <v>C18</v>
      </c>
      <c r="F143" s="19" t="str">
        <f>IFERROR(IF((COUNTIF(B2B!A139:K139,L141)&lt;0),"---",INDEX(B2B!A:K,MATCH('B2B Pin Table'!B143,B2B!A:A,0),4)),"---")</f>
        <v>J1</v>
      </c>
      <c r="G143" s="19" t="str">
        <f>IFERROR(IF((COUNTIF(B2B!A139:K139,L141)&lt;0),"---",INDEX(B2B!A:K,MATCH('B2B Pin Table'!B143,B2B!A:A,0),5)),"---")</f>
        <v>C18</v>
      </c>
      <c r="H143" s="59" t="str">
        <f>IFERROR(IF(VLOOKUP($D143&amp;"-"&amp;$E143,IF($H$4="TEB0187_REV01",CALC_CONN_TEB0187_REV01!$F:$I),4,0)="--","---",IF($H$4="TEB0187_REV01",CALC_CONN_TEB0187_REV01!$G143&amp; " --&gt; " &amp;CALC_CONN_TEB0187_REV01!$I143&amp; " --&gt; ")),"---")</f>
        <v>---</v>
      </c>
      <c r="I143" s="19" t="str">
        <f>IFERROR(IF(VLOOKUP($D143&amp;"-"&amp;$E143,IF($H$4="TEB0187_REV01",CALC_CONN_TEB0187_REV01!$F:$H),3,0)="--",VLOOKUP($D143&amp;"-"&amp;$E143,IF($H$4="TEB0187_REV01",CALC_CONN_TEB0187_REV01!$F:$H),2,0),VLOOKUP($D143&amp;"-"&amp;$E143,IF($H$4="TEB0187_REV01",CALC_CONN_TEB0187_REV01!$F:$H),3,0)),"---")</f>
        <v>---</v>
      </c>
      <c r="J143" s="19" t="str">
        <f>IFERROR(VLOOKUP(I143,IF($H$4="TEB0187_REV01",RAW_c_TEB0187_REV01!$AE:$AM),9,0),"---")</f>
        <v>---</v>
      </c>
      <c r="K143" s="19" t="str">
        <f>IFERROR(VLOOKUP(D143&amp;"-"&amp;E143,IF($H$4="TEB0187_REV01",RAW_c_TEB0187_REV01!$AD:$AK,"???"),6,0),"---")</f>
        <v>---</v>
      </c>
      <c r="L143" s="19" t="str">
        <f>IFERROR(VLOOKUP(D143&amp;"-"&amp;E143,IF($H$4="TEB0187_REV01",RAW_c_TEB0187_REV01!$AD:$AL,"???"),9,0),"---")</f>
        <v>---</v>
      </c>
      <c r="M143" s="19" t="str">
        <f>IFERROR(IF(VLOOKUP($F143&amp;"-"&amp;$G143,IF($M$4="TEI0187_REV01",RAW_m_TEI0187_REV01!$F:$AU),43,0)="--","---",IF($M$4="TEI0187_REV01",RAW_m_TEI0187_REV01!$AT143&amp; " --&gt; " &amp;RAW_m_TEI0187_REV01!$AU143&amp; " --&gt; ")),"---")</f>
        <v>---</v>
      </c>
      <c r="N143" s="19" t="str">
        <f>IFERROR(VLOOKUP(F143&amp;"-"&amp;G143,IF($M$4="TEI0187_REV01",RAW_m_TEI0187_REV01!$AD:$AJ),7,0),"---")</f>
        <v>---</v>
      </c>
      <c r="O143" s="19" t="str">
        <f>IFERROR(VLOOKUP(N143,IF($M$4="TEI0187_REV01",RAW_m_TEI0187_REV01!$AJ:$AK),2,0),"---")</f>
        <v>---</v>
      </c>
      <c r="P143" s="19" t="str">
        <f>IFERROR(VLOOKUP(F143&amp;"-"&amp;G143,IF($M$4="TEI0187_REV01",RAW_m_TEI0187_REV01!$AD:$AG),3,0),"---")</f>
        <v>---</v>
      </c>
      <c r="Q143" s="19" t="str">
        <f>IFERROR(VLOOKUP(N143,IF($M$4="TEI0187_REV01",RAW_m_TEI0187_REV01!$AE:$AH),4,0),"---")</f>
        <v>---</v>
      </c>
      <c r="R143" s="19" t="str">
        <f>IFERROR(VLOOKUP(F143&amp;"-"&amp;G143,IF($M$4="TEI0187_REV01",RAW_m_TEI0187_REV01!$AD:$AG),4,0),"---")</f>
        <v>---</v>
      </c>
    </row>
    <row r="144" spans="2:18" x14ac:dyDescent="0.25">
      <c r="B144" s="78">
        <v>139</v>
      </c>
      <c r="C144" s="19" t="str">
        <f>IFERROR(INDEX(B2B!A:F,MATCH('B2B Pin Table'!B144,B2B!A:A,0),6),"---")</f>
        <v>GND</v>
      </c>
      <c r="D144" s="19" t="str">
        <f>IFERROR(IF((COUNTIF(B2B!A140:K140,H142)&lt;0),"---",INDEX(B2B!A:K,MATCH('B2B Pin Table'!B144,B2B!A:A,0),2)),"---")</f>
        <v>J1</v>
      </c>
      <c r="E144" s="19" t="str">
        <f>IFERROR(IF((COUNTIF(B2B!A140:K140,H142)&lt;0),"---",INDEX(B2B!A:K,MATCH('B2B Pin Table'!B144,B2B!A:A,0),3)),"---")</f>
        <v>C19</v>
      </c>
      <c r="F144" s="19" t="str">
        <f>IFERROR(IF((COUNTIF(B2B!A140:K140,L142)&lt;0),"---",INDEX(B2B!A:K,MATCH('B2B Pin Table'!B144,B2B!A:A,0),4)),"---")</f>
        <v>J1</v>
      </c>
      <c r="G144" s="19" t="str">
        <f>IFERROR(IF((COUNTIF(B2B!A140:K140,L142)&lt;0),"---",INDEX(B2B!A:K,MATCH('B2B Pin Table'!B144,B2B!A:A,0),5)),"---")</f>
        <v>C19</v>
      </c>
      <c r="H144" s="59" t="str">
        <f>IFERROR(IF(VLOOKUP($D144&amp;"-"&amp;$E144,IF($H$4="TEB0187_REV01",CALC_CONN_TEB0187_REV01!$F:$I),4,0)="--","---",IF($H$4="TEB0187_REV01",CALC_CONN_TEB0187_REV01!$G144&amp; " --&gt; " &amp;CALC_CONN_TEB0187_REV01!$I144&amp; " --&gt; ")),"---")</f>
        <v>---</v>
      </c>
      <c r="I144" s="19" t="str">
        <f>IFERROR(IF(VLOOKUP($D144&amp;"-"&amp;$E144,IF($H$4="TEB0187_REV01",CALC_CONN_TEB0187_REV01!$F:$H),3,0)="--",VLOOKUP($D144&amp;"-"&amp;$E144,IF($H$4="TEB0187_REV01",CALC_CONN_TEB0187_REV01!$F:$H),2,0),VLOOKUP($D144&amp;"-"&amp;$E144,IF($H$4="TEB0187_REV01",CALC_CONN_TEB0187_REV01!$F:$H),3,0)),"---")</f>
        <v>---</v>
      </c>
      <c r="J144" s="19" t="str">
        <f>IFERROR(VLOOKUP(I144,IF($H$4="TEB0187_REV01",RAW_c_TEB0187_REV01!$AE:$AM),9,0),"---")</f>
        <v>---</v>
      </c>
      <c r="K144" s="19" t="str">
        <f>IFERROR(VLOOKUP(D144&amp;"-"&amp;E144,IF($H$4="TEB0187_REV01",RAW_c_TEB0187_REV01!$AD:$AK,"???"),6,0),"---")</f>
        <v>---</v>
      </c>
      <c r="L144" s="19" t="str">
        <f>IFERROR(VLOOKUP(D144&amp;"-"&amp;E144,IF($H$4="TEB0187_REV01",RAW_c_TEB0187_REV01!$AD:$AL,"???"),9,0),"---")</f>
        <v>---</v>
      </c>
      <c r="M144" s="19" t="str">
        <f>IFERROR(IF(VLOOKUP($F144&amp;"-"&amp;$G144,IF($M$4="TEI0187_REV01",RAW_m_TEI0187_REV01!$F:$AU),43,0)="--","---",IF($M$4="TEI0187_REV01",RAW_m_TEI0187_REV01!$AT144&amp; " --&gt; " &amp;RAW_m_TEI0187_REV01!$AU144&amp; " --&gt; ")),"---")</f>
        <v>---</v>
      </c>
      <c r="N144" s="19" t="str">
        <f>IFERROR(VLOOKUP(F144&amp;"-"&amp;G144,IF($M$4="TEI0187_REV01",RAW_m_TEI0187_REV01!$AD:$AJ),7,0),"---")</f>
        <v>---</v>
      </c>
      <c r="O144" s="19" t="str">
        <f>IFERROR(VLOOKUP(N144,IF($M$4="TEI0187_REV01",RAW_m_TEI0187_REV01!$AJ:$AK),2,0),"---")</f>
        <v>---</v>
      </c>
      <c r="P144" s="19" t="str">
        <f>IFERROR(VLOOKUP(F144&amp;"-"&amp;G144,IF($M$4="TEI0187_REV01",RAW_m_TEI0187_REV01!$AD:$AG),3,0),"---")</f>
        <v>---</v>
      </c>
      <c r="Q144" s="19" t="str">
        <f>IFERROR(VLOOKUP(N144,IF($M$4="TEI0187_REV01",RAW_m_TEI0187_REV01!$AE:$AH),4,0),"---")</f>
        <v>---</v>
      </c>
      <c r="R144" s="19" t="str">
        <f>IFERROR(VLOOKUP(F144&amp;"-"&amp;G144,IF($M$4="TEI0187_REV01",RAW_m_TEI0187_REV01!$AD:$AG),4,0),"---")</f>
        <v>---</v>
      </c>
    </row>
    <row r="145" spans="2:18" x14ac:dyDescent="0.25">
      <c r="B145" s="78">
        <v>140</v>
      </c>
      <c r="C145" s="19" t="str">
        <f>IFERROR(INDEX(B2B!A:F,MATCH('B2B Pin Table'!B145,B2B!A:A,0),6),"---")</f>
        <v>GND</v>
      </c>
      <c r="D145" s="19" t="str">
        <f>IFERROR(IF((COUNTIF(B2B!A141:K141,H143)&lt;0),"---",INDEX(B2B!A:K,MATCH('B2B Pin Table'!B145,B2B!A:A,0),2)),"---")</f>
        <v>J1</v>
      </c>
      <c r="E145" s="19" t="str">
        <f>IFERROR(IF((COUNTIF(B2B!A141:K141,H143)&lt;0),"---",INDEX(B2B!A:K,MATCH('B2B Pin Table'!B145,B2B!A:A,0),3)),"---")</f>
        <v>C20</v>
      </c>
      <c r="F145" s="19" t="str">
        <f>IFERROR(IF((COUNTIF(B2B!A141:K141,L143)&lt;0),"---",INDEX(B2B!A:K,MATCH('B2B Pin Table'!B145,B2B!A:A,0),4)),"---")</f>
        <v>J1</v>
      </c>
      <c r="G145" s="19" t="str">
        <f>IFERROR(IF((COUNTIF(B2B!A141:K141,L143)&lt;0),"---",INDEX(B2B!A:K,MATCH('B2B Pin Table'!B145,B2B!A:A,0),5)),"---")</f>
        <v>C20</v>
      </c>
      <c r="H145" s="59" t="str">
        <f>IFERROR(IF(VLOOKUP($D145&amp;"-"&amp;$E145,IF($H$4="TEB0187_REV01",CALC_CONN_TEB0187_REV01!$F:$I),4,0)="--","---",IF($H$4="TEB0187_REV01",CALC_CONN_TEB0187_REV01!$G145&amp; " --&gt; " &amp;CALC_CONN_TEB0187_REV01!$I145&amp; " --&gt; ")),"---")</f>
        <v>---</v>
      </c>
      <c r="I145" s="19" t="str">
        <f>IFERROR(IF(VLOOKUP($D145&amp;"-"&amp;$E145,IF($H$4="TEB0187_REV01",CALC_CONN_TEB0187_REV01!$F:$H),3,0)="--",VLOOKUP($D145&amp;"-"&amp;$E145,IF($H$4="TEB0187_REV01",CALC_CONN_TEB0187_REV01!$F:$H),2,0),VLOOKUP($D145&amp;"-"&amp;$E145,IF($H$4="TEB0187_REV01",CALC_CONN_TEB0187_REV01!$F:$H),3,0)),"---")</f>
        <v>---</v>
      </c>
      <c r="J145" s="19" t="str">
        <f>IFERROR(VLOOKUP(I145,IF($H$4="TEB0187_REV01",RAW_c_TEB0187_REV01!$AE:$AM),9,0),"---")</f>
        <v>---</v>
      </c>
      <c r="K145" s="19" t="str">
        <f>IFERROR(VLOOKUP(D145&amp;"-"&amp;E145,IF($H$4="TEB0187_REV01",RAW_c_TEB0187_REV01!$AD:$AK,"???"),6,0),"---")</f>
        <v>---</v>
      </c>
      <c r="L145" s="19" t="str">
        <f>IFERROR(VLOOKUP(D145&amp;"-"&amp;E145,IF($H$4="TEB0187_REV01",RAW_c_TEB0187_REV01!$AD:$AL,"???"),9,0),"---")</f>
        <v>---</v>
      </c>
      <c r="M145" s="19" t="str">
        <f>IFERROR(IF(VLOOKUP($F145&amp;"-"&amp;$G145,IF($M$4="TEI0187_REV01",RAW_m_TEI0187_REV01!$F:$AU),43,0)="--","---",IF($M$4="TEI0187_REV01",RAW_m_TEI0187_REV01!$AT145&amp; " --&gt; " &amp;RAW_m_TEI0187_REV01!$AU145&amp; " --&gt; ")),"---")</f>
        <v>---</v>
      </c>
      <c r="N145" s="19" t="str">
        <f>IFERROR(VLOOKUP(F145&amp;"-"&amp;G145,IF($M$4="TEI0187_REV01",RAW_m_TEI0187_REV01!$AD:$AJ),7,0),"---")</f>
        <v>---</v>
      </c>
      <c r="O145" s="19" t="str">
        <f>IFERROR(VLOOKUP(N145,IF($M$4="TEI0187_REV01",RAW_m_TEI0187_REV01!$AJ:$AK),2,0),"---")</f>
        <v>---</v>
      </c>
      <c r="P145" s="19" t="str">
        <f>IFERROR(VLOOKUP(F145&amp;"-"&amp;G145,IF($M$4="TEI0187_REV01",RAW_m_TEI0187_REV01!$AD:$AG),3,0),"---")</f>
        <v>---</v>
      </c>
      <c r="Q145" s="19" t="str">
        <f>IFERROR(VLOOKUP(N145,IF($M$4="TEI0187_REV01",RAW_m_TEI0187_REV01!$AE:$AH),4,0),"---")</f>
        <v>---</v>
      </c>
      <c r="R145" s="19" t="str">
        <f>IFERROR(VLOOKUP(F145&amp;"-"&amp;G145,IF($M$4="TEI0187_REV01",RAW_m_TEI0187_REV01!$AD:$AG),4,0),"---")</f>
        <v>---</v>
      </c>
    </row>
    <row r="146" spans="2:18" x14ac:dyDescent="0.25">
      <c r="B146" s="78">
        <v>141</v>
      </c>
      <c r="C146" s="19" t="str">
        <f>IFERROR(INDEX(B2B!A:F,MATCH('B2B Pin Table'!B146,B2B!A:A,0),6),"---")</f>
        <v>MGT-PL</v>
      </c>
      <c r="D146" s="19" t="str">
        <f>IFERROR(IF((COUNTIF(B2B!A142:K142,H144)&lt;0),"---",INDEX(B2B!A:K,MATCH('B2B Pin Table'!B146,B2B!A:A,0),2)),"---")</f>
        <v>J1</v>
      </c>
      <c r="E146" s="19" t="str">
        <f>IFERROR(IF((COUNTIF(B2B!A142:K142,H144)&lt;0),"---",INDEX(B2B!A:K,MATCH('B2B Pin Table'!B146,B2B!A:A,0),3)),"---")</f>
        <v>C21</v>
      </c>
      <c r="F146" s="19" t="str">
        <f>IFERROR(IF((COUNTIF(B2B!A142:K142,L144)&lt;0),"---",INDEX(B2B!A:K,MATCH('B2B Pin Table'!B146,B2B!A:A,0),4)),"---")</f>
        <v>J1</v>
      </c>
      <c r="G146" s="19" t="str">
        <f>IFERROR(IF((COUNTIF(B2B!A142:K142,L144)&lt;0),"---",INDEX(B2B!A:K,MATCH('B2B Pin Table'!B146,B2B!A:A,0),5)),"---")</f>
        <v>C21</v>
      </c>
      <c r="H146" s="59" t="str">
        <f>IFERROR(IF(VLOOKUP($D146&amp;"-"&amp;$E146,IF($H$4="TEB0187_REV01",CALC_CONN_TEB0187_REV01!$F:$I),4,0)="--","---",IF($H$4="TEB0187_REV01",CALC_CONN_TEB0187_REV01!$G146&amp; " --&gt; " &amp;CALC_CONN_TEB0187_REV01!$I146&amp; " --&gt; ")),"---")</f>
        <v>---</v>
      </c>
      <c r="I146" s="19" t="str">
        <f>IFERROR(IF(VLOOKUP($D146&amp;"-"&amp;$E146,IF($H$4="TEB0187_REV01",CALC_CONN_TEB0187_REV01!$F:$H),3,0)="--",VLOOKUP($D146&amp;"-"&amp;$E146,IF($H$4="TEB0187_REV01",CALC_CONN_TEB0187_REV01!$F:$H),2,0),VLOOKUP($D146&amp;"-"&amp;$E146,IF($H$4="TEB0187_REV01",CALC_CONN_TEB0187_REV01!$F:$H),3,0)),"---")</f>
        <v>---</v>
      </c>
      <c r="J146" s="19" t="str">
        <f>IFERROR(VLOOKUP(I146,IF($H$4="TEB0187_REV01",RAW_c_TEB0187_REV01!$AE:$AM),9,0),"---")</f>
        <v>---</v>
      </c>
      <c r="K146" s="19" t="str">
        <f>IFERROR(VLOOKUP(D146&amp;"-"&amp;E146,IF($H$4="TEB0187_REV01",RAW_c_TEB0187_REV01!$AD:$AK,"???"),6,0),"---")</f>
        <v>---</v>
      </c>
      <c r="L146" s="19" t="str">
        <f>IFERROR(VLOOKUP(D146&amp;"-"&amp;E146,IF($H$4="TEB0187_REV01",RAW_c_TEB0187_REV01!$AD:$AL,"???"),9,0),"---")</f>
        <v>---</v>
      </c>
      <c r="M146" s="19" t="str">
        <f>IFERROR(IF(VLOOKUP($F146&amp;"-"&amp;$G146,IF($M$4="TEI0187_REV01",RAW_m_TEI0187_REV01!$F:$AU),43,0)="--","---",IF($M$4="TEI0187_REV01",RAW_m_TEI0187_REV01!$AT146&amp; " --&gt; " &amp;RAW_m_TEI0187_REV01!$AU146&amp; " --&gt; ")),"---")</f>
        <v>---</v>
      </c>
      <c r="N146" s="19" t="str">
        <f>IFERROR(VLOOKUP(F146&amp;"-"&amp;G146,IF($M$4="TEI0187_REV01",RAW_m_TEI0187_REV01!$AD:$AJ),7,0),"---")</f>
        <v>---</v>
      </c>
      <c r="O146" s="19" t="str">
        <f>IFERROR(VLOOKUP(N146,IF($M$4="TEI0187_REV01",RAW_m_TEI0187_REV01!$AJ:$AK),2,0),"---")</f>
        <v>---</v>
      </c>
      <c r="P146" s="19" t="str">
        <f>IFERROR(VLOOKUP(F146&amp;"-"&amp;G146,IF($M$4="TEI0187_REV01",RAW_m_TEI0187_REV01!$AD:$AG),3,0),"---")</f>
        <v>---</v>
      </c>
      <c r="Q146" s="19" t="str">
        <f>IFERROR(VLOOKUP(N146,IF($M$4="TEI0187_REV01",RAW_m_TEI0187_REV01!$AE:$AH),4,0),"---")</f>
        <v>---</v>
      </c>
      <c r="R146" s="19" t="str">
        <f>IFERROR(VLOOKUP(F146&amp;"-"&amp;G146,IF($M$4="TEI0187_REV01",RAW_m_TEI0187_REV01!$AD:$AG),4,0),"---")</f>
        <v>---</v>
      </c>
    </row>
    <row r="147" spans="2:18" x14ac:dyDescent="0.25">
      <c r="B147" s="78">
        <v>142</v>
      </c>
      <c r="C147" s="19" t="str">
        <f>IFERROR(INDEX(B2B!A:F,MATCH('B2B Pin Table'!B147,B2B!A:A,0),6),"---")</f>
        <v>MGT-PL</v>
      </c>
      <c r="D147" s="19" t="str">
        <f>IFERROR(IF((COUNTIF(B2B!A143:K143,H145)&lt;0),"---",INDEX(B2B!A:K,MATCH('B2B Pin Table'!B147,B2B!A:A,0),2)),"---")</f>
        <v>J1</v>
      </c>
      <c r="E147" s="19" t="str">
        <f>IFERROR(IF((COUNTIF(B2B!A143:K143,H145)&lt;0),"---",INDEX(B2B!A:K,MATCH('B2B Pin Table'!B147,B2B!A:A,0),3)),"---")</f>
        <v>C22</v>
      </c>
      <c r="F147" s="19" t="str">
        <f>IFERROR(IF((COUNTIF(B2B!A143:K143,L145)&lt;0),"---",INDEX(B2B!A:K,MATCH('B2B Pin Table'!B147,B2B!A:A,0),4)),"---")</f>
        <v>J1</v>
      </c>
      <c r="G147" s="19" t="str">
        <f>IFERROR(IF((COUNTIF(B2B!A143:K143,L145)&lt;0),"---",INDEX(B2B!A:K,MATCH('B2B Pin Table'!B147,B2B!A:A,0),5)),"---")</f>
        <v>C22</v>
      </c>
      <c r="H147" s="59" t="str">
        <f>IFERROR(IF(VLOOKUP($D147&amp;"-"&amp;$E147,IF($H$4="TEB0187_REV01",CALC_CONN_TEB0187_REV01!$F:$I),4,0)="--","---",IF($H$4="TEB0187_REV01",CALC_CONN_TEB0187_REV01!$G147&amp; " --&gt; " &amp;CALC_CONN_TEB0187_REV01!$I147&amp; " --&gt; ")),"---")</f>
        <v>---</v>
      </c>
      <c r="I147" s="19" t="str">
        <f>IFERROR(IF(VLOOKUP($D147&amp;"-"&amp;$E147,IF($H$4="TEB0187_REV01",CALC_CONN_TEB0187_REV01!$F:$H),3,0)="--",VLOOKUP($D147&amp;"-"&amp;$E147,IF($H$4="TEB0187_REV01",CALC_CONN_TEB0187_REV01!$F:$H),2,0),VLOOKUP($D147&amp;"-"&amp;$E147,IF($H$4="TEB0187_REV01",CALC_CONN_TEB0187_REV01!$F:$H),3,0)),"---")</f>
        <v>---</v>
      </c>
      <c r="J147" s="19" t="str">
        <f>IFERROR(VLOOKUP(I147,IF($H$4="TEB0187_REV01",RAW_c_TEB0187_REV01!$AE:$AM),9,0),"---")</f>
        <v>---</v>
      </c>
      <c r="K147" s="19" t="str">
        <f>IFERROR(VLOOKUP(D147&amp;"-"&amp;E147,IF($H$4="TEB0187_REV01",RAW_c_TEB0187_REV01!$AD:$AK,"???"),6,0),"---")</f>
        <v>---</v>
      </c>
      <c r="L147" s="19" t="str">
        <f>IFERROR(VLOOKUP(D147&amp;"-"&amp;E147,IF($H$4="TEB0187_REV01",RAW_c_TEB0187_REV01!$AD:$AL,"???"),9,0),"---")</f>
        <v>---</v>
      </c>
      <c r="M147" s="19" t="str">
        <f>IFERROR(IF(VLOOKUP($F147&amp;"-"&amp;$G147,IF($M$4="TEI0187_REV01",RAW_m_TEI0187_REV01!$F:$AU),43,0)="--","---",IF($M$4="TEI0187_REV01",RAW_m_TEI0187_REV01!$AT147&amp; " --&gt; " &amp;RAW_m_TEI0187_REV01!$AU147&amp; " --&gt; ")),"---")</f>
        <v>---</v>
      </c>
      <c r="N147" s="19" t="str">
        <f>IFERROR(VLOOKUP(F147&amp;"-"&amp;G147,IF($M$4="TEI0187_REV01",RAW_m_TEI0187_REV01!$AD:$AJ),7,0),"---")</f>
        <v>---</v>
      </c>
      <c r="O147" s="19" t="str">
        <f>IFERROR(VLOOKUP(N147,IF($M$4="TEI0187_REV01",RAW_m_TEI0187_REV01!$AJ:$AK),2,0),"---")</f>
        <v>---</v>
      </c>
      <c r="P147" s="19" t="str">
        <f>IFERROR(VLOOKUP(F147&amp;"-"&amp;G147,IF($M$4="TEI0187_REV01",RAW_m_TEI0187_REV01!$AD:$AG),3,0),"---")</f>
        <v>---</v>
      </c>
      <c r="Q147" s="19" t="str">
        <f>IFERROR(VLOOKUP(N147,IF($M$4="TEI0187_REV01",RAW_m_TEI0187_REV01!$AE:$AH),4,0),"---")</f>
        <v>---</v>
      </c>
      <c r="R147" s="19" t="str">
        <f>IFERROR(VLOOKUP(F147&amp;"-"&amp;G147,IF($M$4="TEI0187_REV01",RAW_m_TEI0187_REV01!$AD:$AG),4,0),"---")</f>
        <v>---</v>
      </c>
    </row>
    <row r="148" spans="2:18" x14ac:dyDescent="0.25">
      <c r="B148" s="78">
        <v>143</v>
      </c>
      <c r="C148" s="19" t="str">
        <f>IFERROR(INDEX(B2B!A:F,MATCH('B2B Pin Table'!B148,B2B!A:A,0),6),"---")</f>
        <v>GND</v>
      </c>
      <c r="D148" s="19" t="str">
        <f>IFERROR(IF((COUNTIF(B2B!A144:K144,H146)&lt;0),"---",INDEX(B2B!A:K,MATCH('B2B Pin Table'!B148,B2B!A:A,0),2)),"---")</f>
        <v>J1</v>
      </c>
      <c r="E148" s="19" t="str">
        <f>IFERROR(IF((COUNTIF(B2B!A144:K144,H146)&lt;0),"---",INDEX(B2B!A:K,MATCH('B2B Pin Table'!B148,B2B!A:A,0),3)),"---")</f>
        <v>C23</v>
      </c>
      <c r="F148" s="19" t="str">
        <f>IFERROR(IF((COUNTIF(B2B!A144:K144,L146)&lt;0),"---",INDEX(B2B!A:K,MATCH('B2B Pin Table'!B148,B2B!A:A,0),4)),"---")</f>
        <v>J1</v>
      </c>
      <c r="G148" s="19" t="str">
        <f>IFERROR(IF((COUNTIF(B2B!A144:K144,L146)&lt;0),"---",INDEX(B2B!A:K,MATCH('B2B Pin Table'!B148,B2B!A:A,0),5)),"---")</f>
        <v>C23</v>
      </c>
      <c r="H148" s="59" t="str">
        <f>IFERROR(IF(VLOOKUP($D148&amp;"-"&amp;$E148,IF($H$4="TEB0187_REV01",CALC_CONN_TEB0187_REV01!$F:$I),4,0)="--","---",IF($H$4="TEB0187_REV01",CALC_CONN_TEB0187_REV01!$G148&amp; " --&gt; " &amp;CALC_CONN_TEB0187_REV01!$I148&amp; " --&gt; ")),"---")</f>
        <v>---</v>
      </c>
      <c r="I148" s="19" t="str">
        <f>IFERROR(IF(VLOOKUP($D148&amp;"-"&amp;$E148,IF($H$4="TEB0187_REV01",CALC_CONN_TEB0187_REV01!$F:$H),3,0)="--",VLOOKUP($D148&amp;"-"&amp;$E148,IF($H$4="TEB0187_REV01",CALC_CONN_TEB0187_REV01!$F:$H),2,0),VLOOKUP($D148&amp;"-"&amp;$E148,IF($H$4="TEB0187_REV01",CALC_CONN_TEB0187_REV01!$F:$H),3,0)),"---")</f>
        <v>---</v>
      </c>
      <c r="J148" s="19" t="str">
        <f>IFERROR(VLOOKUP(I148,IF($H$4="TEB0187_REV01",RAW_c_TEB0187_REV01!$AE:$AM),9,0),"---")</f>
        <v>---</v>
      </c>
      <c r="K148" s="19" t="str">
        <f>IFERROR(VLOOKUP(D148&amp;"-"&amp;E148,IF($H$4="TEB0187_REV01",RAW_c_TEB0187_REV01!$AD:$AK,"???"),6,0),"---")</f>
        <v>---</v>
      </c>
      <c r="L148" s="19" t="str">
        <f>IFERROR(VLOOKUP(D148&amp;"-"&amp;E148,IF($H$4="TEB0187_REV01",RAW_c_TEB0187_REV01!$AD:$AL,"???"),9,0),"---")</f>
        <v>---</v>
      </c>
      <c r="M148" s="19" t="str">
        <f>IFERROR(IF(VLOOKUP($F148&amp;"-"&amp;$G148,IF($M$4="TEI0187_REV01",RAW_m_TEI0187_REV01!$F:$AU),43,0)="--","---",IF($M$4="TEI0187_REV01",RAW_m_TEI0187_REV01!$AT148&amp; " --&gt; " &amp;RAW_m_TEI0187_REV01!$AU148&amp; " --&gt; ")),"---")</f>
        <v>---</v>
      </c>
      <c r="N148" s="19" t="str">
        <f>IFERROR(VLOOKUP(F148&amp;"-"&amp;G148,IF($M$4="TEI0187_REV01",RAW_m_TEI0187_REV01!$AD:$AJ),7,0),"---")</f>
        <v>---</v>
      </c>
      <c r="O148" s="19" t="str">
        <f>IFERROR(VLOOKUP(N148,IF($M$4="TEI0187_REV01",RAW_m_TEI0187_REV01!$AJ:$AK),2,0),"---")</f>
        <v>---</v>
      </c>
      <c r="P148" s="19" t="str">
        <f>IFERROR(VLOOKUP(F148&amp;"-"&amp;G148,IF($M$4="TEI0187_REV01",RAW_m_TEI0187_REV01!$AD:$AG),3,0),"---")</f>
        <v>---</v>
      </c>
      <c r="Q148" s="19" t="str">
        <f>IFERROR(VLOOKUP(N148,IF($M$4="TEI0187_REV01",RAW_m_TEI0187_REV01!$AE:$AH),4,0),"---")</f>
        <v>---</v>
      </c>
      <c r="R148" s="19" t="str">
        <f>IFERROR(VLOOKUP(F148&amp;"-"&amp;G148,IF($M$4="TEI0187_REV01",RAW_m_TEI0187_REV01!$AD:$AG),4,0),"---")</f>
        <v>---</v>
      </c>
    </row>
    <row r="149" spans="2:18" x14ac:dyDescent="0.25">
      <c r="B149" s="78">
        <v>144</v>
      </c>
      <c r="C149" s="19" t="str">
        <f>IFERROR(INDEX(B2B!A:F,MATCH('B2B Pin Table'!B149,B2B!A:A,0),6),"---")</f>
        <v>GND</v>
      </c>
      <c r="D149" s="19" t="str">
        <f>IFERROR(IF((COUNTIF(B2B!A145:K145,H147)&lt;0),"---",INDEX(B2B!A:K,MATCH('B2B Pin Table'!B149,B2B!A:A,0),2)),"---")</f>
        <v>J1</v>
      </c>
      <c r="E149" s="19" t="str">
        <f>IFERROR(IF((COUNTIF(B2B!A145:K145,H147)&lt;0),"---",INDEX(B2B!A:K,MATCH('B2B Pin Table'!B149,B2B!A:A,0),3)),"---")</f>
        <v>C24</v>
      </c>
      <c r="F149" s="19" t="str">
        <f>IFERROR(IF((COUNTIF(B2B!A145:K145,L147)&lt;0),"---",INDEX(B2B!A:K,MATCH('B2B Pin Table'!B149,B2B!A:A,0),4)),"---")</f>
        <v>J1</v>
      </c>
      <c r="G149" s="19" t="str">
        <f>IFERROR(IF((COUNTIF(B2B!A145:K145,L147)&lt;0),"---",INDEX(B2B!A:K,MATCH('B2B Pin Table'!B149,B2B!A:A,0),5)),"---")</f>
        <v>C24</v>
      </c>
      <c r="H149" s="59" t="str">
        <f>IFERROR(IF(VLOOKUP($D149&amp;"-"&amp;$E149,IF($H$4="TEB0187_REV01",CALC_CONN_TEB0187_REV01!$F:$I),4,0)="--","---",IF($H$4="TEB0187_REV01",CALC_CONN_TEB0187_REV01!$G149&amp; " --&gt; " &amp;CALC_CONN_TEB0187_REV01!$I149&amp; " --&gt; ")),"---")</f>
        <v>---</v>
      </c>
      <c r="I149" s="19" t="str">
        <f>IFERROR(IF(VLOOKUP($D149&amp;"-"&amp;$E149,IF($H$4="TEB0187_REV01",CALC_CONN_TEB0187_REV01!$F:$H),3,0)="--",VLOOKUP($D149&amp;"-"&amp;$E149,IF($H$4="TEB0187_REV01",CALC_CONN_TEB0187_REV01!$F:$H),2,0),VLOOKUP($D149&amp;"-"&amp;$E149,IF($H$4="TEB0187_REV01",CALC_CONN_TEB0187_REV01!$F:$H),3,0)),"---")</f>
        <v>---</v>
      </c>
      <c r="J149" s="19" t="str">
        <f>IFERROR(VLOOKUP(I149,IF($H$4="TEB0187_REV01",RAW_c_TEB0187_REV01!$AE:$AM),9,0),"---")</f>
        <v>---</v>
      </c>
      <c r="K149" s="19" t="str">
        <f>IFERROR(VLOOKUP(D149&amp;"-"&amp;E149,IF($H$4="TEB0187_REV01",RAW_c_TEB0187_REV01!$AD:$AK,"???"),6,0),"---")</f>
        <v>---</v>
      </c>
      <c r="L149" s="19" t="str">
        <f>IFERROR(VLOOKUP(D149&amp;"-"&amp;E149,IF($H$4="TEB0187_REV01",RAW_c_TEB0187_REV01!$AD:$AL,"???"),9,0),"---")</f>
        <v>---</v>
      </c>
      <c r="M149" s="19" t="str">
        <f>IFERROR(IF(VLOOKUP($F149&amp;"-"&amp;$G149,IF($M$4="TEI0187_REV01",RAW_m_TEI0187_REV01!$F:$AU),43,0)="--","---",IF($M$4="TEI0187_REV01",RAW_m_TEI0187_REV01!$AT149&amp; " --&gt; " &amp;RAW_m_TEI0187_REV01!$AU149&amp; " --&gt; ")),"---")</f>
        <v>---</v>
      </c>
      <c r="N149" s="19" t="str">
        <f>IFERROR(VLOOKUP(F149&amp;"-"&amp;G149,IF($M$4="TEI0187_REV01",RAW_m_TEI0187_REV01!$AD:$AJ),7,0),"---")</f>
        <v>---</v>
      </c>
      <c r="O149" s="19" t="str">
        <f>IFERROR(VLOOKUP(N149,IF($M$4="TEI0187_REV01",RAW_m_TEI0187_REV01!$AJ:$AK),2,0),"---")</f>
        <v>---</v>
      </c>
      <c r="P149" s="19" t="str">
        <f>IFERROR(VLOOKUP(F149&amp;"-"&amp;G149,IF($M$4="TEI0187_REV01",RAW_m_TEI0187_REV01!$AD:$AG),3,0),"---")</f>
        <v>---</v>
      </c>
      <c r="Q149" s="19" t="str">
        <f>IFERROR(VLOOKUP(N149,IF($M$4="TEI0187_REV01",RAW_m_TEI0187_REV01!$AE:$AH),4,0),"---")</f>
        <v>---</v>
      </c>
      <c r="R149" s="19" t="str">
        <f>IFERROR(VLOOKUP(F149&amp;"-"&amp;G149,IF($M$4="TEI0187_REV01",RAW_m_TEI0187_REV01!$AD:$AG),4,0),"---")</f>
        <v>---</v>
      </c>
    </row>
    <row r="150" spans="2:18" x14ac:dyDescent="0.25">
      <c r="B150" s="78">
        <v>145</v>
      </c>
      <c r="C150" s="19" t="str">
        <f>IFERROR(INDEX(B2B!A:F,MATCH('B2B Pin Table'!B150,B2B!A:A,0),6),"---")</f>
        <v>GND</v>
      </c>
      <c r="D150" s="19" t="str">
        <f>IFERROR(IF((COUNTIF(B2B!A146:K146,H148)&lt;0),"---",INDEX(B2B!A:K,MATCH('B2B Pin Table'!B150,B2B!A:A,0),2)),"---")</f>
        <v>J1</v>
      </c>
      <c r="E150" s="19" t="str">
        <f>IFERROR(IF((COUNTIF(B2B!A146:K146,H148)&lt;0),"---",INDEX(B2B!A:K,MATCH('B2B Pin Table'!B150,B2B!A:A,0),3)),"---")</f>
        <v>C25</v>
      </c>
      <c r="F150" s="19" t="str">
        <f>IFERROR(IF((COUNTIF(B2B!A146:K146,L148)&lt;0),"---",INDEX(B2B!A:K,MATCH('B2B Pin Table'!B150,B2B!A:A,0),4)),"---")</f>
        <v>J1</v>
      </c>
      <c r="G150" s="19" t="str">
        <f>IFERROR(IF((COUNTIF(B2B!A146:K146,L148)&lt;0),"---",INDEX(B2B!A:K,MATCH('B2B Pin Table'!B150,B2B!A:A,0),5)),"---")</f>
        <v>C25</v>
      </c>
      <c r="H150" s="59" t="str">
        <f>IFERROR(IF(VLOOKUP($D150&amp;"-"&amp;$E150,IF($H$4="TEB0187_REV01",CALC_CONN_TEB0187_REV01!$F:$I),4,0)="--","---",IF($H$4="TEB0187_REV01",CALC_CONN_TEB0187_REV01!$G150&amp; " --&gt; " &amp;CALC_CONN_TEB0187_REV01!$I150&amp; " --&gt; ")),"---")</f>
        <v>---</v>
      </c>
      <c r="I150" s="19" t="str">
        <f>IFERROR(IF(VLOOKUP($D150&amp;"-"&amp;$E150,IF($H$4="TEB0187_REV01",CALC_CONN_TEB0187_REV01!$F:$H),3,0)="--",VLOOKUP($D150&amp;"-"&amp;$E150,IF($H$4="TEB0187_REV01",CALC_CONN_TEB0187_REV01!$F:$H),2,0),VLOOKUP($D150&amp;"-"&amp;$E150,IF($H$4="TEB0187_REV01",CALC_CONN_TEB0187_REV01!$F:$H),3,0)),"---")</f>
        <v>---</v>
      </c>
      <c r="J150" s="19" t="str">
        <f>IFERROR(VLOOKUP(I150,IF($H$4="TEB0187_REV01",RAW_c_TEB0187_REV01!$AE:$AM),9,0),"---")</f>
        <v>---</v>
      </c>
      <c r="K150" s="19" t="str">
        <f>IFERROR(VLOOKUP(D150&amp;"-"&amp;E150,IF($H$4="TEB0187_REV01",RAW_c_TEB0187_REV01!$AD:$AK,"???"),6,0),"---")</f>
        <v>---</v>
      </c>
      <c r="L150" s="19" t="str">
        <f>IFERROR(VLOOKUP(D150&amp;"-"&amp;E150,IF($H$4="TEB0187_REV01",RAW_c_TEB0187_REV01!$AD:$AL,"???"),9,0),"---")</f>
        <v>---</v>
      </c>
      <c r="M150" s="19" t="str">
        <f>IFERROR(IF(VLOOKUP($F150&amp;"-"&amp;$G150,IF($M$4="TEI0187_REV01",RAW_m_TEI0187_REV01!$F:$AU),43,0)="--","---",IF($M$4="TEI0187_REV01",RAW_m_TEI0187_REV01!$AT150&amp; " --&gt; " &amp;RAW_m_TEI0187_REV01!$AU150&amp; " --&gt; ")),"---")</f>
        <v>---</v>
      </c>
      <c r="N150" s="19" t="str">
        <f>IFERROR(VLOOKUP(F150&amp;"-"&amp;G150,IF($M$4="TEI0187_REV01",RAW_m_TEI0187_REV01!$AD:$AJ),7,0),"---")</f>
        <v>---</v>
      </c>
      <c r="O150" s="19" t="str">
        <f>IFERROR(VLOOKUP(N150,IF($M$4="TEI0187_REV01",RAW_m_TEI0187_REV01!$AJ:$AK),2,0),"---")</f>
        <v>---</v>
      </c>
      <c r="P150" s="19" t="str">
        <f>IFERROR(VLOOKUP(F150&amp;"-"&amp;G150,IF($M$4="TEI0187_REV01",RAW_m_TEI0187_REV01!$AD:$AG),3,0),"---")</f>
        <v>---</v>
      </c>
      <c r="Q150" s="19" t="str">
        <f>IFERROR(VLOOKUP(N150,IF($M$4="TEI0187_REV01",RAW_m_TEI0187_REV01!$AE:$AH),4,0),"---")</f>
        <v>---</v>
      </c>
      <c r="R150" s="19" t="str">
        <f>IFERROR(VLOOKUP(F150&amp;"-"&amp;G150,IF($M$4="TEI0187_REV01",RAW_m_TEI0187_REV01!$AD:$AG),4,0),"---")</f>
        <v>---</v>
      </c>
    </row>
    <row r="151" spans="2:18" x14ac:dyDescent="0.25">
      <c r="B151" s="78">
        <v>146</v>
      </c>
      <c r="C151" s="19" t="str">
        <f>IFERROR(INDEX(B2B!A:F,MATCH('B2B Pin Table'!B151,B2B!A:A,0),6),"---")</f>
        <v>IO</v>
      </c>
      <c r="D151" s="19" t="str">
        <f>IFERROR(IF((COUNTIF(B2B!A147:K147,H149)&lt;0),"---",INDEX(B2B!A:K,MATCH('B2B Pin Table'!B151,B2B!A:A,0),2)),"---")</f>
        <v>J1</v>
      </c>
      <c r="E151" s="19" t="str">
        <f>IFERROR(IF((COUNTIF(B2B!A147:K147,H149)&lt;0),"---",INDEX(B2B!A:K,MATCH('B2B Pin Table'!B151,B2B!A:A,0),3)),"---")</f>
        <v>C26</v>
      </c>
      <c r="F151" s="19" t="str">
        <f>IFERROR(IF((COUNTIF(B2B!A147:K147,L149)&lt;0),"---",INDEX(B2B!A:K,MATCH('B2B Pin Table'!B151,B2B!A:A,0),4)),"---")</f>
        <v>J1</v>
      </c>
      <c r="G151" s="19" t="str">
        <f>IFERROR(IF((COUNTIF(B2B!A147:K147,L149)&lt;0),"---",INDEX(B2B!A:K,MATCH('B2B Pin Table'!B151,B2B!A:A,0),5)),"---")</f>
        <v>C26</v>
      </c>
      <c r="H151" s="59" t="str">
        <f>IFERROR(IF(VLOOKUP($D151&amp;"-"&amp;$E151,IF($H$4="TEB0187_REV01",CALC_CONN_TEB0187_REV01!$F:$I),4,0)="--","---",IF($H$4="TEB0187_REV01",CALC_CONN_TEB0187_REV01!$G151&amp; " --&gt; " &amp;CALC_CONN_TEB0187_REV01!$I151&amp; " --&gt; ")),"---")</f>
        <v>---</v>
      </c>
      <c r="I151" s="19" t="str">
        <f>IFERROR(IF(VLOOKUP($D151&amp;"-"&amp;$E151,IF($H$4="TEB0187_REV01",CALC_CONN_TEB0187_REV01!$F:$H),3,0)="--",VLOOKUP($D151&amp;"-"&amp;$E151,IF($H$4="TEB0187_REV01",CALC_CONN_TEB0187_REV01!$F:$H),2,0),VLOOKUP($D151&amp;"-"&amp;$E151,IF($H$4="TEB0187_REV01",CALC_CONN_TEB0187_REV01!$F:$H),3,0)),"---")</f>
        <v>---</v>
      </c>
      <c r="J151" s="19" t="str">
        <f>IFERROR(VLOOKUP(I151,IF($H$4="TEB0187_REV01",RAW_c_TEB0187_REV01!$AE:$AM),9,0),"---")</f>
        <v>---</v>
      </c>
      <c r="K151" s="19" t="str">
        <f>IFERROR(VLOOKUP(D151&amp;"-"&amp;E151,IF($H$4="TEB0187_REV01",RAW_c_TEB0187_REV01!$AD:$AK,"???"),6,0),"---")</f>
        <v>---</v>
      </c>
      <c r="L151" s="19" t="str">
        <f>IFERROR(VLOOKUP(D151&amp;"-"&amp;E151,IF($H$4="TEB0187_REV01",RAW_c_TEB0187_REV01!$AD:$AL,"???"),9,0),"---")</f>
        <v>---</v>
      </c>
      <c r="M151" s="19" t="str">
        <f>IFERROR(IF(VLOOKUP($F151&amp;"-"&amp;$G151,IF($M$4="TEI0187_REV01",RAW_m_TEI0187_REV01!$F:$AU),43,0)="--","---",IF($M$4="TEI0187_REV01",RAW_m_TEI0187_REV01!$AT151&amp; " --&gt; " &amp;RAW_m_TEI0187_REV01!$AU151&amp; " --&gt; ")),"---")</f>
        <v>---</v>
      </c>
      <c r="N151" s="19" t="str">
        <f>IFERROR(VLOOKUP(F151&amp;"-"&amp;G151,IF($M$4="TEI0187_REV01",RAW_m_TEI0187_REV01!$AD:$AJ),7,0),"---")</f>
        <v>---</v>
      </c>
      <c r="O151" s="19" t="str">
        <f>IFERROR(VLOOKUP(N151,IF($M$4="TEI0187_REV01",RAW_m_TEI0187_REV01!$AJ:$AK),2,0),"---")</f>
        <v>---</v>
      </c>
      <c r="P151" s="19" t="str">
        <f>IFERROR(VLOOKUP(F151&amp;"-"&amp;G151,IF($M$4="TEI0187_REV01",RAW_m_TEI0187_REV01!$AD:$AG),3,0),"---")</f>
        <v>---</v>
      </c>
      <c r="Q151" s="19" t="str">
        <f>IFERROR(VLOOKUP(N151,IF($M$4="TEI0187_REV01",RAW_m_TEI0187_REV01!$AE:$AH),4,0),"---")</f>
        <v>---</v>
      </c>
      <c r="R151" s="19" t="str">
        <f>IFERROR(VLOOKUP(F151&amp;"-"&amp;G151,IF($M$4="TEI0187_REV01",RAW_m_TEI0187_REV01!$AD:$AG),4,0),"---")</f>
        <v>---</v>
      </c>
    </row>
    <row r="152" spans="2:18" x14ac:dyDescent="0.25">
      <c r="B152" s="78">
        <v>147</v>
      </c>
      <c r="C152" s="19" t="str">
        <f>IFERROR(INDEX(B2B!A:F,MATCH('B2B Pin Table'!B152,B2B!A:A,0),6),"---")</f>
        <v>IO</v>
      </c>
      <c r="D152" s="19" t="str">
        <f>IFERROR(IF((COUNTIF(B2B!A148:K148,H150)&lt;0),"---",INDEX(B2B!A:K,MATCH('B2B Pin Table'!B152,B2B!A:A,0),2)),"---")</f>
        <v>J1</v>
      </c>
      <c r="E152" s="19" t="str">
        <f>IFERROR(IF((COUNTIF(B2B!A148:K148,H150)&lt;0),"---",INDEX(B2B!A:K,MATCH('B2B Pin Table'!B152,B2B!A:A,0),3)),"---")</f>
        <v>C27</v>
      </c>
      <c r="F152" s="19" t="str">
        <f>IFERROR(IF((COUNTIF(B2B!A148:K148,L150)&lt;0),"---",INDEX(B2B!A:K,MATCH('B2B Pin Table'!B152,B2B!A:A,0),4)),"---")</f>
        <v>J1</v>
      </c>
      <c r="G152" s="19" t="str">
        <f>IFERROR(IF((COUNTIF(B2B!A148:K148,L150)&lt;0),"---",INDEX(B2B!A:K,MATCH('B2B Pin Table'!B152,B2B!A:A,0),5)),"---")</f>
        <v>C27</v>
      </c>
      <c r="H152" s="59" t="str">
        <f>IFERROR(IF(VLOOKUP($D152&amp;"-"&amp;$E152,IF($H$4="TEB0187_REV01",CALC_CONN_TEB0187_REV01!$F:$I),4,0)="--","---",IF($H$4="TEB0187_REV01",CALC_CONN_TEB0187_REV01!$G152&amp; " --&gt; " &amp;CALC_CONN_TEB0187_REV01!$I152&amp; " --&gt; ")),"---")</f>
        <v>---</v>
      </c>
      <c r="I152" s="19" t="str">
        <f>IFERROR(IF(VLOOKUP($D152&amp;"-"&amp;$E152,IF($H$4="TEB0187_REV01",CALC_CONN_TEB0187_REV01!$F:$H),3,0)="--",VLOOKUP($D152&amp;"-"&amp;$E152,IF($H$4="TEB0187_REV01",CALC_CONN_TEB0187_REV01!$F:$H),2,0),VLOOKUP($D152&amp;"-"&amp;$E152,IF($H$4="TEB0187_REV01",CALC_CONN_TEB0187_REV01!$F:$H),3,0)),"---")</f>
        <v>---</v>
      </c>
      <c r="J152" s="19" t="str">
        <f>IFERROR(VLOOKUP(I152,IF($H$4="TEB0187_REV01",RAW_c_TEB0187_REV01!$AE:$AM),9,0),"---")</f>
        <v>---</v>
      </c>
      <c r="K152" s="19" t="str">
        <f>IFERROR(VLOOKUP(D152&amp;"-"&amp;E152,IF($H$4="TEB0187_REV01",RAW_c_TEB0187_REV01!$AD:$AK,"???"),6,0),"---")</f>
        <v>---</v>
      </c>
      <c r="L152" s="19" t="str">
        <f>IFERROR(VLOOKUP(D152&amp;"-"&amp;E152,IF($H$4="TEB0187_REV01",RAW_c_TEB0187_REV01!$AD:$AL,"???"),9,0),"---")</f>
        <v>---</v>
      </c>
      <c r="M152" s="19" t="str">
        <f>IFERROR(IF(VLOOKUP($F152&amp;"-"&amp;$G152,IF($M$4="TEI0187_REV01",RAW_m_TEI0187_REV01!$F:$AU),43,0)="--","---",IF($M$4="TEI0187_REV01",RAW_m_TEI0187_REV01!$AT152&amp; " --&gt; " &amp;RAW_m_TEI0187_REV01!$AU152&amp; " --&gt; ")),"---")</f>
        <v>---</v>
      </c>
      <c r="N152" s="19" t="str">
        <f>IFERROR(VLOOKUP(F152&amp;"-"&amp;G152,IF($M$4="TEI0187_REV01",RAW_m_TEI0187_REV01!$AD:$AJ),7,0),"---")</f>
        <v>---</v>
      </c>
      <c r="O152" s="19" t="str">
        <f>IFERROR(VLOOKUP(N152,IF($M$4="TEI0187_REV01",RAW_m_TEI0187_REV01!$AJ:$AK),2,0),"---")</f>
        <v>---</v>
      </c>
      <c r="P152" s="19" t="str">
        <f>IFERROR(VLOOKUP(F152&amp;"-"&amp;G152,IF($M$4="TEI0187_REV01",RAW_m_TEI0187_REV01!$AD:$AG),3,0),"---")</f>
        <v>---</v>
      </c>
      <c r="Q152" s="19" t="str">
        <f>IFERROR(VLOOKUP(N152,IF($M$4="TEI0187_REV01",RAW_m_TEI0187_REV01!$AE:$AH),4,0),"---")</f>
        <v>---</v>
      </c>
      <c r="R152" s="19" t="str">
        <f>IFERROR(VLOOKUP(F152&amp;"-"&amp;G152,IF($M$4="TEI0187_REV01",RAW_m_TEI0187_REV01!$AD:$AG),4,0),"---")</f>
        <v>---</v>
      </c>
    </row>
    <row r="153" spans="2:18" x14ac:dyDescent="0.25">
      <c r="B153" s="78">
        <v>148</v>
      </c>
      <c r="C153" s="19" t="str">
        <f>IFERROR(INDEX(B2B!A:F,MATCH('B2B Pin Table'!B153,B2B!A:A,0),6),"---")</f>
        <v>GND</v>
      </c>
      <c r="D153" s="19" t="str">
        <f>IFERROR(IF((COUNTIF(B2B!A149:K149,H151)&lt;0),"---",INDEX(B2B!A:K,MATCH('B2B Pin Table'!B153,B2B!A:A,0),2)),"---")</f>
        <v>J1</v>
      </c>
      <c r="E153" s="19" t="str">
        <f>IFERROR(IF((COUNTIF(B2B!A149:K149,H151)&lt;0),"---",INDEX(B2B!A:K,MATCH('B2B Pin Table'!B153,B2B!A:A,0),3)),"---")</f>
        <v>C28</v>
      </c>
      <c r="F153" s="19" t="str">
        <f>IFERROR(IF((COUNTIF(B2B!A149:K149,L151)&lt;0),"---",INDEX(B2B!A:K,MATCH('B2B Pin Table'!B153,B2B!A:A,0),4)),"---")</f>
        <v>J1</v>
      </c>
      <c r="G153" s="19" t="str">
        <f>IFERROR(IF((COUNTIF(B2B!A149:K149,L151)&lt;0),"---",INDEX(B2B!A:K,MATCH('B2B Pin Table'!B153,B2B!A:A,0),5)),"---")</f>
        <v>C28</v>
      </c>
      <c r="H153" s="59" t="str">
        <f>IFERROR(IF(VLOOKUP($D153&amp;"-"&amp;$E153,IF($H$4="TEB0187_REV01",CALC_CONN_TEB0187_REV01!$F:$I),4,0)="--","---",IF($H$4="TEB0187_REV01",CALC_CONN_TEB0187_REV01!$G153&amp; " --&gt; " &amp;CALC_CONN_TEB0187_REV01!$I153&amp; " --&gt; ")),"---")</f>
        <v>---</v>
      </c>
      <c r="I153" s="19" t="str">
        <f>IFERROR(IF(VLOOKUP($D153&amp;"-"&amp;$E153,IF($H$4="TEB0187_REV01",CALC_CONN_TEB0187_REV01!$F:$H),3,0)="--",VLOOKUP($D153&amp;"-"&amp;$E153,IF($H$4="TEB0187_REV01",CALC_CONN_TEB0187_REV01!$F:$H),2,0),VLOOKUP($D153&amp;"-"&amp;$E153,IF($H$4="TEB0187_REV01",CALC_CONN_TEB0187_REV01!$F:$H),3,0)),"---")</f>
        <v>---</v>
      </c>
      <c r="J153" s="19" t="str">
        <f>IFERROR(VLOOKUP(I153,IF($H$4="TEB0187_REV01",RAW_c_TEB0187_REV01!$AE:$AM),9,0),"---")</f>
        <v>---</v>
      </c>
      <c r="K153" s="19" t="str">
        <f>IFERROR(VLOOKUP(D153&amp;"-"&amp;E153,IF($H$4="TEB0187_REV01",RAW_c_TEB0187_REV01!$AD:$AK,"???"),6,0),"---")</f>
        <v>---</v>
      </c>
      <c r="L153" s="19" t="str">
        <f>IFERROR(VLOOKUP(D153&amp;"-"&amp;E153,IF($H$4="TEB0187_REV01",RAW_c_TEB0187_REV01!$AD:$AL,"???"),9,0),"---")</f>
        <v>---</v>
      </c>
      <c r="M153" s="19" t="str">
        <f>IFERROR(IF(VLOOKUP($F153&amp;"-"&amp;$G153,IF($M$4="TEI0187_REV01",RAW_m_TEI0187_REV01!$F:$AU),43,0)="--","---",IF($M$4="TEI0187_REV01",RAW_m_TEI0187_REV01!$AT153&amp; " --&gt; " &amp;RAW_m_TEI0187_REV01!$AU153&amp; " --&gt; ")),"---")</f>
        <v>---</v>
      </c>
      <c r="N153" s="19" t="str">
        <f>IFERROR(VLOOKUP(F153&amp;"-"&amp;G153,IF($M$4="TEI0187_REV01",RAW_m_TEI0187_REV01!$AD:$AJ),7,0),"---")</f>
        <v>---</v>
      </c>
      <c r="O153" s="19" t="str">
        <f>IFERROR(VLOOKUP(N153,IF($M$4="TEI0187_REV01",RAW_m_TEI0187_REV01!$AJ:$AK),2,0),"---")</f>
        <v>---</v>
      </c>
      <c r="P153" s="19" t="str">
        <f>IFERROR(VLOOKUP(F153&amp;"-"&amp;G153,IF($M$4="TEI0187_REV01",RAW_m_TEI0187_REV01!$AD:$AG),3,0),"---")</f>
        <v>---</v>
      </c>
      <c r="Q153" s="19" t="str">
        <f>IFERROR(VLOOKUP(N153,IF($M$4="TEI0187_REV01",RAW_m_TEI0187_REV01!$AE:$AH),4,0),"---")</f>
        <v>---</v>
      </c>
      <c r="R153" s="19" t="str">
        <f>IFERROR(VLOOKUP(F153&amp;"-"&amp;G153,IF($M$4="TEI0187_REV01",RAW_m_TEI0187_REV01!$AD:$AG),4,0),"---")</f>
        <v>---</v>
      </c>
    </row>
    <row r="154" spans="2:18" x14ac:dyDescent="0.25">
      <c r="B154" s="78">
        <v>149</v>
      </c>
      <c r="C154" s="19" t="str">
        <f>IFERROR(INDEX(B2B!A:F,MATCH('B2B Pin Table'!B154,B2B!A:A,0),6),"---")</f>
        <v>GND</v>
      </c>
      <c r="D154" s="19" t="str">
        <f>IFERROR(IF((COUNTIF(B2B!A150:K150,H152)&lt;0),"---",INDEX(B2B!A:K,MATCH('B2B Pin Table'!B154,B2B!A:A,0),2)),"---")</f>
        <v>J1</v>
      </c>
      <c r="E154" s="19" t="str">
        <f>IFERROR(IF((COUNTIF(B2B!A150:K150,H152)&lt;0),"---",INDEX(B2B!A:K,MATCH('B2B Pin Table'!B154,B2B!A:A,0),3)),"---")</f>
        <v>C29</v>
      </c>
      <c r="F154" s="19" t="str">
        <f>IFERROR(IF((COUNTIF(B2B!A150:K150,L152)&lt;0),"---",INDEX(B2B!A:K,MATCH('B2B Pin Table'!B154,B2B!A:A,0),4)),"---")</f>
        <v>J1</v>
      </c>
      <c r="G154" s="19" t="str">
        <f>IFERROR(IF((COUNTIF(B2B!A150:K150,L152)&lt;0),"---",INDEX(B2B!A:K,MATCH('B2B Pin Table'!B154,B2B!A:A,0),5)),"---")</f>
        <v>C29</v>
      </c>
      <c r="H154" s="59" t="str">
        <f>IFERROR(IF(VLOOKUP($D154&amp;"-"&amp;$E154,IF($H$4="TEB0187_REV01",CALC_CONN_TEB0187_REV01!$F:$I),4,0)="--","---",IF($H$4="TEB0187_REV01",CALC_CONN_TEB0187_REV01!$G154&amp; " --&gt; " &amp;CALC_CONN_TEB0187_REV01!$I154&amp; " --&gt; ")),"---")</f>
        <v>---</v>
      </c>
      <c r="I154" s="19" t="str">
        <f>IFERROR(IF(VLOOKUP($D154&amp;"-"&amp;$E154,IF($H$4="TEB0187_REV01",CALC_CONN_TEB0187_REV01!$F:$H),3,0)="--",VLOOKUP($D154&amp;"-"&amp;$E154,IF($H$4="TEB0187_REV01",CALC_CONN_TEB0187_REV01!$F:$H),2,0),VLOOKUP($D154&amp;"-"&amp;$E154,IF($H$4="TEB0187_REV01",CALC_CONN_TEB0187_REV01!$F:$H),3,0)),"---")</f>
        <v>---</v>
      </c>
      <c r="J154" s="19" t="str">
        <f>IFERROR(VLOOKUP(I154,IF($H$4="TEB0187_REV01",RAW_c_TEB0187_REV01!$AE:$AM),9,0),"---")</f>
        <v>---</v>
      </c>
      <c r="K154" s="19" t="str">
        <f>IFERROR(VLOOKUP(D154&amp;"-"&amp;E154,IF($H$4="TEB0187_REV01",RAW_c_TEB0187_REV01!$AD:$AK,"???"),6,0),"---")</f>
        <v>---</v>
      </c>
      <c r="L154" s="19" t="str">
        <f>IFERROR(VLOOKUP(D154&amp;"-"&amp;E154,IF($H$4="TEB0187_REV01",RAW_c_TEB0187_REV01!$AD:$AL,"???"),9,0),"---")</f>
        <v>---</v>
      </c>
      <c r="M154" s="19" t="str">
        <f>IFERROR(IF(VLOOKUP($F154&amp;"-"&amp;$G154,IF($M$4="TEI0187_REV01",RAW_m_TEI0187_REV01!$F:$AU),43,0)="--","---",IF($M$4="TEI0187_REV01",RAW_m_TEI0187_REV01!$AT154&amp; " --&gt; " &amp;RAW_m_TEI0187_REV01!$AU154&amp; " --&gt; ")),"---")</f>
        <v>---</v>
      </c>
      <c r="N154" s="19" t="str">
        <f>IFERROR(VLOOKUP(F154&amp;"-"&amp;G154,IF($M$4="TEI0187_REV01",RAW_m_TEI0187_REV01!$AD:$AJ),7,0),"---")</f>
        <v>---</v>
      </c>
      <c r="O154" s="19" t="str">
        <f>IFERROR(VLOOKUP(N154,IF($M$4="TEI0187_REV01",RAW_m_TEI0187_REV01!$AJ:$AK),2,0),"---")</f>
        <v>---</v>
      </c>
      <c r="P154" s="19" t="str">
        <f>IFERROR(VLOOKUP(F154&amp;"-"&amp;G154,IF($M$4="TEI0187_REV01",RAW_m_TEI0187_REV01!$AD:$AG),3,0),"---")</f>
        <v>---</v>
      </c>
      <c r="Q154" s="19" t="str">
        <f>IFERROR(VLOOKUP(N154,IF($M$4="TEI0187_REV01",RAW_m_TEI0187_REV01!$AE:$AH),4,0),"---")</f>
        <v>---</v>
      </c>
      <c r="R154" s="19" t="str">
        <f>IFERROR(VLOOKUP(F154&amp;"-"&amp;G154,IF($M$4="TEI0187_REV01",RAW_m_TEI0187_REV01!$AD:$AG),4,0),"---")</f>
        <v>---</v>
      </c>
    </row>
    <row r="155" spans="2:18" x14ac:dyDescent="0.25">
      <c r="B155" s="78">
        <v>150</v>
      </c>
      <c r="C155" s="19" t="str">
        <f>IFERROR(INDEX(B2B!A:F,MATCH('B2B Pin Table'!B155,B2B!A:A,0),6),"---")</f>
        <v>IO</v>
      </c>
      <c r="D155" s="19" t="str">
        <f>IFERROR(IF((COUNTIF(B2B!A151:K151,H153)&lt;0),"---",INDEX(B2B!A:K,MATCH('B2B Pin Table'!B155,B2B!A:A,0),2)),"---")</f>
        <v>J1</v>
      </c>
      <c r="E155" s="19" t="str">
        <f>IFERROR(IF((COUNTIF(B2B!A151:K151,H153)&lt;0),"---",INDEX(B2B!A:K,MATCH('B2B Pin Table'!B155,B2B!A:A,0),3)),"---")</f>
        <v>C30</v>
      </c>
      <c r="F155" s="19" t="str">
        <f>IFERROR(IF((COUNTIF(B2B!A151:K151,L153)&lt;0),"---",INDEX(B2B!A:K,MATCH('B2B Pin Table'!B155,B2B!A:A,0),4)),"---")</f>
        <v>J1</v>
      </c>
      <c r="G155" s="19" t="str">
        <f>IFERROR(IF((COUNTIF(B2B!A151:K151,L153)&lt;0),"---",INDEX(B2B!A:K,MATCH('B2B Pin Table'!B155,B2B!A:A,0),5)),"---")</f>
        <v>C30</v>
      </c>
      <c r="H155" s="59" t="str">
        <f>IFERROR(IF(VLOOKUP($D155&amp;"-"&amp;$E155,IF($H$4="TEB0187_REV01",CALC_CONN_TEB0187_REV01!$F:$I),4,0)="--","---",IF($H$4="TEB0187_REV01",CALC_CONN_TEB0187_REV01!$G155&amp; " --&gt; " &amp;CALC_CONN_TEB0187_REV01!$I155&amp; " --&gt; ")),"---")</f>
        <v>---</v>
      </c>
      <c r="I155" s="19" t="str">
        <f>IFERROR(IF(VLOOKUP($D155&amp;"-"&amp;$E155,IF($H$4="TEB0187_REV01",CALC_CONN_TEB0187_REV01!$F:$H),3,0)="--",VLOOKUP($D155&amp;"-"&amp;$E155,IF($H$4="TEB0187_REV01",CALC_CONN_TEB0187_REV01!$F:$H),2,0),VLOOKUP($D155&amp;"-"&amp;$E155,IF($H$4="TEB0187_REV01",CALC_CONN_TEB0187_REV01!$F:$H),3,0)),"---")</f>
        <v>---</v>
      </c>
      <c r="J155" s="19" t="str">
        <f>IFERROR(VLOOKUP(I155,IF($H$4="TEB0187_REV01",RAW_c_TEB0187_REV01!$AE:$AM),9,0),"---")</f>
        <v>---</v>
      </c>
      <c r="K155" s="19" t="str">
        <f>IFERROR(VLOOKUP(D155&amp;"-"&amp;E155,IF($H$4="TEB0187_REV01",RAW_c_TEB0187_REV01!$AD:$AK,"???"),6,0),"---")</f>
        <v>---</v>
      </c>
      <c r="L155" s="19" t="str">
        <f>IFERROR(VLOOKUP(D155&amp;"-"&amp;E155,IF($H$4="TEB0187_REV01",RAW_c_TEB0187_REV01!$AD:$AL,"???"),9,0),"---")</f>
        <v>---</v>
      </c>
      <c r="M155" s="19" t="str">
        <f>IFERROR(IF(VLOOKUP($F155&amp;"-"&amp;$G155,IF($M$4="TEI0187_REV01",RAW_m_TEI0187_REV01!$F:$AU),43,0)="--","---",IF($M$4="TEI0187_REV01",RAW_m_TEI0187_REV01!$AT155&amp; " --&gt; " &amp;RAW_m_TEI0187_REV01!$AU155&amp; " --&gt; ")),"---")</f>
        <v>---</v>
      </c>
      <c r="N155" s="19" t="str">
        <f>IFERROR(VLOOKUP(F155&amp;"-"&amp;G155,IF($M$4="TEI0187_REV01",RAW_m_TEI0187_REV01!$AD:$AJ),7,0),"---")</f>
        <v>---</v>
      </c>
      <c r="O155" s="19" t="str">
        <f>IFERROR(VLOOKUP(N155,IF($M$4="TEI0187_REV01",RAW_m_TEI0187_REV01!$AJ:$AK),2,0),"---")</f>
        <v>---</v>
      </c>
      <c r="P155" s="19" t="str">
        <f>IFERROR(VLOOKUP(F155&amp;"-"&amp;G155,IF($M$4="TEI0187_REV01",RAW_m_TEI0187_REV01!$AD:$AG),3,0),"---")</f>
        <v>---</v>
      </c>
      <c r="Q155" s="19" t="str">
        <f>IFERROR(VLOOKUP(N155,IF($M$4="TEI0187_REV01",RAW_m_TEI0187_REV01!$AE:$AH),4,0),"---")</f>
        <v>---</v>
      </c>
      <c r="R155" s="19" t="str">
        <f>IFERROR(VLOOKUP(F155&amp;"-"&amp;G155,IF($M$4="TEI0187_REV01",RAW_m_TEI0187_REV01!$AD:$AG),4,0),"---")</f>
        <v>---</v>
      </c>
    </row>
    <row r="156" spans="2:18" x14ac:dyDescent="0.25">
      <c r="B156" s="78">
        <v>151</v>
      </c>
      <c r="C156" s="19" t="str">
        <f>IFERROR(INDEX(B2B!A:F,MATCH('B2B Pin Table'!B156,B2B!A:A,0),6),"---")</f>
        <v>IO</v>
      </c>
      <c r="D156" s="19" t="str">
        <f>IFERROR(IF((COUNTIF(B2B!A152:K152,H154)&lt;0),"---",INDEX(B2B!A:K,MATCH('B2B Pin Table'!B156,B2B!A:A,0),2)),"---")</f>
        <v>J1</v>
      </c>
      <c r="E156" s="19" t="str">
        <f>IFERROR(IF((COUNTIF(B2B!A152:K152,H154)&lt;0),"---",INDEX(B2B!A:K,MATCH('B2B Pin Table'!B156,B2B!A:A,0),3)),"---")</f>
        <v>C31</v>
      </c>
      <c r="F156" s="19" t="str">
        <f>IFERROR(IF((COUNTIF(B2B!A152:K152,L154)&lt;0),"---",INDEX(B2B!A:K,MATCH('B2B Pin Table'!B156,B2B!A:A,0),4)),"---")</f>
        <v>J1</v>
      </c>
      <c r="G156" s="19" t="str">
        <f>IFERROR(IF((COUNTIF(B2B!A152:K152,L154)&lt;0),"---",INDEX(B2B!A:K,MATCH('B2B Pin Table'!B156,B2B!A:A,0),5)),"---")</f>
        <v>C31</v>
      </c>
      <c r="H156" s="59" t="str">
        <f>IFERROR(IF(VLOOKUP($D156&amp;"-"&amp;$E156,IF($H$4="TEB0187_REV01",CALC_CONN_TEB0187_REV01!$F:$I),4,0)="--","---",IF($H$4="TEB0187_REV01",CALC_CONN_TEB0187_REV01!$G156&amp; " --&gt; " &amp;CALC_CONN_TEB0187_REV01!$I156&amp; " --&gt; ")),"---")</f>
        <v>---</v>
      </c>
      <c r="I156" s="19" t="str">
        <f>IFERROR(IF(VLOOKUP($D156&amp;"-"&amp;$E156,IF($H$4="TEB0187_REV01",CALC_CONN_TEB0187_REV01!$F:$H),3,0)="--",VLOOKUP($D156&amp;"-"&amp;$E156,IF($H$4="TEB0187_REV01",CALC_CONN_TEB0187_REV01!$F:$H),2,0),VLOOKUP($D156&amp;"-"&amp;$E156,IF($H$4="TEB0187_REV01",CALC_CONN_TEB0187_REV01!$F:$H),3,0)),"---")</f>
        <v>---</v>
      </c>
      <c r="J156" s="19" t="str">
        <f>IFERROR(VLOOKUP(I156,IF($H$4="TEB0187_REV01",RAW_c_TEB0187_REV01!$AE:$AM),9,0),"---")</f>
        <v>---</v>
      </c>
      <c r="K156" s="19" t="str">
        <f>IFERROR(VLOOKUP(D156&amp;"-"&amp;E156,IF($H$4="TEB0187_REV01",RAW_c_TEB0187_REV01!$AD:$AK,"???"),6,0),"---")</f>
        <v>---</v>
      </c>
      <c r="L156" s="19" t="str">
        <f>IFERROR(VLOOKUP(D156&amp;"-"&amp;E156,IF($H$4="TEB0187_REV01",RAW_c_TEB0187_REV01!$AD:$AL,"???"),9,0),"---")</f>
        <v>---</v>
      </c>
      <c r="M156" s="19" t="str">
        <f>IFERROR(IF(VLOOKUP($F156&amp;"-"&amp;$G156,IF($M$4="TEI0187_REV01",RAW_m_TEI0187_REV01!$F:$AU),43,0)="--","---",IF($M$4="TEI0187_REV01",RAW_m_TEI0187_REV01!$AT156&amp; " --&gt; " &amp;RAW_m_TEI0187_REV01!$AU156&amp; " --&gt; ")),"---")</f>
        <v>---</v>
      </c>
      <c r="N156" s="19" t="str">
        <f>IFERROR(VLOOKUP(F156&amp;"-"&amp;G156,IF($M$4="TEI0187_REV01",RAW_m_TEI0187_REV01!$AD:$AJ),7,0),"---")</f>
        <v>---</v>
      </c>
      <c r="O156" s="19" t="str">
        <f>IFERROR(VLOOKUP(N156,IF($M$4="TEI0187_REV01",RAW_m_TEI0187_REV01!$AJ:$AK),2,0),"---")</f>
        <v>---</v>
      </c>
      <c r="P156" s="19" t="str">
        <f>IFERROR(VLOOKUP(F156&amp;"-"&amp;G156,IF($M$4="TEI0187_REV01",RAW_m_TEI0187_REV01!$AD:$AG),3,0),"---")</f>
        <v>---</v>
      </c>
      <c r="Q156" s="19" t="str">
        <f>IFERROR(VLOOKUP(N156,IF($M$4="TEI0187_REV01",RAW_m_TEI0187_REV01!$AE:$AH),4,0),"---")</f>
        <v>---</v>
      </c>
      <c r="R156" s="19" t="str">
        <f>IFERROR(VLOOKUP(F156&amp;"-"&amp;G156,IF($M$4="TEI0187_REV01",RAW_m_TEI0187_REV01!$AD:$AG),4,0),"---")</f>
        <v>---</v>
      </c>
    </row>
    <row r="157" spans="2:18" x14ac:dyDescent="0.25">
      <c r="B157" s="78">
        <v>152</v>
      </c>
      <c r="C157" s="19" t="str">
        <f>IFERROR(INDEX(B2B!A:F,MATCH('B2B Pin Table'!B157,B2B!A:A,0),6),"---")</f>
        <v>PWR</v>
      </c>
      <c r="D157" s="19" t="str">
        <f>IFERROR(IF((COUNTIF(B2B!A153:K153,H155)&lt;0),"---",INDEX(B2B!A:K,MATCH('B2B Pin Table'!B157,B2B!A:A,0),2)),"---")</f>
        <v>J1</v>
      </c>
      <c r="E157" s="19" t="str">
        <f>IFERROR(IF((COUNTIF(B2B!A153:K153,H155)&lt;0),"---",INDEX(B2B!A:K,MATCH('B2B Pin Table'!B157,B2B!A:A,0),3)),"---")</f>
        <v>C32</v>
      </c>
      <c r="F157" s="19" t="str">
        <f>IFERROR(IF((COUNTIF(B2B!A153:K153,L155)&lt;0),"---",INDEX(B2B!A:K,MATCH('B2B Pin Table'!B157,B2B!A:A,0),4)),"---")</f>
        <v>J1</v>
      </c>
      <c r="G157" s="19" t="str">
        <f>IFERROR(IF((COUNTIF(B2B!A153:K153,L155)&lt;0),"---",INDEX(B2B!A:K,MATCH('B2B Pin Table'!B157,B2B!A:A,0),5)),"---")</f>
        <v>C32</v>
      </c>
      <c r="H157" s="59" t="str">
        <f>IFERROR(IF(VLOOKUP($D157&amp;"-"&amp;$E157,IF($H$4="TEB0187_REV01",CALC_CONN_TEB0187_REV01!$F:$I),4,0)="--","---",IF($H$4="TEB0187_REV01",CALC_CONN_TEB0187_REV01!$G157&amp; " --&gt; " &amp;CALC_CONN_TEB0187_REV01!$I157&amp; " --&gt; ")),"---")</f>
        <v>---</v>
      </c>
      <c r="I157" s="19" t="str">
        <f>IFERROR(IF(VLOOKUP($D157&amp;"-"&amp;$E157,IF($H$4="TEB0187_REV01",CALC_CONN_TEB0187_REV01!$F:$H),3,0)="--",VLOOKUP($D157&amp;"-"&amp;$E157,IF($H$4="TEB0187_REV01",CALC_CONN_TEB0187_REV01!$F:$H),2,0),VLOOKUP($D157&amp;"-"&amp;$E157,IF($H$4="TEB0187_REV01",CALC_CONN_TEB0187_REV01!$F:$H),3,0)),"---")</f>
        <v>---</v>
      </c>
      <c r="J157" s="19" t="str">
        <f>IFERROR(VLOOKUP(I157,IF($H$4="TEB0187_REV01",RAW_c_TEB0187_REV01!$AE:$AM),9,0),"---")</f>
        <v>---</v>
      </c>
      <c r="K157" s="19" t="str">
        <f>IFERROR(VLOOKUP(D157&amp;"-"&amp;E157,IF($H$4="TEB0187_REV01",RAW_c_TEB0187_REV01!$AD:$AK,"???"),6,0),"---")</f>
        <v>---</v>
      </c>
      <c r="L157" s="19" t="str">
        <f>IFERROR(VLOOKUP(D157&amp;"-"&amp;E157,IF($H$4="TEB0187_REV01",RAW_c_TEB0187_REV01!$AD:$AL,"???"),9,0),"---")</f>
        <v>---</v>
      </c>
      <c r="M157" s="19" t="str">
        <f>IFERROR(IF(VLOOKUP($F157&amp;"-"&amp;$G157,IF($M$4="TEI0187_REV01",RAW_m_TEI0187_REV01!$F:$AU),43,0)="--","---",IF($M$4="TEI0187_REV01",RAW_m_TEI0187_REV01!$AT157&amp; " --&gt; " &amp;RAW_m_TEI0187_REV01!$AU157&amp; " --&gt; ")),"---")</f>
        <v>---</v>
      </c>
      <c r="N157" s="19" t="str">
        <f>IFERROR(VLOOKUP(F157&amp;"-"&amp;G157,IF($M$4="TEI0187_REV01",RAW_m_TEI0187_REV01!$AD:$AJ),7,0),"---")</f>
        <v>---</v>
      </c>
      <c r="O157" s="19" t="str">
        <f>IFERROR(VLOOKUP(N157,IF($M$4="TEI0187_REV01",RAW_m_TEI0187_REV01!$AJ:$AK),2,0),"---")</f>
        <v>---</v>
      </c>
      <c r="P157" s="19" t="str">
        <f>IFERROR(VLOOKUP(F157&amp;"-"&amp;G157,IF($M$4="TEI0187_REV01",RAW_m_TEI0187_REV01!$AD:$AG),3,0),"---")</f>
        <v>---</v>
      </c>
      <c r="Q157" s="19" t="str">
        <f>IFERROR(VLOOKUP(N157,IF($M$4="TEI0187_REV01",RAW_m_TEI0187_REV01!$AE:$AH),4,0),"---")</f>
        <v>---</v>
      </c>
      <c r="R157" s="19" t="str">
        <f>IFERROR(VLOOKUP(F157&amp;"-"&amp;G157,IF($M$4="TEI0187_REV01",RAW_m_TEI0187_REV01!$AD:$AG),4,0),"---")</f>
        <v>---</v>
      </c>
    </row>
    <row r="158" spans="2:18" x14ac:dyDescent="0.25">
      <c r="B158" s="78">
        <v>153</v>
      </c>
      <c r="C158" s="19" t="str">
        <f>IFERROR(INDEX(B2B!A:F,MATCH('B2B Pin Table'!B158,B2B!A:A,0),6),"---")</f>
        <v>PWR</v>
      </c>
      <c r="D158" s="19" t="str">
        <f>IFERROR(IF((COUNTIF(B2B!A154:K154,H156)&lt;0),"---",INDEX(B2B!A:K,MATCH('B2B Pin Table'!B158,B2B!A:A,0),2)),"---")</f>
        <v>J1</v>
      </c>
      <c r="E158" s="19" t="str">
        <f>IFERROR(IF((COUNTIF(B2B!A154:K154,H156)&lt;0),"---",INDEX(B2B!A:K,MATCH('B2B Pin Table'!B158,B2B!A:A,0),3)),"---")</f>
        <v>C33</v>
      </c>
      <c r="F158" s="19" t="str">
        <f>IFERROR(IF((COUNTIF(B2B!A154:K154,L156)&lt;0),"---",INDEX(B2B!A:K,MATCH('B2B Pin Table'!B158,B2B!A:A,0),4)),"---")</f>
        <v>J1</v>
      </c>
      <c r="G158" s="19" t="str">
        <f>IFERROR(IF((COUNTIF(B2B!A154:K154,L156)&lt;0),"---",INDEX(B2B!A:K,MATCH('B2B Pin Table'!B158,B2B!A:A,0),5)),"---")</f>
        <v>C33</v>
      </c>
      <c r="H158" s="59" t="str">
        <f>IFERROR(IF(VLOOKUP($D158&amp;"-"&amp;$E158,IF($H$4="TEB0187_REV01",CALC_CONN_TEB0187_REV01!$F:$I),4,0)="--","---",IF($H$4="TEB0187_REV01",CALC_CONN_TEB0187_REV01!$G158&amp; " --&gt; " &amp;CALC_CONN_TEB0187_REV01!$I158&amp; " --&gt; ")),"---")</f>
        <v>---</v>
      </c>
      <c r="I158" s="19" t="str">
        <f>IFERROR(IF(VLOOKUP($D158&amp;"-"&amp;$E158,IF($H$4="TEB0187_REV01",CALC_CONN_TEB0187_REV01!$F:$H),3,0)="--",VLOOKUP($D158&amp;"-"&amp;$E158,IF($H$4="TEB0187_REV01",CALC_CONN_TEB0187_REV01!$F:$H),2,0),VLOOKUP($D158&amp;"-"&amp;$E158,IF($H$4="TEB0187_REV01",CALC_CONN_TEB0187_REV01!$F:$H),3,0)),"---")</f>
        <v>---</v>
      </c>
      <c r="J158" s="19" t="str">
        <f>IFERROR(VLOOKUP(I158,IF($H$4="TEB0187_REV01",RAW_c_TEB0187_REV01!$AE:$AM),9,0),"---")</f>
        <v>---</v>
      </c>
      <c r="K158" s="19" t="str">
        <f>IFERROR(VLOOKUP(D158&amp;"-"&amp;E158,IF($H$4="TEB0187_REV01",RAW_c_TEB0187_REV01!$AD:$AK,"???"),6,0),"---")</f>
        <v>---</v>
      </c>
      <c r="L158" s="19" t="str">
        <f>IFERROR(VLOOKUP(D158&amp;"-"&amp;E158,IF($H$4="TEB0187_REV01",RAW_c_TEB0187_REV01!$AD:$AL,"???"),9,0),"---")</f>
        <v>---</v>
      </c>
      <c r="M158" s="19" t="str">
        <f>IFERROR(IF(VLOOKUP($F158&amp;"-"&amp;$G158,IF($M$4="TEI0187_REV01",RAW_m_TEI0187_REV01!$F:$AU),43,0)="--","---",IF($M$4="TEI0187_REV01",RAW_m_TEI0187_REV01!$AT158&amp; " --&gt; " &amp;RAW_m_TEI0187_REV01!$AU158&amp; " --&gt; ")),"---")</f>
        <v>---</v>
      </c>
      <c r="N158" s="19" t="str">
        <f>IFERROR(VLOOKUP(F158&amp;"-"&amp;G158,IF($M$4="TEI0187_REV01",RAW_m_TEI0187_REV01!$AD:$AJ),7,0),"---")</f>
        <v>---</v>
      </c>
      <c r="O158" s="19" t="str">
        <f>IFERROR(VLOOKUP(N158,IF($M$4="TEI0187_REV01",RAW_m_TEI0187_REV01!$AJ:$AK),2,0),"---")</f>
        <v>---</v>
      </c>
      <c r="P158" s="19" t="str">
        <f>IFERROR(VLOOKUP(F158&amp;"-"&amp;G158,IF($M$4="TEI0187_REV01",RAW_m_TEI0187_REV01!$AD:$AG),3,0),"---")</f>
        <v>---</v>
      </c>
      <c r="Q158" s="19" t="str">
        <f>IFERROR(VLOOKUP(N158,IF($M$4="TEI0187_REV01",RAW_m_TEI0187_REV01!$AE:$AH),4,0),"---")</f>
        <v>---</v>
      </c>
      <c r="R158" s="19" t="str">
        <f>IFERROR(VLOOKUP(F158&amp;"-"&amp;G158,IF($M$4="TEI0187_REV01",RAW_m_TEI0187_REV01!$AD:$AG),4,0),"---")</f>
        <v>---</v>
      </c>
    </row>
    <row r="159" spans="2:18" x14ac:dyDescent="0.25">
      <c r="B159" s="78">
        <v>154</v>
      </c>
      <c r="C159" s="19" t="str">
        <f>IFERROR(INDEX(B2B!A:F,MATCH('B2B Pin Table'!B159,B2B!A:A,0),6),"---")</f>
        <v>IO</v>
      </c>
      <c r="D159" s="19" t="str">
        <f>IFERROR(IF((COUNTIF(B2B!A155:K155,H157)&lt;0),"---",INDEX(B2B!A:K,MATCH('B2B Pin Table'!B159,B2B!A:A,0),2)),"---")</f>
        <v>J1</v>
      </c>
      <c r="E159" s="19" t="str">
        <f>IFERROR(IF((COUNTIF(B2B!A155:K155,H157)&lt;0),"---",INDEX(B2B!A:K,MATCH('B2B Pin Table'!B159,B2B!A:A,0),3)),"---")</f>
        <v>C34</v>
      </c>
      <c r="F159" s="19" t="str">
        <f>IFERROR(IF((COUNTIF(B2B!A155:K155,L157)&lt;0),"---",INDEX(B2B!A:K,MATCH('B2B Pin Table'!B159,B2B!A:A,0),4)),"---")</f>
        <v>J1</v>
      </c>
      <c r="G159" s="19" t="str">
        <f>IFERROR(IF((COUNTIF(B2B!A155:K155,L157)&lt;0),"---",INDEX(B2B!A:K,MATCH('B2B Pin Table'!B159,B2B!A:A,0),5)),"---")</f>
        <v>C34</v>
      </c>
      <c r="H159" s="59" t="str">
        <f>IFERROR(IF(VLOOKUP($D159&amp;"-"&amp;$E159,IF($H$4="TEB0187_REV01",CALC_CONN_TEB0187_REV01!$F:$I),4,0)="--","---",IF($H$4="TEB0187_REV01",CALC_CONN_TEB0187_REV01!$G159&amp; " --&gt; " &amp;CALC_CONN_TEB0187_REV01!$I159&amp; " --&gt; ")),"---")</f>
        <v>---</v>
      </c>
      <c r="I159" s="19" t="str">
        <f>IFERROR(IF(VLOOKUP($D159&amp;"-"&amp;$E159,IF($H$4="TEB0187_REV01",CALC_CONN_TEB0187_REV01!$F:$H),3,0)="--",VLOOKUP($D159&amp;"-"&amp;$E159,IF($H$4="TEB0187_REV01",CALC_CONN_TEB0187_REV01!$F:$H),2,0),VLOOKUP($D159&amp;"-"&amp;$E159,IF($H$4="TEB0187_REV01",CALC_CONN_TEB0187_REV01!$F:$H),3,0)),"---")</f>
        <v>---</v>
      </c>
      <c r="J159" s="19" t="str">
        <f>IFERROR(VLOOKUP(I159,IF($H$4="TEB0187_REV01",RAW_c_TEB0187_REV01!$AE:$AM),9,0),"---")</f>
        <v>---</v>
      </c>
      <c r="K159" s="19" t="str">
        <f>IFERROR(VLOOKUP(D159&amp;"-"&amp;E159,IF($H$4="TEB0187_REV01",RAW_c_TEB0187_REV01!$AD:$AK,"???"),6,0),"---")</f>
        <v>---</v>
      </c>
      <c r="L159" s="19" t="str">
        <f>IFERROR(VLOOKUP(D159&amp;"-"&amp;E159,IF($H$4="TEB0187_REV01",RAW_c_TEB0187_REV01!$AD:$AL,"???"),9,0),"---")</f>
        <v>---</v>
      </c>
      <c r="M159" s="19" t="str">
        <f>IFERROR(IF(VLOOKUP($F159&amp;"-"&amp;$G159,IF($M$4="TEI0187_REV01",RAW_m_TEI0187_REV01!$F:$AU),43,0)="--","---",IF($M$4="TEI0187_REV01",RAW_m_TEI0187_REV01!$AT159&amp; " --&gt; " &amp;RAW_m_TEI0187_REV01!$AU159&amp; " --&gt; ")),"---")</f>
        <v>---</v>
      </c>
      <c r="N159" s="19" t="str">
        <f>IFERROR(VLOOKUP(F159&amp;"-"&amp;G159,IF($M$4="TEI0187_REV01",RAW_m_TEI0187_REV01!$AD:$AJ),7,0),"---")</f>
        <v>---</v>
      </c>
      <c r="O159" s="19" t="str">
        <f>IFERROR(VLOOKUP(N159,IF($M$4="TEI0187_REV01",RAW_m_TEI0187_REV01!$AJ:$AK),2,0),"---")</f>
        <v>---</v>
      </c>
      <c r="P159" s="19" t="str">
        <f>IFERROR(VLOOKUP(F159&amp;"-"&amp;G159,IF($M$4="TEI0187_REV01",RAW_m_TEI0187_REV01!$AD:$AG),3,0),"---")</f>
        <v>---</v>
      </c>
      <c r="Q159" s="19" t="str">
        <f>IFERROR(VLOOKUP(N159,IF($M$4="TEI0187_REV01",RAW_m_TEI0187_REV01!$AE:$AH),4,0),"---")</f>
        <v>---</v>
      </c>
      <c r="R159" s="19" t="str">
        <f>IFERROR(VLOOKUP(F159&amp;"-"&amp;G159,IF($M$4="TEI0187_REV01",RAW_m_TEI0187_REV01!$AD:$AG),4,0),"---")</f>
        <v>---</v>
      </c>
    </row>
    <row r="160" spans="2:18" x14ac:dyDescent="0.25">
      <c r="B160" s="78">
        <v>155</v>
      </c>
      <c r="C160" s="19" t="str">
        <f>IFERROR(INDEX(B2B!A:F,MATCH('B2B Pin Table'!B160,B2B!A:A,0),6),"---")</f>
        <v>IO</v>
      </c>
      <c r="D160" s="19" t="str">
        <f>IFERROR(IF((COUNTIF(B2B!A156:K156,H158)&lt;0),"---",INDEX(B2B!A:K,MATCH('B2B Pin Table'!B160,B2B!A:A,0),2)),"---")</f>
        <v>J1</v>
      </c>
      <c r="E160" s="19" t="str">
        <f>IFERROR(IF((COUNTIF(B2B!A156:K156,H158)&lt;0),"---",INDEX(B2B!A:K,MATCH('B2B Pin Table'!B160,B2B!A:A,0),3)),"---")</f>
        <v>C35</v>
      </c>
      <c r="F160" s="19" t="str">
        <f>IFERROR(IF((COUNTIF(B2B!A156:K156,L158)&lt;0),"---",INDEX(B2B!A:K,MATCH('B2B Pin Table'!B160,B2B!A:A,0),4)),"---")</f>
        <v>J1</v>
      </c>
      <c r="G160" s="19" t="str">
        <f>IFERROR(IF((COUNTIF(B2B!A156:K156,L158)&lt;0),"---",INDEX(B2B!A:K,MATCH('B2B Pin Table'!B160,B2B!A:A,0),5)),"---")</f>
        <v>C35</v>
      </c>
      <c r="H160" s="59" t="str">
        <f>IFERROR(IF(VLOOKUP($D160&amp;"-"&amp;$E160,IF($H$4="TEB0187_REV01",CALC_CONN_TEB0187_REV01!$F:$I),4,0)="--","---",IF($H$4="TEB0187_REV01",CALC_CONN_TEB0187_REV01!$G160&amp; " --&gt; " &amp;CALC_CONN_TEB0187_REV01!$I160&amp; " --&gt; ")),"---")</f>
        <v>---</v>
      </c>
      <c r="I160" s="19" t="str">
        <f>IFERROR(IF(VLOOKUP($D160&amp;"-"&amp;$E160,IF($H$4="TEB0187_REV01",CALC_CONN_TEB0187_REV01!$F:$H),3,0)="--",VLOOKUP($D160&amp;"-"&amp;$E160,IF($H$4="TEB0187_REV01",CALC_CONN_TEB0187_REV01!$F:$H),2,0),VLOOKUP($D160&amp;"-"&amp;$E160,IF($H$4="TEB0187_REV01",CALC_CONN_TEB0187_REV01!$F:$H),3,0)),"---")</f>
        <v>---</v>
      </c>
      <c r="J160" s="19" t="str">
        <f>IFERROR(VLOOKUP(I160,IF($H$4="TEB0187_REV01",RAW_c_TEB0187_REV01!$AE:$AM),9,0),"---")</f>
        <v>---</v>
      </c>
      <c r="K160" s="19" t="str">
        <f>IFERROR(VLOOKUP(D160&amp;"-"&amp;E160,IF($H$4="TEB0187_REV01",RAW_c_TEB0187_REV01!$AD:$AK,"???"),6,0),"---")</f>
        <v>---</v>
      </c>
      <c r="L160" s="19" t="str">
        <f>IFERROR(VLOOKUP(D160&amp;"-"&amp;E160,IF($H$4="TEB0187_REV01",RAW_c_TEB0187_REV01!$AD:$AL,"???"),9,0),"---")</f>
        <v>---</v>
      </c>
      <c r="M160" s="19" t="str">
        <f>IFERROR(IF(VLOOKUP($F160&amp;"-"&amp;$G160,IF($M$4="TEI0187_REV01",RAW_m_TEI0187_REV01!$F:$AU),43,0)="--","---",IF($M$4="TEI0187_REV01",RAW_m_TEI0187_REV01!$AT160&amp; " --&gt; " &amp;RAW_m_TEI0187_REV01!$AU160&amp; " --&gt; ")),"---")</f>
        <v>---</v>
      </c>
      <c r="N160" s="19" t="str">
        <f>IFERROR(VLOOKUP(F160&amp;"-"&amp;G160,IF($M$4="TEI0187_REV01",RAW_m_TEI0187_REV01!$AD:$AJ),7,0),"---")</f>
        <v>---</v>
      </c>
      <c r="O160" s="19" t="str">
        <f>IFERROR(VLOOKUP(N160,IF($M$4="TEI0187_REV01",RAW_m_TEI0187_REV01!$AJ:$AK),2,0),"---")</f>
        <v>---</v>
      </c>
      <c r="P160" s="19" t="str">
        <f>IFERROR(VLOOKUP(F160&amp;"-"&amp;G160,IF($M$4="TEI0187_REV01",RAW_m_TEI0187_REV01!$AD:$AG),3,0),"---")</f>
        <v>---</v>
      </c>
      <c r="Q160" s="19" t="str">
        <f>IFERROR(VLOOKUP(N160,IF($M$4="TEI0187_REV01",RAW_m_TEI0187_REV01!$AE:$AH),4,0),"---")</f>
        <v>---</v>
      </c>
      <c r="R160" s="19" t="str">
        <f>IFERROR(VLOOKUP(F160&amp;"-"&amp;G160,IF($M$4="TEI0187_REV01",RAW_m_TEI0187_REV01!$AD:$AG),4,0),"---")</f>
        <v>---</v>
      </c>
    </row>
    <row r="161" spans="2:18" x14ac:dyDescent="0.25">
      <c r="B161" s="78">
        <v>156</v>
      </c>
      <c r="C161" s="19" t="str">
        <f>IFERROR(INDEX(B2B!A:F,MATCH('B2B Pin Table'!B161,B2B!A:A,0),6),"---")</f>
        <v>GND</v>
      </c>
      <c r="D161" s="19" t="str">
        <f>IFERROR(IF((COUNTIF(B2B!A157:K157,H159)&lt;0),"---",INDEX(B2B!A:K,MATCH('B2B Pin Table'!B161,B2B!A:A,0),2)),"---")</f>
        <v>J1</v>
      </c>
      <c r="E161" s="19" t="str">
        <f>IFERROR(IF((COUNTIF(B2B!A157:K157,H159)&lt;0),"---",INDEX(B2B!A:K,MATCH('B2B Pin Table'!B161,B2B!A:A,0),3)),"---")</f>
        <v>C36</v>
      </c>
      <c r="F161" s="19" t="str">
        <f>IFERROR(IF((COUNTIF(B2B!A157:K157,L159)&lt;0),"---",INDEX(B2B!A:K,MATCH('B2B Pin Table'!B161,B2B!A:A,0),4)),"---")</f>
        <v>J1</v>
      </c>
      <c r="G161" s="19" t="str">
        <f>IFERROR(IF((COUNTIF(B2B!A157:K157,L159)&lt;0),"---",INDEX(B2B!A:K,MATCH('B2B Pin Table'!B161,B2B!A:A,0),5)),"---")</f>
        <v>C36</v>
      </c>
      <c r="H161" s="59" t="str">
        <f>IFERROR(IF(VLOOKUP($D161&amp;"-"&amp;$E161,IF($H$4="TEB0187_REV01",CALC_CONN_TEB0187_REV01!$F:$I),4,0)="--","---",IF($H$4="TEB0187_REV01",CALC_CONN_TEB0187_REV01!$G161&amp; " --&gt; " &amp;CALC_CONN_TEB0187_REV01!$I161&amp; " --&gt; ")),"---")</f>
        <v>---</v>
      </c>
      <c r="I161" s="19" t="str">
        <f>IFERROR(IF(VLOOKUP($D161&amp;"-"&amp;$E161,IF($H$4="TEB0187_REV01",CALC_CONN_TEB0187_REV01!$F:$H),3,0)="--",VLOOKUP($D161&amp;"-"&amp;$E161,IF($H$4="TEB0187_REV01",CALC_CONN_TEB0187_REV01!$F:$H),2,0),VLOOKUP($D161&amp;"-"&amp;$E161,IF($H$4="TEB0187_REV01",CALC_CONN_TEB0187_REV01!$F:$H),3,0)),"---")</f>
        <v>---</v>
      </c>
      <c r="J161" s="19" t="str">
        <f>IFERROR(VLOOKUP(I161,IF($H$4="TEB0187_REV01",RAW_c_TEB0187_REV01!$AE:$AM),9,0),"---")</f>
        <v>---</v>
      </c>
      <c r="K161" s="19" t="str">
        <f>IFERROR(VLOOKUP(D161&amp;"-"&amp;E161,IF($H$4="TEB0187_REV01",RAW_c_TEB0187_REV01!$AD:$AK,"???"),6,0),"---")</f>
        <v>---</v>
      </c>
      <c r="L161" s="19" t="str">
        <f>IFERROR(VLOOKUP(D161&amp;"-"&amp;E161,IF($H$4="TEB0187_REV01",RAW_c_TEB0187_REV01!$AD:$AL,"???"),9,0),"---")</f>
        <v>---</v>
      </c>
      <c r="M161" s="19" t="str">
        <f>IFERROR(IF(VLOOKUP($F161&amp;"-"&amp;$G161,IF($M$4="TEI0187_REV01",RAW_m_TEI0187_REV01!$F:$AU),43,0)="--","---",IF($M$4="TEI0187_REV01",RAW_m_TEI0187_REV01!$AT161&amp; " --&gt; " &amp;RAW_m_TEI0187_REV01!$AU161&amp; " --&gt; ")),"---")</f>
        <v>---</v>
      </c>
      <c r="N161" s="19" t="str">
        <f>IFERROR(VLOOKUP(F161&amp;"-"&amp;G161,IF($M$4="TEI0187_REV01",RAW_m_TEI0187_REV01!$AD:$AJ),7,0),"---")</f>
        <v>---</v>
      </c>
      <c r="O161" s="19" t="str">
        <f>IFERROR(VLOOKUP(N161,IF($M$4="TEI0187_REV01",RAW_m_TEI0187_REV01!$AJ:$AK),2,0),"---")</f>
        <v>---</v>
      </c>
      <c r="P161" s="19" t="str">
        <f>IFERROR(VLOOKUP(F161&amp;"-"&amp;G161,IF($M$4="TEI0187_REV01",RAW_m_TEI0187_REV01!$AD:$AG),3,0),"---")</f>
        <v>---</v>
      </c>
      <c r="Q161" s="19" t="str">
        <f>IFERROR(VLOOKUP(N161,IF($M$4="TEI0187_REV01",RAW_m_TEI0187_REV01!$AE:$AH),4,0),"---")</f>
        <v>---</v>
      </c>
      <c r="R161" s="19" t="str">
        <f>IFERROR(VLOOKUP(F161&amp;"-"&amp;G161,IF($M$4="TEI0187_REV01",RAW_m_TEI0187_REV01!$AD:$AG),4,0),"---")</f>
        <v>---</v>
      </c>
    </row>
    <row r="162" spans="2:18" x14ac:dyDescent="0.25">
      <c r="B162" s="78">
        <v>157</v>
      </c>
      <c r="C162" s="19" t="str">
        <f>IFERROR(INDEX(B2B!A:F,MATCH('B2B Pin Table'!B162,B2B!A:A,0),6),"---")</f>
        <v>GND</v>
      </c>
      <c r="D162" s="19" t="str">
        <f>IFERROR(IF((COUNTIF(B2B!A158:K158,H160)&lt;0),"---",INDEX(B2B!A:K,MATCH('B2B Pin Table'!B162,B2B!A:A,0),2)),"---")</f>
        <v>J1</v>
      </c>
      <c r="E162" s="19" t="str">
        <f>IFERROR(IF((COUNTIF(B2B!A158:K158,H160)&lt;0),"---",INDEX(B2B!A:K,MATCH('B2B Pin Table'!B162,B2B!A:A,0),3)),"---")</f>
        <v>C37</v>
      </c>
      <c r="F162" s="19" t="str">
        <f>IFERROR(IF((COUNTIF(B2B!A158:K158,L160)&lt;0),"---",INDEX(B2B!A:K,MATCH('B2B Pin Table'!B162,B2B!A:A,0),4)),"---")</f>
        <v>J1</v>
      </c>
      <c r="G162" s="19" t="str">
        <f>IFERROR(IF((COUNTIF(B2B!A158:K158,L160)&lt;0),"---",INDEX(B2B!A:K,MATCH('B2B Pin Table'!B162,B2B!A:A,0),5)),"---")</f>
        <v>C37</v>
      </c>
      <c r="H162" s="59" t="str">
        <f>IFERROR(IF(VLOOKUP($D162&amp;"-"&amp;$E162,IF($H$4="TEB0187_REV01",CALC_CONN_TEB0187_REV01!$F:$I),4,0)="--","---",IF($H$4="TEB0187_REV01",CALC_CONN_TEB0187_REV01!$G162&amp; " --&gt; " &amp;CALC_CONN_TEB0187_REV01!$I162&amp; " --&gt; ")),"---")</f>
        <v>---</v>
      </c>
      <c r="I162" s="19" t="str">
        <f>IFERROR(IF(VLOOKUP($D162&amp;"-"&amp;$E162,IF($H$4="TEB0187_REV01",CALC_CONN_TEB0187_REV01!$F:$H),3,0)="--",VLOOKUP($D162&amp;"-"&amp;$E162,IF($H$4="TEB0187_REV01",CALC_CONN_TEB0187_REV01!$F:$H),2,0),VLOOKUP($D162&amp;"-"&amp;$E162,IF($H$4="TEB0187_REV01",CALC_CONN_TEB0187_REV01!$F:$H),3,0)),"---")</f>
        <v>---</v>
      </c>
      <c r="J162" s="19" t="str">
        <f>IFERROR(VLOOKUP(I162,IF($H$4="TEB0187_REV01",RAW_c_TEB0187_REV01!$AE:$AM),9,0),"---")</f>
        <v>---</v>
      </c>
      <c r="K162" s="19" t="str">
        <f>IFERROR(VLOOKUP(D162&amp;"-"&amp;E162,IF($H$4="TEB0187_REV01",RAW_c_TEB0187_REV01!$AD:$AK,"???"),6,0),"---")</f>
        <v>---</v>
      </c>
      <c r="L162" s="19" t="str">
        <f>IFERROR(VLOOKUP(D162&amp;"-"&amp;E162,IF($H$4="TEB0187_REV01",RAW_c_TEB0187_REV01!$AD:$AL,"???"),9,0),"---")</f>
        <v>---</v>
      </c>
      <c r="M162" s="19" t="str">
        <f>IFERROR(IF(VLOOKUP($F162&amp;"-"&amp;$G162,IF($M$4="TEI0187_REV01",RAW_m_TEI0187_REV01!$F:$AU),43,0)="--","---",IF($M$4="TEI0187_REV01",RAW_m_TEI0187_REV01!$AT162&amp; " --&gt; " &amp;RAW_m_TEI0187_REV01!$AU162&amp; " --&gt; ")),"---")</f>
        <v>---</v>
      </c>
      <c r="N162" s="19" t="str">
        <f>IFERROR(VLOOKUP(F162&amp;"-"&amp;G162,IF($M$4="TEI0187_REV01",RAW_m_TEI0187_REV01!$AD:$AJ),7,0),"---")</f>
        <v>---</v>
      </c>
      <c r="O162" s="19" t="str">
        <f>IFERROR(VLOOKUP(N162,IF($M$4="TEI0187_REV01",RAW_m_TEI0187_REV01!$AJ:$AK),2,0),"---")</f>
        <v>---</v>
      </c>
      <c r="P162" s="19" t="str">
        <f>IFERROR(VLOOKUP(F162&amp;"-"&amp;G162,IF($M$4="TEI0187_REV01",RAW_m_TEI0187_REV01!$AD:$AG),3,0),"---")</f>
        <v>---</v>
      </c>
      <c r="Q162" s="19" t="str">
        <f>IFERROR(VLOOKUP(N162,IF($M$4="TEI0187_REV01",RAW_m_TEI0187_REV01!$AE:$AH),4,0),"---")</f>
        <v>---</v>
      </c>
      <c r="R162" s="19" t="str">
        <f>IFERROR(VLOOKUP(F162&amp;"-"&amp;G162,IF($M$4="TEI0187_REV01",RAW_m_TEI0187_REV01!$AD:$AG),4,0),"---")</f>
        <v>---</v>
      </c>
    </row>
    <row r="163" spans="2:18" x14ac:dyDescent="0.25">
      <c r="B163" s="78">
        <v>158</v>
      </c>
      <c r="C163" s="19" t="str">
        <f>IFERROR(INDEX(B2B!A:F,MATCH('B2B Pin Table'!B163,B2B!A:A,0),6),"---")</f>
        <v>IO</v>
      </c>
      <c r="D163" s="19" t="str">
        <f>IFERROR(IF((COUNTIF(B2B!A159:K159,H161)&lt;0),"---",INDEX(B2B!A:K,MATCH('B2B Pin Table'!B163,B2B!A:A,0),2)),"---")</f>
        <v>J1</v>
      </c>
      <c r="E163" s="19" t="str">
        <f>IFERROR(IF((COUNTIF(B2B!A159:K159,H161)&lt;0),"---",INDEX(B2B!A:K,MATCH('B2B Pin Table'!B163,B2B!A:A,0),3)),"---")</f>
        <v>C38</v>
      </c>
      <c r="F163" s="19" t="str">
        <f>IFERROR(IF((COUNTIF(B2B!A159:K159,L161)&lt;0),"---",INDEX(B2B!A:K,MATCH('B2B Pin Table'!B163,B2B!A:A,0),4)),"---")</f>
        <v>J1</v>
      </c>
      <c r="G163" s="19" t="str">
        <f>IFERROR(IF((COUNTIF(B2B!A159:K159,L161)&lt;0),"---",INDEX(B2B!A:K,MATCH('B2B Pin Table'!B163,B2B!A:A,0),5)),"---")</f>
        <v>C38</v>
      </c>
      <c r="H163" s="59" t="str">
        <f>IFERROR(IF(VLOOKUP($D163&amp;"-"&amp;$E163,IF($H$4="TEB0187_REV01",CALC_CONN_TEB0187_REV01!$F:$I),4,0)="--","---",IF($H$4="TEB0187_REV01",CALC_CONN_TEB0187_REV01!$G163&amp; " --&gt; " &amp;CALC_CONN_TEB0187_REV01!$I163&amp; " --&gt; ")),"---")</f>
        <v>---</v>
      </c>
      <c r="I163" s="19" t="str">
        <f>IFERROR(IF(VLOOKUP($D163&amp;"-"&amp;$E163,IF($H$4="TEB0187_REV01",CALC_CONN_TEB0187_REV01!$F:$H),3,0)="--",VLOOKUP($D163&amp;"-"&amp;$E163,IF($H$4="TEB0187_REV01",CALC_CONN_TEB0187_REV01!$F:$H),2,0),VLOOKUP($D163&amp;"-"&amp;$E163,IF($H$4="TEB0187_REV01",CALC_CONN_TEB0187_REV01!$F:$H),3,0)),"---")</f>
        <v>---</v>
      </c>
      <c r="J163" s="19" t="str">
        <f>IFERROR(VLOOKUP(I163,IF($H$4="TEB0187_REV01",RAW_c_TEB0187_REV01!$AE:$AM),9,0),"---")</f>
        <v>---</v>
      </c>
      <c r="K163" s="19" t="str">
        <f>IFERROR(VLOOKUP(D163&amp;"-"&amp;E163,IF($H$4="TEB0187_REV01",RAW_c_TEB0187_REV01!$AD:$AK,"???"),6,0),"---")</f>
        <v>---</v>
      </c>
      <c r="L163" s="19" t="str">
        <f>IFERROR(VLOOKUP(D163&amp;"-"&amp;E163,IF($H$4="TEB0187_REV01",RAW_c_TEB0187_REV01!$AD:$AL,"???"),9,0),"---")</f>
        <v>---</v>
      </c>
      <c r="M163" s="19" t="str">
        <f>IFERROR(IF(VLOOKUP($F163&amp;"-"&amp;$G163,IF($M$4="TEI0187_REV01",RAW_m_TEI0187_REV01!$F:$AU),43,0)="--","---",IF($M$4="TEI0187_REV01",RAW_m_TEI0187_REV01!$AT163&amp; " --&gt; " &amp;RAW_m_TEI0187_REV01!$AU163&amp; " --&gt; ")),"---")</f>
        <v>---</v>
      </c>
      <c r="N163" s="19" t="str">
        <f>IFERROR(VLOOKUP(F163&amp;"-"&amp;G163,IF($M$4="TEI0187_REV01",RAW_m_TEI0187_REV01!$AD:$AJ),7,0),"---")</f>
        <v>---</v>
      </c>
      <c r="O163" s="19" t="str">
        <f>IFERROR(VLOOKUP(N163,IF($M$4="TEI0187_REV01",RAW_m_TEI0187_REV01!$AJ:$AK),2,0),"---")</f>
        <v>---</v>
      </c>
      <c r="P163" s="19" t="str">
        <f>IFERROR(VLOOKUP(F163&amp;"-"&amp;G163,IF($M$4="TEI0187_REV01",RAW_m_TEI0187_REV01!$AD:$AG),3,0),"---")</f>
        <v>---</v>
      </c>
      <c r="Q163" s="19" t="str">
        <f>IFERROR(VLOOKUP(N163,IF($M$4="TEI0187_REV01",RAW_m_TEI0187_REV01!$AE:$AH),4,0),"---")</f>
        <v>---</v>
      </c>
      <c r="R163" s="19" t="str">
        <f>IFERROR(VLOOKUP(F163&amp;"-"&amp;G163,IF($M$4="TEI0187_REV01",RAW_m_TEI0187_REV01!$AD:$AG),4,0),"---")</f>
        <v>---</v>
      </c>
    </row>
    <row r="164" spans="2:18" x14ac:dyDescent="0.25">
      <c r="B164" s="78">
        <v>159</v>
      </c>
      <c r="C164" s="19" t="str">
        <f>IFERROR(INDEX(B2B!A:F,MATCH('B2B Pin Table'!B164,B2B!A:A,0),6),"---")</f>
        <v>IO</v>
      </c>
      <c r="D164" s="19" t="str">
        <f>IFERROR(IF((COUNTIF(B2B!A160:K160,H162)&lt;0),"---",INDEX(B2B!A:K,MATCH('B2B Pin Table'!B164,B2B!A:A,0),2)),"---")</f>
        <v>J1</v>
      </c>
      <c r="E164" s="19" t="str">
        <f>IFERROR(IF((COUNTIF(B2B!A160:K160,H162)&lt;0),"---",INDEX(B2B!A:K,MATCH('B2B Pin Table'!B164,B2B!A:A,0),3)),"---")</f>
        <v>C39</v>
      </c>
      <c r="F164" s="19" t="str">
        <f>IFERROR(IF((COUNTIF(B2B!A160:K160,L162)&lt;0),"---",INDEX(B2B!A:K,MATCH('B2B Pin Table'!B164,B2B!A:A,0),4)),"---")</f>
        <v>J1</v>
      </c>
      <c r="G164" s="19" t="str">
        <f>IFERROR(IF((COUNTIF(B2B!A160:K160,L162)&lt;0),"---",INDEX(B2B!A:K,MATCH('B2B Pin Table'!B164,B2B!A:A,0),5)),"---")</f>
        <v>C39</v>
      </c>
      <c r="H164" s="59" t="str">
        <f>IFERROR(IF(VLOOKUP($D164&amp;"-"&amp;$E164,IF($H$4="TEB0187_REV01",CALC_CONN_TEB0187_REV01!$F:$I),4,0)="--","---",IF($H$4="TEB0187_REV01",CALC_CONN_TEB0187_REV01!$G164&amp; " --&gt; " &amp;CALC_CONN_TEB0187_REV01!$I164&amp; " --&gt; ")),"---")</f>
        <v>---</v>
      </c>
      <c r="I164" s="19" t="str">
        <f>IFERROR(IF(VLOOKUP($D164&amp;"-"&amp;$E164,IF($H$4="TEB0187_REV01",CALC_CONN_TEB0187_REV01!$F:$H),3,0)="--",VLOOKUP($D164&amp;"-"&amp;$E164,IF($H$4="TEB0187_REV01",CALC_CONN_TEB0187_REV01!$F:$H),2,0),VLOOKUP($D164&amp;"-"&amp;$E164,IF($H$4="TEB0187_REV01",CALC_CONN_TEB0187_REV01!$F:$H),3,0)),"---")</f>
        <v>---</v>
      </c>
      <c r="J164" s="19" t="str">
        <f>IFERROR(VLOOKUP(I164,IF($H$4="TEB0187_REV01",RAW_c_TEB0187_REV01!$AE:$AM),9,0),"---")</f>
        <v>---</v>
      </c>
      <c r="K164" s="19" t="str">
        <f>IFERROR(VLOOKUP(D164&amp;"-"&amp;E164,IF($H$4="TEB0187_REV01",RAW_c_TEB0187_REV01!$AD:$AK,"???"),6,0),"---")</f>
        <v>---</v>
      </c>
      <c r="L164" s="19" t="str">
        <f>IFERROR(VLOOKUP(D164&amp;"-"&amp;E164,IF($H$4="TEB0187_REV01",RAW_c_TEB0187_REV01!$AD:$AL,"???"),9,0),"---")</f>
        <v>---</v>
      </c>
      <c r="M164" s="19" t="str">
        <f>IFERROR(IF(VLOOKUP($F164&amp;"-"&amp;$G164,IF($M$4="TEI0187_REV01",RAW_m_TEI0187_REV01!$F:$AU),43,0)="--","---",IF($M$4="TEI0187_REV01",RAW_m_TEI0187_REV01!$AT164&amp; " --&gt; " &amp;RAW_m_TEI0187_REV01!$AU164&amp; " --&gt; ")),"---")</f>
        <v>---</v>
      </c>
      <c r="N164" s="19" t="str">
        <f>IFERROR(VLOOKUP(F164&amp;"-"&amp;G164,IF($M$4="TEI0187_REV01",RAW_m_TEI0187_REV01!$AD:$AJ),7,0),"---")</f>
        <v>---</v>
      </c>
      <c r="O164" s="19" t="str">
        <f>IFERROR(VLOOKUP(N164,IF($M$4="TEI0187_REV01",RAW_m_TEI0187_REV01!$AJ:$AK),2,0),"---")</f>
        <v>---</v>
      </c>
      <c r="P164" s="19" t="str">
        <f>IFERROR(VLOOKUP(F164&amp;"-"&amp;G164,IF($M$4="TEI0187_REV01",RAW_m_TEI0187_REV01!$AD:$AG),3,0),"---")</f>
        <v>---</v>
      </c>
      <c r="Q164" s="19" t="str">
        <f>IFERROR(VLOOKUP(N164,IF($M$4="TEI0187_REV01",RAW_m_TEI0187_REV01!$AE:$AH),4,0),"---")</f>
        <v>---</v>
      </c>
      <c r="R164" s="19" t="str">
        <f>IFERROR(VLOOKUP(F164&amp;"-"&amp;G164,IF($M$4="TEI0187_REV01",RAW_m_TEI0187_REV01!$AD:$AG),4,0),"---")</f>
        <v>---</v>
      </c>
    </row>
    <row r="165" spans="2:18" x14ac:dyDescent="0.25">
      <c r="B165" s="78">
        <v>160</v>
      </c>
      <c r="C165" s="19" t="str">
        <f>IFERROR(INDEX(B2B!A:F,MATCH('B2B Pin Table'!B165,B2B!A:A,0),6),"---")</f>
        <v>GND</v>
      </c>
      <c r="D165" s="19" t="str">
        <f>IFERROR(IF((COUNTIF(B2B!A161:K161,H163)&lt;0),"---",INDEX(B2B!A:K,MATCH('B2B Pin Table'!B165,B2B!A:A,0),2)),"---")</f>
        <v>J1</v>
      </c>
      <c r="E165" s="19" t="str">
        <f>IFERROR(IF((COUNTIF(B2B!A161:K161,H163)&lt;0),"---",INDEX(B2B!A:K,MATCH('B2B Pin Table'!B165,B2B!A:A,0),3)),"---")</f>
        <v>C40</v>
      </c>
      <c r="F165" s="19" t="str">
        <f>IFERROR(IF((COUNTIF(B2B!A161:K161,L163)&lt;0),"---",INDEX(B2B!A:K,MATCH('B2B Pin Table'!B165,B2B!A:A,0),4)),"---")</f>
        <v>J1</v>
      </c>
      <c r="G165" s="19" t="str">
        <f>IFERROR(IF((COUNTIF(B2B!A161:K161,L163)&lt;0),"---",INDEX(B2B!A:K,MATCH('B2B Pin Table'!B165,B2B!A:A,0),5)),"---")</f>
        <v>C40</v>
      </c>
      <c r="H165" s="59" t="str">
        <f>IFERROR(IF(VLOOKUP($D165&amp;"-"&amp;$E165,IF($H$4="TEB0187_REV01",CALC_CONN_TEB0187_REV01!$F:$I),4,0)="--","---",IF($H$4="TEB0187_REV01",CALC_CONN_TEB0187_REV01!$G165&amp; " --&gt; " &amp;CALC_CONN_TEB0187_REV01!$I165&amp; " --&gt; ")),"---")</f>
        <v>---</v>
      </c>
      <c r="I165" s="19" t="str">
        <f>IFERROR(IF(VLOOKUP($D165&amp;"-"&amp;$E165,IF($H$4="TEB0187_REV01",CALC_CONN_TEB0187_REV01!$F:$H),3,0)="--",VLOOKUP($D165&amp;"-"&amp;$E165,IF($H$4="TEB0187_REV01",CALC_CONN_TEB0187_REV01!$F:$H),2,0),VLOOKUP($D165&amp;"-"&amp;$E165,IF($H$4="TEB0187_REV01",CALC_CONN_TEB0187_REV01!$F:$H),3,0)),"---")</f>
        <v>---</v>
      </c>
      <c r="J165" s="19" t="str">
        <f>IFERROR(VLOOKUP(I165,IF($H$4="TEB0187_REV01",RAW_c_TEB0187_REV01!$AE:$AM),9,0),"---")</f>
        <v>---</v>
      </c>
      <c r="K165" s="19" t="str">
        <f>IFERROR(VLOOKUP(D165&amp;"-"&amp;E165,IF($H$4="TEB0187_REV01",RAW_c_TEB0187_REV01!$AD:$AK,"???"),6,0),"---")</f>
        <v>---</v>
      </c>
      <c r="L165" s="19" t="str">
        <f>IFERROR(VLOOKUP(D165&amp;"-"&amp;E165,IF($H$4="TEB0187_REV01",RAW_c_TEB0187_REV01!$AD:$AL,"???"),9,0),"---")</f>
        <v>---</v>
      </c>
      <c r="M165" s="19" t="str">
        <f>IFERROR(IF(VLOOKUP($F165&amp;"-"&amp;$G165,IF($M$4="TEI0187_REV01",RAW_m_TEI0187_REV01!$F:$AU),43,0)="--","---",IF($M$4="TEI0187_REV01",RAW_m_TEI0187_REV01!$AT165&amp; " --&gt; " &amp;RAW_m_TEI0187_REV01!$AU165&amp; " --&gt; ")),"---")</f>
        <v>---</v>
      </c>
      <c r="N165" s="19" t="str">
        <f>IFERROR(VLOOKUP(F165&amp;"-"&amp;G165,IF($M$4="TEI0187_REV01",RAW_m_TEI0187_REV01!$AD:$AJ),7,0),"---")</f>
        <v>---</v>
      </c>
      <c r="O165" s="19" t="str">
        <f>IFERROR(VLOOKUP(N165,IF($M$4="TEI0187_REV01",RAW_m_TEI0187_REV01!$AJ:$AK),2,0),"---")</f>
        <v>---</v>
      </c>
      <c r="P165" s="19" t="str">
        <f>IFERROR(VLOOKUP(F165&amp;"-"&amp;G165,IF($M$4="TEI0187_REV01",RAW_m_TEI0187_REV01!$AD:$AG),3,0),"---")</f>
        <v>---</v>
      </c>
      <c r="Q165" s="19" t="str">
        <f>IFERROR(VLOOKUP(N165,IF($M$4="TEI0187_REV01",RAW_m_TEI0187_REV01!$AE:$AH),4,0),"---")</f>
        <v>---</v>
      </c>
      <c r="R165" s="19" t="str">
        <f>IFERROR(VLOOKUP(F165&amp;"-"&amp;G165,IF($M$4="TEI0187_REV01",RAW_m_TEI0187_REV01!$AD:$AG),4,0),"---")</f>
        <v>---</v>
      </c>
    </row>
    <row r="166" spans="2:18" x14ac:dyDescent="0.25">
      <c r="B166" s="78">
        <v>161</v>
      </c>
      <c r="C166" s="19" t="str">
        <f>IFERROR(INDEX(B2B!A:F,MATCH('B2B Pin Table'!B166,B2B!A:A,0),6),"---")</f>
        <v>GND</v>
      </c>
      <c r="D166" s="19" t="str">
        <f>IFERROR(IF((COUNTIF(B2B!A162:K162,H164)&lt;0),"---",INDEX(B2B!A:K,MATCH('B2B Pin Table'!B166,B2B!A:A,0),2)),"---")</f>
        <v>J1</v>
      </c>
      <c r="E166" s="19" t="str">
        <f>IFERROR(IF((COUNTIF(B2B!A162:K162,H164)&lt;0),"---",INDEX(B2B!A:K,MATCH('B2B Pin Table'!B166,B2B!A:A,0),3)),"---")</f>
        <v>C41</v>
      </c>
      <c r="F166" s="19" t="str">
        <f>IFERROR(IF((COUNTIF(B2B!A162:K162,L164)&lt;0),"---",INDEX(B2B!A:K,MATCH('B2B Pin Table'!B166,B2B!A:A,0),4)),"---")</f>
        <v>J1</v>
      </c>
      <c r="G166" s="19" t="str">
        <f>IFERROR(IF((COUNTIF(B2B!A162:K162,L164)&lt;0),"---",INDEX(B2B!A:K,MATCH('B2B Pin Table'!B166,B2B!A:A,0),5)),"---")</f>
        <v>C41</v>
      </c>
      <c r="H166" s="59" t="str">
        <f>IFERROR(IF(VLOOKUP($D166&amp;"-"&amp;$E166,IF($H$4="TEB0187_REV01",CALC_CONN_TEB0187_REV01!$F:$I),4,0)="--","---",IF($H$4="TEB0187_REV01",CALC_CONN_TEB0187_REV01!$G166&amp; " --&gt; " &amp;CALC_CONN_TEB0187_REV01!$I166&amp; " --&gt; ")),"---")</f>
        <v>---</v>
      </c>
      <c r="I166" s="19" t="str">
        <f>IFERROR(IF(VLOOKUP($D166&amp;"-"&amp;$E166,IF($H$4="TEB0187_REV01",CALC_CONN_TEB0187_REV01!$F:$H),3,0)="--",VLOOKUP($D166&amp;"-"&amp;$E166,IF($H$4="TEB0187_REV01",CALC_CONN_TEB0187_REV01!$F:$H),2,0),VLOOKUP($D166&amp;"-"&amp;$E166,IF($H$4="TEB0187_REV01",CALC_CONN_TEB0187_REV01!$F:$H),3,0)),"---")</f>
        <v>---</v>
      </c>
      <c r="J166" s="19" t="str">
        <f>IFERROR(VLOOKUP(I166,IF($H$4="TEB0187_REV01",RAW_c_TEB0187_REV01!$AE:$AM),9,0),"---")</f>
        <v>---</v>
      </c>
      <c r="K166" s="19" t="str">
        <f>IFERROR(VLOOKUP(D166&amp;"-"&amp;E166,IF($H$4="TEB0187_REV01",RAW_c_TEB0187_REV01!$AD:$AK,"???"),6,0),"---")</f>
        <v>---</v>
      </c>
      <c r="L166" s="19" t="str">
        <f>IFERROR(VLOOKUP(D166&amp;"-"&amp;E166,IF($H$4="TEB0187_REV01",RAW_c_TEB0187_REV01!$AD:$AL,"???"),9,0),"---")</f>
        <v>---</v>
      </c>
      <c r="M166" s="19" t="str">
        <f>IFERROR(IF(VLOOKUP($F166&amp;"-"&amp;$G166,IF($M$4="TEI0187_REV01",RAW_m_TEI0187_REV01!$F:$AU),43,0)="--","---",IF($M$4="TEI0187_REV01",RAW_m_TEI0187_REV01!$AT166&amp; " --&gt; " &amp;RAW_m_TEI0187_REV01!$AU166&amp; " --&gt; ")),"---")</f>
        <v>---</v>
      </c>
      <c r="N166" s="19" t="str">
        <f>IFERROR(VLOOKUP(F166&amp;"-"&amp;G166,IF($M$4="TEI0187_REV01",RAW_m_TEI0187_REV01!$AD:$AJ),7,0),"---")</f>
        <v>---</v>
      </c>
      <c r="O166" s="19" t="str">
        <f>IFERROR(VLOOKUP(N166,IF($M$4="TEI0187_REV01",RAW_m_TEI0187_REV01!$AJ:$AK),2,0),"---")</f>
        <v>---</v>
      </c>
      <c r="P166" s="19" t="str">
        <f>IFERROR(VLOOKUP(F166&amp;"-"&amp;G166,IF($M$4="TEI0187_REV01",RAW_m_TEI0187_REV01!$AD:$AG),3,0),"---")</f>
        <v>---</v>
      </c>
      <c r="Q166" s="19" t="str">
        <f>IFERROR(VLOOKUP(N166,IF($M$4="TEI0187_REV01",RAW_m_TEI0187_REV01!$AE:$AH),4,0),"---")</f>
        <v>---</v>
      </c>
      <c r="R166" s="19" t="str">
        <f>IFERROR(VLOOKUP(F166&amp;"-"&amp;G166,IF($M$4="TEI0187_REV01",RAW_m_TEI0187_REV01!$AD:$AG),4,0),"---")</f>
        <v>---</v>
      </c>
    </row>
    <row r="167" spans="2:18" x14ac:dyDescent="0.25">
      <c r="B167" s="78">
        <v>162</v>
      </c>
      <c r="C167" s="19" t="str">
        <f>IFERROR(INDEX(B2B!A:F,MATCH('B2B Pin Table'!B167,B2B!A:A,0),6),"---")</f>
        <v>IO</v>
      </c>
      <c r="D167" s="19" t="str">
        <f>IFERROR(IF((COUNTIF(B2B!A163:K163,H165)&lt;0),"---",INDEX(B2B!A:K,MATCH('B2B Pin Table'!B167,B2B!A:A,0),2)),"---")</f>
        <v>J1</v>
      </c>
      <c r="E167" s="19" t="str">
        <f>IFERROR(IF((COUNTIF(B2B!A163:K163,H165)&lt;0),"---",INDEX(B2B!A:K,MATCH('B2B Pin Table'!B167,B2B!A:A,0),3)),"---")</f>
        <v>C42</v>
      </c>
      <c r="F167" s="19" t="str">
        <f>IFERROR(IF((COUNTIF(B2B!A163:K163,L165)&lt;0),"---",INDEX(B2B!A:K,MATCH('B2B Pin Table'!B167,B2B!A:A,0),4)),"---")</f>
        <v>J1</v>
      </c>
      <c r="G167" s="19" t="str">
        <f>IFERROR(IF((COUNTIF(B2B!A163:K163,L165)&lt;0),"---",INDEX(B2B!A:K,MATCH('B2B Pin Table'!B167,B2B!A:A,0),5)),"---")</f>
        <v>C42</v>
      </c>
      <c r="H167" s="59" t="str">
        <f>IFERROR(IF(VLOOKUP($D167&amp;"-"&amp;$E167,IF($H$4="TEB0187_REV01",CALC_CONN_TEB0187_REV01!$F:$I),4,0)="--","---",IF($H$4="TEB0187_REV01",CALC_CONN_TEB0187_REV01!$G167&amp; " --&gt; " &amp;CALC_CONN_TEB0187_REV01!$I167&amp; " --&gt; ")),"---")</f>
        <v>---</v>
      </c>
      <c r="I167" s="19" t="str">
        <f>IFERROR(IF(VLOOKUP($D167&amp;"-"&amp;$E167,IF($H$4="TEB0187_REV01",CALC_CONN_TEB0187_REV01!$F:$H),3,0)="--",VLOOKUP($D167&amp;"-"&amp;$E167,IF($H$4="TEB0187_REV01",CALC_CONN_TEB0187_REV01!$F:$H),2,0),VLOOKUP($D167&amp;"-"&amp;$E167,IF($H$4="TEB0187_REV01",CALC_CONN_TEB0187_REV01!$F:$H),3,0)),"---")</f>
        <v>---</v>
      </c>
      <c r="J167" s="19" t="str">
        <f>IFERROR(VLOOKUP(I167,IF($H$4="TEB0187_REV01",RAW_c_TEB0187_REV01!$AE:$AM),9,0),"---")</f>
        <v>---</v>
      </c>
      <c r="K167" s="19" t="str">
        <f>IFERROR(VLOOKUP(D167&amp;"-"&amp;E167,IF($H$4="TEB0187_REV01",RAW_c_TEB0187_REV01!$AD:$AK,"???"),6,0),"---")</f>
        <v>---</v>
      </c>
      <c r="L167" s="19" t="str">
        <f>IFERROR(VLOOKUP(D167&amp;"-"&amp;E167,IF($H$4="TEB0187_REV01",RAW_c_TEB0187_REV01!$AD:$AL,"???"),9,0),"---")</f>
        <v>---</v>
      </c>
      <c r="M167" s="19" t="str">
        <f>IFERROR(IF(VLOOKUP($F167&amp;"-"&amp;$G167,IF($M$4="TEI0187_REV01",RAW_m_TEI0187_REV01!$F:$AU),43,0)="--","---",IF($M$4="TEI0187_REV01",RAW_m_TEI0187_REV01!$AT167&amp; " --&gt; " &amp;RAW_m_TEI0187_REV01!$AU167&amp; " --&gt; ")),"---")</f>
        <v>---</v>
      </c>
      <c r="N167" s="19" t="str">
        <f>IFERROR(VLOOKUP(F167&amp;"-"&amp;G167,IF($M$4="TEI0187_REV01",RAW_m_TEI0187_REV01!$AD:$AJ),7,0),"---")</f>
        <v>---</v>
      </c>
      <c r="O167" s="19" t="str">
        <f>IFERROR(VLOOKUP(N167,IF($M$4="TEI0187_REV01",RAW_m_TEI0187_REV01!$AJ:$AK),2,0),"---")</f>
        <v>---</v>
      </c>
      <c r="P167" s="19" t="str">
        <f>IFERROR(VLOOKUP(F167&amp;"-"&amp;G167,IF($M$4="TEI0187_REV01",RAW_m_TEI0187_REV01!$AD:$AG),3,0),"---")</f>
        <v>---</v>
      </c>
      <c r="Q167" s="19" t="str">
        <f>IFERROR(VLOOKUP(N167,IF($M$4="TEI0187_REV01",RAW_m_TEI0187_REV01!$AE:$AH),4,0),"---")</f>
        <v>---</v>
      </c>
      <c r="R167" s="19" t="str">
        <f>IFERROR(VLOOKUP(F167&amp;"-"&amp;G167,IF($M$4="TEI0187_REV01",RAW_m_TEI0187_REV01!$AD:$AG),4,0),"---")</f>
        <v>---</v>
      </c>
    </row>
    <row r="168" spans="2:18" x14ac:dyDescent="0.25">
      <c r="B168" s="78">
        <v>163</v>
      </c>
      <c r="C168" s="19" t="str">
        <f>IFERROR(INDEX(B2B!A:F,MATCH('B2B Pin Table'!B168,B2B!A:A,0),6),"---")</f>
        <v>IO</v>
      </c>
      <c r="D168" s="19" t="str">
        <f>IFERROR(IF((COUNTIF(B2B!A164:K164,H166)&lt;0),"---",INDEX(B2B!A:K,MATCH('B2B Pin Table'!B168,B2B!A:A,0),2)),"---")</f>
        <v>J1</v>
      </c>
      <c r="E168" s="19" t="str">
        <f>IFERROR(IF((COUNTIF(B2B!A164:K164,H166)&lt;0),"---",INDEX(B2B!A:K,MATCH('B2B Pin Table'!B168,B2B!A:A,0),3)),"---")</f>
        <v>C43</v>
      </c>
      <c r="F168" s="19" t="str">
        <f>IFERROR(IF((COUNTIF(B2B!A164:K164,L166)&lt;0),"---",INDEX(B2B!A:K,MATCH('B2B Pin Table'!B168,B2B!A:A,0),4)),"---")</f>
        <v>J1</v>
      </c>
      <c r="G168" s="19" t="str">
        <f>IFERROR(IF((COUNTIF(B2B!A164:K164,L166)&lt;0),"---",INDEX(B2B!A:K,MATCH('B2B Pin Table'!B168,B2B!A:A,0),5)),"---")</f>
        <v>C43</v>
      </c>
      <c r="H168" s="59" t="str">
        <f>IFERROR(IF(VLOOKUP($D168&amp;"-"&amp;$E168,IF($H$4="TEB0187_REV01",CALC_CONN_TEB0187_REV01!$F:$I),4,0)="--","---",IF($H$4="TEB0187_REV01",CALC_CONN_TEB0187_REV01!$G168&amp; " --&gt; " &amp;CALC_CONN_TEB0187_REV01!$I168&amp; " --&gt; ")),"---")</f>
        <v>---</v>
      </c>
      <c r="I168" s="19" t="str">
        <f>IFERROR(IF(VLOOKUP($D168&amp;"-"&amp;$E168,IF($H$4="TEB0187_REV01",CALC_CONN_TEB0187_REV01!$F:$H),3,0)="--",VLOOKUP($D168&amp;"-"&amp;$E168,IF($H$4="TEB0187_REV01",CALC_CONN_TEB0187_REV01!$F:$H),2,0),VLOOKUP($D168&amp;"-"&amp;$E168,IF($H$4="TEB0187_REV01",CALC_CONN_TEB0187_REV01!$F:$H),3,0)),"---")</f>
        <v>---</v>
      </c>
      <c r="J168" s="19" t="str">
        <f>IFERROR(VLOOKUP(I168,IF($H$4="TEB0187_REV01",RAW_c_TEB0187_REV01!$AE:$AM),9,0),"---")</f>
        <v>---</v>
      </c>
      <c r="K168" s="19" t="str">
        <f>IFERROR(VLOOKUP(D168&amp;"-"&amp;E168,IF($H$4="TEB0187_REV01",RAW_c_TEB0187_REV01!$AD:$AK,"???"),6,0),"---")</f>
        <v>---</v>
      </c>
      <c r="L168" s="19" t="str">
        <f>IFERROR(VLOOKUP(D168&amp;"-"&amp;E168,IF($H$4="TEB0187_REV01",RAW_c_TEB0187_REV01!$AD:$AL,"???"),9,0),"---")</f>
        <v>---</v>
      </c>
      <c r="M168" s="19" t="str">
        <f>IFERROR(IF(VLOOKUP($F168&amp;"-"&amp;$G168,IF($M$4="TEI0187_REV01",RAW_m_TEI0187_REV01!$F:$AU),43,0)="--","---",IF($M$4="TEI0187_REV01",RAW_m_TEI0187_REV01!$AT168&amp; " --&gt; " &amp;RAW_m_TEI0187_REV01!$AU168&amp; " --&gt; ")),"---")</f>
        <v>---</v>
      </c>
      <c r="N168" s="19" t="str">
        <f>IFERROR(VLOOKUP(F168&amp;"-"&amp;G168,IF($M$4="TEI0187_REV01",RAW_m_TEI0187_REV01!$AD:$AJ),7,0),"---")</f>
        <v>---</v>
      </c>
      <c r="O168" s="19" t="str">
        <f>IFERROR(VLOOKUP(N168,IF($M$4="TEI0187_REV01",RAW_m_TEI0187_REV01!$AJ:$AK),2,0),"---")</f>
        <v>---</v>
      </c>
      <c r="P168" s="19" t="str">
        <f>IFERROR(VLOOKUP(F168&amp;"-"&amp;G168,IF($M$4="TEI0187_REV01",RAW_m_TEI0187_REV01!$AD:$AG),3,0),"---")</f>
        <v>---</v>
      </c>
      <c r="Q168" s="19" t="str">
        <f>IFERROR(VLOOKUP(N168,IF($M$4="TEI0187_REV01",RAW_m_TEI0187_REV01!$AE:$AH),4,0),"---")</f>
        <v>---</v>
      </c>
      <c r="R168" s="19" t="str">
        <f>IFERROR(VLOOKUP(F168&amp;"-"&amp;G168,IF($M$4="TEI0187_REV01",RAW_m_TEI0187_REV01!$AD:$AG),4,0),"---")</f>
        <v>---</v>
      </c>
    </row>
    <row r="169" spans="2:18" x14ac:dyDescent="0.25">
      <c r="B169" s="78">
        <v>164</v>
      </c>
      <c r="C169" s="19" t="str">
        <f>IFERROR(INDEX(B2B!A:F,MATCH('B2B Pin Table'!B169,B2B!A:A,0),6),"---")</f>
        <v>GND</v>
      </c>
      <c r="D169" s="19" t="str">
        <f>IFERROR(IF((COUNTIF(B2B!A165:K165,H167)&lt;0),"---",INDEX(B2B!A:K,MATCH('B2B Pin Table'!B169,B2B!A:A,0),2)),"---")</f>
        <v>J1</v>
      </c>
      <c r="E169" s="19" t="str">
        <f>IFERROR(IF((COUNTIF(B2B!A165:K165,H167)&lt;0),"---",INDEX(B2B!A:K,MATCH('B2B Pin Table'!B169,B2B!A:A,0),3)),"---")</f>
        <v>C44</v>
      </c>
      <c r="F169" s="19" t="str">
        <f>IFERROR(IF((COUNTIF(B2B!A165:K165,L167)&lt;0),"---",INDEX(B2B!A:K,MATCH('B2B Pin Table'!B169,B2B!A:A,0),4)),"---")</f>
        <v>J1</v>
      </c>
      <c r="G169" s="19" t="str">
        <f>IFERROR(IF((COUNTIF(B2B!A165:K165,L167)&lt;0),"---",INDEX(B2B!A:K,MATCH('B2B Pin Table'!B169,B2B!A:A,0),5)),"---")</f>
        <v>C44</v>
      </c>
      <c r="H169" s="59" t="str">
        <f>IFERROR(IF(VLOOKUP($D169&amp;"-"&amp;$E169,IF($H$4="TEB0187_REV01",CALC_CONN_TEB0187_REV01!$F:$I),4,0)="--","---",IF($H$4="TEB0187_REV01",CALC_CONN_TEB0187_REV01!$G169&amp; " --&gt; " &amp;CALC_CONN_TEB0187_REV01!$I169&amp; " --&gt; ")),"---")</f>
        <v>---</v>
      </c>
      <c r="I169" s="19" t="str">
        <f>IFERROR(IF(VLOOKUP($D169&amp;"-"&amp;$E169,IF($H$4="TEB0187_REV01",CALC_CONN_TEB0187_REV01!$F:$H),3,0)="--",VLOOKUP($D169&amp;"-"&amp;$E169,IF($H$4="TEB0187_REV01",CALC_CONN_TEB0187_REV01!$F:$H),2,0),VLOOKUP($D169&amp;"-"&amp;$E169,IF($H$4="TEB0187_REV01",CALC_CONN_TEB0187_REV01!$F:$H),3,0)),"---")</f>
        <v>---</v>
      </c>
      <c r="J169" s="19" t="str">
        <f>IFERROR(VLOOKUP(I169,IF($H$4="TEB0187_REV01",RAW_c_TEB0187_REV01!$AE:$AM),9,0),"---")</f>
        <v>---</v>
      </c>
      <c r="K169" s="19" t="str">
        <f>IFERROR(VLOOKUP(D169&amp;"-"&amp;E169,IF($H$4="TEB0187_REV01",RAW_c_TEB0187_REV01!$AD:$AK,"???"),6,0),"---")</f>
        <v>---</v>
      </c>
      <c r="L169" s="19" t="str">
        <f>IFERROR(VLOOKUP(D169&amp;"-"&amp;E169,IF($H$4="TEB0187_REV01",RAW_c_TEB0187_REV01!$AD:$AL,"???"),9,0),"---")</f>
        <v>---</v>
      </c>
      <c r="M169" s="19" t="str">
        <f>IFERROR(IF(VLOOKUP($F169&amp;"-"&amp;$G169,IF($M$4="TEI0187_REV01",RAW_m_TEI0187_REV01!$F:$AU),43,0)="--","---",IF($M$4="TEI0187_REV01",RAW_m_TEI0187_REV01!$AT169&amp; " --&gt; " &amp;RAW_m_TEI0187_REV01!$AU169&amp; " --&gt; ")),"---")</f>
        <v>---</v>
      </c>
      <c r="N169" s="19" t="str">
        <f>IFERROR(VLOOKUP(F169&amp;"-"&amp;G169,IF($M$4="TEI0187_REV01",RAW_m_TEI0187_REV01!$AD:$AJ),7,0),"---")</f>
        <v>---</v>
      </c>
      <c r="O169" s="19" t="str">
        <f>IFERROR(VLOOKUP(N169,IF($M$4="TEI0187_REV01",RAW_m_TEI0187_REV01!$AJ:$AK),2,0),"---")</f>
        <v>---</v>
      </c>
      <c r="P169" s="19" t="str">
        <f>IFERROR(VLOOKUP(F169&amp;"-"&amp;G169,IF($M$4="TEI0187_REV01",RAW_m_TEI0187_REV01!$AD:$AG),3,0),"---")</f>
        <v>---</v>
      </c>
      <c r="Q169" s="19" t="str">
        <f>IFERROR(VLOOKUP(N169,IF($M$4="TEI0187_REV01",RAW_m_TEI0187_REV01!$AE:$AH),4,0),"---")</f>
        <v>---</v>
      </c>
      <c r="R169" s="19" t="str">
        <f>IFERROR(VLOOKUP(F169&amp;"-"&amp;G169,IF($M$4="TEI0187_REV01",RAW_m_TEI0187_REV01!$AD:$AG),4,0),"---")</f>
        <v>---</v>
      </c>
    </row>
    <row r="170" spans="2:18" x14ac:dyDescent="0.25">
      <c r="B170" s="78">
        <v>165</v>
      </c>
      <c r="C170" s="19" t="str">
        <f>IFERROR(INDEX(B2B!A:F,MATCH('B2B Pin Table'!B170,B2B!A:A,0),6),"---")</f>
        <v>GND</v>
      </c>
      <c r="D170" s="19" t="str">
        <f>IFERROR(IF((COUNTIF(B2B!A166:K166,H168)&lt;0),"---",INDEX(B2B!A:K,MATCH('B2B Pin Table'!B170,B2B!A:A,0),2)),"---")</f>
        <v>J1</v>
      </c>
      <c r="E170" s="19" t="str">
        <f>IFERROR(IF((COUNTIF(B2B!A166:K166,H168)&lt;0),"---",INDEX(B2B!A:K,MATCH('B2B Pin Table'!B170,B2B!A:A,0),3)),"---")</f>
        <v>C45</v>
      </c>
      <c r="F170" s="19" t="str">
        <f>IFERROR(IF((COUNTIF(B2B!A166:K166,L168)&lt;0),"---",INDEX(B2B!A:K,MATCH('B2B Pin Table'!B170,B2B!A:A,0),4)),"---")</f>
        <v>J1</v>
      </c>
      <c r="G170" s="19" t="str">
        <f>IFERROR(IF((COUNTIF(B2B!A166:K166,L168)&lt;0),"---",INDEX(B2B!A:K,MATCH('B2B Pin Table'!B170,B2B!A:A,0),5)),"---")</f>
        <v>C45</v>
      </c>
      <c r="H170" s="59" t="str">
        <f>IFERROR(IF(VLOOKUP($D170&amp;"-"&amp;$E170,IF($H$4="TEB0187_REV01",CALC_CONN_TEB0187_REV01!$F:$I),4,0)="--","---",IF($H$4="TEB0187_REV01",CALC_CONN_TEB0187_REV01!$G170&amp; " --&gt; " &amp;CALC_CONN_TEB0187_REV01!$I170&amp; " --&gt; ")),"---")</f>
        <v>---</v>
      </c>
      <c r="I170" s="19" t="str">
        <f>IFERROR(IF(VLOOKUP($D170&amp;"-"&amp;$E170,IF($H$4="TEB0187_REV01",CALC_CONN_TEB0187_REV01!$F:$H),3,0)="--",VLOOKUP($D170&amp;"-"&amp;$E170,IF($H$4="TEB0187_REV01",CALC_CONN_TEB0187_REV01!$F:$H),2,0),VLOOKUP($D170&amp;"-"&amp;$E170,IF($H$4="TEB0187_REV01",CALC_CONN_TEB0187_REV01!$F:$H),3,0)),"---")</f>
        <v>---</v>
      </c>
      <c r="J170" s="19" t="str">
        <f>IFERROR(VLOOKUP(I170,IF($H$4="TEB0187_REV01",RAW_c_TEB0187_REV01!$AE:$AM),9,0),"---")</f>
        <v>---</v>
      </c>
      <c r="K170" s="19" t="str">
        <f>IFERROR(VLOOKUP(D170&amp;"-"&amp;E170,IF($H$4="TEB0187_REV01",RAW_c_TEB0187_REV01!$AD:$AK,"???"),6,0),"---")</f>
        <v>---</v>
      </c>
      <c r="L170" s="19" t="str">
        <f>IFERROR(VLOOKUP(D170&amp;"-"&amp;E170,IF($H$4="TEB0187_REV01",RAW_c_TEB0187_REV01!$AD:$AL,"???"),9,0),"---")</f>
        <v>---</v>
      </c>
      <c r="M170" s="19" t="str">
        <f>IFERROR(IF(VLOOKUP($F170&amp;"-"&amp;$G170,IF($M$4="TEI0187_REV01",RAW_m_TEI0187_REV01!$F:$AU),43,0)="--","---",IF($M$4="TEI0187_REV01",RAW_m_TEI0187_REV01!$AT170&amp; " --&gt; " &amp;RAW_m_TEI0187_REV01!$AU170&amp; " --&gt; ")),"---")</f>
        <v>---</v>
      </c>
      <c r="N170" s="19" t="str">
        <f>IFERROR(VLOOKUP(F170&amp;"-"&amp;G170,IF($M$4="TEI0187_REV01",RAW_m_TEI0187_REV01!$AD:$AJ),7,0),"---")</f>
        <v>---</v>
      </c>
      <c r="O170" s="19" t="str">
        <f>IFERROR(VLOOKUP(N170,IF($M$4="TEI0187_REV01",RAW_m_TEI0187_REV01!$AJ:$AK),2,0),"---")</f>
        <v>---</v>
      </c>
      <c r="P170" s="19" t="str">
        <f>IFERROR(VLOOKUP(F170&amp;"-"&amp;G170,IF($M$4="TEI0187_REV01",RAW_m_TEI0187_REV01!$AD:$AG),3,0),"---")</f>
        <v>---</v>
      </c>
      <c r="Q170" s="19" t="str">
        <f>IFERROR(VLOOKUP(N170,IF($M$4="TEI0187_REV01",RAW_m_TEI0187_REV01!$AE:$AH),4,0),"---")</f>
        <v>---</v>
      </c>
      <c r="R170" s="19" t="str">
        <f>IFERROR(VLOOKUP(F170&amp;"-"&amp;G170,IF($M$4="TEI0187_REV01",RAW_m_TEI0187_REV01!$AD:$AG),4,0),"---")</f>
        <v>---</v>
      </c>
    </row>
    <row r="171" spans="2:18" x14ac:dyDescent="0.25">
      <c r="B171" s="78">
        <v>166</v>
      </c>
      <c r="C171" s="19" t="str">
        <f>IFERROR(INDEX(B2B!A:F,MATCH('B2B Pin Table'!B171,B2B!A:A,0),6),"---")</f>
        <v>IO</v>
      </c>
      <c r="D171" s="19" t="str">
        <f>IFERROR(IF((COUNTIF(B2B!A167:K167,H169)&lt;0),"---",INDEX(B2B!A:K,MATCH('B2B Pin Table'!B171,B2B!A:A,0),2)),"---")</f>
        <v>J1</v>
      </c>
      <c r="E171" s="19" t="str">
        <f>IFERROR(IF((COUNTIF(B2B!A167:K167,H169)&lt;0),"---",INDEX(B2B!A:K,MATCH('B2B Pin Table'!B171,B2B!A:A,0),3)),"---")</f>
        <v>C46</v>
      </c>
      <c r="F171" s="19" t="str">
        <f>IFERROR(IF((COUNTIF(B2B!A167:K167,L169)&lt;0),"---",INDEX(B2B!A:K,MATCH('B2B Pin Table'!B171,B2B!A:A,0),4)),"---")</f>
        <v>J1</v>
      </c>
      <c r="G171" s="19" t="str">
        <f>IFERROR(IF((COUNTIF(B2B!A167:K167,L169)&lt;0),"---",INDEX(B2B!A:K,MATCH('B2B Pin Table'!B171,B2B!A:A,0),5)),"---")</f>
        <v>C46</v>
      </c>
      <c r="H171" s="59" t="str">
        <f>IFERROR(IF(VLOOKUP($D171&amp;"-"&amp;$E171,IF($H$4="TEB0187_REV01",CALC_CONN_TEB0187_REV01!$F:$I),4,0)="--","---",IF($H$4="TEB0187_REV01",CALC_CONN_TEB0187_REV01!$G171&amp; " --&gt; " &amp;CALC_CONN_TEB0187_REV01!$I171&amp; " --&gt; ")),"---")</f>
        <v>---</v>
      </c>
      <c r="I171" s="19" t="str">
        <f>IFERROR(IF(VLOOKUP($D171&amp;"-"&amp;$E171,IF($H$4="TEB0187_REV01",CALC_CONN_TEB0187_REV01!$F:$H),3,0)="--",VLOOKUP($D171&amp;"-"&amp;$E171,IF($H$4="TEB0187_REV01",CALC_CONN_TEB0187_REV01!$F:$H),2,0),VLOOKUP($D171&amp;"-"&amp;$E171,IF($H$4="TEB0187_REV01",CALC_CONN_TEB0187_REV01!$F:$H),3,0)),"---")</f>
        <v>---</v>
      </c>
      <c r="J171" s="19" t="str">
        <f>IFERROR(VLOOKUP(I171,IF($H$4="TEB0187_REV01",RAW_c_TEB0187_REV01!$AE:$AM),9,0),"---")</f>
        <v>---</v>
      </c>
      <c r="K171" s="19" t="str">
        <f>IFERROR(VLOOKUP(D171&amp;"-"&amp;E171,IF($H$4="TEB0187_REV01",RAW_c_TEB0187_REV01!$AD:$AK,"???"),6,0),"---")</f>
        <v>---</v>
      </c>
      <c r="L171" s="19" t="str">
        <f>IFERROR(VLOOKUP(D171&amp;"-"&amp;E171,IF($H$4="TEB0187_REV01",RAW_c_TEB0187_REV01!$AD:$AL,"???"),9,0),"---")</f>
        <v>---</v>
      </c>
      <c r="M171" s="19" t="str">
        <f>IFERROR(IF(VLOOKUP($F171&amp;"-"&amp;$G171,IF($M$4="TEI0187_REV01",RAW_m_TEI0187_REV01!$F:$AU),43,0)="--","---",IF($M$4="TEI0187_REV01",RAW_m_TEI0187_REV01!$AT171&amp; " --&gt; " &amp;RAW_m_TEI0187_REV01!$AU171&amp; " --&gt; ")),"---")</f>
        <v>---</v>
      </c>
      <c r="N171" s="19" t="str">
        <f>IFERROR(VLOOKUP(F171&amp;"-"&amp;G171,IF($M$4="TEI0187_REV01",RAW_m_TEI0187_REV01!$AD:$AJ),7,0),"---")</f>
        <v>---</v>
      </c>
      <c r="O171" s="19" t="str">
        <f>IFERROR(VLOOKUP(N171,IF($M$4="TEI0187_REV01",RAW_m_TEI0187_REV01!$AJ:$AK),2,0),"---")</f>
        <v>---</v>
      </c>
      <c r="P171" s="19" t="str">
        <f>IFERROR(VLOOKUP(F171&amp;"-"&amp;G171,IF($M$4="TEI0187_REV01",RAW_m_TEI0187_REV01!$AD:$AG),3,0),"---")</f>
        <v>---</v>
      </c>
      <c r="Q171" s="19" t="str">
        <f>IFERROR(VLOOKUP(N171,IF($M$4="TEI0187_REV01",RAW_m_TEI0187_REV01!$AE:$AH),4,0),"---")</f>
        <v>---</v>
      </c>
      <c r="R171" s="19" t="str">
        <f>IFERROR(VLOOKUP(F171&amp;"-"&amp;G171,IF($M$4="TEI0187_REV01",RAW_m_TEI0187_REV01!$AD:$AG),4,0),"---")</f>
        <v>---</v>
      </c>
    </row>
    <row r="172" spans="2:18" x14ac:dyDescent="0.25">
      <c r="B172" s="78">
        <v>167</v>
      </c>
      <c r="C172" s="19" t="str">
        <f>IFERROR(INDEX(B2B!A:F,MATCH('B2B Pin Table'!B172,B2B!A:A,0),6),"---")</f>
        <v>IO</v>
      </c>
      <c r="D172" s="19" t="str">
        <f>IFERROR(IF((COUNTIF(B2B!A168:K168,H170)&lt;0),"---",INDEX(B2B!A:K,MATCH('B2B Pin Table'!B172,B2B!A:A,0),2)),"---")</f>
        <v>J1</v>
      </c>
      <c r="E172" s="19" t="str">
        <f>IFERROR(IF((COUNTIF(B2B!A168:K168,H170)&lt;0),"---",INDEX(B2B!A:K,MATCH('B2B Pin Table'!B172,B2B!A:A,0),3)),"---")</f>
        <v>C47</v>
      </c>
      <c r="F172" s="19" t="str">
        <f>IFERROR(IF((COUNTIF(B2B!A168:K168,L170)&lt;0),"---",INDEX(B2B!A:K,MATCH('B2B Pin Table'!B172,B2B!A:A,0),4)),"---")</f>
        <v>J1</v>
      </c>
      <c r="G172" s="19" t="str">
        <f>IFERROR(IF((COUNTIF(B2B!A168:K168,L170)&lt;0),"---",INDEX(B2B!A:K,MATCH('B2B Pin Table'!B172,B2B!A:A,0),5)),"---")</f>
        <v>C47</v>
      </c>
      <c r="H172" s="59" t="str">
        <f>IFERROR(IF(VLOOKUP($D172&amp;"-"&amp;$E172,IF($H$4="TEB0187_REV01",CALC_CONN_TEB0187_REV01!$F:$I),4,0)="--","---",IF($H$4="TEB0187_REV01",CALC_CONN_TEB0187_REV01!$G172&amp; " --&gt; " &amp;CALC_CONN_TEB0187_REV01!$I172&amp; " --&gt; ")),"---")</f>
        <v>---</v>
      </c>
      <c r="I172" s="19" t="str">
        <f>IFERROR(IF(VLOOKUP($D172&amp;"-"&amp;$E172,IF($H$4="TEB0187_REV01",CALC_CONN_TEB0187_REV01!$F:$H),3,0)="--",VLOOKUP($D172&amp;"-"&amp;$E172,IF($H$4="TEB0187_REV01",CALC_CONN_TEB0187_REV01!$F:$H),2,0),VLOOKUP($D172&amp;"-"&amp;$E172,IF($H$4="TEB0187_REV01",CALC_CONN_TEB0187_REV01!$F:$H),3,0)),"---")</f>
        <v>---</v>
      </c>
      <c r="J172" s="19" t="str">
        <f>IFERROR(VLOOKUP(I172,IF($H$4="TEB0187_REV01",RAW_c_TEB0187_REV01!$AE:$AM),9,0),"---")</f>
        <v>---</v>
      </c>
      <c r="K172" s="19" t="str">
        <f>IFERROR(VLOOKUP(D172&amp;"-"&amp;E172,IF($H$4="TEB0187_REV01",RAW_c_TEB0187_REV01!$AD:$AK,"???"),6,0),"---")</f>
        <v>---</v>
      </c>
      <c r="L172" s="19" t="str">
        <f>IFERROR(VLOOKUP(D172&amp;"-"&amp;E172,IF($H$4="TEB0187_REV01",RAW_c_TEB0187_REV01!$AD:$AL,"???"),9,0),"---")</f>
        <v>---</v>
      </c>
      <c r="M172" s="19" t="str">
        <f>IFERROR(IF(VLOOKUP($F172&amp;"-"&amp;$G172,IF($M$4="TEI0187_REV01",RAW_m_TEI0187_REV01!$F:$AU),43,0)="--","---",IF($M$4="TEI0187_REV01",RAW_m_TEI0187_REV01!$AT172&amp; " --&gt; " &amp;RAW_m_TEI0187_REV01!$AU172&amp; " --&gt; ")),"---")</f>
        <v>---</v>
      </c>
      <c r="N172" s="19" t="str">
        <f>IFERROR(VLOOKUP(F172&amp;"-"&amp;G172,IF($M$4="TEI0187_REV01",RAW_m_TEI0187_REV01!$AD:$AJ),7,0),"---")</f>
        <v>---</v>
      </c>
      <c r="O172" s="19" t="str">
        <f>IFERROR(VLOOKUP(N172,IF($M$4="TEI0187_REV01",RAW_m_TEI0187_REV01!$AJ:$AK),2,0),"---")</f>
        <v>---</v>
      </c>
      <c r="P172" s="19" t="str">
        <f>IFERROR(VLOOKUP(F172&amp;"-"&amp;G172,IF($M$4="TEI0187_REV01",RAW_m_TEI0187_REV01!$AD:$AG),3,0),"---")</f>
        <v>---</v>
      </c>
      <c r="Q172" s="19" t="str">
        <f>IFERROR(VLOOKUP(N172,IF($M$4="TEI0187_REV01",RAW_m_TEI0187_REV01!$AE:$AH),4,0),"---")</f>
        <v>---</v>
      </c>
      <c r="R172" s="19" t="str">
        <f>IFERROR(VLOOKUP(F172&amp;"-"&amp;G172,IF($M$4="TEI0187_REV01",RAW_m_TEI0187_REV01!$AD:$AG),4,0),"---")</f>
        <v>---</v>
      </c>
    </row>
    <row r="173" spans="2:18" x14ac:dyDescent="0.25">
      <c r="B173" s="78">
        <v>168</v>
      </c>
      <c r="C173" s="19" t="str">
        <f>IFERROR(INDEX(B2B!A:F,MATCH('B2B Pin Table'!B173,B2B!A:A,0),6),"---")</f>
        <v>GND</v>
      </c>
      <c r="D173" s="19" t="str">
        <f>IFERROR(IF((COUNTIF(B2B!A169:K169,H171)&lt;0),"---",INDEX(B2B!A:K,MATCH('B2B Pin Table'!B173,B2B!A:A,0),2)),"---")</f>
        <v>J1</v>
      </c>
      <c r="E173" s="19" t="str">
        <f>IFERROR(IF((COUNTIF(B2B!A169:K169,H171)&lt;0),"---",INDEX(B2B!A:K,MATCH('B2B Pin Table'!B173,B2B!A:A,0),3)),"---")</f>
        <v>C48</v>
      </c>
      <c r="F173" s="19" t="str">
        <f>IFERROR(IF((COUNTIF(B2B!A169:K169,L171)&lt;0),"---",INDEX(B2B!A:K,MATCH('B2B Pin Table'!B173,B2B!A:A,0),4)),"---")</f>
        <v>J1</v>
      </c>
      <c r="G173" s="19" t="str">
        <f>IFERROR(IF((COUNTIF(B2B!A169:K169,L171)&lt;0),"---",INDEX(B2B!A:K,MATCH('B2B Pin Table'!B173,B2B!A:A,0),5)),"---")</f>
        <v>C48</v>
      </c>
      <c r="H173" s="59" t="str">
        <f>IFERROR(IF(VLOOKUP($D173&amp;"-"&amp;$E173,IF($H$4="TEB0187_REV01",CALC_CONN_TEB0187_REV01!$F:$I),4,0)="--","---",IF($H$4="TEB0187_REV01",CALC_CONN_TEB0187_REV01!$G173&amp; " --&gt; " &amp;CALC_CONN_TEB0187_REV01!$I173&amp; " --&gt; ")),"---")</f>
        <v>---</v>
      </c>
      <c r="I173" s="19" t="str">
        <f>IFERROR(IF(VLOOKUP($D173&amp;"-"&amp;$E173,IF($H$4="TEB0187_REV01",CALC_CONN_TEB0187_REV01!$F:$H),3,0)="--",VLOOKUP($D173&amp;"-"&amp;$E173,IF($H$4="TEB0187_REV01",CALC_CONN_TEB0187_REV01!$F:$H),2,0),VLOOKUP($D173&amp;"-"&amp;$E173,IF($H$4="TEB0187_REV01",CALC_CONN_TEB0187_REV01!$F:$H),3,0)),"---")</f>
        <v>---</v>
      </c>
      <c r="J173" s="19" t="str">
        <f>IFERROR(VLOOKUP(I173,IF($H$4="TEB0187_REV01",RAW_c_TEB0187_REV01!$AE:$AM),9,0),"---")</f>
        <v>---</v>
      </c>
      <c r="K173" s="19" t="str">
        <f>IFERROR(VLOOKUP(D173&amp;"-"&amp;E173,IF($H$4="TEB0187_REV01",RAW_c_TEB0187_REV01!$AD:$AK,"???"),6,0),"---")</f>
        <v>---</v>
      </c>
      <c r="L173" s="19" t="str">
        <f>IFERROR(VLOOKUP(D173&amp;"-"&amp;E173,IF($H$4="TEB0187_REV01",RAW_c_TEB0187_REV01!$AD:$AL,"???"),9,0),"---")</f>
        <v>---</v>
      </c>
      <c r="M173" s="19" t="str">
        <f>IFERROR(IF(VLOOKUP($F173&amp;"-"&amp;$G173,IF($M$4="TEI0187_REV01",RAW_m_TEI0187_REV01!$F:$AU),43,0)="--","---",IF($M$4="TEI0187_REV01",RAW_m_TEI0187_REV01!$AT173&amp; " --&gt; " &amp;RAW_m_TEI0187_REV01!$AU173&amp; " --&gt; ")),"---")</f>
        <v>---</v>
      </c>
      <c r="N173" s="19" t="str">
        <f>IFERROR(VLOOKUP(F173&amp;"-"&amp;G173,IF($M$4="TEI0187_REV01",RAW_m_TEI0187_REV01!$AD:$AJ),7,0),"---")</f>
        <v>---</v>
      </c>
      <c r="O173" s="19" t="str">
        <f>IFERROR(VLOOKUP(N173,IF($M$4="TEI0187_REV01",RAW_m_TEI0187_REV01!$AJ:$AK),2,0),"---")</f>
        <v>---</v>
      </c>
      <c r="P173" s="19" t="str">
        <f>IFERROR(VLOOKUP(F173&amp;"-"&amp;G173,IF($M$4="TEI0187_REV01",RAW_m_TEI0187_REV01!$AD:$AG),3,0),"---")</f>
        <v>---</v>
      </c>
      <c r="Q173" s="19" t="str">
        <f>IFERROR(VLOOKUP(N173,IF($M$4="TEI0187_REV01",RAW_m_TEI0187_REV01!$AE:$AH),4,0),"---")</f>
        <v>---</v>
      </c>
      <c r="R173" s="19" t="str">
        <f>IFERROR(VLOOKUP(F173&amp;"-"&amp;G173,IF($M$4="TEI0187_REV01",RAW_m_TEI0187_REV01!$AD:$AG),4,0),"---")</f>
        <v>---</v>
      </c>
    </row>
    <row r="174" spans="2:18" x14ac:dyDescent="0.25">
      <c r="B174" s="78">
        <v>169</v>
      </c>
      <c r="C174" s="19" t="str">
        <f>IFERROR(INDEX(B2B!A:F,MATCH('B2B Pin Table'!B174,B2B!A:A,0),6),"---")</f>
        <v>GND</v>
      </c>
      <c r="D174" s="19" t="str">
        <f>IFERROR(IF((COUNTIF(B2B!A170:K170,H172)&lt;0),"---",INDEX(B2B!A:K,MATCH('B2B Pin Table'!B174,B2B!A:A,0),2)),"---")</f>
        <v>J1</v>
      </c>
      <c r="E174" s="19" t="str">
        <f>IFERROR(IF((COUNTIF(B2B!A170:K170,H172)&lt;0),"---",INDEX(B2B!A:K,MATCH('B2B Pin Table'!B174,B2B!A:A,0),3)),"---")</f>
        <v>C49</v>
      </c>
      <c r="F174" s="19" t="str">
        <f>IFERROR(IF((COUNTIF(B2B!A170:K170,L172)&lt;0),"---",INDEX(B2B!A:K,MATCH('B2B Pin Table'!B174,B2B!A:A,0),4)),"---")</f>
        <v>J1</v>
      </c>
      <c r="G174" s="19" t="str">
        <f>IFERROR(IF((COUNTIF(B2B!A170:K170,L172)&lt;0),"---",INDEX(B2B!A:K,MATCH('B2B Pin Table'!B174,B2B!A:A,0),5)),"---")</f>
        <v>C49</v>
      </c>
      <c r="H174" s="59" t="str">
        <f>IFERROR(IF(VLOOKUP($D174&amp;"-"&amp;$E174,IF($H$4="TEB0187_REV01",CALC_CONN_TEB0187_REV01!$F:$I),4,0)="--","---",IF($H$4="TEB0187_REV01",CALC_CONN_TEB0187_REV01!$G174&amp; " --&gt; " &amp;CALC_CONN_TEB0187_REV01!$I174&amp; " --&gt; ")),"---")</f>
        <v>---</v>
      </c>
      <c r="I174" s="19" t="str">
        <f>IFERROR(IF(VLOOKUP($D174&amp;"-"&amp;$E174,IF($H$4="TEB0187_REV01",CALC_CONN_TEB0187_REV01!$F:$H),3,0)="--",VLOOKUP($D174&amp;"-"&amp;$E174,IF($H$4="TEB0187_REV01",CALC_CONN_TEB0187_REV01!$F:$H),2,0),VLOOKUP($D174&amp;"-"&amp;$E174,IF($H$4="TEB0187_REV01",CALC_CONN_TEB0187_REV01!$F:$H),3,0)),"---")</f>
        <v>---</v>
      </c>
      <c r="J174" s="19" t="str">
        <f>IFERROR(VLOOKUP(I174,IF($H$4="TEB0187_REV01",RAW_c_TEB0187_REV01!$AE:$AM),9,0),"---")</f>
        <v>---</v>
      </c>
      <c r="K174" s="19" t="str">
        <f>IFERROR(VLOOKUP(D174&amp;"-"&amp;E174,IF($H$4="TEB0187_REV01",RAW_c_TEB0187_REV01!$AD:$AK,"???"),6,0),"---")</f>
        <v>---</v>
      </c>
      <c r="L174" s="19" t="str">
        <f>IFERROR(VLOOKUP(D174&amp;"-"&amp;E174,IF($H$4="TEB0187_REV01",RAW_c_TEB0187_REV01!$AD:$AL,"???"),9,0),"---")</f>
        <v>---</v>
      </c>
      <c r="M174" s="19" t="str">
        <f>IFERROR(IF(VLOOKUP($F174&amp;"-"&amp;$G174,IF($M$4="TEI0187_REV01",RAW_m_TEI0187_REV01!$F:$AU),43,0)="--","---",IF($M$4="TEI0187_REV01",RAW_m_TEI0187_REV01!$AT174&amp; " --&gt; " &amp;RAW_m_TEI0187_REV01!$AU174&amp; " --&gt; ")),"---")</f>
        <v>---</v>
      </c>
      <c r="N174" s="19" t="str">
        <f>IFERROR(VLOOKUP(F174&amp;"-"&amp;G174,IF($M$4="TEI0187_REV01",RAW_m_TEI0187_REV01!$AD:$AJ),7,0),"---")</f>
        <v>---</v>
      </c>
      <c r="O174" s="19" t="str">
        <f>IFERROR(VLOOKUP(N174,IF($M$4="TEI0187_REV01",RAW_m_TEI0187_REV01!$AJ:$AK),2,0),"---")</f>
        <v>---</v>
      </c>
      <c r="P174" s="19" t="str">
        <f>IFERROR(VLOOKUP(F174&amp;"-"&amp;G174,IF($M$4="TEI0187_REV01",RAW_m_TEI0187_REV01!$AD:$AG),3,0),"---")</f>
        <v>---</v>
      </c>
      <c r="Q174" s="19" t="str">
        <f>IFERROR(VLOOKUP(N174,IF($M$4="TEI0187_REV01",RAW_m_TEI0187_REV01!$AE:$AH),4,0),"---")</f>
        <v>---</v>
      </c>
      <c r="R174" s="19" t="str">
        <f>IFERROR(VLOOKUP(F174&amp;"-"&amp;G174,IF($M$4="TEI0187_REV01",RAW_m_TEI0187_REV01!$AD:$AG),4,0),"---")</f>
        <v>---</v>
      </c>
    </row>
    <row r="175" spans="2:18" x14ac:dyDescent="0.25">
      <c r="B175" s="78">
        <v>170</v>
      </c>
      <c r="C175" s="19" t="str">
        <f>IFERROR(INDEX(B2B!A:F,MATCH('B2B Pin Table'!B175,B2B!A:A,0),6),"---")</f>
        <v>NC</v>
      </c>
      <c r="D175" s="19" t="str">
        <f>IFERROR(IF((COUNTIF(B2B!A171:K171,H173)&lt;0),"---",INDEX(B2B!A:K,MATCH('B2B Pin Table'!B175,B2B!A:A,0),2)),"---")</f>
        <v>J1</v>
      </c>
      <c r="E175" s="19" t="str">
        <f>IFERROR(IF((COUNTIF(B2B!A171:K171,H173)&lt;0),"---",INDEX(B2B!A:K,MATCH('B2B Pin Table'!B175,B2B!A:A,0),3)),"---")</f>
        <v>C50</v>
      </c>
      <c r="F175" s="19" t="str">
        <f>IFERROR(IF((COUNTIF(B2B!A171:K171,L173)&lt;0),"---",INDEX(B2B!A:K,MATCH('B2B Pin Table'!B175,B2B!A:A,0),4)),"---")</f>
        <v>J1</v>
      </c>
      <c r="G175" s="19" t="str">
        <f>IFERROR(IF((COUNTIF(B2B!A171:K171,L173)&lt;0),"---",INDEX(B2B!A:K,MATCH('B2B Pin Table'!B175,B2B!A:A,0),5)),"---")</f>
        <v>C50</v>
      </c>
      <c r="H175" s="59" t="str">
        <f>IFERROR(IF(VLOOKUP($D175&amp;"-"&amp;$E175,IF($H$4="TEB0187_REV01",CALC_CONN_TEB0187_REV01!$F:$I),4,0)="--","---",IF($H$4="TEB0187_REV01",CALC_CONN_TEB0187_REV01!$G175&amp; " --&gt; " &amp;CALC_CONN_TEB0187_REV01!$I175&amp; " --&gt; ")),"---")</f>
        <v>---</v>
      </c>
      <c r="I175" s="19" t="str">
        <f>IFERROR(IF(VLOOKUP($D175&amp;"-"&amp;$E175,IF($H$4="TEB0187_REV01",CALC_CONN_TEB0187_REV01!$F:$H),3,0)="--",VLOOKUP($D175&amp;"-"&amp;$E175,IF($H$4="TEB0187_REV01",CALC_CONN_TEB0187_REV01!$F:$H),2,0),VLOOKUP($D175&amp;"-"&amp;$E175,IF($H$4="TEB0187_REV01",CALC_CONN_TEB0187_REV01!$F:$H),3,0)),"---")</f>
        <v>---</v>
      </c>
      <c r="J175" s="19" t="str">
        <f>IFERROR(VLOOKUP(I175,IF($H$4="TEB0187_REV01",RAW_c_TEB0187_REV01!$AE:$AM),9,0),"---")</f>
        <v>---</v>
      </c>
      <c r="K175" s="19" t="str">
        <f>IFERROR(VLOOKUP(D175&amp;"-"&amp;E175,IF($H$4="TEB0187_REV01",RAW_c_TEB0187_REV01!$AD:$AK,"???"),6,0),"---")</f>
        <v>---</v>
      </c>
      <c r="L175" s="19" t="str">
        <f>IFERROR(VLOOKUP(D175&amp;"-"&amp;E175,IF($H$4="TEB0187_REV01",RAW_c_TEB0187_REV01!$AD:$AL,"???"),9,0),"---")</f>
        <v>---</v>
      </c>
      <c r="M175" s="19" t="str">
        <f>IFERROR(IF(VLOOKUP($F175&amp;"-"&amp;$G175,IF($M$4="TEI0187_REV01",RAW_m_TEI0187_REV01!$F:$AU),43,0)="--","---",IF($M$4="TEI0187_REV01",RAW_m_TEI0187_REV01!$AT175&amp; " --&gt; " &amp;RAW_m_TEI0187_REV01!$AU175&amp; " --&gt; ")),"---")</f>
        <v>---</v>
      </c>
      <c r="N175" s="19" t="str">
        <f>IFERROR(VLOOKUP(F175&amp;"-"&amp;G175,IF($M$4="TEI0187_REV01",RAW_m_TEI0187_REV01!$AD:$AJ),7,0),"---")</f>
        <v>---</v>
      </c>
      <c r="O175" s="19" t="str">
        <f>IFERROR(VLOOKUP(N175,IF($M$4="TEI0187_REV01",RAW_m_TEI0187_REV01!$AJ:$AK),2,0),"---")</f>
        <v>---</v>
      </c>
      <c r="P175" s="19" t="str">
        <f>IFERROR(VLOOKUP(F175&amp;"-"&amp;G175,IF($M$4="TEI0187_REV01",RAW_m_TEI0187_REV01!$AD:$AG),3,0),"---")</f>
        <v>---</v>
      </c>
      <c r="Q175" s="19" t="str">
        <f>IFERROR(VLOOKUP(N175,IF($M$4="TEI0187_REV01",RAW_m_TEI0187_REV01!$AE:$AH),4,0),"---")</f>
        <v>---</v>
      </c>
      <c r="R175" s="19" t="str">
        <f>IFERROR(VLOOKUP(F175&amp;"-"&amp;G175,IF($M$4="TEI0187_REV01",RAW_m_TEI0187_REV01!$AD:$AG),4,0),"---")</f>
        <v>---</v>
      </c>
    </row>
    <row r="176" spans="2:18" x14ac:dyDescent="0.25">
      <c r="B176" s="78">
        <v>171</v>
      </c>
      <c r="C176" s="19" t="str">
        <f>IFERROR(INDEX(B2B!A:F,MATCH('B2B Pin Table'!B176,B2B!A:A,0),6),"---")</f>
        <v>NC</v>
      </c>
      <c r="D176" s="19" t="str">
        <f>IFERROR(IF((COUNTIF(B2B!A172:K172,H174)&lt;0),"---",INDEX(B2B!A:K,MATCH('B2B Pin Table'!B176,B2B!A:A,0),2)),"---")</f>
        <v>J1</v>
      </c>
      <c r="E176" s="19" t="str">
        <f>IFERROR(IF((COUNTIF(B2B!A172:K172,H174)&lt;0),"---",INDEX(B2B!A:K,MATCH('B2B Pin Table'!B176,B2B!A:A,0),3)),"---")</f>
        <v>C51</v>
      </c>
      <c r="F176" s="19" t="str">
        <f>IFERROR(IF((COUNTIF(B2B!A172:K172,L174)&lt;0),"---",INDEX(B2B!A:K,MATCH('B2B Pin Table'!B176,B2B!A:A,0),4)),"---")</f>
        <v>J1</v>
      </c>
      <c r="G176" s="19" t="str">
        <f>IFERROR(IF((COUNTIF(B2B!A172:K172,L174)&lt;0),"---",INDEX(B2B!A:K,MATCH('B2B Pin Table'!B176,B2B!A:A,0),5)),"---")</f>
        <v>C51</v>
      </c>
      <c r="H176" s="59" t="str">
        <f>IFERROR(IF(VLOOKUP($D176&amp;"-"&amp;$E176,IF($H$4="TEB0187_REV01",CALC_CONN_TEB0187_REV01!$F:$I),4,0)="--","---",IF($H$4="TEB0187_REV01",CALC_CONN_TEB0187_REV01!$G176&amp; " --&gt; " &amp;CALC_CONN_TEB0187_REV01!$I176&amp; " --&gt; ")),"---")</f>
        <v>---</v>
      </c>
      <c r="I176" s="19" t="str">
        <f>IFERROR(IF(VLOOKUP($D176&amp;"-"&amp;$E176,IF($H$4="TEB0187_REV01",CALC_CONN_TEB0187_REV01!$F:$H),3,0)="--",VLOOKUP($D176&amp;"-"&amp;$E176,IF($H$4="TEB0187_REV01",CALC_CONN_TEB0187_REV01!$F:$H),2,0),VLOOKUP($D176&amp;"-"&amp;$E176,IF($H$4="TEB0187_REV01",CALC_CONN_TEB0187_REV01!$F:$H),3,0)),"---")</f>
        <v>---</v>
      </c>
      <c r="J176" s="19" t="str">
        <f>IFERROR(VLOOKUP(I176,IF($H$4="TEB0187_REV01",RAW_c_TEB0187_REV01!$AE:$AM),9,0),"---")</f>
        <v>---</v>
      </c>
      <c r="K176" s="19" t="str">
        <f>IFERROR(VLOOKUP(D176&amp;"-"&amp;E176,IF($H$4="TEB0187_REV01",RAW_c_TEB0187_REV01!$AD:$AK,"???"),6,0),"---")</f>
        <v>---</v>
      </c>
      <c r="L176" s="19" t="str">
        <f>IFERROR(VLOOKUP(D176&amp;"-"&amp;E176,IF($H$4="TEB0187_REV01",RAW_c_TEB0187_REV01!$AD:$AL,"???"),9,0),"---")</f>
        <v>---</v>
      </c>
      <c r="M176" s="19" t="str">
        <f>IFERROR(IF(VLOOKUP($F176&amp;"-"&amp;$G176,IF($M$4="TEI0187_REV01",RAW_m_TEI0187_REV01!$F:$AU),43,0)="--","---",IF($M$4="TEI0187_REV01",RAW_m_TEI0187_REV01!$AT176&amp; " --&gt; " &amp;RAW_m_TEI0187_REV01!$AU176&amp; " --&gt; ")),"---")</f>
        <v>---</v>
      </c>
      <c r="N176" s="19" t="str">
        <f>IFERROR(VLOOKUP(F176&amp;"-"&amp;G176,IF($M$4="TEI0187_REV01",RAW_m_TEI0187_REV01!$AD:$AJ),7,0),"---")</f>
        <v>---</v>
      </c>
      <c r="O176" s="19" t="str">
        <f>IFERROR(VLOOKUP(N176,IF($M$4="TEI0187_REV01",RAW_m_TEI0187_REV01!$AJ:$AK),2,0),"---")</f>
        <v>---</v>
      </c>
      <c r="P176" s="19" t="str">
        <f>IFERROR(VLOOKUP(F176&amp;"-"&amp;G176,IF($M$4="TEI0187_REV01",RAW_m_TEI0187_REV01!$AD:$AG),3,0),"---")</f>
        <v>---</v>
      </c>
      <c r="Q176" s="19" t="str">
        <f>IFERROR(VLOOKUP(N176,IF($M$4="TEI0187_REV01",RAW_m_TEI0187_REV01!$AE:$AH),4,0),"---")</f>
        <v>---</v>
      </c>
      <c r="R176" s="19" t="str">
        <f>IFERROR(VLOOKUP(F176&amp;"-"&amp;G176,IF($M$4="TEI0187_REV01",RAW_m_TEI0187_REV01!$AD:$AG),4,0),"---")</f>
        <v>---</v>
      </c>
    </row>
    <row r="177" spans="2:18" x14ac:dyDescent="0.25">
      <c r="B177" s="78">
        <v>172</v>
      </c>
      <c r="C177" s="19" t="str">
        <f>IFERROR(INDEX(B2B!A:F,MATCH('B2B Pin Table'!B177,B2B!A:A,0),6),"---")</f>
        <v>GND</v>
      </c>
      <c r="D177" s="19" t="str">
        <f>IFERROR(IF((COUNTIF(B2B!A173:K173,H175)&lt;0),"---",INDEX(B2B!A:K,MATCH('B2B Pin Table'!B177,B2B!A:A,0),2)),"---")</f>
        <v>J1</v>
      </c>
      <c r="E177" s="19" t="str">
        <f>IFERROR(IF((COUNTIF(B2B!A173:K173,H175)&lt;0),"---",INDEX(B2B!A:K,MATCH('B2B Pin Table'!B177,B2B!A:A,0),3)),"---")</f>
        <v>C52</v>
      </c>
      <c r="F177" s="19" t="str">
        <f>IFERROR(IF((COUNTIF(B2B!A173:K173,L175)&lt;0),"---",INDEX(B2B!A:K,MATCH('B2B Pin Table'!B177,B2B!A:A,0),4)),"---")</f>
        <v>J1</v>
      </c>
      <c r="G177" s="19" t="str">
        <f>IFERROR(IF((COUNTIF(B2B!A173:K173,L175)&lt;0),"---",INDEX(B2B!A:K,MATCH('B2B Pin Table'!B177,B2B!A:A,0),5)),"---")</f>
        <v>C52</v>
      </c>
      <c r="H177" s="59" t="str">
        <f>IFERROR(IF(VLOOKUP($D177&amp;"-"&amp;$E177,IF($H$4="TEB0187_REV01",CALC_CONN_TEB0187_REV01!$F:$I),4,0)="--","---",IF($H$4="TEB0187_REV01",CALC_CONN_TEB0187_REV01!$G177&amp; " --&gt; " &amp;CALC_CONN_TEB0187_REV01!$I177&amp; " --&gt; ")),"---")</f>
        <v>---</v>
      </c>
      <c r="I177" s="19" t="str">
        <f>IFERROR(IF(VLOOKUP($D177&amp;"-"&amp;$E177,IF($H$4="TEB0187_REV01",CALC_CONN_TEB0187_REV01!$F:$H),3,0)="--",VLOOKUP($D177&amp;"-"&amp;$E177,IF($H$4="TEB0187_REV01",CALC_CONN_TEB0187_REV01!$F:$H),2,0),VLOOKUP($D177&amp;"-"&amp;$E177,IF($H$4="TEB0187_REV01",CALC_CONN_TEB0187_REV01!$F:$H),3,0)),"---")</f>
        <v>---</v>
      </c>
      <c r="J177" s="19" t="str">
        <f>IFERROR(VLOOKUP(I177,IF($H$4="TEB0187_REV01",RAW_c_TEB0187_REV01!$AE:$AM),9,0),"---")</f>
        <v>---</v>
      </c>
      <c r="K177" s="19" t="str">
        <f>IFERROR(VLOOKUP(D177&amp;"-"&amp;E177,IF($H$4="TEB0187_REV01",RAW_c_TEB0187_REV01!$AD:$AK,"???"),6,0),"---")</f>
        <v>---</v>
      </c>
      <c r="L177" s="19" t="str">
        <f>IFERROR(VLOOKUP(D177&amp;"-"&amp;E177,IF($H$4="TEB0187_REV01",RAW_c_TEB0187_REV01!$AD:$AL,"???"),9,0),"---")</f>
        <v>---</v>
      </c>
      <c r="M177" s="19" t="str">
        <f>IFERROR(IF(VLOOKUP($F177&amp;"-"&amp;$G177,IF($M$4="TEI0187_REV01",RAW_m_TEI0187_REV01!$F:$AU),43,0)="--","---",IF($M$4="TEI0187_REV01",RAW_m_TEI0187_REV01!$AT177&amp; " --&gt; " &amp;RAW_m_TEI0187_REV01!$AU177&amp; " --&gt; ")),"---")</f>
        <v>---</v>
      </c>
      <c r="N177" s="19" t="str">
        <f>IFERROR(VLOOKUP(F177&amp;"-"&amp;G177,IF($M$4="TEI0187_REV01",RAW_m_TEI0187_REV01!$AD:$AJ),7,0),"---")</f>
        <v>---</v>
      </c>
      <c r="O177" s="19" t="str">
        <f>IFERROR(VLOOKUP(N177,IF($M$4="TEI0187_REV01",RAW_m_TEI0187_REV01!$AJ:$AK),2,0),"---")</f>
        <v>---</v>
      </c>
      <c r="P177" s="19" t="str">
        <f>IFERROR(VLOOKUP(F177&amp;"-"&amp;G177,IF($M$4="TEI0187_REV01",RAW_m_TEI0187_REV01!$AD:$AG),3,0),"---")</f>
        <v>---</v>
      </c>
      <c r="Q177" s="19" t="str">
        <f>IFERROR(VLOOKUP(N177,IF($M$4="TEI0187_REV01",RAW_m_TEI0187_REV01!$AE:$AH),4,0),"---")</f>
        <v>---</v>
      </c>
      <c r="R177" s="19" t="str">
        <f>IFERROR(VLOOKUP(F177&amp;"-"&amp;G177,IF($M$4="TEI0187_REV01",RAW_m_TEI0187_REV01!$AD:$AG),4,0),"---")</f>
        <v>---</v>
      </c>
    </row>
    <row r="178" spans="2:18" x14ac:dyDescent="0.25">
      <c r="B178" s="78">
        <v>173</v>
      </c>
      <c r="C178" s="19" t="str">
        <f>IFERROR(INDEX(B2B!A:F,MATCH('B2B Pin Table'!B178,B2B!A:A,0),6),"---")</f>
        <v>GND</v>
      </c>
      <c r="D178" s="19" t="str">
        <f>IFERROR(IF((COUNTIF(B2B!A174:K174,H176)&lt;0),"---",INDEX(B2B!A:K,MATCH('B2B Pin Table'!B178,B2B!A:A,0),2)),"---")</f>
        <v>J1</v>
      </c>
      <c r="E178" s="19" t="str">
        <f>IFERROR(IF((COUNTIF(B2B!A174:K174,H176)&lt;0),"---",INDEX(B2B!A:K,MATCH('B2B Pin Table'!B178,B2B!A:A,0),3)),"---")</f>
        <v>C53</v>
      </c>
      <c r="F178" s="19" t="str">
        <f>IFERROR(IF((COUNTIF(B2B!A174:K174,L176)&lt;0),"---",INDEX(B2B!A:K,MATCH('B2B Pin Table'!B178,B2B!A:A,0),4)),"---")</f>
        <v>J1</v>
      </c>
      <c r="G178" s="19" t="str">
        <f>IFERROR(IF((COUNTIF(B2B!A174:K174,L176)&lt;0),"---",INDEX(B2B!A:K,MATCH('B2B Pin Table'!B178,B2B!A:A,0),5)),"---")</f>
        <v>C53</v>
      </c>
      <c r="H178" s="59" t="str">
        <f>IFERROR(IF(VLOOKUP($D178&amp;"-"&amp;$E178,IF($H$4="TEB0187_REV01",CALC_CONN_TEB0187_REV01!$F:$I),4,0)="--","---",IF($H$4="TEB0187_REV01",CALC_CONN_TEB0187_REV01!$G178&amp; " --&gt; " &amp;CALC_CONN_TEB0187_REV01!$I178&amp; " --&gt; ")),"---")</f>
        <v>---</v>
      </c>
      <c r="I178" s="19" t="str">
        <f>IFERROR(IF(VLOOKUP($D178&amp;"-"&amp;$E178,IF($H$4="TEB0187_REV01",CALC_CONN_TEB0187_REV01!$F:$H),3,0)="--",VLOOKUP($D178&amp;"-"&amp;$E178,IF($H$4="TEB0187_REV01",CALC_CONN_TEB0187_REV01!$F:$H),2,0),VLOOKUP($D178&amp;"-"&amp;$E178,IF($H$4="TEB0187_REV01",CALC_CONN_TEB0187_REV01!$F:$H),3,0)),"---")</f>
        <v>---</v>
      </c>
      <c r="J178" s="19" t="str">
        <f>IFERROR(VLOOKUP(I178,IF($H$4="TEB0187_REV01",RAW_c_TEB0187_REV01!$AE:$AM),9,0),"---")</f>
        <v>---</v>
      </c>
      <c r="K178" s="19" t="str">
        <f>IFERROR(VLOOKUP(D178&amp;"-"&amp;E178,IF($H$4="TEB0187_REV01",RAW_c_TEB0187_REV01!$AD:$AK,"???"),6,0),"---")</f>
        <v>---</v>
      </c>
      <c r="L178" s="19" t="str">
        <f>IFERROR(VLOOKUP(D178&amp;"-"&amp;E178,IF($H$4="TEB0187_REV01",RAW_c_TEB0187_REV01!$AD:$AL,"???"),9,0),"---")</f>
        <v>---</v>
      </c>
      <c r="M178" s="19" t="str">
        <f>IFERROR(IF(VLOOKUP($F178&amp;"-"&amp;$G178,IF($M$4="TEI0187_REV01",RAW_m_TEI0187_REV01!$F:$AU),43,0)="--","---",IF($M$4="TEI0187_REV01",RAW_m_TEI0187_REV01!$AT178&amp; " --&gt; " &amp;RAW_m_TEI0187_REV01!$AU178&amp; " --&gt; ")),"---")</f>
        <v>---</v>
      </c>
      <c r="N178" s="19" t="str">
        <f>IFERROR(VLOOKUP(F178&amp;"-"&amp;G178,IF($M$4="TEI0187_REV01",RAW_m_TEI0187_REV01!$AD:$AJ),7,0),"---")</f>
        <v>---</v>
      </c>
      <c r="O178" s="19" t="str">
        <f>IFERROR(VLOOKUP(N178,IF($M$4="TEI0187_REV01",RAW_m_TEI0187_REV01!$AJ:$AK),2,0),"---")</f>
        <v>---</v>
      </c>
      <c r="P178" s="19" t="str">
        <f>IFERROR(VLOOKUP(F178&amp;"-"&amp;G178,IF($M$4="TEI0187_REV01",RAW_m_TEI0187_REV01!$AD:$AG),3,0),"---")</f>
        <v>---</v>
      </c>
      <c r="Q178" s="19" t="str">
        <f>IFERROR(VLOOKUP(N178,IF($M$4="TEI0187_REV01",RAW_m_TEI0187_REV01!$AE:$AH),4,0),"---")</f>
        <v>---</v>
      </c>
      <c r="R178" s="19" t="str">
        <f>IFERROR(VLOOKUP(F178&amp;"-"&amp;G178,IF($M$4="TEI0187_REV01",RAW_m_TEI0187_REV01!$AD:$AG),4,0),"---")</f>
        <v>---</v>
      </c>
    </row>
    <row r="179" spans="2:18" x14ac:dyDescent="0.25">
      <c r="B179" s="78">
        <v>174</v>
      </c>
      <c r="C179" s="19" t="str">
        <f>IFERROR(INDEX(B2B!A:F,MATCH('B2B Pin Table'!B179,B2B!A:A,0),6),"---")</f>
        <v>GND</v>
      </c>
      <c r="D179" s="19" t="str">
        <f>IFERROR(IF((COUNTIF(B2B!A175:K175,H177)&lt;0),"---",INDEX(B2B!A:K,MATCH('B2B Pin Table'!B179,B2B!A:A,0),2)),"---")</f>
        <v>J1</v>
      </c>
      <c r="E179" s="19" t="str">
        <f>IFERROR(IF((COUNTIF(B2B!A175:K175,H177)&lt;0),"---",INDEX(B2B!A:K,MATCH('B2B Pin Table'!B179,B2B!A:A,0),3)),"---")</f>
        <v>C54</v>
      </c>
      <c r="F179" s="19" t="str">
        <f>IFERROR(IF((COUNTIF(B2B!A175:K175,L177)&lt;0),"---",INDEX(B2B!A:K,MATCH('B2B Pin Table'!B179,B2B!A:A,0),4)),"---")</f>
        <v>J1</v>
      </c>
      <c r="G179" s="19" t="str">
        <f>IFERROR(IF((COUNTIF(B2B!A175:K175,L177)&lt;0),"---",INDEX(B2B!A:K,MATCH('B2B Pin Table'!B179,B2B!A:A,0),5)),"---")</f>
        <v>C54</v>
      </c>
      <c r="H179" s="59" t="str">
        <f>IFERROR(IF(VLOOKUP($D179&amp;"-"&amp;$E179,IF($H$4="TEB0187_REV01",CALC_CONN_TEB0187_REV01!$F:$I),4,0)="--","---",IF($H$4="TEB0187_REV01",CALC_CONN_TEB0187_REV01!$G179&amp; " --&gt; " &amp;CALC_CONN_TEB0187_REV01!$I179&amp; " --&gt; ")),"---")</f>
        <v>---</v>
      </c>
      <c r="I179" s="19" t="str">
        <f>IFERROR(IF(VLOOKUP($D179&amp;"-"&amp;$E179,IF($H$4="TEB0187_REV01",CALC_CONN_TEB0187_REV01!$F:$H),3,0)="--",VLOOKUP($D179&amp;"-"&amp;$E179,IF($H$4="TEB0187_REV01",CALC_CONN_TEB0187_REV01!$F:$H),2,0),VLOOKUP($D179&amp;"-"&amp;$E179,IF($H$4="TEB0187_REV01",CALC_CONN_TEB0187_REV01!$F:$H),3,0)),"---")</f>
        <v>---</v>
      </c>
      <c r="J179" s="19" t="str">
        <f>IFERROR(VLOOKUP(I179,IF($H$4="TEB0187_REV01",RAW_c_TEB0187_REV01!$AE:$AM),9,0),"---")</f>
        <v>---</v>
      </c>
      <c r="K179" s="19" t="str">
        <f>IFERROR(VLOOKUP(D179&amp;"-"&amp;E179,IF($H$4="TEB0187_REV01",RAW_c_TEB0187_REV01!$AD:$AK,"???"),6,0),"---")</f>
        <v>---</v>
      </c>
      <c r="L179" s="19" t="str">
        <f>IFERROR(VLOOKUP(D179&amp;"-"&amp;E179,IF($H$4="TEB0187_REV01",RAW_c_TEB0187_REV01!$AD:$AL,"???"),9,0),"---")</f>
        <v>---</v>
      </c>
      <c r="M179" s="19" t="str">
        <f>IFERROR(IF(VLOOKUP($F179&amp;"-"&amp;$G179,IF($M$4="TEI0187_REV01",RAW_m_TEI0187_REV01!$F:$AU),43,0)="--","---",IF($M$4="TEI0187_REV01",RAW_m_TEI0187_REV01!$AT179&amp; " --&gt; " &amp;RAW_m_TEI0187_REV01!$AU179&amp; " --&gt; ")),"---")</f>
        <v>---</v>
      </c>
      <c r="N179" s="19" t="str">
        <f>IFERROR(VLOOKUP(F179&amp;"-"&amp;G179,IF($M$4="TEI0187_REV01",RAW_m_TEI0187_REV01!$AD:$AJ),7,0),"---")</f>
        <v>---</v>
      </c>
      <c r="O179" s="19" t="str">
        <f>IFERROR(VLOOKUP(N179,IF($M$4="TEI0187_REV01",RAW_m_TEI0187_REV01!$AJ:$AK),2,0),"---")</f>
        <v>---</v>
      </c>
      <c r="P179" s="19" t="str">
        <f>IFERROR(VLOOKUP(F179&amp;"-"&amp;G179,IF($M$4="TEI0187_REV01",RAW_m_TEI0187_REV01!$AD:$AG),3,0),"---")</f>
        <v>---</v>
      </c>
      <c r="Q179" s="19" t="str">
        <f>IFERROR(VLOOKUP(N179,IF($M$4="TEI0187_REV01",RAW_m_TEI0187_REV01!$AE:$AH),4,0),"---")</f>
        <v>---</v>
      </c>
      <c r="R179" s="19" t="str">
        <f>IFERROR(VLOOKUP(F179&amp;"-"&amp;G179,IF($M$4="TEI0187_REV01",RAW_m_TEI0187_REV01!$AD:$AG),4,0),"---")</f>
        <v>---</v>
      </c>
    </row>
    <row r="180" spans="2:18" x14ac:dyDescent="0.25">
      <c r="B180" s="78">
        <v>175</v>
      </c>
      <c r="C180" s="19" t="str">
        <f>IFERROR(INDEX(B2B!A:F,MATCH('B2B Pin Table'!B180,B2B!A:A,0),6),"---")</f>
        <v>GND</v>
      </c>
      <c r="D180" s="19" t="str">
        <f>IFERROR(IF((COUNTIF(B2B!A176:K176,H178)&lt;0),"---",INDEX(B2B!A:K,MATCH('B2B Pin Table'!B180,B2B!A:A,0),2)),"---")</f>
        <v>J1</v>
      </c>
      <c r="E180" s="19" t="str">
        <f>IFERROR(IF((COUNTIF(B2B!A176:K176,H178)&lt;0),"---",INDEX(B2B!A:K,MATCH('B2B Pin Table'!B180,B2B!A:A,0),3)),"---")</f>
        <v>C55</v>
      </c>
      <c r="F180" s="19" t="str">
        <f>IFERROR(IF((COUNTIF(B2B!A176:K176,L178)&lt;0),"---",INDEX(B2B!A:K,MATCH('B2B Pin Table'!B180,B2B!A:A,0),4)),"---")</f>
        <v>J1</v>
      </c>
      <c r="G180" s="19" t="str">
        <f>IFERROR(IF((COUNTIF(B2B!A176:K176,L178)&lt;0),"---",INDEX(B2B!A:K,MATCH('B2B Pin Table'!B180,B2B!A:A,0),5)),"---")</f>
        <v>C55</v>
      </c>
      <c r="H180" s="59" t="str">
        <f>IFERROR(IF(VLOOKUP($D180&amp;"-"&amp;$E180,IF($H$4="TEB0187_REV01",CALC_CONN_TEB0187_REV01!$F:$I),4,0)="--","---",IF($H$4="TEB0187_REV01",CALC_CONN_TEB0187_REV01!$G180&amp; " --&gt; " &amp;CALC_CONN_TEB0187_REV01!$I180&amp; " --&gt; ")),"---")</f>
        <v>---</v>
      </c>
      <c r="I180" s="19" t="str">
        <f>IFERROR(IF(VLOOKUP($D180&amp;"-"&amp;$E180,IF($H$4="TEB0187_REV01",CALC_CONN_TEB0187_REV01!$F:$H),3,0)="--",VLOOKUP($D180&amp;"-"&amp;$E180,IF($H$4="TEB0187_REV01",CALC_CONN_TEB0187_REV01!$F:$H),2,0),VLOOKUP($D180&amp;"-"&amp;$E180,IF($H$4="TEB0187_REV01",CALC_CONN_TEB0187_REV01!$F:$H),3,0)),"---")</f>
        <v>---</v>
      </c>
      <c r="J180" s="19" t="str">
        <f>IFERROR(VLOOKUP(I180,IF($H$4="TEB0187_REV01",RAW_c_TEB0187_REV01!$AE:$AM),9,0),"---")</f>
        <v>---</v>
      </c>
      <c r="K180" s="19" t="str">
        <f>IFERROR(VLOOKUP(D180&amp;"-"&amp;E180,IF($H$4="TEB0187_REV01",RAW_c_TEB0187_REV01!$AD:$AK,"???"),6,0),"---")</f>
        <v>---</v>
      </c>
      <c r="L180" s="19" t="str">
        <f>IFERROR(VLOOKUP(D180&amp;"-"&amp;E180,IF($H$4="TEB0187_REV01",RAW_c_TEB0187_REV01!$AD:$AL,"???"),9,0),"---")</f>
        <v>---</v>
      </c>
      <c r="M180" s="19" t="str">
        <f>IFERROR(IF(VLOOKUP($F180&amp;"-"&amp;$G180,IF($M$4="TEI0187_REV01",RAW_m_TEI0187_REV01!$F:$AU),43,0)="--","---",IF($M$4="TEI0187_REV01",RAW_m_TEI0187_REV01!$AT180&amp; " --&gt; " &amp;RAW_m_TEI0187_REV01!$AU180&amp; " --&gt; ")),"---")</f>
        <v>---</v>
      </c>
      <c r="N180" s="19" t="str">
        <f>IFERROR(VLOOKUP(F180&amp;"-"&amp;G180,IF($M$4="TEI0187_REV01",RAW_m_TEI0187_REV01!$AD:$AJ),7,0),"---")</f>
        <v>---</v>
      </c>
      <c r="O180" s="19" t="str">
        <f>IFERROR(VLOOKUP(N180,IF($M$4="TEI0187_REV01",RAW_m_TEI0187_REV01!$AJ:$AK),2,0),"---")</f>
        <v>---</v>
      </c>
      <c r="P180" s="19" t="str">
        <f>IFERROR(VLOOKUP(F180&amp;"-"&amp;G180,IF($M$4="TEI0187_REV01",RAW_m_TEI0187_REV01!$AD:$AG),3,0),"---")</f>
        <v>---</v>
      </c>
      <c r="Q180" s="19" t="str">
        <f>IFERROR(VLOOKUP(N180,IF($M$4="TEI0187_REV01",RAW_m_TEI0187_REV01!$AE:$AH),4,0),"---")</f>
        <v>---</v>
      </c>
      <c r="R180" s="19" t="str">
        <f>IFERROR(VLOOKUP(F180&amp;"-"&amp;G180,IF($M$4="TEI0187_REV01",RAW_m_TEI0187_REV01!$AD:$AG),4,0),"---")</f>
        <v>---</v>
      </c>
    </row>
    <row r="181" spans="2:18" x14ac:dyDescent="0.25">
      <c r="B181" s="78">
        <v>176</v>
      </c>
      <c r="C181" s="19" t="str">
        <f>IFERROR(INDEX(B2B!A:F,MATCH('B2B Pin Table'!B181,B2B!A:A,0),6),"---")</f>
        <v>PWR</v>
      </c>
      <c r="D181" s="19" t="str">
        <f>IFERROR(IF((COUNTIF(B2B!A177:K177,H179)&lt;0),"---",INDEX(B2B!A:K,MATCH('B2B Pin Table'!B181,B2B!A:A,0),2)),"---")</f>
        <v>J1</v>
      </c>
      <c r="E181" s="19" t="str">
        <f>IFERROR(IF((COUNTIF(B2B!A177:K177,H179)&lt;0),"---",INDEX(B2B!A:K,MATCH('B2B Pin Table'!B181,B2B!A:A,0),3)),"---")</f>
        <v>C56</v>
      </c>
      <c r="F181" s="19" t="str">
        <f>IFERROR(IF((COUNTIF(B2B!A177:K177,L179)&lt;0),"---",INDEX(B2B!A:K,MATCH('B2B Pin Table'!B181,B2B!A:A,0),4)),"---")</f>
        <v>J1</v>
      </c>
      <c r="G181" s="19" t="str">
        <f>IFERROR(IF((COUNTIF(B2B!A177:K177,L179)&lt;0),"---",INDEX(B2B!A:K,MATCH('B2B Pin Table'!B181,B2B!A:A,0),5)),"---")</f>
        <v>C56</v>
      </c>
      <c r="H181" s="59" t="str">
        <f>IFERROR(IF(VLOOKUP($D181&amp;"-"&amp;$E181,IF($H$4="TEB0187_REV01",CALC_CONN_TEB0187_REV01!$F:$I),4,0)="--","---",IF($H$4="TEB0187_REV01",CALC_CONN_TEB0187_REV01!$G181&amp; " --&gt; " &amp;CALC_CONN_TEB0187_REV01!$I181&amp; " --&gt; ")),"---")</f>
        <v>---</v>
      </c>
      <c r="I181" s="19" t="str">
        <f>IFERROR(IF(VLOOKUP($D181&amp;"-"&amp;$E181,IF($H$4="TEB0187_REV01",CALC_CONN_TEB0187_REV01!$F:$H),3,0)="--",VLOOKUP($D181&amp;"-"&amp;$E181,IF($H$4="TEB0187_REV01",CALC_CONN_TEB0187_REV01!$F:$H),2,0),VLOOKUP($D181&amp;"-"&amp;$E181,IF($H$4="TEB0187_REV01",CALC_CONN_TEB0187_REV01!$F:$H),3,0)),"---")</f>
        <v>---</v>
      </c>
      <c r="J181" s="19" t="str">
        <f>IFERROR(VLOOKUP(I181,IF($H$4="TEB0187_REV01",RAW_c_TEB0187_REV01!$AE:$AM),9,0),"---")</f>
        <v>---</v>
      </c>
      <c r="K181" s="19" t="str">
        <f>IFERROR(VLOOKUP(D181&amp;"-"&amp;E181,IF($H$4="TEB0187_REV01",RAW_c_TEB0187_REV01!$AD:$AK,"???"),6,0),"---")</f>
        <v>---</v>
      </c>
      <c r="L181" s="19" t="str">
        <f>IFERROR(VLOOKUP(D181&amp;"-"&amp;E181,IF($H$4="TEB0187_REV01",RAW_c_TEB0187_REV01!$AD:$AL,"???"),9,0),"---")</f>
        <v>---</v>
      </c>
      <c r="M181" s="19" t="str">
        <f>IFERROR(IF(VLOOKUP($F181&amp;"-"&amp;$G181,IF($M$4="TEI0187_REV01",RAW_m_TEI0187_REV01!$F:$AU),43,0)="--","---",IF($M$4="TEI0187_REV01",RAW_m_TEI0187_REV01!$AT181&amp; " --&gt; " &amp;RAW_m_TEI0187_REV01!$AU181&amp; " --&gt; ")),"---")</f>
        <v>---</v>
      </c>
      <c r="N181" s="19" t="str">
        <f>IFERROR(VLOOKUP(F181&amp;"-"&amp;G181,IF($M$4="TEI0187_REV01",RAW_m_TEI0187_REV01!$AD:$AJ),7,0),"---")</f>
        <v>---</v>
      </c>
      <c r="O181" s="19" t="str">
        <f>IFERROR(VLOOKUP(N181,IF($M$4="TEI0187_REV01",RAW_m_TEI0187_REV01!$AJ:$AK),2,0),"---")</f>
        <v>---</v>
      </c>
      <c r="P181" s="19" t="str">
        <f>IFERROR(VLOOKUP(F181&amp;"-"&amp;G181,IF($M$4="TEI0187_REV01",RAW_m_TEI0187_REV01!$AD:$AG),3,0),"---")</f>
        <v>---</v>
      </c>
      <c r="Q181" s="19" t="str">
        <f>IFERROR(VLOOKUP(N181,IF($M$4="TEI0187_REV01",RAW_m_TEI0187_REV01!$AE:$AH),4,0),"---")</f>
        <v>---</v>
      </c>
      <c r="R181" s="19" t="str">
        <f>IFERROR(VLOOKUP(F181&amp;"-"&amp;G181,IF($M$4="TEI0187_REV01",RAW_m_TEI0187_REV01!$AD:$AG),4,0),"---")</f>
        <v>---</v>
      </c>
    </row>
    <row r="182" spans="2:18" x14ac:dyDescent="0.25">
      <c r="B182" s="78">
        <v>177</v>
      </c>
      <c r="C182" s="19" t="str">
        <f>IFERROR(INDEX(B2B!A:F,MATCH('B2B Pin Table'!B182,B2B!A:A,0),6),"---")</f>
        <v>PWR</v>
      </c>
      <c r="D182" s="19" t="str">
        <f>IFERROR(IF((COUNTIF(B2B!A178:K178,H180)&lt;0),"---",INDEX(B2B!A:K,MATCH('B2B Pin Table'!B182,B2B!A:A,0),2)),"---")</f>
        <v>J1</v>
      </c>
      <c r="E182" s="19" t="str">
        <f>IFERROR(IF((COUNTIF(B2B!A178:K178,H180)&lt;0),"---",INDEX(B2B!A:K,MATCH('B2B Pin Table'!B182,B2B!A:A,0),3)),"---")</f>
        <v>C57</v>
      </c>
      <c r="F182" s="19" t="str">
        <f>IFERROR(IF((COUNTIF(B2B!A178:K178,L180)&lt;0),"---",INDEX(B2B!A:K,MATCH('B2B Pin Table'!B182,B2B!A:A,0),4)),"---")</f>
        <v>J1</v>
      </c>
      <c r="G182" s="19" t="str">
        <f>IFERROR(IF((COUNTIF(B2B!A178:K178,L180)&lt;0),"---",INDEX(B2B!A:K,MATCH('B2B Pin Table'!B182,B2B!A:A,0),5)),"---")</f>
        <v>C57</v>
      </c>
      <c r="H182" s="59" t="str">
        <f>IFERROR(IF(VLOOKUP($D182&amp;"-"&amp;$E182,IF($H$4="TEB0187_REV01",CALC_CONN_TEB0187_REV01!$F:$I),4,0)="--","---",IF($H$4="TEB0187_REV01",CALC_CONN_TEB0187_REV01!$G182&amp; " --&gt; " &amp;CALC_CONN_TEB0187_REV01!$I182&amp; " --&gt; ")),"---")</f>
        <v>---</v>
      </c>
      <c r="I182" s="19" t="str">
        <f>IFERROR(IF(VLOOKUP($D182&amp;"-"&amp;$E182,IF($H$4="TEB0187_REV01",CALC_CONN_TEB0187_REV01!$F:$H),3,0)="--",VLOOKUP($D182&amp;"-"&amp;$E182,IF($H$4="TEB0187_REV01",CALC_CONN_TEB0187_REV01!$F:$H),2,0),VLOOKUP($D182&amp;"-"&amp;$E182,IF($H$4="TEB0187_REV01",CALC_CONN_TEB0187_REV01!$F:$H),3,0)),"---")</f>
        <v>---</v>
      </c>
      <c r="J182" s="19" t="str">
        <f>IFERROR(VLOOKUP(I182,IF($H$4="TEB0187_REV01",RAW_c_TEB0187_REV01!$AE:$AM),9,0),"---")</f>
        <v>---</v>
      </c>
      <c r="K182" s="19" t="str">
        <f>IFERROR(VLOOKUP(D182&amp;"-"&amp;E182,IF($H$4="TEB0187_REV01",RAW_c_TEB0187_REV01!$AD:$AK,"???"),6,0),"---")</f>
        <v>---</v>
      </c>
      <c r="L182" s="19" t="str">
        <f>IFERROR(VLOOKUP(D182&amp;"-"&amp;E182,IF($H$4="TEB0187_REV01",RAW_c_TEB0187_REV01!$AD:$AL,"???"),9,0),"---")</f>
        <v>---</v>
      </c>
      <c r="M182" s="19" t="str">
        <f>IFERROR(IF(VLOOKUP($F182&amp;"-"&amp;$G182,IF($M$4="TEI0187_REV01",RAW_m_TEI0187_REV01!$F:$AU),43,0)="--","---",IF($M$4="TEI0187_REV01",RAW_m_TEI0187_REV01!$AT182&amp; " --&gt; " &amp;RAW_m_TEI0187_REV01!$AU182&amp; " --&gt; ")),"---")</f>
        <v>---</v>
      </c>
      <c r="N182" s="19" t="str">
        <f>IFERROR(VLOOKUP(F182&amp;"-"&amp;G182,IF($M$4="TEI0187_REV01",RAW_m_TEI0187_REV01!$AD:$AJ),7,0),"---")</f>
        <v>---</v>
      </c>
      <c r="O182" s="19" t="str">
        <f>IFERROR(VLOOKUP(N182,IF($M$4="TEI0187_REV01",RAW_m_TEI0187_REV01!$AJ:$AK),2,0),"---")</f>
        <v>---</v>
      </c>
      <c r="P182" s="19" t="str">
        <f>IFERROR(VLOOKUP(F182&amp;"-"&amp;G182,IF($M$4="TEI0187_REV01",RAW_m_TEI0187_REV01!$AD:$AG),3,0),"---")</f>
        <v>---</v>
      </c>
      <c r="Q182" s="19" t="str">
        <f>IFERROR(VLOOKUP(N182,IF($M$4="TEI0187_REV01",RAW_m_TEI0187_REV01!$AE:$AH),4,0),"---")</f>
        <v>---</v>
      </c>
      <c r="R182" s="19" t="str">
        <f>IFERROR(VLOOKUP(F182&amp;"-"&amp;G182,IF($M$4="TEI0187_REV01",RAW_m_TEI0187_REV01!$AD:$AG),4,0),"---")</f>
        <v>---</v>
      </c>
    </row>
    <row r="183" spans="2:18" x14ac:dyDescent="0.25">
      <c r="B183" s="78">
        <v>178</v>
      </c>
      <c r="C183" s="19" t="str">
        <f>IFERROR(INDEX(B2B!A:F,MATCH('B2B Pin Table'!B183,B2B!A:A,0),6),"---")</f>
        <v>PWR</v>
      </c>
      <c r="D183" s="19" t="str">
        <f>IFERROR(IF((COUNTIF(B2B!A179:K179,H181)&lt;0),"---",INDEX(B2B!A:K,MATCH('B2B Pin Table'!B183,B2B!A:A,0),2)),"---")</f>
        <v>J1</v>
      </c>
      <c r="E183" s="19" t="str">
        <f>IFERROR(IF((COUNTIF(B2B!A179:K179,H181)&lt;0),"---",INDEX(B2B!A:K,MATCH('B2B Pin Table'!B183,B2B!A:A,0),3)),"---")</f>
        <v>C58</v>
      </c>
      <c r="F183" s="19" t="str">
        <f>IFERROR(IF((COUNTIF(B2B!A179:K179,L181)&lt;0),"---",INDEX(B2B!A:K,MATCH('B2B Pin Table'!B183,B2B!A:A,0),4)),"---")</f>
        <v>J1</v>
      </c>
      <c r="G183" s="19" t="str">
        <f>IFERROR(IF((COUNTIF(B2B!A179:K179,L181)&lt;0),"---",INDEX(B2B!A:K,MATCH('B2B Pin Table'!B183,B2B!A:A,0),5)),"---")</f>
        <v>C58</v>
      </c>
      <c r="H183" s="59" t="str">
        <f>IFERROR(IF(VLOOKUP($D183&amp;"-"&amp;$E183,IF($H$4="TEB0187_REV01",CALC_CONN_TEB0187_REV01!$F:$I),4,0)="--","---",IF($H$4="TEB0187_REV01",CALC_CONN_TEB0187_REV01!$G183&amp; " --&gt; " &amp;CALC_CONN_TEB0187_REV01!$I183&amp; " --&gt; ")),"---")</f>
        <v>---</v>
      </c>
      <c r="I183" s="19" t="str">
        <f>IFERROR(IF(VLOOKUP($D183&amp;"-"&amp;$E183,IF($H$4="TEB0187_REV01",CALC_CONN_TEB0187_REV01!$F:$H),3,0)="--",VLOOKUP($D183&amp;"-"&amp;$E183,IF($H$4="TEB0187_REV01",CALC_CONN_TEB0187_REV01!$F:$H),2,0),VLOOKUP($D183&amp;"-"&amp;$E183,IF($H$4="TEB0187_REV01",CALC_CONN_TEB0187_REV01!$F:$H),3,0)),"---")</f>
        <v>---</v>
      </c>
      <c r="J183" s="19" t="str">
        <f>IFERROR(VLOOKUP(I183,IF($H$4="TEB0187_REV01",RAW_c_TEB0187_REV01!$AE:$AM),9,0),"---")</f>
        <v>---</v>
      </c>
      <c r="K183" s="19" t="str">
        <f>IFERROR(VLOOKUP(D183&amp;"-"&amp;E183,IF($H$4="TEB0187_REV01",RAW_c_TEB0187_REV01!$AD:$AK,"???"),6,0),"---")</f>
        <v>---</v>
      </c>
      <c r="L183" s="19" t="str">
        <f>IFERROR(VLOOKUP(D183&amp;"-"&amp;E183,IF($H$4="TEB0187_REV01",RAW_c_TEB0187_REV01!$AD:$AL,"???"),9,0),"---")</f>
        <v>---</v>
      </c>
      <c r="M183" s="19" t="str">
        <f>IFERROR(IF(VLOOKUP($F183&amp;"-"&amp;$G183,IF($M$4="TEI0187_REV01",RAW_m_TEI0187_REV01!$F:$AU),43,0)="--","---",IF($M$4="TEI0187_REV01",RAW_m_TEI0187_REV01!$AT183&amp; " --&gt; " &amp;RAW_m_TEI0187_REV01!$AU183&amp; " --&gt; ")),"---")</f>
        <v>---</v>
      </c>
      <c r="N183" s="19" t="str">
        <f>IFERROR(VLOOKUP(F183&amp;"-"&amp;G183,IF($M$4="TEI0187_REV01",RAW_m_TEI0187_REV01!$AD:$AJ),7,0),"---")</f>
        <v>---</v>
      </c>
      <c r="O183" s="19" t="str">
        <f>IFERROR(VLOOKUP(N183,IF($M$4="TEI0187_REV01",RAW_m_TEI0187_REV01!$AJ:$AK),2,0),"---")</f>
        <v>---</v>
      </c>
      <c r="P183" s="19" t="str">
        <f>IFERROR(VLOOKUP(F183&amp;"-"&amp;G183,IF($M$4="TEI0187_REV01",RAW_m_TEI0187_REV01!$AD:$AG),3,0),"---")</f>
        <v>---</v>
      </c>
      <c r="Q183" s="19" t="str">
        <f>IFERROR(VLOOKUP(N183,IF($M$4="TEI0187_REV01",RAW_m_TEI0187_REV01!$AE:$AH),4,0),"---")</f>
        <v>---</v>
      </c>
      <c r="R183" s="19" t="str">
        <f>IFERROR(VLOOKUP(F183&amp;"-"&amp;G183,IF($M$4="TEI0187_REV01",RAW_m_TEI0187_REV01!$AD:$AG),4,0),"---")</f>
        <v>---</v>
      </c>
    </row>
    <row r="184" spans="2:18" x14ac:dyDescent="0.25">
      <c r="B184" s="78">
        <v>179</v>
      </c>
      <c r="C184" s="19" t="str">
        <f>IFERROR(INDEX(B2B!A:F,MATCH('B2B Pin Table'!B184,B2B!A:A,0),6),"---")</f>
        <v>PWR</v>
      </c>
      <c r="D184" s="19" t="str">
        <f>IFERROR(IF((COUNTIF(B2B!A180:K180,H182)&lt;0),"---",INDEX(B2B!A:K,MATCH('B2B Pin Table'!B184,B2B!A:A,0),2)),"---")</f>
        <v>J1</v>
      </c>
      <c r="E184" s="19" t="str">
        <f>IFERROR(IF((COUNTIF(B2B!A180:K180,H182)&lt;0),"---",INDEX(B2B!A:K,MATCH('B2B Pin Table'!B184,B2B!A:A,0),3)),"---")</f>
        <v>C59</v>
      </c>
      <c r="F184" s="19" t="str">
        <f>IFERROR(IF((COUNTIF(B2B!A180:K180,L182)&lt;0),"---",INDEX(B2B!A:K,MATCH('B2B Pin Table'!B184,B2B!A:A,0),4)),"---")</f>
        <v>J1</v>
      </c>
      <c r="G184" s="19" t="str">
        <f>IFERROR(IF((COUNTIF(B2B!A180:K180,L182)&lt;0),"---",INDEX(B2B!A:K,MATCH('B2B Pin Table'!B184,B2B!A:A,0),5)),"---")</f>
        <v>C59</v>
      </c>
      <c r="H184" s="59" t="str">
        <f>IFERROR(IF(VLOOKUP($D184&amp;"-"&amp;$E184,IF($H$4="TEB0187_REV01",CALC_CONN_TEB0187_REV01!$F:$I),4,0)="--","---",IF($H$4="TEB0187_REV01",CALC_CONN_TEB0187_REV01!$G184&amp; " --&gt; " &amp;CALC_CONN_TEB0187_REV01!$I184&amp; " --&gt; ")),"---")</f>
        <v>---</v>
      </c>
      <c r="I184" s="19" t="str">
        <f>IFERROR(IF(VLOOKUP($D184&amp;"-"&amp;$E184,IF($H$4="TEB0187_REV01",CALC_CONN_TEB0187_REV01!$F:$H),3,0)="--",VLOOKUP($D184&amp;"-"&amp;$E184,IF($H$4="TEB0187_REV01",CALC_CONN_TEB0187_REV01!$F:$H),2,0),VLOOKUP($D184&amp;"-"&amp;$E184,IF($H$4="TEB0187_REV01",CALC_CONN_TEB0187_REV01!$F:$H),3,0)),"---")</f>
        <v>---</v>
      </c>
      <c r="J184" s="19" t="str">
        <f>IFERROR(VLOOKUP(I184,IF($H$4="TEB0187_REV01",RAW_c_TEB0187_REV01!$AE:$AM),9,0),"---")</f>
        <v>---</v>
      </c>
      <c r="K184" s="19" t="str">
        <f>IFERROR(VLOOKUP(D184&amp;"-"&amp;E184,IF($H$4="TEB0187_REV01",RAW_c_TEB0187_REV01!$AD:$AK,"???"),6,0),"---")</f>
        <v>---</v>
      </c>
      <c r="L184" s="19" t="str">
        <f>IFERROR(VLOOKUP(D184&amp;"-"&amp;E184,IF($H$4="TEB0187_REV01",RAW_c_TEB0187_REV01!$AD:$AL,"???"),9,0),"---")</f>
        <v>---</v>
      </c>
      <c r="M184" s="19" t="str">
        <f>IFERROR(IF(VLOOKUP($F184&amp;"-"&amp;$G184,IF($M$4="TEI0187_REV01",RAW_m_TEI0187_REV01!$F:$AU),43,0)="--","---",IF($M$4="TEI0187_REV01",RAW_m_TEI0187_REV01!$AT184&amp; " --&gt; " &amp;RAW_m_TEI0187_REV01!$AU184&amp; " --&gt; ")),"---")</f>
        <v>---</v>
      </c>
      <c r="N184" s="19" t="str">
        <f>IFERROR(VLOOKUP(F184&amp;"-"&amp;G184,IF($M$4="TEI0187_REV01",RAW_m_TEI0187_REV01!$AD:$AJ),7,0),"---")</f>
        <v>---</v>
      </c>
      <c r="O184" s="19" t="str">
        <f>IFERROR(VLOOKUP(N184,IF($M$4="TEI0187_REV01",RAW_m_TEI0187_REV01!$AJ:$AK),2,0),"---")</f>
        <v>---</v>
      </c>
      <c r="P184" s="19" t="str">
        <f>IFERROR(VLOOKUP(F184&amp;"-"&amp;G184,IF($M$4="TEI0187_REV01",RAW_m_TEI0187_REV01!$AD:$AG),3,0),"---")</f>
        <v>---</v>
      </c>
      <c r="Q184" s="19" t="str">
        <f>IFERROR(VLOOKUP(N184,IF($M$4="TEI0187_REV01",RAW_m_TEI0187_REV01!$AE:$AH),4,0),"---")</f>
        <v>---</v>
      </c>
      <c r="R184" s="19" t="str">
        <f>IFERROR(VLOOKUP(F184&amp;"-"&amp;G184,IF($M$4="TEI0187_REV01",RAW_m_TEI0187_REV01!$AD:$AG),4,0),"---")</f>
        <v>---</v>
      </c>
    </row>
    <row r="185" spans="2:18" x14ac:dyDescent="0.25">
      <c r="B185" s="78">
        <v>180</v>
      </c>
      <c r="C185" s="19" t="str">
        <f>IFERROR(INDEX(B2B!A:F,MATCH('B2B Pin Table'!B185,B2B!A:A,0),6),"---")</f>
        <v>PWR</v>
      </c>
      <c r="D185" s="19" t="str">
        <f>IFERROR(IF((COUNTIF(B2B!A181:K181,H183)&lt;0),"---",INDEX(B2B!A:K,MATCH('B2B Pin Table'!B185,B2B!A:A,0),2)),"---")</f>
        <v>J1</v>
      </c>
      <c r="E185" s="19" t="str">
        <f>IFERROR(IF((COUNTIF(B2B!A181:K181,H183)&lt;0),"---",INDEX(B2B!A:K,MATCH('B2B Pin Table'!B185,B2B!A:A,0),3)),"---")</f>
        <v>C60</v>
      </c>
      <c r="F185" s="19" t="str">
        <f>IFERROR(IF((COUNTIF(B2B!A181:K181,L183)&lt;0),"---",INDEX(B2B!A:K,MATCH('B2B Pin Table'!B185,B2B!A:A,0),4)),"---")</f>
        <v>J1</v>
      </c>
      <c r="G185" s="19" t="str">
        <f>IFERROR(IF((COUNTIF(B2B!A181:K181,L183)&lt;0),"---",INDEX(B2B!A:K,MATCH('B2B Pin Table'!B185,B2B!A:A,0),5)),"---")</f>
        <v>C60</v>
      </c>
      <c r="H185" s="59" t="str">
        <f>IFERROR(IF(VLOOKUP($D185&amp;"-"&amp;$E185,IF($H$4="TEB0187_REV01",CALC_CONN_TEB0187_REV01!$F:$I),4,0)="--","---",IF($H$4="TEB0187_REV01",CALC_CONN_TEB0187_REV01!$G185&amp; " --&gt; " &amp;CALC_CONN_TEB0187_REV01!$I185&amp; " --&gt; ")),"---")</f>
        <v>---</v>
      </c>
      <c r="I185" s="19" t="str">
        <f>IFERROR(IF(VLOOKUP($D185&amp;"-"&amp;$E185,IF($H$4="TEB0187_REV01",CALC_CONN_TEB0187_REV01!$F:$H),3,0)="--",VLOOKUP($D185&amp;"-"&amp;$E185,IF($H$4="TEB0187_REV01",CALC_CONN_TEB0187_REV01!$F:$H),2,0),VLOOKUP($D185&amp;"-"&amp;$E185,IF($H$4="TEB0187_REV01",CALC_CONN_TEB0187_REV01!$F:$H),3,0)),"---")</f>
        <v>---</v>
      </c>
      <c r="J185" s="19" t="str">
        <f>IFERROR(VLOOKUP(I185,IF($H$4="TEB0187_REV01",RAW_c_TEB0187_REV01!$AE:$AM),9,0),"---")</f>
        <v>---</v>
      </c>
      <c r="K185" s="19" t="str">
        <f>IFERROR(VLOOKUP(D185&amp;"-"&amp;E185,IF($H$4="TEB0187_REV01",RAW_c_TEB0187_REV01!$AD:$AK,"???"),6,0),"---")</f>
        <v>---</v>
      </c>
      <c r="L185" s="19" t="str">
        <f>IFERROR(VLOOKUP(D185&amp;"-"&amp;E185,IF($H$4="TEB0187_REV01",RAW_c_TEB0187_REV01!$AD:$AL,"???"),9,0),"---")</f>
        <v>---</v>
      </c>
      <c r="M185" s="19" t="str">
        <f>IFERROR(IF(VLOOKUP($F185&amp;"-"&amp;$G185,IF($M$4="TEI0187_REV01",RAW_m_TEI0187_REV01!$F:$AU),43,0)="--","---",IF($M$4="TEI0187_REV01",RAW_m_TEI0187_REV01!$AT185&amp; " --&gt; " &amp;RAW_m_TEI0187_REV01!$AU185&amp; " --&gt; ")),"---")</f>
        <v>---</v>
      </c>
      <c r="N185" s="19" t="str">
        <f>IFERROR(VLOOKUP(F185&amp;"-"&amp;G185,IF($M$4="TEI0187_REV01",RAW_m_TEI0187_REV01!$AD:$AJ),7,0),"---")</f>
        <v>---</v>
      </c>
      <c r="O185" s="19" t="str">
        <f>IFERROR(VLOOKUP(N185,IF($M$4="TEI0187_REV01",RAW_m_TEI0187_REV01!$AJ:$AK),2,0),"---")</f>
        <v>---</v>
      </c>
      <c r="P185" s="19" t="str">
        <f>IFERROR(VLOOKUP(F185&amp;"-"&amp;G185,IF($M$4="TEI0187_REV01",RAW_m_TEI0187_REV01!$AD:$AG),3,0),"---")</f>
        <v>---</v>
      </c>
      <c r="Q185" s="19" t="str">
        <f>IFERROR(VLOOKUP(N185,IF($M$4="TEI0187_REV01",RAW_m_TEI0187_REV01!$AE:$AH),4,0),"---")</f>
        <v>---</v>
      </c>
      <c r="R185" s="19" t="str">
        <f>IFERROR(VLOOKUP(F185&amp;"-"&amp;G185,IF($M$4="TEI0187_REV01",RAW_m_TEI0187_REV01!$AD:$AG),4,0),"---")</f>
        <v>---</v>
      </c>
    </row>
    <row r="186" spans="2:18" x14ac:dyDescent="0.25">
      <c r="B186" s="78">
        <v>181</v>
      </c>
      <c r="C186" s="19" t="str">
        <f>IFERROR(INDEX(B2B!A:F,MATCH('B2B Pin Table'!B186,B2B!A:A,0),6),"---")</f>
        <v>GND</v>
      </c>
      <c r="D186" s="19" t="str">
        <f>IFERROR(IF((COUNTIF(B2B!A182:K182,H184)&lt;0),"---",INDEX(B2B!A:K,MATCH('B2B Pin Table'!B186,B2B!A:A,0),2)),"---")</f>
        <v>J1</v>
      </c>
      <c r="E186" s="19" t="str">
        <f>IFERROR(IF((COUNTIF(B2B!A182:K182,H184)&lt;0),"---",INDEX(B2B!A:K,MATCH('B2B Pin Table'!B186,B2B!A:A,0),3)),"---")</f>
        <v>D1</v>
      </c>
      <c r="F186" s="19" t="str">
        <f>IFERROR(IF((COUNTIF(B2B!A182:K182,L184)&lt;0),"---",INDEX(B2B!A:K,MATCH('B2B Pin Table'!B186,B2B!A:A,0),4)),"---")</f>
        <v>J1</v>
      </c>
      <c r="G186" s="19" t="str">
        <f>IFERROR(IF((COUNTIF(B2B!A182:K182,L184)&lt;0),"---",INDEX(B2B!A:K,MATCH('B2B Pin Table'!B186,B2B!A:A,0),5)),"---")</f>
        <v>D1</v>
      </c>
      <c r="H186" s="59" t="str">
        <f>IFERROR(IF(VLOOKUP($D186&amp;"-"&amp;$E186,IF($H$4="TEB0187_REV01",CALC_CONN_TEB0187_REV01!$F:$I),4,0)="--","---",IF($H$4="TEB0187_REV01",CALC_CONN_TEB0187_REV01!$G186&amp; " --&gt; " &amp;CALC_CONN_TEB0187_REV01!$I186&amp; " --&gt; ")),"---")</f>
        <v>---</v>
      </c>
      <c r="I186" s="19" t="str">
        <f>IFERROR(IF(VLOOKUP($D186&amp;"-"&amp;$E186,IF($H$4="TEB0187_REV01",CALC_CONN_TEB0187_REV01!$F:$H),3,0)="--",VLOOKUP($D186&amp;"-"&amp;$E186,IF($H$4="TEB0187_REV01",CALC_CONN_TEB0187_REV01!$F:$H),2,0),VLOOKUP($D186&amp;"-"&amp;$E186,IF($H$4="TEB0187_REV01",CALC_CONN_TEB0187_REV01!$F:$H),3,0)),"---")</f>
        <v>---</v>
      </c>
      <c r="J186" s="19" t="str">
        <f>IFERROR(VLOOKUP(I186,IF($H$4="TEB0187_REV01",RAW_c_TEB0187_REV01!$AE:$AM),9,0),"---")</f>
        <v>---</v>
      </c>
      <c r="K186" s="19" t="str">
        <f>IFERROR(VLOOKUP(D186&amp;"-"&amp;E186,IF($H$4="TEB0187_REV01",RAW_c_TEB0187_REV01!$AD:$AK,"???"),6,0),"---")</f>
        <v>---</v>
      </c>
      <c r="L186" s="19" t="str">
        <f>IFERROR(VLOOKUP(D186&amp;"-"&amp;E186,IF($H$4="TEB0187_REV01",RAW_c_TEB0187_REV01!$AD:$AL,"???"),9,0),"---")</f>
        <v>---</v>
      </c>
      <c r="M186" s="19" t="str">
        <f>IFERROR(IF(VLOOKUP($F186&amp;"-"&amp;$G186,IF($M$4="TEI0187_REV01",RAW_m_TEI0187_REV01!$F:$AU),43,0)="--","---",IF($M$4="TEI0187_REV01",RAW_m_TEI0187_REV01!$AT186&amp; " --&gt; " &amp;RAW_m_TEI0187_REV01!$AU186&amp; " --&gt; ")),"---")</f>
        <v>---</v>
      </c>
      <c r="N186" s="19" t="str">
        <f>IFERROR(VLOOKUP(F186&amp;"-"&amp;G186,IF($M$4="TEI0187_REV01",RAW_m_TEI0187_REV01!$AD:$AJ),7,0),"---")</f>
        <v>---</v>
      </c>
      <c r="O186" s="19" t="str">
        <f>IFERROR(VLOOKUP(N186,IF($M$4="TEI0187_REV01",RAW_m_TEI0187_REV01!$AJ:$AK),2,0),"---")</f>
        <v>---</v>
      </c>
      <c r="P186" s="19" t="str">
        <f>IFERROR(VLOOKUP(F186&amp;"-"&amp;G186,IF($M$4="TEI0187_REV01",RAW_m_TEI0187_REV01!$AD:$AG),3,0),"---")</f>
        <v>---</v>
      </c>
      <c r="Q186" s="19" t="str">
        <f>IFERROR(VLOOKUP(N186,IF($M$4="TEI0187_REV01",RAW_m_TEI0187_REV01!$AE:$AH),4,0),"---")</f>
        <v>---</v>
      </c>
      <c r="R186" s="19" t="str">
        <f>IFERROR(VLOOKUP(F186&amp;"-"&amp;G186,IF($M$4="TEI0187_REV01",RAW_m_TEI0187_REV01!$AD:$AG),4,0),"---")</f>
        <v>---</v>
      </c>
    </row>
    <row r="187" spans="2:18" x14ac:dyDescent="0.25">
      <c r="B187" s="78">
        <v>182</v>
      </c>
      <c r="C187" s="19" t="str">
        <f>IFERROR(INDEX(B2B!A:F,MATCH('B2B Pin Table'!B187,B2B!A:A,0),6),"---")</f>
        <v>MGT-PL</v>
      </c>
      <c r="D187" s="19" t="str">
        <f>IFERROR(IF((COUNTIF(B2B!A183:K183,H185)&lt;0),"---",INDEX(B2B!A:K,MATCH('B2B Pin Table'!B187,B2B!A:A,0),2)),"---")</f>
        <v>J1</v>
      </c>
      <c r="E187" s="19" t="str">
        <f>IFERROR(IF((COUNTIF(B2B!A183:K183,H185)&lt;0),"---",INDEX(B2B!A:K,MATCH('B2B Pin Table'!B187,B2B!A:A,0),3)),"---")</f>
        <v>D2</v>
      </c>
      <c r="F187" s="19" t="str">
        <f>IFERROR(IF((COUNTIF(B2B!A183:K183,L185)&lt;0),"---",INDEX(B2B!A:K,MATCH('B2B Pin Table'!B187,B2B!A:A,0),4)),"---")</f>
        <v>J1</v>
      </c>
      <c r="G187" s="19" t="str">
        <f>IFERROR(IF((COUNTIF(B2B!A183:K183,L185)&lt;0),"---",INDEX(B2B!A:K,MATCH('B2B Pin Table'!B187,B2B!A:A,0),5)),"---")</f>
        <v>D2</v>
      </c>
      <c r="H187" s="59" t="str">
        <f>IFERROR(IF(VLOOKUP($D187&amp;"-"&amp;$E187,IF($H$4="TEB0187_REV01",CALC_CONN_TEB0187_REV01!$F:$I),4,0)="--","---",IF($H$4="TEB0187_REV01",CALC_CONN_TEB0187_REV01!$G187&amp; " --&gt; " &amp;CALC_CONN_TEB0187_REV01!$I187&amp; " --&gt; ")),"---")</f>
        <v>---</v>
      </c>
      <c r="I187" s="19" t="str">
        <f>IFERROR(IF(VLOOKUP($D187&amp;"-"&amp;$E187,IF($H$4="TEB0187_REV01",CALC_CONN_TEB0187_REV01!$F:$H),3,0)="--",VLOOKUP($D187&amp;"-"&amp;$E187,IF($H$4="TEB0187_REV01",CALC_CONN_TEB0187_REV01!$F:$H),2,0),VLOOKUP($D187&amp;"-"&amp;$E187,IF($H$4="TEB0187_REV01",CALC_CONN_TEB0187_REV01!$F:$H),3,0)),"---")</f>
        <v>---</v>
      </c>
      <c r="J187" s="19" t="str">
        <f>IFERROR(VLOOKUP(I187,IF($H$4="TEB0187_REV01",RAW_c_TEB0187_REV01!$AE:$AM),9,0),"---")</f>
        <v>---</v>
      </c>
      <c r="K187" s="19" t="str">
        <f>IFERROR(VLOOKUP(D187&amp;"-"&amp;E187,IF($H$4="TEB0187_REV01",RAW_c_TEB0187_REV01!$AD:$AK,"???"),6,0),"---")</f>
        <v>---</v>
      </c>
      <c r="L187" s="19" t="str">
        <f>IFERROR(VLOOKUP(D187&amp;"-"&amp;E187,IF($H$4="TEB0187_REV01",RAW_c_TEB0187_REV01!$AD:$AL,"???"),9,0),"---")</f>
        <v>---</v>
      </c>
      <c r="M187" s="19" t="str">
        <f>IFERROR(IF(VLOOKUP($F187&amp;"-"&amp;$G187,IF($M$4="TEI0187_REV01",RAW_m_TEI0187_REV01!$F:$AU),43,0)="--","---",IF($M$4="TEI0187_REV01",RAW_m_TEI0187_REV01!$AT187&amp; " --&gt; " &amp;RAW_m_TEI0187_REV01!$AU187&amp; " --&gt; ")),"---")</f>
        <v>---</v>
      </c>
      <c r="N187" s="19" t="str">
        <f>IFERROR(VLOOKUP(F187&amp;"-"&amp;G187,IF($M$4="TEI0187_REV01",RAW_m_TEI0187_REV01!$AD:$AJ),7,0),"---")</f>
        <v>---</v>
      </c>
      <c r="O187" s="19" t="str">
        <f>IFERROR(VLOOKUP(N187,IF($M$4="TEI0187_REV01",RAW_m_TEI0187_REV01!$AJ:$AK),2,0),"---")</f>
        <v>---</v>
      </c>
      <c r="P187" s="19" t="str">
        <f>IFERROR(VLOOKUP(F187&amp;"-"&amp;G187,IF($M$4="TEI0187_REV01",RAW_m_TEI0187_REV01!$AD:$AG),3,0),"---")</f>
        <v>---</v>
      </c>
      <c r="Q187" s="19" t="str">
        <f>IFERROR(VLOOKUP(N187,IF($M$4="TEI0187_REV01",RAW_m_TEI0187_REV01!$AE:$AH),4,0),"---")</f>
        <v>---</v>
      </c>
      <c r="R187" s="19" t="str">
        <f>IFERROR(VLOOKUP(F187&amp;"-"&amp;G187,IF($M$4="TEI0187_REV01",RAW_m_TEI0187_REV01!$AD:$AG),4,0),"---")</f>
        <v>---</v>
      </c>
    </row>
    <row r="188" spans="2:18" x14ac:dyDescent="0.25">
      <c r="B188" s="78">
        <v>183</v>
      </c>
      <c r="C188" s="19" t="str">
        <f>IFERROR(INDEX(B2B!A:F,MATCH('B2B Pin Table'!B188,B2B!A:A,0),6),"---")</f>
        <v>MGT-PL</v>
      </c>
      <c r="D188" s="19" t="str">
        <f>IFERROR(IF((COUNTIF(B2B!A184:K184,H186)&lt;0),"---",INDEX(B2B!A:K,MATCH('B2B Pin Table'!B188,B2B!A:A,0),2)),"---")</f>
        <v>J1</v>
      </c>
      <c r="E188" s="19" t="str">
        <f>IFERROR(IF((COUNTIF(B2B!A184:K184,H186)&lt;0),"---",INDEX(B2B!A:K,MATCH('B2B Pin Table'!B188,B2B!A:A,0),3)),"---")</f>
        <v>D3</v>
      </c>
      <c r="F188" s="19" t="str">
        <f>IFERROR(IF((COUNTIF(B2B!A184:K184,L186)&lt;0),"---",INDEX(B2B!A:K,MATCH('B2B Pin Table'!B188,B2B!A:A,0),4)),"---")</f>
        <v>J1</v>
      </c>
      <c r="G188" s="19" t="str">
        <f>IFERROR(IF((COUNTIF(B2B!A184:K184,L186)&lt;0),"---",INDEX(B2B!A:K,MATCH('B2B Pin Table'!B188,B2B!A:A,0),5)),"---")</f>
        <v>D3</v>
      </c>
      <c r="H188" s="59" t="str">
        <f>IFERROR(IF(VLOOKUP($D188&amp;"-"&amp;$E188,IF($H$4="TEB0187_REV01",CALC_CONN_TEB0187_REV01!$F:$I),4,0)="--","---",IF($H$4="TEB0187_REV01",CALC_CONN_TEB0187_REV01!$G188&amp; " --&gt; " &amp;CALC_CONN_TEB0187_REV01!$I188&amp; " --&gt; ")),"---")</f>
        <v>---</v>
      </c>
      <c r="I188" s="19" t="str">
        <f>IFERROR(IF(VLOOKUP($D188&amp;"-"&amp;$E188,IF($H$4="TEB0187_REV01",CALC_CONN_TEB0187_REV01!$F:$H),3,0)="--",VLOOKUP($D188&amp;"-"&amp;$E188,IF($H$4="TEB0187_REV01",CALC_CONN_TEB0187_REV01!$F:$H),2,0),VLOOKUP($D188&amp;"-"&amp;$E188,IF($H$4="TEB0187_REV01",CALC_CONN_TEB0187_REV01!$F:$H),3,0)),"---")</f>
        <v>---</v>
      </c>
      <c r="J188" s="19" t="str">
        <f>IFERROR(VLOOKUP(I188,IF($H$4="TEB0187_REV01",RAW_c_TEB0187_REV01!$AE:$AM),9,0),"---")</f>
        <v>---</v>
      </c>
      <c r="K188" s="19" t="str">
        <f>IFERROR(VLOOKUP(D188&amp;"-"&amp;E188,IF($H$4="TEB0187_REV01",RAW_c_TEB0187_REV01!$AD:$AK,"???"),6,0),"---")</f>
        <v>---</v>
      </c>
      <c r="L188" s="19" t="str">
        <f>IFERROR(VLOOKUP(D188&amp;"-"&amp;E188,IF($H$4="TEB0187_REV01",RAW_c_TEB0187_REV01!$AD:$AL,"???"),9,0),"---")</f>
        <v>---</v>
      </c>
      <c r="M188" s="19" t="str">
        <f>IFERROR(IF(VLOOKUP($F188&amp;"-"&amp;$G188,IF($M$4="TEI0187_REV01",RAW_m_TEI0187_REV01!$F:$AU),43,0)="--","---",IF($M$4="TEI0187_REV01",RAW_m_TEI0187_REV01!$AT188&amp; " --&gt; " &amp;RAW_m_TEI0187_REV01!$AU188&amp; " --&gt; ")),"---")</f>
        <v>---</v>
      </c>
      <c r="N188" s="19" t="str">
        <f>IFERROR(VLOOKUP(F188&amp;"-"&amp;G188,IF($M$4="TEI0187_REV01",RAW_m_TEI0187_REV01!$AD:$AJ),7,0),"---")</f>
        <v>---</v>
      </c>
      <c r="O188" s="19" t="str">
        <f>IFERROR(VLOOKUP(N188,IF($M$4="TEI0187_REV01",RAW_m_TEI0187_REV01!$AJ:$AK),2,0),"---")</f>
        <v>---</v>
      </c>
      <c r="P188" s="19" t="str">
        <f>IFERROR(VLOOKUP(F188&amp;"-"&amp;G188,IF($M$4="TEI0187_REV01",RAW_m_TEI0187_REV01!$AD:$AG),3,0),"---")</f>
        <v>---</v>
      </c>
      <c r="Q188" s="19" t="str">
        <f>IFERROR(VLOOKUP(N188,IF($M$4="TEI0187_REV01",RAW_m_TEI0187_REV01!$AE:$AH),4,0),"---")</f>
        <v>---</v>
      </c>
      <c r="R188" s="19" t="str">
        <f>IFERROR(VLOOKUP(F188&amp;"-"&amp;G188,IF($M$4="TEI0187_REV01",RAW_m_TEI0187_REV01!$AD:$AG),4,0),"---")</f>
        <v>---</v>
      </c>
    </row>
    <row r="189" spans="2:18" x14ac:dyDescent="0.25">
      <c r="B189" s="78">
        <v>184</v>
      </c>
      <c r="C189" s="19" t="str">
        <f>IFERROR(INDEX(B2B!A:F,MATCH('B2B Pin Table'!B189,B2B!A:A,0),6),"---")</f>
        <v>GND</v>
      </c>
      <c r="D189" s="19" t="str">
        <f>IFERROR(IF((COUNTIF(B2B!A185:K185,H187)&lt;0),"---",INDEX(B2B!A:K,MATCH('B2B Pin Table'!B189,B2B!A:A,0),2)),"---")</f>
        <v>J1</v>
      </c>
      <c r="E189" s="19" t="str">
        <f>IFERROR(IF((COUNTIF(B2B!A185:K185,H187)&lt;0),"---",INDEX(B2B!A:K,MATCH('B2B Pin Table'!B189,B2B!A:A,0),3)),"---")</f>
        <v>D4</v>
      </c>
      <c r="F189" s="19" t="str">
        <f>IFERROR(IF((COUNTIF(B2B!A185:K185,L187)&lt;0),"---",INDEX(B2B!A:K,MATCH('B2B Pin Table'!B189,B2B!A:A,0),4)),"---")</f>
        <v>J1</v>
      </c>
      <c r="G189" s="19" t="str">
        <f>IFERROR(IF((COUNTIF(B2B!A185:K185,L187)&lt;0),"---",INDEX(B2B!A:K,MATCH('B2B Pin Table'!B189,B2B!A:A,0),5)),"---")</f>
        <v>D4</v>
      </c>
      <c r="H189" s="59" t="str">
        <f>IFERROR(IF(VLOOKUP($D189&amp;"-"&amp;$E189,IF($H$4="TEB0187_REV01",CALC_CONN_TEB0187_REV01!$F:$I),4,0)="--","---",IF($H$4="TEB0187_REV01",CALC_CONN_TEB0187_REV01!$G189&amp; " --&gt; " &amp;CALC_CONN_TEB0187_REV01!$I189&amp; " --&gt; ")),"---")</f>
        <v>---</v>
      </c>
      <c r="I189" s="19" t="str">
        <f>IFERROR(IF(VLOOKUP($D189&amp;"-"&amp;$E189,IF($H$4="TEB0187_REV01",CALC_CONN_TEB0187_REV01!$F:$H),3,0)="--",VLOOKUP($D189&amp;"-"&amp;$E189,IF($H$4="TEB0187_REV01",CALC_CONN_TEB0187_REV01!$F:$H),2,0),VLOOKUP($D189&amp;"-"&amp;$E189,IF($H$4="TEB0187_REV01",CALC_CONN_TEB0187_REV01!$F:$H),3,0)),"---")</f>
        <v>---</v>
      </c>
      <c r="J189" s="19" t="str">
        <f>IFERROR(VLOOKUP(I189,IF($H$4="TEB0187_REV01",RAW_c_TEB0187_REV01!$AE:$AM),9,0),"---")</f>
        <v>---</v>
      </c>
      <c r="K189" s="19" t="str">
        <f>IFERROR(VLOOKUP(D189&amp;"-"&amp;E189,IF($H$4="TEB0187_REV01",RAW_c_TEB0187_REV01!$AD:$AK,"???"),6,0),"---")</f>
        <v>---</v>
      </c>
      <c r="L189" s="19" t="str">
        <f>IFERROR(VLOOKUP(D189&amp;"-"&amp;E189,IF($H$4="TEB0187_REV01",RAW_c_TEB0187_REV01!$AD:$AL,"???"),9,0),"---")</f>
        <v>---</v>
      </c>
      <c r="M189" s="19" t="str">
        <f>IFERROR(IF(VLOOKUP($F189&amp;"-"&amp;$G189,IF($M$4="TEI0187_REV01",RAW_m_TEI0187_REV01!$F:$AU),43,0)="--","---",IF($M$4="TEI0187_REV01",RAW_m_TEI0187_REV01!$AT189&amp; " --&gt; " &amp;RAW_m_TEI0187_REV01!$AU189&amp; " --&gt; ")),"---")</f>
        <v>---</v>
      </c>
      <c r="N189" s="19" t="str">
        <f>IFERROR(VLOOKUP(F189&amp;"-"&amp;G189,IF($M$4="TEI0187_REV01",RAW_m_TEI0187_REV01!$AD:$AJ),7,0),"---")</f>
        <v>---</v>
      </c>
      <c r="O189" s="19" t="str">
        <f>IFERROR(VLOOKUP(N189,IF($M$4="TEI0187_REV01",RAW_m_TEI0187_REV01!$AJ:$AK),2,0),"---")</f>
        <v>---</v>
      </c>
      <c r="P189" s="19" t="str">
        <f>IFERROR(VLOOKUP(F189&amp;"-"&amp;G189,IF($M$4="TEI0187_REV01",RAW_m_TEI0187_REV01!$AD:$AG),3,0),"---")</f>
        <v>---</v>
      </c>
      <c r="Q189" s="19" t="str">
        <f>IFERROR(VLOOKUP(N189,IF($M$4="TEI0187_REV01",RAW_m_TEI0187_REV01!$AE:$AH),4,0),"---")</f>
        <v>---</v>
      </c>
      <c r="R189" s="19" t="str">
        <f>IFERROR(VLOOKUP(F189&amp;"-"&amp;G189,IF($M$4="TEI0187_REV01",RAW_m_TEI0187_REV01!$AD:$AG),4,0),"---")</f>
        <v>---</v>
      </c>
    </row>
    <row r="190" spans="2:18" x14ac:dyDescent="0.25">
      <c r="B190" s="78">
        <v>185</v>
      </c>
      <c r="C190" s="19" t="str">
        <f>IFERROR(INDEX(B2B!A:F,MATCH('B2B Pin Table'!B190,B2B!A:A,0),6),"---")</f>
        <v>GND</v>
      </c>
      <c r="D190" s="19" t="str">
        <f>IFERROR(IF((COUNTIF(B2B!A186:K186,H188)&lt;0),"---",INDEX(B2B!A:K,MATCH('B2B Pin Table'!B190,B2B!A:A,0),2)),"---")</f>
        <v>J1</v>
      </c>
      <c r="E190" s="19" t="str">
        <f>IFERROR(IF((COUNTIF(B2B!A186:K186,H188)&lt;0),"---",INDEX(B2B!A:K,MATCH('B2B Pin Table'!B190,B2B!A:A,0),3)),"---")</f>
        <v>D5</v>
      </c>
      <c r="F190" s="19" t="str">
        <f>IFERROR(IF((COUNTIF(B2B!A186:K186,L188)&lt;0),"---",INDEX(B2B!A:K,MATCH('B2B Pin Table'!B190,B2B!A:A,0),4)),"---")</f>
        <v>J1</v>
      </c>
      <c r="G190" s="19" t="str">
        <f>IFERROR(IF((COUNTIF(B2B!A186:K186,L188)&lt;0),"---",INDEX(B2B!A:K,MATCH('B2B Pin Table'!B190,B2B!A:A,0),5)),"---")</f>
        <v>D5</v>
      </c>
      <c r="H190" s="59" t="str">
        <f>IFERROR(IF(VLOOKUP($D190&amp;"-"&amp;$E190,IF($H$4="TEB0187_REV01",CALC_CONN_TEB0187_REV01!$F:$I),4,0)="--","---",IF($H$4="TEB0187_REV01",CALC_CONN_TEB0187_REV01!$G190&amp; " --&gt; " &amp;CALC_CONN_TEB0187_REV01!$I190&amp; " --&gt; ")),"---")</f>
        <v>---</v>
      </c>
      <c r="I190" s="19" t="str">
        <f>IFERROR(IF(VLOOKUP($D190&amp;"-"&amp;$E190,IF($H$4="TEB0187_REV01",CALC_CONN_TEB0187_REV01!$F:$H),3,0)="--",VLOOKUP($D190&amp;"-"&amp;$E190,IF($H$4="TEB0187_REV01",CALC_CONN_TEB0187_REV01!$F:$H),2,0),VLOOKUP($D190&amp;"-"&amp;$E190,IF($H$4="TEB0187_REV01",CALC_CONN_TEB0187_REV01!$F:$H),3,0)),"---")</f>
        <v>---</v>
      </c>
      <c r="J190" s="19" t="str">
        <f>IFERROR(VLOOKUP(I190,IF($H$4="TEB0187_REV01",RAW_c_TEB0187_REV01!$AE:$AM),9,0),"---")</f>
        <v>---</v>
      </c>
      <c r="K190" s="19" t="str">
        <f>IFERROR(VLOOKUP(D190&amp;"-"&amp;E190,IF($H$4="TEB0187_REV01",RAW_c_TEB0187_REV01!$AD:$AK,"???"),6,0),"---")</f>
        <v>---</v>
      </c>
      <c r="L190" s="19" t="str">
        <f>IFERROR(VLOOKUP(D190&amp;"-"&amp;E190,IF($H$4="TEB0187_REV01",RAW_c_TEB0187_REV01!$AD:$AL,"???"),9,0),"---")</f>
        <v>---</v>
      </c>
      <c r="M190" s="19" t="str">
        <f>IFERROR(IF(VLOOKUP($F190&amp;"-"&amp;$G190,IF($M$4="TEI0187_REV01",RAW_m_TEI0187_REV01!$F:$AU),43,0)="--","---",IF($M$4="TEI0187_REV01",RAW_m_TEI0187_REV01!$AT190&amp; " --&gt; " &amp;RAW_m_TEI0187_REV01!$AU190&amp; " --&gt; ")),"---")</f>
        <v>---</v>
      </c>
      <c r="N190" s="19" t="str">
        <f>IFERROR(VLOOKUP(F190&amp;"-"&amp;G190,IF($M$4="TEI0187_REV01",RAW_m_TEI0187_REV01!$AD:$AJ),7,0),"---")</f>
        <v>---</v>
      </c>
      <c r="O190" s="19" t="str">
        <f>IFERROR(VLOOKUP(N190,IF($M$4="TEI0187_REV01",RAW_m_TEI0187_REV01!$AJ:$AK),2,0),"---")</f>
        <v>---</v>
      </c>
      <c r="P190" s="19" t="str">
        <f>IFERROR(VLOOKUP(F190&amp;"-"&amp;G190,IF($M$4="TEI0187_REV01",RAW_m_TEI0187_REV01!$AD:$AG),3,0),"---")</f>
        <v>---</v>
      </c>
      <c r="Q190" s="19" t="str">
        <f>IFERROR(VLOOKUP(N190,IF($M$4="TEI0187_REV01",RAW_m_TEI0187_REV01!$AE:$AH),4,0),"---")</f>
        <v>---</v>
      </c>
      <c r="R190" s="19" t="str">
        <f>IFERROR(VLOOKUP(F190&amp;"-"&amp;G190,IF($M$4="TEI0187_REV01",RAW_m_TEI0187_REV01!$AD:$AG),4,0),"---")</f>
        <v>---</v>
      </c>
    </row>
    <row r="191" spans="2:18" x14ac:dyDescent="0.25">
      <c r="B191" s="78">
        <v>186</v>
      </c>
      <c r="C191" s="19" t="str">
        <f>IFERROR(INDEX(B2B!A:F,MATCH('B2B Pin Table'!B191,B2B!A:A,0),6),"---")</f>
        <v>MGT-PL</v>
      </c>
      <c r="D191" s="19" t="str">
        <f>IFERROR(IF((COUNTIF(B2B!A187:K187,H189)&lt;0),"---",INDEX(B2B!A:K,MATCH('B2B Pin Table'!B191,B2B!A:A,0),2)),"---")</f>
        <v>J1</v>
      </c>
      <c r="E191" s="19" t="str">
        <f>IFERROR(IF((COUNTIF(B2B!A187:K187,H189)&lt;0),"---",INDEX(B2B!A:K,MATCH('B2B Pin Table'!B191,B2B!A:A,0),3)),"---")</f>
        <v>D6</v>
      </c>
      <c r="F191" s="19" t="str">
        <f>IFERROR(IF((COUNTIF(B2B!A187:K187,L189)&lt;0),"---",INDEX(B2B!A:K,MATCH('B2B Pin Table'!B191,B2B!A:A,0),4)),"---")</f>
        <v>J1</v>
      </c>
      <c r="G191" s="19" t="str">
        <f>IFERROR(IF((COUNTIF(B2B!A187:K187,L189)&lt;0),"---",INDEX(B2B!A:K,MATCH('B2B Pin Table'!B191,B2B!A:A,0),5)),"---")</f>
        <v>D6</v>
      </c>
      <c r="H191" s="59" t="str">
        <f>IFERROR(IF(VLOOKUP($D191&amp;"-"&amp;$E191,IF($H$4="TEB0187_REV01",CALC_CONN_TEB0187_REV01!$F:$I),4,0)="--","---",IF($H$4="TEB0187_REV01",CALC_CONN_TEB0187_REV01!$G191&amp; " --&gt; " &amp;CALC_CONN_TEB0187_REV01!$I191&amp; " --&gt; ")),"---")</f>
        <v>---</v>
      </c>
      <c r="I191" s="19" t="str">
        <f>IFERROR(IF(VLOOKUP($D191&amp;"-"&amp;$E191,IF($H$4="TEB0187_REV01",CALC_CONN_TEB0187_REV01!$F:$H),3,0)="--",VLOOKUP($D191&amp;"-"&amp;$E191,IF($H$4="TEB0187_REV01",CALC_CONN_TEB0187_REV01!$F:$H),2,0),VLOOKUP($D191&amp;"-"&amp;$E191,IF($H$4="TEB0187_REV01",CALC_CONN_TEB0187_REV01!$F:$H),3,0)),"---")</f>
        <v>---</v>
      </c>
      <c r="J191" s="19" t="str">
        <f>IFERROR(VLOOKUP(I191,IF($H$4="TEB0187_REV01",RAW_c_TEB0187_REV01!$AE:$AM),9,0),"---")</f>
        <v>---</v>
      </c>
      <c r="K191" s="19" t="str">
        <f>IFERROR(VLOOKUP(D191&amp;"-"&amp;E191,IF($H$4="TEB0187_REV01",RAW_c_TEB0187_REV01!$AD:$AK,"???"),6,0),"---")</f>
        <v>---</v>
      </c>
      <c r="L191" s="19" t="str">
        <f>IFERROR(VLOOKUP(D191&amp;"-"&amp;E191,IF($H$4="TEB0187_REV01",RAW_c_TEB0187_REV01!$AD:$AL,"???"),9,0),"---")</f>
        <v>---</v>
      </c>
      <c r="M191" s="19" t="str">
        <f>IFERROR(IF(VLOOKUP($F191&amp;"-"&amp;$G191,IF($M$4="TEI0187_REV01",RAW_m_TEI0187_REV01!$F:$AU),43,0)="--","---",IF($M$4="TEI0187_REV01",RAW_m_TEI0187_REV01!$AT191&amp; " --&gt; " &amp;RAW_m_TEI0187_REV01!$AU191&amp; " --&gt; ")),"---")</f>
        <v>---</v>
      </c>
      <c r="N191" s="19" t="str">
        <f>IFERROR(VLOOKUP(F191&amp;"-"&amp;G191,IF($M$4="TEI0187_REV01",RAW_m_TEI0187_REV01!$AD:$AJ),7,0),"---")</f>
        <v>---</v>
      </c>
      <c r="O191" s="19" t="str">
        <f>IFERROR(VLOOKUP(N191,IF($M$4="TEI0187_REV01",RAW_m_TEI0187_REV01!$AJ:$AK),2,0),"---")</f>
        <v>---</v>
      </c>
      <c r="P191" s="19" t="str">
        <f>IFERROR(VLOOKUP(F191&amp;"-"&amp;G191,IF($M$4="TEI0187_REV01",RAW_m_TEI0187_REV01!$AD:$AG),3,0),"---")</f>
        <v>---</v>
      </c>
      <c r="Q191" s="19" t="str">
        <f>IFERROR(VLOOKUP(N191,IF($M$4="TEI0187_REV01",RAW_m_TEI0187_REV01!$AE:$AH),4,0),"---")</f>
        <v>---</v>
      </c>
      <c r="R191" s="19" t="str">
        <f>IFERROR(VLOOKUP(F191&amp;"-"&amp;G191,IF($M$4="TEI0187_REV01",RAW_m_TEI0187_REV01!$AD:$AG),4,0),"---")</f>
        <v>---</v>
      </c>
    </row>
    <row r="192" spans="2:18" x14ac:dyDescent="0.25">
      <c r="B192" s="78">
        <v>187</v>
      </c>
      <c r="C192" s="19" t="str">
        <f>IFERROR(INDEX(B2B!A:F,MATCH('B2B Pin Table'!B192,B2B!A:A,0),6),"---")</f>
        <v>MGT-PL</v>
      </c>
      <c r="D192" s="19" t="str">
        <f>IFERROR(IF((COUNTIF(B2B!A188:K188,H190)&lt;0),"---",INDEX(B2B!A:K,MATCH('B2B Pin Table'!B192,B2B!A:A,0),2)),"---")</f>
        <v>J1</v>
      </c>
      <c r="E192" s="19" t="str">
        <f>IFERROR(IF((COUNTIF(B2B!A188:K188,H190)&lt;0),"---",INDEX(B2B!A:K,MATCH('B2B Pin Table'!B192,B2B!A:A,0),3)),"---")</f>
        <v>D7</v>
      </c>
      <c r="F192" s="19" t="str">
        <f>IFERROR(IF((COUNTIF(B2B!A188:K188,L190)&lt;0),"---",INDEX(B2B!A:K,MATCH('B2B Pin Table'!B192,B2B!A:A,0),4)),"---")</f>
        <v>J1</v>
      </c>
      <c r="G192" s="19" t="str">
        <f>IFERROR(IF((COUNTIF(B2B!A188:K188,L190)&lt;0),"---",INDEX(B2B!A:K,MATCH('B2B Pin Table'!B192,B2B!A:A,0),5)),"---")</f>
        <v>D7</v>
      </c>
      <c r="H192" s="59" t="str">
        <f>IFERROR(IF(VLOOKUP($D192&amp;"-"&amp;$E192,IF($H$4="TEB0187_REV01",CALC_CONN_TEB0187_REV01!$F:$I),4,0)="--","---",IF($H$4="TEB0187_REV01",CALC_CONN_TEB0187_REV01!$G192&amp; " --&gt; " &amp;CALC_CONN_TEB0187_REV01!$I192&amp; " --&gt; ")),"---")</f>
        <v>---</v>
      </c>
      <c r="I192" s="19" t="str">
        <f>IFERROR(IF(VLOOKUP($D192&amp;"-"&amp;$E192,IF($H$4="TEB0187_REV01",CALC_CONN_TEB0187_REV01!$F:$H),3,0)="--",VLOOKUP($D192&amp;"-"&amp;$E192,IF($H$4="TEB0187_REV01",CALC_CONN_TEB0187_REV01!$F:$H),2,0),VLOOKUP($D192&amp;"-"&amp;$E192,IF($H$4="TEB0187_REV01",CALC_CONN_TEB0187_REV01!$F:$H),3,0)),"---")</f>
        <v>---</v>
      </c>
      <c r="J192" s="19" t="str">
        <f>IFERROR(VLOOKUP(I192,IF($H$4="TEB0187_REV01",RAW_c_TEB0187_REV01!$AE:$AM),9,0),"---")</f>
        <v>---</v>
      </c>
      <c r="K192" s="19" t="str">
        <f>IFERROR(VLOOKUP(D192&amp;"-"&amp;E192,IF($H$4="TEB0187_REV01",RAW_c_TEB0187_REV01!$AD:$AK,"???"),6,0),"---")</f>
        <v>---</v>
      </c>
      <c r="L192" s="19" t="str">
        <f>IFERROR(VLOOKUP(D192&amp;"-"&amp;E192,IF($H$4="TEB0187_REV01",RAW_c_TEB0187_REV01!$AD:$AL,"???"),9,0),"---")</f>
        <v>---</v>
      </c>
      <c r="M192" s="19" t="str">
        <f>IFERROR(IF(VLOOKUP($F192&amp;"-"&amp;$G192,IF($M$4="TEI0187_REV01",RAW_m_TEI0187_REV01!$F:$AU),43,0)="--","---",IF($M$4="TEI0187_REV01",RAW_m_TEI0187_REV01!$AT192&amp; " --&gt; " &amp;RAW_m_TEI0187_REV01!$AU192&amp; " --&gt; ")),"---")</f>
        <v>---</v>
      </c>
      <c r="N192" s="19" t="str">
        <f>IFERROR(VLOOKUP(F192&amp;"-"&amp;G192,IF($M$4="TEI0187_REV01",RAW_m_TEI0187_REV01!$AD:$AJ),7,0),"---")</f>
        <v>---</v>
      </c>
      <c r="O192" s="19" t="str">
        <f>IFERROR(VLOOKUP(N192,IF($M$4="TEI0187_REV01",RAW_m_TEI0187_REV01!$AJ:$AK),2,0),"---")</f>
        <v>---</v>
      </c>
      <c r="P192" s="19" t="str">
        <f>IFERROR(VLOOKUP(F192&amp;"-"&amp;G192,IF($M$4="TEI0187_REV01",RAW_m_TEI0187_REV01!$AD:$AG),3,0),"---")</f>
        <v>---</v>
      </c>
      <c r="Q192" s="19" t="str">
        <f>IFERROR(VLOOKUP(N192,IF($M$4="TEI0187_REV01",RAW_m_TEI0187_REV01!$AE:$AH),4,0),"---")</f>
        <v>---</v>
      </c>
      <c r="R192" s="19" t="str">
        <f>IFERROR(VLOOKUP(F192&amp;"-"&amp;G192,IF($M$4="TEI0187_REV01",RAW_m_TEI0187_REV01!$AD:$AG),4,0),"---")</f>
        <v>---</v>
      </c>
    </row>
    <row r="193" spans="2:18" x14ac:dyDescent="0.25">
      <c r="B193" s="78">
        <v>188</v>
      </c>
      <c r="C193" s="19" t="str">
        <f>IFERROR(INDEX(B2B!A:F,MATCH('B2B Pin Table'!B193,B2B!A:A,0),6),"---")</f>
        <v>GND</v>
      </c>
      <c r="D193" s="19" t="str">
        <f>IFERROR(IF((COUNTIF(B2B!A189:K189,H191)&lt;0),"---",INDEX(B2B!A:K,MATCH('B2B Pin Table'!B193,B2B!A:A,0),2)),"---")</f>
        <v>J1</v>
      </c>
      <c r="E193" s="19" t="str">
        <f>IFERROR(IF((COUNTIF(B2B!A189:K189,H191)&lt;0),"---",INDEX(B2B!A:K,MATCH('B2B Pin Table'!B193,B2B!A:A,0),3)),"---")</f>
        <v>D8</v>
      </c>
      <c r="F193" s="19" t="str">
        <f>IFERROR(IF((COUNTIF(B2B!A189:K189,L191)&lt;0),"---",INDEX(B2B!A:K,MATCH('B2B Pin Table'!B193,B2B!A:A,0),4)),"---")</f>
        <v>J1</v>
      </c>
      <c r="G193" s="19" t="str">
        <f>IFERROR(IF((COUNTIF(B2B!A189:K189,L191)&lt;0),"---",INDEX(B2B!A:K,MATCH('B2B Pin Table'!B193,B2B!A:A,0),5)),"---")</f>
        <v>D8</v>
      </c>
      <c r="H193" s="59" t="str">
        <f>IFERROR(IF(VLOOKUP($D193&amp;"-"&amp;$E193,IF($H$4="TEB0187_REV01",CALC_CONN_TEB0187_REV01!$F:$I),4,0)="--","---",IF($H$4="TEB0187_REV01",CALC_CONN_TEB0187_REV01!$G193&amp; " --&gt; " &amp;CALC_CONN_TEB0187_REV01!$I193&amp; " --&gt; ")),"---")</f>
        <v>---</v>
      </c>
      <c r="I193" s="19" t="str">
        <f>IFERROR(IF(VLOOKUP($D193&amp;"-"&amp;$E193,IF($H$4="TEB0187_REV01",CALC_CONN_TEB0187_REV01!$F:$H),3,0)="--",VLOOKUP($D193&amp;"-"&amp;$E193,IF($H$4="TEB0187_REV01",CALC_CONN_TEB0187_REV01!$F:$H),2,0),VLOOKUP($D193&amp;"-"&amp;$E193,IF($H$4="TEB0187_REV01",CALC_CONN_TEB0187_REV01!$F:$H),3,0)),"---")</f>
        <v>---</v>
      </c>
      <c r="J193" s="19" t="str">
        <f>IFERROR(VLOOKUP(I193,IF($H$4="TEB0187_REV01",RAW_c_TEB0187_REV01!$AE:$AM),9,0),"---")</f>
        <v>---</v>
      </c>
      <c r="K193" s="19" t="str">
        <f>IFERROR(VLOOKUP(D193&amp;"-"&amp;E193,IF($H$4="TEB0187_REV01",RAW_c_TEB0187_REV01!$AD:$AK,"???"),6,0),"---")</f>
        <v>---</v>
      </c>
      <c r="L193" s="19" t="str">
        <f>IFERROR(VLOOKUP(D193&amp;"-"&amp;E193,IF($H$4="TEB0187_REV01",RAW_c_TEB0187_REV01!$AD:$AL,"???"),9,0),"---")</f>
        <v>---</v>
      </c>
      <c r="M193" s="19" t="str">
        <f>IFERROR(IF(VLOOKUP($F193&amp;"-"&amp;$G193,IF($M$4="TEI0187_REV01",RAW_m_TEI0187_REV01!$F:$AU),43,0)="--","---",IF($M$4="TEI0187_REV01",RAW_m_TEI0187_REV01!$AT193&amp; " --&gt; " &amp;RAW_m_TEI0187_REV01!$AU193&amp; " --&gt; ")),"---")</f>
        <v>---</v>
      </c>
      <c r="N193" s="19" t="str">
        <f>IFERROR(VLOOKUP(F193&amp;"-"&amp;G193,IF($M$4="TEI0187_REV01",RAW_m_TEI0187_REV01!$AD:$AJ),7,0),"---")</f>
        <v>---</v>
      </c>
      <c r="O193" s="19" t="str">
        <f>IFERROR(VLOOKUP(N193,IF($M$4="TEI0187_REV01",RAW_m_TEI0187_REV01!$AJ:$AK),2,0),"---")</f>
        <v>---</v>
      </c>
      <c r="P193" s="19" t="str">
        <f>IFERROR(VLOOKUP(F193&amp;"-"&amp;G193,IF($M$4="TEI0187_REV01",RAW_m_TEI0187_REV01!$AD:$AG),3,0),"---")</f>
        <v>---</v>
      </c>
      <c r="Q193" s="19" t="str">
        <f>IFERROR(VLOOKUP(N193,IF($M$4="TEI0187_REV01",RAW_m_TEI0187_REV01!$AE:$AH),4,0),"---")</f>
        <v>---</v>
      </c>
      <c r="R193" s="19" t="str">
        <f>IFERROR(VLOOKUP(F193&amp;"-"&amp;G193,IF($M$4="TEI0187_REV01",RAW_m_TEI0187_REV01!$AD:$AG),4,0),"---")</f>
        <v>---</v>
      </c>
    </row>
    <row r="194" spans="2:18" x14ac:dyDescent="0.25">
      <c r="B194" s="78">
        <v>189</v>
      </c>
      <c r="C194" s="19" t="str">
        <f>IFERROR(INDEX(B2B!A:F,MATCH('B2B Pin Table'!B194,B2B!A:A,0),6),"---")</f>
        <v>GND</v>
      </c>
      <c r="D194" s="19" t="str">
        <f>IFERROR(IF((COUNTIF(B2B!A190:K190,H192)&lt;0),"---",INDEX(B2B!A:K,MATCH('B2B Pin Table'!B194,B2B!A:A,0),2)),"---")</f>
        <v>J1</v>
      </c>
      <c r="E194" s="19" t="str">
        <f>IFERROR(IF((COUNTIF(B2B!A190:K190,H192)&lt;0),"---",INDEX(B2B!A:K,MATCH('B2B Pin Table'!B194,B2B!A:A,0),3)),"---")</f>
        <v>D9</v>
      </c>
      <c r="F194" s="19" t="str">
        <f>IFERROR(IF((COUNTIF(B2B!A190:K190,L192)&lt;0),"---",INDEX(B2B!A:K,MATCH('B2B Pin Table'!B194,B2B!A:A,0),4)),"---")</f>
        <v>J1</v>
      </c>
      <c r="G194" s="19" t="str">
        <f>IFERROR(IF((COUNTIF(B2B!A190:K190,L192)&lt;0),"---",INDEX(B2B!A:K,MATCH('B2B Pin Table'!B194,B2B!A:A,0),5)),"---")</f>
        <v>D9</v>
      </c>
      <c r="H194" s="59" t="str">
        <f>IFERROR(IF(VLOOKUP($D194&amp;"-"&amp;$E194,IF($H$4="TEB0187_REV01",CALC_CONN_TEB0187_REV01!$F:$I),4,0)="--","---",IF($H$4="TEB0187_REV01",CALC_CONN_TEB0187_REV01!$G194&amp; " --&gt; " &amp;CALC_CONN_TEB0187_REV01!$I194&amp; " --&gt; ")),"---")</f>
        <v>---</v>
      </c>
      <c r="I194" s="19" t="str">
        <f>IFERROR(IF(VLOOKUP($D194&amp;"-"&amp;$E194,IF($H$4="TEB0187_REV01",CALC_CONN_TEB0187_REV01!$F:$H),3,0)="--",VLOOKUP($D194&amp;"-"&amp;$E194,IF($H$4="TEB0187_REV01",CALC_CONN_TEB0187_REV01!$F:$H),2,0),VLOOKUP($D194&amp;"-"&amp;$E194,IF($H$4="TEB0187_REV01",CALC_CONN_TEB0187_REV01!$F:$H),3,0)),"---")</f>
        <v>---</v>
      </c>
      <c r="J194" s="19" t="str">
        <f>IFERROR(VLOOKUP(I194,IF($H$4="TEB0187_REV01",RAW_c_TEB0187_REV01!$AE:$AM),9,0),"---")</f>
        <v>---</v>
      </c>
      <c r="K194" s="19" t="str">
        <f>IFERROR(VLOOKUP(D194&amp;"-"&amp;E194,IF($H$4="TEB0187_REV01",RAW_c_TEB0187_REV01!$AD:$AK,"???"),6,0),"---")</f>
        <v>---</v>
      </c>
      <c r="L194" s="19" t="str">
        <f>IFERROR(VLOOKUP(D194&amp;"-"&amp;E194,IF($H$4="TEB0187_REV01",RAW_c_TEB0187_REV01!$AD:$AL,"???"),9,0),"---")</f>
        <v>---</v>
      </c>
      <c r="M194" s="19" t="str">
        <f>IFERROR(IF(VLOOKUP($F194&amp;"-"&amp;$G194,IF($M$4="TEI0187_REV01",RAW_m_TEI0187_REV01!$F:$AU),43,0)="--","---",IF($M$4="TEI0187_REV01",RAW_m_TEI0187_REV01!$AT194&amp; " --&gt; " &amp;RAW_m_TEI0187_REV01!$AU194&amp; " --&gt; ")),"---")</f>
        <v>---</v>
      </c>
      <c r="N194" s="19" t="str">
        <f>IFERROR(VLOOKUP(F194&amp;"-"&amp;G194,IF($M$4="TEI0187_REV01",RAW_m_TEI0187_REV01!$AD:$AJ),7,0),"---")</f>
        <v>---</v>
      </c>
      <c r="O194" s="19" t="str">
        <f>IFERROR(VLOOKUP(N194,IF($M$4="TEI0187_REV01",RAW_m_TEI0187_REV01!$AJ:$AK),2,0),"---")</f>
        <v>---</v>
      </c>
      <c r="P194" s="19" t="str">
        <f>IFERROR(VLOOKUP(F194&amp;"-"&amp;G194,IF($M$4="TEI0187_REV01",RAW_m_TEI0187_REV01!$AD:$AG),3,0),"---")</f>
        <v>---</v>
      </c>
      <c r="Q194" s="19" t="str">
        <f>IFERROR(VLOOKUP(N194,IF($M$4="TEI0187_REV01",RAW_m_TEI0187_REV01!$AE:$AH),4,0),"---")</f>
        <v>---</v>
      </c>
      <c r="R194" s="19" t="str">
        <f>IFERROR(VLOOKUP(F194&amp;"-"&amp;G194,IF($M$4="TEI0187_REV01",RAW_m_TEI0187_REV01!$AD:$AG),4,0),"---")</f>
        <v>---</v>
      </c>
    </row>
    <row r="195" spans="2:18" x14ac:dyDescent="0.25">
      <c r="B195" s="78">
        <v>190</v>
      </c>
      <c r="C195" s="19" t="str">
        <f>IFERROR(INDEX(B2B!A:F,MATCH('B2B Pin Table'!B195,B2B!A:A,0),6),"---")</f>
        <v>MGT-PL</v>
      </c>
      <c r="D195" s="19" t="str">
        <f>IFERROR(IF((COUNTIF(B2B!A191:K191,H193)&lt;0),"---",INDEX(B2B!A:K,MATCH('B2B Pin Table'!B195,B2B!A:A,0),2)),"---")</f>
        <v>J1</v>
      </c>
      <c r="E195" s="19" t="str">
        <f>IFERROR(IF((COUNTIF(B2B!A191:K191,H193)&lt;0),"---",INDEX(B2B!A:K,MATCH('B2B Pin Table'!B195,B2B!A:A,0),3)),"---")</f>
        <v>D10</v>
      </c>
      <c r="F195" s="19" t="str">
        <f>IFERROR(IF((COUNTIF(B2B!A191:K191,L193)&lt;0),"---",INDEX(B2B!A:K,MATCH('B2B Pin Table'!B195,B2B!A:A,0),4)),"---")</f>
        <v>J1</v>
      </c>
      <c r="G195" s="19" t="str">
        <f>IFERROR(IF((COUNTIF(B2B!A191:K191,L193)&lt;0),"---",INDEX(B2B!A:K,MATCH('B2B Pin Table'!B195,B2B!A:A,0),5)),"---")</f>
        <v>D10</v>
      </c>
      <c r="H195" s="59" t="str">
        <f>IFERROR(IF(VLOOKUP($D195&amp;"-"&amp;$E195,IF($H$4="TEB0187_REV01",CALC_CONN_TEB0187_REV01!$F:$I),4,0)="--","---",IF($H$4="TEB0187_REV01",CALC_CONN_TEB0187_REV01!$G195&amp; " --&gt; " &amp;CALC_CONN_TEB0187_REV01!$I195&amp; " --&gt; ")),"---")</f>
        <v>---</v>
      </c>
      <c r="I195" s="19" t="str">
        <f>IFERROR(IF(VLOOKUP($D195&amp;"-"&amp;$E195,IF($H$4="TEB0187_REV01",CALC_CONN_TEB0187_REV01!$F:$H),3,0)="--",VLOOKUP($D195&amp;"-"&amp;$E195,IF($H$4="TEB0187_REV01",CALC_CONN_TEB0187_REV01!$F:$H),2,0),VLOOKUP($D195&amp;"-"&amp;$E195,IF($H$4="TEB0187_REV01",CALC_CONN_TEB0187_REV01!$F:$H),3,0)),"---")</f>
        <v>---</v>
      </c>
      <c r="J195" s="19" t="str">
        <f>IFERROR(VLOOKUP(I195,IF($H$4="TEB0187_REV01",RAW_c_TEB0187_REV01!$AE:$AM),9,0),"---")</f>
        <v>---</v>
      </c>
      <c r="K195" s="19" t="str">
        <f>IFERROR(VLOOKUP(D195&amp;"-"&amp;E195,IF($H$4="TEB0187_REV01",RAW_c_TEB0187_REV01!$AD:$AK,"???"),6,0),"---")</f>
        <v>---</v>
      </c>
      <c r="L195" s="19" t="str">
        <f>IFERROR(VLOOKUP(D195&amp;"-"&amp;E195,IF($H$4="TEB0187_REV01",RAW_c_TEB0187_REV01!$AD:$AL,"???"),9,0),"---")</f>
        <v>---</v>
      </c>
      <c r="M195" s="19" t="str">
        <f>IFERROR(IF(VLOOKUP($F195&amp;"-"&amp;$G195,IF($M$4="TEI0187_REV01",RAW_m_TEI0187_REV01!$F:$AU),43,0)="--","---",IF($M$4="TEI0187_REV01",RAW_m_TEI0187_REV01!$AT195&amp; " --&gt; " &amp;RAW_m_TEI0187_REV01!$AU195&amp; " --&gt; ")),"---")</f>
        <v>---</v>
      </c>
      <c r="N195" s="19" t="str">
        <f>IFERROR(VLOOKUP(F195&amp;"-"&amp;G195,IF($M$4="TEI0187_REV01",RAW_m_TEI0187_REV01!$AD:$AJ),7,0),"---")</f>
        <v>---</v>
      </c>
      <c r="O195" s="19" t="str">
        <f>IFERROR(VLOOKUP(N195,IF($M$4="TEI0187_REV01",RAW_m_TEI0187_REV01!$AJ:$AK),2,0),"---")</f>
        <v>---</v>
      </c>
      <c r="P195" s="19" t="str">
        <f>IFERROR(VLOOKUP(F195&amp;"-"&amp;G195,IF($M$4="TEI0187_REV01",RAW_m_TEI0187_REV01!$AD:$AG),3,0),"---")</f>
        <v>---</v>
      </c>
      <c r="Q195" s="19" t="str">
        <f>IFERROR(VLOOKUP(N195,IF($M$4="TEI0187_REV01",RAW_m_TEI0187_REV01!$AE:$AH),4,0),"---")</f>
        <v>---</v>
      </c>
      <c r="R195" s="19" t="str">
        <f>IFERROR(VLOOKUP(F195&amp;"-"&amp;G195,IF($M$4="TEI0187_REV01",RAW_m_TEI0187_REV01!$AD:$AG),4,0),"---")</f>
        <v>---</v>
      </c>
    </row>
    <row r="196" spans="2:18" x14ac:dyDescent="0.25">
      <c r="B196" s="78">
        <v>191</v>
      </c>
      <c r="C196" s="19" t="str">
        <f>IFERROR(INDEX(B2B!A:F,MATCH('B2B Pin Table'!B196,B2B!A:A,0),6),"---")</f>
        <v>MGT-PL</v>
      </c>
      <c r="D196" s="19" t="str">
        <f>IFERROR(IF((COUNTIF(B2B!A192:K192,H194)&lt;0),"---",INDEX(B2B!A:K,MATCH('B2B Pin Table'!B196,B2B!A:A,0),2)),"---")</f>
        <v>J1</v>
      </c>
      <c r="E196" s="19" t="str">
        <f>IFERROR(IF((COUNTIF(B2B!A192:K192,H194)&lt;0),"---",INDEX(B2B!A:K,MATCH('B2B Pin Table'!B196,B2B!A:A,0),3)),"---")</f>
        <v>D11</v>
      </c>
      <c r="F196" s="19" t="str">
        <f>IFERROR(IF((COUNTIF(B2B!A192:K192,L194)&lt;0),"---",INDEX(B2B!A:K,MATCH('B2B Pin Table'!B196,B2B!A:A,0),4)),"---")</f>
        <v>J1</v>
      </c>
      <c r="G196" s="19" t="str">
        <f>IFERROR(IF((COUNTIF(B2B!A192:K192,L194)&lt;0),"---",INDEX(B2B!A:K,MATCH('B2B Pin Table'!B196,B2B!A:A,0),5)),"---")</f>
        <v>D11</v>
      </c>
      <c r="H196" s="59" t="str">
        <f>IFERROR(IF(VLOOKUP($D196&amp;"-"&amp;$E196,IF($H$4="TEB0187_REV01",CALC_CONN_TEB0187_REV01!$F:$I),4,0)="--","---",IF($H$4="TEB0187_REV01",CALC_CONN_TEB0187_REV01!$G196&amp; " --&gt; " &amp;CALC_CONN_TEB0187_REV01!$I196&amp; " --&gt; ")),"---")</f>
        <v>---</v>
      </c>
      <c r="I196" s="19" t="str">
        <f>IFERROR(IF(VLOOKUP($D196&amp;"-"&amp;$E196,IF($H$4="TEB0187_REV01",CALC_CONN_TEB0187_REV01!$F:$H),3,0)="--",VLOOKUP($D196&amp;"-"&amp;$E196,IF($H$4="TEB0187_REV01",CALC_CONN_TEB0187_REV01!$F:$H),2,0),VLOOKUP($D196&amp;"-"&amp;$E196,IF($H$4="TEB0187_REV01",CALC_CONN_TEB0187_REV01!$F:$H),3,0)),"---")</f>
        <v>---</v>
      </c>
      <c r="J196" s="19" t="str">
        <f>IFERROR(VLOOKUP(I196,IF($H$4="TEB0187_REV01",RAW_c_TEB0187_REV01!$AE:$AM),9,0),"---")</f>
        <v>---</v>
      </c>
      <c r="K196" s="19" t="str">
        <f>IFERROR(VLOOKUP(D196&amp;"-"&amp;E196,IF($H$4="TEB0187_REV01",RAW_c_TEB0187_REV01!$AD:$AK,"???"),6,0),"---")</f>
        <v>---</v>
      </c>
      <c r="L196" s="19" t="str">
        <f>IFERROR(VLOOKUP(D196&amp;"-"&amp;E196,IF($H$4="TEB0187_REV01",RAW_c_TEB0187_REV01!$AD:$AL,"???"),9,0),"---")</f>
        <v>---</v>
      </c>
      <c r="M196" s="19" t="str">
        <f>IFERROR(IF(VLOOKUP($F196&amp;"-"&amp;$G196,IF($M$4="TEI0187_REV01",RAW_m_TEI0187_REV01!$F:$AU),43,0)="--","---",IF($M$4="TEI0187_REV01",RAW_m_TEI0187_REV01!$AT196&amp; " --&gt; " &amp;RAW_m_TEI0187_REV01!$AU196&amp; " --&gt; ")),"---")</f>
        <v>---</v>
      </c>
      <c r="N196" s="19" t="str">
        <f>IFERROR(VLOOKUP(F196&amp;"-"&amp;G196,IF($M$4="TEI0187_REV01",RAW_m_TEI0187_REV01!$AD:$AJ),7,0),"---")</f>
        <v>---</v>
      </c>
      <c r="O196" s="19" t="str">
        <f>IFERROR(VLOOKUP(N196,IF($M$4="TEI0187_REV01",RAW_m_TEI0187_REV01!$AJ:$AK),2,0),"---")</f>
        <v>---</v>
      </c>
      <c r="P196" s="19" t="str">
        <f>IFERROR(VLOOKUP(F196&amp;"-"&amp;G196,IF($M$4="TEI0187_REV01",RAW_m_TEI0187_REV01!$AD:$AG),3,0),"---")</f>
        <v>---</v>
      </c>
      <c r="Q196" s="19" t="str">
        <f>IFERROR(VLOOKUP(N196,IF($M$4="TEI0187_REV01",RAW_m_TEI0187_REV01!$AE:$AH),4,0),"---")</f>
        <v>---</v>
      </c>
      <c r="R196" s="19" t="str">
        <f>IFERROR(VLOOKUP(F196&amp;"-"&amp;G196,IF($M$4="TEI0187_REV01",RAW_m_TEI0187_REV01!$AD:$AG),4,0),"---")</f>
        <v>---</v>
      </c>
    </row>
    <row r="197" spans="2:18" x14ac:dyDescent="0.25">
      <c r="B197" s="78">
        <v>192</v>
      </c>
      <c r="C197" s="19" t="str">
        <f>IFERROR(INDEX(B2B!A:F,MATCH('B2B Pin Table'!B197,B2B!A:A,0),6),"---")</f>
        <v>GND</v>
      </c>
      <c r="D197" s="19" t="str">
        <f>IFERROR(IF((COUNTIF(B2B!A193:K193,H195)&lt;0),"---",INDEX(B2B!A:K,MATCH('B2B Pin Table'!B197,B2B!A:A,0),2)),"---")</f>
        <v>J1</v>
      </c>
      <c r="E197" s="19" t="str">
        <f>IFERROR(IF((COUNTIF(B2B!A193:K193,H195)&lt;0),"---",INDEX(B2B!A:K,MATCH('B2B Pin Table'!B197,B2B!A:A,0),3)),"---")</f>
        <v>D12</v>
      </c>
      <c r="F197" s="19" t="str">
        <f>IFERROR(IF((COUNTIF(B2B!A193:K193,L195)&lt;0),"---",INDEX(B2B!A:K,MATCH('B2B Pin Table'!B197,B2B!A:A,0),4)),"---")</f>
        <v>J1</v>
      </c>
      <c r="G197" s="19" t="str">
        <f>IFERROR(IF((COUNTIF(B2B!A193:K193,L195)&lt;0),"---",INDEX(B2B!A:K,MATCH('B2B Pin Table'!B197,B2B!A:A,0),5)),"---")</f>
        <v>D12</v>
      </c>
      <c r="H197" s="59" t="str">
        <f>IFERROR(IF(VLOOKUP($D197&amp;"-"&amp;$E197,IF($H$4="TEB0187_REV01",CALC_CONN_TEB0187_REV01!$F:$I),4,0)="--","---",IF($H$4="TEB0187_REV01",CALC_CONN_TEB0187_REV01!$G197&amp; " --&gt; " &amp;CALC_CONN_TEB0187_REV01!$I197&amp; " --&gt; ")),"---")</f>
        <v>---</v>
      </c>
      <c r="I197" s="19" t="str">
        <f>IFERROR(IF(VLOOKUP($D197&amp;"-"&amp;$E197,IF($H$4="TEB0187_REV01",CALC_CONN_TEB0187_REV01!$F:$H),3,0)="--",VLOOKUP($D197&amp;"-"&amp;$E197,IF($H$4="TEB0187_REV01",CALC_CONN_TEB0187_REV01!$F:$H),2,0),VLOOKUP($D197&amp;"-"&amp;$E197,IF($H$4="TEB0187_REV01",CALC_CONN_TEB0187_REV01!$F:$H),3,0)),"---")</f>
        <v>---</v>
      </c>
      <c r="J197" s="19" t="str">
        <f>IFERROR(VLOOKUP(I197,IF($H$4="TEB0187_REV01",RAW_c_TEB0187_REV01!$AE:$AM),9,0),"---")</f>
        <v>---</v>
      </c>
      <c r="K197" s="19" t="str">
        <f>IFERROR(VLOOKUP(D197&amp;"-"&amp;E197,IF($H$4="TEB0187_REV01",RAW_c_TEB0187_REV01!$AD:$AK,"???"),6,0),"---")</f>
        <v>---</v>
      </c>
      <c r="L197" s="19" t="str">
        <f>IFERROR(VLOOKUP(D197&amp;"-"&amp;E197,IF($H$4="TEB0187_REV01",RAW_c_TEB0187_REV01!$AD:$AL,"???"),9,0),"---")</f>
        <v>---</v>
      </c>
      <c r="M197" s="19" t="str">
        <f>IFERROR(IF(VLOOKUP($F197&amp;"-"&amp;$G197,IF($M$4="TEI0187_REV01",RAW_m_TEI0187_REV01!$F:$AU),43,0)="--","---",IF($M$4="TEI0187_REV01",RAW_m_TEI0187_REV01!$AT197&amp; " --&gt; " &amp;RAW_m_TEI0187_REV01!$AU197&amp; " --&gt; ")),"---")</f>
        <v>---</v>
      </c>
      <c r="N197" s="19" t="str">
        <f>IFERROR(VLOOKUP(F197&amp;"-"&amp;G197,IF($M$4="TEI0187_REV01",RAW_m_TEI0187_REV01!$AD:$AJ),7,0),"---")</f>
        <v>---</v>
      </c>
      <c r="O197" s="19" t="str">
        <f>IFERROR(VLOOKUP(N197,IF($M$4="TEI0187_REV01",RAW_m_TEI0187_REV01!$AJ:$AK),2,0),"---")</f>
        <v>---</v>
      </c>
      <c r="P197" s="19" t="str">
        <f>IFERROR(VLOOKUP(F197&amp;"-"&amp;G197,IF($M$4="TEI0187_REV01",RAW_m_TEI0187_REV01!$AD:$AG),3,0),"---")</f>
        <v>---</v>
      </c>
      <c r="Q197" s="19" t="str">
        <f>IFERROR(VLOOKUP(N197,IF($M$4="TEI0187_REV01",RAW_m_TEI0187_REV01!$AE:$AH),4,0),"---")</f>
        <v>---</v>
      </c>
      <c r="R197" s="19" t="str">
        <f>IFERROR(VLOOKUP(F197&amp;"-"&amp;G197,IF($M$4="TEI0187_REV01",RAW_m_TEI0187_REV01!$AD:$AG),4,0),"---")</f>
        <v>---</v>
      </c>
    </row>
    <row r="198" spans="2:18" x14ac:dyDescent="0.25">
      <c r="B198" s="78">
        <v>193</v>
      </c>
      <c r="C198" s="19" t="str">
        <f>IFERROR(INDEX(B2B!A:F,MATCH('B2B Pin Table'!B198,B2B!A:A,0),6),"---")</f>
        <v>GND</v>
      </c>
      <c r="D198" s="19" t="str">
        <f>IFERROR(IF((COUNTIF(B2B!A194:K194,H196)&lt;0),"---",INDEX(B2B!A:K,MATCH('B2B Pin Table'!B198,B2B!A:A,0),2)),"---")</f>
        <v>J1</v>
      </c>
      <c r="E198" s="19" t="str">
        <f>IFERROR(IF((COUNTIF(B2B!A194:K194,H196)&lt;0),"---",INDEX(B2B!A:K,MATCH('B2B Pin Table'!B198,B2B!A:A,0),3)),"---")</f>
        <v>D13</v>
      </c>
      <c r="F198" s="19" t="str">
        <f>IFERROR(IF((COUNTIF(B2B!A194:K194,L196)&lt;0),"---",INDEX(B2B!A:K,MATCH('B2B Pin Table'!B198,B2B!A:A,0),4)),"---")</f>
        <v>J1</v>
      </c>
      <c r="G198" s="19" t="str">
        <f>IFERROR(IF((COUNTIF(B2B!A194:K194,L196)&lt;0),"---",INDEX(B2B!A:K,MATCH('B2B Pin Table'!B198,B2B!A:A,0),5)),"---")</f>
        <v>D13</v>
      </c>
      <c r="H198" s="59" t="str">
        <f>IFERROR(IF(VLOOKUP($D198&amp;"-"&amp;$E198,IF($H$4="TEB0187_REV01",CALC_CONN_TEB0187_REV01!$F:$I),4,0)="--","---",IF($H$4="TEB0187_REV01",CALC_CONN_TEB0187_REV01!$G198&amp; " --&gt; " &amp;CALC_CONN_TEB0187_REV01!$I198&amp; " --&gt; ")),"---")</f>
        <v>---</v>
      </c>
      <c r="I198" s="19" t="str">
        <f>IFERROR(IF(VLOOKUP($D198&amp;"-"&amp;$E198,IF($H$4="TEB0187_REV01",CALC_CONN_TEB0187_REV01!$F:$H),3,0)="--",VLOOKUP($D198&amp;"-"&amp;$E198,IF($H$4="TEB0187_REV01",CALC_CONN_TEB0187_REV01!$F:$H),2,0),VLOOKUP($D198&amp;"-"&amp;$E198,IF($H$4="TEB0187_REV01",CALC_CONN_TEB0187_REV01!$F:$H),3,0)),"---")</f>
        <v>---</v>
      </c>
      <c r="J198" s="19" t="str">
        <f>IFERROR(VLOOKUP(I198,IF($H$4="TEB0187_REV01",RAW_c_TEB0187_REV01!$AE:$AM),9,0),"---")</f>
        <v>---</v>
      </c>
      <c r="K198" s="19" t="str">
        <f>IFERROR(VLOOKUP(D198&amp;"-"&amp;E198,IF($H$4="TEB0187_REV01",RAW_c_TEB0187_REV01!$AD:$AK,"???"),6,0),"---")</f>
        <v>---</v>
      </c>
      <c r="L198" s="19" t="str">
        <f>IFERROR(VLOOKUP(D198&amp;"-"&amp;E198,IF($H$4="TEB0187_REV01",RAW_c_TEB0187_REV01!$AD:$AL,"???"),9,0),"---")</f>
        <v>---</v>
      </c>
      <c r="M198" s="19" t="str">
        <f>IFERROR(IF(VLOOKUP($F198&amp;"-"&amp;$G198,IF($M$4="TEI0187_REV01",RAW_m_TEI0187_REV01!$F:$AU),43,0)="--","---",IF($M$4="TEI0187_REV01",RAW_m_TEI0187_REV01!$AT198&amp; " --&gt; " &amp;RAW_m_TEI0187_REV01!$AU198&amp; " --&gt; ")),"---")</f>
        <v>---</v>
      </c>
      <c r="N198" s="19" t="str">
        <f>IFERROR(VLOOKUP(F198&amp;"-"&amp;G198,IF($M$4="TEI0187_REV01",RAW_m_TEI0187_REV01!$AD:$AJ),7,0),"---")</f>
        <v>---</v>
      </c>
      <c r="O198" s="19" t="str">
        <f>IFERROR(VLOOKUP(N198,IF($M$4="TEI0187_REV01",RAW_m_TEI0187_REV01!$AJ:$AK),2,0),"---")</f>
        <v>---</v>
      </c>
      <c r="P198" s="19" t="str">
        <f>IFERROR(VLOOKUP(F198&amp;"-"&amp;G198,IF($M$4="TEI0187_REV01",RAW_m_TEI0187_REV01!$AD:$AG),3,0),"---")</f>
        <v>---</v>
      </c>
      <c r="Q198" s="19" t="str">
        <f>IFERROR(VLOOKUP(N198,IF($M$4="TEI0187_REV01",RAW_m_TEI0187_REV01!$AE:$AH),4,0),"---")</f>
        <v>---</v>
      </c>
      <c r="R198" s="19" t="str">
        <f>IFERROR(VLOOKUP(F198&amp;"-"&amp;G198,IF($M$4="TEI0187_REV01",RAW_m_TEI0187_REV01!$AD:$AG),4,0),"---")</f>
        <v>---</v>
      </c>
    </row>
    <row r="199" spans="2:18" x14ac:dyDescent="0.25">
      <c r="B199" s="78">
        <v>194</v>
      </c>
      <c r="C199" s="19" t="str">
        <f>IFERROR(INDEX(B2B!A:F,MATCH('B2B Pin Table'!B199,B2B!A:A,0),6),"---")</f>
        <v>MGT-PL</v>
      </c>
      <c r="D199" s="19" t="str">
        <f>IFERROR(IF((COUNTIF(B2B!A195:K195,H197)&lt;0),"---",INDEX(B2B!A:K,MATCH('B2B Pin Table'!B199,B2B!A:A,0),2)),"---")</f>
        <v>J1</v>
      </c>
      <c r="E199" s="19" t="str">
        <f>IFERROR(IF((COUNTIF(B2B!A195:K195,H197)&lt;0),"---",INDEX(B2B!A:K,MATCH('B2B Pin Table'!B199,B2B!A:A,0),3)),"---")</f>
        <v>D14</v>
      </c>
      <c r="F199" s="19" t="str">
        <f>IFERROR(IF((COUNTIF(B2B!A195:K195,L197)&lt;0),"---",INDEX(B2B!A:K,MATCH('B2B Pin Table'!B199,B2B!A:A,0),4)),"---")</f>
        <v>J1</v>
      </c>
      <c r="G199" s="19" t="str">
        <f>IFERROR(IF((COUNTIF(B2B!A195:K195,L197)&lt;0),"---",INDEX(B2B!A:K,MATCH('B2B Pin Table'!B199,B2B!A:A,0),5)),"---")</f>
        <v>D14</v>
      </c>
      <c r="H199" s="59" t="str">
        <f>IFERROR(IF(VLOOKUP($D199&amp;"-"&amp;$E199,IF($H$4="TEB0187_REV01",CALC_CONN_TEB0187_REV01!$F:$I),4,0)="--","---",IF($H$4="TEB0187_REV01",CALC_CONN_TEB0187_REV01!$G199&amp; " --&gt; " &amp;CALC_CONN_TEB0187_REV01!$I199&amp; " --&gt; ")),"---")</f>
        <v>---</v>
      </c>
      <c r="I199" s="19" t="str">
        <f>IFERROR(IF(VLOOKUP($D199&amp;"-"&amp;$E199,IF($H$4="TEB0187_REV01",CALC_CONN_TEB0187_REV01!$F:$H),3,0)="--",VLOOKUP($D199&amp;"-"&amp;$E199,IF($H$4="TEB0187_REV01",CALC_CONN_TEB0187_REV01!$F:$H),2,0),VLOOKUP($D199&amp;"-"&amp;$E199,IF($H$4="TEB0187_REV01",CALC_CONN_TEB0187_REV01!$F:$H),3,0)),"---")</f>
        <v>---</v>
      </c>
      <c r="J199" s="19" t="str">
        <f>IFERROR(VLOOKUP(I199,IF($H$4="TEB0187_REV01",RAW_c_TEB0187_REV01!$AE:$AM),9,0),"---")</f>
        <v>---</v>
      </c>
      <c r="K199" s="19" t="str">
        <f>IFERROR(VLOOKUP(D199&amp;"-"&amp;E199,IF($H$4="TEB0187_REV01",RAW_c_TEB0187_REV01!$AD:$AK,"???"),6,0),"---")</f>
        <v>---</v>
      </c>
      <c r="L199" s="19" t="str">
        <f>IFERROR(VLOOKUP(D199&amp;"-"&amp;E199,IF($H$4="TEB0187_REV01",RAW_c_TEB0187_REV01!$AD:$AL,"???"),9,0),"---")</f>
        <v>---</v>
      </c>
      <c r="M199" s="19" t="str">
        <f>IFERROR(IF(VLOOKUP($F199&amp;"-"&amp;$G199,IF($M$4="TEI0187_REV01",RAW_m_TEI0187_REV01!$F:$AU),43,0)="--","---",IF($M$4="TEI0187_REV01",RAW_m_TEI0187_REV01!$AT199&amp; " --&gt; " &amp;RAW_m_TEI0187_REV01!$AU199&amp; " --&gt; ")),"---")</f>
        <v>---</v>
      </c>
      <c r="N199" s="19" t="str">
        <f>IFERROR(VLOOKUP(F199&amp;"-"&amp;G199,IF($M$4="TEI0187_REV01",RAW_m_TEI0187_REV01!$AD:$AJ),7,0),"---")</f>
        <v>---</v>
      </c>
      <c r="O199" s="19" t="str">
        <f>IFERROR(VLOOKUP(N199,IF($M$4="TEI0187_REV01",RAW_m_TEI0187_REV01!$AJ:$AK),2,0),"---")</f>
        <v>---</v>
      </c>
      <c r="P199" s="19" t="str">
        <f>IFERROR(VLOOKUP(F199&amp;"-"&amp;G199,IF($M$4="TEI0187_REV01",RAW_m_TEI0187_REV01!$AD:$AG),3,0),"---")</f>
        <v>---</v>
      </c>
      <c r="Q199" s="19" t="str">
        <f>IFERROR(VLOOKUP(N199,IF($M$4="TEI0187_REV01",RAW_m_TEI0187_REV01!$AE:$AH),4,0),"---")</f>
        <v>---</v>
      </c>
      <c r="R199" s="19" t="str">
        <f>IFERROR(VLOOKUP(F199&amp;"-"&amp;G199,IF($M$4="TEI0187_REV01",RAW_m_TEI0187_REV01!$AD:$AG),4,0),"---")</f>
        <v>---</v>
      </c>
    </row>
    <row r="200" spans="2:18" x14ac:dyDescent="0.25">
      <c r="B200" s="78">
        <v>195</v>
      </c>
      <c r="C200" s="19" t="str">
        <f>IFERROR(INDEX(B2B!A:F,MATCH('B2B Pin Table'!B200,B2B!A:A,0),6),"---")</f>
        <v>MGT-PL</v>
      </c>
      <c r="D200" s="19" t="str">
        <f>IFERROR(IF((COUNTIF(B2B!A196:K196,H198)&lt;0),"---",INDEX(B2B!A:K,MATCH('B2B Pin Table'!B200,B2B!A:A,0),2)),"---")</f>
        <v>J1</v>
      </c>
      <c r="E200" s="19" t="str">
        <f>IFERROR(IF((COUNTIF(B2B!A196:K196,H198)&lt;0),"---",INDEX(B2B!A:K,MATCH('B2B Pin Table'!B200,B2B!A:A,0),3)),"---")</f>
        <v>D15</v>
      </c>
      <c r="F200" s="19" t="str">
        <f>IFERROR(IF((COUNTIF(B2B!A196:K196,L198)&lt;0),"---",INDEX(B2B!A:K,MATCH('B2B Pin Table'!B200,B2B!A:A,0),4)),"---")</f>
        <v>J1</v>
      </c>
      <c r="G200" s="19" t="str">
        <f>IFERROR(IF((COUNTIF(B2B!A196:K196,L198)&lt;0),"---",INDEX(B2B!A:K,MATCH('B2B Pin Table'!B200,B2B!A:A,0),5)),"---")</f>
        <v>D15</v>
      </c>
      <c r="H200" s="59" t="str">
        <f>IFERROR(IF(VLOOKUP($D200&amp;"-"&amp;$E200,IF($H$4="TEB0187_REV01",CALC_CONN_TEB0187_REV01!$F:$I),4,0)="--","---",IF($H$4="TEB0187_REV01",CALC_CONN_TEB0187_REV01!$G200&amp; " --&gt; " &amp;CALC_CONN_TEB0187_REV01!$I200&amp; " --&gt; ")),"---")</f>
        <v>---</v>
      </c>
      <c r="I200" s="19" t="str">
        <f>IFERROR(IF(VLOOKUP($D200&amp;"-"&amp;$E200,IF($H$4="TEB0187_REV01",CALC_CONN_TEB0187_REV01!$F:$H),3,0)="--",VLOOKUP($D200&amp;"-"&amp;$E200,IF($H$4="TEB0187_REV01",CALC_CONN_TEB0187_REV01!$F:$H),2,0),VLOOKUP($D200&amp;"-"&amp;$E200,IF($H$4="TEB0187_REV01",CALC_CONN_TEB0187_REV01!$F:$H),3,0)),"---")</f>
        <v>---</v>
      </c>
      <c r="J200" s="19" t="str">
        <f>IFERROR(VLOOKUP(I200,IF($H$4="TEB0187_REV01",RAW_c_TEB0187_REV01!$AE:$AM),9,0),"---")</f>
        <v>---</v>
      </c>
      <c r="K200" s="19" t="str">
        <f>IFERROR(VLOOKUP(D200&amp;"-"&amp;E200,IF($H$4="TEB0187_REV01",RAW_c_TEB0187_REV01!$AD:$AK,"???"),6,0),"---")</f>
        <v>---</v>
      </c>
      <c r="L200" s="19" t="str">
        <f>IFERROR(VLOOKUP(D200&amp;"-"&amp;E200,IF($H$4="TEB0187_REV01",RAW_c_TEB0187_REV01!$AD:$AL,"???"),9,0),"---")</f>
        <v>---</v>
      </c>
      <c r="M200" s="19" t="str">
        <f>IFERROR(IF(VLOOKUP($F200&amp;"-"&amp;$G200,IF($M$4="TEI0187_REV01",RAW_m_TEI0187_REV01!$F:$AU),43,0)="--","---",IF($M$4="TEI0187_REV01",RAW_m_TEI0187_REV01!$AT200&amp; " --&gt; " &amp;RAW_m_TEI0187_REV01!$AU200&amp; " --&gt; ")),"---")</f>
        <v>---</v>
      </c>
      <c r="N200" s="19" t="str">
        <f>IFERROR(VLOOKUP(F200&amp;"-"&amp;G200,IF($M$4="TEI0187_REV01",RAW_m_TEI0187_REV01!$AD:$AJ),7,0),"---")</f>
        <v>---</v>
      </c>
      <c r="O200" s="19" t="str">
        <f>IFERROR(VLOOKUP(N200,IF($M$4="TEI0187_REV01",RAW_m_TEI0187_REV01!$AJ:$AK),2,0),"---")</f>
        <v>---</v>
      </c>
      <c r="P200" s="19" t="str">
        <f>IFERROR(VLOOKUP(F200&amp;"-"&amp;G200,IF($M$4="TEI0187_REV01",RAW_m_TEI0187_REV01!$AD:$AG),3,0),"---")</f>
        <v>---</v>
      </c>
      <c r="Q200" s="19" t="str">
        <f>IFERROR(VLOOKUP(N200,IF($M$4="TEI0187_REV01",RAW_m_TEI0187_REV01!$AE:$AH),4,0),"---")</f>
        <v>---</v>
      </c>
      <c r="R200" s="19" t="str">
        <f>IFERROR(VLOOKUP(F200&amp;"-"&amp;G200,IF($M$4="TEI0187_REV01",RAW_m_TEI0187_REV01!$AD:$AG),4,0),"---")</f>
        <v>---</v>
      </c>
    </row>
    <row r="201" spans="2:18" x14ac:dyDescent="0.25">
      <c r="B201" s="78">
        <v>196</v>
      </c>
      <c r="C201" s="19" t="str">
        <f>IFERROR(INDEX(B2B!A:F,MATCH('B2B Pin Table'!B201,B2B!A:A,0),6),"---")</f>
        <v>GND</v>
      </c>
      <c r="D201" s="19" t="str">
        <f>IFERROR(IF((COUNTIF(B2B!A197:K197,H199)&lt;0),"---",INDEX(B2B!A:K,MATCH('B2B Pin Table'!B201,B2B!A:A,0),2)),"---")</f>
        <v>J1</v>
      </c>
      <c r="E201" s="19" t="str">
        <f>IFERROR(IF((COUNTIF(B2B!A197:K197,H199)&lt;0),"---",INDEX(B2B!A:K,MATCH('B2B Pin Table'!B201,B2B!A:A,0),3)),"---")</f>
        <v>D16</v>
      </c>
      <c r="F201" s="19" t="str">
        <f>IFERROR(IF((COUNTIF(B2B!A197:K197,L199)&lt;0),"---",INDEX(B2B!A:K,MATCH('B2B Pin Table'!B201,B2B!A:A,0),4)),"---")</f>
        <v>J1</v>
      </c>
      <c r="G201" s="19" t="str">
        <f>IFERROR(IF((COUNTIF(B2B!A197:K197,L199)&lt;0),"---",INDEX(B2B!A:K,MATCH('B2B Pin Table'!B201,B2B!A:A,0),5)),"---")</f>
        <v>D16</v>
      </c>
      <c r="H201" s="59" t="str">
        <f>IFERROR(IF(VLOOKUP($D201&amp;"-"&amp;$E201,IF($H$4="TEB0187_REV01",CALC_CONN_TEB0187_REV01!$F:$I),4,0)="--","---",IF($H$4="TEB0187_REV01",CALC_CONN_TEB0187_REV01!$G201&amp; " --&gt; " &amp;CALC_CONN_TEB0187_REV01!$I201&amp; " --&gt; ")),"---")</f>
        <v>---</v>
      </c>
      <c r="I201" s="19" t="str">
        <f>IFERROR(IF(VLOOKUP($D201&amp;"-"&amp;$E201,IF($H$4="TEB0187_REV01",CALC_CONN_TEB0187_REV01!$F:$H),3,0)="--",VLOOKUP($D201&amp;"-"&amp;$E201,IF($H$4="TEB0187_REV01",CALC_CONN_TEB0187_REV01!$F:$H),2,0),VLOOKUP($D201&amp;"-"&amp;$E201,IF($H$4="TEB0187_REV01",CALC_CONN_TEB0187_REV01!$F:$H),3,0)),"---")</f>
        <v>---</v>
      </c>
      <c r="J201" s="19" t="str">
        <f>IFERROR(VLOOKUP(I201,IF($H$4="TEB0187_REV01",RAW_c_TEB0187_REV01!$AE:$AM),9,0),"---")</f>
        <v>---</v>
      </c>
      <c r="K201" s="19" t="str">
        <f>IFERROR(VLOOKUP(D201&amp;"-"&amp;E201,IF($H$4="TEB0187_REV01",RAW_c_TEB0187_REV01!$AD:$AK,"???"),6,0),"---")</f>
        <v>---</v>
      </c>
      <c r="L201" s="19" t="str">
        <f>IFERROR(VLOOKUP(D201&amp;"-"&amp;E201,IF($H$4="TEB0187_REV01",RAW_c_TEB0187_REV01!$AD:$AL,"???"),9,0),"---")</f>
        <v>---</v>
      </c>
      <c r="M201" s="19" t="str">
        <f>IFERROR(IF(VLOOKUP($F201&amp;"-"&amp;$G201,IF($M$4="TEI0187_REV01",RAW_m_TEI0187_REV01!$F:$AU),43,0)="--","---",IF($M$4="TEI0187_REV01",RAW_m_TEI0187_REV01!$AT201&amp; " --&gt; " &amp;RAW_m_TEI0187_REV01!$AU201&amp; " --&gt; ")),"---")</f>
        <v>---</v>
      </c>
      <c r="N201" s="19" t="str">
        <f>IFERROR(VLOOKUP(F201&amp;"-"&amp;G201,IF($M$4="TEI0187_REV01",RAW_m_TEI0187_REV01!$AD:$AJ),7,0),"---")</f>
        <v>---</v>
      </c>
      <c r="O201" s="19" t="str">
        <f>IFERROR(VLOOKUP(N201,IF($M$4="TEI0187_REV01",RAW_m_TEI0187_REV01!$AJ:$AK),2,0),"---")</f>
        <v>---</v>
      </c>
      <c r="P201" s="19" t="str">
        <f>IFERROR(VLOOKUP(F201&amp;"-"&amp;G201,IF($M$4="TEI0187_REV01",RAW_m_TEI0187_REV01!$AD:$AG),3,0),"---")</f>
        <v>---</v>
      </c>
      <c r="Q201" s="19" t="str">
        <f>IFERROR(VLOOKUP(N201,IF($M$4="TEI0187_REV01",RAW_m_TEI0187_REV01!$AE:$AH),4,0),"---")</f>
        <v>---</v>
      </c>
      <c r="R201" s="19" t="str">
        <f>IFERROR(VLOOKUP(F201&amp;"-"&amp;G201,IF($M$4="TEI0187_REV01",RAW_m_TEI0187_REV01!$AD:$AG),4,0),"---")</f>
        <v>---</v>
      </c>
    </row>
    <row r="202" spans="2:18" x14ac:dyDescent="0.25">
      <c r="B202" s="78">
        <v>197</v>
      </c>
      <c r="C202" s="19" t="str">
        <f>IFERROR(INDEX(B2B!A:F,MATCH('B2B Pin Table'!B202,B2B!A:A,0),6),"---")</f>
        <v>GND</v>
      </c>
      <c r="D202" s="19" t="str">
        <f>IFERROR(IF((COUNTIF(B2B!A198:K198,H200)&lt;0),"---",INDEX(B2B!A:K,MATCH('B2B Pin Table'!B202,B2B!A:A,0),2)),"---")</f>
        <v>J1</v>
      </c>
      <c r="E202" s="19" t="str">
        <f>IFERROR(IF((COUNTIF(B2B!A198:K198,H200)&lt;0),"---",INDEX(B2B!A:K,MATCH('B2B Pin Table'!B202,B2B!A:A,0),3)),"---")</f>
        <v>D17</v>
      </c>
      <c r="F202" s="19" t="str">
        <f>IFERROR(IF((COUNTIF(B2B!A198:K198,L200)&lt;0),"---",INDEX(B2B!A:K,MATCH('B2B Pin Table'!B202,B2B!A:A,0),4)),"---")</f>
        <v>J1</v>
      </c>
      <c r="G202" s="19" t="str">
        <f>IFERROR(IF((COUNTIF(B2B!A198:K198,L200)&lt;0),"---",INDEX(B2B!A:K,MATCH('B2B Pin Table'!B202,B2B!A:A,0),5)),"---")</f>
        <v>D17</v>
      </c>
      <c r="H202" s="59" t="str">
        <f>IFERROR(IF(VLOOKUP($D202&amp;"-"&amp;$E202,IF($H$4="TEB0187_REV01",CALC_CONN_TEB0187_REV01!$F:$I),4,0)="--","---",IF($H$4="TEB0187_REV01",CALC_CONN_TEB0187_REV01!$G202&amp; " --&gt; " &amp;CALC_CONN_TEB0187_REV01!$I202&amp; " --&gt; ")),"---")</f>
        <v>---</v>
      </c>
      <c r="I202" s="19" t="str">
        <f>IFERROR(IF(VLOOKUP($D202&amp;"-"&amp;$E202,IF($H$4="TEB0187_REV01",CALC_CONN_TEB0187_REV01!$F:$H),3,0)="--",VLOOKUP($D202&amp;"-"&amp;$E202,IF($H$4="TEB0187_REV01",CALC_CONN_TEB0187_REV01!$F:$H),2,0),VLOOKUP($D202&amp;"-"&amp;$E202,IF($H$4="TEB0187_REV01",CALC_CONN_TEB0187_REV01!$F:$H),3,0)),"---")</f>
        <v>---</v>
      </c>
      <c r="J202" s="19" t="str">
        <f>IFERROR(VLOOKUP(I202,IF($H$4="TEB0187_REV01",RAW_c_TEB0187_REV01!$AE:$AM),9,0),"---")</f>
        <v>---</v>
      </c>
      <c r="K202" s="19" t="str">
        <f>IFERROR(VLOOKUP(D202&amp;"-"&amp;E202,IF($H$4="TEB0187_REV01",RAW_c_TEB0187_REV01!$AD:$AK,"???"),6,0),"---")</f>
        <v>---</v>
      </c>
      <c r="L202" s="19" t="str">
        <f>IFERROR(VLOOKUP(D202&amp;"-"&amp;E202,IF($H$4="TEB0187_REV01",RAW_c_TEB0187_REV01!$AD:$AL,"???"),9,0),"---")</f>
        <v>---</v>
      </c>
      <c r="M202" s="19" t="str">
        <f>IFERROR(IF(VLOOKUP($F202&amp;"-"&amp;$G202,IF($M$4="TEI0187_REV01",RAW_m_TEI0187_REV01!$F:$AU),43,0)="--","---",IF($M$4="TEI0187_REV01",RAW_m_TEI0187_REV01!$AT202&amp; " --&gt; " &amp;RAW_m_TEI0187_REV01!$AU202&amp; " --&gt; ")),"---")</f>
        <v>---</v>
      </c>
      <c r="N202" s="19" t="str">
        <f>IFERROR(VLOOKUP(F202&amp;"-"&amp;G202,IF($M$4="TEI0187_REV01",RAW_m_TEI0187_REV01!$AD:$AJ),7,0),"---")</f>
        <v>---</v>
      </c>
      <c r="O202" s="19" t="str">
        <f>IFERROR(VLOOKUP(N202,IF($M$4="TEI0187_REV01",RAW_m_TEI0187_REV01!$AJ:$AK),2,0),"---")</f>
        <v>---</v>
      </c>
      <c r="P202" s="19" t="str">
        <f>IFERROR(VLOOKUP(F202&amp;"-"&amp;G202,IF($M$4="TEI0187_REV01",RAW_m_TEI0187_REV01!$AD:$AG),3,0),"---")</f>
        <v>---</v>
      </c>
      <c r="Q202" s="19" t="str">
        <f>IFERROR(VLOOKUP(N202,IF($M$4="TEI0187_REV01",RAW_m_TEI0187_REV01!$AE:$AH),4,0),"---")</f>
        <v>---</v>
      </c>
      <c r="R202" s="19" t="str">
        <f>IFERROR(VLOOKUP(F202&amp;"-"&amp;G202,IF($M$4="TEI0187_REV01",RAW_m_TEI0187_REV01!$AD:$AG),4,0),"---")</f>
        <v>---</v>
      </c>
    </row>
    <row r="203" spans="2:18" x14ac:dyDescent="0.25">
      <c r="B203" s="78">
        <v>198</v>
      </c>
      <c r="C203" s="19" t="str">
        <f>IFERROR(INDEX(B2B!A:F,MATCH('B2B Pin Table'!B203,B2B!A:A,0),6),"---")</f>
        <v>MGT-PL</v>
      </c>
      <c r="D203" s="19" t="str">
        <f>IFERROR(IF((COUNTIF(B2B!A199:K199,H201)&lt;0),"---",INDEX(B2B!A:K,MATCH('B2B Pin Table'!B203,B2B!A:A,0),2)),"---")</f>
        <v>J1</v>
      </c>
      <c r="E203" s="19" t="str">
        <f>IFERROR(IF((COUNTIF(B2B!A199:K199,H201)&lt;0),"---",INDEX(B2B!A:K,MATCH('B2B Pin Table'!B203,B2B!A:A,0),3)),"---")</f>
        <v>D18</v>
      </c>
      <c r="F203" s="19" t="str">
        <f>IFERROR(IF((COUNTIF(B2B!A199:K199,L201)&lt;0),"---",INDEX(B2B!A:K,MATCH('B2B Pin Table'!B203,B2B!A:A,0),4)),"---")</f>
        <v>J1</v>
      </c>
      <c r="G203" s="19" t="str">
        <f>IFERROR(IF((COUNTIF(B2B!A199:K199,L201)&lt;0),"---",INDEX(B2B!A:K,MATCH('B2B Pin Table'!B203,B2B!A:A,0),5)),"---")</f>
        <v>D18</v>
      </c>
      <c r="H203" s="59" t="str">
        <f>IFERROR(IF(VLOOKUP($D203&amp;"-"&amp;$E203,IF($H$4="TEB0187_REV01",CALC_CONN_TEB0187_REV01!$F:$I),4,0)="--","---",IF($H$4="TEB0187_REV01",CALC_CONN_TEB0187_REV01!$G203&amp; " --&gt; " &amp;CALC_CONN_TEB0187_REV01!$I203&amp; " --&gt; ")),"---")</f>
        <v>---</v>
      </c>
      <c r="I203" s="19" t="str">
        <f>IFERROR(IF(VLOOKUP($D203&amp;"-"&amp;$E203,IF($H$4="TEB0187_REV01",CALC_CONN_TEB0187_REV01!$F:$H),3,0)="--",VLOOKUP($D203&amp;"-"&amp;$E203,IF($H$4="TEB0187_REV01",CALC_CONN_TEB0187_REV01!$F:$H),2,0),VLOOKUP($D203&amp;"-"&amp;$E203,IF($H$4="TEB0187_REV01",CALC_CONN_TEB0187_REV01!$F:$H),3,0)),"---")</f>
        <v>---</v>
      </c>
      <c r="J203" s="19" t="str">
        <f>IFERROR(VLOOKUP(I203,IF($H$4="TEB0187_REV01",RAW_c_TEB0187_REV01!$AE:$AM),9,0),"---")</f>
        <v>---</v>
      </c>
      <c r="K203" s="19" t="str">
        <f>IFERROR(VLOOKUP(D203&amp;"-"&amp;E203,IF($H$4="TEB0187_REV01",RAW_c_TEB0187_REV01!$AD:$AK,"???"),6,0),"---")</f>
        <v>---</v>
      </c>
      <c r="L203" s="19" t="str">
        <f>IFERROR(VLOOKUP(D203&amp;"-"&amp;E203,IF($H$4="TEB0187_REV01",RAW_c_TEB0187_REV01!$AD:$AL,"???"),9,0),"---")</f>
        <v>---</v>
      </c>
      <c r="M203" s="19" t="str">
        <f>IFERROR(IF(VLOOKUP($F203&amp;"-"&amp;$G203,IF($M$4="TEI0187_REV01",RAW_m_TEI0187_REV01!$F:$AU),43,0)="--","---",IF($M$4="TEI0187_REV01",RAW_m_TEI0187_REV01!$AT203&amp; " --&gt; " &amp;RAW_m_TEI0187_REV01!$AU203&amp; " --&gt; ")),"---")</f>
        <v>---</v>
      </c>
      <c r="N203" s="19" t="str">
        <f>IFERROR(VLOOKUP(F203&amp;"-"&amp;G203,IF($M$4="TEI0187_REV01",RAW_m_TEI0187_REV01!$AD:$AJ),7,0),"---")</f>
        <v>---</v>
      </c>
      <c r="O203" s="19" t="str">
        <f>IFERROR(VLOOKUP(N203,IF($M$4="TEI0187_REV01",RAW_m_TEI0187_REV01!$AJ:$AK),2,0),"---")</f>
        <v>---</v>
      </c>
      <c r="P203" s="19" t="str">
        <f>IFERROR(VLOOKUP(F203&amp;"-"&amp;G203,IF($M$4="TEI0187_REV01",RAW_m_TEI0187_REV01!$AD:$AG),3,0),"---")</f>
        <v>---</v>
      </c>
      <c r="Q203" s="19" t="str">
        <f>IFERROR(VLOOKUP(N203,IF($M$4="TEI0187_REV01",RAW_m_TEI0187_REV01!$AE:$AH),4,0),"---")</f>
        <v>---</v>
      </c>
      <c r="R203" s="19" t="str">
        <f>IFERROR(VLOOKUP(F203&amp;"-"&amp;G203,IF($M$4="TEI0187_REV01",RAW_m_TEI0187_REV01!$AD:$AG),4,0),"---")</f>
        <v>---</v>
      </c>
    </row>
    <row r="204" spans="2:18" x14ac:dyDescent="0.25">
      <c r="B204" s="78">
        <v>199</v>
      </c>
      <c r="C204" s="19" t="str">
        <f>IFERROR(INDEX(B2B!A:F,MATCH('B2B Pin Table'!B204,B2B!A:A,0),6),"---")</f>
        <v>MGT-PL</v>
      </c>
      <c r="D204" s="19" t="str">
        <f>IFERROR(IF((COUNTIF(B2B!A200:K200,H202)&lt;0),"---",INDEX(B2B!A:K,MATCH('B2B Pin Table'!B204,B2B!A:A,0),2)),"---")</f>
        <v>J1</v>
      </c>
      <c r="E204" s="19" t="str">
        <f>IFERROR(IF((COUNTIF(B2B!A200:K200,H202)&lt;0),"---",INDEX(B2B!A:K,MATCH('B2B Pin Table'!B204,B2B!A:A,0),3)),"---")</f>
        <v>D19</v>
      </c>
      <c r="F204" s="19" t="str">
        <f>IFERROR(IF((COUNTIF(B2B!A200:K200,L202)&lt;0),"---",INDEX(B2B!A:K,MATCH('B2B Pin Table'!B204,B2B!A:A,0),4)),"---")</f>
        <v>J1</v>
      </c>
      <c r="G204" s="19" t="str">
        <f>IFERROR(IF((COUNTIF(B2B!A200:K200,L202)&lt;0),"---",INDEX(B2B!A:K,MATCH('B2B Pin Table'!B204,B2B!A:A,0),5)),"---")</f>
        <v>D19</v>
      </c>
      <c r="H204" s="59" t="str">
        <f>IFERROR(IF(VLOOKUP($D204&amp;"-"&amp;$E204,IF($H$4="TEB0187_REV01",CALC_CONN_TEB0187_REV01!$F:$I),4,0)="--","---",IF($H$4="TEB0187_REV01",CALC_CONN_TEB0187_REV01!$G204&amp; " --&gt; " &amp;CALC_CONN_TEB0187_REV01!$I204&amp; " --&gt; ")),"---")</f>
        <v>---</v>
      </c>
      <c r="I204" s="19" t="str">
        <f>IFERROR(IF(VLOOKUP($D204&amp;"-"&amp;$E204,IF($H$4="TEB0187_REV01",CALC_CONN_TEB0187_REV01!$F:$H),3,0)="--",VLOOKUP($D204&amp;"-"&amp;$E204,IF($H$4="TEB0187_REV01",CALC_CONN_TEB0187_REV01!$F:$H),2,0),VLOOKUP($D204&amp;"-"&amp;$E204,IF($H$4="TEB0187_REV01",CALC_CONN_TEB0187_REV01!$F:$H),3,0)),"---")</f>
        <v>---</v>
      </c>
      <c r="J204" s="19" t="str">
        <f>IFERROR(VLOOKUP(I204,IF($H$4="TEB0187_REV01",RAW_c_TEB0187_REV01!$AE:$AM),9,0),"---")</f>
        <v>---</v>
      </c>
      <c r="K204" s="19" t="str">
        <f>IFERROR(VLOOKUP(D204&amp;"-"&amp;E204,IF($H$4="TEB0187_REV01",RAW_c_TEB0187_REV01!$AD:$AK,"???"),6,0),"---")</f>
        <v>---</v>
      </c>
      <c r="L204" s="19" t="str">
        <f>IFERROR(VLOOKUP(D204&amp;"-"&amp;E204,IF($H$4="TEB0187_REV01",RAW_c_TEB0187_REV01!$AD:$AL,"???"),9,0),"---")</f>
        <v>---</v>
      </c>
      <c r="M204" s="19" t="str">
        <f>IFERROR(IF(VLOOKUP($F204&amp;"-"&amp;$G204,IF($M$4="TEI0187_REV01",RAW_m_TEI0187_REV01!$F:$AU),43,0)="--","---",IF($M$4="TEI0187_REV01",RAW_m_TEI0187_REV01!$AT204&amp; " --&gt; " &amp;RAW_m_TEI0187_REV01!$AU204&amp; " --&gt; ")),"---")</f>
        <v>---</v>
      </c>
      <c r="N204" s="19" t="str">
        <f>IFERROR(VLOOKUP(F204&amp;"-"&amp;G204,IF($M$4="TEI0187_REV01",RAW_m_TEI0187_REV01!$AD:$AJ),7,0),"---")</f>
        <v>---</v>
      </c>
      <c r="O204" s="19" t="str">
        <f>IFERROR(VLOOKUP(N204,IF($M$4="TEI0187_REV01",RAW_m_TEI0187_REV01!$AJ:$AK),2,0),"---")</f>
        <v>---</v>
      </c>
      <c r="P204" s="19" t="str">
        <f>IFERROR(VLOOKUP(F204&amp;"-"&amp;G204,IF($M$4="TEI0187_REV01",RAW_m_TEI0187_REV01!$AD:$AG),3,0),"---")</f>
        <v>---</v>
      </c>
      <c r="Q204" s="19" t="str">
        <f>IFERROR(VLOOKUP(N204,IF($M$4="TEI0187_REV01",RAW_m_TEI0187_REV01!$AE:$AH),4,0),"---")</f>
        <v>---</v>
      </c>
      <c r="R204" s="19" t="str">
        <f>IFERROR(VLOOKUP(F204&amp;"-"&amp;G204,IF($M$4="TEI0187_REV01",RAW_m_TEI0187_REV01!$AD:$AG),4,0),"---")</f>
        <v>---</v>
      </c>
    </row>
    <row r="205" spans="2:18" x14ac:dyDescent="0.25">
      <c r="B205" s="78">
        <v>200</v>
      </c>
      <c r="C205" s="19" t="str">
        <f>IFERROR(INDEX(B2B!A:F,MATCH('B2B Pin Table'!B205,B2B!A:A,0),6),"---")</f>
        <v>GND</v>
      </c>
      <c r="D205" s="19" t="str">
        <f>IFERROR(IF((COUNTIF(B2B!A201:K201,H203)&lt;0),"---",INDEX(B2B!A:K,MATCH('B2B Pin Table'!B205,B2B!A:A,0),2)),"---")</f>
        <v>J1</v>
      </c>
      <c r="E205" s="19" t="str">
        <f>IFERROR(IF((COUNTIF(B2B!A201:K201,H203)&lt;0),"---",INDEX(B2B!A:K,MATCH('B2B Pin Table'!B205,B2B!A:A,0),3)),"---")</f>
        <v>D20</v>
      </c>
      <c r="F205" s="19" t="str">
        <f>IFERROR(IF((COUNTIF(B2B!A201:K201,L203)&lt;0),"---",INDEX(B2B!A:K,MATCH('B2B Pin Table'!B205,B2B!A:A,0),4)),"---")</f>
        <v>J1</v>
      </c>
      <c r="G205" s="19" t="str">
        <f>IFERROR(IF((COUNTIF(B2B!A201:K201,L203)&lt;0),"---",INDEX(B2B!A:K,MATCH('B2B Pin Table'!B205,B2B!A:A,0),5)),"---")</f>
        <v>D20</v>
      </c>
      <c r="H205" s="59" t="str">
        <f>IFERROR(IF(VLOOKUP($D205&amp;"-"&amp;$E205,IF($H$4="TEB0187_REV01",CALC_CONN_TEB0187_REV01!$F:$I),4,0)="--","---",IF($H$4="TEB0187_REV01",CALC_CONN_TEB0187_REV01!$G205&amp; " --&gt; " &amp;CALC_CONN_TEB0187_REV01!$I205&amp; " --&gt; ")),"---")</f>
        <v>---</v>
      </c>
      <c r="I205" s="19" t="str">
        <f>IFERROR(IF(VLOOKUP($D205&amp;"-"&amp;$E205,IF($H$4="TEB0187_REV01",CALC_CONN_TEB0187_REV01!$F:$H),3,0)="--",VLOOKUP($D205&amp;"-"&amp;$E205,IF($H$4="TEB0187_REV01",CALC_CONN_TEB0187_REV01!$F:$H),2,0),VLOOKUP($D205&amp;"-"&amp;$E205,IF($H$4="TEB0187_REV01",CALC_CONN_TEB0187_REV01!$F:$H),3,0)),"---")</f>
        <v>---</v>
      </c>
      <c r="J205" s="19" t="str">
        <f>IFERROR(VLOOKUP(I205,IF($H$4="TEB0187_REV01",RAW_c_TEB0187_REV01!$AE:$AM),9,0),"---")</f>
        <v>---</v>
      </c>
      <c r="K205" s="19" t="str">
        <f>IFERROR(VLOOKUP(D205&amp;"-"&amp;E205,IF($H$4="TEB0187_REV01",RAW_c_TEB0187_REV01!$AD:$AK,"???"),6,0),"---")</f>
        <v>---</v>
      </c>
      <c r="L205" s="19" t="str">
        <f>IFERROR(VLOOKUP(D205&amp;"-"&amp;E205,IF($H$4="TEB0187_REV01",RAW_c_TEB0187_REV01!$AD:$AL,"???"),9,0),"---")</f>
        <v>---</v>
      </c>
      <c r="M205" s="19" t="str">
        <f>IFERROR(IF(VLOOKUP($F205&amp;"-"&amp;$G205,IF($M$4="TEI0187_REV01",RAW_m_TEI0187_REV01!$F:$AU),43,0)="--","---",IF($M$4="TEI0187_REV01",RAW_m_TEI0187_REV01!$AT205&amp; " --&gt; " &amp;RAW_m_TEI0187_REV01!$AU205&amp; " --&gt; ")),"---")</f>
        <v>---</v>
      </c>
      <c r="N205" s="19" t="str">
        <f>IFERROR(VLOOKUP(F205&amp;"-"&amp;G205,IF($M$4="TEI0187_REV01",RAW_m_TEI0187_REV01!$AD:$AJ),7,0),"---")</f>
        <v>---</v>
      </c>
      <c r="O205" s="19" t="str">
        <f>IFERROR(VLOOKUP(N205,IF($M$4="TEI0187_REV01",RAW_m_TEI0187_REV01!$AJ:$AK),2,0),"---")</f>
        <v>---</v>
      </c>
      <c r="P205" s="19" t="str">
        <f>IFERROR(VLOOKUP(F205&amp;"-"&amp;G205,IF($M$4="TEI0187_REV01",RAW_m_TEI0187_REV01!$AD:$AG),3,0),"---")</f>
        <v>---</v>
      </c>
      <c r="Q205" s="19" t="str">
        <f>IFERROR(VLOOKUP(N205,IF($M$4="TEI0187_REV01",RAW_m_TEI0187_REV01!$AE:$AH),4,0),"---")</f>
        <v>---</v>
      </c>
      <c r="R205" s="19" t="str">
        <f>IFERROR(VLOOKUP(F205&amp;"-"&amp;G205,IF($M$4="TEI0187_REV01",RAW_m_TEI0187_REV01!$AD:$AG),4,0),"---")</f>
        <v>---</v>
      </c>
    </row>
    <row r="206" spans="2:18" x14ac:dyDescent="0.25">
      <c r="B206" s="78">
        <v>201</v>
      </c>
      <c r="C206" s="19" t="str">
        <f>IFERROR(INDEX(B2B!A:F,MATCH('B2B Pin Table'!B206,B2B!A:A,0),6),"---")</f>
        <v>GND</v>
      </c>
      <c r="D206" s="19" t="str">
        <f>IFERROR(IF((COUNTIF(B2B!A202:K202,H204)&lt;0),"---",INDEX(B2B!A:K,MATCH('B2B Pin Table'!B206,B2B!A:A,0),2)),"---")</f>
        <v>J1</v>
      </c>
      <c r="E206" s="19" t="str">
        <f>IFERROR(IF((COUNTIF(B2B!A202:K202,H204)&lt;0),"---",INDEX(B2B!A:K,MATCH('B2B Pin Table'!B206,B2B!A:A,0),3)),"---")</f>
        <v>D21</v>
      </c>
      <c r="F206" s="19" t="str">
        <f>IFERROR(IF((COUNTIF(B2B!A202:K202,L204)&lt;0),"---",INDEX(B2B!A:K,MATCH('B2B Pin Table'!B206,B2B!A:A,0),4)),"---")</f>
        <v>J1</v>
      </c>
      <c r="G206" s="19" t="str">
        <f>IFERROR(IF((COUNTIF(B2B!A202:K202,L204)&lt;0),"---",INDEX(B2B!A:K,MATCH('B2B Pin Table'!B206,B2B!A:A,0),5)),"---")</f>
        <v>D21</v>
      </c>
      <c r="H206" s="59" t="str">
        <f>IFERROR(IF(VLOOKUP($D206&amp;"-"&amp;$E206,IF($H$4="TEB0187_REV01",CALC_CONN_TEB0187_REV01!$F:$I),4,0)="--","---",IF($H$4="TEB0187_REV01",CALC_CONN_TEB0187_REV01!$G206&amp; " --&gt; " &amp;CALC_CONN_TEB0187_REV01!$I206&amp; " --&gt; ")),"---")</f>
        <v>---</v>
      </c>
      <c r="I206" s="19" t="str">
        <f>IFERROR(IF(VLOOKUP($D206&amp;"-"&amp;$E206,IF($H$4="TEB0187_REV01",CALC_CONN_TEB0187_REV01!$F:$H),3,0)="--",VLOOKUP($D206&amp;"-"&amp;$E206,IF($H$4="TEB0187_REV01",CALC_CONN_TEB0187_REV01!$F:$H),2,0),VLOOKUP($D206&amp;"-"&amp;$E206,IF($H$4="TEB0187_REV01",CALC_CONN_TEB0187_REV01!$F:$H),3,0)),"---")</f>
        <v>---</v>
      </c>
      <c r="J206" s="19" t="str">
        <f>IFERROR(VLOOKUP(I206,IF($H$4="TEB0187_REV01",RAW_c_TEB0187_REV01!$AE:$AM),9,0),"---")</f>
        <v>---</v>
      </c>
      <c r="K206" s="19" t="str">
        <f>IFERROR(VLOOKUP(D206&amp;"-"&amp;E206,IF($H$4="TEB0187_REV01",RAW_c_TEB0187_REV01!$AD:$AK,"???"),6,0),"---")</f>
        <v>---</v>
      </c>
      <c r="L206" s="19" t="str">
        <f>IFERROR(VLOOKUP(D206&amp;"-"&amp;E206,IF($H$4="TEB0187_REV01",RAW_c_TEB0187_REV01!$AD:$AL,"???"),9,0),"---")</f>
        <v>---</v>
      </c>
      <c r="M206" s="19" t="str">
        <f>IFERROR(IF(VLOOKUP($F206&amp;"-"&amp;$G206,IF($M$4="TEI0187_REV01",RAW_m_TEI0187_REV01!$F:$AU),43,0)="--","---",IF($M$4="TEI0187_REV01",RAW_m_TEI0187_REV01!$AT206&amp; " --&gt; " &amp;RAW_m_TEI0187_REV01!$AU206&amp; " --&gt; ")),"---")</f>
        <v>---</v>
      </c>
      <c r="N206" s="19" t="str">
        <f>IFERROR(VLOOKUP(F206&amp;"-"&amp;G206,IF($M$4="TEI0187_REV01",RAW_m_TEI0187_REV01!$AD:$AJ),7,0),"---")</f>
        <v>---</v>
      </c>
      <c r="O206" s="19" t="str">
        <f>IFERROR(VLOOKUP(N206,IF($M$4="TEI0187_REV01",RAW_m_TEI0187_REV01!$AJ:$AK),2,0),"---")</f>
        <v>---</v>
      </c>
      <c r="P206" s="19" t="str">
        <f>IFERROR(VLOOKUP(F206&amp;"-"&amp;G206,IF($M$4="TEI0187_REV01",RAW_m_TEI0187_REV01!$AD:$AG),3,0),"---")</f>
        <v>---</v>
      </c>
      <c r="Q206" s="19" t="str">
        <f>IFERROR(VLOOKUP(N206,IF($M$4="TEI0187_REV01",RAW_m_TEI0187_REV01!$AE:$AH),4,0),"---")</f>
        <v>---</v>
      </c>
      <c r="R206" s="19" t="str">
        <f>IFERROR(VLOOKUP(F206&amp;"-"&amp;G206,IF($M$4="TEI0187_REV01",RAW_m_TEI0187_REV01!$AD:$AG),4,0),"---")</f>
        <v>---</v>
      </c>
    </row>
    <row r="207" spans="2:18" x14ac:dyDescent="0.25">
      <c r="B207" s="78">
        <v>202</v>
      </c>
      <c r="C207" s="19" t="str">
        <f>IFERROR(INDEX(B2B!A:F,MATCH('B2B Pin Table'!B207,B2B!A:A,0),6),"---")</f>
        <v>MGT-PL</v>
      </c>
      <c r="D207" s="19" t="str">
        <f>IFERROR(IF((COUNTIF(B2B!A203:K203,H205)&lt;0),"---",INDEX(B2B!A:K,MATCH('B2B Pin Table'!B207,B2B!A:A,0),2)),"---")</f>
        <v>J1</v>
      </c>
      <c r="E207" s="19" t="str">
        <f>IFERROR(IF((COUNTIF(B2B!A203:K203,H205)&lt;0),"---",INDEX(B2B!A:K,MATCH('B2B Pin Table'!B207,B2B!A:A,0),3)),"---")</f>
        <v>D22</v>
      </c>
      <c r="F207" s="19" t="str">
        <f>IFERROR(IF((COUNTIF(B2B!A203:K203,L205)&lt;0),"---",INDEX(B2B!A:K,MATCH('B2B Pin Table'!B207,B2B!A:A,0),4)),"---")</f>
        <v>J1</v>
      </c>
      <c r="G207" s="19" t="str">
        <f>IFERROR(IF((COUNTIF(B2B!A203:K203,L205)&lt;0),"---",INDEX(B2B!A:K,MATCH('B2B Pin Table'!B207,B2B!A:A,0),5)),"---")</f>
        <v>D22</v>
      </c>
      <c r="H207" s="59" t="str">
        <f>IFERROR(IF(VLOOKUP($D207&amp;"-"&amp;$E207,IF($H$4="TEB0187_REV01",CALC_CONN_TEB0187_REV01!$F:$I),4,0)="--","---",IF($H$4="TEB0187_REV01",CALC_CONN_TEB0187_REV01!$G207&amp; " --&gt; " &amp;CALC_CONN_TEB0187_REV01!$I207&amp; " --&gt; ")),"---")</f>
        <v>---</v>
      </c>
      <c r="I207" s="19" t="str">
        <f>IFERROR(IF(VLOOKUP($D207&amp;"-"&amp;$E207,IF($H$4="TEB0187_REV01",CALC_CONN_TEB0187_REV01!$F:$H),3,0)="--",VLOOKUP($D207&amp;"-"&amp;$E207,IF($H$4="TEB0187_REV01",CALC_CONN_TEB0187_REV01!$F:$H),2,0),VLOOKUP($D207&amp;"-"&amp;$E207,IF($H$4="TEB0187_REV01",CALC_CONN_TEB0187_REV01!$F:$H),3,0)),"---")</f>
        <v>---</v>
      </c>
      <c r="J207" s="19" t="str">
        <f>IFERROR(VLOOKUP(I207,IF($H$4="TEB0187_REV01",RAW_c_TEB0187_REV01!$AE:$AM),9,0),"---")</f>
        <v>---</v>
      </c>
      <c r="K207" s="19" t="str">
        <f>IFERROR(VLOOKUP(D207&amp;"-"&amp;E207,IF($H$4="TEB0187_REV01",RAW_c_TEB0187_REV01!$AD:$AK,"???"),6,0),"---")</f>
        <v>---</v>
      </c>
      <c r="L207" s="19" t="str">
        <f>IFERROR(VLOOKUP(D207&amp;"-"&amp;E207,IF($H$4="TEB0187_REV01",RAW_c_TEB0187_REV01!$AD:$AL,"???"),9,0),"---")</f>
        <v>---</v>
      </c>
      <c r="M207" s="19" t="str">
        <f>IFERROR(IF(VLOOKUP($F207&amp;"-"&amp;$G207,IF($M$4="TEI0187_REV01",RAW_m_TEI0187_REV01!$F:$AU),43,0)="--","---",IF($M$4="TEI0187_REV01",RAW_m_TEI0187_REV01!$AT207&amp; " --&gt; " &amp;RAW_m_TEI0187_REV01!$AU207&amp; " --&gt; ")),"---")</f>
        <v>---</v>
      </c>
      <c r="N207" s="19" t="str">
        <f>IFERROR(VLOOKUP(F207&amp;"-"&amp;G207,IF($M$4="TEI0187_REV01",RAW_m_TEI0187_REV01!$AD:$AJ),7,0),"---")</f>
        <v>---</v>
      </c>
      <c r="O207" s="19" t="str">
        <f>IFERROR(VLOOKUP(N207,IF($M$4="TEI0187_REV01",RAW_m_TEI0187_REV01!$AJ:$AK),2,0),"---")</f>
        <v>---</v>
      </c>
      <c r="P207" s="19" t="str">
        <f>IFERROR(VLOOKUP(F207&amp;"-"&amp;G207,IF($M$4="TEI0187_REV01",RAW_m_TEI0187_REV01!$AD:$AG),3,0),"---")</f>
        <v>---</v>
      </c>
      <c r="Q207" s="19" t="str">
        <f>IFERROR(VLOOKUP(N207,IF($M$4="TEI0187_REV01",RAW_m_TEI0187_REV01!$AE:$AH),4,0),"---")</f>
        <v>---</v>
      </c>
      <c r="R207" s="19" t="str">
        <f>IFERROR(VLOOKUP(F207&amp;"-"&amp;G207,IF($M$4="TEI0187_REV01",RAW_m_TEI0187_REV01!$AD:$AG),4,0),"---")</f>
        <v>---</v>
      </c>
    </row>
    <row r="208" spans="2:18" x14ac:dyDescent="0.25">
      <c r="B208" s="78">
        <v>203</v>
      </c>
      <c r="C208" s="19" t="str">
        <f>IFERROR(INDEX(B2B!A:F,MATCH('B2B Pin Table'!B208,B2B!A:A,0),6),"---")</f>
        <v>MGT-PL</v>
      </c>
      <c r="D208" s="19" t="str">
        <f>IFERROR(IF((COUNTIF(B2B!A204:K204,H206)&lt;0),"---",INDEX(B2B!A:K,MATCH('B2B Pin Table'!B208,B2B!A:A,0),2)),"---")</f>
        <v>J1</v>
      </c>
      <c r="E208" s="19" t="str">
        <f>IFERROR(IF((COUNTIF(B2B!A204:K204,H206)&lt;0),"---",INDEX(B2B!A:K,MATCH('B2B Pin Table'!B208,B2B!A:A,0),3)),"---")</f>
        <v>D23</v>
      </c>
      <c r="F208" s="19" t="str">
        <f>IFERROR(IF((COUNTIF(B2B!A204:K204,L206)&lt;0),"---",INDEX(B2B!A:K,MATCH('B2B Pin Table'!B208,B2B!A:A,0),4)),"---")</f>
        <v>J1</v>
      </c>
      <c r="G208" s="19" t="str">
        <f>IFERROR(IF((COUNTIF(B2B!A204:K204,L206)&lt;0),"---",INDEX(B2B!A:K,MATCH('B2B Pin Table'!B208,B2B!A:A,0),5)),"---")</f>
        <v>D23</v>
      </c>
      <c r="H208" s="59" t="str">
        <f>IFERROR(IF(VLOOKUP($D208&amp;"-"&amp;$E208,IF($H$4="TEB0187_REV01",CALC_CONN_TEB0187_REV01!$F:$I),4,0)="--","---",IF($H$4="TEB0187_REV01",CALC_CONN_TEB0187_REV01!$G208&amp; " --&gt; " &amp;CALC_CONN_TEB0187_REV01!$I208&amp; " --&gt; ")),"---")</f>
        <v>---</v>
      </c>
      <c r="I208" s="19" t="str">
        <f>IFERROR(IF(VLOOKUP($D208&amp;"-"&amp;$E208,IF($H$4="TEB0187_REV01",CALC_CONN_TEB0187_REV01!$F:$H),3,0)="--",VLOOKUP($D208&amp;"-"&amp;$E208,IF($H$4="TEB0187_REV01",CALC_CONN_TEB0187_REV01!$F:$H),2,0),VLOOKUP($D208&amp;"-"&amp;$E208,IF($H$4="TEB0187_REV01",CALC_CONN_TEB0187_REV01!$F:$H),3,0)),"---")</f>
        <v>---</v>
      </c>
      <c r="J208" s="19" t="str">
        <f>IFERROR(VLOOKUP(I208,IF($H$4="TEB0187_REV01",RAW_c_TEB0187_REV01!$AE:$AM),9,0),"---")</f>
        <v>---</v>
      </c>
      <c r="K208" s="19" t="str">
        <f>IFERROR(VLOOKUP(D208&amp;"-"&amp;E208,IF($H$4="TEB0187_REV01",RAW_c_TEB0187_REV01!$AD:$AK,"???"),6,0),"---")</f>
        <v>---</v>
      </c>
      <c r="L208" s="19" t="str">
        <f>IFERROR(VLOOKUP(D208&amp;"-"&amp;E208,IF($H$4="TEB0187_REV01",RAW_c_TEB0187_REV01!$AD:$AL,"???"),9,0),"---")</f>
        <v>---</v>
      </c>
      <c r="M208" s="19" t="str">
        <f>IFERROR(IF(VLOOKUP($F208&amp;"-"&amp;$G208,IF($M$4="TEI0187_REV01",RAW_m_TEI0187_REV01!$F:$AU),43,0)="--","---",IF($M$4="TEI0187_REV01",RAW_m_TEI0187_REV01!$AT208&amp; " --&gt; " &amp;RAW_m_TEI0187_REV01!$AU208&amp; " --&gt; ")),"---")</f>
        <v>---</v>
      </c>
      <c r="N208" s="19" t="str">
        <f>IFERROR(VLOOKUP(F208&amp;"-"&amp;G208,IF($M$4="TEI0187_REV01",RAW_m_TEI0187_REV01!$AD:$AJ),7,0),"---")</f>
        <v>---</v>
      </c>
      <c r="O208" s="19" t="str">
        <f>IFERROR(VLOOKUP(N208,IF($M$4="TEI0187_REV01",RAW_m_TEI0187_REV01!$AJ:$AK),2,0),"---")</f>
        <v>---</v>
      </c>
      <c r="P208" s="19" t="str">
        <f>IFERROR(VLOOKUP(F208&amp;"-"&amp;G208,IF($M$4="TEI0187_REV01",RAW_m_TEI0187_REV01!$AD:$AG),3,0),"---")</f>
        <v>---</v>
      </c>
      <c r="Q208" s="19" t="str">
        <f>IFERROR(VLOOKUP(N208,IF($M$4="TEI0187_REV01",RAW_m_TEI0187_REV01!$AE:$AH),4,0),"---")</f>
        <v>---</v>
      </c>
      <c r="R208" s="19" t="str">
        <f>IFERROR(VLOOKUP(F208&amp;"-"&amp;G208,IF($M$4="TEI0187_REV01",RAW_m_TEI0187_REV01!$AD:$AG),4,0),"---")</f>
        <v>---</v>
      </c>
    </row>
    <row r="209" spans="2:18" x14ac:dyDescent="0.25">
      <c r="B209" s="78">
        <v>204</v>
      </c>
      <c r="C209" s="19" t="str">
        <f>IFERROR(INDEX(B2B!A:F,MATCH('B2B Pin Table'!B209,B2B!A:A,0),6),"---")</f>
        <v>GND</v>
      </c>
      <c r="D209" s="19" t="str">
        <f>IFERROR(IF((COUNTIF(B2B!A205:K205,H207)&lt;0),"---",INDEX(B2B!A:K,MATCH('B2B Pin Table'!B209,B2B!A:A,0),2)),"---")</f>
        <v>J1</v>
      </c>
      <c r="E209" s="19" t="str">
        <f>IFERROR(IF((COUNTIF(B2B!A205:K205,H207)&lt;0),"---",INDEX(B2B!A:K,MATCH('B2B Pin Table'!B209,B2B!A:A,0),3)),"---")</f>
        <v>D24</v>
      </c>
      <c r="F209" s="19" t="str">
        <f>IFERROR(IF((COUNTIF(B2B!A205:K205,L207)&lt;0),"---",INDEX(B2B!A:K,MATCH('B2B Pin Table'!B209,B2B!A:A,0),4)),"---")</f>
        <v>J1</v>
      </c>
      <c r="G209" s="19" t="str">
        <f>IFERROR(IF((COUNTIF(B2B!A205:K205,L207)&lt;0),"---",INDEX(B2B!A:K,MATCH('B2B Pin Table'!B209,B2B!A:A,0),5)),"---")</f>
        <v>D24</v>
      </c>
      <c r="H209" s="59" t="str">
        <f>IFERROR(IF(VLOOKUP($D209&amp;"-"&amp;$E209,IF($H$4="TEB0187_REV01",CALC_CONN_TEB0187_REV01!$F:$I),4,0)="--","---",IF($H$4="TEB0187_REV01",CALC_CONN_TEB0187_REV01!$G209&amp; " --&gt; " &amp;CALC_CONN_TEB0187_REV01!$I209&amp; " --&gt; ")),"---")</f>
        <v>---</v>
      </c>
      <c r="I209" s="19" t="str">
        <f>IFERROR(IF(VLOOKUP($D209&amp;"-"&amp;$E209,IF($H$4="TEB0187_REV01",CALC_CONN_TEB0187_REV01!$F:$H),3,0)="--",VLOOKUP($D209&amp;"-"&amp;$E209,IF($H$4="TEB0187_REV01",CALC_CONN_TEB0187_REV01!$F:$H),2,0),VLOOKUP($D209&amp;"-"&amp;$E209,IF($H$4="TEB0187_REV01",CALC_CONN_TEB0187_REV01!$F:$H),3,0)),"---")</f>
        <v>---</v>
      </c>
      <c r="J209" s="19" t="str">
        <f>IFERROR(VLOOKUP(I209,IF($H$4="TEB0187_REV01",RAW_c_TEB0187_REV01!$AE:$AM),9,0),"---")</f>
        <v>---</v>
      </c>
      <c r="K209" s="19" t="str">
        <f>IFERROR(VLOOKUP(D209&amp;"-"&amp;E209,IF($H$4="TEB0187_REV01",RAW_c_TEB0187_REV01!$AD:$AK,"???"),6,0),"---")</f>
        <v>---</v>
      </c>
      <c r="L209" s="19" t="str">
        <f>IFERROR(VLOOKUP(D209&amp;"-"&amp;E209,IF($H$4="TEB0187_REV01",RAW_c_TEB0187_REV01!$AD:$AL,"???"),9,0),"---")</f>
        <v>---</v>
      </c>
      <c r="M209" s="19" t="str">
        <f>IFERROR(IF(VLOOKUP($F209&amp;"-"&amp;$G209,IF($M$4="TEI0187_REV01",RAW_m_TEI0187_REV01!$F:$AU),43,0)="--","---",IF($M$4="TEI0187_REV01",RAW_m_TEI0187_REV01!$AT209&amp; " --&gt; " &amp;RAW_m_TEI0187_REV01!$AU209&amp; " --&gt; ")),"---")</f>
        <v>---</v>
      </c>
      <c r="N209" s="19" t="str">
        <f>IFERROR(VLOOKUP(F209&amp;"-"&amp;G209,IF($M$4="TEI0187_REV01",RAW_m_TEI0187_REV01!$AD:$AJ),7,0),"---")</f>
        <v>---</v>
      </c>
      <c r="O209" s="19" t="str">
        <f>IFERROR(VLOOKUP(N209,IF($M$4="TEI0187_REV01",RAW_m_TEI0187_REV01!$AJ:$AK),2,0),"---")</f>
        <v>---</v>
      </c>
      <c r="P209" s="19" t="str">
        <f>IFERROR(VLOOKUP(F209&amp;"-"&amp;G209,IF($M$4="TEI0187_REV01",RAW_m_TEI0187_REV01!$AD:$AG),3,0),"---")</f>
        <v>---</v>
      </c>
      <c r="Q209" s="19" t="str">
        <f>IFERROR(VLOOKUP(N209,IF($M$4="TEI0187_REV01",RAW_m_TEI0187_REV01!$AE:$AH),4,0),"---")</f>
        <v>---</v>
      </c>
      <c r="R209" s="19" t="str">
        <f>IFERROR(VLOOKUP(F209&amp;"-"&amp;G209,IF($M$4="TEI0187_REV01",RAW_m_TEI0187_REV01!$AD:$AG),4,0),"---")</f>
        <v>---</v>
      </c>
    </row>
    <row r="210" spans="2:18" x14ac:dyDescent="0.25">
      <c r="B210" s="78">
        <v>205</v>
      </c>
      <c r="C210" s="19" t="str">
        <f>IFERROR(INDEX(B2B!A:F,MATCH('B2B Pin Table'!B210,B2B!A:A,0),6),"---")</f>
        <v>GND</v>
      </c>
      <c r="D210" s="19" t="str">
        <f>IFERROR(IF((COUNTIF(B2B!A206:K206,H208)&lt;0),"---",INDEX(B2B!A:K,MATCH('B2B Pin Table'!B210,B2B!A:A,0),2)),"---")</f>
        <v>J1</v>
      </c>
      <c r="E210" s="19" t="str">
        <f>IFERROR(IF((COUNTIF(B2B!A206:K206,H208)&lt;0),"---",INDEX(B2B!A:K,MATCH('B2B Pin Table'!B210,B2B!A:A,0),3)),"---")</f>
        <v>D25</v>
      </c>
      <c r="F210" s="19" t="str">
        <f>IFERROR(IF((COUNTIF(B2B!A206:K206,L208)&lt;0),"---",INDEX(B2B!A:K,MATCH('B2B Pin Table'!B210,B2B!A:A,0),4)),"---")</f>
        <v>J1</v>
      </c>
      <c r="G210" s="19" t="str">
        <f>IFERROR(IF((COUNTIF(B2B!A206:K206,L208)&lt;0),"---",INDEX(B2B!A:K,MATCH('B2B Pin Table'!B210,B2B!A:A,0),5)),"---")</f>
        <v>D25</v>
      </c>
      <c r="H210" s="59" t="str">
        <f>IFERROR(IF(VLOOKUP($D210&amp;"-"&amp;$E210,IF($H$4="TEB0187_REV01",CALC_CONN_TEB0187_REV01!$F:$I),4,0)="--","---",IF($H$4="TEB0187_REV01",CALC_CONN_TEB0187_REV01!$G210&amp; " --&gt; " &amp;CALC_CONN_TEB0187_REV01!$I210&amp; " --&gt; ")),"---")</f>
        <v>---</v>
      </c>
      <c r="I210" s="19" t="str">
        <f>IFERROR(IF(VLOOKUP($D210&amp;"-"&amp;$E210,IF($H$4="TEB0187_REV01",CALC_CONN_TEB0187_REV01!$F:$H),3,0)="--",VLOOKUP($D210&amp;"-"&amp;$E210,IF($H$4="TEB0187_REV01",CALC_CONN_TEB0187_REV01!$F:$H),2,0),VLOOKUP($D210&amp;"-"&amp;$E210,IF($H$4="TEB0187_REV01",CALC_CONN_TEB0187_REV01!$F:$H),3,0)),"---")</f>
        <v>---</v>
      </c>
      <c r="J210" s="19" t="str">
        <f>IFERROR(VLOOKUP(I210,IF($H$4="TEB0187_REV01",RAW_c_TEB0187_REV01!$AE:$AM),9,0),"---")</f>
        <v>---</v>
      </c>
      <c r="K210" s="19" t="str">
        <f>IFERROR(VLOOKUP(D210&amp;"-"&amp;E210,IF($H$4="TEB0187_REV01",RAW_c_TEB0187_REV01!$AD:$AK,"???"),6,0),"---")</f>
        <v>---</v>
      </c>
      <c r="L210" s="19" t="str">
        <f>IFERROR(VLOOKUP(D210&amp;"-"&amp;E210,IF($H$4="TEB0187_REV01",RAW_c_TEB0187_REV01!$AD:$AL,"???"),9,0),"---")</f>
        <v>---</v>
      </c>
      <c r="M210" s="19" t="str">
        <f>IFERROR(IF(VLOOKUP($F210&amp;"-"&amp;$G210,IF($M$4="TEI0187_REV01",RAW_m_TEI0187_REV01!$F:$AU),43,0)="--","---",IF($M$4="TEI0187_REV01",RAW_m_TEI0187_REV01!$AT210&amp; " --&gt; " &amp;RAW_m_TEI0187_REV01!$AU210&amp; " --&gt; ")),"---")</f>
        <v>---</v>
      </c>
      <c r="N210" s="19" t="str">
        <f>IFERROR(VLOOKUP(F210&amp;"-"&amp;G210,IF($M$4="TEI0187_REV01",RAW_m_TEI0187_REV01!$AD:$AJ),7,0),"---")</f>
        <v>---</v>
      </c>
      <c r="O210" s="19" t="str">
        <f>IFERROR(VLOOKUP(N210,IF($M$4="TEI0187_REV01",RAW_m_TEI0187_REV01!$AJ:$AK),2,0),"---")</f>
        <v>---</v>
      </c>
      <c r="P210" s="19" t="str">
        <f>IFERROR(VLOOKUP(F210&amp;"-"&amp;G210,IF($M$4="TEI0187_REV01",RAW_m_TEI0187_REV01!$AD:$AG),3,0),"---")</f>
        <v>---</v>
      </c>
      <c r="Q210" s="19" t="str">
        <f>IFERROR(VLOOKUP(N210,IF($M$4="TEI0187_REV01",RAW_m_TEI0187_REV01!$AE:$AH),4,0),"---")</f>
        <v>---</v>
      </c>
      <c r="R210" s="19" t="str">
        <f>IFERROR(VLOOKUP(F210&amp;"-"&amp;G210,IF($M$4="TEI0187_REV01",RAW_m_TEI0187_REV01!$AD:$AG),4,0),"---")</f>
        <v>---</v>
      </c>
    </row>
    <row r="211" spans="2:18" x14ac:dyDescent="0.25">
      <c r="B211" s="78">
        <v>206</v>
      </c>
      <c r="C211" s="19" t="str">
        <f>IFERROR(INDEX(B2B!A:F,MATCH('B2B Pin Table'!B211,B2B!A:A,0),6),"---")</f>
        <v>GND</v>
      </c>
      <c r="D211" s="19" t="str">
        <f>IFERROR(IF((COUNTIF(B2B!A207:K207,H209)&lt;0),"---",INDEX(B2B!A:K,MATCH('B2B Pin Table'!B211,B2B!A:A,0),2)),"---")</f>
        <v>J1</v>
      </c>
      <c r="E211" s="19" t="str">
        <f>IFERROR(IF((COUNTIF(B2B!A207:K207,H209)&lt;0),"---",INDEX(B2B!A:K,MATCH('B2B Pin Table'!B211,B2B!A:A,0),3)),"---")</f>
        <v>D26</v>
      </c>
      <c r="F211" s="19" t="str">
        <f>IFERROR(IF((COUNTIF(B2B!A207:K207,L209)&lt;0),"---",INDEX(B2B!A:K,MATCH('B2B Pin Table'!B211,B2B!A:A,0),4)),"---")</f>
        <v>J1</v>
      </c>
      <c r="G211" s="19" t="str">
        <f>IFERROR(IF((COUNTIF(B2B!A207:K207,L209)&lt;0),"---",INDEX(B2B!A:K,MATCH('B2B Pin Table'!B211,B2B!A:A,0),5)),"---")</f>
        <v>D26</v>
      </c>
      <c r="H211" s="59" t="str">
        <f>IFERROR(IF(VLOOKUP($D211&amp;"-"&amp;$E211,IF($H$4="TEB0187_REV01",CALC_CONN_TEB0187_REV01!$F:$I),4,0)="--","---",IF($H$4="TEB0187_REV01",CALC_CONN_TEB0187_REV01!$G211&amp; " --&gt; " &amp;CALC_CONN_TEB0187_REV01!$I211&amp; " --&gt; ")),"---")</f>
        <v>---</v>
      </c>
      <c r="I211" s="19" t="str">
        <f>IFERROR(IF(VLOOKUP($D211&amp;"-"&amp;$E211,IF($H$4="TEB0187_REV01",CALC_CONN_TEB0187_REV01!$F:$H),3,0)="--",VLOOKUP($D211&amp;"-"&amp;$E211,IF($H$4="TEB0187_REV01",CALC_CONN_TEB0187_REV01!$F:$H),2,0),VLOOKUP($D211&amp;"-"&amp;$E211,IF($H$4="TEB0187_REV01",CALC_CONN_TEB0187_REV01!$F:$H),3,0)),"---")</f>
        <v>---</v>
      </c>
      <c r="J211" s="19" t="str">
        <f>IFERROR(VLOOKUP(I211,IF($H$4="TEB0187_REV01",RAW_c_TEB0187_REV01!$AE:$AM),9,0),"---")</f>
        <v>---</v>
      </c>
      <c r="K211" s="19" t="str">
        <f>IFERROR(VLOOKUP(D211&amp;"-"&amp;E211,IF($H$4="TEB0187_REV01",RAW_c_TEB0187_REV01!$AD:$AK,"???"),6,0),"---")</f>
        <v>---</v>
      </c>
      <c r="L211" s="19" t="str">
        <f>IFERROR(VLOOKUP(D211&amp;"-"&amp;E211,IF($H$4="TEB0187_REV01",RAW_c_TEB0187_REV01!$AD:$AL,"???"),9,0),"---")</f>
        <v>---</v>
      </c>
      <c r="M211" s="19" t="str">
        <f>IFERROR(IF(VLOOKUP($F211&amp;"-"&amp;$G211,IF($M$4="TEI0187_REV01",RAW_m_TEI0187_REV01!$F:$AU),43,0)="--","---",IF($M$4="TEI0187_REV01",RAW_m_TEI0187_REV01!$AT211&amp; " --&gt; " &amp;RAW_m_TEI0187_REV01!$AU211&amp; " --&gt; ")),"---")</f>
        <v>---</v>
      </c>
      <c r="N211" s="19" t="str">
        <f>IFERROR(VLOOKUP(F211&amp;"-"&amp;G211,IF($M$4="TEI0187_REV01",RAW_m_TEI0187_REV01!$AD:$AJ),7,0),"---")</f>
        <v>---</v>
      </c>
      <c r="O211" s="19" t="str">
        <f>IFERROR(VLOOKUP(N211,IF($M$4="TEI0187_REV01",RAW_m_TEI0187_REV01!$AJ:$AK),2,0),"---")</f>
        <v>---</v>
      </c>
      <c r="P211" s="19" t="str">
        <f>IFERROR(VLOOKUP(F211&amp;"-"&amp;G211,IF($M$4="TEI0187_REV01",RAW_m_TEI0187_REV01!$AD:$AG),3,0),"---")</f>
        <v>---</v>
      </c>
      <c r="Q211" s="19" t="str">
        <f>IFERROR(VLOOKUP(N211,IF($M$4="TEI0187_REV01",RAW_m_TEI0187_REV01!$AE:$AH),4,0),"---")</f>
        <v>---</v>
      </c>
      <c r="R211" s="19" t="str">
        <f>IFERROR(VLOOKUP(F211&amp;"-"&amp;G211,IF($M$4="TEI0187_REV01",RAW_m_TEI0187_REV01!$AD:$AG),4,0),"---")</f>
        <v>---</v>
      </c>
    </row>
    <row r="212" spans="2:18" x14ac:dyDescent="0.25">
      <c r="B212" s="78">
        <v>207</v>
      </c>
      <c r="C212" s="19" t="str">
        <f>IFERROR(INDEX(B2B!A:F,MATCH('B2B Pin Table'!B212,B2B!A:A,0),6),"---")</f>
        <v>IO</v>
      </c>
      <c r="D212" s="19" t="str">
        <f>IFERROR(IF((COUNTIF(B2B!A208:K208,H210)&lt;0),"---",INDEX(B2B!A:K,MATCH('B2B Pin Table'!B212,B2B!A:A,0),2)),"---")</f>
        <v>J1</v>
      </c>
      <c r="E212" s="19" t="str">
        <f>IFERROR(IF((COUNTIF(B2B!A208:K208,H210)&lt;0),"---",INDEX(B2B!A:K,MATCH('B2B Pin Table'!B212,B2B!A:A,0),3)),"---")</f>
        <v>D27</v>
      </c>
      <c r="F212" s="19" t="str">
        <f>IFERROR(IF((COUNTIF(B2B!A208:K208,L210)&lt;0),"---",INDEX(B2B!A:K,MATCH('B2B Pin Table'!B212,B2B!A:A,0),4)),"---")</f>
        <v>J1</v>
      </c>
      <c r="G212" s="19" t="str">
        <f>IFERROR(IF((COUNTIF(B2B!A208:K208,L210)&lt;0),"---",INDEX(B2B!A:K,MATCH('B2B Pin Table'!B212,B2B!A:A,0),5)),"---")</f>
        <v>D27</v>
      </c>
      <c r="H212" s="59" t="str">
        <f>IFERROR(IF(VLOOKUP($D212&amp;"-"&amp;$E212,IF($H$4="TEB0187_REV01",CALC_CONN_TEB0187_REV01!$F:$I),4,0)="--","---",IF($H$4="TEB0187_REV01",CALC_CONN_TEB0187_REV01!$G212&amp; " --&gt; " &amp;CALC_CONN_TEB0187_REV01!$I212&amp; " --&gt; ")),"---")</f>
        <v>---</v>
      </c>
      <c r="I212" s="19" t="str">
        <f>IFERROR(IF(VLOOKUP($D212&amp;"-"&amp;$E212,IF($H$4="TEB0187_REV01",CALC_CONN_TEB0187_REV01!$F:$H),3,0)="--",VLOOKUP($D212&amp;"-"&amp;$E212,IF($H$4="TEB0187_REV01",CALC_CONN_TEB0187_REV01!$F:$H),2,0),VLOOKUP($D212&amp;"-"&amp;$E212,IF($H$4="TEB0187_REV01",CALC_CONN_TEB0187_REV01!$F:$H),3,0)),"---")</f>
        <v>---</v>
      </c>
      <c r="J212" s="19" t="str">
        <f>IFERROR(VLOOKUP(I212,IF($H$4="TEB0187_REV01",RAW_c_TEB0187_REV01!$AE:$AM),9,0),"---")</f>
        <v>---</v>
      </c>
      <c r="K212" s="19" t="str">
        <f>IFERROR(VLOOKUP(D212&amp;"-"&amp;E212,IF($H$4="TEB0187_REV01",RAW_c_TEB0187_REV01!$AD:$AK,"???"),6,0),"---")</f>
        <v>---</v>
      </c>
      <c r="L212" s="19" t="str">
        <f>IFERROR(VLOOKUP(D212&amp;"-"&amp;E212,IF($H$4="TEB0187_REV01",RAW_c_TEB0187_REV01!$AD:$AL,"???"),9,0),"---")</f>
        <v>---</v>
      </c>
      <c r="M212" s="19" t="str">
        <f>IFERROR(IF(VLOOKUP($F212&amp;"-"&amp;$G212,IF($M$4="TEI0187_REV01",RAW_m_TEI0187_REV01!$F:$AU),43,0)="--","---",IF($M$4="TEI0187_REV01",RAW_m_TEI0187_REV01!$AT212&amp; " --&gt; " &amp;RAW_m_TEI0187_REV01!$AU212&amp; " --&gt; ")),"---")</f>
        <v>---</v>
      </c>
      <c r="N212" s="19" t="str">
        <f>IFERROR(VLOOKUP(F212&amp;"-"&amp;G212,IF($M$4="TEI0187_REV01",RAW_m_TEI0187_REV01!$AD:$AJ),7,0),"---")</f>
        <v>---</v>
      </c>
      <c r="O212" s="19" t="str">
        <f>IFERROR(VLOOKUP(N212,IF($M$4="TEI0187_REV01",RAW_m_TEI0187_REV01!$AJ:$AK),2,0),"---")</f>
        <v>---</v>
      </c>
      <c r="P212" s="19" t="str">
        <f>IFERROR(VLOOKUP(F212&amp;"-"&amp;G212,IF($M$4="TEI0187_REV01",RAW_m_TEI0187_REV01!$AD:$AG),3,0),"---")</f>
        <v>---</v>
      </c>
      <c r="Q212" s="19" t="str">
        <f>IFERROR(VLOOKUP(N212,IF($M$4="TEI0187_REV01",RAW_m_TEI0187_REV01!$AE:$AH),4,0),"---")</f>
        <v>---</v>
      </c>
      <c r="R212" s="19" t="str">
        <f>IFERROR(VLOOKUP(F212&amp;"-"&amp;G212,IF($M$4="TEI0187_REV01",RAW_m_TEI0187_REV01!$AD:$AG),4,0),"---")</f>
        <v>---</v>
      </c>
    </row>
    <row r="213" spans="2:18" x14ac:dyDescent="0.25">
      <c r="B213" s="78">
        <v>208</v>
      </c>
      <c r="C213" s="19" t="str">
        <f>IFERROR(INDEX(B2B!A:F,MATCH('B2B Pin Table'!B213,B2B!A:A,0),6),"---")</f>
        <v>IO</v>
      </c>
      <c r="D213" s="19" t="str">
        <f>IFERROR(IF((COUNTIF(B2B!A209:K209,H211)&lt;0),"---",INDEX(B2B!A:K,MATCH('B2B Pin Table'!B213,B2B!A:A,0),2)),"---")</f>
        <v>J1</v>
      </c>
      <c r="E213" s="19" t="str">
        <f>IFERROR(IF((COUNTIF(B2B!A209:K209,H211)&lt;0),"---",INDEX(B2B!A:K,MATCH('B2B Pin Table'!B213,B2B!A:A,0),3)),"---")</f>
        <v>D28</v>
      </c>
      <c r="F213" s="19" t="str">
        <f>IFERROR(IF((COUNTIF(B2B!A209:K209,L211)&lt;0),"---",INDEX(B2B!A:K,MATCH('B2B Pin Table'!B213,B2B!A:A,0),4)),"---")</f>
        <v>J1</v>
      </c>
      <c r="G213" s="19" t="str">
        <f>IFERROR(IF((COUNTIF(B2B!A209:K209,L211)&lt;0),"---",INDEX(B2B!A:K,MATCH('B2B Pin Table'!B213,B2B!A:A,0),5)),"---")</f>
        <v>D28</v>
      </c>
      <c r="H213" s="59" t="str">
        <f>IFERROR(IF(VLOOKUP($D213&amp;"-"&amp;$E213,IF($H$4="TEB0187_REV01",CALC_CONN_TEB0187_REV01!$F:$I),4,0)="--","---",IF($H$4="TEB0187_REV01",CALC_CONN_TEB0187_REV01!$G213&amp; " --&gt; " &amp;CALC_CONN_TEB0187_REV01!$I213&amp; " --&gt; ")),"---")</f>
        <v>---</v>
      </c>
      <c r="I213" s="19" t="str">
        <f>IFERROR(IF(VLOOKUP($D213&amp;"-"&amp;$E213,IF($H$4="TEB0187_REV01",CALC_CONN_TEB0187_REV01!$F:$H),3,0)="--",VLOOKUP($D213&amp;"-"&amp;$E213,IF($H$4="TEB0187_REV01",CALC_CONN_TEB0187_REV01!$F:$H),2,0),VLOOKUP($D213&amp;"-"&amp;$E213,IF($H$4="TEB0187_REV01",CALC_CONN_TEB0187_REV01!$F:$H),3,0)),"---")</f>
        <v>---</v>
      </c>
      <c r="J213" s="19" t="str">
        <f>IFERROR(VLOOKUP(I213,IF($H$4="TEB0187_REV01",RAW_c_TEB0187_REV01!$AE:$AM),9,0),"---")</f>
        <v>---</v>
      </c>
      <c r="K213" s="19" t="str">
        <f>IFERROR(VLOOKUP(D213&amp;"-"&amp;E213,IF($H$4="TEB0187_REV01",RAW_c_TEB0187_REV01!$AD:$AK,"???"),6,0),"---")</f>
        <v>---</v>
      </c>
      <c r="L213" s="19" t="str">
        <f>IFERROR(VLOOKUP(D213&amp;"-"&amp;E213,IF($H$4="TEB0187_REV01",RAW_c_TEB0187_REV01!$AD:$AL,"???"),9,0),"---")</f>
        <v>---</v>
      </c>
      <c r="M213" s="19" t="str">
        <f>IFERROR(IF(VLOOKUP($F213&amp;"-"&amp;$G213,IF($M$4="TEI0187_REV01",RAW_m_TEI0187_REV01!$F:$AU),43,0)="--","---",IF($M$4="TEI0187_REV01",RAW_m_TEI0187_REV01!$AT213&amp; " --&gt; " &amp;RAW_m_TEI0187_REV01!$AU213&amp; " --&gt; ")),"---")</f>
        <v>---</v>
      </c>
      <c r="N213" s="19" t="str">
        <f>IFERROR(VLOOKUP(F213&amp;"-"&amp;G213,IF($M$4="TEI0187_REV01",RAW_m_TEI0187_REV01!$AD:$AJ),7,0),"---")</f>
        <v>---</v>
      </c>
      <c r="O213" s="19" t="str">
        <f>IFERROR(VLOOKUP(N213,IF($M$4="TEI0187_REV01",RAW_m_TEI0187_REV01!$AJ:$AK),2,0),"---")</f>
        <v>---</v>
      </c>
      <c r="P213" s="19" t="str">
        <f>IFERROR(VLOOKUP(F213&amp;"-"&amp;G213,IF($M$4="TEI0187_REV01",RAW_m_TEI0187_REV01!$AD:$AG),3,0),"---")</f>
        <v>---</v>
      </c>
      <c r="Q213" s="19" t="str">
        <f>IFERROR(VLOOKUP(N213,IF($M$4="TEI0187_REV01",RAW_m_TEI0187_REV01!$AE:$AH),4,0),"---")</f>
        <v>---</v>
      </c>
      <c r="R213" s="19" t="str">
        <f>IFERROR(VLOOKUP(F213&amp;"-"&amp;G213,IF($M$4="TEI0187_REV01",RAW_m_TEI0187_REV01!$AD:$AG),4,0),"---")</f>
        <v>---</v>
      </c>
    </row>
    <row r="214" spans="2:18" x14ac:dyDescent="0.25">
      <c r="B214" s="78">
        <v>209</v>
      </c>
      <c r="C214" s="19" t="str">
        <f>IFERROR(INDEX(B2B!A:F,MATCH('B2B Pin Table'!B214,B2B!A:A,0),6),"---")</f>
        <v>GND</v>
      </c>
      <c r="D214" s="19" t="str">
        <f>IFERROR(IF((COUNTIF(B2B!A210:K210,H212)&lt;0),"---",INDEX(B2B!A:K,MATCH('B2B Pin Table'!B214,B2B!A:A,0),2)),"---")</f>
        <v>J1</v>
      </c>
      <c r="E214" s="19" t="str">
        <f>IFERROR(IF((COUNTIF(B2B!A210:K210,H212)&lt;0),"---",INDEX(B2B!A:K,MATCH('B2B Pin Table'!B214,B2B!A:A,0),3)),"---")</f>
        <v>D29</v>
      </c>
      <c r="F214" s="19" t="str">
        <f>IFERROR(IF((COUNTIF(B2B!A210:K210,L212)&lt;0),"---",INDEX(B2B!A:K,MATCH('B2B Pin Table'!B214,B2B!A:A,0),4)),"---")</f>
        <v>J1</v>
      </c>
      <c r="G214" s="19" t="str">
        <f>IFERROR(IF((COUNTIF(B2B!A210:K210,L212)&lt;0),"---",INDEX(B2B!A:K,MATCH('B2B Pin Table'!B214,B2B!A:A,0),5)),"---")</f>
        <v>D29</v>
      </c>
      <c r="H214" s="59" t="str">
        <f>IFERROR(IF(VLOOKUP($D214&amp;"-"&amp;$E214,IF($H$4="TEB0187_REV01",CALC_CONN_TEB0187_REV01!$F:$I),4,0)="--","---",IF($H$4="TEB0187_REV01",CALC_CONN_TEB0187_REV01!$G214&amp; " --&gt; " &amp;CALC_CONN_TEB0187_REV01!$I214&amp; " --&gt; ")),"---")</f>
        <v>---</v>
      </c>
      <c r="I214" s="19" t="str">
        <f>IFERROR(IF(VLOOKUP($D214&amp;"-"&amp;$E214,IF($H$4="TEB0187_REV01",CALC_CONN_TEB0187_REV01!$F:$H),3,0)="--",VLOOKUP($D214&amp;"-"&amp;$E214,IF($H$4="TEB0187_REV01",CALC_CONN_TEB0187_REV01!$F:$H),2,0),VLOOKUP($D214&amp;"-"&amp;$E214,IF($H$4="TEB0187_REV01",CALC_CONN_TEB0187_REV01!$F:$H),3,0)),"---")</f>
        <v>---</v>
      </c>
      <c r="J214" s="19" t="str">
        <f>IFERROR(VLOOKUP(I214,IF($H$4="TEB0187_REV01",RAW_c_TEB0187_REV01!$AE:$AM),9,0),"---")</f>
        <v>---</v>
      </c>
      <c r="K214" s="19" t="str">
        <f>IFERROR(VLOOKUP(D214&amp;"-"&amp;E214,IF($H$4="TEB0187_REV01",RAW_c_TEB0187_REV01!$AD:$AK,"???"),6,0),"---")</f>
        <v>---</v>
      </c>
      <c r="L214" s="19" t="str">
        <f>IFERROR(VLOOKUP(D214&amp;"-"&amp;E214,IF($H$4="TEB0187_REV01",RAW_c_TEB0187_REV01!$AD:$AL,"???"),9,0),"---")</f>
        <v>---</v>
      </c>
      <c r="M214" s="19" t="str">
        <f>IFERROR(IF(VLOOKUP($F214&amp;"-"&amp;$G214,IF($M$4="TEI0187_REV01",RAW_m_TEI0187_REV01!$F:$AU),43,0)="--","---",IF($M$4="TEI0187_REV01",RAW_m_TEI0187_REV01!$AT214&amp; " --&gt; " &amp;RAW_m_TEI0187_REV01!$AU214&amp; " --&gt; ")),"---")</f>
        <v>---</v>
      </c>
      <c r="N214" s="19" t="str">
        <f>IFERROR(VLOOKUP(F214&amp;"-"&amp;G214,IF($M$4="TEI0187_REV01",RAW_m_TEI0187_REV01!$AD:$AJ),7,0),"---")</f>
        <v>---</v>
      </c>
      <c r="O214" s="19" t="str">
        <f>IFERROR(VLOOKUP(N214,IF($M$4="TEI0187_REV01",RAW_m_TEI0187_REV01!$AJ:$AK),2,0),"---")</f>
        <v>---</v>
      </c>
      <c r="P214" s="19" t="str">
        <f>IFERROR(VLOOKUP(F214&amp;"-"&amp;G214,IF($M$4="TEI0187_REV01",RAW_m_TEI0187_REV01!$AD:$AG),3,0),"---")</f>
        <v>---</v>
      </c>
      <c r="Q214" s="19" t="str">
        <f>IFERROR(VLOOKUP(N214,IF($M$4="TEI0187_REV01",RAW_m_TEI0187_REV01!$AE:$AH),4,0),"---")</f>
        <v>---</v>
      </c>
      <c r="R214" s="19" t="str">
        <f>IFERROR(VLOOKUP(F214&amp;"-"&amp;G214,IF($M$4="TEI0187_REV01",RAW_m_TEI0187_REV01!$AD:$AG),4,0),"---")</f>
        <v>---</v>
      </c>
    </row>
    <row r="215" spans="2:18" x14ac:dyDescent="0.25">
      <c r="B215" s="78">
        <v>210</v>
      </c>
      <c r="C215" s="19" t="str">
        <f>IFERROR(INDEX(B2B!A:F,MATCH('B2B Pin Table'!B215,B2B!A:A,0),6),"---")</f>
        <v>GND</v>
      </c>
      <c r="D215" s="19" t="str">
        <f>IFERROR(IF((COUNTIF(B2B!A211:K211,H213)&lt;0),"---",INDEX(B2B!A:K,MATCH('B2B Pin Table'!B215,B2B!A:A,0),2)),"---")</f>
        <v>J1</v>
      </c>
      <c r="E215" s="19" t="str">
        <f>IFERROR(IF((COUNTIF(B2B!A211:K211,H213)&lt;0),"---",INDEX(B2B!A:K,MATCH('B2B Pin Table'!B215,B2B!A:A,0),3)),"---")</f>
        <v>D30</v>
      </c>
      <c r="F215" s="19" t="str">
        <f>IFERROR(IF((COUNTIF(B2B!A211:K211,L213)&lt;0),"---",INDEX(B2B!A:K,MATCH('B2B Pin Table'!B215,B2B!A:A,0),4)),"---")</f>
        <v>J1</v>
      </c>
      <c r="G215" s="19" t="str">
        <f>IFERROR(IF((COUNTIF(B2B!A211:K211,L213)&lt;0),"---",INDEX(B2B!A:K,MATCH('B2B Pin Table'!B215,B2B!A:A,0),5)),"---")</f>
        <v>D30</v>
      </c>
      <c r="H215" s="59" t="str">
        <f>IFERROR(IF(VLOOKUP($D215&amp;"-"&amp;$E215,IF($H$4="TEB0187_REV01",CALC_CONN_TEB0187_REV01!$F:$I),4,0)="--","---",IF($H$4="TEB0187_REV01",CALC_CONN_TEB0187_REV01!$G215&amp; " --&gt; " &amp;CALC_CONN_TEB0187_REV01!$I215&amp; " --&gt; ")),"---")</f>
        <v>---</v>
      </c>
      <c r="I215" s="19" t="str">
        <f>IFERROR(IF(VLOOKUP($D215&amp;"-"&amp;$E215,IF($H$4="TEB0187_REV01",CALC_CONN_TEB0187_REV01!$F:$H),3,0)="--",VLOOKUP($D215&amp;"-"&amp;$E215,IF($H$4="TEB0187_REV01",CALC_CONN_TEB0187_REV01!$F:$H),2,0),VLOOKUP($D215&amp;"-"&amp;$E215,IF($H$4="TEB0187_REV01",CALC_CONN_TEB0187_REV01!$F:$H),3,0)),"---")</f>
        <v>---</v>
      </c>
      <c r="J215" s="19" t="str">
        <f>IFERROR(VLOOKUP(I215,IF($H$4="TEB0187_REV01",RAW_c_TEB0187_REV01!$AE:$AM),9,0),"---")</f>
        <v>---</v>
      </c>
      <c r="K215" s="19" t="str">
        <f>IFERROR(VLOOKUP(D215&amp;"-"&amp;E215,IF($H$4="TEB0187_REV01",RAW_c_TEB0187_REV01!$AD:$AK,"???"),6,0),"---")</f>
        <v>---</v>
      </c>
      <c r="L215" s="19" t="str">
        <f>IFERROR(VLOOKUP(D215&amp;"-"&amp;E215,IF($H$4="TEB0187_REV01",RAW_c_TEB0187_REV01!$AD:$AL,"???"),9,0),"---")</f>
        <v>---</v>
      </c>
      <c r="M215" s="19" t="str">
        <f>IFERROR(IF(VLOOKUP($F215&amp;"-"&amp;$G215,IF($M$4="TEI0187_REV01",RAW_m_TEI0187_REV01!$F:$AU),43,0)="--","---",IF($M$4="TEI0187_REV01",RAW_m_TEI0187_REV01!$AT215&amp; " --&gt; " &amp;RAW_m_TEI0187_REV01!$AU215&amp; " --&gt; ")),"---")</f>
        <v>---</v>
      </c>
      <c r="N215" s="19" t="str">
        <f>IFERROR(VLOOKUP(F215&amp;"-"&amp;G215,IF($M$4="TEI0187_REV01",RAW_m_TEI0187_REV01!$AD:$AJ),7,0),"---")</f>
        <v>---</v>
      </c>
      <c r="O215" s="19" t="str">
        <f>IFERROR(VLOOKUP(N215,IF($M$4="TEI0187_REV01",RAW_m_TEI0187_REV01!$AJ:$AK),2,0),"---")</f>
        <v>---</v>
      </c>
      <c r="P215" s="19" t="str">
        <f>IFERROR(VLOOKUP(F215&amp;"-"&amp;G215,IF($M$4="TEI0187_REV01",RAW_m_TEI0187_REV01!$AD:$AG),3,0),"---")</f>
        <v>---</v>
      </c>
      <c r="Q215" s="19" t="str">
        <f>IFERROR(VLOOKUP(N215,IF($M$4="TEI0187_REV01",RAW_m_TEI0187_REV01!$AE:$AH),4,0),"---")</f>
        <v>---</v>
      </c>
      <c r="R215" s="19" t="str">
        <f>IFERROR(VLOOKUP(F215&amp;"-"&amp;G215,IF($M$4="TEI0187_REV01",RAW_m_TEI0187_REV01!$AD:$AG),4,0),"---")</f>
        <v>---</v>
      </c>
    </row>
    <row r="216" spans="2:18" x14ac:dyDescent="0.25">
      <c r="B216" s="78">
        <v>211</v>
      </c>
      <c r="C216" s="19" t="str">
        <f>IFERROR(INDEX(B2B!A:F,MATCH('B2B Pin Table'!B216,B2B!A:A,0),6),"---")</f>
        <v>IO</v>
      </c>
      <c r="D216" s="19" t="str">
        <f>IFERROR(IF((COUNTIF(B2B!A212:K212,H214)&lt;0),"---",INDEX(B2B!A:K,MATCH('B2B Pin Table'!B216,B2B!A:A,0),2)),"---")</f>
        <v>J1</v>
      </c>
      <c r="E216" s="19" t="str">
        <f>IFERROR(IF((COUNTIF(B2B!A212:K212,H214)&lt;0),"---",INDEX(B2B!A:K,MATCH('B2B Pin Table'!B216,B2B!A:A,0),3)),"---")</f>
        <v>D31</v>
      </c>
      <c r="F216" s="19" t="str">
        <f>IFERROR(IF((COUNTIF(B2B!A212:K212,L214)&lt;0),"---",INDEX(B2B!A:K,MATCH('B2B Pin Table'!B216,B2B!A:A,0),4)),"---")</f>
        <v>J1</v>
      </c>
      <c r="G216" s="19" t="str">
        <f>IFERROR(IF((COUNTIF(B2B!A212:K212,L214)&lt;0),"---",INDEX(B2B!A:K,MATCH('B2B Pin Table'!B216,B2B!A:A,0),5)),"---")</f>
        <v>D31</v>
      </c>
      <c r="H216" s="59" t="str">
        <f>IFERROR(IF(VLOOKUP($D216&amp;"-"&amp;$E216,IF($H$4="TEB0187_REV01",CALC_CONN_TEB0187_REV01!$F:$I),4,0)="--","---",IF($H$4="TEB0187_REV01",CALC_CONN_TEB0187_REV01!$G216&amp; " --&gt; " &amp;CALC_CONN_TEB0187_REV01!$I216&amp; " --&gt; ")),"---")</f>
        <v>---</v>
      </c>
      <c r="I216" s="19" t="str">
        <f>IFERROR(IF(VLOOKUP($D216&amp;"-"&amp;$E216,IF($H$4="TEB0187_REV01",CALC_CONN_TEB0187_REV01!$F:$H),3,0)="--",VLOOKUP($D216&amp;"-"&amp;$E216,IF($H$4="TEB0187_REV01",CALC_CONN_TEB0187_REV01!$F:$H),2,0),VLOOKUP($D216&amp;"-"&amp;$E216,IF($H$4="TEB0187_REV01",CALC_CONN_TEB0187_REV01!$F:$H),3,0)),"---")</f>
        <v>---</v>
      </c>
      <c r="J216" s="19" t="str">
        <f>IFERROR(VLOOKUP(I216,IF($H$4="TEB0187_REV01",RAW_c_TEB0187_REV01!$AE:$AM),9,0),"---")</f>
        <v>---</v>
      </c>
      <c r="K216" s="19" t="str">
        <f>IFERROR(VLOOKUP(D216&amp;"-"&amp;E216,IF($H$4="TEB0187_REV01",RAW_c_TEB0187_REV01!$AD:$AK,"???"),6,0),"---")</f>
        <v>---</v>
      </c>
      <c r="L216" s="19" t="str">
        <f>IFERROR(VLOOKUP(D216&amp;"-"&amp;E216,IF($H$4="TEB0187_REV01",RAW_c_TEB0187_REV01!$AD:$AL,"???"),9,0),"---")</f>
        <v>---</v>
      </c>
      <c r="M216" s="19" t="str">
        <f>IFERROR(IF(VLOOKUP($F216&amp;"-"&amp;$G216,IF($M$4="TEI0187_REV01",RAW_m_TEI0187_REV01!$F:$AU),43,0)="--","---",IF($M$4="TEI0187_REV01",RAW_m_TEI0187_REV01!$AT216&amp; " --&gt; " &amp;RAW_m_TEI0187_REV01!$AU216&amp; " --&gt; ")),"---")</f>
        <v>---</v>
      </c>
      <c r="N216" s="19" t="str">
        <f>IFERROR(VLOOKUP(F216&amp;"-"&amp;G216,IF($M$4="TEI0187_REV01",RAW_m_TEI0187_REV01!$AD:$AJ),7,0),"---")</f>
        <v>---</v>
      </c>
      <c r="O216" s="19" t="str">
        <f>IFERROR(VLOOKUP(N216,IF($M$4="TEI0187_REV01",RAW_m_TEI0187_REV01!$AJ:$AK),2,0),"---")</f>
        <v>---</v>
      </c>
      <c r="P216" s="19" t="str">
        <f>IFERROR(VLOOKUP(F216&amp;"-"&amp;G216,IF($M$4="TEI0187_REV01",RAW_m_TEI0187_REV01!$AD:$AG),3,0),"---")</f>
        <v>---</v>
      </c>
      <c r="Q216" s="19" t="str">
        <f>IFERROR(VLOOKUP(N216,IF($M$4="TEI0187_REV01",RAW_m_TEI0187_REV01!$AE:$AH),4,0),"---")</f>
        <v>---</v>
      </c>
      <c r="R216" s="19" t="str">
        <f>IFERROR(VLOOKUP(F216&amp;"-"&amp;G216,IF($M$4="TEI0187_REV01",RAW_m_TEI0187_REV01!$AD:$AG),4,0),"---")</f>
        <v>---</v>
      </c>
    </row>
    <row r="217" spans="2:18" x14ac:dyDescent="0.25">
      <c r="B217" s="78">
        <v>212</v>
      </c>
      <c r="C217" s="19" t="str">
        <f>IFERROR(INDEX(B2B!A:F,MATCH('B2B Pin Table'!B217,B2B!A:A,0),6),"---")</f>
        <v>IO</v>
      </c>
      <c r="D217" s="19" t="str">
        <f>IFERROR(IF((COUNTIF(B2B!A213:K213,H215)&lt;0),"---",INDEX(B2B!A:K,MATCH('B2B Pin Table'!B217,B2B!A:A,0),2)),"---")</f>
        <v>J1</v>
      </c>
      <c r="E217" s="19" t="str">
        <f>IFERROR(IF((COUNTIF(B2B!A213:K213,H215)&lt;0),"---",INDEX(B2B!A:K,MATCH('B2B Pin Table'!B217,B2B!A:A,0),3)),"---")</f>
        <v>D32</v>
      </c>
      <c r="F217" s="19" t="str">
        <f>IFERROR(IF((COUNTIF(B2B!A213:K213,L215)&lt;0),"---",INDEX(B2B!A:K,MATCH('B2B Pin Table'!B217,B2B!A:A,0),4)),"---")</f>
        <v>J1</v>
      </c>
      <c r="G217" s="19" t="str">
        <f>IFERROR(IF((COUNTIF(B2B!A213:K213,L215)&lt;0),"---",INDEX(B2B!A:K,MATCH('B2B Pin Table'!B217,B2B!A:A,0),5)),"---")</f>
        <v>D32</v>
      </c>
      <c r="H217" s="59" t="str">
        <f>IFERROR(IF(VLOOKUP($D217&amp;"-"&amp;$E217,IF($H$4="TEB0187_REV01",CALC_CONN_TEB0187_REV01!$F:$I),4,0)="--","---",IF($H$4="TEB0187_REV01",CALC_CONN_TEB0187_REV01!$G217&amp; " --&gt; " &amp;CALC_CONN_TEB0187_REV01!$I217&amp; " --&gt; ")),"---")</f>
        <v>---</v>
      </c>
      <c r="I217" s="19" t="str">
        <f>IFERROR(IF(VLOOKUP($D217&amp;"-"&amp;$E217,IF($H$4="TEB0187_REV01",CALC_CONN_TEB0187_REV01!$F:$H),3,0)="--",VLOOKUP($D217&amp;"-"&amp;$E217,IF($H$4="TEB0187_REV01",CALC_CONN_TEB0187_REV01!$F:$H),2,0),VLOOKUP($D217&amp;"-"&amp;$E217,IF($H$4="TEB0187_REV01",CALC_CONN_TEB0187_REV01!$F:$H),3,0)),"---")</f>
        <v>---</v>
      </c>
      <c r="J217" s="19" t="str">
        <f>IFERROR(VLOOKUP(I217,IF($H$4="TEB0187_REV01",RAW_c_TEB0187_REV01!$AE:$AM),9,0),"---")</f>
        <v>---</v>
      </c>
      <c r="K217" s="19" t="str">
        <f>IFERROR(VLOOKUP(D217&amp;"-"&amp;E217,IF($H$4="TEB0187_REV01",RAW_c_TEB0187_REV01!$AD:$AK,"???"),6,0),"---")</f>
        <v>---</v>
      </c>
      <c r="L217" s="19" t="str">
        <f>IFERROR(VLOOKUP(D217&amp;"-"&amp;E217,IF($H$4="TEB0187_REV01",RAW_c_TEB0187_REV01!$AD:$AL,"???"),9,0),"---")</f>
        <v>---</v>
      </c>
      <c r="M217" s="19" t="str">
        <f>IFERROR(IF(VLOOKUP($F217&amp;"-"&amp;$G217,IF($M$4="TEI0187_REV01",RAW_m_TEI0187_REV01!$F:$AU),43,0)="--","---",IF($M$4="TEI0187_REV01",RAW_m_TEI0187_REV01!$AT217&amp; " --&gt; " &amp;RAW_m_TEI0187_REV01!$AU217&amp; " --&gt; ")),"---")</f>
        <v>---</v>
      </c>
      <c r="N217" s="19" t="str">
        <f>IFERROR(VLOOKUP(F217&amp;"-"&amp;G217,IF($M$4="TEI0187_REV01",RAW_m_TEI0187_REV01!$AD:$AJ),7,0),"---")</f>
        <v>---</v>
      </c>
      <c r="O217" s="19" t="str">
        <f>IFERROR(VLOOKUP(N217,IF($M$4="TEI0187_REV01",RAW_m_TEI0187_REV01!$AJ:$AK),2,0),"---")</f>
        <v>---</v>
      </c>
      <c r="P217" s="19" t="str">
        <f>IFERROR(VLOOKUP(F217&amp;"-"&amp;G217,IF($M$4="TEI0187_REV01",RAW_m_TEI0187_REV01!$AD:$AG),3,0),"---")</f>
        <v>---</v>
      </c>
      <c r="Q217" s="19" t="str">
        <f>IFERROR(VLOOKUP(N217,IF($M$4="TEI0187_REV01",RAW_m_TEI0187_REV01!$AE:$AH),4,0),"---")</f>
        <v>---</v>
      </c>
      <c r="R217" s="19" t="str">
        <f>IFERROR(VLOOKUP(F217&amp;"-"&amp;G217,IF($M$4="TEI0187_REV01",RAW_m_TEI0187_REV01!$AD:$AG),4,0),"---")</f>
        <v>---</v>
      </c>
    </row>
    <row r="218" spans="2:18" x14ac:dyDescent="0.25">
      <c r="B218" s="78">
        <v>213</v>
      </c>
      <c r="C218" s="19" t="str">
        <f>IFERROR(INDEX(B2B!A:F,MATCH('B2B Pin Table'!B218,B2B!A:A,0),6),"---")</f>
        <v>PWR</v>
      </c>
      <c r="D218" s="19" t="str">
        <f>IFERROR(IF((COUNTIF(B2B!A214:K214,H216)&lt;0),"---",INDEX(B2B!A:K,MATCH('B2B Pin Table'!B218,B2B!A:A,0),2)),"---")</f>
        <v>J1</v>
      </c>
      <c r="E218" s="19" t="str">
        <f>IFERROR(IF((COUNTIF(B2B!A214:K214,H216)&lt;0),"---",INDEX(B2B!A:K,MATCH('B2B Pin Table'!B218,B2B!A:A,0),3)),"---")</f>
        <v>D33</v>
      </c>
      <c r="F218" s="19" t="str">
        <f>IFERROR(IF((COUNTIF(B2B!A214:K214,L216)&lt;0),"---",INDEX(B2B!A:K,MATCH('B2B Pin Table'!B218,B2B!A:A,0),4)),"---")</f>
        <v>J1</v>
      </c>
      <c r="G218" s="19" t="str">
        <f>IFERROR(IF((COUNTIF(B2B!A214:K214,L216)&lt;0),"---",INDEX(B2B!A:K,MATCH('B2B Pin Table'!B218,B2B!A:A,0),5)),"---")</f>
        <v>D33</v>
      </c>
      <c r="H218" s="59" t="str">
        <f>IFERROR(IF(VLOOKUP($D218&amp;"-"&amp;$E218,IF($H$4="TEB0187_REV01",CALC_CONN_TEB0187_REV01!$F:$I),4,0)="--","---",IF($H$4="TEB0187_REV01",CALC_CONN_TEB0187_REV01!$G218&amp; " --&gt; " &amp;CALC_CONN_TEB0187_REV01!$I218&amp; " --&gt; ")),"---")</f>
        <v>---</v>
      </c>
      <c r="I218" s="19" t="str">
        <f>IFERROR(IF(VLOOKUP($D218&amp;"-"&amp;$E218,IF($H$4="TEB0187_REV01",CALC_CONN_TEB0187_REV01!$F:$H),3,0)="--",VLOOKUP($D218&amp;"-"&amp;$E218,IF($H$4="TEB0187_REV01",CALC_CONN_TEB0187_REV01!$F:$H),2,0),VLOOKUP($D218&amp;"-"&amp;$E218,IF($H$4="TEB0187_REV01",CALC_CONN_TEB0187_REV01!$F:$H),3,0)),"---")</f>
        <v>---</v>
      </c>
      <c r="J218" s="19" t="str">
        <f>IFERROR(VLOOKUP(I218,IF($H$4="TEB0187_REV01",RAW_c_TEB0187_REV01!$AE:$AM),9,0),"---")</f>
        <v>---</v>
      </c>
      <c r="K218" s="19" t="str">
        <f>IFERROR(VLOOKUP(D218&amp;"-"&amp;E218,IF($H$4="TEB0187_REV01",RAW_c_TEB0187_REV01!$AD:$AK,"???"),6,0),"---")</f>
        <v>---</v>
      </c>
      <c r="L218" s="19" t="str">
        <f>IFERROR(VLOOKUP(D218&amp;"-"&amp;E218,IF($H$4="TEB0187_REV01",RAW_c_TEB0187_REV01!$AD:$AL,"???"),9,0),"---")</f>
        <v>---</v>
      </c>
      <c r="M218" s="19" t="str">
        <f>IFERROR(IF(VLOOKUP($F218&amp;"-"&amp;$G218,IF($M$4="TEI0187_REV01",RAW_m_TEI0187_REV01!$F:$AU),43,0)="--","---",IF($M$4="TEI0187_REV01",RAW_m_TEI0187_REV01!$AT218&amp; " --&gt; " &amp;RAW_m_TEI0187_REV01!$AU218&amp; " --&gt; ")),"---")</f>
        <v>---</v>
      </c>
      <c r="N218" s="19" t="str">
        <f>IFERROR(VLOOKUP(F218&amp;"-"&amp;G218,IF($M$4="TEI0187_REV01",RAW_m_TEI0187_REV01!$AD:$AJ),7,0),"---")</f>
        <v>---</v>
      </c>
      <c r="O218" s="19" t="str">
        <f>IFERROR(VLOOKUP(N218,IF($M$4="TEI0187_REV01",RAW_m_TEI0187_REV01!$AJ:$AK),2,0),"---")</f>
        <v>---</v>
      </c>
      <c r="P218" s="19" t="str">
        <f>IFERROR(VLOOKUP(F218&amp;"-"&amp;G218,IF($M$4="TEI0187_REV01",RAW_m_TEI0187_REV01!$AD:$AG),3,0),"---")</f>
        <v>---</v>
      </c>
      <c r="Q218" s="19" t="str">
        <f>IFERROR(VLOOKUP(N218,IF($M$4="TEI0187_REV01",RAW_m_TEI0187_REV01!$AE:$AH),4,0),"---")</f>
        <v>---</v>
      </c>
      <c r="R218" s="19" t="str">
        <f>IFERROR(VLOOKUP(F218&amp;"-"&amp;G218,IF($M$4="TEI0187_REV01",RAW_m_TEI0187_REV01!$AD:$AG),4,0),"---")</f>
        <v>---</v>
      </c>
    </row>
    <row r="219" spans="2:18" x14ac:dyDescent="0.25">
      <c r="B219" s="78">
        <v>214</v>
      </c>
      <c r="C219" s="19" t="str">
        <f>IFERROR(INDEX(B2B!A:F,MATCH('B2B Pin Table'!B219,B2B!A:A,0),6),"---")</f>
        <v>PWR</v>
      </c>
      <c r="D219" s="19" t="str">
        <f>IFERROR(IF((COUNTIF(B2B!A215:K215,H217)&lt;0),"---",INDEX(B2B!A:K,MATCH('B2B Pin Table'!B219,B2B!A:A,0),2)),"---")</f>
        <v>J1</v>
      </c>
      <c r="E219" s="19" t="str">
        <f>IFERROR(IF((COUNTIF(B2B!A215:K215,H217)&lt;0),"---",INDEX(B2B!A:K,MATCH('B2B Pin Table'!B219,B2B!A:A,0),3)),"---")</f>
        <v>D34</v>
      </c>
      <c r="F219" s="19" t="str">
        <f>IFERROR(IF((COUNTIF(B2B!A215:K215,L217)&lt;0),"---",INDEX(B2B!A:K,MATCH('B2B Pin Table'!B219,B2B!A:A,0),4)),"---")</f>
        <v>J1</v>
      </c>
      <c r="G219" s="19" t="str">
        <f>IFERROR(IF((COUNTIF(B2B!A215:K215,L217)&lt;0),"---",INDEX(B2B!A:K,MATCH('B2B Pin Table'!B219,B2B!A:A,0),5)),"---")</f>
        <v>D34</v>
      </c>
      <c r="H219" s="59" t="str">
        <f>IFERROR(IF(VLOOKUP($D219&amp;"-"&amp;$E219,IF($H$4="TEB0187_REV01",CALC_CONN_TEB0187_REV01!$F:$I),4,0)="--","---",IF($H$4="TEB0187_REV01",CALC_CONN_TEB0187_REV01!$G219&amp; " --&gt; " &amp;CALC_CONN_TEB0187_REV01!$I219&amp; " --&gt; ")),"---")</f>
        <v>---</v>
      </c>
      <c r="I219" s="19" t="str">
        <f>IFERROR(IF(VLOOKUP($D219&amp;"-"&amp;$E219,IF($H$4="TEB0187_REV01",CALC_CONN_TEB0187_REV01!$F:$H),3,0)="--",VLOOKUP($D219&amp;"-"&amp;$E219,IF($H$4="TEB0187_REV01",CALC_CONN_TEB0187_REV01!$F:$H),2,0),VLOOKUP($D219&amp;"-"&amp;$E219,IF($H$4="TEB0187_REV01",CALC_CONN_TEB0187_REV01!$F:$H),3,0)),"---")</f>
        <v>---</v>
      </c>
      <c r="J219" s="19" t="str">
        <f>IFERROR(VLOOKUP(I219,IF($H$4="TEB0187_REV01",RAW_c_TEB0187_REV01!$AE:$AM),9,0),"---")</f>
        <v>---</v>
      </c>
      <c r="K219" s="19" t="str">
        <f>IFERROR(VLOOKUP(D219&amp;"-"&amp;E219,IF($H$4="TEB0187_REV01",RAW_c_TEB0187_REV01!$AD:$AK,"???"),6,0),"---")</f>
        <v>---</v>
      </c>
      <c r="L219" s="19" t="str">
        <f>IFERROR(VLOOKUP(D219&amp;"-"&amp;E219,IF($H$4="TEB0187_REV01",RAW_c_TEB0187_REV01!$AD:$AL,"???"),9,0),"---")</f>
        <v>---</v>
      </c>
      <c r="M219" s="19" t="str">
        <f>IFERROR(IF(VLOOKUP($F219&amp;"-"&amp;$G219,IF($M$4="TEI0187_REV01",RAW_m_TEI0187_REV01!$F:$AU),43,0)="--","---",IF($M$4="TEI0187_REV01",RAW_m_TEI0187_REV01!$AT219&amp; " --&gt; " &amp;RAW_m_TEI0187_REV01!$AU219&amp; " --&gt; ")),"---")</f>
        <v>---</v>
      </c>
      <c r="N219" s="19" t="str">
        <f>IFERROR(VLOOKUP(F219&amp;"-"&amp;G219,IF($M$4="TEI0187_REV01",RAW_m_TEI0187_REV01!$AD:$AJ),7,0),"---")</f>
        <v>---</v>
      </c>
      <c r="O219" s="19" t="str">
        <f>IFERROR(VLOOKUP(N219,IF($M$4="TEI0187_REV01",RAW_m_TEI0187_REV01!$AJ:$AK),2,0),"---")</f>
        <v>---</v>
      </c>
      <c r="P219" s="19" t="str">
        <f>IFERROR(VLOOKUP(F219&amp;"-"&amp;G219,IF($M$4="TEI0187_REV01",RAW_m_TEI0187_REV01!$AD:$AG),3,0),"---")</f>
        <v>---</v>
      </c>
      <c r="Q219" s="19" t="str">
        <f>IFERROR(VLOOKUP(N219,IF($M$4="TEI0187_REV01",RAW_m_TEI0187_REV01!$AE:$AH),4,0),"---")</f>
        <v>---</v>
      </c>
      <c r="R219" s="19" t="str">
        <f>IFERROR(VLOOKUP(F219&amp;"-"&amp;G219,IF($M$4="TEI0187_REV01",RAW_m_TEI0187_REV01!$AD:$AG),4,0),"---")</f>
        <v>---</v>
      </c>
    </row>
    <row r="220" spans="2:18" x14ac:dyDescent="0.25">
      <c r="B220" s="78">
        <v>215</v>
      </c>
      <c r="C220" s="19" t="str">
        <f>IFERROR(INDEX(B2B!A:F,MATCH('B2B Pin Table'!B220,B2B!A:A,0),6),"---")</f>
        <v>IO</v>
      </c>
      <c r="D220" s="19" t="str">
        <f>IFERROR(IF((COUNTIF(B2B!A216:K216,H218)&lt;0),"---",INDEX(B2B!A:K,MATCH('B2B Pin Table'!B220,B2B!A:A,0),2)),"---")</f>
        <v>J1</v>
      </c>
      <c r="E220" s="19" t="str">
        <f>IFERROR(IF((COUNTIF(B2B!A216:K216,H218)&lt;0),"---",INDEX(B2B!A:K,MATCH('B2B Pin Table'!B220,B2B!A:A,0),3)),"---")</f>
        <v>D35</v>
      </c>
      <c r="F220" s="19" t="str">
        <f>IFERROR(IF((COUNTIF(B2B!A216:K216,L218)&lt;0),"---",INDEX(B2B!A:K,MATCH('B2B Pin Table'!B220,B2B!A:A,0),4)),"---")</f>
        <v>J1</v>
      </c>
      <c r="G220" s="19" t="str">
        <f>IFERROR(IF((COUNTIF(B2B!A216:K216,L218)&lt;0),"---",INDEX(B2B!A:K,MATCH('B2B Pin Table'!B220,B2B!A:A,0),5)),"---")</f>
        <v>D35</v>
      </c>
      <c r="H220" s="59" t="str">
        <f>IFERROR(IF(VLOOKUP($D220&amp;"-"&amp;$E220,IF($H$4="TEB0187_REV01",CALC_CONN_TEB0187_REV01!$F:$I),4,0)="--","---",IF($H$4="TEB0187_REV01",CALC_CONN_TEB0187_REV01!$G220&amp; " --&gt; " &amp;CALC_CONN_TEB0187_REV01!$I220&amp; " --&gt; ")),"---")</f>
        <v>---</v>
      </c>
      <c r="I220" s="19" t="str">
        <f>IFERROR(IF(VLOOKUP($D220&amp;"-"&amp;$E220,IF($H$4="TEB0187_REV01",CALC_CONN_TEB0187_REV01!$F:$H),3,0)="--",VLOOKUP($D220&amp;"-"&amp;$E220,IF($H$4="TEB0187_REV01",CALC_CONN_TEB0187_REV01!$F:$H),2,0),VLOOKUP($D220&amp;"-"&amp;$E220,IF($H$4="TEB0187_REV01",CALC_CONN_TEB0187_REV01!$F:$H),3,0)),"---")</f>
        <v>---</v>
      </c>
      <c r="J220" s="19" t="str">
        <f>IFERROR(VLOOKUP(I220,IF($H$4="TEB0187_REV01",RAW_c_TEB0187_REV01!$AE:$AM),9,0),"---")</f>
        <v>---</v>
      </c>
      <c r="K220" s="19" t="str">
        <f>IFERROR(VLOOKUP(D220&amp;"-"&amp;E220,IF($H$4="TEB0187_REV01",RAW_c_TEB0187_REV01!$AD:$AK,"???"),6,0),"---")</f>
        <v>---</v>
      </c>
      <c r="L220" s="19" t="str">
        <f>IFERROR(VLOOKUP(D220&amp;"-"&amp;E220,IF($H$4="TEB0187_REV01",RAW_c_TEB0187_REV01!$AD:$AL,"???"),9,0),"---")</f>
        <v>---</v>
      </c>
      <c r="M220" s="19" t="str">
        <f>IFERROR(IF(VLOOKUP($F220&amp;"-"&amp;$G220,IF($M$4="TEI0187_REV01",RAW_m_TEI0187_REV01!$F:$AU),43,0)="--","---",IF($M$4="TEI0187_REV01",RAW_m_TEI0187_REV01!$AT220&amp; " --&gt; " &amp;RAW_m_TEI0187_REV01!$AU220&amp; " --&gt; ")),"---")</f>
        <v>---</v>
      </c>
      <c r="N220" s="19" t="str">
        <f>IFERROR(VLOOKUP(F220&amp;"-"&amp;G220,IF($M$4="TEI0187_REV01",RAW_m_TEI0187_REV01!$AD:$AJ),7,0),"---")</f>
        <v>---</v>
      </c>
      <c r="O220" s="19" t="str">
        <f>IFERROR(VLOOKUP(N220,IF($M$4="TEI0187_REV01",RAW_m_TEI0187_REV01!$AJ:$AK),2,0),"---")</f>
        <v>---</v>
      </c>
      <c r="P220" s="19" t="str">
        <f>IFERROR(VLOOKUP(F220&amp;"-"&amp;G220,IF($M$4="TEI0187_REV01",RAW_m_TEI0187_REV01!$AD:$AG),3,0),"---")</f>
        <v>---</v>
      </c>
      <c r="Q220" s="19" t="str">
        <f>IFERROR(VLOOKUP(N220,IF($M$4="TEI0187_REV01",RAW_m_TEI0187_REV01!$AE:$AH),4,0),"---")</f>
        <v>---</v>
      </c>
      <c r="R220" s="19" t="str">
        <f>IFERROR(VLOOKUP(F220&amp;"-"&amp;G220,IF($M$4="TEI0187_REV01",RAW_m_TEI0187_REV01!$AD:$AG),4,0),"---")</f>
        <v>---</v>
      </c>
    </row>
    <row r="221" spans="2:18" x14ac:dyDescent="0.25">
      <c r="B221" s="78">
        <v>216</v>
      </c>
      <c r="C221" s="19" t="str">
        <f>IFERROR(INDEX(B2B!A:F,MATCH('B2B Pin Table'!B221,B2B!A:A,0),6),"---")</f>
        <v>IO</v>
      </c>
      <c r="D221" s="19" t="str">
        <f>IFERROR(IF((COUNTIF(B2B!A217:K217,H219)&lt;0),"---",INDEX(B2B!A:K,MATCH('B2B Pin Table'!B221,B2B!A:A,0),2)),"---")</f>
        <v>J1</v>
      </c>
      <c r="E221" s="19" t="str">
        <f>IFERROR(IF((COUNTIF(B2B!A217:K217,H219)&lt;0),"---",INDEX(B2B!A:K,MATCH('B2B Pin Table'!B221,B2B!A:A,0),3)),"---")</f>
        <v>D36</v>
      </c>
      <c r="F221" s="19" t="str">
        <f>IFERROR(IF((COUNTIF(B2B!A217:K217,L219)&lt;0),"---",INDEX(B2B!A:K,MATCH('B2B Pin Table'!B221,B2B!A:A,0),4)),"---")</f>
        <v>J1</v>
      </c>
      <c r="G221" s="19" t="str">
        <f>IFERROR(IF((COUNTIF(B2B!A217:K217,L219)&lt;0),"---",INDEX(B2B!A:K,MATCH('B2B Pin Table'!B221,B2B!A:A,0),5)),"---")</f>
        <v>D36</v>
      </c>
      <c r="H221" s="59" t="str">
        <f>IFERROR(IF(VLOOKUP($D221&amp;"-"&amp;$E221,IF($H$4="TEB0187_REV01",CALC_CONN_TEB0187_REV01!$F:$I),4,0)="--","---",IF($H$4="TEB0187_REV01",CALC_CONN_TEB0187_REV01!$G221&amp; " --&gt; " &amp;CALC_CONN_TEB0187_REV01!$I221&amp; " --&gt; ")),"---")</f>
        <v>---</v>
      </c>
      <c r="I221" s="19" t="str">
        <f>IFERROR(IF(VLOOKUP($D221&amp;"-"&amp;$E221,IF($H$4="TEB0187_REV01",CALC_CONN_TEB0187_REV01!$F:$H),3,0)="--",VLOOKUP($D221&amp;"-"&amp;$E221,IF($H$4="TEB0187_REV01",CALC_CONN_TEB0187_REV01!$F:$H),2,0),VLOOKUP($D221&amp;"-"&amp;$E221,IF($H$4="TEB0187_REV01",CALC_CONN_TEB0187_REV01!$F:$H),3,0)),"---")</f>
        <v>---</v>
      </c>
      <c r="J221" s="19" t="str">
        <f>IFERROR(VLOOKUP(I221,IF($H$4="TEB0187_REV01",RAW_c_TEB0187_REV01!$AE:$AM),9,0),"---")</f>
        <v>---</v>
      </c>
      <c r="K221" s="19" t="str">
        <f>IFERROR(VLOOKUP(D221&amp;"-"&amp;E221,IF($H$4="TEB0187_REV01",RAW_c_TEB0187_REV01!$AD:$AK,"???"),6,0),"---")</f>
        <v>---</v>
      </c>
      <c r="L221" s="19" t="str">
        <f>IFERROR(VLOOKUP(D221&amp;"-"&amp;E221,IF($H$4="TEB0187_REV01",RAW_c_TEB0187_REV01!$AD:$AL,"???"),9,0),"---")</f>
        <v>---</v>
      </c>
      <c r="M221" s="19" t="str">
        <f>IFERROR(IF(VLOOKUP($F221&amp;"-"&amp;$G221,IF($M$4="TEI0187_REV01",RAW_m_TEI0187_REV01!$F:$AU),43,0)="--","---",IF($M$4="TEI0187_REV01",RAW_m_TEI0187_REV01!$AT221&amp; " --&gt; " &amp;RAW_m_TEI0187_REV01!$AU221&amp; " --&gt; ")),"---")</f>
        <v>---</v>
      </c>
      <c r="N221" s="19" t="str">
        <f>IFERROR(VLOOKUP(F221&amp;"-"&amp;G221,IF($M$4="TEI0187_REV01",RAW_m_TEI0187_REV01!$AD:$AJ),7,0),"---")</f>
        <v>---</v>
      </c>
      <c r="O221" s="19" t="str">
        <f>IFERROR(VLOOKUP(N221,IF($M$4="TEI0187_REV01",RAW_m_TEI0187_REV01!$AJ:$AK),2,0),"---")</f>
        <v>---</v>
      </c>
      <c r="P221" s="19" t="str">
        <f>IFERROR(VLOOKUP(F221&amp;"-"&amp;G221,IF($M$4="TEI0187_REV01",RAW_m_TEI0187_REV01!$AD:$AG),3,0),"---")</f>
        <v>---</v>
      </c>
      <c r="Q221" s="19" t="str">
        <f>IFERROR(VLOOKUP(N221,IF($M$4="TEI0187_REV01",RAW_m_TEI0187_REV01!$AE:$AH),4,0),"---")</f>
        <v>---</v>
      </c>
      <c r="R221" s="19" t="str">
        <f>IFERROR(VLOOKUP(F221&amp;"-"&amp;G221,IF($M$4="TEI0187_REV01",RAW_m_TEI0187_REV01!$AD:$AG),4,0),"---")</f>
        <v>---</v>
      </c>
    </row>
    <row r="222" spans="2:18" x14ac:dyDescent="0.25">
      <c r="B222" s="78">
        <v>217</v>
      </c>
      <c r="C222" s="19" t="str">
        <f>IFERROR(INDEX(B2B!A:F,MATCH('B2B Pin Table'!B222,B2B!A:A,0),6),"---")</f>
        <v>GND</v>
      </c>
      <c r="D222" s="19" t="str">
        <f>IFERROR(IF((COUNTIF(B2B!A218:K218,H220)&lt;0),"---",INDEX(B2B!A:K,MATCH('B2B Pin Table'!B222,B2B!A:A,0),2)),"---")</f>
        <v>J1</v>
      </c>
      <c r="E222" s="19" t="str">
        <f>IFERROR(IF((COUNTIF(B2B!A218:K218,H220)&lt;0),"---",INDEX(B2B!A:K,MATCH('B2B Pin Table'!B222,B2B!A:A,0),3)),"---")</f>
        <v>D37</v>
      </c>
      <c r="F222" s="19" t="str">
        <f>IFERROR(IF((COUNTIF(B2B!A218:K218,L220)&lt;0),"---",INDEX(B2B!A:K,MATCH('B2B Pin Table'!B222,B2B!A:A,0),4)),"---")</f>
        <v>J1</v>
      </c>
      <c r="G222" s="19" t="str">
        <f>IFERROR(IF((COUNTIF(B2B!A218:K218,L220)&lt;0),"---",INDEX(B2B!A:K,MATCH('B2B Pin Table'!B222,B2B!A:A,0),5)),"---")</f>
        <v>D37</v>
      </c>
      <c r="H222" s="59" t="str">
        <f>IFERROR(IF(VLOOKUP($D222&amp;"-"&amp;$E222,IF($H$4="TEB0187_REV01",CALC_CONN_TEB0187_REV01!$F:$I),4,0)="--","---",IF($H$4="TEB0187_REV01",CALC_CONN_TEB0187_REV01!$G222&amp; " --&gt; " &amp;CALC_CONN_TEB0187_REV01!$I222&amp; " --&gt; ")),"---")</f>
        <v>---</v>
      </c>
      <c r="I222" s="19" t="str">
        <f>IFERROR(IF(VLOOKUP($D222&amp;"-"&amp;$E222,IF($H$4="TEB0187_REV01",CALC_CONN_TEB0187_REV01!$F:$H),3,0)="--",VLOOKUP($D222&amp;"-"&amp;$E222,IF($H$4="TEB0187_REV01",CALC_CONN_TEB0187_REV01!$F:$H),2,0),VLOOKUP($D222&amp;"-"&amp;$E222,IF($H$4="TEB0187_REV01",CALC_CONN_TEB0187_REV01!$F:$H),3,0)),"---")</f>
        <v>---</v>
      </c>
      <c r="J222" s="19" t="str">
        <f>IFERROR(VLOOKUP(I222,IF($H$4="TEB0187_REV01",RAW_c_TEB0187_REV01!$AE:$AM),9,0),"---")</f>
        <v>---</v>
      </c>
      <c r="K222" s="19" t="str">
        <f>IFERROR(VLOOKUP(D222&amp;"-"&amp;E222,IF($H$4="TEB0187_REV01",RAW_c_TEB0187_REV01!$AD:$AK,"???"),6,0),"---")</f>
        <v>---</v>
      </c>
      <c r="L222" s="19" t="str">
        <f>IFERROR(VLOOKUP(D222&amp;"-"&amp;E222,IF($H$4="TEB0187_REV01",RAW_c_TEB0187_REV01!$AD:$AL,"???"),9,0),"---")</f>
        <v>---</v>
      </c>
      <c r="M222" s="19" t="str">
        <f>IFERROR(IF(VLOOKUP($F222&amp;"-"&amp;$G222,IF($M$4="TEI0187_REV01",RAW_m_TEI0187_REV01!$F:$AU),43,0)="--","---",IF($M$4="TEI0187_REV01",RAW_m_TEI0187_REV01!$AT222&amp; " --&gt; " &amp;RAW_m_TEI0187_REV01!$AU222&amp; " --&gt; ")),"---")</f>
        <v>---</v>
      </c>
      <c r="N222" s="19" t="str">
        <f>IFERROR(VLOOKUP(F222&amp;"-"&amp;G222,IF($M$4="TEI0187_REV01",RAW_m_TEI0187_REV01!$AD:$AJ),7,0),"---")</f>
        <v>---</v>
      </c>
      <c r="O222" s="19" t="str">
        <f>IFERROR(VLOOKUP(N222,IF($M$4="TEI0187_REV01",RAW_m_TEI0187_REV01!$AJ:$AK),2,0),"---")</f>
        <v>---</v>
      </c>
      <c r="P222" s="19" t="str">
        <f>IFERROR(VLOOKUP(F222&amp;"-"&amp;G222,IF($M$4="TEI0187_REV01",RAW_m_TEI0187_REV01!$AD:$AG),3,0),"---")</f>
        <v>---</v>
      </c>
      <c r="Q222" s="19" t="str">
        <f>IFERROR(VLOOKUP(N222,IF($M$4="TEI0187_REV01",RAW_m_TEI0187_REV01!$AE:$AH),4,0),"---")</f>
        <v>---</v>
      </c>
      <c r="R222" s="19" t="str">
        <f>IFERROR(VLOOKUP(F222&amp;"-"&amp;G222,IF($M$4="TEI0187_REV01",RAW_m_TEI0187_REV01!$AD:$AG),4,0),"---")</f>
        <v>---</v>
      </c>
    </row>
    <row r="223" spans="2:18" x14ac:dyDescent="0.25">
      <c r="B223" s="78">
        <v>218</v>
      </c>
      <c r="C223" s="19" t="str">
        <f>IFERROR(INDEX(B2B!A:F,MATCH('B2B Pin Table'!B223,B2B!A:A,0),6),"---")</f>
        <v>GND</v>
      </c>
      <c r="D223" s="19" t="str">
        <f>IFERROR(IF((COUNTIF(B2B!A219:K219,H221)&lt;0),"---",INDEX(B2B!A:K,MATCH('B2B Pin Table'!B223,B2B!A:A,0),2)),"---")</f>
        <v>J1</v>
      </c>
      <c r="E223" s="19" t="str">
        <f>IFERROR(IF((COUNTIF(B2B!A219:K219,H221)&lt;0),"---",INDEX(B2B!A:K,MATCH('B2B Pin Table'!B223,B2B!A:A,0),3)),"---")</f>
        <v>D38</v>
      </c>
      <c r="F223" s="19" t="str">
        <f>IFERROR(IF((COUNTIF(B2B!A219:K219,L221)&lt;0),"---",INDEX(B2B!A:K,MATCH('B2B Pin Table'!B223,B2B!A:A,0),4)),"---")</f>
        <v>J1</v>
      </c>
      <c r="G223" s="19" t="str">
        <f>IFERROR(IF((COUNTIF(B2B!A219:K219,L221)&lt;0),"---",INDEX(B2B!A:K,MATCH('B2B Pin Table'!B223,B2B!A:A,0),5)),"---")</f>
        <v>D38</v>
      </c>
      <c r="H223" s="59" t="str">
        <f>IFERROR(IF(VLOOKUP($D223&amp;"-"&amp;$E223,IF($H$4="TEB0187_REV01",CALC_CONN_TEB0187_REV01!$F:$I),4,0)="--","---",IF($H$4="TEB0187_REV01",CALC_CONN_TEB0187_REV01!$G223&amp; " --&gt; " &amp;CALC_CONN_TEB0187_REV01!$I223&amp; " --&gt; ")),"---")</f>
        <v>---</v>
      </c>
      <c r="I223" s="19" t="str">
        <f>IFERROR(IF(VLOOKUP($D223&amp;"-"&amp;$E223,IF($H$4="TEB0187_REV01",CALC_CONN_TEB0187_REV01!$F:$H),3,0)="--",VLOOKUP($D223&amp;"-"&amp;$E223,IF($H$4="TEB0187_REV01",CALC_CONN_TEB0187_REV01!$F:$H),2,0),VLOOKUP($D223&amp;"-"&amp;$E223,IF($H$4="TEB0187_REV01",CALC_CONN_TEB0187_REV01!$F:$H),3,0)),"---")</f>
        <v>---</v>
      </c>
      <c r="J223" s="19" t="str">
        <f>IFERROR(VLOOKUP(I223,IF($H$4="TEB0187_REV01",RAW_c_TEB0187_REV01!$AE:$AM),9,0),"---")</f>
        <v>---</v>
      </c>
      <c r="K223" s="19" t="str">
        <f>IFERROR(VLOOKUP(D223&amp;"-"&amp;E223,IF($H$4="TEB0187_REV01",RAW_c_TEB0187_REV01!$AD:$AK,"???"),6,0),"---")</f>
        <v>---</v>
      </c>
      <c r="L223" s="19" t="str">
        <f>IFERROR(VLOOKUP(D223&amp;"-"&amp;E223,IF($H$4="TEB0187_REV01",RAW_c_TEB0187_REV01!$AD:$AL,"???"),9,0),"---")</f>
        <v>---</v>
      </c>
      <c r="M223" s="19" t="str">
        <f>IFERROR(IF(VLOOKUP($F223&amp;"-"&amp;$G223,IF($M$4="TEI0187_REV01",RAW_m_TEI0187_REV01!$F:$AU),43,0)="--","---",IF($M$4="TEI0187_REV01",RAW_m_TEI0187_REV01!$AT223&amp; " --&gt; " &amp;RAW_m_TEI0187_REV01!$AU223&amp; " --&gt; ")),"---")</f>
        <v>---</v>
      </c>
      <c r="N223" s="19" t="str">
        <f>IFERROR(VLOOKUP(F223&amp;"-"&amp;G223,IF($M$4="TEI0187_REV01",RAW_m_TEI0187_REV01!$AD:$AJ),7,0),"---")</f>
        <v>---</v>
      </c>
      <c r="O223" s="19" t="str">
        <f>IFERROR(VLOOKUP(N223,IF($M$4="TEI0187_REV01",RAW_m_TEI0187_REV01!$AJ:$AK),2,0),"---")</f>
        <v>---</v>
      </c>
      <c r="P223" s="19" t="str">
        <f>IFERROR(VLOOKUP(F223&amp;"-"&amp;G223,IF($M$4="TEI0187_REV01",RAW_m_TEI0187_REV01!$AD:$AG),3,0),"---")</f>
        <v>---</v>
      </c>
      <c r="Q223" s="19" t="str">
        <f>IFERROR(VLOOKUP(N223,IF($M$4="TEI0187_REV01",RAW_m_TEI0187_REV01!$AE:$AH),4,0),"---")</f>
        <v>---</v>
      </c>
      <c r="R223" s="19" t="str">
        <f>IFERROR(VLOOKUP(F223&amp;"-"&amp;G223,IF($M$4="TEI0187_REV01",RAW_m_TEI0187_REV01!$AD:$AG),4,0),"---")</f>
        <v>---</v>
      </c>
    </row>
    <row r="224" spans="2:18" x14ac:dyDescent="0.25">
      <c r="B224" s="78">
        <v>219</v>
      </c>
      <c r="C224" s="19" t="str">
        <f>IFERROR(INDEX(B2B!A:F,MATCH('B2B Pin Table'!B224,B2B!A:A,0),6),"---")</f>
        <v>IO</v>
      </c>
      <c r="D224" s="19" t="str">
        <f>IFERROR(IF((COUNTIF(B2B!A220:K220,H222)&lt;0),"---",INDEX(B2B!A:K,MATCH('B2B Pin Table'!B224,B2B!A:A,0),2)),"---")</f>
        <v>J1</v>
      </c>
      <c r="E224" s="19" t="str">
        <f>IFERROR(IF((COUNTIF(B2B!A220:K220,H222)&lt;0),"---",INDEX(B2B!A:K,MATCH('B2B Pin Table'!B224,B2B!A:A,0),3)),"---")</f>
        <v>D39</v>
      </c>
      <c r="F224" s="19" t="str">
        <f>IFERROR(IF((COUNTIF(B2B!A220:K220,L222)&lt;0),"---",INDEX(B2B!A:K,MATCH('B2B Pin Table'!B224,B2B!A:A,0),4)),"---")</f>
        <v>J1</v>
      </c>
      <c r="G224" s="19" t="str">
        <f>IFERROR(IF((COUNTIF(B2B!A220:K220,L222)&lt;0),"---",INDEX(B2B!A:K,MATCH('B2B Pin Table'!B224,B2B!A:A,0),5)),"---")</f>
        <v>D39</v>
      </c>
      <c r="H224" s="59" t="str">
        <f>IFERROR(IF(VLOOKUP($D224&amp;"-"&amp;$E224,IF($H$4="TEB0187_REV01",CALC_CONN_TEB0187_REV01!$F:$I),4,0)="--","---",IF($H$4="TEB0187_REV01",CALC_CONN_TEB0187_REV01!$G224&amp; " --&gt; " &amp;CALC_CONN_TEB0187_REV01!$I224&amp; " --&gt; ")),"---")</f>
        <v>---</v>
      </c>
      <c r="I224" s="19" t="str">
        <f>IFERROR(IF(VLOOKUP($D224&amp;"-"&amp;$E224,IF($H$4="TEB0187_REV01",CALC_CONN_TEB0187_REV01!$F:$H),3,0)="--",VLOOKUP($D224&amp;"-"&amp;$E224,IF($H$4="TEB0187_REV01",CALC_CONN_TEB0187_REV01!$F:$H),2,0),VLOOKUP($D224&amp;"-"&amp;$E224,IF($H$4="TEB0187_REV01",CALC_CONN_TEB0187_REV01!$F:$H),3,0)),"---")</f>
        <v>---</v>
      </c>
      <c r="J224" s="19" t="str">
        <f>IFERROR(VLOOKUP(I224,IF($H$4="TEB0187_REV01",RAW_c_TEB0187_REV01!$AE:$AM),9,0),"---")</f>
        <v>---</v>
      </c>
      <c r="K224" s="19" t="str">
        <f>IFERROR(VLOOKUP(D224&amp;"-"&amp;E224,IF($H$4="TEB0187_REV01",RAW_c_TEB0187_REV01!$AD:$AK,"???"),6,0),"---")</f>
        <v>---</v>
      </c>
      <c r="L224" s="19" t="str">
        <f>IFERROR(VLOOKUP(D224&amp;"-"&amp;E224,IF($H$4="TEB0187_REV01",RAW_c_TEB0187_REV01!$AD:$AL,"???"),9,0),"---")</f>
        <v>---</v>
      </c>
      <c r="M224" s="19" t="str">
        <f>IFERROR(IF(VLOOKUP($F224&amp;"-"&amp;$G224,IF($M$4="TEI0187_REV01",RAW_m_TEI0187_REV01!$F:$AU),43,0)="--","---",IF($M$4="TEI0187_REV01",RAW_m_TEI0187_REV01!$AT224&amp; " --&gt; " &amp;RAW_m_TEI0187_REV01!$AU224&amp; " --&gt; ")),"---")</f>
        <v>---</v>
      </c>
      <c r="N224" s="19" t="str">
        <f>IFERROR(VLOOKUP(F224&amp;"-"&amp;G224,IF($M$4="TEI0187_REV01",RAW_m_TEI0187_REV01!$AD:$AJ),7,0),"---")</f>
        <v>---</v>
      </c>
      <c r="O224" s="19" t="str">
        <f>IFERROR(VLOOKUP(N224,IF($M$4="TEI0187_REV01",RAW_m_TEI0187_REV01!$AJ:$AK),2,0),"---")</f>
        <v>---</v>
      </c>
      <c r="P224" s="19" t="str">
        <f>IFERROR(VLOOKUP(F224&amp;"-"&amp;G224,IF($M$4="TEI0187_REV01",RAW_m_TEI0187_REV01!$AD:$AG),3,0),"---")</f>
        <v>---</v>
      </c>
      <c r="Q224" s="19" t="str">
        <f>IFERROR(VLOOKUP(N224,IF($M$4="TEI0187_REV01",RAW_m_TEI0187_REV01!$AE:$AH),4,0),"---")</f>
        <v>---</v>
      </c>
      <c r="R224" s="19" t="str">
        <f>IFERROR(VLOOKUP(F224&amp;"-"&amp;G224,IF($M$4="TEI0187_REV01",RAW_m_TEI0187_REV01!$AD:$AG),4,0),"---")</f>
        <v>---</v>
      </c>
    </row>
    <row r="225" spans="2:18" x14ac:dyDescent="0.25">
      <c r="B225" s="78">
        <v>220</v>
      </c>
      <c r="C225" s="19" t="str">
        <f>IFERROR(INDEX(B2B!A:F,MATCH('B2B Pin Table'!B225,B2B!A:A,0),6),"---")</f>
        <v>IO</v>
      </c>
      <c r="D225" s="19" t="str">
        <f>IFERROR(IF((COUNTIF(B2B!A221:K221,H223)&lt;0),"---",INDEX(B2B!A:K,MATCH('B2B Pin Table'!B225,B2B!A:A,0),2)),"---")</f>
        <v>J1</v>
      </c>
      <c r="E225" s="19" t="str">
        <f>IFERROR(IF((COUNTIF(B2B!A221:K221,H223)&lt;0),"---",INDEX(B2B!A:K,MATCH('B2B Pin Table'!B225,B2B!A:A,0),3)),"---")</f>
        <v>D40</v>
      </c>
      <c r="F225" s="19" t="str">
        <f>IFERROR(IF((COUNTIF(B2B!A221:K221,L223)&lt;0),"---",INDEX(B2B!A:K,MATCH('B2B Pin Table'!B225,B2B!A:A,0),4)),"---")</f>
        <v>J1</v>
      </c>
      <c r="G225" s="19" t="str">
        <f>IFERROR(IF((COUNTIF(B2B!A221:K221,L223)&lt;0),"---",INDEX(B2B!A:K,MATCH('B2B Pin Table'!B225,B2B!A:A,0),5)),"---")</f>
        <v>D40</v>
      </c>
      <c r="H225" s="59" t="str">
        <f>IFERROR(IF(VLOOKUP($D225&amp;"-"&amp;$E225,IF($H$4="TEB0187_REV01",CALC_CONN_TEB0187_REV01!$F:$I),4,0)="--","---",IF($H$4="TEB0187_REV01",CALC_CONN_TEB0187_REV01!$G225&amp; " --&gt; " &amp;CALC_CONN_TEB0187_REV01!$I225&amp; " --&gt; ")),"---")</f>
        <v>---</v>
      </c>
      <c r="I225" s="19" t="str">
        <f>IFERROR(IF(VLOOKUP($D225&amp;"-"&amp;$E225,IF($H$4="TEB0187_REV01",CALC_CONN_TEB0187_REV01!$F:$H),3,0)="--",VLOOKUP($D225&amp;"-"&amp;$E225,IF($H$4="TEB0187_REV01",CALC_CONN_TEB0187_REV01!$F:$H),2,0),VLOOKUP($D225&amp;"-"&amp;$E225,IF($H$4="TEB0187_REV01",CALC_CONN_TEB0187_REV01!$F:$H),3,0)),"---")</f>
        <v>---</v>
      </c>
      <c r="J225" s="19" t="str">
        <f>IFERROR(VLOOKUP(I225,IF($H$4="TEB0187_REV01",RAW_c_TEB0187_REV01!$AE:$AM),9,0),"---")</f>
        <v>---</v>
      </c>
      <c r="K225" s="19" t="str">
        <f>IFERROR(VLOOKUP(D225&amp;"-"&amp;E225,IF($H$4="TEB0187_REV01",RAW_c_TEB0187_REV01!$AD:$AK,"???"),6,0),"---")</f>
        <v>---</v>
      </c>
      <c r="L225" s="19" t="str">
        <f>IFERROR(VLOOKUP(D225&amp;"-"&amp;E225,IF($H$4="TEB0187_REV01",RAW_c_TEB0187_REV01!$AD:$AL,"???"),9,0),"---")</f>
        <v>---</v>
      </c>
      <c r="M225" s="19" t="str">
        <f>IFERROR(IF(VLOOKUP($F225&amp;"-"&amp;$G225,IF($M$4="TEI0187_REV01",RAW_m_TEI0187_REV01!$F:$AU),43,0)="--","---",IF($M$4="TEI0187_REV01",RAW_m_TEI0187_REV01!$AT225&amp; " --&gt; " &amp;RAW_m_TEI0187_REV01!$AU225&amp; " --&gt; ")),"---")</f>
        <v>---</v>
      </c>
      <c r="N225" s="19" t="str">
        <f>IFERROR(VLOOKUP(F225&amp;"-"&amp;G225,IF($M$4="TEI0187_REV01",RAW_m_TEI0187_REV01!$AD:$AJ),7,0),"---")</f>
        <v>---</v>
      </c>
      <c r="O225" s="19" t="str">
        <f>IFERROR(VLOOKUP(N225,IF($M$4="TEI0187_REV01",RAW_m_TEI0187_REV01!$AJ:$AK),2,0),"---")</f>
        <v>---</v>
      </c>
      <c r="P225" s="19" t="str">
        <f>IFERROR(VLOOKUP(F225&amp;"-"&amp;G225,IF($M$4="TEI0187_REV01",RAW_m_TEI0187_REV01!$AD:$AG),3,0),"---")</f>
        <v>---</v>
      </c>
      <c r="Q225" s="19" t="str">
        <f>IFERROR(VLOOKUP(N225,IF($M$4="TEI0187_REV01",RAW_m_TEI0187_REV01!$AE:$AH),4,0),"---")</f>
        <v>---</v>
      </c>
      <c r="R225" s="19" t="str">
        <f>IFERROR(VLOOKUP(F225&amp;"-"&amp;G225,IF($M$4="TEI0187_REV01",RAW_m_TEI0187_REV01!$AD:$AG),4,0),"---")</f>
        <v>---</v>
      </c>
    </row>
    <row r="226" spans="2:18" x14ac:dyDescent="0.25">
      <c r="B226" s="78">
        <v>221</v>
      </c>
      <c r="C226" s="19" t="str">
        <f>IFERROR(INDEX(B2B!A:F,MATCH('B2B Pin Table'!B226,B2B!A:A,0),6),"---")</f>
        <v>GND</v>
      </c>
      <c r="D226" s="19" t="str">
        <f>IFERROR(IF((COUNTIF(B2B!A222:K222,H224)&lt;0),"---",INDEX(B2B!A:K,MATCH('B2B Pin Table'!B226,B2B!A:A,0),2)),"---")</f>
        <v>J1</v>
      </c>
      <c r="E226" s="19" t="str">
        <f>IFERROR(IF((COUNTIF(B2B!A222:K222,H224)&lt;0),"---",INDEX(B2B!A:K,MATCH('B2B Pin Table'!B226,B2B!A:A,0),3)),"---")</f>
        <v>D41</v>
      </c>
      <c r="F226" s="19" t="str">
        <f>IFERROR(IF((COUNTIF(B2B!A222:K222,L224)&lt;0),"---",INDEX(B2B!A:K,MATCH('B2B Pin Table'!B226,B2B!A:A,0),4)),"---")</f>
        <v>J1</v>
      </c>
      <c r="G226" s="19" t="str">
        <f>IFERROR(IF((COUNTIF(B2B!A222:K222,L224)&lt;0),"---",INDEX(B2B!A:K,MATCH('B2B Pin Table'!B226,B2B!A:A,0),5)),"---")</f>
        <v>D41</v>
      </c>
      <c r="H226" s="59" t="str">
        <f>IFERROR(IF(VLOOKUP($D226&amp;"-"&amp;$E226,IF($H$4="TEB0187_REV01",CALC_CONN_TEB0187_REV01!$F:$I),4,0)="--","---",IF($H$4="TEB0187_REV01",CALC_CONN_TEB0187_REV01!$G226&amp; " --&gt; " &amp;CALC_CONN_TEB0187_REV01!$I226&amp; " --&gt; ")),"---")</f>
        <v>---</v>
      </c>
      <c r="I226" s="19" t="str">
        <f>IFERROR(IF(VLOOKUP($D226&amp;"-"&amp;$E226,IF($H$4="TEB0187_REV01",CALC_CONN_TEB0187_REV01!$F:$H),3,0)="--",VLOOKUP($D226&amp;"-"&amp;$E226,IF($H$4="TEB0187_REV01",CALC_CONN_TEB0187_REV01!$F:$H),2,0),VLOOKUP($D226&amp;"-"&amp;$E226,IF($H$4="TEB0187_REV01",CALC_CONN_TEB0187_REV01!$F:$H),3,0)),"---")</f>
        <v>---</v>
      </c>
      <c r="J226" s="19" t="str">
        <f>IFERROR(VLOOKUP(I226,IF($H$4="TEB0187_REV01",RAW_c_TEB0187_REV01!$AE:$AM),9,0),"---")</f>
        <v>---</v>
      </c>
      <c r="K226" s="19" t="str">
        <f>IFERROR(VLOOKUP(D226&amp;"-"&amp;E226,IF($H$4="TEB0187_REV01",RAW_c_TEB0187_REV01!$AD:$AK,"???"),6,0),"---")</f>
        <v>---</v>
      </c>
      <c r="L226" s="19" t="str">
        <f>IFERROR(VLOOKUP(D226&amp;"-"&amp;E226,IF($H$4="TEB0187_REV01",RAW_c_TEB0187_REV01!$AD:$AL,"???"),9,0),"---")</f>
        <v>---</v>
      </c>
      <c r="M226" s="19" t="str">
        <f>IFERROR(IF(VLOOKUP($F226&amp;"-"&amp;$G226,IF($M$4="TEI0187_REV01",RAW_m_TEI0187_REV01!$F:$AU),43,0)="--","---",IF($M$4="TEI0187_REV01",RAW_m_TEI0187_REV01!$AT226&amp; " --&gt; " &amp;RAW_m_TEI0187_REV01!$AU226&amp; " --&gt; ")),"---")</f>
        <v>---</v>
      </c>
      <c r="N226" s="19" t="str">
        <f>IFERROR(VLOOKUP(F226&amp;"-"&amp;G226,IF($M$4="TEI0187_REV01",RAW_m_TEI0187_REV01!$AD:$AJ),7,0),"---")</f>
        <v>---</v>
      </c>
      <c r="O226" s="19" t="str">
        <f>IFERROR(VLOOKUP(N226,IF($M$4="TEI0187_REV01",RAW_m_TEI0187_REV01!$AJ:$AK),2,0),"---")</f>
        <v>---</v>
      </c>
      <c r="P226" s="19" t="str">
        <f>IFERROR(VLOOKUP(F226&amp;"-"&amp;G226,IF($M$4="TEI0187_REV01",RAW_m_TEI0187_REV01!$AD:$AG),3,0),"---")</f>
        <v>---</v>
      </c>
      <c r="Q226" s="19" t="str">
        <f>IFERROR(VLOOKUP(N226,IF($M$4="TEI0187_REV01",RAW_m_TEI0187_REV01!$AE:$AH),4,0),"---")</f>
        <v>---</v>
      </c>
      <c r="R226" s="19" t="str">
        <f>IFERROR(VLOOKUP(F226&amp;"-"&amp;G226,IF($M$4="TEI0187_REV01",RAW_m_TEI0187_REV01!$AD:$AG),4,0),"---")</f>
        <v>---</v>
      </c>
    </row>
    <row r="227" spans="2:18" x14ac:dyDescent="0.25">
      <c r="B227" s="78">
        <v>222</v>
      </c>
      <c r="C227" s="19" t="str">
        <f>IFERROR(INDEX(B2B!A:F,MATCH('B2B Pin Table'!B227,B2B!A:A,0),6),"---")</f>
        <v>GND</v>
      </c>
      <c r="D227" s="19" t="str">
        <f>IFERROR(IF((COUNTIF(B2B!A223:K223,H225)&lt;0),"---",INDEX(B2B!A:K,MATCH('B2B Pin Table'!B227,B2B!A:A,0),2)),"---")</f>
        <v>J1</v>
      </c>
      <c r="E227" s="19" t="str">
        <f>IFERROR(IF((COUNTIF(B2B!A223:K223,H225)&lt;0),"---",INDEX(B2B!A:K,MATCH('B2B Pin Table'!B227,B2B!A:A,0),3)),"---")</f>
        <v>D42</v>
      </c>
      <c r="F227" s="19" t="str">
        <f>IFERROR(IF((COUNTIF(B2B!A223:K223,L225)&lt;0),"---",INDEX(B2B!A:K,MATCH('B2B Pin Table'!B227,B2B!A:A,0),4)),"---")</f>
        <v>J1</v>
      </c>
      <c r="G227" s="19" t="str">
        <f>IFERROR(IF((COUNTIF(B2B!A223:K223,L225)&lt;0),"---",INDEX(B2B!A:K,MATCH('B2B Pin Table'!B227,B2B!A:A,0),5)),"---")</f>
        <v>D42</v>
      </c>
      <c r="H227" s="59" t="str">
        <f>IFERROR(IF(VLOOKUP($D227&amp;"-"&amp;$E227,IF($H$4="TEB0187_REV01",CALC_CONN_TEB0187_REV01!$F:$I),4,0)="--","---",IF($H$4="TEB0187_REV01",CALC_CONN_TEB0187_REV01!$G227&amp; " --&gt; " &amp;CALC_CONN_TEB0187_REV01!$I227&amp; " --&gt; ")),"---")</f>
        <v>---</v>
      </c>
      <c r="I227" s="19" t="str">
        <f>IFERROR(IF(VLOOKUP($D227&amp;"-"&amp;$E227,IF($H$4="TEB0187_REV01",CALC_CONN_TEB0187_REV01!$F:$H),3,0)="--",VLOOKUP($D227&amp;"-"&amp;$E227,IF($H$4="TEB0187_REV01",CALC_CONN_TEB0187_REV01!$F:$H),2,0),VLOOKUP($D227&amp;"-"&amp;$E227,IF($H$4="TEB0187_REV01",CALC_CONN_TEB0187_REV01!$F:$H),3,0)),"---")</f>
        <v>---</v>
      </c>
      <c r="J227" s="19" t="str">
        <f>IFERROR(VLOOKUP(I227,IF($H$4="TEB0187_REV01",RAW_c_TEB0187_REV01!$AE:$AM),9,0),"---")</f>
        <v>---</v>
      </c>
      <c r="K227" s="19" t="str">
        <f>IFERROR(VLOOKUP(D227&amp;"-"&amp;E227,IF($H$4="TEB0187_REV01",RAW_c_TEB0187_REV01!$AD:$AK,"???"),6,0),"---")</f>
        <v>---</v>
      </c>
      <c r="L227" s="19" t="str">
        <f>IFERROR(VLOOKUP(D227&amp;"-"&amp;E227,IF($H$4="TEB0187_REV01",RAW_c_TEB0187_REV01!$AD:$AL,"???"),9,0),"---")</f>
        <v>---</v>
      </c>
      <c r="M227" s="19" t="str">
        <f>IFERROR(IF(VLOOKUP($F227&amp;"-"&amp;$G227,IF($M$4="TEI0187_REV01",RAW_m_TEI0187_REV01!$F:$AU),43,0)="--","---",IF($M$4="TEI0187_REV01",RAW_m_TEI0187_REV01!$AT227&amp; " --&gt; " &amp;RAW_m_TEI0187_REV01!$AU227&amp; " --&gt; ")),"---")</f>
        <v>---</v>
      </c>
      <c r="N227" s="19" t="str">
        <f>IFERROR(VLOOKUP(F227&amp;"-"&amp;G227,IF($M$4="TEI0187_REV01",RAW_m_TEI0187_REV01!$AD:$AJ),7,0),"---")</f>
        <v>---</v>
      </c>
      <c r="O227" s="19" t="str">
        <f>IFERROR(VLOOKUP(N227,IF($M$4="TEI0187_REV01",RAW_m_TEI0187_REV01!$AJ:$AK),2,0),"---")</f>
        <v>---</v>
      </c>
      <c r="P227" s="19" t="str">
        <f>IFERROR(VLOOKUP(F227&amp;"-"&amp;G227,IF($M$4="TEI0187_REV01",RAW_m_TEI0187_REV01!$AD:$AG),3,0),"---")</f>
        <v>---</v>
      </c>
      <c r="Q227" s="19" t="str">
        <f>IFERROR(VLOOKUP(N227,IF($M$4="TEI0187_REV01",RAW_m_TEI0187_REV01!$AE:$AH),4,0),"---")</f>
        <v>---</v>
      </c>
      <c r="R227" s="19" t="str">
        <f>IFERROR(VLOOKUP(F227&amp;"-"&amp;G227,IF($M$4="TEI0187_REV01",RAW_m_TEI0187_REV01!$AD:$AG),4,0),"---")</f>
        <v>---</v>
      </c>
    </row>
    <row r="228" spans="2:18" x14ac:dyDescent="0.25">
      <c r="B228" s="78">
        <v>223</v>
      </c>
      <c r="C228" s="19" t="str">
        <f>IFERROR(INDEX(B2B!A:F,MATCH('B2B Pin Table'!B228,B2B!A:A,0),6),"---")</f>
        <v>IO</v>
      </c>
      <c r="D228" s="19" t="str">
        <f>IFERROR(IF((COUNTIF(B2B!A224:K224,H226)&lt;0),"---",INDEX(B2B!A:K,MATCH('B2B Pin Table'!B228,B2B!A:A,0),2)),"---")</f>
        <v>J1</v>
      </c>
      <c r="E228" s="19" t="str">
        <f>IFERROR(IF((COUNTIF(B2B!A224:K224,H226)&lt;0),"---",INDEX(B2B!A:K,MATCH('B2B Pin Table'!B228,B2B!A:A,0),3)),"---")</f>
        <v>D43</v>
      </c>
      <c r="F228" s="19" t="str">
        <f>IFERROR(IF((COUNTIF(B2B!A224:K224,L226)&lt;0),"---",INDEX(B2B!A:K,MATCH('B2B Pin Table'!B228,B2B!A:A,0),4)),"---")</f>
        <v>J1</v>
      </c>
      <c r="G228" s="19" t="str">
        <f>IFERROR(IF((COUNTIF(B2B!A224:K224,L226)&lt;0),"---",INDEX(B2B!A:K,MATCH('B2B Pin Table'!B228,B2B!A:A,0),5)),"---")</f>
        <v>D43</v>
      </c>
      <c r="H228" s="59" t="str">
        <f>IFERROR(IF(VLOOKUP($D228&amp;"-"&amp;$E228,IF($H$4="TEB0187_REV01",CALC_CONN_TEB0187_REV01!$F:$I),4,0)="--","---",IF($H$4="TEB0187_REV01",CALC_CONN_TEB0187_REV01!$G228&amp; " --&gt; " &amp;CALC_CONN_TEB0187_REV01!$I228&amp; " --&gt; ")),"---")</f>
        <v>---</v>
      </c>
      <c r="I228" s="19" t="str">
        <f>IFERROR(IF(VLOOKUP($D228&amp;"-"&amp;$E228,IF($H$4="TEB0187_REV01",CALC_CONN_TEB0187_REV01!$F:$H),3,0)="--",VLOOKUP($D228&amp;"-"&amp;$E228,IF($H$4="TEB0187_REV01",CALC_CONN_TEB0187_REV01!$F:$H),2,0),VLOOKUP($D228&amp;"-"&amp;$E228,IF($H$4="TEB0187_REV01",CALC_CONN_TEB0187_REV01!$F:$H),3,0)),"---")</f>
        <v>---</v>
      </c>
      <c r="J228" s="19" t="str">
        <f>IFERROR(VLOOKUP(I228,IF($H$4="TEB0187_REV01",RAW_c_TEB0187_REV01!$AE:$AM),9,0),"---")</f>
        <v>---</v>
      </c>
      <c r="K228" s="19" t="str">
        <f>IFERROR(VLOOKUP(D228&amp;"-"&amp;E228,IF($H$4="TEB0187_REV01",RAW_c_TEB0187_REV01!$AD:$AK,"???"),6,0),"---")</f>
        <v>---</v>
      </c>
      <c r="L228" s="19" t="str">
        <f>IFERROR(VLOOKUP(D228&amp;"-"&amp;E228,IF($H$4="TEB0187_REV01",RAW_c_TEB0187_REV01!$AD:$AL,"???"),9,0),"---")</f>
        <v>---</v>
      </c>
      <c r="M228" s="19" t="str">
        <f>IFERROR(IF(VLOOKUP($F228&amp;"-"&amp;$G228,IF($M$4="TEI0187_REV01",RAW_m_TEI0187_REV01!$F:$AU),43,0)="--","---",IF($M$4="TEI0187_REV01",RAW_m_TEI0187_REV01!$AT228&amp; " --&gt; " &amp;RAW_m_TEI0187_REV01!$AU228&amp; " --&gt; ")),"---")</f>
        <v>---</v>
      </c>
      <c r="N228" s="19" t="str">
        <f>IFERROR(VLOOKUP(F228&amp;"-"&amp;G228,IF($M$4="TEI0187_REV01",RAW_m_TEI0187_REV01!$AD:$AJ),7,0),"---")</f>
        <v>---</v>
      </c>
      <c r="O228" s="19" t="str">
        <f>IFERROR(VLOOKUP(N228,IF($M$4="TEI0187_REV01",RAW_m_TEI0187_REV01!$AJ:$AK),2,0),"---")</f>
        <v>---</v>
      </c>
      <c r="P228" s="19" t="str">
        <f>IFERROR(VLOOKUP(F228&amp;"-"&amp;G228,IF($M$4="TEI0187_REV01",RAW_m_TEI0187_REV01!$AD:$AG),3,0),"---")</f>
        <v>---</v>
      </c>
      <c r="Q228" s="19" t="str">
        <f>IFERROR(VLOOKUP(N228,IF($M$4="TEI0187_REV01",RAW_m_TEI0187_REV01!$AE:$AH),4,0),"---")</f>
        <v>---</v>
      </c>
      <c r="R228" s="19" t="str">
        <f>IFERROR(VLOOKUP(F228&amp;"-"&amp;G228,IF($M$4="TEI0187_REV01",RAW_m_TEI0187_REV01!$AD:$AG),4,0),"---")</f>
        <v>---</v>
      </c>
    </row>
    <row r="229" spans="2:18" x14ac:dyDescent="0.25">
      <c r="B229" s="78">
        <v>224</v>
      </c>
      <c r="C229" s="19" t="str">
        <f>IFERROR(INDEX(B2B!A:F,MATCH('B2B Pin Table'!B229,B2B!A:A,0),6),"---")</f>
        <v>IO</v>
      </c>
      <c r="D229" s="19" t="str">
        <f>IFERROR(IF((COUNTIF(B2B!A225:K225,H227)&lt;0),"---",INDEX(B2B!A:K,MATCH('B2B Pin Table'!B229,B2B!A:A,0),2)),"---")</f>
        <v>J1</v>
      </c>
      <c r="E229" s="19" t="str">
        <f>IFERROR(IF((COUNTIF(B2B!A225:K225,H227)&lt;0),"---",INDEX(B2B!A:K,MATCH('B2B Pin Table'!B229,B2B!A:A,0),3)),"---")</f>
        <v>D44</v>
      </c>
      <c r="F229" s="19" t="str">
        <f>IFERROR(IF((COUNTIF(B2B!A225:K225,L227)&lt;0),"---",INDEX(B2B!A:K,MATCH('B2B Pin Table'!B229,B2B!A:A,0),4)),"---")</f>
        <v>J1</v>
      </c>
      <c r="G229" s="19" t="str">
        <f>IFERROR(IF((COUNTIF(B2B!A225:K225,L227)&lt;0),"---",INDEX(B2B!A:K,MATCH('B2B Pin Table'!B229,B2B!A:A,0),5)),"---")</f>
        <v>D44</v>
      </c>
      <c r="H229" s="59" t="str">
        <f>IFERROR(IF(VLOOKUP($D229&amp;"-"&amp;$E229,IF($H$4="TEB0187_REV01",CALC_CONN_TEB0187_REV01!$F:$I),4,0)="--","---",IF($H$4="TEB0187_REV01",CALC_CONN_TEB0187_REV01!$G229&amp; " --&gt; " &amp;CALC_CONN_TEB0187_REV01!$I229&amp; " --&gt; ")),"---")</f>
        <v>---</v>
      </c>
      <c r="I229" s="19" t="str">
        <f>IFERROR(IF(VLOOKUP($D229&amp;"-"&amp;$E229,IF($H$4="TEB0187_REV01",CALC_CONN_TEB0187_REV01!$F:$H),3,0)="--",VLOOKUP($D229&amp;"-"&amp;$E229,IF($H$4="TEB0187_REV01",CALC_CONN_TEB0187_REV01!$F:$H),2,0),VLOOKUP($D229&amp;"-"&amp;$E229,IF($H$4="TEB0187_REV01",CALC_CONN_TEB0187_REV01!$F:$H),3,0)),"---")</f>
        <v>---</v>
      </c>
      <c r="J229" s="19" t="str">
        <f>IFERROR(VLOOKUP(I229,IF($H$4="TEB0187_REV01",RAW_c_TEB0187_REV01!$AE:$AM),9,0),"---")</f>
        <v>---</v>
      </c>
      <c r="K229" s="19" t="str">
        <f>IFERROR(VLOOKUP(D229&amp;"-"&amp;E229,IF($H$4="TEB0187_REV01",RAW_c_TEB0187_REV01!$AD:$AK,"???"),6,0),"---")</f>
        <v>---</v>
      </c>
      <c r="L229" s="19" t="str">
        <f>IFERROR(VLOOKUP(D229&amp;"-"&amp;E229,IF($H$4="TEB0187_REV01",RAW_c_TEB0187_REV01!$AD:$AL,"???"),9,0),"---")</f>
        <v>---</v>
      </c>
      <c r="M229" s="19" t="str">
        <f>IFERROR(IF(VLOOKUP($F229&amp;"-"&amp;$G229,IF($M$4="TEI0187_REV01",RAW_m_TEI0187_REV01!$F:$AU),43,0)="--","---",IF($M$4="TEI0187_REV01",RAW_m_TEI0187_REV01!$AT229&amp; " --&gt; " &amp;RAW_m_TEI0187_REV01!$AU229&amp; " --&gt; ")),"---")</f>
        <v>---</v>
      </c>
      <c r="N229" s="19" t="str">
        <f>IFERROR(VLOOKUP(F229&amp;"-"&amp;G229,IF($M$4="TEI0187_REV01",RAW_m_TEI0187_REV01!$AD:$AJ),7,0),"---")</f>
        <v>---</v>
      </c>
      <c r="O229" s="19" t="str">
        <f>IFERROR(VLOOKUP(N229,IF($M$4="TEI0187_REV01",RAW_m_TEI0187_REV01!$AJ:$AK),2,0),"---")</f>
        <v>---</v>
      </c>
      <c r="P229" s="19" t="str">
        <f>IFERROR(VLOOKUP(F229&amp;"-"&amp;G229,IF($M$4="TEI0187_REV01",RAW_m_TEI0187_REV01!$AD:$AG),3,0),"---")</f>
        <v>---</v>
      </c>
      <c r="Q229" s="19" t="str">
        <f>IFERROR(VLOOKUP(N229,IF($M$4="TEI0187_REV01",RAW_m_TEI0187_REV01!$AE:$AH),4,0),"---")</f>
        <v>---</v>
      </c>
      <c r="R229" s="19" t="str">
        <f>IFERROR(VLOOKUP(F229&amp;"-"&amp;G229,IF($M$4="TEI0187_REV01",RAW_m_TEI0187_REV01!$AD:$AG),4,0),"---")</f>
        <v>---</v>
      </c>
    </row>
    <row r="230" spans="2:18" x14ac:dyDescent="0.25">
      <c r="B230" s="78">
        <v>225</v>
      </c>
      <c r="C230" s="19" t="str">
        <f>IFERROR(INDEX(B2B!A:F,MATCH('B2B Pin Table'!B230,B2B!A:A,0),6),"---")</f>
        <v>GND</v>
      </c>
      <c r="D230" s="19" t="str">
        <f>IFERROR(IF((COUNTIF(B2B!A226:K226,H228)&lt;0),"---",INDEX(B2B!A:K,MATCH('B2B Pin Table'!B230,B2B!A:A,0),2)),"---")</f>
        <v>J1</v>
      </c>
      <c r="E230" s="19" t="str">
        <f>IFERROR(IF((COUNTIF(B2B!A226:K226,H228)&lt;0),"---",INDEX(B2B!A:K,MATCH('B2B Pin Table'!B230,B2B!A:A,0),3)),"---")</f>
        <v>D45</v>
      </c>
      <c r="F230" s="19" t="str">
        <f>IFERROR(IF((COUNTIF(B2B!A226:K226,L228)&lt;0),"---",INDEX(B2B!A:K,MATCH('B2B Pin Table'!B230,B2B!A:A,0),4)),"---")</f>
        <v>J1</v>
      </c>
      <c r="G230" s="19" t="str">
        <f>IFERROR(IF((COUNTIF(B2B!A226:K226,L228)&lt;0),"---",INDEX(B2B!A:K,MATCH('B2B Pin Table'!B230,B2B!A:A,0),5)),"---")</f>
        <v>D45</v>
      </c>
      <c r="H230" s="59" t="str">
        <f>IFERROR(IF(VLOOKUP($D230&amp;"-"&amp;$E230,IF($H$4="TEB0187_REV01",CALC_CONN_TEB0187_REV01!$F:$I),4,0)="--","---",IF($H$4="TEB0187_REV01",CALC_CONN_TEB0187_REV01!$G230&amp; " --&gt; " &amp;CALC_CONN_TEB0187_REV01!$I230&amp; " --&gt; ")),"---")</f>
        <v>---</v>
      </c>
      <c r="I230" s="19" t="str">
        <f>IFERROR(IF(VLOOKUP($D230&amp;"-"&amp;$E230,IF($H$4="TEB0187_REV01",CALC_CONN_TEB0187_REV01!$F:$H),3,0)="--",VLOOKUP($D230&amp;"-"&amp;$E230,IF($H$4="TEB0187_REV01",CALC_CONN_TEB0187_REV01!$F:$H),2,0),VLOOKUP($D230&amp;"-"&amp;$E230,IF($H$4="TEB0187_REV01",CALC_CONN_TEB0187_REV01!$F:$H),3,0)),"---")</f>
        <v>---</v>
      </c>
      <c r="J230" s="19" t="str">
        <f>IFERROR(VLOOKUP(I230,IF($H$4="TEB0187_REV01",RAW_c_TEB0187_REV01!$AE:$AM),9,0),"---")</f>
        <v>---</v>
      </c>
      <c r="K230" s="19" t="str">
        <f>IFERROR(VLOOKUP(D230&amp;"-"&amp;E230,IF($H$4="TEB0187_REV01",RAW_c_TEB0187_REV01!$AD:$AK,"???"),6,0),"---")</f>
        <v>---</v>
      </c>
      <c r="L230" s="19" t="str">
        <f>IFERROR(VLOOKUP(D230&amp;"-"&amp;E230,IF($H$4="TEB0187_REV01",RAW_c_TEB0187_REV01!$AD:$AL,"???"),9,0),"---")</f>
        <v>---</v>
      </c>
      <c r="M230" s="19" t="str">
        <f>IFERROR(IF(VLOOKUP($F230&amp;"-"&amp;$G230,IF($M$4="TEI0187_REV01",RAW_m_TEI0187_REV01!$F:$AU),43,0)="--","---",IF($M$4="TEI0187_REV01",RAW_m_TEI0187_REV01!$AT230&amp; " --&gt; " &amp;RAW_m_TEI0187_REV01!$AU230&amp; " --&gt; ")),"---")</f>
        <v>---</v>
      </c>
      <c r="N230" s="19" t="str">
        <f>IFERROR(VLOOKUP(F230&amp;"-"&amp;G230,IF($M$4="TEI0187_REV01",RAW_m_TEI0187_REV01!$AD:$AJ),7,0),"---")</f>
        <v>---</v>
      </c>
      <c r="O230" s="19" t="str">
        <f>IFERROR(VLOOKUP(N230,IF($M$4="TEI0187_REV01",RAW_m_TEI0187_REV01!$AJ:$AK),2,0),"---")</f>
        <v>---</v>
      </c>
      <c r="P230" s="19" t="str">
        <f>IFERROR(VLOOKUP(F230&amp;"-"&amp;G230,IF($M$4="TEI0187_REV01",RAW_m_TEI0187_REV01!$AD:$AG),3,0),"---")</f>
        <v>---</v>
      </c>
      <c r="Q230" s="19" t="str">
        <f>IFERROR(VLOOKUP(N230,IF($M$4="TEI0187_REV01",RAW_m_TEI0187_REV01!$AE:$AH),4,0),"---")</f>
        <v>---</v>
      </c>
      <c r="R230" s="19" t="str">
        <f>IFERROR(VLOOKUP(F230&amp;"-"&amp;G230,IF($M$4="TEI0187_REV01",RAW_m_TEI0187_REV01!$AD:$AG),4,0),"---")</f>
        <v>---</v>
      </c>
    </row>
    <row r="231" spans="2:18" x14ac:dyDescent="0.25">
      <c r="B231" s="78">
        <v>226</v>
      </c>
      <c r="C231" s="19" t="str">
        <f>IFERROR(INDEX(B2B!A:F,MATCH('B2B Pin Table'!B231,B2B!A:A,0),6),"---")</f>
        <v>GND</v>
      </c>
      <c r="D231" s="19" t="str">
        <f>IFERROR(IF((COUNTIF(B2B!A227:K227,H229)&lt;0),"---",INDEX(B2B!A:K,MATCH('B2B Pin Table'!B231,B2B!A:A,0),2)),"---")</f>
        <v>J1</v>
      </c>
      <c r="E231" s="19" t="str">
        <f>IFERROR(IF((COUNTIF(B2B!A227:K227,H229)&lt;0),"---",INDEX(B2B!A:K,MATCH('B2B Pin Table'!B231,B2B!A:A,0),3)),"---")</f>
        <v>D46</v>
      </c>
      <c r="F231" s="19" t="str">
        <f>IFERROR(IF((COUNTIF(B2B!A227:K227,L229)&lt;0),"---",INDEX(B2B!A:K,MATCH('B2B Pin Table'!B231,B2B!A:A,0),4)),"---")</f>
        <v>J1</v>
      </c>
      <c r="G231" s="19" t="str">
        <f>IFERROR(IF((COUNTIF(B2B!A227:K227,L229)&lt;0),"---",INDEX(B2B!A:K,MATCH('B2B Pin Table'!B231,B2B!A:A,0),5)),"---")</f>
        <v>D46</v>
      </c>
      <c r="H231" s="59" t="str">
        <f>IFERROR(IF(VLOOKUP($D231&amp;"-"&amp;$E231,IF($H$4="TEB0187_REV01",CALC_CONN_TEB0187_REV01!$F:$I),4,0)="--","---",IF($H$4="TEB0187_REV01",CALC_CONN_TEB0187_REV01!$G231&amp; " --&gt; " &amp;CALC_CONN_TEB0187_REV01!$I231&amp; " --&gt; ")),"---")</f>
        <v>---</v>
      </c>
      <c r="I231" s="19" t="str">
        <f>IFERROR(IF(VLOOKUP($D231&amp;"-"&amp;$E231,IF($H$4="TEB0187_REV01",CALC_CONN_TEB0187_REV01!$F:$H),3,0)="--",VLOOKUP($D231&amp;"-"&amp;$E231,IF($H$4="TEB0187_REV01",CALC_CONN_TEB0187_REV01!$F:$H),2,0),VLOOKUP($D231&amp;"-"&amp;$E231,IF($H$4="TEB0187_REV01",CALC_CONN_TEB0187_REV01!$F:$H),3,0)),"---")</f>
        <v>---</v>
      </c>
      <c r="J231" s="19" t="str">
        <f>IFERROR(VLOOKUP(I231,IF($H$4="TEB0187_REV01",RAW_c_TEB0187_REV01!$AE:$AM),9,0),"---")</f>
        <v>---</v>
      </c>
      <c r="K231" s="19" t="str">
        <f>IFERROR(VLOOKUP(D231&amp;"-"&amp;E231,IF($H$4="TEB0187_REV01",RAW_c_TEB0187_REV01!$AD:$AK,"???"),6,0),"---")</f>
        <v>---</v>
      </c>
      <c r="L231" s="19" t="str">
        <f>IFERROR(VLOOKUP(D231&amp;"-"&amp;E231,IF($H$4="TEB0187_REV01",RAW_c_TEB0187_REV01!$AD:$AL,"???"),9,0),"---")</f>
        <v>---</v>
      </c>
      <c r="M231" s="19" t="str">
        <f>IFERROR(IF(VLOOKUP($F231&amp;"-"&amp;$G231,IF($M$4="TEI0187_REV01",RAW_m_TEI0187_REV01!$F:$AU),43,0)="--","---",IF($M$4="TEI0187_REV01",RAW_m_TEI0187_REV01!$AT231&amp; " --&gt; " &amp;RAW_m_TEI0187_REV01!$AU231&amp; " --&gt; ")),"---")</f>
        <v>---</v>
      </c>
      <c r="N231" s="19" t="str">
        <f>IFERROR(VLOOKUP(F231&amp;"-"&amp;G231,IF($M$4="TEI0187_REV01",RAW_m_TEI0187_REV01!$AD:$AJ),7,0),"---")</f>
        <v>---</v>
      </c>
      <c r="O231" s="19" t="str">
        <f>IFERROR(VLOOKUP(N231,IF($M$4="TEI0187_REV01",RAW_m_TEI0187_REV01!$AJ:$AK),2,0),"---")</f>
        <v>---</v>
      </c>
      <c r="P231" s="19" t="str">
        <f>IFERROR(VLOOKUP(F231&amp;"-"&amp;G231,IF($M$4="TEI0187_REV01",RAW_m_TEI0187_REV01!$AD:$AG),3,0),"---")</f>
        <v>---</v>
      </c>
      <c r="Q231" s="19" t="str">
        <f>IFERROR(VLOOKUP(N231,IF($M$4="TEI0187_REV01",RAW_m_TEI0187_REV01!$AE:$AH),4,0),"---")</f>
        <v>---</v>
      </c>
      <c r="R231" s="19" t="str">
        <f>IFERROR(VLOOKUP(F231&amp;"-"&amp;G231,IF($M$4="TEI0187_REV01",RAW_m_TEI0187_REV01!$AD:$AG),4,0),"---")</f>
        <v>---</v>
      </c>
    </row>
    <row r="232" spans="2:18" x14ac:dyDescent="0.25">
      <c r="B232" s="78">
        <v>227</v>
      </c>
      <c r="C232" s="19" t="str">
        <f>IFERROR(INDEX(B2B!A:F,MATCH('B2B Pin Table'!B232,B2B!A:A,0),6),"---")</f>
        <v>IO</v>
      </c>
      <c r="D232" s="19" t="str">
        <f>IFERROR(IF((COUNTIF(B2B!A228:K228,H230)&lt;0),"---",INDEX(B2B!A:K,MATCH('B2B Pin Table'!B232,B2B!A:A,0),2)),"---")</f>
        <v>J1</v>
      </c>
      <c r="E232" s="19" t="str">
        <f>IFERROR(IF((COUNTIF(B2B!A228:K228,H230)&lt;0),"---",INDEX(B2B!A:K,MATCH('B2B Pin Table'!B232,B2B!A:A,0),3)),"---")</f>
        <v>D47</v>
      </c>
      <c r="F232" s="19" t="str">
        <f>IFERROR(IF((COUNTIF(B2B!A228:K228,L230)&lt;0),"---",INDEX(B2B!A:K,MATCH('B2B Pin Table'!B232,B2B!A:A,0),4)),"---")</f>
        <v>J1</v>
      </c>
      <c r="G232" s="19" t="str">
        <f>IFERROR(IF((COUNTIF(B2B!A228:K228,L230)&lt;0),"---",INDEX(B2B!A:K,MATCH('B2B Pin Table'!B232,B2B!A:A,0),5)),"---")</f>
        <v>D47</v>
      </c>
      <c r="H232" s="59" t="str">
        <f>IFERROR(IF(VLOOKUP($D232&amp;"-"&amp;$E232,IF($H$4="TEB0187_REV01",CALC_CONN_TEB0187_REV01!$F:$I),4,0)="--","---",IF($H$4="TEB0187_REV01",CALC_CONN_TEB0187_REV01!$G232&amp; " --&gt; " &amp;CALC_CONN_TEB0187_REV01!$I232&amp; " --&gt; ")),"---")</f>
        <v>---</v>
      </c>
      <c r="I232" s="19" t="str">
        <f>IFERROR(IF(VLOOKUP($D232&amp;"-"&amp;$E232,IF($H$4="TEB0187_REV01",CALC_CONN_TEB0187_REV01!$F:$H),3,0)="--",VLOOKUP($D232&amp;"-"&amp;$E232,IF($H$4="TEB0187_REV01",CALC_CONN_TEB0187_REV01!$F:$H),2,0),VLOOKUP($D232&amp;"-"&amp;$E232,IF($H$4="TEB0187_REV01",CALC_CONN_TEB0187_REV01!$F:$H),3,0)),"---")</f>
        <v>---</v>
      </c>
      <c r="J232" s="19" t="str">
        <f>IFERROR(VLOOKUP(I232,IF($H$4="TEB0187_REV01",RAW_c_TEB0187_REV01!$AE:$AM),9,0),"---")</f>
        <v>---</v>
      </c>
      <c r="K232" s="19" t="str">
        <f>IFERROR(VLOOKUP(D232&amp;"-"&amp;E232,IF($H$4="TEB0187_REV01",RAW_c_TEB0187_REV01!$AD:$AK,"???"),6,0),"---")</f>
        <v>---</v>
      </c>
      <c r="L232" s="19" t="str">
        <f>IFERROR(VLOOKUP(D232&amp;"-"&amp;E232,IF($H$4="TEB0187_REV01",RAW_c_TEB0187_REV01!$AD:$AL,"???"),9,0),"---")</f>
        <v>---</v>
      </c>
      <c r="M232" s="19" t="str">
        <f>IFERROR(IF(VLOOKUP($F232&amp;"-"&amp;$G232,IF($M$4="TEI0187_REV01",RAW_m_TEI0187_REV01!$F:$AU),43,0)="--","---",IF($M$4="TEI0187_REV01",RAW_m_TEI0187_REV01!$AT232&amp; " --&gt; " &amp;RAW_m_TEI0187_REV01!$AU232&amp; " --&gt; ")),"---")</f>
        <v>---</v>
      </c>
      <c r="N232" s="19" t="str">
        <f>IFERROR(VLOOKUP(F232&amp;"-"&amp;G232,IF($M$4="TEI0187_REV01",RAW_m_TEI0187_REV01!$AD:$AJ),7,0),"---")</f>
        <v>---</v>
      </c>
      <c r="O232" s="19" t="str">
        <f>IFERROR(VLOOKUP(N232,IF($M$4="TEI0187_REV01",RAW_m_TEI0187_REV01!$AJ:$AK),2,0),"---")</f>
        <v>---</v>
      </c>
      <c r="P232" s="19" t="str">
        <f>IFERROR(VLOOKUP(F232&amp;"-"&amp;G232,IF($M$4="TEI0187_REV01",RAW_m_TEI0187_REV01!$AD:$AG),3,0),"---")</f>
        <v>---</v>
      </c>
      <c r="Q232" s="19" t="str">
        <f>IFERROR(VLOOKUP(N232,IF($M$4="TEI0187_REV01",RAW_m_TEI0187_REV01!$AE:$AH),4,0),"---")</f>
        <v>---</v>
      </c>
      <c r="R232" s="19" t="str">
        <f>IFERROR(VLOOKUP(F232&amp;"-"&amp;G232,IF($M$4="TEI0187_REV01",RAW_m_TEI0187_REV01!$AD:$AG),4,0),"---")</f>
        <v>---</v>
      </c>
    </row>
    <row r="233" spans="2:18" x14ac:dyDescent="0.25">
      <c r="B233" s="78">
        <v>228</v>
      </c>
      <c r="C233" s="19" t="str">
        <f>IFERROR(INDEX(B2B!A:F,MATCH('B2B Pin Table'!B233,B2B!A:A,0),6),"---")</f>
        <v>IO</v>
      </c>
      <c r="D233" s="19" t="str">
        <f>IFERROR(IF((COUNTIF(B2B!A229:K229,H231)&lt;0),"---",INDEX(B2B!A:K,MATCH('B2B Pin Table'!B233,B2B!A:A,0),2)),"---")</f>
        <v>J1</v>
      </c>
      <c r="E233" s="19" t="str">
        <f>IFERROR(IF((COUNTIF(B2B!A229:K229,H231)&lt;0),"---",INDEX(B2B!A:K,MATCH('B2B Pin Table'!B233,B2B!A:A,0),3)),"---")</f>
        <v>D48</v>
      </c>
      <c r="F233" s="19" t="str">
        <f>IFERROR(IF((COUNTIF(B2B!A229:K229,L231)&lt;0),"---",INDEX(B2B!A:K,MATCH('B2B Pin Table'!B233,B2B!A:A,0),4)),"---")</f>
        <v>J1</v>
      </c>
      <c r="G233" s="19" t="str">
        <f>IFERROR(IF((COUNTIF(B2B!A229:K229,L231)&lt;0),"---",INDEX(B2B!A:K,MATCH('B2B Pin Table'!B233,B2B!A:A,0),5)),"---")</f>
        <v>D48</v>
      </c>
      <c r="H233" s="59" t="str">
        <f>IFERROR(IF(VLOOKUP($D233&amp;"-"&amp;$E233,IF($H$4="TEB0187_REV01",CALC_CONN_TEB0187_REV01!$F:$I),4,0)="--","---",IF($H$4="TEB0187_REV01",CALC_CONN_TEB0187_REV01!$G233&amp; " --&gt; " &amp;CALC_CONN_TEB0187_REV01!$I233&amp; " --&gt; ")),"---")</f>
        <v>---</v>
      </c>
      <c r="I233" s="19" t="str">
        <f>IFERROR(IF(VLOOKUP($D233&amp;"-"&amp;$E233,IF($H$4="TEB0187_REV01",CALC_CONN_TEB0187_REV01!$F:$H),3,0)="--",VLOOKUP($D233&amp;"-"&amp;$E233,IF($H$4="TEB0187_REV01",CALC_CONN_TEB0187_REV01!$F:$H),2,0),VLOOKUP($D233&amp;"-"&amp;$E233,IF($H$4="TEB0187_REV01",CALC_CONN_TEB0187_REV01!$F:$H),3,0)),"---")</f>
        <v>---</v>
      </c>
      <c r="J233" s="19" t="str">
        <f>IFERROR(VLOOKUP(I233,IF($H$4="TEB0187_REV01",RAW_c_TEB0187_REV01!$AE:$AM),9,0),"---")</f>
        <v>---</v>
      </c>
      <c r="K233" s="19" t="str">
        <f>IFERROR(VLOOKUP(D233&amp;"-"&amp;E233,IF($H$4="TEB0187_REV01",RAW_c_TEB0187_REV01!$AD:$AK,"???"),6,0),"---")</f>
        <v>---</v>
      </c>
      <c r="L233" s="19" t="str">
        <f>IFERROR(VLOOKUP(D233&amp;"-"&amp;E233,IF($H$4="TEB0187_REV01",RAW_c_TEB0187_REV01!$AD:$AL,"???"),9,0),"---")</f>
        <v>---</v>
      </c>
      <c r="M233" s="19" t="str">
        <f>IFERROR(IF(VLOOKUP($F233&amp;"-"&amp;$G233,IF($M$4="TEI0187_REV01",RAW_m_TEI0187_REV01!$F:$AU),43,0)="--","---",IF($M$4="TEI0187_REV01",RAW_m_TEI0187_REV01!$AT233&amp; " --&gt; " &amp;RAW_m_TEI0187_REV01!$AU233&amp; " --&gt; ")),"---")</f>
        <v>---</v>
      </c>
      <c r="N233" s="19" t="str">
        <f>IFERROR(VLOOKUP(F233&amp;"-"&amp;G233,IF($M$4="TEI0187_REV01",RAW_m_TEI0187_REV01!$AD:$AJ),7,0),"---")</f>
        <v>---</v>
      </c>
      <c r="O233" s="19" t="str">
        <f>IFERROR(VLOOKUP(N233,IF($M$4="TEI0187_REV01",RAW_m_TEI0187_REV01!$AJ:$AK),2,0),"---")</f>
        <v>---</v>
      </c>
      <c r="P233" s="19" t="str">
        <f>IFERROR(VLOOKUP(F233&amp;"-"&amp;G233,IF($M$4="TEI0187_REV01",RAW_m_TEI0187_REV01!$AD:$AG),3,0),"---")</f>
        <v>---</v>
      </c>
      <c r="Q233" s="19" t="str">
        <f>IFERROR(VLOOKUP(N233,IF($M$4="TEI0187_REV01",RAW_m_TEI0187_REV01!$AE:$AH),4,0),"---")</f>
        <v>---</v>
      </c>
      <c r="R233" s="19" t="str">
        <f>IFERROR(VLOOKUP(F233&amp;"-"&amp;G233,IF($M$4="TEI0187_REV01",RAW_m_TEI0187_REV01!$AD:$AG),4,0),"---")</f>
        <v>---</v>
      </c>
    </row>
    <row r="234" spans="2:18" x14ac:dyDescent="0.25">
      <c r="B234" s="78">
        <v>229</v>
      </c>
      <c r="C234" s="19" t="str">
        <f>IFERROR(INDEX(B2B!A:F,MATCH('B2B Pin Table'!B234,B2B!A:A,0),6),"---")</f>
        <v>GND</v>
      </c>
      <c r="D234" s="19" t="str">
        <f>IFERROR(IF((COUNTIF(B2B!A230:K230,H232)&lt;0),"---",INDEX(B2B!A:K,MATCH('B2B Pin Table'!B234,B2B!A:A,0),2)),"---")</f>
        <v>J1</v>
      </c>
      <c r="E234" s="19" t="str">
        <f>IFERROR(IF((COUNTIF(B2B!A230:K230,H232)&lt;0),"---",INDEX(B2B!A:K,MATCH('B2B Pin Table'!B234,B2B!A:A,0),3)),"---")</f>
        <v>D49</v>
      </c>
      <c r="F234" s="19" t="str">
        <f>IFERROR(IF((COUNTIF(B2B!A230:K230,L232)&lt;0),"---",INDEX(B2B!A:K,MATCH('B2B Pin Table'!B234,B2B!A:A,0),4)),"---")</f>
        <v>J1</v>
      </c>
      <c r="G234" s="19" t="str">
        <f>IFERROR(IF((COUNTIF(B2B!A230:K230,L232)&lt;0),"---",INDEX(B2B!A:K,MATCH('B2B Pin Table'!B234,B2B!A:A,0),5)),"---")</f>
        <v>D49</v>
      </c>
      <c r="H234" s="59" t="str">
        <f>IFERROR(IF(VLOOKUP($D234&amp;"-"&amp;$E234,IF($H$4="TEB0187_REV01",CALC_CONN_TEB0187_REV01!$F:$I),4,0)="--","---",IF($H$4="TEB0187_REV01",CALC_CONN_TEB0187_REV01!$G234&amp; " --&gt; " &amp;CALC_CONN_TEB0187_REV01!$I234&amp; " --&gt; ")),"---")</f>
        <v>---</v>
      </c>
      <c r="I234" s="19" t="str">
        <f>IFERROR(IF(VLOOKUP($D234&amp;"-"&amp;$E234,IF($H$4="TEB0187_REV01",CALC_CONN_TEB0187_REV01!$F:$H),3,0)="--",VLOOKUP($D234&amp;"-"&amp;$E234,IF($H$4="TEB0187_REV01",CALC_CONN_TEB0187_REV01!$F:$H),2,0),VLOOKUP($D234&amp;"-"&amp;$E234,IF($H$4="TEB0187_REV01",CALC_CONN_TEB0187_REV01!$F:$H),3,0)),"---")</f>
        <v>---</v>
      </c>
      <c r="J234" s="19" t="str">
        <f>IFERROR(VLOOKUP(I234,IF($H$4="TEB0187_REV01",RAW_c_TEB0187_REV01!$AE:$AM),9,0),"---")</f>
        <v>---</v>
      </c>
      <c r="K234" s="19" t="str">
        <f>IFERROR(VLOOKUP(D234&amp;"-"&amp;E234,IF($H$4="TEB0187_REV01",RAW_c_TEB0187_REV01!$AD:$AK,"???"),6,0),"---")</f>
        <v>---</v>
      </c>
      <c r="L234" s="19" t="str">
        <f>IFERROR(VLOOKUP(D234&amp;"-"&amp;E234,IF($H$4="TEB0187_REV01",RAW_c_TEB0187_REV01!$AD:$AL,"???"),9,0),"---")</f>
        <v>---</v>
      </c>
      <c r="M234" s="19" t="str">
        <f>IFERROR(IF(VLOOKUP($F234&amp;"-"&amp;$G234,IF($M$4="TEI0187_REV01",RAW_m_TEI0187_REV01!$F:$AU),43,0)="--","---",IF($M$4="TEI0187_REV01",RAW_m_TEI0187_REV01!$AT234&amp; " --&gt; " &amp;RAW_m_TEI0187_REV01!$AU234&amp; " --&gt; ")),"---")</f>
        <v>---</v>
      </c>
      <c r="N234" s="19" t="str">
        <f>IFERROR(VLOOKUP(F234&amp;"-"&amp;G234,IF($M$4="TEI0187_REV01",RAW_m_TEI0187_REV01!$AD:$AJ),7,0),"---")</f>
        <v>---</v>
      </c>
      <c r="O234" s="19" t="str">
        <f>IFERROR(VLOOKUP(N234,IF($M$4="TEI0187_REV01",RAW_m_TEI0187_REV01!$AJ:$AK),2,0),"---")</f>
        <v>---</v>
      </c>
      <c r="P234" s="19" t="str">
        <f>IFERROR(VLOOKUP(F234&amp;"-"&amp;G234,IF($M$4="TEI0187_REV01",RAW_m_TEI0187_REV01!$AD:$AG),3,0),"---")</f>
        <v>---</v>
      </c>
      <c r="Q234" s="19" t="str">
        <f>IFERROR(VLOOKUP(N234,IF($M$4="TEI0187_REV01",RAW_m_TEI0187_REV01!$AE:$AH),4,0),"---")</f>
        <v>---</v>
      </c>
      <c r="R234" s="19" t="str">
        <f>IFERROR(VLOOKUP(F234&amp;"-"&amp;G234,IF($M$4="TEI0187_REV01",RAW_m_TEI0187_REV01!$AD:$AG),4,0),"---")</f>
        <v>---</v>
      </c>
    </row>
    <row r="235" spans="2:18" x14ac:dyDescent="0.25">
      <c r="B235" s="78">
        <v>230</v>
      </c>
      <c r="C235" s="19" t="str">
        <f>IFERROR(INDEX(B2B!A:F,MATCH('B2B Pin Table'!B235,B2B!A:A,0),6),"---")</f>
        <v>GND</v>
      </c>
      <c r="D235" s="19" t="str">
        <f>IFERROR(IF((COUNTIF(B2B!A231:K231,H233)&lt;0),"---",INDEX(B2B!A:K,MATCH('B2B Pin Table'!B235,B2B!A:A,0),2)),"---")</f>
        <v>J1</v>
      </c>
      <c r="E235" s="19" t="str">
        <f>IFERROR(IF((COUNTIF(B2B!A231:K231,H233)&lt;0),"---",INDEX(B2B!A:K,MATCH('B2B Pin Table'!B235,B2B!A:A,0),3)),"---")</f>
        <v>D50</v>
      </c>
      <c r="F235" s="19" t="str">
        <f>IFERROR(IF((COUNTIF(B2B!A231:K231,L233)&lt;0),"---",INDEX(B2B!A:K,MATCH('B2B Pin Table'!B235,B2B!A:A,0),4)),"---")</f>
        <v>J1</v>
      </c>
      <c r="G235" s="19" t="str">
        <f>IFERROR(IF((COUNTIF(B2B!A231:K231,L233)&lt;0),"---",INDEX(B2B!A:K,MATCH('B2B Pin Table'!B235,B2B!A:A,0),5)),"---")</f>
        <v>D50</v>
      </c>
      <c r="H235" s="59" t="str">
        <f>IFERROR(IF(VLOOKUP($D235&amp;"-"&amp;$E235,IF($H$4="TEB0187_REV01",CALC_CONN_TEB0187_REV01!$F:$I),4,0)="--","---",IF($H$4="TEB0187_REV01",CALC_CONN_TEB0187_REV01!$G235&amp; " --&gt; " &amp;CALC_CONN_TEB0187_REV01!$I235&amp; " --&gt; ")),"---")</f>
        <v>---</v>
      </c>
      <c r="I235" s="19" t="str">
        <f>IFERROR(IF(VLOOKUP($D235&amp;"-"&amp;$E235,IF($H$4="TEB0187_REV01",CALC_CONN_TEB0187_REV01!$F:$H),3,0)="--",VLOOKUP($D235&amp;"-"&amp;$E235,IF($H$4="TEB0187_REV01",CALC_CONN_TEB0187_REV01!$F:$H),2,0),VLOOKUP($D235&amp;"-"&amp;$E235,IF($H$4="TEB0187_REV01",CALC_CONN_TEB0187_REV01!$F:$H),3,0)),"---")</f>
        <v>---</v>
      </c>
      <c r="J235" s="19" t="str">
        <f>IFERROR(VLOOKUP(I235,IF($H$4="TEB0187_REV01",RAW_c_TEB0187_REV01!$AE:$AM),9,0),"---")</f>
        <v>---</v>
      </c>
      <c r="K235" s="19" t="str">
        <f>IFERROR(VLOOKUP(D235&amp;"-"&amp;E235,IF($H$4="TEB0187_REV01",RAW_c_TEB0187_REV01!$AD:$AK,"???"),6,0),"---")</f>
        <v>---</v>
      </c>
      <c r="L235" s="19" t="str">
        <f>IFERROR(VLOOKUP(D235&amp;"-"&amp;E235,IF($H$4="TEB0187_REV01",RAW_c_TEB0187_REV01!$AD:$AL,"???"),9,0),"---")</f>
        <v>---</v>
      </c>
      <c r="M235" s="19" t="str">
        <f>IFERROR(IF(VLOOKUP($F235&amp;"-"&amp;$G235,IF($M$4="TEI0187_REV01",RAW_m_TEI0187_REV01!$F:$AU),43,0)="--","---",IF($M$4="TEI0187_REV01",RAW_m_TEI0187_REV01!$AT235&amp; " --&gt; " &amp;RAW_m_TEI0187_REV01!$AU235&amp; " --&gt; ")),"---")</f>
        <v>---</v>
      </c>
      <c r="N235" s="19" t="str">
        <f>IFERROR(VLOOKUP(F235&amp;"-"&amp;G235,IF($M$4="TEI0187_REV01",RAW_m_TEI0187_REV01!$AD:$AJ),7,0),"---")</f>
        <v>---</v>
      </c>
      <c r="O235" s="19" t="str">
        <f>IFERROR(VLOOKUP(N235,IF($M$4="TEI0187_REV01",RAW_m_TEI0187_REV01!$AJ:$AK),2,0),"---")</f>
        <v>---</v>
      </c>
      <c r="P235" s="19" t="str">
        <f>IFERROR(VLOOKUP(F235&amp;"-"&amp;G235,IF($M$4="TEI0187_REV01",RAW_m_TEI0187_REV01!$AD:$AG),3,0),"---")</f>
        <v>---</v>
      </c>
      <c r="Q235" s="19" t="str">
        <f>IFERROR(VLOOKUP(N235,IF($M$4="TEI0187_REV01",RAW_m_TEI0187_REV01!$AE:$AH),4,0),"---")</f>
        <v>---</v>
      </c>
      <c r="R235" s="19" t="str">
        <f>IFERROR(VLOOKUP(F235&amp;"-"&amp;G235,IF($M$4="TEI0187_REV01",RAW_m_TEI0187_REV01!$AD:$AG),4,0),"---")</f>
        <v>---</v>
      </c>
    </row>
    <row r="236" spans="2:18" x14ac:dyDescent="0.25">
      <c r="B236" s="78">
        <v>231</v>
      </c>
      <c r="C236" s="19" t="str">
        <f>IFERROR(INDEX(B2B!A:F,MATCH('B2B Pin Table'!B236,B2B!A:A,0),6),"---")</f>
        <v>NC</v>
      </c>
      <c r="D236" s="19" t="str">
        <f>IFERROR(IF((COUNTIF(B2B!A232:K232,H234)&lt;0),"---",INDEX(B2B!A:K,MATCH('B2B Pin Table'!B236,B2B!A:A,0),2)),"---")</f>
        <v>J1</v>
      </c>
      <c r="E236" s="19" t="str">
        <f>IFERROR(IF((COUNTIF(B2B!A232:K232,H234)&lt;0),"---",INDEX(B2B!A:K,MATCH('B2B Pin Table'!B236,B2B!A:A,0),3)),"---")</f>
        <v>D51</v>
      </c>
      <c r="F236" s="19" t="str">
        <f>IFERROR(IF((COUNTIF(B2B!A232:K232,L234)&lt;0),"---",INDEX(B2B!A:K,MATCH('B2B Pin Table'!B236,B2B!A:A,0),4)),"---")</f>
        <v>J1</v>
      </c>
      <c r="G236" s="19" t="str">
        <f>IFERROR(IF((COUNTIF(B2B!A232:K232,L234)&lt;0),"---",INDEX(B2B!A:K,MATCH('B2B Pin Table'!B236,B2B!A:A,0),5)),"---")</f>
        <v>D51</v>
      </c>
      <c r="H236" s="59" t="str">
        <f>IFERROR(IF(VLOOKUP($D236&amp;"-"&amp;$E236,IF($H$4="TEB0187_REV01",CALC_CONN_TEB0187_REV01!$F:$I),4,0)="--","---",IF($H$4="TEB0187_REV01",CALC_CONN_TEB0187_REV01!$G236&amp; " --&gt; " &amp;CALC_CONN_TEB0187_REV01!$I236&amp; " --&gt; ")),"---")</f>
        <v>---</v>
      </c>
      <c r="I236" s="19" t="str">
        <f>IFERROR(IF(VLOOKUP($D236&amp;"-"&amp;$E236,IF($H$4="TEB0187_REV01",CALC_CONN_TEB0187_REV01!$F:$H),3,0)="--",VLOOKUP($D236&amp;"-"&amp;$E236,IF($H$4="TEB0187_REV01",CALC_CONN_TEB0187_REV01!$F:$H),2,0),VLOOKUP($D236&amp;"-"&amp;$E236,IF($H$4="TEB0187_REV01",CALC_CONN_TEB0187_REV01!$F:$H),3,0)),"---")</f>
        <v>---</v>
      </c>
      <c r="J236" s="19" t="str">
        <f>IFERROR(VLOOKUP(I236,IF($H$4="TEB0187_REV01",RAW_c_TEB0187_REV01!$AE:$AM),9,0),"---")</f>
        <v>---</v>
      </c>
      <c r="K236" s="19" t="str">
        <f>IFERROR(VLOOKUP(D236&amp;"-"&amp;E236,IF($H$4="TEB0187_REV01",RAW_c_TEB0187_REV01!$AD:$AK,"???"),6,0),"---")</f>
        <v>---</v>
      </c>
      <c r="L236" s="19" t="str">
        <f>IFERROR(VLOOKUP(D236&amp;"-"&amp;E236,IF($H$4="TEB0187_REV01",RAW_c_TEB0187_REV01!$AD:$AL,"???"),9,0),"---")</f>
        <v>---</v>
      </c>
      <c r="M236" s="19" t="str">
        <f>IFERROR(IF(VLOOKUP($F236&amp;"-"&amp;$G236,IF($M$4="TEI0187_REV01",RAW_m_TEI0187_REV01!$F:$AU),43,0)="--","---",IF($M$4="TEI0187_REV01",RAW_m_TEI0187_REV01!$AT236&amp; " --&gt; " &amp;RAW_m_TEI0187_REV01!$AU236&amp; " --&gt; ")),"---")</f>
        <v>---</v>
      </c>
      <c r="N236" s="19" t="str">
        <f>IFERROR(VLOOKUP(F236&amp;"-"&amp;G236,IF($M$4="TEI0187_REV01",RAW_m_TEI0187_REV01!$AD:$AJ),7,0),"---")</f>
        <v>---</v>
      </c>
      <c r="O236" s="19" t="str">
        <f>IFERROR(VLOOKUP(N236,IF($M$4="TEI0187_REV01",RAW_m_TEI0187_REV01!$AJ:$AK),2,0),"---")</f>
        <v>---</v>
      </c>
      <c r="P236" s="19" t="str">
        <f>IFERROR(VLOOKUP(F236&amp;"-"&amp;G236,IF($M$4="TEI0187_REV01",RAW_m_TEI0187_REV01!$AD:$AG),3,0),"---")</f>
        <v>---</v>
      </c>
      <c r="Q236" s="19" t="str">
        <f>IFERROR(VLOOKUP(N236,IF($M$4="TEI0187_REV01",RAW_m_TEI0187_REV01!$AE:$AH),4,0),"---")</f>
        <v>---</v>
      </c>
      <c r="R236" s="19" t="str">
        <f>IFERROR(VLOOKUP(F236&amp;"-"&amp;G236,IF($M$4="TEI0187_REV01",RAW_m_TEI0187_REV01!$AD:$AG),4,0),"---")</f>
        <v>---</v>
      </c>
    </row>
    <row r="237" spans="2:18" x14ac:dyDescent="0.25">
      <c r="B237" s="78">
        <v>232</v>
      </c>
      <c r="C237" s="19" t="str">
        <f>IFERROR(INDEX(B2B!A:F,MATCH('B2B Pin Table'!B237,B2B!A:A,0),6),"---")</f>
        <v>NC</v>
      </c>
      <c r="D237" s="19" t="str">
        <f>IFERROR(IF((COUNTIF(B2B!A233:K233,H235)&lt;0),"---",INDEX(B2B!A:K,MATCH('B2B Pin Table'!B237,B2B!A:A,0),2)),"---")</f>
        <v>J1</v>
      </c>
      <c r="E237" s="19" t="str">
        <f>IFERROR(IF((COUNTIF(B2B!A233:K233,H235)&lt;0),"---",INDEX(B2B!A:K,MATCH('B2B Pin Table'!B237,B2B!A:A,0),3)),"---")</f>
        <v>D52</v>
      </c>
      <c r="F237" s="19" t="str">
        <f>IFERROR(IF((COUNTIF(B2B!A233:K233,L235)&lt;0),"---",INDEX(B2B!A:K,MATCH('B2B Pin Table'!B237,B2B!A:A,0),4)),"---")</f>
        <v>J1</v>
      </c>
      <c r="G237" s="19" t="str">
        <f>IFERROR(IF((COUNTIF(B2B!A233:K233,L235)&lt;0),"---",INDEX(B2B!A:K,MATCH('B2B Pin Table'!B237,B2B!A:A,0),5)),"---")</f>
        <v>D52</v>
      </c>
      <c r="H237" s="59" t="str">
        <f>IFERROR(IF(VLOOKUP($D237&amp;"-"&amp;$E237,IF($H$4="TEB0187_REV01",CALC_CONN_TEB0187_REV01!$F:$I),4,0)="--","---",IF($H$4="TEB0187_REV01",CALC_CONN_TEB0187_REV01!$G237&amp; " --&gt; " &amp;CALC_CONN_TEB0187_REV01!$I237&amp; " --&gt; ")),"---")</f>
        <v>---</v>
      </c>
      <c r="I237" s="19" t="str">
        <f>IFERROR(IF(VLOOKUP($D237&amp;"-"&amp;$E237,IF($H$4="TEB0187_REV01",CALC_CONN_TEB0187_REV01!$F:$H),3,0)="--",VLOOKUP($D237&amp;"-"&amp;$E237,IF($H$4="TEB0187_REV01",CALC_CONN_TEB0187_REV01!$F:$H),2,0),VLOOKUP($D237&amp;"-"&amp;$E237,IF($H$4="TEB0187_REV01",CALC_CONN_TEB0187_REV01!$F:$H),3,0)),"---")</f>
        <v>---</v>
      </c>
      <c r="J237" s="19" t="str">
        <f>IFERROR(VLOOKUP(I237,IF($H$4="TEB0187_REV01",RAW_c_TEB0187_REV01!$AE:$AM),9,0),"---")</f>
        <v>---</v>
      </c>
      <c r="K237" s="19" t="str">
        <f>IFERROR(VLOOKUP(D237&amp;"-"&amp;E237,IF($H$4="TEB0187_REV01",RAW_c_TEB0187_REV01!$AD:$AK,"???"),6,0),"---")</f>
        <v>---</v>
      </c>
      <c r="L237" s="19" t="str">
        <f>IFERROR(VLOOKUP(D237&amp;"-"&amp;E237,IF($H$4="TEB0187_REV01",RAW_c_TEB0187_REV01!$AD:$AL,"???"),9,0),"---")</f>
        <v>---</v>
      </c>
      <c r="M237" s="19" t="str">
        <f>IFERROR(IF(VLOOKUP($F237&amp;"-"&amp;$G237,IF($M$4="TEI0187_REV01",RAW_m_TEI0187_REV01!$F:$AU),43,0)="--","---",IF($M$4="TEI0187_REV01",RAW_m_TEI0187_REV01!$AT237&amp; " --&gt; " &amp;RAW_m_TEI0187_REV01!$AU237&amp; " --&gt; ")),"---")</f>
        <v>---</v>
      </c>
      <c r="N237" s="19" t="str">
        <f>IFERROR(VLOOKUP(F237&amp;"-"&amp;G237,IF($M$4="TEI0187_REV01",RAW_m_TEI0187_REV01!$AD:$AJ),7,0),"---")</f>
        <v>---</v>
      </c>
      <c r="O237" s="19" t="str">
        <f>IFERROR(VLOOKUP(N237,IF($M$4="TEI0187_REV01",RAW_m_TEI0187_REV01!$AJ:$AK),2,0),"---")</f>
        <v>---</v>
      </c>
      <c r="P237" s="19" t="str">
        <f>IFERROR(VLOOKUP(F237&amp;"-"&amp;G237,IF($M$4="TEI0187_REV01",RAW_m_TEI0187_REV01!$AD:$AG),3,0),"---")</f>
        <v>---</v>
      </c>
      <c r="Q237" s="19" t="str">
        <f>IFERROR(VLOOKUP(N237,IF($M$4="TEI0187_REV01",RAW_m_TEI0187_REV01!$AE:$AH),4,0),"---")</f>
        <v>---</v>
      </c>
      <c r="R237" s="19" t="str">
        <f>IFERROR(VLOOKUP(F237&amp;"-"&amp;G237,IF($M$4="TEI0187_REV01",RAW_m_TEI0187_REV01!$AD:$AG),4,0),"---")</f>
        <v>---</v>
      </c>
    </row>
    <row r="238" spans="2:18" x14ac:dyDescent="0.25">
      <c r="B238" s="78">
        <v>233</v>
      </c>
      <c r="C238" s="19" t="str">
        <f>IFERROR(INDEX(B2B!A:F,MATCH('B2B Pin Table'!B238,B2B!A:A,0),6),"---")</f>
        <v>GND</v>
      </c>
      <c r="D238" s="19" t="str">
        <f>IFERROR(IF((COUNTIF(B2B!A234:K234,H236)&lt;0),"---",INDEX(B2B!A:K,MATCH('B2B Pin Table'!B238,B2B!A:A,0),2)),"---")</f>
        <v>J1</v>
      </c>
      <c r="E238" s="19" t="str">
        <f>IFERROR(IF((COUNTIF(B2B!A234:K234,H236)&lt;0),"---",INDEX(B2B!A:K,MATCH('B2B Pin Table'!B238,B2B!A:A,0),3)),"---")</f>
        <v>D53</v>
      </c>
      <c r="F238" s="19" t="str">
        <f>IFERROR(IF((COUNTIF(B2B!A234:K234,L236)&lt;0),"---",INDEX(B2B!A:K,MATCH('B2B Pin Table'!B238,B2B!A:A,0),4)),"---")</f>
        <v>J1</v>
      </c>
      <c r="G238" s="19" t="str">
        <f>IFERROR(IF((COUNTIF(B2B!A234:K234,L236)&lt;0),"---",INDEX(B2B!A:K,MATCH('B2B Pin Table'!B238,B2B!A:A,0),5)),"---")</f>
        <v>D53</v>
      </c>
      <c r="H238" s="59" t="str">
        <f>IFERROR(IF(VLOOKUP($D238&amp;"-"&amp;$E238,IF($H$4="TEB0187_REV01",CALC_CONN_TEB0187_REV01!$F:$I),4,0)="--","---",IF($H$4="TEB0187_REV01",CALC_CONN_TEB0187_REV01!$G238&amp; " --&gt; " &amp;CALC_CONN_TEB0187_REV01!$I238&amp; " --&gt; ")),"---")</f>
        <v>---</v>
      </c>
      <c r="I238" s="19" t="str">
        <f>IFERROR(IF(VLOOKUP($D238&amp;"-"&amp;$E238,IF($H$4="TEB0187_REV01",CALC_CONN_TEB0187_REV01!$F:$H),3,0)="--",VLOOKUP($D238&amp;"-"&amp;$E238,IF($H$4="TEB0187_REV01",CALC_CONN_TEB0187_REV01!$F:$H),2,0),VLOOKUP($D238&amp;"-"&amp;$E238,IF($H$4="TEB0187_REV01",CALC_CONN_TEB0187_REV01!$F:$H),3,0)),"---")</f>
        <v>---</v>
      </c>
      <c r="J238" s="19" t="str">
        <f>IFERROR(VLOOKUP(I238,IF($H$4="TEB0187_REV01",RAW_c_TEB0187_REV01!$AE:$AM),9,0),"---")</f>
        <v>---</v>
      </c>
      <c r="K238" s="19" t="str">
        <f>IFERROR(VLOOKUP(D238&amp;"-"&amp;E238,IF($H$4="TEB0187_REV01",RAW_c_TEB0187_REV01!$AD:$AK,"???"),6,0),"---")</f>
        <v>---</v>
      </c>
      <c r="L238" s="19" t="str">
        <f>IFERROR(VLOOKUP(D238&amp;"-"&amp;E238,IF($H$4="TEB0187_REV01",RAW_c_TEB0187_REV01!$AD:$AL,"???"),9,0),"---")</f>
        <v>---</v>
      </c>
      <c r="M238" s="19" t="str">
        <f>IFERROR(IF(VLOOKUP($F238&amp;"-"&amp;$G238,IF($M$4="TEI0187_REV01",RAW_m_TEI0187_REV01!$F:$AU),43,0)="--","---",IF($M$4="TEI0187_REV01",RAW_m_TEI0187_REV01!$AT238&amp; " --&gt; " &amp;RAW_m_TEI0187_REV01!$AU238&amp; " --&gt; ")),"---")</f>
        <v>---</v>
      </c>
      <c r="N238" s="19" t="str">
        <f>IFERROR(VLOOKUP(F238&amp;"-"&amp;G238,IF($M$4="TEI0187_REV01",RAW_m_TEI0187_REV01!$AD:$AJ),7,0),"---")</f>
        <v>---</v>
      </c>
      <c r="O238" s="19" t="str">
        <f>IFERROR(VLOOKUP(N238,IF($M$4="TEI0187_REV01",RAW_m_TEI0187_REV01!$AJ:$AK),2,0),"---")</f>
        <v>---</v>
      </c>
      <c r="P238" s="19" t="str">
        <f>IFERROR(VLOOKUP(F238&amp;"-"&amp;G238,IF($M$4="TEI0187_REV01",RAW_m_TEI0187_REV01!$AD:$AG),3,0),"---")</f>
        <v>---</v>
      </c>
      <c r="Q238" s="19" t="str">
        <f>IFERROR(VLOOKUP(N238,IF($M$4="TEI0187_REV01",RAW_m_TEI0187_REV01!$AE:$AH),4,0),"---")</f>
        <v>---</v>
      </c>
      <c r="R238" s="19" t="str">
        <f>IFERROR(VLOOKUP(F238&amp;"-"&amp;G238,IF($M$4="TEI0187_REV01",RAW_m_TEI0187_REV01!$AD:$AG),4,0),"---")</f>
        <v>---</v>
      </c>
    </row>
    <row r="239" spans="2:18" x14ac:dyDescent="0.25">
      <c r="B239" s="78">
        <v>234</v>
      </c>
      <c r="C239" s="19" t="str">
        <f>IFERROR(INDEX(B2B!A:F,MATCH('B2B Pin Table'!B239,B2B!A:A,0),6),"---")</f>
        <v>GND</v>
      </c>
      <c r="D239" s="19" t="str">
        <f>IFERROR(IF((COUNTIF(B2B!A235:K235,H237)&lt;0),"---",INDEX(B2B!A:K,MATCH('B2B Pin Table'!B239,B2B!A:A,0),2)),"---")</f>
        <v>J1</v>
      </c>
      <c r="E239" s="19" t="str">
        <f>IFERROR(IF((COUNTIF(B2B!A235:K235,H237)&lt;0),"---",INDEX(B2B!A:K,MATCH('B2B Pin Table'!B239,B2B!A:A,0),3)),"---")</f>
        <v>D54</v>
      </c>
      <c r="F239" s="19" t="str">
        <f>IFERROR(IF((COUNTIF(B2B!A235:K235,L237)&lt;0),"---",INDEX(B2B!A:K,MATCH('B2B Pin Table'!B239,B2B!A:A,0),4)),"---")</f>
        <v>J1</v>
      </c>
      <c r="G239" s="19" t="str">
        <f>IFERROR(IF((COUNTIF(B2B!A235:K235,L237)&lt;0),"---",INDEX(B2B!A:K,MATCH('B2B Pin Table'!B239,B2B!A:A,0),5)),"---")</f>
        <v>D54</v>
      </c>
      <c r="H239" s="59" t="str">
        <f>IFERROR(IF(VLOOKUP($D239&amp;"-"&amp;$E239,IF($H$4="TEB0187_REV01",CALC_CONN_TEB0187_REV01!$F:$I),4,0)="--","---",IF($H$4="TEB0187_REV01",CALC_CONN_TEB0187_REV01!$G239&amp; " --&gt; " &amp;CALC_CONN_TEB0187_REV01!$I239&amp; " --&gt; ")),"---")</f>
        <v>---</v>
      </c>
      <c r="I239" s="19" t="str">
        <f>IFERROR(IF(VLOOKUP($D239&amp;"-"&amp;$E239,IF($H$4="TEB0187_REV01",CALC_CONN_TEB0187_REV01!$F:$H),3,0)="--",VLOOKUP($D239&amp;"-"&amp;$E239,IF($H$4="TEB0187_REV01",CALC_CONN_TEB0187_REV01!$F:$H),2,0),VLOOKUP($D239&amp;"-"&amp;$E239,IF($H$4="TEB0187_REV01",CALC_CONN_TEB0187_REV01!$F:$H),3,0)),"---")</f>
        <v>---</v>
      </c>
      <c r="J239" s="19" t="str">
        <f>IFERROR(VLOOKUP(I239,IF($H$4="TEB0187_REV01",RAW_c_TEB0187_REV01!$AE:$AM),9,0),"---")</f>
        <v>---</v>
      </c>
      <c r="K239" s="19" t="str">
        <f>IFERROR(VLOOKUP(D239&amp;"-"&amp;E239,IF($H$4="TEB0187_REV01",RAW_c_TEB0187_REV01!$AD:$AK,"???"),6,0),"---")</f>
        <v>---</v>
      </c>
      <c r="L239" s="19" t="str">
        <f>IFERROR(VLOOKUP(D239&amp;"-"&amp;E239,IF($H$4="TEB0187_REV01",RAW_c_TEB0187_REV01!$AD:$AL,"???"),9,0),"---")</f>
        <v>---</v>
      </c>
      <c r="M239" s="19" t="str">
        <f>IFERROR(IF(VLOOKUP($F239&amp;"-"&amp;$G239,IF($M$4="TEI0187_REV01",RAW_m_TEI0187_REV01!$F:$AU),43,0)="--","---",IF($M$4="TEI0187_REV01",RAW_m_TEI0187_REV01!$AT239&amp; " --&gt; " &amp;RAW_m_TEI0187_REV01!$AU239&amp; " --&gt; ")),"---")</f>
        <v>---</v>
      </c>
      <c r="N239" s="19" t="str">
        <f>IFERROR(VLOOKUP(F239&amp;"-"&amp;G239,IF($M$4="TEI0187_REV01",RAW_m_TEI0187_REV01!$AD:$AJ),7,0),"---")</f>
        <v>---</v>
      </c>
      <c r="O239" s="19" t="str">
        <f>IFERROR(VLOOKUP(N239,IF($M$4="TEI0187_REV01",RAW_m_TEI0187_REV01!$AJ:$AK),2,0),"---")</f>
        <v>---</v>
      </c>
      <c r="P239" s="19" t="str">
        <f>IFERROR(VLOOKUP(F239&amp;"-"&amp;G239,IF($M$4="TEI0187_REV01",RAW_m_TEI0187_REV01!$AD:$AG),3,0),"---")</f>
        <v>---</v>
      </c>
      <c r="Q239" s="19" t="str">
        <f>IFERROR(VLOOKUP(N239,IF($M$4="TEI0187_REV01",RAW_m_TEI0187_REV01!$AE:$AH),4,0),"---")</f>
        <v>---</v>
      </c>
      <c r="R239" s="19" t="str">
        <f>IFERROR(VLOOKUP(F239&amp;"-"&amp;G239,IF($M$4="TEI0187_REV01",RAW_m_TEI0187_REV01!$AD:$AG),4,0),"---")</f>
        <v>---</v>
      </c>
    </row>
    <row r="240" spans="2:18" x14ac:dyDescent="0.25">
      <c r="B240" s="78">
        <v>235</v>
      </c>
      <c r="C240" s="19" t="str">
        <f>IFERROR(INDEX(B2B!A:F,MATCH('B2B Pin Table'!B240,B2B!A:A,0),6),"---")</f>
        <v>GND</v>
      </c>
      <c r="D240" s="19" t="str">
        <f>IFERROR(IF((COUNTIF(B2B!A236:K236,H238)&lt;0),"---",INDEX(B2B!A:K,MATCH('B2B Pin Table'!B240,B2B!A:A,0),2)),"---")</f>
        <v>J1</v>
      </c>
      <c r="E240" s="19" t="str">
        <f>IFERROR(IF((COUNTIF(B2B!A236:K236,H238)&lt;0),"---",INDEX(B2B!A:K,MATCH('B2B Pin Table'!B240,B2B!A:A,0),3)),"---")</f>
        <v>D55</v>
      </c>
      <c r="F240" s="19" t="str">
        <f>IFERROR(IF((COUNTIF(B2B!A236:K236,L238)&lt;0),"---",INDEX(B2B!A:K,MATCH('B2B Pin Table'!B240,B2B!A:A,0),4)),"---")</f>
        <v>J1</v>
      </c>
      <c r="G240" s="19" t="str">
        <f>IFERROR(IF((COUNTIF(B2B!A236:K236,L238)&lt;0),"---",INDEX(B2B!A:K,MATCH('B2B Pin Table'!B240,B2B!A:A,0),5)),"---")</f>
        <v>D55</v>
      </c>
      <c r="H240" s="59" t="str">
        <f>IFERROR(IF(VLOOKUP($D240&amp;"-"&amp;$E240,IF($H$4="TEB0187_REV01",CALC_CONN_TEB0187_REV01!$F:$I),4,0)="--","---",IF($H$4="TEB0187_REV01",CALC_CONN_TEB0187_REV01!$G240&amp; " --&gt; " &amp;CALC_CONN_TEB0187_REV01!$I240&amp; " --&gt; ")),"---")</f>
        <v>---</v>
      </c>
      <c r="I240" s="19" t="str">
        <f>IFERROR(IF(VLOOKUP($D240&amp;"-"&amp;$E240,IF($H$4="TEB0187_REV01",CALC_CONN_TEB0187_REV01!$F:$H),3,0)="--",VLOOKUP($D240&amp;"-"&amp;$E240,IF($H$4="TEB0187_REV01",CALC_CONN_TEB0187_REV01!$F:$H),2,0),VLOOKUP($D240&amp;"-"&amp;$E240,IF($H$4="TEB0187_REV01",CALC_CONN_TEB0187_REV01!$F:$H),3,0)),"---")</f>
        <v>---</v>
      </c>
      <c r="J240" s="19" t="str">
        <f>IFERROR(VLOOKUP(I240,IF($H$4="TEB0187_REV01",RAW_c_TEB0187_REV01!$AE:$AM),9,0),"---")</f>
        <v>---</v>
      </c>
      <c r="K240" s="19" t="str">
        <f>IFERROR(VLOOKUP(D240&amp;"-"&amp;E240,IF($H$4="TEB0187_REV01",RAW_c_TEB0187_REV01!$AD:$AK,"???"),6,0),"---")</f>
        <v>---</v>
      </c>
      <c r="L240" s="19" t="str">
        <f>IFERROR(VLOOKUP(D240&amp;"-"&amp;E240,IF($H$4="TEB0187_REV01",RAW_c_TEB0187_REV01!$AD:$AL,"???"),9,0),"---")</f>
        <v>---</v>
      </c>
      <c r="M240" s="19" t="str">
        <f>IFERROR(IF(VLOOKUP($F240&amp;"-"&amp;$G240,IF($M$4="TEI0187_REV01",RAW_m_TEI0187_REV01!$F:$AU),43,0)="--","---",IF($M$4="TEI0187_REV01",RAW_m_TEI0187_REV01!$AT240&amp; " --&gt; " &amp;RAW_m_TEI0187_REV01!$AU240&amp; " --&gt; ")),"---")</f>
        <v>---</v>
      </c>
      <c r="N240" s="19" t="str">
        <f>IFERROR(VLOOKUP(F240&amp;"-"&amp;G240,IF($M$4="TEI0187_REV01",RAW_m_TEI0187_REV01!$AD:$AJ),7,0),"---")</f>
        <v>---</v>
      </c>
      <c r="O240" s="19" t="str">
        <f>IFERROR(VLOOKUP(N240,IF($M$4="TEI0187_REV01",RAW_m_TEI0187_REV01!$AJ:$AK),2,0),"---")</f>
        <v>---</v>
      </c>
      <c r="P240" s="19" t="str">
        <f>IFERROR(VLOOKUP(F240&amp;"-"&amp;G240,IF($M$4="TEI0187_REV01",RAW_m_TEI0187_REV01!$AD:$AG),3,0),"---")</f>
        <v>---</v>
      </c>
      <c r="Q240" s="19" t="str">
        <f>IFERROR(VLOOKUP(N240,IF($M$4="TEI0187_REV01",RAW_m_TEI0187_REV01!$AE:$AH),4,0),"---")</f>
        <v>---</v>
      </c>
      <c r="R240" s="19" t="str">
        <f>IFERROR(VLOOKUP(F240&amp;"-"&amp;G240,IF($M$4="TEI0187_REV01",RAW_m_TEI0187_REV01!$AD:$AG),4,0),"---")</f>
        <v>---</v>
      </c>
    </row>
    <row r="241" spans="2:18" x14ac:dyDescent="0.25">
      <c r="B241" s="78">
        <v>236</v>
      </c>
      <c r="C241" s="19" t="str">
        <f>IFERROR(INDEX(B2B!A:F,MATCH('B2B Pin Table'!B241,B2B!A:A,0),6),"---")</f>
        <v>PWR</v>
      </c>
      <c r="D241" s="19" t="str">
        <f>IFERROR(IF((COUNTIF(B2B!A237:K237,H239)&lt;0),"---",INDEX(B2B!A:K,MATCH('B2B Pin Table'!B241,B2B!A:A,0),2)),"---")</f>
        <v>J1</v>
      </c>
      <c r="E241" s="19" t="str">
        <f>IFERROR(IF((COUNTIF(B2B!A237:K237,H239)&lt;0),"---",INDEX(B2B!A:K,MATCH('B2B Pin Table'!B241,B2B!A:A,0),3)),"---")</f>
        <v>D56</v>
      </c>
      <c r="F241" s="19" t="str">
        <f>IFERROR(IF((COUNTIF(B2B!A237:K237,L239)&lt;0),"---",INDEX(B2B!A:K,MATCH('B2B Pin Table'!B241,B2B!A:A,0),4)),"---")</f>
        <v>J1</v>
      </c>
      <c r="G241" s="19" t="str">
        <f>IFERROR(IF((COUNTIF(B2B!A237:K237,L239)&lt;0),"---",INDEX(B2B!A:K,MATCH('B2B Pin Table'!B241,B2B!A:A,0),5)),"---")</f>
        <v>D56</v>
      </c>
      <c r="H241" s="59" t="str">
        <f>IFERROR(IF(VLOOKUP($D241&amp;"-"&amp;$E241,IF($H$4="TEB0187_REV01",CALC_CONN_TEB0187_REV01!$F:$I),4,0)="--","---",IF($H$4="TEB0187_REV01",CALC_CONN_TEB0187_REV01!$G241&amp; " --&gt; " &amp;CALC_CONN_TEB0187_REV01!$I241&amp; " --&gt; ")),"---")</f>
        <v>---</v>
      </c>
      <c r="I241" s="19" t="str">
        <f>IFERROR(IF(VLOOKUP($D241&amp;"-"&amp;$E241,IF($H$4="TEB0187_REV01",CALC_CONN_TEB0187_REV01!$F:$H),3,0)="--",VLOOKUP($D241&amp;"-"&amp;$E241,IF($H$4="TEB0187_REV01",CALC_CONN_TEB0187_REV01!$F:$H),2,0),VLOOKUP($D241&amp;"-"&amp;$E241,IF($H$4="TEB0187_REV01",CALC_CONN_TEB0187_REV01!$F:$H),3,0)),"---")</f>
        <v>---</v>
      </c>
      <c r="J241" s="19" t="str">
        <f>IFERROR(VLOOKUP(I241,IF($H$4="TEB0187_REV01",RAW_c_TEB0187_REV01!$AE:$AM),9,0),"---")</f>
        <v>---</v>
      </c>
      <c r="K241" s="19" t="str">
        <f>IFERROR(VLOOKUP(D241&amp;"-"&amp;E241,IF($H$4="TEB0187_REV01",RAW_c_TEB0187_REV01!$AD:$AK,"???"),6,0),"---")</f>
        <v>---</v>
      </c>
      <c r="L241" s="19" t="str">
        <f>IFERROR(VLOOKUP(D241&amp;"-"&amp;E241,IF($H$4="TEB0187_REV01",RAW_c_TEB0187_REV01!$AD:$AL,"???"),9,0),"---")</f>
        <v>---</v>
      </c>
      <c r="M241" s="19" t="str">
        <f>IFERROR(IF(VLOOKUP($F241&amp;"-"&amp;$G241,IF($M$4="TEI0187_REV01",RAW_m_TEI0187_REV01!$F:$AU),43,0)="--","---",IF($M$4="TEI0187_REV01",RAW_m_TEI0187_REV01!$AT241&amp; " --&gt; " &amp;RAW_m_TEI0187_REV01!$AU241&amp; " --&gt; ")),"---")</f>
        <v>---</v>
      </c>
      <c r="N241" s="19" t="str">
        <f>IFERROR(VLOOKUP(F241&amp;"-"&amp;G241,IF($M$4="TEI0187_REV01",RAW_m_TEI0187_REV01!$AD:$AJ),7,0),"---")</f>
        <v>---</v>
      </c>
      <c r="O241" s="19" t="str">
        <f>IFERROR(VLOOKUP(N241,IF($M$4="TEI0187_REV01",RAW_m_TEI0187_REV01!$AJ:$AK),2,0),"---")</f>
        <v>---</v>
      </c>
      <c r="P241" s="19" t="str">
        <f>IFERROR(VLOOKUP(F241&amp;"-"&amp;G241,IF($M$4="TEI0187_REV01",RAW_m_TEI0187_REV01!$AD:$AG),3,0),"---")</f>
        <v>---</v>
      </c>
      <c r="Q241" s="19" t="str">
        <f>IFERROR(VLOOKUP(N241,IF($M$4="TEI0187_REV01",RAW_m_TEI0187_REV01!$AE:$AH),4,0),"---")</f>
        <v>---</v>
      </c>
      <c r="R241" s="19" t="str">
        <f>IFERROR(VLOOKUP(F241&amp;"-"&amp;G241,IF($M$4="TEI0187_REV01",RAW_m_TEI0187_REV01!$AD:$AG),4,0),"---")</f>
        <v>---</v>
      </c>
    </row>
    <row r="242" spans="2:18" x14ac:dyDescent="0.25">
      <c r="B242" s="78">
        <v>237</v>
      </c>
      <c r="C242" s="19" t="str">
        <f>IFERROR(INDEX(B2B!A:F,MATCH('B2B Pin Table'!B242,B2B!A:A,0),6),"---")</f>
        <v>PWR</v>
      </c>
      <c r="D242" s="19" t="str">
        <f>IFERROR(IF((COUNTIF(B2B!A238:K238,H240)&lt;0),"---",INDEX(B2B!A:K,MATCH('B2B Pin Table'!B242,B2B!A:A,0),2)),"---")</f>
        <v>J1</v>
      </c>
      <c r="E242" s="19" t="str">
        <f>IFERROR(IF((COUNTIF(B2B!A238:K238,H240)&lt;0),"---",INDEX(B2B!A:K,MATCH('B2B Pin Table'!B242,B2B!A:A,0),3)),"---")</f>
        <v>D57</v>
      </c>
      <c r="F242" s="19" t="str">
        <f>IFERROR(IF((COUNTIF(B2B!A238:K238,L240)&lt;0),"---",INDEX(B2B!A:K,MATCH('B2B Pin Table'!B242,B2B!A:A,0),4)),"---")</f>
        <v>J1</v>
      </c>
      <c r="G242" s="19" t="str">
        <f>IFERROR(IF((COUNTIF(B2B!A238:K238,L240)&lt;0),"---",INDEX(B2B!A:K,MATCH('B2B Pin Table'!B242,B2B!A:A,0),5)),"---")</f>
        <v>D57</v>
      </c>
      <c r="H242" s="59" t="str">
        <f>IFERROR(IF(VLOOKUP($D242&amp;"-"&amp;$E242,IF($H$4="TEB0187_REV01",CALC_CONN_TEB0187_REV01!$F:$I),4,0)="--","---",IF($H$4="TEB0187_REV01",CALC_CONN_TEB0187_REV01!$G242&amp; " --&gt; " &amp;CALC_CONN_TEB0187_REV01!$I242&amp; " --&gt; ")),"---")</f>
        <v>---</v>
      </c>
      <c r="I242" s="19" t="str">
        <f>IFERROR(IF(VLOOKUP($D242&amp;"-"&amp;$E242,IF($H$4="TEB0187_REV01",CALC_CONN_TEB0187_REV01!$F:$H),3,0)="--",VLOOKUP($D242&amp;"-"&amp;$E242,IF($H$4="TEB0187_REV01",CALC_CONN_TEB0187_REV01!$F:$H),2,0),VLOOKUP($D242&amp;"-"&amp;$E242,IF($H$4="TEB0187_REV01",CALC_CONN_TEB0187_REV01!$F:$H),3,0)),"---")</f>
        <v>---</v>
      </c>
      <c r="J242" s="19" t="str">
        <f>IFERROR(VLOOKUP(I242,IF($H$4="TEB0187_REV01",RAW_c_TEB0187_REV01!$AE:$AM),9,0),"---")</f>
        <v>---</v>
      </c>
      <c r="K242" s="19" t="str">
        <f>IFERROR(VLOOKUP(D242&amp;"-"&amp;E242,IF($H$4="TEB0187_REV01",RAW_c_TEB0187_REV01!$AD:$AK,"???"),6,0),"---")</f>
        <v>---</v>
      </c>
      <c r="L242" s="19" t="str">
        <f>IFERROR(VLOOKUP(D242&amp;"-"&amp;E242,IF($H$4="TEB0187_REV01",RAW_c_TEB0187_REV01!$AD:$AL,"???"),9,0),"---")</f>
        <v>---</v>
      </c>
      <c r="M242" s="19" t="str">
        <f>IFERROR(IF(VLOOKUP($F242&amp;"-"&amp;$G242,IF($M$4="TEI0187_REV01",RAW_m_TEI0187_REV01!$F:$AU),43,0)="--","---",IF($M$4="TEI0187_REV01",RAW_m_TEI0187_REV01!$AT242&amp; " --&gt; " &amp;RAW_m_TEI0187_REV01!$AU242&amp; " --&gt; ")),"---")</f>
        <v>---</v>
      </c>
      <c r="N242" s="19" t="str">
        <f>IFERROR(VLOOKUP(F242&amp;"-"&amp;G242,IF($M$4="TEI0187_REV01",RAW_m_TEI0187_REV01!$AD:$AJ),7,0),"---")</f>
        <v>---</v>
      </c>
      <c r="O242" s="19" t="str">
        <f>IFERROR(VLOOKUP(N242,IF($M$4="TEI0187_REV01",RAW_m_TEI0187_REV01!$AJ:$AK),2,0),"---")</f>
        <v>---</v>
      </c>
      <c r="P242" s="19" t="str">
        <f>IFERROR(VLOOKUP(F242&amp;"-"&amp;G242,IF($M$4="TEI0187_REV01",RAW_m_TEI0187_REV01!$AD:$AG),3,0),"---")</f>
        <v>---</v>
      </c>
      <c r="Q242" s="19" t="str">
        <f>IFERROR(VLOOKUP(N242,IF($M$4="TEI0187_REV01",RAW_m_TEI0187_REV01!$AE:$AH),4,0),"---")</f>
        <v>---</v>
      </c>
      <c r="R242" s="19" t="str">
        <f>IFERROR(VLOOKUP(F242&amp;"-"&amp;G242,IF($M$4="TEI0187_REV01",RAW_m_TEI0187_REV01!$AD:$AG),4,0),"---")</f>
        <v>---</v>
      </c>
    </row>
    <row r="243" spans="2:18" x14ac:dyDescent="0.25">
      <c r="B243" s="78">
        <v>238</v>
      </c>
      <c r="C243" s="19" t="str">
        <f>IFERROR(INDEX(B2B!A:F,MATCH('B2B Pin Table'!B243,B2B!A:A,0),6),"---")</f>
        <v>PWR</v>
      </c>
      <c r="D243" s="19" t="str">
        <f>IFERROR(IF((COUNTIF(B2B!A239:K239,H241)&lt;0),"---",INDEX(B2B!A:K,MATCH('B2B Pin Table'!B243,B2B!A:A,0),2)),"---")</f>
        <v>J1</v>
      </c>
      <c r="E243" s="19" t="str">
        <f>IFERROR(IF((COUNTIF(B2B!A239:K239,H241)&lt;0),"---",INDEX(B2B!A:K,MATCH('B2B Pin Table'!B243,B2B!A:A,0),3)),"---")</f>
        <v>D58</v>
      </c>
      <c r="F243" s="19" t="str">
        <f>IFERROR(IF((COUNTIF(B2B!A239:K239,L241)&lt;0),"---",INDEX(B2B!A:K,MATCH('B2B Pin Table'!B243,B2B!A:A,0),4)),"---")</f>
        <v>J1</v>
      </c>
      <c r="G243" s="19" t="str">
        <f>IFERROR(IF((COUNTIF(B2B!A239:K239,L241)&lt;0),"---",INDEX(B2B!A:K,MATCH('B2B Pin Table'!B243,B2B!A:A,0),5)),"---")</f>
        <v>D58</v>
      </c>
      <c r="H243" s="59" t="str">
        <f>IFERROR(IF(VLOOKUP($D243&amp;"-"&amp;$E243,IF($H$4="TEB0187_REV01",CALC_CONN_TEB0187_REV01!$F:$I),4,0)="--","---",IF($H$4="TEB0187_REV01",CALC_CONN_TEB0187_REV01!$G243&amp; " --&gt; " &amp;CALC_CONN_TEB0187_REV01!$I243&amp; " --&gt; ")),"---")</f>
        <v>---</v>
      </c>
      <c r="I243" s="19" t="str">
        <f>IFERROR(IF(VLOOKUP($D243&amp;"-"&amp;$E243,IF($H$4="TEB0187_REV01",CALC_CONN_TEB0187_REV01!$F:$H),3,0)="--",VLOOKUP($D243&amp;"-"&amp;$E243,IF($H$4="TEB0187_REV01",CALC_CONN_TEB0187_REV01!$F:$H),2,0),VLOOKUP($D243&amp;"-"&amp;$E243,IF($H$4="TEB0187_REV01",CALC_CONN_TEB0187_REV01!$F:$H),3,0)),"---")</f>
        <v>---</v>
      </c>
      <c r="J243" s="19" t="str">
        <f>IFERROR(VLOOKUP(I243,IF($H$4="TEB0187_REV01",RAW_c_TEB0187_REV01!$AE:$AM),9,0),"---")</f>
        <v>---</v>
      </c>
      <c r="K243" s="19" t="str">
        <f>IFERROR(VLOOKUP(D243&amp;"-"&amp;E243,IF($H$4="TEB0187_REV01",RAW_c_TEB0187_REV01!$AD:$AK,"???"),6,0),"---")</f>
        <v>---</v>
      </c>
      <c r="L243" s="19" t="str">
        <f>IFERROR(VLOOKUP(D243&amp;"-"&amp;E243,IF($H$4="TEB0187_REV01",RAW_c_TEB0187_REV01!$AD:$AL,"???"),9,0),"---")</f>
        <v>---</v>
      </c>
      <c r="M243" s="19" t="str">
        <f>IFERROR(IF(VLOOKUP($F243&amp;"-"&amp;$G243,IF($M$4="TEI0187_REV01",RAW_m_TEI0187_REV01!$F:$AU),43,0)="--","---",IF($M$4="TEI0187_REV01",RAW_m_TEI0187_REV01!$AT243&amp; " --&gt; " &amp;RAW_m_TEI0187_REV01!$AU243&amp; " --&gt; ")),"---")</f>
        <v>---</v>
      </c>
      <c r="N243" s="19" t="str">
        <f>IFERROR(VLOOKUP(F243&amp;"-"&amp;G243,IF($M$4="TEI0187_REV01",RAW_m_TEI0187_REV01!$AD:$AJ),7,0),"---")</f>
        <v>---</v>
      </c>
      <c r="O243" s="19" t="str">
        <f>IFERROR(VLOOKUP(N243,IF($M$4="TEI0187_REV01",RAW_m_TEI0187_REV01!$AJ:$AK),2,0),"---")</f>
        <v>---</v>
      </c>
      <c r="P243" s="19" t="str">
        <f>IFERROR(VLOOKUP(F243&amp;"-"&amp;G243,IF($M$4="TEI0187_REV01",RAW_m_TEI0187_REV01!$AD:$AG),3,0),"---")</f>
        <v>---</v>
      </c>
      <c r="Q243" s="19" t="str">
        <f>IFERROR(VLOOKUP(N243,IF($M$4="TEI0187_REV01",RAW_m_TEI0187_REV01!$AE:$AH),4,0),"---")</f>
        <v>---</v>
      </c>
      <c r="R243" s="19" t="str">
        <f>IFERROR(VLOOKUP(F243&amp;"-"&amp;G243,IF($M$4="TEI0187_REV01",RAW_m_TEI0187_REV01!$AD:$AG),4,0),"---")</f>
        <v>---</v>
      </c>
    </row>
    <row r="244" spans="2:18" x14ac:dyDescent="0.25">
      <c r="B244" s="78">
        <v>239</v>
      </c>
      <c r="C244" s="19" t="str">
        <f>IFERROR(INDEX(B2B!A:F,MATCH('B2B Pin Table'!B244,B2B!A:A,0),6),"---")</f>
        <v>PWR</v>
      </c>
      <c r="D244" s="19" t="str">
        <f>IFERROR(IF((COUNTIF(B2B!A240:K240,H242)&lt;0),"---",INDEX(B2B!A:K,MATCH('B2B Pin Table'!B244,B2B!A:A,0),2)),"---")</f>
        <v>J1</v>
      </c>
      <c r="E244" s="19" t="str">
        <f>IFERROR(IF((COUNTIF(B2B!A240:K240,H242)&lt;0),"---",INDEX(B2B!A:K,MATCH('B2B Pin Table'!B244,B2B!A:A,0),3)),"---")</f>
        <v>D59</v>
      </c>
      <c r="F244" s="19" t="str">
        <f>IFERROR(IF((COUNTIF(B2B!A240:K240,L242)&lt;0),"---",INDEX(B2B!A:K,MATCH('B2B Pin Table'!B244,B2B!A:A,0),4)),"---")</f>
        <v>J1</v>
      </c>
      <c r="G244" s="19" t="str">
        <f>IFERROR(IF((COUNTIF(B2B!A240:K240,L242)&lt;0),"---",INDEX(B2B!A:K,MATCH('B2B Pin Table'!B244,B2B!A:A,0),5)),"---")</f>
        <v>D59</v>
      </c>
      <c r="H244" s="59" t="str">
        <f>IFERROR(IF(VLOOKUP($D244&amp;"-"&amp;$E244,IF($H$4="TEB0187_REV01",CALC_CONN_TEB0187_REV01!$F:$I),4,0)="--","---",IF($H$4="TEB0187_REV01",CALC_CONN_TEB0187_REV01!$G244&amp; " --&gt; " &amp;CALC_CONN_TEB0187_REV01!$I244&amp; " --&gt; ")),"---")</f>
        <v>---</v>
      </c>
      <c r="I244" s="19" t="str">
        <f>IFERROR(IF(VLOOKUP($D244&amp;"-"&amp;$E244,IF($H$4="TEB0187_REV01",CALC_CONN_TEB0187_REV01!$F:$H),3,0)="--",VLOOKUP($D244&amp;"-"&amp;$E244,IF($H$4="TEB0187_REV01",CALC_CONN_TEB0187_REV01!$F:$H),2,0),VLOOKUP($D244&amp;"-"&amp;$E244,IF($H$4="TEB0187_REV01",CALC_CONN_TEB0187_REV01!$F:$H),3,0)),"---")</f>
        <v>---</v>
      </c>
      <c r="J244" s="19" t="str">
        <f>IFERROR(VLOOKUP(I244,IF($H$4="TEB0187_REV01",RAW_c_TEB0187_REV01!$AE:$AM),9,0),"---")</f>
        <v>---</v>
      </c>
      <c r="K244" s="19" t="str">
        <f>IFERROR(VLOOKUP(D244&amp;"-"&amp;E244,IF($H$4="TEB0187_REV01",RAW_c_TEB0187_REV01!$AD:$AK,"???"),6,0),"---")</f>
        <v>---</v>
      </c>
      <c r="L244" s="19" t="str">
        <f>IFERROR(VLOOKUP(D244&amp;"-"&amp;E244,IF($H$4="TEB0187_REV01",RAW_c_TEB0187_REV01!$AD:$AL,"???"),9,0),"---")</f>
        <v>---</v>
      </c>
      <c r="M244" s="19" t="str">
        <f>IFERROR(IF(VLOOKUP($F244&amp;"-"&amp;$G244,IF($M$4="TEI0187_REV01",RAW_m_TEI0187_REV01!$F:$AU),43,0)="--","---",IF($M$4="TEI0187_REV01",RAW_m_TEI0187_REV01!$AT244&amp; " --&gt; " &amp;RAW_m_TEI0187_REV01!$AU244&amp; " --&gt; ")),"---")</f>
        <v>---</v>
      </c>
      <c r="N244" s="19" t="str">
        <f>IFERROR(VLOOKUP(F244&amp;"-"&amp;G244,IF($M$4="TEI0187_REV01",RAW_m_TEI0187_REV01!$AD:$AJ),7,0),"---")</f>
        <v>---</v>
      </c>
      <c r="O244" s="19" t="str">
        <f>IFERROR(VLOOKUP(N244,IF($M$4="TEI0187_REV01",RAW_m_TEI0187_REV01!$AJ:$AK),2,0),"---")</f>
        <v>---</v>
      </c>
      <c r="P244" s="19" t="str">
        <f>IFERROR(VLOOKUP(F244&amp;"-"&amp;G244,IF($M$4="TEI0187_REV01",RAW_m_TEI0187_REV01!$AD:$AG),3,0),"---")</f>
        <v>---</v>
      </c>
      <c r="Q244" s="19" t="str">
        <f>IFERROR(VLOOKUP(N244,IF($M$4="TEI0187_REV01",RAW_m_TEI0187_REV01!$AE:$AH),4,0),"---")</f>
        <v>---</v>
      </c>
      <c r="R244" s="19" t="str">
        <f>IFERROR(VLOOKUP(F244&amp;"-"&amp;G244,IF($M$4="TEI0187_REV01",RAW_m_TEI0187_REV01!$AD:$AG),4,0),"---")</f>
        <v>---</v>
      </c>
    </row>
    <row r="245" spans="2:18" x14ac:dyDescent="0.25">
      <c r="B245" s="78">
        <v>240</v>
      </c>
      <c r="C245" s="19" t="str">
        <f>IFERROR(INDEX(B2B!A:F,MATCH('B2B Pin Table'!B245,B2B!A:A,0),6),"---")</f>
        <v>PWR</v>
      </c>
      <c r="D245" s="19" t="str">
        <f>IFERROR(IF((COUNTIF(B2B!A241:K241,H243)&lt;0),"---",INDEX(B2B!A:K,MATCH('B2B Pin Table'!B245,B2B!A:A,0),2)),"---")</f>
        <v>J1</v>
      </c>
      <c r="E245" s="19" t="str">
        <f>IFERROR(IF((COUNTIF(B2B!A241:K241,H243)&lt;0),"---",INDEX(B2B!A:K,MATCH('B2B Pin Table'!B245,B2B!A:A,0),3)),"---")</f>
        <v>D60</v>
      </c>
      <c r="F245" s="19" t="str">
        <f>IFERROR(IF((COUNTIF(B2B!A241:K241,L243)&lt;0),"---",INDEX(B2B!A:K,MATCH('B2B Pin Table'!B245,B2B!A:A,0),4)),"---")</f>
        <v>J1</v>
      </c>
      <c r="G245" s="19" t="str">
        <f>IFERROR(IF((COUNTIF(B2B!A241:K241,L243)&lt;0),"---",INDEX(B2B!A:K,MATCH('B2B Pin Table'!B245,B2B!A:A,0),5)),"---")</f>
        <v>D60</v>
      </c>
      <c r="H245" s="59" t="str">
        <f>IFERROR(IF(VLOOKUP($D245&amp;"-"&amp;$E245,IF($H$4="TEB0187_REV01",CALC_CONN_TEB0187_REV01!$F:$I),4,0)="--","---",IF($H$4="TEB0187_REV01",CALC_CONN_TEB0187_REV01!$G245&amp; " --&gt; " &amp;CALC_CONN_TEB0187_REV01!$I245&amp; " --&gt; ")),"---")</f>
        <v>---</v>
      </c>
      <c r="I245" s="19" t="str">
        <f>IFERROR(IF(VLOOKUP($D245&amp;"-"&amp;$E245,IF($H$4="TEB0187_REV01",CALC_CONN_TEB0187_REV01!$F:$H),3,0)="--",VLOOKUP($D245&amp;"-"&amp;$E245,IF($H$4="TEB0187_REV01",CALC_CONN_TEB0187_REV01!$F:$H),2,0),VLOOKUP($D245&amp;"-"&amp;$E245,IF($H$4="TEB0187_REV01",CALC_CONN_TEB0187_REV01!$F:$H),3,0)),"---")</f>
        <v>---</v>
      </c>
      <c r="J245" s="19" t="str">
        <f>IFERROR(VLOOKUP(I245,IF($H$4="TEB0187_REV01",RAW_c_TEB0187_REV01!$AE:$AM),9,0),"---")</f>
        <v>---</v>
      </c>
      <c r="K245" s="19" t="str">
        <f>IFERROR(VLOOKUP(D245&amp;"-"&amp;E245,IF($H$4="TEB0187_REV01",RAW_c_TEB0187_REV01!$AD:$AK,"???"),6,0),"---")</f>
        <v>---</v>
      </c>
      <c r="L245" s="19" t="str">
        <f>IFERROR(VLOOKUP(D245&amp;"-"&amp;E245,IF($H$4="TEB0187_REV01",RAW_c_TEB0187_REV01!$AD:$AL,"???"),9,0),"---")</f>
        <v>---</v>
      </c>
      <c r="M245" s="19" t="str">
        <f>IFERROR(IF(VLOOKUP($F245&amp;"-"&amp;$G245,IF($M$4="TEI0187_REV01",RAW_m_TEI0187_REV01!$F:$AU),43,0)="--","---",IF($M$4="TEI0187_REV01",RAW_m_TEI0187_REV01!$AT245&amp; " --&gt; " &amp;RAW_m_TEI0187_REV01!$AU245&amp; " --&gt; ")),"---")</f>
        <v>---</v>
      </c>
      <c r="N245" s="19" t="str">
        <f>IFERROR(VLOOKUP(F245&amp;"-"&amp;G245,IF($M$4="TEI0187_REV01",RAW_m_TEI0187_REV01!$AD:$AJ),7,0),"---")</f>
        <v>---</v>
      </c>
      <c r="O245" s="19" t="str">
        <f>IFERROR(VLOOKUP(N245,IF($M$4="TEI0187_REV01",RAW_m_TEI0187_REV01!$AJ:$AK),2,0),"---")</f>
        <v>---</v>
      </c>
      <c r="P245" s="19" t="str">
        <f>IFERROR(VLOOKUP(F245&amp;"-"&amp;G245,IF($M$4="TEI0187_REV01",RAW_m_TEI0187_REV01!$AD:$AG),3,0),"---")</f>
        <v>---</v>
      </c>
      <c r="Q245" s="19" t="str">
        <f>IFERROR(VLOOKUP(N245,IF($M$4="TEI0187_REV01",RAW_m_TEI0187_REV01!$AE:$AH),4,0),"---")</f>
        <v>---</v>
      </c>
      <c r="R245" s="19" t="str">
        <f>IFERROR(VLOOKUP(F245&amp;"-"&amp;G245,IF($M$4="TEI0187_REV01",RAW_m_TEI0187_REV01!$AD:$AG),4,0),"---")</f>
        <v>---</v>
      </c>
    </row>
    <row r="246" spans="2:18" x14ac:dyDescent="0.25">
      <c r="B246" s="78">
        <v>241</v>
      </c>
      <c r="C246" s="19" t="str">
        <f>IFERROR(INDEX(B2B!A:F,MATCH('B2B Pin Table'!B246,B2B!A:A,0),6),"---")</f>
        <v>GND</v>
      </c>
      <c r="D246" s="19" t="str">
        <f>IFERROR(IF((COUNTIF(B2B!A242:K242,H244)&lt;0),"---",INDEX(B2B!A:K,MATCH('B2B Pin Table'!B246,B2B!A:A,0),2)),"---")</f>
        <v>J2</v>
      </c>
      <c r="E246" s="19" t="str">
        <f>IFERROR(IF((COUNTIF(B2B!A242:K242,H244)&lt;0),"---",INDEX(B2B!A:K,MATCH('B2B Pin Table'!B246,B2B!A:A,0),3)),"---")</f>
        <v>A1</v>
      </c>
      <c r="F246" s="19" t="str">
        <f>IFERROR(IF((COUNTIF(B2B!A242:K242,L244)&lt;0),"---",INDEX(B2B!A:K,MATCH('B2B Pin Table'!B246,B2B!A:A,0),4)),"---")</f>
        <v>J2</v>
      </c>
      <c r="G246" s="19" t="str">
        <f>IFERROR(IF((COUNTIF(B2B!A242:K242,L244)&lt;0),"---",INDEX(B2B!A:K,MATCH('B2B Pin Table'!B246,B2B!A:A,0),5)),"---")</f>
        <v>A1</v>
      </c>
      <c r="H246" s="59" t="str">
        <f>IFERROR(IF(VLOOKUP($D246&amp;"-"&amp;$E246,IF($H$4="TEB0187_REV01",CALC_CONN_TEB0187_REV01!$F:$I),4,0)="--","---",IF($H$4="TEB0187_REV01",CALC_CONN_TEB0187_REV01!$G246&amp; " --&gt; " &amp;CALC_CONN_TEB0187_REV01!$I246&amp; " --&gt; ")),"---")</f>
        <v>---</v>
      </c>
      <c r="I246" s="19" t="str">
        <f>IFERROR(IF(VLOOKUP($D246&amp;"-"&amp;$E246,IF($H$4="TEB0187_REV01",CALC_CONN_TEB0187_REV01!$F:$H),3,0)="--",VLOOKUP($D246&amp;"-"&amp;$E246,IF($H$4="TEB0187_REV01",CALC_CONN_TEB0187_REV01!$F:$H),2,0),VLOOKUP($D246&amp;"-"&amp;$E246,IF($H$4="TEB0187_REV01",CALC_CONN_TEB0187_REV01!$F:$H),3,0)),"---")</f>
        <v>---</v>
      </c>
      <c r="J246" s="19" t="str">
        <f>IFERROR(VLOOKUP(I246,IF($H$4="TEB0187_REV01",RAW_c_TEB0187_REV01!$AE:$AM),9,0),"---")</f>
        <v>---</v>
      </c>
      <c r="K246" s="19" t="str">
        <f>IFERROR(VLOOKUP(D246&amp;"-"&amp;E246,IF($H$4="TEB0187_REV01",RAW_c_TEB0187_REV01!$AD:$AK,"???"),6,0),"---")</f>
        <v>---</v>
      </c>
      <c r="L246" s="19" t="str">
        <f>IFERROR(VLOOKUP(D246&amp;"-"&amp;E246,IF($H$4="TEB0187_REV01",RAW_c_TEB0187_REV01!$AD:$AL,"???"),9,0),"---")</f>
        <v>---</v>
      </c>
      <c r="M246" s="19" t="str">
        <f>IFERROR(IF(VLOOKUP($F246&amp;"-"&amp;$G246,IF($M$4="TEI0187_REV01",RAW_m_TEI0187_REV01!$F:$AU),43,0)="--","---",IF($M$4="TEI0187_REV01",RAW_m_TEI0187_REV01!$AT246&amp; " --&gt; " &amp;RAW_m_TEI0187_REV01!$AU246&amp; " --&gt; ")),"---")</f>
        <v>---</v>
      </c>
      <c r="N246" s="19" t="str">
        <f>IFERROR(VLOOKUP(F246&amp;"-"&amp;G246,IF($M$4="TEI0187_REV01",RAW_m_TEI0187_REV01!$AD:$AJ),7,0),"---")</f>
        <v>---</v>
      </c>
      <c r="O246" s="19" t="str">
        <f>IFERROR(VLOOKUP(N246,IF($M$4="TEI0187_REV01",RAW_m_TEI0187_REV01!$AJ:$AK),2,0),"---")</f>
        <v>---</v>
      </c>
      <c r="P246" s="19" t="str">
        <f>IFERROR(VLOOKUP(F246&amp;"-"&amp;G246,IF($M$4="TEI0187_REV01",RAW_m_TEI0187_REV01!$AD:$AG),3,0),"---")</f>
        <v>---</v>
      </c>
      <c r="Q246" s="19" t="str">
        <f>IFERROR(VLOOKUP(N246,IF($M$4="TEI0187_REV01",RAW_m_TEI0187_REV01!$AE:$AH),4,0),"---")</f>
        <v>---</v>
      </c>
      <c r="R246" s="19" t="str">
        <f>IFERROR(VLOOKUP(F246&amp;"-"&amp;G246,IF($M$4="TEI0187_REV01",RAW_m_TEI0187_REV01!$AD:$AG),4,0),"---")</f>
        <v>---</v>
      </c>
    </row>
    <row r="247" spans="2:18" x14ac:dyDescent="0.25">
      <c r="B247" s="78">
        <v>242</v>
      </c>
      <c r="C247" s="19" t="str">
        <f>IFERROR(INDEX(B2B!A:F,MATCH('B2B Pin Table'!B247,B2B!A:A,0),6),"---")</f>
        <v>MGT-PS</v>
      </c>
      <c r="D247" s="19" t="str">
        <f>IFERROR(IF((COUNTIF(B2B!A243:K243,H245)&lt;0),"---",INDEX(B2B!A:K,MATCH('B2B Pin Table'!B247,B2B!A:A,0),2)),"---")</f>
        <v>J2</v>
      </c>
      <c r="E247" s="19" t="str">
        <f>IFERROR(IF((COUNTIF(B2B!A243:K243,H245)&lt;0),"---",INDEX(B2B!A:K,MATCH('B2B Pin Table'!B247,B2B!A:A,0),3)),"---")</f>
        <v>A2</v>
      </c>
      <c r="F247" s="19" t="str">
        <f>IFERROR(IF((COUNTIF(B2B!A243:K243,L245)&lt;0),"---",INDEX(B2B!A:K,MATCH('B2B Pin Table'!B247,B2B!A:A,0),4)),"---")</f>
        <v>J2</v>
      </c>
      <c r="G247" s="19" t="str">
        <f>IFERROR(IF((COUNTIF(B2B!A243:K243,L245)&lt;0),"---",INDEX(B2B!A:K,MATCH('B2B Pin Table'!B247,B2B!A:A,0),5)),"---")</f>
        <v>A2</v>
      </c>
      <c r="H247" s="59" t="str">
        <f>IFERROR(IF(VLOOKUP($D247&amp;"-"&amp;$E247,IF($H$4="TEB0187_REV01",CALC_CONN_TEB0187_REV01!$F:$I),4,0)="--","---",IF($H$4="TEB0187_REV01",CALC_CONN_TEB0187_REV01!$G247&amp; " --&gt; " &amp;CALC_CONN_TEB0187_REV01!$I247&amp; " --&gt; ")),"---")</f>
        <v>---</v>
      </c>
      <c r="I247" s="19" t="str">
        <f>IFERROR(IF(VLOOKUP($D247&amp;"-"&amp;$E247,IF($H$4="TEB0187_REV01",CALC_CONN_TEB0187_REV01!$F:$H),3,0)="--",VLOOKUP($D247&amp;"-"&amp;$E247,IF($H$4="TEB0187_REV01",CALC_CONN_TEB0187_REV01!$F:$H),2,0),VLOOKUP($D247&amp;"-"&amp;$E247,IF($H$4="TEB0187_REV01",CALC_CONN_TEB0187_REV01!$F:$H),3,0)),"---")</f>
        <v>---</v>
      </c>
      <c r="J247" s="19" t="str">
        <f>IFERROR(VLOOKUP(I247,IF($H$4="TEB0187_REV01",RAW_c_TEB0187_REV01!$AE:$AM),9,0),"---")</f>
        <v>---</v>
      </c>
      <c r="K247" s="19" t="str">
        <f>IFERROR(VLOOKUP(D247&amp;"-"&amp;E247,IF($H$4="TEB0187_REV01",RAW_c_TEB0187_REV01!$AD:$AK,"???"),6,0),"---")</f>
        <v>---</v>
      </c>
      <c r="L247" s="19" t="str">
        <f>IFERROR(VLOOKUP(D247&amp;"-"&amp;E247,IF($H$4="TEB0187_REV01",RAW_c_TEB0187_REV01!$AD:$AL,"???"),9,0),"---")</f>
        <v>---</v>
      </c>
      <c r="M247" s="19" t="str">
        <f>IFERROR(IF(VLOOKUP($F247&amp;"-"&amp;$G247,IF($M$4="TEI0187_REV01",RAW_m_TEI0187_REV01!$F:$AU),43,0)="--","---",IF($M$4="TEI0187_REV01",RAW_m_TEI0187_REV01!$AT247&amp; " --&gt; " &amp;RAW_m_TEI0187_REV01!$AU247&amp; " --&gt; ")),"---")</f>
        <v>---</v>
      </c>
      <c r="N247" s="19" t="str">
        <f>IFERROR(VLOOKUP(F247&amp;"-"&amp;G247,IF($M$4="TEI0187_REV01",RAW_m_TEI0187_REV01!$AD:$AJ),7,0),"---")</f>
        <v>---</v>
      </c>
      <c r="O247" s="19" t="str">
        <f>IFERROR(VLOOKUP(N247,IF($M$4="TEI0187_REV01",RAW_m_TEI0187_REV01!$AJ:$AK),2,0),"---")</f>
        <v>---</v>
      </c>
      <c r="P247" s="19" t="str">
        <f>IFERROR(VLOOKUP(F247&amp;"-"&amp;G247,IF($M$4="TEI0187_REV01",RAW_m_TEI0187_REV01!$AD:$AG),3,0),"---")</f>
        <v>---</v>
      </c>
      <c r="Q247" s="19" t="str">
        <f>IFERROR(VLOOKUP(N247,IF($M$4="TEI0187_REV01",RAW_m_TEI0187_REV01!$AE:$AH),4,0),"---")</f>
        <v>---</v>
      </c>
      <c r="R247" s="19" t="str">
        <f>IFERROR(VLOOKUP(F247&amp;"-"&amp;G247,IF($M$4="TEI0187_REV01",RAW_m_TEI0187_REV01!$AD:$AG),4,0),"---")</f>
        <v>---</v>
      </c>
    </row>
    <row r="248" spans="2:18" x14ac:dyDescent="0.25">
      <c r="B248" s="78">
        <v>243</v>
      </c>
      <c r="C248" s="19" t="str">
        <f>IFERROR(INDEX(B2B!A:F,MATCH('B2B Pin Table'!B248,B2B!A:A,0),6),"---")</f>
        <v>MGT-PS</v>
      </c>
      <c r="D248" s="19" t="str">
        <f>IFERROR(IF((COUNTIF(B2B!A244:K244,H246)&lt;0),"---",INDEX(B2B!A:K,MATCH('B2B Pin Table'!B248,B2B!A:A,0),2)),"---")</f>
        <v>J2</v>
      </c>
      <c r="E248" s="19" t="str">
        <f>IFERROR(IF((COUNTIF(B2B!A244:K244,H246)&lt;0),"---",INDEX(B2B!A:K,MATCH('B2B Pin Table'!B248,B2B!A:A,0),3)),"---")</f>
        <v>A3</v>
      </c>
      <c r="F248" s="19" t="str">
        <f>IFERROR(IF((COUNTIF(B2B!A244:K244,L246)&lt;0),"---",INDEX(B2B!A:K,MATCH('B2B Pin Table'!B248,B2B!A:A,0),4)),"---")</f>
        <v>J2</v>
      </c>
      <c r="G248" s="19" t="str">
        <f>IFERROR(IF((COUNTIF(B2B!A244:K244,L246)&lt;0),"---",INDEX(B2B!A:K,MATCH('B2B Pin Table'!B248,B2B!A:A,0),5)),"---")</f>
        <v>A3</v>
      </c>
      <c r="H248" s="59" t="str">
        <f>IFERROR(IF(VLOOKUP($D248&amp;"-"&amp;$E248,IF($H$4="TEB0187_REV01",CALC_CONN_TEB0187_REV01!$F:$I),4,0)="--","---",IF($H$4="TEB0187_REV01",CALC_CONN_TEB0187_REV01!$G248&amp; " --&gt; " &amp;CALC_CONN_TEB0187_REV01!$I248&amp; " --&gt; ")),"---")</f>
        <v>---</v>
      </c>
      <c r="I248" s="19" t="str">
        <f>IFERROR(IF(VLOOKUP($D248&amp;"-"&amp;$E248,IF($H$4="TEB0187_REV01",CALC_CONN_TEB0187_REV01!$F:$H),3,0)="--",VLOOKUP($D248&amp;"-"&amp;$E248,IF($H$4="TEB0187_REV01",CALC_CONN_TEB0187_REV01!$F:$H),2,0),VLOOKUP($D248&amp;"-"&amp;$E248,IF($H$4="TEB0187_REV01",CALC_CONN_TEB0187_REV01!$F:$H),3,0)),"---")</f>
        <v>---</v>
      </c>
      <c r="J248" s="19" t="str">
        <f>IFERROR(VLOOKUP(I248,IF($H$4="TEB0187_REV01",RAW_c_TEB0187_REV01!$AE:$AM),9,0),"---")</f>
        <v>---</v>
      </c>
      <c r="K248" s="19" t="str">
        <f>IFERROR(VLOOKUP(D248&amp;"-"&amp;E248,IF($H$4="TEB0187_REV01",RAW_c_TEB0187_REV01!$AD:$AK,"???"),6,0),"---")</f>
        <v>---</v>
      </c>
      <c r="L248" s="19" t="str">
        <f>IFERROR(VLOOKUP(D248&amp;"-"&amp;E248,IF($H$4="TEB0187_REV01",RAW_c_TEB0187_REV01!$AD:$AL,"???"),9,0),"---")</f>
        <v>---</v>
      </c>
      <c r="M248" s="19" t="str">
        <f>IFERROR(IF(VLOOKUP($F248&amp;"-"&amp;$G248,IF($M$4="TEI0187_REV01",RAW_m_TEI0187_REV01!$F:$AU),43,0)="--","---",IF($M$4="TEI0187_REV01",RAW_m_TEI0187_REV01!$AT248&amp; " --&gt; " &amp;RAW_m_TEI0187_REV01!$AU248&amp; " --&gt; ")),"---")</f>
        <v>---</v>
      </c>
      <c r="N248" s="19" t="str">
        <f>IFERROR(VLOOKUP(F248&amp;"-"&amp;G248,IF($M$4="TEI0187_REV01",RAW_m_TEI0187_REV01!$AD:$AJ),7,0),"---")</f>
        <v>---</v>
      </c>
      <c r="O248" s="19" t="str">
        <f>IFERROR(VLOOKUP(N248,IF($M$4="TEI0187_REV01",RAW_m_TEI0187_REV01!$AJ:$AK),2,0),"---")</f>
        <v>---</v>
      </c>
      <c r="P248" s="19" t="str">
        <f>IFERROR(VLOOKUP(F248&amp;"-"&amp;G248,IF($M$4="TEI0187_REV01",RAW_m_TEI0187_REV01!$AD:$AG),3,0),"---")</f>
        <v>---</v>
      </c>
      <c r="Q248" s="19" t="str">
        <f>IFERROR(VLOOKUP(N248,IF($M$4="TEI0187_REV01",RAW_m_TEI0187_REV01!$AE:$AH),4,0),"---")</f>
        <v>---</v>
      </c>
      <c r="R248" s="19" t="str">
        <f>IFERROR(VLOOKUP(F248&amp;"-"&amp;G248,IF($M$4="TEI0187_REV01",RAW_m_TEI0187_REV01!$AD:$AG),4,0),"---")</f>
        <v>---</v>
      </c>
    </row>
    <row r="249" spans="2:18" x14ac:dyDescent="0.25">
      <c r="B249" s="78">
        <v>244</v>
      </c>
      <c r="C249" s="19" t="str">
        <f>IFERROR(INDEX(B2B!A:F,MATCH('B2B Pin Table'!B249,B2B!A:A,0),6),"---")</f>
        <v>GND</v>
      </c>
      <c r="D249" s="19" t="str">
        <f>IFERROR(IF((COUNTIF(B2B!A245:K245,H247)&lt;0),"---",INDEX(B2B!A:K,MATCH('B2B Pin Table'!B249,B2B!A:A,0),2)),"---")</f>
        <v>J2</v>
      </c>
      <c r="E249" s="19" t="str">
        <f>IFERROR(IF((COUNTIF(B2B!A245:K245,H247)&lt;0),"---",INDEX(B2B!A:K,MATCH('B2B Pin Table'!B249,B2B!A:A,0),3)),"---")</f>
        <v>A4</v>
      </c>
      <c r="F249" s="19" t="str">
        <f>IFERROR(IF((COUNTIF(B2B!A245:K245,L247)&lt;0),"---",INDEX(B2B!A:K,MATCH('B2B Pin Table'!B249,B2B!A:A,0),4)),"---")</f>
        <v>J2</v>
      </c>
      <c r="G249" s="19" t="str">
        <f>IFERROR(IF((COUNTIF(B2B!A245:K245,L247)&lt;0),"---",INDEX(B2B!A:K,MATCH('B2B Pin Table'!B249,B2B!A:A,0),5)),"---")</f>
        <v>A4</v>
      </c>
      <c r="H249" s="59" t="str">
        <f>IFERROR(IF(VLOOKUP($D249&amp;"-"&amp;$E249,IF($H$4="TEB0187_REV01",CALC_CONN_TEB0187_REV01!$F:$I),4,0)="--","---",IF($H$4="TEB0187_REV01",CALC_CONN_TEB0187_REV01!$G249&amp; " --&gt; " &amp;CALC_CONN_TEB0187_REV01!$I249&amp; " --&gt; ")),"---")</f>
        <v>---</v>
      </c>
      <c r="I249" s="19" t="str">
        <f>IFERROR(IF(VLOOKUP($D249&amp;"-"&amp;$E249,IF($H$4="TEB0187_REV01",CALC_CONN_TEB0187_REV01!$F:$H),3,0)="--",VLOOKUP($D249&amp;"-"&amp;$E249,IF($H$4="TEB0187_REV01",CALC_CONN_TEB0187_REV01!$F:$H),2,0),VLOOKUP($D249&amp;"-"&amp;$E249,IF($H$4="TEB0187_REV01",CALC_CONN_TEB0187_REV01!$F:$H),3,0)),"---")</f>
        <v>---</v>
      </c>
      <c r="J249" s="19" t="str">
        <f>IFERROR(VLOOKUP(I249,IF($H$4="TEB0187_REV01",RAW_c_TEB0187_REV01!$AE:$AM),9,0),"---")</f>
        <v>---</v>
      </c>
      <c r="K249" s="19" t="str">
        <f>IFERROR(VLOOKUP(D249&amp;"-"&amp;E249,IF($H$4="TEB0187_REV01",RAW_c_TEB0187_REV01!$AD:$AK,"???"),6,0),"---")</f>
        <v>---</v>
      </c>
      <c r="L249" s="19" t="str">
        <f>IFERROR(VLOOKUP(D249&amp;"-"&amp;E249,IF($H$4="TEB0187_REV01",RAW_c_TEB0187_REV01!$AD:$AL,"???"),9,0),"---")</f>
        <v>---</v>
      </c>
      <c r="M249" s="19" t="str">
        <f>IFERROR(IF(VLOOKUP($F249&amp;"-"&amp;$G249,IF($M$4="TEI0187_REV01",RAW_m_TEI0187_REV01!$F:$AU),43,0)="--","---",IF($M$4="TEI0187_REV01",RAW_m_TEI0187_REV01!$AT249&amp; " --&gt; " &amp;RAW_m_TEI0187_REV01!$AU249&amp; " --&gt; ")),"---")</f>
        <v>---</v>
      </c>
      <c r="N249" s="19" t="str">
        <f>IFERROR(VLOOKUP(F249&amp;"-"&amp;G249,IF($M$4="TEI0187_REV01",RAW_m_TEI0187_REV01!$AD:$AJ),7,0),"---")</f>
        <v>---</v>
      </c>
      <c r="O249" s="19" t="str">
        <f>IFERROR(VLOOKUP(N249,IF($M$4="TEI0187_REV01",RAW_m_TEI0187_REV01!$AJ:$AK),2,0),"---")</f>
        <v>---</v>
      </c>
      <c r="P249" s="19" t="str">
        <f>IFERROR(VLOOKUP(F249&amp;"-"&amp;G249,IF($M$4="TEI0187_REV01",RAW_m_TEI0187_REV01!$AD:$AG),3,0),"---")</f>
        <v>---</v>
      </c>
      <c r="Q249" s="19" t="str">
        <f>IFERROR(VLOOKUP(N249,IF($M$4="TEI0187_REV01",RAW_m_TEI0187_REV01!$AE:$AH),4,0),"---")</f>
        <v>---</v>
      </c>
      <c r="R249" s="19" t="str">
        <f>IFERROR(VLOOKUP(F249&amp;"-"&amp;G249,IF($M$4="TEI0187_REV01",RAW_m_TEI0187_REV01!$AD:$AG),4,0),"---")</f>
        <v>---</v>
      </c>
    </row>
    <row r="250" spans="2:18" x14ac:dyDescent="0.25">
      <c r="B250" s="78">
        <v>245</v>
      </c>
      <c r="C250" s="19" t="str">
        <f>IFERROR(INDEX(B2B!A:F,MATCH('B2B Pin Table'!B250,B2B!A:A,0),6),"---")</f>
        <v>GND</v>
      </c>
      <c r="D250" s="19" t="str">
        <f>IFERROR(IF((COUNTIF(B2B!A246:K246,H248)&lt;0),"---",INDEX(B2B!A:K,MATCH('B2B Pin Table'!B250,B2B!A:A,0),2)),"---")</f>
        <v>J2</v>
      </c>
      <c r="E250" s="19" t="str">
        <f>IFERROR(IF((COUNTIF(B2B!A246:K246,H248)&lt;0),"---",INDEX(B2B!A:K,MATCH('B2B Pin Table'!B250,B2B!A:A,0),3)),"---")</f>
        <v>A5</v>
      </c>
      <c r="F250" s="19" t="str">
        <f>IFERROR(IF((COUNTIF(B2B!A246:K246,L248)&lt;0),"---",INDEX(B2B!A:K,MATCH('B2B Pin Table'!B250,B2B!A:A,0),4)),"---")</f>
        <v>J2</v>
      </c>
      <c r="G250" s="19" t="str">
        <f>IFERROR(IF((COUNTIF(B2B!A246:K246,L248)&lt;0),"---",INDEX(B2B!A:K,MATCH('B2B Pin Table'!B250,B2B!A:A,0),5)),"---")</f>
        <v>A5</v>
      </c>
      <c r="H250" s="59" t="str">
        <f>IFERROR(IF(VLOOKUP($D250&amp;"-"&amp;$E250,IF($H$4="TEB0187_REV01",CALC_CONN_TEB0187_REV01!$F:$I),4,0)="--","---",IF($H$4="TEB0187_REV01",CALC_CONN_TEB0187_REV01!$G250&amp; " --&gt; " &amp;CALC_CONN_TEB0187_REV01!$I250&amp; " --&gt; ")),"---")</f>
        <v>---</v>
      </c>
      <c r="I250" s="19" t="str">
        <f>IFERROR(IF(VLOOKUP($D250&amp;"-"&amp;$E250,IF($H$4="TEB0187_REV01",CALC_CONN_TEB0187_REV01!$F:$H),3,0)="--",VLOOKUP($D250&amp;"-"&amp;$E250,IF($H$4="TEB0187_REV01",CALC_CONN_TEB0187_REV01!$F:$H),2,0),VLOOKUP($D250&amp;"-"&amp;$E250,IF($H$4="TEB0187_REV01",CALC_CONN_TEB0187_REV01!$F:$H),3,0)),"---")</f>
        <v>---</v>
      </c>
      <c r="J250" s="19" t="str">
        <f>IFERROR(VLOOKUP(I250,IF($H$4="TEB0187_REV01",RAW_c_TEB0187_REV01!$AE:$AM),9,0),"---")</f>
        <v>---</v>
      </c>
      <c r="K250" s="19" t="str">
        <f>IFERROR(VLOOKUP(D250&amp;"-"&amp;E250,IF($H$4="TEB0187_REV01",RAW_c_TEB0187_REV01!$AD:$AK,"???"),6,0),"---")</f>
        <v>---</v>
      </c>
      <c r="L250" s="19" t="str">
        <f>IFERROR(VLOOKUP(D250&amp;"-"&amp;E250,IF($H$4="TEB0187_REV01",RAW_c_TEB0187_REV01!$AD:$AL,"???"),9,0),"---")</f>
        <v>---</v>
      </c>
      <c r="M250" s="19" t="str">
        <f>IFERROR(IF(VLOOKUP($F250&amp;"-"&amp;$G250,IF($M$4="TEI0187_REV01",RAW_m_TEI0187_REV01!$F:$AU),43,0)="--","---",IF($M$4="TEI0187_REV01",RAW_m_TEI0187_REV01!$AT250&amp; " --&gt; " &amp;RAW_m_TEI0187_REV01!$AU250&amp; " --&gt; ")),"---")</f>
        <v>---</v>
      </c>
      <c r="N250" s="19" t="str">
        <f>IFERROR(VLOOKUP(F250&amp;"-"&amp;G250,IF($M$4="TEI0187_REV01",RAW_m_TEI0187_REV01!$AD:$AJ),7,0),"---")</f>
        <v>---</v>
      </c>
      <c r="O250" s="19" t="str">
        <f>IFERROR(VLOOKUP(N250,IF($M$4="TEI0187_REV01",RAW_m_TEI0187_REV01!$AJ:$AK),2,0),"---")</f>
        <v>---</v>
      </c>
      <c r="P250" s="19" t="str">
        <f>IFERROR(VLOOKUP(F250&amp;"-"&amp;G250,IF($M$4="TEI0187_REV01",RAW_m_TEI0187_REV01!$AD:$AG),3,0),"---")</f>
        <v>---</v>
      </c>
      <c r="Q250" s="19" t="str">
        <f>IFERROR(VLOOKUP(N250,IF($M$4="TEI0187_REV01",RAW_m_TEI0187_REV01!$AE:$AH),4,0),"---")</f>
        <v>---</v>
      </c>
      <c r="R250" s="19" t="str">
        <f>IFERROR(VLOOKUP(F250&amp;"-"&amp;G250,IF($M$4="TEI0187_REV01",RAW_m_TEI0187_REV01!$AD:$AG),4,0),"---")</f>
        <v>---</v>
      </c>
    </row>
    <row r="251" spans="2:18" x14ac:dyDescent="0.25">
      <c r="B251" s="78">
        <v>246</v>
      </c>
      <c r="C251" s="19" t="str">
        <f>IFERROR(INDEX(B2B!A:F,MATCH('B2B Pin Table'!B251,B2B!A:A,0),6),"---")</f>
        <v>MGT-PL</v>
      </c>
      <c r="D251" s="19" t="str">
        <f>IFERROR(IF((COUNTIF(B2B!A247:K247,H249)&lt;0),"---",INDEX(B2B!A:K,MATCH('B2B Pin Table'!B251,B2B!A:A,0),2)),"---")</f>
        <v>J2</v>
      </c>
      <c r="E251" s="19" t="str">
        <f>IFERROR(IF((COUNTIF(B2B!A247:K247,H249)&lt;0),"---",INDEX(B2B!A:K,MATCH('B2B Pin Table'!B251,B2B!A:A,0),3)),"---")</f>
        <v>A6</v>
      </c>
      <c r="F251" s="19" t="str">
        <f>IFERROR(IF((COUNTIF(B2B!A247:K247,L249)&lt;0),"---",INDEX(B2B!A:K,MATCH('B2B Pin Table'!B251,B2B!A:A,0),4)),"---")</f>
        <v>J2</v>
      </c>
      <c r="G251" s="19" t="str">
        <f>IFERROR(IF((COUNTIF(B2B!A247:K247,L249)&lt;0),"---",INDEX(B2B!A:K,MATCH('B2B Pin Table'!B251,B2B!A:A,0),5)),"---")</f>
        <v>A6</v>
      </c>
      <c r="H251" s="59" t="str">
        <f>IFERROR(IF(VLOOKUP($D251&amp;"-"&amp;$E251,IF($H$4="TEB0187_REV01",CALC_CONN_TEB0187_REV01!$F:$I),4,0)="--","---",IF($H$4="TEB0187_REV01",CALC_CONN_TEB0187_REV01!$G251&amp; " --&gt; " &amp;CALC_CONN_TEB0187_REV01!$I251&amp; " --&gt; ")),"---")</f>
        <v>---</v>
      </c>
      <c r="I251" s="19" t="str">
        <f>IFERROR(IF(VLOOKUP($D251&amp;"-"&amp;$E251,IF($H$4="TEB0187_REV01",CALC_CONN_TEB0187_REV01!$F:$H),3,0)="--",VLOOKUP($D251&amp;"-"&amp;$E251,IF($H$4="TEB0187_REV01",CALC_CONN_TEB0187_REV01!$F:$H),2,0),VLOOKUP($D251&amp;"-"&amp;$E251,IF($H$4="TEB0187_REV01",CALC_CONN_TEB0187_REV01!$F:$H),3,0)),"---")</f>
        <v>---</v>
      </c>
      <c r="J251" s="19" t="str">
        <f>IFERROR(VLOOKUP(I251,IF($H$4="TEB0187_REV01",RAW_c_TEB0187_REV01!$AE:$AM),9,0),"---")</f>
        <v>---</v>
      </c>
      <c r="K251" s="19" t="str">
        <f>IFERROR(VLOOKUP(D251&amp;"-"&amp;E251,IF($H$4="TEB0187_REV01",RAW_c_TEB0187_REV01!$AD:$AK,"???"),6,0),"---")</f>
        <v>---</v>
      </c>
      <c r="L251" s="19" t="str">
        <f>IFERROR(VLOOKUP(D251&amp;"-"&amp;E251,IF($H$4="TEB0187_REV01",RAW_c_TEB0187_REV01!$AD:$AL,"???"),9,0),"---")</f>
        <v>---</v>
      </c>
      <c r="M251" s="19" t="str">
        <f>IFERROR(IF(VLOOKUP($F251&amp;"-"&amp;$G251,IF($M$4="TEI0187_REV01",RAW_m_TEI0187_REV01!$F:$AU),43,0)="--","---",IF($M$4="TEI0187_REV01",RAW_m_TEI0187_REV01!$AT251&amp; " --&gt; " &amp;RAW_m_TEI0187_REV01!$AU251&amp; " --&gt; ")),"---")</f>
        <v>---</v>
      </c>
      <c r="N251" s="19" t="str">
        <f>IFERROR(VLOOKUP(F251&amp;"-"&amp;G251,IF($M$4="TEI0187_REV01",RAW_m_TEI0187_REV01!$AD:$AJ),7,0),"---")</f>
        <v>---</v>
      </c>
      <c r="O251" s="19" t="str">
        <f>IFERROR(VLOOKUP(N251,IF($M$4="TEI0187_REV01",RAW_m_TEI0187_REV01!$AJ:$AK),2,0),"---")</f>
        <v>---</v>
      </c>
      <c r="P251" s="19" t="str">
        <f>IFERROR(VLOOKUP(F251&amp;"-"&amp;G251,IF($M$4="TEI0187_REV01",RAW_m_TEI0187_REV01!$AD:$AG),3,0),"---")</f>
        <v>---</v>
      </c>
      <c r="Q251" s="19" t="str">
        <f>IFERROR(VLOOKUP(N251,IF($M$4="TEI0187_REV01",RAW_m_TEI0187_REV01!$AE:$AH),4,0),"---")</f>
        <v>---</v>
      </c>
      <c r="R251" s="19" t="str">
        <f>IFERROR(VLOOKUP(F251&amp;"-"&amp;G251,IF($M$4="TEI0187_REV01",RAW_m_TEI0187_REV01!$AD:$AG),4,0),"---")</f>
        <v>---</v>
      </c>
    </row>
    <row r="252" spans="2:18" x14ac:dyDescent="0.25">
      <c r="B252" s="78">
        <v>247</v>
      </c>
      <c r="C252" s="19" t="str">
        <f>IFERROR(INDEX(B2B!A:F,MATCH('B2B Pin Table'!B252,B2B!A:A,0),6),"---")</f>
        <v>MGT-PL</v>
      </c>
      <c r="D252" s="19" t="str">
        <f>IFERROR(IF((COUNTIF(B2B!A248:K248,H250)&lt;0),"---",INDEX(B2B!A:K,MATCH('B2B Pin Table'!B252,B2B!A:A,0),2)),"---")</f>
        <v>J2</v>
      </c>
      <c r="E252" s="19" t="str">
        <f>IFERROR(IF((COUNTIF(B2B!A248:K248,H250)&lt;0),"---",INDEX(B2B!A:K,MATCH('B2B Pin Table'!B252,B2B!A:A,0),3)),"---")</f>
        <v>A7</v>
      </c>
      <c r="F252" s="19" t="str">
        <f>IFERROR(IF((COUNTIF(B2B!A248:K248,L250)&lt;0),"---",INDEX(B2B!A:K,MATCH('B2B Pin Table'!B252,B2B!A:A,0),4)),"---")</f>
        <v>J2</v>
      </c>
      <c r="G252" s="19" t="str">
        <f>IFERROR(IF((COUNTIF(B2B!A248:K248,L250)&lt;0),"---",INDEX(B2B!A:K,MATCH('B2B Pin Table'!B252,B2B!A:A,0),5)),"---")</f>
        <v>A7</v>
      </c>
      <c r="H252" s="59" t="str">
        <f>IFERROR(IF(VLOOKUP($D252&amp;"-"&amp;$E252,IF($H$4="TEB0187_REV01",CALC_CONN_TEB0187_REV01!$F:$I),4,0)="--","---",IF($H$4="TEB0187_REV01",CALC_CONN_TEB0187_REV01!$G252&amp; " --&gt; " &amp;CALC_CONN_TEB0187_REV01!$I252&amp; " --&gt; ")),"---")</f>
        <v>---</v>
      </c>
      <c r="I252" s="19" t="str">
        <f>IFERROR(IF(VLOOKUP($D252&amp;"-"&amp;$E252,IF($H$4="TEB0187_REV01",CALC_CONN_TEB0187_REV01!$F:$H),3,0)="--",VLOOKUP($D252&amp;"-"&amp;$E252,IF($H$4="TEB0187_REV01",CALC_CONN_TEB0187_REV01!$F:$H),2,0),VLOOKUP($D252&amp;"-"&amp;$E252,IF($H$4="TEB0187_REV01",CALC_CONN_TEB0187_REV01!$F:$H),3,0)),"---")</f>
        <v>---</v>
      </c>
      <c r="J252" s="19" t="str">
        <f>IFERROR(VLOOKUP(I252,IF($H$4="TEB0187_REV01",RAW_c_TEB0187_REV01!$AE:$AM),9,0),"---")</f>
        <v>---</v>
      </c>
      <c r="K252" s="19" t="str">
        <f>IFERROR(VLOOKUP(D252&amp;"-"&amp;E252,IF($H$4="TEB0187_REV01",RAW_c_TEB0187_REV01!$AD:$AK,"???"),6,0),"---")</f>
        <v>---</v>
      </c>
      <c r="L252" s="19" t="str">
        <f>IFERROR(VLOOKUP(D252&amp;"-"&amp;E252,IF($H$4="TEB0187_REV01",RAW_c_TEB0187_REV01!$AD:$AL,"???"),9,0),"---")</f>
        <v>---</v>
      </c>
      <c r="M252" s="19" t="str">
        <f>IFERROR(IF(VLOOKUP($F252&amp;"-"&amp;$G252,IF($M$4="TEI0187_REV01",RAW_m_TEI0187_REV01!$F:$AU),43,0)="--","---",IF($M$4="TEI0187_REV01",RAW_m_TEI0187_REV01!$AT252&amp; " --&gt; " &amp;RAW_m_TEI0187_REV01!$AU252&amp; " --&gt; ")),"---")</f>
        <v>---</v>
      </c>
      <c r="N252" s="19" t="str">
        <f>IFERROR(VLOOKUP(F252&amp;"-"&amp;G252,IF($M$4="TEI0187_REV01",RAW_m_TEI0187_REV01!$AD:$AJ),7,0),"---")</f>
        <v>---</v>
      </c>
      <c r="O252" s="19" t="str">
        <f>IFERROR(VLOOKUP(N252,IF($M$4="TEI0187_REV01",RAW_m_TEI0187_REV01!$AJ:$AK),2,0),"---")</f>
        <v>---</v>
      </c>
      <c r="P252" s="19" t="str">
        <f>IFERROR(VLOOKUP(F252&amp;"-"&amp;G252,IF($M$4="TEI0187_REV01",RAW_m_TEI0187_REV01!$AD:$AG),3,0),"---")</f>
        <v>---</v>
      </c>
      <c r="Q252" s="19" t="str">
        <f>IFERROR(VLOOKUP(N252,IF($M$4="TEI0187_REV01",RAW_m_TEI0187_REV01!$AE:$AH),4,0),"---")</f>
        <v>---</v>
      </c>
      <c r="R252" s="19" t="str">
        <f>IFERROR(VLOOKUP(F252&amp;"-"&amp;G252,IF($M$4="TEI0187_REV01",RAW_m_TEI0187_REV01!$AD:$AG),4,0),"---")</f>
        <v>---</v>
      </c>
    </row>
    <row r="253" spans="2:18" x14ac:dyDescent="0.25">
      <c r="B253" s="78">
        <v>248</v>
      </c>
      <c r="C253" s="19" t="str">
        <f>IFERROR(INDEX(B2B!A:F,MATCH('B2B Pin Table'!B253,B2B!A:A,0),6),"---")</f>
        <v>GND</v>
      </c>
      <c r="D253" s="19" t="str">
        <f>IFERROR(IF((COUNTIF(B2B!A249:K249,H251)&lt;0),"---",INDEX(B2B!A:K,MATCH('B2B Pin Table'!B253,B2B!A:A,0),2)),"---")</f>
        <v>J2</v>
      </c>
      <c r="E253" s="19" t="str">
        <f>IFERROR(IF((COUNTIF(B2B!A249:K249,H251)&lt;0),"---",INDEX(B2B!A:K,MATCH('B2B Pin Table'!B253,B2B!A:A,0),3)),"---")</f>
        <v>A8</v>
      </c>
      <c r="F253" s="19" t="str">
        <f>IFERROR(IF((COUNTIF(B2B!A249:K249,L251)&lt;0),"---",INDEX(B2B!A:K,MATCH('B2B Pin Table'!B253,B2B!A:A,0),4)),"---")</f>
        <v>J2</v>
      </c>
      <c r="G253" s="19" t="str">
        <f>IFERROR(IF((COUNTIF(B2B!A249:K249,L251)&lt;0),"---",INDEX(B2B!A:K,MATCH('B2B Pin Table'!B253,B2B!A:A,0),5)),"---")</f>
        <v>A8</v>
      </c>
      <c r="H253" s="59" t="str">
        <f>IFERROR(IF(VLOOKUP($D253&amp;"-"&amp;$E253,IF($H$4="TEB0187_REV01",CALC_CONN_TEB0187_REV01!$F:$I),4,0)="--","---",IF($H$4="TEB0187_REV01",CALC_CONN_TEB0187_REV01!$G253&amp; " --&gt; " &amp;CALC_CONN_TEB0187_REV01!$I253&amp; " --&gt; ")),"---")</f>
        <v>---</v>
      </c>
      <c r="I253" s="19" t="str">
        <f>IFERROR(IF(VLOOKUP($D253&amp;"-"&amp;$E253,IF($H$4="TEB0187_REV01",CALC_CONN_TEB0187_REV01!$F:$H),3,0)="--",VLOOKUP($D253&amp;"-"&amp;$E253,IF($H$4="TEB0187_REV01",CALC_CONN_TEB0187_REV01!$F:$H),2,0),VLOOKUP($D253&amp;"-"&amp;$E253,IF($H$4="TEB0187_REV01",CALC_CONN_TEB0187_REV01!$F:$H),3,0)),"---")</f>
        <v>---</v>
      </c>
      <c r="J253" s="19" t="str">
        <f>IFERROR(VLOOKUP(I253,IF($H$4="TEB0187_REV01",RAW_c_TEB0187_REV01!$AE:$AM),9,0),"---")</f>
        <v>---</v>
      </c>
      <c r="K253" s="19" t="str">
        <f>IFERROR(VLOOKUP(D253&amp;"-"&amp;E253,IF($H$4="TEB0187_REV01",RAW_c_TEB0187_REV01!$AD:$AK,"???"),6,0),"---")</f>
        <v>---</v>
      </c>
      <c r="L253" s="19" t="str">
        <f>IFERROR(VLOOKUP(D253&amp;"-"&amp;E253,IF($H$4="TEB0187_REV01",RAW_c_TEB0187_REV01!$AD:$AL,"???"),9,0),"---")</f>
        <v>---</v>
      </c>
      <c r="M253" s="19" t="str">
        <f>IFERROR(IF(VLOOKUP($F253&amp;"-"&amp;$G253,IF($M$4="TEI0187_REV01",RAW_m_TEI0187_REV01!$F:$AU),43,0)="--","---",IF($M$4="TEI0187_REV01",RAW_m_TEI0187_REV01!$AT253&amp; " --&gt; " &amp;RAW_m_TEI0187_REV01!$AU253&amp; " --&gt; ")),"---")</f>
        <v>---</v>
      </c>
      <c r="N253" s="19" t="str">
        <f>IFERROR(VLOOKUP(F253&amp;"-"&amp;G253,IF($M$4="TEI0187_REV01",RAW_m_TEI0187_REV01!$AD:$AJ),7,0),"---")</f>
        <v>---</v>
      </c>
      <c r="O253" s="19" t="str">
        <f>IFERROR(VLOOKUP(N253,IF($M$4="TEI0187_REV01",RAW_m_TEI0187_REV01!$AJ:$AK),2,0),"---")</f>
        <v>---</v>
      </c>
      <c r="P253" s="19" t="str">
        <f>IFERROR(VLOOKUP(F253&amp;"-"&amp;G253,IF($M$4="TEI0187_REV01",RAW_m_TEI0187_REV01!$AD:$AG),3,0),"---")</f>
        <v>---</v>
      </c>
      <c r="Q253" s="19" t="str">
        <f>IFERROR(VLOOKUP(N253,IF($M$4="TEI0187_REV01",RAW_m_TEI0187_REV01!$AE:$AH),4,0),"---")</f>
        <v>---</v>
      </c>
      <c r="R253" s="19" t="str">
        <f>IFERROR(VLOOKUP(F253&amp;"-"&amp;G253,IF($M$4="TEI0187_REV01",RAW_m_TEI0187_REV01!$AD:$AG),4,0),"---")</f>
        <v>---</v>
      </c>
    </row>
    <row r="254" spans="2:18" x14ac:dyDescent="0.25">
      <c r="B254" s="78">
        <v>249</v>
      </c>
      <c r="C254" s="19" t="str">
        <f>IFERROR(INDEX(B2B!A:F,MATCH('B2B Pin Table'!B254,B2B!A:A,0),6),"---")</f>
        <v>GND</v>
      </c>
      <c r="D254" s="19" t="str">
        <f>IFERROR(IF((COUNTIF(B2B!A250:K250,H252)&lt;0),"---",INDEX(B2B!A:K,MATCH('B2B Pin Table'!B254,B2B!A:A,0),2)),"---")</f>
        <v>J2</v>
      </c>
      <c r="E254" s="19" t="str">
        <f>IFERROR(IF((COUNTIF(B2B!A250:K250,H252)&lt;0),"---",INDEX(B2B!A:K,MATCH('B2B Pin Table'!B254,B2B!A:A,0),3)),"---")</f>
        <v>A9</v>
      </c>
      <c r="F254" s="19" t="str">
        <f>IFERROR(IF((COUNTIF(B2B!A250:K250,L252)&lt;0),"---",INDEX(B2B!A:K,MATCH('B2B Pin Table'!B254,B2B!A:A,0),4)),"---")</f>
        <v>J2</v>
      </c>
      <c r="G254" s="19" t="str">
        <f>IFERROR(IF((COUNTIF(B2B!A250:K250,L252)&lt;0),"---",INDEX(B2B!A:K,MATCH('B2B Pin Table'!B254,B2B!A:A,0),5)),"---")</f>
        <v>A9</v>
      </c>
      <c r="H254" s="59" t="str">
        <f>IFERROR(IF(VLOOKUP($D254&amp;"-"&amp;$E254,IF($H$4="TEB0187_REV01",CALC_CONN_TEB0187_REV01!$F:$I),4,0)="--","---",IF($H$4="TEB0187_REV01",CALC_CONN_TEB0187_REV01!$G254&amp; " --&gt; " &amp;CALC_CONN_TEB0187_REV01!$I254&amp; " --&gt; ")),"---")</f>
        <v>---</v>
      </c>
      <c r="I254" s="19" t="str">
        <f>IFERROR(IF(VLOOKUP($D254&amp;"-"&amp;$E254,IF($H$4="TEB0187_REV01",CALC_CONN_TEB0187_REV01!$F:$H),3,0)="--",VLOOKUP($D254&amp;"-"&amp;$E254,IF($H$4="TEB0187_REV01",CALC_CONN_TEB0187_REV01!$F:$H),2,0),VLOOKUP($D254&amp;"-"&amp;$E254,IF($H$4="TEB0187_REV01",CALC_CONN_TEB0187_REV01!$F:$H),3,0)),"---")</f>
        <v>---</v>
      </c>
      <c r="J254" s="19" t="str">
        <f>IFERROR(VLOOKUP(I254,IF($H$4="TEB0187_REV01",RAW_c_TEB0187_REV01!$AE:$AM),9,0),"---")</f>
        <v>---</v>
      </c>
      <c r="K254" s="19" t="str">
        <f>IFERROR(VLOOKUP(D254&amp;"-"&amp;E254,IF($H$4="TEB0187_REV01",RAW_c_TEB0187_REV01!$AD:$AK,"???"),6,0),"---")</f>
        <v>---</v>
      </c>
      <c r="L254" s="19" t="str">
        <f>IFERROR(VLOOKUP(D254&amp;"-"&amp;E254,IF($H$4="TEB0187_REV01",RAW_c_TEB0187_REV01!$AD:$AL,"???"),9,0),"---")</f>
        <v>---</v>
      </c>
      <c r="M254" s="19" t="str">
        <f>IFERROR(IF(VLOOKUP($F254&amp;"-"&amp;$G254,IF($M$4="TEI0187_REV01",RAW_m_TEI0187_REV01!$F:$AU),43,0)="--","---",IF($M$4="TEI0187_REV01",RAW_m_TEI0187_REV01!$AT254&amp; " --&gt; " &amp;RAW_m_TEI0187_REV01!$AU254&amp; " --&gt; ")),"---")</f>
        <v>---</v>
      </c>
      <c r="N254" s="19" t="str">
        <f>IFERROR(VLOOKUP(F254&amp;"-"&amp;G254,IF($M$4="TEI0187_REV01",RAW_m_TEI0187_REV01!$AD:$AJ),7,0),"---")</f>
        <v>---</v>
      </c>
      <c r="O254" s="19" t="str">
        <f>IFERROR(VLOOKUP(N254,IF($M$4="TEI0187_REV01",RAW_m_TEI0187_REV01!$AJ:$AK),2,0),"---")</f>
        <v>---</v>
      </c>
      <c r="P254" s="19" t="str">
        <f>IFERROR(VLOOKUP(F254&amp;"-"&amp;G254,IF($M$4="TEI0187_REV01",RAW_m_TEI0187_REV01!$AD:$AG),3,0),"---")</f>
        <v>---</v>
      </c>
      <c r="Q254" s="19" t="str">
        <f>IFERROR(VLOOKUP(N254,IF($M$4="TEI0187_REV01",RAW_m_TEI0187_REV01!$AE:$AH),4,0),"---")</f>
        <v>---</v>
      </c>
      <c r="R254" s="19" t="str">
        <f>IFERROR(VLOOKUP(F254&amp;"-"&amp;G254,IF($M$4="TEI0187_REV01",RAW_m_TEI0187_REV01!$AD:$AG),4,0),"---")</f>
        <v>---</v>
      </c>
    </row>
    <row r="255" spans="2:18" x14ac:dyDescent="0.25">
      <c r="B255" s="78">
        <v>250</v>
      </c>
      <c r="C255" s="19" t="str">
        <f>IFERROR(INDEX(B2B!A:F,MATCH('B2B Pin Table'!B255,B2B!A:A,0),6),"---")</f>
        <v>MGT-PL</v>
      </c>
      <c r="D255" s="19" t="str">
        <f>IFERROR(IF((COUNTIF(B2B!A251:K251,H253)&lt;0),"---",INDEX(B2B!A:K,MATCH('B2B Pin Table'!B255,B2B!A:A,0),2)),"---")</f>
        <v>J2</v>
      </c>
      <c r="E255" s="19" t="str">
        <f>IFERROR(IF((COUNTIF(B2B!A251:K251,H253)&lt;0),"---",INDEX(B2B!A:K,MATCH('B2B Pin Table'!B255,B2B!A:A,0),3)),"---")</f>
        <v>A10</v>
      </c>
      <c r="F255" s="19" t="str">
        <f>IFERROR(IF((COUNTIF(B2B!A251:K251,L253)&lt;0),"---",INDEX(B2B!A:K,MATCH('B2B Pin Table'!B255,B2B!A:A,0),4)),"---")</f>
        <v>J2</v>
      </c>
      <c r="G255" s="19" t="str">
        <f>IFERROR(IF((COUNTIF(B2B!A251:K251,L253)&lt;0),"---",INDEX(B2B!A:K,MATCH('B2B Pin Table'!B255,B2B!A:A,0),5)),"---")</f>
        <v>A10</v>
      </c>
      <c r="H255" s="59" t="str">
        <f>IFERROR(IF(VLOOKUP($D255&amp;"-"&amp;$E255,IF($H$4="TEB0187_REV01",CALC_CONN_TEB0187_REV01!$F:$I),4,0)="--","---",IF($H$4="TEB0187_REV01",CALC_CONN_TEB0187_REV01!$G255&amp; " --&gt; " &amp;CALC_CONN_TEB0187_REV01!$I255&amp; " --&gt; ")),"---")</f>
        <v>---</v>
      </c>
      <c r="I255" s="19" t="str">
        <f>IFERROR(IF(VLOOKUP($D255&amp;"-"&amp;$E255,IF($H$4="TEB0187_REV01",CALC_CONN_TEB0187_REV01!$F:$H),3,0)="--",VLOOKUP($D255&amp;"-"&amp;$E255,IF($H$4="TEB0187_REV01",CALC_CONN_TEB0187_REV01!$F:$H),2,0),VLOOKUP($D255&amp;"-"&amp;$E255,IF($H$4="TEB0187_REV01",CALC_CONN_TEB0187_REV01!$F:$H),3,0)),"---")</f>
        <v>---</v>
      </c>
      <c r="J255" s="19" t="str">
        <f>IFERROR(VLOOKUP(I255,IF($H$4="TEB0187_REV01",RAW_c_TEB0187_REV01!$AE:$AM),9,0),"---")</f>
        <v>---</v>
      </c>
      <c r="K255" s="19" t="str">
        <f>IFERROR(VLOOKUP(D255&amp;"-"&amp;E255,IF($H$4="TEB0187_REV01",RAW_c_TEB0187_REV01!$AD:$AK,"???"),6,0),"---")</f>
        <v>---</v>
      </c>
      <c r="L255" s="19" t="str">
        <f>IFERROR(VLOOKUP(D255&amp;"-"&amp;E255,IF($H$4="TEB0187_REV01",RAW_c_TEB0187_REV01!$AD:$AL,"???"),9,0),"---")</f>
        <v>---</v>
      </c>
      <c r="M255" s="19" t="str">
        <f>IFERROR(IF(VLOOKUP($F255&amp;"-"&amp;$G255,IF($M$4="TEI0187_REV01",RAW_m_TEI0187_REV01!$F:$AU),43,0)="--","---",IF($M$4="TEI0187_REV01",RAW_m_TEI0187_REV01!$AT255&amp; " --&gt; " &amp;RAW_m_TEI0187_REV01!$AU255&amp; " --&gt; ")),"---")</f>
        <v>---</v>
      </c>
      <c r="N255" s="19" t="str">
        <f>IFERROR(VLOOKUP(F255&amp;"-"&amp;G255,IF($M$4="TEI0187_REV01",RAW_m_TEI0187_REV01!$AD:$AJ),7,0),"---")</f>
        <v>---</v>
      </c>
      <c r="O255" s="19" t="str">
        <f>IFERROR(VLOOKUP(N255,IF($M$4="TEI0187_REV01",RAW_m_TEI0187_REV01!$AJ:$AK),2,0),"---")</f>
        <v>---</v>
      </c>
      <c r="P255" s="19" t="str">
        <f>IFERROR(VLOOKUP(F255&amp;"-"&amp;G255,IF($M$4="TEI0187_REV01",RAW_m_TEI0187_REV01!$AD:$AG),3,0),"---")</f>
        <v>---</v>
      </c>
      <c r="Q255" s="19" t="str">
        <f>IFERROR(VLOOKUP(N255,IF($M$4="TEI0187_REV01",RAW_m_TEI0187_REV01!$AE:$AH),4,0),"---")</f>
        <v>---</v>
      </c>
      <c r="R255" s="19" t="str">
        <f>IFERROR(VLOOKUP(F255&amp;"-"&amp;G255,IF($M$4="TEI0187_REV01",RAW_m_TEI0187_REV01!$AD:$AG),4,0),"---")</f>
        <v>---</v>
      </c>
    </row>
    <row r="256" spans="2:18" x14ac:dyDescent="0.25">
      <c r="B256" s="78">
        <v>251</v>
      </c>
      <c r="C256" s="19" t="str">
        <f>IFERROR(INDEX(B2B!A:F,MATCH('B2B Pin Table'!B256,B2B!A:A,0),6),"---")</f>
        <v>MGT-PL</v>
      </c>
      <c r="D256" s="19" t="str">
        <f>IFERROR(IF((COUNTIF(B2B!A252:K252,H254)&lt;0),"---",INDEX(B2B!A:K,MATCH('B2B Pin Table'!B256,B2B!A:A,0),2)),"---")</f>
        <v>J2</v>
      </c>
      <c r="E256" s="19" t="str">
        <f>IFERROR(IF((COUNTIF(B2B!A252:K252,H254)&lt;0),"---",INDEX(B2B!A:K,MATCH('B2B Pin Table'!B256,B2B!A:A,0),3)),"---")</f>
        <v>A11</v>
      </c>
      <c r="F256" s="19" t="str">
        <f>IFERROR(IF((COUNTIF(B2B!A252:K252,L254)&lt;0),"---",INDEX(B2B!A:K,MATCH('B2B Pin Table'!B256,B2B!A:A,0),4)),"---")</f>
        <v>J2</v>
      </c>
      <c r="G256" s="19" t="str">
        <f>IFERROR(IF((COUNTIF(B2B!A252:K252,L254)&lt;0),"---",INDEX(B2B!A:K,MATCH('B2B Pin Table'!B256,B2B!A:A,0),5)),"---")</f>
        <v>A11</v>
      </c>
      <c r="H256" s="59" t="str">
        <f>IFERROR(IF(VLOOKUP($D256&amp;"-"&amp;$E256,IF($H$4="TEB0187_REV01",CALC_CONN_TEB0187_REV01!$F:$I),4,0)="--","---",IF($H$4="TEB0187_REV01",CALC_CONN_TEB0187_REV01!$G256&amp; " --&gt; " &amp;CALC_CONN_TEB0187_REV01!$I256&amp; " --&gt; ")),"---")</f>
        <v>---</v>
      </c>
      <c r="I256" s="19" t="str">
        <f>IFERROR(IF(VLOOKUP($D256&amp;"-"&amp;$E256,IF($H$4="TEB0187_REV01",CALC_CONN_TEB0187_REV01!$F:$H),3,0)="--",VLOOKUP($D256&amp;"-"&amp;$E256,IF($H$4="TEB0187_REV01",CALC_CONN_TEB0187_REV01!$F:$H),2,0),VLOOKUP($D256&amp;"-"&amp;$E256,IF($H$4="TEB0187_REV01",CALC_CONN_TEB0187_REV01!$F:$H),3,0)),"---")</f>
        <v>---</v>
      </c>
      <c r="J256" s="19" t="str">
        <f>IFERROR(VLOOKUP(I256,IF($H$4="TEB0187_REV01",RAW_c_TEB0187_REV01!$AE:$AM),9,0),"---")</f>
        <v>---</v>
      </c>
      <c r="K256" s="19" t="str">
        <f>IFERROR(VLOOKUP(D256&amp;"-"&amp;E256,IF($H$4="TEB0187_REV01",RAW_c_TEB0187_REV01!$AD:$AK,"???"),6,0),"---")</f>
        <v>---</v>
      </c>
      <c r="L256" s="19" t="str">
        <f>IFERROR(VLOOKUP(D256&amp;"-"&amp;E256,IF($H$4="TEB0187_REV01",RAW_c_TEB0187_REV01!$AD:$AL,"???"),9,0),"---")</f>
        <v>---</v>
      </c>
      <c r="M256" s="19" t="str">
        <f>IFERROR(IF(VLOOKUP($F256&amp;"-"&amp;$G256,IF($M$4="TEI0187_REV01",RAW_m_TEI0187_REV01!$F:$AU),43,0)="--","---",IF($M$4="TEI0187_REV01",RAW_m_TEI0187_REV01!$AT256&amp; " --&gt; " &amp;RAW_m_TEI0187_REV01!$AU256&amp; " --&gt; ")),"---")</f>
        <v>---</v>
      </c>
      <c r="N256" s="19" t="str">
        <f>IFERROR(VLOOKUP(F256&amp;"-"&amp;G256,IF($M$4="TEI0187_REV01",RAW_m_TEI0187_REV01!$AD:$AJ),7,0),"---")</f>
        <v>---</v>
      </c>
      <c r="O256" s="19" t="str">
        <f>IFERROR(VLOOKUP(N256,IF($M$4="TEI0187_REV01",RAW_m_TEI0187_REV01!$AJ:$AK),2,0),"---")</f>
        <v>---</v>
      </c>
      <c r="P256" s="19" t="str">
        <f>IFERROR(VLOOKUP(F256&amp;"-"&amp;G256,IF($M$4="TEI0187_REV01",RAW_m_TEI0187_REV01!$AD:$AG),3,0),"---")</f>
        <v>---</v>
      </c>
      <c r="Q256" s="19" t="str">
        <f>IFERROR(VLOOKUP(N256,IF($M$4="TEI0187_REV01",RAW_m_TEI0187_REV01!$AE:$AH),4,0),"---")</f>
        <v>---</v>
      </c>
      <c r="R256" s="19" t="str">
        <f>IFERROR(VLOOKUP(F256&amp;"-"&amp;G256,IF($M$4="TEI0187_REV01",RAW_m_TEI0187_REV01!$AD:$AG),4,0),"---")</f>
        <v>---</v>
      </c>
    </row>
    <row r="257" spans="2:18" x14ac:dyDescent="0.25">
      <c r="B257" s="78">
        <v>252</v>
      </c>
      <c r="C257" s="19" t="str">
        <f>IFERROR(INDEX(B2B!A:F,MATCH('B2B Pin Table'!B257,B2B!A:A,0),6),"---")</f>
        <v>GND</v>
      </c>
      <c r="D257" s="19" t="str">
        <f>IFERROR(IF((COUNTIF(B2B!A253:K253,H255)&lt;0),"---",INDEX(B2B!A:K,MATCH('B2B Pin Table'!B257,B2B!A:A,0),2)),"---")</f>
        <v>J2</v>
      </c>
      <c r="E257" s="19" t="str">
        <f>IFERROR(IF((COUNTIF(B2B!A253:K253,H255)&lt;0),"---",INDEX(B2B!A:K,MATCH('B2B Pin Table'!B257,B2B!A:A,0),3)),"---")</f>
        <v>A12</v>
      </c>
      <c r="F257" s="19" t="str">
        <f>IFERROR(IF((COUNTIF(B2B!A253:K253,L255)&lt;0),"---",INDEX(B2B!A:K,MATCH('B2B Pin Table'!B257,B2B!A:A,0),4)),"---")</f>
        <v>J2</v>
      </c>
      <c r="G257" s="19" t="str">
        <f>IFERROR(IF((COUNTIF(B2B!A253:K253,L255)&lt;0),"---",INDEX(B2B!A:K,MATCH('B2B Pin Table'!B257,B2B!A:A,0),5)),"---")</f>
        <v>A12</v>
      </c>
      <c r="H257" s="59" t="str">
        <f>IFERROR(IF(VLOOKUP($D257&amp;"-"&amp;$E257,IF($H$4="TEB0187_REV01",CALC_CONN_TEB0187_REV01!$F:$I),4,0)="--","---",IF($H$4="TEB0187_REV01",CALC_CONN_TEB0187_REV01!$G257&amp; " --&gt; " &amp;CALC_CONN_TEB0187_REV01!$I257&amp; " --&gt; ")),"---")</f>
        <v>---</v>
      </c>
      <c r="I257" s="19" t="str">
        <f>IFERROR(IF(VLOOKUP($D257&amp;"-"&amp;$E257,IF($H$4="TEB0187_REV01",CALC_CONN_TEB0187_REV01!$F:$H),3,0)="--",VLOOKUP($D257&amp;"-"&amp;$E257,IF($H$4="TEB0187_REV01",CALC_CONN_TEB0187_REV01!$F:$H),2,0),VLOOKUP($D257&amp;"-"&amp;$E257,IF($H$4="TEB0187_REV01",CALC_CONN_TEB0187_REV01!$F:$H),3,0)),"---")</f>
        <v>---</v>
      </c>
      <c r="J257" s="19" t="str">
        <f>IFERROR(VLOOKUP(I257,IF($H$4="TEB0187_REV01",RAW_c_TEB0187_REV01!$AE:$AM),9,0),"---")</f>
        <v>---</v>
      </c>
      <c r="K257" s="19" t="str">
        <f>IFERROR(VLOOKUP(D257&amp;"-"&amp;E257,IF($H$4="TEB0187_REV01",RAW_c_TEB0187_REV01!$AD:$AK,"???"),6,0),"---")</f>
        <v>---</v>
      </c>
      <c r="L257" s="19" t="str">
        <f>IFERROR(VLOOKUP(D257&amp;"-"&amp;E257,IF($H$4="TEB0187_REV01",RAW_c_TEB0187_REV01!$AD:$AL,"???"),9,0),"---")</f>
        <v>---</v>
      </c>
      <c r="M257" s="19" t="str">
        <f>IFERROR(IF(VLOOKUP($F257&amp;"-"&amp;$G257,IF($M$4="TEI0187_REV01",RAW_m_TEI0187_REV01!$F:$AU),43,0)="--","---",IF($M$4="TEI0187_REV01",RAW_m_TEI0187_REV01!$AT257&amp; " --&gt; " &amp;RAW_m_TEI0187_REV01!$AU257&amp; " --&gt; ")),"---")</f>
        <v>---</v>
      </c>
      <c r="N257" s="19" t="str">
        <f>IFERROR(VLOOKUP(F257&amp;"-"&amp;G257,IF($M$4="TEI0187_REV01",RAW_m_TEI0187_REV01!$AD:$AJ),7,0),"---")</f>
        <v>---</v>
      </c>
      <c r="O257" s="19" t="str">
        <f>IFERROR(VLOOKUP(N257,IF($M$4="TEI0187_REV01",RAW_m_TEI0187_REV01!$AJ:$AK),2,0),"---")</f>
        <v>---</v>
      </c>
      <c r="P257" s="19" t="str">
        <f>IFERROR(VLOOKUP(F257&amp;"-"&amp;G257,IF($M$4="TEI0187_REV01",RAW_m_TEI0187_REV01!$AD:$AG),3,0),"---")</f>
        <v>---</v>
      </c>
      <c r="Q257" s="19" t="str">
        <f>IFERROR(VLOOKUP(N257,IF($M$4="TEI0187_REV01",RAW_m_TEI0187_REV01!$AE:$AH),4,0),"---")</f>
        <v>---</v>
      </c>
      <c r="R257" s="19" t="str">
        <f>IFERROR(VLOOKUP(F257&amp;"-"&amp;G257,IF($M$4="TEI0187_REV01",RAW_m_TEI0187_REV01!$AD:$AG),4,0),"---")</f>
        <v>---</v>
      </c>
    </row>
    <row r="258" spans="2:18" x14ac:dyDescent="0.25">
      <c r="B258" s="78">
        <v>253</v>
      </c>
      <c r="C258" s="19" t="str">
        <f>IFERROR(INDEX(B2B!A:F,MATCH('B2B Pin Table'!B258,B2B!A:A,0),6),"---")</f>
        <v>GND</v>
      </c>
      <c r="D258" s="19" t="str">
        <f>IFERROR(IF((COUNTIF(B2B!A254:K254,H256)&lt;0),"---",INDEX(B2B!A:K,MATCH('B2B Pin Table'!B258,B2B!A:A,0),2)),"---")</f>
        <v>J2</v>
      </c>
      <c r="E258" s="19" t="str">
        <f>IFERROR(IF((COUNTIF(B2B!A254:K254,H256)&lt;0),"---",INDEX(B2B!A:K,MATCH('B2B Pin Table'!B258,B2B!A:A,0),3)),"---")</f>
        <v>A13</v>
      </c>
      <c r="F258" s="19" t="str">
        <f>IFERROR(IF((COUNTIF(B2B!A254:K254,L256)&lt;0),"---",INDEX(B2B!A:K,MATCH('B2B Pin Table'!B258,B2B!A:A,0),4)),"---")</f>
        <v>J2</v>
      </c>
      <c r="G258" s="19" t="str">
        <f>IFERROR(IF((COUNTIF(B2B!A254:K254,L256)&lt;0),"---",INDEX(B2B!A:K,MATCH('B2B Pin Table'!B258,B2B!A:A,0),5)),"---")</f>
        <v>A13</v>
      </c>
      <c r="H258" s="59" t="str">
        <f>IFERROR(IF(VLOOKUP($D258&amp;"-"&amp;$E258,IF($H$4="TEB0187_REV01",CALC_CONN_TEB0187_REV01!$F:$I),4,0)="--","---",IF($H$4="TEB0187_REV01",CALC_CONN_TEB0187_REV01!$G258&amp; " --&gt; " &amp;CALC_CONN_TEB0187_REV01!$I258&amp; " --&gt; ")),"---")</f>
        <v>---</v>
      </c>
      <c r="I258" s="19" t="str">
        <f>IFERROR(IF(VLOOKUP($D258&amp;"-"&amp;$E258,IF($H$4="TEB0187_REV01",CALC_CONN_TEB0187_REV01!$F:$H),3,0)="--",VLOOKUP($D258&amp;"-"&amp;$E258,IF($H$4="TEB0187_REV01",CALC_CONN_TEB0187_REV01!$F:$H),2,0),VLOOKUP($D258&amp;"-"&amp;$E258,IF($H$4="TEB0187_REV01",CALC_CONN_TEB0187_REV01!$F:$H),3,0)),"---")</f>
        <v>---</v>
      </c>
      <c r="J258" s="19" t="str">
        <f>IFERROR(VLOOKUP(I258,IF($H$4="TEB0187_REV01",RAW_c_TEB0187_REV01!$AE:$AM),9,0),"---")</f>
        <v>---</v>
      </c>
      <c r="K258" s="19" t="str">
        <f>IFERROR(VLOOKUP(D258&amp;"-"&amp;E258,IF($H$4="TEB0187_REV01",RAW_c_TEB0187_REV01!$AD:$AK,"???"),6,0),"---")</f>
        <v>---</v>
      </c>
      <c r="L258" s="19" t="str">
        <f>IFERROR(VLOOKUP(D258&amp;"-"&amp;E258,IF($H$4="TEB0187_REV01",RAW_c_TEB0187_REV01!$AD:$AL,"???"),9,0),"---")</f>
        <v>---</v>
      </c>
      <c r="M258" s="19" t="str">
        <f>IFERROR(IF(VLOOKUP($F258&amp;"-"&amp;$G258,IF($M$4="TEI0187_REV01",RAW_m_TEI0187_REV01!$F:$AU),43,0)="--","---",IF($M$4="TEI0187_REV01",RAW_m_TEI0187_REV01!$AT258&amp; " --&gt; " &amp;RAW_m_TEI0187_REV01!$AU258&amp; " --&gt; ")),"---")</f>
        <v>---</v>
      </c>
      <c r="N258" s="19" t="str">
        <f>IFERROR(VLOOKUP(F258&amp;"-"&amp;G258,IF($M$4="TEI0187_REV01",RAW_m_TEI0187_REV01!$AD:$AJ),7,0),"---")</f>
        <v>---</v>
      </c>
      <c r="O258" s="19" t="str">
        <f>IFERROR(VLOOKUP(N258,IF($M$4="TEI0187_REV01",RAW_m_TEI0187_REV01!$AJ:$AK),2,0),"---")</f>
        <v>---</v>
      </c>
      <c r="P258" s="19" t="str">
        <f>IFERROR(VLOOKUP(F258&amp;"-"&amp;G258,IF($M$4="TEI0187_REV01",RAW_m_TEI0187_REV01!$AD:$AG),3,0),"---")</f>
        <v>---</v>
      </c>
      <c r="Q258" s="19" t="str">
        <f>IFERROR(VLOOKUP(N258,IF($M$4="TEI0187_REV01",RAW_m_TEI0187_REV01!$AE:$AH),4,0),"---")</f>
        <v>---</v>
      </c>
      <c r="R258" s="19" t="str">
        <f>IFERROR(VLOOKUP(F258&amp;"-"&amp;G258,IF($M$4="TEI0187_REV01",RAW_m_TEI0187_REV01!$AD:$AG),4,0),"---")</f>
        <v>---</v>
      </c>
    </row>
    <row r="259" spans="2:18" x14ac:dyDescent="0.25">
      <c r="B259" s="78">
        <v>254</v>
      </c>
      <c r="C259" s="19" t="str">
        <f>IFERROR(INDEX(B2B!A:F,MATCH('B2B Pin Table'!B259,B2B!A:A,0),6),"---")</f>
        <v>MGT-PL</v>
      </c>
      <c r="D259" s="19" t="str">
        <f>IFERROR(IF((COUNTIF(B2B!A255:K255,H257)&lt;0),"---",INDEX(B2B!A:K,MATCH('B2B Pin Table'!B259,B2B!A:A,0),2)),"---")</f>
        <v>J2</v>
      </c>
      <c r="E259" s="19" t="str">
        <f>IFERROR(IF((COUNTIF(B2B!A255:K255,H257)&lt;0),"---",INDEX(B2B!A:K,MATCH('B2B Pin Table'!B259,B2B!A:A,0),3)),"---")</f>
        <v>A14</v>
      </c>
      <c r="F259" s="19" t="str">
        <f>IFERROR(IF((COUNTIF(B2B!A255:K255,L257)&lt;0),"---",INDEX(B2B!A:K,MATCH('B2B Pin Table'!B259,B2B!A:A,0),4)),"---")</f>
        <v>J2</v>
      </c>
      <c r="G259" s="19" t="str">
        <f>IFERROR(IF((COUNTIF(B2B!A255:K255,L257)&lt;0),"---",INDEX(B2B!A:K,MATCH('B2B Pin Table'!B259,B2B!A:A,0),5)),"---")</f>
        <v>A14</v>
      </c>
      <c r="H259" s="59" t="str">
        <f>IFERROR(IF(VLOOKUP($D259&amp;"-"&amp;$E259,IF($H$4="TEB0187_REV01",CALC_CONN_TEB0187_REV01!$F:$I),4,0)="--","---",IF($H$4="TEB0187_REV01",CALC_CONN_TEB0187_REV01!$G259&amp; " --&gt; " &amp;CALC_CONN_TEB0187_REV01!$I259&amp; " --&gt; ")),"---")</f>
        <v>---</v>
      </c>
      <c r="I259" s="19" t="str">
        <f>IFERROR(IF(VLOOKUP($D259&amp;"-"&amp;$E259,IF($H$4="TEB0187_REV01",CALC_CONN_TEB0187_REV01!$F:$H),3,0)="--",VLOOKUP($D259&amp;"-"&amp;$E259,IF($H$4="TEB0187_REV01",CALC_CONN_TEB0187_REV01!$F:$H),2,0),VLOOKUP($D259&amp;"-"&amp;$E259,IF($H$4="TEB0187_REV01",CALC_CONN_TEB0187_REV01!$F:$H),3,0)),"---")</f>
        <v>---</v>
      </c>
      <c r="J259" s="19" t="str">
        <f>IFERROR(VLOOKUP(I259,IF($H$4="TEB0187_REV01",RAW_c_TEB0187_REV01!$AE:$AM),9,0),"---")</f>
        <v>---</v>
      </c>
      <c r="K259" s="19" t="str">
        <f>IFERROR(VLOOKUP(D259&amp;"-"&amp;E259,IF($H$4="TEB0187_REV01",RAW_c_TEB0187_REV01!$AD:$AK,"???"),6,0),"---")</f>
        <v>---</v>
      </c>
      <c r="L259" s="19" t="str">
        <f>IFERROR(VLOOKUP(D259&amp;"-"&amp;E259,IF($H$4="TEB0187_REV01",RAW_c_TEB0187_REV01!$AD:$AL,"???"),9,0),"---")</f>
        <v>---</v>
      </c>
      <c r="M259" s="19" t="str">
        <f>IFERROR(IF(VLOOKUP($F259&amp;"-"&amp;$G259,IF($M$4="TEI0187_REV01",RAW_m_TEI0187_REV01!$F:$AU),43,0)="--","---",IF($M$4="TEI0187_REV01",RAW_m_TEI0187_REV01!$AT259&amp; " --&gt; " &amp;RAW_m_TEI0187_REV01!$AU259&amp; " --&gt; ")),"---")</f>
        <v>---</v>
      </c>
      <c r="N259" s="19" t="str">
        <f>IFERROR(VLOOKUP(F259&amp;"-"&amp;G259,IF($M$4="TEI0187_REV01",RAW_m_TEI0187_REV01!$AD:$AJ),7,0),"---")</f>
        <v>---</v>
      </c>
      <c r="O259" s="19" t="str">
        <f>IFERROR(VLOOKUP(N259,IF($M$4="TEI0187_REV01",RAW_m_TEI0187_REV01!$AJ:$AK),2,0),"---")</f>
        <v>---</v>
      </c>
      <c r="P259" s="19" t="str">
        <f>IFERROR(VLOOKUP(F259&amp;"-"&amp;G259,IF($M$4="TEI0187_REV01",RAW_m_TEI0187_REV01!$AD:$AG),3,0),"---")</f>
        <v>---</v>
      </c>
      <c r="Q259" s="19" t="str">
        <f>IFERROR(VLOOKUP(N259,IF($M$4="TEI0187_REV01",RAW_m_TEI0187_REV01!$AE:$AH),4,0),"---")</f>
        <v>---</v>
      </c>
      <c r="R259" s="19" t="str">
        <f>IFERROR(VLOOKUP(F259&amp;"-"&amp;G259,IF($M$4="TEI0187_REV01",RAW_m_TEI0187_REV01!$AD:$AG),4,0),"---")</f>
        <v>---</v>
      </c>
    </row>
    <row r="260" spans="2:18" x14ac:dyDescent="0.25">
      <c r="B260" s="78">
        <v>255</v>
      </c>
      <c r="C260" s="19" t="str">
        <f>IFERROR(INDEX(B2B!A:F,MATCH('B2B Pin Table'!B260,B2B!A:A,0),6),"---")</f>
        <v>MGT-PL</v>
      </c>
      <c r="D260" s="19" t="str">
        <f>IFERROR(IF((COUNTIF(B2B!A256:K256,H258)&lt;0),"---",INDEX(B2B!A:K,MATCH('B2B Pin Table'!B260,B2B!A:A,0),2)),"---")</f>
        <v>J2</v>
      </c>
      <c r="E260" s="19" t="str">
        <f>IFERROR(IF((COUNTIF(B2B!A256:K256,H258)&lt;0),"---",INDEX(B2B!A:K,MATCH('B2B Pin Table'!B260,B2B!A:A,0),3)),"---")</f>
        <v>A15</v>
      </c>
      <c r="F260" s="19" t="str">
        <f>IFERROR(IF((COUNTIF(B2B!A256:K256,L258)&lt;0),"---",INDEX(B2B!A:K,MATCH('B2B Pin Table'!B260,B2B!A:A,0),4)),"---")</f>
        <v>J2</v>
      </c>
      <c r="G260" s="19" t="str">
        <f>IFERROR(IF((COUNTIF(B2B!A256:K256,L258)&lt;0),"---",INDEX(B2B!A:K,MATCH('B2B Pin Table'!B260,B2B!A:A,0),5)),"---")</f>
        <v>A15</v>
      </c>
      <c r="H260" s="59" t="str">
        <f>IFERROR(IF(VLOOKUP($D260&amp;"-"&amp;$E260,IF($H$4="TEB0187_REV01",CALC_CONN_TEB0187_REV01!$F:$I),4,0)="--","---",IF($H$4="TEB0187_REV01",CALC_CONN_TEB0187_REV01!$G260&amp; " --&gt; " &amp;CALC_CONN_TEB0187_REV01!$I260&amp; " --&gt; ")),"---")</f>
        <v>---</v>
      </c>
      <c r="I260" s="19" t="str">
        <f>IFERROR(IF(VLOOKUP($D260&amp;"-"&amp;$E260,IF($H$4="TEB0187_REV01",CALC_CONN_TEB0187_REV01!$F:$H),3,0)="--",VLOOKUP($D260&amp;"-"&amp;$E260,IF($H$4="TEB0187_REV01",CALC_CONN_TEB0187_REV01!$F:$H),2,0),VLOOKUP($D260&amp;"-"&amp;$E260,IF($H$4="TEB0187_REV01",CALC_CONN_TEB0187_REV01!$F:$H),3,0)),"---")</f>
        <v>---</v>
      </c>
      <c r="J260" s="19" t="str">
        <f>IFERROR(VLOOKUP(I260,IF($H$4="TEB0187_REV01",RAW_c_TEB0187_REV01!$AE:$AM),9,0),"---")</f>
        <v>---</v>
      </c>
      <c r="K260" s="19" t="str">
        <f>IFERROR(VLOOKUP(D260&amp;"-"&amp;E260,IF($H$4="TEB0187_REV01",RAW_c_TEB0187_REV01!$AD:$AK,"???"),6,0),"---")</f>
        <v>---</v>
      </c>
      <c r="L260" s="19" t="str">
        <f>IFERROR(VLOOKUP(D260&amp;"-"&amp;E260,IF($H$4="TEB0187_REV01",RAW_c_TEB0187_REV01!$AD:$AL,"???"),9,0),"---")</f>
        <v>---</v>
      </c>
      <c r="M260" s="19" t="str">
        <f>IFERROR(IF(VLOOKUP($F260&amp;"-"&amp;$G260,IF($M$4="TEI0187_REV01",RAW_m_TEI0187_REV01!$F:$AU),43,0)="--","---",IF($M$4="TEI0187_REV01",RAW_m_TEI0187_REV01!$AT260&amp; " --&gt; " &amp;RAW_m_TEI0187_REV01!$AU260&amp; " --&gt; ")),"---")</f>
        <v>---</v>
      </c>
      <c r="N260" s="19" t="str">
        <f>IFERROR(VLOOKUP(F260&amp;"-"&amp;G260,IF($M$4="TEI0187_REV01",RAW_m_TEI0187_REV01!$AD:$AJ),7,0),"---")</f>
        <v>---</v>
      </c>
      <c r="O260" s="19" t="str">
        <f>IFERROR(VLOOKUP(N260,IF($M$4="TEI0187_REV01",RAW_m_TEI0187_REV01!$AJ:$AK),2,0),"---")</f>
        <v>---</v>
      </c>
      <c r="P260" s="19" t="str">
        <f>IFERROR(VLOOKUP(F260&amp;"-"&amp;G260,IF($M$4="TEI0187_REV01",RAW_m_TEI0187_REV01!$AD:$AG),3,0),"---")</f>
        <v>---</v>
      </c>
      <c r="Q260" s="19" t="str">
        <f>IFERROR(VLOOKUP(N260,IF($M$4="TEI0187_REV01",RAW_m_TEI0187_REV01!$AE:$AH),4,0),"---")</f>
        <v>---</v>
      </c>
      <c r="R260" s="19" t="str">
        <f>IFERROR(VLOOKUP(F260&amp;"-"&amp;G260,IF($M$4="TEI0187_REV01",RAW_m_TEI0187_REV01!$AD:$AG),4,0),"---")</f>
        <v>---</v>
      </c>
    </row>
    <row r="261" spans="2:18" x14ac:dyDescent="0.25">
      <c r="B261" s="78">
        <v>256</v>
      </c>
      <c r="C261" s="19" t="str">
        <f>IFERROR(INDEX(B2B!A:F,MATCH('B2B Pin Table'!B261,B2B!A:A,0),6),"---")</f>
        <v>GND</v>
      </c>
      <c r="D261" s="19" t="str">
        <f>IFERROR(IF((COUNTIF(B2B!A257:K257,H259)&lt;0),"---",INDEX(B2B!A:K,MATCH('B2B Pin Table'!B261,B2B!A:A,0),2)),"---")</f>
        <v>J2</v>
      </c>
      <c r="E261" s="19" t="str">
        <f>IFERROR(IF((COUNTIF(B2B!A257:K257,H259)&lt;0),"---",INDEX(B2B!A:K,MATCH('B2B Pin Table'!B261,B2B!A:A,0),3)),"---")</f>
        <v>A16</v>
      </c>
      <c r="F261" s="19" t="str">
        <f>IFERROR(IF((COUNTIF(B2B!A257:K257,L259)&lt;0),"---",INDEX(B2B!A:K,MATCH('B2B Pin Table'!B261,B2B!A:A,0),4)),"---")</f>
        <v>J2</v>
      </c>
      <c r="G261" s="19" t="str">
        <f>IFERROR(IF((COUNTIF(B2B!A257:K257,L259)&lt;0),"---",INDEX(B2B!A:K,MATCH('B2B Pin Table'!B261,B2B!A:A,0),5)),"---")</f>
        <v>A16</v>
      </c>
      <c r="H261" s="59" t="str">
        <f>IFERROR(IF(VLOOKUP($D261&amp;"-"&amp;$E261,IF($H$4="TEB0187_REV01",CALC_CONN_TEB0187_REV01!$F:$I),4,0)="--","---",IF($H$4="TEB0187_REV01",CALC_CONN_TEB0187_REV01!$G261&amp; " --&gt; " &amp;CALC_CONN_TEB0187_REV01!$I261&amp; " --&gt; ")),"---")</f>
        <v>---</v>
      </c>
      <c r="I261" s="19" t="str">
        <f>IFERROR(IF(VLOOKUP($D261&amp;"-"&amp;$E261,IF($H$4="TEB0187_REV01",CALC_CONN_TEB0187_REV01!$F:$H),3,0)="--",VLOOKUP($D261&amp;"-"&amp;$E261,IF($H$4="TEB0187_REV01",CALC_CONN_TEB0187_REV01!$F:$H),2,0),VLOOKUP($D261&amp;"-"&amp;$E261,IF($H$4="TEB0187_REV01",CALC_CONN_TEB0187_REV01!$F:$H),3,0)),"---")</f>
        <v>---</v>
      </c>
      <c r="J261" s="19" t="str">
        <f>IFERROR(VLOOKUP(I261,IF($H$4="TEB0187_REV01",RAW_c_TEB0187_REV01!$AE:$AM),9,0),"---")</f>
        <v>---</v>
      </c>
      <c r="K261" s="19" t="str">
        <f>IFERROR(VLOOKUP(D261&amp;"-"&amp;E261,IF($H$4="TEB0187_REV01",RAW_c_TEB0187_REV01!$AD:$AK,"???"),6,0),"---")</f>
        <v>---</v>
      </c>
      <c r="L261" s="19" t="str">
        <f>IFERROR(VLOOKUP(D261&amp;"-"&amp;E261,IF($H$4="TEB0187_REV01",RAW_c_TEB0187_REV01!$AD:$AL,"???"),9,0),"---")</f>
        <v>---</v>
      </c>
      <c r="M261" s="19" t="str">
        <f>IFERROR(IF(VLOOKUP($F261&amp;"-"&amp;$G261,IF($M$4="TEI0187_REV01",RAW_m_TEI0187_REV01!$F:$AU),43,0)="--","---",IF($M$4="TEI0187_REV01",RAW_m_TEI0187_REV01!$AT261&amp; " --&gt; " &amp;RAW_m_TEI0187_REV01!$AU261&amp; " --&gt; ")),"---")</f>
        <v>---</v>
      </c>
      <c r="N261" s="19" t="str">
        <f>IFERROR(VLOOKUP(F261&amp;"-"&amp;G261,IF($M$4="TEI0187_REV01",RAW_m_TEI0187_REV01!$AD:$AJ),7,0),"---")</f>
        <v>---</v>
      </c>
      <c r="O261" s="19" t="str">
        <f>IFERROR(VLOOKUP(N261,IF($M$4="TEI0187_REV01",RAW_m_TEI0187_REV01!$AJ:$AK),2,0),"---")</f>
        <v>---</v>
      </c>
      <c r="P261" s="19" t="str">
        <f>IFERROR(VLOOKUP(F261&amp;"-"&amp;G261,IF($M$4="TEI0187_REV01",RAW_m_TEI0187_REV01!$AD:$AG),3,0),"---")</f>
        <v>---</v>
      </c>
      <c r="Q261" s="19" t="str">
        <f>IFERROR(VLOOKUP(N261,IF($M$4="TEI0187_REV01",RAW_m_TEI0187_REV01!$AE:$AH),4,0),"---")</f>
        <v>---</v>
      </c>
      <c r="R261" s="19" t="str">
        <f>IFERROR(VLOOKUP(F261&amp;"-"&amp;G261,IF($M$4="TEI0187_REV01",RAW_m_TEI0187_REV01!$AD:$AG),4,0),"---")</f>
        <v>---</v>
      </c>
    </row>
    <row r="262" spans="2:18" x14ac:dyDescent="0.25">
      <c r="B262" s="78">
        <v>257</v>
      </c>
      <c r="C262" s="19" t="str">
        <f>IFERROR(INDEX(B2B!A:F,MATCH('B2B Pin Table'!B262,B2B!A:A,0),6),"---")</f>
        <v>GND</v>
      </c>
      <c r="D262" s="19" t="str">
        <f>IFERROR(IF((COUNTIF(B2B!A258:K258,H260)&lt;0),"---",INDEX(B2B!A:K,MATCH('B2B Pin Table'!B262,B2B!A:A,0),2)),"---")</f>
        <v>J2</v>
      </c>
      <c r="E262" s="19" t="str">
        <f>IFERROR(IF((COUNTIF(B2B!A258:K258,H260)&lt;0),"---",INDEX(B2B!A:K,MATCH('B2B Pin Table'!B262,B2B!A:A,0),3)),"---")</f>
        <v>A17</v>
      </c>
      <c r="F262" s="19" t="str">
        <f>IFERROR(IF((COUNTIF(B2B!A258:K258,L260)&lt;0),"---",INDEX(B2B!A:K,MATCH('B2B Pin Table'!B262,B2B!A:A,0),4)),"---")</f>
        <v>J2</v>
      </c>
      <c r="G262" s="19" t="str">
        <f>IFERROR(IF((COUNTIF(B2B!A258:K258,L260)&lt;0),"---",INDEX(B2B!A:K,MATCH('B2B Pin Table'!B262,B2B!A:A,0),5)),"---")</f>
        <v>A17</v>
      </c>
      <c r="H262" s="59" t="str">
        <f>IFERROR(IF(VLOOKUP($D262&amp;"-"&amp;$E262,IF($H$4="TEB0187_REV01",CALC_CONN_TEB0187_REV01!$F:$I),4,0)="--","---",IF($H$4="TEB0187_REV01",CALC_CONN_TEB0187_REV01!$G262&amp; " --&gt; " &amp;CALC_CONN_TEB0187_REV01!$I262&amp; " --&gt; ")),"---")</f>
        <v>---</v>
      </c>
      <c r="I262" s="19" t="str">
        <f>IFERROR(IF(VLOOKUP($D262&amp;"-"&amp;$E262,IF($H$4="TEB0187_REV01",CALC_CONN_TEB0187_REV01!$F:$H),3,0)="--",VLOOKUP($D262&amp;"-"&amp;$E262,IF($H$4="TEB0187_REV01",CALC_CONN_TEB0187_REV01!$F:$H),2,0),VLOOKUP($D262&amp;"-"&amp;$E262,IF($H$4="TEB0187_REV01",CALC_CONN_TEB0187_REV01!$F:$H),3,0)),"---")</f>
        <v>---</v>
      </c>
      <c r="J262" s="19" t="str">
        <f>IFERROR(VLOOKUP(I262,IF($H$4="TEB0187_REV01",RAW_c_TEB0187_REV01!$AE:$AM),9,0),"---")</f>
        <v>---</v>
      </c>
      <c r="K262" s="19" t="str">
        <f>IFERROR(VLOOKUP(D262&amp;"-"&amp;E262,IF($H$4="TEB0187_REV01",RAW_c_TEB0187_REV01!$AD:$AK,"???"),6,0),"---")</f>
        <v>---</v>
      </c>
      <c r="L262" s="19" t="str">
        <f>IFERROR(VLOOKUP(D262&amp;"-"&amp;E262,IF($H$4="TEB0187_REV01",RAW_c_TEB0187_REV01!$AD:$AL,"???"),9,0),"---")</f>
        <v>---</v>
      </c>
      <c r="M262" s="19" t="str">
        <f>IFERROR(IF(VLOOKUP($F262&amp;"-"&amp;$G262,IF($M$4="TEI0187_REV01",RAW_m_TEI0187_REV01!$F:$AU),43,0)="--","---",IF($M$4="TEI0187_REV01",RAW_m_TEI0187_REV01!$AT262&amp; " --&gt; " &amp;RAW_m_TEI0187_REV01!$AU262&amp; " --&gt; ")),"---")</f>
        <v>---</v>
      </c>
      <c r="N262" s="19" t="str">
        <f>IFERROR(VLOOKUP(F262&amp;"-"&amp;G262,IF($M$4="TEI0187_REV01",RAW_m_TEI0187_REV01!$AD:$AJ),7,0),"---")</f>
        <v>---</v>
      </c>
      <c r="O262" s="19" t="str">
        <f>IFERROR(VLOOKUP(N262,IF($M$4="TEI0187_REV01",RAW_m_TEI0187_REV01!$AJ:$AK),2,0),"---")</f>
        <v>---</v>
      </c>
      <c r="P262" s="19" t="str">
        <f>IFERROR(VLOOKUP(F262&amp;"-"&amp;G262,IF($M$4="TEI0187_REV01",RAW_m_TEI0187_REV01!$AD:$AG),3,0),"---")</f>
        <v>---</v>
      </c>
      <c r="Q262" s="19" t="str">
        <f>IFERROR(VLOOKUP(N262,IF($M$4="TEI0187_REV01",RAW_m_TEI0187_REV01!$AE:$AH),4,0),"---")</f>
        <v>---</v>
      </c>
      <c r="R262" s="19" t="str">
        <f>IFERROR(VLOOKUP(F262&amp;"-"&amp;G262,IF($M$4="TEI0187_REV01",RAW_m_TEI0187_REV01!$AD:$AG),4,0),"---")</f>
        <v>---</v>
      </c>
    </row>
    <row r="263" spans="2:18" x14ac:dyDescent="0.25">
      <c r="B263" s="78">
        <v>258</v>
      </c>
      <c r="C263" s="19" t="str">
        <f>IFERROR(INDEX(B2B!A:F,MATCH('B2B Pin Table'!B263,B2B!A:A,0),6),"---")</f>
        <v>MGT-PS</v>
      </c>
      <c r="D263" s="19" t="str">
        <f>IFERROR(IF((COUNTIF(B2B!A259:K259,H261)&lt;0),"---",INDEX(B2B!A:K,MATCH('B2B Pin Table'!B263,B2B!A:A,0),2)),"---")</f>
        <v>J2</v>
      </c>
      <c r="E263" s="19" t="str">
        <f>IFERROR(IF((COUNTIF(B2B!A259:K259,H261)&lt;0),"---",INDEX(B2B!A:K,MATCH('B2B Pin Table'!B263,B2B!A:A,0),3)),"---")</f>
        <v>A18</v>
      </c>
      <c r="F263" s="19" t="str">
        <f>IFERROR(IF((COUNTIF(B2B!A259:K259,L261)&lt;0),"---",INDEX(B2B!A:K,MATCH('B2B Pin Table'!B263,B2B!A:A,0),4)),"---")</f>
        <v>J2</v>
      </c>
      <c r="G263" s="19" t="str">
        <f>IFERROR(IF((COUNTIF(B2B!A259:K259,L261)&lt;0),"---",INDEX(B2B!A:K,MATCH('B2B Pin Table'!B263,B2B!A:A,0),5)),"---")</f>
        <v>A18</v>
      </c>
      <c r="H263" s="59" t="str">
        <f>IFERROR(IF(VLOOKUP($D263&amp;"-"&amp;$E263,IF($H$4="TEB0187_REV01",CALC_CONN_TEB0187_REV01!$F:$I),4,0)="--","---",IF($H$4="TEB0187_REV01",CALC_CONN_TEB0187_REV01!$G263&amp; " --&gt; " &amp;CALC_CONN_TEB0187_REV01!$I263&amp; " --&gt; ")),"---")</f>
        <v>---</v>
      </c>
      <c r="I263" s="19" t="str">
        <f>IFERROR(IF(VLOOKUP($D263&amp;"-"&amp;$E263,IF($H$4="TEB0187_REV01",CALC_CONN_TEB0187_REV01!$F:$H),3,0)="--",VLOOKUP($D263&amp;"-"&amp;$E263,IF($H$4="TEB0187_REV01",CALC_CONN_TEB0187_REV01!$F:$H),2,0),VLOOKUP($D263&amp;"-"&amp;$E263,IF($H$4="TEB0187_REV01",CALC_CONN_TEB0187_REV01!$F:$H),3,0)),"---")</f>
        <v>---</v>
      </c>
      <c r="J263" s="19" t="str">
        <f>IFERROR(VLOOKUP(I263,IF($H$4="TEB0187_REV01",RAW_c_TEB0187_REV01!$AE:$AM),9,0),"---")</f>
        <v>---</v>
      </c>
      <c r="K263" s="19" t="str">
        <f>IFERROR(VLOOKUP(D263&amp;"-"&amp;E263,IF($H$4="TEB0187_REV01",RAW_c_TEB0187_REV01!$AD:$AK,"???"),6,0),"---")</f>
        <v>---</v>
      </c>
      <c r="L263" s="19" t="str">
        <f>IFERROR(VLOOKUP(D263&amp;"-"&amp;E263,IF($H$4="TEB0187_REV01",RAW_c_TEB0187_REV01!$AD:$AL,"???"),9,0),"---")</f>
        <v>---</v>
      </c>
      <c r="M263" s="19" t="str">
        <f>IFERROR(IF(VLOOKUP($F263&amp;"-"&amp;$G263,IF($M$4="TEI0187_REV01",RAW_m_TEI0187_REV01!$F:$AU),43,0)="--","---",IF($M$4="TEI0187_REV01",RAW_m_TEI0187_REV01!$AT263&amp; " --&gt; " &amp;RAW_m_TEI0187_REV01!$AU263&amp; " --&gt; ")),"---")</f>
        <v>---</v>
      </c>
      <c r="N263" s="19" t="str">
        <f>IFERROR(VLOOKUP(F263&amp;"-"&amp;G263,IF($M$4="TEI0187_REV01",RAW_m_TEI0187_REV01!$AD:$AJ),7,0),"---")</f>
        <v>---</v>
      </c>
      <c r="O263" s="19" t="str">
        <f>IFERROR(VLOOKUP(N263,IF($M$4="TEI0187_REV01",RAW_m_TEI0187_REV01!$AJ:$AK),2,0),"---")</f>
        <v>---</v>
      </c>
      <c r="P263" s="19" t="str">
        <f>IFERROR(VLOOKUP(F263&amp;"-"&amp;G263,IF($M$4="TEI0187_REV01",RAW_m_TEI0187_REV01!$AD:$AG),3,0),"---")</f>
        <v>---</v>
      </c>
      <c r="Q263" s="19" t="str">
        <f>IFERROR(VLOOKUP(N263,IF($M$4="TEI0187_REV01",RAW_m_TEI0187_REV01!$AE:$AH),4,0),"---")</f>
        <v>---</v>
      </c>
      <c r="R263" s="19" t="str">
        <f>IFERROR(VLOOKUP(F263&amp;"-"&amp;G263,IF($M$4="TEI0187_REV01",RAW_m_TEI0187_REV01!$AD:$AG),4,0),"---")</f>
        <v>---</v>
      </c>
    </row>
    <row r="264" spans="2:18" x14ac:dyDescent="0.25">
      <c r="B264" s="78">
        <v>259</v>
      </c>
      <c r="C264" s="19" t="str">
        <f>IFERROR(INDEX(B2B!A:F,MATCH('B2B Pin Table'!B264,B2B!A:A,0),6),"---")</f>
        <v>MGT-PS</v>
      </c>
      <c r="D264" s="19" t="str">
        <f>IFERROR(IF((COUNTIF(B2B!A260:K260,H262)&lt;0),"---",INDEX(B2B!A:K,MATCH('B2B Pin Table'!B264,B2B!A:A,0),2)),"---")</f>
        <v>J2</v>
      </c>
      <c r="E264" s="19" t="str">
        <f>IFERROR(IF((COUNTIF(B2B!A260:K260,H262)&lt;0),"---",INDEX(B2B!A:K,MATCH('B2B Pin Table'!B264,B2B!A:A,0),3)),"---")</f>
        <v>A19</v>
      </c>
      <c r="F264" s="19" t="str">
        <f>IFERROR(IF((COUNTIF(B2B!A260:K260,L262)&lt;0),"---",INDEX(B2B!A:K,MATCH('B2B Pin Table'!B264,B2B!A:A,0),4)),"---")</f>
        <v>J2</v>
      </c>
      <c r="G264" s="19" t="str">
        <f>IFERROR(IF((COUNTIF(B2B!A260:K260,L262)&lt;0),"---",INDEX(B2B!A:K,MATCH('B2B Pin Table'!B264,B2B!A:A,0),5)),"---")</f>
        <v>A19</v>
      </c>
      <c r="H264" s="59" t="str">
        <f>IFERROR(IF(VLOOKUP($D264&amp;"-"&amp;$E264,IF($H$4="TEB0187_REV01",CALC_CONN_TEB0187_REV01!$F:$I),4,0)="--","---",IF($H$4="TEB0187_REV01",CALC_CONN_TEB0187_REV01!$G264&amp; " --&gt; " &amp;CALC_CONN_TEB0187_REV01!$I264&amp; " --&gt; ")),"---")</f>
        <v>---</v>
      </c>
      <c r="I264" s="19" t="str">
        <f>IFERROR(IF(VLOOKUP($D264&amp;"-"&amp;$E264,IF($H$4="TEB0187_REV01",CALC_CONN_TEB0187_REV01!$F:$H),3,0)="--",VLOOKUP($D264&amp;"-"&amp;$E264,IF($H$4="TEB0187_REV01",CALC_CONN_TEB0187_REV01!$F:$H),2,0),VLOOKUP($D264&amp;"-"&amp;$E264,IF($H$4="TEB0187_REV01",CALC_CONN_TEB0187_REV01!$F:$H),3,0)),"---")</f>
        <v>---</v>
      </c>
      <c r="J264" s="19" t="str">
        <f>IFERROR(VLOOKUP(I264,IF($H$4="TEB0187_REV01",RAW_c_TEB0187_REV01!$AE:$AM),9,0),"---")</f>
        <v>---</v>
      </c>
      <c r="K264" s="19" t="str">
        <f>IFERROR(VLOOKUP(D264&amp;"-"&amp;E264,IF($H$4="TEB0187_REV01",RAW_c_TEB0187_REV01!$AD:$AK,"???"),6,0),"---")</f>
        <v>---</v>
      </c>
      <c r="L264" s="19" t="str">
        <f>IFERROR(VLOOKUP(D264&amp;"-"&amp;E264,IF($H$4="TEB0187_REV01",RAW_c_TEB0187_REV01!$AD:$AL,"???"),9,0),"---")</f>
        <v>---</v>
      </c>
      <c r="M264" s="19" t="str">
        <f>IFERROR(IF(VLOOKUP($F264&amp;"-"&amp;$G264,IF($M$4="TEI0187_REV01",RAW_m_TEI0187_REV01!$F:$AU),43,0)="--","---",IF($M$4="TEI0187_REV01",RAW_m_TEI0187_REV01!$AT264&amp; " --&gt; " &amp;RAW_m_TEI0187_REV01!$AU264&amp; " --&gt; ")),"---")</f>
        <v>---</v>
      </c>
      <c r="N264" s="19" t="str">
        <f>IFERROR(VLOOKUP(F264&amp;"-"&amp;G264,IF($M$4="TEI0187_REV01",RAW_m_TEI0187_REV01!$AD:$AJ),7,0),"---")</f>
        <v>---</v>
      </c>
      <c r="O264" s="19" t="str">
        <f>IFERROR(VLOOKUP(N264,IF($M$4="TEI0187_REV01",RAW_m_TEI0187_REV01!$AJ:$AK),2,0),"---")</f>
        <v>---</v>
      </c>
      <c r="P264" s="19" t="str">
        <f>IFERROR(VLOOKUP(F264&amp;"-"&amp;G264,IF($M$4="TEI0187_REV01",RAW_m_TEI0187_REV01!$AD:$AG),3,0),"---")</f>
        <v>---</v>
      </c>
      <c r="Q264" s="19" t="str">
        <f>IFERROR(VLOOKUP(N264,IF($M$4="TEI0187_REV01",RAW_m_TEI0187_REV01!$AE:$AH),4,0),"---")</f>
        <v>---</v>
      </c>
      <c r="R264" s="19" t="str">
        <f>IFERROR(VLOOKUP(F264&amp;"-"&amp;G264,IF($M$4="TEI0187_REV01",RAW_m_TEI0187_REV01!$AD:$AG),4,0),"---")</f>
        <v>---</v>
      </c>
    </row>
    <row r="265" spans="2:18" x14ac:dyDescent="0.25">
      <c r="B265" s="78">
        <v>260</v>
      </c>
      <c r="C265" s="19" t="str">
        <f>IFERROR(INDEX(B2B!A:F,MATCH('B2B Pin Table'!B265,B2B!A:A,0),6),"---")</f>
        <v>GND</v>
      </c>
      <c r="D265" s="19" t="str">
        <f>IFERROR(IF((COUNTIF(B2B!A261:K261,H263)&lt;0),"---",INDEX(B2B!A:K,MATCH('B2B Pin Table'!B265,B2B!A:A,0),2)),"---")</f>
        <v>J2</v>
      </c>
      <c r="E265" s="19" t="str">
        <f>IFERROR(IF((COUNTIF(B2B!A261:K261,H263)&lt;0),"---",INDEX(B2B!A:K,MATCH('B2B Pin Table'!B265,B2B!A:A,0),3)),"---")</f>
        <v>A20</v>
      </c>
      <c r="F265" s="19" t="str">
        <f>IFERROR(IF((COUNTIF(B2B!A261:K261,L263)&lt;0),"---",INDEX(B2B!A:K,MATCH('B2B Pin Table'!B265,B2B!A:A,0),4)),"---")</f>
        <v>J2</v>
      </c>
      <c r="G265" s="19" t="str">
        <f>IFERROR(IF((COUNTIF(B2B!A261:K261,L263)&lt;0),"---",INDEX(B2B!A:K,MATCH('B2B Pin Table'!B265,B2B!A:A,0),5)),"---")</f>
        <v>A20</v>
      </c>
      <c r="H265" s="59" t="str">
        <f>IFERROR(IF(VLOOKUP($D265&amp;"-"&amp;$E265,IF($H$4="TEB0187_REV01",CALC_CONN_TEB0187_REV01!$F:$I),4,0)="--","---",IF($H$4="TEB0187_REV01",CALC_CONN_TEB0187_REV01!$G265&amp; " --&gt; " &amp;CALC_CONN_TEB0187_REV01!$I265&amp; " --&gt; ")),"---")</f>
        <v>---</v>
      </c>
      <c r="I265" s="19" t="str">
        <f>IFERROR(IF(VLOOKUP($D265&amp;"-"&amp;$E265,IF($H$4="TEB0187_REV01",CALC_CONN_TEB0187_REV01!$F:$H),3,0)="--",VLOOKUP($D265&amp;"-"&amp;$E265,IF($H$4="TEB0187_REV01",CALC_CONN_TEB0187_REV01!$F:$H),2,0),VLOOKUP($D265&amp;"-"&amp;$E265,IF($H$4="TEB0187_REV01",CALC_CONN_TEB0187_REV01!$F:$H),3,0)),"---")</f>
        <v>---</v>
      </c>
      <c r="J265" s="19" t="str">
        <f>IFERROR(VLOOKUP(I265,IF($H$4="TEB0187_REV01",RAW_c_TEB0187_REV01!$AE:$AM),9,0),"---")</f>
        <v>---</v>
      </c>
      <c r="K265" s="19" t="str">
        <f>IFERROR(VLOOKUP(D265&amp;"-"&amp;E265,IF($H$4="TEB0187_REV01",RAW_c_TEB0187_REV01!$AD:$AK,"???"),6,0),"---")</f>
        <v>---</v>
      </c>
      <c r="L265" s="19" t="str">
        <f>IFERROR(VLOOKUP(D265&amp;"-"&amp;E265,IF($H$4="TEB0187_REV01",RAW_c_TEB0187_REV01!$AD:$AL,"???"),9,0),"---")</f>
        <v>---</v>
      </c>
      <c r="M265" s="19" t="str">
        <f>IFERROR(IF(VLOOKUP($F265&amp;"-"&amp;$G265,IF($M$4="TEI0187_REV01",RAW_m_TEI0187_REV01!$F:$AU),43,0)="--","---",IF($M$4="TEI0187_REV01",RAW_m_TEI0187_REV01!$AT265&amp; " --&gt; " &amp;RAW_m_TEI0187_REV01!$AU265&amp; " --&gt; ")),"---")</f>
        <v>---</v>
      </c>
      <c r="N265" s="19" t="str">
        <f>IFERROR(VLOOKUP(F265&amp;"-"&amp;G265,IF($M$4="TEI0187_REV01",RAW_m_TEI0187_REV01!$AD:$AJ),7,0),"---")</f>
        <v>---</v>
      </c>
      <c r="O265" s="19" t="str">
        <f>IFERROR(VLOOKUP(N265,IF($M$4="TEI0187_REV01",RAW_m_TEI0187_REV01!$AJ:$AK),2,0),"---")</f>
        <v>---</v>
      </c>
      <c r="P265" s="19" t="str">
        <f>IFERROR(VLOOKUP(F265&amp;"-"&amp;G265,IF($M$4="TEI0187_REV01",RAW_m_TEI0187_REV01!$AD:$AG),3,0),"---")</f>
        <v>---</v>
      </c>
      <c r="Q265" s="19" t="str">
        <f>IFERROR(VLOOKUP(N265,IF($M$4="TEI0187_REV01",RAW_m_TEI0187_REV01!$AE:$AH),4,0),"---")</f>
        <v>---</v>
      </c>
      <c r="R265" s="19" t="str">
        <f>IFERROR(VLOOKUP(F265&amp;"-"&amp;G265,IF($M$4="TEI0187_REV01",RAW_m_TEI0187_REV01!$AD:$AG),4,0),"---")</f>
        <v>---</v>
      </c>
    </row>
    <row r="266" spans="2:18" x14ac:dyDescent="0.25">
      <c r="B266" s="78">
        <v>261</v>
      </c>
      <c r="C266" s="19" t="str">
        <f>IFERROR(INDEX(B2B!A:F,MATCH('B2B Pin Table'!B266,B2B!A:A,0),6),"---")</f>
        <v>GND</v>
      </c>
      <c r="D266" s="19" t="str">
        <f>IFERROR(IF((COUNTIF(B2B!A262:K262,H264)&lt;0),"---",INDEX(B2B!A:K,MATCH('B2B Pin Table'!B266,B2B!A:A,0),2)),"---")</f>
        <v>J2</v>
      </c>
      <c r="E266" s="19" t="str">
        <f>IFERROR(IF((COUNTIF(B2B!A262:K262,H264)&lt;0),"---",INDEX(B2B!A:K,MATCH('B2B Pin Table'!B266,B2B!A:A,0),3)),"---")</f>
        <v>A21</v>
      </c>
      <c r="F266" s="19" t="str">
        <f>IFERROR(IF((COUNTIF(B2B!A262:K262,L264)&lt;0),"---",INDEX(B2B!A:K,MATCH('B2B Pin Table'!B266,B2B!A:A,0),4)),"---")</f>
        <v>J2</v>
      </c>
      <c r="G266" s="19" t="str">
        <f>IFERROR(IF((COUNTIF(B2B!A262:K262,L264)&lt;0),"---",INDEX(B2B!A:K,MATCH('B2B Pin Table'!B266,B2B!A:A,0),5)),"---")</f>
        <v>A21</v>
      </c>
      <c r="H266" s="59" t="str">
        <f>IFERROR(IF(VLOOKUP($D266&amp;"-"&amp;$E266,IF($H$4="TEB0187_REV01",CALC_CONN_TEB0187_REV01!$F:$I),4,0)="--","---",IF($H$4="TEB0187_REV01",CALC_CONN_TEB0187_REV01!$G266&amp; " --&gt; " &amp;CALC_CONN_TEB0187_REV01!$I266&amp; " --&gt; ")),"---")</f>
        <v>---</v>
      </c>
      <c r="I266" s="19" t="str">
        <f>IFERROR(IF(VLOOKUP($D266&amp;"-"&amp;$E266,IF($H$4="TEB0187_REV01",CALC_CONN_TEB0187_REV01!$F:$H),3,0)="--",VLOOKUP($D266&amp;"-"&amp;$E266,IF($H$4="TEB0187_REV01",CALC_CONN_TEB0187_REV01!$F:$H),2,0),VLOOKUP($D266&amp;"-"&amp;$E266,IF($H$4="TEB0187_REV01",CALC_CONN_TEB0187_REV01!$F:$H),3,0)),"---")</f>
        <v>---</v>
      </c>
      <c r="J266" s="19" t="str">
        <f>IFERROR(VLOOKUP(I266,IF($H$4="TEB0187_REV01",RAW_c_TEB0187_REV01!$AE:$AM),9,0),"---")</f>
        <v>---</v>
      </c>
      <c r="K266" s="19" t="str">
        <f>IFERROR(VLOOKUP(D266&amp;"-"&amp;E266,IF($H$4="TEB0187_REV01",RAW_c_TEB0187_REV01!$AD:$AK,"???"),6,0),"---")</f>
        <v>---</v>
      </c>
      <c r="L266" s="19" t="str">
        <f>IFERROR(VLOOKUP(D266&amp;"-"&amp;E266,IF($H$4="TEB0187_REV01",RAW_c_TEB0187_REV01!$AD:$AL,"???"),9,0),"---")</f>
        <v>---</v>
      </c>
      <c r="M266" s="19" t="str">
        <f>IFERROR(IF(VLOOKUP($F266&amp;"-"&amp;$G266,IF($M$4="TEI0187_REV01",RAW_m_TEI0187_REV01!$F:$AU),43,0)="--","---",IF($M$4="TEI0187_REV01",RAW_m_TEI0187_REV01!$AT266&amp; " --&gt; " &amp;RAW_m_TEI0187_REV01!$AU266&amp; " --&gt; ")),"---")</f>
        <v>---</v>
      </c>
      <c r="N266" s="19" t="str">
        <f>IFERROR(VLOOKUP(F266&amp;"-"&amp;G266,IF($M$4="TEI0187_REV01",RAW_m_TEI0187_REV01!$AD:$AJ),7,0),"---")</f>
        <v>---</v>
      </c>
      <c r="O266" s="19" t="str">
        <f>IFERROR(VLOOKUP(N266,IF($M$4="TEI0187_REV01",RAW_m_TEI0187_REV01!$AJ:$AK),2,0),"---")</f>
        <v>---</v>
      </c>
      <c r="P266" s="19" t="str">
        <f>IFERROR(VLOOKUP(F266&amp;"-"&amp;G266,IF($M$4="TEI0187_REV01",RAW_m_TEI0187_REV01!$AD:$AG),3,0),"---")</f>
        <v>---</v>
      </c>
      <c r="Q266" s="19" t="str">
        <f>IFERROR(VLOOKUP(N266,IF($M$4="TEI0187_REV01",RAW_m_TEI0187_REV01!$AE:$AH),4,0),"---")</f>
        <v>---</v>
      </c>
      <c r="R266" s="19" t="str">
        <f>IFERROR(VLOOKUP(F266&amp;"-"&amp;G266,IF($M$4="TEI0187_REV01",RAW_m_TEI0187_REV01!$AD:$AG),4,0),"---")</f>
        <v>---</v>
      </c>
    </row>
    <row r="267" spans="2:18" x14ac:dyDescent="0.25">
      <c r="B267" s="78">
        <v>262</v>
      </c>
      <c r="C267" s="19" t="str">
        <f>IFERROR(INDEX(B2B!A:F,MATCH('B2B Pin Table'!B267,B2B!A:A,0),6),"---")</f>
        <v>MGT-PS</v>
      </c>
      <c r="D267" s="19" t="str">
        <f>IFERROR(IF((COUNTIF(B2B!A263:K263,H265)&lt;0),"---",INDEX(B2B!A:K,MATCH('B2B Pin Table'!B267,B2B!A:A,0),2)),"---")</f>
        <v>J2</v>
      </c>
      <c r="E267" s="19" t="str">
        <f>IFERROR(IF((COUNTIF(B2B!A263:K263,H265)&lt;0),"---",INDEX(B2B!A:K,MATCH('B2B Pin Table'!B267,B2B!A:A,0),3)),"---")</f>
        <v>A22</v>
      </c>
      <c r="F267" s="19" t="str">
        <f>IFERROR(IF((COUNTIF(B2B!A263:K263,L265)&lt;0),"---",INDEX(B2B!A:K,MATCH('B2B Pin Table'!B267,B2B!A:A,0),4)),"---")</f>
        <v>J2</v>
      </c>
      <c r="G267" s="19" t="str">
        <f>IFERROR(IF((COUNTIF(B2B!A263:K263,L265)&lt;0),"---",INDEX(B2B!A:K,MATCH('B2B Pin Table'!B267,B2B!A:A,0),5)),"---")</f>
        <v>A22</v>
      </c>
      <c r="H267" s="59" t="str">
        <f>IFERROR(IF(VLOOKUP($D267&amp;"-"&amp;$E267,IF($H$4="TEB0187_REV01",CALC_CONN_TEB0187_REV01!$F:$I),4,0)="--","---",IF($H$4="TEB0187_REV01",CALC_CONN_TEB0187_REV01!$G267&amp; " --&gt; " &amp;CALC_CONN_TEB0187_REV01!$I267&amp; " --&gt; ")),"---")</f>
        <v>---</v>
      </c>
      <c r="I267" s="19" t="str">
        <f>IFERROR(IF(VLOOKUP($D267&amp;"-"&amp;$E267,IF($H$4="TEB0187_REV01",CALC_CONN_TEB0187_REV01!$F:$H),3,0)="--",VLOOKUP($D267&amp;"-"&amp;$E267,IF($H$4="TEB0187_REV01",CALC_CONN_TEB0187_REV01!$F:$H),2,0),VLOOKUP($D267&amp;"-"&amp;$E267,IF($H$4="TEB0187_REV01",CALC_CONN_TEB0187_REV01!$F:$H),3,0)),"---")</f>
        <v>---</v>
      </c>
      <c r="J267" s="19" t="str">
        <f>IFERROR(VLOOKUP(I267,IF($H$4="TEB0187_REV01",RAW_c_TEB0187_REV01!$AE:$AM),9,0),"---")</f>
        <v>---</v>
      </c>
      <c r="K267" s="19" t="str">
        <f>IFERROR(VLOOKUP(D267&amp;"-"&amp;E267,IF($H$4="TEB0187_REV01",RAW_c_TEB0187_REV01!$AD:$AK,"???"),6,0),"---")</f>
        <v>---</v>
      </c>
      <c r="L267" s="19" t="str">
        <f>IFERROR(VLOOKUP(D267&amp;"-"&amp;E267,IF($H$4="TEB0187_REV01",RAW_c_TEB0187_REV01!$AD:$AL,"???"),9,0),"---")</f>
        <v>---</v>
      </c>
      <c r="M267" s="19" t="str">
        <f>IFERROR(IF(VLOOKUP($F267&amp;"-"&amp;$G267,IF($M$4="TEI0187_REV01",RAW_m_TEI0187_REV01!$F:$AU),43,0)="--","---",IF($M$4="TEI0187_REV01",RAW_m_TEI0187_REV01!$AT267&amp; " --&gt; " &amp;RAW_m_TEI0187_REV01!$AU267&amp; " --&gt; ")),"---")</f>
        <v>---</v>
      </c>
      <c r="N267" s="19" t="str">
        <f>IFERROR(VLOOKUP(F267&amp;"-"&amp;G267,IF($M$4="TEI0187_REV01",RAW_m_TEI0187_REV01!$AD:$AJ),7,0),"---")</f>
        <v>---</v>
      </c>
      <c r="O267" s="19" t="str">
        <f>IFERROR(VLOOKUP(N267,IF($M$4="TEI0187_REV01",RAW_m_TEI0187_REV01!$AJ:$AK),2,0),"---")</f>
        <v>---</v>
      </c>
      <c r="P267" s="19" t="str">
        <f>IFERROR(VLOOKUP(F267&amp;"-"&amp;G267,IF($M$4="TEI0187_REV01",RAW_m_TEI0187_REV01!$AD:$AG),3,0),"---")</f>
        <v>---</v>
      </c>
      <c r="Q267" s="19" t="str">
        <f>IFERROR(VLOOKUP(N267,IF($M$4="TEI0187_REV01",RAW_m_TEI0187_REV01!$AE:$AH),4,0),"---")</f>
        <v>---</v>
      </c>
      <c r="R267" s="19" t="str">
        <f>IFERROR(VLOOKUP(F267&amp;"-"&amp;G267,IF($M$4="TEI0187_REV01",RAW_m_TEI0187_REV01!$AD:$AG),4,0),"---")</f>
        <v>---</v>
      </c>
    </row>
    <row r="268" spans="2:18" x14ac:dyDescent="0.25">
      <c r="B268" s="78">
        <v>263</v>
      </c>
      <c r="C268" s="19" t="str">
        <f>IFERROR(INDEX(B2B!A:F,MATCH('B2B Pin Table'!B268,B2B!A:A,0),6),"---")</f>
        <v>MGT-PS</v>
      </c>
      <c r="D268" s="19" t="str">
        <f>IFERROR(IF((COUNTIF(B2B!A264:K264,H266)&lt;0),"---",INDEX(B2B!A:K,MATCH('B2B Pin Table'!B268,B2B!A:A,0),2)),"---")</f>
        <v>J2</v>
      </c>
      <c r="E268" s="19" t="str">
        <f>IFERROR(IF((COUNTIF(B2B!A264:K264,H266)&lt;0),"---",INDEX(B2B!A:K,MATCH('B2B Pin Table'!B268,B2B!A:A,0),3)),"---")</f>
        <v>A23</v>
      </c>
      <c r="F268" s="19" t="str">
        <f>IFERROR(IF((COUNTIF(B2B!A264:K264,L266)&lt;0),"---",INDEX(B2B!A:K,MATCH('B2B Pin Table'!B268,B2B!A:A,0),4)),"---")</f>
        <v>J2</v>
      </c>
      <c r="G268" s="19" t="str">
        <f>IFERROR(IF((COUNTIF(B2B!A264:K264,L266)&lt;0),"---",INDEX(B2B!A:K,MATCH('B2B Pin Table'!B268,B2B!A:A,0),5)),"---")</f>
        <v>A23</v>
      </c>
      <c r="H268" s="59" t="str">
        <f>IFERROR(IF(VLOOKUP($D268&amp;"-"&amp;$E268,IF($H$4="TEB0187_REV01",CALC_CONN_TEB0187_REV01!$F:$I),4,0)="--","---",IF($H$4="TEB0187_REV01",CALC_CONN_TEB0187_REV01!$G268&amp; " --&gt; " &amp;CALC_CONN_TEB0187_REV01!$I268&amp; " --&gt; ")),"---")</f>
        <v>---</v>
      </c>
      <c r="I268" s="19" t="str">
        <f>IFERROR(IF(VLOOKUP($D268&amp;"-"&amp;$E268,IF($H$4="TEB0187_REV01",CALC_CONN_TEB0187_REV01!$F:$H),3,0)="--",VLOOKUP($D268&amp;"-"&amp;$E268,IF($H$4="TEB0187_REV01",CALC_CONN_TEB0187_REV01!$F:$H),2,0),VLOOKUP($D268&amp;"-"&amp;$E268,IF($H$4="TEB0187_REV01",CALC_CONN_TEB0187_REV01!$F:$H),3,0)),"---")</f>
        <v>---</v>
      </c>
      <c r="J268" s="19" t="str">
        <f>IFERROR(VLOOKUP(I268,IF($H$4="TEB0187_REV01",RAW_c_TEB0187_REV01!$AE:$AM),9,0),"---")</f>
        <v>---</v>
      </c>
      <c r="K268" s="19" t="str">
        <f>IFERROR(VLOOKUP(D268&amp;"-"&amp;E268,IF($H$4="TEB0187_REV01",RAW_c_TEB0187_REV01!$AD:$AK,"???"),6,0),"---")</f>
        <v>---</v>
      </c>
      <c r="L268" s="19" t="str">
        <f>IFERROR(VLOOKUP(D268&amp;"-"&amp;E268,IF($H$4="TEB0187_REV01",RAW_c_TEB0187_REV01!$AD:$AL,"???"),9,0),"---")</f>
        <v>---</v>
      </c>
      <c r="M268" s="19" t="str">
        <f>IFERROR(IF(VLOOKUP($F268&amp;"-"&amp;$G268,IF($M$4="TEI0187_REV01",RAW_m_TEI0187_REV01!$F:$AU),43,0)="--","---",IF($M$4="TEI0187_REV01",RAW_m_TEI0187_REV01!$AT268&amp; " --&gt; " &amp;RAW_m_TEI0187_REV01!$AU268&amp; " --&gt; ")),"---")</f>
        <v>---</v>
      </c>
      <c r="N268" s="19" t="str">
        <f>IFERROR(VLOOKUP(F268&amp;"-"&amp;G268,IF($M$4="TEI0187_REV01",RAW_m_TEI0187_REV01!$AD:$AJ),7,0),"---")</f>
        <v>---</v>
      </c>
      <c r="O268" s="19" t="str">
        <f>IFERROR(VLOOKUP(N268,IF($M$4="TEI0187_REV01",RAW_m_TEI0187_REV01!$AJ:$AK),2,0),"---")</f>
        <v>---</v>
      </c>
      <c r="P268" s="19" t="str">
        <f>IFERROR(VLOOKUP(F268&amp;"-"&amp;G268,IF($M$4="TEI0187_REV01",RAW_m_TEI0187_REV01!$AD:$AG),3,0),"---")</f>
        <v>---</v>
      </c>
      <c r="Q268" s="19" t="str">
        <f>IFERROR(VLOOKUP(N268,IF($M$4="TEI0187_REV01",RAW_m_TEI0187_REV01!$AE:$AH),4,0),"---")</f>
        <v>---</v>
      </c>
      <c r="R268" s="19" t="str">
        <f>IFERROR(VLOOKUP(F268&amp;"-"&amp;G268,IF($M$4="TEI0187_REV01",RAW_m_TEI0187_REV01!$AD:$AG),4,0),"---")</f>
        <v>---</v>
      </c>
    </row>
    <row r="269" spans="2:18" x14ac:dyDescent="0.25">
      <c r="B269" s="78">
        <v>264</v>
      </c>
      <c r="C269" s="19" t="str">
        <f>IFERROR(INDEX(B2B!A:F,MATCH('B2B Pin Table'!B269,B2B!A:A,0),6),"---")</f>
        <v>GND</v>
      </c>
      <c r="D269" s="19" t="str">
        <f>IFERROR(IF((COUNTIF(B2B!A265:K265,H267)&lt;0),"---",INDEX(B2B!A:K,MATCH('B2B Pin Table'!B269,B2B!A:A,0),2)),"---")</f>
        <v>J2</v>
      </c>
      <c r="E269" s="19" t="str">
        <f>IFERROR(IF((COUNTIF(B2B!A265:K265,H267)&lt;0),"---",INDEX(B2B!A:K,MATCH('B2B Pin Table'!B269,B2B!A:A,0),3)),"---")</f>
        <v>A24</v>
      </c>
      <c r="F269" s="19" t="str">
        <f>IFERROR(IF((COUNTIF(B2B!A265:K265,L267)&lt;0),"---",INDEX(B2B!A:K,MATCH('B2B Pin Table'!B269,B2B!A:A,0),4)),"---")</f>
        <v>J2</v>
      </c>
      <c r="G269" s="19" t="str">
        <f>IFERROR(IF((COUNTIF(B2B!A265:K265,L267)&lt;0),"---",INDEX(B2B!A:K,MATCH('B2B Pin Table'!B269,B2B!A:A,0),5)),"---")</f>
        <v>A24</v>
      </c>
      <c r="H269" s="59" t="str">
        <f>IFERROR(IF(VLOOKUP($D269&amp;"-"&amp;$E269,IF($H$4="TEB0187_REV01",CALC_CONN_TEB0187_REV01!$F:$I),4,0)="--","---",IF($H$4="TEB0187_REV01",CALC_CONN_TEB0187_REV01!$G269&amp; " --&gt; " &amp;CALC_CONN_TEB0187_REV01!$I269&amp; " --&gt; ")),"---")</f>
        <v>---</v>
      </c>
      <c r="I269" s="19" t="str">
        <f>IFERROR(IF(VLOOKUP($D269&amp;"-"&amp;$E269,IF($H$4="TEB0187_REV01",CALC_CONN_TEB0187_REV01!$F:$H),3,0)="--",VLOOKUP($D269&amp;"-"&amp;$E269,IF($H$4="TEB0187_REV01",CALC_CONN_TEB0187_REV01!$F:$H),2,0),VLOOKUP($D269&amp;"-"&amp;$E269,IF($H$4="TEB0187_REV01",CALC_CONN_TEB0187_REV01!$F:$H),3,0)),"---")</f>
        <v>---</v>
      </c>
      <c r="J269" s="19" t="str">
        <f>IFERROR(VLOOKUP(I269,IF($H$4="TEB0187_REV01",RAW_c_TEB0187_REV01!$AE:$AM),9,0),"---")</f>
        <v>---</v>
      </c>
      <c r="K269" s="19" t="str">
        <f>IFERROR(VLOOKUP(D269&amp;"-"&amp;E269,IF($H$4="TEB0187_REV01",RAW_c_TEB0187_REV01!$AD:$AK,"???"),6,0),"---")</f>
        <v>---</v>
      </c>
      <c r="L269" s="19" t="str">
        <f>IFERROR(VLOOKUP(D269&amp;"-"&amp;E269,IF($H$4="TEB0187_REV01",RAW_c_TEB0187_REV01!$AD:$AL,"???"),9,0),"---")</f>
        <v>---</v>
      </c>
      <c r="M269" s="19" t="str">
        <f>IFERROR(IF(VLOOKUP($F269&amp;"-"&amp;$G269,IF($M$4="TEI0187_REV01",RAW_m_TEI0187_REV01!$F:$AU),43,0)="--","---",IF($M$4="TEI0187_REV01",RAW_m_TEI0187_REV01!$AT269&amp; " --&gt; " &amp;RAW_m_TEI0187_REV01!$AU269&amp; " --&gt; ")),"---")</f>
        <v>---</v>
      </c>
      <c r="N269" s="19" t="str">
        <f>IFERROR(VLOOKUP(F269&amp;"-"&amp;G269,IF($M$4="TEI0187_REV01",RAW_m_TEI0187_REV01!$AD:$AJ),7,0),"---")</f>
        <v>---</v>
      </c>
      <c r="O269" s="19" t="str">
        <f>IFERROR(VLOOKUP(N269,IF($M$4="TEI0187_REV01",RAW_m_TEI0187_REV01!$AJ:$AK),2,0),"---")</f>
        <v>---</v>
      </c>
      <c r="P269" s="19" t="str">
        <f>IFERROR(VLOOKUP(F269&amp;"-"&amp;G269,IF($M$4="TEI0187_REV01",RAW_m_TEI0187_REV01!$AD:$AG),3,0),"---")</f>
        <v>---</v>
      </c>
      <c r="Q269" s="19" t="str">
        <f>IFERROR(VLOOKUP(N269,IF($M$4="TEI0187_REV01",RAW_m_TEI0187_REV01!$AE:$AH),4,0),"---")</f>
        <v>---</v>
      </c>
      <c r="R269" s="19" t="str">
        <f>IFERROR(VLOOKUP(F269&amp;"-"&amp;G269,IF($M$4="TEI0187_REV01",RAW_m_TEI0187_REV01!$AD:$AG),4,0),"---")</f>
        <v>---</v>
      </c>
    </row>
    <row r="270" spans="2:18" x14ac:dyDescent="0.25">
      <c r="B270" s="78">
        <v>265</v>
      </c>
      <c r="C270" s="19" t="str">
        <f>IFERROR(INDEX(B2B!A:F,MATCH('B2B Pin Table'!B270,B2B!A:A,0),6),"---")</f>
        <v>GND</v>
      </c>
      <c r="D270" s="19" t="str">
        <f>IFERROR(IF((COUNTIF(B2B!A266:K266,H268)&lt;0),"---",INDEX(B2B!A:K,MATCH('B2B Pin Table'!B270,B2B!A:A,0),2)),"---")</f>
        <v>J2</v>
      </c>
      <c r="E270" s="19" t="str">
        <f>IFERROR(IF((COUNTIF(B2B!A266:K266,H268)&lt;0),"---",INDEX(B2B!A:K,MATCH('B2B Pin Table'!B270,B2B!A:A,0),3)),"---")</f>
        <v>A25</v>
      </c>
      <c r="F270" s="19" t="str">
        <f>IFERROR(IF((COUNTIF(B2B!A266:K266,L268)&lt;0),"---",INDEX(B2B!A:K,MATCH('B2B Pin Table'!B270,B2B!A:A,0),4)),"---")</f>
        <v>J2</v>
      </c>
      <c r="G270" s="19" t="str">
        <f>IFERROR(IF((COUNTIF(B2B!A266:K266,L268)&lt;0),"---",INDEX(B2B!A:K,MATCH('B2B Pin Table'!B270,B2B!A:A,0),5)),"---")</f>
        <v>A25</v>
      </c>
      <c r="H270" s="59" t="str">
        <f>IFERROR(IF(VLOOKUP($D270&amp;"-"&amp;$E270,IF($H$4="TEB0187_REV01",CALC_CONN_TEB0187_REV01!$F:$I),4,0)="--","---",IF($H$4="TEB0187_REV01",CALC_CONN_TEB0187_REV01!$G270&amp; " --&gt; " &amp;CALC_CONN_TEB0187_REV01!$I270&amp; " --&gt; ")),"---")</f>
        <v>---</v>
      </c>
      <c r="I270" s="19" t="str">
        <f>IFERROR(IF(VLOOKUP($D270&amp;"-"&amp;$E270,IF($H$4="TEB0187_REV01",CALC_CONN_TEB0187_REV01!$F:$H),3,0)="--",VLOOKUP($D270&amp;"-"&amp;$E270,IF($H$4="TEB0187_REV01",CALC_CONN_TEB0187_REV01!$F:$H),2,0),VLOOKUP($D270&amp;"-"&amp;$E270,IF($H$4="TEB0187_REV01",CALC_CONN_TEB0187_REV01!$F:$H),3,0)),"---")</f>
        <v>---</v>
      </c>
      <c r="J270" s="19" t="str">
        <f>IFERROR(VLOOKUP(I270,IF($H$4="TEB0187_REV01",RAW_c_TEB0187_REV01!$AE:$AM),9,0),"---")</f>
        <v>---</v>
      </c>
      <c r="K270" s="19" t="str">
        <f>IFERROR(VLOOKUP(D270&amp;"-"&amp;E270,IF($H$4="TEB0187_REV01",RAW_c_TEB0187_REV01!$AD:$AK,"???"),6,0),"---")</f>
        <v>---</v>
      </c>
      <c r="L270" s="19" t="str">
        <f>IFERROR(VLOOKUP(D270&amp;"-"&amp;E270,IF($H$4="TEB0187_REV01",RAW_c_TEB0187_REV01!$AD:$AL,"???"),9,0),"---")</f>
        <v>---</v>
      </c>
      <c r="M270" s="19" t="str">
        <f>IFERROR(IF(VLOOKUP($F270&amp;"-"&amp;$G270,IF($M$4="TEI0187_REV01",RAW_m_TEI0187_REV01!$F:$AU),43,0)="--","---",IF($M$4="TEI0187_REV01",RAW_m_TEI0187_REV01!$AT270&amp; " --&gt; " &amp;RAW_m_TEI0187_REV01!$AU270&amp; " --&gt; ")),"---")</f>
        <v>---</v>
      </c>
      <c r="N270" s="19" t="str">
        <f>IFERROR(VLOOKUP(F270&amp;"-"&amp;G270,IF($M$4="TEI0187_REV01",RAW_m_TEI0187_REV01!$AD:$AJ),7,0),"---")</f>
        <v>---</v>
      </c>
      <c r="O270" s="19" t="str">
        <f>IFERROR(VLOOKUP(N270,IF($M$4="TEI0187_REV01",RAW_m_TEI0187_REV01!$AJ:$AK),2,0),"---")</f>
        <v>---</v>
      </c>
      <c r="P270" s="19" t="str">
        <f>IFERROR(VLOOKUP(F270&amp;"-"&amp;G270,IF($M$4="TEI0187_REV01",RAW_m_TEI0187_REV01!$AD:$AG),3,0),"---")</f>
        <v>---</v>
      </c>
      <c r="Q270" s="19" t="str">
        <f>IFERROR(VLOOKUP(N270,IF($M$4="TEI0187_REV01",RAW_m_TEI0187_REV01!$AE:$AH),4,0),"---")</f>
        <v>---</v>
      </c>
      <c r="R270" s="19" t="str">
        <f>IFERROR(VLOOKUP(F270&amp;"-"&amp;G270,IF($M$4="TEI0187_REV01",RAW_m_TEI0187_REV01!$AD:$AG),4,0),"---")</f>
        <v>---</v>
      </c>
    </row>
    <row r="271" spans="2:18" x14ac:dyDescent="0.25">
      <c r="B271" s="78">
        <v>266</v>
      </c>
      <c r="C271" s="19" t="str">
        <f>IFERROR(INDEX(B2B!A:F,MATCH('B2B Pin Table'!B271,B2B!A:A,0),6),"---")</f>
        <v>NC</v>
      </c>
      <c r="D271" s="19" t="str">
        <f>IFERROR(IF((COUNTIF(B2B!A267:K267,H269)&lt;0),"---",INDEX(B2B!A:K,MATCH('B2B Pin Table'!B271,B2B!A:A,0),2)),"---")</f>
        <v>J2</v>
      </c>
      <c r="E271" s="19" t="str">
        <f>IFERROR(IF((COUNTIF(B2B!A267:K267,H269)&lt;0),"---",INDEX(B2B!A:K,MATCH('B2B Pin Table'!B271,B2B!A:A,0),3)),"---")</f>
        <v>A26</v>
      </c>
      <c r="F271" s="19" t="str">
        <f>IFERROR(IF((COUNTIF(B2B!A267:K267,L269)&lt;0),"---",INDEX(B2B!A:K,MATCH('B2B Pin Table'!B271,B2B!A:A,0),4)),"---")</f>
        <v>J2</v>
      </c>
      <c r="G271" s="19" t="str">
        <f>IFERROR(IF((COUNTIF(B2B!A267:K267,L269)&lt;0),"---",INDEX(B2B!A:K,MATCH('B2B Pin Table'!B271,B2B!A:A,0),5)),"---")</f>
        <v>A26</v>
      </c>
      <c r="H271" s="59" t="str">
        <f>IFERROR(IF(VLOOKUP($D271&amp;"-"&amp;$E271,IF($H$4="TEB0187_REV01",CALC_CONN_TEB0187_REV01!$F:$I),4,0)="--","---",IF($H$4="TEB0187_REV01",CALC_CONN_TEB0187_REV01!$G271&amp; " --&gt; " &amp;CALC_CONN_TEB0187_REV01!$I271&amp; " --&gt; ")),"---")</f>
        <v>---</v>
      </c>
      <c r="I271" s="19" t="str">
        <f>IFERROR(IF(VLOOKUP($D271&amp;"-"&amp;$E271,IF($H$4="TEB0187_REV01",CALC_CONN_TEB0187_REV01!$F:$H),3,0)="--",VLOOKUP($D271&amp;"-"&amp;$E271,IF($H$4="TEB0187_REV01",CALC_CONN_TEB0187_REV01!$F:$H),2,0),VLOOKUP($D271&amp;"-"&amp;$E271,IF($H$4="TEB0187_REV01",CALC_CONN_TEB0187_REV01!$F:$H),3,0)),"---")</f>
        <v>---</v>
      </c>
      <c r="J271" s="19" t="str">
        <f>IFERROR(VLOOKUP(I271,IF($H$4="TEB0187_REV01",RAW_c_TEB0187_REV01!$AE:$AM),9,0),"---")</f>
        <v>---</v>
      </c>
      <c r="K271" s="19" t="str">
        <f>IFERROR(VLOOKUP(D271&amp;"-"&amp;E271,IF($H$4="TEB0187_REV01",RAW_c_TEB0187_REV01!$AD:$AK,"???"),6,0),"---")</f>
        <v>---</v>
      </c>
      <c r="L271" s="19" t="str">
        <f>IFERROR(VLOOKUP(D271&amp;"-"&amp;E271,IF($H$4="TEB0187_REV01",RAW_c_TEB0187_REV01!$AD:$AL,"???"),9,0),"---")</f>
        <v>---</v>
      </c>
      <c r="M271" s="19" t="str">
        <f>IFERROR(IF(VLOOKUP($F271&amp;"-"&amp;$G271,IF($M$4="TEI0187_REV01",RAW_m_TEI0187_REV01!$F:$AU),43,0)="--","---",IF($M$4="TEI0187_REV01",RAW_m_TEI0187_REV01!$AT271&amp; " --&gt; " &amp;RAW_m_TEI0187_REV01!$AU271&amp; " --&gt; ")),"---")</f>
        <v>---</v>
      </c>
      <c r="N271" s="19" t="str">
        <f>IFERROR(VLOOKUP(F271&amp;"-"&amp;G271,IF($M$4="TEI0187_REV01",RAW_m_TEI0187_REV01!$AD:$AJ),7,0),"---")</f>
        <v>---</v>
      </c>
      <c r="O271" s="19" t="str">
        <f>IFERROR(VLOOKUP(N271,IF($M$4="TEI0187_REV01",RAW_m_TEI0187_REV01!$AJ:$AK),2,0),"---")</f>
        <v>---</v>
      </c>
      <c r="P271" s="19" t="str">
        <f>IFERROR(VLOOKUP(F271&amp;"-"&amp;G271,IF($M$4="TEI0187_REV01",RAW_m_TEI0187_REV01!$AD:$AG),3,0),"---")</f>
        <v>---</v>
      </c>
      <c r="Q271" s="19" t="str">
        <f>IFERROR(VLOOKUP(N271,IF($M$4="TEI0187_REV01",RAW_m_TEI0187_REV01!$AE:$AH),4,0),"---")</f>
        <v>---</v>
      </c>
      <c r="R271" s="19" t="str">
        <f>IFERROR(VLOOKUP(F271&amp;"-"&amp;G271,IF($M$4="TEI0187_REV01",RAW_m_TEI0187_REV01!$AD:$AG),4,0),"---")</f>
        <v>---</v>
      </c>
    </row>
    <row r="272" spans="2:18" x14ac:dyDescent="0.25">
      <c r="B272" s="78">
        <v>267</v>
      </c>
      <c r="C272" s="19" t="str">
        <f>IFERROR(INDEX(B2B!A:F,MATCH('B2B Pin Table'!B272,B2B!A:A,0),6),"---")</f>
        <v>NC</v>
      </c>
      <c r="D272" s="19" t="str">
        <f>IFERROR(IF((COUNTIF(B2B!A268:K268,H270)&lt;0),"---",INDEX(B2B!A:K,MATCH('B2B Pin Table'!B272,B2B!A:A,0),2)),"---")</f>
        <v>J2</v>
      </c>
      <c r="E272" s="19" t="str">
        <f>IFERROR(IF((COUNTIF(B2B!A268:K268,H270)&lt;0),"---",INDEX(B2B!A:K,MATCH('B2B Pin Table'!B272,B2B!A:A,0),3)),"---")</f>
        <v>A27</v>
      </c>
      <c r="F272" s="19" t="str">
        <f>IFERROR(IF((COUNTIF(B2B!A268:K268,L270)&lt;0),"---",INDEX(B2B!A:K,MATCH('B2B Pin Table'!B272,B2B!A:A,0),4)),"---")</f>
        <v>J2</v>
      </c>
      <c r="G272" s="19" t="str">
        <f>IFERROR(IF((COUNTIF(B2B!A268:K268,L270)&lt;0),"---",INDEX(B2B!A:K,MATCH('B2B Pin Table'!B272,B2B!A:A,0),5)),"---")</f>
        <v>A27</v>
      </c>
      <c r="H272" s="59" t="str">
        <f>IFERROR(IF(VLOOKUP($D272&amp;"-"&amp;$E272,IF($H$4="TEB0187_REV01",CALC_CONN_TEB0187_REV01!$F:$I),4,0)="--","---",IF($H$4="TEB0187_REV01",CALC_CONN_TEB0187_REV01!$G272&amp; " --&gt; " &amp;CALC_CONN_TEB0187_REV01!$I272&amp; " --&gt; ")),"---")</f>
        <v>---</v>
      </c>
      <c r="I272" s="19" t="str">
        <f>IFERROR(IF(VLOOKUP($D272&amp;"-"&amp;$E272,IF($H$4="TEB0187_REV01",CALC_CONN_TEB0187_REV01!$F:$H),3,0)="--",VLOOKUP($D272&amp;"-"&amp;$E272,IF($H$4="TEB0187_REV01",CALC_CONN_TEB0187_REV01!$F:$H),2,0),VLOOKUP($D272&amp;"-"&amp;$E272,IF($H$4="TEB0187_REV01",CALC_CONN_TEB0187_REV01!$F:$H),3,0)),"---")</f>
        <v>---</v>
      </c>
      <c r="J272" s="19" t="str">
        <f>IFERROR(VLOOKUP(I272,IF($H$4="TEB0187_REV01",RAW_c_TEB0187_REV01!$AE:$AM),9,0),"---")</f>
        <v>---</v>
      </c>
      <c r="K272" s="19" t="str">
        <f>IFERROR(VLOOKUP(D272&amp;"-"&amp;E272,IF($H$4="TEB0187_REV01",RAW_c_TEB0187_REV01!$AD:$AK,"???"),6,0),"---")</f>
        <v>---</v>
      </c>
      <c r="L272" s="19" t="str">
        <f>IFERROR(VLOOKUP(D272&amp;"-"&amp;E272,IF($H$4="TEB0187_REV01",RAW_c_TEB0187_REV01!$AD:$AL,"???"),9,0),"---")</f>
        <v>---</v>
      </c>
      <c r="M272" s="19" t="str">
        <f>IFERROR(IF(VLOOKUP($F272&amp;"-"&amp;$G272,IF($M$4="TEI0187_REV01",RAW_m_TEI0187_REV01!$F:$AU),43,0)="--","---",IF($M$4="TEI0187_REV01",RAW_m_TEI0187_REV01!$AT272&amp; " --&gt; " &amp;RAW_m_TEI0187_REV01!$AU272&amp; " --&gt; ")),"---")</f>
        <v>---</v>
      </c>
      <c r="N272" s="19" t="str">
        <f>IFERROR(VLOOKUP(F272&amp;"-"&amp;G272,IF($M$4="TEI0187_REV01",RAW_m_TEI0187_REV01!$AD:$AJ),7,0),"---")</f>
        <v>---</v>
      </c>
      <c r="O272" s="19" t="str">
        <f>IFERROR(VLOOKUP(N272,IF($M$4="TEI0187_REV01",RAW_m_TEI0187_REV01!$AJ:$AK),2,0),"---")</f>
        <v>---</v>
      </c>
      <c r="P272" s="19" t="str">
        <f>IFERROR(VLOOKUP(F272&amp;"-"&amp;G272,IF($M$4="TEI0187_REV01",RAW_m_TEI0187_REV01!$AD:$AG),3,0),"---")</f>
        <v>---</v>
      </c>
      <c r="Q272" s="19" t="str">
        <f>IFERROR(VLOOKUP(N272,IF($M$4="TEI0187_REV01",RAW_m_TEI0187_REV01!$AE:$AH),4,0),"---")</f>
        <v>---</v>
      </c>
      <c r="R272" s="19" t="str">
        <f>IFERROR(VLOOKUP(F272&amp;"-"&amp;G272,IF($M$4="TEI0187_REV01",RAW_m_TEI0187_REV01!$AD:$AG),4,0),"---")</f>
        <v>---</v>
      </c>
    </row>
    <row r="273" spans="2:18" x14ac:dyDescent="0.25">
      <c r="B273" s="78">
        <v>268</v>
      </c>
      <c r="C273" s="19" t="str">
        <f>IFERROR(INDEX(B2B!A:F,MATCH('B2B Pin Table'!B273,B2B!A:A,0),6),"---")</f>
        <v>GND</v>
      </c>
      <c r="D273" s="19" t="str">
        <f>IFERROR(IF((COUNTIF(B2B!A269:K269,H271)&lt;0),"---",INDEX(B2B!A:K,MATCH('B2B Pin Table'!B273,B2B!A:A,0),2)),"---")</f>
        <v>J2</v>
      </c>
      <c r="E273" s="19" t="str">
        <f>IFERROR(IF((COUNTIF(B2B!A269:K269,H271)&lt;0),"---",INDEX(B2B!A:K,MATCH('B2B Pin Table'!B273,B2B!A:A,0),3)),"---")</f>
        <v>A28</v>
      </c>
      <c r="F273" s="19" t="str">
        <f>IFERROR(IF((COUNTIF(B2B!A269:K269,L271)&lt;0),"---",INDEX(B2B!A:K,MATCH('B2B Pin Table'!B273,B2B!A:A,0),4)),"---")</f>
        <v>J2</v>
      </c>
      <c r="G273" s="19" t="str">
        <f>IFERROR(IF((COUNTIF(B2B!A269:K269,L271)&lt;0),"---",INDEX(B2B!A:K,MATCH('B2B Pin Table'!B273,B2B!A:A,0),5)),"---")</f>
        <v>A28</v>
      </c>
      <c r="H273" s="59" t="str">
        <f>IFERROR(IF(VLOOKUP($D273&amp;"-"&amp;$E273,IF($H$4="TEB0187_REV01",CALC_CONN_TEB0187_REV01!$F:$I),4,0)="--","---",IF($H$4="TEB0187_REV01",CALC_CONN_TEB0187_REV01!$G273&amp; " --&gt; " &amp;CALC_CONN_TEB0187_REV01!$I273&amp; " --&gt; ")),"---")</f>
        <v>---</v>
      </c>
      <c r="I273" s="19" t="str">
        <f>IFERROR(IF(VLOOKUP($D273&amp;"-"&amp;$E273,IF($H$4="TEB0187_REV01",CALC_CONN_TEB0187_REV01!$F:$H),3,0)="--",VLOOKUP($D273&amp;"-"&amp;$E273,IF($H$4="TEB0187_REV01",CALC_CONN_TEB0187_REV01!$F:$H),2,0),VLOOKUP($D273&amp;"-"&amp;$E273,IF($H$4="TEB0187_REV01",CALC_CONN_TEB0187_REV01!$F:$H),3,0)),"---")</f>
        <v>---</v>
      </c>
      <c r="J273" s="19" t="str">
        <f>IFERROR(VLOOKUP(I273,IF($H$4="TEB0187_REV01",RAW_c_TEB0187_REV01!$AE:$AM),9,0),"---")</f>
        <v>---</v>
      </c>
      <c r="K273" s="19" t="str">
        <f>IFERROR(VLOOKUP(D273&amp;"-"&amp;E273,IF($H$4="TEB0187_REV01",RAW_c_TEB0187_REV01!$AD:$AK,"???"),6,0),"---")</f>
        <v>---</v>
      </c>
      <c r="L273" s="19" t="str">
        <f>IFERROR(VLOOKUP(D273&amp;"-"&amp;E273,IF($H$4="TEB0187_REV01",RAW_c_TEB0187_REV01!$AD:$AL,"???"),9,0),"---")</f>
        <v>---</v>
      </c>
      <c r="M273" s="19" t="str">
        <f>IFERROR(IF(VLOOKUP($F273&amp;"-"&amp;$G273,IF($M$4="TEI0187_REV01",RAW_m_TEI0187_REV01!$F:$AU),43,0)="--","---",IF($M$4="TEI0187_REV01",RAW_m_TEI0187_REV01!$AT273&amp; " --&gt; " &amp;RAW_m_TEI0187_REV01!$AU273&amp; " --&gt; ")),"---")</f>
        <v>---</v>
      </c>
      <c r="N273" s="19" t="str">
        <f>IFERROR(VLOOKUP(F273&amp;"-"&amp;G273,IF($M$4="TEI0187_REV01",RAW_m_TEI0187_REV01!$AD:$AJ),7,0),"---")</f>
        <v>---</v>
      </c>
      <c r="O273" s="19" t="str">
        <f>IFERROR(VLOOKUP(N273,IF($M$4="TEI0187_REV01",RAW_m_TEI0187_REV01!$AJ:$AK),2,0),"---")</f>
        <v>---</v>
      </c>
      <c r="P273" s="19" t="str">
        <f>IFERROR(VLOOKUP(F273&amp;"-"&amp;G273,IF($M$4="TEI0187_REV01",RAW_m_TEI0187_REV01!$AD:$AG),3,0),"---")</f>
        <v>---</v>
      </c>
      <c r="Q273" s="19" t="str">
        <f>IFERROR(VLOOKUP(N273,IF($M$4="TEI0187_REV01",RAW_m_TEI0187_REV01!$AE:$AH),4,0),"---")</f>
        <v>---</v>
      </c>
      <c r="R273" s="19" t="str">
        <f>IFERROR(VLOOKUP(F273&amp;"-"&amp;G273,IF($M$4="TEI0187_REV01",RAW_m_TEI0187_REV01!$AD:$AG),4,0),"---")</f>
        <v>---</v>
      </c>
    </row>
    <row r="274" spans="2:18" x14ac:dyDescent="0.25">
      <c r="B274" s="78">
        <v>269</v>
      </c>
      <c r="C274" s="19" t="str">
        <f>IFERROR(INDEX(B2B!A:F,MATCH('B2B Pin Table'!B274,B2B!A:A,0),6),"---")</f>
        <v>GND</v>
      </c>
      <c r="D274" s="19" t="str">
        <f>IFERROR(IF((COUNTIF(B2B!A270:K270,H272)&lt;0),"---",INDEX(B2B!A:K,MATCH('B2B Pin Table'!B274,B2B!A:A,0),2)),"---")</f>
        <v>J2</v>
      </c>
      <c r="E274" s="19" t="str">
        <f>IFERROR(IF((COUNTIF(B2B!A270:K270,H272)&lt;0),"---",INDEX(B2B!A:K,MATCH('B2B Pin Table'!B274,B2B!A:A,0),3)),"---")</f>
        <v>A29</v>
      </c>
      <c r="F274" s="19" t="str">
        <f>IFERROR(IF((COUNTIF(B2B!A270:K270,L272)&lt;0),"---",INDEX(B2B!A:K,MATCH('B2B Pin Table'!B274,B2B!A:A,0),4)),"---")</f>
        <v>J2</v>
      </c>
      <c r="G274" s="19" t="str">
        <f>IFERROR(IF((COUNTIF(B2B!A270:K270,L272)&lt;0),"---",INDEX(B2B!A:K,MATCH('B2B Pin Table'!B274,B2B!A:A,0),5)),"---")</f>
        <v>A29</v>
      </c>
      <c r="H274" s="59" t="str">
        <f>IFERROR(IF(VLOOKUP($D274&amp;"-"&amp;$E274,IF($H$4="TEB0187_REV01",CALC_CONN_TEB0187_REV01!$F:$I),4,0)="--","---",IF($H$4="TEB0187_REV01",CALC_CONN_TEB0187_REV01!$G274&amp; " --&gt; " &amp;CALC_CONN_TEB0187_REV01!$I274&amp; " --&gt; ")),"---")</f>
        <v>---</v>
      </c>
      <c r="I274" s="19" t="str">
        <f>IFERROR(IF(VLOOKUP($D274&amp;"-"&amp;$E274,IF($H$4="TEB0187_REV01",CALC_CONN_TEB0187_REV01!$F:$H),3,0)="--",VLOOKUP($D274&amp;"-"&amp;$E274,IF($H$4="TEB0187_REV01",CALC_CONN_TEB0187_REV01!$F:$H),2,0),VLOOKUP($D274&amp;"-"&amp;$E274,IF($H$4="TEB0187_REV01",CALC_CONN_TEB0187_REV01!$F:$H),3,0)),"---")</f>
        <v>---</v>
      </c>
      <c r="J274" s="19" t="str">
        <f>IFERROR(VLOOKUP(I274,IF($H$4="TEB0187_REV01",RAW_c_TEB0187_REV01!$AE:$AM),9,0),"---")</f>
        <v>---</v>
      </c>
      <c r="K274" s="19" t="str">
        <f>IFERROR(VLOOKUP(D274&amp;"-"&amp;E274,IF($H$4="TEB0187_REV01",RAW_c_TEB0187_REV01!$AD:$AK,"???"),6,0),"---")</f>
        <v>---</v>
      </c>
      <c r="L274" s="19" t="str">
        <f>IFERROR(VLOOKUP(D274&amp;"-"&amp;E274,IF($H$4="TEB0187_REV01",RAW_c_TEB0187_REV01!$AD:$AL,"???"),9,0),"---")</f>
        <v>---</v>
      </c>
      <c r="M274" s="19" t="str">
        <f>IFERROR(IF(VLOOKUP($F274&amp;"-"&amp;$G274,IF($M$4="TEI0187_REV01",RAW_m_TEI0187_REV01!$F:$AU),43,0)="--","---",IF($M$4="TEI0187_REV01",RAW_m_TEI0187_REV01!$AT274&amp; " --&gt; " &amp;RAW_m_TEI0187_REV01!$AU274&amp; " --&gt; ")),"---")</f>
        <v>---</v>
      </c>
      <c r="N274" s="19" t="str">
        <f>IFERROR(VLOOKUP(F274&amp;"-"&amp;G274,IF($M$4="TEI0187_REV01",RAW_m_TEI0187_REV01!$AD:$AJ),7,0),"---")</f>
        <v>---</v>
      </c>
      <c r="O274" s="19" t="str">
        <f>IFERROR(VLOOKUP(N274,IF($M$4="TEI0187_REV01",RAW_m_TEI0187_REV01!$AJ:$AK),2,0),"---")</f>
        <v>---</v>
      </c>
      <c r="P274" s="19" t="str">
        <f>IFERROR(VLOOKUP(F274&amp;"-"&amp;G274,IF($M$4="TEI0187_REV01",RAW_m_TEI0187_REV01!$AD:$AG),3,0),"---")</f>
        <v>---</v>
      </c>
      <c r="Q274" s="19" t="str">
        <f>IFERROR(VLOOKUP(N274,IF($M$4="TEI0187_REV01",RAW_m_TEI0187_REV01!$AE:$AH),4,0),"---")</f>
        <v>---</v>
      </c>
      <c r="R274" s="19" t="str">
        <f>IFERROR(VLOOKUP(F274&amp;"-"&amp;G274,IF($M$4="TEI0187_REV01",RAW_m_TEI0187_REV01!$AD:$AG),4,0),"---")</f>
        <v>---</v>
      </c>
    </row>
    <row r="275" spans="2:18" x14ac:dyDescent="0.25">
      <c r="B275" s="78">
        <v>270</v>
      </c>
      <c r="C275" s="19" t="str">
        <f>IFERROR(INDEX(B2B!A:F,MATCH('B2B Pin Table'!B275,B2B!A:A,0),6),"---")</f>
        <v>SYSTEM</v>
      </c>
      <c r="D275" s="19" t="str">
        <f>IFERROR(IF((COUNTIF(B2B!A271:K271,H273)&lt;0),"---",INDEX(B2B!A:K,MATCH('B2B Pin Table'!B275,B2B!A:A,0),2)),"---")</f>
        <v>J2</v>
      </c>
      <c r="E275" s="19" t="str">
        <f>IFERROR(IF((COUNTIF(B2B!A271:K271,H273)&lt;0),"---",INDEX(B2B!A:K,MATCH('B2B Pin Table'!B275,B2B!A:A,0),3)),"---")</f>
        <v>A30</v>
      </c>
      <c r="F275" s="19" t="str">
        <f>IFERROR(IF((COUNTIF(B2B!A271:K271,L273)&lt;0),"---",INDEX(B2B!A:K,MATCH('B2B Pin Table'!B275,B2B!A:A,0),4)),"---")</f>
        <v>J2</v>
      </c>
      <c r="G275" s="19" t="str">
        <f>IFERROR(IF((COUNTIF(B2B!A271:K271,L273)&lt;0),"---",INDEX(B2B!A:K,MATCH('B2B Pin Table'!B275,B2B!A:A,0),5)),"---")</f>
        <v>A30</v>
      </c>
      <c r="H275" s="59" t="str">
        <f>IFERROR(IF(VLOOKUP($D275&amp;"-"&amp;$E275,IF($H$4="TEB0187_REV01",CALC_CONN_TEB0187_REV01!$F:$I),4,0)="--","---",IF($H$4="TEB0187_REV01",CALC_CONN_TEB0187_REV01!$G275&amp; " --&gt; " &amp;CALC_CONN_TEB0187_REV01!$I275&amp; " --&gt; ")),"---")</f>
        <v>---</v>
      </c>
      <c r="I275" s="19" t="str">
        <f>IFERROR(IF(VLOOKUP($D275&amp;"-"&amp;$E275,IF($H$4="TEB0187_REV01",CALC_CONN_TEB0187_REV01!$F:$H),3,0)="--",VLOOKUP($D275&amp;"-"&amp;$E275,IF($H$4="TEB0187_REV01",CALC_CONN_TEB0187_REV01!$F:$H),2,0),VLOOKUP($D275&amp;"-"&amp;$E275,IF($H$4="TEB0187_REV01",CALC_CONN_TEB0187_REV01!$F:$H),3,0)),"---")</f>
        <v>---</v>
      </c>
      <c r="J275" s="19" t="str">
        <f>IFERROR(VLOOKUP(I275,IF($H$4="TEB0187_REV01",RAW_c_TEB0187_REV01!$AE:$AM),9,0),"---")</f>
        <v>---</v>
      </c>
      <c r="K275" s="19" t="str">
        <f>IFERROR(VLOOKUP(D275&amp;"-"&amp;E275,IF($H$4="TEB0187_REV01",RAW_c_TEB0187_REV01!$AD:$AK,"???"),6,0),"---")</f>
        <v>---</v>
      </c>
      <c r="L275" s="19" t="str">
        <f>IFERROR(VLOOKUP(D275&amp;"-"&amp;E275,IF($H$4="TEB0187_REV01",RAW_c_TEB0187_REV01!$AD:$AL,"???"),9,0),"---")</f>
        <v>---</v>
      </c>
      <c r="M275" s="19" t="str">
        <f>IFERROR(IF(VLOOKUP($F275&amp;"-"&amp;$G275,IF($M$4="TEI0187_REV01",RAW_m_TEI0187_REV01!$F:$AU),43,0)="--","---",IF($M$4="TEI0187_REV01",RAW_m_TEI0187_REV01!$AT275&amp; " --&gt; " &amp;RAW_m_TEI0187_REV01!$AU275&amp; " --&gt; ")),"---")</f>
        <v>---</v>
      </c>
      <c r="N275" s="19" t="str">
        <f>IFERROR(VLOOKUP(F275&amp;"-"&amp;G275,IF($M$4="TEI0187_REV01",RAW_m_TEI0187_REV01!$AD:$AJ),7,0),"---")</f>
        <v>---</v>
      </c>
      <c r="O275" s="19" t="str">
        <f>IFERROR(VLOOKUP(N275,IF($M$4="TEI0187_REV01",RAW_m_TEI0187_REV01!$AJ:$AK),2,0),"---")</f>
        <v>---</v>
      </c>
      <c r="P275" s="19" t="str">
        <f>IFERROR(VLOOKUP(F275&amp;"-"&amp;G275,IF($M$4="TEI0187_REV01",RAW_m_TEI0187_REV01!$AD:$AG),3,0),"---")</f>
        <v>---</v>
      </c>
      <c r="Q275" s="19" t="str">
        <f>IFERROR(VLOOKUP(N275,IF($M$4="TEI0187_REV01",RAW_m_TEI0187_REV01!$AE:$AH),4,0),"---")</f>
        <v>---</v>
      </c>
      <c r="R275" s="19" t="str">
        <f>IFERROR(VLOOKUP(F275&amp;"-"&amp;G275,IF($M$4="TEI0187_REV01",RAW_m_TEI0187_REV01!$AD:$AG),4,0),"---")</f>
        <v>---</v>
      </c>
    </row>
    <row r="276" spans="2:18" x14ac:dyDescent="0.25">
      <c r="B276" s="78">
        <v>271</v>
      </c>
      <c r="C276" s="19" t="str">
        <f>IFERROR(INDEX(B2B!A:F,MATCH('B2B Pin Table'!B276,B2B!A:A,0),6),"---")</f>
        <v>SYSTEM</v>
      </c>
      <c r="D276" s="19" t="str">
        <f>IFERROR(IF((COUNTIF(B2B!A272:K272,H274)&lt;0),"---",INDEX(B2B!A:K,MATCH('B2B Pin Table'!B276,B2B!A:A,0),2)),"---")</f>
        <v>J2</v>
      </c>
      <c r="E276" s="19" t="str">
        <f>IFERROR(IF((COUNTIF(B2B!A272:K272,H274)&lt;0),"---",INDEX(B2B!A:K,MATCH('B2B Pin Table'!B276,B2B!A:A,0),3)),"---")</f>
        <v>A31</v>
      </c>
      <c r="F276" s="19" t="str">
        <f>IFERROR(IF((COUNTIF(B2B!A272:K272,L274)&lt;0),"---",INDEX(B2B!A:K,MATCH('B2B Pin Table'!B276,B2B!A:A,0),4)),"---")</f>
        <v>J2</v>
      </c>
      <c r="G276" s="19" t="str">
        <f>IFERROR(IF((COUNTIF(B2B!A272:K272,L274)&lt;0),"---",INDEX(B2B!A:K,MATCH('B2B Pin Table'!B276,B2B!A:A,0),5)),"---")</f>
        <v>A31</v>
      </c>
      <c r="H276" s="59" t="str">
        <f>IFERROR(IF(VLOOKUP($D276&amp;"-"&amp;$E276,IF($H$4="TEB0187_REV01",CALC_CONN_TEB0187_REV01!$F:$I),4,0)="--","---",IF($H$4="TEB0187_REV01",CALC_CONN_TEB0187_REV01!$G276&amp; " --&gt; " &amp;CALC_CONN_TEB0187_REV01!$I276&amp; " --&gt; ")),"---")</f>
        <v>---</v>
      </c>
      <c r="I276" s="19" t="str">
        <f>IFERROR(IF(VLOOKUP($D276&amp;"-"&amp;$E276,IF($H$4="TEB0187_REV01",CALC_CONN_TEB0187_REV01!$F:$H),3,0)="--",VLOOKUP($D276&amp;"-"&amp;$E276,IF($H$4="TEB0187_REV01",CALC_CONN_TEB0187_REV01!$F:$H),2,0),VLOOKUP($D276&amp;"-"&amp;$E276,IF($H$4="TEB0187_REV01",CALC_CONN_TEB0187_REV01!$F:$H),3,0)),"---")</f>
        <v>---</v>
      </c>
      <c r="J276" s="19" t="str">
        <f>IFERROR(VLOOKUP(I276,IF($H$4="TEB0187_REV01",RAW_c_TEB0187_REV01!$AE:$AM),9,0),"---")</f>
        <v>---</v>
      </c>
      <c r="K276" s="19" t="str">
        <f>IFERROR(VLOOKUP(D276&amp;"-"&amp;E276,IF($H$4="TEB0187_REV01",RAW_c_TEB0187_REV01!$AD:$AK,"???"),6,0),"---")</f>
        <v>---</v>
      </c>
      <c r="L276" s="19" t="str">
        <f>IFERROR(VLOOKUP(D276&amp;"-"&amp;E276,IF($H$4="TEB0187_REV01",RAW_c_TEB0187_REV01!$AD:$AL,"???"),9,0),"---")</f>
        <v>---</v>
      </c>
      <c r="M276" s="19" t="str">
        <f>IFERROR(IF(VLOOKUP($F276&amp;"-"&amp;$G276,IF($M$4="TEI0187_REV01",RAW_m_TEI0187_REV01!$F:$AU),43,0)="--","---",IF($M$4="TEI0187_REV01",RAW_m_TEI0187_REV01!$AT276&amp; " --&gt; " &amp;RAW_m_TEI0187_REV01!$AU276&amp; " --&gt; ")),"---")</f>
        <v>---</v>
      </c>
      <c r="N276" s="19" t="str">
        <f>IFERROR(VLOOKUP(F276&amp;"-"&amp;G276,IF($M$4="TEI0187_REV01",RAW_m_TEI0187_REV01!$AD:$AJ),7,0),"---")</f>
        <v>---</v>
      </c>
      <c r="O276" s="19" t="str">
        <f>IFERROR(VLOOKUP(N276,IF($M$4="TEI0187_REV01",RAW_m_TEI0187_REV01!$AJ:$AK),2,0),"---")</f>
        <v>---</v>
      </c>
      <c r="P276" s="19" t="str">
        <f>IFERROR(VLOOKUP(F276&amp;"-"&amp;G276,IF($M$4="TEI0187_REV01",RAW_m_TEI0187_REV01!$AD:$AG),3,0),"---")</f>
        <v>---</v>
      </c>
      <c r="Q276" s="19" t="str">
        <f>IFERROR(VLOOKUP(N276,IF($M$4="TEI0187_REV01",RAW_m_TEI0187_REV01!$AE:$AH),4,0),"---")</f>
        <v>---</v>
      </c>
      <c r="R276" s="19" t="str">
        <f>IFERROR(VLOOKUP(F276&amp;"-"&amp;G276,IF($M$4="TEI0187_REV01",RAW_m_TEI0187_REV01!$AD:$AG),4,0),"---")</f>
        <v>---</v>
      </c>
    </row>
    <row r="277" spans="2:18" x14ac:dyDescent="0.25">
      <c r="B277" s="78">
        <v>272</v>
      </c>
      <c r="C277" s="19" t="str">
        <f>IFERROR(INDEX(B2B!A:F,MATCH('B2B Pin Table'!B277,B2B!A:A,0),6),"---")</f>
        <v>GND</v>
      </c>
      <c r="D277" s="19" t="str">
        <f>IFERROR(IF((COUNTIF(B2B!A273:K273,H275)&lt;0),"---",INDEX(B2B!A:K,MATCH('B2B Pin Table'!B277,B2B!A:A,0),2)),"---")</f>
        <v>J2</v>
      </c>
      <c r="E277" s="19" t="str">
        <f>IFERROR(IF((COUNTIF(B2B!A273:K273,H275)&lt;0),"---",INDEX(B2B!A:K,MATCH('B2B Pin Table'!B277,B2B!A:A,0),3)),"---")</f>
        <v>A32</v>
      </c>
      <c r="F277" s="19" t="str">
        <f>IFERROR(IF((COUNTIF(B2B!A273:K273,L275)&lt;0),"---",INDEX(B2B!A:K,MATCH('B2B Pin Table'!B277,B2B!A:A,0),4)),"---")</f>
        <v>J2</v>
      </c>
      <c r="G277" s="19" t="str">
        <f>IFERROR(IF((COUNTIF(B2B!A273:K273,L275)&lt;0),"---",INDEX(B2B!A:K,MATCH('B2B Pin Table'!B277,B2B!A:A,0),5)),"---")</f>
        <v>A32</v>
      </c>
      <c r="H277" s="59" t="str">
        <f>IFERROR(IF(VLOOKUP($D277&amp;"-"&amp;$E277,IF($H$4="TEB0187_REV01",CALC_CONN_TEB0187_REV01!$F:$I),4,0)="--","---",IF($H$4="TEB0187_REV01",CALC_CONN_TEB0187_REV01!$G277&amp; " --&gt; " &amp;CALC_CONN_TEB0187_REV01!$I277&amp; " --&gt; ")),"---")</f>
        <v>---</v>
      </c>
      <c r="I277" s="19" t="str">
        <f>IFERROR(IF(VLOOKUP($D277&amp;"-"&amp;$E277,IF($H$4="TEB0187_REV01",CALC_CONN_TEB0187_REV01!$F:$H),3,0)="--",VLOOKUP($D277&amp;"-"&amp;$E277,IF($H$4="TEB0187_REV01",CALC_CONN_TEB0187_REV01!$F:$H),2,0),VLOOKUP($D277&amp;"-"&amp;$E277,IF($H$4="TEB0187_REV01",CALC_CONN_TEB0187_REV01!$F:$H),3,0)),"---")</f>
        <v>---</v>
      </c>
      <c r="J277" s="19" t="str">
        <f>IFERROR(VLOOKUP(I277,IF($H$4="TEB0187_REV01",RAW_c_TEB0187_REV01!$AE:$AM),9,0),"---")</f>
        <v>---</v>
      </c>
      <c r="K277" s="19" t="str">
        <f>IFERROR(VLOOKUP(D277&amp;"-"&amp;E277,IF($H$4="TEB0187_REV01",RAW_c_TEB0187_REV01!$AD:$AK,"???"),6,0),"---")</f>
        <v>---</v>
      </c>
      <c r="L277" s="19" t="str">
        <f>IFERROR(VLOOKUP(D277&amp;"-"&amp;E277,IF($H$4="TEB0187_REV01",RAW_c_TEB0187_REV01!$AD:$AL,"???"),9,0),"---")</f>
        <v>---</v>
      </c>
      <c r="M277" s="19" t="str">
        <f>IFERROR(IF(VLOOKUP($F277&amp;"-"&amp;$G277,IF($M$4="TEI0187_REV01",RAW_m_TEI0187_REV01!$F:$AU),43,0)="--","---",IF($M$4="TEI0187_REV01",RAW_m_TEI0187_REV01!$AT277&amp; " --&gt; " &amp;RAW_m_TEI0187_REV01!$AU277&amp; " --&gt; ")),"---")</f>
        <v>---</v>
      </c>
      <c r="N277" s="19" t="str">
        <f>IFERROR(VLOOKUP(F277&amp;"-"&amp;G277,IF($M$4="TEI0187_REV01",RAW_m_TEI0187_REV01!$AD:$AJ),7,0),"---")</f>
        <v>---</v>
      </c>
      <c r="O277" s="19" t="str">
        <f>IFERROR(VLOOKUP(N277,IF($M$4="TEI0187_REV01",RAW_m_TEI0187_REV01!$AJ:$AK),2,0),"---")</f>
        <v>---</v>
      </c>
      <c r="P277" s="19" t="str">
        <f>IFERROR(VLOOKUP(F277&amp;"-"&amp;G277,IF($M$4="TEI0187_REV01",RAW_m_TEI0187_REV01!$AD:$AG),3,0),"---")</f>
        <v>---</v>
      </c>
      <c r="Q277" s="19" t="str">
        <f>IFERROR(VLOOKUP(N277,IF($M$4="TEI0187_REV01",RAW_m_TEI0187_REV01!$AE:$AH),4,0),"---")</f>
        <v>---</v>
      </c>
      <c r="R277" s="19" t="str">
        <f>IFERROR(VLOOKUP(F277&amp;"-"&amp;G277,IF($M$4="TEI0187_REV01",RAW_m_TEI0187_REV01!$AD:$AG),4,0),"---")</f>
        <v>---</v>
      </c>
    </row>
    <row r="278" spans="2:18" x14ac:dyDescent="0.25">
      <c r="B278" s="78">
        <v>273</v>
      </c>
      <c r="C278" s="19" t="str">
        <f>IFERROR(INDEX(B2B!A:F,MATCH('B2B Pin Table'!B278,B2B!A:A,0),6),"---")</f>
        <v>GND</v>
      </c>
      <c r="D278" s="19" t="str">
        <f>IFERROR(IF((COUNTIF(B2B!A274:K274,H276)&lt;0),"---",INDEX(B2B!A:K,MATCH('B2B Pin Table'!B278,B2B!A:A,0),2)),"---")</f>
        <v>J2</v>
      </c>
      <c r="E278" s="19" t="str">
        <f>IFERROR(IF((COUNTIF(B2B!A274:K274,H276)&lt;0),"---",INDEX(B2B!A:K,MATCH('B2B Pin Table'!B278,B2B!A:A,0),3)),"---")</f>
        <v>A33</v>
      </c>
      <c r="F278" s="19" t="str">
        <f>IFERROR(IF((COUNTIF(B2B!A274:K274,L276)&lt;0),"---",INDEX(B2B!A:K,MATCH('B2B Pin Table'!B278,B2B!A:A,0),4)),"---")</f>
        <v>J2</v>
      </c>
      <c r="G278" s="19" t="str">
        <f>IFERROR(IF((COUNTIF(B2B!A274:K274,L276)&lt;0),"---",INDEX(B2B!A:K,MATCH('B2B Pin Table'!B278,B2B!A:A,0),5)),"---")</f>
        <v>A33</v>
      </c>
      <c r="H278" s="59" t="str">
        <f>IFERROR(IF(VLOOKUP($D278&amp;"-"&amp;$E278,IF($H$4="TEB0187_REV01",CALC_CONN_TEB0187_REV01!$F:$I),4,0)="--","---",IF($H$4="TEB0187_REV01",CALC_CONN_TEB0187_REV01!$G278&amp; " --&gt; " &amp;CALC_CONN_TEB0187_REV01!$I278&amp; " --&gt; ")),"---")</f>
        <v>---</v>
      </c>
      <c r="I278" s="19" t="str">
        <f>IFERROR(IF(VLOOKUP($D278&amp;"-"&amp;$E278,IF($H$4="TEB0187_REV01",CALC_CONN_TEB0187_REV01!$F:$H),3,0)="--",VLOOKUP($D278&amp;"-"&amp;$E278,IF($H$4="TEB0187_REV01",CALC_CONN_TEB0187_REV01!$F:$H),2,0),VLOOKUP($D278&amp;"-"&amp;$E278,IF($H$4="TEB0187_REV01",CALC_CONN_TEB0187_REV01!$F:$H),3,0)),"---")</f>
        <v>---</v>
      </c>
      <c r="J278" s="19" t="str">
        <f>IFERROR(VLOOKUP(I278,IF($H$4="TEB0187_REV01",RAW_c_TEB0187_REV01!$AE:$AM),9,0),"---")</f>
        <v>---</v>
      </c>
      <c r="K278" s="19" t="str">
        <f>IFERROR(VLOOKUP(D278&amp;"-"&amp;E278,IF($H$4="TEB0187_REV01",RAW_c_TEB0187_REV01!$AD:$AK,"???"),6,0),"---")</f>
        <v>---</v>
      </c>
      <c r="L278" s="19" t="str">
        <f>IFERROR(VLOOKUP(D278&amp;"-"&amp;E278,IF($H$4="TEB0187_REV01",RAW_c_TEB0187_REV01!$AD:$AL,"???"),9,0),"---")</f>
        <v>---</v>
      </c>
      <c r="M278" s="19" t="str">
        <f>IFERROR(IF(VLOOKUP($F278&amp;"-"&amp;$G278,IF($M$4="TEI0187_REV01",RAW_m_TEI0187_REV01!$F:$AU),43,0)="--","---",IF($M$4="TEI0187_REV01",RAW_m_TEI0187_REV01!$AT278&amp; " --&gt; " &amp;RAW_m_TEI0187_REV01!$AU278&amp; " --&gt; ")),"---")</f>
        <v>---</v>
      </c>
      <c r="N278" s="19" t="str">
        <f>IFERROR(VLOOKUP(F278&amp;"-"&amp;G278,IF($M$4="TEI0187_REV01",RAW_m_TEI0187_REV01!$AD:$AJ),7,0),"---")</f>
        <v>---</v>
      </c>
      <c r="O278" s="19" t="str">
        <f>IFERROR(VLOOKUP(N278,IF($M$4="TEI0187_REV01",RAW_m_TEI0187_REV01!$AJ:$AK),2,0),"---")</f>
        <v>---</v>
      </c>
      <c r="P278" s="19" t="str">
        <f>IFERROR(VLOOKUP(F278&amp;"-"&amp;G278,IF($M$4="TEI0187_REV01",RAW_m_TEI0187_REV01!$AD:$AG),3,0),"---")</f>
        <v>---</v>
      </c>
      <c r="Q278" s="19" t="str">
        <f>IFERROR(VLOOKUP(N278,IF($M$4="TEI0187_REV01",RAW_m_TEI0187_REV01!$AE:$AH),4,0),"---")</f>
        <v>---</v>
      </c>
      <c r="R278" s="19" t="str">
        <f>IFERROR(VLOOKUP(F278&amp;"-"&amp;G278,IF($M$4="TEI0187_REV01",RAW_m_TEI0187_REV01!$AD:$AG),4,0),"---")</f>
        <v>---</v>
      </c>
    </row>
    <row r="279" spans="2:18" x14ac:dyDescent="0.25">
      <c r="B279" s="78">
        <v>274</v>
      </c>
      <c r="C279" s="19" t="str">
        <f>IFERROR(INDEX(B2B!A:F,MATCH('B2B Pin Table'!B279,B2B!A:A,0),6),"---")</f>
        <v>SYSTEM</v>
      </c>
      <c r="D279" s="19" t="str">
        <f>IFERROR(IF((COUNTIF(B2B!A275:K275,H277)&lt;0),"---",INDEX(B2B!A:K,MATCH('B2B Pin Table'!B279,B2B!A:A,0),2)),"---")</f>
        <v>J2</v>
      </c>
      <c r="E279" s="19" t="str">
        <f>IFERROR(IF((COUNTIF(B2B!A275:K275,H277)&lt;0),"---",INDEX(B2B!A:K,MATCH('B2B Pin Table'!B279,B2B!A:A,0),3)),"---")</f>
        <v>A34</v>
      </c>
      <c r="F279" s="19" t="str">
        <f>IFERROR(IF((COUNTIF(B2B!A275:K275,L277)&lt;0),"---",INDEX(B2B!A:K,MATCH('B2B Pin Table'!B279,B2B!A:A,0),4)),"---")</f>
        <v>J2</v>
      </c>
      <c r="G279" s="19" t="str">
        <f>IFERROR(IF((COUNTIF(B2B!A275:K275,L277)&lt;0),"---",INDEX(B2B!A:K,MATCH('B2B Pin Table'!B279,B2B!A:A,0),5)),"---")</f>
        <v>A34</v>
      </c>
      <c r="H279" s="59" t="str">
        <f>IFERROR(IF(VLOOKUP($D279&amp;"-"&amp;$E279,IF($H$4="TEB0187_REV01",CALC_CONN_TEB0187_REV01!$F:$I),4,0)="--","---",IF($H$4="TEB0187_REV01",CALC_CONN_TEB0187_REV01!$G279&amp; " --&gt; " &amp;CALC_CONN_TEB0187_REV01!$I279&amp; " --&gt; ")),"---")</f>
        <v>---</v>
      </c>
      <c r="I279" s="19" t="str">
        <f>IFERROR(IF(VLOOKUP($D279&amp;"-"&amp;$E279,IF($H$4="TEB0187_REV01",CALC_CONN_TEB0187_REV01!$F:$H),3,0)="--",VLOOKUP($D279&amp;"-"&amp;$E279,IF($H$4="TEB0187_REV01",CALC_CONN_TEB0187_REV01!$F:$H),2,0),VLOOKUP($D279&amp;"-"&amp;$E279,IF($H$4="TEB0187_REV01",CALC_CONN_TEB0187_REV01!$F:$H),3,0)),"---")</f>
        <v>---</v>
      </c>
      <c r="J279" s="19" t="str">
        <f>IFERROR(VLOOKUP(I279,IF($H$4="TEB0187_REV01",RAW_c_TEB0187_REV01!$AE:$AM),9,0),"---")</f>
        <v>---</v>
      </c>
      <c r="K279" s="19" t="str">
        <f>IFERROR(VLOOKUP(D279&amp;"-"&amp;E279,IF($H$4="TEB0187_REV01",RAW_c_TEB0187_REV01!$AD:$AK,"???"),6,0),"---")</f>
        <v>---</v>
      </c>
      <c r="L279" s="19" t="str">
        <f>IFERROR(VLOOKUP(D279&amp;"-"&amp;E279,IF($H$4="TEB0187_REV01",RAW_c_TEB0187_REV01!$AD:$AL,"???"),9,0),"---")</f>
        <v>---</v>
      </c>
      <c r="M279" s="19" t="str">
        <f>IFERROR(IF(VLOOKUP($F279&amp;"-"&amp;$G279,IF($M$4="TEI0187_REV01",RAW_m_TEI0187_REV01!$F:$AU),43,0)="--","---",IF($M$4="TEI0187_REV01",RAW_m_TEI0187_REV01!$AT279&amp; " --&gt; " &amp;RAW_m_TEI0187_REV01!$AU279&amp; " --&gt; ")),"---")</f>
        <v>---</v>
      </c>
      <c r="N279" s="19" t="str">
        <f>IFERROR(VLOOKUP(F279&amp;"-"&amp;G279,IF($M$4="TEI0187_REV01",RAW_m_TEI0187_REV01!$AD:$AJ),7,0),"---")</f>
        <v>---</v>
      </c>
      <c r="O279" s="19" t="str">
        <f>IFERROR(VLOOKUP(N279,IF($M$4="TEI0187_REV01",RAW_m_TEI0187_REV01!$AJ:$AK),2,0),"---")</f>
        <v>---</v>
      </c>
      <c r="P279" s="19" t="str">
        <f>IFERROR(VLOOKUP(F279&amp;"-"&amp;G279,IF($M$4="TEI0187_REV01",RAW_m_TEI0187_REV01!$AD:$AG),3,0),"---")</f>
        <v>---</v>
      </c>
      <c r="Q279" s="19" t="str">
        <f>IFERROR(VLOOKUP(N279,IF($M$4="TEI0187_REV01",RAW_m_TEI0187_REV01!$AE:$AH),4,0),"---")</f>
        <v>---</v>
      </c>
      <c r="R279" s="19" t="str">
        <f>IFERROR(VLOOKUP(F279&amp;"-"&amp;G279,IF($M$4="TEI0187_REV01",RAW_m_TEI0187_REV01!$AD:$AG),4,0),"---")</f>
        <v>---</v>
      </c>
    </row>
    <row r="280" spans="2:18" x14ac:dyDescent="0.25">
      <c r="B280" s="78">
        <v>275</v>
      </c>
      <c r="C280" s="19" t="str">
        <f>IFERROR(INDEX(B2B!A:F,MATCH('B2B Pin Table'!B280,B2B!A:A,0),6),"---")</f>
        <v>SYSTEM</v>
      </c>
      <c r="D280" s="19" t="str">
        <f>IFERROR(IF((COUNTIF(B2B!A276:K276,H278)&lt;0),"---",INDEX(B2B!A:K,MATCH('B2B Pin Table'!B280,B2B!A:A,0),2)),"---")</f>
        <v>J2</v>
      </c>
      <c r="E280" s="19" t="str">
        <f>IFERROR(IF((COUNTIF(B2B!A276:K276,H278)&lt;0),"---",INDEX(B2B!A:K,MATCH('B2B Pin Table'!B280,B2B!A:A,0),3)),"---")</f>
        <v>A35</v>
      </c>
      <c r="F280" s="19" t="str">
        <f>IFERROR(IF((COUNTIF(B2B!A276:K276,L278)&lt;0),"---",INDEX(B2B!A:K,MATCH('B2B Pin Table'!B280,B2B!A:A,0),4)),"---")</f>
        <v>J2</v>
      </c>
      <c r="G280" s="19" t="str">
        <f>IFERROR(IF((COUNTIF(B2B!A276:K276,L278)&lt;0),"---",INDEX(B2B!A:K,MATCH('B2B Pin Table'!B280,B2B!A:A,0),5)),"---")</f>
        <v>A35</v>
      </c>
      <c r="H280" s="59" t="str">
        <f>IFERROR(IF(VLOOKUP($D280&amp;"-"&amp;$E280,IF($H$4="TEB0187_REV01",CALC_CONN_TEB0187_REV01!$F:$I),4,0)="--","---",IF($H$4="TEB0187_REV01",CALC_CONN_TEB0187_REV01!$G280&amp; " --&gt; " &amp;CALC_CONN_TEB0187_REV01!$I280&amp; " --&gt; ")),"---")</f>
        <v>---</v>
      </c>
      <c r="I280" s="19" t="str">
        <f>IFERROR(IF(VLOOKUP($D280&amp;"-"&amp;$E280,IF($H$4="TEB0187_REV01",CALC_CONN_TEB0187_REV01!$F:$H),3,0)="--",VLOOKUP($D280&amp;"-"&amp;$E280,IF($H$4="TEB0187_REV01",CALC_CONN_TEB0187_REV01!$F:$H),2,0),VLOOKUP($D280&amp;"-"&amp;$E280,IF($H$4="TEB0187_REV01",CALC_CONN_TEB0187_REV01!$F:$H),3,0)),"---")</f>
        <v>---</v>
      </c>
      <c r="J280" s="19" t="str">
        <f>IFERROR(VLOOKUP(I280,IF($H$4="TEB0187_REV01",RAW_c_TEB0187_REV01!$AE:$AM),9,0),"---")</f>
        <v>---</v>
      </c>
      <c r="K280" s="19" t="str">
        <f>IFERROR(VLOOKUP(D280&amp;"-"&amp;E280,IF($H$4="TEB0187_REV01",RAW_c_TEB0187_REV01!$AD:$AK,"???"),6,0),"---")</f>
        <v>---</v>
      </c>
      <c r="L280" s="19" t="str">
        <f>IFERROR(VLOOKUP(D280&amp;"-"&amp;E280,IF($H$4="TEB0187_REV01",RAW_c_TEB0187_REV01!$AD:$AL,"???"),9,0),"---")</f>
        <v>---</v>
      </c>
      <c r="M280" s="19" t="str">
        <f>IFERROR(IF(VLOOKUP($F280&amp;"-"&amp;$G280,IF($M$4="TEI0187_REV01",RAW_m_TEI0187_REV01!$F:$AU),43,0)="--","---",IF($M$4="TEI0187_REV01",RAW_m_TEI0187_REV01!$AT280&amp; " --&gt; " &amp;RAW_m_TEI0187_REV01!$AU280&amp; " --&gt; ")),"---")</f>
        <v>---</v>
      </c>
      <c r="N280" s="19" t="str">
        <f>IFERROR(VLOOKUP(F280&amp;"-"&amp;G280,IF($M$4="TEI0187_REV01",RAW_m_TEI0187_REV01!$AD:$AJ),7,0),"---")</f>
        <v>---</v>
      </c>
      <c r="O280" s="19" t="str">
        <f>IFERROR(VLOOKUP(N280,IF($M$4="TEI0187_REV01",RAW_m_TEI0187_REV01!$AJ:$AK),2,0),"---")</f>
        <v>---</v>
      </c>
      <c r="P280" s="19" t="str">
        <f>IFERROR(VLOOKUP(F280&amp;"-"&amp;G280,IF($M$4="TEI0187_REV01",RAW_m_TEI0187_REV01!$AD:$AG),3,0),"---")</f>
        <v>---</v>
      </c>
      <c r="Q280" s="19" t="str">
        <f>IFERROR(VLOOKUP(N280,IF($M$4="TEI0187_REV01",RAW_m_TEI0187_REV01!$AE:$AH),4,0),"---")</f>
        <v>---</v>
      </c>
      <c r="R280" s="19" t="str">
        <f>IFERROR(VLOOKUP(F280&amp;"-"&amp;G280,IF($M$4="TEI0187_REV01",RAW_m_TEI0187_REV01!$AD:$AG),4,0),"---")</f>
        <v>---</v>
      </c>
    </row>
    <row r="281" spans="2:18" x14ac:dyDescent="0.25">
      <c r="B281" s="78">
        <v>276</v>
      </c>
      <c r="C281" s="19" t="str">
        <f>IFERROR(INDEX(B2B!A:F,MATCH('B2B Pin Table'!B281,B2B!A:A,0),6),"---")</f>
        <v>I2C</v>
      </c>
      <c r="D281" s="19" t="str">
        <f>IFERROR(IF((COUNTIF(B2B!A277:K277,H279)&lt;0),"---",INDEX(B2B!A:K,MATCH('B2B Pin Table'!B281,B2B!A:A,0),2)),"---")</f>
        <v>J2</v>
      </c>
      <c r="E281" s="19" t="str">
        <f>IFERROR(IF((COUNTIF(B2B!A277:K277,H279)&lt;0),"---",INDEX(B2B!A:K,MATCH('B2B Pin Table'!B281,B2B!A:A,0),3)),"---")</f>
        <v>A36</v>
      </c>
      <c r="F281" s="19" t="str">
        <f>IFERROR(IF((COUNTIF(B2B!A277:K277,L279)&lt;0),"---",INDEX(B2B!A:K,MATCH('B2B Pin Table'!B281,B2B!A:A,0),4)),"---")</f>
        <v>J2</v>
      </c>
      <c r="G281" s="19" t="str">
        <f>IFERROR(IF((COUNTIF(B2B!A277:K277,L279)&lt;0),"---",INDEX(B2B!A:K,MATCH('B2B Pin Table'!B281,B2B!A:A,0),5)),"---")</f>
        <v>A36</v>
      </c>
      <c r="H281" s="59" t="str">
        <f>IFERROR(IF(VLOOKUP($D281&amp;"-"&amp;$E281,IF($H$4="TEB0187_REV01",CALC_CONN_TEB0187_REV01!$F:$I),4,0)="--","---",IF($H$4="TEB0187_REV01",CALC_CONN_TEB0187_REV01!$G281&amp; " --&gt; " &amp;CALC_CONN_TEB0187_REV01!$I281&amp; " --&gt; ")),"---")</f>
        <v>---</v>
      </c>
      <c r="I281" s="19" t="str">
        <f>IFERROR(IF(VLOOKUP($D281&amp;"-"&amp;$E281,IF($H$4="TEB0187_REV01",CALC_CONN_TEB0187_REV01!$F:$H),3,0)="--",VLOOKUP($D281&amp;"-"&amp;$E281,IF($H$4="TEB0187_REV01",CALC_CONN_TEB0187_REV01!$F:$H),2,0),VLOOKUP($D281&amp;"-"&amp;$E281,IF($H$4="TEB0187_REV01",CALC_CONN_TEB0187_REV01!$F:$H),3,0)),"---")</f>
        <v>---</v>
      </c>
      <c r="J281" s="19" t="str">
        <f>IFERROR(VLOOKUP(I281,IF($H$4="TEB0187_REV01",RAW_c_TEB0187_REV01!$AE:$AM),9,0),"---")</f>
        <v>---</v>
      </c>
      <c r="K281" s="19" t="str">
        <f>IFERROR(VLOOKUP(D281&amp;"-"&amp;E281,IF($H$4="TEB0187_REV01",RAW_c_TEB0187_REV01!$AD:$AK,"???"),6,0),"---")</f>
        <v>---</v>
      </c>
      <c r="L281" s="19" t="str">
        <f>IFERROR(VLOOKUP(D281&amp;"-"&amp;E281,IF($H$4="TEB0187_REV01",RAW_c_TEB0187_REV01!$AD:$AL,"???"),9,0),"---")</f>
        <v>---</v>
      </c>
      <c r="M281" s="19" t="str">
        <f>IFERROR(IF(VLOOKUP($F281&amp;"-"&amp;$G281,IF($M$4="TEI0187_REV01",RAW_m_TEI0187_REV01!$F:$AU),43,0)="--","---",IF($M$4="TEI0187_REV01",RAW_m_TEI0187_REV01!$AT281&amp; " --&gt; " &amp;RAW_m_TEI0187_REV01!$AU281&amp; " --&gt; ")),"---")</f>
        <v>---</v>
      </c>
      <c r="N281" s="19" t="str">
        <f>IFERROR(VLOOKUP(F281&amp;"-"&amp;G281,IF($M$4="TEI0187_REV01",RAW_m_TEI0187_REV01!$AD:$AJ),7,0),"---")</f>
        <v>---</v>
      </c>
      <c r="O281" s="19" t="str">
        <f>IFERROR(VLOOKUP(N281,IF($M$4="TEI0187_REV01",RAW_m_TEI0187_REV01!$AJ:$AK),2,0),"---")</f>
        <v>---</v>
      </c>
      <c r="P281" s="19" t="str">
        <f>IFERROR(VLOOKUP(F281&amp;"-"&amp;G281,IF($M$4="TEI0187_REV01",RAW_m_TEI0187_REV01!$AD:$AG),3,0),"---")</f>
        <v>---</v>
      </c>
      <c r="Q281" s="19" t="str">
        <f>IFERROR(VLOOKUP(N281,IF($M$4="TEI0187_REV01",RAW_m_TEI0187_REV01!$AE:$AH),4,0),"---")</f>
        <v>---</v>
      </c>
      <c r="R281" s="19" t="str">
        <f>IFERROR(VLOOKUP(F281&amp;"-"&amp;G281,IF($M$4="TEI0187_REV01",RAW_m_TEI0187_REV01!$AD:$AG),4,0),"---")</f>
        <v>---</v>
      </c>
    </row>
    <row r="282" spans="2:18" x14ac:dyDescent="0.25">
      <c r="B282" s="78">
        <v>277</v>
      </c>
      <c r="C282" s="19" t="str">
        <f>IFERROR(INDEX(B2B!A:F,MATCH('B2B Pin Table'!B282,B2B!A:A,0),6),"---")</f>
        <v>I2C</v>
      </c>
      <c r="D282" s="19" t="str">
        <f>IFERROR(IF((COUNTIF(B2B!A278:K278,H280)&lt;0),"---",INDEX(B2B!A:K,MATCH('B2B Pin Table'!B282,B2B!A:A,0),2)),"---")</f>
        <v>J2</v>
      </c>
      <c r="E282" s="19" t="str">
        <f>IFERROR(IF((COUNTIF(B2B!A278:K278,H280)&lt;0),"---",INDEX(B2B!A:K,MATCH('B2B Pin Table'!B282,B2B!A:A,0),3)),"---")</f>
        <v>A37</v>
      </c>
      <c r="F282" s="19" t="str">
        <f>IFERROR(IF((COUNTIF(B2B!A278:K278,L280)&lt;0),"---",INDEX(B2B!A:K,MATCH('B2B Pin Table'!B282,B2B!A:A,0),4)),"---")</f>
        <v>J2</v>
      </c>
      <c r="G282" s="19" t="str">
        <f>IFERROR(IF((COUNTIF(B2B!A278:K278,L280)&lt;0),"---",INDEX(B2B!A:K,MATCH('B2B Pin Table'!B282,B2B!A:A,0),5)),"---")</f>
        <v>A37</v>
      </c>
      <c r="H282" s="59" t="str">
        <f>IFERROR(IF(VLOOKUP($D282&amp;"-"&amp;$E282,IF($H$4="TEB0187_REV01",CALC_CONN_TEB0187_REV01!$F:$I),4,0)="--","---",IF($H$4="TEB0187_REV01",CALC_CONN_TEB0187_REV01!$G282&amp; " --&gt; " &amp;CALC_CONN_TEB0187_REV01!$I282&amp; " --&gt; ")),"---")</f>
        <v>---</v>
      </c>
      <c r="I282" s="19" t="str">
        <f>IFERROR(IF(VLOOKUP($D282&amp;"-"&amp;$E282,IF($H$4="TEB0187_REV01",CALC_CONN_TEB0187_REV01!$F:$H),3,0)="--",VLOOKUP($D282&amp;"-"&amp;$E282,IF($H$4="TEB0187_REV01",CALC_CONN_TEB0187_REV01!$F:$H),2,0),VLOOKUP($D282&amp;"-"&amp;$E282,IF($H$4="TEB0187_REV01",CALC_CONN_TEB0187_REV01!$F:$H),3,0)),"---")</f>
        <v>---</v>
      </c>
      <c r="J282" s="19" t="str">
        <f>IFERROR(VLOOKUP(I282,IF($H$4="TEB0187_REV01",RAW_c_TEB0187_REV01!$AE:$AM),9,0),"---")</f>
        <v>---</v>
      </c>
      <c r="K282" s="19" t="str">
        <f>IFERROR(VLOOKUP(D282&amp;"-"&amp;E282,IF($H$4="TEB0187_REV01",RAW_c_TEB0187_REV01!$AD:$AK,"???"),6,0),"---")</f>
        <v>---</v>
      </c>
      <c r="L282" s="19" t="str">
        <f>IFERROR(VLOOKUP(D282&amp;"-"&amp;E282,IF($H$4="TEB0187_REV01",RAW_c_TEB0187_REV01!$AD:$AL,"???"),9,0),"---")</f>
        <v>---</v>
      </c>
      <c r="M282" s="19" t="str">
        <f>IFERROR(IF(VLOOKUP($F282&amp;"-"&amp;$G282,IF($M$4="TEI0187_REV01",RAW_m_TEI0187_REV01!$F:$AU),43,0)="--","---",IF($M$4="TEI0187_REV01",RAW_m_TEI0187_REV01!$AT282&amp; " --&gt; " &amp;RAW_m_TEI0187_REV01!$AU282&amp; " --&gt; ")),"---")</f>
        <v>---</v>
      </c>
      <c r="N282" s="19" t="str">
        <f>IFERROR(VLOOKUP(F282&amp;"-"&amp;G282,IF($M$4="TEI0187_REV01",RAW_m_TEI0187_REV01!$AD:$AJ),7,0),"---")</f>
        <v>---</v>
      </c>
      <c r="O282" s="19" t="str">
        <f>IFERROR(VLOOKUP(N282,IF($M$4="TEI0187_REV01",RAW_m_TEI0187_REV01!$AJ:$AK),2,0),"---")</f>
        <v>---</v>
      </c>
      <c r="P282" s="19" t="str">
        <f>IFERROR(VLOOKUP(F282&amp;"-"&amp;G282,IF($M$4="TEI0187_REV01",RAW_m_TEI0187_REV01!$AD:$AG),3,0),"---")</f>
        <v>---</v>
      </c>
      <c r="Q282" s="19" t="str">
        <f>IFERROR(VLOOKUP(N282,IF($M$4="TEI0187_REV01",RAW_m_TEI0187_REV01!$AE:$AH),4,0),"---")</f>
        <v>---</v>
      </c>
      <c r="R282" s="19" t="str">
        <f>IFERROR(VLOOKUP(F282&amp;"-"&amp;G282,IF($M$4="TEI0187_REV01",RAW_m_TEI0187_REV01!$AD:$AG),4,0),"---")</f>
        <v>---</v>
      </c>
    </row>
    <row r="283" spans="2:18" x14ac:dyDescent="0.25">
      <c r="B283" s="78">
        <v>278</v>
      </c>
      <c r="C283" s="19" t="str">
        <f>IFERROR(INDEX(B2B!A:F,MATCH('B2B Pin Table'!B283,B2B!A:A,0),6),"---")</f>
        <v>GND</v>
      </c>
      <c r="D283" s="19" t="str">
        <f>IFERROR(IF((COUNTIF(B2B!A279:K279,H281)&lt;0),"---",INDEX(B2B!A:K,MATCH('B2B Pin Table'!B283,B2B!A:A,0),2)),"---")</f>
        <v>J2</v>
      </c>
      <c r="E283" s="19" t="str">
        <f>IFERROR(IF((COUNTIF(B2B!A279:K279,H281)&lt;0),"---",INDEX(B2B!A:K,MATCH('B2B Pin Table'!B283,B2B!A:A,0),3)),"---")</f>
        <v>A38</v>
      </c>
      <c r="F283" s="19" t="str">
        <f>IFERROR(IF((COUNTIF(B2B!A279:K279,L281)&lt;0),"---",INDEX(B2B!A:K,MATCH('B2B Pin Table'!B283,B2B!A:A,0),4)),"---")</f>
        <v>J2</v>
      </c>
      <c r="G283" s="19" t="str">
        <f>IFERROR(IF((COUNTIF(B2B!A279:K279,L281)&lt;0),"---",INDEX(B2B!A:K,MATCH('B2B Pin Table'!B283,B2B!A:A,0),5)),"---")</f>
        <v>A38</v>
      </c>
      <c r="H283" s="59" t="str">
        <f>IFERROR(IF(VLOOKUP($D283&amp;"-"&amp;$E283,IF($H$4="TEB0187_REV01",CALC_CONN_TEB0187_REV01!$F:$I),4,0)="--","---",IF($H$4="TEB0187_REV01",CALC_CONN_TEB0187_REV01!$G283&amp; " --&gt; " &amp;CALC_CONN_TEB0187_REV01!$I283&amp; " --&gt; ")),"---")</f>
        <v>---</v>
      </c>
      <c r="I283" s="19" t="str">
        <f>IFERROR(IF(VLOOKUP($D283&amp;"-"&amp;$E283,IF($H$4="TEB0187_REV01",CALC_CONN_TEB0187_REV01!$F:$H),3,0)="--",VLOOKUP($D283&amp;"-"&amp;$E283,IF($H$4="TEB0187_REV01",CALC_CONN_TEB0187_REV01!$F:$H),2,0),VLOOKUP($D283&amp;"-"&amp;$E283,IF($H$4="TEB0187_REV01",CALC_CONN_TEB0187_REV01!$F:$H),3,0)),"---")</f>
        <v>---</v>
      </c>
      <c r="J283" s="19" t="str">
        <f>IFERROR(VLOOKUP(I283,IF($H$4="TEB0187_REV01",RAW_c_TEB0187_REV01!$AE:$AM),9,0),"---")</f>
        <v>---</v>
      </c>
      <c r="K283" s="19" t="str">
        <f>IFERROR(VLOOKUP(D283&amp;"-"&amp;E283,IF($H$4="TEB0187_REV01",RAW_c_TEB0187_REV01!$AD:$AK,"???"),6,0),"---")</f>
        <v>---</v>
      </c>
      <c r="L283" s="19" t="str">
        <f>IFERROR(VLOOKUP(D283&amp;"-"&amp;E283,IF($H$4="TEB0187_REV01",RAW_c_TEB0187_REV01!$AD:$AL,"???"),9,0),"---")</f>
        <v>---</v>
      </c>
      <c r="M283" s="19" t="str">
        <f>IFERROR(IF(VLOOKUP($F283&amp;"-"&amp;$G283,IF($M$4="TEI0187_REV01",RAW_m_TEI0187_REV01!$F:$AU),43,0)="--","---",IF($M$4="TEI0187_REV01",RAW_m_TEI0187_REV01!$AT283&amp; " --&gt; " &amp;RAW_m_TEI0187_REV01!$AU283&amp; " --&gt; ")),"---")</f>
        <v>---</v>
      </c>
      <c r="N283" s="19" t="str">
        <f>IFERROR(VLOOKUP(F283&amp;"-"&amp;G283,IF($M$4="TEI0187_REV01",RAW_m_TEI0187_REV01!$AD:$AJ),7,0),"---")</f>
        <v>---</v>
      </c>
      <c r="O283" s="19" t="str">
        <f>IFERROR(VLOOKUP(N283,IF($M$4="TEI0187_REV01",RAW_m_TEI0187_REV01!$AJ:$AK),2,0),"---")</f>
        <v>---</v>
      </c>
      <c r="P283" s="19" t="str">
        <f>IFERROR(VLOOKUP(F283&amp;"-"&amp;G283,IF($M$4="TEI0187_REV01",RAW_m_TEI0187_REV01!$AD:$AG),3,0),"---")</f>
        <v>---</v>
      </c>
      <c r="Q283" s="19" t="str">
        <f>IFERROR(VLOOKUP(N283,IF($M$4="TEI0187_REV01",RAW_m_TEI0187_REV01!$AE:$AH),4,0),"---")</f>
        <v>---</v>
      </c>
      <c r="R283" s="19" t="str">
        <f>IFERROR(VLOOKUP(F283&amp;"-"&amp;G283,IF($M$4="TEI0187_REV01",RAW_m_TEI0187_REV01!$AD:$AG),4,0),"---")</f>
        <v>---</v>
      </c>
    </row>
    <row r="284" spans="2:18" x14ac:dyDescent="0.25">
      <c r="B284" s="78">
        <v>279</v>
      </c>
      <c r="C284" s="19" t="str">
        <f>IFERROR(INDEX(B2B!A:F,MATCH('B2B Pin Table'!B284,B2B!A:A,0),6),"---")</f>
        <v>SYSTEM</v>
      </c>
      <c r="D284" s="19" t="str">
        <f>IFERROR(IF((COUNTIF(B2B!A280:K280,H282)&lt;0),"---",INDEX(B2B!A:K,MATCH('B2B Pin Table'!B284,B2B!A:A,0),2)),"---")</f>
        <v>J2</v>
      </c>
      <c r="E284" s="19" t="str">
        <f>IFERROR(IF((COUNTIF(B2B!A280:K280,H282)&lt;0),"---",INDEX(B2B!A:K,MATCH('B2B Pin Table'!B284,B2B!A:A,0),3)),"---")</f>
        <v>A39</v>
      </c>
      <c r="F284" s="19" t="str">
        <f>IFERROR(IF((COUNTIF(B2B!A280:K280,L282)&lt;0),"---",INDEX(B2B!A:K,MATCH('B2B Pin Table'!B284,B2B!A:A,0),4)),"---")</f>
        <v>J2</v>
      </c>
      <c r="G284" s="19" t="str">
        <f>IFERROR(IF((COUNTIF(B2B!A280:K280,L282)&lt;0),"---",INDEX(B2B!A:K,MATCH('B2B Pin Table'!B284,B2B!A:A,0),5)),"---")</f>
        <v>A39</v>
      </c>
      <c r="H284" s="59" t="str">
        <f>IFERROR(IF(VLOOKUP($D284&amp;"-"&amp;$E284,IF($H$4="TEB0187_REV01",CALC_CONN_TEB0187_REV01!$F:$I),4,0)="--","---",IF($H$4="TEB0187_REV01",CALC_CONN_TEB0187_REV01!$G284&amp; " --&gt; " &amp;CALC_CONN_TEB0187_REV01!$I284&amp; " --&gt; ")),"---")</f>
        <v>---</v>
      </c>
      <c r="I284" s="19" t="str">
        <f>IFERROR(IF(VLOOKUP($D284&amp;"-"&amp;$E284,IF($H$4="TEB0187_REV01",CALC_CONN_TEB0187_REV01!$F:$H),3,0)="--",VLOOKUP($D284&amp;"-"&amp;$E284,IF($H$4="TEB0187_REV01",CALC_CONN_TEB0187_REV01!$F:$H),2,0),VLOOKUP($D284&amp;"-"&amp;$E284,IF($H$4="TEB0187_REV01",CALC_CONN_TEB0187_REV01!$F:$H),3,0)),"---")</f>
        <v>---</v>
      </c>
      <c r="J284" s="19" t="str">
        <f>IFERROR(VLOOKUP(I284,IF($H$4="TEB0187_REV01",RAW_c_TEB0187_REV01!$AE:$AM),9,0),"---")</f>
        <v>---</v>
      </c>
      <c r="K284" s="19" t="str">
        <f>IFERROR(VLOOKUP(D284&amp;"-"&amp;E284,IF($H$4="TEB0187_REV01",RAW_c_TEB0187_REV01!$AD:$AK,"???"),6,0),"---")</f>
        <v>---</v>
      </c>
      <c r="L284" s="19" t="str">
        <f>IFERROR(VLOOKUP(D284&amp;"-"&amp;E284,IF($H$4="TEB0187_REV01",RAW_c_TEB0187_REV01!$AD:$AL,"???"),9,0),"---")</f>
        <v>---</v>
      </c>
      <c r="M284" s="19" t="str">
        <f>IFERROR(IF(VLOOKUP($F284&amp;"-"&amp;$G284,IF($M$4="TEI0187_REV01",RAW_m_TEI0187_REV01!$F:$AU),43,0)="--","---",IF($M$4="TEI0187_REV01",RAW_m_TEI0187_REV01!$AT284&amp; " --&gt; " &amp;RAW_m_TEI0187_REV01!$AU284&amp; " --&gt; ")),"---")</f>
        <v>---</v>
      </c>
      <c r="N284" s="19" t="str">
        <f>IFERROR(VLOOKUP(F284&amp;"-"&amp;G284,IF($M$4="TEI0187_REV01",RAW_m_TEI0187_REV01!$AD:$AJ),7,0),"---")</f>
        <v>---</v>
      </c>
      <c r="O284" s="19" t="str">
        <f>IFERROR(VLOOKUP(N284,IF($M$4="TEI0187_REV01",RAW_m_TEI0187_REV01!$AJ:$AK),2,0),"---")</f>
        <v>---</v>
      </c>
      <c r="P284" s="19" t="str">
        <f>IFERROR(VLOOKUP(F284&amp;"-"&amp;G284,IF($M$4="TEI0187_REV01",RAW_m_TEI0187_REV01!$AD:$AG),3,0),"---")</f>
        <v>---</v>
      </c>
      <c r="Q284" s="19" t="str">
        <f>IFERROR(VLOOKUP(N284,IF($M$4="TEI0187_REV01",RAW_m_TEI0187_REV01!$AE:$AH),4,0),"---")</f>
        <v>---</v>
      </c>
      <c r="R284" s="19" t="str">
        <f>IFERROR(VLOOKUP(F284&amp;"-"&amp;G284,IF($M$4="TEI0187_REV01",RAW_m_TEI0187_REV01!$AD:$AG),4,0),"---")</f>
        <v>---</v>
      </c>
    </row>
    <row r="285" spans="2:18" x14ac:dyDescent="0.25">
      <c r="B285" s="78">
        <v>280</v>
      </c>
      <c r="C285" s="19" t="str">
        <f>IFERROR(INDEX(B2B!A:F,MATCH('B2B Pin Table'!B285,B2B!A:A,0),6),"---")</f>
        <v>SYSTEM</v>
      </c>
      <c r="D285" s="19" t="str">
        <f>IFERROR(IF((COUNTIF(B2B!A281:K281,H283)&lt;0),"---",INDEX(B2B!A:K,MATCH('B2B Pin Table'!B285,B2B!A:A,0),2)),"---")</f>
        <v>J2</v>
      </c>
      <c r="E285" s="19" t="str">
        <f>IFERROR(IF((COUNTIF(B2B!A281:K281,H283)&lt;0),"---",INDEX(B2B!A:K,MATCH('B2B Pin Table'!B285,B2B!A:A,0),3)),"---")</f>
        <v>A40</v>
      </c>
      <c r="F285" s="19" t="str">
        <f>IFERROR(IF((COUNTIF(B2B!A281:K281,L283)&lt;0),"---",INDEX(B2B!A:K,MATCH('B2B Pin Table'!B285,B2B!A:A,0),4)),"---")</f>
        <v>J2</v>
      </c>
      <c r="G285" s="19" t="str">
        <f>IFERROR(IF((COUNTIF(B2B!A281:K281,L283)&lt;0),"---",INDEX(B2B!A:K,MATCH('B2B Pin Table'!B285,B2B!A:A,0),5)),"---")</f>
        <v>A40</v>
      </c>
      <c r="H285" s="59" t="str">
        <f>IFERROR(IF(VLOOKUP($D285&amp;"-"&amp;$E285,IF($H$4="TEB0187_REV01",CALC_CONN_TEB0187_REV01!$F:$I),4,0)="--","---",IF($H$4="TEB0187_REV01",CALC_CONN_TEB0187_REV01!$G285&amp; " --&gt; " &amp;CALC_CONN_TEB0187_REV01!$I285&amp; " --&gt; ")),"---")</f>
        <v>---</v>
      </c>
      <c r="I285" s="19" t="str">
        <f>IFERROR(IF(VLOOKUP($D285&amp;"-"&amp;$E285,IF($H$4="TEB0187_REV01",CALC_CONN_TEB0187_REV01!$F:$H),3,0)="--",VLOOKUP($D285&amp;"-"&amp;$E285,IF($H$4="TEB0187_REV01",CALC_CONN_TEB0187_REV01!$F:$H),2,0),VLOOKUP($D285&amp;"-"&amp;$E285,IF($H$4="TEB0187_REV01",CALC_CONN_TEB0187_REV01!$F:$H),3,0)),"---")</f>
        <v>---</v>
      </c>
      <c r="J285" s="19" t="str">
        <f>IFERROR(VLOOKUP(I285,IF($H$4="TEB0187_REV01",RAW_c_TEB0187_REV01!$AE:$AM),9,0),"---")</f>
        <v>---</v>
      </c>
      <c r="K285" s="19" t="str">
        <f>IFERROR(VLOOKUP(D285&amp;"-"&amp;E285,IF($H$4="TEB0187_REV01",RAW_c_TEB0187_REV01!$AD:$AK,"???"),6,0),"---")</f>
        <v>---</v>
      </c>
      <c r="L285" s="19" t="str">
        <f>IFERROR(VLOOKUP(D285&amp;"-"&amp;E285,IF($H$4="TEB0187_REV01",RAW_c_TEB0187_REV01!$AD:$AL,"???"),9,0),"---")</f>
        <v>---</v>
      </c>
      <c r="M285" s="19" t="str">
        <f>IFERROR(IF(VLOOKUP($F285&amp;"-"&amp;$G285,IF($M$4="TEI0187_REV01",RAW_m_TEI0187_REV01!$F:$AU),43,0)="--","---",IF($M$4="TEI0187_REV01",RAW_m_TEI0187_REV01!$AT285&amp; " --&gt; " &amp;RAW_m_TEI0187_REV01!$AU285&amp; " --&gt; ")),"---")</f>
        <v>---</v>
      </c>
      <c r="N285" s="19" t="str">
        <f>IFERROR(VLOOKUP(F285&amp;"-"&amp;G285,IF($M$4="TEI0187_REV01",RAW_m_TEI0187_REV01!$AD:$AJ),7,0),"---")</f>
        <v>---</v>
      </c>
      <c r="O285" s="19" t="str">
        <f>IFERROR(VLOOKUP(N285,IF($M$4="TEI0187_REV01",RAW_m_TEI0187_REV01!$AJ:$AK),2,0),"---")</f>
        <v>---</v>
      </c>
      <c r="P285" s="19" t="str">
        <f>IFERROR(VLOOKUP(F285&amp;"-"&amp;G285,IF($M$4="TEI0187_REV01",RAW_m_TEI0187_REV01!$AD:$AG),3,0),"---")</f>
        <v>---</v>
      </c>
      <c r="Q285" s="19" t="str">
        <f>IFERROR(VLOOKUP(N285,IF($M$4="TEI0187_REV01",RAW_m_TEI0187_REV01!$AE:$AH),4,0),"---")</f>
        <v>---</v>
      </c>
      <c r="R285" s="19" t="str">
        <f>IFERROR(VLOOKUP(F285&amp;"-"&amp;G285,IF($M$4="TEI0187_REV01",RAW_m_TEI0187_REV01!$AD:$AG),4,0),"---")</f>
        <v>---</v>
      </c>
    </row>
    <row r="286" spans="2:18" x14ac:dyDescent="0.25">
      <c r="B286" s="78">
        <v>281</v>
      </c>
      <c r="C286" s="19" t="str">
        <f>IFERROR(INDEX(B2B!A:F,MATCH('B2B Pin Table'!B286,B2B!A:A,0),6),"---")</f>
        <v>SYSTEM</v>
      </c>
      <c r="D286" s="19" t="str">
        <f>IFERROR(IF((COUNTIF(B2B!A282:K282,H284)&lt;0),"---",INDEX(B2B!A:K,MATCH('B2B Pin Table'!B286,B2B!A:A,0),2)),"---")</f>
        <v>J2</v>
      </c>
      <c r="E286" s="19" t="str">
        <f>IFERROR(IF((COUNTIF(B2B!A282:K282,H284)&lt;0),"---",INDEX(B2B!A:K,MATCH('B2B Pin Table'!B286,B2B!A:A,0),3)),"---")</f>
        <v>A41</v>
      </c>
      <c r="F286" s="19" t="str">
        <f>IFERROR(IF((COUNTIF(B2B!A282:K282,L284)&lt;0),"---",INDEX(B2B!A:K,MATCH('B2B Pin Table'!B286,B2B!A:A,0),4)),"---")</f>
        <v>J2</v>
      </c>
      <c r="G286" s="19" t="str">
        <f>IFERROR(IF((COUNTIF(B2B!A282:K282,L284)&lt;0),"---",INDEX(B2B!A:K,MATCH('B2B Pin Table'!B286,B2B!A:A,0),5)),"---")</f>
        <v>A41</v>
      </c>
      <c r="H286" s="59" t="str">
        <f>IFERROR(IF(VLOOKUP($D286&amp;"-"&amp;$E286,IF($H$4="TEB0187_REV01",CALC_CONN_TEB0187_REV01!$F:$I),4,0)="--","---",IF($H$4="TEB0187_REV01",CALC_CONN_TEB0187_REV01!$G286&amp; " --&gt; " &amp;CALC_CONN_TEB0187_REV01!$I286&amp; " --&gt; ")),"---")</f>
        <v>---</v>
      </c>
      <c r="I286" s="19" t="str">
        <f>IFERROR(IF(VLOOKUP($D286&amp;"-"&amp;$E286,IF($H$4="TEB0187_REV01",CALC_CONN_TEB0187_REV01!$F:$H),3,0)="--",VLOOKUP($D286&amp;"-"&amp;$E286,IF($H$4="TEB0187_REV01",CALC_CONN_TEB0187_REV01!$F:$H),2,0),VLOOKUP($D286&amp;"-"&amp;$E286,IF($H$4="TEB0187_REV01",CALC_CONN_TEB0187_REV01!$F:$H),3,0)),"---")</f>
        <v>---</v>
      </c>
      <c r="J286" s="19" t="str">
        <f>IFERROR(VLOOKUP(I286,IF($H$4="TEB0187_REV01",RAW_c_TEB0187_REV01!$AE:$AM),9,0),"---")</f>
        <v>---</v>
      </c>
      <c r="K286" s="19" t="str">
        <f>IFERROR(VLOOKUP(D286&amp;"-"&amp;E286,IF($H$4="TEB0187_REV01",RAW_c_TEB0187_REV01!$AD:$AK,"???"),6,0),"---")</f>
        <v>---</v>
      </c>
      <c r="L286" s="19" t="str">
        <f>IFERROR(VLOOKUP(D286&amp;"-"&amp;E286,IF($H$4="TEB0187_REV01",RAW_c_TEB0187_REV01!$AD:$AL,"???"),9,0),"---")</f>
        <v>---</v>
      </c>
      <c r="M286" s="19" t="str">
        <f>IFERROR(IF(VLOOKUP($F286&amp;"-"&amp;$G286,IF($M$4="TEI0187_REV01",RAW_m_TEI0187_REV01!$F:$AU),43,0)="--","---",IF($M$4="TEI0187_REV01",RAW_m_TEI0187_REV01!$AT286&amp; " --&gt; " &amp;RAW_m_TEI0187_REV01!$AU286&amp; " --&gt; ")),"---")</f>
        <v>---</v>
      </c>
      <c r="N286" s="19" t="str">
        <f>IFERROR(VLOOKUP(F286&amp;"-"&amp;G286,IF($M$4="TEI0187_REV01",RAW_m_TEI0187_REV01!$AD:$AJ),7,0),"---")</f>
        <v>---</v>
      </c>
      <c r="O286" s="19" t="str">
        <f>IFERROR(VLOOKUP(N286,IF($M$4="TEI0187_REV01",RAW_m_TEI0187_REV01!$AJ:$AK),2,0),"---")</f>
        <v>---</v>
      </c>
      <c r="P286" s="19" t="str">
        <f>IFERROR(VLOOKUP(F286&amp;"-"&amp;G286,IF($M$4="TEI0187_REV01",RAW_m_TEI0187_REV01!$AD:$AG),3,0),"---")</f>
        <v>---</v>
      </c>
      <c r="Q286" s="19" t="str">
        <f>IFERROR(VLOOKUP(N286,IF($M$4="TEI0187_REV01",RAW_m_TEI0187_REV01!$AE:$AH),4,0),"---")</f>
        <v>---</v>
      </c>
      <c r="R286" s="19" t="str">
        <f>IFERROR(VLOOKUP(F286&amp;"-"&amp;G286,IF($M$4="TEI0187_REV01",RAW_m_TEI0187_REV01!$AD:$AG),4,0),"---")</f>
        <v>---</v>
      </c>
    </row>
    <row r="287" spans="2:18" x14ac:dyDescent="0.25">
      <c r="B287" s="78">
        <v>282</v>
      </c>
      <c r="C287" s="19" t="str">
        <f>IFERROR(INDEX(B2B!A:F,MATCH('B2B Pin Table'!B287,B2B!A:A,0),6),"---")</f>
        <v>GND</v>
      </c>
      <c r="D287" s="19" t="str">
        <f>IFERROR(IF((COUNTIF(B2B!A283:K283,H285)&lt;0),"---",INDEX(B2B!A:K,MATCH('B2B Pin Table'!B287,B2B!A:A,0),2)),"---")</f>
        <v>J2</v>
      </c>
      <c r="E287" s="19" t="str">
        <f>IFERROR(IF((COUNTIF(B2B!A283:K283,H285)&lt;0),"---",INDEX(B2B!A:K,MATCH('B2B Pin Table'!B287,B2B!A:A,0),3)),"---")</f>
        <v>A42</v>
      </c>
      <c r="F287" s="19" t="str">
        <f>IFERROR(IF((COUNTIF(B2B!A283:K283,L285)&lt;0),"---",INDEX(B2B!A:K,MATCH('B2B Pin Table'!B287,B2B!A:A,0),4)),"---")</f>
        <v>J2</v>
      </c>
      <c r="G287" s="19" t="str">
        <f>IFERROR(IF((COUNTIF(B2B!A283:K283,L285)&lt;0),"---",INDEX(B2B!A:K,MATCH('B2B Pin Table'!B287,B2B!A:A,0),5)),"---")</f>
        <v>A42</v>
      </c>
      <c r="H287" s="59" t="str">
        <f>IFERROR(IF(VLOOKUP($D287&amp;"-"&amp;$E287,IF($H$4="TEB0187_REV01",CALC_CONN_TEB0187_REV01!$F:$I),4,0)="--","---",IF($H$4="TEB0187_REV01",CALC_CONN_TEB0187_REV01!$G287&amp; " --&gt; " &amp;CALC_CONN_TEB0187_REV01!$I287&amp; " --&gt; ")),"---")</f>
        <v>---</v>
      </c>
      <c r="I287" s="19" t="str">
        <f>IFERROR(IF(VLOOKUP($D287&amp;"-"&amp;$E287,IF($H$4="TEB0187_REV01",CALC_CONN_TEB0187_REV01!$F:$H),3,0)="--",VLOOKUP($D287&amp;"-"&amp;$E287,IF($H$4="TEB0187_REV01",CALC_CONN_TEB0187_REV01!$F:$H),2,0),VLOOKUP($D287&amp;"-"&amp;$E287,IF($H$4="TEB0187_REV01",CALC_CONN_TEB0187_REV01!$F:$H),3,0)),"---")</f>
        <v>---</v>
      </c>
      <c r="J287" s="19" t="str">
        <f>IFERROR(VLOOKUP(I287,IF($H$4="TEB0187_REV01",RAW_c_TEB0187_REV01!$AE:$AM),9,0),"---")</f>
        <v>---</v>
      </c>
      <c r="K287" s="19" t="str">
        <f>IFERROR(VLOOKUP(D287&amp;"-"&amp;E287,IF($H$4="TEB0187_REV01",RAW_c_TEB0187_REV01!$AD:$AK,"???"),6,0),"---")</f>
        <v>---</v>
      </c>
      <c r="L287" s="19" t="str">
        <f>IFERROR(VLOOKUP(D287&amp;"-"&amp;E287,IF($H$4="TEB0187_REV01",RAW_c_TEB0187_REV01!$AD:$AL,"???"),9,0),"---")</f>
        <v>---</v>
      </c>
      <c r="M287" s="19" t="str">
        <f>IFERROR(IF(VLOOKUP($F287&amp;"-"&amp;$G287,IF($M$4="TEI0187_REV01",RAW_m_TEI0187_REV01!$F:$AU),43,0)="--","---",IF($M$4="TEI0187_REV01",RAW_m_TEI0187_REV01!$AT287&amp; " --&gt; " &amp;RAW_m_TEI0187_REV01!$AU287&amp; " --&gt; ")),"---")</f>
        <v>---</v>
      </c>
      <c r="N287" s="19" t="str">
        <f>IFERROR(VLOOKUP(F287&amp;"-"&amp;G287,IF($M$4="TEI0187_REV01",RAW_m_TEI0187_REV01!$AD:$AJ),7,0),"---")</f>
        <v>---</v>
      </c>
      <c r="O287" s="19" t="str">
        <f>IFERROR(VLOOKUP(N287,IF($M$4="TEI0187_REV01",RAW_m_TEI0187_REV01!$AJ:$AK),2,0),"---")</f>
        <v>---</v>
      </c>
      <c r="P287" s="19" t="str">
        <f>IFERROR(VLOOKUP(F287&amp;"-"&amp;G287,IF($M$4="TEI0187_REV01",RAW_m_TEI0187_REV01!$AD:$AG),3,0),"---")</f>
        <v>---</v>
      </c>
      <c r="Q287" s="19" t="str">
        <f>IFERROR(VLOOKUP(N287,IF($M$4="TEI0187_REV01",RAW_m_TEI0187_REV01!$AE:$AH),4,0),"---")</f>
        <v>---</v>
      </c>
      <c r="R287" s="19" t="str">
        <f>IFERROR(VLOOKUP(F287&amp;"-"&amp;G287,IF($M$4="TEI0187_REV01",RAW_m_TEI0187_REV01!$AD:$AG),4,0),"---")</f>
        <v>---</v>
      </c>
    </row>
    <row r="288" spans="2:18" x14ac:dyDescent="0.25">
      <c r="B288" s="78">
        <v>283</v>
      </c>
      <c r="C288" s="19" t="str">
        <f>IFERROR(INDEX(B2B!A:F,MATCH('B2B Pin Table'!B288,B2B!A:A,0),6),"---")</f>
        <v>GND</v>
      </c>
      <c r="D288" s="19" t="str">
        <f>IFERROR(IF((COUNTIF(B2B!A284:K284,H286)&lt;0),"---",INDEX(B2B!A:K,MATCH('B2B Pin Table'!B288,B2B!A:A,0),2)),"---")</f>
        <v>J2</v>
      </c>
      <c r="E288" s="19" t="str">
        <f>IFERROR(IF((COUNTIF(B2B!A284:K284,H286)&lt;0),"---",INDEX(B2B!A:K,MATCH('B2B Pin Table'!B288,B2B!A:A,0),3)),"---")</f>
        <v>A43</v>
      </c>
      <c r="F288" s="19" t="str">
        <f>IFERROR(IF((COUNTIF(B2B!A284:K284,L286)&lt;0),"---",INDEX(B2B!A:K,MATCH('B2B Pin Table'!B288,B2B!A:A,0),4)),"---")</f>
        <v>J2</v>
      </c>
      <c r="G288" s="19" t="str">
        <f>IFERROR(IF((COUNTIF(B2B!A284:K284,L286)&lt;0),"---",INDEX(B2B!A:K,MATCH('B2B Pin Table'!B288,B2B!A:A,0),5)),"---")</f>
        <v>A43</v>
      </c>
      <c r="H288" s="59" t="str">
        <f>IFERROR(IF(VLOOKUP($D288&amp;"-"&amp;$E288,IF($H$4="TEB0187_REV01",CALC_CONN_TEB0187_REV01!$F:$I),4,0)="--","---",IF($H$4="TEB0187_REV01",CALC_CONN_TEB0187_REV01!$G288&amp; " --&gt; " &amp;CALC_CONN_TEB0187_REV01!$I288&amp; " --&gt; ")),"---")</f>
        <v>---</v>
      </c>
      <c r="I288" s="19" t="str">
        <f>IFERROR(IF(VLOOKUP($D288&amp;"-"&amp;$E288,IF($H$4="TEB0187_REV01",CALC_CONN_TEB0187_REV01!$F:$H),3,0)="--",VLOOKUP($D288&amp;"-"&amp;$E288,IF($H$4="TEB0187_REV01",CALC_CONN_TEB0187_REV01!$F:$H),2,0),VLOOKUP($D288&amp;"-"&amp;$E288,IF($H$4="TEB0187_REV01",CALC_CONN_TEB0187_REV01!$F:$H),3,0)),"---")</f>
        <v>---</v>
      </c>
      <c r="J288" s="19" t="str">
        <f>IFERROR(VLOOKUP(I288,IF($H$4="TEB0187_REV01",RAW_c_TEB0187_REV01!$AE:$AM),9,0),"---")</f>
        <v>---</v>
      </c>
      <c r="K288" s="19" t="str">
        <f>IFERROR(VLOOKUP(D288&amp;"-"&amp;E288,IF($H$4="TEB0187_REV01",RAW_c_TEB0187_REV01!$AD:$AK,"???"),6,0),"---")</f>
        <v>---</v>
      </c>
      <c r="L288" s="19" t="str">
        <f>IFERROR(VLOOKUP(D288&amp;"-"&amp;E288,IF($H$4="TEB0187_REV01",RAW_c_TEB0187_REV01!$AD:$AL,"???"),9,0),"---")</f>
        <v>---</v>
      </c>
      <c r="M288" s="19" t="str">
        <f>IFERROR(IF(VLOOKUP($F288&amp;"-"&amp;$G288,IF($M$4="TEI0187_REV01",RAW_m_TEI0187_REV01!$F:$AU),43,0)="--","---",IF($M$4="TEI0187_REV01",RAW_m_TEI0187_REV01!$AT288&amp; " --&gt; " &amp;RAW_m_TEI0187_REV01!$AU288&amp; " --&gt; ")),"---")</f>
        <v>---</v>
      </c>
      <c r="N288" s="19" t="str">
        <f>IFERROR(VLOOKUP(F288&amp;"-"&amp;G288,IF($M$4="TEI0187_REV01",RAW_m_TEI0187_REV01!$AD:$AJ),7,0),"---")</f>
        <v>---</v>
      </c>
      <c r="O288" s="19" t="str">
        <f>IFERROR(VLOOKUP(N288,IF($M$4="TEI0187_REV01",RAW_m_TEI0187_REV01!$AJ:$AK),2,0),"---")</f>
        <v>---</v>
      </c>
      <c r="P288" s="19" t="str">
        <f>IFERROR(VLOOKUP(F288&amp;"-"&amp;G288,IF($M$4="TEI0187_REV01",RAW_m_TEI0187_REV01!$AD:$AG),3,0),"---")</f>
        <v>---</v>
      </c>
      <c r="Q288" s="19" t="str">
        <f>IFERROR(VLOOKUP(N288,IF($M$4="TEI0187_REV01",RAW_m_TEI0187_REV01!$AE:$AH),4,0),"---")</f>
        <v>---</v>
      </c>
      <c r="R288" s="19" t="str">
        <f>IFERROR(VLOOKUP(F288&amp;"-"&amp;G288,IF($M$4="TEI0187_REV01",RAW_m_TEI0187_REV01!$AD:$AG),4,0),"---")</f>
        <v>---</v>
      </c>
    </row>
    <row r="289" spans="2:18" x14ac:dyDescent="0.25">
      <c r="B289" s="78">
        <v>284</v>
      </c>
      <c r="C289" s="19" t="str">
        <f>IFERROR(INDEX(B2B!A:F,MATCH('B2B Pin Table'!B289,B2B!A:A,0),6),"---")</f>
        <v>JTAG</v>
      </c>
      <c r="D289" s="19" t="str">
        <f>IFERROR(IF((COUNTIF(B2B!A285:K285,H287)&lt;0),"---",INDEX(B2B!A:K,MATCH('B2B Pin Table'!B289,B2B!A:A,0),2)),"---")</f>
        <v>J2</v>
      </c>
      <c r="E289" s="19" t="str">
        <f>IFERROR(IF((COUNTIF(B2B!A285:K285,H287)&lt;0),"---",INDEX(B2B!A:K,MATCH('B2B Pin Table'!B289,B2B!A:A,0),3)),"---")</f>
        <v>A44</v>
      </c>
      <c r="F289" s="19" t="str">
        <f>IFERROR(IF((COUNTIF(B2B!A285:K285,L287)&lt;0),"---",INDEX(B2B!A:K,MATCH('B2B Pin Table'!B289,B2B!A:A,0),4)),"---")</f>
        <v>J2</v>
      </c>
      <c r="G289" s="19" t="str">
        <f>IFERROR(IF((COUNTIF(B2B!A285:K285,L287)&lt;0),"---",INDEX(B2B!A:K,MATCH('B2B Pin Table'!B289,B2B!A:A,0),5)),"---")</f>
        <v>A44</v>
      </c>
      <c r="H289" s="59" t="str">
        <f>IFERROR(IF(VLOOKUP($D289&amp;"-"&amp;$E289,IF($H$4="TEB0187_REV01",CALC_CONN_TEB0187_REV01!$F:$I),4,0)="--","---",IF($H$4="TEB0187_REV01",CALC_CONN_TEB0187_REV01!$G289&amp; " --&gt; " &amp;CALC_CONN_TEB0187_REV01!$I289&amp; " --&gt; ")),"---")</f>
        <v>---</v>
      </c>
      <c r="I289" s="19" t="str">
        <f>IFERROR(IF(VLOOKUP($D289&amp;"-"&amp;$E289,IF($H$4="TEB0187_REV01",CALC_CONN_TEB0187_REV01!$F:$H),3,0)="--",VLOOKUP($D289&amp;"-"&amp;$E289,IF($H$4="TEB0187_REV01",CALC_CONN_TEB0187_REV01!$F:$H),2,0),VLOOKUP($D289&amp;"-"&amp;$E289,IF($H$4="TEB0187_REV01",CALC_CONN_TEB0187_REV01!$F:$H),3,0)),"---")</f>
        <v>---</v>
      </c>
      <c r="J289" s="19" t="str">
        <f>IFERROR(VLOOKUP(I289,IF($H$4="TEB0187_REV01",RAW_c_TEB0187_REV01!$AE:$AM),9,0),"---")</f>
        <v>---</v>
      </c>
      <c r="K289" s="19" t="str">
        <f>IFERROR(VLOOKUP(D289&amp;"-"&amp;E289,IF($H$4="TEB0187_REV01",RAW_c_TEB0187_REV01!$AD:$AK,"???"),6,0),"---")</f>
        <v>---</v>
      </c>
      <c r="L289" s="19" t="str">
        <f>IFERROR(VLOOKUP(D289&amp;"-"&amp;E289,IF($H$4="TEB0187_REV01",RAW_c_TEB0187_REV01!$AD:$AL,"???"),9,0),"---")</f>
        <v>---</v>
      </c>
      <c r="M289" s="19" t="str">
        <f>IFERROR(IF(VLOOKUP($F289&amp;"-"&amp;$G289,IF($M$4="TEI0187_REV01",RAW_m_TEI0187_REV01!$F:$AU),43,0)="--","---",IF($M$4="TEI0187_REV01",RAW_m_TEI0187_REV01!$AT289&amp; " --&gt; " &amp;RAW_m_TEI0187_REV01!$AU289&amp; " --&gt; ")),"---")</f>
        <v>---</v>
      </c>
      <c r="N289" s="19" t="str">
        <f>IFERROR(VLOOKUP(F289&amp;"-"&amp;G289,IF($M$4="TEI0187_REV01",RAW_m_TEI0187_REV01!$AD:$AJ),7,0),"---")</f>
        <v>---</v>
      </c>
      <c r="O289" s="19" t="str">
        <f>IFERROR(VLOOKUP(N289,IF($M$4="TEI0187_REV01",RAW_m_TEI0187_REV01!$AJ:$AK),2,0),"---")</f>
        <v>---</v>
      </c>
      <c r="P289" s="19" t="str">
        <f>IFERROR(VLOOKUP(F289&amp;"-"&amp;G289,IF($M$4="TEI0187_REV01",RAW_m_TEI0187_REV01!$AD:$AG),3,0),"---")</f>
        <v>---</v>
      </c>
      <c r="Q289" s="19" t="str">
        <f>IFERROR(VLOOKUP(N289,IF($M$4="TEI0187_REV01",RAW_m_TEI0187_REV01!$AE:$AH),4,0),"---")</f>
        <v>---</v>
      </c>
      <c r="R289" s="19" t="str">
        <f>IFERROR(VLOOKUP(F289&amp;"-"&amp;G289,IF($M$4="TEI0187_REV01",RAW_m_TEI0187_REV01!$AD:$AG),4,0),"---")</f>
        <v>---</v>
      </c>
    </row>
    <row r="290" spans="2:18" x14ac:dyDescent="0.25">
      <c r="B290" s="78">
        <v>285</v>
      </c>
      <c r="C290" s="19" t="str">
        <f>IFERROR(INDEX(B2B!A:F,MATCH('B2B Pin Table'!B290,B2B!A:A,0),6),"---")</f>
        <v>JTAG</v>
      </c>
      <c r="D290" s="19" t="str">
        <f>IFERROR(IF((COUNTIF(B2B!A286:K286,H288)&lt;0),"---",INDEX(B2B!A:K,MATCH('B2B Pin Table'!B290,B2B!A:A,0),2)),"---")</f>
        <v>J2</v>
      </c>
      <c r="E290" s="19" t="str">
        <f>IFERROR(IF((COUNTIF(B2B!A286:K286,H288)&lt;0),"---",INDEX(B2B!A:K,MATCH('B2B Pin Table'!B290,B2B!A:A,0),3)),"---")</f>
        <v>A45</v>
      </c>
      <c r="F290" s="19" t="str">
        <f>IFERROR(IF((COUNTIF(B2B!A286:K286,L288)&lt;0),"---",INDEX(B2B!A:K,MATCH('B2B Pin Table'!B290,B2B!A:A,0),4)),"---")</f>
        <v>J2</v>
      </c>
      <c r="G290" s="19" t="str">
        <f>IFERROR(IF((COUNTIF(B2B!A286:K286,L288)&lt;0),"---",INDEX(B2B!A:K,MATCH('B2B Pin Table'!B290,B2B!A:A,0),5)),"---")</f>
        <v>A45</v>
      </c>
      <c r="H290" s="59" t="str">
        <f>IFERROR(IF(VLOOKUP($D290&amp;"-"&amp;$E290,IF($H$4="TEB0187_REV01",CALC_CONN_TEB0187_REV01!$F:$I),4,0)="--","---",IF($H$4="TEB0187_REV01",CALC_CONN_TEB0187_REV01!$G290&amp; " --&gt; " &amp;CALC_CONN_TEB0187_REV01!$I290&amp; " --&gt; ")),"---")</f>
        <v>---</v>
      </c>
      <c r="I290" s="19" t="str">
        <f>IFERROR(IF(VLOOKUP($D290&amp;"-"&amp;$E290,IF($H$4="TEB0187_REV01",CALC_CONN_TEB0187_REV01!$F:$H),3,0)="--",VLOOKUP($D290&amp;"-"&amp;$E290,IF($H$4="TEB0187_REV01",CALC_CONN_TEB0187_REV01!$F:$H),2,0),VLOOKUP($D290&amp;"-"&amp;$E290,IF($H$4="TEB0187_REV01",CALC_CONN_TEB0187_REV01!$F:$H),3,0)),"---")</f>
        <v>---</v>
      </c>
      <c r="J290" s="19" t="str">
        <f>IFERROR(VLOOKUP(I290,IF($H$4="TEB0187_REV01",RAW_c_TEB0187_REV01!$AE:$AM),9,0),"---")</f>
        <v>---</v>
      </c>
      <c r="K290" s="19" t="str">
        <f>IFERROR(VLOOKUP(D290&amp;"-"&amp;E290,IF($H$4="TEB0187_REV01",RAW_c_TEB0187_REV01!$AD:$AK,"???"),6,0),"---")</f>
        <v>---</v>
      </c>
      <c r="L290" s="19" t="str">
        <f>IFERROR(VLOOKUP(D290&amp;"-"&amp;E290,IF($H$4="TEB0187_REV01",RAW_c_TEB0187_REV01!$AD:$AL,"???"),9,0),"---")</f>
        <v>---</v>
      </c>
      <c r="M290" s="19" t="str">
        <f>IFERROR(IF(VLOOKUP($F290&amp;"-"&amp;$G290,IF($M$4="TEI0187_REV01",RAW_m_TEI0187_REV01!$F:$AU),43,0)="--","---",IF($M$4="TEI0187_REV01",RAW_m_TEI0187_REV01!$AT290&amp; " --&gt; " &amp;RAW_m_TEI0187_REV01!$AU290&amp; " --&gt; ")),"---")</f>
        <v>---</v>
      </c>
      <c r="N290" s="19" t="str">
        <f>IFERROR(VLOOKUP(F290&amp;"-"&amp;G290,IF($M$4="TEI0187_REV01",RAW_m_TEI0187_REV01!$AD:$AJ),7,0),"---")</f>
        <v>---</v>
      </c>
      <c r="O290" s="19" t="str">
        <f>IFERROR(VLOOKUP(N290,IF($M$4="TEI0187_REV01",RAW_m_TEI0187_REV01!$AJ:$AK),2,0),"---")</f>
        <v>---</v>
      </c>
      <c r="P290" s="19" t="str">
        <f>IFERROR(VLOOKUP(F290&amp;"-"&amp;G290,IF($M$4="TEI0187_REV01",RAW_m_TEI0187_REV01!$AD:$AG),3,0),"---")</f>
        <v>---</v>
      </c>
      <c r="Q290" s="19" t="str">
        <f>IFERROR(VLOOKUP(N290,IF($M$4="TEI0187_REV01",RAW_m_TEI0187_REV01!$AE:$AH),4,0),"---")</f>
        <v>---</v>
      </c>
      <c r="R290" s="19" t="str">
        <f>IFERROR(VLOOKUP(F290&amp;"-"&amp;G290,IF($M$4="TEI0187_REV01",RAW_m_TEI0187_REV01!$AD:$AG),4,0),"---")</f>
        <v>---</v>
      </c>
    </row>
    <row r="291" spans="2:18" x14ac:dyDescent="0.25">
      <c r="B291" s="78">
        <v>286</v>
      </c>
      <c r="C291" s="19" t="str">
        <f>IFERROR(INDEX(B2B!A:F,MATCH('B2B Pin Table'!B291,B2B!A:A,0),6),"---")</f>
        <v>JTAG</v>
      </c>
      <c r="D291" s="19" t="str">
        <f>IFERROR(IF((COUNTIF(B2B!A287:K287,H289)&lt;0),"---",INDEX(B2B!A:K,MATCH('B2B Pin Table'!B291,B2B!A:A,0),2)),"---")</f>
        <v>J2</v>
      </c>
      <c r="E291" s="19" t="str">
        <f>IFERROR(IF((COUNTIF(B2B!A287:K287,H289)&lt;0),"---",INDEX(B2B!A:K,MATCH('B2B Pin Table'!B291,B2B!A:A,0),3)),"---")</f>
        <v>A46</v>
      </c>
      <c r="F291" s="19" t="str">
        <f>IFERROR(IF((COUNTIF(B2B!A287:K287,L289)&lt;0),"---",INDEX(B2B!A:K,MATCH('B2B Pin Table'!B291,B2B!A:A,0),4)),"---")</f>
        <v>J2</v>
      </c>
      <c r="G291" s="19" t="str">
        <f>IFERROR(IF((COUNTIF(B2B!A287:K287,L289)&lt;0),"---",INDEX(B2B!A:K,MATCH('B2B Pin Table'!B291,B2B!A:A,0),5)),"---")</f>
        <v>A46</v>
      </c>
      <c r="H291" s="59" t="str">
        <f>IFERROR(IF(VLOOKUP($D291&amp;"-"&amp;$E291,IF($H$4="TEB0187_REV01",CALC_CONN_TEB0187_REV01!$F:$I),4,0)="--","---",IF($H$4="TEB0187_REV01",CALC_CONN_TEB0187_REV01!$G291&amp; " --&gt; " &amp;CALC_CONN_TEB0187_REV01!$I291&amp; " --&gt; ")),"---")</f>
        <v>---</v>
      </c>
      <c r="I291" s="19" t="str">
        <f>IFERROR(IF(VLOOKUP($D291&amp;"-"&amp;$E291,IF($H$4="TEB0187_REV01",CALC_CONN_TEB0187_REV01!$F:$H),3,0)="--",VLOOKUP($D291&amp;"-"&amp;$E291,IF($H$4="TEB0187_REV01",CALC_CONN_TEB0187_REV01!$F:$H),2,0),VLOOKUP($D291&amp;"-"&amp;$E291,IF($H$4="TEB0187_REV01",CALC_CONN_TEB0187_REV01!$F:$H),3,0)),"---")</f>
        <v>---</v>
      </c>
      <c r="J291" s="19" t="str">
        <f>IFERROR(VLOOKUP(I291,IF($H$4="TEB0187_REV01",RAW_c_TEB0187_REV01!$AE:$AM),9,0),"---")</f>
        <v>---</v>
      </c>
      <c r="K291" s="19" t="str">
        <f>IFERROR(VLOOKUP(D291&amp;"-"&amp;E291,IF($H$4="TEB0187_REV01",RAW_c_TEB0187_REV01!$AD:$AK,"???"),6,0),"---")</f>
        <v>---</v>
      </c>
      <c r="L291" s="19" t="str">
        <f>IFERROR(VLOOKUP(D291&amp;"-"&amp;E291,IF($H$4="TEB0187_REV01",RAW_c_TEB0187_REV01!$AD:$AL,"???"),9,0),"---")</f>
        <v>---</v>
      </c>
      <c r="M291" s="19" t="str">
        <f>IFERROR(IF(VLOOKUP($F291&amp;"-"&amp;$G291,IF($M$4="TEI0187_REV01",RAW_m_TEI0187_REV01!$F:$AU),43,0)="--","---",IF($M$4="TEI0187_REV01",RAW_m_TEI0187_REV01!$AT291&amp; " --&gt; " &amp;RAW_m_TEI0187_REV01!$AU291&amp; " --&gt; ")),"---")</f>
        <v>---</v>
      </c>
      <c r="N291" s="19" t="str">
        <f>IFERROR(VLOOKUP(F291&amp;"-"&amp;G291,IF($M$4="TEI0187_REV01",RAW_m_TEI0187_REV01!$AD:$AJ),7,0),"---")</f>
        <v>---</v>
      </c>
      <c r="O291" s="19" t="str">
        <f>IFERROR(VLOOKUP(N291,IF($M$4="TEI0187_REV01",RAW_m_TEI0187_REV01!$AJ:$AK),2,0),"---")</f>
        <v>---</v>
      </c>
      <c r="P291" s="19" t="str">
        <f>IFERROR(VLOOKUP(F291&amp;"-"&amp;G291,IF($M$4="TEI0187_REV01",RAW_m_TEI0187_REV01!$AD:$AG),3,0),"---")</f>
        <v>---</v>
      </c>
      <c r="Q291" s="19" t="str">
        <f>IFERROR(VLOOKUP(N291,IF($M$4="TEI0187_REV01",RAW_m_TEI0187_REV01!$AE:$AH),4,0),"---")</f>
        <v>---</v>
      </c>
      <c r="R291" s="19" t="str">
        <f>IFERROR(VLOOKUP(F291&amp;"-"&amp;G291,IF($M$4="TEI0187_REV01",RAW_m_TEI0187_REV01!$AD:$AG),4,0),"---")</f>
        <v>---</v>
      </c>
    </row>
    <row r="292" spans="2:18" x14ac:dyDescent="0.25">
      <c r="B292" s="78">
        <v>287</v>
      </c>
      <c r="C292" s="19" t="str">
        <f>IFERROR(INDEX(B2B!A:F,MATCH('B2B Pin Table'!B292,B2B!A:A,0),6),"---")</f>
        <v>JTAG</v>
      </c>
      <c r="D292" s="19" t="str">
        <f>IFERROR(IF((COUNTIF(B2B!A288:K288,H290)&lt;0),"---",INDEX(B2B!A:K,MATCH('B2B Pin Table'!B292,B2B!A:A,0),2)),"---")</f>
        <v>J2</v>
      </c>
      <c r="E292" s="19" t="str">
        <f>IFERROR(IF((COUNTIF(B2B!A288:K288,H290)&lt;0),"---",INDEX(B2B!A:K,MATCH('B2B Pin Table'!B292,B2B!A:A,0),3)),"---")</f>
        <v>A47</v>
      </c>
      <c r="F292" s="19" t="str">
        <f>IFERROR(IF((COUNTIF(B2B!A288:K288,L290)&lt;0),"---",INDEX(B2B!A:K,MATCH('B2B Pin Table'!B292,B2B!A:A,0),4)),"---")</f>
        <v>J2</v>
      </c>
      <c r="G292" s="19" t="str">
        <f>IFERROR(IF((COUNTIF(B2B!A288:K288,L290)&lt;0),"---",INDEX(B2B!A:K,MATCH('B2B Pin Table'!B292,B2B!A:A,0),5)),"---")</f>
        <v>A47</v>
      </c>
      <c r="H292" s="59" t="str">
        <f>IFERROR(IF(VLOOKUP($D292&amp;"-"&amp;$E292,IF($H$4="TEB0187_REV01",CALC_CONN_TEB0187_REV01!$F:$I),4,0)="--","---",IF($H$4="TEB0187_REV01",CALC_CONN_TEB0187_REV01!$G292&amp; " --&gt; " &amp;CALC_CONN_TEB0187_REV01!$I292&amp; " --&gt; ")),"---")</f>
        <v>---</v>
      </c>
      <c r="I292" s="19" t="str">
        <f>IFERROR(IF(VLOOKUP($D292&amp;"-"&amp;$E292,IF($H$4="TEB0187_REV01",CALC_CONN_TEB0187_REV01!$F:$H),3,0)="--",VLOOKUP($D292&amp;"-"&amp;$E292,IF($H$4="TEB0187_REV01",CALC_CONN_TEB0187_REV01!$F:$H),2,0),VLOOKUP($D292&amp;"-"&amp;$E292,IF($H$4="TEB0187_REV01",CALC_CONN_TEB0187_REV01!$F:$H),3,0)),"---")</f>
        <v>---</v>
      </c>
      <c r="J292" s="19" t="str">
        <f>IFERROR(VLOOKUP(I292,IF($H$4="TEB0187_REV01",RAW_c_TEB0187_REV01!$AE:$AM),9,0),"---")</f>
        <v>---</v>
      </c>
      <c r="K292" s="19" t="str">
        <f>IFERROR(VLOOKUP(D292&amp;"-"&amp;E292,IF($H$4="TEB0187_REV01",RAW_c_TEB0187_REV01!$AD:$AK,"???"),6,0),"---")</f>
        <v>---</v>
      </c>
      <c r="L292" s="19" t="str">
        <f>IFERROR(VLOOKUP(D292&amp;"-"&amp;E292,IF($H$4="TEB0187_REV01",RAW_c_TEB0187_REV01!$AD:$AL,"???"),9,0),"---")</f>
        <v>---</v>
      </c>
      <c r="M292" s="19" t="str">
        <f>IFERROR(IF(VLOOKUP($F292&amp;"-"&amp;$G292,IF($M$4="TEI0187_REV01",RAW_m_TEI0187_REV01!$F:$AU),43,0)="--","---",IF($M$4="TEI0187_REV01",RAW_m_TEI0187_REV01!$AT292&amp; " --&gt; " &amp;RAW_m_TEI0187_REV01!$AU292&amp; " --&gt; ")),"---")</f>
        <v>---</v>
      </c>
      <c r="N292" s="19" t="str">
        <f>IFERROR(VLOOKUP(F292&amp;"-"&amp;G292,IF($M$4="TEI0187_REV01",RAW_m_TEI0187_REV01!$AD:$AJ),7,0),"---")</f>
        <v>---</v>
      </c>
      <c r="O292" s="19" t="str">
        <f>IFERROR(VLOOKUP(N292,IF($M$4="TEI0187_REV01",RAW_m_TEI0187_REV01!$AJ:$AK),2,0),"---")</f>
        <v>---</v>
      </c>
      <c r="P292" s="19" t="str">
        <f>IFERROR(VLOOKUP(F292&amp;"-"&amp;G292,IF($M$4="TEI0187_REV01",RAW_m_TEI0187_REV01!$AD:$AG),3,0),"---")</f>
        <v>---</v>
      </c>
      <c r="Q292" s="19" t="str">
        <f>IFERROR(VLOOKUP(N292,IF($M$4="TEI0187_REV01",RAW_m_TEI0187_REV01!$AE:$AH),4,0),"---")</f>
        <v>---</v>
      </c>
      <c r="R292" s="19" t="str">
        <f>IFERROR(VLOOKUP(F292&amp;"-"&amp;G292,IF($M$4="TEI0187_REV01",RAW_m_TEI0187_REV01!$AD:$AG),4,0),"---")</f>
        <v>---</v>
      </c>
    </row>
    <row r="293" spans="2:18" x14ac:dyDescent="0.25">
      <c r="B293" s="78">
        <v>288</v>
      </c>
      <c r="C293" s="19" t="str">
        <f>IFERROR(INDEX(B2B!A:F,MATCH('B2B Pin Table'!B293,B2B!A:A,0),6),"---")</f>
        <v>GND</v>
      </c>
      <c r="D293" s="19" t="str">
        <f>IFERROR(IF((COUNTIF(B2B!A289:K289,H291)&lt;0),"---",INDEX(B2B!A:K,MATCH('B2B Pin Table'!B293,B2B!A:A,0),2)),"---")</f>
        <v>J2</v>
      </c>
      <c r="E293" s="19" t="str">
        <f>IFERROR(IF((COUNTIF(B2B!A289:K289,H291)&lt;0),"---",INDEX(B2B!A:K,MATCH('B2B Pin Table'!B293,B2B!A:A,0),3)),"---")</f>
        <v>A48</v>
      </c>
      <c r="F293" s="19" t="str">
        <f>IFERROR(IF((COUNTIF(B2B!A289:K289,L291)&lt;0),"---",INDEX(B2B!A:K,MATCH('B2B Pin Table'!B293,B2B!A:A,0),4)),"---")</f>
        <v>J2</v>
      </c>
      <c r="G293" s="19" t="str">
        <f>IFERROR(IF((COUNTIF(B2B!A289:K289,L291)&lt;0),"---",INDEX(B2B!A:K,MATCH('B2B Pin Table'!B293,B2B!A:A,0),5)),"---")</f>
        <v>A48</v>
      </c>
      <c r="H293" s="59" t="str">
        <f>IFERROR(IF(VLOOKUP($D293&amp;"-"&amp;$E293,IF($H$4="TEB0187_REV01",CALC_CONN_TEB0187_REV01!$F:$I),4,0)="--","---",IF($H$4="TEB0187_REV01",CALC_CONN_TEB0187_REV01!$G293&amp; " --&gt; " &amp;CALC_CONN_TEB0187_REV01!$I293&amp; " --&gt; ")),"---")</f>
        <v>---</v>
      </c>
      <c r="I293" s="19" t="str">
        <f>IFERROR(IF(VLOOKUP($D293&amp;"-"&amp;$E293,IF($H$4="TEB0187_REV01",CALC_CONN_TEB0187_REV01!$F:$H),3,0)="--",VLOOKUP($D293&amp;"-"&amp;$E293,IF($H$4="TEB0187_REV01",CALC_CONN_TEB0187_REV01!$F:$H),2,0),VLOOKUP($D293&amp;"-"&amp;$E293,IF($H$4="TEB0187_REV01",CALC_CONN_TEB0187_REV01!$F:$H),3,0)),"---")</f>
        <v>---</v>
      </c>
      <c r="J293" s="19" t="str">
        <f>IFERROR(VLOOKUP(I293,IF($H$4="TEB0187_REV01",RAW_c_TEB0187_REV01!$AE:$AM),9,0),"---")</f>
        <v>---</v>
      </c>
      <c r="K293" s="19" t="str">
        <f>IFERROR(VLOOKUP(D293&amp;"-"&amp;E293,IF($H$4="TEB0187_REV01",RAW_c_TEB0187_REV01!$AD:$AK,"???"),6,0),"---")</f>
        <v>---</v>
      </c>
      <c r="L293" s="19" t="str">
        <f>IFERROR(VLOOKUP(D293&amp;"-"&amp;E293,IF($H$4="TEB0187_REV01",RAW_c_TEB0187_REV01!$AD:$AL,"???"),9,0),"---")</f>
        <v>---</v>
      </c>
      <c r="M293" s="19" t="str">
        <f>IFERROR(IF(VLOOKUP($F293&amp;"-"&amp;$G293,IF($M$4="TEI0187_REV01",RAW_m_TEI0187_REV01!$F:$AU),43,0)="--","---",IF($M$4="TEI0187_REV01",RAW_m_TEI0187_REV01!$AT293&amp; " --&gt; " &amp;RAW_m_TEI0187_REV01!$AU293&amp; " --&gt; ")),"---")</f>
        <v>---</v>
      </c>
      <c r="N293" s="19" t="str">
        <f>IFERROR(VLOOKUP(F293&amp;"-"&amp;G293,IF($M$4="TEI0187_REV01",RAW_m_TEI0187_REV01!$AD:$AJ),7,0),"---")</f>
        <v>---</v>
      </c>
      <c r="O293" s="19" t="str">
        <f>IFERROR(VLOOKUP(N293,IF($M$4="TEI0187_REV01",RAW_m_TEI0187_REV01!$AJ:$AK),2,0),"---")</f>
        <v>---</v>
      </c>
      <c r="P293" s="19" t="str">
        <f>IFERROR(VLOOKUP(F293&amp;"-"&amp;G293,IF($M$4="TEI0187_REV01",RAW_m_TEI0187_REV01!$AD:$AG),3,0),"---")</f>
        <v>---</v>
      </c>
      <c r="Q293" s="19" t="str">
        <f>IFERROR(VLOOKUP(N293,IF($M$4="TEI0187_REV01",RAW_m_TEI0187_REV01!$AE:$AH),4,0),"---")</f>
        <v>---</v>
      </c>
      <c r="R293" s="19" t="str">
        <f>IFERROR(VLOOKUP(F293&amp;"-"&amp;G293,IF($M$4="TEI0187_REV01",RAW_m_TEI0187_REV01!$AD:$AG),4,0),"---")</f>
        <v>---</v>
      </c>
    </row>
    <row r="294" spans="2:18" x14ac:dyDescent="0.25">
      <c r="B294" s="78">
        <v>289</v>
      </c>
      <c r="C294" s="19" t="str">
        <f>IFERROR(INDEX(B2B!A:F,MATCH('B2B Pin Table'!B294,B2B!A:A,0),6),"---")</f>
        <v>GND</v>
      </c>
      <c r="D294" s="19" t="str">
        <f>IFERROR(IF((COUNTIF(B2B!A290:K290,H292)&lt;0),"---",INDEX(B2B!A:K,MATCH('B2B Pin Table'!B294,B2B!A:A,0),2)),"---")</f>
        <v>J2</v>
      </c>
      <c r="E294" s="19" t="str">
        <f>IFERROR(IF((COUNTIF(B2B!A290:K290,H292)&lt;0),"---",INDEX(B2B!A:K,MATCH('B2B Pin Table'!B294,B2B!A:A,0),3)),"---")</f>
        <v>A49</v>
      </c>
      <c r="F294" s="19" t="str">
        <f>IFERROR(IF((COUNTIF(B2B!A290:K290,L292)&lt;0),"---",INDEX(B2B!A:K,MATCH('B2B Pin Table'!B294,B2B!A:A,0),4)),"---")</f>
        <v>J2</v>
      </c>
      <c r="G294" s="19" t="str">
        <f>IFERROR(IF((COUNTIF(B2B!A290:K290,L292)&lt;0),"---",INDEX(B2B!A:K,MATCH('B2B Pin Table'!B294,B2B!A:A,0),5)),"---")</f>
        <v>A49</v>
      </c>
      <c r="H294" s="59" t="str">
        <f>IFERROR(IF(VLOOKUP($D294&amp;"-"&amp;$E294,IF($H$4="TEB0187_REV01",CALC_CONN_TEB0187_REV01!$F:$I),4,0)="--","---",IF($H$4="TEB0187_REV01",CALC_CONN_TEB0187_REV01!$G294&amp; " --&gt; " &amp;CALC_CONN_TEB0187_REV01!$I294&amp; " --&gt; ")),"---")</f>
        <v>---</v>
      </c>
      <c r="I294" s="19" t="str">
        <f>IFERROR(IF(VLOOKUP($D294&amp;"-"&amp;$E294,IF($H$4="TEB0187_REV01",CALC_CONN_TEB0187_REV01!$F:$H),3,0)="--",VLOOKUP($D294&amp;"-"&amp;$E294,IF($H$4="TEB0187_REV01",CALC_CONN_TEB0187_REV01!$F:$H),2,0),VLOOKUP($D294&amp;"-"&amp;$E294,IF($H$4="TEB0187_REV01",CALC_CONN_TEB0187_REV01!$F:$H),3,0)),"---")</f>
        <v>---</v>
      </c>
      <c r="J294" s="19" t="str">
        <f>IFERROR(VLOOKUP(I294,IF($H$4="TEB0187_REV01",RAW_c_TEB0187_REV01!$AE:$AM),9,0),"---")</f>
        <v>---</v>
      </c>
      <c r="K294" s="19" t="str">
        <f>IFERROR(VLOOKUP(D294&amp;"-"&amp;E294,IF($H$4="TEB0187_REV01",RAW_c_TEB0187_REV01!$AD:$AK,"???"),6,0),"---")</f>
        <v>---</v>
      </c>
      <c r="L294" s="19" t="str">
        <f>IFERROR(VLOOKUP(D294&amp;"-"&amp;E294,IF($H$4="TEB0187_REV01",RAW_c_TEB0187_REV01!$AD:$AL,"???"),9,0),"---")</f>
        <v>---</v>
      </c>
      <c r="M294" s="19" t="str">
        <f>IFERROR(IF(VLOOKUP($F294&amp;"-"&amp;$G294,IF($M$4="TEI0187_REV01",RAW_m_TEI0187_REV01!$F:$AU),43,0)="--","---",IF($M$4="TEI0187_REV01",RAW_m_TEI0187_REV01!$AT294&amp; " --&gt; " &amp;RAW_m_TEI0187_REV01!$AU294&amp; " --&gt; ")),"---")</f>
        <v>---</v>
      </c>
      <c r="N294" s="19" t="str">
        <f>IFERROR(VLOOKUP(F294&amp;"-"&amp;G294,IF($M$4="TEI0187_REV01",RAW_m_TEI0187_REV01!$AD:$AJ),7,0),"---")</f>
        <v>---</v>
      </c>
      <c r="O294" s="19" t="str">
        <f>IFERROR(VLOOKUP(N294,IF($M$4="TEI0187_REV01",RAW_m_TEI0187_REV01!$AJ:$AK),2,0),"---")</f>
        <v>---</v>
      </c>
      <c r="P294" s="19" t="str">
        <f>IFERROR(VLOOKUP(F294&amp;"-"&amp;G294,IF($M$4="TEI0187_REV01",RAW_m_TEI0187_REV01!$AD:$AG),3,0),"---")</f>
        <v>---</v>
      </c>
      <c r="Q294" s="19" t="str">
        <f>IFERROR(VLOOKUP(N294,IF($M$4="TEI0187_REV01",RAW_m_TEI0187_REV01!$AE:$AH),4,0),"---")</f>
        <v>---</v>
      </c>
      <c r="R294" s="19" t="str">
        <f>IFERROR(VLOOKUP(F294&amp;"-"&amp;G294,IF($M$4="TEI0187_REV01",RAW_m_TEI0187_REV01!$AD:$AG),4,0),"---")</f>
        <v>---</v>
      </c>
    </row>
    <row r="295" spans="2:18" x14ac:dyDescent="0.25">
      <c r="B295" s="78">
        <v>290</v>
      </c>
      <c r="C295" s="19" t="str">
        <f>IFERROR(INDEX(B2B!A:F,MATCH('B2B Pin Table'!B295,B2B!A:A,0),6),"---")</f>
        <v>PWR</v>
      </c>
      <c r="D295" s="19" t="str">
        <f>IFERROR(IF((COUNTIF(B2B!A291:K291,H293)&lt;0),"---",INDEX(B2B!A:K,MATCH('B2B Pin Table'!B295,B2B!A:A,0),2)),"---")</f>
        <v>J2</v>
      </c>
      <c r="E295" s="19" t="str">
        <f>IFERROR(IF((COUNTIF(B2B!A291:K291,H293)&lt;0),"---",INDEX(B2B!A:K,MATCH('B2B Pin Table'!B295,B2B!A:A,0),3)),"---")</f>
        <v>A50</v>
      </c>
      <c r="F295" s="19" t="str">
        <f>IFERROR(IF((COUNTIF(B2B!A291:K291,L293)&lt;0),"---",INDEX(B2B!A:K,MATCH('B2B Pin Table'!B295,B2B!A:A,0),4)),"---")</f>
        <v>J2</v>
      </c>
      <c r="G295" s="19" t="str">
        <f>IFERROR(IF((COUNTIF(B2B!A291:K291,L293)&lt;0),"---",INDEX(B2B!A:K,MATCH('B2B Pin Table'!B295,B2B!A:A,0),5)),"---")</f>
        <v>A50</v>
      </c>
      <c r="H295" s="59" t="str">
        <f>IFERROR(IF(VLOOKUP($D295&amp;"-"&amp;$E295,IF($H$4="TEB0187_REV01",CALC_CONN_TEB0187_REV01!$F:$I),4,0)="--","---",IF($H$4="TEB0187_REV01",CALC_CONN_TEB0187_REV01!$G295&amp; " --&gt; " &amp;CALC_CONN_TEB0187_REV01!$I295&amp; " --&gt; ")),"---")</f>
        <v>---</v>
      </c>
      <c r="I295" s="19" t="str">
        <f>IFERROR(IF(VLOOKUP($D295&amp;"-"&amp;$E295,IF($H$4="TEB0187_REV01",CALC_CONN_TEB0187_REV01!$F:$H),3,0)="--",VLOOKUP($D295&amp;"-"&amp;$E295,IF($H$4="TEB0187_REV01",CALC_CONN_TEB0187_REV01!$F:$H),2,0),VLOOKUP($D295&amp;"-"&amp;$E295,IF($H$4="TEB0187_REV01",CALC_CONN_TEB0187_REV01!$F:$H),3,0)),"---")</f>
        <v>---</v>
      </c>
      <c r="J295" s="19" t="str">
        <f>IFERROR(VLOOKUP(I295,IF($H$4="TEB0187_REV01",RAW_c_TEB0187_REV01!$AE:$AM),9,0),"---")</f>
        <v>---</v>
      </c>
      <c r="K295" s="19" t="str">
        <f>IFERROR(VLOOKUP(D295&amp;"-"&amp;E295,IF($H$4="TEB0187_REV01",RAW_c_TEB0187_REV01!$AD:$AK,"???"),6,0),"---")</f>
        <v>---</v>
      </c>
      <c r="L295" s="19" t="str">
        <f>IFERROR(VLOOKUP(D295&amp;"-"&amp;E295,IF($H$4="TEB0187_REV01",RAW_c_TEB0187_REV01!$AD:$AL,"???"),9,0),"---")</f>
        <v>---</v>
      </c>
      <c r="M295" s="19" t="str">
        <f>IFERROR(IF(VLOOKUP($F295&amp;"-"&amp;$G295,IF($M$4="TEI0187_REV01",RAW_m_TEI0187_REV01!$F:$AU),43,0)="--","---",IF($M$4="TEI0187_REV01",RAW_m_TEI0187_REV01!$AT295&amp; " --&gt; " &amp;RAW_m_TEI0187_REV01!$AU295&amp; " --&gt; ")),"---")</f>
        <v>---</v>
      </c>
      <c r="N295" s="19" t="str">
        <f>IFERROR(VLOOKUP(F295&amp;"-"&amp;G295,IF($M$4="TEI0187_REV01",RAW_m_TEI0187_REV01!$AD:$AJ),7,0),"---")</f>
        <v>---</v>
      </c>
      <c r="O295" s="19" t="str">
        <f>IFERROR(VLOOKUP(N295,IF($M$4="TEI0187_REV01",RAW_m_TEI0187_REV01!$AJ:$AK),2,0),"---")</f>
        <v>---</v>
      </c>
      <c r="P295" s="19" t="str">
        <f>IFERROR(VLOOKUP(F295&amp;"-"&amp;G295,IF($M$4="TEI0187_REV01",RAW_m_TEI0187_REV01!$AD:$AG),3,0),"---")</f>
        <v>---</v>
      </c>
      <c r="Q295" s="19" t="str">
        <f>IFERROR(VLOOKUP(N295,IF($M$4="TEI0187_REV01",RAW_m_TEI0187_REV01!$AE:$AH),4,0),"---")</f>
        <v>---</v>
      </c>
      <c r="R295" s="19" t="str">
        <f>IFERROR(VLOOKUP(F295&amp;"-"&amp;G295,IF($M$4="TEI0187_REV01",RAW_m_TEI0187_REV01!$AD:$AG),4,0),"---")</f>
        <v>---</v>
      </c>
    </row>
    <row r="296" spans="2:18" x14ac:dyDescent="0.25">
      <c r="B296" s="78">
        <v>291</v>
      </c>
      <c r="C296" s="19" t="str">
        <f>IFERROR(INDEX(B2B!A:F,MATCH('B2B Pin Table'!B296,B2B!A:A,0),6),"---")</f>
        <v>PWR</v>
      </c>
      <c r="D296" s="19" t="str">
        <f>IFERROR(IF((COUNTIF(B2B!A292:K292,H294)&lt;0),"---",INDEX(B2B!A:K,MATCH('B2B Pin Table'!B296,B2B!A:A,0),2)),"---")</f>
        <v>J2</v>
      </c>
      <c r="E296" s="19" t="str">
        <f>IFERROR(IF((COUNTIF(B2B!A292:K292,H294)&lt;0),"---",INDEX(B2B!A:K,MATCH('B2B Pin Table'!B296,B2B!A:A,0),3)),"---")</f>
        <v>A51</v>
      </c>
      <c r="F296" s="19" t="str">
        <f>IFERROR(IF((COUNTIF(B2B!A292:K292,L294)&lt;0),"---",INDEX(B2B!A:K,MATCH('B2B Pin Table'!B296,B2B!A:A,0),4)),"---")</f>
        <v>J2</v>
      </c>
      <c r="G296" s="19" t="str">
        <f>IFERROR(IF((COUNTIF(B2B!A292:K292,L294)&lt;0),"---",INDEX(B2B!A:K,MATCH('B2B Pin Table'!B296,B2B!A:A,0),5)),"---")</f>
        <v>A51</v>
      </c>
      <c r="H296" s="59" t="str">
        <f>IFERROR(IF(VLOOKUP($D296&amp;"-"&amp;$E296,IF($H$4="TEB0187_REV01",CALC_CONN_TEB0187_REV01!$F:$I),4,0)="--","---",IF($H$4="TEB0187_REV01",CALC_CONN_TEB0187_REV01!$G296&amp; " --&gt; " &amp;CALC_CONN_TEB0187_REV01!$I296&amp; " --&gt; ")),"---")</f>
        <v>---</v>
      </c>
      <c r="I296" s="19" t="str">
        <f>IFERROR(IF(VLOOKUP($D296&amp;"-"&amp;$E296,IF($H$4="TEB0187_REV01",CALC_CONN_TEB0187_REV01!$F:$H),3,0)="--",VLOOKUP($D296&amp;"-"&amp;$E296,IF($H$4="TEB0187_REV01",CALC_CONN_TEB0187_REV01!$F:$H),2,0),VLOOKUP($D296&amp;"-"&amp;$E296,IF($H$4="TEB0187_REV01",CALC_CONN_TEB0187_REV01!$F:$H),3,0)),"---")</f>
        <v>---</v>
      </c>
      <c r="J296" s="19" t="str">
        <f>IFERROR(VLOOKUP(I296,IF($H$4="TEB0187_REV01",RAW_c_TEB0187_REV01!$AE:$AM),9,0),"---")</f>
        <v>---</v>
      </c>
      <c r="K296" s="19" t="str">
        <f>IFERROR(VLOOKUP(D296&amp;"-"&amp;E296,IF($H$4="TEB0187_REV01",RAW_c_TEB0187_REV01!$AD:$AK,"???"),6,0),"---")</f>
        <v>---</v>
      </c>
      <c r="L296" s="19" t="str">
        <f>IFERROR(VLOOKUP(D296&amp;"-"&amp;E296,IF($H$4="TEB0187_REV01",RAW_c_TEB0187_REV01!$AD:$AL,"???"),9,0),"---")</f>
        <v>---</v>
      </c>
      <c r="M296" s="19" t="str">
        <f>IFERROR(IF(VLOOKUP($F296&amp;"-"&amp;$G296,IF($M$4="TEI0187_REV01",RAW_m_TEI0187_REV01!$F:$AU),43,0)="--","---",IF($M$4="TEI0187_REV01",RAW_m_TEI0187_REV01!$AT296&amp; " --&gt; " &amp;RAW_m_TEI0187_REV01!$AU296&amp; " --&gt; ")),"---")</f>
        <v>---</v>
      </c>
      <c r="N296" s="19" t="str">
        <f>IFERROR(VLOOKUP(F296&amp;"-"&amp;G296,IF($M$4="TEI0187_REV01",RAW_m_TEI0187_REV01!$AD:$AJ),7,0),"---")</f>
        <v>---</v>
      </c>
      <c r="O296" s="19" t="str">
        <f>IFERROR(VLOOKUP(N296,IF($M$4="TEI0187_REV01",RAW_m_TEI0187_REV01!$AJ:$AK),2,0),"---")</f>
        <v>---</v>
      </c>
      <c r="P296" s="19" t="str">
        <f>IFERROR(VLOOKUP(F296&amp;"-"&amp;G296,IF($M$4="TEI0187_REV01",RAW_m_TEI0187_REV01!$AD:$AG),3,0),"---")</f>
        <v>---</v>
      </c>
      <c r="Q296" s="19" t="str">
        <f>IFERROR(VLOOKUP(N296,IF($M$4="TEI0187_REV01",RAW_m_TEI0187_REV01!$AE:$AH),4,0),"---")</f>
        <v>---</v>
      </c>
      <c r="R296" s="19" t="str">
        <f>IFERROR(VLOOKUP(F296&amp;"-"&amp;G296,IF($M$4="TEI0187_REV01",RAW_m_TEI0187_REV01!$AD:$AG),4,0),"---")</f>
        <v>---</v>
      </c>
    </row>
    <row r="297" spans="2:18" x14ac:dyDescent="0.25">
      <c r="B297" s="78">
        <v>292</v>
      </c>
      <c r="C297" s="19" t="str">
        <f>IFERROR(INDEX(B2B!A:F,MATCH('B2B Pin Table'!B297,B2B!A:A,0),6),"---")</f>
        <v>PWR</v>
      </c>
      <c r="D297" s="19" t="str">
        <f>IFERROR(IF((COUNTIF(B2B!A293:K293,H295)&lt;0),"---",INDEX(B2B!A:K,MATCH('B2B Pin Table'!B297,B2B!A:A,0),2)),"---")</f>
        <v>J2</v>
      </c>
      <c r="E297" s="19" t="str">
        <f>IFERROR(IF((COUNTIF(B2B!A293:K293,H295)&lt;0),"---",INDEX(B2B!A:K,MATCH('B2B Pin Table'!B297,B2B!A:A,0),3)),"---")</f>
        <v>A52</v>
      </c>
      <c r="F297" s="19" t="str">
        <f>IFERROR(IF((COUNTIF(B2B!A293:K293,L295)&lt;0),"---",INDEX(B2B!A:K,MATCH('B2B Pin Table'!B297,B2B!A:A,0),4)),"---")</f>
        <v>J2</v>
      </c>
      <c r="G297" s="19" t="str">
        <f>IFERROR(IF((COUNTIF(B2B!A293:K293,L295)&lt;0),"---",INDEX(B2B!A:K,MATCH('B2B Pin Table'!B297,B2B!A:A,0),5)),"---")</f>
        <v>A52</v>
      </c>
      <c r="H297" s="59" t="str">
        <f>IFERROR(IF(VLOOKUP($D297&amp;"-"&amp;$E297,IF($H$4="TEB0187_REV01",CALC_CONN_TEB0187_REV01!$F:$I),4,0)="--","---",IF($H$4="TEB0187_REV01",CALC_CONN_TEB0187_REV01!$G297&amp; " --&gt; " &amp;CALC_CONN_TEB0187_REV01!$I297&amp; " --&gt; ")),"---")</f>
        <v>---</v>
      </c>
      <c r="I297" s="19" t="str">
        <f>IFERROR(IF(VLOOKUP($D297&amp;"-"&amp;$E297,IF($H$4="TEB0187_REV01",CALC_CONN_TEB0187_REV01!$F:$H),3,0)="--",VLOOKUP($D297&amp;"-"&amp;$E297,IF($H$4="TEB0187_REV01",CALC_CONN_TEB0187_REV01!$F:$H),2,0),VLOOKUP($D297&amp;"-"&amp;$E297,IF($H$4="TEB0187_REV01",CALC_CONN_TEB0187_REV01!$F:$H),3,0)),"---")</f>
        <v>---</v>
      </c>
      <c r="J297" s="19" t="str">
        <f>IFERROR(VLOOKUP(I297,IF($H$4="TEB0187_REV01",RAW_c_TEB0187_REV01!$AE:$AM),9,0),"---")</f>
        <v>---</v>
      </c>
      <c r="K297" s="19" t="str">
        <f>IFERROR(VLOOKUP(D297&amp;"-"&amp;E297,IF($H$4="TEB0187_REV01",RAW_c_TEB0187_REV01!$AD:$AK,"???"),6,0),"---")</f>
        <v>---</v>
      </c>
      <c r="L297" s="19" t="str">
        <f>IFERROR(VLOOKUP(D297&amp;"-"&amp;E297,IF($H$4="TEB0187_REV01",RAW_c_TEB0187_REV01!$AD:$AL,"???"),9,0),"---")</f>
        <v>---</v>
      </c>
      <c r="M297" s="19" t="str">
        <f>IFERROR(IF(VLOOKUP($F297&amp;"-"&amp;$G297,IF($M$4="TEI0187_REV01",RAW_m_TEI0187_REV01!$F:$AU),43,0)="--","---",IF($M$4="TEI0187_REV01",RAW_m_TEI0187_REV01!$AT297&amp; " --&gt; " &amp;RAW_m_TEI0187_REV01!$AU297&amp; " --&gt; ")),"---")</f>
        <v>---</v>
      </c>
      <c r="N297" s="19" t="str">
        <f>IFERROR(VLOOKUP(F297&amp;"-"&amp;G297,IF($M$4="TEI0187_REV01",RAW_m_TEI0187_REV01!$AD:$AJ),7,0),"---")</f>
        <v>---</v>
      </c>
      <c r="O297" s="19" t="str">
        <f>IFERROR(VLOOKUP(N297,IF($M$4="TEI0187_REV01",RAW_m_TEI0187_REV01!$AJ:$AK),2,0),"---")</f>
        <v>---</v>
      </c>
      <c r="P297" s="19" t="str">
        <f>IFERROR(VLOOKUP(F297&amp;"-"&amp;G297,IF($M$4="TEI0187_REV01",RAW_m_TEI0187_REV01!$AD:$AG),3,0),"---")</f>
        <v>---</v>
      </c>
      <c r="Q297" s="19" t="str">
        <f>IFERROR(VLOOKUP(N297,IF($M$4="TEI0187_REV01",RAW_m_TEI0187_REV01!$AE:$AH),4,0),"---")</f>
        <v>---</v>
      </c>
      <c r="R297" s="19" t="str">
        <f>IFERROR(VLOOKUP(F297&amp;"-"&amp;G297,IF($M$4="TEI0187_REV01",RAW_m_TEI0187_REV01!$AD:$AG),4,0),"---")</f>
        <v>---</v>
      </c>
    </row>
    <row r="298" spans="2:18" x14ac:dyDescent="0.25">
      <c r="B298" s="78">
        <v>293</v>
      </c>
      <c r="C298" s="19" t="str">
        <f>IFERROR(INDEX(B2B!A:F,MATCH('B2B Pin Table'!B298,B2B!A:A,0),6),"---")</f>
        <v>GND</v>
      </c>
      <c r="D298" s="19" t="str">
        <f>IFERROR(IF((COUNTIF(B2B!A294:K294,H296)&lt;0),"---",INDEX(B2B!A:K,MATCH('B2B Pin Table'!B298,B2B!A:A,0),2)),"---")</f>
        <v>J2</v>
      </c>
      <c r="E298" s="19" t="str">
        <f>IFERROR(IF((COUNTIF(B2B!A294:K294,H296)&lt;0),"---",INDEX(B2B!A:K,MATCH('B2B Pin Table'!B298,B2B!A:A,0),3)),"---")</f>
        <v>A53</v>
      </c>
      <c r="F298" s="19" t="str">
        <f>IFERROR(IF((COUNTIF(B2B!A294:K294,L296)&lt;0),"---",INDEX(B2B!A:K,MATCH('B2B Pin Table'!B298,B2B!A:A,0),4)),"---")</f>
        <v>J2</v>
      </c>
      <c r="G298" s="19" t="str">
        <f>IFERROR(IF((COUNTIF(B2B!A294:K294,L296)&lt;0),"---",INDEX(B2B!A:K,MATCH('B2B Pin Table'!B298,B2B!A:A,0),5)),"---")</f>
        <v>A53</v>
      </c>
      <c r="H298" s="59" t="str">
        <f>IFERROR(IF(VLOOKUP($D298&amp;"-"&amp;$E298,IF($H$4="TEB0187_REV01",CALC_CONN_TEB0187_REV01!$F:$I),4,0)="--","---",IF($H$4="TEB0187_REV01",CALC_CONN_TEB0187_REV01!$G298&amp; " --&gt; " &amp;CALC_CONN_TEB0187_REV01!$I298&amp; " --&gt; ")),"---")</f>
        <v>---</v>
      </c>
      <c r="I298" s="19" t="str">
        <f>IFERROR(IF(VLOOKUP($D298&amp;"-"&amp;$E298,IF($H$4="TEB0187_REV01",CALC_CONN_TEB0187_REV01!$F:$H),3,0)="--",VLOOKUP($D298&amp;"-"&amp;$E298,IF($H$4="TEB0187_REV01",CALC_CONN_TEB0187_REV01!$F:$H),2,0),VLOOKUP($D298&amp;"-"&amp;$E298,IF($H$4="TEB0187_REV01",CALC_CONN_TEB0187_REV01!$F:$H),3,0)),"---")</f>
        <v>---</v>
      </c>
      <c r="J298" s="19" t="str">
        <f>IFERROR(VLOOKUP(I298,IF($H$4="TEB0187_REV01",RAW_c_TEB0187_REV01!$AE:$AM),9,0),"---")</f>
        <v>---</v>
      </c>
      <c r="K298" s="19" t="str">
        <f>IFERROR(VLOOKUP(D298&amp;"-"&amp;E298,IF($H$4="TEB0187_REV01",RAW_c_TEB0187_REV01!$AD:$AK,"???"),6,0),"---")</f>
        <v>---</v>
      </c>
      <c r="L298" s="19" t="str">
        <f>IFERROR(VLOOKUP(D298&amp;"-"&amp;E298,IF($H$4="TEB0187_REV01",RAW_c_TEB0187_REV01!$AD:$AL,"???"),9,0),"---")</f>
        <v>---</v>
      </c>
      <c r="M298" s="19" t="str">
        <f>IFERROR(IF(VLOOKUP($F298&amp;"-"&amp;$G298,IF($M$4="TEI0187_REV01",RAW_m_TEI0187_REV01!$F:$AU),43,0)="--","---",IF($M$4="TEI0187_REV01",RAW_m_TEI0187_REV01!$AT298&amp; " --&gt; " &amp;RAW_m_TEI0187_REV01!$AU298&amp; " --&gt; ")),"---")</f>
        <v>---</v>
      </c>
      <c r="N298" s="19" t="str">
        <f>IFERROR(VLOOKUP(F298&amp;"-"&amp;G298,IF($M$4="TEI0187_REV01",RAW_m_TEI0187_REV01!$AD:$AJ),7,0),"---")</f>
        <v>---</v>
      </c>
      <c r="O298" s="19" t="str">
        <f>IFERROR(VLOOKUP(N298,IF($M$4="TEI0187_REV01",RAW_m_TEI0187_REV01!$AJ:$AK),2,0),"---")</f>
        <v>---</v>
      </c>
      <c r="P298" s="19" t="str">
        <f>IFERROR(VLOOKUP(F298&amp;"-"&amp;G298,IF($M$4="TEI0187_REV01",RAW_m_TEI0187_REV01!$AD:$AG),3,0),"---")</f>
        <v>---</v>
      </c>
      <c r="Q298" s="19" t="str">
        <f>IFERROR(VLOOKUP(N298,IF($M$4="TEI0187_REV01",RAW_m_TEI0187_REV01!$AE:$AH),4,0),"---")</f>
        <v>---</v>
      </c>
      <c r="R298" s="19" t="str">
        <f>IFERROR(VLOOKUP(F298&amp;"-"&amp;G298,IF($M$4="TEI0187_REV01",RAW_m_TEI0187_REV01!$AD:$AG),4,0),"---")</f>
        <v>---</v>
      </c>
    </row>
    <row r="299" spans="2:18" x14ac:dyDescent="0.25">
      <c r="B299" s="78">
        <v>294</v>
      </c>
      <c r="C299" s="19" t="str">
        <f>IFERROR(INDEX(B2B!A:F,MATCH('B2B Pin Table'!B299,B2B!A:A,0),6),"---")</f>
        <v>GND</v>
      </c>
      <c r="D299" s="19" t="str">
        <f>IFERROR(IF((COUNTIF(B2B!A295:K295,H297)&lt;0),"---",INDEX(B2B!A:K,MATCH('B2B Pin Table'!B299,B2B!A:A,0),2)),"---")</f>
        <v>J2</v>
      </c>
      <c r="E299" s="19" t="str">
        <f>IFERROR(IF((COUNTIF(B2B!A295:K295,H297)&lt;0),"---",INDEX(B2B!A:K,MATCH('B2B Pin Table'!B299,B2B!A:A,0),3)),"---")</f>
        <v>A54</v>
      </c>
      <c r="F299" s="19" t="str">
        <f>IFERROR(IF((COUNTIF(B2B!A295:K295,L297)&lt;0),"---",INDEX(B2B!A:K,MATCH('B2B Pin Table'!B299,B2B!A:A,0),4)),"---")</f>
        <v>J2</v>
      </c>
      <c r="G299" s="19" t="str">
        <f>IFERROR(IF((COUNTIF(B2B!A295:K295,L297)&lt;0),"---",INDEX(B2B!A:K,MATCH('B2B Pin Table'!B299,B2B!A:A,0),5)),"---")</f>
        <v>A54</v>
      </c>
      <c r="H299" s="59" t="str">
        <f>IFERROR(IF(VLOOKUP($D299&amp;"-"&amp;$E299,IF($H$4="TEB0187_REV01",CALC_CONN_TEB0187_REV01!$F:$I),4,0)="--","---",IF($H$4="TEB0187_REV01",CALC_CONN_TEB0187_REV01!$G299&amp; " --&gt; " &amp;CALC_CONN_TEB0187_REV01!$I299&amp; " --&gt; ")),"---")</f>
        <v>---</v>
      </c>
      <c r="I299" s="19" t="str">
        <f>IFERROR(IF(VLOOKUP($D299&amp;"-"&amp;$E299,IF($H$4="TEB0187_REV01",CALC_CONN_TEB0187_REV01!$F:$H),3,0)="--",VLOOKUP($D299&amp;"-"&amp;$E299,IF($H$4="TEB0187_REV01",CALC_CONN_TEB0187_REV01!$F:$H),2,0),VLOOKUP($D299&amp;"-"&amp;$E299,IF($H$4="TEB0187_REV01",CALC_CONN_TEB0187_REV01!$F:$H),3,0)),"---")</f>
        <v>---</v>
      </c>
      <c r="J299" s="19" t="str">
        <f>IFERROR(VLOOKUP(I299,IF($H$4="TEB0187_REV01",RAW_c_TEB0187_REV01!$AE:$AM),9,0),"---")</f>
        <v>---</v>
      </c>
      <c r="K299" s="19" t="str">
        <f>IFERROR(VLOOKUP(D299&amp;"-"&amp;E299,IF($H$4="TEB0187_REV01",RAW_c_TEB0187_REV01!$AD:$AK,"???"),6,0),"---")</f>
        <v>---</v>
      </c>
      <c r="L299" s="19" t="str">
        <f>IFERROR(VLOOKUP(D299&amp;"-"&amp;E299,IF($H$4="TEB0187_REV01",RAW_c_TEB0187_REV01!$AD:$AL,"???"),9,0),"---")</f>
        <v>---</v>
      </c>
      <c r="M299" s="19" t="str">
        <f>IFERROR(IF(VLOOKUP($F299&amp;"-"&amp;$G299,IF($M$4="TEI0187_REV01",RAW_m_TEI0187_REV01!$F:$AU),43,0)="--","---",IF($M$4="TEI0187_REV01",RAW_m_TEI0187_REV01!$AT299&amp; " --&gt; " &amp;RAW_m_TEI0187_REV01!$AU299&amp; " --&gt; ")),"---")</f>
        <v>---</v>
      </c>
      <c r="N299" s="19" t="str">
        <f>IFERROR(VLOOKUP(F299&amp;"-"&amp;G299,IF($M$4="TEI0187_REV01",RAW_m_TEI0187_REV01!$AD:$AJ),7,0),"---")</f>
        <v>---</v>
      </c>
      <c r="O299" s="19" t="str">
        <f>IFERROR(VLOOKUP(N299,IF($M$4="TEI0187_REV01",RAW_m_TEI0187_REV01!$AJ:$AK),2,0),"---")</f>
        <v>---</v>
      </c>
      <c r="P299" s="19" t="str">
        <f>IFERROR(VLOOKUP(F299&amp;"-"&amp;G299,IF($M$4="TEI0187_REV01",RAW_m_TEI0187_REV01!$AD:$AG),3,0),"---")</f>
        <v>---</v>
      </c>
      <c r="Q299" s="19" t="str">
        <f>IFERROR(VLOOKUP(N299,IF($M$4="TEI0187_REV01",RAW_m_TEI0187_REV01!$AE:$AH),4,0),"---")</f>
        <v>---</v>
      </c>
      <c r="R299" s="19" t="str">
        <f>IFERROR(VLOOKUP(F299&amp;"-"&amp;G299,IF($M$4="TEI0187_REV01",RAW_m_TEI0187_REV01!$AD:$AG),4,0),"---")</f>
        <v>---</v>
      </c>
    </row>
    <row r="300" spans="2:18" x14ac:dyDescent="0.25">
      <c r="B300" s="78">
        <v>295</v>
      </c>
      <c r="C300" s="19" t="str">
        <f>IFERROR(INDEX(B2B!A:F,MATCH('B2B Pin Table'!B300,B2B!A:A,0),6),"---")</f>
        <v>GND</v>
      </c>
      <c r="D300" s="19" t="str">
        <f>IFERROR(IF((COUNTIF(B2B!A296:K296,H298)&lt;0),"---",INDEX(B2B!A:K,MATCH('B2B Pin Table'!B300,B2B!A:A,0),2)),"---")</f>
        <v>J2</v>
      </c>
      <c r="E300" s="19" t="str">
        <f>IFERROR(IF((COUNTIF(B2B!A296:K296,H298)&lt;0),"---",INDEX(B2B!A:K,MATCH('B2B Pin Table'!B300,B2B!A:A,0),3)),"---")</f>
        <v>A55</v>
      </c>
      <c r="F300" s="19" t="str">
        <f>IFERROR(IF((COUNTIF(B2B!A296:K296,L298)&lt;0),"---",INDEX(B2B!A:K,MATCH('B2B Pin Table'!B300,B2B!A:A,0),4)),"---")</f>
        <v>J2</v>
      </c>
      <c r="G300" s="19" t="str">
        <f>IFERROR(IF((COUNTIF(B2B!A296:K296,L298)&lt;0),"---",INDEX(B2B!A:K,MATCH('B2B Pin Table'!B300,B2B!A:A,0),5)),"---")</f>
        <v>A55</v>
      </c>
      <c r="H300" s="59" t="str">
        <f>IFERROR(IF(VLOOKUP($D300&amp;"-"&amp;$E300,IF($H$4="TEB0187_REV01",CALC_CONN_TEB0187_REV01!$F:$I),4,0)="--","---",IF($H$4="TEB0187_REV01",CALC_CONN_TEB0187_REV01!$G300&amp; " --&gt; " &amp;CALC_CONN_TEB0187_REV01!$I300&amp; " --&gt; ")),"---")</f>
        <v>---</v>
      </c>
      <c r="I300" s="19" t="str">
        <f>IFERROR(IF(VLOOKUP($D300&amp;"-"&amp;$E300,IF($H$4="TEB0187_REV01",CALC_CONN_TEB0187_REV01!$F:$H),3,0)="--",VLOOKUP($D300&amp;"-"&amp;$E300,IF($H$4="TEB0187_REV01",CALC_CONN_TEB0187_REV01!$F:$H),2,0),VLOOKUP($D300&amp;"-"&amp;$E300,IF($H$4="TEB0187_REV01",CALC_CONN_TEB0187_REV01!$F:$H),3,0)),"---")</f>
        <v>---</v>
      </c>
      <c r="J300" s="19" t="str">
        <f>IFERROR(VLOOKUP(I300,IF($H$4="TEB0187_REV01",RAW_c_TEB0187_REV01!$AE:$AM),9,0),"---")</f>
        <v>---</v>
      </c>
      <c r="K300" s="19" t="str">
        <f>IFERROR(VLOOKUP(D300&amp;"-"&amp;E300,IF($H$4="TEB0187_REV01",RAW_c_TEB0187_REV01!$AD:$AK,"???"),6,0),"---")</f>
        <v>---</v>
      </c>
      <c r="L300" s="19" t="str">
        <f>IFERROR(VLOOKUP(D300&amp;"-"&amp;E300,IF($H$4="TEB0187_REV01",RAW_c_TEB0187_REV01!$AD:$AL,"???"),9,0),"---")</f>
        <v>---</v>
      </c>
      <c r="M300" s="19" t="str">
        <f>IFERROR(IF(VLOOKUP($F300&amp;"-"&amp;$G300,IF($M$4="TEI0187_REV01",RAW_m_TEI0187_REV01!$F:$AU),43,0)="--","---",IF($M$4="TEI0187_REV01",RAW_m_TEI0187_REV01!$AT300&amp; " --&gt; " &amp;RAW_m_TEI0187_REV01!$AU300&amp; " --&gt; ")),"---")</f>
        <v>---</v>
      </c>
      <c r="N300" s="19" t="str">
        <f>IFERROR(VLOOKUP(F300&amp;"-"&amp;G300,IF($M$4="TEI0187_REV01",RAW_m_TEI0187_REV01!$AD:$AJ),7,0),"---")</f>
        <v>---</v>
      </c>
      <c r="O300" s="19" t="str">
        <f>IFERROR(VLOOKUP(N300,IF($M$4="TEI0187_REV01",RAW_m_TEI0187_REV01!$AJ:$AK),2,0),"---")</f>
        <v>---</v>
      </c>
      <c r="P300" s="19" t="str">
        <f>IFERROR(VLOOKUP(F300&amp;"-"&amp;G300,IF($M$4="TEI0187_REV01",RAW_m_TEI0187_REV01!$AD:$AG),3,0),"---")</f>
        <v>---</v>
      </c>
      <c r="Q300" s="19" t="str">
        <f>IFERROR(VLOOKUP(N300,IF($M$4="TEI0187_REV01",RAW_m_TEI0187_REV01!$AE:$AH),4,0),"---")</f>
        <v>---</v>
      </c>
      <c r="R300" s="19" t="str">
        <f>IFERROR(VLOOKUP(F300&amp;"-"&amp;G300,IF($M$4="TEI0187_REV01",RAW_m_TEI0187_REV01!$AD:$AG),4,0),"---")</f>
        <v>---</v>
      </c>
    </row>
    <row r="301" spans="2:18" x14ac:dyDescent="0.25">
      <c r="B301" s="78">
        <v>296</v>
      </c>
      <c r="C301" s="19" t="str">
        <f>IFERROR(INDEX(B2B!A:F,MATCH('B2B Pin Table'!B301,B2B!A:A,0),6),"---")</f>
        <v>GND</v>
      </c>
      <c r="D301" s="19" t="str">
        <f>IFERROR(IF((COUNTIF(B2B!A297:K297,H299)&lt;0),"---",INDEX(B2B!A:K,MATCH('B2B Pin Table'!B301,B2B!A:A,0),2)),"---")</f>
        <v>J2</v>
      </c>
      <c r="E301" s="19" t="str">
        <f>IFERROR(IF((COUNTIF(B2B!A297:K297,H299)&lt;0),"---",INDEX(B2B!A:K,MATCH('B2B Pin Table'!B301,B2B!A:A,0),3)),"---")</f>
        <v>A56</v>
      </c>
      <c r="F301" s="19" t="str">
        <f>IFERROR(IF((COUNTIF(B2B!A297:K297,L299)&lt;0),"---",INDEX(B2B!A:K,MATCH('B2B Pin Table'!B301,B2B!A:A,0),4)),"---")</f>
        <v>J2</v>
      </c>
      <c r="G301" s="19" t="str">
        <f>IFERROR(IF((COUNTIF(B2B!A297:K297,L299)&lt;0),"---",INDEX(B2B!A:K,MATCH('B2B Pin Table'!B301,B2B!A:A,0),5)),"---")</f>
        <v>A56</v>
      </c>
      <c r="H301" s="59" t="str">
        <f>IFERROR(IF(VLOOKUP($D301&amp;"-"&amp;$E301,IF($H$4="TEB0187_REV01",CALC_CONN_TEB0187_REV01!$F:$I),4,0)="--","---",IF($H$4="TEB0187_REV01",CALC_CONN_TEB0187_REV01!$G301&amp; " --&gt; " &amp;CALC_CONN_TEB0187_REV01!$I301&amp; " --&gt; ")),"---")</f>
        <v>---</v>
      </c>
      <c r="I301" s="19" t="str">
        <f>IFERROR(IF(VLOOKUP($D301&amp;"-"&amp;$E301,IF($H$4="TEB0187_REV01",CALC_CONN_TEB0187_REV01!$F:$H),3,0)="--",VLOOKUP($D301&amp;"-"&amp;$E301,IF($H$4="TEB0187_REV01",CALC_CONN_TEB0187_REV01!$F:$H),2,0),VLOOKUP($D301&amp;"-"&amp;$E301,IF($H$4="TEB0187_REV01",CALC_CONN_TEB0187_REV01!$F:$H),3,0)),"---")</f>
        <v>---</v>
      </c>
      <c r="J301" s="19" t="str">
        <f>IFERROR(VLOOKUP(I301,IF($H$4="TEB0187_REV01",RAW_c_TEB0187_REV01!$AE:$AM),9,0),"---")</f>
        <v>---</v>
      </c>
      <c r="K301" s="19" t="str">
        <f>IFERROR(VLOOKUP(D301&amp;"-"&amp;E301,IF($H$4="TEB0187_REV01",RAW_c_TEB0187_REV01!$AD:$AK,"???"),6,0),"---")</f>
        <v>---</v>
      </c>
      <c r="L301" s="19" t="str">
        <f>IFERROR(VLOOKUP(D301&amp;"-"&amp;E301,IF($H$4="TEB0187_REV01",RAW_c_TEB0187_REV01!$AD:$AL,"???"),9,0),"---")</f>
        <v>---</v>
      </c>
      <c r="M301" s="19" t="str">
        <f>IFERROR(IF(VLOOKUP($F301&amp;"-"&amp;$G301,IF($M$4="TEI0187_REV01",RAW_m_TEI0187_REV01!$F:$AU),43,0)="--","---",IF($M$4="TEI0187_REV01",RAW_m_TEI0187_REV01!$AT301&amp; " --&gt; " &amp;RAW_m_TEI0187_REV01!$AU301&amp; " --&gt; ")),"---")</f>
        <v>---</v>
      </c>
      <c r="N301" s="19" t="str">
        <f>IFERROR(VLOOKUP(F301&amp;"-"&amp;G301,IF($M$4="TEI0187_REV01",RAW_m_TEI0187_REV01!$AD:$AJ),7,0),"---")</f>
        <v>---</v>
      </c>
      <c r="O301" s="19" t="str">
        <f>IFERROR(VLOOKUP(N301,IF($M$4="TEI0187_REV01",RAW_m_TEI0187_REV01!$AJ:$AK),2,0),"---")</f>
        <v>---</v>
      </c>
      <c r="P301" s="19" t="str">
        <f>IFERROR(VLOOKUP(F301&amp;"-"&amp;G301,IF($M$4="TEI0187_REV01",RAW_m_TEI0187_REV01!$AD:$AG),3,0),"---")</f>
        <v>---</v>
      </c>
      <c r="Q301" s="19" t="str">
        <f>IFERROR(VLOOKUP(N301,IF($M$4="TEI0187_REV01",RAW_m_TEI0187_REV01!$AE:$AH),4,0),"---")</f>
        <v>---</v>
      </c>
      <c r="R301" s="19" t="str">
        <f>IFERROR(VLOOKUP(F301&amp;"-"&amp;G301,IF($M$4="TEI0187_REV01",RAW_m_TEI0187_REV01!$AD:$AG),4,0),"---")</f>
        <v>---</v>
      </c>
    </row>
    <row r="302" spans="2:18" x14ac:dyDescent="0.25">
      <c r="B302" s="78">
        <v>297</v>
      </c>
      <c r="C302" s="19" t="str">
        <f>IFERROR(INDEX(B2B!A:F,MATCH('B2B Pin Table'!B302,B2B!A:A,0),6),"---")</f>
        <v>PWR</v>
      </c>
      <c r="D302" s="19" t="str">
        <f>IFERROR(IF((COUNTIF(B2B!A298:K298,H300)&lt;0),"---",INDEX(B2B!A:K,MATCH('B2B Pin Table'!B302,B2B!A:A,0),2)),"---")</f>
        <v>J2</v>
      </c>
      <c r="E302" s="19" t="str">
        <f>IFERROR(IF((COUNTIF(B2B!A298:K298,H300)&lt;0),"---",INDEX(B2B!A:K,MATCH('B2B Pin Table'!B302,B2B!A:A,0),3)),"---")</f>
        <v>A57</v>
      </c>
      <c r="F302" s="19" t="str">
        <f>IFERROR(IF((COUNTIF(B2B!A298:K298,L300)&lt;0),"---",INDEX(B2B!A:K,MATCH('B2B Pin Table'!B302,B2B!A:A,0),4)),"---")</f>
        <v>J2</v>
      </c>
      <c r="G302" s="19" t="str">
        <f>IFERROR(IF((COUNTIF(B2B!A298:K298,L300)&lt;0),"---",INDEX(B2B!A:K,MATCH('B2B Pin Table'!B302,B2B!A:A,0),5)),"---")</f>
        <v>A57</v>
      </c>
      <c r="H302" s="59" t="str">
        <f>IFERROR(IF(VLOOKUP($D302&amp;"-"&amp;$E302,IF($H$4="TEB0187_REV01",CALC_CONN_TEB0187_REV01!$F:$I),4,0)="--","---",IF($H$4="TEB0187_REV01",CALC_CONN_TEB0187_REV01!$G302&amp; " --&gt; " &amp;CALC_CONN_TEB0187_REV01!$I302&amp; " --&gt; ")),"---")</f>
        <v>---</v>
      </c>
      <c r="I302" s="19" t="str">
        <f>IFERROR(IF(VLOOKUP($D302&amp;"-"&amp;$E302,IF($H$4="TEB0187_REV01",CALC_CONN_TEB0187_REV01!$F:$H),3,0)="--",VLOOKUP($D302&amp;"-"&amp;$E302,IF($H$4="TEB0187_REV01",CALC_CONN_TEB0187_REV01!$F:$H),2,0),VLOOKUP($D302&amp;"-"&amp;$E302,IF($H$4="TEB0187_REV01",CALC_CONN_TEB0187_REV01!$F:$H),3,0)),"---")</f>
        <v>---</v>
      </c>
      <c r="J302" s="19" t="str">
        <f>IFERROR(VLOOKUP(I302,IF($H$4="TEB0187_REV01",RAW_c_TEB0187_REV01!$AE:$AM),9,0),"---")</f>
        <v>---</v>
      </c>
      <c r="K302" s="19" t="str">
        <f>IFERROR(VLOOKUP(D302&amp;"-"&amp;E302,IF($H$4="TEB0187_REV01",RAW_c_TEB0187_REV01!$AD:$AK,"???"),6,0),"---")</f>
        <v>---</v>
      </c>
      <c r="L302" s="19" t="str">
        <f>IFERROR(VLOOKUP(D302&amp;"-"&amp;E302,IF($H$4="TEB0187_REV01",RAW_c_TEB0187_REV01!$AD:$AL,"???"),9,0),"---")</f>
        <v>---</v>
      </c>
      <c r="M302" s="19" t="str">
        <f>IFERROR(IF(VLOOKUP($F302&amp;"-"&amp;$G302,IF($M$4="TEI0187_REV01",RAW_m_TEI0187_REV01!$F:$AU),43,0)="--","---",IF($M$4="TEI0187_REV01",RAW_m_TEI0187_REV01!$AT302&amp; " --&gt; " &amp;RAW_m_TEI0187_REV01!$AU302&amp; " --&gt; ")),"---")</f>
        <v>---</v>
      </c>
      <c r="N302" s="19" t="str">
        <f>IFERROR(VLOOKUP(F302&amp;"-"&amp;G302,IF($M$4="TEI0187_REV01",RAW_m_TEI0187_REV01!$AD:$AJ),7,0),"---")</f>
        <v>---</v>
      </c>
      <c r="O302" s="19" t="str">
        <f>IFERROR(VLOOKUP(N302,IF($M$4="TEI0187_REV01",RAW_m_TEI0187_REV01!$AJ:$AK),2,0),"---")</f>
        <v>---</v>
      </c>
      <c r="P302" s="19" t="str">
        <f>IFERROR(VLOOKUP(F302&amp;"-"&amp;G302,IF($M$4="TEI0187_REV01",RAW_m_TEI0187_REV01!$AD:$AG),3,0),"---")</f>
        <v>---</v>
      </c>
      <c r="Q302" s="19" t="str">
        <f>IFERROR(VLOOKUP(N302,IF($M$4="TEI0187_REV01",RAW_m_TEI0187_REV01!$AE:$AH),4,0),"---")</f>
        <v>---</v>
      </c>
      <c r="R302" s="19" t="str">
        <f>IFERROR(VLOOKUP(F302&amp;"-"&amp;G302,IF($M$4="TEI0187_REV01",RAW_m_TEI0187_REV01!$AD:$AG),4,0),"---")</f>
        <v>---</v>
      </c>
    </row>
    <row r="303" spans="2:18" x14ac:dyDescent="0.25">
      <c r="B303" s="78">
        <v>298</v>
      </c>
      <c r="C303" s="19" t="str">
        <f>IFERROR(INDEX(B2B!A:F,MATCH('B2B Pin Table'!B303,B2B!A:A,0),6),"---")</f>
        <v>PWR</v>
      </c>
      <c r="D303" s="19" t="str">
        <f>IFERROR(IF((COUNTIF(B2B!A299:K299,H301)&lt;0),"---",INDEX(B2B!A:K,MATCH('B2B Pin Table'!B303,B2B!A:A,0),2)),"---")</f>
        <v>J2</v>
      </c>
      <c r="E303" s="19" t="str">
        <f>IFERROR(IF((COUNTIF(B2B!A299:K299,H301)&lt;0),"---",INDEX(B2B!A:K,MATCH('B2B Pin Table'!B303,B2B!A:A,0),3)),"---")</f>
        <v>A58</v>
      </c>
      <c r="F303" s="19" t="str">
        <f>IFERROR(IF((COUNTIF(B2B!A299:K299,L301)&lt;0),"---",INDEX(B2B!A:K,MATCH('B2B Pin Table'!B303,B2B!A:A,0),4)),"---")</f>
        <v>J2</v>
      </c>
      <c r="G303" s="19" t="str">
        <f>IFERROR(IF((COUNTIF(B2B!A299:K299,L301)&lt;0),"---",INDEX(B2B!A:K,MATCH('B2B Pin Table'!B303,B2B!A:A,0),5)),"---")</f>
        <v>A58</v>
      </c>
      <c r="H303" s="59" t="str">
        <f>IFERROR(IF(VLOOKUP($D303&amp;"-"&amp;$E303,IF($H$4="TEB0187_REV01",CALC_CONN_TEB0187_REV01!$F:$I),4,0)="--","---",IF($H$4="TEB0187_REV01",CALC_CONN_TEB0187_REV01!$G303&amp; " --&gt; " &amp;CALC_CONN_TEB0187_REV01!$I303&amp; " --&gt; ")),"---")</f>
        <v>---</v>
      </c>
      <c r="I303" s="19" t="str">
        <f>IFERROR(IF(VLOOKUP($D303&amp;"-"&amp;$E303,IF($H$4="TEB0187_REV01",CALC_CONN_TEB0187_REV01!$F:$H),3,0)="--",VLOOKUP($D303&amp;"-"&amp;$E303,IF($H$4="TEB0187_REV01",CALC_CONN_TEB0187_REV01!$F:$H),2,0),VLOOKUP($D303&amp;"-"&amp;$E303,IF($H$4="TEB0187_REV01",CALC_CONN_TEB0187_REV01!$F:$H),3,0)),"---")</f>
        <v>---</v>
      </c>
      <c r="J303" s="19" t="str">
        <f>IFERROR(VLOOKUP(I303,IF($H$4="TEB0187_REV01",RAW_c_TEB0187_REV01!$AE:$AM),9,0),"---")</f>
        <v>---</v>
      </c>
      <c r="K303" s="19" t="str">
        <f>IFERROR(VLOOKUP(D303&amp;"-"&amp;E303,IF($H$4="TEB0187_REV01",RAW_c_TEB0187_REV01!$AD:$AK,"???"),6,0),"---")</f>
        <v>---</v>
      </c>
      <c r="L303" s="19" t="str">
        <f>IFERROR(VLOOKUP(D303&amp;"-"&amp;E303,IF($H$4="TEB0187_REV01",RAW_c_TEB0187_REV01!$AD:$AL,"???"),9,0),"---")</f>
        <v>---</v>
      </c>
      <c r="M303" s="19" t="str">
        <f>IFERROR(IF(VLOOKUP($F303&amp;"-"&amp;$G303,IF($M$4="TEI0187_REV01",RAW_m_TEI0187_REV01!$F:$AU),43,0)="--","---",IF($M$4="TEI0187_REV01",RAW_m_TEI0187_REV01!$AT303&amp; " --&gt; " &amp;RAW_m_TEI0187_REV01!$AU303&amp; " --&gt; ")),"---")</f>
        <v>---</v>
      </c>
      <c r="N303" s="19" t="str">
        <f>IFERROR(VLOOKUP(F303&amp;"-"&amp;G303,IF($M$4="TEI0187_REV01",RAW_m_TEI0187_REV01!$AD:$AJ),7,0),"---")</f>
        <v>---</v>
      </c>
      <c r="O303" s="19" t="str">
        <f>IFERROR(VLOOKUP(N303,IF($M$4="TEI0187_REV01",RAW_m_TEI0187_REV01!$AJ:$AK),2,0),"---")</f>
        <v>---</v>
      </c>
      <c r="P303" s="19" t="str">
        <f>IFERROR(VLOOKUP(F303&amp;"-"&amp;G303,IF($M$4="TEI0187_REV01",RAW_m_TEI0187_REV01!$AD:$AG),3,0),"---")</f>
        <v>---</v>
      </c>
      <c r="Q303" s="19" t="str">
        <f>IFERROR(VLOOKUP(N303,IF($M$4="TEI0187_REV01",RAW_m_TEI0187_REV01!$AE:$AH),4,0),"---")</f>
        <v>---</v>
      </c>
      <c r="R303" s="19" t="str">
        <f>IFERROR(VLOOKUP(F303&amp;"-"&amp;G303,IF($M$4="TEI0187_REV01",RAW_m_TEI0187_REV01!$AD:$AG),4,0),"---")</f>
        <v>---</v>
      </c>
    </row>
    <row r="304" spans="2:18" x14ac:dyDescent="0.25">
      <c r="B304" s="78">
        <v>299</v>
      </c>
      <c r="C304" s="19" t="str">
        <f>IFERROR(INDEX(B2B!A:F,MATCH('B2B Pin Table'!B304,B2B!A:A,0),6),"---")</f>
        <v>PWR</v>
      </c>
      <c r="D304" s="19" t="str">
        <f>IFERROR(IF((COUNTIF(B2B!A300:K300,H302)&lt;0),"---",INDEX(B2B!A:K,MATCH('B2B Pin Table'!B304,B2B!A:A,0),2)),"---")</f>
        <v>J2</v>
      </c>
      <c r="E304" s="19" t="str">
        <f>IFERROR(IF((COUNTIF(B2B!A300:K300,H302)&lt;0),"---",INDEX(B2B!A:K,MATCH('B2B Pin Table'!B304,B2B!A:A,0),3)),"---")</f>
        <v>A59</v>
      </c>
      <c r="F304" s="19" t="str">
        <f>IFERROR(IF((COUNTIF(B2B!A300:K300,L302)&lt;0),"---",INDEX(B2B!A:K,MATCH('B2B Pin Table'!B304,B2B!A:A,0),4)),"---")</f>
        <v>J2</v>
      </c>
      <c r="G304" s="19" t="str">
        <f>IFERROR(IF((COUNTIF(B2B!A300:K300,L302)&lt;0),"---",INDEX(B2B!A:K,MATCH('B2B Pin Table'!B304,B2B!A:A,0),5)),"---")</f>
        <v>A59</v>
      </c>
      <c r="H304" s="59" t="str">
        <f>IFERROR(IF(VLOOKUP($D304&amp;"-"&amp;$E304,IF($H$4="TEB0187_REV01",CALC_CONN_TEB0187_REV01!$F:$I),4,0)="--","---",IF($H$4="TEB0187_REV01",CALC_CONN_TEB0187_REV01!$G304&amp; " --&gt; " &amp;CALC_CONN_TEB0187_REV01!$I304&amp; " --&gt; ")),"---")</f>
        <v>---</v>
      </c>
      <c r="I304" s="19" t="str">
        <f>IFERROR(IF(VLOOKUP($D304&amp;"-"&amp;$E304,IF($H$4="TEB0187_REV01",CALC_CONN_TEB0187_REV01!$F:$H),3,0)="--",VLOOKUP($D304&amp;"-"&amp;$E304,IF($H$4="TEB0187_REV01",CALC_CONN_TEB0187_REV01!$F:$H),2,0),VLOOKUP($D304&amp;"-"&amp;$E304,IF($H$4="TEB0187_REV01",CALC_CONN_TEB0187_REV01!$F:$H),3,0)),"---")</f>
        <v>---</v>
      </c>
      <c r="J304" s="19" t="str">
        <f>IFERROR(VLOOKUP(I304,IF($H$4="TEB0187_REV01",RAW_c_TEB0187_REV01!$AE:$AM),9,0),"---")</f>
        <v>---</v>
      </c>
      <c r="K304" s="19" t="str">
        <f>IFERROR(VLOOKUP(D304&amp;"-"&amp;E304,IF($H$4="TEB0187_REV01",RAW_c_TEB0187_REV01!$AD:$AK,"???"),6,0),"---")</f>
        <v>---</v>
      </c>
      <c r="L304" s="19" t="str">
        <f>IFERROR(VLOOKUP(D304&amp;"-"&amp;E304,IF($H$4="TEB0187_REV01",RAW_c_TEB0187_REV01!$AD:$AL,"???"),9,0),"---")</f>
        <v>---</v>
      </c>
      <c r="M304" s="19" t="str">
        <f>IFERROR(IF(VLOOKUP($F304&amp;"-"&amp;$G304,IF($M$4="TEI0187_REV01",RAW_m_TEI0187_REV01!$F:$AU),43,0)="--","---",IF($M$4="TEI0187_REV01",RAW_m_TEI0187_REV01!$AT304&amp; " --&gt; " &amp;RAW_m_TEI0187_REV01!$AU304&amp; " --&gt; ")),"---")</f>
        <v>---</v>
      </c>
      <c r="N304" s="19" t="str">
        <f>IFERROR(VLOOKUP(F304&amp;"-"&amp;G304,IF($M$4="TEI0187_REV01",RAW_m_TEI0187_REV01!$AD:$AJ),7,0),"---")</f>
        <v>---</v>
      </c>
      <c r="O304" s="19" t="str">
        <f>IFERROR(VLOOKUP(N304,IF($M$4="TEI0187_REV01",RAW_m_TEI0187_REV01!$AJ:$AK),2,0),"---")</f>
        <v>---</v>
      </c>
      <c r="P304" s="19" t="str">
        <f>IFERROR(VLOOKUP(F304&amp;"-"&amp;G304,IF($M$4="TEI0187_REV01",RAW_m_TEI0187_REV01!$AD:$AG),3,0),"---")</f>
        <v>---</v>
      </c>
      <c r="Q304" s="19" t="str">
        <f>IFERROR(VLOOKUP(N304,IF($M$4="TEI0187_REV01",RAW_m_TEI0187_REV01!$AE:$AH),4,0),"---")</f>
        <v>---</v>
      </c>
      <c r="R304" s="19" t="str">
        <f>IFERROR(VLOOKUP(F304&amp;"-"&amp;G304,IF($M$4="TEI0187_REV01",RAW_m_TEI0187_REV01!$AD:$AG),4,0),"---")</f>
        <v>---</v>
      </c>
    </row>
    <row r="305" spans="2:18" x14ac:dyDescent="0.25">
      <c r="B305" s="78">
        <v>300</v>
      </c>
      <c r="C305" s="19" t="str">
        <f>IFERROR(INDEX(B2B!A:F,MATCH('B2B Pin Table'!B305,B2B!A:A,0),6),"---")</f>
        <v>PWR</v>
      </c>
      <c r="D305" s="19" t="str">
        <f>IFERROR(IF((COUNTIF(B2B!A301:K301,H303)&lt;0),"---",INDEX(B2B!A:K,MATCH('B2B Pin Table'!B305,B2B!A:A,0),2)),"---")</f>
        <v>J2</v>
      </c>
      <c r="E305" s="19" t="str">
        <f>IFERROR(IF((COUNTIF(B2B!A301:K301,H303)&lt;0),"---",INDEX(B2B!A:K,MATCH('B2B Pin Table'!B305,B2B!A:A,0),3)),"---")</f>
        <v>A60</v>
      </c>
      <c r="F305" s="19" t="str">
        <f>IFERROR(IF((COUNTIF(B2B!A301:K301,L303)&lt;0),"---",INDEX(B2B!A:K,MATCH('B2B Pin Table'!B305,B2B!A:A,0),4)),"---")</f>
        <v>J2</v>
      </c>
      <c r="G305" s="19" t="str">
        <f>IFERROR(IF((COUNTIF(B2B!A301:K301,L303)&lt;0),"---",INDEX(B2B!A:K,MATCH('B2B Pin Table'!B305,B2B!A:A,0),5)),"---")</f>
        <v>A60</v>
      </c>
      <c r="H305" s="59" t="str">
        <f>IFERROR(IF(VLOOKUP($D305&amp;"-"&amp;$E305,IF($H$4="TEB0187_REV01",CALC_CONN_TEB0187_REV01!$F:$I),4,0)="--","---",IF($H$4="TEB0187_REV01",CALC_CONN_TEB0187_REV01!$G305&amp; " --&gt; " &amp;CALC_CONN_TEB0187_REV01!$I305&amp; " --&gt; ")),"---")</f>
        <v>---</v>
      </c>
      <c r="I305" s="19" t="str">
        <f>IFERROR(IF(VLOOKUP($D305&amp;"-"&amp;$E305,IF($H$4="TEB0187_REV01",CALC_CONN_TEB0187_REV01!$F:$H),3,0)="--",VLOOKUP($D305&amp;"-"&amp;$E305,IF($H$4="TEB0187_REV01",CALC_CONN_TEB0187_REV01!$F:$H),2,0),VLOOKUP($D305&amp;"-"&amp;$E305,IF($H$4="TEB0187_REV01",CALC_CONN_TEB0187_REV01!$F:$H),3,0)),"---")</f>
        <v>---</v>
      </c>
      <c r="J305" s="19" t="str">
        <f>IFERROR(VLOOKUP(I305,IF($H$4="TEB0187_REV01",RAW_c_TEB0187_REV01!$AE:$AM),9,0),"---")</f>
        <v>---</v>
      </c>
      <c r="K305" s="19" t="str">
        <f>IFERROR(VLOOKUP(D305&amp;"-"&amp;E305,IF($H$4="TEB0187_REV01",RAW_c_TEB0187_REV01!$AD:$AK,"???"),6,0),"---")</f>
        <v>---</v>
      </c>
      <c r="L305" s="19" t="str">
        <f>IFERROR(VLOOKUP(D305&amp;"-"&amp;E305,IF($H$4="TEB0187_REV01",RAW_c_TEB0187_REV01!$AD:$AL,"???"),9,0),"---")</f>
        <v>---</v>
      </c>
      <c r="M305" s="19" t="str">
        <f>IFERROR(IF(VLOOKUP($F305&amp;"-"&amp;$G305,IF($M$4="TEI0187_REV01",RAW_m_TEI0187_REV01!$F:$AU),43,0)="--","---",IF($M$4="TEI0187_REV01",RAW_m_TEI0187_REV01!$AT305&amp; " --&gt; " &amp;RAW_m_TEI0187_REV01!$AU305&amp; " --&gt; ")),"---")</f>
        <v>---</v>
      </c>
      <c r="N305" s="19" t="str">
        <f>IFERROR(VLOOKUP(F305&amp;"-"&amp;G305,IF($M$4="TEI0187_REV01",RAW_m_TEI0187_REV01!$AD:$AJ),7,0),"---")</f>
        <v>---</v>
      </c>
      <c r="O305" s="19" t="str">
        <f>IFERROR(VLOOKUP(N305,IF($M$4="TEI0187_REV01",RAW_m_TEI0187_REV01!$AJ:$AK),2,0),"---")</f>
        <v>---</v>
      </c>
      <c r="P305" s="19" t="str">
        <f>IFERROR(VLOOKUP(F305&amp;"-"&amp;G305,IF($M$4="TEI0187_REV01",RAW_m_TEI0187_REV01!$AD:$AG),3,0),"---")</f>
        <v>---</v>
      </c>
      <c r="Q305" s="19" t="str">
        <f>IFERROR(VLOOKUP(N305,IF($M$4="TEI0187_REV01",RAW_m_TEI0187_REV01!$AE:$AH),4,0),"---")</f>
        <v>---</v>
      </c>
      <c r="R305" s="19" t="str">
        <f>IFERROR(VLOOKUP(F305&amp;"-"&amp;G305,IF($M$4="TEI0187_REV01",RAW_m_TEI0187_REV01!$AD:$AG),4,0),"---")</f>
        <v>---</v>
      </c>
    </row>
    <row r="306" spans="2:18" x14ac:dyDescent="0.25">
      <c r="B306" s="78">
        <v>301</v>
      </c>
      <c r="C306" s="19" t="str">
        <f>IFERROR(INDEX(B2B!A:F,MATCH('B2B Pin Table'!B306,B2B!A:A,0),6),"---")</f>
        <v>CLK</v>
      </c>
      <c r="D306" s="19" t="str">
        <f>IFERROR(IF((COUNTIF(B2B!A302:K302,H304)&lt;0),"---",INDEX(B2B!A:K,MATCH('B2B Pin Table'!B306,B2B!A:A,0),2)),"---")</f>
        <v>J2</v>
      </c>
      <c r="E306" s="19" t="str">
        <f>IFERROR(IF((COUNTIF(B2B!A302:K302,H304)&lt;0),"---",INDEX(B2B!A:K,MATCH('B2B Pin Table'!B306,B2B!A:A,0),3)),"---")</f>
        <v>B1</v>
      </c>
      <c r="F306" s="19" t="str">
        <f>IFERROR(IF((COUNTIF(B2B!A302:K302,L304)&lt;0),"---",INDEX(B2B!A:K,MATCH('B2B Pin Table'!B306,B2B!A:A,0),4)),"---")</f>
        <v>J2</v>
      </c>
      <c r="G306" s="19" t="str">
        <f>IFERROR(IF((COUNTIF(B2B!A302:K302,L304)&lt;0),"---",INDEX(B2B!A:K,MATCH('B2B Pin Table'!B306,B2B!A:A,0),5)),"---")</f>
        <v>B1</v>
      </c>
      <c r="H306" s="59" t="str">
        <f>IFERROR(IF(VLOOKUP($D306&amp;"-"&amp;$E306,IF($H$4="TEB0187_REV01",CALC_CONN_TEB0187_REV01!$F:$I),4,0)="--","---",IF($H$4="TEB0187_REV01",CALC_CONN_TEB0187_REV01!$G306&amp; " --&gt; " &amp;CALC_CONN_TEB0187_REV01!$I306&amp; " --&gt; ")),"---")</f>
        <v>---</v>
      </c>
      <c r="I306" s="19" t="str">
        <f>IFERROR(IF(VLOOKUP($D306&amp;"-"&amp;$E306,IF($H$4="TEB0187_REV01",CALC_CONN_TEB0187_REV01!$F:$H),3,0)="--",VLOOKUP($D306&amp;"-"&amp;$E306,IF($H$4="TEB0187_REV01",CALC_CONN_TEB0187_REV01!$F:$H),2,0),VLOOKUP($D306&amp;"-"&amp;$E306,IF($H$4="TEB0187_REV01",CALC_CONN_TEB0187_REV01!$F:$H),3,0)),"---")</f>
        <v>---</v>
      </c>
      <c r="J306" s="19" t="str">
        <f>IFERROR(VLOOKUP(I306,IF($H$4="TEB0187_REV01",RAW_c_TEB0187_REV01!$AE:$AM),9,0),"---")</f>
        <v>---</v>
      </c>
      <c r="K306" s="19" t="str">
        <f>IFERROR(VLOOKUP(D306&amp;"-"&amp;E306,IF($H$4="TEB0187_REV01",RAW_c_TEB0187_REV01!$AD:$AK,"???"),6,0),"---")</f>
        <v>---</v>
      </c>
      <c r="L306" s="19" t="str">
        <f>IFERROR(VLOOKUP(D306&amp;"-"&amp;E306,IF($H$4="TEB0187_REV01",RAW_c_TEB0187_REV01!$AD:$AL,"???"),9,0),"---")</f>
        <v>---</v>
      </c>
      <c r="M306" s="19" t="str">
        <f>IFERROR(IF(VLOOKUP($F306&amp;"-"&amp;$G306,IF($M$4="TEI0187_REV01",RAW_m_TEI0187_REV01!$F:$AU),43,0)="--","---",IF($M$4="TEI0187_REV01",RAW_m_TEI0187_REV01!$AT306&amp; " --&gt; " &amp;RAW_m_TEI0187_REV01!$AU306&amp; " --&gt; ")),"---")</f>
        <v>---</v>
      </c>
      <c r="N306" s="19" t="str">
        <f>IFERROR(VLOOKUP(F306&amp;"-"&amp;G306,IF($M$4="TEI0187_REV01",RAW_m_TEI0187_REV01!$AD:$AJ),7,0),"---")</f>
        <v>---</v>
      </c>
      <c r="O306" s="19" t="str">
        <f>IFERROR(VLOOKUP(N306,IF($M$4="TEI0187_REV01",RAW_m_TEI0187_REV01!$AJ:$AK),2,0),"---")</f>
        <v>---</v>
      </c>
      <c r="P306" s="19" t="str">
        <f>IFERROR(VLOOKUP(F306&amp;"-"&amp;G306,IF($M$4="TEI0187_REV01",RAW_m_TEI0187_REV01!$AD:$AG),3,0),"---")</f>
        <v>---</v>
      </c>
      <c r="Q306" s="19" t="str">
        <f>IFERROR(VLOOKUP(N306,IF($M$4="TEI0187_REV01",RAW_m_TEI0187_REV01!$AE:$AH),4,0),"---")</f>
        <v>---</v>
      </c>
      <c r="R306" s="19" t="str">
        <f>IFERROR(VLOOKUP(F306&amp;"-"&amp;G306,IF($M$4="TEI0187_REV01",RAW_m_TEI0187_REV01!$AD:$AG),4,0),"---")</f>
        <v>---</v>
      </c>
    </row>
    <row r="307" spans="2:18" x14ac:dyDescent="0.25">
      <c r="B307" s="78">
        <v>302</v>
      </c>
      <c r="C307" s="19" t="str">
        <f>IFERROR(INDEX(B2B!A:F,MATCH('B2B Pin Table'!B307,B2B!A:A,0),6),"---")</f>
        <v>CLK</v>
      </c>
      <c r="D307" s="19" t="str">
        <f>IFERROR(IF((COUNTIF(B2B!A303:K303,H305)&lt;0),"---",INDEX(B2B!A:K,MATCH('B2B Pin Table'!B307,B2B!A:A,0),2)),"---")</f>
        <v>J2</v>
      </c>
      <c r="E307" s="19" t="str">
        <f>IFERROR(IF((COUNTIF(B2B!A303:K303,H305)&lt;0),"---",INDEX(B2B!A:K,MATCH('B2B Pin Table'!B307,B2B!A:A,0),3)),"---")</f>
        <v>B2</v>
      </c>
      <c r="F307" s="19" t="str">
        <f>IFERROR(IF((COUNTIF(B2B!A303:K303,L305)&lt;0),"---",INDEX(B2B!A:K,MATCH('B2B Pin Table'!B307,B2B!A:A,0),4)),"---")</f>
        <v>J2</v>
      </c>
      <c r="G307" s="19" t="str">
        <f>IFERROR(IF((COUNTIF(B2B!A303:K303,L305)&lt;0),"---",INDEX(B2B!A:K,MATCH('B2B Pin Table'!B307,B2B!A:A,0),5)),"---")</f>
        <v>B2</v>
      </c>
      <c r="H307" s="59" t="str">
        <f>IFERROR(IF(VLOOKUP($D307&amp;"-"&amp;$E307,IF($H$4="TEB0187_REV01",CALC_CONN_TEB0187_REV01!$F:$I),4,0)="--","---",IF($H$4="TEB0187_REV01",CALC_CONN_TEB0187_REV01!$G307&amp; " --&gt; " &amp;CALC_CONN_TEB0187_REV01!$I307&amp; " --&gt; ")),"---")</f>
        <v>---</v>
      </c>
      <c r="I307" s="19" t="str">
        <f>IFERROR(IF(VLOOKUP($D307&amp;"-"&amp;$E307,IF($H$4="TEB0187_REV01",CALC_CONN_TEB0187_REV01!$F:$H),3,0)="--",VLOOKUP($D307&amp;"-"&amp;$E307,IF($H$4="TEB0187_REV01",CALC_CONN_TEB0187_REV01!$F:$H),2,0),VLOOKUP($D307&amp;"-"&amp;$E307,IF($H$4="TEB0187_REV01",CALC_CONN_TEB0187_REV01!$F:$H),3,0)),"---")</f>
        <v>---</v>
      </c>
      <c r="J307" s="19" t="str">
        <f>IFERROR(VLOOKUP(I307,IF($H$4="TEB0187_REV01",RAW_c_TEB0187_REV01!$AE:$AM),9,0),"---")</f>
        <v>---</v>
      </c>
      <c r="K307" s="19" t="str">
        <f>IFERROR(VLOOKUP(D307&amp;"-"&amp;E307,IF($H$4="TEB0187_REV01",RAW_c_TEB0187_REV01!$AD:$AK,"???"),6,0),"---")</f>
        <v>---</v>
      </c>
      <c r="L307" s="19" t="str">
        <f>IFERROR(VLOOKUP(D307&amp;"-"&amp;E307,IF($H$4="TEB0187_REV01",RAW_c_TEB0187_REV01!$AD:$AL,"???"),9,0),"---")</f>
        <v>---</v>
      </c>
      <c r="M307" s="19" t="str">
        <f>IFERROR(IF(VLOOKUP($F307&amp;"-"&amp;$G307,IF($M$4="TEI0187_REV01",RAW_m_TEI0187_REV01!$F:$AU),43,0)="--","---",IF($M$4="TEI0187_REV01",RAW_m_TEI0187_REV01!$AT307&amp; " --&gt; " &amp;RAW_m_TEI0187_REV01!$AU307&amp; " --&gt; ")),"---")</f>
        <v>---</v>
      </c>
      <c r="N307" s="19" t="str">
        <f>IFERROR(VLOOKUP(F307&amp;"-"&amp;G307,IF($M$4="TEI0187_REV01",RAW_m_TEI0187_REV01!$AD:$AJ),7,0),"---")</f>
        <v>---</v>
      </c>
      <c r="O307" s="19" t="str">
        <f>IFERROR(VLOOKUP(N307,IF($M$4="TEI0187_REV01",RAW_m_TEI0187_REV01!$AJ:$AK),2,0),"---")</f>
        <v>---</v>
      </c>
      <c r="P307" s="19" t="str">
        <f>IFERROR(VLOOKUP(F307&amp;"-"&amp;G307,IF($M$4="TEI0187_REV01",RAW_m_TEI0187_REV01!$AD:$AG),3,0),"---")</f>
        <v>---</v>
      </c>
      <c r="Q307" s="19" t="str">
        <f>IFERROR(VLOOKUP(N307,IF($M$4="TEI0187_REV01",RAW_m_TEI0187_REV01!$AE:$AH),4,0),"---")</f>
        <v>---</v>
      </c>
      <c r="R307" s="19" t="str">
        <f>IFERROR(VLOOKUP(F307&amp;"-"&amp;G307,IF($M$4="TEI0187_REV01",RAW_m_TEI0187_REV01!$AD:$AG),4,0),"---")</f>
        <v>---</v>
      </c>
    </row>
    <row r="308" spans="2:18" x14ac:dyDescent="0.25">
      <c r="B308" s="78">
        <v>303</v>
      </c>
      <c r="C308" s="19" t="str">
        <f>IFERROR(INDEX(B2B!A:F,MATCH('B2B Pin Table'!B308,B2B!A:A,0),6),"---")</f>
        <v>GND</v>
      </c>
      <c r="D308" s="19" t="str">
        <f>IFERROR(IF((COUNTIF(B2B!A304:K304,H306)&lt;0),"---",INDEX(B2B!A:K,MATCH('B2B Pin Table'!B308,B2B!A:A,0),2)),"---")</f>
        <v>J2</v>
      </c>
      <c r="E308" s="19" t="str">
        <f>IFERROR(IF((COUNTIF(B2B!A304:K304,H306)&lt;0),"---",INDEX(B2B!A:K,MATCH('B2B Pin Table'!B308,B2B!A:A,0),3)),"---")</f>
        <v>B3</v>
      </c>
      <c r="F308" s="19" t="str">
        <f>IFERROR(IF((COUNTIF(B2B!A304:K304,L306)&lt;0),"---",INDEX(B2B!A:K,MATCH('B2B Pin Table'!B308,B2B!A:A,0),4)),"---")</f>
        <v>J2</v>
      </c>
      <c r="G308" s="19" t="str">
        <f>IFERROR(IF((COUNTIF(B2B!A304:K304,L306)&lt;0),"---",INDEX(B2B!A:K,MATCH('B2B Pin Table'!B308,B2B!A:A,0),5)),"---")</f>
        <v>B3</v>
      </c>
      <c r="H308" s="59" t="str">
        <f>IFERROR(IF(VLOOKUP($D308&amp;"-"&amp;$E308,IF($H$4="TEB0187_REV01",CALC_CONN_TEB0187_REV01!$F:$I),4,0)="--","---",IF($H$4="TEB0187_REV01",CALC_CONN_TEB0187_REV01!$G308&amp; " --&gt; " &amp;CALC_CONN_TEB0187_REV01!$I308&amp; " --&gt; ")),"---")</f>
        <v>---</v>
      </c>
      <c r="I308" s="19" t="str">
        <f>IFERROR(IF(VLOOKUP($D308&amp;"-"&amp;$E308,IF($H$4="TEB0187_REV01",CALC_CONN_TEB0187_REV01!$F:$H),3,0)="--",VLOOKUP($D308&amp;"-"&amp;$E308,IF($H$4="TEB0187_REV01",CALC_CONN_TEB0187_REV01!$F:$H),2,0),VLOOKUP($D308&amp;"-"&amp;$E308,IF($H$4="TEB0187_REV01",CALC_CONN_TEB0187_REV01!$F:$H),3,0)),"---")</f>
        <v>---</v>
      </c>
      <c r="J308" s="19" t="str">
        <f>IFERROR(VLOOKUP(I308,IF($H$4="TEB0187_REV01",RAW_c_TEB0187_REV01!$AE:$AM),9,0),"---")</f>
        <v>---</v>
      </c>
      <c r="K308" s="19" t="str">
        <f>IFERROR(VLOOKUP(D308&amp;"-"&amp;E308,IF($H$4="TEB0187_REV01",RAW_c_TEB0187_REV01!$AD:$AK,"???"),6,0),"---")</f>
        <v>---</v>
      </c>
      <c r="L308" s="19" t="str">
        <f>IFERROR(VLOOKUP(D308&amp;"-"&amp;E308,IF($H$4="TEB0187_REV01",RAW_c_TEB0187_REV01!$AD:$AL,"???"),9,0),"---")</f>
        <v>---</v>
      </c>
      <c r="M308" s="19" t="str">
        <f>IFERROR(IF(VLOOKUP($F308&amp;"-"&amp;$G308,IF($M$4="TEI0187_REV01",RAW_m_TEI0187_REV01!$F:$AU),43,0)="--","---",IF($M$4="TEI0187_REV01",RAW_m_TEI0187_REV01!$AT308&amp; " --&gt; " &amp;RAW_m_TEI0187_REV01!$AU308&amp; " --&gt; ")),"---")</f>
        <v>---</v>
      </c>
      <c r="N308" s="19" t="str">
        <f>IFERROR(VLOOKUP(F308&amp;"-"&amp;G308,IF($M$4="TEI0187_REV01",RAW_m_TEI0187_REV01!$AD:$AJ),7,0),"---")</f>
        <v>---</v>
      </c>
      <c r="O308" s="19" t="str">
        <f>IFERROR(VLOOKUP(N308,IF($M$4="TEI0187_REV01",RAW_m_TEI0187_REV01!$AJ:$AK),2,0),"---")</f>
        <v>---</v>
      </c>
      <c r="P308" s="19" t="str">
        <f>IFERROR(VLOOKUP(F308&amp;"-"&amp;G308,IF($M$4="TEI0187_REV01",RAW_m_TEI0187_REV01!$AD:$AG),3,0),"---")</f>
        <v>---</v>
      </c>
      <c r="Q308" s="19" t="str">
        <f>IFERROR(VLOOKUP(N308,IF($M$4="TEI0187_REV01",RAW_m_TEI0187_REV01!$AE:$AH),4,0),"---")</f>
        <v>---</v>
      </c>
      <c r="R308" s="19" t="str">
        <f>IFERROR(VLOOKUP(F308&amp;"-"&amp;G308,IF($M$4="TEI0187_REV01",RAW_m_TEI0187_REV01!$AD:$AG),4,0),"---")</f>
        <v>---</v>
      </c>
    </row>
    <row r="309" spans="2:18" x14ac:dyDescent="0.25">
      <c r="B309" s="78">
        <v>304</v>
      </c>
      <c r="C309" s="19" t="str">
        <f>IFERROR(INDEX(B2B!A:F,MATCH('B2B Pin Table'!B309,B2B!A:A,0),6),"---")</f>
        <v>GND</v>
      </c>
      <c r="D309" s="19" t="str">
        <f>IFERROR(IF((COUNTIF(B2B!A305:K305,H307)&lt;0),"---",INDEX(B2B!A:K,MATCH('B2B Pin Table'!B309,B2B!A:A,0),2)),"---")</f>
        <v>J2</v>
      </c>
      <c r="E309" s="19" t="str">
        <f>IFERROR(IF((COUNTIF(B2B!A305:K305,H307)&lt;0),"---",INDEX(B2B!A:K,MATCH('B2B Pin Table'!B309,B2B!A:A,0),3)),"---")</f>
        <v>B4</v>
      </c>
      <c r="F309" s="19" t="str">
        <f>IFERROR(IF((COUNTIF(B2B!A305:K305,L307)&lt;0),"---",INDEX(B2B!A:K,MATCH('B2B Pin Table'!B309,B2B!A:A,0),4)),"---")</f>
        <v>J2</v>
      </c>
      <c r="G309" s="19" t="str">
        <f>IFERROR(IF((COUNTIF(B2B!A305:K305,L307)&lt;0),"---",INDEX(B2B!A:K,MATCH('B2B Pin Table'!B309,B2B!A:A,0),5)),"---")</f>
        <v>B4</v>
      </c>
      <c r="H309" s="59" t="str">
        <f>IFERROR(IF(VLOOKUP($D309&amp;"-"&amp;$E309,IF($H$4="TEB0187_REV01",CALC_CONN_TEB0187_REV01!$F:$I),4,0)="--","---",IF($H$4="TEB0187_REV01",CALC_CONN_TEB0187_REV01!$G309&amp; " --&gt; " &amp;CALC_CONN_TEB0187_REV01!$I309&amp; " --&gt; ")),"---")</f>
        <v>---</v>
      </c>
      <c r="I309" s="19" t="str">
        <f>IFERROR(IF(VLOOKUP($D309&amp;"-"&amp;$E309,IF($H$4="TEB0187_REV01",CALC_CONN_TEB0187_REV01!$F:$H),3,0)="--",VLOOKUP($D309&amp;"-"&amp;$E309,IF($H$4="TEB0187_REV01",CALC_CONN_TEB0187_REV01!$F:$H),2,0),VLOOKUP($D309&amp;"-"&amp;$E309,IF($H$4="TEB0187_REV01",CALC_CONN_TEB0187_REV01!$F:$H),3,0)),"---")</f>
        <v>---</v>
      </c>
      <c r="J309" s="19" t="str">
        <f>IFERROR(VLOOKUP(I309,IF($H$4="TEB0187_REV01",RAW_c_TEB0187_REV01!$AE:$AM),9,0),"---")</f>
        <v>---</v>
      </c>
      <c r="K309" s="19" t="str">
        <f>IFERROR(VLOOKUP(D309&amp;"-"&amp;E309,IF($H$4="TEB0187_REV01",RAW_c_TEB0187_REV01!$AD:$AK,"???"),6,0),"---")</f>
        <v>---</v>
      </c>
      <c r="L309" s="19" t="str">
        <f>IFERROR(VLOOKUP(D309&amp;"-"&amp;E309,IF($H$4="TEB0187_REV01",RAW_c_TEB0187_REV01!$AD:$AL,"???"),9,0),"---")</f>
        <v>---</v>
      </c>
      <c r="M309" s="19" t="str">
        <f>IFERROR(IF(VLOOKUP($F309&amp;"-"&amp;$G309,IF($M$4="TEI0187_REV01",RAW_m_TEI0187_REV01!$F:$AU),43,0)="--","---",IF($M$4="TEI0187_REV01",RAW_m_TEI0187_REV01!$AT309&amp; " --&gt; " &amp;RAW_m_TEI0187_REV01!$AU309&amp; " --&gt; ")),"---")</f>
        <v>---</v>
      </c>
      <c r="N309" s="19" t="str">
        <f>IFERROR(VLOOKUP(F309&amp;"-"&amp;G309,IF($M$4="TEI0187_REV01",RAW_m_TEI0187_REV01!$AD:$AJ),7,0),"---")</f>
        <v>---</v>
      </c>
      <c r="O309" s="19" t="str">
        <f>IFERROR(VLOOKUP(N309,IF($M$4="TEI0187_REV01",RAW_m_TEI0187_REV01!$AJ:$AK),2,0),"---")</f>
        <v>---</v>
      </c>
      <c r="P309" s="19" t="str">
        <f>IFERROR(VLOOKUP(F309&amp;"-"&amp;G309,IF($M$4="TEI0187_REV01",RAW_m_TEI0187_REV01!$AD:$AG),3,0),"---")</f>
        <v>---</v>
      </c>
      <c r="Q309" s="19" t="str">
        <f>IFERROR(VLOOKUP(N309,IF($M$4="TEI0187_REV01",RAW_m_TEI0187_REV01!$AE:$AH),4,0),"---")</f>
        <v>---</v>
      </c>
      <c r="R309" s="19" t="str">
        <f>IFERROR(VLOOKUP(F309&amp;"-"&amp;G309,IF($M$4="TEI0187_REV01",RAW_m_TEI0187_REV01!$AD:$AG),4,0),"---")</f>
        <v>---</v>
      </c>
    </row>
    <row r="310" spans="2:18" x14ac:dyDescent="0.25">
      <c r="B310" s="78">
        <v>305</v>
      </c>
      <c r="C310" s="19" t="str">
        <f>IFERROR(INDEX(B2B!A:F,MATCH('B2B Pin Table'!B310,B2B!A:A,0),6),"---")</f>
        <v>MGT-PS</v>
      </c>
      <c r="D310" s="19" t="str">
        <f>IFERROR(IF((COUNTIF(B2B!A306:K306,H308)&lt;0),"---",INDEX(B2B!A:K,MATCH('B2B Pin Table'!B310,B2B!A:A,0),2)),"---")</f>
        <v>J2</v>
      </c>
      <c r="E310" s="19" t="str">
        <f>IFERROR(IF((COUNTIF(B2B!A306:K306,H308)&lt;0),"---",INDEX(B2B!A:K,MATCH('B2B Pin Table'!B310,B2B!A:A,0),3)),"---")</f>
        <v>B5</v>
      </c>
      <c r="F310" s="19" t="str">
        <f>IFERROR(IF((COUNTIF(B2B!A306:K306,L308)&lt;0),"---",INDEX(B2B!A:K,MATCH('B2B Pin Table'!B310,B2B!A:A,0),4)),"---")</f>
        <v>J2</v>
      </c>
      <c r="G310" s="19" t="str">
        <f>IFERROR(IF((COUNTIF(B2B!A306:K306,L308)&lt;0),"---",INDEX(B2B!A:K,MATCH('B2B Pin Table'!B310,B2B!A:A,0),5)),"---")</f>
        <v>B5</v>
      </c>
      <c r="H310" s="59" t="str">
        <f>IFERROR(IF(VLOOKUP($D310&amp;"-"&amp;$E310,IF($H$4="TEB0187_REV01",CALC_CONN_TEB0187_REV01!$F:$I),4,0)="--","---",IF($H$4="TEB0187_REV01",CALC_CONN_TEB0187_REV01!$G310&amp; " --&gt; " &amp;CALC_CONN_TEB0187_REV01!$I310&amp; " --&gt; ")),"---")</f>
        <v>---</v>
      </c>
      <c r="I310" s="19" t="str">
        <f>IFERROR(IF(VLOOKUP($D310&amp;"-"&amp;$E310,IF($H$4="TEB0187_REV01",CALC_CONN_TEB0187_REV01!$F:$H),3,0)="--",VLOOKUP($D310&amp;"-"&amp;$E310,IF($H$4="TEB0187_REV01",CALC_CONN_TEB0187_REV01!$F:$H),2,0),VLOOKUP($D310&amp;"-"&amp;$E310,IF($H$4="TEB0187_REV01",CALC_CONN_TEB0187_REV01!$F:$H),3,0)),"---")</f>
        <v>---</v>
      </c>
      <c r="J310" s="19" t="str">
        <f>IFERROR(VLOOKUP(I310,IF($H$4="TEB0187_REV01",RAW_c_TEB0187_REV01!$AE:$AM),9,0),"---")</f>
        <v>---</v>
      </c>
      <c r="K310" s="19" t="str">
        <f>IFERROR(VLOOKUP(D310&amp;"-"&amp;E310,IF($H$4="TEB0187_REV01",RAW_c_TEB0187_REV01!$AD:$AK,"???"),6,0),"---")</f>
        <v>---</v>
      </c>
      <c r="L310" s="19" t="str">
        <f>IFERROR(VLOOKUP(D310&amp;"-"&amp;E310,IF($H$4="TEB0187_REV01",RAW_c_TEB0187_REV01!$AD:$AL,"???"),9,0),"---")</f>
        <v>---</v>
      </c>
      <c r="M310" s="19" t="str">
        <f>IFERROR(IF(VLOOKUP($F310&amp;"-"&amp;$G310,IF($M$4="TEI0187_REV01",RAW_m_TEI0187_REV01!$F:$AU),43,0)="--","---",IF($M$4="TEI0187_REV01",RAW_m_TEI0187_REV01!$AT310&amp; " --&gt; " &amp;RAW_m_TEI0187_REV01!$AU310&amp; " --&gt; ")),"---")</f>
        <v>---</v>
      </c>
      <c r="N310" s="19" t="str">
        <f>IFERROR(VLOOKUP(F310&amp;"-"&amp;G310,IF($M$4="TEI0187_REV01",RAW_m_TEI0187_REV01!$AD:$AJ),7,0),"---")</f>
        <v>---</v>
      </c>
      <c r="O310" s="19" t="str">
        <f>IFERROR(VLOOKUP(N310,IF($M$4="TEI0187_REV01",RAW_m_TEI0187_REV01!$AJ:$AK),2,0),"---")</f>
        <v>---</v>
      </c>
      <c r="P310" s="19" t="str">
        <f>IFERROR(VLOOKUP(F310&amp;"-"&amp;G310,IF($M$4="TEI0187_REV01",RAW_m_TEI0187_REV01!$AD:$AG),3,0),"---")</f>
        <v>---</v>
      </c>
      <c r="Q310" s="19" t="str">
        <f>IFERROR(VLOOKUP(N310,IF($M$4="TEI0187_REV01",RAW_m_TEI0187_REV01!$AE:$AH),4,0),"---")</f>
        <v>---</v>
      </c>
      <c r="R310" s="19" t="str">
        <f>IFERROR(VLOOKUP(F310&amp;"-"&amp;G310,IF($M$4="TEI0187_REV01",RAW_m_TEI0187_REV01!$AD:$AG),4,0),"---")</f>
        <v>---</v>
      </c>
    </row>
    <row r="311" spans="2:18" x14ac:dyDescent="0.25">
      <c r="B311" s="78">
        <v>306</v>
      </c>
      <c r="C311" s="19" t="str">
        <f>IFERROR(INDEX(B2B!A:F,MATCH('B2B Pin Table'!B311,B2B!A:A,0),6),"---")</f>
        <v>MGT-PS</v>
      </c>
      <c r="D311" s="19" t="str">
        <f>IFERROR(IF((COUNTIF(B2B!A307:K307,H309)&lt;0),"---",INDEX(B2B!A:K,MATCH('B2B Pin Table'!B311,B2B!A:A,0),2)),"---")</f>
        <v>J2</v>
      </c>
      <c r="E311" s="19" t="str">
        <f>IFERROR(IF((COUNTIF(B2B!A307:K307,H309)&lt;0),"---",INDEX(B2B!A:K,MATCH('B2B Pin Table'!B311,B2B!A:A,0),3)),"---")</f>
        <v>B6</v>
      </c>
      <c r="F311" s="19" t="str">
        <f>IFERROR(IF((COUNTIF(B2B!A307:K307,L309)&lt;0),"---",INDEX(B2B!A:K,MATCH('B2B Pin Table'!B311,B2B!A:A,0),4)),"---")</f>
        <v>J2</v>
      </c>
      <c r="G311" s="19" t="str">
        <f>IFERROR(IF((COUNTIF(B2B!A307:K307,L309)&lt;0),"---",INDEX(B2B!A:K,MATCH('B2B Pin Table'!B311,B2B!A:A,0),5)),"---")</f>
        <v>B6</v>
      </c>
      <c r="H311" s="59" t="str">
        <f>IFERROR(IF(VLOOKUP($D311&amp;"-"&amp;$E311,IF($H$4="TEB0187_REV01",CALC_CONN_TEB0187_REV01!$F:$I),4,0)="--","---",IF($H$4="TEB0187_REV01",CALC_CONN_TEB0187_REV01!$G311&amp; " --&gt; " &amp;CALC_CONN_TEB0187_REV01!$I311&amp; " --&gt; ")),"---")</f>
        <v>---</v>
      </c>
      <c r="I311" s="19" t="str">
        <f>IFERROR(IF(VLOOKUP($D311&amp;"-"&amp;$E311,IF($H$4="TEB0187_REV01",CALC_CONN_TEB0187_REV01!$F:$H),3,0)="--",VLOOKUP($D311&amp;"-"&amp;$E311,IF($H$4="TEB0187_REV01",CALC_CONN_TEB0187_REV01!$F:$H),2,0),VLOOKUP($D311&amp;"-"&amp;$E311,IF($H$4="TEB0187_REV01",CALC_CONN_TEB0187_REV01!$F:$H),3,0)),"---")</f>
        <v>---</v>
      </c>
      <c r="J311" s="19" t="str">
        <f>IFERROR(VLOOKUP(I311,IF($H$4="TEB0187_REV01",RAW_c_TEB0187_REV01!$AE:$AM),9,0),"---")</f>
        <v>---</v>
      </c>
      <c r="K311" s="19" t="str">
        <f>IFERROR(VLOOKUP(D311&amp;"-"&amp;E311,IF($H$4="TEB0187_REV01",RAW_c_TEB0187_REV01!$AD:$AK,"???"),6,0),"---")</f>
        <v>---</v>
      </c>
      <c r="L311" s="19" t="str">
        <f>IFERROR(VLOOKUP(D311&amp;"-"&amp;E311,IF($H$4="TEB0187_REV01",RAW_c_TEB0187_REV01!$AD:$AL,"???"),9,0),"---")</f>
        <v>---</v>
      </c>
      <c r="M311" s="19" t="str">
        <f>IFERROR(IF(VLOOKUP($F311&amp;"-"&amp;$G311,IF($M$4="TEI0187_REV01",RAW_m_TEI0187_REV01!$F:$AU),43,0)="--","---",IF($M$4="TEI0187_REV01",RAW_m_TEI0187_REV01!$AT311&amp; " --&gt; " &amp;RAW_m_TEI0187_REV01!$AU311&amp; " --&gt; ")),"---")</f>
        <v>---</v>
      </c>
      <c r="N311" s="19" t="str">
        <f>IFERROR(VLOOKUP(F311&amp;"-"&amp;G311,IF($M$4="TEI0187_REV01",RAW_m_TEI0187_REV01!$AD:$AJ),7,0),"---")</f>
        <v>---</v>
      </c>
      <c r="O311" s="19" t="str">
        <f>IFERROR(VLOOKUP(N311,IF($M$4="TEI0187_REV01",RAW_m_TEI0187_REV01!$AJ:$AK),2,0),"---")</f>
        <v>---</v>
      </c>
      <c r="P311" s="19" t="str">
        <f>IFERROR(VLOOKUP(F311&amp;"-"&amp;G311,IF($M$4="TEI0187_REV01",RAW_m_TEI0187_REV01!$AD:$AG),3,0),"---")</f>
        <v>---</v>
      </c>
      <c r="Q311" s="19" t="str">
        <f>IFERROR(VLOOKUP(N311,IF($M$4="TEI0187_REV01",RAW_m_TEI0187_REV01!$AE:$AH),4,0),"---")</f>
        <v>---</v>
      </c>
      <c r="R311" s="19" t="str">
        <f>IFERROR(VLOOKUP(F311&amp;"-"&amp;G311,IF($M$4="TEI0187_REV01",RAW_m_TEI0187_REV01!$AD:$AG),4,0),"---")</f>
        <v>---</v>
      </c>
    </row>
    <row r="312" spans="2:18" x14ac:dyDescent="0.25">
      <c r="B312" s="78">
        <v>307</v>
      </c>
      <c r="C312" s="19" t="str">
        <f>IFERROR(INDEX(B2B!A:F,MATCH('B2B Pin Table'!B312,B2B!A:A,0),6),"---")</f>
        <v>GND</v>
      </c>
      <c r="D312" s="19" t="str">
        <f>IFERROR(IF((COUNTIF(B2B!A308:K308,H310)&lt;0),"---",INDEX(B2B!A:K,MATCH('B2B Pin Table'!B312,B2B!A:A,0),2)),"---")</f>
        <v>J2</v>
      </c>
      <c r="E312" s="19" t="str">
        <f>IFERROR(IF((COUNTIF(B2B!A308:K308,H310)&lt;0),"---",INDEX(B2B!A:K,MATCH('B2B Pin Table'!B312,B2B!A:A,0),3)),"---")</f>
        <v>B7</v>
      </c>
      <c r="F312" s="19" t="str">
        <f>IFERROR(IF((COUNTIF(B2B!A308:K308,L310)&lt;0),"---",INDEX(B2B!A:K,MATCH('B2B Pin Table'!B312,B2B!A:A,0),4)),"---")</f>
        <v>J2</v>
      </c>
      <c r="G312" s="19" t="str">
        <f>IFERROR(IF((COUNTIF(B2B!A308:K308,L310)&lt;0),"---",INDEX(B2B!A:K,MATCH('B2B Pin Table'!B312,B2B!A:A,0),5)),"---")</f>
        <v>B7</v>
      </c>
      <c r="H312" s="59" t="str">
        <f>IFERROR(IF(VLOOKUP($D312&amp;"-"&amp;$E312,IF($H$4="TEB0187_REV01",CALC_CONN_TEB0187_REV01!$F:$I),4,0)="--","---",IF($H$4="TEB0187_REV01",CALC_CONN_TEB0187_REV01!$G312&amp; " --&gt; " &amp;CALC_CONN_TEB0187_REV01!$I312&amp; " --&gt; ")),"---")</f>
        <v>---</v>
      </c>
      <c r="I312" s="19" t="str">
        <f>IFERROR(IF(VLOOKUP($D312&amp;"-"&amp;$E312,IF($H$4="TEB0187_REV01",CALC_CONN_TEB0187_REV01!$F:$H),3,0)="--",VLOOKUP($D312&amp;"-"&amp;$E312,IF($H$4="TEB0187_REV01",CALC_CONN_TEB0187_REV01!$F:$H),2,0),VLOOKUP($D312&amp;"-"&amp;$E312,IF($H$4="TEB0187_REV01",CALC_CONN_TEB0187_REV01!$F:$H),3,0)),"---")</f>
        <v>---</v>
      </c>
      <c r="J312" s="19" t="str">
        <f>IFERROR(VLOOKUP(I312,IF($H$4="TEB0187_REV01",RAW_c_TEB0187_REV01!$AE:$AM),9,0),"---")</f>
        <v>---</v>
      </c>
      <c r="K312" s="19" t="str">
        <f>IFERROR(VLOOKUP(D312&amp;"-"&amp;E312,IF($H$4="TEB0187_REV01",RAW_c_TEB0187_REV01!$AD:$AK,"???"),6,0),"---")</f>
        <v>---</v>
      </c>
      <c r="L312" s="19" t="str">
        <f>IFERROR(VLOOKUP(D312&amp;"-"&amp;E312,IF($H$4="TEB0187_REV01",RAW_c_TEB0187_REV01!$AD:$AL,"???"),9,0),"---")</f>
        <v>---</v>
      </c>
      <c r="M312" s="19" t="str">
        <f>IFERROR(IF(VLOOKUP($F312&amp;"-"&amp;$G312,IF($M$4="TEI0187_REV01",RAW_m_TEI0187_REV01!$F:$AU),43,0)="--","---",IF($M$4="TEI0187_REV01",RAW_m_TEI0187_REV01!$AT312&amp; " --&gt; " &amp;RAW_m_TEI0187_REV01!$AU312&amp; " --&gt; ")),"---")</f>
        <v>---</v>
      </c>
      <c r="N312" s="19" t="str">
        <f>IFERROR(VLOOKUP(F312&amp;"-"&amp;G312,IF($M$4="TEI0187_REV01",RAW_m_TEI0187_REV01!$AD:$AJ),7,0),"---")</f>
        <v>---</v>
      </c>
      <c r="O312" s="19" t="str">
        <f>IFERROR(VLOOKUP(N312,IF($M$4="TEI0187_REV01",RAW_m_TEI0187_REV01!$AJ:$AK),2,0),"---")</f>
        <v>---</v>
      </c>
      <c r="P312" s="19" t="str">
        <f>IFERROR(VLOOKUP(F312&amp;"-"&amp;G312,IF($M$4="TEI0187_REV01",RAW_m_TEI0187_REV01!$AD:$AG),3,0),"---")</f>
        <v>---</v>
      </c>
      <c r="Q312" s="19" t="str">
        <f>IFERROR(VLOOKUP(N312,IF($M$4="TEI0187_REV01",RAW_m_TEI0187_REV01!$AE:$AH),4,0),"---")</f>
        <v>---</v>
      </c>
      <c r="R312" s="19" t="str">
        <f>IFERROR(VLOOKUP(F312&amp;"-"&amp;G312,IF($M$4="TEI0187_REV01",RAW_m_TEI0187_REV01!$AD:$AG),4,0),"---")</f>
        <v>---</v>
      </c>
    </row>
    <row r="313" spans="2:18" x14ac:dyDescent="0.25">
      <c r="B313" s="78">
        <v>308</v>
      </c>
      <c r="C313" s="19" t="str">
        <f>IFERROR(INDEX(B2B!A:F,MATCH('B2B Pin Table'!B313,B2B!A:A,0),6),"---")</f>
        <v>GND</v>
      </c>
      <c r="D313" s="19" t="str">
        <f>IFERROR(IF((COUNTIF(B2B!A309:K309,H311)&lt;0),"---",INDEX(B2B!A:K,MATCH('B2B Pin Table'!B313,B2B!A:A,0),2)),"---")</f>
        <v>J2</v>
      </c>
      <c r="E313" s="19" t="str">
        <f>IFERROR(IF((COUNTIF(B2B!A309:K309,H311)&lt;0),"---",INDEX(B2B!A:K,MATCH('B2B Pin Table'!B313,B2B!A:A,0),3)),"---")</f>
        <v>B8</v>
      </c>
      <c r="F313" s="19" t="str">
        <f>IFERROR(IF((COUNTIF(B2B!A309:K309,L311)&lt;0),"---",INDEX(B2B!A:K,MATCH('B2B Pin Table'!B313,B2B!A:A,0),4)),"---")</f>
        <v>J2</v>
      </c>
      <c r="G313" s="19" t="str">
        <f>IFERROR(IF((COUNTIF(B2B!A309:K309,L311)&lt;0),"---",INDEX(B2B!A:K,MATCH('B2B Pin Table'!B313,B2B!A:A,0),5)),"---")</f>
        <v>B8</v>
      </c>
      <c r="H313" s="59" t="str">
        <f>IFERROR(IF(VLOOKUP($D313&amp;"-"&amp;$E313,IF($H$4="TEB0187_REV01",CALC_CONN_TEB0187_REV01!$F:$I),4,0)="--","---",IF($H$4="TEB0187_REV01",CALC_CONN_TEB0187_REV01!$G313&amp; " --&gt; " &amp;CALC_CONN_TEB0187_REV01!$I313&amp; " --&gt; ")),"---")</f>
        <v>---</v>
      </c>
      <c r="I313" s="19" t="str">
        <f>IFERROR(IF(VLOOKUP($D313&amp;"-"&amp;$E313,IF($H$4="TEB0187_REV01",CALC_CONN_TEB0187_REV01!$F:$H),3,0)="--",VLOOKUP($D313&amp;"-"&amp;$E313,IF($H$4="TEB0187_REV01",CALC_CONN_TEB0187_REV01!$F:$H),2,0),VLOOKUP($D313&amp;"-"&amp;$E313,IF($H$4="TEB0187_REV01",CALC_CONN_TEB0187_REV01!$F:$H),3,0)),"---")</f>
        <v>---</v>
      </c>
      <c r="J313" s="19" t="str">
        <f>IFERROR(VLOOKUP(I313,IF($H$4="TEB0187_REV01",RAW_c_TEB0187_REV01!$AE:$AM),9,0),"---")</f>
        <v>---</v>
      </c>
      <c r="K313" s="19" t="str">
        <f>IFERROR(VLOOKUP(D313&amp;"-"&amp;E313,IF($H$4="TEB0187_REV01",RAW_c_TEB0187_REV01!$AD:$AK,"???"),6,0),"---")</f>
        <v>---</v>
      </c>
      <c r="L313" s="19" t="str">
        <f>IFERROR(VLOOKUP(D313&amp;"-"&amp;E313,IF($H$4="TEB0187_REV01",RAW_c_TEB0187_REV01!$AD:$AL,"???"),9,0),"---")</f>
        <v>---</v>
      </c>
      <c r="M313" s="19" t="str">
        <f>IFERROR(IF(VLOOKUP($F313&amp;"-"&amp;$G313,IF($M$4="TEI0187_REV01",RAW_m_TEI0187_REV01!$F:$AU),43,0)="--","---",IF($M$4="TEI0187_REV01",RAW_m_TEI0187_REV01!$AT313&amp; " --&gt; " &amp;RAW_m_TEI0187_REV01!$AU313&amp; " --&gt; ")),"---")</f>
        <v>---</v>
      </c>
      <c r="N313" s="19" t="str">
        <f>IFERROR(VLOOKUP(F313&amp;"-"&amp;G313,IF($M$4="TEI0187_REV01",RAW_m_TEI0187_REV01!$AD:$AJ),7,0),"---")</f>
        <v>---</v>
      </c>
      <c r="O313" s="19" t="str">
        <f>IFERROR(VLOOKUP(N313,IF($M$4="TEI0187_REV01",RAW_m_TEI0187_REV01!$AJ:$AK),2,0),"---")</f>
        <v>---</v>
      </c>
      <c r="P313" s="19" t="str">
        <f>IFERROR(VLOOKUP(F313&amp;"-"&amp;G313,IF($M$4="TEI0187_REV01",RAW_m_TEI0187_REV01!$AD:$AG),3,0),"---")</f>
        <v>---</v>
      </c>
      <c r="Q313" s="19" t="str">
        <f>IFERROR(VLOOKUP(N313,IF($M$4="TEI0187_REV01",RAW_m_TEI0187_REV01!$AE:$AH),4,0),"---")</f>
        <v>---</v>
      </c>
      <c r="R313" s="19" t="str">
        <f>IFERROR(VLOOKUP(F313&amp;"-"&amp;G313,IF($M$4="TEI0187_REV01",RAW_m_TEI0187_REV01!$AD:$AG),4,0),"---")</f>
        <v>---</v>
      </c>
    </row>
    <row r="314" spans="2:18" x14ac:dyDescent="0.25">
      <c r="B314" s="78">
        <v>309</v>
      </c>
      <c r="C314" s="19" t="str">
        <f>IFERROR(INDEX(B2B!A:F,MATCH('B2B Pin Table'!B314,B2B!A:A,0),6),"---")</f>
        <v>MGT-PL</v>
      </c>
      <c r="D314" s="19" t="str">
        <f>IFERROR(IF((COUNTIF(B2B!A310:K310,H312)&lt;0),"---",INDEX(B2B!A:K,MATCH('B2B Pin Table'!B314,B2B!A:A,0),2)),"---")</f>
        <v>J2</v>
      </c>
      <c r="E314" s="19" t="str">
        <f>IFERROR(IF((COUNTIF(B2B!A310:K310,H312)&lt;0),"---",INDEX(B2B!A:K,MATCH('B2B Pin Table'!B314,B2B!A:A,0),3)),"---")</f>
        <v>B9</v>
      </c>
      <c r="F314" s="19" t="str">
        <f>IFERROR(IF((COUNTIF(B2B!A310:K310,L312)&lt;0),"---",INDEX(B2B!A:K,MATCH('B2B Pin Table'!B314,B2B!A:A,0),4)),"---")</f>
        <v>J2</v>
      </c>
      <c r="G314" s="19" t="str">
        <f>IFERROR(IF((COUNTIF(B2B!A310:K310,L312)&lt;0),"---",INDEX(B2B!A:K,MATCH('B2B Pin Table'!B314,B2B!A:A,0),5)),"---")</f>
        <v>B9</v>
      </c>
      <c r="H314" s="59" t="str">
        <f>IFERROR(IF(VLOOKUP($D314&amp;"-"&amp;$E314,IF($H$4="TEB0187_REV01",CALC_CONN_TEB0187_REV01!$F:$I),4,0)="--","---",IF($H$4="TEB0187_REV01",CALC_CONN_TEB0187_REV01!$G314&amp; " --&gt; " &amp;CALC_CONN_TEB0187_REV01!$I314&amp; " --&gt; ")),"---")</f>
        <v>---</v>
      </c>
      <c r="I314" s="19" t="str">
        <f>IFERROR(IF(VLOOKUP($D314&amp;"-"&amp;$E314,IF($H$4="TEB0187_REV01",CALC_CONN_TEB0187_REV01!$F:$H),3,0)="--",VLOOKUP($D314&amp;"-"&amp;$E314,IF($H$4="TEB0187_REV01",CALC_CONN_TEB0187_REV01!$F:$H),2,0),VLOOKUP($D314&amp;"-"&amp;$E314,IF($H$4="TEB0187_REV01",CALC_CONN_TEB0187_REV01!$F:$H),3,0)),"---")</f>
        <v>---</v>
      </c>
      <c r="J314" s="19" t="str">
        <f>IFERROR(VLOOKUP(I314,IF($H$4="TEB0187_REV01",RAW_c_TEB0187_REV01!$AE:$AM),9,0),"---")</f>
        <v>---</v>
      </c>
      <c r="K314" s="19" t="str">
        <f>IFERROR(VLOOKUP(D314&amp;"-"&amp;E314,IF($H$4="TEB0187_REV01",RAW_c_TEB0187_REV01!$AD:$AK,"???"),6,0),"---")</f>
        <v>---</v>
      </c>
      <c r="L314" s="19" t="str">
        <f>IFERROR(VLOOKUP(D314&amp;"-"&amp;E314,IF($H$4="TEB0187_REV01",RAW_c_TEB0187_REV01!$AD:$AL,"???"),9,0),"---")</f>
        <v>---</v>
      </c>
      <c r="M314" s="19" t="str">
        <f>IFERROR(IF(VLOOKUP($F314&amp;"-"&amp;$G314,IF($M$4="TEI0187_REV01",RAW_m_TEI0187_REV01!$F:$AU),43,0)="--","---",IF($M$4="TEI0187_REV01",RAW_m_TEI0187_REV01!$AT314&amp; " --&gt; " &amp;RAW_m_TEI0187_REV01!$AU314&amp; " --&gt; ")),"---")</f>
        <v>---</v>
      </c>
      <c r="N314" s="19" t="str">
        <f>IFERROR(VLOOKUP(F314&amp;"-"&amp;G314,IF($M$4="TEI0187_REV01",RAW_m_TEI0187_REV01!$AD:$AJ),7,0),"---")</f>
        <v>---</v>
      </c>
      <c r="O314" s="19" t="str">
        <f>IFERROR(VLOOKUP(N314,IF($M$4="TEI0187_REV01",RAW_m_TEI0187_REV01!$AJ:$AK),2,0),"---")</f>
        <v>---</v>
      </c>
      <c r="P314" s="19" t="str">
        <f>IFERROR(VLOOKUP(F314&amp;"-"&amp;G314,IF($M$4="TEI0187_REV01",RAW_m_TEI0187_REV01!$AD:$AG),3,0),"---")</f>
        <v>---</v>
      </c>
      <c r="Q314" s="19" t="str">
        <f>IFERROR(VLOOKUP(N314,IF($M$4="TEI0187_REV01",RAW_m_TEI0187_REV01!$AE:$AH),4,0),"---")</f>
        <v>---</v>
      </c>
      <c r="R314" s="19" t="str">
        <f>IFERROR(VLOOKUP(F314&amp;"-"&amp;G314,IF($M$4="TEI0187_REV01",RAW_m_TEI0187_REV01!$AD:$AG),4,0),"---")</f>
        <v>---</v>
      </c>
    </row>
    <row r="315" spans="2:18" x14ac:dyDescent="0.25">
      <c r="B315" s="78">
        <v>310</v>
      </c>
      <c r="C315" s="19" t="str">
        <f>IFERROR(INDEX(B2B!A:F,MATCH('B2B Pin Table'!B315,B2B!A:A,0),6),"---")</f>
        <v>MGT-PL</v>
      </c>
      <c r="D315" s="19" t="str">
        <f>IFERROR(IF((COUNTIF(B2B!A311:K311,H313)&lt;0),"---",INDEX(B2B!A:K,MATCH('B2B Pin Table'!B315,B2B!A:A,0),2)),"---")</f>
        <v>J2</v>
      </c>
      <c r="E315" s="19" t="str">
        <f>IFERROR(IF((COUNTIF(B2B!A311:K311,H313)&lt;0),"---",INDEX(B2B!A:K,MATCH('B2B Pin Table'!B315,B2B!A:A,0),3)),"---")</f>
        <v>B10</v>
      </c>
      <c r="F315" s="19" t="str">
        <f>IFERROR(IF((COUNTIF(B2B!A311:K311,L313)&lt;0),"---",INDEX(B2B!A:K,MATCH('B2B Pin Table'!B315,B2B!A:A,0),4)),"---")</f>
        <v>J2</v>
      </c>
      <c r="G315" s="19" t="str">
        <f>IFERROR(IF((COUNTIF(B2B!A311:K311,L313)&lt;0),"---",INDEX(B2B!A:K,MATCH('B2B Pin Table'!B315,B2B!A:A,0),5)),"---")</f>
        <v>B10</v>
      </c>
      <c r="H315" s="59" t="str">
        <f>IFERROR(IF(VLOOKUP($D315&amp;"-"&amp;$E315,IF($H$4="TEB0187_REV01",CALC_CONN_TEB0187_REV01!$F:$I),4,0)="--","---",IF($H$4="TEB0187_REV01",CALC_CONN_TEB0187_REV01!$G315&amp; " --&gt; " &amp;CALC_CONN_TEB0187_REV01!$I315&amp; " --&gt; ")),"---")</f>
        <v>---</v>
      </c>
      <c r="I315" s="19" t="str">
        <f>IFERROR(IF(VLOOKUP($D315&amp;"-"&amp;$E315,IF($H$4="TEB0187_REV01",CALC_CONN_TEB0187_REV01!$F:$H),3,0)="--",VLOOKUP($D315&amp;"-"&amp;$E315,IF($H$4="TEB0187_REV01",CALC_CONN_TEB0187_REV01!$F:$H),2,0),VLOOKUP($D315&amp;"-"&amp;$E315,IF($H$4="TEB0187_REV01",CALC_CONN_TEB0187_REV01!$F:$H),3,0)),"---")</f>
        <v>---</v>
      </c>
      <c r="J315" s="19" t="str">
        <f>IFERROR(VLOOKUP(I315,IF($H$4="TEB0187_REV01",RAW_c_TEB0187_REV01!$AE:$AM),9,0),"---")</f>
        <v>---</v>
      </c>
      <c r="K315" s="19" t="str">
        <f>IFERROR(VLOOKUP(D315&amp;"-"&amp;E315,IF($H$4="TEB0187_REV01",RAW_c_TEB0187_REV01!$AD:$AK,"???"),6,0),"---")</f>
        <v>---</v>
      </c>
      <c r="L315" s="19" t="str">
        <f>IFERROR(VLOOKUP(D315&amp;"-"&amp;E315,IF($H$4="TEB0187_REV01",RAW_c_TEB0187_REV01!$AD:$AL,"???"),9,0),"---")</f>
        <v>---</v>
      </c>
      <c r="M315" s="19" t="str">
        <f>IFERROR(IF(VLOOKUP($F315&amp;"-"&amp;$G315,IF($M$4="TEI0187_REV01",RAW_m_TEI0187_REV01!$F:$AU),43,0)="--","---",IF($M$4="TEI0187_REV01",RAW_m_TEI0187_REV01!$AT315&amp; " --&gt; " &amp;RAW_m_TEI0187_REV01!$AU315&amp; " --&gt; ")),"---")</f>
        <v>---</v>
      </c>
      <c r="N315" s="19" t="str">
        <f>IFERROR(VLOOKUP(F315&amp;"-"&amp;G315,IF($M$4="TEI0187_REV01",RAW_m_TEI0187_REV01!$AD:$AJ),7,0),"---")</f>
        <v>---</v>
      </c>
      <c r="O315" s="19" t="str">
        <f>IFERROR(VLOOKUP(N315,IF($M$4="TEI0187_REV01",RAW_m_TEI0187_REV01!$AJ:$AK),2,0),"---")</f>
        <v>---</v>
      </c>
      <c r="P315" s="19" t="str">
        <f>IFERROR(VLOOKUP(F315&amp;"-"&amp;G315,IF($M$4="TEI0187_REV01",RAW_m_TEI0187_REV01!$AD:$AG),3,0),"---")</f>
        <v>---</v>
      </c>
      <c r="Q315" s="19" t="str">
        <f>IFERROR(VLOOKUP(N315,IF($M$4="TEI0187_REV01",RAW_m_TEI0187_REV01!$AE:$AH),4,0),"---")</f>
        <v>---</v>
      </c>
      <c r="R315" s="19" t="str">
        <f>IFERROR(VLOOKUP(F315&amp;"-"&amp;G315,IF($M$4="TEI0187_REV01",RAW_m_TEI0187_REV01!$AD:$AG),4,0),"---")</f>
        <v>---</v>
      </c>
    </row>
    <row r="316" spans="2:18" x14ac:dyDescent="0.25">
      <c r="B316" s="78">
        <v>311</v>
      </c>
      <c r="C316" s="19" t="str">
        <f>IFERROR(INDEX(B2B!A:F,MATCH('B2B Pin Table'!B316,B2B!A:A,0),6),"---")</f>
        <v>GND</v>
      </c>
      <c r="D316" s="19" t="str">
        <f>IFERROR(IF((COUNTIF(B2B!A312:K312,H314)&lt;0),"---",INDEX(B2B!A:K,MATCH('B2B Pin Table'!B316,B2B!A:A,0),2)),"---")</f>
        <v>J2</v>
      </c>
      <c r="E316" s="19" t="str">
        <f>IFERROR(IF((COUNTIF(B2B!A312:K312,H314)&lt;0),"---",INDEX(B2B!A:K,MATCH('B2B Pin Table'!B316,B2B!A:A,0),3)),"---")</f>
        <v>B11</v>
      </c>
      <c r="F316" s="19" t="str">
        <f>IFERROR(IF((COUNTIF(B2B!A312:K312,L314)&lt;0),"---",INDEX(B2B!A:K,MATCH('B2B Pin Table'!B316,B2B!A:A,0),4)),"---")</f>
        <v>J2</v>
      </c>
      <c r="G316" s="19" t="str">
        <f>IFERROR(IF((COUNTIF(B2B!A312:K312,L314)&lt;0),"---",INDEX(B2B!A:K,MATCH('B2B Pin Table'!B316,B2B!A:A,0),5)),"---")</f>
        <v>B11</v>
      </c>
      <c r="H316" s="59" t="str">
        <f>IFERROR(IF(VLOOKUP($D316&amp;"-"&amp;$E316,IF($H$4="TEB0187_REV01",CALC_CONN_TEB0187_REV01!$F:$I),4,0)="--","---",IF($H$4="TEB0187_REV01",CALC_CONN_TEB0187_REV01!$G316&amp; " --&gt; " &amp;CALC_CONN_TEB0187_REV01!$I316&amp; " --&gt; ")),"---")</f>
        <v>---</v>
      </c>
      <c r="I316" s="19" t="str">
        <f>IFERROR(IF(VLOOKUP($D316&amp;"-"&amp;$E316,IF($H$4="TEB0187_REV01",CALC_CONN_TEB0187_REV01!$F:$H),3,0)="--",VLOOKUP($D316&amp;"-"&amp;$E316,IF($H$4="TEB0187_REV01",CALC_CONN_TEB0187_REV01!$F:$H),2,0),VLOOKUP($D316&amp;"-"&amp;$E316,IF($H$4="TEB0187_REV01",CALC_CONN_TEB0187_REV01!$F:$H),3,0)),"---")</f>
        <v>---</v>
      </c>
      <c r="J316" s="19" t="str">
        <f>IFERROR(VLOOKUP(I316,IF($H$4="TEB0187_REV01",RAW_c_TEB0187_REV01!$AE:$AM),9,0),"---")</f>
        <v>---</v>
      </c>
      <c r="K316" s="19" t="str">
        <f>IFERROR(VLOOKUP(D316&amp;"-"&amp;E316,IF($H$4="TEB0187_REV01",RAW_c_TEB0187_REV01!$AD:$AK,"???"),6,0),"---")</f>
        <v>---</v>
      </c>
      <c r="L316" s="19" t="str">
        <f>IFERROR(VLOOKUP(D316&amp;"-"&amp;E316,IF($H$4="TEB0187_REV01",RAW_c_TEB0187_REV01!$AD:$AL,"???"),9,0),"---")</f>
        <v>---</v>
      </c>
      <c r="M316" s="19" t="str">
        <f>IFERROR(IF(VLOOKUP($F316&amp;"-"&amp;$G316,IF($M$4="TEI0187_REV01",RAW_m_TEI0187_REV01!$F:$AU),43,0)="--","---",IF($M$4="TEI0187_REV01",RAW_m_TEI0187_REV01!$AT316&amp; " --&gt; " &amp;RAW_m_TEI0187_REV01!$AU316&amp; " --&gt; ")),"---")</f>
        <v>---</v>
      </c>
      <c r="N316" s="19" t="str">
        <f>IFERROR(VLOOKUP(F316&amp;"-"&amp;G316,IF($M$4="TEI0187_REV01",RAW_m_TEI0187_REV01!$AD:$AJ),7,0),"---")</f>
        <v>---</v>
      </c>
      <c r="O316" s="19" t="str">
        <f>IFERROR(VLOOKUP(N316,IF($M$4="TEI0187_REV01",RAW_m_TEI0187_REV01!$AJ:$AK),2,0),"---")</f>
        <v>---</v>
      </c>
      <c r="P316" s="19" t="str">
        <f>IFERROR(VLOOKUP(F316&amp;"-"&amp;G316,IF($M$4="TEI0187_REV01",RAW_m_TEI0187_REV01!$AD:$AG),3,0),"---")</f>
        <v>---</v>
      </c>
      <c r="Q316" s="19" t="str">
        <f>IFERROR(VLOOKUP(N316,IF($M$4="TEI0187_REV01",RAW_m_TEI0187_REV01!$AE:$AH),4,0),"---")</f>
        <v>---</v>
      </c>
      <c r="R316" s="19" t="str">
        <f>IFERROR(VLOOKUP(F316&amp;"-"&amp;G316,IF($M$4="TEI0187_REV01",RAW_m_TEI0187_REV01!$AD:$AG),4,0),"---")</f>
        <v>---</v>
      </c>
    </row>
    <row r="317" spans="2:18" x14ac:dyDescent="0.25">
      <c r="B317" s="78">
        <v>312</v>
      </c>
      <c r="C317" s="19" t="str">
        <f>IFERROR(INDEX(B2B!A:F,MATCH('B2B Pin Table'!B317,B2B!A:A,0),6),"---")</f>
        <v>GND</v>
      </c>
      <c r="D317" s="19" t="str">
        <f>IFERROR(IF((COUNTIF(B2B!A313:K313,H315)&lt;0),"---",INDEX(B2B!A:K,MATCH('B2B Pin Table'!B317,B2B!A:A,0),2)),"---")</f>
        <v>J2</v>
      </c>
      <c r="E317" s="19" t="str">
        <f>IFERROR(IF((COUNTIF(B2B!A313:K313,H315)&lt;0),"---",INDEX(B2B!A:K,MATCH('B2B Pin Table'!B317,B2B!A:A,0),3)),"---")</f>
        <v>B12</v>
      </c>
      <c r="F317" s="19" t="str">
        <f>IFERROR(IF((COUNTIF(B2B!A313:K313,L315)&lt;0),"---",INDEX(B2B!A:K,MATCH('B2B Pin Table'!B317,B2B!A:A,0),4)),"---")</f>
        <v>J2</v>
      </c>
      <c r="G317" s="19" t="str">
        <f>IFERROR(IF((COUNTIF(B2B!A313:K313,L315)&lt;0),"---",INDEX(B2B!A:K,MATCH('B2B Pin Table'!B317,B2B!A:A,0),5)),"---")</f>
        <v>B12</v>
      </c>
      <c r="H317" s="59" t="str">
        <f>IFERROR(IF(VLOOKUP($D317&amp;"-"&amp;$E317,IF($H$4="TEB0187_REV01",CALC_CONN_TEB0187_REV01!$F:$I),4,0)="--","---",IF($H$4="TEB0187_REV01",CALC_CONN_TEB0187_REV01!$G317&amp; " --&gt; " &amp;CALC_CONN_TEB0187_REV01!$I317&amp; " --&gt; ")),"---")</f>
        <v>---</v>
      </c>
      <c r="I317" s="19" t="str">
        <f>IFERROR(IF(VLOOKUP($D317&amp;"-"&amp;$E317,IF($H$4="TEB0187_REV01",CALC_CONN_TEB0187_REV01!$F:$H),3,0)="--",VLOOKUP($D317&amp;"-"&amp;$E317,IF($H$4="TEB0187_REV01",CALC_CONN_TEB0187_REV01!$F:$H),2,0),VLOOKUP($D317&amp;"-"&amp;$E317,IF($H$4="TEB0187_REV01",CALC_CONN_TEB0187_REV01!$F:$H),3,0)),"---")</f>
        <v>---</v>
      </c>
      <c r="J317" s="19" t="str">
        <f>IFERROR(VLOOKUP(I317,IF($H$4="TEB0187_REV01",RAW_c_TEB0187_REV01!$AE:$AM),9,0),"---")</f>
        <v>---</v>
      </c>
      <c r="K317" s="19" t="str">
        <f>IFERROR(VLOOKUP(D317&amp;"-"&amp;E317,IF($H$4="TEB0187_REV01",RAW_c_TEB0187_REV01!$AD:$AK,"???"),6,0),"---")</f>
        <v>---</v>
      </c>
      <c r="L317" s="19" t="str">
        <f>IFERROR(VLOOKUP(D317&amp;"-"&amp;E317,IF($H$4="TEB0187_REV01",RAW_c_TEB0187_REV01!$AD:$AL,"???"),9,0),"---")</f>
        <v>---</v>
      </c>
      <c r="M317" s="19" t="str">
        <f>IFERROR(IF(VLOOKUP($F317&amp;"-"&amp;$G317,IF($M$4="TEI0187_REV01",RAW_m_TEI0187_REV01!$F:$AU),43,0)="--","---",IF($M$4="TEI0187_REV01",RAW_m_TEI0187_REV01!$AT317&amp; " --&gt; " &amp;RAW_m_TEI0187_REV01!$AU317&amp; " --&gt; ")),"---")</f>
        <v>---</v>
      </c>
      <c r="N317" s="19" t="str">
        <f>IFERROR(VLOOKUP(F317&amp;"-"&amp;G317,IF($M$4="TEI0187_REV01",RAW_m_TEI0187_REV01!$AD:$AJ),7,0),"---")</f>
        <v>---</v>
      </c>
      <c r="O317" s="19" t="str">
        <f>IFERROR(VLOOKUP(N317,IF($M$4="TEI0187_REV01",RAW_m_TEI0187_REV01!$AJ:$AK),2,0),"---")</f>
        <v>---</v>
      </c>
      <c r="P317" s="19" t="str">
        <f>IFERROR(VLOOKUP(F317&amp;"-"&amp;G317,IF($M$4="TEI0187_REV01",RAW_m_TEI0187_REV01!$AD:$AG),3,0),"---")</f>
        <v>---</v>
      </c>
      <c r="Q317" s="19" t="str">
        <f>IFERROR(VLOOKUP(N317,IF($M$4="TEI0187_REV01",RAW_m_TEI0187_REV01!$AE:$AH),4,0),"---")</f>
        <v>---</v>
      </c>
      <c r="R317" s="19" t="str">
        <f>IFERROR(VLOOKUP(F317&amp;"-"&amp;G317,IF($M$4="TEI0187_REV01",RAW_m_TEI0187_REV01!$AD:$AG),4,0),"---")</f>
        <v>---</v>
      </c>
    </row>
    <row r="318" spans="2:18" x14ac:dyDescent="0.25">
      <c r="B318" s="78">
        <v>313</v>
      </c>
      <c r="C318" s="19" t="str">
        <f>IFERROR(INDEX(B2B!A:F,MATCH('B2B Pin Table'!B318,B2B!A:A,0),6),"---")</f>
        <v>MGT-PL</v>
      </c>
      <c r="D318" s="19" t="str">
        <f>IFERROR(IF((COUNTIF(B2B!A314:K314,H316)&lt;0),"---",INDEX(B2B!A:K,MATCH('B2B Pin Table'!B318,B2B!A:A,0),2)),"---")</f>
        <v>J2</v>
      </c>
      <c r="E318" s="19" t="str">
        <f>IFERROR(IF((COUNTIF(B2B!A314:K314,H316)&lt;0),"---",INDEX(B2B!A:K,MATCH('B2B Pin Table'!B318,B2B!A:A,0),3)),"---")</f>
        <v>B13</v>
      </c>
      <c r="F318" s="19" t="str">
        <f>IFERROR(IF((COUNTIF(B2B!A314:K314,L316)&lt;0),"---",INDEX(B2B!A:K,MATCH('B2B Pin Table'!B318,B2B!A:A,0),4)),"---")</f>
        <v>J2</v>
      </c>
      <c r="G318" s="19" t="str">
        <f>IFERROR(IF((COUNTIF(B2B!A314:K314,L316)&lt;0),"---",INDEX(B2B!A:K,MATCH('B2B Pin Table'!B318,B2B!A:A,0),5)),"---")</f>
        <v>B13</v>
      </c>
      <c r="H318" s="59" t="str">
        <f>IFERROR(IF(VLOOKUP($D318&amp;"-"&amp;$E318,IF($H$4="TEB0187_REV01",CALC_CONN_TEB0187_REV01!$F:$I),4,0)="--","---",IF($H$4="TEB0187_REV01",CALC_CONN_TEB0187_REV01!$G318&amp; " --&gt; " &amp;CALC_CONN_TEB0187_REV01!$I318&amp; " --&gt; ")),"---")</f>
        <v>---</v>
      </c>
      <c r="I318" s="19" t="str">
        <f>IFERROR(IF(VLOOKUP($D318&amp;"-"&amp;$E318,IF($H$4="TEB0187_REV01",CALC_CONN_TEB0187_REV01!$F:$H),3,0)="--",VLOOKUP($D318&amp;"-"&amp;$E318,IF($H$4="TEB0187_REV01",CALC_CONN_TEB0187_REV01!$F:$H),2,0),VLOOKUP($D318&amp;"-"&amp;$E318,IF($H$4="TEB0187_REV01",CALC_CONN_TEB0187_REV01!$F:$H),3,0)),"---")</f>
        <v>---</v>
      </c>
      <c r="J318" s="19" t="str">
        <f>IFERROR(VLOOKUP(I318,IF($H$4="TEB0187_REV01",RAW_c_TEB0187_REV01!$AE:$AM),9,0),"---")</f>
        <v>---</v>
      </c>
      <c r="K318" s="19" t="str">
        <f>IFERROR(VLOOKUP(D318&amp;"-"&amp;E318,IF($H$4="TEB0187_REV01",RAW_c_TEB0187_REV01!$AD:$AK,"???"),6,0),"---")</f>
        <v>---</v>
      </c>
      <c r="L318" s="19" t="str">
        <f>IFERROR(VLOOKUP(D318&amp;"-"&amp;E318,IF($H$4="TEB0187_REV01",RAW_c_TEB0187_REV01!$AD:$AL,"???"),9,0),"---")</f>
        <v>---</v>
      </c>
      <c r="M318" s="19" t="str">
        <f>IFERROR(IF(VLOOKUP($F318&amp;"-"&amp;$G318,IF($M$4="TEI0187_REV01",RAW_m_TEI0187_REV01!$F:$AU),43,0)="--","---",IF($M$4="TEI0187_REV01",RAW_m_TEI0187_REV01!$AT318&amp; " --&gt; " &amp;RAW_m_TEI0187_REV01!$AU318&amp; " --&gt; ")),"---")</f>
        <v>---</v>
      </c>
      <c r="N318" s="19" t="str">
        <f>IFERROR(VLOOKUP(F318&amp;"-"&amp;G318,IF($M$4="TEI0187_REV01",RAW_m_TEI0187_REV01!$AD:$AJ),7,0),"---")</f>
        <v>---</v>
      </c>
      <c r="O318" s="19" t="str">
        <f>IFERROR(VLOOKUP(N318,IF($M$4="TEI0187_REV01",RAW_m_TEI0187_REV01!$AJ:$AK),2,0),"---")</f>
        <v>---</v>
      </c>
      <c r="P318" s="19" t="str">
        <f>IFERROR(VLOOKUP(F318&amp;"-"&amp;G318,IF($M$4="TEI0187_REV01",RAW_m_TEI0187_REV01!$AD:$AG),3,0),"---")</f>
        <v>---</v>
      </c>
      <c r="Q318" s="19" t="str">
        <f>IFERROR(VLOOKUP(N318,IF($M$4="TEI0187_REV01",RAW_m_TEI0187_REV01!$AE:$AH),4,0),"---")</f>
        <v>---</v>
      </c>
      <c r="R318" s="19" t="str">
        <f>IFERROR(VLOOKUP(F318&amp;"-"&amp;G318,IF($M$4="TEI0187_REV01",RAW_m_TEI0187_REV01!$AD:$AG),4,0),"---")</f>
        <v>---</v>
      </c>
    </row>
    <row r="319" spans="2:18" x14ac:dyDescent="0.25">
      <c r="B319" s="78">
        <v>314</v>
      </c>
      <c r="C319" s="19" t="str">
        <f>IFERROR(INDEX(B2B!A:F,MATCH('B2B Pin Table'!B319,B2B!A:A,0),6),"---")</f>
        <v>MGT-PL</v>
      </c>
      <c r="D319" s="19" t="str">
        <f>IFERROR(IF((COUNTIF(B2B!A315:K315,H317)&lt;0),"---",INDEX(B2B!A:K,MATCH('B2B Pin Table'!B319,B2B!A:A,0),2)),"---")</f>
        <v>J2</v>
      </c>
      <c r="E319" s="19" t="str">
        <f>IFERROR(IF((COUNTIF(B2B!A315:K315,H317)&lt;0),"---",INDEX(B2B!A:K,MATCH('B2B Pin Table'!B319,B2B!A:A,0),3)),"---")</f>
        <v>B14</v>
      </c>
      <c r="F319" s="19" t="str">
        <f>IFERROR(IF((COUNTIF(B2B!A315:K315,L317)&lt;0),"---",INDEX(B2B!A:K,MATCH('B2B Pin Table'!B319,B2B!A:A,0),4)),"---")</f>
        <v>J2</v>
      </c>
      <c r="G319" s="19" t="str">
        <f>IFERROR(IF((COUNTIF(B2B!A315:K315,L317)&lt;0),"---",INDEX(B2B!A:K,MATCH('B2B Pin Table'!B319,B2B!A:A,0),5)),"---")</f>
        <v>B14</v>
      </c>
      <c r="H319" s="59" t="str">
        <f>IFERROR(IF(VLOOKUP($D319&amp;"-"&amp;$E319,IF($H$4="TEB0187_REV01",CALC_CONN_TEB0187_REV01!$F:$I),4,0)="--","---",IF($H$4="TEB0187_REV01",CALC_CONN_TEB0187_REV01!$G319&amp; " --&gt; " &amp;CALC_CONN_TEB0187_REV01!$I319&amp; " --&gt; ")),"---")</f>
        <v>---</v>
      </c>
      <c r="I319" s="19" t="str">
        <f>IFERROR(IF(VLOOKUP($D319&amp;"-"&amp;$E319,IF($H$4="TEB0187_REV01",CALC_CONN_TEB0187_REV01!$F:$H),3,0)="--",VLOOKUP($D319&amp;"-"&amp;$E319,IF($H$4="TEB0187_REV01",CALC_CONN_TEB0187_REV01!$F:$H),2,0),VLOOKUP($D319&amp;"-"&amp;$E319,IF($H$4="TEB0187_REV01",CALC_CONN_TEB0187_REV01!$F:$H),3,0)),"---")</f>
        <v>---</v>
      </c>
      <c r="J319" s="19" t="str">
        <f>IFERROR(VLOOKUP(I319,IF($H$4="TEB0187_REV01",RAW_c_TEB0187_REV01!$AE:$AM),9,0),"---")</f>
        <v>---</v>
      </c>
      <c r="K319" s="19" t="str">
        <f>IFERROR(VLOOKUP(D319&amp;"-"&amp;E319,IF($H$4="TEB0187_REV01",RAW_c_TEB0187_REV01!$AD:$AK,"???"),6,0),"---")</f>
        <v>---</v>
      </c>
      <c r="L319" s="19" t="str">
        <f>IFERROR(VLOOKUP(D319&amp;"-"&amp;E319,IF($H$4="TEB0187_REV01",RAW_c_TEB0187_REV01!$AD:$AL,"???"),9,0),"---")</f>
        <v>---</v>
      </c>
      <c r="M319" s="19" t="str">
        <f>IFERROR(IF(VLOOKUP($F319&amp;"-"&amp;$G319,IF($M$4="TEI0187_REV01",RAW_m_TEI0187_REV01!$F:$AU),43,0)="--","---",IF($M$4="TEI0187_REV01",RAW_m_TEI0187_REV01!$AT319&amp; " --&gt; " &amp;RAW_m_TEI0187_REV01!$AU319&amp; " --&gt; ")),"---")</f>
        <v>---</v>
      </c>
      <c r="N319" s="19" t="str">
        <f>IFERROR(VLOOKUP(F319&amp;"-"&amp;G319,IF($M$4="TEI0187_REV01",RAW_m_TEI0187_REV01!$AD:$AJ),7,0),"---")</f>
        <v>---</v>
      </c>
      <c r="O319" s="19" t="str">
        <f>IFERROR(VLOOKUP(N319,IF($M$4="TEI0187_REV01",RAW_m_TEI0187_REV01!$AJ:$AK),2,0),"---")</f>
        <v>---</v>
      </c>
      <c r="P319" s="19" t="str">
        <f>IFERROR(VLOOKUP(F319&amp;"-"&amp;G319,IF($M$4="TEI0187_REV01",RAW_m_TEI0187_REV01!$AD:$AG),3,0),"---")</f>
        <v>---</v>
      </c>
      <c r="Q319" s="19" t="str">
        <f>IFERROR(VLOOKUP(N319,IF($M$4="TEI0187_REV01",RAW_m_TEI0187_REV01!$AE:$AH),4,0),"---")</f>
        <v>---</v>
      </c>
      <c r="R319" s="19" t="str">
        <f>IFERROR(VLOOKUP(F319&amp;"-"&amp;G319,IF($M$4="TEI0187_REV01",RAW_m_TEI0187_REV01!$AD:$AG),4,0),"---")</f>
        <v>---</v>
      </c>
    </row>
    <row r="320" spans="2:18" x14ac:dyDescent="0.25">
      <c r="B320" s="78">
        <v>315</v>
      </c>
      <c r="C320" s="19" t="str">
        <f>IFERROR(INDEX(B2B!A:F,MATCH('B2B Pin Table'!B320,B2B!A:A,0),6),"---")</f>
        <v>GND</v>
      </c>
      <c r="D320" s="19" t="str">
        <f>IFERROR(IF((COUNTIF(B2B!A316:K316,H318)&lt;0),"---",INDEX(B2B!A:K,MATCH('B2B Pin Table'!B320,B2B!A:A,0),2)),"---")</f>
        <v>J2</v>
      </c>
      <c r="E320" s="19" t="str">
        <f>IFERROR(IF((COUNTIF(B2B!A316:K316,H318)&lt;0),"---",INDEX(B2B!A:K,MATCH('B2B Pin Table'!B320,B2B!A:A,0),3)),"---")</f>
        <v>B15</v>
      </c>
      <c r="F320" s="19" t="str">
        <f>IFERROR(IF((COUNTIF(B2B!A316:K316,L318)&lt;0),"---",INDEX(B2B!A:K,MATCH('B2B Pin Table'!B320,B2B!A:A,0),4)),"---")</f>
        <v>J2</v>
      </c>
      <c r="G320" s="19" t="str">
        <f>IFERROR(IF((COUNTIF(B2B!A316:K316,L318)&lt;0),"---",INDEX(B2B!A:K,MATCH('B2B Pin Table'!B320,B2B!A:A,0),5)),"---")</f>
        <v>B15</v>
      </c>
      <c r="H320" s="59" t="str">
        <f>IFERROR(IF(VLOOKUP($D320&amp;"-"&amp;$E320,IF($H$4="TEB0187_REV01",CALC_CONN_TEB0187_REV01!$F:$I),4,0)="--","---",IF($H$4="TEB0187_REV01",CALC_CONN_TEB0187_REV01!$G320&amp; " --&gt; " &amp;CALC_CONN_TEB0187_REV01!$I320&amp; " --&gt; ")),"---")</f>
        <v>---</v>
      </c>
      <c r="I320" s="19" t="str">
        <f>IFERROR(IF(VLOOKUP($D320&amp;"-"&amp;$E320,IF($H$4="TEB0187_REV01",CALC_CONN_TEB0187_REV01!$F:$H),3,0)="--",VLOOKUP($D320&amp;"-"&amp;$E320,IF($H$4="TEB0187_REV01",CALC_CONN_TEB0187_REV01!$F:$H),2,0),VLOOKUP($D320&amp;"-"&amp;$E320,IF($H$4="TEB0187_REV01",CALC_CONN_TEB0187_REV01!$F:$H),3,0)),"---")</f>
        <v>---</v>
      </c>
      <c r="J320" s="19" t="str">
        <f>IFERROR(VLOOKUP(I320,IF($H$4="TEB0187_REV01",RAW_c_TEB0187_REV01!$AE:$AM),9,0),"---")</f>
        <v>---</v>
      </c>
      <c r="K320" s="19" t="str">
        <f>IFERROR(VLOOKUP(D320&amp;"-"&amp;E320,IF($H$4="TEB0187_REV01",RAW_c_TEB0187_REV01!$AD:$AK,"???"),6,0),"---")</f>
        <v>---</v>
      </c>
      <c r="L320" s="19" t="str">
        <f>IFERROR(VLOOKUP(D320&amp;"-"&amp;E320,IF($H$4="TEB0187_REV01",RAW_c_TEB0187_REV01!$AD:$AL,"???"),9,0),"---")</f>
        <v>---</v>
      </c>
      <c r="M320" s="19" t="str">
        <f>IFERROR(IF(VLOOKUP($F320&amp;"-"&amp;$G320,IF($M$4="TEI0187_REV01",RAW_m_TEI0187_REV01!$F:$AU),43,0)="--","---",IF($M$4="TEI0187_REV01",RAW_m_TEI0187_REV01!$AT320&amp; " --&gt; " &amp;RAW_m_TEI0187_REV01!$AU320&amp; " --&gt; ")),"---")</f>
        <v>---</v>
      </c>
      <c r="N320" s="19" t="str">
        <f>IFERROR(VLOOKUP(F320&amp;"-"&amp;G320,IF($M$4="TEI0187_REV01",RAW_m_TEI0187_REV01!$AD:$AJ),7,0),"---")</f>
        <v>---</v>
      </c>
      <c r="O320" s="19" t="str">
        <f>IFERROR(VLOOKUP(N320,IF($M$4="TEI0187_REV01",RAW_m_TEI0187_REV01!$AJ:$AK),2,0),"---")</f>
        <v>---</v>
      </c>
      <c r="P320" s="19" t="str">
        <f>IFERROR(VLOOKUP(F320&amp;"-"&amp;G320,IF($M$4="TEI0187_REV01",RAW_m_TEI0187_REV01!$AD:$AG),3,0),"---")</f>
        <v>---</v>
      </c>
      <c r="Q320" s="19" t="str">
        <f>IFERROR(VLOOKUP(N320,IF($M$4="TEI0187_REV01",RAW_m_TEI0187_REV01!$AE:$AH),4,0),"---")</f>
        <v>---</v>
      </c>
      <c r="R320" s="19" t="str">
        <f>IFERROR(VLOOKUP(F320&amp;"-"&amp;G320,IF($M$4="TEI0187_REV01",RAW_m_TEI0187_REV01!$AD:$AG),4,0),"---")</f>
        <v>---</v>
      </c>
    </row>
    <row r="321" spans="2:18" x14ac:dyDescent="0.25">
      <c r="B321" s="78">
        <v>316</v>
      </c>
      <c r="C321" s="19" t="str">
        <f>IFERROR(INDEX(B2B!A:F,MATCH('B2B Pin Table'!B321,B2B!A:A,0),6),"---")</f>
        <v>GND</v>
      </c>
      <c r="D321" s="19" t="str">
        <f>IFERROR(IF((COUNTIF(B2B!A317:K317,H319)&lt;0),"---",INDEX(B2B!A:K,MATCH('B2B Pin Table'!B321,B2B!A:A,0),2)),"---")</f>
        <v>J2</v>
      </c>
      <c r="E321" s="19" t="str">
        <f>IFERROR(IF((COUNTIF(B2B!A317:K317,H319)&lt;0),"---",INDEX(B2B!A:K,MATCH('B2B Pin Table'!B321,B2B!A:A,0),3)),"---")</f>
        <v>B16</v>
      </c>
      <c r="F321" s="19" t="str">
        <f>IFERROR(IF((COUNTIF(B2B!A317:K317,L319)&lt;0),"---",INDEX(B2B!A:K,MATCH('B2B Pin Table'!B321,B2B!A:A,0),4)),"---")</f>
        <v>J2</v>
      </c>
      <c r="G321" s="19" t="str">
        <f>IFERROR(IF((COUNTIF(B2B!A317:K317,L319)&lt;0),"---",INDEX(B2B!A:K,MATCH('B2B Pin Table'!B321,B2B!A:A,0),5)),"---")</f>
        <v>B16</v>
      </c>
      <c r="H321" s="59" t="str">
        <f>IFERROR(IF(VLOOKUP($D321&amp;"-"&amp;$E321,IF($H$4="TEB0187_REV01",CALC_CONN_TEB0187_REV01!$F:$I),4,0)="--","---",IF($H$4="TEB0187_REV01",CALC_CONN_TEB0187_REV01!$G321&amp; " --&gt; " &amp;CALC_CONN_TEB0187_REV01!$I321&amp; " --&gt; ")),"---")</f>
        <v>---</v>
      </c>
      <c r="I321" s="19" t="str">
        <f>IFERROR(IF(VLOOKUP($D321&amp;"-"&amp;$E321,IF($H$4="TEB0187_REV01",CALC_CONN_TEB0187_REV01!$F:$H),3,0)="--",VLOOKUP($D321&amp;"-"&amp;$E321,IF($H$4="TEB0187_REV01",CALC_CONN_TEB0187_REV01!$F:$H),2,0),VLOOKUP($D321&amp;"-"&amp;$E321,IF($H$4="TEB0187_REV01",CALC_CONN_TEB0187_REV01!$F:$H),3,0)),"---")</f>
        <v>---</v>
      </c>
      <c r="J321" s="19" t="str">
        <f>IFERROR(VLOOKUP(I321,IF($H$4="TEB0187_REV01",RAW_c_TEB0187_REV01!$AE:$AM),9,0),"---")</f>
        <v>---</v>
      </c>
      <c r="K321" s="19" t="str">
        <f>IFERROR(VLOOKUP(D321&amp;"-"&amp;E321,IF($H$4="TEB0187_REV01",RAW_c_TEB0187_REV01!$AD:$AK,"???"),6,0),"---")</f>
        <v>---</v>
      </c>
      <c r="L321" s="19" t="str">
        <f>IFERROR(VLOOKUP(D321&amp;"-"&amp;E321,IF($H$4="TEB0187_REV01",RAW_c_TEB0187_REV01!$AD:$AL,"???"),9,0),"---")</f>
        <v>---</v>
      </c>
      <c r="M321" s="19" t="str">
        <f>IFERROR(IF(VLOOKUP($F321&amp;"-"&amp;$G321,IF($M$4="TEI0187_REV01",RAW_m_TEI0187_REV01!$F:$AU),43,0)="--","---",IF($M$4="TEI0187_REV01",RAW_m_TEI0187_REV01!$AT321&amp; " --&gt; " &amp;RAW_m_TEI0187_REV01!$AU321&amp; " --&gt; ")),"---")</f>
        <v>---</v>
      </c>
      <c r="N321" s="19" t="str">
        <f>IFERROR(VLOOKUP(F321&amp;"-"&amp;G321,IF($M$4="TEI0187_REV01",RAW_m_TEI0187_REV01!$AD:$AJ),7,0),"---")</f>
        <v>---</v>
      </c>
      <c r="O321" s="19" t="str">
        <f>IFERROR(VLOOKUP(N321,IF($M$4="TEI0187_REV01",RAW_m_TEI0187_REV01!$AJ:$AK),2,0),"---")</f>
        <v>---</v>
      </c>
      <c r="P321" s="19" t="str">
        <f>IFERROR(VLOOKUP(F321&amp;"-"&amp;G321,IF($M$4="TEI0187_REV01",RAW_m_TEI0187_REV01!$AD:$AG),3,0),"---")</f>
        <v>---</v>
      </c>
      <c r="Q321" s="19" t="str">
        <f>IFERROR(VLOOKUP(N321,IF($M$4="TEI0187_REV01",RAW_m_TEI0187_REV01!$AE:$AH),4,0),"---")</f>
        <v>---</v>
      </c>
      <c r="R321" s="19" t="str">
        <f>IFERROR(VLOOKUP(F321&amp;"-"&amp;G321,IF($M$4="TEI0187_REV01",RAW_m_TEI0187_REV01!$AD:$AG),4,0),"---")</f>
        <v>---</v>
      </c>
    </row>
    <row r="322" spans="2:18" x14ac:dyDescent="0.25">
      <c r="B322" s="78">
        <v>317</v>
      </c>
      <c r="C322" s="19" t="str">
        <f>IFERROR(INDEX(B2B!A:F,MATCH('B2B Pin Table'!B322,B2B!A:A,0),6),"---")</f>
        <v>MGT-PS</v>
      </c>
      <c r="D322" s="19" t="str">
        <f>IFERROR(IF((COUNTIF(B2B!A318:K318,H320)&lt;0),"---",INDEX(B2B!A:K,MATCH('B2B Pin Table'!B322,B2B!A:A,0),2)),"---")</f>
        <v>J2</v>
      </c>
      <c r="E322" s="19" t="str">
        <f>IFERROR(IF((COUNTIF(B2B!A318:K318,H320)&lt;0),"---",INDEX(B2B!A:K,MATCH('B2B Pin Table'!B322,B2B!A:A,0),3)),"---")</f>
        <v>B17</v>
      </c>
      <c r="F322" s="19" t="str">
        <f>IFERROR(IF((COUNTIF(B2B!A318:K318,L320)&lt;0),"---",INDEX(B2B!A:K,MATCH('B2B Pin Table'!B322,B2B!A:A,0),4)),"---")</f>
        <v>J2</v>
      </c>
      <c r="G322" s="19" t="str">
        <f>IFERROR(IF((COUNTIF(B2B!A318:K318,L320)&lt;0),"---",INDEX(B2B!A:K,MATCH('B2B Pin Table'!B322,B2B!A:A,0),5)),"---")</f>
        <v>B17</v>
      </c>
      <c r="H322" s="59" t="str">
        <f>IFERROR(IF(VLOOKUP($D322&amp;"-"&amp;$E322,IF($H$4="TEB0187_REV01",CALC_CONN_TEB0187_REV01!$F:$I),4,0)="--","---",IF($H$4="TEB0187_REV01",CALC_CONN_TEB0187_REV01!$G322&amp; " --&gt; " &amp;CALC_CONN_TEB0187_REV01!$I322&amp; " --&gt; ")),"---")</f>
        <v>---</v>
      </c>
      <c r="I322" s="19" t="str">
        <f>IFERROR(IF(VLOOKUP($D322&amp;"-"&amp;$E322,IF($H$4="TEB0187_REV01",CALC_CONN_TEB0187_REV01!$F:$H),3,0)="--",VLOOKUP($D322&amp;"-"&amp;$E322,IF($H$4="TEB0187_REV01",CALC_CONN_TEB0187_REV01!$F:$H),2,0),VLOOKUP($D322&amp;"-"&amp;$E322,IF($H$4="TEB0187_REV01",CALC_CONN_TEB0187_REV01!$F:$H),3,0)),"---")</f>
        <v>---</v>
      </c>
      <c r="J322" s="19" t="str">
        <f>IFERROR(VLOOKUP(I322,IF($H$4="TEB0187_REV01",RAW_c_TEB0187_REV01!$AE:$AM),9,0),"---")</f>
        <v>---</v>
      </c>
      <c r="K322" s="19" t="str">
        <f>IFERROR(VLOOKUP(D322&amp;"-"&amp;E322,IF($H$4="TEB0187_REV01",RAW_c_TEB0187_REV01!$AD:$AK,"???"),6,0),"---")</f>
        <v>---</v>
      </c>
      <c r="L322" s="19" t="str">
        <f>IFERROR(VLOOKUP(D322&amp;"-"&amp;E322,IF($H$4="TEB0187_REV01",RAW_c_TEB0187_REV01!$AD:$AL,"???"),9,0),"---")</f>
        <v>---</v>
      </c>
      <c r="M322" s="19" t="str">
        <f>IFERROR(IF(VLOOKUP($F322&amp;"-"&amp;$G322,IF($M$4="TEI0187_REV01",RAW_m_TEI0187_REV01!$F:$AU),43,0)="--","---",IF($M$4="TEI0187_REV01",RAW_m_TEI0187_REV01!$AT322&amp; " --&gt; " &amp;RAW_m_TEI0187_REV01!$AU322&amp; " --&gt; ")),"---")</f>
        <v>---</v>
      </c>
      <c r="N322" s="19" t="str">
        <f>IFERROR(VLOOKUP(F322&amp;"-"&amp;G322,IF($M$4="TEI0187_REV01",RAW_m_TEI0187_REV01!$AD:$AJ),7,0),"---")</f>
        <v>---</v>
      </c>
      <c r="O322" s="19" t="str">
        <f>IFERROR(VLOOKUP(N322,IF($M$4="TEI0187_REV01",RAW_m_TEI0187_REV01!$AJ:$AK),2,0),"---")</f>
        <v>---</v>
      </c>
      <c r="P322" s="19" t="str">
        <f>IFERROR(VLOOKUP(F322&amp;"-"&amp;G322,IF($M$4="TEI0187_REV01",RAW_m_TEI0187_REV01!$AD:$AG),3,0),"---")</f>
        <v>---</v>
      </c>
      <c r="Q322" s="19" t="str">
        <f>IFERROR(VLOOKUP(N322,IF($M$4="TEI0187_REV01",RAW_m_TEI0187_REV01!$AE:$AH),4,0),"---")</f>
        <v>---</v>
      </c>
      <c r="R322" s="19" t="str">
        <f>IFERROR(VLOOKUP(F322&amp;"-"&amp;G322,IF($M$4="TEI0187_REV01",RAW_m_TEI0187_REV01!$AD:$AG),4,0),"---")</f>
        <v>---</v>
      </c>
    </row>
    <row r="323" spans="2:18" x14ac:dyDescent="0.25">
      <c r="B323" s="78">
        <v>318</v>
      </c>
      <c r="C323" s="19" t="str">
        <f>IFERROR(INDEX(B2B!A:F,MATCH('B2B Pin Table'!B323,B2B!A:A,0),6),"---")</f>
        <v>MGT-PS</v>
      </c>
      <c r="D323" s="19" t="str">
        <f>IFERROR(IF((COUNTIF(B2B!A319:K319,H321)&lt;0),"---",INDEX(B2B!A:K,MATCH('B2B Pin Table'!B323,B2B!A:A,0),2)),"---")</f>
        <v>J2</v>
      </c>
      <c r="E323" s="19" t="str">
        <f>IFERROR(IF((COUNTIF(B2B!A319:K319,H321)&lt;0),"---",INDEX(B2B!A:K,MATCH('B2B Pin Table'!B323,B2B!A:A,0),3)),"---")</f>
        <v>B18</v>
      </c>
      <c r="F323" s="19" t="str">
        <f>IFERROR(IF((COUNTIF(B2B!A319:K319,L321)&lt;0),"---",INDEX(B2B!A:K,MATCH('B2B Pin Table'!B323,B2B!A:A,0),4)),"---")</f>
        <v>J2</v>
      </c>
      <c r="G323" s="19" t="str">
        <f>IFERROR(IF((COUNTIF(B2B!A319:K319,L321)&lt;0),"---",INDEX(B2B!A:K,MATCH('B2B Pin Table'!B323,B2B!A:A,0),5)),"---")</f>
        <v>B18</v>
      </c>
      <c r="H323" s="59" t="str">
        <f>IFERROR(IF(VLOOKUP($D323&amp;"-"&amp;$E323,IF($H$4="TEB0187_REV01",CALC_CONN_TEB0187_REV01!$F:$I),4,0)="--","---",IF($H$4="TEB0187_REV01",CALC_CONN_TEB0187_REV01!$G323&amp; " --&gt; " &amp;CALC_CONN_TEB0187_REV01!$I323&amp; " --&gt; ")),"---")</f>
        <v>---</v>
      </c>
      <c r="I323" s="19" t="str">
        <f>IFERROR(IF(VLOOKUP($D323&amp;"-"&amp;$E323,IF($H$4="TEB0187_REV01",CALC_CONN_TEB0187_REV01!$F:$H),3,0)="--",VLOOKUP($D323&amp;"-"&amp;$E323,IF($H$4="TEB0187_REV01",CALC_CONN_TEB0187_REV01!$F:$H),2,0),VLOOKUP($D323&amp;"-"&amp;$E323,IF($H$4="TEB0187_REV01",CALC_CONN_TEB0187_REV01!$F:$H),3,0)),"---")</f>
        <v>---</v>
      </c>
      <c r="J323" s="19" t="str">
        <f>IFERROR(VLOOKUP(I323,IF($H$4="TEB0187_REV01",RAW_c_TEB0187_REV01!$AE:$AM),9,0),"---")</f>
        <v>---</v>
      </c>
      <c r="K323" s="19" t="str">
        <f>IFERROR(VLOOKUP(D323&amp;"-"&amp;E323,IF($H$4="TEB0187_REV01",RAW_c_TEB0187_REV01!$AD:$AK,"???"),6,0),"---")</f>
        <v>---</v>
      </c>
      <c r="L323" s="19" t="str">
        <f>IFERROR(VLOOKUP(D323&amp;"-"&amp;E323,IF($H$4="TEB0187_REV01",RAW_c_TEB0187_REV01!$AD:$AL,"???"),9,0),"---")</f>
        <v>---</v>
      </c>
      <c r="M323" s="19" t="str">
        <f>IFERROR(IF(VLOOKUP($F323&amp;"-"&amp;$G323,IF($M$4="TEI0187_REV01",RAW_m_TEI0187_REV01!$F:$AU),43,0)="--","---",IF($M$4="TEI0187_REV01",RAW_m_TEI0187_REV01!$AT323&amp; " --&gt; " &amp;RAW_m_TEI0187_REV01!$AU323&amp; " --&gt; ")),"---")</f>
        <v>---</v>
      </c>
      <c r="N323" s="19" t="str">
        <f>IFERROR(VLOOKUP(F323&amp;"-"&amp;G323,IF($M$4="TEI0187_REV01",RAW_m_TEI0187_REV01!$AD:$AJ),7,0),"---")</f>
        <v>---</v>
      </c>
      <c r="O323" s="19" t="str">
        <f>IFERROR(VLOOKUP(N323,IF($M$4="TEI0187_REV01",RAW_m_TEI0187_REV01!$AJ:$AK),2,0),"---")</f>
        <v>---</v>
      </c>
      <c r="P323" s="19" t="str">
        <f>IFERROR(VLOOKUP(F323&amp;"-"&amp;G323,IF($M$4="TEI0187_REV01",RAW_m_TEI0187_REV01!$AD:$AG),3,0),"---")</f>
        <v>---</v>
      </c>
      <c r="Q323" s="19" t="str">
        <f>IFERROR(VLOOKUP(N323,IF($M$4="TEI0187_REV01",RAW_m_TEI0187_REV01!$AE:$AH),4,0),"---")</f>
        <v>---</v>
      </c>
      <c r="R323" s="19" t="str">
        <f>IFERROR(VLOOKUP(F323&amp;"-"&amp;G323,IF($M$4="TEI0187_REV01",RAW_m_TEI0187_REV01!$AD:$AG),4,0),"---")</f>
        <v>---</v>
      </c>
    </row>
    <row r="324" spans="2:18" x14ac:dyDescent="0.25">
      <c r="B324" s="78">
        <v>319</v>
      </c>
      <c r="C324" s="19" t="str">
        <f>IFERROR(INDEX(B2B!A:F,MATCH('B2B Pin Table'!B324,B2B!A:A,0),6),"---")</f>
        <v>GND</v>
      </c>
      <c r="D324" s="19" t="str">
        <f>IFERROR(IF((COUNTIF(B2B!A320:K320,H322)&lt;0),"---",INDEX(B2B!A:K,MATCH('B2B Pin Table'!B324,B2B!A:A,0),2)),"---")</f>
        <v>J2</v>
      </c>
      <c r="E324" s="19" t="str">
        <f>IFERROR(IF((COUNTIF(B2B!A320:K320,H322)&lt;0),"---",INDEX(B2B!A:K,MATCH('B2B Pin Table'!B324,B2B!A:A,0),3)),"---")</f>
        <v>B19</v>
      </c>
      <c r="F324" s="19" t="str">
        <f>IFERROR(IF((COUNTIF(B2B!A320:K320,L322)&lt;0),"---",INDEX(B2B!A:K,MATCH('B2B Pin Table'!B324,B2B!A:A,0),4)),"---")</f>
        <v>J2</v>
      </c>
      <c r="G324" s="19" t="str">
        <f>IFERROR(IF((COUNTIF(B2B!A320:K320,L322)&lt;0),"---",INDEX(B2B!A:K,MATCH('B2B Pin Table'!B324,B2B!A:A,0),5)),"---")</f>
        <v>B19</v>
      </c>
      <c r="H324" s="59" t="str">
        <f>IFERROR(IF(VLOOKUP($D324&amp;"-"&amp;$E324,IF($H$4="TEB0187_REV01",CALC_CONN_TEB0187_REV01!$F:$I),4,0)="--","---",IF($H$4="TEB0187_REV01",CALC_CONN_TEB0187_REV01!$G324&amp; " --&gt; " &amp;CALC_CONN_TEB0187_REV01!$I324&amp; " --&gt; ")),"---")</f>
        <v>---</v>
      </c>
      <c r="I324" s="19" t="str">
        <f>IFERROR(IF(VLOOKUP($D324&amp;"-"&amp;$E324,IF($H$4="TEB0187_REV01",CALC_CONN_TEB0187_REV01!$F:$H),3,0)="--",VLOOKUP($D324&amp;"-"&amp;$E324,IF($H$4="TEB0187_REV01",CALC_CONN_TEB0187_REV01!$F:$H),2,0),VLOOKUP($D324&amp;"-"&amp;$E324,IF($H$4="TEB0187_REV01",CALC_CONN_TEB0187_REV01!$F:$H),3,0)),"---")</f>
        <v>---</v>
      </c>
      <c r="J324" s="19" t="str">
        <f>IFERROR(VLOOKUP(I324,IF($H$4="TEB0187_REV01",RAW_c_TEB0187_REV01!$AE:$AM),9,0),"---")</f>
        <v>---</v>
      </c>
      <c r="K324" s="19" t="str">
        <f>IFERROR(VLOOKUP(D324&amp;"-"&amp;E324,IF($H$4="TEB0187_REV01",RAW_c_TEB0187_REV01!$AD:$AK,"???"),6,0),"---")</f>
        <v>---</v>
      </c>
      <c r="L324" s="19" t="str">
        <f>IFERROR(VLOOKUP(D324&amp;"-"&amp;E324,IF($H$4="TEB0187_REV01",RAW_c_TEB0187_REV01!$AD:$AL,"???"),9,0),"---")</f>
        <v>---</v>
      </c>
      <c r="M324" s="19" t="str">
        <f>IFERROR(IF(VLOOKUP($F324&amp;"-"&amp;$G324,IF($M$4="TEI0187_REV01",RAW_m_TEI0187_REV01!$F:$AU),43,0)="--","---",IF($M$4="TEI0187_REV01",RAW_m_TEI0187_REV01!$AT324&amp; " --&gt; " &amp;RAW_m_TEI0187_REV01!$AU324&amp; " --&gt; ")),"---")</f>
        <v>---</v>
      </c>
      <c r="N324" s="19" t="str">
        <f>IFERROR(VLOOKUP(F324&amp;"-"&amp;G324,IF($M$4="TEI0187_REV01",RAW_m_TEI0187_REV01!$AD:$AJ),7,0),"---")</f>
        <v>---</v>
      </c>
      <c r="O324" s="19" t="str">
        <f>IFERROR(VLOOKUP(N324,IF($M$4="TEI0187_REV01",RAW_m_TEI0187_REV01!$AJ:$AK),2,0),"---")</f>
        <v>---</v>
      </c>
      <c r="P324" s="19" t="str">
        <f>IFERROR(VLOOKUP(F324&amp;"-"&amp;G324,IF($M$4="TEI0187_REV01",RAW_m_TEI0187_REV01!$AD:$AG),3,0),"---")</f>
        <v>---</v>
      </c>
      <c r="Q324" s="19" t="str">
        <f>IFERROR(VLOOKUP(N324,IF($M$4="TEI0187_REV01",RAW_m_TEI0187_REV01!$AE:$AH),4,0),"---")</f>
        <v>---</v>
      </c>
      <c r="R324" s="19" t="str">
        <f>IFERROR(VLOOKUP(F324&amp;"-"&amp;G324,IF($M$4="TEI0187_REV01",RAW_m_TEI0187_REV01!$AD:$AG),4,0),"---")</f>
        <v>---</v>
      </c>
    </row>
    <row r="325" spans="2:18" x14ac:dyDescent="0.25">
      <c r="B325" s="78">
        <v>320</v>
      </c>
      <c r="C325" s="19" t="str">
        <f>IFERROR(INDEX(B2B!A:F,MATCH('B2B Pin Table'!B325,B2B!A:A,0),6),"---")</f>
        <v>GND</v>
      </c>
      <c r="D325" s="19" t="str">
        <f>IFERROR(IF((COUNTIF(B2B!A321:K321,H323)&lt;0),"---",INDEX(B2B!A:K,MATCH('B2B Pin Table'!B325,B2B!A:A,0),2)),"---")</f>
        <v>J2</v>
      </c>
      <c r="E325" s="19" t="str">
        <f>IFERROR(IF((COUNTIF(B2B!A321:K321,H323)&lt;0),"---",INDEX(B2B!A:K,MATCH('B2B Pin Table'!B325,B2B!A:A,0),3)),"---")</f>
        <v>B20</v>
      </c>
      <c r="F325" s="19" t="str">
        <f>IFERROR(IF((COUNTIF(B2B!A321:K321,L323)&lt;0),"---",INDEX(B2B!A:K,MATCH('B2B Pin Table'!B325,B2B!A:A,0),4)),"---")</f>
        <v>J2</v>
      </c>
      <c r="G325" s="19" t="str">
        <f>IFERROR(IF((COUNTIF(B2B!A321:K321,L323)&lt;0),"---",INDEX(B2B!A:K,MATCH('B2B Pin Table'!B325,B2B!A:A,0),5)),"---")</f>
        <v>B20</v>
      </c>
      <c r="H325" s="59" t="str">
        <f>IFERROR(IF(VLOOKUP($D325&amp;"-"&amp;$E325,IF($H$4="TEB0187_REV01",CALC_CONN_TEB0187_REV01!$F:$I),4,0)="--","---",IF($H$4="TEB0187_REV01",CALC_CONN_TEB0187_REV01!$G325&amp; " --&gt; " &amp;CALC_CONN_TEB0187_REV01!$I325&amp; " --&gt; ")),"---")</f>
        <v>---</v>
      </c>
      <c r="I325" s="19" t="str">
        <f>IFERROR(IF(VLOOKUP($D325&amp;"-"&amp;$E325,IF($H$4="TEB0187_REV01",CALC_CONN_TEB0187_REV01!$F:$H),3,0)="--",VLOOKUP($D325&amp;"-"&amp;$E325,IF($H$4="TEB0187_REV01",CALC_CONN_TEB0187_REV01!$F:$H),2,0),VLOOKUP($D325&amp;"-"&amp;$E325,IF($H$4="TEB0187_REV01",CALC_CONN_TEB0187_REV01!$F:$H),3,0)),"---")</f>
        <v>---</v>
      </c>
      <c r="J325" s="19" t="str">
        <f>IFERROR(VLOOKUP(I325,IF($H$4="TEB0187_REV01",RAW_c_TEB0187_REV01!$AE:$AM),9,0),"---")</f>
        <v>---</v>
      </c>
      <c r="K325" s="19" t="str">
        <f>IFERROR(VLOOKUP(D325&amp;"-"&amp;E325,IF($H$4="TEB0187_REV01",RAW_c_TEB0187_REV01!$AD:$AK,"???"),6,0),"---")</f>
        <v>---</v>
      </c>
      <c r="L325" s="19" t="str">
        <f>IFERROR(VLOOKUP(D325&amp;"-"&amp;E325,IF($H$4="TEB0187_REV01",RAW_c_TEB0187_REV01!$AD:$AL,"???"),9,0),"---")</f>
        <v>---</v>
      </c>
      <c r="M325" s="19" t="str">
        <f>IFERROR(IF(VLOOKUP($F325&amp;"-"&amp;$G325,IF($M$4="TEI0187_REV01",RAW_m_TEI0187_REV01!$F:$AU),43,0)="--","---",IF($M$4="TEI0187_REV01",RAW_m_TEI0187_REV01!$AT325&amp; " --&gt; " &amp;RAW_m_TEI0187_REV01!$AU325&amp; " --&gt; ")),"---")</f>
        <v>---</v>
      </c>
      <c r="N325" s="19" t="str">
        <f>IFERROR(VLOOKUP(F325&amp;"-"&amp;G325,IF($M$4="TEI0187_REV01",RAW_m_TEI0187_REV01!$AD:$AJ),7,0),"---")</f>
        <v>---</v>
      </c>
      <c r="O325" s="19" t="str">
        <f>IFERROR(VLOOKUP(N325,IF($M$4="TEI0187_REV01",RAW_m_TEI0187_REV01!$AJ:$AK),2,0),"---")</f>
        <v>---</v>
      </c>
      <c r="P325" s="19" t="str">
        <f>IFERROR(VLOOKUP(F325&amp;"-"&amp;G325,IF($M$4="TEI0187_REV01",RAW_m_TEI0187_REV01!$AD:$AG),3,0),"---")</f>
        <v>---</v>
      </c>
      <c r="Q325" s="19" t="str">
        <f>IFERROR(VLOOKUP(N325,IF($M$4="TEI0187_REV01",RAW_m_TEI0187_REV01!$AE:$AH),4,0),"---")</f>
        <v>---</v>
      </c>
      <c r="R325" s="19" t="str">
        <f>IFERROR(VLOOKUP(F325&amp;"-"&amp;G325,IF($M$4="TEI0187_REV01",RAW_m_TEI0187_REV01!$AD:$AG),4,0),"---")</f>
        <v>---</v>
      </c>
    </row>
    <row r="326" spans="2:18" x14ac:dyDescent="0.25">
      <c r="B326" s="78">
        <v>321</v>
      </c>
      <c r="C326" s="19" t="str">
        <f>IFERROR(INDEX(B2B!A:F,MATCH('B2B Pin Table'!B326,B2B!A:A,0),6),"---")</f>
        <v>MGT-PS</v>
      </c>
      <c r="D326" s="19" t="str">
        <f>IFERROR(IF((COUNTIF(B2B!A322:K322,H324)&lt;0),"---",INDEX(B2B!A:K,MATCH('B2B Pin Table'!B326,B2B!A:A,0),2)),"---")</f>
        <v>J2</v>
      </c>
      <c r="E326" s="19" t="str">
        <f>IFERROR(IF((COUNTIF(B2B!A322:K322,H324)&lt;0),"---",INDEX(B2B!A:K,MATCH('B2B Pin Table'!B326,B2B!A:A,0),3)),"---")</f>
        <v>B21</v>
      </c>
      <c r="F326" s="19" t="str">
        <f>IFERROR(IF((COUNTIF(B2B!A322:K322,L324)&lt;0),"---",INDEX(B2B!A:K,MATCH('B2B Pin Table'!B326,B2B!A:A,0),4)),"---")</f>
        <v>J2</v>
      </c>
      <c r="G326" s="19" t="str">
        <f>IFERROR(IF((COUNTIF(B2B!A322:K322,L324)&lt;0),"---",INDEX(B2B!A:K,MATCH('B2B Pin Table'!B326,B2B!A:A,0),5)),"---")</f>
        <v>B21</v>
      </c>
      <c r="H326" s="59" t="str">
        <f>IFERROR(IF(VLOOKUP($D326&amp;"-"&amp;$E326,IF($H$4="TEB0187_REV01",CALC_CONN_TEB0187_REV01!$F:$I),4,0)="--","---",IF($H$4="TEB0187_REV01",CALC_CONN_TEB0187_REV01!$G326&amp; " --&gt; " &amp;CALC_CONN_TEB0187_REV01!$I326&amp; " --&gt; ")),"---")</f>
        <v>---</v>
      </c>
      <c r="I326" s="19" t="str">
        <f>IFERROR(IF(VLOOKUP($D326&amp;"-"&amp;$E326,IF($H$4="TEB0187_REV01",CALC_CONN_TEB0187_REV01!$F:$H),3,0)="--",VLOOKUP($D326&amp;"-"&amp;$E326,IF($H$4="TEB0187_REV01",CALC_CONN_TEB0187_REV01!$F:$H),2,0),VLOOKUP($D326&amp;"-"&amp;$E326,IF($H$4="TEB0187_REV01",CALC_CONN_TEB0187_REV01!$F:$H),3,0)),"---")</f>
        <v>---</v>
      </c>
      <c r="J326" s="19" t="str">
        <f>IFERROR(VLOOKUP(I326,IF($H$4="TEB0187_REV01",RAW_c_TEB0187_REV01!$AE:$AM),9,0),"---")</f>
        <v>---</v>
      </c>
      <c r="K326" s="19" t="str">
        <f>IFERROR(VLOOKUP(D326&amp;"-"&amp;E326,IF($H$4="TEB0187_REV01",RAW_c_TEB0187_REV01!$AD:$AK,"???"),6,0),"---")</f>
        <v>---</v>
      </c>
      <c r="L326" s="19" t="str">
        <f>IFERROR(VLOOKUP(D326&amp;"-"&amp;E326,IF($H$4="TEB0187_REV01",RAW_c_TEB0187_REV01!$AD:$AL,"???"),9,0),"---")</f>
        <v>---</v>
      </c>
      <c r="M326" s="19" t="str">
        <f>IFERROR(IF(VLOOKUP($F326&amp;"-"&amp;$G326,IF($M$4="TEI0187_REV01",RAW_m_TEI0187_REV01!$F:$AU),43,0)="--","---",IF($M$4="TEI0187_REV01",RAW_m_TEI0187_REV01!$AT326&amp; " --&gt; " &amp;RAW_m_TEI0187_REV01!$AU326&amp; " --&gt; ")),"---")</f>
        <v>---</v>
      </c>
      <c r="N326" s="19" t="str">
        <f>IFERROR(VLOOKUP(F326&amp;"-"&amp;G326,IF($M$4="TEI0187_REV01",RAW_m_TEI0187_REV01!$AD:$AJ),7,0),"---")</f>
        <v>---</v>
      </c>
      <c r="O326" s="19" t="str">
        <f>IFERROR(VLOOKUP(N326,IF($M$4="TEI0187_REV01",RAW_m_TEI0187_REV01!$AJ:$AK),2,0),"---")</f>
        <v>---</v>
      </c>
      <c r="P326" s="19" t="str">
        <f>IFERROR(VLOOKUP(F326&amp;"-"&amp;G326,IF($M$4="TEI0187_REV01",RAW_m_TEI0187_REV01!$AD:$AG),3,0),"---")</f>
        <v>---</v>
      </c>
      <c r="Q326" s="19" t="str">
        <f>IFERROR(VLOOKUP(N326,IF($M$4="TEI0187_REV01",RAW_m_TEI0187_REV01!$AE:$AH),4,0),"---")</f>
        <v>---</v>
      </c>
      <c r="R326" s="19" t="str">
        <f>IFERROR(VLOOKUP(F326&amp;"-"&amp;G326,IF($M$4="TEI0187_REV01",RAW_m_TEI0187_REV01!$AD:$AG),4,0),"---")</f>
        <v>---</v>
      </c>
    </row>
    <row r="327" spans="2:18" x14ac:dyDescent="0.25">
      <c r="B327" s="78">
        <v>322</v>
      </c>
      <c r="C327" s="19" t="str">
        <f>IFERROR(INDEX(B2B!A:F,MATCH('B2B Pin Table'!B327,B2B!A:A,0),6),"---")</f>
        <v>MGT-PS</v>
      </c>
      <c r="D327" s="19" t="str">
        <f>IFERROR(IF((COUNTIF(B2B!A323:K323,H325)&lt;0),"---",INDEX(B2B!A:K,MATCH('B2B Pin Table'!B327,B2B!A:A,0),2)),"---")</f>
        <v>J2</v>
      </c>
      <c r="E327" s="19" t="str">
        <f>IFERROR(IF((COUNTIF(B2B!A323:K323,H325)&lt;0),"---",INDEX(B2B!A:K,MATCH('B2B Pin Table'!B327,B2B!A:A,0),3)),"---")</f>
        <v>B22</v>
      </c>
      <c r="F327" s="19" t="str">
        <f>IFERROR(IF((COUNTIF(B2B!A323:K323,L325)&lt;0),"---",INDEX(B2B!A:K,MATCH('B2B Pin Table'!B327,B2B!A:A,0),4)),"---")</f>
        <v>J2</v>
      </c>
      <c r="G327" s="19" t="str">
        <f>IFERROR(IF((COUNTIF(B2B!A323:K323,L325)&lt;0),"---",INDEX(B2B!A:K,MATCH('B2B Pin Table'!B327,B2B!A:A,0),5)),"---")</f>
        <v>B22</v>
      </c>
      <c r="H327" s="59" t="str">
        <f>IFERROR(IF(VLOOKUP($D327&amp;"-"&amp;$E327,IF($H$4="TEB0187_REV01",CALC_CONN_TEB0187_REV01!$F:$I),4,0)="--","---",IF($H$4="TEB0187_REV01",CALC_CONN_TEB0187_REV01!$G327&amp; " --&gt; " &amp;CALC_CONN_TEB0187_REV01!$I327&amp; " --&gt; ")),"---")</f>
        <v>---</v>
      </c>
      <c r="I327" s="19" t="str">
        <f>IFERROR(IF(VLOOKUP($D327&amp;"-"&amp;$E327,IF($H$4="TEB0187_REV01",CALC_CONN_TEB0187_REV01!$F:$H),3,0)="--",VLOOKUP($D327&amp;"-"&amp;$E327,IF($H$4="TEB0187_REV01",CALC_CONN_TEB0187_REV01!$F:$H),2,0),VLOOKUP($D327&amp;"-"&amp;$E327,IF($H$4="TEB0187_REV01",CALC_CONN_TEB0187_REV01!$F:$H),3,0)),"---")</f>
        <v>---</v>
      </c>
      <c r="J327" s="19" t="str">
        <f>IFERROR(VLOOKUP(I327,IF($H$4="TEB0187_REV01",RAW_c_TEB0187_REV01!$AE:$AM),9,0),"---")</f>
        <v>---</v>
      </c>
      <c r="K327" s="19" t="str">
        <f>IFERROR(VLOOKUP(D327&amp;"-"&amp;E327,IF($H$4="TEB0187_REV01",RAW_c_TEB0187_REV01!$AD:$AK,"???"),6,0),"---")</f>
        <v>---</v>
      </c>
      <c r="L327" s="19" t="str">
        <f>IFERROR(VLOOKUP(D327&amp;"-"&amp;E327,IF($H$4="TEB0187_REV01",RAW_c_TEB0187_REV01!$AD:$AL,"???"),9,0),"---")</f>
        <v>---</v>
      </c>
      <c r="M327" s="19" t="str">
        <f>IFERROR(IF(VLOOKUP($F327&amp;"-"&amp;$G327,IF($M$4="TEI0187_REV01",RAW_m_TEI0187_REV01!$F:$AU),43,0)="--","---",IF($M$4="TEI0187_REV01",RAW_m_TEI0187_REV01!$AT327&amp; " --&gt; " &amp;RAW_m_TEI0187_REV01!$AU327&amp; " --&gt; ")),"---")</f>
        <v>---</v>
      </c>
      <c r="N327" s="19" t="str">
        <f>IFERROR(VLOOKUP(F327&amp;"-"&amp;G327,IF($M$4="TEI0187_REV01",RAW_m_TEI0187_REV01!$AD:$AJ),7,0),"---")</f>
        <v>---</v>
      </c>
      <c r="O327" s="19" t="str">
        <f>IFERROR(VLOOKUP(N327,IF($M$4="TEI0187_REV01",RAW_m_TEI0187_REV01!$AJ:$AK),2,0),"---")</f>
        <v>---</v>
      </c>
      <c r="P327" s="19" t="str">
        <f>IFERROR(VLOOKUP(F327&amp;"-"&amp;G327,IF($M$4="TEI0187_REV01",RAW_m_TEI0187_REV01!$AD:$AG),3,0),"---")</f>
        <v>---</v>
      </c>
      <c r="Q327" s="19" t="str">
        <f>IFERROR(VLOOKUP(N327,IF($M$4="TEI0187_REV01",RAW_m_TEI0187_REV01!$AE:$AH),4,0),"---")</f>
        <v>---</v>
      </c>
      <c r="R327" s="19" t="str">
        <f>IFERROR(VLOOKUP(F327&amp;"-"&amp;G327,IF($M$4="TEI0187_REV01",RAW_m_TEI0187_REV01!$AD:$AG),4,0),"---")</f>
        <v>---</v>
      </c>
    </row>
    <row r="328" spans="2:18" x14ac:dyDescent="0.25">
      <c r="B328" s="78">
        <v>323</v>
      </c>
      <c r="C328" s="19" t="str">
        <f>IFERROR(INDEX(B2B!A:F,MATCH('B2B Pin Table'!B328,B2B!A:A,0),6),"---")</f>
        <v>GND</v>
      </c>
      <c r="D328" s="19" t="str">
        <f>IFERROR(IF((COUNTIF(B2B!A324:K324,H326)&lt;0),"---",INDEX(B2B!A:K,MATCH('B2B Pin Table'!B328,B2B!A:A,0),2)),"---")</f>
        <v>J2</v>
      </c>
      <c r="E328" s="19" t="str">
        <f>IFERROR(IF((COUNTIF(B2B!A324:K324,H326)&lt;0),"---",INDEX(B2B!A:K,MATCH('B2B Pin Table'!B328,B2B!A:A,0),3)),"---")</f>
        <v>B23</v>
      </c>
      <c r="F328" s="19" t="str">
        <f>IFERROR(IF((COUNTIF(B2B!A324:K324,L326)&lt;0),"---",INDEX(B2B!A:K,MATCH('B2B Pin Table'!B328,B2B!A:A,0),4)),"---")</f>
        <v>J2</v>
      </c>
      <c r="G328" s="19" t="str">
        <f>IFERROR(IF((COUNTIF(B2B!A324:K324,L326)&lt;0),"---",INDEX(B2B!A:K,MATCH('B2B Pin Table'!B328,B2B!A:A,0),5)),"---")</f>
        <v>B23</v>
      </c>
      <c r="H328" s="59" t="str">
        <f>IFERROR(IF(VLOOKUP($D328&amp;"-"&amp;$E328,IF($H$4="TEB0187_REV01",CALC_CONN_TEB0187_REV01!$F:$I),4,0)="--","---",IF($H$4="TEB0187_REV01",CALC_CONN_TEB0187_REV01!$G328&amp; " --&gt; " &amp;CALC_CONN_TEB0187_REV01!$I328&amp; " --&gt; ")),"---")</f>
        <v>---</v>
      </c>
      <c r="I328" s="19" t="str">
        <f>IFERROR(IF(VLOOKUP($D328&amp;"-"&amp;$E328,IF($H$4="TEB0187_REV01",CALC_CONN_TEB0187_REV01!$F:$H),3,0)="--",VLOOKUP($D328&amp;"-"&amp;$E328,IF($H$4="TEB0187_REV01",CALC_CONN_TEB0187_REV01!$F:$H),2,0),VLOOKUP($D328&amp;"-"&amp;$E328,IF($H$4="TEB0187_REV01",CALC_CONN_TEB0187_REV01!$F:$H),3,0)),"---")</f>
        <v>---</v>
      </c>
      <c r="J328" s="19" t="str">
        <f>IFERROR(VLOOKUP(I328,IF($H$4="TEB0187_REV01",RAW_c_TEB0187_REV01!$AE:$AM),9,0),"---")</f>
        <v>---</v>
      </c>
      <c r="K328" s="19" t="str">
        <f>IFERROR(VLOOKUP(D328&amp;"-"&amp;E328,IF($H$4="TEB0187_REV01",RAW_c_TEB0187_REV01!$AD:$AK,"???"),6,0),"---")</f>
        <v>---</v>
      </c>
      <c r="L328" s="19" t="str">
        <f>IFERROR(VLOOKUP(D328&amp;"-"&amp;E328,IF($H$4="TEB0187_REV01",RAW_c_TEB0187_REV01!$AD:$AL,"???"),9,0),"---")</f>
        <v>---</v>
      </c>
      <c r="M328" s="19" t="str">
        <f>IFERROR(IF(VLOOKUP($F328&amp;"-"&amp;$G328,IF($M$4="TEI0187_REV01",RAW_m_TEI0187_REV01!$F:$AU),43,0)="--","---",IF($M$4="TEI0187_REV01",RAW_m_TEI0187_REV01!$AT328&amp; " --&gt; " &amp;RAW_m_TEI0187_REV01!$AU328&amp; " --&gt; ")),"---")</f>
        <v>---</v>
      </c>
      <c r="N328" s="19" t="str">
        <f>IFERROR(VLOOKUP(F328&amp;"-"&amp;G328,IF($M$4="TEI0187_REV01",RAW_m_TEI0187_REV01!$AD:$AJ),7,0),"---")</f>
        <v>---</v>
      </c>
      <c r="O328" s="19" t="str">
        <f>IFERROR(VLOOKUP(N328,IF($M$4="TEI0187_REV01",RAW_m_TEI0187_REV01!$AJ:$AK),2,0),"---")</f>
        <v>---</v>
      </c>
      <c r="P328" s="19" t="str">
        <f>IFERROR(VLOOKUP(F328&amp;"-"&amp;G328,IF($M$4="TEI0187_REV01",RAW_m_TEI0187_REV01!$AD:$AG),3,0),"---")</f>
        <v>---</v>
      </c>
      <c r="Q328" s="19" t="str">
        <f>IFERROR(VLOOKUP(N328,IF($M$4="TEI0187_REV01",RAW_m_TEI0187_REV01!$AE:$AH),4,0),"---")</f>
        <v>---</v>
      </c>
      <c r="R328" s="19" t="str">
        <f>IFERROR(VLOOKUP(F328&amp;"-"&amp;G328,IF($M$4="TEI0187_REV01",RAW_m_TEI0187_REV01!$AD:$AG),4,0),"---")</f>
        <v>---</v>
      </c>
    </row>
    <row r="329" spans="2:18" x14ac:dyDescent="0.25">
      <c r="B329" s="78">
        <v>324</v>
      </c>
      <c r="C329" s="19" t="str">
        <f>IFERROR(INDEX(B2B!A:F,MATCH('B2B Pin Table'!B329,B2B!A:A,0),6),"---")</f>
        <v>GND</v>
      </c>
      <c r="D329" s="19" t="str">
        <f>IFERROR(IF((COUNTIF(B2B!A325:K325,H327)&lt;0),"---",INDEX(B2B!A:K,MATCH('B2B Pin Table'!B329,B2B!A:A,0),2)),"---")</f>
        <v>J2</v>
      </c>
      <c r="E329" s="19" t="str">
        <f>IFERROR(IF((COUNTIF(B2B!A325:K325,H327)&lt;0),"---",INDEX(B2B!A:K,MATCH('B2B Pin Table'!B329,B2B!A:A,0),3)),"---")</f>
        <v>B24</v>
      </c>
      <c r="F329" s="19" t="str">
        <f>IFERROR(IF((COUNTIF(B2B!A325:K325,L327)&lt;0),"---",INDEX(B2B!A:K,MATCH('B2B Pin Table'!B329,B2B!A:A,0),4)),"---")</f>
        <v>J2</v>
      </c>
      <c r="G329" s="19" t="str">
        <f>IFERROR(IF((COUNTIF(B2B!A325:K325,L327)&lt;0),"---",INDEX(B2B!A:K,MATCH('B2B Pin Table'!B329,B2B!A:A,0),5)),"---")</f>
        <v>B24</v>
      </c>
      <c r="H329" s="59" t="str">
        <f>IFERROR(IF(VLOOKUP($D329&amp;"-"&amp;$E329,IF($H$4="TEB0187_REV01",CALC_CONN_TEB0187_REV01!$F:$I),4,0)="--","---",IF($H$4="TEB0187_REV01",CALC_CONN_TEB0187_REV01!$G329&amp; " --&gt; " &amp;CALC_CONN_TEB0187_REV01!$I329&amp; " --&gt; ")),"---")</f>
        <v>---</v>
      </c>
      <c r="I329" s="19" t="str">
        <f>IFERROR(IF(VLOOKUP($D329&amp;"-"&amp;$E329,IF($H$4="TEB0187_REV01",CALC_CONN_TEB0187_REV01!$F:$H),3,0)="--",VLOOKUP($D329&amp;"-"&amp;$E329,IF($H$4="TEB0187_REV01",CALC_CONN_TEB0187_REV01!$F:$H),2,0),VLOOKUP($D329&amp;"-"&amp;$E329,IF($H$4="TEB0187_REV01",CALC_CONN_TEB0187_REV01!$F:$H),3,0)),"---")</f>
        <v>---</v>
      </c>
      <c r="J329" s="19" t="str">
        <f>IFERROR(VLOOKUP(I329,IF($H$4="TEB0187_REV01",RAW_c_TEB0187_REV01!$AE:$AM),9,0),"---")</f>
        <v>---</v>
      </c>
      <c r="K329" s="19" t="str">
        <f>IFERROR(VLOOKUP(D329&amp;"-"&amp;E329,IF($H$4="TEB0187_REV01",RAW_c_TEB0187_REV01!$AD:$AK,"???"),6,0),"---")</f>
        <v>---</v>
      </c>
      <c r="L329" s="19" t="str">
        <f>IFERROR(VLOOKUP(D329&amp;"-"&amp;E329,IF($H$4="TEB0187_REV01",RAW_c_TEB0187_REV01!$AD:$AL,"???"),9,0),"---")</f>
        <v>---</v>
      </c>
      <c r="M329" s="19" t="str">
        <f>IFERROR(IF(VLOOKUP($F329&amp;"-"&amp;$G329,IF($M$4="TEI0187_REV01",RAW_m_TEI0187_REV01!$F:$AU),43,0)="--","---",IF($M$4="TEI0187_REV01",RAW_m_TEI0187_REV01!$AT329&amp; " --&gt; " &amp;RAW_m_TEI0187_REV01!$AU329&amp; " --&gt; ")),"---")</f>
        <v>---</v>
      </c>
      <c r="N329" s="19" t="str">
        <f>IFERROR(VLOOKUP(F329&amp;"-"&amp;G329,IF($M$4="TEI0187_REV01",RAW_m_TEI0187_REV01!$AD:$AJ),7,0),"---")</f>
        <v>---</v>
      </c>
      <c r="O329" s="19" t="str">
        <f>IFERROR(VLOOKUP(N329,IF($M$4="TEI0187_REV01",RAW_m_TEI0187_REV01!$AJ:$AK),2,0),"---")</f>
        <v>---</v>
      </c>
      <c r="P329" s="19" t="str">
        <f>IFERROR(VLOOKUP(F329&amp;"-"&amp;G329,IF($M$4="TEI0187_REV01",RAW_m_TEI0187_REV01!$AD:$AG),3,0),"---")</f>
        <v>---</v>
      </c>
      <c r="Q329" s="19" t="str">
        <f>IFERROR(VLOOKUP(N329,IF($M$4="TEI0187_REV01",RAW_m_TEI0187_REV01!$AE:$AH),4,0),"---")</f>
        <v>---</v>
      </c>
      <c r="R329" s="19" t="str">
        <f>IFERROR(VLOOKUP(F329&amp;"-"&amp;G329,IF($M$4="TEI0187_REV01",RAW_m_TEI0187_REV01!$AD:$AG),4,0),"---")</f>
        <v>---</v>
      </c>
    </row>
    <row r="330" spans="2:18" x14ac:dyDescent="0.25">
      <c r="B330" s="78">
        <v>325</v>
      </c>
      <c r="C330" s="19" t="str">
        <f>IFERROR(INDEX(B2B!A:F,MATCH('B2B Pin Table'!B330,B2B!A:A,0),6),"---")</f>
        <v>NC</v>
      </c>
      <c r="D330" s="19" t="str">
        <f>IFERROR(IF((COUNTIF(B2B!A326:K326,H328)&lt;0),"---",INDEX(B2B!A:K,MATCH('B2B Pin Table'!B330,B2B!A:A,0),2)),"---")</f>
        <v>J2</v>
      </c>
      <c r="E330" s="19" t="str">
        <f>IFERROR(IF((COUNTIF(B2B!A326:K326,H328)&lt;0),"---",INDEX(B2B!A:K,MATCH('B2B Pin Table'!B330,B2B!A:A,0),3)),"---")</f>
        <v>B25</v>
      </c>
      <c r="F330" s="19" t="str">
        <f>IFERROR(IF((COUNTIF(B2B!A326:K326,L328)&lt;0),"---",INDEX(B2B!A:K,MATCH('B2B Pin Table'!B330,B2B!A:A,0),4)),"---")</f>
        <v>J2</v>
      </c>
      <c r="G330" s="19" t="str">
        <f>IFERROR(IF((COUNTIF(B2B!A326:K326,L328)&lt;0),"---",INDEX(B2B!A:K,MATCH('B2B Pin Table'!B330,B2B!A:A,0),5)),"---")</f>
        <v>B25</v>
      </c>
      <c r="H330" s="59" t="str">
        <f>IFERROR(IF(VLOOKUP($D330&amp;"-"&amp;$E330,IF($H$4="TEB0187_REV01",CALC_CONN_TEB0187_REV01!$F:$I),4,0)="--","---",IF($H$4="TEB0187_REV01",CALC_CONN_TEB0187_REV01!$G330&amp; " --&gt; " &amp;CALC_CONN_TEB0187_REV01!$I330&amp; " --&gt; ")),"---")</f>
        <v>---</v>
      </c>
      <c r="I330" s="19" t="str">
        <f>IFERROR(IF(VLOOKUP($D330&amp;"-"&amp;$E330,IF($H$4="TEB0187_REV01",CALC_CONN_TEB0187_REV01!$F:$H),3,0)="--",VLOOKUP($D330&amp;"-"&amp;$E330,IF($H$4="TEB0187_REV01",CALC_CONN_TEB0187_REV01!$F:$H),2,0),VLOOKUP($D330&amp;"-"&amp;$E330,IF($H$4="TEB0187_REV01",CALC_CONN_TEB0187_REV01!$F:$H),3,0)),"---")</f>
        <v>---</v>
      </c>
      <c r="J330" s="19" t="str">
        <f>IFERROR(VLOOKUP(I330,IF($H$4="TEB0187_REV01",RAW_c_TEB0187_REV01!$AE:$AM),9,0),"---")</f>
        <v>---</v>
      </c>
      <c r="K330" s="19" t="str">
        <f>IFERROR(VLOOKUP(D330&amp;"-"&amp;E330,IF($H$4="TEB0187_REV01",RAW_c_TEB0187_REV01!$AD:$AK,"???"),6,0),"---")</f>
        <v>---</v>
      </c>
      <c r="L330" s="19" t="str">
        <f>IFERROR(VLOOKUP(D330&amp;"-"&amp;E330,IF($H$4="TEB0187_REV01",RAW_c_TEB0187_REV01!$AD:$AL,"???"),9,0),"---")</f>
        <v>---</v>
      </c>
      <c r="M330" s="19" t="str">
        <f>IFERROR(IF(VLOOKUP($F330&amp;"-"&amp;$G330,IF($M$4="TEI0187_REV01",RAW_m_TEI0187_REV01!$F:$AU),43,0)="--","---",IF($M$4="TEI0187_REV01",RAW_m_TEI0187_REV01!$AT330&amp; " --&gt; " &amp;RAW_m_TEI0187_REV01!$AU330&amp; " --&gt; ")),"---")</f>
        <v>---</v>
      </c>
      <c r="N330" s="19" t="str">
        <f>IFERROR(VLOOKUP(F330&amp;"-"&amp;G330,IF($M$4="TEI0187_REV01",RAW_m_TEI0187_REV01!$AD:$AJ),7,0),"---")</f>
        <v>---</v>
      </c>
      <c r="O330" s="19" t="str">
        <f>IFERROR(VLOOKUP(N330,IF($M$4="TEI0187_REV01",RAW_m_TEI0187_REV01!$AJ:$AK),2,0),"---")</f>
        <v>---</v>
      </c>
      <c r="P330" s="19" t="str">
        <f>IFERROR(VLOOKUP(F330&amp;"-"&amp;G330,IF($M$4="TEI0187_REV01",RAW_m_TEI0187_REV01!$AD:$AG),3,0),"---")</f>
        <v>---</v>
      </c>
      <c r="Q330" s="19" t="str">
        <f>IFERROR(VLOOKUP(N330,IF($M$4="TEI0187_REV01",RAW_m_TEI0187_REV01!$AE:$AH),4,0),"---")</f>
        <v>---</v>
      </c>
      <c r="R330" s="19" t="str">
        <f>IFERROR(VLOOKUP(F330&amp;"-"&amp;G330,IF($M$4="TEI0187_REV01",RAW_m_TEI0187_REV01!$AD:$AG),4,0),"---")</f>
        <v>---</v>
      </c>
    </row>
    <row r="331" spans="2:18" x14ac:dyDescent="0.25">
      <c r="B331" s="78">
        <v>326</v>
      </c>
      <c r="C331" s="19" t="str">
        <f>IFERROR(INDEX(B2B!A:F,MATCH('B2B Pin Table'!B331,B2B!A:A,0),6),"---")</f>
        <v>NC</v>
      </c>
      <c r="D331" s="19" t="str">
        <f>IFERROR(IF((COUNTIF(B2B!A327:K327,H329)&lt;0),"---",INDEX(B2B!A:K,MATCH('B2B Pin Table'!B331,B2B!A:A,0),2)),"---")</f>
        <v>J2</v>
      </c>
      <c r="E331" s="19" t="str">
        <f>IFERROR(IF((COUNTIF(B2B!A327:K327,H329)&lt;0),"---",INDEX(B2B!A:K,MATCH('B2B Pin Table'!B331,B2B!A:A,0),3)),"---")</f>
        <v>B26</v>
      </c>
      <c r="F331" s="19" t="str">
        <f>IFERROR(IF((COUNTIF(B2B!A327:K327,L329)&lt;0),"---",INDEX(B2B!A:K,MATCH('B2B Pin Table'!B331,B2B!A:A,0),4)),"---")</f>
        <v>J2</v>
      </c>
      <c r="G331" s="19" t="str">
        <f>IFERROR(IF((COUNTIF(B2B!A327:K327,L329)&lt;0),"---",INDEX(B2B!A:K,MATCH('B2B Pin Table'!B331,B2B!A:A,0),5)),"---")</f>
        <v>B26</v>
      </c>
      <c r="H331" s="59" t="str">
        <f>IFERROR(IF(VLOOKUP($D331&amp;"-"&amp;$E331,IF($H$4="TEB0187_REV01",CALC_CONN_TEB0187_REV01!$F:$I),4,0)="--","---",IF($H$4="TEB0187_REV01",CALC_CONN_TEB0187_REV01!$G331&amp; " --&gt; " &amp;CALC_CONN_TEB0187_REV01!$I331&amp; " --&gt; ")),"---")</f>
        <v>---</v>
      </c>
      <c r="I331" s="19" t="str">
        <f>IFERROR(IF(VLOOKUP($D331&amp;"-"&amp;$E331,IF($H$4="TEB0187_REV01",CALC_CONN_TEB0187_REV01!$F:$H),3,0)="--",VLOOKUP($D331&amp;"-"&amp;$E331,IF($H$4="TEB0187_REV01",CALC_CONN_TEB0187_REV01!$F:$H),2,0),VLOOKUP($D331&amp;"-"&amp;$E331,IF($H$4="TEB0187_REV01",CALC_CONN_TEB0187_REV01!$F:$H),3,0)),"---")</f>
        <v>---</v>
      </c>
      <c r="J331" s="19" t="str">
        <f>IFERROR(VLOOKUP(I331,IF($H$4="TEB0187_REV01",RAW_c_TEB0187_REV01!$AE:$AM),9,0),"---")</f>
        <v>---</v>
      </c>
      <c r="K331" s="19" t="str">
        <f>IFERROR(VLOOKUP(D331&amp;"-"&amp;E331,IF($H$4="TEB0187_REV01",RAW_c_TEB0187_REV01!$AD:$AK,"???"),6,0),"---")</f>
        <v>---</v>
      </c>
      <c r="L331" s="19" t="str">
        <f>IFERROR(VLOOKUP(D331&amp;"-"&amp;E331,IF($H$4="TEB0187_REV01",RAW_c_TEB0187_REV01!$AD:$AL,"???"),9,0),"---")</f>
        <v>---</v>
      </c>
      <c r="M331" s="19" t="str">
        <f>IFERROR(IF(VLOOKUP($F331&amp;"-"&amp;$G331,IF($M$4="TEI0187_REV01",RAW_m_TEI0187_REV01!$F:$AU),43,0)="--","---",IF($M$4="TEI0187_REV01",RAW_m_TEI0187_REV01!$AT331&amp; " --&gt; " &amp;RAW_m_TEI0187_REV01!$AU331&amp; " --&gt; ")),"---")</f>
        <v>---</v>
      </c>
      <c r="N331" s="19" t="str">
        <f>IFERROR(VLOOKUP(F331&amp;"-"&amp;G331,IF($M$4="TEI0187_REV01",RAW_m_TEI0187_REV01!$AD:$AJ),7,0),"---")</f>
        <v>---</v>
      </c>
      <c r="O331" s="19" t="str">
        <f>IFERROR(VLOOKUP(N331,IF($M$4="TEI0187_REV01",RAW_m_TEI0187_REV01!$AJ:$AK),2,0),"---")</f>
        <v>---</v>
      </c>
      <c r="P331" s="19" t="str">
        <f>IFERROR(VLOOKUP(F331&amp;"-"&amp;G331,IF($M$4="TEI0187_REV01",RAW_m_TEI0187_REV01!$AD:$AG),3,0),"---")</f>
        <v>---</v>
      </c>
      <c r="Q331" s="19" t="str">
        <f>IFERROR(VLOOKUP(N331,IF($M$4="TEI0187_REV01",RAW_m_TEI0187_REV01!$AE:$AH),4,0),"---")</f>
        <v>---</v>
      </c>
      <c r="R331" s="19" t="str">
        <f>IFERROR(VLOOKUP(F331&amp;"-"&amp;G331,IF($M$4="TEI0187_REV01",RAW_m_TEI0187_REV01!$AD:$AG),4,0),"---")</f>
        <v>---</v>
      </c>
    </row>
    <row r="332" spans="2:18" x14ac:dyDescent="0.25">
      <c r="B332" s="78">
        <v>327</v>
      </c>
      <c r="C332" s="19" t="str">
        <f>IFERROR(INDEX(B2B!A:F,MATCH('B2B Pin Table'!B332,B2B!A:A,0),6),"---")</f>
        <v>GND</v>
      </c>
      <c r="D332" s="19" t="str">
        <f>IFERROR(IF((COUNTIF(B2B!A328:K328,H330)&lt;0),"---",INDEX(B2B!A:K,MATCH('B2B Pin Table'!B332,B2B!A:A,0),2)),"---")</f>
        <v>J2</v>
      </c>
      <c r="E332" s="19" t="str">
        <f>IFERROR(IF((COUNTIF(B2B!A328:K328,H330)&lt;0),"---",INDEX(B2B!A:K,MATCH('B2B Pin Table'!B332,B2B!A:A,0),3)),"---")</f>
        <v>B27</v>
      </c>
      <c r="F332" s="19" t="str">
        <f>IFERROR(IF((COUNTIF(B2B!A328:K328,L330)&lt;0),"---",INDEX(B2B!A:K,MATCH('B2B Pin Table'!B332,B2B!A:A,0),4)),"---")</f>
        <v>J2</v>
      </c>
      <c r="G332" s="19" t="str">
        <f>IFERROR(IF((COUNTIF(B2B!A328:K328,L330)&lt;0),"---",INDEX(B2B!A:K,MATCH('B2B Pin Table'!B332,B2B!A:A,0),5)),"---")</f>
        <v>B27</v>
      </c>
      <c r="H332" s="59" t="str">
        <f>IFERROR(IF(VLOOKUP($D332&amp;"-"&amp;$E332,IF($H$4="TEB0187_REV01",CALC_CONN_TEB0187_REV01!$F:$I),4,0)="--","---",IF($H$4="TEB0187_REV01",CALC_CONN_TEB0187_REV01!$G332&amp; " --&gt; " &amp;CALC_CONN_TEB0187_REV01!$I332&amp; " --&gt; ")),"---")</f>
        <v>---</v>
      </c>
      <c r="I332" s="19" t="str">
        <f>IFERROR(IF(VLOOKUP($D332&amp;"-"&amp;$E332,IF($H$4="TEB0187_REV01",CALC_CONN_TEB0187_REV01!$F:$H),3,0)="--",VLOOKUP($D332&amp;"-"&amp;$E332,IF($H$4="TEB0187_REV01",CALC_CONN_TEB0187_REV01!$F:$H),2,0),VLOOKUP($D332&amp;"-"&amp;$E332,IF($H$4="TEB0187_REV01",CALC_CONN_TEB0187_REV01!$F:$H),3,0)),"---")</f>
        <v>---</v>
      </c>
      <c r="J332" s="19" t="str">
        <f>IFERROR(VLOOKUP(I332,IF($H$4="TEB0187_REV01",RAW_c_TEB0187_REV01!$AE:$AM),9,0),"---")</f>
        <v>---</v>
      </c>
      <c r="K332" s="19" t="str">
        <f>IFERROR(VLOOKUP(D332&amp;"-"&amp;E332,IF($H$4="TEB0187_REV01",RAW_c_TEB0187_REV01!$AD:$AK,"???"),6,0),"---")</f>
        <v>---</v>
      </c>
      <c r="L332" s="19" t="str">
        <f>IFERROR(VLOOKUP(D332&amp;"-"&amp;E332,IF($H$4="TEB0187_REV01",RAW_c_TEB0187_REV01!$AD:$AL,"???"),9,0),"---")</f>
        <v>---</v>
      </c>
      <c r="M332" s="19" t="str">
        <f>IFERROR(IF(VLOOKUP($F332&amp;"-"&amp;$G332,IF($M$4="TEI0187_REV01",RAW_m_TEI0187_REV01!$F:$AU),43,0)="--","---",IF($M$4="TEI0187_REV01",RAW_m_TEI0187_REV01!$AT332&amp; " --&gt; " &amp;RAW_m_TEI0187_REV01!$AU332&amp; " --&gt; ")),"---")</f>
        <v>---</v>
      </c>
      <c r="N332" s="19" t="str">
        <f>IFERROR(VLOOKUP(F332&amp;"-"&amp;G332,IF($M$4="TEI0187_REV01",RAW_m_TEI0187_REV01!$AD:$AJ),7,0),"---")</f>
        <v>---</v>
      </c>
      <c r="O332" s="19" t="str">
        <f>IFERROR(VLOOKUP(N332,IF($M$4="TEI0187_REV01",RAW_m_TEI0187_REV01!$AJ:$AK),2,0),"---")</f>
        <v>---</v>
      </c>
      <c r="P332" s="19" t="str">
        <f>IFERROR(VLOOKUP(F332&amp;"-"&amp;G332,IF($M$4="TEI0187_REV01",RAW_m_TEI0187_REV01!$AD:$AG),3,0),"---")</f>
        <v>---</v>
      </c>
      <c r="Q332" s="19" t="str">
        <f>IFERROR(VLOOKUP(N332,IF($M$4="TEI0187_REV01",RAW_m_TEI0187_REV01!$AE:$AH),4,0),"---")</f>
        <v>---</v>
      </c>
      <c r="R332" s="19" t="str">
        <f>IFERROR(VLOOKUP(F332&amp;"-"&amp;G332,IF($M$4="TEI0187_REV01",RAW_m_TEI0187_REV01!$AD:$AG),4,0),"---")</f>
        <v>---</v>
      </c>
    </row>
    <row r="333" spans="2:18" x14ac:dyDescent="0.25">
      <c r="B333" s="78">
        <v>328</v>
      </c>
      <c r="C333" s="19" t="str">
        <f>IFERROR(INDEX(B2B!A:F,MATCH('B2B Pin Table'!B333,B2B!A:A,0),6),"---")</f>
        <v>GND</v>
      </c>
      <c r="D333" s="19" t="str">
        <f>IFERROR(IF((COUNTIF(B2B!A329:K329,H331)&lt;0),"---",INDEX(B2B!A:K,MATCH('B2B Pin Table'!B333,B2B!A:A,0),2)),"---")</f>
        <v>J2</v>
      </c>
      <c r="E333" s="19" t="str">
        <f>IFERROR(IF((COUNTIF(B2B!A329:K329,H331)&lt;0),"---",INDEX(B2B!A:K,MATCH('B2B Pin Table'!B333,B2B!A:A,0),3)),"---")</f>
        <v>B28</v>
      </c>
      <c r="F333" s="19" t="str">
        <f>IFERROR(IF((COUNTIF(B2B!A329:K329,L331)&lt;0),"---",INDEX(B2B!A:K,MATCH('B2B Pin Table'!B333,B2B!A:A,0),4)),"---")</f>
        <v>J2</v>
      </c>
      <c r="G333" s="19" t="str">
        <f>IFERROR(IF((COUNTIF(B2B!A329:K329,L331)&lt;0),"---",INDEX(B2B!A:K,MATCH('B2B Pin Table'!B333,B2B!A:A,0),5)),"---")</f>
        <v>B28</v>
      </c>
      <c r="H333" s="59" t="str">
        <f>IFERROR(IF(VLOOKUP($D333&amp;"-"&amp;$E333,IF($H$4="TEB0187_REV01",CALC_CONN_TEB0187_REV01!$F:$I),4,0)="--","---",IF($H$4="TEB0187_REV01",CALC_CONN_TEB0187_REV01!$G333&amp; " --&gt; " &amp;CALC_CONN_TEB0187_REV01!$I333&amp; " --&gt; ")),"---")</f>
        <v>---</v>
      </c>
      <c r="I333" s="19" t="str">
        <f>IFERROR(IF(VLOOKUP($D333&amp;"-"&amp;$E333,IF($H$4="TEB0187_REV01",CALC_CONN_TEB0187_REV01!$F:$H),3,0)="--",VLOOKUP($D333&amp;"-"&amp;$E333,IF($H$4="TEB0187_REV01",CALC_CONN_TEB0187_REV01!$F:$H),2,0),VLOOKUP($D333&amp;"-"&amp;$E333,IF($H$4="TEB0187_REV01",CALC_CONN_TEB0187_REV01!$F:$H),3,0)),"---")</f>
        <v>---</v>
      </c>
      <c r="J333" s="19" t="str">
        <f>IFERROR(VLOOKUP(I333,IF($H$4="TEB0187_REV01",RAW_c_TEB0187_REV01!$AE:$AM),9,0),"---")</f>
        <v>---</v>
      </c>
      <c r="K333" s="19" t="str">
        <f>IFERROR(VLOOKUP(D333&amp;"-"&amp;E333,IF($H$4="TEB0187_REV01",RAW_c_TEB0187_REV01!$AD:$AK,"???"),6,0),"---")</f>
        <v>---</v>
      </c>
      <c r="L333" s="19" t="str">
        <f>IFERROR(VLOOKUP(D333&amp;"-"&amp;E333,IF($H$4="TEB0187_REV01",RAW_c_TEB0187_REV01!$AD:$AL,"???"),9,0),"---")</f>
        <v>---</v>
      </c>
      <c r="M333" s="19" t="str">
        <f>IFERROR(IF(VLOOKUP($F333&amp;"-"&amp;$G333,IF($M$4="TEI0187_REV01",RAW_m_TEI0187_REV01!$F:$AU),43,0)="--","---",IF($M$4="TEI0187_REV01",RAW_m_TEI0187_REV01!$AT333&amp; " --&gt; " &amp;RAW_m_TEI0187_REV01!$AU333&amp; " --&gt; ")),"---")</f>
        <v>---</v>
      </c>
      <c r="N333" s="19" t="str">
        <f>IFERROR(VLOOKUP(F333&amp;"-"&amp;G333,IF($M$4="TEI0187_REV01",RAW_m_TEI0187_REV01!$AD:$AJ),7,0),"---")</f>
        <v>---</v>
      </c>
      <c r="O333" s="19" t="str">
        <f>IFERROR(VLOOKUP(N333,IF($M$4="TEI0187_REV01",RAW_m_TEI0187_REV01!$AJ:$AK),2,0),"---")</f>
        <v>---</v>
      </c>
      <c r="P333" s="19" t="str">
        <f>IFERROR(VLOOKUP(F333&amp;"-"&amp;G333,IF($M$4="TEI0187_REV01",RAW_m_TEI0187_REV01!$AD:$AG),3,0),"---")</f>
        <v>---</v>
      </c>
      <c r="Q333" s="19" t="str">
        <f>IFERROR(VLOOKUP(N333,IF($M$4="TEI0187_REV01",RAW_m_TEI0187_REV01!$AE:$AH),4,0),"---")</f>
        <v>---</v>
      </c>
      <c r="R333" s="19" t="str">
        <f>IFERROR(VLOOKUP(F333&amp;"-"&amp;G333,IF($M$4="TEI0187_REV01",RAW_m_TEI0187_REV01!$AD:$AG),4,0),"---")</f>
        <v>---</v>
      </c>
    </row>
    <row r="334" spans="2:18" x14ac:dyDescent="0.25">
      <c r="B334" s="78">
        <v>329</v>
      </c>
      <c r="C334" s="19" t="str">
        <f>IFERROR(INDEX(B2B!A:F,MATCH('B2B Pin Table'!B334,B2B!A:A,0),6),"---")</f>
        <v>SYSTEM</v>
      </c>
      <c r="D334" s="19" t="str">
        <f>IFERROR(IF((COUNTIF(B2B!A330:K330,H332)&lt;0),"---",INDEX(B2B!A:K,MATCH('B2B Pin Table'!B334,B2B!A:A,0),2)),"---")</f>
        <v>J2</v>
      </c>
      <c r="E334" s="19" t="str">
        <f>IFERROR(IF((COUNTIF(B2B!A330:K330,H332)&lt;0),"---",INDEX(B2B!A:K,MATCH('B2B Pin Table'!B334,B2B!A:A,0),3)),"---")</f>
        <v>B29</v>
      </c>
      <c r="F334" s="19" t="str">
        <f>IFERROR(IF((COUNTIF(B2B!A330:K330,L332)&lt;0),"---",INDEX(B2B!A:K,MATCH('B2B Pin Table'!B334,B2B!A:A,0),4)),"---")</f>
        <v>J2</v>
      </c>
      <c r="G334" s="19" t="str">
        <f>IFERROR(IF((COUNTIF(B2B!A330:K330,L332)&lt;0),"---",INDEX(B2B!A:K,MATCH('B2B Pin Table'!B334,B2B!A:A,0),5)),"---")</f>
        <v>B29</v>
      </c>
      <c r="H334" s="59" t="str">
        <f>IFERROR(IF(VLOOKUP($D334&amp;"-"&amp;$E334,IF($H$4="TEB0187_REV01",CALC_CONN_TEB0187_REV01!$F:$I),4,0)="--","---",IF($H$4="TEB0187_REV01",CALC_CONN_TEB0187_REV01!$G334&amp; " --&gt; " &amp;CALC_CONN_TEB0187_REV01!$I334&amp; " --&gt; ")),"---")</f>
        <v>---</v>
      </c>
      <c r="I334" s="19" t="str">
        <f>IFERROR(IF(VLOOKUP($D334&amp;"-"&amp;$E334,IF($H$4="TEB0187_REV01",CALC_CONN_TEB0187_REV01!$F:$H),3,0)="--",VLOOKUP($D334&amp;"-"&amp;$E334,IF($H$4="TEB0187_REV01",CALC_CONN_TEB0187_REV01!$F:$H),2,0),VLOOKUP($D334&amp;"-"&amp;$E334,IF($H$4="TEB0187_REV01",CALC_CONN_TEB0187_REV01!$F:$H),3,0)),"---")</f>
        <v>---</v>
      </c>
      <c r="J334" s="19" t="str">
        <f>IFERROR(VLOOKUP(I334,IF($H$4="TEB0187_REV01",RAW_c_TEB0187_REV01!$AE:$AM),9,0),"---")</f>
        <v>---</v>
      </c>
      <c r="K334" s="19" t="str">
        <f>IFERROR(VLOOKUP(D334&amp;"-"&amp;E334,IF($H$4="TEB0187_REV01",RAW_c_TEB0187_REV01!$AD:$AK,"???"),6,0),"---")</f>
        <v>---</v>
      </c>
      <c r="L334" s="19" t="str">
        <f>IFERROR(VLOOKUP(D334&amp;"-"&amp;E334,IF($H$4="TEB0187_REV01",RAW_c_TEB0187_REV01!$AD:$AL,"???"),9,0),"---")</f>
        <v>---</v>
      </c>
      <c r="M334" s="19" t="str">
        <f>IFERROR(IF(VLOOKUP($F334&amp;"-"&amp;$G334,IF($M$4="TEI0187_REV01",RAW_m_TEI0187_REV01!$F:$AU),43,0)="--","---",IF($M$4="TEI0187_REV01",RAW_m_TEI0187_REV01!$AT334&amp; " --&gt; " &amp;RAW_m_TEI0187_REV01!$AU334&amp; " --&gt; ")),"---")</f>
        <v>---</v>
      </c>
      <c r="N334" s="19" t="str">
        <f>IFERROR(VLOOKUP(F334&amp;"-"&amp;G334,IF($M$4="TEI0187_REV01",RAW_m_TEI0187_REV01!$AD:$AJ),7,0),"---")</f>
        <v>---</v>
      </c>
      <c r="O334" s="19" t="str">
        <f>IFERROR(VLOOKUP(N334,IF($M$4="TEI0187_REV01",RAW_m_TEI0187_REV01!$AJ:$AK),2,0),"---")</f>
        <v>---</v>
      </c>
      <c r="P334" s="19" t="str">
        <f>IFERROR(VLOOKUP(F334&amp;"-"&amp;G334,IF($M$4="TEI0187_REV01",RAW_m_TEI0187_REV01!$AD:$AG),3,0),"---")</f>
        <v>---</v>
      </c>
      <c r="Q334" s="19" t="str">
        <f>IFERROR(VLOOKUP(N334,IF($M$4="TEI0187_REV01",RAW_m_TEI0187_REV01!$AE:$AH),4,0),"---")</f>
        <v>---</v>
      </c>
      <c r="R334" s="19" t="str">
        <f>IFERROR(VLOOKUP(F334&amp;"-"&amp;G334,IF($M$4="TEI0187_REV01",RAW_m_TEI0187_REV01!$AD:$AG),4,0),"---")</f>
        <v>---</v>
      </c>
    </row>
    <row r="335" spans="2:18" x14ac:dyDescent="0.25">
      <c r="B335" s="78">
        <v>330</v>
      </c>
      <c r="C335" s="19" t="str">
        <f>IFERROR(INDEX(B2B!A:F,MATCH('B2B Pin Table'!B335,B2B!A:A,0),6),"---")</f>
        <v>SYSTEM</v>
      </c>
      <c r="D335" s="19" t="str">
        <f>IFERROR(IF((COUNTIF(B2B!A331:K331,H333)&lt;0),"---",INDEX(B2B!A:K,MATCH('B2B Pin Table'!B335,B2B!A:A,0),2)),"---")</f>
        <v>J2</v>
      </c>
      <c r="E335" s="19" t="str">
        <f>IFERROR(IF((COUNTIF(B2B!A331:K331,H333)&lt;0),"---",INDEX(B2B!A:K,MATCH('B2B Pin Table'!B335,B2B!A:A,0),3)),"---")</f>
        <v>B30</v>
      </c>
      <c r="F335" s="19" t="str">
        <f>IFERROR(IF((COUNTIF(B2B!A331:K331,L333)&lt;0),"---",INDEX(B2B!A:K,MATCH('B2B Pin Table'!B335,B2B!A:A,0),4)),"---")</f>
        <v>J2</v>
      </c>
      <c r="G335" s="19" t="str">
        <f>IFERROR(IF((COUNTIF(B2B!A331:K331,L333)&lt;0),"---",INDEX(B2B!A:K,MATCH('B2B Pin Table'!B335,B2B!A:A,0),5)),"---")</f>
        <v>B30</v>
      </c>
      <c r="H335" s="59" t="str">
        <f>IFERROR(IF(VLOOKUP($D335&amp;"-"&amp;$E335,IF($H$4="TEB0187_REV01",CALC_CONN_TEB0187_REV01!$F:$I),4,0)="--","---",IF($H$4="TEB0187_REV01",CALC_CONN_TEB0187_REV01!$G335&amp; " --&gt; " &amp;CALC_CONN_TEB0187_REV01!$I335&amp; " --&gt; ")),"---")</f>
        <v>---</v>
      </c>
      <c r="I335" s="19" t="str">
        <f>IFERROR(IF(VLOOKUP($D335&amp;"-"&amp;$E335,IF($H$4="TEB0187_REV01",CALC_CONN_TEB0187_REV01!$F:$H),3,0)="--",VLOOKUP($D335&amp;"-"&amp;$E335,IF($H$4="TEB0187_REV01",CALC_CONN_TEB0187_REV01!$F:$H),2,0),VLOOKUP($D335&amp;"-"&amp;$E335,IF($H$4="TEB0187_REV01",CALC_CONN_TEB0187_REV01!$F:$H),3,0)),"---")</f>
        <v>---</v>
      </c>
      <c r="J335" s="19" t="str">
        <f>IFERROR(VLOOKUP(I335,IF($H$4="TEB0187_REV01",RAW_c_TEB0187_REV01!$AE:$AM),9,0),"---")</f>
        <v>---</v>
      </c>
      <c r="K335" s="19" t="str">
        <f>IFERROR(VLOOKUP(D335&amp;"-"&amp;E335,IF($H$4="TEB0187_REV01",RAW_c_TEB0187_REV01!$AD:$AK,"???"),6,0),"---")</f>
        <v>---</v>
      </c>
      <c r="L335" s="19" t="str">
        <f>IFERROR(VLOOKUP(D335&amp;"-"&amp;E335,IF($H$4="TEB0187_REV01",RAW_c_TEB0187_REV01!$AD:$AL,"???"),9,0),"---")</f>
        <v>---</v>
      </c>
      <c r="M335" s="19" t="str">
        <f>IFERROR(IF(VLOOKUP($F335&amp;"-"&amp;$G335,IF($M$4="TEI0187_REV01",RAW_m_TEI0187_REV01!$F:$AU),43,0)="--","---",IF($M$4="TEI0187_REV01",RAW_m_TEI0187_REV01!$AT335&amp; " --&gt; " &amp;RAW_m_TEI0187_REV01!$AU335&amp; " --&gt; ")),"---")</f>
        <v>---</v>
      </c>
      <c r="N335" s="19" t="str">
        <f>IFERROR(VLOOKUP(F335&amp;"-"&amp;G335,IF($M$4="TEI0187_REV01",RAW_m_TEI0187_REV01!$AD:$AJ),7,0),"---")</f>
        <v>---</v>
      </c>
      <c r="O335" s="19" t="str">
        <f>IFERROR(VLOOKUP(N335,IF($M$4="TEI0187_REV01",RAW_m_TEI0187_REV01!$AJ:$AK),2,0),"---")</f>
        <v>---</v>
      </c>
      <c r="P335" s="19" t="str">
        <f>IFERROR(VLOOKUP(F335&amp;"-"&amp;G335,IF($M$4="TEI0187_REV01",RAW_m_TEI0187_REV01!$AD:$AG),3,0),"---")</f>
        <v>---</v>
      </c>
      <c r="Q335" s="19" t="str">
        <f>IFERROR(VLOOKUP(N335,IF($M$4="TEI0187_REV01",RAW_m_TEI0187_REV01!$AE:$AH),4,0),"---")</f>
        <v>---</v>
      </c>
      <c r="R335" s="19" t="str">
        <f>IFERROR(VLOOKUP(F335&amp;"-"&amp;G335,IF($M$4="TEI0187_REV01",RAW_m_TEI0187_REV01!$AD:$AG),4,0),"---")</f>
        <v>---</v>
      </c>
    </row>
    <row r="336" spans="2:18" x14ac:dyDescent="0.25">
      <c r="B336" s="78">
        <v>331</v>
      </c>
      <c r="C336" s="19" t="str">
        <f>IFERROR(INDEX(B2B!A:F,MATCH('B2B Pin Table'!B336,B2B!A:A,0),6),"---")</f>
        <v>GND</v>
      </c>
      <c r="D336" s="19" t="str">
        <f>IFERROR(IF((COUNTIF(B2B!A332:K332,H334)&lt;0),"---",INDEX(B2B!A:K,MATCH('B2B Pin Table'!B336,B2B!A:A,0),2)),"---")</f>
        <v>J2</v>
      </c>
      <c r="E336" s="19" t="str">
        <f>IFERROR(IF((COUNTIF(B2B!A332:K332,H334)&lt;0),"---",INDEX(B2B!A:K,MATCH('B2B Pin Table'!B336,B2B!A:A,0),3)),"---")</f>
        <v>B31</v>
      </c>
      <c r="F336" s="19" t="str">
        <f>IFERROR(IF((COUNTIF(B2B!A332:K332,L334)&lt;0),"---",INDEX(B2B!A:K,MATCH('B2B Pin Table'!B336,B2B!A:A,0),4)),"---")</f>
        <v>J2</v>
      </c>
      <c r="G336" s="19" t="str">
        <f>IFERROR(IF((COUNTIF(B2B!A332:K332,L334)&lt;0),"---",INDEX(B2B!A:K,MATCH('B2B Pin Table'!B336,B2B!A:A,0),5)),"---")</f>
        <v>B31</v>
      </c>
      <c r="H336" s="59" t="str">
        <f>IFERROR(IF(VLOOKUP($D336&amp;"-"&amp;$E336,IF($H$4="TEB0187_REV01",CALC_CONN_TEB0187_REV01!$F:$I),4,0)="--","---",IF($H$4="TEB0187_REV01",CALC_CONN_TEB0187_REV01!$G336&amp; " --&gt; " &amp;CALC_CONN_TEB0187_REV01!$I336&amp; " --&gt; ")),"---")</f>
        <v>---</v>
      </c>
      <c r="I336" s="19" t="str">
        <f>IFERROR(IF(VLOOKUP($D336&amp;"-"&amp;$E336,IF($H$4="TEB0187_REV01",CALC_CONN_TEB0187_REV01!$F:$H),3,0)="--",VLOOKUP($D336&amp;"-"&amp;$E336,IF($H$4="TEB0187_REV01",CALC_CONN_TEB0187_REV01!$F:$H),2,0),VLOOKUP($D336&amp;"-"&amp;$E336,IF($H$4="TEB0187_REV01",CALC_CONN_TEB0187_REV01!$F:$H),3,0)),"---")</f>
        <v>---</v>
      </c>
      <c r="J336" s="19" t="str">
        <f>IFERROR(VLOOKUP(I336,IF($H$4="TEB0187_REV01",RAW_c_TEB0187_REV01!$AE:$AM),9,0),"---")</f>
        <v>---</v>
      </c>
      <c r="K336" s="19" t="str">
        <f>IFERROR(VLOOKUP(D336&amp;"-"&amp;E336,IF($H$4="TEB0187_REV01",RAW_c_TEB0187_REV01!$AD:$AK,"???"),6,0),"---")</f>
        <v>---</v>
      </c>
      <c r="L336" s="19" t="str">
        <f>IFERROR(VLOOKUP(D336&amp;"-"&amp;E336,IF($H$4="TEB0187_REV01",RAW_c_TEB0187_REV01!$AD:$AL,"???"),9,0),"---")</f>
        <v>---</v>
      </c>
      <c r="M336" s="19" t="str">
        <f>IFERROR(IF(VLOOKUP($F336&amp;"-"&amp;$G336,IF($M$4="TEI0187_REV01",RAW_m_TEI0187_REV01!$F:$AU),43,0)="--","---",IF($M$4="TEI0187_REV01",RAW_m_TEI0187_REV01!$AT336&amp; " --&gt; " &amp;RAW_m_TEI0187_REV01!$AU336&amp; " --&gt; ")),"---")</f>
        <v>---</v>
      </c>
      <c r="N336" s="19" t="str">
        <f>IFERROR(VLOOKUP(F336&amp;"-"&amp;G336,IF($M$4="TEI0187_REV01",RAW_m_TEI0187_REV01!$AD:$AJ),7,0),"---")</f>
        <v>---</v>
      </c>
      <c r="O336" s="19" t="str">
        <f>IFERROR(VLOOKUP(N336,IF($M$4="TEI0187_REV01",RAW_m_TEI0187_REV01!$AJ:$AK),2,0),"---")</f>
        <v>---</v>
      </c>
      <c r="P336" s="19" t="str">
        <f>IFERROR(VLOOKUP(F336&amp;"-"&amp;G336,IF($M$4="TEI0187_REV01",RAW_m_TEI0187_REV01!$AD:$AG),3,0),"---")</f>
        <v>---</v>
      </c>
      <c r="Q336" s="19" t="str">
        <f>IFERROR(VLOOKUP(N336,IF($M$4="TEI0187_REV01",RAW_m_TEI0187_REV01!$AE:$AH),4,0),"---")</f>
        <v>---</v>
      </c>
      <c r="R336" s="19" t="str">
        <f>IFERROR(VLOOKUP(F336&amp;"-"&amp;G336,IF($M$4="TEI0187_REV01",RAW_m_TEI0187_REV01!$AD:$AG),4,0),"---")</f>
        <v>---</v>
      </c>
    </row>
    <row r="337" spans="2:18" x14ac:dyDescent="0.25">
      <c r="B337" s="78">
        <v>332</v>
      </c>
      <c r="C337" s="19" t="str">
        <f>IFERROR(INDEX(B2B!A:F,MATCH('B2B Pin Table'!B337,B2B!A:A,0),6),"---")</f>
        <v>GND</v>
      </c>
      <c r="D337" s="19" t="str">
        <f>IFERROR(IF((COUNTIF(B2B!A333:K333,H335)&lt;0),"---",INDEX(B2B!A:K,MATCH('B2B Pin Table'!B337,B2B!A:A,0),2)),"---")</f>
        <v>J2</v>
      </c>
      <c r="E337" s="19" t="str">
        <f>IFERROR(IF((COUNTIF(B2B!A333:K333,H335)&lt;0),"---",INDEX(B2B!A:K,MATCH('B2B Pin Table'!B337,B2B!A:A,0),3)),"---")</f>
        <v>B32</v>
      </c>
      <c r="F337" s="19" t="str">
        <f>IFERROR(IF((COUNTIF(B2B!A333:K333,L335)&lt;0),"---",INDEX(B2B!A:K,MATCH('B2B Pin Table'!B337,B2B!A:A,0),4)),"---")</f>
        <v>J2</v>
      </c>
      <c r="G337" s="19" t="str">
        <f>IFERROR(IF((COUNTIF(B2B!A333:K333,L335)&lt;0),"---",INDEX(B2B!A:K,MATCH('B2B Pin Table'!B337,B2B!A:A,0),5)),"---")</f>
        <v>B32</v>
      </c>
      <c r="H337" s="59" t="str">
        <f>IFERROR(IF(VLOOKUP($D337&amp;"-"&amp;$E337,IF($H$4="TEB0187_REV01",CALC_CONN_TEB0187_REV01!$F:$I),4,0)="--","---",IF($H$4="TEB0187_REV01",CALC_CONN_TEB0187_REV01!$G337&amp; " --&gt; " &amp;CALC_CONN_TEB0187_REV01!$I337&amp; " --&gt; ")),"---")</f>
        <v>---</v>
      </c>
      <c r="I337" s="19" t="str">
        <f>IFERROR(IF(VLOOKUP($D337&amp;"-"&amp;$E337,IF($H$4="TEB0187_REV01",CALC_CONN_TEB0187_REV01!$F:$H),3,0)="--",VLOOKUP($D337&amp;"-"&amp;$E337,IF($H$4="TEB0187_REV01",CALC_CONN_TEB0187_REV01!$F:$H),2,0),VLOOKUP($D337&amp;"-"&amp;$E337,IF($H$4="TEB0187_REV01",CALC_CONN_TEB0187_REV01!$F:$H),3,0)),"---")</f>
        <v>---</v>
      </c>
      <c r="J337" s="19" t="str">
        <f>IFERROR(VLOOKUP(I337,IF($H$4="TEB0187_REV01",RAW_c_TEB0187_REV01!$AE:$AM),9,0),"---")</f>
        <v>---</v>
      </c>
      <c r="K337" s="19" t="str">
        <f>IFERROR(VLOOKUP(D337&amp;"-"&amp;E337,IF($H$4="TEB0187_REV01",RAW_c_TEB0187_REV01!$AD:$AK,"???"),6,0),"---")</f>
        <v>---</v>
      </c>
      <c r="L337" s="19" t="str">
        <f>IFERROR(VLOOKUP(D337&amp;"-"&amp;E337,IF($H$4="TEB0187_REV01",RAW_c_TEB0187_REV01!$AD:$AL,"???"),9,0),"---")</f>
        <v>---</v>
      </c>
      <c r="M337" s="19" t="str">
        <f>IFERROR(IF(VLOOKUP($F337&amp;"-"&amp;$G337,IF($M$4="TEI0187_REV01",RAW_m_TEI0187_REV01!$F:$AU),43,0)="--","---",IF($M$4="TEI0187_REV01",RAW_m_TEI0187_REV01!$AT337&amp; " --&gt; " &amp;RAW_m_TEI0187_REV01!$AU337&amp; " --&gt; ")),"---")</f>
        <v>---</v>
      </c>
      <c r="N337" s="19" t="str">
        <f>IFERROR(VLOOKUP(F337&amp;"-"&amp;G337,IF($M$4="TEI0187_REV01",RAW_m_TEI0187_REV01!$AD:$AJ),7,0),"---")</f>
        <v>---</v>
      </c>
      <c r="O337" s="19" t="str">
        <f>IFERROR(VLOOKUP(N337,IF($M$4="TEI0187_REV01",RAW_m_TEI0187_REV01!$AJ:$AK),2,0),"---")</f>
        <v>---</v>
      </c>
      <c r="P337" s="19" t="str">
        <f>IFERROR(VLOOKUP(F337&amp;"-"&amp;G337,IF($M$4="TEI0187_REV01",RAW_m_TEI0187_REV01!$AD:$AG),3,0),"---")</f>
        <v>---</v>
      </c>
      <c r="Q337" s="19" t="str">
        <f>IFERROR(VLOOKUP(N337,IF($M$4="TEI0187_REV01",RAW_m_TEI0187_REV01!$AE:$AH),4,0),"---")</f>
        <v>---</v>
      </c>
      <c r="R337" s="19" t="str">
        <f>IFERROR(VLOOKUP(F337&amp;"-"&amp;G337,IF($M$4="TEI0187_REV01",RAW_m_TEI0187_REV01!$AD:$AG),4,0),"---")</f>
        <v>---</v>
      </c>
    </row>
    <row r="338" spans="2:18" x14ac:dyDescent="0.25">
      <c r="B338" s="78">
        <v>333</v>
      </c>
      <c r="C338" s="19" t="str">
        <f>IFERROR(INDEX(B2B!A:F,MATCH('B2B Pin Table'!B338,B2B!A:A,0),6),"---")</f>
        <v>SYSTEM</v>
      </c>
      <c r="D338" s="19" t="str">
        <f>IFERROR(IF((COUNTIF(B2B!A334:K334,H336)&lt;0),"---",INDEX(B2B!A:K,MATCH('B2B Pin Table'!B338,B2B!A:A,0),2)),"---")</f>
        <v>J2</v>
      </c>
      <c r="E338" s="19" t="str">
        <f>IFERROR(IF((COUNTIF(B2B!A334:K334,H336)&lt;0),"---",INDEX(B2B!A:K,MATCH('B2B Pin Table'!B338,B2B!A:A,0),3)),"---")</f>
        <v>B33</v>
      </c>
      <c r="F338" s="19" t="str">
        <f>IFERROR(IF((COUNTIF(B2B!A334:K334,L336)&lt;0),"---",INDEX(B2B!A:K,MATCH('B2B Pin Table'!B338,B2B!A:A,0),4)),"---")</f>
        <v>J2</v>
      </c>
      <c r="G338" s="19" t="str">
        <f>IFERROR(IF((COUNTIF(B2B!A334:K334,L336)&lt;0),"---",INDEX(B2B!A:K,MATCH('B2B Pin Table'!B338,B2B!A:A,0),5)),"---")</f>
        <v>B33</v>
      </c>
      <c r="H338" s="59" t="str">
        <f>IFERROR(IF(VLOOKUP($D338&amp;"-"&amp;$E338,IF($H$4="TEB0187_REV01",CALC_CONN_TEB0187_REV01!$F:$I),4,0)="--","---",IF($H$4="TEB0187_REV01",CALC_CONN_TEB0187_REV01!$G338&amp; " --&gt; " &amp;CALC_CONN_TEB0187_REV01!$I338&amp; " --&gt; ")),"---")</f>
        <v>---</v>
      </c>
      <c r="I338" s="19" t="str">
        <f>IFERROR(IF(VLOOKUP($D338&amp;"-"&amp;$E338,IF($H$4="TEB0187_REV01",CALC_CONN_TEB0187_REV01!$F:$H),3,0)="--",VLOOKUP($D338&amp;"-"&amp;$E338,IF($H$4="TEB0187_REV01",CALC_CONN_TEB0187_REV01!$F:$H),2,0),VLOOKUP($D338&amp;"-"&amp;$E338,IF($H$4="TEB0187_REV01",CALC_CONN_TEB0187_REV01!$F:$H),3,0)),"---")</f>
        <v>---</v>
      </c>
      <c r="J338" s="19" t="str">
        <f>IFERROR(VLOOKUP(I338,IF($H$4="TEB0187_REV01",RAW_c_TEB0187_REV01!$AE:$AM),9,0),"---")</f>
        <v>---</v>
      </c>
      <c r="K338" s="19" t="str">
        <f>IFERROR(VLOOKUP(D338&amp;"-"&amp;E338,IF($H$4="TEB0187_REV01",RAW_c_TEB0187_REV01!$AD:$AK,"???"),6,0),"---")</f>
        <v>---</v>
      </c>
      <c r="L338" s="19" t="str">
        <f>IFERROR(VLOOKUP(D338&amp;"-"&amp;E338,IF($H$4="TEB0187_REV01",RAW_c_TEB0187_REV01!$AD:$AL,"???"),9,0),"---")</f>
        <v>---</v>
      </c>
      <c r="M338" s="19" t="str">
        <f>IFERROR(IF(VLOOKUP($F338&amp;"-"&amp;$G338,IF($M$4="TEI0187_REV01",RAW_m_TEI0187_REV01!$F:$AU),43,0)="--","---",IF($M$4="TEI0187_REV01",RAW_m_TEI0187_REV01!$AT338&amp; " --&gt; " &amp;RAW_m_TEI0187_REV01!$AU338&amp; " --&gt; ")),"---")</f>
        <v>---</v>
      </c>
      <c r="N338" s="19" t="str">
        <f>IFERROR(VLOOKUP(F338&amp;"-"&amp;G338,IF($M$4="TEI0187_REV01",RAW_m_TEI0187_REV01!$AD:$AJ),7,0),"---")</f>
        <v>---</v>
      </c>
      <c r="O338" s="19" t="str">
        <f>IFERROR(VLOOKUP(N338,IF($M$4="TEI0187_REV01",RAW_m_TEI0187_REV01!$AJ:$AK),2,0),"---")</f>
        <v>---</v>
      </c>
      <c r="P338" s="19" t="str">
        <f>IFERROR(VLOOKUP(F338&amp;"-"&amp;G338,IF($M$4="TEI0187_REV01",RAW_m_TEI0187_REV01!$AD:$AG),3,0),"---")</f>
        <v>---</v>
      </c>
      <c r="Q338" s="19" t="str">
        <f>IFERROR(VLOOKUP(N338,IF($M$4="TEI0187_REV01",RAW_m_TEI0187_REV01!$AE:$AH),4,0),"---")</f>
        <v>---</v>
      </c>
      <c r="R338" s="19" t="str">
        <f>IFERROR(VLOOKUP(F338&amp;"-"&amp;G338,IF($M$4="TEI0187_REV01",RAW_m_TEI0187_REV01!$AD:$AG),4,0),"---")</f>
        <v>---</v>
      </c>
    </row>
    <row r="339" spans="2:18" x14ac:dyDescent="0.25">
      <c r="B339" s="78">
        <v>334</v>
      </c>
      <c r="C339" s="19" t="str">
        <f>IFERROR(INDEX(B2B!A:F,MATCH('B2B Pin Table'!B339,B2B!A:A,0),6),"---")</f>
        <v>SYSTEM</v>
      </c>
      <c r="D339" s="19" t="str">
        <f>IFERROR(IF((COUNTIF(B2B!A335:K335,H337)&lt;0),"---",INDEX(B2B!A:K,MATCH('B2B Pin Table'!B339,B2B!A:A,0),2)),"---")</f>
        <v>J2</v>
      </c>
      <c r="E339" s="19" t="str">
        <f>IFERROR(IF((COUNTIF(B2B!A335:K335,H337)&lt;0),"---",INDEX(B2B!A:K,MATCH('B2B Pin Table'!B339,B2B!A:A,0),3)),"---")</f>
        <v>B34</v>
      </c>
      <c r="F339" s="19" t="str">
        <f>IFERROR(IF((COUNTIF(B2B!A335:K335,L337)&lt;0),"---",INDEX(B2B!A:K,MATCH('B2B Pin Table'!B339,B2B!A:A,0),4)),"---")</f>
        <v>J2</v>
      </c>
      <c r="G339" s="19" t="str">
        <f>IFERROR(IF((COUNTIF(B2B!A335:K335,L337)&lt;0),"---",INDEX(B2B!A:K,MATCH('B2B Pin Table'!B339,B2B!A:A,0),5)),"---")</f>
        <v>B34</v>
      </c>
      <c r="H339" s="59" t="str">
        <f>IFERROR(IF(VLOOKUP($D339&amp;"-"&amp;$E339,IF($H$4="TEB0187_REV01",CALC_CONN_TEB0187_REV01!$F:$I),4,0)="--","---",IF($H$4="TEB0187_REV01",CALC_CONN_TEB0187_REV01!$G339&amp; " --&gt; " &amp;CALC_CONN_TEB0187_REV01!$I339&amp; " --&gt; ")),"---")</f>
        <v>---</v>
      </c>
      <c r="I339" s="19" t="str">
        <f>IFERROR(IF(VLOOKUP($D339&amp;"-"&amp;$E339,IF($H$4="TEB0187_REV01",CALC_CONN_TEB0187_REV01!$F:$H),3,0)="--",VLOOKUP($D339&amp;"-"&amp;$E339,IF($H$4="TEB0187_REV01",CALC_CONN_TEB0187_REV01!$F:$H),2,0),VLOOKUP($D339&amp;"-"&amp;$E339,IF($H$4="TEB0187_REV01",CALC_CONN_TEB0187_REV01!$F:$H),3,0)),"---")</f>
        <v>---</v>
      </c>
      <c r="J339" s="19" t="str">
        <f>IFERROR(VLOOKUP(I339,IF($H$4="TEB0187_REV01",RAW_c_TEB0187_REV01!$AE:$AM),9,0),"---")</f>
        <v>---</v>
      </c>
      <c r="K339" s="19" t="str">
        <f>IFERROR(VLOOKUP(D339&amp;"-"&amp;E339,IF($H$4="TEB0187_REV01",RAW_c_TEB0187_REV01!$AD:$AK,"???"),6,0),"---")</f>
        <v>---</v>
      </c>
      <c r="L339" s="19" t="str">
        <f>IFERROR(VLOOKUP(D339&amp;"-"&amp;E339,IF($H$4="TEB0187_REV01",RAW_c_TEB0187_REV01!$AD:$AL,"???"),9,0),"---")</f>
        <v>---</v>
      </c>
      <c r="M339" s="19" t="str">
        <f>IFERROR(IF(VLOOKUP($F339&amp;"-"&amp;$G339,IF($M$4="TEI0187_REV01",RAW_m_TEI0187_REV01!$F:$AU),43,0)="--","---",IF($M$4="TEI0187_REV01",RAW_m_TEI0187_REV01!$AT339&amp; " --&gt; " &amp;RAW_m_TEI0187_REV01!$AU339&amp; " --&gt; ")),"---")</f>
        <v>---</v>
      </c>
      <c r="N339" s="19" t="str">
        <f>IFERROR(VLOOKUP(F339&amp;"-"&amp;G339,IF($M$4="TEI0187_REV01",RAW_m_TEI0187_REV01!$AD:$AJ),7,0),"---")</f>
        <v>---</v>
      </c>
      <c r="O339" s="19" t="str">
        <f>IFERROR(VLOOKUP(N339,IF($M$4="TEI0187_REV01",RAW_m_TEI0187_REV01!$AJ:$AK),2,0),"---")</f>
        <v>---</v>
      </c>
      <c r="P339" s="19" t="str">
        <f>IFERROR(VLOOKUP(F339&amp;"-"&amp;G339,IF($M$4="TEI0187_REV01",RAW_m_TEI0187_REV01!$AD:$AG),3,0),"---")</f>
        <v>---</v>
      </c>
      <c r="Q339" s="19" t="str">
        <f>IFERROR(VLOOKUP(N339,IF($M$4="TEI0187_REV01",RAW_m_TEI0187_REV01!$AE:$AH),4,0),"---")</f>
        <v>---</v>
      </c>
      <c r="R339" s="19" t="str">
        <f>IFERROR(VLOOKUP(F339&amp;"-"&amp;G339,IF($M$4="TEI0187_REV01",RAW_m_TEI0187_REV01!$AD:$AG),4,0),"---")</f>
        <v>---</v>
      </c>
    </row>
    <row r="340" spans="2:18" x14ac:dyDescent="0.25">
      <c r="B340" s="78">
        <v>335</v>
      </c>
      <c r="C340" s="19" t="str">
        <f>IFERROR(INDEX(B2B!A:F,MATCH('B2B Pin Table'!B340,B2B!A:A,0),6),"---")</f>
        <v>GND</v>
      </c>
      <c r="D340" s="19" t="str">
        <f>IFERROR(IF((COUNTIF(B2B!A336:K336,H338)&lt;0),"---",INDEX(B2B!A:K,MATCH('B2B Pin Table'!B340,B2B!A:A,0),2)),"---")</f>
        <v>J2</v>
      </c>
      <c r="E340" s="19" t="str">
        <f>IFERROR(IF((COUNTIF(B2B!A336:K336,H338)&lt;0),"---",INDEX(B2B!A:K,MATCH('B2B Pin Table'!B340,B2B!A:A,0),3)),"---")</f>
        <v>B35</v>
      </c>
      <c r="F340" s="19" t="str">
        <f>IFERROR(IF((COUNTIF(B2B!A336:K336,L338)&lt;0),"---",INDEX(B2B!A:K,MATCH('B2B Pin Table'!B340,B2B!A:A,0),4)),"---")</f>
        <v>J2</v>
      </c>
      <c r="G340" s="19" t="str">
        <f>IFERROR(IF((COUNTIF(B2B!A336:K336,L338)&lt;0),"---",INDEX(B2B!A:K,MATCH('B2B Pin Table'!B340,B2B!A:A,0),5)),"---")</f>
        <v>B35</v>
      </c>
      <c r="H340" s="59" t="str">
        <f>IFERROR(IF(VLOOKUP($D340&amp;"-"&amp;$E340,IF($H$4="TEB0187_REV01",CALC_CONN_TEB0187_REV01!$F:$I),4,0)="--","---",IF($H$4="TEB0187_REV01",CALC_CONN_TEB0187_REV01!$G340&amp; " --&gt; " &amp;CALC_CONN_TEB0187_REV01!$I340&amp; " --&gt; ")),"---")</f>
        <v>---</v>
      </c>
      <c r="I340" s="19" t="str">
        <f>IFERROR(IF(VLOOKUP($D340&amp;"-"&amp;$E340,IF($H$4="TEB0187_REV01",CALC_CONN_TEB0187_REV01!$F:$H),3,0)="--",VLOOKUP($D340&amp;"-"&amp;$E340,IF($H$4="TEB0187_REV01",CALC_CONN_TEB0187_REV01!$F:$H),2,0),VLOOKUP($D340&amp;"-"&amp;$E340,IF($H$4="TEB0187_REV01",CALC_CONN_TEB0187_REV01!$F:$H),3,0)),"---")</f>
        <v>---</v>
      </c>
      <c r="J340" s="19" t="str">
        <f>IFERROR(VLOOKUP(I340,IF($H$4="TEB0187_REV01",RAW_c_TEB0187_REV01!$AE:$AM),9,0),"---")</f>
        <v>---</v>
      </c>
      <c r="K340" s="19" t="str">
        <f>IFERROR(VLOOKUP(D340&amp;"-"&amp;E340,IF($H$4="TEB0187_REV01",RAW_c_TEB0187_REV01!$AD:$AK,"???"),6,0),"---")</f>
        <v>---</v>
      </c>
      <c r="L340" s="19" t="str">
        <f>IFERROR(VLOOKUP(D340&amp;"-"&amp;E340,IF($H$4="TEB0187_REV01",RAW_c_TEB0187_REV01!$AD:$AL,"???"),9,0),"---")</f>
        <v>---</v>
      </c>
      <c r="M340" s="19" t="str">
        <f>IFERROR(IF(VLOOKUP($F340&amp;"-"&amp;$G340,IF($M$4="TEI0187_REV01",RAW_m_TEI0187_REV01!$F:$AU),43,0)="--","---",IF($M$4="TEI0187_REV01",RAW_m_TEI0187_REV01!$AT340&amp; " --&gt; " &amp;RAW_m_TEI0187_REV01!$AU340&amp; " --&gt; ")),"---")</f>
        <v>---</v>
      </c>
      <c r="N340" s="19" t="str">
        <f>IFERROR(VLOOKUP(F340&amp;"-"&amp;G340,IF($M$4="TEI0187_REV01",RAW_m_TEI0187_REV01!$AD:$AJ),7,0),"---")</f>
        <v>---</v>
      </c>
      <c r="O340" s="19" t="str">
        <f>IFERROR(VLOOKUP(N340,IF($M$4="TEI0187_REV01",RAW_m_TEI0187_REV01!$AJ:$AK),2,0),"---")</f>
        <v>---</v>
      </c>
      <c r="P340" s="19" t="str">
        <f>IFERROR(VLOOKUP(F340&amp;"-"&amp;G340,IF($M$4="TEI0187_REV01",RAW_m_TEI0187_REV01!$AD:$AG),3,0),"---")</f>
        <v>---</v>
      </c>
      <c r="Q340" s="19" t="str">
        <f>IFERROR(VLOOKUP(N340,IF($M$4="TEI0187_REV01",RAW_m_TEI0187_REV01!$AE:$AH),4,0),"---")</f>
        <v>---</v>
      </c>
      <c r="R340" s="19" t="str">
        <f>IFERROR(VLOOKUP(F340&amp;"-"&amp;G340,IF($M$4="TEI0187_REV01",RAW_m_TEI0187_REV01!$AD:$AG),4,0),"---")</f>
        <v>---</v>
      </c>
    </row>
    <row r="341" spans="2:18" x14ac:dyDescent="0.25">
      <c r="B341" s="78">
        <v>336</v>
      </c>
      <c r="C341" s="19" t="str">
        <f>IFERROR(INDEX(B2B!A:F,MATCH('B2B Pin Table'!B341,B2B!A:A,0),6),"---")</f>
        <v>GND</v>
      </c>
      <c r="D341" s="19" t="str">
        <f>IFERROR(IF((COUNTIF(B2B!A337:K337,H339)&lt;0),"---",INDEX(B2B!A:K,MATCH('B2B Pin Table'!B341,B2B!A:A,0),2)),"---")</f>
        <v>J2</v>
      </c>
      <c r="E341" s="19" t="str">
        <f>IFERROR(IF((COUNTIF(B2B!A337:K337,H339)&lt;0),"---",INDEX(B2B!A:K,MATCH('B2B Pin Table'!B341,B2B!A:A,0),3)),"---")</f>
        <v>B36</v>
      </c>
      <c r="F341" s="19" t="str">
        <f>IFERROR(IF((COUNTIF(B2B!A337:K337,L339)&lt;0),"---",INDEX(B2B!A:K,MATCH('B2B Pin Table'!B341,B2B!A:A,0),4)),"---")</f>
        <v>J2</v>
      </c>
      <c r="G341" s="19" t="str">
        <f>IFERROR(IF((COUNTIF(B2B!A337:K337,L339)&lt;0),"---",INDEX(B2B!A:K,MATCH('B2B Pin Table'!B341,B2B!A:A,0),5)),"---")</f>
        <v>B36</v>
      </c>
      <c r="H341" s="59" t="str">
        <f>IFERROR(IF(VLOOKUP($D341&amp;"-"&amp;$E341,IF($H$4="TEB0187_REV01",CALC_CONN_TEB0187_REV01!$F:$I),4,0)="--","---",IF($H$4="TEB0187_REV01",CALC_CONN_TEB0187_REV01!$G341&amp; " --&gt; " &amp;CALC_CONN_TEB0187_REV01!$I341&amp; " --&gt; ")),"---")</f>
        <v>---</v>
      </c>
      <c r="I341" s="19" t="str">
        <f>IFERROR(IF(VLOOKUP($D341&amp;"-"&amp;$E341,IF($H$4="TEB0187_REV01",CALC_CONN_TEB0187_REV01!$F:$H),3,0)="--",VLOOKUP($D341&amp;"-"&amp;$E341,IF($H$4="TEB0187_REV01",CALC_CONN_TEB0187_REV01!$F:$H),2,0),VLOOKUP($D341&amp;"-"&amp;$E341,IF($H$4="TEB0187_REV01",CALC_CONN_TEB0187_REV01!$F:$H),3,0)),"---")</f>
        <v>---</v>
      </c>
      <c r="J341" s="19" t="str">
        <f>IFERROR(VLOOKUP(I341,IF($H$4="TEB0187_REV01",RAW_c_TEB0187_REV01!$AE:$AM),9,0),"---")</f>
        <v>---</v>
      </c>
      <c r="K341" s="19" t="str">
        <f>IFERROR(VLOOKUP(D341&amp;"-"&amp;E341,IF($H$4="TEB0187_REV01",RAW_c_TEB0187_REV01!$AD:$AK,"???"),6,0),"---")</f>
        <v>---</v>
      </c>
      <c r="L341" s="19" t="str">
        <f>IFERROR(VLOOKUP(D341&amp;"-"&amp;E341,IF($H$4="TEB0187_REV01",RAW_c_TEB0187_REV01!$AD:$AL,"???"),9,0),"---")</f>
        <v>---</v>
      </c>
      <c r="M341" s="19" t="str">
        <f>IFERROR(IF(VLOOKUP($F341&amp;"-"&amp;$G341,IF($M$4="TEI0187_REV01",RAW_m_TEI0187_REV01!$F:$AU),43,0)="--","---",IF($M$4="TEI0187_REV01",RAW_m_TEI0187_REV01!$AT341&amp; " --&gt; " &amp;RAW_m_TEI0187_REV01!$AU341&amp; " --&gt; ")),"---")</f>
        <v>---</v>
      </c>
      <c r="N341" s="19" t="str">
        <f>IFERROR(VLOOKUP(F341&amp;"-"&amp;G341,IF($M$4="TEI0187_REV01",RAW_m_TEI0187_REV01!$AD:$AJ),7,0),"---")</f>
        <v>---</v>
      </c>
      <c r="O341" s="19" t="str">
        <f>IFERROR(VLOOKUP(N341,IF($M$4="TEI0187_REV01",RAW_m_TEI0187_REV01!$AJ:$AK),2,0),"---")</f>
        <v>---</v>
      </c>
      <c r="P341" s="19" t="str">
        <f>IFERROR(VLOOKUP(F341&amp;"-"&amp;G341,IF($M$4="TEI0187_REV01",RAW_m_TEI0187_REV01!$AD:$AG),3,0),"---")</f>
        <v>---</v>
      </c>
      <c r="Q341" s="19" t="str">
        <f>IFERROR(VLOOKUP(N341,IF($M$4="TEI0187_REV01",RAW_m_TEI0187_REV01!$AE:$AH),4,0),"---")</f>
        <v>---</v>
      </c>
      <c r="R341" s="19" t="str">
        <f>IFERROR(VLOOKUP(F341&amp;"-"&amp;G341,IF($M$4="TEI0187_REV01",RAW_m_TEI0187_REV01!$AD:$AG),4,0),"---")</f>
        <v>---</v>
      </c>
    </row>
    <row r="342" spans="2:18" x14ac:dyDescent="0.25">
      <c r="B342" s="78">
        <v>337</v>
      </c>
      <c r="C342" s="19" t="str">
        <f>IFERROR(INDEX(B2B!A:F,MATCH('B2B Pin Table'!B342,B2B!A:A,0),6),"---")</f>
        <v>SYSTEM</v>
      </c>
      <c r="D342" s="19" t="str">
        <f>IFERROR(IF((COUNTIF(B2B!A338:K338,H340)&lt;0),"---",INDEX(B2B!A:K,MATCH('B2B Pin Table'!B342,B2B!A:A,0),2)),"---")</f>
        <v>J2</v>
      </c>
      <c r="E342" s="19" t="str">
        <f>IFERROR(IF((COUNTIF(B2B!A338:K338,H340)&lt;0),"---",INDEX(B2B!A:K,MATCH('B2B Pin Table'!B342,B2B!A:A,0),3)),"---")</f>
        <v>B37</v>
      </c>
      <c r="F342" s="19" t="str">
        <f>IFERROR(IF((COUNTIF(B2B!A338:K338,L340)&lt;0),"---",INDEX(B2B!A:K,MATCH('B2B Pin Table'!B342,B2B!A:A,0),4)),"---")</f>
        <v>J2</v>
      </c>
      <c r="G342" s="19" t="str">
        <f>IFERROR(IF((COUNTIF(B2B!A338:K338,L340)&lt;0),"---",INDEX(B2B!A:K,MATCH('B2B Pin Table'!B342,B2B!A:A,0),5)),"---")</f>
        <v>B37</v>
      </c>
      <c r="H342" s="59" t="str">
        <f>IFERROR(IF(VLOOKUP($D342&amp;"-"&amp;$E342,IF($H$4="TEB0187_REV01",CALC_CONN_TEB0187_REV01!$F:$I),4,0)="--","---",IF($H$4="TEB0187_REV01",CALC_CONN_TEB0187_REV01!$G342&amp; " --&gt; " &amp;CALC_CONN_TEB0187_REV01!$I342&amp; " --&gt; ")),"---")</f>
        <v>---</v>
      </c>
      <c r="I342" s="19" t="str">
        <f>IFERROR(IF(VLOOKUP($D342&amp;"-"&amp;$E342,IF($H$4="TEB0187_REV01",CALC_CONN_TEB0187_REV01!$F:$H),3,0)="--",VLOOKUP($D342&amp;"-"&amp;$E342,IF($H$4="TEB0187_REV01",CALC_CONN_TEB0187_REV01!$F:$H),2,0),VLOOKUP($D342&amp;"-"&amp;$E342,IF($H$4="TEB0187_REV01",CALC_CONN_TEB0187_REV01!$F:$H),3,0)),"---")</f>
        <v>---</v>
      </c>
      <c r="J342" s="19" t="str">
        <f>IFERROR(VLOOKUP(I342,IF($H$4="TEB0187_REV01",RAW_c_TEB0187_REV01!$AE:$AM),9,0),"---")</f>
        <v>---</v>
      </c>
      <c r="K342" s="19" t="str">
        <f>IFERROR(VLOOKUP(D342&amp;"-"&amp;E342,IF($H$4="TEB0187_REV01",RAW_c_TEB0187_REV01!$AD:$AK,"???"),6,0),"---")</f>
        <v>---</v>
      </c>
      <c r="L342" s="19" t="str">
        <f>IFERROR(VLOOKUP(D342&amp;"-"&amp;E342,IF($H$4="TEB0187_REV01",RAW_c_TEB0187_REV01!$AD:$AL,"???"),9,0),"---")</f>
        <v>---</v>
      </c>
      <c r="M342" s="19" t="str">
        <f>IFERROR(IF(VLOOKUP($F342&amp;"-"&amp;$G342,IF($M$4="TEI0187_REV01",RAW_m_TEI0187_REV01!$F:$AU),43,0)="--","---",IF($M$4="TEI0187_REV01",RAW_m_TEI0187_REV01!$AT342&amp; " --&gt; " &amp;RAW_m_TEI0187_REV01!$AU342&amp; " --&gt; ")),"---")</f>
        <v>---</v>
      </c>
      <c r="N342" s="19" t="str">
        <f>IFERROR(VLOOKUP(F342&amp;"-"&amp;G342,IF($M$4="TEI0187_REV01",RAW_m_TEI0187_REV01!$AD:$AJ),7,0),"---")</f>
        <v>---</v>
      </c>
      <c r="O342" s="19" t="str">
        <f>IFERROR(VLOOKUP(N342,IF($M$4="TEI0187_REV01",RAW_m_TEI0187_REV01!$AJ:$AK),2,0),"---")</f>
        <v>---</v>
      </c>
      <c r="P342" s="19" t="str">
        <f>IFERROR(VLOOKUP(F342&amp;"-"&amp;G342,IF($M$4="TEI0187_REV01",RAW_m_TEI0187_REV01!$AD:$AG),3,0),"---")</f>
        <v>---</v>
      </c>
      <c r="Q342" s="19" t="str">
        <f>IFERROR(VLOOKUP(N342,IF($M$4="TEI0187_REV01",RAW_m_TEI0187_REV01!$AE:$AH),4,0),"---")</f>
        <v>---</v>
      </c>
      <c r="R342" s="19" t="str">
        <f>IFERROR(VLOOKUP(F342&amp;"-"&amp;G342,IF($M$4="TEI0187_REV01",RAW_m_TEI0187_REV01!$AD:$AG),4,0),"---")</f>
        <v>---</v>
      </c>
    </row>
    <row r="343" spans="2:18" x14ac:dyDescent="0.25">
      <c r="B343" s="78">
        <v>338</v>
      </c>
      <c r="C343" s="19" t="str">
        <f>IFERROR(INDEX(B2B!A:F,MATCH('B2B Pin Table'!B343,B2B!A:A,0),6),"---")</f>
        <v>SYSTEM</v>
      </c>
      <c r="D343" s="19" t="str">
        <f>IFERROR(IF((COUNTIF(B2B!A339:K339,H341)&lt;0),"---",INDEX(B2B!A:K,MATCH('B2B Pin Table'!B343,B2B!A:A,0),2)),"---")</f>
        <v>J2</v>
      </c>
      <c r="E343" s="19" t="str">
        <f>IFERROR(IF((COUNTIF(B2B!A339:K339,H341)&lt;0),"---",INDEX(B2B!A:K,MATCH('B2B Pin Table'!B343,B2B!A:A,0),3)),"---")</f>
        <v>B38</v>
      </c>
      <c r="F343" s="19" t="str">
        <f>IFERROR(IF((COUNTIF(B2B!A339:K339,L341)&lt;0),"---",INDEX(B2B!A:K,MATCH('B2B Pin Table'!B343,B2B!A:A,0),4)),"---")</f>
        <v>J2</v>
      </c>
      <c r="G343" s="19" t="str">
        <f>IFERROR(IF((COUNTIF(B2B!A339:K339,L341)&lt;0),"---",INDEX(B2B!A:K,MATCH('B2B Pin Table'!B343,B2B!A:A,0),5)),"---")</f>
        <v>B38</v>
      </c>
      <c r="H343" s="59" t="str">
        <f>IFERROR(IF(VLOOKUP($D343&amp;"-"&amp;$E343,IF($H$4="TEB0187_REV01",CALC_CONN_TEB0187_REV01!$F:$I),4,0)="--","---",IF($H$4="TEB0187_REV01",CALC_CONN_TEB0187_REV01!$G343&amp; " --&gt; " &amp;CALC_CONN_TEB0187_REV01!$I343&amp; " --&gt; ")),"---")</f>
        <v>---</v>
      </c>
      <c r="I343" s="19" t="str">
        <f>IFERROR(IF(VLOOKUP($D343&amp;"-"&amp;$E343,IF($H$4="TEB0187_REV01",CALC_CONN_TEB0187_REV01!$F:$H),3,0)="--",VLOOKUP($D343&amp;"-"&amp;$E343,IF($H$4="TEB0187_REV01",CALC_CONN_TEB0187_REV01!$F:$H),2,0),VLOOKUP($D343&amp;"-"&amp;$E343,IF($H$4="TEB0187_REV01",CALC_CONN_TEB0187_REV01!$F:$H),3,0)),"---")</f>
        <v>---</v>
      </c>
      <c r="J343" s="19" t="str">
        <f>IFERROR(VLOOKUP(I343,IF($H$4="TEB0187_REV01",RAW_c_TEB0187_REV01!$AE:$AM),9,0),"---")</f>
        <v>---</v>
      </c>
      <c r="K343" s="19" t="str">
        <f>IFERROR(VLOOKUP(D343&amp;"-"&amp;E343,IF($H$4="TEB0187_REV01",RAW_c_TEB0187_REV01!$AD:$AK,"???"),6,0),"---")</f>
        <v>---</v>
      </c>
      <c r="L343" s="19" t="str">
        <f>IFERROR(VLOOKUP(D343&amp;"-"&amp;E343,IF($H$4="TEB0187_REV01",RAW_c_TEB0187_REV01!$AD:$AL,"???"),9,0),"---")</f>
        <v>---</v>
      </c>
      <c r="M343" s="19" t="str">
        <f>IFERROR(IF(VLOOKUP($F343&amp;"-"&amp;$G343,IF($M$4="TEI0187_REV01",RAW_m_TEI0187_REV01!$F:$AU),43,0)="--","---",IF($M$4="TEI0187_REV01",RAW_m_TEI0187_REV01!$AT343&amp; " --&gt; " &amp;RAW_m_TEI0187_REV01!$AU343&amp; " --&gt; ")),"---")</f>
        <v>---</v>
      </c>
      <c r="N343" s="19" t="str">
        <f>IFERROR(VLOOKUP(F343&amp;"-"&amp;G343,IF($M$4="TEI0187_REV01",RAW_m_TEI0187_REV01!$AD:$AJ),7,0),"---")</f>
        <v>---</v>
      </c>
      <c r="O343" s="19" t="str">
        <f>IFERROR(VLOOKUP(N343,IF($M$4="TEI0187_REV01",RAW_m_TEI0187_REV01!$AJ:$AK),2,0),"---")</f>
        <v>---</v>
      </c>
      <c r="P343" s="19" t="str">
        <f>IFERROR(VLOOKUP(F343&amp;"-"&amp;G343,IF($M$4="TEI0187_REV01",RAW_m_TEI0187_REV01!$AD:$AG),3,0),"---")</f>
        <v>---</v>
      </c>
      <c r="Q343" s="19" t="str">
        <f>IFERROR(VLOOKUP(N343,IF($M$4="TEI0187_REV01",RAW_m_TEI0187_REV01!$AE:$AH),4,0),"---")</f>
        <v>---</v>
      </c>
      <c r="R343" s="19" t="str">
        <f>IFERROR(VLOOKUP(F343&amp;"-"&amp;G343,IF($M$4="TEI0187_REV01",RAW_m_TEI0187_REV01!$AD:$AG),4,0),"---")</f>
        <v>---</v>
      </c>
    </row>
    <row r="344" spans="2:18" x14ac:dyDescent="0.25">
      <c r="B344" s="78">
        <v>339</v>
      </c>
      <c r="C344" s="19" t="str">
        <f>IFERROR(INDEX(B2B!A:F,MATCH('B2B Pin Table'!B344,B2B!A:A,0),6),"---")</f>
        <v>GND</v>
      </c>
      <c r="D344" s="19" t="str">
        <f>IFERROR(IF((COUNTIF(B2B!A340:K340,H342)&lt;0),"---",INDEX(B2B!A:K,MATCH('B2B Pin Table'!B344,B2B!A:A,0),2)),"---")</f>
        <v>J2</v>
      </c>
      <c r="E344" s="19" t="str">
        <f>IFERROR(IF((COUNTIF(B2B!A340:K340,H342)&lt;0),"---",INDEX(B2B!A:K,MATCH('B2B Pin Table'!B344,B2B!A:A,0),3)),"---")</f>
        <v>B39</v>
      </c>
      <c r="F344" s="19" t="str">
        <f>IFERROR(IF((COUNTIF(B2B!A340:K340,L342)&lt;0),"---",INDEX(B2B!A:K,MATCH('B2B Pin Table'!B344,B2B!A:A,0),4)),"---")</f>
        <v>J2</v>
      </c>
      <c r="G344" s="19" t="str">
        <f>IFERROR(IF((COUNTIF(B2B!A340:K340,L342)&lt;0),"---",INDEX(B2B!A:K,MATCH('B2B Pin Table'!B344,B2B!A:A,0),5)),"---")</f>
        <v>B39</v>
      </c>
      <c r="H344" s="59" t="str">
        <f>IFERROR(IF(VLOOKUP($D344&amp;"-"&amp;$E344,IF($H$4="TEB0187_REV01",CALC_CONN_TEB0187_REV01!$F:$I),4,0)="--","---",IF($H$4="TEB0187_REV01",CALC_CONN_TEB0187_REV01!$G344&amp; " --&gt; " &amp;CALC_CONN_TEB0187_REV01!$I344&amp; " --&gt; ")),"---")</f>
        <v>---</v>
      </c>
      <c r="I344" s="19" t="str">
        <f>IFERROR(IF(VLOOKUP($D344&amp;"-"&amp;$E344,IF($H$4="TEB0187_REV01",CALC_CONN_TEB0187_REV01!$F:$H),3,0)="--",VLOOKUP($D344&amp;"-"&amp;$E344,IF($H$4="TEB0187_REV01",CALC_CONN_TEB0187_REV01!$F:$H),2,0),VLOOKUP($D344&amp;"-"&amp;$E344,IF($H$4="TEB0187_REV01",CALC_CONN_TEB0187_REV01!$F:$H),3,0)),"---")</f>
        <v>---</v>
      </c>
      <c r="J344" s="19" t="str">
        <f>IFERROR(VLOOKUP(I344,IF($H$4="TEB0187_REV01",RAW_c_TEB0187_REV01!$AE:$AM),9,0),"---")</f>
        <v>---</v>
      </c>
      <c r="K344" s="19" t="str">
        <f>IFERROR(VLOOKUP(D344&amp;"-"&amp;E344,IF($H$4="TEB0187_REV01",RAW_c_TEB0187_REV01!$AD:$AK,"???"),6,0),"---")</f>
        <v>---</v>
      </c>
      <c r="L344" s="19" t="str">
        <f>IFERROR(VLOOKUP(D344&amp;"-"&amp;E344,IF($H$4="TEB0187_REV01",RAW_c_TEB0187_REV01!$AD:$AL,"???"),9,0),"---")</f>
        <v>---</v>
      </c>
      <c r="M344" s="19" t="str">
        <f>IFERROR(IF(VLOOKUP($F344&amp;"-"&amp;$G344,IF($M$4="TEI0187_REV01",RAW_m_TEI0187_REV01!$F:$AU),43,0)="--","---",IF($M$4="TEI0187_REV01",RAW_m_TEI0187_REV01!$AT344&amp; " --&gt; " &amp;RAW_m_TEI0187_REV01!$AU344&amp; " --&gt; ")),"---")</f>
        <v>---</v>
      </c>
      <c r="N344" s="19" t="str">
        <f>IFERROR(VLOOKUP(F344&amp;"-"&amp;G344,IF($M$4="TEI0187_REV01",RAW_m_TEI0187_REV01!$AD:$AJ),7,0),"---")</f>
        <v>---</v>
      </c>
      <c r="O344" s="19" t="str">
        <f>IFERROR(VLOOKUP(N344,IF($M$4="TEI0187_REV01",RAW_m_TEI0187_REV01!$AJ:$AK),2,0),"---")</f>
        <v>---</v>
      </c>
      <c r="P344" s="19" t="str">
        <f>IFERROR(VLOOKUP(F344&amp;"-"&amp;G344,IF($M$4="TEI0187_REV01",RAW_m_TEI0187_REV01!$AD:$AG),3,0),"---")</f>
        <v>---</v>
      </c>
      <c r="Q344" s="19" t="str">
        <f>IFERROR(VLOOKUP(N344,IF($M$4="TEI0187_REV01",RAW_m_TEI0187_REV01!$AE:$AH),4,0),"---")</f>
        <v>---</v>
      </c>
      <c r="R344" s="19" t="str">
        <f>IFERROR(VLOOKUP(F344&amp;"-"&amp;G344,IF($M$4="TEI0187_REV01",RAW_m_TEI0187_REV01!$AD:$AG),4,0),"---")</f>
        <v>---</v>
      </c>
    </row>
    <row r="345" spans="2:18" x14ac:dyDescent="0.25">
      <c r="B345" s="78">
        <v>340</v>
      </c>
      <c r="C345" s="19" t="str">
        <f>IFERROR(INDEX(B2B!A:F,MATCH('B2B Pin Table'!B345,B2B!A:A,0),6),"---")</f>
        <v>GND</v>
      </c>
      <c r="D345" s="19" t="str">
        <f>IFERROR(IF((COUNTIF(B2B!A341:K341,H343)&lt;0),"---",INDEX(B2B!A:K,MATCH('B2B Pin Table'!B345,B2B!A:A,0),2)),"---")</f>
        <v>J2</v>
      </c>
      <c r="E345" s="19" t="str">
        <f>IFERROR(IF((COUNTIF(B2B!A341:K341,H343)&lt;0),"---",INDEX(B2B!A:K,MATCH('B2B Pin Table'!B345,B2B!A:A,0),3)),"---")</f>
        <v>B40</v>
      </c>
      <c r="F345" s="19" t="str">
        <f>IFERROR(IF((COUNTIF(B2B!A341:K341,L343)&lt;0),"---",INDEX(B2B!A:K,MATCH('B2B Pin Table'!B345,B2B!A:A,0),4)),"---")</f>
        <v>J2</v>
      </c>
      <c r="G345" s="19" t="str">
        <f>IFERROR(IF((COUNTIF(B2B!A341:K341,L343)&lt;0),"---",INDEX(B2B!A:K,MATCH('B2B Pin Table'!B345,B2B!A:A,0),5)),"---")</f>
        <v>B40</v>
      </c>
      <c r="H345" s="59" t="str">
        <f>IFERROR(IF(VLOOKUP($D345&amp;"-"&amp;$E345,IF($H$4="TEB0187_REV01",CALC_CONN_TEB0187_REV01!$F:$I),4,0)="--","---",IF($H$4="TEB0187_REV01",CALC_CONN_TEB0187_REV01!$G345&amp; " --&gt; " &amp;CALC_CONN_TEB0187_REV01!$I345&amp; " --&gt; ")),"---")</f>
        <v>---</v>
      </c>
      <c r="I345" s="19" t="str">
        <f>IFERROR(IF(VLOOKUP($D345&amp;"-"&amp;$E345,IF($H$4="TEB0187_REV01",CALC_CONN_TEB0187_REV01!$F:$H),3,0)="--",VLOOKUP($D345&amp;"-"&amp;$E345,IF($H$4="TEB0187_REV01",CALC_CONN_TEB0187_REV01!$F:$H),2,0),VLOOKUP($D345&amp;"-"&amp;$E345,IF($H$4="TEB0187_REV01",CALC_CONN_TEB0187_REV01!$F:$H),3,0)),"---")</f>
        <v>---</v>
      </c>
      <c r="J345" s="19" t="str">
        <f>IFERROR(VLOOKUP(I345,IF($H$4="TEB0187_REV01",RAW_c_TEB0187_REV01!$AE:$AM),9,0),"---")</f>
        <v>---</v>
      </c>
      <c r="K345" s="19" t="str">
        <f>IFERROR(VLOOKUP(D345&amp;"-"&amp;E345,IF($H$4="TEB0187_REV01",RAW_c_TEB0187_REV01!$AD:$AK,"???"),6,0),"---")</f>
        <v>---</v>
      </c>
      <c r="L345" s="19" t="str">
        <f>IFERROR(VLOOKUP(D345&amp;"-"&amp;E345,IF($H$4="TEB0187_REV01",RAW_c_TEB0187_REV01!$AD:$AL,"???"),9,0),"---")</f>
        <v>---</v>
      </c>
      <c r="M345" s="19" t="str">
        <f>IFERROR(IF(VLOOKUP($F345&amp;"-"&amp;$G345,IF($M$4="TEI0187_REV01",RAW_m_TEI0187_REV01!$F:$AU),43,0)="--","---",IF($M$4="TEI0187_REV01",RAW_m_TEI0187_REV01!$AT345&amp; " --&gt; " &amp;RAW_m_TEI0187_REV01!$AU345&amp; " --&gt; ")),"---")</f>
        <v>---</v>
      </c>
      <c r="N345" s="19" t="str">
        <f>IFERROR(VLOOKUP(F345&amp;"-"&amp;G345,IF($M$4="TEI0187_REV01",RAW_m_TEI0187_REV01!$AD:$AJ),7,0),"---")</f>
        <v>---</v>
      </c>
      <c r="O345" s="19" t="str">
        <f>IFERROR(VLOOKUP(N345,IF($M$4="TEI0187_REV01",RAW_m_TEI0187_REV01!$AJ:$AK),2,0),"---")</f>
        <v>---</v>
      </c>
      <c r="P345" s="19" t="str">
        <f>IFERROR(VLOOKUP(F345&amp;"-"&amp;G345,IF($M$4="TEI0187_REV01",RAW_m_TEI0187_REV01!$AD:$AG),3,0),"---")</f>
        <v>---</v>
      </c>
      <c r="Q345" s="19" t="str">
        <f>IFERROR(VLOOKUP(N345,IF($M$4="TEI0187_REV01",RAW_m_TEI0187_REV01!$AE:$AH),4,0),"---")</f>
        <v>---</v>
      </c>
      <c r="R345" s="19" t="str">
        <f>IFERROR(VLOOKUP(F345&amp;"-"&amp;G345,IF($M$4="TEI0187_REV01",RAW_m_TEI0187_REV01!$AD:$AG),4,0),"---")</f>
        <v>---</v>
      </c>
    </row>
    <row r="346" spans="2:18" x14ac:dyDescent="0.25">
      <c r="B346" s="78">
        <v>341</v>
      </c>
      <c r="C346" s="19" t="str">
        <f>IFERROR(INDEX(B2B!A:F,MATCH('B2B Pin Table'!B346,B2B!A:A,0),6),"---")</f>
        <v>SYSTEM</v>
      </c>
      <c r="D346" s="19" t="str">
        <f>IFERROR(IF((COUNTIF(B2B!A342:K342,H344)&lt;0),"---",INDEX(B2B!A:K,MATCH('B2B Pin Table'!B346,B2B!A:A,0),2)),"---")</f>
        <v>J2</v>
      </c>
      <c r="E346" s="19" t="str">
        <f>IFERROR(IF((COUNTIF(B2B!A342:K342,H344)&lt;0),"---",INDEX(B2B!A:K,MATCH('B2B Pin Table'!B346,B2B!A:A,0),3)),"---")</f>
        <v>B41</v>
      </c>
      <c r="F346" s="19" t="str">
        <f>IFERROR(IF((COUNTIF(B2B!A342:K342,L344)&lt;0),"---",INDEX(B2B!A:K,MATCH('B2B Pin Table'!B346,B2B!A:A,0),4)),"---")</f>
        <v>J2</v>
      </c>
      <c r="G346" s="19" t="str">
        <f>IFERROR(IF((COUNTIF(B2B!A342:K342,L344)&lt;0),"---",INDEX(B2B!A:K,MATCH('B2B Pin Table'!B346,B2B!A:A,0),5)),"---")</f>
        <v>B41</v>
      </c>
      <c r="H346" s="59" t="str">
        <f>IFERROR(IF(VLOOKUP($D346&amp;"-"&amp;$E346,IF($H$4="TEB0187_REV01",CALC_CONN_TEB0187_REV01!$F:$I),4,0)="--","---",IF($H$4="TEB0187_REV01",CALC_CONN_TEB0187_REV01!$G346&amp; " --&gt; " &amp;CALC_CONN_TEB0187_REV01!$I346&amp; " --&gt; ")),"---")</f>
        <v>---</v>
      </c>
      <c r="I346" s="19" t="str">
        <f>IFERROR(IF(VLOOKUP($D346&amp;"-"&amp;$E346,IF($H$4="TEB0187_REV01",CALC_CONN_TEB0187_REV01!$F:$H),3,0)="--",VLOOKUP($D346&amp;"-"&amp;$E346,IF($H$4="TEB0187_REV01",CALC_CONN_TEB0187_REV01!$F:$H),2,0),VLOOKUP($D346&amp;"-"&amp;$E346,IF($H$4="TEB0187_REV01",CALC_CONN_TEB0187_REV01!$F:$H),3,0)),"---")</f>
        <v>---</v>
      </c>
      <c r="J346" s="19" t="str">
        <f>IFERROR(VLOOKUP(I346,IF($H$4="TEB0187_REV01",RAW_c_TEB0187_REV01!$AE:$AM),9,0),"---")</f>
        <v>---</v>
      </c>
      <c r="K346" s="19" t="str">
        <f>IFERROR(VLOOKUP(D346&amp;"-"&amp;E346,IF($H$4="TEB0187_REV01",RAW_c_TEB0187_REV01!$AD:$AK,"???"),6,0),"---")</f>
        <v>---</v>
      </c>
      <c r="L346" s="19" t="str">
        <f>IFERROR(VLOOKUP(D346&amp;"-"&amp;E346,IF($H$4="TEB0187_REV01",RAW_c_TEB0187_REV01!$AD:$AL,"???"),9,0),"---")</f>
        <v>---</v>
      </c>
      <c r="M346" s="19" t="str">
        <f>IFERROR(IF(VLOOKUP($F346&amp;"-"&amp;$G346,IF($M$4="TEI0187_REV01",RAW_m_TEI0187_REV01!$F:$AU),43,0)="--","---",IF($M$4="TEI0187_REV01",RAW_m_TEI0187_REV01!$AT346&amp; " --&gt; " &amp;RAW_m_TEI0187_REV01!$AU346&amp; " --&gt; ")),"---")</f>
        <v>---</v>
      </c>
      <c r="N346" s="19" t="str">
        <f>IFERROR(VLOOKUP(F346&amp;"-"&amp;G346,IF($M$4="TEI0187_REV01",RAW_m_TEI0187_REV01!$AD:$AJ),7,0),"---")</f>
        <v>---</v>
      </c>
      <c r="O346" s="19" t="str">
        <f>IFERROR(VLOOKUP(N346,IF($M$4="TEI0187_REV01",RAW_m_TEI0187_REV01!$AJ:$AK),2,0),"---")</f>
        <v>---</v>
      </c>
      <c r="P346" s="19" t="str">
        <f>IFERROR(VLOOKUP(F346&amp;"-"&amp;G346,IF($M$4="TEI0187_REV01",RAW_m_TEI0187_REV01!$AD:$AG),3,0),"---")</f>
        <v>---</v>
      </c>
      <c r="Q346" s="19" t="str">
        <f>IFERROR(VLOOKUP(N346,IF($M$4="TEI0187_REV01",RAW_m_TEI0187_REV01!$AE:$AH),4,0),"---")</f>
        <v>---</v>
      </c>
      <c r="R346" s="19" t="str">
        <f>IFERROR(VLOOKUP(F346&amp;"-"&amp;G346,IF($M$4="TEI0187_REV01",RAW_m_TEI0187_REV01!$AD:$AG),4,0),"---")</f>
        <v>---</v>
      </c>
    </row>
    <row r="347" spans="2:18" x14ac:dyDescent="0.25">
      <c r="B347" s="78">
        <v>342</v>
      </c>
      <c r="C347" s="19" t="str">
        <f>IFERROR(INDEX(B2B!A:F,MATCH('B2B Pin Table'!B347,B2B!A:A,0),6),"---")</f>
        <v>SYSTEM</v>
      </c>
      <c r="D347" s="19" t="str">
        <f>IFERROR(IF((COUNTIF(B2B!A343:K343,H345)&lt;0),"---",INDEX(B2B!A:K,MATCH('B2B Pin Table'!B347,B2B!A:A,0),2)),"---")</f>
        <v>J2</v>
      </c>
      <c r="E347" s="19" t="str">
        <f>IFERROR(IF((COUNTIF(B2B!A343:K343,H345)&lt;0),"---",INDEX(B2B!A:K,MATCH('B2B Pin Table'!B347,B2B!A:A,0),3)),"---")</f>
        <v>B42</v>
      </c>
      <c r="F347" s="19" t="str">
        <f>IFERROR(IF((COUNTIF(B2B!A343:K343,L345)&lt;0),"---",INDEX(B2B!A:K,MATCH('B2B Pin Table'!B347,B2B!A:A,0),4)),"---")</f>
        <v>J2</v>
      </c>
      <c r="G347" s="19" t="str">
        <f>IFERROR(IF((COUNTIF(B2B!A343:K343,L345)&lt;0),"---",INDEX(B2B!A:K,MATCH('B2B Pin Table'!B347,B2B!A:A,0),5)),"---")</f>
        <v>B42</v>
      </c>
      <c r="H347" s="59" t="str">
        <f>IFERROR(IF(VLOOKUP($D347&amp;"-"&amp;$E347,IF($H$4="TEB0187_REV01",CALC_CONN_TEB0187_REV01!$F:$I),4,0)="--","---",IF($H$4="TEB0187_REV01",CALC_CONN_TEB0187_REV01!$G347&amp; " --&gt; " &amp;CALC_CONN_TEB0187_REV01!$I347&amp; " --&gt; ")),"---")</f>
        <v>---</v>
      </c>
      <c r="I347" s="19" t="str">
        <f>IFERROR(IF(VLOOKUP($D347&amp;"-"&amp;$E347,IF($H$4="TEB0187_REV01",CALC_CONN_TEB0187_REV01!$F:$H),3,0)="--",VLOOKUP($D347&amp;"-"&amp;$E347,IF($H$4="TEB0187_REV01",CALC_CONN_TEB0187_REV01!$F:$H),2,0),VLOOKUP($D347&amp;"-"&amp;$E347,IF($H$4="TEB0187_REV01",CALC_CONN_TEB0187_REV01!$F:$H),3,0)),"---")</f>
        <v>---</v>
      </c>
      <c r="J347" s="19" t="str">
        <f>IFERROR(VLOOKUP(I347,IF($H$4="TEB0187_REV01",RAW_c_TEB0187_REV01!$AE:$AM),9,0),"---")</f>
        <v>---</v>
      </c>
      <c r="K347" s="19" t="str">
        <f>IFERROR(VLOOKUP(D347&amp;"-"&amp;E347,IF($H$4="TEB0187_REV01",RAW_c_TEB0187_REV01!$AD:$AK,"???"),6,0),"---")</f>
        <v>---</v>
      </c>
      <c r="L347" s="19" t="str">
        <f>IFERROR(VLOOKUP(D347&amp;"-"&amp;E347,IF($H$4="TEB0187_REV01",RAW_c_TEB0187_REV01!$AD:$AL,"???"),9,0),"---")</f>
        <v>---</v>
      </c>
      <c r="M347" s="19" t="str">
        <f>IFERROR(IF(VLOOKUP($F347&amp;"-"&amp;$G347,IF($M$4="TEI0187_REV01",RAW_m_TEI0187_REV01!$F:$AU),43,0)="--","---",IF($M$4="TEI0187_REV01",RAW_m_TEI0187_REV01!$AT347&amp; " --&gt; " &amp;RAW_m_TEI0187_REV01!$AU347&amp; " --&gt; ")),"---")</f>
        <v>---</v>
      </c>
      <c r="N347" s="19" t="str">
        <f>IFERROR(VLOOKUP(F347&amp;"-"&amp;G347,IF($M$4="TEI0187_REV01",RAW_m_TEI0187_REV01!$AD:$AJ),7,0),"---")</f>
        <v>---</v>
      </c>
      <c r="O347" s="19" t="str">
        <f>IFERROR(VLOOKUP(N347,IF($M$4="TEI0187_REV01",RAW_m_TEI0187_REV01!$AJ:$AK),2,0),"---")</f>
        <v>---</v>
      </c>
      <c r="P347" s="19" t="str">
        <f>IFERROR(VLOOKUP(F347&amp;"-"&amp;G347,IF($M$4="TEI0187_REV01",RAW_m_TEI0187_REV01!$AD:$AG),3,0),"---")</f>
        <v>---</v>
      </c>
      <c r="Q347" s="19" t="str">
        <f>IFERROR(VLOOKUP(N347,IF($M$4="TEI0187_REV01",RAW_m_TEI0187_REV01!$AE:$AH),4,0),"---")</f>
        <v>---</v>
      </c>
      <c r="R347" s="19" t="str">
        <f>IFERROR(VLOOKUP(F347&amp;"-"&amp;G347,IF($M$4="TEI0187_REV01",RAW_m_TEI0187_REV01!$AD:$AG),4,0),"---")</f>
        <v>---</v>
      </c>
    </row>
    <row r="348" spans="2:18" x14ac:dyDescent="0.25">
      <c r="B348" s="78">
        <v>343</v>
      </c>
      <c r="C348" s="19" t="str">
        <f>IFERROR(INDEX(B2B!A:F,MATCH('B2B Pin Table'!B348,B2B!A:A,0),6),"---")</f>
        <v>GND</v>
      </c>
      <c r="D348" s="19" t="str">
        <f>IFERROR(IF((COUNTIF(B2B!A344:K344,H346)&lt;0),"---",INDEX(B2B!A:K,MATCH('B2B Pin Table'!B348,B2B!A:A,0),2)),"---")</f>
        <v>J2</v>
      </c>
      <c r="E348" s="19" t="str">
        <f>IFERROR(IF((COUNTIF(B2B!A344:K344,H346)&lt;0),"---",INDEX(B2B!A:K,MATCH('B2B Pin Table'!B348,B2B!A:A,0),3)),"---")</f>
        <v>B43</v>
      </c>
      <c r="F348" s="19" t="str">
        <f>IFERROR(IF((COUNTIF(B2B!A344:K344,L346)&lt;0),"---",INDEX(B2B!A:K,MATCH('B2B Pin Table'!B348,B2B!A:A,0),4)),"---")</f>
        <v>J2</v>
      </c>
      <c r="G348" s="19" t="str">
        <f>IFERROR(IF((COUNTIF(B2B!A344:K344,L346)&lt;0),"---",INDEX(B2B!A:K,MATCH('B2B Pin Table'!B348,B2B!A:A,0),5)),"---")</f>
        <v>B43</v>
      </c>
      <c r="H348" s="59" t="str">
        <f>IFERROR(IF(VLOOKUP($D348&amp;"-"&amp;$E348,IF($H$4="TEB0187_REV01",CALC_CONN_TEB0187_REV01!$F:$I),4,0)="--","---",IF($H$4="TEB0187_REV01",CALC_CONN_TEB0187_REV01!$G348&amp; " --&gt; " &amp;CALC_CONN_TEB0187_REV01!$I348&amp; " --&gt; ")),"---")</f>
        <v>---</v>
      </c>
      <c r="I348" s="19" t="str">
        <f>IFERROR(IF(VLOOKUP($D348&amp;"-"&amp;$E348,IF($H$4="TEB0187_REV01",CALC_CONN_TEB0187_REV01!$F:$H),3,0)="--",VLOOKUP($D348&amp;"-"&amp;$E348,IF($H$4="TEB0187_REV01",CALC_CONN_TEB0187_REV01!$F:$H),2,0),VLOOKUP($D348&amp;"-"&amp;$E348,IF($H$4="TEB0187_REV01",CALC_CONN_TEB0187_REV01!$F:$H),3,0)),"---")</f>
        <v>---</v>
      </c>
      <c r="J348" s="19" t="str">
        <f>IFERROR(VLOOKUP(I348,IF($H$4="TEB0187_REV01",RAW_c_TEB0187_REV01!$AE:$AM),9,0),"---")</f>
        <v>---</v>
      </c>
      <c r="K348" s="19" t="str">
        <f>IFERROR(VLOOKUP(D348&amp;"-"&amp;E348,IF($H$4="TEB0187_REV01",RAW_c_TEB0187_REV01!$AD:$AK,"???"),6,0),"---")</f>
        <v>---</v>
      </c>
      <c r="L348" s="19" t="str">
        <f>IFERROR(VLOOKUP(D348&amp;"-"&amp;E348,IF($H$4="TEB0187_REV01",RAW_c_TEB0187_REV01!$AD:$AL,"???"),9,0),"---")</f>
        <v>---</v>
      </c>
      <c r="M348" s="19" t="str">
        <f>IFERROR(IF(VLOOKUP($F348&amp;"-"&amp;$G348,IF($M$4="TEI0187_REV01",RAW_m_TEI0187_REV01!$F:$AU),43,0)="--","---",IF($M$4="TEI0187_REV01",RAW_m_TEI0187_REV01!$AT348&amp; " --&gt; " &amp;RAW_m_TEI0187_REV01!$AU348&amp; " --&gt; ")),"---")</f>
        <v>---</v>
      </c>
      <c r="N348" s="19" t="str">
        <f>IFERROR(VLOOKUP(F348&amp;"-"&amp;G348,IF($M$4="TEI0187_REV01",RAW_m_TEI0187_REV01!$AD:$AJ),7,0),"---")</f>
        <v>---</v>
      </c>
      <c r="O348" s="19" t="str">
        <f>IFERROR(VLOOKUP(N348,IF($M$4="TEI0187_REV01",RAW_m_TEI0187_REV01!$AJ:$AK),2,0),"---")</f>
        <v>---</v>
      </c>
      <c r="P348" s="19" t="str">
        <f>IFERROR(VLOOKUP(F348&amp;"-"&amp;G348,IF($M$4="TEI0187_REV01",RAW_m_TEI0187_REV01!$AD:$AG),3,0),"---")</f>
        <v>---</v>
      </c>
      <c r="Q348" s="19" t="str">
        <f>IFERROR(VLOOKUP(N348,IF($M$4="TEI0187_REV01",RAW_m_TEI0187_REV01!$AE:$AH),4,0),"---")</f>
        <v>---</v>
      </c>
      <c r="R348" s="19" t="str">
        <f>IFERROR(VLOOKUP(F348&amp;"-"&amp;G348,IF($M$4="TEI0187_REV01",RAW_m_TEI0187_REV01!$AD:$AG),4,0),"---")</f>
        <v>---</v>
      </c>
    </row>
    <row r="349" spans="2:18" x14ac:dyDescent="0.25">
      <c r="B349" s="78">
        <v>344</v>
      </c>
      <c r="C349" s="19" t="str">
        <f>IFERROR(INDEX(B2B!A:F,MATCH('B2B Pin Table'!B349,B2B!A:A,0),6),"---")</f>
        <v>GND</v>
      </c>
      <c r="D349" s="19" t="str">
        <f>IFERROR(IF((COUNTIF(B2B!A345:K345,H347)&lt;0),"---",INDEX(B2B!A:K,MATCH('B2B Pin Table'!B349,B2B!A:A,0),2)),"---")</f>
        <v>J2</v>
      </c>
      <c r="E349" s="19" t="str">
        <f>IFERROR(IF((COUNTIF(B2B!A345:K345,H347)&lt;0),"---",INDEX(B2B!A:K,MATCH('B2B Pin Table'!B349,B2B!A:A,0),3)),"---")</f>
        <v>B44</v>
      </c>
      <c r="F349" s="19" t="str">
        <f>IFERROR(IF((COUNTIF(B2B!A345:K345,L347)&lt;0),"---",INDEX(B2B!A:K,MATCH('B2B Pin Table'!B349,B2B!A:A,0),4)),"---")</f>
        <v>J2</v>
      </c>
      <c r="G349" s="19" t="str">
        <f>IFERROR(IF((COUNTIF(B2B!A345:K345,L347)&lt;0),"---",INDEX(B2B!A:K,MATCH('B2B Pin Table'!B349,B2B!A:A,0),5)),"---")</f>
        <v>B44</v>
      </c>
      <c r="H349" s="59" t="str">
        <f>IFERROR(IF(VLOOKUP($D349&amp;"-"&amp;$E349,IF($H$4="TEB0187_REV01",CALC_CONN_TEB0187_REV01!$F:$I),4,0)="--","---",IF($H$4="TEB0187_REV01",CALC_CONN_TEB0187_REV01!$G349&amp; " --&gt; " &amp;CALC_CONN_TEB0187_REV01!$I349&amp; " --&gt; ")),"---")</f>
        <v>---</v>
      </c>
      <c r="I349" s="19" t="str">
        <f>IFERROR(IF(VLOOKUP($D349&amp;"-"&amp;$E349,IF($H$4="TEB0187_REV01",CALC_CONN_TEB0187_REV01!$F:$H),3,0)="--",VLOOKUP($D349&amp;"-"&amp;$E349,IF($H$4="TEB0187_REV01",CALC_CONN_TEB0187_REV01!$F:$H),2,0),VLOOKUP($D349&amp;"-"&amp;$E349,IF($H$4="TEB0187_REV01",CALC_CONN_TEB0187_REV01!$F:$H),3,0)),"---")</f>
        <v>---</v>
      </c>
      <c r="J349" s="19" t="str">
        <f>IFERROR(VLOOKUP(I349,IF($H$4="TEB0187_REV01",RAW_c_TEB0187_REV01!$AE:$AM),9,0),"---")</f>
        <v>---</v>
      </c>
      <c r="K349" s="19" t="str">
        <f>IFERROR(VLOOKUP(D349&amp;"-"&amp;E349,IF($H$4="TEB0187_REV01",RAW_c_TEB0187_REV01!$AD:$AK,"???"),6,0),"---")</f>
        <v>---</v>
      </c>
      <c r="L349" s="19" t="str">
        <f>IFERROR(VLOOKUP(D349&amp;"-"&amp;E349,IF($H$4="TEB0187_REV01",RAW_c_TEB0187_REV01!$AD:$AL,"???"),9,0),"---")</f>
        <v>---</v>
      </c>
      <c r="M349" s="19" t="str">
        <f>IFERROR(IF(VLOOKUP($F349&amp;"-"&amp;$G349,IF($M$4="TEI0187_REV01",RAW_m_TEI0187_REV01!$F:$AU),43,0)="--","---",IF($M$4="TEI0187_REV01",RAW_m_TEI0187_REV01!$AT349&amp; " --&gt; " &amp;RAW_m_TEI0187_REV01!$AU349&amp; " --&gt; ")),"---")</f>
        <v>---</v>
      </c>
      <c r="N349" s="19" t="str">
        <f>IFERROR(VLOOKUP(F349&amp;"-"&amp;G349,IF($M$4="TEI0187_REV01",RAW_m_TEI0187_REV01!$AD:$AJ),7,0),"---")</f>
        <v>---</v>
      </c>
      <c r="O349" s="19" t="str">
        <f>IFERROR(VLOOKUP(N349,IF($M$4="TEI0187_REV01",RAW_m_TEI0187_REV01!$AJ:$AK),2,0),"---")</f>
        <v>---</v>
      </c>
      <c r="P349" s="19" t="str">
        <f>IFERROR(VLOOKUP(F349&amp;"-"&amp;G349,IF($M$4="TEI0187_REV01",RAW_m_TEI0187_REV01!$AD:$AG),3,0),"---")</f>
        <v>---</v>
      </c>
      <c r="Q349" s="19" t="str">
        <f>IFERROR(VLOOKUP(N349,IF($M$4="TEI0187_REV01",RAW_m_TEI0187_REV01!$AE:$AH),4,0),"---")</f>
        <v>---</v>
      </c>
      <c r="R349" s="19" t="str">
        <f>IFERROR(VLOOKUP(F349&amp;"-"&amp;G349,IF($M$4="TEI0187_REV01",RAW_m_TEI0187_REV01!$AD:$AG),4,0),"---")</f>
        <v>---</v>
      </c>
    </row>
    <row r="350" spans="2:18" x14ac:dyDescent="0.25">
      <c r="B350" s="78">
        <v>345</v>
      </c>
      <c r="C350" s="19" t="str">
        <f>IFERROR(INDEX(B2B!A:F,MATCH('B2B Pin Table'!B350,B2B!A:A,0),6),"---")</f>
        <v>SYSTEM</v>
      </c>
      <c r="D350" s="19" t="str">
        <f>IFERROR(IF((COUNTIF(B2B!A346:K346,H348)&lt;0),"---",INDEX(B2B!A:K,MATCH('B2B Pin Table'!B350,B2B!A:A,0),2)),"---")</f>
        <v>J2</v>
      </c>
      <c r="E350" s="19" t="str">
        <f>IFERROR(IF((COUNTIF(B2B!A346:K346,H348)&lt;0),"---",INDEX(B2B!A:K,MATCH('B2B Pin Table'!B350,B2B!A:A,0),3)),"---")</f>
        <v>B45</v>
      </c>
      <c r="F350" s="19" t="str">
        <f>IFERROR(IF((COUNTIF(B2B!A346:K346,L348)&lt;0),"---",INDEX(B2B!A:K,MATCH('B2B Pin Table'!B350,B2B!A:A,0),4)),"---")</f>
        <v>J2</v>
      </c>
      <c r="G350" s="19" t="str">
        <f>IFERROR(IF((COUNTIF(B2B!A346:K346,L348)&lt;0),"---",INDEX(B2B!A:K,MATCH('B2B Pin Table'!B350,B2B!A:A,0),5)),"---")</f>
        <v>B45</v>
      </c>
      <c r="H350" s="59" t="str">
        <f>IFERROR(IF(VLOOKUP($D350&amp;"-"&amp;$E350,IF($H$4="TEB0187_REV01",CALC_CONN_TEB0187_REV01!$F:$I),4,0)="--","---",IF($H$4="TEB0187_REV01",CALC_CONN_TEB0187_REV01!$G350&amp; " --&gt; " &amp;CALC_CONN_TEB0187_REV01!$I350&amp; " --&gt; ")),"---")</f>
        <v>---</v>
      </c>
      <c r="I350" s="19" t="str">
        <f>IFERROR(IF(VLOOKUP($D350&amp;"-"&amp;$E350,IF($H$4="TEB0187_REV01",CALC_CONN_TEB0187_REV01!$F:$H),3,0)="--",VLOOKUP($D350&amp;"-"&amp;$E350,IF($H$4="TEB0187_REV01",CALC_CONN_TEB0187_REV01!$F:$H),2,0),VLOOKUP($D350&amp;"-"&amp;$E350,IF($H$4="TEB0187_REV01",CALC_CONN_TEB0187_REV01!$F:$H),3,0)),"---")</f>
        <v>---</v>
      </c>
      <c r="J350" s="19" t="str">
        <f>IFERROR(VLOOKUP(I350,IF($H$4="TEB0187_REV01",RAW_c_TEB0187_REV01!$AE:$AM),9,0),"---")</f>
        <v>---</v>
      </c>
      <c r="K350" s="19" t="str">
        <f>IFERROR(VLOOKUP(D350&amp;"-"&amp;E350,IF($H$4="TEB0187_REV01",RAW_c_TEB0187_REV01!$AD:$AK,"???"),6,0),"---")</f>
        <v>---</v>
      </c>
      <c r="L350" s="19" t="str">
        <f>IFERROR(VLOOKUP(D350&amp;"-"&amp;E350,IF($H$4="TEB0187_REV01",RAW_c_TEB0187_REV01!$AD:$AL,"???"),9,0),"---")</f>
        <v>---</v>
      </c>
      <c r="M350" s="19" t="str">
        <f>IFERROR(IF(VLOOKUP($F350&amp;"-"&amp;$G350,IF($M$4="TEI0187_REV01",RAW_m_TEI0187_REV01!$F:$AU),43,0)="--","---",IF($M$4="TEI0187_REV01",RAW_m_TEI0187_REV01!$AT350&amp; " --&gt; " &amp;RAW_m_TEI0187_REV01!$AU350&amp; " --&gt; ")),"---")</f>
        <v>---</v>
      </c>
      <c r="N350" s="19" t="str">
        <f>IFERROR(VLOOKUP(F350&amp;"-"&amp;G350,IF($M$4="TEI0187_REV01",RAW_m_TEI0187_REV01!$AD:$AJ),7,0),"---")</f>
        <v>---</v>
      </c>
      <c r="O350" s="19" t="str">
        <f>IFERROR(VLOOKUP(N350,IF($M$4="TEI0187_REV01",RAW_m_TEI0187_REV01!$AJ:$AK),2,0),"---")</f>
        <v>---</v>
      </c>
      <c r="P350" s="19" t="str">
        <f>IFERROR(VLOOKUP(F350&amp;"-"&amp;G350,IF($M$4="TEI0187_REV01",RAW_m_TEI0187_REV01!$AD:$AG),3,0),"---")</f>
        <v>---</v>
      </c>
      <c r="Q350" s="19" t="str">
        <f>IFERROR(VLOOKUP(N350,IF($M$4="TEI0187_REV01",RAW_m_TEI0187_REV01!$AE:$AH),4,0),"---")</f>
        <v>---</v>
      </c>
      <c r="R350" s="19" t="str">
        <f>IFERROR(VLOOKUP(F350&amp;"-"&amp;G350,IF($M$4="TEI0187_REV01",RAW_m_TEI0187_REV01!$AD:$AG),4,0),"---")</f>
        <v>---</v>
      </c>
    </row>
    <row r="351" spans="2:18" x14ac:dyDescent="0.25">
      <c r="B351" s="78">
        <v>346</v>
      </c>
      <c r="C351" s="19" t="str">
        <f>IFERROR(INDEX(B2B!A:F,MATCH('B2B Pin Table'!B351,B2B!A:A,0),6),"---")</f>
        <v>SYSTEM</v>
      </c>
      <c r="D351" s="19" t="str">
        <f>IFERROR(IF((COUNTIF(B2B!A347:K347,H349)&lt;0),"---",INDEX(B2B!A:K,MATCH('B2B Pin Table'!B351,B2B!A:A,0),2)),"---")</f>
        <v>J2</v>
      </c>
      <c r="E351" s="19" t="str">
        <f>IFERROR(IF((COUNTIF(B2B!A347:K347,H349)&lt;0),"---",INDEX(B2B!A:K,MATCH('B2B Pin Table'!B351,B2B!A:A,0),3)),"---")</f>
        <v>B46</v>
      </c>
      <c r="F351" s="19" t="str">
        <f>IFERROR(IF((COUNTIF(B2B!A347:K347,L349)&lt;0),"---",INDEX(B2B!A:K,MATCH('B2B Pin Table'!B351,B2B!A:A,0),4)),"---")</f>
        <v>J2</v>
      </c>
      <c r="G351" s="19" t="str">
        <f>IFERROR(IF((COUNTIF(B2B!A347:K347,L349)&lt;0),"---",INDEX(B2B!A:K,MATCH('B2B Pin Table'!B351,B2B!A:A,0),5)),"---")</f>
        <v>B46</v>
      </c>
      <c r="H351" s="59" t="str">
        <f>IFERROR(IF(VLOOKUP($D351&amp;"-"&amp;$E351,IF($H$4="TEB0187_REV01",CALC_CONN_TEB0187_REV01!$F:$I),4,0)="--","---",IF($H$4="TEB0187_REV01",CALC_CONN_TEB0187_REV01!$G351&amp; " --&gt; " &amp;CALC_CONN_TEB0187_REV01!$I351&amp; " --&gt; ")),"---")</f>
        <v>---</v>
      </c>
      <c r="I351" s="19" t="str">
        <f>IFERROR(IF(VLOOKUP($D351&amp;"-"&amp;$E351,IF($H$4="TEB0187_REV01",CALC_CONN_TEB0187_REV01!$F:$H),3,0)="--",VLOOKUP($D351&amp;"-"&amp;$E351,IF($H$4="TEB0187_REV01",CALC_CONN_TEB0187_REV01!$F:$H),2,0),VLOOKUP($D351&amp;"-"&amp;$E351,IF($H$4="TEB0187_REV01",CALC_CONN_TEB0187_REV01!$F:$H),3,0)),"---")</f>
        <v>---</v>
      </c>
      <c r="J351" s="19" t="str">
        <f>IFERROR(VLOOKUP(I351,IF($H$4="TEB0187_REV01",RAW_c_TEB0187_REV01!$AE:$AM),9,0),"---")</f>
        <v>---</v>
      </c>
      <c r="K351" s="19" t="str">
        <f>IFERROR(VLOOKUP(D351&amp;"-"&amp;E351,IF($H$4="TEB0187_REV01",RAW_c_TEB0187_REV01!$AD:$AK,"???"),6,0),"---")</f>
        <v>---</v>
      </c>
      <c r="L351" s="19" t="str">
        <f>IFERROR(VLOOKUP(D351&amp;"-"&amp;E351,IF($H$4="TEB0187_REV01",RAW_c_TEB0187_REV01!$AD:$AL,"???"),9,0),"---")</f>
        <v>---</v>
      </c>
      <c r="M351" s="19" t="str">
        <f>IFERROR(IF(VLOOKUP($F351&amp;"-"&amp;$G351,IF($M$4="TEI0187_REV01",RAW_m_TEI0187_REV01!$F:$AU),43,0)="--","---",IF($M$4="TEI0187_REV01",RAW_m_TEI0187_REV01!$AT351&amp; " --&gt; " &amp;RAW_m_TEI0187_REV01!$AU351&amp; " --&gt; ")),"---")</f>
        <v>---</v>
      </c>
      <c r="N351" s="19" t="str">
        <f>IFERROR(VLOOKUP(F351&amp;"-"&amp;G351,IF($M$4="TEI0187_REV01",RAW_m_TEI0187_REV01!$AD:$AJ),7,0),"---")</f>
        <v>---</v>
      </c>
      <c r="O351" s="19" t="str">
        <f>IFERROR(VLOOKUP(N351,IF($M$4="TEI0187_REV01",RAW_m_TEI0187_REV01!$AJ:$AK),2,0),"---")</f>
        <v>---</v>
      </c>
      <c r="P351" s="19" t="str">
        <f>IFERROR(VLOOKUP(F351&amp;"-"&amp;G351,IF($M$4="TEI0187_REV01",RAW_m_TEI0187_REV01!$AD:$AG),3,0),"---")</f>
        <v>---</v>
      </c>
      <c r="Q351" s="19" t="str">
        <f>IFERROR(VLOOKUP(N351,IF($M$4="TEI0187_REV01",RAW_m_TEI0187_REV01!$AE:$AH),4,0),"---")</f>
        <v>---</v>
      </c>
      <c r="R351" s="19" t="str">
        <f>IFERROR(VLOOKUP(F351&amp;"-"&amp;G351,IF($M$4="TEI0187_REV01",RAW_m_TEI0187_REV01!$AD:$AG),4,0),"---")</f>
        <v>---</v>
      </c>
    </row>
    <row r="352" spans="2:18" x14ac:dyDescent="0.25">
      <c r="B352" s="78">
        <v>347</v>
      </c>
      <c r="C352" s="19" t="str">
        <f>IFERROR(INDEX(B2B!A:F,MATCH('B2B Pin Table'!B352,B2B!A:A,0),6),"---")</f>
        <v>SYSTEM</v>
      </c>
      <c r="D352" s="19" t="str">
        <f>IFERROR(IF((COUNTIF(B2B!A348:K348,H350)&lt;0),"---",INDEX(B2B!A:K,MATCH('B2B Pin Table'!B352,B2B!A:A,0),2)),"---")</f>
        <v>J2</v>
      </c>
      <c r="E352" s="19" t="str">
        <f>IFERROR(IF((COUNTIF(B2B!A348:K348,H350)&lt;0),"---",INDEX(B2B!A:K,MATCH('B2B Pin Table'!B352,B2B!A:A,0),3)),"---")</f>
        <v>B47</v>
      </c>
      <c r="F352" s="19" t="str">
        <f>IFERROR(IF((COUNTIF(B2B!A348:K348,L350)&lt;0),"---",INDEX(B2B!A:K,MATCH('B2B Pin Table'!B352,B2B!A:A,0),4)),"---")</f>
        <v>J2</v>
      </c>
      <c r="G352" s="19" t="str">
        <f>IFERROR(IF((COUNTIF(B2B!A348:K348,L350)&lt;0),"---",INDEX(B2B!A:K,MATCH('B2B Pin Table'!B352,B2B!A:A,0),5)),"---")</f>
        <v>B47</v>
      </c>
      <c r="H352" s="59" t="str">
        <f>IFERROR(IF(VLOOKUP($D352&amp;"-"&amp;$E352,IF($H$4="TEB0187_REV01",CALC_CONN_TEB0187_REV01!$F:$I),4,0)="--","---",IF($H$4="TEB0187_REV01",CALC_CONN_TEB0187_REV01!$G352&amp; " --&gt; " &amp;CALC_CONN_TEB0187_REV01!$I352&amp; " --&gt; ")),"---")</f>
        <v>---</v>
      </c>
      <c r="I352" s="19" t="str">
        <f>IFERROR(IF(VLOOKUP($D352&amp;"-"&amp;$E352,IF($H$4="TEB0187_REV01",CALC_CONN_TEB0187_REV01!$F:$H),3,0)="--",VLOOKUP($D352&amp;"-"&amp;$E352,IF($H$4="TEB0187_REV01",CALC_CONN_TEB0187_REV01!$F:$H),2,0),VLOOKUP($D352&amp;"-"&amp;$E352,IF($H$4="TEB0187_REV01",CALC_CONN_TEB0187_REV01!$F:$H),3,0)),"---")</f>
        <v>---</v>
      </c>
      <c r="J352" s="19" t="str">
        <f>IFERROR(VLOOKUP(I352,IF($H$4="TEB0187_REV01",RAW_c_TEB0187_REV01!$AE:$AM),9,0),"---")</f>
        <v>---</v>
      </c>
      <c r="K352" s="19" t="str">
        <f>IFERROR(VLOOKUP(D352&amp;"-"&amp;E352,IF($H$4="TEB0187_REV01",RAW_c_TEB0187_REV01!$AD:$AK,"???"),6,0),"---")</f>
        <v>---</v>
      </c>
      <c r="L352" s="19" t="str">
        <f>IFERROR(VLOOKUP(D352&amp;"-"&amp;E352,IF($H$4="TEB0187_REV01",RAW_c_TEB0187_REV01!$AD:$AL,"???"),9,0),"---")</f>
        <v>---</v>
      </c>
      <c r="M352" s="19" t="str">
        <f>IFERROR(IF(VLOOKUP($F352&amp;"-"&amp;$G352,IF($M$4="TEI0187_REV01",RAW_m_TEI0187_REV01!$F:$AU),43,0)="--","---",IF($M$4="TEI0187_REV01",RAW_m_TEI0187_REV01!$AT352&amp; " --&gt; " &amp;RAW_m_TEI0187_REV01!$AU352&amp; " --&gt; ")),"---")</f>
        <v>---</v>
      </c>
      <c r="N352" s="19" t="str">
        <f>IFERROR(VLOOKUP(F352&amp;"-"&amp;G352,IF($M$4="TEI0187_REV01",RAW_m_TEI0187_REV01!$AD:$AJ),7,0),"---")</f>
        <v>---</v>
      </c>
      <c r="O352" s="19" t="str">
        <f>IFERROR(VLOOKUP(N352,IF($M$4="TEI0187_REV01",RAW_m_TEI0187_REV01!$AJ:$AK),2,0),"---")</f>
        <v>---</v>
      </c>
      <c r="P352" s="19" t="str">
        <f>IFERROR(VLOOKUP(F352&amp;"-"&amp;G352,IF($M$4="TEI0187_REV01",RAW_m_TEI0187_REV01!$AD:$AG),3,0),"---")</f>
        <v>---</v>
      </c>
      <c r="Q352" s="19" t="str">
        <f>IFERROR(VLOOKUP(N352,IF($M$4="TEI0187_REV01",RAW_m_TEI0187_REV01!$AE:$AH),4,0),"---")</f>
        <v>---</v>
      </c>
      <c r="R352" s="19" t="str">
        <f>IFERROR(VLOOKUP(F352&amp;"-"&amp;G352,IF($M$4="TEI0187_REV01",RAW_m_TEI0187_REV01!$AD:$AG),4,0),"---")</f>
        <v>---</v>
      </c>
    </row>
    <row r="353" spans="2:18" x14ac:dyDescent="0.25">
      <c r="B353" s="78">
        <v>348</v>
      </c>
      <c r="C353" s="19" t="str">
        <f>IFERROR(INDEX(B2B!A:F,MATCH('B2B Pin Table'!B353,B2B!A:A,0),6),"---")</f>
        <v>GND</v>
      </c>
      <c r="D353" s="19" t="str">
        <f>IFERROR(IF((COUNTIF(B2B!A349:K349,H351)&lt;0),"---",INDEX(B2B!A:K,MATCH('B2B Pin Table'!B353,B2B!A:A,0),2)),"---")</f>
        <v>J2</v>
      </c>
      <c r="E353" s="19" t="str">
        <f>IFERROR(IF((COUNTIF(B2B!A349:K349,H351)&lt;0),"---",INDEX(B2B!A:K,MATCH('B2B Pin Table'!B353,B2B!A:A,0),3)),"---")</f>
        <v>B48</v>
      </c>
      <c r="F353" s="19" t="str">
        <f>IFERROR(IF((COUNTIF(B2B!A349:K349,L351)&lt;0),"---",INDEX(B2B!A:K,MATCH('B2B Pin Table'!B353,B2B!A:A,0),4)),"---")</f>
        <v>J2</v>
      </c>
      <c r="G353" s="19" t="str">
        <f>IFERROR(IF((COUNTIF(B2B!A349:K349,L351)&lt;0),"---",INDEX(B2B!A:K,MATCH('B2B Pin Table'!B353,B2B!A:A,0),5)),"---")</f>
        <v>B48</v>
      </c>
      <c r="H353" s="59" t="str">
        <f>IFERROR(IF(VLOOKUP($D353&amp;"-"&amp;$E353,IF($H$4="TEB0187_REV01",CALC_CONN_TEB0187_REV01!$F:$I),4,0)="--","---",IF($H$4="TEB0187_REV01",CALC_CONN_TEB0187_REV01!$G353&amp; " --&gt; " &amp;CALC_CONN_TEB0187_REV01!$I353&amp; " --&gt; ")),"---")</f>
        <v>---</v>
      </c>
      <c r="I353" s="19" t="str">
        <f>IFERROR(IF(VLOOKUP($D353&amp;"-"&amp;$E353,IF($H$4="TEB0187_REV01",CALC_CONN_TEB0187_REV01!$F:$H),3,0)="--",VLOOKUP($D353&amp;"-"&amp;$E353,IF($H$4="TEB0187_REV01",CALC_CONN_TEB0187_REV01!$F:$H),2,0),VLOOKUP($D353&amp;"-"&amp;$E353,IF($H$4="TEB0187_REV01",CALC_CONN_TEB0187_REV01!$F:$H),3,0)),"---")</f>
        <v>---</v>
      </c>
      <c r="J353" s="19" t="str">
        <f>IFERROR(VLOOKUP(I353,IF($H$4="TEB0187_REV01",RAW_c_TEB0187_REV01!$AE:$AM),9,0),"---")</f>
        <v>---</v>
      </c>
      <c r="K353" s="19" t="str">
        <f>IFERROR(VLOOKUP(D353&amp;"-"&amp;E353,IF($H$4="TEB0187_REV01",RAW_c_TEB0187_REV01!$AD:$AK,"???"),6,0),"---")</f>
        <v>---</v>
      </c>
      <c r="L353" s="19" t="str">
        <f>IFERROR(VLOOKUP(D353&amp;"-"&amp;E353,IF($H$4="TEB0187_REV01",RAW_c_TEB0187_REV01!$AD:$AL,"???"),9,0),"---")</f>
        <v>---</v>
      </c>
      <c r="M353" s="19" t="str">
        <f>IFERROR(IF(VLOOKUP($F353&amp;"-"&amp;$G353,IF($M$4="TEI0187_REV01",RAW_m_TEI0187_REV01!$F:$AU),43,0)="--","---",IF($M$4="TEI0187_REV01",RAW_m_TEI0187_REV01!$AT353&amp; " --&gt; " &amp;RAW_m_TEI0187_REV01!$AU353&amp; " --&gt; ")),"---")</f>
        <v>---</v>
      </c>
      <c r="N353" s="19" t="str">
        <f>IFERROR(VLOOKUP(F353&amp;"-"&amp;G353,IF($M$4="TEI0187_REV01",RAW_m_TEI0187_REV01!$AD:$AJ),7,0),"---")</f>
        <v>---</v>
      </c>
      <c r="O353" s="19" t="str">
        <f>IFERROR(VLOOKUP(N353,IF($M$4="TEI0187_REV01",RAW_m_TEI0187_REV01!$AJ:$AK),2,0),"---")</f>
        <v>---</v>
      </c>
      <c r="P353" s="19" t="str">
        <f>IFERROR(VLOOKUP(F353&amp;"-"&amp;G353,IF($M$4="TEI0187_REV01",RAW_m_TEI0187_REV01!$AD:$AG),3,0),"---")</f>
        <v>---</v>
      </c>
      <c r="Q353" s="19" t="str">
        <f>IFERROR(VLOOKUP(N353,IF($M$4="TEI0187_REV01",RAW_m_TEI0187_REV01!$AE:$AH),4,0),"---")</f>
        <v>---</v>
      </c>
      <c r="R353" s="19" t="str">
        <f>IFERROR(VLOOKUP(F353&amp;"-"&amp;G353,IF($M$4="TEI0187_REV01",RAW_m_TEI0187_REV01!$AD:$AG),4,0),"---")</f>
        <v>---</v>
      </c>
    </row>
    <row r="354" spans="2:18" x14ac:dyDescent="0.25">
      <c r="B354" s="78">
        <v>349</v>
      </c>
      <c r="C354" s="19" t="str">
        <f>IFERROR(INDEX(B2B!A:F,MATCH('B2B Pin Table'!B354,B2B!A:A,0),6),"---")</f>
        <v>GND</v>
      </c>
      <c r="D354" s="19" t="str">
        <f>IFERROR(IF((COUNTIF(B2B!A350:K350,H352)&lt;0),"---",INDEX(B2B!A:K,MATCH('B2B Pin Table'!B354,B2B!A:A,0),2)),"---")</f>
        <v>J2</v>
      </c>
      <c r="E354" s="19" t="str">
        <f>IFERROR(IF((COUNTIF(B2B!A350:K350,H352)&lt;0),"---",INDEX(B2B!A:K,MATCH('B2B Pin Table'!B354,B2B!A:A,0),3)),"---")</f>
        <v>B49</v>
      </c>
      <c r="F354" s="19" t="str">
        <f>IFERROR(IF((COUNTIF(B2B!A350:K350,L352)&lt;0),"---",INDEX(B2B!A:K,MATCH('B2B Pin Table'!B354,B2B!A:A,0),4)),"---")</f>
        <v>J2</v>
      </c>
      <c r="G354" s="19" t="str">
        <f>IFERROR(IF((COUNTIF(B2B!A350:K350,L352)&lt;0),"---",INDEX(B2B!A:K,MATCH('B2B Pin Table'!B354,B2B!A:A,0),5)),"---")</f>
        <v>B49</v>
      </c>
      <c r="H354" s="59" t="str">
        <f>IFERROR(IF(VLOOKUP($D354&amp;"-"&amp;$E354,IF($H$4="TEB0187_REV01",CALC_CONN_TEB0187_REV01!$F:$I),4,0)="--","---",IF($H$4="TEB0187_REV01",CALC_CONN_TEB0187_REV01!$G354&amp; " --&gt; " &amp;CALC_CONN_TEB0187_REV01!$I354&amp; " --&gt; ")),"---")</f>
        <v>---</v>
      </c>
      <c r="I354" s="19" t="str">
        <f>IFERROR(IF(VLOOKUP($D354&amp;"-"&amp;$E354,IF($H$4="TEB0187_REV01",CALC_CONN_TEB0187_REV01!$F:$H),3,0)="--",VLOOKUP($D354&amp;"-"&amp;$E354,IF($H$4="TEB0187_REV01",CALC_CONN_TEB0187_REV01!$F:$H),2,0),VLOOKUP($D354&amp;"-"&amp;$E354,IF($H$4="TEB0187_REV01",CALC_CONN_TEB0187_REV01!$F:$H),3,0)),"---")</f>
        <v>---</v>
      </c>
      <c r="J354" s="19" t="str">
        <f>IFERROR(VLOOKUP(I354,IF($H$4="TEB0187_REV01",RAW_c_TEB0187_REV01!$AE:$AM),9,0),"---")</f>
        <v>---</v>
      </c>
      <c r="K354" s="19" t="str">
        <f>IFERROR(VLOOKUP(D354&amp;"-"&amp;E354,IF($H$4="TEB0187_REV01",RAW_c_TEB0187_REV01!$AD:$AK,"???"),6,0),"---")</f>
        <v>---</v>
      </c>
      <c r="L354" s="19" t="str">
        <f>IFERROR(VLOOKUP(D354&amp;"-"&amp;E354,IF($H$4="TEB0187_REV01",RAW_c_TEB0187_REV01!$AD:$AL,"???"),9,0),"---")</f>
        <v>---</v>
      </c>
      <c r="M354" s="19" t="str">
        <f>IFERROR(IF(VLOOKUP($F354&amp;"-"&amp;$G354,IF($M$4="TEI0187_REV01",RAW_m_TEI0187_REV01!$F:$AU),43,0)="--","---",IF($M$4="TEI0187_REV01",RAW_m_TEI0187_REV01!$AT354&amp; " --&gt; " &amp;RAW_m_TEI0187_REV01!$AU354&amp; " --&gt; ")),"---")</f>
        <v>---</v>
      </c>
      <c r="N354" s="19" t="str">
        <f>IFERROR(VLOOKUP(F354&amp;"-"&amp;G354,IF($M$4="TEI0187_REV01",RAW_m_TEI0187_REV01!$AD:$AJ),7,0),"---")</f>
        <v>---</v>
      </c>
      <c r="O354" s="19" t="str">
        <f>IFERROR(VLOOKUP(N354,IF($M$4="TEI0187_REV01",RAW_m_TEI0187_REV01!$AJ:$AK),2,0),"---")</f>
        <v>---</v>
      </c>
      <c r="P354" s="19" t="str">
        <f>IFERROR(VLOOKUP(F354&amp;"-"&amp;G354,IF($M$4="TEI0187_REV01",RAW_m_TEI0187_REV01!$AD:$AG),3,0),"---")</f>
        <v>---</v>
      </c>
      <c r="Q354" s="19" t="str">
        <f>IFERROR(VLOOKUP(N354,IF($M$4="TEI0187_REV01",RAW_m_TEI0187_REV01!$AE:$AH),4,0),"---")</f>
        <v>---</v>
      </c>
      <c r="R354" s="19" t="str">
        <f>IFERROR(VLOOKUP(F354&amp;"-"&amp;G354,IF($M$4="TEI0187_REV01",RAW_m_TEI0187_REV01!$AD:$AG),4,0),"---")</f>
        <v>---</v>
      </c>
    </row>
    <row r="355" spans="2:18" x14ac:dyDescent="0.25">
      <c r="B355" s="78">
        <v>350</v>
      </c>
      <c r="C355" s="19" t="str">
        <f>IFERROR(INDEX(B2B!A:F,MATCH('B2B Pin Table'!B355,B2B!A:A,0),6),"---")</f>
        <v>PWR</v>
      </c>
      <c r="D355" s="19" t="str">
        <f>IFERROR(IF((COUNTIF(B2B!A351:K351,H353)&lt;0),"---",INDEX(B2B!A:K,MATCH('B2B Pin Table'!B355,B2B!A:A,0),2)),"---")</f>
        <v>J2</v>
      </c>
      <c r="E355" s="19" t="str">
        <f>IFERROR(IF((COUNTIF(B2B!A351:K351,H353)&lt;0),"---",INDEX(B2B!A:K,MATCH('B2B Pin Table'!B355,B2B!A:A,0),3)),"---")</f>
        <v>B50</v>
      </c>
      <c r="F355" s="19" t="str">
        <f>IFERROR(IF((COUNTIF(B2B!A351:K351,L353)&lt;0),"---",INDEX(B2B!A:K,MATCH('B2B Pin Table'!B355,B2B!A:A,0),4)),"---")</f>
        <v>J2</v>
      </c>
      <c r="G355" s="19" t="str">
        <f>IFERROR(IF((COUNTIF(B2B!A351:K351,L353)&lt;0),"---",INDEX(B2B!A:K,MATCH('B2B Pin Table'!B355,B2B!A:A,0),5)),"---")</f>
        <v>B50</v>
      </c>
      <c r="H355" s="59" t="str">
        <f>IFERROR(IF(VLOOKUP($D355&amp;"-"&amp;$E355,IF($H$4="TEB0187_REV01",CALC_CONN_TEB0187_REV01!$F:$I),4,0)="--","---",IF($H$4="TEB0187_REV01",CALC_CONN_TEB0187_REV01!$G355&amp; " --&gt; " &amp;CALC_CONN_TEB0187_REV01!$I355&amp; " --&gt; ")),"---")</f>
        <v>---</v>
      </c>
      <c r="I355" s="19" t="str">
        <f>IFERROR(IF(VLOOKUP($D355&amp;"-"&amp;$E355,IF($H$4="TEB0187_REV01",CALC_CONN_TEB0187_REV01!$F:$H),3,0)="--",VLOOKUP($D355&amp;"-"&amp;$E355,IF($H$4="TEB0187_REV01",CALC_CONN_TEB0187_REV01!$F:$H),2,0),VLOOKUP($D355&amp;"-"&amp;$E355,IF($H$4="TEB0187_REV01",CALC_CONN_TEB0187_REV01!$F:$H),3,0)),"---")</f>
        <v>---</v>
      </c>
      <c r="J355" s="19" t="str">
        <f>IFERROR(VLOOKUP(I355,IF($H$4="TEB0187_REV01",RAW_c_TEB0187_REV01!$AE:$AM),9,0),"---")</f>
        <v>---</v>
      </c>
      <c r="K355" s="19" t="str">
        <f>IFERROR(VLOOKUP(D355&amp;"-"&amp;E355,IF($H$4="TEB0187_REV01",RAW_c_TEB0187_REV01!$AD:$AK,"???"),6,0),"---")</f>
        <v>---</v>
      </c>
      <c r="L355" s="19" t="str">
        <f>IFERROR(VLOOKUP(D355&amp;"-"&amp;E355,IF($H$4="TEB0187_REV01",RAW_c_TEB0187_REV01!$AD:$AL,"???"),9,0),"---")</f>
        <v>---</v>
      </c>
      <c r="M355" s="19" t="str">
        <f>IFERROR(IF(VLOOKUP($F355&amp;"-"&amp;$G355,IF($M$4="TEI0187_REV01",RAW_m_TEI0187_REV01!$F:$AU),43,0)="--","---",IF($M$4="TEI0187_REV01",RAW_m_TEI0187_REV01!$AT355&amp; " --&gt; " &amp;RAW_m_TEI0187_REV01!$AU355&amp; " --&gt; ")),"---")</f>
        <v>---</v>
      </c>
      <c r="N355" s="19" t="str">
        <f>IFERROR(VLOOKUP(F355&amp;"-"&amp;G355,IF($M$4="TEI0187_REV01",RAW_m_TEI0187_REV01!$AD:$AJ),7,0),"---")</f>
        <v>---</v>
      </c>
      <c r="O355" s="19" t="str">
        <f>IFERROR(VLOOKUP(N355,IF($M$4="TEI0187_REV01",RAW_m_TEI0187_REV01!$AJ:$AK),2,0),"---")</f>
        <v>---</v>
      </c>
      <c r="P355" s="19" t="str">
        <f>IFERROR(VLOOKUP(F355&amp;"-"&amp;G355,IF($M$4="TEI0187_REV01",RAW_m_TEI0187_REV01!$AD:$AG),3,0),"---")</f>
        <v>---</v>
      </c>
      <c r="Q355" s="19" t="str">
        <f>IFERROR(VLOOKUP(N355,IF($M$4="TEI0187_REV01",RAW_m_TEI0187_REV01!$AE:$AH),4,0),"---")</f>
        <v>---</v>
      </c>
      <c r="R355" s="19" t="str">
        <f>IFERROR(VLOOKUP(F355&amp;"-"&amp;G355,IF($M$4="TEI0187_REV01",RAW_m_TEI0187_REV01!$AD:$AG),4,0),"---")</f>
        <v>---</v>
      </c>
    </row>
    <row r="356" spans="2:18" x14ac:dyDescent="0.25">
      <c r="B356" s="78">
        <v>351</v>
      </c>
      <c r="C356" s="19" t="str">
        <f>IFERROR(INDEX(B2B!A:F,MATCH('B2B Pin Table'!B356,B2B!A:A,0),6),"---")</f>
        <v>PWR</v>
      </c>
      <c r="D356" s="19" t="str">
        <f>IFERROR(IF((COUNTIF(B2B!A352:K352,H354)&lt;0),"---",INDEX(B2B!A:K,MATCH('B2B Pin Table'!B356,B2B!A:A,0),2)),"---")</f>
        <v>J2</v>
      </c>
      <c r="E356" s="19" t="str">
        <f>IFERROR(IF((COUNTIF(B2B!A352:K352,H354)&lt;0),"---",INDEX(B2B!A:K,MATCH('B2B Pin Table'!B356,B2B!A:A,0),3)),"---")</f>
        <v>B51</v>
      </c>
      <c r="F356" s="19" t="str">
        <f>IFERROR(IF((COUNTIF(B2B!A352:K352,L354)&lt;0),"---",INDEX(B2B!A:K,MATCH('B2B Pin Table'!B356,B2B!A:A,0),4)),"---")</f>
        <v>J2</v>
      </c>
      <c r="G356" s="19" t="str">
        <f>IFERROR(IF((COUNTIF(B2B!A352:K352,L354)&lt;0),"---",INDEX(B2B!A:K,MATCH('B2B Pin Table'!B356,B2B!A:A,0),5)),"---")</f>
        <v>B51</v>
      </c>
      <c r="H356" s="59" t="str">
        <f>IFERROR(IF(VLOOKUP($D356&amp;"-"&amp;$E356,IF($H$4="TEB0187_REV01",CALC_CONN_TEB0187_REV01!$F:$I),4,0)="--","---",IF($H$4="TEB0187_REV01",CALC_CONN_TEB0187_REV01!$G356&amp; " --&gt; " &amp;CALC_CONN_TEB0187_REV01!$I356&amp; " --&gt; ")),"---")</f>
        <v>---</v>
      </c>
      <c r="I356" s="19" t="str">
        <f>IFERROR(IF(VLOOKUP($D356&amp;"-"&amp;$E356,IF($H$4="TEB0187_REV01",CALC_CONN_TEB0187_REV01!$F:$H),3,0)="--",VLOOKUP($D356&amp;"-"&amp;$E356,IF($H$4="TEB0187_REV01",CALC_CONN_TEB0187_REV01!$F:$H),2,0),VLOOKUP($D356&amp;"-"&amp;$E356,IF($H$4="TEB0187_REV01",CALC_CONN_TEB0187_REV01!$F:$H),3,0)),"---")</f>
        <v>---</v>
      </c>
      <c r="J356" s="19" t="str">
        <f>IFERROR(VLOOKUP(I356,IF($H$4="TEB0187_REV01",RAW_c_TEB0187_REV01!$AE:$AM),9,0),"---")</f>
        <v>---</v>
      </c>
      <c r="K356" s="19" t="str">
        <f>IFERROR(VLOOKUP(D356&amp;"-"&amp;E356,IF($H$4="TEB0187_REV01",RAW_c_TEB0187_REV01!$AD:$AK,"???"),6,0),"---")</f>
        <v>---</v>
      </c>
      <c r="L356" s="19" t="str">
        <f>IFERROR(VLOOKUP(D356&amp;"-"&amp;E356,IF($H$4="TEB0187_REV01",RAW_c_TEB0187_REV01!$AD:$AL,"???"),9,0),"---")</f>
        <v>---</v>
      </c>
      <c r="M356" s="19" t="str">
        <f>IFERROR(IF(VLOOKUP($F356&amp;"-"&amp;$G356,IF($M$4="TEI0187_REV01",RAW_m_TEI0187_REV01!$F:$AU),43,0)="--","---",IF($M$4="TEI0187_REV01",RAW_m_TEI0187_REV01!$AT356&amp; " --&gt; " &amp;RAW_m_TEI0187_REV01!$AU356&amp; " --&gt; ")),"---")</f>
        <v>---</v>
      </c>
      <c r="N356" s="19" t="str">
        <f>IFERROR(VLOOKUP(F356&amp;"-"&amp;G356,IF($M$4="TEI0187_REV01",RAW_m_TEI0187_REV01!$AD:$AJ),7,0),"---")</f>
        <v>---</v>
      </c>
      <c r="O356" s="19" t="str">
        <f>IFERROR(VLOOKUP(N356,IF($M$4="TEI0187_REV01",RAW_m_TEI0187_REV01!$AJ:$AK),2,0),"---")</f>
        <v>---</v>
      </c>
      <c r="P356" s="19" t="str">
        <f>IFERROR(VLOOKUP(F356&amp;"-"&amp;G356,IF($M$4="TEI0187_REV01",RAW_m_TEI0187_REV01!$AD:$AG),3,0),"---")</f>
        <v>---</v>
      </c>
      <c r="Q356" s="19" t="str">
        <f>IFERROR(VLOOKUP(N356,IF($M$4="TEI0187_REV01",RAW_m_TEI0187_REV01!$AE:$AH),4,0),"---")</f>
        <v>---</v>
      </c>
      <c r="R356" s="19" t="str">
        <f>IFERROR(VLOOKUP(F356&amp;"-"&amp;G356,IF($M$4="TEI0187_REV01",RAW_m_TEI0187_REV01!$AD:$AG),4,0),"---")</f>
        <v>---</v>
      </c>
    </row>
    <row r="357" spans="2:18" x14ac:dyDescent="0.25">
      <c r="B357" s="78">
        <v>352</v>
      </c>
      <c r="C357" s="19" t="str">
        <f>IFERROR(INDEX(B2B!A:F,MATCH('B2B Pin Table'!B357,B2B!A:A,0),6),"---")</f>
        <v>PWR</v>
      </c>
      <c r="D357" s="19" t="str">
        <f>IFERROR(IF((COUNTIF(B2B!A353:K353,H355)&lt;0),"---",INDEX(B2B!A:K,MATCH('B2B Pin Table'!B357,B2B!A:A,0),2)),"---")</f>
        <v>J2</v>
      </c>
      <c r="E357" s="19" t="str">
        <f>IFERROR(IF((COUNTIF(B2B!A353:K353,H355)&lt;0),"---",INDEX(B2B!A:K,MATCH('B2B Pin Table'!B357,B2B!A:A,0),3)),"---")</f>
        <v>B52</v>
      </c>
      <c r="F357" s="19" t="str">
        <f>IFERROR(IF((COUNTIF(B2B!A353:K353,L355)&lt;0),"---",INDEX(B2B!A:K,MATCH('B2B Pin Table'!B357,B2B!A:A,0),4)),"---")</f>
        <v>J2</v>
      </c>
      <c r="G357" s="19" t="str">
        <f>IFERROR(IF((COUNTIF(B2B!A353:K353,L355)&lt;0),"---",INDEX(B2B!A:K,MATCH('B2B Pin Table'!B357,B2B!A:A,0),5)),"---")</f>
        <v>B52</v>
      </c>
      <c r="H357" s="59" t="str">
        <f>IFERROR(IF(VLOOKUP($D357&amp;"-"&amp;$E357,IF($H$4="TEB0187_REV01",CALC_CONN_TEB0187_REV01!$F:$I),4,0)="--","---",IF($H$4="TEB0187_REV01",CALC_CONN_TEB0187_REV01!$G357&amp; " --&gt; " &amp;CALC_CONN_TEB0187_REV01!$I357&amp; " --&gt; ")),"---")</f>
        <v>---</v>
      </c>
      <c r="I357" s="19" t="str">
        <f>IFERROR(IF(VLOOKUP($D357&amp;"-"&amp;$E357,IF($H$4="TEB0187_REV01",CALC_CONN_TEB0187_REV01!$F:$H),3,0)="--",VLOOKUP($D357&amp;"-"&amp;$E357,IF($H$4="TEB0187_REV01",CALC_CONN_TEB0187_REV01!$F:$H),2,0),VLOOKUP($D357&amp;"-"&amp;$E357,IF($H$4="TEB0187_REV01",CALC_CONN_TEB0187_REV01!$F:$H),3,0)),"---")</f>
        <v>---</v>
      </c>
      <c r="J357" s="19" t="str">
        <f>IFERROR(VLOOKUP(I357,IF($H$4="TEB0187_REV01",RAW_c_TEB0187_REV01!$AE:$AM),9,0),"---")</f>
        <v>---</v>
      </c>
      <c r="K357" s="19" t="str">
        <f>IFERROR(VLOOKUP(D357&amp;"-"&amp;E357,IF($H$4="TEB0187_REV01",RAW_c_TEB0187_REV01!$AD:$AK,"???"),6,0),"---")</f>
        <v>---</v>
      </c>
      <c r="L357" s="19" t="str">
        <f>IFERROR(VLOOKUP(D357&amp;"-"&amp;E357,IF($H$4="TEB0187_REV01",RAW_c_TEB0187_REV01!$AD:$AL,"???"),9,0),"---")</f>
        <v>---</v>
      </c>
      <c r="M357" s="19" t="str">
        <f>IFERROR(IF(VLOOKUP($F357&amp;"-"&amp;$G357,IF($M$4="TEI0187_REV01",RAW_m_TEI0187_REV01!$F:$AU),43,0)="--","---",IF($M$4="TEI0187_REV01",RAW_m_TEI0187_REV01!$AT357&amp; " --&gt; " &amp;RAW_m_TEI0187_REV01!$AU357&amp; " --&gt; ")),"---")</f>
        <v>---</v>
      </c>
      <c r="N357" s="19" t="str">
        <f>IFERROR(VLOOKUP(F357&amp;"-"&amp;G357,IF($M$4="TEI0187_REV01",RAW_m_TEI0187_REV01!$AD:$AJ),7,0),"---")</f>
        <v>---</v>
      </c>
      <c r="O357" s="19" t="str">
        <f>IFERROR(VLOOKUP(N357,IF($M$4="TEI0187_REV01",RAW_m_TEI0187_REV01!$AJ:$AK),2,0),"---")</f>
        <v>---</v>
      </c>
      <c r="P357" s="19" t="str">
        <f>IFERROR(VLOOKUP(F357&amp;"-"&amp;G357,IF($M$4="TEI0187_REV01",RAW_m_TEI0187_REV01!$AD:$AG),3,0),"---")</f>
        <v>---</v>
      </c>
      <c r="Q357" s="19" t="str">
        <f>IFERROR(VLOOKUP(N357,IF($M$4="TEI0187_REV01",RAW_m_TEI0187_REV01!$AE:$AH),4,0),"---")</f>
        <v>---</v>
      </c>
      <c r="R357" s="19" t="str">
        <f>IFERROR(VLOOKUP(F357&amp;"-"&amp;G357,IF($M$4="TEI0187_REV01",RAW_m_TEI0187_REV01!$AD:$AG),4,0),"---")</f>
        <v>---</v>
      </c>
    </row>
    <row r="358" spans="2:18" x14ac:dyDescent="0.25">
      <c r="B358" s="78">
        <v>353</v>
      </c>
      <c r="C358" s="19" t="str">
        <f>IFERROR(INDEX(B2B!A:F,MATCH('B2B Pin Table'!B358,B2B!A:A,0),6),"---")</f>
        <v>GND</v>
      </c>
      <c r="D358" s="19" t="str">
        <f>IFERROR(IF((COUNTIF(B2B!A354:K354,H356)&lt;0),"---",INDEX(B2B!A:K,MATCH('B2B Pin Table'!B358,B2B!A:A,0),2)),"---")</f>
        <v>J2</v>
      </c>
      <c r="E358" s="19" t="str">
        <f>IFERROR(IF((COUNTIF(B2B!A354:K354,H356)&lt;0),"---",INDEX(B2B!A:K,MATCH('B2B Pin Table'!B358,B2B!A:A,0),3)),"---")</f>
        <v>B53</v>
      </c>
      <c r="F358" s="19" t="str">
        <f>IFERROR(IF((COUNTIF(B2B!A354:K354,L356)&lt;0),"---",INDEX(B2B!A:K,MATCH('B2B Pin Table'!B358,B2B!A:A,0),4)),"---")</f>
        <v>J2</v>
      </c>
      <c r="G358" s="19" t="str">
        <f>IFERROR(IF((COUNTIF(B2B!A354:K354,L356)&lt;0),"---",INDEX(B2B!A:K,MATCH('B2B Pin Table'!B358,B2B!A:A,0),5)),"---")</f>
        <v>B53</v>
      </c>
      <c r="H358" s="59" t="str">
        <f>IFERROR(IF(VLOOKUP($D358&amp;"-"&amp;$E358,IF($H$4="TEB0187_REV01",CALC_CONN_TEB0187_REV01!$F:$I),4,0)="--","---",IF($H$4="TEB0187_REV01",CALC_CONN_TEB0187_REV01!$G358&amp; " --&gt; " &amp;CALC_CONN_TEB0187_REV01!$I358&amp; " --&gt; ")),"---")</f>
        <v>---</v>
      </c>
      <c r="I358" s="19" t="str">
        <f>IFERROR(IF(VLOOKUP($D358&amp;"-"&amp;$E358,IF($H$4="TEB0187_REV01",CALC_CONN_TEB0187_REV01!$F:$H),3,0)="--",VLOOKUP($D358&amp;"-"&amp;$E358,IF($H$4="TEB0187_REV01",CALC_CONN_TEB0187_REV01!$F:$H),2,0),VLOOKUP($D358&amp;"-"&amp;$E358,IF($H$4="TEB0187_REV01",CALC_CONN_TEB0187_REV01!$F:$H),3,0)),"---")</f>
        <v>---</v>
      </c>
      <c r="J358" s="19" t="str">
        <f>IFERROR(VLOOKUP(I358,IF($H$4="TEB0187_REV01",RAW_c_TEB0187_REV01!$AE:$AM),9,0),"---")</f>
        <v>---</v>
      </c>
      <c r="K358" s="19" t="str">
        <f>IFERROR(VLOOKUP(D358&amp;"-"&amp;E358,IF($H$4="TEB0187_REV01",RAW_c_TEB0187_REV01!$AD:$AK,"???"),6,0),"---")</f>
        <v>---</v>
      </c>
      <c r="L358" s="19" t="str">
        <f>IFERROR(VLOOKUP(D358&amp;"-"&amp;E358,IF($H$4="TEB0187_REV01",RAW_c_TEB0187_REV01!$AD:$AL,"???"),9,0),"---")</f>
        <v>---</v>
      </c>
      <c r="M358" s="19" t="str">
        <f>IFERROR(IF(VLOOKUP($F358&amp;"-"&amp;$G358,IF($M$4="TEI0187_REV01",RAW_m_TEI0187_REV01!$F:$AU),43,0)="--","---",IF($M$4="TEI0187_REV01",RAW_m_TEI0187_REV01!$AT358&amp; " --&gt; " &amp;RAW_m_TEI0187_REV01!$AU358&amp; " --&gt; ")),"---")</f>
        <v>---</v>
      </c>
      <c r="N358" s="19" t="str">
        <f>IFERROR(VLOOKUP(F358&amp;"-"&amp;G358,IF($M$4="TEI0187_REV01",RAW_m_TEI0187_REV01!$AD:$AJ),7,0),"---")</f>
        <v>---</v>
      </c>
      <c r="O358" s="19" t="str">
        <f>IFERROR(VLOOKUP(N358,IF($M$4="TEI0187_REV01",RAW_m_TEI0187_REV01!$AJ:$AK),2,0),"---")</f>
        <v>---</v>
      </c>
      <c r="P358" s="19" t="str">
        <f>IFERROR(VLOOKUP(F358&amp;"-"&amp;G358,IF($M$4="TEI0187_REV01",RAW_m_TEI0187_REV01!$AD:$AG),3,0),"---")</f>
        <v>---</v>
      </c>
      <c r="Q358" s="19" t="str">
        <f>IFERROR(VLOOKUP(N358,IF($M$4="TEI0187_REV01",RAW_m_TEI0187_REV01!$AE:$AH),4,0),"---")</f>
        <v>---</v>
      </c>
      <c r="R358" s="19" t="str">
        <f>IFERROR(VLOOKUP(F358&amp;"-"&amp;G358,IF($M$4="TEI0187_REV01",RAW_m_TEI0187_REV01!$AD:$AG),4,0),"---")</f>
        <v>---</v>
      </c>
    </row>
    <row r="359" spans="2:18" x14ac:dyDescent="0.25">
      <c r="B359" s="78">
        <v>354</v>
      </c>
      <c r="C359" s="19" t="str">
        <f>IFERROR(INDEX(B2B!A:F,MATCH('B2B Pin Table'!B359,B2B!A:A,0),6),"---")</f>
        <v>GND</v>
      </c>
      <c r="D359" s="19" t="str">
        <f>IFERROR(IF((COUNTIF(B2B!A355:K355,H357)&lt;0),"---",INDEX(B2B!A:K,MATCH('B2B Pin Table'!B359,B2B!A:A,0),2)),"---")</f>
        <v>J2</v>
      </c>
      <c r="E359" s="19" t="str">
        <f>IFERROR(IF((COUNTIF(B2B!A355:K355,H357)&lt;0),"---",INDEX(B2B!A:K,MATCH('B2B Pin Table'!B359,B2B!A:A,0),3)),"---")</f>
        <v>B54</v>
      </c>
      <c r="F359" s="19" t="str">
        <f>IFERROR(IF((COUNTIF(B2B!A355:K355,L357)&lt;0),"---",INDEX(B2B!A:K,MATCH('B2B Pin Table'!B359,B2B!A:A,0),4)),"---")</f>
        <v>J2</v>
      </c>
      <c r="G359" s="19" t="str">
        <f>IFERROR(IF((COUNTIF(B2B!A355:K355,L357)&lt;0),"---",INDEX(B2B!A:K,MATCH('B2B Pin Table'!B359,B2B!A:A,0),5)),"---")</f>
        <v>B54</v>
      </c>
      <c r="H359" s="59" t="str">
        <f>IFERROR(IF(VLOOKUP($D359&amp;"-"&amp;$E359,IF($H$4="TEB0187_REV01",CALC_CONN_TEB0187_REV01!$F:$I),4,0)="--","---",IF($H$4="TEB0187_REV01",CALC_CONN_TEB0187_REV01!$G359&amp; " --&gt; " &amp;CALC_CONN_TEB0187_REV01!$I359&amp; " --&gt; ")),"---")</f>
        <v>---</v>
      </c>
      <c r="I359" s="19" t="str">
        <f>IFERROR(IF(VLOOKUP($D359&amp;"-"&amp;$E359,IF($H$4="TEB0187_REV01",CALC_CONN_TEB0187_REV01!$F:$H),3,0)="--",VLOOKUP($D359&amp;"-"&amp;$E359,IF($H$4="TEB0187_REV01",CALC_CONN_TEB0187_REV01!$F:$H),2,0),VLOOKUP($D359&amp;"-"&amp;$E359,IF($H$4="TEB0187_REV01",CALC_CONN_TEB0187_REV01!$F:$H),3,0)),"---")</f>
        <v>---</v>
      </c>
      <c r="J359" s="19" t="str">
        <f>IFERROR(VLOOKUP(I359,IF($H$4="TEB0187_REV01",RAW_c_TEB0187_REV01!$AE:$AM),9,0),"---")</f>
        <v>---</v>
      </c>
      <c r="K359" s="19" t="str">
        <f>IFERROR(VLOOKUP(D359&amp;"-"&amp;E359,IF($H$4="TEB0187_REV01",RAW_c_TEB0187_REV01!$AD:$AK,"???"),6,0),"---")</f>
        <v>---</v>
      </c>
      <c r="L359" s="19" t="str">
        <f>IFERROR(VLOOKUP(D359&amp;"-"&amp;E359,IF($H$4="TEB0187_REV01",RAW_c_TEB0187_REV01!$AD:$AL,"???"),9,0),"---")</f>
        <v>---</v>
      </c>
      <c r="M359" s="19" t="str">
        <f>IFERROR(IF(VLOOKUP($F359&amp;"-"&amp;$G359,IF($M$4="TEI0187_REV01",RAW_m_TEI0187_REV01!$F:$AU),43,0)="--","---",IF($M$4="TEI0187_REV01",RAW_m_TEI0187_REV01!$AT359&amp; " --&gt; " &amp;RAW_m_TEI0187_REV01!$AU359&amp; " --&gt; ")),"---")</f>
        <v>---</v>
      </c>
      <c r="N359" s="19" t="str">
        <f>IFERROR(VLOOKUP(F359&amp;"-"&amp;G359,IF($M$4="TEI0187_REV01",RAW_m_TEI0187_REV01!$AD:$AJ),7,0),"---")</f>
        <v>---</v>
      </c>
      <c r="O359" s="19" t="str">
        <f>IFERROR(VLOOKUP(N359,IF($M$4="TEI0187_REV01",RAW_m_TEI0187_REV01!$AJ:$AK),2,0),"---")</f>
        <v>---</v>
      </c>
      <c r="P359" s="19" t="str">
        <f>IFERROR(VLOOKUP(F359&amp;"-"&amp;G359,IF($M$4="TEI0187_REV01",RAW_m_TEI0187_REV01!$AD:$AG),3,0),"---")</f>
        <v>---</v>
      </c>
      <c r="Q359" s="19" t="str">
        <f>IFERROR(VLOOKUP(N359,IF($M$4="TEI0187_REV01",RAW_m_TEI0187_REV01!$AE:$AH),4,0),"---")</f>
        <v>---</v>
      </c>
      <c r="R359" s="19" t="str">
        <f>IFERROR(VLOOKUP(F359&amp;"-"&amp;G359,IF($M$4="TEI0187_REV01",RAW_m_TEI0187_REV01!$AD:$AG),4,0),"---")</f>
        <v>---</v>
      </c>
    </row>
    <row r="360" spans="2:18" x14ac:dyDescent="0.25">
      <c r="B360" s="78">
        <v>355</v>
      </c>
      <c r="C360" s="19" t="str">
        <f>IFERROR(INDEX(B2B!A:F,MATCH('B2B Pin Table'!B360,B2B!A:A,0),6),"---")</f>
        <v>GND</v>
      </c>
      <c r="D360" s="19" t="str">
        <f>IFERROR(IF((COUNTIF(B2B!A356:K356,H358)&lt;0),"---",INDEX(B2B!A:K,MATCH('B2B Pin Table'!B360,B2B!A:A,0),2)),"---")</f>
        <v>J2</v>
      </c>
      <c r="E360" s="19" t="str">
        <f>IFERROR(IF((COUNTIF(B2B!A356:K356,H358)&lt;0),"---",INDEX(B2B!A:K,MATCH('B2B Pin Table'!B360,B2B!A:A,0),3)),"---")</f>
        <v>B55</v>
      </c>
      <c r="F360" s="19" t="str">
        <f>IFERROR(IF((COUNTIF(B2B!A356:K356,L358)&lt;0),"---",INDEX(B2B!A:K,MATCH('B2B Pin Table'!B360,B2B!A:A,0),4)),"---")</f>
        <v>J2</v>
      </c>
      <c r="G360" s="19" t="str">
        <f>IFERROR(IF((COUNTIF(B2B!A356:K356,L358)&lt;0),"---",INDEX(B2B!A:K,MATCH('B2B Pin Table'!B360,B2B!A:A,0),5)),"---")</f>
        <v>B55</v>
      </c>
      <c r="H360" s="59" t="str">
        <f>IFERROR(IF(VLOOKUP($D360&amp;"-"&amp;$E360,IF($H$4="TEB0187_REV01",CALC_CONN_TEB0187_REV01!$F:$I),4,0)="--","---",IF($H$4="TEB0187_REV01",CALC_CONN_TEB0187_REV01!$G360&amp; " --&gt; " &amp;CALC_CONN_TEB0187_REV01!$I360&amp; " --&gt; ")),"---")</f>
        <v>---</v>
      </c>
      <c r="I360" s="19" t="str">
        <f>IFERROR(IF(VLOOKUP($D360&amp;"-"&amp;$E360,IF($H$4="TEB0187_REV01",CALC_CONN_TEB0187_REV01!$F:$H),3,0)="--",VLOOKUP($D360&amp;"-"&amp;$E360,IF($H$4="TEB0187_REV01",CALC_CONN_TEB0187_REV01!$F:$H),2,0),VLOOKUP($D360&amp;"-"&amp;$E360,IF($H$4="TEB0187_REV01",CALC_CONN_TEB0187_REV01!$F:$H),3,0)),"---")</f>
        <v>---</v>
      </c>
      <c r="J360" s="19" t="str">
        <f>IFERROR(VLOOKUP(I360,IF($H$4="TEB0187_REV01",RAW_c_TEB0187_REV01!$AE:$AM),9,0),"---")</f>
        <v>---</v>
      </c>
      <c r="K360" s="19" t="str">
        <f>IFERROR(VLOOKUP(D360&amp;"-"&amp;E360,IF($H$4="TEB0187_REV01",RAW_c_TEB0187_REV01!$AD:$AK,"???"),6,0),"---")</f>
        <v>---</v>
      </c>
      <c r="L360" s="19" t="str">
        <f>IFERROR(VLOOKUP(D360&amp;"-"&amp;E360,IF($H$4="TEB0187_REV01",RAW_c_TEB0187_REV01!$AD:$AL,"???"),9,0),"---")</f>
        <v>---</v>
      </c>
      <c r="M360" s="19" t="str">
        <f>IFERROR(IF(VLOOKUP($F360&amp;"-"&amp;$G360,IF($M$4="TEI0187_REV01",RAW_m_TEI0187_REV01!$F:$AU),43,0)="--","---",IF($M$4="TEI0187_REV01",RAW_m_TEI0187_REV01!$AT360&amp; " --&gt; " &amp;RAW_m_TEI0187_REV01!$AU360&amp; " --&gt; ")),"---")</f>
        <v>---</v>
      </c>
      <c r="N360" s="19" t="str">
        <f>IFERROR(VLOOKUP(F360&amp;"-"&amp;G360,IF($M$4="TEI0187_REV01",RAW_m_TEI0187_REV01!$AD:$AJ),7,0),"---")</f>
        <v>---</v>
      </c>
      <c r="O360" s="19" t="str">
        <f>IFERROR(VLOOKUP(N360,IF($M$4="TEI0187_REV01",RAW_m_TEI0187_REV01!$AJ:$AK),2,0),"---")</f>
        <v>---</v>
      </c>
      <c r="P360" s="19" t="str">
        <f>IFERROR(VLOOKUP(F360&amp;"-"&amp;G360,IF($M$4="TEI0187_REV01",RAW_m_TEI0187_REV01!$AD:$AG),3,0),"---")</f>
        <v>---</v>
      </c>
      <c r="Q360" s="19" t="str">
        <f>IFERROR(VLOOKUP(N360,IF($M$4="TEI0187_REV01",RAW_m_TEI0187_REV01!$AE:$AH),4,0),"---")</f>
        <v>---</v>
      </c>
      <c r="R360" s="19" t="str">
        <f>IFERROR(VLOOKUP(F360&amp;"-"&amp;G360,IF($M$4="TEI0187_REV01",RAW_m_TEI0187_REV01!$AD:$AG),4,0),"---")</f>
        <v>---</v>
      </c>
    </row>
    <row r="361" spans="2:18" x14ac:dyDescent="0.25">
      <c r="B361" s="78">
        <v>356</v>
      </c>
      <c r="C361" s="19" t="str">
        <f>IFERROR(INDEX(B2B!A:F,MATCH('B2B Pin Table'!B361,B2B!A:A,0),6),"---")</f>
        <v>GND</v>
      </c>
      <c r="D361" s="19" t="str">
        <f>IFERROR(IF((COUNTIF(B2B!A357:K357,H359)&lt;0),"---",INDEX(B2B!A:K,MATCH('B2B Pin Table'!B361,B2B!A:A,0),2)),"---")</f>
        <v>J2</v>
      </c>
      <c r="E361" s="19" t="str">
        <f>IFERROR(IF((COUNTIF(B2B!A357:K357,H359)&lt;0),"---",INDEX(B2B!A:K,MATCH('B2B Pin Table'!B361,B2B!A:A,0),3)),"---")</f>
        <v>B56</v>
      </c>
      <c r="F361" s="19" t="str">
        <f>IFERROR(IF((COUNTIF(B2B!A357:K357,L359)&lt;0),"---",INDEX(B2B!A:K,MATCH('B2B Pin Table'!B361,B2B!A:A,0),4)),"---")</f>
        <v>J2</v>
      </c>
      <c r="G361" s="19" t="str">
        <f>IFERROR(IF((COUNTIF(B2B!A357:K357,L359)&lt;0),"---",INDEX(B2B!A:K,MATCH('B2B Pin Table'!B361,B2B!A:A,0),5)),"---")</f>
        <v>B56</v>
      </c>
      <c r="H361" s="59" t="str">
        <f>IFERROR(IF(VLOOKUP($D361&amp;"-"&amp;$E361,IF($H$4="TEB0187_REV01",CALC_CONN_TEB0187_REV01!$F:$I),4,0)="--","---",IF($H$4="TEB0187_REV01",CALC_CONN_TEB0187_REV01!$G361&amp; " --&gt; " &amp;CALC_CONN_TEB0187_REV01!$I361&amp; " --&gt; ")),"---")</f>
        <v>---</v>
      </c>
      <c r="I361" s="19" t="str">
        <f>IFERROR(IF(VLOOKUP($D361&amp;"-"&amp;$E361,IF($H$4="TEB0187_REV01",CALC_CONN_TEB0187_REV01!$F:$H),3,0)="--",VLOOKUP($D361&amp;"-"&amp;$E361,IF($H$4="TEB0187_REV01",CALC_CONN_TEB0187_REV01!$F:$H),2,0),VLOOKUP($D361&amp;"-"&amp;$E361,IF($H$4="TEB0187_REV01",CALC_CONN_TEB0187_REV01!$F:$H),3,0)),"---")</f>
        <v>---</v>
      </c>
      <c r="J361" s="19" t="str">
        <f>IFERROR(VLOOKUP(I361,IF($H$4="TEB0187_REV01",RAW_c_TEB0187_REV01!$AE:$AM),9,0),"---")</f>
        <v>---</v>
      </c>
      <c r="K361" s="19" t="str">
        <f>IFERROR(VLOOKUP(D361&amp;"-"&amp;E361,IF($H$4="TEB0187_REV01",RAW_c_TEB0187_REV01!$AD:$AK,"???"),6,0),"---")</f>
        <v>---</v>
      </c>
      <c r="L361" s="19" t="str">
        <f>IFERROR(VLOOKUP(D361&amp;"-"&amp;E361,IF($H$4="TEB0187_REV01",RAW_c_TEB0187_REV01!$AD:$AL,"???"),9,0),"---")</f>
        <v>---</v>
      </c>
      <c r="M361" s="19" t="str">
        <f>IFERROR(IF(VLOOKUP($F361&amp;"-"&amp;$G361,IF($M$4="TEI0187_REV01",RAW_m_TEI0187_REV01!$F:$AU),43,0)="--","---",IF($M$4="TEI0187_REV01",RAW_m_TEI0187_REV01!$AT361&amp; " --&gt; " &amp;RAW_m_TEI0187_REV01!$AU361&amp; " --&gt; ")),"---")</f>
        <v>---</v>
      </c>
      <c r="N361" s="19" t="str">
        <f>IFERROR(VLOOKUP(F361&amp;"-"&amp;G361,IF($M$4="TEI0187_REV01",RAW_m_TEI0187_REV01!$AD:$AJ),7,0),"---")</f>
        <v>---</v>
      </c>
      <c r="O361" s="19" t="str">
        <f>IFERROR(VLOOKUP(N361,IF($M$4="TEI0187_REV01",RAW_m_TEI0187_REV01!$AJ:$AK),2,0),"---")</f>
        <v>---</v>
      </c>
      <c r="P361" s="19" t="str">
        <f>IFERROR(VLOOKUP(F361&amp;"-"&amp;G361,IF($M$4="TEI0187_REV01",RAW_m_TEI0187_REV01!$AD:$AG),3,0),"---")</f>
        <v>---</v>
      </c>
      <c r="Q361" s="19" t="str">
        <f>IFERROR(VLOOKUP(N361,IF($M$4="TEI0187_REV01",RAW_m_TEI0187_REV01!$AE:$AH),4,0),"---")</f>
        <v>---</v>
      </c>
      <c r="R361" s="19" t="str">
        <f>IFERROR(VLOOKUP(F361&amp;"-"&amp;G361,IF($M$4="TEI0187_REV01",RAW_m_TEI0187_REV01!$AD:$AG),4,0),"---")</f>
        <v>---</v>
      </c>
    </row>
    <row r="362" spans="2:18" x14ac:dyDescent="0.25">
      <c r="B362" s="78">
        <v>357</v>
      </c>
      <c r="C362" s="19" t="str">
        <f>IFERROR(INDEX(B2B!A:F,MATCH('B2B Pin Table'!B362,B2B!A:A,0),6),"---")</f>
        <v>PWR</v>
      </c>
      <c r="D362" s="19" t="str">
        <f>IFERROR(IF((COUNTIF(B2B!A358:K358,H360)&lt;0),"---",INDEX(B2B!A:K,MATCH('B2B Pin Table'!B362,B2B!A:A,0),2)),"---")</f>
        <v>J2</v>
      </c>
      <c r="E362" s="19" t="str">
        <f>IFERROR(IF((COUNTIF(B2B!A358:K358,H360)&lt;0),"---",INDEX(B2B!A:K,MATCH('B2B Pin Table'!B362,B2B!A:A,0),3)),"---")</f>
        <v>B57</v>
      </c>
      <c r="F362" s="19" t="str">
        <f>IFERROR(IF((COUNTIF(B2B!A358:K358,L360)&lt;0),"---",INDEX(B2B!A:K,MATCH('B2B Pin Table'!B362,B2B!A:A,0),4)),"---")</f>
        <v>J2</v>
      </c>
      <c r="G362" s="19" t="str">
        <f>IFERROR(IF((COUNTIF(B2B!A358:K358,L360)&lt;0),"---",INDEX(B2B!A:K,MATCH('B2B Pin Table'!B362,B2B!A:A,0),5)),"---")</f>
        <v>B57</v>
      </c>
      <c r="H362" s="59" t="str">
        <f>IFERROR(IF(VLOOKUP($D362&amp;"-"&amp;$E362,IF($H$4="TEB0187_REV01",CALC_CONN_TEB0187_REV01!$F:$I),4,0)="--","---",IF($H$4="TEB0187_REV01",CALC_CONN_TEB0187_REV01!$G362&amp; " --&gt; " &amp;CALC_CONN_TEB0187_REV01!$I362&amp; " --&gt; ")),"---")</f>
        <v>---</v>
      </c>
      <c r="I362" s="19" t="str">
        <f>IFERROR(IF(VLOOKUP($D362&amp;"-"&amp;$E362,IF($H$4="TEB0187_REV01",CALC_CONN_TEB0187_REV01!$F:$H),3,0)="--",VLOOKUP($D362&amp;"-"&amp;$E362,IF($H$4="TEB0187_REV01",CALC_CONN_TEB0187_REV01!$F:$H),2,0),VLOOKUP($D362&amp;"-"&amp;$E362,IF($H$4="TEB0187_REV01",CALC_CONN_TEB0187_REV01!$F:$H),3,0)),"---")</f>
        <v>---</v>
      </c>
      <c r="J362" s="19" t="str">
        <f>IFERROR(VLOOKUP(I362,IF($H$4="TEB0187_REV01",RAW_c_TEB0187_REV01!$AE:$AM),9,0),"---")</f>
        <v>---</v>
      </c>
      <c r="K362" s="19" t="str">
        <f>IFERROR(VLOOKUP(D362&amp;"-"&amp;E362,IF($H$4="TEB0187_REV01",RAW_c_TEB0187_REV01!$AD:$AK,"???"),6,0),"---")</f>
        <v>---</v>
      </c>
      <c r="L362" s="19" t="str">
        <f>IFERROR(VLOOKUP(D362&amp;"-"&amp;E362,IF($H$4="TEB0187_REV01",RAW_c_TEB0187_REV01!$AD:$AL,"???"),9,0),"---")</f>
        <v>---</v>
      </c>
      <c r="M362" s="19" t="str">
        <f>IFERROR(IF(VLOOKUP($F362&amp;"-"&amp;$G362,IF($M$4="TEI0187_REV01",RAW_m_TEI0187_REV01!$F:$AU),43,0)="--","---",IF($M$4="TEI0187_REV01",RAW_m_TEI0187_REV01!$AT362&amp; " --&gt; " &amp;RAW_m_TEI0187_REV01!$AU362&amp; " --&gt; ")),"---")</f>
        <v>---</v>
      </c>
      <c r="N362" s="19" t="str">
        <f>IFERROR(VLOOKUP(F362&amp;"-"&amp;G362,IF($M$4="TEI0187_REV01",RAW_m_TEI0187_REV01!$AD:$AJ),7,0),"---")</f>
        <v>---</v>
      </c>
      <c r="O362" s="19" t="str">
        <f>IFERROR(VLOOKUP(N362,IF($M$4="TEI0187_REV01",RAW_m_TEI0187_REV01!$AJ:$AK),2,0),"---")</f>
        <v>---</v>
      </c>
      <c r="P362" s="19" t="str">
        <f>IFERROR(VLOOKUP(F362&amp;"-"&amp;G362,IF($M$4="TEI0187_REV01",RAW_m_TEI0187_REV01!$AD:$AG),3,0),"---")</f>
        <v>---</v>
      </c>
      <c r="Q362" s="19" t="str">
        <f>IFERROR(VLOOKUP(N362,IF($M$4="TEI0187_REV01",RAW_m_TEI0187_REV01!$AE:$AH),4,0),"---")</f>
        <v>---</v>
      </c>
      <c r="R362" s="19" t="str">
        <f>IFERROR(VLOOKUP(F362&amp;"-"&amp;G362,IF($M$4="TEI0187_REV01",RAW_m_TEI0187_REV01!$AD:$AG),4,0),"---")</f>
        <v>---</v>
      </c>
    </row>
    <row r="363" spans="2:18" x14ac:dyDescent="0.25">
      <c r="B363" s="78">
        <v>358</v>
      </c>
      <c r="C363" s="19" t="str">
        <f>IFERROR(INDEX(B2B!A:F,MATCH('B2B Pin Table'!B363,B2B!A:A,0),6),"---")</f>
        <v>PWR</v>
      </c>
      <c r="D363" s="19" t="str">
        <f>IFERROR(IF((COUNTIF(B2B!A359:K359,H361)&lt;0),"---",INDEX(B2B!A:K,MATCH('B2B Pin Table'!B363,B2B!A:A,0),2)),"---")</f>
        <v>J2</v>
      </c>
      <c r="E363" s="19" t="str">
        <f>IFERROR(IF((COUNTIF(B2B!A359:K359,H361)&lt;0),"---",INDEX(B2B!A:K,MATCH('B2B Pin Table'!B363,B2B!A:A,0),3)),"---")</f>
        <v>B58</v>
      </c>
      <c r="F363" s="19" t="str">
        <f>IFERROR(IF((COUNTIF(B2B!A359:K359,L361)&lt;0),"---",INDEX(B2B!A:K,MATCH('B2B Pin Table'!B363,B2B!A:A,0),4)),"---")</f>
        <v>J2</v>
      </c>
      <c r="G363" s="19" t="str">
        <f>IFERROR(IF((COUNTIF(B2B!A359:K359,L361)&lt;0),"---",INDEX(B2B!A:K,MATCH('B2B Pin Table'!B363,B2B!A:A,0),5)),"---")</f>
        <v>B58</v>
      </c>
      <c r="H363" s="59" t="str">
        <f>IFERROR(IF(VLOOKUP($D363&amp;"-"&amp;$E363,IF($H$4="TEB0187_REV01",CALC_CONN_TEB0187_REV01!$F:$I),4,0)="--","---",IF($H$4="TEB0187_REV01",CALC_CONN_TEB0187_REV01!$G363&amp; " --&gt; " &amp;CALC_CONN_TEB0187_REV01!$I363&amp; " --&gt; ")),"---")</f>
        <v>---</v>
      </c>
      <c r="I363" s="19" t="str">
        <f>IFERROR(IF(VLOOKUP($D363&amp;"-"&amp;$E363,IF($H$4="TEB0187_REV01",CALC_CONN_TEB0187_REV01!$F:$H),3,0)="--",VLOOKUP($D363&amp;"-"&amp;$E363,IF($H$4="TEB0187_REV01",CALC_CONN_TEB0187_REV01!$F:$H),2,0),VLOOKUP($D363&amp;"-"&amp;$E363,IF($H$4="TEB0187_REV01",CALC_CONN_TEB0187_REV01!$F:$H),3,0)),"---")</f>
        <v>---</v>
      </c>
      <c r="J363" s="19" t="str">
        <f>IFERROR(VLOOKUP(I363,IF($H$4="TEB0187_REV01",RAW_c_TEB0187_REV01!$AE:$AM),9,0),"---")</f>
        <v>---</v>
      </c>
      <c r="K363" s="19" t="str">
        <f>IFERROR(VLOOKUP(D363&amp;"-"&amp;E363,IF($H$4="TEB0187_REV01",RAW_c_TEB0187_REV01!$AD:$AK,"???"),6,0),"---")</f>
        <v>---</v>
      </c>
      <c r="L363" s="19" t="str">
        <f>IFERROR(VLOOKUP(D363&amp;"-"&amp;E363,IF($H$4="TEB0187_REV01",RAW_c_TEB0187_REV01!$AD:$AL,"???"),9,0),"---")</f>
        <v>---</v>
      </c>
      <c r="M363" s="19" t="str">
        <f>IFERROR(IF(VLOOKUP($F363&amp;"-"&amp;$G363,IF($M$4="TEI0187_REV01",RAW_m_TEI0187_REV01!$F:$AU),43,0)="--","---",IF($M$4="TEI0187_REV01",RAW_m_TEI0187_REV01!$AT363&amp; " --&gt; " &amp;RAW_m_TEI0187_REV01!$AU363&amp; " --&gt; ")),"---")</f>
        <v>---</v>
      </c>
      <c r="N363" s="19" t="str">
        <f>IFERROR(VLOOKUP(F363&amp;"-"&amp;G363,IF($M$4="TEI0187_REV01",RAW_m_TEI0187_REV01!$AD:$AJ),7,0),"---")</f>
        <v>---</v>
      </c>
      <c r="O363" s="19" t="str">
        <f>IFERROR(VLOOKUP(N363,IF($M$4="TEI0187_REV01",RAW_m_TEI0187_REV01!$AJ:$AK),2,0),"---")</f>
        <v>---</v>
      </c>
      <c r="P363" s="19" t="str">
        <f>IFERROR(VLOOKUP(F363&amp;"-"&amp;G363,IF($M$4="TEI0187_REV01",RAW_m_TEI0187_REV01!$AD:$AG),3,0),"---")</f>
        <v>---</v>
      </c>
      <c r="Q363" s="19" t="str">
        <f>IFERROR(VLOOKUP(N363,IF($M$4="TEI0187_REV01",RAW_m_TEI0187_REV01!$AE:$AH),4,0),"---")</f>
        <v>---</v>
      </c>
      <c r="R363" s="19" t="str">
        <f>IFERROR(VLOOKUP(F363&amp;"-"&amp;G363,IF($M$4="TEI0187_REV01",RAW_m_TEI0187_REV01!$AD:$AG),4,0),"---")</f>
        <v>---</v>
      </c>
    </row>
    <row r="364" spans="2:18" x14ac:dyDescent="0.25">
      <c r="B364" s="78">
        <v>359</v>
      </c>
      <c r="C364" s="19" t="str">
        <f>IFERROR(INDEX(B2B!A:F,MATCH('B2B Pin Table'!B364,B2B!A:A,0),6),"---")</f>
        <v>PWR</v>
      </c>
      <c r="D364" s="19" t="str">
        <f>IFERROR(IF((COUNTIF(B2B!A360:K360,H362)&lt;0),"---",INDEX(B2B!A:K,MATCH('B2B Pin Table'!B364,B2B!A:A,0),2)),"---")</f>
        <v>J2</v>
      </c>
      <c r="E364" s="19" t="str">
        <f>IFERROR(IF((COUNTIF(B2B!A360:K360,H362)&lt;0),"---",INDEX(B2B!A:K,MATCH('B2B Pin Table'!B364,B2B!A:A,0),3)),"---")</f>
        <v>B59</v>
      </c>
      <c r="F364" s="19" t="str">
        <f>IFERROR(IF((COUNTIF(B2B!A360:K360,L362)&lt;0),"---",INDEX(B2B!A:K,MATCH('B2B Pin Table'!B364,B2B!A:A,0),4)),"---")</f>
        <v>J2</v>
      </c>
      <c r="G364" s="19" t="str">
        <f>IFERROR(IF((COUNTIF(B2B!A360:K360,L362)&lt;0),"---",INDEX(B2B!A:K,MATCH('B2B Pin Table'!B364,B2B!A:A,0),5)),"---")</f>
        <v>B59</v>
      </c>
      <c r="H364" s="59" t="str">
        <f>IFERROR(IF(VLOOKUP($D364&amp;"-"&amp;$E364,IF($H$4="TEB0187_REV01",CALC_CONN_TEB0187_REV01!$F:$I),4,0)="--","---",IF($H$4="TEB0187_REV01",CALC_CONN_TEB0187_REV01!$G364&amp; " --&gt; " &amp;CALC_CONN_TEB0187_REV01!$I364&amp; " --&gt; ")),"---")</f>
        <v>---</v>
      </c>
      <c r="I364" s="19" t="str">
        <f>IFERROR(IF(VLOOKUP($D364&amp;"-"&amp;$E364,IF($H$4="TEB0187_REV01",CALC_CONN_TEB0187_REV01!$F:$H),3,0)="--",VLOOKUP($D364&amp;"-"&amp;$E364,IF($H$4="TEB0187_REV01",CALC_CONN_TEB0187_REV01!$F:$H),2,0),VLOOKUP($D364&amp;"-"&amp;$E364,IF($H$4="TEB0187_REV01",CALC_CONN_TEB0187_REV01!$F:$H),3,0)),"---")</f>
        <v>---</v>
      </c>
      <c r="J364" s="19" t="str">
        <f>IFERROR(VLOOKUP(I364,IF($H$4="TEB0187_REV01",RAW_c_TEB0187_REV01!$AE:$AM),9,0),"---")</f>
        <v>---</v>
      </c>
      <c r="K364" s="19" t="str">
        <f>IFERROR(VLOOKUP(D364&amp;"-"&amp;E364,IF($H$4="TEB0187_REV01",RAW_c_TEB0187_REV01!$AD:$AK,"???"),6,0),"---")</f>
        <v>---</v>
      </c>
      <c r="L364" s="19" t="str">
        <f>IFERROR(VLOOKUP(D364&amp;"-"&amp;E364,IF($H$4="TEB0187_REV01",RAW_c_TEB0187_REV01!$AD:$AL,"???"),9,0),"---")</f>
        <v>---</v>
      </c>
      <c r="M364" s="19" t="str">
        <f>IFERROR(IF(VLOOKUP($F364&amp;"-"&amp;$G364,IF($M$4="TEI0187_REV01",RAW_m_TEI0187_REV01!$F:$AU),43,0)="--","---",IF($M$4="TEI0187_REV01",RAW_m_TEI0187_REV01!$AT364&amp; " --&gt; " &amp;RAW_m_TEI0187_REV01!$AU364&amp; " --&gt; ")),"---")</f>
        <v>---</v>
      </c>
      <c r="N364" s="19" t="str">
        <f>IFERROR(VLOOKUP(F364&amp;"-"&amp;G364,IF($M$4="TEI0187_REV01",RAW_m_TEI0187_REV01!$AD:$AJ),7,0),"---")</f>
        <v>---</v>
      </c>
      <c r="O364" s="19" t="str">
        <f>IFERROR(VLOOKUP(N364,IF($M$4="TEI0187_REV01",RAW_m_TEI0187_REV01!$AJ:$AK),2,0),"---")</f>
        <v>---</v>
      </c>
      <c r="P364" s="19" t="str">
        <f>IFERROR(VLOOKUP(F364&amp;"-"&amp;G364,IF($M$4="TEI0187_REV01",RAW_m_TEI0187_REV01!$AD:$AG),3,0),"---")</f>
        <v>---</v>
      </c>
      <c r="Q364" s="19" t="str">
        <f>IFERROR(VLOOKUP(N364,IF($M$4="TEI0187_REV01",RAW_m_TEI0187_REV01!$AE:$AH),4,0),"---")</f>
        <v>---</v>
      </c>
      <c r="R364" s="19" t="str">
        <f>IFERROR(VLOOKUP(F364&amp;"-"&amp;G364,IF($M$4="TEI0187_REV01",RAW_m_TEI0187_REV01!$AD:$AG),4,0),"---")</f>
        <v>---</v>
      </c>
    </row>
    <row r="365" spans="2:18" x14ac:dyDescent="0.25">
      <c r="B365" s="78">
        <v>360</v>
      </c>
      <c r="C365" s="19" t="str">
        <f>IFERROR(INDEX(B2B!A:F,MATCH('B2B Pin Table'!B365,B2B!A:A,0),6),"---")</f>
        <v>PWR</v>
      </c>
      <c r="D365" s="19" t="str">
        <f>IFERROR(IF((COUNTIF(B2B!A361:K361,H363)&lt;0),"---",INDEX(B2B!A:K,MATCH('B2B Pin Table'!B365,B2B!A:A,0),2)),"---")</f>
        <v>J2</v>
      </c>
      <c r="E365" s="19" t="str">
        <f>IFERROR(IF((COUNTIF(B2B!A361:K361,H363)&lt;0),"---",INDEX(B2B!A:K,MATCH('B2B Pin Table'!B365,B2B!A:A,0),3)),"---")</f>
        <v>B60</v>
      </c>
      <c r="F365" s="19" t="str">
        <f>IFERROR(IF((COUNTIF(B2B!A361:K361,L363)&lt;0),"---",INDEX(B2B!A:K,MATCH('B2B Pin Table'!B365,B2B!A:A,0),4)),"---")</f>
        <v>J2</v>
      </c>
      <c r="G365" s="19" t="str">
        <f>IFERROR(IF((COUNTIF(B2B!A361:K361,L363)&lt;0),"---",INDEX(B2B!A:K,MATCH('B2B Pin Table'!B365,B2B!A:A,0),5)),"---")</f>
        <v>B60</v>
      </c>
      <c r="H365" s="59" t="str">
        <f>IFERROR(IF(VLOOKUP($D365&amp;"-"&amp;$E365,IF($H$4="TEB0187_REV01",CALC_CONN_TEB0187_REV01!$F:$I),4,0)="--","---",IF($H$4="TEB0187_REV01",CALC_CONN_TEB0187_REV01!$G365&amp; " --&gt; " &amp;CALC_CONN_TEB0187_REV01!$I365&amp; " --&gt; ")),"---")</f>
        <v>---</v>
      </c>
      <c r="I365" s="19" t="str">
        <f>IFERROR(IF(VLOOKUP($D365&amp;"-"&amp;$E365,IF($H$4="TEB0187_REV01",CALC_CONN_TEB0187_REV01!$F:$H),3,0)="--",VLOOKUP($D365&amp;"-"&amp;$E365,IF($H$4="TEB0187_REV01",CALC_CONN_TEB0187_REV01!$F:$H),2,0),VLOOKUP($D365&amp;"-"&amp;$E365,IF($H$4="TEB0187_REV01",CALC_CONN_TEB0187_REV01!$F:$H),3,0)),"---")</f>
        <v>---</v>
      </c>
      <c r="J365" s="19" t="str">
        <f>IFERROR(VLOOKUP(I365,IF($H$4="TEB0187_REV01",RAW_c_TEB0187_REV01!$AE:$AM),9,0),"---")</f>
        <v>---</v>
      </c>
      <c r="K365" s="19" t="str">
        <f>IFERROR(VLOOKUP(D365&amp;"-"&amp;E365,IF($H$4="TEB0187_REV01",RAW_c_TEB0187_REV01!$AD:$AK,"???"),6,0),"---")</f>
        <v>---</v>
      </c>
      <c r="L365" s="19" t="str">
        <f>IFERROR(VLOOKUP(D365&amp;"-"&amp;E365,IF($H$4="TEB0187_REV01",RAW_c_TEB0187_REV01!$AD:$AL,"???"),9,0),"---")</f>
        <v>---</v>
      </c>
      <c r="M365" s="19" t="str">
        <f>IFERROR(IF(VLOOKUP($F365&amp;"-"&amp;$G365,IF($M$4="TEI0187_REV01",RAW_m_TEI0187_REV01!$F:$AU),43,0)="--","---",IF($M$4="TEI0187_REV01",RAW_m_TEI0187_REV01!$AT365&amp; " --&gt; " &amp;RAW_m_TEI0187_REV01!$AU365&amp; " --&gt; ")),"---")</f>
        <v>---</v>
      </c>
      <c r="N365" s="19" t="str">
        <f>IFERROR(VLOOKUP(F365&amp;"-"&amp;G365,IF($M$4="TEI0187_REV01",RAW_m_TEI0187_REV01!$AD:$AJ),7,0),"---")</f>
        <v>---</v>
      </c>
      <c r="O365" s="19" t="str">
        <f>IFERROR(VLOOKUP(N365,IF($M$4="TEI0187_REV01",RAW_m_TEI0187_REV01!$AJ:$AK),2,0),"---")</f>
        <v>---</v>
      </c>
      <c r="P365" s="19" t="str">
        <f>IFERROR(VLOOKUP(F365&amp;"-"&amp;G365,IF($M$4="TEI0187_REV01",RAW_m_TEI0187_REV01!$AD:$AG),3,0),"---")</f>
        <v>---</v>
      </c>
      <c r="Q365" s="19" t="str">
        <f>IFERROR(VLOOKUP(N365,IF($M$4="TEI0187_REV01",RAW_m_TEI0187_REV01!$AE:$AH),4,0),"---")</f>
        <v>---</v>
      </c>
      <c r="R365" s="19" t="str">
        <f>IFERROR(VLOOKUP(F365&amp;"-"&amp;G365,IF($M$4="TEI0187_REV01",RAW_m_TEI0187_REV01!$AD:$AG),4,0),"---")</f>
        <v>---</v>
      </c>
    </row>
    <row r="366" spans="2:18" x14ac:dyDescent="0.25">
      <c r="B366" s="78">
        <v>361</v>
      </c>
      <c r="C366" s="19" t="str">
        <f>IFERROR(INDEX(B2B!A:F,MATCH('B2B Pin Table'!B366,B2B!A:A,0),6),"---")</f>
        <v>GND</v>
      </c>
      <c r="D366" s="19" t="str">
        <f>IFERROR(IF((COUNTIF(B2B!A362:K362,H364)&lt;0),"---",INDEX(B2B!A:K,MATCH('B2B Pin Table'!B366,B2B!A:A,0),2)),"---")</f>
        <v>J2</v>
      </c>
      <c r="E366" s="19" t="str">
        <f>IFERROR(IF((COUNTIF(B2B!A362:K362,H364)&lt;0),"---",INDEX(B2B!A:K,MATCH('B2B Pin Table'!B366,B2B!A:A,0),3)),"---")</f>
        <v>C1</v>
      </c>
      <c r="F366" s="19" t="str">
        <f>IFERROR(IF((COUNTIF(B2B!A362:K362,L364)&lt;0),"---",INDEX(B2B!A:K,MATCH('B2B Pin Table'!B366,B2B!A:A,0),4)),"---")</f>
        <v>J2</v>
      </c>
      <c r="G366" s="19" t="str">
        <f>IFERROR(IF((COUNTIF(B2B!A362:K362,L364)&lt;0),"---",INDEX(B2B!A:K,MATCH('B2B Pin Table'!B366,B2B!A:A,0),5)),"---")</f>
        <v>C1</v>
      </c>
      <c r="H366" s="59" t="str">
        <f>IFERROR(IF(VLOOKUP($D366&amp;"-"&amp;$E366,IF($H$4="TEB0187_REV01",CALC_CONN_TEB0187_REV01!$F:$I),4,0)="--","---",IF($H$4="TEB0187_REV01",CALC_CONN_TEB0187_REV01!$G366&amp; " --&gt; " &amp;CALC_CONN_TEB0187_REV01!$I366&amp; " --&gt; ")),"---")</f>
        <v>---</v>
      </c>
      <c r="I366" s="19" t="str">
        <f>IFERROR(IF(VLOOKUP($D366&amp;"-"&amp;$E366,IF($H$4="TEB0187_REV01",CALC_CONN_TEB0187_REV01!$F:$H),3,0)="--",VLOOKUP($D366&amp;"-"&amp;$E366,IF($H$4="TEB0187_REV01",CALC_CONN_TEB0187_REV01!$F:$H),2,0),VLOOKUP($D366&amp;"-"&amp;$E366,IF($H$4="TEB0187_REV01",CALC_CONN_TEB0187_REV01!$F:$H),3,0)),"---")</f>
        <v>---</v>
      </c>
      <c r="J366" s="19" t="str">
        <f>IFERROR(VLOOKUP(I366,IF($H$4="TEB0187_REV01",RAW_c_TEB0187_REV01!$AE:$AM),9,0),"---")</f>
        <v>---</v>
      </c>
      <c r="K366" s="19" t="str">
        <f>IFERROR(VLOOKUP(D366&amp;"-"&amp;E366,IF($H$4="TEB0187_REV01",RAW_c_TEB0187_REV01!$AD:$AK,"???"),6,0),"---")</f>
        <v>---</v>
      </c>
      <c r="L366" s="19" t="str">
        <f>IFERROR(VLOOKUP(D366&amp;"-"&amp;E366,IF($H$4="TEB0187_REV01",RAW_c_TEB0187_REV01!$AD:$AL,"???"),9,0),"---")</f>
        <v>---</v>
      </c>
      <c r="M366" s="19" t="str">
        <f>IFERROR(IF(VLOOKUP($F366&amp;"-"&amp;$G366,IF($M$4="TEI0187_REV01",RAW_m_TEI0187_REV01!$F:$AU),43,0)="--","---",IF($M$4="TEI0187_REV01",RAW_m_TEI0187_REV01!$AT366&amp; " --&gt; " &amp;RAW_m_TEI0187_REV01!$AU366&amp; " --&gt; ")),"---")</f>
        <v>---</v>
      </c>
      <c r="N366" s="19" t="str">
        <f>IFERROR(VLOOKUP(F366&amp;"-"&amp;G366,IF($M$4="TEI0187_REV01",RAW_m_TEI0187_REV01!$AD:$AJ),7,0),"---")</f>
        <v>---</v>
      </c>
      <c r="O366" s="19" t="str">
        <f>IFERROR(VLOOKUP(N366,IF($M$4="TEI0187_REV01",RAW_m_TEI0187_REV01!$AJ:$AK),2,0),"---")</f>
        <v>---</v>
      </c>
      <c r="P366" s="19" t="str">
        <f>IFERROR(VLOOKUP(F366&amp;"-"&amp;G366,IF($M$4="TEI0187_REV01",RAW_m_TEI0187_REV01!$AD:$AG),3,0),"---")</f>
        <v>---</v>
      </c>
      <c r="Q366" s="19" t="str">
        <f>IFERROR(VLOOKUP(N366,IF($M$4="TEI0187_REV01",RAW_m_TEI0187_REV01!$AE:$AH),4,0),"---")</f>
        <v>---</v>
      </c>
      <c r="R366" s="19" t="str">
        <f>IFERROR(VLOOKUP(F366&amp;"-"&amp;G366,IF($M$4="TEI0187_REV01",RAW_m_TEI0187_REV01!$AD:$AG),4,0),"---")</f>
        <v>---</v>
      </c>
    </row>
    <row r="367" spans="2:18" x14ac:dyDescent="0.25">
      <c r="B367" s="78">
        <v>362</v>
      </c>
      <c r="C367" s="19" t="str">
        <f>IFERROR(INDEX(B2B!A:F,MATCH('B2B Pin Table'!B367,B2B!A:A,0),6),"---")</f>
        <v>CLK</v>
      </c>
      <c r="D367" s="19" t="str">
        <f>IFERROR(IF((COUNTIF(B2B!A363:K363,H365)&lt;0),"---",INDEX(B2B!A:K,MATCH('B2B Pin Table'!B367,B2B!A:A,0),2)),"---")</f>
        <v>J2</v>
      </c>
      <c r="E367" s="19" t="str">
        <f>IFERROR(IF((COUNTIF(B2B!A363:K363,H365)&lt;0),"---",INDEX(B2B!A:K,MATCH('B2B Pin Table'!B367,B2B!A:A,0),3)),"---")</f>
        <v>C2</v>
      </c>
      <c r="F367" s="19" t="str">
        <f>IFERROR(IF((COUNTIF(B2B!A363:K363,L365)&lt;0),"---",INDEX(B2B!A:K,MATCH('B2B Pin Table'!B367,B2B!A:A,0),4)),"---")</f>
        <v>J2</v>
      </c>
      <c r="G367" s="19" t="str">
        <f>IFERROR(IF((COUNTIF(B2B!A363:K363,L365)&lt;0),"---",INDEX(B2B!A:K,MATCH('B2B Pin Table'!B367,B2B!A:A,0),5)),"---")</f>
        <v>C2</v>
      </c>
      <c r="H367" s="59" t="str">
        <f>IFERROR(IF(VLOOKUP($D367&amp;"-"&amp;$E367,IF($H$4="TEB0187_REV01",CALC_CONN_TEB0187_REV01!$F:$I),4,0)="--","---",IF($H$4="TEB0187_REV01",CALC_CONN_TEB0187_REV01!$G367&amp; " --&gt; " &amp;CALC_CONN_TEB0187_REV01!$I367&amp; " --&gt; ")),"---")</f>
        <v>---</v>
      </c>
      <c r="I367" s="19" t="str">
        <f>IFERROR(IF(VLOOKUP($D367&amp;"-"&amp;$E367,IF($H$4="TEB0187_REV01",CALC_CONN_TEB0187_REV01!$F:$H),3,0)="--",VLOOKUP($D367&amp;"-"&amp;$E367,IF($H$4="TEB0187_REV01",CALC_CONN_TEB0187_REV01!$F:$H),2,0),VLOOKUP($D367&amp;"-"&amp;$E367,IF($H$4="TEB0187_REV01",CALC_CONN_TEB0187_REV01!$F:$H),3,0)),"---")</f>
        <v>---</v>
      </c>
      <c r="J367" s="19" t="str">
        <f>IFERROR(VLOOKUP(I367,IF($H$4="TEB0187_REV01",RAW_c_TEB0187_REV01!$AE:$AM),9,0),"---")</f>
        <v>---</v>
      </c>
      <c r="K367" s="19" t="str">
        <f>IFERROR(VLOOKUP(D367&amp;"-"&amp;E367,IF($H$4="TEB0187_REV01",RAW_c_TEB0187_REV01!$AD:$AK,"???"),6,0),"---")</f>
        <v>---</v>
      </c>
      <c r="L367" s="19" t="str">
        <f>IFERROR(VLOOKUP(D367&amp;"-"&amp;E367,IF($H$4="TEB0187_REV01",RAW_c_TEB0187_REV01!$AD:$AL,"???"),9,0),"---")</f>
        <v>---</v>
      </c>
      <c r="M367" s="19" t="str">
        <f>IFERROR(IF(VLOOKUP($F367&amp;"-"&amp;$G367,IF($M$4="TEI0187_REV01",RAW_m_TEI0187_REV01!$F:$AU),43,0)="--","---",IF($M$4="TEI0187_REV01",RAW_m_TEI0187_REV01!$AT367&amp; " --&gt; " &amp;RAW_m_TEI0187_REV01!$AU367&amp; " --&gt; ")),"---")</f>
        <v>---</v>
      </c>
      <c r="N367" s="19" t="str">
        <f>IFERROR(VLOOKUP(F367&amp;"-"&amp;G367,IF($M$4="TEI0187_REV01",RAW_m_TEI0187_REV01!$AD:$AJ),7,0),"---")</f>
        <v>---</v>
      </c>
      <c r="O367" s="19" t="str">
        <f>IFERROR(VLOOKUP(N367,IF($M$4="TEI0187_REV01",RAW_m_TEI0187_REV01!$AJ:$AK),2,0),"---")</f>
        <v>---</v>
      </c>
      <c r="P367" s="19" t="str">
        <f>IFERROR(VLOOKUP(F367&amp;"-"&amp;G367,IF($M$4="TEI0187_REV01",RAW_m_TEI0187_REV01!$AD:$AG),3,0),"---")</f>
        <v>---</v>
      </c>
      <c r="Q367" s="19" t="str">
        <f>IFERROR(VLOOKUP(N367,IF($M$4="TEI0187_REV01",RAW_m_TEI0187_REV01!$AE:$AH),4,0),"---")</f>
        <v>---</v>
      </c>
      <c r="R367" s="19" t="str">
        <f>IFERROR(VLOOKUP(F367&amp;"-"&amp;G367,IF($M$4="TEI0187_REV01",RAW_m_TEI0187_REV01!$AD:$AG),4,0),"---")</f>
        <v>---</v>
      </c>
    </row>
    <row r="368" spans="2:18" x14ac:dyDescent="0.25">
      <c r="B368" s="78">
        <v>363</v>
      </c>
      <c r="C368" s="19" t="str">
        <f>IFERROR(INDEX(B2B!A:F,MATCH('B2B Pin Table'!B368,B2B!A:A,0),6),"---")</f>
        <v>CLK</v>
      </c>
      <c r="D368" s="19" t="str">
        <f>IFERROR(IF((COUNTIF(B2B!A364:K364,H366)&lt;0),"---",INDEX(B2B!A:K,MATCH('B2B Pin Table'!B368,B2B!A:A,0),2)),"---")</f>
        <v>J2</v>
      </c>
      <c r="E368" s="19" t="str">
        <f>IFERROR(IF((COUNTIF(B2B!A364:K364,H366)&lt;0),"---",INDEX(B2B!A:K,MATCH('B2B Pin Table'!B368,B2B!A:A,0),3)),"---")</f>
        <v>C3</v>
      </c>
      <c r="F368" s="19" t="str">
        <f>IFERROR(IF((COUNTIF(B2B!A364:K364,L366)&lt;0),"---",INDEX(B2B!A:K,MATCH('B2B Pin Table'!B368,B2B!A:A,0),4)),"---")</f>
        <v>J2</v>
      </c>
      <c r="G368" s="19" t="str">
        <f>IFERROR(IF((COUNTIF(B2B!A364:K364,L366)&lt;0),"---",INDEX(B2B!A:K,MATCH('B2B Pin Table'!B368,B2B!A:A,0),5)),"---")</f>
        <v>C3</v>
      </c>
      <c r="H368" s="59" t="str">
        <f>IFERROR(IF(VLOOKUP($D368&amp;"-"&amp;$E368,IF($H$4="TEB0187_REV01",CALC_CONN_TEB0187_REV01!$F:$I),4,0)="--","---",IF($H$4="TEB0187_REV01",CALC_CONN_TEB0187_REV01!$G368&amp; " --&gt; " &amp;CALC_CONN_TEB0187_REV01!$I368&amp; " --&gt; ")),"---")</f>
        <v>---</v>
      </c>
      <c r="I368" s="19" t="str">
        <f>IFERROR(IF(VLOOKUP($D368&amp;"-"&amp;$E368,IF($H$4="TEB0187_REV01",CALC_CONN_TEB0187_REV01!$F:$H),3,0)="--",VLOOKUP($D368&amp;"-"&amp;$E368,IF($H$4="TEB0187_REV01",CALC_CONN_TEB0187_REV01!$F:$H),2,0),VLOOKUP($D368&amp;"-"&amp;$E368,IF($H$4="TEB0187_REV01",CALC_CONN_TEB0187_REV01!$F:$H),3,0)),"---")</f>
        <v>---</v>
      </c>
      <c r="J368" s="19" t="str">
        <f>IFERROR(VLOOKUP(I368,IF($H$4="TEB0187_REV01",RAW_c_TEB0187_REV01!$AE:$AM),9,0),"---")</f>
        <v>---</v>
      </c>
      <c r="K368" s="19" t="str">
        <f>IFERROR(VLOOKUP(D368&amp;"-"&amp;E368,IF($H$4="TEB0187_REV01",RAW_c_TEB0187_REV01!$AD:$AK,"???"),6,0),"---")</f>
        <v>---</v>
      </c>
      <c r="L368" s="19" t="str">
        <f>IFERROR(VLOOKUP(D368&amp;"-"&amp;E368,IF($H$4="TEB0187_REV01",RAW_c_TEB0187_REV01!$AD:$AL,"???"),9,0),"---")</f>
        <v>---</v>
      </c>
      <c r="M368" s="19" t="str">
        <f>IFERROR(IF(VLOOKUP($F368&amp;"-"&amp;$G368,IF($M$4="TEI0187_REV01",RAW_m_TEI0187_REV01!$F:$AU),43,0)="--","---",IF($M$4="TEI0187_REV01",RAW_m_TEI0187_REV01!$AT368&amp; " --&gt; " &amp;RAW_m_TEI0187_REV01!$AU368&amp; " --&gt; ")),"---")</f>
        <v>---</v>
      </c>
      <c r="N368" s="19" t="str">
        <f>IFERROR(VLOOKUP(F368&amp;"-"&amp;G368,IF($M$4="TEI0187_REV01",RAW_m_TEI0187_REV01!$AD:$AJ),7,0),"---")</f>
        <v>---</v>
      </c>
      <c r="O368" s="19" t="str">
        <f>IFERROR(VLOOKUP(N368,IF($M$4="TEI0187_REV01",RAW_m_TEI0187_REV01!$AJ:$AK),2,0),"---")</f>
        <v>---</v>
      </c>
      <c r="P368" s="19" t="str">
        <f>IFERROR(VLOOKUP(F368&amp;"-"&amp;G368,IF($M$4="TEI0187_REV01",RAW_m_TEI0187_REV01!$AD:$AG),3,0),"---")</f>
        <v>---</v>
      </c>
      <c r="Q368" s="19" t="str">
        <f>IFERROR(VLOOKUP(N368,IF($M$4="TEI0187_REV01",RAW_m_TEI0187_REV01!$AE:$AH),4,0),"---")</f>
        <v>---</v>
      </c>
      <c r="R368" s="19" t="str">
        <f>IFERROR(VLOOKUP(F368&amp;"-"&amp;G368,IF($M$4="TEI0187_REV01",RAW_m_TEI0187_REV01!$AD:$AG),4,0),"---")</f>
        <v>---</v>
      </c>
    </row>
    <row r="369" spans="2:18" x14ac:dyDescent="0.25">
      <c r="B369" s="78">
        <v>364</v>
      </c>
      <c r="C369" s="19" t="str">
        <f>IFERROR(INDEX(B2B!A:F,MATCH('B2B Pin Table'!B369,B2B!A:A,0),6),"---")</f>
        <v>GND</v>
      </c>
      <c r="D369" s="19" t="str">
        <f>IFERROR(IF((COUNTIF(B2B!A365:K365,H367)&lt;0),"---",INDEX(B2B!A:K,MATCH('B2B Pin Table'!B369,B2B!A:A,0),2)),"---")</f>
        <v>J2</v>
      </c>
      <c r="E369" s="19" t="str">
        <f>IFERROR(IF((COUNTIF(B2B!A365:K365,H367)&lt;0),"---",INDEX(B2B!A:K,MATCH('B2B Pin Table'!B369,B2B!A:A,0),3)),"---")</f>
        <v>C4</v>
      </c>
      <c r="F369" s="19" t="str">
        <f>IFERROR(IF((COUNTIF(B2B!A365:K365,L367)&lt;0),"---",INDEX(B2B!A:K,MATCH('B2B Pin Table'!B369,B2B!A:A,0),4)),"---")</f>
        <v>J2</v>
      </c>
      <c r="G369" s="19" t="str">
        <f>IFERROR(IF((COUNTIF(B2B!A365:K365,L367)&lt;0),"---",INDEX(B2B!A:K,MATCH('B2B Pin Table'!B369,B2B!A:A,0),5)),"---")</f>
        <v>C4</v>
      </c>
      <c r="H369" s="59" t="str">
        <f>IFERROR(IF(VLOOKUP($D369&amp;"-"&amp;$E369,IF($H$4="TEB0187_REV01",CALC_CONN_TEB0187_REV01!$F:$I),4,0)="--","---",IF($H$4="TEB0187_REV01",CALC_CONN_TEB0187_REV01!$G369&amp; " --&gt; " &amp;CALC_CONN_TEB0187_REV01!$I369&amp; " --&gt; ")),"---")</f>
        <v>---</v>
      </c>
      <c r="I369" s="19" t="str">
        <f>IFERROR(IF(VLOOKUP($D369&amp;"-"&amp;$E369,IF($H$4="TEB0187_REV01",CALC_CONN_TEB0187_REV01!$F:$H),3,0)="--",VLOOKUP($D369&amp;"-"&amp;$E369,IF($H$4="TEB0187_REV01",CALC_CONN_TEB0187_REV01!$F:$H),2,0),VLOOKUP($D369&amp;"-"&amp;$E369,IF($H$4="TEB0187_REV01",CALC_CONN_TEB0187_REV01!$F:$H),3,0)),"---")</f>
        <v>---</v>
      </c>
      <c r="J369" s="19" t="str">
        <f>IFERROR(VLOOKUP(I369,IF($H$4="TEB0187_REV01",RAW_c_TEB0187_REV01!$AE:$AM),9,0),"---")</f>
        <v>---</v>
      </c>
      <c r="K369" s="19" t="str">
        <f>IFERROR(VLOOKUP(D369&amp;"-"&amp;E369,IF($H$4="TEB0187_REV01",RAW_c_TEB0187_REV01!$AD:$AK,"???"),6,0),"---")</f>
        <v>---</v>
      </c>
      <c r="L369" s="19" t="str">
        <f>IFERROR(VLOOKUP(D369&amp;"-"&amp;E369,IF($H$4="TEB0187_REV01",RAW_c_TEB0187_REV01!$AD:$AL,"???"),9,0),"---")</f>
        <v>---</v>
      </c>
      <c r="M369" s="19" t="str">
        <f>IFERROR(IF(VLOOKUP($F369&amp;"-"&amp;$G369,IF($M$4="TEI0187_REV01",RAW_m_TEI0187_REV01!$F:$AU),43,0)="--","---",IF($M$4="TEI0187_REV01",RAW_m_TEI0187_REV01!$AT369&amp; " --&gt; " &amp;RAW_m_TEI0187_REV01!$AU369&amp; " --&gt; ")),"---")</f>
        <v>---</v>
      </c>
      <c r="N369" s="19" t="str">
        <f>IFERROR(VLOOKUP(F369&amp;"-"&amp;G369,IF($M$4="TEI0187_REV01",RAW_m_TEI0187_REV01!$AD:$AJ),7,0),"---")</f>
        <v>---</v>
      </c>
      <c r="O369" s="19" t="str">
        <f>IFERROR(VLOOKUP(N369,IF($M$4="TEI0187_REV01",RAW_m_TEI0187_REV01!$AJ:$AK),2,0),"---")</f>
        <v>---</v>
      </c>
      <c r="P369" s="19" t="str">
        <f>IFERROR(VLOOKUP(F369&amp;"-"&amp;G369,IF($M$4="TEI0187_REV01",RAW_m_TEI0187_REV01!$AD:$AG),3,0),"---")</f>
        <v>---</v>
      </c>
      <c r="Q369" s="19" t="str">
        <f>IFERROR(VLOOKUP(N369,IF($M$4="TEI0187_REV01",RAW_m_TEI0187_REV01!$AE:$AH),4,0),"---")</f>
        <v>---</v>
      </c>
      <c r="R369" s="19" t="str">
        <f>IFERROR(VLOOKUP(F369&amp;"-"&amp;G369,IF($M$4="TEI0187_REV01",RAW_m_TEI0187_REV01!$AD:$AG),4,0),"---")</f>
        <v>---</v>
      </c>
    </row>
    <row r="370" spans="2:18" x14ac:dyDescent="0.25">
      <c r="B370" s="78">
        <v>365</v>
      </c>
      <c r="C370" s="19" t="str">
        <f>IFERROR(INDEX(B2B!A:F,MATCH('B2B Pin Table'!B370,B2B!A:A,0),6),"---")</f>
        <v>GND</v>
      </c>
      <c r="D370" s="19" t="str">
        <f>IFERROR(IF((COUNTIF(B2B!A366:K366,H368)&lt;0),"---",INDEX(B2B!A:K,MATCH('B2B Pin Table'!B370,B2B!A:A,0),2)),"---")</f>
        <v>J2</v>
      </c>
      <c r="E370" s="19" t="str">
        <f>IFERROR(IF((COUNTIF(B2B!A366:K366,H368)&lt;0),"---",INDEX(B2B!A:K,MATCH('B2B Pin Table'!B370,B2B!A:A,0),3)),"---")</f>
        <v>C5</v>
      </c>
      <c r="F370" s="19" t="str">
        <f>IFERROR(IF((COUNTIF(B2B!A366:K366,L368)&lt;0),"---",INDEX(B2B!A:K,MATCH('B2B Pin Table'!B370,B2B!A:A,0),4)),"---")</f>
        <v>J2</v>
      </c>
      <c r="G370" s="19" t="str">
        <f>IFERROR(IF((COUNTIF(B2B!A366:K366,L368)&lt;0),"---",INDEX(B2B!A:K,MATCH('B2B Pin Table'!B370,B2B!A:A,0),5)),"---")</f>
        <v>C5</v>
      </c>
      <c r="H370" s="59" t="str">
        <f>IFERROR(IF(VLOOKUP($D370&amp;"-"&amp;$E370,IF($H$4="TEB0187_REV01",CALC_CONN_TEB0187_REV01!$F:$I),4,0)="--","---",IF($H$4="TEB0187_REV01",CALC_CONN_TEB0187_REV01!$G370&amp; " --&gt; " &amp;CALC_CONN_TEB0187_REV01!$I370&amp; " --&gt; ")),"---")</f>
        <v>---</v>
      </c>
      <c r="I370" s="19" t="str">
        <f>IFERROR(IF(VLOOKUP($D370&amp;"-"&amp;$E370,IF($H$4="TEB0187_REV01",CALC_CONN_TEB0187_REV01!$F:$H),3,0)="--",VLOOKUP($D370&amp;"-"&amp;$E370,IF($H$4="TEB0187_REV01",CALC_CONN_TEB0187_REV01!$F:$H),2,0),VLOOKUP($D370&amp;"-"&amp;$E370,IF($H$4="TEB0187_REV01",CALC_CONN_TEB0187_REV01!$F:$H),3,0)),"---")</f>
        <v>---</v>
      </c>
      <c r="J370" s="19" t="str">
        <f>IFERROR(VLOOKUP(I370,IF($H$4="TEB0187_REV01",RAW_c_TEB0187_REV01!$AE:$AM),9,0),"---")</f>
        <v>---</v>
      </c>
      <c r="K370" s="19" t="str">
        <f>IFERROR(VLOOKUP(D370&amp;"-"&amp;E370,IF($H$4="TEB0187_REV01",RAW_c_TEB0187_REV01!$AD:$AK,"???"),6,0),"---")</f>
        <v>---</v>
      </c>
      <c r="L370" s="19" t="str">
        <f>IFERROR(VLOOKUP(D370&amp;"-"&amp;E370,IF($H$4="TEB0187_REV01",RAW_c_TEB0187_REV01!$AD:$AL,"???"),9,0),"---")</f>
        <v>---</v>
      </c>
      <c r="M370" s="19" t="str">
        <f>IFERROR(IF(VLOOKUP($F370&amp;"-"&amp;$G370,IF($M$4="TEI0187_REV01",RAW_m_TEI0187_REV01!$F:$AU),43,0)="--","---",IF($M$4="TEI0187_REV01",RAW_m_TEI0187_REV01!$AT370&amp; " --&gt; " &amp;RAW_m_TEI0187_REV01!$AU370&amp; " --&gt; ")),"---")</f>
        <v>---</v>
      </c>
      <c r="N370" s="19" t="str">
        <f>IFERROR(VLOOKUP(F370&amp;"-"&amp;G370,IF($M$4="TEI0187_REV01",RAW_m_TEI0187_REV01!$AD:$AJ),7,0),"---")</f>
        <v>---</v>
      </c>
      <c r="O370" s="19" t="str">
        <f>IFERROR(VLOOKUP(N370,IF($M$4="TEI0187_REV01",RAW_m_TEI0187_REV01!$AJ:$AK),2,0),"---")</f>
        <v>---</v>
      </c>
      <c r="P370" s="19" t="str">
        <f>IFERROR(VLOOKUP(F370&amp;"-"&amp;G370,IF($M$4="TEI0187_REV01",RAW_m_TEI0187_REV01!$AD:$AG),3,0),"---")</f>
        <v>---</v>
      </c>
      <c r="Q370" s="19" t="str">
        <f>IFERROR(VLOOKUP(N370,IF($M$4="TEI0187_REV01",RAW_m_TEI0187_REV01!$AE:$AH),4,0),"---")</f>
        <v>---</v>
      </c>
      <c r="R370" s="19" t="str">
        <f>IFERROR(VLOOKUP(F370&amp;"-"&amp;G370,IF($M$4="TEI0187_REV01",RAW_m_TEI0187_REV01!$AD:$AG),4,0),"---")</f>
        <v>---</v>
      </c>
    </row>
    <row r="371" spans="2:18" x14ac:dyDescent="0.25">
      <c r="B371" s="78">
        <v>366</v>
      </c>
      <c r="C371" s="19" t="str">
        <f>IFERROR(INDEX(B2B!A:F,MATCH('B2B Pin Table'!B371,B2B!A:A,0),6),"---")</f>
        <v>NC</v>
      </c>
      <c r="D371" s="19" t="str">
        <f>IFERROR(IF((COUNTIF(B2B!A367:K367,H369)&lt;0),"---",INDEX(B2B!A:K,MATCH('B2B Pin Table'!B371,B2B!A:A,0),2)),"---")</f>
        <v>J2</v>
      </c>
      <c r="E371" s="19" t="str">
        <f>IFERROR(IF((COUNTIF(B2B!A367:K367,H369)&lt;0),"---",INDEX(B2B!A:K,MATCH('B2B Pin Table'!B371,B2B!A:A,0),3)),"---")</f>
        <v>C6</v>
      </c>
      <c r="F371" s="19" t="str">
        <f>IFERROR(IF((COUNTIF(B2B!A367:K367,L369)&lt;0),"---",INDEX(B2B!A:K,MATCH('B2B Pin Table'!B371,B2B!A:A,0),4)),"---")</f>
        <v>J2</v>
      </c>
      <c r="G371" s="19" t="str">
        <f>IFERROR(IF((COUNTIF(B2B!A367:K367,L369)&lt;0),"---",INDEX(B2B!A:K,MATCH('B2B Pin Table'!B371,B2B!A:A,0),5)),"---")</f>
        <v>C6</v>
      </c>
      <c r="H371" s="59" t="str">
        <f>IFERROR(IF(VLOOKUP($D371&amp;"-"&amp;$E371,IF($H$4="TEB0187_REV01",CALC_CONN_TEB0187_REV01!$F:$I),4,0)="--","---",IF($H$4="TEB0187_REV01",CALC_CONN_TEB0187_REV01!$G371&amp; " --&gt; " &amp;CALC_CONN_TEB0187_REV01!$I371&amp; " --&gt; ")),"---")</f>
        <v>---</v>
      </c>
      <c r="I371" s="19" t="str">
        <f>IFERROR(IF(VLOOKUP($D371&amp;"-"&amp;$E371,IF($H$4="TEB0187_REV01",CALC_CONN_TEB0187_REV01!$F:$H),3,0)="--",VLOOKUP($D371&amp;"-"&amp;$E371,IF($H$4="TEB0187_REV01",CALC_CONN_TEB0187_REV01!$F:$H),2,0),VLOOKUP($D371&amp;"-"&amp;$E371,IF($H$4="TEB0187_REV01",CALC_CONN_TEB0187_REV01!$F:$H),3,0)),"---")</f>
        <v>---</v>
      </c>
      <c r="J371" s="19" t="str">
        <f>IFERROR(VLOOKUP(I371,IF($H$4="TEB0187_REV01",RAW_c_TEB0187_REV01!$AE:$AM),9,0),"---")</f>
        <v>---</v>
      </c>
      <c r="K371" s="19" t="str">
        <f>IFERROR(VLOOKUP(D371&amp;"-"&amp;E371,IF($H$4="TEB0187_REV01",RAW_c_TEB0187_REV01!$AD:$AK,"???"),6,0),"---")</f>
        <v>---</v>
      </c>
      <c r="L371" s="19" t="str">
        <f>IFERROR(VLOOKUP(D371&amp;"-"&amp;E371,IF($H$4="TEB0187_REV01",RAW_c_TEB0187_REV01!$AD:$AL,"???"),9,0),"---")</f>
        <v>---</v>
      </c>
      <c r="M371" s="19" t="str">
        <f>IFERROR(IF(VLOOKUP($F371&amp;"-"&amp;$G371,IF($M$4="TEI0187_REV01",RAW_m_TEI0187_REV01!$F:$AU),43,0)="--","---",IF($M$4="TEI0187_REV01",RAW_m_TEI0187_REV01!$AT371&amp; " --&gt; " &amp;RAW_m_TEI0187_REV01!$AU371&amp; " --&gt; ")),"---")</f>
        <v>---</v>
      </c>
      <c r="N371" s="19" t="str">
        <f>IFERROR(VLOOKUP(F371&amp;"-"&amp;G371,IF($M$4="TEI0187_REV01",RAW_m_TEI0187_REV01!$AD:$AJ),7,0),"---")</f>
        <v>---</v>
      </c>
      <c r="O371" s="19" t="str">
        <f>IFERROR(VLOOKUP(N371,IF($M$4="TEI0187_REV01",RAW_m_TEI0187_REV01!$AJ:$AK),2,0),"---")</f>
        <v>---</v>
      </c>
      <c r="P371" s="19" t="str">
        <f>IFERROR(VLOOKUP(F371&amp;"-"&amp;G371,IF($M$4="TEI0187_REV01",RAW_m_TEI0187_REV01!$AD:$AG),3,0),"---")</f>
        <v>---</v>
      </c>
      <c r="Q371" s="19" t="str">
        <f>IFERROR(VLOOKUP(N371,IF($M$4="TEI0187_REV01",RAW_m_TEI0187_REV01!$AE:$AH),4,0),"---")</f>
        <v>---</v>
      </c>
      <c r="R371" s="19" t="str">
        <f>IFERROR(VLOOKUP(F371&amp;"-"&amp;G371,IF($M$4="TEI0187_REV01",RAW_m_TEI0187_REV01!$AD:$AG),4,0),"---")</f>
        <v>---</v>
      </c>
    </row>
    <row r="372" spans="2:18" x14ac:dyDescent="0.25">
      <c r="B372" s="78">
        <v>367</v>
      </c>
      <c r="C372" s="19" t="str">
        <f>IFERROR(INDEX(B2B!A:F,MATCH('B2B Pin Table'!B372,B2B!A:A,0),6),"---")</f>
        <v>NC</v>
      </c>
      <c r="D372" s="19" t="str">
        <f>IFERROR(IF((COUNTIF(B2B!A368:K368,H370)&lt;0),"---",INDEX(B2B!A:K,MATCH('B2B Pin Table'!B372,B2B!A:A,0),2)),"---")</f>
        <v>J2</v>
      </c>
      <c r="E372" s="19" t="str">
        <f>IFERROR(IF((COUNTIF(B2B!A368:K368,H370)&lt;0),"---",INDEX(B2B!A:K,MATCH('B2B Pin Table'!B372,B2B!A:A,0),3)),"---")</f>
        <v>C7</v>
      </c>
      <c r="F372" s="19" t="str">
        <f>IFERROR(IF((COUNTIF(B2B!A368:K368,L370)&lt;0),"---",INDEX(B2B!A:K,MATCH('B2B Pin Table'!B372,B2B!A:A,0),4)),"---")</f>
        <v>J2</v>
      </c>
      <c r="G372" s="19" t="str">
        <f>IFERROR(IF((COUNTIF(B2B!A368:K368,L370)&lt;0),"---",INDEX(B2B!A:K,MATCH('B2B Pin Table'!B372,B2B!A:A,0),5)),"---")</f>
        <v>C7</v>
      </c>
      <c r="H372" s="59" t="str">
        <f>IFERROR(IF(VLOOKUP($D372&amp;"-"&amp;$E372,IF($H$4="TEB0187_REV01",CALC_CONN_TEB0187_REV01!$F:$I),4,0)="--","---",IF($H$4="TEB0187_REV01",CALC_CONN_TEB0187_REV01!$G372&amp; " --&gt; " &amp;CALC_CONN_TEB0187_REV01!$I372&amp; " --&gt; ")),"---")</f>
        <v>---</v>
      </c>
      <c r="I372" s="19" t="str">
        <f>IFERROR(IF(VLOOKUP($D372&amp;"-"&amp;$E372,IF($H$4="TEB0187_REV01",CALC_CONN_TEB0187_REV01!$F:$H),3,0)="--",VLOOKUP($D372&amp;"-"&amp;$E372,IF($H$4="TEB0187_REV01",CALC_CONN_TEB0187_REV01!$F:$H),2,0),VLOOKUP($D372&amp;"-"&amp;$E372,IF($H$4="TEB0187_REV01",CALC_CONN_TEB0187_REV01!$F:$H),3,0)),"---")</f>
        <v>---</v>
      </c>
      <c r="J372" s="19" t="str">
        <f>IFERROR(VLOOKUP(I372,IF($H$4="TEB0187_REV01",RAW_c_TEB0187_REV01!$AE:$AM),9,0),"---")</f>
        <v>---</v>
      </c>
      <c r="K372" s="19" t="str">
        <f>IFERROR(VLOOKUP(D372&amp;"-"&amp;E372,IF($H$4="TEB0187_REV01",RAW_c_TEB0187_REV01!$AD:$AK,"???"),6,0),"---")</f>
        <v>---</v>
      </c>
      <c r="L372" s="19" t="str">
        <f>IFERROR(VLOOKUP(D372&amp;"-"&amp;E372,IF($H$4="TEB0187_REV01",RAW_c_TEB0187_REV01!$AD:$AL,"???"),9,0),"---")</f>
        <v>---</v>
      </c>
      <c r="M372" s="19" t="str">
        <f>IFERROR(IF(VLOOKUP($F372&amp;"-"&amp;$G372,IF($M$4="TEI0187_REV01",RAW_m_TEI0187_REV01!$F:$AU),43,0)="--","---",IF($M$4="TEI0187_REV01",RAW_m_TEI0187_REV01!$AT372&amp; " --&gt; " &amp;RAW_m_TEI0187_REV01!$AU372&amp; " --&gt; ")),"---")</f>
        <v>---</v>
      </c>
      <c r="N372" s="19" t="str">
        <f>IFERROR(VLOOKUP(F372&amp;"-"&amp;G372,IF($M$4="TEI0187_REV01",RAW_m_TEI0187_REV01!$AD:$AJ),7,0),"---")</f>
        <v>---</v>
      </c>
      <c r="O372" s="19" t="str">
        <f>IFERROR(VLOOKUP(N372,IF($M$4="TEI0187_REV01",RAW_m_TEI0187_REV01!$AJ:$AK),2,0),"---")</f>
        <v>---</v>
      </c>
      <c r="P372" s="19" t="str">
        <f>IFERROR(VLOOKUP(F372&amp;"-"&amp;G372,IF($M$4="TEI0187_REV01",RAW_m_TEI0187_REV01!$AD:$AG),3,0),"---")</f>
        <v>---</v>
      </c>
      <c r="Q372" s="19" t="str">
        <f>IFERROR(VLOOKUP(N372,IF($M$4="TEI0187_REV01",RAW_m_TEI0187_REV01!$AE:$AH),4,0),"---")</f>
        <v>---</v>
      </c>
      <c r="R372" s="19" t="str">
        <f>IFERROR(VLOOKUP(F372&amp;"-"&amp;G372,IF($M$4="TEI0187_REV01",RAW_m_TEI0187_REV01!$AD:$AG),4,0),"---")</f>
        <v>---</v>
      </c>
    </row>
    <row r="373" spans="2:18" x14ac:dyDescent="0.25">
      <c r="B373" s="78">
        <v>368</v>
      </c>
      <c r="C373" s="19" t="str">
        <f>IFERROR(INDEX(B2B!A:F,MATCH('B2B Pin Table'!B373,B2B!A:A,0),6),"---")</f>
        <v>GND</v>
      </c>
      <c r="D373" s="19" t="str">
        <f>IFERROR(IF((COUNTIF(B2B!A369:K369,H371)&lt;0),"---",INDEX(B2B!A:K,MATCH('B2B Pin Table'!B373,B2B!A:A,0),2)),"---")</f>
        <v>J2</v>
      </c>
      <c r="E373" s="19" t="str">
        <f>IFERROR(IF((COUNTIF(B2B!A369:K369,H371)&lt;0),"---",INDEX(B2B!A:K,MATCH('B2B Pin Table'!B373,B2B!A:A,0),3)),"---")</f>
        <v>C8</v>
      </c>
      <c r="F373" s="19" t="str">
        <f>IFERROR(IF((COUNTIF(B2B!A369:K369,L371)&lt;0),"---",INDEX(B2B!A:K,MATCH('B2B Pin Table'!B373,B2B!A:A,0),4)),"---")</f>
        <v>J2</v>
      </c>
      <c r="G373" s="19" t="str">
        <f>IFERROR(IF((COUNTIF(B2B!A369:K369,L371)&lt;0),"---",INDEX(B2B!A:K,MATCH('B2B Pin Table'!B373,B2B!A:A,0),5)),"---")</f>
        <v>C8</v>
      </c>
      <c r="H373" s="59" t="str">
        <f>IFERROR(IF(VLOOKUP($D373&amp;"-"&amp;$E373,IF($H$4="TEB0187_REV01",CALC_CONN_TEB0187_REV01!$F:$I),4,0)="--","---",IF($H$4="TEB0187_REV01",CALC_CONN_TEB0187_REV01!$G373&amp; " --&gt; " &amp;CALC_CONN_TEB0187_REV01!$I373&amp; " --&gt; ")),"---")</f>
        <v>---</v>
      </c>
      <c r="I373" s="19" t="str">
        <f>IFERROR(IF(VLOOKUP($D373&amp;"-"&amp;$E373,IF($H$4="TEB0187_REV01",CALC_CONN_TEB0187_REV01!$F:$H),3,0)="--",VLOOKUP($D373&amp;"-"&amp;$E373,IF($H$4="TEB0187_REV01",CALC_CONN_TEB0187_REV01!$F:$H),2,0),VLOOKUP($D373&amp;"-"&amp;$E373,IF($H$4="TEB0187_REV01",CALC_CONN_TEB0187_REV01!$F:$H),3,0)),"---")</f>
        <v>---</v>
      </c>
      <c r="J373" s="19" t="str">
        <f>IFERROR(VLOOKUP(I373,IF($H$4="TEB0187_REV01",RAW_c_TEB0187_REV01!$AE:$AM),9,0),"---")</f>
        <v>---</v>
      </c>
      <c r="K373" s="19" t="str">
        <f>IFERROR(VLOOKUP(D373&amp;"-"&amp;E373,IF($H$4="TEB0187_REV01",RAW_c_TEB0187_REV01!$AD:$AK,"???"),6,0),"---")</f>
        <v>---</v>
      </c>
      <c r="L373" s="19" t="str">
        <f>IFERROR(VLOOKUP(D373&amp;"-"&amp;E373,IF($H$4="TEB0187_REV01",RAW_c_TEB0187_REV01!$AD:$AL,"???"),9,0),"---")</f>
        <v>---</v>
      </c>
      <c r="M373" s="19" t="str">
        <f>IFERROR(IF(VLOOKUP($F373&amp;"-"&amp;$G373,IF($M$4="TEI0187_REV01",RAW_m_TEI0187_REV01!$F:$AU),43,0)="--","---",IF($M$4="TEI0187_REV01",RAW_m_TEI0187_REV01!$AT373&amp; " --&gt; " &amp;RAW_m_TEI0187_REV01!$AU373&amp; " --&gt; ")),"---")</f>
        <v>---</v>
      </c>
      <c r="N373" s="19" t="str">
        <f>IFERROR(VLOOKUP(F373&amp;"-"&amp;G373,IF($M$4="TEI0187_REV01",RAW_m_TEI0187_REV01!$AD:$AJ),7,0),"---")</f>
        <v>---</v>
      </c>
      <c r="O373" s="19" t="str">
        <f>IFERROR(VLOOKUP(N373,IF($M$4="TEI0187_REV01",RAW_m_TEI0187_REV01!$AJ:$AK),2,0),"---")</f>
        <v>---</v>
      </c>
      <c r="P373" s="19" t="str">
        <f>IFERROR(VLOOKUP(F373&amp;"-"&amp;G373,IF($M$4="TEI0187_REV01",RAW_m_TEI0187_REV01!$AD:$AG),3,0),"---")</f>
        <v>---</v>
      </c>
      <c r="Q373" s="19" t="str">
        <f>IFERROR(VLOOKUP(N373,IF($M$4="TEI0187_REV01",RAW_m_TEI0187_REV01!$AE:$AH),4,0),"---")</f>
        <v>---</v>
      </c>
      <c r="R373" s="19" t="str">
        <f>IFERROR(VLOOKUP(F373&amp;"-"&amp;G373,IF($M$4="TEI0187_REV01",RAW_m_TEI0187_REV01!$AD:$AG),4,0),"---")</f>
        <v>---</v>
      </c>
    </row>
    <row r="374" spans="2:18" x14ac:dyDescent="0.25">
      <c r="B374" s="78">
        <v>369</v>
      </c>
      <c r="C374" s="19" t="str">
        <f>IFERROR(INDEX(B2B!A:F,MATCH('B2B Pin Table'!B374,B2B!A:A,0),6),"---")</f>
        <v>GND</v>
      </c>
      <c r="D374" s="19" t="str">
        <f>IFERROR(IF((COUNTIF(B2B!A370:K370,H372)&lt;0),"---",INDEX(B2B!A:K,MATCH('B2B Pin Table'!B374,B2B!A:A,0),2)),"---")</f>
        <v>J2</v>
      </c>
      <c r="E374" s="19" t="str">
        <f>IFERROR(IF((COUNTIF(B2B!A370:K370,H372)&lt;0),"---",INDEX(B2B!A:K,MATCH('B2B Pin Table'!B374,B2B!A:A,0),3)),"---")</f>
        <v>C9</v>
      </c>
      <c r="F374" s="19" t="str">
        <f>IFERROR(IF((COUNTIF(B2B!A370:K370,L372)&lt;0),"---",INDEX(B2B!A:K,MATCH('B2B Pin Table'!B374,B2B!A:A,0),4)),"---")</f>
        <v>J2</v>
      </c>
      <c r="G374" s="19" t="str">
        <f>IFERROR(IF((COUNTIF(B2B!A370:K370,L372)&lt;0),"---",INDEX(B2B!A:K,MATCH('B2B Pin Table'!B374,B2B!A:A,0),5)),"---")</f>
        <v>C9</v>
      </c>
      <c r="H374" s="59" t="str">
        <f>IFERROR(IF(VLOOKUP($D374&amp;"-"&amp;$E374,IF($H$4="TEB0187_REV01",CALC_CONN_TEB0187_REV01!$F:$I),4,0)="--","---",IF($H$4="TEB0187_REV01",CALC_CONN_TEB0187_REV01!$G374&amp; " --&gt; " &amp;CALC_CONN_TEB0187_REV01!$I374&amp; " --&gt; ")),"---")</f>
        <v>---</v>
      </c>
      <c r="I374" s="19" t="str">
        <f>IFERROR(IF(VLOOKUP($D374&amp;"-"&amp;$E374,IF($H$4="TEB0187_REV01",CALC_CONN_TEB0187_REV01!$F:$H),3,0)="--",VLOOKUP($D374&amp;"-"&amp;$E374,IF($H$4="TEB0187_REV01",CALC_CONN_TEB0187_REV01!$F:$H),2,0),VLOOKUP($D374&amp;"-"&amp;$E374,IF($H$4="TEB0187_REV01",CALC_CONN_TEB0187_REV01!$F:$H),3,0)),"---")</f>
        <v>---</v>
      </c>
      <c r="J374" s="19" t="str">
        <f>IFERROR(VLOOKUP(I374,IF($H$4="TEB0187_REV01",RAW_c_TEB0187_REV01!$AE:$AM),9,0),"---")</f>
        <v>---</v>
      </c>
      <c r="K374" s="19" t="str">
        <f>IFERROR(VLOOKUP(D374&amp;"-"&amp;E374,IF($H$4="TEB0187_REV01",RAW_c_TEB0187_REV01!$AD:$AK,"???"),6,0),"---")</f>
        <v>---</v>
      </c>
      <c r="L374" s="19" t="str">
        <f>IFERROR(VLOOKUP(D374&amp;"-"&amp;E374,IF($H$4="TEB0187_REV01",RAW_c_TEB0187_REV01!$AD:$AL,"???"),9,0),"---")</f>
        <v>---</v>
      </c>
      <c r="M374" s="19" t="str">
        <f>IFERROR(IF(VLOOKUP($F374&amp;"-"&amp;$G374,IF($M$4="TEI0187_REV01",RAW_m_TEI0187_REV01!$F:$AU),43,0)="--","---",IF($M$4="TEI0187_REV01",RAW_m_TEI0187_REV01!$AT374&amp; " --&gt; " &amp;RAW_m_TEI0187_REV01!$AU374&amp; " --&gt; ")),"---")</f>
        <v>---</v>
      </c>
      <c r="N374" s="19" t="str">
        <f>IFERROR(VLOOKUP(F374&amp;"-"&amp;G374,IF($M$4="TEI0187_REV01",RAW_m_TEI0187_REV01!$AD:$AJ),7,0),"---")</f>
        <v>---</v>
      </c>
      <c r="O374" s="19" t="str">
        <f>IFERROR(VLOOKUP(N374,IF($M$4="TEI0187_REV01",RAW_m_TEI0187_REV01!$AJ:$AK),2,0),"---")</f>
        <v>---</v>
      </c>
      <c r="P374" s="19" t="str">
        <f>IFERROR(VLOOKUP(F374&amp;"-"&amp;G374,IF($M$4="TEI0187_REV01",RAW_m_TEI0187_REV01!$AD:$AG),3,0),"---")</f>
        <v>---</v>
      </c>
      <c r="Q374" s="19" t="str">
        <f>IFERROR(VLOOKUP(N374,IF($M$4="TEI0187_REV01",RAW_m_TEI0187_REV01!$AE:$AH),4,0),"---")</f>
        <v>---</v>
      </c>
      <c r="R374" s="19" t="str">
        <f>IFERROR(VLOOKUP(F374&amp;"-"&amp;G374,IF($M$4="TEI0187_REV01",RAW_m_TEI0187_REV01!$AD:$AG),4,0),"---")</f>
        <v>---</v>
      </c>
    </row>
    <row r="375" spans="2:18" x14ac:dyDescent="0.25">
      <c r="B375" s="78">
        <v>370</v>
      </c>
      <c r="C375" s="19" t="str">
        <f>IFERROR(INDEX(B2B!A:F,MATCH('B2B Pin Table'!B375,B2B!A:A,0),6),"---")</f>
        <v>MGT-PL</v>
      </c>
      <c r="D375" s="19" t="str">
        <f>IFERROR(IF((COUNTIF(B2B!A371:K371,H373)&lt;0),"---",INDEX(B2B!A:K,MATCH('B2B Pin Table'!B375,B2B!A:A,0),2)),"---")</f>
        <v>J2</v>
      </c>
      <c r="E375" s="19" t="str">
        <f>IFERROR(IF((COUNTIF(B2B!A371:K371,H373)&lt;0),"---",INDEX(B2B!A:K,MATCH('B2B Pin Table'!B375,B2B!A:A,0),3)),"---")</f>
        <v>C10</v>
      </c>
      <c r="F375" s="19" t="str">
        <f>IFERROR(IF((COUNTIF(B2B!A371:K371,L373)&lt;0),"---",INDEX(B2B!A:K,MATCH('B2B Pin Table'!B375,B2B!A:A,0),4)),"---")</f>
        <v>J2</v>
      </c>
      <c r="G375" s="19" t="str">
        <f>IFERROR(IF((COUNTIF(B2B!A371:K371,L373)&lt;0),"---",INDEX(B2B!A:K,MATCH('B2B Pin Table'!B375,B2B!A:A,0),5)),"---")</f>
        <v>C10</v>
      </c>
      <c r="H375" s="59" t="str">
        <f>IFERROR(IF(VLOOKUP($D375&amp;"-"&amp;$E375,IF($H$4="TEB0187_REV01",CALC_CONN_TEB0187_REV01!$F:$I),4,0)="--","---",IF($H$4="TEB0187_REV01",CALC_CONN_TEB0187_REV01!$G375&amp; " --&gt; " &amp;CALC_CONN_TEB0187_REV01!$I375&amp; " --&gt; ")),"---")</f>
        <v>---</v>
      </c>
      <c r="I375" s="19" t="str">
        <f>IFERROR(IF(VLOOKUP($D375&amp;"-"&amp;$E375,IF($H$4="TEB0187_REV01",CALC_CONN_TEB0187_REV01!$F:$H),3,0)="--",VLOOKUP($D375&amp;"-"&amp;$E375,IF($H$4="TEB0187_REV01",CALC_CONN_TEB0187_REV01!$F:$H),2,0),VLOOKUP($D375&amp;"-"&amp;$E375,IF($H$4="TEB0187_REV01",CALC_CONN_TEB0187_REV01!$F:$H),3,0)),"---")</f>
        <v>---</v>
      </c>
      <c r="J375" s="19" t="str">
        <f>IFERROR(VLOOKUP(I375,IF($H$4="TEB0187_REV01",RAW_c_TEB0187_REV01!$AE:$AM),9,0),"---")</f>
        <v>---</v>
      </c>
      <c r="K375" s="19" t="str">
        <f>IFERROR(VLOOKUP(D375&amp;"-"&amp;E375,IF($H$4="TEB0187_REV01",RAW_c_TEB0187_REV01!$AD:$AK,"???"),6,0),"---")</f>
        <v>---</v>
      </c>
      <c r="L375" s="19" t="str">
        <f>IFERROR(VLOOKUP(D375&amp;"-"&amp;E375,IF($H$4="TEB0187_REV01",RAW_c_TEB0187_REV01!$AD:$AL,"???"),9,0),"---")</f>
        <v>---</v>
      </c>
      <c r="M375" s="19" t="str">
        <f>IFERROR(IF(VLOOKUP($F375&amp;"-"&amp;$G375,IF($M$4="TEI0187_REV01",RAW_m_TEI0187_REV01!$F:$AU),43,0)="--","---",IF($M$4="TEI0187_REV01",RAW_m_TEI0187_REV01!$AT375&amp; " --&gt; " &amp;RAW_m_TEI0187_REV01!$AU375&amp; " --&gt; ")),"---")</f>
        <v>---</v>
      </c>
      <c r="N375" s="19" t="str">
        <f>IFERROR(VLOOKUP(F375&amp;"-"&amp;G375,IF($M$4="TEI0187_REV01",RAW_m_TEI0187_REV01!$AD:$AJ),7,0),"---")</f>
        <v>---</v>
      </c>
      <c r="O375" s="19" t="str">
        <f>IFERROR(VLOOKUP(N375,IF($M$4="TEI0187_REV01",RAW_m_TEI0187_REV01!$AJ:$AK),2,0),"---")</f>
        <v>---</v>
      </c>
      <c r="P375" s="19" t="str">
        <f>IFERROR(VLOOKUP(F375&amp;"-"&amp;G375,IF($M$4="TEI0187_REV01",RAW_m_TEI0187_REV01!$AD:$AG),3,0),"---")</f>
        <v>---</v>
      </c>
      <c r="Q375" s="19" t="str">
        <f>IFERROR(VLOOKUP(N375,IF($M$4="TEI0187_REV01",RAW_m_TEI0187_REV01!$AE:$AH),4,0),"---")</f>
        <v>---</v>
      </c>
      <c r="R375" s="19" t="str">
        <f>IFERROR(VLOOKUP(F375&amp;"-"&amp;G375,IF($M$4="TEI0187_REV01",RAW_m_TEI0187_REV01!$AD:$AG),4,0),"---")</f>
        <v>---</v>
      </c>
    </row>
    <row r="376" spans="2:18" x14ac:dyDescent="0.25">
      <c r="B376" s="78">
        <v>371</v>
      </c>
      <c r="C376" s="19" t="str">
        <f>IFERROR(INDEX(B2B!A:F,MATCH('B2B Pin Table'!B376,B2B!A:A,0),6),"---")</f>
        <v>MGT-PL</v>
      </c>
      <c r="D376" s="19" t="str">
        <f>IFERROR(IF((COUNTIF(B2B!A372:K372,H374)&lt;0),"---",INDEX(B2B!A:K,MATCH('B2B Pin Table'!B376,B2B!A:A,0),2)),"---")</f>
        <v>J2</v>
      </c>
      <c r="E376" s="19" t="str">
        <f>IFERROR(IF((COUNTIF(B2B!A372:K372,H374)&lt;0),"---",INDEX(B2B!A:K,MATCH('B2B Pin Table'!B376,B2B!A:A,0),3)),"---")</f>
        <v>C11</v>
      </c>
      <c r="F376" s="19" t="str">
        <f>IFERROR(IF((COUNTIF(B2B!A372:K372,L374)&lt;0),"---",INDEX(B2B!A:K,MATCH('B2B Pin Table'!B376,B2B!A:A,0),4)),"---")</f>
        <v>J2</v>
      </c>
      <c r="G376" s="19" t="str">
        <f>IFERROR(IF((COUNTIF(B2B!A372:K372,L374)&lt;0),"---",INDEX(B2B!A:K,MATCH('B2B Pin Table'!B376,B2B!A:A,0),5)),"---")</f>
        <v>C11</v>
      </c>
      <c r="H376" s="59" t="str">
        <f>IFERROR(IF(VLOOKUP($D376&amp;"-"&amp;$E376,IF($H$4="TEB0187_REV01",CALC_CONN_TEB0187_REV01!$F:$I),4,0)="--","---",IF($H$4="TEB0187_REV01",CALC_CONN_TEB0187_REV01!$G376&amp; " --&gt; " &amp;CALC_CONN_TEB0187_REV01!$I376&amp; " --&gt; ")),"---")</f>
        <v>---</v>
      </c>
      <c r="I376" s="19" t="str">
        <f>IFERROR(IF(VLOOKUP($D376&amp;"-"&amp;$E376,IF($H$4="TEB0187_REV01",CALC_CONN_TEB0187_REV01!$F:$H),3,0)="--",VLOOKUP($D376&amp;"-"&amp;$E376,IF($H$4="TEB0187_REV01",CALC_CONN_TEB0187_REV01!$F:$H),2,0),VLOOKUP($D376&amp;"-"&amp;$E376,IF($H$4="TEB0187_REV01",CALC_CONN_TEB0187_REV01!$F:$H),3,0)),"---")</f>
        <v>---</v>
      </c>
      <c r="J376" s="19" t="str">
        <f>IFERROR(VLOOKUP(I376,IF($H$4="TEB0187_REV01",RAW_c_TEB0187_REV01!$AE:$AM),9,0),"---")</f>
        <v>---</v>
      </c>
      <c r="K376" s="19" t="str">
        <f>IFERROR(VLOOKUP(D376&amp;"-"&amp;E376,IF($H$4="TEB0187_REV01",RAW_c_TEB0187_REV01!$AD:$AK,"???"),6,0),"---")</f>
        <v>---</v>
      </c>
      <c r="L376" s="19" t="str">
        <f>IFERROR(VLOOKUP(D376&amp;"-"&amp;E376,IF($H$4="TEB0187_REV01",RAW_c_TEB0187_REV01!$AD:$AL,"???"),9,0),"---")</f>
        <v>---</v>
      </c>
      <c r="M376" s="19" t="str">
        <f>IFERROR(IF(VLOOKUP($F376&amp;"-"&amp;$G376,IF($M$4="TEI0187_REV01",RAW_m_TEI0187_REV01!$F:$AU),43,0)="--","---",IF($M$4="TEI0187_REV01",RAW_m_TEI0187_REV01!$AT376&amp; " --&gt; " &amp;RAW_m_TEI0187_REV01!$AU376&amp; " --&gt; ")),"---")</f>
        <v>---</v>
      </c>
      <c r="N376" s="19" t="str">
        <f>IFERROR(VLOOKUP(F376&amp;"-"&amp;G376,IF($M$4="TEI0187_REV01",RAW_m_TEI0187_REV01!$AD:$AJ),7,0),"---")</f>
        <v>---</v>
      </c>
      <c r="O376" s="19" t="str">
        <f>IFERROR(VLOOKUP(N376,IF($M$4="TEI0187_REV01",RAW_m_TEI0187_REV01!$AJ:$AK),2,0),"---")</f>
        <v>---</v>
      </c>
      <c r="P376" s="19" t="str">
        <f>IFERROR(VLOOKUP(F376&amp;"-"&amp;G376,IF($M$4="TEI0187_REV01",RAW_m_TEI0187_REV01!$AD:$AG),3,0),"---")</f>
        <v>---</v>
      </c>
      <c r="Q376" s="19" t="str">
        <f>IFERROR(VLOOKUP(N376,IF($M$4="TEI0187_REV01",RAW_m_TEI0187_REV01!$AE:$AH),4,0),"---")</f>
        <v>---</v>
      </c>
      <c r="R376" s="19" t="str">
        <f>IFERROR(VLOOKUP(F376&amp;"-"&amp;G376,IF($M$4="TEI0187_REV01",RAW_m_TEI0187_REV01!$AD:$AG),4,0),"---")</f>
        <v>---</v>
      </c>
    </row>
    <row r="377" spans="2:18" x14ac:dyDescent="0.25">
      <c r="B377" s="78">
        <v>372</v>
      </c>
      <c r="C377" s="19" t="str">
        <f>IFERROR(INDEX(B2B!A:F,MATCH('B2B Pin Table'!B377,B2B!A:A,0),6),"---")</f>
        <v>GND</v>
      </c>
      <c r="D377" s="19" t="str">
        <f>IFERROR(IF((COUNTIF(B2B!A373:K373,H375)&lt;0),"---",INDEX(B2B!A:K,MATCH('B2B Pin Table'!B377,B2B!A:A,0),2)),"---")</f>
        <v>J2</v>
      </c>
      <c r="E377" s="19" t="str">
        <f>IFERROR(IF((COUNTIF(B2B!A373:K373,H375)&lt;0),"---",INDEX(B2B!A:K,MATCH('B2B Pin Table'!B377,B2B!A:A,0),3)),"---")</f>
        <v>C12</v>
      </c>
      <c r="F377" s="19" t="str">
        <f>IFERROR(IF((COUNTIF(B2B!A373:K373,L375)&lt;0),"---",INDEX(B2B!A:K,MATCH('B2B Pin Table'!B377,B2B!A:A,0),4)),"---")</f>
        <v>J2</v>
      </c>
      <c r="G377" s="19" t="str">
        <f>IFERROR(IF((COUNTIF(B2B!A373:K373,L375)&lt;0),"---",INDEX(B2B!A:K,MATCH('B2B Pin Table'!B377,B2B!A:A,0),5)),"---")</f>
        <v>C12</v>
      </c>
      <c r="H377" s="59" t="str">
        <f>IFERROR(IF(VLOOKUP($D377&amp;"-"&amp;$E377,IF($H$4="TEB0187_REV01",CALC_CONN_TEB0187_REV01!$F:$I),4,0)="--","---",IF($H$4="TEB0187_REV01",CALC_CONN_TEB0187_REV01!$G377&amp; " --&gt; " &amp;CALC_CONN_TEB0187_REV01!$I377&amp; " --&gt; ")),"---")</f>
        <v>---</v>
      </c>
      <c r="I377" s="19" t="str">
        <f>IFERROR(IF(VLOOKUP($D377&amp;"-"&amp;$E377,IF($H$4="TEB0187_REV01",CALC_CONN_TEB0187_REV01!$F:$H),3,0)="--",VLOOKUP($D377&amp;"-"&amp;$E377,IF($H$4="TEB0187_REV01",CALC_CONN_TEB0187_REV01!$F:$H),2,0),VLOOKUP($D377&amp;"-"&amp;$E377,IF($H$4="TEB0187_REV01",CALC_CONN_TEB0187_REV01!$F:$H),3,0)),"---")</f>
        <v>---</v>
      </c>
      <c r="J377" s="19" t="str">
        <f>IFERROR(VLOOKUP(I377,IF($H$4="TEB0187_REV01",RAW_c_TEB0187_REV01!$AE:$AM),9,0),"---")</f>
        <v>---</v>
      </c>
      <c r="K377" s="19" t="str">
        <f>IFERROR(VLOOKUP(D377&amp;"-"&amp;E377,IF($H$4="TEB0187_REV01",RAW_c_TEB0187_REV01!$AD:$AK,"???"),6,0),"---")</f>
        <v>---</v>
      </c>
      <c r="L377" s="19" t="str">
        <f>IFERROR(VLOOKUP(D377&amp;"-"&amp;E377,IF($H$4="TEB0187_REV01",RAW_c_TEB0187_REV01!$AD:$AL,"???"),9,0),"---")</f>
        <v>---</v>
      </c>
      <c r="M377" s="19" t="str">
        <f>IFERROR(IF(VLOOKUP($F377&amp;"-"&amp;$G377,IF($M$4="TEI0187_REV01",RAW_m_TEI0187_REV01!$F:$AU),43,0)="--","---",IF($M$4="TEI0187_REV01",RAW_m_TEI0187_REV01!$AT377&amp; " --&gt; " &amp;RAW_m_TEI0187_REV01!$AU377&amp; " --&gt; ")),"---")</f>
        <v>---</v>
      </c>
      <c r="N377" s="19" t="str">
        <f>IFERROR(VLOOKUP(F377&amp;"-"&amp;G377,IF($M$4="TEI0187_REV01",RAW_m_TEI0187_REV01!$AD:$AJ),7,0),"---")</f>
        <v>---</v>
      </c>
      <c r="O377" s="19" t="str">
        <f>IFERROR(VLOOKUP(N377,IF($M$4="TEI0187_REV01",RAW_m_TEI0187_REV01!$AJ:$AK),2,0),"---")</f>
        <v>---</v>
      </c>
      <c r="P377" s="19" t="str">
        <f>IFERROR(VLOOKUP(F377&amp;"-"&amp;G377,IF($M$4="TEI0187_REV01",RAW_m_TEI0187_REV01!$AD:$AG),3,0),"---")</f>
        <v>---</v>
      </c>
      <c r="Q377" s="19" t="str">
        <f>IFERROR(VLOOKUP(N377,IF($M$4="TEI0187_REV01",RAW_m_TEI0187_REV01!$AE:$AH),4,0),"---")</f>
        <v>---</v>
      </c>
      <c r="R377" s="19" t="str">
        <f>IFERROR(VLOOKUP(F377&amp;"-"&amp;G377,IF($M$4="TEI0187_REV01",RAW_m_TEI0187_REV01!$AD:$AG),4,0),"---")</f>
        <v>---</v>
      </c>
    </row>
    <row r="378" spans="2:18" x14ac:dyDescent="0.25">
      <c r="B378" s="78">
        <v>373</v>
      </c>
      <c r="C378" s="19" t="str">
        <f>IFERROR(INDEX(B2B!A:F,MATCH('B2B Pin Table'!B378,B2B!A:A,0),6),"---")</f>
        <v>GND</v>
      </c>
      <c r="D378" s="19" t="str">
        <f>IFERROR(IF((COUNTIF(B2B!A374:K374,H376)&lt;0),"---",INDEX(B2B!A:K,MATCH('B2B Pin Table'!B378,B2B!A:A,0),2)),"---")</f>
        <v>J2</v>
      </c>
      <c r="E378" s="19" t="str">
        <f>IFERROR(IF((COUNTIF(B2B!A374:K374,H376)&lt;0),"---",INDEX(B2B!A:K,MATCH('B2B Pin Table'!B378,B2B!A:A,0),3)),"---")</f>
        <v>C13</v>
      </c>
      <c r="F378" s="19" t="str">
        <f>IFERROR(IF((COUNTIF(B2B!A374:K374,L376)&lt;0),"---",INDEX(B2B!A:K,MATCH('B2B Pin Table'!B378,B2B!A:A,0),4)),"---")</f>
        <v>J2</v>
      </c>
      <c r="G378" s="19" t="str">
        <f>IFERROR(IF((COUNTIF(B2B!A374:K374,L376)&lt;0),"---",INDEX(B2B!A:K,MATCH('B2B Pin Table'!B378,B2B!A:A,0),5)),"---")</f>
        <v>C13</v>
      </c>
      <c r="H378" s="59" t="str">
        <f>IFERROR(IF(VLOOKUP($D378&amp;"-"&amp;$E378,IF($H$4="TEB0187_REV01",CALC_CONN_TEB0187_REV01!$F:$I),4,0)="--","---",IF($H$4="TEB0187_REV01",CALC_CONN_TEB0187_REV01!$G378&amp; " --&gt; " &amp;CALC_CONN_TEB0187_REV01!$I378&amp; " --&gt; ")),"---")</f>
        <v>---</v>
      </c>
      <c r="I378" s="19" t="str">
        <f>IFERROR(IF(VLOOKUP($D378&amp;"-"&amp;$E378,IF($H$4="TEB0187_REV01",CALC_CONN_TEB0187_REV01!$F:$H),3,0)="--",VLOOKUP($D378&amp;"-"&amp;$E378,IF($H$4="TEB0187_REV01",CALC_CONN_TEB0187_REV01!$F:$H),2,0),VLOOKUP($D378&amp;"-"&amp;$E378,IF($H$4="TEB0187_REV01",CALC_CONN_TEB0187_REV01!$F:$H),3,0)),"---")</f>
        <v>---</v>
      </c>
      <c r="J378" s="19" t="str">
        <f>IFERROR(VLOOKUP(I378,IF($H$4="TEB0187_REV01",RAW_c_TEB0187_REV01!$AE:$AM),9,0),"---")</f>
        <v>---</v>
      </c>
      <c r="K378" s="19" t="str">
        <f>IFERROR(VLOOKUP(D378&amp;"-"&amp;E378,IF($H$4="TEB0187_REV01",RAW_c_TEB0187_REV01!$AD:$AK,"???"),6,0),"---")</f>
        <v>---</v>
      </c>
      <c r="L378" s="19" t="str">
        <f>IFERROR(VLOOKUP(D378&amp;"-"&amp;E378,IF($H$4="TEB0187_REV01",RAW_c_TEB0187_REV01!$AD:$AL,"???"),9,0),"---")</f>
        <v>---</v>
      </c>
      <c r="M378" s="19" t="str">
        <f>IFERROR(IF(VLOOKUP($F378&amp;"-"&amp;$G378,IF($M$4="TEI0187_REV01",RAW_m_TEI0187_REV01!$F:$AU),43,0)="--","---",IF($M$4="TEI0187_REV01",RAW_m_TEI0187_REV01!$AT378&amp; " --&gt; " &amp;RAW_m_TEI0187_REV01!$AU378&amp; " --&gt; ")),"---")</f>
        <v>---</v>
      </c>
      <c r="N378" s="19" t="str">
        <f>IFERROR(VLOOKUP(F378&amp;"-"&amp;G378,IF($M$4="TEI0187_REV01",RAW_m_TEI0187_REV01!$AD:$AJ),7,0),"---")</f>
        <v>---</v>
      </c>
      <c r="O378" s="19" t="str">
        <f>IFERROR(VLOOKUP(N378,IF($M$4="TEI0187_REV01",RAW_m_TEI0187_REV01!$AJ:$AK),2,0),"---")</f>
        <v>---</v>
      </c>
      <c r="P378" s="19" t="str">
        <f>IFERROR(VLOOKUP(F378&amp;"-"&amp;G378,IF($M$4="TEI0187_REV01",RAW_m_TEI0187_REV01!$AD:$AG),3,0),"---")</f>
        <v>---</v>
      </c>
      <c r="Q378" s="19" t="str">
        <f>IFERROR(VLOOKUP(N378,IF($M$4="TEI0187_REV01",RAW_m_TEI0187_REV01!$AE:$AH),4,0),"---")</f>
        <v>---</v>
      </c>
      <c r="R378" s="19" t="str">
        <f>IFERROR(VLOOKUP(F378&amp;"-"&amp;G378,IF($M$4="TEI0187_REV01",RAW_m_TEI0187_REV01!$AD:$AG),4,0),"---")</f>
        <v>---</v>
      </c>
    </row>
    <row r="379" spans="2:18" x14ac:dyDescent="0.25">
      <c r="B379" s="78">
        <v>374</v>
      </c>
      <c r="C379" s="19" t="str">
        <f>IFERROR(INDEX(B2B!A:F,MATCH('B2B Pin Table'!B379,B2B!A:A,0),6),"---")</f>
        <v>MGT-PL</v>
      </c>
      <c r="D379" s="19" t="str">
        <f>IFERROR(IF((COUNTIF(B2B!A375:K375,H377)&lt;0),"---",INDEX(B2B!A:K,MATCH('B2B Pin Table'!B379,B2B!A:A,0),2)),"---")</f>
        <v>J2</v>
      </c>
      <c r="E379" s="19" t="str">
        <f>IFERROR(IF((COUNTIF(B2B!A375:K375,H377)&lt;0),"---",INDEX(B2B!A:K,MATCH('B2B Pin Table'!B379,B2B!A:A,0),3)),"---")</f>
        <v>C14</v>
      </c>
      <c r="F379" s="19" t="str">
        <f>IFERROR(IF((COUNTIF(B2B!A375:K375,L377)&lt;0),"---",INDEX(B2B!A:K,MATCH('B2B Pin Table'!B379,B2B!A:A,0),4)),"---")</f>
        <v>J2</v>
      </c>
      <c r="G379" s="19" t="str">
        <f>IFERROR(IF((COUNTIF(B2B!A375:K375,L377)&lt;0),"---",INDEX(B2B!A:K,MATCH('B2B Pin Table'!B379,B2B!A:A,0),5)),"---")</f>
        <v>C14</v>
      </c>
      <c r="H379" s="59" t="str">
        <f>IFERROR(IF(VLOOKUP($D379&amp;"-"&amp;$E379,IF($H$4="TEB0187_REV01",CALC_CONN_TEB0187_REV01!$F:$I),4,0)="--","---",IF($H$4="TEB0187_REV01",CALC_CONN_TEB0187_REV01!$G379&amp; " --&gt; " &amp;CALC_CONN_TEB0187_REV01!$I379&amp; " --&gt; ")),"---")</f>
        <v>---</v>
      </c>
      <c r="I379" s="19" t="str">
        <f>IFERROR(IF(VLOOKUP($D379&amp;"-"&amp;$E379,IF($H$4="TEB0187_REV01",CALC_CONN_TEB0187_REV01!$F:$H),3,0)="--",VLOOKUP($D379&amp;"-"&amp;$E379,IF($H$4="TEB0187_REV01",CALC_CONN_TEB0187_REV01!$F:$H),2,0),VLOOKUP($D379&amp;"-"&amp;$E379,IF($H$4="TEB0187_REV01",CALC_CONN_TEB0187_REV01!$F:$H),3,0)),"---")</f>
        <v>---</v>
      </c>
      <c r="J379" s="19" t="str">
        <f>IFERROR(VLOOKUP(I379,IF($H$4="TEB0187_REV01",RAW_c_TEB0187_REV01!$AE:$AM),9,0),"---")</f>
        <v>---</v>
      </c>
      <c r="K379" s="19" t="str">
        <f>IFERROR(VLOOKUP(D379&amp;"-"&amp;E379,IF($H$4="TEB0187_REV01",RAW_c_TEB0187_REV01!$AD:$AK,"???"),6,0),"---")</f>
        <v>---</v>
      </c>
      <c r="L379" s="19" t="str">
        <f>IFERROR(VLOOKUP(D379&amp;"-"&amp;E379,IF($H$4="TEB0187_REV01",RAW_c_TEB0187_REV01!$AD:$AL,"???"),9,0),"---")</f>
        <v>---</v>
      </c>
      <c r="M379" s="19" t="str">
        <f>IFERROR(IF(VLOOKUP($F379&amp;"-"&amp;$G379,IF($M$4="TEI0187_REV01",RAW_m_TEI0187_REV01!$F:$AU),43,0)="--","---",IF($M$4="TEI0187_REV01",RAW_m_TEI0187_REV01!$AT379&amp; " --&gt; " &amp;RAW_m_TEI0187_REV01!$AU379&amp; " --&gt; ")),"---")</f>
        <v>---</v>
      </c>
      <c r="N379" s="19" t="str">
        <f>IFERROR(VLOOKUP(F379&amp;"-"&amp;G379,IF($M$4="TEI0187_REV01",RAW_m_TEI0187_REV01!$AD:$AJ),7,0),"---")</f>
        <v>---</v>
      </c>
      <c r="O379" s="19" t="str">
        <f>IFERROR(VLOOKUP(N379,IF($M$4="TEI0187_REV01",RAW_m_TEI0187_REV01!$AJ:$AK),2,0),"---")</f>
        <v>---</v>
      </c>
      <c r="P379" s="19" t="str">
        <f>IFERROR(VLOOKUP(F379&amp;"-"&amp;G379,IF($M$4="TEI0187_REV01",RAW_m_TEI0187_REV01!$AD:$AG),3,0),"---")</f>
        <v>---</v>
      </c>
      <c r="Q379" s="19" t="str">
        <f>IFERROR(VLOOKUP(N379,IF($M$4="TEI0187_REV01",RAW_m_TEI0187_REV01!$AE:$AH),4,0),"---")</f>
        <v>---</v>
      </c>
      <c r="R379" s="19" t="str">
        <f>IFERROR(VLOOKUP(F379&amp;"-"&amp;G379,IF($M$4="TEI0187_REV01",RAW_m_TEI0187_REV01!$AD:$AG),4,0),"---")</f>
        <v>---</v>
      </c>
    </row>
    <row r="380" spans="2:18" x14ac:dyDescent="0.25">
      <c r="B380" s="78">
        <v>375</v>
      </c>
      <c r="C380" s="19" t="str">
        <f>IFERROR(INDEX(B2B!A:F,MATCH('B2B Pin Table'!B380,B2B!A:A,0),6),"---")</f>
        <v>MGT-PL</v>
      </c>
      <c r="D380" s="19" t="str">
        <f>IFERROR(IF((COUNTIF(B2B!A376:K376,H378)&lt;0),"---",INDEX(B2B!A:K,MATCH('B2B Pin Table'!B380,B2B!A:A,0),2)),"---")</f>
        <v>J2</v>
      </c>
      <c r="E380" s="19" t="str">
        <f>IFERROR(IF((COUNTIF(B2B!A376:K376,H378)&lt;0),"---",INDEX(B2B!A:K,MATCH('B2B Pin Table'!B380,B2B!A:A,0),3)),"---")</f>
        <v>C15</v>
      </c>
      <c r="F380" s="19" t="str">
        <f>IFERROR(IF((COUNTIF(B2B!A376:K376,L378)&lt;0),"---",INDEX(B2B!A:K,MATCH('B2B Pin Table'!B380,B2B!A:A,0),4)),"---")</f>
        <v>J2</v>
      </c>
      <c r="G380" s="19" t="str">
        <f>IFERROR(IF((COUNTIF(B2B!A376:K376,L378)&lt;0),"---",INDEX(B2B!A:K,MATCH('B2B Pin Table'!B380,B2B!A:A,0),5)),"---")</f>
        <v>C15</v>
      </c>
      <c r="H380" s="59" t="str">
        <f>IFERROR(IF(VLOOKUP($D380&amp;"-"&amp;$E380,IF($H$4="TEB0187_REV01",CALC_CONN_TEB0187_REV01!$F:$I),4,0)="--","---",IF($H$4="TEB0187_REV01",CALC_CONN_TEB0187_REV01!$G380&amp; " --&gt; " &amp;CALC_CONN_TEB0187_REV01!$I380&amp; " --&gt; ")),"---")</f>
        <v>---</v>
      </c>
      <c r="I380" s="19" t="str">
        <f>IFERROR(IF(VLOOKUP($D380&amp;"-"&amp;$E380,IF($H$4="TEB0187_REV01",CALC_CONN_TEB0187_REV01!$F:$H),3,0)="--",VLOOKUP($D380&amp;"-"&amp;$E380,IF($H$4="TEB0187_REV01",CALC_CONN_TEB0187_REV01!$F:$H),2,0),VLOOKUP($D380&amp;"-"&amp;$E380,IF($H$4="TEB0187_REV01",CALC_CONN_TEB0187_REV01!$F:$H),3,0)),"---")</f>
        <v>---</v>
      </c>
      <c r="J380" s="19" t="str">
        <f>IFERROR(VLOOKUP(I380,IF($H$4="TEB0187_REV01",RAW_c_TEB0187_REV01!$AE:$AM),9,0),"---")</f>
        <v>---</v>
      </c>
      <c r="K380" s="19" t="str">
        <f>IFERROR(VLOOKUP(D380&amp;"-"&amp;E380,IF($H$4="TEB0187_REV01",RAW_c_TEB0187_REV01!$AD:$AK,"???"),6,0),"---")</f>
        <v>---</v>
      </c>
      <c r="L380" s="19" t="str">
        <f>IFERROR(VLOOKUP(D380&amp;"-"&amp;E380,IF($H$4="TEB0187_REV01",RAW_c_TEB0187_REV01!$AD:$AL,"???"),9,0),"---")</f>
        <v>---</v>
      </c>
      <c r="M380" s="19" t="str">
        <f>IFERROR(IF(VLOOKUP($F380&amp;"-"&amp;$G380,IF($M$4="TEI0187_REV01",RAW_m_TEI0187_REV01!$F:$AU),43,0)="--","---",IF($M$4="TEI0187_REV01",RAW_m_TEI0187_REV01!$AT380&amp; " --&gt; " &amp;RAW_m_TEI0187_REV01!$AU380&amp; " --&gt; ")),"---")</f>
        <v>---</v>
      </c>
      <c r="N380" s="19" t="str">
        <f>IFERROR(VLOOKUP(F380&amp;"-"&amp;G380,IF($M$4="TEI0187_REV01",RAW_m_TEI0187_REV01!$AD:$AJ),7,0),"---")</f>
        <v>---</v>
      </c>
      <c r="O380" s="19" t="str">
        <f>IFERROR(VLOOKUP(N380,IF($M$4="TEI0187_REV01",RAW_m_TEI0187_REV01!$AJ:$AK),2,0),"---")</f>
        <v>---</v>
      </c>
      <c r="P380" s="19" t="str">
        <f>IFERROR(VLOOKUP(F380&amp;"-"&amp;G380,IF($M$4="TEI0187_REV01",RAW_m_TEI0187_REV01!$AD:$AG),3,0),"---")</f>
        <v>---</v>
      </c>
      <c r="Q380" s="19" t="str">
        <f>IFERROR(VLOOKUP(N380,IF($M$4="TEI0187_REV01",RAW_m_TEI0187_REV01!$AE:$AH),4,0),"---")</f>
        <v>---</v>
      </c>
      <c r="R380" s="19" t="str">
        <f>IFERROR(VLOOKUP(F380&amp;"-"&amp;G380,IF($M$4="TEI0187_REV01",RAW_m_TEI0187_REV01!$AD:$AG),4,0),"---")</f>
        <v>---</v>
      </c>
    </row>
    <row r="381" spans="2:18" x14ac:dyDescent="0.25">
      <c r="B381" s="78">
        <v>376</v>
      </c>
      <c r="C381" s="19" t="str">
        <f>IFERROR(INDEX(B2B!A:F,MATCH('B2B Pin Table'!B381,B2B!A:A,0),6),"---")</f>
        <v>GND</v>
      </c>
      <c r="D381" s="19" t="str">
        <f>IFERROR(IF((COUNTIF(B2B!A377:K377,H379)&lt;0),"---",INDEX(B2B!A:K,MATCH('B2B Pin Table'!B381,B2B!A:A,0),2)),"---")</f>
        <v>J2</v>
      </c>
      <c r="E381" s="19" t="str">
        <f>IFERROR(IF((COUNTIF(B2B!A377:K377,H379)&lt;0),"---",INDEX(B2B!A:K,MATCH('B2B Pin Table'!B381,B2B!A:A,0),3)),"---")</f>
        <v>C16</v>
      </c>
      <c r="F381" s="19" t="str">
        <f>IFERROR(IF((COUNTIF(B2B!A377:K377,L379)&lt;0),"---",INDEX(B2B!A:K,MATCH('B2B Pin Table'!B381,B2B!A:A,0),4)),"---")</f>
        <v>J2</v>
      </c>
      <c r="G381" s="19" t="str">
        <f>IFERROR(IF((COUNTIF(B2B!A377:K377,L379)&lt;0),"---",INDEX(B2B!A:K,MATCH('B2B Pin Table'!B381,B2B!A:A,0),5)),"---")</f>
        <v>C16</v>
      </c>
      <c r="H381" s="59" t="str">
        <f>IFERROR(IF(VLOOKUP($D381&amp;"-"&amp;$E381,IF($H$4="TEB0187_REV01",CALC_CONN_TEB0187_REV01!$F:$I),4,0)="--","---",IF($H$4="TEB0187_REV01",CALC_CONN_TEB0187_REV01!$G381&amp; " --&gt; " &amp;CALC_CONN_TEB0187_REV01!$I381&amp; " --&gt; ")),"---")</f>
        <v>---</v>
      </c>
      <c r="I381" s="19" t="str">
        <f>IFERROR(IF(VLOOKUP($D381&amp;"-"&amp;$E381,IF($H$4="TEB0187_REV01",CALC_CONN_TEB0187_REV01!$F:$H),3,0)="--",VLOOKUP($D381&amp;"-"&amp;$E381,IF($H$4="TEB0187_REV01",CALC_CONN_TEB0187_REV01!$F:$H),2,0),VLOOKUP($D381&amp;"-"&amp;$E381,IF($H$4="TEB0187_REV01",CALC_CONN_TEB0187_REV01!$F:$H),3,0)),"---")</f>
        <v>---</v>
      </c>
      <c r="J381" s="19" t="str">
        <f>IFERROR(VLOOKUP(I381,IF($H$4="TEB0187_REV01",RAW_c_TEB0187_REV01!$AE:$AM),9,0),"---")</f>
        <v>---</v>
      </c>
      <c r="K381" s="19" t="str">
        <f>IFERROR(VLOOKUP(D381&amp;"-"&amp;E381,IF($H$4="TEB0187_REV01",RAW_c_TEB0187_REV01!$AD:$AK,"???"),6,0),"---")</f>
        <v>---</v>
      </c>
      <c r="L381" s="19" t="str">
        <f>IFERROR(VLOOKUP(D381&amp;"-"&amp;E381,IF($H$4="TEB0187_REV01",RAW_c_TEB0187_REV01!$AD:$AL,"???"),9,0),"---")</f>
        <v>---</v>
      </c>
      <c r="M381" s="19" t="str">
        <f>IFERROR(IF(VLOOKUP($F381&amp;"-"&amp;$G381,IF($M$4="TEI0187_REV01",RAW_m_TEI0187_REV01!$F:$AU),43,0)="--","---",IF($M$4="TEI0187_REV01",RAW_m_TEI0187_REV01!$AT381&amp; " --&gt; " &amp;RAW_m_TEI0187_REV01!$AU381&amp; " --&gt; ")),"---")</f>
        <v>---</v>
      </c>
      <c r="N381" s="19" t="str">
        <f>IFERROR(VLOOKUP(F381&amp;"-"&amp;G381,IF($M$4="TEI0187_REV01",RAW_m_TEI0187_REV01!$AD:$AJ),7,0),"---")</f>
        <v>---</v>
      </c>
      <c r="O381" s="19" t="str">
        <f>IFERROR(VLOOKUP(N381,IF($M$4="TEI0187_REV01",RAW_m_TEI0187_REV01!$AJ:$AK),2,0),"---")</f>
        <v>---</v>
      </c>
      <c r="P381" s="19" t="str">
        <f>IFERROR(VLOOKUP(F381&amp;"-"&amp;G381,IF($M$4="TEI0187_REV01",RAW_m_TEI0187_REV01!$AD:$AG),3,0),"---")</f>
        <v>---</v>
      </c>
      <c r="Q381" s="19" t="str">
        <f>IFERROR(VLOOKUP(N381,IF($M$4="TEI0187_REV01",RAW_m_TEI0187_REV01!$AE:$AH),4,0),"---")</f>
        <v>---</v>
      </c>
      <c r="R381" s="19" t="str">
        <f>IFERROR(VLOOKUP(F381&amp;"-"&amp;G381,IF($M$4="TEI0187_REV01",RAW_m_TEI0187_REV01!$AD:$AG),4,0),"---")</f>
        <v>---</v>
      </c>
    </row>
    <row r="382" spans="2:18" x14ac:dyDescent="0.25">
      <c r="B382" s="78">
        <v>377</v>
      </c>
      <c r="C382" s="19" t="str">
        <f>IFERROR(INDEX(B2B!A:F,MATCH('B2B Pin Table'!B382,B2B!A:A,0),6),"---")</f>
        <v>GND</v>
      </c>
      <c r="D382" s="19" t="str">
        <f>IFERROR(IF((COUNTIF(B2B!A378:K378,H380)&lt;0),"---",INDEX(B2B!A:K,MATCH('B2B Pin Table'!B382,B2B!A:A,0),2)),"---")</f>
        <v>J2</v>
      </c>
      <c r="E382" s="19" t="str">
        <f>IFERROR(IF((COUNTIF(B2B!A378:K378,H380)&lt;0),"---",INDEX(B2B!A:K,MATCH('B2B Pin Table'!B382,B2B!A:A,0),3)),"---")</f>
        <v>C17</v>
      </c>
      <c r="F382" s="19" t="str">
        <f>IFERROR(IF((COUNTIF(B2B!A378:K378,L380)&lt;0),"---",INDEX(B2B!A:K,MATCH('B2B Pin Table'!B382,B2B!A:A,0),4)),"---")</f>
        <v>J2</v>
      </c>
      <c r="G382" s="19" t="str">
        <f>IFERROR(IF((COUNTIF(B2B!A378:K378,L380)&lt;0),"---",INDEX(B2B!A:K,MATCH('B2B Pin Table'!B382,B2B!A:A,0),5)),"---")</f>
        <v>C17</v>
      </c>
      <c r="H382" s="59" t="str">
        <f>IFERROR(IF(VLOOKUP($D382&amp;"-"&amp;$E382,IF($H$4="TEB0187_REV01",CALC_CONN_TEB0187_REV01!$F:$I),4,0)="--","---",IF($H$4="TEB0187_REV01",CALC_CONN_TEB0187_REV01!$G382&amp; " --&gt; " &amp;CALC_CONN_TEB0187_REV01!$I382&amp; " --&gt; ")),"---")</f>
        <v>---</v>
      </c>
      <c r="I382" s="19" t="str">
        <f>IFERROR(IF(VLOOKUP($D382&amp;"-"&amp;$E382,IF($H$4="TEB0187_REV01",CALC_CONN_TEB0187_REV01!$F:$H),3,0)="--",VLOOKUP($D382&amp;"-"&amp;$E382,IF($H$4="TEB0187_REV01",CALC_CONN_TEB0187_REV01!$F:$H),2,0),VLOOKUP($D382&amp;"-"&amp;$E382,IF($H$4="TEB0187_REV01",CALC_CONN_TEB0187_REV01!$F:$H),3,0)),"---")</f>
        <v>---</v>
      </c>
      <c r="J382" s="19" t="str">
        <f>IFERROR(VLOOKUP(I382,IF($H$4="TEB0187_REV01",RAW_c_TEB0187_REV01!$AE:$AM),9,0),"---")</f>
        <v>---</v>
      </c>
      <c r="K382" s="19" t="str">
        <f>IFERROR(VLOOKUP(D382&amp;"-"&amp;E382,IF($H$4="TEB0187_REV01",RAW_c_TEB0187_REV01!$AD:$AK,"???"),6,0),"---")</f>
        <v>---</v>
      </c>
      <c r="L382" s="19" t="str">
        <f>IFERROR(VLOOKUP(D382&amp;"-"&amp;E382,IF($H$4="TEB0187_REV01",RAW_c_TEB0187_REV01!$AD:$AL,"???"),9,0),"---")</f>
        <v>---</v>
      </c>
      <c r="M382" s="19" t="str">
        <f>IFERROR(IF(VLOOKUP($F382&amp;"-"&amp;$G382,IF($M$4="TEI0187_REV01",RAW_m_TEI0187_REV01!$F:$AU),43,0)="--","---",IF($M$4="TEI0187_REV01",RAW_m_TEI0187_REV01!$AT382&amp; " --&gt; " &amp;RAW_m_TEI0187_REV01!$AU382&amp; " --&gt; ")),"---")</f>
        <v>---</v>
      </c>
      <c r="N382" s="19" t="str">
        <f>IFERROR(VLOOKUP(F382&amp;"-"&amp;G382,IF($M$4="TEI0187_REV01",RAW_m_TEI0187_REV01!$AD:$AJ),7,0),"---")</f>
        <v>---</v>
      </c>
      <c r="O382" s="19" t="str">
        <f>IFERROR(VLOOKUP(N382,IF($M$4="TEI0187_REV01",RAW_m_TEI0187_REV01!$AJ:$AK),2,0),"---")</f>
        <v>---</v>
      </c>
      <c r="P382" s="19" t="str">
        <f>IFERROR(VLOOKUP(F382&amp;"-"&amp;G382,IF($M$4="TEI0187_REV01",RAW_m_TEI0187_REV01!$AD:$AG),3,0),"---")</f>
        <v>---</v>
      </c>
      <c r="Q382" s="19" t="str">
        <f>IFERROR(VLOOKUP(N382,IF($M$4="TEI0187_REV01",RAW_m_TEI0187_REV01!$AE:$AH),4,0),"---")</f>
        <v>---</v>
      </c>
      <c r="R382" s="19" t="str">
        <f>IFERROR(VLOOKUP(F382&amp;"-"&amp;G382,IF($M$4="TEI0187_REV01",RAW_m_TEI0187_REV01!$AD:$AG),4,0),"---")</f>
        <v>---</v>
      </c>
    </row>
    <row r="383" spans="2:18" x14ac:dyDescent="0.25">
      <c r="B383" s="78">
        <v>378</v>
      </c>
      <c r="C383" s="19" t="str">
        <f>IFERROR(INDEX(B2B!A:F,MATCH('B2B Pin Table'!B383,B2B!A:A,0),6),"---")</f>
        <v>MGT-PS</v>
      </c>
      <c r="D383" s="19" t="str">
        <f>IFERROR(IF((COUNTIF(B2B!A379:K379,H381)&lt;0),"---",INDEX(B2B!A:K,MATCH('B2B Pin Table'!B383,B2B!A:A,0),2)),"---")</f>
        <v>J2</v>
      </c>
      <c r="E383" s="19" t="str">
        <f>IFERROR(IF((COUNTIF(B2B!A379:K379,H381)&lt;0),"---",INDEX(B2B!A:K,MATCH('B2B Pin Table'!B383,B2B!A:A,0),3)),"---")</f>
        <v>C18</v>
      </c>
      <c r="F383" s="19" t="str">
        <f>IFERROR(IF((COUNTIF(B2B!A379:K379,L381)&lt;0),"---",INDEX(B2B!A:K,MATCH('B2B Pin Table'!B383,B2B!A:A,0),4)),"---")</f>
        <v>J2</v>
      </c>
      <c r="G383" s="19" t="str">
        <f>IFERROR(IF((COUNTIF(B2B!A379:K379,L381)&lt;0),"---",INDEX(B2B!A:K,MATCH('B2B Pin Table'!B383,B2B!A:A,0),5)),"---")</f>
        <v>C18</v>
      </c>
      <c r="H383" s="59" t="str">
        <f>IFERROR(IF(VLOOKUP($D383&amp;"-"&amp;$E383,IF($H$4="TEB0187_REV01",CALC_CONN_TEB0187_REV01!$F:$I),4,0)="--","---",IF($H$4="TEB0187_REV01",CALC_CONN_TEB0187_REV01!$G383&amp; " --&gt; " &amp;CALC_CONN_TEB0187_REV01!$I383&amp; " --&gt; ")),"---")</f>
        <v>---</v>
      </c>
      <c r="I383" s="19" t="str">
        <f>IFERROR(IF(VLOOKUP($D383&amp;"-"&amp;$E383,IF($H$4="TEB0187_REV01",CALC_CONN_TEB0187_REV01!$F:$H),3,0)="--",VLOOKUP($D383&amp;"-"&amp;$E383,IF($H$4="TEB0187_REV01",CALC_CONN_TEB0187_REV01!$F:$H),2,0),VLOOKUP($D383&amp;"-"&amp;$E383,IF($H$4="TEB0187_REV01",CALC_CONN_TEB0187_REV01!$F:$H),3,0)),"---")</f>
        <v>---</v>
      </c>
      <c r="J383" s="19" t="str">
        <f>IFERROR(VLOOKUP(I383,IF($H$4="TEB0187_REV01",RAW_c_TEB0187_REV01!$AE:$AM),9,0),"---")</f>
        <v>---</v>
      </c>
      <c r="K383" s="19" t="str">
        <f>IFERROR(VLOOKUP(D383&amp;"-"&amp;E383,IF($H$4="TEB0187_REV01",RAW_c_TEB0187_REV01!$AD:$AK,"???"),6,0),"---")</f>
        <v>---</v>
      </c>
      <c r="L383" s="19" t="str">
        <f>IFERROR(VLOOKUP(D383&amp;"-"&amp;E383,IF($H$4="TEB0187_REV01",RAW_c_TEB0187_REV01!$AD:$AL,"???"),9,0),"---")</f>
        <v>---</v>
      </c>
      <c r="M383" s="19" t="str">
        <f>IFERROR(IF(VLOOKUP($F383&amp;"-"&amp;$G383,IF($M$4="TEI0187_REV01",RAW_m_TEI0187_REV01!$F:$AU),43,0)="--","---",IF($M$4="TEI0187_REV01",RAW_m_TEI0187_REV01!$AT383&amp; " --&gt; " &amp;RAW_m_TEI0187_REV01!$AU383&amp; " --&gt; ")),"---")</f>
        <v>---</v>
      </c>
      <c r="N383" s="19" t="str">
        <f>IFERROR(VLOOKUP(F383&amp;"-"&amp;G383,IF($M$4="TEI0187_REV01",RAW_m_TEI0187_REV01!$AD:$AJ),7,0),"---")</f>
        <v>---</v>
      </c>
      <c r="O383" s="19" t="str">
        <f>IFERROR(VLOOKUP(N383,IF($M$4="TEI0187_REV01",RAW_m_TEI0187_REV01!$AJ:$AK),2,0),"---")</f>
        <v>---</v>
      </c>
      <c r="P383" s="19" t="str">
        <f>IFERROR(VLOOKUP(F383&amp;"-"&amp;G383,IF($M$4="TEI0187_REV01",RAW_m_TEI0187_REV01!$AD:$AG),3,0),"---")</f>
        <v>---</v>
      </c>
      <c r="Q383" s="19" t="str">
        <f>IFERROR(VLOOKUP(N383,IF($M$4="TEI0187_REV01",RAW_m_TEI0187_REV01!$AE:$AH),4,0),"---")</f>
        <v>---</v>
      </c>
      <c r="R383" s="19" t="str">
        <f>IFERROR(VLOOKUP(F383&amp;"-"&amp;G383,IF($M$4="TEI0187_REV01",RAW_m_TEI0187_REV01!$AD:$AG),4,0),"---")</f>
        <v>---</v>
      </c>
    </row>
    <row r="384" spans="2:18" x14ac:dyDescent="0.25">
      <c r="B384" s="78">
        <v>379</v>
      </c>
      <c r="C384" s="19" t="str">
        <f>IFERROR(INDEX(B2B!A:F,MATCH('B2B Pin Table'!B384,B2B!A:A,0),6),"---")</f>
        <v>MGT-PS</v>
      </c>
      <c r="D384" s="19" t="str">
        <f>IFERROR(IF((COUNTIF(B2B!A380:K380,H382)&lt;0),"---",INDEX(B2B!A:K,MATCH('B2B Pin Table'!B384,B2B!A:A,0),2)),"---")</f>
        <v>J2</v>
      </c>
      <c r="E384" s="19" t="str">
        <f>IFERROR(IF((COUNTIF(B2B!A380:K380,H382)&lt;0),"---",INDEX(B2B!A:K,MATCH('B2B Pin Table'!B384,B2B!A:A,0),3)),"---")</f>
        <v>C19</v>
      </c>
      <c r="F384" s="19" t="str">
        <f>IFERROR(IF((COUNTIF(B2B!A380:K380,L382)&lt;0),"---",INDEX(B2B!A:K,MATCH('B2B Pin Table'!B384,B2B!A:A,0),4)),"---")</f>
        <v>J2</v>
      </c>
      <c r="G384" s="19" t="str">
        <f>IFERROR(IF((COUNTIF(B2B!A380:K380,L382)&lt;0),"---",INDEX(B2B!A:K,MATCH('B2B Pin Table'!B384,B2B!A:A,0),5)),"---")</f>
        <v>C19</v>
      </c>
      <c r="H384" s="59" t="str">
        <f>IFERROR(IF(VLOOKUP($D384&amp;"-"&amp;$E384,IF($H$4="TEB0187_REV01",CALC_CONN_TEB0187_REV01!$F:$I),4,0)="--","---",IF($H$4="TEB0187_REV01",CALC_CONN_TEB0187_REV01!$G384&amp; " --&gt; " &amp;CALC_CONN_TEB0187_REV01!$I384&amp; " --&gt; ")),"---")</f>
        <v>---</v>
      </c>
      <c r="I384" s="19" t="str">
        <f>IFERROR(IF(VLOOKUP($D384&amp;"-"&amp;$E384,IF($H$4="TEB0187_REV01",CALC_CONN_TEB0187_REV01!$F:$H),3,0)="--",VLOOKUP($D384&amp;"-"&amp;$E384,IF($H$4="TEB0187_REV01",CALC_CONN_TEB0187_REV01!$F:$H),2,0),VLOOKUP($D384&amp;"-"&amp;$E384,IF($H$4="TEB0187_REV01",CALC_CONN_TEB0187_REV01!$F:$H),3,0)),"---")</f>
        <v>---</v>
      </c>
      <c r="J384" s="19" t="str">
        <f>IFERROR(VLOOKUP(I384,IF($H$4="TEB0187_REV01",RAW_c_TEB0187_REV01!$AE:$AM),9,0),"---")</f>
        <v>---</v>
      </c>
      <c r="K384" s="19" t="str">
        <f>IFERROR(VLOOKUP(D384&amp;"-"&amp;E384,IF($H$4="TEB0187_REV01",RAW_c_TEB0187_REV01!$AD:$AK,"???"),6,0),"---")</f>
        <v>---</v>
      </c>
      <c r="L384" s="19" t="str">
        <f>IFERROR(VLOOKUP(D384&amp;"-"&amp;E384,IF($H$4="TEB0187_REV01",RAW_c_TEB0187_REV01!$AD:$AL,"???"),9,0),"---")</f>
        <v>---</v>
      </c>
      <c r="M384" s="19" t="str">
        <f>IFERROR(IF(VLOOKUP($F384&amp;"-"&amp;$G384,IF($M$4="TEI0187_REV01",RAW_m_TEI0187_REV01!$F:$AU),43,0)="--","---",IF($M$4="TEI0187_REV01",RAW_m_TEI0187_REV01!$AT384&amp; " --&gt; " &amp;RAW_m_TEI0187_REV01!$AU384&amp; " --&gt; ")),"---")</f>
        <v>---</v>
      </c>
      <c r="N384" s="19" t="str">
        <f>IFERROR(VLOOKUP(F384&amp;"-"&amp;G384,IF($M$4="TEI0187_REV01",RAW_m_TEI0187_REV01!$AD:$AJ),7,0),"---")</f>
        <v>---</v>
      </c>
      <c r="O384" s="19" t="str">
        <f>IFERROR(VLOOKUP(N384,IF($M$4="TEI0187_REV01",RAW_m_TEI0187_REV01!$AJ:$AK),2,0),"---")</f>
        <v>---</v>
      </c>
      <c r="P384" s="19" t="str">
        <f>IFERROR(VLOOKUP(F384&amp;"-"&amp;G384,IF($M$4="TEI0187_REV01",RAW_m_TEI0187_REV01!$AD:$AG),3,0),"---")</f>
        <v>---</v>
      </c>
      <c r="Q384" s="19" t="str">
        <f>IFERROR(VLOOKUP(N384,IF($M$4="TEI0187_REV01",RAW_m_TEI0187_REV01!$AE:$AH),4,0),"---")</f>
        <v>---</v>
      </c>
      <c r="R384" s="19" t="str">
        <f>IFERROR(VLOOKUP(F384&amp;"-"&amp;G384,IF($M$4="TEI0187_REV01",RAW_m_TEI0187_REV01!$AD:$AG),4,0),"---")</f>
        <v>---</v>
      </c>
    </row>
    <row r="385" spans="2:18" x14ac:dyDescent="0.25">
      <c r="B385" s="78">
        <v>380</v>
      </c>
      <c r="C385" s="19" t="str">
        <f>IFERROR(INDEX(B2B!A:F,MATCH('B2B Pin Table'!B385,B2B!A:A,0),6),"---")</f>
        <v>GND</v>
      </c>
      <c r="D385" s="19" t="str">
        <f>IFERROR(IF((COUNTIF(B2B!A381:K381,H383)&lt;0),"---",INDEX(B2B!A:K,MATCH('B2B Pin Table'!B385,B2B!A:A,0),2)),"---")</f>
        <v>J2</v>
      </c>
      <c r="E385" s="19" t="str">
        <f>IFERROR(IF((COUNTIF(B2B!A381:K381,H383)&lt;0),"---",INDEX(B2B!A:K,MATCH('B2B Pin Table'!B385,B2B!A:A,0),3)),"---")</f>
        <v>C20</v>
      </c>
      <c r="F385" s="19" t="str">
        <f>IFERROR(IF((COUNTIF(B2B!A381:K381,L383)&lt;0),"---",INDEX(B2B!A:K,MATCH('B2B Pin Table'!B385,B2B!A:A,0),4)),"---")</f>
        <v>J2</v>
      </c>
      <c r="G385" s="19" t="str">
        <f>IFERROR(IF((COUNTIF(B2B!A381:K381,L383)&lt;0),"---",INDEX(B2B!A:K,MATCH('B2B Pin Table'!B385,B2B!A:A,0),5)),"---")</f>
        <v>C20</v>
      </c>
      <c r="H385" s="59" t="str">
        <f>IFERROR(IF(VLOOKUP($D385&amp;"-"&amp;$E385,IF($H$4="TEB0187_REV01",CALC_CONN_TEB0187_REV01!$F:$I),4,0)="--","---",IF($H$4="TEB0187_REV01",CALC_CONN_TEB0187_REV01!$G385&amp; " --&gt; " &amp;CALC_CONN_TEB0187_REV01!$I385&amp; " --&gt; ")),"---")</f>
        <v>---</v>
      </c>
      <c r="I385" s="19" t="str">
        <f>IFERROR(IF(VLOOKUP($D385&amp;"-"&amp;$E385,IF($H$4="TEB0187_REV01",CALC_CONN_TEB0187_REV01!$F:$H),3,0)="--",VLOOKUP($D385&amp;"-"&amp;$E385,IF($H$4="TEB0187_REV01",CALC_CONN_TEB0187_REV01!$F:$H),2,0),VLOOKUP($D385&amp;"-"&amp;$E385,IF($H$4="TEB0187_REV01",CALC_CONN_TEB0187_REV01!$F:$H),3,0)),"---")</f>
        <v>---</v>
      </c>
      <c r="J385" s="19" t="str">
        <f>IFERROR(VLOOKUP(I385,IF($H$4="TEB0187_REV01",RAW_c_TEB0187_REV01!$AE:$AM),9,0),"---")</f>
        <v>---</v>
      </c>
      <c r="K385" s="19" t="str">
        <f>IFERROR(VLOOKUP(D385&amp;"-"&amp;E385,IF($H$4="TEB0187_REV01",RAW_c_TEB0187_REV01!$AD:$AK,"???"),6,0),"---")</f>
        <v>---</v>
      </c>
      <c r="L385" s="19" t="str">
        <f>IFERROR(VLOOKUP(D385&amp;"-"&amp;E385,IF($H$4="TEB0187_REV01",RAW_c_TEB0187_REV01!$AD:$AL,"???"),9,0),"---")</f>
        <v>---</v>
      </c>
      <c r="M385" s="19" t="str">
        <f>IFERROR(IF(VLOOKUP($F385&amp;"-"&amp;$G385,IF($M$4="TEI0187_REV01",RAW_m_TEI0187_REV01!$F:$AU),43,0)="--","---",IF($M$4="TEI0187_REV01",RAW_m_TEI0187_REV01!$AT385&amp; " --&gt; " &amp;RAW_m_TEI0187_REV01!$AU385&amp; " --&gt; ")),"---")</f>
        <v>---</v>
      </c>
      <c r="N385" s="19" t="str">
        <f>IFERROR(VLOOKUP(F385&amp;"-"&amp;G385,IF($M$4="TEI0187_REV01",RAW_m_TEI0187_REV01!$AD:$AJ),7,0),"---")</f>
        <v>---</v>
      </c>
      <c r="O385" s="19" t="str">
        <f>IFERROR(VLOOKUP(N385,IF($M$4="TEI0187_REV01",RAW_m_TEI0187_REV01!$AJ:$AK),2,0),"---")</f>
        <v>---</v>
      </c>
      <c r="P385" s="19" t="str">
        <f>IFERROR(VLOOKUP(F385&amp;"-"&amp;G385,IF($M$4="TEI0187_REV01",RAW_m_TEI0187_REV01!$AD:$AG),3,0),"---")</f>
        <v>---</v>
      </c>
      <c r="Q385" s="19" t="str">
        <f>IFERROR(VLOOKUP(N385,IF($M$4="TEI0187_REV01",RAW_m_TEI0187_REV01!$AE:$AH),4,0),"---")</f>
        <v>---</v>
      </c>
      <c r="R385" s="19" t="str">
        <f>IFERROR(VLOOKUP(F385&amp;"-"&amp;G385,IF($M$4="TEI0187_REV01",RAW_m_TEI0187_REV01!$AD:$AG),4,0),"---")</f>
        <v>---</v>
      </c>
    </row>
    <row r="386" spans="2:18" x14ac:dyDescent="0.25">
      <c r="B386" s="78">
        <v>381</v>
      </c>
      <c r="C386" s="19" t="str">
        <f>IFERROR(INDEX(B2B!A:F,MATCH('B2B Pin Table'!B386,B2B!A:A,0),6),"---")</f>
        <v>GND</v>
      </c>
      <c r="D386" s="19" t="str">
        <f>IFERROR(IF((COUNTIF(B2B!A382:K382,H384)&lt;0),"---",INDEX(B2B!A:K,MATCH('B2B Pin Table'!B386,B2B!A:A,0),2)),"---")</f>
        <v>J2</v>
      </c>
      <c r="E386" s="19" t="str">
        <f>IFERROR(IF((COUNTIF(B2B!A382:K382,H384)&lt;0),"---",INDEX(B2B!A:K,MATCH('B2B Pin Table'!B386,B2B!A:A,0),3)),"---")</f>
        <v>C21</v>
      </c>
      <c r="F386" s="19" t="str">
        <f>IFERROR(IF((COUNTIF(B2B!A382:K382,L384)&lt;0),"---",INDEX(B2B!A:K,MATCH('B2B Pin Table'!B386,B2B!A:A,0),4)),"---")</f>
        <v>J2</v>
      </c>
      <c r="G386" s="19" t="str">
        <f>IFERROR(IF((COUNTIF(B2B!A382:K382,L384)&lt;0),"---",INDEX(B2B!A:K,MATCH('B2B Pin Table'!B386,B2B!A:A,0),5)),"---")</f>
        <v>C21</v>
      </c>
      <c r="H386" s="59" t="str">
        <f>IFERROR(IF(VLOOKUP($D386&amp;"-"&amp;$E386,IF($H$4="TEB0187_REV01",CALC_CONN_TEB0187_REV01!$F:$I),4,0)="--","---",IF($H$4="TEB0187_REV01",CALC_CONN_TEB0187_REV01!$G386&amp; " --&gt; " &amp;CALC_CONN_TEB0187_REV01!$I386&amp; " --&gt; ")),"---")</f>
        <v>---</v>
      </c>
      <c r="I386" s="19" t="str">
        <f>IFERROR(IF(VLOOKUP($D386&amp;"-"&amp;$E386,IF($H$4="TEB0187_REV01",CALC_CONN_TEB0187_REV01!$F:$H),3,0)="--",VLOOKUP($D386&amp;"-"&amp;$E386,IF($H$4="TEB0187_REV01",CALC_CONN_TEB0187_REV01!$F:$H),2,0),VLOOKUP($D386&amp;"-"&amp;$E386,IF($H$4="TEB0187_REV01",CALC_CONN_TEB0187_REV01!$F:$H),3,0)),"---")</f>
        <v>---</v>
      </c>
      <c r="J386" s="19" t="str">
        <f>IFERROR(VLOOKUP(I386,IF($H$4="TEB0187_REV01",RAW_c_TEB0187_REV01!$AE:$AM),9,0),"---")</f>
        <v>---</v>
      </c>
      <c r="K386" s="19" t="str">
        <f>IFERROR(VLOOKUP(D386&amp;"-"&amp;E386,IF($H$4="TEB0187_REV01",RAW_c_TEB0187_REV01!$AD:$AK,"???"),6,0),"---")</f>
        <v>---</v>
      </c>
      <c r="L386" s="19" t="str">
        <f>IFERROR(VLOOKUP(D386&amp;"-"&amp;E386,IF($H$4="TEB0187_REV01",RAW_c_TEB0187_REV01!$AD:$AL,"???"),9,0),"---")</f>
        <v>---</v>
      </c>
      <c r="M386" s="19" t="str">
        <f>IFERROR(IF(VLOOKUP($F386&amp;"-"&amp;$G386,IF($M$4="TEI0187_REV01",RAW_m_TEI0187_REV01!$F:$AU),43,0)="--","---",IF($M$4="TEI0187_REV01",RAW_m_TEI0187_REV01!$AT386&amp; " --&gt; " &amp;RAW_m_TEI0187_REV01!$AU386&amp; " --&gt; ")),"---")</f>
        <v>---</v>
      </c>
      <c r="N386" s="19" t="str">
        <f>IFERROR(VLOOKUP(F386&amp;"-"&amp;G386,IF($M$4="TEI0187_REV01",RAW_m_TEI0187_REV01!$AD:$AJ),7,0),"---")</f>
        <v>---</v>
      </c>
      <c r="O386" s="19" t="str">
        <f>IFERROR(VLOOKUP(N386,IF($M$4="TEI0187_REV01",RAW_m_TEI0187_REV01!$AJ:$AK),2,0),"---")</f>
        <v>---</v>
      </c>
      <c r="P386" s="19" t="str">
        <f>IFERROR(VLOOKUP(F386&amp;"-"&amp;G386,IF($M$4="TEI0187_REV01",RAW_m_TEI0187_REV01!$AD:$AG),3,0),"---")</f>
        <v>---</v>
      </c>
      <c r="Q386" s="19" t="str">
        <f>IFERROR(VLOOKUP(N386,IF($M$4="TEI0187_REV01",RAW_m_TEI0187_REV01!$AE:$AH),4,0),"---")</f>
        <v>---</v>
      </c>
      <c r="R386" s="19" t="str">
        <f>IFERROR(VLOOKUP(F386&amp;"-"&amp;G386,IF($M$4="TEI0187_REV01",RAW_m_TEI0187_REV01!$AD:$AG),4,0),"---")</f>
        <v>---</v>
      </c>
    </row>
    <row r="387" spans="2:18" x14ac:dyDescent="0.25">
      <c r="B387" s="78">
        <v>382</v>
      </c>
      <c r="C387" s="19" t="str">
        <f>IFERROR(INDEX(B2B!A:F,MATCH('B2B Pin Table'!B387,B2B!A:A,0),6),"---")</f>
        <v>MGT-PS</v>
      </c>
      <c r="D387" s="19" t="str">
        <f>IFERROR(IF((COUNTIF(B2B!A383:K383,H385)&lt;0),"---",INDEX(B2B!A:K,MATCH('B2B Pin Table'!B387,B2B!A:A,0),2)),"---")</f>
        <v>J2</v>
      </c>
      <c r="E387" s="19" t="str">
        <f>IFERROR(IF((COUNTIF(B2B!A383:K383,H385)&lt;0),"---",INDEX(B2B!A:K,MATCH('B2B Pin Table'!B387,B2B!A:A,0),3)),"---")</f>
        <v>C22</v>
      </c>
      <c r="F387" s="19" t="str">
        <f>IFERROR(IF((COUNTIF(B2B!A383:K383,L385)&lt;0),"---",INDEX(B2B!A:K,MATCH('B2B Pin Table'!B387,B2B!A:A,0),4)),"---")</f>
        <v>J2</v>
      </c>
      <c r="G387" s="19" t="str">
        <f>IFERROR(IF((COUNTIF(B2B!A383:K383,L385)&lt;0),"---",INDEX(B2B!A:K,MATCH('B2B Pin Table'!B387,B2B!A:A,0),5)),"---")</f>
        <v>C22</v>
      </c>
      <c r="H387" s="59" t="str">
        <f>IFERROR(IF(VLOOKUP($D387&amp;"-"&amp;$E387,IF($H$4="TEB0187_REV01",CALC_CONN_TEB0187_REV01!$F:$I),4,0)="--","---",IF($H$4="TEB0187_REV01",CALC_CONN_TEB0187_REV01!$G387&amp; " --&gt; " &amp;CALC_CONN_TEB0187_REV01!$I387&amp; " --&gt; ")),"---")</f>
        <v>---</v>
      </c>
      <c r="I387" s="19" t="str">
        <f>IFERROR(IF(VLOOKUP($D387&amp;"-"&amp;$E387,IF($H$4="TEB0187_REV01",CALC_CONN_TEB0187_REV01!$F:$H),3,0)="--",VLOOKUP($D387&amp;"-"&amp;$E387,IF($H$4="TEB0187_REV01",CALC_CONN_TEB0187_REV01!$F:$H),2,0),VLOOKUP($D387&amp;"-"&amp;$E387,IF($H$4="TEB0187_REV01",CALC_CONN_TEB0187_REV01!$F:$H),3,0)),"---")</f>
        <v>---</v>
      </c>
      <c r="J387" s="19" t="str">
        <f>IFERROR(VLOOKUP(I387,IF($H$4="TEB0187_REV01",RAW_c_TEB0187_REV01!$AE:$AM),9,0),"---")</f>
        <v>---</v>
      </c>
      <c r="K387" s="19" t="str">
        <f>IFERROR(VLOOKUP(D387&amp;"-"&amp;E387,IF($H$4="TEB0187_REV01",RAW_c_TEB0187_REV01!$AD:$AK,"???"),6,0),"---")</f>
        <v>---</v>
      </c>
      <c r="L387" s="19" t="str">
        <f>IFERROR(VLOOKUP(D387&amp;"-"&amp;E387,IF($H$4="TEB0187_REV01",RAW_c_TEB0187_REV01!$AD:$AL,"???"),9,0),"---")</f>
        <v>---</v>
      </c>
      <c r="M387" s="19" t="str">
        <f>IFERROR(IF(VLOOKUP($F387&amp;"-"&amp;$G387,IF($M$4="TEI0187_REV01",RAW_m_TEI0187_REV01!$F:$AU),43,0)="--","---",IF($M$4="TEI0187_REV01",RAW_m_TEI0187_REV01!$AT387&amp; " --&gt; " &amp;RAW_m_TEI0187_REV01!$AU387&amp; " --&gt; ")),"---")</f>
        <v>---</v>
      </c>
      <c r="N387" s="19" t="str">
        <f>IFERROR(VLOOKUP(F387&amp;"-"&amp;G387,IF($M$4="TEI0187_REV01",RAW_m_TEI0187_REV01!$AD:$AJ),7,0),"---")</f>
        <v>---</v>
      </c>
      <c r="O387" s="19" t="str">
        <f>IFERROR(VLOOKUP(N387,IF($M$4="TEI0187_REV01",RAW_m_TEI0187_REV01!$AJ:$AK),2,0),"---")</f>
        <v>---</v>
      </c>
      <c r="P387" s="19" t="str">
        <f>IFERROR(VLOOKUP(F387&amp;"-"&amp;G387,IF($M$4="TEI0187_REV01",RAW_m_TEI0187_REV01!$AD:$AG),3,0),"---")</f>
        <v>---</v>
      </c>
      <c r="Q387" s="19" t="str">
        <f>IFERROR(VLOOKUP(N387,IF($M$4="TEI0187_REV01",RAW_m_TEI0187_REV01!$AE:$AH),4,0),"---")</f>
        <v>---</v>
      </c>
      <c r="R387" s="19" t="str">
        <f>IFERROR(VLOOKUP(F387&amp;"-"&amp;G387,IF($M$4="TEI0187_REV01",RAW_m_TEI0187_REV01!$AD:$AG),4,0),"---")</f>
        <v>---</v>
      </c>
    </row>
    <row r="388" spans="2:18" x14ac:dyDescent="0.25">
      <c r="B388" s="78">
        <v>383</v>
      </c>
      <c r="C388" s="19" t="str">
        <f>IFERROR(INDEX(B2B!A:F,MATCH('B2B Pin Table'!B388,B2B!A:A,0),6),"---")</f>
        <v>MGT-PS</v>
      </c>
      <c r="D388" s="19" t="str">
        <f>IFERROR(IF((COUNTIF(B2B!A384:K384,H386)&lt;0),"---",INDEX(B2B!A:K,MATCH('B2B Pin Table'!B388,B2B!A:A,0),2)),"---")</f>
        <v>J2</v>
      </c>
      <c r="E388" s="19" t="str">
        <f>IFERROR(IF((COUNTIF(B2B!A384:K384,H386)&lt;0),"---",INDEX(B2B!A:K,MATCH('B2B Pin Table'!B388,B2B!A:A,0),3)),"---")</f>
        <v>C23</v>
      </c>
      <c r="F388" s="19" t="str">
        <f>IFERROR(IF((COUNTIF(B2B!A384:K384,L386)&lt;0),"---",INDEX(B2B!A:K,MATCH('B2B Pin Table'!B388,B2B!A:A,0),4)),"---")</f>
        <v>J2</v>
      </c>
      <c r="G388" s="19" t="str">
        <f>IFERROR(IF((COUNTIF(B2B!A384:K384,L386)&lt;0),"---",INDEX(B2B!A:K,MATCH('B2B Pin Table'!B388,B2B!A:A,0),5)),"---")</f>
        <v>C23</v>
      </c>
      <c r="H388" s="59" t="str">
        <f>IFERROR(IF(VLOOKUP($D388&amp;"-"&amp;$E388,IF($H$4="TEB0187_REV01",CALC_CONN_TEB0187_REV01!$F:$I),4,0)="--","---",IF($H$4="TEB0187_REV01",CALC_CONN_TEB0187_REV01!$G388&amp; " --&gt; " &amp;CALC_CONN_TEB0187_REV01!$I388&amp; " --&gt; ")),"---")</f>
        <v>---</v>
      </c>
      <c r="I388" s="19" t="str">
        <f>IFERROR(IF(VLOOKUP($D388&amp;"-"&amp;$E388,IF($H$4="TEB0187_REV01",CALC_CONN_TEB0187_REV01!$F:$H),3,0)="--",VLOOKUP($D388&amp;"-"&amp;$E388,IF($H$4="TEB0187_REV01",CALC_CONN_TEB0187_REV01!$F:$H),2,0),VLOOKUP($D388&amp;"-"&amp;$E388,IF($H$4="TEB0187_REV01",CALC_CONN_TEB0187_REV01!$F:$H),3,0)),"---")</f>
        <v>---</v>
      </c>
      <c r="J388" s="19" t="str">
        <f>IFERROR(VLOOKUP(I388,IF($H$4="TEB0187_REV01",RAW_c_TEB0187_REV01!$AE:$AM),9,0),"---")</f>
        <v>---</v>
      </c>
      <c r="K388" s="19" t="str">
        <f>IFERROR(VLOOKUP(D388&amp;"-"&amp;E388,IF($H$4="TEB0187_REV01",RAW_c_TEB0187_REV01!$AD:$AK,"???"),6,0),"---")</f>
        <v>---</v>
      </c>
      <c r="L388" s="19" t="str">
        <f>IFERROR(VLOOKUP(D388&amp;"-"&amp;E388,IF($H$4="TEB0187_REV01",RAW_c_TEB0187_REV01!$AD:$AL,"???"),9,0),"---")</f>
        <v>---</v>
      </c>
      <c r="M388" s="19" t="str">
        <f>IFERROR(IF(VLOOKUP($F388&amp;"-"&amp;$G388,IF($M$4="TEI0187_REV01",RAW_m_TEI0187_REV01!$F:$AU),43,0)="--","---",IF($M$4="TEI0187_REV01",RAW_m_TEI0187_REV01!$AT388&amp; " --&gt; " &amp;RAW_m_TEI0187_REV01!$AU388&amp; " --&gt; ")),"---")</f>
        <v>---</v>
      </c>
      <c r="N388" s="19" t="str">
        <f>IFERROR(VLOOKUP(F388&amp;"-"&amp;G388,IF($M$4="TEI0187_REV01",RAW_m_TEI0187_REV01!$AD:$AJ),7,0),"---")</f>
        <v>---</v>
      </c>
      <c r="O388" s="19" t="str">
        <f>IFERROR(VLOOKUP(N388,IF($M$4="TEI0187_REV01",RAW_m_TEI0187_REV01!$AJ:$AK),2,0),"---")</f>
        <v>---</v>
      </c>
      <c r="P388" s="19" t="str">
        <f>IFERROR(VLOOKUP(F388&amp;"-"&amp;G388,IF($M$4="TEI0187_REV01",RAW_m_TEI0187_REV01!$AD:$AG),3,0),"---")</f>
        <v>---</v>
      </c>
      <c r="Q388" s="19" t="str">
        <f>IFERROR(VLOOKUP(N388,IF($M$4="TEI0187_REV01",RAW_m_TEI0187_REV01!$AE:$AH),4,0),"---")</f>
        <v>---</v>
      </c>
      <c r="R388" s="19" t="str">
        <f>IFERROR(VLOOKUP(F388&amp;"-"&amp;G388,IF($M$4="TEI0187_REV01",RAW_m_TEI0187_REV01!$AD:$AG),4,0),"---")</f>
        <v>---</v>
      </c>
    </row>
    <row r="389" spans="2:18" x14ac:dyDescent="0.25">
      <c r="B389" s="78">
        <v>384</v>
      </c>
      <c r="C389" s="19" t="str">
        <f>IFERROR(INDEX(B2B!A:F,MATCH('B2B Pin Table'!B389,B2B!A:A,0),6),"---")</f>
        <v>GND</v>
      </c>
      <c r="D389" s="19" t="str">
        <f>IFERROR(IF((COUNTIF(B2B!A385:K385,H387)&lt;0),"---",INDEX(B2B!A:K,MATCH('B2B Pin Table'!B389,B2B!A:A,0),2)),"---")</f>
        <v>J2</v>
      </c>
      <c r="E389" s="19" t="str">
        <f>IFERROR(IF((COUNTIF(B2B!A385:K385,H387)&lt;0),"---",INDEX(B2B!A:K,MATCH('B2B Pin Table'!B389,B2B!A:A,0),3)),"---")</f>
        <v>C24</v>
      </c>
      <c r="F389" s="19" t="str">
        <f>IFERROR(IF((COUNTIF(B2B!A385:K385,L387)&lt;0),"---",INDEX(B2B!A:K,MATCH('B2B Pin Table'!B389,B2B!A:A,0),4)),"---")</f>
        <v>J2</v>
      </c>
      <c r="G389" s="19" t="str">
        <f>IFERROR(IF((COUNTIF(B2B!A385:K385,L387)&lt;0),"---",INDEX(B2B!A:K,MATCH('B2B Pin Table'!B389,B2B!A:A,0),5)),"---")</f>
        <v>C24</v>
      </c>
      <c r="H389" s="59" t="str">
        <f>IFERROR(IF(VLOOKUP($D389&amp;"-"&amp;$E389,IF($H$4="TEB0187_REV01",CALC_CONN_TEB0187_REV01!$F:$I),4,0)="--","---",IF($H$4="TEB0187_REV01",CALC_CONN_TEB0187_REV01!$G389&amp; " --&gt; " &amp;CALC_CONN_TEB0187_REV01!$I389&amp; " --&gt; ")),"---")</f>
        <v>---</v>
      </c>
      <c r="I389" s="19" t="str">
        <f>IFERROR(IF(VLOOKUP($D389&amp;"-"&amp;$E389,IF($H$4="TEB0187_REV01",CALC_CONN_TEB0187_REV01!$F:$H),3,0)="--",VLOOKUP($D389&amp;"-"&amp;$E389,IF($H$4="TEB0187_REV01",CALC_CONN_TEB0187_REV01!$F:$H),2,0),VLOOKUP($D389&amp;"-"&amp;$E389,IF($H$4="TEB0187_REV01",CALC_CONN_TEB0187_REV01!$F:$H),3,0)),"---")</f>
        <v>---</v>
      </c>
      <c r="J389" s="19" t="str">
        <f>IFERROR(VLOOKUP(I389,IF($H$4="TEB0187_REV01",RAW_c_TEB0187_REV01!$AE:$AM),9,0),"---")</f>
        <v>---</v>
      </c>
      <c r="K389" s="19" t="str">
        <f>IFERROR(VLOOKUP(D389&amp;"-"&amp;E389,IF($H$4="TEB0187_REV01",RAW_c_TEB0187_REV01!$AD:$AK,"???"),6,0),"---")</f>
        <v>---</v>
      </c>
      <c r="L389" s="19" t="str">
        <f>IFERROR(VLOOKUP(D389&amp;"-"&amp;E389,IF($H$4="TEB0187_REV01",RAW_c_TEB0187_REV01!$AD:$AL,"???"),9,0),"---")</f>
        <v>---</v>
      </c>
      <c r="M389" s="19" t="str">
        <f>IFERROR(IF(VLOOKUP($F389&amp;"-"&amp;$G389,IF($M$4="TEI0187_REV01",RAW_m_TEI0187_REV01!$F:$AU),43,0)="--","---",IF($M$4="TEI0187_REV01",RAW_m_TEI0187_REV01!$AT389&amp; " --&gt; " &amp;RAW_m_TEI0187_REV01!$AU389&amp; " --&gt; ")),"---")</f>
        <v>---</v>
      </c>
      <c r="N389" s="19" t="str">
        <f>IFERROR(VLOOKUP(F389&amp;"-"&amp;G389,IF($M$4="TEI0187_REV01",RAW_m_TEI0187_REV01!$AD:$AJ),7,0),"---")</f>
        <v>---</v>
      </c>
      <c r="O389" s="19" t="str">
        <f>IFERROR(VLOOKUP(N389,IF($M$4="TEI0187_REV01",RAW_m_TEI0187_REV01!$AJ:$AK),2,0),"---")</f>
        <v>---</v>
      </c>
      <c r="P389" s="19" t="str">
        <f>IFERROR(VLOOKUP(F389&amp;"-"&amp;G389,IF($M$4="TEI0187_REV01",RAW_m_TEI0187_REV01!$AD:$AG),3,0),"---")</f>
        <v>---</v>
      </c>
      <c r="Q389" s="19" t="str">
        <f>IFERROR(VLOOKUP(N389,IF($M$4="TEI0187_REV01",RAW_m_TEI0187_REV01!$AE:$AH),4,0),"---")</f>
        <v>---</v>
      </c>
      <c r="R389" s="19" t="str">
        <f>IFERROR(VLOOKUP(F389&amp;"-"&amp;G389,IF($M$4="TEI0187_REV01",RAW_m_TEI0187_REV01!$AD:$AG),4,0),"---")</f>
        <v>---</v>
      </c>
    </row>
    <row r="390" spans="2:18" x14ac:dyDescent="0.25">
      <c r="B390" s="78">
        <v>385</v>
      </c>
      <c r="C390" s="19" t="str">
        <f>IFERROR(INDEX(B2B!A:F,MATCH('B2B Pin Table'!B390,B2B!A:A,0),6),"---")</f>
        <v>GND</v>
      </c>
      <c r="D390" s="19" t="str">
        <f>IFERROR(IF((COUNTIF(B2B!A386:K386,H388)&lt;0),"---",INDEX(B2B!A:K,MATCH('B2B Pin Table'!B390,B2B!A:A,0),2)),"---")</f>
        <v>J2</v>
      </c>
      <c r="E390" s="19" t="str">
        <f>IFERROR(IF((COUNTIF(B2B!A386:K386,H388)&lt;0),"---",INDEX(B2B!A:K,MATCH('B2B Pin Table'!B390,B2B!A:A,0),3)),"---")</f>
        <v>C25</v>
      </c>
      <c r="F390" s="19" t="str">
        <f>IFERROR(IF((COUNTIF(B2B!A386:K386,L388)&lt;0),"---",INDEX(B2B!A:K,MATCH('B2B Pin Table'!B390,B2B!A:A,0),4)),"---")</f>
        <v>J2</v>
      </c>
      <c r="G390" s="19" t="str">
        <f>IFERROR(IF((COUNTIF(B2B!A386:K386,L388)&lt;0),"---",INDEX(B2B!A:K,MATCH('B2B Pin Table'!B390,B2B!A:A,0),5)),"---")</f>
        <v>C25</v>
      </c>
      <c r="H390" s="59" t="str">
        <f>IFERROR(IF(VLOOKUP($D390&amp;"-"&amp;$E390,IF($H$4="TEB0187_REV01",CALC_CONN_TEB0187_REV01!$F:$I),4,0)="--","---",IF($H$4="TEB0187_REV01",CALC_CONN_TEB0187_REV01!$G390&amp; " --&gt; " &amp;CALC_CONN_TEB0187_REV01!$I390&amp; " --&gt; ")),"---")</f>
        <v>---</v>
      </c>
      <c r="I390" s="19" t="str">
        <f>IFERROR(IF(VLOOKUP($D390&amp;"-"&amp;$E390,IF($H$4="TEB0187_REV01",CALC_CONN_TEB0187_REV01!$F:$H),3,0)="--",VLOOKUP($D390&amp;"-"&amp;$E390,IF($H$4="TEB0187_REV01",CALC_CONN_TEB0187_REV01!$F:$H),2,0),VLOOKUP($D390&amp;"-"&amp;$E390,IF($H$4="TEB0187_REV01",CALC_CONN_TEB0187_REV01!$F:$H),3,0)),"---")</f>
        <v>---</v>
      </c>
      <c r="J390" s="19" t="str">
        <f>IFERROR(VLOOKUP(I390,IF($H$4="TEB0187_REV01",RAW_c_TEB0187_REV01!$AE:$AM),9,0),"---")</f>
        <v>---</v>
      </c>
      <c r="K390" s="19" t="str">
        <f>IFERROR(VLOOKUP(D390&amp;"-"&amp;E390,IF($H$4="TEB0187_REV01",RAW_c_TEB0187_REV01!$AD:$AK,"???"),6,0),"---")</f>
        <v>---</v>
      </c>
      <c r="L390" s="19" t="str">
        <f>IFERROR(VLOOKUP(D390&amp;"-"&amp;E390,IF($H$4="TEB0187_REV01",RAW_c_TEB0187_REV01!$AD:$AL,"???"),9,0),"---")</f>
        <v>---</v>
      </c>
      <c r="M390" s="19" t="str">
        <f>IFERROR(IF(VLOOKUP($F390&amp;"-"&amp;$G390,IF($M$4="TEI0187_REV01",RAW_m_TEI0187_REV01!$F:$AU),43,0)="--","---",IF($M$4="TEI0187_REV01",RAW_m_TEI0187_REV01!$AT390&amp; " --&gt; " &amp;RAW_m_TEI0187_REV01!$AU390&amp; " --&gt; ")),"---")</f>
        <v>---</v>
      </c>
      <c r="N390" s="19" t="str">
        <f>IFERROR(VLOOKUP(F390&amp;"-"&amp;G390,IF($M$4="TEI0187_REV01",RAW_m_TEI0187_REV01!$AD:$AJ),7,0),"---")</f>
        <v>---</v>
      </c>
      <c r="O390" s="19" t="str">
        <f>IFERROR(VLOOKUP(N390,IF($M$4="TEI0187_REV01",RAW_m_TEI0187_REV01!$AJ:$AK),2,0),"---")</f>
        <v>---</v>
      </c>
      <c r="P390" s="19" t="str">
        <f>IFERROR(VLOOKUP(F390&amp;"-"&amp;G390,IF($M$4="TEI0187_REV01",RAW_m_TEI0187_REV01!$AD:$AG),3,0),"---")</f>
        <v>---</v>
      </c>
      <c r="Q390" s="19" t="str">
        <f>IFERROR(VLOOKUP(N390,IF($M$4="TEI0187_REV01",RAW_m_TEI0187_REV01!$AE:$AH),4,0),"---")</f>
        <v>---</v>
      </c>
      <c r="R390" s="19" t="str">
        <f>IFERROR(VLOOKUP(F390&amp;"-"&amp;G390,IF($M$4="TEI0187_REV01",RAW_m_TEI0187_REV01!$AD:$AG),4,0),"---")</f>
        <v>---</v>
      </c>
    </row>
    <row r="391" spans="2:18" x14ac:dyDescent="0.25">
      <c r="B391" s="78">
        <v>386</v>
      </c>
      <c r="C391" s="19" t="str">
        <f>IFERROR(INDEX(B2B!A:F,MATCH('B2B Pin Table'!B391,B2B!A:A,0),6),"---")</f>
        <v>NC</v>
      </c>
      <c r="D391" s="19" t="str">
        <f>IFERROR(IF((COUNTIF(B2B!A387:K387,H389)&lt;0),"---",INDEX(B2B!A:K,MATCH('B2B Pin Table'!B391,B2B!A:A,0),2)),"---")</f>
        <v>J2</v>
      </c>
      <c r="E391" s="19" t="str">
        <f>IFERROR(IF((COUNTIF(B2B!A387:K387,H389)&lt;0),"---",INDEX(B2B!A:K,MATCH('B2B Pin Table'!B391,B2B!A:A,0),3)),"---")</f>
        <v>C26</v>
      </c>
      <c r="F391" s="19" t="str">
        <f>IFERROR(IF((COUNTIF(B2B!A387:K387,L389)&lt;0),"---",INDEX(B2B!A:K,MATCH('B2B Pin Table'!B391,B2B!A:A,0),4)),"---")</f>
        <v>J2</v>
      </c>
      <c r="G391" s="19" t="str">
        <f>IFERROR(IF((COUNTIF(B2B!A387:K387,L389)&lt;0),"---",INDEX(B2B!A:K,MATCH('B2B Pin Table'!B391,B2B!A:A,0),5)),"---")</f>
        <v>C26</v>
      </c>
      <c r="H391" s="59" t="str">
        <f>IFERROR(IF(VLOOKUP($D391&amp;"-"&amp;$E391,IF($H$4="TEB0187_REV01",CALC_CONN_TEB0187_REV01!$F:$I),4,0)="--","---",IF($H$4="TEB0187_REV01",CALC_CONN_TEB0187_REV01!$G391&amp; " --&gt; " &amp;CALC_CONN_TEB0187_REV01!$I391&amp; " --&gt; ")),"---")</f>
        <v>---</v>
      </c>
      <c r="I391" s="19" t="str">
        <f>IFERROR(IF(VLOOKUP($D391&amp;"-"&amp;$E391,IF($H$4="TEB0187_REV01",CALC_CONN_TEB0187_REV01!$F:$H),3,0)="--",VLOOKUP($D391&amp;"-"&amp;$E391,IF($H$4="TEB0187_REV01",CALC_CONN_TEB0187_REV01!$F:$H),2,0),VLOOKUP($D391&amp;"-"&amp;$E391,IF($H$4="TEB0187_REV01",CALC_CONN_TEB0187_REV01!$F:$H),3,0)),"---")</f>
        <v>---</v>
      </c>
      <c r="J391" s="19" t="str">
        <f>IFERROR(VLOOKUP(I391,IF($H$4="TEB0187_REV01",RAW_c_TEB0187_REV01!$AE:$AM),9,0),"---")</f>
        <v>---</v>
      </c>
      <c r="K391" s="19" t="str">
        <f>IFERROR(VLOOKUP(D391&amp;"-"&amp;E391,IF($H$4="TEB0187_REV01",RAW_c_TEB0187_REV01!$AD:$AK,"???"),6,0),"---")</f>
        <v>---</v>
      </c>
      <c r="L391" s="19" t="str">
        <f>IFERROR(VLOOKUP(D391&amp;"-"&amp;E391,IF($H$4="TEB0187_REV01",RAW_c_TEB0187_REV01!$AD:$AL,"???"),9,0),"---")</f>
        <v>---</v>
      </c>
      <c r="M391" s="19" t="str">
        <f>IFERROR(IF(VLOOKUP($F391&amp;"-"&amp;$G391,IF($M$4="TEI0187_REV01",RAW_m_TEI0187_REV01!$F:$AU),43,0)="--","---",IF($M$4="TEI0187_REV01",RAW_m_TEI0187_REV01!$AT391&amp; " --&gt; " &amp;RAW_m_TEI0187_REV01!$AU391&amp; " --&gt; ")),"---")</f>
        <v>---</v>
      </c>
      <c r="N391" s="19" t="str">
        <f>IFERROR(VLOOKUP(F391&amp;"-"&amp;G391,IF($M$4="TEI0187_REV01",RAW_m_TEI0187_REV01!$AD:$AJ),7,0),"---")</f>
        <v>---</v>
      </c>
      <c r="O391" s="19" t="str">
        <f>IFERROR(VLOOKUP(N391,IF($M$4="TEI0187_REV01",RAW_m_TEI0187_REV01!$AJ:$AK),2,0),"---")</f>
        <v>---</v>
      </c>
      <c r="P391" s="19" t="str">
        <f>IFERROR(VLOOKUP(F391&amp;"-"&amp;G391,IF($M$4="TEI0187_REV01",RAW_m_TEI0187_REV01!$AD:$AG),3,0),"---")</f>
        <v>---</v>
      </c>
      <c r="Q391" s="19" t="str">
        <f>IFERROR(VLOOKUP(N391,IF($M$4="TEI0187_REV01",RAW_m_TEI0187_REV01!$AE:$AH),4,0),"---")</f>
        <v>---</v>
      </c>
      <c r="R391" s="19" t="str">
        <f>IFERROR(VLOOKUP(F391&amp;"-"&amp;G391,IF($M$4="TEI0187_REV01",RAW_m_TEI0187_REV01!$AD:$AG),4,0),"---")</f>
        <v>---</v>
      </c>
    </row>
    <row r="392" spans="2:18" x14ac:dyDescent="0.25">
      <c r="B392" s="78">
        <v>387</v>
      </c>
      <c r="C392" s="19" t="str">
        <f>IFERROR(INDEX(B2B!A:F,MATCH('B2B Pin Table'!B392,B2B!A:A,0),6),"---")</f>
        <v>NC</v>
      </c>
      <c r="D392" s="19" t="str">
        <f>IFERROR(IF((COUNTIF(B2B!A388:K388,H390)&lt;0),"---",INDEX(B2B!A:K,MATCH('B2B Pin Table'!B392,B2B!A:A,0),2)),"---")</f>
        <v>J2</v>
      </c>
      <c r="E392" s="19" t="str">
        <f>IFERROR(IF((COUNTIF(B2B!A388:K388,H390)&lt;0),"---",INDEX(B2B!A:K,MATCH('B2B Pin Table'!B392,B2B!A:A,0),3)),"---")</f>
        <v>C27</v>
      </c>
      <c r="F392" s="19" t="str">
        <f>IFERROR(IF((COUNTIF(B2B!A388:K388,L390)&lt;0),"---",INDEX(B2B!A:K,MATCH('B2B Pin Table'!B392,B2B!A:A,0),4)),"---")</f>
        <v>J2</v>
      </c>
      <c r="G392" s="19" t="str">
        <f>IFERROR(IF((COUNTIF(B2B!A388:K388,L390)&lt;0),"---",INDEX(B2B!A:K,MATCH('B2B Pin Table'!B392,B2B!A:A,0),5)),"---")</f>
        <v>C27</v>
      </c>
      <c r="H392" s="59" t="str">
        <f>IFERROR(IF(VLOOKUP($D392&amp;"-"&amp;$E392,IF($H$4="TEB0187_REV01",CALC_CONN_TEB0187_REV01!$F:$I),4,0)="--","---",IF($H$4="TEB0187_REV01",CALC_CONN_TEB0187_REV01!$G392&amp; " --&gt; " &amp;CALC_CONN_TEB0187_REV01!$I392&amp; " --&gt; ")),"---")</f>
        <v>---</v>
      </c>
      <c r="I392" s="19" t="str">
        <f>IFERROR(IF(VLOOKUP($D392&amp;"-"&amp;$E392,IF($H$4="TEB0187_REV01",CALC_CONN_TEB0187_REV01!$F:$H),3,0)="--",VLOOKUP($D392&amp;"-"&amp;$E392,IF($H$4="TEB0187_REV01",CALC_CONN_TEB0187_REV01!$F:$H),2,0),VLOOKUP($D392&amp;"-"&amp;$E392,IF($H$4="TEB0187_REV01",CALC_CONN_TEB0187_REV01!$F:$H),3,0)),"---")</f>
        <v>---</v>
      </c>
      <c r="J392" s="19" t="str">
        <f>IFERROR(VLOOKUP(I392,IF($H$4="TEB0187_REV01",RAW_c_TEB0187_REV01!$AE:$AM),9,0),"---")</f>
        <v>---</v>
      </c>
      <c r="K392" s="19" t="str">
        <f>IFERROR(VLOOKUP(D392&amp;"-"&amp;E392,IF($H$4="TEB0187_REV01",RAW_c_TEB0187_REV01!$AD:$AK,"???"),6,0),"---")</f>
        <v>---</v>
      </c>
      <c r="L392" s="19" t="str">
        <f>IFERROR(VLOOKUP(D392&amp;"-"&amp;E392,IF($H$4="TEB0187_REV01",RAW_c_TEB0187_REV01!$AD:$AL,"???"),9,0),"---")</f>
        <v>---</v>
      </c>
      <c r="M392" s="19" t="str">
        <f>IFERROR(IF(VLOOKUP($F392&amp;"-"&amp;$G392,IF($M$4="TEI0187_REV01",RAW_m_TEI0187_REV01!$F:$AU),43,0)="--","---",IF($M$4="TEI0187_REV01",RAW_m_TEI0187_REV01!$AT392&amp; " --&gt; " &amp;RAW_m_TEI0187_REV01!$AU392&amp; " --&gt; ")),"---")</f>
        <v>---</v>
      </c>
      <c r="N392" s="19" t="str">
        <f>IFERROR(VLOOKUP(F392&amp;"-"&amp;G392,IF($M$4="TEI0187_REV01",RAW_m_TEI0187_REV01!$AD:$AJ),7,0),"---")</f>
        <v>---</v>
      </c>
      <c r="O392" s="19" t="str">
        <f>IFERROR(VLOOKUP(N392,IF($M$4="TEI0187_REV01",RAW_m_TEI0187_REV01!$AJ:$AK),2,0),"---")</f>
        <v>---</v>
      </c>
      <c r="P392" s="19" t="str">
        <f>IFERROR(VLOOKUP(F392&amp;"-"&amp;G392,IF($M$4="TEI0187_REV01",RAW_m_TEI0187_REV01!$AD:$AG),3,0),"---")</f>
        <v>---</v>
      </c>
      <c r="Q392" s="19" t="str">
        <f>IFERROR(VLOOKUP(N392,IF($M$4="TEI0187_REV01",RAW_m_TEI0187_REV01!$AE:$AH),4,0),"---")</f>
        <v>---</v>
      </c>
      <c r="R392" s="19" t="str">
        <f>IFERROR(VLOOKUP(F392&amp;"-"&amp;G392,IF($M$4="TEI0187_REV01",RAW_m_TEI0187_REV01!$AD:$AG),4,0),"---")</f>
        <v>---</v>
      </c>
    </row>
    <row r="393" spans="2:18" x14ac:dyDescent="0.25">
      <c r="B393" s="78">
        <v>388</v>
      </c>
      <c r="C393" s="19" t="str">
        <f>IFERROR(INDEX(B2B!A:F,MATCH('B2B Pin Table'!B393,B2B!A:A,0),6),"---")</f>
        <v>GND</v>
      </c>
      <c r="D393" s="19" t="str">
        <f>IFERROR(IF((COUNTIF(B2B!A389:K389,H391)&lt;0),"---",INDEX(B2B!A:K,MATCH('B2B Pin Table'!B393,B2B!A:A,0),2)),"---")</f>
        <v>J2</v>
      </c>
      <c r="E393" s="19" t="str">
        <f>IFERROR(IF((COUNTIF(B2B!A389:K389,H391)&lt;0),"---",INDEX(B2B!A:K,MATCH('B2B Pin Table'!B393,B2B!A:A,0),3)),"---")</f>
        <v>C28</v>
      </c>
      <c r="F393" s="19" t="str">
        <f>IFERROR(IF((COUNTIF(B2B!A389:K389,L391)&lt;0),"---",INDEX(B2B!A:K,MATCH('B2B Pin Table'!B393,B2B!A:A,0),4)),"---")</f>
        <v>J2</v>
      </c>
      <c r="G393" s="19" t="str">
        <f>IFERROR(IF((COUNTIF(B2B!A389:K389,L391)&lt;0),"---",INDEX(B2B!A:K,MATCH('B2B Pin Table'!B393,B2B!A:A,0),5)),"---")</f>
        <v>C28</v>
      </c>
      <c r="H393" s="59" t="str">
        <f>IFERROR(IF(VLOOKUP($D393&amp;"-"&amp;$E393,IF($H$4="TEB0187_REV01",CALC_CONN_TEB0187_REV01!$F:$I),4,0)="--","---",IF($H$4="TEB0187_REV01",CALC_CONN_TEB0187_REV01!$G393&amp; " --&gt; " &amp;CALC_CONN_TEB0187_REV01!$I393&amp; " --&gt; ")),"---")</f>
        <v>---</v>
      </c>
      <c r="I393" s="19" t="str">
        <f>IFERROR(IF(VLOOKUP($D393&amp;"-"&amp;$E393,IF($H$4="TEB0187_REV01",CALC_CONN_TEB0187_REV01!$F:$H),3,0)="--",VLOOKUP($D393&amp;"-"&amp;$E393,IF($H$4="TEB0187_REV01",CALC_CONN_TEB0187_REV01!$F:$H),2,0),VLOOKUP($D393&amp;"-"&amp;$E393,IF($H$4="TEB0187_REV01",CALC_CONN_TEB0187_REV01!$F:$H),3,0)),"---")</f>
        <v>---</v>
      </c>
      <c r="J393" s="19" t="str">
        <f>IFERROR(VLOOKUP(I393,IF($H$4="TEB0187_REV01",RAW_c_TEB0187_REV01!$AE:$AM),9,0),"---")</f>
        <v>---</v>
      </c>
      <c r="K393" s="19" t="str">
        <f>IFERROR(VLOOKUP(D393&amp;"-"&amp;E393,IF($H$4="TEB0187_REV01",RAW_c_TEB0187_REV01!$AD:$AK,"???"),6,0),"---")</f>
        <v>---</v>
      </c>
      <c r="L393" s="19" t="str">
        <f>IFERROR(VLOOKUP(D393&amp;"-"&amp;E393,IF($H$4="TEB0187_REV01",RAW_c_TEB0187_REV01!$AD:$AL,"???"),9,0),"---")</f>
        <v>---</v>
      </c>
      <c r="M393" s="19" t="str">
        <f>IFERROR(IF(VLOOKUP($F393&amp;"-"&amp;$G393,IF($M$4="TEI0187_REV01",RAW_m_TEI0187_REV01!$F:$AU),43,0)="--","---",IF($M$4="TEI0187_REV01",RAW_m_TEI0187_REV01!$AT393&amp; " --&gt; " &amp;RAW_m_TEI0187_REV01!$AU393&amp; " --&gt; ")),"---")</f>
        <v>---</v>
      </c>
      <c r="N393" s="19" t="str">
        <f>IFERROR(VLOOKUP(F393&amp;"-"&amp;G393,IF($M$4="TEI0187_REV01",RAW_m_TEI0187_REV01!$AD:$AJ),7,0),"---")</f>
        <v>---</v>
      </c>
      <c r="O393" s="19" t="str">
        <f>IFERROR(VLOOKUP(N393,IF($M$4="TEI0187_REV01",RAW_m_TEI0187_REV01!$AJ:$AK),2,0),"---")</f>
        <v>---</v>
      </c>
      <c r="P393" s="19" t="str">
        <f>IFERROR(VLOOKUP(F393&amp;"-"&amp;G393,IF($M$4="TEI0187_REV01",RAW_m_TEI0187_REV01!$AD:$AG),3,0),"---")</f>
        <v>---</v>
      </c>
      <c r="Q393" s="19" t="str">
        <f>IFERROR(VLOOKUP(N393,IF($M$4="TEI0187_REV01",RAW_m_TEI0187_REV01!$AE:$AH),4,0),"---")</f>
        <v>---</v>
      </c>
      <c r="R393" s="19" t="str">
        <f>IFERROR(VLOOKUP(F393&amp;"-"&amp;G393,IF($M$4="TEI0187_REV01",RAW_m_TEI0187_REV01!$AD:$AG),4,0),"---")</f>
        <v>---</v>
      </c>
    </row>
    <row r="394" spans="2:18" x14ac:dyDescent="0.25">
      <c r="B394" s="78">
        <v>389</v>
      </c>
      <c r="C394" s="19" t="str">
        <f>IFERROR(INDEX(B2B!A:F,MATCH('B2B Pin Table'!B394,B2B!A:A,0),6),"---")</f>
        <v>GND</v>
      </c>
      <c r="D394" s="19" t="str">
        <f>IFERROR(IF((COUNTIF(B2B!A390:K390,H392)&lt;0),"---",INDEX(B2B!A:K,MATCH('B2B Pin Table'!B394,B2B!A:A,0),2)),"---")</f>
        <v>J2</v>
      </c>
      <c r="E394" s="19" t="str">
        <f>IFERROR(IF((COUNTIF(B2B!A390:K390,H392)&lt;0),"---",INDEX(B2B!A:K,MATCH('B2B Pin Table'!B394,B2B!A:A,0),3)),"---")</f>
        <v>C29</v>
      </c>
      <c r="F394" s="19" t="str">
        <f>IFERROR(IF((COUNTIF(B2B!A390:K390,L392)&lt;0),"---",INDEX(B2B!A:K,MATCH('B2B Pin Table'!B394,B2B!A:A,0),4)),"---")</f>
        <v>J2</v>
      </c>
      <c r="G394" s="19" t="str">
        <f>IFERROR(IF((COUNTIF(B2B!A390:K390,L392)&lt;0),"---",INDEX(B2B!A:K,MATCH('B2B Pin Table'!B394,B2B!A:A,0),5)),"---")</f>
        <v>C29</v>
      </c>
      <c r="H394" s="59" t="str">
        <f>IFERROR(IF(VLOOKUP($D394&amp;"-"&amp;$E394,IF($H$4="TEB0187_REV01",CALC_CONN_TEB0187_REV01!$F:$I),4,0)="--","---",IF($H$4="TEB0187_REV01",CALC_CONN_TEB0187_REV01!$G394&amp; " --&gt; " &amp;CALC_CONN_TEB0187_REV01!$I394&amp; " --&gt; ")),"---")</f>
        <v>---</v>
      </c>
      <c r="I394" s="19" t="str">
        <f>IFERROR(IF(VLOOKUP($D394&amp;"-"&amp;$E394,IF($H$4="TEB0187_REV01",CALC_CONN_TEB0187_REV01!$F:$H),3,0)="--",VLOOKUP($D394&amp;"-"&amp;$E394,IF($H$4="TEB0187_REV01",CALC_CONN_TEB0187_REV01!$F:$H),2,0),VLOOKUP($D394&amp;"-"&amp;$E394,IF($H$4="TEB0187_REV01",CALC_CONN_TEB0187_REV01!$F:$H),3,0)),"---")</f>
        <v>---</v>
      </c>
      <c r="J394" s="19" t="str">
        <f>IFERROR(VLOOKUP(I394,IF($H$4="TEB0187_REV01",RAW_c_TEB0187_REV01!$AE:$AM),9,0),"---")</f>
        <v>---</v>
      </c>
      <c r="K394" s="19" t="str">
        <f>IFERROR(VLOOKUP(D394&amp;"-"&amp;E394,IF($H$4="TEB0187_REV01",RAW_c_TEB0187_REV01!$AD:$AK,"???"),6,0),"---")</f>
        <v>---</v>
      </c>
      <c r="L394" s="19" t="str">
        <f>IFERROR(VLOOKUP(D394&amp;"-"&amp;E394,IF($H$4="TEB0187_REV01",RAW_c_TEB0187_REV01!$AD:$AL,"???"),9,0),"---")</f>
        <v>---</v>
      </c>
      <c r="M394" s="19" t="str">
        <f>IFERROR(IF(VLOOKUP($F394&amp;"-"&amp;$G394,IF($M$4="TEI0187_REV01",RAW_m_TEI0187_REV01!$F:$AU),43,0)="--","---",IF($M$4="TEI0187_REV01",RAW_m_TEI0187_REV01!$AT394&amp; " --&gt; " &amp;RAW_m_TEI0187_REV01!$AU394&amp; " --&gt; ")),"---")</f>
        <v>---</v>
      </c>
      <c r="N394" s="19" t="str">
        <f>IFERROR(VLOOKUP(F394&amp;"-"&amp;G394,IF($M$4="TEI0187_REV01",RAW_m_TEI0187_REV01!$AD:$AJ),7,0),"---")</f>
        <v>---</v>
      </c>
      <c r="O394" s="19" t="str">
        <f>IFERROR(VLOOKUP(N394,IF($M$4="TEI0187_REV01",RAW_m_TEI0187_REV01!$AJ:$AK),2,0),"---")</f>
        <v>---</v>
      </c>
      <c r="P394" s="19" t="str">
        <f>IFERROR(VLOOKUP(F394&amp;"-"&amp;G394,IF($M$4="TEI0187_REV01",RAW_m_TEI0187_REV01!$AD:$AG),3,0),"---")</f>
        <v>---</v>
      </c>
      <c r="Q394" s="19" t="str">
        <f>IFERROR(VLOOKUP(N394,IF($M$4="TEI0187_REV01",RAW_m_TEI0187_REV01!$AE:$AH),4,0),"---")</f>
        <v>---</v>
      </c>
      <c r="R394" s="19" t="str">
        <f>IFERROR(VLOOKUP(F394&amp;"-"&amp;G394,IF($M$4="TEI0187_REV01",RAW_m_TEI0187_REV01!$AD:$AG),4,0),"---")</f>
        <v>---</v>
      </c>
    </row>
    <row r="395" spans="2:18" x14ac:dyDescent="0.25">
      <c r="B395" s="78">
        <v>390</v>
      </c>
      <c r="C395" s="19" t="str">
        <f>IFERROR(INDEX(B2B!A:F,MATCH('B2B Pin Table'!B395,B2B!A:A,0),6),"---")</f>
        <v>SYSTEM</v>
      </c>
      <c r="D395" s="19" t="str">
        <f>IFERROR(IF((COUNTIF(B2B!A391:K391,H393)&lt;0),"---",INDEX(B2B!A:K,MATCH('B2B Pin Table'!B395,B2B!A:A,0),2)),"---")</f>
        <v>J2</v>
      </c>
      <c r="E395" s="19" t="str">
        <f>IFERROR(IF((COUNTIF(B2B!A391:K391,H393)&lt;0),"---",INDEX(B2B!A:K,MATCH('B2B Pin Table'!B395,B2B!A:A,0),3)),"---")</f>
        <v>C30</v>
      </c>
      <c r="F395" s="19" t="str">
        <f>IFERROR(IF((COUNTIF(B2B!A391:K391,L393)&lt;0),"---",INDEX(B2B!A:K,MATCH('B2B Pin Table'!B395,B2B!A:A,0),4)),"---")</f>
        <v>J2</v>
      </c>
      <c r="G395" s="19" t="str">
        <f>IFERROR(IF((COUNTIF(B2B!A391:K391,L393)&lt;0),"---",INDEX(B2B!A:K,MATCH('B2B Pin Table'!B395,B2B!A:A,0),5)),"---")</f>
        <v>C30</v>
      </c>
      <c r="H395" s="59" t="str">
        <f>IFERROR(IF(VLOOKUP($D395&amp;"-"&amp;$E395,IF($H$4="TEB0187_REV01",CALC_CONN_TEB0187_REV01!$F:$I),4,0)="--","---",IF($H$4="TEB0187_REV01",CALC_CONN_TEB0187_REV01!$G395&amp; " --&gt; " &amp;CALC_CONN_TEB0187_REV01!$I395&amp; " --&gt; ")),"---")</f>
        <v>---</v>
      </c>
      <c r="I395" s="19" t="str">
        <f>IFERROR(IF(VLOOKUP($D395&amp;"-"&amp;$E395,IF($H$4="TEB0187_REV01",CALC_CONN_TEB0187_REV01!$F:$H),3,0)="--",VLOOKUP($D395&amp;"-"&amp;$E395,IF($H$4="TEB0187_REV01",CALC_CONN_TEB0187_REV01!$F:$H),2,0),VLOOKUP($D395&amp;"-"&amp;$E395,IF($H$4="TEB0187_REV01",CALC_CONN_TEB0187_REV01!$F:$H),3,0)),"---")</f>
        <v>---</v>
      </c>
      <c r="J395" s="19" t="str">
        <f>IFERROR(VLOOKUP(I395,IF($H$4="TEB0187_REV01",RAW_c_TEB0187_REV01!$AE:$AM),9,0),"---")</f>
        <v>---</v>
      </c>
      <c r="K395" s="19" t="str">
        <f>IFERROR(VLOOKUP(D395&amp;"-"&amp;E395,IF($H$4="TEB0187_REV01",RAW_c_TEB0187_REV01!$AD:$AK,"???"),6,0),"---")</f>
        <v>---</v>
      </c>
      <c r="L395" s="19" t="str">
        <f>IFERROR(VLOOKUP(D395&amp;"-"&amp;E395,IF($H$4="TEB0187_REV01",RAW_c_TEB0187_REV01!$AD:$AL,"???"),9,0),"---")</f>
        <v>---</v>
      </c>
      <c r="M395" s="19" t="str">
        <f>IFERROR(IF(VLOOKUP($F395&amp;"-"&amp;$G395,IF($M$4="TEI0187_REV01",RAW_m_TEI0187_REV01!$F:$AU),43,0)="--","---",IF($M$4="TEI0187_REV01",RAW_m_TEI0187_REV01!$AT395&amp; " --&gt; " &amp;RAW_m_TEI0187_REV01!$AU395&amp; " --&gt; ")),"---")</f>
        <v>---</v>
      </c>
      <c r="N395" s="19" t="str">
        <f>IFERROR(VLOOKUP(F395&amp;"-"&amp;G395,IF($M$4="TEI0187_REV01",RAW_m_TEI0187_REV01!$AD:$AJ),7,0),"---")</f>
        <v>---</v>
      </c>
      <c r="O395" s="19" t="str">
        <f>IFERROR(VLOOKUP(N395,IF($M$4="TEI0187_REV01",RAW_m_TEI0187_REV01!$AJ:$AK),2,0),"---")</f>
        <v>---</v>
      </c>
      <c r="P395" s="19" t="str">
        <f>IFERROR(VLOOKUP(F395&amp;"-"&amp;G395,IF($M$4="TEI0187_REV01",RAW_m_TEI0187_REV01!$AD:$AG),3,0),"---")</f>
        <v>---</v>
      </c>
      <c r="Q395" s="19" t="str">
        <f>IFERROR(VLOOKUP(N395,IF($M$4="TEI0187_REV01",RAW_m_TEI0187_REV01!$AE:$AH),4,0),"---")</f>
        <v>---</v>
      </c>
      <c r="R395" s="19" t="str">
        <f>IFERROR(VLOOKUP(F395&amp;"-"&amp;G395,IF($M$4="TEI0187_REV01",RAW_m_TEI0187_REV01!$AD:$AG),4,0),"---")</f>
        <v>---</v>
      </c>
    </row>
    <row r="396" spans="2:18" x14ac:dyDescent="0.25">
      <c r="B396" s="78">
        <v>391</v>
      </c>
      <c r="C396" s="19" t="str">
        <f>IFERROR(INDEX(B2B!A:F,MATCH('B2B Pin Table'!B396,B2B!A:A,0),6),"---")</f>
        <v>SYSTEM</v>
      </c>
      <c r="D396" s="19" t="str">
        <f>IFERROR(IF((COUNTIF(B2B!A392:K392,H394)&lt;0),"---",INDEX(B2B!A:K,MATCH('B2B Pin Table'!B396,B2B!A:A,0),2)),"---")</f>
        <v>J2</v>
      </c>
      <c r="E396" s="19" t="str">
        <f>IFERROR(IF((COUNTIF(B2B!A392:K392,H394)&lt;0),"---",INDEX(B2B!A:K,MATCH('B2B Pin Table'!B396,B2B!A:A,0),3)),"---")</f>
        <v>C31</v>
      </c>
      <c r="F396" s="19" t="str">
        <f>IFERROR(IF((COUNTIF(B2B!A392:K392,L394)&lt;0),"---",INDEX(B2B!A:K,MATCH('B2B Pin Table'!B396,B2B!A:A,0),4)),"---")</f>
        <v>J2</v>
      </c>
      <c r="G396" s="19" t="str">
        <f>IFERROR(IF((COUNTIF(B2B!A392:K392,L394)&lt;0),"---",INDEX(B2B!A:K,MATCH('B2B Pin Table'!B396,B2B!A:A,0),5)),"---")</f>
        <v>C31</v>
      </c>
      <c r="H396" s="59" t="str">
        <f>IFERROR(IF(VLOOKUP($D396&amp;"-"&amp;$E396,IF($H$4="TEB0187_REV01",CALC_CONN_TEB0187_REV01!$F:$I),4,0)="--","---",IF($H$4="TEB0187_REV01",CALC_CONN_TEB0187_REV01!$G396&amp; " --&gt; " &amp;CALC_CONN_TEB0187_REV01!$I396&amp; " --&gt; ")),"---")</f>
        <v>---</v>
      </c>
      <c r="I396" s="19" t="str">
        <f>IFERROR(IF(VLOOKUP($D396&amp;"-"&amp;$E396,IF($H$4="TEB0187_REV01",CALC_CONN_TEB0187_REV01!$F:$H),3,0)="--",VLOOKUP($D396&amp;"-"&amp;$E396,IF($H$4="TEB0187_REV01",CALC_CONN_TEB0187_REV01!$F:$H),2,0),VLOOKUP($D396&amp;"-"&amp;$E396,IF($H$4="TEB0187_REV01",CALC_CONN_TEB0187_REV01!$F:$H),3,0)),"---")</f>
        <v>---</v>
      </c>
      <c r="J396" s="19" t="str">
        <f>IFERROR(VLOOKUP(I396,IF($H$4="TEB0187_REV01",RAW_c_TEB0187_REV01!$AE:$AM),9,0),"---")</f>
        <v>---</v>
      </c>
      <c r="K396" s="19" t="str">
        <f>IFERROR(VLOOKUP(D396&amp;"-"&amp;E396,IF($H$4="TEB0187_REV01",RAW_c_TEB0187_REV01!$AD:$AK,"???"),6,0),"---")</f>
        <v>---</v>
      </c>
      <c r="L396" s="19" t="str">
        <f>IFERROR(VLOOKUP(D396&amp;"-"&amp;E396,IF($H$4="TEB0187_REV01",RAW_c_TEB0187_REV01!$AD:$AL,"???"),9,0),"---")</f>
        <v>---</v>
      </c>
      <c r="M396" s="19" t="str">
        <f>IFERROR(IF(VLOOKUP($F396&amp;"-"&amp;$G396,IF($M$4="TEI0187_REV01",RAW_m_TEI0187_REV01!$F:$AU),43,0)="--","---",IF($M$4="TEI0187_REV01",RAW_m_TEI0187_REV01!$AT396&amp; " --&gt; " &amp;RAW_m_TEI0187_REV01!$AU396&amp; " --&gt; ")),"---")</f>
        <v>---</v>
      </c>
      <c r="N396" s="19" t="str">
        <f>IFERROR(VLOOKUP(F396&amp;"-"&amp;G396,IF($M$4="TEI0187_REV01",RAW_m_TEI0187_REV01!$AD:$AJ),7,0),"---")</f>
        <v>---</v>
      </c>
      <c r="O396" s="19" t="str">
        <f>IFERROR(VLOOKUP(N396,IF($M$4="TEI0187_REV01",RAW_m_TEI0187_REV01!$AJ:$AK),2,0),"---")</f>
        <v>---</v>
      </c>
      <c r="P396" s="19" t="str">
        <f>IFERROR(VLOOKUP(F396&amp;"-"&amp;G396,IF($M$4="TEI0187_REV01",RAW_m_TEI0187_REV01!$AD:$AG),3,0),"---")</f>
        <v>---</v>
      </c>
      <c r="Q396" s="19" t="str">
        <f>IFERROR(VLOOKUP(N396,IF($M$4="TEI0187_REV01",RAW_m_TEI0187_REV01!$AE:$AH),4,0),"---")</f>
        <v>---</v>
      </c>
      <c r="R396" s="19" t="str">
        <f>IFERROR(VLOOKUP(F396&amp;"-"&amp;G396,IF($M$4="TEI0187_REV01",RAW_m_TEI0187_REV01!$AD:$AG),4,0),"---")</f>
        <v>---</v>
      </c>
    </row>
    <row r="397" spans="2:18" x14ac:dyDescent="0.25">
      <c r="B397" s="78">
        <v>392</v>
      </c>
      <c r="C397" s="19" t="str">
        <f>IFERROR(INDEX(B2B!A:F,MATCH('B2B Pin Table'!B397,B2B!A:A,0),6),"---")</f>
        <v>SYSTEM</v>
      </c>
      <c r="D397" s="19" t="str">
        <f>IFERROR(IF((COUNTIF(B2B!A393:K393,H395)&lt;0),"---",INDEX(B2B!A:K,MATCH('B2B Pin Table'!B397,B2B!A:A,0),2)),"---")</f>
        <v>J2</v>
      </c>
      <c r="E397" s="19" t="str">
        <f>IFERROR(IF((COUNTIF(B2B!A393:K393,H395)&lt;0),"---",INDEX(B2B!A:K,MATCH('B2B Pin Table'!B397,B2B!A:A,0),3)),"---")</f>
        <v>C32</v>
      </c>
      <c r="F397" s="19" t="str">
        <f>IFERROR(IF((COUNTIF(B2B!A393:K393,L395)&lt;0),"---",INDEX(B2B!A:K,MATCH('B2B Pin Table'!B397,B2B!A:A,0),4)),"---")</f>
        <v>J2</v>
      </c>
      <c r="G397" s="19" t="str">
        <f>IFERROR(IF((COUNTIF(B2B!A393:K393,L395)&lt;0),"---",INDEX(B2B!A:K,MATCH('B2B Pin Table'!B397,B2B!A:A,0),5)),"---")</f>
        <v>C32</v>
      </c>
      <c r="H397" s="59" t="str">
        <f>IFERROR(IF(VLOOKUP($D397&amp;"-"&amp;$E397,IF($H$4="TEB0187_REV01",CALC_CONN_TEB0187_REV01!$F:$I),4,0)="--","---",IF($H$4="TEB0187_REV01",CALC_CONN_TEB0187_REV01!$G397&amp; " --&gt; " &amp;CALC_CONN_TEB0187_REV01!$I397&amp; " --&gt; ")),"---")</f>
        <v>---</v>
      </c>
      <c r="I397" s="19" t="str">
        <f>IFERROR(IF(VLOOKUP($D397&amp;"-"&amp;$E397,IF($H$4="TEB0187_REV01",CALC_CONN_TEB0187_REV01!$F:$H),3,0)="--",VLOOKUP($D397&amp;"-"&amp;$E397,IF($H$4="TEB0187_REV01",CALC_CONN_TEB0187_REV01!$F:$H),2,0),VLOOKUP($D397&amp;"-"&amp;$E397,IF($H$4="TEB0187_REV01",CALC_CONN_TEB0187_REV01!$F:$H),3,0)),"---")</f>
        <v>---</v>
      </c>
      <c r="J397" s="19" t="str">
        <f>IFERROR(VLOOKUP(I397,IF($H$4="TEB0187_REV01",RAW_c_TEB0187_REV01!$AE:$AM),9,0),"---")</f>
        <v>---</v>
      </c>
      <c r="K397" s="19" t="str">
        <f>IFERROR(VLOOKUP(D397&amp;"-"&amp;E397,IF($H$4="TEB0187_REV01",RAW_c_TEB0187_REV01!$AD:$AK,"???"),6,0),"---")</f>
        <v>---</v>
      </c>
      <c r="L397" s="19" t="str">
        <f>IFERROR(VLOOKUP(D397&amp;"-"&amp;E397,IF($H$4="TEB0187_REV01",RAW_c_TEB0187_REV01!$AD:$AL,"???"),9,0),"---")</f>
        <v>---</v>
      </c>
      <c r="M397" s="19" t="str">
        <f>IFERROR(IF(VLOOKUP($F397&amp;"-"&amp;$G397,IF($M$4="TEI0187_REV01",RAW_m_TEI0187_REV01!$F:$AU),43,0)="--","---",IF($M$4="TEI0187_REV01",RAW_m_TEI0187_REV01!$AT397&amp; " --&gt; " &amp;RAW_m_TEI0187_REV01!$AU397&amp; " --&gt; ")),"---")</f>
        <v>---</v>
      </c>
      <c r="N397" s="19" t="str">
        <f>IFERROR(VLOOKUP(F397&amp;"-"&amp;G397,IF($M$4="TEI0187_REV01",RAW_m_TEI0187_REV01!$AD:$AJ),7,0),"---")</f>
        <v>---</v>
      </c>
      <c r="O397" s="19" t="str">
        <f>IFERROR(VLOOKUP(N397,IF($M$4="TEI0187_REV01",RAW_m_TEI0187_REV01!$AJ:$AK),2,0),"---")</f>
        <v>---</v>
      </c>
      <c r="P397" s="19" t="str">
        <f>IFERROR(VLOOKUP(F397&amp;"-"&amp;G397,IF($M$4="TEI0187_REV01",RAW_m_TEI0187_REV01!$AD:$AG),3,0),"---")</f>
        <v>---</v>
      </c>
      <c r="Q397" s="19" t="str">
        <f>IFERROR(VLOOKUP(N397,IF($M$4="TEI0187_REV01",RAW_m_TEI0187_REV01!$AE:$AH),4,0),"---")</f>
        <v>---</v>
      </c>
      <c r="R397" s="19" t="str">
        <f>IFERROR(VLOOKUP(F397&amp;"-"&amp;G397,IF($M$4="TEI0187_REV01",RAW_m_TEI0187_REV01!$AD:$AG),4,0),"---")</f>
        <v>---</v>
      </c>
    </row>
    <row r="398" spans="2:18" x14ac:dyDescent="0.25">
      <c r="B398" s="78">
        <v>393</v>
      </c>
      <c r="C398" s="19" t="str">
        <f>IFERROR(INDEX(B2B!A:F,MATCH('B2B Pin Table'!B398,B2B!A:A,0),6),"---")</f>
        <v>SYSTEM</v>
      </c>
      <c r="D398" s="19" t="str">
        <f>IFERROR(IF((COUNTIF(B2B!A394:K394,H396)&lt;0),"---",INDEX(B2B!A:K,MATCH('B2B Pin Table'!B398,B2B!A:A,0),2)),"---")</f>
        <v>J2</v>
      </c>
      <c r="E398" s="19" t="str">
        <f>IFERROR(IF((COUNTIF(B2B!A394:K394,H396)&lt;0),"---",INDEX(B2B!A:K,MATCH('B2B Pin Table'!B398,B2B!A:A,0),3)),"---")</f>
        <v>C33</v>
      </c>
      <c r="F398" s="19" t="str">
        <f>IFERROR(IF((COUNTIF(B2B!A394:K394,L396)&lt;0),"---",INDEX(B2B!A:K,MATCH('B2B Pin Table'!B398,B2B!A:A,0),4)),"---")</f>
        <v>J2</v>
      </c>
      <c r="G398" s="19" t="str">
        <f>IFERROR(IF((COUNTIF(B2B!A394:K394,L396)&lt;0),"---",INDEX(B2B!A:K,MATCH('B2B Pin Table'!B398,B2B!A:A,0),5)),"---")</f>
        <v>C33</v>
      </c>
      <c r="H398" s="59" t="str">
        <f>IFERROR(IF(VLOOKUP($D398&amp;"-"&amp;$E398,IF($H$4="TEB0187_REV01",CALC_CONN_TEB0187_REV01!$F:$I),4,0)="--","---",IF($H$4="TEB0187_REV01",CALC_CONN_TEB0187_REV01!$G398&amp; " --&gt; " &amp;CALC_CONN_TEB0187_REV01!$I398&amp; " --&gt; ")),"---")</f>
        <v>---</v>
      </c>
      <c r="I398" s="19" t="str">
        <f>IFERROR(IF(VLOOKUP($D398&amp;"-"&amp;$E398,IF($H$4="TEB0187_REV01",CALC_CONN_TEB0187_REV01!$F:$H),3,0)="--",VLOOKUP($D398&amp;"-"&amp;$E398,IF($H$4="TEB0187_REV01",CALC_CONN_TEB0187_REV01!$F:$H),2,0),VLOOKUP($D398&amp;"-"&amp;$E398,IF($H$4="TEB0187_REV01",CALC_CONN_TEB0187_REV01!$F:$H),3,0)),"---")</f>
        <v>---</v>
      </c>
      <c r="J398" s="19" t="str">
        <f>IFERROR(VLOOKUP(I398,IF($H$4="TEB0187_REV01",RAW_c_TEB0187_REV01!$AE:$AM),9,0),"---")</f>
        <v>---</v>
      </c>
      <c r="K398" s="19" t="str">
        <f>IFERROR(VLOOKUP(D398&amp;"-"&amp;E398,IF($H$4="TEB0187_REV01",RAW_c_TEB0187_REV01!$AD:$AK,"???"),6,0),"---")</f>
        <v>---</v>
      </c>
      <c r="L398" s="19" t="str">
        <f>IFERROR(VLOOKUP(D398&amp;"-"&amp;E398,IF($H$4="TEB0187_REV01",RAW_c_TEB0187_REV01!$AD:$AL,"???"),9,0),"---")</f>
        <v>---</v>
      </c>
      <c r="M398" s="19" t="str">
        <f>IFERROR(IF(VLOOKUP($F398&amp;"-"&amp;$G398,IF($M$4="TEI0187_REV01",RAW_m_TEI0187_REV01!$F:$AU),43,0)="--","---",IF($M$4="TEI0187_REV01",RAW_m_TEI0187_REV01!$AT398&amp; " --&gt; " &amp;RAW_m_TEI0187_REV01!$AU398&amp; " --&gt; ")),"---")</f>
        <v>---</v>
      </c>
      <c r="N398" s="19" t="str">
        <f>IFERROR(VLOOKUP(F398&amp;"-"&amp;G398,IF($M$4="TEI0187_REV01",RAW_m_TEI0187_REV01!$AD:$AJ),7,0),"---")</f>
        <v>---</v>
      </c>
      <c r="O398" s="19" t="str">
        <f>IFERROR(VLOOKUP(N398,IF($M$4="TEI0187_REV01",RAW_m_TEI0187_REV01!$AJ:$AK),2,0),"---")</f>
        <v>---</v>
      </c>
      <c r="P398" s="19" t="str">
        <f>IFERROR(VLOOKUP(F398&amp;"-"&amp;G398,IF($M$4="TEI0187_REV01",RAW_m_TEI0187_REV01!$AD:$AG),3,0),"---")</f>
        <v>---</v>
      </c>
      <c r="Q398" s="19" t="str">
        <f>IFERROR(VLOOKUP(N398,IF($M$4="TEI0187_REV01",RAW_m_TEI0187_REV01!$AE:$AH),4,0),"---")</f>
        <v>---</v>
      </c>
      <c r="R398" s="19" t="str">
        <f>IFERROR(VLOOKUP(F398&amp;"-"&amp;G398,IF($M$4="TEI0187_REV01",RAW_m_TEI0187_REV01!$AD:$AG),4,0),"---")</f>
        <v>---</v>
      </c>
    </row>
    <row r="399" spans="2:18" x14ac:dyDescent="0.25">
      <c r="B399" s="78">
        <v>394</v>
      </c>
      <c r="C399" s="19" t="str">
        <f>IFERROR(INDEX(B2B!A:F,MATCH('B2B Pin Table'!B399,B2B!A:A,0),6),"---")</f>
        <v>SYSTEM</v>
      </c>
      <c r="D399" s="19" t="str">
        <f>IFERROR(IF((COUNTIF(B2B!A395:K395,H397)&lt;0),"---",INDEX(B2B!A:K,MATCH('B2B Pin Table'!B399,B2B!A:A,0),2)),"---")</f>
        <v>J2</v>
      </c>
      <c r="E399" s="19" t="str">
        <f>IFERROR(IF((COUNTIF(B2B!A395:K395,H397)&lt;0),"---",INDEX(B2B!A:K,MATCH('B2B Pin Table'!B399,B2B!A:A,0),3)),"---")</f>
        <v>C34</v>
      </c>
      <c r="F399" s="19" t="str">
        <f>IFERROR(IF((COUNTIF(B2B!A395:K395,L397)&lt;0),"---",INDEX(B2B!A:K,MATCH('B2B Pin Table'!B399,B2B!A:A,0),4)),"---")</f>
        <v>J2</v>
      </c>
      <c r="G399" s="19" t="str">
        <f>IFERROR(IF((COUNTIF(B2B!A395:K395,L397)&lt;0),"---",INDEX(B2B!A:K,MATCH('B2B Pin Table'!B399,B2B!A:A,0),5)),"---")</f>
        <v>C34</v>
      </c>
      <c r="H399" s="59" t="str">
        <f>IFERROR(IF(VLOOKUP($D399&amp;"-"&amp;$E399,IF($H$4="TEB0187_REV01",CALC_CONN_TEB0187_REV01!$F:$I),4,0)="--","---",IF($H$4="TEB0187_REV01",CALC_CONN_TEB0187_REV01!$G399&amp; " --&gt; " &amp;CALC_CONN_TEB0187_REV01!$I399&amp; " --&gt; ")),"---")</f>
        <v>---</v>
      </c>
      <c r="I399" s="19" t="str">
        <f>IFERROR(IF(VLOOKUP($D399&amp;"-"&amp;$E399,IF($H$4="TEB0187_REV01",CALC_CONN_TEB0187_REV01!$F:$H),3,0)="--",VLOOKUP($D399&amp;"-"&amp;$E399,IF($H$4="TEB0187_REV01",CALC_CONN_TEB0187_REV01!$F:$H),2,0),VLOOKUP($D399&amp;"-"&amp;$E399,IF($H$4="TEB0187_REV01",CALC_CONN_TEB0187_REV01!$F:$H),3,0)),"---")</f>
        <v>---</v>
      </c>
      <c r="J399" s="19" t="str">
        <f>IFERROR(VLOOKUP(I399,IF($H$4="TEB0187_REV01",RAW_c_TEB0187_REV01!$AE:$AM),9,0),"---")</f>
        <v>---</v>
      </c>
      <c r="K399" s="19" t="str">
        <f>IFERROR(VLOOKUP(D399&amp;"-"&amp;E399,IF($H$4="TEB0187_REV01",RAW_c_TEB0187_REV01!$AD:$AK,"???"),6,0),"---")</f>
        <v>---</v>
      </c>
      <c r="L399" s="19" t="str">
        <f>IFERROR(VLOOKUP(D399&amp;"-"&amp;E399,IF($H$4="TEB0187_REV01",RAW_c_TEB0187_REV01!$AD:$AL,"???"),9,0),"---")</f>
        <v>---</v>
      </c>
      <c r="M399" s="19" t="str">
        <f>IFERROR(IF(VLOOKUP($F399&amp;"-"&amp;$G399,IF($M$4="TEI0187_REV01",RAW_m_TEI0187_REV01!$F:$AU),43,0)="--","---",IF($M$4="TEI0187_REV01",RAW_m_TEI0187_REV01!$AT399&amp; " --&gt; " &amp;RAW_m_TEI0187_REV01!$AU399&amp; " --&gt; ")),"---")</f>
        <v>---</v>
      </c>
      <c r="N399" s="19" t="str">
        <f>IFERROR(VLOOKUP(F399&amp;"-"&amp;G399,IF($M$4="TEI0187_REV01",RAW_m_TEI0187_REV01!$AD:$AJ),7,0),"---")</f>
        <v>---</v>
      </c>
      <c r="O399" s="19" t="str">
        <f>IFERROR(VLOOKUP(N399,IF($M$4="TEI0187_REV01",RAW_m_TEI0187_REV01!$AJ:$AK),2,0),"---")</f>
        <v>---</v>
      </c>
      <c r="P399" s="19" t="str">
        <f>IFERROR(VLOOKUP(F399&amp;"-"&amp;G399,IF($M$4="TEI0187_REV01",RAW_m_TEI0187_REV01!$AD:$AG),3,0),"---")</f>
        <v>---</v>
      </c>
      <c r="Q399" s="19" t="str">
        <f>IFERROR(VLOOKUP(N399,IF($M$4="TEI0187_REV01",RAW_m_TEI0187_REV01!$AE:$AH),4,0),"---")</f>
        <v>---</v>
      </c>
      <c r="R399" s="19" t="str">
        <f>IFERROR(VLOOKUP(F399&amp;"-"&amp;G399,IF($M$4="TEI0187_REV01",RAW_m_TEI0187_REV01!$AD:$AG),4,0),"---")</f>
        <v>---</v>
      </c>
    </row>
    <row r="400" spans="2:18" x14ac:dyDescent="0.25">
      <c r="B400" s="78">
        <v>395</v>
      </c>
      <c r="C400" s="19" t="str">
        <f>IFERROR(INDEX(B2B!A:F,MATCH('B2B Pin Table'!B400,B2B!A:A,0),6),"---")</f>
        <v>SYSTEM</v>
      </c>
      <c r="D400" s="19" t="str">
        <f>IFERROR(IF((COUNTIF(B2B!A396:K396,H398)&lt;0),"---",INDEX(B2B!A:K,MATCH('B2B Pin Table'!B400,B2B!A:A,0),2)),"---")</f>
        <v>J2</v>
      </c>
      <c r="E400" s="19" t="str">
        <f>IFERROR(IF((COUNTIF(B2B!A396:K396,H398)&lt;0),"---",INDEX(B2B!A:K,MATCH('B2B Pin Table'!B400,B2B!A:A,0),3)),"---")</f>
        <v>C35</v>
      </c>
      <c r="F400" s="19" t="str">
        <f>IFERROR(IF((COUNTIF(B2B!A396:K396,L398)&lt;0),"---",INDEX(B2B!A:K,MATCH('B2B Pin Table'!B400,B2B!A:A,0),4)),"---")</f>
        <v>J2</v>
      </c>
      <c r="G400" s="19" t="str">
        <f>IFERROR(IF((COUNTIF(B2B!A396:K396,L398)&lt;0),"---",INDEX(B2B!A:K,MATCH('B2B Pin Table'!B400,B2B!A:A,0),5)),"---")</f>
        <v>C35</v>
      </c>
      <c r="H400" s="59" t="str">
        <f>IFERROR(IF(VLOOKUP($D400&amp;"-"&amp;$E400,IF($H$4="TEB0187_REV01",CALC_CONN_TEB0187_REV01!$F:$I),4,0)="--","---",IF($H$4="TEB0187_REV01",CALC_CONN_TEB0187_REV01!$G400&amp; " --&gt; " &amp;CALC_CONN_TEB0187_REV01!$I400&amp; " --&gt; ")),"---")</f>
        <v>---</v>
      </c>
      <c r="I400" s="19" t="str">
        <f>IFERROR(IF(VLOOKUP($D400&amp;"-"&amp;$E400,IF($H$4="TEB0187_REV01",CALC_CONN_TEB0187_REV01!$F:$H),3,0)="--",VLOOKUP($D400&amp;"-"&amp;$E400,IF($H$4="TEB0187_REV01",CALC_CONN_TEB0187_REV01!$F:$H),2,0),VLOOKUP($D400&amp;"-"&amp;$E400,IF($H$4="TEB0187_REV01",CALC_CONN_TEB0187_REV01!$F:$H),3,0)),"---")</f>
        <v>---</v>
      </c>
      <c r="J400" s="19" t="str">
        <f>IFERROR(VLOOKUP(I400,IF($H$4="TEB0187_REV01",RAW_c_TEB0187_REV01!$AE:$AM),9,0),"---")</f>
        <v>---</v>
      </c>
      <c r="K400" s="19" t="str">
        <f>IFERROR(VLOOKUP(D400&amp;"-"&amp;E400,IF($H$4="TEB0187_REV01",RAW_c_TEB0187_REV01!$AD:$AK,"???"),6,0),"---")</f>
        <v>---</v>
      </c>
      <c r="L400" s="19" t="str">
        <f>IFERROR(VLOOKUP(D400&amp;"-"&amp;E400,IF($H$4="TEB0187_REV01",RAW_c_TEB0187_REV01!$AD:$AL,"???"),9,0),"---")</f>
        <v>---</v>
      </c>
      <c r="M400" s="19" t="str">
        <f>IFERROR(IF(VLOOKUP($F400&amp;"-"&amp;$G400,IF($M$4="TEI0187_REV01",RAW_m_TEI0187_REV01!$F:$AU),43,0)="--","---",IF($M$4="TEI0187_REV01",RAW_m_TEI0187_REV01!$AT400&amp; " --&gt; " &amp;RAW_m_TEI0187_REV01!$AU400&amp; " --&gt; ")),"---")</f>
        <v>---</v>
      </c>
      <c r="N400" s="19" t="str">
        <f>IFERROR(VLOOKUP(F400&amp;"-"&amp;G400,IF($M$4="TEI0187_REV01",RAW_m_TEI0187_REV01!$AD:$AJ),7,0),"---")</f>
        <v>---</v>
      </c>
      <c r="O400" s="19" t="str">
        <f>IFERROR(VLOOKUP(N400,IF($M$4="TEI0187_REV01",RAW_m_TEI0187_REV01!$AJ:$AK),2,0),"---")</f>
        <v>---</v>
      </c>
      <c r="P400" s="19" t="str">
        <f>IFERROR(VLOOKUP(F400&amp;"-"&amp;G400,IF($M$4="TEI0187_REV01",RAW_m_TEI0187_REV01!$AD:$AG),3,0),"---")</f>
        <v>---</v>
      </c>
      <c r="Q400" s="19" t="str">
        <f>IFERROR(VLOOKUP(N400,IF($M$4="TEI0187_REV01",RAW_m_TEI0187_REV01!$AE:$AH),4,0),"---")</f>
        <v>---</v>
      </c>
      <c r="R400" s="19" t="str">
        <f>IFERROR(VLOOKUP(F400&amp;"-"&amp;G400,IF($M$4="TEI0187_REV01",RAW_m_TEI0187_REV01!$AD:$AG),4,0),"---")</f>
        <v>---</v>
      </c>
    </row>
    <row r="401" spans="2:18" x14ac:dyDescent="0.25">
      <c r="B401" s="78">
        <v>396</v>
      </c>
      <c r="C401" s="19" t="str">
        <f>IFERROR(INDEX(B2B!A:F,MATCH('B2B Pin Table'!B401,B2B!A:A,0),6),"---")</f>
        <v>SYSTEM</v>
      </c>
      <c r="D401" s="19" t="str">
        <f>IFERROR(IF((COUNTIF(B2B!A397:K397,H399)&lt;0),"---",INDEX(B2B!A:K,MATCH('B2B Pin Table'!B401,B2B!A:A,0),2)),"---")</f>
        <v>J2</v>
      </c>
      <c r="E401" s="19" t="str">
        <f>IFERROR(IF((COUNTIF(B2B!A397:K397,H399)&lt;0),"---",INDEX(B2B!A:K,MATCH('B2B Pin Table'!B401,B2B!A:A,0),3)),"---")</f>
        <v>C36</v>
      </c>
      <c r="F401" s="19" t="str">
        <f>IFERROR(IF((COUNTIF(B2B!A397:K397,L399)&lt;0),"---",INDEX(B2B!A:K,MATCH('B2B Pin Table'!B401,B2B!A:A,0),4)),"---")</f>
        <v>J2</v>
      </c>
      <c r="G401" s="19" t="str">
        <f>IFERROR(IF((COUNTIF(B2B!A397:K397,L399)&lt;0),"---",INDEX(B2B!A:K,MATCH('B2B Pin Table'!B401,B2B!A:A,0),5)),"---")</f>
        <v>C36</v>
      </c>
      <c r="H401" s="59" t="str">
        <f>IFERROR(IF(VLOOKUP($D401&amp;"-"&amp;$E401,IF($H$4="TEB0187_REV01",CALC_CONN_TEB0187_REV01!$F:$I),4,0)="--","---",IF($H$4="TEB0187_REV01",CALC_CONN_TEB0187_REV01!$G401&amp; " --&gt; " &amp;CALC_CONN_TEB0187_REV01!$I401&amp; " --&gt; ")),"---")</f>
        <v>---</v>
      </c>
      <c r="I401" s="19" t="str">
        <f>IFERROR(IF(VLOOKUP($D401&amp;"-"&amp;$E401,IF($H$4="TEB0187_REV01",CALC_CONN_TEB0187_REV01!$F:$H),3,0)="--",VLOOKUP($D401&amp;"-"&amp;$E401,IF($H$4="TEB0187_REV01",CALC_CONN_TEB0187_REV01!$F:$H),2,0),VLOOKUP($D401&amp;"-"&amp;$E401,IF($H$4="TEB0187_REV01",CALC_CONN_TEB0187_REV01!$F:$H),3,0)),"---")</f>
        <v>---</v>
      </c>
      <c r="J401" s="19" t="str">
        <f>IFERROR(VLOOKUP(I401,IF($H$4="TEB0187_REV01",RAW_c_TEB0187_REV01!$AE:$AM),9,0),"---")</f>
        <v>---</v>
      </c>
      <c r="K401" s="19" t="str">
        <f>IFERROR(VLOOKUP(D401&amp;"-"&amp;E401,IF($H$4="TEB0187_REV01",RAW_c_TEB0187_REV01!$AD:$AK,"???"),6,0),"---")</f>
        <v>---</v>
      </c>
      <c r="L401" s="19" t="str">
        <f>IFERROR(VLOOKUP(D401&amp;"-"&amp;E401,IF($H$4="TEB0187_REV01",RAW_c_TEB0187_REV01!$AD:$AL,"???"),9,0),"---")</f>
        <v>---</v>
      </c>
      <c r="M401" s="19" t="str">
        <f>IFERROR(IF(VLOOKUP($F401&amp;"-"&amp;$G401,IF($M$4="TEI0187_REV01",RAW_m_TEI0187_REV01!$F:$AU),43,0)="--","---",IF($M$4="TEI0187_REV01",RAW_m_TEI0187_REV01!$AT401&amp; " --&gt; " &amp;RAW_m_TEI0187_REV01!$AU401&amp; " --&gt; ")),"---")</f>
        <v>---</v>
      </c>
      <c r="N401" s="19" t="str">
        <f>IFERROR(VLOOKUP(F401&amp;"-"&amp;G401,IF($M$4="TEI0187_REV01",RAW_m_TEI0187_REV01!$AD:$AJ),7,0),"---")</f>
        <v>---</v>
      </c>
      <c r="O401" s="19" t="str">
        <f>IFERROR(VLOOKUP(N401,IF($M$4="TEI0187_REV01",RAW_m_TEI0187_REV01!$AJ:$AK),2,0),"---")</f>
        <v>---</v>
      </c>
      <c r="P401" s="19" t="str">
        <f>IFERROR(VLOOKUP(F401&amp;"-"&amp;G401,IF($M$4="TEI0187_REV01",RAW_m_TEI0187_REV01!$AD:$AG),3,0),"---")</f>
        <v>---</v>
      </c>
      <c r="Q401" s="19" t="str">
        <f>IFERROR(VLOOKUP(N401,IF($M$4="TEI0187_REV01",RAW_m_TEI0187_REV01!$AE:$AH),4,0),"---")</f>
        <v>---</v>
      </c>
      <c r="R401" s="19" t="str">
        <f>IFERROR(VLOOKUP(F401&amp;"-"&amp;G401,IF($M$4="TEI0187_REV01",RAW_m_TEI0187_REV01!$AD:$AG),4,0),"---")</f>
        <v>---</v>
      </c>
    </row>
    <row r="402" spans="2:18" x14ac:dyDescent="0.25">
      <c r="B402" s="78">
        <v>397</v>
      </c>
      <c r="C402" s="19" t="str">
        <f>IFERROR(INDEX(B2B!A:F,MATCH('B2B Pin Table'!B402,B2B!A:A,0),6),"---")</f>
        <v>SYSTEM</v>
      </c>
      <c r="D402" s="19" t="str">
        <f>IFERROR(IF((COUNTIF(B2B!A398:K398,H400)&lt;0),"---",INDEX(B2B!A:K,MATCH('B2B Pin Table'!B402,B2B!A:A,0),2)),"---")</f>
        <v>J2</v>
      </c>
      <c r="E402" s="19" t="str">
        <f>IFERROR(IF((COUNTIF(B2B!A398:K398,H400)&lt;0),"---",INDEX(B2B!A:K,MATCH('B2B Pin Table'!B402,B2B!A:A,0),3)),"---")</f>
        <v>C37</v>
      </c>
      <c r="F402" s="19" t="str">
        <f>IFERROR(IF((COUNTIF(B2B!A398:K398,L400)&lt;0),"---",INDEX(B2B!A:K,MATCH('B2B Pin Table'!B402,B2B!A:A,0),4)),"---")</f>
        <v>J2</v>
      </c>
      <c r="G402" s="19" t="str">
        <f>IFERROR(IF((COUNTIF(B2B!A398:K398,L400)&lt;0),"---",INDEX(B2B!A:K,MATCH('B2B Pin Table'!B402,B2B!A:A,0),5)),"---")</f>
        <v>C37</v>
      </c>
      <c r="H402" s="59" t="str">
        <f>IFERROR(IF(VLOOKUP($D402&amp;"-"&amp;$E402,IF($H$4="TEB0187_REV01",CALC_CONN_TEB0187_REV01!$F:$I),4,0)="--","---",IF($H$4="TEB0187_REV01",CALC_CONN_TEB0187_REV01!$G402&amp; " --&gt; " &amp;CALC_CONN_TEB0187_REV01!$I402&amp; " --&gt; ")),"---")</f>
        <v>---</v>
      </c>
      <c r="I402" s="19" t="str">
        <f>IFERROR(IF(VLOOKUP($D402&amp;"-"&amp;$E402,IF($H$4="TEB0187_REV01",CALC_CONN_TEB0187_REV01!$F:$H),3,0)="--",VLOOKUP($D402&amp;"-"&amp;$E402,IF($H$4="TEB0187_REV01",CALC_CONN_TEB0187_REV01!$F:$H),2,0),VLOOKUP($D402&amp;"-"&amp;$E402,IF($H$4="TEB0187_REV01",CALC_CONN_TEB0187_REV01!$F:$H),3,0)),"---")</f>
        <v>---</v>
      </c>
      <c r="J402" s="19" t="str">
        <f>IFERROR(VLOOKUP(I402,IF($H$4="TEB0187_REV01",RAW_c_TEB0187_REV01!$AE:$AM),9,0),"---")</f>
        <v>---</v>
      </c>
      <c r="K402" s="19" t="str">
        <f>IFERROR(VLOOKUP(D402&amp;"-"&amp;E402,IF($H$4="TEB0187_REV01",RAW_c_TEB0187_REV01!$AD:$AK,"???"),6,0),"---")</f>
        <v>---</v>
      </c>
      <c r="L402" s="19" t="str">
        <f>IFERROR(VLOOKUP(D402&amp;"-"&amp;E402,IF($H$4="TEB0187_REV01",RAW_c_TEB0187_REV01!$AD:$AL,"???"),9,0),"---")</f>
        <v>---</v>
      </c>
      <c r="M402" s="19" t="str">
        <f>IFERROR(IF(VLOOKUP($F402&amp;"-"&amp;$G402,IF($M$4="TEI0187_REV01",RAW_m_TEI0187_REV01!$F:$AU),43,0)="--","---",IF($M$4="TEI0187_REV01",RAW_m_TEI0187_REV01!$AT402&amp; " --&gt; " &amp;RAW_m_TEI0187_REV01!$AU402&amp; " --&gt; ")),"---")</f>
        <v>---</v>
      </c>
      <c r="N402" s="19" t="str">
        <f>IFERROR(VLOOKUP(F402&amp;"-"&amp;G402,IF($M$4="TEI0187_REV01",RAW_m_TEI0187_REV01!$AD:$AJ),7,0),"---")</f>
        <v>---</v>
      </c>
      <c r="O402" s="19" t="str">
        <f>IFERROR(VLOOKUP(N402,IF($M$4="TEI0187_REV01",RAW_m_TEI0187_REV01!$AJ:$AK),2,0),"---")</f>
        <v>---</v>
      </c>
      <c r="P402" s="19" t="str">
        <f>IFERROR(VLOOKUP(F402&amp;"-"&amp;G402,IF($M$4="TEI0187_REV01",RAW_m_TEI0187_REV01!$AD:$AG),3,0),"---")</f>
        <v>---</v>
      </c>
      <c r="Q402" s="19" t="str">
        <f>IFERROR(VLOOKUP(N402,IF($M$4="TEI0187_REV01",RAW_m_TEI0187_REV01!$AE:$AH),4,0),"---")</f>
        <v>---</v>
      </c>
      <c r="R402" s="19" t="str">
        <f>IFERROR(VLOOKUP(F402&amp;"-"&amp;G402,IF($M$4="TEI0187_REV01",RAW_m_TEI0187_REV01!$AD:$AG),4,0),"---")</f>
        <v>---</v>
      </c>
    </row>
    <row r="403" spans="2:18" x14ac:dyDescent="0.25">
      <c r="B403" s="78">
        <v>398</v>
      </c>
      <c r="C403" s="19" t="str">
        <f>IFERROR(INDEX(B2B!A:F,MATCH('B2B Pin Table'!B403,B2B!A:A,0),6),"---")</f>
        <v>GND</v>
      </c>
      <c r="D403" s="19" t="str">
        <f>IFERROR(IF((COUNTIF(B2B!A399:K399,H401)&lt;0),"---",INDEX(B2B!A:K,MATCH('B2B Pin Table'!B403,B2B!A:A,0),2)),"---")</f>
        <v>J2</v>
      </c>
      <c r="E403" s="19" t="str">
        <f>IFERROR(IF((COUNTIF(B2B!A399:K399,H401)&lt;0),"---",INDEX(B2B!A:K,MATCH('B2B Pin Table'!B403,B2B!A:A,0),3)),"---")</f>
        <v>C38</v>
      </c>
      <c r="F403" s="19" t="str">
        <f>IFERROR(IF((COUNTIF(B2B!A399:K399,L401)&lt;0),"---",INDEX(B2B!A:K,MATCH('B2B Pin Table'!B403,B2B!A:A,0),4)),"---")</f>
        <v>J2</v>
      </c>
      <c r="G403" s="19" t="str">
        <f>IFERROR(IF((COUNTIF(B2B!A399:K399,L401)&lt;0),"---",INDEX(B2B!A:K,MATCH('B2B Pin Table'!B403,B2B!A:A,0),5)),"---")</f>
        <v>C38</v>
      </c>
      <c r="H403" s="59" t="str">
        <f>IFERROR(IF(VLOOKUP($D403&amp;"-"&amp;$E403,IF($H$4="TEB0187_REV01",CALC_CONN_TEB0187_REV01!$F:$I),4,0)="--","---",IF($H$4="TEB0187_REV01",CALC_CONN_TEB0187_REV01!$G403&amp; " --&gt; " &amp;CALC_CONN_TEB0187_REV01!$I403&amp; " --&gt; ")),"---")</f>
        <v>---</v>
      </c>
      <c r="I403" s="19" t="str">
        <f>IFERROR(IF(VLOOKUP($D403&amp;"-"&amp;$E403,IF($H$4="TEB0187_REV01",CALC_CONN_TEB0187_REV01!$F:$H),3,0)="--",VLOOKUP($D403&amp;"-"&amp;$E403,IF($H$4="TEB0187_REV01",CALC_CONN_TEB0187_REV01!$F:$H),2,0),VLOOKUP($D403&amp;"-"&amp;$E403,IF($H$4="TEB0187_REV01",CALC_CONN_TEB0187_REV01!$F:$H),3,0)),"---")</f>
        <v>---</v>
      </c>
      <c r="J403" s="19" t="str">
        <f>IFERROR(VLOOKUP(I403,IF($H$4="TEB0187_REV01",RAW_c_TEB0187_REV01!$AE:$AM),9,0),"---")</f>
        <v>---</v>
      </c>
      <c r="K403" s="19" t="str">
        <f>IFERROR(VLOOKUP(D403&amp;"-"&amp;E403,IF($H$4="TEB0187_REV01",RAW_c_TEB0187_REV01!$AD:$AK,"???"),6,0),"---")</f>
        <v>---</v>
      </c>
      <c r="L403" s="19" t="str">
        <f>IFERROR(VLOOKUP(D403&amp;"-"&amp;E403,IF($H$4="TEB0187_REV01",RAW_c_TEB0187_REV01!$AD:$AL,"???"),9,0),"---")</f>
        <v>---</v>
      </c>
      <c r="M403" s="19" t="str">
        <f>IFERROR(IF(VLOOKUP($F403&amp;"-"&amp;$G403,IF($M$4="TEI0187_REV01",RAW_m_TEI0187_REV01!$F:$AU),43,0)="--","---",IF($M$4="TEI0187_REV01",RAW_m_TEI0187_REV01!$AT403&amp; " --&gt; " &amp;RAW_m_TEI0187_REV01!$AU403&amp; " --&gt; ")),"---")</f>
        <v>---</v>
      </c>
      <c r="N403" s="19" t="str">
        <f>IFERROR(VLOOKUP(F403&amp;"-"&amp;G403,IF($M$4="TEI0187_REV01",RAW_m_TEI0187_REV01!$AD:$AJ),7,0),"---")</f>
        <v>---</v>
      </c>
      <c r="O403" s="19" t="str">
        <f>IFERROR(VLOOKUP(N403,IF($M$4="TEI0187_REV01",RAW_m_TEI0187_REV01!$AJ:$AK),2,0),"---")</f>
        <v>---</v>
      </c>
      <c r="P403" s="19" t="str">
        <f>IFERROR(VLOOKUP(F403&amp;"-"&amp;G403,IF($M$4="TEI0187_REV01",RAW_m_TEI0187_REV01!$AD:$AG),3,0),"---")</f>
        <v>---</v>
      </c>
      <c r="Q403" s="19" t="str">
        <f>IFERROR(VLOOKUP(N403,IF($M$4="TEI0187_REV01",RAW_m_TEI0187_REV01!$AE:$AH),4,0),"---")</f>
        <v>---</v>
      </c>
      <c r="R403" s="19" t="str">
        <f>IFERROR(VLOOKUP(F403&amp;"-"&amp;G403,IF($M$4="TEI0187_REV01",RAW_m_TEI0187_REV01!$AD:$AG),4,0),"---")</f>
        <v>---</v>
      </c>
    </row>
    <row r="404" spans="2:18" x14ac:dyDescent="0.25">
      <c r="B404" s="78">
        <v>399</v>
      </c>
      <c r="C404" s="19" t="str">
        <f>IFERROR(INDEX(B2B!A:F,MATCH('B2B Pin Table'!B404,B2B!A:A,0),6),"---")</f>
        <v>GND</v>
      </c>
      <c r="D404" s="19" t="str">
        <f>IFERROR(IF((COUNTIF(B2B!A400:K400,H402)&lt;0),"---",INDEX(B2B!A:K,MATCH('B2B Pin Table'!B404,B2B!A:A,0),2)),"---")</f>
        <v>J2</v>
      </c>
      <c r="E404" s="19" t="str">
        <f>IFERROR(IF((COUNTIF(B2B!A400:K400,H402)&lt;0),"---",INDEX(B2B!A:K,MATCH('B2B Pin Table'!B404,B2B!A:A,0),3)),"---")</f>
        <v>C39</v>
      </c>
      <c r="F404" s="19" t="str">
        <f>IFERROR(IF((COUNTIF(B2B!A400:K400,L402)&lt;0),"---",INDEX(B2B!A:K,MATCH('B2B Pin Table'!B404,B2B!A:A,0),4)),"---")</f>
        <v>J2</v>
      </c>
      <c r="G404" s="19" t="str">
        <f>IFERROR(IF((COUNTIF(B2B!A400:K400,L402)&lt;0),"---",INDEX(B2B!A:K,MATCH('B2B Pin Table'!B404,B2B!A:A,0),5)),"---")</f>
        <v>C39</v>
      </c>
      <c r="H404" s="59" t="str">
        <f>IFERROR(IF(VLOOKUP($D404&amp;"-"&amp;$E404,IF($H$4="TEB0187_REV01",CALC_CONN_TEB0187_REV01!$F:$I),4,0)="--","---",IF($H$4="TEB0187_REV01",CALC_CONN_TEB0187_REV01!$G404&amp; " --&gt; " &amp;CALC_CONN_TEB0187_REV01!$I404&amp; " --&gt; ")),"---")</f>
        <v>---</v>
      </c>
      <c r="I404" s="19" t="str">
        <f>IFERROR(IF(VLOOKUP($D404&amp;"-"&amp;$E404,IF($H$4="TEB0187_REV01",CALC_CONN_TEB0187_REV01!$F:$H),3,0)="--",VLOOKUP($D404&amp;"-"&amp;$E404,IF($H$4="TEB0187_REV01",CALC_CONN_TEB0187_REV01!$F:$H),2,0),VLOOKUP($D404&amp;"-"&amp;$E404,IF($H$4="TEB0187_REV01",CALC_CONN_TEB0187_REV01!$F:$H),3,0)),"---")</f>
        <v>---</v>
      </c>
      <c r="J404" s="19" t="str">
        <f>IFERROR(VLOOKUP(I404,IF($H$4="TEB0187_REV01",RAW_c_TEB0187_REV01!$AE:$AM),9,0),"---")</f>
        <v>---</v>
      </c>
      <c r="K404" s="19" t="str">
        <f>IFERROR(VLOOKUP(D404&amp;"-"&amp;E404,IF($H$4="TEB0187_REV01",RAW_c_TEB0187_REV01!$AD:$AK,"???"),6,0),"---")</f>
        <v>---</v>
      </c>
      <c r="L404" s="19" t="str">
        <f>IFERROR(VLOOKUP(D404&amp;"-"&amp;E404,IF($H$4="TEB0187_REV01",RAW_c_TEB0187_REV01!$AD:$AL,"???"),9,0),"---")</f>
        <v>---</v>
      </c>
      <c r="M404" s="19" t="str">
        <f>IFERROR(IF(VLOOKUP($F404&amp;"-"&amp;$G404,IF($M$4="TEI0187_REV01",RAW_m_TEI0187_REV01!$F:$AU),43,0)="--","---",IF($M$4="TEI0187_REV01",RAW_m_TEI0187_REV01!$AT404&amp; " --&gt; " &amp;RAW_m_TEI0187_REV01!$AU404&amp; " --&gt; ")),"---")</f>
        <v>---</v>
      </c>
      <c r="N404" s="19" t="str">
        <f>IFERROR(VLOOKUP(F404&amp;"-"&amp;G404,IF($M$4="TEI0187_REV01",RAW_m_TEI0187_REV01!$AD:$AJ),7,0),"---")</f>
        <v>---</v>
      </c>
      <c r="O404" s="19" t="str">
        <f>IFERROR(VLOOKUP(N404,IF($M$4="TEI0187_REV01",RAW_m_TEI0187_REV01!$AJ:$AK),2,0),"---")</f>
        <v>---</v>
      </c>
      <c r="P404" s="19" t="str">
        <f>IFERROR(VLOOKUP(F404&amp;"-"&amp;G404,IF($M$4="TEI0187_REV01",RAW_m_TEI0187_REV01!$AD:$AG),3,0),"---")</f>
        <v>---</v>
      </c>
      <c r="Q404" s="19" t="str">
        <f>IFERROR(VLOOKUP(N404,IF($M$4="TEI0187_REV01",RAW_m_TEI0187_REV01!$AE:$AH),4,0),"---")</f>
        <v>---</v>
      </c>
      <c r="R404" s="19" t="str">
        <f>IFERROR(VLOOKUP(F404&amp;"-"&amp;G404,IF($M$4="TEI0187_REV01",RAW_m_TEI0187_REV01!$AD:$AG),4,0),"---")</f>
        <v>---</v>
      </c>
    </row>
    <row r="405" spans="2:18" x14ac:dyDescent="0.25">
      <c r="B405" s="78">
        <v>400</v>
      </c>
      <c r="C405" s="19" t="str">
        <f>IFERROR(INDEX(B2B!A:F,MATCH('B2B Pin Table'!B405,B2B!A:A,0),6),"---")</f>
        <v>NC</v>
      </c>
      <c r="D405" s="19" t="str">
        <f>IFERROR(IF((COUNTIF(B2B!A401:K401,H403)&lt;0),"---",INDEX(B2B!A:K,MATCH('B2B Pin Table'!B405,B2B!A:A,0),2)),"---")</f>
        <v>J2</v>
      </c>
      <c r="E405" s="19" t="str">
        <f>IFERROR(IF((COUNTIF(B2B!A401:K401,H403)&lt;0),"---",INDEX(B2B!A:K,MATCH('B2B Pin Table'!B405,B2B!A:A,0),3)),"---")</f>
        <v>C40</v>
      </c>
      <c r="F405" s="19" t="str">
        <f>IFERROR(IF((COUNTIF(B2B!A401:K401,L403)&lt;0),"---",INDEX(B2B!A:K,MATCH('B2B Pin Table'!B405,B2B!A:A,0),4)),"---")</f>
        <v>J2</v>
      </c>
      <c r="G405" s="19" t="str">
        <f>IFERROR(IF((COUNTIF(B2B!A401:K401,L403)&lt;0),"---",INDEX(B2B!A:K,MATCH('B2B Pin Table'!B405,B2B!A:A,0),5)),"---")</f>
        <v>C40</v>
      </c>
      <c r="H405" s="59" t="str">
        <f>IFERROR(IF(VLOOKUP($D405&amp;"-"&amp;$E405,IF($H$4="TEB0187_REV01",CALC_CONN_TEB0187_REV01!$F:$I),4,0)="--","---",IF($H$4="TEB0187_REV01",CALC_CONN_TEB0187_REV01!$G405&amp; " --&gt; " &amp;CALC_CONN_TEB0187_REV01!$I405&amp; " --&gt; ")),"---")</f>
        <v>---</v>
      </c>
      <c r="I405" s="19" t="str">
        <f>IFERROR(IF(VLOOKUP($D405&amp;"-"&amp;$E405,IF($H$4="TEB0187_REV01",CALC_CONN_TEB0187_REV01!$F:$H),3,0)="--",VLOOKUP($D405&amp;"-"&amp;$E405,IF($H$4="TEB0187_REV01",CALC_CONN_TEB0187_REV01!$F:$H),2,0),VLOOKUP($D405&amp;"-"&amp;$E405,IF($H$4="TEB0187_REV01",CALC_CONN_TEB0187_REV01!$F:$H),3,0)),"---")</f>
        <v>---</v>
      </c>
      <c r="J405" s="19" t="str">
        <f>IFERROR(VLOOKUP(I405,IF($H$4="TEB0187_REV01",RAW_c_TEB0187_REV01!$AE:$AM),9,0),"---")</f>
        <v>---</v>
      </c>
      <c r="K405" s="19" t="str">
        <f>IFERROR(VLOOKUP(D405&amp;"-"&amp;E405,IF($H$4="TEB0187_REV01",RAW_c_TEB0187_REV01!$AD:$AK,"???"),6,0),"---")</f>
        <v>---</v>
      </c>
      <c r="L405" s="19" t="str">
        <f>IFERROR(VLOOKUP(D405&amp;"-"&amp;E405,IF($H$4="TEB0187_REV01",RAW_c_TEB0187_REV01!$AD:$AL,"???"),9,0),"---")</f>
        <v>---</v>
      </c>
      <c r="M405" s="19" t="str">
        <f>IFERROR(IF(VLOOKUP($F405&amp;"-"&amp;$G405,IF($M$4="TEI0187_REV01",RAW_m_TEI0187_REV01!$F:$AU),43,0)="--","---",IF($M$4="TEI0187_REV01",RAW_m_TEI0187_REV01!$AT405&amp; " --&gt; " &amp;RAW_m_TEI0187_REV01!$AU405&amp; " --&gt; ")),"---")</f>
        <v>---</v>
      </c>
      <c r="N405" s="19" t="str">
        <f>IFERROR(VLOOKUP(F405&amp;"-"&amp;G405,IF($M$4="TEI0187_REV01",RAW_m_TEI0187_REV01!$AD:$AJ),7,0),"---")</f>
        <v>---</v>
      </c>
      <c r="O405" s="19" t="str">
        <f>IFERROR(VLOOKUP(N405,IF($M$4="TEI0187_REV01",RAW_m_TEI0187_REV01!$AJ:$AK),2,0),"---")</f>
        <v>---</v>
      </c>
      <c r="P405" s="19" t="str">
        <f>IFERROR(VLOOKUP(F405&amp;"-"&amp;G405,IF($M$4="TEI0187_REV01",RAW_m_TEI0187_REV01!$AD:$AG),3,0),"---")</f>
        <v>---</v>
      </c>
      <c r="Q405" s="19" t="str">
        <f>IFERROR(VLOOKUP(N405,IF($M$4="TEI0187_REV01",RAW_m_TEI0187_REV01!$AE:$AH),4,0),"---")</f>
        <v>---</v>
      </c>
      <c r="R405" s="19" t="str">
        <f>IFERROR(VLOOKUP(F405&amp;"-"&amp;G405,IF($M$4="TEI0187_REV01",RAW_m_TEI0187_REV01!$AD:$AG),4,0),"---")</f>
        <v>---</v>
      </c>
    </row>
    <row r="406" spans="2:18" x14ac:dyDescent="0.25">
      <c r="B406" s="78">
        <v>401</v>
      </c>
      <c r="C406" s="19" t="str">
        <f>IFERROR(INDEX(B2B!A:F,MATCH('B2B Pin Table'!B406,B2B!A:A,0),6),"---")</f>
        <v>NC</v>
      </c>
      <c r="D406" s="19" t="str">
        <f>IFERROR(IF((COUNTIF(B2B!A402:K402,H404)&lt;0),"---",INDEX(B2B!A:K,MATCH('B2B Pin Table'!B406,B2B!A:A,0),2)),"---")</f>
        <v>J2</v>
      </c>
      <c r="E406" s="19" t="str">
        <f>IFERROR(IF((COUNTIF(B2B!A402:K402,H404)&lt;0),"---",INDEX(B2B!A:K,MATCH('B2B Pin Table'!B406,B2B!A:A,0),3)),"---")</f>
        <v>C41</v>
      </c>
      <c r="F406" s="19" t="str">
        <f>IFERROR(IF((COUNTIF(B2B!A402:K402,L404)&lt;0),"---",INDEX(B2B!A:K,MATCH('B2B Pin Table'!B406,B2B!A:A,0),4)),"---")</f>
        <v>J2</v>
      </c>
      <c r="G406" s="19" t="str">
        <f>IFERROR(IF((COUNTIF(B2B!A402:K402,L404)&lt;0),"---",INDEX(B2B!A:K,MATCH('B2B Pin Table'!B406,B2B!A:A,0),5)),"---")</f>
        <v>C41</v>
      </c>
      <c r="H406" s="59" t="str">
        <f>IFERROR(IF(VLOOKUP($D406&amp;"-"&amp;$E406,IF($H$4="TEB0187_REV01",CALC_CONN_TEB0187_REV01!$F:$I),4,0)="--","---",IF($H$4="TEB0187_REV01",CALC_CONN_TEB0187_REV01!$G406&amp; " --&gt; " &amp;CALC_CONN_TEB0187_REV01!$I406&amp; " --&gt; ")),"---")</f>
        <v>---</v>
      </c>
      <c r="I406" s="19" t="str">
        <f>IFERROR(IF(VLOOKUP($D406&amp;"-"&amp;$E406,IF($H$4="TEB0187_REV01",CALC_CONN_TEB0187_REV01!$F:$H),3,0)="--",VLOOKUP($D406&amp;"-"&amp;$E406,IF($H$4="TEB0187_REV01",CALC_CONN_TEB0187_REV01!$F:$H),2,0),VLOOKUP($D406&amp;"-"&amp;$E406,IF($H$4="TEB0187_REV01",CALC_CONN_TEB0187_REV01!$F:$H),3,0)),"---")</f>
        <v>---</v>
      </c>
      <c r="J406" s="19" t="str">
        <f>IFERROR(VLOOKUP(I406,IF($H$4="TEB0187_REV01",RAW_c_TEB0187_REV01!$AE:$AM),9,0),"---")</f>
        <v>---</v>
      </c>
      <c r="K406" s="19" t="str">
        <f>IFERROR(VLOOKUP(D406&amp;"-"&amp;E406,IF($H$4="TEB0187_REV01",RAW_c_TEB0187_REV01!$AD:$AK,"???"),6,0),"---")</f>
        <v>---</v>
      </c>
      <c r="L406" s="19" t="str">
        <f>IFERROR(VLOOKUP(D406&amp;"-"&amp;E406,IF($H$4="TEB0187_REV01",RAW_c_TEB0187_REV01!$AD:$AL,"???"),9,0),"---")</f>
        <v>---</v>
      </c>
      <c r="M406" s="19" t="str">
        <f>IFERROR(IF(VLOOKUP($F406&amp;"-"&amp;$G406,IF($M$4="TEI0187_REV01",RAW_m_TEI0187_REV01!$F:$AU),43,0)="--","---",IF($M$4="TEI0187_REV01",RAW_m_TEI0187_REV01!$AT406&amp; " --&gt; " &amp;RAW_m_TEI0187_REV01!$AU406&amp; " --&gt; ")),"---")</f>
        <v>---</v>
      </c>
      <c r="N406" s="19" t="str">
        <f>IFERROR(VLOOKUP(F406&amp;"-"&amp;G406,IF($M$4="TEI0187_REV01",RAW_m_TEI0187_REV01!$AD:$AJ),7,0),"---")</f>
        <v>---</v>
      </c>
      <c r="O406" s="19" t="str">
        <f>IFERROR(VLOOKUP(N406,IF($M$4="TEI0187_REV01",RAW_m_TEI0187_REV01!$AJ:$AK),2,0),"---")</f>
        <v>---</v>
      </c>
      <c r="P406" s="19" t="str">
        <f>IFERROR(VLOOKUP(F406&amp;"-"&amp;G406,IF($M$4="TEI0187_REV01",RAW_m_TEI0187_REV01!$AD:$AG),3,0),"---")</f>
        <v>---</v>
      </c>
      <c r="Q406" s="19" t="str">
        <f>IFERROR(VLOOKUP(N406,IF($M$4="TEI0187_REV01",RAW_m_TEI0187_REV01!$AE:$AH),4,0),"---")</f>
        <v>---</v>
      </c>
      <c r="R406" s="19" t="str">
        <f>IFERROR(VLOOKUP(F406&amp;"-"&amp;G406,IF($M$4="TEI0187_REV01",RAW_m_TEI0187_REV01!$AD:$AG),4,0),"---")</f>
        <v>---</v>
      </c>
    </row>
    <row r="407" spans="2:18" x14ac:dyDescent="0.25">
      <c r="B407" s="78">
        <v>402</v>
      </c>
      <c r="C407" s="19" t="str">
        <f>IFERROR(INDEX(B2B!A:F,MATCH('B2B Pin Table'!B407,B2B!A:A,0),6),"---")</f>
        <v>GND</v>
      </c>
      <c r="D407" s="19" t="str">
        <f>IFERROR(IF((COUNTIF(B2B!A403:K403,H405)&lt;0),"---",INDEX(B2B!A:K,MATCH('B2B Pin Table'!B407,B2B!A:A,0),2)),"---")</f>
        <v>J2</v>
      </c>
      <c r="E407" s="19" t="str">
        <f>IFERROR(IF((COUNTIF(B2B!A403:K403,H405)&lt;0),"---",INDEX(B2B!A:K,MATCH('B2B Pin Table'!B407,B2B!A:A,0),3)),"---")</f>
        <v>C42</v>
      </c>
      <c r="F407" s="19" t="str">
        <f>IFERROR(IF((COUNTIF(B2B!A403:K403,L405)&lt;0),"---",INDEX(B2B!A:K,MATCH('B2B Pin Table'!B407,B2B!A:A,0),4)),"---")</f>
        <v>J2</v>
      </c>
      <c r="G407" s="19" t="str">
        <f>IFERROR(IF((COUNTIF(B2B!A403:K403,L405)&lt;0),"---",INDEX(B2B!A:K,MATCH('B2B Pin Table'!B407,B2B!A:A,0),5)),"---")</f>
        <v>C42</v>
      </c>
      <c r="H407" s="59" t="str">
        <f>IFERROR(IF(VLOOKUP($D407&amp;"-"&amp;$E407,IF($H$4="TEB0187_REV01",CALC_CONN_TEB0187_REV01!$F:$I),4,0)="--","---",IF($H$4="TEB0187_REV01",CALC_CONN_TEB0187_REV01!$G407&amp; " --&gt; " &amp;CALC_CONN_TEB0187_REV01!$I407&amp; " --&gt; ")),"---")</f>
        <v>---</v>
      </c>
      <c r="I407" s="19" t="str">
        <f>IFERROR(IF(VLOOKUP($D407&amp;"-"&amp;$E407,IF($H$4="TEB0187_REV01",CALC_CONN_TEB0187_REV01!$F:$H),3,0)="--",VLOOKUP($D407&amp;"-"&amp;$E407,IF($H$4="TEB0187_REV01",CALC_CONN_TEB0187_REV01!$F:$H),2,0),VLOOKUP($D407&amp;"-"&amp;$E407,IF($H$4="TEB0187_REV01",CALC_CONN_TEB0187_REV01!$F:$H),3,0)),"---")</f>
        <v>---</v>
      </c>
      <c r="J407" s="19" t="str">
        <f>IFERROR(VLOOKUP(I407,IF($H$4="TEB0187_REV01",RAW_c_TEB0187_REV01!$AE:$AM),9,0),"---")</f>
        <v>---</v>
      </c>
      <c r="K407" s="19" t="str">
        <f>IFERROR(VLOOKUP(D407&amp;"-"&amp;E407,IF($H$4="TEB0187_REV01",RAW_c_TEB0187_REV01!$AD:$AK,"???"),6,0),"---")</f>
        <v>---</v>
      </c>
      <c r="L407" s="19" t="str">
        <f>IFERROR(VLOOKUP(D407&amp;"-"&amp;E407,IF($H$4="TEB0187_REV01",RAW_c_TEB0187_REV01!$AD:$AL,"???"),9,0),"---")</f>
        <v>---</v>
      </c>
      <c r="M407" s="19" t="str">
        <f>IFERROR(IF(VLOOKUP($F407&amp;"-"&amp;$G407,IF($M$4="TEI0187_REV01",RAW_m_TEI0187_REV01!$F:$AU),43,0)="--","---",IF($M$4="TEI0187_REV01",RAW_m_TEI0187_REV01!$AT407&amp; " --&gt; " &amp;RAW_m_TEI0187_REV01!$AU407&amp; " --&gt; ")),"---")</f>
        <v>---</v>
      </c>
      <c r="N407" s="19" t="str">
        <f>IFERROR(VLOOKUP(F407&amp;"-"&amp;G407,IF($M$4="TEI0187_REV01",RAW_m_TEI0187_REV01!$AD:$AJ),7,0),"---")</f>
        <v>---</v>
      </c>
      <c r="O407" s="19" t="str">
        <f>IFERROR(VLOOKUP(N407,IF($M$4="TEI0187_REV01",RAW_m_TEI0187_REV01!$AJ:$AK),2,0),"---")</f>
        <v>---</v>
      </c>
      <c r="P407" s="19" t="str">
        <f>IFERROR(VLOOKUP(F407&amp;"-"&amp;G407,IF($M$4="TEI0187_REV01",RAW_m_TEI0187_REV01!$AD:$AG),3,0),"---")</f>
        <v>---</v>
      </c>
      <c r="Q407" s="19" t="str">
        <f>IFERROR(VLOOKUP(N407,IF($M$4="TEI0187_REV01",RAW_m_TEI0187_REV01!$AE:$AH),4,0),"---")</f>
        <v>---</v>
      </c>
      <c r="R407" s="19" t="str">
        <f>IFERROR(VLOOKUP(F407&amp;"-"&amp;G407,IF($M$4="TEI0187_REV01",RAW_m_TEI0187_REV01!$AD:$AG),4,0),"---")</f>
        <v>---</v>
      </c>
    </row>
    <row r="408" spans="2:18" x14ac:dyDescent="0.25">
      <c r="B408" s="78">
        <v>403</v>
      </c>
      <c r="C408" s="19" t="str">
        <f>IFERROR(INDEX(B2B!A:F,MATCH('B2B Pin Table'!B408,B2B!A:A,0),6),"---")</f>
        <v>GND</v>
      </c>
      <c r="D408" s="19" t="str">
        <f>IFERROR(IF((COUNTIF(B2B!A404:K404,H406)&lt;0),"---",INDEX(B2B!A:K,MATCH('B2B Pin Table'!B408,B2B!A:A,0),2)),"---")</f>
        <v>J2</v>
      </c>
      <c r="E408" s="19" t="str">
        <f>IFERROR(IF((COUNTIF(B2B!A404:K404,H406)&lt;0),"---",INDEX(B2B!A:K,MATCH('B2B Pin Table'!B408,B2B!A:A,0),3)),"---")</f>
        <v>C43</v>
      </c>
      <c r="F408" s="19" t="str">
        <f>IFERROR(IF((COUNTIF(B2B!A404:K404,L406)&lt;0),"---",INDEX(B2B!A:K,MATCH('B2B Pin Table'!B408,B2B!A:A,0),4)),"---")</f>
        <v>J2</v>
      </c>
      <c r="G408" s="19" t="str">
        <f>IFERROR(IF((COUNTIF(B2B!A404:K404,L406)&lt;0),"---",INDEX(B2B!A:K,MATCH('B2B Pin Table'!B408,B2B!A:A,0),5)),"---")</f>
        <v>C43</v>
      </c>
      <c r="H408" s="59" t="str">
        <f>IFERROR(IF(VLOOKUP($D408&amp;"-"&amp;$E408,IF($H$4="TEB0187_REV01",CALC_CONN_TEB0187_REV01!$F:$I),4,0)="--","---",IF($H$4="TEB0187_REV01",CALC_CONN_TEB0187_REV01!$G408&amp; " --&gt; " &amp;CALC_CONN_TEB0187_REV01!$I408&amp; " --&gt; ")),"---")</f>
        <v>---</v>
      </c>
      <c r="I408" s="19" t="str">
        <f>IFERROR(IF(VLOOKUP($D408&amp;"-"&amp;$E408,IF($H$4="TEB0187_REV01",CALC_CONN_TEB0187_REV01!$F:$H),3,0)="--",VLOOKUP($D408&amp;"-"&amp;$E408,IF($H$4="TEB0187_REV01",CALC_CONN_TEB0187_REV01!$F:$H),2,0),VLOOKUP($D408&amp;"-"&amp;$E408,IF($H$4="TEB0187_REV01",CALC_CONN_TEB0187_REV01!$F:$H),3,0)),"---")</f>
        <v>---</v>
      </c>
      <c r="J408" s="19" t="str">
        <f>IFERROR(VLOOKUP(I408,IF($H$4="TEB0187_REV01",RAW_c_TEB0187_REV01!$AE:$AM),9,0),"---")</f>
        <v>---</v>
      </c>
      <c r="K408" s="19" t="str">
        <f>IFERROR(VLOOKUP(D408&amp;"-"&amp;E408,IF($H$4="TEB0187_REV01",RAW_c_TEB0187_REV01!$AD:$AK,"???"),6,0),"---")</f>
        <v>---</v>
      </c>
      <c r="L408" s="19" t="str">
        <f>IFERROR(VLOOKUP(D408&amp;"-"&amp;E408,IF($H$4="TEB0187_REV01",RAW_c_TEB0187_REV01!$AD:$AL,"???"),9,0),"---")</f>
        <v>---</v>
      </c>
      <c r="M408" s="19" t="str">
        <f>IFERROR(IF(VLOOKUP($F408&amp;"-"&amp;$G408,IF($M$4="TEI0187_REV01",RAW_m_TEI0187_REV01!$F:$AU),43,0)="--","---",IF($M$4="TEI0187_REV01",RAW_m_TEI0187_REV01!$AT408&amp; " --&gt; " &amp;RAW_m_TEI0187_REV01!$AU408&amp; " --&gt; ")),"---")</f>
        <v>---</v>
      </c>
      <c r="N408" s="19" t="str">
        <f>IFERROR(VLOOKUP(F408&amp;"-"&amp;G408,IF($M$4="TEI0187_REV01",RAW_m_TEI0187_REV01!$AD:$AJ),7,0),"---")</f>
        <v>---</v>
      </c>
      <c r="O408" s="19" t="str">
        <f>IFERROR(VLOOKUP(N408,IF($M$4="TEI0187_REV01",RAW_m_TEI0187_REV01!$AJ:$AK),2,0),"---")</f>
        <v>---</v>
      </c>
      <c r="P408" s="19" t="str">
        <f>IFERROR(VLOOKUP(F408&amp;"-"&amp;G408,IF($M$4="TEI0187_REV01",RAW_m_TEI0187_REV01!$AD:$AG),3,0),"---")</f>
        <v>---</v>
      </c>
      <c r="Q408" s="19" t="str">
        <f>IFERROR(VLOOKUP(N408,IF($M$4="TEI0187_REV01",RAW_m_TEI0187_REV01!$AE:$AH),4,0),"---")</f>
        <v>---</v>
      </c>
      <c r="R408" s="19" t="str">
        <f>IFERROR(VLOOKUP(F408&amp;"-"&amp;G408,IF($M$4="TEI0187_REV01",RAW_m_TEI0187_REV01!$AD:$AG),4,0),"---")</f>
        <v>---</v>
      </c>
    </row>
    <row r="409" spans="2:18" x14ac:dyDescent="0.25">
      <c r="B409" s="78">
        <v>404</v>
      </c>
      <c r="C409" s="19" t="str">
        <f>IFERROR(INDEX(B2B!A:F,MATCH('B2B Pin Table'!B409,B2B!A:A,0),6),"---")</f>
        <v>SYSTEM</v>
      </c>
      <c r="D409" s="19" t="str">
        <f>IFERROR(IF((COUNTIF(B2B!A405:K405,H407)&lt;0),"---",INDEX(B2B!A:K,MATCH('B2B Pin Table'!B409,B2B!A:A,0),2)),"---")</f>
        <v>J2</v>
      </c>
      <c r="E409" s="19" t="str">
        <f>IFERROR(IF((COUNTIF(B2B!A405:K405,H407)&lt;0),"---",INDEX(B2B!A:K,MATCH('B2B Pin Table'!B409,B2B!A:A,0),3)),"---")</f>
        <v>C44</v>
      </c>
      <c r="F409" s="19" t="str">
        <f>IFERROR(IF((COUNTIF(B2B!A405:K405,L407)&lt;0),"---",INDEX(B2B!A:K,MATCH('B2B Pin Table'!B409,B2B!A:A,0),4)),"---")</f>
        <v>J2</v>
      </c>
      <c r="G409" s="19" t="str">
        <f>IFERROR(IF((COUNTIF(B2B!A405:K405,L407)&lt;0),"---",INDEX(B2B!A:K,MATCH('B2B Pin Table'!B409,B2B!A:A,0),5)),"---")</f>
        <v>C44</v>
      </c>
      <c r="H409" s="59" t="str">
        <f>IFERROR(IF(VLOOKUP($D409&amp;"-"&amp;$E409,IF($H$4="TEB0187_REV01",CALC_CONN_TEB0187_REV01!$F:$I),4,0)="--","---",IF($H$4="TEB0187_REV01",CALC_CONN_TEB0187_REV01!$G409&amp; " --&gt; " &amp;CALC_CONN_TEB0187_REV01!$I409&amp; " --&gt; ")),"---")</f>
        <v>---</v>
      </c>
      <c r="I409" s="19" t="str">
        <f>IFERROR(IF(VLOOKUP($D409&amp;"-"&amp;$E409,IF($H$4="TEB0187_REV01",CALC_CONN_TEB0187_REV01!$F:$H),3,0)="--",VLOOKUP($D409&amp;"-"&amp;$E409,IF($H$4="TEB0187_REV01",CALC_CONN_TEB0187_REV01!$F:$H),2,0),VLOOKUP($D409&amp;"-"&amp;$E409,IF($H$4="TEB0187_REV01",CALC_CONN_TEB0187_REV01!$F:$H),3,0)),"---")</f>
        <v>---</v>
      </c>
      <c r="J409" s="19" t="str">
        <f>IFERROR(VLOOKUP(I409,IF($H$4="TEB0187_REV01",RAW_c_TEB0187_REV01!$AE:$AM),9,0),"---")</f>
        <v>---</v>
      </c>
      <c r="K409" s="19" t="str">
        <f>IFERROR(VLOOKUP(D409&amp;"-"&amp;E409,IF($H$4="TEB0187_REV01",RAW_c_TEB0187_REV01!$AD:$AK,"???"),6,0),"---")</f>
        <v>---</v>
      </c>
      <c r="L409" s="19" t="str">
        <f>IFERROR(VLOOKUP(D409&amp;"-"&amp;E409,IF($H$4="TEB0187_REV01",RAW_c_TEB0187_REV01!$AD:$AL,"???"),9,0),"---")</f>
        <v>---</v>
      </c>
      <c r="M409" s="19" t="str">
        <f>IFERROR(IF(VLOOKUP($F409&amp;"-"&amp;$G409,IF($M$4="TEI0187_REV01",RAW_m_TEI0187_REV01!$F:$AU),43,0)="--","---",IF($M$4="TEI0187_REV01",RAW_m_TEI0187_REV01!$AT409&amp; " --&gt; " &amp;RAW_m_TEI0187_REV01!$AU409&amp; " --&gt; ")),"---")</f>
        <v>---</v>
      </c>
      <c r="N409" s="19" t="str">
        <f>IFERROR(VLOOKUP(F409&amp;"-"&amp;G409,IF($M$4="TEI0187_REV01",RAW_m_TEI0187_REV01!$AD:$AJ),7,0),"---")</f>
        <v>---</v>
      </c>
      <c r="O409" s="19" t="str">
        <f>IFERROR(VLOOKUP(N409,IF($M$4="TEI0187_REV01",RAW_m_TEI0187_REV01!$AJ:$AK),2,0),"---")</f>
        <v>---</v>
      </c>
      <c r="P409" s="19" t="str">
        <f>IFERROR(VLOOKUP(F409&amp;"-"&amp;G409,IF($M$4="TEI0187_REV01",RAW_m_TEI0187_REV01!$AD:$AG),3,0),"---")</f>
        <v>---</v>
      </c>
      <c r="Q409" s="19" t="str">
        <f>IFERROR(VLOOKUP(N409,IF($M$4="TEI0187_REV01",RAW_m_TEI0187_REV01!$AE:$AH),4,0),"---")</f>
        <v>---</v>
      </c>
      <c r="R409" s="19" t="str">
        <f>IFERROR(VLOOKUP(F409&amp;"-"&amp;G409,IF($M$4="TEI0187_REV01",RAW_m_TEI0187_REV01!$AD:$AG),4,0),"---")</f>
        <v>---</v>
      </c>
    </row>
    <row r="410" spans="2:18" x14ac:dyDescent="0.25">
      <c r="B410" s="78">
        <v>405</v>
      </c>
      <c r="C410" s="19" t="str">
        <f>IFERROR(INDEX(B2B!A:F,MATCH('B2B Pin Table'!B410,B2B!A:A,0),6),"---")</f>
        <v>SYSTEM</v>
      </c>
      <c r="D410" s="19" t="str">
        <f>IFERROR(IF((COUNTIF(B2B!A406:K406,H408)&lt;0),"---",INDEX(B2B!A:K,MATCH('B2B Pin Table'!B410,B2B!A:A,0),2)),"---")</f>
        <v>J2</v>
      </c>
      <c r="E410" s="19" t="str">
        <f>IFERROR(IF((COUNTIF(B2B!A406:K406,H408)&lt;0),"---",INDEX(B2B!A:K,MATCH('B2B Pin Table'!B410,B2B!A:A,0),3)),"---")</f>
        <v>C45</v>
      </c>
      <c r="F410" s="19" t="str">
        <f>IFERROR(IF((COUNTIF(B2B!A406:K406,L408)&lt;0),"---",INDEX(B2B!A:K,MATCH('B2B Pin Table'!B410,B2B!A:A,0),4)),"---")</f>
        <v>J2</v>
      </c>
      <c r="G410" s="19" t="str">
        <f>IFERROR(IF((COUNTIF(B2B!A406:K406,L408)&lt;0),"---",INDEX(B2B!A:K,MATCH('B2B Pin Table'!B410,B2B!A:A,0),5)),"---")</f>
        <v>C45</v>
      </c>
      <c r="H410" s="59" t="str">
        <f>IFERROR(IF(VLOOKUP($D410&amp;"-"&amp;$E410,IF($H$4="TEB0187_REV01",CALC_CONN_TEB0187_REV01!$F:$I),4,0)="--","---",IF($H$4="TEB0187_REV01",CALC_CONN_TEB0187_REV01!$G410&amp; " --&gt; " &amp;CALC_CONN_TEB0187_REV01!$I410&amp; " --&gt; ")),"---")</f>
        <v>---</v>
      </c>
      <c r="I410" s="19" t="str">
        <f>IFERROR(IF(VLOOKUP($D410&amp;"-"&amp;$E410,IF($H$4="TEB0187_REV01",CALC_CONN_TEB0187_REV01!$F:$H),3,0)="--",VLOOKUP($D410&amp;"-"&amp;$E410,IF($H$4="TEB0187_REV01",CALC_CONN_TEB0187_REV01!$F:$H),2,0),VLOOKUP($D410&amp;"-"&amp;$E410,IF($H$4="TEB0187_REV01",CALC_CONN_TEB0187_REV01!$F:$H),3,0)),"---")</f>
        <v>---</v>
      </c>
      <c r="J410" s="19" t="str">
        <f>IFERROR(VLOOKUP(I410,IF($H$4="TEB0187_REV01",RAW_c_TEB0187_REV01!$AE:$AM),9,0),"---")</f>
        <v>---</v>
      </c>
      <c r="K410" s="19" t="str">
        <f>IFERROR(VLOOKUP(D410&amp;"-"&amp;E410,IF($H$4="TEB0187_REV01",RAW_c_TEB0187_REV01!$AD:$AK,"???"),6,0),"---")</f>
        <v>---</v>
      </c>
      <c r="L410" s="19" t="str">
        <f>IFERROR(VLOOKUP(D410&amp;"-"&amp;E410,IF($H$4="TEB0187_REV01",RAW_c_TEB0187_REV01!$AD:$AL,"???"),9,0),"---")</f>
        <v>---</v>
      </c>
      <c r="M410" s="19" t="str">
        <f>IFERROR(IF(VLOOKUP($F410&amp;"-"&amp;$G410,IF($M$4="TEI0187_REV01",RAW_m_TEI0187_REV01!$F:$AU),43,0)="--","---",IF($M$4="TEI0187_REV01",RAW_m_TEI0187_REV01!$AT410&amp; " --&gt; " &amp;RAW_m_TEI0187_REV01!$AU410&amp; " --&gt; ")),"---")</f>
        <v>---</v>
      </c>
      <c r="N410" s="19" t="str">
        <f>IFERROR(VLOOKUP(F410&amp;"-"&amp;G410,IF($M$4="TEI0187_REV01",RAW_m_TEI0187_REV01!$AD:$AJ),7,0),"---")</f>
        <v>---</v>
      </c>
      <c r="O410" s="19" t="str">
        <f>IFERROR(VLOOKUP(N410,IF($M$4="TEI0187_REV01",RAW_m_TEI0187_REV01!$AJ:$AK),2,0),"---")</f>
        <v>---</v>
      </c>
      <c r="P410" s="19" t="str">
        <f>IFERROR(VLOOKUP(F410&amp;"-"&amp;G410,IF($M$4="TEI0187_REV01",RAW_m_TEI0187_REV01!$AD:$AG),3,0),"---")</f>
        <v>---</v>
      </c>
      <c r="Q410" s="19" t="str">
        <f>IFERROR(VLOOKUP(N410,IF($M$4="TEI0187_REV01",RAW_m_TEI0187_REV01!$AE:$AH),4,0),"---")</f>
        <v>---</v>
      </c>
      <c r="R410" s="19" t="str">
        <f>IFERROR(VLOOKUP(F410&amp;"-"&amp;G410,IF($M$4="TEI0187_REV01",RAW_m_TEI0187_REV01!$AD:$AG),4,0),"---")</f>
        <v>---</v>
      </c>
    </row>
    <row r="411" spans="2:18" x14ac:dyDescent="0.25">
      <c r="B411" s="78">
        <v>406</v>
      </c>
      <c r="C411" s="19" t="str">
        <f>IFERROR(INDEX(B2B!A:F,MATCH('B2B Pin Table'!B411,B2B!A:A,0),6),"---")</f>
        <v>SYSTEM</v>
      </c>
      <c r="D411" s="19" t="str">
        <f>IFERROR(IF((COUNTIF(B2B!A407:K407,H409)&lt;0),"---",INDEX(B2B!A:K,MATCH('B2B Pin Table'!B411,B2B!A:A,0),2)),"---")</f>
        <v>J2</v>
      </c>
      <c r="E411" s="19" t="str">
        <f>IFERROR(IF((COUNTIF(B2B!A407:K407,H409)&lt;0),"---",INDEX(B2B!A:K,MATCH('B2B Pin Table'!B411,B2B!A:A,0),3)),"---")</f>
        <v>C46</v>
      </c>
      <c r="F411" s="19" t="str">
        <f>IFERROR(IF((COUNTIF(B2B!A407:K407,L409)&lt;0),"---",INDEX(B2B!A:K,MATCH('B2B Pin Table'!B411,B2B!A:A,0),4)),"---")</f>
        <v>J2</v>
      </c>
      <c r="G411" s="19" t="str">
        <f>IFERROR(IF((COUNTIF(B2B!A407:K407,L409)&lt;0),"---",INDEX(B2B!A:K,MATCH('B2B Pin Table'!B411,B2B!A:A,0),5)),"---")</f>
        <v>C46</v>
      </c>
      <c r="H411" s="59" t="str">
        <f>IFERROR(IF(VLOOKUP($D411&amp;"-"&amp;$E411,IF($H$4="TEB0187_REV01",CALC_CONN_TEB0187_REV01!$F:$I),4,0)="--","---",IF($H$4="TEB0187_REV01",CALC_CONN_TEB0187_REV01!$G411&amp; " --&gt; " &amp;CALC_CONN_TEB0187_REV01!$I411&amp; " --&gt; ")),"---")</f>
        <v>---</v>
      </c>
      <c r="I411" s="19" t="str">
        <f>IFERROR(IF(VLOOKUP($D411&amp;"-"&amp;$E411,IF($H$4="TEB0187_REV01",CALC_CONN_TEB0187_REV01!$F:$H),3,0)="--",VLOOKUP($D411&amp;"-"&amp;$E411,IF($H$4="TEB0187_REV01",CALC_CONN_TEB0187_REV01!$F:$H),2,0),VLOOKUP($D411&amp;"-"&amp;$E411,IF($H$4="TEB0187_REV01",CALC_CONN_TEB0187_REV01!$F:$H),3,0)),"---")</f>
        <v>---</v>
      </c>
      <c r="J411" s="19" t="str">
        <f>IFERROR(VLOOKUP(I411,IF($H$4="TEB0187_REV01",RAW_c_TEB0187_REV01!$AE:$AM),9,0),"---")</f>
        <v>---</v>
      </c>
      <c r="K411" s="19" t="str">
        <f>IFERROR(VLOOKUP(D411&amp;"-"&amp;E411,IF($H$4="TEB0187_REV01",RAW_c_TEB0187_REV01!$AD:$AK,"???"),6,0),"---")</f>
        <v>---</v>
      </c>
      <c r="L411" s="19" t="str">
        <f>IFERROR(VLOOKUP(D411&amp;"-"&amp;E411,IF($H$4="TEB0187_REV01",RAW_c_TEB0187_REV01!$AD:$AL,"???"),9,0),"---")</f>
        <v>---</v>
      </c>
      <c r="M411" s="19" t="str">
        <f>IFERROR(IF(VLOOKUP($F411&amp;"-"&amp;$G411,IF($M$4="TEI0187_REV01",RAW_m_TEI0187_REV01!$F:$AU),43,0)="--","---",IF($M$4="TEI0187_REV01",RAW_m_TEI0187_REV01!$AT411&amp; " --&gt; " &amp;RAW_m_TEI0187_REV01!$AU411&amp; " --&gt; ")),"---")</f>
        <v>---</v>
      </c>
      <c r="N411" s="19" t="str">
        <f>IFERROR(VLOOKUP(F411&amp;"-"&amp;G411,IF($M$4="TEI0187_REV01",RAW_m_TEI0187_REV01!$AD:$AJ),7,0),"---")</f>
        <v>---</v>
      </c>
      <c r="O411" s="19" t="str">
        <f>IFERROR(VLOOKUP(N411,IF($M$4="TEI0187_REV01",RAW_m_TEI0187_REV01!$AJ:$AK),2,0),"---")</f>
        <v>---</v>
      </c>
      <c r="P411" s="19" t="str">
        <f>IFERROR(VLOOKUP(F411&amp;"-"&amp;G411,IF($M$4="TEI0187_REV01",RAW_m_TEI0187_REV01!$AD:$AG),3,0),"---")</f>
        <v>---</v>
      </c>
      <c r="Q411" s="19" t="str">
        <f>IFERROR(VLOOKUP(N411,IF($M$4="TEI0187_REV01",RAW_m_TEI0187_REV01!$AE:$AH),4,0),"---")</f>
        <v>---</v>
      </c>
      <c r="R411" s="19" t="str">
        <f>IFERROR(VLOOKUP(F411&amp;"-"&amp;G411,IF($M$4="TEI0187_REV01",RAW_m_TEI0187_REV01!$AD:$AG),4,0),"---")</f>
        <v>---</v>
      </c>
    </row>
    <row r="412" spans="2:18" x14ac:dyDescent="0.25">
      <c r="B412" s="78">
        <v>407</v>
      </c>
      <c r="C412" s="19" t="str">
        <f>IFERROR(INDEX(B2B!A:F,MATCH('B2B Pin Table'!B412,B2B!A:A,0),6),"---")</f>
        <v>SYSTEM</v>
      </c>
      <c r="D412" s="19" t="str">
        <f>IFERROR(IF((COUNTIF(B2B!A408:K408,H410)&lt;0),"---",INDEX(B2B!A:K,MATCH('B2B Pin Table'!B412,B2B!A:A,0),2)),"---")</f>
        <v>J2</v>
      </c>
      <c r="E412" s="19" t="str">
        <f>IFERROR(IF((COUNTIF(B2B!A408:K408,H410)&lt;0),"---",INDEX(B2B!A:K,MATCH('B2B Pin Table'!B412,B2B!A:A,0),3)),"---")</f>
        <v>C47</v>
      </c>
      <c r="F412" s="19" t="str">
        <f>IFERROR(IF((COUNTIF(B2B!A408:K408,L410)&lt;0),"---",INDEX(B2B!A:K,MATCH('B2B Pin Table'!B412,B2B!A:A,0),4)),"---")</f>
        <v>J2</v>
      </c>
      <c r="G412" s="19" t="str">
        <f>IFERROR(IF((COUNTIF(B2B!A408:K408,L410)&lt;0),"---",INDEX(B2B!A:K,MATCH('B2B Pin Table'!B412,B2B!A:A,0),5)),"---")</f>
        <v>C47</v>
      </c>
      <c r="H412" s="59" t="str">
        <f>IFERROR(IF(VLOOKUP($D412&amp;"-"&amp;$E412,IF($H$4="TEB0187_REV01",CALC_CONN_TEB0187_REV01!$F:$I),4,0)="--","---",IF($H$4="TEB0187_REV01",CALC_CONN_TEB0187_REV01!$G412&amp; " --&gt; " &amp;CALC_CONN_TEB0187_REV01!$I412&amp; " --&gt; ")),"---")</f>
        <v>---</v>
      </c>
      <c r="I412" s="19" t="str">
        <f>IFERROR(IF(VLOOKUP($D412&amp;"-"&amp;$E412,IF($H$4="TEB0187_REV01",CALC_CONN_TEB0187_REV01!$F:$H),3,0)="--",VLOOKUP($D412&amp;"-"&amp;$E412,IF($H$4="TEB0187_REV01",CALC_CONN_TEB0187_REV01!$F:$H),2,0),VLOOKUP($D412&amp;"-"&amp;$E412,IF($H$4="TEB0187_REV01",CALC_CONN_TEB0187_REV01!$F:$H),3,0)),"---")</f>
        <v>---</v>
      </c>
      <c r="J412" s="19" t="str">
        <f>IFERROR(VLOOKUP(I412,IF($H$4="TEB0187_REV01",RAW_c_TEB0187_REV01!$AE:$AM),9,0),"---")</f>
        <v>---</v>
      </c>
      <c r="K412" s="19" t="str">
        <f>IFERROR(VLOOKUP(D412&amp;"-"&amp;E412,IF($H$4="TEB0187_REV01",RAW_c_TEB0187_REV01!$AD:$AK,"???"),6,0),"---")</f>
        <v>---</v>
      </c>
      <c r="L412" s="19" t="str">
        <f>IFERROR(VLOOKUP(D412&amp;"-"&amp;E412,IF($H$4="TEB0187_REV01",RAW_c_TEB0187_REV01!$AD:$AL,"???"),9,0),"---")</f>
        <v>---</v>
      </c>
      <c r="M412" s="19" t="str">
        <f>IFERROR(IF(VLOOKUP($F412&amp;"-"&amp;$G412,IF($M$4="TEI0187_REV01",RAW_m_TEI0187_REV01!$F:$AU),43,0)="--","---",IF($M$4="TEI0187_REV01",RAW_m_TEI0187_REV01!$AT412&amp; " --&gt; " &amp;RAW_m_TEI0187_REV01!$AU412&amp; " --&gt; ")),"---")</f>
        <v>---</v>
      </c>
      <c r="N412" s="19" t="str">
        <f>IFERROR(VLOOKUP(F412&amp;"-"&amp;G412,IF($M$4="TEI0187_REV01",RAW_m_TEI0187_REV01!$AD:$AJ),7,0),"---")</f>
        <v>---</v>
      </c>
      <c r="O412" s="19" t="str">
        <f>IFERROR(VLOOKUP(N412,IF($M$4="TEI0187_REV01",RAW_m_TEI0187_REV01!$AJ:$AK),2,0),"---")</f>
        <v>---</v>
      </c>
      <c r="P412" s="19" t="str">
        <f>IFERROR(VLOOKUP(F412&amp;"-"&amp;G412,IF($M$4="TEI0187_REV01",RAW_m_TEI0187_REV01!$AD:$AG),3,0),"---")</f>
        <v>---</v>
      </c>
      <c r="Q412" s="19" t="str">
        <f>IFERROR(VLOOKUP(N412,IF($M$4="TEI0187_REV01",RAW_m_TEI0187_REV01!$AE:$AH),4,0),"---")</f>
        <v>---</v>
      </c>
      <c r="R412" s="19" t="str">
        <f>IFERROR(VLOOKUP(F412&amp;"-"&amp;G412,IF($M$4="TEI0187_REV01",RAW_m_TEI0187_REV01!$AD:$AG),4,0),"---")</f>
        <v>---</v>
      </c>
    </row>
    <row r="413" spans="2:18" x14ac:dyDescent="0.25">
      <c r="B413" s="78">
        <v>408</v>
      </c>
      <c r="C413" s="19" t="str">
        <f>IFERROR(INDEX(B2B!A:F,MATCH('B2B Pin Table'!B413,B2B!A:A,0),6),"---")</f>
        <v>GND</v>
      </c>
      <c r="D413" s="19" t="str">
        <f>IFERROR(IF((COUNTIF(B2B!A409:K409,H411)&lt;0),"---",INDEX(B2B!A:K,MATCH('B2B Pin Table'!B413,B2B!A:A,0),2)),"---")</f>
        <v>J2</v>
      </c>
      <c r="E413" s="19" t="str">
        <f>IFERROR(IF((COUNTIF(B2B!A409:K409,H411)&lt;0),"---",INDEX(B2B!A:K,MATCH('B2B Pin Table'!B413,B2B!A:A,0),3)),"---")</f>
        <v>C48</v>
      </c>
      <c r="F413" s="19" t="str">
        <f>IFERROR(IF((COUNTIF(B2B!A409:K409,L411)&lt;0),"---",INDEX(B2B!A:K,MATCH('B2B Pin Table'!B413,B2B!A:A,0),4)),"---")</f>
        <v>J2</v>
      </c>
      <c r="G413" s="19" t="str">
        <f>IFERROR(IF((COUNTIF(B2B!A409:K409,L411)&lt;0),"---",INDEX(B2B!A:K,MATCH('B2B Pin Table'!B413,B2B!A:A,0),5)),"---")</f>
        <v>C48</v>
      </c>
      <c r="H413" s="59" t="str">
        <f>IFERROR(IF(VLOOKUP($D413&amp;"-"&amp;$E413,IF($H$4="TEB0187_REV01",CALC_CONN_TEB0187_REV01!$F:$I),4,0)="--","---",IF($H$4="TEB0187_REV01",CALC_CONN_TEB0187_REV01!$G413&amp; " --&gt; " &amp;CALC_CONN_TEB0187_REV01!$I413&amp; " --&gt; ")),"---")</f>
        <v>---</v>
      </c>
      <c r="I413" s="19" t="str">
        <f>IFERROR(IF(VLOOKUP($D413&amp;"-"&amp;$E413,IF($H$4="TEB0187_REV01",CALC_CONN_TEB0187_REV01!$F:$H),3,0)="--",VLOOKUP($D413&amp;"-"&amp;$E413,IF($H$4="TEB0187_REV01",CALC_CONN_TEB0187_REV01!$F:$H),2,0),VLOOKUP($D413&amp;"-"&amp;$E413,IF($H$4="TEB0187_REV01",CALC_CONN_TEB0187_REV01!$F:$H),3,0)),"---")</f>
        <v>---</v>
      </c>
      <c r="J413" s="19" t="str">
        <f>IFERROR(VLOOKUP(I413,IF($H$4="TEB0187_REV01",RAW_c_TEB0187_REV01!$AE:$AM),9,0),"---")</f>
        <v>---</v>
      </c>
      <c r="K413" s="19" t="str">
        <f>IFERROR(VLOOKUP(D413&amp;"-"&amp;E413,IF($H$4="TEB0187_REV01",RAW_c_TEB0187_REV01!$AD:$AK,"???"),6,0),"---")</f>
        <v>---</v>
      </c>
      <c r="L413" s="19" t="str">
        <f>IFERROR(VLOOKUP(D413&amp;"-"&amp;E413,IF($H$4="TEB0187_REV01",RAW_c_TEB0187_REV01!$AD:$AL,"???"),9,0),"---")</f>
        <v>---</v>
      </c>
      <c r="M413" s="19" t="str">
        <f>IFERROR(IF(VLOOKUP($F413&amp;"-"&amp;$G413,IF($M$4="TEI0187_REV01",RAW_m_TEI0187_REV01!$F:$AU),43,0)="--","---",IF($M$4="TEI0187_REV01",RAW_m_TEI0187_REV01!$AT413&amp; " --&gt; " &amp;RAW_m_TEI0187_REV01!$AU413&amp; " --&gt; ")),"---")</f>
        <v>---</v>
      </c>
      <c r="N413" s="19" t="str">
        <f>IFERROR(VLOOKUP(F413&amp;"-"&amp;G413,IF($M$4="TEI0187_REV01",RAW_m_TEI0187_REV01!$AD:$AJ),7,0),"---")</f>
        <v>---</v>
      </c>
      <c r="O413" s="19" t="str">
        <f>IFERROR(VLOOKUP(N413,IF($M$4="TEI0187_REV01",RAW_m_TEI0187_REV01!$AJ:$AK),2,0),"---")</f>
        <v>---</v>
      </c>
      <c r="P413" s="19" t="str">
        <f>IFERROR(VLOOKUP(F413&amp;"-"&amp;G413,IF($M$4="TEI0187_REV01",RAW_m_TEI0187_REV01!$AD:$AG),3,0),"---")</f>
        <v>---</v>
      </c>
      <c r="Q413" s="19" t="str">
        <f>IFERROR(VLOOKUP(N413,IF($M$4="TEI0187_REV01",RAW_m_TEI0187_REV01!$AE:$AH),4,0),"---")</f>
        <v>---</v>
      </c>
      <c r="R413" s="19" t="str">
        <f>IFERROR(VLOOKUP(F413&amp;"-"&amp;G413,IF($M$4="TEI0187_REV01",RAW_m_TEI0187_REV01!$AD:$AG),4,0),"---")</f>
        <v>---</v>
      </c>
    </row>
    <row r="414" spans="2:18" x14ac:dyDescent="0.25">
      <c r="B414" s="78">
        <v>409</v>
      </c>
      <c r="C414" s="19" t="str">
        <f>IFERROR(INDEX(B2B!A:F,MATCH('B2B Pin Table'!B414,B2B!A:A,0),6),"---")</f>
        <v>GND</v>
      </c>
      <c r="D414" s="19" t="str">
        <f>IFERROR(IF((COUNTIF(B2B!A410:K410,H412)&lt;0),"---",INDEX(B2B!A:K,MATCH('B2B Pin Table'!B414,B2B!A:A,0),2)),"---")</f>
        <v>J2</v>
      </c>
      <c r="E414" s="19" t="str">
        <f>IFERROR(IF((COUNTIF(B2B!A410:K410,H412)&lt;0),"---",INDEX(B2B!A:K,MATCH('B2B Pin Table'!B414,B2B!A:A,0),3)),"---")</f>
        <v>C49</v>
      </c>
      <c r="F414" s="19" t="str">
        <f>IFERROR(IF((COUNTIF(B2B!A410:K410,L412)&lt;0),"---",INDEX(B2B!A:K,MATCH('B2B Pin Table'!B414,B2B!A:A,0),4)),"---")</f>
        <v>J2</v>
      </c>
      <c r="G414" s="19" t="str">
        <f>IFERROR(IF((COUNTIF(B2B!A410:K410,L412)&lt;0),"---",INDEX(B2B!A:K,MATCH('B2B Pin Table'!B414,B2B!A:A,0),5)),"---")</f>
        <v>C49</v>
      </c>
      <c r="H414" s="59" t="str">
        <f>IFERROR(IF(VLOOKUP($D414&amp;"-"&amp;$E414,IF($H$4="TEB0187_REV01",CALC_CONN_TEB0187_REV01!$F:$I),4,0)="--","---",IF($H$4="TEB0187_REV01",CALC_CONN_TEB0187_REV01!$G414&amp; " --&gt; " &amp;CALC_CONN_TEB0187_REV01!$I414&amp; " --&gt; ")),"---")</f>
        <v>---</v>
      </c>
      <c r="I414" s="19" t="str">
        <f>IFERROR(IF(VLOOKUP($D414&amp;"-"&amp;$E414,IF($H$4="TEB0187_REV01",CALC_CONN_TEB0187_REV01!$F:$H),3,0)="--",VLOOKUP($D414&amp;"-"&amp;$E414,IF($H$4="TEB0187_REV01",CALC_CONN_TEB0187_REV01!$F:$H),2,0),VLOOKUP($D414&amp;"-"&amp;$E414,IF($H$4="TEB0187_REV01",CALC_CONN_TEB0187_REV01!$F:$H),3,0)),"---")</f>
        <v>---</v>
      </c>
      <c r="J414" s="19" t="str">
        <f>IFERROR(VLOOKUP(I414,IF($H$4="TEB0187_REV01",RAW_c_TEB0187_REV01!$AE:$AM),9,0),"---")</f>
        <v>---</v>
      </c>
      <c r="K414" s="19" t="str">
        <f>IFERROR(VLOOKUP(D414&amp;"-"&amp;E414,IF($H$4="TEB0187_REV01",RAW_c_TEB0187_REV01!$AD:$AK,"???"),6,0),"---")</f>
        <v>---</v>
      </c>
      <c r="L414" s="19" t="str">
        <f>IFERROR(VLOOKUP(D414&amp;"-"&amp;E414,IF($H$4="TEB0187_REV01",RAW_c_TEB0187_REV01!$AD:$AL,"???"),9,0),"---")</f>
        <v>---</v>
      </c>
      <c r="M414" s="19" t="str">
        <f>IFERROR(IF(VLOOKUP($F414&amp;"-"&amp;$G414,IF($M$4="TEI0187_REV01",RAW_m_TEI0187_REV01!$F:$AU),43,0)="--","---",IF($M$4="TEI0187_REV01",RAW_m_TEI0187_REV01!$AT414&amp; " --&gt; " &amp;RAW_m_TEI0187_REV01!$AU414&amp; " --&gt; ")),"---")</f>
        <v>---</v>
      </c>
      <c r="N414" s="19" t="str">
        <f>IFERROR(VLOOKUP(F414&amp;"-"&amp;G414,IF($M$4="TEI0187_REV01",RAW_m_TEI0187_REV01!$AD:$AJ),7,0),"---")</f>
        <v>---</v>
      </c>
      <c r="O414" s="19" t="str">
        <f>IFERROR(VLOOKUP(N414,IF($M$4="TEI0187_REV01",RAW_m_TEI0187_REV01!$AJ:$AK),2,0),"---")</f>
        <v>---</v>
      </c>
      <c r="P414" s="19" t="str">
        <f>IFERROR(VLOOKUP(F414&amp;"-"&amp;G414,IF($M$4="TEI0187_REV01",RAW_m_TEI0187_REV01!$AD:$AG),3,0),"---")</f>
        <v>---</v>
      </c>
      <c r="Q414" s="19" t="str">
        <f>IFERROR(VLOOKUP(N414,IF($M$4="TEI0187_REV01",RAW_m_TEI0187_REV01!$AE:$AH),4,0),"---")</f>
        <v>---</v>
      </c>
      <c r="R414" s="19" t="str">
        <f>IFERROR(VLOOKUP(F414&amp;"-"&amp;G414,IF($M$4="TEI0187_REV01",RAW_m_TEI0187_REV01!$AD:$AG),4,0),"---")</f>
        <v>---</v>
      </c>
    </row>
    <row r="415" spans="2:18" x14ac:dyDescent="0.25">
      <c r="B415" s="78">
        <v>410</v>
      </c>
      <c r="C415" s="19" t="str">
        <f>IFERROR(INDEX(B2B!A:F,MATCH('B2B Pin Table'!B415,B2B!A:A,0),6),"---")</f>
        <v>PWR</v>
      </c>
      <c r="D415" s="19" t="str">
        <f>IFERROR(IF((COUNTIF(B2B!A411:K411,H413)&lt;0),"---",INDEX(B2B!A:K,MATCH('B2B Pin Table'!B415,B2B!A:A,0),2)),"---")</f>
        <v>J2</v>
      </c>
      <c r="E415" s="19" t="str">
        <f>IFERROR(IF((COUNTIF(B2B!A411:K411,H413)&lt;0),"---",INDEX(B2B!A:K,MATCH('B2B Pin Table'!B415,B2B!A:A,0),3)),"---")</f>
        <v>C50</v>
      </c>
      <c r="F415" s="19" t="str">
        <f>IFERROR(IF((COUNTIF(B2B!A411:K411,L413)&lt;0),"---",INDEX(B2B!A:K,MATCH('B2B Pin Table'!B415,B2B!A:A,0),4)),"---")</f>
        <v>J2</v>
      </c>
      <c r="G415" s="19" t="str">
        <f>IFERROR(IF((COUNTIF(B2B!A411:K411,L413)&lt;0),"---",INDEX(B2B!A:K,MATCH('B2B Pin Table'!B415,B2B!A:A,0),5)),"---")</f>
        <v>C50</v>
      </c>
      <c r="H415" s="59" t="str">
        <f>IFERROR(IF(VLOOKUP($D415&amp;"-"&amp;$E415,IF($H$4="TEB0187_REV01",CALC_CONN_TEB0187_REV01!$F:$I),4,0)="--","---",IF($H$4="TEB0187_REV01",CALC_CONN_TEB0187_REV01!$G415&amp; " --&gt; " &amp;CALC_CONN_TEB0187_REV01!$I415&amp; " --&gt; ")),"---")</f>
        <v>---</v>
      </c>
      <c r="I415" s="19" t="str">
        <f>IFERROR(IF(VLOOKUP($D415&amp;"-"&amp;$E415,IF($H$4="TEB0187_REV01",CALC_CONN_TEB0187_REV01!$F:$H),3,0)="--",VLOOKUP($D415&amp;"-"&amp;$E415,IF($H$4="TEB0187_REV01",CALC_CONN_TEB0187_REV01!$F:$H),2,0),VLOOKUP($D415&amp;"-"&amp;$E415,IF($H$4="TEB0187_REV01",CALC_CONN_TEB0187_REV01!$F:$H),3,0)),"---")</f>
        <v>---</v>
      </c>
      <c r="J415" s="19" t="str">
        <f>IFERROR(VLOOKUP(I415,IF($H$4="TEB0187_REV01",RAW_c_TEB0187_REV01!$AE:$AM),9,0),"---")</f>
        <v>---</v>
      </c>
      <c r="K415" s="19" t="str">
        <f>IFERROR(VLOOKUP(D415&amp;"-"&amp;E415,IF($H$4="TEB0187_REV01",RAW_c_TEB0187_REV01!$AD:$AK,"???"),6,0),"---")</f>
        <v>---</v>
      </c>
      <c r="L415" s="19" t="str">
        <f>IFERROR(VLOOKUP(D415&amp;"-"&amp;E415,IF($H$4="TEB0187_REV01",RAW_c_TEB0187_REV01!$AD:$AL,"???"),9,0),"---")</f>
        <v>---</v>
      </c>
      <c r="M415" s="19" t="str">
        <f>IFERROR(IF(VLOOKUP($F415&amp;"-"&amp;$G415,IF($M$4="TEI0187_REV01",RAW_m_TEI0187_REV01!$F:$AU),43,0)="--","---",IF($M$4="TEI0187_REV01",RAW_m_TEI0187_REV01!$AT415&amp; " --&gt; " &amp;RAW_m_TEI0187_REV01!$AU415&amp; " --&gt; ")),"---")</f>
        <v>---</v>
      </c>
      <c r="N415" s="19" t="str">
        <f>IFERROR(VLOOKUP(F415&amp;"-"&amp;G415,IF($M$4="TEI0187_REV01",RAW_m_TEI0187_REV01!$AD:$AJ),7,0),"---")</f>
        <v>---</v>
      </c>
      <c r="O415" s="19" t="str">
        <f>IFERROR(VLOOKUP(N415,IF($M$4="TEI0187_REV01",RAW_m_TEI0187_REV01!$AJ:$AK),2,0),"---")</f>
        <v>---</v>
      </c>
      <c r="P415" s="19" t="str">
        <f>IFERROR(VLOOKUP(F415&amp;"-"&amp;G415,IF($M$4="TEI0187_REV01",RAW_m_TEI0187_REV01!$AD:$AG),3,0),"---")</f>
        <v>---</v>
      </c>
      <c r="Q415" s="19" t="str">
        <f>IFERROR(VLOOKUP(N415,IF($M$4="TEI0187_REV01",RAW_m_TEI0187_REV01!$AE:$AH),4,0),"---")</f>
        <v>---</v>
      </c>
      <c r="R415" s="19" t="str">
        <f>IFERROR(VLOOKUP(F415&amp;"-"&amp;G415,IF($M$4="TEI0187_REV01",RAW_m_TEI0187_REV01!$AD:$AG),4,0),"---")</f>
        <v>---</v>
      </c>
    </row>
    <row r="416" spans="2:18" x14ac:dyDescent="0.25">
      <c r="B416" s="78">
        <v>411</v>
      </c>
      <c r="C416" s="19" t="str">
        <f>IFERROR(INDEX(B2B!A:F,MATCH('B2B Pin Table'!B416,B2B!A:A,0),6),"---")</f>
        <v>PWR</v>
      </c>
      <c r="D416" s="19" t="str">
        <f>IFERROR(IF((COUNTIF(B2B!A412:K412,H414)&lt;0),"---",INDEX(B2B!A:K,MATCH('B2B Pin Table'!B416,B2B!A:A,0),2)),"---")</f>
        <v>J2</v>
      </c>
      <c r="E416" s="19" t="str">
        <f>IFERROR(IF((COUNTIF(B2B!A412:K412,H414)&lt;0),"---",INDEX(B2B!A:K,MATCH('B2B Pin Table'!B416,B2B!A:A,0),3)),"---")</f>
        <v>C51</v>
      </c>
      <c r="F416" s="19" t="str">
        <f>IFERROR(IF((COUNTIF(B2B!A412:K412,L414)&lt;0),"---",INDEX(B2B!A:K,MATCH('B2B Pin Table'!B416,B2B!A:A,0),4)),"---")</f>
        <v>J2</v>
      </c>
      <c r="G416" s="19" t="str">
        <f>IFERROR(IF((COUNTIF(B2B!A412:K412,L414)&lt;0),"---",INDEX(B2B!A:K,MATCH('B2B Pin Table'!B416,B2B!A:A,0),5)),"---")</f>
        <v>C51</v>
      </c>
      <c r="H416" s="59" t="str">
        <f>IFERROR(IF(VLOOKUP($D416&amp;"-"&amp;$E416,IF($H$4="TEB0187_REV01",CALC_CONN_TEB0187_REV01!$F:$I),4,0)="--","---",IF($H$4="TEB0187_REV01",CALC_CONN_TEB0187_REV01!$G416&amp; " --&gt; " &amp;CALC_CONN_TEB0187_REV01!$I416&amp; " --&gt; ")),"---")</f>
        <v>---</v>
      </c>
      <c r="I416" s="19" t="str">
        <f>IFERROR(IF(VLOOKUP($D416&amp;"-"&amp;$E416,IF($H$4="TEB0187_REV01",CALC_CONN_TEB0187_REV01!$F:$H),3,0)="--",VLOOKUP($D416&amp;"-"&amp;$E416,IF($H$4="TEB0187_REV01",CALC_CONN_TEB0187_REV01!$F:$H),2,0),VLOOKUP($D416&amp;"-"&amp;$E416,IF($H$4="TEB0187_REV01",CALC_CONN_TEB0187_REV01!$F:$H),3,0)),"---")</f>
        <v>---</v>
      </c>
      <c r="J416" s="19" t="str">
        <f>IFERROR(VLOOKUP(I416,IF($H$4="TEB0187_REV01",RAW_c_TEB0187_REV01!$AE:$AM),9,0),"---")</f>
        <v>---</v>
      </c>
      <c r="K416" s="19" t="str">
        <f>IFERROR(VLOOKUP(D416&amp;"-"&amp;E416,IF($H$4="TEB0187_REV01",RAW_c_TEB0187_REV01!$AD:$AK,"???"),6,0),"---")</f>
        <v>---</v>
      </c>
      <c r="L416" s="19" t="str">
        <f>IFERROR(VLOOKUP(D416&amp;"-"&amp;E416,IF($H$4="TEB0187_REV01",RAW_c_TEB0187_REV01!$AD:$AL,"???"),9,0),"---")</f>
        <v>---</v>
      </c>
      <c r="M416" s="19" t="str">
        <f>IFERROR(IF(VLOOKUP($F416&amp;"-"&amp;$G416,IF($M$4="TEI0187_REV01",RAW_m_TEI0187_REV01!$F:$AU),43,0)="--","---",IF($M$4="TEI0187_REV01",RAW_m_TEI0187_REV01!$AT416&amp; " --&gt; " &amp;RAW_m_TEI0187_REV01!$AU416&amp; " --&gt; ")),"---")</f>
        <v>---</v>
      </c>
      <c r="N416" s="19" t="str">
        <f>IFERROR(VLOOKUP(F416&amp;"-"&amp;G416,IF($M$4="TEI0187_REV01",RAW_m_TEI0187_REV01!$AD:$AJ),7,0),"---")</f>
        <v>---</v>
      </c>
      <c r="O416" s="19" t="str">
        <f>IFERROR(VLOOKUP(N416,IF($M$4="TEI0187_REV01",RAW_m_TEI0187_REV01!$AJ:$AK),2,0),"---")</f>
        <v>---</v>
      </c>
      <c r="P416" s="19" t="str">
        <f>IFERROR(VLOOKUP(F416&amp;"-"&amp;G416,IF($M$4="TEI0187_REV01",RAW_m_TEI0187_REV01!$AD:$AG),3,0),"---")</f>
        <v>---</v>
      </c>
      <c r="Q416" s="19" t="str">
        <f>IFERROR(VLOOKUP(N416,IF($M$4="TEI0187_REV01",RAW_m_TEI0187_REV01!$AE:$AH),4,0),"---")</f>
        <v>---</v>
      </c>
      <c r="R416" s="19" t="str">
        <f>IFERROR(VLOOKUP(F416&amp;"-"&amp;G416,IF($M$4="TEI0187_REV01",RAW_m_TEI0187_REV01!$AD:$AG),4,0),"---")</f>
        <v>---</v>
      </c>
    </row>
    <row r="417" spans="2:18" x14ac:dyDescent="0.25">
      <c r="B417" s="78">
        <v>412</v>
      </c>
      <c r="C417" s="19" t="str">
        <f>IFERROR(INDEX(B2B!A:F,MATCH('B2B Pin Table'!B417,B2B!A:A,0),6),"---")</f>
        <v>PWR</v>
      </c>
      <c r="D417" s="19" t="str">
        <f>IFERROR(IF((COUNTIF(B2B!A413:K413,H415)&lt;0),"---",INDEX(B2B!A:K,MATCH('B2B Pin Table'!B417,B2B!A:A,0),2)),"---")</f>
        <v>J2</v>
      </c>
      <c r="E417" s="19" t="str">
        <f>IFERROR(IF((COUNTIF(B2B!A413:K413,H415)&lt;0),"---",INDEX(B2B!A:K,MATCH('B2B Pin Table'!B417,B2B!A:A,0),3)),"---")</f>
        <v>C52</v>
      </c>
      <c r="F417" s="19" t="str">
        <f>IFERROR(IF((COUNTIF(B2B!A413:K413,L415)&lt;0),"---",INDEX(B2B!A:K,MATCH('B2B Pin Table'!B417,B2B!A:A,0),4)),"---")</f>
        <v>J2</v>
      </c>
      <c r="G417" s="19" t="str">
        <f>IFERROR(IF((COUNTIF(B2B!A413:K413,L415)&lt;0),"---",INDEX(B2B!A:K,MATCH('B2B Pin Table'!B417,B2B!A:A,0),5)),"---")</f>
        <v>C52</v>
      </c>
      <c r="H417" s="59" t="str">
        <f>IFERROR(IF(VLOOKUP($D417&amp;"-"&amp;$E417,IF($H$4="TEB0187_REV01",CALC_CONN_TEB0187_REV01!$F:$I),4,0)="--","---",IF($H$4="TEB0187_REV01",CALC_CONN_TEB0187_REV01!$G417&amp; " --&gt; " &amp;CALC_CONN_TEB0187_REV01!$I417&amp; " --&gt; ")),"---")</f>
        <v>---</v>
      </c>
      <c r="I417" s="19" t="str">
        <f>IFERROR(IF(VLOOKUP($D417&amp;"-"&amp;$E417,IF($H$4="TEB0187_REV01",CALC_CONN_TEB0187_REV01!$F:$H),3,0)="--",VLOOKUP($D417&amp;"-"&amp;$E417,IF($H$4="TEB0187_REV01",CALC_CONN_TEB0187_REV01!$F:$H),2,0),VLOOKUP($D417&amp;"-"&amp;$E417,IF($H$4="TEB0187_REV01",CALC_CONN_TEB0187_REV01!$F:$H),3,0)),"---")</f>
        <v>---</v>
      </c>
      <c r="J417" s="19" t="str">
        <f>IFERROR(VLOOKUP(I417,IF($H$4="TEB0187_REV01",RAW_c_TEB0187_REV01!$AE:$AM),9,0),"---")</f>
        <v>---</v>
      </c>
      <c r="K417" s="19" t="str">
        <f>IFERROR(VLOOKUP(D417&amp;"-"&amp;E417,IF($H$4="TEB0187_REV01",RAW_c_TEB0187_REV01!$AD:$AK,"???"),6,0),"---")</f>
        <v>---</v>
      </c>
      <c r="L417" s="19" t="str">
        <f>IFERROR(VLOOKUP(D417&amp;"-"&amp;E417,IF($H$4="TEB0187_REV01",RAW_c_TEB0187_REV01!$AD:$AL,"???"),9,0),"---")</f>
        <v>---</v>
      </c>
      <c r="M417" s="19" t="str">
        <f>IFERROR(IF(VLOOKUP($F417&amp;"-"&amp;$G417,IF($M$4="TEI0187_REV01",RAW_m_TEI0187_REV01!$F:$AU),43,0)="--","---",IF($M$4="TEI0187_REV01",RAW_m_TEI0187_REV01!$AT417&amp; " --&gt; " &amp;RAW_m_TEI0187_REV01!$AU417&amp; " --&gt; ")),"---")</f>
        <v>---</v>
      </c>
      <c r="N417" s="19" t="str">
        <f>IFERROR(VLOOKUP(F417&amp;"-"&amp;G417,IF($M$4="TEI0187_REV01",RAW_m_TEI0187_REV01!$AD:$AJ),7,0),"---")</f>
        <v>---</v>
      </c>
      <c r="O417" s="19" t="str">
        <f>IFERROR(VLOOKUP(N417,IF($M$4="TEI0187_REV01",RAW_m_TEI0187_REV01!$AJ:$AK),2,0),"---")</f>
        <v>---</v>
      </c>
      <c r="P417" s="19" t="str">
        <f>IFERROR(VLOOKUP(F417&amp;"-"&amp;G417,IF($M$4="TEI0187_REV01",RAW_m_TEI0187_REV01!$AD:$AG),3,0),"---")</f>
        <v>---</v>
      </c>
      <c r="Q417" s="19" t="str">
        <f>IFERROR(VLOOKUP(N417,IF($M$4="TEI0187_REV01",RAW_m_TEI0187_REV01!$AE:$AH),4,0),"---")</f>
        <v>---</v>
      </c>
      <c r="R417" s="19" t="str">
        <f>IFERROR(VLOOKUP(F417&amp;"-"&amp;G417,IF($M$4="TEI0187_REV01",RAW_m_TEI0187_REV01!$AD:$AG),4,0),"---")</f>
        <v>---</v>
      </c>
    </row>
    <row r="418" spans="2:18" x14ac:dyDescent="0.25">
      <c r="B418" s="78">
        <v>413</v>
      </c>
      <c r="C418" s="19" t="str">
        <f>IFERROR(INDEX(B2B!A:F,MATCH('B2B Pin Table'!B418,B2B!A:A,0),6),"---")</f>
        <v>GND</v>
      </c>
      <c r="D418" s="19" t="str">
        <f>IFERROR(IF((COUNTIF(B2B!A414:K414,H416)&lt;0),"---",INDEX(B2B!A:K,MATCH('B2B Pin Table'!B418,B2B!A:A,0),2)),"---")</f>
        <v>J2</v>
      </c>
      <c r="E418" s="19" t="str">
        <f>IFERROR(IF((COUNTIF(B2B!A414:K414,H416)&lt;0),"---",INDEX(B2B!A:K,MATCH('B2B Pin Table'!B418,B2B!A:A,0),3)),"---")</f>
        <v>C53</v>
      </c>
      <c r="F418" s="19" t="str">
        <f>IFERROR(IF((COUNTIF(B2B!A414:K414,L416)&lt;0),"---",INDEX(B2B!A:K,MATCH('B2B Pin Table'!B418,B2B!A:A,0),4)),"---")</f>
        <v>J2</v>
      </c>
      <c r="G418" s="19" t="str">
        <f>IFERROR(IF((COUNTIF(B2B!A414:K414,L416)&lt;0),"---",INDEX(B2B!A:K,MATCH('B2B Pin Table'!B418,B2B!A:A,0),5)),"---")</f>
        <v>C53</v>
      </c>
      <c r="H418" s="59" t="str">
        <f>IFERROR(IF(VLOOKUP($D418&amp;"-"&amp;$E418,IF($H$4="TEB0187_REV01",CALC_CONN_TEB0187_REV01!$F:$I),4,0)="--","---",IF($H$4="TEB0187_REV01",CALC_CONN_TEB0187_REV01!$G418&amp; " --&gt; " &amp;CALC_CONN_TEB0187_REV01!$I418&amp; " --&gt; ")),"---")</f>
        <v>---</v>
      </c>
      <c r="I418" s="19" t="str">
        <f>IFERROR(IF(VLOOKUP($D418&amp;"-"&amp;$E418,IF($H$4="TEB0187_REV01",CALC_CONN_TEB0187_REV01!$F:$H),3,0)="--",VLOOKUP($D418&amp;"-"&amp;$E418,IF($H$4="TEB0187_REV01",CALC_CONN_TEB0187_REV01!$F:$H),2,0),VLOOKUP($D418&amp;"-"&amp;$E418,IF($H$4="TEB0187_REV01",CALC_CONN_TEB0187_REV01!$F:$H),3,0)),"---")</f>
        <v>---</v>
      </c>
      <c r="J418" s="19" t="str">
        <f>IFERROR(VLOOKUP(I418,IF($H$4="TEB0187_REV01",RAW_c_TEB0187_REV01!$AE:$AM),9,0),"---")</f>
        <v>---</v>
      </c>
      <c r="K418" s="19" t="str">
        <f>IFERROR(VLOOKUP(D418&amp;"-"&amp;E418,IF($H$4="TEB0187_REV01",RAW_c_TEB0187_REV01!$AD:$AK,"???"),6,0),"---")</f>
        <v>---</v>
      </c>
      <c r="L418" s="19" t="str">
        <f>IFERROR(VLOOKUP(D418&amp;"-"&amp;E418,IF($H$4="TEB0187_REV01",RAW_c_TEB0187_REV01!$AD:$AL,"???"),9,0),"---")</f>
        <v>---</v>
      </c>
      <c r="M418" s="19" t="str">
        <f>IFERROR(IF(VLOOKUP($F418&amp;"-"&amp;$G418,IF($M$4="TEI0187_REV01",RAW_m_TEI0187_REV01!$F:$AU),43,0)="--","---",IF($M$4="TEI0187_REV01",RAW_m_TEI0187_REV01!$AT418&amp; " --&gt; " &amp;RAW_m_TEI0187_REV01!$AU418&amp; " --&gt; ")),"---")</f>
        <v>---</v>
      </c>
      <c r="N418" s="19" t="str">
        <f>IFERROR(VLOOKUP(F418&amp;"-"&amp;G418,IF($M$4="TEI0187_REV01",RAW_m_TEI0187_REV01!$AD:$AJ),7,0),"---")</f>
        <v>---</v>
      </c>
      <c r="O418" s="19" t="str">
        <f>IFERROR(VLOOKUP(N418,IF($M$4="TEI0187_REV01",RAW_m_TEI0187_REV01!$AJ:$AK),2,0),"---")</f>
        <v>---</v>
      </c>
      <c r="P418" s="19" t="str">
        <f>IFERROR(VLOOKUP(F418&amp;"-"&amp;G418,IF($M$4="TEI0187_REV01",RAW_m_TEI0187_REV01!$AD:$AG),3,0),"---")</f>
        <v>---</v>
      </c>
      <c r="Q418" s="19" t="str">
        <f>IFERROR(VLOOKUP(N418,IF($M$4="TEI0187_REV01",RAW_m_TEI0187_REV01!$AE:$AH),4,0),"---")</f>
        <v>---</v>
      </c>
      <c r="R418" s="19" t="str">
        <f>IFERROR(VLOOKUP(F418&amp;"-"&amp;G418,IF($M$4="TEI0187_REV01",RAW_m_TEI0187_REV01!$AD:$AG),4,0),"---")</f>
        <v>---</v>
      </c>
    </row>
    <row r="419" spans="2:18" x14ac:dyDescent="0.25">
      <c r="B419" s="78">
        <v>414</v>
      </c>
      <c r="C419" s="19" t="str">
        <f>IFERROR(INDEX(B2B!A:F,MATCH('B2B Pin Table'!B419,B2B!A:A,0),6),"---")</f>
        <v>GND</v>
      </c>
      <c r="D419" s="19" t="str">
        <f>IFERROR(IF((COUNTIF(B2B!A415:K415,H417)&lt;0),"---",INDEX(B2B!A:K,MATCH('B2B Pin Table'!B419,B2B!A:A,0),2)),"---")</f>
        <v>J2</v>
      </c>
      <c r="E419" s="19" t="str">
        <f>IFERROR(IF((COUNTIF(B2B!A415:K415,H417)&lt;0),"---",INDEX(B2B!A:K,MATCH('B2B Pin Table'!B419,B2B!A:A,0),3)),"---")</f>
        <v>C54</v>
      </c>
      <c r="F419" s="19" t="str">
        <f>IFERROR(IF((COUNTIF(B2B!A415:K415,L417)&lt;0),"---",INDEX(B2B!A:K,MATCH('B2B Pin Table'!B419,B2B!A:A,0),4)),"---")</f>
        <v>J2</v>
      </c>
      <c r="G419" s="19" t="str">
        <f>IFERROR(IF((COUNTIF(B2B!A415:K415,L417)&lt;0),"---",INDEX(B2B!A:K,MATCH('B2B Pin Table'!B419,B2B!A:A,0),5)),"---")</f>
        <v>C54</v>
      </c>
      <c r="H419" s="59" t="str">
        <f>IFERROR(IF(VLOOKUP($D419&amp;"-"&amp;$E419,IF($H$4="TEB0187_REV01",CALC_CONN_TEB0187_REV01!$F:$I),4,0)="--","---",IF($H$4="TEB0187_REV01",CALC_CONN_TEB0187_REV01!$G419&amp; " --&gt; " &amp;CALC_CONN_TEB0187_REV01!$I419&amp; " --&gt; ")),"---")</f>
        <v>---</v>
      </c>
      <c r="I419" s="19" t="str">
        <f>IFERROR(IF(VLOOKUP($D419&amp;"-"&amp;$E419,IF($H$4="TEB0187_REV01",CALC_CONN_TEB0187_REV01!$F:$H),3,0)="--",VLOOKUP($D419&amp;"-"&amp;$E419,IF($H$4="TEB0187_REV01",CALC_CONN_TEB0187_REV01!$F:$H),2,0),VLOOKUP($D419&amp;"-"&amp;$E419,IF($H$4="TEB0187_REV01",CALC_CONN_TEB0187_REV01!$F:$H),3,0)),"---")</f>
        <v>---</v>
      </c>
      <c r="J419" s="19" t="str">
        <f>IFERROR(VLOOKUP(I419,IF($H$4="TEB0187_REV01",RAW_c_TEB0187_REV01!$AE:$AM),9,0),"---")</f>
        <v>---</v>
      </c>
      <c r="K419" s="19" t="str">
        <f>IFERROR(VLOOKUP(D419&amp;"-"&amp;E419,IF($H$4="TEB0187_REV01",RAW_c_TEB0187_REV01!$AD:$AK,"???"),6,0),"---")</f>
        <v>---</v>
      </c>
      <c r="L419" s="19" t="str">
        <f>IFERROR(VLOOKUP(D419&amp;"-"&amp;E419,IF($H$4="TEB0187_REV01",RAW_c_TEB0187_REV01!$AD:$AL,"???"),9,0),"---")</f>
        <v>---</v>
      </c>
      <c r="M419" s="19" t="str">
        <f>IFERROR(IF(VLOOKUP($F419&amp;"-"&amp;$G419,IF($M$4="TEI0187_REV01",RAW_m_TEI0187_REV01!$F:$AU),43,0)="--","---",IF($M$4="TEI0187_REV01",RAW_m_TEI0187_REV01!$AT419&amp; " --&gt; " &amp;RAW_m_TEI0187_REV01!$AU419&amp; " --&gt; ")),"---")</f>
        <v>---</v>
      </c>
      <c r="N419" s="19" t="str">
        <f>IFERROR(VLOOKUP(F419&amp;"-"&amp;G419,IF($M$4="TEI0187_REV01",RAW_m_TEI0187_REV01!$AD:$AJ),7,0),"---")</f>
        <v>---</v>
      </c>
      <c r="O419" s="19" t="str">
        <f>IFERROR(VLOOKUP(N419,IF($M$4="TEI0187_REV01",RAW_m_TEI0187_REV01!$AJ:$AK),2,0),"---")</f>
        <v>---</v>
      </c>
      <c r="P419" s="19" t="str">
        <f>IFERROR(VLOOKUP(F419&amp;"-"&amp;G419,IF($M$4="TEI0187_REV01",RAW_m_TEI0187_REV01!$AD:$AG),3,0),"---")</f>
        <v>---</v>
      </c>
      <c r="Q419" s="19" t="str">
        <f>IFERROR(VLOOKUP(N419,IF($M$4="TEI0187_REV01",RAW_m_TEI0187_REV01!$AE:$AH),4,0),"---")</f>
        <v>---</v>
      </c>
      <c r="R419" s="19" t="str">
        <f>IFERROR(VLOOKUP(F419&amp;"-"&amp;G419,IF($M$4="TEI0187_REV01",RAW_m_TEI0187_REV01!$AD:$AG),4,0),"---")</f>
        <v>---</v>
      </c>
    </row>
    <row r="420" spans="2:18" x14ac:dyDescent="0.25">
      <c r="B420" s="78">
        <v>415</v>
      </c>
      <c r="C420" s="19" t="str">
        <f>IFERROR(INDEX(B2B!A:F,MATCH('B2B Pin Table'!B420,B2B!A:A,0),6),"---")</f>
        <v>GND</v>
      </c>
      <c r="D420" s="19" t="str">
        <f>IFERROR(IF((COUNTIF(B2B!A416:K416,H418)&lt;0),"---",INDEX(B2B!A:K,MATCH('B2B Pin Table'!B420,B2B!A:A,0),2)),"---")</f>
        <v>J2</v>
      </c>
      <c r="E420" s="19" t="str">
        <f>IFERROR(IF((COUNTIF(B2B!A416:K416,H418)&lt;0),"---",INDEX(B2B!A:K,MATCH('B2B Pin Table'!B420,B2B!A:A,0),3)),"---")</f>
        <v>C55</v>
      </c>
      <c r="F420" s="19" t="str">
        <f>IFERROR(IF((COUNTIF(B2B!A416:K416,L418)&lt;0),"---",INDEX(B2B!A:K,MATCH('B2B Pin Table'!B420,B2B!A:A,0),4)),"---")</f>
        <v>J2</v>
      </c>
      <c r="G420" s="19" t="str">
        <f>IFERROR(IF((COUNTIF(B2B!A416:K416,L418)&lt;0),"---",INDEX(B2B!A:K,MATCH('B2B Pin Table'!B420,B2B!A:A,0),5)),"---")</f>
        <v>C55</v>
      </c>
      <c r="H420" s="59" t="str">
        <f>IFERROR(IF(VLOOKUP($D420&amp;"-"&amp;$E420,IF($H$4="TEB0187_REV01",CALC_CONN_TEB0187_REV01!$F:$I),4,0)="--","---",IF($H$4="TEB0187_REV01",CALC_CONN_TEB0187_REV01!$G420&amp; " --&gt; " &amp;CALC_CONN_TEB0187_REV01!$I420&amp; " --&gt; ")),"---")</f>
        <v>---</v>
      </c>
      <c r="I420" s="19" t="str">
        <f>IFERROR(IF(VLOOKUP($D420&amp;"-"&amp;$E420,IF($H$4="TEB0187_REV01",CALC_CONN_TEB0187_REV01!$F:$H),3,0)="--",VLOOKUP($D420&amp;"-"&amp;$E420,IF($H$4="TEB0187_REV01",CALC_CONN_TEB0187_REV01!$F:$H),2,0),VLOOKUP($D420&amp;"-"&amp;$E420,IF($H$4="TEB0187_REV01",CALC_CONN_TEB0187_REV01!$F:$H),3,0)),"---")</f>
        <v>---</v>
      </c>
      <c r="J420" s="19" t="str">
        <f>IFERROR(VLOOKUP(I420,IF($H$4="TEB0187_REV01",RAW_c_TEB0187_REV01!$AE:$AM),9,0),"---")</f>
        <v>---</v>
      </c>
      <c r="K420" s="19" t="str">
        <f>IFERROR(VLOOKUP(D420&amp;"-"&amp;E420,IF($H$4="TEB0187_REV01",RAW_c_TEB0187_REV01!$AD:$AK,"???"),6,0),"---")</f>
        <v>---</v>
      </c>
      <c r="L420" s="19" t="str">
        <f>IFERROR(VLOOKUP(D420&amp;"-"&amp;E420,IF($H$4="TEB0187_REV01",RAW_c_TEB0187_REV01!$AD:$AL,"???"),9,0),"---")</f>
        <v>---</v>
      </c>
      <c r="M420" s="19" t="str">
        <f>IFERROR(IF(VLOOKUP($F420&amp;"-"&amp;$G420,IF($M$4="TEI0187_REV01",RAW_m_TEI0187_REV01!$F:$AU),43,0)="--","---",IF($M$4="TEI0187_REV01",RAW_m_TEI0187_REV01!$AT420&amp; " --&gt; " &amp;RAW_m_TEI0187_REV01!$AU420&amp; " --&gt; ")),"---")</f>
        <v>---</v>
      </c>
      <c r="N420" s="19" t="str">
        <f>IFERROR(VLOOKUP(F420&amp;"-"&amp;G420,IF($M$4="TEI0187_REV01",RAW_m_TEI0187_REV01!$AD:$AJ),7,0),"---")</f>
        <v>---</v>
      </c>
      <c r="O420" s="19" t="str">
        <f>IFERROR(VLOOKUP(N420,IF($M$4="TEI0187_REV01",RAW_m_TEI0187_REV01!$AJ:$AK),2,0),"---")</f>
        <v>---</v>
      </c>
      <c r="P420" s="19" t="str">
        <f>IFERROR(VLOOKUP(F420&amp;"-"&amp;G420,IF($M$4="TEI0187_REV01",RAW_m_TEI0187_REV01!$AD:$AG),3,0),"---")</f>
        <v>---</v>
      </c>
      <c r="Q420" s="19" t="str">
        <f>IFERROR(VLOOKUP(N420,IF($M$4="TEI0187_REV01",RAW_m_TEI0187_REV01!$AE:$AH),4,0),"---")</f>
        <v>---</v>
      </c>
      <c r="R420" s="19" t="str">
        <f>IFERROR(VLOOKUP(F420&amp;"-"&amp;G420,IF($M$4="TEI0187_REV01",RAW_m_TEI0187_REV01!$AD:$AG),4,0),"---")</f>
        <v>---</v>
      </c>
    </row>
    <row r="421" spans="2:18" x14ac:dyDescent="0.25">
      <c r="B421" s="78">
        <v>416</v>
      </c>
      <c r="C421" s="19" t="str">
        <f>IFERROR(INDEX(B2B!A:F,MATCH('B2B Pin Table'!B421,B2B!A:A,0),6),"---")</f>
        <v>GND</v>
      </c>
      <c r="D421" s="19" t="str">
        <f>IFERROR(IF((COUNTIF(B2B!A417:K417,H419)&lt;0),"---",INDEX(B2B!A:K,MATCH('B2B Pin Table'!B421,B2B!A:A,0),2)),"---")</f>
        <v>J2</v>
      </c>
      <c r="E421" s="19" t="str">
        <f>IFERROR(IF((COUNTIF(B2B!A417:K417,H419)&lt;0),"---",INDEX(B2B!A:K,MATCH('B2B Pin Table'!B421,B2B!A:A,0),3)),"---")</f>
        <v>C56</v>
      </c>
      <c r="F421" s="19" t="str">
        <f>IFERROR(IF((COUNTIF(B2B!A417:K417,L419)&lt;0),"---",INDEX(B2B!A:K,MATCH('B2B Pin Table'!B421,B2B!A:A,0),4)),"---")</f>
        <v>J2</v>
      </c>
      <c r="G421" s="19" t="str">
        <f>IFERROR(IF((COUNTIF(B2B!A417:K417,L419)&lt;0),"---",INDEX(B2B!A:K,MATCH('B2B Pin Table'!B421,B2B!A:A,0),5)),"---")</f>
        <v>C56</v>
      </c>
      <c r="H421" s="59" t="str">
        <f>IFERROR(IF(VLOOKUP($D421&amp;"-"&amp;$E421,IF($H$4="TEB0187_REV01",CALC_CONN_TEB0187_REV01!$F:$I),4,0)="--","---",IF($H$4="TEB0187_REV01",CALC_CONN_TEB0187_REV01!$G421&amp; " --&gt; " &amp;CALC_CONN_TEB0187_REV01!$I421&amp; " --&gt; ")),"---")</f>
        <v>---</v>
      </c>
      <c r="I421" s="19" t="str">
        <f>IFERROR(IF(VLOOKUP($D421&amp;"-"&amp;$E421,IF($H$4="TEB0187_REV01",CALC_CONN_TEB0187_REV01!$F:$H),3,0)="--",VLOOKUP($D421&amp;"-"&amp;$E421,IF($H$4="TEB0187_REV01",CALC_CONN_TEB0187_REV01!$F:$H),2,0),VLOOKUP($D421&amp;"-"&amp;$E421,IF($H$4="TEB0187_REV01",CALC_CONN_TEB0187_REV01!$F:$H),3,0)),"---")</f>
        <v>---</v>
      </c>
      <c r="J421" s="19" t="str">
        <f>IFERROR(VLOOKUP(I421,IF($H$4="TEB0187_REV01",RAW_c_TEB0187_REV01!$AE:$AM),9,0),"---")</f>
        <v>---</v>
      </c>
      <c r="K421" s="19" t="str">
        <f>IFERROR(VLOOKUP(D421&amp;"-"&amp;E421,IF($H$4="TEB0187_REV01",RAW_c_TEB0187_REV01!$AD:$AK,"???"),6,0),"---")</f>
        <v>---</v>
      </c>
      <c r="L421" s="19" t="str">
        <f>IFERROR(VLOOKUP(D421&amp;"-"&amp;E421,IF($H$4="TEB0187_REV01",RAW_c_TEB0187_REV01!$AD:$AL,"???"),9,0),"---")</f>
        <v>---</v>
      </c>
      <c r="M421" s="19" t="str">
        <f>IFERROR(IF(VLOOKUP($F421&amp;"-"&amp;$G421,IF($M$4="TEI0187_REV01",RAW_m_TEI0187_REV01!$F:$AU),43,0)="--","---",IF($M$4="TEI0187_REV01",RAW_m_TEI0187_REV01!$AT421&amp; " --&gt; " &amp;RAW_m_TEI0187_REV01!$AU421&amp; " --&gt; ")),"---")</f>
        <v>---</v>
      </c>
      <c r="N421" s="19" t="str">
        <f>IFERROR(VLOOKUP(F421&amp;"-"&amp;G421,IF($M$4="TEI0187_REV01",RAW_m_TEI0187_REV01!$AD:$AJ),7,0),"---")</f>
        <v>---</v>
      </c>
      <c r="O421" s="19" t="str">
        <f>IFERROR(VLOOKUP(N421,IF($M$4="TEI0187_REV01",RAW_m_TEI0187_REV01!$AJ:$AK),2,0),"---")</f>
        <v>---</v>
      </c>
      <c r="P421" s="19" t="str">
        <f>IFERROR(VLOOKUP(F421&amp;"-"&amp;G421,IF($M$4="TEI0187_REV01",RAW_m_TEI0187_REV01!$AD:$AG),3,0),"---")</f>
        <v>---</v>
      </c>
      <c r="Q421" s="19" t="str">
        <f>IFERROR(VLOOKUP(N421,IF($M$4="TEI0187_REV01",RAW_m_TEI0187_REV01!$AE:$AH),4,0),"---")</f>
        <v>---</v>
      </c>
      <c r="R421" s="19" t="str">
        <f>IFERROR(VLOOKUP(F421&amp;"-"&amp;G421,IF($M$4="TEI0187_REV01",RAW_m_TEI0187_REV01!$AD:$AG),4,0),"---")</f>
        <v>---</v>
      </c>
    </row>
    <row r="422" spans="2:18" x14ac:dyDescent="0.25">
      <c r="B422" s="78">
        <v>417</v>
      </c>
      <c r="C422" s="19" t="str">
        <f>IFERROR(INDEX(B2B!A:F,MATCH('B2B Pin Table'!B422,B2B!A:A,0),6),"---")</f>
        <v>PWR</v>
      </c>
      <c r="D422" s="19" t="str">
        <f>IFERROR(IF((COUNTIF(B2B!A418:K418,H420)&lt;0),"---",INDEX(B2B!A:K,MATCH('B2B Pin Table'!B422,B2B!A:A,0),2)),"---")</f>
        <v>J2</v>
      </c>
      <c r="E422" s="19" t="str">
        <f>IFERROR(IF((COUNTIF(B2B!A418:K418,H420)&lt;0),"---",INDEX(B2B!A:K,MATCH('B2B Pin Table'!B422,B2B!A:A,0),3)),"---")</f>
        <v>C57</v>
      </c>
      <c r="F422" s="19" t="str">
        <f>IFERROR(IF((COUNTIF(B2B!A418:K418,L420)&lt;0),"---",INDEX(B2B!A:K,MATCH('B2B Pin Table'!B422,B2B!A:A,0),4)),"---")</f>
        <v>J2</v>
      </c>
      <c r="G422" s="19" t="str">
        <f>IFERROR(IF((COUNTIF(B2B!A418:K418,L420)&lt;0),"---",INDEX(B2B!A:K,MATCH('B2B Pin Table'!B422,B2B!A:A,0),5)),"---")</f>
        <v>C57</v>
      </c>
      <c r="H422" s="59" t="str">
        <f>IFERROR(IF(VLOOKUP($D422&amp;"-"&amp;$E422,IF($H$4="TEB0187_REV01",CALC_CONN_TEB0187_REV01!$F:$I),4,0)="--","---",IF($H$4="TEB0187_REV01",CALC_CONN_TEB0187_REV01!$G422&amp; " --&gt; " &amp;CALC_CONN_TEB0187_REV01!$I422&amp; " --&gt; ")),"---")</f>
        <v>---</v>
      </c>
      <c r="I422" s="19" t="str">
        <f>IFERROR(IF(VLOOKUP($D422&amp;"-"&amp;$E422,IF($H$4="TEB0187_REV01",CALC_CONN_TEB0187_REV01!$F:$H),3,0)="--",VLOOKUP($D422&amp;"-"&amp;$E422,IF($H$4="TEB0187_REV01",CALC_CONN_TEB0187_REV01!$F:$H),2,0),VLOOKUP($D422&amp;"-"&amp;$E422,IF($H$4="TEB0187_REV01",CALC_CONN_TEB0187_REV01!$F:$H),3,0)),"---")</f>
        <v>---</v>
      </c>
      <c r="J422" s="19" t="str">
        <f>IFERROR(VLOOKUP(I422,IF($H$4="TEB0187_REV01",RAW_c_TEB0187_REV01!$AE:$AM),9,0),"---")</f>
        <v>---</v>
      </c>
      <c r="K422" s="19" t="str">
        <f>IFERROR(VLOOKUP(D422&amp;"-"&amp;E422,IF($H$4="TEB0187_REV01",RAW_c_TEB0187_REV01!$AD:$AK,"???"),6,0),"---")</f>
        <v>---</v>
      </c>
      <c r="L422" s="19" t="str">
        <f>IFERROR(VLOOKUP(D422&amp;"-"&amp;E422,IF($H$4="TEB0187_REV01",RAW_c_TEB0187_REV01!$AD:$AL,"???"),9,0),"---")</f>
        <v>---</v>
      </c>
      <c r="M422" s="19" t="str">
        <f>IFERROR(IF(VLOOKUP($F422&amp;"-"&amp;$G422,IF($M$4="TEI0187_REV01",RAW_m_TEI0187_REV01!$F:$AU),43,0)="--","---",IF($M$4="TEI0187_REV01",RAW_m_TEI0187_REV01!$AT422&amp; " --&gt; " &amp;RAW_m_TEI0187_REV01!$AU422&amp; " --&gt; ")),"---")</f>
        <v>---</v>
      </c>
      <c r="N422" s="19" t="str">
        <f>IFERROR(VLOOKUP(F422&amp;"-"&amp;G422,IF($M$4="TEI0187_REV01",RAW_m_TEI0187_REV01!$AD:$AJ),7,0),"---")</f>
        <v>---</v>
      </c>
      <c r="O422" s="19" t="str">
        <f>IFERROR(VLOOKUP(N422,IF($M$4="TEI0187_REV01",RAW_m_TEI0187_REV01!$AJ:$AK),2,0),"---")</f>
        <v>---</v>
      </c>
      <c r="P422" s="19" t="str">
        <f>IFERROR(VLOOKUP(F422&amp;"-"&amp;G422,IF($M$4="TEI0187_REV01",RAW_m_TEI0187_REV01!$AD:$AG),3,0),"---")</f>
        <v>---</v>
      </c>
      <c r="Q422" s="19" t="str">
        <f>IFERROR(VLOOKUP(N422,IF($M$4="TEI0187_REV01",RAW_m_TEI0187_REV01!$AE:$AH),4,0),"---")</f>
        <v>---</v>
      </c>
      <c r="R422" s="19" t="str">
        <f>IFERROR(VLOOKUP(F422&amp;"-"&amp;G422,IF($M$4="TEI0187_REV01",RAW_m_TEI0187_REV01!$AD:$AG),4,0),"---")</f>
        <v>---</v>
      </c>
    </row>
    <row r="423" spans="2:18" x14ac:dyDescent="0.25">
      <c r="B423" s="78">
        <v>418</v>
      </c>
      <c r="C423" s="19" t="str">
        <f>IFERROR(INDEX(B2B!A:F,MATCH('B2B Pin Table'!B423,B2B!A:A,0),6),"---")</f>
        <v>PWR</v>
      </c>
      <c r="D423" s="19" t="str">
        <f>IFERROR(IF((COUNTIF(B2B!A419:K419,H421)&lt;0),"---",INDEX(B2B!A:K,MATCH('B2B Pin Table'!B423,B2B!A:A,0),2)),"---")</f>
        <v>J2</v>
      </c>
      <c r="E423" s="19" t="str">
        <f>IFERROR(IF((COUNTIF(B2B!A419:K419,H421)&lt;0),"---",INDEX(B2B!A:K,MATCH('B2B Pin Table'!B423,B2B!A:A,0),3)),"---")</f>
        <v>C58</v>
      </c>
      <c r="F423" s="19" t="str">
        <f>IFERROR(IF((COUNTIF(B2B!A419:K419,L421)&lt;0),"---",INDEX(B2B!A:K,MATCH('B2B Pin Table'!B423,B2B!A:A,0),4)),"---")</f>
        <v>J2</v>
      </c>
      <c r="G423" s="19" t="str">
        <f>IFERROR(IF((COUNTIF(B2B!A419:K419,L421)&lt;0),"---",INDEX(B2B!A:K,MATCH('B2B Pin Table'!B423,B2B!A:A,0),5)),"---")</f>
        <v>C58</v>
      </c>
      <c r="H423" s="59" t="str">
        <f>IFERROR(IF(VLOOKUP($D423&amp;"-"&amp;$E423,IF($H$4="TEB0187_REV01",CALC_CONN_TEB0187_REV01!$F:$I),4,0)="--","---",IF($H$4="TEB0187_REV01",CALC_CONN_TEB0187_REV01!$G423&amp; " --&gt; " &amp;CALC_CONN_TEB0187_REV01!$I423&amp; " --&gt; ")),"---")</f>
        <v>---</v>
      </c>
      <c r="I423" s="19" t="str">
        <f>IFERROR(IF(VLOOKUP($D423&amp;"-"&amp;$E423,IF($H$4="TEB0187_REV01",CALC_CONN_TEB0187_REV01!$F:$H),3,0)="--",VLOOKUP($D423&amp;"-"&amp;$E423,IF($H$4="TEB0187_REV01",CALC_CONN_TEB0187_REV01!$F:$H),2,0),VLOOKUP($D423&amp;"-"&amp;$E423,IF($H$4="TEB0187_REV01",CALC_CONN_TEB0187_REV01!$F:$H),3,0)),"---")</f>
        <v>---</v>
      </c>
      <c r="J423" s="19" t="str">
        <f>IFERROR(VLOOKUP(I423,IF($H$4="TEB0187_REV01",RAW_c_TEB0187_REV01!$AE:$AM),9,0),"---")</f>
        <v>---</v>
      </c>
      <c r="K423" s="19" t="str">
        <f>IFERROR(VLOOKUP(D423&amp;"-"&amp;E423,IF($H$4="TEB0187_REV01",RAW_c_TEB0187_REV01!$AD:$AK,"???"),6,0),"---")</f>
        <v>---</v>
      </c>
      <c r="L423" s="19" t="str">
        <f>IFERROR(VLOOKUP(D423&amp;"-"&amp;E423,IF($H$4="TEB0187_REV01",RAW_c_TEB0187_REV01!$AD:$AL,"???"),9,0),"---")</f>
        <v>---</v>
      </c>
      <c r="M423" s="19" t="str">
        <f>IFERROR(IF(VLOOKUP($F423&amp;"-"&amp;$G423,IF($M$4="TEI0187_REV01",RAW_m_TEI0187_REV01!$F:$AU),43,0)="--","---",IF($M$4="TEI0187_REV01",RAW_m_TEI0187_REV01!$AT423&amp; " --&gt; " &amp;RAW_m_TEI0187_REV01!$AU423&amp; " --&gt; ")),"---")</f>
        <v>---</v>
      </c>
      <c r="N423" s="19" t="str">
        <f>IFERROR(VLOOKUP(F423&amp;"-"&amp;G423,IF($M$4="TEI0187_REV01",RAW_m_TEI0187_REV01!$AD:$AJ),7,0),"---")</f>
        <v>---</v>
      </c>
      <c r="O423" s="19" t="str">
        <f>IFERROR(VLOOKUP(N423,IF($M$4="TEI0187_REV01",RAW_m_TEI0187_REV01!$AJ:$AK),2,0),"---")</f>
        <v>---</v>
      </c>
      <c r="P423" s="19" t="str">
        <f>IFERROR(VLOOKUP(F423&amp;"-"&amp;G423,IF($M$4="TEI0187_REV01",RAW_m_TEI0187_REV01!$AD:$AG),3,0),"---")</f>
        <v>---</v>
      </c>
      <c r="Q423" s="19" t="str">
        <f>IFERROR(VLOOKUP(N423,IF($M$4="TEI0187_REV01",RAW_m_TEI0187_REV01!$AE:$AH),4,0),"---")</f>
        <v>---</v>
      </c>
      <c r="R423" s="19" t="str">
        <f>IFERROR(VLOOKUP(F423&amp;"-"&amp;G423,IF($M$4="TEI0187_REV01",RAW_m_TEI0187_REV01!$AD:$AG),4,0),"---")</f>
        <v>---</v>
      </c>
    </row>
    <row r="424" spans="2:18" x14ac:dyDescent="0.25">
      <c r="B424" s="78">
        <v>419</v>
      </c>
      <c r="C424" s="19" t="str">
        <f>IFERROR(INDEX(B2B!A:F,MATCH('B2B Pin Table'!B424,B2B!A:A,0),6),"---")</f>
        <v>PWR</v>
      </c>
      <c r="D424" s="19" t="str">
        <f>IFERROR(IF((COUNTIF(B2B!A420:K420,H422)&lt;0),"---",INDEX(B2B!A:K,MATCH('B2B Pin Table'!B424,B2B!A:A,0),2)),"---")</f>
        <v>J2</v>
      </c>
      <c r="E424" s="19" t="str">
        <f>IFERROR(IF((COUNTIF(B2B!A420:K420,H422)&lt;0),"---",INDEX(B2B!A:K,MATCH('B2B Pin Table'!B424,B2B!A:A,0),3)),"---")</f>
        <v>C59</v>
      </c>
      <c r="F424" s="19" t="str">
        <f>IFERROR(IF((COUNTIF(B2B!A420:K420,L422)&lt;0),"---",INDEX(B2B!A:K,MATCH('B2B Pin Table'!B424,B2B!A:A,0),4)),"---")</f>
        <v>J2</v>
      </c>
      <c r="G424" s="19" t="str">
        <f>IFERROR(IF((COUNTIF(B2B!A420:K420,L422)&lt;0),"---",INDEX(B2B!A:K,MATCH('B2B Pin Table'!B424,B2B!A:A,0),5)),"---")</f>
        <v>C59</v>
      </c>
      <c r="H424" s="59" t="str">
        <f>IFERROR(IF(VLOOKUP($D424&amp;"-"&amp;$E424,IF($H$4="TEB0187_REV01",CALC_CONN_TEB0187_REV01!$F:$I),4,0)="--","---",IF($H$4="TEB0187_REV01",CALC_CONN_TEB0187_REV01!$G424&amp; " --&gt; " &amp;CALC_CONN_TEB0187_REV01!$I424&amp; " --&gt; ")),"---")</f>
        <v>---</v>
      </c>
      <c r="I424" s="19" t="str">
        <f>IFERROR(IF(VLOOKUP($D424&amp;"-"&amp;$E424,IF($H$4="TEB0187_REV01",CALC_CONN_TEB0187_REV01!$F:$H),3,0)="--",VLOOKUP($D424&amp;"-"&amp;$E424,IF($H$4="TEB0187_REV01",CALC_CONN_TEB0187_REV01!$F:$H),2,0),VLOOKUP($D424&amp;"-"&amp;$E424,IF($H$4="TEB0187_REV01",CALC_CONN_TEB0187_REV01!$F:$H),3,0)),"---")</f>
        <v>---</v>
      </c>
      <c r="J424" s="19" t="str">
        <f>IFERROR(VLOOKUP(I424,IF($H$4="TEB0187_REV01",RAW_c_TEB0187_REV01!$AE:$AM),9,0),"---")</f>
        <v>---</v>
      </c>
      <c r="K424" s="19" t="str">
        <f>IFERROR(VLOOKUP(D424&amp;"-"&amp;E424,IF($H$4="TEB0187_REV01",RAW_c_TEB0187_REV01!$AD:$AK,"???"),6,0),"---")</f>
        <v>---</v>
      </c>
      <c r="L424" s="19" t="str">
        <f>IFERROR(VLOOKUP(D424&amp;"-"&amp;E424,IF($H$4="TEB0187_REV01",RAW_c_TEB0187_REV01!$AD:$AL,"???"),9,0),"---")</f>
        <v>---</v>
      </c>
      <c r="M424" s="19" t="str">
        <f>IFERROR(IF(VLOOKUP($F424&amp;"-"&amp;$G424,IF($M$4="TEI0187_REV01",RAW_m_TEI0187_REV01!$F:$AU),43,0)="--","---",IF($M$4="TEI0187_REV01",RAW_m_TEI0187_REV01!$AT424&amp; " --&gt; " &amp;RAW_m_TEI0187_REV01!$AU424&amp; " --&gt; ")),"---")</f>
        <v>---</v>
      </c>
      <c r="N424" s="19" t="str">
        <f>IFERROR(VLOOKUP(F424&amp;"-"&amp;G424,IF($M$4="TEI0187_REV01",RAW_m_TEI0187_REV01!$AD:$AJ),7,0),"---")</f>
        <v>---</v>
      </c>
      <c r="O424" s="19" t="str">
        <f>IFERROR(VLOOKUP(N424,IF($M$4="TEI0187_REV01",RAW_m_TEI0187_REV01!$AJ:$AK),2,0),"---")</f>
        <v>---</v>
      </c>
      <c r="P424" s="19" t="str">
        <f>IFERROR(VLOOKUP(F424&amp;"-"&amp;G424,IF($M$4="TEI0187_REV01",RAW_m_TEI0187_REV01!$AD:$AG),3,0),"---")</f>
        <v>---</v>
      </c>
      <c r="Q424" s="19" t="str">
        <f>IFERROR(VLOOKUP(N424,IF($M$4="TEI0187_REV01",RAW_m_TEI0187_REV01!$AE:$AH),4,0),"---")</f>
        <v>---</v>
      </c>
      <c r="R424" s="19" t="str">
        <f>IFERROR(VLOOKUP(F424&amp;"-"&amp;G424,IF($M$4="TEI0187_REV01",RAW_m_TEI0187_REV01!$AD:$AG),4,0),"---")</f>
        <v>---</v>
      </c>
    </row>
    <row r="425" spans="2:18" x14ac:dyDescent="0.25">
      <c r="B425" s="78">
        <v>420</v>
      </c>
      <c r="C425" s="19" t="str">
        <f>IFERROR(INDEX(B2B!A:F,MATCH('B2B Pin Table'!B425,B2B!A:A,0),6),"---")</f>
        <v>PWR</v>
      </c>
      <c r="D425" s="19" t="str">
        <f>IFERROR(IF((COUNTIF(B2B!A421:K421,H423)&lt;0),"---",INDEX(B2B!A:K,MATCH('B2B Pin Table'!B425,B2B!A:A,0),2)),"---")</f>
        <v>J2</v>
      </c>
      <c r="E425" s="19" t="str">
        <f>IFERROR(IF((COUNTIF(B2B!A421:K421,H423)&lt;0),"---",INDEX(B2B!A:K,MATCH('B2B Pin Table'!B425,B2B!A:A,0),3)),"---")</f>
        <v>C60</v>
      </c>
      <c r="F425" s="19" t="str">
        <f>IFERROR(IF((COUNTIF(B2B!A421:K421,L423)&lt;0),"---",INDEX(B2B!A:K,MATCH('B2B Pin Table'!B425,B2B!A:A,0),4)),"---")</f>
        <v>J2</v>
      </c>
      <c r="G425" s="19" t="str">
        <f>IFERROR(IF((COUNTIF(B2B!A421:K421,L423)&lt;0),"---",INDEX(B2B!A:K,MATCH('B2B Pin Table'!B425,B2B!A:A,0),5)),"---")</f>
        <v>C60</v>
      </c>
      <c r="H425" s="59" t="str">
        <f>IFERROR(IF(VLOOKUP($D425&amp;"-"&amp;$E425,IF($H$4="TEB0187_REV01",CALC_CONN_TEB0187_REV01!$F:$I),4,0)="--","---",IF($H$4="TEB0187_REV01",CALC_CONN_TEB0187_REV01!$G425&amp; " --&gt; " &amp;CALC_CONN_TEB0187_REV01!$I425&amp; " --&gt; ")),"---")</f>
        <v>---</v>
      </c>
      <c r="I425" s="19" t="str">
        <f>IFERROR(IF(VLOOKUP($D425&amp;"-"&amp;$E425,IF($H$4="TEB0187_REV01",CALC_CONN_TEB0187_REV01!$F:$H),3,0)="--",VLOOKUP($D425&amp;"-"&amp;$E425,IF($H$4="TEB0187_REV01",CALC_CONN_TEB0187_REV01!$F:$H),2,0),VLOOKUP($D425&amp;"-"&amp;$E425,IF($H$4="TEB0187_REV01",CALC_CONN_TEB0187_REV01!$F:$H),3,0)),"---")</f>
        <v>---</v>
      </c>
      <c r="J425" s="19" t="str">
        <f>IFERROR(VLOOKUP(I425,IF($H$4="TEB0187_REV01",RAW_c_TEB0187_REV01!$AE:$AM),9,0),"---")</f>
        <v>---</v>
      </c>
      <c r="K425" s="19" t="str">
        <f>IFERROR(VLOOKUP(D425&amp;"-"&amp;E425,IF($H$4="TEB0187_REV01",RAW_c_TEB0187_REV01!$AD:$AK,"???"),6,0),"---")</f>
        <v>---</v>
      </c>
      <c r="L425" s="19" t="str">
        <f>IFERROR(VLOOKUP(D425&amp;"-"&amp;E425,IF($H$4="TEB0187_REV01",RAW_c_TEB0187_REV01!$AD:$AL,"???"),9,0),"---")</f>
        <v>---</v>
      </c>
      <c r="M425" s="19" t="str">
        <f>IFERROR(IF(VLOOKUP($F425&amp;"-"&amp;$G425,IF($M$4="TEI0187_REV01",RAW_m_TEI0187_REV01!$F:$AU),43,0)="--","---",IF($M$4="TEI0187_REV01",RAW_m_TEI0187_REV01!$AT425&amp; " --&gt; " &amp;RAW_m_TEI0187_REV01!$AU425&amp; " --&gt; ")),"---")</f>
        <v>---</v>
      </c>
      <c r="N425" s="19" t="str">
        <f>IFERROR(VLOOKUP(F425&amp;"-"&amp;G425,IF($M$4="TEI0187_REV01",RAW_m_TEI0187_REV01!$AD:$AJ),7,0),"---")</f>
        <v>---</v>
      </c>
      <c r="O425" s="19" t="str">
        <f>IFERROR(VLOOKUP(N425,IF($M$4="TEI0187_REV01",RAW_m_TEI0187_REV01!$AJ:$AK),2,0),"---")</f>
        <v>---</v>
      </c>
      <c r="P425" s="19" t="str">
        <f>IFERROR(VLOOKUP(F425&amp;"-"&amp;G425,IF($M$4="TEI0187_REV01",RAW_m_TEI0187_REV01!$AD:$AG),3,0),"---")</f>
        <v>---</v>
      </c>
      <c r="Q425" s="19" t="str">
        <f>IFERROR(VLOOKUP(N425,IF($M$4="TEI0187_REV01",RAW_m_TEI0187_REV01!$AE:$AH),4,0),"---")</f>
        <v>---</v>
      </c>
      <c r="R425" s="19" t="str">
        <f>IFERROR(VLOOKUP(F425&amp;"-"&amp;G425,IF($M$4="TEI0187_REV01",RAW_m_TEI0187_REV01!$AD:$AG),4,0),"---")</f>
        <v>---</v>
      </c>
    </row>
    <row r="426" spans="2:18" x14ac:dyDescent="0.25">
      <c r="B426" s="78">
        <v>421</v>
      </c>
      <c r="C426" s="19" t="str">
        <f>IFERROR(INDEX(B2B!A:F,MATCH('B2B Pin Table'!B426,B2B!A:A,0),6),"---")</f>
        <v>CLK</v>
      </c>
      <c r="D426" s="19" t="str">
        <f>IFERROR(IF((COUNTIF(B2B!A422:K422,H424)&lt;0),"---",INDEX(B2B!A:K,MATCH('B2B Pin Table'!B426,B2B!A:A,0),2)),"---")</f>
        <v>J2</v>
      </c>
      <c r="E426" s="19" t="str">
        <f>IFERROR(IF((COUNTIF(B2B!A422:K422,H424)&lt;0),"---",INDEX(B2B!A:K,MATCH('B2B Pin Table'!B426,B2B!A:A,0),3)),"---")</f>
        <v>D1</v>
      </c>
      <c r="F426" s="19" t="str">
        <f>IFERROR(IF((COUNTIF(B2B!A422:K422,L424)&lt;0),"---",INDEX(B2B!A:K,MATCH('B2B Pin Table'!B426,B2B!A:A,0),4)),"---")</f>
        <v>J2</v>
      </c>
      <c r="G426" s="19" t="str">
        <f>IFERROR(IF((COUNTIF(B2B!A422:K422,L424)&lt;0),"---",INDEX(B2B!A:K,MATCH('B2B Pin Table'!B426,B2B!A:A,0),5)),"---")</f>
        <v>D1</v>
      </c>
      <c r="H426" s="59" t="str">
        <f>IFERROR(IF(VLOOKUP($D426&amp;"-"&amp;$E426,IF($H$4="TEB0187_REV01",CALC_CONN_TEB0187_REV01!$F:$I),4,0)="--","---",IF($H$4="TEB0187_REV01",CALC_CONN_TEB0187_REV01!$G426&amp; " --&gt; " &amp;CALC_CONN_TEB0187_REV01!$I426&amp; " --&gt; ")),"---")</f>
        <v>---</v>
      </c>
      <c r="I426" s="19" t="str">
        <f>IFERROR(IF(VLOOKUP($D426&amp;"-"&amp;$E426,IF($H$4="TEB0187_REV01",CALC_CONN_TEB0187_REV01!$F:$H),3,0)="--",VLOOKUP($D426&amp;"-"&amp;$E426,IF($H$4="TEB0187_REV01",CALC_CONN_TEB0187_REV01!$F:$H),2,0),VLOOKUP($D426&amp;"-"&amp;$E426,IF($H$4="TEB0187_REV01",CALC_CONN_TEB0187_REV01!$F:$H),3,0)),"---")</f>
        <v>---</v>
      </c>
      <c r="J426" s="19" t="str">
        <f>IFERROR(VLOOKUP(I426,IF($H$4="TEB0187_REV01",RAW_c_TEB0187_REV01!$AE:$AM),9,0),"---")</f>
        <v>---</v>
      </c>
      <c r="K426" s="19" t="str">
        <f>IFERROR(VLOOKUP(D426&amp;"-"&amp;E426,IF($H$4="TEB0187_REV01",RAW_c_TEB0187_REV01!$AD:$AK,"???"),6,0),"---")</f>
        <v>---</v>
      </c>
      <c r="L426" s="19" t="str">
        <f>IFERROR(VLOOKUP(D426&amp;"-"&amp;E426,IF($H$4="TEB0187_REV01",RAW_c_TEB0187_REV01!$AD:$AL,"???"),9,0),"---")</f>
        <v>---</v>
      </c>
      <c r="M426" s="19" t="str">
        <f>IFERROR(IF(VLOOKUP($F426&amp;"-"&amp;$G426,IF($M$4="TEI0187_REV01",RAW_m_TEI0187_REV01!$F:$AU),43,0)="--","---",IF($M$4="TEI0187_REV01",RAW_m_TEI0187_REV01!$AT426&amp; " --&gt; " &amp;RAW_m_TEI0187_REV01!$AU426&amp; " --&gt; ")),"---")</f>
        <v>---</v>
      </c>
      <c r="N426" s="19" t="str">
        <f>IFERROR(VLOOKUP(F426&amp;"-"&amp;G426,IF($M$4="TEI0187_REV01",RAW_m_TEI0187_REV01!$AD:$AJ),7,0),"---")</f>
        <v>---</v>
      </c>
      <c r="O426" s="19" t="str">
        <f>IFERROR(VLOOKUP(N426,IF($M$4="TEI0187_REV01",RAW_m_TEI0187_REV01!$AJ:$AK),2,0),"---")</f>
        <v>---</v>
      </c>
      <c r="P426" s="19" t="str">
        <f>IFERROR(VLOOKUP(F426&amp;"-"&amp;G426,IF($M$4="TEI0187_REV01",RAW_m_TEI0187_REV01!$AD:$AG),3,0),"---")</f>
        <v>---</v>
      </c>
      <c r="Q426" s="19" t="str">
        <f>IFERROR(VLOOKUP(N426,IF($M$4="TEI0187_REV01",RAW_m_TEI0187_REV01!$AE:$AH),4,0),"---")</f>
        <v>---</v>
      </c>
      <c r="R426" s="19" t="str">
        <f>IFERROR(VLOOKUP(F426&amp;"-"&amp;G426,IF($M$4="TEI0187_REV01",RAW_m_TEI0187_REV01!$AD:$AG),4,0),"---")</f>
        <v>---</v>
      </c>
    </row>
    <row r="427" spans="2:18" x14ac:dyDescent="0.25">
      <c r="B427" s="78">
        <v>422</v>
      </c>
      <c r="C427" s="19" t="str">
        <f>IFERROR(INDEX(B2B!A:F,MATCH('B2B Pin Table'!B427,B2B!A:A,0),6),"---")</f>
        <v>CLK</v>
      </c>
      <c r="D427" s="19" t="str">
        <f>IFERROR(IF((COUNTIF(B2B!A423:K423,H425)&lt;0),"---",INDEX(B2B!A:K,MATCH('B2B Pin Table'!B427,B2B!A:A,0),2)),"---")</f>
        <v>J2</v>
      </c>
      <c r="E427" s="19" t="str">
        <f>IFERROR(IF((COUNTIF(B2B!A423:K423,H425)&lt;0),"---",INDEX(B2B!A:K,MATCH('B2B Pin Table'!B427,B2B!A:A,0),3)),"---")</f>
        <v>D2</v>
      </c>
      <c r="F427" s="19" t="str">
        <f>IFERROR(IF((COUNTIF(B2B!A423:K423,L425)&lt;0),"---",INDEX(B2B!A:K,MATCH('B2B Pin Table'!B427,B2B!A:A,0),4)),"---")</f>
        <v>J2</v>
      </c>
      <c r="G427" s="19" t="str">
        <f>IFERROR(IF((COUNTIF(B2B!A423:K423,L425)&lt;0),"---",INDEX(B2B!A:K,MATCH('B2B Pin Table'!B427,B2B!A:A,0),5)),"---")</f>
        <v>D2</v>
      </c>
      <c r="H427" s="59" t="str">
        <f>IFERROR(IF(VLOOKUP($D427&amp;"-"&amp;$E427,IF($H$4="TEB0187_REV01",CALC_CONN_TEB0187_REV01!$F:$I),4,0)="--","---",IF($H$4="TEB0187_REV01",CALC_CONN_TEB0187_REV01!$G427&amp; " --&gt; " &amp;CALC_CONN_TEB0187_REV01!$I427&amp; " --&gt; ")),"---")</f>
        <v>---</v>
      </c>
      <c r="I427" s="19" t="str">
        <f>IFERROR(IF(VLOOKUP($D427&amp;"-"&amp;$E427,IF($H$4="TEB0187_REV01",CALC_CONN_TEB0187_REV01!$F:$H),3,0)="--",VLOOKUP($D427&amp;"-"&amp;$E427,IF($H$4="TEB0187_REV01",CALC_CONN_TEB0187_REV01!$F:$H),2,0),VLOOKUP($D427&amp;"-"&amp;$E427,IF($H$4="TEB0187_REV01",CALC_CONN_TEB0187_REV01!$F:$H),3,0)),"---")</f>
        <v>---</v>
      </c>
      <c r="J427" s="19" t="str">
        <f>IFERROR(VLOOKUP(I427,IF($H$4="TEB0187_REV01",RAW_c_TEB0187_REV01!$AE:$AM),9,0),"---")</f>
        <v>---</v>
      </c>
      <c r="K427" s="19" t="str">
        <f>IFERROR(VLOOKUP(D427&amp;"-"&amp;E427,IF($H$4="TEB0187_REV01",RAW_c_TEB0187_REV01!$AD:$AK,"???"),6,0),"---")</f>
        <v>---</v>
      </c>
      <c r="L427" s="19" t="str">
        <f>IFERROR(VLOOKUP(D427&amp;"-"&amp;E427,IF($H$4="TEB0187_REV01",RAW_c_TEB0187_REV01!$AD:$AL,"???"),9,0),"---")</f>
        <v>---</v>
      </c>
      <c r="M427" s="19" t="str">
        <f>IFERROR(IF(VLOOKUP($F427&amp;"-"&amp;$G427,IF($M$4="TEI0187_REV01",RAW_m_TEI0187_REV01!$F:$AU),43,0)="--","---",IF($M$4="TEI0187_REV01",RAW_m_TEI0187_REV01!$AT427&amp; " --&gt; " &amp;RAW_m_TEI0187_REV01!$AU427&amp; " --&gt; ")),"---")</f>
        <v>---</v>
      </c>
      <c r="N427" s="19" t="str">
        <f>IFERROR(VLOOKUP(F427&amp;"-"&amp;G427,IF($M$4="TEI0187_REV01",RAW_m_TEI0187_REV01!$AD:$AJ),7,0),"---")</f>
        <v>---</v>
      </c>
      <c r="O427" s="19" t="str">
        <f>IFERROR(VLOOKUP(N427,IF($M$4="TEI0187_REV01",RAW_m_TEI0187_REV01!$AJ:$AK),2,0),"---")</f>
        <v>---</v>
      </c>
      <c r="P427" s="19" t="str">
        <f>IFERROR(VLOOKUP(F427&amp;"-"&amp;G427,IF($M$4="TEI0187_REV01",RAW_m_TEI0187_REV01!$AD:$AG),3,0),"---")</f>
        <v>---</v>
      </c>
      <c r="Q427" s="19" t="str">
        <f>IFERROR(VLOOKUP(N427,IF($M$4="TEI0187_REV01",RAW_m_TEI0187_REV01!$AE:$AH),4,0),"---")</f>
        <v>---</v>
      </c>
      <c r="R427" s="19" t="str">
        <f>IFERROR(VLOOKUP(F427&amp;"-"&amp;G427,IF($M$4="TEI0187_REV01",RAW_m_TEI0187_REV01!$AD:$AG),4,0),"---")</f>
        <v>---</v>
      </c>
    </row>
    <row r="428" spans="2:18" x14ac:dyDescent="0.25">
      <c r="B428" s="78">
        <v>423</v>
      </c>
      <c r="C428" s="19" t="str">
        <f>IFERROR(INDEX(B2B!A:F,MATCH('B2B Pin Table'!B428,B2B!A:A,0),6),"---")</f>
        <v>GND</v>
      </c>
      <c r="D428" s="19" t="str">
        <f>IFERROR(IF((COUNTIF(B2B!A424:K424,H426)&lt;0),"---",INDEX(B2B!A:K,MATCH('B2B Pin Table'!B428,B2B!A:A,0),2)),"---")</f>
        <v>J2</v>
      </c>
      <c r="E428" s="19" t="str">
        <f>IFERROR(IF((COUNTIF(B2B!A424:K424,H426)&lt;0),"---",INDEX(B2B!A:K,MATCH('B2B Pin Table'!B428,B2B!A:A,0),3)),"---")</f>
        <v>D3</v>
      </c>
      <c r="F428" s="19" t="str">
        <f>IFERROR(IF((COUNTIF(B2B!A424:K424,L426)&lt;0),"---",INDEX(B2B!A:K,MATCH('B2B Pin Table'!B428,B2B!A:A,0),4)),"---")</f>
        <v>J2</v>
      </c>
      <c r="G428" s="19" t="str">
        <f>IFERROR(IF((COUNTIF(B2B!A424:K424,L426)&lt;0),"---",INDEX(B2B!A:K,MATCH('B2B Pin Table'!B428,B2B!A:A,0),5)),"---")</f>
        <v>D3</v>
      </c>
      <c r="H428" s="59" t="str">
        <f>IFERROR(IF(VLOOKUP($D428&amp;"-"&amp;$E428,IF($H$4="TEB0187_REV01",CALC_CONN_TEB0187_REV01!$F:$I),4,0)="--","---",IF($H$4="TEB0187_REV01",CALC_CONN_TEB0187_REV01!$G428&amp; " --&gt; " &amp;CALC_CONN_TEB0187_REV01!$I428&amp; " --&gt; ")),"---")</f>
        <v>---</v>
      </c>
      <c r="I428" s="19" t="str">
        <f>IFERROR(IF(VLOOKUP($D428&amp;"-"&amp;$E428,IF($H$4="TEB0187_REV01",CALC_CONN_TEB0187_REV01!$F:$H),3,0)="--",VLOOKUP($D428&amp;"-"&amp;$E428,IF($H$4="TEB0187_REV01",CALC_CONN_TEB0187_REV01!$F:$H),2,0),VLOOKUP($D428&amp;"-"&amp;$E428,IF($H$4="TEB0187_REV01",CALC_CONN_TEB0187_REV01!$F:$H),3,0)),"---")</f>
        <v>---</v>
      </c>
      <c r="J428" s="19" t="str">
        <f>IFERROR(VLOOKUP(I428,IF($H$4="TEB0187_REV01",RAW_c_TEB0187_REV01!$AE:$AM),9,0),"---")</f>
        <v>---</v>
      </c>
      <c r="K428" s="19" t="str">
        <f>IFERROR(VLOOKUP(D428&amp;"-"&amp;E428,IF($H$4="TEB0187_REV01",RAW_c_TEB0187_REV01!$AD:$AK,"???"),6,0),"---")</f>
        <v>---</v>
      </c>
      <c r="L428" s="19" t="str">
        <f>IFERROR(VLOOKUP(D428&amp;"-"&amp;E428,IF($H$4="TEB0187_REV01",RAW_c_TEB0187_REV01!$AD:$AL,"???"),9,0),"---")</f>
        <v>---</v>
      </c>
      <c r="M428" s="19" t="str">
        <f>IFERROR(IF(VLOOKUP($F428&amp;"-"&amp;$G428,IF($M$4="TEI0187_REV01",RAW_m_TEI0187_REV01!$F:$AU),43,0)="--","---",IF($M$4="TEI0187_REV01",RAW_m_TEI0187_REV01!$AT428&amp; " --&gt; " &amp;RAW_m_TEI0187_REV01!$AU428&amp; " --&gt; ")),"---")</f>
        <v>---</v>
      </c>
      <c r="N428" s="19" t="str">
        <f>IFERROR(VLOOKUP(F428&amp;"-"&amp;G428,IF($M$4="TEI0187_REV01",RAW_m_TEI0187_REV01!$AD:$AJ),7,0),"---")</f>
        <v>---</v>
      </c>
      <c r="O428" s="19" t="str">
        <f>IFERROR(VLOOKUP(N428,IF($M$4="TEI0187_REV01",RAW_m_TEI0187_REV01!$AJ:$AK),2,0),"---")</f>
        <v>---</v>
      </c>
      <c r="P428" s="19" t="str">
        <f>IFERROR(VLOOKUP(F428&amp;"-"&amp;G428,IF($M$4="TEI0187_REV01",RAW_m_TEI0187_REV01!$AD:$AG),3,0),"---")</f>
        <v>---</v>
      </c>
      <c r="Q428" s="19" t="str">
        <f>IFERROR(VLOOKUP(N428,IF($M$4="TEI0187_REV01",RAW_m_TEI0187_REV01!$AE:$AH),4,0),"---")</f>
        <v>---</v>
      </c>
      <c r="R428" s="19" t="str">
        <f>IFERROR(VLOOKUP(F428&amp;"-"&amp;G428,IF($M$4="TEI0187_REV01",RAW_m_TEI0187_REV01!$AD:$AG),4,0),"---")</f>
        <v>---</v>
      </c>
    </row>
    <row r="429" spans="2:18" x14ac:dyDescent="0.25">
      <c r="B429" s="78">
        <v>424</v>
      </c>
      <c r="C429" s="19" t="str">
        <f>IFERROR(INDEX(B2B!A:F,MATCH('B2B Pin Table'!B429,B2B!A:A,0),6),"---")</f>
        <v>GND</v>
      </c>
      <c r="D429" s="19" t="str">
        <f>IFERROR(IF((COUNTIF(B2B!A425:K425,H427)&lt;0),"---",INDEX(B2B!A:K,MATCH('B2B Pin Table'!B429,B2B!A:A,0),2)),"---")</f>
        <v>J2</v>
      </c>
      <c r="E429" s="19" t="str">
        <f>IFERROR(IF((COUNTIF(B2B!A425:K425,H427)&lt;0),"---",INDEX(B2B!A:K,MATCH('B2B Pin Table'!B429,B2B!A:A,0),3)),"---")</f>
        <v>D4</v>
      </c>
      <c r="F429" s="19" t="str">
        <f>IFERROR(IF((COUNTIF(B2B!A425:K425,L427)&lt;0),"---",INDEX(B2B!A:K,MATCH('B2B Pin Table'!B429,B2B!A:A,0),4)),"---")</f>
        <v>J2</v>
      </c>
      <c r="G429" s="19" t="str">
        <f>IFERROR(IF((COUNTIF(B2B!A425:K425,L427)&lt;0),"---",INDEX(B2B!A:K,MATCH('B2B Pin Table'!B429,B2B!A:A,0),5)),"---")</f>
        <v>D4</v>
      </c>
      <c r="H429" s="59" t="str">
        <f>IFERROR(IF(VLOOKUP($D429&amp;"-"&amp;$E429,IF($H$4="TEB0187_REV01",CALC_CONN_TEB0187_REV01!$F:$I),4,0)="--","---",IF($H$4="TEB0187_REV01",CALC_CONN_TEB0187_REV01!$G429&amp; " --&gt; " &amp;CALC_CONN_TEB0187_REV01!$I429&amp; " --&gt; ")),"---")</f>
        <v>---</v>
      </c>
      <c r="I429" s="19" t="str">
        <f>IFERROR(IF(VLOOKUP($D429&amp;"-"&amp;$E429,IF($H$4="TEB0187_REV01",CALC_CONN_TEB0187_REV01!$F:$H),3,0)="--",VLOOKUP($D429&amp;"-"&amp;$E429,IF($H$4="TEB0187_REV01",CALC_CONN_TEB0187_REV01!$F:$H),2,0),VLOOKUP($D429&amp;"-"&amp;$E429,IF($H$4="TEB0187_REV01",CALC_CONN_TEB0187_REV01!$F:$H),3,0)),"---")</f>
        <v>---</v>
      </c>
      <c r="J429" s="19" t="str">
        <f>IFERROR(VLOOKUP(I429,IF($H$4="TEB0187_REV01",RAW_c_TEB0187_REV01!$AE:$AM),9,0),"---")</f>
        <v>---</v>
      </c>
      <c r="K429" s="19" t="str">
        <f>IFERROR(VLOOKUP(D429&amp;"-"&amp;E429,IF($H$4="TEB0187_REV01",RAW_c_TEB0187_REV01!$AD:$AK,"???"),6,0),"---")</f>
        <v>---</v>
      </c>
      <c r="L429" s="19" t="str">
        <f>IFERROR(VLOOKUP(D429&amp;"-"&amp;E429,IF($H$4="TEB0187_REV01",RAW_c_TEB0187_REV01!$AD:$AL,"???"),9,0),"---")</f>
        <v>---</v>
      </c>
      <c r="M429" s="19" t="str">
        <f>IFERROR(IF(VLOOKUP($F429&amp;"-"&amp;$G429,IF($M$4="TEI0187_REV01",RAW_m_TEI0187_REV01!$F:$AU),43,0)="--","---",IF($M$4="TEI0187_REV01",RAW_m_TEI0187_REV01!$AT429&amp; " --&gt; " &amp;RAW_m_TEI0187_REV01!$AU429&amp; " --&gt; ")),"---")</f>
        <v>---</v>
      </c>
      <c r="N429" s="19" t="str">
        <f>IFERROR(VLOOKUP(F429&amp;"-"&amp;G429,IF($M$4="TEI0187_REV01",RAW_m_TEI0187_REV01!$AD:$AJ),7,0),"---")</f>
        <v>---</v>
      </c>
      <c r="O429" s="19" t="str">
        <f>IFERROR(VLOOKUP(N429,IF($M$4="TEI0187_REV01",RAW_m_TEI0187_REV01!$AJ:$AK),2,0),"---")</f>
        <v>---</v>
      </c>
      <c r="P429" s="19" t="str">
        <f>IFERROR(VLOOKUP(F429&amp;"-"&amp;G429,IF($M$4="TEI0187_REV01",RAW_m_TEI0187_REV01!$AD:$AG),3,0),"---")</f>
        <v>---</v>
      </c>
      <c r="Q429" s="19" t="str">
        <f>IFERROR(VLOOKUP(N429,IF($M$4="TEI0187_REV01",RAW_m_TEI0187_REV01!$AE:$AH),4,0),"---")</f>
        <v>---</v>
      </c>
      <c r="R429" s="19" t="str">
        <f>IFERROR(VLOOKUP(F429&amp;"-"&amp;G429,IF($M$4="TEI0187_REV01",RAW_m_TEI0187_REV01!$AD:$AG),4,0),"---")</f>
        <v>---</v>
      </c>
    </row>
    <row r="430" spans="2:18" x14ac:dyDescent="0.25">
      <c r="B430" s="78">
        <v>425</v>
      </c>
      <c r="C430" s="19" t="str">
        <f>IFERROR(INDEX(B2B!A:F,MATCH('B2B Pin Table'!B430,B2B!A:A,0),6),"---")</f>
        <v>CLK</v>
      </c>
      <c r="D430" s="19" t="str">
        <f>IFERROR(IF((COUNTIF(B2B!A426:K426,H428)&lt;0),"---",INDEX(B2B!A:K,MATCH('B2B Pin Table'!B430,B2B!A:A,0),2)),"---")</f>
        <v>J2</v>
      </c>
      <c r="E430" s="19" t="str">
        <f>IFERROR(IF((COUNTIF(B2B!A426:K426,H428)&lt;0),"---",INDEX(B2B!A:K,MATCH('B2B Pin Table'!B430,B2B!A:A,0),3)),"---")</f>
        <v>D5</v>
      </c>
      <c r="F430" s="19" t="str">
        <f>IFERROR(IF((COUNTIF(B2B!A426:K426,L428)&lt;0),"---",INDEX(B2B!A:K,MATCH('B2B Pin Table'!B430,B2B!A:A,0),4)),"---")</f>
        <v>J2</v>
      </c>
      <c r="G430" s="19" t="str">
        <f>IFERROR(IF((COUNTIF(B2B!A426:K426,L428)&lt;0),"---",INDEX(B2B!A:K,MATCH('B2B Pin Table'!B430,B2B!A:A,0),5)),"---")</f>
        <v>D5</v>
      </c>
      <c r="H430" s="59" t="str">
        <f>IFERROR(IF(VLOOKUP($D430&amp;"-"&amp;$E430,IF($H$4="TEB0187_REV01",CALC_CONN_TEB0187_REV01!$F:$I),4,0)="--","---",IF($H$4="TEB0187_REV01",CALC_CONN_TEB0187_REV01!$G430&amp; " --&gt; " &amp;CALC_CONN_TEB0187_REV01!$I430&amp; " --&gt; ")),"---")</f>
        <v>---</v>
      </c>
      <c r="I430" s="19" t="str">
        <f>IFERROR(IF(VLOOKUP($D430&amp;"-"&amp;$E430,IF($H$4="TEB0187_REV01",CALC_CONN_TEB0187_REV01!$F:$H),3,0)="--",VLOOKUP($D430&amp;"-"&amp;$E430,IF($H$4="TEB0187_REV01",CALC_CONN_TEB0187_REV01!$F:$H),2,0),VLOOKUP($D430&amp;"-"&amp;$E430,IF($H$4="TEB0187_REV01",CALC_CONN_TEB0187_REV01!$F:$H),3,0)),"---")</f>
        <v>---</v>
      </c>
      <c r="J430" s="19" t="str">
        <f>IFERROR(VLOOKUP(I430,IF($H$4="TEB0187_REV01",RAW_c_TEB0187_REV01!$AE:$AM),9,0),"---")</f>
        <v>---</v>
      </c>
      <c r="K430" s="19" t="str">
        <f>IFERROR(VLOOKUP(D430&amp;"-"&amp;E430,IF($H$4="TEB0187_REV01",RAW_c_TEB0187_REV01!$AD:$AK,"???"),6,0),"---")</f>
        <v>---</v>
      </c>
      <c r="L430" s="19" t="str">
        <f>IFERROR(VLOOKUP(D430&amp;"-"&amp;E430,IF($H$4="TEB0187_REV01",RAW_c_TEB0187_REV01!$AD:$AL,"???"),9,0),"---")</f>
        <v>---</v>
      </c>
      <c r="M430" s="19" t="str">
        <f>IFERROR(IF(VLOOKUP($F430&amp;"-"&amp;$G430,IF($M$4="TEI0187_REV01",RAW_m_TEI0187_REV01!$F:$AU),43,0)="--","---",IF($M$4="TEI0187_REV01",RAW_m_TEI0187_REV01!$AT430&amp; " --&gt; " &amp;RAW_m_TEI0187_REV01!$AU430&amp; " --&gt; ")),"---")</f>
        <v>---</v>
      </c>
      <c r="N430" s="19" t="str">
        <f>IFERROR(VLOOKUP(F430&amp;"-"&amp;G430,IF($M$4="TEI0187_REV01",RAW_m_TEI0187_REV01!$AD:$AJ),7,0),"---")</f>
        <v>---</v>
      </c>
      <c r="O430" s="19" t="str">
        <f>IFERROR(VLOOKUP(N430,IF($M$4="TEI0187_REV01",RAW_m_TEI0187_REV01!$AJ:$AK),2,0),"---")</f>
        <v>---</v>
      </c>
      <c r="P430" s="19" t="str">
        <f>IFERROR(VLOOKUP(F430&amp;"-"&amp;G430,IF($M$4="TEI0187_REV01",RAW_m_TEI0187_REV01!$AD:$AG),3,0),"---")</f>
        <v>---</v>
      </c>
      <c r="Q430" s="19" t="str">
        <f>IFERROR(VLOOKUP(N430,IF($M$4="TEI0187_REV01",RAW_m_TEI0187_REV01!$AE:$AH),4,0),"---")</f>
        <v>---</v>
      </c>
      <c r="R430" s="19" t="str">
        <f>IFERROR(VLOOKUP(F430&amp;"-"&amp;G430,IF($M$4="TEI0187_REV01",RAW_m_TEI0187_REV01!$AD:$AG),4,0),"---")</f>
        <v>---</v>
      </c>
    </row>
    <row r="431" spans="2:18" x14ac:dyDescent="0.25">
      <c r="B431" s="78">
        <v>426</v>
      </c>
      <c r="C431" s="19" t="str">
        <f>IFERROR(INDEX(B2B!A:F,MATCH('B2B Pin Table'!B431,B2B!A:A,0),6),"---")</f>
        <v>CLK</v>
      </c>
      <c r="D431" s="19" t="str">
        <f>IFERROR(IF((COUNTIF(B2B!A427:K427,H429)&lt;0),"---",INDEX(B2B!A:K,MATCH('B2B Pin Table'!B431,B2B!A:A,0),2)),"---")</f>
        <v>J2</v>
      </c>
      <c r="E431" s="19" t="str">
        <f>IFERROR(IF((COUNTIF(B2B!A427:K427,H429)&lt;0),"---",INDEX(B2B!A:K,MATCH('B2B Pin Table'!B431,B2B!A:A,0),3)),"---")</f>
        <v>D6</v>
      </c>
      <c r="F431" s="19" t="str">
        <f>IFERROR(IF((COUNTIF(B2B!A427:K427,L429)&lt;0),"---",INDEX(B2B!A:K,MATCH('B2B Pin Table'!B431,B2B!A:A,0),4)),"---")</f>
        <v>J2</v>
      </c>
      <c r="G431" s="19" t="str">
        <f>IFERROR(IF((COUNTIF(B2B!A427:K427,L429)&lt;0),"---",INDEX(B2B!A:K,MATCH('B2B Pin Table'!B431,B2B!A:A,0),5)),"---")</f>
        <v>D6</v>
      </c>
      <c r="H431" s="59" t="str">
        <f>IFERROR(IF(VLOOKUP($D431&amp;"-"&amp;$E431,IF($H$4="TEB0187_REV01",CALC_CONN_TEB0187_REV01!$F:$I),4,0)="--","---",IF($H$4="TEB0187_REV01",CALC_CONN_TEB0187_REV01!$G431&amp; " --&gt; " &amp;CALC_CONN_TEB0187_REV01!$I431&amp; " --&gt; ")),"---")</f>
        <v>---</v>
      </c>
      <c r="I431" s="19" t="str">
        <f>IFERROR(IF(VLOOKUP($D431&amp;"-"&amp;$E431,IF($H$4="TEB0187_REV01",CALC_CONN_TEB0187_REV01!$F:$H),3,0)="--",VLOOKUP($D431&amp;"-"&amp;$E431,IF($H$4="TEB0187_REV01",CALC_CONN_TEB0187_REV01!$F:$H),2,0),VLOOKUP($D431&amp;"-"&amp;$E431,IF($H$4="TEB0187_REV01",CALC_CONN_TEB0187_REV01!$F:$H),3,0)),"---")</f>
        <v>---</v>
      </c>
      <c r="J431" s="19" t="str">
        <f>IFERROR(VLOOKUP(I431,IF($H$4="TEB0187_REV01",RAW_c_TEB0187_REV01!$AE:$AM),9,0),"---")</f>
        <v>---</v>
      </c>
      <c r="K431" s="19" t="str">
        <f>IFERROR(VLOOKUP(D431&amp;"-"&amp;E431,IF($H$4="TEB0187_REV01",RAW_c_TEB0187_REV01!$AD:$AK,"???"),6,0),"---")</f>
        <v>---</v>
      </c>
      <c r="L431" s="19" t="str">
        <f>IFERROR(VLOOKUP(D431&amp;"-"&amp;E431,IF($H$4="TEB0187_REV01",RAW_c_TEB0187_REV01!$AD:$AL,"???"),9,0),"---")</f>
        <v>---</v>
      </c>
      <c r="M431" s="19" t="str">
        <f>IFERROR(IF(VLOOKUP($F431&amp;"-"&amp;$G431,IF($M$4="TEI0187_REV01",RAW_m_TEI0187_REV01!$F:$AU),43,0)="--","---",IF($M$4="TEI0187_REV01",RAW_m_TEI0187_REV01!$AT431&amp; " --&gt; " &amp;RAW_m_TEI0187_REV01!$AU431&amp; " --&gt; ")),"---")</f>
        <v>---</v>
      </c>
      <c r="N431" s="19" t="str">
        <f>IFERROR(VLOOKUP(F431&amp;"-"&amp;G431,IF($M$4="TEI0187_REV01",RAW_m_TEI0187_REV01!$AD:$AJ),7,0),"---")</f>
        <v>---</v>
      </c>
      <c r="O431" s="19" t="str">
        <f>IFERROR(VLOOKUP(N431,IF($M$4="TEI0187_REV01",RAW_m_TEI0187_REV01!$AJ:$AK),2,0),"---")</f>
        <v>---</v>
      </c>
      <c r="P431" s="19" t="str">
        <f>IFERROR(VLOOKUP(F431&amp;"-"&amp;G431,IF($M$4="TEI0187_REV01",RAW_m_TEI0187_REV01!$AD:$AG),3,0),"---")</f>
        <v>---</v>
      </c>
      <c r="Q431" s="19" t="str">
        <f>IFERROR(VLOOKUP(N431,IF($M$4="TEI0187_REV01",RAW_m_TEI0187_REV01!$AE:$AH),4,0),"---")</f>
        <v>---</v>
      </c>
      <c r="R431" s="19" t="str">
        <f>IFERROR(VLOOKUP(F431&amp;"-"&amp;G431,IF($M$4="TEI0187_REV01",RAW_m_TEI0187_REV01!$AD:$AG),4,0),"---")</f>
        <v>---</v>
      </c>
    </row>
    <row r="432" spans="2:18" x14ac:dyDescent="0.25">
      <c r="B432" s="78">
        <v>427</v>
      </c>
      <c r="C432" s="19" t="str">
        <f>IFERROR(INDEX(B2B!A:F,MATCH('B2B Pin Table'!B432,B2B!A:A,0),6),"---")</f>
        <v>GND</v>
      </c>
      <c r="D432" s="19" t="str">
        <f>IFERROR(IF((COUNTIF(B2B!A428:K428,H430)&lt;0),"---",INDEX(B2B!A:K,MATCH('B2B Pin Table'!B432,B2B!A:A,0),2)),"---")</f>
        <v>J2</v>
      </c>
      <c r="E432" s="19" t="str">
        <f>IFERROR(IF((COUNTIF(B2B!A428:K428,H430)&lt;0),"---",INDEX(B2B!A:K,MATCH('B2B Pin Table'!B432,B2B!A:A,0),3)),"---")</f>
        <v>D7</v>
      </c>
      <c r="F432" s="19" t="str">
        <f>IFERROR(IF((COUNTIF(B2B!A428:K428,L430)&lt;0),"---",INDEX(B2B!A:K,MATCH('B2B Pin Table'!B432,B2B!A:A,0),4)),"---")</f>
        <v>J2</v>
      </c>
      <c r="G432" s="19" t="str">
        <f>IFERROR(IF((COUNTIF(B2B!A428:K428,L430)&lt;0),"---",INDEX(B2B!A:K,MATCH('B2B Pin Table'!B432,B2B!A:A,0),5)),"---")</f>
        <v>D7</v>
      </c>
      <c r="H432" s="59" t="str">
        <f>IFERROR(IF(VLOOKUP($D432&amp;"-"&amp;$E432,IF($H$4="TEB0187_REV01",CALC_CONN_TEB0187_REV01!$F:$I),4,0)="--","---",IF($H$4="TEB0187_REV01",CALC_CONN_TEB0187_REV01!$G432&amp; " --&gt; " &amp;CALC_CONN_TEB0187_REV01!$I432&amp; " --&gt; ")),"---")</f>
        <v>---</v>
      </c>
      <c r="I432" s="19" t="str">
        <f>IFERROR(IF(VLOOKUP($D432&amp;"-"&amp;$E432,IF($H$4="TEB0187_REV01",CALC_CONN_TEB0187_REV01!$F:$H),3,0)="--",VLOOKUP($D432&amp;"-"&amp;$E432,IF($H$4="TEB0187_REV01",CALC_CONN_TEB0187_REV01!$F:$H),2,0),VLOOKUP($D432&amp;"-"&amp;$E432,IF($H$4="TEB0187_REV01",CALC_CONN_TEB0187_REV01!$F:$H),3,0)),"---")</f>
        <v>---</v>
      </c>
      <c r="J432" s="19" t="str">
        <f>IFERROR(VLOOKUP(I432,IF($H$4="TEB0187_REV01",RAW_c_TEB0187_REV01!$AE:$AM),9,0),"---")</f>
        <v>---</v>
      </c>
      <c r="K432" s="19" t="str">
        <f>IFERROR(VLOOKUP(D432&amp;"-"&amp;E432,IF($H$4="TEB0187_REV01",RAW_c_TEB0187_REV01!$AD:$AK,"???"),6,0),"---")</f>
        <v>---</v>
      </c>
      <c r="L432" s="19" t="str">
        <f>IFERROR(VLOOKUP(D432&amp;"-"&amp;E432,IF($H$4="TEB0187_REV01",RAW_c_TEB0187_REV01!$AD:$AL,"???"),9,0),"---")</f>
        <v>---</v>
      </c>
      <c r="M432" s="19" t="str">
        <f>IFERROR(IF(VLOOKUP($F432&amp;"-"&amp;$G432,IF($M$4="TEI0187_REV01",RAW_m_TEI0187_REV01!$F:$AU),43,0)="--","---",IF($M$4="TEI0187_REV01",RAW_m_TEI0187_REV01!$AT432&amp; " --&gt; " &amp;RAW_m_TEI0187_REV01!$AU432&amp; " --&gt; ")),"---")</f>
        <v>---</v>
      </c>
      <c r="N432" s="19" t="str">
        <f>IFERROR(VLOOKUP(F432&amp;"-"&amp;G432,IF($M$4="TEI0187_REV01",RAW_m_TEI0187_REV01!$AD:$AJ),7,0),"---")</f>
        <v>---</v>
      </c>
      <c r="O432" s="19" t="str">
        <f>IFERROR(VLOOKUP(N432,IF($M$4="TEI0187_REV01",RAW_m_TEI0187_REV01!$AJ:$AK),2,0),"---")</f>
        <v>---</v>
      </c>
      <c r="P432" s="19" t="str">
        <f>IFERROR(VLOOKUP(F432&amp;"-"&amp;G432,IF($M$4="TEI0187_REV01",RAW_m_TEI0187_REV01!$AD:$AG),3,0),"---")</f>
        <v>---</v>
      </c>
      <c r="Q432" s="19" t="str">
        <f>IFERROR(VLOOKUP(N432,IF($M$4="TEI0187_REV01",RAW_m_TEI0187_REV01!$AE:$AH),4,0),"---")</f>
        <v>---</v>
      </c>
      <c r="R432" s="19" t="str">
        <f>IFERROR(VLOOKUP(F432&amp;"-"&amp;G432,IF($M$4="TEI0187_REV01",RAW_m_TEI0187_REV01!$AD:$AG),4,0),"---")</f>
        <v>---</v>
      </c>
    </row>
    <row r="433" spans="2:18" x14ac:dyDescent="0.25">
      <c r="B433" s="78">
        <v>428</v>
      </c>
      <c r="C433" s="19" t="str">
        <f>IFERROR(INDEX(B2B!A:F,MATCH('B2B Pin Table'!B433,B2B!A:A,0),6),"---")</f>
        <v>GND</v>
      </c>
      <c r="D433" s="19" t="str">
        <f>IFERROR(IF((COUNTIF(B2B!A429:K429,H431)&lt;0),"---",INDEX(B2B!A:K,MATCH('B2B Pin Table'!B433,B2B!A:A,0),2)),"---")</f>
        <v>J2</v>
      </c>
      <c r="E433" s="19" t="str">
        <f>IFERROR(IF((COUNTIF(B2B!A429:K429,H431)&lt;0),"---",INDEX(B2B!A:K,MATCH('B2B Pin Table'!B433,B2B!A:A,0),3)),"---")</f>
        <v>D8</v>
      </c>
      <c r="F433" s="19" t="str">
        <f>IFERROR(IF((COUNTIF(B2B!A429:K429,L431)&lt;0),"---",INDEX(B2B!A:K,MATCH('B2B Pin Table'!B433,B2B!A:A,0),4)),"---")</f>
        <v>J2</v>
      </c>
      <c r="G433" s="19" t="str">
        <f>IFERROR(IF((COUNTIF(B2B!A429:K429,L431)&lt;0),"---",INDEX(B2B!A:K,MATCH('B2B Pin Table'!B433,B2B!A:A,0),5)),"---")</f>
        <v>D8</v>
      </c>
      <c r="H433" s="59" t="str">
        <f>IFERROR(IF(VLOOKUP($D433&amp;"-"&amp;$E433,IF($H$4="TEB0187_REV01",CALC_CONN_TEB0187_REV01!$F:$I),4,0)="--","---",IF($H$4="TEB0187_REV01",CALC_CONN_TEB0187_REV01!$G433&amp; " --&gt; " &amp;CALC_CONN_TEB0187_REV01!$I433&amp; " --&gt; ")),"---")</f>
        <v>---</v>
      </c>
      <c r="I433" s="19" t="str">
        <f>IFERROR(IF(VLOOKUP($D433&amp;"-"&amp;$E433,IF($H$4="TEB0187_REV01",CALC_CONN_TEB0187_REV01!$F:$H),3,0)="--",VLOOKUP($D433&amp;"-"&amp;$E433,IF($H$4="TEB0187_REV01",CALC_CONN_TEB0187_REV01!$F:$H),2,0),VLOOKUP($D433&amp;"-"&amp;$E433,IF($H$4="TEB0187_REV01",CALC_CONN_TEB0187_REV01!$F:$H),3,0)),"---")</f>
        <v>---</v>
      </c>
      <c r="J433" s="19" t="str">
        <f>IFERROR(VLOOKUP(I433,IF($H$4="TEB0187_REV01",RAW_c_TEB0187_REV01!$AE:$AM),9,0),"---")</f>
        <v>---</v>
      </c>
      <c r="K433" s="19" t="str">
        <f>IFERROR(VLOOKUP(D433&amp;"-"&amp;E433,IF($H$4="TEB0187_REV01",RAW_c_TEB0187_REV01!$AD:$AK,"???"),6,0),"---")</f>
        <v>---</v>
      </c>
      <c r="L433" s="19" t="str">
        <f>IFERROR(VLOOKUP(D433&amp;"-"&amp;E433,IF($H$4="TEB0187_REV01",RAW_c_TEB0187_REV01!$AD:$AL,"???"),9,0),"---")</f>
        <v>---</v>
      </c>
      <c r="M433" s="19" t="str">
        <f>IFERROR(IF(VLOOKUP($F433&amp;"-"&amp;$G433,IF($M$4="TEI0187_REV01",RAW_m_TEI0187_REV01!$F:$AU),43,0)="--","---",IF($M$4="TEI0187_REV01",RAW_m_TEI0187_REV01!$AT433&amp; " --&gt; " &amp;RAW_m_TEI0187_REV01!$AU433&amp; " --&gt; ")),"---")</f>
        <v>---</v>
      </c>
      <c r="N433" s="19" t="str">
        <f>IFERROR(VLOOKUP(F433&amp;"-"&amp;G433,IF($M$4="TEI0187_REV01",RAW_m_TEI0187_REV01!$AD:$AJ),7,0),"---")</f>
        <v>---</v>
      </c>
      <c r="O433" s="19" t="str">
        <f>IFERROR(VLOOKUP(N433,IF($M$4="TEI0187_REV01",RAW_m_TEI0187_REV01!$AJ:$AK),2,0),"---")</f>
        <v>---</v>
      </c>
      <c r="P433" s="19" t="str">
        <f>IFERROR(VLOOKUP(F433&amp;"-"&amp;G433,IF($M$4="TEI0187_REV01",RAW_m_TEI0187_REV01!$AD:$AG),3,0),"---")</f>
        <v>---</v>
      </c>
      <c r="Q433" s="19" t="str">
        <f>IFERROR(VLOOKUP(N433,IF($M$4="TEI0187_REV01",RAW_m_TEI0187_REV01!$AE:$AH),4,0),"---")</f>
        <v>---</v>
      </c>
      <c r="R433" s="19" t="str">
        <f>IFERROR(VLOOKUP(F433&amp;"-"&amp;G433,IF($M$4="TEI0187_REV01",RAW_m_TEI0187_REV01!$AD:$AG),4,0),"---")</f>
        <v>---</v>
      </c>
    </row>
    <row r="434" spans="2:18" x14ac:dyDescent="0.25">
      <c r="B434" s="78">
        <v>429</v>
      </c>
      <c r="C434" s="19" t="str">
        <f>IFERROR(INDEX(B2B!A:F,MATCH('B2B Pin Table'!B434,B2B!A:A,0),6),"---")</f>
        <v>MGT-PL</v>
      </c>
      <c r="D434" s="19" t="str">
        <f>IFERROR(IF((COUNTIF(B2B!A430:K430,H432)&lt;0),"---",INDEX(B2B!A:K,MATCH('B2B Pin Table'!B434,B2B!A:A,0),2)),"---")</f>
        <v>J2</v>
      </c>
      <c r="E434" s="19" t="str">
        <f>IFERROR(IF((COUNTIF(B2B!A430:K430,H432)&lt;0),"---",INDEX(B2B!A:K,MATCH('B2B Pin Table'!B434,B2B!A:A,0),3)),"---")</f>
        <v>D9</v>
      </c>
      <c r="F434" s="19" t="str">
        <f>IFERROR(IF((COUNTIF(B2B!A430:K430,L432)&lt;0),"---",INDEX(B2B!A:K,MATCH('B2B Pin Table'!B434,B2B!A:A,0),4)),"---")</f>
        <v>J2</v>
      </c>
      <c r="G434" s="19" t="str">
        <f>IFERROR(IF((COUNTIF(B2B!A430:K430,L432)&lt;0),"---",INDEX(B2B!A:K,MATCH('B2B Pin Table'!B434,B2B!A:A,0),5)),"---")</f>
        <v>D9</v>
      </c>
      <c r="H434" s="59" t="str">
        <f>IFERROR(IF(VLOOKUP($D434&amp;"-"&amp;$E434,IF($H$4="TEB0187_REV01",CALC_CONN_TEB0187_REV01!$F:$I),4,0)="--","---",IF($H$4="TEB0187_REV01",CALC_CONN_TEB0187_REV01!$G434&amp; " --&gt; " &amp;CALC_CONN_TEB0187_REV01!$I434&amp; " --&gt; ")),"---")</f>
        <v>---</v>
      </c>
      <c r="I434" s="19" t="str">
        <f>IFERROR(IF(VLOOKUP($D434&amp;"-"&amp;$E434,IF($H$4="TEB0187_REV01",CALC_CONN_TEB0187_REV01!$F:$H),3,0)="--",VLOOKUP($D434&amp;"-"&amp;$E434,IF($H$4="TEB0187_REV01",CALC_CONN_TEB0187_REV01!$F:$H),2,0),VLOOKUP($D434&amp;"-"&amp;$E434,IF($H$4="TEB0187_REV01",CALC_CONN_TEB0187_REV01!$F:$H),3,0)),"---")</f>
        <v>---</v>
      </c>
      <c r="J434" s="19" t="str">
        <f>IFERROR(VLOOKUP(I434,IF($H$4="TEB0187_REV01",RAW_c_TEB0187_REV01!$AE:$AM),9,0),"---")</f>
        <v>---</v>
      </c>
      <c r="K434" s="19" t="str">
        <f>IFERROR(VLOOKUP(D434&amp;"-"&amp;E434,IF($H$4="TEB0187_REV01",RAW_c_TEB0187_REV01!$AD:$AK,"???"),6,0),"---")</f>
        <v>---</v>
      </c>
      <c r="L434" s="19" t="str">
        <f>IFERROR(VLOOKUP(D434&amp;"-"&amp;E434,IF($H$4="TEB0187_REV01",RAW_c_TEB0187_REV01!$AD:$AL,"???"),9,0),"---")</f>
        <v>---</v>
      </c>
      <c r="M434" s="19" t="str">
        <f>IFERROR(IF(VLOOKUP($F434&amp;"-"&amp;$G434,IF($M$4="TEI0187_REV01",RAW_m_TEI0187_REV01!$F:$AU),43,0)="--","---",IF($M$4="TEI0187_REV01",RAW_m_TEI0187_REV01!$AT434&amp; " --&gt; " &amp;RAW_m_TEI0187_REV01!$AU434&amp; " --&gt; ")),"---")</f>
        <v>---</v>
      </c>
      <c r="N434" s="19" t="str">
        <f>IFERROR(VLOOKUP(F434&amp;"-"&amp;G434,IF($M$4="TEI0187_REV01",RAW_m_TEI0187_REV01!$AD:$AJ),7,0),"---")</f>
        <v>---</v>
      </c>
      <c r="O434" s="19" t="str">
        <f>IFERROR(VLOOKUP(N434,IF($M$4="TEI0187_REV01",RAW_m_TEI0187_REV01!$AJ:$AK),2,0),"---")</f>
        <v>---</v>
      </c>
      <c r="P434" s="19" t="str">
        <f>IFERROR(VLOOKUP(F434&amp;"-"&amp;G434,IF($M$4="TEI0187_REV01",RAW_m_TEI0187_REV01!$AD:$AG),3,0),"---")</f>
        <v>---</v>
      </c>
      <c r="Q434" s="19" t="str">
        <f>IFERROR(VLOOKUP(N434,IF($M$4="TEI0187_REV01",RAW_m_TEI0187_REV01!$AE:$AH),4,0),"---")</f>
        <v>---</v>
      </c>
      <c r="R434" s="19" t="str">
        <f>IFERROR(VLOOKUP(F434&amp;"-"&amp;G434,IF($M$4="TEI0187_REV01",RAW_m_TEI0187_REV01!$AD:$AG),4,0),"---")</f>
        <v>---</v>
      </c>
    </row>
    <row r="435" spans="2:18" x14ac:dyDescent="0.25">
      <c r="B435" s="78">
        <v>430</v>
      </c>
      <c r="C435" s="19" t="str">
        <f>IFERROR(INDEX(B2B!A:F,MATCH('B2B Pin Table'!B435,B2B!A:A,0),6),"---")</f>
        <v>MGT-PL</v>
      </c>
      <c r="D435" s="19" t="str">
        <f>IFERROR(IF((COUNTIF(B2B!A431:K431,H433)&lt;0),"---",INDEX(B2B!A:K,MATCH('B2B Pin Table'!B435,B2B!A:A,0),2)),"---")</f>
        <v>J2</v>
      </c>
      <c r="E435" s="19" t="str">
        <f>IFERROR(IF((COUNTIF(B2B!A431:K431,H433)&lt;0),"---",INDEX(B2B!A:K,MATCH('B2B Pin Table'!B435,B2B!A:A,0),3)),"---")</f>
        <v>D10</v>
      </c>
      <c r="F435" s="19" t="str">
        <f>IFERROR(IF((COUNTIF(B2B!A431:K431,L433)&lt;0),"---",INDEX(B2B!A:K,MATCH('B2B Pin Table'!B435,B2B!A:A,0),4)),"---")</f>
        <v>J2</v>
      </c>
      <c r="G435" s="19" t="str">
        <f>IFERROR(IF((COUNTIF(B2B!A431:K431,L433)&lt;0),"---",INDEX(B2B!A:K,MATCH('B2B Pin Table'!B435,B2B!A:A,0),5)),"---")</f>
        <v>D10</v>
      </c>
      <c r="H435" s="59" t="str">
        <f>IFERROR(IF(VLOOKUP($D435&amp;"-"&amp;$E435,IF($H$4="TEB0187_REV01",CALC_CONN_TEB0187_REV01!$F:$I),4,0)="--","---",IF($H$4="TEB0187_REV01",CALC_CONN_TEB0187_REV01!$G435&amp; " --&gt; " &amp;CALC_CONN_TEB0187_REV01!$I435&amp; " --&gt; ")),"---")</f>
        <v>---</v>
      </c>
      <c r="I435" s="19" t="str">
        <f>IFERROR(IF(VLOOKUP($D435&amp;"-"&amp;$E435,IF($H$4="TEB0187_REV01",CALC_CONN_TEB0187_REV01!$F:$H),3,0)="--",VLOOKUP($D435&amp;"-"&amp;$E435,IF($H$4="TEB0187_REV01",CALC_CONN_TEB0187_REV01!$F:$H),2,0),VLOOKUP($D435&amp;"-"&amp;$E435,IF($H$4="TEB0187_REV01",CALC_CONN_TEB0187_REV01!$F:$H),3,0)),"---")</f>
        <v>---</v>
      </c>
      <c r="J435" s="19" t="str">
        <f>IFERROR(VLOOKUP(I435,IF($H$4="TEB0187_REV01",RAW_c_TEB0187_REV01!$AE:$AM),9,0),"---")</f>
        <v>---</v>
      </c>
      <c r="K435" s="19" t="str">
        <f>IFERROR(VLOOKUP(D435&amp;"-"&amp;E435,IF($H$4="TEB0187_REV01",RAW_c_TEB0187_REV01!$AD:$AK,"???"),6,0),"---")</f>
        <v>---</v>
      </c>
      <c r="L435" s="19" t="str">
        <f>IFERROR(VLOOKUP(D435&amp;"-"&amp;E435,IF($H$4="TEB0187_REV01",RAW_c_TEB0187_REV01!$AD:$AL,"???"),9,0),"---")</f>
        <v>---</v>
      </c>
      <c r="M435" s="19" t="str">
        <f>IFERROR(IF(VLOOKUP($F435&amp;"-"&amp;$G435,IF($M$4="TEI0187_REV01",RAW_m_TEI0187_REV01!$F:$AU),43,0)="--","---",IF($M$4="TEI0187_REV01",RAW_m_TEI0187_REV01!$AT435&amp; " --&gt; " &amp;RAW_m_TEI0187_REV01!$AU435&amp; " --&gt; ")),"---")</f>
        <v>---</v>
      </c>
      <c r="N435" s="19" t="str">
        <f>IFERROR(VLOOKUP(F435&amp;"-"&amp;G435,IF($M$4="TEI0187_REV01",RAW_m_TEI0187_REV01!$AD:$AJ),7,0),"---")</f>
        <v>---</v>
      </c>
      <c r="O435" s="19" t="str">
        <f>IFERROR(VLOOKUP(N435,IF($M$4="TEI0187_REV01",RAW_m_TEI0187_REV01!$AJ:$AK),2,0),"---")</f>
        <v>---</v>
      </c>
      <c r="P435" s="19" t="str">
        <f>IFERROR(VLOOKUP(F435&amp;"-"&amp;G435,IF($M$4="TEI0187_REV01",RAW_m_TEI0187_REV01!$AD:$AG),3,0),"---")</f>
        <v>---</v>
      </c>
      <c r="Q435" s="19" t="str">
        <f>IFERROR(VLOOKUP(N435,IF($M$4="TEI0187_REV01",RAW_m_TEI0187_REV01!$AE:$AH),4,0),"---")</f>
        <v>---</v>
      </c>
      <c r="R435" s="19" t="str">
        <f>IFERROR(VLOOKUP(F435&amp;"-"&amp;G435,IF($M$4="TEI0187_REV01",RAW_m_TEI0187_REV01!$AD:$AG),4,0),"---")</f>
        <v>---</v>
      </c>
    </row>
    <row r="436" spans="2:18" x14ac:dyDescent="0.25">
      <c r="B436" s="78">
        <v>431</v>
      </c>
      <c r="C436" s="19" t="str">
        <f>IFERROR(INDEX(B2B!A:F,MATCH('B2B Pin Table'!B436,B2B!A:A,0),6),"---")</f>
        <v>GND</v>
      </c>
      <c r="D436" s="19" t="str">
        <f>IFERROR(IF((COUNTIF(B2B!A432:K432,H434)&lt;0),"---",INDEX(B2B!A:K,MATCH('B2B Pin Table'!B436,B2B!A:A,0),2)),"---")</f>
        <v>J2</v>
      </c>
      <c r="E436" s="19" t="str">
        <f>IFERROR(IF((COUNTIF(B2B!A432:K432,H434)&lt;0),"---",INDEX(B2B!A:K,MATCH('B2B Pin Table'!B436,B2B!A:A,0),3)),"---")</f>
        <v>D11</v>
      </c>
      <c r="F436" s="19" t="str">
        <f>IFERROR(IF((COUNTIF(B2B!A432:K432,L434)&lt;0),"---",INDEX(B2B!A:K,MATCH('B2B Pin Table'!B436,B2B!A:A,0),4)),"---")</f>
        <v>J2</v>
      </c>
      <c r="G436" s="19" t="str">
        <f>IFERROR(IF((COUNTIF(B2B!A432:K432,L434)&lt;0),"---",INDEX(B2B!A:K,MATCH('B2B Pin Table'!B436,B2B!A:A,0),5)),"---")</f>
        <v>D11</v>
      </c>
      <c r="H436" s="59" t="str">
        <f>IFERROR(IF(VLOOKUP($D436&amp;"-"&amp;$E436,IF($H$4="TEB0187_REV01",CALC_CONN_TEB0187_REV01!$F:$I),4,0)="--","---",IF($H$4="TEB0187_REV01",CALC_CONN_TEB0187_REV01!$G436&amp; " --&gt; " &amp;CALC_CONN_TEB0187_REV01!$I436&amp; " --&gt; ")),"---")</f>
        <v>---</v>
      </c>
      <c r="I436" s="19" t="str">
        <f>IFERROR(IF(VLOOKUP($D436&amp;"-"&amp;$E436,IF($H$4="TEB0187_REV01",CALC_CONN_TEB0187_REV01!$F:$H),3,0)="--",VLOOKUP($D436&amp;"-"&amp;$E436,IF($H$4="TEB0187_REV01",CALC_CONN_TEB0187_REV01!$F:$H),2,0),VLOOKUP($D436&amp;"-"&amp;$E436,IF($H$4="TEB0187_REV01",CALC_CONN_TEB0187_REV01!$F:$H),3,0)),"---")</f>
        <v>---</v>
      </c>
      <c r="J436" s="19" t="str">
        <f>IFERROR(VLOOKUP(I436,IF($H$4="TEB0187_REV01",RAW_c_TEB0187_REV01!$AE:$AM),9,0),"---")</f>
        <v>---</v>
      </c>
      <c r="K436" s="19" t="str">
        <f>IFERROR(VLOOKUP(D436&amp;"-"&amp;E436,IF($H$4="TEB0187_REV01",RAW_c_TEB0187_REV01!$AD:$AK,"???"),6,0),"---")</f>
        <v>---</v>
      </c>
      <c r="L436" s="19" t="str">
        <f>IFERROR(VLOOKUP(D436&amp;"-"&amp;E436,IF($H$4="TEB0187_REV01",RAW_c_TEB0187_REV01!$AD:$AL,"???"),9,0),"---")</f>
        <v>---</v>
      </c>
      <c r="M436" s="19" t="str">
        <f>IFERROR(IF(VLOOKUP($F436&amp;"-"&amp;$G436,IF($M$4="TEI0187_REV01",RAW_m_TEI0187_REV01!$F:$AU),43,0)="--","---",IF($M$4="TEI0187_REV01",RAW_m_TEI0187_REV01!$AT436&amp; " --&gt; " &amp;RAW_m_TEI0187_REV01!$AU436&amp; " --&gt; ")),"---")</f>
        <v>---</v>
      </c>
      <c r="N436" s="19" t="str">
        <f>IFERROR(VLOOKUP(F436&amp;"-"&amp;G436,IF($M$4="TEI0187_REV01",RAW_m_TEI0187_REV01!$AD:$AJ),7,0),"---")</f>
        <v>---</v>
      </c>
      <c r="O436" s="19" t="str">
        <f>IFERROR(VLOOKUP(N436,IF($M$4="TEI0187_REV01",RAW_m_TEI0187_REV01!$AJ:$AK),2,0),"---")</f>
        <v>---</v>
      </c>
      <c r="P436" s="19" t="str">
        <f>IFERROR(VLOOKUP(F436&amp;"-"&amp;G436,IF($M$4="TEI0187_REV01",RAW_m_TEI0187_REV01!$AD:$AG),3,0),"---")</f>
        <v>---</v>
      </c>
      <c r="Q436" s="19" t="str">
        <f>IFERROR(VLOOKUP(N436,IF($M$4="TEI0187_REV01",RAW_m_TEI0187_REV01!$AE:$AH),4,0),"---")</f>
        <v>---</v>
      </c>
      <c r="R436" s="19" t="str">
        <f>IFERROR(VLOOKUP(F436&amp;"-"&amp;G436,IF($M$4="TEI0187_REV01",RAW_m_TEI0187_REV01!$AD:$AG),4,0),"---")</f>
        <v>---</v>
      </c>
    </row>
    <row r="437" spans="2:18" x14ac:dyDescent="0.25">
      <c r="B437" s="78">
        <v>432</v>
      </c>
      <c r="C437" s="19" t="str">
        <f>IFERROR(INDEX(B2B!A:F,MATCH('B2B Pin Table'!B437,B2B!A:A,0),6),"---")</f>
        <v>GND</v>
      </c>
      <c r="D437" s="19" t="str">
        <f>IFERROR(IF((COUNTIF(B2B!A433:K433,H435)&lt;0),"---",INDEX(B2B!A:K,MATCH('B2B Pin Table'!B437,B2B!A:A,0),2)),"---")</f>
        <v>J2</v>
      </c>
      <c r="E437" s="19" t="str">
        <f>IFERROR(IF((COUNTIF(B2B!A433:K433,H435)&lt;0),"---",INDEX(B2B!A:K,MATCH('B2B Pin Table'!B437,B2B!A:A,0),3)),"---")</f>
        <v>D12</v>
      </c>
      <c r="F437" s="19" t="str">
        <f>IFERROR(IF((COUNTIF(B2B!A433:K433,L435)&lt;0),"---",INDEX(B2B!A:K,MATCH('B2B Pin Table'!B437,B2B!A:A,0),4)),"---")</f>
        <v>J2</v>
      </c>
      <c r="G437" s="19" t="str">
        <f>IFERROR(IF((COUNTIF(B2B!A433:K433,L435)&lt;0),"---",INDEX(B2B!A:K,MATCH('B2B Pin Table'!B437,B2B!A:A,0),5)),"---")</f>
        <v>D12</v>
      </c>
      <c r="H437" s="59" t="str">
        <f>IFERROR(IF(VLOOKUP($D437&amp;"-"&amp;$E437,IF($H$4="TEB0187_REV01",CALC_CONN_TEB0187_REV01!$F:$I),4,0)="--","---",IF($H$4="TEB0187_REV01",CALC_CONN_TEB0187_REV01!$G437&amp; " --&gt; " &amp;CALC_CONN_TEB0187_REV01!$I437&amp; " --&gt; ")),"---")</f>
        <v>---</v>
      </c>
      <c r="I437" s="19" t="str">
        <f>IFERROR(IF(VLOOKUP($D437&amp;"-"&amp;$E437,IF($H$4="TEB0187_REV01",CALC_CONN_TEB0187_REV01!$F:$H),3,0)="--",VLOOKUP($D437&amp;"-"&amp;$E437,IF($H$4="TEB0187_REV01",CALC_CONN_TEB0187_REV01!$F:$H),2,0),VLOOKUP($D437&amp;"-"&amp;$E437,IF($H$4="TEB0187_REV01",CALC_CONN_TEB0187_REV01!$F:$H),3,0)),"---")</f>
        <v>---</v>
      </c>
      <c r="J437" s="19" t="str">
        <f>IFERROR(VLOOKUP(I437,IF($H$4="TEB0187_REV01",RAW_c_TEB0187_REV01!$AE:$AM),9,0),"---")</f>
        <v>---</v>
      </c>
      <c r="K437" s="19" t="str">
        <f>IFERROR(VLOOKUP(D437&amp;"-"&amp;E437,IF($H$4="TEB0187_REV01",RAW_c_TEB0187_REV01!$AD:$AK,"???"),6,0),"---")</f>
        <v>---</v>
      </c>
      <c r="L437" s="19" t="str">
        <f>IFERROR(VLOOKUP(D437&amp;"-"&amp;E437,IF($H$4="TEB0187_REV01",RAW_c_TEB0187_REV01!$AD:$AL,"???"),9,0),"---")</f>
        <v>---</v>
      </c>
      <c r="M437" s="19" t="str">
        <f>IFERROR(IF(VLOOKUP($F437&amp;"-"&amp;$G437,IF($M$4="TEI0187_REV01",RAW_m_TEI0187_REV01!$F:$AU),43,0)="--","---",IF($M$4="TEI0187_REV01",RAW_m_TEI0187_REV01!$AT437&amp; " --&gt; " &amp;RAW_m_TEI0187_REV01!$AU437&amp; " --&gt; ")),"---")</f>
        <v>---</v>
      </c>
      <c r="N437" s="19" t="str">
        <f>IFERROR(VLOOKUP(F437&amp;"-"&amp;G437,IF($M$4="TEI0187_REV01",RAW_m_TEI0187_REV01!$AD:$AJ),7,0),"---")</f>
        <v>---</v>
      </c>
      <c r="O437" s="19" t="str">
        <f>IFERROR(VLOOKUP(N437,IF($M$4="TEI0187_REV01",RAW_m_TEI0187_REV01!$AJ:$AK),2,0),"---")</f>
        <v>---</v>
      </c>
      <c r="P437" s="19" t="str">
        <f>IFERROR(VLOOKUP(F437&amp;"-"&amp;G437,IF($M$4="TEI0187_REV01",RAW_m_TEI0187_REV01!$AD:$AG),3,0),"---")</f>
        <v>---</v>
      </c>
      <c r="Q437" s="19" t="str">
        <f>IFERROR(VLOOKUP(N437,IF($M$4="TEI0187_REV01",RAW_m_TEI0187_REV01!$AE:$AH),4,0),"---")</f>
        <v>---</v>
      </c>
      <c r="R437" s="19" t="str">
        <f>IFERROR(VLOOKUP(F437&amp;"-"&amp;G437,IF($M$4="TEI0187_REV01",RAW_m_TEI0187_REV01!$AD:$AG),4,0),"---")</f>
        <v>---</v>
      </c>
    </row>
    <row r="438" spans="2:18" x14ac:dyDescent="0.25">
      <c r="B438" s="78">
        <v>433</v>
      </c>
      <c r="C438" s="19" t="str">
        <f>IFERROR(INDEX(B2B!A:F,MATCH('B2B Pin Table'!B438,B2B!A:A,0),6),"---")</f>
        <v>MGT-PL</v>
      </c>
      <c r="D438" s="19" t="str">
        <f>IFERROR(IF((COUNTIF(B2B!A434:K434,H436)&lt;0),"---",INDEX(B2B!A:K,MATCH('B2B Pin Table'!B438,B2B!A:A,0),2)),"---")</f>
        <v>J2</v>
      </c>
      <c r="E438" s="19" t="str">
        <f>IFERROR(IF((COUNTIF(B2B!A434:K434,H436)&lt;0),"---",INDEX(B2B!A:K,MATCH('B2B Pin Table'!B438,B2B!A:A,0),3)),"---")</f>
        <v>D13</v>
      </c>
      <c r="F438" s="19" t="str">
        <f>IFERROR(IF((COUNTIF(B2B!A434:K434,L436)&lt;0),"---",INDEX(B2B!A:K,MATCH('B2B Pin Table'!B438,B2B!A:A,0),4)),"---")</f>
        <v>J2</v>
      </c>
      <c r="G438" s="19" t="str">
        <f>IFERROR(IF((COUNTIF(B2B!A434:K434,L436)&lt;0),"---",INDEX(B2B!A:K,MATCH('B2B Pin Table'!B438,B2B!A:A,0),5)),"---")</f>
        <v>D13</v>
      </c>
      <c r="H438" s="59" t="str">
        <f>IFERROR(IF(VLOOKUP($D438&amp;"-"&amp;$E438,IF($H$4="TEB0187_REV01",CALC_CONN_TEB0187_REV01!$F:$I),4,0)="--","---",IF($H$4="TEB0187_REV01",CALC_CONN_TEB0187_REV01!$G438&amp; " --&gt; " &amp;CALC_CONN_TEB0187_REV01!$I438&amp; " --&gt; ")),"---")</f>
        <v>---</v>
      </c>
      <c r="I438" s="19" t="str">
        <f>IFERROR(IF(VLOOKUP($D438&amp;"-"&amp;$E438,IF($H$4="TEB0187_REV01",CALC_CONN_TEB0187_REV01!$F:$H),3,0)="--",VLOOKUP($D438&amp;"-"&amp;$E438,IF($H$4="TEB0187_REV01",CALC_CONN_TEB0187_REV01!$F:$H),2,0),VLOOKUP($D438&amp;"-"&amp;$E438,IF($H$4="TEB0187_REV01",CALC_CONN_TEB0187_REV01!$F:$H),3,0)),"---")</f>
        <v>---</v>
      </c>
      <c r="J438" s="19" t="str">
        <f>IFERROR(VLOOKUP(I438,IF($H$4="TEB0187_REV01",RAW_c_TEB0187_REV01!$AE:$AM),9,0),"---")</f>
        <v>---</v>
      </c>
      <c r="K438" s="19" t="str">
        <f>IFERROR(VLOOKUP(D438&amp;"-"&amp;E438,IF($H$4="TEB0187_REV01",RAW_c_TEB0187_REV01!$AD:$AK,"???"),6,0),"---")</f>
        <v>---</v>
      </c>
      <c r="L438" s="19" t="str">
        <f>IFERROR(VLOOKUP(D438&amp;"-"&amp;E438,IF($H$4="TEB0187_REV01",RAW_c_TEB0187_REV01!$AD:$AL,"???"),9,0),"---")</f>
        <v>---</v>
      </c>
      <c r="M438" s="19" t="str">
        <f>IFERROR(IF(VLOOKUP($F438&amp;"-"&amp;$G438,IF($M$4="TEI0187_REV01",RAW_m_TEI0187_REV01!$F:$AU),43,0)="--","---",IF($M$4="TEI0187_REV01",RAW_m_TEI0187_REV01!$AT438&amp; " --&gt; " &amp;RAW_m_TEI0187_REV01!$AU438&amp; " --&gt; ")),"---")</f>
        <v>---</v>
      </c>
      <c r="N438" s="19" t="str">
        <f>IFERROR(VLOOKUP(F438&amp;"-"&amp;G438,IF($M$4="TEI0187_REV01",RAW_m_TEI0187_REV01!$AD:$AJ),7,0),"---")</f>
        <v>---</v>
      </c>
      <c r="O438" s="19" t="str">
        <f>IFERROR(VLOOKUP(N438,IF($M$4="TEI0187_REV01",RAW_m_TEI0187_REV01!$AJ:$AK),2,0),"---")</f>
        <v>---</v>
      </c>
      <c r="P438" s="19" t="str">
        <f>IFERROR(VLOOKUP(F438&amp;"-"&amp;G438,IF($M$4="TEI0187_REV01",RAW_m_TEI0187_REV01!$AD:$AG),3,0),"---")</f>
        <v>---</v>
      </c>
      <c r="Q438" s="19" t="str">
        <f>IFERROR(VLOOKUP(N438,IF($M$4="TEI0187_REV01",RAW_m_TEI0187_REV01!$AE:$AH),4,0),"---")</f>
        <v>---</v>
      </c>
      <c r="R438" s="19" t="str">
        <f>IFERROR(VLOOKUP(F438&amp;"-"&amp;G438,IF($M$4="TEI0187_REV01",RAW_m_TEI0187_REV01!$AD:$AG),4,0),"---")</f>
        <v>---</v>
      </c>
    </row>
    <row r="439" spans="2:18" x14ac:dyDescent="0.25">
      <c r="B439" s="78">
        <v>434</v>
      </c>
      <c r="C439" s="19" t="str">
        <f>IFERROR(INDEX(B2B!A:F,MATCH('B2B Pin Table'!B439,B2B!A:A,0),6),"---")</f>
        <v>MGT-PL</v>
      </c>
      <c r="D439" s="19" t="str">
        <f>IFERROR(IF((COUNTIF(B2B!A435:K435,H437)&lt;0),"---",INDEX(B2B!A:K,MATCH('B2B Pin Table'!B439,B2B!A:A,0),2)),"---")</f>
        <v>J2</v>
      </c>
      <c r="E439" s="19" t="str">
        <f>IFERROR(IF((COUNTIF(B2B!A435:K435,H437)&lt;0),"---",INDEX(B2B!A:K,MATCH('B2B Pin Table'!B439,B2B!A:A,0),3)),"---")</f>
        <v>D14</v>
      </c>
      <c r="F439" s="19" t="str">
        <f>IFERROR(IF((COUNTIF(B2B!A435:K435,L437)&lt;0),"---",INDEX(B2B!A:K,MATCH('B2B Pin Table'!B439,B2B!A:A,0),4)),"---")</f>
        <v>J2</v>
      </c>
      <c r="G439" s="19" t="str">
        <f>IFERROR(IF((COUNTIF(B2B!A435:K435,L437)&lt;0),"---",INDEX(B2B!A:K,MATCH('B2B Pin Table'!B439,B2B!A:A,0),5)),"---")</f>
        <v>D14</v>
      </c>
      <c r="H439" s="59" t="str">
        <f>IFERROR(IF(VLOOKUP($D439&amp;"-"&amp;$E439,IF($H$4="TEB0187_REV01",CALC_CONN_TEB0187_REV01!$F:$I),4,0)="--","---",IF($H$4="TEB0187_REV01",CALC_CONN_TEB0187_REV01!$G439&amp; " --&gt; " &amp;CALC_CONN_TEB0187_REV01!$I439&amp; " --&gt; ")),"---")</f>
        <v>---</v>
      </c>
      <c r="I439" s="19" t="str">
        <f>IFERROR(IF(VLOOKUP($D439&amp;"-"&amp;$E439,IF($H$4="TEB0187_REV01",CALC_CONN_TEB0187_REV01!$F:$H),3,0)="--",VLOOKUP($D439&amp;"-"&amp;$E439,IF($H$4="TEB0187_REV01",CALC_CONN_TEB0187_REV01!$F:$H),2,0),VLOOKUP($D439&amp;"-"&amp;$E439,IF($H$4="TEB0187_REV01",CALC_CONN_TEB0187_REV01!$F:$H),3,0)),"---")</f>
        <v>---</v>
      </c>
      <c r="J439" s="19" t="str">
        <f>IFERROR(VLOOKUP(I439,IF($H$4="TEB0187_REV01",RAW_c_TEB0187_REV01!$AE:$AM),9,0),"---")</f>
        <v>---</v>
      </c>
      <c r="K439" s="19" t="str">
        <f>IFERROR(VLOOKUP(D439&amp;"-"&amp;E439,IF($H$4="TEB0187_REV01",RAW_c_TEB0187_REV01!$AD:$AK,"???"),6,0),"---")</f>
        <v>---</v>
      </c>
      <c r="L439" s="19" t="str">
        <f>IFERROR(VLOOKUP(D439&amp;"-"&amp;E439,IF($H$4="TEB0187_REV01",RAW_c_TEB0187_REV01!$AD:$AL,"???"),9,0),"---")</f>
        <v>---</v>
      </c>
      <c r="M439" s="19" t="str">
        <f>IFERROR(IF(VLOOKUP($F439&amp;"-"&amp;$G439,IF($M$4="TEI0187_REV01",RAW_m_TEI0187_REV01!$F:$AU),43,0)="--","---",IF($M$4="TEI0187_REV01",RAW_m_TEI0187_REV01!$AT439&amp; " --&gt; " &amp;RAW_m_TEI0187_REV01!$AU439&amp; " --&gt; ")),"---")</f>
        <v>---</v>
      </c>
      <c r="N439" s="19" t="str">
        <f>IFERROR(VLOOKUP(F439&amp;"-"&amp;G439,IF($M$4="TEI0187_REV01",RAW_m_TEI0187_REV01!$AD:$AJ),7,0),"---")</f>
        <v>---</v>
      </c>
      <c r="O439" s="19" t="str">
        <f>IFERROR(VLOOKUP(N439,IF($M$4="TEI0187_REV01",RAW_m_TEI0187_REV01!$AJ:$AK),2,0),"---")</f>
        <v>---</v>
      </c>
      <c r="P439" s="19" t="str">
        <f>IFERROR(VLOOKUP(F439&amp;"-"&amp;G439,IF($M$4="TEI0187_REV01",RAW_m_TEI0187_REV01!$AD:$AG),3,0),"---")</f>
        <v>---</v>
      </c>
      <c r="Q439" s="19" t="str">
        <f>IFERROR(VLOOKUP(N439,IF($M$4="TEI0187_REV01",RAW_m_TEI0187_REV01!$AE:$AH),4,0),"---")</f>
        <v>---</v>
      </c>
      <c r="R439" s="19" t="str">
        <f>IFERROR(VLOOKUP(F439&amp;"-"&amp;G439,IF($M$4="TEI0187_REV01",RAW_m_TEI0187_REV01!$AD:$AG),4,0),"---")</f>
        <v>---</v>
      </c>
    </row>
    <row r="440" spans="2:18" x14ac:dyDescent="0.25">
      <c r="B440" s="78">
        <v>435</v>
      </c>
      <c r="C440" s="19" t="str">
        <f>IFERROR(INDEX(B2B!A:F,MATCH('B2B Pin Table'!B440,B2B!A:A,0),6),"---")</f>
        <v>GND</v>
      </c>
      <c r="D440" s="19" t="str">
        <f>IFERROR(IF((COUNTIF(B2B!A436:K436,H438)&lt;0),"---",INDEX(B2B!A:K,MATCH('B2B Pin Table'!B440,B2B!A:A,0),2)),"---")</f>
        <v>J2</v>
      </c>
      <c r="E440" s="19" t="str">
        <f>IFERROR(IF((COUNTIF(B2B!A436:K436,H438)&lt;0),"---",INDEX(B2B!A:K,MATCH('B2B Pin Table'!B440,B2B!A:A,0),3)),"---")</f>
        <v>D15</v>
      </c>
      <c r="F440" s="19" t="str">
        <f>IFERROR(IF((COUNTIF(B2B!A436:K436,L438)&lt;0),"---",INDEX(B2B!A:K,MATCH('B2B Pin Table'!B440,B2B!A:A,0),4)),"---")</f>
        <v>J2</v>
      </c>
      <c r="G440" s="19" t="str">
        <f>IFERROR(IF((COUNTIF(B2B!A436:K436,L438)&lt;0),"---",INDEX(B2B!A:K,MATCH('B2B Pin Table'!B440,B2B!A:A,0),5)),"---")</f>
        <v>D15</v>
      </c>
      <c r="H440" s="59" t="str">
        <f>IFERROR(IF(VLOOKUP($D440&amp;"-"&amp;$E440,IF($H$4="TEB0187_REV01",CALC_CONN_TEB0187_REV01!$F:$I),4,0)="--","---",IF($H$4="TEB0187_REV01",CALC_CONN_TEB0187_REV01!$G440&amp; " --&gt; " &amp;CALC_CONN_TEB0187_REV01!$I440&amp; " --&gt; ")),"---")</f>
        <v>---</v>
      </c>
      <c r="I440" s="19" t="str">
        <f>IFERROR(IF(VLOOKUP($D440&amp;"-"&amp;$E440,IF($H$4="TEB0187_REV01",CALC_CONN_TEB0187_REV01!$F:$H),3,0)="--",VLOOKUP($D440&amp;"-"&amp;$E440,IF($H$4="TEB0187_REV01",CALC_CONN_TEB0187_REV01!$F:$H),2,0),VLOOKUP($D440&amp;"-"&amp;$E440,IF($H$4="TEB0187_REV01",CALC_CONN_TEB0187_REV01!$F:$H),3,0)),"---")</f>
        <v>---</v>
      </c>
      <c r="J440" s="19" t="str">
        <f>IFERROR(VLOOKUP(I440,IF($H$4="TEB0187_REV01",RAW_c_TEB0187_REV01!$AE:$AM),9,0),"---")</f>
        <v>---</v>
      </c>
      <c r="K440" s="19" t="str">
        <f>IFERROR(VLOOKUP(D440&amp;"-"&amp;E440,IF($H$4="TEB0187_REV01",RAW_c_TEB0187_REV01!$AD:$AK,"???"),6,0),"---")</f>
        <v>---</v>
      </c>
      <c r="L440" s="19" t="str">
        <f>IFERROR(VLOOKUP(D440&amp;"-"&amp;E440,IF($H$4="TEB0187_REV01",RAW_c_TEB0187_REV01!$AD:$AL,"???"),9,0),"---")</f>
        <v>---</v>
      </c>
      <c r="M440" s="19" t="str">
        <f>IFERROR(IF(VLOOKUP($F440&amp;"-"&amp;$G440,IF($M$4="TEI0187_REV01",RAW_m_TEI0187_REV01!$F:$AU),43,0)="--","---",IF($M$4="TEI0187_REV01",RAW_m_TEI0187_REV01!$AT440&amp; " --&gt; " &amp;RAW_m_TEI0187_REV01!$AU440&amp; " --&gt; ")),"---")</f>
        <v>---</v>
      </c>
      <c r="N440" s="19" t="str">
        <f>IFERROR(VLOOKUP(F440&amp;"-"&amp;G440,IF($M$4="TEI0187_REV01",RAW_m_TEI0187_REV01!$AD:$AJ),7,0),"---")</f>
        <v>---</v>
      </c>
      <c r="O440" s="19" t="str">
        <f>IFERROR(VLOOKUP(N440,IF($M$4="TEI0187_REV01",RAW_m_TEI0187_REV01!$AJ:$AK),2,0),"---")</f>
        <v>---</v>
      </c>
      <c r="P440" s="19" t="str">
        <f>IFERROR(VLOOKUP(F440&amp;"-"&amp;G440,IF($M$4="TEI0187_REV01",RAW_m_TEI0187_REV01!$AD:$AG),3,0),"---")</f>
        <v>---</v>
      </c>
      <c r="Q440" s="19" t="str">
        <f>IFERROR(VLOOKUP(N440,IF($M$4="TEI0187_REV01",RAW_m_TEI0187_REV01!$AE:$AH),4,0),"---")</f>
        <v>---</v>
      </c>
      <c r="R440" s="19" t="str">
        <f>IFERROR(VLOOKUP(F440&amp;"-"&amp;G440,IF($M$4="TEI0187_REV01",RAW_m_TEI0187_REV01!$AD:$AG),4,0),"---")</f>
        <v>---</v>
      </c>
    </row>
    <row r="441" spans="2:18" x14ac:dyDescent="0.25">
      <c r="B441" s="78">
        <v>436</v>
      </c>
      <c r="C441" s="19" t="str">
        <f>IFERROR(INDEX(B2B!A:F,MATCH('B2B Pin Table'!B441,B2B!A:A,0),6),"---")</f>
        <v>GND</v>
      </c>
      <c r="D441" s="19" t="str">
        <f>IFERROR(IF((COUNTIF(B2B!A437:K437,H439)&lt;0),"---",INDEX(B2B!A:K,MATCH('B2B Pin Table'!B441,B2B!A:A,0),2)),"---")</f>
        <v>J2</v>
      </c>
      <c r="E441" s="19" t="str">
        <f>IFERROR(IF((COUNTIF(B2B!A437:K437,H439)&lt;0),"---",INDEX(B2B!A:K,MATCH('B2B Pin Table'!B441,B2B!A:A,0),3)),"---")</f>
        <v>D16</v>
      </c>
      <c r="F441" s="19" t="str">
        <f>IFERROR(IF((COUNTIF(B2B!A437:K437,L439)&lt;0),"---",INDEX(B2B!A:K,MATCH('B2B Pin Table'!B441,B2B!A:A,0),4)),"---")</f>
        <v>J2</v>
      </c>
      <c r="G441" s="19" t="str">
        <f>IFERROR(IF((COUNTIF(B2B!A437:K437,L439)&lt;0),"---",INDEX(B2B!A:K,MATCH('B2B Pin Table'!B441,B2B!A:A,0),5)),"---")</f>
        <v>D16</v>
      </c>
      <c r="H441" s="59" t="str">
        <f>IFERROR(IF(VLOOKUP($D441&amp;"-"&amp;$E441,IF($H$4="TEB0187_REV01",CALC_CONN_TEB0187_REV01!$F:$I),4,0)="--","---",IF($H$4="TEB0187_REV01",CALC_CONN_TEB0187_REV01!$G441&amp; " --&gt; " &amp;CALC_CONN_TEB0187_REV01!$I441&amp; " --&gt; ")),"---")</f>
        <v>---</v>
      </c>
      <c r="I441" s="19" t="str">
        <f>IFERROR(IF(VLOOKUP($D441&amp;"-"&amp;$E441,IF($H$4="TEB0187_REV01",CALC_CONN_TEB0187_REV01!$F:$H),3,0)="--",VLOOKUP($D441&amp;"-"&amp;$E441,IF($H$4="TEB0187_REV01",CALC_CONN_TEB0187_REV01!$F:$H),2,0),VLOOKUP($D441&amp;"-"&amp;$E441,IF($H$4="TEB0187_REV01",CALC_CONN_TEB0187_REV01!$F:$H),3,0)),"---")</f>
        <v>---</v>
      </c>
      <c r="J441" s="19" t="str">
        <f>IFERROR(VLOOKUP(I441,IF($H$4="TEB0187_REV01",RAW_c_TEB0187_REV01!$AE:$AM),9,0),"---")</f>
        <v>---</v>
      </c>
      <c r="K441" s="19" t="str">
        <f>IFERROR(VLOOKUP(D441&amp;"-"&amp;E441,IF($H$4="TEB0187_REV01",RAW_c_TEB0187_REV01!$AD:$AK,"???"),6,0),"---")</f>
        <v>---</v>
      </c>
      <c r="L441" s="19" t="str">
        <f>IFERROR(VLOOKUP(D441&amp;"-"&amp;E441,IF($H$4="TEB0187_REV01",RAW_c_TEB0187_REV01!$AD:$AL,"???"),9,0),"---")</f>
        <v>---</v>
      </c>
      <c r="M441" s="19" t="str">
        <f>IFERROR(IF(VLOOKUP($F441&amp;"-"&amp;$G441,IF($M$4="TEI0187_REV01",RAW_m_TEI0187_REV01!$F:$AU),43,0)="--","---",IF($M$4="TEI0187_REV01",RAW_m_TEI0187_REV01!$AT441&amp; " --&gt; " &amp;RAW_m_TEI0187_REV01!$AU441&amp; " --&gt; ")),"---")</f>
        <v>---</v>
      </c>
      <c r="N441" s="19" t="str">
        <f>IFERROR(VLOOKUP(F441&amp;"-"&amp;G441,IF($M$4="TEI0187_REV01",RAW_m_TEI0187_REV01!$AD:$AJ),7,0),"---")</f>
        <v>---</v>
      </c>
      <c r="O441" s="19" t="str">
        <f>IFERROR(VLOOKUP(N441,IF($M$4="TEI0187_REV01",RAW_m_TEI0187_REV01!$AJ:$AK),2,0),"---")</f>
        <v>---</v>
      </c>
      <c r="P441" s="19" t="str">
        <f>IFERROR(VLOOKUP(F441&amp;"-"&amp;G441,IF($M$4="TEI0187_REV01",RAW_m_TEI0187_REV01!$AD:$AG),3,0),"---")</f>
        <v>---</v>
      </c>
      <c r="Q441" s="19" t="str">
        <f>IFERROR(VLOOKUP(N441,IF($M$4="TEI0187_REV01",RAW_m_TEI0187_REV01!$AE:$AH),4,0),"---")</f>
        <v>---</v>
      </c>
      <c r="R441" s="19" t="str">
        <f>IFERROR(VLOOKUP(F441&amp;"-"&amp;G441,IF($M$4="TEI0187_REV01",RAW_m_TEI0187_REV01!$AD:$AG),4,0),"---")</f>
        <v>---</v>
      </c>
    </row>
    <row r="442" spans="2:18" x14ac:dyDescent="0.25">
      <c r="B442" s="78">
        <v>437</v>
      </c>
      <c r="C442" s="19" t="str">
        <f>IFERROR(INDEX(B2B!A:F,MATCH('B2B Pin Table'!B442,B2B!A:A,0),6),"---")</f>
        <v>MGT-PS</v>
      </c>
      <c r="D442" s="19" t="str">
        <f>IFERROR(IF((COUNTIF(B2B!A438:K438,H440)&lt;0),"---",INDEX(B2B!A:K,MATCH('B2B Pin Table'!B442,B2B!A:A,0),2)),"---")</f>
        <v>J2</v>
      </c>
      <c r="E442" s="19" t="str">
        <f>IFERROR(IF((COUNTIF(B2B!A438:K438,H440)&lt;0),"---",INDEX(B2B!A:K,MATCH('B2B Pin Table'!B442,B2B!A:A,0),3)),"---")</f>
        <v>D17</v>
      </c>
      <c r="F442" s="19" t="str">
        <f>IFERROR(IF((COUNTIF(B2B!A438:K438,L440)&lt;0),"---",INDEX(B2B!A:K,MATCH('B2B Pin Table'!B442,B2B!A:A,0),4)),"---")</f>
        <v>J2</v>
      </c>
      <c r="G442" s="19" t="str">
        <f>IFERROR(IF((COUNTIF(B2B!A438:K438,L440)&lt;0),"---",INDEX(B2B!A:K,MATCH('B2B Pin Table'!B442,B2B!A:A,0),5)),"---")</f>
        <v>D17</v>
      </c>
      <c r="H442" s="59" t="str">
        <f>IFERROR(IF(VLOOKUP($D442&amp;"-"&amp;$E442,IF($H$4="TEB0187_REV01",CALC_CONN_TEB0187_REV01!$F:$I),4,0)="--","---",IF($H$4="TEB0187_REV01",CALC_CONN_TEB0187_REV01!$G442&amp; " --&gt; " &amp;CALC_CONN_TEB0187_REV01!$I442&amp; " --&gt; ")),"---")</f>
        <v>---</v>
      </c>
      <c r="I442" s="19" t="str">
        <f>IFERROR(IF(VLOOKUP($D442&amp;"-"&amp;$E442,IF($H$4="TEB0187_REV01",CALC_CONN_TEB0187_REV01!$F:$H),3,0)="--",VLOOKUP($D442&amp;"-"&amp;$E442,IF($H$4="TEB0187_REV01",CALC_CONN_TEB0187_REV01!$F:$H),2,0),VLOOKUP($D442&amp;"-"&amp;$E442,IF($H$4="TEB0187_REV01",CALC_CONN_TEB0187_REV01!$F:$H),3,0)),"---")</f>
        <v>---</v>
      </c>
      <c r="J442" s="19" t="str">
        <f>IFERROR(VLOOKUP(I442,IF($H$4="TEB0187_REV01",RAW_c_TEB0187_REV01!$AE:$AM),9,0),"---")</f>
        <v>---</v>
      </c>
      <c r="K442" s="19" t="str">
        <f>IFERROR(VLOOKUP(D442&amp;"-"&amp;E442,IF($H$4="TEB0187_REV01",RAW_c_TEB0187_REV01!$AD:$AK,"???"),6,0),"---")</f>
        <v>---</v>
      </c>
      <c r="L442" s="19" t="str">
        <f>IFERROR(VLOOKUP(D442&amp;"-"&amp;E442,IF($H$4="TEB0187_REV01",RAW_c_TEB0187_REV01!$AD:$AL,"???"),9,0),"---")</f>
        <v>---</v>
      </c>
      <c r="M442" s="19" t="str">
        <f>IFERROR(IF(VLOOKUP($F442&amp;"-"&amp;$G442,IF($M$4="TEI0187_REV01",RAW_m_TEI0187_REV01!$F:$AU),43,0)="--","---",IF($M$4="TEI0187_REV01",RAW_m_TEI0187_REV01!$AT442&amp; " --&gt; " &amp;RAW_m_TEI0187_REV01!$AU442&amp; " --&gt; ")),"---")</f>
        <v>---</v>
      </c>
      <c r="N442" s="19" t="str">
        <f>IFERROR(VLOOKUP(F442&amp;"-"&amp;G442,IF($M$4="TEI0187_REV01",RAW_m_TEI0187_REV01!$AD:$AJ),7,0),"---")</f>
        <v>---</v>
      </c>
      <c r="O442" s="19" t="str">
        <f>IFERROR(VLOOKUP(N442,IF($M$4="TEI0187_REV01",RAW_m_TEI0187_REV01!$AJ:$AK),2,0),"---")</f>
        <v>---</v>
      </c>
      <c r="P442" s="19" t="str">
        <f>IFERROR(VLOOKUP(F442&amp;"-"&amp;G442,IF($M$4="TEI0187_REV01",RAW_m_TEI0187_REV01!$AD:$AG),3,0),"---")</f>
        <v>---</v>
      </c>
      <c r="Q442" s="19" t="str">
        <f>IFERROR(VLOOKUP(N442,IF($M$4="TEI0187_REV01",RAW_m_TEI0187_REV01!$AE:$AH),4,0),"---")</f>
        <v>---</v>
      </c>
      <c r="R442" s="19" t="str">
        <f>IFERROR(VLOOKUP(F442&amp;"-"&amp;G442,IF($M$4="TEI0187_REV01",RAW_m_TEI0187_REV01!$AD:$AG),4,0),"---")</f>
        <v>---</v>
      </c>
    </row>
    <row r="443" spans="2:18" x14ac:dyDescent="0.25">
      <c r="B443" s="78">
        <v>438</v>
      </c>
      <c r="C443" s="19" t="str">
        <f>IFERROR(INDEX(B2B!A:F,MATCH('B2B Pin Table'!B443,B2B!A:A,0),6),"---")</f>
        <v>MGT-PS</v>
      </c>
      <c r="D443" s="19" t="str">
        <f>IFERROR(IF((COUNTIF(B2B!A439:K439,H441)&lt;0),"---",INDEX(B2B!A:K,MATCH('B2B Pin Table'!B443,B2B!A:A,0),2)),"---")</f>
        <v>J2</v>
      </c>
      <c r="E443" s="19" t="str">
        <f>IFERROR(IF((COUNTIF(B2B!A439:K439,H441)&lt;0),"---",INDEX(B2B!A:K,MATCH('B2B Pin Table'!B443,B2B!A:A,0),3)),"---")</f>
        <v>D18</v>
      </c>
      <c r="F443" s="19" t="str">
        <f>IFERROR(IF((COUNTIF(B2B!A439:K439,L441)&lt;0),"---",INDEX(B2B!A:K,MATCH('B2B Pin Table'!B443,B2B!A:A,0),4)),"---")</f>
        <v>J2</v>
      </c>
      <c r="G443" s="19" t="str">
        <f>IFERROR(IF((COUNTIF(B2B!A439:K439,L441)&lt;0),"---",INDEX(B2B!A:K,MATCH('B2B Pin Table'!B443,B2B!A:A,0),5)),"---")</f>
        <v>D18</v>
      </c>
      <c r="H443" s="59" t="str">
        <f>IFERROR(IF(VLOOKUP($D443&amp;"-"&amp;$E443,IF($H$4="TEB0187_REV01",CALC_CONN_TEB0187_REV01!$F:$I),4,0)="--","---",IF($H$4="TEB0187_REV01",CALC_CONN_TEB0187_REV01!$G443&amp; " --&gt; " &amp;CALC_CONN_TEB0187_REV01!$I443&amp; " --&gt; ")),"---")</f>
        <v>---</v>
      </c>
      <c r="I443" s="19" t="str">
        <f>IFERROR(IF(VLOOKUP($D443&amp;"-"&amp;$E443,IF($H$4="TEB0187_REV01",CALC_CONN_TEB0187_REV01!$F:$H),3,0)="--",VLOOKUP($D443&amp;"-"&amp;$E443,IF($H$4="TEB0187_REV01",CALC_CONN_TEB0187_REV01!$F:$H),2,0),VLOOKUP($D443&amp;"-"&amp;$E443,IF($H$4="TEB0187_REV01",CALC_CONN_TEB0187_REV01!$F:$H),3,0)),"---")</f>
        <v>---</v>
      </c>
      <c r="J443" s="19" t="str">
        <f>IFERROR(VLOOKUP(I443,IF($H$4="TEB0187_REV01",RAW_c_TEB0187_REV01!$AE:$AM),9,0),"---")</f>
        <v>---</v>
      </c>
      <c r="K443" s="19" t="str">
        <f>IFERROR(VLOOKUP(D443&amp;"-"&amp;E443,IF($H$4="TEB0187_REV01",RAW_c_TEB0187_REV01!$AD:$AK,"???"),6,0),"---")</f>
        <v>---</v>
      </c>
      <c r="L443" s="19" t="str">
        <f>IFERROR(VLOOKUP(D443&amp;"-"&amp;E443,IF($H$4="TEB0187_REV01",RAW_c_TEB0187_REV01!$AD:$AL,"???"),9,0),"---")</f>
        <v>---</v>
      </c>
      <c r="M443" s="19" t="str">
        <f>IFERROR(IF(VLOOKUP($F443&amp;"-"&amp;$G443,IF($M$4="TEI0187_REV01",RAW_m_TEI0187_REV01!$F:$AU),43,0)="--","---",IF($M$4="TEI0187_REV01",RAW_m_TEI0187_REV01!$AT443&amp; " --&gt; " &amp;RAW_m_TEI0187_REV01!$AU443&amp; " --&gt; ")),"---")</f>
        <v>---</v>
      </c>
      <c r="N443" s="19" t="str">
        <f>IFERROR(VLOOKUP(F443&amp;"-"&amp;G443,IF($M$4="TEI0187_REV01",RAW_m_TEI0187_REV01!$AD:$AJ),7,0),"---")</f>
        <v>---</v>
      </c>
      <c r="O443" s="19" t="str">
        <f>IFERROR(VLOOKUP(N443,IF($M$4="TEI0187_REV01",RAW_m_TEI0187_REV01!$AJ:$AK),2,0),"---")</f>
        <v>---</v>
      </c>
      <c r="P443" s="19" t="str">
        <f>IFERROR(VLOOKUP(F443&amp;"-"&amp;G443,IF($M$4="TEI0187_REV01",RAW_m_TEI0187_REV01!$AD:$AG),3,0),"---")</f>
        <v>---</v>
      </c>
      <c r="Q443" s="19" t="str">
        <f>IFERROR(VLOOKUP(N443,IF($M$4="TEI0187_REV01",RAW_m_TEI0187_REV01!$AE:$AH),4,0),"---")</f>
        <v>---</v>
      </c>
      <c r="R443" s="19" t="str">
        <f>IFERROR(VLOOKUP(F443&amp;"-"&amp;G443,IF($M$4="TEI0187_REV01",RAW_m_TEI0187_REV01!$AD:$AG),4,0),"---")</f>
        <v>---</v>
      </c>
    </row>
    <row r="444" spans="2:18" x14ac:dyDescent="0.25">
      <c r="B444" s="78">
        <v>439</v>
      </c>
      <c r="C444" s="19" t="str">
        <f>IFERROR(INDEX(B2B!A:F,MATCH('B2B Pin Table'!B444,B2B!A:A,0),6),"---")</f>
        <v>GND</v>
      </c>
      <c r="D444" s="19" t="str">
        <f>IFERROR(IF((COUNTIF(B2B!A440:K440,H442)&lt;0),"---",INDEX(B2B!A:K,MATCH('B2B Pin Table'!B444,B2B!A:A,0),2)),"---")</f>
        <v>J2</v>
      </c>
      <c r="E444" s="19" t="str">
        <f>IFERROR(IF((COUNTIF(B2B!A440:K440,H442)&lt;0),"---",INDEX(B2B!A:K,MATCH('B2B Pin Table'!B444,B2B!A:A,0),3)),"---")</f>
        <v>D19</v>
      </c>
      <c r="F444" s="19" t="str">
        <f>IFERROR(IF((COUNTIF(B2B!A440:K440,L442)&lt;0),"---",INDEX(B2B!A:K,MATCH('B2B Pin Table'!B444,B2B!A:A,0),4)),"---")</f>
        <v>J2</v>
      </c>
      <c r="G444" s="19" t="str">
        <f>IFERROR(IF((COUNTIF(B2B!A440:K440,L442)&lt;0),"---",INDEX(B2B!A:K,MATCH('B2B Pin Table'!B444,B2B!A:A,0),5)),"---")</f>
        <v>D19</v>
      </c>
      <c r="H444" s="59" t="str">
        <f>IFERROR(IF(VLOOKUP($D444&amp;"-"&amp;$E444,IF($H$4="TEB0187_REV01",CALC_CONN_TEB0187_REV01!$F:$I),4,0)="--","---",IF($H$4="TEB0187_REV01",CALC_CONN_TEB0187_REV01!$G444&amp; " --&gt; " &amp;CALC_CONN_TEB0187_REV01!$I444&amp; " --&gt; ")),"---")</f>
        <v>---</v>
      </c>
      <c r="I444" s="19" t="str">
        <f>IFERROR(IF(VLOOKUP($D444&amp;"-"&amp;$E444,IF($H$4="TEB0187_REV01",CALC_CONN_TEB0187_REV01!$F:$H),3,0)="--",VLOOKUP($D444&amp;"-"&amp;$E444,IF($H$4="TEB0187_REV01",CALC_CONN_TEB0187_REV01!$F:$H),2,0),VLOOKUP($D444&amp;"-"&amp;$E444,IF($H$4="TEB0187_REV01",CALC_CONN_TEB0187_REV01!$F:$H),3,0)),"---")</f>
        <v>---</v>
      </c>
      <c r="J444" s="19" t="str">
        <f>IFERROR(VLOOKUP(I444,IF($H$4="TEB0187_REV01",RAW_c_TEB0187_REV01!$AE:$AM),9,0),"---")</f>
        <v>---</v>
      </c>
      <c r="K444" s="19" t="str">
        <f>IFERROR(VLOOKUP(D444&amp;"-"&amp;E444,IF($H$4="TEB0187_REV01",RAW_c_TEB0187_REV01!$AD:$AK,"???"),6,0),"---")</f>
        <v>---</v>
      </c>
      <c r="L444" s="19" t="str">
        <f>IFERROR(VLOOKUP(D444&amp;"-"&amp;E444,IF($H$4="TEB0187_REV01",RAW_c_TEB0187_REV01!$AD:$AL,"???"),9,0),"---")</f>
        <v>---</v>
      </c>
      <c r="M444" s="19" t="str">
        <f>IFERROR(IF(VLOOKUP($F444&amp;"-"&amp;$G444,IF($M$4="TEI0187_REV01",RAW_m_TEI0187_REV01!$F:$AU),43,0)="--","---",IF($M$4="TEI0187_REV01",RAW_m_TEI0187_REV01!$AT444&amp; " --&gt; " &amp;RAW_m_TEI0187_REV01!$AU444&amp; " --&gt; ")),"---")</f>
        <v>---</v>
      </c>
      <c r="N444" s="19" t="str">
        <f>IFERROR(VLOOKUP(F444&amp;"-"&amp;G444,IF($M$4="TEI0187_REV01",RAW_m_TEI0187_REV01!$AD:$AJ),7,0),"---")</f>
        <v>---</v>
      </c>
      <c r="O444" s="19" t="str">
        <f>IFERROR(VLOOKUP(N444,IF($M$4="TEI0187_REV01",RAW_m_TEI0187_REV01!$AJ:$AK),2,0),"---")</f>
        <v>---</v>
      </c>
      <c r="P444" s="19" t="str">
        <f>IFERROR(VLOOKUP(F444&amp;"-"&amp;G444,IF($M$4="TEI0187_REV01",RAW_m_TEI0187_REV01!$AD:$AG),3,0),"---")</f>
        <v>---</v>
      </c>
      <c r="Q444" s="19" t="str">
        <f>IFERROR(VLOOKUP(N444,IF($M$4="TEI0187_REV01",RAW_m_TEI0187_REV01!$AE:$AH),4,0),"---")</f>
        <v>---</v>
      </c>
      <c r="R444" s="19" t="str">
        <f>IFERROR(VLOOKUP(F444&amp;"-"&amp;G444,IF($M$4="TEI0187_REV01",RAW_m_TEI0187_REV01!$AD:$AG),4,0),"---")</f>
        <v>---</v>
      </c>
    </row>
    <row r="445" spans="2:18" x14ac:dyDescent="0.25">
      <c r="B445" s="78">
        <v>440</v>
      </c>
      <c r="C445" s="19" t="str">
        <f>IFERROR(INDEX(B2B!A:F,MATCH('B2B Pin Table'!B445,B2B!A:A,0),6),"---")</f>
        <v>GND</v>
      </c>
      <c r="D445" s="19" t="str">
        <f>IFERROR(IF((COUNTIF(B2B!A441:K441,H443)&lt;0),"---",INDEX(B2B!A:K,MATCH('B2B Pin Table'!B445,B2B!A:A,0),2)),"---")</f>
        <v>J2</v>
      </c>
      <c r="E445" s="19" t="str">
        <f>IFERROR(IF((COUNTIF(B2B!A441:K441,H443)&lt;0),"---",INDEX(B2B!A:K,MATCH('B2B Pin Table'!B445,B2B!A:A,0),3)),"---")</f>
        <v>D20</v>
      </c>
      <c r="F445" s="19" t="str">
        <f>IFERROR(IF((COUNTIF(B2B!A441:K441,L443)&lt;0),"---",INDEX(B2B!A:K,MATCH('B2B Pin Table'!B445,B2B!A:A,0),4)),"---")</f>
        <v>J2</v>
      </c>
      <c r="G445" s="19" t="str">
        <f>IFERROR(IF((COUNTIF(B2B!A441:K441,L443)&lt;0),"---",INDEX(B2B!A:K,MATCH('B2B Pin Table'!B445,B2B!A:A,0),5)),"---")</f>
        <v>D20</v>
      </c>
      <c r="H445" s="59" t="str">
        <f>IFERROR(IF(VLOOKUP($D445&amp;"-"&amp;$E445,IF($H$4="TEB0187_REV01",CALC_CONN_TEB0187_REV01!$F:$I),4,0)="--","---",IF($H$4="TEB0187_REV01",CALC_CONN_TEB0187_REV01!$G445&amp; " --&gt; " &amp;CALC_CONN_TEB0187_REV01!$I445&amp; " --&gt; ")),"---")</f>
        <v>---</v>
      </c>
      <c r="I445" s="19" t="str">
        <f>IFERROR(IF(VLOOKUP($D445&amp;"-"&amp;$E445,IF($H$4="TEB0187_REV01",CALC_CONN_TEB0187_REV01!$F:$H),3,0)="--",VLOOKUP($D445&amp;"-"&amp;$E445,IF($H$4="TEB0187_REV01",CALC_CONN_TEB0187_REV01!$F:$H),2,0),VLOOKUP($D445&amp;"-"&amp;$E445,IF($H$4="TEB0187_REV01",CALC_CONN_TEB0187_REV01!$F:$H),3,0)),"---")</f>
        <v>---</v>
      </c>
      <c r="J445" s="19" t="str">
        <f>IFERROR(VLOOKUP(I445,IF($H$4="TEB0187_REV01",RAW_c_TEB0187_REV01!$AE:$AM),9,0),"---")</f>
        <v>---</v>
      </c>
      <c r="K445" s="19" t="str">
        <f>IFERROR(VLOOKUP(D445&amp;"-"&amp;E445,IF($H$4="TEB0187_REV01",RAW_c_TEB0187_REV01!$AD:$AK,"???"),6,0),"---")</f>
        <v>---</v>
      </c>
      <c r="L445" s="19" t="str">
        <f>IFERROR(VLOOKUP(D445&amp;"-"&amp;E445,IF($H$4="TEB0187_REV01",RAW_c_TEB0187_REV01!$AD:$AL,"???"),9,0),"---")</f>
        <v>---</v>
      </c>
      <c r="M445" s="19" t="str">
        <f>IFERROR(IF(VLOOKUP($F445&amp;"-"&amp;$G445,IF($M$4="TEI0187_REV01",RAW_m_TEI0187_REV01!$F:$AU),43,0)="--","---",IF($M$4="TEI0187_REV01",RAW_m_TEI0187_REV01!$AT445&amp; " --&gt; " &amp;RAW_m_TEI0187_REV01!$AU445&amp; " --&gt; ")),"---")</f>
        <v>---</v>
      </c>
      <c r="N445" s="19" t="str">
        <f>IFERROR(VLOOKUP(F445&amp;"-"&amp;G445,IF($M$4="TEI0187_REV01",RAW_m_TEI0187_REV01!$AD:$AJ),7,0),"---")</f>
        <v>---</v>
      </c>
      <c r="O445" s="19" t="str">
        <f>IFERROR(VLOOKUP(N445,IF($M$4="TEI0187_REV01",RAW_m_TEI0187_REV01!$AJ:$AK),2,0),"---")</f>
        <v>---</v>
      </c>
      <c r="P445" s="19" t="str">
        <f>IFERROR(VLOOKUP(F445&amp;"-"&amp;G445,IF($M$4="TEI0187_REV01",RAW_m_TEI0187_REV01!$AD:$AG),3,0),"---")</f>
        <v>---</v>
      </c>
      <c r="Q445" s="19" t="str">
        <f>IFERROR(VLOOKUP(N445,IF($M$4="TEI0187_REV01",RAW_m_TEI0187_REV01!$AE:$AH),4,0),"---")</f>
        <v>---</v>
      </c>
      <c r="R445" s="19" t="str">
        <f>IFERROR(VLOOKUP(F445&amp;"-"&amp;G445,IF($M$4="TEI0187_REV01",RAW_m_TEI0187_REV01!$AD:$AG),4,0),"---")</f>
        <v>---</v>
      </c>
    </row>
    <row r="446" spans="2:18" x14ac:dyDescent="0.25">
      <c r="B446" s="78">
        <v>441</v>
      </c>
      <c r="C446" s="19" t="str">
        <f>IFERROR(INDEX(B2B!A:F,MATCH('B2B Pin Table'!B446,B2B!A:A,0),6),"---")</f>
        <v>MGT-PS</v>
      </c>
      <c r="D446" s="19" t="str">
        <f>IFERROR(IF((COUNTIF(B2B!A442:K442,H444)&lt;0),"---",INDEX(B2B!A:K,MATCH('B2B Pin Table'!B446,B2B!A:A,0),2)),"---")</f>
        <v>J2</v>
      </c>
      <c r="E446" s="19" t="str">
        <f>IFERROR(IF((COUNTIF(B2B!A442:K442,H444)&lt;0),"---",INDEX(B2B!A:K,MATCH('B2B Pin Table'!B446,B2B!A:A,0),3)),"---")</f>
        <v>D21</v>
      </c>
      <c r="F446" s="19" t="str">
        <f>IFERROR(IF((COUNTIF(B2B!A442:K442,L444)&lt;0),"---",INDEX(B2B!A:K,MATCH('B2B Pin Table'!B446,B2B!A:A,0),4)),"---")</f>
        <v>J2</v>
      </c>
      <c r="G446" s="19" t="str">
        <f>IFERROR(IF((COUNTIF(B2B!A442:K442,L444)&lt;0),"---",INDEX(B2B!A:K,MATCH('B2B Pin Table'!B446,B2B!A:A,0),5)),"---")</f>
        <v>D21</v>
      </c>
      <c r="H446" s="59" t="str">
        <f>IFERROR(IF(VLOOKUP($D446&amp;"-"&amp;$E446,IF($H$4="TEB0187_REV01",CALC_CONN_TEB0187_REV01!$F:$I),4,0)="--","---",IF($H$4="TEB0187_REV01",CALC_CONN_TEB0187_REV01!$G446&amp; " --&gt; " &amp;CALC_CONN_TEB0187_REV01!$I446&amp; " --&gt; ")),"---")</f>
        <v>---</v>
      </c>
      <c r="I446" s="19" t="str">
        <f>IFERROR(IF(VLOOKUP($D446&amp;"-"&amp;$E446,IF($H$4="TEB0187_REV01",CALC_CONN_TEB0187_REV01!$F:$H),3,0)="--",VLOOKUP($D446&amp;"-"&amp;$E446,IF($H$4="TEB0187_REV01",CALC_CONN_TEB0187_REV01!$F:$H),2,0),VLOOKUP($D446&amp;"-"&amp;$E446,IF($H$4="TEB0187_REV01",CALC_CONN_TEB0187_REV01!$F:$H),3,0)),"---")</f>
        <v>---</v>
      </c>
      <c r="J446" s="19" t="str">
        <f>IFERROR(VLOOKUP(I446,IF($H$4="TEB0187_REV01",RAW_c_TEB0187_REV01!$AE:$AM),9,0),"---")</f>
        <v>---</v>
      </c>
      <c r="K446" s="19" t="str">
        <f>IFERROR(VLOOKUP(D446&amp;"-"&amp;E446,IF($H$4="TEB0187_REV01",RAW_c_TEB0187_REV01!$AD:$AK,"???"),6,0),"---")</f>
        <v>---</v>
      </c>
      <c r="L446" s="19" t="str">
        <f>IFERROR(VLOOKUP(D446&amp;"-"&amp;E446,IF($H$4="TEB0187_REV01",RAW_c_TEB0187_REV01!$AD:$AL,"???"),9,0),"---")</f>
        <v>---</v>
      </c>
      <c r="M446" s="19" t="str">
        <f>IFERROR(IF(VLOOKUP($F446&amp;"-"&amp;$G446,IF($M$4="TEI0187_REV01",RAW_m_TEI0187_REV01!$F:$AU),43,0)="--","---",IF($M$4="TEI0187_REV01",RAW_m_TEI0187_REV01!$AT446&amp; " --&gt; " &amp;RAW_m_TEI0187_REV01!$AU446&amp; " --&gt; ")),"---")</f>
        <v>---</v>
      </c>
      <c r="N446" s="19" t="str">
        <f>IFERROR(VLOOKUP(F446&amp;"-"&amp;G446,IF($M$4="TEI0187_REV01",RAW_m_TEI0187_REV01!$AD:$AJ),7,0),"---")</f>
        <v>---</v>
      </c>
      <c r="O446" s="19" t="str">
        <f>IFERROR(VLOOKUP(N446,IF($M$4="TEI0187_REV01",RAW_m_TEI0187_REV01!$AJ:$AK),2,0),"---")</f>
        <v>---</v>
      </c>
      <c r="P446" s="19" t="str">
        <f>IFERROR(VLOOKUP(F446&amp;"-"&amp;G446,IF($M$4="TEI0187_REV01",RAW_m_TEI0187_REV01!$AD:$AG),3,0),"---")</f>
        <v>---</v>
      </c>
      <c r="Q446" s="19" t="str">
        <f>IFERROR(VLOOKUP(N446,IF($M$4="TEI0187_REV01",RAW_m_TEI0187_REV01!$AE:$AH),4,0),"---")</f>
        <v>---</v>
      </c>
      <c r="R446" s="19" t="str">
        <f>IFERROR(VLOOKUP(F446&amp;"-"&amp;G446,IF($M$4="TEI0187_REV01",RAW_m_TEI0187_REV01!$AD:$AG),4,0),"---")</f>
        <v>---</v>
      </c>
    </row>
    <row r="447" spans="2:18" x14ac:dyDescent="0.25">
      <c r="B447" s="78">
        <v>442</v>
      </c>
      <c r="C447" s="19" t="str">
        <f>IFERROR(INDEX(B2B!A:F,MATCH('B2B Pin Table'!B447,B2B!A:A,0),6),"---")</f>
        <v>MGT-PS</v>
      </c>
      <c r="D447" s="19" t="str">
        <f>IFERROR(IF((COUNTIF(B2B!A443:K443,H445)&lt;0),"---",INDEX(B2B!A:K,MATCH('B2B Pin Table'!B447,B2B!A:A,0),2)),"---")</f>
        <v>J2</v>
      </c>
      <c r="E447" s="19" t="str">
        <f>IFERROR(IF((COUNTIF(B2B!A443:K443,H445)&lt;0),"---",INDEX(B2B!A:K,MATCH('B2B Pin Table'!B447,B2B!A:A,0),3)),"---")</f>
        <v>D22</v>
      </c>
      <c r="F447" s="19" t="str">
        <f>IFERROR(IF((COUNTIF(B2B!A443:K443,L445)&lt;0),"---",INDEX(B2B!A:K,MATCH('B2B Pin Table'!B447,B2B!A:A,0),4)),"---")</f>
        <v>J2</v>
      </c>
      <c r="G447" s="19" t="str">
        <f>IFERROR(IF((COUNTIF(B2B!A443:K443,L445)&lt;0),"---",INDEX(B2B!A:K,MATCH('B2B Pin Table'!B447,B2B!A:A,0),5)),"---")</f>
        <v>D22</v>
      </c>
      <c r="H447" s="59" t="str">
        <f>IFERROR(IF(VLOOKUP($D447&amp;"-"&amp;$E447,IF($H$4="TEB0187_REV01",CALC_CONN_TEB0187_REV01!$F:$I),4,0)="--","---",IF($H$4="TEB0187_REV01",CALC_CONN_TEB0187_REV01!$G447&amp; " --&gt; " &amp;CALC_CONN_TEB0187_REV01!$I447&amp; " --&gt; ")),"---")</f>
        <v>---</v>
      </c>
      <c r="I447" s="19" t="str">
        <f>IFERROR(IF(VLOOKUP($D447&amp;"-"&amp;$E447,IF($H$4="TEB0187_REV01",CALC_CONN_TEB0187_REV01!$F:$H),3,0)="--",VLOOKUP($D447&amp;"-"&amp;$E447,IF($H$4="TEB0187_REV01",CALC_CONN_TEB0187_REV01!$F:$H),2,0),VLOOKUP($D447&amp;"-"&amp;$E447,IF($H$4="TEB0187_REV01",CALC_CONN_TEB0187_REV01!$F:$H),3,0)),"---")</f>
        <v>---</v>
      </c>
      <c r="J447" s="19" t="str">
        <f>IFERROR(VLOOKUP(I447,IF($H$4="TEB0187_REV01",RAW_c_TEB0187_REV01!$AE:$AM),9,0),"---")</f>
        <v>---</v>
      </c>
      <c r="K447" s="19" t="str">
        <f>IFERROR(VLOOKUP(D447&amp;"-"&amp;E447,IF($H$4="TEB0187_REV01",RAW_c_TEB0187_REV01!$AD:$AK,"???"),6,0),"---")</f>
        <v>---</v>
      </c>
      <c r="L447" s="19" t="str">
        <f>IFERROR(VLOOKUP(D447&amp;"-"&amp;E447,IF($H$4="TEB0187_REV01",RAW_c_TEB0187_REV01!$AD:$AL,"???"),9,0),"---")</f>
        <v>---</v>
      </c>
      <c r="M447" s="19" t="str">
        <f>IFERROR(IF(VLOOKUP($F447&amp;"-"&amp;$G447,IF($M$4="TEI0187_REV01",RAW_m_TEI0187_REV01!$F:$AU),43,0)="--","---",IF($M$4="TEI0187_REV01",RAW_m_TEI0187_REV01!$AT447&amp; " --&gt; " &amp;RAW_m_TEI0187_REV01!$AU447&amp; " --&gt; ")),"---")</f>
        <v>---</v>
      </c>
      <c r="N447" s="19" t="str">
        <f>IFERROR(VLOOKUP(F447&amp;"-"&amp;G447,IF($M$4="TEI0187_REV01",RAW_m_TEI0187_REV01!$AD:$AJ),7,0),"---")</f>
        <v>---</v>
      </c>
      <c r="O447" s="19" t="str">
        <f>IFERROR(VLOOKUP(N447,IF($M$4="TEI0187_REV01",RAW_m_TEI0187_REV01!$AJ:$AK),2,0),"---")</f>
        <v>---</v>
      </c>
      <c r="P447" s="19" t="str">
        <f>IFERROR(VLOOKUP(F447&amp;"-"&amp;G447,IF($M$4="TEI0187_REV01",RAW_m_TEI0187_REV01!$AD:$AG),3,0),"---")</f>
        <v>---</v>
      </c>
      <c r="Q447" s="19" t="str">
        <f>IFERROR(VLOOKUP(N447,IF($M$4="TEI0187_REV01",RAW_m_TEI0187_REV01!$AE:$AH),4,0),"---")</f>
        <v>---</v>
      </c>
      <c r="R447" s="19" t="str">
        <f>IFERROR(VLOOKUP(F447&amp;"-"&amp;G447,IF($M$4="TEI0187_REV01",RAW_m_TEI0187_REV01!$AD:$AG),4,0),"---")</f>
        <v>---</v>
      </c>
    </row>
    <row r="448" spans="2:18" x14ac:dyDescent="0.25">
      <c r="B448" s="78">
        <v>443</v>
      </c>
      <c r="C448" s="19" t="str">
        <f>IFERROR(INDEX(B2B!A:F,MATCH('B2B Pin Table'!B448,B2B!A:A,0),6),"---")</f>
        <v>GND</v>
      </c>
      <c r="D448" s="19" t="str">
        <f>IFERROR(IF((COUNTIF(B2B!A444:K444,H446)&lt;0),"---",INDEX(B2B!A:K,MATCH('B2B Pin Table'!B448,B2B!A:A,0),2)),"---")</f>
        <v>J2</v>
      </c>
      <c r="E448" s="19" t="str">
        <f>IFERROR(IF((COUNTIF(B2B!A444:K444,H446)&lt;0),"---",INDEX(B2B!A:K,MATCH('B2B Pin Table'!B448,B2B!A:A,0),3)),"---")</f>
        <v>D23</v>
      </c>
      <c r="F448" s="19" t="str">
        <f>IFERROR(IF((COUNTIF(B2B!A444:K444,L446)&lt;0),"---",INDEX(B2B!A:K,MATCH('B2B Pin Table'!B448,B2B!A:A,0),4)),"---")</f>
        <v>J2</v>
      </c>
      <c r="G448" s="19" t="str">
        <f>IFERROR(IF((COUNTIF(B2B!A444:K444,L446)&lt;0),"---",INDEX(B2B!A:K,MATCH('B2B Pin Table'!B448,B2B!A:A,0),5)),"---")</f>
        <v>D23</v>
      </c>
      <c r="H448" s="59" t="str">
        <f>IFERROR(IF(VLOOKUP($D448&amp;"-"&amp;$E448,IF($H$4="TEB0187_REV01",CALC_CONN_TEB0187_REV01!$F:$I),4,0)="--","---",IF($H$4="TEB0187_REV01",CALC_CONN_TEB0187_REV01!$G448&amp; " --&gt; " &amp;CALC_CONN_TEB0187_REV01!$I448&amp; " --&gt; ")),"---")</f>
        <v>---</v>
      </c>
      <c r="I448" s="19" t="str">
        <f>IFERROR(IF(VLOOKUP($D448&amp;"-"&amp;$E448,IF($H$4="TEB0187_REV01",CALC_CONN_TEB0187_REV01!$F:$H),3,0)="--",VLOOKUP($D448&amp;"-"&amp;$E448,IF($H$4="TEB0187_REV01",CALC_CONN_TEB0187_REV01!$F:$H),2,0),VLOOKUP($D448&amp;"-"&amp;$E448,IF($H$4="TEB0187_REV01",CALC_CONN_TEB0187_REV01!$F:$H),3,0)),"---")</f>
        <v>---</v>
      </c>
      <c r="J448" s="19" t="str">
        <f>IFERROR(VLOOKUP(I448,IF($H$4="TEB0187_REV01",RAW_c_TEB0187_REV01!$AE:$AM),9,0),"---")</f>
        <v>---</v>
      </c>
      <c r="K448" s="19" t="str">
        <f>IFERROR(VLOOKUP(D448&amp;"-"&amp;E448,IF($H$4="TEB0187_REV01",RAW_c_TEB0187_REV01!$AD:$AK,"???"),6,0),"---")</f>
        <v>---</v>
      </c>
      <c r="L448" s="19" t="str">
        <f>IFERROR(VLOOKUP(D448&amp;"-"&amp;E448,IF($H$4="TEB0187_REV01",RAW_c_TEB0187_REV01!$AD:$AL,"???"),9,0),"---")</f>
        <v>---</v>
      </c>
      <c r="M448" s="19" t="str">
        <f>IFERROR(IF(VLOOKUP($F448&amp;"-"&amp;$G448,IF($M$4="TEI0187_REV01",RAW_m_TEI0187_REV01!$F:$AU),43,0)="--","---",IF($M$4="TEI0187_REV01",RAW_m_TEI0187_REV01!$AT448&amp; " --&gt; " &amp;RAW_m_TEI0187_REV01!$AU448&amp; " --&gt; ")),"---")</f>
        <v>---</v>
      </c>
      <c r="N448" s="19" t="str">
        <f>IFERROR(VLOOKUP(F448&amp;"-"&amp;G448,IF($M$4="TEI0187_REV01",RAW_m_TEI0187_REV01!$AD:$AJ),7,0),"---")</f>
        <v>---</v>
      </c>
      <c r="O448" s="19" t="str">
        <f>IFERROR(VLOOKUP(N448,IF($M$4="TEI0187_REV01",RAW_m_TEI0187_REV01!$AJ:$AK),2,0),"---")</f>
        <v>---</v>
      </c>
      <c r="P448" s="19" t="str">
        <f>IFERROR(VLOOKUP(F448&amp;"-"&amp;G448,IF($M$4="TEI0187_REV01",RAW_m_TEI0187_REV01!$AD:$AG),3,0),"---")</f>
        <v>---</v>
      </c>
      <c r="Q448" s="19" t="str">
        <f>IFERROR(VLOOKUP(N448,IF($M$4="TEI0187_REV01",RAW_m_TEI0187_REV01!$AE:$AH),4,0),"---")</f>
        <v>---</v>
      </c>
      <c r="R448" s="19" t="str">
        <f>IFERROR(VLOOKUP(F448&amp;"-"&amp;G448,IF($M$4="TEI0187_REV01",RAW_m_TEI0187_REV01!$AD:$AG),4,0),"---")</f>
        <v>---</v>
      </c>
    </row>
    <row r="449" spans="2:18" x14ac:dyDescent="0.25">
      <c r="B449" s="78">
        <v>444</v>
      </c>
      <c r="C449" s="19" t="str">
        <f>IFERROR(INDEX(B2B!A:F,MATCH('B2B Pin Table'!B449,B2B!A:A,0),6),"---")</f>
        <v>GND</v>
      </c>
      <c r="D449" s="19" t="str">
        <f>IFERROR(IF((COUNTIF(B2B!A445:K445,H447)&lt;0),"---",INDEX(B2B!A:K,MATCH('B2B Pin Table'!B449,B2B!A:A,0),2)),"---")</f>
        <v>J2</v>
      </c>
      <c r="E449" s="19" t="str">
        <f>IFERROR(IF((COUNTIF(B2B!A445:K445,H447)&lt;0),"---",INDEX(B2B!A:K,MATCH('B2B Pin Table'!B449,B2B!A:A,0),3)),"---")</f>
        <v>D24</v>
      </c>
      <c r="F449" s="19" t="str">
        <f>IFERROR(IF((COUNTIF(B2B!A445:K445,L447)&lt;0),"---",INDEX(B2B!A:K,MATCH('B2B Pin Table'!B449,B2B!A:A,0),4)),"---")</f>
        <v>J2</v>
      </c>
      <c r="G449" s="19" t="str">
        <f>IFERROR(IF((COUNTIF(B2B!A445:K445,L447)&lt;0),"---",INDEX(B2B!A:K,MATCH('B2B Pin Table'!B449,B2B!A:A,0),5)),"---")</f>
        <v>D24</v>
      </c>
      <c r="H449" s="59" t="str">
        <f>IFERROR(IF(VLOOKUP($D449&amp;"-"&amp;$E449,IF($H$4="TEB0187_REV01",CALC_CONN_TEB0187_REV01!$F:$I),4,0)="--","---",IF($H$4="TEB0187_REV01",CALC_CONN_TEB0187_REV01!$G449&amp; " --&gt; " &amp;CALC_CONN_TEB0187_REV01!$I449&amp; " --&gt; ")),"---")</f>
        <v>---</v>
      </c>
      <c r="I449" s="19" t="str">
        <f>IFERROR(IF(VLOOKUP($D449&amp;"-"&amp;$E449,IF($H$4="TEB0187_REV01",CALC_CONN_TEB0187_REV01!$F:$H),3,0)="--",VLOOKUP($D449&amp;"-"&amp;$E449,IF($H$4="TEB0187_REV01",CALC_CONN_TEB0187_REV01!$F:$H),2,0),VLOOKUP($D449&amp;"-"&amp;$E449,IF($H$4="TEB0187_REV01",CALC_CONN_TEB0187_REV01!$F:$H),3,0)),"---")</f>
        <v>---</v>
      </c>
      <c r="J449" s="19" t="str">
        <f>IFERROR(VLOOKUP(I449,IF($H$4="TEB0187_REV01",RAW_c_TEB0187_REV01!$AE:$AM),9,0),"---")</f>
        <v>---</v>
      </c>
      <c r="K449" s="19" t="str">
        <f>IFERROR(VLOOKUP(D449&amp;"-"&amp;E449,IF($H$4="TEB0187_REV01",RAW_c_TEB0187_REV01!$AD:$AK,"???"),6,0),"---")</f>
        <v>---</v>
      </c>
      <c r="L449" s="19" t="str">
        <f>IFERROR(VLOOKUP(D449&amp;"-"&amp;E449,IF($H$4="TEB0187_REV01",RAW_c_TEB0187_REV01!$AD:$AL,"???"),9,0),"---")</f>
        <v>---</v>
      </c>
      <c r="M449" s="19" t="str">
        <f>IFERROR(IF(VLOOKUP($F449&amp;"-"&amp;$G449,IF($M$4="TEI0187_REV01",RAW_m_TEI0187_REV01!$F:$AU),43,0)="--","---",IF($M$4="TEI0187_REV01",RAW_m_TEI0187_REV01!$AT449&amp; " --&gt; " &amp;RAW_m_TEI0187_REV01!$AU449&amp; " --&gt; ")),"---")</f>
        <v>---</v>
      </c>
      <c r="N449" s="19" t="str">
        <f>IFERROR(VLOOKUP(F449&amp;"-"&amp;G449,IF($M$4="TEI0187_REV01",RAW_m_TEI0187_REV01!$AD:$AJ),7,0),"---")</f>
        <v>---</v>
      </c>
      <c r="O449" s="19" t="str">
        <f>IFERROR(VLOOKUP(N449,IF($M$4="TEI0187_REV01",RAW_m_TEI0187_REV01!$AJ:$AK),2,0),"---")</f>
        <v>---</v>
      </c>
      <c r="P449" s="19" t="str">
        <f>IFERROR(VLOOKUP(F449&amp;"-"&amp;G449,IF($M$4="TEI0187_REV01",RAW_m_TEI0187_REV01!$AD:$AG),3,0),"---")</f>
        <v>---</v>
      </c>
      <c r="Q449" s="19" t="str">
        <f>IFERROR(VLOOKUP(N449,IF($M$4="TEI0187_REV01",RAW_m_TEI0187_REV01!$AE:$AH),4,0),"---")</f>
        <v>---</v>
      </c>
      <c r="R449" s="19" t="str">
        <f>IFERROR(VLOOKUP(F449&amp;"-"&amp;G449,IF($M$4="TEI0187_REV01",RAW_m_TEI0187_REV01!$AD:$AG),4,0),"---")</f>
        <v>---</v>
      </c>
    </row>
    <row r="450" spans="2:18" x14ac:dyDescent="0.25">
      <c r="B450" s="78">
        <v>445</v>
      </c>
      <c r="C450" s="19" t="str">
        <f>IFERROR(INDEX(B2B!A:F,MATCH('B2B Pin Table'!B450,B2B!A:A,0),6),"---")</f>
        <v>NC</v>
      </c>
      <c r="D450" s="19" t="str">
        <f>IFERROR(IF((COUNTIF(B2B!A446:K446,H448)&lt;0),"---",INDEX(B2B!A:K,MATCH('B2B Pin Table'!B450,B2B!A:A,0),2)),"---")</f>
        <v>J2</v>
      </c>
      <c r="E450" s="19" t="str">
        <f>IFERROR(IF((COUNTIF(B2B!A446:K446,H448)&lt;0),"---",INDEX(B2B!A:K,MATCH('B2B Pin Table'!B450,B2B!A:A,0),3)),"---")</f>
        <v>D25</v>
      </c>
      <c r="F450" s="19" t="str">
        <f>IFERROR(IF((COUNTIF(B2B!A446:K446,L448)&lt;0),"---",INDEX(B2B!A:K,MATCH('B2B Pin Table'!B450,B2B!A:A,0),4)),"---")</f>
        <v>J2</v>
      </c>
      <c r="G450" s="19" t="str">
        <f>IFERROR(IF((COUNTIF(B2B!A446:K446,L448)&lt;0),"---",INDEX(B2B!A:K,MATCH('B2B Pin Table'!B450,B2B!A:A,0),5)),"---")</f>
        <v>D25</v>
      </c>
      <c r="H450" s="59" t="str">
        <f>IFERROR(IF(VLOOKUP($D450&amp;"-"&amp;$E450,IF($H$4="TEB0187_REV01",CALC_CONN_TEB0187_REV01!$F:$I),4,0)="--","---",IF($H$4="TEB0187_REV01",CALC_CONN_TEB0187_REV01!$G450&amp; " --&gt; " &amp;CALC_CONN_TEB0187_REV01!$I450&amp; " --&gt; ")),"---")</f>
        <v>---</v>
      </c>
      <c r="I450" s="19" t="str">
        <f>IFERROR(IF(VLOOKUP($D450&amp;"-"&amp;$E450,IF($H$4="TEB0187_REV01",CALC_CONN_TEB0187_REV01!$F:$H),3,0)="--",VLOOKUP($D450&amp;"-"&amp;$E450,IF($H$4="TEB0187_REV01",CALC_CONN_TEB0187_REV01!$F:$H),2,0),VLOOKUP($D450&amp;"-"&amp;$E450,IF($H$4="TEB0187_REV01",CALC_CONN_TEB0187_REV01!$F:$H),3,0)),"---")</f>
        <v>---</v>
      </c>
      <c r="J450" s="19" t="str">
        <f>IFERROR(VLOOKUP(I450,IF($H$4="TEB0187_REV01",RAW_c_TEB0187_REV01!$AE:$AM),9,0),"---")</f>
        <v>---</v>
      </c>
      <c r="K450" s="19" t="str">
        <f>IFERROR(VLOOKUP(D450&amp;"-"&amp;E450,IF($H$4="TEB0187_REV01",RAW_c_TEB0187_REV01!$AD:$AK,"???"),6,0),"---")</f>
        <v>---</v>
      </c>
      <c r="L450" s="19" t="str">
        <f>IFERROR(VLOOKUP(D450&amp;"-"&amp;E450,IF($H$4="TEB0187_REV01",RAW_c_TEB0187_REV01!$AD:$AL,"???"),9,0),"---")</f>
        <v>---</v>
      </c>
      <c r="M450" s="19" t="str">
        <f>IFERROR(IF(VLOOKUP($F450&amp;"-"&amp;$G450,IF($M$4="TEI0187_REV01",RAW_m_TEI0187_REV01!$F:$AU),43,0)="--","---",IF($M$4="TEI0187_REV01",RAW_m_TEI0187_REV01!$AT450&amp; " --&gt; " &amp;RAW_m_TEI0187_REV01!$AU450&amp; " --&gt; ")),"---")</f>
        <v>---</v>
      </c>
      <c r="N450" s="19" t="str">
        <f>IFERROR(VLOOKUP(F450&amp;"-"&amp;G450,IF($M$4="TEI0187_REV01",RAW_m_TEI0187_REV01!$AD:$AJ),7,0),"---")</f>
        <v>---</v>
      </c>
      <c r="O450" s="19" t="str">
        <f>IFERROR(VLOOKUP(N450,IF($M$4="TEI0187_REV01",RAW_m_TEI0187_REV01!$AJ:$AK),2,0),"---")</f>
        <v>---</v>
      </c>
      <c r="P450" s="19" t="str">
        <f>IFERROR(VLOOKUP(F450&amp;"-"&amp;G450,IF($M$4="TEI0187_REV01",RAW_m_TEI0187_REV01!$AD:$AG),3,0),"---")</f>
        <v>---</v>
      </c>
      <c r="Q450" s="19" t="str">
        <f>IFERROR(VLOOKUP(N450,IF($M$4="TEI0187_REV01",RAW_m_TEI0187_REV01!$AE:$AH),4,0),"---")</f>
        <v>---</v>
      </c>
      <c r="R450" s="19" t="str">
        <f>IFERROR(VLOOKUP(F450&amp;"-"&amp;G450,IF($M$4="TEI0187_REV01",RAW_m_TEI0187_REV01!$AD:$AG),4,0),"---")</f>
        <v>---</v>
      </c>
    </row>
    <row r="451" spans="2:18" x14ac:dyDescent="0.25">
      <c r="B451" s="78">
        <v>446</v>
      </c>
      <c r="C451" s="19" t="str">
        <f>IFERROR(INDEX(B2B!A:F,MATCH('B2B Pin Table'!B451,B2B!A:A,0),6),"---")</f>
        <v>NC</v>
      </c>
      <c r="D451" s="19" t="str">
        <f>IFERROR(IF((COUNTIF(B2B!A447:K447,H449)&lt;0),"---",INDEX(B2B!A:K,MATCH('B2B Pin Table'!B451,B2B!A:A,0),2)),"---")</f>
        <v>J2</v>
      </c>
      <c r="E451" s="19" t="str">
        <f>IFERROR(IF((COUNTIF(B2B!A447:K447,H449)&lt;0),"---",INDEX(B2B!A:K,MATCH('B2B Pin Table'!B451,B2B!A:A,0),3)),"---")</f>
        <v>D26</v>
      </c>
      <c r="F451" s="19" t="str">
        <f>IFERROR(IF((COUNTIF(B2B!A447:K447,L449)&lt;0),"---",INDEX(B2B!A:K,MATCH('B2B Pin Table'!B451,B2B!A:A,0),4)),"---")</f>
        <v>J2</v>
      </c>
      <c r="G451" s="19" t="str">
        <f>IFERROR(IF((COUNTIF(B2B!A447:K447,L449)&lt;0),"---",INDEX(B2B!A:K,MATCH('B2B Pin Table'!B451,B2B!A:A,0),5)),"---")</f>
        <v>D26</v>
      </c>
      <c r="H451" s="59" t="str">
        <f>IFERROR(IF(VLOOKUP($D451&amp;"-"&amp;$E451,IF($H$4="TEB0187_REV01",CALC_CONN_TEB0187_REV01!$F:$I),4,0)="--","---",IF($H$4="TEB0187_REV01",CALC_CONN_TEB0187_REV01!$G451&amp; " --&gt; " &amp;CALC_CONN_TEB0187_REV01!$I451&amp; " --&gt; ")),"---")</f>
        <v>---</v>
      </c>
      <c r="I451" s="19" t="str">
        <f>IFERROR(IF(VLOOKUP($D451&amp;"-"&amp;$E451,IF($H$4="TEB0187_REV01",CALC_CONN_TEB0187_REV01!$F:$H),3,0)="--",VLOOKUP($D451&amp;"-"&amp;$E451,IF($H$4="TEB0187_REV01",CALC_CONN_TEB0187_REV01!$F:$H),2,0),VLOOKUP($D451&amp;"-"&amp;$E451,IF($H$4="TEB0187_REV01",CALC_CONN_TEB0187_REV01!$F:$H),3,0)),"---")</f>
        <v>---</v>
      </c>
      <c r="J451" s="19" t="str">
        <f>IFERROR(VLOOKUP(I451,IF($H$4="TEB0187_REV01",RAW_c_TEB0187_REV01!$AE:$AM),9,0),"---")</f>
        <v>---</v>
      </c>
      <c r="K451" s="19" t="str">
        <f>IFERROR(VLOOKUP(D451&amp;"-"&amp;E451,IF($H$4="TEB0187_REV01",RAW_c_TEB0187_REV01!$AD:$AK,"???"),6,0),"---")</f>
        <v>---</v>
      </c>
      <c r="L451" s="19" t="str">
        <f>IFERROR(VLOOKUP(D451&amp;"-"&amp;E451,IF($H$4="TEB0187_REV01",RAW_c_TEB0187_REV01!$AD:$AL,"???"),9,0),"---")</f>
        <v>---</v>
      </c>
      <c r="M451" s="19" t="str">
        <f>IFERROR(IF(VLOOKUP($F451&amp;"-"&amp;$G451,IF($M$4="TEI0187_REV01",RAW_m_TEI0187_REV01!$F:$AU),43,0)="--","---",IF($M$4="TEI0187_REV01",RAW_m_TEI0187_REV01!$AT451&amp; " --&gt; " &amp;RAW_m_TEI0187_REV01!$AU451&amp; " --&gt; ")),"---")</f>
        <v>---</v>
      </c>
      <c r="N451" s="19" t="str">
        <f>IFERROR(VLOOKUP(F451&amp;"-"&amp;G451,IF($M$4="TEI0187_REV01",RAW_m_TEI0187_REV01!$AD:$AJ),7,0),"---")</f>
        <v>---</v>
      </c>
      <c r="O451" s="19" t="str">
        <f>IFERROR(VLOOKUP(N451,IF($M$4="TEI0187_REV01",RAW_m_TEI0187_REV01!$AJ:$AK),2,0),"---")</f>
        <v>---</v>
      </c>
      <c r="P451" s="19" t="str">
        <f>IFERROR(VLOOKUP(F451&amp;"-"&amp;G451,IF($M$4="TEI0187_REV01",RAW_m_TEI0187_REV01!$AD:$AG),3,0),"---")</f>
        <v>---</v>
      </c>
      <c r="Q451" s="19" t="str">
        <f>IFERROR(VLOOKUP(N451,IF($M$4="TEI0187_REV01",RAW_m_TEI0187_REV01!$AE:$AH),4,0),"---")</f>
        <v>---</v>
      </c>
      <c r="R451" s="19" t="str">
        <f>IFERROR(VLOOKUP(F451&amp;"-"&amp;G451,IF($M$4="TEI0187_REV01",RAW_m_TEI0187_REV01!$AD:$AG),4,0),"---")</f>
        <v>---</v>
      </c>
    </row>
    <row r="452" spans="2:18" x14ac:dyDescent="0.25">
      <c r="B452" s="78">
        <v>447</v>
      </c>
      <c r="C452" s="19" t="str">
        <f>IFERROR(INDEX(B2B!A:F,MATCH('B2B Pin Table'!B452,B2B!A:A,0),6),"---")</f>
        <v>GND</v>
      </c>
      <c r="D452" s="19" t="str">
        <f>IFERROR(IF((COUNTIF(B2B!A448:K448,H450)&lt;0),"---",INDEX(B2B!A:K,MATCH('B2B Pin Table'!B452,B2B!A:A,0),2)),"---")</f>
        <v>J2</v>
      </c>
      <c r="E452" s="19" t="str">
        <f>IFERROR(IF((COUNTIF(B2B!A448:K448,H450)&lt;0),"---",INDEX(B2B!A:K,MATCH('B2B Pin Table'!B452,B2B!A:A,0),3)),"---")</f>
        <v>D27</v>
      </c>
      <c r="F452" s="19" t="str">
        <f>IFERROR(IF((COUNTIF(B2B!A448:K448,L450)&lt;0),"---",INDEX(B2B!A:K,MATCH('B2B Pin Table'!B452,B2B!A:A,0),4)),"---")</f>
        <v>J2</v>
      </c>
      <c r="G452" s="19" t="str">
        <f>IFERROR(IF((COUNTIF(B2B!A448:K448,L450)&lt;0),"---",INDEX(B2B!A:K,MATCH('B2B Pin Table'!B452,B2B!A:A,0),5)),"---")</f>
        <v>D27</v>
      </c>
      <c r="H452" s="59" t="str">
        <f>IFERROR(IF(VLOOKUP($D452&amp;"-"&amp;$E452,IF($H$4="TEB0187_REV01",CALC_CONN_TEB0187_REV01!$F:$I),4,0)="--","---",IF($H$4="TEB0187_REV01",CALC_CONN_TEB0187_REV01!$G452&amp; " --&gt; " &amp;CALC_CONN_TEB0187_REV01!$I452&amp; " --&gt; ")),"---")</f>
        <v>---</v>
      </c>
      <c r="I452" s="19" t="str">
        <f>IFERROR(IF(VLOOKUP($D452&amp;"-"&amp;$E452,IF($H$4="TEB0187_REV01",CALC_CONN_TEB0187_REV01!$F:$H),3,0)="--",VLOOKUP($D452&amp;"-"&amp;$E452,IF($H$4="TEB0187_REV01",CALC_CONN_TEB0187_REV01!$F:$H),2,0),VLOOKUP($D452&amp;"-"&amp;$E452,IF($H$4="TEB0187_REV01",CALC_CONN_TEB0187_REV01!$F:$H),3,0)),"---")</f>
        <v>---</v>
      </c>
      <c r="J452" s="19" t="str">
        <f>IFERROR(VLOOKUP(I452,IF($H$4="TEB0187_REV01",RAW_c_TEB0187_REV01!$AE:$AM),9,0),"---")</f>
        <v>---</v>
      </c>
      <c r="K452" s="19" t="str">
        <f>IFERROR(VLOOKUP(D452&amp;"-"&amp;E452,IF($H$4="TEB0187_REV01",RAW_c_TEB0187_REV01!$AD:$AK,"???"),6,0),"---")</f>
        <v>---</v>
      </c>
      <c r="L452" s="19" t="str">
        <f>IFERROR(VLOOKUP(D452&amp;"-"&amp;E452,IF($H$4="TEB0187_REV01",RAW_c_TEB0187_REV01!$AD:$AL,"???"),9,0),"---")</f>
        <v>---</v>
      </c>
      <c r="M452" s="19" t="str">
        <f>IFERROR(IF(VLOOKUP($F452&amp;"-"&amp;$G452,IF($M$4="TEI0187_REV01",RAW_m_TEI0187_REV01!$F:$AU),43,0)="--","---",IF($M$4="TEI0187_REV01",RAW_m_TEI0187_REV01!$AT452&amp; " --&gt; " &amp;RAW_m_TEI0187_REV01!$AU452&amp; " --&gt; ")),"---")</f>
        <v>---</v>
      </c>
      <c r="N452" s="19" t="str">
        <f>IFERROR(VLOOKUP(F452&amp;"-"&amp;G452,IF($M$4="TEI0187_REV01",RAW_m_TEI0187_REV01!$AD:$AJ),7,0),"---")</f>
        <v>---</v>
      </c>
      <c r="O452" s="19" t="str">
        <f>IFERROR(VLOOKUP(N452,IF($M$4="TEI0187_REV01",RAW_m_TEI0187_REV01!$AJ:$AK),2,0),"---")</f>
        <v>---</v>
      </c>
      <c r="P452" s="19" t="str">
        <f>IFERROR(VLOOKUP(F452&amp;"-"&amp;G452,IF($M$4="TEI0187_REV01",RAW_m_TEI0187_REV01!$AD:$AG),3,0),"---")</f>
        <v>---</v>
      </c>
      <c r="Q452" s="19" t="str">
        <f>IFERROR(VLOOKUP(N452,IF($M$4="TEI0187_REV01",RAW_m_TEI0187_REV01!$AE:$AH),4,0),"---")</f>
        <v>---</v>
      </c>
      <c r="R452" s="19" t="str">
        <f>IFERROR(VLOOKUP(F452&amp;"-"&amp;G452,IF($M$4="TEI0187_REV01",RAW_m_TEI0187_REV01!$AD:$AG),4,0),"---")</f>
        <v>---</v>
      </c>
    </row>
    <row r="453" spans="2:18" x14ac:dyDescent="0.25">
      <c r="B453" s="78">
        <v>448</v>
      </c>
      <c r="C453" s="19" t="str">
        <f>IFERROR(INDEX(B2B!A:F,MATCH('B2B Pin Table'!B453,B2B!A:A,0),6),"---")</f>
        <v>GND</v>
      </c>
      <c r="D453" s="19" t="str">
        <f>IFERROR(IF((COUNTIF(B2B!A449:K449,H451)&lt;0),"---",INDEX(B2B!A:K,MATCH('B2B Pin Table'!B453,B2B!A:A,0),2)),"---")</f>
        <v>J2</v>
      </c>
      <c r="E453" s="19" t="str">
        <f>IFERROR(IF((COUNTIF(B2B!A449:K449,H451)&lt;0),"---",INDEX(B2B!A:K,MATCH('B2B Pin Table'!B453,B2B!A:A,0),3)),"---")</f>
        <v>D28</v>
      </c>
      <c r="F453" s="19" t="str">
        <f>IFERROR(IF((COUNTIF(B2B!A449:K449,L451)&lt;0),"---",INDEX(B2B!A:K,MATCH('B2B Pin Table'!B453,B2B!A:A,0),4)),"---")</f>
        <v>J2</v>
      </c>
      <c r="G453" s="19" t="str">
        <f>IFERROR(IF((COUNTIF(B2B!A449:K449,L451)&lt;0),"---",INDEX(B2B!A:K,MATCH('B2B Pin Table'!B453,B2B!A:A,0),5)),"---")</f>
        <v>D28</v>
      </c>
      <c r="H453" s="59" t="str">
        <f>IFERROR(IF(VLOOKUP($D453&amp;"-"&amp;$E453,IF($H$4="TEB0187_REV01",CALC_CONN_TEB0187_REV01!$F:$I),4,0)="--","---",IF($H$4="TEB0187_REV01",CALC_CONN_TEB0187_REV01!$G453&amp; " --&gt; " &amp;CALC_CONN_TEB0187_REV01!$I453&amp; " --&gt; ")),"---")</f>
        <v>---</v>
      </c>
      <c r="I453" s="19" t="str">
        <f>IFERROR(IF(VLOOKUP($D453&amp;"-"&amp;$E453,IF($H$4="TEB0187_REV01",CALC_CONN_TEB0187_REV01!$F:$H),3,0)="--",VLOOKUP($D453&amp;"-"&amp;$E453,IF($H$4="TEB0187_REV01",CALC_CONN_TEB0187_REV01!$F:$H),2,0),VLOOKUP($D453&amp;"-"&amp;$E453,IF($H$4="TEB0187_REV01",CALC_CONN_TEB0187_REV01!$F:$H),3,0)),"---")</f>
        <v>---</v>
      </c>
      <c r="J453" s="19" t="str">
        <f>IFERROR(VLOOKUP(I453,IF($H$4="TEB0187_REV01",RAW_c_TEB0187_REV01!$AE:$AM),9,0),"---")</f>
        <v>---</v>
      </c>
      <c r="K453" s="19" t="str">
        <f>IFERROR(VLOOKUP(D453&amp;"-"&amp;E453,IF($H$4="TEB0187_REV01",RAW_c_TEB0187_REV01!$AD:$AK,"???"),6,0),"---")</f>
        <v>---</v>
      </c>
      <c r="L453" s="19" t="str">
        <f>IFERROR(VLOOKUP(D453&amp;"-"&amp;E453,IF($H$4="TEB0187_REV01",RAW_c_TEB0187_REV01!$AD:$AL,"???"),9,0),"---")</f>
        <v>---</v>
      </c>
      <c r="M453" s="19" t="str">
        <f>IFERROR(IF(VLOOKUP($F453&amp;"-"&amp;$G453,IF($M$4="TEI0187_REV01",RAW_m_TEI0187_REV01!$F:$AU),43,0)="--","---",IF($M$4="TEI0187_REV01",RAW_m_TEI0187_REV01!$AT453&amp; " --&gt; " &amp;RAW_m_TEI0187_REV01!$AU453&amp; " --&gt; ")),"---")</f>
        <v>---</v>
      </c>
      <c r="N453" s="19" t="str">
        <f>IFERROR(VLOOKUP(F453&amp;"-"&amp;G453,IF($M$4="TEI0187_REV01",RAW_m_TEI0187_REV01!$AD:$AJ),7,0),"---")</f>
        <v>---</v>
      </c>
      <c r="O453" s="19" t="str">
        <f>IFERROR(VLOOKUP(N453,IF($M$4="TEI0187_REV01",RAW_m_TEI0187_REV01!$AJ:$AK),2,0),"---")</f>
        <v>---</v>
      </c>
      <c r="P453" s="19" t="str">
        <f>IFERROR(VLOOKUP(F453&amp;"-"&amp;G453,IF($M$4="TEI0187_REV01",RAW_m_TEI0187_REV01!$AD:$AG),3,0),"---")</f>
        <v>---</v>
      </c>
      <c r="Q453" s="19" t="str">
        <f>IFERROR(VLOOKUP(N453,IF($M$4="TEI0187_REV01",RAW_m_TEI0187_REV01!$AE:$AH),4,0),"---")</f>
        <v>---</v>
      </c>
      <c r="R453" s="19" t="str">
        <f>IFERROR(VLOOKUP(F453&amp;"-"&amp;G453,IF($M$4="TEI0187_REV01",RAW_m_TEI0187_REV01!$AD:$AG),4,0),"---")</f>
        <v>---</v>
      </c>
    </row>
    <row r="454" spans="2:18" x14ac:dyDescent="0.25">
      <c r="B454" s="78">
        <v>449</v>
      </c>
      <c r="C454" s="19" t="str">
        <f>IFERROR(INDEX(B2B!A:F,MATCH('B2B Pin Table'!B454,B2B!A:A,0),6),"---")</f>
        <v>SYSTEM</v>
      </c>
      <c r="D454" s="19" t="str">
        <f>IFERROR(IF((COUNTIF(B2B!A450:K450,H452)&lt;0),"---",INDEX(B2B!A:K,MATCH('B2B Pin Table'!B454,B2B!A:A,0),2)),"---")</f>
        <v>J2</v>
      </c>
      <c r="E454" s="19" t="str">
        <f>IFERROR(IF((COUNTIF(B2B!A450:K450,H452)&lt;0),"---",INDEX(B2B!A:K,MATCH('B2B Pin Table'!B454,B2B!A:A,0),3)),"---")</f>
        <v>D29</v>
      </c>
      <c r="F454" s="19" t="str">
        <f>IFERROR(IF((COUNTIF(B2B!A450:K450,L452)&lt;0),"---",INDEX(B2B!A:K,MATCH('B2B Pin Table'!B454,B2B!A:A,0),4)),"---")</f>
        <v>J2</v>
      </c>
      <c r="G454" s="19" t="str">
        <f>IFERROR(IF((COUNTIF(B2B!A450:K450,L452)&lt;0),"---",INDEX(B2B!A:K,MATCH('B2B Pin Table'!B454,B2B!A:A,0),5)),"---")</f>
        <v>D29</v>
      </c>
      <c r="H454" s="59" t="str">
        <f>IFERROR(IF(VLOOKUP($D454&amp;"-"&amp;$E454,IF($H$4="TEB0187_REV01",CALC_CONN_TEB0187_REV01!$F:$I),4,0)="--","---",IF($H$4="TEB0187_REV01",CALC_CONN_TEB0187_REV01!$G454&amp; " --&gt; " &amp;CALC_CONN_TEB0187_REV01!$I454&amp; " --&gt; ")),"---")</f>
        <v>---</v>
      </c>
      <c r="I454" s="19" t="str">
        <f>IFERROR(IF(VLOOKUP($D454&amp;"-"&amp;$E454,IF($H$4="TEB0187_REV01",CALC_CONN_TEB0187_REV01!$F:$H),3,0)="--",VLOOKUP($D454&amp;"-"&amp;$E454,IF($H$4="TEB0187_REV01",CALC_CONN_TEB0187_REV01!$F:$H),2,0),VLOOKUP($D454&amp;"-"&amp;$E454,IF($H$4="TEB0187_REV01",CALC_CONN_TEB0187_REV01!$F:$H),3,0)),"---")</f>
        <v>---</v>
      </c>
      <c r="J454" s="19" t="str">
        <f>IFERROR(VLOOKUP(I454,IF($H$4="TEB0187_REV01",RAW_c_TEB0187_REV01!$AE:$AM),9,0),"---")</f>
        <v>---</v>
      </c>
      <c r="K454" s="19" t="str">
        <f>IFERROR(VLOOKUP(D454&amp;"-"&amp;E454,IF($H$4="TEB0187_REV01",RAW_c_TEB0187_REV01!$AD:$AK,"???"),6,0),"---")</f>
        <v>---</v>
      </c>
      <c r="L454" s="19" t="str">
        <f>IFERROR(VLOOKUP(D454&amp;"-"&amp;E454,IF($H$4="TEB0187_REV01",RAW_c_TEB0187_REV01!$AD:$AL,"???"),9,0),"---")</f>
        <v>---</v>
      </c>
      <c r="M454" s="19" t="str">
        <f>IFERROR(IF(VLOOKUP($F454&amp;"-"&amp;$G454,IF($M$4="TEI0187_REV01",RAW_m_TEI0187_REV01!$F:$AU),43,0)="--","---",IF($M$4="TEI0187_REV01",RAW_m_TEI0187_REV01!$AT454&amp; " --&gt; " &amp;RAW_m_TEI0187_REV01!$AU454&amp; " --&gt; ")),"---")</f>
        <v>---</v>
      </c>
      <c r="N454" s="19" t="str">
        <f>IFERROR(VLOOKUP(F454&amp;"-"&amp;G454,IF($M$4="TEI0187_REV01",RAW_m_TEI0187_REV01!$AD:$AJ),7,0),"---")</f>
        <v>---</v>
      </c>
      <c r="O454" s="19" t="str">
        <f>IFERROR(VLOOKUP(N454,IF($M$4="TEI0187_REV01",RAW_m_TEI0187_REV01!$AJ:$AK),2,0),"---")</f>
        <v>---</v>
      </c>
      <c r="P454" s="19" t="str">
        <f>IFERROR(VLOOKUP(F454&amp;"-"&amp;G454,IF($M$4="TEI0187_REV01",RAW_m_TEI0187_REV01!$AD:$AG),3,0),"---")</f>
        <v>---</v>
      </c>
      <c r="Q454" s="19" t="str">
        <f>IFERROR(VLOOKUP(N454,IF($M$4="TEI0187_REV01",RAW_m_TEI0187_REV01!$AE:$AH),4,0),"---")</f>
        <v>---</v>
      </c>
      <c r="R454" s="19" t="str">
        <f>IFERROR(VLOOKUP(F454&amp;"-"&amp;G454,IF($M$4="TEI0187_REV01",RAW_m_TEI0187_REV01!$AD:$AG),4,0),"---")</f>
        <v>---</v>
      </c>
    </row>
    <row r="455" spans="2:18" x14ac:dyDescent="0.25">
      <c r="B455" s="78">
        <v>450</v>
      </c>
      <c r="C455" s="19" t="str">
        <f>IFERROR(INDEX(B2B!A:F,MATCH('B2B Pin Table'!B455,B2B!A:A,0),6),"---")</f>
        <v>SYSTEM</v>
      </c>
      <c r="D455" s="19" t="str">
        <f>IFERROR(IF((COUNTIF(B2B!A451:K451,H453)&lt;0),"---",INDEX(B2B!A:K,MATCH('B2B Pin Table'!B455,B2B!A:A,0),2)),"---")</f>
        <v>J2</v>
      </c>
      <c r="E455" s="19" t="str">
        <f>IFERROR(IF((COUNTIF(B2B!A451:K451,H453)&lt;0),"---",INDEX(B2B!A:K,MATCH('B2B Pin Table'!B455,B2B!A:A,0),3)),"---")</f>
        <v>D30</v>
      </c>
      <c r="F455" s="19" t="str">
        <f>IFERROR(IF((COUNTIF(B2B!A451:K451,L453)&lt;0),"---",INDEX(B2B!A:K,MATCH('B2B Pin Table'!B455,B2B!A:A,0),4)),"---")</f>
        <v>J2</v>
      </c>
      <c r="G455" s="19" t="str">
        <f>IFERROR(IF((COUNTIF(B2B!A451:K451,L453)&lt;0),"---",INDEX(B2B!A:K,MATCH('B2B Pin Table'!B455,B2B!A:A,0),5)),"---")</f>
        <v>D30</v>
      </c>
      <c r="H455" s="59" t="str">
        <f>IFERROR(IF(VLOOKUP($D455&amp;"-"&amp;$E455,IF($H$4="TEB0187_REV01",CALC_CONN_TEB0187_REV01!$F:$I),4,0)="--","---",IF($H$4="TEB0187_REV01",CALC_CONN_TEB0187_REV01!$G455&amp; " --&gt; " &amp;CALC_CONN_TEB0187_REV01!$I455&amp; " --&gt; ")),"---")</f>
        <v>---</v>
      </c>
      <c r="I455" s="19" t="str">
        <f>IFERROR(IF(VLOOKUP($D455&amp;"-"&amp;$E455,IF($H$4="TEB0187_REV01",CALC_CONN_TEB0187_REV01!$F:$H),3,0)="--",VLOOKUP($D455&amp;"-"&amp;$E455,IF($H$4="TEB0187_REV01",CALC_CONN_TEB0187_REV01!$F:$H),2,0),VLOOKUP($D455&amp;"-"&amp;$E455,IF($H$4="TEB0187_REV01",CALC_CONN_TEB0187_REV01!$F:$H),3,0)),"---")</f>
        <v>---</v>
      </c>
      <c r="J455" s="19" t="str">
        <f>IFERROR(VLOOKUP(I455,IF($H$4="TEB0187_REV01",RAW_c_TEB0187_REV01!$AE:$AM),9,0),"---")</f>
        <v>---</v>
      </c>
      <c r="K455" s="19" t="str">
        <f>IFERROR(VLOOKUP(D455&amp;"-"&amp;E455,IF($H$4="TEB0187_REV01",RAW_c_TEB0187_REV01!$AD:$AK,"???"),6,0),"---")</f>
        <v>---</v>
      </c>
      <c r="L455" s="19" t="str">
        <f>IFERROR(VLOOKUP(D455&amp;"-"&amp;E455,IF($H$4="TEB0187_REV01",RAW_c_TEB0187_REV01!$AD:$AL,"???"),9,0),"---")</f>
        <v>---</v>
      </c>
      <c r="M455" s="19" t="str">
        <f>IFERROR(IF(VLOOKUP($F455&amp;"-"&amp;$G455,IF($M$4="TEI0187_REV01",RAW_m_TEI0187_REV01!$F:$AU),43,0)="--","---",IF($M$4="TEI0187_REV01",RAW_m_TEI0187_REV01!$AT455&amp; " --&gt; " &amp;RAW_m_TEI0187_REV01!$AU455&amp; " --&gt; ")),"---")</f>
        <v>---</v>
      </c>
      <c r="N455" s="19" t="str">
        <f>IFERROR(VLOOKUP(F455&amp;"-"&amp;G455,IF($M$4="TEI0187_REV01",RAW_m_TEI0187_REV01!$AD:$AJ),7,0),"---")</f>
        <v>---</v>
      </c>
      <c r="O455" s="19" t="str">
        <f>IFERROR(VLOOKUP(N455,IF($M$4="TEI0187_REV01",RAW_m_TEI0187_REV01!$AJ:$AK),2,0),"---")</f>
        <v>---</v>
      </c>
      <c r="P455" s="19" t="str">
        <f>IFERROR(VLOOKUP(F455&amp;"-"&amp;G455,IF($M$4="TEI0187_REV01",RAW_m_TEI0187_REV01!$AD:$AG),3,0),"---")</f>
        <v>---</v>
      </c>
      <c r="Q455" s="19" t="str">
        <f>IFERROR(VLOOKUP(N455,IF($M$4="TEI0187_REV01",RAW_m_TEI0187_REV01!$AE:$AH),4,0),"---")</f>
        <v>---</v>
      </c>
      <c r="R455" s="19" t="str">
        <f>IFERROR(VLOOKUP(F455&amp;"-"&amp;G455,IF($M$4="TEI0187_REV01",RAW_m_TEI0187_REV01!$AD:$AG),4,0),"---")</f>
        <v>---</v>
      </c>
    </row>
    <row r="456" spans="2:18" x14ac:dyDescent="0.25">
      <c r="B456" s="78">
        <v>451</v>
      </c>
      <c r="C456" s="19" t="str">
        <f>IFERROR(INDEX(B2B!A:F,MATCH('B2B Pin Table'!B456,B2B!A:A,0),6),"---")</f>
        <v>SYSTEM</v>
      </c>
      <c r="D456" s="19" t="str">
        <f>IFERROR(IF((COUNTIF(B2B!A452:K452,H454)&lt;0),"---",INDEX(B2B!A:K,MATCH('B2B Pin Table'!B456,B2B!A:A,0),2)),"---")</f>
        <v>J2</v>
      </c>
      <c r="E456" s="19" t="str">
        <f>IFERROR(IF((COUNTIF(B2B!A452:K452,H454)&lt;0),"---",INDEX(B2B!A:K,MATCH('B2B Pin Table'!B456,B2B!A:A,0),3)),"---")</f>
        <v>D31</v>
      </c>
      <c r="F456" s="19" t="str">
        <f>IFERROR(IF((COUNTIF(B2B!A452:K452,L454)&lt;0),"---",INDEX(B2B!A:K,MATCH('B2B Pin Table'!B456,B2B!A:A,0),4)),"---")</f>
        <v>J2</v>
      </c>
      <c r="G456" s="19" t="str">
        <f>IFERROR(IF((COUNTIF(B2B!A452:K452,L454)&lt;0),"---",INDEX(B2B!A:K,MATCH('B2B Pin Table'!B456,B2B!A:A,0),5)),"---")</f>
        <v>D31</v>
      </c>
      <c r="H456" s="59" t="str">
        <f>IFERROR(IF(VLOOKUP($D456&amp;"-"&amp;$E456,IF($H$4="TEB0187_REV01",CALC_CONN_TEB0187_REV01!$F:$I),4,0)="--","---",IF($H$4="TEB0187_REV01",CALC_CONN_TEB0187_REV01!$G456&amp; " --&gt; " &amp;CALC_CONN_TEB0187_REV01!$I456&amp; " --&gt; ")),"---")</f>
        <v>---</v>
      </c>
      <c r="I456" s="19" t="str">
        <f>IFERROR(IF(VLOOKUP($D456&amp;"-"&amp;$E456,IF($H$4="TEB0187_REV01",CALC_CONN_TEB0187_REV01!$F:$H),3,0)="--",VLOOKUP($D456&amp;"-"&amp;$E456,IF($H$4="TEB0187_REV01",CALC_CONN_TEB0187_REV01!$F:$H),2,0),VLOOKUP($D456&amp;"-"&amp;$E456,IF($H$4="TEB0187_REV01",CALC_CONN_TEB0187_REV01!$F:$H),3,0)),"---")</f>
        <v>---</v>
      </c>
      <c r="J456" s="19" t="str">
        <f>IFERROR(VLOOKUP(I456,IF($H$4="TEB0187_REV01",RAW_c_TEB0187_REV01!$AE:$AM),9,0),"---")</f>
        <v>---</v>
      </c>
      <c r="K456" s="19" t="str">
        <f>IFERROR(VLOOKUP(D456&amp;"-"&amp;E456,IF($H$4="TEB0187_REV01",RAW_c_TEB0187_REV01!$AD:$AK,"???"),6,0),"---")</f>
        <v>---</v>
      </c>
      <c r="L456" s="19" t="str">
        <f>IFERROR(VLOOKUP(D456&amp;"-"&amp;E456,IF($H$4="TEB0187_REV01",RAW_c_TEB0187_REV01!$AD:$AL,"???"),9,0),"---")</f>
        <v>---</v>
      </c>
      <c r="M456" s="19" t="str">
        <f>IFERROR(IF(VLOOKUP($F456&amp;"-"&amp;$G456,IF($M$4="TEI0187_REV01",RAW_m_TEI0187_REV01!$F:$AU),43,0)="--","---",IF($M$4="TEI0187_REV01",RAW_m_TEI0187_REV01!$AT456&amp; " --&gt; " &amp;RAW_m_TEI0187_REV01!$AU456&amp; " --&gt; ")),"---")</f>
        <v>---</v>
      </c>
      <c r="N456" s="19" t="str">
        <f>IFERROR(VLOOKUP(F456&amp;"-"&amp;G456,IF($M$4="TEI0187_REV01",RAW_m_TEI0187_REV01!$AD:$AJ),7,0),"---")</f>
        <v>---</v>
      </c>
      <c r="O456" s="19" t="str">
        <f>IFERROR(VLOOKUP(N456,IF($M$4="TEI0187_REV01",RAW_m_TEI0187_REV01!$AJ:$AK),2,0),"---")</f>
        <v>---</v>
      </c>
      <c r="P456" s="19" t="str">
        <f>IFERROR(VLOOKUP(F456&amp;"-"&amp;G456,IF($M$4="TEI0187_REV01",RAW_m_TEI0187_REV01!$AD:$AG),3,0),"---")</f>
        <v>---</v>
      </c>
      <c r="Q456" s="19" t="str">
        <f>IFERROR(VLOOKUP(N456,IF($M$4="TEI0187_REV01",RAW_m_TEI0187_REV01!$AE:$AH),4,0),"---")</f>
        <v>---</v>
      </c>
      <c r="R456" s="19" t="str">
        <f>IFERROR(VLOOKUP(F456&amp;"-"&amp;G456,IF($M$4="TEI0187_REV01",RAW_m_TEI0187_REV01!$AD:$AG),4,0),"---")</f>
        <v>---</v>
      </c>
    </row>
    <row r="457" spans="2:18" x14ac:dyDescent="0.25">
      <c r="B457" s="78">
        <v>452</v>
      </c>
      <c r="C457" s="19" t="str">
        <f>IFERROR(INDEX(B2B!A:F,MATCH('B2B Pin Table'!B457,B2B!A:A,0),6),"---")</f>
        <v>SYSTEM</v>
      </c>
      <c r="D457" s="19" t="str">
        <f>IFERROR(IF((COUNTIF(B2B!A453:K453,H455)&lt;0),"---",INDEX(B2B!A:K,MATCH('B2B Pin Table'!B457,B2B!A:A,0),2)),"---")</f>
        <v>J2</v>
      </c>
      <c r="E457" s="19" t="str">
        <f>IFERROR(IF((COUNTIF(B2B!A453:K453,H455)&lt;0),"---",INDEX(B2B!A:K,MATCH('B2B Pin Table'!B457,B2B!A:A,0),3)),"---")</f>
        <v>D32</v>
      </c>
      <c r="F457" s="19" t="str">
        <f>IFERROR(IF((COUNTIF(B2B!A453:K453,L455)&lt;0),"---",INDEX(B2B!A:K,MATCH('B2B Pin Table'!B457,B2B!A:A,0),4)),"---")</f>
        <v>J2</v>
      </c>
      <c r="G457" s="19" t="str">
        <f>IFERROR(IF((COUNTIF(B2B!A453:K453,L455)&lt;0),"---",INDEX(B2B!A:K,MATCH('B2B Pin Table'!B457,B2B!A:A,0),5)),"---")</f>
        <v>D32</v>
      </c>
      <c r="H457" s="59" t="str">
        <f>IFERROR(IF(VLOOKUP($D457&amp;"-"&amp;$E457,IF($H$4="TEB0187_REV01",CALC_CONN_TEB0187_REV01!$F:$I),4,0)="--","---",IF($H$4="TEB0187_REV01",CALC_CONN_TEB0187_REV01!$G457&amp; " --&gt; " &amp;CALC_CONN_TEB0187_REV01!$I457&amp; " --&gt; ")),"---")</f>
        <v>---</v>
      </c>
      <c r="I457" s="19" t="str">
        <f>IFERROR(IF(VLOOKUP($D457&amp;"-"&amp;$E457,IF($H$4="TEB0187_REV01",CALC_CONN_TEB0187_REV01!$F:$H),3,0)="--",VLOOKUP($D457&amp;"-"&amp;$E457,IF($H$4="TEB0187_REV01",CALC_CONN_TEB0187_REV01!$F:$H),2,0),VLOOKUP($D457&amp;"-"&amp;$E457,IF($H$4="TEB0187_REV01",CALC_CONN_TEB0187_REV01!$F:$H),3,0)),"---")</f>
        <v>---</v>
      </c>
      <c r="J457" s="19" t="str">
        <f>IFERROR(VLOOKUP(I457,IF($H$4="TEB0187_REV01",RAW_c_TEB0187_REV01!$AE:$AM),9,0),"---")</f>
        <v>---</v>
      </c>
      <c r="K457" s="19" t="str">
        <f>IFERROR(VLOOKUP(D457&amp;"-"&amp;E457,IF($H$4="TEB0187_REV01",RAW_c_TEB0187_REV01!$AD:$AK,"???"),6,0),"---")</f>
        <v>---</v>
      </c>
      <c r="L457" s="19" t="str">
        <f>IFERROR(VLOOKUP(D457&amp;"-"&amp;E457,IF($H$4="TEB0187_REV01",RAW_c_TEB0187_REV01!$AD:$AL,"???"),9,0),"---")</f>
        <v>---</v>
      </c>
      <c r="M457" s="19" t="str">
        <f>IFERROR(IF(VLOOKUP($F457&amp;"-"&amp;$G457,IF($M$4="TEI0187_REV01",RAW_m_TEI0187_REV01!$F:$AU),43,0)="--","---",IF($M$4="TEI0187_REV01",RAW_m_TEI0187_REV01!$AT457&amp; " --&gt; " &amp;RAW_m_TEI0187_REV01!$AU457&amp; " --&gt; ")),"---")</f>
        <v>---</v>
      </c>
      <c r="N457" s="19" t="str">
        <f>IFERROR(VLOOKUP(F457&amp;"-"&amp;G457,IF($M$4="TEI0187_REV01",RAW_m_TEI0187_REV01!$AD:$AJ),7,0),"---")</f>
        <v>---</v>
      </c>
      <c r="O457" s="19" t="str">
        <f>IFERROR(VLOOKUP(N457,IF($M$4="TEI0187_REV01",RAW_m_TEI0187_REV01!$AJ:$AK),2,0),"---")</f>
        <v>---</v>
      </c>
      <c r="P457" s="19" t="str">
        <f>IFERROR(VLOOKUP(F457&amp;"-"&amp;G457,IF($M$4="TEI0187_REV01",RAW_m_TEI0187_REV01!$AD:$AG),3,0),"---")</f>
        <v>---</v>
      </c>
      <c r="Q457" s="19" t="str">
        <f>IFERROR(VLOOKUP(N457,IF($M$4="TEI0187_REV01",RAW_m_TEI0187_REV01!$AE:$AH),4,0),"---")</f>
        <v>---</v>
      </c>
      <c r="R457" s="19" t="str">
        <f>IFERROR(VLOOKUP(F457&amp;"-"&amp;G457,IF($M$4="TEI0187_REV01",RAW_m_TEI0187_REV01!$AD:$AG),4,0),"---")</f>
        <v>---</v>
      </c>
    </row>
    <row r="458" spans="2:18" x14ac:dyDescent="0.25">
      <c r="B458" s="78">
        <v>453</v>
      </c>
      <c r="C458" s="19" t="str">
        <f>IFERROR(INDEX(B2B!A:F,MATCH('B2B Pin Table'!B458,B2B!A:A,0),6),"---")</f>
        <v>SYSTEM</v>
      </c>
      <c r="D458" s="19" t="str">
        <f>IFERROR(IF((COUNTIF(B2B!A454:K454,H456)&lt;0),"---",INDEX(B2B!A:K,MATCH('B2B Pin Table'!B458,B2B!A:A,0),2)),"---")</f>
        <v>J2</v>
      </c>
      <c r="E458" s="19" t="str">
        <f>IFERROR(IF((COUNTIF(B2B!A454:K454,H456)&lt;0),"---",INDEX(B2B!A:K,MATCH('B2B Pin Table'!B458,B2B!A:A,0),3)),"---")</f>
        <v>D33</v>
      </c>
      <c r="F458" s="19" t="str">
        <f>IFERROR(IF((COUNTIF(B2B!A454:K454,L456)&lt;0),"---",INDEX(B2B!A:K,MATCH('B2B Pin Table'!B458,B2B!A:A,0),4)),"---")</f>
        <v>J2</v>
      </c>
      <c r="G458" s="19" t="str">
        <f>IFERROR(IF((COUNTIF(B2B!A454:K454,L456)&lt;0),"---",INDEX(B2B!A:K,MATCH('B2B Pin Table'!B458,B2B!A:A,0),5)),"---")</f>
        <v>D33</v>
      </c>
      <c r="H458" s="59" t="str">
        <f>IFERROR(IF(VLOOKUP($D458&amp;"-"&amp;$E458,IF($H$4="TEB0187_REV01",CALC_CONN_TEB0187_REV01!$F:$I),4,0)="--","---",IF($H$4="TEB0187_REV01",CALC_CONN_TEB0187_REV01!$G458&amp; " --&gt; " &amp;CALC_CONN_TEB0187_REV01!$I458&amp; " --&gt; ")),"---")</f>
        <v>---</v>
      </c>
      <c r="I458" s="19" t="str">
        <f>IFERROR(IF(VLOOKUP($D458&amp;"-"&amp;$E458,IF($H$4="TEB0187_REV01",CALC_CONN_TEB0187_REV01!$F:$H),3,0)="--",VLOOKUP($D458&amp;"-"&amp;$E458,IF($H$4="TEB0187_REV01",CALC_CONN_TEB0187_REV01!$F:$H),2,0),VLOOKUP($D458&amp;"-"&amp;$E458,IF($H$4="TEB0187_REV01",CALC_CONN_TEB0187_REV01!$F:$H),3,0)),"---")</f>
        <v>---</v>
      </c>
      <c r="J458" s="19" t="str">
        <f>IFERROR(VLOOKUP(I458,IF($H$4="TEB0187_REV01",RAW_c_TEB0187_REV01!$AE:$AM),9,0),"---")</f>
        <v>---</v>
      </c>
      <c r="K458" s="19" t="str">
        <f>IFERROR(VLOOKUP(D458&amp;"-"&amp;E458,IF($H$4="TEB0187_REV01",RAW_c_TEB0187_REV01!$AD:$AK,"???"),6,0),"---")</f>
        <v>---</v>
      </c>
      <c r="L458" s="19" t="str">
        <f>IFERROR(VLOOKUP(D458&amp;"-"&amp;E458,IF($H$4="TEB0187_REV01",RAW_c_TEB0187_REV01!$AD:$AL,"???"),9,0),"---")</f>
        <v>---</v>
      </c>
      <c r="M458" s="19" t="str">
        <f>IFERROR(IF(VLOOKUP($F458&amp;"-"&amp;$G458,IF($M$4="TEI0187_REV01",RAW_m_TEI0187_REV01!$F:$AU),43,0)="--","---",IF($M$4="TEI0187_REV01",RAW_m_TEI0187_REV01!$AT458&amp; " --&gt; " &amp;RAW_m_TEI0187_REV01!$AU458&amp; " --&gt; ")),"---")</f>
        <v>---</v>
      </c>
      <c r="N458" s="19" t="str">
        <f>IFERROR(VLOOKUP(F458&amp;"-"&amp;G458,IF($M$4="TEI0187_REV01",RAW_m_TEI0187_REV01!$AD:$AJ),7,0),"---")</f>
        <v>---</v>
      </c>
      <c r="O458" s="19" t="str">
        <f>IFERROR(VLOOKUP(N458,IF($M$4="TEI0187_REV01",RAW_m_TEI0187_REV01!$AJ:$AK),2,0),"---")</f>
        <v>---</v>
      </c>
      <c r="P458" s="19" t="str">
        <f>IFERROR(VLOOKUP(F458&amp;"-"&amp;G458,IF($M$4="TEI0187_REV01",RAW_m_TEI0187_REV01!$AD:$AG),3,0),"---")</f>
        <v>---</v>
      </c>
      <c r="Q458" s="19" t="str">
        <f>IFERROR(VLOOKUP(N458,IF($M$4="TEI0187_REV01",RAW_m_TEI0187_REV01!$AE:$AH),4,0),"---")</f>
        <v>---</v>
      </c>
      <c r="R458" s="19" t="str">
        <f>IFERROR(VLOOKUP(F458&amp;"-"&amp;G458,IF($M$4="TEI0187_REV01",RAW_m_TEI0187_REV01!$AD:$AG),4,0),"---")</f>
        <v>---</v>
      </c>
    </row>
    <row r="459" spans="2:18" x14ac:dyDescent="0.25">
      <c r="B459" s="78">
        <v>454</v>
      </c>
      <c r="C459" s="19" t="str">
        <f>IFERROR(INDEX(B2B!A:F,MATCH('B2B Pin Table'!B459,B2B!A:A,0),6),"---")</f>
        <v>SYSTEM</v>
      </c>
      <c r="D459" s="19" t="str">
        <f>IFERROR(IF((COUNTIF(B2B!A455:K455,H457)&lt;0),"---",INDEX(B2B!A:K,MATCH('B2B Pin Table'!B459,B2B!A:A,0),2)),"---")</f>
        <v>J2</v>
      </c>
      <c r="E459" s="19" t="str">
        <f>IFERROR(IF((COUNTIF(B2B!A455:K455,H457)&lt;0),"---",INDEX(B2B!A:K,MATCH('B2B Pin Table'!B459,B2B!A:A,0),3)),"---")</f>
        <v>D34</v>
      </c>
      <c r="F459" s="19" t="str">
        <f>IFERROR(IF((COUNTIF(B2B!A455:K455,L457)&lt;0),"---",INDEX(B2B!A:K,MATCH('B2B Pin Table'!B459,B2B!A:A,0),4)),"---")</f>
        <v>J2</v>
      </c>
      <c r="G459" s="19" t="str">
        <f>IFERROR(IF((COUNTIF(B2B!A455:K455,L457)&lt;0),"---",INDEX(B2B!A:K,MATCH('B2B Pin Table'!B459,B2B!A:A,0),5)),"---")</f>
        <v>D34</v>
      </c>
      <c r="H459" s="59" t="str">
        <f>IFERROR(IF(VLOOKUP($D459&amp;"-"&amp;$E459,IF($H$4="TEB0187_REV01",CALC_CONN_TEB0187_REV01!$F:$I),4,0)="--","---",IF($H$4="TEB0187_REV01",CALC_CONN_TEB0187_REV01!$G459&amp; " --&gt; " &amp;CALC_CONN_TEB0187_REV01!$I459&amp; " --&gt; ")),"---")</f>
        <v>---</v>
      </c>
      <c r="I459" s="19" t="str">
        <f>IFERROR(IF(VLOOKUP($D459&amp;"-"&amp;$E459,IF($H$4="TEB0187_REV01",CALC_CONN_TEB0187_REV01!$F:$H),3,0)="--",VLOOKUP($D459&amp;"-"&amp;$E459,IF($H$4="TEB0187_REV01",CALC_CONN_TEB0187_REV01!$F:$H),2,0),VLOOKUP($D459&amp;"-"&amp;$E459,IF($H$4="TEB0187_REV01",CALC_CONN_TEB0187_REV01!$F:$H),3,0)),"---")</f>
        <v>---</v>
      </c>
      <c r="J459" s="19" t="str">
        <f>IFERROR(VLOOKUP(I459,IF($H$4="TEB0187_REV01",RAW_c_TEB0187_REV01!$AE:$AM),9,0),"---")</f>
        <v>---</v>
      </c>
      <c r="K459" s="19" t="str">
        <f>IFERROR(VLOOKUP(D459&amp;"-"&amp;E459,IF($H$4="TEB0187_REV01",RAW_c_TEB0187_REV01!$AD:$AK,"???"),6,0),"---")</f>
        <v>---</v>
      </c>
      <c r="L459" s="19" t="str">
        <f>IFERROR(VLOOKUP(D459&amp;"-"&amp;E459,IF($H$4="TEB0187_REV01",RAW_c_TEB0187_REV01!$AD:$AL,"???"),9,0),"---")</f>
        <v>---</v>
      </c>
      <c r="M459" s="19" t="str">
        <f>IFERROR(IF(VLOOKUP($F459&amp;"-"&amp;$G459,IF($M$4="TEI0187_REV01",RAW_m_TEI0187_REV01!$F:$AU),43,0)="--","---",IF($M$4="TEI0187_REV01",RAW_m_TEI0187_REV01!$AT459&amp; " --&gt; " &amp;RAW_m_TEI0187_REV01!$AU459&amp; " --&gt; ")),"---")</f>
        <v>---</v>
      </c>
      <c r="N459" s="19" t="str">
        <f>IFERROR(VLOOKUP(F459&amp;"-"&amp;G459,IF($M$4="TEI0187_REV01",RAW_m_TEI0187_REV01!$AD:$AJ),7,0),"---")</f>
        <v>---</v>
      </c>
      <c r="O459" s="19" t="str">
        <f>IFERROR(VLOOKUP(N459,IF($M$4="TEI0187_REV01",RAW_m_TEI0187_REV01!$AJ:$AK),2,0),"---")</f>
        <v>---</v>
      </c>
      <c r="P459" s="19" t="str">
        <f>IFERROR(VLOOKUP(F459&amp;"-"&amp;G459,IF($M$4="TEI0187_REV01",RAW_m_TEI0187_REV01!$AD:$AG),3,0),"---")</f>
        <v>---</v>
      </c>
      <c r="Q459" s="19" t="str">
        <f>IFERROR(VLOOKUP(N459,IF($M$4="TEI0187_REV01",RAW_m_TEI0187_REV01!$AE:$AH),4,0),"---")</f>
        <v>---</v>
      </c>
      <c r="R459" s="19" t="str">
        <f>IFERROR(VLOOKUP(F459&amp;"-"&amp;G459,IF($M$4="TEI0187_REV01",RAW_m_TEI0187_REV01!$AD:$AG),4,0),"---")</f>
        <v>---</v>
      </c>
    </row>
    <row r="460" spans="2:18" x14ac:dyDescent="0.25">
      <c r="B460" s="78">
        <v>455</v>
      </c>
      <c r="C460" s="19" t="str">
        <f>IFERROR(INDEX(B2B!A:F,MATCH('B2B Pin Table'!B460,B2B!A:A,0),6),"---")</f>
        <v>GND</v>
      </c>
      <c r="D460" s="19" t="str">
        <f>IFERROR(IF((COUNTIF(B2B!A456:K456,H458)&lt;0),"---",INDEX(B2B!A:K,MATCH('B2B Pin Table'!B460,B2B!A:A,0),2)),"---")</f>
        <v>J2</v>
      </c>
      <c r="E460" s="19" t="str">
        <f>IFERROR(IF((COUNTIF(B2B!A456:K456,H458)&lt;0),"---",INDEX(B2B!A:K,MATCH('B2B Pin Table'!B460,B2B!A:A,0),3)),"---")</f>
        <v>D35</v>
      </c>
      <c r="F460" s="19" t="str">
        <f>IFERROR(IF((COUNTIF(B2B!A456:K456,L458)&lt;0),"---",INDEX(B2B!A:K,MATCH('B2B Pin Table'!B460,B2B!A:A,0),4)),"---")</f>
        <v>J2</v>
      </c>
      <c r="G460" s="19" t="str">
        <f>IFERROR(IF((COUNTIF(B2B!A456:K456,L458)&lt;0),"---",INDEX(B2B!A:K,MATCH('B2B Pin Table'!B460,B2B!A:A,0),5)),"---")</f>
        <v>D35</v>
      </c>
      <c r="H460" s="59" t="str">
        <f>IFERROR(IF(VLOOKUP($D460&amp;"-"&amp;$E460,IF($H$4="TEB0187_REV01",CALC_CONN_TEB0187_REV01!$F:$I),4,0)="--","---",IF($H$4="TEB0187_REV01",CALC_CONN_TEB0187_REV01!$G460&amp; " --&gt; " &amp;CALC_CONN_TEB0187_REV01!$I460&amp; " --&gt; ")),"---")</f>
        <v>---</v>
      </c>
      <c r="I460" s="19" t="str">
        <f>IFERROR(IF(VLOOKUP($D460&amp;"-"&amp;$E460,IF($H$4="TEB0187_REV01",CALC_CONN_TEB0187_REV01!$F:$H),3,0)="--",VLOOKUP($D460&amp;"-"&amp;$E460,IF($H$4="TEB0187_REV01",CALC_CONN_TEB0187_REV01!$F:$H),2,0),VLOOKUP($D460&amp;"-"&amp;$E460,IF($H$4="TEB0187_REV01",CALC_CONN_TEB0187_REV01!$F:$H),3,0)),"---")</f>
        <v>---</v>
      </c>
      <c r="J460" s="19" t="str">
        <f>IFERROR(VLOOKUP(I460,IF($H$4="TEB0187_REV01",RAW_c_TEB0187_REV01!$AE:$AM),9,0),"---")</f>
        <v>---</v>
      </c>
      <c r="K460" s="19" t="str">
        <f>IFERROR(VLOOKUP(D460&amp;"-"&amp;E460,IF($H$4="TEB0187_REV01",RAW_c_TEB0187_REV01!$AD:$AK,"???"),6,0),"---")</f>
        <v>---</v>
      </c>
      <c r="L460" s="19" t="str">
        <f>IFERROR(VLOOKUP(D460&amp;"-"&amp;E460,IF($H$4="TEB0187_REV01",RAW_c_TEB0187_REV01!$AD:$AL,"???"),9,0),"---")</f>
        <v>---</v>
      </c>
      <c r="M460" s="19" t="str">
        <f>IFERROR(IF(VLOOKUP($F460&amp;"-"&amp;$G460,IF($M$4="TEI0187_REV01",RAW_m_TEI0187_REV01!$F:$AU),43,0)="--","---",IF($M$4="TEI0187_REV01",RAW_m_TEI0187_REV01!$AT460&amp; " --&gt; " &amp;RAW_m_TEI0187_REV01!$AU460&amp; " --&gt; ")),"---")</f>
        <v>---</v>
      </c>
      <c r="N460" s="19" t="str">
        <f>IFERROR(VLOOKUP(F460&amp;"-"&amp;G460,IF($M$4="TEI0187_REV01",RAW_m_TEI0187_REV01!$AD:$AJ),7,0),"---")</f>
        <v>---</v>
      </c>
      <c r="O460" s="19" t="str">
        <f>IFERROR(VLOOKUP(N460,IF($M$4="TEI0187_REV01",RAW_m_TEI0187_REV01!$AJ:$AK),2,0),"---")</f>
        <v>---</v>
      </c>
      <c r="P460" s="19" t="str">
        <f>IFERROR(VLOOKUP(F460&amp;"-"&amp;G460,IF($M$4="TEI0187_REV01",RAW_m_TEI0187_REV01!$AD:$AG),3,0),"---")</f>
        <v>---</v>
      </c>
      <c r="Q460" s="19" t="str">
        <f>IFERROR(VLOOKUP(N460,IF($M$4="TEI0187_REV01",RAW_m_TEI0187_REV01!$AE:$AH),4,0),"---")</f>
        <v>---</v>
      </c>
      <c r="R460" s="19" t="str">
        <f>IFERROR(VLOOKUP(F460&amp;"-"&amp;G460,IF($M$4="TEI0187_REV01",RAW_m_TEI0187_REV01!$AD:$AG),4,0),"---")</f>
        <v>---</v>
      </c>
    </row>
    <row r="461" spans="2:18" x14ac:dyDescent="0.25">
      <c r="B461" s="78">
        <v>456</v>
      </c>
      <c r="C461" s="19" t="str">
        <f>IFERROR(INDEX(B2B!A:F,MATCH('B2B Pin Table'!B461,B2B!A:A,0),6),"---")</f>
        <v>GND</v>
      </c>
      <c r="D461" s="19" t="str">
        <f>IFERROR(IF((COUNTIF(B2B!A457:K457,H459)&lt;0),"---",INDEX(B2B!A:K,MATCH('B2B Pin Table'!B461,B2B!A:A,0),2)),"---")</f>
        <v>J2</v>
      </c>
      <c r="E461" s="19" t="str">
        <f>IFERROR(IF((COUNTIF(B2B!A457:K457,H459)&lt;0),"---",INDEX(B2B!A:K,MATCH('B2B Pin Table'!B461,B2B!A:A,0),3)),"---")</f>
        <v>D36</v>
      </c>
      <c r="F461" s="19" t="str">
        <f>IFERROR(IF((COUNTIF(B2B!A457:K457,L459)&lt;0),"---",INDEX(B2B!A:K,MATCH('B2B Pin Table'!B461,B2B!A:A,0),4)),"---")</f>
        <v>J2</v>
      </c>
      <c r="G461" s="19" t="str">
        <f>IFERROR(IF((COUNTIF(B2B!A457:K457,L459)&lt;0),"---",INDEX(B2B!A:K,MATCH('B2B Pin Table'!B461,B2B!A:A,0),5)),"---")</f>
        <v>D36</v>
      </c>
      <c r="H461" s="59" t="str">
        <f>IFERROR(IF(VLOOKUP($D461&amp;"-"&amp;$E461,IF($H$4="TEB0187_REV01",CALC_CONN_TEB0187_REV01!$F:$I),4,0)="--","---",IF($H$4="TEB0187_REV01",CALC_CONN_TEB0187_REV01!$G461&amp; " --&gt; " &amp;CALC_CONN_TEB0187_REV01!$I461&amp; " --&gt; ")),"---")</f>
        <v>---</v>
      </c>
      <c r="I461" s="19" t="str">
        <f>IFERROR(IF(VLOOKUP($D461&amp;"-"&amp;$E461,IF($H$4="TEB0187_REV01",CALC_CONN_TEB0187_REV01!$F:$H),3,0)="--",VLOOKUP($D461&amp;"-"&amp;$E461,IF($H$4="TEB0187_REV01",CALC_CONN_TEB0187_REV01!$F:$H),2,0),VLOOKUP($D461&amp;"-"&amp;$E461,IF($H$4="TEB0187_REV01",CALC_CONN_TEB0187_REV01!$F:$H),3,0)),"---")</f>
        <v>---</v>
      </c>
      <c r="J461" s="19" t="str">
        <f>IFERROR(VLOOKUP(I461,IF($H$4="TEB0187_REV01",RAW_c_TEB0187_REV01!$AE:$AM),9,0),"---")</f>
        <v>---</v>
      </c>
      <c r="K461" s="19" t="str">
        <f>IFERROR(VLOOKUP(D461&amp;"-"&amp;E461,IF($H$4="TEB0187_REV01",RAW_c_TEB0187_REV01!$AD:$AK,"???"),6,0),"---")</f>
        <v>---</v>
      </c>
      <c r="L461" s="19" t="str">
        <f>IFERROR(VLOOKUP(D461&amp;"-"&amp;E461,IF($H$4="TEB0187_REV01",RAW_c_TEB0187_REV01!$AD:$AL,"???"),9,0),"---")</f>
        <v>---</v>
      </c>
      <c r="M461" s="19" t="str">
        <f>IFERROR(IF(VLOOKUP($F461&amp;"-"&amp;$G461,IF($M$4="TEI0187_REV01",RAW_m_TEI0187_REV01!$F:$AU),43,0)="--","---",IF($M$4="TEI0187_REV01",RAW_m_TEI0187_REV01!$AT461&amp; " --&gt; " &amp;RAW_m_TEI0187_REV01!$AU461&amp; " --&gt; ")),"---")</f>
        <v>---</v>
      </c>
      <c r="N461" s="19" t="str">
        <f>IFERROR(VLOOKUP(F461&amp;"-"&amp;G461,IF($M$4="TEI0187_REV01",RAW_m_TEI0187_REV01!$AD:$AJ),7,0),"---")</f>
        <v>---</v>
      </c>
      <c r="O461" s="19" t="str">
        <f>IFERROR(VLOOKUP(N461,IF($M$4="TEI0187_REV01",RAW_m_TEI0187_REV01!$AJ:$AK),2,0),"---")</f>
        <v>---</v>
      </c>
      <c r="P461" s="19" t="str">
        <f>IFERROR(VLOOKUP(F461&amp;"-"&amp;G461,IF($M$4="TEI0187_REV01",RAW_m_TEI0187_REV01!$AD:$AG),3,0),"---")</f>
        <v>---</v>
      </c>
      <c r="Q461" s="19" t="str">
        <f>IFERROR(VLOOKUP(N461,IF($M$4="TEI0187_REV01",RAW_m_TEI0187_REV01!$AE:$AH),4,0),"---")</f>
        <v>---</v>
      </c>
      <c r="R461" s="19" t="str">
        <f>IFERROR(VLOOKUP(F461&amp;"-"&amp;G461,IF($M$4="TEI0187_REV01",RAW_m_TEI0187_REV01!$AD:$AG),4,0),"---")</f>
        <v>---</v>
      </c>
    </row>
    <row r="462" spans="2:18" x14ac:dyDescent="0.25">
      <c r="B462" s="78">
        <v>457</v>
      </c>
      <c r="C462" s="19" t="str">
        <f>IFERROR(INDEX(B2B!A:F,MATCH('B2B Pin Table'!B462,B2B!A:A,0),6),"---")</f>
        <v>SYSTEM</v>
      </c>
      <c r="D462" s="19" t="str">
        <f>IFERROR(IF((COUNTIF(B2B!A458:K458,H460)&lt;0),"---",INDEX(B2B!A:K,MATCH('B2B Pin Table'!B462,B2B!A:A,0),2)),"---")</f>
        <v>J2</v>
      </c>
      <c r="E462" s="19" t="str">
        <f>IFERROR(IF((COUNTIF(B2B!A458:K458,H460)&lt;0),"---",INDEX(B2B!A:K,MATCH('B2B Pin Table'!B462,B2B!A:A,0),3)),"---")</f>
        <v>D37</v>
      </c>
      <c r="F462" s="19" t="str">
        <f>IFERROR(IF((COUNTIF(B2B!A458:K458,L460)&lt;0),"---",INDEX(B2B!A:K,MATCH('B2B Pin Table'!B462,B2B!A:A,0),4)),"---")</f>
        <v>J2</v>
      </c>
      <c r="G462" s="19" t="str">
        <f>IFERROR(IF((COUNTIF(B2B!A458:K458,L460)&lt;0),"---",INDEX(B2B!A:K,MATCH('B2B Pin Table'!B462,B2B!A:A,0),5)),"---")</f>
        <v>D37</v>
      </c>
      <c r="H462" s="59" t="str">
        <f>IFERROR(IF(VLOOKUP($D462&amp;"-"&amp;$E462,IF($H$4="TEB0187_REV01",CALC_CONN_TEB0187_REV01!$F:$I),4,0)="--","---",IF($H$4="TEB0187_REV01",CALC_CONN_TEB0187_REV01!$G462&amp; " --&gt; " &amp;CALC_CONN_TEB0187_REV01!$I462&amp; " --&gt; ")),"---")</f>
        <v>---</v>
      </c>
      <c r="I462" s="19" t="str">
        <f>IFERROR(IF(VLOOKUP($D462&amp;"-"&amp;$E462,IF($H$4="TEB0187_REV01",CALC_CONN_TEB0187_REV01!$F:$H),3,0)="--",VLOOKUP($D462&amp;"-"&amp;$E462,IF($H$4="TEB0187_REV01",CALC_CONN_TEB0187_REV01!$F:$H),2,0),VLOOKUP($D462&amp;"-"&amp;$E462,IF($H$4="TEB0187_REV01",CALC_CONN_TEB0187_REV01!$F:$H),3,0)),"---")</f>
        <v>---</v>
      </c>
      <c r="J462" s="19" t="str">
        <f>IFERROR(VLOOKUP(I462,IF($H$4="TEB0187_REV01",RAW_c_TEB0187_REV01!$AE:$AM),9,0),"---")</f>
        <v>---</v>
      </c>
      <c r="K462" s="19" t="str">
        <f>IFERROR(VLOOKUP(D462&amp;"-"&amp;E462,IF($H$4="TEB0187_REV01",RAW_c_TEB0187_REV01!$AD:$AK,"???"),6,0),"---")</f>
        <v>---</v>
      </c>
      <c r="L462" s="19" t="str">
        <f>IFERROR(VLOOKUP(D462&amp;"-"&amp;E462,IF($H$4="TEB0187_REV01",RAW_c_TEB0187_REV01!$AD:$AL,"???"),9,0),"---")</f>
        <v>---</v>
      </c>
      <c r="M462" s="19" t="str">
        <f>IFERROR(IF(VLOOKUP($F462&amp;"-"&amp;$G462,IF($M$4="TEI0187_REV01",RAW_m_TEI0187_REV01!$F:$AU),43,0)="--","---",IF($M$4="TEI0187_REV01",RAW_m_TEI0187_REV01!$AT462&amp; " --&gt; " &amp;RAW_m_TEI0187_REV01!$AU462&amp; " --&gt; ")),"---")</f>
        <v>---</v>
      </c>
      <c r="N462" s="19" t="str">
        <f>IFERROR(VLOOKUP(F462&amp;"-"&amp;G462,IF($M$4="TEI0187_REV01",RAW_m_TEI0187_REV01!$AD:$AJ),7,0),"---")</f>
        <v>---</v>
      </c>
      <c r="O462" s="19" t="str">
        <f>IFERROR(VLOOKUP(N462,IF($M$4="TEI0187_REV01",RAW_m_TEI0187_REV01!$AJ:$AK),2,0),"---")</f>
        <v>---</v>
      </c>
      <c r="P462" s="19" t="str">
        <f>IFERROR(VLOOKUP(F462&amp;"-"&amp;G462,IF($M$4="TEI0187_REV01",RAW_m_TEI0187_REV01!$AD:$AG),3,0),"---")</f>
        <v>---</v>
      </c>
      <c r="Q462" s="19" t="str">
        <f>IFERROR(VLOOKUP(N462,IF($M$4="TEI0187_REV01",RAW_m_TEI0187_REV01!$AE:$AH),4,0),"---")</f>
        <v>---</v>
      </c>
      <c r="R462" s="19" t="str">
        <f>IFERROR(VLOOKUP(F462&amp;"-"&amp;G462,IF($M$4="TEI0187_REV01",RAW_m_TEI0187_REV01!$AD:$AG),4,0),"---")</f>
        <v>---</v>
      </c>
    </row>
    <row r="463" spans="2:18" x14ac:dyDescent="0.25">
      <c r="B463" s="78">
        <v>458</v>
      </c>
      <c r="C463" s="19" t="str">
        <f>IFERROR(INDEX(B2B!A:F,MATCH('B2B Pin Table'!B463,B2B!A:A,0),6),"---")</f>
        <v>SYSTEM</v>
      </c>
      <c r="D463" s="19" t="str">
        <f>IFERROR(IF((COUNTIF(B2B!A459:K459,H461)&lt;0),"---",INDEX(B2B!A:K,MATCH('B2B Pin Table'!B463,B2B!A:A,0),2)),"---")</f>
        <v>J2</v>
      </c>
      <c r="E463" s="19" t="str">
        <f>IFERROR(IF((COUNTIF(B2B!A459:K459,H461)&lt;0),"---",INDEX(B2B!A:K,MATCH('B2B Pin Table'!B463,B2B!A:A,0),3)),"---")</f>
        <v>D38</v>
      </c>
      <c r="F463" s="19" t="str">
        <f>IFERROR(IF((COUNTIF(B2B!A459:K459,L461)&lt;0),"---",INDEX(B2B!A:K,MATCH('B2B Pin Table'!B463,B2B!A:A,0),4)),"---")</f>
        <v>J2</v>
      </c>
      <c r="G463" s="19" t="str">
        <f>IFERROR(IF((COUNTIF(B2B!A459:K459,L461)&lt;0),"---",INDEX(B2B!A:K,MATCH('B2B Pin Table'!B463,B2B!A:A,0),5)),"---")</f>
        <v>D38</v>
      </c>
      <c r="H463" s="59" t="str">
        <f>IFERROR(IF(VLOOKUP($D463&amp;"-"&amp;$E463,IF($H$4="TEB0187_REV01",CALC_CONN_TEB0187_REV01!$F:$I),4,0)="--","---",IF($H$4="TEB0187_REV01",CALC_CONN_TEB0187_REV01!$G463&amp; " --&gt; " &amp;CALC_CONN_TEB0187_REV01!$I463&amp; " --&gt; ")),"---")</f>
        <v>---</v>
      </c>
      <c r="I463" s="19" t="str">
        <f>IFERROR(IF(VLOOKUP($D463&amp;"-"&amp;$E463,IF($H$4="TEB0187_REV01",CALC_CONN_TEB0187_REV01!$F:$H),3,0)="--",VLOOKUP($D463&amp;"-"&amp;$E463,IF($H$4="TEB0187_REV01",CALC_CONN_TEB0187_REV01!$F:$H),2,0),VLOOKUP($D463&amp;"-"&amp;$E463,IF($H$4="TEB0187_REV01",CALC_CONN_TEB0187_REV01!$F:$H),3,0)),"---")</f>
        <v>---</v>
      </c>
      <c r="J463" s="19" t="str">
        <f>IFERROR(VLOOKUP(I463,IF($H$4="TEB0187_REV01",RAW_c_TEB0187_REV01!$AE:$AM),9,0),"---")</f>
        <v>---</v>
      </c>
      <c r="K463" s="19" t="str">
        <f>IFERROR(VLOOKUP(D463&amp;"-"&amp;E463,IF($H$4="TEB0187_REV01",RAW_c_TEB0187_REV01!$AD:$AK,"???"),6,0),"---")</f>
        <v>---</v>
      </c>
      <c r="L463" s="19" t="str">
        <f>IFERROR(VLOOKUP(D463&amp;"-"&amp;E463,IF($H$4="TEB0187_REV01",RAW_c_TEB0187_REV01!$AD:$AL,"???"),9,0),"---")</f>
        <v>---</v>
      </c>
      <c r="M463" s="19" t="str">
        <f>IFERROR(IF(VLOOKUP($F463&amp;"-"&amp;$G463,IF($M$4="TEI0187_REV01",RAW_m_TEI0187_REV01!$F:$AU),43,0)="--","---",IF($M$4="TEI0187_REV01",RAW_m_TEI0187_REV01!$AT463&amp; " --&gt; " &amp;RAW_m_TEI0187_REV01!$AU463&amp; " --&gt; ")),"---")</f>
        <v>---</v>
      </c>
      <c r="N463" s="19" t="str">
        <f>IFERROR(VLOOKUP(F463&amp;"-"&amp;G463,IF($M$4="TEI0187_REV01",RAW_m_TEI0187_REV01!$AD:$AJ),7,0),"---")</f>
        <v>---</v>
      </c>
      <c r="O463" s="19" t="str">
        <f>IFERROR(VLOOKUP(N463,IF($M$4="TEI0187_REV01",RAW_m_TEI0187_REV01!$AJ:$AK),2,0),"---")</f>
        <v>---</v>
      </c>
      <c r="P463" s="19" t="str">
        <f>IFERROR(VLOOKUP(F463&amp;"-"&amp;G463,IF($M$4="TEI0187_REV01",RAW_m_TEI0187_REV01!$AD:$AG),3,0),"---")</f>
        <v>---</v>
      </c>
      <c r="Q463" s="19" t="str">
        <f>IFERROR(VLOOKUP(N463,IF($M$4="TEI0187_REV01",RAW_m_TEI0187_REV01!$AE:$AH),4,0),"---")</f>
        <v>---</v>
      </c>
      <c r="R463" s="19" t="str">
        <f>IFERROR(VLOOKUP(F463&amp;"-"&amp;G463,IF($M$4="TEI0187_REV01",RAW_m_TEI0187_REV01!$AD:$AG),4,0),"---")</f>
        <v>---</v>
      </c>
    </row>
    <row r="464" spans="2:18" x14ac:dyDescent="0.25">
      <c r="B464" s="78">
        <v>459</v>
      </c>
      <c r="C464" s="19" t="str">
        <f>IFERROR(INDEX(B2B!A:F,MATCH('B2B Pin Table'!B464,B2B!A:A,0),6),"---")</f>
        <v>GND</v>
      </c>
      <c r="D464" s="19" t="str">
        <f>IFERROR(IF((COUNTIF(B2B!A460:K460,H462)&lt;0),"---",INDEX(B2B!A:K,MATCH('B2B Pin Table'!B464,B2B!A:A,0),2)),"---")</f>
        <v>J2</v>
      </c>
      <c r="E464" s="19" t="str">
        <f>IFERROR(IF((COUNTIF(B2B!A460:K460,H462)&lt;0),"---",INDEX(B2B!A:K,MATCH('B2B Pin Table'!B464,B2B!A:A,0),3)),"---")</f>
        <v>D39</v>
      </c>
      <c r="F464" s="19" t="str">
        <f>IFERROR(IF((COUNTIF(B2B!A460:K460,L462)&lt;0),"---",INDEX(B2B!A:K,MATCH('B2B Pin Table'!B464,B2B!A:A,0),4)),"---")</f>
        <v>J2</v>
      </c>
      <c r="G464" s="19" t="str">
        <f>IFERROR(IF((COUNTIF(B2B!A460:K460,L462)&lt;0),"---",INDEX(B2B!A:K,MATCH('B2B Pin Table'!B464,B2B!A:A,0),5)),"---")</f>
        <v>D39</v>
      </c>
      <c r="H464" s="59" t="str">
        <f>IFERROR(IF(VLOOKUP($D464&amp;"-"&amp;$E464,IF($H$4="TEB0187_REV01",CALC_CONN_TEB0187_REV01!$F:$I),4,0)="--","---",IF($H$4="TEB0187_REV01",CALC_CONN_TEB0187_REV01!$G464&amp; " --&gt; " &amp;CALC_CONN_TEB0187_REV01!$I464&amp; " --&gt; ")),"---")</f>
        <v>---</v>
      </c>
      <c r="I464" s="19" t="str">
        <f>IFERROR(IF(VLOOKUP($D464&amp;"-"&amp;$E464,IF($H$4="TEB0187_REV01",CALC_CONN_TEB0187_REV01!$F:$H),3,0)="--",VLOOKUP($D464&amp;"-"&amp;$E464,IF($H$4="TEB0187_REV01",CALC_CONN_TEB0187_REV01!$F:$H),2,0),VLOOKUP($D464&amp;"-"&amp;$E464,IF($H$4="TEB0187_REV01",CALC_CONN_TEB0187_REV01!$F:$H),3,0)),"---")</f>
        <v>---</v>
      </c>
      <c r="J464" s="19" t="str">
        <f>IFERROR(VLOOKUP(I464,IF($H$4="TEB0187_REV01",RAW_c_TEB0187_REV01!$AE:$AM),9,0),"---")</f>
        <v>---</v>
      </c>
      <c r="K464" s="19" t="str">
        <f>IFERROR(VLOOKUP(D464&amp;"-"&amp;E464,IF($H$4="TEB0187_REV01",RAW_c_TEB0187_REV01!$AD:$AK,"???"),6,0),"---")</f>
        <v>---</v>
      </c>
      <c r="L464" s="19" t="str">
        <f>IFERROR(VLOOKUP(D464&amp;"-"&amp;E464,IF($H$4="TEB0187_REV01",RAW_c_TEB0187_REV01!$AD:$AL,"???"),9,0),"---")</f>
        <v>---</v>
      </c>
      <c r="M464" s="19" t="str">
        <f>IFERROR(IF(VLOOKUP($F464&amp;"-"&amp;$G464,IF($M$4="TEI0187_REV01",RAW_m_TEI0187_REV01!$F:$AU),43,0)="--","---",IF($M$4="TEI0187_REV01",RAW_m_TEI0187_REV01!$AT464&amp; " --&gt; " &amp;RAW_m_TEI0187_REV01!$AU464&amp; " --&gt; ")),"---")</f>
        <v>---</v>
      </c>
      <c r="N464" s="19" t="str">
        <f>IFERROR(VLOOKUP(F464&amp;"-"&amp;G464,IF($M$4="TEI0187_REV01",RAW_m_TEI0187_REV01!$AD:$AJ),7,0),"---")</f>
        <v>---</v>
      </c>
      <c r="O464" s="19" t="str">
        <f>IFERROR(VLOOKUP(N464,IF($M$4="TEI0187_REV01",RAW_m_TEI0187_REV01!$AJ:$AK),2,0),"---")</f>
        <v>---</v>
      </c>
      <c r="P464" s="19" t="str">
        <f>IFERROR(VLOOKUP(F464&amp;"-"&amp;G464,IF($M$4="TEI0187_REV01",RAW_m_TEI0187_REV01!$AD:$AG),3,0),"---")</f>
        <v>---</v>
      </c>
      <c r="Q464" s="19" t="str">
        <f>IFERROR(VLOOKUP(N464,IF($M$4="TEI0187_REV01",RAW_m_TEI0187_REV01!$AE:$AH),4,0),"---")</f>
        <v>---</v>
      </c>
      <c r="R464" s="19" t="str">
        <f>IFERROR(VLOOKUP(F464&amp;"-"&amp;G464,IF($M$4="TEI0187_REV01",RAW_m_TEI0187_REV01!$AD:$AG),4,0),"---")</f>
        <v>---</v>
      </c>
    </row>
    <row r="465" spans="2:18" x14ac:dyDescent="0.25">
      <c r="B465" s="78">
        <v>460</v>
      </c>
      <c r="C465" s="19" t="str">
        <f>IFERROR(INDEX(B2B!A:F,MATCH('B2B Pin Table'!B465,B2B!A:A,0),6),"---")</f>
        <v>GND</v>
      </c>
      <c r="D465" s="19" t="str">
        <f>IFERROR(IF((COUNTIF(B2B!A461:K461,H463)&lt;0),"---",INDEX(B2B!A:K,MATCH('B2B Pin Table'!B465,B2B!A:A,0),2)),"---")</f>
        <v>J2</v>
      </c>
      <c r="E465" s="19" t="str">
        <f>IFERROR(IF((COUNTIF(B2B!A461:K461,H463)&lt;0),"---",INDEX(B2B!A:K,MATCH('B2B Pin Table'!B465,B2B!A:A,0),3)),"---")</f>
        <v>D40</v>
      </c>
      <c r="F465" s="19" t="str">
        <f>IFERROR(IF((COUNTIF(B2B!A461:K461,L463)&lt;0),"---",INDEX(B2B!A:K,MATCH('B2B Pin Table'!B465,B2B!A:A,0),4)),"---")</f>
        <v>J2</v>
      </c>
      <c r="G465" s="19" t="str">
        <f>IFERROR(IF((COUNTIF(B2B!A461:K461,L463)&lt;0),"---",INDEX(B2B!A:K,MATCH('B2B Pin Table'!B465,B2B!A:A,0),5)),"---")</f>
        <v>D40</v>
      </c>
      <c r="H465" s="59" t="str">
        <f>IFERROR(IF(VLOOKUP($D465&amp;"-"&amp;$E465,IF($H$4="TEB0187_REV01",CALC_CONN_TEB0187_REV01!$F:$I),4,0)="--","---",IF($H$4="TEB0187_REV01",CALC_CONN_TEB0187_REV01!$G465&amp; " --&gt; " &amp;CALC_CONN_TEB0187_REV01!$I465&amp; " --&gt; ")),"---")</f>
        <v>---</v>
      </c>
      <c r="I465" s="19" t="str">
        <f>IFERROR(IF(VLOOKUP($D465&amp;"-"&amp;$E465,IF($H$4="TEB0187_REV01",CALC_CONN_TEB0187_REV01!$F:$H),3,0)="--",VLOOKUP($D465&amp;"-"&amp;$E465,IF($H$4="TEB0187_REV01",CALC_CONN_TEB0187_REV01!$F:$H),2,0),VLOOKUP($D465&amp;"-"&amp;$E465,IF($H$4="TEB0187_REV01",CALC_CONN_TEB0187_REV01!$F:$H),3,0)),"---")</f>
        <v>---</v>
      </c>
      <c r="J465" s="19" t="str">
        <f>IFERROR(VLOOKUP(I465,IF($H$4="TEB0187_REV01",RAW_c_TEB0187_REV01!$AE:$AM),9,0),"---")</f>
        <v>---</v>
      </c>
      <c r="K465" s="19" t="str">
        <f>IFERROR(VLOOKUP(D465&amp;"-"&amp;E465,IF($H$4="TEB0187_REV01",RAW_c_TEB0187_REV01!$AD:$AK,"???"),6,0),"---")</f>
        <v>---</v>
      </c>
      <c r="L465" s="19" t="str">
        <f>IFERROR(VLOOKUP(D465&amp;"-"&amp;E465,IF($H$4="TEB0187_REV01",RAW_c_TEB0187_REV01!$AD:$AL,"???"),9,0),"---")</f>
        <v>---</v>
      </c>
      <c r="M465" s="19" t="str">
        <f>IFERROR(IF(VLOOKUP($F465&amp;"-"&amp;$G465,IF($M$4="TEI0187_REV01",RAW_m_TEI0187_REV01!$F:$AU),43,0)="--","---",IF($M$4="TEI0187_REV01",RAW_m_TEI0187_REV01!$AT465&amp; " --&gt; " &amp;RAW_m_TEI0187_REV01!$AU465&amp; " --&gt; ")),"---")</f>
        <v>---</v>
      </c>
      <c r="N465" s="19" t="str">
        <f>IFERROR(VLOOKUP(F465&amp;"-"&amp;G465,IF($M$4="TEI0187_REV01",RAW_m_TEI0187_REV01!$AD:$AJ),7,0),"---")</f>
        <v>---</v>
      </c>
      <c r="O465" s="19" t="str">
        <f>IFERROR(VLOOKUP(N465,IF($M$4="TEI0187_REV01",RAW_m_TEI0187_REV01!$AJ:$AK),2,0),"---")</f>
        <v>---</v>
      </c>
      <c r="P465" s="19" t="str">
        <f>IFERROR(VLOOKUP(F465&amp;"-"&amp;G465,IF($M$4="TEI0187_REV01",RAW_m_TEI0187_REV01!$AD:$AG),3,0),"---")</f>
        <v>---</v>
      </c>
      <c r="Q465" s="19" t="str">
        <f>IFERROR(VLOOKUP(N465,IF($M$4="TEI0187_REV01",RAW_m_TEI0187_REV01!$AE:$AH),4,0),"---")</f>
        <v>---</v>
      </c>
      <c r="R465" s="19" t="str">
        <f>IFERROR(VLOOKUP(F465&amp;"-"&amp;G465,IF($M$4="TEI0187_REV01",RAW_m_TEI0187_REV01!$AD:$AG),4,0),"---")</f>
        <v>---</v>
      </c>
    </row>
    <row r="466" spans="2:18" x14ac:dyDescent="0.25">
      <c r="B466" s="78">
        <v>461</v>
      </c>
      <c r="C466" s="19" t="str">
        <f>IFERROR(INDEX(B2B!A:F,MATCH('B2B Pin Table'!B466,B2B!A:A,0),6),"---")</f>
        <v>SYSTEM</v>
      </c>
      <c r="D466" s="19" t="str">
        <f>IFERROR(IF((COUNTIF(B2B!A462:K462,H464)&lt;0),"---",INDEX(B2B!A:K,MATCH('B2B Pin Table'!B466,B2B!A:A,0),2)),"---")</f>
        <v>J2</v>
      </c>
      <c r="E466" s="19" t="str">
        <f>IFERROR(IF((COUNTIF(B2B!A462:K462,H464)&lt;0),"---",INDEX(B2B!A:K,MATCH('B2B Pin Table'!B466,B2B!A:A,0),3)),"---")</f>
        <v>D41</v>
      </c>
      <c r="F466" s="19" t="str">
        <f>IFERROR(IF((COUNTIF(B2B!A462:K462,L464)&lt;0),"---",INDEX(B2B!A:K,MATCH('B2B Pin Table'!B466,B2B!A:A,0),4)),"---")</f>
        <v>J2</v>
      </c>
      <c r="G466" s="19" t="str">
        <f>IFERROR(IF((COUNTIF(B2B!A462:K462,L464)&lt;0),"---",INDEX(B2B!A:K,MATCH('B2B Pin Table'!B466,B2B!A:A,0),5)),"---")</f>
        <v>D41</v>
      </c>
      <c r="H466" s="59" t="str">
        <f>IFERROR(IF(VLOOKUP($D466&amp;"-"&amp;$E466,IF($H$4="TEB0187_REV01",CALC_CONN_TEB0187_REV01!$F:$I),4,0)="--","---",IF($H$4="TEB0187_REV01",CALC_CONN_TEB0187_REV01!$G466&amp; " --&gt; " &amp;CALC_CONN_TEB0187_REV01!$I466&amp; " --&gt; ")),"---")</f>
        <v>---</v>
      </c>
      <c r="I466" s="19" t="str">
        <f>IFERROR(IF(VLOOKUP($D466&amp;"-"&amp;$E466,IF($H$4="TEB0187_REV01",CALC_CONN_TEB0187_REV01!$F:$H),3,0)="--",VLOOKUP($D466&amp;"-"&amp;$E466,IF($H$4="TEB0187_REV01",CALC_CONN_TEB0187_REV01!$F:$H),2,0),VLOOKUP($D466&amp;"-"&amp;$E466,IF($H$4="TEB0187_REV01",CALC_CONN_TEB0187_REV01!$F:$H),3,0)),"---")</f>
        <v>---</v>
      </c>
      <c r="J466" s="19" t="str">
        <f>IFERROR(VLOOKUP(I466,IF($H$4="TEB0187_REV01",RAW_c_TEB0187_REV01!$AE:$AM),9,0),"---")</f>
        <v>---</v>
      </c>
      <c r="K466" s="19" t="str">
        <f>IFERROR(VLOOKUP(D466&amp;"-"&amp;E466,IF($H$4="TEB0187_REV01",RAW_c_TEB0187_REV01!$AD:$AK,"???"),6,0),"---")</f>
        <v>---</v>
      </c>
      <c r="L466" s="19" t="str">
        <f>IFERROR(VLOOKUP(D466&amp;"-"&amp;E466,IF($H$4="TEB0187_REV01",RAW_c_TEB0187_REV01!$AD:$AL,"???"),9,0),"---")</f>
        <v>---</v>
      </c>
      <c r="M466" s="19" t="str">
        <f>IFERROR(IF(VLOOKUP($F466&amp;"-"&amp;$G466,IF($M$4="TEI0187_REV01",RAW_m_TEI0187_REV01!$F:$AU),43,0)="--","---",IF($M$4="TEI0187_REV01",RAW_m_TEI0187_REV01!$AT466&amp; " --&gt; " &amp;RAW_m_TEI0187_REV01!$AU466&amp; " --&gt; ")),"---")</f>
        <v>---</v>
      </c>
      <c r="N466" s="19" t="str">
        <f>IFERROR(VLOOKUP(F466&amp;"-"&amp;G466,IF($M$4="TEI0187_REV01",RAW_m_TEI0187_REV01!$AD:$AJ),7,0),"---")</f>
        <v>---</v>
      </c>
      <c r="O466" s="19" t="str">
        <f>IFERROR(VLOOKUP(N466,IF($M$4="TEI0187_REV01",RAW_m_TEI0187_REV01!$AJ:$AK),2,0),"---")</f>
        <v>---</v>
      </c>
      <c r="P466" s="19" t="str">
        <f>IFERROR(VLOOKUP(F466&amp;"-"&amp;G466,IF($M$4="TEI0187_REV01",RAW_m_TEI0187_REV01!$AD:$AG),3,0),"---")</f>
        <v>---</v>
      </c>
      <c r="Q466" s="19" t="str">
        <f>IFERROR(VLOOKUP(N466,IF($M$4="TEI0187_REV01",RAW_m_TEI0187_REV01!$AE:$AH),4,0),"---")</f>
        <v>---</v>
      </c>
      <c r="R466" s="19" t="str">
        <f>IFERROR(VLOOKUP(F466&amp;"-"&amp;G466,IF($M$4="TEI0187_REV01",RAW_m_TEI0187_REV01!$AD:$AG),4,0),"---")</f>
        <v>---</v>
      </c>
    </row>
    <row r="467" spans="2:18" x14ac:dyDescent="0.25">
      <c r="B467" s="78">
        <v>462</v>
      </c>
      <c r="C467" s="19" t="str">
        <f>IFERROR(INDEX(B2B!A:F,MATCH('B2B Pin Table'!B467,B2B!A:A,0),6),"---")</f>
        <v>SYSTEM</v>
      </c>
      <c r="D467" s="19" t="str">
        <f>IFERROR(IF((COUNTIF(B2B!A463:K463,H465)&lt;0),"---",INDEX(B2B!A:K,MATCH('B2B Pin Table'!B467,B2B!A:A,0),2)),"---")</f>
        <v>J2</v>
      </c>
      <c r="E467" s="19" t="str">
        <f>IFERROR(IF((COUNTIF(B2B!A463:K463,H465)&lt;0),"---",INDEX(B2B!A:K,MATCH('B2B Pin Table'!B467,B2B!A:A,0),3)),"---")</f>
        <v>D42</v>
      </c>
      <c r="F467" s="19" t="str">
        <f>IFERROR(IF((COUNTIF(B2B!A463:K463,L465)&lt;0),"---",INDEX(B2B!A:K,MATCH('B2B Pin Table'!B467,B2B!A:A,0),4)),"---")</f>
        <v>J2</v>
      </c>
      <c r="G467" s="19" t="str">
        <f>IFERROR(IF((COUNTIF(B2B!A463:K463,L465)&lt;0),"---",INDEX(B2B!A:K,MATCH('B2B Pin Table'!B467,B2B!A:A,0),5)),"---")</f>
        <v>D42</v>
      </c>
      <c r="H467" s="59" t="str">
        <f>IFERROR(IF(VLOOKUP($D467&amp;"-"&amp;$E467,IF($H$4="TEB0187_REV01",CALC_CONN_TEB0187_REV01!$F:$I),4,0)="--","---",IF($H$4="TEB0187_REV01",CALC_CONN_TEB0187_REV01!$G467&amp; " --&gt; " &amp;CALC_CONN_TEB0187_REV01!$I467&amp; " --&gt; ")),"---")</f>
        <v>---</v>
      </c>
      <c r="I467" s="19" t="str">
        <f>IFERROR(IF(VLOOKUP($D467&amp;"-"&amp;$E467,IF($H$4="TEB0187_REV01",CALC_CONN_TEB0187_REV01!$F:$H),3,0)="--",VLOOKUP($D467&amp;"-"&amp;$E467,IF($H$4="TEB0187_REV01",CALC_CONN_TEB0187_REV01!$F:$H),2,0),VLOOKUP($D467&amp;"-"&amp;$E467,IF($H$4="TEB0187_REV01",CALC_CONN_TEB0187_REV01!$F:$H),3,0)),"---")</f>
        <v>---</v>
      </c>
      <c r="J467" s="19" t="str">
        <f>IFERROR(VLOOKUP(I467,IF($H$4="TEB0187_REV01",RAW_c_TEB0187_REV01!$AE:$AM),9,0),"---")</f>
        <v>---</v>
      </c>
      <c r="K467" s="19" t="str">
        <f>IFERROR(VLOOKUP(D467&amp;"-"&amp;E467,IF($H$4="TEB0187_REV01",RAW_c_TEB0187_REV01!$AD:$AK,"???"),6,0),"---")</f>
        <v>---</v>
      </c>
      <c r="L467" s="19" t="str">
        <f>IFERROR(VLOOKUP(D467&amp;"-"&amp;E467,IF($H$4="TEB0187_REV01",RAW_c_TEB0187_REV01!$AD:$AL,"???"),9,0),"---")</f>
        <v>---</v>
      </c>
      <c r="M467" s="19" t="str">
        <f>IFERROR(IF(VLOOKUP($F467&amp;"-"&amp;$G467,IF($M$4="TEI0187_REV01",RAW_m_TEI0187_REV01!$F:$AU),43,0)="--","---",IF($M$4="TEI0187_REV01",RAW_m_TEI0187_REV01!$AT467&amp; " --&gt; " &amp;RAW_m_TEI0187_REV01!$AU467&amp; " --&gt; ")),"---")</f>
        <v>---</v>
      </c>
      <c r="N467" s="19" t="str">
        <f>IFERROR(VLOOKUP(F467&amp;"-"&amp;G467,IF($M$4="TEI0187_REV01",RAW_m_TEI0187_REV01!$AD:$AJ),7,0),"---")</f>
        <v>---</v>
      </c>
      <c r="O467" s="19" t="str">
        <f>IFERROR(VLOOKUP(N467,IF($M$4="TEI0187_REV01",RAW_m_TEI0187_REV01!$AJ:$AK),2,0),"---")</f>
        <v>---</v>
      </c>
      <c r="P467" s="19" t="str">
        <f>IFERROR(VLOOKUP(F467&amp;"-"&amp;G467,IF($M$4="TEI0187_REV01",RAW_m_TEI0187_REV01!$AD:$AG),3,0),"---")</f>
        <v>---</v>
      </c>
      <c r="Q467" s="19" t="str">
        <f>IFERROR(VLOOKUP(N467,IF($M$4="TEI0187_REV01",RAW_m_TEI0187_REV01!$AE:$AH),4,0),"---")</f>
        <v>---</v>
      </c>
      <c r="R467" s="19" t="str">
        <f>IFERROR(VLOOKUP(F467&amp;"-"&amp;G467,IF($M$4="TEI0187_REV01",RAW_m_TEI0187_REV01!$AD:$AG),4,0),"---")</f>
        <v>---</v>
      </c>
    </row>
    <row r="468" spans="2:18" x14ac:dyDescent="0.25">
      <c r="B468" s="78">
        <v>463</v>
      </c>
      <c r="C468" s="19" t="str">
        <f>IFERROR(INDEX(B2B!A:F,MATCH('B2B Pin Table'!B468,B2B!A:A,0),6),"---")</f>
        <v>GND</v>
      </c>
      <c r="D468" s="19" t="str">
        <f>IFERROR(IF((COUNTIF(B2B!A464:K464,H466)&lt;0),"---",INDEX(B2B!A:K,MATCH('B2B Pin Table'!B468,B2B!A:A,0),2)),"---")</f>
        <v>J2</v>
      </c>
      <c r="E468" s="19" t="str">
        <f>IFERROR(IF((COUNTIF(B2B!A464:K464,H466)&lt;0),"---",INDEX(B2B!A:K,MATCH('B2B Pin Table'!B468,B2B!A:A,0),3)),"---")</f>
        <v>D43</v>
      </c>
      <c r="F468" s="19" t="str">
        <f>IFERROR(IF((COUNTIF(B2B!A464:K464,L466)&lt;0),"---",INDEX(B2B!A:K,MATCH('B2B Pin Table'!B468,B2B!A:A,0),4)),"---")</f>
        <v>J2</v>
      </c>
      <c r="G468" s="19" t="str">
        <f>IFERROR(IF((COUNTIF(B2B!A464:K464,L466)&lt;0),"---",INDEX(B2B!A:K,MATCH('B2B Pin Table'!B468,B2B!A:A,0),5)),"---")</f>
        <v>D43</v>
      </c>
      <c r="H468" s="59" t="str">
        <f>IFERROR(IF(VLOOKUP($D468&amp;"-"&amp;$E468,IF($H$4="TEB0187_REV01",CALC_CONN_TEB0187_REV01!$F:$I),4,0)="--","---",IF($H$4="TEB0187_REV01",CALC_CONN_TEB0187_REV01!$G468&amp; " --&gt; " &amp;CALC_CONN_TEB0187_REV01!$I468&amp; " --&gt; ")),"---")</f>
        <v>---</v>
      </c>
      <c r="I468" s="19" t="str">
        <f>IFERROR(IF(VLOOKUP($D468&amp;"-"&amp;$E468,IF($H$4="TEB0187_REV01",CALC_CONN_TEB0187_REV01!$F:$H),3,0)="--",VLOOKUP($D468&amp;"-"&amp;$E468,IF($H$4="TEB0187_REV01",CALC_CONN_TEB0187_REV01!$F:$H),2,0),VLOOKUP($D468&amp;"-"&amp;$E468,IF($H$4="TEB0187_REV01",CALC_CONN_TEB0187_REV01!$F:$H),3,0)),"---")</f>
        <v>---</v>
      </c>
      <c r="J468" s="19" t="str">
        <f>IFERROR(VLOOKUP(I468,IF($H$4="TEB0187_REV01",RAW_c_TEB0187_REV01!$AE:$AM),9,0),"---")</f>
        <v>---</v>
      </c>
      <c r="K468" s="19" t="str">
        <f>IFERROR(VLOOKUP(D468&amp;"-"&amp;E468,IF($H$4="TEB0187_REV01",RAW_c_TEB0187_REV01!$AD:$AK,"???"),6,0),"---")</f>
        <v>---</v>
      </c>
      <c r="L468" s="19" t="str">
        <f>IFERROR(VLOOKUP(D468&amp;"-"&amp;E468,IF($H$4="TEB0187_REV01",RAW_c_TEB0187_REV01!$AD:$AL,"???"),9,0),"---")</f>
        <v>---</v>
      </c>
      <c r="M468" s="19" t="str">
        <f>IFERROR(IF(VLOOKUP($F468&amp;"-"&amp;$G468,IF($M$4="TEI0187_REV01",RAW_m_TEI0187_REV01!$F:$AU),43,0)="--","---",IF($M$4="TEI0187_REV01",RAW_m_TEI0187_REV01!$AT468&amp; " --&gt; " &amp;RAW_m_TEI0187_REV01!$AU468&amp; " --&gt; ")),"---")</f>
        <v>---</v>
      </c>
      <c r="N468" s="19" t="str">
        <f>IFERROR(VLOOKUP(F468&amp;"-"&amp;G468,IF($M$4="TEI0187_REV01",RAW_m_TEI0187_REV01!$AD:$AJ),7,0),"---")</f>
        <v>---</v>
      </c>
      <c r="O468" s="19" t="str">
        <f>IFERROR(VLOOKUP(N468,IF($M$4="TEI0187_REV01",RAW_m_TEI0187_REV01!$AJ:$AK),2,0),"---")</f>
        <v>---</v>
      </c>
      <c r="P468" s="19" t="str">
        <f>IFERROR(VLOOKUP(F468&amp;"-"&amp;G468,IF($M$4="TEI0187_REV01",RAW_m_TEI0187_REV01!$AD:$AG),3,0),"---")</f>
        <v>---</v>
      </c>
      <c r="Q468" s="19" t="str">
        <f>IFERROR(VLOOKUP(N468,IF($M$4="TEI0187_REV01",RAW_m_TEI0187_REV01!$AE:$AH),4,0),"---")</f>
        <v>---</v>
      </c>
      <c r="R468" s="19" t="str">
        <f>IFERROR(VLOOKUP(F468&amp;"-"&amp;G468,IF($M$4="TEI0187_REV01",RAW_m_TEI0187_REV01!$AD:$AG),4,0),"---")</f>
        <v>---</v>
      </c>
    </row>
    <row r="469" spans="2:18" x14ac:dyDescent="0.25">
      <c r="B469" s="78">
        <v>464</v>
      </c>
      <c r="C469" s="19" t="str">
        <f>IFERROR(INDEX(B2B!A:F,MATCH('B2B Pin Table'!B469,B2B!A:A,0),6),"---")</f>
        <v>GND</v>
      </c>
      <c r="D469" s="19" t="str">
        <f>IFERROR(IF((COUNTIF(B2B!A465:K465,H467)&lt;0),"---",INDEX(B2B!A:K,MATCH('B2B Pin Table'!B469,B2B!A:A,0),2)),"---")</f>
        <v>J2</v>
      </c>
      <c r="E469" s="19" t="str">
        <f>IFERROR(IF((COUNTIF(B2B!A465:K465,H467)&lt;0),"---",INDEX(B2B!A:K,MATCH('B2B Pin Table'!B469,B2B!A:A,0),3)),"---")</f>
        <v>D44</v>
      </c>
      <c r="F469" s="19" t="str">
        <f>IFERROR(IF((COUNTIF(B2B!A465:K465,L467)&lt;0),"---",INDEX(B2B!A:K,MATCH('B2B Pin Table'!B469,B2B!A:A,0),4)),"---")</f>
        <v>J2</v>
      </c>
      <c r="G469" s="19" t="str">
        <f>IFERROR(IF((COUNTIF(B2B!A465:K465,L467)&lt;0),"---",INDEX(B2B!A:K,MATCH('B2B Pin Table'!B469,B2B!A:A,0),5)),"---")</f>
        <v>D44</v>
      </c>
      <c r="H469" s="59" t="str">
        <f>IFERROR(IF(VLOOKUP($D469&amp;"-"&amp;$E469,IF($H$4="TEB0187_REV01",CALC_CONN_TEB0187_REV01!$F:$I),4,0)="--","---",IF($H$4="TEB0187_REV01",CALC_CONN_TEB0187_REV01!$G469&amp; " --&gt; " &amp;CALC_CONN_TEB0187_REV01!$I469&amp; " --&gt; ")),"---")</f>
        <v>---</v>
      </c>
      <c r="I469" s="19" t="str">
        <f>IFERROR(IF(VLOOKUP($D469&amp;"-"&amp;$E469,IF($H$4="TEB0187_REV01",CALC_CONN_TEB0187_REV01!$F:$H),3,0)="--",VLOOKUP($D469&amp;"-"&amp;$E469,IF($H$4="TEB0187_REV01",CALC_CONN_TEB0187_REV01!$F:$H),2,0),VLOOKUP($D469&amp;"-"&amp;$E469,IF($H$4="TEB0187_REV01",CALC_CONN_TEB0187_REV01!$F:$H),3,0)),"---")</f>
        <v>---</v>
      </c>
      <c r="J469" s="19" t="str">
        <f>IFERROR(VLOOKUP(I469,IF($H$4="TEB0187_REV01",RAW_c_TEB0187_REV01!$AE:$AM),9,0),"---")</f>
        <v>---</v>
      </c>
      <c r="K469" s="19" t="str">
        <f>IFERROR(VLOOKUP(D469&amp;"-"&amp;E469,IF($H$4="TEB0187_REV01",RAW_c_TEB0187_REV01!$AD:$AK,"???"),6,0),"---")</f>
        <v>---</v>
      </c>
      <c r="L469" s="19" t="str">
        <f>IFERROR(VLOOKUP(D469&amp;"-"&amp;E469,IF($H$4="TEB0187_REV01",RAW_c_TEB0187_REV01!$AD:$AL,"???"),9,0),"---")</f>
        <v>---</v>
      </c>
      <c r="M469" s="19" t="str">
        <f>IFERROR(IF(VLOOKUP($F469&amp;"-"&amp;$G469,IF($M$4="TEI0187_REV01",RAW_m_TEI0187_REV01!$F:$AU),43,0)="--","---",IF($M$4="TEI0187_REV01",RAW_m_TEI0187_REV01!$AT469&amp; " --&gt; " &amp;RAW_m_TEI0187_REV01!$AU469&amp; " --&gt; ")),"---")</f>
        <v>---</v>
      </c>
      <c r="N469" s="19" t="str">
        <f>IFERROR(VLOOKUP(F469&amp;"-"&amp;G469,IF($M$4="TEI0187_REV01",RAW_m_TEI0187_REV01!$AD:$AJ),7,0),"---")</f>
        <v>---</v>
      </c>
      <c r="O469" s="19" t="str">
        <f>IFERROR(VLOOKUP(N469,IF($M$4="TEI0187_REV01",RAW_m_TEI0187_REV01!$AJ:$AK),2,0),"---")</f>
        <v>---</v>
      </c>
      <c r="P469" s="19" t="str">
        <f>IFERROR(VLOOKUP(F469&amp;"-"&amp;G469,IF($M$4="TEI0187_REV01",RAW_m_TEI0187_REV01!$AD:$AG),3,0),"---")</f>
        <v>---</v>
      </c>
      <c r="Q469" s="19" t="str">
        <f>IFERROR(VLOOKUP(N469,IF($M$4="TEI0187_REV01",RAW_m_TEI0187_REV01!$AE:$AH),4,0),"---")</f>
        <v>---</v>
      </c>
      <c r="R469" s="19" t="str">
        <f>IFERROR(VLOOKUP(F469&amp;"-"&amp;G469,IF($M$4="TEI0187_REV01",RAW_m_TEI0187_REV01!$AD:$AG),4,0),"---")</f>
        <v>---</v>
      </c>
    </row>
    <row r="470" spans="2:18" x14ac:dyDescent="0.25">
      <c r="B470" s="78">
        <v>465</v>
      </c>
      <c r="C470" s="19" t="str">
        <f>IFERROR(INDEX(B2B!A:F,MATCH('B2B Pin Table'!B470,B2B!A:A,0),6),"---")</f>
        <v>SYSTEM</v>
      </c>
      <c r="D470" s="19" t="str">
        <f>IFERROR(IF((COUNTIF(B2B!A466:K466,H468)&lt;0),"---",INDEX(B2B!A:K,MATCH('B2B Pin Table'!B470,B2B!A:A,0),2)),"---")</f>
        <v>J2</v>
      </c>
      <c r="E470" s="19" t="str">
        <f>IFERROR(IF((COUNTIF(B2B!A466:K466,H468)&lt;0),"---",INDEX(B2B!A:K,MATCH('B2B Pin Table'!B470,B2B!A:A,0),3)),"---")</f>
        <v>D45</v>
      </c>
      <c r="F470" s="19" t="str">
        <f>IFERROR(IF((COUNTIF(B2B!A466:K466,L468)&lt;0),"---",INDEX(B2B!A:K,MATCH('B2B Pin Table'!B470,B2B!A:A,0),4)),"---")</f>
        <v>J2</v>
      </c>
      <c r="G470" s="19" t="str">
        <f>IFERROR(IF((COUNTIF(B2B!A466:K466,L468)&lt;0),"---",INDEX(B2B!A:K,MATCH('B2B Pin Table'!B470,B2B!A:A,0),5)),"---")</f>
        <v>D45</v>
      </c>
      <c r="H470" s="59" t="str">
        <f>IFERROR(IF(VLOOKUP($D470&amp;"-"&amp;$E470,IF($H$4="TEB0187_REV01",CALC_CONN_TEB0187_REV01!$F:$I),4,0)="--","---",IF($H$4="TEB0187_REV01",CALC_CONN_TEB0187_REV01!$G470&amp; " --&gt; " &amp;CALC_CONN_TEB0187_REV01!$I470&amp; " --&gt; ")),"---")</f>
        <v>---</v>
      </c>
      <c r="I470" s="19" t="str">
        <f>IFERROR(IF(VLOOKUP($D470&amp;"-"&amp;$E470,IF($H$4="TEB0187_REV01",CALC_CONN_TEB0187_REV01!$F:$H),3,0)="--",VLOOKUP($D470&amp;"-"&amp;$E470,IF($H$4="TEB0187_REV01",CALC_CONN_TEB0187_REV01!$F:$H),2,0),VLOOKUP($D470&amp;"-"&amp;$E470,IF($H$4="TEB0187_REV01",CALC_CONN_TEB0187_REV01!$F:$H),3,0)),"---")</f>
        <v>---</v>
      </c>
      <c r="J470" s="19" t="str">
        <f>IFERROR(VLOOKUP(I470,IF($H$4="TEB0187_REV01",RAW_c_TEB0187_REV01!$AE:$AM),9,0),"---")</f>
        <v>---</v>
      </c>
      <c r="K470" s="19" t="str">
        <f>IFERROR(VLOOKUP(D470&amp;"-"&amp;E470,IF($H$4="TEB0187_REV01",RAW_c_TEB0187_REV01!$AD:$AK,"???"),6,0),"---")</f>
        <v>---</v>
      </c>
      <c r="L470" s="19" t="str">
        <f>IFERROR(VLOOKUP(D470&amp;"-"&amp;E470,IF($H$4="TEB0187_REV01",RAW_c_TEB0187_REV01!$AD:$AL,"???"),9,0),"---")</f>
        <v>---</v>
      </c>
      <c r="M470" s="19" t="str">
        <f>IFERROR(IF(VLOOKUP($F470&amp;"-"&amp;$G470,IF($M$4="TEI0187_REV01",RAW_m_TEI0187_REV01!$F:$AU),43,0)="--","---",IF($M$4="TEI0187_REV01",RAW_m_TEI0187_REV01!$AT470&amp; " --&gt; " &amp;RAW_m_TEI0187_REV01!$AU470&amp; " --&gt; ")),"---")</f>
        <v>---</v>
      </c>
      <c r="N470" s="19" t="str">
        <f>IFERROR(VLOOKUP(F470&amp;"-"&amp;G470,IF($M$4="TEI0187_REV01",RAW_m_TEI0187_REV01!$AD:$AJ),7,0),"---")</f>
        <v>---</v>
      </c>
      <c r="O470" s="19" t="str">
        <f>IFERROR(VLOOKUP(N470,IF($M$4="TEI0187_REV01",RAW_m_TEI0187_REV01!$AJ:$AK),2,0),"---")</f>
        <v>---</v>
      </c>
      <c r="P470" s="19" t="str">
        <f>IFERROR(VLOOKUP(F470&amp;"-"&amp;G470,IF($M$4="TEI0187_REV01",RAW_m_TEI0187_REV01!$AD:$AG),3,0),"---")</f>
        <v>---</v>
      </c>
      <c r="Q470" s="19" t="str">
        <f>IFERROR(VLOOKUP(N470,IF($M$4="TEI0187_REV01",RAW_m_TEI0187_REV01!$AE:$AH),4,0),"---")</f>
        <v>---</v>
      </c>
      <c r="R470" s="19" t="str">
        <f>IFERROR(VLOOKUP(F470&amp;"-"&amp;G470,IF($M$4="TEI0187_REV01",RAW_m_TEI0187_REV01!$AD:$AG),4,0),"---")</f>
        <v>---</v>
      </c>
    </row>
    <row r="471" spans="2:18" x14ac:dyDescent="0.25">
      <c r="B471" s="78">
        <v>466</v>
      </c>
      <c r="C471" s="19" t="str">
        <f>IFERROR(INDEX(B2B!A:F,MATCH('B2B Pin Table'!B471,B2B!A:A,0),6),"---")</f>
        <v>SYSTEM</v>
      </c>
      <c r="D471" s="19" t="str">
        <f>IFERROR(IF((COUNTIF(B2B!A467:K467,H469)&lt;0),"---",INDEX(B2B!A:K,MATCH('B2B Pin Table'!B471,B2B!A:A,0),2)),"---")</f>
        <v>J2</v>
      </c>
      <c r="E471" s="19" t="str">
        <f>IFERROR(IF((COUNTIF(B2B!A467:K467,H469)&lt;0),"---",INDEX(B2B!A:K,MATCH('B2B Pin Table'!B471,B2B!A:A,0),3)),"---")</f>
        <v>D46</v>
      </c>
      <c r="F471" s="19" t="str">
        <f>IFERROR(IF((COUNTIF(B2B!A467:K467,L469)&lt;0),"---",INDEX(B2B!A:K,MATCH('B2B Pin Table'!B471,B2B!A:A,0),4)),"---")</f>
        <v>J2</v>
      </c>
      <c r="G471" s="19" t="str">
        <f>IFERROR(IF((COUNTIF(B2B!A467:K467,L469)&lt;0),"---",INDEX(B2B!A:K,MATCH('B2B Pin Table'!B471,B2B!A:A,0),5)),"---")</f>
        <v>D46</v>
      </c>
      <c r="H471" s="59" t="str">
        <f>IFERROR(IF(VLOOKUP($D471&amp;"-"&amp;$E471,IF($H$4="TEB0187_REV01",CALC_CONN_TEB0187_REV01!$F:$I),4,0)="--","---",IF($H$4="TEB0187_REV01",CALC_CONN_TEB0187_REV01!$G471&amp; " --&gt; " &amp;CALC_CONN_TEB0187_REV01!$I471&amp; " --&gt; ")),"---")</f>
        <v>---</v>
      </c>
      <c r="I471" s="19" t="str">
        <f>IFERROR(IF(VLOOKUP($D471&amp;"-"&amp;$E471,IF($H$4="TEB0187_REV01",CALC_CONN_TEB0187_REV01!$F:$H),3,0)="--",VLOOKUP($D471&amp;"-"&amp;$E471,IF($H$4="TEB0187_REV01",CALC_CONN_TEB0187_REV01!$F:$H),2,0),VLOOKUP($D471&amp;"-"&amp;$E471,IF($H$4="TEB0187_REV01",CALC_CONN_TEB0187_REV01!$F:$H),3,0)),"---")</f>
        <v>---</v>
      </c>
      <c r="J471" s="19" t="str">
        <f>IFERROR(VLOOKUP(I471,IF($H$4="TEB0187_REV01",RAW_c_TEB0187_REV01!$AE:$AM),9,0),"---")</f>
        <v>---</v>
      </c>
      <c r="K471" s="19" t="str">
        <f>IFERROR(VLOOKUP(D471&amp;"-"&amp;E471,IF($H$4="TEB0187_REV01",RAW_c_TEB0187_REV01!$AD:$AK,"???"),6,0),"---")</f>
        <v>---</v>
      </c>
      <c r="L471" s="19" t="str">
        <f>IFERROR(VLOOKUP(D471&amp;"-"&amp;E471,IF($H$4="TEB0187_REV01",RAW_c_TEB0187_REV01!$AD:$AL,"???"),9,0),"---")</f>
        <v>---</v>
      </c>
      <c r="M471" s="19" t="str">
        <f>IFERROR(IF(VLOOKUP($F471&amp;"-"&amp;$G471,IF($M$4="TEI0187_REV01",RAW_m_TEI0187_REV01!$F:$AU),43,0)="--","---",IF($M$4="TEI0187_REV01",RAW_m_TEI0187_REV01!$AT471&amp; " --&gt; " &amp;RAW_m_TEI0187_REV01!$AU471&amp; " --&gt; ")),"---")</f>
        <v>---</v>
      </c>
      <c r="N471" s="19" t="str">
        <f>IFERROR(VLOOKUP(F471&amp;"-"&amp;G471,IF($M$4="TEI0187_REV01",RAW_m_TEI0187_REV01!$AD:$AJ),7,0),"---")</f>
        <v>---</v>
      </c>
      <c r="O471" s="19" t="str">
        <f>IFERROR(VLOOKUP(N471,IF($M$4="TEI0187_REV01",RAW_m_TEI0187_REV01!$AJ:$AK),2,0),"---")</f>
        <v>---</v>
      </c>
      <c r="P471" s="19" t="str">
        <f>IFERROR(VLOOKUP(F471&amp;"-"&amp;G471,IF($M$4="TEI0187_REV01",RAW_m_TEI0187_REV01!$AD:$AG),3,0),"---")</f>
        <v>---</v>
      </c>
      <c r="Q471" s="19" t="str">
        <f>IFERROR(VLOOKUP(N471,IF($M$4="TEI0187_REV01",RAW_m_TEI0187_REV01!$AE:$AH),4,0),"---")</f>
        <v>---</v>
      </c>
      <c r="R471" s="19" t="str">
        <f>IFERROR(VLOOKUP(F471&amp;"-"&amp;G471,IF($M$4="TEI0187_REV01",RAW_m_TEI0187_REV01!$AD:$AG),4,0),"---")</f>
        <v>---</v>
      </c>
    </row>
    <row r="472" spans="2:18" x14ac:dyDescent="0.25">
      <c r="B472" s="78">
        <v>467</v>
      </c>
      <c r="C472" s="19" t="str">
        <f>IFERROR(INDEX(B2B!A:F,MATCH('B2B Pin Table'!B472,B2B!A:A,0),6),"---")</f>
        <v>PWR</v>
      </c>
      <c r="D472" s="19" t="str">
        <f>IFERROR(IF((COUNTIF(B2B!A468:K468,H470)&lt;0),"---",INDEX(B2B!A:K,MATCH('B2B Pin Table'!B472,B2B!A:A,0),2)),"---")</f>
        <v>J2</v>
      </c>
      <c r="E472" s="19" t="str">
        <f>IFERROR(IF((COUNTIF(B2B!A468:K468,H470)&lt;0),"---",INDEX(B2B!A:K,MATCH('B2B Pin Table'!B472,B2B!A:A,0),3)),"---")</f>
        <v>D47</v>
      </c>
      <c r="F472" s="19" t="str">
        <f>IFERROR(IF((COUNTIF(B2B!A468:K468,L470)&lt;0),"---",INDEX(B2B!A:K,MATCH('B2B Pin Table'!B472,B2B!A:A,0),4)),"---")</f>
        <v>J2</v>
      </c>
      <c r="G472" s="19" t="str">
        <f>IFERROR(IF((COUNTIF(B2B!A468:K468,L470)&lt;0),"---",INDEX(B2B!A:K,MATCH('B2B Pin Table'!B472,B2B!A:A,0),5)),"---")</f>
        <v>D47</v>
      </c>
      <c r="H472" s="59" t="str">
        <f>IFERROR(IF(VLOOKUP($D472&amp;"-"&amp;$E472,IF($H$4="TEB0187_REV01",CALC_CONN_TEB0187_REV01!$F:$I),4,0)="--","---",IF($H$4="TEB0187_REV01",CALC_CONN_TEB0187_REV01!$G472&amp; " --&gt; " &amp;CALC_CONN_TEB0187_REV01!$I472&amp; " --&gt; ")),"---")</f>
        <v>---</v>
      </c>
      <c r="I472" s="19" t="str">
        <f>IFERROR(IF(VLOOKUP($D472&amp;"-"&amp;$E472,IF($H$4="TEB0187_REV01",CALC_CONN_TEB0187_REV01!$F:$H),3,0)="--",VLOOKUP($D472&amp;"-"&amp;$E472,IF($H$4="TEB0187_REV01",CALC_CONN_TEB0187_REV01!$F:$H),2,0),VLOOKUP($D472&amp;"-"&amp;$E472,IF($H$4="TEB0187_REV01",CALC_CONN_TEB0187_REV01!$F:$H),3,0)),"---")</f>
        <v>---</v>
      </c>
      <c r="J472" s="19" t="str">
        <f>IFERROR(VLOOKUP(I472,IF($H$4="TEB0187_REV01",RAW_c_TEB0187_REV01!$AE:$AM),9,0),"---")</f>
        <v>---</v>
      </c>
      <c r="K472" s="19" t="str">
        <f>IFERROR(VLOOKUP(D472&amp;"-"&amp;E472,IF($H$4="TEB0187_REV01",RAW_c_TEB0187_REV01!$AD:$AK,"???"),6,0),"---")</f>
        <v>---</v>
      </c>
      <c r="L472" s="19" t="str">
        <f>IFERROR(VLOOKUP(D472&amp;"-"&amp;E472,IF($H$4="TEB0187_REV01",RAW_c_TEB0187_REV01!$AD:$AL,"???"),9,0),"---")</f>
        <v>---</v>
      </c>
      <c r="M472" s="19" t="str">
        <f>IFERROR(IF(VLOOKUP($F472&amp;"-"&amp;$G472,IF($M$4="TEI0187_REV01",RAW_m_TEI0187_REV01!$F:$AU),43,0)="--","---",IF($M$4="TEI0187_REV01",RAW_m_TEI0187_REV01!$AT472&amp; " --&gt; " &amp;RAW_m_TEI0187_REV01!$AU472&amp; " --&gt; ")),"---")</f>
        <v>---</v>
      </c>
      <c r="N472" s="19" t="str">
        <f>IFERROR(VLOOKUP(F472&amp;"-"&amp;G472,IF($M$4="TEI0187_REV01",RAW_m_TEI0187_REV01!$AD:$AJ),7,0),"---")</f>
        <v>---</v>
      </c>
      <c r="O472" s="19" t="str">
        <f>IFERROR(VLOOKUP(N472,IF($M$4="TEI0187_REV01",RAW_m_TEI0187_REV01!$AJ:$AK),2,0),"---")</f>
        <v>---</v>
      </c>
      <c r="P472" s="19" t="str">
        <f>IFERROR(VLOOKUP(F472&amp;"-"&amp;G472,IF($M$4="TEI0187_REV01",RAW_m_TEI0187_REV01!$AD:$AG),3,0),"---")</f>
        <v>---</v>
      </c>
      <c r="Q472" s="19" t="str">
        <f>IFERROR(VLOOKUP(N472,IF($M$4="TEI0187_REV01",RAW_m_TEI0187_REV01!$AE:$AH),4,0),"---")</f>
        <v>---</v>
      </c>
      <c r="R472" s="19" t="str">
        <f>IFERROR(VLOOKUP(F472&amp;"-"&amp;G472,IF($M$4="TEI0187_REV01",RAW_m_TEI0187_REV01!$AD:$AG),4,0),"---")</f>
        <v>---</v>
      </c>
    </row>
    <row r="473" spans="2:18" x14ac:dyDescent="0.25">
      <c r="B473" s="78">
        <v>468</v>
      </c>
      <c r="C473" s="19" t="str">
        <f>IFERROR(INDEX(B2B!A:F,MATCH('B2B Pin Table'!B473,B2B!A:A,0),6),"---")</f>
        <v>GND</v>
      </c>
      <c r="D473" s="19" t="str">
        <f>IFERROR(IF((COUNTIF(B2B!A469:K469,H471)&lt;0),"---",INDEX(B2B!A:K,MATCH('B2B Pin Table'!B473,B2B!A:A,0),2)),"---")</f>
        <v>J2</v>
      </c>
      <c r="E473" s="19" t="str">
        <f>IFERROR(IF((COUNTIF(B2B!A469:K469,H471)&lt;0),"---",INDEX(B2B!A:K,MATCH('B2B Pin Table'!B473,B2B!A:A,0),3)),"---")</f>
        <v>D48</v>
      </c>
      <c r="F473" s="19" t="str">
        <f>IFERROR(IF((COUNTIF(B2B!A469:K469,L471)&lt;0),"---",INDEX(B2B!A:K,MATCH('B2B Pin Table'!B473,B2B!A:A,0),4)),"---")</f>
        <v>J2</v>
      </c>
      <c r="G473" s="19" t="str">
        <f>IFERROR(IF((COUNTIF(B2B!A469:K469,L471)&lt;0),"---",INDEX(B2B!A:K,MATCH('B2B Pin Table'!B473,B2B!A:A,0),5)),"---")</f>
        <v>D48</v>
      </c>
      <c r="H473" s="59" t="str">
        <f>IFERROR(IF(VLOOKUP($D473&amp;"-"&amp;$E473,IF($H$4="TEB0187_REV01",CALC_CONN_TEB0187_REV01!$F:$I),4,0)="--","---",IF($H$4="TEB0187_REV01",CALC_CONN_TEB0187_REV01!$G473&amp; " --&gt; " &amp;CALC_CONN_TEB0187_REV01!$I473&amp; " --&gt; ")),"---")</f>
        <v>---</v>
      </c>
      <c r="I473" s="19" t="str">
        <f>IFERROR(IF(VLOOKUP($D473&amp;"-"&amp;$E473,IF($H$4="TEB0187_REV01",CALC_CONN_TEB0187_REV01!$F:$H),3,0)="--",VLOOKUP($D473&amp;"-"&amp;$E473,IF($H$4="TEB0187_REV01",CALC_CONN_TEB0187_REV01!$F:$H),2,0),VLOOKUP($D473&amp;"-"&amp;$E473,IF($H$4="TEB0187_REV01",CALC_CONN_TEB0187_REV01!$F:$H),3,0)),"---")</f>
        <v>---</v>
      </c>
      <c r="J473" s="19" t="str">
        <f>IFERROR(VLOOKUP(I473,IF($H$4="TEB0187_REV01",RAW_c_TEB0187_REV01!$AE:$AM),9,0),"---")</f>
        <v>---</v>
      </c>
      <c r="K473" s="19" t="str">
        <f>IFERROR(VLOOKUP(D473&amp;"-"&amp;E473,IF($H$4="TEB0187_REV01",RAW_c_TEB0187_REV01!$AD:$AK,"???"),6,0),"---")</f>
        <v>---</v>
      </c>
      <c r="L473" s="19" t="str">
        <f>IFERROR(VLOOKUP(D473&amp;"-"&amp;E473,IF($H$4="TEB0187_REV01",RAW_c_TEB0187_REV01!$AD:$AL,"???"),9,0),"---")</f>
        <v>---</v>
      </c>
      <c r="M473" s="19" t="str">
        <f>IFERROR(IF(VLOOKUP($F473&amp;"-"&amp;$G473,IF($M$4="TEI0187_REV01",RAW_m_TEI0187_REV01!$F:$AU),43,0)="--","---",IF($M$4="TEI0187_REV01",RAW_m_TEI0187_REV01!$AT473&amp; " --&gt; " &amp;RAW_m_TEI0187_REV01!$AU473&amp; " --&gt; ")),"---")</f>
        <v>---</v>
      </c>
      <c r="N473" s="19" t="str">
        <f>IFERROR(VLOOKUP(F473&amp;"-"&amp;G473,IF($M$4="TEI0187_REV01",RAW_m_TEI0187_REV01!$AD:$AJ),7,0),"---")</f>
        <v>---</v>
      </c>
      <c r="O473" s="19" t="str">
        <f>IFERROR(VLOOKUP(N473,IF($M$4="TEI0187_REV01",RAW_m_TEI0187_REV01!$AJ:$AK),2,0),"---")</f>
        <v>---</v>
      </c>
      <c r="P473" s="19" t="str">
        <f>IFERROR(VLOOKUP(F473&amp;"-"&amp;G473,IF($M$4="TEI0187_REV01",RAW_m_TEI0187_REV01!$AD:$AG),3,0),"---")</f>
        <v>---</v>
      </c>
      <c r="Q473" s="19" t="str">
        <f>IFERROR(VLOOKUP(N473,IF($M$4="TEI0187_REV01",RAW_m_TEI0187_REV01!$AE:$AH),4,0),"---")</f>
        <v>---</v>
      </c>
      <c r="R473" s="19" t="str">
        <f>IFERROR(VLOOKUP(F473&amp;"-"&amp;G473,IF($M$4="TEI0187_REV01",RAW_m_TEI0187_REV01!$AD:$AG),4,0),"---")</f>
        <v>---</v>
      </c>
    </row>
    <row r="474" spans="2:18" x14ac:dyDescent="0.25">
      <c r="B474" s="78">
        <v>469</v>
      </c>
      <c r="C474" s="19" t="str">
        <f>IFERROR(INDEX(B2B!A:F,MATCH('B2B Pin Table'!B474,B2B!A:A,0),6),"---")</f>
        <v>GND</v>
      </c>
      <c r="D474" s="19" t="str">
        <f>IFERROR(IF((COUNTIF(B2B!A470:K470,H472)&lt;0),"---",INDEX(B2B!A:K,MATCH('B2B Pin Table'!B474,B2B!A:A,0),2)),"---")</f>
        <v>J2</v>
      </c>
      <c r="E474" s="19" t="str">
        <f>IFERROR(IF((COUNTIF(B2B!A470:K470,H472)&lt;0),"---",INDEX(B2B!A:K,MATCH('B2B Pin Table'!B474,B2B!A:A,0),3)),"---")</f>
        <v>D49</v>
      </c>
      <c r="F474" s="19" t="str">
        <f>IFERROR(IF((COUNTIF(B2B!A470:K470,L472)&lt;0),"---",INDEX(B2B!A:K,MATCH('B2B Pin Table'!B474,B2B!A:A,0),4)),"---")</f>
        <v>J2</v>
      </c>
      <c r="G474" s="19" t="str">
        <f>IFERROR(IF((COUNTIF(B2B!A470:K470,L472)&lt;0),"---",INDEX(B2B!A:K,MATCH('B2B Pin Table'!B474,B2B!A:A,0),5)),"---")</f>
        <v>D49</v>
      </c>
      <c r="H474" s="59" t="str">
        <f>IFERROR(IF(VLOOKUP($D474&amp;"-"&amp;$E474,IF($H$4="TEB0187_REV01",CALC_CONN_TEB0187_REV01!$F:$I),4,0)="--","---",IF($H$4="TEB0187_REV01",CALC_CONN_TEB0187_REV01!$G474&amp; " --&gt; " &amp;CALC_CONN_TEB0187_REV01!$I474&amp; " --&gt; ")),"---")</f>
        <v>---</v>
      </c>
      <c r="I474" s="19" t="str">
        <f>IFERROR(IF(VLOOKUP($D474&amp;"-"&amp;$E474,IF($H$4="TEB0187_REV01",CALC_CONN_TEB0187_REV01!$F:$H),3,0)="--",VLOOKUP($D474&amp;"-"&amp;$E474,IF($H$4="TEB0187_REV01",CALC_CONN_TEB0187_REV01!$F:$H),2,0),VLOOKUP($D474&amp;"-"&amp;$E474,IF($H$4="TEB0187_REV01",CALC_CONN_TEB0187_REV01!$F:$H),3,0)),"---")</f>
        <v>---</v>
      </c>
      <c r="J474" s="19" t="str">
        <f>IFERROR(VLOOKUP(I474,IF($H$4="TEB0187_REV01",RAW_c_TEB0187_REV01!$AE:$AM),9,0),"---")</f>
        <v>---</v>
      </c>
      <c r="K474" s="19" t="str">
        <f>IFERROR(VLOOKUP(D474&amp;"-"&amp;E474,IF($H$4="TEB0187_REV01",RAW_c_TEB0187_REV01!$AD:$AK,"???"),6,0),"---")</f>
        <v>---</v>
      </c>
      <c r="L474" s="19" t="str">
        <f>IFERROR(VLOOKUP(D474&amp;"-"&amp;E474,IF($H$4="TEB0187_REV01",RAW_c_TEB0187_REV01!$AD:$AL,"???"),9,0),"---")</f>
        <v>---</v>
      </c>
      <c r="M474" s="19" t="str">
        <f>IFERROR(IF(VLOOKUP($F474&amp;"-"&amp;$G474,IF($M$4="TEI0187_REV01",RAW_m_TEI0187_REV01!$F:$AU),43,0)="--","---",IF($M$4="TEI0187_REV01",RAW_m_TEI0187_REV01!$AT474&amp; " --&gt; " &amp;RAW_m_TEI0187_REV01!$AU474&amp; " --&gt; ")),"---")</f>
        <v>---</v>
      </c>
      <c r="N474" s="19" t="str">
        <f>IFERROR(VLOOKUP(F474&amp;"-"&amp;G474,IF($M$4="TEI0187_REV01",RAW_m_TEI0187_REV01!$AD:$AJ),7,0),"---")</f>
        <v>---</v>
      </c>
      <c r="O474" s="19" t="str">
        <f>IFERROR(VLOOKUP(N474,IF($M$4="TEI0187_REV01",RAW_m_TEI0187_REV01!$AJ:$AK),2,0),"---")</f>
        <v>---</v>
      </c>
      <c r="P474" s="19" t="str">
        <f>IFERROR(VLOOKUP(F474&amp;"-"&amp;G474,IF($M$4="TEI0187_REV01",RAW_m_TEI0187_REV01!$AD:$AG),3,0),"---")</f>
        <v>---</v>
      </c>
      <c r="Q474" s="19" t="str">
        <f>IFERROR(VLOOKUP(N474,IF($M$4="TEI0187_REV01",RAW_m_TEI0187_REV01!$AE:$AH),4,0),"---")</f>
        <v>---</v>
      </c>
      <c r="R474" s="19" t="str">
        <f>IFERROR(VLOOKUP(F474&amp;"-"&amp;G474,IF($M$4="TEI0187_REV01",RAW_m_TEI0187_REV01!$AD:$AG),4,0),"---")</f>
        <v>---</v>
      </c>
    </row>
    <row r="475" spans="2:18" x14ac:dyDescent="0.25">
      <c r="B475" s="78">
        <v>470</v>
      </c>
      <c r="C475" s="19" t="str">
        <f>IFERROR(INDEX(B2B!A:F,MATCH('B2B Pin Table'!B475,B2B!A:A,0),6),"---")</f>
        <v>PWR</v>
      </c>
      <c r="D475" s="19" t="str">
        <f>IFERROR(IF((COUNTIF(B2B!A471:K471,H473)&lt;0),"---",INDEX(B2B!A:K,MATCH('B2B Pin Table'!B475,B2B!A:A,0),2)),"---")</f>
        <v>J2</v>
      </c>
      <c r="E475" s="19" t="str">
        <f>IFERROR(IF((COUNTIF(B2B!A471:K471,H473)&lt;0),"---",INDEX(B2B!A:K,MATCH('B2B Pin Table'!B475,B2B!A:A,0),3)),"---")</f>
        <v>D50</v>
      </c>
      <c r="F475" s="19" t="str">
        <f>IFERROR(IF((COUNTIF(B2B!A471:K471,L473)&lt;0),"---",INDEX(B2B!A:K,MATCH('B2B Pin Table'!B475,B2B!A:A,0),4)),"---")</f>
        <v>J2</v>
      </c>
      <c r="G475" s="19" t="str">
        <f>IFERROR(IF((COUNTIF(B2B!A471:K471,L473)&lt;0),"---",INDEX(B2B!A:K,MATCH('B2B Pin Table'!B475,B2B!A:A,0),5)),"---")</f>
        <v>D50</v>
      </c>
      <c r="H475" s="59" t="str">
        <f>IFERROR(IF(VLOOKUP($D475&amp;"-"&amp;$E475,IF($H$4="TEB0187_REV01",CALC_CONN_TEB0187_REV01!$F:$I),4,0)="--","---",IF($H$4="TEB0187_REV01",CALC_CONN_TEB0187_REV01!$G475&amp; " --&gt; " &amp;CALC_CONN_TEB0187_REV01!$I475&amp; " --&gt; ")),"---")</f>
        <v>---</v>
      </c>
      <c r="I475" s="19" t="str">
        <f>IFERROR(IF(VLOOKUP($D475&amp;"-"&amp;$E475,IF($H$4="TEB0187_REV01",CALC_CONN_TEB0187_REV01!$F:$H),3,0)="--",VLOOKUP($D475&amp;"-"&amp;$E475,IF($H$4="TEB0187_REV01",CALC_CONN_TEB0187_REV01!$F:$H),2,0),VLOOKUP($D475&amp;"-"&amp;$E475,IF($H$4="TEB0187_REV01",CALC_CONN_TEB0187_REV01!$F:$H),3,0)),"---")</f>
        <v>---</v>
      </c>
      <c r="J475" s="19" t="str">
        <f>IFERROR(VLOOKUP(I475,IF($H$4="TEB0187_REV01",RAW_c_TEB0187_REV01!$AE:$AM),9,0),"---")</f>
        <v>---</v>
      </c>
      <c r="K475" s="19" t="str">
        <f>IFERROR(VLOOKUP(D475&amp;"-"&amp;E475,IF($H$4="TEB0187_REV01",RAW_c_TEB0187_REV01!$AD:$AK,"???"),6,0),"---")</f>
        <v>---</v>
      </c>
      <c r="L475" s="19" t="str">
        <f>IFERROR(VLOOKUP(D475&amp;"-"&amp;E475,IF($H$4="TEB0187_REV01",RAW_c_TEB0187_REV01!$AD:$AL,"???"),9,0),"---")</f>
        <v>---</v>
      </c>
      <c r="M475" s="19" t="str">
        <f>IFERROR(IF(VLOOKUP($F475&amp;"-"&amp;$G475,IF($M$4="TEI0187_REV01",RAW_m_TEI0187_REV01!$F:$AU),43,0)="--","---",IF($M$4="TEI0187_REV01",RAW_m_TEI0187_REV01!$AT475&amp; " --&gt; " &amp;RAW_m_TEI0187_REV01!$AU475&amp; " --&gt; ")),"---")</f>
        <v>---</v>
      </c>
      <c r="N475" s="19" t="str">
        <f>IFERROR(VLOOKUP(F475&amp;"-"&amp;G475,IF($M$4="TEI0187_REV01",RAW_m_TEI0187_REV01!$AD:$AJ),7,0),"---")</f>
        <v>---</v>
      </c>
      <c r="O475" s="19" t="str">
        <f>IFERROR(VLOOKUP(N475,IF($M$4="TEI0187_REV01",RAW_m_TEI0187_REV01!$AJ:$AK),2,0),"---")</f>
        <v>---</v>
      </c>
      <c r="P475" s="19" t="str">
        <f>IFERROR(VLOOKUP(F475&amp;"-"&amp;G475,IF($M$4="TEI0187_REV01",RAW_m_TEI0187_REV01!$AD:$AG),3,0),"---")</f>
        <v>---</v>
      </c>
      <c r="Q475" s="19" t="str">
        <f>IFERROR(VLOOKUP(N475,IF($M$4="TEI0187_REV01",RAW_m_TEI0187_REV01!$AE:$AH),4,0),"---")</f>
        <v>---</v>
      </c>
      <c r="R475" s="19" t="str">
        <f>IFERROR(VLOOKUP(F475&amp;"-"&amp;G475,IF($M$4="TEI0187_REV01",RAW_m_TEI0187_REV01!$AD:$AG),4,0),"---")</f>
        <v>---</v>
      </c>
    </row>
    <row r="476" spans="2:18" x14ac:dyDescent="0.25">
      <c r="B476" s="78">
        <v>471</v>
      </c>
      <c r="C476" s="19" t="str">
        <f>IFERROR(INDEX(B2B!A:F,MATCH('B2B Pin Table'!B476,B2B!A:A,0),6),"---")</f>
        <v>PWR</v>
      </c>
      <c r="D476" s="19" t="str">
        <f>IFERROR(IF((COUNTIF(B2B!A472:K472,H474)&lt;0),"---",INDEX(B2B!A:K,MATCH('B2B Pin Table'!B476,B2B!A:A,0),2)),"---")</f>
        <v>J2</v>
      </c>
      <c r="E476" s="19" t="str">
        <f>IFERROR(IF((COUNTIF(B2B!A472:K472,H474)&lt;0),"---",INDEX(B2B!A:K,MATCH('B2B Pin Table'!B476,B2B!A:A,0),3)),"---")</f>
        <v>D51</v>
      </c>
      <c r="F476" s="19" t="str">
        <f>IFERROR(IF((COUNTIF(B2B!A472:K472,L474)&lt;0),"---",INDEX(B2B!A:K,MATCH('B2B Pin Table'!B476,B2B!A:A,0),4)),"---")</f>
        <v>J2</v>
      </c>
      <c r="G476" s="19" t="str">
        <f>IFERROR(IF((COUNTIF(B2B!A472:K472,L474)&lt;0),"---",INDEX(B2B!A:K,MATCH('B2B Pin Table'!B476,B2B!A:A,0),5)),"---")</f>
        <v>D51</v>
      </c>
      <c r="H476" s="59" t="str">
        <f>IFERROR(IF(VLOOKUP($D476&amp;"-"&amp;$E476,IF($H$4="TEB0187_REV01",CALC_CONN_TEB0187_REV01!$F:$I),4,0)="--","---",IF($H$4="TEB0187_REV01",CALC_CONN_TEB0187_REV01!$G476&amp; " --&gt; " &amp;CALC_CONN_TEB0187_REV01!$I476&amp; " --&gt; ")),"---")</f>
        <v>---</v>
      </c>
      <c r="I476" s="19" t="str">
        <f>IFERROR(IF(VLOOKUP($D476&amp;"-"&amp;$E476,IF($H$4="TEB0187_REV01",CALC_CONN_TEB0187_REV01!$F:$H),3,0)="--",VLOOKUP($D476&amp;"-"&amp;$E476,IF($H$4="TEB0187_REV01",CALC_CONN_TEB0187_REV01!$F:$H),2,0),VLOOKUP($D476&amp;"-"&amp;$E476,IF($H$4="TEB0187_REV01",CALC_CONN_TEB0187_REV01!$F:$H),3,0)),"---")</f>
        <v>---</v>
      </c>
      <c r="J476" s="19" t="str">
        <f>IFERROR(VLOOKUP(I476,IF($H$4="TEB0187_REV01",RAW_c_TEB0187_REV01!$AE:$AM),9,0),"---")</f>
        <v>---</v>
      </c>
      <c r="K476" s="19" t="str">
        <f>IFERROR(VLOOKUP(D476&amp;"-"&amp;E476,IF($H$4="TEB0187_REV01",RAW_c_TEB0187_REV01!$AD:$AK,"???"),6,0),"---")</f>
        <v>---</v>
      </c>
      <c r="L476" s="19" t="str">
        <f>IFERROR(VLOOKUP(D476&amp;"-"&amp;E476,IF($H$4="TEB0187_REV01",RAW_c_TEB0187_REV01!$AD:$AL,"???"),9,0),"---")</f>
        <v>---</v>
      </c>
      <c r="M476" s="19" t="str">
        <f>IFERROR(IF(VLOOKUP($F476&amp;"-"&amp;$G476,IF($M$4="TEI0187_REV01",RAW_m_TEI0187_REV01!$F:$AU),43,0)="--","---",IF($M$4="TEI0187_REV01",RAW_m_TEI0187_REV01!$AT476&amp; " --&gt; " &amp;RAW_m_TEI0187_REV01!$AU476&amp; " --&gt; ")),"---")</f>
        <v>---</v>
      </c>
      <c r="N476" s="19" t="str">
        <f>IFERROR(VLOOKUP(F476&amp;"-"&amp;G476,IF($M$4="TEI0187_REV01",RAW_m_TEI0187_REV01!$AD:$AJ),7,0),"---")</f>
        <v>---</v>
      </c>
      <c r="O476" s="19" t="str">
        <f>IFERROR(VLOOKUP(N476,IF($M$4="TEI0187_REV01",RAW_m_TEI0187_REV01!$AJ:$AK),2,0),"---")</f>
        <v>---</v>
      </c>
      <c r="P476" s="19" t="str">
        <f>IFERROR(VLOOKUP(F476&amp;"-"&amp;G476,IF($M$4="TEI0187_REV01",RAW_m_TEI0187_REV01!$AD:$AG),3,0),"---")</f>
        <v>---</v>
      </c>
      <c r="Q476" s="19" t="str">
        <f>IFERROR(VLOOKUP(N476,IF($M$4="TEI0187_REV01",RAW_m_TEI0187_REV01!$AE:$AH),4,0),"---")</f>
        <v>---</v>
      </c>
      <c r="R476" s="19" t="str">
        <f>IFERROR(VLOOKUP(F476&amp;"-"&amp;G476,IF($M$4="TEI0187_REV01",RAW_m_TEI0187_REV01!$AD:$AG),4,0),"---")</f>
        <v>---</v>
      </c>
    </row>
    <row r="477" spans="2:18" x14ac:dyDescent="0.25">
      <c r="B477" s="78">
        <v>472</v>
      </c>
      <c r="C477" s="19" t="str">
        <f>IFERROR(INDEX(B2B!A:F,MATCH('B2B Pin Table'!B477,B2B!A:A,0),6),"---")</f>
        <v>PWR</v>
      </c>
      <c r="D477" s="19" t="str">
        <f>IFERROR(IF((COUNTIF(B2B!A473:K473,H475)&lt;0),"---",INDEX(B2B!A:K,MATCH('B2B Pin Table'!B477,B2B!A:A,0),2)),"---")</f>
        <v>J2</v>
      </c>
      <c r="E477" s="19" t="str">
        <f>IFERROR(IF((COUNTIF(B2B!A473:K473,H475)&lt;0),"---",INDEX(B2B!A:K,MATCH('B2B Pin Table'!B477,B2B!A:A,0),3)),"---")</f>
        <v>D52</v>
      </c>
      <c r="F477" s="19" t="str">
        <f>IFERROR(IF((COUNTIF(B2B!A473:K473,L475)&lt;0),"---",INDEX(B2B!A:K,MATCH('B2B Pin Table'!B477,B2B!A:A,0),4)),"---")</f>
        <v>J2</v>
      </c>
      <c r="G477" s="19" t="str">
        <f>IFERROR(IF((COUNTIF(B2B!A473:K473,L475)&lt;0),"---",INDEX(B2B!A:K,MATCH('B2B Pin Table'!B477,B2B!A:A,0),5)),"---")</f>
        <v>D52</v>
      </c>
      <c r="H477" s="59" t="str">
        <f>IFERROR(IF(VLOOKUP($D477&amp;"-"&amp;$E477,IF($H$4="TEB0187_REV01",CALC_CONN_TEB0187_REV01!$F:$I),4,0)="--","---",IF($H$4="TEB0187_REV01",CALC_CONN_TEB0187_REV01!$G477&amp; " --&gt; " &amp;CALC_CONN_TEB0187_REV01!$I477&amp; " --&gt; ")),"---")</f>
        <v>---</v>
      </c>
      <c r="I477" s="19" t="str">
        <f>IFERROR(IF(VLOOKUP($D477&amp;"-"&amp;$E477,IF($H$4="TEB0187_REV01",CALC_CONN_TEB0187_REV01!$F:$H),3,0)="--",VLOOKUP($D477&amp;"-"&amp;$E477,IF($H$4="TEB0187_REV01",CALC_CONN_TEB0187_REV01!$F:$H),2,0),VLOOKUP($D477&amp;"-"&amp;$E477,IF($H$4="TEB0187_REV01",CALC_CONN_TEB0187_REV01!$F:$H),3,0)),"---")</f>
        <v>---</v>
      </c>
      <c r="J477" s="19" t="str">
        <f>IFERROR(VLOOKUP(I477,IF($H$4="TEB0187_REV01",RAW_c_TEB0187_REV01!$AE:$AM),9,0),"---")</f>
        <v>---</v>
      </c>
      <c r="K477" s="19" t="str">
        <f>IFERROR(VLOOKUP(D477&amp;"-"&amp;E477,IF($H$4="TEB0187_REV01",RAW_c_TEB0187_REV01!$AD:$AK,"???"),6,0),"---")</f>
        <v>---</v>
      </c>
      <c r="L477" s="19" t="str">
        <f>IFERROR(VLOOKUP(D477&amp;"-"&amp;E477,IF($H$4="TEB0187_REV01",RAW_c_TEB0187_REV01!$AD:$AL,"???"),9,0),"---")</f>
        <v>---</v>
      </c>
      <c r="M477" s="19" t="str">
        <f>IFERROR(IF(VLOOKUP($F477&amp;"-"&amp;$G477,IF($M$4="TEI0187_REV01",RAW_m_TEI0187_REV01!$F:$AU),43,0)="--","---",IF($M$4="TEI0187_REV01",RAW_m_TEI0187_REV01!$AT477&amp; " --&gt; " &amp;RAW_m_TEI0187_REV01!$AU477&amp; " --&gt; ")),"---")</f>
        <v>---</v>
      </c>
      <c r="N477" s="19" t="str">
        <f>IFERROR(VLOOKUP(F477&amp;"-"&amp;G477,IF($M$4="TEI0187_REV01",RAW_m_TEI0187_REV01!$AD:$AJ),7,0),"---")</f>
        <v>---</v>
      </c>
      <c r="O477" s="19" t="str">
        <f>IFERROR(VLOOKUP(N477,IF($M$4="TEI0187_REV01",RAW_m_TEI0187_REV01!$AJ:$AK),2,0),"---")</f>
        <v>---</v>
      </c>
      <c r="P477" s="19" t="str">
        <f>IFERROR(VLOOKUP(F477&amp;"-"&amp;G477,IF($M$4="TEI0187_REV01",RAW_m_TEI0187_REV01!$AD:$AG),3,0),"---")</f>
        <v>---</v>
      </c>
      <c r="Q477" s="19" t="str">
        <f>IFERROR(VLOOKUP(N477,IF($M$4="TEI0187_REV01",RAW_m_TEI0187_REV01!$AE:$AH),4,0),"---")</f>
        <v>---</v>
      </c>
      <c r="R477" s="19" t="str">
        <f>IFERROR(VLOOKUP(F477&amp;"-"&amp;G477,IF($M$4="TEI0187_REV01",RAW_m_TEI0187_REV01!$AD:$AG),4,0),"---")</f>
        <v>---</v>
      </c>
    </row>
    <row r="478" spans="2:18" x14ac:dyDescent="0.25">
      <c r="B478" s="78">
        <v>473</v>
      </c>
      <c r="C478" s="19" t="str">
        <f>IFERROR(INDEX(B2B!A:F,MATCH('B2B Pin Table'!B478,B2B!A:A,0),6),"---")</f>
        <v>GND</v>
      </c>
      <c r="D478" s="19" t="str">
        <f>IFERROR(IF((COUNTIF(B2B!A474:K474,H476)&lt;0),"---",INDEX(B2B!A:K,MATCH('B2B Pin Table'!B478,B2B!A:A,0),2)),"---")</f>
        <v>J2</v>
      </c>
      <c r="E478" s="19" t="str">
        <f>IFERROR(IF((COUNTIF(B2B!A474:K474,H476)&lt;0),"---",INDEX(B2B!A:K,MATCH('B2B Pin Table'!B478,B2B!A:A,0),3)),"---")</f>
        <v>D53</v>
      </c>
      <c r="F478" s="19" t="str">
        <f>IFERROR(IF((COUNTIF(B2B!A474:K474,L476)&lt;0),"---",INDEX(B2B!A:K,MATCH('B2B Pin Table'!B478,B2B!A:A,0),4)),"---")</f>
        <v>J2</v>
      </c>
      <c r="G478" s="19" t="str">
        <f>IFERROR(IF((COUNTIF(B2B!A474:K474,L476)&lt;0),"---",INDEX(B2B!A:K,MATCH('B2B Pin Table'!B478,B2B!A:A,0),5)),"---")</f>
        <v>D53</v>
      </c>
      <c r="H478" s="59" t="str">
        <f>IFERROR(IF(VLOOKUP($D478&amp;"-"&amp;$E478,IF($H$4="TEB0187_REV01",CALC_CONN_TEB0187_REV01!$F:$I),4,0)="--","---",IF($H$4="TEB0187_REV01",CALC_CONN_TEB0187_REV01!$G478&amp; " --&gt; " &amp;CALC_CONN_TEB0187_REV01!$I478&amp; " --&gt; ")),"---")</f>
        <v>---</v>
      </c>
      <c r="I478" s="19" t="str">
        <f>IFERROR(IF(VLOOKUP($D478&amp;"-"&amp;$E478,IF($H$4="TEB0187_REV01",CALC_CONN_TEB0187_REV01!$F:$H),3,0)="--",VLOOKUP($D478&amp;"-"&amp;$E478,IF($H$4="TEB0187_REV01",CALC_CONN_TEB0187_REV01!$F:$H),2,0),VLOOKUP($D478&amp;"-"&amp;$E478,IF($H$4="TEB0187_REV01",CALC_CONN_TEB0187_REV01!$F:$H),3,0)),"---")</f>
        <v>---</v>
      </c>
      <c r="J478" s="19" t="str">
        <f>IFERROR(VLOOKUP(I478,IF($H$4="TEB0187_REV01",RAW_c_TEB0187_REV01!$AE:$AM),9,0),"---")</f>
        <v>---</v>
      </c>
      <c r="K478" s="19" t="str">
        <f>IFERROR(VLOOKUP(D478&amp;"-"&amp;E478,IF($H$4="TEB0187_REV01",RAW_c_TEB0187_REV01!$AD:$AK,"???"),6,0),"---")</f>
        <v>---</v>
      </c>
      <c r="L478" s="19" t="str">
        <f>IFERROR(VLOOKUP(D478&amp;"-"&amp;E478,IF($H$4="TEB0187_REV01",RAW_c_TEB0187_REV01!$AD:$AL,"???"),9,0),"---")</f>
        <v>---</v>
      </c>
      <c r="M478" s="19" t="str">
        <f>IFERROR(IF(VLOOKUP($F478&amp;"-"&amp;$G478,IF($M$4="TEI0187_REV01",RAW_m_TEI0187_REV01!$F:$AU),43,0)="--","---",IF($M$4="TEI0187_REV01",RAW_m_TEI0187_REV01!$AT478&amp; " --&gt; " &amp;RAW_m_TEI0187_REV01!$AU478&amp; " --&gt; ")),"---")</f>
        <v>---</v>
      </c>
      <c r="N478" s="19" t="str">
        <f>IFERROR(VLOOKUP(F478&amp;"-"&amp;G478,IF($M$4="TEI0187_REV01",RAW_m_TEI0187_REV01!$AD:$AJ),7,0),"---")</f>
        <v>---</v>
      </c>
      <c r="O478" s="19" t="str">
        <f>IFERROR(VLOOKUP(N478,IF($M$4="TEI0187_REV01",RAW_m_TEI0187_REV01!$AJ:$AK),2,0),"---")</f>
        <v>---</v>
      </c>
      <c r="P478" s="19" t="str">
        <f>IFERROR(VLOOKUP(F478&amp;"-"&amp;G478,IF($M$4="TEI0187_REV01",RAW_m_TEI0187_REV01!$AD:$AG),3,0),"---")</f>
        <v>---</v>
      </c>
      <c r="Q478" s="19" t="str">
        <f>IFERROR(VLOOKUP(N478,IF($M$4="TEI0187_REV01",RAW_m_TEI0187_REV01!$AE:$AH),4,0),"---")</f>
        <v>---</v>
      </c>
      <c r="R478" s="19" t="str">
        <f>IFERROR(VLOOKUP(F478&amp;"-"&amp;G478,IF($M$4="TEI0187_REV01",RAW_m_TEI0187_REV01!$AD:$AG),4,0),"---")</f>
        <v>---</v>
      </c>
    </row>
    <row r="479" spans="2:18" x14ac:dyDescent="0.25">
      <c r="B479" s="78">
        <v>474</v>
      </c>
      <c r="C479" s="19" t="str">
        <f>IFERROR(INDEX(B2B!A:F,MATCH('B2B Pin Table'!B479,B2B!A:A,0),6),"---")</f>
        <v>GND</v>
      </c>
      <c r="D479" s="19" t="str">
        <f>IFERROR(IF((COUNTIF(B2B!A475:K475,H477)&lt;0),"---",INDEX(B2B!A:K,MATCH('B2B Pin Table'!B479,B2B!A:A,0),2)),"---")</f>
        <v>J2</v>
      </c>
      <c r="E479" s="19" t="str">
        <f>IFERROR(IF((COUNTIF(B2B!A475:K475,H477)&lt;0),"---",INDEX(B2B!A:K,MATCH('B2B Pin Table'!B479,B2B!A:A,0),3)),"---")</f>
        <v>D54</v>
      </c>
      <c r="F479" s="19" t="str">
        <f>IFERROR(IF((COUNTIF(B2B!A475:K475,L477)&lt;0),"---",INDEX(B2B!A:K,MATCH('B2B Pin Table'!B479,B2B!A:A,0),4)),"---")</f>
        <v>J2</v>
      </c>
      <c r="G479" s="19" t="str">
        <f>IFERROR(IF((COUNTIF(B2B!A475:K475,L477)&lt;0),"---",INDEX(B2B!A:K,MATCH('B2B Pin Table'!B479,B2B!A:A,0),5)),"---")</f>
        <v>D54</v>
      </c>
      <c r="H479" s="59" t="str">
        <f>IFERROR(IF(VLOOKUP($D479&amp;"-"&amp;$E479,IF($H$4="TEB0187_REV01",CALC_CONN_TEB0187_REV01!$F:$I),4,0)="--","---",IF($H$4="TEB0187_REV01",CALC_CONN_TEB0187_REV01!$G479&amp; " --&gt; " &amp;CALC_CONN_TEB0187_REV01!$I479&amp; " --&gt; ")),"---")</f>
        <v>---</v>
      </c>
      <c r="I479" s="19" t="str">
        <f>IFERROR(IF(VLOOKUP($D479&amp;"-"&amp;$E479,IF($H$4="TEB0187_REV01",CALC_CONN_TEB0187_REV01!$F:$H),3,0)="--",VLOOKUP($D479&amp;"-"&amp;$E479,IF($H$4="TEB0187_REV01",CALC_CONN_TEB0187_REV01!$F:$H),2,0),VLOOKUP($D479&amp;"-"&amp;$E479,IF($H$4="TEB0187_REV01",CALC_CONN_TEB0187_REV01!$F:$H),3,0)),"---")</f>
        <v>---</v>
      </c>
      <c r="J479" s="19" t="str">
        <f>IFERROR(VLOOKUP(I479,IF($H$4="TEB0187_REV01",RAW_c_TEB0187_REV01!$AE:$AM),9,0),"---")</f>
        <v>---</v>
      </c>
      <c r="K479" s="19" t="str">
        <f>IFERROR(VLOOKUP(D479&amp;"-"&amp;E479,IF($H$4="TEB0187_REV01",RAW_c_TEB0187_REV01!$AD:$AK,"???"),6,0),"---")</f>
        <v>---</v>
      </c>
      <c r="L479" s="19" t="str">
        <f>IFERROR(VLOOKUP(D479&amp;"-"&amp;E479,IF($H$4="TEB0187_REV01",RAW_c_TEB0187_REV01!$AD:$AL,"???"),9,0),"---")</f>
        <v>---</v>
      </c>
      <c r="M479" s="19" t="str">
        <f>IFERROR(IF(VLOOKUP($F479&amp;"-"&amp;$G479,IF($M$4="TEI0187_REV01",RAW_m_TEI0187_REV01!$F:$AU),43,0)="--","---",IF($M$4="TEI0187_REV01",RAW_m_TEI0187_REV01!$AT479&amp; " --&gt; " &amp;RAW_m_TEI0187_REV01!$AU479&amp; " --&gt; ")),"---")</f>
        <v>---</v>
      </c>
      <c r="N479" s="19" t="str">
        <f>IFERROR(VLOOKUP(F479&amp;"-"&amp;G479,IF($M$4="TEI0187_REV01",RAW_m_TEI0187_REV01!$AD:$AJ),7,0),"---")</f>
        <v>---</v>
      </c>
      <c r="O479" s="19" t="str">
        <f>IFERROR(VLOOKUP(N479,IF($M$4="TEI0187_REV01",RAW_m_TEI0187_REV01!$AJ:$AK),2,0),"---")</f>
        <v>---</v>
      </c>
      <c r="P479" s="19" t="str">
        <f>IFERROR(VLOOKUP(F479&amp;"-"&amp;G479,IF($M$4="TEI0187_REV01",RAW_m_TEI0187_REV01!$AD:$AG),3,0),"---")</f>
        <v>---</v>
      </c>
      <c r="Q479" s="19" t="str">
        <f>IFERROR(VLOOKUP(N479,IF($M$4="TEI0187_REV01",RAW_m_TEI0187_REV01!$AE:$AH),4,0),"---")</f>
        <v>---</v>
      </c>
      <c r="R479" s="19" t="str">
        <f>IFERROR(VLOOKUP(F479&amp;"-"&amp;G479,IF($M$4="TEI0187_REV01",RAW_m_TEI0187_REV01!$AD:$AG),4,0),"---")</f>
        <v>---</v>
      </c>
    </row>
    <row r="480" spans="2:18" x14ac:dyDescent="0.25">
      <c r="B480" s="78">
        <v>475</v>
      </c>
      <c r="C480" s="19" t="str">
        <f>IFERROR(INDEX(B2B!A:F,MATCH('B2B Pin Table'!B480,B2B!A:A,0),6),"---")</f>
        <v>GND</v>
      </c>
      <c r="D480" s="19" t="str">
        <f>IFERROR(IF((COUNTIF(B2B!A476:K476,H478)&lt;0),"---",INDEX(B2B!A:K,MATCH('B2B Pin Table'!B480,B2B!A:A,0),2)),"---")</f>
        <v>J2</v>
      </c>
      <c r="E480" s="19" t="str">
        <f>IFERROR(IF((COUNTIF(B2B!A476:K476,H478)&lt;0),"---",INDEX(B2B!A:K,MATCH('B2B Pin Table'!B480,B2B!A:A,0),3)),"---")</f>
        <v>D55</v>
      </c>
      <c r="F480" s="19" t="str">
        <f>IFERROR(IF((COUNTIF(B2B!A476:K476,L478)&lt;0),"---",INDEX(B2B!A:K,MATCH('B2B Pin Table'!B480,B2B!A:A,0),4)),"---")</f>
        <v>J2</v>
      </c>
      <c r="G480" s="19" t="str">
        <f>IFERROR(IF((COUNTIF(B2B!A476:K476,L478)&lt;0),"---",INDEX(B2B!A:K,MATCH('B2B Pin Table'!B480,B2B!A:A,0),5)),"---")</f>
        <v>D55</v>
      </c>
      <c r="H480" s="59" t="str">
        <f>IFERROR(IF(VLOOKUP($D480&amp;"-"&amp;$E480,IF($H$4="TEB0187_REV01",CALC_CONN_TEB0187_REV01!$F:$I),4,0)="--","---",IF($H$4="TEB0187_REV01",CALC_CONN_TEB0187_REV01!$G480&amp; " --&gt; " &amp;CALC_CONN_TEB0187_REV01!$I480&amp; " --&gt; ")),"---")</f>
        <v>---</v>
      </c>
      <c r="I480" s="19" t="str">
        <f>IFERROR(IF(VLOOKUP($D480&amp;"-"&amp;$E480,IF($H$4="TEB0187_REV01",CALC_CONN_TEB0187_REV01!$F:$H),3,0)="--",VLOOKUP($D480&amp;"-"&amp;$E480,IF($H$4="TEB0187_REV01",CALC_CONN_TEB0187_REV01!$F:$H),2,0),VLOOKUP($D480&amp;"-"&amp;$E480,IF($H$4="TEB0187_REV01",CALC_CONN_TEB0187_REV01!$F:$H),3,0)),"---")</f>
        <v>---</v>
      </c>
      <c r="J480" s="19" t="str">
        <f>IFERROR(VLOOKUP(I480,IF($H$4="TEB0187_REV01",RAW_c_TEB0187_REV01!$AE:$AM),9,0),"---")</f>
        <v>---</v>
      </c>
      <c r="K480" s="19" t="str">
        <f>IFERROR(VLOOKUP(D480&amp;"-"&amp;E480,IF($H$4="TEB0187_REV01",RAW_c_TEB0187_REV01!$AD:$AK,"???"),6,0),"---")</f>
        <v>---</v>
      </c>
      <c r="L480" s="19" t="str">
        <f>IFERROR(VLOOKUP(D480&amp;"-"&amp;E480,IF($H$4="TEB0187_REV01",RAW_c_TEB0187_REV01!$AD:$AL,"???"),9,0),"---")</f>
        <v>---</v>
      </c>
      <c r="M480" s="19" t="str">
        <f>IFERROR(IF(VLOOKUP($F480&amp;"-"&amp;$G480,IF($M$4="TEI0187_REV01",RAW_m_TEI0187_REV01!$F:$AU),43,0)="--","---",IF($M$4="TEI0187_REV01",RAW_m_TEI0187_REV01!$AT480&amp; " --&gt; " &amp;RAW_m_TEI0187_REV01!$AU480&amp; " --&gt; ")),"---")</f>
        <v>---</v>
      </c>
      <c r="N480" s="19" t="str">
        <f>IFERROR(VLOOKUP(F480&amp;"-"&amp;G480,IF($M$4="TEI0187_REV01",RAW_m_TEI0187_REV01!$AD:$AJ),7,0),"---")</f>
        <v>---</v>
      </c>
      <c r="O480" s="19" t="str">
        <f>IFERROR(VLOOKUP(N480,IF($M$4="TEI0187_REV01",RAW_m_TEI0187_REV01!$AJ:$AK),2,0),"---")</f>
        <v>---</v>
      </c>
      <c r="P480" s="19" t="str">
        <f>IFERROR(VLOOKUP(F480&amp;"-"&amp;G480,IF($M$4="TEI0187_REV01",RAW_m_TEI0187_REV01!$AD:$AG),3,0),"---")</f>
        <v>---</v>
      </c>
      <c r="Q480" s="19" t="str">
        <f>IFERROR(VLOOKUP(N480,IF($M$4="TEI0187_REV01",RAW_m_TEI0187_REV01!$AE:$AH),4,0),"---")</f>
        <v>---</v>
      </c>
      <c r="R480" s="19" t="str">
        <f>IFERROR(VLOOKUP(F480&amp;"-"&amp;G480,IF($M$4="TEI0187_REV01",RAW_m_TEI0187_REV01!$AD:$AG),4,0),"---")</f>
        <v>---</v>
      </c>
    </row>
    <row r="481" spans="2:18" x14ac:dyDescent="0.25">
      <c r="B481" s="78">
        <v>476</v>
      </c>
      <c r="C481" s="19" t="str">
        <f>IFERROR(INDEX(B2B!A:F,MATCH('B2B Pin Table'!B481,B2B!A:A,0),6),"---")</f>
        <v>GND</v>
      </c>
      <c r="D481" s="19" t="str">
        <f>IFERROR(IF((COUNTIF(B2B!A477:K477,H479)&lt;0),"---",INDEX(B2B!A:K,MATCH('B2B Pin Table'!B481,B2B!A:A,0),2)),"---")</f>
        <v>J2</v>
      </c>
      <c r="E481" s="19" t="str">
        <f>IFERROR(IF((COUNTIF(B2B!A477:K477,H479)&lt;0),"---",INDEX(B2B!A:K,MATCH('B2B Pin Table'!B481,B2B!A:A,0),3)),"---")</f>
        <v>D56</v>
      </c>
      <c r="F481" s="19" t="str">
        <f>IFERROR(IF((COUNTIF(B2B!A477:K477,L479)&lt;0),"---",INDEX(B2B!A:K,MATCH('B2B Pin Table'!B481,B2B!A:A,0),4)),"---")</f>
        <v>J2</v>
      </c>
      <c r="G481" s="19" t="str">
        <f>IFERROR(IF((COUNTIF(B2B!A477:K477,L479)&lt;0),"---",INDEX(B2B!A:K,MATCH('B2B Pin Table'!B481,B2B!A:A,0),5)),"---")</f>
        <v>D56</v>
      </c>
      <c r="H481" s="59" t="str">
        <f>IFERROR(IF(VLOOKUP($D481&amp;"-"&amp;$E481,IF($H$4="TEB0187_REV01",CALC_CONN_TEB0187_REV01!$F:$I),4,0)="--","---",IF($H$4="TEB0187_REV01",CALC_CONN_TEB0187_REV01!$G481&amp; " --&gt; " &amp;CALC_CONN_TEB0187_REV01!$I481&amp; " --&gt; ")),"---")</f>
        <v>---</v>
      </c>
      <c r="I481" s="19" t="str">
        <f>IFERROR(IF(VLOOKUP($D481&amp;"-"&amp;$E481,IF($H$4="TEB0187_REV01",CALC_CONN_TEB0187_REV01!$F:$H),3,0)="--",VLOOKUP($D481&amp;"-"&amp;$E481,IF($H$4="TEB0187_REV01",CALC_CONN_TEB0187_REV01!$F:$H),2,0),VLOOKUP($D481&amp;"-"&amp;$E481,IF($H$4="TEB0187_REV01",CALC_CONN_TEB0187_REV01!$F:$H),3,0)),"---")</f>
        <v>---</v>
      </c>
      <c r="J481" s="19" t="str">
        <f>IFERROR(VLOOKUP(I481,IF($H$4="TEB0187_REV01",RAW_c_TEB0187_REV01!$AE:$AM),9,0),"---")</f>
        <v>---</v>
      </c>
      <c r="K481" s="19" t="str">
        <f>IFERROR(VLOOKUP(D481&amp;"-"&amp;E481,IF($H$4="TEB0187_REV01",RAW_c_TEB0187_REV01!$AD:$AK,"???"),6,0),"---")</f>
        <v>---</v>
      </c>
      <c r="L481" s="19" t="str">
        <f>IFERROR(VLOOKUP(D481&amp;"-"&amp;E481,IF($H$4="TEB0187_REV01",RAW_c_TEB0187_REV01!$AD:$AL,"???"),9,0),"---")</f>
        <v>---</v>
      </c>
      <c r="M481" s="19" t="str">
        <f>IFERROR(IF(VLOOKUP($F481&amp;"-"&amp;$G481,IF($M$4="TEI0187_REV01",RAW_m_TEI0187_REV01!$F:$AU),43,0)="--","---",IF($M$4="TEI0187_REV01",RAW_m_TEI0187_REV01!$AT481&amp; " --&gt; " &amp;RAW_m_TEI0187_REV01!$AU481&amp; " --&gt; ")),"---")</f>
        <v>---</v>
      </c>
      <c r="N481" s="19" t="str">
        <f>IFERROR(VLOOKUP(F481&amp;"-"&amp;G481,IF($M$4="TEI0187_REV01",RAW_m_TEI0187_REV01!$AD:$AJ),7,0),"---")</f>
        <v>---</v>
      </c>
      <c r="O481" s="19" t="str">
        <f>IFERROR(VLOOKUP(N481,IF($M$4="TEI0187_REV01",RAW_m_TEI0187_REV01!$AJ:$AK),2,0),"---")</f>
        <v>---</v>
      </c>
      <c r="P481" s="19" t="str">
        <f>IFERROR(VLOOKUP(F481&amp;"-"&amp;G481,IF($M$4="TEI0187_REV01",RAW_m_TEI0187_REV01!$AD:$AG),3,0),"---")</f>
        <v>---</v>
      </c>
      <c r="Q481" s="19" t="str">
        <f>IFERROR(VLOOKUP(N481,IF($M$4="TEI0187_REV01",RAW_m_TEI0187_REV01!$AE:$AH),4,0),"---")</f>
        <v>---</v>
      </c>
      <c r="R481" s="19" t="str">
        <f>IFERROR(VLOOKUP(F481&amp;"-"&amp;G481,IF($M$4="TEI0187_REV01",RAW_m_TEI0187_REV01!$AD:$AG),4,0),"---")</f>
        <v>---</v>
      </c>
    </row>
    <row r="482" spans="2:18" x14ac:dyDescent="0.25">
      <c r="B482" s="78">
        <v>477</v>
      </c>
      <c r="C482" s="19" t="str">
        <f>IFERROR(INDEX(B2B!A:F,MATCH('B2B Pin Table'!B482,B2B!A:A,0),6),"---")</f>
        <v>PWR</v>
      </c>
      <c r="D482" s="19" t="str">
        <f>IFERROR(IF((COUNTIF(B2B!A478:K478,H480)&lt;0),"---",INDEX(B2B!A:K,MATCH('B2B Pin Table'!B482,B2B!A:A,0),2)),"---")</f>
        <v>J2</v>
      </c>
      <c r="E482" s="19" t="str">
        <f>IFERROR(IF((COUNTIF(B2B!A478:K478,H480)&lt;0),"---",INDEX(B2B!A:K,MATCH('B2B Pin Table'!B482,B2B!A:A,0),3)),"---")</f>
        <v>D57</v>
      </c>
      <c r="F482" s="19" t="str">
        <f>IFERROR(IF((COUNTIF(B2B!A478:K478,L480)&lt;0),"---",INDEX(B2B!A:K,MATCH('B2B Pin Table'!B482,B2B!A:A,0),4)),"---")</f>
        <v>J2</v>
      </c>
      <c r="G482" s="19" t="str">
        <f>IFERROR(IF((COUNTIF(B2B!A478:K478,L480)&lt;0),"---",INDEX(B2B!A:K,MATCH('B2B Pin Table'!B482,B2B!A:A,0),5)),"---")</f>
        <v>D57</v>
      </c>
      <c r="H482" s="59" t="str">
        <f>IFERROR(IF(VLOOKUP($D482&amp;"-"&amp;$E482,IF($H$4="TEB0187_REV01",CALC_CONN_TEB0187_REV01!$F:$I),4,0)="--","---",IF($H$4="TEB0187_REV01",CALC_CONN_TEB0187_REV01!$G482&amp; " --&gt; " &amp;CALC_CONN_TEB0187_REV01!$I482&amp; " --&gt; ")),"---")</f>
        <v>---</v>
      </c>
      <c r="I482" s="19" t="str">
        <f>IFERROR(IF(VLOOKUP($D482&amp;"-"&amp;$E482,IF($H$4="TEB0187_REV01",CALC_CONN_TEB0187_REV01!$F:$H),3,0)="--",VLOOKUP($D482&amp;"-"&amp;$E482,IF($H$4="TEB0187_REV01",CALC_CONN_TEB0187_REV01!$F:$H),2,0),VLOOKUP($D482&amp;"-"&amp;$E482,IF($H$4="TEB0187_REV01",CALC_CONN_TEB0187_REV01!$F:$H),3,0)),"---")</f>
        <v>---</v>
      </c>
      <c r="J482" s="19" t="str">
        <f>IFERROR(VLOOKUP(I482,IF($H$4="TEB0187_REV01",RAW_c_TEB0187_REV01!$AE:$AM),9,0),"---")</f>
        <v>---</v>
      </c>
      <c r="K482" s="19" t="str">
        <f>IFERROR(VLOOKUP(D482&amp;"-"&amp;E482,IF($H$4="TEB0187_REV01",RAW_c_TEB0187_REV01!$AD:$AK,"???"),6,0),"---")</f>
        <v>---</v>
      </c>
      <c r="L482" s="19" t="str">
        <f>IFERROR(VLOOKUP(D482&amp;"-"&amp;E482,IF($H$4="TEB0187_REV01",RAW_c_TEB0187_REV01!$AD:$AL,"???"),9,0),"---")</f>
        <v>---</v>
      </c>
      <c r="M482" s="19" t="str">
        <f>IFERROR(IF(VLOOKUP($F482&amp;"-"&amp;$G482,IF($M$4="TEI0187_REV01",RAW_m_TEI0187_REV01!$F:$AU),43,0)="--","---",IF($M$4="TEI0187_REV01",RAW_m_TEI0187_REV01!$AT482&amp; " --&gt; " &amp;RAW_m_TEI0187_REV01!$AU482&amp; " --&gt; ")),"---")</f>
        <v>---</v>
      </c>
      <c r="N482" s="19" t="str">
        <f>IFERROR(VLOOKUP(F482&amp;"-"&amp;G482,IF($M$4="TEI0187_REV01",RAW_m_TEI0187_REV01!$AD:$AJ),7,0),"---")</f>
        <v>---</v>
      </c>
      <c r="O482" s="19" t="str">
        <f>IFERROR(VLOOKUP(N482,IF($M$4="TEI0187_REV01",RAW_m_TEI0187_REV01!$AJ:$AK),2,0),"---")</f>
        <v>---</v>
      </c>
      <c r="P482" s="19" t="str">
        <f>IFERROR(VLOOKUP(F482&amp;"-"&amp;G482,IF($M$4="TEI0187_REV01",RAW_m_TEI0187_REV01!$AD:$AG),3,0),"---")</f>
        <v>---</v>
      </c>
      <c r="Q482" s="19" t="str">
        <f>IFERROR(VLOOKUP(N482,IF($M$4="TEI0187_REV01",RAW_m_TEI0187_REV01!$AE:$AH),4,0),"---")</f>
        <v>---</v>
      </c>
      <c r="R482" s="19" t="str">
        <f>IFERROR(VLOOKUP(F482&amp;"-"&amp;G482,IF($M$4="TEI0187_REV01",RAW_m_TEI0187_REV01!$AD:$AG),4,0),"---")</f>
        <v>---</v>
      </c>
    </row>
    <row r="483" spans="2:18" x14ac:dyDescent="0.25">
      <c r="B483" s="78">
        <v>478</v>
      </c>
      <c r="C483" s="19" t="str">
        <f>IFERROR(INDEX(B2B!A:F,MATCH('B2B Pin Table'!B483,B2B!A:A,0),6),"---")</f>
        <v>PWR</v>
      </c>
      <c r="D483" s="19" t="str">
        <f>IFERROR(IF((COUNTIF(B2B!A479:K479,H481)&lt;0),"---",INDEX(B2B!A:K,MATCH('B2B Pin Table'!B483,B2B!A:A,0),2)),"---")</f>
        <v>J2</v>
      </c>
      <c r="E483" s="19" t="str">
        <f>IFERROR(IF((COUNTIF(B2B!A479:K479,H481)&lt;0),"---",INDEX(B2B!A:K,MATCH('B2B Pin Table'!B483,B2B!A:A,0),3)),"---")</f>
        <v>D58</v>
      </c>
      <c r="F483" s="19" t="str">
        <f>IFERROR(IF((COUNTIF(B2B!A479:K479,L481)&lt;0),"---",INDEX(B2B!A:K,MATCH('B2B Pin Table'!B483,B2B!A:A,0),4)),"---")</f>
        <v>J2</v>
      </c>
      <c r="G483" s="19" t="str">
        <f>IFERROR(IF((COUNTIF(B2B!A479:K479,L481)&lt;0),"---",INDEX(B2B!A:K,MATCH('B2B Pin Table'!B483,B2B!A:A,0),5)),"---")</f>
        <v>D58</v>
      </c>
      <c r="H483" s="59" t="str">
        <f>IFERROR(IF(VLOOKUP($D483&amp;"-"&amp;$E483,IF($H$4="TEB0187_REV01",CALC_CONN_TEB0187_REV01!$F:$I),4,0)="--","---",IF($H$4="TEB0187_REV01",CALC_CONN_TEB0187_REV01!$G483&amp; " --&gt; " &amp;CALC_CONN_TEB0187_REV01!$I483&amp; " --&gt; ")),"---")</f>
        <v>---</v>
      </c>
      <c r="I483" s="19" t="str">
        <f>IFERROR(IF(VLOOKUP($D483&amp;"-"&amp;$E483,IF($H$4="TEB0187_REV01",CALC_CONN_TEB0187_REV01!$F:$H),3,0)="--",VLOOKUP($D483&amp;"-"&amp;$E483,IF($H$4="TEB0187_REV01",CALC_CONN_TEB0187_REV01!$F:$H),2,0),VLOOKUP($D483&amp;"-"&amp;$E483,IF($H$4="TEB0187_REV01",CALC_CONN_TEB0187_REV01!$F:$H),3,0)),"---")</f>
        <v>---</v>
      </c>
      <c r="J483" s="19" t="str">
        <f>IFERROR(VLOOKUP(I483,IF($H$4="TEB0187_REV01",RAW_c_TEB0187_REV01!$AE:$AM),9,0),"---")</f>
        <v>---</v>
      </c>
      <c r="K483" s="19" t="str">
        <f>IFERROR(VLOOKUP(D483&amp;"-"&amp;E483,IF($H$4="TEB0187_REV01",RAW_c_TEB0187_REV01!$AD:$AK,"???"),6,0),"---")</f>
        <v>---</v>
      </c>
      <c r="L483" s="19" t="str">
        <f>IFERROR(VLOOKUP(D483&amp;"-"&amp;E483,IF($H$4="TEB0187_REV01",RAW_c_TEB0187_REV01!$AD:$AL,"???"),9,0),"---")</f>
        <v>---</v>
      </c>
      <c r="M483" s="19" t="str">
        <f>IFERROR(IF(VLOOKUP($F483&amp;"-"&amp;$G483,IF($M$4="TEI0187_REV01",RAW_m_TEI0187_REV01!$F:$AU),43,0)="--","---",IF($M$4="TEI0187_REV01",RAW_m_TEI0187_REV01!$AT483&amp; " --&gt; " &amp;RAW_m_TEI0187_REV01!$AU483&amp; " --&gt; ")),"---")</f>
        <v>---</v>
      </c>
      <c r="N483" s="19" t="str">
        <f>IFERROR(VLOOKUP(F483&amp;"-"&amp;G483,IF($M$4="TEI0187_REV01",RAW_m_TEI0187_REV01!$AD:$AJ),7,0),"---")</f>
        <v>---</v>
      </c>
      <c r="O483" s="19" t="str">
        <f>IFERROR(VLOOKUP(N483,IF($M$4="TEI0187_REV01",RAW_m_TEI0187_REV01!$AJ:$AK),2,0),"---")</f>
        <v>---</v>
      </c>
      <c r="P483" s="19" t="str">
        <f>IFERROR(VLOOKUP(F483&amp;"-"&amp;G483,IF($M$4="TEI0187_REV01",RAW_m_TEI0187_REV01!$AD:$AG),3,0),"---")</f>
        <v>---</v>
      </c>
      <c r="Q483" s="19" t="str">
        <f>IFERROR(VLOOKUP(N483,IF($M$4="TEI0187_REV01",RAW_m_TEI0187_REV01!$AE:$AH),4,0),"---")</f>
        <v>---</v>
      </c>
      <c r="R483" s="19" t="str">
        <f>IFERROR(VLOOKUP(F483&amp;"-"&amp;G483,IF($M$4="TEI0187_REV01",RAW_m_TEI0187_REV01!$AD:$AG),4,0),"---")</f>
        <v>---</v>
      </c>
    </row>
    <row r="484" spans="2:18" x14ac:dyDescent="0.25">
      <c r="B484" s="78">
        <v>479</v>
      </c>
      <c r="C484" s="19" t="str">
        <f>IFERROR(INDEX(B2B!A:F,MATCH('B2B Pin Table'!B484,B2B!A:A,0),6),"---")</f>
        <v>PWR</v>
      </c>
      <c r="D484" s="19" t="str">
        <f>IFERROR(IF((COUNTIF(B2B!A480:K480,H482)&lt;0),"---",INDEX(B2B!A:K,MATCH('B2B Pin Table'!B484,B2B!A:A,0),2)),"---")</f>
        <v>J2</v>
      </c>
      <c r="E484" s="19" t="str">
        <f>IFERROR(IF((COUNTIF(B2B!A480:K480,H482)&lt;0),"---",INDEX(B2B!A:K,MATCH('B2B Pin Table'!B484,B2B!A:A,0),3)),"---")</f>
        <v>D59</v>
      </c>
      <c r="F484" s="19" t="str">
        <f>IFERROR(IF((COUNTIF(B2B!A480:K480,L482)&lt;0),"---",INDEX(B2B!A:K,MATCH('B2B Pin Table'!B484,B2B!A:A,0),4)),"---")</f>
        <v>J2</v>
      </c>
      <c r="G484" s="19" t="str">
        <f>IFERROR(IF((COUNTIF(B2B!A480:K480,L482)&lt;0),"---",INDEX(B2B!A:K,MATCH('B2B Pin Table'!B484,B2B!A:A,0),5)),"---")</f>
        <v>D59</v>
      </c>
      <c r="H484" s="59" t="str">
        <f>IFERROR(IF(VLOOKUP($D484&amp;"-"&amp;$E484,IF($H$4="TEB0187_REV01",CALC_CONN_TEB0187_REV01!$F:$I),4,0)="--","---",IF($H$4="TEB0187_REV01",CALC_CONN_TEB0187_REV01!$G484&amp; " --&gt; " &amp;CALC_CONN_TEB0187_REV01!$I484&amp; " --&gt; ")),"---")</f>
        <v>---</v>
      </c>
      <c r="I484" s="19" t="str">
        <f>IFERROR(IF(VLOOKUP($D484&amp;"-"&amp;$E484,IF($H$4="TEB0187_REV01",CALC_CONN_TEB0187_REV01!$F:$H),3,0)="--",VLOOKUP($D484&amp;"-"&amp;$E484,IF($H$4="TEB0187_REV01",CALC_CONN_TEB0187_REV01!$F:$H),2,0),VLOOKUP($D484&amp;"-"&amp;$E484,IF($H$4="TEB0187_REV01",CALC_CONN_TEB0187_REV01!$F:$H),3,0)),"---")</f>
        <v>---</v>
      </c>
      <c r="J484" s="19" t="str">
        <f>IFERROR(VLOOKUP(I484,IF($H$4="TEB0187_REV01",RAW_c_TEB0187_REV01!$AE:$AM),9,0),"---")</f>
        <v>---</v>
      </c>
      <c r="K484" s="19" t="str">
        <f>IFERROR(VLOOKUP(D484&amp;"-"&amp;E484,IF($H$4="TEB0187_REV01",RAW_c_TEB0187_REV01!$AD:$AK,"???"),6,0),"---")</f>
        <v>---</v>
      </c>
      <c r="L484" s="19" t="str">
        <f>IFERROR(VLOOKUP(D484&amp;"-"&amp;E484,IF($H$4="TEB0187_REV01",RAW_c_TEB0187_REV01!$AD:$AL,"???"),9,0),"---")</f>
        <v>---</v>
      </c>
      <c r="M484" s="19" t="str">
        <f>IFERROR(IF(VLOOKUP($F484&amp;"-"&amp;$G484,IF($M$4="TEI0187_REV01",RAW_m_TEI0187_REV01!$F:$AU),43,0)="--","---",IF($M$4="TEI0187_REV01",RAW_m_TEI0187_REV01!$AT484&amp; " --&gt; " &amp;RAW_m_TEI0187_REV01!$AU484&amp; " --&gt; ")),"---")</f>
        <v>---</v>
      </c>
      <c r="N484" s="19" t="str">
        <f>IFERROR(VLOOKUP(F484&amp;"-"&amp;G484,IF($M$4="TEI0187_REV01",RAW_m_TEI0187_REV01!$AD:$AJ),7,0),"---")</f>
        <v>---</v>
      </c>
      <c r="O484" s="19" t="str">
        <f>IFERROR(VLOOKUP(N484,IF($M$4="TEI0187_REV01",RAW_m_TEI0187_REV01!$AJ:$AK),2,0),"---")</f>
        <v>---</v>
      </c>
      <c r="P484" s="19" t="str">
        <f>IFERROR(VLOOKUP(F484&amp;"-"&amp;G484,IF($M$4="TEI0187_REV01",RAW_m_TEI0187_REV01!$AD:$AG),3,0),"---")</f>
        <v>---</v>
      </c>
      <c r="Q484" s="19" t="str">
        <f>IFERROR(VLOOKUP(N484,IF($M$4="TEI0187_REV01",RAW_m_TEI0187_REV01!$AE:$AH),4,0),"---")</f>
        <v>---</v>
      </c>
      <c r="R484" s="19" t="str">
        <f>IFERROR(VLOOKUP(F484&amp;"-"&amp;G484,IF($M$4="TEI0187_REV01",RAW_m_TEI0187_REV01!$AD:$AG),4,0),"---")</f>
        <v>---</v>
      </c>
    </row>
    <row r="485" spans="2:18" x14ac:dyDescent="0.25">
      <c r="B485" s="78">
        <v>480</v>
      </c>
      <c r="C485" s="19" t="str">
        <f>IFERROR(INDEX(B2B!A:F,MATCH('B2B Pin Table'!B485,B2B!A:A,0),6),"---")</f>
        <v>PWR</v>
      </c>
      <c r="D485" s="19" t="str">
        <f>IFERROR(IF((COUNTIF(B2B!A481:K481,H483)&lt;0),"---",INDEX(B2B!A:K,MATCH('B2B Pin Table'!B485,B2B!A:A,0),2)),"---")</f>
        <v>J2</v>
      </c>
      <c r="E485" s="19" t="str">
        <f>IFERROR(IF((COUNTIF(B2B!A481:K481,H483)&lt;0),"---",INDEX(B2B!A:K,MATCH('B2B Pin Table'!B485,B2B!A:A,0),3)),"---")</f>
        <v>D60</v>
      </c>
      <c r="F485" s="19" t="str">
        <f>IFERROR(IF((COUNTIF(B2B!A481:K481,L483)&lt;0),"---",INDEX(B2B!A:K,MATCH('B2B Pin Table'!B485,B2B!A:A,0),4)),"---")</f>
        <v>J2</v>
      </c>
      <c r="G485" s="19" t="str">
        <f>IFERROR(IF((COUNTIF(B2B!A481:K481,L483)&lt;0),"---",INDEX(B2B!A:K,MATCH('B2B Pin Table'!B485,B2B!A:A,0),5)),"---")</f>
        <v>D60</v>
      </c>
      <c r="H485" s="59" t="str">
        <f>IFERROR(IF(VLOOKUP($D485&amp;"-"&amp;$E485,IF($H$4="TEB0187_REV01",CALC_CONN_TEB0187_REV01!$F:$I),4,0)="--","---",IF($H$4="TEB0187_REV01",CALC_CONN_TEB0187_REV01!$G485&amp; " --&gt; " &amp;CALC_CONN_TEB0187_REV01!$I485&amp; " --&gt; ")),"---")</f>
        <v>---</v>
      </c>
      <c r="I485" s="19" t="str">
        <f>IFERROR(IF(VLOOKUP($D485&amp;"-"&amp;$E485,IF($H$4="TEB0187_REV01",CALC_CONN_TEB0187_REV01!$F:$H),3,0)="--",VLOOKUP($D485&amp;"-"&amp;$E485,IF($H$4="TEB0187_REV01",CALC_CONN_TEB0187_REV01!$F:$H),2,0),VLOOKUP($D485&amp;"-"&amp;$E485,IF($H$4="TEB0187_REV01",CALC_CONN_TEB0187_REV01!$F:$H),3,0)),"---")</f>
        <v>---</v>
      </c>
      <c r="J485" s="19" t="str">
        <f>IFERROR(VLOOKUP(I485,IF($H$4="TEB0187_REV01",RAW_c_TEB0187_REV01!$AE:$AM),9,0),"---")</f>
        <v>---</v>
      </c>
      <c r="K485" s="19" t="str">
        <f>IFERROR(VLOOKUP(D485&amp;"-"&amp;E485,IF($H$4="TEB0187_REV01",RAW_c_TEB0187_REV01!$AD:$AK,"???"),6,0),"---")</f>
        <v>---</v>
      </c>
      <c r="L485" s="19" t="str">
        <f>IFERROR(VLOOKUP(D485&amp;"-"&amp;E485,IF($H$4="TEB0187_REV01",RAW_c_TEB0187_REV01!$AD:$AL,"???"),9,0),"---")</f>
        <v>---</v>
      </c>
      <c r="M485" s="19" t="str">
        <f>IFERROR(IF(VLOOKUP($F485&amp;"-"&amp;$G485,IF($M$4="TEI0187_REV01",RAW_m_TEI0187_REV01!$F:$AU),43,0)="--","---",IF($M$4="TEI0187_REV01",RAW_m_TEI0187_REV01!$AT485&amp; " --&gt; " &amp;RAW_m_TEI0187_REV01!$AU485&amp; " --&gt; ")),"---")</f>
        <v>---</v>
      </c>
      <c r="N485" s="19" t="str">
        <f>IFERROR(VLOOKUP(F485&amp;"-"&amp;G485,IF($M$4="TEI0187_REV01",RAW_m_TEI0187_REV01!$AD:$AJ),7,0),"---")</f>
        <v>---</v>
      </c>
      <c r="O485" s="19" t="str">
        <f>IFERROR(VLOOKUP(N485,IF($M$4="TEI0187_REV01",RAW_m_TEI0187_REV01!$AJ:$AK),2,0),"---")</f>
        <v>---</v>
      </c>
      <c r="P485" s="19" t="str">
        <f>IFERROR(VLOOKUP(F485&amp;"-"&amp;G485,IF($M$4="TEI0187_REV01",RAW_m_TEI0187_REV01!$AD:$AG),3,0),"---")</f>
        <v>---</v>
      </c>
      <c r="Q485" s="19" t="str">
        <f>IFERROR(VLOOKUP(N485,IF($M$4="TEI0187_REV01",RAW_m_TEI0187_REV01!$AE:$AH),4,0),"---")</f>
        <v>---</v>
      </c>
      <c r="R485" s="19" t="str">
        <f>IFERROR(VLOOKUP(F485&amp;"-"&amp;G485,IF($M$4="TEI0187_REV01",RAW_m_TEI0187_REV01!$AD:$AG),4,0),"---")</f>
        <v>---</v>
      </c>
    </row>
    <row r="486" spans="2:18" x14ac:dyDescent="0.25">
      <c r="B486" s="78">
        <v>481</v>
      </c>
      <c r="C486" s="19" t="str">
        <f>IFERROR(INDEX(B2B!A:F,MATCH('B2B Pin Table'!B486,B2B!A:A,0),6),"---")</f>
        <v>IO</v>
      </c>
      <c r="D486" s="19" t="str">
        <f>IFERROR(IF((COUNTIF(B2B!A482:K482,H484)&lt;0),"---",INDEX(B2B!A:K,MATCH('B2B Pin Table'!B486,B2B!A:A,0),2)),"---")</f>
        <v>J3</v>
      </c>
      <c r="E486" s="19" t="str">
        <f>IFERROR(IF((COUNTIF(B2B!A482:K482,H484)&lt;0),"---",INDEX(B2B!A:K,MATCH('B2B Pin Table'!B486,B2B!A:A,0),3)),"---")</f>
        <v>A1</v>
      </c>
      <c r="F486" s="19" t="str">
        <f>IFERROR(IF((COUNTIF(B2B!A482:K482,L484)&lt;0),"---",INDEX(B2B!A:K,MATCH('B2B Pin Table'!B486,B2B!A:A,0),4)),"---")</f>
        <v>J3</v>
      </c>
      <c r="G486" s="19" t="str">
        <f>IFERROR(IF((COUNTIF(B2B!A482:K482,L484)&lt;0),"---",INDEX(B2B!A:K,MATCH('B2B Pin Table'!B486,B2B!A:A,0),5)),"---")</f>
        <v>A1</v>
      </c>
      <c r="H486" s="59" t="str">
        <f>IFERROR(IF(VLOOKUP($D486&amp;"-"&amp;$E486,IF($H$4="TEB0187_REV01",CALC_CONN_TEB0187_REV01!$F:$I),4,0)="--","---",IF($H$4="TEB0187_REV01",CALC_CONN_TEB0187_REV01!$G486&amp; " --&gt; " &amp;CALC_CONN_TEB0187_REV01!$I486&amp; " --&gt; ")),"---")</f>
        <v>---</v>
      </c>
      <c r="I486" s="19" t="str">
        <f>IFERROR(IF(VLOOKUP($D486&amp;"-"&amp;$E486,IF($H$4="TEB0187_REV01",CALC_CONN_TEB0187_REV01!$F:$H),3,0)="--",VLOOKUP($D486&amp;"-"&amp;$E486,IF($H$4="TEB0187_REV01",CALC_CONN_TEB0187_REV01!$F:$H),2,0),VLOOKUP($D486&amp;"-"&amp;$E486,IF($H$4="TEB0187_REV01",CALC_CONN_TEB0187_REV01!$F:$H),3,0)),"---")</f>
        <v>---</v>
      </c>
      <c r="J486" s="19" t="str">
        <f>IFERROR(VLOOKUP(I486,IF($H$4="TEB0187_REV01",RAW_c_TEB0187_REV01!$AE:$AM),9,0),"---")</f>
        <v>---</v>
      </c>
      <c r="K486" s="19" t="str">
        <f>IFERROR(VLOOKUP(D486&amp;"-"&amp;E486,IF($H$4="TEB0187_REV01",RAW_c_TEB0187_REV01!$AD:$AK,"???"),6,0),"---")</f>
        <v>---</v>
      </c>
      <c r="L486" s="19" t="str">
        <f>IFERROR(VLOOKUP(D486&amp;"-"&amp;E486,IF($H$4="TEB0187_REV01",RAW_c_TEB0187_REV01!$AD:$AL,"???"),9,0),"---")</f>
        <v>---</v>
      </c>
      <c r="M486" s="19" t="str">
        <f>IFERROR(IF(VLOOKUP($F486&amp;"-"&amp;$G486,IF($M$4="TEI0187_REV01",RAW_m_TEI0187_REV01!$F:$AU),43,0)="--","---",IF($M$4="TEI0187_REV01",RAW_m_TEI0187_REV01!$AT486&amp; " --&gt; " &amp;RAW_m_TEI0187_REV01!$AU486&amp; " --&gt; ")),"---")</f>
        <v>---</v>
      </c>
      <c r="N486" s="19" t="str">
        <f>IFERROR(VLOOKUP(F486&amp;"-"&amp;G486,IF($M$4="TEI0187_REV01",RAW_m_TEI0187_REV01!$AD:$AJ),7,0),"---")</f>
        <v>---</v>
      </c>
      <c r="O486" s="19" t="str">
        <f>IFERROR(VLOOKUP(N486,IF($M$4="TEI0187_REV01",RAW_m_TEI0187_REV01!$AJ:$AK),2,0),"---")</f>
        <v>---</v>
      </c>
      <c r="P486" s="19" t="str">
        <f>IFERROR(VLOOKUP(F486&amp;"-"&amp;G486,IF($M$4="TEI0187_REV01",RAW_m_TEI0187_REV01!$AD:$AG),3,0),"---")</f>
        <v>---</v>
      </c>
      <c r="Q486" s="19" t="str">
        <f>IFERROR(VLOOKUP(N486,IF($M$4="TEI0187_REV01",RAW_m_TEI0187_REV01!$AE:$AH),4,0),"---")</f>
        <v>---</v>
      </c>
      <c r="R486" s="19" t="str">
        <f>IFERROR(VLOOKUP(F486&amp;"-"&amp;G486,IF($M$4="TEI0187_REV01",RAW_m_TEI0187_REV01!$AD:$AG),4,0),"---")</f>
        <v>---</v>
      </c>
    </row>
    <row r="487" spans="2:18" x14ac:dyDescent="0.25">
      <c r="B487" s="78">
        <v>482</v>
      </c>
      <c r="C487" s="19" t="str">
        <f>IFERROR(INDEX(B2B!A:F,MATCH('B2B Pin Table'!B487,B2B!A:A,0),6),"---")</f>
        <v>IO</v>
      </c>
      <c r="D487" s="19" t="str">
        <f>IFERROR(IF((COUNTIF(B2B!A483:K483,H485)&lt;0),"---",INDEX(B2B!A:K,MATCH('B2B Pin Table'!B487,B2B!A:A,0),2)),"---")</f>
        <v>J3</v>
      </c>
      <c r="E487" s="19" t="str">
        <f>IFERROR(IF((COUNTIF(B2B!A483:K483,H485)&lt;0),"---",INDEX(B2B!A:K,MATCH('B2B Pin Table'!B487,B2B!A:A,0),3)),"---")</f>
        <v>A2</v>
      </c>
      <c r="F487" s="19" t="str">
        <f>IFERROR(IF((COUNTIF(B2B!A483:K483,L485)&lt;0),"---",INDEX(B2B!A:K,MATCH('B2B Pin Table'!B487,B2B!A:A,0),4)),"---")</f>
        <v>J3</v>
      </c>
      <c r="G487" s="19" t="str">
        <f>IFERROR(IF((COUNTIF(B2B!A483:K483,L485)&lt;0),"---",INDEX(B2B!A:K,MATCH('B2B Pin Table'!B487,B2B!A:A,0),5)),"---")</f>
        <v>A2</v>
      </c>
      <c r="H487" s="59" t="str">
        <f>IFERROR(IF(VLOOKUP($D487&amp;"-"&amp;$E487,IF($H$4="TEB0187_REV01",CALC_CONN_TEB0187_REV01!$F:$I),4,0)="--","---",IF($H$4="TEB0187_REV01",CALC_CONN_TEB0187_REV01!$G487&amp; " --&gt; " &amp;CALC_CONN_TEB0187_REV01!$I487&amp; " --&gt; ")),"---")</f>
        <v>---</v>
      </c>
      <c r="I487" s="19" t="str">
        <f>IFERROR(IF(VLOOKUP($D487&amp;"-"&amp;$E487,IF($H$4="TEB0187_REV01",CALC_CONN_TEB0187_REV01!$F:$H),3,0)="--",VLOOKUP($D487&amp;"-"&amp;$E487,IF($H$4="TEB0187_REV01",CALC_CONN_TEB0187_REV01!$F:$H),2,0),VLOOKUP($D487&amp;"-"&amp;$E487,IF($H$4="TEB0187_REV01",CALC_CONN_TEB0187_REV01!$F:$H),3,0)),"---")</f>
        <v>---</v>
      </c>
      <c r="J487" s="19" t="str">
        <f>IFERROR(VLOOKUP(I487,IF($H$4="TEB0187_REV01",RAW_c_TEB0187_REV01!$AE:$AM),9,0),"---")</f>
        <v>---</v>
      </c>
      <c r="K487" s="19" t="str">
        <f>IFERROR(VLOOKUP(D487&amp;"-"&amp;E487,IF($H$4="TEB0187_REV01",RAW_c_TEB0187_REV01!$AD:$AK,"???"),6,0),"---")</f>
        <v>---</v>
      </c>
      <c r="L487" s="19" t="str">
        <f>IFERROR(VLOOKUP(D487&amp;"-"&amp;E487,IF($H$4="TEB0187_REV01",RAW_c_TEB0187_REV01!$AD:$AL,"???"),9,0),"---")</f>
        <v>---</v>
      </c>
      <c r="M487" s="19" t="str">
        <f>IFERROR(IF(VLOOKUP($F487&amp;"-"&amp;$G487,IF($M$4="TEI0187_REV01",RAW_m_TEI0187_REV01!$F:$AU),43,0)="--","---",IF($M$4="TEI0187_REV01",RAW_m_TEI0187_REV01!$AT487&amp; " --&gt; " &amp;RAW_m_TEI0187_REV01!$AU487&amp; " --&gt; ")),"---")</f>
        <v>---</v>
      </c>
      <c r="N487" s="19" t="str">
        <f>IFERROR(VLOOKUP(F487&amp;"-"&amp;G487,IF($M$4="TEI0187_REV01",RAW_m_TEI0187_REV01!$AD:$AJ),7,0),"---")</f>
        <v>---</v>
      </c>
      <c r="O487" s="19" t="str">
        <f>IFERROR(VLOOKUP(N487,IF($M$4="TEI0187_REV01",RAW_m_TEI0187_REV01!$AJ:$AK),2,0),"---")</f>
        <v>---</v>
      </c>
      <c r="P487" s="19" t="str">
        <f>IFERROR(VLOOKUP(F487&amp;"-"&amp;G487,IF($M$4="TEI0187_REV01",RAW_m_TEI0187_REV01!$AD:$AG),3,0),"---")</f>
        <v>---</v>
      </c>
      <c r="Q487" s="19" t="str">
        <f>IFERROR(VLOOKUP(N487,IF($M$4="TEI0187_REV01",RAW_m_TEI0187_REV01!$AE:$AH),4,0),"---")</f>
        <v>---</v>
      </c>
      <c r="R487" s="19" t="str">
        <f>IFERROR(VLOOKUP(F487&amp;"-"&amp;G487,IF($M$4="TEI0187_REV01",RAW_m_TEI0187_REV01!$AD:$AG),4,0),"---")</f>
        <v>---</v>
      </c>
    </row>
    <row r="488" spans="2:18" x14ac:dyDescent="0.25">
      <c r="B488" s="78">
        <v>483</v>
      </c>
      <c r="C488" s="19" t="str">
        <f>IFERROR(INDEX(B2B!A:F,MATCH('B2B Pin Table'!B488,B2B!A:A,0),6),"---")</f>
        <v>GND</v>
      </c>
      <c r="D488" s="19" t="str">
        <f>IFERROR(IF((COUNTIF(B2B!A484:K484,H486)&lt;0),"---",INDEX(B2B!A:K,MATCH('B2B Pin Table'!B488,B2B!A:A,0),2)),"---")</f>
        <v>J3</v>
      </c>
      <c r="E488" s="19" t="str">
        <f>IFERROR(IF((COUNTIF(B2B!A484:K484,H486)&lt;0),"---",INDEX(B2B!A:K,MATCH('B2B Pin Table'!B488,B2B!A:A,0),3)),"---")</f>
        <v>A3</v>
      </c>
      <c r="F488" s="19" t="str">
        <f>IFERROR(IF((COUNTIF(B2B!A484:K484,L486)&lt;0),"---",INDEX(B2B!A:K,MATCH('B2B Pin Table'!B488,B2B!A:A,0),4)),"---")</f>
        <v>J3</v>
      </c>
      <c r="G488" s="19" t="str">
        <f>IFERROR(IF((COUNTIF(B2B!A484:K484,L486)&lt;0),"---",INDEX(B2B!A:K,MATCH('B2B Pin Table'!B488,B2B!A:A,0),5)),"---")</f>
        <v>A3</v>
      </c>
      <c r="H488" s="59" t="str">
        <f>IFERROR(IF(VLOOKUP($D488&amp;"-"&amp;$E488,IF($H$4="TEB0187_REV01",CALC_CONN_TEB0187_REV01!$F:$I),4,0)="--","---",IF($H$4="TEB0187_REV01",CALC_CONN_TEB0187_REV01!$G488&amp; " --&gt; " &amp;CALC_CONN_TEB0187_REV01!$I488&amp; " --&gt; ")),"---")</f>
        <v>---</v>
      </c>
      <c r="I488" s="19" t="str">
        <f>IFERROR(IF(VLOOKUP($D488&amp;"-"&amp;$E488,IF($H$4="TEB0187_REV01",CALC_CONN_TEB0187_REV01!$F:$H),3,0)="--",VLOOKUP($D488&amp;"-"&amp;$E488,IF($H$4="TEB0187_REV01",CALC_CONN_TEB0187_REV01!$F:$H),2,0),VLOOKUP($D488&amp;"-"&amp;$E488,IF($H$4="TEB0187_REV01",CALC_CONN_TEB0187_REV01!$F:$H),3,0)),"---")</f>
        <v>---</v>
      </c>
      <c r="J488" s="19" t="str">
        <f>IFERROR(VLOOKUP(I488,IF($H$4="TEB0187_REV01",RAW_c_TEB0187_REV01!$AE:$AM),9,0),"---")</f>
        <v>---</v>
      </c>
      <c r="K488" s="19" t="str">
        <f>IFERROR(VLOOKUP(D488&amp;"-"&amp;E488,IF($H$4="TEB0187_REV01",RAW_c_TEB0187_REV01!$AD:$AK,"???"),6,0),"---")</f>
        <v>---</v>
      </c>
      <c r="L488" s="19" t="str">
        <f>IFERROR(VLOOKUP(D488&amp;"-"&amp;E488,IF($H$4="TEB0187_REV01",RAW_c_TEB0187_REV01!$AD:$AL,"???"),9,0),"---")</f>
        <v>---</v>
      </c>
      <c r="M488" s="19" t="str">
        <f>IFERROR(IF(VLOOKUP($F488&amp;"-"&amp;$G488,IF($M$4="TEI0187_REV01",RAW_m_TEI0187_REV01!$F:$AU),43,0)="--","---",IF($M$4="TEI0187_REV01",RAW_m_TEI0187_REV01!$AT488&amp; " --&gt; " &amp;RAW_m_TEI0187_REV01!$AU488&amp; " --&gt; ")),"---")</f>
        <v>---</v>
      </c>
      <c r="N488" s="19" t="str">
        <f>IFERROR(VLOOKUP(F488&amp;"-"&amp;G488,IF($M$4="TEI0187_REV01",RAW_m_TEI0187_REV01!$AD:$AJ),7,0),"---")</f>
        <v>---</v>
      </c>
      <c r="O488" s="19" t="str">
        <f>IFERROR(VLOOKUP(N488,IF($M$4="TEI0187_REV01",RAW_m_TEI0187_REV01!$AJ:$AK),2,0),"---")</f>
        <v>---</v>
      </c>
      <c r="P488" s="19" t="str">
        <f>IFERROR(VLOOKUP(F488&amp;"-"&amp;G488,IF($M$4="TEI0187_REV01",RAW_m_TEI0187_REV01!$AD:$AG),3,0),"---")</f>
        <v>---</v>
      </c>
      <c r="Q488" s="19" t="str">
        <f>IFERROR(VLOOKUP(N488,IF($M$4="TEI0187_REV01",RAW_m_TEI0187_REV01!$AE:$AH),4,0),"---")</f>
        <v>---</v>
      </c>
      <c r="R488" s="19" t="str">
        <f>IFERROR(VLOOKUP(F488&amp;"-"&amp;G488,IF($M$4="TEI0187_REV01",RAW_m_TEI0187_REV01!$AD:$AG),4,0),"---")</f>
        <v>---</v>
      </c>
    </row>
    <row r="489" spans="2:18" x14ac:dyDescent="0.25">
      <c r="B489" s="78">
        <v>484</v>
      </c>
      <c r="C489" s="19" t="str">
        <f>IFERROR(INDEX(B2B!A:F,MATCH('B2B Pin Table'!B489,B2B!A:A,0),6),"---")</f>
        <v>GND</v>
      </c>
      <c r="D489" s="19" t="str">
        <f>IFERROR(IF((COUNTIF(B2B!A485:K485,H487)&lt;0),"---",INDEX(B2B!A:K,MATCH('B2B Pin Table'!B489,B2B!A:A,0),2)),"---")</f>
        <v>J3</v>
      </c>
      <c r="E489" s="19" t="str">
        <f>IFERROR(IF((COUNTIF(B2B!A485:K485,H487)&lt;0),"---",INDEX(B2B!A:K,MATCH('B2B Pin Table'!B489,B2B!A:A,0),3)),"---")</f>
        <v>A4</v>
      </c>
      <c r="F489" s="19" t="str">
        <f>IFERROR(IF((COUNTIF(B2B!A485:K485,L487)&lt;0),"---",INDEX(B2B!A:K,MATCH('B2B Pin Table'!B489,B2B!A:A,0),4)),"---")</f>
        <v>J3</v>
      </c>
      <c r="G489" s="19" t="str">
        <f>IFERROR(IF((COUNTIF(B2B!A485:K485,L487)&lt;0),"---",INDEX(B2B!A:K,MATCH('B2B Pin Table'!B489,B2B!A:A,0),5)),"---")</f>
        <v>A4</v>
      </c>
      <c r="H489" s="59" t="str">
        <f>IFERROR(IF(VLOOKUP($D489&amp;"-"&amp;$E489,IF($H$4="TEB0187_REV01",CALC_CONN_TEB0187_REV01!$F:$I),4,0)="--","---",IF($H$4="TEB0187_REV01",CALC_CONN_TEB0187_REV01!$G489&amp; " --&gt; " &amp;CALC_CONN_TEB0187_REV01!$I489&amp; " --&gt; ")),"---")</f>
        <v>---</v>
      </c>
      <c r="I489" s="19" t="str">
        <f>IFERROR(IF(VLOOKUP($D489&amp;"-"&amp;$E489,IF($H$4="TEB0187_REV01",CALC_CONN_TEB0187_REV01!$F:$H),3,0)="--",VLOOKUP($D489&amp;"-"&amp;$E489,IF($H$4="TEB0187_REV01",CALC_CONN_TEB0187_REV01!$F:$H),2,0),VLOOKUP($D489&amp;"-"&amp;$E489,IF($H$4="TEB0187_REV01",CALC_CONN_TEB0187_REV01!$F:$H),3,0)),"---")</f>
        <v>---</v>
      </c>
      <c r="J489" s="19" t="str">
        <f>IFERROR(VLOOKUP(I489,IF($H$4="TEB0187_REV01",RAW_c_TEB0187_REV01!$AE:$AM),9,0),"---")</f>
        <v>---</v>
      </c>
      <c r="K489" s="19" t="str">
        <f>IFERROR(VLOOKUP(D489&amp;"-"&amp;E489,IF($H$4="TEB0187_REV01",RAW_c_TEB0187_REV01!$AD:$AK,"???"),6,0),"---")</f>
        <v>---</v>
      </c>
      <c r="L489" s="19" t="str">
        <f>IFERROR(VLOOKUP(D489&amp;"-"&amp;E489,IF($H$4="TEB0187_REV01",RAW_c_TEB0187_REV01!$AD:$AL,"???"),9,0),"---")</f>
        <v>---</v>
      </c>
      <c r="M489" s="19" t="str">
        <f>IFERROR(IF(VLOOKUP($F489&amp;"-"&amp;$G489,IF($M$4="TEI0187_REV01",RAW_m_TEI0187_REV01!$F:$AU),43,0)="--","---",IF($M$4="TEI0187_REV01",RAW_m_TEI0187_REV01!$AT489&amp; " --&gt; " &amp;RAW_m_TEI0187_REV01!$AU489&amp; " --&gt; ")),"---")</f>
        <v>---</v>
      </c>
      <c r="N489" s="19" t="str">
        <f>IFERROR(VLOOKUP(F489&amp;"-"&amp;G489,IF($M$4="TEI0187_REV01",RAW_m_TEI0187_REV01!$AD:$AJ),7,0),"---")</f>
        <v>---</v>
      </c>
      <c r="O489" s="19" t="str">
        <f>IFERROR(VLOOKUP(N489,IF($M$4="TEI0187_REV01",RAW_m_TEI0187_REV01!$AJ:$AK),2,0),"---")</f>
        <v>---</v>
      </c>
      <c r="P489" s="19" t="str">
        <f>IFERROR(VLOOKUP(F489&amp;"-"&amp;G489,IF($M$4="TEI0187_REV01",RAW_m_TEI0187_REV01!$AD:$AG),3,0),"---")</f>
        <v>---</v>
      </c>
      <c r="Q489" s="19" t="str">
        <f>IFERROR(VLOOKUP(N489,IF($M$4="TEI0187_REV01",RAW_m_TEI0187_REV01!$AE:$AH),4,0),"---")</f>
        <v>---</v>
      </c>
      <c r="R489" s="19" t="str">
        <f>IFERROR(VLOOKUP(F489&amp;"-"&amp;G489,IF($M$4="TEI0187_REV01",RAW_m_TEI0187_REV01!$AD:$AG),4,0),"---")</f>
        <v>---</v>
      </c>
    </row>
    <row r="490" spans="2:18" x14ac:dyDescent="0.25">
      <c r="B490" s="78">
        <v>485</v>
      </c>
      <c r="C490" s="19" t="str">
        <f>IFERROR(INDEX(B2B!A:F,MATCH('B2B Pin Table'!B490,B2B!A:A,0),6),"---")</f>
        <v>IO</v>
      </c>
      <c r="D490" s="19" t="str">
        <f>IFERROR(IF((COUNTIF(B2B!A486:K486,H488)&lt;0),"---",INDEX(B2B!A:K,MATCH('B2B Pin Table'!B490,B2B!A:A,0),2)),"---")</f>
        <v>J3</v>
      </c>
      <c r="E490" s="19" t="str">
        <f>IFERROR(IF((COUNTIF(B2B!A486:K486,H488)&lt;0),"---",INDEX(B2B!A:K,MATCH('B2B Pin Table'!B490,B2B!A:A,0),3)),"---")</f>
        <v>A5</v>
      </c>
      <c r="F490" s="19" t="str">
        <f>IFERROR(IF((COUNTIF(B2B!A486:K486,L488)&lt;0),"---",INDEX(B2B!A:K,MATCH('B2B Pin Table'!B490,B2B!A:A,0),4)),"---")</f>
        <v>J3</v>
      </c>
      <c r="G490" s="19" t="str">
        <f>IFERROR(IF((COUNTIF(B2B!A486:K486,L488)&lt;0),"---",INDEX(B2B!A:K,MATCH('B2B Pin Table'!B490,B2B!A:A,0),5)),"---")</f>
        <v>A5</v>
      </c>
      <c r="H490" s="59" t="str">
        <f>IFERROR(IF(VLOOKUP($D490&amp;"-"&amp;$E490,IF($H$4="TEB0187_REV01",CALC_CONN_TEB0187_REV01!$F:$I),4,0)="--","---",IF($H$4="TEB0187_REV01",CALC_CONN_TEB0187_REV01!$G490&amp; " --&gt; " &amp;CALC_CONN_TEB0187_REV01!$I490&amp; " --&gt; ")),"---")</f>
        <v>---</v>
      </c>
      <c r="I490" s="19" t="str">
        <f>IFERROR(IF(VLOOKUP($D490&amp;"-"&amp;$E490,IF($H$4="TEB0187_REV01",CALC_CONN_TEB0187_REV01!$F:$H),3,0)="--",VLOOKUP($D490&amp;"-"&amp;$E490,IF($H$4="TEB0187_REV01",CALC_CONN_TEB0187_REV01!$F:$H),2,0),VLOOKUP($D490&amp;"-"&amp;$E490,IF($H$4="TEB0187_REV01",CALC_CONN_TEB0187_REV01!$F:$H),3,0)),"---")</f>
        <v>---</v>
      </c>
      <c r="J490" s="19" t="str">
        <f>IFERROR(VLOOKUP(I490,IF($H$4="TEB0187_REV01",RAW_c_TEB0187_REV01!$AE:$AM),9,0),"---")</f>
        <v>---</v>
      </c>
      <c r="K490" s="19" t="str">
        <f>IFERROR(VLOOKUP(D490&amp;"-"&amp;E490,IF($H$4="TEB0187_REV01",RAW_c_TEB0187_REV01!$AD:$AK,"???"),6,0),"---")</f>
        <v>---</v>
      </c>
      <c r="L490" s="19" t="str">
        <f>IFERROR(VLOOKUP(D490&amp;"-"&amp;E490,IF($H$4="TEB0187_REV01",RAW_c_TEB0187_REV01!$AD:$AL,"???"),9,0),"---")</f>
        <v>---</v>
      </c>
      <c r="M490" s="19" t="str">
        <f>IFERROR(IF(VLOOKUP($F490&amp;"-"&amp;$G490,IF($M$4="TEI0187_REV01",RAW_m_TEI0187_REV01!$F:$AU),43,0)="--","---",IF($M$4="TEI0187_REV01",RAW_m_TEI0187_REV01!$AT490&amp; " --&gt; " &amp;RAW_m_TEI0187_REV01!$AU490&amp; " --&gt; ")),"---")</f>
        <v>---</v>
      </c>
      <c r="N490" s="19" t="str">
        <f>IFERROR(VLOOKUP(F490&amp;"-"&amp;G490,IF($M$4="TEI0187_REV01",RAW_m_TEI0187_REV01!$AD:$AJ),7,0),"---")</f>
        <v>---</v>
      </c>
      <c r="O490" s="19" t="str">
        <f>IFERROR(VLOOKUP(N490,IF($M$4="TEI0187_REV01",RAW_m_TEI0187_REV01!$AJ:$AK),2,0),"---")</f>
        <v>---</v>
      </c>
      <c r="P490" s="19" t="str">
        <f>IFERROR(VLOOKUP(F490&amp;"-"&amp;G490,IF($M$4="TEI0187_REV01",RAW_m_TEI0187_REV01!$AD:$AG),3,0),"---")</f>
        <v>---</v>
      </c>
      <c r="Q490" s="19" t="str">
        <f>IFERROR(VLOOKUP(N490,IF($M$4="TEI0187_REV01",RAW_m_TEI0187_REV01!$AE:$AH),4,0),"---")</f>
        <v>---</v>
      </c>
      <c r="R490" s="19" t="str">
        <f>IFERROR(VLOOKUP(F490&amp;"-"&amp;G490,IF($M$4="TEI0187_REV01",RAW_m_TEI0187_REV01!$AD:$AG),4,0),"---")</f>
        <v>---</v>
      </c>
    </row>
    <row r="491" spans="2:18" x14ac:dyDescent="0.25">
      <c r="B491" s="78">
        <v>486</v>
      </c>
      <c r="C491" s="19" t="str">
        <f>IFERROR(INDEX(B2B!A:F,MATCH('B2B Pin Table'!B491,B2B!A:A,0),6),"---")</f>
        <v>IO</v>
      </c>
      <c r="D491" s="19" t="str">
        <f>IFERROR(IF((COUNTIF(B2B!A487:K487,H489)&lt;0),"---",INDEX(B2B!A:K,MATCH('B2B Pin Table'!B491,B2B!A:A,0),2)),"---")</f>
        <v>J3</v>
      </c>
      <c r="E491" s="19" t="str">
        <f>IFERROR(IF((COUNTIF(B2B!A487:K487,H489)&lt;0),"---",INDEX(B2B!A:K,MATCH('B2B Pin Table'!B491,B2B!A:A,0),3)),"---")</f>
        <v>A6</v>
      </c>
      <c r="F491" s="19" t="str">
        <f>IFERROR(IF((COUNTIF(B2B!A487:K487,L489)&lt;0),"---",INDEX(B2B!A:K,MATCH('B2B Pin Table'!B491,B2B!A:A,0),4)),"---")</f>
        <v>J3</v>
      </c>
      <c r="G491" s="19" t="str">
        <f>IFERROR(IF((COUNTIF(B2B!A487:K487,L489)&lt;0),"---",INDEX(B2B!A:K,MATCH('B2B Pin Table'!B491,B2B!A:A,0),5)),"---")</f>
        <v>A6</v>
      </c>
      <c r="H491" s="59" t="str">
        <f>IFERROR(IF(VLOOKUP($D491&amp;"-"&amp;$E491,IF($H$4="TEB0187_REV01",CALC_CONN_TEB0187_REV01!$F:$I),4,0)="--","---",IF($H$4="TEB0187_REV01",CALC_CONN_TEB0187_REV01!$G491&amp; " --&gt; " &amp;CALC_CONN_TEB0187_REV01!$I491&amp; " --&gt; ")),"---")</f>
        <v>---</v>
      </c>
      <c r="I491" s="19" t="str">
        <f>IFERROR(IF(VLOOKUP($D491&amp;"-"&amp;$E491,IF($H$4="TEB0187_REV01",CALC_CONN_TEB0187_REV01!$F:$H),3,0)="--",VLOOKUP($D491&amp;"-"&amp;$E491,IF($H$4="TEB0187_REV01",CALC_CONN_TEB0187_REV01!$F:$H),2,0),VLOOKUP($D491&amp;"-"&amp;$E491,IF($H$4="TEB0187_REV01",CALC_CONN_TEB0187_REV01!$F:$H),3,0)),"---")</f>
        <v>---</v>
      </c>
      <c r="J491" s="19" t="str">
        <f>IFERROR(VLOOKUP(I491,IF($H$4="TEB0187_REV01",RAW_c_TEB0187_REV01!$AE:$AM),9,0),"---")</f>
        <v>---</v>
      </c>
      <c r="K491" s="19" t="str">
        <f>IFERROR(VLOOKUP(D491&amp;"-"&amp;E491,IF($H$4="TEB0187_REV01",RAW_c_TEB0187_REV01!$AD:$AK,"???"),6,0),"---")</f>
        <v>---</v>
      </c>
      <c r="L491" s="19" t="str">
        <f>IFERROR(VLOOKUP(D491&amp;"-"&amp;E491,IF($H$4="TEB0187_REV01",RAW_c_TEB0187_REV01!$AD:$AL,"???"),9,0),"---")</f>
        <v>---</v>
      </c>
      <c r="M491" s="19" t="str">
        <f>IFERROR(IF(VLOOKUP($F491&amp;"-"&amp;$G491,IF($M$4="TEI0187_REV01",RAW_m_TEI0187_REV01!$F:$AU),43,0)="--","---",IF($M$4="TEI0187_REV01",RAW_m_TEI0187_REV01!$AT491&amp; " --&gt; " &amp;RAW_m_TEI0187_REV01!$AU491&amp; " --&gt; ")),"---")</f>
        <v>---</v>
      </c>
      <c r="N491" s="19" t="str">
        <f>IFERROR(VLOOKUP(F491&amp;"-"&amp;G491,IF($M$4="TEI0187_REV01",RAW_m_TEI0187_REV01!$AD:$AJ),7,0),"---")</f>
        <v>---</v>
      </c>
      <c r="O491" s="19" t="str">
        <f>IFERROR(VLOOKUP(N491,IF($M$4="TEI0187_REV01",RAW_m_TEI0187_REV01!$AJ:$AK),2,0),"---")</f>
        <v>---</v>
      </c>
      <c r="P491" s="19" t="str">
        <f>IFERROR(VLOOKUP(F491&amp;"-"&amp;G491,IF($M$4="TEI0187_REV01",RAW_m_TEI0187_REV01!$AD:$AG),3,0),"---")</f>
        <v>---</v>
      </c>
      <c r="Q491" s="19" t="str">
        <f>IFERROR(VLOOKUP(N491,IF($M$4="TEI0187_REV01",RAW_m_TEI0187_REV01!$AE:$AH),4,0),"---")</f>
        <v>---</v>
      </c>
      <c r="R491" s="19" t="str">
        <f>IFERROR(VLOOKUP(F491&amp;"-"&amp;G491,IF($M$4="TEI0187_REV01",RAW_m_TEI0187_REV01!$AD:$AG),4,0),"---")</f>
        <v>---</v>
      </c>
    </row>
    <row r="492" spans="2:18" x14ac:dyDescent="0.25">
      <c r="B492" s="78">
        <v>487</v>
      </c>
      <c r="C492" s="19" t="str">
        <f>IFERROR(INDEX(B2B!A:F,MATCH('B2B Pin Table'!B492,B2B!A:A,0),6),"---")</f>
        <v>GND</v>
      </c>
      <c r="D492" s="19" t="str">
        <f>IFERROR(IF((COUNTIF(B2B!A488:K488,H490)&lt;0),"---",INDEX(B2B!A:K,MATCH('B2B Pin Table'!B492,B2B!A:A,0),2)),"---")</f>
        <v>J3</v>
      </c>
      <c r="E492" s="19" t="str">
        <f>IFERROR(IF((COUNTIF(B2B!A488:K488,H490)&lt;0),"---",INDEX(B2B!A:K,MATCH('B2B Pin Table'!B492,B2B!A:A,0),3)),"---")</f>
        <v>A7</v>
      </c>
      <c r="F492" s="19" t="str">
        <f>IFERROR(IF((COUNTIF(B2B!A488:K488,L490)&lt;0),"---",INDEX(B2B!A:K,MATCH('B2B Pin Table'!B492,B2B!A:A,0),4)),"---")</f>
        <v>J3</v>
      </c>
      <c r="G492" s="19" t="str">
        <f>IFERROR(IF((COUNTIF(B2B!A488:K488,L490)&lt;0),"---",INDEX(B2B!A:K,MATCH('B2B Pin Table'!B492,B2B!A:A,0),5)),"---")</f>
        <v>A7</v>
      </c>
      <c r="H492" s="59" t="str">
        <f>IFERROR(IF(VLOOKUP($D492&amp;"-"&amp;$E492,IF($H$4="TEB0187_REV01",CALC_CONN_TEB0187_REV01!$F:$I),4,0)="--","---",IF($H$4="TEB0187_REV01",CALC_CONN_TEB0187_REV01!$G492&amp; " --&gt; " &amp;CALC_CONN_TEB0187_REV01!$I492&amp; " --&gt; ")),"---")</f>
        <v>---</v>
      </c>
      <c r="I492" s="19" t="str">
        <f>IFERROR(IF(VLOOKUP($D492&amp;"-"&amp;$E492,IF($H$4="TEB0187_REV01",CALC_CONN_TEB0187_REV01!$F:$H),3,0)="--",VLOOKUP($D492&amp;"-"&amp;$E492,IF($H$4="TEB0187_REV01",CALC_CONN_TEB0187_REV01!$F:$H),2,0),VLOOKUP($D492&amp;"-"&amp;$E492,IF($H$4="TEB0187_REV01",CALC_CONN_TEB0187_REV01!$F:$H),3,0)),"---")</f>
        <v>---</v>
      </c>
      <c r="J492" s="19" t="str">
        <f>IFERROR(VLOOKUP(I492,IF($H$4="TEB0187_REV01",RAW_c_TEB0187_REV01!$AE:$AM),9,0),"---")</f>
        <v>---</v>
      </c>
      <c r="K492" s="19" t="str">
        <f>IFERROR(VLOOKUP(D492&amp;"-"&amp;E492,IF($H$4="TEB0187_REV01",RAW_c_TEB0187_REV01!$AD:$AK,"???"),6,0),"---")</f>
        <v>---</v>
      </c>
      <c r="L492" s="19" t="str">
        <f>IFERROR(VLOOKUP(D492&amp;"-"&amp;E492,IF($H$4="TEB0187_REV01",RAW_c_TEB0187_REV01!$AD:$AL,"???"),9,0),"---")</f>
        <v>---</v>
      </c>
      <c r="M492" s="19" t="str">
        <f>IFERROR(IF(VLOOKUP($F492&amp;"-"&amp;$G492,IF($M$4="TEI0187_REV01",RAW_m_TEI0187_REV01!$F:$AU),43,0)="--","---",IF($M$4="TEI0187_REV01",RAW_m_TEI0187_REV01!$AT492&amp; " --&gt; " &amp;RAW_m_TEI0187_REV01!$AU492&amp; " --&gt; ")),"---")</f>
        <v>---</v>
      </c>
      <c r="N492" s="19" t="str">
        <f>IFERROR(VLOOKUP(F492&amp;"-"&amp;G492,IF($M$4="TEI0187_REV01",RAW_m_TEI0187_REV01!$AD:$AJ),7,0),"---")</f>
        <v>---</v>
      </c>
      <c r="O492" s="19" t="str">
        <f>IFERROR(VLOOKUP(N492,IF($M$4="TEI0187_REV01",RAW_m_TEI0187_REV01!$AJ:$AK),2,0),"---")</f>
        <v>---</v>
      </c>
      <c r="P492" s="19" t="str">
        <f>IFERROR(VLOOKUP(F492&amp;"-"&amp;G492,IF($M$4="TEI0187_REV01",RAW_m_TEI0187_REV01!$AD:$AG),3,0),"---")</f>
        <v>---</v>
      </c>
      <c r="Q492" s="19" t="str">
        <f>IFERROR(VLOOKUP(N492,IF($M$4="TEI0187_REV01",RAW_m_TEI0187_REV01!$AE:$AH),4,0),"---")</f>
        <v>---</v>
      </c>
      <c r="R492" s="19" t="str">
        <f>IFERROR(VLOOKUP(F492&amp;"-"&amp;G492,IF($M$4="TEI0187_REV01",RAW_m_TEI0187_REV01!$AD:$AG),4,0),"---")</f>
        <v>---</v>
      </c>
    </row>
    <row r="493" spans="2:18" x14ac:dyDescent="0.25">
      <c r="B493" s="78">
        <v>488</v>
      </c>
      <c r="C493" s="19" t="str">
        <f>IFERROR(INDEX(B2B!A:F,MATCH('B2B Pin Table'!B493,B2B!A:A,0),6),"---")</f>
        <v>GND</v>
      </c>
      <c r="D493" s="19" t="str">
        <f>IFERROR(IF((COUNTIF(B2B!A489:K489,H491)&lt;0),"---",INDEX(B2B!A:K,MATCH('B2B Pin Table'!B493,B2B!A:A,0),2)),"---")</f>
        <v>J3</v>
      </c>
      <c r="E493" s="19" t="str">
        <f>IFERROR(IF((COUNTIF(B2B!A489:K489,H491)&lt;0),"---",INDEX(B2B!A:K,MATCH('B2B Pin Table'!B493,B2B!A:A,0),3)),"---")</f>
        <v>A8</v>
      </c>
      <c r="F493" s="19" t="str">
        <f>IFERROR(IF((COUNTIF(B2B!A489:K489,L491)&lt;0),"---",INDEX(B2B!A:K,MATCH('B2B Pin Table'!B493,B2B!A:A,0),4)),"---")</f>
        <v>J3</v>
      </c>
      <c r="G493" s="19" t="str">
        <f>IFERROR(IF((COUNTIF(B2B!A489:K489,L491)&lt;0),"---",INDEX(B2B!A:K,MATCH('B2B Pin Table'!B493,B2B!A:A,0),5)),"---")</f>
        <v>A8</v>
      </c>
      <c r="H493" s="59" t="str">
        <f>IFERROR(IF(VLOOKUP($D493&amp;"-"&amp;$E493,IF($H$4="TEB0187_REV01",CALC_CONN_TEB0187_REV01!$F:$I),4,0)="--","---",IF($H$4="TEB0187_REV01",CALC_CONN_TEB0187_REV01!$G493&amp; " --&gt; " &amp;CALC_CONN_TEB0187_REV01!$I493&amp; " --&gt; ")),"---")</f>
        <v>---</v>
      </c>
      <c r="I493" s="19" t="str">
        <f>IFERROR(IF(VLOOKUP($D493&amp;"-"&amp;$E493,IF($H$4="TEB0187_REV01",CALC_CONN_TEB0187_REV01!$F:$H),3,0)="--",VLOOKUP($D493&amp;"-"&amp;$E493,IF($H$4="TEB0187_REV01",CALC_CONN_TEB0187_REV01!$F:$H),2,0),VLOOKUP($D493&amp;"-"&amp;$E493,IF($H$4="TEB0187_REV01",CALC_CONN_TEB0187_REV01!$F:$H),3,0)),"---")</f>
        <v>---</v>
      </c>
      <c r="J493" s="19" t="str">
        <f>IFERROR(VLOOKUP(I493,IF($H$4="TEB0187_REV01",RAW_c_TEB0187_REV01!$AE:$AM),9,0),"---")</f>
        <v>---</v>
      </c>
      <c r="K493" s="19" t="str">
        <f>IFERROR(VLOOKUP(D493&amp;"-"&amp;E493,IF($H$4="TEB0187_REV01",RAW_c_TEB0187_REV01!$AD:$AK,"???"),6,0),"---")</f>
        <v>---</v>
      </c>
      <c r="L493" s="19" t="str">
        <f>IFERROR(VLOOKUP(D493&amp;"-"&amp;E493,IF($H$4="TEB0187_REV01",RAW_c_TEB0187_REV01!$AD:$AL,"???"),9,0),"---")</f>
        <v>---</v>
      </c>
      <c r="M493" s="19" t="str">
        <f>IFERROR(IF(VLOOKUP($F493&amp;"-"&amp;$G493,IF($M$4="TEI0187_REV01",RAW_m_TEI0187_REV01!$F:$AU),43,0)="--","---",IF($M$4="TEI0187_REV01",RAW_m_TEI0187_REV01!$AT493&amp; " --&gt; " &amp;RAW_m_TEI0187_REV01!$AU493&amp; " --&gt; ")),"---")</f>
        <v>---</v>
      </c>
      <c r="N493" s="19" t="str">
        <f>IFERROR(VLOOKUP(F493&amp;"-"&amp;G493,IF($M$4="TEI0187_REV01",RAW_m_TEI0187_REV01!$AD:$AJ),7,0),"---")</f>
        <v>---</v>
      </c>
      <c r="O493" s="19" t="str">
        <f>IFERROR(VLOOKUP(N493,IF($M$4="TEI0187_REV01",RAW_m_TEI0187_REV01!$AJ:$AK),2,0),"---")</f>
        <v>---</v>
      </c>
      <c r="P493" s="19" t="str">
        <f>IFERROR(VLOOKUP(F493&amp;"-"&amp;G493,IF($M$4="TEI0187_REV01",RAW_m_TEI0187_REV01!$AD:$AG),3,0),"---")</f>
        <v>---</v>
      </c>
      <c r="Q493" s="19" t="str">
        <f>IFERROR(VLOOKUP(N493,IF($M$4="TEI0187_REV01",RAW_m_TEI0187_REV01!$AE:$AH),4,0),"---")</f>
        <v>---</v>
      </c>
      <c r="R493" s="19" t="str">
        <f>IFERROR(VLOOKUP(F493&amp;"-"&amp;G493,IF($M$4="TEI0187_REV01",RAW_m_TEI0187_REV01!$AD:$AG),4,0),"---")</f>
        <v>---</v>
      </c>
    </row>
    <row r="494" spans="2:18" x14ac:dyDescent="0.25">
      <c r="B494" s="78">
        <v>489</v>
      </c>
      <c r="C494" s="19" t="str">
        <f>IFERROR(INDEX(B2B!A:F,MATCH('B2B Pin Table'!B494,B2B!A:A,0),6),"---")</f>
        <v>IO</v>
      </c>
      <c r="D494" s="19" t="str">
        <f>IFERROR(IF((COUNTIF(B2B!A490:K490,H492)&lt;0),"---",INDEX(B2B!A:K,MATCH('B2B Pin Table'!B494,B2B!A:A,0),2)),"---")</f>
        <v>J3</v>
      </c>
      <c r="E494" s="19" t="str">
        <f>IFERROR(IF((COUNTIF(B2B!A490:K490,H492)&lt;0),"---",INDEX(B2B!A:K,MATCH('B2B Pin Table'!B494,B2B!A:A,0),3)),"---")</f>
        <v>A9</v>
      </c>
      <c r="F494" s="19" t="str">
        <f>IFERROR(IF((COUNTIF(B2B!A490:K490,L492)&lt;0),"---",INDEX(B2B!A:K,MATCH('B2B Pin Table'!B494,B2B!A:A,0),4)),"---")</f>
        <v>J3</v>
      </c>
      <c r="G494" s="19" t="str">
        <f>IFERROR(IF((COUNTIF(B2B!A490:K490,L492)&lt;0),"---",INDEX(B2B!A:K,MATCH('B2B Pin Table'!B494,B2B!A:A,0),5)),"---")</f>
        <v>A9</v>
      </c>
      <c r="H494" s="59" t="str">
        <f>IFERROR(IF(VLOOKUP($D494&amp;"-"&amp;$E494,IF($H$4="TEB0187_REV01",CALC_CONN_TEB0187_REV01!$F:$I),4,0)="--","---",IF($H$4="TEB0187_REV01",CALC_CONN_TEB0187_REV01!$G494&amp; " --&gt; " &amp;CALC_CONN_TEB0187_REV01!$I494&amp; " --&gt; ")),"---")</f>
        <v>---</v>
      </c>
      <c r="I494" s="19" t="str">
        <f>IFERROR(IF(VLOOKUP($D494&amp;"-"&amp;$E494,IF($H$4="TEB0187_REV01",CALC_CONN_TEB0187_REV01!$F:$H),3,0)="--",VLOOKUP($D494&amp;"-"&amp;$E494,IF($H$4="TEB0187_REV01",CALC_CONN_TEB0187_REV01!$F:$H),2,0),VLOOKUP($D494&amp;"-"&amp;$E494,IF($H$4="TEB0187_REV01",CALC_CONN_TEB0187_REV01!$F:$H),3,0)),"---")</f>
        <v>---</v>
      </c>
      <c r="J494" s="19" t="str">
        <f>IFERROR(VLOOKUP(I494,IF($H$4="TEB0187_REV01",RAW_c_TEB0187_REV01!$AE:$AM),9,0),"---")</f>
        <v>---</v>
      </c>
      <c r="K494" s="19" t="str">
        <f>IFERROR(VLOOKUP(D494&amp;"-"&amp;E494,IF($H$4="TEB0187_REV01",RAW_c_TEB0187_REV01!$AD:$AK,"???"),6,0),"---")</f>
        <v>---</v>
      </c>
      <c r="L494" s="19" t="str">
        <f>IFERROR(VLOOKUP(D494&amp;"-"&amp;E494,IF($H$4="TEB0187_REV01",RAW_c_TEB0187_REV01!$AD:$AL,"???"),9,0),"---")</f>
        <v>---</v>
      </c>
      <c r="M494" s="19" t="str">
        <f>IFERROR(IF(VLOOKUP($F494&amp;"-"&amp;$G494,IF($M$4="TEI0187_REV01",RAW_m_TEI0187_REV01!$F:$AU),43,0)="--","---",IF($M$4="TEI0187_REV01",RAW_m_TEI0187_REV01!$AT494&amp; " --&gt; " &amp;RAW_m_TEI0187_REV01!$AU494&amp; " --&gt; ")),"---")</f>
        <v>---</v>
      </c>
      <c r="N494" s="19" t="str">
        <f>IFERROR(VLOOKUP(F494&amp;"-"&amp;G494,IF($M$4="TEI0187_REV01",RAW_m_TEI0187_REV01!$AD:$AJ),7,0),"---")</f>
        <v>---</v>
      </c>
      <c r="O494" s="19" t="str">
        <f>IFERROR(VLOOKUP(N494,IF($M$4="TEI0187_REV01",RAW_m_TEI0187_REV01!$AJ:$AK),2,0),"---")</f>
        <v>---</v>
      </c>
      <c r="P494" s="19" t="str">
        <f>IFERROR(VLOOKUP(F494&amp;"-"&amp;G494,IF($M$4="TEI0187_REV01",RAW_m_TEI0187_REV01!$AD:$AG),3,0),"---")</f>
        <v>---</v>
      </c>
      <c r="Q494" s="19" t="str">
        <f>IFERROR(VLOOKUP(N494,IF($M$4="TEI0187_REV01",RAW_m_TEI0187_REV01!$AE:$AH),4,0),"---")</f>
        <v>---</v>
      </c>
      <c r="R494" s="19" t="str">
        <f>IFERROR(VLOOKUP(F494&amp;"-"&amp;G494,IF($M$4="TEI0187_REV01",RAW_m_TEI0187_REV01!$AD:$AG),4,0),"---")</f>
        <v>---</v>
      </c>
    </row>
    <row r="495" spans="2:18" x14ac:dyDescent="0.25">
      <c r="B495" s="78">
        <v>490</v>
      </c>
      <c r="C495" s="19" t="str">
        <f>IFERROR(INDEX(B2B!A:F,MATCH('B2B Pin Table'!B495,B2B!A:A,0),6),"---")</f>
        <v>IO</v>
      </c>
      <c r="D495" s="19" t="str">
        <f>IFERROR(IF((COUNTIF(B2B!A491:K491,H493)&lt;0),"---",INDEX(B2B!A:K,MATCH('B2B Pin Table'!B495,B2B!A:A,0),2)),"---")</f>
        <v>J3</v>
      </c>
      <c r="E495" s="19" t="str">
        <f>IFERROR(IF((COUNTIF(B2B!A491:K491,H493)&lt;0),"---",INDEX(B2B!A:K,MATCH('B2B Pin Table'!B495,B2B!A:A,0),3)),"---")</f>
        <v>A10</v>
      </c>
      <c r="F495" s="19" t="str">
        <f>IFERROR(IF((COUNTIF(B2B!A491:K491,L493)&lt;0),"---",INDEX(B2B!A:K,MATCH('B2B Pin Table'!B495,B2B!A:A,0),4)),"---")</f>
        <v>J3</v>
      </c>
      <c r="G495" s="19" t="str">
        <f>IFERROR(IF((COUNTIF(B2B!A491:K491,L493)&lt;0),"---",INDEX(B2B!A:K,MATCH('B2B Pin Table'!B495,B2B!A:A,0),5)),"---")</f>
        <v>A10</v>
      </c>
      <c r="H495" s="59" t="str">
        <f>IFERROR(IF(VLOOKUP($D495&amp;"-"&amp;$E495,IF($H$4="TEB0187_REV01",CALC_CONN_TEB0187_REV01!$F:$I),4,0)="--","---",IF($H$4="TEB0187_REV01",CALC_CONN_TEB0187_REV01!$G495&amp; " --&gt; " &amp;CALC_CONN_TEB0187_REV01!$I495&amp; " --&gt; ")),"---")</f>
        <v>---</v>
      </c>
      <c r="I495" s="19" t="str">
        <f>IFERROR(IF(VLOOKUP($D495&amp;"-"&amp;$E495,IF($H$4="TEB0187_REV01",CALC_CONN_TEB0187_REV01!$F:$H),3,0)="--",VLOOKUP($D495&amp;"-"&amp;$E495,IF($H$4="TEB0187_REV01",CALC_CONN_TEB0187_REV01!$F:$H),2,0),VLOOKUP($D495&amp;"-"&amp;$E495,IF($H$4="TEB0187_REV01",CALC_CONN_TEB0187_REV01!$F:$H),3,0)),"---")</f>
        <v>---</v>
      </c>
      <c r="J495" s="19" t="str">
        <f>IFERROR(VLOOKUP(I495,IF($H$4="TEB0187_REV01",RAW_c_TEB0187_REV01!$AE:$AM),9,0),"---")</f>
        <v>---</v>
      </c>
      <c r="K495" s="19" t="str">
        <f>IFERROR(VLOOKUP(D495&amp;"-"&amp;E495,IF($H$4="TEB0187_REV01",RAW_c_TEB0187_REV01!$AD:$AK,"???"),6,0),"---")</f>
        <v>---</v>
      </c>
      <c r="L495" s="19" t="str">
        <f>IFERROR(VLOOKUP(D495&amp;"-"&amp;E495,IF($H$4="TEB0187_REV01",RAW_c_TEB0187_REV01!$AD:$AL,"???"),9,0),"---")</f>
        <v>---</v>
      </c>
      <c r="M495" s="19" t="str">
        <f>IFERROR(IF(VLOOKUP($F495&amp;"-"&amp;$G495,IF($M$4="TEI0187_REV01",RAW_m_TEI0187_REV01!$F:$AU),43,0)="--","---",IF($M$4="TEI0187_REV01",RAW_m_TEI0187_REV01!$AT495&amp; " --&gt; " &amp;RAW_m_TEI0187_REV01!$AU495&amp; " --&gt; ")),"---")</f>
        <v>---</v>
      </c>
      <c r="N495" s="19" t="str">
        <f>IFERROR(VLOOKUP(F495&amp;"-"&amp;G495,IF($M$4="TEI0187_REV01",RAW_m_TEI0187_REV01!$AD:$AJ),7,0),"---")</f>
        <v>---</v>
      </c>
      <c r="O495" s="19" t="str">
        <f>IFERROR(VLOOKUP(N495,IF($M$4="TEI0187_REV01",RAW_m_TEI0187_REV01!$AJ:$AK),2,0),"---")</f>
        <v>---</v>
      </c>
      <c r="P495" s="19" t="str">
        <f>IFERROR(VLOOKUP(F495&amp;"-"&amp;G495,IF($M$4="TEI0187_REV01",RAW_m_TEI0187_REV01!$AD:$AG),3,0),"---")</f>
        <v>---</v>
      </c>
      <c r="Q495" s="19" t="str">
        <f>IFERROR(VLOOKUP(N495,IF($M$4="TEI0187_REV01",RAW_m_TEI0187_REV01!$AE:$AH),4,0),"---")</f>
        <v>---</v>
      </c>
      <c r="R495" s="19" t="str">
        <f>IFERROR(VLOOKUP(F495&amp;"-"&amp;G495,IF($M$4="TEI0187_REV01",RAW_m_TEI0187_REV01!$AD:$AG),4,0),"---")</f>
        <v>---</v>
      </c>
    </row>
    <row r="496" spans="2:18" x14ac:dyDescent="0.25">
      <c r="B496" s="78">
        <v>491</v>
      </c>
      <c r="C496" s="19" t="str">
        <f>IFERROR(INDEX(B2B!A:F,MATCH('B2B Pin Table'!B496,B2B!A:A,0),6),"---")</f>
        <v>GND</v>
      </c>
      <c r="D496" s="19" t="str">
        <f>IFERROR(IF((COUNTIF(B2B!A492:K492,H494)&lt;0),"---",INDEX(B2B!A:K,MATCH('B2B Pin Table'!B496,B2B!A:A,0),2)),"---")</f>
        <v>J3</v>
      </c>
      <c r="E496" s="19" t="str">
        <f>IFERROR(IF((COUNTIF(B2B!A492:K492,H494)&lt;0),"---",INDEX(B2B!A:K,MATCH('B2B Pin Table'!B496,B2B!A:A,0),3)),"---")</f>
        <v>A11</v>
      </c>
      <c r="F496" s="19" t="str">
        <f>IFERROR(IF((COUNTIF(B2B!A492:K492,L494)&lt;0),"---",INDEX(B2B!A:K,MATCH('B2B Pin Table'!B496,B2B!A:A,0),4)),"---")</f>
        <v>J3</v>
      </c>
      <c r="G496" s="19" t="str">
        <f>IFERROR(IF((COUNTIF(B2B!A492:K492,L494)&lt;0),"---",INDEX(B2B!A:K,MATCH('B2B Pin Table'!B496,B2B!A:A,0),5)),"---")</f>
        <v>A11</v>
      </c>
      <c r="H496" s="59" t="str">
        <f>IFERROR(IF(VLOOKUP($D496&amp;"-"&amp;$E496,IF($H$4="TEB0187_REV01",CALC_CONN_TEB0187_REV01!$F:$I),4,0)="--","---",IF($H$4="TEB0187_REV01",CALC_CONN_TEB0187_REV01!$G496&amp; " --&gt; " &amp;CALC_CONN_TEB0187_REV01!$I496&amp; " --&gt; ")),"---")</f>
        <v>---</v>
      </c>
      <c r="I496" s="19" t="str">
        <f>IFERROR(IF(VLOOKUP($D496&amp;"-"&amp;$E496,IF($H$4="TEB0187_REV01",CALC_CONN_TEB0187_REV01!$F:$H),3,0)="--",VLOOKUP($D496&amp;"-"&amp;$E496,IF($H$4="TEB0187_REV01",CALC_CONN_TEB0187_REV01!$F:$H),2,0),VLOOKUP($D496&amp;"-"&amp;$E496,IF($H$4="TEB0187_REV01",CALC_CONN_TEB0187_REV01!$F:$H),3,0)),"---")</f>
        <v>---</v>
      </c>
      <c r="J496" s="19" t="str">
        <f>IFERROR(VLOOKUP(I496,IF($H$4="TEB0187_REV01",RAW_c_TEB0187_REV01!$AE:$AM),9,0),"---")</f>
        <v>---</v>
      </c>
      <c r="K496" s="19" t="str">
        <f>IFERROR(VLOOKUP(D496&amp;"-"&amp;E496,IF($H$4="TEB0187_REV01",RAW_c_TEB0187_REV01!$AD:$AK,"???"),6,0),"---")</f>
        <v>---</v>
      </c>
      <c r="L496" s="19" t="str">
        <f>IFERROR(VLOOKUP(D496&amp;"-"&amp;E496,IF($H$4="TEB0187_REV01",RAW_c_TEB0187_REV01!$AD:$AL,"???"),9,0),"---")</f>
        <v>---</v>
      </c>
      <c r="M496" s="19" t="str">
        <f>IFERROR(IF(VLOOKUP($F496&amp;"-"&amp;$G496,IF($M$4="TEI0187_REV01",RAW_m_TEI0187_REV01!$F:$AU),43,0)="--","---",IF($M$4="TEI0187_REV01",RAW_m_TEI0187_REV01!$AT496&amp; " --&gt; " &amp;RAW_m_TEI0187_REV01!$AU496&amp; " --&gt; ")),"---")</f>
        <v>---</v>
      </c>
      <c r="N496" s="19" t="str">
        <f>IFERROR(VLOOKUP(F496&amp;"-"&amp;G496,IF($M$4="TEI0187_REV01",RAW_m_TEI0187_REV01!$AD:$AJ),7,0),"---")</f>
        <v>---</v>
      </c>
      <c r="O496" s="19" t="str">
        <f>IFERROR(VLOOKUP(N496,IF($M$4="TEI0187_REV01",RAW_m_TEI0187_REV01!$AJ:$AK),2,0),"---")</f>
        <v>---</v>
      </c>
      <c r="P496" s="19" t="str">
        <f>IFERROR(VLOOKUP(F496&amp;"-"&amp;G496,IF($M$4="TEI0187_REV01",RAW_m_TEI0187_REV01!$AD:$AG),3,0),"---")</f>
        <v>---</v>
      </c>
      <c r="Q496" s="19" t="str">
        <f>IFERROR(VLOOKUP(N496,IF($M$4="TEI0187_REV01",RAW_m_TEI0187_REV01!$AE:$AH),4,0),"---")</f>
        <v>---</v>
      </c>
      <c r="R496" s="19" t="str">
        <f>IFERROR(VLOOKUP(F496&amp;"-"&amp;G496,IF($M$4="TEI0187_REV01",RAW_m_TEI0187_REV01!$AD:$AG),4,0),"---")</f>
        <v>---</v>
      </c>
    </row>
    <row r="497" spans="2:18" x14ac:dyDescent="0.25">
      <c r="B497" s="78">
        <v>492</v>
      </c>
      <c r="C497" s="19" t="str">
        <f>IFERROR(INDEX(B2B!A:F,MATCH('B2B Pin Table'!B497,B2B!A:A,0),6),"---")</f>
        <v>GND</v>
      </c>
      <c r="D497" s="19" t="str">
        <f>IFERROR(IF((COUNTIF(B2B!A493:K493,H495)&lt;0),"---",INDEX(B2B!A:K,MATCH('B2B Pin Table'!B497,B2B!A:A,0),2)),"---")</f>
        <v>J3</v>
      </c>
      <c r="E497" s="19" t="str">
        <f>IFERROR(IF((COUNTIF(B2B!A493:K493,H495)&lt;0),"---",INDEX(B2B!A:K,MATCH('B2B Pin Table'!B497,B2B!A:A,0),3)),"---")</f>
        <v>A12</v>
      </c>
      <c r="F497" s="19" t="str">
        <f>IFERROR(IF((COUNTIF(B2B!A493:K493,L495)&lt;0),"---",INDEX(B2B!A:K,MATCH('B2B Pin Table'!B497,B2B!A:A,0),4)),"---")</f>
        <v>J3</v>
      </c>
      <c r="G497" s="19" t="str">
        <f>IFERROR(IF((COUNTIF(B2B!A493:K493,L495)&lt;0),"---",INDEX(B2B!A:K,MATCH('B2B Pin Table'!B497,B2B!A:A,0),5)),"---")</f>
        <v>A12</v>
      </c>
      <c r="H497" s="59" t="str">
        <f>IFERROR(IF(VLOOKUP($D497&amp;"-"&amp;$E497,IF($H$4="TEB0187_REV01",CALC_CONN_TEB0187_REV01!$F:$I),4,0)="--","---",IF($H$4="TEB0187_REV01",CALC_CONN_TEB0187_REV01!$G497&amp; " --&gt; " &amp;CALC_CONN_TEB0187_REV01!$I497&amp; " --&gt; ")),"---")</f>
        <v>---</v>
      </c>
      <c r="I497" s="19" t="str">
        <f>IFERROR(IF(VLOOKUP($D497&amp;"-"&amp;$E497,IF($H$4="TEB0187_REV01",CALC_CONN_TEB0187_REV01!$F:$H),3,0)="--",VLOOKUP($D497&amp;"-"&amp;$E497,IF($H$4="TEB0187_REV01",CALC_CONN_TEB0187_REV01!$F:$H),2,0),VLOOKUP($D497&amp;"-"&amp;$E497,IF($H$4="TEB0187_REV01",CALC_CONN_TEB0187_REV01!$F:$H),3,0)),"---")</f>
        <v>---</v>
      </c>
      <c r="J497" s="19" t="str">
        <f>IFERROR(VLOOKUP(I497,IF($H$4="TEB0187_REV01",RAW_c_TEB0187_REV01!$AE:$AM),9,0),"---")</f>
        <v>---</v>
      </c>
      <c r="K497" s="19" t="str">
        <f>IFERROR(VLOOKUP(D497&amp;"-"&amp;E497,IF($H$4="TEB0187_REV01",RAW_c_TEB0187_REV01!$AD:$AK,"???"),6,0),"---")</f>
        <v>---</v>
      </c>
      <c r="L497" s="19" t="str">
        <f>IFERROR(VLOOKUP(D497&amp;"-"&amp;E497,IF($H$4="TEB0187_REV01",RAW_c_TEB0187_REV01!$AD:$AL,"???"),9,0),"---")</f>
        <v>---</v>
      </c>
      <c r="M497" s="19" t="str">
        <f>IFERROR(IF(VLOOKUP($F497&amp;"-"&amp;$G497,IF($M$4="TEI0187_REV01",RAW_m_TEI0187_REV01!$F:$AU),43,0)="--","---",IF($M$4="TEI0187_REV01",RAW_m_TEI0187_REV01!$AT497&amp; " --&gt; " &amp;RAW_m_TEI0187_REV01!$AU497&amp; " --&gt; ")),"---")</f>
        <v>---</v>
      </c>
      <c r="N497" s="19" t="str">
        <f>IFERROR(VLOOKUP(F497&amp;"-"&amp;G497,IF($M$4="TEI0187_REV01",RAW_m_TEI0187_REV01!$AD:$AJ),7,0),"---")</f>
        <v>---</v>
      </c>
      <c r="O497" s="19" t="str">
        <f>IFERROR(VLOOKUP(N497,IF($M$4="TEI0187_REV01",RAW_m_TEI0187_REV01!$AJ:$AK),2,0),"---")</f>
        <v>---</v>
      </c>
      <c r="P497" s="19" t="str">
        <f>IFERROR(VLOOKUP(F497&amp;"-"&amp;G497,IF($M$4="TEI0187_REV01",RAW_m_TEI0187_REV01!$AD:$AG),3,0),"---")</f>
        <v>---</v>
      </c>
      <c r="Q497" s="19" t="str">
        <f>IFERROR(VLOOKUP(N497,IF($M$4="TEI0187_REV01",RAW_m_TEI0187_REV01!$AE:$AH),4,0),"---")</f>
        <v>---</v>
      </c>
      <c r="R497" s="19" t="str">
        <f>IFERROR(VLOOKUP(F497&amp;"-"&amp;G497,IF($M$4="TEI0187_REV01",RAW_m_TEI0187_REV01!$AD:$AG),4,0),"---")</f>
        <v>---</v>
      </c>
    </row>
    <row r="498" spans="2:18" x14ac:dyDescent="0.25">
      <c r="B498" s="78">
        <v>493</v>
      </c>
      <c r="C498" s="19" t="str">
        <f>IFERROR(INDEX(B2B!A:F,MATCH('B2B Pin Table'!B498,B2B!A:A,0),6),"---")</f>
        <v>IO</v>
      </c>
      <c r="D498" s="19" t="str">
        <f>IFERROR(IF((COUNTIF(B2B!A494:K494,H496)&lt;0),"---",INDEX(B2B!A:K,MATCH('B2B Pin Table'!B498,B2B!A:A,0),2)),"---")</f>
        <v>J3</v>
      </c>
      <c r="E498" s="19" t="str">
        <f>IFERROR(IF((COUNTIF(B2B!A494:K494,H496)&lt;0),"---",INDEX(B2B!A:K,MATCH('B2B Pin Table'!B498,B2B!A:A,0),3)),"---")</f>
        <v>A13</v>
      </c>
      <c r="F498" s="19" t="str">
        <f>IFERROR(IF((COUNTIF(B2B!A494:K494,L496)&lt;0),"---",INDEX(B2B!A:K,MATCH('B2B Pin Table'!B498,B2B!A:A,0),4)),"---")</f>
        <v>J3</v>
      </c>
      <c r="G498" s="19" t="str">
        <f>IFERROR(IF((COUNTIF(B2B!A494:K494,L496)&lt;0),"---",INDEX(B2B!A:K,MATCH('B2B Pin Table'!B498,B2B!A:A,0),5)),"---")</f>
        <v>A13</v>
      </c>
      <c r="H498" s="59" t="str">
        <f>IFERROR(IF(VLOOKUP($D498&amp;"-"&amp;$E498,IF($H$4="TEB0187_REV01",CALC_CONN_TEB0187_REV01!$F:$I),4,0)="--","---",IF($H$4="TEB0187_REV01",CALC_CONN_TEB0187_REV01!$G498&amp; " --&gt; " &amp;CALC_CONN_TEB0187_REV01!$I498&amp; " --&gt; ")),"---")</f>
        <v>---</v>
      </c>
      <c r="I498" s="19" t="str">
        <f>IFERROR(IF(VLOOKUP($D498&amp;"-"&amp;$E498,IF($H$4="TEB0187_REV01",CALC_CONN_TEB0187_REV01!$F:$H),3,0)="--",VLOOKUP($D498&amp;"-"&amp;$E498,IF($H$4="TEB0187_REV01",CALC_CONN_TEB0187_REV01!$F:$H),2,0),VLOOKUP($D498&amp;"-"&amp;$E498,IF($H$4="TEB0187_REV01",CALC_CONN_TEB0187_REV01!$F:$H),3,0)),"---")</f>
        <v>---</v>
      </c>
      <c r="J498" s="19" t="str">
        <f>IFERROR(VLOOKUP(I498,IF($H$4="TEB0187_REV01",RAW_c_TEB0187_REV01!$AE:$AM),9,0),"---")</f>
        <v>---</v>
      </c>
      <c r="K498" s="19" t="str">
        <f>IFERROR(VLOOKUP(D498&amp;"-"&amp;E498,IF($H$4="TEB0187_REV01",RAW_c_TEB0187_REV01!$AD:$AK,"???"),6,0),"---")</f>
        <v>---</v>
      </c>
      <c r="L498" s="19" t="str">
        <f>IFERROR(VLOOKUP(D498&amp;"-"&amp;E498,IF($H$4="TEB0187_REV01",RAW_c_TEB0187_REV01!$AD:$AL,"???"),9,0),"---")</f>
        <v>---</v>
      </c>
      <c r="M498" s="19" t="str">
        <f>IFERROR(IF(VLOOKUP($F498&amp;"-"&amp;$G498,IF($M$4="TEI0187_REV01",RAW_m_TEI0187_REV01!$F:$AU),43,0)="--","---",IF($M$4="TEI0187_REV01",RAW_m_TEI0187_REV01!$AT498&amp; " --&gt; " &amp;RAW_m_TEI0187_REV01!$AU498&amp; " --&gt; ")),"---")</f>
        <v>---</v>
      </c>
      <c r="N498" s="19" t="str">
        <f>IFERROR(VLOOKUP(F498&amp;"-"&amp;G498,IF($M$4="TEI0187_REV01",RAW_m_TEI0187_REV01!$AD:$AJ),7,0),"---")</f>
        <v>---</v>
      </c>
      <c r="O498" s="19" t="str">
        <f>IFERROR(VLOOKUP(N498,IF($M$4="TEI0187_REV01",RAW_m_TEI0187_REV01!$AJ:$AK),2,0),"---")</f>
        <v>---</v>
      </c>
      <c r="P498" s="19" t="str">
        <f>IFERROR(VLOOKUP(F498&amp;"-"&amp;G498,IF($M$4="TEI0187_REV01",RAW_m_TEI0187_REV01!$AD:$AG),3,0),"---")</f>
        <v>---</v>
      </c>
      <c r="Q498" s="19" t="str">
        <f>IFERROR(VLOOKUP(N498,IF($M$4="TEI0187_REV01",RAW_m_TEI0187_REV01!$AE:$AH),4,0),"---")</f>
        <v>---</v>
      </c>
      <c r="R498" s="19" t="str">
        <f>IFERROR(VLOOKUP(F498&amp;"-"&amp;G498,IF($M$4="TEI0187_REV01",RAW_m_TEI0187_REV01!$AD:$AG),4,0),"---")</f>
        <v>---</v>
      </c>
    </row>
    <row r="499" spans="2:18" x14ac:dyDescent="0.25">
      <c r="B499" s="78">
        <v>494</v>
      </c>
      <c r="C499" s="19" t="str">
        <f>IFERROR(INDEX(B2B!A:F,MATCH('B2B Pin Table'!B499,B2B!A:A,0),6),"---")</f>
        <v>IO</v>
      </c>
      <c r="D499" s="19" t="str">
        <f>IFERROR(IF((COUNTIF(B2B!A495:K495,H497)&lt;0),"---",INDEX(B2B!A:K,MATCH('B2B Pin Table'!B499,B2B!A:A,0),2)),"---")</f>
        <v>J3</v>
      </c>
      <c r="E499" s="19" t="str">
        <f>IFERROR(IF((COUNTIF(B2B!A495:K495,H497)&lt;0),"---",INDEX(B2B!A:K,MATCH('B2B Pin Table'!B499,B2B!A:A,0),3)),"---")</f>
        <v>A14</v>
      </c>
      <c r="F499" s="19" t="str">
        <f>IFERROR(IF((COUNTIF(B2B!A495:K495,L497)&lt;0),"---",INDEX(B2B!A:K,MATCH('B2B Pin Table'!B499,B2B!A:A,0),4)),"---")</f>
        <v>J3</v>
      </c>
      <c r="G499" s="19" t="str">
        <f>IFERROR(IF((COUNTIF(B2B!A495:K495,L497)&lt;0),"---",INDEX(B2B!A:K,MATCH('B2B Pin Table'!B499,B2B!A:A,0),5)),"---")</f>
        <v>A14</v>
      </c>
      <c r="H499" s="59" t="str">
        <f>IFERROR(IF(VLOOKUP($D499&amp;"-"&amp;$E499,IF($H$4="TEB0187_REV01",CALC_CONN_TEB0187_REV01!$F:$I),4,0)="--","---",IF($H$4="TEB0187_REV01",CALC_CONN_TEB0187_REV01!$G499&amp; " --&gt; " &amp;CALC_CONN_TEB0187_REV01!$I499&amp; " --&gt; ")),"---")</f>
        <v>---</v>
      </c>
      <c r="I499" s="19" t="str">
        <f>IFERROR(IF(VLOOKUP($D499&amp;"-"&amp;$E499,IF($H$4="TEB0187_REV01",CALC_CONN_TEB0187_REV01!$F:$H),3,0)="--",VLOOKUP($D499&amp;"-"&amp;$E499,IF($H$4="TEB0187_REV01",CALC_CONN_TEB0187_REV01!$F:$H),2,0),VLOOKUP($D499&amp;"-"&amp;$E499,IF($H$4="TEB0187_REV01",CALC_CONN_TEB0187_REV01!$F:$H),3,0)),"---")</f>
        <v>---</v>
      </c>
      <c r="J499" s="19" t="str">
        <f>IFERROR(VLOOKUP(I499,IF($H$4="TEB0187_REV01",RAW_c_TEB0187_REV01!$AE:$AM),9,0),"---")</f>
        <v>---</v>
      </c>
      <c r="K499" s="19" t="str">
        <f>IFERROR(VLOOKUP(D499&amp;"-"&amp;E499,IF($H$4="TEB0187_REV01",RAW_c_TEB0187_REV01!$AD:$AK,"???"),6,0),"---")</f>
        <v>---</v>
      </c>
      <c r="L499" s="19" t="str">
        <f>IFERROR(VLOOKUP(D499&amp;"-"&amp;E499,IF($H$4="TEB0187_REV01",RAW_c_TEB0187_REV01!$AD:$AL,"???"),9,0),"---")</f>
        <v>---</v>
      </c>
      <c r="M499" s="19" t="str">
        <f>IFERROR(IF(VLOOKUP($F499&amp;"-"&amp;$G499,IF($M$4="TEI0187_REV01",RAW_m_TEI0187_REV01!$F:$AU),43,0)="--","---",IF($M$4="TEI0187_REV01",RAW_m_TEI0187_REV01!$AT499&amp; " --&gt; " &amp;RAW_m_TEI0187_REV01!$AU499&amp; " --&gt; ")),"---")</f>
        <v>---</v>
      </c>
      <c r="N499" s="19" t="str">
        <f>IFERROR(VLOOKUP(F499&amp;"-"&amp;G499,IF($M$4="TEI0187_REV01",RAW_m_TEI0187_REV01!$AD:$AJ),7,0),"---")</f>
        <v>---</v>
      </c>
      <c r="O499" s="19" t="str">
        <f>IFERROR(VLOOKUP(N499,IF($M$4="TEI0187_REV01",RAW_m_TEI0187_REV01!$AJ:$AK),2,0),"---")</f>
        <v>---</v>
      </c>
      <c r="P499" s="19" t="str">
        <f>IFERROR(VLOOKUP(F499&amp;"-"&amp;G499,IF($M$4="TEI0187_REV01",RAW_m_TEI0187_REV01!$AD:$AG),3,0),"---")</f>
        <v>---</v>
      </c>
      <c r="Q499" s="19" t="str">
        <f>IFERROR(VLOOKUP(N499,IF($M$4="TEI0187_REV01",RAW_m_TEI0187_REV01!$AE:$AH),4,0),"---")</f>
        <v>---</v>
      </c>
      <c r="R499" s="19" t="str">
        <f>IFERROR(VLOOKUP(F499&amp;"-"&amp;G499,IF($M$4="TEI0187_REV01",RAW_m_TEI0187_REV01!$AD:$AG),4,0),"---")</f>
        <v>---</v>
      </c>
    </row>
    <row r="500" spans="2:18" x14ac:dyDescent="0.25">
      <c r="B500" s="78">
        <v>495</v>
      </c>
      <c r="C500" s="19" t="str">
        <f>IFERROR(INDEX(B2B!A:F,MATCH('B2B Pin Table'!B500,B2B!A:A,0),6),"---")</f>
        <v>GND</v>
      </c>
      <c r="D500" s="19" t="str">
        <f>IFERROR(IF((COUNTIF(B2B!A496:K496,H498)&lt;0),"---",INDEX(B2B!A:K,MATCH('B2B Pin Table'!B500,B2B!A:A,0),2)),"---")</f>
        <v>J3</v>
      </c>
      <c r="E500" s="19" t="str">
        <f>IFERROR(IF((COUNTIF(B2B!A496:K496,H498)&lt;0),"---",INDEX(B2B!A:K,MATCH('B2B Pin Table'!B500,B2B!A:A,0),3)),"---")</f>
        <v>A15</v>
      </c>
      <c r="F500" s="19" t="str">
        <f>IFERROR(IF((COUNTIF(B2B!A496:K496,L498)&lt;0),"---",INDEX(B2B!A:K,MATCH('B2B Pin Table'!B500,B2B!A:A,0),4)),"---")</f>
        <v>J3</v>
      </c>
      <c r="G500" s="19" t="str">
        <f>IFERROR(IF((COUNTIF(B2B!A496:K496,L498)&lt;0),"---",INDEX(B2B!A:K,MATCH('B2B Pin Table'!B500,B2B!A:A,0),5)),"---")</f>
        <v>A15</v>
      </c>
      <c r="H500" s="59" t="str">
        <f>IFERROR(IF(VLOOKUP($D500&amp;"-"&amp;$E500,IF($H$4="TEB0187_REV01",CALC_CONN_TEB0187_REV01!$F:$I),4,0)="--","---",IF($H$4="TEB0187_REV01",CALC_CONN_TEB0187_REV01!$G500&amp; " --&gt; " &amp;CALC_CONN_TEB0187_REV01!$I500&amp; " --&gt; ")),"---")</f>
        <v>---</v>
      </c>
      <c r="I500" s="19" t="str">
        <f>IFERROR(IF(VLOOKUP($D500&amp;"-"&amp;$E500,IF($H$4="TEB0187_REV01",CALC_CONN_TEB0187_REV01!$F:$H),3,0)="--",VLOOKUP($D500&amp;"-"&amp;$E500,IF($H$4="TEB0187_REV01",CALC_CONN_TEB0187_REV01!$F:$H),2,0),VLOOKUP($D500&amp;"-"&amp;$E500,IF($H$4="TEB0187_REV01",CALC_CONN_TEB0187_REV01!$F:$H),3,0)),"---")</f>
        <v>---</v>
      </c>
      <c r="J500" s="19" t="str">
        <f>IFERROR(VLOOKUP(I500,IF($H$4="TEB0187_REV01",RAW_c_TEB0187_REV01!$AE:$AM),9,0),"---")</f>
        <v>---</v>
      </c>
      <c r="K500" s="19" t="str">
        <f>IFERROR(VLOOKUP(D500&amp;"-"&amp;E500,IF($H$4="TEB0187_REV01",RAW_c_TEB0187_REV01!$AD:$AK,"???"),6,0),"---")</f>
        <v>---</v>
      </c>
      <c r="L500" s="19" t="str">
        <f>IFERROR(VLOOKUP(D500&amp;"-"&amp;E500,IF($H$4="TEB0187_REV01",RAW_c_TEB0187_REV01!$AD:$AL,"???"),9,0),"---")</f>
        <v>---</v>
      </c>
      <c r="M500" s="19" t="str">
        <f>IFERROR(IF(VLOOKUP($F500&amp;"-"&amp;$G500,IF($M$4="TEI0187_REV01",RAW_m_TEI0187_REV01!$F:$AU),43,0)="--","---",IF($M$4="TEI0187_REV01",RAW_m_TEI0187_REV01!$AT500&amp; " --&gt; " &amp;RAW_m_TEI0187_REV01!$AU500&amp; " --&gt; ")),"---")</f>
        <v>---</v>
      </c>
      <c r="N500" s="19" t="str">
        <f>IFERROR(VLOOKUP(F500&amp;"-"&amp;G500,IF($M$4="TEI0187_REV01",RAW_m_TEI0187_REV01!$AD:$AJ),7,0),"---")</f>
        <v>---</v>
      </c>
      <c r="O500" s="19" t="str">
        <f>IFERROR(VLOOKUP(N500,IF($M$4="TEI0187_REV01",RAW_m_TEI0187_REV01!$AJ:$AK),2,0),"---")</f>
        <v>---</v>
      </c>
      <c r="P500" s="19" t="str">
        <f>IFERROR(VLOOKUP(F500&amp;"-"&amp;G500,IF($M$4="TEI0187_REV01",RAW_m_TEI0187_REV01!$AD:$AG),3,0),"---")</f>
        <v>---</v>
      </c>
      <c r="Q500" s="19" t="str">
        <f>IFERROR(VLOOKUP(N500,IF($M$4="TEI0187_REV01",RAW_m_TEI0187_REV01!$AE:$AH),4,0),"---")</f>
        <v>---</v>
      </c>
      <c r="R500" s="19" t="str">
        <f>IFERROR(VLOOKUP(F500&amp;"-"&amp;G500,IF($M$4="TEI0187_REV01",RAW_m_TEI0187_REV01!$AD:$AG),4,0),"---")</f>
        <v>---</v>
      </c>
    </row>
    <row r="501" spans="2:18" x14ac:dyDescent="0.25">
      <c r="B501" s="78">
        <v>496</v>
      </c>
      <c r="C501" s="19" t="str">
        <f>IFERROR(INDEX(B2B!A:F,MATCH('B2B Pin Table'!B501,B2B!A:A,0),6),"---")</f>
        <v>GND</v>
      </c>
      <c r="D501" s="19" t="str">
        <f>IFERROR(IF((COUNTIF(B2B!A497:K497,H499)&lt;0),"---",INDEX(B2B!A:K,MATCH('B2B Pin Table'!B501,B2B!A:A,0),2)),"---")</f>
        <v>J3</v>
      </c>
      <c r="E501" s="19" t="str">
        <f>IFERROR(IF((COUNTIF(B2B!A497:K497,H499)&lt;0),"---",INDEX(B2B!A:K,MATCH('B2B Pin Table'!B501,B2B!A:A,0),3)),"---")</f>
        <v>A16</v>
      </c>
      <c r="F501" s="19" t="str">
        <f>IFERROR(IF((COUNTIF(B2B!A497:K497,L499)&lt;0),"---",INDEX(B2B!A:K,MATCH('B2B Pin Table'!B501,B2B!A:A,0),4)),"---")</f>
        <v>J3</v>
      </c>
      <c r="G501" s="19" t="str">
        <f>IFERROR(IF((COUNTIF(B2B!A497:K497,L499)&lt;0),"---",INDEX(B2B!A:K,MATCH('B2B Pin Table'!B501,B2B!A:A,0),5)),"---")</f>
        <v>A16</v>
      </c>
      <c r="H501" s="59" t="str">
        <f>IFERROR(IF(VLOOKUP($D501&amp;"-"&amp;$E501,IF($H$4="TEB0187_REV01",CALC_CONN_TEB0187_REV01!$F:$I),4,0)="--","---",IF($H$4="TEB0187_REV01",CALC_CONN_TEB0187_REV01!$G501&amp; " --&gt; " &amp;CALC_CONN_TEB0187_REV01!$I501&amp; " --&gt; ")),"---")</f>
        <v>---</v>
      </c>
      <c r="I501" s="19" t="str">
        <f>IFERROR(IF(VLOOKUP($D501&amp;"-"&amp;$E501,IF($H$4="TEB0187_REV01",CALC_CONN_TEB0187_REV01!$F:$H),3,0)="--",VLOOKUP($D501&amp;"-"&amp;$E501,IF($H$4="TEB0187_REV01",CALC_CONN_TEB0187_REV01!$F:$H),2,0),VLOOKUP($D501&amp;"-"&amp;$E501,IF($H$4="TEB0187_REV01",CALC_CONN_TEB0187_REV01!$F:$H),3,0)),"---")</f>
        <v>---</v>
      </c>
      <c r="J501" s="19" t="str">
        <f>IFERROR(VLOOKUP(I501,IF($H$4="TEB0187_REV01",RAW_c_TEB0187_REV01!$AE:$AM),9,0),"---")</f>
        <v>---</v>
      </c>
      <c r="K501" s="19" t="str">
        <f>IFERROR(VLOOKUP(D501&amp;"-"&amp;E501,IF($H$4="TEB0187_REV01",RAW_c_TEB0187_REV01!$AD:$AK,"???"),6,0),"---")</f>
        <v>---</v>
      </c>
      <c r="L501" s="19" t="str">
        <f>IFERROR(VLOOKUP(D501&amp;"-"&amp;E501,IF($H$4="TEB0187_REV01",RAW_c_TEB0187_REV01!$AD:$AL,"???"),9,0),"---")</f>
        <v>---</v>
      </c>
      <c r="M501" s="19" t="str">
        <f>IFERROR(IF(VLOOKUP($F501&amp;"-"&amp;$G501,IF($M$4="TEI0187_REV01",RAW_m_TEI0187_REV01!$F:$AU),43,0)="--","---",IF($M$4="TEI0187_REV01",RAW_m_TEI0187_REV01!$AT501&amp; " --&gt; " &amp;RAW_m_TEI0187_REV01!$AU501&amp; " --&gt; ")),"---")</f>
        <v>---</v>
      </c>
      <c r="N501" s="19" t="str">
        <f>IFERROR(VLOOKUP(F501&amp;"-"&amp;G501,IF($M$4="TEI0187_REV01",RAW_m_TEI0187_REV01!$AD:$AJ),7,0),"---")</f>
        <v>---</v>
      </c>
      <c r="O501" s="19" t="str">
        <f>IFERROR(VLOOKUP(N501,IF($M$4="TEI0187_REV01",RAW_m_TEI0187_REV01!$AJ:$AK),2,0),"---")</f>
        <v>---</v>
      </c>
      <c r="P501" s="19" t="str">
        <f>IFERROR(VLOOKUP(F501&amp;"-"&amp;G501,IF($M$4="TEI0187_REV01",RAW_m_TEI0187_REV01!$AD:$AG),3,0),"---")</f>
        <v>---</v>
      </c>
      <c r="Q501" s="19" t="str">
        <f>IFERROR(VLOOKUP(N501,IF($M$4="TEI0187_REV01",RAW_m_TEI0187_REV01!$AE:$AH),4,0),"---")</f>
        <v>---</v>
      </c>
      <c r="R501" s="19" t="str">
        <f>IFERROR(VLOOKUP(F501&amp;"-"&amp;G501,IF($M$4="TEI0187_REV01",RAW_m_TEI0187_REV01!$AD:$AG),4,0),"---")</f>
        <v>---</v>
      </c>
    </row>
    <row r="502" spans="2:18" x14ac:dyDescent="0.25">
      <c r="B502" s="78">
        <v>497</v>
      </c>
      <c r="C502" s="19" t="str">
        <f>IFERROR(INDEX(B2B!A:F,MATCH('B2B Pin Table'!B502,B2B!A:A,0),6),"---")</f>
        <v>IO</v>
      </c>
      <c r="D502" s="19" t="str">
        <f>IFERROR(IF((COUNTIF(B2B!A498:K498,H500)&lt;0),"---",INDEX(B2B!A:K,MATCH('B2B Pin Table'!B502,B2B!A:A,0),2)),"---")</f>
        <v>J3</v>
      </c>
      <c r="E502" s="19" t="str">
        <f>IFERROR(IF((COUNTIF(B2B!A498:K498,H500)&lt;0),"---",INDEX(B2B!A:K,MATCH('B2B Pin Table'!B502,B2B!A:A,0),3)),"---")</f>
        <v>A17</v>
      </c>
      <c r="F502" s="19" t="str">
        <f>IFERROR(IF((COUNTIF(B2B!A498:K498,L500)&lt;0),"---",INDEX(B2B!A:K,MATCH('B2B Pin Table'!B502,B2B!A:A,0),4)),"---")</f>
        <v>J3</v>
      </c>
      <c r="G502" s="19" t="str">
        <f>IFERROR(IF((COUNTIF(B2B!A498:K498,L500)&lt;0),"---",INDEX(B2B!A:K,MATCH('B2B Pin Table'!B502,B2B!A:A,0),5)),"---")</f>
        <v>A17</v>
      </c>
      <c r="H502" s="59" t="str">
        <f>IFERROR(IF(VLOOKUP($D502&amp;"-"&amp;$E502,IF($H$4="TEB0187_REV01",CALC_CONN_TEB0187_REV01!$F:$I),4,0)="--","---",IF($H$4="TEB0187_REV01",CALC_CONN_TEB0187_REV01!$G502&amp; " --&gt; " &amp;CALC_CONN_TEB0187_REV01!$I502&amp; " --&gt; ")),"---")</f>
        <v>---</v>
      </c>
      <c r="I502" s="19" t="str">
        <f>IFERROR(IF(VLOOKUP($D502&amp;"-"&amp;$E502,IF($H$4="TEB0187_REV01",CALC_CONN_TEB0187_REV01!$F:$H),3,0)="--",VLOOKUP($D502&amp;"-"&amp;$E502,IF($H$4="TEB0187_REV01",CALC_CONN_TEB0187_REV01!$F:$H),2,0),VLOOKUP($D502&amp;"-"&amp;$E502,IF($H$4="TEB0187_REV01",CALC_CONN_TEB0187_REV01!$F:$H),3,0)),"---")</f>
        <v>---</v>
      </c>
      <c r="J502" s="19" t="str">
        <f>IFERROR(VLOOKUP(I502,IF($H$4="TEB0187_REV01",RAW_c_TEB0187_REV01!$AE:$AM),9,0),"---")</f>
        <v>---</v>
      </c>
      <c r="K502" s="19" t="str">
        <f>IFERROR(VLOOKUP(D502&amp;"-"&amp;E502,IF($H$4="TEB0187_REV01",RAW_c_TEB0187_REV01!$AD:$AK,"???"),6,0),"---")</f>
        <v>---</v>
      </c>
      <c r="L502" s="19" t="str">
        <f>IFERROR(VLOOKUP(D502&amp;"-"&amp;E502,IF($H$4="TEB0187_REV01",RAW_c_TEB0187_REV01!$AD:$AL,"???"),9,0),"---")</f>
        <v>---</v>
      </c>
      <c r="M502" s="19" t="str">
        <f>IFERROR(IF(VLOOKUP($F502&amp;"-"&amp;$G502,IF($M$4="TEI0187_REV01",RAW_m_TEI0187_REV01!$F:$AU),43,0)="--","---",IF($M$4="TEI0187_REV01",RAW_m_TEI0187_REV01!$AT502&amp; " --&gt; " &amp;RAW_m_TEI0187_REV01!$AU502&amp; " --&gt; ")),"---")</f>
        <v>---</v>
      </c>
      <c r="N502" s="19" t="str">
        <f>IFERROR(VLOOKUP(F502&amp;"-"&amp;G502,IF($M$4="TEI0187_REV01",RAW_m_TEI0187_REV01!$AD:$AJ),7,0),"---")</f>
        <v>---</v>
      </c>
      <c r="O502" s="19" t="str">
        <f>IFERROR(VLOOKUP(N502,IF($M$4="TEI0187_REV01",RAW_m_TEI0187_REV01!$AJ:$AK),2,0),"---")</f>
        <v>---</v>
      </c>
      <c r="P502" s="19" t="str">
        <f>IFERROR(VLOOKUP(F502&amp;"-"&amp;G502,IF($M$4="TEI0187_REV01",RAW_m_TEI0187_REV01!$AD:$AG),3,0),"---")</f>
        <v>---</v>
      </c>
      <c r="Q502" s="19" t="str">
        <f>IFERROR(VLOOKUP(N502,IF($M$4="TEI0187_REV01",RAW_m_TEI0187_REV01!$AE:$AH),4,0),"---")</f>
        <v>---</v>
      </c>
      <c r="R502" s="19" t="str">
        <f>IFERROR(VLOOKUP(F502&amp;"-"&amp;G502,IF($M$4="TEI0187_REV01",RAW_m_TEI0187_REV01!$AD:$AG),4,0),"---")</f>
        <v>---</v>
      </c>
    </row>
    <row r="503" spans="2:18" x14ac:dyDescent="0.25">
      <c r="B503" s="78">
        <v>498</v>
      </c>
      <c r="C503" s="19" t="str">
        <f>IFERROR(INDEX(B2B!A:F,MATCH('B2B Pin Table'!B503,B2B!A:A,0),6),"---")</f>
        <v>IO</v>
      </c>
      <c r="D503" s="19" t="str">
        <f>IFERROR(IF((COUNTIF(B2B!A499:K499,H501)&lt;0),"---",INDEX(B2B!A:K,MATCH('B2B Pin Table'!B503,B2B!A:A,0),2)),"---")</f>
        <v>J3</v>
      </c>
      <c r="E503" s="19" t="str">
        <f>IFERROR(IF((COUNTIF(B2B!A499:K499,H501)&lt;0),"---",INDEX(B2B!A:K,MATCH('B2B Pin Table'!B503,B2B!A:A,0),3)),"---")</f>
        <v>A18</v>
      </c>
      <c r="F503" s="19" t="str">
        <f>IFERROR(IF((COUNTIF(B2B!A499:K499,L501)&lt;0),"---",INDEX(B2B!A:K,MATCH('B2B Pin Table'!B503,B2B!A:A,0),4)),"---")</f>
        <v>J3</v>
      </c>
      <c r="G503" s="19" t="str">
        <f>IFERROR(IF((COUNTIF(B2B!A499:K499,L501)&lt;0),"---",INDEX(B2B!A:K,MATCH('B2B Pin Table'!B503,B2B!A:A,0),5)),"---")</f>
        <v>A18</v>
      </c>
      <c r="H503" s="59" t="str">
        <f>IFERROR(IF(VLOOKUP($D503&amp;"-"&amp;$E503,IF($H$4="TEB0187_REV01",CALC_CONN_TEB0187_REV01!$F:$I),4,0)="--","---",IF($H$4="TEB0187_REV01",CALC_CONN_TEB0187_REV01!$G503&amp; " --&gt; " &amp;CALC_CONN_TEB0187_REV01!$I503&amp; " --&gt; ")),"---")</f>
        <v>---</v>
      </c>
      <c r="I503" s="19" t="str">
        <f>IFERROR(IF(VLOOKUP($D503&amp;"-"&amp;$E503,IF($H$4="TEB0187_REV01",CALC_CONN_TEB0187_REV01!$F:$H),3,0)="--",VLOOKUP($D503&amp;"-"&amp;$E503,IF($H$4="TEB0187_REV01",CALC_CONN_TEB0187_REV01!$F:$H),2,0),VLOOKUP($D503&amp;"-"&amp;$E503,IF($H$4="TEB0187_REV01",CALC_CONN_TEB0187_REV01!$F:$H),3,0)),"---")</f>
        <v>---</v>
      </c>
      <c r="J503" s="19" t="str">
        <f>IFERROR(VLOOKUP(I503,IF($H$4="TEB0187_REV01",RAW_c_TEB0187_REV01!$AE:$AM),9,0),"---")</f>
        <v>---</v>
      </c>
      <c r="K503" s="19" t="str">
        <f>IFERROR(VLOOKUP(D503&amp;"-"&amp;E503,IF($H$4="TEB0187_REV01",RAW_c_TEB0187_REV01!$AD:$AK,"???"),6,0),"---")</f>
        <v>---</v>
      </c>
      <c r="L503" s="19" t="str">
        <f>IFERROR(VLOOKUP(D503&amp;"-"&amp;E503,IF($H$4="TEB0187_REV01",RAW_c_TEB0187_REV01!$AD:$AL,"???"),9,0),"---")</f>
        <v>---</v>
      </c>
      <c r="M503" s="19" t="str">
        <f>IFERROR(IF(VLOOKUP($F503&amp;"-"&amp;$G503,IF($M$4="TEI0187_REV01",RAW_m_TEI0187_REV01!$F:$AU),43,0)="--","---",IF($M$4="TEI0187_REV01",RAW_m_TEI0187_REV01!$AT503&amp; " --&gt; " &amp;RAW_m_TEI0187_REV01!$AU503&amp; " --&gt; ")),"---")</f>
        <v>---</v>
      </c>
      <c r="N503" s="19" t="str">
        <f>IFERROR(VLOOKUP(F503&amp;"-"&amp;G503,IF($M$4="TEI0187_REV01",RAW_m_TEI0187_REV01!$AD:$AJ),7,0),"---")</f>
        <v>---</v>
      </c>
      <c r="O503" s="19" t="str">
        <f>IFERROR(VLOOKUP(N503,IF($M$4="TEI0187_REV01",RAW_m_TEI0187_REV01!$AJ:$AK),2,0),"---")</f>
        <v>---</v>
      </c>
      <c r="P503" s="19" t="str">
        <f>IFERROR(VLOOKUP(F503&amp;"-"&amp;G503,IF($M$4="TEI0187_REV01",RAW_m_TEI0187_REV01!$AD:$AG),3,0),"---")</f>
        <v>---</v>
      </c>
      <c r="Q503" s="19" t="str">
        <f>IFERROR(VLOOKUP(N503,IF($M$4="TEI0187_REV01",RAW_m_TEI0187_REV01!$AE:$AH),4,0),"---")</f>
        <v>---</v>
      </c>
      <c r="R503" s="19" t="str">
        <f>IFERROR(VLOOKUP(F503&amp;"-"&amp;G503,IF($M$4="TEI0187_REV01",RAW_m_TEI0187_REV01!$AD:$AG),4,0),"---")</f>
        <v>---</v>
      </c>
    </row>
    <row r="504" spans="2:18" x14ac:dyDescent="0.25">
      <c r="B504" s="78">
        <v>499</v>
      </c>
      <c r="C504" s="19" t="str">
        <f>IFERROR(INDEX(B2B!A:F,MATCH('B2B Pin Table'!B504,B2B!A:A,0),6),"---")</f>
        <v>GND</v>
      </c>
      <c r="D504" s="19" t="str">
        <f>IFERROR(IF((COUNTIF(B2B!A500:K500,H502)&lt;0),"---",INDEX(B2B!A:K,MATCH('B2B Pin Table'!B504,B2B!A:A,0),2)),"---")</f>
        <v>J3</v>
      </c>
      <c r="E504" s="19" t="str">
        <f>IFERROR(IF((COUNTIF(B2B!A500:K500,H502)&lt;0),"---",INDEX(B2B!A:K,MATCH('B2B Pin Table'!B504,B2B!A:A,0),3)),"---")</f>
        <v>A19</v>
      </c>
      <c r="F504" s="19" t="str">
        <f>IFERROR(IF((COUNTIF(B2B!A500:K500,L502)&lt;0),"---",INDEX(B2B!A:K,MATCH('B2B Pin Table'!B504,B2B!A:A,0),4)),"---")</f>
        <v>J3</v>
      </c>
      <c r="G504" s="19" t="str">
        <f>IFERROR(IF((COUNTIF(B2B!A500:K500,L502)&lt;0),"---",INDEX(B2B!A:K,MATCH('B2B Pin Table'!B504,B2B!A:A,0),5)),"---")</f>
        <v>A19</v>
      </c>
      <c r="H504" s="59" t="str">
        <f>IFERROR(IF(VLOOKUP($D504&amp;"-"&amp;$E504,IF($H$4="TEB0187_REV01",CALC_CONN_TEB0187_REV01!$F:$I),4,0)="--","---",IF($H$4="TEB0187_REV01",CALC_CONN_TEB0187_REV01!$G504&amp; " --&gt; " &amp;CALC_CONN_TEB0187_REV01!$I504&amp; " --&gt; ")),"---")</f>
        <v>---</v>
      </c>
      <c r="I504" s="19" t="str">
        <f>IFERROR(IF(VLOOKUP($D504&amp;"-"&amp;$E504,IF($H$4="TEB0187_REV01",CALC_CONN_TEB0187_REV01!$F:$H),3,0)="--",VLOOKUP($D504&amp;"-"&amp;$E504,IF($H$4="TEB0187_REV01",CALC_CONN_TEB0187_REV01!$F:$H),2,0),VLOOKUP($D504&amp;"-"&amp;$E504,IF($H$4="TEB0187_REV01",CALC_CONN_TEB0187_REV01!$F:$H),3,0)),"---")</f>
        <v>---</v>
      </c>
      <c r="J504" s="19" t="str">
        <f>IFERROR(VLOOKUP(I504,IF($H$4="TEB0187_REV01",RAW_c_TEB0187_REV01!$AE:$AM),9,0),"---")</f>
        <v>---</v>
      </c>
      <c r="K504" s="19" t="str">
        <f>IFERROR(VLOOKUP(D504&amp;"-"&amp;E504,IF($H$4="TEB0187_REV01",RAW_c_TEB0187_REV01!$AD:$AK,"???"),6,0),"---")</f>
        <v>---</v>
      </c>
      <c r="L504" s="19" t="str">
        <f>IFERROR(VLOOKUP(D504&amp;"-"&amp;E504,IF($H$4="TEB0187_REV01",RAW_c_TEB0187_REV01!$AD:$AL,"???"),9,0),"---")</f>
        <v>---</v>
      </c>
      <c r="M504" s="19" t="str">
        <f>IFERROR(IF(VLOOKUP($F504&amp;"-"&amp;$G504,IF($M$4="TEI0187_REV01",RAW_m_TEI0187_REV01!$F:$AU),43,0)="--","---",IF($M$4="TEI0187_REV01",RAW_m_TEI0187_REV01!$AT504&amp; " --&gt; " &amp;RAW_m_TEI0187_REV01!$AU504&amp; " --&gt; ")),"---")</f>
        <v>---</v>
      </c>
      <c r="N504" s="19" t="str">
        <f>IFERROR(VLOOKUP(F504&amp;"-"&amp;G504,IF($M$4="TEI0187_REV01",RAW_m_TEI0187_REV01!$AD:$AJ),7,0),"---")</f>
        <v>---</v>
      </c>
      <c r="O504" s="19" t="str">
        <f>IFERROR(VLOOKUP(N504,IF($M$4="TEI0187_REV01",RAW_m_TEI0187_REV01!$AJ:$AK),2,0),"---")</f>
        <v>---</v>
      </c>
      <c r="P504" s="19" t="str">
        <f>IFERROR(VLOOKUP(F504&amp;"-"&amp;G504,IF($M$4="TEI0187_REV01",RAW_m_TEI0187_REV01!$AD:$AG),3,0),"---")</f>
        <v>---</v>
      </c>
      <c r="Q504" s="19" t="str">
        <f>IFERROR(VLOOKUP(N504,IF($M$4="TEI0187_REV01",RAW_m_TEI0187_REV01!$AE:$AH),4,0),"---")</f>
        <v>---</v>
      </c>
      <c r="R504" s="19" t="str">
        <f>IFERROR(VLOOKUP(F504&amp;"-"&amp;G504,IF($M$4="TEI0187_REV01",RAW_m_TEI0187_REV01!$AD:$AG),4,0),"---")</f>
        <v>---</v>
      </c>
    </row>
    <row r="505" spans="2:18" x14ac:dyDescent="0.25">
      <c r="B505" s="78">
        <v>500</v>
      </c>
      <c r="C505" s="19" t="str">
        <f>IFERROR(INDEX(B2B!A:F,MATCH('B2B Pin Table'!B505,B2B!A:A,0),6),"---")</f>
        <v>GND</v>
      </c>
      <c r="D505" s="19" t="str">
        <f>IFERROR(IF((COUNTIF(B2B!A501:K501,H503)&lt;0),"---",INDEX(B2B!A:K,MATCH('B2B Pin Table'!B505,B2B!A:A,0),2)),"---")</f>
        <v>J3</v>
      </c>
      <c r="E505" s="19" t="str">
        <f>IFERROR(IF((COUNTIF(B2B!A501:K501,H503)&lt;0),"---",INDEX(B2B!A:K,MATCH('B2B Pin Table'!B505,B2B!A:A,0),3)),"---")</f>
        <v>A20</v>
      </c>
      <c r="F505" s="19" t="str">
        <f>IFERROR(IF((COUNTIF(B2B!A501:K501,L503)&lt;0),"---",INDEX(B2B!A:K,MATCH('B2B Pin Table'!B505,B2B!A:A,0),4)),"---")</f>
        <v>J3</v>
      </c>
      <c r="G505" s="19" t="str">
        <f>IFERROR(IF((COUNTIF(B2B!A501:K501,L503)&lt;0),"---",INDEX(B2B!A:K,MATCH('B2B Pin Table'!B505,B2B!A:A,0),5)),"---")</f>
        <v>A20</v>
      </c>
      <c r="H505" s="59" t="str">
        <f>IFERROR(IF(VLOOKUP($D505&amp;"-"&amp;$E505,IF($H$4="TEB0187_REV01",CALC_CONN_TEB0187_REV01!$F:$I),4,0)="--","---",IF($H$4="TEB0187_REV01",CALC_CONN_TEB0187_REV01!$G505&amp; " --&gt; " &amp;CALC_CONN_TEB0187_REV01!$I505&amp; " --&gt; ")),"---")</f>
        <v>---</v>
      </c>
      <c r="I505" s="19" t="str">
        <f>IFERROR(IF(VLOOKUP($D505&amp;"-"&amp;$E505,IF($H$4="TEB0187_REV01",CALC_CONN_TEB0187_REV01!$F:$H),3,0)="--",VLOOKUP($D505&amp;"-"&amp;$E505,IF($H$4="TEB0187_REV01",CALC_CONN_TEB0187_REV01!$F:$H),2,0),VLOOKUP($D505&amp;"-"&amp;$E505,IF($H$4="TEB0187_REV01",CALC_CONN_TEB0187_REV01!$F:$H),3,0)),"---")</f>
        <v>---</v>
      </c>
      <c r="J505" s="19" t="str">
        <f>IFERROR(VLOOKUP(I505,IF($H$4="TEB0187_REV01",RAW_c_TEB0187_REV01!$AE:$AM),9,0),"---")</f>
        <v>---</v>
      </c>
      <c r="K505" s="19" t="str">
        <f>IFERROR(VLOOKUP(D505&amp;"-"&amp;E505,IF($H$4="TEB0187_REV01",RAW_c_TEB0187_REV01!$AD:$AK,"???"),6,0),"---")</f>
        <v>---</v>
      </c>
      <c r="L505" s="19" t="str">
        <f>IFERROR(VLOOKUP(D505&amp;"-"&amp;E505,IF($H$4="TEB0187_REV01",RAW_c_TEB0187_REV01!$AD:$AL,"???"),9,0),"---")</f>
        <v>---</v>
      </c>
      <c r="M505" s="19" t="str">
        <f>IFERROR(IF(VLOOKUP($F505&amp;"-"&amp;$G505,IF($M$4="TEI0187_REV01",RAW_m_TEI0187_REV01!$F:$AU),43,0)="--","---",IF($M$4="TEI0187_REV01",RAW_m_TEI0187_REV01!$AT505&amp; " --&gt; " &amp;RAW_m_TEI0187_REV01!$AU505&amp; " --&gt; ")),"---")</f>
        <v>---</v>
      </c>
      <c r="N505" s="19" t="str">
        <f>IFERROR(VLOOKUP(F505&amp;"-"&amp;G505,IF($M$4="TEI0187_REV01",RAW_m_TEI0187_REV01!$AD:$AJ),7,0),"---")</f>
        <v>---</v>
      </c>
      <c r="O505" s="19" t="str">
        <f>IFERROR(VLOOKUP(N505,IF($M$4="TEI0187_REV01",RAW_m_TEI0187_REV01!$AJ:$AK),2,0),"---")</f>
        <v>---</v>
      </c>
      <c r="P505" s="19" t="str">
        <f>IFERROR(VLOOKUP(F505&amp;"-"&amp;G505,IF($M$4="TEI0187_REV01",RAW_m_TEI0187_REV01!$AD:$AG),3,0),"---")</f>
        <v>---</v>
      </c>
      <c r="Q505" s="19" t="str">
        <f>IFERROR(VLOOKUP(N505,IF($M$4="TEI0187_REV01",RAW_m_TEI0187_REV01!$AE:$AH),4,0),"---")</f>
        <v>---</v>
      </c>
      <c r="R505" s="19" t="str">
        <f>IFERROR(VLOOKUP(F505&amp;"-"&amp;G505,IF($M$4="TEI0187_REV01",RAW_m_TEI0187_REV01!$AD:$AG),4,0),"---")</f>
        <v>---</v>
      </c>
    </row>
    <row r="506" spans="2:18" x14ac:dyDescent="0.25">
      <c r="B506" s="78">
        <v>501</v>
      </c>
      <c r="C506" s="19" t="str">
        <f>IFERROR(INDEX(B2B!A:F,MATCH('B2B Pin Table'!B506,B2B!A:A,0),6),"---")</f>
        <v>IO</v>
      </c>
      <c r="D506" s="19" t="str">
        <f>IFERROR(IF((COUNTIF(B2B!A502:K502,H504)&lt;0),"---",INDEX(B2B!A:K,MATCH('B2B Pin Table'!B506,B2B!A:A,0),2)),"---")</f>
        <v>J3</v>
      </c>
      <c r="E506" s="19" t="str">
        <f>IFERROR(IF((COUNTIF(B2B!A502:K502,H504)&lt;0),"---",INDEX(B2B!A:K,MATCH('B2B Pin Table'!B506,B2B!A:A,0),3)),"---")</f>
        <v>A21</v>
      </c>
      <c r="F506" s="19" t="str">
        <f>IFERROR(IF((COUNTIF(B2B!A502:K502,L504)&lt;0),"---",INDEX(B2B!A:K,MATCH('B2B Pin Table'!B506,B2B!A:A,0),4)),"---")</f>
        <v>J3</v>
      </c>
      <c r="G506" s="19" t="str">
        <f>IFERROR(IF((COUNTIF(B2B!A502:K502,L504)&lt;0),"---",INDEX(B2B!A:K,MATCH('B2B Pin Table'!B506,B2B!A:A,0),5)),"---")</f>
        <v>A21</v>
      </c>
      <c r="H506" s="59" t="str">
        <f>IFERROR(IF(VLOOKUP($D506&amp;"-"&amp;$E506,IF($H$4="TEB0187_REV01",CALC_CONN_TEB0187_REV01!$F:$I),4,0)="--","---",IF($H$4="TEB0187_REV01",CALC_CONN_TEB0187_REV01!$G506&amp; " --&gt; " &amp;CALC_CONN_TEB0187_REV01!$I506&amp; " --&gt; ")),"---")</f>
        <v>---</v>
      </c>
      <c r="I506" s="19" t="str">
        <f>IFERROR(IF(VLOOKUP($D506&amp;"-"&amp;$E506,IF($H$4="TEB0187_REV01",CALC_CONN_TEB0187_REV01!$F:$H),3,0)="--",VLOOKUP($D506&amp;"-"&amp;$E506,IF($H$4="TEB0187_REV01",CALC_CONN_TEB0187_REV01!$F:$H),2,0),VLOOKUP($D506&amp;"-"&amp;$E506,IF($H$4="TEB0187_REV01",CALC_CONN_TEB0187_REV01!$F:$H),3,0)),"---")</f>
        <v>---</v>
      </c>
      <c r="J506" s="19" t="str">
        <f>IFERROR(VLOOKUP(I506,IF($H$4="TEB0187_REV01",RAW_c_TEB0187_REV01!$AE:$AM),9,0),"---")</f>
        <v>---</v>
      </c>
      <c r="K506" s="19" t="str">
        <f>IFERROR(VLOOKUP(D506&amp;"-"&amp;E506,IF($H$4="TEB0187_REV01",RAW_c_TEB0187_REV01!$AD:$AK,"???"),6,0),"---")</f>
        <v>---</v>
      </c>
      <c r="L506" s="19" t="str">
        <f>IFERROR(VLOOKUP(D506&amp;"-"&amp;E506,IF($H$4="TEB0187_REV01",RAW_c_TEB0187_REV01!$AD:$AL,"???"),9,0),"---")</f>
        <v>---</v>
      </c>
      <c r="M506" s="19" t="str">
        <f>IFERROR(IF(VLOOKUP($F506&amp;"-"&amp;$G506,IF($M$4="TEI0187_REV01",RAW_m_TEI0187_REV01!$F:$AU),43,0)="--","---",IF($M$4="TEI0187_REV01",RAW_m_TEI0187_REV01!$AT506&amp; " --&gt; " &amp;RAW_m_TEI0187_REV01!$AU506&amp; " --&gt; ")),"---")</f>
        <v>---</v>
      </c>
      <c r="N506" s="19" t="str">
        <f>IFERROR(VLOOKUP(F506&amp;"-"&amp;G506,IF($M$4="TEI0187_REV01",RAW_m_TEI0187_REV01!$AD:$AJ),7,0),"---")</f>
        <v>---</v>
      </c>
      <c r="O506" s="19" t="str">
        <f>IFERROR(VLOOKUP(N506,IF($M$4="TEI0187_REV01",RAW_m_TEI0187_REV01!$AJ:$AK),2,0),"---")</f>
        <v>---</v>
      </c>
      <c r="P506" s="19" t="str">
        <f>IFERROR(VLOOKUP(F506&amp;"-"&amp;G506,IF($M$4="TEI0187_REV01",RAW_m_TEI0187_REV01!$AD:$AG),3,0),"---")</f>
        <v>---</v>
      </c>
      <c r="Q506" s="19" t="str">
        <f>IFERROR(VLOOKUP(N506,IF($M$4="TEI0187_REV01",RAW_m_TEI0187_REV01!$AE:$AH),4,0),"---")</f>
        <v>---</v>
      </c>
      <c r="R506" s="19" t="str">
        <f>IFERROR(VLOOKUP(F506&amp;"-"&amp;G506,IF($M$4="TEI0187_REV01",RAW_m_TEI0187_REV01!$AD:$AG),4,0),"---")</f>
        <v>---</v>
      </c>
    </row>
    <row r="507" spans="2:18" x14ac:dyDescent="0.25">
      <c r="B507" s="78">
        <v>502</v>
      </c>
      <c r="C507" s="19" t="str">
        <f>IFERROR(INDEX(B2B!A:F,MATCH('B2B Pin Table'!B507,B2B!A:A,0),6),"---")</f>
        <v>IO</v>
      </c>
      <c r="D507" s="19" t="str">
        <f>IFERROR(IF((COUNTIF(B2B!A503:K503,H505)&lt;0),"---",INDEX(B2B!A:K,MATCH('B2B Pin Table'!B507,B2B!A:A,0),2)),"---")</f>
        <v>J3</v>
      </c>
      <c r="E507" s="19" t="str">
        <f>IFERROR(IF((COUNTIF(B2B!A503:K503,H505)&lt;0),"---",INDEX(B2B!A:K,MATCH('B2B Pin Table'!B507,B2B!A:A,0),3)),"---")</f>
        <v>A22</v>
      </c>
      <c r="F507" s="19" t="str">
        <f>IFERROR(IF((COUNTIF(B2B!A503:K503,L505)&lt;0),"---",INDEX(B2B!A:K,MATCH('B2B Pin Table'!B507,B2B!A:A,0),4)),"---")</f>
        <v>J3</v>
      </c>
      <c r="G507" s="19" t="str">
        <f>IFERROR(IF((COUNTIF(B2B!A503:K503,L505)&lt;0),"---",INDEX(B2B!A:K,MATCH('B2B Pin Table'!B507,B2B!A:A,0),5)),"---")</f>
        <v>A22</v>
      </c>
      <c r="H507" s="59" t="str">
        <f>IFERROR(IF(VLOOKUP($D507&amp;"-"&amp;$E507,IF($H$4="TEB0187_REV01",CALC_CONN_TEB0187_REV01!$F:$I),4,0)="--","---",IF($H$4="TEB0187_REV01",CALC_CONN_TEB0187_REV01!$G507&amp; " --&gt; " &amp;CALC_CONN_TEB0187_REV01!$I507&amp; " --&gt; ")),"---")</f>
        <v>---</v>
      </c>
      <c r="I507" s="19" t="str">
        <f>IFERROR(IF(VLOOKUP($D507&amp;"-"&amp;$E507,IF($H$4="TEB0187_REV01",CALC_CONN_TEB0187_REV01!$F:$H),3,0)="--",VLOOKUP($D507&amp;"-"&amp;$E507,IF($H$4="TEB0187_REV01",CALC_CONN_TEB0187_REV01!$F:$H),2,0),VLOOKUP($D507&amp;"-"&amp;$E507,IF($H$4="TEB0187_REV01",CALC_CONN_TEB0187_REV01!$F:$H),3,0)),"---")</f>
        <v>---</v>
      </c>
      <c r="J507" s="19" t="str">
        <f>IFERROR(VLOOKUP(I507,IF($H$4="TEB0187_REV01",RAW_c_TEB0187_REV01!$AE:$AM),9,0),"---")</f>
        <v>---</v>
      </c>
      <c r="K507" s="19" t="str">
        <f>IFERROR(VLOOKUP(D507&amp;"-"&amp;E507,IF($H$4="TEB0187_REV01",RAW_c_TEB0187_REV01!$AD:$AK,"???"),6,0),"---")</f>
        <v>---</v>
      </c>
      <c r="L507" s="19" t="str">
        <f>IFERROR(VLOOKUP(D507&amp;"-"&amp;E507,IF($H$4="TEB0187_REV01",RAW_c_TEB0187_REV01!$AD:$AL,"???"),9,0),"---")</f>
        <v>---</v>
      </c>
      <c r="M507" s="19" t="str">
        <f>IFERROR(IF(VLOOKUP($F507&amp;"-"&amp;$G507,IF($M$4="TEI0187_REV01",RAW_m_TEI0187_REV01!$F:$AU),43,0)="--","---",IF($M$4="TEI0187_REV01",RAW_m_TEI0187_REV01!$AT507&amp; " --&gt; " &amp;RAW_m_TEI0187_REV01!$AU507&amp; " --&gt; ")),"---")</f>
        <v>---</v>
      </c>
      <c r="N507" s="19" t="str">
        <f>IFERROR(VLOOKUP(F507&amp;"-"&amp;G507,IF($M$4="TEI0187_REV01",RAW_m_TEI0187_REV01!$AD:$AJ),7,0),"---")</f>
        <v>---</v>
      </c>
      <c r="O507" s="19" t="str">
        <f>IFERROR(VLOOKUP(N507,IF($M$4="TEI0187_REV01",RAW_m_TEI0187_REV01!$AJ:$AK),2,0),"---")</f>
        <v>---</v>
      </c>
      <c r="P507" s="19" t="str">
        <f>IFERROR(VLOOKUP(F507&amp;"-"&amp;G507,IF($M$4="TEI0187_REV01",RAW_m_TEI0187_REV01!$AD:$AG),3,0),"---")</f>
        <v>---</v>
      </c>
      <c r="Q507" s="19" t="str">
        <f>IFERROR(VLOOKUP(N507,IF($M$4="TEI0187_REV01",RAW_m_TEI0187_REV01!$AE:$AH),4,0),"---")</f>
        <v>---</v>
      </c>
      <c r="R507" s="19" t="str">
        <f>IFERROR(VLOOKUP(F507&amp;"-"&amp;G507,IF($M$4="TEI0187_REV01",RAW_m_TEI0187_REV01!$AD:$AG),4,0),"---")</f>
        <v>---</v>
      </c>
    </row>
    <row r="508" spans="2:18" x14ac:dyDescent="0.25">
      <c r="B508" s="78">
        <v>503</v>
      </c>
      <c r="C508" s="19" t="str">
        <f>IFERROR(INDEX(B2B!A:F,MATCH('B2B Pin Table'!B508,B2B!A:A,0),6),"---")</f>
        <v>GND</v>
      </c>
      <c r="D508" s="19" t="str">
        <f>IFERROR(IF((COUNTIF(B2B!A504:K504,H506)&lt;0),"---",INDEX(B2B!A:K,MATCH('B2B Pin Table'!B508,B2B!A:A,0),2)),"---")</f>
        <v>J3</v>
      </c>
      <c r="E508" s="19" t="str">
        <f>IFERROR(IF((COUNTIF(B2B!A504:K504,H506)&lt;0),"---",INDEX(B2B!A:K,MATCH('B2B Pin Table'!B508,B2B!A:A,0),3)),"---")</f>
        <v>A23</v>
      </c>
      <c r="F508" s="19" t="str">
        <f>IFERROR(IF((COUNTIF(B2B!A504:K504,L506)&lt;0),"---",INDEX(B2B!A:K,MATCH('B2B Pin Table'!B508,B2B!A:A,0),4)),"---")</f>
        <v>J3</v>
      </c>
      <c r="G508" s="19" t="str">
        <f>IFERROR(IF((COUNTIF(B2B!A504:K504,L506)&lt;0),"---",INDEX(B2B!A:K,MATCH('B2B Pin Table'!B508,B2B!A:A,0),5)),"---")</f>
        <v>A23</v>
      </c>
      <c r="H508" s="59" t="str">
        <f>IFERROR(IF(VLOOKUP($D508&amp;"-"&amp;$E508,IF($H$4="TEB0187_REV01",CALC_CONN_TEB0187_REV01!$F:$I),4,0)="--","---",IF($H$4="TEB0187_REV01",CALC_CONN_TEB0187_REV01!$G508&amp; " --&gt; " &amp;CALC_CONN_TEB0187_REV01!$I508&amp; " --&gt; ")),"---")</f>
        <v>---</v>
      </c>
      <c r="I508" s="19" t="str">
        <f>IFERROR(IF(VLOOKUP($D508&amp;"-"&amp;$E508,IF($H$4="TEB0187_REV01",CALC_CONN_TEB0187_REV01!$F:$H),3,0)="--",VLOOKUP($D508&amp;"-"&amp;$E508,IF($H$4="TEB0187_REV01",CALC_CONN_TEB0187_REV01!$F:$H),2,0),VLOOKUP($D508&amp;"-"&amp;$E508,IF($H$4="TEB0187_REV01",CALC_CONN_TEB0187_REV01!$F:$H),3,0)),"---")</f>
        <v>---</v>
      </c>
      <c r="J508" s="19" t="str">
        <f>IFERROR(VLOOKUP(I508,IF($H$4="TEB0187_REV01",RAW_c_TEB0187_REV01!$AE:$AM),9,0),"---")</f>
        <v>---</v>
      </c>
      <c r="K508" s="19" t="str">
        <f>IFERROR(VLOOKUP(D508&amp;"-"&amp;E508,IF($H$4="TEB0187_REV01",RAW_c_TEB0187_REV01!$AD:$AK,"???"),6,0),"---")</f>
        <v>---</v>
      </c>
      <c r="L508" s="19" t="str">
        <f>IFERROR(VLOOKUP(D508&amp;"-"&amp;E508,IF($H$4="TEB0187_REV01",RAW_c_TEB0187_REV01!$AD:$AL,"???"),9,0),"---")</f>
        <v>---</v>
      </c>
      <c r="M508" s="19" t="str">
        <f>IFERROR(IF(VLOOKUP($F508&amp;"-"&amp;$G508,IF($M$4="TEI0187_REV01",RAW_m_TEI0187_REV01!$F:$AU),43,0)="--","---",IF($M$4="TEI0187_REV01",RAW_m_TEI0187_REV01!$AT508&amp; " --&gt; " &amp;RAW_m_TEI0187_REV01!$AU508&amp; " --&gt; ")),"---")</f>
        <v>---</v>
      </c>
      <c r="N508" s="19" t="str">
        <f>IFERROR(VLOOKUP(F508&amp;"-"&amp;G508,IF($M$4="TEI0187_REV01",RAW_m_TEI0187_REV01!$AD:$AJ),7,0),"---")</f>
        <v>---</v>
      </c>
      <c r="O508" s="19" t="str">
        <f>IFERROR(VLOOKUP(N508,IF($M$4="TEI0187_REV01",RAW_m_TEI0187_REV01!$AJ:$AK),2,0),"---")</f>
        <v>---</v>
      </c>
      <c r="P508" s="19" t="str">
        <f>IFERROR(VLOOKUP(F508&amp;"-"&amp;G508,IF($M$4="TEI0187_REV01",RAW_m_TEI0187_REV01!$AD:$AG),3,0),"---")</f>
        <v>---</v>
      </c>
      <c r="Q508" s="19" t="str">
        <f>IFERROR(VLOOKUP(N508,IF($M$4="TEI0187_REV01",RAW_m_TEI0187_REV01!$AE:$AH),4,0),"---")</f>
        <v>---</v>
      </c>
      <c r="R508" s="19" t="str">
        <f>IFERROR(VLOOKUP(F508&amp;"-"&amp;G508,IF($M$4="TEI0187_REV01",RAW_m_TEI0187_REV01!$AD:$AG),4,0),"---")</f>
        <v>---</v>
      </c>
    </row>
    <row r="509" spans="2:18" x14ac:dyDescent="0.25">
      <c r="B509" s="78">
        <v>504</v>
      </c>
      <c r="C509" s="19" t="str">
        <f>IFERROR(INDEX(B2B!A:F,MATCH('B2B Pin Table'!B509,B2B!A:A,0),6),"---")</f>
        <v>GND</v>
      </c>
      <c r="D509" s="19" t="str">
        <f>IFERROR(IF((COUNTIF(B2B!A505:K505,H507)&lt;0),"---",INDEX(B2B!A:K,MATCH('B2B Pin Table'!B509,B2B!A:A,0),2)),"---")</f>
        <v>J3</v>
      </c>
      <c r="E509" s="19" t="str">
        <f>IFERROR(IF((COUNTIF(B2B!A505:K505,H507)&lt;0),"---",INDEX(B2B!A:K,MATCH('B2B Pin Table'!B509,B2B!A:A,0),3)),"---")</f>
        <v>A24</v>
      </c>
      <c r="F509" s="19" t="str">
        <f>IFERROR(IF((COUNTIF(B2B!A505:K505,L507)&lt;0),"---",INDEX(B2B!A:K,MATCH('B2B Pin Table'!B509,B2B!A:A,0),4)),"---")</f>
        <v>J3</v>
      </c>
      <c r="G509" s="19" t="str">
        <f>IFERROR(IF((COUNTIF(B2B!A505:K505,L507)&lt;0),"---",INDEX(B2B!A:K,MATCH('B2B Pin Table'!B509,B2B!A:A,0),5)),"---")</f>
        <v>A24</v>
      </c>
      <c r="H509" s="59" t="str">
        <f>IFERROR(IF(VLOOKUP($D509&amp;"-"&amp;$E509,IF($H$4="TEB0187_REV01",CALC_CONN_TEB0187_REV01!$F:$I),4,0)="--","---",IF($H$4="TEB0187_REV01",CALC_CONN_TEB0187_REV01!$G509&amp; " --&gt; " &amp;CALC_CONN_TEB0187_REV01!$I509&amp; " --&gt; ")),"---")</f>
        <v>---</v>
      </c>
      <c r="I509" s="19" t="str">
        <f>IFERROR(IF(VLOOKUP($D509&amp;"-"&amp;$E509,IF($H$4="TEB0187_REV01",CALC_CONN_TEB0187_REV01!$F:$H),3,0)="--",VLOOKUP($D509&amp;"-"&amp;$E509,IF($H$4="TEB0187_REV01",CALC_CONN_TEB0187_REV01!$F:$H),2,0),VLOOKUP($D509&amp;"-"&amp;$E509,IF($H$4="TEB0187_REV01",CALC_CONN_TEB0187_REV01!$F:$H),3,0)),"---")</f>
        <v>---</v>
      </c>
      <c r="J509" s="19" t="str">
        <f>IFERROR(VLOOKUP(I509,IF($H$4="TEB0187_REV01",RAW_c_TEB0187_REV01!$AE:$AM),9,0),"---")</f>
        <v>---</v>
      </c>
      <c r="K509" s="19" t="str">
        <f>IFERROR(VLOOKUP(D509&amp;"-"&amp;E509,IF($H$4="TEB0187_REV01",RAW_c_TEB0187_REV01!$AD:$AK,"???"),6,0),"---")</f>
        <v>---</v>
      </c>
      <c r="L509" s="19" t="str">
        <f>IFERROR(VLOOKUP(D509&amp;"-"&amp;E509,IF($H$4="TEB0187_REV01",RAW_c_TEB0187_REV01!$AD:$AL,"???"),9,0),"---")</f>
        <v>---</v>
      </c>
      <c r="M509" s="19" t="str">
        <f>IFERROR(IF(VLOOKUP($F509&amp;"-"&amp;$G509,IF($M$4="TEI0187_REV01",RAW_m_TEI0187_REV01!$F:$AU),43,0)="--","---",IF($M$4="TEI0187_REV01",RAW_m_TEI0187_REV01!$AT509&amp; " --&gt; " &amp;RAW_m_TEI0187_REV01!$AU509&amp; " --&gt; ")),"---")</f>
        <v>---</v>
      </c>
      <c r="N509" s="19" t="str">
        <f>IFERROR(VLOOKUP(F509&amp;"-"&amp;G509,IF($M$4="TEI0187_REV01",RAW_m_TEI0187_REV01!$AD:$AJ),7,0),"---")</f>
        <v>---</v>
      </c>
      <c r="O509" s="19" t="str">
        <f>IFERROR(VLOOKUP(N509,IF($M$4="TEI0187_REV01",RAW_m_TEI0187_REV01!$AJ:$AK),2,0),"---")</f>
        <v>---</v>
      </c>
      <c r="P509" s="19" t="str">
        <f>IFERROR(VLOOKUP(F509&amp;"-"&amp;G509,IF($M$4="TEI0187_REV01",RAW_m_TEI0187_REV01!$AD:$AG),3,0),"---")</f>
        <v>---</v>
      </c>
      <c r="Q509" s="19" t="str">
        <f>IFERROR(VLOOKUP(N509,IF($M$4="TEI0187_REV01",RAW_m_TEI0187_REV01!$AE:$AH),4,0),"---")</f>
        <v>---</v>
      </c>
      <c r="R509" s="19" t="str">
        <f>IFERROR(VLOOKUP(F509&amp;"-"&amp;G509,IF($M$4="TEI0187_REV01",RAW_m_TEI0187_REV01!$AD:$AG),4,0),"---")</f>
        <v>---</v>
      </c>
    </row>
    <row r="510" spans="2:18" x14ac:dyDescent="0.25">
      <c r="B510" s="78">
        <v>505</v>
      </c>
      <c r="C510" s="19" t="str">
        <f>IFERROR(INDEX(B2B!A:F,MATCH('B2B Pin Table'!B510,B2B!A:A,0),6),"---")</f>
        <v>CLK</v>
      </c>
      <c r="D510" s="19" t="str">
        <f>IFERROR(IF((COUNTIF(B2B!A506:K506,H508)&lt;0),"---",INDEX(B2B!A:K,MATCH('B2B Pin Table'!B510,B2B!A:A,0),2)),"---")</f>
        <v>J3</v>
      </c>
      <c r="E510" s="19" t="str">
        <f>IFERROR(IF((COUNTIF(B2B!A506:K506,H508)&lt;0),"---",INDEX(B2B!A:K,MATCH('B2B Pin Table'!B510,B2B!A:A,0),3)),"---")</f>
        <v>A25</v>
      </c>
      <c r="F510" s="19" t="str">
        <f>IFERROR(IF((COUNTIF(B2B!A506:K506,L508)&lt;0),"---",INDEX(B2B!A:K,MATCH('B2B Pin Table'!B510,B2B!A:A,0),4)),"---")</f>
        <v>J3</v>
      </c>
      <c r="G510" s="19" t="str">
        <f>IFERROR(IF((COUNTIF(B2B!A506:K506,L508)&lt;0),"---",INDEX(B2B!A:K,MATCH('B2B Pin Table'!B510,B2B!A:A,0),5)),"---")</f>
        <v>A25</v>
      </c>
      <c r="H510" s="59" t="str">
        <f>IFERROR(IF(VLOOKUP($D510&amp;"-"&amp;$E510,IF($H$4="TEB0187_REV01",CALC_CONN_TEB0187_REV01!$F:$I),4,0)="--","---",IF($H$4="TEB0187_REV01",CALC_CONN_TEB0187_REV01!$G510&amp; " --&gt; " &amp;CALC_CONN_TEB0187_REV01!$I510&amp; " --&gt; ")),"---")</f>
        <v>---</v>
      </c>
      <c r="I510" s="19" t="str">
        <f>IFERROR(IF(VLOOKUP($D510&amp;"-"&amp;$E510,IF($H$4="TEB0187_REV01",CALC_CONN_TEB0187_REV01!$F:$H),3,0)="--",VLOOKUP($D510&amp;"-"&amp;$E510,IF($H$4="TEB0187_REV01",CALC_CONN_TEB0187_REV01!$F:$H),2,0),VLOOKUP($D510&amp;"-"&amp;$E510,IF($H$4="TEB0187_REV01",CALC_CONN_TEB0187_REV01!$F:$H),3,0)),"---")</f>
        <v>---</v>
      </c>
      <c r="J510" s="19" t="str">
        <f>IFERROR(VLOOKUP(I510,IF($H$4="TEB0187_REV01",RAW_c_TEB0187_REV01!$AE:$AM),9,0),"---")</f>
        <v>---</v>
      </c>
      <c r="K510" s="19" t="str">
        <f>IFERROR(VLOOKUP(D510&amp;"-"&amp;E510,IF($H$4="TEB0187_REV01",RAW_c_TEB0187_REV01!$AD:$AK,"???"),6,0),"---")</f>
        <v>---</v>
      </c>
      <c r="L510" s="19" t="str">
        <f>IFERROR(VLOOKUP(D510&amp;"-"&amp;E510,IF($H$4="TEB0187_REV01",RAW_c_TEB0187_REV01!$AD:$AL,"???"),9,0),"---")</f>
        <v>---</v>
      </c>
      <c r="M510" s="19" t="str">
        <f>IFERROR(IF(VLOOKUP($F510&amp;"-"&amp;$G510,IF($M$4="TEI0187_REV01",RAW_m_TEI0187_REV01!$F:$AU),43,0)="--","---",IF($M$4="TEI0187_REV01",RAW_m_TEI0187_REV01!$AT510&amp; " --&gt; " &amp;RAW_m_TEI0187_REV01!$AU510&amp; " --&gt; ")),"---")</f>
        <v>---</v>
      </c>
      <c r="N510" s="19" t="str">
        <f>IFERROR(VLOOKUP(F510&amp;"-"&amp;G510,IF($M$4="TEI0187_REV01",RAW_m_TEI0187_REV01!$AD:$AJ),7,0),"---")</f>
        <v>---</v>
      </c>
      <c r="O510" s="19" t="str">
        <f>IFERROR(VLOOKUP(N510,IF($M$4="TEI0187_REV01",RAW_m_TEI0187_REV01!$AJ:$AK),2,0),"---")</f>
        <v>---</v>
      </c>
      <c r="P510" s="19" t="str">
        <f>IFERROR(VLOOKUP(F510&amp;"-"&amp;G510,IF($M$4="TEI0187_REV01",RAW_m_TEI0187_REV01!$AD:$AG),3,0),"---")</f>
        <v>---</v>
      </c>
      <c r="Q510" s="19" t="str">
        <f>IFERROR(VLOOKUP(N510,IF($M$4="TEI0187_REV01",RAW_m_TEI0187_REV01!$AE:$AH),4,0),"---")</f>
        <v>---</v>
      </c>
      <c r="R510" s="19" t="str">
        <f>IFERROR(VLOOKUP(F510&amp;"-"&amp;G510,IF($M$4="TEI0187_REV01",RAW_m_TEI0187_REV01!$AD:$AG),4,0),"---")</f>
        <v>---</v>
      </c>
    </row>
    <row r="511" spans="2:18" x14ac:dyDescent="0.25">
      <c r="B511" s="78">
        <v>506</v>
      </c>
      <c r="C511" s="19" t="str">
        <f>IFERROR(INDEX(B2B!A:F,MATCH('B2B Pin Table'!B511,B2B!A:A,0),6),"---")</f>
        <v>CLK</v>
      </c>
      <c r="D511" s="19" t="str">
        <f>IFERROR(IF((COUNTIF(B2B!A507:K507,H509)&lt;0),"---",INDEX(B2B!A:K,MATCH('B2B Pin Table'!B511,B2B!A:A,0),2)),"---")</f>
        <v>J3</v>
      </c>
      <c r="E511" s="19" t="str">
        <f>IFERROR(IF((COUNTIF(B2B!A507:K507,H509)&lt;0),"---",INDEX(B2B!A:K,MATCH('B2B Pin Table'!B511,B2B!A:A,0),3)),"---")</f>
        <v>A26</v>
      </c>
      <c r="F511" s="19" t="str">
        <f>IFERROR(IF((COUNTIF(B2B!A507:K507,L509)&lt;0),"---",INDEX(B2B!A:K,MATCH('B2B Pin Table'!B511,B2B!A:A,0),4)),"---")</f>
        <v>J3</v>
      </c>
      <c r="G511" s="19" t="str">
        <f>IFERROR(IF((COUNTIF(B2B!A507:K507,L509)&lt;0),"---",INDEX(B2B!A:K,MATCH('B2B Pin Table'!B511,B2B!A:A,0),5)),"---")</f>
        <v>A26</v>
      </c>
      <c r="H511" s="59" t="str">
        <f>IFERROR(IF(VLOOKUP($D511&amp;"-"&amp;$E511,IF($H$4="TEB0187_REV01",CALC_CONN_TEB0187_REV01!$F:$I),4,0)="--","---",IF($H$4="TEB0187_REV01",CALC_CONN_TEB0187_REV01!$G511&amp; " --&gt; " &amp;CALC_CONN_TEB0187_REV01!$I511&amp; " --&gt; ")),"---")</f>
        <v>---</v>
      </c>
      <c r="I511" s="19" t="str">
        <f>IFERROR(IF(VLOOKUP($D511&amp;"-"&amp;$E511,IF($H$4="TEB0187_REV01",CALC_CONN_TEB0187_REV01!$F:$H),3,0)="--",VLOOKUP($D511&amp;"-"&amp;$E511,IF($H$4="TEB0187_REV01",CALC_CONN_TEB0187_REV01!$F:$H),2,0),VLOOKUP($D511&amp;"-"&amp;$E511,IF($H$4="TEB0187_REV01",CALC_CONN_TEB0187_REV01!$F:$H),3,0)),"---")</f>
        <v>---</v>
      </c>
      <c r="J511" s="19" t="str">
        <f>IFERROR(VLOOKUP(I511,IF($H$4="TEB0187_REV01",RAW_c_TEB0187_REV01!$AE:$AM),9,0),"---")</f>
        <v>---</v>
      </c>
      <c r="K511" s="19" t="str">
        <f>IFERROR(VLOOKUP(D511&amp;"-"&amp;E511,IF($H$4="TEB0187_REV01",RAW_c_TEB0187_REV01!$AD:$AK,"???"),6,0),"---")</f>
        <v>---</v>
      </c>
      <c r="L511" s="19" t="str">
        <f>IFERROR(VLOOKUP(D511&amp;"-"&amp;E511,IF($H$4="TEB0187_REV01",RAW_c_TEB0187_REV01!$AD:$AL,"???"),9,0),"---")</f>
        <v>---</v>
      </c>
      <c r="M511" s="19" t="str">
        <f>IFERROR(IF(VLOOKUP($F511&amp;"-"&amp;$G511,IF($M$4="TEI0187_REV01",RAW_m_TEI0187_REV01!$F:$AU),43,0)="--","---",IF($M$4="TEI0187_REV01",RAW_m_TEI0187_REV01!$AT511&amp; " --&gt; " &amp;RAW_m_TEI0187_REV01!$AU511&amp; " --&gt; ")),"---")</f>
        <v>---</v>
      </c>
      <c r="N511" s="19" t="str">
        <f>IFERROR(VLOOKUP(F511&amp;"-"&amp;G511,IF($M$4="TEI0187_REV01",RAW_m_TEI0187_REV01!$AD:$AJ),7,0),"---")</f>
        <v>---</v>
      </c>
      <c r="O511" s="19" t="str">
        <f>IFERROR(VLOOKUP(N511,IF($M$4="TEI0187_REV01",RAW_m_TEI0187_REV01!$AJ:$AK),2,0),"---")</f>
        <v>---</v>
      </c>
      <c r="P511" s="19" t="str">
        <f>IFERROR(VLOOKUP(F511&amp;"-"&amp;G511,IF($M$4="TEI0187_REV01",RAW_m_TEI0187_REV01!$AD:$AG),3,0),"---")</f>
        <v>---</v>
      </c>
      <c r="Q511" s="19" t="str">
        <f>IFERROR(VLOOKUP(N511,IF($M$4="TEI0187_REV01",RAW_m_TEI0187_REV01!$AE:$AH),4,0),"---")</f>
        <v>---</v>
      </c>
      <c r="R511" s="19" t="str">
        <f>IFERROR(VLOOKUP(F511&amp;"-"&amp;G511,IF($M$4="TEI0187_REV01",RAW_m_TEI0187_REV01!$AD:$AG),4,0),"---")</f>
        <v>---</v>
      </c>
    </row>
    <row r="512" spans="2:18" x14ac:dyDescent="0.25">
      <c r="B512" s="78">
        <v>507</v>
      </c>
      <c r="C512" s="19" t="str">
        <f>IFERROR(INDEX(B2B!A:F,MATCH('B2B Pin Table'!B512,B2B!A:A,0),6),"---")</f>
        <v>GND</v>
      </c>
      <c r="D512" s="19" t="str">
        <f>IFERROR(IF((COUNTIF(B2B!A508:K508,H510)&lt;0),"---",INDEX(B2B!A:K,MATCH('B2B Pin Table'!B512,B2B!A:A,0),2)),"---")</f>
        <v>J3</v>
      </c>
      <c r="E512" s="19" t="str">
        <f>IFERROR(IF((COUNTIF(B2B!A508:K508,H510)&lt;0),"---",INDEX(B2B!A:K,MATCH('B2B Pin Table'!B512,B2B!A:A,0),3)),"---")</f>
        <v>A27</v>
      </c>
      <c r="F512" s="19" t="str">
        <f>IFERROR(IF((COUNTIF(B2B!A508:K508,L510)&lt;0),"---",INDEX(B2B!A:K,MATCH('B2B Pin Table'!B512,B2B!A:A,0),4)),"---")</f>
        <v>J3</v>
      </c>
      <c r="G512" s="19" t="str">
        <f>IFERROR(IF((COUNTIF(B2B!A508:K508,L510)&lt;0),"---",INDEX(B2B!A:K,MATCH('B2B Pin Table'!B512,B2B!A:A,0),5)),"---")</f>
        <v>A27</v>
      </c>
      <c r="H512" s="59" t="str">
        <f>IFERROR(IF(VLOOKUP($D512&amp;"-"&amp;$E512,IF($H$4="TEB0187_REV01",CALC_CONN_TEB0187_REV01!$F:$I),4,0)="--","---",IF($H$4="TEB0187_REV01",CALC_CONN_TEB0187_REV01!$G512&amp; " --&gt; " &amp;CALC_CONN_TEB0187_REV01!$I512&amp; " --&gt; ")),"---")</f>
        <v>---</v>
      </c>
      <c r="I512" s="19" t="str">
        <f>IFERROR(IF(VLOOKUP($D512&amp;"-"&amp;$E512,IF($H$4="TEB0187_REV01",CALC_CONN_TEB0187_REV01!$F:$H),3,0)="--",VLOOKUP($D512&amp;"-"&amp;$E512,IF($H$4="TEB0187_REV01",CALC_CONN_TEB0187_REV01!$F:$H),2,0),VLOOKUP($D512&amp;"-"&amp;$E512,IF($H$4="TEB0187_REV01",CALC_CONN_TEB0187_REV01!$F:$H),3,0)),"---")</f>
        <v>---</v>
      </c>
      <c r="J512" s="19" t="str">
        <f>IFERROR(VLOOKUP(I512,IF($H$4="TEB0187_REV01",RAW_c_TEB0187_REV01!$AE:$AM),9,0),"---")</f>
        <v>---</v>
      </c>
      <c r="K512" s="19" t="str">
        <f>IFERROR(VLOOKUP(D512&amp;"-"&amp;E512,IF($H$4="TEB0187_REV01",RAW_c_TEB0187_REV01!$AD:$AK,"???"),6,0),"---")</f>
        <v>---</v>
      </c>
      <c r="L512" s="19" t="str">
        <f>IFERROR(VLOOKUP(D512&amp;"-"&amp;E512,IF($H$4="TEB0187_REV01",RAW_c_TEB0187_REV01!$AD:$AL,"???"),9,0),"---")</f>
        <v>---</v>
      </c>
      <c r="M512" s="19" t="str">
        <f>IFERROR(IF(VLOOKUP($F512&amp;"-"&amp;$G512,IF($M$4="TEI0187_REV01",RAW_m_TEI0187_REV01!$F:$AU),43,0)="--","---",IF($M$4="TEI0187_REV01",RAW_m_TEI0187_REV01!$AT512&amp; " --&gt; " &amp;RAW_m_TEI0187_REV01!$AU512&amp; " --&gt; ")),"---")</f>
        <v>---</v>
      </c>
      <c r="N512" s="19" t="str">
        <f>IFERROR(VLOOKUP(F512&amp;"-"&amp;G512,IF($M$4="TEI0187_REV01",RAW_m_TEI0187_REV01!$AD:$AJ),7,0),"---")</f>
        <v>---</v>
      </c>
      <c r="O512" s="19" t="str">
        <f>IFERROR(VLOOKUP(N512,IF($M$4="TEI0187_REV01",RAW_m_TEI0187_REV01!$AJ:$AK),2,0),"---")</f>
        <v>---</v>
      </c>
      <c r="P512" s="19" t="str">
        <f>IFERROR(VLOOKUP(F512&amp;"-"&amp;G512,IF($M$4="TEI0187_REV01",RAW_m_TEI0187_REV01!$AD:$AG),3,0),"---")</f>
        <v>---</v>
      </c>
      <c r="Q512" s="19" t="str">
        <f>IFERROR(VLOOKUP(N512,IF($M$4="TEI0187_REV01",RAW_m_TEI0187_REV01!$AE:$AH),4,0),"---")</f>
        <v>---</v>
      </c>
      <c r="R512" s="19" t="str">
        <f>IFERROR(VLOOKUP(F512&amp;"-"&amp;G512,IF($M$4="TEI0187_REV01",RAW_m_TEI0187_REV01!$AD:$AG),4,0),"---")</f>
        <v>---</v>
      </c>
    </row>
    <row r="513" spans="2:18" x14ac:dyDescent="0.25">
      <c r="B513" s="78">
        <v>508</v>
      </c>
      <c r="C513" s="19" t="str">
        <f>IFERROR(INDEX(B2B!A:F,MATCH('B2B Pin Table'!B513,B2B!A:A,0),6),"---")</f>
        <v>GND</v>
      </c>
      <c r="D513" s="19" t="str">
        <f>IFERROR(IF((COUNTIF(B2B!A509:K509,H511)&lt;0),"---",INDEX(B2B!A:K,MATCH('B2B Pin Table'!B513,B2B!A:A,0),2)),"---")</f>
        <v>J3</v>
      </c>
      <c r="E513" s="19" t="str">
        <f>IFERROR(IF((COUNTIF(B2B!A509:K509,H511)&lt;0),"---",INDEX(B2B!A:K,MATCH('B2B Pin Table'!B513,B2B!A:A,0),3)),"---")</f>
        <v>A28</v>
      </c>
      <c r="F513" s="19" t="str">
        <f>IFERROR(IF((COUNTIF(B2B!A509:K509,L511)&lt;0),"---",INDEX(B2B!A:K,MATCH('B2B Pin Table'!B513,B2B!A:A,0),4)),"---")</f>
        <v>J3</v>
      </c>
      <c r="G513" s="19" t="str">
        <f>IFERROR(IF((COUNTIF(B2B!A509:K509,L511)&lt;0),"---",INDEX(B2B!A:K,MATCH('B2B Pin Table'!B513,B2B!A:A,0),5)),"---")</f>
        <v>A28</v>
      </c>
      <c r="H513" s="59" t="str">
        <f>IFERROR(IF(VLOOKUP($D513&amp;"-"&amp;$E513,IF($H$4="TEB0187_REV01",CALC_CONN_TEB0187_REV01!$F:$I),4,0)="--","---",IF($H$4="TEB0187_REV01",CALC_CONN_TEB0187_REV01!$G513&amp; " --&gt; " &amp;CALC_CONN_TEB0187_REV01!$I513&amp; " --&gt; ")),"---")</f>
        <v>---</v>
      </c>
      <c r="I513" s="19" t="str">
        <f>IFERROR(IF(VLOOKUP($D513&amp;"-"&amp;$E513,IF($H$4="TEB0187_REV01",CALC_CONN_TEB0187_REV01!$F:$H),3,0)="--",VLOOKUP($D513&amp;"-"&amp;$E513,IF($H$4="TEB0187_REV01",CALC_CONN_TEB0187_REV01!$F:$H),2,0),VLOOKUP($D513&amp;"-"&amp;$E513,IF($H$4="TEB0187_REV01",CALC_CONN_TEB0187_REV01!$F:$H),3,0)),"---")</f>
        <v>---</v>
      </c>
      <c r="J513" s="19" t="str">
        <f>IFERROR(VLOOKUP(I513,IF($H$4="TEB0187_REV01",RAW_c_TEB0187_REV01!$AE:$AM),9,0),"---")</f>
        <v>---</v>
      </c>
      <c r="K513" s="19" t="str">
        <f>IFERROR(VLOOKUP(D513&amp;"-"&amp;E513,IF($H$4="TEB0187_REV01",RAW_c_TEB0187_REV01!$AD:$AK,"???"),6,0),"---")</f>
        <v>---</v>
      </c>
      <c r="L513" s="19" t="str">
        <f>IFERROR(VLOOKUP(D513&amp;"-"&amp;E513,IF($H$4="TEB0187_REV01",RAW_c_TEB0187_REV01!$AD:$AL,"???"),9,0),"---")</f>
        <v>---</v>
      </c>
      <c r="M513" s="19" t="str">
        <f>IFERROR(IF(VLOOKUP($F513&amp;"-"&amp;$G513,IF($M$4="TEI0187_REV01",RAW_m_TEI0187_REV01!$F:$AU),43,0)="--","---",IF($M$4="TEI0187_REV01",RAW_m_TEI0187_REV01!$AT513&amp; " --&gt; " &amp;RAW_m_TEI0187_REV01!$AU513&amp; " --&gt; ")),"---")</f>
        <v>---</v>
      </c>
      <c r="N513" s="19" t="str">
        <f>IFERROR(VLOOKUP(F513&amp;"-"&amp;G513,IF($M$4="TEI0187_REV01",RAW_m_TEI0187_REV01!$AD:$AJ),7,0),"---")</f>
        <v>---</v>
      </c>
      <c r="O513" s="19" t="str">
        <f>IFERROR(VLOOKUP(N513,IF($M$4="TEI0187_REV01",RAW_m_TEI0187_REV01!$AJ:$AK),2,0),"---")</f>
        <v>---</v>
      </c>
      <c r="P513" s="19" t="str">
        <f>IFERROR(VLOOKUP(F513&amp;"-"&amp;G513,IF($M$4="TEI0187_REV01",RAW_m_TEI0187_REV01!$AD:$AG),3,0),"---")</f>
        <v>---</v>
      </c>
      <c r="Q513" s="19" t="str">
        <f>IFERROR(VLOOKUP(N513,IF($M$4="TEI0187_REV01",RAW_m_TEI0187_REV01!$AE:$AH),4,0),"---")</f>
        <v>---</v>
      </c>
      <c r="R513" s="19" t="str">
        <f>IFERROR(VLOOKUP(F513&amp;"-"&amp;G513,IF($M$4="TEI0187_REV01",RAW_m_TEI0187_REV01!$AD:$AG),4,0),"---")</f>
        <v>---</v>
      </c>
    </row>
    <row r="514" spans="2:18" x14ac:dyDescent="0.25">
      <c r="B514" s="78">
        <v>509</v>
      </c>
      <c r="C514" s="19" t="str">
        <f>IFERROR(INDEX(B2B!A:F,MATCH('B2B Pin Table'!B514,B2B!A:A,0),6),"---")</f>
        <v>MIO</v>
      </c>
      <c r="D514" s="19" t="str">
        <f>IFERROR(IF((COUNTIF(B2B!A510:K510,H512)&lt;0),"---",INDEX(B2B!A:K,MATCH('B2B Pin Table'!B514,B2B!A:A,0),2)),"---")</f>
        <v>J3</v>
      </c>
      <c r="E514" s="19" t="str">
        <f>IFERROR(IF((COUNTIF(B2B!A510:K510,H512)&lt;0),"---",INDEX(B2B!A:K,MATCH('B2B Pin Table'!B514,B2B!A:A,0),3)),"---")</f>
        <v>A29</v>
      </c>
      <c r="F514" s="19" t="str">
        <f>IFERROR(IF((COUNTIF(B2B!A510:K510,L512)&lt;0),"---",INDEX(B2B!A:K,MATCH('B2B Pin Table'!B514,B2B!A:A,0),4)),"---")</f>
        <v>J3</v>
      </c>
      <c r="G514" s="19" t="str">
        <f>IFERROR(IF((COUNTIF(B2B!A510:K510,L512)&lt;0),"---",INDEX(B2B!A:K,MATCH('B2B Pin Table'!B514,B2B!A:A,0),5)),"---")</f>
        <v>A29</v>
      </c>
      <c r="H514" s="59" t="str">
        <f>IFERROR(IF(VLOOKUP($D514&amp;"-"&amp;$E514,IF($H$4="TEB0187_REV01",CALC_CONN_TEB0187_REV01!$F:$I),4,0)="--","---",IF($H$4="TEB0187_REV01",CALC_CONN_TEB0187_REV01!$G514&amp; " --&gt; " &amp;CALC_CONN_TEB0187_REV01!$I514&amp; " --&gt; ")),"---")</f>
        <v>---</v>
      </c>
      <c r="I514" s="19" t="str">
        <f>IFERROR(IF(VLOOKUP($D514&amp;"-"&amp;$E514,IF($H$4="TEB0187_REV01",CALC_CONN_TEB0187_REV01!$F:$H),3,0)="--",VLOOKUP($D514&amp;"-"&amp;$E514,IF($H$4="TEB0187_REV01",CALC_CONN_TEB0187_REV01!$F:$H),2,0),VLOOKUP($D514&amp;"-"&amp;$E514,IF($H$4="TEB0187_REV01",CALC_CONN_TEB0187_REV01!$F:$H),3,0)),"---")</f>
        <v>---</v>
      </c>
      <c r="J514" s="19" t="str">
        <f>IFERROR(VLOOKUP(I514,IF($H$4="TEB0187_REV01",RAW_c_TEB0187_REV01!$AE:$AM),9,0),"---")</f>
        <v>---</v>
      </c>
      <c r="K514" s="19" t="str">
        <f>IFERROR(VLOOKUP(D514&amp;"-"&amp;E514,IF($H$4="TEB0187_REV01",RAW_c_TEB0187_REV01!$AD:$AK,"???"),6,0),"---")</f>
        <v>---</v>
      </c>
      <c r="L514" s="19" t="str">
        <f>IFERROR(VLOOKUP(D514&amp;"-"&amp;E514,IF($H$4="TEB0187_REV01",RAW_c_TEB0187_REV01!$AD:$AL,"???"),9,0),"---")</f>
        <v>---</v>
      </c>
      <c r="M514" s="19" t="str">
        <f>IFERROR(IF(VLOOKUP($F514&amp;"-"&amp;$G514,IF($M$4="TEI0187_REV01",RAW_m_TEI0187_REV01!$F:$AU),43,0)="--","---",IF($M$4="TEI0187_REV01",RAW_m_TEI0187_REV01!$AT514&amp; " --&gt; " &amp;RAW_m_TEI0187_REV01!$AU514&amp; " --&gt; ")),"---")</f>
        <v>---</v>
      </c>
      <c r="N514" s="19" t="str">
        <f>IFERROR(VLOOKUP(F514&amp;"-"&amp;G514,IF($M$4="TEI0187_REV01",RAW_m_TEI0187_REV01!$AD:$AJ),7,0),"---")</f>
        <v>---</v>
      </c>
      <c r="O514" s="19" t="str">
        <f>IFERROR(VLOOKUP(N514,IF($M$4="TEI0187_REV01",RAW_m_TEI0187_REV01!$AJ:$AK),2,0),"---")</f>
        <v>---</v>
      </c>
      <c r="P514" s="19" t="str">
        <f>IFERROR(VLOOKUP(F514&amp;"-"&amp;G514,IF($M$4="TEI0187_REV01",RAW_m_TEI0187_REV01!$AD:$AG),3,0),"---")</f>
        <v>---</v>
      </c>
      <c r="Q514" s="19" t="str">
        <f>IFERROR(VLOOKUP(N514,IF($M$4="TEI0187_REV01",RAW_m_TEI0187_REV01!$AE:$AH),4,0),"---")</f>
        <v>---</v>
      </c>
      <c r="R514" s="19" t="str">
        <f>IFERROR(VLOOKUP(F514&amp;"-"&amp;G514,IF($M$4="TEI0187_REV01",RAW_m_TEI0187_REV01!$AD:$AG),4,0),"---")</f>
        <v>---</v>
      </c>
    </row>
    <row r="515" spans="2:18" x14ac:dyDescent="0.25">
      <c r="B515" s="78">
        <v>510</v>
      </c>
      <c r="C515" s="19" t="str">
        <f>IFERROR(INDEX(B2B!A:F,MATCH('B2B Pin Table'!B515,B2B!A:A,0),6),"---")</f>
        <v>MIO</v>
      </c>
      <c r="D515" s="19" t="str">
        <f>IFERROR(IF((COUNTIF(B2B!A511:K511,H513)&lt;0),"---",INDEX(B2B!A:K,MATCH('B2B Pin Table'!B515,B2B!A:A,0),2)),"---")</f>
        <v>J3</v>
      </c>
      <c r="E515" s="19" t="str">
        <f>IFERROR(IF((COUNTIF(B2B!A511:K511,H513)&lt;0),"---",INDEX(B2B!A:K,MATCH('B2B Pin Table'!B515,B2B!A:A,0),3)),"---")</f>
        <v>A30</v>
      </c>
      <c r="F515" s="19" t="str">
        <f>IFERROR(IF((COUNTIF(B2B!A511:K511,L513)&lt;0),"---",INDEX(B2B!A:K,MATCH('B2B Pin Table'!B515,B2B!A:A,0),4)),"---")</f>
        <v>J3</v>
      </c>
      <c r="G515" s="19" t="str">
        <f>IFERROR(IF((COUNTIF(B2B!A511:K511,L513)&lt;0),"---",INDEX(B2B!A:K,MATCH('B2B Pin Table'!B515,B2B!A:A,0),5)),"---")</f>
        <v>A30</v>
      </c>
      <c r="H515" s="59" t="str">
        <f>IFERROR(IF(VLOOKUP($D515&amp;"-"&amp;$E515,IF($H$4="TEB0187_REV01",CALC_CONN_TEB0187_REV01!$F:$I),4,0)="--","---",IF($H$4="TEB0187_REV01",CALC_CONN_TEB0187_REV01!$G515&amp; " --&gt; " &amp;CALC_CONN_TEB0187_REV01!$I515&amp; " --&gt; ")),"---")</f>
        <v>---</v>
      </c>
      <c r="I515" s="19" t="str">
        <f>IFERROR(IF(VLOOKUP($D515&amp;"-"&amp;$E515,IF($H$4="TEB0187_REV01",CALC_CONN_TEB0187_REV01!$F:$H),3,0)="--",VLOOKUP($D515&amp;"-"&amp;$E515,IF($H$4="TEB0187_REV01",CALC_CONN_TEB0187_REV01!$F:$H),2,0),VLOOKUP($D515&amp;"-"&amp;$E515,IF($H$4="TEB0187_REV01",CALC_CONN_TEB0187_REV01!$F:$H),3,0)),"---")</f>
        <v>---</v>
      </c>
      <c r="J515" s="19" t="str">
        <f>IFERROR(VLOOKUP(I515,IF($H$4="TEB0187_REV01",RAW_c_TEB0187_REV01!$AE:$AM),9,0),"---")</f>
        <v>---</v>
      </c>
      <c r="K515" s="19" t="str">
        <f>IFERROR(VLOOKUP(D515&amp;"-"&amp;E515,IF($H$4="TEB0187_REV01",RAW_c_TEB0187_REV01!$AD:$AK,"???"),6,0),"---")</f>
        <v>---</v>
      </c>
      <c r="L515" s="19" t="str">
        <f>IFERROR(VLOOKUP(D515&amp;"-"&amp;E515,IF($H$4="TEB0187_REV01",RAW_c_TEB0187_REV01!$AD:$AL,"???"),9,0),"---")</f>
        <v>---</v>
      </c>
      <c r="M515" s="19" t="str">
        <f>IFERROR(IF(VLOOKUP($F515&amp;"-"&amp;$G515,IF($M$4="TEI0187_REV01",RAW_m_TEI0187_REV01!$F:$AU),43,0)="--","---",IF($M$4="TEI0187_REV01",RAW_m_TEI0187_REV01!$AT515&amp; " --&gt; " &amp;RAW_m_TEI0187_REV01!$AU515&amp; " --&gt; ")),"---")</f>
        <v>---</v>
      </c>
      <c r="N515" s="19" t="str">
        <f>IFERROR(VLOOKUP(F515&amp;"-"&amp;G515,IF($M$4="TEI0187_REV01",RAW_m_TEI0187_REV01!$AD:$AJ),7,0),"---")</f>
        <v>---</v>
      </c>
      <c r="O515" s="19" t="str">
        <f>IFERROR(VLOOKUP(N515,IF($M$4="TEI0187_REV01",RAW_m_TEI0187_REV01!$AJ:$AK),2,0),"---")</f>
        <v>---</v>
      </c>
      <c r="P515" s="19" t="str">
        <f>IFERROR(VLOOKUP(F515&amp;"-"&amp;G515,IF($M$4="TEI0187_REV01",RAW_m_TEI0187_REV01!$AD:$AG),3,0),"---")</f>
        <v>---</v>
      </c>
      <c r="Q515" s="19" t="str">
        <f>IFERROR(VLOOKUP(N515,IF($M$4="TEI0187_REV01",RAW_m_TEI0187_REV01!$AE:$AH),4,0),"---")</f>
        <v>---</v>
      </c>
      <c r="R515" s="19" t="str">
        <f>IFERROR(VLOOKUP(F515&amp;"-"&amp;G515,IF($M$4="TEI0187_REV01",RAW_m_TEI0187_REV01!$AD:$AG),4,0),"---")</f>
        <v>---</v>
      </c>
    </row>
    <row r="516" spans="2:18" x14ac:dyDescent="0.25">
      <c r="B516" s="78">
        <v>511</v>
      </c>
      <c r="C516" s="19" t="str">
        <f>IFERROR(INDEX(B2B!A:F,MATCH('B2B Pin Table'!B516,B2B!A:A,0),6),"---")</f>
        <v>MIO</v>
      </c>
      <c r="D516" s="19" t="str">
        <f>IFERROR(IF((COUNTIF(B2B!A512:K512,H514)&lt;0),"---",INDEX(B2B!A:K,MATCH('B2B Pin Table'!B516,B2B!A:A,0),2)),"---")</f>
        <v>J3</v>
      </c>
      <c r="E516" s="19" t="str">
        <f>IFERROR(IF((COUNTIF(B2B!A512:K512,H514)&lt;0),"---",INDEX(B2B!A:K,MATCH('B2B Pin Table'!B516,B2B!A:A,0),3)),"---")</f>
        <v>A31</v>
      </c>
      <c r="F516" s="19" t="str">
        <f>IFERROR(IF((COUNTIF(B2B!A512:K512,L514)&lt;0),"---",INDEX(B2B!A:K,MATCH('B2B Pin Table'!B516,B2B!A:A,0),4)),"---")</f>
        <v>J3</v>
      </c>
      <c r="G516" s="19" t="str">
        <f>IFERROR(IF((COUNTIF(B2B!A512:K512,L514)&lt;0),"---",INDEX(B2B!A:K,MATCH('B2B Pin Table'!B516,B2B!A:A,0),5)),"---")</f>
        <v>A31</v>
      </c>
      <c r="H516" s="59" t="str">
        <f>IFERROR(IF(VLOOKUP($D516&amp;"-"&amp;$E516,IF($H$4="TEB0187_REV01",CALC_CONN_TEB0187_REV01!$F:$I),4,0)="--","---",IF($H$4="TEB0187_REV01",CALC_CONN_TEB0187_REV01!$G516&amp; " --&gt; " &amp;CALC_CONN_TEB0187_REV01!$I516&amp; " --&gt; ")),"---")</f>
        <v>---</v>
      </c>
      <c r="I516" s="19" t="str">
        <f>IFERROR(IF(VLOOKUP($D516&amp;"-"&amp;$E516,IF($H$4="TEB0187_REV01",CALC_CONN_TEB0187_REV01!$F:$H),3,0)="--",VLOOKUP($D516&amp;"-"&amp;$E516,IF($H$4="TEB0187_REV01",CALC_CONN_TEB0187_REV01!$F:$H),2,0),VLOOKUP($D516&amp;"-"&amp;$E516,IF($H$4="TEB0187_REV01",CALC_CONN_TEB0187_REV01!$F:$H),3,0)),"---")</f>
        <v>---</v>
      </c>
      <c r="J516" s="19" t="str">
        <f>IFERROR(VLOOKUP(I516,IF($H$4="TEB0187_REV01",RAW_c_TEB0187_REV01!$AE:$AM),9,0),"---")</f>
        <v>---</v>
      </c>
      <c r="K516" s="19" t="str">
        <f>IFERROR(VLOOKUP(D516&amp;"-"&amp;E516,IF($H$4="TEB0187_REV01",RAW_c_TEB0187_REV01!$AD:$AK,"???"),6,0),"---")</f>
        <v>---</v>
      </c>
      <c r="L516" s="19" t="str">
        <f>IFERROR(VLOOKUP(D516&amp;"-"&amp;E516,IF($H$4="TEB0187_REV01",RAW_c_TEB0187_REV01!$AD:$AL,"???"),9,0),"---")</f>
        <v>---</v>
      </c>
      <c r="M516" s="19" t="str">
        <f>IFERROR(IF(VLOOKUP($F516&amp;"-"&amp;$G516,IF($M$4="TEI0187_REV01",RAW_m_TEI0187_REV01!$F:$AU),43,0)="--","---",IF($M$4="TEI0187_REV01",RAW_m_TEI0187_REV01!$AT516&amp; " --&gt; " &amp;RAW_m_TEI0187_REV01!$AU516&amp; " --&gt; ")),"---")</f>
        <v>---</v>
      </c>
      <c r="N516" s="19" t="str">
        <f>IFERROR(VLOOKUP(F516&amp;"-"&amp;G516,IF($M$4="TEI0187_REV01",RAW_m_TEI0187_REV01!$AD:$AJ),7,0),"---")</f>
        <v>---</v>
      </c>
      <c r="O516" s="19" t="str">
        <f>IFERROR(VLOOKUP(N516,IF($M$4="TEI0187_REV01",RAW_m_TEI0187_REV01!$AJ:$AK),2,0),"---")</f>
        <v>---</v>
      </c>
      <c r="P516" s="19" t="str">
        <f>IFERROR(VLOOKUP(F516&amp;"-"&amp;G516,IF($M$4="TEI0187_REV01",RAW_m_TEI0187_REV01!$AD:$AG),3,0),"---")</f>
        <v>---</v>
      </c>
      <c r="Q516" s="19" t="str">
        <f>IFERROR(VLOOKUP(N516,IF($M$4="TEI0187_REV01",RAW_m_TEI0187_REV01!$AE:$AH),4,0),"---")</f>
        <v>---</v>
      </c>
      <c r="R516" s="19" t="str">
        <f>IFERROR(VLOOKUP(F516&amp;"-"&amp;G516,IF($M$4="TEI0187_REV01",RAW_m_TEI0187_REV01!$AD:$AG),4,0),"---")</f>
        <v>---</v>
      </c>
    </row>
    <row r="517" spans="2:18" x14ac:dyDescent="0.25">
      <c r="B517" s="78">
        <v>512</v>
      </c>
      <c r="C517" s="19" t="str">
        <f>IFERROR(INDEX(B2B!A:F,MATCH('B2B Pin Table'!B517,B2B!A:A,0),6),"---")</f>
        <v>NC</v>
      </c>
      <c r="D517" s="19" t="str">
        <f>IFERROR(IF((COUNTIF(B2B!A513:K513,H515)&lt;0),"---",INDEX(B2B!A:K,MATCH('B2B Pin Table'!B517,B2B!A:A,0),2)),"---")</f>
        <v>J3</v>
      </c>
      <c r="E517" s="19" t="str">
        <f>IFERROR(IF((COUNTIF(B2B!A513:K513,H515)&lt;0),"---",INDEX(B2B!A:K,MATCH('B2B Pin Table'!B517,B2B!A:A,0),3)),"---")</f>
        <v>A32</v>
      </c>
      <c r="F517" s="19" t="str">
        <f>IFERROR(IF((COUNTIF(B2B!A513:K513,L515)&lt;0),"---",INDEX(B2B!A:K,MATCH('B2B Pin Table'!B517,B2B!A:A,0),4)),"---")</f>
        <v>J3</v>
      </c>
      <c r="G517" s="19" t="str">
        <f>IFERROR(IF((COUNTIF(B2B!A513:K513,L515)&lt;0),"---",INDEX(B2B!A:K,MATCH('B2B Pin Table'!B517,B2B!A:A,0),5)),"---")</f>
        <v>A32</v>
      </c>
      <c r="H517" s="59" t="str">
        <f>IFERROR(IF(VLOOKUP($D517&amp;"-"&amp;$E517,IF($H$4="TEB0187_REV01",CALC_CONN_TEB0187_REV01!$F:$I),4,0)="--","---",IF($H$4="TEB0187_REV01",CALC_CONN_TEB0187_REV01!$G517&amp; " --&gt; " &amp;CALC_CONN_TEB0187_REV01!$I517&amp; " --&gt; ")),"---")</f>
        <v>---</v>
      </c>
      <c r="I517" s="19" t="str">
        <f>IFERROR(IF(VLOOKUP($D517&amp;"-"&amp;$E517,IF($H$4="TEB0187_REV01",CALC_CONN_TEB0187_REV01!$F:$H),3,0)="--",VLOOKUP($D517&amp;"-"&amp;$E517,IF($H$4="TEB0187_REV01",CALC_CONN_TEB0187_REV01!$F:$H),2,0),VLOOKUP($D517&amp;"-"&amp;$E517,IF($H$4="TEB0187_REV01",CALC_CONN_TEB0187_REV01!$F:$H),3,0)),"---")</f>
        <v>---</v>
      </c>
      <c r="J517" s="19" t="str">
        <f>IFERROR(VLOOKUP(I517,IF($H$4="TEB0187_REV01",RAW_c_TEB0187_REV01!$AE:$AM),9,0),"---")</f>
        <v>---</v>
      </c>
      <c r="K517" s="19" t="str">
        <f>IFERROR(VLOOKUP(D517&amp;"-"&amp;E517,IF($H$4="TEB0187_REV01",RAW_c_TEB0187_REV01!$AD:$AK,"???"),6,0),"---")</f>
        <v>---</v>
      </c>
      <c r="L517" s="19" t="str">
        <f>IFERROR(VLOOKUP(D517&amp;"-"&amp;E517,IF($H$4="TEB0187_REV01",RAW_c_TEB0187_REV01!$AD:$AL,"???"),9,0),"---")</f>
        <v>---</v>
      </c>
      <c r="M517" s="19" t="str">
        <f>IFERROR(IF(VLOOKUP($F517&amp;"-"&amp;$G517,IF($M$4="TEI0187_REV01",RAW_m_TEI0187_REV01!$F:$AU),43,0)="--","---",IF($M$4="TEI0187_REV01",RAW_m_TEI0187_REV01!$AT517&amp; " --&gt; " &amp;RAW_m_TEI0187_REV01!$AU517&amp; " --&gt; ")),"---")</f>
        <v>---</v>
      </c>
      <c r="N517" s="19" t="str">
        <f>IFERROR(VLOOKUP(F517&amp;"-"&amp;G517,IF($M$4="TEI0187_REV01",RAW_m_TEI0187_REV01!$AD:$AJ),7,0),"---")</f>
        <v>---</v>
      </c>
      <c r="O517" s="19" t="str">
        <f>IFERROR(VLOOKUP(N517,IF($M$4="TEI0187_REV01",RAW_m_TEI0187_REV01!$AJ:$AK),2,0),"---")</f>
        <v>---</v>
      </c>
      <c r="P517" s="19" t="str">
        <f>IFERROR(VLOOKUP(F517&amp;"-"&amp;G517,IF($M$4="TEI0187_REV01",RAW_m_TEI0187_REV01!$AD:$AG),3,0),"---")</f>
        <v>---</v>
      </c>
      <c r="Q517" s="19" t="str">
        <f>IFERROR(VLOOKUP(N517,IF($M$4="TEI0187_REV01",RAW_m_TEI0187_REV01!$AE:$AH),4,0),"---")</f>
        <v>---</v>
      </c>
      <c r="R517" s="19" t="str">
        <f>IFERROR(VLOOKUP(F517&amp;"-"&amp;G517,IF($M$4="TEI0187_REV01",RAW_m_TEI0187_REV01!$AD:$AG),4,0),"---")</f>
        <v>---</v>
      </c>
    </row>
    <row r="518" spans="2:18" x14ac:dyDescent="0.25">
      <c r="B518" s="78">
        <v>513</v>
      </c>
      <c r="C518" s="19" t="str">
        <f>IFERROR(INDEX(B2B!A:F,MATCH('B2B Pin Table'!B518,B2B!A:A,0),6),"---")</f>
        <v>GND</v>
      </c>
      <c r="D518" s="19" t="str">
        <f>IFERROR(IF((COUNTIF(B2B!A514:K514,H516)&lt;0),"---",INDEX(B2B!A:K,MATCH('B2B Pin Table'!B518,B2B!A:A,0),2)),"---")</f>
        <v>J3</v>
      </c>
      <c r="E518" s="19" t="str">
        <f>IFERROR(IF((COUNTIF(B2B!A514:K514,H516)&lt;0),"---",INDEX(B2B!A:K,MATCH('B2B Pin Table'!B518,B2B!A:A,0),3)),"---")</f>
        <v>A33</v>
      </c>
      <c r="F518" s="19" t="str">
        <f>IFERROR(IF((COUNTIF(B2B!A514:K514,L516)&lt;0),"---",INDEX(B2B!A:K,MATCH('B2B Pin Table'!B518,B2B!A:A,0),4)),"---")</f>
        <v>J3</v>
      </c>
      <c r="G518" s="19" t="str">
        <f>IFERROR(IF((COUNTIF(B2B!A514:K514,L516)&lt;0),"---",INDEX(B2B!A:K,MATCH('B2B Pin Table'!B518,B2B!A:A,0),5)),"---")</f>
        <v>A33</v>
      </c>
      <c r="H518" s="59" t="str">
        <f>IFERROR(IF(VLOOKUP($D518&amp;"-"&amp;$E518,IF($H$4="TEB0187_REV01",CALC_CONN_TEB0187_REV01!$F:$I),4,0)="--","---",IF($H$4="TEB0187_REV01",CALC_CONN_TEB0187_REV01!$G518&amp; " --&gt; " &amp;CALC_CONN_TEB0187_REV01!$I518&amp; " --&gt; ")),"---")</f>
        <v>---</v>
      </c>
      <c r="I518" s="19" t="str">
        <f>IFERROR(IF(VLOOKUP($D518&amp;"-"&amp;$E518,IF($H$4="TEB0187_REV01",CALC_CONN_TEB0187_REV01!$F:$H),3,0)="--",VLOOKUP($D518&amp;"-"&amp;$E518,IF($H$4="TEB0187_REV01",CALC_CONN_TEB0187_REV01!$F:$H),2,0),VLOOKUP($D518&amp;"-"&amp;$E518,IF($H$4="TEB0187_REV01",CALC_CONN_TEB0187_REV01!$F:$H),3,0)),"---")</f>
        <v>---</v>
      </c>
      <c r="J518" s="19" t="str">
        <f>IFERROR(VLOOKUP(I518,IF($H$4="TEB0187_REV01",RAW_c_TEB0187_REV01!$AE:$AM),9,0),"---")</f>
        <v>---</v>
      </c>
      <c r="K518" s="19" t="str">
        <f>IFERROR(VLOOKUP(D518&amp;"-"&amp;E518,IF($H$4="TEB0187_REV01",RAW_c_TEB0187_REV01!$AD:$AK,"???"),6,0),"---")</f>
        <v>---</v>
      </c>
      <c r="L518" s="19" t="str">
        <f>IFERROR(VLOOKUP(D518&amp;"-"&amp;E518,IF($H$4="TEB0187_REV01",RAW_c_TEB0187_REV01!$AD:$AL,"???"),9,0),"---")</f>
        <v>---</v>
      </c>
      <c r="M518" s="19" t="str">
        <f>IFERROR(IF(VLOOKUP($F518&amp;"-"&amp;$G518,IF($M$4="TEI0187_REV01",RAW_m_TEI0187_REV01!$F:$AU),43,0)="--","---",IF($M$4="TEI0187_REV01",RAW_m_TEI0187_REV01!$AT518&amp; " --&gt; " &amp;RAW_m_TEI0187_REV01!$AU518&amp; " --&gt; ")),"---")</f>
        <v>---</v>
      </c>
      <c r="N518" s="19" t="str">
        <f>IFERROR(VLOOKUP(F518&amp;"-"&amp;G518,IF($M$4="TEI0187_REV01",RAW_m_TEI0187_REV01!$AD:$AJ),7,0),"---")</f>
        <v>---</v>
      </c>
      <c r="O518" s="19" t="str">
        <f>IFERROR(VLOOKUP(N518,IF($M$4="TEI0187_REV01",RAW_m_TEI0187_REV01!$AJ:$AK),2,0),"---")</f>
        <v>---</v>
      </c>
      <c r="P518" s="19" t="str">
        <f>IFERROR(VLOOKUP(F518&amp;"-"&amp;G518,IF($M$4="TEI0187_REV01",RAW_m_TEI0187_REV01!$AD:$AG),3,0),"---")</f>
        <v>---</v>
      </c>
      <c r="Q518" s="19" t="str">
        <f>IFERROR(VLOOKUP(N518,IF($M$4="TEI0187_REV01",RAW_m_TEI0187_REV01!$AE:$AH),4,0),"---")</f>
        <v>---</v>
      </c>
      <c r="R518" s="19" t="str">
        <f>IFERROR(VLOOKUP(F518&amp;"-"&amp;G518,IF($M$4="TEI0187_REV01",RAW_m_TEI0187_REV01!$AD:$AG),4,0),"---")</f>
        <v>---</v>
      </c>
    </row>
    <row r="519" spans="2:18" x14ac:dyDescent="0.25">
      <c r="B519" s="78">
        <v>514</v>
      </c>
      <c r="C519" s="19" t="str">
        <f>IFERROR(INDEX(B2B!A:F,MATCH('B2B Pin Table'!B519,B2B!A:A,0),6),"---")</f>
        <v>GND</v>
      </c>
      <c r="D519" s="19" t="str">
        <f>IFERROR(IF((COUNTIF(B2B!A515:K515,H517)&lt;0),"---",INDEX(B2B!A:K,MATCH('B2B Pin Table'!B519,B2B!A:A,0),2)),"---")</f>
        <v>J3</v>
      </c>
      <c r="E519" s="19" t="str">
        <f>IFERROR(IF((COUNTIF(B2B!A515:K515,H517)&lt;0),"---",INDEX(B2B!A:K,MATCH('B2B Pin Table'!B519,B2B!A:A,0),3)),"---")</f>
        <v>A34</v>
      </c>
      <c r="F519" s="19" t="str">
        <f>IFERROR(IF((COUNTIF(B2B!A515:K515,L517)&lt;0),"---",INDEX(B2B!A:K,MATCH('B2B Pin Table'!B519,B2B!A:A,0),4)),"---")</f>
        <v>J3</v>
      </c>
      <c r="G519" s="19" t="str">
        <f>IFERROR(IF((COUNTIF(B2B!A515:K515,L517)&lt;0),"---",INDEX(B2B!A:K,MATCH('B2B Pin Table'!B519,B2B!A:A,0),5)),"---")</f>
        <v>A34</v>
      </c>
      <c r="H519" s="59" t="str">
        <f>IFERROR(IF(VLOOKUP($D519&amp;"-"&amp;$E519,IF($H$4="TEB0187_REV01",CALC_CONN_TEB0187_REV01!$F:$I),4,0)="--","---",IF($H$4="TEB0187_REV01",CALC_CONN_TEB0187_REV01!$G519&amp; " --&gt; " &amp;CALC_CONN_TEB0187_REV01!$I519&amp; " --&gt; ")),"---")</f>
        <v>---</v>
      </c>
      <c r="I519" s="19" t="str">
        <f>IFERROR(IF(VLOOKUP($D519&amp;"-"&amp;$E519,IF($H$4="TEB0187_REV01",CALC_CONN_TEB0187_REV01!$F:$H),3,0)="--",VLOOKUP($D519&amp;"-"&amp;$E519,IF($H$4="TEB0187_REV01",CALC_CONN_TEB0187_REV01!$F:$H),2,0),VLOOKUP($D519&amp;"-"&amp;$E519,IF($H$4="TEB0187_REV01",CALC_CONN_TEB0187_REV01!$F:$H),3,0)),"---")</f>
        <v>---</v>
      </c>
      <c r="J519" s="19" t="str">
        <f>IFERROR(VLOOKUP(I519,IF($H$4="TEB0187_REV01",RAW_c_TEB0187_REV01!$AE:$AM),9,0),"---")</f>
        <v>---</v>
      </c>
      <c r="K519" s="19" t="str">
        <f>IFERROR(VLOOKUP(D519&amp;"-"&amp;E519,IF($H$4="TEB0187_REV01",RAW_c_TEB0187_REV01!$AD:$AK,"???"),6,0),"---")</f>
        <v>---</v>
      </c>
      <c r="L519" s="19" t="str">
        <f>IFERROR(VLOOKUP(D519&amp;"-"&amp;E519,IF($H$4="TEB0187_REV01",RAW_c_TEB0187_REV01!$AD:$AL,"???"),9,0),"---")</f>
        <v>---</v>
      </c>
      <c r="M519" s="19" t="str">
        <f>IFERROR(IF(VLOOKUP($F519&amp;"-"&amp;$G519,IF($M$4="TEI0187_REV01",RAW_m_TEI0187_REV01!$F:$AU),43,0)="--","---",IF($M$4="TEI0187_REV01",RAW_m_TEI0187_REV01!$AT519&amp; " --&gt; " &amp;RAW_m_TEI0187_REV01!$AU519&amp; " --&gt; ")),"---")</f>
        <v>---</v>
      </c>
      <c r="N519" s="19" t="str">
        <f>IFERROR(VLOOKUP(F519&amp;"-"&amp;G519,IF($M$4="TEI0187_REV01",RAW_m_TEI0187_REV01!$AD:$AJ),7,0),"---")</f>
        <v>---</v>
      </c>
      <c r="O519" s="19" t="str">
        <f>IFERROR(VLOOKUP(N519,IF($M$4="TEI0187_REV01",RAW_m_TEI0187_REV01!$AJ:$AK),2,0),"---")</f>
        <v>---</v>
      </c>
      <c r="P519" s="19" t="str">
        <f>IFERROR(VLOOKUP(F519&amp;"-"&amp;G519,IF($M$4="TEI0187_REV01",RAW_m_TEI0187_REV01!$AD:$AG),3,0),"---")</f>
        <v>---</v>
      </c>
      <c r="Q519" s="19" t="str">
        <f>IFERROR(VLOOKUP(N519,IF($M$4="TEI0187_REV01",RAW_m_TEI0187_REV01!$AE:$AH),4,0),"---")</f>
        <v>---</v>
      </c>
      <c r="R519" s="19" t="str">
        <f>IFERROR(VLOOKUP(F519&amp;"-"&amp;G519,IF($M$4="TEI0187_REV01",RAW_m_TEI0187_REV01!$AD:$AG),4,0),"---")</f>
        <v>---</v>
      </c>
    </row>
    <row r="520" spans="2:18" x14ac:dyDescent="0.25">
      <c r="B520" s="78">
        <v>515</v>
      </c>
      <c r="C520" s="19" t="str">
        <f>IFERROR(INDEX(B2B!A:F,MATCH('B2B Pin Table'!B520,B2B!A:A,0),6),"---")</f>
        <v>MIO</v>
      </c>
      <c r="D520" s="19" t="str">
        <f>IFERROR(IF((COUNTIF(B2B!A516:K516,H518)&lt;0),"---",INDEX(B2B!A:K,MATCH('B2B Pin Table'!B520,B2B!A:A,0),2)),"---")</f>
        <v>J3</v>
      </c>
      <c r="E520" s="19" t="str">
        <f>IFERROR(IF((COUNTIF(B2B!A516:K516,H518)&lt;0),"---",INDEX(B2B!A:K,MATCH('B2B Pin Table'!B520,B2B!A:A,0),3)),"---")</f>
        <v>A35</v>
      </c>
      <c r="F520" s="19" t="str">
        <f>IFERROR(IF((COUNTIF(B2B!A516:K516,L518)&lt;0),"---",INDEX(B2B!A:K,MATCH('B2B Pin Table'!B520,B2B!A:A,0),4)),"---")</f>
        <v>J3</v>
      </c>
      <c r="G520" s="19" t="str">
        <f>IFERROR(IF((COUNTIF(B2B!A516:K516,L518)&lt;0),"---",INDEX(B2B!A:K,MATCH('B2B Pin Table'!B520,B2B!A:A,0),5)),"---")</f>
        <v>A35</v>
      </c>
      <c r="H520" s="59" t="str">
        <f>IFERROR(IF(VLOOKUP($D520&amp;"-"&amp;$E520,IF($H$4="TEB0187_REV01",CALC_CONN_TEB0187_REV01!$F:$I),4,0)="--","---",IF($H$4="TEB0187_REV01",CALC_CONN_TEB0187_REV01!$G520&amp; " --&gt; " &amp;CALC_CONN_TEB0187_REV01!$I520&amp; " --&gt; ")),"---")</f>
        <v>---</v>
      </c>
      <c r="I520" s="19" t="str">
        <f>IFERROR(IF(VLOOKUP($D520&amp;"-"&amp;$E520,IF($H$4="TEB0187_REV01",CALC_CONN_TEB0187_REV01!$F:$H),3,0)="--",VLOOKUP($D520&amp;"-"&amp;$E520,IF($H$4="TEB0187_REV01",CALC_CONN_TEB0187_REV01!$F:$H),2,0),VLOOKUP($D520&amp;"-"&amp;$E520,IF($H$4="TEB0187_REV01",CALC_CONN_TEB0187_REV01!$F:$H),3,0)),"---")</f>
        <v>---</v>
      </c>
      <c r="J520" s="19" t="str">
        <f>IFERROR(VLOOKUP(I520,IF($H$4="TEB0187_REV01",RAW_c_TEB0187_REV01!$AE:$AM),9,0),"---")</f>
        <v>---</v>
      </c>
      <c r="K520" s="19" t="str">
        <f>IFERROR(VLOOKUP(D520&amp;"-"&amp;E520,IF($H$4="TEB0187_REV01",RAW_c_TEB0187_REV01!$AD:$AK,"???"),6,0),"---")</f>
        <v>---</v>
      </c>
      <c r="L520" s="19" t="str">
        <f>IFERROR(VLOOKUP(D520&amp;"-"&amp;E520,IF($H$4="TEB0187_REV01",RAW_c_TEB0187_REV01!$AD:$AL,"???"),9,0),"---")</f>
        <v>---</v>
      </c>
      <c r="M520" s="19" t="str">
        <f>IFERROR(IF(VLOOKUP($F520&amp;"-"&amp;$G520,IF($M$4="TEI0187_REV01",RAW_m_TEI0187_REV01!$F:$AU),43,0)="--","---",IF($M$4="TEI0187_REV01",RAW_m_TEI0187_REV01!$AT520&amp; " --&gt; " &amp;RAW_m_TEI0187_REV01!$AU520&amp; " --&gt; ")),"---")</f>
        <v>---</v>
      </c>
      <c r="N520" s="19" t="str">
        <f>IFERROR(VLOOKUP(F520&amp;"-"&amp;G520,IF($M$4="TEI0187_REV01",RAW_m_TEI0187_REV01!$AD:$AJ),7,0),"---")</f>
        <v>---</v>
      </c>
      <c r="O520" s="19" t="str">
        <f>IFERROR(VLOOKUP(N520,IF($M$4="TEI0187_REV01",RAW_m_TEI0187_REV01!$AJ:$AK),2,0),"---")</f>
        <v>---</v>
      </c>
      <c r="P520" s="19" t="str">
        <f>IFERROR(VLOOKUP(F520&amp;"-"&amp;G520,IF($M$4="TEI0187_REV01",RAW_m_TEI0187_REV01!$AD:$AG),3,0),"---")</f>
        <v>---</v>
      </c>
      <c r="Q520" s="19" t="str">
        <f>IFERROR(VLOOKUP(N520,IF($M$4="TEI0187_REV01",RAW_m_TEI0187_REV01!$AE:$AH),4,0),"---")</f>
        <v>---</v>
      </c>
      <c r="R520" s="19" t="str">
        <f>IFERROR(VLOOKUP(F520&amp;"-"&amp;G520,IF($M$4="TEI0187_REV01",RAW_m_TEI0187_REV01!$AD:$AG),4,0),"---")</f>
        <v>---</v>
      </c>
    </row>
    <row r="521" spans="2:18" x14ac:dyDescent="0.25">
      <c r="B521" s="78">
        <v>516</v>
      </c>
      <c r="C521" s="19" t="str">
        <f>IFERROR(INDEX(B2B!A:F,MATCH('B2B Pin Table'!B521,B2B!A:A,0),6),"---")</f>
        <v>MIO</v>
      </c>
      <c r="D521" s="19" t="str">
        <f>IFERROR(IF((COUNTIF(B2B!A517:K517,H519)&lt;0),"---",INDEX(B2B!A:K,MATCH('B2B Pin Table'!B521,B2B!A:A,0),2)),"---")</f>
        <v>J3</v>
      </c>
      <c r="E521" s="19" t="str">
        <f>IFERROR(IF((COUNTIF(B2B!A517:K517,H519)&lt;0),"---",INDEX(B2B!A:K,MATCH('B2B Pin Table'!B521,B2B!A:A,0),3)),"---")</f>
        <v>A36</v>
      </c>
      <c r="F521" s="19" t="str">
        <f>IFERROR(IF((COUNTIF(B2B!A517:K517,L519)&lt;0),"---",INDEX(B2B!A:K,MATCH('B2B Pin Table'!B521,B2B!A:A,0),4)),"---")</f>
        <v>J3</v>
      </c>
      <c r="G521" s="19" t="str">
        <f>IFERROR(IF((COUNTIF(B2B!A517:K517,L519)&lt;0),"---",INDEX(B2B!A:K,MATCH('B2B Pin Table'!B521,B2B!A:A,0),5)),"---")</f>
        <v>A36</v>
      </c>
      <c r="H521" s="59" t="str">
        <f>IFERROR(IF(VLOOKUP($D521&amp;"-"&amp;$E521,IF($H$4="TEB0187_REV01",CALC_CONN_TEB0187_REV01!$F:$I),4,0)="--","---",IF($H$4="TEB0187_REV01",CALC_CONN_TEB0187_REV01!$G521&amp; " --&gt; " &amp;CALC_CONN_TEB0187_REV01!$I521&amp; " --&gt; ")),"---")</f>
        <v>---</v>
      </c>
      <c r="I521" s="19" t="str">
        <f>IFERROR(IF(VLOOKUP($D521&amp;"-"&amp;$E521,IF($H$4="TEB0187_REV01",CALC_CONN_TEB0187_REV01!$F:$H),3,0)="--",VLOOKUP($D521&amp;"-"&amp;$E521,IF($H$4="TEB0187_REV01",CALC_CONN_TEB0187_REV01!$F:$H),2,0),VLOOKUP($D521&amp;"-"&amp;$E521,IF($H$4="TEB0187_REV01",CALC_CONN_TEB0187_REV01!$F:$H),3,0)),"---")</f>
        <v>---</v>
      </c>
      <c r="J521" s="19" t="str">
        <f>IFERROR(VLOOKUP(I521,IF($H$4="TEB0187_REV01",RAW_c_TEB0187_REV01!$AE:$AM),9,0),"---")</f>
        <v>---</v>
      </c>
      <c r="K521" s="19" t="str">
        <f>IFERROR(VLOOKUP(D521&amp;"-"&amp;E521,IF($H$4="TEB0187_REV01",RAW_c_TEB0187_REV01!$AD:$AK,"???"),6,0),"---")</f>
        <v>---</v>
      </c>
      <c r="L521" s="19" t="str">
        <f>IFERROR(VLOOKUP(D521&amp;"-"&amp;E521,IF($H$4="TEB0187_REV01",RAW_c_TEB0187_REV01!$AD:$AL,"???"),9,0),"---")</f>
        <v>---</v>
      </c>
      <c r="M521" s="19" t="str">
        <f>IFERROR(IF(VLOOKUP($F521&amp;"-"&amp;$G521,IF($M$4="TEI0187_REV01",RAW_m_TEI0187_REV01!$F:$AU),43,0)="--","---",IF($M$4="TEI0187_REV01",RAW_m_TEI0187_REV01!$AT521&amp; " --&gt; " &amp;RAW_m_TEI0187_REV01!$AU521&amp; " --&gt; ")),"---")</f>
        <v>---</v>
      </c>
      <c r="N521" s="19" t="str">
        <f>IFERROR(VLOOKUP(F521&amp;"-"&amp;G521,IF($M$4="TEI0187_REV01",RAW_m_TEI0187_REV01!$AD:$AJ),7,0),"---")</f>
        <v>---</v>
      </c>
      <c r="O521" s="19" t="str">
        <f>IFERROR(VLOOKUP(N521,IF($M$4="TEI0187_REV01",RAW_m_TEI0187_REV01!$AJ:$AK),2,0),"---")</f>
        <v>---</v>
      </c>
      <c r="P521" s="19" t="str">
        <f>IFERROR(VLOOKUP(F521&amp;"-"&amp;G521,IF($M$4="TEI0187_REV01",RAW_m_TEI0187_REV01!$AD:$AG),3,0),"---")</f>
        <v>---</v>
      </c>
      <c r="Q521" s="19" t="str">
        <f>IFERROR(VLOOKUP(N521,IF($M$4="TEI0187_REV01",RAW_m_TEI0187_REV01!$AE:$AH),4,0),"---")</f>
        <v>---</v>
      </c>
      <c r="R521" s="19" t="str">
        <f>IFERROR(VLOOKUP(F521&amp;"-"&amp;G521,IF($M$4="TEI0187_REV01",RAW_m_TEI0187_REV01!$AD:$AG),4,0),"---")</f>
        <v>---</v>
      </c>
    </row>
    <row r="522" spans="2:18" x14ac:dyDescent="0.25">
      <c r="B522" s="78">
        <v>517</v>
      </c>
      <c r="C522" s="19" t="str">
        <f>IFERROR(INDEX(B2B!A:F,MATCH('B2B Pin Table'!B522,B2B!A:A,0),6),"---")</f>
        <v>MIO</v>
      </c>
      <c r="D522" s="19" t="str">
        <f>IFERROR(IF((COUNTIF(B2B!A518:K518,H520)&lt;0),"---",INDEX(B2B!A:K,MATCH('B2B Pin Table'!B522,B2B!A:A,0),2)),"---")</f>
        <v>J3</v>
      </c>
      <c r="E522" s="19" t="str">
        <f>IFERROR(IF((COUNTIF(B2B!A518:K518,H520)&lt;0),"---",INDEX(B2B!A:K,MATCH('B2B Pin Table'!B522,B2B!A:A,0),3)),"---")</f>
        <v>A37</v>
      </c>
      <c r="F522" s="19" t="str">
        <f>IFERROR(IF((COUNTIF(B2B!A518:K518,L520)&lt;0),"---",INDEX(B2B!A:K,MATCH('B2B Pin Table'!B522,B2B!A:A,0),4)),"---")</f>
        <v>J3</v>
      </c>
      <c r="G522" s="19" t="str">
        <f>IFERROR(IF((COUNTIF(B2B!A518:K518,L520)&lt;0),"---",INDEX(B2B!A:K,MATCH('B2B Pin Table'!B522,B2B!A:A,0),5)),"---")</f>
        <v>A37</v>
      </c>
      <c r="H522" s="59" t="str">
        <f>IFERROR(IF(VLOOKUP($D522&amp;"-"&amp;$E522,IF($H$4="TEB0187_REV01",CALC_CONN_TEB0187_REV01!$F:$I),4,0)="--","---",IF($H$4="TEB0187_REV01",CALC_CONN_TEB0187_REV01!$G522&amp; " --&gt; " &amp;CALC_CONN_TEB0187_REV01!$I522&amp; " --&gt; ")),"---")</f>
        <v>---</v>
      </c>
      <c r="I522" s="19" t="str">
        <f>IFERROR(IF(VLOOKUP($D522&amp;"-"&amp;$E522,IF($H$4="TEB0187_REV01",CALC_CONN_TEB0187_REV01!$F:$H),3,0)="--",VLOOKUP($D522&amp;"-"&amp;$E522,IF($H$4="TEB0187_REV01",CALC_CONN_TEB0187_REV01!$F:$H),2,0),VLOOKUP($D522&amp;"-"&amp;$E522,IF($H$4="TEB0187_REV01",CALC_CONN_TEB0187_REV01!$F:$H),3,0)),"---")</f>
        <v>---</v>
      </c>
      <c r="J522" s="19" t="str">
        <f>IFERROR(VLOOKUP(I522,IF($H$4="TEB0187_REV01",RAW_c_TEB0187_REV01!$AE:$AM),9,0),"---")</f>
        <v>---</v>
      </c>
      <c r="K522" s="19" t="str">
        <f>IFERROR(VLOOKUP(D522&amp;"-"&amp;E522,IF($H$4="TEB0187_REV01",RAW_c_TEB0187_REV01!$AD:$AK,"???"),6,0),"---")</f>
        <v>---</v>
      </c>
      <c r="L522" s="19" t="str">
        <f>IFERROR(VLOOKUP(D522&amp;"-"&amp;E522,IF($H$4="TEB0187_REV01",RAW_c_TEB0187_REV01!$AD:$AL,"???"),9,0),"---")</f>
        <v>---</v>
      </c>
      <c r="M522" s="19" t="str">
        <f>IFERROR(IF(VLOOKUP($F522&amp;"-"&amp;$G522,IF($M$4="TEI0187_REV01",RAW_m_TEI0187_REV01!$F:$AU),43,0)="--","---",IF($M$4="TEI0187_REV01",RAW_m_TEI0187_REV01!$AT522&amp; " --&gt; " &amp;RAW_m_TEI0187_REV01!$AU522&amp; " --&gt; ")),"---")</f>
        <v>---</v>
      </c>
      <c r="N522" s="19" t="str">
        <f>IFERROR(VLOOKUP(F522&amp;"-"&amp;G522,IF($M$4="TEI0187_REV01",RAW_m_TEI0187_REV01!$AD:$AJ),7,0),"---")</f>
        <v>---</v>
      </c>
      <c r="O522" s="19" t="str">
        <f>IFERROR(VLOOKUP(N522,IF($M$4="TEI0187_REV01",RAW_m_TEI0187_REV01!$AJ:$AK),2,0),"---")</f>
        <v>---</v>
      </c>
      <c r="P522" s="19" t="str">
        <f>IFERROR(VLOOKUP(F522&amp;"-"&amp;G522,IF($M$4="TEI0187_REV01",RAW_m_TEI0187_REV01!$AD:$AG),3,0),"---")</f>
        <v>---</v>
      </c>
      <c r="Q522" s="19" t="str">
        <f>IFERROR(VLOOKUP(N522,IF($M$4="TEI0187_REV01",RAW_m_TEI0187_REV01!$AE:$AH),4,0),"---")</f>
        <v>---</v>
      </c>
      <c r="R522" s="19" t="str">
        <f>IFERROR(VLOOKUP(F522&amp;"-"&amp;G522,IF($M$4="TEI0187_REV01",RAW_m_TEI0187_REV01!$AD:$AG),4,0),"---")</f>
        <v>---</v>
      </c>
    </row>
    <row r="523" spans="2:18" x14ac:dyDescent="0.25">
      <c r="B523" s="78">
        <v>518</v>
      </c>
      <c r="C523" s="19" t="str">
        <f>IFERROR(INDEX(B2B!A:F,MATCH('B2B Pin Table'!B523,B2B!A:A,0),6),"---")</f>
        <v>GND</v>
      </c>
      <c r="D523" s="19" t="str">
        <f>IFERROR(IF((COUNTIF(B2B!A519:K519,H521)&lt;0),"---",INDEX(B2B!A:K,MATCH('B2B Pin Table'!B523,B2B!A:A,0),2)),"---")</f>
        <v>J3</v>
      </c>
      <c r="E523" s="19" t="str">
        <f>IFERROR(IF((COUNTIF(B2B!A519:K519,H521)&lt;0),"---",INDEX(B2B!A:K,MATCH('B2B Pin Table'!B523,B2B!A:A,0),3)),"---")</f>
        <v>A38</v>
      </c>
      <c r="F523" s="19" t="str">
        <f>IFERROR(IF((COUNTIF(B2B!A519:K519,L521)&lt;0),"---",INDEX(B2B!A:K,MATCH('B2B Pin Table'!B523,B2B!A:A,0),4)),"---")</f>
        <v>J3</v>
      </c>
      <c r="G523" s="19" t="str">
        <f>IFERROR(IF((COUNTIF(B2B!A519:K519,L521)&lt;0),"---",INDEX(B2B!A:K,MATCH('B2B Pin Table'!B523,B2B!A:A,0),5)),"---")</f>
        <v>A38</v>
      </c>
      <c r="H523" s="59" t="str">
        <f>IFERROR(IF(VLOOKUP($D523&amp;"-"&amp;$E523,IF($H$4="TEB0187_REV01",CALC_CONN_TEB0187_REV01!$F:$I),4,0)="--","---",IF($H$4="TEB0187_REV01",CALC_CONN_TEB0187_REV01!$G523&amp; " --&gt; " &amp;CALC_CONN_TEB0187_REV01!$I523&amp; " --&gt; ")),"---")</f>
        <v>---</v>
      </c>
      <c r="I523" s="19" t="str">
        <f>IFERROR(IF(VLOOKUP($D523&amp;"-"&amp;$E523,IF($H$4="TEB0187_REV01",CALC_CONN_TEB0187_REV01!$F:$H),3,0)="--",VLOOKUP($D523&amp;"-"&amp;$E523,IF($H$4="TEB0187_REV01",CALC_CONN_TEB0187_REV01!$F:$H),2,0),VLOOKUP($D523&amp;"-"&amp;$E523,IF($H$4="TEB0187_REV01",CALC_CONN_TEB0187_REV01!$F:$H),3,0)),"---")</f>
        <v>---</v>
      </c>
      <c r="J523" s="19" t="str">
        <f>IFERROR(VLOOKUP(I523,IF($H$4="TEB0187_REV01",RAW_c_TEB0187_REV01!$AE:$AM),9,0),"---")</f>
        <v>---</v>
      </c>
      <c r="K523" s="19" t="str">
        <f>IFERROR(VLOOKUP(D523&amp;"-"&amp;E523,IF($H$4="TEB0187_REV01",RAW_c_TEB0187_REV01!$AD:$AK,"???"),6,0),"---")</f>
        <v>---</v>
      </c>
      <c r="L523" s="19" t="str">
        <f>IFERROR(VLOOKUP(D523&amp;"-"&amp;E523,IF($H$4="TEB0187_REV01",RAW_c_TEB0187_REV01!$AD:$AL,"???"),9,0),"---")</f>
        <v>---</v>
      </c>
      <c r="M523" s="19" t="str">
        <f>IFERROR(IF(VLOOKUP($F523&amp;"-"&amp;$G523,IF($M$4="TEI0187_REV01",RAW_m_TEI0187_REV01!$F:$AU),43,0)="--","---",IF($M$4="TEI0187_REV01",RAW_m_TEI0187_REV01!$AT523&amp; " --&gt; " &amp;RAW_m_TEI0187_REV01!$AU523&amp; " --&gt; ")),"---")</f>
        <v>---</v>
      </c>
      <c r="N523" s="19" t="str">
        <f>IFERROR(VLOOKUP(F523&amp;"-"&amp;G523,IF($M$4="TEI0187_REV01",RAW_m_TEI0187_REV01!$AD:$AJ),7,0),"---")</f>
        <v>---</v>
      </c>
      <c r="O523" s="19" t="str">
        <f>IFERROR(VLOOKUP(N523,IF($M$4="TEI0187_REV01",RAW_m_TEI0187_REV01!$AJ:$AK),2,0),"---")</f>
        <v>---</v>
      </c>
      <c r="P523" s="19" t="str">
        <f>IFERROR(VLOOKUP(F523&amp;"-"&amp;G523,IF($M$4="TEI0187_REV01",RAW_m_TEI0187_REV01!$AD:$AG),3,0),"---")</f>
        <v>---</v>
      </c>
      <c r="Q523" s="19" t="str">
        <f>IFERROR(VLOOKUP(N523,IF($M$4="TEI0187_REV01",RAW_m_TEI0187_REV01!$AE:$AH),4,0),"---")</f>
        <v>---</v>
      </c>
      <c r="R523" s="19" t="str">
        <f>IFERROR(VLOOKUP(F523&amp;"-"&amp;G523,IF($M$4="TEI0187_REV01",RAW_m_TEI0187_REV01!$AD:$AG),4,0),"---")</f>
        <v>---</v>
      </c>
    </row>
    <row r="524" spans="2:18" x14ac:dyDescent="0.25">
      <c r="B524" s="78">
        <v>519</v>
      </c>
      <c r="C524" s="19" t="str">
        <f>IFERROR(INDEX(B2B!A:F,MATCH('B2B Pin Table'!B524,B2B!A:A,0),6),"---")</f>
        <v>GND</v>
      </c>
      <c r="D524" s="19" t="str">
        <f>IFERROR(IF((COUNTIF(B2B!A520:K520,H522)&lt;0),"---",INDEX(B2B!A:K,MATCH('B2B Pin Table'!B524,B2B!A:A,0),2)),"---")</f>
        <v>J3</v>
      </c>
      <c r="E524" s="19" t="str">
        <f>IFERROR(IF((COUNTIF(B2B!A520:K520,H522)&lt;0),"---",INDEX(B2B!A:K,MATCH('B2B Pin Table'!B524,B2B!A:A,0),3)),"---")</f>
        <v>A39</v>
      </c>
      <c r="F524" s="19" t="str">
        <f>IFERROR(IF((COUNTIF(B2B!A520:K520,L522)&lt;0),"---",INDEX(B2B!A:K,MATCH('B2B Pin Table'!B524,B2B!A:A,0),4)),"---")</f>
        <v>J3</v>
      </c>
      <c r="G524" s="19" t="str">
        <f>IFERROR(IF((COUNTIF(B2B!A520:K520,L522)&lt;0),"---",INDEX(B2B!A:K,MATCH('B2B Pin Table'!B524,B2B!A:A,0),5)),"---")</f>
        <v>A39</v>
      </c>
      <c r="H524" s="59" t="str">
        <f>IFERROR(IF(VLOOKUP($D524&amp;"-"&amp;$E524,IF($H$4="TEB0187_REV01",CALC_CONN_TEB0187_REV01!$F:$I),4,0)="--","---",IF($H$4="TEB0187_REV01",CALC_CONN_TEB0187_REV01!$G524&amp; " --&gt; " &amp;CALC_CONN_TEB0187_REV01!$I524&amp; " --&gt; ")),"---")</f>
        <v>---</v>
      </c>
      <c r="I524" s="19" t="str">
        <f>IFERROR(IF(VLOOKUP($D524&amp;"-"&amp;$E524,IF($H$4="TEB0187_REV01",CALC_CONN_TEB0187_REV01!$F:$H),3,0)="--",VLOOKUP($D524&amp;"-"&amp;$E524,IF($H$4="TEB0187_REV01",CALC_CONN_TEB0187_REV01!$F:$H),2,0),VLOOKUP($D524&amp;"-"&amp;$E524,IF($H$4="TEB0187_REV01",CALC_CONN_TEB0187_REV01!$F:$H),3,0)),"---")</f>
        <v>---</v>
      </c>
      <c r="J524" s="19" t="str">
        <f>IFERROR(VLOOKUP(I524,IF($H$4="TEB0187_REV01",RAW_c_TEB0187_REV01!$AE:$AM),9,0),"---")</f>
        <v>---</v>
      </c>
      <c r="K524" s="19" t="str">
        <f>IFERROR(VLOOKUP(D524&amp;"-"&amp;E524,IF($H$4="TEB0187_REV01",RAW_c_TEB0187_REV01!$AD:$AK,"???"),6,0),"---")</f>
        <v>---</v>
      </c>
      <c r="L524" s="19" t="str">
        <f>IFERROR(VLOOKUP(D524&amp;"-"&amp;E524,IF($H$4="TEB0187_REV01",RAW_c_TEB0187_REV01!$AD:$AL,"???"),9,0),"---")</f>
        <v>---</v>
      </c>
      <c r="M524" s="19" t="str">
        <f>IFERROR(IF(VLOOKUP($F524&amp;"-"&amp;$G524,IF($M$4="TEI0187_REV01",RAW_m_TEI0187_REV01!$F:$AU),43,0)="--","---",IF($M$4="TEI0187_REV01",RAW_m_TEI0187_REV01!$AT524&amp; " --&gt; " &amp;RAW_m_TEI0187_REV01!$AU524&amp; " --&gt; ")),"---")</f>
        <v>---</v>
      </c>
      <c r="N524" s="19" t="str">
        <f>IFERROR(VLOOKUP(F524&amp;"-"&amp;G524,IF($M$4="TEI0187_REV01",RAW_m_TEI0187_REV01!$AD:$AJ),7,0),"---")</f>
        <v>---</v>
      </c>
      <c r="O524" s="19" t="str">
        <f>IFERROR(VLOOKUP(N524,IF($M$4="TEI0187_REV01",RAW_m_TEI0187_REV01!$AJ:$AK),2,0),"---")</f>
        <v>---</v>
      </c>
      <c r="P524" s="19" t="str">
        <f>IFERROR(VLOOKUP(F524&amp;"-"&amp;G524,IF($M$4="TEI0187_REV01",RAW_m_TEI0187_REV01!$AD:$AG),3,0),"---")</f>
        <v>---</v>
      </c>
      <c r="Q524" s="19" t="str">
        <f>IFERROR(VLOOKUP(N524,IF($M$4="TEI0187_REV01",RAW_m_TEI0187_REV01!$AE:$AH),4,0),"---")</f>
        <v>---</v>
      </c>
      <c r="R524" s="19" t="str">
        <f>IFERROR(VLOOKUP(F524&amp;"-"&amp;G524,IF($M$4="TEI0187_REV01",RAW_m_TEI0187_REV01!$AD:$AG),4,0),"---")</f>
        <v>---</v>
      </c>
    </row>
    <row r="525" spans="2:18" x14ac:dyDescent="0.25">
      <c r="B525" s="78">
        <v>520</v>
      </c>
      <c r="C525" s="19" t="str">
        <f>IFERROR(INDEX(B2B!A:F,MATCH('B2B Pin Table'!B525,B2B!A:A,0),6),"---")</f>
        <v>MIO</v>
      </c>
      <c r="D525" s="19" t="str">
        <f>IFERROR(IF((COUNTIF(B2B!A521:K521,H523)&lt;0),"---",INDEX(B2B!A:K,MATCH('B2B Pin Table'!B525,B2B!A:A,0),2)),"---")</f>
        <v>J3</v>
      </c>
      <c r="E525" s="19" t="str">
        <f>IFERROR(IF((COUNTIF(B2B!A521:K521,H523)&lt;0),"---",INDEX(B2B!A:K,MATCH('B2B Pin Table'!B525,B2B!A:A,0),3)),"---")</f>
        <v>A40</v>
      </c>
      <c r="F525" s="19" t="str">
        <f>IFERROR(IF((COUNTIF(B2B!A521:K521,L523)&lt;0),"---",INDEX(B2B!A:K,MATCH('B2B Pin Table'!B525,B2B!A:A,0),4)),"---")</f>
        <v>J3</v>
      </c>
      <c r="G525" s="19" t="str">
        <f>IFERROR(IF((COUNTIF(B2B!A521:K521,L523)&lt;0),"---",INDEX(B2B!A:K,MATCH('B2B Pin Table'!B525,B2B!A:A,0),5)),"---")</f>
        <v>A40</v>
      </c>
      <c r="H525" s="59" t="str">
        <f>IFERROR(IF(VLOOKUP($D525&amp;"-"&amp;$E525,IF($H$4="TEB0187_REV01",CALC_CONN_TEB0187_REV01!$F:$I),4,0)="--","---",IF($H$4="TEB0187_REV01",CALC_CONN_TEB0187_REV01!$G525&amp; " --&gt; " &amp;CALC_CONN_TEB0187_REV01!$I525&amp; " --&gt; ")),"---")</f>
        <v>---</v>
      </c>
      <c r="I525" s="19" t="str">
        <f>IFERROR(IF(VLOOKUP($D525&amp;"-"&amp;$E525,IF($H$4="TEB0187_REV01",CALC_CONN_TEB0187_REV01!$F:$H),3,0)="--",VLOOKUP($D525&amp;"-"&amp;$E525,IF($H$4="TEB0187_REV01",CALC_CONN_TEB0187_REV01!$F:$H),2,0),VLOOKUP($D525&amp;"-"&amp;$E525,IF($H$4="TEB0187_REV01",CALC_CONN_TEB0187_REV01!$F:$H),3,0)),"---")</f>
        <v>---</v>
      </c>
      <c r="J525" s="19" t="str">
        <f>IFERROR(VLOOKUP(I525,IF($H$4="TEB0187_REV01",RAW_c_TEB0187_REV01!$AE:$AM),9,0),"---")</f>
        <v>---</v>
      </c>
      <c r="K525" s="19" t="str">
        <f>IFERROR(VLOOKUP(D525&amp;"-"&amp;E525,IF($H$4="TEB0187_REV01",RAW_c_TEB0187_REV01!$AD:$AK,"???"),6,0),"---")</f>
        <v>---</v>
      </c>
      <c r="L525" s="19" t="str">
        <f>IFERROR(VLOOKUP(D525&amp;"-"&amp;E525,IF($H$4="TEB0187_REV01",RAW_c_TEB0187_REV01!$AD:$AL,"???"),9,0),"---")</f>
        <v>---</v>
      </c>
      <c r="M525" s="19" t="str">
        <f>IFERROR(IF(VLOOKUP($F525&amp;"-"&amp;$G525,IF($M$4="TEI0187_REV01",RAW_m_TEI0187_REV01!$F:$AU),43,0)="--","---",IF($M$4="TEI0187_REV01",RAW_m_TEI0187_REV01!$AT525&amp; " --&gt; " &amp;RAW_m_TEI0187_REV01!$AU525&amp; " --&gt; ")),"---")</f>
        <v>---</v>
      </c>
      <c r="N525" s="19" t="str">
        <f>IFERROR(VLOOKUP(F525&amp;"-"&amp;G525,IF($M$4="TEI0187_REV01",RAW_m_TEI0187_REV01!$AD:$AJ),7,0),"---")</f>
        <v>---</v>
      </c>
      <c r="O525" s="19" t="str">
        <f>IFERROR(VLOOKUP(N525,IF($M$4="TEI0187_REV01",RAW_m_TEI0187_REV01!$AJ:$AK),2,0),"---")</f>
        <v>---</v>
      </c>
      <c r="P525" s="19" t="str">
        <f>IFERROR(VLOOKUP(F525&amp;"-"&amp;G525,IF($M$4="TEI0187_REV01",RAW_m_TEI0187_REV01!$AD:$AG),3,0),"---")</f>
        <v>---</v>
      </c>
      <c r="Q525" s="19" t="str">
        <f>IFERROR(VLOOKUP(N525,IF($M$4="TEI0187_REV01",RAW_m_TEI0187_REV01!$AE:$AH),4,0),"---")</f>
        <v>---</v>
      </c>
      <c r="R525" s="19" t="str">
        <f>IFERROR(VLOOKUP(F525&amp;"-"&amp;G525,IF($M$4="TEI0187_REV01",RAW_m_TEI0187_REV01!$AD:$AG),4,0),"---")</f>
        <v>---</v>
      </c>
    </row>
    <row r="526" spans="2:18" x14ac:dyDescent="0.25">
      <c r="B526" s="78">
        <v>521</v>
      </c>
      <c r="C526" s="19" t="str">
        <f>IFERROR(INDEX(B2B!A:F,MATCH('B2B Pin Table'!B526,B2B!A:A,0),6),"---")</f>
        <v>MIO</v>
      </c>
      <c r="D526" s="19" t="str">
        <f>IFERROR(IF((COUNTIF(B2B!A522:K522,H524)&lt;0),"---",INDEX(B2B!A:K,MATCH('B2B Pin Table'!B526,B2B!A:A,0),2)),"---")</f>
        <v>J3</v>
      </c>
      <c r="E526" s="19" t="str">
        <f>IFERROR(IF((COUNTIF(B2B!A522:K522,H524)&lt;0),"---",INDEX(B2B!A:K,MATCH('B2B Pin Table'!B526,B2B!A:A,0),3)),"---")</f>
        <v>A41</v>
      </c>
      <c r="F526" s="19" t="str">
        <f>IFERROR(IF((COUNTIF(B2B!A522:K522,L524)&lt;0),"---",INDEX(B2B!A:K,MATCH('B2B Pin Table'!B526,B2B!A:A,0),4)),"---")</f>
        <v>J3</v>
      </c>
      <c r="G526" s="19" t="str">
        <f>IFERROR(IF((COUNTIF(B2B!A522:K522,L524)&lt;0),"---",INDEX(B2B!A:K,MATCH('B2B Pin Table'!B526,B2B!A:A,0),5)),"---")</f>
        <v>A41</v>
      </c>
      <c r="H526" s="59" t="str">
        <f>IFERROR(IF(VLOOKUP($D526&amp;"-"&amp;$E526,IF($H$4="TEB0187_REV01",CALC_CONN_TEB0187_REV01!$F:$I),4,0)="--","---",IF($H$4="TEB0187_REV01",CALC_CONN_TEB0187_REV01!$G526&amp; " --&gt; " &amp;CALC_CONN_TEB0187_REV01!$I526&amp; " --&gt; ")),"---")</f>
        <v>---</v>
      </c>
      <c r="I526" s="19" t="str">
        <f>IFERROR(IF(VLOOKUP($D526&amp;"-"&amp;$E526,IF($H$4="TEB0187_REV01",CALC_CONN_TEB0187_REV01!$F:$H),3,0)="--",VLOOKUP($D526&amp;"-"&amp;$E526,IF($H$4="TEB0187_REV01",CALC_CONN_TEB0187_REV01!$F:$H),2,0),VLOOKUP($D526&amp;"-"&amp;$E526,IF($H$4="TEB0187_REV01",CALC_CONN_TEB0187_REV01!$F:$H),3,0)),"---")</f>
        <v>---</v>
      </c>
      <c r="J526" s="19" t="str">
        <f>IFERROR(VLOOKUP(I526,IF($H$4="TEB0187_REV01",RAW_c_TEB0187_REV01!$AE:$AM),9,0),"---")</f>
        <v>---</v>
      </c>
      <c r="K526" s="19" t="str">
        <f>IFERROR(VLOOKUP(D526&amp;"-"&amp;E526,IF($H$4="TEB0187_REV01",RAW_c_TEB0187_REV01!$AD:$AK,"???"),6,0),"---")</f>
        <v>---</v>
      </c>
      <c r="L526" s="19" t="str">
        <f>IFERROR(VLOOKUP(D526&amp;"-"&amp;E526,IF($H$4="TEB0187_REV01",RAW_c_TEB0187_REV01!$AD:$AL,"???"),9,0),"---")</f>
        <v>---</v>
      </c>
      <c r="M526" s="19" t="str">
        <f>IFERROR(IF(VLOOKUP($F526&amp;"-"&amp;$G526,IF($M$4="TEI0187_REV01",RAW_m_TEI0187_REV01!$F:$AU),43,0)="--","---",IF($M$4="TEI0187_REV01",RAW_m_TEI0187_REV01!$AT526&amp; " --&gt; " &amp;RAW_m_TEI0187_REV01!$AU526&amp; " --&gt; ")),"---")</f>
        <v>---</v>
      </c>
      <c r="N526" s="19" t="str">
        <f>IFERROR(VLOOKUP(F526&amp;"-"&amp;G526,IF($M$4="TEI0187_REV01",RAW_m_TEI0187_REV01!$AD:$AJ),7,0),"---")</f>
        <v>---</v>
      </c>
      <c r="O526" s="19" t="str">
        <f>IFERROR(VLOOKUP(N526,IF($M$4="TEI0187_REV01",RAW_m_TEI0187_REV01!$AJ:$AK),2,0),"---")</f>
        <v>---</v>
      </c>
      <c r="P526" s="19" t="str">
        <f>IFERROR(VLOOKUP(F526&amp;"-"&amp;G526,IF($M$4="TEI0187_REV01",RAW_m_TEI0187_REV01!$AD:$AG),3,0),"---")</f>
        <v>---</v>
      </c>
      <c r="Q526" s="19" t="str">
        <f>IFERROR(VLOOKUP(N526,IF($M$4="TEI0187_REV01",RAW_m_TEI0187_REV01!$AE:$AH),4,0),"---")</f>
        <v>---</v>
      </c>
      <c r="R526" s="19" t="str">
        <f>IFERROR(VLOOKUP(F526&amp;"-"&amp;G526,IF($M$4="TEI0187_REV01",RAW_m_TEI0187_REV01!$AD:$AG),4,0),"---")</f>
        <v>---</v>
      </c>
    </row>
    <row r="527" spans="2:18" x14ac:dyDescent="0.25">
      <c r="B527" s="78">
        <v>522</v>
      </c>
      <c r="C527" s="19" t="str">
        <f>IFERROR(INDEX(B2B!A:F,MATCH('B2B Pin Table'!B527,B2B!A:A,0),6),"---")</f>
        <v>MIO</v>
      </c>
      <c r="D527" s="19" t="str">
        <f>IFERROR(IF((COUNTIF(B2B!A523:K523,H525)&lt;0),"---",INDEX(B2B!A:K,MATCH('B2B Pin Table'!B527,B2B!A:A,0),2)),"---")</f>
        <v>J3</v>
      </c>
      <c r="E527" s="19" t="str">
        <f>IFERROR(IF((COUNTIF(B2B!A523:K523,H525)&lt;0),"---",INDEX(B2B!A:K,MATCH('B2B Pin Table'!B527,B2B!A:A,0),3)),"---")</f>
        <v>A42</v>
      </c>
      <c r="F527" s="19" t="str">
        <f>IFERROR(IF((COUNTIF(B2B!A523:K523,L525)&lt;0),"---",INDEX(B2B!A:K,MATCH('B2B Pin Table'!B527,B2B!A:A,0),4)),"---")</f>
        <v>J3</v>
      </c>
      <c r="G527" s="19" t="str">
        <f>IFERROR(IF((COUNTIF(B2B!A523:K523,L525)&lt;0),"---",INDEX(B2B!A:K,MATCH('B2B Pin Table'!B527,B2B!A:A,0),5)),"---")</f>
        <v>A42</v>
      </c>
      <c r="H527" s="59" t="str">
        <f>IFERROR(IF(VLOOKUP($D527&amp;"-"&amp;$E527,IF($H$4="TEB0187_REV01",CALC_CONN_TEB0187_REV01!$F:$I),4,0)="--","---",IF($H$4="TEB0187_REV01",CALC_CONN_TEB0187_REV01!$G527&amp; " --&gt; " &amp;CALC_CONN_TEB0187_REV01!$I527&amp; " --&gt; ")),"---")</f>
        <v>---</v>
      </c>
      <c r="I527" s="19" t="str">
        <f>IFERROR(IF(VLOOKUP($D527&amp;"-"&amp;$E527,IF($H$4="TEB0187_REV01",CALC_CONN_TEB0187_REV01!$F:$H),3,0)="--",VLOOKUP($D527&amp;"-"&amp;$E527,IF($H$4="TEB0187_REV01",CALC_CONN_TEB0187_REV01!$F:$H),2,0),VLOOKUP($D527&amp;"-"&amp;$E527,IF($H$4="TEB0187_REV01",CALC_CONN_TEB0187_REV01!$F:$H),3,0)),"---")</f>
        <v>---</v>
      </c>
      <c r="J527" s="19" t="str">
        <f>IFERROR(VLOOKUP(I527,IF($H$4="TEB0187_REV01",RAW_c_TEB0187_REV01!$AE:$AM),9,0),"---")</f>
        <v>---</v>
      </c>
      <c r="K527" s="19" t="str">
        <f>IFERROR(VLOOKUP(D527&amp;"-"&amp;E527,IF($H$4="TEB0187_REV01",RAW_c_TEB0187_REV01!$AD:$AK,"???"),6,0),"---")</f>
        <v>---</v>
      </c>
      <c r="L527" s="19" t="str">
        <f>IFERROR(VLOOKUP(D527&amp;"-"&amp;E527,IF($H$4="TEB0187_REV01",RAW_c_TEB0187_REV01!$AD:$AL,"???"),9,0),"---")</f>
        <v>---</v>
      </c>
      <c r="M527" s="19" t="str">
        <f>IFERROR(IF(VLOOKUP($F527&amp;"-"&amp;$G527,IF($M$4="TEI0187_REV01",RAW_m_TEI0187_REV01!$F:$AU),43,0)="--","---",IF($M$4="TEI0187_REV01",RAW_m_TEI0187_REV01!$AT527&amp; " --&gt; " &amp;RAW_m_TEI0187_REV01!$AU527&amp; " --&gt; ")),"---")</f>
        <v>---</v>
      </c>
      <c r="N527" s="19" t="str">
        <f>IFERROR(VLOOKUP(F527&amp;"-"&amp;G527,IF($M$4="TEI0187_REV01",RAW_m_TEI0187_REV01!$AD:$AJ),7,0),"---")</f>
        <v>---</v>
      </c>
      <c r="O527" s="19" t="str">
        <f>IFERROR(VLOOKUP(N527,IF($M$4="TEI0187_REV01",RAW_m_TEI0187_REV01!$AJ:$AK),2,0),"---")</f>
        <v>---</v>
      </c>
      <c r="P527" s="19" t="str">
        <f>IFERROR(VLOOKUP(F527&amp;"-"&amp;G527,IF($M$4="TEI0187_REV01",RAW_m_TEI0187_REV01!$AD:$AG),3,0),"---")</f>
        <v>---</v>
      </c>
      <c r="Q527" s="19" t="str">
        <f>IFERROR(VLOOKUP(N527,IF($M$4="TEI0187_REV01",RAW_m_TEI0187_REV01!$AE:$AH),4,0),"---")</f>
        <v>---</v>
      </c>
      <c r="R527" s="19" t="str">
        <f>IFERROR(VLOOKUP(F527&amp;"-"&amp;G527,IF($M$4="TEI0187_REV01",RAW_m_TEI0187_REV01!$AD:$AG),4,0),"---")</f>
        <v>---</v>
      </c>
    </row>
    <row r="528" spans="2:18" x14ac:dyDescent="0.25">
      <c r="B528" s="78">
        <v>523</v>
      </c>
      <c r="C528" s="19" t="str">
        <f>IFERROR(INDEX(B2B!A:F,MATCH('B2B Pin Table'!B528,B2B!A:A,0),6),"---")</f>
        <v>GND</v>
      </c>
      <c r="D528" s="19" t="str">
        <f>IFERROR(IF((COUNTIF(B2B!A524:K524,H526)&lt;0),"---",INDEX(B2B!A:K,MATCH('B2B Pin Table'!B528,B2B!A:A,0),2)),"---")</f>
        <v>J3</v>
      </c>
      <c r="E528" s="19" t="str">
        <f>IFERROR(IF((COUNTIF(B2B!A524:K524,H526)&lt;0),"---",INDEX(B2B!A:K,MATCH('B2B Pin Table'!B528,B2B!A:A,0),3)),"---")</f>
        <v>A43</v>
      </c>
      <c r="F528" s="19" t="str">
        <f>IFERROR(IF((COUNTIF(B2B!A524:K524,L526)&lt;0),"---",INDEX(B2B!A:K,MATCH('B2B Pin Table'!B528,B2B!A:A,0),4)),"---")</f>
        <v>J3</v>
      </c>
      <c r="G528" s="19" t="str">
        <f>IFERROR(IF((COUNTIF(B2B!A524:K524,L526)&lt;0),"---",INDEX(B2B!A:K,MATCH('B2B Pin Table'!B528,B2B!A:A,0),5)),"---")</f>
        <v>A43</v>
      </c>
      <c r="H528" s="59" t="str">
        <f>IFERROR(IF(VLOOKUP($D528&amp;"-"&amp;$E528,IF($H$4="TEB0187_REV01",CALC_CONN_TEB0187_REV01!$F:$I),4,0)="--","---",IF($H$4="TEB0187_REV01",CALC_CONN_TEB0187_REV01!$G528&amp; " --&gt; " &amp;CALC_CONN_TEB0187_REV01!$I528&amp; " --&gt; ")),"---")</f>
        <v>---</v>
      </c>
      <c r="I528" s="19" t="str">
        <f>IFERROR(IF(VLOOKUP($D528&amp;"-"&amp;$E528,IF($H$4="TEB0187_REV01",CALC_CONN_TEB0187_REV01!$F:$H),3,0)="--",VLOOKUP($D528&amp;"-"&amp;$E528,IF($H$4="TEB0187_REV01",CALC_CONN_TEB0187_REV01!$F:$H),2,0),VLOOKUP($D528&amp;"-"&amp;$E528,IF($H$4="TEB0187_REV01",CALC_CONN_TEB0187_REV01!$F:$H),3,0)),"---")</f>
        <v>---</v>
      </c>
      <c r="J528" s="19" t="str">
        <f>IFERROR(VLOOKUP(I528,IF($H$4="TEB0187_REV01",RAW_c_TEB0187_REV01!$AE:$AM),9,0),"---")</f>
        <v>---</v>
      </c>
      <c r="K528" s="19" t="str">
        <f>IFERROR(VLOOKUP(D528&amp;"-"&amp;E528,IF($H$4="TEB0187_REV01",RAW_c_TEB0187_REV01!$AD:$AK,"???"),6,0),"---")</f>
        <v>---</v>
      </c>
      <c r="L528" s="19" t="str">
        <f>IFERROR(VLOOKUP(D528&amp;"-"&amp;E528,IF($H$4="TEB0187_REV01",RAW_c_TEB0187_REV01!$AD:$AL,"???"),9,0),"---")</f>
        <v>---</v>
      </c>
      <c r="M528" s="19" t="str">
        <f>IFERROR(IF(VLOOKUP($F528&amp;"-"&amp;$G528,IF($M$4="TEI0187_REV01",RAW_m_TEI0187_REV01!$F:$AU),43,0)="--","---",IF($M$4="TEI0187_REV01",RAW_m_TEI0187_REV01!$AT528&amp; " --&gt; " &amp;RAW_m_TEI0187_REV01!$AU528&amp; " --&gt; ")),"---")</f>
        <v>---</v>
      </c>
      <c r="N528" s="19" t="str">
        <f>IFERROR(VLOOKUP(F528&amp;"-"&amp;G528,IF($M$4="TEI0187_REV01",RAW_m_TEI0187_REV01!$AD:$AJ),7,0),"---")</f>
        <v>---</v>
      </c>
      <c r="O528" s="19" t="str">
        <f>IFERROR(VLOOKUP(N528,IF($M$4="TEI0187_REV01",RAW_m_TEI0187_REV01!$AJ:$AK),2,0),"---")</f>
        <v>---</v>
      </c>
      <c r="P528" s="19" t="str">
        <f>IFERROR(VLOOKUP(F528&amp;"-"&amp;G528,IF($M$4="TEI0187_REV01",RAW_m_TEI0187_REV01!$AD:$AG),3,0),"---")</f>
        <v>---</v>
      </c>
      <c r="Q528" s="19" t="str">
        <f>IFERROR(VLOOKUP(N528,IF($M$4="TEI0187_REV01",RAW_m_TEI0187_REV01!$AE:$AH),4,0),"---")</f>
        <v>---</v>
      </c>
      <c r="R528" s="19" t="str">
        <f>IFERROR(VLOOKUP(F528&amp;"-"&amp;G528,IF($M$4="TEI0187_REV01",RAW_m_TEI0187_REV01!$AD:$AG),4,0),"---")</f>
        <v>---</v>
      </c>
    </row>
    <row r="529" spans="2:18" x14ac:dyDescent="0.25">
      <c r="B529" s="78">
        <v>524</v>
      </c>
      <c r="C529" s="19" t="str">
        <f>IFERROR(INDEX(B2B!A:F,MATCH('B2B Pin Table'!B529,B2B!A:A,0),6),"---")</f>
        <v>GND</v>
      </c>
      <c r="D529" s="19" t="str">
        <f>IFERROR(IF((COUNTIF(B2B!A525:K525,H527)&lt;0),"---",INDEX(B2B!A:K,MATCH('B2B Pin Table'!B529,B2B!A:A,0),2)),"---")</f>
        <v>J3</v>
      </c>
      <c r="E529" s="19" t="str">
        <f>IFERROR(IF((COUNTIF(B2B!A525:K525,H527)&lt;0),"---",INDEX(B2B!A:K,MATCH('B2B Pin Table'!B529,B2B!A:A,0),3)),"---")</f>
        <v>A44</v>
      </c>
      <c r="F529" s="19" t="str">
        <f>IFERROR(IF((COUNTIF(B2B!A525:K525,L527)&lt;0),"---",INDEX(B2B!A:K,MATCH('B2B Pin Table'!B529,B2B!A:A,0),4)),"---")</f>
        <v>J3</v>
      </c>
      <c r="G529" s="19" t="str">
        <f>IFERROR(IF((COUNTIF(B2B!A525:K525,L527)&lt;0),"---",INDEX(B2B!A:K,MATCH('B2B Pin Table'!B529,B2B!A:A,0),5)),"---")</f>
        <v>A44</v>
      </c>
      <c r="H529" s="59" t="str">
        <f>IFERROR(IF(VLOOKUP($D529&amp;"-"&amp;$E529,IF($H$4="TEB0187_REV01",CALC_CONN_TEB0187_REV01!$F:$I),4,0)="--","---",IF($H$4="TEB0187_REV01",CALC_CONN_TEB0187_REV01!$G529&amp; " --&gt; " &amp;CALC_CONN_TEB0187_REV01!$I529&amp; " --&gt; ")),"---")</f>
        <v>---</v>
      </c>
      <c r="I529" s="19" t="str">
        <f>IFERROR(IF(VLOOKUP($D529&amp;"-"&amp;$E529,IF($H$4="TEB0187_REV01",CALC_CONN_TEB0187_REV01!$F:$H),3,0)="--",VLOOKUP($D529&amp;"-"&amp;$E529,IF($H$4="TEB0187_REV01",CALC_CONN_TEB0187_REV01!$F:$H),2,0),VLOOKUP($D529&amp;"-"&amp;$E529,IF($H$4="TEB0187_REV01",CALC_CONN_TEB0187_REV01!$F:$H),3,0)),"---")</f>
        <v>---</v>
      </c>
      <c r="J529" s="19" t="str">
        <f>IFERROR(VLOOKUP(I529,IF($H$4="TEB0187_REV01",RAW_c_TEB0187_REV01!$AE:$AM),9,0),"---")</f>
        <v>---</v>
      </c>
      <c r="K529" s="19" t="str">
        <f>IFERROR(VLOOKUP(D529&amp;"-"&amp;E529,IF($H$4="TEB0187_REV01",RAW_c_TEB0187_REV01!$AD:$AK,"???"),6,0),"---")</f>
        <v>---</v>
      </c>
      <c r="L529" s="19" t="str">
        <f>IFERROR(VLOOKUP(D529&amp;"-"&amp;E529,IF($H$4="TEB0187_REV01",RAW_c_TEB0187_REV01!$AD:$AL,"???"),9,0),"---")</f>
        <v>---</v>
      </c>
      <c r="M529" s="19" t="str">
        <f>IFERROR(IF(VLOOKUP($F529&amp;"-"&amp;$G529,IF($M$4="TEI0187_REV01",RAW_m_TEI0187_REV01!$F:$AU),43,0)="--","---",IF($M$4="TEI0187_REV01",RAW_m_TEI0187_REV01!$AT529&amp; " --&gt; " &amp;RAW_m_TEI0187_REV01!$AU529&amp; " --&gt; ")),"---")</f>
        <v>---</v>
      </c>
      <c r="N529" s="19" t="str">
        <f>IFERROR(VLOOKUP(F529&amp;"-"&amp;G529,IF($M$4="TEI0187_REV01",RAW_m_TEI0187_REV01!$AD:$AJ),7,0),"---")</f>
        <v>---</v>
      </c>
      <c r="O529" s="19" t="str">
        <f>IFERROR(VLOOKUP(N529,IF($M$4="TEI0187_REV01",RAW_m_TEI0187_REV01!$AJ:$AK),2,0),"---")</f>
        <v>---</v>
      </c>
      <c r="P529" s="19" t="str">
        <f>IFERROR(VLOOKUP(F529&amp;"-"&amp;G529,IF($M$4="TEI0187_REV01",RAW_m_TEI0187_REV01!$AD:$AG),3,0),"---")</f>
        <v>---</v>
      </c>
      <c r="Q529" s="19" t="str">
        <f>IFERROR(VLOOKUP(N529,IF($M$4="TEI0187_REV01",RAW_m_TEI0187_REV01!$AE:$AH),4,0),"---")</f>
        <v>---</v>
      </c>
      <c r="R529" s="19" t="str">
        <f>IFERROR(VLOOKUP(F529&amp;"-"&amp;G529,IF($M$4="TEI0187_REV01",RAW_m_TEI0187_REV01!$AD:$AG),4,0),"---")</f>
        <v>---</v>
      </c>
    </row>
    <row r="530" spans="2:18" x14ac:dyDescent="0.25">
      <c r="B530" s="78">
        <v>525</v>
      </c>
      <c r="C530" s="19" t="str">
        <f>IFERROR(INDEX(B2B!A:F,MATCH('B2B Pin Table'!B530,B2B!A:A,0),6),"---")</f>
        <v>MIO</v>
      </c>
      <c r="D530" s="19" t="str">
        <f>IFERROR(IF((COUNTIF(B2B!A526:K526,H528)&lt;0),"---",INDEX(B2B!A:K,MATCH('B2B Pin Table'!B530,B2B!A:A,0),2)),"---")</f>
        <v>J3</v>
      </c>
      <c r="E530" s="19" t="str">
        <f>IFERROR(IF((COUNTIF(B2B!A526:K526,H528)&lt;0),"---",INDEX(B2B!A:K,MATCH('B2B Pin Table'!B530,B2B!A:A,0),3)),"---")</f>
        <v>A45</v>
      </c>
      <c r="F530" s="19" t="str">
        <f>IFERROR(IF((COUNTIF(B2B!A526:K526,L528)&lt;0),"---",INDEX(B2B!A:K,MATCH('B2B Pin Table'!B530,B2B!A:A,0),4)),"---")</f>
        <v>J3</v>
      </c>
      <c r="G530" s="19" t="str">
        <f>IFERROR(IF((COUNTIF(B2B!A526:K526,L528)&lt;0),"---",INDEX(B2B!A:K,MATCH('B2B Pin Table'!B530,B2B!A:A,0),5)),"---")</f>
        <v>A45</v>
      </c>
      <c r="H530" s="59" t="str">
        <f>IFERROR(IF(VLOOKUP($D530&amp;"-"&amp;$E530,IF($H$4="TEB0187_REV01",CALC_CONN_TEB0187_REV01!$F:$I),4,0)="--","---",IF($H$4="TEB0187_REV01",CALC_CONN_TEB0187_REV01!$G530&amp; " --&gt; " &amp;CALC_CONN_TEB0187_REV01!$I530&amp; " --&gt; ")),"---")</f>
        <v>---</v>
      </c>
      <c r="I530" s="19" t="str">
        <f>IFERROR(IF(VLOOKUP($D530&amp;"-"&amp;$E530,IF($H$4="TEB0187_REV01",CALC_CONN_TEB0187_REV01!$F:$H),3,0)="--",VLOOKUP($D530&amp;"-"&amp;$E530,IF($H$4="TEB0187_REV01",CALC_CONN_TEB0187_REV01!$F:$H),2,0),VLOOKUP($D530&amp;"-"&amp;$E530,IF($H$4="TEB0187_REV01",CALC_CONN_TEB0187_REV01!$F:$H),3,0)),"---")</f>
        <v>---</v>
      </c>
      <c r="J530" s="19" t="str">
        <f>IFERROR(VLOOKUP(I530,IF($H$4="TEB0187_REV01",RAW_c_TEB0187_REV01!$AE:$AM),9,0),"---")</f>
        <v>---</v>
      </c>
      <c r="K530" s="19" t="str">
        <f>IFERROR(VLOOKUP(D530&amp;"-"&amp;E530,IF($H$4="TEB0187_REV01",RAW_c_TEB0187_REV01!$AD:$AK,"???"),6,0),"---")</f>
        <v>---</v>
      </c>
      <c r="L530" s="19" t="str">
        <f>IFERROR(VLOOKUP(D530&amp;"-"&amp;E530,IF($H$4="TEB0187_REV01",RAW_c_TEB0187_REV01!$AD:$AL,"???"),9,0),"---")</f>
        <v>---</v>
      </c>
      <c r="M530" s="19" t="str">
        <f>IFERROR(IF(VLOOKUP($F530&amp;"-"&amp;$G530,IF($M$4="TEI0187_REV01",RAW_m_TEI0187_REV01!$F:$AU),43,0)="--","---",IF($M$4="TEI0187_REV01",RAW_m_TEI0187_REV01!$AT530&amp; " --&gt; " &amp;RAW_m_TEI0187_REV01!$AU530&amp; " --&gt; ")),"---")</f>
        <v>---</v>
      </c>
      <c r="N530" s="19" t="str">
        <f>IFERROR(VLOOKUP(F530&amp;"-"&amp;G530,IF($M$4="TEI0187_REV01",RAW_m_TEI0187_REV01!$AD:$AJ),7,0),"---")</f>
        <v>---</v>
      </c>
      <c r="O530" s="19" t="str">
        <f>IFERROR(VLOOKUP(N530,IF($M$4="TEI0187_REV01",RAW_m_TEI0187_REV01!$AJ:$AK),2,0),"---")</f>
        <v>---</v>
      </c>
      <c r="P530" s="19" t="str">
        <f>IFERROR(VLOOKUP(F530&amp;"-"&amp;G530,IF($M$4="TEI0187_REV01",RAW_m_TEI0187_REV01!$AD:$AG),3,0),"---")</f>
        <v>---</v>
      </c>
      <c r="Q530" s="19" t="str">
        <f>IFERROR(VLOOKUP(N530,IF($M$4="TEI0187_REV01",RAW_m_TEI0187_REV01!$AE:$AH),4,0),"---")</f>
        <v>---</v>
      </c>
      <c r="R530" s="19" t="str">
        <f>IFERROR(VLOOKUP(F530&amp;"-"&amp;G530,IF($M$4="TEI0187_REV01",RAW_m_TEI0187_REV01!$AD:$AG),4,0),"---")</f>
        <v>---</v>
      </c>
    </row>
    <row r="531" spans="2:18" x14ac:dyDescent="0.25">
      <c r="B531" s="78">
        <v>526</v>
      </c>
      <c r="C531" s="19" t="str">
        <f>IFERROR(INDEX(B2B!A:F,MATCH('B2B Pin Table'!B531,B2B!A:A,0),6),"---")</f>
        <v>MIO</v>
      </c>
      <c r="D531" s="19" t="str">
        <f>IFERROR(IF((COUNTIF(B2B!A527:K527,H529)&lt;0),"---",INDEX(B2B!A:K,MATCH('B2B Pin Table'!B531,B2B!A:A,0),2)),"---")</f>
        <v>J3</v>
      </c>
      <c r="E531" s="19" t="str">
        <f>IFERROR(IF((COUNTIF(B2B!A527:K527,H529)&lt;0),"---",INDEX(B2B!A:K,MATCH('B2B Pin Table'!B531,B2B!A:A,0),3)),"---")</f>
        <v>A46</v>
      </c>
      <c r="F531" s="19" t="str">
        <f>IFERROR(IF((COUNTIF(B2B!A527:K527,L529)&lt;0),"---",INDEX(B2B!A:K,MATCH('B2B Pin Table'!B531,B2B!A:A,0),4)),"---")</f>
        <v>J3</v>
      </c>
      <c r="G531" s="19" t="str">
        <f>IFERROR(IF((COUNTIF(B2B!A527:K527,L529)&lt;0),"---",INDEX(B2B!A:K,MATCH('B2B Pin Table'!B531,B2B!A:A,0),5)),"---")</f>
        <v>A46</v>
      </c>
      <c r="H531" s="59" t="str">
        <f>IFERROR(IF(VLOOKUP($D531&amp;"-"&amp;$E531,IF($H$4="TEB0187_REV01",CALC_CONN_TEB0187_REV01!$F:$I),4,0)="--","---",IF($H$4="TEB0187_REV01",CALC_CONN_TEB0187_REV01!$G531&amp; " --&gt; " &amp;CALC_CONN_TEB0187_REV01!$I531&amp; " --&gt; ")),"---")</f>
        <v>---</v>
      </c>
      <c r="I531" s="19" t="str">
        <f>IFERROR(IF(VLOOKUP($D531&amp;"-"&amp;$E531,IF($H$4="TEB0187_REV01",CALC_CONN_TEB0187_REV01!$F:$H),3,0)="--",VLOOKUP($D531&amp;"-"&amp;$E531,IF($H$4="TEB0187_REV01",CALC_CONN_TEB0187_REV01!$F:$H),2,0),VLOOKUP($D531&amp;"-"&amp;$E531,IF($H$4="TEB0187_REV01",CALC_CONN_TEB0187_REV01!$F:$H),3,0)),"---")</f>
        <v>---</v>
      </c>
      <c r="J531" s="19" t="str">
        <f>IFERROR(VLOOKUP(I531,IF($H$4="TEB0187_REV01",RAW_c_TEB0187_REV01!$AE:$AM),9,0),"---")</f>
        <v>---</v>
      </c>
      <c r="K531" s="19" t="str">
        <f>IFERROR(VLOOKUP(D531&amp;"-"&amp;E531,IF($H$4="TEB0187_REV01",RAW_c_TEB0187_REV01!$AD:$AK,"???"),6,0),"---")</f>
        <v>---</v>
      </c>
      <c r="L531" s="19" t="str">
        <f>IFERROR(VLOOKUP(D531&amp;"-"&amp;E531,IF($H$4="TEB0187_REV01",RAW_c_TEB0187_REV01!$AD:$AL,"???"),9,0),"---")</f>
        <v>---</v>
      </c>
      <c r="M531" s="19" t="str">
        <f>IFERROR(IF(VLOOKUP($F531&amp;"-"&amp;$G531,IF($M$4="TEI0187_REV01",RAW_m_TEI0187_REV01!$F:$AU),43,0)="--","---",IF($M$4="TEI0187_REV01",RAW_m_TEI0187_REV01!$AT531&amp; " --&gt; " &amp;RAW_m_TEI0187_REV01!$AU531&amp; " --&gt; ")),"---")</f>
        <v>---</v>
      </c>
      <c r="N531" s="19" t="str">
        <f>IFERROR(VLOOKUP(F531&amp;"-"&amp;G531,IF($M$4="TEI0187_REV01",RAW_m_TEI0187_REV01!$AD:$AJ),7,0),"---")</f>
        <v>---</v>
      </c>
      <c r="O531" s="19" t="str">
        <f>IFERROR(VLOOKUP(N531,IF($M$4="TEI0187_REV01",RAW_m_TEI0187_REV01!$AJ:$AK),2,0),"---")</f>
        <v>---</v>
      </c>
      <c r="P531" s="19" t="str">
        <f>IFERROR(VLOOKUP(F531&amp;"-"&amp;G531,IF($M$4="TEI0187_REV01",RAW_m_TEI0187_REV01!$AD:$AG),3,0),"---")</f>
        <v>---</v>
      </c>
      <c r="Q531" s="19" t="str">
        <f>IFERROR(VLOOKUP(N531,IF($M$4="TEI0187_REV01",RAW_m_TEI0187_REV01!$AE:$AH),4,0),"---")</f>
        <v>---</v>
      </c>
      <c r="R531" s="19" t="str">
        <f>IFERROR(VLOOKUP(F531&amp;"-"&amp;G531,IF($M$4="TEI0187_REV01",RAW_m_TEI0187_REV01!$AD:$AG),4,0),"---")</f>
        <v>---</v>
      </c>
    </row>
    <row r="532" spans="2:18" x14ac:dyDescent="0.25">
      <c r="B532" s="78">
        <v>527</v>
      </c>
      <c r="C532" s="19" t="str">
        <f>IFERROR(INDEX(B2B!A:F,MATCH('B2B Pin Table'!B532,B2B!A:A,0),6),"---")</f>
        <v>MIO</v>
      </c>
      <c r="D532" s="19" t="str">
        <f>IFERROR(IF((COUNTIF(B2B!A528:K528,H530)&lt;0),"---",INDEX(B2B!A:K,MATCH('B2B Pin Table'!B532,B2B!A:A,0),2)),"---")</f>
        <v>J3</v>
      </c>
      <c r="E532" s="19" t="str">
        <f>IFERROR(IF((COUNTIF(B2B!A528:K528,H530)&lt;0),"---",INDEX(B2B!A:K,MATCH('B2B Pin Table'!B532,B2B!A:A,0),3)),"---")</f>
        <v>A47</v>
      </c>
      <c r="F532" s="19" t="str">
        <f>IFERROR(IF((COUNTIF(B2B!A528:K528,L530)&lt;0),"---",INDEX(B2B!A:K,MATCH('B2B Pin Table'!B532,B2B!A:A,0),4)),"---")</f>
        <v>J3</v>
      </c>
      <c r="G532" s="19" t="str">
        <f>IFERROR(IF((COUNTIF(B2B!A528:K528,L530)&lt;0),"---",INDEX(B2B!A:K,MATCH('B2B Pin Table'!B532,B2B!A:A,0),5)),"---")</f>
        <v>A47</v>
      </c>
      <c r="H532" s="59" t="str">
        <f>IFERROR(IF(VLOOKUP($D532&amp;"-"&amp;$E532,IF($H$4="TEB0187_REV01",CALC_CONN_TEB0187_REV01!$F:$I),4,0)="--","---",IF($H$4="TEB0187_REV01",CALC_CONN_TEB0187_REV01!$G532&amp; " --&gt; " &amp;CALC_CONN_TEB0187_REV01!$I532&amp; " --&gt; ")),"---")</f>
        <v>---</v>
      </c>
      <c r="I532" s="19" t="str">
        <f>IFERROR(IF(VLOOKUP($D532&amp;"-"&amp;$E532,IF($H$4="TEB0187_REV01",CALC_CONN_TEB0187_REV01!$F:$H),3,0)="--",VLOOKUP($D532&amp;"-"&amp;$E532,IF($H$4="TEB0187_REV01",CALC_CONN_TEB0187_REV01!$F:$H),2,0),VLOOKUP($D532&amp;"-"&amp;$E532,IF($H$4="TEB0187_REV01",CALC_CONN_TEB0187_REV01!$F:$H),3,0)),"---")</f>
        <v>---</v>
      </c>
      <c r="J532" s="19" t="str">
        <f>IFERROR(VLOOKUP(I532,IF($H$4="TEB0187_REV01",RAW_c_TEB0187_REV01!$AE:$AM),9,0),"---")</f>
        <v>---</v>
      </c>
      <c r="K532" s="19" t="str">
        <f>IFERROR(VLOOKUP(D532&amp;"-"&amp;E532,IF($H$4="TEB0187_REV01",RAW_c_TEB0187_REV01!$AD:$AK,"???"),6,0),"---")</f>
        <v>---</v>
      </c>
      <c r="L532" s="19" t="str">
        <f>IFERROR(VLOOKUP(D532&amp;"-"&amp;E532,IF($H$4="TEB0187_REV01",RAW_c_TEB0187_REV01!$AD:$AL,"???"),9,0),"---")</f>
        <v>---</v>
      </c>
      <c r="M532" s="19" t="str">
        <f>IFERROR(IF(VLOOKUP($F532&amp;"-"&amp;$G532,IF($M$4="TEI0187_REV01",RAW_m_TEI0187_REV01!$F:$AU),43,0)="--","---",IF($M$4="TEI0187_REV01",RAW_m_TEI0187_REV01!$AT532&amp; " --&gt; " &amp;RAW_m_TEI0187_REV01!$AU532&amp; " --&gt; ")),"---")</f>
        <v>---</v>
      </c>
      <c r="N532" s="19" t="str">
        <f>IFERROR(VLOOKUP(F532&amp;"-"&amp;G532,IF($M$4="TEI0187_REV01",RAW_m_TEI0187_REV01!$AD:$AJ),7,0),"---")</f>
        <v>---</v>
      </c>
      <c r="O532" s="19" t="str">
        <f>IFERROR(VLOOKUP(N532,IF($M$4="TEI0187_REV01",RAW_m_TEI0187_REV01!$AJ:$AK),2,0),"---")</f>
        <v>---</v>
      </c>
      <c r="P532" s="19" t="str">
        <f>IFERROR(VLOOKUP(F532&amp;"-"&amp;G532,IF($M$4="TEI0187_REV01",RAW_m_TEI0187_REV01!$AD:$AG),3,0),"---")</f>
        <v>---</v>
      </c>
      <c r="Q532" s="19" t="str">
        <f>IFERROR(VLOOKUP(N532,IF($M$4="TEI0187_REV01",RAW_m_TEI0187_REV01!$AE:$AH),4,0),"---")</f>
        <v>---</v>
      </c>
      <c r="R532" s="19" t="str">
        <f>IFERROR(VLOOKUP(F532&amp;"-"&amp;G532,IF($M$4="TEI0187_REV01",RAW_m_TEI0187_REV01!$AD:$AG),4,0),"---")</f>
        <v>---</v>
      </c>
    </row>
    <row r="533" spans="2:18" x14ac:dyDescent="0.25">
      <c r="B533" s="78">
        <v>528</v>
      </c>
      <c r="C533" s="19" t="str">
        <f>IFERROR(INDEX(B2B!A:F,MATCH('B2B Pin Table'!B533,B2B!A:A,0),6),"---")</f>
        <v>GND</v>
      </c>
      <c r="D533" s="19" t="str">
        <f>IFERROR(IF((COUNTIF(B2B!A529:K529,H531)&lt;0),"---",INDEX(B2B!A:K,MATCH('B2B Pin Table'!B533,B2B!A:A,0),2)),"---")</f>
        <v>J3</v>
      </c>
      <c r="E533" s="19" t="str">
        <f>IFERROR(IF((COUNTIF(B2B!A529:K529,H531)&lt;0),"---",INDEX(B2B!A:K,MATCH('B2B Pin Table'!B533,B2B!A:A,0),3)),"---")</f>
        <v>A48</v>
      </c>
      <c r="F533" s="19" t="str">
        <f>IFERROR(IF((COUNTIF(B2B!A529:K529,L531)&lt;0),"---",INDEX(B2B!A:K,MATCH('B2B Pin Table'!B533,B2B!A:A,0),4)),"---")</f>
        <v>J3</v>
      </c>
      <c r="G533" s="19" t="str">
        <f>IFERROR(IF((COUNTIF(B2B!A529:K529,L531)&lt;0),"---",INDEX(B2B!A:K,MATCH('B2B Pin Table'!B533,B2B!A:A,0),5)),"---")</f>
        <v>A48</v>
      </c>
      <c r="H533" s="59" t="str">
        <f>IFERROR(IF(VLOOKUP($D533&amp;"-"&amp;$E533,IF($H$4="TEB0187_REV01",CALC_CONN_TEB0187_REV01!$F:$I),4,0)="--","---",IF($H$4="TEB0187_REV01",CALC_CONN_TEB0187_REV01!$G533&amp; " --&gt; " &amp;CALC_CONN_TEB0187_REV01!$I533&amp; " --&gt; ")),"---")</f>
        <v>---</v>
      </c>
      <c r="I533" s="19" t="str">
        <f>IFERROR(IF(VLOOKUP($D533&amp;"-"&amp;$E533,IF($H$4="TEB0187_REV01",CALC_CONN_TEB0187_REV01!$F:$H),3,0)="--",VLOOKUP($D533&amp;"-"&amp;$E533,IF($H$4="TEB0187_REV01",CALC_CONN_TEB0187_REV01!$F:$H),2,0),VLOOKUP($D533&amp;"-"&amp;$E533,IF($H$4="TEB0187_REV01",CALC_CONN_TEB0187_REV01!$F:$H),3,0)),"---")</f>
        <v>---</v>
      </c>
      <c r="J533" s="19" t="str">
        <f>IFERROR(VLOOKUP(I533,IF($H$4="TEB0187_REV01",RAW_c_TEB0187_REV01!$AE:$AM),9,0),"---")</f>
        <v>---</v>
      </c>
      <c r="K533" s="19" t="str">
        <f>IFERROR(VLOOKUP(D533&amp;"-"&amp;E533,IF($H$4="TEB0187_REV01",RAW_c_TEB0187_REV01!$AD:$AK,"???"),6,0),"---")</f>
        <v>---</v>
      </c>
      <c r="L533" s="19" t="str">
        <f>IFERROR(VLOOKUP(D533&amp;"-"&amp;E533,IF($H$4="TEB0187_REV01",RAW_c_TEB0187_REV01!$AD:$AL,"???"),9,0),"---")</f>
        <v>---</v>
      </c>
      <c r="M533" s="19" t="str">
        <f>IFERROR(IF(VLOOKUP($F533&amp;"-"&amp;$G533,IF($M$4="TEI0187_REV01",RAW_m_TEI0187_REV01!$F:$AU),43,0)="--","---",IF($M$4="TEI0187_REV01",RAW_m_TEI0187_REV01!$AT533&amp; " --&gt; " &amp;RAW_m_TEI0187_REV01!$AU533&amp; " --&gt; ")),"---")</f>
        <v>---</v>
      </c>
      <c r="N533" s="19" t="str">
        <f>IFERROR(VLOOKUP(F533&amp;"-"&amp;G533,IF($M$4="TEI0187_REV01",RAW_m_TEI0187_REV01!$AD:$AJ),7,0),"---")</f>
        <v>---</v>
      </c>
      <c r="O533" s="19" t="str">
        <f>IFERROR(VLOOKUP(N533,IF($M$4="TEI0187_REV01",RAW_m_TEI0187_REV01!$AJ:$AK),2,0),"---")</f>
        <v>---</v>
      </c>
      <c r="P533" s="19" t="str">
        <f>IFERROR(VLOOKUP(F533&amp;"-"&amp;G533,IF($M$4="TEI0187_REV01",RAW_m_TEI0187_REV01!$AD:$AG),3,0),"---")</f>
        <v>---</v>
      </c>
      <c r="Q533" s="19" t="str">
        <f>IFERROR(VLOOKUP(N533,IF($M$4="TEI0187_REV01",RAW_m_TEI0187_REV01!$AE:$AH),4,0),"---")</f>
        <v>---</v>
      </c>
      <c r="R533" s="19" t="str">
        <f>IFERROR(VLOOKUP(F533&amp;"-"&amp;G533,IF($M$4="TEI0187_REV01",RAW_m_TEI0187_REV01!$AD:$AG),4,0),"---")</f>
        <v>---</v>
      </c>
    </row>
    <row r="534" spans="2:18" x14ac:dyDescent="0.25">
      <c r="B534" s="78">
        <v>529</v>
      </c>
      <c r="C534" s="19" t="str">
        <f>IFERROR(INDEX(B2B!A:F,MATCH('B2B Pin Table'!B534,B2B!A:A,0),6),"---")</f>
        <v>GND</v>
      </c>
      <c r="D534" s="19" t="str">
        <f>IFERROR(IF((COUNTIF(B2B!A530:K530,H532)&lt;0),"---",INDEX(B2B!A:K,MATCH('B2B Pin Table'!B534,B2B!A:A,0),2)),"---")</f>
        <v>J3</v>
      </c>
      <c r="E534" s="19" t="str">
        <f>IFERROR(IF((COUNTIF(B2B!A530:K530,H532)&lt;0),"---",INDEX(B2B!A:K,MATCH('B2B Pin Table'!B534,B2B!A:A,0),3)),"---")</f>
        <v>A49</v>
      </c>
      <c r="F534" s="19" t="str">
        <f>IFERROR(IF((COUNTIF(B2B!A530:K530,L532)&lt;0),"---",INDEX(B2B!A:K,MATCH('B2B Pin Table'!B534,B2B!A:A,0),4)),"---")</f>
        <v>J3</v>
      </c>
      <c r="G534" s="19" t="str">
        <f>IFERROR(IF((COUNTIF(B2B!A530:K530,L532)&lt;0),"---",INDEX(B2B!A:K,MATCH('B2B Pin Table'!B534,B2B!A:A,0),5)),"---")</f>
        <v>A49</v>
      </c>
      <c r="H534" s="59" t="str">
        <f>IFERROR(IF(VLOOKUP($D534&amp;"-"&amp;$E534,IF($H$4="TEB0187_REV01",CALC_CONN_TEB0187_REV01!$F:$I),4,0)="--","---",IF($H$4="TEB0187_REV01",CALC_CONN_TEB0187_REV01!$G534&amp; " --&gt; " &amp;CALC_CONN_TEB0187_REV01!$I534&amp; " --&gt; ")),"---")</f>
        <v>---</v>
      </c>
      <c r="I534" s="19" t="str">
        <f>IFERROR(IF(VLOOKUP($D534&amp;"-"&amp;$E534,IF($H$4="TEB0187_REV01",CALC_CONN_TEB0187_REV01!$F:$H),3,0)="--",VLOOKUP($D534&amp;"-"&amp;$E534,IF($H$4="TEB0187_REV01",CALC_CONN_TEB0187_REV01!$F:$H),2,0),VLOOKUP($D534&amp;"-"&amp;$E534,IF($H$4="TEB0187_REV01",CALC_CONN_TEB0187_REV01!$F:$H),3,0)),"---")</f>
        <v>---</v>
      </c>
      <c r="J534" s="19" t="str">
        <f>IFERROR(VLOOKUP(I534,IF($H$4="TEB0187_REV01",RAW_c_TEB0187_REV01!$AE:$AM),9,0),"---")</f>
        <v>---</v>
      </c>
      <c r="K534" s="19" t="str">
        <f>IFERROR(VLOOKUP(D534&amp;"-"&amp;E534,IF($H$4="TEB0187_REV01",RAW_c_TEB0187_REV01!$AD:$AK,"???"),6,0),"---")</f>
        <v>---</v>
      </c>
      <c r="L534" s="19" t="str">
        <f>IFERROR(VLOOKUP(D534&amp;"-"&amp;E534,IF($H$4="TEB0187_REV01",RAW_c_TEB0187_REV01!$AD:$AL,"???"),9,0),"---")</f>
        <v>---</v>
      </c>
      <c r="M534" s="19" t="str">
        <f>IFERROR(IF(VLOOKUP($F534&amp;"-"&amp;$G534,IF($M$4="TEI0187_REV01",RAW_m_TEI0187_REV01!$F:$AU),43,0)="--","---",IF($M$4="TEI0187_REV01",RAW_m_TEI0187_REV01!$AT534&amp; " --&gt; " &amp;RAW_m_TEI0187_REV01!$AU534&amp; " --&gt; ")),"---")</f>
        <v>---</v>
      </c>
      <c r="N534" s="19" t="str">
        <f>IFERROR(VLOOKUP(F534&amp;"-"&amp;G534,IF($M$4="TEI0187_REV01",RAW_m_TEI0187_REV01!$AD:$AJ),7,0),"---")</f>
        <v>---</v>
      </c>
      <c r="O534" s="19" t="str">
        <f>IFERROR(VLOOKUP(N534,IF($M$4="TEI0187_REV01",RAW_m_TEI0187_REV01!$AJ:$AK),2,0),"---")</f>
        <v>---</v>
      </c>
      <c r="P534" s="19" t="str">
        <f>IFERROR(VLOOKUP(F534&amp;"-"&amp;G534,IF($M$4="TEI0187_REV01",RAW_m_TEI0187_REV01!$AD:$AG),3,0),"---")</f>
        <v>---</v>
      </c>
      <c r="Q534" s="19" t="str">
        <f>IFERROR(VLOOKUP(N534,IF($M$4="TEI0187_REV01",RAW_m_TEI0187_REV01!$AE:$AH),4,0),"---")</f>
        <v>---</v>
      </c>
      <c r="R534" s="19" t="str">
        <f>IFERROR(VLOOKUP(F534&amp;"-"&amp;G534,IF($M$4="TEI0187_REV01",RAW_m_TEI0187_REV01!$AD:$AG),4,0),"---")</f>
        <v>---</v>
      </c>
    </row>
    <row r="535" spans="2:18" x14ac:dyDescent="0.25">
      <c r="B535" s="78">
        <v>530</v>
      </c>
      <c r="C535" s="19" t="str">
        <f>IFERROR(INDEX(B2B!A:F,MATCH('B2B Pin Table'!B535,B2B!A:A,0),6),"---")</f>
        <v>MIO</v>
      </c>
      <c r="D535" s="19" t="str">
        <f>IFERROR(IF((COUNTIF(B2B!A531:K531,H533)&lt;0),"---",INDEX(B2B!A:K,MATCH('B2B Pin Table'!B535,B2B!A:A,0),2)),"---")</f>
        <v>J3</v>
      </c>
      <c r="E535" s="19" t="str">
        <f>IFERROR(IF((COUNTIF(B2B!A531:K531,H533)&lt;0),"---",INDEX(B2B!A:K,MATCH('B2B Pin Table'!B535,B2B!A:A,0),3)),"---")</f>
        <v>A50</v>
      </c>
      <c r="F535" s="19" t="str">
        <f>IFERROR(IF((COUNTIF(B2B!A531:K531,L533)&lt;0),"---",INDEX(B2B!A:K,MATCH('B2B Pin Table'!B535,B2B!A:A,0),4)),"---")</f>
        <v>J3</v>
      </c>
      <c r="G535" s="19" t="str">
        <f>IFERROR(IF((COUNTIF(B2B!A531:K531,L533)&lt;0),"---",INDEX(B2B!A:K,MATCH('B2B Pin Table'!B535,B2B!A:A,0),5)),"---")</f>
        <v>A50</v>
      </c>
      <c r="H535" s="59" t="str">
        <f>IFERROR(IF(VLOOKUP($D535&amp;"-"&amp;$E535,IF($H$4="TEB0187_REV01",CALC_CONN_TEB0187_REV01!$F:$I),4,0)="--","---",IF($H$4="TEB0187_REV01",CALC_CONN_TEB0187_REV01!$G535&amp; " --&gt; " &amp;CALC_CONN_TEB0187_REV01!$I535&amp; " --&gt; ")),"---")</f>
        <v>---</v>
      </c>
      <c r="I535" s="19" t="str">
        <f>IFERROR(IF(VLOOKUP($D535&amp;"-"&amp;$E535,IF($H$4="TEB0187_REV01",CALC_CONN_TEB0187_REV01!$F:$H),3,0)="--",VLOOKUP($D535&amp;"-"&amp;$E535,IF($H$4="TEB0187_REV01",CALC_CONN_TEB0187_REV01!$F:$H),2,0),VLOOKUP($D535&amp;"-"&amp;$E535,IF($H$4="TEB0187_REV01",CALC_CONN_TEB0187_REV01!$F:$H),3,0)),"---")</f>
        <v>---</v>
      </c>
      <c r="J535" s="19" t="str">
        <f>IFERROR(VLOOKUP(I535,IF($H$4="TEB0187_REV01",RAW_c_TEB0187_REV01!$AE:$AM),9,0),"---")</f>
        <v>---</v>
      </c>
      <c r="K535" s="19" t="str">
        <f>IFERROR(VLOOKUP(D535&amp;"-"&amp;E535,IF($H$4="TEB0187_REV01",RAW_c_TEB0187_REV01!$AD:$AK,"???"),6,0),"---")</f>
        <v>---</v>
      </c>
      <c r="L535" s="19" t="str">
        <f>IFERROR(VLOOKUP(D535&amp;"-"&amp;E535,IF($H$4="TEB0187_REV01",RAW_c_TEB0187_REV01!$AD:$AL,"???"),9,0),"---")</f>
        <v>---</v>
      </c>
      <c r="M535" s="19" t="str">
        <f>IFERROR(IF(VLOOKUP($F535&amp;"-"&amp;$G535,IF($M$4="TEI0187_REV01",RAW_m_TEI0187_REV01!$F:$AU),43,0)="--","---",IF($M$4="TEI0187_REV01",RAW_m_TEI0187_REV01!$AT535&amp; " --&gt; " &amp;RAW_m_TEI0187_REV01!$AU535&amp; " --&gt; ")),"---")</f>
        <v>---</v>
      </c>
      <c r="N535" s="19" t="str">
        <f>IFERROR(VLOOKUP(F535&amp;"-"&amp;G535,IF($M$4="TEI0187_REV01",RAW_m_TEI0187_REV01!$AD:$AJ),7,0),"---")</f>
        <v>---</v>
      </c>
      <c r="O535" s="19" t="str">
        <f>IFERROR(VLOOKUP(N535,IF($M$4="TEI0187_REV01",RAW_m_TEI0187_REV01!$AJ:$AK),2,0),"---")</f>
        <v>---</v>
      </c>
      <c r="P535" s="19" t="str">
        <f>IFERROR(VLOOKUP(F535&amp;"-"&amp;G535,IF($M$4="TEI0187_REV01",RAW_m_TEI0187_REV01!$AD:$AG),3,0),"---")</f>
        <v>---</v>
      </c>
      <c r="Q535" s="19" t="str">
        <f>IFERROR(VLOOKUP(N535,IF($M$4="TEI0187_REV01",RAW_m_TEI0187_REV01!$AE:$AH),4,0),"---")</f>
        <v>---</v>
      </c>
      <c r="R535" s="19" t="str">
        <f>IFERROR(VLOOKUP(F535&amp;"-"&amp;G535,IF($M$4="TEI0187_REV01",RAW_m_TEI0187_REV01!$AD:$AG),4,0),"---")</f>
        <v>---</v>
      </c>
    </row>
    <row r="536" spans="2:18" x14ac:dyDescent="0.25">
      <c r="B536" s="78">
        <v>531</v>
      </c>
      <c r="C536" s="19" t="str">
        <f>IFERROR(INDEX(B2B!A:F,MATCH('B2B Pin Table'!B536,B2B!A:A,0),6),"---")</f>
        <v>MIO</v>
      </c>
      <c r="D536" s="19" t="str">
        <f>IFERROR(IF((COUNTIF(B2B!A532:K532,H534)&lt;0),"---",INDEX(B2B!A:K,MATCH('B2B Pin Table'!B536,B2B!A:A,0),2)),"---")</f>
        <v>J3</v>
      </c>
      <c r="E536" s="19" t="str">
        <f>IFERROR(IF((COUNTIF(B2B!A532:K532,H534)&lt;0),"---",INDEX(B2B!A:K,MATCH('B2B Pin Table'!B536,B2B!A:A,0),3)),"---")</f>
        <v>A51</v>
      </c>
      <c r="F536" s="19" t="str">
        <f>IFERROR(IF((COUNTIF(B2B!A532:K532,L534)&lt;0),"---",INDEX(B2B!A:K,MATCH('B2B Pin Table'!B536,B2B!A:A,0),4)),"---")</f>
        <v>J3</v>
      </c>
      <c r="G536" s="19" t="str">
        <f>IFERROR(IF((COUNTIF(B2B!A532:K532,L534)&lt;0),"---",INDEX(B2B!A:K,MATCH('B2B Pin Table'!B536,B2B!A:A,0),5)),"---")</f>
        <v>A51</v>
      </c>
      <c r="H536" s="59" t="str">
        <f>IFERROR(IF(VLOOKUP($D536&amp;"-"&amp;$E536,IF($H$4="TEB0187_REV01",CALC_CONN_TEB0187_REV01!$F:$I),4,0)="--","---",IF($H$4="TEB0187_REV01",CALC_CONN_TEB0187_REV01!$G536&amp; " --&gt; " &amp;CALC_CONN_TEB0187_REV01!$I536&amp; " --&gt; ")),"---")</f>
        <v>---</v>
      </c>
      <c r="I536" s="19" t="str">
        <f>IFERROR(IF(VLOOKUP($D536&amp;"-"&amp;$E536,IF($H$4="TEB0187_REV01",CALC_CONN_TEB0187_REV01!$F:$H),3,0)="--",VLOOKUP($D536&amp;"-"&amp;$E536,IF($H$4="TEB0187_REV01",CALC_CONN_TEB0187_REV01!$F:$H),2,0),VLOOKUP($D536&amp;"-"&amp;$E536,IF($H$4="TEB0187_REV01",CALC_CONN_TEB0187_REV01!$F:$H),3,0)),"---")</f>
        <v>---</v>
      </c>
      <c r="J536" s="19" t="str">
        <f>IFERROR(VLOOKUP(I536,IF($H$4="TEB0187_REV01",RAW_c_TEB0187_REV01!$AE:$AM),9,0),"---")</f>
        <v>---</v>
      </c>
      <c r="K536" s="19" t="str">
        <f>IFERROR(VLOOKUP(D536&amp;"-"&amp;E536,IF($H$4="TEB0187_REV01",RAW_c_TEB0187_REV01!$AD:$AK,"???"),6,0),"---")</f>
        <v>---</v>
      </c>
      <c r="L536" s="19" t="str">
        <f>IFERROR(VLOOKUP(D536&amp;"-"&amp;E536,IF($H$4="TEB0187_REV01",RAW_c_TEB0187_REV01!$AD:$AL,"???"),9,0),"---")</f>
        <v>---</v>
      </c>
      <c r="M536" s="19" t="str">
        <f>IFERROR(IF(VLOOKUP($F536&amp;"-"&amp;$G536,IF($M$4="TEI0187_REV01",RAW_m_TEI0187_REV01!$F:$AU),43,0)="--","---",IF($M$4="TEI0187_REV01",RAW_m_TEI0187_REV01!$AT536&amp; " --&gt; " &amp;RAW_m_TEI0187_REV01!$AU536&amp; " --&gt; ")),"---")</f>
        <v>---</v>
      </c>
      <c r="N536" s="19" t="str">
        <f>IFERROR(VLOOKUP(F536&amp;"-"&amp;G536,IF($M$4="TEI0187_REV01",RAW_m_TEI0187_REV01!$AD:$AJ),7,0),"---")</f>
        <v>---</v>
      </c>
      <c r="O536" s="19" t="str">
        <f>IFERROR(VLOOKUP(N536,IF($M$4="TEI0187_REV01",RAW_m_TEI0187_REV01!$AJ:$AK),2,0),"---")</f>
        <v>---</v>
      </c>
      <c r="P536" s="19" t="str">
        <f>IFERROR(VLOOKUP(F536&amp;"-"&amp;G536,IF($M$4="TEI0187_REV01",RAW_m_TEI0187_REV01!$AD:$AG),3,0),"---")</f>
        <v>---</v>
      </c>
      <c r="Q536" s="19" t="str">
        <f>IFERROR(VLOOKUP(N536,IF($M$4="TEI0187_REV01",RAW_m_TEI0187_REV01!$AE:$AH),4,0),"---")</f>
        <v>---</v>
      </c>
      <c r="R536" s="19" t="str">
        <f>IFERROR(VLOOKUP(F536&amp;"-"&amp;G536,IF($M$4="TEI0187_REV01",RAW_m_TEI0187_REV01!$AD:$AG),4,0),"---")</f>
        <v>---</v>
      </c>
    </row>
    <row r="537" spans="2:18" x14ac:dyDescent="0.25">
      <c r="B537" s="78">
        <v>532</v>
      </c>
      <c r="C537" s="19" t="str">
        <f>IFERROR(INDEX(B2B!A:F,MATCH('B2B Pin Table'!B537,B2B!A:A,0),6),"---")</f>
        <v>MIO</v>
      </c>
      <c r="D537" s="19" t="str">
        <f>IFERROR(IF((COUNTIF(B2B!A533:K533,H535)&lt;0),"---",INDEX(B2B!A:K,MATCH('B2B Pin Table'!B537,B2B!A:A,0),2)),"---")</f>
        <v>J3</v>
      </c>
      <c r="E537" s="19" t="str">
        <f>IFERROR(IF((COUNTIF(B2B!A533:K533,H535)&lt;0),"---",INDEX(B2B!A:K,MATCH('B2B Pin Table'!B537,B2B!A:A,0),3)),"---")</f>
        <v>A52</v>
      </c>
      <c r="F537" s="19" t="str">
        <f>IFERROR(IF((COUNTIF(B2B!A533:K533,L535)&lt;0),"---",INDEX(B2B!A:K,MATCH('B2B Pin Table'!B537,B2B!A:A,0),4)),"---")</f>
        <v>J3</v>
      </c>
      <c r="G537" s="19" t="str">
        <f>IFERROR(IF((COUNTIF(B2B!A533:K533,L535)&lt;0),"---",INDEX(B2B!A:K,MATCH('B2B Pin Table'!B537,B2B!A:A,0),5)),"---")</f>
        <v>A52</v>
      </c>
      <c r="H537" s="59" t="str">
        <f>IFERROR(IF(VLOOKUP($D537&amp;"-"&amp;$E537,IF($H$4="TEB0187_REV01",CALC_CONN_TEB0187_REV01!$F:$I),4,0)="--","---",IF($H$4="TEB0187_REV01",CALC_CONN_TEB0187_REV01!$G537&amp; " --&gt; " &amp;CALC_CONN_TEB0187_REV01!$I537&amp; " --&gt; ")),"---")</f>
        <v>---</v>
      </c>
      <c r="I537" s="19" t="str">
        <f>IFERROR(IF(VLOOKUP($D537&amp;"-"&amp;$E537,IF($H$4="TEB0187_REV01",CALC_CONN_TEB0187_REV01!$F:$H),3,0)="--",VLOOKUP($D537&amp;"-"&amp;$E537,IF($H$4="TEB0187_REV01",CALC_CONN_TEB0187_REV01!$F:$H),2,0),VLOOKUP($D537&amp;"-"&amp;$E537,IF($H$4="TEB0187_REV01",CALC_CONN_TEB0187_REV01!$F:$H),3,0)),"---")</f>
        <v>---</v>
      </c>
      <c r="J537" s="19" t="str">
        <f>IFERROR(VLOOKUP(I537,IF($H$4="TEB0187_REV01",RAW_c_TEB0187_REV01!$AE:$AM),9,0),"---")</f>
        <v>---</v>
      </c>
      <c r="K537" s="19" t="str">
        <f>IFERROR(VLOOKUP(D537&amp;"-"&amp;E537,IF($H$4="TEB0187_REV01",RAW_c_TEB0187_REV01!$AD:$AK,"???"),6,0),"---")</f>
        <v>---</v>
      </c>
      <c r="L537" s="19" t="str">
        <f>IFERROR(VLOOKUP(D537&amp;"-"&amp;E537,IF($H$4="TEB0187_REV01",RAW_c_TEB0187_REV01!$AD:$AL,"???"),9,0),"---")</f>
        <v>---</v>
      </c>
      <c r="M537" s="19" t="str">
        <f>IFERROR(IF(VLOOKUP($F537&amp;"-"&amp;$G537,IF($M$4="TEI0187_REV01",RAW_m_TEI0187_REV01!$F:$AU),43,0)="--","---",IF($M$4="TEI0187_REV01",RAW_m_TEI0187_REV01!$AT537&amp; " --&gt; " &amp;RAW_m_TEI0187_REV01!$AU537&amp; " --&gt; ")),"---")</f>
        <v>---</v>
      </c>
      <c r="N537" s="19" t="str">
        <f>IFERROR(VLOOKUP(F537&amp;"-"&amp;G537,IF($M$4="TEI0187_REV01",RAW_m_TEI0187_REV01!$AD:$AJ),7,0),"---")</f>
        <v>---</v>
      </c>
      <c r="O537" s="19" t="str">
        <f>IFERROR(VLOOKUP(N537,IF($M$4="TEI0187_REV01",RAW_m_TEI0187_REV01!$AJ:$AK),2,0),"---")</f>
        <v>---</v>
      </c>
      <c r="P537" s="19" t="str">
        <f>IFERROR(VLOOKUP(F537&amp;"-"&amp;G537,IF($M$4="TEI0187_REV01",RAW_m_TEI0187_REV01!$AD:$AG),3,0),"---")</f>
        <v>---</v>
      </c>
      <c r="Q537" s="19" t="str">
        <f>IFERROR(VLOOKUP(N537,IF($M$4="TEI0187_REV01",RAW_m_TEI0187_REV01!$AE:$AH),4,0),"---")</f>
        <v>---</v>
      </c>
      <c r="R537" s="19" t="str">
        <f>IFERROR(VLOOKUP(F537&amp;"-"&amp;G537,IF($M$4="TEI0187_REV01",RAW_m_TEI0187_REV01!$AD:$AG),4,0),"---")</f>
        <v>---</v>
      </c>
    </row>
    <row r="538" spans="2:18" x14ac:dyDescent="0.25">
      <c r="B538" s="78">
        <v>533</v>
      </c>
      <c r="C538" s="19" t="str">
        <f>IFERROR(INDEX(B2B!A:F,MATCH('B2B Pin Table'!B538,B2B!A:A,0),6),"---")</f>
        <v>GND</v>
      </c>
      <c r="D538" s="19" t="str">
        <f>IFERROR(IF((COUNTIF(B2B!A534:K534,H536)&lt;0),"---",INDEX(B2B!A:K,MATCH('B2B Pin Table'!B538,B2B!A:A,0),2)),"---")</f>
        <v>J3</v>
      </c>
      <c r="E538" s="19" t="str">
        <f>IFERROR(IF((COUNTIF(B2B!A534:K534,H536)&lt;0),"---",INDEX(B2B!A:K,MATCH('B2B Pin Table'!B538,B2B!A:A,0),3)),"---")</f>
        <v>A53</v>
      </c>
      <c r="F538" s="19" t="str">
        <f>IFERROR(IF((COUNTIF(B2B!A534:K534,L536)&lt;0),"---",INDEX(B2B!A:K,MATCH('B2B Pin Table'!B538,B2B!A:A,0),4)),"---")</f>
        <v>J3</v>
      </c>
      <c r="G538" s="19" t="str">
        <f>IFERROR(IF((COUNTIF(B2B!A534:K534,L536)&lt;0),"---",INDEX(B2B!A:K,MATCH('B2B Pin Table'!B538,B2B!A:A,0),5)),"---")</f>
        <v>A53</v>
      </c>
      <c r="H538" s="59" t="str">
        <f>IFERROR(IF(VLOOKUP($D538&amp;"-"&amp;$E538,IF($H$4="TEB0187_REV01",CALC_CONN_TEB0187_REV01!$F:$I),4,0)="--","---",IF($H$4="TEB0187_REV01",CALC_CONN_TEB0187_REV01!$G538&amp; " --&gt; " &amp;CALC_CONN_TEB0187_REV01!$I538&amp; " --&gt; ")),"---")</f>
        <v>---</v>
      </c>
      <c r="I538" s="19" t="str">
        <f>IFERROR(IF(VLOOKUP($D538&amp;"-"&amp;$E538,IF($H$4="TEB0187_REV01",CALC_CONN_TEB0187_REV01!$F:$H),3,0)="--",VLOOKUP($D538&amp;"-"&amp;$E538,IF($H$4="TEB0187_REV01",CALC_CONN_TEB0187_REV01!$F:$H),2,0),VLOOKUP($D538&amp;"-"&amp;$E538,IF($H$4="TEB0187_REV01",CALC_CONN_TEB0187_REV01!$F:$H),3,0)),"---")</f>
        <v>---</v>
      </c>
      <c r="J538" s="19" t="str">
        <f>IFERROR(VLOOKUP(I538,IF($H$4="TEB0187_REV01",RAW_c_TEB0187_REV01!$AE:$AM),9,0),"---")</f>
        <v>---</v>
      </c>
      <c r="K538" s="19" t="str">
        <f>IFERROR(VLOOKUP(D538&amp;"-"&amp;E538,IF($H$4="TEB0187_REV01",RAW_c_TEB0187_REV01!$AD:$AK,"???"),6,0),"---")</f>
        <v>---</v>
      </c>
      <c r="L538" s="19" t="str">
        <f>IFERROR(VLOOKUP(D538&amp;"-"&amp;E538,IF($H$4="TEB0187_REV01",RAW_c_TEB0187_REV01!$AD:$AL,"???"),9,0),"---")</f>
        <v>---</v>
      </c>
      <c r="M538" s="19" t="str">
        <f>IFERROR(IF(VLOOKUP($F538&amp;"-"&amp;$G538,IF($M$4="TEI0187_REV01",RAW_m_TEI0187_REV01!$F:$AU),43,0)="--","---",IF($M$4="TEI0187_REV01",RAW_m_TEI0187_REV01!$AT538&amp; " --&gt; " &amp;RAW_m_TEI0187_REV01!$AU538&amp; " --&gt; ")),"---")</f>
        <v>---</v>
      </c>
      <c r="N538" s="19" t="str">
        <f>IFERROR(VLOOKUP(F538&amp;"-"&amp;G538,IF($M$4="TEI0187_REV01",RAW_m_TEI0187_REV01!$AD:$AJ),7,0),"---")</f>
        <v>---</v>
      </c>
      <c r="O538" s="19" t="str">
        <f>IFERROR(VLOOKUP(N538,IF($M$4="TEI0187_REV01",RAW_m_TEI0187_REV01!$AJ:$AK),2,0),"---")</f>
        <v>---</v>
      </c>
      <c r="P538" s="19" t="str">
        <f>IFERROR(VLOOKUP(F538&amp;"-"&amp;G538,IF($M$4="TEI0187_REV01",RAW_m_TEI0187_REV01!$AD:$AG),3,0),"---")</f>
        <v>---</v>
      </c>
      <c r="Q538" s="19" t="str">
        <f>IFERROR(VLOOKUP(N538,IF($M$4="TEI0187_REV01",RAW_m_TEI0187_REV01!$AE:$AH),4,0),"---")</f>
        <v>---</v>
      </c>
      <c r="R538" s="19" t="str">
        <f>IFERROR(VLOOKUP(F538&amp;"-"&amp;G538,IF($M$4="TEI0187_REV01",RAW_m_TEI0187_REV01!$AD:$AG),4,0),"---")</f>
        <v>---</v>
      </c>
    </row>
    <row r="539" spans="2:18" x14ac:dyDescent="0.25">
      <c r="B539" s="78">
        <v>534</v>
      </c>
      <c r="C539" s="19" t="str">
        <f>IFERROR(INDEX(B2B!A:F,MATCH('B2B Pin Table'!B539,B2B!A:A,0),6),"---")</f>
        <v>GND</v>
      </c>
      <c r="D539" s="19" t="str">
        <f>IFERROR(IF((COUNTIF(B2B!A535:K535,H537)&lt;0),"---",INDEX(B2B!A:K,MATCH('B2B Pin Table'!B539,B2B!A:A,0),2)),"---")</f>
        <v>J3</v>
      </c>
      <c r="E539" s="19" t="str">
        <f>IFERROR(IF((COUNTIF(B2B!A535:K535,H537)&lt;0),"---",INDEX(B2B!A:K,MATCH('B2B Pin Table'!B539,B2B!A:A,0),3)),"---")</f>
        <v>A54</v>
      </c>
      <c r="F539" s="19" t="str">
        <f>IFERROR(IF((COUNTIF(B2B!A535:K535,L537)&lt;0),"---",INDEX(B2B!A:K,MATCH('B2B Pin Table'!B539,B2B!A:A,0),4)),"---")</f>
        <v>J3</v>
      </c>
      <c r="G539" s="19" t="str">
        <f>IFERROR(IF((COUNTIF(B2B!A535:K535,L537)&lt;0),"---",INDEX(B2B!A:K,MATCH('B2B Pin Table'!B539,B2B!A:A,0),5)),"---")</f>
        <v>A54</v>
      </c>
      <c r="H539" s="59" t="str">
        <f>IFERROR(IF(VLOOKUP($D539&amp;"-"&amp;$E539,IF($H$4="TEB0187_REV01",CALC_CONN_TEB0187_REV01!$F:$I),4,0)="--","---",IF($H$4="TEB0187_REV01",CALC_CONN_TEB0187_REV01!$G539&amp; " --&gt; " &amp;CALC_CONN_TEB0187_REV01!$I539&amp; " --&gt; ")),"---")</f>
        <v>---</v>
      </c>
      <c r="I539" s="19" t="str">
        <f>IFERROR(IF(VLOOKUP($D539&amp;"-"&amp;$E539,IF($H$4="TEB0187_REV01",CALC_CONN_TEB0187_REV01!$F:$H),3,0)="--",VLOOKUP($D539&amp;"-"&amp;$E539,IF($H$4="TEB0187_REV01",CALC_CONN_TEB0187_REV01!$F:$H),2,0),VLOOKUP($D539&amp;"-"&amp;$E539,IF($H$4="TEB0187_REV01",CALC_CONN_TEB0187_REV01!$F:$H),3,0)),"---")</f>
        <v>---</v>
      </c>
      <c r="J539" s="19" t="str">
        <f>IFERROR(VLOOKUP(I539,IF($H$4="TEB0187_REV01",RAW_c_TEB0187_REV01!$AE:$AM),9,0),"---")</f>
        <v>---</v>
      </c>
      <c r="K539" s="19" t="str">
        <f>IFERROR(VLOOKUP(D539&amp;"-"&amp;E539,IF($H$4="TEB0187_REV01",RAW_c_TEB0187_REV01!$AD:$AK,"???"),6,0),"---")</f>
        <v>---</v>
      </c>
      <c r="L539" s="19" t="str">
        <f>IFERROR(VLOOKUP(D539&amp;"-"&amp;E539,IF($H$4="TEB0187_REV01",RAW_c_TEB0187_REV01!$AD:$AL,"???"),9,0),"---")</f>
        <v>---</v>
      </c>
      <c r="M539" s="19" t="str">
        <f>IFERROR(IF(VLOOKUP($F539&amp;"-"&amp;$G539,IF($M$4="TEI0187_REV01",RAW_m_TEI0187_REV01!$F:$AU),43,0)="--","---",IF($M$4="TEI0187_REV01",RAW_m_TEI0187_REV01!$AT539&amp; " --&gt; " &amp;RAW_m_TEI0187_REV01!$AU539&amp; " --&gt; ")),"---")</f>
        <v>---</v>
      </c>
      <c r="N539" s="19" t="str">
        <f>IFERROR(VLOOKUP(F539&amp;"-"&amp;G539,IF($M$4="TEI0187_REV01",RAW_m_TEI0187_REV01!$AD:$AJ),7,0),"---")</f>
        <v>---</v>
      </c>
      <c r="O539" s="19" t="str">
        <f>IFERROR(VLOOKUP(N539,IF($M$4="TEI0187_REV01",RAW_m_TEI0187_REV01!$AJ:$AK),2,0),"---")</f>
        <v>---</v>
      </c>
      <c r="P539" s="19" t="str">
        <f>IFERROR(VLOOKUP(F539&amp;"-"&amp;G539,IF($M$4="TEI0187_REV01",RAW_m_TEI0187_REV01!$AD:$AG),3,0),"---")</f>
        <v>---</v>
      </c>
      <c r="Q539" s="19" t="str">
        <f>IFERROR(VLOOKUP(N539,IF($M$4="TEI0187_REV01",RAW_m_TEI0187_REV01!$AE:$AH),4,0),"---")</f>
        <v>---</v>
      </c>
      <c r="R539" s="19" t="str">
        <f>IFERROR(VLOOKUP(F539&amp;"-"&amp;G539,IF($M$4="TEI0187_REV01",RAW_m_TEI0187_REV01!$AD:$AG),4,0),"---")</f>
        <v>---</v>
      </c>
    </row>
    <row r="540" spans="2:18" x14ac:dyDescent="0.25">
      <c r="B540" s="78">
        <v>535</v>
      </c>
      <c r="C540" s="19" t="str">
        <f>IFERROR(INDEX(B2B!A:F,MATCH('B2B Pin Table'!B540,B2B!A:A,0),6),"---")</f>
        <v>PWR</v>
      </c>
      <c r="D540" s="19" t="str">
        <f>IFERROR(IF((COUNTIF(B2B!A536:K536,H538)&lt;0),"---",INDEX(B2B!A:K,MATCH('B2B Pin Table'!B540,B2B!A:A,0),2)),"---")</f>
        <v>J3</v>
      </c>
      <c r="E540" s="19" t="str">
        <f>IFERROR(IF((COUNTIF(B2B!A536:K536,H538)&lt;0),"---",INDEX(B2B!A:K,MATCH('B2B Pin Table'!B540,B2B!A:A,0),3)),"---")</f>
        <v>A55</v>
      </c>
      <c r="F540" s="19" t="str">
        <f>IFERROR(IF((COUNTIF(B2B!A536:K536,L538)&lt;0),"---",INDEX(B2B!A:K,MATCH('B2B Pin Table'!B540,B2B!A:A,0),4)),"---")</f>
        <v>J3</v>
      </c>
      <c r="G540" s="19" t="str">
        <f>IFERROR(IF((COUNTIF(B2B!A536:K536,L538)&lt;0),"---",INDEX(B2B!A:K,MATCH('B2B Pin Table'!B540,B2B!A:A,0),5)),"---")</f>
        <v>A55</v>
      </c>
      <c r="H540" s="59" t="str">
        <f>IFERROR(IF(VLOOKUP($D540&amp;"-"&amp;$E540,IF($H$4="TEB0187_REV01",CALC_CONN_TEB0187_REV01!$F:$I),4,0)="--","---",IF($H$4="TEB0187_REV01",CALC_CONN_TEB0187_REV01!$G540&amp; " --&gt; " &amp;CALC_CONN_TEB0187_REV01!$I540&amp; " --&gt; ")),"---")</f>
        <v>---</v>
      </c>
      <c r="I540" s="19" t="str">
        <f>IFERROR(IF(VLOOKUP($D540&amp;"-"&amp;$E540,IF($H$4="TEB0187_REV01",CALC_CONN_TEB0187_REV01!$F:$H),3,0)="--",VLOOKUP($D540&amp;"-"&amp;$E540,IF($H$4="TEB0187_REV01",CALC_CONN_TEB0187_REV01!$F:$H),2,0),VLOOKUP($D540&amp;"-"&amp;$E540,IF($H$4="TEB0187_REV01",CALC_CONN_TEB0187_REV01!$F:$H),3,0)),"---")</f>
        <v>---</v>
      </c>
      <c r="J540" s="19" t="str">
        <f>IFERROR(VLOOKUP(I540,IF($H$4="TEB0187_REV01",RAW_c_TEB0187_REV01!$AE:$AM),9,0),"---")</f>
        <v>---</v>
      </c>
      <c r="K540" s="19" t="str">
        <f>IFERROR(VLOOKUP(D540&amp;"-"&amp;E540,IF($H$4="TEB0187_REV01",RAW_c_TEB0187_REV01!$AD:$AK,"???"),6,0),"---")</f>
        <v>---</v>
      </c>
      <c r="L540" s="19" t="str">
        <f>IFERROR(VLOOKUP(D540&amp;"-"&amp;E540,IF($H$4="TEB0187_REV01",RAW_c_TEB0187_REV01!$AD:$AL,"???"),9,0),"---")</f>
        <v>---</v>
      </c>
      <c r="M540" s="19" t="str">
        <f>IFERROR(IF(VLOOKUP($F540&amp;"-"&amp;$G540,IF($M$4="TEI0187_REV01",RAW_m_TEI0187_REV01!$F:$AU),43,0)="--","---",IF($M$4="TEI0187_REV01",RAW_m_TEI0187_REV01!$AT540&amp; " --&gt; " &amp;RAW_m_TEI0187_REV01!$AU540&amp; " --&gt; ")),"---")</f>
        <v>---</v>
      </c>
      <c r="N540" s="19" t="str">
        <f>IFERROR(VLOOKUP(F540&amp;"-"&amp;G540,IF($M$4="TEI0187_REV01",RAW_m_TEI0187_REV01!$AD:$AJ),7,0),"---")</f>
        <v>---</v>
      </c>
      <c r="O540" s="19" t="str">
        <f>IFERROR(VLOOKUP(N540,IF($M$4="TEI0187_REV01",RAW_m_TEI0187_REV01!$AJ:$AK),2,0),"---")</f>
        <v>---</v>
      </c>
      <c r="P540" s="19" t="str">
        <f>IFERROR(VLOOKUP(F540&amp;"-"&amp;G540,IF($M$4="TEI0187_REV01",RAW_m_TEI0187_REV01!$AD:$AG),3,0),"---")</f>
        <v>---</v>
      </c>
      <c r="Q540" s="19" t="str">
        <f>IFERROR(VLOOKUP(N540,IF($M$4="TEI0187_REV01",RAW_m_TEI0187_REV01!$AE:$AH),4,0),"---")</f>
        <v>---</v>
      </c>
      <c r="R540" s="19" t="str">
        <f>IFERROR(VLOOKUP(F540&amp;"-"&amp;G540,IF($M$4="TEI0187_REV01",RAW_m_TEI0187_REV01!$AD:$AG),4,0),"---")</f>
        <v>---</v>
      </c>
    </row>
    <row r="541" spans="2:18" x14ac:dyDescent="0.25">
      <c r="B541" s="78">
        <v>536</v>
      </c>
      <c r="C541" s="19" t="str">
        <f>IFERROR(INDEX(B2B!A:F,MATCH('B2B Pin Table'!B541,B2B!A:A,0),6),"---")</f>
        <v>PWR</v>
      </c>
      <c r="D541" s="19" t="str">
        <f>IFERROR(IF((COUNTIF(B2B!A537:K537,H539)&lt;0),"---",INDEX(B2B!A:K,MATCH('B2B Pin Table'!B541,B2B!A:A,0),2)),"---")</f>
        <v>J3</v>
      </c>
      <c r="E541" s="19" t="str">
        <f>IFERROR(IF((COUNTIF(B2B!A537:K537,H539)&lt;0),"---",INDEX(B2B!A:K,MATCH('B2B Pin Table'!B541,B2B!A:A,0),3)),"---")</f>
        <v>A56</v>
      </c>
      <c r="F541" s="19" t="str">
        <f>IFERROR(IF((COUNTIF(B2B!A537:K537,L539)&lt;0),"---",INDEX(B2B!A:K,MATCH('B2B Pin Table'!B541,B2B!A:A,0),4)),"---")</f>
        <v>J3</v>
      </c>
      <c r="G541" s="19" t="str">
        <f>IFERROR(IF((COUNTIF(B2B!A537:K537,L539)&lt;0),"---",INDEX(B2B!A:K,MATCH('B2B Pin Table'!B541,B2B!A:A,0),5)),"---")</f>
        <v>A56</v>
      </c>
      <c r="H541" s="59" t="str">
        <f>IFERROR(IF(VLOOKUP($D541&amp;"-"&amp;$E541,IF($H$4="TEB0187_REV01",CALC_CONN_TEB0187_REV01!$F:$I),4,0)="--","---",IF($H$4="TEB0187_REV01",CALC_CONN_TEB0187_REV01!$G541&amp; " --&gt; " &amp;CALC_CONN_TEB0187_REV01!$I541&amp; " --&gt; ")),"---")</f>
        <v>---</v>
      </c>
      <c r="I541" s="19" t="str">
        <f>IFERROR(IF(VLOOKUP($D541&amp;"-"&amp;$E541,IF($H$4="TEB0187_REV01",CALC_CONN_TEB0187_REV01!$F:$H),3,0)="--",VLOOKUP($D541&amp;"-"&amp;$E541,IF($H$4="TEB0187_REV01",CALC_CONN_TEB0187_REV01!$F:$H),2,0),VLOOKUP($D541&amp;"-"&amp;$E541,IF($H$4="TEB0187_REV01",CALC_CONN_TEB0187_REV01!$F:$H),3,0)),"---")</f>
        <v>---</v>
      </c>
      <c r="J541" s="19" t="str">
        <f>IFERROR(VLOOKUP(I541,IF($H$4="TEB0187_REV01",RAW_c_TEB0187_REV01!$AE:$AM),9,0),"---")</f>
        <v>---</v>
      </c>
      <c r="K541" s="19" t="str">
        <f>IFERROR(VLOOKUP(D541&amp;"-"&amp;E541,IF($H$4="TEB0187_REV01",RAW_c_TEB0187_REV01!$AD:$AK,"???"),6,0),"---")</f>
        <v>---</v>
      </c>
      <c r="L541" s="19" t="str">
        <f>IFERROR(VLOOKUP(D541&amp;"-"&amp;E541,IF($H$4="TEB0187_REV01",RAW_c_TEB0187_REV01!$AD:$AL,"???"),9,0),"---")</f>
        <v>---</v>
      </c>
      <c r="M541" s="19" t="str">
        <f>IFERROR(IF(VLOOKUP($F541&amp;"-"&amp;$G541,IF($M$4="TEI0187_REV01",RAW_m_TEI0187_REV01!$F:$AU),43,0)="--","---",IF($M$4="TEI0187_REV01",RAW_m_TEI0187_REV01!$AT541&amp; " --&gt; " &amp;RAW_m_TEI0187_REV01!$AU541&amp; " --&gt; ")),"---")</f>
        <v>---</v>
      </c>
      <c r="N541" s="19" t="str">
        <f>IFERROR(VLOOKUP(F541&amp;"-"&amp;G541,IF($M$4="TEI0187_REV01",RAW_m_TEI0187_REV01!$AD:$AJ),7,0),"---")</f>
        <v>---</v>
      </c>
      <c r="O541" s="19" t="str">
        <f>IFERROR(VLOOKUP(N541,IF($M$4="TEI0187_REV01",RAW_m_TEI0187_REV01!$AJ:$AK),2,0),"---")</f>
        <v>---</v>
      </c>
      <c r="P541" s="19" t="str">
        <f>IFERROR(VLOOKUP(F541&amp;"-"&amp;G541,IF($M$4="TEI0187_REV01",RAW_m_TEI0187_REV01!$AD:$AG),3,0),"---")</f>
        <v>---</v>
      </c>
      <c r="Q541" s="19" t="str">
        <f>IFERROR(VLOOKUP(N541,IF($M$4="TEI0187_REV01",RAW_m_TEI0187_REV01!$AE:$AH),4,0),"---")</f>
        <v>---</v>
      </c>
      <c r="R541" s="19" t="str">
        <f>IFERROR(VLOOKUP(F541&amp;"-"&amp;G541,IF($M$4="TEI0187_REV01",RAW_m_TEI0187_REV01!$AD:$AG),4,0),"---")</f>
        <v>---</v>
      </c>
    </row>
    <row r="542" spans="2:18" x14ac:dyDescent="0.25">
      <c r="B542" s="78">
        <v>537</v>
      </c>
      <c r="C542" s="19" t="str">
        <f>IFERROR(INDEX(B2B!A:F,MATCH('B2B Pin Table'!B542,B2B!A:A,0),6),"---")</f>
        <v>GND</v>
      </c>
      <c r="D542" s="19" t="str">
        <f>IFERROR(IF((COUNTIF(B2B!A538:K538,H540)&lt;0),"---",INDEX(B2B!A:K,MATCH('B2B Pin Table'!B542,B2B!A:A,0),2)),"---")</f>
        <v>J3</v>
      </c>
      <c r="E542" s="19" t="str">
        <f>IFERROR(IF((COUNTIF(B2B!A538:K538,H540)&lt;0),"---",INDEX(B2B!A:K,MATCH('B2B Pin Table'!B542,B2B!A:A,0),3)),"---")</f>
        <v>A57</v>
      </c>
      <c r="F542" s="19" t="str">
        <f>IFERROR(IF((COUNTIF(B2B!A538:K538,L540)&lt;0),"---",INDEX(B2B!A:K,MATCH('B2B Pin Table'!B542,B2B!A:A,0),4)),"---")</f>
        <v>J3</v>
      </c>
      <c r="G542" s="19" t="str">
        <f>IFERROR(IF((COUNTIF(B2B!A538:K538,L540)&lt;0),"---",INDEX(B2B!A:K,MATCH('B2B Pin Table'!B542,B2B!A:A,0),5)),"---")</f>
        <v>A57</v>
      </c>
      <c r="H542" s="59" t="str">
        <f>IFERROR(IF(VLOOKUP($D542&amp;"-"&amp;$E542,IF($H$4="TEB0187_REV01",CALC_CONN_TEB0187_REV01!$F:$I),4,0)="--","---",IF($H$4="TEB0187_REV01",CALC_CONN_TEB0187_REV01!$G542&amp; " --&gt; " &amp;CALC_CONN_TEB0187_REV01!$I542&amp; " --&gt; ")),"---")</f>
        <v>---</v>
      </c>
      <c r="I542" s="19" t="str">
        <f>IFERROR(IF(VLOOKUP($D542&amp;"-"&amp;$E542,IF($H$4="TEB0187_REV01",CALC_CONN_TEB0187_REV01!$F:$H),3,0)="--",VLOOKUP($D542&amp;"-"&amp;$E542,IF($H$4="TEB0187_REV01",CALC_CONN_TEB0187_REV01!$F:$H),2,0),VLOOKUP($D542&amp;"-"&amp;$E542,IF($H$4="TEB0187_REV01",CALC_CONN_TEB0187_REV01!$F:$H),3,0)),"---")</f>
        <v>---</v>
      </c>
      <c r="J542" s="19" t="str">
        <f>IFERROR(VLOOKUP(I542,IF($H$4="TEB0187_REV01",RAW_c_TEB0187_REV01!$AE:$AM),9,0),"---")</f>
        <v>---</v>
      </c>
      <c r="K542" s="19" t="str">
        <f>IFERROR(VLOOKUP(D542&amp;"-"&amp;E542,IF($H$4="TEB0187_REV01",RAW_c_TEB0187_REV01!$AD:$AK,"???"),6,0),"---")</f>
        <v>---</v>
      </c>
      <c r="L542" s="19" t="str">
        <f>IFERROR(VLOOKUP(D542&amp;"-"&amp;E542,IF($H$4="TEB0187_REV01",RAW_c_TEB0187_REV01!$AD:$AL,"???"),9,0),"---")</f>
        <v>---</v>
      </c>
      <c r="M542" s="19" t="str">
        <f>IFERROR(IF(VLOOKUP($F542&amp;"-"&amp;$G542,IF($M$4="TEI0187_REV01",RAW_m_TEI0187_REV01!$F:$AU),43,0)="--","---",IF($M$4="TEI0187_REV01",RAW_m_TEI0187_REV01!$AT542&amp; " --&gt; " &amp;RAW_m_TEI0187_REV01!$AU542&amp; " --&gt; ")),"---")</f>
        <v>---</v>
      </c>
      <c r="N542" s="19" t="str">
        <f>IFERROR(VLOOKUP(F542&amp;"-"&amp;G542,IF($M$4="TEI0187_REV01",RAW_m_TEI0187_REV01!$AD:$AJ),7,0),"---")</f>
        <v>---</v>
      </c>
      <c r="O542" s="19" t="str">
        <f>IFERROR(VLOOKUP(N542,IF($M$4="TEI0187_REV01",RAW_m_TEI0187_REV01!$AJ:$AK),2,0),"---")</f>
        <v>---</v>
      </c>
      <c r="P542" s="19" t="str">
        <f>IFERROR(VLOOKUP(F542&amp;"-"&amp;G542,IF($M$4="TEI0187_REV01",RAW_m_TEI0187_REV01!$AD:$AG),3,0),"---")</f>
        <v>---</v>
      </c>
      <c r="Q542" s="19" t="str">
        <f>IFERROR(VLOOKUP(N542,IF($M$4="TEI0187_REV01",RAW_m_TEI0187_REV01!$AE:$AH),4,0),"---")</f>
        <v>---</v>
      </c>
      <c r="R542" s="19" t="str">
        <f>IFERROR(VLOOKUP(F542&amp;"-"&amp;G542,IF($M$4="TEI0187_REV01",RAW_m_TEI0187_REV01!$AD:$AG),4,0),"---")</f>
        <v>---</v>
      </c>
    </row>
    <row r="543" spans="2:18" x14ac:dyDescent="0.25">
      <c r="B543" s="78">
        <v>538</v>
      </c>
      <c r="C543" s="19" t="str">
        <f>IFERROR(INDEX(B2B!A:F,MATCH('B2B Pin Table'!B543,B2B!A:A,0),6),"---")</f>
        <v>GND</v>
      </c>
      <c r="D543" s="19" t="str">
        <f>IFERROR(IF((COUNTIF(B2B!A539:K539,H541)&lt;0),"---",INDEX(B2B!A:K,MATCH('B2B Pin Table'!B543,B2B!A:A,0),2)),"---")</f>
        <v>J3</v>
      </c>
      <c r="E543" s="19" t="str">
        <f>IFERROR(IF((COUNTIF(B2B!A539:K539,H541)&lt;0),"---",INDEX(B2B!A:K,MATCH('B2B Pin Table'!B543,B2B!A:A,0),3)),"---")</f>
        <v>A58</v>
      </c>
      <c r="F543" s="19" t="str">
        <f>IFERROR(IF((COUNTIF(B2B!A539:K539,L541)&lt;0),"---",INDEX(B2B!A:K,MATCH('B2B Pin Table'!B543,B2B!A:A,0),4)),"---")</f>
        <v>J3</v>
      </c>
      <c r="G543" s="19" t="str">
        <f>IFERROR(IF((COUNTIF(B2B!A539:K539,L541)&lt;0),"---",INDEX(B2B!A:K,MATCH('B2B Pin Table'!B543,B2B!A:A,0),5)),"---")</f>
        <v>A58</v>
      </c>
      <c r="H543" s="59" t="str">
        <f>IFERROR(IF(VLOOKUP($D543&amp;"-"&amp;$E543,IF($H$4="TEB0187_REV01",CALC_CONN_TEB0187_REV01!$F:$I),4,0)="--","---",IF($H$4="TEB0187_REV01",CALC_CONN_TEB0187_REV01!$G543&amp; " --&gt; " &amp;CALC_CONN_TEB0187_REV01!$I543&amp; " --&gt; ")),"---")</f>
        <v>---</v>
      </c>
      <c r="I543" s="19" t="str">
        <f>IFERROR(IF(VLOOKUP($D543&amp;"-"&amp;$E543,IF($H$4="TEB0187_REV01",CALC_CONN_TEB0187_REV01!$F:$H),3,0)="--",VLOOKUP($D543&amp;"-"&amp;$E543,IF($H$4="TEB0187_REV01",CALC_CONN_TEB0187_REV01!$F:$H),2,0),VLOOKUP($D543&amp;"-"&amp;$E543,IF($H$4="TEB0187_REV01",CALC_CONN_TEB0187_REV01!$F:$H),3,0)),"---")</f>
        <v>---</v>
      </c>
      <c r="J543" s="19" t="str">
        <f>IFERROR(VLOOKUP(I543,IF($H$4="TEB0187_REV01",RAW_c_TEB0187_REV01!$AE:$AM),9,0),"---")</f>
        <v>---</v>
      </c>
      <c r="K543" s="19" t="str">
        <f>IFERROR(VLOOKUP(D543&amp;"-"&amp;E543,IF($H$4="TEB0187_REV01",RAW_c_TEB0187_REV01!$AD:$AK,"???"),6,0),"---")</f>
        <v>---</v>
      </c>
      <c r="L543" s="19" t="str">
        <f>IFERROR(VLOOKUP(D543&amp;"-"&amp;E543,IF($H$4="TEB0187_REV01",RAW_c_TEB0187_REV01!$AD:$AL,"???"),9,0),"---")</f>
        <v>---</v>
      </c>
      <c r="M543" s="19" t="str">
        <f>IFERROR(IF(VLOOKUP($F543&amp;"-"&amp;$G543,IF($M$4="TEI0187_REV01",RAW_m_TEI0187_REV01!$F:$AU),43,0)="--","---",IF($M$4="TEI0187_REV01",RAW_m_TEI0187_REV01!$AT543&amp; " --&gt; " &amp;RAW_m_TEI0187_REV01!$AU543&amp; " --&gt; ")),"---")</f>
        <v>---</v>
      </c>
      <c r="N543" s="19" t="str">
        <f>IFERROR(VLOOKUP(F543&amp;"-"&amp;G543,IF($M$4="TEI0187_REV01",RAW_m_TEI0187_REV01!$AD:$AJ),7,0),"---")</f>
        <v>---</v>
      </c>
      <c r="O543" s="19" t="str">
        <f>IFERROR(VLOOKUP(N543,IF($M$4="TEI0187_REV01",RAW_m_TEI0187_REV01!$AJ:$AK),2,0),"---")</f>
        <v>---</v>
      </c>
      <c r="P543" s="19" t="str">
        <f>IFERROR(VLOOKUP(F543&amp;"-"&amp;G543,IF($M$4="TEI0187_REV01",RAW_m_TEI0187_REV01!$AD:$AG),3,0),"---")</f>
        <v>---</v>
      </c>
      <c r="Q543" s="19" t="str">
        <f>IFERROR(VLOOKUP(N543,IF($M$4="TEI0187_REV01",RAW_m_TEI0187_REV01!$AE:$AH),4,0),"---")</f>
        <v>---</v>
      </c>
      <c r="R543" s="19" t="str">
        <f>IFERROR(VLOOKUP(F543&amp;"-"&amp;G543,IF($M$4="TEI0187_REV01",RAW_m_TEI0187_REV01!$AD:$AG),4,0),"---")</f>
        <v>---</v>
      </c>
    </row>
    <row r="544" spans="2:18" x14ac:dyDescent="0.25">
      <c r="B544" s="78">
        <v>539</v>
      </c>
      <c r="C544" s="19" t="str">
        <f>IFERROR(INDEX(B2B!A:F,MATCH('B2B Pin Table'!B544,B2B!A:A,0),6),"---")</f>
        <v>PWR</v>
      </c>
      <c r="D544" s="19" t="str">
        <f>IFERROR(IF((COUNTIF(B2B!A540:K540,H542)&lt;0),"---",INDEX(B2B!A:K,MATCH('B2B Pin Table'!B544,B2B!A:A,0),2)),"---")</f>
        <v>J3</v>
      </c>
      <c r="E544" s="19" t="str">
        <f>IFERROR(IF((COUNTIF(B2B!A540:K540,H542)&lt;0),"---",INDEX(B2B!A:K,MATCH('B2B Pin Table'!B544,B2B!A:A,0),3)),"---")</f>
        <v>A59</v>
      </c>
      <c r="F544" s="19" t="str">
        <f>IFERROR(IF((COUNTIF(B2B!A540:K540,L542)&lt;0),"---",INDEX(B2B!A:K,MATCH('B2B Pin Table'!B544,B2B!A:A,0),4)),"---")</f>
        <v>J3</v>
      </c>
      <c r="G544" s="19" t="str">
        <f>IFERROR(IF((COUNTIF(B2B!A540:K540,L542)&lt;0),"---",INDEX(B2B!A:K,MATCH('B2B Pin Table'!B544,B2B!A:A,0),5)),"---")</f>
        <v>A59</v>
      </c>
      <c r="H544" s="59" t="str">
        <f>IFERROR(IF(VLOOKUP($D544&amp;"-"&amp;$E544,IF($H$4="TEB0187_REV01",CALC_CONN_TEB0187_REV01!$F:$I),4,0)="--","---",IF($H$4="TEB0187_REV01",CALC_CONN_TEB0187_REV01!$G544&amp; " --&gt; " &amp;CALC_CONN_TEB0187_REV01!$I544&amp; " --&gt; ")),"---")</f>
        <v>---</v>
      </c>
      <c r="I544" s="19" t="str">
        <f>IFERROR(IF(VLOOKUP($D544&amp;"-"&amp;$E544,IF($H$4="TEB0187_REV01",CALC_CONN_TEB0187_REV01!$F:$H),3,0)="--",VLOOKUP($D544&amp;"-"&amp;$E544,IF($H$4="TEB0187_REV01",CALC_CONN_TEB0187_REV01!$F:$H),2,0),VLOOKUP($D544&amp;"-"&amp;$E544,IF($H$4="TEB0187_REV01",CALC_CONN_TEB0187_REV01!$F:$H),3,0)),"---")</f>
        <v>---</v>
      </c>
      <c r="J544" s="19" t="str">
        <f>IFERROR(VLOOKUP(I544,IF($H$4="TEB0187_REV01",RAW_c_TEB0187_REV01!$AE:$AM),9,0),"---")</f>
        <v>---</v>
      </c>
      <c r="K544" s="19" t="str">
        <f>IFERROR(VLOOKUP(D544&amp;"-"&amp;E544,IF($H$4="TEB0187_REV01",RAW_c_TEB0187_REV01!$AD:$AK,"???"),6,0),"---")</f>
        <v>---</v>
      </c>
      <c r="L544" s="19" t="str">
        <f>IFERROR(VLOOKUP(D544&amp;"-"&amp;E544,IF($H$4="TEB0187_REV01",RAW_c_TEB0187_REV01!$AD:$AL,"???"),9,0),"---")</f>
        <v>---</v>
      </c>
      <c r="M544" s="19" t="str">
        <f>IFERROR(IF(VLOOKUP($F544&amp;"-"&amp;$G544,IF($M$4="TEI0187_REV01",RAW_m_TEI0187_REV01!$F:$AU),43,0)="--","---",IF($M$4="TEI0187_REV01",RAW_m_TEI0187_REV01!$AT544&amp; " --&gt; " &amp;RAW_m_TEI0187_REV01!$AU544&amp; " --&gt; ")),"---")</f>
        <v>---</v>
      </c>
      <c r="N544" s="19" t="str">
        <f>IFERROR(VLOOKUP(F544&amp;"-"&amp;G544,IF($M$4="TEI0187_REV01",RAW_m_TEI0187_REV01!$AD:$AJ),7,0),"---")</f>
        <v>---</v>
      </c>
      <c r="O544" s="19" t="str">
        <f>IFERROR(VLOOKUP(N544,IF($M$4="TEI0187_REV01",RAW_m_TEI0187_REV01!$AJ:$AK),2,0),"---")</f>
        <v>---</v>
      </c>
      <c r="P544" s="19" t="str">
        <f>IFERROR(VLOOKUP(F544&amp;"-"&amp;G544,IF($M$4="TEI0187_REV01",RAW_m_TEI0187_REV01!$AD:$AG),3,0),"---")</f>
        <v>---</v>
      </c>
      <c r="Q544" s="19" t="str">
        <f>IFERROR(VLOOKUP(N544,IF($M$4="TEI0187_REV01",RAW_m_TEI0187_REV01!$AE:$AH),4,0),"---")</f>
        <v>---</v>
      </c>
      <c r="R544" s="19" t="str">
        <f>IFERROR(VLOOKUP(F544&amp;"-"&amp;G544,IF($M$4="TEI0187_REV01",RAW_m_TEI0187_REV01!$AD:$AG),4,0),"---")</f>
        <v>---</v>
      </c>
    </row>
    <row r="545" spans="2:18" x14ac:dyDescent="0.25">
      <c r="B545" s="78">
        <v>540</v>
      </c>
      <c r="C545" s="19" t="str">
        <f>IFERROR(INDEX(B2B!A:F,MATCH('B2B Pin Table'!B545,B2B!A:A,0),6),"---")</f>
        <v>PWR</v>
      </c>
      <c r="D545" s="19" t="str">
        <f>IFERROR(IF((COUNTIF(B2B!A541:K541,H543)&lt;0),"---",INDEX(B2B!A:K,MATCH('B2B Pin Table'!B545,B2B!A:A,0),2)),"---")</f>
        <v>J3</v>
      </c>
      <c r="E545" s="19" t="str">
        <f>IFERROR(IF((COUNTIF(B2B!A541:K541,H543)&lt;0),"---",INDEX(B2B!A:K,MATCH('B2B Pin Table'!B545,B2B!A:A,0),3)),"---")</f>
        <v>A60</v>
      </c>
      <c r="F545" s="19" t="str">
        <f>IFERROR(IF((COUNTIF(B2B!A541:K541,L543)&lt;0),"---",INDEX(B2B!A:K,MATCH('B2B Pin Table'!B545,B2B!A:A,0),4)),"---")</f>
        <v>J3</v>
      </c>
      <c r="G545" s="19" t="str">
        <f>IFERROR(IF((COUNTIF(B2B!A541:K541,L543)&lt;0),"---",INDEX(B2B!A:K,MATCH('B2B Pin Table'!B545,B2B!A:A,0),5)),"---")</f>
        <v>A60</v>
      </c>
      <c r="H545" s="59" t="str">
        <f>IFERROR(IF(VLOOKUP($D545&amp;"-"&amp;$E545,IF($H$4="TEB0187_REV01",CALC_CONN_TEB0187_REV01!$F:$I),4,0)="--","---",IF($H$4="TEB0187_REV01",CALC_CONN_TEB0187_REV01!$G545&amp; " --&gt; " &amp;CALC_CONN_TEB0187_REV01!$I545&amp; " --&gt; ")),"---")</f>
        <v>---</v>
      </c>
      <c r="I545" s="19" t="str">
        <f>IFERROR(IF(VLOOKUP($D545&amp;"-"&amp;$E545,IF($H$4="TEB0187_REV01",CALC_CONN_TEB0187_REV01!$F:$H),3,0)="--",VLOOKUP($D545&amp;"-"&amp;$E545,IF($H$4="TEB0187_REV01",CALC_CONN_TEB0187_REV01!$F:$H),2,0),VLOOKUP($D545&amp;"-"&amp;$E545,IF($H$4="TEB0187_REV01",CALC_CONN_TEB0187_REV01!$F:$H),3,0)),"---")</f>
        <v>---</v>
      </c>
      <c r="J545" s="19" t="str">
        <f>IFERROR(VLOOKUP(I545,IF($H$4="TEB0187_REV01",RAW_c_TEB0187_REV01!$AE:$AM),9,0),"---")</f>
        <v>---</v>
      </c>
      <c r="K545" s="19" t="str">
        <f>IFERROR(VLOOKUP(D545&amp;"-"&amp;E545,IF($H$4="TEB0187_REV01",RAW_c_TEB0187_REV01!$AD:$AK,"???"),6,0),"---")</f>
        <v>---</v>
      </c>
      <c r="L545" s="19" t="str">
        <f>IFERROR(VLOOKUP(D545&amp;"-"&amp;E545,IF($H$4="TEB0187_REV01",RAW_c_TEB0187_REV01!$AD:$AL,"???"),9,0),"---")</f>
        <v>---</v>
      </c>
      <c r="M545" s="19" t="str">
        <f>IFERROR(IF(VLOOKUP($F545&amp;"-"&amp;$G545,IF($M$4="TEI0187_REV01",RAW_m_TEI0187_REV01!$F:$AU),43,0)="--","---",IF($M$4="TEI0187_REV01",RAW_m_TEI0187_REV01!$AT545&amp; " --&gt; " &amp;RAW_m_TEI0187_REV01!$AU545&amp; " --&gt; ")),"---")</f>
        <v>---</v>
      </c>
      <c r="N545" s="19" t="str">
        <f>IFERROR(VLOOKUP(F545&amp;"-"&amp;G545,IF($M$4="TEI0187_REV01",RAW_m_TEI0187_REV01!$AD:$AJ),7,0),"---")</f>
        <v>---</v>
      </c>
      <c r="O545" s="19" t="str">
        <f>IFERROR(VLOOKUP(N545,IF($M$4="TEI0187_REV01",RAW_m_TEI0187_REV01!$AJ:$AK),2,0),"---")</f>
        <v>---</v>
      </c>
      <c r="P545" s="19" t="str">
        <f>IFERROR(VLOOKUP(F545&amp;"-"&amp;G545,IF($M$4="TEI0187_REV01",RAW_m_TEI0187_REV01!$AD:$AG),3,0),"---")</f>
        <v>---</v>
      </c>
      <c r="Q545" s="19" t="str">
        <f>IFERROR(VLOOKUP(N545,IF($M$4="TEI0187_REV01",RAW_m_TEI0187_REV01!$AE:$AH),4,0),"---")</f>
        <v>---</v>
      </c>
      <c r="R545" s="19" t="str">
        <f>IFERROR(VLOOKUP(F545&amp;"-"&amp;G545,IF($M$4="TEI0187_REV01",RAW_m_TEI0187_REV01!$AD:$AG),4,0),"---")</f>
        <v>---</v>
      </c>
    </row>
    <row r="546" spans="2:18" x14ac:dyDescent="0.25">
      <c r="B546" s="78">
        <v>541</v>
      </c>
      <c r="C546" s="19" t="str">
        <f>IFERROR(INDEX(B2B!A:F,MATCH('B2B Pin Table'!B546,B2B!A:A,0),6),"---")</f>
        <v>GND</v>
      </c>
      <c r="D546" s="19" t="str">
        <f>IFERROR(IF((COUNTIF(B2B!A542:K542,H544)&lt;0),"---",INDEX(B2B!A:K,MATCH('B2B Pin Table'!B546,B2B!A:A,0),2)),"---")</f>
        <v>J3</v>
      </c>
      <c r="E546" s="19" t="str">
        <f>IFERROR(IF((COUNTIF(B2B!A542:K542,H544)&lt;0),"---",INDEX(B2B!A:K,MATCH('B2B Pin Table'!B546,B2B!A:A,0),3)),"---")</f>
        <v>B1</v>
      </c>
      <c r="F546" s="19" t="str">
        <f>IFERROR(IF((COUNTIF(B2B!A542:K542,L544)&lt;0),"---",INDEX(B2B!A:K,MATCH('B2B Pin Table'!B546,B2B!A:A,0),4)),"---")</f>
        <v>J3</v>
      </c>
      <c r="G546" s="19" t="str">
        <f>IFERROR(IF((COUNTIF(B2B!A542:K542,L544)&lt;0),"---",INDEX(B2B!A:K,MATCH('B2B Pin Table'!B546,B2B!A:A,0),5)),"---")</f>
        <v>B1</v>
      </c>
      <c r="H546" s="59" t="str">
        <f>IFERROR(IF(VLOOKUP($D546&amp;"-"&amp;$E546,IF($H$4="TEB0187_REV01",CALC_CONN_TEB0187_REV01!$F:$I),4,0)="--","---",IF($H$4="TEB0187_REV01",CALC_CONN_TEB0187_REV01!$G546&amp; " --&gt; " &amp;CALC_CONN_TEB0187_REV01!$I546&amp; " --&gt; ")),"---")</f>
        <v>---</v>
      </c>
      <c r="I546" s="19" t="str">
        <f>IFERROR(IF(VLOOKUP($D546&amp;"-"&amp;$E546,IF($H$4="TEB0187_REV01",CALC_CONN_TEB0187_REV01!$F:$H),3,0)="--",VLOOKUP($D546&amp;"-"&amp;$E546,IF($H$4="TEB0187_REV01",CALC_CONN_TEB0187_REV01!$F:$H),2,0),VLOOKUP($D546&amp;"-"&amp;$E546,IF($H$4="TEB0187_REV01",CALC_CONN_TEB0187_REV01!$F:$H),3,0)),"---")</f>
        <v>---</v>
      </c>
      <c r="J546" s="19" t="str">
        <f>IFERROR(VLOOKUP(I546,IF($H$4="TEB0187_REV01",RAW_c_TEB0187_REV01!$AE:$AM),9,0),"---")</f>
        <v>---</v>
      </c>
      <c r="K546" s="19" t="str">
        <f>IFERROR(VLOOKUP(D546&amp;"-"&amp;E546,IF($H$4="TEB0187_REV01",RAW_c_TEB0187_REV01!$AD:$AK,"???"),6,0),"---")</f>
        <v>---</v>
      </c>
      <c r="L546" s="19" t="str">
        <f>IFERROR(VLOOKUP(D546&amp;"-"&amp;E546,IF($H$4="TEB0187_REV01",RAW_c_TEB0187_REV01!$AD:$AL,"???"),9,0),"---")</f>
        <v>---</v>
      </c>
      <c r="M546" s="19" t="str">
        <f>IFERROR(IF(VLOOKUP($F546&amp;"-"&amp;$G546,IF($M$4="TEI0187_REV01",RAW_m_TEI0187_REV01!$F:$AU),43,0)="--","---",IF($M$4="TEI0187_REV01",RAW_m_TEI0187_REV01!$AT546&amp; " --&gt; " &amp;RAW_m_TEI0187_REV01!$AU546&amp; " --&gt; ")),"---")</f>
        <v>---</v>
      </c>
      <c r="N546" s="19" t="str">
        <f>IFERROR(VLOOKUP(F546&amp;"-"&amp;G546,IF($M$4="TEI0187_REV01",RAW_m_TEI0187_REV01!$AD:$AJ),7,0),"---")</f>
        <v>---</v>
      </c>
      <c r="O546" s="19" t="str">
        <f>IFERROR(VLOOKUP(N546,IF($M$4="TEI0187_REV01",RAW_m_TEI0187_REV01!$AJ:$AK),2,0),"---")</f>
        <v>---</v>
      </c>
      <c r="P546" s="19" t="str">
        <f>IFERROR(VLOOKUP(F546&amp;"-"&amp;G546,IF($M$4="TEI0187_REV01",RAW_m_TEI0187_REV01!$AD:$AG),3,0),"---")</f>
        <v>---</v>
      </c>
      <c r="Q546" s="19" t="str">
        <f>IFERROR(VLOOKUP(N546,IF($M$4="TEI0187_REV01",RAW_m_TEI0187_REV01!$AE:$AH),4,0),"---")</f>
        <v>---</v>
      </c>
      <c r="R546" s="19" t="str">
        <f>IFERROR(VLOOKUP(F546&amp;"-"&amp;G546,IF($M$4="TEI0187_REV01",RAW_m_TEI0187_REV01!$AD:$AG),4,0),"---")</f>
        <v>---</v>
      </c>
    </row>
    <row r="547" spans="2:18" x14ac:dyDescent="0.25">
      <c r="B547" s="78">
        <v>542</v>
      </c>
      <c r="C547" s="19" t="str">
        <f>IFERROR(INDEX(B2B!A:F,MATCH('B2B Pin Table'!B547,B2B!A:A,0),6),"---")</f>
        <v>IO</v>
      </c>
      <c r="D547" s="19" t="str">
        <f>IFERROR(IF((COUNTIF(B2B!A543:K543,H545)&lt;0),"---",INDEX(B2B!A:K,MATCH('B2B Pin Table'!B547,B2B!A:A,0),2)),"---")</f>
        <v>J3</v>
      </c>
      <c r="E547" s="19" t="str">
        <f>IFERROR(IF((COUNTIF(B2B!A543:K543,H545)&lt;0),"---",INDEX(B2B!A:K,MATCH('B2B Pin Table'!B547,B2B!A:A,0),3)),"---")</f>
        <v>B2</v>
      </c>
      <c r="F547" s="19" t="str">
        <f>IFERROR(IF((COUNTIF(B2B!A543:K543,L545)&lt;0),"---",INDEX(B2B!A:K,MATCH('B2B Pin Table'!B547,B2B!A:A,0),4)),"---")</f>
        <v>J3</v>
      </c>
      <c r="G547" s="19" t="str">
        <f>IFERROR(IF((COUNTIF(B2B!A543:K543,L545)&lt;0),"---",INDEX(B2B!A:K,MATCH('B2B Pin Table'!B547,B2B!A:A,0),5)),"---")</f>
        <v>B2</v>
      </c>
      <c r="H547" s="59" t="str">
        <f>IFERROR(IF(VLOOKUP($D547&amp;"-"&amp;$E547,IF($H$4="TEB0187_REV01",CALC_CONN_TEB0187_REV01!$F:$I),4,0)="--","---",IF($H$4="TEB0187_REV01",CALC_CONN_TEB0187_REV01!$G547&amp; " --&gt; " &amp;CALC_CONN_TEB0187_REV01!$I547&amp; " --&gt; ")),"---")</f>
        <v>---</v>
      </c>
      <c r="I547" s="19" t="str">
        <f>IFERROR(IF(VLOOKUP($D547&amp;"-"&amp;$E547,IF($H$4="TEB0187_REV01",CALC_CONN_TEB0187_REV01!$F:$H),3,0)="--",VLOOKUP($D547&amp;"-"&amp;$E547,IF($H$4="TEB0187_REV01",CALC_CONN_TEB0187_REV01!$F:$H),2,0),VLOOKUP($D547&amp;"-"&amp;$E547,IF($H$4="TEB0187_REV01",CALC_CONN_TEB0187_REV01!$F:$H),3,0)),"---")</f>
        <v>---</v>
      </c>
      <c r="J547" s="19" t="str">
        <f>IFERROR(VLOOKUP(I547,IF($H$4="TEB0187_REV01",RAW_c_TEB0187_REV01!$AE:$AM),9,0),"---")</f>
        <v>---</v>
      </c>
      <c r="K547" s="19" t="str">
        <f>IFERROR(VLOOKUP(D547&amp;"-"&amp;E547,IF($H$4="TEB0187_REV01",RAW_c_TEB0187_REV01!$AD:$AK,"???"),6,0),"---")</f>
        <v>---</v>
      </c>
      <c r="L547" s="19" t="str">
        <f>IFERROR(VLOOKUP(D547&amp;"-"&amp;E547,IF($H$4="TEB0187_REV01",RAW_c_TEB0187_REV01!$AD:$AL,"???"),9,0),"---")</f>
        <v>---</v>
      </c>
      <c r="M547" s="19" t="str">
        <f>IFERROR(IF(VLOOKUP($F547&amp;"-"&amp;$G547,IF($M$4="TEI0187_REV01",RAW_m_TEI0187_REV01!$F:$AU),43,0)="--","---",IF($M$4="TEI0187_REV01",RAW_m_TEI0187_REV01!$AT547&amp; " --&gt; " &amp;RAW_m_TEI0187_REV01!$AU547&amp; " --&gt; ")),"---")</f>
        <v>---</v>
      </c>
      <c r="N547" s="19" t="str">
        <f>IFERROR(VLOOKUP(F547&amp;"-"&amp;G547,IF($M$4="TEI0187_REV01",RAW_m_TEI0187_REV01!$AD:$AJ),7,0),"---")</f>
        <v>---</v>
      </c>
      <c r="O547" s="19" t="str">
        <f>IFERROR(VLOOKUP(N547,IF($M$4="TEI0187_REV01",RAW_m_TEI0187_REV01!$AJ:$AK),2,0),"---")</f>
        <v>---</v>
      </c>
      <c r="P547" s="19" t="str">
        <f>IFERROR(VLOOKUP(F547&amp;"-"&amp;G547,IF($M$4="TEI0187_REV01",RAW_m_TEI0187_REV01!$AD:$AG),3,0),"---")</f>
        <v>---</v>
      </c>
      <c r="Q547" s="19" t="str">
        <f>IFERROR(VLOOKUP(N547,IF($M$4="TEI0187_REV01",RAW_m_TEI0187_REV01!$AE:$AH),4,0),"---")</f>
        <v>---</v>
      </c>
      <c r="R547" s="19" t="str">
        <f>IFERROR(VLOOKUP(F547&amp;"-"&amp;G547,IF($M$4="TEI0187_REV01",RAW_m_TEI0187_REV01!$AD:$AG),4,0),"---")</f>
        <v>---</v>
      </c>
    </row>
    <row r="548" spans="2:18" x14ac:dyDescent="0.25">
      <c r="B548" s="78">
        <v>543</v>
      </c>
      <c r="C548" s="19" t="str">
        <f>IFERROR(INDEX(B2B!A:F,MATCH('B2B Pin Table'!B548,B2B!A:A,0),6),"---")</f>
        <v>IO</v>
      </c>
      <c r="D548" s="19" t="str">
        <f>IFERROR(IF((COUNTIF(B2B!A544:K544,H546)&lt;0),"---",INDEX(B2B!A:K,MATCH('B2B Pin Table'!B548,B2B!A:A,0),2)),"---")</f>
        <v>J3</v>
      </c>
      <c r="E548" s="19" t="str">
        <f>IFERROR(IF((COUNTIF(B2B!A544:K544,H546)&lt;0),"---",INDEX(B2B!A:K,MATCH('B2B Pin Table'!B548,B2B!A:A,0),3)),"---")</f>
        <v>B3</v>
      </c>
      <c r="F548" s="19" t="str">
        <f>IFERROR(IF((COUNTIF(B2B!A544:K544,L546)&lt;0),"---",INDEX(B2B!A:K,MATCH('B2B Pin Table'!B548,B2B!A:A,0),4)),"---")</f>
        <v>J3</v>
      </c>
      <c r="G548" s="19" t="str">
        <f>IFERROR(IF((COUNTIF(B2B!A544:K544,L546)&lt;0),"---",INDEX(B2B!A:K,MATCH('B2B Pin Table'!B548,B2B!A:A,0),5)),"---")</f>
        <v>B3</v>
      </c>
      <c r="H548" s="59" t="str">
        <f>IFERROR(IF(VLOOKUP($D548&amp;"-"&amp;$E548,IF($H$4="TEB0187_REV01",CALC_CONN_TEB0187_REV01!$F:$I),4,0)="--","---",IF($H$4="TEB0187_REV01",CALC_CONN_TEB0187_REV01!$G548&amp; " --&gt; " &amp;CALC_CONN_TEB0187_REV01!$I548&amp; " --&gt; ")),"---")</f>
        <v>---</v>
      </c>
      <c r="I548" s="19" t="str">
        <f>IFERROR(IF(VLOOKUP($D548&amp;"-"&amp;$E548,IF($H$4="TEB0187_REV01",CALC_CONN_TEB0187_REV01!$F:$H),3,0)="--",VLOOKUP($D548&amp;"-"&amp;$E548,IF($H$4="TEB0187_REV01",CALC_CONN_TEB0187_REV01!$F:$H),2,0),VLOOKUP($D548&amp;"-"&amp;$E548,IF($H$4="TEB0187_REV01",CALC_CONN_TEB0187_REV01!$F:$H),3,0)),"---")</f>
        <v>---</v>
      </c>
      <c r="J548" s="19" t="str">
        <f>IFERROR(VLOOKUP(I548,IF($H$4="TEB0187_REV01",RAW_c_TEB0187_REV01!$AE:$AM),9,0),"---")</f>
        <v>---</v>
      </c>
      <c r="K548" s="19" t="str">
        <f>IFERROR(VLOOKUP(D548&amp;"-"&amp;E548,IF($H$4="TEB0187_REV01",RAW_c_TEB0187_REV01!$AD:$AK,"???"),6,0),"---")</f>
        <v>---</v>
      </c>
      <c r="L548" s="19" t="str">
        <f>IFERROR(VLOOKUP(D548&amp;"-"&amp;E548,IF($H$4="TEB0187_REV01",RAW_c_TEB0187_REV01!$AD:$AL,"???"),9,0),"---")</f>
        <v>---</v>
      </c>
      <c r="M548" s="19" t="str">
        <f>IFERROR(IF(VLOOKUP($F548&amp;"-"&amp;$G548,IF($M$4="TEI0187_REV01",RAW_m_TEI0187_REV01!$F:$AU),43,0)="--","---",IF($M$4="TEI0187_REV01",RAW_m_TEI0187_REV01!$AT548&amp; " --&gt; " &amp;RAW_m_TEI0187_REV01!$AU548&amp; " --&gt; ")),"---")</f>
        <v>---</v>
      </c>
      <c r="N548" s="19" t="str">
        <f>IFERROR(VLOOKUP(F548&amp;"-"&amp;G548,IF($M$4="TEI0187_REV01",RAW_m_TEI0187_REV01!$AD:$AJ),7,0),"---")</f>
        <v>---</v>
      </c>
      <c r="O548" s="19" t="str">
        <f>IFERROR(VLOOKUP(N548,IF($M$4="TEI0187_REV01",RAW_m_TEI0187_REV01!$AJ:$AK),2,0),"---")</f>
        <v>---</v>
      </c>
      <c r="P548" s="19" t="str">
        <f>IFERROR(VLOOKUP(F548&amp;"-"&amp;G548,IF($M$4="TEI0187_REV01",RAW_m_TEI0187_REV01!$AD:$AG),3,0),"---")</f>
        <v>---</v>
      </c>
      <c r="Q548" s="19" t="str">
        <f>IFERROR(VLOOKUP(N548,IF($M$4="TEI0187_REV01",RAW_m_TEI0187_REV01!$AE:$AH),4,0),"---")</f>
        <v>---</v>
      </c>
      <c r="R548" s="19" t="str">
        <f>IFERROR(VLOOKUP(F548&amp;"-"&amp;G548,IF($M$4="TEI0187_REV01",RAW_m_TEI0187_REV01!$AD:$AG),4,0),"---")</f>
        <v>---</v>
      </c>
    </row>
    <row r="549" spans="2:18" x14ac:dyDescent="0.25">
      <c r="B549" s="78">
        <v>544</v>
      </c>
      <c r="C549" s="19" t="str">
        <f>IFERROR(INDEX(B2B!A:F,MATCH('B2B Pin Table'!B549,B2B!A:A,0),6),"---")</f>
        <v>GND</v>
      </c>
      <c r="D549" s="19" t="str">
        <f>IFERROR(IF((COUNTIF(B2B!A545:K545,H547)&lt;0),"---",INDEX(B2B!A:K,MATCH('B2B Pin Table'!B549,B2B!A:A,0),2)),"---")</f>
        <v>J3</v>
      </c>
      <c r="E549" s="19" t="str">
        <f>IFERROR(IF((COUNTIF(B2B!A545:K545,H547)&lt;0),"---",INDEX(B2B!A:K,MATCH('B2B Pin Table'!B549,B2B!A:A,0),3)),"---")</f>
        <v>B4</v>
      </c>
      <c r="F549" s="19" t="str">
        <f>IFERROR(IF((COUNTIF(B2B!A545:K545,L547)&lt;0),"---",INDEX(B2B!A:K,MATCH('B2B Pin Table'!B549,B2B!A:A,0),4)),"---")</f>
        <v>J3</v>
      </c>
      <c r="G549" s="19" t="str">
        <f>IFERROR(IF((COUNTIF(B2B!A545:K545,L547)&lt;0),"---",INDEX(B2B!A:K,MATCH('B2B Pin Table'!B549,B2B!A:A,0),5)),"---")</f>
        <v>B4</v>
      </c>
      <c r="H549" s="59" t="str">
        <f>IFERROR(IF(VLOOKUP($D549&amp;"-"&amp;$E549,IF($H$4="TEB0187_REV01",CALC_CONN_TEB0187_REV01!$F:$I),4,0)="--","---",IF($H$4="TEB0187_REV01",CALC_CONN_TEB0187_REV01!$G549&amp; " --&gt; " &amp;CALC_CONN_TEB0187_REV01!$I549&amp; " --&gt; ")),"---")</f>
        <v>---</v>
      </c>
      <c r="I549" s="19" t="str">
        <f>IFERROR(IF(VLOOKUP($D549&amp;"-"&amp;$E549,IF($H$4="TEB0187_REV01",CALC_CONN_TEB0187_REV01!$F:$H),3,0)="--",VLOOKUP($D549&amp;"-"&amp;$E549,IF($H$4="TEB0187_REV01",CALC_CONN_TEB0187_REV01!$F:$H),2,0),VLOOKUP($D549&amp;"-"&amp;$E549,IF($H$4="TEB0187_REV01",CALC_CONN_TEB0187_REV01!$F:$H),3,0)),"---")</f>
        <v>---</v>
      </c>
      <c r="J549" s="19" t="str">
        <f>IFERROR(VLOOKUP(I549,IF($H$4="TEB0187_REV01",RAW_c_TEB0187_REV01!$AE:$AM),9,0),"---")</f>
        <v>---</v>
      </c>
      <c r="K549" s="19" t="str">
        <f>IFERROR(VLOOKUP(D549&amp;"-"&amp;E549,IF($H$4="TEB0187_REV01",RAW_c_TEB0187_REV01!$AD:$AK,"???"),6,0),"---")</f>
        <v>---</v>
      </c>
      <c r="L549" s="19" t="str">
        <f>IFERROR(VLOOKUP(D549&amp;"-"&amp;E549,IF($H$4="TEB0187_REV01",RAW_c_TEB0187_REV01!$AD:$AL,"???"),9,0),"---")</f>
        <v>---</v>
      </c>
      <c r="M549" s="19" t="str">
        <f>IFERROR(IF(VLOOKUP($F549&amp;"-"&amp;$G549,IF($M$4="TEI0187_REV01",RAW_m_TEI0187_REV01!$F:$AU),43,0)="--","---",IF($M$4="TEI0187_REV01",RAW_m_TEI0187_REV01!$AT549&amp; " --&gt; " &amp;RAW_m_TEI0187_REV01!$AU549&amp; " --&gt; ")),"---")</f>
        <v>---</v>
      </c>
      <c r="N549" s="19" t="str">
        <f>IFERROR(VLOOKUP(F549&amp;"-"&amp;G549,IF($M$4="TEI0187_REV01",RAW_m_TEI0187_REV01!$AD:$AJ),7,0),"---")</f>
        <v>---</v>
      </c>
      <c r="O549" s="19" t="str">
        <f>IFERROR(VLOOKUP(N549,IF($M$4="TEI0187_REV01",RAW_m_TEI0187_REV01!$AJ:$AK),2,0),"---")</f>
        <v>---</v>
      </c>
      <c r="P549" s="19" t="str">
        <f>IFERROR(VLOOKUP(F549&amp;"-"&amp;G549,IF($M$4="TEI0187_REV01",RAW_m_TEI0187_REV01!$AD:$AG),3,0),"---")</f>
        <v>---</v>
      </c>
      <c r="Q549" s="19" t="str">
        <f>IFERROR(VLOOKUP(N549,IF($M$4="TEI0187_REV01",RAW_m_TEI0187_REV01!$AE:$AH),4,0),"---")</f>
        <v>---</v>
      </c>
      <c r="R549" s="19" t="str">
        <f>IFERROR(VLOOKUP(F549&amp;"-"&amp;G549,IF($M$4="TEI0187_REV01",RAW_m_TEI0187_REV01!$AD:$AG),4,0),"---")</f>
        <v>---</v>
      </c>
    </row>
    <row r="550" spans="2:18" x14ac:dyDescent="0.25">
      <c r="B550" s="78">
        <v>545</v>
      </c>
      <c r="C550" s="19" t="str">
        <f>IFERROR(INDEX(B2B!A:F,MATCH('B2B Pin Table'!B550,B2B!A:A,0),6),"---")</f>
        <v>GND</v>
      </c>
      <c r="D550" s="19" t="str">
        <f>IFERROR(IF((COUNTIF(B2B!A546:K546,H548)&lt;0),"---",INDEX(B2B!A:K,MATCH('B2B Pin Table'!B550,B2B!A:A,0),2)),"---")</f>
        <v>J3</v>
      </c>
      <c r="E550" s="19" t="str">
        <f>IFERROR(IF((COUNTIF(B2B!A546:K546,H548)&lt;0),"---",INDEX(B2B!A:K,MATCH('B2B Pin Table'!B550,B2B!A:A,0),3)),"---")</f>
        <v>B5</v>
      </c>
      <c r="F550" s="19" t="str">
        <f>IFERROR(IF((COUNTIF(B2B!A546:K546,L548)&lt;0),"---",INDEX(B2B!A:K,MATCH('B2B Pin Table'!B550,B2B!A:A,0),4)),"---")</f>
        <v>J3</v>
      </c>
      <c r="G550" s="19" t="str">
        <f>IFERROR(IF((COUNTIF(B2B!A546:K546,L548)&lt;0),"---",INDEX(B2B!A:K,MATCH('B2B Pin Table'!B550,B2B!A:A,0),5)),"---")</f>
        <v>B5</v>
      </c>
      <c r="H550" s="59" t="str">
        <f>IFERROR(IF(VLOOKUP($D550&amp;"-"&amp;$E550,IF($H$4="TEB0187_REV01",CALC_CONN_TEB0187_REV01!$F:$I),4,0)="--","---",IF($H$4="TEB0187_REV01",CALC_CONN_TEB0187_REV01!$G550&amp; " --&gt; " &amp;CALC_CONN_TEB0187_REV01!$I550&amp; " --&gt; ")),"---")</f>
        <v>---</v>
      </c>
      <c r="I550" s="19" t="str">
        <f>IFERROR(IF(VLOOKUP($D550&amp;"-"&amp;$E550,IF($H$4="TEB0187_REV01",CALC_CONN_TEB0187_REV01!$F:$H),3,0)="--",VLOOKUP($D550&amp;"-"&amp;$E550,IF($H$4="TEB0187_REV01",CALC_CONN_TEB0187_REV01!$F:$H),2,0),VLOOKUP($D550&amp;"-"&amp;$E550,IF($H$4="TEB0187_REV01",CALC_CONN_TEB0187_REV01!$F:$H),3,0)),"---")</f>
        <v>---</v>
      </c>
      <c r="J550" s="19" t="str">
        <f>IFERROR(VLOOKUP(I550,IF($H$4="TEB0187_REV01",RAW_c_TEB0187_REV01!$AE:$AM),9,0),"---")</f>
        <v>---</v>
      </c>
      <c r="K550" s="19" t="str">
        <f>IFERROR(VLOOKUP(D550&amp;"-"&amp;E550,IF($H$4="TEB0187_REV01",RAW_c_TEB0187_REV01!$AD:$AK,"???"),6,0),"---")</f>
        <v>---</v>
      </c>
      <c r="L550" s="19" t="str">
        <f>IFERROR(VLOOKUP(D550&amp;"-"&amp;E550,IF($H$4="TEB0187_REV01",RAW_c_TEB0187_REV01!$AD:$AL,"???"),9,0),"---")</f>
        <v>---</v>
      </c>
      <c r="M550" s="19" t="str">
        <f>IFERROR(IF(VLOOKUP($F550&amp;"-"&amp;$G550,IF($M$4="TEI0187_REV01",RAW_m_TEI0187_REV01!$F:$AU),43,0)="--","---",IF($M$4="TEI0187_REV01",RAW_m_TEI0187_REV01!$AT550&amp; " --&gt; " &amp;RAW_m_TEI0187_REV01!$AU550&amp; " --&gt; ")),"---")</f>
        <v>---</v>
      </c>
      <c r="N550" s="19" t="str">
        <f>IFERROR(VLOOKUP(F550&amp;"-"&amp;G550,IF($M$4="TEI0187_REV01",RAW_m_TEI0187_REV01!$AD:$AJ),7,0),"---")</f>
        <v>---</v>
      </c>
      <c r="O550" s="19" t="str">
        <f>IFERROR(VLOOKUP(N550,IF($M$4="TEI0187_REV01",RAW_m_TEI0187_REV01!$AJ:$AK),2,0),"---")</f>
        <v>---</v>
      </c>
      <c r="P550" s="19" t="str">
        <f>IFERROR(VLOOKUP(F550&amp;"-"&amp;G550,IF($M$4="TEI0187_REV01",RAW_m_TEI0187_REV01!$AD:$AG),3,0),"---")</f>
        <v>---</v>
      </c>
      <c r="Q550" s="19" t="str">
        <f>IFERROR(VLOOKUP(N550,IF($M$4="TEI0187_REV01",RAW_m_TEI0187_REV01!$AE:$AH),4,0),"---")</f>
        <v>---</v>
      </c>
      <c r="R550" s="19" t="str">
        <f>IFERROR(VLOOKUP(F550&amp;"-"&amp;G550,IF($M$4="TEI0187_REV01",RAW_m_TEI0187_REV01!$AD:$AG),4,0),"---")</f>
        <v>---</v>
      </c>
    </row>
    <row r="551" spans="2:18" x14ac:dyDescent="0.25">
      <c r="B551" s="78">
        <v>546</v>
      </c>
      <c r="C551" s="19" t="str">
        <f>IFERROR(INDEX(B2B!A:F,MATCH('B2B Pin Table'!B551,B2B!A:A,0),6),"---")</f>
        <v>IO</v>
      </c>
      <c r="D551" s="19" t="str">
        <f>IFERROR(IF((COUNTIF(B2B!A547:K547,H549)&lt;0),"---",INDEX(B2B!A:K,MATCH('B2B Pin Table'!B551,B2B!A:A,0),2)),"---")</f>
        <v>J3</v>
      </c>
      <c r="E551" s="19" t="str">
        <f>IFERROR(IF((COUNTIF(B2B!A547:K547,H549)&lt;0),"---",INDEX(B2B!A:K,MATCH('B2B Pin Table'!B551,B2B!A:A,0),3)),"---")</f>
        <v>B6</v>
      </c>
      <c r="F551" s="19" t="str">
        <f>IFERROR(IF((COUNTIF(B2B!A547:K547,L549)&lt;0),"---",INDEX(B2B!A:K,MATCH('B2B Pin Table'!B551,B2B!A:A,0),4)),"---")</f>
        <v>J3</v>
      </c>
      <c r="G551" s="19" t="str">
        <f>IFERROR(IF((COUNTIF(B2B!A547:K547,L549)&lt;0),"---",INDEX(B2B!A:K,MATCH('B2B Pin Table'!B551,B2B!A:A,0),5)),"---")</f>
        <v>B6</v>
      </c>
      <c r="H551" s="59" t="str">
        <f>IFERROR(IF(VLOOKUP($D551&amp;"-"&amp;$E551,IF($H$4="TEB0187_REV01",CALC_CONN_TEB0187_REV01!$F:$I),4,0)="--","---",IF($H$4="TEB0187_REV01",CALC_CONN_TEB0187_REV01!$G551&amp; " --&gt; " &amp;CALC_CONN_TEB0187_REV01!$I551&amp; " --&gt; ")),"---")</f>
        <v>---</v>
      </c>
      <c r="I551" s="19" t="str">
        <f>IFERROR(IF(VLOOKUP($D551&amp;"-"&amp;$E551,IF($H$4="TEB0187_REV01",CALC_CONN_TEB0187_REV01!$F:$H),3,0)="--",VLOOKUP($D551&amp;"-"&amp;$E551,IF($H$4="TEB0187_REV01",CALC_CONN_TEB0187_REV01!$F:$H),2,0),VLOOKUP($D551&amp;"-"&amp;$E551,IF($H$4="TEB0187_REV01",CALC_CONN_TEB0187_REV01!$F:$H),3,0)),"---")</f>
        <v>---</v>
      </c>
      <c r="J551" s="19" t="str">
        <f>IFERROR(VLOOKUP(I551,IF($H$4="TEB0187_REV01",RAW_c_TEB0187_REV01!$AE:$AM),9,0),"---")</f>
        <v>---</v>
      </c>
      <c r="K551" s="19" t="str">
        <f>IFERROR(VLOOKUP(D551&amp;"-"&amp;E551,IF($H$4="TEB0187_REV01",RAW_c_TEB0187_REV01!$AD:$AK,"???"),6,0),"---")</f>
        <v>---</v>
      </c>
      <c r="L551" s="19" t="str">
        <f>IFERROR(VLOOKUP(D551&amp;"-"&amp;E551,IF($H$4="TEB0187_REV01",RAW_c_TEB0187_REV01!$AD:$AL,"???"),9,0),"---")</f>
        <v>---</v>
      </c>
      <c r="M551" s="19" t="str">
        <f>IFERROR(IF(VLOOKUP($F551&amp;"-"&amp;$G551,IF($M$4="TEI0187_REV01",RAW_m_TEI0187_REV01!$F:$AU),43,0)="--","---",IF($M$4="TEI0187_REV01",RAW_m_TEI0187_REV01!$AT551&amp; " --&gt; " &amp;RAW_m_TEI0187_REV01!$AU551&amp; " --&gt; ")),"---")</f>
        <v>---</v>
      </c>
      <c r="N551" s="19" t="str">
        <f>IFERROR(VLOOKUP(F551&amp;"-"&amp;G551,IF($M$4="TEI0187_REV01",RAW_m_TEI0187_REV01!$AD:$AJ),7,0),"---")</f>
        <v>---</v>
      </c>
      <c r="O551" s="19" t="str">
        <f>IFERROR(VLOOKUP(N551,IF($M$4="TEI0187_REV01",RAW_m_TEI0187_REV01!$AJ:$AK),2,0),"---")</f>
        <v>---</v>
      </c>
      <c r="P551" s="19" t="str">
        <f>IFERROR(VLOOKUP(F551&amp;"-"&amp;G551,IF($M$4="TEI0187_REV01",RAW_m_TEI0187_REV01!$AD:$AG),3,0),"---")</f>
        <v>---</v>
      </c>
      <c r="Q551" s="19" t="str">
        <f>IFERROR(VLOOKUP(N551,IF($M$4="TEI0187_REV01",RAW_m_TEI0187_REV01!$AE:$AH),4,0),"---")</f>
        <v>---</v>
      </c>
      <c r="R551" s="19" t="str">
        <f>IFERROR(VLOOKUP(F551&amp;"-"&amp;G551,IF($M$4="TEI0187_REV01",RAW_m_TEI0187_REV01!$AD:$AG),4,0),"---")</f>
        <v>---</v>
      </c>
    </row>
    <row r="552" spans="2:18" x14ac:dyDescent="0.25">
      <c r="B552" s="78">
        <v>547</v>
      </c>
      <c r="C552" s="19" t="str">
        <f>IFERROR(INDEX(B2B!A:F,MATCH('B2B Pin Table'!B552,B2B!A:A,0),6),"---")</f>
        <v>IO</v>
      </c>
      <c r="D552" s="19" t="str">
        <f>IFERROR(IF((COUNTIF(B2B!A548:K548,H550)&lt;0),"---",INDEX(B2B!A:K,MATCH('B2B Pin Table'!B552,B2B!A:A,0),2)),"---")</f>
        <v>J3</v>
      </c>
      <c r="E552" s="19" t="str">
        <f>IFERROR(IF((COUNTIF(B2B!A548:K548,H550)&lt;0),"---",INDEX(B2B!A:K,MATCH('B2B Pin Table'!B552,B2B!A:A,0),3)),"---")</f>
        <v>B7</v>
      </c>
      <c r="F552" s="19" t="str">
        <f>IFERROR(IF((COUNTIF(B2B!A548:K548,L550)&lt;0),"---",INDEX(B2B!A:K,MATCH('B2B Pin Table'!B552,B2B!A:A,0),4)),"---")</f>
        <v>J3</v>
      </c>
      <c r="G552" s="19" t="str">
        <f>IFERROR(IF((COUNTIF(B2B!A548:K548,L550)&lt;0),"---",INDEX(B2B!A:K,MATCH('B2B Pin Table'!B552,B2B!A:A,0),5)),"---")</f>
        <v>B7</v>
      </c>
      <c r="H552" s="59" t="str">
        <f>IFERROR(IF(VLOOKUP($D552&amp;"-"&amp;$E552,IF($H$4="TEB0187_REV01",CALC_CONN_TEB0187_REV01!$F:$I),4,0)="--","---",IF($H$4="TEB0187_REV01",CALC_CONN_TEB0187_REV01!$G552&amp; " --&gt; " &amp;CALC_CONN_TEB0187_REV01!$I552&amp; " --&gt; ")),"---")</f>
        <v>---</v>
      </c>
      <c r="I552" s="19" t="str">
        <f>IFERROR(IF(VLOOKUP($D552&amp;"-"&amp;$E552,IF($H$4="TEB0187_REV01",CALC_CONN_TEB0187_REV01!$F:$H),3,0)="--",VLOOKUP($D552&amp;"-"&amp;$E552,IF($H$4="TEB0187_REV01",CALC_CONN_TEB0187_REV01!$F:$H),2,0),VLOOKUP($D552&amp;"-"&amp;$E552,IF($H$4="TEB0187_REV01",CALC_CONN_TEB0187_REV01!$F:$H),3,0)),"---")</f>
        <v>---</v>
      </c>
      <c r="J552" s="19" t="str">
        <f>IFERROR(VLOOKUP(I552,IF($H$4="TEB0187_REV01",RAW_c_TEB0187_REV01!$AE:$AM),9,0),"---")</f>
        <v>---</v>
      </c>
      <c r="K552" s="19" t="str">
        <f>IFERROR(VLOOKUP(D552&amp;"-"&amp;E552,IF($H$4="TEB0187_REV01",RAW_c_TEB0187_REV01!$AD:$AK,"???"),6,0),"---")</f>
        <v>---</v>
      </c>
      <c r="L552" s="19" t="str">
        <f>IFERROR(VLOOKUP(D552&amp;"-"&amp;E552,IF($H$4="TEB0187_REV01",RAW_c_TEB0187_REV01!$AD:$AL,"???"),9,0),"---")</f>
        <v>---</v>
      </c>
      <c r="M552" s="19" t="str">
        <f>IFERROR(IF(VLOOKUP($F552&amp;"-"&amp;$G552,IF($M$4="TEI0187_REV01",RAW_m_TEI0187_REV01!$F:$AU),43,0)="--","---",IF($M$4="TEI0187_REV01",RAW_m_TEI0187_REV01!$AT552&amp; " --&gt; " &amp;RAW_m_TEI0187_REV01!$AU552&amp; " --&gt; ")),"---")</f>
        <v>---</v>
      </c>
      <c r="N552" s="19" t="str">
        <f>IFERROR(VLOOKUP(F552&amp;"-"&amp;G552,IF($M$4="TEI0187_REV01",RAW_m_TEI0187_REV01!$AD:$AJ),7,0),"---")</f>
        <v>---</v>
      </c>
      <c r="O552" s="19" t="str">
        <f>IFERROR(VLOOKUP(N552,IF($M$4="TEI0187_REV01",RAW_m_TEI0187_REV01!$AJ:$AK),2,0),"---")</f>
        <v>---</v>
      </c>
      <c r="P552" s="19" t="str">
        <f>IFERROR(VLOOKUP(F552&amp;"-"&amp;G552,IF($M$4="TEI0187_REV01",RAW_m_TEI0187_REV01!$AD:$AG),3,0),"---")</f>
        <v>---</v>
      </c>
      <c r="Q552" s="19" t="str">
        <f>IFERROR(VLOOKUP(N552,IF($M$4="TEI0187_REV01",RAW_m_TEI0187_REV01!$AE:$AH),4,0),"---")</f>
        <v>---</v>
      </c>
      <c r="R552" s="19" t="str">
        <f>IFERROR(VLOOKUP(F552&amp;"-"&amp;G552,IF($M$4="TEI0187_REV01",RAW_m_TEI0187_REV01!$AD:$AG),4,0),"---")</f>
        <v>---</v>
      </c>
    </row>
    <row r="553" spans="2:18" x14ac:dyDescent="0.25">
      <c r="B553" s="78">
        <v>548</v>
      </c>
      <c r="C553" s="19" t="str">
        <f>IFERROR(INDEX(B2B!A:F,MATCH('B2B Pin Table'!B553,B2B!A:A,0),6),"---")</f>
        <v>GND</v>
      </c>
      <c r="D553" s="19" t="str">
        <f>IFERROR(IF((COUNTIF(B2B!A549:K549,H551)&lt;0),"---",INDEX(B2B!A:K,MATCH('B2B Pin Table'!B553,B2B!A:A,0),2)),"---")</f>
        <v>J3</v>
      </c>
      <c r="E553" s="19" t="str">
        <f>IFERROR(IF((COUNTIF(B2B!A549:K549,H551)&lt;0),"---",INDEX(B2B!A:K,MATCH('B2B Pin Table'!B553,B2B!A:A,0),3)),"---")</f>
        <v>B8</v>
      </c>
      <c r="F553" s="19" t="str">
        <f>IFERROR(IF((COUNTIF(B2B!A549:K549,L551)&lt;0),"---",INDEX(B2B!A:K,MATCH('B2B Pin Table'!B553,B2B!A:A,0),4)),"---")</f>
        <v>J3</v>
      </c>
      <c r="G553" s="19" t="str">
        <f>IFERROR(IF((COUNTIF(B2B!A549:K549,L551)&lt;0),"---",INDEX(B2B!A:K,MATCH('B2B Pin Table'!B553,B2B!A:A,0),5)),"---")</f>
        <v>B8</v>
      </c>
      <c r="H553" s="59" t="str">
        <f>IFERROR(IF(VLOOKUP($D553&amp;"-"&amp;$E553,IF($H$4="TEB0187_REV01",CALC_CONN_TEB0187_REV01!$F:$I),4,0)="--","---",IF($H$4="TEB0187_REV01",CALC_CONN_TEB0187_REV01!$G553&amp; " --&gt; " &amp;CALC_CONN_TEB0187_REV01!$I553&amp; " --&gt; ")),"---")</f>
        <v>---</v>
      </c>
      <c r="I553" s="19" t="str">
        <f>IFERROR(IF(VLOOKUP($D553&amp;"-"&amp;$E553,IF($H$4="TEB0187_REV01",CALC_CONN_TEB0187_REV01!$F:$H),3,0)="--",VLOOKUP($D553&amp;"-"&amp;$E553,IF($H$4="TEB0187_REV01",CALC_CONN_TEB0187_REV01!$F:$H),2,0),VLOOKUP($D553&amp;"-"&amp;$E553,IF($H$4="TEB0187_REV01",CALC_CONN_TEB0187_REV01!$F:$H),3,0)),"---")</f>
        <v>---</v>
      </c>
      <c r="J553" s="19" t="str">
        <f>IFERROR(VLOOKUP(I553,IF($H$4="TEB0187_REV01",RAW_c_TEB0187_REV01!$AE:$AM),9,0),"---")</f>
        <v>---</v>
      </c>
      <c r="K553" s="19" t="str">
        <f>IFERROR(VLOOKUP(D553&amp;"-"&amp;E553,IF($H$4="TEB0187_REV01",RAW_c_TEB0187_REV01!$AD:$AK,"???"),6,0),"---")</f>
        <v>---</v>
      </c>
      <c r="L553" s="19" t="str">
        <f>IFERROR(VLOOKUP(D553&amp;"-"&amp;E553,IF($H$4="TEB0187_REV01",RAW_c_TEB0187_REV01!$AD:$AL,"???"),9,0),"---")</f>
        <v>---</v>
      </c>
      <c r="M553" s="19" t="str">
        <f>IFERROR(IF(VLOOKUP($F553&amp;"-"&amp;$G553,IF($M$4="TEI0187_REV01",RAW_m_TEI0187_REV01!$F:$AU),43,0)="--","---",IF($M$4="TEI0187_REV01",RAW_m_TEI0187_REV01!$AT553&amp; " --&gt; " &amp;RAW_m_TEI0187_REV01!$AU553&amp; " --&gt; ")),"---")</f>
        <v>---</v>
      </c>
      <c r="N553" s="19" t="str">
        <f>IFERROR(VLOOKUP(F553&amp;"-"&amp;G553,IF($M$4="TEI0187_REV01",RAW_m_TEI0187_REV01!$AD:$AJ),7,0),"---")</f>
        <v>---</v>
      </c>
      <c r="O553" s="19" t="str">
        <f>IFERROR(VLOOKUP(N553,IF($M$4="TEI0187_REV01",RAW_m_TEI0187_REV01!$AJ:$AK),2,0),"---")</f>
        <v>---</v>
      </c>
      <c r="P553" s="19" t="str">
        <f>IFERROR(VLOOKUP(F553&amp;"-"&amp;G553,IF($M$4="TEI0187_REV01",RAW_m_TEI0187_REV01!$AD:$AG),3,0),"---")</f>
        <v>---</v>
      </c>
      <c r="Q553" s="19" t="str">
        <f>IFERROR(VLOOKUP(N553,IF($M$4="TEI0187_REV01",RAW_m_TEI0187_REV01!$AE:$AH),4,0),"---")</f>
        <v>---</v>
      </c>
      <c r="R553" s="19" t="str">
        <f>IFERROR(VLOOKUP(F553&amp;"-"&amp;G553,IF($M$4="TEI0187_REV01",RAW_m_TEI0187_REV01!$AD:$AG),4,0),"---")</f>
        <v>---</v>
      </c>
    </row>
    <row r="554" spans="2:18" x14ac:dyDescent="0.25">
      <c r="B554" s="78">
        <v>549</v>
      </c>
      <c r="C554" s="19" t="str">
        <f>IFERROR(INDEX(B2B!A:F,MATCH('B2B Pin Table'!B554,B2B!A:A,0),6),"---")</f>
        <v>GND</v>
      </c>
      <c r="D554" s="19" t="str">
        <f>IFERROR(IF((COUNTIF(B2B!A550:K550,H552)&lt;0),"---",INDEX(B2B!A:K,MATCH('B2B Pin Table'!B554,B2B!A:A,0),2)),"---")</f>
        <v>J3</v>
      </c>
      <c r="E554" s="19" t="str">
        <f>IFERROR(IF((COUNTIF(B2B!A550:K550,H552)&lt;0),"---",INDEX(B2B!A:K,MATCH('B2B Pin Table'!B554,B2B!A:A,0),3)),"---")</f>
        <v>B9</v>
      </c>
      <c r="F554" s="19" t="str">
        <f>IFERROR(IF((COUNTIF(B2B!A550:K550,L552)&lt;0),"---",INDEX(B2B!A:K,MATCH('B2B Pin Table'!B554,B2B!A:A,0),4)),"---")</f>
        <v>J3</v>
      </c>
      <c r="G554" s="19" t="str">
        <f>IFERROR(IF((COUNTIF(B2B!A550:K550,L552)&lt;0),"---",INDEX(B2B!A:K,MATCH('B2B Pin Table'!B554,B2B!A:A,0),5)),"---")</f>
        <v>B9</v>
      </c>
      <c r="H554" s="59" t="str">
        <f>IFERROR(IF(VLOOKUP($D554&amp;"-"&amp;$E554,IF($H$4="TEB0187_REV01",CALC_CONN_TEB0187_REV01!$F:$I),4,0)="--","---",IF($H$4="TEB0187_REV01",CALC_CONN_TEB0187_REV01!$G554&amp; " --&gt; " &amp;CALC_CONN_TEB0187_REV01!$I554&amp; " --&gt; ")),"---")</f>
        <v>---</v>
      </c>
      <c r="I554" s="19" t="str">
        <f>IFERROR(IF(VLOOKUP($D554&amp;"-"&amp;$E554,IF($H$4="TEB0187_REV01",CALC_CONN_TEB0187_REV01!$F:$H),3,0)="--",VLOOKUP($D554&amp;"-"&amp;$E554,IF($H$4="TEB0187_REV01",CALC_CONN_TEB0187_REV01!$F:$H),2,0),VLOOKUP($D554&amp;"-"&amp;$E554,IF($H$4="TEB0187_REV01",CALC_CONN_TEB0187_REV01!$F:$H),3,0)),"---")</f>
        <v>---</v>
      </c>
      <c r="J554" s="19" t="str">
        <f>IFERROR(VLOOKUP(I554,IF($H$4="TEB0187_REV01",RAW_c_TEB0187_REV01!$AE:$AM),9,0),"---")</f>
        <v>---</v>
      </c>
      <c r="K554" s="19" t="str">
        <f>IFERROR(VLOOKUP(D554&amp;"-"&amp;E554,IF($H$4="TEB0187_REV01",RAW_c_TEB0187_REV01!$AD:$AK,"???"),6,0),"---")</f>
        <v>---</v>
      </c>
      <c r="L554" s="19" t="str">
        <f>IFERROR(VLOOKUP(D554&amp;"-"&amp;E554,IF($H$4="TEB0187_REV01",RAW_c_TEB0187_REV01!$AD:$AL,"???"),9,0),"---")</f>
        <v>---</v>
      </c>
      <c r="M554" s="19" t="str">
        <f>IFERROR(IF(VLOOKUP($F554&amp;"-"&amp;$G554,IF($M$4="TEI0187_REV01",RAW_m_TEI0187_REV01!$F:$AU),43,0)="--","---",IF($M$4="TEI0187_REV01",RAW_m_TEI0187_REV01!$AT554&amp; " --&gt; " &amp;RAW_m_TEI0187_REV01!$AU554&amp; " --&gt; ")),"---")</f>
        <v>---</v>
      </c>
      <c r="N554" s="19" t="str">
        <f>IFERROR(VLOOKUP(F554&amp;"-"&amp;G554,IF($M$4="TEI0187_REV01",RAW_m_TEI0187_REV01!$AD:$AJ),7,0),"---")</f>
        <v>---</v>
      </c>
      <c r="O554" s="19" t="str">
        <f>IFERROR(VLOOKUP(N554,IF($M$4="TEI0187_REV01",RAW_m_TEI0187_REV01!$AJ:$AK),2,0),"---")</f>
        <v>---</v>
      </c>
      <c r="P554" s="19" t="str">
        <f>IFERROR(VLOOKUP(F554&amp;"-"&amp;G554,IF($M$4="TEI0187_REV01",RAW_m_TEI0187_REV01!$AD:$AG),3,0),"---")</f>
        <v>---</v>
      </c>
      <c r="Q554" s="19" t="str">
        <f>IFERROR(VLOOKUP(N554,IF($M$4="TEI0187_REV01",RAW_m_TEI0187_REV01!$AE:$AH),4,0),"---")</f>
        <v>---</v>
      </c>
      <c r="R554" s="19" t="str">
        <f>IFERROR(VLOOKUP(F554&amp;"-"&amp;G554,IF($M$4="TEI0187_REV01",RAW_m_TEI0187_REV01!$AD:$AG),4,0),"---")</f>
        <v>---</v>
      </c>
    </row>
    <row r="555" spans="2:18" x14ac:dyDescent="0.25">
      <c r="B555" s="78">
        <v>550</v>
      </c>
      <c r="C555" s="19" t="str">
        <f>IFERROR(INDEX(B2B!A:F,MATCH('B2B Pin Table'!B555,B2B!A:A,0),6),"---")</f>
        <v>IO</v>
      </c>
      <c r="D555" s="19" t="str">
        <f>IFERROR(IF((COUNTIF(B2B!A551:K551,H553)&lt;0),"---",INDEX(B2B!A:K,MATCH('B2B Pin Table'!B555,B2B!A:A,0),2)),"---")</f>
        <v>J3</v>
      </c>
      <c r="E555" s="19" t="str">
        <f>IFERROR(IF((COUNTIF(B2B!A551:K551,H553)&lt;0),"---",INDEX(B2B!A:K,MATCH('B2B Pin Table'!B555,B2B!A:A,0),3)),"---")</f>
        <v>B10</v>
      </c>
      <c r="F555" s="19" t="str">
        <f>IFERROR(IF((COUNTIF(B2B!A551:K551,L553)&lt;0),"---",INDEX(B2B!A:K,MATCH('B2B Pin Table'!B555,B2B!A:A,0),4)),"---")</f>
        <v>J3</v>
      </c>
      <c r="G555" s="19" t="str">
        <f>IFERROR(IF((COUNTIF(B2B!A551:K551,L553)&lt;0),"---",INDEX(B2B!A:K,MATCH('B2B Pin Table'!B555,B2B!A:A,0),5)),"---")</f>
        <v>B10</v>
      </c>
      <c r="H555" s="59" t="str">
        <f>IFERROR(IF(VLOOKUP($D555&amp;"-"&amp;$E555,IF($H$4="TEB0187_REV01",CALC_CONN_TEB0187_REV01!$F:$I),4,0)="--","---",IF($H$4="TEB0187_REV01",CALC_CONN_TEB0187_REV01!$G555&amp; " --&gt; " &amp;CALC_CONN_TEB0187_REV01!$I555&amp; " --&gt; ")),"---")</f>
        <v>---</v>
      </c>
      <c r="I555" s="19" t="str">
        <f>IFERROR(IF(VLOOKUP($D555&amp;"-"&amp;$E555,IF($H$4="TEB0187_REV01",CALC_CONN_TEB0187_REV01!$F:$H),3,0)="--",VLOOKUP($D555&amp;"-"&amp;$E555,IF($H$4="TEB0187_REV01",CALC_CONN_TEB0187_REV01!$F:$H),2,0),VLOOKUP($D555&amp;"-"&amp;$E555,IF($H$4="TEB0187_REV01",CALC_CONN_TEB0187_REV01!$F:$H),3,0)),"---")</f>
        <v>---</v>
      </c>
      <c r="J555" s="19" t="str">
        <f>IFERROR(VLOOKUP(I555,IF($H$4="TEB0187_REV01",RAW_c_TEB0187_REV01!$AE:$AM),9,0),"---")</f>
        <v>---</v>
      </c>
      <c r="K555" s="19" t="str">
        <f>IFERROR(VLOOKUP(D555&amp;"-"&amp;E555,IF($H$4="TEB0187_REV01",RAW_c_TEB0187_REV01!$AD:$AK,"???"),6,0),"---")</f>
        <v>---</v>
      </c>
      <c r="L555" s="19" t="str">
        <f>IFERROR(VLOOKUP(D555&amp;"-"&amp;E555,IF($H$4="TEB0187_REV01",RAW_c_TEB0187_REV01!$AD:$AL,"???"),9,0),"---")</f>
        <v>---</v>
      </c>
      <c r="M555" s="19" t="str">
        <f>IFERROR(IF(VLOOKUP($F555&amp;"-"&amp;$G555,IF($M$4="TEI0187_REV01",RAW_m_TEI0187_REV01!$F:$AU),43,0)="--","---",IF($M$4="TEI0187_REV01",RAW_m_TEI0187_REV01!$AT555&amp; " --&gt; " &amp;RAW_m_TEI0187_REV01!$AU555&amp; " --&gt; ")),"---")</f>
        <v>---</v>
      </c>
      <c r="N555" s="19" t="str">
        <f>IFERROR(VLOOKUP(F555&amp;"-"&amp;G555,IF($M$4="TEI0187_REV01",RAW_m_TEI0187_REV01!$AD:$AJ),7,0),"---")</f>
        <v>---</v>
      </c>
      <c r="O555" s="19" t="str">
        <f>IFERROR(VLOOKUP(N555,IF($M$4="TEI0187_REV01",RAW_m_TEI0187_REV01!$AJ:$AK),2,0),"---")</f>
        <v>---</v>
      </c>
      <c r="P555" s="19" t="str">
        <f>IFERROR(VLOOKUP(F555&amp;"-"&amp;G555,IF($M$4="TEI0187_REV01",RAW_m_TEI0187_REV01!$AD:$AG),3,0),"---")</f>
        <v>---</v>
      </c>
      <c r="Q555" s="19" t="str">
        <f>IFERROR(VLOOKUP(N555,IF($M$4="TEI0187_REV01",RAW_m_TEI0187_REV01!$AE:$AH),4,0),"---")</f>
        <v>---</v>
      </c>
      <c r="R555" s="19" t="str">
        <f>IFERROR(VLOOKUP(F555&amp;"-"&amp;G555,IF($M$4="TEI0187_REV01",RAW_m_TEI0187_REV01!$AD:$AG),4,0),"---")</f>
        <v>---</v>
      </c>
    </row>
    <row r="556" spans="2:18" x14ac:dyDescent="0.25">
      <c r="B556" s="78">
        <v>551</v>
      </c>
      <c r="C556" s="19" t="str">
        <f>IFERROR(INDEX(B2B!A:F,MATCH('B2B Pin Table'!B556,B2B!A:A,0),6),"---")</f>
        <v>IO</v>
      </c>
      <c r="D556" s="19" t="str">
        <f>IFERROR(IF((COUNTIF(B2B!A552:K552,H554)&lt;0),"---",INDEX(B2B!A:K,MATCH('B2B Pin Table'!B556,B2B!A:A,0),2)),"---")</f>
        <v>J3</v>
      </c>
      <c r="E556" s="19" t="str">
        <f>IFERROR(IF((COUNTIF(B2B!A552:K552,H554)&lt;0),"---",INDEX(B2B!A:K,MATCH('B2B Pin Table'!B556,B2B!A:A,0),3)),"---")</f>
        <v>B11</v>
      </c>
      <c r="F556" s="19" t="str">
        <f>IFERROR(IF((COUNTIF(B2B!A552:K552,L554)&lt;0),"---",INDEX(B2B!A:K,MATCH('B2B Pin Table'!B556,B2B!A:A,0),4)),"---")</f>
        <v>J3</v>
      </c>
      <c r="G556" s="19" t="str">
        <f>IFERROR(IF((COUNTIF(B2B!A552:K552,L554)&lt;0),"---",INDEX(B2B!A:K,MATCH('B2B Pin Table'!B556,B2B!A:A,0),5)),"---")</f>
        <v>B11</v>
      </c>
      <c r="H556" s="59" t="str">
        <f>IFERROR(IF(VLOOKUP($D556&amp;"-"&amp;$E556,IF($H$4="TEB0187_REV01",CALC_CONN_TEB0187_REV01!$F:$I),4,0)="--","---",IF($H$4="TEB0187_REV01",CALC_CONN_TEB0187_REV01!$G556&amp; " --&gt; " &amp;CALC_CONN_TEB0187_REV01!$I556&amp; " --&gt; ")),"---")</f>
        <v>---</v>
      </c>
      <c r="I556" s="19" t="str">
        <f>IFERROR(IF(VLOOKUP($D556&amp;"-"&amp;$E556,IF($H$4="TEB0187_REV01",CALC_CONN_TEB0187_REV01!$F:$H),3,0)="--",VLOOKUP($D556&amp;"-"&amp;$E556,IF($H$4="TEB0187_REV01",CALC_CONN_TEB0187_REV01!$F:$H),2,0),VLOOKUP($D556&amp;"-"&amp;$E556,IF($H$4="TEB0187_REV01",CALC_CONN_TEB0187_REV01!$F:$H),3,0)),"---")</f>
        <v>---</v>
      </c>
      <c r="J556" s="19" t="str">
        <f>IFERROR(VLOOKUP(I556,IF($H$4="TEB0187_REV01",RAW_c_TEB0187_REV01!$AE:$AM),9,0),"---")</f>
        <v>---</v>
      </c>
      <c r="K556" s="19" t="str">
        <f>IFERROR(VLOOKUP(D556&amp;"-"&amp;E556,IF($H$4="TEB0187_REV01",RAW_c_TEB0187_REV01!$AD:$AK,"???"),6,0),"---")</f>
        <v>---</v>
      </c>
      <c r="L556" s="19" t="str">
        <f>IFERROR(VLOOKUP(D556&amp;"-"&amp;E556,IF($H$4="TEB0187_REV01",RAW_c_TEB0187_REV01!$AD:$AL,"???"),9,0),"---")</f>
        <v>---</v>
      </c>
      <c r="M556" s="19" t="str">
        <f>IFERROR(IF(VLOOKUP($F556&amp;"-"&amp;$G556,IF($M$4="TEI0187_REV01",RAW_m_TEI0187_REV01!$F:$AU),43,0)="--","---",IF($M$4="TEI0187_REV01",RAW_m_TEI0187_REV01!$AT556&amp; " --&gt; " &amp;RAW_m_TEI0187_REV01!$AU556&amp; " --&gt; ")),"---")</f>
        <v>---</v>
      </c>
      <c r="N556" s="19" t="str">
        <f>IFERROR(VLOOKUP(F556&amp;"-"&amp;G556,IF($M$4="TEI0187_REV01",RAW_m_TEI0187_REV01!$AD:$AJ),7,0),"---")</f>
        <v>---</v>
      </c>
      <c r="O556" s="19" t="str">
        <f>IFERROR(VLOOKUP(N556,IF($M$4="TEI0187_REV01",RAW_m_TEI0187_REV01!$AJ:$AK),2,0),"---")</f>
        <v>---</v>
      </c>
      <c r="P556" s="19" t="str">
        <f>IFERROR(VLOOKUP(F556&amp;"-"&amp;G556,IF($M$4="TEI0187_REV01",RAW_m_TEI0187_REV01!$AD:$AG),3,0),"---")</f>
        <v>---</v>
      </c>
      <c r="Q556" s="19" t="str">
        <f>IFERROR(VLOOKUP(N556,IF($M$4="TEI0187_REV01",RAW_m_TEI0187_REV01!$AE:$AH),4,0),"---")</f>
        <v>---</v>
      </c>
      <c r="R556" s="19" t="str">
        <f>IFERROR(VLOOKUP(F556&amp;"-"&amp;G556,IF($M$4="TEI0187_REV01",RAW_m_TEI0187_REV01!$AD:$AG),4,0),"---")</f>
        <v>---</v>
      </c>
    </row>
    <row r="557" spans="2:18" x14ac:dyDescent="0.25">
      <c r="B557" s="78">
        <v>552</v>
      </c>
      <c r="C557" s="19" t="str">
        <f>IFERROR(INDEX(B2B!A:F,MATCH('B2B Pin Table'!B557,B2B!A:A,0),6),"---")</f>
        <v>GND</v>
      </c>
      <c r="D557" s="19" t="str">
        <f>IFERROR(IF((COUNTIF(B2B!A553:K553,H555)&lt;0),"---",INDEX(B2B!A:K,MATCH('B2B Pin Table'!B557,B2B!A:A,0),2)),"---")</f>
        <v>J3</v>
      </c>
      <c r="E557" s="19" t="str">
        <f>IFERROR(IF((COUNTIF(B2B!A553:K553,H555)&lt;0),"---",INDEX(B2B!A:K,MATCH('B2B Pin Table'!B557,B2B!A:A,0),3)),"---")</f>
        <v>B12</v>
      </c>
      <c r="F557" s="19" t="str">
        <f>IFERROR(IF((COUNTIF(B2B!A553:K553,L555)&lt;0),"---",INDEX(B2B!A:K,MATCH('B2B Pin Table'!B557,B2B!A:A,0),4)),"---")</f>
        <v>J3</v>
      </c>
      <c r="G557" s="19" t="str">
        <f>IFERROR(IF((COUNTIF(B2B!A553:K553,L555)&lt;0),"---",INDEX(B2B!A:K,MATCH('B2B Pin Table'!B557,B2B!A:A,0),5)),"---")</f>
        <v>B12</v>
      </c>
      <c r="H557" s="59" t="str">
        <f>IFERROR(IF(VLOOKUP($D557&amp;"-"&amp;$E557,IF($H$4="TEB0187_REV01",CALC_CONN_TEB0187_REV01!$F:$I),4,0)="--","---",IF($H$4="TEB0187_REV01",CALC_CONN_TEB0187_REV01!$G557&amp; " --&gt; " &amp;CALC_CONN_TEB0187_REV01!$I557&amp; " --&gt; ")),"---")</f>
        <v>---</v>
      </c>
      <c r="I557" s="19" t="str">
        <f>IFERROR(IF(VLOOKUP($D557&amp;"-"&amp;$E557,IF($H$4="TEB0187_REV01",CALC_CONN_TEB0187_REV01!$F:$H),3,0)="--",VLOOKUP($D557&amp;"-"&amp;$E557,IF($H$4="TEB0187_REV01",CALC_CONN_TEB0187_REV01!$F:$H),2,0),VLOOKUP($D557&amp;"-"&amp;$E557,IF($H$4="TEB0187_REV01",CALC_CONN_TEB0187_REV01!$F:$H),3,0)),"---")</f>
        <v>---</v>
      </c>
      <c r="J557" s="19" t="str">
        <f>IFERROR(VLOOKUP(I557,IF($H$4="TEB0187_REV01",RAW_c_TEB0187_REV01!$AE:$AM),9,0),"---")</f>
        <v>---</v>
      </c>
      <c r="K557" s="19" t="str">
        <f>IFERROR(VLOOKUP(D557&amp;"-"&amp;E557,IF($H$4="TEB0187_REV01",RAW_c_TEB0187_REV01!$AD:$AK,"???"),6,0),"---")</f>
        <v>---</v>
      </c>
      <c r="L557" s="19" t="str">
        <f>IFERROR(VLOOKUP(D557&amp;"-"&amp;E557,IF($H$4="TEB0187_REV01",RAW_c_TEB0187_REV01!$AD:$AL,"???"),9,0),"---")</f>
        <v>---</v>
      </c>
      <c r="M557" s="19" t="str">
        <f>IFERROR(IF(VLOOKUP($F557&amp;"-"&amp;$G557,IF($M$4="TEI0187_REV01",RAW_m_TEI0187_REV01!$F:$AU),43,0)="--","---",IF($M$4="TEI0187_REV01",RAW_m_TEI0187_REV01!$AT557&amp; " --&gt; " &amp;RAW_m_TEI0187_REV01!$AU557&amp; " --&gt; ")),"---")</f>
        <v>---</v>
      </c>
      <c r="N557" s="19" t="str">
        <f>IFERROR(VLOOKUP(F557&amp;"-"&amp;G557,IF($M$4="TEI0187_REV01",RAW_m_TEI0187_REV01!$AD:$AJ),7,0),"---")</f>
        <v>---</v>
      </c>
      <c r="O557" s="19" t="str">
        <f>IFERROR(VLOOKUP(N557,IF($M$4="TEI0187_REV01",RAW_m_TEI0187_REV01!$AJ:$AK),2,0),"---")</f>
        <v>---</v>
      </c>
      <c r="P557" s="19" t="str">
        <f>IFERROR(VLOOKUP(F557&amp;"-"&amp;G557,IF($M$4="TEI0187_REV01",RAW_m_TEI0187_REV01!$AD:$AG),3,0),"---")</f>
        <v>---</v>
      </c>
      <c r="Q557" s="19" t="str">
        <f>IFERROR(VLOOKUP(N557,IF($M$4="TEI0187_REV01",RAW_m_TEI0187_REV01!$AE:$AH),4,0),"---")</f>
        <v>---</v>
      </c>
      <c r="R557" s="19" t="str">
        <f>IFERROR(VLOOKUP(F557&amp;"-"&amp;G557,IF($M$4="TEI0187_REV01",RAW_m_TEI0187_REV01!$AD:$AG),4,0),"---")</f>
        <v>---</v>
      </c>
    </row>
    <row r="558" spans="2:18" x14ac:dyDescent="0.25">
      <c r="B558" s="78">
        <v>553</v>
      </c>
      <c r="C558" s="19" t="str">
        <f>IFERROR(INDEX(B2B!A:F,MATCH('B2B Pin Table'!B558,B2B!A:A,0),6),"---")</f>
        <v>GND</v>
      </c>
      <c r="D558" s="19" t="str">
        <f>IFERROR(IF((COUNTIF(B2B!A554:K554,H556)&lt;0),"---",INDEX(B2B!A:K,MATCH('B2B Pin Table'!B558,B2B!A:A,0),2)),"---")</f>
        <v>J3</v>
      </c>
      <c r="E558" s="19" t="str">
        <f>IFERROR(IF((COUNTIF(B2B!A554:K554,H556)&lt;0),"---",INDEX(B2B!A:K,MATCH('B2B Pin Table'!B558,B2B!A:A,0),3)),"---")</f>
        <v>B13</v>
      </c>
      <c r="F558" s="19" t="str">
        <f>IFERROR(IF((COUNTIF(B2B!A554:K554,L556)&lt;0),"---",INDEX(B2B!A:K,MATCH('B2B Pin Table'!B558,B2B!A:A,0),4)),"---")</f>
        <v>J3</v>
      </c>
      <c r="G558" s="19" t="str">
        <f>IFERROR(IF((COUNTIF(B2B!A554:K554,L556)&lt;0),"---",INDEX(B2B!A:K,MATCH('B2B Pin Table'!B558,B2B!A:A,0),5)),"---")</f>
        <v>B13</v>
      </c>
      <c r="H558" s="59" t="str">
        <f>IFERROR(IF(VLOOKUP($D558&amp;"-"&amp;$E558,IF($H$4="TEB0187_REV01",CALC_CONN_TEB0187_REV01!$F:$I),4,0)="--","---",IF($H$4="TEB0187_REV01",CALC_CONN_TEB0187_REV01!$G558&amp; " --&gt; " &amp;CALC_CONN_TEB0187_REV01!$I558&amp; " --&gt; ")),"---")</f>
        <v>---</v>
      </c>
      <c r="I558" s="19" t="str">
        <f>IFERROR(IF(VLOOKUP($D558&amp;"-"&amp;$E558,IF($H$4="TEB0187_REV01",CALC_CONN_TEB0187_REV01!$F:$H),3,0)="--",VLOOKUP($D558&amp;"-"&amp;$E558,IF($H$4="TEB0187_REV01",CALC_CONN_TEB0187_REV01!$F:$H),2,0),VLOOKUP($D558&amp;"-"&amp;$E558,IF($H$4="TEB0187_REV01",CALC_CONN_TEB0187_REV01!$F:$H),3,0)),"---")</f>
        <v>---</v>
      </c>
      <c r="J558" s="19" t="str">
        <f>IFERROR(VLOOKUP(I558,IF($H$4="TEB0187_REV01",RAW_c_TEB0187_REV01!$AE:$AM),9,0),"---")</f>
        <v>---</v>
      </c>
      <c r="K558" s="19" t="str">
        <f>IFERROR(VLOOKUP(D558&amp;"-"&amp;E558,IF($H$4="TEB0187_REV01",RAW_c_TEB0187_REV01!$AD:$AK,"???"),6,0),"---")</f>
        <v>---</v>
      </c>
      <c r="L558" s="19" t="str">
        <f>IFERROR(VLOOKUP(D558&amp;"-"&amp;E558,IF($H$4="TEB0187_REV01",RAW_c_TEB0187_REV01!$AD:$AL,"???"),9,0),"---")</f>
        <v>---</v>
      </c>
      <c r="M558" s="19" t="str">
        <f>IFERROR(IF(VLOOKUP($F558&amp;"-"&amp;$G558,IF($M$4="TEI0187_REV01",RAW_m_TEI0187_REV01!$F:$AU),43,0)="--","---",IF($M$4="TEI0187_REV01",RAW_m_TEI0187_REV01!$AT558&amp; " --&gt; " &amp;RAW_m_TEI0187_REV01!$AU558&amp; " --&gt; ")),"---")</f>
        <v>---</v>
      </c>
      <c r="N558" s="19" t="str">
        <f>IFERROR(VLOOKUP(F558&amp;"-"&amp;G558,IF($M$4="TEI0187_REV01",RAW_m_TEI0187_REV01!$AD:$AJ),7,0),"---")</f>
        <v>---</v>
      </c>
      <c r="O558" s="19" t="str">
        <f>IFERROR(VLOOKUP(N558,IF($M$4="TEI0187_REV01",RAW_m_TEI0187_REV01!$AJ:$AK),2,0),"---")</f>
        <v>---</v>
      </c>
      <c r="P558" s="19" t="str">
        <f>IFERROR(VLOOKUP(F558&amp;"-"&amp;G558,IF($M$4="TEI0187_REV01",RAW_m_TEI0187_REV01!$AD:$AG),3,0),"---")</f>
        <v>---</v>
      </c>
      <c r="Q558" s="19" t="str">
        <f>IFERROR(VLOOKUP(N558,IF($M$4="TEI0187_REV01",RAW_m_TEI0187_REV01!$AE:$AH),4,0),"---")</f>
        <v>---</v>
      </c>
      <c r="R558" s="19" t="str">
        <f>IFERROR(VLOOKUP(F558&amp;"-"&amp;G558,IF($M$4="TEI0187_REV01",RAW_m_TEI0187_REV01!$AD:$AG),4,0),"---")</f>
        <v>---</v>
      </c>
    </row>
    <row r="559" spans="2:18" x14ac:dyDescent="0.25">
      <c r="B559" s="78">
        <v>554</v>
      </c>
      <c r="C559" s="19" t="str">
        <f>IFERROR(INDEX(B2B!A:F,MATCH('B2B Pin Table'!B559,B2B!A:A,0),6),"---")</f>
        <v>IO</v>
      </c>
      <c r="D559" s="19" t="str">
        <f>IFERROR(IF((COUNTIF(B2B!A555:K555,H557)&lt;0),"---",INDEX(B2B!A:K,MATCH('B2B Pin Table'!B559,B2B!A:A,0),2)),"---")</f>
        <v>J3</v>
      </c>
      <c r="E559" s="19" t="str">
        <f>IFERROR(IF((COUNTIF(B2B!A555:K555,H557)&lt;0),"---",INDEX(B2B!A:K,MATCH('B2B Pin Table'!B559,B2B!A:A,0),3)),"---")</f>
        <v>B14</v>
      </c>
      <c r="F559" s="19" t="str">
        <f>IFERROR(IF((COUNTIF(B2B!A555:K555,L557)&lt;0),"---",INDEX(B2B!A:K,MATCH('B2B Pin Table'!B559,B2B!A:A,0),4)),"---")</f>
        <v>J3</v>
      </c>
      <c r="G559" s="19" t="str">
        <f>IFERROR(IF((COUNTIF(B2B!A555:K555,L557)&lt;0),"---",INDEX(B2B!A:K,MATCH('B2B Pin Table'!B559,B2B!A:A,0),5)),"---")</f>
        <v>B14</v>
      </c>
      <c r="H559" s="59" t="str">
        <f>IFERROR(IF(VLOOKUP($D559&amp;"-"&amp;$E559,IF($H$4="TEB0187_REV01",CALC_CONN_TEB0187_REV01!$F:$I),4,0)="--","---",IF($H$4="TEB0187_REV01",CALC_CONN_TEB0187_REV01!$G559&amp; " --&gt; " &amp;CALC_CONN_TEB0187_REV01!$I559&amp; " --&gt; ")),"---")</f>
        <v>---</v>
      </c>
      <c r="I559" s="19" t="str">
        <f>IFERROR(IF(VLOOKUP($D559&amp;"-"&amp;$E559,IF($H$4="TEB0187_REV01",CALC_CONN_TEB0187_REV01!$F:$H),3,0)="--",VLOOKUP($D559&amp;"-"&amp;$E559,IF($H$4="TEB0187_REV01",CALC_CONN_TEB0187_REV01!$F:$H),2,0),VLOOKUP($D559&amp;"-"&amp;$E559,IF($H$4="TEB0187_REV01",CALC_CONN_TEB0187_REV01!$F:$H),3,0)),"---")</f>
        <v>---</v>
      </c>
      <c r="J559" s="19" t="str">
        <f>IFERROR(VLOOKUP(I559,IF($H$4="TEB0187_REV01",RAW_c_TEB0187_REV01!$AE:$AM),9,0),"---")</f>
        <v>---</v>
      </c>
      <c r="K559" s="19" t="str">
        <f>IFERROR(VLOOKUP(D559&amp;"-"&amp;E559,IF($H$4="TEB0187_REV01",RAW_c_TEB0187_REV01!$AD:$AK,"???"),6,0),"---")</f>
        <v>---</v>
      </c>
      <c r="L559" s="19" t="str">
        <f>IFERROR(VLOOKUP(D559&amp;"-"&amp;E559,IF($H$4="TEB0187_REV01",RAW_c_TEB0187_REV01!$AD:$AL,"???"),9,0),"---")</f>
        <v>---</v>
      </c>
      <c r="M559" s="19" t="str">
        <f>IFERROR(IF(VLOOKUP($F559&amp;"-"&amp;$G559,IF($M$4="TEI0187_REV01",RAW_m_TEI0187_REV01!$F:$AU),43,0)="--","---",IF($M$4="TEI0187_REV01",RAW_m_TEI0187_REV01!$AT559&amp; " --&gt; " &amp;RAW_m_TEI0187_REV01!$AU559&amp; " --&gt; ")),"---")</f>
        <v>---</v>
      </c>
      <c r="N559" s="19" t="str">
        <f>IFERROR(VLOOKUP(F559&amp;"-"&amp;G559,IF($M$4="TEI0187_REV01",RAW_m_TEI0187_REV01!$AD:$AJ),7,0),"---")</f>
        <v>---</v>
      </c>
      <c r="O559" s="19" t="str">
        <f>IFERROR(VLOOKUP(N559,IF($M$4="TEI0187_REV01",RAW_m_TEI0187_REV01!$AJ:$AK),2,0),"---")</f>
        <v>---</v>
      </c>
      <c r="P559" s="19" t="str">
        <f>IFERROR(VLOOKUP(F559&amp;"-"&amp;G559,IF($M$4="TEI0187_REV01",RAW_m_TEI0187_REV01!$AD:$AG),3,0),"---")</f>
        <v>---</v>
      </c>
      <c r="Q559" s="19" t="str">
        <f>IFERROR(VLOOKUP(N559,IF($M$4="TEI0187_REV01",RAW_m_TEI0187_REV01!$AE:$AH),4,0),"---")</f>
        <v>---</v>
      </c>
      <c r="R559" s="19" t="str">
        <f>IFERROR(VLOOKUP(F559&amp;"-"&amp;G559,IF($M$4="TEI0187_REV01",RAW_m_TEI0187_REV01!$AD:$AG),4,0),"---")</f>
        <v>---</v>
      </c>
    </row>
    <row r="560" spans="2:18" x14ac:dyDescent="0.25">
      <c r="B560" s="78">
        <v>555</v>
      </c>
      <c r="C560" s="19" t="str">
        <f>IFERROR(INDEX(B2B!A:F,MATCH('B2B Pin Table'!B560,B2B!A:A,0),6),"---")</f>
        <v>IO</v>
      </c>
      <c r="D560" s="19" t="str">
        <f>IFERROR(IF((COUNTIF(B2B!A556:K556,H558)&lt;0),"---",INDEX(B2B!A:K,MATCH('B2B Pin Table'!B560,B2B!A:A,0),2)),"---")</f>
        <v>J3</v>
      </c>
      <c r="E560" s="19" t="str">
        <f>IFERROR(IF((COUNTIF(B2B!A556:K556,H558)&lt;0),"---",INDEX(B2B!A:K,MATCH('B2B Pin Table'!B560,B2B!A:A,0),3)),"---")</f>
        <v>B15</v>
      </c>
      <c r="F560" s="19" t="str">
        <f>IFERROR(IF((COUNTIF(B2B!A556:K556,L558)&lt;0),"---",INDEX(B2B!A:K,MATCH('B2B Pin Table'!B560,B2B!A:A,0),4)),"---")</f>
        <v>J3</v>
      </c>
      <c r="G560" s="19" t="str">
        <f>IFERROR(IF((COUNTIF(B2B!A556:K556,L558)&lt;0),"---",INDEX(B2B!A:K,MATCH('B2B Pin Table'!B560,B2B!A:A,0),5)),"---")</f>
        <v>B15</v>
      </c>
      <c r="H560" s="59" t="str">
        <f>IFERROR(IF(VLOOKUP($D560&amp;"-"&amp;$E560,IF($H$4="TEB0187_REV01",CALC_CONN_TEB0187_REV01!$F:$I),4,0)="--","---",IF($H$4="TEB0187_REV01",CALC_CONN_TEB0187_REV01!$G560&amp; " --&gt; " &amp;CALC_CONN_TEB0187_REV01!$I560&amp; " --&gt; ")),"---")</f>
        <v>---</v>
      </c>
      <c r="I560" s="19" t="str">
        <f>IFERROR(IF(VLOOKUP($D560&amp;"-"&amp;$E560,IF($H$4="TEB0187_REV01",CALC_CONN_TEB0187_REV01!$F:$H),3,0)="--",VLOOKUP($D560&amp;"-"&amp;$E560,IF($H$4="TEB0187_REV01",CALC_CONN_TEB0187_REV01!$F:$H),2,0),VLOOKUP($D560&amp;"-"&amp;$E560,IF($H$4="TEB0187_REV01",CALC_CONN_TEB0187_REV01!$F:$H),3,0)),"---")</f>
        <v>---</v>
      </c>
      <c r="J560" s="19" t="str">
        <f>IFERROR(VLOOKUP(I560,IF($H$4="TEB0187_REV01",RAW_c_TEB0187_REV01!$AE:$AM),9,0),"---")</f>
        <v>---</v>
      </c>
      <c r="K560" s="19" t="str">
        <f>IFERROR(VLOOKUP(D560&amp;"-"&amp;E560,IF($H$4="TEB0187_REV01",RAW_c_TEB0187_REV01!$AD:$AK,"???"),6,0),"---")</f>
        <v>---</v>
      </c>
      <c r="L560" s="19" t="str">
        <f>IFERROR(VLOOKUP(D560&amp;"-"&amp;E560,IF($H$4="TEB0187_REV01",RAW_c_TEB0187_REV01!$AD:$AL,"???"),9,0),"---")</f>
        <v>---</v>
      </c>
      <c r="M560" s="19" t="str">
        <f>IFERROR(IF(VLOOKUP($F560&amp;"-"&amp;$G560,IF($M$4="TEI0187_REV01",RAW_m_TEI0187_REV01!$F:$AU),43,0)="--","---",IF($M$4="TEI0187_REV01",RAW_m_TEI0187_REV01!$AT560&amp; " --&gt; " &amp;RAW_m_TEI0187_REV01!$AU560&amp; " --&gt; ")),"---")</f>
        <v>---</v>
      </c>
      <c r="N560" s="19" t="str">
        <f>IFERROR(VLOOKUP(F560&amp;"-"&amp;G560,IF($M$4="TEI0187_REV01",RAW_m_TEI0187_REV01!$AD:$AJ),7,0),"---")</f>
        <v>---</v>
      </c>
      <c r="O560" s="19" t="str">
        <f>IFERROR(VLOOKUP(N560,IF($M$4="TEI0187_REV01",RAW_m_TEI0187_REV01!$AJ:$AK),2,0),"---")</f>
        <v>---</v>
      </c>
      <c r="P560" s="19" t="str">
        <f>IFERROR(VLOOKUP(F560&amp;"-"&amp;G560,IF($M$4="TEI0187_REV01",RAW_m_TEI0187_REV01!$AD:$AG),3,0),"---")</f>
        <v>---</v>
      </c>
      <c r="Q560" s="19" t="str">
        <f>IFERROR(VLOOKUP(N560,IF($M$4="TEI0187_REV01",RAW_m_TEI0187_REV01!$AE:$AH),4,0),"---")</f>
        <v>---</v>
      </c>
      <c r="R560" s="19" t="str">
        <f>IFERROR(VLOOKUP(F560&amp;"-"&amp;G560,IF($M$4="TEI0187_REV01",RAW_m_TEI0187_REV01!$AD:$AG),4,0),"---")</f>
        <v>---</v>
      </c>
    </row>
    <row r="561" spans="2:18" x14ac:dyDescent="0.25">
      <c r="B561" s="78">
        <v>556</v>
      </c>
      <c r="C561" s="19" t="str">
        <f>IFERROR(INDEX(B2B!A:F,MATCH('B2B Pin Table'!B561,B2B!A:A,0),6),"---")</f>
        <v>GND</v>
      </c>
      <c r="D561" s="19" t="str">
        <f>IFERROR(IF((COUNTIF(B2B!A557:K557,H559)&lt;0),"---",INDEX(B2B!A:K,MATCH('B2B Pin Table'!B561,B2B!A:A,0),2)),"---")</f>
        <v>J3</v>
      </c>
      <c r="E561" s="19" t="str">
        <f>IFERROR(IF((COUNTIF(B2B!A557:K557,H559)&lt;0),"---",INDEX(B2B!A:K,MATCH('B2B Pin Table'!B561,B2B!A:A,0),3)),"---")</f>
        <v>B16</v>
      </c>
      <c r="F561" s="19" t="str">
        <f>IFERROR(IF((COUNTIF(B2B!A557:K557,L559)&lt;0),"---",INDEX(B2B!A:K,MATCH('B2B Pin Table'!B561,B2B!A:A,0),4)),"---")</f>
        <v>J3</v>
      </c>
      <c r="G561" s="19" t="str">
        <f>IFERROR(IF((COUNTIF(B2B!A557:K557,L559)&lt;0),"---",INDEX(B2B!A:K,MATCH('B2B Pin Table'!B561,B2B!A:A,0),5)),"---")</f>
        <v>B16</v>
      </c>
      <c r="H561" s="59" t="str">
        <f>IFERROR(IF(VLOOKUP($D561&amp;"-"&amp;$E561,IF($H$4="TEB0187_REV01",CALC_CONN_TEB0187_REV01!$F:$I),4,0)="--","---",IF($H$4="TEB0187_REV01",CALC_CONN_TEB0187_REV01!$G561&amp; " --&gt; " &amp;CALC_CONN_TEB0187_REV01!$I561&amp; " --&gt; ")),"---")</f>
        <v>---</v>
      </c>
      <c r="I561" s="19" t="str">
        <f>IFERROR(IF(VLOOKUP($D561&amp;"-"&amp;$E561,IF($H$4="TEB0187_REV01",CALC_CONN_TEB0187_REV01!$F:$H),3,0)="--",VLOOKUP($D561&amp;"-"&amp;$E561,IF($H$4="TEB0187_REV01",CALC_CONN_TEB0187_REV01!$F:$H),2,0),VLOOKUP($D561&amp;"-"&amp;$E561,IF($H$4="TEB0187_REV01",CALC_CONN_TEB0187_REV01!$F:$H),3,0)),"---")</f>
        <v>---</v>
      </c>
      <c r="J561" s="19" t="str">
        <f>IFERROR(VLOOKUP(I561,IF($H$4="TEB0187_REV01",RAW_c_TEB0187_REV01!$AE:$AM),9,0),"---")</f>
        <v>---</v>
      </c>
      <c r="K561" s="19" t="str">
        <f>IFERROR(VLOOKUP(D561&amp;"-"&amp;E561,IF($H$4="TEB0187_REV01",RAW_c_TEB0187_REV01!$AD:$AK,"???"),6,0),"---")</f>
        <v>---</v>
      </c>
      <c r="L561" s="19" t="str">
        <f>IFERROR(VLOOKUP(D561&amp;"-"&amp;E561,IF($H$4="TEB0187_REV01",RAW_c_TEB0187_REV01!$AD:$AL,"???"),9,0),"---")</f>
        <v>---</v>
      </c>
      <c r="M561" s="19" t="str">
        <f>IFERROR(IF(VLOOKUP($F561&amp;"-"&amp;$G561,IF($M$4="TEI0187_REV01",RAW_m_TEI0187_REV01!$F:$AU),43,0)="--","---",IF($M$4="TEI0187_REV01",RAW_m_TEI0187_REV01!$AT561&amp; " --&gt; " &amp;RAW_m_TEI0187_REV01!$AU561&amp; " --&gt; ")),"---")</f>
        <v>---</v>
      </c>
      <c r="N561" s="19" t="str">
        <f>IFERROR(VLOOKUP(F561&amp;"-"&amp;G561,IF($M$4="TEI0187_REV01",RAW_m_TEI0187_REV01!$AD:$AJ),7,0),"---")</f>
        <v>---</v>
      </c>
      <c r="O561" s="19" t="str">
        <f>IFERROR(VLOOKUP(N561,IF($M$4="TEI0187_REV01",RAW_m_TEI0187_REV01!$AJ:$AK),2,0),"---")</f>
        <v>---</v>
      </c>
      <c r="P561" s="19" t="str">
        <f>IFERROR(VLOOKUP(F561&amp;"-"&amp;G561,IF($M$4="TEI0187_REV01",RAW_m_TEI0187_REV01!$AD:$AG),3,0),"---")</f>
        <v>---</v>
      </c>
      <c r="Q561" s="19" t="str">
        <f>IFERROR(VLOOKUP(N561,IF($M$4="TEI0187_REV01",RAW_m_TEI0187_REV01!$AE:$AH),4,0),"---")</f>
        <v>---</v>
      </c>
      <c r="R561" s="19" t="str">
        <f>IFERROR(VLOOKUP(F561&amp;"-"&amp;G561,IF($M$4="TEI0187_REV01",RAW_m_TEI0187_REV01!$AD:$AG),4,0),"---")</f>
        <v>---</v>
      </c>
    </row>
    <row r="562" spans="2:18" x14ac:dyDescent="0.25">
      <c r="B562" s="78">
        <v>557</v>
      </c>
      <c r="C562" s="19" t="str">
        <f>IFERROR(INDEX(B2B!A:F,MATCH('B2B Pin Table'!B562,B2B!A:A,0),6),"---")</f>
        <v>GND</v>
      </c>
      <c r="D562" s="19" t="str">
        <f>IFERROR(IF((COUNTIF(B2B!A558:K558,H560)&lt;0),"---",INDEX(B2B!A:K,MATCH('B2B Pin Table'!B562,B2B!A:A,0),2)),"---")</f>
        <v>J3</v>
      </c>
      <c r="E562" s="19" t="str">
        <f>IFERROR(IF((COUNTIF(B2B!A558:K558,H560)&lt;0),"---",INDEX(B2B!A:K,MATCH('B2B Pin Table'!B562,B2B!A:A,0),3)),"---")</f>
        <v>B17</v>
      </c>
      <c r="F562" s="19" t="str">
        <f>IFERROR(IF((COUNTIF(B2B!A558:K558,L560)&lt;0),"---",INDEX(B2B!A:K,MATCH('B2B Pin Table'!B562,B2B!A:A,0),4)),"---")</f>
        <v>J3</v>
      </c>
      <c r="G562" s="19" t="str">
        <f>IFERROR(IF((COUNTIF(B2B!A558:K558,L560)&lt;0),"---",INDEX(B2B!A:K,MATCH('B2B Pin Table'!B562,B2B!A:A,0),5)),"---")</f>
        <v>B17</v>
      </c>
      <c r="H562" s="59" t="str">
        <f>IFERROR(IF(VLOOKUP($D562&amp;"-"&amp;$E562,IF($H$4="TEB0187_REV01",CALC_CONN_TEB0187_REV01!$F:$I),4,0)="--","---",IF($H$4="TEB0187_REV01",CALC_CONN_TEB0187_REV01!$G562&amp; " --&gt; " &amp;CALC_CONN_TEB0187_REV01!$I562&amp; " --&gt; ")),"---")</f>
        <v>---</v>
      </c>
      <c r="I562" s="19" t="str">
        <f>IFERROR(IF(VLOOKUP($D562&amp;"-"&amp;$E562,IF($H$4="TEB0187_REV01",CALC_CONN_TEB0187_REV01!$F:$H),3,0)="--",VLOOKUP($D562&amp;"-"&amp;$E562,IF($H$4="TEB0187_REV01",CALC_CONN_TEB0187_REV01!$F:$H),2,0),VLOOKUP($D562&amp;"-"&amp;$E562,IF($H$4="TEB0187_REV01",CALC_CONN_TEB0187_REV01!$F:$H),3,0)),"---")</f>
        <v>---</v>
      </c>
      <c r="J562" s="19" t="str">
        <f>IFERROR(VLOOKUP(I562,IF($H$4="TEB0187_REV01",RAW_c_TEB0187_REV01!$AE:$AM),9,0),"---")</f>
        <v>---</v>
      </c>
      <c r="K562" s="19" t="str">
        <f>IFERROR(VLOOKUP(D562&amp;"-"&amp;E562,IF($H$4="TEB0187_REV01",RAW_c_TEB0187_REV01!$AD:$AK,"???"),6,0),"---")</f>
        <v>---</v>
      </c>
      <c r="L562" s="19" t="str">
        <f>IFERROR(VLOOKUP(D562&amp;"-"&amp;E562,IF($H$4="TEB0187_REV01",RAW_c_TEB0187_REV01!$AD:$AL,"???"),9,0),"---")</f>
        <v>---</v>
      </c>
      <c r="M562" s="19" t="str">
        <f>IFERROR(IF(VLOOKUP($F562&amp;"-"&amp;$G562,IF($M$4="TEI0187_REV01",RAW_m_TEI0187_REV01!$F:$AU),43,0)="--","---",IF($M$4="TEI0187_REV01",RAW_m_TEI0187_REV01!$AT562&amp; " --&gt; " &amp;RAW_m_TEI0187_REV01!$AU562&amp; " --&gt; ")),"---")</f>
        <v>---</v>
      </c>
      <c r="N562" s="19" t="str">
        <f>IFERROR(VLOOKUP(F562&amp;"-"&amp;G562,IF($M$4="TEI0187_REV01",RAW_m_TEI0187_REV01!$AD:$AJ),7,0),"---")</f>
        <v>---</v>
      </c>
      <c r="O562" s="19" t="str">
        <f>IFERROR(VLOOKUP(N562,IF($M$4="TEI0187_REV01",RAW_m_TEI0187_REV01!$AJ:$AK),2,0),"---")</f>
        <v>---</v>
      </c>
      <c r="P562" s="19" t="str">
        <f>IFERROR(VLOOKUP(F562&amp;"-"&amp;G562,IF($M$4="TEI0187_REV01",RAW_m_TEI0187_REV01!$AD:$AG),3,0),"---")</f>
        <v>---</v>
      </c>
      <c r="Q562" s="19" t="str">
        <f>IFERROR(VLOOKUP(N562,IF($M$4="TEI0187_REV01",RAW_m_TEI0187_REV01!$AE:$AH),4,0),"---")</f>
        <v>---</v>
      </c>
      <c r="R562" s="19" t="str">
        <f>IFERROR(VLOOKUP(F562&amp;"-"&amp;G562,IF($M$4="TEI0187_REV01",RAW_m_TEI0187_REV01!$AD:$AG),4,0),"---")</f>
        <v>---</v>
      </c>
    </row>
    <row r="563" spans="2:18" x14ac:dyDescent="0.25">
      <c r="B563" s="78">
        <v>558</v>
      </c>
      <c r="C563" s="19" t="str">
        <f>IFERROR(INDEX(B2B!A:F,MATCH('B2B Pin Table'!B563,B2B!A:A,0),6),"---")</f>
        <v>IO</v>
      </c>
      <c r="D563" s="19" t="str">
        <f>IFERROR(IF((COUNTIF(B2B!A559:K559,H561)&lt;0),"---",INDEX(B2B!A:K,MATCH('B2B Pin Table'!B563,B2B!A:A,0),2)),"---")</f>
        <v>J3</v>
      </c>
      <c r="E563" s="19" t="str">
        <f>IFERROR(IF((COUNTIF(B2B!A559:K559,H561)&lt;0),"---",INDEX(B2B!A:K,MATCH('B2B Pin Table'!B563,B2B!A:A,0),3)),"---")</f>
        <v>B18</v>
      </c>
      <c r="F563" s="19" t="str">
        <f>IFERROR(IF((COUNTIF(B2B!A559:K559,L561)&lt;0),"---",INDEX(B2B!A:K,MATCH('B2B Pin Table'!B563,B2B!A:A,0),4)),"---")</f>
        <v>J3</v>
      </c>
      <c r="G563" s="19" t="str">
        <f>IFERROR(IF((COUNTIF(B2B!A559:K559,L561)&lt;0),"---",INDEX(B2B!A:K,MATCH('B2B Pin Table'!B563,B2B!A:A,0),5)),"---")</f>
        <v>B18</v>
      </c>
      <c r="H563" s="59" t="str">
        <f>IFERROR(IF(VLOOKUP($D563&amp;"-"&amp;$E563,IF($H$4="TEB0187_REV01",CALC_CONN_TEB0187_REV01!$F:$I),4,0)="--","---",IF($H$4="TEB0187_REV01",CALC_CONN_TEB0187_REV01!$G563&amp; " --&gt; " &amp;CALC_CONN_TEB0187_REV01!$I563&amp; " --&gt; ")),"---")</f>
        <v>---</v>
      </c>
      <c r="I563" s="19" t="str">
        <f>IFERROR(IF(VLOOKUP($D563&amp;"-"&amp;$E563,IF($H$4="TEB0187_REV01",CALC_CONN_TEB0187_REV01!$F:$H),3,0)="--",VLOOKUP($D563&amp;"-"&amp;$E563,IF($H$4="TEB0187_REV01",CALC_CONN_TEB0187_REV01!$F:$H),2,0),VLOOKUP($D563&amp;"-"&amp;$E563,IF($H$4="TEB0187_REV01",CALC_CONN_TEB0187_REV01!$F:$H),3,0)),"---")</f>
        <v>---</v>
      </c>
      <c r="J563" s="19" t="str">
        <f>IFERROR(VLOOKUP(I563,IF($H$4="TEB0187_REV01",RAW_c_TEB0187_REV01!$AE:$AM),9,0),"---")</f>
        <v>---</v>
      </c>
      <c r="K563" s="19" t="str">
        <f>IFERROR(VLOOKUP(D563&amp;"-"&amp;E563,IF($H$4="TEB0187_REV01",RAW_c_TEB0187_REV01!$AD:$AK,"???"),6,0),"---")</f>
        <v>---</v>
      </c>
      <c r="L563" s="19" t="str">
        <f>IFERROR(VLOOKUP(D563&amp;"-"&amp;E563,IF($H$4="TEB0187_REV01",RAW_c_TEB0187_REV01!$AD:$AL,"???"),9,0),"---")</f>
        <v>---</v>
      </c>
      <c r="M563" s="19" t="str">
        <f>IFERROR(IF(VLOOKUP($F563&amp;"-"&amp;$G563,IF($M$4="TEI0187_REV01",RAW_m_TEI0187_REV01!$F:$AU),43,0)="--","---",IF($M$4="TEI0187_REV01",RAW_m_TEI0187_REV01!$AT563&amp; " --&gt; " &amp;RAW_m_TEI0187_REV01!$AU563&amp; " --&gt; ")),"---")</f>
        <v>---</v>
      </c>
      <c r="N563" s="19" t="str">
        <f>IFERROR(VLOOKUP(F563&amp;"-"&amp;G563,IF($M$4="TEI0187_REV01",RAW_m_TEI0187_REV01!$AD:$AJ),7,0),"---")</f>
        <v>---</v>
      </c>
      <c r="O563" s="19" t="str">
        <f>IFERROR(VLOOKUP(N563,IF($M$4="TEI0187_REV01",RAW_m_TEI0187_REV01!$AJ:$AK),2,0),"---")</f>
        <v>---</v>
      </c>
      <c r="P563" s="19" t="str">
        <f>IFERROR(VLOOKUP(F563&amp;"-"&amp;G563,IF($M$4="TEI0187_REV01",RAW_m_TEI0187_REV01!$AD:$AG),3,0),"---")</f>
        <v>---</v>
      </c>
      <c r="Q563" s="19" t="str">
        <f>IFERROR(VLOOKUP(N563,IF($M$4="TEI0187_REV01",RAW_m_TEI0187_REV01!$AE:$AH),4,0),"---")</f>
        <v>---</v>
      </c>
      <c r="R563" s="19" t="str">
        <f>IFERROR(VLOOKUP(F563&amp;"-"&amp;G563,IF($M$4="TEI0187_REV01",RAW_m_TEI0187_REV01!$AD:$AG),4,0),"---")</f>
        <v>---</v>
      </c>
    </row>
    <row r="564" spans="2:18" x14ac:dyDescent="0.25">
      <c r="B564" s="78">
        <v>559</v>
      </c>
      <c r="C564" s="19" t="str">
        <f>IFERROR(INDEX(B2B!A:F,MATCH('B2B Pin Table'!B564,B2B!A:A,0),6),"---")</f>
        <v>IO</v>
      </c>
      <c r="D564" s="19" t="str">
        <f>IFERROR(IF((COUNTIF(B2B!A560:K560,H562)&lt;0),"---",INDEX(B2B!A:K,MATCH('B2B Pin Table'!B564,B2B!A:A,0),2)),"---")</f>
        <v>J3</v>
      </c>
      <c r="E564" s="19" t="str">
        <f>IFERROR(IF((COUNTIF(B2B!A560:K560,H562)&lt;0),"---",INDEX(B2B!A:K,MATCH('B2B Pin Table'!B564,B2B!A:A,0),3)),"---")</f>
        <v>B19</v>
      </c>
      <c r="F564" s="19" t="str">
        <f>IFERROR(IF((COUNTIF(B2B!A560:K560,L562)&lt;0),"---",INDEX(B2B!A:K,MATCH('B2B Pin Table'!B564,B2B!A:A,0),4)),"---")</f>
        <v>J3</v>
      </c>
      <c r="G564" s="19" t="str">
        <f>IFERROR(IF((COUNTIF(B2B!A560:K560,L562)&lt;0),"---",INDEX(B2B!A:K,MATCH('B2B Pin Table'!B564,B2B!A:A,0),5)),"---")</f>
        <v>B19</v>
      </c>
      <c r="H564" s="59" t="str">
        <f>IFERROR(IF(VLOOKUP($D564&amp;"-"&amp;$E564,IF($H$4="TEB0187_REV01",CALC_CONN_TEB0187_REV01!$F:$I),4,0)="--","---",IF($H$4="TEB0187_REV01",CALC_CONN_TEB0187_REV01!$G564&amp; " --&gt; " &amp;CALC_CONN_TEB0187_REV01!$I564&amp; " --&gt; ")),"---")</f>
        <v>---</v>
      </c>
      <c r="I564" s="19" t="str">
        <f>IFERROR(IF(VLOOKUP($D564&amp;"-"&amp;$E564,IF($H$4="TEB0187_REV01",CALC_CONN_TEB0187_REV01!$F:$H),3,0)="--",VLOOKUP($D564&amp;"-"&amp;$E564,IF($H$4="TEB0187_REV01",CALC_CONN_TEB0187_REV01!$F:$H),2,0),VLOOKUP($D564&amp;"-"&amp;$E564,IF($H$4="TEB0187_REV01",CALC_CONN_TEB0187_REV01!$F:$H),3,0)),"---")</f>
        <v>---</v>
      </c>
      <c r="J564" s="19" t="str">
        <f>IFERROR(VLOOKUP(I564,IF($H$4="TEB0187_REV01",RAW_c_TEB0187_REV01!$AE:$AM),9,0),"---")</f>
        <v>---</v>
      </c>
      <c r="K564" s="19" t="str">
        <f>IFERROR(VLOOKUP(D564&amp;"-"&amp;E564,IF($H$4="TEB0187_REV01",RAW_c_TEB0187_REV01!$AD:$AK,"???"),6,0),"---")</f>
        <v>---</v>
      </c>
      <c r="L564" s="19" t="str">
        <f>IFERROR(VLOOKUP(D564&amp;"-"&amp;E564,IF($H$4="TEB0187_REV01",RAW_c_TEB0187_REV01!$AD:$AL,"???"),9,0),"---")</f>
        <v>---</v>
      </c>
      <c r="M564" s="19" t="str">
        <f>IFERROR(IF(VLOOKUP($F564&amp;"-"&amp;$G564,IF($M$4="TEI0187_REV01",RAW_m_TEI0187_REV01!$F:$AU),43,0)="--","---",IF($M$4="TEI0187_REV01",RAW_m_TEI0187_REV01!$AT564&amp; " --&gt; " &amp;RAW_m_TEI0187_REV01!$AU564&amp; " --&gt; ")),"---")</f>
        <v>---</v>
      </c>
      <c r="N564" s="19" t="str">
        <f>IFERROR(VLOOKUP(F564&amp;"-"&amp;G564,IF($M$4="TEI0187_REV01",RAW_m_TEI0187_REV01!$AD:$AJ),7,0),"---")</f>
        <v>---</v>
      </c>
      <c r="O564" s="19" t="str">
        <f>IFERROR(VLOOKUP(N564,IF($M$4="TEI0187_REV01",RAW_m_TEI0187_REV01!$AJ:$AK),2,0),"---")</f>
        <v>---</v>
      </c>
      <c r="P564" s="19" t="str">
        <f>IFERROR(VLOOKUP(F564&amp;"-"&amp;G564,IF($M$4="TEI0187_REV01",RAW_m_TEI0187_REV01!$AD:$AG),3,0),"---")</f>
        <v>---</v>
      </c>
      <c r="Q564" s="19" t="str">
        <f>IFERROR(VLOOKUP(N564,IF($M$4="TEI0187_REV01",RAW_m_TEI0187_REV01!$AE:$AH),4,0),"---")</f>
        <v>---</v>
      </c>
      <c r="R564" s="19" t="str">
        <f>IFERROR(VLOOKUP(F564&amp;"-"&amp;G564,IF($M$4="TEI0187_REV01",RAW_m_TEI0187_REV01!$AD:$AG),4,0),"---")</f>
        <v>---</v>
      </c>
    </row>
    <row r="565" spans="2:18" x14ac:dyDescent="0.25">
      <c r="B565" s="78">
        <v>560</v>
      </c>
      <c r="C565" s="19" t="str">
        <f>IFERROR(INDEX(B2B!A:F,MATCH('B2B Pin Table'!B565,B2B!A:A,0),6),"---")</f>
        <v>GND</v>
      </c>
      <c r="D565" s="19" t="str">
        <f>IFERROR(IF((COUNTIF(B2B!A561:K561,H563)&lt;0),"---",INDEX(B2B!A:K,MATCH('B2B Pin Table'!B565,B2B!A:A,0),2)),"---")</f>
        <v>J3</v>
      </c>
      <c r="E565" s="19" t="str">
        <f>IFERROR(IF((COUNTIF(B2B!A561:K561,H563)&lt;0),"---",INDEX(B2B!A:K,MATCH('B2B Pin Table'!B565,B2B!A:A,0),3)),"---")</f>
        <v>B20</v>
      </c>
      <c r="F565" s="19" t="str">
        <f>IFERROR(IF((COUNTIF(B2B!A561:K561,L563)&lt;0),"---",INDEX(B2B!A:K,MATCH('B2B Pin Table'!B565,B2B!A:A,0),4)),"---")</f>
        <v>J3</v>
      </c>
      <c r="G565" s="19" t="str">
        <f>IFERROR(IF((COUNTIF(B2B!A561:K561,L563)&lt;0),"---",INDEX(B2B!A:K,MATCH('B2B Pin Table'!B565,B2B!A:A,0),5)),"---")</f>
        <v>B20</v>
      </c>
      <c r="H565" s="59" t="str">
        <f>IFERROR(IF(VLOOKUP($D565&amp;"-"&amp;$E565,IF($H$4="TEB0187_REV01",CALC_CONN_TEB0187_REV01!$F:$I),4,0)="--","---",IF($H$4="TEB0187_REV01",CALC_CONN_TEB0187_REV01!$G565&amp; " --&gt; " &amp;CALC_CONN_TEB0187_REV01!$I565&amp; " --&gt; ")),"---")</f>
        <v>---</v>
      </c>
      <c r="I565" s="19" t="str">
        <f>IFERROR(IF(VLOOKUP($D565&amp;"-"&amp;$E565,IF($H$4="TEB0187_REV01",CALC_CONN_TEB0187_REV01!$F:$H),3,0)="--",VLOOKUP($D565&amp;"-"&amp;$E565,IF($H$4="TEB0187_REV01",CALC_CONN_TEB0187_REV01!$F:$H),2,0),VLOOKUP($D565&amp;"-"&amp;$E565,IF($H$4="TEB0187_REV01",CALC_CONN_TEB0187_REV01!$F:$H),3,0)),"---")</f>
        <v>---</v>
      </c>
      <c r="J565" s="19" t="str">
        <f>IFERROR(VLOOKUP(I565,IF($H$4="TEB0187_REV01",RAW_c_TEB0187_REV01!$AE:$AM),9,0),"---")</f>
        <v>---</v>
      </c>
      <c r="K565" s="19" t="str">
        <f>IFERROR(VLOOKUP(D565&amp;"-"&amp;E565,IF($H$4="TEB0187_REV01",RAW_c_TEB0187_REV01!$AD:$AK,"???"),6,0),"---")</f>
        <v>---</v>
      </c>
      <c r="L565" s="19" t="str">
        <f>IFERROR(VLOOKUP(D565&amp;"-"&amp;E565,IF($H$4="TEB0187_REV01",RAW_c_TEB0187_REV01!$AD:$AL,"???"),9,0),"---")</f>
        <v>---</v>
      </c>
      <c r="M565" s="19" t="str">
        <f>IFERROR(IF(VLOOKUP($F565&amp;"-"&amp;$G565,IF($M$4="TEI0187_REV01",RAW_m_TEI0187_REV01!$F:$AU),43,0)="--","---",IF($M$4="TEI0187_REV01",RAW_m_TEI0187_REV01!$AT565&amp; " --&gt; " &amp;RAW_m_TEI0187_REV01!$AU565&amp; " --&gt; ")),"---")</f>
        <v>---</v>
      </c>
      <c r="N565" s="19" t="str">
        <f>IFERROR(VLOOKUP(F565&amp;"-"&amp;G565,IF($M$4="TEI0187_REV01",RAW_m_TEI0187_REV01!$AD:$AJ),7,0),"---")</f>
        <v>---</v>
      </c>
      <c r="O565" s="19" t="str">
        <f>IFERROR(VLOOKUP(N565,IF($M$4="TEI0187_REV01",RAW_m_TEI0187_REV01!$AJ:$AK),2,0),"---")</f>
        <v>---</v>
      </c>
      <c r="P565" s="19" t="str">
        <f>IFERROR(VLOOKUP(F565&amp;"-"&amp;G565,IF($M$4="TEI0187_REV01",RAW_m_TEI0187_REV01!$AD:$AG),3,0),"---")</f>
        <v>---</v>
      </c>
      <c r="Q565" s="19" t="str">
        <f>IFERROR(VLOOKUP(N565,IF($M$4="TEI0187_REV01",RAW_m_TEI0187_REV01!$AE:$AH),4,0),"---")</f>
        <v>---</v>
      </c>
      <c r="R565" s="19" t="str">
        <f>IFERROR(VLOOKUP(F565&amp;"-"&amp;G565,IF($M$4="TEI0187_REV01",RAW_m_TEI0187_REV01!$AD:$AG),4,0),"---")</f>
        <v>---</v>
      </c>
    </row>
    <row r="566" spans="2:18" x14ac:dyDescent="0.25">
      <c r="B566" s="78">
        <v>561</v>
      </c>
      <c r="C566" s="19" t="str">
        <f>IFERROR(INDEX(B2B!A:F,MATCH('B2B Pin Table'!B566,B2B!A:A,0),6),"---")</f>
        <v>GND</v>
      </c>
      <c r="D566" s="19" t="str">
        <f>IFERROR(IF((COUNTIF(B2B!A562:K562,H564)&lt;0),"---",INDEX(B2B!A:K,MATCH('B2B Pin Table'!B566,B2B!A:A,0),2)),"---")</f>
        <v>J3</v>
      </c>
      <c r="E566" s="19" t="str">
        <f>IFERROR(IF((COUNTIF(B2B!A562:K562,H564)&lt;0),"---",INDEX(B2B!A:K,MATCH('B2B Pin Table'!B566,B2B!A:A,0),3)),"---")</f>
        <v>B21</v>
      </c>
      <c r="F566" s="19" t="str">
        <f>IFERROR(IF((COUNTIF(B2B!A562:K562,L564)&lt;0),"---",INDEX(B2B!A:K,MATCH('B2B Pin Table'!B566,B2B!A:A,0),4)),"---")</f>
        <v>J3</v>
      </c>
      <c r="G566" s="19" t="str">
        <f>IFERROR(IF((COUNTIF(B2B!A562:K562,L564)&lt;0),"---",INDEX(B2B!A:K,MATCH('B2B Pin Table'!B566,B2B!A:A,0),5)),"---")</f>
        <v>B21</v>
      </c>
      <c r="H566" s="59" t="str">
        <f>IFERROR(IF(VLOOKUP($D566&amp;"-"&amp;$E566,IF($H$4="TEB0187_REV01",CALC_CONN_TEB0187_REV01!$F:$I),4,0)="--","---",IF($H$4="TEB0187_REV01",CALC_CONN_TEB0187_REV01!$G566&amp; " --&gt; " &amp;CALC_CONN_TEB0187_REV01!$I566&amp; " --&gt; ")),"---")</f>
        <v>---</v>
      </c>
      <c r="I566" s="19" t="str">
        <f>IFERROR(IF(VLOOKUP($D566&amp;"-"&amp;$E566,IF($H$4="TEB0187_REV01",CALC_CONN_TEB0187_REV01!$F:$H),3,0)="--",VLOOKUP($D566&amp;"-"&amp;$E566,IF($H$4="TEB0187_REV01",CALC_CONN_TEB0187_REV01!$F:$H),2,0),VLOOKUP($D566&amp;"-"&amp;$E566,IF($H$4="TEB0187_REV01",CALC_CONN_TEB0187_REV01!$F:$H),3,0)),"---")</f>
        <v>---</v>
      </c>
      <c r="J566" s="19" t="str">
        <f>IFERROR(VLOOKUP(I566,IF($H$4="TEB0187_REV01",RAW_c_TEB0187_REV01!$AE:$AM),9,0),"---")</f>
        <v>---</v>
      </c>
      <c r="K566" s="19" t="str">
        <f>IFERROR(VLOOKUP(D566&amp;"-"&amp;E566,IF($H$4="TEB0187_REV01",RAW_c_TEB0187_REV01!$AD:$AK,"???"),6,0),"---")</f>
        <v>---</v>
      </c>
      <c r="L566" s="19" t="str">
        <f>IFERROR(VLOOKUP(D566&amp;"-"&amp;E566,IF($H$4="TEB0187_REV01",RAW_c_TEB0187_REV01!$AD:$AL,"???"),9,0),"---")</f>
        <v>---</v>
      </c>
      <c r="M566" s="19" t="str">
        <f>IFERROR(IF(VLOOKUP($F566&amp;"-"&amp;$G566,IF($M$4="TEI0187_REV01",RAW_m_TEI0187_REV01!$F:$AU),43,0)="--","---",IF($M$4="TEI0187_REV01",RAW_m_TEI0187_REV01!$AT566&amp; " --&gt; " &amp;RAW_m_TEI0187_REV01!$AU566&amp; " --&gt; ")),"---")</f>
        <v>---</v>
      </c>
      <c r="N566" s="19" t="str">
        <f>IFERROR(VLOOKUP(F566&amp;"-"&amp;G566,IF($M$4="TEI0187_REV01",RAW_m_TEI0187_REV01!$AD:$AJ),7,0),"---")</f>
        <v>---</v>
      </c>
      <c r="O566" s="19" t="str">
        <f>IFERROR(VLOOKUP(N566,IF($M$4="TEI0187_REV01",RAW_m_TEI0187_REV01!$AJ:$AK),2,0),"---")</f>
        <v>---</v>
      </c>
      <c r="P566" s="19" t="str">
        <f>IFERROR(VLOOKUP(F566&amp;"-"&amp;G566,IF($M$4="TEI0187_REV01",RAW_m_TEI0187_REV01!$AD:$AG),3,0),"---")</f>
        <v>---</v>
      </c>
      <c r="Q566" s="19" t="str">
        <f>IFERROR(VLOOKUP(N566,IF($M$4="TEI0187_REV01",RAW_m_TEI0187_REV01!$AE:$AH),4,0),"---")</f>
        <v>---</v>
      </c>
      <c r="R566" s="19" t="str">
        <f>IFERROR(VLOOKUP(F566&amp;"-"&amp;G566,IF($M$4="TEI0187_REV01",RAW_m_TEI0187_REV01!$AD:$AG),4,0),"---")</f>
        <v>---</v>
      </c>
    </row>
    <row r="567" spans="2:18" x14ac:dyDescent="0.25">
      <c r="B567" s="78">
        <v>562</v>
      </c>
      <c r="C567" s="19" t="str">
        <f>IFERROR(INDEX(B2B!A:F,MATCH('B2B Pin Table'!B567,B2B!A:A,0),6),"---")</f>
        <v>IO</v>
      </c>
      <c r="D567" s="19" t="str">
        <f>IFERROR(IF((COUNTIF(B2B!A563:K563,H565)&lt;0),"---",INDEX(B2B!A:K,MATCH('B2B Pin Table'!B567,B2B!A:A,0),2)),"---")</f>
        <v>J3</v>
      </c>
      <c r="E567" s="19" t="str">
        <f>IFERROR(IF((COUNTIF(B2B!A563:K563,H565)&lt;0),"---",INDEX(B2B!A:K,MATCH('B2B Pin Table'!B567,B2B!A:A,0),3)),"---")</f>
        <v>B22</v>
      </c>
      <c r="F567" s="19" t="str">
        <f>IFERROR(IF((COUNTIF(B2B!A563:K563,L565)&lt;0),"---",INDEX(B2B!A:K,MATCH('B2B Pin Table'!B567,B2B!A:A,0),4)),"---")</f>
        <v>J3</v>
      </c>
      <c r="G567" s="19" t="str">
        <f>IFERROR(IF((COUNTIF(B2B!A563:K563,L565)&lt;0),"---",INDEX(B2B!A:K,MATCH('B2B Pin Table'!B567,B2B!A:A,0),5)),"---")</f>
        <v>B22</v>
      </c>
      <c r="H567" s="59" t="str">
        <f>IFERROR(IF(VLOOKUP($D567&amp;"-"&amp;$E567,IF($H$4="TEB0187_REV01",CALC_CONN_TEB0187_REV01!$F:$I),4,0)="--","---",IF($H$4="TEB0187_REV01",CALC_CONN_TEB0187_REV01!$G567&amp; " --&gt; " &amp;CALC_CONN_TEB0187_REV01!$I567&amp; " --&gt; ")),"---")</f>
        <v>---</v>
      </c>
      <c r="I567" s="19" t="str">
        <f>IFERROR(IF(VLOOKUP($D567&amp;"-"&amp;$E567,IF($H$4="TEB0187_REV01",CALC_CONN_TEB0187_REV01!$F:$H),3,0)="--",VLOOKUP($D567&amp;"-"&amp;$E567,IF($H$4="TEB0187_REV01",CALC_CONN_TEB0187_REV01!$F:$H),2,0),VLOOKUP($D567&amp;"-"&amp;$E567,IF($H$4="TEB0187_REV01",CALC_CONN_TEB0187_REV01!$F:$H),3,0)),"---")</f>
        <v>---</v>
      </c>
      <c r="J567" s="19" t="str">
        <f>IFERROR(VLOOKUP(I567,IF($H$4="TEB0187_REV01",RAW_c_TEB0187_REV01!$AE:$AM),9,0),"---")</f>
        <v>---</v>
      </c>
      <c r="K567" s="19" t="str">
        <f>IFERROR(VLOOKUP(D567&amp;"-"&amp;E567,IF($H$4="TEB0187_REV01",RAW_c_TEB0187_REV01!$AD:$AK,"???"),6,0),"---")</f>
        <v>---</v>
      </c>
      <c r="L567" s="19" t="str">
        <f>IFERROR(VLOOKUP(D567&amp;"-"&amp;E567,IF($H$4="TEB0187_REV01",RAW_c_TEB0187_REV01!$AD:$AL,"???"),9,0),"---")</f>
        <v>---</v>
      </c>
      <c r="M567" s="19" t="str">
        <f>IFERROR(IF(VLOOKUP($F567&amp;"-"&amp;$G567,IF($M$4="TEI0187_REV01",RAW_m_TEI0187_REV01!$F:$AU),43,0)="--","---",IF($M$4="TEI0187_REV01",RAW_m_TEI0187_REV01!$AT567&amp; " --&gt; " &amp;RAW_m_TEI0187_REV01!$AU567&amp; " --&gt; ")),"---")</f>
        <v>---</v>
      </c>
      <c r="N567" s="19" t="str">
        <f>IFERROR(VLOOKUP(F567&amp;"-"&amp;G567,IF($M$4="TEI0187_REV01",RAW_m_TEI0187_REV01!$AD:$AJ),7,0),"---")</f>
        <v>---</v>
      </c>
      <c r="O567" s="19" t="str">
        <f>IFERROR(VLOOKUP(N567,IF($M$4="TEI0187_REV01",RAW_m_TEI0187_REV01!$AJ:$AK),2,0),"---")</f>
        <v>---</v>
      </c>
      <c r="P567" s="19" t="str">
        <f>IFERROR(VLOOKUP(F567&amp;"-"&amp;G567,IF($M$4="TEI0187_REV01",RAW_m_TEI0187_REV01!$AD:$AG),3,0),"---")</f>
        <v>---</v>
      </c>
      <c r="Q567" s="19" t="str">
        <f>IFERROR(VLOOKUP(N567,IF($M$4="TEI0187_REV01",RAW_m_TEI0187_REV01!$AE:$AH),4,0),"---")</f>
        <v>---</v>
      </c>
      <c r="R567" s="19" t="str">
        <f>IFERROR(VLOOKUP(F567&amp;"-"&amp;G567,IF($M$4="TEI0187_REV01",RAW_m_TEI0187_REV01!$AD:$AG),4,0),"---")</f>
        <v>---</v>
      </c>
    </row>
    <row r="568" spans="2:18" x14ac:dyDescent="0.25">
      <c r="B568" s="78">
        <v>563</v>
      </c>
      <c r="C568" s="19" t="str">
        <f>IFERROR(INDEX(B2B!A:F,MATCH('B2B Pin Table'!B568,B2B!A:A,0),6),"---")</f>
        <v>IO</v>
      </c>
      <c r="D568" s="19" t="str">
        <f>IFERROR(IF((COUNTIF(B2B!A564:K564,H566)&lt;0),"---",INDEX(B2B!A:K,MATCH('B2B Pin Table'!B568,B2B!A:A,0),2)),"---")</f>
        <v>J3</v>
      </c>
      <c r="E568" s="19" t="str">
        <f>IFERROR(IF((COUNTIF(B2B!A564:K564,H566)&lt;0),"---",INDEX(B2B!A:K,MATCH('B2B Pin Table'!B568,B2B!A:A,0),3)),"---")</f>
        <v>B23</v>
      </c>
      <c r="F568" s="19" t="str">
        <f>IFERROR(IF((COUNTIF(B2B!A564:K564,L566)&lt;0),"---",INDEX(B2B!A:K,MATCH('B2B Pin Table'!B568,B2B!A:A,0),4)),"---")</f>
        <v>J3</v>
      </c>
      <c r="G568" s="19" t="str">
        <f>IFERROR(IF((COUNTIF(B2B!A564:K564,L566)&lt;0),"---",INDEX(B2B!A:K,MATCH('B2B Pin Table'!B568,B2B!A:A,0),5)),"---")</f>
        <v>B23</v>
      </c>
      <c r="H568" s="59" t="str">
        <f>IFERROR(IF(VLOOKUP($D568&amp;"-"&amp;$E568,IF($H$4="TEB0187_REV01",CALC_CONN_TEB0187_REV01!$F:$I),4,0)="--","---",IF($H$4="TEB0187_REV01",CALC_CONN_TEB0187_REV01!$G568&amp; " --&gt; " &amp;CALC_CONN_TEB0187_REV01!$I568&amp; " --&gt; ")),"---")</f>
        <v>---</v>
      </c>
      <c r="I568" s="19" t="str">
        <f>IFERROR(IF(VLOOKUP($D568&amp;"-"&amp;$E568,IF($H$4="TEB0187_REV01",CALC_CONN_TEB0187_REV01!$F:$H),3,0)="--",VLOOKUP($D568&amp;"-"&amp;$E568,IF($H$4="TEB0187_REV01",CALC_CONN_TEB0187_REV01!$F:$H),2,0),VLOOKUP($D568&amp;"-"&amp;$E568,IF($H$4="TEB0187_REV01",CALC_CONN_TEB0187_REV01!$F:$H),3,0)),"---")</f>
        <v>---</v>
      </c>
      <c r="J568" s="19" t="str">
        <f>IFERROR(VLOOKUP(I568,IF($H$4="TEB0187_REV01",RAW_c_TEB0187_REV01!$AE:$AM),9,0),"---")</f>
        <v>---</v>
      </c>
      <c r="K568" s="19" t="str">
        <f>IFERROR(VLOOKUP(D568&amp;"-"&amp;E568,IF($H$4="TEB0187_REV01",RAW_c_TEB0187_REV01!$AD:$AK,"???"),6,0),"---")</f>
        <v>---</v>
      </c>
      <c r="L568" s="19" t="str">
        <f>IFERROR(VLOOKUP(D568&amp;"-"&amp;E568,IF($H$4="TEB0187_REV01",RAW_c_TEB0187_REV01!$AD:$AL,"???"),9,0),"---")</f>
        <v>---</v>
      </c>
      <c r="M568" s="19" t="str">
        <f>IFERROR(IF(VLOOKUP($F568&amp;"-"&amp;$G568,IF($M$4="TEI0187_REV01",RAW_m_TEI0187_REV01!$F:$AU),43,0)="--","---",IF($M$4="TEI0187_REV01",RAW_m_TEI0187_REV01!$AT568&amp; " --&gt; " &amp;RAW_m_TEI0187_REV01!$AU568&amp; " --&gt; ")),"---")</f>
        <v>---</v>
      </c>
      <c r="N568" s="19" t="str">
        <f>IFERROR(VLOOKUP(F568&amp;"-"&amp;G568,IF($M$4="TEI0187_REV01",RAW_m_TEI0187_REV01!$AD:$AJ),7,0),"---")</f>
        <v>---</v>
      </c>
      <c r="O568" s="19" t="str">
        <f>IFERROR(VLOOKUP(N568,IF($M$4="TEI0187_REV01",RAW_m_TEI0187_REV01!$AJ:$AK),2,0),"---")</f>
        <v>---</v>
      </c>
      <c r="P568" s="19" t="str">
        <f>IFERROR(VLOOKUP(F568&amp;"-"&amp;G568,IF($M$4="TEI0187_REV01",RAW_m_TEI0187_REV01!$AD:$AG),3,0),"---")</f>
        <v>---</v>
      </c>
      <c r="Q568" s="19" t="str">
        <f>IFERROR(VLOOKUP(N568,IF($M$4="TEI0187_REV01",RAW_m_TEI0187_REV01!$AE:$AH),4,0),"---")</f>
        <v>---</v>
      </c>
      <c r="R568" s="19" t="str">
        <f>IFERROR(VLOOKUP(F568&amp;"-"&amp;G568,IF($M$4="TEI0187_REV01",RAW_m_TEI0187_REV01!$AD:$AG),4,0),"---")</f>
        <v>---</v>
      </c>
    </row>
    <row r="569" spans="2:18" x14ac:dyDescent="0.25">
      <c r="B569" s="78">
        <v>564</v>
      </c>
      <c r="C569" s="19" t="str">
        <f>IFERROR(INDEX(B2B!A:F,MATCH('B2B Pin Table'!B569,B2B!A:A,0),6),"---")</f>
        <v>GND</v>
      </c>
      <c r="D569" s="19" t="str">
        <f>IFERROR(IF((COUNTIF(B2B!A565:K565,H567)&lt;0),"---",INDEX(B2B!A:K,MATCH('B2B Pin Table'!B569,B2B!A:A,0),2)),"---")</f>
        <v>J3</v>
      </c>
      <c r="E569" s="19" t="str">
        <f>IFERROR(IF((COUNTIF(B2B!A565:K565,H567)&lt;0),"---",INDEX(B2B!A:K,MATCH('B2B Pin Table'!B569,B2B!A:A,0),3)),"---")</f>
        <v>B24</v>
      </c>
      <c r="F569" s="19" t="str">
        <f>IFERROR(IF((COUNTIF(B2B!A565:K565,L567)&lt;0),"---",INDEX(B2B!A:K,MATCH('B2B Pin Table'!B569,B2B!A:A,0),4)),"---")</f>
        <v>J3</v>
      </c>
      <c r="G569" s="19" t="str">
        <f>IFERROR(IF((COUNTIF(B2B!A565:K565,L567)&lt;0),"---",INDEX(B2B!A:K,MATCH('B2B Pin Table'!B569,B2B!A:A,0),5)),"---")</f>
        <v>B24</v>
      </c>
      <c r="H569" s="59" t="str">
        <f>IFERROR(IF(VLOOKUP($D569&amp;"-"&amp;$E569,IF($H$4="TEB0187_REV01",CALC_CONN_TEB0187_REV01!$F:$I),4,0)="--","---",IF($H$4="TEB0187_REV01",CALC_CONN_TEB0187_REV01!$G569&amp; " --&gt; " &amp;CALC_CONN_TEB0187_REV01!$I569&amp; " --&gt; ")),"---")</f>
        <v>---</v>
      </c>
      <c r="I569" s="19" t="str">
        <f>IFERROR(IF(VLOOKUP($D569&amp;"-"&amp;$E569,IF($H$4="TEB0187_REV01",CALC_CONN_TEB0187_REV01!$F:$H),3,0)="--",VLOOKUP($D569&amp;"-"&amp;$E569,IF($H$4="TEB0187_REV01",CALC_CONN_TEB0187_REV01!$F:$H),2,0),VLOOKUP($D569&amp;"-"&amp;$E569,IF($H$4="TEB0187_REV01",CALC_CONN_TEB0187_REV01!$F:$H),3,0)),"---")</f>
        <v>---</v>
      </c>
      <c r="J569" s="19" t="str">
        <f>IFERROR(VLOOKUP(I569,IF($H$4="TEB0187_REV01",RAW_c_TEB0187_REV01!$AE:$AM),9,0),"---")</f>
        <v>---</v>
      </c>
      <c r="K569" s="19" t="str">
        <f>IFERROR(VLOOKUP(D569&amp;"-"&amp;E569,IF($H$4="TEB0187_REV01",RAW_c_TEB0187_REV01!$AD:$AK,"???"),6,0),"---")</f>
        <v>---</v>
      </c>
      <c r="L569" s="19" t="str">
        <f>IFERROR(VLOOKUP(D569&amp;"-"&amp;E569,IF($H$4="TEB0187_REV01",RAW_c_TEB0187_REV01!$AD:$AL,"???"),9,0),"---")</f>
        <v>---</v>
      </c>
      <c r="M569" s="19" t="str">
        <f>IFERROR(IF(VLOOKUP($F569&amp;"-"&amp;$G569,IF($M$4="TEI0187_REV01",RAW_m_TEI0187_REV01!$F:$AU),43,0)="--","---",IF($M$4="TEI0187_REV01",RAW_m_TEI0187_REV01!$AT569&amp; " --&gt; " &amp;RAW_m_TEI0187_REV01!$AU569&amp; " --&gt; ")),"---")</f>
        <v>---</v>
      </c>
      <c r="N569" s="19" t="str">
        <f>IFERROR(VLOOKUP(F569&amp;"-"&amp;G569,IF($M$4="TEI0187_REV01",RAW_m_TEI0187_REV01!$AD:$AJ),7,0),"---")</f>
        <v>---</v>
      </c>
      <c r="O569" s="19" t="str">
        <f>IFERROR(VLOOKUP(N569,IF($M$4="TEI0187_REV01",RAW_m_TEI0187_REV01!$AJ:$AK),2,0),"---")</f>
        <v>---</v>
      </c>
      <c r="P569" s="19" t="str">
        <f>IFERROR(VLOOKUP(F569&amp;"-"&amp;G569,IF($M$4="TEI0187_REV01",RAW_m_TEI0187_REV01!$AD:$AG),3,0),"---")</f>
        <v>---</v>
      </c>
      <c r="Q569" s="19" t="str">
        <f>IFERROR(VLOOKUP(N569,IF($M$4="TEI0187_REV01",RAW_m_TEI0187_REV01!$AE:$AH),4,0),"---")</f>
        <v>---</v>
      </c>
      <c r="R569" s="19" t="str">
        <f>IFERROR(VLOOKUP(F569&amp;"-"&amp;G569,IF($M$4="TEI0187_REV01",RAW_m_TEI0187_REV01!$AD:$AG),4,0),"---")</f>
        <v>---</v>
      </c>
    </row>
    <row r="570" spans="2:18" x14ac:dyDescent="0.25">
      <c r="B570" s="78">
        <v>565</v>
      </c>
      <c r="C570" s="19" t="str">
        <f>IFERROR(INDEX(B2B!A:F,MATCH('B2B Pin Table'!B570,B2B!A:A,0),6),"---")</f>
        <v>GND</v>
      </c>
      <c r="D570" s="19" t="str">
        <f>IFERROR(IF((COUNTIF(B2B!A566:K566,H568)&lt;0),"---",INDEX(B2B!A:K,MATCH('B2B Pin Table'!B570,B2B!A:A,0),2)),"---")</f>
        <v>J3</v>
      </c>
      <c r="E570" s="19" t="str">
        <f>IFERROR(IF((COUNTIF(B2B!A566:K566,H568)&lt;0),"---",INDEX(B2B!A:K,MATCH('B2B Pin Table'!B570,B2B!A:A,0),3)),"---")</f>
        <v>B25</v>
      </c>
      <c r="F570" s="19" t="str">
        <f>IFERROR(IF((COUNTIF(B2B!A566:K566,L568)&lt;0),"---",INDEX(B2B!A:K,MATCH('B2B Pin Table'!B570,B2B!A:A,0),4)),"---")</f>
        <v>J3</v>
      </c>
      <c r="G570" s="19" t="str">
        <f>IFERROR(IF((COUNTIF(B2B!A566:K566,L568)&lt;0),"---",INDEX(B2B!A:K,MATCH('B2B Pin Table'!B570,B2B!A:A,0),5)),"---")</f>
        <v>B25</v>
      </c>
      <c r="H570" s="59" t="str">
        <f>IFERROR(IF(VLOOKUP($D570&amp;"-"&amp;$E570,IF($H$4="TEB0187_REV01",CALC_CONN_TEB0187_REV01!$F:$I),4,0)="--","---",IF($H$4="TEB0187_REV01",CALC_CONN_TEB0187_REV01!$G570&amp; " --&gt; " &amp;CALC_CONN_TEB0187_REV01!$I570&amp; " --&gt; ")),"---")</f>
        <v>---</v>
      </c>
      <c r="I570" s="19" t="str">
        <f>IFERROR(IF(VLOOKUP($D570&amp;"-"&amp;$E570,IF($H$4="TEB0187_REV01",CALC_CONN_TEB0187_REV01!$F:$H),3,0)="--",VLOOKUP($D570&amp;"-"&amp;$E570,IF($H$4="TEB0187_REV01",CALC_CONN_TEB0187_REV01!$F:$H),2,0),VLOOKUP($D570&amp;"-"&amp;$E570,IF($H$4="TEB0187_REV01",CALC_CONN_TEB0187_REV01!$F:$H),3,0)),"---")</f>
        <v>---</v>
      </c>
      <c r="J570" s="19" t="str">
        <f>IFERROR(VLOOKUP(I570,IF($H$4="TEB0187_REV01",RAW_c_TEB0187_REV01!$AE:$AM),9,0),"---")</f>
        <v>---</v>
      </c>
      <c r="K570" s="19" t="str">
        <f>IFERROR(VLOOKUP(D570&amp;"-"&amp;E570,IF($H$4="TEB0187_REV01",RAW_c_TEB0187_REV01!$AD:$AK,"???"),6,0),"---")</f>
        <v>---</v>
      </c>
      <c r="L570" s="19" t="str">
        <f>IFERROR(VLOOKUP(D570&amp;"-"&amp;E570,IF($H$4="TEB0187_REV01",RAW_c_TEB0187_REV01!$AD:$AL,"???"),9,0),"---")</f>
        <v>---</v>
      </c>
      <c r="M570" s="19" t="str">
        <f>IFERROR(IF(VLOOKUP($F570&amp;"-"&amp;$G570,IF($M$4="TEI0187_REV01",RAW_m_TEI0187_REV01!$F:$AU),43,0)="--","---",IF($M$4="TEI0187_REV01",RAW_m_TEI0187_REV01!$AT570&amp; " --&gt; " &amp;RAW_m_TEI0187_REV01!$AU570&amp; " --&gt; ")),"---")</f>
        <v>---</v>
      </c>
      <c r="N570" s="19" t="str">
        <f>IFERROR(VLOOKUP(F570&amp;"-"&amp;G570,IF($M$4="TEI0187_REV01",RAW_m_TEI0187_REV01!$AD:$AJ),7,0),"---")</f>
        <v>---</v>
      </c>
      <c r="O570" s="19" t="str">
        <f>IFERROR(VLOOKUP(N570,IF($M$4="TEI0187_REV01",RAW_m_TEI0187_REV01!$AJ:$AK),2,0),"---")</f>
        <v>---</v>
      </c>
      <c r="P570" s="19" t="str">
        <f>IFERROR(VLOOKUP(F570&amp;"-"&amp;G570,IF($M$4="TEI0187_REV01",RAW_m_TEI0187_REV01!$AD:$AG),3,0),"---")</f>
        <v>---</v>
      </c>
      <c r="Q570" s="19" t="str">
        <f>IFERROR(VLOOKUP(N570,IF($M$4="TEI0187_REV01",RAW_m_TEI0187_REV01!$AE:$AH),4,0),"---")</f>
        <v>---</v>
      </c>
      <c r="R570" s="19" t="str">
        <f>IFERROR(VLOOKUP(F570&amp;"-"&amp;G570,IF($M$4="TEI0187_REV01",RAW_m_TEI0187_REV01!$AD:$AG),4,0),"---")</f>
        <v>---</v>
      </c>
    </row>
    <row r="571" spans="2:18" x14ac:dyDescent="0.25">
      <c r="B571" s="78">
        <v>566</v>
      </c>
      <c r="C571" s="19" t="str">
        <f>IFERROR(INDEX(B2B!A:F,MATCH('B2B Pin Table'!B571,B2B!A:A,0),6),"---")</f>
        <v>MGT-PL</v>
      </c>
      <c r="D571" s="19" t="str">
        <f>IFERROR(IF((COUNTIF(B2B!A567:K567,H569)&lt;0),"---",INDEX(B2B!A:K,MATCH('B2B Pin Table'!B571,B2B!A:A,0),2)),"---")</f>
        <v>J3</v>
      </c>
      <c r="E571" s="19" t="str">
        <f>IFERROR(IF((COUNTIF(B2B!A567:K567,H569)&lt;0),"---",INDEX(B2B!A:K,MATCH('B2B Pin Table'!B571,B2B!A:A,0),3)),"---")</f>
        <v>B26</v>
      </c>
      <c r="F571" s="19" t="str">
        <f>IFERROR(IF((COUNTIF(B2B!A567:K567,L569)&lt;0),"---",INDEX(B2B!A:K,MATCH('B2B Pin Table'!B571,B2B!A:A,0),4)),"---")</f>
        <v>J3</v>
      </c>
      <c r="G571" s="19" t="str">
        <f>IFERROR(IF((COUNTIF(B2B!A567:K567,L569)&lt;0),"---",INDEX(B2B!A:K,MATCH('B2B Pin Table'!B571,B2B!A:A,0),5)),"---")</f>
        <v>B26</v>
      </c>
      <c r="H571" s="59" t="str">
        <f>IFERROR(IF(VLOOKUP($D571&amp;"-"&amp;$E571,IF($H$4="TEB0187_REV01",CALC_CONN_TEB0187_REV01!$F:$I),4,0)="--","---",IF($H$4="TEB0187_REV01",CALC_CONN_TEB0187_REV01!$G571&amp; " --&gt; " &amp;CALC_CONN_TEB0187_REV01!$I571&amp; " --&gt; ")),"---")</f>
        <v>---</v>
      </c>
      <c r="I571" s="19" t="str">
        <f>IFERROR(IF(VLOOKUP($D571&amp;"-"&amp;$E571,IF($H$4="TEB0187_REV01",CALC_CONN_TEB0187_REV01!$F:$H),3,0)="--",VLOOKUP($D571&amp;"-"&amp;$E571,IF($H$4="TEB0187_REV01",CALC_CONN_TEB0187_REV01!$F:$H),2,0),VLOOKUP($D571&amp;"-"&amp;$E571,IF($H$4="TEB0187_REV01",CALC_CONN_TEB0187_REV01!$F:$H),3,0)),"---")</f>
        <v>---</v>
      </c>
      <c r="J571" s="19" t="str">
        <f>IFERROR(VLOOKUP(I571,IF($H$4="TEB0187_REV01",RAW_c_TEB0187_REV01!$AE:$AM),9,0),"---")</f>
        <v>---</v>
      </c>
      <c r="K571" s="19" t="str">
        <f>IFERROR(VLOOKUP(D571&amp;"-"&amp;E571,IF($H$4="TEB0187_REV01",RAW_c_TEB0187_REV01!$AD:$AK,"???"),6,0),"---")</f>
        <v>---</v>
      </c>
      <c r="L571" s="19" t="str">
        <f>IFERROR(VLOOKUP(D571&amp;"-"&amp;E571,IF($H$4="TEB0187_REV01",RAW_c_TEB0187_REV01!$AD:$AL,"???"),9,0),"---")</f>
        <v>---</v>
      </c>
      <c r="M571" s="19" t="str">
        <f>IFERROR(IF(VLOOKUP($F571&amp;"-"&amp;$G571,IF($M$4="TEI0187_REV01",RAW_m_TEI0187_REV01!$F:$AU),43,0)="--","---",IF($M$4="TEI0187_REV01",RAW_m_TEI0187_REV01!$AT571&amp; " --&gt; " &amp;RAW_m_TEI0187_REV01!$AU571&amp; " --&gt; ")),"---")</f>
        <v>---</v>
      </c>
      <c r="N571" s="19" t="str">
        <f>IFERROR(VLOOKUP(F571&amp;"-"&amp;G571,IF($M$4="TEI0187_REV01",RAW_m_TEI0187_REV01!$AD:$AJ),7,0),"---")</f>
        <v>---</v>
      </c>
      <c r="O571" s="19" t="str">
        <f>IFERROR(VLOOKUP(N571,IF($M$4="TEI0187_REV01",RAW_m_TEI0187_REV01!$AJ:$AK),2,0),"---")</f>
        <v>---</v>
      </c>
      <c r="P571" s="19" t="str">
        <f>IFERROR(VLOOKUP(F571&amp;"-"&amp;G571,IF($M$4="TEI0187_REV01",RAW_m_TEI0187_REV01!$AD:$AG),3,0),"---")</f>
        <v>---</v>
      </c>
      <c r="Q571" s="19" t="str">
        <f>IFERROR(VLOOKUP(N571,IF($M$4="TEI0187_REV01",RAW_m_TEI0187_REV01!$AE:$AH),4,0),"---")</f>
        <v>---</v>
      </c>
      <c r="R571" s="19" t="str">
        <f>IFERROR(VLOOKUP(F571&amp;"-"&amp;G571,IF($M$4="TEI0187_REV01",RAW_m_TEI0187_REV01!$AD:$AG),4,0),"---")</f>
        <v>---</v>
      </c>
    </row>
    <row r="572" spans="2:18" x14ac:dyDescent="0.25">
      <c r="B572" s="78">
        <v>567</v>
      </c>
      <c r="C572" s="19" t="str">
        <f>IFERROR(INDEX(B2B!A:F,MATCH('B2B Pin Table'!B572,B2B!A:A,0),6),"---")</f>
        <v>MGT-PL</v>
      </c>
      <c r="D572" s="19" t="str">
        <f>IFERROR(IF((COUNTIF(B2B!A568:K568,H570)&lt;0),"---",INDEX(B2B!A:K,MATCH('B2B Pin Table'!B572,B2B!A:A,0),2)),"---")</f>
        <v>J3</v>
      </c>
      <c r="E572" s="19" t="str">
        <f>IFERROR(IF((COUNTIF(B2B!A568:K568,H570)&lt;0),"---",INDEX(B2B!A:K,MATCH('B2B Pin Table'!B572,B2B!A:A,0),3)),"---")</f>
        <v>B27</v>
      </c>
      <c r="F572" s="19" t="str">
        <f>IFERROR(IF((COUNTIF(B2B!A568:K568,L570)&lt;0),"---",INDEX(B2B!A:K,MATCH('B2B Pin Table'!B572,B2B!A:A,0),4)),"---")</f>
        <v>J3</v>
      </c>
      <c r="G572" s="19" t="str">
        <f>IFERROR(IF((COUNTIF(B2B!A568:K568,L570)&lt;0),"---",INDEX(B2B!A:K,MATCH('B2B Pin Table'!B572,B2B!A:A,0),5)),"---")</f>
        <v>B27</v>
      </c>
      <c r="H572" s="59" t="str">
        <f>IFERROR(IF(VLOOKUP($D572&amp;"-"&amp;$E572,IF($H$4="TEB0187_REV01",CALC_CONN_TEB0187_REV01!$F:$I),4,0)="--","---",IF($H$4="TEB0187_REV01",CALC_CONN_TEB0187_REV01!$G572&amp; " --&gt; " &amp;CALC_CONN_TEB0187_REV01!$I572&amp; " --&gt; ")),"---")</f>
        <v>---</v>
      </c>
      <c r="I572" s="19" t="str">
        <f>IFERROR(IF(VLOOKUP($D572&amp;"-"&amp;$E572,IF($H$4="TEB0187_REV01",CALC_CONN_TEB0187_REV01!$F:$H),3,0)="--",VLOOKUP($D572&amp;"-"&amp;$E572,IF($H$4="TEB0187_REV01",CALC_CONN_TEB0187_REV01!$F:$H),2,0),VLOOKUP($D572&amp;"-"&amp;$E572,IF($H$4="TEB0187_REV01",CALC_CONN_TEB0187_REV01!$F:$H),3,0)),"---")</f>
        <v>---</v>
      </c>
      <c r="J572" s="19" t="str">
        <f>IFERROR(VLOOKUP(I572,IF($H$4="TEB0187_REV01",RAW_c_TEB0187_REV01!$AE:$AM),9,0),"---")</f>
        <v>---</v>
      </c>
      <c r="K572" s="19" t="str">
        <f>IFERROR(VLOOKUP(D572&amp;"-"&amp;E572,IF($H$4="TEB0187_REV01",RAW_c_TEB0187_REV01!$AD:$AK,"???"),6,0),"---")</f>
        <v>---</v>
      </c>
      <c r="L572" s="19" t="str">
        <f>IFERROR(VLOOKUP(D572&amp;"-"&amp;E572,IF($H$4="TEB0187_REV01",RAW_c_TEB0187_REV01!$AD:$AL,"???"),9,0),"---")</f>
        <v>---</v>
      </c>
      <c r="M572" s="19" t="str">
        <f>IFERROR(IF(VLOOKUP($F572&amp;"-"&amp;$G572,IF($M$4="TEI0187_REV01",RAW_m_TEI0187_REV01!$F:$AU),43,0)="--","---",IF($M$4="TEI0187_REV01",RAW_m_TEI0187_REV01!$AT572&amp; " --&gt; " &amp;RAW_m_TEI0187_REV01!$AU572&amp; " --&gt; ")),"---")</f>
        <v>---</v>
      </c>
      <c r="N572" s="19" t="str">
        <f>IFERROR(VLOOKUP(F572&amp;"-"&amp;G572,IF($M$4="TEI0187_REV01",RAW_m_TEI0187_REV01!$AD:$AJ),7,0),"---")</f>
        <v>---</v>
      </c>
      <c r="O572" s="19" t="str">
        <f>IFERROR(VLOOKUP(N572,IF($M$4="TEI0187_REV01",RAW_m_TEI0187_REV01!$AJ:$AK),2,0),"---")</f>
        <v>---</v>
      </c>
      <c r="P572" s="19" t="str">
        <f>IFERROR(VLOOKUP(F572&amp;"-"&amp;G572,IF($M$4="TEI0187_REV01",RAW_m_TEI0187_REV01!$AD:$AG),3,0),"---")</f>
        <v>---</v>
      </c>
      <c r="Q572" s="19" t="str">
        <f>IFERROR(VLOOKUP(N572,IF($M$4="TEI0187_REV01",RAW_m_TEI0187_REV01!$AE:$AH),4,0),"---")</f>
        <v>---</v>
      </c>
      <c r="R572" s="19" t="str">
        <f>IFERROR(VLOOKUP(F572&amp;"-"&amp;G572,IF($M$4="TEI0187_REV01",RAW_m_TEI0187_REV01!$AD:$AG),4,0),"---")</f>
        <v>---</v>
      </c>
    </row>
    <row r="573" spans="2:18" x14ac:dyDescent="0.25">
      <c r="B573" s="78">
        <v>568</v>
      </c>
      <c r="C573" s="19" t="str">
        <f>IFERROR(INDEX(B2B!A:F,MATCH('B2B Pin Table'!B573,B2B!A:A,0),6),"---")</f>
        <v>GND</v>
      </c>
      <c r="D573" s="19" t="str">
        <f>IFERROR(IF((COUNTIF(B2B!A569:K569,H571)&lt;0),"---",INDEX(B2B!A:K,MATCH('B2B Pin Table'!B573,B2B!A:A,0),2)),"---")</f>
        <v>J3</v>
      </c>
      <c r="E573" s="19" t="str">
        <f>IFERROR(IF((COUNTIF(B2B!A569:K569,H571)&lt;0),"---",INDEX(B2B!A:K,MATCH('B2B Pin Table'!B573,B2B!A:A,0),3)),"---")</f>
        <v>B28</v>
      </c>
      <c r="F573" s="19" t="str">
        <f>IFERROR(IF((COUNTIF(B2B!A569:K569,L571)&lt;0),"---",INDEX(B2B!A:K,MATCH('B2B Pin Table'!B573,B2B!A:A,0),4)),"---")</f>
        <v>J3</v>
      </c>
      <c r="G573" s="19" t="str">
        <f>IFERROR(IF((COUNTIF(B2B!A569:K569,L571)&lt;0),"---",INDEX(B2B!A:K,MATCH('B2B Pin Table'!B573,B2B!A:A,0),5)),"---")</f>
        <v>B28</v>
      </c>
      <c r="H573" s="59" t="str">
        <f>IFERROR(IF(VLOOKUP($D573&amp;"-"&amp;$E573,IF($H$4="TEB0187_REV01",CALC_CONN_TEB0187_REV01!$F:$I),4,0)="--","---",IF($H$4="TEB0187_REV01",CALC_CONN_TEB0187_REV01!$G573&amp; " --&gt; " &amp;CALC_CONN_TEB0187_REV01!$I573&amp; " --&gt; ")),"---")</f>
        <v>---</v>
      </c>
      <c r="I573" s="19" t="str">
        <f>IFERROR(IF(VLOOKUP($D573&amp;"-"&amp;$E573,IF($H$4="TEB0187_REV01",CALC_CONN_TEB0187_REV01!$F:$H),3,0)="--",VLOOKUP($D573&amp;"-"&amp;$E573,IF($H$4="TEB0187_REV01",CALC_CONN_TEB0187_REV01!$F:$H),2,0),VLOOKUP($D573&amp;"-"&amp;$E573,IF($H$4="TEB0187_REV01",CALC_CONN_TEB0187_REV01!$F:$H),3,0)),"---")</f>
        <v>---</v>
      </c>
      <c r="J573" s="19" t="str">
        <f>IFERROR(VLOOKUP(I573,IF($H$4="TEB0187_REV01",RAW_c_TEB0187_REV01!$AE:$AM),9,0),"---")</f>
        <v>---</v>
      </c>
      <c r="K573" s="19" t="str">
        <f>IFERROR(VLOOKUP(D573&amp;"-"&amp;E573,IF($H$4="TEB0187_REV01",RAW_c_TEB0187_REV01!$AD:$AK,"???"),6,0),"---")</f>
        <v>---</v>
      </c>
      <c r="L573" s="19" t="str">
        <f>IFERROR(VLOOKUP(D573&amp;"-"&amp;E573,IF($H$4="TEB0187_REV01",RAW_c_TEB0187_REV01!$AD:$AL,"???"),9,0),"---")</f>
        <v>---</v>
      </c>
      <c r="M573" s="19" t="str">
        <f>IFERROR(IF(VLOOKUP($F573&amp;"-"&amp;$G573,IF($M$4="TEI0187_REV01",RAW_m_TEI0187_REV01!$F:$AU),43,0)="--","---",IF($M$4="TEI0187_REV01",RAW_m_TEI0187_REV01!$AT573&amp; " --&gt; " &amp;RAW_m_TEI0187_REV01!$AU573&amp; " --&gt; ")),"---")</f>
        <v>---</v>
      </c>
      <c r="N573" s="19" t="str">
        <f>IFERROR(VLOOKUP(F573&amp;"-"&amp;G573,IF($M$4="TEI0187_REV01",RAW_m_TEI0187_REV01!$AD:$AJ),7,0),"---")</f>
        <v>---</v>
      </c>
      <c r="O573" s="19" t="str">
        <f>IFERROR(VLOOKUP(N573,IF($M$4="TEI0187_REV01",RAW_m_TEI0187_REV01!$AJ:$AK),2,0),"---")</f>
        <v>---</v>
      </c>
      <c r="P573" s="19" t="str">
        <f>IFERROR(VLOOKUP(F573&amp;"-"&amp;G573,IF($M$4="TEI0187_REV01",RAW_m_TEI0187_REV01!$AD:$AG),3,0),"---")</f>
        <v>---</v>
      </c>
      <c r="Q573" s="19" t="str">
        <f>IFERROR(VLOOKUP(N573,IF($M$4="TEI0187_REV01",RAW_m_TEI0187_REV01!$AE:$AH),4,0),"---")</f>
        <v>---</v>
      </c>
      <c r="R573" s="19" t="str">
        <f>IFERROR(VLOOKUP(F573&amp;"-"&amp;G573,IF($M$4="TEI0187_REV01",RAW_m_TEI0187_REV01!$AD:$AG),4,0),"---")</f>
        <v>---</v>
      </c>
    </row>
    <row r="574" spans="2:18" x14ac:dyDescent="0.25">
      <c r="B574" s="78">
        <v>569</v>
      </c>
      <c r="C574" s="19" t="str">
        <f>IFERROR(INDEX(B2B!A:F,MATCH('B2B Pin Table'!B574,B2B!A:A,0),6),"---")</f>
        <v>GND</v>
      </c>
      <c r="D574" s="19" t="str">
        <f>IFERROR(IF((COUNTIF(B2B!A570:K570,H572)&lt;0),"---",INDEX(B2B!A:K,MATCH('B2B Pin Table'!B574,B2B!A:A,0),2)),"---")</f>
        <v>J3</v>
      </c>
      <c r="E574" s="19" t="str">
        <f>IFERROR(IF((COUNTIF(B2B!A570:K570,H572)&lt;0),"---",INDEX(B2B!A:K,MATCH('B2B Pin Table'!B574,B2B!A:A,0),3)),"---")</f>
        <v>B29</v>
      </c>
      <c r="F574" s="19" t="str">
        <f>IFERROR(IF((COUNTIF(B2B!A570:K570,L572)&lt;0),"---",INDEX(B2B!A:K,MATCH('B2B Pin Table'!B574,B2B!A:A,0),4)),"---")</f>
        <v>J3</v>
      </c>
      <c r="G574" s="19" t="str">
        <f>IFERROR(IF((COUNTIF(B2B!A570:K570,L572)&lt;0),"---",INDEX(B2B!A:K,MATCH('B2B Pin Table'!B574,B2B!A:A,0),5)),"---")</f>
        <v>B29</v>
      </c>
      <c r="H574" s="59" t="str">
        <f>IFERROR(IF(VLOOKUP($D574&amp;"-"&amp;$E574,IF($H$4="TEB0187_REV01",CALC_CONN_TEB0187_REV01!$F:$I),4,0)="--","---",IF($H$4="TEB0187_REV01",CALC_CONN_TEB0187_REV01!$G574&amp; " --&gt; " &amp;CALC_CONN_TEB0187_REV01!$I574&amp; " --&gt; ")),"---")</f>
        <v>---</v>
      </c>
      <c r="I574" s="19" t="str">
        <f>IFERROR(IF(VLOOKUP($D574&amp;"-"&amp;$E574,IF($H$4="TEB0187_REV01",CALC_CONN_TEB0187_REV01!$F:$H),3,0)="--",VLOOKUP($D574&amp;"-"&amp;$E574,IF($H$4="TEB0187_REV01",CALC_CONN_TEB0187_REV01!$F:$H),2,0),VLOOKUP($D574&amp;"-"&amp;$E574,IF($H$4="TEB0187_REV01",CALC_CONN_TEB0187_REV01!$F:$H),3,0)),"---")</f>
        <v>---</v>
      </c>
      <c r="J574" s="19" t="str">
        <f>IFERROR(VLOOKUP(I574,IF($H$4="TEB0187_REV01",RAW_c_TEB0187_REV01!$AE:$AM),9,0),"---")</f>
        <v>---</v>
      </c>
      <c r="K574" s="19" t="str">
        <f>IFERROR(VLOOKUP(D574&amp;"-"&amp;E574,IF($H$4="TEB0187_REV01",RAW_c_TEB0187_REV01!$AD:$AK,"???"),6,0),"---")</f>
        <v>---</v>
      </c>
      <c r="L574" s="19" t="str">
        <f>IFERROR(VLOOKUP(D574&amp;"-"&amp;E574,IF($H$4="TEB0187_REV01",RAW_c_TEB0187_REV01!$AD:$AL,"???"),9,0),"---")</f>
        <v>---</v>
      </c>
      <c r="M574" s="19" t="str">
        <f>IFERROR(IF(VLOOKUP($F574&amp;"-"&amp;$G574,IF($M$4="TEI0187_REV01",RAW_m_TEI0187_REV01!$F:$AU),43,0)="--","---",IF($M$4="TEI0187_REV01",RAW_m_TEI0187_REV01!$AT574&amp; " --&gt; " &amp;RAW_m_TEI0187_REV01!$AU574&amp; " --&gt; ")),"---")</f>
        <v>---</v>
      </c>
      <c r="N574" s="19" t="str">
        <f>IFERROR(VLOOKUP(F574&amp;"-"&amp;G574,IF($M$4="TEI0187_REV01",RAW_m_TEI0187_REV01!$AD:$AJ),7,0),"---")</f>
        <v>---</v>
      </c>
      <c r="O574" s="19" t="str">
        <f>IFERROR(VLOOKUP(N574,IF($M$4="TEI0187_REV01",RAW_m_TEI0187_REV01!$AJ:$AK),2,0),"---")</f>
        <v>---</v>
      </c>
      <c r="P574" s="19" t="str">
        <f>IFERROR(VLOOKUP(F574&amp;"-"&amp;G574,IF($M$4="TEI0187_REV01",RAW_m_TEI0187_REV01!$AD:$AG),3,0),"---")</f>
        <v>---</v>
      </c>
      <c r="Q574" s="19" t="str">
        <f>IFERROR(VLOOKUP(N574,IF($M$4="TEI0187_REV01",RAW_m_TEI0187_REV01!$AE:$AH),4,0),"---")</f>
        <v>---</v>
      </c>
      <c r="R574" s="19" t="str">
        <f>IFERROR(VLOOKUP(F574&amp;"-"&amp;G574,IF($M$4="TEI0187_REV01",RAW_m_TEI0187_REV01!$AD:$AG),4,0),"---")</f>
        <v>---</v>
      </c>
    </row>
    <row r="575" spans="2:18" x14ac:dyDescent="0.25">
      <c r="B575" s="78">
        <v>570</v>
      </c>
      <c r="C575" s="19" t="str">
        <f>IFERROR(INDEX(B2B!A:F,MATCH('B2B Pin Table'!B575,B2B!A:A,0),6),"---")</f>
        <v>MIO</v>
      </c>
      <c r="D575" s="19" t="str">
        <f>IFERROR(IF((COUNTIF(B2B!A571:K571,H573)&lt;0),"---",INDEX(B2B!A:K,MATCH('B2B Pin Table'!B575,B2B!A:A,0),2)),"---")</f>
        <v>J3</v>
      </c>
      <c r="E575" s="19" t="str">
        <f>IFERROR(IF((COUNTIF(B2B!A571:K571,H573)&lt;0),"---",INDEX(B2B!A:K,MATCH('B2B Pin Table'!B575,B2B!A:A,0),3)),"---")</f>
        <v>B30</v>
      </c>
      <c r="F575" s="19" t="str">
        <f>IFERROR(IF((COUNTIF(B2B!A571:K571,L573)&lt;0),"---",INDEX(B2B!A:K,MATCH('B2B Pin Table'!B575,B2B!A:A,0),4)),"---")</f>
        <v>J3</v>
      </c>
      <c r="G575" s="19" t="str">
        <f>IFERROR(IF((COUNTIF(B2B!A571:K571,L573)&lt;0),"---",INDEX(B2B!A:K,MATCH('B2B Pin Table'!B575,B2B!A:A,0),5)),"---")</f>
        <v>B30</v>
      </c>
      <c r="H575" s="59" t="str">
        <f>IFERROR(IF(VLOOKUP($D575&amp;"-"&amp;$E575,IF($H$4="TEB0187_REV01",CALC_CONN_TEB0187_REV01!$F:$I),4,0)="--","---",IF($H$4="TEB0187_REV01",CALC_CONN_TEB0187_REV01!$G575&amp; " --&gt; " &amp;CALC_CONN_TEB0187_REV01!$I575&amp; " --&gt; ")),"---")</f>
        <v>---</v>
      </c>
      <c r="I575" s="19" t="str">
        <f>IFERROR(IF(VLOOKUP($D575&amp;"-"&amp;$E575,IF($H$4="TEB0187_REV01",CALC_CONN_TEB0187_REV01!$F:$H),3,0)="--",VLOOKUP($D575&amp;"-"&amp;$E575,IF($H$4="TEB0187_REV01",CALC_CONN_TEB0187_REV01!$F:$H),2,0),VLOOKUP($D575&amp;"-"&amp;$E575,IF($H$4="TEB0187_REV01",CALC_CONN_TEB0187_REV01!$F:$H),3,0)),"---")</f>
        <v>---</v>
      </c>
      <c r="J575" s="19" t="str">
        <f>IFERROR(VLOOKUP(I575,IF($H$4="TEB0187_REV01",RAW_c_TEB0187_REV01!$AE:$AM),9,0),"---")</f>
        <v>---</v>
      </c>
      <c r="K575" s="19" t="str">
        <f>IFERROR(VLOOKUP(D575&amp;"-"&amp;E575,IF($H$4="TEB0187_REV01",RAW_c_TEB0187_REV01!$AD:$AK,"???"),6,0),"---")</f>
        <v>---</v>
      </c>
      <c r="L575" s="19" t="str">
        <f>IFERROR(VLOOKUP(D575&amp;"-"&amp;E575,IF($H$4="TEB0187_REV01",RAW_c_TEB0187_REV01!$AD:$AL,"???"),9,0),"---")</f>
        <v>---</v>
      </c>
      <c r="M575" s="19" t="str">
        <f>IFERROR(IF(VLOOKUP($F575&amp;"-"&amp;$G575,IF($M$4="TEI0187_REV01",RAW_m_TEI0187_REV01!$F:$AU),43,0)="--","---",IF($M$4="TEI0187_REV01",RAW_m_TEI0187_REV01!$AT575&amp; " --&gt; " &amp;RAW_m_TEI0187_REV01!$AU575&amp; " --&gt; ")),"---")</f>
        <v>---</v>
      </c>
      <c r="N575" s="19" t="str">
        <f>IFERROR(VLOOKUP(F575&amp;"-"&amp;G575,IF($M$4="TEI0187_REV01",RAW_m_TEI0187_REV01!$AD:$AJ),7,0),"---")</f>
        <v>---</v>
      </c>
      <c r="O575" s="19" t="str">
        <f>IFERROR(VLOOKUP(N575,IF($M$4="TEI0187_REV01",RAW_m_TEI0187_REV01!$AJ:$AK),2,0),"---")</f>
        <v>---</v>
      </c>
      <c r="P575" s="19" t="str">
        <f>IFERROR(VLOOKUP(F575&amp;"-"&amp;G575,IF($M$4="TEI0187_REV01",RAW_m_TEI0187_REV01!$AD:$AG),3,0),"---")</f>
        <v>---</v>
      </c>
      <c r="Q575" s="19" t="str">
        <f>IFERROR(VLOOKUP(N575,IF($M$4="TEI0187_REV01",RAW_m_TEI0187_REV01!$AE:$AH),4,0),"---")</f>
        <v>---</v>
      </c>
      <c r="R575" s="19" t="str">
        <f>IFERROR(VLOOKUP(F575&amp;"-"&amp;G575,IF($M$4="TEI0187_REV01",RAW_m_TEI0187_REV01!$AD:$AG),4,0),"---")</f>
        <v>---</v>
      </c>
    </row>
    <row r="576" spans="2:18" x14ac:dyDescent="0.25">
      <c r="B576" s="78">
        <v>571</v>
      </c>
      <c r="C576" s="19" t="str">
        <f>IFERROR(INDEX(B2B!A:F,MATCH('B2B Pin Table'!B576,B2B!A:A,0),6),"---")</f>
        <v>MIO</v>
      </c>
      <c r="D576" s="19" t="str">
        <f>IFERROR(IF((COUNTIF(B2B!A572:K572,H574)&lt;0),"---",INDEX(B2B!A:K,MATCH('B2B Pin Table'!B576,B2B!A:A,0),2)),"---")</f>
        <v>J3</v>
      </c>
      <c r="E576" s="19" t="str">
        <f>IFERROR(IF((COUNTIF(B2B!A572:K572,H574)&lt;0),"---",INDEX(B2B!A:K,MATCH('B2B Pin Table'!B576,B2B!A:A,0),3)),"---")</f>
        <v>B31</v>
      </c>
      <c r="F576" s="19" t="str">
        <f>IFERROR(IF((COUNTIF(B2B!A572:K572,L574)&lt;0),"---",INDEX(B2B!A:K,MATCH('B2B Pin Table'!B576,B2B!A:A,0),4)),"---")</f>
        <v>J3</v>
      </c>
      <c r="G576" s="19" t="str">
        <f>IFERROR(IF((COUNTIF(B2B!A572:K572,L574)&lt;0),"---",INDEX(B2B!A:K,MATCH('B2B Pin Table'!B576,B2B!A:A,0),5)),"---")</f>
        <v>B31</v>
      </c>
      <c r="H576" s="59" t="str">
        <f>IFERROR(IF(VLOOKUP($D576&amp;"-"&amp;$E576,IF($H$4="TEB0187_REV01",CALC_CONN_TEB0187_REV01!$F:$I),4,0)="--","---",IF($H$4="TEB0187_REV01",CALC_CONN_TEB0187_REV01!$G576&amp; " --&gt; " &amp;CALC_CONN_TEB0187_REV01!$I576&amp; " --&gt; ")),"---")</f>
        <v>---</v>
      </c>
      <c r="I576" s="19" t="str">
        <f>IFERROR(IF(VLOOKUP($D576&amp;"-"&amp;$E576,IF($H$4="TEB0187_REV01",CALC_CONN_TEB0187_REV01!$F:$H),3,0)="--",VLOOKUP($D576&amp;"-"&amp;$E576,IF($H$4="TEB0187_REV01",CALC_CONN_TEB0187_REV01!$F:$H),2,0),VLOOKUP($D576&amp;"-"&amp;$E576,IF($H$4="TEB0187_REV01",CALC_CONN_TEB0187_REV01!$F:$H),3,0)),"---")</f>
        <v>---</v>
      </c>
      <c r="J576" s="19" t="str">
        <f>IFERROR(VLOOKUP(I576,IF($H$4="TEB0187_REV01",RAW_c_TEB0187_REV01!$AE:$AM),9,0),"---")</f>
        <v>---</v>
      </c>
      <c r="K576" s="19" t="str">
        <f>IFERROR(VLOOKUP(D576&amp;"-"&amp;E576,IF($H$4="TEB0187_REV01",RAW_c_TEB0187_REV01!$AD:$AK,"???"),6,0),"---")</f>
        <v>---</v>
      </c>
      <c r="L576" s="19" t="str">
        <f>IFERROR(VLOOKUP(D576&amp;"-"&amp;E576,IF($H$4="TEB0187_REV01",RAW_c_TEB0187_REV01!$AD:$AL,"???"),9,0),"---")</f>
        <v>---</v>
      </c>
      <c r="M576" s="19" t="str">
        <f>IFERROR(IF(VLOOKUP($F576&amp;"-"&amp;$G576,IF($M$4="TEI0187_REV01",RAW_m_TEI0187_REV01!$F:$AU),43,0)="--","---",IF($M$4="TEI0187_REV01",RAW_m_TEI0187_REV01!$AT576&amp; " --&gt; " &amp;RAW_m_TEI0187_REV01!$AU576&amp; " --&gt; ")),"---")</f>
        <v>---</v>
      </c>
      <c r="N576" s="19" t="str">
        <f>IFERROR(VLOOKUP(F576&amp;"-"&amp;G576,IF($M$4="TEI0187_REV01",RAW_m_TEI0187_REV01!$AD:$AJ),7,0),"---")</f>
        <v>---</v>
      </c>
      <c r="O576" s="19" t="str">
        <f>IFERROR(VLOOKUP(N576,IF($M$4="TEI0187_REV01",RAW_m_TEI0187_REV01!$AJ:$AK),2,0),"---")</f>
        <v>---</v>
      </c>
      <c r="P576" s="19" t="str">
        <f>IFERROR(VLOOKUP(F576&amp;"-"&amp;G576,IF($M$4="TEI0187_REV01",RAW_m_TEI0187_REV01!$AD:$AG),3,0),"---")</f>
        <v>---</v>
      </c>
      <c r="Q576" s="19" t="str">
        <f>IFERROR(VLOOKUP(N576,IF($M$4="TEI0187_REV01",RAW_m_TEI0187_REV01!$AE:$AH),4,0),"---")</f>
        <v>---</v>
      </c>
      <c r="R576" s="19" t="str">
        <f>IFERROR(VLOOKUP(F576&amp;"-"&amp;G576,IF($M$4="TEI0187_REV01",RAW_m_TEI0187_REV01!$AD:$AG),4,0),"---")</f>
        <v>---</v>
      </c>
    </row>
    <row r="577" spans="2:18" x14ac:dyDescent="0.25">
      <c r="B577" s="78">
        <v>572</v>
      </c>
      <c r="C577" s="19" t="str">
        <f>IFERROR(INDEX(B2B!A:F,MATCH('B2B Pin Table'!B577,B2B!A:A,0),6),"---")</f>
        <v>MIO</v>
      </c>
      <c r="D577" s="19" t="str">
        <f>IFERROR(IF((COUNTIF(B2B!A573:K573,H575)&lt;0),"---",INDEX(B2B!A:K,MATCH('B2B Pin Table'!B577,B2B!A:A,0),2)),"---")</f>
        <v>J3</v>
      </c>
      <c r="E577" s="19" t="str">
        <f>IFERROR(IF((COUNTIF(B2B!A573:K573,H575)&lt;0),"---",INDEX(B2B!A:K,MATCH('B2B Pin Table'!B577,B2B!A:A,0),3)),"---")</f>
        <v>B32</v>
      </c>
      <c r="F577" s="19" t="str">
        <f>IFERROR(IF((COUNTIF(B2B!A573:K573,L575)&lt;0),"---",INDEX(B2B!A:K,MATCH('B2B Pin Table'!B577,B2B!A:A,0),4)),"---")</f>
        <v>J3</v>
      </c>
      <c r="G577" s="19" t="str">
        <f>IFERROR(IF((COUNTIF(B2B!A573:K573,L575)&lt;0),"---",INDEX(B2B!A:K,MATCH('B2B Pin Table'!B577,B2B!A:A,0),5)),"---")</f>
        <v>B32</v>
      </c>
      <c r="H577" s="59" t="str">
        <f>IFERROR(IF(VLOOKUP($D577&amp;"-"&amp;$E577,IF($H$4="TEB0187_REV01",CALC_CONN_TEB0187_REV01!$F:$I),4,0)="--","---",IF($H$4="TEB0187_REV01",CALC_CONN_TEB0187_REV01!$G577&amp; " --&gt; " &amp;CALC_CONN_TEB0187_REV01!$I577&amp; " --&gt; ")),"---")</f>
        <v>---</v>
      </c>
      <c r="I577" s="19" t="str">
        <f>IFERROR(IF(VLOOKUP($D577&amp;"-"&amp;$E577,IF($H$4="TEB0187_REV01",CALC_CONN_TEB0187_REV01!$F:$H),3,0)="--",VLOOKUP($D577&amp;"-"&amp;$E577,IF($H$4="TEB0187_REV01",CALC_CONN_TEB0187_REV01!$F:$H),2,0),VLOOKUP($D577&amp;"-"&amp;$E577,IF($H$4="TEB0187_REV01",CALC_CONN_TEB0187_REV01!$F:$H),3,0)),"---")</f>
        <v>---</v>
      </c>
      <c r="J577" s="19" t="str">
        <f>IFERROR(VLOOKUP(I577,IF($H$4="TEB0187_REV01",RAW_c_TEB0187_REV01!$AE:$AM),9,0),"---")</f>
        <v>---</v>
      </c>
      <c r="K577" s="19" t="str">
        <f>IFERROR(VLOOKUP(D577&amp;"-"&amp;E577,IF($H$4="TEB0187_REV01",RAW_c_TEB0187_REV01!$AD:$AK,"???"),6,0),"---")</f>
        <v>---</v>
      </c>
      <c r="L577" s="19" t="str">
        <f>IFERROR(VLOOKUP(D577&amp;"-"&amp;E577,IF($H$4="TEB0187_REV01",RAW_c_TEB0187_REV01!$AD:$AL,"???"),9,0),"---")</f>
        <v>---</v>
      </c>
      <c r="M577" s="19" t="str">
        <f>IFERROR(IF(VLOOKUP($F577&amp;"-"&amp;$G577,IF($M$4="TEI0187_REV01",RAW_m_TEI0187_REV01!$F:$AU),43,0)="--","---",IF($M$4="TEI0187_REV01",RAW_m_TEI0187_REV01!$AT577&amp; " --&gt; " &amp;RAW_m_TEI0187_REV01!$AU577&amp; " --&gt; ")),"---")</f>
        <v>---</v>
      </c>
      <c r="N577" s="19" t="str">
        <f>IFERROR(VLOOKUP(F577&amp;"-"&amp;G577,IF($M$4="TEI0187_REV01",RAW_m_TEI0187_REV01!$AD:$AJ),7,0),"---")</f>
        <v>---</v>
      </c>
      <c r="O577" s="19" t="str">
        <f>IFERROR(VLOOKUP(N577,IF($M$4="TEI0187_REV01",RAW_m_TEI0187_REV01!$AJ:$AK),2,0),"---")</f>
        <v>---</v>
      </c>
      <c r="P577" s="19" t="str">
        <f>IFERROR(VLOOKUP(F577&amp;"-"&amp;G577,IF($M$4="TEI0187_REV01",RAW_m_TEI0187_REV01!$AD:$AG),3,0),"---")</f>
        <v>---</v>
      </c>
      <c r="Q577" s="19" t="str">
        <f>IFERROR(VLOOKUP(N577,IF($M$4="TEI0187_REV01",RAW_m_TEI0187_REV01!$AE:$AH),4,0),"---")</f>
        <v>---</v>
      </c>
      <c r="R577" s="19" t="str">
        <f>IFERROR(VLOOKUP(F577&amp;"-"&amp;G577,IF($M$4="TEI0187_REV01",RAW_m_TEI0187_REV01!$AD:$AG),4,0),"---")</f>
        <v>---</v>
      </c>
    </row>
    <row r="578" spans="2:18" x14ac:dyDescent="0.25">
      <c r="B578" s="78">
        <v>573</v>
      </c>
      <c r="C578" s="19" t="str">
        <f>IFERROR(INDEX(B2B!A:F,MATCH('B2B Pin Table'!B578,B2B!A:A,0),6),"---")</f>
        <v>GND</v>
      </c>
      <c r="D578" s="19" t="str">
        <f>IFERROR(IF((COUNTIF(B2B!A574:K574,H576)&lt;0),"---",INDEX(B2B!A:K,MATCH('B2B Pin Table'!B578,B2B!A:A,0),2)),"---")</f>
        <v>J3</v>
      </c>
      <c r="E578" s="19" t="str">
        <f>IFERROR(IF((COUNTIF(B2B!A574:K574,H576)&lt;0),"---",INDEX(B2B!A:K,MATCH('B2B Pin Table'!B578,B2B!A:A,0),3)),"---")</f>
        <v>B33</v>
      </c>
      <c r="F578" s="19" t="str">
        <f>IFERROR(IF((COUNTIF(B2B!A574:K574,L576)&lt;0),"---",INDEX(B2B!A:K,MATCH('B2B Pin Table'!B578,B2B!A:A,0),4)),"---")</f>
        <v>J3</v>
      </c>
      <c r="G578" s="19" t="str">
        <f>IFERROR(IF((COUNTIF(B2B!A574:K574,L576)&lt;0),"---",INDEX(B2B!A:K,MATCH('B2B Pin Table'!B578,B2B!A:A,0),5)),"---")</f>
        <v>B33</v>
      </c>
      <c r="H578" s="59" t="str">
        <f>IFERROR(IF(VLOOKUP($D578&amp;"-"&amp;$E578,IF($H$4="TEB0187_REV01",CALC_CONN_TEB0187_REV01!$F:$I),4,0)="--","---",IF($H$4="TEB0187_REV01",CALC_CONN_TEB0187_REV01!$G578&amp; " --&gt; " &amp;CALC_CONN_TEB0187_REV01!$I578&amp; " --&gt; ")),"---")</f>
        <v>---</v>
      </c>
      <c r="I578" s="19" t="str">
        <f>IFERROR(IF(VLOOKUP($D578&amp;"-"&amp;$E578,IF($H$4="TEB0187_REV01",CALC_CONN_TEB0187_REV01!$F:$H),3,0)="--",VLOOKUP($D578&amp;"-"&amp;$E578,IF($H$4="TEB0187_REV01",CALC_CONN_TEB0187_REV01!$F:$H),2,0),VLOOKUP($D578&amp;"-"&amp;$E578,IF($H$4="TEB0187_REV01",CALC_CONN_TEB0187_REV01!$F:$H),3,0)),"---")</f>
        <v>---</v>
      </c>
      <c r="J578" s="19" t="str">
        <f>IFERROR(VLOOKUP(I578,IF($H$4="TEB0187_REV01",RAW_c_TEB0187_REV01!$AE:$AM),9,0),"---")</f>
        <v>---</v>
      </c>
      <c r="K578" s="19" t="str">
        <f>IFERROR(VLOOKUP(D578&amp;"-"&amp;E578,IF($H$4="TEB0187_REV01",RAW_c_TEB0187_REV01!$AD:$AK,"???"),6,0),"---")</f>
        <v>---</v>
      </c>
      <c r="L578" s="19" t="str">
        <f>IFERROR(VLOOKUP(D578&amp;"-"&amp;E578,IF($H$4="TEB0187_REV01",RAW_c_TEB0187_REV01!$AD:$AL,"???"),9,0),"---")</f>
        <v>---</v>
      </c>
      <c r="M578" s="19" t="str">
        <f>IFERROR(IF(VLOOKUP($F578&amp;"-"&amp;$G578,IF($M$4="TEI0187_REV01",RAW_m_TEI0187_REV01!$F:$AU),43,0)="--","---",IF($M$4="TEI0187_REV01",RAW_m_TEI0187_REV01!$AT578&amp; " --&gt; " &amp;RAW_m_TEI0187_REV01!$AU578&amp; " --&gt; ")),"---")</f>
        <v>---</v>
      </c>
      <c r="N578" s="19" t="str">
        <f>IFERROR(VLOOKUP(F578&amp;"-"&amp;G578,IF($M$4="TEI0187_REV01",RAW_m_TEI0187_REV01!$AD:$AJ),7,0),"---")</f>
        <v>---</v>
      </c>
      <c r="O578" s="19" t="str">
        <f>IFERROR(VLOOKUP(N578,IF($M$4="TEI0187_REV01",RAW_m_TEI0187_REV01!$AJ:$AK),2,0),"---")</f>
        <v>---</v>
      </c>
      <c r="P578" s="19" t="str">
        <f>IFERROR(VLOOKUP(F578&amp;"-"&amp;G578,IF($M$4="TEI0187_REV01",RAW_m_TEI0187_REV01!$AD:$AG),3,0),"---")</f>
        <v>---</v>
      </c>
      <c r="Q578" s="19" t="str">
        <f>IFERROR(VLOOKUP(N578,IF($M$4="TEI0187_REV01",RAW_m_TEI0187_REV01!$AE:$AH),4,0),"---")</f>
        <v>---</v>
      </c>
      <c r="R578" s="19" t="str">
        <f>IFERROR(VLOOKUP(F578&amp;"-"&amp;G578,IF($M$4="TEI0187_REV01",RAW_m_TEI0187_REV01!$AD:$AG),4,0),"---")</f>
        <v>---</v>
      </c>
    </row>
    <row r="579" spans="2:18" x14ac:dyDescent="0.25">
      <c r="B579" s="78">
        <v>574</v>
      </c>
      <c r="C579" s="19" t="str">
        <f>IFERROR(INDEX(B2B!A:F,MATCH('B2B Pin Table'!B579,B2B!A:A,0),6),"---")</f>
        <v>GND</v>
      </c>
      <c r="D579" s="19" t="str">
        <f>IFERROR(IF((COUNTIF(B2B!A575:K575,H577)&lt;0),"---",INDEX(B2B!A:K,MATCH('B2B Pin Table'!B579,B2B!A:A,0),2)),"---")</f>
        <v>J3</v>
      </c>
      <c r="E579" s="19" t="str">
        <f>IFERROR(IF((COUNTIF(B2B!A575:K575,H577)&lt;0),"---",INDEX(B2B!A:K,MATCH('B2B Pin Table'!B579,B2B!A:A,0),3)),"---")</f>
        <v>B34</v>
      </c>
      <c r="F579" s="19" t="str">
        <f>IFERROR(IF((COUNTIF(B2B!A575:K575,L577)&lt;0),"---",INDEX(B2B!A:K,MATCH('B2B Pin Table'!B579,B2B!A:A,0),4)),"---")</f>
        <v>J3</v>
      </c>
      <c r="G579" s="19" t="str">
        <f>IFERROR(IF((COUNTIF(B2B!A575:K575,L577)&lt;0),"---",INDEX(B2B!A:K,MATCH('B2B Pin Table'!B579,B2B!A:A,0),5)),"---")</f>
        <v>B34</v>
      </c>
      <c r="H579" s="59" t="str">
        <f>IFERROR(IF(VLOOKUP($D579&amp;"-"&amp;$E579,IF($H$4="TEB0187_REV01",CALC_CONN_TEB0187_REV01!$F:$I),4,0)="--","---",IF($H$4="TEB0187_REV01",CALC_CONN_TEB0187_REV01!$G579&amp; " --&gt; " &amp;CALC_CONN_TEB0187_REV01!$I579&amp; " --&gt; ")),"---")</f>
        <v>---</v>
      </c>
      <c r="I579" s="19" t="str">
        <f>IFERROR(IF(VLOOKUP($D579&amp;"-"&amp;$E579,IF($H$4="TEB0187_REV01",CALC_CONN_TEB0187_REV01!$F:$H),3,0)="--",VLOOKUP($D579&amp;"-"&amp;$E579,IF($H$4="TEB0187_REV01",CALC_CONN_TEB0187_REV01!$F:$H),2,0),VLOOKUP($D579&amp;"-"&amp;$E579,IF($H$4="TEB0187_REV01",CALC_CONN_TEB0187_REV01!$F:$H),3,0)),"---")</f>
        <v>---</v>
      </c>
      <c r="J579" s="19" t="str">
        <f>IFERROR(VLOOKUP(I579,IF($H$4="TEB0187_REV01",RAW_c_TEB0187_REV01!$AE:$AM),9,0),"---")</f>
        <v>---</v>
      </c>
      <c r="K579" s="19" t="str">
        <f>IFERROR(VLOOKUP(D579&amp;"-"&amp;E579,IF($H$4="TEB0187_REV01",RAW_c_TEB0187_REV01!$AD:$AK,"???"),6,0),"---")</f>
        <v>---</v>
      </c>
      <c r="L579" s="19" t="str">
        <f>IFERROR(VLOOKUP(D579&amp;"-"&amp;E579,IF($H$4="TEB0187_REV01",RAW_c_TEB0187_REV01!$AD:$AL,"???"),9,0),"---")</f>
        <v>---</v>
      </c>
      <c r="M579" s="19" t="str">
        <f>IFERROR(IF(VLOOKUP($F579&amp;"-"&amp;$G579,IF($M$4="TEI0187_REV01",RAW_m_TEI0187_REV01!$F:$AU),43,0)="--","---",IF($M$4="TEI0187_REV01",RAW_m_TEI0187_REV01!$AT579&amp; " --&gt; " &amp;RAW_m_TEI0187_REV01!$AU579&amp; " --&gt; ")),"---")</f>
        <v>---</v>
      </c>
      <c r="N579" s="19" t="str">
        <f>IFERROR(VLOOKUP(F579&amp;"-"&amp;G579,IF($M$4="TEI0187_REV01",RAW_m_TEI0187_REV01!$AD:$AJ),7,0),"---")</f>
        <v>---</v>
      </c>
      <c r="O579" s="19" t="str">
        <f>IFERROR(VLOOKUP(N579,IF($M$4="TEI0187_REV01",RAW_m_TEI0187_REV01!$AJ:$AK),2,0),"---")</f>
        <v>---</v>
      </c>
      <c r="P579" s="19" t="str">
        <f>IFERROR(VLOOKUP(F579&amp;"-"&amp;G579,IF($M$4="TEI0187_REV01",RAW_m_TEI0187_REV01!$AD:$AG),3,0),"---")</f>
        <v>---</v>
      </c>
      <c r="Q579" s="19" t="str">
        <f>IFERROR(VLOOKUP(N579,IF($M$4="TEI0187_REV01",RAW_m_TEI0187_REV01!$AE:$AH),4,0),"---")</f>
        <v>---</v>
      </c>
      <c r="R579" s="19" t="str">
        <f>IFERROR(VLOOKUP(F579&amp;"-"&amp;G579,IF($M$4="TEI0187_REV01",RAW_m_TEI0187_REV01!$AD:$AG),4,0),"---")</f>
        <v>---</v>
      </c>
    </row>
    <row r="580" spans="2:18" x14ac:dyDescent="0.25">
      <c r="B580" s="78">
        <v>575</v>
      </c>
      <c r="C580" s="19" t="str">
        <f>IFERROR(INDEX(B2B!A:F,MATCH('B2B Pin Table'!B580,B2B!A:A,0),6),"---")</f>
        <v>MIO</v>
      </c>
      <c r="D580" s="19" t="str">
        <f>IFERROR(IF((COUNTIF(B2B!A576:K576,H578)&lt;0),"---",INDEX(B2B!A:K,MATCH('B2B Pin Table'!B580,B2B!A:A,0),2)),"---")</f>
        <v>J3</v>
      </c>
      <c r="E580" s="19" t="str">
        <f>IFERROR(IF((COUNTIF(B2B!A576:K576,H578)&lt;0),"---",INDEX(B2B!A:K,MATCH('B2B Pin Table'!B580,B2B!A:A,0),3)),"---")</f>
        <v>B35</v>
      </c>
      <c r="F580" s="19" t="str">
        <f>IFERROR(IF((COUNTIF(B2B!A576:K576,L578)&lt;0),"---",INDEX(B2B!A:K,MATCH('B2B Pin Table'!B580,B2B!A:A,0),4)),"---")</f>
        <v>J3</v>
      </c>
      <c r="G580" s="19" t="str">
        <f>IFERROR(IF((COUNTIF(B2B!A576:K576,L578)&lt;0),"---",INDEX(B2B!A:K,MATCH('B2B Pin Table'!B580,B2B!A:A,0),5)),"---")</f>
        <v>B35</v>
      </c>
      <c r="H580" s="59" t="str">
        <f>IFERROR(IF(VLOOKUP($D580&amp;"-"&amp;$E580,IF($H$4="TEB0187_REV01",CALC_CONN_TEB0187_REV01!$F:$I),4,0)="--","---",IF($H$4="TEB0187_REV01",CALC_CONN_TEB0187_REV01!$G580&amp; " --&gt; " &amp;CALC_CONN_TEB0187_REV01!$I580&amp; " --&gt; ")),"---")</f>
        <v>---</v>
      </c>
      <c r="I580" s="19" t="str">
        <f>IFERROR(IF(VLOOKUP($D580&amp;"-"&amp;$E580,IF($H$4="TEB0187_REV01",CALC_CONN_TEB0187_REV01!$F:$H),3,0)="--",VLOOKUP($D580&amp;"-"&amp;$E580,IF($H$4="TEB0187_REV01",CALC_CONN_TEB0187_REV01!$F:$H),2,0),VLOOKUP($D580&amp;"-"&amp;$E580,IF($H$4="TEB0187_REV01",CALC_CONN_TEB0187_REV01!$F:$H),3,0)),"---")</f>
        <v>---</v>
      </c>
      <c r="J580" s="19" t="str">
        <f>IFERROR(VLOOKUP(I580,IF($H$4="TEB0187_REV01",RAW_c_TEB0187_REV01!$AE:$AM),9,0),"---")</f>
        <v>---</v>
      </c>
      <c r="K580" s="19" t="str">
        <f>IFERROR(VLOOKUP(D580&amp;"-"&amp;E580,IF($H$4="TEB0187_REV01",RAW_c_TEB0187_REV01!$AD:$AK,"???"),6,0),"---")</f>
        <v>---</v>
      </c>
      <c r="L580" s="19" t="str">
        <f>IFERROR(VLOOKUP(D580&amp;"-"&amp;E580,IF($H$4="TEB0187_REV01",RAW_c_TEB0187_REV01!$AD:$AL,"???"),9,0),"---")</f>
        <v>---</v>
      </c>
      <c r="M580" s="19" t="str">
        <f>IFERROR(IF(VLOOKUP($F580&amp;"-"&amp;$G580,IF($M$4="TEI0187_REV01",RAW_m_TEI0187_REV01!$F:$AU),43,0)="--","---",IF($M$4="TEI0187_REV01",RAW_m_TEI0187_REV01!$AT580&amp; " --&gt; " &amp;RAW_m_TEI0187_REV01!$AU580&amp; " --&gt; ")),"---")</f>
        <v>---</v>
      </c>
      <c r="N580" s="19" t="str">
        <f>IFERROR(VLOOKUP(F580&amp;"-"&amp;G580,IF($M$4="TEI0187_REV01",RAW_m_TEI0187_REV01!$AD:$AJ),7,0),"---")</f>
        <v>---</v>
      </c>
      <c r="O580" s="19" t="str">
        <f>IFERROR(VLOOKUP(N580,IF($M$4="TEI0187_REV01",RAW_m_TEI0187_REV01!$AJ:$AK),2,0),"---")</f>
        <v>---</v>
      </c>
      <c r="P580" s="19" t="str">
        <f>IFERROR(VLOOKUP(F580&amp;"-"&amp;G580,IF($M$4="TEI0187_REV01",RAW_m_TEI0187_REV01!$AD:$AG),3,0),"---")</f>
        <v>---</v>
      </c>
      <c r="Q580" s="19" t="str">
        <f>IFERROR(VLOOKUP(N580,IF($M$4="TEI0187_REV01",RAW_m_TEI0187_REV01!$AE:$AH),4,0),"---")</f>
        <v>---</v>
      </c>
      <c r="R580" s="19" t="str">
        <f>IFERROR(VLOOKUP(F580&amp;"-"&amp;G580,IF($M$4="TEI0187_REV01",RAW_m_TEI0187_REV01!$AD:$AG),4,0),"---")</f>
        <v>---</v>
      </c>
    </row>
    <row r="581" spans="2:18" x14ac:dyDescent="0.25">
      <c r="B581" s="78">
        <v>576</v>
      </c>
      <c r="C581" s="19" t="str">
        <f>IFERROR(INDEX(B2B!A:F,MATCH('B2B Pin Table'!B581,B2B!A:A,0),6),"---")</f>
        <v>MIO</v>
      </c>
      <c r="D581" s="19" t="str">
        <f>IFERROR(IF((COUNTIF(B2B!A577:K577,H579)&lt;0),"---",INDEX(B2B!A:K,MATCH('B2B Pin Table'!B581,B2B!A:A,0),2)),"---")</f>
        <v>J3</v>
      </c>
      <c r="E581" s="19" t="str">
        <f>IFERROR(IF((COUNTIF(B2B!A577:K577,H579)&lt;0),"---",INDEX(B2B!A:K,MATCH('B2B Pin Table'!B581,B2B!A:A,0),3)),"---")</f>
        <v>B36</v>
      </c>
      <c r="F581" s="19" t="str">
        <f>IFERROR(IF((COUNTIF(B2B!A577:K577,L579)&lt;0),"---",INDEX(B2B!A:K,MATCH('B2B Pin Table'!B581,B2B!A:A,0),4)),"---")</f>
        <v>J3</v>
      </c>
      <c r="G581" s="19" t="str">
        <f>IFERROR(IF((COUNTIF(B2B!A577:K577,L579)&lt;0),"---",INDEX(B2B!A:K,MATCH('B2B Pin Table'!B581,B2B!A:A,0),5)),"---")</f>
        <v>B36</v>
      </c>
      <c r="H581" s="59" t="str">
        <f>IFERROR(IF(VLOOKUP($D581&amp;"-"&amp;$E581,IF($H$4="TEB0187_REV01",CALC_CONN_TEB0187_REV01!$F:$I),4,0)="--","---",IF($H$4="TEB0187_REV01",CALC_CONN_TEB0187_REV01!$G581&amp; " --&gt; " &amp;CALC_CONN_TEB0187_REV01!$I581&amp; " --&gt; ")),"---")</f>
        <v>---</v>
      </c>
      <c r="I581" s="19" t="str">
        <f>IFERROR(IF(VLOOKUP($D581&amp;"-"&amp;$E581,IF($H$4="TEB0187_REV01",CALC_CONN_TEB0187_REV01!$F:$H),3,0)="--",VLOOKUP($D581&amp;"-"&amp;$E581,IF($H$4="TEB0187_REV01",CALC_CONN_TEB0187_REV01!$F:$H),2,0),VLOOKUP($D581&amp;"-"&amp;$E581,IF($H$4="TEB0187_REV01",CALC_CONN_TEB0187_REV01!$F:$H),3,0)),"---")</f>
        <v>---</v>
      </c>
      <c r="J581" s="19" t="str">
        <f>IFERROR(VLOOKUP(I581,IF($H$4="TEB0187_REV01",RAW_c_TEB0187_REV01!$AE:$AM),9,0),"---")</f>
        <v>---</v>
      </c>
      <c r="K581" s="19" t="str">
        <f>IFERROR(VLOOKUP(D581&amp;"-"&amp;E581,IF($H$4="TEB0187_REV01",RAW_c_TEB0187_REV01!$AD:$AK,"???"),6,0),"---")</f>
        <v>---</v>
      </c>
      <c r="L581" s="19" t="str">
        <f>IFERROR(VLOOKUP(D581&amp;"-"&amp;E581,IF($H$4="TEB0187_REV01",RAW_c_TEB0187_REV01!$AD:$AL,"???"),9,0),"---")</f>
        <v>---</v>
      </c>
      <c r="M581" s="19" t="str">
        <f>IFERROR(IF(VLOOKUP($F581&amp;"-"&amp;$G581,IF($M$4="TEI0187_REV01",RAW_m_TEI0187_REV01!$F:$AU),43,0)="--","---",IF($M$4="TEI0187_REV01",RAW_m_TEI0187_REV01!$AT581&amp; " --&gt; " &amp;RAW_m_TEI0187_REV01!$AU581&amp; " --&gt; ")),"---")</f>
        <v>---</v>
      </c>
      <c r="N581" s="19" t="str">
        <f>IFERROR(VLOOKUP(F581&amp;"-"&amp;G581,IF($M$4="TEI0187_REV01",RAW_m_TEI0187_REV01!$AD:$AJ),7,0),"---")</f>
        <v>---</v>
      </c>
      <c r="O581" s="19" t="str">
        <f>IFERROR(VLOOKUP(N581,IF($M$4="TEI0187_REV01",RAW_m_TEI0187_REV01!$AJ:$AK),2,0),"---")</f>
        <v>---</v>
      </c>
      <c r="P581" s="19" t="str">
        <f>IFERROR(VLOOKUP(F581&amp;"-"&amp;G581,IF($M$4="TEI0187_REV01",RAW_m_TEI0187_REV01!$AD:$AG),3,0),"---")</f>
        <v>---</v>
      </c>
      <c r="Q581" s="19" t="str">
        <f>IFERROR(VLOOKUP(N581,IF($M$4="TEI0187_REV01",RAW_m_TEI0187_REV01!$AE:$AH),4,0),"---")</f>
        <v>---</v>
      </c>
      <c r="R581" s="19" t="str">
        <f>IFERROR(VLOOKUP(F581&amp;"-"&amp;G581,IF($M$4="TEI0187_REV01",RAW_m_TEI0187_REV01!$AD:$AG),4,0),"---")</f>
        <v>---</v>
      </c>
    </row>
    <row r="582" spans="2:18" x14ac:dyDescent="0.25">
      <c r="B582" s="78">
        <v>577</v>
      </c>
      <c r="C582" s="19" t="str">
        <f>IFERROR(INDEX(B2B!A:F,MATCH('B2B Pin Table'!B582,B2B!A:A,0),6),"---")</f>
        <v>MIO</v>
      </c>
      <c r="D582" s="19" t="str">
        <f>IFERROR(IF((COUNTIF(B2B!A578:K578,H580)&lt;0),"---",INDEX(B2B!A:K,MATCH('B2B Pin Table'!B582,B2B!A:A,0),2)),"---")</f>
        <v>J3</v>
      </c>
      <c r="E582" s="19" t="str">
        <f>IFERROR(IF((COUNTIF(B2B!A578:K578,H580)&lt;0),"---",INDEX(B2B!A:K,MATCH('B2B Pin Table'!B582,B2B!A:A,0),3)),"---")</f>
        <v>B37</v>
      </c>
      <c r="F582" s="19" t="str">
        <f>IFERROR(IF((COUNTIF(B2B!A578:K578,L580)&lt;0),"---",INDEX(B2B!A:K,MATCH('B2B Pin Table'!B582,B2B!A:A,0),4)),"---")</f>
        <v>J3</v>
      </c>
      <c r="G582" s="19" t="str">
        <f>IFERROR(IF((COUNTIF(B2B!A578:K578,L580)&lt;0),"---",INDEX(B2B!A:K,MATCH('B2B Pin Table'!B582,B2B!A:A,0),5)),"---")</f>
        <v>B37</v>
      </c>
      <c r="H582" s="59" t="str">
        <f>IFERROR(IF(VLOOKUP($D582&amp;"-"&amp;$E582,IF($H$4="TEB0187_REV01",CALC_CONN_TEB0187_REV01!$F:$I),4,0)="--","---",IF($H$4="TEB0187_REV01",CALC_CONN_TEB0187_REV01!$G582&amp; " --&gt; " &amp;CALC_CONN_TEB0187_REV01!$I582&amp; " --&gt; ")),"---")</f>
        <v>---</v>
      </c>
      <c r="I582" s="19" t="str">
        <f>IFERROR(IF(VLOOKUP($D582&amp;"-"&amp;$E582,IF($H$4="TEB0187_REV01",CALC_CONN_TEB0187_REV01!$F:$H),3,0)="--",VLOOKUP($D582&amp;"-"&amp;$E582,IF($H$4="TEB0187_REV01",CALC_CONN_TEB0187_REV01!$F:$H),2,0),VLOOKUP($D582&amp;"-"&amp;$E582,IF($H$4="TEB0187_REV01",CALC_CONN_TEB0187_REV01!$F:$H),3,0)),"---")</f>
        <v>---</v>
      </c>
      <c r="J582" s="19" t="str">
        <f>IFERROR(VLOOKUP(I582,IF($H$4="TEB0187_REV01",RAW_c_TEB0187_REV01!$AE:$AM),9,0),"---")</f>
        <v>---</v>
      </c>
      <c r="K582" s="19" t="str">
        <f>IFERROR(VLOOKUP(D582&amp;"-"&amp;E582,IF($H$4="TEB0187_REV01",RAW_c_TEB0187_REV01!$AD:$AK,"???"),6,0),"---")</f>
        <v>---</v>
      </c>
      <c r="L582" s="19" t="str">
        <f>IFERROR(VLOOKUP(D582&amp;"-"&amp;E582,IF($H$4="TEB0187_REV01",RAW_c_TEB0187_REV01!$AD:$AL,"???"),9,0),"---")</f>
        <v>---</v>
      </c>
      <c r="M582" s="19" t="str">
        <f>IFERROR(IF(VLOOKUP($F582&amp;"-"&amp;$G582,IF($M$4="TEI0187_REV01",RAW_m_TEI0187_REV01!$F:$AU),43,0)="--","---",IF($M$4="TEI0187_REV01",RAW_m_TEI0187_REV01!$AT582&amp; " --&gt; " &amp;RAW_m_TEI0187_REV01!$AU582&amp; " --&gt; ")),"---")</f>
        <v>---</v>
      </c>
      <c r="N582" s="19" t="str">
        <f>IFERROR(VLOOKUP(F582&amp;"-"&amp;G582,IF($M$4="TEI0187_REV01",RAW_m_TEI0187_REV01!$AD:$AJ),7,0),"---")</f>
        <v>---</v>
      </c>
      <c r="O582" s="19" t="str">
        <f>IFERROR(VLOOKUP(N582,IF($M$4="TEI0187_REV01",RAW_m_TEI0187_REV01!$AJ:$AK),2,0),"---")</f>
        <v>---</v>
      </c>
      <c r="P582" s="19" t="str">
        <f>IFERROR(VLOOKUP(F582&amp;"-"&amp;G582,IF($M$4="TEI0187_REV01",RAW_m_TEI0187_REV01!$AD:$AG),3,0),"---")</f>
        <v>---</v>
      </c>
      <c r="Q582" s="19" t="str">
        <f>IFERROR(VLOOKUP(N582,IF($M$4="TEI0187_REV01",RAW_m_TEI0187_REV01!$AE:$AH),4,0),"---")</f>
        <v>---</v>
      </c>
      <c r="R582" s="19" t="str">
        <f>IFERROR(VLOOKUP(F582&amp;"-"&amp;G582,IF($M$4="TEI0187_REV01",RAW_m_TEI0187_REV01!$AD:$AG),4,0),"---")</f>
        <v>---</v>
      </c>
    </row>
    <row r="583" spans="2:18" x14ac:dyDescent="0.25">
      <c r="B583" s="78">
        <v>578</v>
      </c>
      <c r="C583" s="19" t="str">
        <f>IFERROR(INDEX(B2B!A:F,MATCH('B2B Pin Table'!B583,B2B!A:A,0),6),"---")</f>
        <v>GND</v>
      </c>
      <c r="D583" s="19" t="str">
        <f>IFERROR(IF((COUNTIF(B2B!A579:K579,H581)&lt;0),"---",INDEX(B2B!A:K,MATCH('B2B Pin Table'!B583,B2B!A:A,0),2)),"---")</f>
        <v>J3</v>
      </c>
      <c r="E583" s="19" t="str">
        <f>IFERROR(IF((COUNTIF(B2B!A579:K579,H581)&lt;0),"---",INDEX(B2B!A:K,MATCH('B2B Pin Table'!B583,B2B!A:A,0),3)),"---")</f>
        <v>B38</v>
      </c>
      <c r="F583" s="19" t="str">
        <f>IFERROR(IF((COUNTIF(B2B!A579:K579,L581)&lt;0),"---",INDEX(B2B!A:K,MATCH('B2B Pin Table'!B583,B2B!A:A,0),4)),"---")</f>
        <v>J3</v>
      </c>
      <c r="G583" s="19" t="str">
        <f>IFERROR(IF((COUNTIF(B2B!A579:K579,L581)&lt;0),"---",INDEX(B2B!A:K,MATCH('B2B Pin Table'!B583,B2B!A:A,0),5)),"---")</f>
        <v>B38</v>
      </c>
      <c r="H583" s="59" t="str">
        <f>IFERROR(IF(VLOOKUP($D583&amp;"-"&amp;$E583,IF($H$4="TEB0187_REV01",CALC_CONN_TEB0187_REV01!$F:$I),4,0)="--","---",IF($H$4="TEB0187_REV01",CALC_CONN_TEB0187_REV01!$G583&amp; " --&gt; " &amp;CALC_CONN_TEB0187_REV01!$I583&amp; " --&gt; ")),"---")</f>
        <v>---</v>
      </c>
      <c r="I583" s="19" t="str">
        <f>IFERROR(IF(VLOOKUP($D583&amp;"-"&amp;$E583,IF($H$4="TEB0187_REV01",CALC_CONN_TEB0187_REV01!$F:$H),3,0)="--",VLOOKUP($D583&amp;"-"&amp;$E583,IF($H$4="TEB0187_REV01",CALC_CONN_TEB0187_REV01!$F:$H),2,0),VLOOKUP($D583&amp;"-"&amp;$E583,IF($H$4="TEB0187_REV01",CALC_CONN_TEB0187_REV01!$F:$H),3,0)),"---")</f>
        <v>---</v>
      </c>
      <c r="J583" s="19" t="str">
        <f>IFERROR(VLOOKUP(I583,IF($H$4="TEB0187_REV01",RAW_c_TEB0187_REV01!$AE:$AM),9,0),"---")</f>
        <v>---</v>
      </c>
      <c r="K583" s="19" t="str">
        <f>IFERROR(VLOOKUP(D583&amp;"-"&amp;E583,IF($H$4="TEB0187_REV01",RAW_c_TEB0187_REV01!$AD:$AK,"???"),6,0),"---")</f>
        <v>---</v>
      </c>
      <c r="L583" s="19" t="str">
        <f>IFERROR(VLOOKUP(D583&amp;"-"&amp;E583,IF($H$4="TEB0187_REV01",RAW_c_TEB0187_REV01!$AD:$AL,"???"),9,0),"---")</f>
        <v>---</v>
      </c>
      <c r="M583" s="19" t="str">
        <f>IFERROR(IF(VLOOKUP($F583&amp;"-"&amp;$G583,IF($M$4="TEI0187_REV01",RAW_m_TEI0187_REV01!$F:$AU),43,0)="--","---",IF($M$4="TEI0187_REV01",RAW_m_TEI0187_REV01!$AT583&amp; " --&gt; " &amp;RAW_m_TEI0187_REV01!$AU583&amp; " --&gt; ")),"---")</f>
        <v>---</v>
      </c>
      <c r="N583" s="19" t="str">
        <f>IFERROR(VLOOKUP(F583&amp;"-"&amp;G583,IF($M$4="TEI0187_REV01",RAW_m_TEI0187_REV01!$AD:$AJ),7,0),"---")</f>
        <v>---</v>
      </c>
      <c r="O583" s="19" t="str">
        <f>IFERROR(VLOOKUP(N583,IF($M$4="TEI0187_REV01",RAW_m_TEI0187_REV01!$AJ:$AK),2,0),"---")</f>
        <v>---</v>
      </c>
      <c r="P583" s="19" t="str">
        <f>IFERROR(VLOOKUP(F583&amp;"-"&amp;G583,IF($M$4="TEI0187_REV01",RAW_m_TEI0187_REV01!$AD:$AG),3,0),"---")</f>
        <v>---</v>
      </c>
      <c r="Q583" s="19" t="str">
        <f>IFERROR(VLOOKUP(N583,IF($M$4="TEI0187_REV01",RAW_m_TEI0187_REV01!$AE:$AH),4,0),"---")</f>
        <v>---</v>
      </c>
      <c r="R583" s="19" t="str">
        <f>IFERROR(VLOOKUP(F583&amp;"-"&amp;G583,IF($M$4="TEI0187_REV01",RAW_m_TEI0187_REV01!$AD:$AG),4,0),"---")</f>
        <v>---</v>
      </c>
    </row>
    <row r="584" spans="2:18" x14ac:dyDescent="0.25">
      <c r="B584" s="78">
        <v>579</v>
      </c>
      <c r="C584" s="19" t="str">
        <f>IFERROR(INDEX(B2B!A:F,MATCH('B2B Pin Table'!B584,B2B!A:A,0),6),"---")</f>
        <v>GND</v>
      </c>
      <c r="D584" s="19" t="str">
        <f>IFERROR(IF((COUNTIF(B2B!A580:K580,H582)&lt;0),"---",INDEX(B2B!A:K,MATCH('B2B Pin Table'!B584,B2B!A:A,0),2)),"---")</f>
        <v>J3</v>
      </c>
      <c r="E584" s="19" t="str">
        <f>IFERROR(IF((COUNTIF(B2B!A580:K580,H582)&lt;0),"---",INDEX(B2B!A:K,MATCH('B2B Pin Table'!B584,B2B!A:A,0),3)),"---")</f>
        <v>B39</v>
      </c>
      <c r="F584" s="19" t="str">
        <f>IFERROR(IF((COUNTIF(B2B!A580:K580,L582)&lt;0),"---",INDEX(B2B!A:K,MATCH('B2B Pin Table'!B584,B2B!A:A,0),4)),"---")</f>
        <v>J3</v>
      </c>
      <c r="G584" s="19" t="str">
        <f>IFERROR(IF((COUNTIF(B2B!A580:K580,L582)&lt;0),"---",INDEX(B2B!A:K,MATCH('B2B Pin Table'!B584,B2B!A:A,0),5)),"---")</f>
        <v>B39</v>
      </c>
      <c r="H584" s="59" t="str">
        <f>IFERROR(IF(VLOOKUP($D584&amp;"-"&amp;$E584,IF($H$4="TEB0187_REV01",CALC_CONN_TEB0187_REV01!$F:$I),4,0)="--","---",IF($H$4="TEB0187_REV01",CALC_CONN_TEB0187_REV01!$G584&amp; " --&gt; " &amp;CALC_CONN_TEB0187_REV01!$I584&amp; " --&gt; ")),"---")</f>
        <v>---</v>
      </c>
      <c r="I584" s="19" t="str">
        <f>IFERROR(IF(VLOOKUP($D584&amp;"-"&amp;$E584,IF($H$4="TEB0187_REV01",CALC_CONN_TEB0187_REV01!$F:$H),3,0)="--",VLOOKUP($D584&amp;"-"&amp;$E584,IF($H$4="TEB0187_REV01",CALC_CONN_TEB0187_REV01!$F:$H),2,0),VLOOKUP($D584&amp;"-"&amp;$E584,IF($H$4="TEB0187_REV01",CALC_CONN_TEB0187_REV01!$F:$H),3,0)),"---")</f>
        <v>---</v>
      </c>
      <c r="J584" s="19" t="str">
        <f>IFERROR(VLOOKUP(I584,IF($H$4="TEB0187_REV01",RAW_c_TEB0187_REV01!$AE:$AM),9,0),"---")</f>
        <v>---</v>
      </c>
      <c r="K584" s="19" t="str">
        <f>IFERROR(VLOOKUP(D584&amp;"-"&amp;E584,IF($H$4="TEB0187_REV01",RAW_c_TEB0187_REV01!$AD:$AK,"???"),6,0),"---")</f>
        <v>---</v>
      </c>
      <c r="L584" s="19" t="str">
        <f>IFERROR(VLOOKUP(D584&amp;"-"&amp;E584,IF($H$4="TEB0187_REV01",RAW_c_TEB0187_REV01!$AD:$AL,"???"),9,0),"---")</f>
        <v>---</v>
      </c>
      <c r="M584" s="19" t="str">
        <f>IFERROR(IF(VLOOKUP($F584&amp;"-"&amp;$G584,IF($M$4="TEI0187_REV01",RAW_m_TEI0187_REV01!$F:$AU),43,0)="--","---",IF($M$4="TEI0187_REV01",RAW_m_TEI0187_REV01!$AT584&amp; " --&gt; " &amp;RAW_m_TEI0187_REV01!$AU584&amp; " --&gt; ")),"---")</f>
        <v>---</v>
      </c>
      <c r="N584" s="19" t="str">
        <f>IFERROR(VLOOKUP(F584&amp;"-"&amp;G584,IF($M$4="TEI0187_REV01",RAW_m_TEI0187_REV01!$AD:$AJ),7,0),"---")</f>
        <v>---</v>
      </c>
      <c r="O584" s="19" t="str">
        <f>IFERROR(VLOOKUP(N584,IF($M$4="TEI0187_REV01",RAW_m_TEI0187_REV01!$AJ:$AK),2,0),"---")</f>
        <v>---</v>
      </c>
      <c r="P584" s="19" t="str">
        <f>IFERROR(VLOOKUP(F584&amp;"-"&amp;G584,IF($M$4="TEI0187_REV01",RAW_m_TEI0187_REV01!$AD:$AG),3,0),"---")</f>
        <v>---</v>
      </c>
      <c r="Q584" s="19" t="str">
        <f>IFERROR(VLOOKUP(N584,IF($M$4="TEI0187_REV01",RAW_m_TEI0187_REV01!$AE:$AH),4,0),"---")</f>
        <v>---</v>
      </c>
      <c r="R584" s="19" t="str">
        <f>IFERROR(VLOOKUP(F584&amp;"-"&amp;G584,IF($M$4="TEI0187_REV01",RAW_m_TEI0187_REV01!$AD:$AG),4,0),"---")</f>
        <v>---</v>
      </c>
    </row>
    <row r="585" spans="2:18" x14ac:dyDescent="0.25">
      <c r="B585" s="78">
        <v>580</v>
      </c>
      <c r="C585" s="19" t="str">
        <f>IFERROR(INDEX(B2B!A:F,MATCH('B2B Pin Table'!B585,B2B!A:A,0),6),"---")</f>
        <v>MIO</v>
      </c>
      <c r="D585" s="19" t="str">
        <f>IFERROR(IF((COUNTIF(B2B!A581:K581,H583)&lt;0),"---",INDEX(B2B!A:K,MATCH('B2B Pin Table'!B585,B2B!A:A,0),2)),"---")</f>
        <v>J3</v>
      </c>
      <c r="E585" s="19" t="str">
        <f>IFERROR(IF((COUNTIF(B2B!A581:K581,H583)&lt;0),"---",INDEX(B2B!A:K,MATCH('B2B Pin Table'!B585,B2B!A:A,0),3)),"---")</f>
        <v>B40</v>
      </c>
      <c r="F585" s="19" t="str">
        <f>IFERROR(IF((COUNTIF(B2B!A581:K581,L583)&lt;0),"---",INDEX(B2B!A:K,MATCH('B2B Pin Table'!B585,B2B!A:A,0),4)),"---")</f>
        <v>J3</v>
      </c>
      <c r="G585" s="19" t="str">
        <f>IFERROR(IF((COUNTIF(B2B!A581:K581,L583)&lt;0),"---",INDEX(B2B!A:K,MATCH('B2B Pin Table'!B585,B2B!A:A,0),5)),"---")</f>
        <v>B40</v>
      </c>
      <c r="H585" s="59" t="str">
        <f>IFERROR(IF(VLOOKUP($D585&amp;"-"&amp;$E585,IF($H$4="TEB0187_REV01",CALC_CONN_TEB0187_REV01!$F:$I),4,0)="--","---",IF($H$4="TEB0187_REV01",CALC_CONN_TEB0187_REV01!$G585&amp; " --&gt; " &amp;CALC_CONN_TEB0187_REV01!$I585&amp; " --&gt; ")),"---")</f>
        <v>---</v>
      </c>
      <c r="I585" s="19" t="str">
        <f>IFERROR(IF(VLOOKUP($D585&amp;"-"&amp;$E585,IF($H$4="TEB0187_REV01",CALC_CONN_TEB0187_REV01!$F:$H),3,0)="--",VLOOKUP($D585&amp;"-"&amp;$E585,IF($H$4="TEB0187_REV01",CALC_CONN_TEB0187_REV01!$F:$H),2,0),VLOOKUP($D585&amp;"-"&amp;$E585,IF($H$4="TEB0187_REV01",CALC_CONN_TEB0187_REV01!$F:$H),3,0)),"---")</f>
        <v>---</v>
      </c>
      <c r="J585" s="19" t="str">
        <f>IFERROR(VLOOKUP(I585,IF($H$4="TEB0187_REV01",RAW_c_TEB0187_REV01!$AE:$AM),9,0),"---")</f>
        <v>---</v>
      </c>
      <c r="K585" s="19" t="str">
        <f>IFERROR(VLOOKUP(D585&amp;"-"&amp;E585,IF($H$4="TEB0187_REV01",RAW_c_TEB0187_REV01!$AD:$AK,"???"),6,0),"---")</f>
        <v>---</v>
      </c>
      <c r="L585" s="19" t="str">
        <f>IFERROR(VLOOKUP(D585&amp;"-"&amp;E585,IF($H$4="TEB0187_REV01",RAW_c_TEB0187_REV01!$AD:$AL,"???"),9,0),"---")</f>
        <v>---</v>
      </c>
      <c r="M585" s="19" t="str">
        <f>IFERROR(IF(VLOOKUP($F585&amp;"-"&amp;$G585,IF($M$4="TEI0187_REV01",RAW_m_TEI0187_REV01!$F:$AU),43,0)="--","---",IF($M$4="TEI0187_REV01",RAW_m_TEI0187_REV01!$AT585&amp; " --&gt; " &amp;RAW_m_TEI0187_REV01!$AU585&amp; " --&gt; ")),"---")</f>
        <v>---</v>
      </c>
      <c r="N585" s="19" t="str">
        <f>IFERROR(VLOOKUP(F585&amp;"-"&amp;G585,IF($M$4="TEI0187_REV01",RAW_m_TEI0187_REV01!$AD:$AJ),7,0),"---")</f>
        <v>---</v>
      </c>
      <c r="O585" s="19" t="str">
        <f>IFERROR(VLOOKUP(N585,IF($M$4="TEI0187_REV01",RAW_m_TEI0187_REV01!$AJ:$AK),2,0),"---")</f>
        <v>---</v>
      </c>
      <c r="P585" s="19" t="str">
        <f>IFERROR(VLOOKUP(F585&amp;"-"&amp;G585,IF($M$4="TEI0187_REV01",RAW_m_TEI0187_REV01!$AD:$AG),3,0),"---")</f>
        <v>---</v>
      </c>
      <c r="Q585" s="19" t="str">
        <f>IFERROR(VLOOKUP(N585,IF($M$4="TEI0187_REV01",RAW_m_TEI0187_REV01!$AE:$AH),4,0),"---")</f>
        <v>---</v>
      </c>
      <c r="R585" s="19" t="str">
        <f>IFERROR(VLOOKUP(F585&amp;"-"&amp;G585,IF($M$4="TEI0187_REV01",RAW_m_TEI0187_REV01!$AD:$AG),4,0),"---")</f>
        <v>---</v>
      </c>
    </row>
    <row r="586" spans="2:18" x14ac:dyDescent="0.25">
      <c r="B586" s="78">
        <v>581</v>
      </c>
      <c r="C586" s="19" t="str">
        <f>IFERROR(INDEX(B2B!A:F,MATCH('B2B Pin Table'!B586,B2B!A:A,0),6),"---")</f>
        <v>MIO</v>
      </c>
      <c r="D586" s="19" t="str">
        <f>IFERROR(IF((COUNTIF(B2B!A582:K582,H584)&lt;0),"---",INDEX(B2B!A:K,MATCH('B2B Pin Table'!B586,B2B!A:A,0),2)),"---")</f>
        <v>J3</v>
      </c>
      <c r="E586" s="19" t="str">
        <f>IFERROR(IF((COUNTIF(B2B!A582:K582,H584)&lt;0),"---",INDEX(B2B!A:K,MATCH('B2B Pin Table'!B586,B2B!A:A,0),3)),"---")</f>
        <v>B41</v>
      </c>
      <c r="F586" s="19" t="str">
        <f>IFERROR(IF((COUNTIF(B2B!A582:K582,L584)&lt;0),"---",INDEX(B2B!A:K,MATCH('B2B Pin Table'!B586,B2B!A:A,0),4)),"---")</f>
        <v>J3</v>
      </c>
      <c r="G586" s="19" t="str">
        <f>IFERROR(IF((COUNTIF(B2B!A582:K582,L584)&lt;0),"---",INDEX(B2B!A:K,MATCH('B2B Pin Table'!B586,B2B!A:A,0),5)),"---")</f>
        <v>B41</v>
      </c>
      <c r="H586" s="59" t="str">
        <f>IFERROR(IF(VLOOKUP($D586&amp;"-"&amp;$E586,IF($H$4="TEB0187_REV01",CALC_CONN_TEB0187_REV01!$F:$I),4,0)="--","---",IF($H$4="TEB0187_REV01",CALC_CONN_TEB0187_REV01!$G586&amp; " --&gt; " &amp;CALC_CONN_TEB0187_REV01!$I586&amp; " --&gt; ")),"---")</f>
        <v>---</v>
      </c>
      <c r="I586" s="19" t="str">
        <f>IFERROR(IF(VLOOKUP($D586&amp;"-"&amp;$E586,IF($H$4="TEB0187_REV01",CALC_CONN_TEB0187_REV01!$F:$H),3,0)="--",VLOOKUP($D586&amp;"-"&amp;$E586,IF($H$4="TEB0187_REV01",CALC_CONN_TEB0187_REV01!$F:$H),2,0),VLOOKUP($D586&amp;"-"&amp;$E586,IF($H$4="TEB0187_REV01",CALC_CONN_TEB0187_REV01!$F:$H),3,0)),"---")</f>
        <v>---</v>
      </c>
      <c r="J586" s="19" t="str">
        <f>IFERROR(VLOOKUP(I586,IF($H$4="TEB0187_REV01",RAW_c_TEB0187_REV01!$AE:$AM),9,0),"---")</f>
        <v>---</v>
      </c>
      <c r="K586" s="19" t="str">
        <f>IFERROR(VLOOKUP(D586&amp;"-"&amp;E586,IF($H$4="TEB0187_REV01",RAW_c_TEB0187_REV01!$AD:$AK,"???"),6,0),"---")</f>
        <v>---</v>
      </c>
      <c r="L586" s="19" t="str">
        <f>IFERROR(VLOOKUP(D586&amp;"-"&amp;E586,IF($H$4="TEB0187_REV01",RAW_c_TEB0187_REV01!$AD:$AL,"???"),9,0),"---")</f>
        <v>---</v>
      </c>
      <c r="M586" s="19" t="str">
        <f>IFERROR(IF(VLOOKUP($F586&amp;"-"&amp;$G586,IF($M$4="TEI0187_REV01",RAW_m_TEI0187_REV01!$F:$AU),43,0)="--","---",IF($M$4="TEI0187_REV01",RAW_m_TEI0187_REV01!$AT586&amp; " --&gt; " &amp;RAW_m_TEI0187_REV01!$AU586&amp; " --&gt; ")),"---")</f>
        <v>---</v>
      </c>
      <c r="N586" s="19" t="str">
        <f>IFERROR(VLOOKUP(F586&amp;"-"&amp;G586,IF($M$4="TEI0187_REV01",RAW_m_TEI0187_REV01!$AD:$AJ),7,0),"---")</f>
        <v>---</v>
      </c>
      <c r="O586" s="19" t="str">
        <f>IFERROR(VLOOKUP(N586,IF($M$4="TEI0187_REV01",RAW_m_TEI0187_REV01!$AJ:$AK),2,0),"---")</f>
        <v>---</v>
      </c>
      <c r="P586" s="19" t="str">
        <f>IFERROR(VLOOKUP(F586&amp;"-"&amp;G586,IF($M$4="TEI0187_REV01",RAW_m_TEI0187_REV01!$AD:$AG),3,0),"---")</f>
        <v>---</v>
      </c>
      <c r="Q586" s="19" t="str">
        <f>IFERROR(VLOOKUP(N586,IF($M$4="TEI0187_REV01",RAW_m_TEI0187_REV01!$AE:$AH),4,0),"---")</f>
        <v>---</v>
      </c>
      <c r="R586" s="19" t="str">
        <f>IFERROR(VLOOKUP(F586&amp;"-"&amp;G586,IF($M$4="TEI0187_REV01",RAW_m_TEI0187_REV01!$AD:$AG),4,0),"---")</f>
        <v>---</v>
      </c>
    </row>
    <row r="587" spans="2:18" x14ac:dyDescent="0.25">
      <c r="B587" s="78">
        <v>582</v>
      </c>
      <c r="C587" s="19" t="str">
        <f>IFERROR(INDEX(B2B!A:F,MATCH('B2B Pin Table'!B587,B2B!A:A,0),6),"---")</f>
        <v>MIO</v>
      </c>
      <c r="D587" s="19" t="str">
        <f>IFERROR(IF((COUNTIF(B2B!A583:K583,H585)&lt;0),"---",INDEX(B2B!A:K,MATCH('B2B Pin Table'!B587,B2B!A:A,0),2)),"---")</f>
        <v>J3</v>
      </c>
      <c r="E587" s="19" t="str">
        <f>IFERROR(IF((COUNTIF(B2B!A583:K583,H585)&lt;0),"---",INDEX(B2B!A:K,MATCH('B2B Pin Table'!B587,B2B!A:A,0),3)),"---")</f>
        <v>B42</v>
      </c>
      <c r="F587" s="19" t="str">
        <f>IFERROR(IF((COUNTIF(B2B!A583:K583,L585)&lt;0),"---",INDEX(B2B!A:K,MATCH('B2B Pin Table'!B587,B2B!A:A,0),4)),"---")</f>
        <v>J3</v>
      </c>
      <c r="G587" s="19" t="str">
        <f>IFERROR(IF((COUNTIF(B2B!A583:K583,L585)&lt;0),"---",INDEX(B2B!A:K,MATCH('B2B Pin Table'!B587,B2B!A:A,0),5)),"---")</f>
        <v>B42</v>
      </c>
      <c r="H587" s="59" t="str">
        <f>IFERROR(IF(VLOOKUP($D587&amp;"-"&amp;$E587,IF($H$4="TEB0187_REV01",CALC_CONN_TEB0187_REV01!$F:$I),4,0)="--","---",IF($H$4="TEB0187_REV01",CALC_CONN_TEB0187_REV01!$G587&amp; " --&gt; " &amp;CALC_CONN_TEB0187_REV01!$I587&amp; " --&gt; ")),"---")</f>
        <v>---</v>
      </c>
      <c r="I587" s="19" t="str">
        <f>IFERROR(IF(VLOOKUP($D587&amp;"-"&amp;$E587,IF($H$4="TEB0187_REV01",CALC_CONN_TEB0187_REV01!$F:$H),3,0)="--",VLOOKUP($D587&amp;"-"&amp;$E587,IF($H$4="TEB0187_REV01",CALC_CONN_TEB0187_REV01!$F:$H),2,0),VLOOKUP($D587&amp;"-"&amp;$E587,IF($H$4="TEB0187_REV01",CALC_CONN_TEB0187_REV01!$F:$H),3,0)),"---")</f>
        <v>---</v>
      </c>
      <c r="J587" s="19" t="str">
        <f>IFERROR(VLOOKUP(I587,IF($H$4="TEB0187_REV01",RAW_c_TEB0187_REV01!$AE:$AM),9,0),"---")</f>
        <v>---</v>
      </c>
      <c r="K587" s="19" t="str">
        <f>IFERROR(VLOOKUP(D587&amp;"-"&amp;E587,IF($H$4="TEB0187_REV01",RAW_c_TEB0187_REV01!$AD:$AK,"???"),6,0),"---")</f>
        <v>---</v>
      </c>
      <c r="L587" s="19" t="str">
        <f>IFERROR(VLOOKUP(D587&amp;"-"&amp;E587,IF($H$4="TEB0187_REV01",RAW_c_TEB0187_REV01!$AD:$AL,"???"),9,0),"---")</f>
        <v>---</v>
      </c>
      <c r="M587" s="19" t="str">
        <f>IFERROR(IF(VLOOKUP($F587&amp;"-"&amp;$G587,IF($M$4="TEI0187_REV01",RAW_m_TEI0187_REV01!$F:$AU),43,0)="--","---",IF($M$4="TEI0187_REV01",RAW_m_TEI0187_REV01!$AT587&amp; " --&gt; " &amp;RAW_m_TEI0187_REV01!$AU587&amp; " --&gt; ")),"---")</f>
        <v>---</v>
      </c>
      <c r="N587" s="19" t="str">
        <f>IFERROR(VLOOKUP(F587&amp;"-"&amp;G587,IF($M$4="TEI0187_REV01",RAW_m_TEI0187_REV01!$AD:$AJ),7,0),"---")</f>
        <v>---</v>
      </c>
      <c r="O587" s="19" t="str">
        <f>IFERROR(VLOOKUP(N587,IF($M$4="TEI0187_REV01",RAW_m_TEI0187_REV01!$AJ:$AK),2,0),"---")</f>
        <v>---</v>
      </c>
      <c r="P587" s="19" t="str">
        <f>IFERROR(VLOOKUP(F587&amp;"-"&amp;G587,IF($M$4="TEI0187_REV01",RAW_m_TEI0187_REV01!$AD:$AG),3,0),"---")</f>
        <v>---</v>
      </c>
      <c r="Q587" s="19" t="str">
        <f>IFERROR(VLOOKUP(N587,IF($M$4="TEI0187_REV01",RAW_m_TEI0187_REV01!$AE:$AH),4,0),"---")</f>
        <v>---</v>
      </c>
      <c r="R587" s="19" t="str">
        <f>IFERROR(VLOOKUP(F587&amp;"-"&amp;G587,IF($M$4="TEI0187_REV01",RAW_m_TEI0187_REV01!$AD:$AG),4,0),"---")</f>
        <v>---</v>
      </c>
    </row>
    <row r="588" spans="2:18" x14ac:dyDescent="0.25">
      <c r="B588" s="78">
        <v>583</v>
      </c>
      <c r="C588" s="19" t="str">
        <f>IFERROR(INDEX(B2B!A:F,MATCH('B2B Pin Table'!B588,B2B!A:A,0),6),"---")</f>
        <v>MIO</v>
      </c>
      <c r="D588" s="19" t="str">
        <f>IFERROR(IF((COUNTIF(B2B!A584:K584,H586)&lt;0),"---",INDEX(B2B!A:K,MATCH('B2B Pin Table'!B588,B2B!A:A,0),2)),"---")</f>
        <v>J3</v>
      </c>
      <c r="E588" s="19" t="str">
        <f>IFERROR(IF((COUNTIF(B2B!A584:K584,H586)&lt;0),"---",INDEX(B2B!A:K,MATCH('B2B Pin Table'!B588,B2B!A:A,0),3)),"---")</f>
        <v>B43</v>
      </c>
      <c r="F588" s="19" t="str">
        <f>IFERROR(IF((COUNTIF(B2B!A584:K584,L586)&lt;0),"---",INDEX(B2B!A:K,MATCH('B2B Pin Table'!B588,B2B!A:A,0),4)),"---")</f>
        <v>J3</v>
      </c>
      <c r="G588" s="19" t="str">
        <f>IFERROR(IF((COUNTIF(B2B!A584:K584,L586)&lt;0),"---",INDEX(B2B!A:K,MATCH('B2B Pin Table'!B588,B2B!A:A,0),5)),"---")</f>
        <v>B43</v>
      </c>
      <c r="H588" s="59" t="str">
        <f>IFERROR(IF(VLOOKUP($D588&amp;"-"&amp;$E588,IF($H$4="TEB0187_REV01",CALC_CONN_TEB0187_REV01!$F:$I),4,0)="--","---",IF($H$4="TEB0187_REV01",CALC_CONN_TEB0187_REV01!$G588&amp; " --&gt; " &amp;CALC_CONN_TEB0187_REV01!$I588&amp; " --&gt; ")),"---")</f>
        <v>---</v>
      </c>
      <c r="I588" s="19" t="str">
        <f>IFERROR(IF(VLOOKUP($D588&amp;"-"&amp;$E588,IF($H$4="TEB0187_REV01",CALC_CONN_TEB0187_REV01!$F:$H),3,0)="--",VLOOKUP($D588&amp;"-"&amp;$E588,IF($H$4="TEB0187_REV01",CALC_CONN_TEB0187_REV01!$F:$H),2,0),VLOOKUP($D588&amp;"-"&amp;$E588,IF($H$4="TEB0187_REV01",CALC_CONN_TEB0187_REV01!$F:$H),3,0)),"---")</f>
        <v>---</v>
      </c>
      <c r="J588" s="19" t="str">
        <f>IFERROR(VLOOKUP(I588,IF($H$4="TEB0187_REV01",RAW_c_TEB0187_REV01!$AE:$AM),9,0),"---")</f>
        <v>---</v>
      </c>
      <c r="K588" s="19" t="str">
        <f>IFERROR(VLOOKUP(D588&amp;"-"&amp;E588,IF($H$4="TEB0187_REV01",RAW_c_TEB0187_REV01!$AD:$AK,"???"),6,0),"---")</f>
        <v>---</v>
      </c>
      <c r="L588" s="19" t="str">
        <f>IFERROR(VLOOKUP(D588&amp;"-"&amp;E588,IF($H$4="TEB0187_REV01",RAW_c_TEB0187_REV01!$AD:$AL,"???"),9,0),"---")</f>
        <v>---</v>
      </c>
      <c r="M588" s="19" t="str">
        <f>IFERROR(IF(VLOOKUP($F588&amp;"-"&amp;$G588,IF($M$4="TEI0187_REV01",RAW_m_TEI0187_REV01!$F:$AU),43,0)="--","---",IF($M$4="TEI0187_REV01",RAW_m_TEI0187_REV01!$AT588&amp; " --&gt; " &amp;RAW_m_TEI0187_REV01!$AU588&amp; " --&gt; ")),"---")</f>
        <v>---</v>
      </c>
      <c r="N588" s="19" t="str">
        <f>IFERROR(VLOOKUP(F588&amp;"-"&amp;G588,IF($M$4="TEI0187_REV01",RAW_m_TEI0187_REV01!$AD:$AJ),7,0),"---")</f>
        <v>---</v>
      </c>
      <c r="O588" s="19" t="str">
        <f>IFERROR(VLOOKUP(N588,IF($M$4="TEI0187_REV01",RAW_m_TEI0187_REV01!$AJ:$AK),2,0),"---")</f>
        <v>---</v>
      </c>
      <c r="P588" s="19" t="str">
        <f>IFERROR(VLOOKUP(F588&amp;"-"&amp;G588,IF($M$4="TEI0187_REV01",RAW_m_TEI0187_REV01!$AD:$AG),3,0),"---")</f>
        <v>---</v>
      </c>
      <c r="Q588" s="19" t="str">
        <f>IFERROR(VLOOKUP(N588,IF($M$4="TEI0187_REV01",RAW_m_TEI0187_REV01!$AE:$AH),4,0),"---")</f>
        <v>---</v>
      </c>
      <c r="R588" s="19" t="str">
        <f>IFERROR(VLOOKUP(F588&amp;"-"&amp;G588,IF($M$4="TEI0187_REV01",RAW_m_TEI0187_REV01!$AD:$AG),4,0),"---")</f>
        <v>---</v>
      </c>
    </row>
    <row r="589" spans="2:18" x14ac:dyDescent="0.25">
      <c r="B589" s="78">
        <v>584</v>
      </c>
      <c r="C589" s="19" t="str">
        <f>IFERROR(INDEX(B2B!A:F,MATCH('B2B Pin Table'!B589,B2B!A:A,0),6),"---")</f>
        <v>GND</v>
      </c>
      <c r="D589" s="19" t="str">
        <f>IFERROR(IF((COUNTIF(B2B!A585:K585,H587)&lt;0),"---",INDEX(B2B!A:K,MATCH('B2B Pin Table'!B589,B2B!A:A,0),2)),"---")</f>
        <v>J3</v>
      </c>
      <c r="E589" s="19" t="str">
        <f>IFERROR(IF((COUNTIF(B2B!A585:K585,H587)&lt;0),"---",INDEX(B2B!A:K,MATCH('B2B Pin Table'!B589,B2B!A:A,0),3)),"---")</f>
        <v>B44</v>
      </c>
      <c r="F589" s="19" t="str">
        <f>IFERROR(IF((COUNTIF(B2B!A585:K585,L587)&lt;0),"---",INDEX(B2B!A:K,MATCH('B2B Pin Table'!B589,B2B!A:A,0),4)),"---")</f>
        <v>J3</v>
      </c>
      <c r="G589" s="19" t="str">
        <f>IFERROR(IF((COUNTIF(B2B!A585:K585,L587)&lt;0),"---",INDEX(B2B!A:K,MATCH('B2B Pin Table'!B589,B2B!A:A,0),5)),"---")</f>
        <v>B44</v>
      </c>
      <c r="H589" s="59" t="str">
        <f>IFERROR(IF(VLOOKUP($D589&amp;"-"&amp;$E589,IF($H$4="TEB0187_REV01",CALC_CONN_TEB0187_REV01!$F:$I),4,0)="--","---",IF($H$4="TEB0187_REV01",CALC_CONN_TEB0187_REV01!$G589&amp; " --&gt; " &amp;CALC_CONN_TEB0187_REV01!$I589&amp; " --&gt; ")),"---")</f>
        <v>---</v>
      </c>
      <c r="I589" s="19" t="str">
        <f>IFERROR(IF(VLOOKUP($D589&amp;"-"&amp;$E589,IF($H$4="TEB0187_REV01",CALC_CONN_TEB0187_REV01!$F:$H),3,0)="--",VLOOKUP($D589&amp;"-"&amp;$E589,IF($H$4="TEB0187_REV01",CALC_CONN_TEB0187_REV01!$F:$H),2,0),VLOOKUP($D589&amp;"-"&amp;$E589,IF($H$4="TEB0187_REV01",CALC_CONN_TEB0187_REV01!$F:$H),3,0)),"---")</f>
        <v>---</v>
      </c>
      <c r="J589" s="19" t="str">
        <f>IFERROR(VLOOKUP(I589,IF($H$4="TEB0187_REV01",RAW_c_TEB0187_REV01!$AE:$AM),9,0),"---")</f>
        <v>---</v>
      </c>
      <c r="K589" s="19" t="str">
        <f>IFERROR(VLOOKUP(D589&amp;"-"&amp;E589,IF($H$4="TEB0187_REV01",RAW_c_TEB0187_REV01!$AD:$AK,"???"),6,0),"---")</f>
        <v>---</v>
      </c>
      <c r="L589" s="19" t="str">
        <f>IFERROR(VLOOKUP(D589&amp;"-"&amp;E589,IF($H$4="TEB0187_REV01",RAW_c_TEB0187_REV01!$AD:$AL,"???"),9,0),"---")</f>
        <v>---</v>
      </c>
      <c r="M589" s="19" t="str">
        <f>IFERROR(IF(VLOOKUP($F589&amp;"-"&amp;$G589,IF($M$4="TEI0187_REV01",RAW_m_TEI0187_REV01!$F:$AU),43,0)="--","---",IF($M$4="TEI0187_REV01",RAW_m_TEI0187_REV01!$AT589&amp; " --&gt; " &amp;RAW_m_TEI0187_REV01!$AU589&amp; " --&gt; ")),"---")</f>
        <v>---</v>
      </c>
      <c r="N589" s="19" t="str">
        <f>IFERROR(VLOOKUP(F589&amp;"-"&amp;G589,IF($M$4="TEI0187_REV01",RAW_m_TEI0187_REV01!$AD:$AJ),7,0),"---")</f>
        <v>---</v>
      </c>
      <c r="O589" s="19" t="str">
        <f>IFERROR(VLOOKUP(N589,IF($M$4="TEI0187_REV01",RAW_m_TEI0187_REV01!$AJ:$AK),2,0),"---")</f>
        <v>---</v>
      </c>
      <c r="P589" s="19" t="str">
        <f>IFERROR(VLOOKUP(F589&amp;"-"&amp;G589,IF($M$4="TEI0187_REV01",RAW_m_TEI0187_REV01!$AD:$AG),3,0),"---")</f>
        <v>---</v>
      </c>
      <c r="Q589" s="19" t="str">
        <f>IFERROR(VLOOKUP(N589,IF($M$4="TEI0187_REV01",RAW_m_TEI0187_REV01!$AE:$AH),4,0),"---")</f>
        <v>---</v>
      </c>
      <c r="R589" s="19" t="str">
        <f>IFERROR(VLOOKUP(F589&amp;"-"&amp;G589,IF($M$4="TEI0187_REV01",RAW_m_TEI0187_REV01!$AD:$AG),4,0),"---")</f>
        <v>---</v>
      </c>
    </row>
    <row r="590" spans="2:18" x14ac:dyDescent="0.25">
      <c r="B590" s="78">
        <v>585</v>
      </c>
      <c r="C590" s="19" t="str">
        <f>IFERROR(INDEX(B2B!A:F,MATCH('B2B Pin Table'!B590,B2B!A:A,0),6),"---")</f>
        <v>GND</v>
      </c>
      <c r="D590" s="19" t="str">
        <f>IFERROR(IF((COUNTIF(B2B!A586:K586,H588)&lt;0),"---",INDEX(B2B!A:K,MATCH('B2B Pin Table'!B590,B2B!A:A,0),2)),"---")</f>
        <v>J3</v>
      </c>
      <c r="E590" s="19" t="str">
        <f>IFERROR(IF((COUNTIF(B2B!A586:K586,H588)&lt;0),"---",INDEX(B2B!A:K,MATCH('B2B Pin Table'!B590,B2B!A:A,0),3)),"---")</f>
        <v>B45</v>
      </c>
      <c r="F590" s="19" t="str">
        <f>IFERROR(IF((COUNTIF(B2B!A586:K586,L588)&lt;0),"---",INDEX(B2B!A:K,MATCH('B2B Pin Table'!B590,B2B!A:A,0),4)),"---")</f>
        <v>J3</v>
      </c>
      <c r="G590" s="19" t="str">
        <f>IFERROR(IF((COUNTIF(B2B!A586:K586,L588)&lt;0),"---",INDEX(B2B!A:K,MATCH('B2B Pin Table'!B590,B2B!A:A,0),5)),"---")</f>
        <v>B45</v>
      </c>
      <c r="H590" s="59" t="str">
        <f>IFERROR(IF(VLOOKUP($D590&amp;"-"&amp;$E590,IF($H$4="TEB0187_REV01",CALC_CONN_TEB0187_REV01!$F:$I),4,0)="--","---",IF($H$4="TEB0187_REV01",CALC_CONN_TEB0187_REV01!$G590&amp; " --&gt; " &amp;CALC_CONN_TEB0187_REV01!$I590&amp; " --&gt; ")),"---")</f>
        <v>---</v>
      </c>
      <c r="I590" s="19" t="str">
        <f>IFERROR(IF(VLOOKUP($D590&amp;"-"&amp;$E590,IF($H$4="TEB0187_REV01",CALC_CONN_TEB0187_REV01!$F:$H),3,0)="--",VLOOKUP($D590&amp;"-"&amp;$E590,IF($H$4="TEB0187_REV01",CALC_CONN_TEB0187_REV01!$F:$H),2,0),VLOOKUP($D590&amp;"-"&amp;$E590,IF($H$4="TEB0187_REV01",CALC_CONN_TEB0187_REV01!$F:$H),3,0)),"---")</f>
        <v>---</v>
      </c>
      <c r="J590" s="19" t="str">
        <f>IFERROR(VLOOKUP(I590,IF($H$4="TEB0187_REV01",RAW_c_TEB0187_REV01!$AE:$AM),9,0),"---")</f>
        <v>---</v>
      </c>
      <c r="K590" s="19" t="str">
        <f>IFERROR(VLOOKUP(D590&amp;"-"&amp;E590,IF($H$4="TEB0187_REV01",RAW_c_TEB0187_REV01!$AD:$AK,"???"),6,0),"---")</f>
        <v>---</v>
      </c>
      <c r="L590" s="19" t="str">
        <f>IFERROR(VLOOKUP(D590&amp;"-"&amp;E590,IF($H$4="TEB0187_REV01",RAW_c_TEB0187_REV01!$AD:$AL,"???"),9,0),"---")</f>
        <v>---</v>
      </c>
      <c r="M590" s="19" t="str">
        <f>IFERROR(IF(VLOOKUP($F590&amp;"-"&amp;$G590,IF($M$4="TEI0187_REV01",RAW_m_TEI0187_REV01!$F:$AU),43,0)="--","---",IF($M$4="TEI0187_REV01",RAW_m_TEI0187_REV01!$AT590&amp; " --&gt; " &amp;RAW_m_TEI0187_REV01!$AU590&amp; " --&gt; ")),"---")</f>
        <v>---</v>
      </c>
      <c r="N590" s="19" t="str">
        <f>IFERROR(VLOOKUP(F590&amp;"-"&amp;G590,IF($M$4="TEI0187_REV01",RAW_m_TEI0187_REV01!$AD:$AJ),7,0),"---")</f>
        <v>---</v>
      </c>
      <c r="O590" s="19" t="str">
        <f>IFERROR(VLOOKUP(N590,IF($M$4="TEI0187_REV01",RAW_m_TEI0187_REV01!$AJ:$AK),2,0),"---")</f>
        <v>---</v>
      </c>
      <c r="P590" s="19" t="str">
        <f>IFERROR(VLOOKUP(F590&amp;"-"&amp;G590,IF($M$4="TEI0187_REV01",RAW_m_TEI0187_REV01!$AD:$AG),3,0),"---")</f>
        <v>---</v>
      </c>
      <c r="Q590" s="19" t="str">
        <f>IFERROR(VLOOKUP(N590,IF($M$4="TEI0187_REV01",RAW_m_TEI0187_REV01!$AE:$AH),4,0),"---")</f>
        <v>---</v>
      </c>
      <c r="R590" s="19" t="str">
        <f>IFERROR(VLOOKUP(F590&amp;"-"&amp;G590,IF($M$4="TEI0187_REV01",RAW_m_TEI0187_REV01!$AD:$AG),4,0),"---")</f>
        <v>---</v>
      </c>
    </row>
    <row r="591" spans="2:18" x14ac:dyDescent="0.25">
      <c r="B591" s="78">
        <v>586</v>
      </c>
      <c r="C591" s="19" t="str">
        <f>IFERROR(INDEX(B2B!A:F,MATCH('B2B Pin Table'!B591,B2B!A:A,0),6),"---")</f>
        <v>MIO</v>
      </c>
      <c r="D591" s="19" t="str">
        <f>IFERROR(IF((COUNTIF(B2B!A587:K587,H589)&lt;0),"---",INDEX(B2B!A:K,MATCH('B2B Pin Table'!B591,B2B!A:A,0),2)),"---")</f>
        <v>J3</v>
      </c>
      <c r="E591" s="19" t="str">
        <f>IFERROR(IF((COUNTIF(B2B!A587:K587,H589)&lt;0),"---",INDEX(B2B!A:K,MATCH('B2B Pin Table'!B591,B2B!A:A,0),3)),"---")</f>
        <v>B46</v>
      </c>
      <c r="F591" s="19" t="str">
        <f>IFERROR(IF((COUNTIF(B2B!A587:K587,L589)&lt;0),"---",INDEX(B2B!A:K,MATCH('B2B Pin Table'!B591,B2B!A:A,0),4)),"---")</f>
        <v>J3</v>
      </c>
      <c r="G591" s="19" t="str">
        <f>IFERROR(IF((COUNTIF(B2B!A587:K587,L589)&lt;0),"---",INDEX(B2B!A:K,MATCH('B2B Pin Table'!B591,B2B!A:A,0),5)),"---")</f>
        <v>B46</v>
      </c>
      <c r="H591" s="59" t="str">
        <f>IFERROR(IF(VLOOKUP($D591&amp;"-"&amp;$E591,IF($H$4="TEB0187_REV01",CALC_CONN_TEB0187_REV01!$F:$I),4,0)="--","---",IF($H$4="TEB0187_REV01",CALC_CONN_TEB0187_REV01!$G591&amp; " --&gt; " &amp;CALC_CONN_TEB0187_REV01!$I591&amp; " --&gt; ")),"---")</f>
        <v>---</v>
      </c>
      <c r="I591" s="19" t="str">
        <f>IFERROR(IF(VLOOKUP($D591&amp;"-"&amp;$E591,IF($H$4="TEB0187_REV01",CALC_CONN_TEB0187_REV01!$F:$H),3,0)="--",VLOOKUP($D591&amp;"-"&amp;$E591,IF($H$4="TEB0187_REV01",CALC_CONN_TEB0187_REV01!$F:$H),2,0),VLOOKUP($D591&amp;"-"&amp;$E591,IF($H$4="TEB0187_REV01",CALC_CONN_TEB0187_REV01!$F:$H),3,0)),"---")</f>
        <v>---</v>
      </c>
      <c r="J591" s="19" t="str">
        <f>IFERROR(VLOOKUP(I591,IF($H$4="TEB0187_REV01",RAW_c_TEB0187_REV01!$AE:$AM),9,0),"---")</f>
        <v>---</v>
      </c>
      <c r="K591" s="19" t="str">
        <f>IFERROR(VLOOKUP(D591&amp;"-"&amp;E591,IF($H$4="TEB0187_REV01",RAW_c_TEB0187_REV01!$AD:$AK,"???"),6,0),"---")</f>
        <v>---</v>
      </c>
      <c r="L591" s="19" t="str">
        <f>IFERROR(VLOOKUP(D591&amp;"-"&amp;E591,IF($H$4="TEB0187_REV01",RAW_c_TEB0187_REV01!$AD:$AL,"???"),9,0),"---")</f>
        <v>---</v>
      </c>
      <c r="M591" s="19" t="str">
        <f>IFERROR(IF(VLOOKUP($F591&amp;"-"&amp;$G591,IF($M$4="TEI0187_REV01",RAW_m_TEI0187_REV01!$F:$AU),43,0)="--","---",IF($M$4="TEI0187_REV01",RAW_m_TEI0187_REV01!$AT591&amp; " --&gt; " &amp;RAW_m_TEI0187_REV01!$AU591&amp; " --&gt; ")),"---")</f>
        <v>---</v>
      </c>
      <c r="N591" s="19" t="str">
        <f>IFERROR(VLOOKUP(F591&amp;"-"&amp;G591,IF($M$4="TEI0187_REV01",RAW_m_TEI0187_REV01!$AD:$AJ),7,0),"---")</f>
        <v>---</v>
      </c>
      <c r="O591" s="19" t="str">
        <f>IFERROR(VLOOKUP(N591,IF($M$4="TEI0187_REV01",RAW_m_TEI0187_REV01!$AJ:$AK),2,0),"---")</f>
        <v>---</v>
      </c>
      <c r="P591" s="19" t="str">
        <f>IFERROR(VLOOKUP(F591&amp;"-"&amp;G591,IF($M$4="TEI0187_REV01",RAW_m_TEI0187_REV01!$AD:$AG),3,0),"---")</f>
        <v>---</v>
      </c>
      <c r="Q591" s="19" t="str">
        <f>IFERROR(VLOOKUP(N591,IF($M$4="TEI0187_REV01",RAW_m_TEI0187_REV01!$AE:$AH),4,0),"---")</f>
        <v>---</v>
      </c>
      <c r="R591" s="19" t="str">
        <f>IFERROR(VLOOKUP(F591&amp;"-"&amp;G591,IF($M$4="TEI0187_REV01",RAW_m_TEI0187_REV01!$AD:$AG),4,0),"---")</f>
        <v>---</v>
      </c>
    </row>
    <row r="592" spans="2:18" x14ac:dyDescent="0.25">
      <c r="B592" s="78">
        <v>587</v>
      </c>
      <c r="C592" s="19" t="str">
        <f>IFERROR(INDEX(B2B!A:F,MATCH('B2B Pin Table'!B592,B2B!A:A,0),6),"---")</f>
        <v>MIO</v>
      </c>
      <c r="D592" s="19" t="str">
        <f>IFERROR(IF((COUNTIF(B2B!A588:K588,H590)&lt;0),"---",INDEX(B2B!A:K,MATCH('B2B Pin Table'!B592,B2B!A:A,0),2)),"---")</f>
        <v>J3</v>
      </c>
      <c r="E592" s="19" t="str">
        <f>IFERROR(IF((COUNTIF(B2B!A588:K588,H590)&lt;0),"---",INDEX(B2B!A:K,MATCH('B2B Pin Table'!B592,B2B!A:A,0),3)),"---")</f>
        <v>B47</v>
      </c>
      <c r="F592" s="19" t="str">
        <f>IFERROR(IF((COUNTIF(B2B!A588:K588,L590)&lt;0),"---",INDEX(B2B!A:K,MATCH('B2B Pin Table'!B592,B2B!A:A,0),4)),"---")</f>
        <v>J3</v>
      </c>
      <c r="G592" s="19" t="str">
        <f>IFERROR(IF((COUNTIF(B2B!A588:K588,L590)&lt;0),"---",INDEX(B2B!A:K,MATCH('B2B Pin Table'!B592,B2B!A:A,0),5)),"---")</f>
        <v>B47</v>
      </c>
      <c r="H592" s="59" t="str">
        <f>IFERROR(IF(VLOOKUP($D592&amp;"-"&amp;$E592,IF($H$4="TEB0187_REV01",CALC_CONN_TEB0187_REV01!$F:$I),4,0)="--","---",IF($H$4="TEB0187_REV01",CALC_CONN_TEB0187_REV01!$G592&amp; " --&gt; " &amp;CALC_CONN_TEB0187_REV01!$I592&amp; " --&gt; ")),"---")</f>
        <v>---</v>
      </c>
      <c r="I592" s="19" t="str">
        <f>IFERROR(IF(VLOOKUP($D592&amp;"-"&amp;$E592,IF($H$4="TEB0187_REV01",CALC_CONN_TEB0187_REV01!$F:$H),3,0)="--",VLOOKUP($D592&amp;"-"&amp;$E592,IF($H$4="TEB0187_REV01",CALC_CONN_TEB0187_REV01!$F:$H),2,0),VLOOKUP($D592&amp;"-"&amp;$E592,IF($H$4="TEB0187_REV01",CALC_CONN_TEB0187_REV01!$F:$H),3,0)),"---")</f>
        <v>---</v>
      </c>
      <c r="J592" s="19" t="str">
        <f>IFERROR(VLOOKUP(I592,IF($H$4="TEB0187_REV01",RAW_c_TEB0187_REV01!$AE:$AM),9,0),"---")</f>
        <v>---</v>
      </c>
      <c r="K592" s="19" t="str">
        <f>IFERROR(VLOOKUP(D592&amp;"-"&amp;E592,IF($H$4="TEB0187_REV01",RAW_c_TEB0187_REV01!$AD:$AK,"???"),6,0),"---")</f>
        <v>---</v>
      </c>
      <c r="L592" s="19" t="str">
        <f>IFERROR(VLOOKUP(D592&amp;"-"&amp;E592,IF($H$4="TEB0187_REV01",RAW_c_TEB0187_REV01!$AD:$AL,"???"),9,0),"---")</f>
        <v>---</v>
      </c>
      <c r="M592" s="19" t="str">
        <f>IFERROR(IF(VLOOKUP($F592&amp;"-"&amp;$G592,IF($M$4="TEI0187_REV01",RAW_m_TEI0187_REV01!$F:$AU),43,0)="--","---",IF($M$4="TEI0187_REV01",RAW_m_TEI0187_REV01!$AT592&amp; " --&gt; " &amp;RAW_m_TEI0187_REV01!$AU592&amp; " --&gt; ")),"---")</f>
        <v>---</v>
      </c>
      <c r="N592" s="19" t="str">
        <f>IFERROR(VLOOKUP(F592&amp;"-"&amp;G592,IF($M$4="TEI0187_REV01",RAW_m_TEI0187_REV01!$AD:$AJ),7,0),"---")</f>
        <v>---</v>
      </c>
      <c r="O592" s="19" t="str">
        <f>IFERROR(VLOOKUP(N592,IF($M$4="TEI0187_REV01",RAW_m_TEI0187_REV01!$AJ:$AK),2,0),"---")</f>
        <v>---</v>
      </c>
      <c r="P592" s="19" t="str">
        <f>IFERROR(VLOOKUP(F592&amp;"-"&amp;G592,IF($M$4="TEI0187_REV01",RAW_m_TEI0187_REV01!$AD:$AG),3,0),"---")</f>
        <v>---</v>
      </c>
      <c r="Q592" s="19" t="str">
        <f>IFERROR(VLOOKUP(N592,IF($M$4="TEI0187_REV01",RAW_m_TEI0187_REV01!$AE:$AH),4,0),"---")</f>
        <v>---</v>
      </c>
      <c r="R592" s="19" t="str">
        <f>IFERROR(VLOOKUP(F592&amp;"-"&amp;G592,IF($M$4="TEI0187_REV01",RAW_m_TEI0187_REV01!$AD:$AG),4,0),"---")</f>
        <v>---</v>
      </c>
    </row>
    <row r="593" spans="2:18" x14ac:dyDescent="0.25">
      <c r="B593" s="78">
        <v>588</v>
      </c>
      <c r="C593" s="19" t="str">
        <f>IFERROR(INDEX(B2B!A:F,MATCH('B2B Pin Table'!B593,B2B!A:A,0),6),"---")</f>
        <v>MIO</v>
      </c>
      <c r="D593" s="19" t="str">
        <f>IFERROR(IF((COUNTIF(B2B!A589:K589,H591)&lt;0),"---",INDEX(B2B!A:K,MATCH('B2B Pin Table'!B593,B2B!A:A,0),2)),"---")</f>
        <v>J3</v>
      </c>
      <c r="E593" s="19" t="str">
        <f>IFERROR(IF((COUNTIF(B2B!A589:K589,H591)&lt;0),"---",INDEX(B2B!A:K,MATCH('B2B Pin Table'!B593,B2B!A:A,0),3)),"---")</f>
        <v>B48</v>
      </c>
      <c r="F593" s="19" t="str">
        <f>IFERROR(IF((COUNTIF(B2B!A589:K589,L591)&lt;0),"---",INDEX(B2B!A:K,MATCH('B2B Pin Table'!B593,B2B!A:A,0),4)),"---")</f>
        <v>J3</v>
      </c>
      <c r="G593" s="19" t="str">
        <f>IFERROR(IF((COUNTIF(B2B!A589:K589,L591)&lt;0),"---",INDEX(B2B!A:K,MATCH('B2B Pin Table'!B593,B2B!A:A,0),5)),"---")</f>
        <v>B48</v>
      </c>
      <c r="H593" s="59" t="str">
        <f>IFERROR(IF(VLOOKUP($D593&amp;"-"&amp;$E593,IF($H$4="TEB0187_REV01",CALC_CONN_TEB0187_REV01!$F:$I),4,0)="--","---",IF($H$4="TEB0187_REV01",CALC_CONN_TEB0187_REV01!$G593&amp; " --&gt; " &amp;CALC_CONN_TEB0187_REV01!$I593&amp; " --&gt; ")),"---")</f>
        <v>---</v>
      </c>
      <c r="I593" s="19" t="str">
        <f>IFERROR(IF(VLOOKUP($D593&amp;"-"&amp;$E593,IF($H$4="TEB0187_REV01",CALC_CONN_TEB0187_REV01!$F:$H),3,0)="--",VLOOKUP($D593&amp;"-"&amp;$E593,IF($H$4="TEB0187_REV01",CALC_CONN_TEB0187_REV01!$F:$H),2,0),VLOOKUP($D593&amp;"-"&amp;$E593,IF($H$4="TEB0187_REV01",CALC_CONN_TEB0187_REV01!$F:$H),3,0)),"---")</f>
        <v>---</v>
      </c>
      <c r="J593" s="19" t="str">
        <f>IFERROR(VLOOKUP(I593,IF($H$4="TEB0187_REV01",RAW_c_TEB0187_REV01!$AE:$AM),9,0),"---")</f>
        <v>---</v>
      </c>
      <c r="K593" s="19" t="str">
        <f>IFERROR(VLOOKUP(D593&amp;"-"&amp;E593,IF($H$4="TEB0187_REV01",RAW_c_TEB0187_REV01!$AD:$AK,"???"),6,0),"---")</f>
        <v>---</v>
      </c>
      <c r="L593" s="19" t="str">
        <f>IFERROR(VLOOKUP(D593&amp;"-"&amp;E593,IF($H$4="TEB0187_REV01",RAW_c_TEB0187_REV01!$AD:$AL,"???"),9,0),"---")</f>
        <v>---</v>
      </c>
      <c r="M593" s="19" t="str">
        <f>IFERROR(IF(VLOOKUP($F593&amp;"-"&amp;$G593,IF($M$4="TEI0187_REV01",RAW_m_TEI0187_REV01!$F:$AU),43,0)="--","---",IF($M$4="TEI0187_REV01",RAW_m_TEI0187_REV01!$AT593&amp; " --&gt; " &amp;RAW_m_TEI0187_REV01!$AU593&amp; " --&gt; ")),"---")</f>
        <v>---</v>
      </c>
      <c r="N593" s="19" t="str">
        <f>IFERROR(VLOOKUP(F593&amp;"-"&amp;G593,IF($M$4="TEI0187_REV01",RAW_m_TEI0187_REV01!$AD:$AJ),7,0),"---")</f>
        <v>---</v>
      </c>
      <c r="O593" s="19" t="str">
        <f>IFERROR(VLOOKUP(N593,IF($M$4="TEI0187_REV01",RAW_m_TEI0187_REV01!$AJ:$AK),2,0),"---")</f>
        <v>---</v>
      </c>
      <c r="P593" s="19" t="str">
        <f>IFERROR(VLOOKUP(F593&amp;"-"&amp;G593,IF($M$4="TEI0187_REV01",RAW_m_TEI0187_REV01!$AD:$AG),3,0),"---")</f>
        <v>---</v>
      </c>
      <c r="Q593" s="19" t="str">
        <f>IFERROR(VLOOKUP(N593,IF($M$4="TEI0187_REV01",RAW_m_TEI0187_REV01!$AE:$AH),4,0),"---")</f>
        <v>---</v>
      </c>
      <c r="R593" s="19" t="str">
        <f>IFERROR(VLOOKUP(F593&amp;"-"&amp;G593,IF($M$4="TEI0187_REV01",RAW_m_TEI0187_REV01!$AD:$AG),4,0),"---")</f>
        <v>---</v>
      </c>
    </row>
    <row r="594" spans="2:18" x14ac:dyDescent="0.25">
      <c r="B594" s="78">
        <v>589</v>
      </c>
      <c r="C594" s="19" t="str">
        <f>IFERROR(INDEX(B2B!A:F,MATCH('B2B Pin Table'!B594,B2B!A:A,0),6),"---")</f>
        <v>GND</v>
      </c>
      <c r="D594" s="19" t="str">
        <f>IFERROR(IF((COUNTIF(B2B!A590:K590,H592)&lt;0),"---",INDEX(B2B!A:K,MATCH('B2B Pin Table'!B594,B2B!A:A,0),2)),"---")</f>
        <v>J3</v>
      </c>
      <c r="E594" s="19" t="str">
        <f>IFERROR(IF((COUNTIF(B2B!A590:K590,H592)&lt;0),"---",INDEX(B2B!A:K,MATCH('B2B Pin Table'!B594,B2B!A:A,0),3)),"---")</f>
        <v>B49</v>
      </c>
      <c r="F594" s="19" t="str">
        <f>IFERROR(IF((COUNTIF(B2B!A590:K590,L592)&lt;0),"---",INDEX(B2B!A:K,MATCH('B2B Pin Table'!B594,B2B!A:A,0),4)),"---")</f>
        <v>J3</v>
      </c>
      <c r="G594" s="19" t="str">
        <f>IFERROR(IF((COUNTIF(B2B!A590:K590,L592)&lt;0),"---",INDEX(B2B!A:K,MATCH('B2B Pin Table'!B594,B2B!A:A,0),5)),"---")</f>
        <v>B49</v>
      </c>
      <c r="H594" s="59" t="str">
        <f>IFERROR(IF(VLOOKUP($D594&amp;"-"&amp;$E594,IF($H$4="TEB0187_REV01",CALC_CONN_TEB0187_REV01!$F:$I),4,0)="--","---",IF($H$4="TEB0187_REV01",CALC_CONN_TEB0187_REV01!$G594&amp; " --&gt; " &amp;CALC_CONN_TEB0187_REV01!$I594&amp; " --&gt; ")),"---")</f>
        <v>---</v>
      </c>
      <c r="I594" s="19" t="str">
        <f>IFERROR(IF(VLOOKUP($D594&amp;"-"&amp;$E594,IF($H$4="TEB0187_REV01",CALC_CONN_TEB0187_REV01!$F:$H),3,0)="--",VLOOKUP($D594&amp;"-"&amp;$E594,IF($H$4="TEB0187_REV01",CALC_CONN_TEB0187_REV01!$F:$H),2,0),VLOOKUP($D594&amp;"-"&amp;$E594,IF($H$4="TEB0187_REV01",CALC_CONN_TEB0187_REV01!$F:$H),3,0)),"---")</f>
        <v>---</v>
      </c>
      <c r="J594" s="19" t="str">
        <f>IFERROR(VLOOKUP(I594,IF($H$4="TEB0187_REV01",RAW_c_TEB0187_REV01!$AE:$AM),9,0),"---")</f>
        <v>---</v>
      </c>
      <c r="K594" s="19" t="str">
        <f>IFERROR(VLOOKUP(D594&amp;"-"&amp;E594,IF($H$4="TEB0187_REV01",RAW_c_TEB0187_REV01!$AD:$AK,"???"),6,0),"---")</f>
        <v>---</v>
      </c>
      <c r="L594" s="19" t="str">
        <f>IFERROR(VLOOKUP(D594&amp;"-"&amp;E594,IF($H$4="TEB0187_REV01",RAW_c_TEB0187_REV01!$AD:$AL,"???"),9,0),"---")</f>
        <v>---</v>
      </c>
      <c r="M594" s="19" t="str">
        <f>IFERROR(IF(VLOOKUP($F594&amp;"-"&amp;$G594,IF($M$4="TEI0187_REV01",RAW_m_TEI0187_REV01!$F:$AU),43,0)="--","---",IF($M$4="TEI0187_REV01",RAW_m_TEI0187_REV01!$AT594&amp; " --&gt; " &amp;RAW_m_TEI0187_REV01!$AU594&amp; " --&gt; ")),"---")</f>
        <v>---</v>
      </c>
      <c r="N594" s="19" t="str">
        <f>IFERROR(VLOOKUP(F594&amp;"-"&amp;G594,IF($M$4="TEI0187_REV01",RAW_m_TEI0187_REV01!$AD:$AJ),7,0),"---")</f>
        <v>---</v>
      </c>
      <c r="O594" s="19" t="str">
        <f>IFERROR(VLOOKUP(N594,IF($M$4="TEI0187_REV01",RAW_m_TEI0187_REV01!$AJ:$AK),2,0),"---")</f>
        <v>---</v>
      </c>
      <c r="P594" s="19" t="str">
        <f>IFERROR(VLOOKUP(F594&amp;"-"&amp;G594,IF($M$4="TEI0187_REV01",RAW_m_TEI0187_REV01!$AD:$AG),3,0),"---")</f>
        <v>---</v>
      </c>
      <c r="Q594" s="19" t="str">
        <f>IFERROR(VLOOKUP(N594,IF($M$4="TEI0187_REV01",RAW_m_TEI0187_REV01!$AE:$AH),4,0),"---")</f>
        <v>---</v>
      </c>
      <c r="R594" s="19" t="str">
        <f>IFERROR(VLOOKUP(F594&amp;"-"&amp;G594,IF($M$4="TEI0187_REV01",RAW_m_TEI0187_REV01!$AD:$AG),4,0),"---")</f>
        <v>---</v>
      </c>
    </row>
    <row r="595" spans="2:18" x14ac:dyDescent="0.25">
      <c r="B595" s="78">
        <v>590</v>
      </c>
      <c r="C595" s="19" t="str">
        <f>IFERROR(INDEX(B2B!A:F,MATCH('B2B Pin Table'!B595,B2B!A:A,0),6),"---")</f>
        <v>GND</v>
      </c>
      <c r="D595" s="19" t="str">
        <f>IFERROR(IF((COUNTIF(B2B!A591:K591,H593)&lt;0),"---",INDEX(B2B!A:K,MATCH('B2B Pin Table'!B595,B2B!A:A,0),2)),"---")</f>
        <v>J3</v>
      </c>
      <c r="E595" s="19" t="str">
        <f>IFERROR(IF((COUNTIF(B2B!A591:K591,H593)&lt;0),"---",INDEX(B2B!A:K,MATCH('B2B Pin Table'!B595,B2B!A:A,0),3)),"---")</f>
        <v>B50</v>
      </c>
      <c r="F595" s="19" t="str">
        <f>IFERROR(IF((COUNTIF(B2B!A591:K591,L593)&lt;0),"---",INDEX(B2B!A:K,MATCH('B2B Pin Table'!B595,B2B!A:A,0),4)),"---")</f>
        <v>J3</v>
      </c>
      <c r="G595" s="19" t="str">
        <f>IFERROR(IF((COUNTIF(B2B!A591:K591,L593)&lt;0),"---",INDEX(B2B!A:K,MATCH('B2B Pin Table'!B595,B2B!A:A,0),5)),"---")</f>
        <v>B50</v>
      </c>
      <c r="H595" s="59" t="str">
        <f>IFERROR(IF(VLOOKUP($D595&amp;"-"&amp;$E595,IF($H$4="TEB0187_REV01",CALC_CONN_TEB0187_REV01!$F:$I),4,0)="--","---",IF($H$4="TEB0187_REV01",CALC_CONN_TEB0187_REV01!$G595&amp; " --&gt; " &amp;CALC_CONN_TEB0187_REV01!$I595&amp; " --&gt; ")),"---")</f>
        <v>---</v>
      </c>
      <c r="I595" s="19" t="str">
        <f>IFERROR(IF(VLOOKUP($D595&amp;"-"&amp;$E595,IF($H$4="TEB0187_REV01",CALC_CONN_TEB0187_REV01!$F:$H),3,0)="--",VLOOKUP($D595&amp;"-"&amp;$E595,IF($H$4="TEB0187_REV01",CALC_CONN_TEB0187_REV01!$F:$H),2,0),VLOOKUP($D595&amp;"-"&amp;$E595,IF($H$4="TEB0187_REV01",CALC_CONN_TEB0187_REV01!$F:$H),3,0)),"---")</f>
        <v>---</v>
      </c>
      <c r="J595" s="19" t="str">
        <f>IFERROR(VLOOKUP(I595,IF($H$4="TEB0187_REV01",RAW_c_TEB0187_REV01!$AE:$AM),9,0),"---")</f>
        <v>---</v>
      </c>
      <c r="K595" s="19" t="str">
        <f>IFERROR(VLOOKUP(D595&amp;"-"&amp;E595,IF($H$4="TEB0187_REV01",RAW_c_TEB0187_REV01!$AD:$AK,"???"),6,0),"---")</f>
        <v>---</v>
      </c>
      <c r="L595" s="19" t="str">
        <f>IFERROR(VLOOKUP(D595&amp;"-"&amp;E595,IF($H$4="TEB0187_REV01",RAW_c_TEB0187_REV01!$AD:$AL,"???"),9,0),"---")</f>
        <v>---</v>
      </c>
      <c r="M595" s="19" t="str">
        <f>IFERROR(IF(VLOOKUP($F595&amp;"-"&amp;$G595,IF($M$4="TEI0187_REV01",RAW_m_TEI0187_REV01!$F:$AU),43,0)="--","---",IF($M$4="TEI0187_REV01",RAW_m_TEI0187_REV01!$AT595&amp; " --&gt; " &amp;RAW_m_TEI0187_REV01!$AU595&amp; " --&gt; ")),"---")</f>
        <v>---</v>
      </c>
      <c r="N595" s="19" t="str">
        <f>IFERROR(VLOOKUP(F595&amp;"-"&amp;G595,IF($M$4="TEI0187_REV01",RAW_m_TEI0187_REV01!$AD:$AJ),7,0),"---")</f>
        <v>---</v>
      </c>
      <c r="O595" s="19" t="str">
        <f>IFERROR(VLOOKUP(N595,IF($M$4="TEI0187_REV01",RAW_m_TEI0187_REV01!$AJ:$AK),2,0),"---")</f>
        <v>---</v>
      </c>
      <c r="P595" s="19" t="str">
        <f>IFERROR(VLOOKUP(F595&amp;"-"&amp;G595,IF($M$4="TEI0187_REV01",RAW_m_TEI0187_REV01!$AD:$AG),3,0),"---")</f>
        <v>---</v>
      </c>
      <c r="Q595" s="19" t="str">
        <f>IFERROR(VLOOKUP(N595,IF($M$4="TEI0187_REV01",RAW_m_TEI0187_REV01!$AE:$AH),4,0),"---")</f>
        <v>---</v>
      </c>
      <c r="R595" s="19" t="str">
        <f>IFERROR(VLOOKUP(F595&amp;"-"&amp;G595,IF($M$4="TEI0187_REV01",RAW_m_TEI0187_REV01!$AD:$AG),4,0),"---")</f>
        <v>---</v>
      </c>
    </row>
    <row r="596" spans="2:18" x14ac:dyDescent="0.25">
      <c r="B596" s="78">
        <v>591</v>
      </c>
      <c r="C596" s="19" t="str">
        <f>IFERROR(INDEX(B2B!A:F,MATCH('B2B Pin Table'!B596,B2B!A:A,0),6),"---")</f>
        <v>MIO</v>
      </c>
      <c r="D596" s="19" t="str">
        <f>IFERROR(IF((COUNTIF(B2B!A592:K592,H594)&lt;0),"---",INDEX(B2B!A:K,MATCH('B2B Pin Table'!B596,B2B!A:A,0),2)),"---")</f>
        <v>J3</v>
      </c>
      <c r="E596" s="19" t="str">
        <f>IFERROR(IF((COUNTIF(B2B!A592:K592,H594)&lt;0),"---",INDEX(B2B!A:K,MATCH('B2B Pin Table'!B596,B2B!A:A,0),3)),"---")</f>
        <v>B51</v>
      </c>
      <c r="F596" s="19" t="str">
        <f>IFERROR(IF((COUNTIF(B2B!A592:K592,L594)&lt;0),"---",INDEX(B2B!A:K,MATCH('B2B Pin Table'!B596,B2B!A:A,0),4)),"---")</f>
        <v>J3</v>
      </c>
      <c r="G596" s="19" t="str">
        <f>IFERROR(IF((COUNTIF(B2B!A592:K592,L594)&lt;0),"---",INDEX(B2B!A:K,MATCH('B2B Pin Table'!B596,B2B!A:A,0),5)),"---")</f>
        <v>B51</v>
      </c>
      <c r="H596" s="59" t="str">
        <f>IFERROR(IF(VLOOKUP($D596&amp;"-"&amp;$E596,IF($H$4="TEB0187_REV01",CALC_CONN_TEB0187_REV01!$F:$I),4,0)="--","---",IF($H$4="TEB0187_REV01",CALC_CONN_TEB0187_REV01!$G596&amp; " --&gt; " &amp;CALC_CONN_TEB0187_REV01!$I596&amp; " --&gt; ")),"---")</f>
        <v>---</v>
      </c>
      <c r="I596" s="19" t="str">
        <f>IFERROR(IF(VLOOKUP($D596&amp;"-"&amp;$E596,IF($H$4="TEB0187_REV01",CALC_CONN_TEB0187_REV01!$F:$H),3,0)="--",VLOOKUP($D596&amp;"-"&amp;$E596,IF($H$4="TEB0187_REV01",CALC_CONN_TEB0187_REV01!$F:$H),2,0),VLOOKUP($D596&amp;"-"&amp;$E596,IF($H$4="TEB0187_REV01",CALC_CONN_TEB0187_REV01!$F:$H),3,0)),"---")</f>
        <v>---</v>
      </c>
      <c r="J596" s="19" t="str">
        <f>IFERROR(VLOOKUP(I596,IF($H$4="TEB0187_REV01",RAW_c_TEB0187_REV01!$AE:$AM),9,0),"---")</f>
        <v>---</v>
      </c>
      <c r="K596" s="19" t="str">
        <f>IFERROR(VLOOKUP(D596&amp;"-"&amp;E596,IF($H$4="TEB0187_REV01",RAW_c_TEB0187_REV01!$AD:$AK,"???"),6,0),"---")</f>
        <v>---</v>
      </c>
      <c r="L596" s="19" t="str">
        <f>IFERROR(VLOOKUP(D596&amp;"-"&amp;E596,IF($H$4="TEB0187_REV01",RAW_c_TEB0187_REV01!$AD:$AL,"???"),9,0),"---")</f>
        <v>---</v>
      </c>
      <c r="M596" s="19" t="str">
        <f>IFERROR(IF(VLOOKUP($F596&amp;"-"&amp;$G596,IF($M$4="TEI0187_REV01",RAW_m_TEI0187_REV01!$F:$AU),43,0)="--","---",IF($M$4="TEI0187_REV01",RAW_m_TEI0187_REV01!$AT596&amp; " --&gt; " &amp;RAW_m_TEI0187_REV01!$AU596&amp; " --&gt; ")),"---")</f>
        <v>---</v>
      </c>
      <c r="N596" s="19" t="str">
        <f>IFERROR(VLOOKUP(F596&amp;"-"&amp;G596,IF($M$4="TEI0187_REV01",RAW_m_TEI0187_REV01!$AD:$AJ),7,0),"---")</f>
        <v>---</v>
      </c>
      <c r="O596" s="19" t="str">
        <f>IFERROR(VLOOKUP(N596,IF($M$4="TEI0187_REV01",RAW_m_TEI0187_REV01!$AJ:$AK),2,0),"---")</f>
        <v>---</v>
      </c>
      <c r="P596" s="19" t="str">
        <f>IFERROR(VLOOKUP(F596&amp;"-"&amp;G596,IF($M$4="TEI0187_REV01",RAW_m_TEI0187_REV01!$AD:$AG),3,0),"---")</f>
        <v>---</v>
      </c>
      <c r="Q596" s="19" t="str">
        <f>IFERROR(VLOOKUP(N596,IF($M$4="TEI0187_REV01",RAW_m_TEI0187_REV01!$AE:$AH),4,0),"---")</f>
        <v>---</v>
      </c>
      <c r="R596" s="19" t="str">
        <f>IFERROR(VLOOKUP(F596&amp;"-"&amp;G596,IF($M$4="TEI0187_REV01",RAW_m_TEI0187_REV01!$AD:$AG),4,0),"---")</f>
        <v>---</v>
      </c>
    </row>
    <row r="597" spans="2:18" x14ac:dyDescent="0.25">
      <c r="B597" s="78">
        <v>592</v>
      </c>
      <c r="C597" s="19" t="str">
        <f>IFERROR(INDEX(B2B!A:F,MATCH('B2B Pin Table'!B597,B2B!A:A,0),6),"---")</f>
        <v>MIO</v>
      </c>
      <c r="D597" s="19" t="str">
        <f>IFERROR(IF((COUNTIF(B2B!A593:K593,H595)&lt;0),"---",INDEX(B2B!A:K,MATCH('B2B Pin Table'!B597,B2B!A:A,0),2)),"---")</f>
        <v>J3</v>
      </c>
      <c r="E597" s="19" t="str">
        <f>IFERROR(IF((COUNTIF(B2B!A593:K593,H595)&lt;0),"---",INDEX(B2B!A:K,MATCH('B2B Pin Table'!B597,B2B!A:A,0),3)),"---")</f>
        <v>B52</v>
      </c>
      <c r="F597" s="19" t="str">
        <f>IFERROR(IF((COUNTIF(B2B!A593:K593,L595)&lt;0),"---",INDEX(B2B!A:K,MATCH('B2B Pin Table'!B597,B2B!A:A,0),4)),"---")</f>
        <v>J3</v>
      </c>
      <c r="G597" s="19" t="str">
        <f>IFERROR(IF((COUNTIF(B2B!A593:K593,L595)&lt;0),"---",INDEX(B2B!A:K,MATCH('B2B Pin Table'!B597,B2B!A:A,0),5)),"---")</f>
        <v>B52</v>
      </c>
      <c r="H597" s="59" t="str">
        <f>IFERROR(IF(VLOOKUP($D597&amp;"-"&amp;$E597,IF($H$4="TEB0187_REV01",CALC_CONN_TEB0187_REV01!$F:$I),4,0)="--","---",IF($H$4="TEB0187_REV01",CALC_CONN_TEB0187_REV01!$G597&amp; " --&gt; " &amp;CALC_CONN_TEB0187_REV01!$I597&amp; " --&gt; ")),"---")</f>
        <v>---</v>
      </c>
      <c r="I597" s="19" t="str">
        <f>IFERROR(IF(VLOOKUP($D597&amp;"-"&amp;$E597,IF($H$4="TEB0187_REV01",CALC_CONN_TEB0187_REV01!$F:$H),3,0)="--",VLOOKUP($D597&amp;"-"&amp;$E597,IF($H$4="TEB0187_REV01",CALC_CONN_TEB0187_REV01!$F:$H),2,0),VLOOKUP($D597&amp;"-"&amp;$E597,IF($H$4="TEB0187_REV01",CALC_CONN_TEB0187_REV01!$F:$H),3,0)),"---")</f>
        <v>---</v>
      </c>
      <c r="J597" s="19" t="str">
        <f>IFERROR(VLOOKUP(I597,IF($H$4="TEB0187_REV01",RAW_c_TEB0187_REV01!$AE:$AM),9,0),"---")</f>
        <v>---</v>
      </c>
      <c r="K597" s="19" t="str">
        <f>IFERROR(VLOOKUP(D597&amp;"-"&amp;E597,IF($H$4="TEB0187_REV01",RAW_c_TEB0187_REV01!$AD:$AK,"???"),6,0),"---")</f>
        <v>---</v>
      </c>
      <c r="L597" s="19" t="str">
        <f>IFERROR(VLOOKUP(D597&amp;"-"&amp;E597,IF($H$4="TEB0187_REV01",RAW_c_TEB0187_REV01!$AD:$AL,"???"),9,0),"---")</f>
        <v>---</v>
      </c>
      <c r="M597" s="19" t="str">
        <f>IFERROR(IF(VLOOKUP($F597&amp;"-"&amp;$G597,IF($M$4="TEI0187_REV01",RAW_m_TEI0187_REV01!$F:$AU),43,0)="--","---",IF($M$4="TEI0187_REV01",RAW_m_TEI0187_REV01!$AT597&amp; " --&gt; " &amp;RAW_m_TEI0187_REV01!$AU597&amp; " --&gt; ")),"---")</f>
        <v>---</v>
      </c>
      <c r="N597" s="19" t="str">
        <f>IFERROR(VLOOKUP(F597&amp;"-"&amp;G597,IF($M$4="TEI0187_REV01",RAW_m_TEI0187_REV01!$AD:$AJ),7,0),"---")</f>
        <v>---</v>
      </c>
      <c r="O597" s="19" t="str">
        <f>IFERROR(VLOOKUP(N597,IF($M$4="TEI0187_REV01",RAW_m_TEI0187_REV01!$AJ:$AK),2,0),"---")</f>
        <v>---</v>
      </c>
      <c r="P597" s="19" t="str">
        <f>IFERROR(VLOOKUP(F597&amp;"-"&amp;G597,IF($M$4="TEI0187_REV01",RAW_m_TEI0187_REV01!$AD:$AG),3,0),"---")</f>
        <v>---</v>
      </c>
      <c r="Q597" s="19" t="str">
        <f>IFERROR(VLOOKUP(N597,IF($M$4="TEI0187_REV01",RAW_m_TEI0187_REV01!$AE:$AH),4,0),"---")</f>
        <v>---</v>
      </c>
      <c r="R597" s="19" t="str">
        <f>IFERROR(VLOOKUP(F597&amp;"-"&amp;G597,IF($M$4="TEI0187_REV01",RAW_m_TEI0187_REV01!$AD:$AG),4,0),"---")</f>
        <v>---</v>
      </c>
    </row>
    <row r="598" spans="2:18" x14ac:dyDescent="0.25">
      <c r="B598" s="78">
        <v>593</v>
      </c>
      <c r="C598" s="19" t="str">
        <f>IFERROR(INDEX(B2B!A:F,MATCH('B2B Pin Table'!B598,B2B!A:A,0),6),"---")</f>
        <v>MIO</v>
      </c>
      <c r="D598" s="19" t="str">
        <f>IFERROR(IF((COUNTIF(B2B!A594:K594,H596)&lt;0),"---",INDEX(B2B!A:K,MATCH('B2B Pin Table'!B598,B2B!A:A,0),2)),"---")</f>
        <v>J3</v>
      </c>
      <c r="E598" s="19" t="str">
        <f>IFERROR(IF((COUNTIF(B2B!A594:K594,H596)&lt;0),"---",INDEX(B2B!A:K,MATCH('B2B Pin Table'!B598,B2B!A:A,0),3)),"---")</f>
        <v>B53</v>
      </c>
      <c r="F598" s="19" t="str">
        <f>IFERROR(IF((COUNTIF(B2B!A594:K594,L596)&lt;0),"---",INDEX(B2B!A:K,MATCH('B2B Pin Table'!B598,B2B!A:A,0),4)),"---")</f>
        <v>J3</v>
      </c>
      <c r="G598" s="19" t="str">
        <f>IFERROR(IF((COUNTIF(B2B!A594:K594,L596)&lt;0),"---",INDEX(B2B!A:K,MATCH('B2B Pin Table'!B598,B2B!A:A,0),5)),"---")</f>
        <v>B53</v>
      </c>
      <c r="H598" s="59" t="str">
        <f>IFERROR(IF(VLOOKUP($D598&amp;"-"&amp;$E598,IF($H$4="TEB0187_REV01",CALC_CONN_TEB0187_REV01!$F:$I),4,0)="--","---",IF($H$4="TEB0187_REV01",CALC_CONN_TEB0187_REV01!$G598&amp; " --&gt; " &amp;CALC_CONN_TEB0187_REV01!$I598&amp; " --&gt; ")),"---")</f>
        <v>---</v>
      </c>
      <c r="I598" s="19" t="str">
        <f>IFERROR(IF(VLOOKUP($D598&amp;"-"&amp;$E598,IF($H$4="TEB0187_REV01",CALC_CONN_TEB0187_REV01!$F:$H),3,0)="--",VLOOKUP($D598&amp;"-"&amp;$E598,IF($H$4="TEB0187_REV01",CALC_CONN_TEB0187_REV01!$F:$H),2,0),VLOOKUP($D598&amp;"-"&amp;$E598,IF($H$4="TEB0187_REV01",CALC_CONN_TEB0187_REV01!$F:$H),3,0)),"---")</f>
        <v>---</v>
      </c>
      <c r="J598" s="19" t="str">
        <f>IFERROR(VLOOKUP(I598,IF($H$4="TEB0187_REV01",RAW_c_TEB0187_REV01!$AE:$AM),9,0),"---")</f>
        <v>---</v>
      </c>
      <c r="K598" s="19" t="str">
        <f>IFERROR(VLOOKUP(D598&amp;"-"&amp;E598,IF($H$4="TEB0187_REV01",RAW_c_TEB0187_REV01!$AD:$AK,"???"),6,0),"---")</f>
        <v>---</v>
      </c>
      <c r="L598" s="19" t="str">
        <f>IFERROR(VLOOKUP(D598&amp;"-"&amp;E598,IF($H$4="TEB0187_REV01",RAW_c_TEB0187_REV01!$AD:$AL,"???"),9,0),"---")</f>
        <v>---</v>
      </c>
      <c r="M598" s="19" t="str">
        <f>IFERROR(IF(VLOOKUP($F598&amp;"-"&amp;$G598,IF($M$4="TEI0187_REV01",RAW_m_TEI0187_REV01!$F:$AU),43,0)="--","---",IF($M$4="TEI0187_REV01",RAW_m_TEI0187_REV01!$AT598&amp; " --&gt; " &amp;RAW_m_TEI0187_REV01!$AU598&amp; " --&gt; ")),"---")</f>
        <v>---</v>
      </c>
      <c r="N598" s="19" t="str">
        <f>IFERROR(VLOOKUP(F598&amp;"-"&amp;G598,IF($M$4="TEI0187_REV01",RAW_m_TEI0187_REV01!$AD:$AJ),7,0),"---")</f>
        <v>---</v>
      </c>
      <c r="O598" s="19" t="str">
        <f>IFERROR(VLOOKUP(N598,IF($M$4="TEI0187_REV01",RAW_m_TEI0187_REV01!$AJ:$AK),2,0),"---")</f>
        <v>---</v>
      </c>
      <c r="P598" s="19" t="str">
        <f>IFERROR(VLOOKUP(F598&amp;"-"&amp;G598,IF($M$4="TEI0187_REV01",RAW_m_TEI0187_REV01!$AD:$AG),3,0),"---")</f>
        <v>---</v>
      </c>
      <c r="Q598" s="19" t="str">
        <f>IFERROR(VLOOKUP(N598,IF($M$4="TEI0187_REV01",RAW_m_TEI0187_REV01!$AE:$AH),4,0),"---")</f>
        <v>---</v>
      </c>
      <c r="R598" s="19" t="str">
        <f>IFERROR(VLOOKUP(F598&amp;"-"&amp;G598,IF($M$4="TEI0187_REV01",RAW_m_TEI0187_REV01!$AD:$AG),4,0),"---")</f>
        <v>---</v>
      </c>
    </row>
    <row r="599" spans="2:18" x14ac:dyDescent="0.25">
      <c r="B599" s="78">
        <v>594</v>
      </c>
      <c r="C599" s="19" t="str">
        <f>IFERROR(INDEX(B2B!A:F,MATCH('B2B Pin Table'!B599,B2B!A:A,0),6),"---")</f>
        <v>MIO</v>
      </c>
      <c r="D599" s="19" t="str">
        <f>IFERROR(IF((COUNTIF(B2B!A595:K595,H597)&lt;0),"---",INDEX(B2B!A:K,MATCH('B2B Pin Table'!B599,B2B!A:A,0),2)),"---")</f>
        <v>J3</v>
      </c>
      <c r="E599" s="19" t="str">
        <f>IFERROR(IF((COUNTIF(B2B!A595:K595,H597)&lt;0),"---",INDEX(B2B!A:K,MATCH('B2B Pin Table'!B599,B2B!A:A,0),3)),"---")</f>
        <v>B54</v>
      </c>
      <c r="F599" s="19" t="str">
        <f>IFERROR(IF((COUNTIF(B2B!A595:K595,L597)&lt;0),"---",INDEX(B2B!A:K,MATCH('B2B Pin Table'!B599,B2B!A:A,0),4)),"---")</f>
        <v>J3</v>
      </c>
      <c r="G599" s="19" t="str">
        <f>IFERROR(IF((COUNTIF(B2B!A595:K595,L597)&lt;0),"---",INDEX(B2B!A:K,MATCH('B2B Pin Table'!B599,B2B!A:A,0),5)),"---")</f>
        <v>B54</v>
      </c>
      <c r="H599" s="59" t="str">
        <f>IFERROR(IF(VLOOKUP($D599&amp;"-"&amp;$E599,IF($H$4="TEB0187_REV01",CALC_CONN_TEB0187_REV01!$F:$I),4,0)="--","---",IF($H$4="TEB0187_REV01",CALC_CONN_TEB0187_REV01!$G599&amp; " --&gt; " &amp;CALC_CONN_TEB0187_REV01!$I599&amp; " --&gt; ")),"---")</f>
        <v>---</v>
      </c>
      <c r="I599" s="19" t="str">
        <f>IFERROR(IF(VLOOKUP($D599&amp;"-"&amp;$E599,IF($H$4="TEB0187_REV01",CALC_CONN_TEB0187_REV01!$F:$H),3,0)="--",VLOOKUP($D599&amp;"-"&amp;$E599,IF($H$4="TEB0187_REV01",CALC_CONN_TEB0187_REV01!$F:$H),2,0),VLOOKUP($D599&amp;"-"&amp;$E599,IF($H$4="TEB0187_REV01",CALC_CONN_TEB0187_REV01!$F:$H),3,0)),"---")</f>
        <v>---</v>
      </c>
      <c r="J599" s="19" t="str">
        <f>IFERROR(VLOOKUP(I599,IF($H$4="TEB0187_REV01",RAW_c_TEB0187_REV01!$AE:$AM),9,0),"---")</f>
        <v>---</v>
      </c>
      <c r="K599" s="19" t="str">
        <f>IFERROR(VLOOKUP(D599&amp;"-"&amp;E599,IF($H$4="TEB0187_REV01",RAW_c_TEB0187_REV01!$AD:$AK,"???"),6,0),"---")</f>
        <v>---</v>
      </c>
      <c r="L599" s="19" t="str">
        <f>IFERROR(VLOOKUP(D599&amp;"-"&amp;E599,IF($H$4="TEB0187_REV01",RAW_c_TEB0187_REV01!$AD:$AL,"???"),9,0),"---")</f>
        <v>---</v>
      </c>
      <c r="M599" s="19" t="str">
        <f>IFERROR(IF(VLOOKUP($F599&amp;"-"&amp;$G599,IF($M$4="TEI0187_REV01",RAW_m_TEI0187_REV01!$F:$AU),43,0)="--","---",IF($M$4="TEI0187_REV01",RAW_m_TEI0187_REV01!$AT599&amp; " --&gt; " &amp;RAW_m_TEI0187_REV01!$AU599&amp; " --&gt; ")),"---")</f>
        <v>---</v>
      </c>
      <c r="N599" s="19" t="str">
        <f>IFERROR(VLOOKUP(F599&amp;"-"&amp;G599,IF($M$4="TEI0187_REV01",RAW_m_TEI0187_REV01!$AD:$AJ),7,0),"---")</f>
        <v>---</v>
      </c>
      <c r="O599" s="19" t="str">
        <f>IFERROR(VLOOKUP(N599,IF($M$4="TEI0187_REV01",RAW_m_TEI0187_REV01!$AJ:$AK),2,0),"---")</f>
        <v>---</v>
      </c>
      <c r="P599" s="19" t="str">
        <f>IFERROR(VLOOKUP(F599&amp;"-"&amp;G599,IF($M$4="TEI0187_REV01",RAW_m_TEI0187_REV01!$AD:$AG),3,0),"---")</f>
        <v>---</v>
      </c>
      <c r="Q599" s="19" t="str">
        <f>IFERROR(VLOOKUP(N599,IF($M$4="TEI0187_REV01",RAW_m_TEI0187_REV01!$AE:$AH),4,0),"---")</f>
        <v>---</v>
      </c>
      <c r="R599" s="19" t="str">
        <f>IFERROR(VLOOKUP(F599&amp;"-"&amp;G599,IF($M$4="TEI0187_REV01",RAW_m_TEI0187_REV01!$AD:$AG),4,0),"---")</f>
        <v>---</v>
      </c>
    </row>
    <row r="600" spans="2:18" x14ac:dyDescent="0.25">
      <c r="B600" s="78">
        <v>595</v>
      </c>
      <c r="C600" s="19" t="str">
        <f>IFERROR(INDEX(B2B!A:F,MATCH('B2B Pin Table'!B600,B2B!A:A,0),6),"---")</f>
        <v>GND</v>
      </c>
      <c r="D600" s="19" t="str">
        <f>IFERROR(IF((COUNTIF(B2B!A596:K596,H598)&lt;0),"---",INDEX(B2B!A:K,MATCH('B2B Pin Table'!B600,B2B!A:A,0),2)),"---")</f>
        <v>J3</v>
      </c>
      <c r="E600" s="19" t="str">
        <f>IFERROR(IF((COUNTIF(B2B!A596:K596,H598)&lt;0),"---",INDEX(B2B!A:K,MATCH('B2B Pin Table'!B600,B2B!A:A,0),3)),"---")</f>
        <v>B55</v>
      </c>
      <c r="F600" s="19" t="str">
        <f>IFERROR(IF((COUNTIF(B2B!A596:K596,L598)&lt;0),"---",INDEX(B2B!A:K,MATCH('B2B Pin Table'!B600,B2B!A:A,0),4)),"---")</f>
        <v>J3</v>
      </c>
      <c r="G600" s="19" t="str">
        <f>IFERROR(IF((COUNTIF(B2B!A596:K596,L598)&lt;0),"---",INDEX(B2B!A:K,MATCH('B2B Pin Table'!B600,B2B!A:A,0),5)),"---")</f>
        <v>B55</v>
      </c>
      <c r="H600" s="59" t="str">
        <f>IFERROR(IF(VLOOKUP($D600&amp;"-"&amp;$E600,IF($H$4="TEB0187_REV01",CALC_CONN_TEB0187_REV01!$F:$I),4,0)="--","---",IF($H$4="TEB0187_REV01",CALC_CONN_TEB0187_REV01!$G600&amp; " --&gt; " &amp;CALC_CONN_TEB0187_REV01!$I600&amp; " --&gt; ")),"---")</f>
        <v>---</v>
      </c>
      <c r="I600" s="19" t="str">
        <f>IFERROR(IF(VLOOKUP($D600&amp;"-"&amp;$E600,IF($H$4="TEB0187_REV01",CALC_CONN_TEB0187_REV01!$F:$H),3,0)="--",VLOOKUP($D600&amp;"-"&amp;$E600,IF($H$4="TEB0187_REV01",CALC_CONN_TEB0187_REV01!$F:$H),2,0),VLOOKUP($D600&amp;"-"&amp;$E600,IF($H$4="TEB0187_REV01",CALC_CONN_TEB0187_REV01!$F:$H),3,0)),"---")</f>
        <v>---</v>
      </c>
      <c r="J600" s="19" t="str">
        <f>IFERROR(VLOOKUP(I600,IF($H$4="TEB0187_REV01",RAW_c_TEB0187_REV01!$AE:$AM),9,0),"---")</f>
        <v>---</v>
      </c>
      <c r="K600" s="19" t="str">
        <f>IFERROR(VLOOKUP(D600&amp;"-"&amp;E600,IF($H$4="TEB0187_REV01",RAW_c_TEB0187_REV01!$AD:$AK,"???"),6,0),"---")</f>
        <v>---</v>
      </c>
      <c r="L600" s="19" t="str">
        <f>IFERROR(VLOOKUP(D600&amp;"-"&amp;E600,IF($H$4="TEB0187_REV01",RAW_c_TEB0187_REV01!$AD:$AL,"???"),9,0),"---")</f>
        <v>---</v>
      </c>
      <c r="M600" s="19" t="str">
        <f>IFERROR(IF(VLOOKUP($F600&amp;"-"&amp;$G600,IF($M$4="TEI0187_REV01",RAW_m_TEI0187_REV01!$F:$AU),43,0)="--","---",IF($M$4="TEI0187_REV01",RAW_m_TEI0187_REV01!$AT600&amp; " --&gt; " &amp;RAW_m_TEI0187_REV01!$AU600&amp; " --&gt; ")),"---")</f>
        <v>---</v>
      </c>
      <c r="N600" s="19" t="str">
        <f>IFERROR(VLOOKUP(F600&amp;"-"&amp;G600,IF($M$4="TEI0187_REV01",RAW_m_TEI0187_REV01!$AD:$AJ),7,0),"---")</f>
        <v>---</v>
      </c>
      <c r="O600" s="19" t="str">
        <f>IFERROR(VLOOKUP(N600,IF($M$4="TEI0187_REV01",RAW_m_TEI0187_REV01!$AJ:$AK),2,0),"---")</f>
        <v>---</v>
      </c>
      <c r="P600" s="19" t="str">
        <f>IFERROR(VLOOKUP(F600&amp;"-"&amp;G600,IF($M$4="TEI0187_REV01",RAW_m_TEI0187_REV01!$AD:$AG),3,0),"---")</f>
        <v>---</v>
      </c>
      <c r="Q600" s="19" t="str">
        <f>IFERROR(VLOOKUP(N600,IF($M$4="TEI0187_REV01",RAW_m_TEI0187_REV01!$AE:$AH),4,0),"---")</f>
        <v>---</v>
      </c>
      <c r="R600" s="19" t="str">
        <f>IFERROR(VLOOKUP(F600&amp;"-"&amp;G600,IF($M$4="TEI0187_REV01",RAW_m_TEI0187_REV01!$AD:$AG),4,0),"---")</f>
        <v>---</v>
      </c>
    </row>
    <row r="601" spans="2:18" x14ac:dyDescent="0.25">
      <c r="B601" s="78">
        <v>596</v>
      </c>
      <c r="C601" s="19" t="str">
        <f>IFERROR(INDEX(B2B!A:F,MATCH('B2B Pin Table'!B601,B2B!A:A,0),6),"---")</f>
        <v>PWR</v>
      </c>
      <c r="D601" s="19" t="str">
        <f>IFERROR(IF((COUNTIF(B2B!A597:K597,H599)&lt;0),"---",INDEX(B2B!A:K,MATCH('B2B Pin Table'!B601,B2B!A:A,0),2)),"---")</f>
        <v>J3</v>
      </c>
      <c r="E601" s="19" t="str">
        <f>IFERROR(IF((COUNTIF(B2B!A597:K597,H599)&lt;0),"---",INDEX(B2B!A:K,MATCH('B2B Pin Table'!B601,B2B!A:A,0),3)),"---")</f>
        <v>B56</v>
      </c>
      <c r="F601" s="19" t="str">
        <f>IFERROR(IF((COUNTIF(B2B!A597:K597,L599)&lt;0),"---",INDEX(B2B!A:K,MATCH('B2B Pin Table'!B601,B2B!A:A,0),4)),"---")</f>
        <v>J3</v>
      </c>
      <c r="G601" s="19" t="str">
        <f>IFERROR(IF((COUNTIF(B2B!A597:K597,L599)&lt;0),"---",INDEX(B2B!A:K,MATCH('B2B Pin Table'!B601,B2B!A:A,0),5)),"---")</f>
        <v>B56</v>
      </c>
      <c r="H601" s="59" t="str">
        <f>IFERROR(IF(VLOOKUP($D601&amp;"-"&amp;$E601,IF($H$4="TEB0187_REV01",CALC_CONN_TEB0187_REV01!$F:$I),4,0)="--","---",IF($H$4="TEB0187_REV01",CALC_CONN_TEB0187_REV01!$G601&amp; " --&gt; " &amp;CALC_CONN_TEB0187_REV01!$I601&amp; " --&gt; ")),"---")</f>
        <v>---</v>
      </c>
      <c r="I601" s="19" t="str">
        <f>IFERROR(IF(VLOOKUP($D601&amp;"-"&amp;$E601,IF($H$4="TEB0187_REV01",CALC_CONN_TEB0187_REV01!$F:$H),3,0)="--",VLOOKUP($D601&amp;"-"&amp;$E601,IF($H$4="TEB0187_REV01",CALC_CONN_TEB0187_REV01!$F:$H),2,0),VLOOKUP($D601&amp;"-"&amp;$E601,IF($H$4="TEB0187_REV01",CALC_CONN_TEB0187_REV01!$F:$H),3,0)),"---")</f>
        <v>---</v>
      </c>
      <c r="J601" s="19" t="str">
        <f>IFERROR(VLOOKUP(I601,IF($H$4="TEB0187_REV01",RAW_c_TEB0187_REV01!$AE:$AM),9,0),"---")</f>
        <v>---</v>
      </c>
      <c r="K601" s="19" t="str">
        <f>IFERROR(VLOOKUP(D601&amp;"-"&amp;E601,IF($H$4="TEB0187_REV01",RAW_c_TEB0187_REV01!$AD:$AK,"???"),6,0),"---")</f>
        <v>---</v>
      </c>
      <c r="L601" s="19" t="str">
        <f>IFERROR(VLOOKUP(D601&amp;"-"&amp;E601,IF($H$4="TEB0187_REV01",RAW_c_TEB0187_REV01!$AD:$AL,"???"),9,0),"---")</f>
        <v>---</v>
      </c>
      <c r="M601" s="19" t="str">
        <f>IFERROR(IF(VLOOKUP($F601&amp;"-"&amp;$G601,IF($M$4="TEI0187_REV01",RAW_m_TEI0187_REV01!$F:$AU),43,0)="--","---",IF($M$4="TEI0187_REV01",RAW_m_TEI0187_REV01!$AT601&amp; " --&gt; " &amp;RAW_m_TEI0187_REV01!$AU601&amp; " --&gt; ")),"---")</f>
        <v>---</v>
      </c>
      <c r="N601" s="19" t="str">
        <f>IFERROR(VLOOKUP(F601&amp;"-"&amp;G601,IF($M$4="TEI0187_REV01",RAW_m_TEI0187_REV01!$AD:$AJ),7,0),"---")</f>
        <v>---</v>
      </c>
      <c r="O601" s="19" t="str">
        <f>IFERROR(VLOOKUP(N601,IF($M$4="TEI0187_REV01",RAW_m_TEI0187_REV01!$AJ:$AK),2,0),"---")</f>
        <v>---</v>
      </c>
      <c r="P601" s="19" t="str">
        <f>IFERROR(VLOOKUP(F601&amp;"-"&amp;G601,IF($M$4="TEI0187_REV01",RAW_m_TEI0187_REV01!$AD:$AG),3,0),"---")</f>
        <v>---</v>
      </c>
      <c r="Q601" s="19" t="str">
        <f>IFERROR(VLOOKUP(N601,IF($M$4="TEI0187_REV01",RAW_m_TEI0187_REV01!$AE:$AH),4,0),"---")</f>
        <v>---</v>
      </c>
      <c r="R601" s="19" t="str">
        <f>IFERROR(VLOOKUP(F601&amp;"-"&amp;G601,IF($M$4="TEI0187_REV01",RAW_m_TEI0187_REV01!$AD:$AG),4,0),"---")</f>
        <v>---</v>
      </c>
    </row>
    <row r="602" spans="2:18" x14ac:dyDescent="0.25">
      <c r="B602" s="78">
        <v>597</v>
      </c>
      <c r="C602" s="19" t="str">
        <f>IFERROR(INDEX(B2B!A:F,MATCH('B2B Pin Table'!B602,B2B!A:A,0),6),"---")</f>
        <v>GND</v>
      </c>
      <c r="D602" s="19" t="str">
        <f>IFERROR(IF((COUNTIF(B2B!A598:K598,H600)&lt;0),"---",INDEX(B2B!A:K,MATCH('B2B Pin Table'!B602,B2B!A:A,0),2)),"---")</f>
        <v>J3</v>
      </c>
      <c r="E602" s="19" t="str">
        <f>IFERROR(IF((COUNTIF(B2B!A598:K598,H600)&lt;0),"---",INDEX(B2B!A:K,MATCH('B2B Pin Table'!B602,B2B!A:A,0),3)),"---")</f>
        <v>B57</v>
      </c>
      <c r="F602" s="19" t="str">
        <f>IFERROR(IF((COUNTIF(B2B!A598:K598,L600)&lt;0),"---",INDEX(B2B!A:K,MATCH('B2B Pin Table'!B602,B2B!A:A,0),4)),"---")</f>
        <v>J3</v>
      </c>
      <c r="G602" s="19" t="str">
        <f>IFERROR(IF((COUNTIF(B2B!A598:K598,L600)&lt;0),"---",INDEX(B2B!A:K,MATCH('B2B Pin Table'!B602,B2B!A:A,0),5)),"---")</f>
        <v>B57</v>
      </c>
      <c r="H602" s="59" t="str">
        <f>IFERROR(IF(VLOOKUP($D602&amp;"-"&amp;$E602,IF($H$4="TEB0187_REV01",CALC_CONN_TEB0187_REV01!$F:$I),4,0)="--","---",IF($H$4="TEB0187_REV01",CALC_CONN_TEB0187_REV01!$G602&amp; " --&gt; " &amp;CALC_CONN_TEB0187_REV01!$I602&amp; " --&gt; ")),"---")</f>
        <v>---</v>
      </c>
      <c r="I602" s="19" t="str">
        <f>IFERROR(IF(VLOOKUP($D602&amp;"-"&amp;$E602,IF($H$4="TEB0187_REV01",CALC_CONN_TEB0187_REV01!$F:$H),3,0)="--",VLOOKUP($D602&amp;"-"&amp;$E602,IF($H$4="TEB0187_REV01",CALC_CONN_TEB0187_REV01!$F:$H),2,0),VLOOKUP($D602&amp;"-"&amp;$E602,IF($H$4="TEB0187_REV01",CALC_CONN_TEB0187_REV01!$F:$H),3,0)),"---")</f>
        <v>---</v>
      </c>
      <c r="J602" s="19" t="str">
        <f>IFERROR(VLOOKUP(I602,IF($H$4="TEB0187_REV01",RAW_c_TEB0187_REV01!$AE:$AM),9,0),"---")</f>
        <v>---</v>
      </c>
      <c r="K602" s="19" t="str">
        <f>IFERROR(VLOOKUP(D602&amp;"-"&amp;E602,IF($H$4="TEB0187_REV01",RAW_c_TEB0187_REV01!$AD:$AK,"???"),6,0),"---")</f>
        <v>---</v>
      </c>
      <c r="L602" s="19" t="str">
        <f>IFERROR(VLOOKUP(D602&amp;"-"&amp;E602,IF($H$4="TEB0187_REV01",RAW_c_TEB0187_REV01!$AD:$AL,"???"),9,0),"---")</f>
        <v>---</v>
      </c>
      <c r="M602" s="19" t="str">
        <f>IFERROR(IF(VLOOKUP($F602&amp;"-"&amp;$G602,IF($M$4="TEI0187_REV01",RAW_m_TEI0187_REV01!$F:$AU),43,0)="--","---",IF($M$4="TEI0187_REV01",RAW_m_TEI0187_REV01!$AT602&amp; " --&gt; " &amp;RAW_m_TEI0187_REV01!$AU602&amp; " --&gt; ")),"---")</f>
        <v>---</v>
      </c>
      <c r="N602" s="19" t="str">
        <f>IFERROR(VLOOKUP(F602&amp;"-"&amp;G602,IF($M$4="TEI0187_REV01",RAW_m_TEI0187_REV01!$AD:$AJ),7,0),"---")</f>
        <v>---</v>
      </c>
      <c r="O602" s="19" t="str">
        <f>IFERROR(VLOOKUP(N602,IF($M$4="TEI0187_REV01",RAW_m_TEI0187_REV01!$AJ:$AK),2,0),"---")</f>
        <v>---</v>
      </c>
      <c r="P602" s="19" t="str">
        <f>IFERROR(VLOOKUP(F602&amp;"-"&amp;G602,IF($M$4="TEI0187_REV01",RAW_m_TEI0187_REV01!$AD:$AG),3,0),"---")</f>
        <v>---</v>
      </c>
      <c r="Q602" s="19" t="str">
        <f>IFERROR(VLOOKUP(N602,IF($M$4="TEI0187_REV01",RAW_m_TEI0187_REV01!$AE:$AH),4,0),"---")</f>
        <v>---</v>
      </c>
      <c r="R602" s="19" t="str">
        <f>IFERROR(VLOOKUP(F602&amp;"-"&amp;G602,IF($M$4="TEI0187_REV01",RAW_m_TEI0187_REV01!$AD:$AG),4,0),"---")</f>
        <v>---</v>
      </c>
    </row>
    <row r="603" spans="2:18" x14ac:dyDescent="0.25">
      <c r="B603" s="78">
        <v>598</v>
      </c>
      <c r="C603" s="19" t="str">
        <f>IFERROR(INDEX(B2B!A:F,MATCH('B2B Pin Table'!B603,B2B!A:A,0),6),"---")</f>
        <v>GND</v>
      </c>
      <c r="D603" s="19" t="str">
        <f>IFERROR(IF((COUNTIF(B2B!A599:K599,H601)&lt;0),"---",INDEX(B2B!A:K,MATCH('B2B Pin Table'!B603,B2B!A:A,0),2)),"---")</f>
        <v>J3</v>
      </c>
      <c r="E603" s="19" t="str">
        <f>IFERROR(IF((COUNTIF(B2B!A599:K599,H601)&lt;0),"---",INDEX(B2B!A:K,MATCH('B2B Pin Table'!B603,B2B!A:A,0),3)),"---")</f>
        <v>B58</v>
      </c>
      <c r="F603" s="19" t="str">
        <f>IFERROR(IF((COUNTIF(B2B!A599:K599,L601)&lt;0),"---",INDEX(B2B!A:K,MATCH('B2B Pin Table'!B603,B2B!A:A,0),4)),"---")</f>
        <v>J3</v>
      </c>
      <c r="G603" s="19" t="str">
        <f>IFERROR(IF((COUNTIF(B2B!A599:K599,L601)&lt;0),"---",INDEX(B2B!A:K,MATCH('B2B Pin Table'!B603,B2B!A:A,0),5)),"---")</f>
        <v>B58</v>
      </c>
      <c r="H603" s="59" t="str">
        <f>IFERROR(IF(VLOOKUP($D603&amp;"-"&amp;$E603,IF($H$4="TEB0187_REV01",CALC_CONN_TEB0187_REV01!$F:$I),4,0)="--","---",IF($H$4="TEB0187_REV01",CALC_CONN_TEB0187_REV01!$G603&amp; " --&gt; " &amp;CALC_CONN_TEB0187_REV01!$I603&amp; " --&gt; ")),"---")</f>
        <v>---</v>
      </c>
      <c r="I603" s="19" t="str">
        <f>IFERROR(IF(VLOOKUP($D603&amp;"-"&amp;$E603,IF($H$4="TEB0187_REV01",CALC_CONN_TEB0187_REV01!$F:$H),3,0)="--",VLOOKUP($D603&amp;"-"&amp;$E603,IF($H$4="TEB0187_REV01",CALC_CONN_TEB0187_REV01!$F:$H),2,0),VLOOKUP($D603&amp;"-"&amp;$E603,IF($H$4="TEB0187_REV01",CALC_CONN_TEB0187_REV01!$F:$H),3,0)),"---")</f>
        <v>---</v>
      </c>
      <c r="J603" s="19" t="str">
        <f>IFERROR(VLOOKUP(I603,IF($H$4="TEB0187_REV01",RAW_c_TEB0187_REV01!$AE:$AM),9,0),"---")</f>
        <v>---</v>
      </c>
      <c r="K603" s="19" t="str">
        <f>IFERROR(VLOOKUP(D603&amp;"-"&amp;E603,IF($H$4="TEB0187_REV01",RAW_c_TEB0187_REV01!$AD:$AK,"???"),6,0),"---")</f>
        <v>---</v>
      </c>
      <c r="L603" s="19" t="str">
        <f>IFERROR(VLOOKUP(D603&amp;"-"&amp;E603,IF($H$4="TEB0187_REV01",RAW_c_TEB0187_REV01!$AD:$AL,"???"),9,0),"---")</f>
        <v>---</v>
      </c>
      <c r="M603" s="19" t="str">
        <f>IFERROR(IF(VLOOKUP($F603&amp;"-"&amp;$G603,IF($M$4="TEI0187_REV01",RAW_m_TEI0187_REV01!$F:$AU),43,0)="--","---",IF($M$4="TEI0187_REV01",RAW_m_TEI0187_REV01!$AT603&amp; " --&gt; " &amp;RAW_m_TEI0187_REV01!$AU603&amp; " --&gt; ")),"---")</f>
        <v>---</v>
      </c>
      <c r="N603" s="19" t="str">
        <f>IFERROR(VLOOKUP(F603&amp;"-"&amp;G603,IF($M$4="TEI0187_REV01",RAW_m_TEI0187_REV01!$AD:$AJ),7,0),"---")</f>
        <v>---</v>
      </c>
      <c r="O603" s="19" t="str">
        <f>IFERROR(VLOOKUP(N603,IF($M$4="TEI0187_REV01",RAW_m_TEI0187_REV01!$AJ:$AK),2,0),"---")</f>
        <v>---</v>
      </c>
      <c r="P603" s="19" t="str">
        <f>IFERROR(VLOOKUP(F603&amp;"-"&amp;G603,IF($M$4="TEI0187_REV01",RAW_m_TEI0187_REV01!$AD:$AG),3,0),"---")</f>
        <v>---</v>
      </c>
      <c r="Q603" s="19" t="str">
        <f>IFERROR(VLOOKUP(N603,IF($M$4="TEI0187_REV01",RAW_m_TEI0187_REV01!$AE:$AH),4,0),"---")</f>
        <v>---</v>
      </c>
      <c r="R603" s="19" t="str">
        <f>IFERROR(VLOOKUP(F603&amp;"-"&amp;G603,IF($M$4="TEI0187_REV01",RAW_m_TEI0187_REV01!$AD:$AG),4,0),"---")</f>
        <v>---</v>
      </c>
    </row>
    <row r="604" spans="2:18" x14ac:dyDescent="0.25">
      <c r="B604" s="78">
        <v>599</v>
      </c>
      <c r="C604" s="19" t="str">
        <f>IFERROR(INDEX(B2B!A:F,MATCH('B2B Pin Table'!B604,B2B!A:A,0),6),"---")</f>
        <v>PWR</v>
      </c>
      <c r="D604" s="19" t="str">
        <f>IFERROR(IF((COUNTIF(B2B!A600:K600,H602)&lt;0),"---",INDEX(B2B!A:K,MATCH('B2B Pin Table'!B604,B2B!A:A,0),2)),"---")</f>
        <v>J3</v>
      </c>
      <c r="E604" s="19" t="str">
        <f>IFERROR(IF((COUNTIF(B2B!A600:K600,H602)&lt;0),"---",INDEX(B2B!A:K,MATCH('B2B Pin Table'!B604,B2B!A:A,0),3)),"---")</f>
        <v>B59</v>
      </c>
      <c r="F604" s="19" t="str">
        <f>IFERROR(IF((COUNTIF(B2B!A600:K600,L602)&lt;0),"---",INDEX(B2B!A:K,MATCH('B2B Pin Table'!B604,B2B!A:A,0),4)),"---")</f>
        <v>J3</v>
      </c>
      <c r="G604" s="19" t="str">
        <f>IFERROR(IF((COUNTIF(B2B!A600:K600,L602)&lt;0),"---",INDEX(B2B!A:K,MATCH('B2B Pin Table'!B604,B2B!A:A,0),5)),"---")</f>
        <v>B59</v>
      </c>
      <c r="H604" s="59" t="str">
        <f>IFERROR(IF(VLOOKUP($D604&amp;"-"&amp;$E604,IF($H$4="TEB0187_REV01",CALC_CONN_TEB0187_REV01!$F:$I),4,0)="--","---",IF($H$4="TEB0187_REV01",CALC_CONN_TEB0187_REV01!$G604&amp; " --&gt; " &amp;CALC_CONN_TEB0187_REV01!$I604&amp; " --&gt; ")),"---")</f>
        <v>---</v>
      </c>
      <c r="I604" s="19" t="str">
        <f>IFERROR(IF(VLOOKUP($D604&amp;"-"&amp;$E604,IF($H$4="TEB0187_REV01",CALC_CONN_TEB0187_REV01!$F:$H),3,0)="--",VLOOKUP($D604&amp;"-"&amp;$E604,IF($H$4="TEB0187_REV01",CALC_CONN_TEB0187_REV01!$F:$H),2,0),VLOOKUP($D604&amp;"-"&amp;$E604,IF($H$4="TEB0187_REV01",CALC_CONN_TEB0187_REV01!$F:$H),3,0)),"---")</f>
        <v>---</v>
      </c>
      <c r="J604" s="19" t="str">
        <f>IFERROR(VLOOKUP(I604,IF($H$4="TEB0187_REV01",RAW_c_TEB0187_REV01!$AE:$AM),9,0),"---")</f>
        <v>---</v>
      </c>
      <c r="K604" s="19" t="str">
        <f>IFERROR(VLOOKUP(D604&amp;"-"&amp;E604,IF($H$4="TEB0187_REV01",RAW_c_TEB0187_REV01!$AD:$AK,"???"),6,0),"---")</f>
        <v>---</v>
      </c>
      <c r="L604" s="19" t="str">
        <f>IFERROR(VLOOKUP(D604&amp;"-"&amp;E604,IF($H$4="TEB0187_REV01",RAW_c_TEB0187_REV01!$AD:$AL,"???"),9,0),"---")</f>
        <v>---</v>
      </c>
      <c r="M604" s="19" t="str">
        <f>IFERROR(IF(VLOOKUP($F604&amp;"-"&amp;$G604,IF($M$4="TEI0187_REV01",RAW_m_TEI0187_REV01!$F:$AU),43,0)="--","---",IF($M$4="TEI0187_REV01",RAW_m_TEI0187_REV01!$AT604&amp; " --&gt; " &amp;RAW_m_TEI0187_REV01!$AU604&amp; " --&gt; ")),"---")</f>
        <v>---</v>
      </c>
      <c r="N604" s="19" t="str">
        <f>IFERROR(VLOOKUP(F604&amp;"-"&amp;G604,IF($M$4="TEI0187_REV01",RAW_m_TEI0187_REV01!$AD:$AJ),7,0),"---")</f>
        <v>---</v>
      </c>
      <c r="O604" s="19" t="str">
        <f>IFERROR(VLOOKUP(N604,IF($M$4="TEI0187_REV01",RAW_m_TEI0187_REV01!$AJ:$AK),2,0),"---")</f>
        <v>---</v>
      </c>
      <c r="P604" s="19" t="str">
        <f>IFERROR(VLOOKUP(F604&amp;"-"&amp;G604,IF($M$4="TEI0187_REV01",RAW_m_TEI0187_REV01!$AD:$AG),3,0),"---")</f>
        <v>---</v>
      </c>
      <c r="Q604" s="19" t="str">
        <f>IFERROR(VLOOKUP(N604,IF($M$4="TEI0187_REV01",RAW_m_TEI0187_REV01!$AE:$AH),4,0),"---")</f>
        <v>---</v>
      </c>
      <c r="R604" s="19" t="str">
        <f>IFERROR(VLOOKUP(F604&amp;"-"&amp;G604,IF($M$4="TEI0187_REV01",RAW_m_TEI0187_REV01!$AD:$AG),4,0),"---")</f>
        <v>---</v>
      </c>
    </row>
    <row r="605" spans="2:18" x14ac:dyDescent="0.25">
      <c r="B605" s="78">
        <v>600</v>
      </c>
      <c r="C605" s="19" t="str">
        <f>IFERROR(INDEX(B2B!A:F,MATCH('B2B Pin Table'!B605,B2B!A:A,0),6),"---")</f>
        <v>PWR</v>
      </c>
      <c r="D605" s="19" t="str">
        <f>IFERROR(IF((COUNTIF(B2B!A601:K601,H603)&lt;0),"---",INDEX(B2B!A:K,MATCH('B2B Pin Table'!B605,B2B!A:A,0),2)),"---")</f>
        <v>J3</v>
      </c>
      <c r="E605" s="19" t="str">
        <f>IFERROR(IF((COUNTIF(B2B!A601:K601,H603)&lt;0),"---",INDEX(B2B!A:K,MATCH('B2B Pin Table'!B605,B2B!A:A,0),3)),"---")</f>
        <v>B60</v>
      </c>
      <c r="F605" s="19" t="str">
        <f>IFERROR(IF((COUNTIF(B2B!A601:K601,L603)&lt;0),"---",INDEX(B2B!A:K,MATCH('B2B Pin Table'!B605,B2B!A:A,0),4)),"---")</f>
        <v>J3</v>
      </c>
      <c r="G605" s="19" t="str">
        <f>IFERROR(IF((COUNTIF(B2B!A601:K601,L603)&lt;0),"---",INDEX(B2B!A:K,MATCH('B2B Pin Table'!B605,B2B!A:A,0),5)),"---")</f>
        <v>B60</v>
      </c>
      <c r="H605" s="59" t="str">
        <f>IFERROR(IF(VLOOKUP($D605&amp;"-"&amp;$E605,IF($H$4="TEB0187_REV01",CALC_CONN_TEB0187_REV01!$F:$I),4,0)="--","---",IF($H$4="TEB0187_REV01",CALC_CONN_TEB0187_REV01!$G605&amp; " --&gt; " &amp;CALC_CONN_TEB0187_REV01!$I605&amp; " --&gt; ")),"---")</f>
        <v>---</v>
      </c>
      <c r="I605" s="19" t="str">
        <f>IFERROR(IF(VLOOKUP($D605&amp;"-"&amp;$E605,IF($H$4="TEB0187_REV01",CALC_CONN_TEB0187_REV01!$F:$H),3,0)="--",VLOOKUP($D605&amp;"-"&amp;$E605,IF($H$4="TEB0187_REV01",CALC_CONN_TEB0187_REV01!$F:$H),2,0),VLOOKUP($D605&amp;"-"&amp;$E605,IF($H$4="TEB0187_REV01",CALC_CONN_TEB0187_REV01!$F:$H),3,0)),"---")</f>
        <v>---</v>
      </c>
      <c r="J605" s="19" t="str">
        <f>IFERROR(VLOOKUP(I605,IF($H$4="TEB0187_REV01",RAW_c_TEB0187_REV01!$AE:$AM),9,0),"---")</f>
        <v>---</v>
      </c>
      <c r="K605" s="19" t="str">
        <f>IFERROR(VLOOKUP(D605&amp;"-"&amp;E605,IF($H$4="TEB0187_REV01",RAW_c_TEB0187_REV01!$AD:$AK,"???"),6,0),"---")</f>
        <v>---</v>
      </c>
      <c r="L605" s="19" t="str">
        <f>IFERROR(VLOOKUP(D605&amp;"-"&amp;E605,IF($H$4="TEB0187_REV01",RAW_c_TEB0187_REV01!$AD:$AL,"???"),9,0),"---")</f>
        <v>---</v>
      </c>
      <c r="M605" s="19" t="str">
        <f>IFERROR(IF(VLOOKUP($F605&amp;"-"&amp;$G605,IF($M$4="TEI0187_REV01",RAW_m_TEI0187_REV01!$F:$AU),43,0)="--","---",IF($M$4="TEI0187_REV01",RAW_m_TEI0187_REV01!$AT605&amp; " --&gt; " &amp;RAW_m_TEI0187_REV01!$AU605&amp; " --&gt; ")),"---")</f>
        <v>---</v>
      </c>
      <c r="N605" s="19" t="str">
        <f>IFERROR(VLOOKUP(F605&amp;"-"&amp;G605,IF($M$4="TEI0187_REV01",RAW_m_TEI0187_REV01!$AD:$AJ),7,0),"---")</f>
        <v>---</v>
      </c>
      <c r="O605" s="19" t="str">
        <f>IFERROR(VLOOKUP(N605,IF($M$4="TEI0187_REV01",RAW_m_TEI0187_REV01!$AJ:$AK),2,0),"---")</f>
        <v>---</v>
      </c>
      <c r="P605" s="19" t="str">
        <f>IFERROR(VLOOKUP(F605&amp;"-"&amp;G605,IF($M$4="TEI0187_REV01",RAW_m_TEI0187_REV01!$AD:$AG),3,0),"---")</f>
        <v>---</v>
      </c>
      <c r="Q605" s="19" t="str">
        <f>IFERROR(VLOOKUP(N605,IF($M$4="TEI0187_REV01",RAW_m_TEI0187_REV01!$AE:$AH),4,0),"---")</f>
        <v>---</v>
      </c>
      <c r="R605" s="19" t="str">
        <f>IFERROR(VLOOKUP(F605&amp;"-"&amp;G605,IF($M$4="TEI0187_REV01",RAW_m_TEI0187_REV01!$AD:$AG),4,0),"---")</f>
        <v>---</v>
      </c>
    </row>
    <row r="606" spans="2:18" x14ac:dyDescent="0.25">
      <c r="B606" s="78">
        <v>601</v>
      </c>
      <c r="C606" s="19" t="str">
        <f>IFERROR(INDEX(B2B!A:F,MATCH('B2B Pin Table'!B606,B2B!A:A,0),6),"---")</f>
        <v>IO</v>
      </c>
      <c r="D606" s="19" t="str">
        <f>IFERROR(IF((COUNTIF(B2B!A602:K602,H604)&lt;0),"---",INDEX(B2B!A:K,MATCH('B2B Pin Table'!B606,B2B!A:A,0),2)),"---")</f>
        <v>J3</v>
      </c>
      <c r="E606" s="19" t="str">
        <f>IFERROR(IF((COUNTIF(B2B!A602:K602,H604)&lt;0),"---",INDEX(B2B!A:K,MATCH('B2B Pin Table'!B606,B2B!A:A,0),3)),"---")</f>
        <v>C1</v>
      </c>
      <c r="F606" s="19" t="str">
        <f>IFERROR(IF((COUNTIF(B2B!A602:K602,L604)&lt;0),"---",INDEX(B2B!A:K,MATCH('B2B Pin Table'!B606,B2B!A:A,0),4)),"---")</f>
        <v>J3</v>
      </c>
      <c r="G606" s="19" t="str">
        <f>IFERROR(IF((COUNTIF(B2B!A602:K602,L604)&lt;0),"---",INDEX(B2B!A:K,MATCH('B2B Pin Table'!B606,B2B!A:A,0),5)),"---")</f>
        <v>C1</v>
      </c>
      <c r="H606" s="59" t="str">
        <f>IFERROR(IF(VLOOKUP($D606&amp;"-"&amp;$E606,IF($H$4="TEB0187_REV01",CALC_CONN_TEB0187_REV01!$F:$I),4,0)="--","---",IF($H$4="TEB0187_REV01",CALC_CONN_TEB0187_REV01!$G606&amp; " --&gt; " &amp;CALC_CONN_TEB0187_REV01!$I606&amp; " --&gt; ")),"---")</f>
        <v>---</v>
      </c>
      <c r="I606" s="19" t="str">
        <f>IFERROR(IF(VLOOKUP($D606&amp;"-"&amp;$E606,IF($H$4="TEB0187_REV01",CALC_CONN_TEB0187_REV01!$F:$H),3,0)="--",VLOOKUP($D606&amp;"-"&amp;$E606,IF($H$4="TEB0187_REV01",CALC_CONN_TEB0187_REV01!$F:$H),2,0),VLOOKUP($D606&amp;"-"&amp;$E606,IF($H$4="TEB0187_REV01",CALC_CONN_TEB0187_REV01!$F:$H),3,0)),"---")</f>
        <v>---</v>
      </c>
      <c r="J606" s="19" t="str">
        <f>IFERROR(VLOOKUP(I606,IF($H$4="TEB0187_REV01",RAW_c_TEB0187_REV01!$AE:$AM),9,0),"---")</f>
        <v>---</v>
      </c>
      <c r="K606" s="19" t="str">
        <f>IFERROR(VLOOKUP(D606&amp;"-"&amp;E606,IF($H$4="TEB0187_REV01",RAW_c_TEB0187_REV01!$AD:$AK,"???"),6,0),"---")</f>
        <v>---</v>
      </c>
      <c r="L606" s="19" t="str">
        <f>IFERROR(VLOOKUP(D606&amp;"-"&amp;E606,IF($H$4="TEB0187_REV01",RAW_c_TEB0187_REV01!$AD:$AL,"???"),9,0),"---")</f>
        <v>---</v>
      </c>
      <c r="M606" s="19" t="str">
        <f>IFERROR(IF(VLOOKUP($F606&amp;"-"&amp;$G606,IF($M$4="TEI0187_REV01",RAW_m_TEI0187_REV01!$F:$AU),43,0)="--","---",IF($M$4="TEI0187_REV01",RAW_m_TEI0187_REV01!$AT606&amp; " --&gt; " &amp;RAW_m_TEI0187_REV01!$AU606&amp; " --&gt; ")),"---")</f>
        <v>---</v>
      </c>
      <c r="N606" s="19" t="str">
        <f>IFERROR(VLOOKUP(F606&amp;"-"&amp;G606,IF($M$4="TEI0187_REV01",RAW_m_TEI0187_REV01!$AD:$AJ),7,0),"---")</f>
        <v>---</v>
      </c>
      <c r="O606" s="19" t="str">
        <f>IFERROR(VLOOKUP(N606,IF($M$4="TEI0187_REV01",RAW_m_TEI0187_REV01!$AJ:$AK),2,0),"---")</f>
        <v>---</v>
      </c>
      <c r="P606" s="19" t="str">
        <f>IFERROR(VLOOKUP(F606&amp;"-"&amp;G606,IF($M$4="TEI0187_REV01",RAW_m_TEI0187_REV01!$AD:$AG),3,0),"---")</f>
        <v>---</v>
      </c>
      <c r="Q606" s="19" t="str">
        <f>IFERROR(VLOOKUP(N606,IF($M$4="TEI0187_REV01",RAW_m_TEI0187_REV01!$AE:$AH),4,0),"---")</f>
        <v>---</v>
      </c>
      <c r="R606" s="19" t="str">
        <f>IFERROR(VLOOKUP(F606&amp;"-"&amp;G606,IF($M$4="TEI0187_REV01",RAW_m_TEI0187_REV01!$AD:$AG),4,0),"---")</f>
        <v>---</v>
      </c>
    </row>
    <row r="607" spans="2:18" x14ac:dyDescent="0.25">
      <c r="B607" s="78">
        <v>602</v>
      </c>
      <c r="C607" s="19" t="str">
        <f>IFERROR(INDEX(B2B!A:F,MATCH('B2B Pin Table'!B607,B2B!A:A,0),6),"---")</f>
        <v>IO</v>
      </c>
      <c r="D607" s="19" t="str">
        <f>IFERROR(IF((COUNTIF(B2B!A603:K603,H605)&lt;0),"---",INDEX(B2B!A:K,MATCH('B2B Pin Table'!B607,B2B!A:A,0),2)),"---")</f>
        <v>J3</v>
      </c>
      <c r="E607" s="19" t="str">
        <f>IFERROR(IF((COUNTIF(B2B!A603:K603,H605)&lt;0),"---",INDEX(B2B!A:K,MATCH('B2B Pin Table'!B607,B2B!A:A,0),3)),"---")</f>
        <v>C2</v>
      </c>
      <c r="F607" s="19" t="str">
        <f>IFERROR(IF((COUNTIF(B2B!A603:K603,L605)&lt;0),"---",INDEX(B2B!A:K,MATCH('B2B Pin Table'!B607,B2B!A:A,0),4)),"---")</f>
        <v>J3</v>
      </c>
      <c r="G607" s="19" t="str">
        <f>IFERROR(IF((COUNTIF(B2B!A603:K603,L605)&lt;0),"---",INDEX(B2B!A:K,MATCH('B2B Pin Table'!B607,B2B!A:A,0),5)),"---")</f>
        <v>C2</v>
      </c>
      <c r="H607" s="59" t="str">
        <f>IFERROR(IF(VLOOKUP($D607&amp;"-"&amp;$E607,IF($H$4="TEB0187_REV01",CALC_CONN_TEB0187_REV01!$F:$I),4,0)="--","---",IF($H$4="TEB0187_REV01",CALC_CONN_TEB0187_REV01!$G607&amp; " --&gt; " &amp;CALC_CONN_TEB0187_REV01!$I607&amp; " --&gt; ")),"---")</f>
        <v>---</v>
      </c>
      <c r="I607" s="19" t="str">
        <f>IFERROR(IF(VLOOKUP($D607&amp;"-"&amp;$E607,IF($H$4="TEB0187_REV01",CALC_CONN_TEB0187_REV01!$F:$H),3,0)="--",VLOOKUP($D607&amp;"-"&amp;$E607,IF($H$4="TEB0187_REV01",CALC_CONN_TEB0187_REV01!$F:$H),2,0),VLOOKUP($D607&amp;"-"&amp;$E607,IF($H$4="TEB0187_REV01",CALC_CONN_TEB0187_REV01!$F:$H),3,0)),"---")</f>
        <v>---</v>
      </c>
      <c r="J607" s="19" t="str">
        <f>IFERROR(VLOOKUP(I607,IF($H$4="TEB0187_REV01",RAW_c_TEB0187_REV01!$AE:$AM),9,0),"---")</f>
        <v>---</v>
      </c>
      <c r="K607" s="19" t="str">
        <f>IFERROR(VLOOKUP(D607&amp;"-"&amp;E607,IF($H$4="TEB0187_REV01",RAW_c_TEB0187_REV01!$AD:$AK,"???"),6,0),"---")</f>
        <v>---</v>
      </c>
      <c r="L607" s="19" t="str">
        <f>IFERROR(VLOOKUP(D607&amp;"-"&amp;E607,IF($H$4="TEB0187_REV01",RAW_c_TEB0187_REV01!$AD:$AL,"???"),9,0),"---")</f>
        <v>---</v>
      </c>
      <c r="M607" s="19" t="str">
        <f>IFERROR(IF(VLOOKUP($F607&amp;"-"&amp;$G607,IF($M$4="TEI0187_REV01",RAW_m_TEI0187_REV01!$F:$AU),43,0)="--","---",IF($M$4="TEI0187_REV01",RAW_m_TEI0187_REV01!$AT607&amp; " --&gt; " &amp;RAW_m_TEI0187_REV01!$AU607&amp; " --&gt; ")),"---")</f>
        <v>---</v>
      </c>
      <c r="N607" s="19" t="str">
        <f>IFERROR(VLOOKUP(F607&amp;"-"&amp;G607,IF($M$4="TEI0187_REV01",RAW_m_TEI0187_REV01!$AD:$AJ),7,0),"---")</f>
        <v>---</v>
      </c>
      <c r="O607" s="19" t="str">
        <f>IFERROR(VLOOKUP(N607,IF($M$4="TEI0187_REV01",RAW_m_TEI0187_REV01!$AJ:$AK),2,0),"---")</f>
        <v>---</v>
      </c>
      <c r="P607" s="19" t="str">
        <f>IFERROR(VLOOKUP(F607&amp;"-"&amp;G607,IF($M$4="TEI0187_REV01",RAW_m_TEI0187_REV01!$AD:$AG),3,0),"---")</f>
        <v>---</v>
      </c>
      <c r="Q607" s="19" t="str">
        <f>IFERROR(VLOOKUP(N607,IF($M$4="TEI0187_REV01",RAW_m_TEI0187_REV01!$AE:$AH),4,0),"---")</f>
        <v>---</v>
      </c>
      <c r="R607" s="19" t="str">
        <f>IFERROR(VLOOKUP(F607&amp;"-"&amp;G607,IF($M$4="TEI0187_REV01",RAW_m_TEI0187_REV01!$AD:$AG),4,0),"---")</f>
        <v>---</v>
      </c>
    </row>
    <row r="608" spans="2:18" x14ac:dyDescent="0.25">
      <c r="B608" s="78">
        <v>603</v>
      </c>
      <c r="C608" s="19" t="str">
        <f>IFERROR(INDEX(B2B!A:F,MATCH('B2B Pin Table'!B608,B2B!A:A,0),6),"---")</f>
        <v>GND</v>
      </c>
      <c r="D608" s="19" t="str">
        <f>IFERROR(IF((COUNTIF(B2B!A604:K604,H606)&lt;0),"---",INDEX(B2B!A:K,MATCH('B2B Pin Table'!B608,B2B!A:A,0),2)),"---")</f>
        <v>J3</v>
      </c>
      <c r="E608" s="19" t="str">
        <f>IFERROR(IF((COUNTIF(B2B!A604:K604,H606)&lt;0),"---",INDEX(B2B!A:K,MATCH('B2B Pin Table'!B608,B2B!A:A,0),3)),"---")</f>
        <v>C3</v>
      </c>
      <c r="F608" s="19" t="str">
        <f>IFERROR(IF((COUNTIF(B2B!A604:K604,L606)&lt;0),"---",INDEX(B2B!A:K,MATCH('B2B Pin Table'!B608,B2B!A:A,0),4)),"---")</f>
        <v>J3</v>
      </c>
      <c r="G608" s="19" t="str">
        <f>IFERROR(IF((COUNTIF(B2B!A604:K604,L606)&lt;0),"---",INDEX(B2B!A:K,MATCH('B2B Pin Table'!B608,B2B!A:A,0),5)),"---")</f>
        <v>C3</v>
      </c>
      <c r="H608" s="59" t="str">
        <f>IFERROR(IF(VLOOKUP($D608&amp;"-"&amp;$E608,IF($H$4="TEB0187_REV01",CALC_CONN_TEB0187_REV01!$F:$I),4,0)="--","---",IF($H$4="TEB0187_REV01",CALC_CONN_TEB0187_REV01!$G608&amp; " --&gt; " &amp;CALC_CONN_TEB0187_REV01!$I608&amp; " --&gt; ")),"---")</f>
        <v>---</v>
      </c>
      <c r="I608" s="19" t="str">
        <f>IFERROR(IF(VLOOKUP($D608&amp;"-"&amp;$E608,IF($H$4="TEB0187_REV01",CALC_CONN_TEB0187_REV01!$F:$H),3,0)="--",VLOOKUP($D608&amp;"-"&amp;$E608,IF($H$4="TEB0187_REV01",CALC_CONN_TEB0187_REV01!$F:$H),2,0),VLOOKUP($D608&amp;"-"&amp;$E608,IF($H$4="TEB0187_REV01",CALC_CONN_TEB0187_REV01!$F:$H),3,0)),"---")</f>
        <v>---</v>
      </c>
      <c r="J608" s="19" t="str">
        <f>IFERROR(VLOOKUP(I608,IF($H$4="TEB0187_REV01",RAW_c_TEB0187_REV01!$AE:$AM),9,0),"---")</f>
        <v>---</v>
      </c>
      <c r="K608" s="19" t="str">
        <f>IFERROR(VLOOKUP(D608&amp;"-"&amp;E608,IF($H$4="TEB0187_REV01",RAW_c_TEB0187_REV01!$AD:$AK,"???"),6,0),"---")</f>
        <v>---</v>
      </c>
      <c r="L608" s="19" t="str">
        <f>IFERROR(VLOOKUP(D608&amp;"-"&amp;E608,IF($H$4="TEB0187_REV01",RAW_c_TEB0187_REV01!$AD:$AL,"???"),9,0),"---")</f>
        <v>---</v>
      </c>
      <c r="M608" s="19" t="str">
        <f>IFERROR(IF(VLOOKUP($F608&amp;"-"&amp;$G608,IF($M$4="TEI0187_REV01",RAW_m_TEI0187_REV01!$F:$AU),43,0)="--","---",IF($M$4="TEI0187_REV01",RAW_m_TEI0187_REV01!$AT608&amp; " --&gt; " &amp;RAW_m_TEI0187_REV01!$AU608&amp; " --&gt; ")),"---")</f>
        <v>---</v>
      </c>
      <c r="N608" s="19" t="str">
        <f>IFERROR(VLOOKUP(F608&amp;"-"&amp;G608,IF($M$4="TEI0187_REV01",RAW_m_TEI0187_REV01!$AD:$AJ),7,0),"---")</f>
        <v>---</v>
      </c>
      <c r="O608" s="19" t="str">
        <f>IFERROR(VLOOKUP(N608,IF($M$4="TEI0187_REV01",RAW_m_TEI0187_REV01!$AJ:$AK),2,0),"---")</f>
        <v>---</v>
      </c>
      <c r="P608" s="19" t="str">
        <f>IFERROR(VLOOKUP(F608&amp;"-"&amp;G608,IF($M$4="TEI0187_REV01",RAW_m_TEI0187_REV01!$AD:$AG),3,0),"---")</f>
        <v>---</v>
      </c>
      <c r="Q608" s="19" t="str">
        <f>IFERROR(VLOOKUP(N608,IF($M$4="TEI0187_REV01",RAW_m_TEI0187_REV01!$AE:$AH),4,0),"---")</f>
        <v>---</v>
      </c>
      <c r="R608" s="19" t="str">
        <f>IFERROR(VLOOKUP(F608&amp;"-"&amp;G608,IF($M$4="TEI0187_REV01",RAW_m_TEI0187_REV01!$AD:$AG),4,0),"---")</f>
        <v>---</v>
      </c>
    </row>
    <row r="609" spans="2:18" x14ac:dyDescent="0.25">
      <c r="B609" s="78">
        <v>604</v>
      </c>
      <c r="C609" s="19" t="str">
        <f>IFERROR(INDEX(B2B!A:F,MATCH('B2B Pin Table'!B609,B2B!A:A,0),6),"---")</f>
        <v>GND</v>
      </c>
      <c r="D609" s="19" t="str">
        <f>IFERROR(IF((COUNTIF(B2B!A605:K605,H607)&lt;0),"---",INDEX(B2B!A:K,MATCH('B2B Pin Table'!B609,B2B!A:A,0),2)),"---")</f>
        <v>J3</v>
      </c>
      <c r="E609" s="19" t="str">
        <f>IFERROR(IF((COUNTIF(B2B!A605:K605,H607)&lt;0),"---",INDEX(B2B!A:K,MATCH('B2B Pin Table'!B609,B2B!A:A,0),3)),"---")</f>
        <v>C4</v>
      </c>
      <c r="F609" s="19" t="str">
        <f>IFERROR(IF((COUNTIF(B2B!A605:K605,L607)&lt;0),"---",INDEX(B2B!A:K,MATCH('B2B Pin Table'!B609,B2B!A:A,0),4)),"---")</f>
        <v>J3</v>
      </c>
      <c r="G609" s="19" t="str">
        <f>IFERROR(IF((COUNTIF(B2B!A605:K605,L607)&lt;0),"---",INDEX(B2B!A:K,MATCH('B2B Pin Table'!B609,B2B!A:A,0),5)),"---")</f>
        <v>C4</v>
      </c>
      <c r="H609" s="59" t="str">
        <f>IFERROR(IF(VLOOKUP($D609&amp;"-"&amp;$E609,IF($H$4="TEB0187_REV01",CALC_CONN_TEB0187_REV01!$F:$I),4,0)="--","---",IF($H$4="TEB0187_REV01",CALC_CONN_TEB0187_REV01!$G609&amp; " --&gt; " &amp;CALC_CONN_TEB0187_REV01!$I609&amp; " --&gt; ")),"---")</f>
        <v>---</v>
      </c>
      <c r="I609" s="19" t="str">
        <f>IFERROR(IF(VLOOKUP($D609&amp;"-"&amp;$E609,IF($H$4="TEB0187_REV01",CALC_CONN_TEB0187_REV01!$F:$H),3,0)="--",VLOOKUP($D609&amp;"-"&amp;$E609,IF($H$4="TEB0187_REV01",CALC_CONN_TEB0187_REV01!$F:$H),2,0),VLOOKUP($D609&amp;"-"&amp;$E609,IF($H$4="TEB0187_REV01",CALC_CONN_TEB0187_REV01!$F:$H),3,0)),"---")</f>
        <v>---</v>
      </c>
      <c r="J609" s="19" t="str">
        <f>IFERROR(VLOOKUP(I609,IF($H$4="TEB0187_REV01",RAW_c_TEB0187_REV01!$AE:$AM),9,0),"---")</f>
        <v>---</v>
      </c>
      <c r="K609" s="19" t="str">
        <f>IFERROR(VLOOKUP(D609&amp;"-"&amp;E609,IF($H$4="TEB0187_REV01",RAW_c_TEB0187_REV01!$AD:$AK,"???"),6,0),"---")</f>
        <v>---</v>
      </c>
      <c r="L609" s="19" t="str">
        <f>IFERROR(VLOOKUP(D609&amp;"-"&amp;E609,IF($H$4="TEB0187_REV01",RAW_c_TEB0187_REV01!$AD:$AL,"???"),9,0),"---")</f>
        <v>---</v>
      </c>
      <c r="M609" s="19" t="str">
        <f>IFERROR(IF(VLOOKUP($F609&amp;"-"&amp;$G609,IF($M$4="TEI0187_REV01",RAW_m_TEI0187_REV01!$F:$AU),43,0)="--","---",IF($M$4="TEI0187_REV01",RAW_m_TEI0187_REV01!$AT609&amp; " --&gt; " &amp;RAW_m_TEI0187_REV01!$AU609&amp; " --&gt; ")),"---")</f>
        <v>---</v>
      </c>
      <c r="N609" s="19" t="str">
        <f>IFERROR(VLOOKUP(F609&amp;"-"&amp;G609,IF($M$4="TEI0187_REV01",RAW_m_TEI0187_REV01!$AD:$AJ),7,0),"---")</f>
        <v>---</v>
      </c>
      <c r="O609" s="19" t="str">
        <f>IFERROR(VLOOKUP(N609,IF($M$4="TEI0187_REV01",RAW_m_TEI0187_REV01!$AJ:$AK),2,0),"---")</f>
        <v>---</v>
      </c>
      <c r="P609" s="19" t="str">
        <f>IFERROR(VLOOKUP(F609&amp;"-"&amp;G609,IF($M$4="TEI0187_REV01",RAW_m_TEI0187_REV01!$AD:$AG),3,0),"---")</f>
        <v>---</v>
      </c>
      <c r="Q609" s="19" t="str">
        <f>IFERROR(VLOOKUP(N609,IF($M$4="TEI0187_REV01",RAW_m_TEI0187_REV01!$AE:$AH),4,0),"---")</f>
        <v>---</v>
      </c>
      <c r="R609" s="19" t="str">
        <f>IFERROR(VLOOKUP(F609&amp;"-"&amp;G609,IF($M$4="TEI0187_REV01",RAW_m_TEI0187_REV01!$AD:$AG),4,0),"---")</f>
        <v>---</v>
      </c>
    </row>
    <row r="610" spans="2:18" x14ac:dyDescent="0.25">
      <c r="B610" s="78">
        <v>605</v>
      </c>
      <c r="C610" s="19" t="str">
        <f>IFERROR(INDEX(B2B!A:F,MATCH('B2B Pin Table'!B610,B2B!A:A,0),6),"---")</f>
        <v>IO</v>
      </c>
      <c r="D610" s="19" t="str">
        <f>IFERROR(IF((COUNTIF(B2B!A606:K606,H608)&lt;0),"---",INDEX(B2B!A:K,MATCH('B2B Pin Table'!B610,B2B!A:A,0),2)),"---")</f>
        <v>J3</v>
      </c>
      <c r="E610" s="19" t="str">
        <f>IFERROR(IF((COUNTIF(B2B!A606:K606,H608)&lt;0),"---",INDEX(B2B!A:K,MATCH('B2B Pin Table'!B610,B2B!A:A,0),3)),"---")</f>
        <v>C5</v>
      </c>
      <c r="F610" s="19" t="str">
        <f>IFERROR(IF((COUNTIF(B2B!A606:K606,L608)&lt;0),"---",INDEX(B2B!A:K,MATCH('B2B Pin Table'!B610,B2B!A:A,0),4)),"---")</f>
        <v>J3</v>
      </c>
      <c r="G610" s="19" t="str">
        <f>IFERROR(IF((COUNTIF(B2B!A606:K606,L608)&lt;0),"---",INDEX(B2B!A:K,MATCH('B2B Pin Table'!B610,B2B!A:A,0),5)),"---")</f>
        <v>C5</v>
      </c>
      <c r="H610" s="59" t="str">
        <f>IFERROR(IF(VLOOKUP($D610&amp;"-"&amp;$E610,IF($H$4="TEB0187_REV01",CALC_CONN_TEB0187_REV01!$F:$I),4,0)="--","---",IF($H$4="TEB0187_REV01",CALC_CONN_TEB0187_REV01!$G610&amp; " --&gt; " &amp;CALC_CONN_TEB0187_REV01!$I610&amp; " --&gt; ")),"---")</f>
        <v>---</v>
      </c>
      <c r="I610" s="19" t="str">
        <f>IFERROR(IF(VLOOKUP($D610&amp;"-"&amp;$E610,IF($H$4="TEB0187_REV01",CALC_CONN_TEB0187_REV01!$F:$H),3,0)="--",VLOOKUP($D610&amp;"-"&amp;$E610,IF($H$4="TEB0187_REV01",CALC_CONN_TEB0187_REV01!$F:$H),2,0),VLOOKUP($D610&amp;"-"&amp;$E610,IF($H$4="TEB0187_REV01",CALC_CONN_TEB0187_REV01!$F:$H),3,0)),"---")</f>
        <v>---</v>
      </c>
      <c r="J610" s="19" t="str">
        <f>IFERROR(VLOOKUP(I610,IF($H$4="TEB0187_REV01",RAW_c_TEB0187_REV01!$AE:$AM),9,0),"---")</f>
        <v>---</v>
      </c>
      <c r="K610" s="19" t="str">
        <f>IFERROR(VLOOKUP(D610&amp;"-"&amp;E610,IF($H$4="TEB0187_REV01",RAW_c_TEB0187_REV01!$AD:$AK,"???"),6,0),"---")</f>
        <v>---</v>
      </c>
      <c r="L610" s="19" t="str">
        <f>IFERROR(VLOOKUP(D610&amp;"-"&amp;E610,IF($H$4="TEB0187_REV01",RAW_c_TEB0187_REV01!$AD:$AL,"???"),9,0),"---")</f>
        <v>---</v>
      </c>
      <c r="M610" s="19" t="str">
        <f>IFERROR(IF(VLOOKUP($F610&amp;"-"&amp;$G610,IF($M$4="TEI0187_REV01",RAW_m_TEI0187_REV01!$F:$AU),43,0)="--","---",IF($M$4="TEI0187_REV01",RAW_m_TEI0187_REV01!$AT610&amp; " --&gt; " &amp;RAW_m_TEI0187_REV01!$AU610&amp; " --&gt; ")),"---")</f>
        <v>---</v>
      </c>
      <c r="N610" s="19" t="str">
        <f>IFERROR(VLOOKUP(F610&amp;"-"&amp;G610,IF($M$4="TEI0187_REV01",RAW_m_TEI0187_REV01!$AD:$AJ),7,0),"---")</f>
        <v>---</v>
      </c>
      <c r="O610" s="19" t="str">
        <f>IFERROR(VLOOKUP(N610,IF($M$4="TEI0187_REV01",RAW_m_TEI0187_REV01!$AJ:$AK),2,0),"---")</f>
        <v>---</v>
      </c>
      <c r="P610" s="19" t="str">
        <f>IFERROR(VLOOKUP(F610&amp;"-"&amp;G610,IF($M$4="TEI0187_REV01",RAW_m_TEI0187_REV01!$AD:$AG),3,0),"---")</f>
        <v>---</v>
      </c>
      <c r="Q610" s="19" t="str">
        <f>IFERROR(VLOOKUP(N610,IF($M$4="TEI0187_REV01",RAW_m_TEI0187_REV01!$AE:$AH),4,0),"---")</f>
        <v>---</v>
      </c>
      <c r="R610" s="19" t="str">
        <f>IFERROR(VLOOKUP(F610&amp;"-"&amp;G610,IF($M$4="TEI0187_REV01",RAW_m_TEI0187_REV01!$AD:$AG),4,0),"---")</f>
        <v>---</v>
      </c>
    </row>
    <row r="611" spans="2:18" x14ac:dyDescent="0.25">
      <c r="B611" s="78">
        <v>606</v>
      </c>
      <c r="C611" s="19" t="str">
        <f>IFERROR(INDEX(B2B!A:F,MATCH('B2B Pin Table'!B611,B2B!A:A,0),6),"---")</f>
        <v>IO</v>
      </c>
      <c r="D611" s="19" t="str">
        <f>IFERROR(IF((COUNTIF(B2B!A607:K607,H609)&lt;0),"---",INDEX(B2B!A:K,MATCH('B2B Pin Table'!B611,B2B!A:A,0),2)),"---")</f>
        <v>J3</v>
      </c>
      <c r="E611" s="19" t="str">
        <f>IFERROR(IF((COUNTIF(B2B!A607:K607,H609)&lt;0),"---",INDEX(B2B!A:K,MATCH('B2B Pin Table'!B611,B2B!A:A,0),3)),"---")</f>
        <v>C6</v>
      </c>
      <c r="F611" s="19" t="str">
        <f>IFERROR(IF((COUNTIF(B2B!A607:K607,L609)&lt;0),"---",INDEX(B2B!A:K,MATCH('B2B Pin Table'!B611,B2B!A:A,0),4)),"---")</f>
        <v>J3</v>
      </c>
      <c r="G611" s="19" t="str">
        <f>IFERROR(IF((COUNTIF(B2B!A607:K607,L609)&lt;0),"---",INDEX(B2B!A:K,MATCH('B2B Pin Table'!B611,B2B!A:A,0),5)),"---")</f>
        <v>C6</v>
      </c>
      <c r="H611" s="59" t="str">
        <f>IFERROR(IF(VLOOKUP($D611&amp;"-"&amp;$E611,IF($H$4="TEB0187_REV01",CALC_CONN_TEB0187_REV01!$F:$I),4,0)="--","---",IF($H$4="TEB0187_REV01",CALC_CONN_TEB0187_REV01!$G611&amp; " --&gt; " &amp;CALC_CONN_TEB0187_REV01!$I611&amp; " --&gt; ")),"---")</f>
        <v>---</v>
      </c>
      <c r="I611" s="19" t="str">
        <f>IFERROR(IF(VLOOKUP($D611&amp;"-"&amp;$E611,IF($H$4="TEB0187_REV01",CALC_CONN_TEB0187_REV01!$F:$H),3,0)="--",VLOOKUP($D611&amp;"-"&amp;$E611,IF($H$4="TEB0187_REV01",CALC_CONN_TEB0187_REV01!$F:$H),2,0),VLOOKUP($D611&amp;"-"&amp;$E611,IF($H$4="TEB0187_REV01",CALC_CONN_TEB0187_REV01!$F:$H),3,0)),"---")</f>
        <v>---</v>
      </c>
      <c r="J611" s="19" t="str">
        <f>IFERROR(VLOOKUP(I611,IF($H$4="TEB0187_REV01",RAW_c_TEB0187_REV01!$AE:$AM),9,0),"---")</f>
        <v>---</v>
      </c>
      <c r="K611" s="19" t="str">
        <f>IFERROR(VLOOKUP(D611&amp;"-"&amp;E611,IF($H$4="TEB0187_REV01",RAW_c_TEB0187_REV01!$AD:$AK,"???"),6,0),"---")</f>
        <v>---</v>
      </c>
      <c r="L611" s="19" t="str">
        <f>IFERROR(VLOOKUP(D611&amp;"-"&amp;E611,IF($H$4="TEB0187_REV01",RAW_c_TEB0187_REV01!$AD:$AL,"???"),9,0),"---")</f>
        <v>---</v>
      </c>
      <c r="M611" s="19" t="str">
        <f>IFERROR(IF(VLOOKUP($F611&amp;"-"&amp;$G611,IF($M$4="TEI0187_REV01",RAW_m_TEI0187_REV01!$F:$AU),43,0)="--","---",IF($M$4="TEI0187_REV01",RAW_m_TEI0187_REV01!$AT611&amp; " --&gt; " &amp;RAW_m_TEI0187_REV01!$AU611&amp; " --&gt; ")),"---")</f>
        <v>---</v>
      </c>
      <c r="N611" s="19" t="str">
        <f>IFERROR(VLOOKUP(F611&amp;"-"&amp;G611,IF($M$4="TEI0187_REV01",RAW_m_TEI0187_REV01!$AD:$AJ),7,0),"---")</f>
        <v>---</v>
      </c>
      <c r="O611" s="19" t="str">
        <f>IFERROR(VLOOKUP(N611,IF($M$4="TEI0187_REV01",RAW_m_TEI0187_REV01!$AJ:$AK),2,0),"---")</f>
        <v>---</v>
      </c>
      <c r="P611" s="19" t="str">
        <f>IFERROR(VLOOKUP(F611&amp;"-"&amp;G611,IF($M$4="TEI0187_REV01",RAW_m_TEI0187_REV01!$AD:$AG),3,0),"---")</f>
        <v>---</v>
      </c>
      <c r="Q611" s="19" t="str">
        <f>IFERROR(VLOOKUP(N611,IF($M$4="TEI0187_REV01",RAW_m_TEI0187_REV01!$AE:$AH),4,0),"---")</f>
        <v>---</v>
      </c>
      <c r="R611" s="19" t="str">
        <f>IFERROR(VLOOKUP(F611&amp;"-"&amp;G611,IF($M$4="TEI0187_REV01",RAW_m_TEI0187_REV01!$AD:$AG),4,0),"---")</f>
        <v>---</v>
      </c>
    </row>
    <row r="612" spans="2:18" x14ac:dyDescent="0.25">
      <c r="B612" s="78">
        <v>607</v>
      </c>
      <c r="C612" s="19" t="str">
        <f>IFERROR(INDEX(B2B!A:F,MATCH('B2B Pin Table'!B612,B2B!A:A,0),6),"---")</f>
        <v>PWR</v>
      </c>
      <c r="D612" s="19" t="str">
        <f>IFERROR(IF((COUNTIF(B2B!A608:K608,H610)&lt;0),"---",INDEX(B2B!A:K,MATCH('B2B Pin Table'!B612,B2B!A:A,0),2)),"---")</f>
        <v>J3</v>
      </c>
      <c r="E612" s="19" t="str">
        <f>IFERROR(IF((COUNTIF(B2B!A608:K608,H610)&lt;0),"---",INDEX(B2B!A:K,MATCH('B2B Pin Table'!B612,B2B!A:A,0),3)),"---")</f>
        <v>C7</v>
      </c>
      <c r="F612" s="19" t="str">
        <f>IFERROR(IF((COUNTIF(B2B!A608:K608,L610)&lt;0),"---",INDEX(B2B!A:K,MATCH('B2B Pin Table'!B612,B2B!A:A,0),4)),"---")</f>
        <v>J3</v>
      </c>
      <c r="G612" s="19" t="str">
        <f>IFERROR(IF((COUNTIF(B2B!A608:K608,L610)&lt;0),"---",INDEX(B2B!A:K,MATCH('B2B Pin Table'!B612,B2B!A:A,0),5)),"---")</f>
        <v>C7</v>
      </c>
      <c r="H612" s="59" t="str">
        <f>IFERROR(IF(VLOOKUP($D612&amp;"-"&amp;$E612,IF($H$4="TEB0187_REV01",CALC_CONN_TEB0187_REV01!$F:$I),4,0)="--","---",IF($H$4="TEB0187_REV01",CALC_CONN_TEB0187_REV01!$G612&amp; " --&gt; " &amp;CALC_CONN_TEB0187_REV01!$I612&amp; " --&gt; ")),"---")</f>
        <v>---</v>
      </c>
      <c r="I612" s="19" t="str">
        <f>IFERROR(IF(VLOOKUP($D612&amp;"-"&amp;$E612,IF($H$4="TEB0187_REV01",CALC_CONN_TEB0187_REV01!$F:$H),3,0)="--",VLOOKUP($D612&amp;"-"&amp;$E612,IF($H$4="TEB0187_REV01",CALC_CONN_TEB0187_REV01!$F:$H),2,0),VLOOKUP($D612&amp;"-"&amp;$E612,IF($H$4="TEB0187_REV01",CALC_CONN_TEB0187_REV01!$F:$H),3,0)),"---")</f>
        <v>---</v>
      </c>
      <c r="J612" s="19" t="str">
        <f>IFERROR(VLOOKUP(I612,IF($H$4="TEB0187_REV01",RAW_c_TEB0187_REV01!$AE:$AM),9,0),"---")</f>
        <v>---</v>
      </c>
      <c r="K612" s="19" t="str">
        <f>IFERROR(VLOOKUP(D612&amp;"-"&amp;E612,IF($H$4="TEB0187_REV01",RAW_c_TEB0187_REV01!$AD:$AK,"???"),6,0),"---")</f>
        <v>---</v>
      </c>
      <c r="L612" s="19" t="str">
        <f>IFERROR(VLOOKUP(D612&amp;"-"&amp;E612,IF($H$4="TEB0187_REV01",RAW_c_TEB0187_REV01!$AD:$AL,"???"),9,0),"---")</f>
        <v>---</v>
      </c>
      <c r="M612" s="19" t="str">
        <f>IFERROR(IF(VLOOKUP($F612&amp;"-"&amp;$G612,IF($M$4="TEI0187_REV01",RAW_m_TEI0187_REV01!$F:$AU),43,0)="--","---",IF($M$4="TEI0187_REV01",RAW_m_TEI0187_REV01!$AT612&amp; " --&gt; " &amp;RAW_m_TEI0187_REV01!$AU612&amp; " --&gt; ")),"---")</f>
        <v>---</v>
      </c>
      <c r="N612" s="19" t="str">
        <f>IFERROR(VLOOKUP(F612&amp;"-"&amp;G612,IF($M$4="TEI0187_REV01",RAW_m_TEI0187_REV01!$AD:$AJ),7,0),"---")</f>
        <v>---</v>
      </c>
      <c r="O612" s="19" t="str">
        <f>IFERROR(VLOOKUP(N612,IF($M$4="TEI0187_REV01",RAW_m_TEI0187_REV01!$AJ:$AK),2,0),"---")</f>
        <v>---</v>
      </c>
      <c r="P612" s="19" t="str">
        <f>IFERROR(VLOOKUP(F612&amp;"-"&amp;G612,IF($M$4="TEI0187_REV01",RAW_m_TEI0187_REV01!$AD:$AG),3,0),"---")</f>
        <v>---</v>
      </c>
      <c r="Q612" s="19" t="str">
        <f>IFERROR(VLOOKUP(N612,IF($M$4="TEI0187_REV01",RAW_m_TEI0187_REV01!$AE:$AH),4,0),"---")</f>
        <v>---</v>
      </c>
      <c r="R612" s="19" t="str">
        <f>IFERROR(VLOOKUP(F612&amp;"-"&amp;G612,IF($M$4="TEI0187_REV01",RAW_m_TEI0187_REV01!$AD:$AG),4,0),"---")</f>
        <v>---</v>
      </c>
    </row>
    <row r="613" spans="2:18" x14ac:dyDescent="0.25">
      <c r="B613" s="78">
        <v>608</v>
      </c>
      <c r="C613" s="19" t="str">
        <f>IFERROR(INDEX(B2B!A:F,MATCH('B2B Pin Table'!B613,B2B!A:A,0),6),"---")</f>
        <v>PWR</v>
      </c>
      <c r="D613" s="19" t="str">
        <f>IFERROR(IF((COUNTIF(B2B!A609:K609,H611)&lt;0),"---",INDEX(B2B!A:K,MATCH('B2B Pin Table'!B613,B2B!A:A,0),2)),"---")</f>
        <v>J3</v>
      </c>
      <c r="E613" s="19" t="str">
        <f>IFERROR(IF((COUNTIF(B2B!A609:K609,H611)&lt;0),"---",INDEX(B2B!A:K,MATCH('B2B Pin Table'!B613,B2B!A:A,0),3)),"---")</f>
        <v>C8</v>
      </c>
      <c r="F613" s="19" t="str">
        <f>IFERROR(IF((COUNTIF(B2B!A609:K609,L611)&lt;0),"---",INDEX(B2B!A:K,MATCH('B2B Pin Table'!B613,B2B!A:A,0),4)),"---")</f>
        <v>J3</v>
      </c>
      <c r="G613" s="19" t="str">
        <f>IFERROR(IF((COUNTIF(B2B!A609:K609,L611)&lt;0),"---",INDEX(B2B!A:K,MATCH('B2B Pin Table'!B613,B2B!A:A,0),5)),"---")</f>
        <v>C8</v>
      </c>
      <c r="H613" s="59" t="str">
        <f>IFERROR(IF(VLOOKUP($D613&amp;"-"&amp;$E613,IF($H$4="TEB0187_REV01",CALC_CONN_TEB0187_REV01!$F:$I),4,0)="--","---",IF($H$4="TEB0187_REV01",CALC_CONN_TEB0187_REV01!$G613&amp; " --&gt; " &amp;CALC_CONN_TEB0187_REV01!$I613&amp; " --&gt; ")),"---")</f>
        <v>---</v>
      </c>
      <c r="I613" s="19" t="str">
        <f>IFERROR(IF(VLOOKUP($D613&amp;"-"&amp;$E613,IF($H$4="TEB0187_REV01",CALC_CONN_TEB0187_REV01!$F:$H),3,0)="--",VLOOKUP($D613&amp;"-"&amp;$E613,IF($H$4="TEB0187_REV01",CALC_CONN_TEB0187_REV01!$F:$H),2,0),VLOOKUP($D613&amp;"-"&amp;$E613,IF($H$4="TEB0187_REV01",CALC_CONN_TEB0187_REV01!$F:$H),3,0)),"---")</f>
        <v>---</v>
      </c>
      <c r="J613" s="19" t="str">
        <f>IFERROR(VLOOKUP(I613,IF($H$4="TEB0187_REV01",RAW_c_TEB0187_REV01!$AE:$AM),9,0),"---")</f>
        <v>---</v>
      </c>
      <c r="K613" s="19" t="str">
        <f>IFERROR(VLOOKUP(D613&amp;"-"&amp;E613,IF($H$4="TEB0187_REV01",RAW_c_TEB0187_REV01!$AD:$AK,"???"),6,0),"---")</f>
        <v>---</v>
      </c>
      <c r="L613" s="19" t="str">
        <f>IFERROR(VLOOKUP(D613&amp;"-"&amp;E613,IF($H$4="TEB0187_REV01",RAW_c_TEB0187_REV01!$AD:$AL,"???"),9,0),"---")</f>
        <v>---</v>
      </c>
      <c r="M613" s="19" t="str">
        <f>IFERROR(IF(VLOOKUP($F613&amp;"-"&amp;$G613,IF($M$4="TEI0187_REV01",RAW_m_TEI0187_REV01!$F:$AU),43,0)="--","---",IF($M$4="TEI0187_REV01",RAW_m_TEI0187_REV01!$AT613&amp; " --&gt; " &amp;RAW_m_TEI0187_REV01!$AU613&amp; " --&gt; ")),"---")</f>
        <v>---</v>
      </c>
      <c r="N613" s="19" t="str">
        <f>IFERROR(VLOOKUP(F613&amp;"-"&amp;G613,IF($M$4="TEI0187_REV01",RAW_m_TEI0187_REV01!$AD:$AJ),7,0),"---")</f>
        <v>---</v>
      </c>
      <c r="O613" s="19" t="str">
        <f>IFERROR(VLOOKUP(N613,IF($M$4="TEI0187_REV01",RAW_m_TEI0187_REV01!$AJ:$AK),2,0),"---")</f>
        <v>---</v>
      </c>
      <c r="P613" s="19" t="str">
        <f>IFERROR(VLOOKUP(F613&amp;"-"&amp;G613,IF($M$4="TEI0187_REV01",RAW_m_TEI0187_REV01!$AD:$AG),3,0),"---")</f>
        <v>---</v>
      </c>
      <c r="Q613" s="19" t="str">
        <f>IFERROR(VLOOKUP(N613,IF($M$4="TEI0187_REV01",RAW_m_TEI0187_REV01!$AE:$AH),4,0),"---")</f>
        <v>---</v>
      </c>
      <c r="R613" s="19" t="str">
        <f>IFERROR(VLOOKUP(F613&amp;"-"&amp;G613,IF($M$4="TEI0187_REV01",RAW_m_TEI0187_REV01!$AD:$AG),4,0),"---")</f>
        <v>---</v>
      </c>
    </row>
    <row r="614" spans="2:18" x14ac:dyDescent="0.25">
      <c r="B614" s="78">
        <v>609</v>
      </c>
      <c r="C614" s="19" t="str">
        <f>IFERROR(INDEX(B2B!A:F,MATCH('B2B Pin Table'!B614,B2B!A:A,0),6),"---")</f>
        <v>IO</v>
      </c>
      <c r="D614" s="19" t="str">
        <f>IFERROR(IF((COUNTIF(B2B!A610:K610,H612)&lt;0),"---",INDEX(B2B!A:K,MATCH('B2B Pin Table'!B614,B2B!A:A,0),2)),"---")</f>
        <v>J3</v>
      </c>
      <c r="E614" s="19" t="str">
        <f>IFERROR(IF((COUNTIF(B2B!A610:K610,H612)&lt;0),"---",INDEX(B2B!A:K,MATCH('B2B Pin Table'!B614,B2B!A:A,0),3)),"---")</f>
        <v>C9</v>
      </c>
      <c r="F614" s="19" t="str">
        <f>IFERROR(IF((COUNTIF(B2B!A610:K610,L612)&lt;0),"---",INDEX(B2B!A:K,MATCH('B2B Pin Table'!B614,B2B!A:A,0),4)),"---")</f>
        <v>J3</v>
      </c>
      <c r="G614" s="19" t="str">
        <f>IFERROR(IF((COUNTIF(B2B!A610:K610,L612)&lt;0),"---",INDEX(B2B!A:K,MATCH('B2B Pin Table'!B614,B2B!A:A,0),5)),"---")</f>
        <v>C9</v>
      </c>
      <c r="H614" s="59" t="str">
        <f>IFERROR(IF(VLOOKUP($D614&amp;"-"&amp;$E614,IF($H$4="TEB0187_REV01",CALC_CONN_TEB0187_REV01!$F:$I),4,0)="--","---",IF($H$4="TEB0187_REV01",CALC_CONN_TEB0187_REV01!$G614&amp; " --&gt; " &amp;CALC_CONN_TEB0187_REV01!$I614&amp; " --&gt; ")),"---")</f>
        <v>---</v>
      </c>
      <c r="I614" s="19" t="str">
        <f>IFERROR(IF(VLOOKUP($D614&amp;"-"&amp;$E614,IF($H$4="TEB0187_REV01",CALC_CONN_TEB0187_REV01!$F:$H),3,0)="--",VLOOKUP($D614&amp;"-"&amp;$E614,IF($H$4="TEB0187_REV01",CALC_CONN_TEB0187_REV01!$F:$H),2,0),VLOOKUP($D614&amp;"-"&amp;$E614,IF($H$4="TEB0187_REV01",CALC_CONN_TEB0187_REV01!$F:$H),3,0)),"---")</f>
        <v>---</v>
      </c>
      <c r="J614" s="19" t="str">
        <f>IFERROR(VLOOKUP(I614,IF($H$4="TEB0187_REV01",RAW_c_TEB0187_REV01!$AE:$AM),9,0),"---")</f>
        <v>---</v>
      </c>
      <c r="K614" s="19" t="str">
        <f>IFERROR(VLOOKUP(D614&amp;"-"&amp;E614,IF($H$4="TEB0187_REV01",RAW_c_TEB0187_REV01!$AD:$AK,"???"),6,0),"---")</f>
        <v>---</v>
      </c>
      <c r="L614" s="19" t="str">
        <f>IFERROR(VLOOKUP(D614&amp;"-"&amp;E614,IF($H$4="TEB0187_REV01",RAW_c_TEB0187_REV01!$AD:$AL,"???"),9,0),"---")</f>
        <v>---</v>
      </c>
      <c r="M614" s="19" t="str">
        <f>IFERROR(IF(VLOOKUP($F614&amp;"-"&amp;$G614,IF($M$4="TEI0187_REV01",RAW_m_TEI0187_REV01!$F:$AU),43,0)="--","---",IF($M$4="TEI0187_REV01",RAW_m_TEI0187_REV01!$AT614&amp; " --&gt; " &amp;RAW_m_TEI0187_REV01!$AU614&amp; " --&gt; ")),"---")</f>
        <v>---</v>
      </c>
      <c r="N614" s="19" t="str">
        <f>IFERROR(VLOOKUP(F614&amp;"-"&amp;G614,IF($M$4="TEI0187_REV01",RAW_m_TEI0187_REV01!$AD:$AJ),7,0),"---")</f>
        <v>---</v>
      </c>
      <c r="O614" s="19" t="str">
        <f>IFERROR(VLOOKUP(N614,IF($M$4="TEI0187_REV01",RAW_m_TEI0187_REV01!$AJ:$AK),2,0),"---")</f>
        <v>---</v>
      </c>
      <c r="P614" s="19" t="str">
        <f>IFERROR(VLOOKUP(F614&amp;"-"&amp;G614,IF($M$4="TEI0187_REV01",RAW_m_TEI0187_REV01!$AD:$AG),3,0),"---")</f>
        <v>---</v>
      </c>
      <c r="Q614" s="19" t="str">
        <f>IFERROR(VLOOKUP(N614,IF($M$4="TEI0187_REV01",RAW_m_TEI0187_REV01!$AE:$AH),4,0),"---")</f>
        <v>---</v>
      </c>
      <c r="R614" s="19" t="str">
        <f>IFERROR(VLOOKUP(F614&amp;"-"&amp;G614,IF($M$4="TEI0187_REV01",RAW_m_TEI0187_REV01!$AD:$AG),4,0),"---")</f>
        <v>---</v>
      </c>
    </row>
    <row r="615" spans="2:18" x14ac:dyDescent="0.25">
      <c r="B615" s="78">
        <v>610</v>
      </c>
      <c r="C615" s="19" t="str">
        <f>IFERROR(INDEX(B2B!A:F,MATCH('B2B Pin Table'!B615,B2B!A:A,0),6),"---")</f>
        <v>IO</v>
      </c>
      <c r="D615" s="19" t="str">
        <f>IFERROR(IF((COUNTIF(B2B!A611:K611,H613)&lt;0),"---",INDEX(B2B!A:K,MATCH('B2B Pin Table'!B615,B2B!A:A,0),2)),"---")</f>
        <v>J3</v>
      </c>
      <c r="E615" s="19" t="str">
        <f>IFERROR(IF((COUNTIF(B2B!A611:K611,H613)&lt;0),"---",INDEX(B2B!A:K,MATCH('B2B Pin Table'!B615,B2B!A:A,0),3)),"---")</f>
        <v>C10</v>
      </c>
      <c r="F615" s="19" t="str">
        <f>IFERROR(IF((COUNTIF(B2B!A611:K611,L613)&lt;0),"---",INDEX(B2B!A:K,MATCH('B2B Pin Table'!B615,B2B!A:A,0),4)),"---")</f>
        <v>J3</v>
      </c>
      <c r="G615" s="19" t="str">
        <f>IFERROR(IF((COUNTIF(B2B!A611:K611,L613)&lt;0),"---",INDEX(B2B!A:K,MATCH('B2B Pin Table'!B615,B2B!A:A,0),5)),"---")</f>
        <v>C10</v>
      </c>
      <c r="H615" s="59" t="str">
        <f>IFERROR(IF(VLOOKUP($D615&amp;"-"&amp;$E615,IF($H$4="TEB0187_REV01",CALC_CONN_TEB0187_REV01!$F:$I),4,0)="--","---",IF($H$4="TEB0187_REV01",CALC_CONN_TEB0187_REV01!$G615&amp; " --&gt; " &amp;CALC_CONN_TEB0187_REV01!$I615&amp; " --&gt; ")),"---")</f>
        <v>---</v>
      </c>
      <c r="I615" s="19" t="str">
        <f>IFERROR(IF(VLOOKUP($D615&amp;"-"&amp;$E615,IF($H$4="TEB0187_REV01",CALC_CONN_TEB0187_REV01!$F:$H),3,0)="--",VLOOKUP($D615&amp;"-"&amp;$E615,IF($H$4="TEB0187_REV01",CALC_CONN_TEB0187_REV01!$F:$H),2,0),VLOOKUP($D615&amp;"-"&amp;$E615,IF($H$4="TEB0187_REV01",CALC_CONN_TEB0187_REV01!$F:$H),3,0)),"---")</f>
        <v>---</v>
      </c>
      <c r="J615" s="19" t="str">
        <f>IFERROR(VLOOKUP(I615,IF($H$4="TEB0187_REV01",RAW_c_TEB0187_REV01!$AE:$AM),9,0),"---")</f>
        <v>---</v>
      </c>
      <c r="K615" s="19" t="str">
        <f>IFERROR(VLOOKUP(D615&amp;"-"&amp;E615,IF($H$4="TEB0187_REV01",RAW_c_TEB0187_REV01!$AD:$AK,"???"),6,0),"---")</f>
        <v>---</v>
      </c>
      <c r="L615" s="19" t="str">
        <f>IFERROR(VLOOKUP(D615&amp;"-"&amp;E615,IF($H$4="TEB0187_REV01",RAW_c_TEB0187_REV01!$AD:$AL,"???"),9,0),"---")</f>
        <v>---</v>
      </c>
      <c r="M615" s="19" t="str">
        <f>IFERROR(IF(VLOOKUP($F615&amp;"-"&amp;$G615,IF($M$4="TEI0187_REV01",RAW_m_TEI0187_REV01!$F:$AU),43,0)="--","---",IF($M$4="TEI0187_REV01",RAW_m_TEI0187_REV01!$AT615&amp; " --&gt; " &amp;RAW_m_TEI0187_REV01!$AU615&amp; " --&gt; ")),"---")</f>
        <v>---</v>
      </c>
      <c r="N615" s="19" t="str">
        <f>IFERROR(VLOOKUP(F615&amp;"-"&amp;G615,IF($M$4="TEI0187_REV01",RAW_m_TEI0187_REV01!$AD:$AJ),7,0),"---")</f>
        <v>---</v>
      </c>
      <c r="O615" s="19" t="str">
        <f>IFERROR(VLOOKUP(N615,IF($M$4="TEI0187_REV01",RAW_m_TEI0187_REV01!$AJ:$AK),2,0),"---")</f>
        <v>---</v>
      </c>
      <c r="P615" s="19" t="str">
        <f>IFERROR(VLOOKUP(F615&amp;"-"&amp;G615,IF($M$4="TEI0187_REV01",RAW_m_TEI0187_REV01!$AD:$AG),3,0),"---")</f>
        <v>---</v>
      </c>
      <c r="Q615" s="19" t="str">
        <f>IFERROR(VLOOKUP(N615,IF($M$4="TEI0187_REV01",RAW_m_TEI0187_REV01!$AE:$AH),4,0),"---")</f>
        <v>---</v>
      </c>
      <c r="R615" s="19" t="str">
        <f>IFERROR(VLOOKUP(F615&amp;"-"&amp;G615,IF($M$4="TEI0187_REV01",RAW_m_TEI0187_REV01!$AD:$AG),4,0),"---")</f>
        <v>---</v>
      </c>
    </row>
    <row r="616" spans="2:18" x14ac:dyDescent="0.25">
      <c r="B616" s="78">
        <v>611</v>
      </c>
      <c r="C616" s="19" t="str">
        <f>IFERROR(INDEX(B2B!A:F,MATCH('B2B Pin Table'!B616,B2B!A:A,0),6),"---")</f>
        <v>GND</v>
      </c>
      <c r="D616" s="19" t="str">
        <f>IFERROR(IF((COUNTIF(B2B!A612:K612,H614)&lt;0),"---",INDEX(B2B!A:K,MATCH('B2B Pin Table'!B616,B2B!A:A,0),2)),"---")</f>
        <v>J3</v>
      </c>
      <c r="E616" s="19" t="str">
        <f>IFERROR(IF((COUNTIF(B2B!A612:K612,H614)&lt;0),"---",INDEX(B2B!A:K,MATCH('B2B Pin Table'!B616,B2B!A:A,0),3)),"---")</f>
        <v>C11</v>
      </c>
      <c r="F616" s="19" t="str">
        <f>IFERROR(IF((COUNTIF(B2B!A612:K612,L614)&lt;0),"---",INDEX(B2B!A:K,MATCH('B2B Pin Table'!B616,B2B!A:A,0),4)),"---")</f>
        <v>J3</v>
      </c>
      <c r="G616" s="19" t="str">
        <f>IFERROR(IF((COUNTIF(B2B!A612:K612,L614)&lt;0),"---",INDEX(B2B!A:K,MATCH('B2B Pin Table'!B616,B2B!A:A,0),5)),"---")</f>
        <v>C11</v>
      </c>
      <c r="H616" s="59" t="str">
        <f>IFERROR(IF(VLOOKUP($D616&amp;"-"&amp;$E616,IF($H$4="TEB0187_REV01",CALC_CONN_TEB0187_REV01!$F:$I),4,0)="--","---",IF($H$4="TEB0187_REV01",CALC_CONN_TEB0187_REV01!$G616&amp; " --&gt; " &amp;CALC_CONN_TEB0187_REV01!$I616&amp; " --&gt; ")),"---")</f>
        <v>---</v>
      </c>
      <c r="I616" s="19" t="str">
        <f>IFERROR(IF(VLOOKUP($D616&amp;"-"&amp;$E616,IF($H$4="TEB0187_REV01",CALC_CONN_TEB0187_REV01!$F:$H),3,0)="--",VLOOKUP($D616&amp;"-"&amp;$E616,IF($H$4="TEB0187_REV01",CALC_CONN_TEB0187_REV01!$F:$H),2,0),VLOOKUP($D616&amp;"-"&amp;$E616,IF($H$4="TEB0187_REV01",CALC_CONN_TEB0187_REV01!$F:$H),3,0)),"---")</f>
        <v>---</v>
      </c>
      <c r="J616" s="19" t="str">
        <f>IFERROR(VLOOKUP(I616,IF($H$4="TEB0187_REV01",RAW_c_TEB0187_REV01!$AE:$AM),9,0),"---")</f>
        <v>---</v>
      </c>
      <c r="K616" s="19" t="str">
        <f>IFERROR(VLOOKUP(D616&amp;"-"&amp;E616,IF($H$4="TEB0187_REV01",RAW_c_TEB0187_REV01!$AD:$AK,"???"),6,0),"---")</f>
        <v>---</v>
      </c>
      <c r="L616" s="19" t="str">
        <f>IFERROR(VLOOKUP(D616&amp;"-"&amp;E616,IF($H$4="TEB0187_REV01",RAW_c_TEB0187_REV01!$AD:$AL,"???"),9,0),"---")</f>
        <v>---</v>
      </c>
      <c r="M616" s="19" t="str">
        <f>IFERROR(IF(VLOOKUP($F616&amp;"-"&amp;$G616,IF($M$4="TEI0187_REV01",RAW_m_TEI0187_REV01!$F:$AU),43,0)="--","---",IF($M$4="TEI0187_REV01",RAW_m_TEI0187_REV01!$AT616&amp; " --&gt; " &amp;RAW_m_TEI0187_REV01!$AU616&amp; " --&gt; ")),"---")</f>
        <v>---</v>
      </c>
      <c r="N616" s="19" t="str">
        <f>IFERROR(VLOOKUP(F616&amp;"-"&amp;G616,IF($M$4="TEI0187_REV01",RAW_m_TEI0187_REV01!$AD:$AJ),7,0),"---")</f>
        <v>---</v>
      </c>
      <c r="O616" s="19" t="str">
        <f>IFERROR(VLOOKUP(N616,IF($M$4="TEI0187_REV01",RAW_m_TEI0187_REV01!$AJ:$AK),2,0),"---")</f>
        <v>---</v>
      </c>
      <c r="P616" s="19" t="str">
        <f>IFERROR(VLOOKUP(F616&amp;"-"&amp;G616,IF($M$4="TEI0187_REV01",RAW_m_TEI0187_REV01!$AD:$AG),3,0),"---")</f>
        <v>---</v>
      </c>
      <c r="Q616" s="19" t="str">
        <f>IFERROR(VLOOKUP(N616,IF($M$4="TEI0187_REV01",RAW_m_TEI0187_REV01!$AE:$AH),4,0),"---")</f>
        <v>---</v>
      </c>
      <c r="R616" s="19" t="str">
        <f>IFERROR(VLOOKUP(F616&amp;"-"&amp;G616,IF($M$4="TEI0187_REV01",RAW_m_TEI0187_REV01!$AD:$AG),4,0),"---")</f>
        <v>---</v>
      </c>
    </row>
    <row r="617" spans="2:18" x14ac:dyDescent="0.25">
      <c r="B617" s="78">
        <v>612</v>
      </c>
      <c r="C617" s="19" t="str">
        <f>IFERROR(INDEX(B2B!A:F,MATCH('B2B Pin Table'!B617,B2B!A:A,0),6),"---")</f>
        <v>GND</v>
      </c>
      <c r="D617" s="19" t="str">
        <f>IFERROR(IF((COUNTIF(B2B!A613:K613,H615)&lt;0),"---",INDEX(B2B!A:K,MATCH('B2B Pin Table'!B617,B2B!A:A,0),2)),"---")</f>
        <v>J3</v>
      </c>
      <c r="E617" s="19" t="str">
        <f>IFERROR(IF((COUNTIF(B2B!A613:K613,H615)&lt;0),"---",INDEX(B2B!A:K,MATCH('B2B Pin Table'!B617,B2B!A:A,0),3)),"---")</f>
        <v>C12</v>
      </c>
      <c r="F617" s="19" t="str">
        <f>IFERROR(IF((COUNTIF(B2B!A613:K613,L615)&lt;0),"---",INDEX(B2B!A:K,MATCH('B2B Pin Table'!B617,B2B!A:A,0),4)),"---")</f>
        <v>J3</v>
      </c>
      <c r="G617" s="19" t="str">
        <f>IFERROR(IF((COUNTIF(B2B!A613:K613,L615)&lt;0),"---",INDEX(B2B!A:K,MATCH('B2B Pin Table'!B617,B2B!A:A,0),5)),"---")</f>
        <v>C12</v>
      </c>
      <c r="H617" s="59" t="str">
        <f>IFERROR(IF(VLOOKUP($D617&amp;"-"&amp;$E617,IF($H$4="TEB0187_REV01",CALC_CONN_TEB0187_REV01!$F:$I),4,0)="--","---",IF($H$4="TEB0187_REV01",CALC_CONN_TEB0187_REV01!$G617&amp; " --&gt; " &amp;CALC_CONN_TEB0187_REV01!$I617&amp; " --&gt; ")),"---")</f>
        <v>---</v>
      </c>
      <c r="I617" s="19" t="str">
        <f>IFERROR(IF(VLOOKUP($D617&amp;"-"&amp;$E617,IF($H$4="TEB0187_REV01",CALC_CONN_TEB0187_REV01!$F:$H),3,0)="--",VLOOKUP($D617&amp;"-"&amp;$E617,IF($H$4="TEB0187_REV01",CALC_CONN_TEB0187_REV01!$F:$H),2,0),VLOOKUP($D617&amp;"-"&amp;$E617,IF($H$4="TEB0187_REV01",CALC_CONN_TEB0187_REV01!$F:$H),3,0)),"---")</f>
        <v>---</v>
      </c>
      <c r="J617" s="19" t="str">
        <f>IFERROR(VLOOKUP(I617,IF($H$4="TEB0187_REV01",RAW_c_TEB0187_REV01!$AE:$AM),9,0),"---")</f>
        <v>---</v>
      </c>
      <c r="K617" s="19" t="str">
        <f>IFERROR(VLOOKUP(D617&amp;"-"&amp;E617,IF($H$4="TEB0187_REV01",RAW_c_TEB0187_REV01!$AD:$AK,"???"),6,0),"---")</f>
        <v>---</v>
      </c>
      <c r="L617" s="19" t="str">
        <f>IFERROR(VLOOKUP(D617&amp;"-"&amp;E617,IF($H$4="TEB0187_REV01",RAW_c_TEB0187_REV01!$AD:$AL,"???"),9,0),"---")</f>
        <v>---</v>
      </c>
      <c r="M617" s="19" t="str">
        <f>IFERROR(IF(VLOOKUP($F617&amp;"-"&amp;$G617,IF($M$4="TEI0187_REV01",RAW_m_TEI0187_REV01!$F:$AU),43,0)="--","---",IF($M$4="TEI0187_REV01",RAW_m_TEI0187_REV01!$AT617&amp; " --&gt; " &amp;RAW_m_TEI0187_REV01!$AU617&amp; " --&gt; ")),"---")</f>
        <v>---</v>
      </c>
      <c r="N617" s="19" t="str">
        <f>IFERROR(VLOOKUP(F617&amp;"-"&amp;G617,IF($M$4="TEI0187_REV01",RAW_m_TEI0187_REV01!$AD:$AJ),7,0),"---")</f>
        <v>---</v>
      </c>
      <c r="O617" s="19" t="str">
        <f>IFERROR(VLOOKUP(N617,IF($M$4="TEI0187_REV01",RAW_m_TEI0187_REV01!$AJ:$AK),2,0),"---")</f>
        <v>---</v>
      </c>
      <c r="P617" s="19" t="str">
        <f>IFERROR(VLOOKUP(F617&amp;"-"&amp;G617,IF($M$4="TEI0187_REV01",RAW_m_TEI0187_REV01!$AD:$AG),3,0),"---")</f>
        <v>---</v>
      </c>
      <c r="Q617" s="19" t="str">
        <f>IFERROR(VLOOKUP(N617,IF($M$4="TEI0187_REV01",RAW_m_TEI0187_REV01!$AE:$AH),4,0),"---")</f>
        <v>---</v>
      </c>
      <c r="R617" s="19" t="str">
        <f>IFERROR(VLOOKUP(F617&amp;"-"&amp;G617,IF($M$4="TEI0187_REV01",RAW_m_TEI0187_REV01!$AD:$AG),4,0),"---")</f>
        <v>---</v>
      </c>
    </row>
    <row r="618" spans="2:18" x14ac:dyDescent="0.25">
      <c r="B618" s="78">
        <v>613</v>
      </c>
      <c r="C618" s="19" t="str">
        <f>IFERROR(INDEX(B2B!A:F,MATCH('B2B Pin Table'!B618,B2B!A:A,0),6),"---")</f>
        <v>IO</v>
      </c>
      <c r="D618" s="19" t="str">
        <f>IFERROR(IF((COUNTIF(B2B!A614:K614,H616)&lt;0),"---",INDEX(B2B!A:K,MATCH('B2B Pin Table'!B618,B2B!A:A,0),2)),"---")</f>
        <v>J3</v>
      </c>
      <c r="E618" s="19" t="str">
        <f>IFERROR(IF((COUNTIF(B2B!A614:K614,H616)&lt;0),"---",INDEX(B2B!A:K,MATCH('B2B Pin Table'!B618,B2B!A:A,0),3)),"---")</f>
        <v>C13</v>
      </c>
      <c r="F618" s="19" t="str">
        <f>IFERROR(IF((COUNTIF(B2B!A614:K614,L616)&lt;0),"---",INDEX(B2B!A:K,MATCH('B2B Pin Table'!B618,B2B!A:A,0),4)),"---")</f>
        <v>J3</v>
      </c>
      <c r="G618" s="19" t="str">
        <f>IFERROR(IF((COUNTIF(B2B!A614:K614,L616)&lt;0),"---",INDEX(B2B!A:K,MATCH('B2B Pin Table'!B618,B2B!A:A,0),5)),"---")</f>
        <v>C13</v>
      </c>
      <c r="H618" s="59" t="str">
        <f>IFERROR(IF(VLOOKUP($D618&amp;"-"&amp;$E618,IF($H$4="TEB0187_REV01",CALC_CONN_TEB0187_REV01!$F:$I),4,0)="--","---",IF($H$4="TEB0187_REV01",CALC_CONN_TEB0187_REV01!$G618&amp; " --&gt; " &amp;CALC_CONN_TEB0187_REV01!$I618&amp; " --&gt; ")),"---")</f>
        <v>---</v>
      </c>
      <c r="I618" s="19" t="str">
        <f>IFERROR(IF(VLOOKUP($D618&amp;"-"&amp;$E618,IF($H$4="TEB0187_REV01",CALC_CONN_TEB0187_REV01!$F:$H),3,0)="--",VLOOKUP($D618&amp;"-"&amp;$E618,IF($H$4="TEB0187_REV01",CALC_CONN_TEB0187_REV01!$F:$H),2,0),VLOOKUP($D618&amp;"-"&amp;$E618,IF($H$4="TEB0187_REV01",CALC_CONN_TEB0187_REV01!$F:$H),3,0)),"---")</f>
        <v>---</v>
      </c>
      <c r="J618" s="19" t="str">
        <f>IFERROR(VLOOKUP(I618,IF($H$4="TEB0187_REV01",RAW_c_TEB0187_REV01!$AE:$AM),9,0),"---")</f>
        <v>---</v>
      </c>
      <c r="K618" s="19" t="str">
        <f>IFERROR(VLOOKUP(D618&amp;"-"&amp;E618,IF($H$4="TEB0187_REV01",RAW_c_TEB0187_REV01!$AD:$AK,"???"),6,0),"---")</f>
        <v>---</v>
      </c>
      <c r="L618" s="19" t="str">
        <f>IFERROR(VLOOKUP(D618&amp;"-"&amp;E618,IF($H$4="TEB0187_REV01",RAW_c_TEB0187_REV01!$AD:$AL,"???"),9,0),"---")</f>
        <v>---</v>
      </c>
      <c r="M618" s="19" t="str">
        <f>IFERROR(IF(VLOOKUP($F618&amp;"-"&amp;$G618,IF($M$4="TEI0187_REV01",RAW_m_TEI0187_REV01!$F:$AU),43,0)="--","---",IF($M$4="TEI0187_REV01",RAW_m_TEI0187_REV01!$AT618&amp; " --&gt; " &amp;RAW_m_TEI0187_REV01!$AU618&amp; " --&gt; ")),"---")</f>
        <v>---</v>
      </c>
      <c r="N618" s="19" t="str">
        <f>IFERROR(VLOOKUP(F618&amp;"-"&amp;G618,IF($M$4="TEI0187_REV01",RAW_m_TEI0187_REV01!$AD:$AJ),7,0),"---")</f>
        <v>---</v>
      </c>
      <c r="O618" s="19" t="str">
        <f>IFERROR(VLOOKUP(N618,IF($M$4="TEI0187_REV01",RAW_m_TEI0187_REV01!$AJ:$AK),2,0),"---")</f>
        <v>---</v>
      </c>
      <c r="P618" s="19" t="str">
        <f>IFERROR(VLOOKUP(F618&amp;"-"&amp;G618,IF($M$4="TEI0187_REV01",RAW_m_TEI0187_REV01!$AD:$AG),3,0),"---")</f>
        <v>---</v>
      </c>
      <c r="Q618" s="19" t="str">
        <f>IFERROR(VLOOKUP(N618,IF($M$4="TEI0187_REV01",RAW_m_TEI0187_REV01!$AE:$AH),4,0),"---")</f>
        <v>---</v>
      </c>
      <c r="R618" s="19" t="str">
        <f>IFERROR(VLOOKUP(F618&amp;"-"&amp;G618,IF($M$4="TEI0187_REV01",RAW_m_TEI0187_REV01!$AD:$AG),4,0),"---")</f>
        <v>---</v>
      </c>
    </row>
    <row r="619" spans="2:18" x14ac:dyDescent="0.25">
      <c r="B619" s="78">
        <v>614</v>
      </c>
      <c r="C619" s="19" t="str">
        <f>IFERROR(INDEX(B2B!A:F,MATCH('B2B Pin Table'!B619,B2B!A:A,0),6),"---")</f>
        <v>IO</v>
      </c>
      <c r="D619" s="19" t="str">
        <f>IFERROR(IF((COUNTIF(B2B!A615:K615,H617)&lt;0),"---",INDEX(B2B!A:K,MATCH('B2B Pin Table'!B619,B2B!A:A,0),2)),"---")</f>
        <v>J3</v>
      </c>
      <c r="E619" s="19" t="str">
        <f>IFERROR(IF((COUNTIF(B2B!A615:K615,H617)&lt;0),"---",INDEX(B2B!A:K,MATCH('B2B Pin Table'!B619,B2B!A:A,0),3)),"---")</f>
        <v>C14</v>
      </c>
      <c r="F619" s="19" t="str">
        <f>IFERROR(IF((COUNTIF(B2B!A615:K615,L617)&lt;0),"---",INDEX(B2B!A:K,MATCH('B2B Pin Table'!B619,B2B!A:A,0),4)),"---")</f>
        <v>J3</v>
      </c>
      <c r="G619" s="19" t="str">
        <f>IFERROR(IF((COUNTIF(B2B!A615:K615,L617)&lt;0),"---",INDEX(B2B!A:K,MATCH('B2B Pin Table'!B619,B2B!A:A,0),5)),"---")</f>
        <v>C14</v>
      </c>
      <c r="H619" s="59" t="str">
        <f>IFERROR(IF(VLOOKUP($D619&amp;"-"&amp;$E619,IF($H$4="TEB0187_REV01",CALC_CONN_TEB0187_REV01!$F:$I),4,0)="--","---",IF($H$4="TEB0187_REV01",CALC_CONN_TEB0187_REV01!$G619&amp; " --&gt; " &amp;CALC_CONN_TEB0187_REV01!$I619&amp; " --&gt; ")),"---")</f>
        <v>---</v>
      </c>
      <c r="I619" s="19" t="str">
        <f>IFERROR(IF(VLOOKUP($D619&amp;"-"&amp;$E619,IF($H$4="TEB0187_REV01",CALC_CONN_TEB0187_REV01!$F:$H),3,0)="--",VLOOKUP($D619&amp;"-"&amp;$E619,IF($H$4="TEB0187_REV01",CALC_CONN_TEB0187_REV01!$F:$H),2,0),VLOOKUP($D619&amp;"-"&amp;$E619,IF($H$4="TEB0187_REV01",CALC_CONN_TEB0187_REV01!$F:$H),3,0)),"---")</f>
        <v>---</v>
      </c>
      <c r="J619" s="19" t="str">
        <f>IFERROR(VLOOKUP(I619,IF($H$4="TEB0187_REV01",RAW_c_TEB0187_REV01!$AE:$AM),9,0),"---")</f>
        <v>---</v>
      </c>
      <c r="K619" s="19" t="str">
        <f>IFERROR(VLOOKUP(D619&amp;"-"&amp;E619,IF($H$4="TEB0187_REV01",RAW_c_TEB0187_REV01!$AD:$AK,"???"),6,0),"---")</f>
        <v>---</v>
      </c>
      <c r="L619" s="19" t="str">
        <f>IFERROR(VLOOKUP(D619&amp;"-"&amp;E619,IF($H$4="TEB0187_REV01",RAW_c_TEB0187_REV01!$AD:$AL,"???"),9,0),"---")</f>
        <v>---</v>
      </c>
      <c r="M619" s="19" t="str">
        <f>IFERROR(IF(VLOOKUP($F619&amp;"-"&amp;$G619,IF($M$4="TEI0187_REV01",RAW_m_TEI0187_REV01!$F:$AU),43,0)="--","---",IF($M$4="TEI0187_REV01",RAW_m_TEI0187_REV01!$AT619&amp; " --&gt; " &amp;RAW_m_TEI0187_REV01!$AU619&amp; " --&gt; ")),"---")</f>
        <v>---</v>
      </c>
      <c r="N619" s="19" t="str">
        <f>IFERROR(VLOOKUP(F619&amp;"-"&amp;G619,IF($M$4="TEI0187_REV01",RAW_m_TEI0187_REV01!$AD:$AJ),7,0),"---")</f>
        <v>---</v>
      </c>
      <c r="O619" s="19" t="str">
        <f>IFERROR(VLOOKUP(N619,IF($M$4="TEI0187_REV01",RAW_m_TEI0187_REV01!$AJ:$AK),2,0),"---")</f>
        <v>---</v>
      </c>
      <c r="P619" s="19" t="str">
        <f>IFERROR(VLOOKUP(F619&amp;"-"&amp;G619,IF($M$4="TEI0187_REV01",RAW_m_TEI0187_REV01!$AD:$AG),3,0),"---")</f>
        <v>---</v>
      </c>
      <c r="Q619" s="19" t="str">
        <f>IFERROR(VLOOKUP(N619,IF($M$4="TEI0187_REV01",RAW_m_TEI0187_REV01!$AE:$AH),4,0),"---")</f>
        <v>---</v>
      </c>
      <c r="R619" s="19" t="str">
        <f>IFERROR(VLOOKUP(F619&amp;"-"&amp;G619,IF($M$4="TEI0187_REV01",RAW_m_TEI0187_REV01!$AD:$AG),4,0),"---")</f>
        <v>---</v>
      </c>
    </row>
    <row r="620" spans="2:18" x14ac:dyDescent="0.25">
      <c r="B620" s="78">
        <v>615</v>
      </c>
      <c r="C620" s="19" t="str">
        <f>IFERROR(INDEX(B2B!A:F,MATCH('B2B Pin Table'!B620,B2B!A:A,0),6),"---")</f>
        <v>GND</v>
      </c>
      <c r="D620" s="19" t="str">
        <f>IFERROR(IF((COUNTIF(B2B!A616:K616,H618)&lt;0),"---",INDEX(B2B!A:K,MATCH('B2B Pin Table'!B620,B2B!A:A,0),2)),"---")</f>
        <v>J3</v>
      </c>
      <c r="E620" s="19" t="str">
        <f>IFERROR(IF((COUNTIF(B2B!A616:K616,H618)&lt;0),"---",INDEX(B2B!A:K,MATCH('B2B Pin Table'!B620,B2B!A:A,0),3)),"---")</f>
        <v>C15</v>
      </c>
      <c r="F620" s="19" t="str">
        <f>IFERROR(IF((COUNTIF(B2B!A616:K616,L618)&lt;0),"---",INDEX(B2B!A:K,MATCH('B2B Pin Table'!B620,B2B!A:A,0),4)),"---")</f>
        <v>J3</v>
      </c>
      <c r="G620" s="19" t="str">
        <f>IFERROR(IF((COUNTIF(B2B!A616:K616,L618)&lt;0),"---",INDEX(B2B!A:K,MATCH('B2B Pin Table'!B620,B2B!A:A,0),5)),"---")</f>
        <v>C15</v>
      </c>
      <c r="H620" s="59" t="str">
        <f>IFERROR(IF(VLOOKUP($D620&amp;"-"&amp;$E620,IF($H$4="TEB0187_REV01",CALC_CONN_TEB0187_REV01!$F:$I),4,0)="--","---",IF($H$4="TEB0187_REV01",CALC_CONN_TEB0187_REV01!$G620&amp; " --&gt; " &amp;CALC_CONN_TEB0187_REV01!$I620&amp; " --&gt; ")),"---")</f>
        <v>---</v>
      </c>
      <c r="I620" s="19" t="str">
        <f>IFERROR(IF(VLOOKUP($D620&amp;"-"&amp;$E620,IF($H$4="TEB0187_REV01",CALC_CONN_TEB0187_REV01!$F:$H),3,0)="--",VLOOKUP($D620&amp;"-"&amp;$E620,IF($H$4="TEB0187_REV01",CALC_CONN_TEB0187_REV01!$F:$H),2,0),VLOOKUP($D620&amp;"-"&amp;$E620,IF($H$4="TEB0187_REV01",CALC_CONN_TEB0187_REV01!$F:$H),3,0)),"---")</f>
        <v>---</v>
      </c>
      <c r="J620" s="19" t="str">
        <f>IFERROR(VLOOKUP(I620,IF($H$4="TEB0187_REV01",RAW_c_TEB0187_REV01!$AE:$AM),9,0),"---")</f>
        <v>---</v>
      </c>
      <c r="K620" s="19" t="str">
        <f>IFERROR(VLOOKUP(D620&amp;"-"&amp;E620,IF($H$4="TEB0187_REV01",RAW_c_TEB0187_REV01!$AD:$AK,"???"),6,0),"---")</f>
        <v>---</v>
      </c>
      <c r="L620" s="19" t="str">
        <f>IFERROR(VLOOKUP(D620&amp;"-"&amp;E620,IF($H$4="TEB0187_REV01",RAW_c_TEB0187_REV01!$AD:$AL,"???"),9,0),"---")</f>
        <v>---</v>
      </c>
      <c r="M620" s="19" t="str">
        <f>IFERROR(IF(VLOOKUP($F620&amp;"-"&amp;$G620,IF($M$4="TEI0187_REV01",RAW_m_TEI0187_REV01!$F:$AU),43,0)="--","---",IF($M$4="TEI0187_REV01",RAW_m_TEI0187_REV01!$AT620&amp; " --&gt; " &amp;RAW_m_TEI0187_REV01!$AU620&amp; " --&gt; ")),"---")</f>
        <v>---</v>
      </c>
      <c r="N620" s="19" t="str">
        <f>IFERROR(VLOOKUP(F620&amp;"-"&amp;G620,IF($M$4="TEI0187_REV01",RAW_m_TEI0187_REV01!$AD:$AJ),7,0),"---")</f>
        <v>---</v>
      </c>
      <c r="O620" s="19" t="str">
        <f>IFERROR(VLOOKUP(N620,IF($M$4="TEI0187_REV01",RAW_m_TEI0187_REV01!$AJ:$AK),2,0),"---")</f>
        <v>---</v>
      </c>
      <c r="P620" s="19" t="str">
        <f>IFERROR(VLOOKUP(F620&amp;"-"&amp;G620,IF($M$4="TEI0187_REV01",RAW_m_TEI0187_REV01!$AD:$AG),3,0),"---")</f>
        <v>---</v>
      </c>
      <c r="Q620" s="19" t="str">
        <f>IFERROR(VLOOKUP(N620,IF($M$4="TEI0187_REV01",RAW_m_TEI0187_REV01!$AE:$AH),4,0),"---")</f>
        <v>---</v>
      </c>
      <c r="R620" s="19" t="str">
        <f>IFERROR(VLOOKUP(F620&amp;"-"&amp;G620,IF($M$4="TEI0187_REV01",RAW_m_TEI0187_REV01!$AD:$AG),4,0),"---")</f>
        <v>---</v>
      </c>
    </row>
    <row r="621" spans="2:18" x14ac:dyDescent="0.25">
      <c r="B621" s="78">
        <v>616</v>
      </c>
      <c r="C621" s="19" t="str">
        <f>IFERROR(INDEX(B2B!A:F,MATCH('B2B Pin Table'!B621,B2B!A:A,0),6),"---")</f>
        <v>GND</v>
      </c>
      <c r="D621" s="19" t="str">
        <f>IFERROR(IF((COUNTIF(B2B!A617:K617,H619)&lt;0),"---",INDEX(B2B!A:K,MATCH('B2B Pin Table'!B621,B2B!A:A,0),2)),"---")</f>
        <v>J3</v>
      </c>
      <c r="E621" s="19" t="str">
        <f>IFERROR(IF((COUNTIF(B2B!A617:K617,H619)&lt;0),"---",INDEX(B2B!A:K,MATCH('B2B Pin Table'!B621,B2B!A:A,0),3)),"---")</f>
        <v>C16</v>
      </c>
      <c r="F621" s="19" t="str">
        <f>IFERROR(IF((COUNTIF(B2B!A617:K617,L619)&lt;0),"---",INDEX(B2B!A:K,MATCH('B2B Pin Table'!B621,B2B!A:A,0),4)),"---")</f>
        <v>J3</v>
      </c>
      <c r="G621" s="19" t="str">
        <f>IFERROR(IF((COUNTIF(B2B!A617:K617,L619)&lt;0),"---",INDEX(B2B!A:K,MATCH('B2B Pin Table'!B621,B2B!A:A,0),5)),"---")</f>
        <v>C16</v>
      </c>
      <c r="H621" s="59" t="str">
        <f>IFERROR(IF(VLOOKUP($D621&amp;"-"&amp;$E621,IF($H$4="TEB0187_REV01",CALC_CONN_TEB0187_REV01!$F:$I),4,0)="--","---",IF($H$4="TEB0187_REV01",CALC_CONN_TEB0187_REV01!$G621&amp; " --&gt; " &amp;CALC_CONN_TEB0187_REV01!$I621&amp; " --&gt; ")),"---")</f>
        <v>---</v>
      </c>
      <c r="I621" s="19" t="str">
        <f>IFERROR(IF(VLOOKUP($D621&amp;"-"&amp;$E621,IF($H$4="TEB0187_REV01",CALC_CONN_TEB0187_REV01!$F:$H),3,0)="--",VLOOKUP($D621&amp;"-"&amp;$E621,IF($H$4="TEB0187_REV01",CALC_CONN_TEB0187_REV01!$F:$H),2,0),VLOOKUP($D621&amp;"-"&amp;$E621,IF($H$4="TEB0187_REV01",CALC_CONN_TEB0187_REV01!$F:$H),3,0)),"---")</f>
        <v>---</v>
      </c>
      <c r="J621" s="19" t="str">
        <f>IFERROR(VLOOKUP(I621,IF($H$4="TEB0187_REV01",RAW_c_TEB0187_REV01!$AE:$AM),9,0),"---")</f>
        <v>---</v>
      </c>
      <c r="K621" s="19" t="str">
        <f>IFERROR(VLOOKUP(D621&amp;"-"&amp;E621,IF($H$4="TEB0187_REV01",RAW_c_TEB0187_REV01!$AD:$AK,"???"),6,0),"---")</f>
        <v>---</v>
      </c>
      <c r="L621" s="19" t="str">
        <f>IFERROR(VLOOKUP(D621&amp;"-"&amp;E621,IF($H$4="TEB0187_REV01",RAW_c_TEB0187_REV01!$AD:$AL,"???"),9,0),"---")</f>
        <v>---</v>
      </c>
      <c r="M621" s="19" t="str">
        <f>IFERROR(IF(VLOOKUP($F621&amp;"-"&amp;$G621,IF($M$4="TEI0187_REV01",RAW_m_TEI0187_REV01!$F:$AU),43,0)="--","---",IF($M$4="TEI0187_REV01",RAW_m_TEI0187_REV01!$AT621&amp; " --&gt; " &amp;RAW_m_TEI0187_REV01!$AU621&amp; " --&gt; ")),"---")</f>
        <v>---</v>
      </c>
      <c r="N621" s="19" t="str">
        <f>IFERROR(VLOOKUP(F621&amp;"-"&amp;G621,IF($M$4="TEI0187_REV01",RAW_m_TEI0187_REV01!$AD:$AJ),7,0),"---")</f>
        <v>---</v>
      </c>
      <c r="O621" s="19" t="str">
        <f>IFERROR(VLOOKUP(N621,IF($M$4="TEI0187_REV01",RAW_m_TEI0187_REV01!$AJ:$AK),2,0),"---")</f>
        <v>---</v>
      </c>
      <c r="P621" s="19" t="str">
        <f>IFERROR(VLOOKUP(F621&amp;"-"&amp;G621,IF($M$4="TEI0187_REV01",RAW_m_TEI0187_REV01!$AD:$AG),3,0),"---")</f>
        <v>---</v>
      </c>
      <c r="Q621" s="19" t="str">
        <f>IFERROR(VLOOKUP(N621,IF($M$4="TEI0187_REV01",RAW_m_TEI0187_REV01!$AE:$AH),4,0),"---")</f>
        <v>---</v>
      </c>
      <c r="R621" s="19" t="str">
        <f>IFERROR(VLOOKUP(F621&amp;"-"&amp;G621,IF($M$4="TEI0187_REV01",RAW_m_TEI0187_REV01!$AD:$AG),4,0),"---")</f>
        <v>---</v>
      </c>
    </row>
    <row r="622" spans="2:18" x14ac:dyDescent="0.25">
      <c r="B622" s="78">
        <v>617</v>
      </c>
      <c r="C622" s="19" t="str">
        <f>IFERROR(INDEX(B2B!A:F,MATCH('B2B Pin Table'!B622,B2B!A:A,0),6),"---")</f>
        <v>IO</v>
      </c>
      <c r="D622" s="19" t="str">
        <f>IFERROR(IF((COUNTIF(B2B!A618:K618,H620)&lt;0),"---",INDEX(B2B!A:K,MATCH('B2B Pin Table'!B622,B2B!A:A,0),2)),"---")</f>
        <v>J3</v>
      </c>
      <c r="E622" s="19" t="str">
        <f>IFERROR(IF((COUNTIF(B2B!A618:K618,H620)&lt;0),"---",INDEX(B2B!A:K,MATCH('B2B Pin Table'!B622,B2B!A:A,0),3)),"---")</f>
        <v>C17</v>
      </c>
      <c r="F622" s="19" t="str">
        <f>IFERROR(IF((COUNTIF(B2B!A618:K618,L620)&lt;0),"---",INDEX(B2B!A:K,MATCH('B2B Pin Table'!B622,B2B!A:A,0),4)),"---")</f>
        <v>J3</v>
      </c>
      <c r="G622" s="19" t="str">
        <f>IFERROR(IF((COUNTIF(B2B!A618:K618,L620)&lt;0),"---",INDEX(B2B!A:K,MATCH('B2B Pin Table'!B622,B2B!A:A,0),5)),"---")</f>
        <v>C17</v>
      </c>
      <c r="H622" s="59" t="str">
        <f>IFERROR(IF(VLOOKUP($D622&amp;"-"&amp;$E622,IF($H$4="TEB0187_REV01",CALC_CONN_TEB0187_REV01!$F:$I),4,0)="--","---",IF($H$4="TEB0187_REV01",CALC_CONN_TEB0187_REV01!$G622&amp; " --&gt; " &amp;CALC_CONN_TEB0187_REV01!$I622&amp; " --&gt; ")),"---")</f>
        <v>---</v>
      </c>
      <c r="I622" s="19" t="str">
        <f>IFERROR(IF(VLOOKUP($D622&amp;"-"&amp;$E622,IF($H$4="TEB0187_REV01",CALC_CONN_TEB0187_REV01!$F:$H),3,0)="--",VLOOKUP($D622&amp;"-"&amp;$E622,IF($H$4="TEB0187_REV01",CALC_CONN_TEB0187_REV01!$F:$H),2,0),VLOOKUP($D622&amp;"-"&amp;$E622,IF($H$4="TEB0187_REV01",CALC_CONN_TEB0187_REV01!$F:$H),3,0)),"---")</f>
        <v>---</v>
      </c>
      <c r="J622" s="19" t="str">
        <f>IFERROR(VLOOKUP(I622,IF($H$4="TEB0187_REV01",RAW_c_TEB0187_REV01!$AE:$AM),9,0),"---")</f>
        <v>---</v>
      </c>
      <c r="K622" s="19" t="str">
        <f>IFERROR(VLOOKUP(D622&amp;"-"&amp;E622,IF($H$4="TEB0187_REV01",RAW_c_TEB0187_REV01!$AD:$AK,"???"),6,0),"---")</f>
        <v>---</v>
      </c>
      <c r="L622" s="19" t="str">
        <f>IFERROR(VLOOKUP(D622&amp;"-"&amp;E622,IF($H$4="TEB0187_REV01",RAW_c_TEB0187_REV01!$AD:$AL,"???"),9,0),"---")</f>
        <v>---</v>
      </c>
      <c r="M622" s="19" t="str">
        <f>IFERROR(IF(VLOOKUP($F622&amp;"-"&amp;$G622,IF($M$4="TEI0187_REV01",RAW_m_TEI0187_REV01!$F:$AU),43,0)="--","---",IF($M$4="TEI0187_REV01",RAW_m_TEI0187_REV01!$AT622&amp; " --&gt; " &amp;RAW_m_TEI0187_REV01!$AU622&amp; " --&gt; ")),"---")</f>
        <v>---</v>
      </c>
      <c r="N622" s="19" t="str">
        <f>IFERROR(VLOOKUP(F622&amp;"-"&amp;G622,IF($M$4="TEI0187_REV01",RAW_m_TEI0187_REV01!$AD:$AJ),7,0),"---")</f>
        <v>---</v>
      </c>
      <c r="O622" s="19" t="str">
        <f>IFERROR(VLOOKUP(N622,IF($M$4="TEI0187_REV01",RAW_m_TEI0187_REV01!$AJ:$AK),2,0),"---")</f>
        <v>---</v>
      </c>
      <c r="P622" s="19" t="str">
        <f>IFERROR(VLOOKUP(F622&amp;"-"&amp;G622,IF($M$4="TEI0187_REV01",RAW_m_TEI0187_REV01!$AD:$AG),3,0),"---")</f>
        <v>---</v>
      </c>
      <c r="Q622" s="19" t="str">
        <f>IFERROR(VLOOKUP(N622,IF($M$4="TEI0187_REV01",RAW_m_TEI0187_REV01!$AE:$AH),4,0),"---")</f>
        <v>---</v>
      </c>
      <c r="R622" s="19" t="str">
        <f>IFERROR(VLOOKUP(F622&amp;"-"&amp;G622,IF($M$4="TEI0187_REV01",RAW_m_TEI0187_REV01!$AD:$AG),4,0),"---")</f>
        <v>---</v>
      </c>
    </row>
    <row r="623" spans="2:18" x14ac:dyDescent="0.25">
      <c r="B623" s="78">
        <v>618</v>
      </c>
      <c r="C623" s="19" t="str">
        <f>IFERROR(INDEX(B2B!A:F,MATCH('B2B Pin Table'!B623,B2B!A:A,0),6),"---")</f>
        <v>IO</v>
      </c>
      <c r="D623" s="19" t="str">
        <f>IFERROR(IF((COUNTIF(B2B!A619:K619,H621)&lt;0),"---",INDEX(B2B!A:K,MATCH('B2B Pin Table'!B623,B2B!A:A,0),2)),"---")</f>
        <v>J3</v>
      </c>
      <c r="E623" s="19" t="str">
        <f>IFERROR(IF((COUNTIF(B2B!A619:K619,H621)&lt;0),"---",INDEX(B2B!A:K,MATCH('B2B Pin Table'!B623,B2B!A:A,0),3)),"---")</f>
        <v>C18</v>
      </c>
      <c r="F623" s="19" t="str">
        <f>IFERROR(IF((COUNTIF(B2B!A619:K619,L621)&lt;0),"---",INDEX(B2B!A:K,MATCH('B2B Pin Table'!B623,B2B!A:A,0),4)),"---")</f>
        <v>J3</v>
      </c>
      <c r="G623" s="19" t="str">
        <f>IFERROR(IF((COUNTIF(B2B!A619:K619,L621)&lt;0),"---",INDEX(B2B!A:K,MATCH('B2B Pin Table'!B623,B2B!A:A,0),5)),"---")</f>
        <v>C18</v>
      </c>
      <c r="H623" s="59" t="str">
        <f>IFERROR(IF(VLOOKUP($D623&amp;"-"&amp;$E623,IF($H$4="TEB0187_REV01",CALC_CONN_TEB0187_REV01!$F:$I),4,0)="--","---",IF($H$4="TEB0187_REV01",CALC_CONN_TEB0187_REV01!$G623&amp; " --&gt; " &amp;CALC_CONN_TEB0187_REV01!$I623&amp; " --&gt; ")),"---")</f>
        <v>---</v>
      </c>
      <c r="I623" s="19" t="str">
        <f>IFERROR(IF(VLOOKUP($D623&amp;"-"&amp;$E623,IF($H$4="TEB0187_REV01",CALC_CONN_TEB0187_REV01!$F:$H),3,0)="--",VLOOKUP($D623&amp;"-"&amp;$E623,IF($H$4="TEB0187_REV01",CALC_CONN_TEB0187_REV01!$F:$H),2,0),VLOOKUP($D623&amp;"-"&amp;$E623,IF($H$4="TEB0187_REV01",CALC_CONN_TEB0187_REV01!$F:$H),3,0)),"---")</f>
        <v>---</v>
      </c>
      <c r="J623" s="19" t="str">
        <f>IFERROR(VLOOKUP(I623,IF($H$4="TEB0187_REV01",RAW_c_TEB0187_REV01!$AE:$AM),9,0),"---")</f>
        <v>---</v>
      </c>
      <c r="K623" s="19" t="str">
        <f>IFERROR(VLOOKUP(D623&amp;"-"&amp;E623,IF($H$4="TEB0187_REV01",RAW_c_TEB0187_REV01!$AD:$AK,"???"),6,0),"---")</f>
        <v>---</v>
      </c>
      <c r="L623" s="19" t="str">
        <f>IFERROR(VLOOKUP(D623&amp;"-"&amp;E623,IF($H$4="TEB0187_REV01",RAW_c_TEB0187_REV01!$AD:$AL,"???"),9,0),"---")</f>
        <v>---</v>
      </c>
      <c r="M623" s="19" t="str">
        <f>IFERROR(IF(VLOOKUP($F623&amp;"-"&amp;$G623,IF($M$4="TEI0187_REV01",RAW_m_TEI0187_REV01!$F:$AU),43,0)="--","---",IF($M$4="TEI0187_REV01",RAW_m_TEI0187_REV01!$AT623&amp; " --&gt; " &amp;RAW_m_TEI0187_REV01!$AU623&amp; " --&gt; ")),"---")</f>
        <v>---</v>
      </c>
      <c r="N623" s="19" t="str">
        <f>IFERROR(VLOOKUP(F623&amp;"-"&amp;G623,IF($M$4="TEI0187_REV01",RAW_m_TEI0187_REV01!$AD:$AJ),7,0),"---")</f>
        <v>---</v>
      </c>
      <c r="O623" s="19" t="str">
        <f>IFERROR(VLOOKUP(N623,IF($M$4="TEI0187_REV01",RAW_m_TEI0187_REV01!$AJ:$AK),2,0),"---")</f>
        <v>---</v>
      </c>
      <c r="P623" s="19" t="str">
        <f>IFERROR(VLOOKUP(F623&amp;"-"&amp;G623,IF($M$4="TEI0187_REV01",RAW_m_TEI0187_REV01!$AD:$AG),3,0),"---")</f>
        <v>---</v>
      </c>
      <c r="Q623" s="19" t="str">
        <f>IFERROR(VLOOKUP(N623,IF($M$4="TEI0187_REV01",RAW_m_TEI0187_REV01!$AE:$AH),4,0),"---")</f>
        <v>---</v>
      </c>
      <c r="R623" s="19" t="str">
        <f>IFERROR(VLOOKUP(F623&amp;"-"&amp;G623,IF($M$4="TEI0187_REV01",RAW_m_TEI0187_REV01!$AD:$AG),4,0),"---")</f>
        <v>---</v>
      </c>
    </row>
    <row r="624" spans="2:18" x14ac:dyDescent="0.25">
      <c r="B624" s="78">
        <v>619</v>
      </c>
      <c r="C624" s="19" t="str">
        <f>IFERROR(INDEX(B2B!A:F,MATCH('B2B Pin Table'!B624,B2B!A:A,0),6),"---")</f>
        <v>PWR</v>
      </c>
      <c r="D624" s="19" t="str">
        <f>IFERROR(IF((COUNTIF(B2B!A620:K620,H622)&lt;0),"---",INDEX(B2B!A:K,MATCH('B2B Pin Table'!B624,B2B!A:A,0),2)),"---")</f>
        <v>J3</v>
      </c>
      <c r="E624" s="19" t="str">
        <f>IFERROR(IF((COUNTIF(B2B!A620:K620,H622)&lt;0),"---",INDEX(B2B!A:K,MATCH('B2B Pin Table'!B624,B2B!A:A,0),3)),"---")</f>
        <v>C19</v>
      </c>
      <c r="F624" s="19" t="str">
        <f>IFERROR(IF((COUNTIF(B2B!A620:K620,L622)&lt;0),"---",INDEX(B2B!A:K,MATCH('B2B Pin Table'!B624,B2B!A:A,0),4)),"---")</f>
        <v>J3</v>
      </c>
      <c r="G624" s="19" t="str">
        <f>IFERROR(IF((COUNTIF(B2B!A620:K620,L622)&lt;0),"---",INDEX(B2B!A:K,MATCH('B2B Pin Table'!B624,B2B!A:A,0),5)),"---")</f>
        <v>C19</v>
      </c>
      <c r="H624" s="59" t="str">
        <f>IFERROR(IF(VLOOKUP($D624&amp;"-"&amp;$E624,IF($H$4="TEB0187_REV01",CALC_CONN_TEB0187_REV01!$F:$I),4,0)="--","---",IF($H$4="TEB0187_REV01",CALC_CONN_TEB0187_REV01!$G624&amp; " --&gt; " &amp;CALC_CONN_TEB0187_REV01!$I624&amp; " --&gt; ")),"---")</f>
        <v>---</v>
      </c>
      <c r="I624" s="19" t="str">
        <f>IFERROR(IF(VLOOKUP($D624&amp;"-"&amp;$E624,IF($H$4="TEB0187_REV01",CALC_CONN_TEB0187_REV01!$F:$H),3,0)="--",VLOOKUP($D624&amp;"-"&amp;$E624,IF($H$4="TEB0187_REV01",CALC_CONN_TEB0187_REV01!$F:$H),2,0),VLOOKUP($D624&amp;"-"&amp;$E624,IF($H$4="TEB0187_REV01",CALC_CONN_TEB0187_REV01!$F:$H),3,0)),"---")</f>
        <v>---</v>
      </c>
      <c r="J624" s="19" t="str">
        <f>IFERROR(VLOOKUP(I624,IF($H$4="TEB0187_REV01",RAW_c_TEB0187_REV01!$AE:$AM),9,0),"---")</f>
        <v>---</v>
      </c>
      <c r="K624" s="19" t="str">
        <f>IFERROR(VLOOKUP(D624&amp;"-"&amp;E624,IF($H$4="TEB0187_REV01",RAW_c_TEB0187_REV01!$AD:$AK,"???"),6,0),"---")</f>
        <v>---</v>
      </c>
      <c r="L624" s="19" t="str">
        <f>IFERROR(VLOOKUP(D624&amp;"-"&amp;E624,IF($H$4="TEB0187_REV01",RAW_c_TEB0187_REV01!$AD:$AL,"???"),9,0),"---")</f>
        <v>---</v>
      </c>
      <c r="M624" s="19" t="str">
        <f>IFERROR(IF(VLOOKUP($F624&amp;"-"&amp;$G624,IF($M$4="TEI0187_REV01",RAW_m_TEI0187_REV01!$F:$AU),43,0)="--","---",IF($M$4="TEI0187_REV01",RAW_m_TEI0187_REV01!$AT624&amp; " --&gt; " &amp;RAW_m_TEI0187_REV01!$AU624&amp; " --&gt; ")),"---")</f>
        <v>---</v>
      </c>
      <c r="N624" s="19" t="str">
        <f>IFERROR(VLOOKUP(F624&amp;"-"&amp;G624,IF($M$4="TEI0187_REV01",RAW_m_TEI0187_REV01!$AD:$AJ),7,0),"---")</f>
        <v>---</v>
      </c>
      <c r="O624" s="19" t="str">
        <f>IFERROR(VLOOKUP(N624,IF($M$4="TEI0187_REV01",RAW_m_TEI0187_REV01!$AJ:$AK),2,0),"---")</f>
        <v>---</v>
      </c>
      <c r="P624" s="19" t="str">
        <f>IFERROR(VLOOKUP(F624&amp;"-"&amp;G624,IF($M$4="TEI0187_REV01",RAW_m_TEI0187_REV01!$AD:$AG),3,0),"---")</f>
        <v>---</v>
      </c>
      <c r="Q624" s="19" t="str">
        <f>IFERROR(VLOOKUP(N624,IF($M$4="TEI0187_REV01",RAW_m_TEI0187_REV01!$AE:$AH),4,0),"---")</f>
        <v>---</v>
      </c>
      <c r="R624" s="19" t="str">
        <f>IFERROR(VLOOKUP(F624&amp;"-"&amp;G624,IF($M$4="TEI0187_REV01",RAW_m_TEI0187_REV01!$AD:$AG),4,0),"---")</f>
        <v>---</v>
      </c>
    </row>
    <row r="625" spans="2:18" x14ac:dyDescent="0.25">
      <c r="B625" s="78">
        <v>620</v>
      </c>
      <c r="C625" s="19" t="str">
        <f>IFERROR(INDEX(B2B!A:F,MATCH('B2B Pin Table'!B625,B2B!A:A,0),6),"---")</f>
        <v>PWR</v>
      </c>
      <c r="D625" s="19" t="str">
        <f>IFERROR(IF((COUNTIF(B2B!A621:K621,H623)&lt;0),"---",INDEX(B2B!A:K,MATCH('B2B Pin Table'!B625,B2B!A:A,0),2)),"---")</f>
        <v>J3</v>
      </c>
      <c r="E625" s="19" t="str">
        <f>IFERROR(IF((COUNTIF(B2B!A621:K621,H623)&lt;0),"---",INDEX(B2B!A:K,MATCH('B2B Pin Table'!B625,B2B!A:A,0),3)),"---")</f>
        <v>C20</v>
      </c>
      <c r="F625" s="19" t="str">
        <f>IFERROR(IF((COUNTIF(B2B!A621:K621,L623)&lt;0),"---",INDEX(B2B!A:K,MATCH('B2B Pin Table'!B625,B2B!A:A,0),4)),"---")</f>
        <v>J3</v>
      </c>
      <c r="G625" s="19" t="str">
        <f>IFERROR(IF((COUNTIF(B2B!A621:K621,L623)&lt;0),"---",INDEX(B2B!A:K,MATCH('B2B Pin Table'!B625,B2B!A:A,0),5)),"---")</f>
        <v>C20</v>
      </c>
      <c r="H625" s="59" t="str">
        <f>IFERROR(IF(VLOOKUP($D625&amp;"-"&amp;$E625,IF($H$4="TEB0187_REV01",CALC_CONN_TEB0187_REV01!$F:$I),4,0)="--","---",IF($H$4="TEB0187_REV01",CALC_CONN_TEB0187_REV01!$G625&amp; " --&gt; " &amp;CALC_CONN_TEB0187_REV01!$I625&amp; " --&gt; ")),"---")</f>
        <v>---</v>
      </c>
      <c r="I625" s="19" t="str">
        <f>IFERROR(IF(VLOOKUP($D625&amp;"-"&amp;$E625,IF($H$4="TEB0187_REV01",CALC_CONN_TEB0187_REV01!$F:$H),3,0)="--",VLOOKUP($D625&amp;"-"&amp;$E625,IF($H$4="TEB0187_REV01",CALC_CONN_TEB0187_REV01!$F:$H),2,0),VLOOKUP($D625&amp;"-"&amp;$E625,IF($H$4="TEB0187_REV01",CALC_CONN_TEB0187_REV01!$F:$H),3,0)),"---")</f>
        <v>---</v>
      </c>
      <c r="J625" s="19" t="str">
        <f>IFERROR(VLOOKUP(I625,IF($H$4="TEB0187_REV01",RAW_c_TEB0187_REV01!$AE:$AM),9,0),"---")</f>
        <v>---</v>
      </c>
      <c r="K625" s="19" t="str">
        <f>IFERROR(VLOOKUP(D625&amp;"-"&amp;E625,IF($H$4="TEB0187_REV01",RAW_c_TEB0187_REV01!$AD:$AK,"???"),6,0),"---")</f>
        <v>---</v>
      </c>
      <c r="L625" s="19" t="str">
        <f>IFERROR(VLOOKUP(D625&amp;"-"&amp;E625,IF($H$4="TEB0187_REV01",RAW_c_TEB0187_REV01!$AD:$AL,"???"),9,0),"---")</f>
        <v>---</v>
      </c>
      <c r="M625" s="19" t="str">
        <f>IFERROR(IF(VLOOKUP($F625&amp;"-"&amp;$G625,IF($M$4="TEI0187_REV01",RAW_m_TEI0187_REV01!$F:$AU),43,0)="--","---",IF($M$4="TEI0187_REV01",RAW_m_TEI0187_REV01!$AT625&amp; " --&gt; " &amp;RAW_m_TEI0187_REV01!$AU625&amp; " --&gt; ")),"---")</f>
        <v>---</v>
      </c>
      <c r="N625" s="19" t="str">
        <f>IFERROR(VLOOKUP(F625&amp;"-"&amp;G625,IF($M$4="TEI0187_REV01",RAW_m_TEI0187_REV01!$AD:$AJ),7,0),"---")</f>
        <v>---</v>
      </c>
      <c r="O625" s="19" t="str">
        <f>IFERROR(VLOOKUP(N625,IF($M$4="TEI0187_REV01",RAW_m_TEI0187_REV01!$AJ:$AK),2,0),"---")</f>
        <v>---</v>
      </c>
      <c r="P625" s="19" t="str">
        <f>IFERROR(VLOOKUP(F625&amp;"-"&amp;G625,IF($M$4="TEI0187_REV01",RAW_m_TEI0187_REV01!$AD:$AG),3,0),"---")</f>
        <v>---</v>
      </c>
      <c r="Q625" s="19" t="str">
        <f>IFERROR(VLOOKUP(N625,IF($M$4="TEI0187_REV01",RAW_m_TEI0187_REV01!$AE:$AH),4,0),"---")</f>
        <v>---</v>
      </c>
      <c r="R625" s="19" t="str">
        <f>IFERROR(VLOOKUP(F625&amp;"-"&amp;G625,IF($M$4="TEI0187_REV01",RAW_m_TEI0187_REV01!$AD:$AG),4,0),"---")</f>
        <v>---</v>
      </c>
    </row>
    <row r="626" spans="2:18" x14ac:dyDescent="0.25">
      <c r="B626" s="78">
        <v>621</v>
      </c>
      <c r="C626" s="19" t="str">
        <f>IFERROR(INDEX(B2B!A:F,MATCH('B2B Pin Table'!B626,B2B!A:A,0),6),"---")</f>
        <v>IO</v>
      </c>
      <c r="D626" s="19" t="str">
        <f>IFERROR(IF((COUNTIF(B2B!A622:K622,H624)&lt;0),"---",INDEX(B2B!A:K,MATCH('B2B Pin Table'!B626,B2B!A:A,0),2)),"---")</f>
        <v>J3</v>
      </c>
      <c r="E626" s="19" t="str">
        <f>IFERROR(IF((COUNTIF(B2B!A622:K622,H624)&lt;0),"---",INDEX(B2B!A:K,MATCH('B2B Pin Table'!B626,B2B!A:A,0),3)),"---")</f>
        <v>C21</v>
      </c>
      <c r="F626" s="19" t="str">
        <f>IFERROR(IF((COUNTIF(B2B!A622:K622,L624)&lt;0),"---",INDEX(B2B!A:K,MATCH('B2B Pin Table'!B626,B2B!A:A,0),4)),"---")</f>
        <v>J3</v>
      </c>
      <c r="G626" s="19" t="str">
        <f>IFERROR(IF((COUNTIF(B2B!A622:K622,L624)&lt;0),"---",INDEX(B2B!A:K,MATCH('B2B Pin Table'!B626,B2B!A:A,0),5)),"---")</f>
        <v>C21</v>
      </c>
      <c r="H626" s="59" t="str">
        <f>IFERROR(IF(VLOOKUP($D626&amp;"-"&amp;$E626,IF($H$4="TEB0187_REV01",CALC_CONN_TEB0187_REV01!$F:$I),4,0)="--","---",IF($H$4="TEB0187_REV01",CALC_CONN_TEB0187_REV01!$G626&amp; " --&gt; " &amp;CALC_CONN_TEB0187_REV01!$I626&amp; " --&gt; ")),"---")</f>
        <v>---</v>
      </c>
      <c r="I626" s="19" t="str">
        <f>IFERROR(IF(VLOOKUP($D626&amp;"-"&amp;$E626,IF($H$4="TEB0187_REV01",CALC_CONN_TEB0187_REV01!$F:$H),3,0)="--",VLOOKUP($D626&amp;"-"&amp;$E626,IF($H$4="TEB0187_REV01",CALC_CONN_TEB0187_REV01!$F:$H),2,0),VLOOKUP($D626&amp;"-"&amp;$E626,IF($H$4="TEB0187_REV01",CALC_CONN_TEB0187_REV01!$F:$H),3,0)),"---")</f>
        <v>---</v>
      </c>
      <c r="J626" s="19" t="str">
        <f>IFERROR(VLOOKUP(I626,IF($H$4="TEB0187_REV01",RAW_c_TEB0187_REV01!$AE:$AM),9,0),"---")</f>
        <v>---</v>
      </c>
      <c r="K626" s="19" t="str">
        <f>IFERROR(VLOOKUP(D626&amp;"-"&amp;E626,IF($H$4="TEB0187_REV01",RAW_c_TEB0187_REV01!$AD:$AK,"???"),6,0),"---")</f>
        <v>---</v>
      </c>
      <c r="L626" s="19" t="str">
        <f>IFERROR(VLOOKUP(D626&amp;"-"&amp;E626,IF($H$4="TEB0187_REV01",RAW_c_TEB0187_REV01!$AD:$AL,"???"),9,0),"---")</f>
        <v>---</v>
      </c>
      <c r="M626" s="19" t="str">
        <f>IFERROR(IF(VLOOKUP($F626&amp;"-"&amp;$G626,IF($M$4="TEI0187_REV01",RAW_m_TEI0187_REV01!$F:$AU),43,0)="--","---",IF($M$4="TEI0187_REV01",RAW_m_TEI0187_REV01!$AT626&amp; " --&gt; " &amp;RAW_m_TEI0187_REV01!$AU626&amp; " --&gt; ")),"---")</f>
        <v>---</v>
      </c>
      <c r="N626" s="19" t="str">
        <f>IFERROR(VLOOKUP(F626&amp;"-"&amp;G626,IF($M$4="TEI0187_REV01",RAW_m_TEI0187_REV01!$AD:$AJ),7,0),"---")</f>
        <v>---</v>
      </c>
      <c r="O626" s="19" t="str">
        <f>IFERROR(VLOOKUP(N626,IF($M$4="TEI0187_REV01",RAW_m_TEI0187_REV01!$AJ:$AK),2,0),"---")</f>
        <v>---</v>
      </c>
      <c r="P626" s="19" t="str">
        <f>IFERROR(VLOOKUP(F626&amp;"-"&amp;G626,IF($M$4="TEI0187_REV01",RAW_m_TEI0187_REV01!$AD:$AG),3,0),"---")</f>
        <v>---</v>
      </c>
      <c r="Q626" s="19" t="str">
        <f>IFERROR(VLOOKUP(N626,IF($M$4="TEI0187_REV01",RAW_m_TEI0187_REV01!$AE:$AH),4,0),"---")</f>
        <v>---</v>
      </c>
      <c r="R626" s="19" t="str">
        <f>IFERROR(VLOOKUP(F626&amp;"-"&amp;G626,IF($M$4="TEI0187_REV01",RAW_m_TEI0187_REV01!$AD:$AG),4,0),"---")</f>
        <v>---</v>
      </c>
    </row>
    <row r="627" spans="2:18" x14ac:dyDescent="0.25">
      <c r="B627" s="78">
        <v>622</v>
      </c>
      <c r="C627" s="19" t="str">
        <f>IFERROR(INDEX(B2B!A:F,MATCH('B2B Pin Table'!B627,B2B!A:A,0),6),"---")</f>
        <v>IO</v>
      </c>
      <c r="D627" s="19" t="str">
        <f>IFERROR(IF((COUNTIF(B2B!A623:K623,H625)&lt;0),"---",INDEX(B2B!A:K,MATCH('B2B Pin Table'!B627,B2B!A:A,0),2)),"---")</f>
        <v>J3</v>
      </c>
      <c r="E627" s="19" t="str">
        <f>IFERROR(IF((COUNTIF(B2B!A623:K623,H625)&lt;0),"---",INDEX(B2B!A:K,MATCH('B2B Pin Table'!B627,B2B!A:A,0),3)),"---")</f>
        <v>C22</v>
      </c>
      <c r="F627" s="19" t="str">
        <f>IFERROR(IF((COUNTIF(B2B!A623:K623,L625)&lt;0),"---",INDEX(B2B!A:K,MATCH('B2B Pin Table'!B627,B2B!A:A,0),4)),"---")</f>
        <v>J3</v>
      </c>
      <c r="G627" s="19" t="str">
        <f>IFERROR(IF((COUNTIF(B2B!A623:K623,L625)&lt;0),"---",INDEX(B2B!A:K,MATCH('B2B Pin Table'!B627,B2B!A:A,0),5)),"---")</f>
        <v>C22</v>
      </c>
      <c r="H627" s="59" t="str">
        <f>IFERROR(IF(VLOOKUP($D627&amp;"-"&amp;$E627,IF($H$4="TEB0187_REV01",CALC_CONN_TEB0187_REV01!$F:$I),4,0)="--","---",IF($H$4="TEB0187_REV01",CALC_CONN_TEB0187_REV01!$G627&amp; " --&gt; " &amp;CALC_CONN_TEB0187_REV01!$I627&amp; " --&gt; ")),"---")</f>
        <v>---</v>
      </c>
      <c r="I627" s="19" t="str">
        <f>IFERROR(IF(VLOOKUP($D627&amp;"-"&amp;$E627,IF($H$4="TEB0187_REV01",CALC_CONN_TEB0187_REV01!$F:$H),3,0)="--",VLOOKUP($D627&amp;"-"&amp;$E627,IF($H$4="TEB0187_REV01",CALC_CONN_TEB0187_REV01!$F:$H),2,0),VLOOKUP($D627&amp;"-"&amp;$E627,IF($H$4="TEB0187_REV01",CALC_CONN_TEB0187_REV01!$F:$H),3,0)),"---")</f>
        <v>---</v>
      </c>
      <c r="J627" s="19" t="str">
        <f>IFERROR(VLOOKUP(I627,IF($H$4="TEB0187_REV01",RAW_c_TEB0187_REV01!$AE:$AM),9,0),"---")</f>
        <v>---</v>
      </c>
      <c r="K627" s="19" t="str">
        <f>IFERROR(VLOOKUP(D627&amp;"-"&amp;E627,IF($H$4="TEB0187_REV01",RAW_c_TEB0187_REV01!$AD:$AK,"???"),6,0),"---")</f>
        <v>---</v>
      </c>
      <c r="L627" s="19" t="str">
        <f>IFERROR(VLOOKUP(D627&amp;"-"&amp;E627,IF($H$4="TEB0187_REV01",RAW_c_TEB0187_REV01!$AD:$AL,"???"),9,0),"---")</f>
        <v>---</v>
      </c>
      <c r="M627" s="19" t="str">
        <f>IFERROR(IF(VLOOKUP($F627&amp;"-"&amp;$G627,IF($M$4="TEI0187_REV01",RAW_m_TEI0187_REV01!$F:$AU),43,0)="--","---",IF($M$4="TEI0187_REV01",RAW_m_TEI0187_REV01!$AT627&amp; " --&gt; " &amp;RAW_m_TEI0187_REV01!$AU627&amp; " --&gt; ")),"---")</f>
        <v>---</v>
      </c>
      <c r="N627" s="19" t="str">
        <f>IFERROR(VLOOKUP(F627&amp;"-"&amp;G627,IF($M$4="TEI0187_REV01",RAW_m_TEI0187_REV01!$AD:$AJ),7,0),"---")</f>
        <v>---</v>
      </c>
      <c r="O627" s="19" t="str">
        <f>IFERROR(VLOOKUP(N627,IF($M$4="TEI0187_REV01",RAW_m_TEI0187_REV01!$AJ:$AK),2,0),"---")</f>
        <v>---</v>
      </c>
      <c r="P627" s="19" t="str">
        <f>IFERROR(VLOOKUP(F627&amp;"-"&amp;G627,IF($M$4="TEI0187_REV01",RAW_m_TEI0187_REV01!$AD:$AG),3,0),"---")</f>
        <v>---</v>
      </c>
      <c r="Q627" s="19" t="str">
        <f>IFERROR(VLOOKUP(N627,IF($M$4="TEI0187_REV01",RAW_m_TEI0187_REV01!$AE:$AH),4,0),"---")</f>
        <v>---</v>
      </c>
      <c r="R627" s="19" t="str">
        <f>IFERROR(VLOOKUP(F627&amp;"-"&amp;G627,IF($M$4="TEI0187_REV01",RAW_m_TEI0187_REV01!$AD:$AG),4,0),"---")</f>
        <v>---</v>
      </c>
    </row>
    <row r="628" spans="2:18" x14ac:dyDescent="0.25">
      <c r="B628" s="78">
        <v>623</v>
      </c>
      <c r="C628" s="19" t="str">
        <f>IFERROR(INDEX(B2B!A:F,MATCH('B2B Pin Table'!B628,B2B!A:A,0),6),"---")</f>
        <v>GND</v>
      </c>
      <c r="D628" s="19" t="str">
        <f>IFERROR(IF((COUNTIF(B2B!A624:K624,H626)&lt;0),"---",INDEX(B2B!A:K,MATCH('B2B Pin Table'!B628,B2B!A:A,0),2)),"---")</f>
        <v>J3</v>
      </c>
      <c r="E628" s="19" t="str">
        <f>IFERROR(IF((COUNTIF(B2B!A624:K624,H626)&lt;0),"---",INDEX(B2B!A:K,MATCH('B2B Pin Table'!B628,B2B!A:A,0),3)),"---")</f>
        <v>C23</v>
      </c>
      <c r="F628" s="19" t="str">
        <f>IFERROR(IF((COUNTIF(B2B!A624:K624,L626)&lt;0),"---",INDEX(B2B!A:K,MATCH('B2B Pin Table'!B628,B2B!A:A,0),4)),"---")</f>
        <v>J3</v>
      </c>
      <c r="G628" s="19" t="str">
        <f>IFERROR(IF((COUNTIF(B2B!A624:K624,L626)&lt;0),"---",INDEX(B2B!A:K,MATCH('B2B Pin Table'!B628,B2B!A:A,0),5)),"---")</f>
        <v>C23</v>
      </c>
      <c r="H628" s="59" t="str">
        <f>IFERROR(IF(VLOOKUP($D628&amp;"-"&amp;$E628,IF($H$4="TEB0187_REV01",CALC_CONN_TEB0187_REV01!$F:$I),4,0)="--","---",IF($H$4="TEB0187_REV01",CALC_CONN_TEB0187_REV01!$G628&amp; " --&gt; " &amp;CALC_CONN_TEB0187_REV01!$I628&amp; " --&gt; ")),"---")</f>
        <v>---</v>
      </c>
      <c r="I628" s="19" t="str">
        <f>IFERROR(IF(VLOOKUP($D628&amp;"-"&amp;$E628,IF($H$4="TEB0187_REV01",CALC_CONN_TEB0187_REV01!$F:$H),3,0)="--",VLOOKUP($D628&amp;"-"&amp;$E628,IF($H$4="TEB0187_REV01",CALC_CONN_TEB0187_REV01!$F:$H),2,0),VLOOKUP($D628&amp;"-"&amp;$E628,IF($H$4="TEB0187_REV01",CALC_CONN_TEB0187_REV01!$F:$H),3,0)),"---")</f>
        <v>---</v>
      </c>
      <c r="J628" s="19" t="str">
        <f>IFERROR(VLOOKUP(I628,IF($H$4="TEB0187_REV01",RAW_c_TEB0187_REV01!$AE:$AM),9,0),"---")</f>
        <v>---</v>
      </c>
      <c r="K628" s="19" t="str">
        <f>IFERROR(VLOOKUP(D628&amp;"-"&amp;E628,IF($H$4="TEB0187_REV01",RAW_c_TEB0187_REV01!$AD:$AK,"???"),6,0),"---")</f>
        <v>---</v>
      </c>
      <c r="L628" s="19" t="str">
        <f>IFERROR(VLOOKUP(D628&amp;"-"&amp;E628,IF($H$4="TEB0187_REV01",RAW_c_TEB0187_REV01!$AD:$AL,"???"),9,0),"---")</f>
        <v>---</v>
      </c>
      <c r="M628" s="19" t="str">
        <f>IFERROR(IF(VLOOKUP($F628&amp;"-"&amp;$G628,IF($M$4="TEI0187_REV01",RAW_m_TEI0187_REV01!$F:$AU),43,0)="--","---",IF($M$4="TEI0187_REV01",RAW_m_TEI0187_REV01!$AT628&amp; " --&gt; " &amp;RAW_m_TEI0187_REV01!$AU628&amp; " --&gt; ")),"---")</f>
        <v>---</v>
      </c>
      <c r="N628" s="19" t="str">
        <f>IFERROR(VLOOKUP(F628&amp;"-"&amp;G628,IF($M$4="TEI0187_REV01",RAW_m_TEI0187_REV01!$AD:$AJ),7,0),"---")</f>
        <v>---</v>
      </c>
      <c r="O628" s="19" t="str">
        <f>IFERROR(VLOOKUP(N628,IF($M$4="TEI0187_REV01",RAW_m_TEI0187_REV01!$AJ:$AK),2,0),"---")</f>
        <v>---</v>
      </c>
      <c r="P628" s="19" t="str">
        <f>IFERROR(VLOOKUP(F628&amp;"-"&amp;G628,IF($M$4="TEI0187_REV01",RAW_m_TEI0187_REV01!$AD:$AG),3,0),"---")</f>
        <v>---</v>
      </c>
      <c r="Q628" s="19" t="str">
        <f>IFERROR(VLOOKUP(N628,IF($M$4="TEI0187_REV01",RAW_m_TEI0187_REV01!$AE:$AH),4,0),"---")</f>
        <v>---</v>
      </c>
      <c r="R628" s="19" t="str">
        <f>IFERROR(VLOOKUP(F628&amp;"-"&amp;G628,IF($M$4="TEI0187_REV01",RAW_m_TEI0187_REV01!$AD:$AG),4,0),"---")</f>
        <v>---</v>
      </c>
    </row>
    <row r="629" spans="2:18" x14ac:dyDescent="0.25">
      <c r="B629" s="78">
        <v>624</v>
      </c>
      <c r="C629" s="19" t="str">
        <f>IFERROR(INDEX(B2B!A:F,MATCH('B2B Pin Table'!B629,B2B!A:A,0),6),"---")</f>
        <v>GND</v>
      </c>
      <c r="D629" s="19" t="str">
        <f>IFERROR(IF((COUNTIF(B2B!A625:K625,H627)&lt;0),"---",INDEX(B2B!A:K,MATCH('B2B Pin Table'!B629,B2B!A:A,0),2)),"---")</f>
        <v>J3</v>
      </c>
      <c r="E629" s="19" t="str">
        <f>IFERROR(IF((COUNTIF(B2B!A625:K625,H627)&lt;0),"---",INDEX(B2B!A:K,MATCH('B2B Pin Table'!B629,B2B!A:A,0),3)),"---")</f>
        <v>C24</v>
      </c>
      <c r="F629" s="19" t="str">
        <f>IFERROR(IF((COUNTIF(B2B!A625:K625,L627)&lt;0),"---",INDEX(B2B!A:K,MATCH('B2B Pin Table'!B629,B2B!A:A,0),4)),"---")</f>
        <v>J3</v>
      </c>
      <c r="G629" s="19" t="str">
        <f>IFERROR(IF((COUNTIF(B2B!A625:K625,L627)&lt;0),"---",INDEX(B2B!A:K,MATCH('B2B Pin Table'!B629,B2B!A:A,0),5)),"---")</f>
        <v>C24</v>
      </c>
      <c r="H629" s="59" t="str">
        <f>IFERROR(IF(VLOOKUP($D629&amp;"-"&amp;$E629,IF($H$4="TEB0187_REV01",CALC_CONN_TEB0187_REV01!$F:$I),4,0)="--","---",IF($H$4="TEB0187_REV01",CALC_CONN_TEB0187_REV01!$G629&amp; " --&gt; " &amp;CALC_CONN_TEB0187_REV01!$I629&amp; " --&gt; ")),"---")</f>
        <v>---</v>
      </c>
      <c r="I629" s="19" t="str">
        <f>IFERROR(IF(VLOOKUP($D629&amp;"-"&amp;$E629,IF($H$4="TEB0187_REV01",CALC_CONN_TEB0187_REV01!$F:$H),3,0)="--",VLOOKUP($D629&amp;"-"&amp;$E629,IF($H$4="TEB0187_REV01",CALC_CONN_TEB0187_REV01!$F:$H),2,0),VLOOKUP($D629&amp;"-"&amp;$E629,IF($H$4="TEB0187_REV01",CALC_CONN_TEB0187_REV01!$F:$H),3,0)),"---")</f>
        <v>---</v>
      </c>
      <c r="J629" s="19" t="str">
        <f>IFERROR(VLOOKUP(I629,IF($H$4="TEB0187_REV01",RAW_c_TEB0187_REV01!$AE:$AM),9,0),"---")</f>
        <v>---</v>
      </c>
      <c r="K629" s="19" t="str">
        <f>IFERROR(VLOOKUP(D629&amp;"-"&amp;E629,IF($H$4="TEB0187_REV01",RAW_c_TEB0187_REV01!$AD:$AK,"???"),6,0),"---")</f>
        <v>---</v>
      </c>
      <c r="L629" s="19" t="str">
        <f>IFERROR(VLOOKUP(D629&amp;"-"&amp;E629,IF($H$4="TEB0187_REV01",RAW_c_TEB0187_REV01!$AD:$AL,"???"),9,0),"---")</f>
        <v>---</v>
      </c>
      <c r="M629" s="19" t="str">
        <f>IFERROR(IF(VLOOKUP($F629&amp;"-"&amp;$G629,IF($M$4="TEI0187_REV01",RAW_m_TEI0187_REV01!$F:$AU),43,0)="--","---",IF($M$4="TEI0187_REV01",RAW_m_TEI0187_REV01!$AT629&amp; " --&gt; " &amp;RAW_m_TEI0187_REV01!$AU629&amp; " --&gt; ")),"---")</f>
        <v>---</v>
      </c>
      <c r="N629" s="19" t="str">
        <f>IFERROR(VLOOKUP(F629&amp;"-"&amp;G629,IF($M$4="TEI0187_REV01",RAW_m_TEI0187_REV01!$AD:$AJ),7,0),"---")</f>
        <v>---</v>
      </c>
      <c r="O629" s="19" t="str">
        <f>IFERROR(VLOOKUP(N629,IF($M$4="TEI0187_REV01",RAW_m_TEI0187_REV01!$AJ:$AK),2,0),"---")</f>
        <v>---</v>
      </c>
      <c r="P629" s="19" t="str">
        <f>IFERROR(VLOOKUP(F629&amp;"-"&amp;G629,IF($M$4="TEI0187_REV01",RAW_m_TEI0187_REV01!$AD:$AG),3,0),"---")</f>
        <v>---</v>
      </c>
      <c r="Q629" s="19" t="str">
        <f>IFERROR(VLOOKUP(N629,IF($M$4="TEI0187_REV01",RAW_m_TEI0187_REV01!$AE:$AH),4,0),"---")</f>
        <v>---</v>
      </c>
      <c r="R629" s="19" t="str">
        <f>IFERROR(VLOOKUP(F629&amp;"-"&amp;G629,IF($M$4="TEI0187_REV01",RAW_m_TEI0187_REV01!$AD:$AG),4,0),"---")</f>
        <v>---</v>
      </c>
    </row>
    <row r="630" spans="2:18" x14ac:dyDescent="0.25">
      <c r="B630" s="78">
        <v>625</v>
      </c>
      <c r="C630" s="19" t="str">
        <f>IFERROR(INDEX(B2B!A:F,MATCH('B2B Pin Table'!B630,B2B!A:A,0),6),"---")</f>
        <v>MGT-PL</v>
      </c>
      <c r="D630" s="19" t="str">
        <f>IFERROR(IF((COUNTIF(B2B!A626:K626,H628)&lt;0),"---",INDEX(B2B!A:K,MATCH('B2B Pin Table'!B630,B2B!A:A,0),2)),"---")</f>
        <v>J3</v>
      </c>
      <c r="E630" s="19" t="str">
        <f>IFERROR(IF((COUNTIF(B2B!A626:K626,H628)&lt;0),"---",INDEX(B2B!A:K,MATCH('B2B Pin Table'!B630,B2B!A:A,0),3)),"---")</f>
        <v>C25</v>
      </c>
      <c r="F630" s="19" t="str">
        <f>IFERROR(IF((COUNTIF(B2B!A626:K626,L628)&lt;0),"---",INDEX(B2B!A:K,MATCH('B2B Pin Table'!B630,B2B!A:A,0),4)),"---")</f>
        <v>J3</v>
      </c>
      <c r="G630" s="19" t="str">
        <f>IFERROR(IF((COUNTIF(B2B!A626:K626,L628)&lt;0),"---",INDEX(B2B!A:K,MATCH('B2B Pin Table'!B630,B2B!A:A,0),5)),"---")</f>
        <v>C25</v>
      </c>
      <c r="H630" s="59" t="str">
        <f>IFERROR(IF(VLOOKUP($D630&amp;"-"&amp;$E630,IF($H$4="TEB0187_REV01",CALC_CONN_TEB0187_REV01!$F:$I),4,0)="--","---",IF($H$4="TEB0187_REV01",CALC_CONN_TEB0187_REV01!$G630&amp; " --&gt; " &amp;CALC_CONN_TEB0187_REV01!$I630&amp; " --&gt; ")),"---")</f>
        <v>---</v>
      </c>
      <c r="I630" s="19" t="str">
        <f>IFERROR(IF(VLOOKUP($D630&amp;"-"&amp;$E630,IF($H$4="TEB0187_REV01",CALC_CONN_TEB0187_REV01!$F:$H),3,0)="--",VLOOKUP($D630&amp;"-"&amp;$E630,IF($H$4="TEB0187_REV01",CALC_CONN_TEB0187_REV01!$F:$H),2,0),VLOOKUP($D630&amp;"-"&amp;$E630,IF($H$4="TEB0187_REV01",CALC_CONN_TEB0187_REV01!$F:$H),3,0)),"---")</f>
        <v>---</v>
      </c>
      <c r="J630" s="19" t="str">
        <f>IFERROR(VLOOKUP(I630,IF($H$4="TEB0187_REV01",RAW_c_TEB0187_REV01!$AE:$AM),9,0),"---")</f>
        <v>---</v>
      </c>
      <c r="K630" s="19" t="str">
        <f>IFERROR(VLOOKUP(D630&amp;"-"&amp;E630,IF($H$4="TEB0187_REV01",RAW_c_TEB0187_REV01!$AD:$AK,"???"),6,0),"---")</f>
        <v>---</v>
      </c>
      <c r="L630" s="19" t="str">
        <f>IFERROR(VLOOKUP(D630&amp;"-"&amp;E630,IF($H$4="TEB0187_REV01",RAW_c_TEB0187_REV01!$AD:$AL,"???"),9,0),"---")</f>
        <v>---</v>
      </c>
      <c r="M630" s="19" t="str">
        <f>IFERROR(IF(VLOOKUP($F630&amp;"-"&amp;$G630,IF($M$4="TEI0187_REV01",RAW_m_TEI0187_REV01!$F:$AU),43,0)="--","---",IF($M$4="TEI0187_REV01",RAW_m_TEI0187_REV01!$AT630&amp; " --&gt; " &amp;RAW_m_TEI0187_REV01!$AU630&amp; " --&gt; ")),"---")</f>
        <v>---</v>
      </c>
      <c r="N630" s="19" t="str">
        <f>IFERROR(VLOOKUP(F630&amp;"-"&amp;G630,IF($M$4="TEI0187_REV01",RAW_m_TEI0187_REV01!$AD:$AJ),7,0),"---")</f>
        <v>---</v>
      </c>
      <c r="O630" s="19" t="str">
        <f>IFERROR(VLOOKUP(N630,IF($M$4="TEI0187_REV01",RAW_m_TEI0187_REV01!$AJ:$AK),2,0),"---")</f>
        <v>---</v>
      </c>
      <c r="P630" s="19" t="str">
        <f>IFERROR(VLOOKUP(F630&amp;"-"&amp;G630,IF($M$4="TEI0187_REV01",RAW_m_TEI0187_REV01!$AD:$AG),3,0),"---")</f>
        <v>---</v>
      </c>
      <c r="Q630" s="19" t="str">
        <f>IFERROR(VLOOKUP(N630,IF($M$4="TEI0187_REV01",RAW_m_TEI0187_REV01!$AE:$AH),4,0),"---")</f>
        <v>---</v>
      </c>
      <c r="R630" s="19" t="str">
        <f>IFERROR(VLOOKUP(F630&amp;"-"&amp;G630,IF($M$4="TEI0187_REV01",RAW_m_TEI0187_REV01!$AD:$AG),4,0),"---")</f>
        <v>---</v>
      </c>
    </row>
    <row r="631" spans="2:18" x14ac:dyDescent="0.25">
      <c r="B631" s="78">
        <v>626</v>
      </c>
      <c r="C631" s="19" t="str">
        <f>IFERROR(INDEX(B2B!A:F,MATCH('B2B Pin Table'!B631,B2B!A:A,0),6),"---")</f>
        <v>MGT-PL</v>
      </c>
      <c r="D631" s="19" t="str">
        <f>IFERROR(IF((COUNTIF(B2B!A627:K627,H629)&lt;0),"---",INDEX(B2B!A:K,MATCH('B2B Pin Table'!B631,B2B!A:A,0),2)),"---")</f>
        <v>J3</v>
      </c>
      <c r="E631" s="19" t="str">
        <f>IFERROR(IF((COUNTIF(B2B!A627:K627,H629)&lt;0),"---",INDEX(B2B!A:K,MATCH('B2B Pin Table'!B631,B2B!A:A,0),3)),"---")</f>
        <v>C26</v>
      </c>
      <c r="F631" s="19" t="str">
        <f>IFERROR(IF((COUNTIF(B2B!A627:K627,L629)&lt;0),"---",INDEX(B2B!A:K,MATCH('B2B Pin Table'!B631,B2B!A:A,0),4)),"---")</f>
        <v>J3</v>
      </c>
      <c r="G631" s="19" t="str">
        <f>IFERROR(IF((COUNTIF(B2B!A627:K627,L629)&lt;0),"---",INDEX(B2B!A:K,MATCH('B2B Pin Table'!B631,B2B!A:A,0),5)),"---")</f>
        <v>C26</v>
      </c>
      <c r="H631" s="59" t="str">
        <f>IFERROR(IF(VLOOKUP($D631&amp;"-"&amp;$E631,IF($H$4="TEB0187_REV01",CALC_CONN_TEB0187_REV01!$F:$I),4,0)="--","---",IF($H$4="TEB0187_REV01",CALC_CONN_TEB0187_REV01!$G631&amp; " --&gt; " &amp;CALC_CONN_TEB0187_REV01!$I631&amp; " --&gt; ")),"---")</f>
        <v>---</v>
      </c>
      <c r="I631" s="19" t="str">
        <f>IFERROR(IF(VLOOKUP($D631&amp;"-"&amp;$E631,IF($H$4="TEB0187_REV01",CALC_CONN_TEB0187_REV01!$F:$H),3,0)="--",VLOOKUP($D631&amp;"-"&amp;$E631,IF($H$4="TEB0187_REV01",CALC_CONN_TEB0187_REV01!$F:$H),2,0),VLOOKUP($D631&amp;"-"&amp;$E631,IF($H$4="TEB0187_REV01",CALC_CONN_TEB0187_REV01!$F:$H),3,0)),"---")</f>
        <v>---</v>
      </c>
      <c r="J631" s="19" t="str">
        <f>IFERROR(VLOOKUP(I631,IF($H$4="TEB0187_REV01",RAW_c_TEB0187_REV01!$AE:$AM),9,0),"---")</f>
        <v>---</v>
      </c>
      <c r="K631" s="19" t="str">
        <f>IFERROR(VLOOKUP(D631&amp;"-"&amp;E631,IF($H$4="TEB0187_REV01",RAW_c_TEB0187_REV01!$AD:$AK,"???"),6,0),"---")</f>
        <v>---</v>
      </c>
      <c r="L631" s="19" t="str">
        <f>IFERROR(VLOOKUP(D631&amp;"-"&amp;E631,IF($H$4="TEB0187_REV01",RAW_c_TEB0187_REV01!$AD:$AL,"???"),9,0),"---")</f>
        <v>---</v>
      </c>
      <c r="M631" s="19" t="str">
        <f>IFERROR(IF(VLOOKUP($F631&amp;"-"&amp;$G631,IF($M$4="TEI0187_REV01",RAW_m_TEI0187_REV01!$F:$AU),43,0)="--","---",IF($M$4="TEI0187_REV01",RAW_m_TEI0187_REV01!$AT631&amp; " --&gt; " &amp;RAW_m_TEI0187_REV01!$AU631&amp; " --&gt; ")),"---")</f>
        <v>---</v>
      </c>
      <c r="N631" s="19" t="str">
        <f>IFERROR(VLOOKUP(F631&amp;"-"&amp;G631,IF($M$4="TEI0187_REV01",RAW_m_TEI0187_REV01!$AD:$AJ),7,0),"---")</f>
        <v>---</v>
      </c>
      <c r="O631" s="19" t="str">
        <f>IFERROR(VLOOKUP(N631,IF($M$4="TEI0187_REV01",RAW_m_TEI0187_REV01!$AJ:$AK),2,0),"---")</f>
        <v>---</v>
      </c>
      <c r="P631" s="19" t="str">
        <f>IFERROR(VLOOKUP(F631&amp;"-"&amp;G631,IF($M$4="TEI0187_REV01",RAW_m_TEI0187_REV01!$AD:$AG),3,0),"---")</f>
        <v>---</v>
      </c>
      <c r="Q631" s="19" t="str">
        <f>IFERROR(VLOOKUP(N631,IF($M$4="TEI0187_REV01",RAW_m_TEI0187_REV01!$AE:$AH),4,0),"---")</f>
        <v>---</v>
      </c>
      <c r="R631" s="19" t="str">
        <f>IFERROR(VLOOKUP(F631&amp;"-"&amp;G631,IF($M$4="TEI0187_REV01",RAW_m_TEI0187_REV01!$AD:$AG),4,0),"---")</f>
        <v>---</v>
      </c>
    </row>
    <row r="632" spans="2:18" x14ac:dyDescent="0.25">
      <c r="B632" s="78">
        <v>627</v>
      </c>
      <c r="C632" s="19" t="str">
        <f>IFERROR(INDEX(B2B!A:F,MATCH('B2B Pin Table'!B632,B2B!A:A,0),6),"---")</f>
        <v>GND</v>
      </c>
      <c r="D632" s="19" t="str">
        <f>IFERROR(IF((COUNTIF(B2B!A628:K628,H630)&lt;0),"---",INDEX(B2B!A:K,MATCH('B2B Pin Table'!B632,B2B!A:A,0),2)),"---")</f>
        <v>J3</v>
      </c>
      <c r="E632" s="19" t="str">
        <f>IFERROR(IF((COUNTIF(B2B!A628:K628,H630)&lt;0),"---",INDEX(B2B!A:K,MATCH('B2B Pin Table'!B632,B2B!A:A,0),3)),"---")</f>
        <v>C27</v>
      </c>
      <c r="F632" s="19" t="str">
        <f>IFERROR(IF((COUNTIF(B2B!A628:K628,L630)&lt;0),"---",INDEX(B2B!A:K,MATCH('B2B Pin Table'!B632,B2B!A:A,0),4)),"---")</f>
        <v>J3</v>
      </c>
      <c r="G632" s="19" t="str">
        <f>IFERROR(IF((COUNTIF(B2B!A628:K628,L630)&lt;0),"---",INDEX(B2B!A:K,MATCH('B2B Pin Table'!B632,B2B!A:A,0),5)),"---")</f>
        <v>C27</v>
      </c>
      <c r="H632" s="59" t="str">
        <f>IFERROR(IF(VLOOKUP($D632&amp;"-"&amp;$E632,IF($H$4="TEB0187_REV01",CALC_CONN_TEB0187_REV01!$F:$I),4,0)="--","---",IF($H$4="TEB0187_REV01",CALC_CONN_TEB0187_REV01!$G632&amp; " --&gt; " &amp;CALC_CONN_TEB0187_REV01!$I632&amp; " --&gt; ")),"---")</f>
        <v>---</v>
      </c>
      <c r="I632" s="19" t="str">
        <f>IFERROR(IF(VLOOKUP($D632&amp;"-"&amp;$E632,IF($H$4="TEB0187_REV01",CALC_CONN_TEB0187_REV01!$F:$H),3,0)="--",VLOOKUP($D632&amp;"-"&amp;$E632,IF($H$4="TEB0187_REV01",CALC_CONN_TEB0187_REV01!$F:$H),2,0),VLOOKUP($D632&amp;"-"&amp;$E632,IF($H$4="TEB0187_REV01",CALC_CONN_TEB0187_REV01!$F:$H),3,0)),"---")</f>
        <v>---</v>
      </c>
      <c r="J632" s="19" t="str">
        <f>IFERROR(VLOOKUP(I632,IF($H$4="TEB0187_REV01",RAW_c_TEB0187_REV01!$AE:$AM),9,0),"---")</f>
        <v>---</v>
      </c>
      <c r="K632" s="19" t="str">
        <f>IFERROR(VLOOKUP(D632&amp;"-"&amp;E632,IF($H$4="TEB0187_REV01",RAW_c_TEB0187_REV01!$AD:$AK,"???"),6,0),"---")</f>
        <v>---</v>
      </c>
      <c r="L632" s="19" t="str">
        <f>IFERROR(VLOOKUP(D632&amp;"-"&amp;E632,IF($H$4="TEB0187_REV01",RAW_c_TEB0187_REV01!$AD:$AL,"???"),9,0),"---")</f>
        <v>---</v>
      </c>
      <c r="M632" s="19" t="str">
        <f>IFERROR(IF(VLOOKUP($F632&amp;"-"&amp;$G632,IF($M$4="TEI0187_REV01",RAW_m_TEI0187_REV01!$F:$AU),43,0)="--","---",IF($M$4="TEI0187_REV01",RAW_m_TEI0187_REV01!$AT632&amp; " --&gt; " &amp;RAW_m_TEI0187_REV01!$AU632&amp; " --&gt; ")),"---")</f>
        <v>---</v>
      </c>
      <c r="N632" s="19" t="str">
        <f>IFERROR(VLOOKUP(F632&amp;"-"&amp;G632,IF($M$4="TEI0187_REV01",RAW_m_TEI0187_REV01!$AD:$AJ),7,0),"---")</f>
        <v>---</v>
      </c>
      <c r="O632" s="19" t="str">
        <f>IFERROR(VLOOKUP(N632,IF($M$4="TEI0187_REV01",RAW_m_TEI0187_REV01!$AJ:$AK),2,0),"---")</f>
        <v>---</v>
      </c>
      <c r="P632" s="19" t="str">
        <f>IFERROR(VLOOKUP(F632&amp;"-"&amp;G632,IF($M$4="TEI0187_REV01",RAW_m_TEI0187_REV01!$AD:$AG),3,0),"---")</f>
        <v>---</v>
      </c>
      <c r="Q632" s="19" t="str">
        <f>IFERROR(VLOOKUP(N632,IF($M$4="TEI0187_REV01",RAW_m_TEI0187_REV01!$AE:$AH),4,0),"---")</f>
        <v>---</v>
      </c>
      <c r="R632" s="19" t="str">
        <f>IFERROR(VLOOKUP(F632&amp;"-"&amp;G632,IF($M$4="TEI0187_REV01",RAW_m_TEI0187_REV01!$AD:$AG),4,0),"---")</f>
        <v>---</v>
      </c>
    </row>
    <row r="633" spans="2:18" x14ac:dyDescent="0.25">
      <c r="B633" s="78">
        <v>628</v>
      </c>
      <c r="C633" s="19" t="str">
        <f>IFERROR(INDEX(B2B!A:F,MATCH('B2B Pin Table'!B633,B2B!A:A,0),6),"---")</f>
        <v>GND</v>
      </c>
      <c r="D633" s="19" t="str">
        <f>IFERROR(IF((COUNTIF(B2B!A629:K629,H631)&lt;0),"---",INDEX(B2B!A:K,MATCH('B2B Pin Table'!B633,B2B!A:A,0),2)),"---")</f>
        <v>J3</v>
      </c>
      <c r="E633" s="19" t="str">
        <f>IFERROR(IF((COUNTIF(B2B!A629:K629,H631)&lt;0),"---",INDEX(B2B!A:K,MATCH('B2B Pin Table'!B633,B2B!A:A,0),3)),"---")</f>
        <v>C28</v>
      </c>
      <c r="F633" s="19" t="str">
        <f>IFERROR(IF((COUNTIF(B2B!A629:K629,L631)&lt;0),"---",INDEX(B2B!A:K,MATCH('B2B Pin Table'!B633,B2B!A:A,0),4)),"---")</f>
        <v>J3</v>
      </c>
      <c r="G633" s="19" t="str">
        <f>IFERROR(IF((COUNTIF(B2B!A629:K629,L631)&lt;0),"---",INDEX(B2B!A:K,MATCH('B2B Pin Table'!B633,B2B!A:A,0),5)),"---")</f>
        <v>C28</v>
      </c>
      <c r="H633" s="59" t="str">
        <f>IFERROR(IF(VLOOKUP($D633&amp;"-"&amp;$E633,IF($H$4="TEB0187_REV01",CALC_CONN_TEB0187_REV01!$F:$I),4,0)="--","---",IF($H$4="TEB0187_REV01",CALC_CONN_TEB0187_REV01!$G633&amp; " --&gt; " &amp;CALC_CONN_TEB0187_REV01!$I633&amp; " --&gt; ")),"---")</f>
        <v>---</v>
      </c>
      <c r="I633" s="19" t="str">
        <f>IFERROR(IF(VLOOKUP($D633&amp;"-"&amp;$E633,IF($H$4="TEB0187_REV01",CALC_CONN_TEB0187_REV01!$F:$H),3,0)="--",VLOOKUP($D633&amp;"-"&amp;$E633,IF($H$4="TEB0187_REV01",CALC_CONN_TEB0187_REV01!$F:$H),2,0),VLOOKUP($D633&amp;"-"&amp;$E633,IF($H$4="TEB0187_REV01",CALC_CONN_TEB0187_REV01!$F:$H),3,0)),"---")</f>
        <v>---</v>
      </c>
      <c r="J633" s="19" t="str">
        <f>IFERROR(VLOOKUP(I633,IF($H$4="TEB0187_REV01",RAW_c_TEB0187_REV01!$AE:$AM),9,0),"---")</f>
        <v>---</v>
      </c>
      <c r="K633" s="19" t="str">
        <f>IFERROR(VLOOKUP(D633&amp;"-"&amp;E633,IF($H$4="TEB0187_REV01",RAW_c_TEB0187_REV01!$AD:$AK,"???"),6,0),"---")</f>
        <v>---</v>
      </c>
      <c r="L633" s="19" t="str">
        <f>IFERROR(VLOOKUP(D633&amp;"-"&amp;E633,IF($H$4="TEB0187_REV01",RAW_c_TEB0187_REV01!$AD:$AL,"???"),9,0),"---")</f>
        <v>---</v>
      </c>
      <c r="M633" s="19" t="str">
        <f>IFERROR(IF(VLOOKUP($F633&amp;"-"&amp;$G633,IF($M$4="TEI0187_REV01",RAW_m_TEI0187_REV01!$F:$AU),43,0)="--","---",IF($M$4="TEI0187_REV01",RAW_m_TEI0187_REV01!$AT633&amp; " --&gt; " &amp;RAW_m_TEI0187_REV01!$AU633&amp; " --&gt; ")),"---")</f>
        <v>---</v>
      </c>
      <c r="N633" s="19" t="str">
        <f>IFERROR(VLOOKUP(F633&amp;"-"&amp;G633,IF($M$4="TEI0187_REV01",RAW_m_TEI0187_REV01!$AD:$AJ),7,0),"---")</f>
        <v>---</v>
      </c>
      <c r="O633" s="19" t="str">
        <f>IFERROR(VLOOKUP(N633,IF($M$4="TEI0187_REV01",RAW_m_TEI0187_REV01!$AJ:$AK),2,0),"---")</f>
        <v>---</v>
      </c>
      <c r="P633" s="19" t="str">
        <f>IFERROR(VLOOKUP(F633&amp;"-"&amp;G633,IF($M$4="TEI0187_REV01",RAW_m_TEI0187_REV01!$AD:$AG),3,0),"---")</f>
        <v>---</v>
      </c>
      <c r="Q633" s="19" t="str">
        <f>IFERROR(VLOOKUP(N633,IF($M$4="TEI0187_REV01",RAW_m_TEI0187_REV01!$AE:$AH),4,0),"---")</f>
        <v>---</v>
      </c>
      <c r="R633" s="19" t="str">
        <f>IFERROR(VLOOKUP(F633&amp;"-"&amp;G633,IF($M$4="TEI0187_REV01",RAW_m_TEI0187_REV01!$AD:$AG),4,0),"---")</f>
        <v>---</v>
      </c>
    </row>
    <row r="634" spans="2:18" x14ac:dyDescent="0.25">
      <c r="B634" s="78">
        <v>629</v>
      </c>
      <c r="C634" s="19" t="str">
        <f>IFERROR(INDEX(B2B!A:F,MATCH('B2B Pin Table'!B634,B2B!A:A,0),6),"---")</f>
        <v>MIO</v>
      </c>
      <c r="D634" s="19" t="str">
        <f>IFERROR(IF((COUNTIF(B2B!A630:K630,H632)&lt;0),"---",INDEX(B2B!A:K,MATCH('B2B Pin Table'!B634,B2B!A:A,0),2)),"---")</f>
        <v>J3</v>
      </c>
      <c r="E634" s="19" t="str">
        <f>IFERROR(IF((COUNTIF(B2B!A630:K630,H632)&lt;0),"---",INDEX(B2B!A:K,MATCH('B2B Pin Table'!B634,B2B!A:A,0),3)),"---")</f>
        <v>C29</v>
      </c>
      <c r="F634" s="19" t="str">
        <f>IFERROR(IF((COUNTIF(B2B!A630:K630,L632)&lt;0),"---",INDEX(B2B!A:K,MATCH('B2B Pin Table'!B634,B2B!A:A,0),4)),"---")</f>
        <v>J3</v>
      </c>
      <c r="G634" s="19" t="str">
        <f>IFERROR(IF((COUNTIF(B2B!A630:K630,L632)&lt;0),"---",INDEX(B2B!A:K,MATCH('B2B Pin Table'!B634,B2B!A:A,0),5)),"---")</f>
        <v>C29</v>
      </c>
      <c r="H634" s="59" t="str">
        <f>IFERROR(IF(VLOOKUP($D634&amp;"-"&amp;$E634,IF($H$4="TEB0187_REV01",CALC_CONN_TEB0187_REV01!$F:$I),4,0)="--","---",IF($H$4="TEB0187_REV01",CALC_CONN_TEB0187_REV01!$G634&amp; " --&gt; " &amp;CALC_CONN_TEB0187_REV01!$I634&amp; " --&gt; ")),"---")</f>
        <v>---</v>
      </c>
      <c r="I634" s="19" t="str">
        <f>IFERROR(IF(VLOOKUP($D634&amp;"-"&amp;$E634,IF($H$4="TEB0187_REV01",CALC_CONN_TEB0187_REV01!$F:$H),3,0)="--",VLOOKUP($D634&amp;"-"&amp;$E634,IF($H$4="TEB0187_REV01",CALC_CONN_TEB0187_REV01!$F:$H),2,0),VLOOKUP($D634&amp;"-"&amp;$E634,IF($H$4="TEB0187_REV01",CALC_CONN_TEB0187_REV01!$F:$H),3,0)),"---")</f>
        <v>---</v>
      </c>
      <c r="J634" s="19" t="str">
        <f>IFERROR(VLOOKUP(I634,IF($H$4="TEB0187_REV01",RAW_c_TEB0187_REV01!$AE:$AM),9,0),"---")</f>
        <v>---</v>
      </c>
      <c r="K634" s="19" t="str">
        <f>IFERROR(VLOOKUP(D634&amp;"-"&amp;E634,IF($H$4="TEB0187_REV01",RAW_c_TEB0187_REV01!$AD:$AK,"???"),6,0),"---")</f>
        <v>---</v>
      </c>
      <c r="L634" s="19" t="str">
        <f>IFERROR(VLOOKUP(D634&amp;"-"&amp;E634,IF($H$4="TEB0187_REV01",RAW_c_TEB0187_REV01!$AD:$AL,"???"),9,0),"---")</f>
        <v>---</v>
      </c>
      <c r="M634" s="19" t="str">
        <f>IFERROR(IF(VLOOKUP($F634&amp;"-"&amp;$G634,IF($M$4="TEI0187_REV01",RAW_m_TEI0187_REV01!$F:$AU),43,0)="--","---",IF($M$4="TEI0187_REV01",RAW_m_TEI0187_REV01!$AT634&amp; " --&gt; " &amp;RAW_m_TEI0187_REV01!$AU634&amp; " --&gt; ")),"---")</f>
        <v>---</v>
      </c>
      <c r="N634" s="19" t="str">
        <f>IFERROR(VLOOKUP(F634&amp;"-"&amp;G634,IF($M$4="TEI0187_REV01",RAW_m_TEI0187_REV01!$AD:$AJ),7,0),"---")</f>
        <v>---</v>
      </c>
      <c r="O634" s="19" t="str">
        <f>IFERROR(VLOOKUP(N634,IF($M$4="TEI0187_REV01",RAW_m_TEI0187_REV01!$AJ:$AK),2,0),"---")</f>
        <v>---</v>
      </c>
      <c r="P634" s="19" t="str">
        <f>IFERROR(VLOOKUP(F634&amp;"-"&amp;G634,IF($M$4="TEI0187_REV01",RAW_m_TEI0187_REV01!$AD:$AG),3,0),"---")</f>
        <v>---</v>
      </c>
      <c r="Q634" s="19" t="str">
        <f>IFERROR(VLOOKUP(N634,IF($M$4="TEI0187_REV01",RAW_m_TEI0187_REV01!$AE:$AH),4,0),"---")</f>
        <v>---</v>
      </c>
      <c r="R634" s="19" t="str">
        <f>IFERROR(VLOOKUP(F634&amp;"-"&amp;G634,IF($M$4="TEI0187_REV01",RAW_m_TEI0187_REV01!$AD:$AG),4,0),"---")</f>
        <v>---</v>
      </c>
    </row>
    <row r="635" spans="2:18" x14ac:dyDescent="0.25">
      <c r="B635" s="78">
        <v>630</v>
      </c>
      <c r="C635" s="19" t="str">
        <f>IFERROR(INDEX(B2B!A:F,MATCH('B2B Pin Table'!B635,B2B!A:A,0),6),"---")</f>
        <v>MIO</v>
      </c>
      <c r="D635" s="19" t="str">
        <f>IFERROR(IF((COUNTIF(B2B!A631:K631,H633)&lt;0),"---",INDEX(B2B!A:K,MATCH('B2B Pin Table'!B635,B2B!A:A,0),2)),"---")</f>
        <v>J3</v>
      </c>
      <c r="E635" s="19" t="str">
        <f>IFERROR(IF((COUNTIF(B2B!A631:K631,H633)&lt;0),"---",INDEX(B2B!A:K,MATCH('B2B Pin Table'!B635,B2B!A:A,0),3)),"---")</f>
        <v>C30</v>
      </c>
      <c r="F635" s="19" t="str">
        <f>IFERROR(IF((COUNTIF(B2B!A631:K631,L633)&lt;0),"---",INDEX(B2B!A:K,MATCH('B2B Pin Table'!B635,B2B!A:A,0),4)),"---")</f>
        <v>J3</v>
      </c>
      <c r="G635" s="19" t="str">
        <f>IFERROR(IF((COUNTIF(B2B!A631:K631,L633)&lt;0),"---",INDEX(B2B!A:K,MATCH('B2B Pin Table'!B635,B2B!A:A,0),5)),"---")</f>
        <v>C30</v>
      </c>
      <c r="H635" s="59" t="str">
        <f>IFERROR(IF(VLOOKUP($D635&amp;"-"&amp;$E635,IF($H$4="TEB0187_REV01",CALC_CONN_TEB0187_REV01!$F:$I),4,0)="--","---",IF($H$4="TEB0187_REV01",CALC_CONN_TEB0187_REV01!$G635&amp; " --&gt; " &amp;CALC_CONN_TEB0187_REV01!$I635&amp; " --&gt; ")),"---")</f>
        <v>---</v>
      </c>
      <c r="I635" s="19" t="str">
        <f>IFERROR(IF(VLOOKUP($D635&amp;"-"&amp;$E635,IF($H$4="TEB0187_REV01",CALC_CONN_TEB0187_REV01!$F:$H),3,0)="--",VLOOKUP($D635&amp;"-"&amp;$E635,IF($H$4="TEB0187_REV01",CALC_CONN_TEB0187_REV01!$F:$H),2,0),VLOOKUP($D635&amp;"-"&amp;$E635,IF($H$4="TEB0187_REV01",CALC_CONN_TEB0187_REV01!$F:$H),3,0)),"---")</f>
        <v>---</v>
      </c>
      <c r="J635" s="19" t="str">
        <f>IFERROR(VLOOKUP(I635,IF($H$4="TEB0187_REV01",RAW_c_TEB0187_REV01!$AE:$AM),9,0),"---")</f>
        <v>---</v>
      </c>
      <c r="K635" s="19" t="str">
        <f>IFERROR(VLOOKUP(D635&amp;"-"&amp;E635,IF($H$4="TEB0187_REV01",RAW_c_TEB0187_REV01!$AD:$AK,"???"),6,0),"---")</f>
        <v>---</v>
      </c>
      <c r="L635" s="19" t="str">
        <f>IFERROR(VLOOKUP(D635&amp;"-"&amp;E635,IF($H$4="TEB0187_REV01",RAW_c_TEB0187_REV01!$AD:$AL,"???"),9,0),"---")</f>
        <v>---</v>
      </c>
      <c r="M635" s="19" t="str">
        <f>IFERROR(IF(VLOOKUP($F635&amp;"-"&amp;$G635,IF($M$4="TEI0187_REV01",RAW_m_TEI0187_REV01!$F:$AU),43,0)="--","---",IF($M$4="TEI0187_REV01",RAW_m_TEI0187_REV01!$AT635&amp; " --&gt; " &amp;RAW_m_TEI0187_REV01!$AU635&amp; " --&gt; ")),"---")</f>
        <v>---</v>
      </c>
      <c r="N635" s="19" t="str">
        <f>IFERROR(VLOOKUP(F635&amp;"-"&amp;G635,IF($M$4="TEI0187_REV01",RAW_m_TEI0187_REV01!$AD:$AJ),7,0),"---")</f>
        <v>---</v>
      </c>
      <c r="O635" s="19" t="str">
        <f>IFERROR(VLOOKUP(N635,IF($M$4="TEI0187_REV01",RAW_m_TEI0187_REV01!$AJ:$AK),2,0),"---")</f>
        <v>---</v>
      </c>
      <c r="P635" s="19" t="str">
        <f>IFERROR(VLOOKUP(F635&amp;"-"&amp;G635,IF($M$4="TEI0187_REV01",RAW_m_TEI0187_REV01!$AD:$AG),3,0),"---")</f>
        <v>---</v>
      </c>
      <c r="Q635" s="19" t="str">
        <f>IFERROR(VLOOKUP(N635,IF($M$4="TEI0187_REV01",RAW_m_TEI0187_REV01!$AE:$AH),4,0),"---")</f>
        <v>---</v>
      </c>
      <c r="R635" s="19" t="str">
        <f>IFERROR(VLOOKUP(F635&amp;"-"&amp;G635,IF($M$4="TEI0187_REV01",RAW_m_TEI0187_REV01!$AD:$AG),4,0),"---")</f>
        <v>---</v>
      </c>
    </row>
    <row r="636" spans="2:18" x14ac:dyDescent="0.25">
      <c r="B636" s="78">
        <v>631</v>
      </c>
      <c r="C636" s="19" t="str">
        <f>IFERROR(INDEX(B2B!A:F,MATCH('B2B Pin Table'!B636,B2B!A:A,0),6),"---")</f>
        <v>MIO</v>
      </c>
      <c r="D636" s="19" t="str">
        <f>IFERROR(IF((COUNTIF(B2B!A632:K632,H634)&lt;0),"---",INDEX(B2B!A:K,MATCH('B2B Pin Table'!B636,B2B!A:A,0),2)),"---")</f>
        <v>J3</v>
      </c>
      <c r="E636" s="19" t="str">
        <f>IFERROR(IF((COUNTIF(B2B!A632:K632,H634)&lt;0),"---",INDEX(B2B!A:K,MATCH('B2B Pin Table'!B636,B2B!A:A,0),3)),"---")</f>
        <v>C31</v>
      </c>
      <c r="F636" s="19" t="str">
        <f>IFERROR(IF((COUNTIF(B2B!A632:K632,L634)&lt;0),"---",INDEX(B2B!A:K,MATCH('B2B Pin Table'!B636,B2B!A:A,0),4)),"---")</f>
        <v>J3</v>
      </c>
      <c r="G636" s="19" t="str">
        <f>IFERROR(IF((COUNTIF(B2B!A632:K632,L634)&lt;0),"---",INDEX(B2B!A:K,MATCH('B2B Pin Table'!B636,B2B!A:A,0),5)),"---")</f>
        <v>C31</v>
      </c>
      <c r="H636" s="59" t="str">
        <f>IFERROR(IF(VLOOKUP($D636&amp;"-"&amp;$E636,IF($H$4="TEB0187_REV01",CALC_CONN_TEB0187_REV01!$F:$I),4,0)="--","---",IF($H$4="TEB0187_REV01",CALC_CONN_TEB0187_REV01!$G636&amp; " --&gt; " &amp;CALC_CONN_TEB0187_REV01!$I636&amp; " --&gt; ")),"---")</f>
        <v>---</v>
      </c>
      <c r="I636" s="19" t="str">
        <f>IFERROR(IF(VLOOKUP($D636&amp;"-"&amp;$E636,IF($H$4="TEB0187_REV01",CALC_CONN_TEB0187_REV01!$F:$H),3,0)="--",VLOOKUP($D636&amp;"-"&amp;$E636,IF($H$4="TEB0187_REV01",CALC_CONN_TEB0187_REV01!$F:$H),2,0),VLOOKUP($D636&amp;"-"&amp;$E636,IF($H$4="TEB0187_REV01",CALC_CONN_TEB0187_REV01!$F:$H),3,0)),"---")</f>
        <v>---</v>
      </c>
      <c r="J636" s="19" t="str">
        <f>IFERROR(VLOOKUP(I636,IF($H$4="TEB0187_REV01",RAW_c_TEB0187_REV01!$AE:$AM),9,0),"---")</f>
        <v>---</v>
      </c>
      <c r="K636" s="19" t="str">
        <f>IFERROR(VLOOKUP(D636&amp;"-"&amp;E636,IF($H$4="TEB0187_REV01",RAW_c_TEB0187_REV01!$AD:$AK,"???"),6,0),"---")</f>
        <v>---</v>
      </c>
      <c r="L636" s="19" t="str">
        <f>IFERROR(VLOOKUP(D636&amp;"-"&amp;E636,IF($H$4="TEB0187_REV01",RAW_c_TEB0187_REV01!$AD:$AL,"???"),9,0),"---")</f>
        <v>---</v>
      </c>
      <c r="M636" s="19" t="str">
        <f>IFERROR(IF(VLOOKUP($F636&amp;"-"&amp;$G636,IF($M$4="TEI0187_REV01",RAW_m_TEI0187_REV01!$F:$AU),43,0)="--","---",IF($M$4="TEI0187_REV01",RAW_m_TEI0187_REV01!$AT636&amp; " --&gt; " &amp;RAW_m_TEI0187_REV01!$AU636&amp; " --&gt; ")),"---")</f>
        <v>---</v>
      </c>
      <c r="N636" s="19" t="str">
        <f>IFERROR(VLOOKUP(F636&amp;"-"&amp;G636,IF($M$4="TEI0187_REV01",RAW_m_TEI0187_REV01!$AD:$AJ),7,0),"---")</f>
        <v>---</v>
      </c>
      <c r="O636" s="19" t="str">
        <f>IFERROR(VLOOKUP(N636,IF($M$4="TEI0187_REV01",RAW_m_TEI0187_REV01!$AJ:$AK),2,0),"---")</f>
        <v>---</v>
      </c>
      <c r="P636" s="19" t="str">
        <f>IFERROR(VLOOKUP(F636&amp;"-"&amp;G636,IF($M$4="TEI0187_REV01",RAW_m_TEI0187_REV01!$AD:$AG),3,0),"---")</f>
        <v>---</v>
      </c>
      <c r="Q636" s="19" t="str">
        <f>IFERROR(VLOOKUP(N636,IF($M$4="TEI0187_REV01",RAW_m_TEI0187_REV01!$AE:$AH),4,0),"---")</f>
        <v>---</v>
      </c>
      <c r="R636" s="19" t="str">
        <f>IFERROR(VLOOKUP(F636&amp;"-"&amp;G636,IF($M$4="TEI0187_REV01",RAW_m_TEI0187_REV01!$AD:$AG),4,0),"---")</f>
        <v>---</v>
      </c>
    </row>
    <row r="637" spans="2:18" x14ac:dyDescent="0.25">
      <c r="B637" s="78">
        <v>632</v>
      </c>
      <c r="C637" s="19" t="str">
        <f>IFERROR(INDEX(B2B!A:F,MATCH('B2B Pin Table'!B637,B2B!A:A,0),6),"---")</f>
        <v>MIO</v>
      </c>
      <c r="D637" s="19" t="str">
        <f>IFERROR(IF((COUNTIF(B2B!A633:K633,H635)&lt;0),"---",INDEX(B2B!A:K,MATCH('B2B Pin Table'!B637,B2B!A:A,0),2)),"---")</f>
        <v>J3</v>
      </c>
      <c r="E637" s="19" t="str">
        <f>IFERROR(IF((COUNTIF(B2B!A633:K633,H635)&lt;0),"---",INDEX(B2B!A:K,MATCH('B2B Pin Table'!B637,B2B!A:A,0),3)),"---")</f>
        <v>C32</v>
      </c>
      <c r="F637" s="19" t="str">
        <f>IFERROR(IF((COUNTIF(B2B!A633:K633,L635)&lt;0),"---",INDEX(B2B!A:K,MATCH('B2B Pin Table'!B637,B2B!A:A,0),4)),"---")</f>
        <v>J3</v>
      </c>
      <c r="G637" s="19" t="str">
        <f>IFERROR(IF((COUNTIF(B2B!A633:K633,L635)&lt;0),"---",INDEX(B2B!A:K,MATCH('B2B Pin Table'!B637,B2B!A:A,0),5)),"---")</f>
        <v>C32</v>
      </c>
      <c r="H637" s="59" t="str">
        <f>IFERROR(IF(VLOOKUP($D637&amp;"-"&amp;$E637,IF($H$4="TEB0187_REV01",CALC_CONN_TEB0187_REV01!$F:$I),4,0)="--","---",IF($H$4="TEB0187_REV01",CALC_CONN_TEB0187_REV01!$G637&amp; " --&gt; " &amp;CALC_CONN_TEB0187_REV01!$I637&amp; " --&gt; ")),"---")</f>
        <v>---</v>
      </c>
      <c r="I637" s="19" t="str">
        <f>IFERROR(IF(VLOOKUP($D637&amp;"-"&amp;$E637,IF($H$4="TEB0187_REV01",CALC_CONN_TEB0187_REV01!$F:$H),3,0)="--",VLOOKUP($D637&amp;"-"&amp;$E637,IF($H$4="TEB0187_REV01",CALC_CONN_TEB0187_REV01!$F:$H),2,0),VLOOKUP($D637&amp;"-"&amp;$E637,IF($H$4="TEB0187_REV01",CALC_CONN_TEB0187_REV01!$F:$H),3,0)),"---")</f>
        <v>---</v>
      </c>
      <c r="J637" s="19" t="str">
        <f>IFERROR(VLOOKUP(I637,IF($H$4="TEB0187_REV01",RAW_c_TEB0187_REV01!$AE:$AM),9,0),"---")</f>
        <v>---</v>
      </c>
      <c r="K637" s="19" t="str">
        <f>IFERROR(VLOOKUP(D637&amp;"-"&amp;E637,IF($H$4="TEB0187_REV01",RAW_c_TEB0187_REV01!$AD:$AK,"???"),6,0),"---")</f>
        <v>---</v>
      </c>
      <c r="L637" s="19" t="str">
        <f>IFERROR(VLOOKUP(D637&amp;"-"&amp;E637,IF($H$4="TEB0187_REV01",RAW_c_TEB0187_REV01!$AD:$AL,"???"),9,0),"---")</f>
        <v>---</v>
      </c>
      <c r="M637" s="19" t="str">
        <f>IFERROR(IF(VLOOKUP($F637&amp;"-"&amp;$G637,IF($M$4="TEI0187_REV01",RAW_m_TEI0187_REV01!$F:$AU),43,0)="--","---",IF($M$4="TEI0187_REV01",RAW_m_TEI0187_REV01!$AT637&amp; " --&gt; " &amp;RAW_m_TEI0187_REV01!$AU637&amp; " --&gt; ")),"---")</f>
        <v>---</v>
      </c>
      <c r="N637" s="19" t="str">
        <f>IFERROR(VLOOKUP(F637&amp;"-"&amp;G637,IF($M$4="TEI0187_REV01",RAW_m_TEI0187_REV01!$AD:$AJ),7,0),"---")</f>
        <v>---</v>
      </c>
      <c r="O637" s="19" t="str">
        <f>IFERROR(VLOOKUP(N637,IF($M$4="TEI0187_REV01",RAW_m_TEI0187_REV01!$AJ:$AK),2,0),"---")</f>
        <v>---</v>
      </c>
      <c r="P637" s="19" t="str">
        <f>IFERROR(VLOOKUP(F637&amp;"-"&amp;G637,IF($M$4="TEI0187_REV01",RAW_m_TEI0187_REV01!$AD:$AG),3,0),"---")</f>
        <v>---</v>
      </c>
      <c r="Q637" s="19" t="str">
        <f>IFERROR(VLOOKUP(N637,IF($M$4="TEI0187_REV01",RAW_m_TEI0187_REV01!$AE:$AH),4,0),"---")</f>
        <v>---</v>
      </c>
      <c r="R637" s="19" t="str">
        <f>IFERROR(VLOOKUP(F637&amp;"-"&amp;G637,IF($M$4="TEI0187_REV01",RAW_m_TEI0187_REV01!$AD:$AG),4,0),"---")</f>
        <v>---</v>
      </c>
    </row>
    <row r="638" spans="2:18" x14ac:dyDescent="0.25">
      <c r="B638" s="78">
        <v>633</v>
      </c>
      <c r="C638" s="19" t="str">
        <f>IFERROR(INDEX(B2B!A:F,MATCH('B2B Pin Table'!B638,B2B!A:A,0),6),"---")</f>
        <v>GND</v>
      </c>
      <c r="D638" s="19" t="str">
        <f>IFERROR(IF((COUNTIF(B2B!A634:K634,H636)&lt;0),"---",INDEX(B2B!A:K,MATCH('B2B Pin Table'!B638,B2B!A:A,0),2)),"---")</f>
        <v>J3</v>
      </c>
      <c r="E638" s="19" t="str">
        <f>IFERROR(IF((COUNTIF(B2B!A634:K634,H636)&lt;0),"---",INDEX(B2B!A:K,MATCH('B2B Pin Table'!B638,B2B!A:A,0),3)),"---")</f>
        <v>C33</v>
      </c>
      <c r="F638" s="19" t="str">
        <f>IFERROR(IF((COUNTIF(B2B!A634:K634,L636)&lt;0),"---",INDEX(B2B!A:K,MATCH('B2B Pin Table'!B638,B2B!A:A,0),4)),"---")</f>
        <v>J3</v>
      </c>
      <c r="G638" s="19" t="str">
        <f>IFERROR(IF((COUNTIF(B2B!A634:K634,L636)&lt;0),"---",INDEX(B2B!A:K,MATCH('B2B Pin Table'!B638,B2B!A:A,0),5)),"---")</f>
        <v>C33</v>
      </c>
      <c r="H638" s="59" t="str">
        <f>IFERROR(IF(VLOOKUP($D638&amp;"-"&amp;$E638,IF($H$4="TEB0187_REV01",CALC_CONN_TEB0187_REV01!$F:$I),4,0)="--","---",IF($H$4="TEB0187_REV01",CALC_CONN_TEB0187_REV01!$G638&amp; " --&gt; " &amp;CALC_CONN_TEB0187_REV01!$I638&amp; " --&gt; ")),"---")</f>
        <v>---</v>
      </c>
      <c r="I638" s="19" t="str">
        <f>IFERROR(IF(VLOOKUP($D638&amp;"-"&amp;$E638,IF($H$4="TEB0187_REV01",CALC_CONN_TEB0187_REV01!$F:$H),3,0)="--",VLOOKUP($D638&amp;"-"&amp;$E638,IF($H$4="TEB0187_REV01",CALC_CONN_TEB0187_REV01!$F:$H),2,0),VLOOKUP($D638&amp;"-"&amp;$E638,IF($H$4="TEB0187_REV01",CALC_CONN_TEB0187_REV01!$F:$H),3,0)),"---")</f>
        <v>---</v>
      </c>
      <c r="J638" s="19" t="str">
        <f>IFERROR(VLOOKUP(I638,IF($H$4="TEB0187_REV01",RAW_c_TEB0187_REV01!$AE:$AM),9,0),"---")</f>
        <v>---</v>
      </c>
      <c r="K638" s="19" t="str">
        <f>IFERROR(VLOOKUP(D638&amp;"-"&amp;E638,IF($H$4="TEB0187_REV01",RAW_c_TEB0187_REV01!$AD:$AK,"???"),6,0),"---")</f>
        <v>---</v>
      </c>
      <c r="L638" s="19" t="str">
        <f>IFERROR(VLOOKUP(D638&amp;"-"&amp;E638,IF($H$4="TEB0187_REV01",RAW_c_TEB0187_REV01!$AD:$AL,"???"),9,0),"---")</f>
        <v>---</v>
      </c>
      <c r="M638" s="19" t="str">
        <f>IFERROR(IF(VLOOKUP($F638&amp;"-"&amp;$G638,IF($M$4="TEI0187_REV01",RAW_m_TEI0187_REV01!$F:$AU),43,0)="--","---",IF($M$4="TEI0187_REV01",RAW_m_TEI0187_REV01!$AT638&amp; " --&gt; " &amp;RAW_m_TEI0187_REV01!$AU638&amp; " --&gt; ")),"---")</f>
        <v>---</v>
      </c>
      <c r="N638" s="19" t="str">
        <f>IFERROR(VLOOKUP(F638&amp;"-"&amp;G638,IF($M$4="TEI0187_REV01",RAW_m_TEI0187_REV01!$AD:$AJ),7,0),"---")</f>
        <v>---</v>
      </c>
      <c r="O638" s="19" t="str">
        <f>IFERROR(VLOOKUP(N638,IF($M$4="TEI0187_REV01",RAW_m_TEI0187_REV01!$AJ:$AK),2,0),"---")</f>
        <v>---</v>
      </c>
      <c r="P638" s="19" t="str">
        <f>IFERROR(VLOOKUP(F638&amp;"-"&amp;G638,IF($M$4="TEI0187_REV01",RAW_m_TEI0187_REV01!$AD:$AG),3,0),"---")</f>
        <v>---</v>
      </c>
      <c r="Q638" s="19" t="str">
        <f>IFERROR(VLOOKUP(N638,IF($M$4="TEI0187_REV01",RAW_m_TEI0187_REV01!$AE:$AH),4,0),"---")</f>
        <v>---</v>
      </c>
      <c r="R638" s="19" t="str">
        <f>IFERROR(VLOOKUP(F638&amp;"-"&amp;G638,IF($M$4="TEI0187_REV01",RAW_m_TEI0187_REV01!$AD:$AG),4,0),"---")</f>
        <v>---</v>
      </c>
    </row>
    <row r="639" spans="2:18" x14ac:dyDescent="0.25">
      <c r="B639" s="78">
        <v>634</v>
      </c>
      <c r="C639" s="19" t="str">
        <f>IFERROR(INDEX(B2B!A:F,MATCH('B2B Pin Table'!B639,B2B!A:A,0),6),"---")</f>
        <v>GND</v>
      </c>
      <c r="D639" s="19" t="str">
        <f>IFERROR(IF((COUNTIF(B2B!A635:K635,H637)&lt;0),"---",INDEX(B2B!A:K,MATCH('B2B Pin Table'!B639,B2B!A:A,0),2)),"---")</f>
        <v>J3</v>
      </c>
      <c r="E639" s="19" t="str">
        <f>IFERROR(IF((COUNTIF(B2B!A635:K635,H637)&lt;0),"---",INDEX(B2B!A:K,MATCH('B2B Pin Table'!B639,B2B!A:A,0),3)),"---")</f>
        <v>C34</v>
      </c>
      <c r="F639" s="19" t="str">
        <f>IFERROR(IF((COUNTIF(B2B!A635:K635,L637)&lt;0),"---",INDEX(B2B!A:K,MATCH('B2B Pin Table'!B639,B2B!A:A,0),4)),"---")</f>
        <v>J3</v>
      </c>
      <c r="G639" s="19" t="str">
        <f>IFERROR(IF((COUNTIF(B2B!A635:K635,L637)&lt;0),"---",INDEX(B2B!A:K,MATCH('B2B Pin Table'!B639,B2B!A:A,0),5)),"---")</f>
        <v>C34</v>
      </c>
      <c r="H639" s="59" t="str">
        <f>IFERROR(IF(VLOOKUP($D639&amp;"-"&amp;$E639,IF($H$4="TEB0187_REV01",CALC_CONN_TEB0187_REV01!$F:$I),4,0)="--","---",IF($H$4="TEB0187_REV01",CALC_CONN_TEB0187_REV01!$G639&amp; " --&gt; " &amp;CALC_CONN_TEB0187_REV01!$I639&amp; " --&gt; ")),"---")</f>
        <v>---</v>
      </c>
      <c r="I639" s="19" t="str">
        <f>IFERROR(IF(VLOOKUP($D639&amp;"-"&amp;$E639,IF($H$4="TEB0187_REV01",CALC_CONN_TEB0187_REV01!$F:$H),3,0)="--",VLOOKUP($D639&amp;"-"&amp;$E639,IF($H$4="TEB0187_REV01",CALC_CONN_TEB0187_REV01!$F:$H),2,0),VLOOKUP($D639&amp;"-"&amp;$E639,IF($H$4="TEB0187_REV01",CALC_CONN_TEB0187_REV01!$F:$H),3,0)),"---")</f>
        <v>---</v>
      </c>
      <c r="J639" s="19" t="str">
        <f>IFERROR(VLOOKUP(I639,IF($H$4="TEB0187_REV01",RAW_c_TEB0187_REV01!$AE:$AM),9,0),"---")</f>
        <v>---</v>
      </c>
      <c r="K639" s="19" t="str">
        <f>IFERROR(VLOOKUP(D639&amp;"-"&amp;E639,IF($H$4="TEB0187_REV01",RAW_c_TEB0187_REV01!$AD:$AK,"???"),6,0),"---")</f>
        <v>---</v>
      </c>
      <c r="L639" s="19" t="str">
        <f>IFERROR(VLOOKUP(D639&amp;"-"&amp;E639,IF($H$4="TEB0187_REV01",RAW_c_TEB0187_REV01!$AD:$AL,"???"),9,0),"---")</f>
        <v>---</v>
      </c>
      <c r="M639" s="19" t="str">
        <f>IFERROR(IF(VLOOKUP($F639&amp;"-"&amp;$G639,IF($M$4="TEI0187_REV01",RAW_m_TEI0187_REV01!$F:$AU),43,0)="--","---",IF($M$4="TEI0187_REV01",RAW_m_TEI0187_REV01!$AT639&amp; " --&gt; " &amp;RAW_m_TEI0187_REV01!$AU639&amp; " --&gt; ")),"---")</f>
        <v>---</v>
      </c>
      <c r="N639" s="19" t="str">
        <f>IFERROR(VLOOKUP(F639&amp;"-"&amp;G639,IF($M$4="TEI0187_REV01",RAW_m_TEI0187_REV01!$AD:$AJ),7,0),"---")</f>
        <v>---</v>
      </c>
      <c r="O639" s="19" t="str">
        <f>IFERROR(VLOOKUP(N639,IF($M$4="TEI0187_REV01",RAW_m_TEI0187_REV01!$AJ:$AK),2,0),"---")</f>
        <v>---</v>
      </c>
      <c r="P639" s="19" t="str">
        <f>IFERROR(VLOOKUP(F639&amp;"-"&amp;G639,IF($M$4="TEI0187_REV01",RAW_m_TEI0187_REV01!$AD:$AG),3,0),"---")</f>
        <v>---</v>
      </c>
      <c r="Q639" s="19" t="str">
        <f>IFERROR(VLOOKUP(N639,IF($M$4="TEI0187_REV01",RAW_m_TEI0187_REV01!$AE:$AH),4,0),"---")</f>
        <v>---</v>
      </c>
      <c r="R639" s="19" t="str">
        <f>IFERROR(VLOOKUP(F639&amp;"-"&amp;G639,IF($M$4="TEI0187_REV01",RAW_m_TEI0187_REV01!$AD:$AG),4,0),"---")</f>
        <v>---</v>
      </c>
    </row>
    <row r="640" spans="2:18" x14ac:dyDescent="0.25">
      <c r="B640" s="78">
        <v>635</v>
      </c>
      <c r="C640" s="19" t="str">
        <f>IFERROR(INDEX(B2B!A:F,MATCH('B2B Pin Table'!B640,B2B!A:A,0),6),"---")</f>
        <v>MIO</v>
      </c>
      <c r="D640" s="19" t="str">
        <f>IFERROR(IF((COUNTIF(B2B!A636:K636,H638)&lt;0),"---",INDEX(B2B!A:K,MATCH('B2B Pin Table'!B640,B2B!A:A,0),2)),"---")</f>
        <v>J3</v>
      </c>
      <c r="E640" s="19" t="str">
        <f>IFERROR(IF((COUNTIF(B2B!A636:K636,H638)&lt;0),"---",INDEX(B2B!A:K,MATCH('B2B Pin Table'!B640,B2B!A:A,0),3)),"---")</f>
        <v>C35</v>
      </c>
      <c r="F640" s="19" t="str">
        <f>IFERROR(IF((COUNTIF(B2B!A636:K636,L638)&lt;0),"---",INDEX(B2B!A:K,MATCH('B2B Pin Table'!B640,B2B!A:A,0),4)),"---")</f>
        <v>J3</v>
      </c>
      <c r="G640" s="19" t="str">
        <f>IFERROR(IF((COUNTIF(B2B!A636:K636,L638)&lt;0),"---",INDEX(B2B!A:K,MATCH('B2B Pin Table'!B640,B2B!A:A,0),5)),"---")</f>
        <v>C35</v>
      </c>
      <c r="H640" s="59" t="str">
        <f>IFERROR(IF(VLOOKUP($D640&amp;"-"&amp;$E640,IF($H$4="TEB0187_REV01",CALC_CONN_TEB0187_REV01!$F:$I),4,0)="--","---",IF($H$4="TEB0187_REV01",CALC_CONN_TEB0187_REV01!$G640&amp; " --&gt; " &amp;CALC_CONN_TEB0187_REV01!$I640&amp; " --&gt; ")),"---")</f>
        <v>---</v>
      </c>
      <c r="I640" s="19" t="str">
        <f>IFERROR(IF(VLOOKUP($D640&amp;"-"&amp;$E640,IF($H$4="TEB0187_REV01",CALC_CONN_TEB0187_REV01!$F:$H),3,0)="--",VLOOKUP($D640&amp;"-"&amp;$E640,IF($H$4="TEB0187_REV01",CALC_CONN_TEB0187_REV01!$F:$H),2,0),VLOOKUP($D640&amp;"-"&amp;$E640,IF($H$4="TEB0187_REV01",CALC_CONN_TEB0187_REV01!$F:$H),3,0)),"---")</f>
        <v>---</v>
      </c>
      <c r="J640" s="19" t="str">
        <f>IFERROR(VLOOKUP(I640,IF($H$4="TEB0187_REV01",RAW_c_TEB0187_REV01!$AE:$AM),9,0),"---")</f>
        <v>---</v>
      </c>
      <c r="K640" s="19" t="str">
        <f>IFERROR(VLOOKUP(D640&amp;"-"&amp;E640,IF($H$4="TEB0187_REV01",RAW_c_TEB0187_REV01!$AD:$AK,"???"),6,0),"---")</f>
        <v>---</v>
      </c>
      <c r="L640" s="19" t="str">
        <f>IFERROR(VLOOKUP(D640&amp;"-"&amp;E640,IF($H$4="TEB0187_REV01",RAW_c_TEB0187_REV01!$AD:$AL,"???"),9,0),"---")</f>
        <v>---</v>
      </c>
      <c r="M640" s="19" t="str">
        <f>IFERROR(IF(VLOOKUP($F640&amp;"-"&amp;$G640,IF($M$4="TEI0187_REV01",RAW_m_TEI0187_REV01!$F:$AU),43,0)="--","---",IF($M$4="TEI0187_REV01",RAW_m_TEI0187_REV01!$AT640&amp; " --&gt; " &amp;RAW_m_TEI0187_REV01!$AU640&amp; " --&gt; ")),"---")</f>
        <v>---</v>
      </c>
      <c r="N640" s="19" t="str">
        <f>IFERROR(VLOOKUP(F640&amp;"-"&amp;G640,IF($M$4="TEI0187_REV01",RAW_m_TEI0187_REV01!$AD:$AJ),7,0),"---")</f>
        <v>---</v>
      </c>
      <c r="O640" s="19" t="str">
        <f>IFERROR(VLOOKUP(N640,IF($M$4="TEI0187_REV01",RAW_m_TEI0187_REV01!$AJ:$AK),2,0),"---")</f>
        <v>---</v>
      </c>
      <c r="P640" s="19" t="str">
        <f>IFERROR(VLOOKUP(F640&amp;"-"&amp;G640,IF($M$4="TEI0187_REV01",RAW_m_TEI0187_REV01!$AD:$AG),3,0),"---")</f>
        <v>---</v>
      </c>
      <c r="Q640" s="19" t="str">
        <f>IFERROR(VLOOKUP(N640,IF($M$4="TEI0187_REV01",RAW_m_TEI0187_REV01!$AE:$AH),4,0),"---")</f>
        <v>---</v>
      </c>
      <c r="R640" s="19" t="str">
        <f>IFERROR(VLOOKUP(F640&amp;"-"&amp;G640,IF($M$4="TEI0187_REV01",RAW_m_TEI0187_REV01!$AD:$AG),4,0),"---")</f>
        <v>---</v>
      </c>
    </row>
    <row r="641" spans="2:18" x14ac:dyDescent="0.25">
      <c r="B641" s="78">
        <v>636</v>
      </c>
      <c r="C641" s="19" t="str">
        <f>IFERROR(INDEX(B2B!A:F,MATCH('B2B Pin Table'!B641,B2B!A:A,0),6),"---")</f>
        <v>MIO</v>
      </c>
      <c r="D641" s="19" t="str">
        <f>IFERROR(IF((COUNTIF(B2B!A637:K637,H639)&lt;0),"---",INDEX(B2B!A:K,MATCH('B2B Pin Table'!B641,B2B!A:A,0),2)),"---")</f>
        <v>J3</v>
      </c>
      <c r="E641" s="19" t="str">
        <f>IFERROR(IF((COUNTIF(B2B!A637:K637,H639)&lt;0),"---",INDEX(B2B!A:K,MATCH('B2B Pin Table'!B641,B2B!A:A,0),3)),"---")</f>
        <v>C36</v>
      </c>
      <c r="F641" s="19" t="str">
        <f>IFERROR(IF((COUNTIF(B2B!A637:K637,L639)&lt;0),"---",INDEX(B2B!A:K,MATCH('B2B Pin Table'!B641,B2B!A:A,0),4)),"---")</f>
        <v>J3</v>
      </c>
      <c r="G641" s="19" t="str">
        <f>IFERROR(IF((COUNTIF(B2B!A637:K637,L639)&lt;0),"---",INDEX(B2B!A:K,MATCH('B2B Pin Table'!B641,B2B!A:A,0),5)),"---")</f>
        <v>C36</v>
      </c>
      <c r="H641" s="59" t="str">
        <f>IFERROR(IF(VLOOKUP($D641&amp;"-"&amp;$E641,IF($H$4="TEB0187_REV01",CALC_CONN_TEB0187_REV01!$F:$I),4,0)="--","---",IF($H$4="TEB0187_REV01",CALC_CONN_TEB0187_REV01!$G641&amp; " --&gt; " &amp;CALC_CONN_TEB0187_REV01!$I641&amp; " --&gt; ")),"---")</f>
        <v>---</v>
      </c>
      <c r="I641" s="19" t="str">
        <f>IFERROR(IF(VLOOKUP($D641&amp;"-"&amp;$E641,IF($H$4="TEB0187_REV01",CALC_CONN_TEB0187_REV01!$F:$H),3,0)="--",VLOOKUP($D641&amp;"-"&amp;$E641,IF($H$4="TEB0187_REV01",CALC_CONN_TEB0187_REV01!$F:$H),2,0),VLOOKUP($D641&amp;"-"&amp;$E641,IF($H$4="TEB0187_REV01",CALC_CONN_TEB0187_REV01!$F:$H),3,0)),"---")</f>
        <v>---</v>
      </c>
      <c r="J641" s="19" t="str">
        <f>IFERROR(VLOOKUP(I641,IF($H$4="TEB0187_REV01",RAW_c_TEB0187_REV01!$AE:$AM),9,0),"---")</f>
        <v>---</v>
      </c>
      <c r="K641" s="19" t="str">
        <f>IFERROR(VLOOKUP(D641&amp;"-"&amp;E641,IF($H$4="TEB0187_REV01",RAW_c_TEB0187_REV01!$AD:$AK,"???"),6,0),"---")</f>
        <v>---</v>
      </c>
      <c r="L641" s="19" t="str">
        <f>IFERROR(VLOOKUP(D641&amp;"-"&amp;E641,IF($H$4="TEB0187_REV01",RAW_c_TEB0187_REV01!$AD:$AL,"???"),9,0),"---")</f>
        <v>---</v>
      </c>
      <c r="M641" s="19" t="str">
        <f>IFERROR(IF(VLOOKUP($F641&amp;"-"&amp;$G641,IF($M$4="TEI0187_REV01",RAW_m_TEI0187_REV01!$F:$AU),43,0)="--","---",IF($M$4="TEI0187_REV01",RAW_m_TEI0187_REV01!$AT641&amp; " --&gt; " &amp;RAW_m_TEI0187_REV01!$AU641&amp; " --&gt; ")),"---")</f>
        <v>---</v>
      </c>
      <c r="N641" s="19" t="str">
        <f>IFERROR(VLOOKUP(F641&amp;"-"&amp;G641,IF($M$4="TEI0187_REV01",RAW_m_TEI0187_REV01!$AD:$AJ),7,0),"---")</f>
        <v>---</v>
      </c>
      <c r="O641" s="19" t="str">
        <f>IFERROR(VLOOKUP(N641,IF($M$4="TEI0187_REV01",RAW_m_TEI0187_REV01!$AJ:$AK),2,0),"---")</f>
        <v>---</v>
      </c>
      <c r="P641" s="19" t="str">
        <f>IFERROR(VLOOKUP(F641&amp;"-"&amp;G641,IF($M$4="TEI0187_REV01",RAW_m_TEI0187_REV01!$AD:$AG),3,0),"---")</f>
        <v>---</v>
      </c>
      <c r="Q641" s="19" t="str">
        <f>IFERROR(VLOOKUP(N641,IF($M$4="TEI0187_REV01",RAW_m_TEI0187_REV01!$AE:$AH),4,0),"---")</f>
        <v>---</v>
      </c>
      <c r="R641" s="19" t="str">
        <f>IFERROR(VLOOKUP(F641&amp;"-"&amp;G641,IF($M$4="TEI0187_REV01",RAW_m_TEI0187_REV01!$AD:$AG),4,0),"---")</f>
        <v>---</v>
      </c>
    </row>
    <row r="642" spans="2:18" x14ac:dyDescent="0.25">
      <c r="B642" s="78">
        <v>637</v>
      </c>
      <c r="C642" s="19" t="str">
        <f>IFERROR(INDEX(B2B!A:F,MATCH('B2B Pin Table'!B642,B2B!A:A,0),6),"---")</f>
        <v>MIO</v>
      </c>
      <c r="D642" s="19" t="str">
        <f>IFERROR(IF((COUNTIF(B2B!A638:K638,H640)&lt;0),"---",INDEX(B2B!A:K,MATCH('B2B Pin Table'!B642,B2B!A:A,0),2)),"---")</f>
        <v>J3</v>
      </c>
      <c r="E642" s="19" t="str">
        <f>IFERROR(IF((COUNTIF(B2B!A638:K638,H640)&lt;0),"---",INDEX(B2B!A:K,MATCH('B2B Pin Table'!B642,B2B!A:A,0),3)),"---")</f>
        <v>C37</v>
      </c>
      <c r="F642" s="19" t="str">
        <f>IFERROR(IF((COUNTIF(B2B!A638:K638,L640)&lt;0),"---",INDEX(B2B!A:K,MATCH('B2B Pin Table'!B642,B2B!A:A,0),4)),"---")</f>
        <v>J3</v>
      </c>
      <c r="G642" s="19" t="str">
        <f>IFERROR(IF((COUNTIF(B2B!A638:K638,L640)&lt;0),"---",INDEX(B2B!A:K,MATCH('B2B Pin Table'!B642,B2B!A:A,0),5)),"---")</f>
        <v>C37</v>
      </c>
      <c r="H642" s="59" t="str">
        <f>IFERROR(IF(VLOOKUP($D642&amp;"-"&amp;$E642,IF($H$4="TEB0187_REV01",CALC_CONN_TEB0187_REV01!$F:$I),4,0)="--","---",IF($H$4="TEB0187_REV01",CALC_CONN_TEB0187_REV01!$G642&amp; " --&gt; " &amp;CALC_CONN_TEB0187_REV01!$I642&amp; " --&gt; ")),"---")</f>
        <v>---</v>
      </c>
      <c r="I642" s="19" t="str">
        <f>IFERROR(IF(VLOOKUP($D642&amp;"-"&amp;$E642,IF($H$4="TEB0187_REV01",CALC_CONN_TEB0187_REV01!$F:$H),3,0)="--",VLOOKUP($D642&amp;"-"&amp;$E642,IF($H$4="TEB0187_REV01",CALC_CONN_TEB0187_REV01!$F:$H),2,0),VLOOKUP($D642&amp;"-"&amp;$E642,IF($H$4="TEB0187_REV01",CALC_CONN_TEB0187_REV01!$F:$H),3,0)),"---")</f>
        <v>---</v>
      </c>
      <c r="J642" s="19" t="str">
        <f>IFERROR(VLOOKUP(I642,IF($H$4="TEB0187_REV01",RAW_c_TEB0187_REV01!$AE:$AM),9,0),"---")</f>
        <v>---</v>
      </c>
      <c r="K642" s="19" t="str">
        <f>IFERROR(VLOOKUP(D642&amp;"-"&amp;E642,IF($H$4="TEB0187_REV01",RAW_c_TEB0187_REV01!$AD:$AK,"???"),6,0),"---")</f>
        <v>---</v>
      </c>
      <c r="L642" s="19" t="str">
        <f>IFERROR(VLOOKUP(D642&amp;"-"&amp;E642,IF($H$4="TEB0187_REV01",RAW_c_TEB0187_REV01!$AD:$AL,"???"),9,0),"---")</f>
        <v>---</v>
      </c>
      <c r="M642" s="19" t="str">
        <f>IFERROR(IF(VLOOKUP($F642&amp;"-"&amp;$G642,IF($M$4="TEI0187_REV01",RAW_m_TEI0187_REV01!$F:$AU),43,0)="--","---",IF($M$4="TEI0187_REV01",RAW_m_TEI0187_REV01!$AT642&amp; " --&gt; " &amp;RAW_m_TEI0187_REV01!$AU642&amp; " --&gt; ")),"---")</f>
        <v>---</v>
      </c>
      <c r="N642" s="19" t="str">
        <f>IFERROR(VLOOKUP(F642&amp;"-"&amp;G642,IF($M$4="TEI0187_REV01",RAW_m_TEI0187_REV01!$AD:$AJ),7,0),"---")</f>
        <v>---</v>
      </c>
      <c r="O642" s="19" t="str">
        <f>IFERROR(VLOOKUP(N642,IF($M$4="TEI0187_REV01",RAW_m_TEI0187_REV01!$AJ:$AK),2,0),"---")</f>
        <v>---</v>
      </c>
      <c r="P642" s="19" t="str">
        <f>IFERROR(VLOOKUP(F642&amp;"-"&amp;G642,IF($M$4="TEI0187_REV01",RAW_m_TEI0187_REV01!$AD:$AG),3,0),"---")</f>
        <v>---</v>
      </c>
      <c r="Q642" s="19" t="str">
        <f>IFERROR(VLOOKUP(N642,IF($M$4="TEI0187_REV01",RAW_m_TEI0187_REV01!$AE:$AH),4,0),"---")</f>
        <v>---</v>
      </c>
      <c r="R642" s="19" t="str">
        <f>IFERROR(VLOOKUP(F642&amp;"-"&amp;G642,IF($M$4="TEI0187_REV01",RAW_m_TEI0187_REV01!$AD:$AG),4,0),"---")</f>
        <v>---</v>
      </c>
    </row>
    <row r="643" spans="2:18" x14ac:dyDescent="0.25">
      <c r="B643" s="78">
        <v>638</v>
      </c>
      <c r="C643" s="19" t="str">
        <f>IFERROR(INDEX(B2B!A:F,MATCH('B2B Pin Table'!B643,B2B!A:A,0),6),"---")</f>
        <v>GND</v>
      </c>
      <c r="D643" s="19" t="str">
        <f>IFERROR(IF((COUNTIF(B2B!A639:K639,H641)&lt;0),"---",INDEX(B2B!A:K,MATCH('B2B Pin Table'!B643,B2B!A:A,0),2)),"---")</f>
        <v>J3</v>
      </c>
      <c r="E643" s="19" t="str">
        <f>IFERROR(IF((COUNTIF(B2B!A639:K639,H641)&lt;0),"---",INDEX(B2B!A:K,MATCH('B2B Pin Table'!B643,B2B!A:A,0),3)),"---")</f>
        <v>C38</v>
      </c>
      <c r="F643" s="19" t="str">
        <f>IFERROR(IF((COUNTIF(B2B!A639:K639,L641)&lt;0),"---",INDEX(B2B!A:K,MATCH('B2B Pin Table'!B643,B2B!A:A,0),4)),"---")</f>
        <v>J3</v>
      </c>
      <c r="G643" s="19" t="str">
        <f>IFERROR(IF((COUNTIF(B2B!A639:K639,L641)&lt;0),"---",INDEX(B2B!A:K,MATCH('B2B Pin Table'!B643,B2B!A:A,0),5)),"---")</f>
        <v>C38</v>
      </c>
      <c r="H643" s="59" t="str">
        <f>IFERROR(IF(VLOOKUP($D643&amp;"-"&amp;$E643,IF($H$4="TEB0187_REV01",CALC_CONN_TEB0187_REV01!$F:$I),4,0)="--","---",IF($H$4="TEB0187_REV01",CALC_CONN_TEB0187_REV01!$G643&amp; " --&gt; " &amp;CALC_CONN_TEB0187_REV01!$I643&amp; " --&gt; ")),"---")</f>
        <v>---</v>
      </c>
      <c r="I643" s="19" t="str">
        <f>IFERROR(IF(VLOOKUP($D643&amp;"-"&amp;$E643,IF($H$4="TEB0187_REV01",CALC_CONN_TEB0187_REV01!$F:$H),3,0)="--",VLOOKUP($D643&amp;"-"&amp;$E643,IF($H$4="TEB0187_REV01",CALC_CONN_TEB0187_REV01!$F:$H),2,0),VLOOKUP($D643&amp;"-"&amp;$E643,IF($H$4="TEB0187_REV01",CALC_CONN_TEB0187_REV01!$F:$H),3,0)),"---")</f>
        <v>---</v>
      </c>
      <c r="J643" s="19" t="str">
        <f>IFERROR(VLOOKUP(I643,IF($H$4="TEB0187_REV01",RAW_c_TEB0187_REV01!$AE:$AM),9,0),"---")</f>
        <v>---</v>
      </c>
      <c r="K643" s="19" t="str">
        <f>IFERROR(VLOOKUP(D643&amp;"-"&amp;E643,IF($H$4="TEB0187_REV01",RAW_c_TEB0187_REV01!$AD:$AK,"???"),6,0),"---")</f>
        <v>---</v>
      </c>
      <c r="L643" s="19" t="str">
        <f>IFERROR(VLOOKUP(D643&amp;"-"&amp;E643,IF($H$4="TEB0187_REV01",RAW_c_TEB0187_REV01!$AD:$AL,"???"),9,0),"---")</f>
        <v>---</v>
      </c>
      <c r="M643" s="19" t="str">
        <f>IFERROR(IF(VLOOKUP($F643&amp;"-"&amp;$G643,IF($M$4="TEI0187_REV01",RAW_m_TEI0187_REV01!$F:$AU),43,0)="--","---",IF($M$4="TEI0187_REV01",RAW_m_TEI0187_REV01!$AT643&amp; " --&gt; " &amp;RAW_m_TEI0187_REV01!$AU643&amp; " --&gt; ")),"---")</f>
        <v>---</v>
      </c>
      <c r="N643" s="19" t="str">
        <f>IFERROR(VLOOKUP(F643&amp;"-"&amp;G643,IF($M$4="TEI0187_REV01",RAW_m_TEI0187_REV01!$AD:$AJ),7,0),"---")</f>
        <v>---</v>
      </c>
      <c r="O643" s="19" t="str">
        <f>IFERROR(VLOOKUP(N643,IF($M$4="TEI0187_REV01",RAW_m_TEI0187_REV01!$AJ:$AK),2,0),"---")</f>
        <v>---</v>
      </c>
      <c r="P643" s="19" t="str">
        <f>IFERROR(VLOOKUP(F643&amp;"-"&amp;G643,IF($M$4="TEI0187_REV01",RAW_m_TEI0187_REV01!$AD:$AG),3,0),"---")</f>
        <v>---</v>
      </c>
      <c r="Q643" s="19" t="str">
        <f>IFERROR(VLOOKUP(N643,IF($M$4="TEI0187_REV01",RAW_m_TEI0187_REV01!$AE:$AH),4,0),"---")</f>
        <v>---</v>
      </c>
      <c r="R643" s="19" t="str">
        <f>IFERROR(VLOOKUP(F643&amp;"-"&amp;G643,IF($M$4="TEI0187_REV01",RAW_m_TEI0187_REV01!$AD:$AG),4,0),"---")</f>
        <v>---</v>
      </c>
    </row>
    <row r="644" spans="2:18" x14ac:dyDescent="0.25">
      <c r="B644" s="78">
        <v>639</v>
      </c>
      <c r="C644" s="19" t="str">
        <f>IFERROR(INDEX(B2B!A:F,MATCH('B2B Pin Table'!B644,B2B!A:A,0),6),"---")</f>
        <v>GND</v>
      </c>
      <c r="D644" s="19" t="str">
        <f>IFERROR(IF((COUNTIF(B2B!A640:K640,H642)&lt;0),"---",INDEX(B2B!A:K,MATCH('B2B Pin Table'!B644,B2B!A:A,0),2)),"---")</f>
        <v>J3</v>
      </c>
      <c r="E644" s="19" t="str">
        <f>IFERROR(IF((COUNTIF(B2B!A640:K640,H642)&lt;0),"---",INDEX(B2B!A:K,MATCH('B2B Pin Table'!B644,B2B!A:A,0),3)),"---")</f>
        <v>C39</v>
      </c>
      <c r="F644" s="19" t="str">
        <f>IFERROR(IF((COUNTIF(B2B!A640:K640,L642)&lt;0),"---",INDEX(B2B!A:K,MATCH('B2B Pin Table'!B644,B2B!A:A,0),4)),"---")</f>
        <v>J3</v>
      </c>
      <c r="G644" s="19" t="str">
        <f>IFERROR(IF((COUNTIF(B2B!A640:K640,L642)&lt;0),"---",INDEX(B2B!A:K,MATCH('B2B Pin Table'!B644,B2B!A:A,0),5)),"---")</f>
        <v>C39</v>
      </c>
      <c r="H644" s="59" t="str">
        <f>IFERROR(IF(VLOOKUP($D644&amp;"-"&amp;$E644,IF($H$4="TEB0187_REV01",CALC_CONN_TEB0187_REV01!$F:$I),4,0)="--","---",IF($H$4="TEB0187_REV01",CALC_CONN_TEB0187_REV01!$G644&amp; " --&gt; " &amp;CALC_CONN_TEB0187_REV01!$I644&amp; " --&gt; ")),"---")</f>
        <v>---</v>
      </c>
      <c r="I644" s="19" t="str">
        <f>IFERROR(IF(VLOOKUP($D644&amp;"-"&amp;$E644,IF($H$4="TEB0187_REV01",CALC_CONN_TEB0187_REV01!$F:$H),3,0)="--",VLOOKUP($D644&amp;"-"&amp;$E644,IF($H$4="TEB0187_REV01",CALC_CONN_TEB0187_REV01!$F:$H),2,0),VLOOKUP($D644&amp;"-"&amp;$E644,IF($H$4="TEB0187_REV01",CALC_CONN_TEB0187_REV01!$F:$H),3,0)),"---")</f>
        <v>---</v>
      </c>
      <c r="J644" s="19" t="str">
        <f>IFERROR(VLOOKUP(I644,IF($H$4="TEB0187_REV01",RAW_c_TEB0187_REV01!$AE:$AM),9,0),"---")</f>
        <v>---</v>
      </c>
      <c r="K644" s="19" t="str">
        <f>IFERROR(VLOOKUP(D644&amp;"-"&amp;E644,IF($H$4="TEB0187_REV01",RAW_c_TEB0187_REV01!$AD:$AK,"???"),6,0),"---")</f>
        <v>---</v>
      </c>
      <c r="L644" s="19" t="str">
        <f>IFERROR(VLOOKUP(D644&amp;"-"&amp;E644,IF($H$4="TEB0187_REV01",RAW_c_TEB0187_REV01!$AD:$AL,"???"),9,0),"---")</f>
        <v>---</v>
      </c>
      <c r="M644" s="19" t="str">
        <f>IFERROR(IF(VLOOKUP($F644&amp;"-"&amp;$G644,IF($M$4="TEI0187_REV01",RAW_m_TEI0187_REV01!$F:$AU),43,0)="--","---",IF($M$4="TEI0187_REV01",RAW_m_TEI0187_REV01!$AT644&amp; " --&gt; " &amp;RAW_m_TEI0187_REV01!$AU644&amp; " --&gt; ")),"---")</f>
        <v>---</v>
      </c>
      <c r="N644" s="19" t="str">
        <f>IFERROR(VLOOKUP(F644&amp;"-"&amp;G644,IF($M$4="TEI0187_REV01",RAW_m_TEI0187_REV01!$AD:$AJ),7,0),"---")</f>
        <v>---</v>
      </c>
      <c r="O644" s="19" t="str">
        <f>IFERROR(VLOOKUP(N644,IF($M$4="TEI0187_REV01",RAW_m_TEI0187_REV01!$AJ:$AK),2,0),"---")</f>
        <v>---</v>
      </c>
      <c r="P644" s="19" t="str">
        <f>IFERROR(VLOOKUP(F644&amp;"-"&amp;G644,IF($M$4="TEI0187_REV01",RAW_m_TEI0187_REV01!$AD:$AG),3,0),"---")</f>
        <v>---</v>
      </c>
      <c r="Q644" s="19" t="str">
        <f>IFERROR(VLOOKUP(N644,IF($M$4="TEI0187_REV01",RAW_m_TEI0187_REV01!$AE:$AH),4,0),"---")</f>
        <v>---</v>
      </c>
      <c r="R644" s="19" t="str">
        <f>IFERROR(VLOOKUP(F644&amp;"-"&amp;G644,IF($M$4="TEI0187_REV01",RAW_m_TEI0187_REV01!$AD:$AG),4,0),"---")</f>
        <v>---</v>
      </c>
    </row>
    <row r="645" spans="2:18" x14ac:dyDescent="0.25">
      <c r="B645" s="78">
        <v>640</v>
      </c>
      <c r="C645" s="19" t="str">
        <f>IFERROR(INDEX(B2B!A:F,MATCH('B2B Pin Table'!B645,B2B!A:A,0),6),"---")</f>
        <v>MIO</v>
      </c>
      <c r="D645" s="19" t="str">
        <f>IFERROR(IF((COUNTIF(B2B!A641:K641,H643)&lt;0),"---",INDEX(B2B!A:K,MATCH('B2B Pin Table'!B645,B2B!A:A,0),2)),"---")</f>
        <v>J3</v>
      </c>
      <c r="E645" s="19" t="str">
        <f>IFERROR(IF((COUNTIF(B2B!A641:K641,H643)&lt;0),"---",INDEX(B2B!A:K,MATCH('B2B Pin Table'!B645,B2B!A:A,0),3)),"---")</f>
        <v>C40</v>
      </c>
      <c r="F645" s="19" t="str">
        <f>IFERROR(IF((COUNTIF(B2B!A641:K641,L643)&lt;0),"---",INDEX(B2B!A:K,MATCH('B2B Pin Table'!B645,B2B!A:A,0),4)),"---")</f>
        <v>J3</v>
      </c>
      <c r="G645" s="19" t="str">
        <f>IFERROR(IF((COUNTIF(B2B!A641:K641,L643)&lt;0),"---",INDEX(B2B!A:K,MATCH('B2B Pin Table'!B645,B2B!A:A,0),5)),"---")</f>
        <v>C40</v>
      </c>
      <c r="H645" s="59" t="str">
        <f>IFERROR(IF(VLOOKUP($D645&amp;"-"&amp;$E645,IF($H$4="TEB0187_REV01",CALC_CONN_TEB0187_REV01!$F:$I),4,0)="--","---",IF($H$4="TEB0187_REV01",CALC_CONN_TEB0187_REV01!$G645&amp; " --&gt; " &amp;CALC_CONN_TEB0187_REV01!$I645&amp; " --&gt; ")),"---")</f>
        <v>---</v>
      </c>
      <c r="I645" s="19" t="str">
        <f>IFERROR(IF(VLOOKUP($D645&amp;"-"&amp;$E645,IF($H$4="TEB0187_REV01",CALC_CONN_TEB0187_REV01!$F:$H),3,0)="--",VLOOKUP($D645&amp;"-"&amp;$E645,IF($H$4="TEB0187_REV01",CALC_CONN_TEB0187_REV01!$F:$H),2,0),VLOOKUP($D645&amp;"-"&amp;$E645,IF($H$4="TEB0187_REV01",CALC_CONN_TEB0187_REV01!$F:$H),3,0)),"---")</f>
        <v>---</v>
      </c>
      <c r="J645" s="19" t="str">
        <f>IFERROR(VLOOKUP(I645,IF($H$4="TEB0187_REV01",RAW_c_TEB0187_REV01!$AE:$AM),9,0),"---")</f>
        <v>---</v>
      </c>
      <c r="K645" s="19" t="str">
        <f>IFERROR(VLOOKUP(D645&amp;"-"&amp;E645,IF($H$4="TEB0187_REV01",RAW_c_TEB0187_REV01!$AD:$AK,"???"),6,0),"---")</f>
        <v>---</v>
      </c>
      <c r="L645" s="19" t="str">
        <f>IFERROR(VLOOKUP(D645&amp;"-"&amp;E645,IF($H$4="TEB0187_REV01",RAW_c_TEB0187_REV01!$AD:$AL,"???"),9,0),"---")</f>
        <v>---</v>
      </c>
      <c r="M645" s="19" t="str">
        <f>IFERROR(IF(VLOOKUP($F645&amp;"-"&amp;$G645,IF($M$4="TEI0187_REV01",RAW_m_TEI0187_REV01!$F:$AU),43,0)="--","---",IF($M$4="TEI0187_REV01",RAW_m_TEI0187_REV01!$AT645&amp; " --&gt; " &amp;RAW_m_TEI0187_REV01!$AU645&amp; " --&gt; ")),"---")</f>
        <v>---</v>
      </c>
      <c r="N645" s="19" t="str">
        <f>IFERROR(VLOOKUP(F645&amp;"-"&amp;G645,IF($M$4="TEI0187_REV01",RAW_m_TEI0187_REV01!$AD:$AJ),7,0),"---")</f>
        <v>---</v>
      </c>
      <c r="O645" s="19" t="str">
        <f>IFERROR(VLOOKUP(N645,IF($M$4="TEI0187_REV01",RAW_m_TEI0187_REV01!$AJ:$AK),2,0),"---")</f>
        <v>---</v>
      </c>
      <c r="P645" s="19" t="str">
        <f>IFERROR(VLOOKUP(F645&amp;"-"&amp;G645,IF($M$4="TEI0187_REV01",RAW_m_TEI0187_REV01!$AD:$AG),3,0),"---")</f>
        <v>---</v>
      </c>
      <c r="Q645" s="19" t="str">
        <f>IFERROR(VLOOKUP(N645,IF($M$4="TEI0187_REV01",RAW_m_TEI0187_REV01!$AE:$AH),4,0),"---")</f>
        <v>---</v>
      </c>
      <c r="R645" s="19" t="str">
        <f>IFERROR(VLOOKUP(F645&amp;"-"&amp;G645,IF($M$4="TEI0187_REV01",RAW_m_TEI0187_REV01!$AD:$AG),4,0),"---")</f>
        <v>---</v>
      </c>
    </row>
    <row r="646" spans="2:18" x14ac:dyDescent="0.25">
      <c r="B646" s="78">
        <v>641</v>
      </c>
      <c r="C646" s="19" t="str">
        <f>IFERROR(INDEX(B2B!A:F,MATCH('B2B Pin Table'!B646,B2B!A:A,0),6),"---")</f>
        <v>MIO</v>
      </c>
      <c r="D646" s="19" t="str">
        <f>IFERROR(IF((COUNTIF(B2B!A642:K642,H644)&lt;0),"---",INDEX(B2B!A:K,MATCH('B2B Pin Table'!B646,B2B!A:A,0),2)),"---")</f>
        <v>J3</v>
      </c>
      <c r="E646" s="19" t="str">
        <f>IFERROR(IF((COUNTIF(B2B!A642:K642,H644)&lt;0),"---",INDEX(B2B!A:K,MATCH('B2B Pin Table'!B646,B2B!A:A,0),3)),"---")</f>
        <v>C41</v>
      </c>
      <c r="F646" s="19" t="str">
        <f>IFERROR(IF((COUNTIF(B2B!A642:K642,L644)&lt;0),"---",INDEX(B2B!A:K,MATCH('B2B Pin Table'!B646,B2B!A:A,0),4)),"---")</f>
        <v>J3</v>
      </c>
      <c r="G646" s="19" t="str">
        <f>IFERROR(IF((COUNTIF(B2B!A642:K642,L644)&lt;0),"---",INDEX(B2B!A:K,MATCH('B2B Pin Table'!B646,B2B!A:A,0),5)),"---")</f>
        <v>C41</v>
      </c>
      <c r="H646" s="59" t="str">
        <f>IFERROR(IF(VLOOKUP($D646&amp;"-"&amp;$E646,IF($H$4="TEB0187_REV01",CALC_CONN_TEB0187_REV01!$F:$I),4,0)="--","---",IF($H$4="TEB0187_REV01",CALC_CONN_TEB0187_REV01!$G646&amp; " --&gt; " &amp;CALC_CONN_TEB0187_REV01!$I646&amp; " --&gt; ")),"---")</f>
        <v>---</v>
      </c>
      <c r="I646" s="19" t="str">
        <f>IFERROR(IF(VLOOKUP($D646&amp;"-"&amp;$E646,IF($H$4="TEB0187_REV01",CALC_CONN_TEB0187_REV01!$F:$H),3,0)="--",VLOOKUP($D646&amp;"-"&amp;$E646,IF($H$4="TEB0187_REV01",CALC_CONN_TEB0187_REV01!$F:$H),2,0),VLOOKUP($D646&amp;"-"&amp;$E646,IF($H$4="TEB0187_REV01",CALC_CONN_TEB0187_REV01!$F:$H),3,0)),"---")</f>
        <v>---</v>
      </c>
      <c r="J646" s="19" t="str">
        <f>IFERROR(VLOOKUP(I646,IF($H$4="TEB0187_REV01",RAW_c_TEB0187_REV01!$AE:$AM),9,0),"---")</f>
        <v>---</v>
      </c>
      <c r="K646" s="19" t="str">
        <f>IFERROR(VLOOKUP(D646&amp;"-"&amp;E646,IF($H$4="TEB0187_REV01",RAW_c_TEB0187_REV01!$AD:$AK,"???"),6,0),"---")</f>
        <v>---</v>
      </c>
      <c r="L646" s="19" t="str">
        <f>IFERROR(VLOOKUP(D646&amp;"-"&amp;E646,IF($H$4="TEB0187_REV01",RAW_c_TEB0187_REV01!$AD:$AL,"???"),9,0),"---")</f>
        <v>---</v>
      </c>
      <c r="M646" s="19" t="str">
        <f>IFERROR(IF(VLOOKUP($F646&amp;"-"&amp;$G646,IF($M$4="TEI0187_REV01",RAW_m_TEI0187_REV01!$F:$AU),43,0)="--","---",IF($M$4="TEI0187_REV01",RAW_m_TEI0187_REV01!$AT646&amp; " --&gt; " &amp;RAW_m_TEI0187_REV01!$AU646&amp; " --&gt; ")),"---")</f>
        <v>---</v>
      </c>
      <c r="N646" s="19" t="str">
        <f>IFERROR(VLOOKUP(F646&amp;"-"&amp;G646,IF($M$4="TEI0187_REV01",RAW_m_TEI0187_REV01!$AD:$AJ),7,0),"---")</f>
        <v>---</v>
      </c>
      <c r="O646" s="19" t="str">
        <f>IFERROR(VLOOKUP(N646,IF($M$4="TEI0187_REV01",RAW_m_TEI0187_REV01!$AJ:$AK),2,0),"---")</f>
        <v>---</v>
      </c>
      <c r="P646" s="19" t="str">
        <f>IFERROR(VLOOKUP(F646&amp;"-"&amp;G646,IF($M$4="TEI0187_REV01",RAW_m_TEI0187_REV01!$AD:$AG),3,0),"---")</f>
        <v>---</v>
      </c>
      <c r="Q646" s="19" t="str">
        <f>IFERROR(VLOOKUP(N646,IF($M$4="TEI0187_REV01",RAW_m_TEI0187_REV01!$AE:$AH),4,0),"---")</f>
        <v>---</v>
      </c>
      <c r="R646" s="19" t="str">
        <f>IFERROR(VLOOKUP(F646&amp;"-"&amp;G646,IF($M$4="TEI0187_REV01",RAW_m_TEI0187_REV01!$AD:$AG),4,0),"---")</f>
        <v>---</v>
      </c>
    </row>
    <row r="647" spans="2:18" x14ac:dyDescent="0.25">
      <c r="B647" s="78">
        <v>642</v>
      </c>
      <c r="C647" s="19" t="str">
        <f>IFERROR(INDEX(B2B!A:F,MATCH('B2B Pin Table'!B647,B2B!A:A,0),6),"---")</f>
        <v>MIO</v>
      </c>
      <c r="D647" s="19" t="str">
        <f>IFERROR(IF((COUNTIF(B2B!A643:K643,H645)&lt;0),"---",INDEX(B2B!A:K,MATCH('B2B Pin Table'!B647,B2B!A:A,0),2)),"---")</f>
        <v>J3</v>
      </c>
      <c r="E647" s="19" t="str">
        <f>IFERROR(IF((COUNTIF(B2B!A643:K643,H645)&lt;0),"---",INDEX(B2B!A:K,MATCH('B2B Pin Table'!B647,B2B!A:A,0),3)),"---")</f>
        <v>C42</v>
      </c>
      <c r="F647" s="19" t="str">
        <f>IFERROR(IF((COUNTIF(B2B!A643:K643,L645)&lt;0),"---",INDEX(B2B!A:K,MATCH('B2B Pin Table'!B647,B2B!A:A,0),4)),"---")</f>
        <v>J3</v>
      </c>
      <c r="G647" s="19" t="str">
        <f>IFERROR(IF((COUNTIF(B2B!A643:K643,L645)&lt;0),"---",INDEX(B2B!A:K,MATCH('B2B Pin Table'!B647,B2B!A:A,0),5)),"---")</f>
        <v>C42</v>
      </c>
      <c r="H647" s="59" t="str">
        <f>IFERROR(IF(VLOOKUP($D647&amp;"-"&amp;$E647,IF($H$4="TEB0187_REV01",CALC_CONN_TEB0187_REV01!$F:$I),4,0)="--","---",IF($H$4="TEB0187_REV01",CALC_CONN_TEB0187_REV01!$G647&amp; " --&gt; " &amp;CALC_CONN_TEB0187_REV01!$I647&amp; " --&gt; ")),"---")</f>
        <v>---</v>
      </c>
      <c r="I647" s="19" t="str">
        <f>IFERROR(IF(VLOOKUP($D647&amp;"-"&amp;$E647,IF($H$4="TEB0187_REV01",CALC_CONN_TEB0187_REV01!$F:$H),3,0)="--",VLOOKUP($D647&amp;"-"&amp;$E647,IF($H$4="TEB0187_REV01",CALC_CONN_TEB0187_REV01!$F:$H),2,0),VLOOKUP($D647&amp;"-"&amp;$E647,IF($H$4="TEB0187_REV01",CALC_CONN_TEB0187_REV01!$F:$H),3,0)),"---")</f>
        <v>---</v>
      </c>
      <c r="J647" s="19" t="str">
        <f>IFERROR(VLOOKUP(I647,IF($H$4="TEB0187_REV01",RAW_c_TEB0187_REV01!$AE:$AM),9,0),"---")</f>
        <v>---</v>
      </c>
      <c r="K647" s="19" t="str">
        <f>IFERROR(VLOOKUP(D647&amp;"-"&amp;E647,IF($H$4="TEB0187_REV01",RAW_c_TEB0187_REV01!$AD:$AK,"???"),6,0),"---")</f>
        <v>---</v>
      </c>
      <c r="L647" s="19" t="str">
        <f>IFERROR(VLOOKUP(D647&amp;"-"&amp;E647,IF($H$4="TEB0187_REV01",RAW_c_TEB0187_REV01!$AD:$AL,"???"),9,0),"---")</f>
        <v>---</v>
      </c>
      <c r="M647" s="19" t="str">
        <f>IFERROR(IF(VLOOKUP($F647&amp;"-"&amp;$G647,IF($M$4="TEI0187_REV01",RAW_m_TEI0187_REV01!$F:$AU),43,0)="--","---",IF($M$4="TEI0187_REV01",RAW_m_TEI0187_REV01!$AT647&amp; " --&gt; " &amp;RAW_m_TEI0187_REV01!$AU647&amp; " --&gt; ")),"---")</f>
        <v>---</v>
      </c>
      <c r="N647" s="19" t="str">
        <f>IFERROR(VLOOKUP(F647&amp;"-"&amp;G647,IF($M$4="TEI0187_REV01",RAW_m_TEI0187_REV01!$AD:$AJ),7,0),"---")</f>
        <v>---</v>
      </c>
      <c r="O647" s="19" t="str">
        <f>IFERROR(VLOOKUP(N647,IF($M$4="TEI0187_REV01",RAW_m_TEI0187_REV01!$AJ:$AK),2,0),"---")</f>
        <v>---</v>
      </c>
      <c r="P647" s="19" t="str">
        <f>IFERROR(VLOOKUP(F647&amp;"-"&amp;G647,IF($M$4="TEI0187_REV01",RAW_m_TEI0187_REV01!$AD:$AG),3,0),"---")</f>
        <v>---</v>
      </c>
      <c r="Q647" s="19" t="str">
        <f>IFERROR(VLOOKUP(N647,IF($M$4="TEI0187_REV01",RAW_m_TEI0187_REV01!$AE:$AH),4,0),"---")</f>
        <v>---</v>
      </c>
      <c r="R647" s="19" t="str">
        <f>IFERROR(VLOOKUP(F647&amp;"-"&amp;G647,IF($M$4="TEI0187_REV01",RAW_m_TEI0187_REV01!$AD:$AG),4,0),"---")</f>
        <v>---</v>
      </c>
    </row>
    <row r="648" spans="2:18" x14ac:dyDescent="0.25">
      <c r="B648" s="78">
        <v>643</v>
      </c>
      <c r="C648" s="19" t="str">
        <f>IFERROR(INDEX(B2B!A:F,MATCH('B2B Pin Table'!B648,B2B!A:A,0),6),"---")</f>
        <v>GND</v>
      </c>
      <c r="D648" s="19" t="str">
        <f>IFERROR(IF((COUNTIF(B2B!A644:K644,H646)&lt;0),"---",INDEX(B2B!A:K,MATCH('B2B Pin Table'!B648,B2B!A:A,0),2)),"---")</f>
        <v>J3</v>
      </c>
      <c r="E648" s="19" t="str">
        <f>IFERROR(IF((COUNTIF(B2B!A644:K644,H646)&lt;0),"---",INDEX(B2B!A:K,MATCH('B2B Pin Table'!B648,B2B!A:A,0),3)),"---")</f>
        <v>C43</v>
      </c>
      <c r="F648" s="19" t="str">
        <f>IFERROR(IF((COUNTIF(B2B!A644:K644,L646)&lt;0),"---",INDEX(B2B!A:K,MATCH('B2B Pin Table'!B648,B2B!A:A,0),4)),"---")</f>
        <v>J3</v>
      </c>
      <c r="G648" s="19" t="str">
        <f>IFERROR(IF((COUNTIF(B2B!A644:K644,L646)&lt;0),"---",INDEX(B2B!A:K,MATCH('B2B Pin Table'!B648,B2B!A:A,0),5)),"---")</f>
        <v>C43</v>
      </c>
      <c r="H648" s="59" t="str">
        <f>IFERROR(IF(VLOOKUP($D648&amp;"-"&amp;$E648,IF($H$4="TEB0187_REV01",CALC_CONN_TEB0187_REV01!$F:$I),4,0)="--","---",IF($H$4="TEB0187_REV01",CALC_CONN_TEB0187_REV01!$G648&amp; " --&gt; " &amp;CALC_CONN_TEB0187_REV01!$I648&amp; " --&gt; ")),"---")</f>
        <v>---</v>
      </c>
      <c r="I648" s="19" t="str">
        <f>IFERROR(IF(VLOOKUP($D648&amp;"-"&amp;$E648,IF($H$4="TEB0187_REV01",CALC_CONN_TEB0187_REV01!$F:$H),3,0)="--",VLOOKUP($D648&amp;"-"&amp;$E648,IF($H$4="TEB0187_REV01",CALC_CONN_TEB0187_REV01!$F:$H),2,0),VLOOKUP($D648&amp;"-"&amp;$E648,IF($H$4="TEB0187_REV01",CALC_CONN_TEB0187_REV01!$F:$H),3,0)),"---")</f>
        <v>---</v>
      </c>
      <c r="J648" s="19" t="str">
        <f>IFERROR(VLOOKUP(I648,IF($H$4="TEB0187_REV01",RAW_c_TEB0187_REV01!$AE:$AM),9,0),"---")</f>
        <v>---</v>
      </c>
      <c r="K648" s="19" t="str">
        <f>IFERROR(VLOOKUP(D648&amp;"-"&amp;E648,IF($H$4="TEB0187_REV01",RAW_c_TEB0187_REV01!$AD:$AK,"???"),6,0),"---")</f>
        <v>---</v>
      </c>
      <c r="L648" s="19" t="str">
        <f>IFERROR(VLOOKUP(D648&amp;"-"&amp;E648,IF($H$4="TEB0187_REV01",RAW_c_TEB0187_REV01!$AD:$AL,"???"),9,0),"---")</f>
        <v>---</v>
      </c>
      <c r="M648" s="19" t="str">
        <f>IFERROR(IF(VLOOKUP($F648&amp;"-"&amp;$G648,IF($M$4="TEI0187_REV01",RAW_m_TEI0187_REV01!$F:$AU),43,0)="--","---",IF($M$4="TEI0187_REV01",RAW_m_TEI0187_REV01!$AT648&amp; " --&gt; " &amp;RAW_m_TEI0187_REV01!$AU648&amp; " --&gt; ")),"---")</f>
        <v>---</v>
      </c>
      <c r="N648" s="19" t="str">
        <f>IFERROR(VLOOKUP(F648&amp;"-"&amp;G648,IF($M$4="TEI0187_REV01",RAW_m_TEI0187_REV01!$AD:$AJ),7,0),"---")</f>
        <v>---</v>
      </c>
      <c r="O648" s="19" t="str">
        <f>IFERROR(VLOOKUP(N648,IF($M$4="TEI0187_REV01",RAW_m_TEI0187_REV01!$AJ:$AK),2,0),"---")</f>
        <v>---</v>
      </c>
      <c r="P648" s="19" t="str">
        <f>IFERROR(VLOOKUP(F648&amp;"-"&amp;G648,IF($M$4="TEI0187_REV01",RAW_m_TEI0187_REV01!$AD:$AG),3,0),"---")</f>
        <v>---</v>
      </c>
      <c r="Q648" s="19" t="str">
        <f>IFERROR(VLOOKUP(N648,IF($M$4="TEI0187_REV01",RAW_m_TEI0187_REV01!$AE:$AH),4,0),"---")</f>
        <v>---</v>
      </c>
      <c r="R648" s="19" t="str">
        <f>IFERROR(VLOOKUP(F648&amp;"-"&amp;G648,IF($M$4="TEI0187_REV01",RAW_m_TEI0187_REV01!$AD:$AG),4,0),"---")</f>
        <v>---</v>
      </c>
    </row>
    <row r="649" spans="2:18" x14ac:dyDescent="0.25">
      <c r="B649" s="78">
        <v>644</v>
      </c>
      <c r="C649" s="19" t="str">
        <f>IFERROR(INDEX(B2B!A:F,MATCH('B2B Pin Table'!B649,B2B!A:A,0),6),"---")</f>
        <v>GND</v>
      </c>
      <c r="D649" s="19" t="str">
        <f>IFERROR(IF((COUNTIF(B2B!A645:K645,H647)&lt;0),"---",INDEX(B2B!A:K,MATCH('B2B Pin Table'!B649,B2B!A:A,0),2)),"---")</f>
        <v>J3</v>
      </c>
      <c r="E649" s="19" t="str">
        <f>IFERROR(IF((COUNTIF(B2B!A645:K645,H647)&lt;0),"---",INDEX(B2B!A:K,MATCH('B2B Pin Table'!B649,B2B!A:A,0),3)),"---")</f>
        <v>C44</v>
      </c>
      <c r="F649" s="19" t="str">
        <f>IFERROR(IF((COUNTIF(B2B!A645:K645,L647)&lt;0),"---",INDEX(B2B!A:K,MATCH('B2B Pin Table'!B649,B2B!A:A,0),4)),"---")</f>
        <v>J3</v>
      </c>
      <c r="G649" s="19" t="str">
        <f>IFERROR(IF((COUNTIF(B2B!A645:K645,L647)&lt;0),"---",INDEX(B2B!A:K,MATCH('B2B Pin Table'!B649,B2B!A:A,0),5)),"---")</f>
        <v>C44</v>
      </c>
      <c r="H649" s="59" t="str">
        <f>IFERROR(IF(VLOOKUP($D649&amp;"-"&amp;$E649,IF($H$4="TEB0187_REV01",CALC_CONN_TEB0187_REV01!$F:$I),4,0)="--","---",IF($H$4="TEB0187_REV01",CALC_CONN_TEB0187_REV01!$G649&amp; " --&gt; " &amp;CALC_CONN_TEB0187_REV01!$I649&amp; " --&gt; ")),"---")</f>
        <v>---</v>
      </c>
      <c r="I649" s="19" t="str">
        <f>IFERROR(IF(VLOOKUP($D649&amp;"-"&amp;$E649,IF($H$4="TEB0187_REV01",CALC_CONN_TEB0187_REV01!$F:$H),3,0)="--",VLOOKUP($D649&amp;"-"&amp;$E649,IF($H$4="TEB0187_REV01",CALC_CONN_TEB0187_REV01!$F:$H),2,0),VLOOKUP($D649&amp;"-"&amp;$E649,IF($H$4="TEB0187_REV01",CALC_CONN_TEB0187_REV01!$F:$H),3,0)),"---")</f>
        <v>---</v>
      </c>
      <c r="J649" s="19" t="str">
        <f>IFERROR(VLOOKUP(I649,IF($H$4="TEB0187_REV01",RAW_c_TEB0187_REV01!$AE:$AM),9,0),"---")</f>
        <v>---</v>
      </c>
      <c r="K649" s="19" t="str">
        <f>IFERROR(VLOOKUP(D649&amp;"-"&amp;E649,IF($H$4="TEB0187_REV01",RAW_c_TEB0187_REV01!$AD:$AK,"???"),6,0),"---")</f>
        <v>---</v>
      </c>
      <c r="L649" s="19" t="str">
        <f>IFERROR(VLOOKUP(D649&amp;"-"&amp;E649,IF($H$4="TEB0187_REV01",RAW_c_TEB0187_REV01!$AD:$AL,"???"),9,0),"---")</f>
        <v>---</v>
      </c>
      <c r="M649" s="19" t="str">
        <f>IFERROR(IF(VLOOKUP($F649&amp;"-"&amp;$G649,IF($M$4="TEI0187_REV01",RAW_m_TEI0187_REV01!$F:$AU),43,0)="--","---",IF($M$4="TEI0187_REV01",RAW_m_TEI0187_REV01!$AT649&amp; " --&gt; " &amp;RAW_m_TEI0187_REV01!$AU649&amp; " --&gt; ")),"---")</f>
        <v>---</v>
      </c>
      <c r="N649" s="19" t="str">
        <f>IFERROR(VLOOKUP(F649&amp;"-"&amp;G649,IF($M$4="TEI0187_REV01",RAW_m_TEI0187_REV01!$AD:$AJ),7,0),"---")</f>
        <v>---</v>
      </c>
      <c r="O649" s="19" t="str">
        <f>IFERROR(VLOOKUP(N649,IF($M$4="TEI0187_REV01",RAW_m_TEI0187_REV01!$AJ:$AK),2,0),"---")</f>
        <v>---</v>
      </c>
      <c r="P649" s="19" t="str">
        <f>IFERROR(VLOOKUP(F649&amp;"-"&amp;G649,IF($M$4="TEI0187_REV01",RAW_m_TEI0187_REV01!$AD:$AG),3,0),"---")</f>
        <v>---</v>
      </c>
      <c r="Q649" s="19" t="str">
        <f>IFERROR(VLOOKUP(N649,IF($M$4="TEI0187_REV01",RAW_m_TEI0187_REV01!$AE:$AH),4,0),"---")</f>
        <v>---</v>
      </c>
      <c r="R649" s="19" t="str">
        <f>IFERROR(VLOOKUP(F649&amp;"-"&amp;G649,IF($M$4="TEI0187_REV01",RAW_m_TEI0187_REV01!$AD:$AG),4,0),"---")</f>
        <v>---</v>
      </c>
    </row>
    <row r="650" spans="2:18" x14ac:dyDescent="0.25">
      <c r="B650" s="78">
        <v>645</v>
      </c>
      <c r="C650" s="19" t="str">
        <f>IFERROR(INDEX(B2B!A:F,MATCH('B2B Pin Table'!B650,B2B!A:A,0),6),"---")</f>
        <v>MIO</v>
      </c>
      <c r="D650" s="19" t="str">
        <f>IFERROR(IF((COUNTIF(B2B!A646:K646,H648)&lt;0),"---",INDEX(B2B!A:K,MATCH('B2B Pin Table'!B650,B2B!A:A,0),2)),"---")</f>
        <v>J3</v>
      </c>
      <c r="E650" s="19" t="str">
        <f>IFERROR(IF((COUNTIF(B2B!A646:K646,H648)&lt;0),"---",INDEX(B2B!A:K,MATCH('B2B Pin Table'!B650,B2B!A:A,0),3)),"---")</f>
        <v>C45</v>
      </c>
      <c r="F650" s="19" t="str">
        <f>IFERROR(IF((COUNTIF(B2B!A646:K646,L648)&lt;0),"---",INDEX(B2B!A:K,MATCH('B2B Pin Table'!B650,B2B!A:A,0),4)),"---")</f>
        <v>J3</v>
      </c>
      <c r="G650" s="19" t="str">
        <f>IFERROR(IF((COUNTIF(B2B!A646:K646,L648)&lt;0),"---",INDEX(B2B!A:K,MATCH('B2B Pin Table'!B650,B2B!A:A,0),5)),"---")</f>
        <v>C45</v>
      </c>
      <c r="H650" s="59" t="str">
        <f>IFERROR(IF(VLOOKUP($D650&amp;"-"&amp;$E650,IF($H$4="TEB0187_REV01",CALC_CONN_TEB0187_REV01!$F:$I),4,0)="--","---",IF($H$4="TEB0187_REV01",CALC_CONN_TEB0187_REV01!$G650&amp; " --&gt; " &amp;CALC_CONN_TEB0187_REV01!$I650&amp; " --&gt; ")),"---")</f>
        <v>---</v>
      </c>
      <c r="I650" s="19" t="str">
        <f>IFERROR(IF(VLOOKUP($D650&amp;"-"&amp;$E650,IF($H$4="TEB0187_REV01",CALC_CONN_TEB0187_REV01!$F:$H),3,0)="--",VLOOKUP($D650&amp;"-"&amp;$E650,IF($H$4="TEB0187_REV01",CALC_CONN_TEB0187_REV01!$F:$H),2,0),VLOOKUP($D650&amp;"-"&amp;$E650,IF($H$4="TEB0187_REV01",CALC_CONN_TEB0187_REV01!$F:$H),3,0)),"---")</f>
        <v>---</v>
      </c>
      <c r="J650" s="19" t="str">
        <f>IFERROR(VLOOKUP(I650,IF($H$4="TEB0187_REV01",RAW_c_TEB0187_REV01!$AE:$AM),9,0),"---")</f>
        <v>---</v>
      </c>
      <c r="K650" s="19" t="str">
        <f>IFERROR(VLOOKUP(D650&amp;"-"&amp;E650,IF($H$4="TEB0187_REV01",RAW_c_TEB0187_REV01!$AD:$AK,"???"),6,0),"---")</f>
        <v>---</v>
      </c>
      <c r="L650" s="19" t="str">
        <f>IFERROR(VLOOKUP(D650&amp;"-"&amp;E650,IF($H$4="TEB0187_REV01",RAW_c_TEB0187_REV01!$AD:$AL,"???"),9,0),"---")</f>
        <v>---</v>
      </c>
      <c r="M650" s="19" t="str">
        <f>IFERROR(IF(VLOOKUP($F650&amp;"-"&amp;$G650,IF($M$4="TEI0187_REV01",RAW_m_TEI0187_REV01!$F:$AU),43,0)="--","---",IF($M$4="TEI0187_REV01",RAW_m_TEI0187_REV01!$AT650&amp; " --&gt; " &amp;RAW_m_TEI0187_REV01!$AU650&amp; " --&gt; ")),"---")</f>
        <v>---</v>
      </c>
      <c r="N650" s="19" t="str">
        <f>IFERROR(VLOOKUP(F650&amp;"-"&amp;G650,IF($M$4="TEI0187_REV01",RAW_m_TEI0187_REV01!$AD:$AJ),7,0),"---")</f>
        <v>---</v>
      </c>
      <c r="O650" s="19" t="str">
        <f>IFERROR(VLOOKUP(N650,IF($M$4="TEI0187_REV01",RAW_m_TEI0187_REV01!$AJ:$AK),2,0),"---")</f>
        <v>---</v>
      </c>
      <c r="P650" s="19" t="str">
        <f>IFERROR(VLOOKUP(F650&amp;"-"&amp;G650,IF($M$4="TEI0187_REV01",RAW_m_TEI0187_REV01!$AD:$AG),3,0),"---")</f>
        <v>---</v>
      </c>
      <c r="Q650" s="19" t="str">
        <f>IFERROR(VLOOKUP(N650,IF($M$4="TEI0187_REV01",RAW_m_TEI0187_REV01!$AE:$AH),4,0),"---")</f>
        <v>---</v>
      </c>
      <c r="R650" s="19" t="str">
        <f>IFERROR(VLOOKUP(F650&amp;"-"&amp;G650,IF($M$4="TEI0187_REV01",RAW_m_TEI0187_REV01!$AD:$AG),4,0),"---")</f>
        <v>---</v>
      </c>
    </row>
    <row r="651" spans="2:18" x14ac:dyDescent="0.25">
      <c r="B651" s="78">
        <v>646</v>
      </c>
      <c r="C651" s="19" t="str">
        <f>IFERROR(INDEX(B2B!A:F,MATCH('B2B Pin Table'!B651,B2B!A:A,0),6),"---")</f>
        <v>MIO</v>
      </c>
      <c r="D651" s="19" t="str">
        <f>IFERROR(IF((COUNTIF(B2B!A647:K647,H649)&lt;0),"---",INDEX(B2B!A:K,MATCH('B2B Pin Table'!B651,B2B!A:A,0),2)),"---")</f>
        <v>J3</v>
      </c>
      <c r="E651" s="19" t="str">
        <f>IFERROR(IF((COUNTIF(B2B!A647:K647,H649)&lt;0),"---",INDEX(B2B!A:K,MATCH('B2B Pin Table'!B651,B2B!A:A,0),3)),"---")</f>
        <v>C46</v>
      </c>
      <c r="F651" s="19" t="str">
        <f>IFERROR(IF((COUNTIF(B2B!A647:K647,L649)&lt;0),"---",INDEX(B2B!A:K,MATCH('B2B Pin Table'!B651,B2B!A:A,0),4)),"---")</f>
        <v>J3</v>
      </c>
      <c r="G651" s="19" t="str">
        <f>IFERROR(IF((COUNTIF(B2B!A647:K647,L649)&lt;0),"---",INDEX(B2B!A:K,MATCH('B2B Pin Table'!B651,B2B!A:A,0),5)),"---")</f>
        <v>C46</v>
      </c>
      <c r="H651" s="59" t="str">
        <f>IFERROR(IF(VLOOKUP($D651&amp;"-"&amp;$E651,IF($H$4="TEB0187_REV01",CALC_CONN_TEB0187_REV01!$F:$I),4,0)="--","---",IF($H$4="TEB0187_REV01",CALC_CONN_TEB0187_REV01!$G651&amp; " --&gt; " &amp;CALC_CONN_TEB0187_REV01!$I651&amp; " --&gt; ")),"---")</f>
        <v>---</v>
      </c>
      <c r="I651" s="19" t="str">
        <f>IFERROR(IF(VLOOKUP($D651&amp;"-"&amp;$E651,IF($H$4="TEB0187_REV01",CALC_CONN_TEB0187_REV01!$F:$H),3,0)="--",VLOOKUP($D651&amp;"-"&amp;$E651,IF($H$4="TEB0187_REV01",CALC_CONN_TEB0187_REV01!$F:$H),2,0),VLOOKUP($D651&amp;"-"&amp;$E651,IF($H$4="TEB0187_REV01",CALC_CONN_TEB0187_REV01!$F:$H),3,0)),"---")</f>
        <v>---</v>
      </c>
      <c r="J651" s="19" t="str">
        <f>IFERROR(VLOOKUP(I651,IF($H$4="TEB0187_REV01",RAW_c_TEB0187_REV01!$AE:$AM),9,0),"---")</f>
        <v>---</v>
      </c>
      <c r="K651" s="19" t="str">
        <f>IFERROR(VLOOKUP(D651&amp;"-"&amp;E651,IF($H$4="TEB0187_REV01",RAW_c_TEB0187_REV01!$AD:$AK,"???"),6,0),"---")</f>
        <v>---</v>
      </c>
      <c r="L651" s="19" t="str">
        <f>IFERROR(VLOOKUP(D651&amp;"-"&amp;E651,IF($H$4="TEB0187_REV01",RAW_c_TEB0187_REV01!$AD:$AL,"???"),9,0),"---")</f>
        <v>---</v>
      </c>
      <c r="M651" s="19" t="str">
        <f>IFERROR(IF(VLOOKUP($F651&amp;"-"&amp;$G651,IF($M$4="TEI0187_REV01",RAW_m_TEI0187_REV01!$F:$AU),43,0)="--","---",IF($M$4="TEI0187_REV01",RAW_m_TEI0187_REV01!$AT651&amp; " --&gt; " &amp;RAW_m_TEI0187_REV01!$AU651&amp; " --&gt; ")),"---")</f>
        <v>---</v>
      </c>
      <c r="N651" s="19" t="str">
        <f>IFERROR(VLOOKUP(F651&amp;"-"&amp;G651,IF($M$4="TEI0187_REV01",RAW_m_TEI0187_REV01!$AD:$AJ),7,0),"---")</f>
        <v>---</v>
      </c>
      <c r="O651" s="19" t="str">
        <f>IFERROR(VLOOKUP(N651,IF($M$4="TEI0187_REV01",RAW_m_TEI0187_REV01!$AJ:$AK),2,0),"---")</f>
        <v>---</v>
      </c>
      <c r="P651" s="19" t="str">
        <f>IFERROR(VLOOKUP(F651&amp;"-"&amp;G651,IF($M$4="TEI0187_REV01",RAW_m_TEI0187_REV01!$AD:$AG),3,0),"---")</f>
        <v>---</v>
      </c>
      <c r="Q651" s="19" t="str">
        <f>IFERROR(VLOOKUP(N651,IF($M$4="TEI0187_REV01",RAW_m_TEI0187_REV01!$AE:$AH),4,0),"---")</f>
        <v>---</v>
      </c>
      <c r="R651" s="19" t="str">
        <f>IFERROR(VLOOKUP(F651&amp;"-"&amp;G651,IF($M$4="TEI0187_REV01",RAW_m_TEI0187_REV01!$AD:$AG),4,0),"---")</f>
        <v>---</v>
      </c>
    </row>
    <row r="652" spans="2:18" x14ac:dyDescent="0.25">
      <c r="B652" s="78">
        <v>647</v>
      </c>
      <c r="C652" s="19" t="str">
        <f>IFERROR(INDEX(B2B!A:F,MATCH('B2B Pin Table'!B652,B2B!A:A,0),6),"---")</f>
        <v>MIO</v>
      </c>
      <c r="D652" s="19" t="str">
        <f>IFERROR(IF((COUNTIF(B2B!A648:K648,H650)&lt;0),"---",INDEX(B2B!A:K,MATCH('B2B Pin Table'!B652,B2B!A:A,0),2)),"---")</f>
        <v>J3</v>
      </c>
      <c r="E652" s="19" t="str">
        <f>IFERROR(IF((COUNTIF(B2B!A648:K648,H650)&lt;0),"---",INDEX(B2B!A:K,MATCH('B2B Pin Table'!B652,B2B!A:A,0),3)),"---")</f>
        <v>C47</v>
      </c>
      <c r="F652" s="19" t="str">
        <f>IFERROR(IF((COUNTIF(B2B!A648:K648,L650)&lt;0),"---",INDEX(B2B!A:K,MATCH('B2B Pin Table'!B652,B2B!A:A,0),4)),"---")</f>
        <v>J3</v>
      </c>
      <c r="G652" s="19" t="str">
        <f>IFERROR(IF((COUNTIF(B2B!A648:K648,L650)&lt;0),"---",INDEX(B2B!A:K,MATCH('B2B Pin Table'!B652,B2B!A:A,0),5)),"---")</f>
        <v>C47</v>
      </c>
      <c r="H652" s="59" t="str">
        <f>IFERROR(IF(VLOOKUP($D652&amp;"-"&amp;$E652,IF($H$4="TEB0187_REV01",CALC_CONN_TEB0187_REV01!$F:$I),4,0)="--","---",IF($H$4="TEB0187_REV01",CALC_CONN_TEB0187_REV01!$G652&amp; " --&gt; " &amp;CALC_CONN_TEB0187_REV01!$I652&amp; " --&gt; ")),"---")</f>
        <v>---</v>
      </c>
      <c r="I652" s="19" t="str">
        <f>IFERROR(IF(VLOOKUP($D652&amp;"-"&amp;$E652,IF($H$4="TEB0187_REV01",CALC_CONN_TEB0187_REV01!$F:$H),3,0)="--",VLOOKUP($D652&amp;"-"&amp;$E652,IF($H$4="TEB0187_REV01",CALC_CONN_TEB0187_REV01!$F:$H),2,0),VLOOKUP($D652&amp;"-"&amp;$E652,IF($H$4="TEB0187_REV01",CALC_CONN_TEB0187_REV01!$F:$H),3,0)),"---")</f>
        <v>---</v>
      </c>
      <c r="J652" s="19" t="str">
        <f>IFERROR(VLOOKUP(I652,IF($H$4="TEB0187_REV01",RAW_c_TEB0187_REV01!$AE:$AM),9,0),"---")</f>
        <v>---</v>
      </c>
      <c r="K652" s="19" t="str">
        <f>IFERROR(VLOOKUP(D652&amp;"-"&amp;E652,IF($H$4="TEB0187_REV01",RAW_c_TEB0187_REV01!$AD:$AK,"???"),6,0),"---")</f>
        <v>---</v>
      </c>
      <c r="L652" s="19" t="str">
        <f>IFERROR(VLOOKUP(D652&amp;"-"&amp;E652,IF($H$4="TEB0187_REV01",RAW_c_TEB0187_REV01!$AD:$AL,"???"),9,0),"---")</f>
        <v>---</v>
      </c>
      <c r="M652" s="19" t="str">
        <f>IFERROR(IF(VLOOKUP($F652&amp;"-"&amp;$G652,IF($M$4="TEI0187_REV01",RAW_m_TEI0187_REV01!$F:$AU),43,0)="--","---",IF($M$4="TEI0187_REV01",RAW_m_TEI0187_REV01!$AT652&amp; " --&gt; " &amp;RAW_m_TEI0187_REV01!$AU652&amp; " --&gt; ")),"---")</f>
        <v>---</v>
      </c>
      <c r="N652" s="19" t="str">
        <f>IFERROR(VLOOKUP(F652&amp;"-"&amp;G652,IF($M$4="TEI0187_REV01",RAW_m_TEI0187_REV01!$AD:$AJ),7,0),"---")</f>
        <v>---</v>
      </c>
      <c r="O652" s="19" t="str">
        <f>IFERROR(VLOOKUP(N652,IF($M$4="TEI0187_REV01",RAW_m_TEI0187_REV01!$AJ:$AK),2,0),"---")</f>
        <v>---</v>
      </c>
      <c r="P652" s="19" t="str">
        <f>IFERROR(VLOOKUP(F652&amp;"-"&amp;G652,IF($M$4="TEI0187_REV01",RAW_m_TEI0187_REV01!$AD:$AG),3,0),"---")</f>
        <v>---</v>
      </c>
      <c r="Q652" s="19" t="str">
        <f>IFERROR(VLOOKUP(N652,IF($M$4="TEI0187_REV01",RAW_m_TEI0187_REV01!$AE:$AH),4,0),"---")</f>
        <v>---</v>
      </c>
      <c r="R652" s="19" t="str">
        <f>IFERROR(VLOOKUP(F652&amp;"-"&amp;G652,IF($M$4="TEI0187_REV01",RAW_m_TEI0187_REV01!$AD:$AG),4,0),"---")</f>
        <v>---</v>
      </c>
    </row>
    <row r="653" spans="2:18" x14ac:dyDescent="0.25">
      <c r="B653" s="78">
        <v>648</v>
      </c>
      <c r="C653" s="19" t="str">
        <f>IFERROR(INDEX(B2B!A:F,MATCH('B2B Pin Table'!B653,B2B!A:A,0),6),"---")</f>
        <v>GND</v>
      </c>
      <c r="D653" s="19" t="str">
        <f>IFERROR(IF((COUNTIF(B2B!A649:K649,H651)&lt;0),"---",INDEX(B2B!A:K,MATCH('B2B Pin Table'!B653,B2B!A:A,0),2)),"---")</f>
        <v>J3</v>
      </c>
      <c r="E653" s="19" t="str">
        <f>IFERROR(IF((COUNTIF(B2B!A649:K649,H651)&lt;0),"---",INDEX(B2B!A:K,MATCH('B2B Pin Table'!B653,B2B!A:A,0),3)),"---")</f>
        <v>C48</v>
      </c>
      <c r="F653" s="19" t="str">
        <f>IFERROR(IF((COUNTIF(B2B!A649:K649,L651)&lt;0),"---",INDEX(B2B!A:K,MATCH('B2B Pin Table'!B653,B2B!A:A,0),4)),"---")</f>
        <v>J3</v>
      </c>
      <c r="G653" s="19" t="str">
        <f>IFERROR(IF((COUNTIF(B2B!A649:K649,L651)&lt;0),"---",INDEX(B2B!A:K,MATCH('B2B Pin Table'!B653,B2B!A:A,0),5)),"---")</f>
        <v>C48</v>
      </c>
      <c r="H653" s="59" t="str">
        <f>IFERROR(IF(VLOOKUP($D653&amp;"-"&amp;$E653,IF($H$4="TEB0187_REV01",CALC_CONN_TEB0187_REV01!$F:$I),4,0)="--","---",IF($H$4="TEB0187_REV01",CALC_CONN_TEB0187_REV01!$G653&amp; " --&gt; " &amp;CALC_CONN_TEB0187_REV01!$I653&amp; " --&gt; ")),"---")</f>
        <v>---</v>
      </c>
      <c r="I653" s="19" t="str">
        <f>IFERROR(IF(VLOOKUP($D653&amp;"-"&amp;$E653,IF($H$4="TEB0187_REV01",CALC_CONN_TEB0187_REV01!$F:$H),3,0)="--",VLOOKUP($D653&amp;"-"&amp;$E653,IF($H$4="TEB0187_REV01",CALC_CONN_TEB0187_REV01!$F:$H),2,0),VLOOKUP($D653&amp;"-"&amp;$E653,IF($H$4="TEB0187_REV01",CALC_CONN_TEB0187_REV01!$F:$H),3,0)),"---")</f>
        <v>---</v>
      </c>
      <c r="J653" s="19" t="str">
        <f>IFERROR(VLOOKUP(I653,IF($H$4="TEB0187_REV01",RAW_c_TEB0187_REV01!$AE:$AM),9,0),"---")</f>
        <v>---</v>
      </c>
      <c r="K653" s="19" t="str">
        <f>IFERROR(VLOOKUP(D653&amp;"-"&amp;E653,IF($H$4="TEB0187_REV01",RAW_c_TEB0187_REV01!$AD:$AK,"???"),6,0),"---")</f>
        <v>---</v>
      </c>
      <c r="L653" s="19" t="str">
        <f>IFERROR(VLOOKUP(D653&amp;"-"&amp;E653,IF($H$4="TEB0187_REV01",RAW_c_TEB0187_REV01!$AD:$AL,"???"),9,0),"---")</f>
        <v>---</v>
      </c>
      <c r="M653" s="19" t="str">
        <f>IFERROR(IF(VLOOKUP($F653&amp;"-"&amp;$G653,IF($M$4="TEI0187_REV01",RAW_m_TEI0187_REV01!$F:$AU),43,0)="--","---",IF($M$4="TEI0187_REV01",RAW_m_TEI0187_REV01!$AT653&amp; " --&gt; " &amp;RAW_m_TEI0187_REV01!$AU653&amp; " --&gt; ")),"---")</f>
        <v>---</v>
      </c>
      <c r="N653" s="19" t="str">
        <f>IFERROR(VLOOKUP(F653&amp;"-"&amp;G653,IF($M$4="TEI0187_REV01",RAW_m_TEI0187_REV01!$AD:$AJ),7,0),"---")</f>
        <v>---</v>
      </c>
      <c r="O653" s="19" t="str">
        <f>IFERROR(VLOOKUP(N653,IF($M$4="TEI0187_REV01",RAW_m_TEI0187_REV01!$AJ:$AK),2,0),"---")</f>
        <v>---</v>
      </c>
      <c r="P653" s="19" t="str">
        <f>IFERROR(VLOOKUP(F653&amp;"-"&amp;G653,IF($M$4="TEI0187_REV01",RAW_m_TEI0187_REV01!$AD:$AG),3,0),"---")</f>
        <v>---</v>
      </c>
      <c r="Q653" s="19" t="str">
        <f>IFERROR(VLOOKUP(N653,IF($M$4="TEI0187_REV01",RAW_m_TEI0187_REV01!$AE:$AH),4,0),"---")</f>
        <v>---</v>
      </c>
      <c r="R653" s="19" t="str">
        <f>IFERROR(VLOOKUP(F653&amp;"-"&amp;G653,IF($M$4="TEI0187_REV01",RAW_m_TEI0187_REV01!$AD:$AG),4,0),"---")</f>
        <v>---</v>
      </c>
    </row>
    <row r="654" spans="2:18" x14ac:dyDescent="0.25">
      <c r="B654" s="78">
        <v>649</v>
      </c>
      <c r="C654" s="19" t="str">
        <f>IFERROR(INDEX(B2B!A:F,MATCH('B2B Pin Table'!B654,B2B!A:A,0),6),"---")</f>
        <v>GND</v>
      </c>
      <c r="D654" s="19" t="str">
        <f>IFERROR(IF((COUNTIF(B2B!A650:K650,H652)&lt;0),"---",INDEX(B2B!A:K,MATCH('B2B Pin Table'!B654,B2B!A:A,0),2)),"---")</f>
        <v>J3</v>
      </c>
      <c r="E654" s="19" t="str">
        <f>IFERROR(IF((COUNTIF(B2B!A650:K650,H652)&lt;0),"---",INDEX(B2B!A:K,MATCH('B2B Pin Table'!B654,B2B!A:A,0),3)),"---")</f>
        <v>C49</v>
      </c>
      <c r="F654" s="19" t="str">
        <f>IFERROR(IF((COUNTIF(B2B!A650:K650,L652)&lt;0),"---",INDEX(B2B!A:K,MATCH('B2B Pin Table'!B654,B2B!A:A,0),4)),"---")</f>
        <v>J3</v>
      </c>
      <c r="G654" s="19" t="str">
        <f>IFERROR(IF((COUNTIF(B2B!A650:K650,L652)&lt;0),"---",INDEX(B2B!A:K,MATCH('B2B Pin Table'!B654,B2B!A:A,0),5)),"---")</f>
        <v>C49</v>
      </c>
      <c r="H654" s="59" t="str">
        <f>IFERROR(IF(VLOOKUP($D654&amp;"-"&amp;$E654,IF($H$4="TEB0187_REV01",CALC_CONN_TEB0187_REV01!$F:$I),4,0)="--","---",IF($H$4="TEB0187_REV01",CALC_CONN_TEB0187_REV01!$G654&amp; " --&gt; " &amp;CALC_CONN_TEB0187_REV01!$I654&amp; " --&gt; ")),"---")</f>
        <v>---</v>
      </c>
      <c r="I654" s="19" t="str">
        <f>IFERROR(IF(VLOOKUP($D654&amp;"-"&amp;$E654,IF($H$4="TEB0187_REV01",CALC_CONN_TEB0187_REV01!$F:$H),3,0)="--",VLOOKUP($D654&amp;"-"&amp;$E654,IF($H$4="TEB0187_REV01",CALC_CONN_TEB0187_REV01!$F:$H),2,0),VLOOKUP($D654&amp;"-"&amp;$E654,IF($H$4="TEB0187_REV01",CALC_CONN_TEB0187_REV01!$F:$H),3,0)),"---")</f>
        <v>---</v>
      </c>
      <c r="J654" s="19" t="str">
        <f>IFERROR(VLOOKUP(I654,IF($H$4="TEB0187_REV01",RAW_c_TEB0187_REV01!$AE:$AM),9,0),"---")</f>
        <v>---</v>
      </c>
      <c r="K654" s="19" t="str">
        <f>IFERROR(VLOOKUP(D654&amp;"-"&amp;E654,IF($H$4="TEB0187_REV01",RAW_c_TEB0187_REV01!$AD:$AK,"???"),6,0),"---")</f>
        <v>---</v>
      </c>
      <c r="L654" s="19" t="str">
        <f>IFERROR(VLOOKUP(D654&amp;"-"&amp;E654,IF($H$4="TEB0187_REV01",RAW_c_TEB0187_REV01!$AD:$AL,"???"),9,0),"---")</f>
        <v>---</v>
      </c>
      <c r="M654" s="19" t="str">
        <f>IFERROR(IF(VLOOKUP($F654&amp;"-"&amp;$G654,IF($M$4="TEI0187_REV01",RAW_m_TEI0187_REV01!$F:$AU),43,0)="--","---",IF($M$4="TEI0187_REV01",RAW_m_TEI0187_REV01!$AT654&amp; " --&gt; " &amp;RAW_m_TEI0187_REV01!$AU654&amp; " --&gt; ")),"---")</f>
        <v>---</v>
      </c>
      <c r="N654" s="19" t="str">
        <f>IFERROR(VLOOKUP(F654&amp;"-"&amp;G654,IF($M$4="TEI0187_REV01",RAW_m_TEI0187_REV01!$AD:$AJ),7,0),"---")</f>
        <v>---</v>
      </c>
      <c r="O654" s="19" t="str">
        <f>IFERROR(VLOOKUP(N654,IF($M$4="TEI0187_REV01",RAW_m_TEI0187_REV01!$AJ:$AK),2,0),"---")</f>
        <v>---</v>
      </c>
      <c r="P654" s="19" t="str">
        <f>IFERROR(VLOOKUP(F654&amp;"-"&amp;G654,IF($M$4="TEI0187_REV01",RAW_m_TEI0187_REV01!$AD:$AG),3,0),"---")</f>
        <v>---</v>
      </c>
      <c r="Q654" s="19" t="str">
        <f>IFERROR(VLOOKUP(N654,IF($M$4="TEI0187_REV01",RAW_m_TEI0187_REV01!$AE:$AH),4,0),"---")</f>
        <v>---</v>
      </c>
      <c r="R654" s="19" t="str">
        <f>IFERROR(VLOOKUP(F654&amp;"-"&amp;G654,IF($M$4="TEI0187_REV01",RAW_m_TEI0187_REV01!$AD:$AG),4,0),"---")</f>
        <v>---</v>
      </c>
    </row>
    <row r="655" spans="2:18" x14ac:dyDescent="0.25">
      <c r="B655" s="78">
        <v>650</v>
      </c>
      <c r="C655" s="19" t="str">
        <f>IFERROR(INDEX(B2B!A:F,MATCH('B2B Pin Table'!B655,B2B!A:A,0),6),"---")</f>
        <v>MIO</v>
      </c>
      <c r="D655" s="19" t="str">
        <f>IFERROR(IF((COUNTIF(B2B!A651:K651,H653)&lt;0),"---",INDEX(B2B!A:K,MATCH('B2B Pin Table'!B655,B2B!A:A,0),2)),"---")</f>
        <v>J3</v>
      </c>
      <c r="E655" s="19" t="str">
        <f>IFERROR(IF((COUNTIF(B2B!A651:K651,H653)&lt;0),"---",INDEX(B2B!A:K,MATCH('B2B Pin Table'!B655,B2B!A:A,0),3)),"---")</f>
        <v>C50</v>
      </c>
      <c r="F655" s="19" t="str">
        <f>IFERROR(IF((COUNTIF(B2B!A651:K651,L653)&lt;0),"---",INDEX(B2B!A:K,MATCH('B2B Pin Table'!B655,B2B!A:A,0),4)),"---")</f>
        <v>J3</v>
      </c>
      <c r="G655" s="19" t="str">
        <f>IFERROR(IF((COUNTIF(B2B!A651:K651,L653)&lt;0),"---",INDEX(B2B!A:K,MATCH('B2B Pin Table'!B655,B2B!A:A,0),5)),"---")</f>
        <v>C50</v>
      </c>
      <c r="H655" s="59" t="str">
        <f>IFERROR(IF(VLOOKUP($D655&amp;"-"&amp;$E655,IF($H$4="TEB0187_REV01",CALC_CONN_TEB0187_REV01!$F:$I),4,0)="--","---",IF($H$4="TEB0187_REV01",CALC_CONN_TEB0187_REV01!$G655&amp; " --&gt; " &amp;CALC_CONN_TEB0187_REV01!$I655&amp; " --&gt; ")),"---")</f>
        <v>---</v>
      </c>
      <c r="I655" s="19" t="str">
        <f>IFERROR(IF(VLOOKUP($D655&amp;"-"&amp;$E655,IF($H$4="TEB0187_REV01",CALC_CONN_TEB0187_REV01!$F:$H),3,0)="--",VLOOKUP($D655&amp;"-"&amp;$E655,IF($H$4="TEB0187_REV01",CALC_CONN_TEB0187_REV01!$F:$H),2,0),VLOOKUP($D655&amp;"-"&amp;$E655,IF($H$4="TEB0187_REV01",CALC_CONN_TEB0187_REV01!$F:$H),3,0)),"---")</f>
        <v>---</v>
      </c>
      <c r="J655" s="19" t="str">
        <f>IFERROR(VLOOKUP(I655,IF($H$4="TEB0187_REV01",RAW_c_TEB0187_REV01!$AE:$AM),9,0),"---")</f>
        <v>---</v>
      </c>
      <c r="K655" s="19" t="str">
        <f>IFERROR(VLOOKUP(D655&amp;"-"&amp;E655,IF($H$4="TEB0187_REV01",RAW_c_TEB0187_REV01!$AD:$AK,"???"),6,0),"---")</f>
        <v>---</v>
      </c>
      <c r="L655" s="19" t="str">
        <f>IFERROR(VLOOKUP(D655&amp;"-"&amp;E655,IF($H$4="TEB0187_REV01",RAW_c_TEB0187_REV01!$AD:$AL,"???"),9,0),"---")</f>
        <v>---</v>
      </c>
      <c r="M655" s="19" t="str">
        <f>IFERROR(IF(VLOOKUP($F655&amp;"-"&amp;$G655,IF($M$4="TEI0187_REV01",RAW_m_TEI0187_REV01!$F:$AU),43,0)="--","---",IF($M$4="TEI0187_REV01",RAW_m_TEI0187_REV01!$AT655&amp; " --&gt; " &amp;RAW_m_TEI0187_REV01!$AU655&amp; " --&gt; ")),"---")</f>
        <v>---</v>
      </c>
      <c r="N655" s="19" t="str">
        <f>IFERROR(VLOOKUP(F655&amp;"-"&amp;G655,IF($M$4="TEI0187_REV01",RAW_m_TEI0187_REV01!$AD:$AJ),7,0),"---")</f>
        <v>---</v>
      </c>
      <c r="O655" s="19" t="str">
        <f>IFERROR(VLOOKUP(N655,IF($M$4="TEI0187_REV01",RAW_m_TEI0187_REV01!$AJ:$AK),2,0),"---")</f>
        <v>---</v>
      </c>
      <c r="P655" s="19" t="str">
        <f>IFERROR(VLOOKUP(F655&amp;"-"&amp;G655,IF($M$4="TEI0187_REV01",RAW_m_TEI0187_REV01!$AD:$AG),3,0),"---")</f>
        <v>---</v>
      </c>
      <c r="Q655" s="19" t="str">
        <f>IFERROR(VLOOKUP(N655,IF($M$4="TEI0187_REV01",RAW_m_TEI0187_REV01!$AE:$AH),4,0),"---")</f>
        <v>---</v>
      </c>
      <c r="R655" s="19" t="str">
        <f>IFERROR(VLOOKUP(F655&amp;"-"&amp;G655,IF($M$4="TEI0187_REV01",RAW_m_TEI0187_REV01!$AD:$AG),4,0),"---")</f>
        <v>---</v>
      </c>
    </row>
    <row r="656" spans="2:18" x14ac:dyDescent="0.25">
      <c r="B656" s="78">
        <v>651</v>
      </c>
      <c r="C656" s="19" t="str">
        <f>IFERROR(INDEX(B2B!A:F,MATCH('B2B Pin Table'!B656,B2B!A:A,0),6),"---")</f>
        <v>MIO</v>
      </c>
      <c r="D656" s="19" t="str">
        <f>IFERROR(IF((COUNTIF(B2B!A652:K652,H654)&lt;0),"---",INDEX(B2B!A:K,MATCH('B2B Pin Table'!B656,B2B!A:A,0),2)),"---")</f>
        <v>J3</v>
      </c>
      <c r="E656" s="19" t="str">
        <f>IFERROR(IF((COUNTIF(B2B!A652:K652,H654)&lt;0),"---",INDEX(B2B!A:K,MATCH('B2B Pin Table'!B656,B2B!A:A,0),3)),"---")</f>
        <v>C51</v>
      </c>
      <c r="F656" s="19" t="str">
        <f>IFERROR(IF((COUNTIF(B2B!A652:K652,L654)&lt;0),"---",INDEX(B2B!A:K,MATCH('B2B Pin Table'!B656,B2B!A:A,0),4)),"---")</f>
        <v>J3</v>
      </c>
      <c r="G656" s="19" t="str">
        <f>IFERROR(IF((COUNTIF(B2B!A652:K652,L654)&lt;0),"---",INDEX(B2B!A:K,MATCH('B2B Pin Table'!B656,B2B!A:A,0),5)),"---")</f>
        <v>C51</v>
      </c>
      <c r="H656" s="59" t="str">
        <f>IFERROR(IF(VLOOKUP($D656&amp;"-"&amp;$E656,IF($H$4="TEB0187_REV01",CALC_CONN_TEB0187_REV01!$F:$I),4,0)="--","---",IF($H$4="TEB0187_REV01",CALC_CONN_TEB0187_REV01!$G656&amp; " --&gt; " &amp;CALC_CONN_TEB0187_REV01!$I656&amp; " --&gt; ")),"---")</f>
        <v>---</v>
      </c>
      <c r="I656" s="19" t="str">
        <f>IFERROR(IF(VLOOKUP($D656&amp;"-"&amp;$E656,IF($H$4="TEB0187_REV01",CALC_CONN_TEB0187_REV01!$F:$H),3,0)="--",VLOOKUP($D656&amp;"-"&amp;$E656,IF($H$4="TEB0187_REV01",CALC_CONN_TEB0187_REV01!$F:$H),2,0),VLOOKUP($D656&amp;"-"&amp;$E656,IF($H$4="TEB0187_REV01",CALC_CONN_TEB0187_REV01!$F:$H),3,0)),"---")</f>
        <v>---</v>
      </c>
      <c r="J656" s="19" t="str">
        <f>IFERROR(VLOOKUP(I656,IF($H$4="TEB0187_REV01",RAW_c_TEB0187_REV01!$AE:$AM),9,0),"---")</f>
        <v>---</v>
      </c>
      <c r="K656" s="19" t="str">
        <f>IFERROR(VLOOKUP(D656&amp;"-"&amp;E656,IF($H$4="TEB0187_REV01",RAW_c_TEB0187_REV01!$AD:$AK,"???"),6,0),"---")</f>
        <v>---</v>
      </c>
      <c r="L656" s="19" t="str">
        <f>IFERROR(VLOOKUP(D656&amp;"-"&amp;E656,IF($H$4="TEB0187_REV01",RAW_c_TEB0187_REV01!$AD:$AL,"???"),9,0),"---")</f>
        <v>---</v>
      </c>
      <c r="M656" s="19" t="str">
        <f>IFERROR(IF(VLOOKUP($F656&amp;"-"&amp;$G656,IF($M$4="TEI0187_REV01",RAW_m_TEI0187_REV01!$F:$AU),43,0)="--","---",IF($M$4="TEI0187_REV01",RAW_m_TEI0187_REV01!$AT656&amp; " --&gt; " &amp;RAW_m_TEI0187_REV01!$AU656&amp; " --&gt; ")),"---")</f>
        <v>---</v>
      </c>
      <c r="N656" s="19" t="str">
        <f>IFERROR(VLOOKUP(F656&amp;"-"&amp;G656,IF($M$4="TEI0187_REV01",RAW_m_TEI0187_REV01!$AD:$AJ),7,0),"---")</f>
        <v>---</v>
      </c>
      <c r="O656" s="19" t="str">
        <f>IFERROR(VLOOKUP(N656,IF($M$4="TEI0187_REV01",RAW_m_TEI0187_REV01!$AJ:$AK),2,0),"---")</f>
        <v>---</v>
      </c>
      <c r="P656" s="19" t="str">
        <f>IFERROR(VLOOKUP(F656&amp;"-"&amp;G656,IF($M$4="TEI0187_REV01",RAW_m_TEI0187_REV01!$AD:$AG),3,0),"---")</f>
        <v>---</v>
      </c>
      <c r="Q656" s="19" t="str">
        <f>IFERROR(VLOOKUP(N656,IF($M$4="TEI0187_REV01",RAW_m_TEI0187_REV01!$AE:$AH),4,0),"---")</f>
        <v>---</v>
      </c>
      <c r="R656" s="19" t="str">
        <f>IFERROR(VLOOKUP(F656&amp;"-"&amp;G656,IF($M$4="TEI0187_REV01",RAW_m_TEI0187_REV01!$AD:$AG),4,0),"---")</f>
        <v>---</v>
      </c>
    </row>
    <row r="657" spans="2:18" x14ac:dyDescent="0.25">
      <c r="B657" s="78">
        <v>652</v>
      </c>
      <c r="C657" s="19" t="str">
        <f>IFERROR(INDEX(B2B!A:F,MATCH('B2B Pin Table'!B657,B2B!A:A,0),6),"---")</f>
        <v>MIO</v>
      </c>
      <c r="D657" s="19" t="str">
        <f>IFERROR(IF((COUNTIF(B2B!A653:K653,H655)&lt;0),"---",INDEX(B2B!A:K,MATCH('B2B Pin Table'!B657,B2B!A:A,0),2)),"---")</f>
        <v>J3</v>
      </c>
      <c r="E657" s="19" t="str">
        <f>IFERROR(IF((COUNTIF(B2B!A653:K653,H655)&lt;0),"---",INDEX(B2B!A:K,MATCH('B2B Pin Table'!B657,B2B!A:A,0),3)),"---")</f>
        <v>C52</v>
      </c>
      <c r="F657" s="19" t="str">
        <f>IFERROR(IF((COUNTIF(B2B!A653:K653,L655)&lt;0),"---",INDEX(B2B!A:K,MATCH('B2B Pin Table'!B657,B2B!A:A,0),4)),"---")</f>
        <v>J3</v>
      </c>
      <c r="G657" s="19" t="str">
        <f>IFERROR(IF((COUNTIF(B2B!A653:K653,L655)&lt;0),"---",INDEX(B2B!A:K,MATCH('B2B Pin Table'!B657,B2B!A:A,0),5)),"---")</f>
        <v>C52</v>
      </c>
      <c r="H657" s="59" t="str">
        <f>IFERROR(IF(VLOOKUP($D657&amp;"-"&amp;$E657,IF($H$4="TEB0187_REV01",CALC_CONN_TEB0187_REV01!$F:$I),4,0)="--","---",IF($H$4="TEB0187_REV01",CALC_CONN_TEB0187_REV01!$G657&amp; " --&gt; " &amp;CALC_CONN_TEB0187_REV01!$I657&amp; " --&gt; ")),"---")</f>
        <v>---</v>
      </c>
      <c r="I657" s="19" t="str">
        <f>IFERROR(IF(VLOOKUP($D657&amp;"-"&amp;$E657,IF($H$4="TEB0187_REV01",CALC_CONN_TEB0187_REV01!$F:$H),3,0)="--",VLOOKUP($D657&amp;"-"&amp;$E657,IF($H$4="TEB0187_REV01",CALC_CONN_TEB0187_REV01!$F:$H),2,0),VLOOKUP($D657&amp;"-"&amp;$E657,IF($H$4="TEB0187_REV01",CALC_CONN_TEB0187_REV01!$F:$H),3,0)),"---")</f>
        <v>---</v>
      </c>
      <c r="J657" s="19" t="str">
        <f>IFERROR(VLOOKUP(I657,IF($H$4="TEB0187_REV01",RAW_c_TEB0187_REV01!$AE:$AM),9,0),"---")</f>
        <v>---</v>
      </c>
      <c r="K657" s="19" t="str">
        <f>IFERROR(VLOOKUP(D657&amp;"-"&amp;E657,IF($H$4="TEB0187_REV01",RAW_c_TEB0187_REV01!$AD:$AK,"???"),6,0),"---")</f>
        <v>---</v>
      </c>
      <c r="L657" s="19" t="str">
        <f>IFERROR(VLOOKUP(D657&amp;"-"&amp;E657,IF($H$4="TEB0187_REV01",RAW_c_TEB0187_REV01!$AD:$AL,"???"),9,0),"---")</f>
        <v>---</v>
      </c>
      <c r="M657" s="19" t="str">
        <f>IFERROR(IF(VLOOKUP($F657&amp;"-"&amp;$G657,IF($M$4="TEI0187_REV01",RAW_m_TEI0187_REV01!$F:$AU),43,0)="--","---",IF($M$4="TEI0187_REV01",RAW_m_TEI0187_REV01!$AT657&amp; " --&gt; " &amp;RAW_m_TEI0187_REV01!$AU657&amp; " --&gt; ")),"---")</f>
        <v>---</v>
      </c>
      <c r="N657" s="19" t="str">
        <f>IFERROR(VLOOKUP(F657&amp;"-"&amp;G657,IF($M$4="TEI0187_REV01",RAW_m_TEI0187_REV01!$AD:$AJ),7,0),"---")</f>
        <v>---</v>
      </c>
      <c r="O657" s="19" t="str">
        <f>IFERROR(VLOOKUP(N657,IF($M$4="TEI0187_REV01",RAW_m_TEI0187_REV01!$AJ:$AK),2,0),"---")</f>
        <v>---</v>
      </c>
      <c r="P657" s="19" t="str">
        <f>IFERROR(VLOOKUP(F657&amp;"-"&amp;G657,IF($M$4="TEI0187_REV01",RAW_m_TEI0187_REV01!$AD:$AG),3,0),"---")</f>
        <v>---</v>
      </c>
      <c r="Q657" s="19" t="str">
        <f>IFERROR(VLOOKUP(N657,IF($M$4="TEI0187_REV01",RAW_m_TEI0187_REV01!$AE:$AH),4,0),"---")</f>
        <v>---</v>
      </c>
      <c r="R657" s="19" t="str">
        <f>IFERROR(VLOOKUP(F657&amp;"-"&amp;G657,IF($M$4="TEI0187_REV01",RAW_m_TEI0187_REV01!$AD:$AG),4,0),"---")</f>
        <v>---</v>
      </c>
    </row>
    <row r="658" spans="2:18" x14ac:dyDescent="0.25">
      <c r="B658" s="78">
        <v>653</v>
      </c>
      <c r="C658" s="19" t="str">
        <f>IFERROR(INDEX(B2B!A:F,MATCH('B2B Pin Table'!B658,B2B!A:A,0),6),"---")</f>
        <v>GND</v>
      </c>
      <c r="D658" s="19" t="str">
        <f>IFERROR(IF((COUNTIF(B2B!A654:K654,H656)&lt;0),"---",INDEX(B2B!A:K,MATCH('B2B Pin Table'!B658,B2B!A:A,0),2)),"---")</f>
        <v>J3</v>
      </c>
      <c r="E658" s="19" t="str">
        <f>IFERROR(IF((COUNTIF(B2B!A654:K654,H656)&lt;0),"---",INDEX(B2B!A:K,MATCH('B2B Pin Table'!B658,B2B!A:A,0),3)),"---")</f>
        <v>C53</v>
      </c>
      <c r="F658" s="19" t="str">
        <f>IFERROR(IF((COUNTIF(B2B!A654:K654,L656)&lt;0),"---",INDEX(B2B!A:K,MATCH('B2B Pin Table'!B658,B2B!A:A,0),4)),"---")</f>
        <v>J3</v>
      </c>
      <c r="G658" s="19" t="str">
        <f>IFERROR(IF((COUNTIF(B2B!A654:K654,L656)&lt;0),"---",INDEX(B2B!A:K,MATCH('B2B Pin Table'!B658,B2B!A:A,0),5)),"---")</f>
        <v>C53</v>
      </c>
      <c r="H658" s="59" t="str">
        <f>IFERROR(IF(VLOOKUP($D658&amp;"-"&amp;$E658,IF($H$4="TEB0187_REV01",CALC_CONN_TEB0187_REV01!$F:$I),4,0)="--","---",IF($H$4="TEB0187_REV01",CALC_CONN_TEB0187_REV01!$G658&amp; " --&gt; " &amp;CALC_CONN_TEB0187_REV01!$I658&amp; " --&gt; ")),"---")</f>
        <v>---</v>
      </c>
      <c r="I658" s="19" t="str">
        <f>IFERROR(IF(VLOOKUP($D658&amp;"-"&amp;$E658,IF($H$4="TEB0187_REV01",CALC_CONN_TEB0187_REV01!$F:$H),3,0)="--",VLOOKUP($D658&amp;"-"&amp;$E658,IF($H$4="TEB0187_REV01",CALC_CONN_TEB0187_REV01!$F:$H),2,0),VLOOKUP($D658&amp;"-"&amp;$E658,IF($H$4="TEB0187_REV01",CALC_CONN_TEB0187_REV01!$F:$H),3,0)),"---")</f>
        <v>---</v>
      </c>
      <c r="J658" s="19" t="str">
        <f>IFERROR(VLOOKUP(I658,IF($H$4="TEB0187_REV01",RAW_c_TEB0187_REV01!$AE:$AM),9,0),"---")</f>
        <v>---</v>
      </c>
      <c r="K658" s="19" t="str">
        <f>IFERROR(VLOOKUP(D658&amp;"-"&amp;E658,IF($H$4="TEB0187_REV01",RAW_c_TEB0187_REV01!$AD:$AK,"???"),6,0),"---")</f>
        <v>---</v>
      </c>
      <c r="L658" s="19" t="str">
        <f>IFERROR(VLOOKUP(D658&amp;"-"&amp;E658,IF($H$4="TEB0187_REV01",RAW_c_TEB0187_REV01!$AD:$AL,"???"),9,0),"---")</f>
        <v>---</v>
      </c>
      <c r="M658" s="19" t="str">
        <f>IFERROR(IF(VLOOKUP($F658&amp;"-"&amp;$G658,IF($M$4="TEI0187_REV01",RAW_m_TEI0187_REV01!$F:$AU),43,0)="--","---",IF($M$4="TEI0187_REV01",RAW_m_TEI0187_REV01!$AT658&amp; " --&gt; " &amp;RAW_m_TEI0187_REV01!$AU658&amp; " --&gt; ")),"---")</f>
        <v>---</v>
      </c>
      <c r="N658" s="19" t="str">
        <f>IFERROR(VLOOKUP(F658&amp;"-"&amp;G658,IF($M$4="TEI0187_REV01",RAW_m_TEI0187_REV01!$AD:$AJ),7,0),"---")</f>
        <v>---</v>
      </c>
      <c r="O658" s="19" t="str">
        <f>IFERROR(VLOOKUP(N658,IF($M$4="TEI0187_REV01",RAW_m_TEI0187_REV01!$AJ:$AK),2,0),"---")</f>
        <v>---</v>
      </c>
      <c r="P658" s="19" t="str">
        <f>IFERROR(VLOOKUP(F658&amp;"-"&amp;G658,IF($M$4="TEI0187_REV01",RAW_m_TEI0187_REV01!$AD:$AG),3,0),"---")</f>
        <v>---</v>
      </c>
      <c r="Q658" s="19" t="str">
        <f>IFERROR(VLOOKUP(N658,IF($M$4="TEI0187_REV01",RAW_m_TEI0187_REV01!$AE:$AH),4,0),"---")</f>
        <v>---</v>
      </c>
      <c r="R658" s="19" t="str">
        <f>IFERROR(VLOOKUP(F658&amp;"-"&amp;G658,IF($M$4="TEI0187_REV01",RAW_m_TEI0187_REV01!$AD:$AG),4,0),"---")</f>
        <v>---</v>
      </c>
    </row>
    <row r="659" spans="2:18" x14ac:dyDescent="0.25">
      <c r="B659" s="78">
        <v>654</v>
      </c>
      <c r="C659" s="19" t="str">
        <f>IFERROR(INDEX(B2B!A:F,MATCH('B2B Pin Table'!B659,B2B!A:A,0),6),"---")</f>
        <v>GND</v>
      </c>
      <c r="D659" s="19" t="str">
        <f>IFERROR(IF((COUNTIF(B2B!A655:K655,H657)&lt;0),"---",INDEX(B2B!A:K,MATCH('B2B Pin Table'!B659,B2B!A:A,0),2)),"---")</f>
        <v>J3</v>
      </c>
      <c r="E659" s="19" t="str">
        <f>IFERROR(IF((COUNTIF(B2B!A655:K655,H657)&lt;0),"---",INDEX(B2B!A:K,MATCH('B2B Pin Table'!B659,B2B!A:A,0),3)),"---")</f>
        <v>C54</v>
      </c>
      <c r="F659" s="19" t="str">
        <f>IFERROR(IF((COUNTIF(B2B!A655:K655,L657)&lt;0),"---",INDEX(B2B!A:K,MATCH('B2B Pin Table'!B659,B2B!A:A,0),4)),"---")</f>
        <v>J3</v>
      </c>
      <c r="G659" s="19" t="str">
        <f>IFERROR(IF((COUNTIF(B2B!A655:K655,L657)&lt;0),"---",INDEX(B2B!A:K,MATCH('B2B Pin Table'!B659,B2B!A:A,0),5)),"---")</f>
        <v>C54</v>
      </c>
      <c r="H659" s="59" t="str">
        <f>IFERROR(IF(VLOOKUP($D659&amp;"-"&amp;$E659,IF($H$4="TEB0187_REV01",CALC_CONN_TEB0187_REV01!$F:$I),4,0)="--","---",IF($H$4="TEB0187_REV01",CALC_CONN_TEB0187_REV01!$G659&amp; " --&gt; " &amp;CALC_CONN_TEB0187_REV01!$I659&amp; " --&gt; ")),"---")</f>
        <v>---</v>
      </c>
      <c r="I659" s="19" t="str">
        <f>IFERROR(IF(VLOOKUP($D659&amp;"-"&amp;$E659,IF($H$4="TEB0187_REV01",CALC_CONN_TEB0187_REV01!$F:$H),3,0)="--",VLOOKUP($D659&amp;"-"&amp;$E659,IF($H$4="TEB0187_REV01",CALC_CONN_TEB0187_REV01!$F:$H),2,0),VLOOKUP($D659&amp;"-"&amp;$E659,IF($H$4="TEB0187_REV01",CALC_CONN_TEB0187_REV01!$F:$H),3,0)),"---")</f>
        <v>---</v>
      </c>
      <c r="J659" s="19" t="str">
        <f>IFERROR(VLOOKUP(I659,IF($H$4="TEB0187_REV01",RAW_c_TEB0187_REV01!$AE:$AM),9,0),"---")</f>
        <v>---</v>
      </c>
      <c r="K659" s="19" t="str">
        <f>IFERROR(VLOOKUP(D659&amp;"-"&amp;E659,IF($H$4="TEB0187_REV01",RAW_c_TEB0187_REV01!$AD:$AK,"???"),6,0),"---")</f>
        <v>---</v>
      </c>
      <c r="L659" s="19" t="str">
        <f>IFERROR(VLOOKUP(D659&amp;"-"&amp;E659,IF($H$4="TEB0187_REV01",RAW_c_TEB0187_REV01!$AD:$AL,"???"),9,0),"---")</f>
        <v>---</v>
      </c>
      <c r="M659" s="19" t="str">
        <f>IFERROR(IF(VLOOKUP($F659&amp;"-"&amp;$G659,IF($M$4="TEI0187_REV01",RAW_m_TEI0187_REV01!$F:$AU),43,0)="--","---",IF($M$4="TEI0187_REV01",RAW_m_TEI0187_REV01!$AT659&amp; " --&gt; " &amp;RAW_m_TEI0187_REV01!$AU659&amp; " --&gt; ")),"---")</f>
        <v>---</v>
      </c>
      <c r="N659" s="19" t="str">
        <f>IFERROR(VLOOKUP(F659&amp;"-"&amp;G659,IF($M$4="TEI0187_REV01",RAW_m_TEI0187_REV01!$AD:$AJ),7,0),"---")</f>
        <v>---</v>
      </c>
      <c r="O659" s="19" t="str">
        <f>IFERROR(VLOOKUP(N659,IF($M$4="TEI0187_REV01",RAW_m_TEI0187_REV01!$AJ:$AK),2,0),"---")</f>
        <v>---</v>
      </c>
      <c r="P659" s="19" t="str">
        <f>IFERROR(VLOOKUP(F659&amp;"-"&amp;G659,IF($M$4="TEI0187_REV01",RAW_m_TEI0187_REV01!$AD:$AG),3,0),"---")</f>
        <v>---</v>
      </c>
      <c r="Q659" s="19" t="str">
        <f>IFERROR(VLOOKUP(N659,IF($M$4="TEI0187_REV01",RAW_m_TEI0187_REV01!$AE:$AH),4,0),"---")</f>
        <v>---</v>
      </c>
      <c r="R659" s="19" t="str">
        <f>IFERROR(VLOOKUP(F659&amp;"-"&amp;G659,IF($M$4="TEI0187_REV01",RAW_m_TEI0187_REV01!$AD:$AG),4,0),"---")</f>
        <v>---</v>
      </c>
    </row>
    <row r="660" spans="2:18" x14ac:dyDescent="0.25">
      <c r="B660" s="78">
        <v>655</v>
      </c>
      <c r="C660" s="19" t="str">
        <f>IFERROR(INDEX(B2B!A:F,MATCH('B2B Pin Table'!B660,B2B!A:A,0),6),"---")</f>
        <v>GND</v>
      </c>
      <c r="D660" s="19" t="str">
        <f>IFERROR(IF((COUNTIF(B2B!A656:K656,H658)&lt;0),"---",INDEX(B2B!A:K,MATCH('B2B Pin Table'!B660,B2B!A:A,0),2)),"---")</f>
        <v>J3</v>
      </c>
      <c r="E660" s="19" t="str">
        <f>IFERROR(IF((COUNTIF(B2B!A656:K656,H658)&lt;0),"---",INDEX(B2B!A:K,MATCH('B2B Pin Table'!B660,B2B!A:A,0),3)),"---")</f>
        <v>C55</v>
      </c>
      <c r="F660" s="19" t="str">
        <f>IFERROR(IF((COUNTIF(B2B!A656:K656,L658)&lt;0),"---",INDEX(B2B!A:K,MATCH('B2B Pin Table'!B660,B2B!A:A,0),4)),"---")</f>
        <v>J3</v>
      </c>
      <c r="G660" s="19" t="str">
        <f>IFERROR(IF((COUNTIF(B2B!A656:K656,L658)&lt;0),"---",INDEX(B2B!A:K,MATCH('B2B Pin Table'!B660,B2B!A:A,0),5)),"---")</f>
        <v>C55</v>
      </c>
      <c r="H660" s="59" t="str">
        <f>IFERROR(IF(VLOOKUP($D660&amp;"-"&amp;$E660,IF($H$4="TEB0187_REV01",CALC_CONN_TEB0187_REV01!$F:$I),4,0)="--","---",IF($H$4="TEB0187_REV01",CALC_CONN_TEB0187_REV01!$G660&amp; " --&gt; " &amp;CALC_CONN_TEB0187_REV01!$I660&amp; " --&gt; ")),"---")</f>
        <v>---</v>
      </c>
      <c r="I660" s="19" t="str">
        <f>IFERROR(IF(VLOOKUP($D660&amp;"-"&amp;$E660,IF($H$4="TEB0187_REV01",CALC_CONN_TEB0187_REV01!$F:$H),3,0)="--",VLOOKUP($D660&amp;"-"&amp;$E660,IF($H$4="TEB0187_REV01",CALC_CONN_TEB0187_REV01!$F:$H),2,0),VLOOKUP($D660&amp;"-"&amp;$E660,IF($H$4="TEB0187_REV01",CALC_CONN_TEB0187_REV01!$F:$H),3,0)),"---")</f>
        <v>---</v>
      </c>
      <c r="J660" s="19" t="str">
        <f>IFERROR(VLOOKUP(I660,IF($H$4="TEB0187_REV01",RAW_c_TEB0187_REV01!$AE:$AM),9,0),"---")</f>
        <v>---</v>
      </c>
      <c r="K660" s="19" t="str">
        <f>IFERROR(VLOOKUP(D660&amp;"-"&amp;E660,IF($H$4="TEB0187_REV01",RAW_c_TEB0187_REV01!$AD:$AK,"???"),6,0),"---")</f>
        <v>---</v>
      </c>
      <c r="L660" s="19" t="str">
        <f>IFERROR(VLOOKUP(D660&amp;"-"&amp;E660,IF($H$4="TEB0187_REV01",RAW_c_TEB0187_REV01!$AD:$AL,"???"),9,0),"---")</f>
        <v>---</v>
      </c>
      <c r="M660" s="19" t="str">
        <f>IFERROR(IF(VLOOKUP($F660&amp;"-"&amp;$G660,IF($M$4="TEI0187_REV01",RAW_m_TEI0187_REV01!$F:$AU),43,0)="--","---",IF($M$4="TEI0187_REV01",RAW_m_TEI0187_REV01!$AT660&amp; " --&gt; " &amp;RAW_m_TEI0187_REV01!$AU660&amp; " --&gt; ")),"---")</f>
        <v>---</v>
      </c>
      <c r="N660" s="19" t="str">
        <f>IFERROR(VLOOKUP(F660&amp;"-"&amp;G660,IF($M$4="TEI0187_REV01",RAW_m_TEI0187_REV01!$AD:$AJ),7,0),"---")</f>
        <v>---</v>
      </c>
      <c r="O660" s="19" t="str">
        <f>IFERROR(VLOOKUP(N660,IF($M$4="TEI0187_REV01",RAW_m_TEI0187_REV01!$AJ:$AK),2,0),"---")</f>
        <v>---</v>
      </c>
      <c r="P660" s="19" t="str">
        <f>IFERROR(VLOOKUP(F660&amp;"-"&amp;G660,IF($M$4="TEI0187_REV01",RAW_m_TEI0187_REV01!$AD:$AG),3,0),"---")</f>
        <v>---</v>
      </c>
      <c r="Q660" s="19" t="str">
        <f>IFERROR(VLOOKUP(N660,IF($M$4="TEI0187_REV01",RAW_m_TEI0187_REV01!$AE:$AH),4,0),"---")</f>
        <v>---</v>
      </c>
      <c r="R660" s="19" t="str">
        <f>IFERROR(VLOOKUP(F660&amp;"-"&amp;G660,IF($M$4="TEI0187_REV01",RAW_m_TEI0187_REV01!$AD:$AG),4,0),"---")</f>
        <v>---</v>
      </c>
    </row>
    <row r="661" spans="2:18" x14ac:dyDescent="0.25">
      <c r="B661" s="78">
        <v>656</v>
      </c>
      <c r="C661" s="19" t="str">
        <f>IFERROR(INDEX(B2B!A:F,MATCH('B2B Pin Table'!B661,B2B!A:A,0),6),"---")</f>
        <v>PWR</v>
      </c>
      <c r="D661" s="19" t="str">
        <f>IFERROR(IF((COUNTIF(B2B!A657:K657,H659)&lt;0),"---",INDEX(B2B!A:K,MATCH('B2B Pin Table'!B661,B2B!A:A,0),2)),"---")</f>
        <v>J3</v>
      </c>
      <c r="E661" s="19" t="str">
        <f>IFERROR(IF((COUNTIF(B2B!A657:K657,H659)&lt;0),"---",INDEX(B2B!A:K,MATCH('B2B Pin Table'!B661,B2B!A:A,0),3)),"---")</f>
        <v>C56</v>
      </c>
      <c r="F661" s="19" t="str">
        <f>IFERROR(IF((COUNTIF(B2B!A657:K657,L659)&lt;0),"---",INDEX(B2B!A:K,MATCH('B2B Pin Table'!B661,B2B!A:A,0),4)),"---")</f>
        <v>J3</v>
      </c>
      <c r="G661" s="19" t="str">
        <f>IFERROR(IF((COUNTIF(B2B!A657:K657,L659)&lt;0),"---",INDEX(B2B!A:K,MATCH('B2B Pin Table'!B661,B2B!A:A,0),5)),"---")</f>
        <v>C56</v>
      </c>
      <c r="H661" s="59" t="str">
        <f>IFERROR(IF(VLOOKUP($D661&amp;"-"&amp;$E661,IF($H$4="TEB0187_REV01",CALC_CONN_TEB0187_REV01!$F:$I),4,0)="--","---",IF($H$4="TEB0187_REV01",CALC_CONN_TEB0187_REV01!$G661&amp; " --&gt; " &amp;CALC_CONN_TEB0187_REV01!$I661&amp; " --&gt; ")),"---")</f>
        <v>---</v>
      </c>
      <c r="I661" s="19" t="str">
        <f>IFERROR(IF(VLOOKUP($D661&amp;"-"&amp;$E661,IF($H$4="TEB0187_REV01",CALC_CONN_TEB0187_REV01!$F:$H),3,0)="--",VLOOKUP($D661&amp;"-"&amp;$E661,IF($H$4="TEB0187_REV01",CALC_CONN_TEB0187_REV01!$F:$H),2,0),VLOOKUP($D661&amp;"-"&amp;$E661,IF($H$4="TEB0187_REV01",CALC_CONN_TEB0187_REV01!$F:$H),3,0)),"---")</f>
        <v>---</v>
      </c>
      <c r="J661" s="19" t="str">
        <f>IFERROR(VLOOKUP(I661,IF($H$4="TEB0187_REV01",RAW_c_TEB0187_REV01!$AE:$AM),9,0),"---")</f>
        <v>---</v>
      </c>
      <c r="K661" s="19" t="str">
        <f>IFERROR(VLOOKUP(D661&amp;"-"&amp;E661,IF($H$4="TEB0187_REV01",RAW_c_TEB0187_REV01!$AD:$AK,"???"),6,0),"---")</f>
        <v>---</v>
      </c>
      <c r="L661" s="19" t="str">
        <f>IFERROR(VLOOKUP(D661&amp;"-"&amp;E661,IF($H$4="TEB0187_REV01",RAW_c_TEB0187_REV01!$AD:$AL,"???"),9,0),"---")</f>
        <v>---</v>
      </c>
      <c r="M661" s="19" t="str">
        <f>IFERROR(IF(VLOOKUP($F661&amp;"-"&amp;$G661,IF($M$4="TEI0187_REV01",RAW_m_TEI0187_REV01!$F:$AU),43,0)="--","---",IF($M$4="TEI0187_REV01",RAW_m_TEI0187_REV01!$AT661&amp; " --&gt; " &amp;RAW_m_TEI0187_REV01!$AU661&amp; " --&gt; ")),"---")</f>
        <v>---</v>
      </c>
      <c r="N661" s="19" t="str">
        <f>IFERROR(VLOOKUP(F661&amp;"-"&amp;G661,IF($M$4="TEI0187_REV01",RAW_m_TEI0187_REV01!$AD:$AJ),7,0),"---")</f>
        <v>---</v>
      </c>
      <c r="O661" s="19" t="str">
        <f>IFERROR(VLOOKUP(N661,IF($M$4="TEI0187_REV01",RAW_m_TEI0187_REV01!$AJ:$AK),2,0),"---")</f>
        <v>---</v>
      </c>
      <c r="P661" s="19" t="str">
        <f>IFERROR(VLOOKUP(F661&amp;"-"&amp;G661,IF($M$4="TEI0187_REV01",RAW_m_TEI0187_REV01!$AD:$AG),3,0),"---")</f>
        <v>---</v>
      </c>
      <c r="Q661" s="19" t="str">
        <f>IFERROR(VLOOKUP(N661,IF($M$4="TEI0187_REV01",RAW_m_TEI0187_REV01!$AE:$AH),4,0),"---")</f>
        <v>---</v>
      </c>
      <c r="R661" s="19" t="str">
        <f>IFERROR(VLOOKUP(F661&amp;"-"&amp;G661,IF($M$4="TEI0187_REV01",RAW_m_TEI0187_REV01!$AD:$AG),4,0),"---")</f>
        <v>---</v>
      </c>
    </row>
    <row r="662" spans="2:18" x14ac:dyDescent="0.25">
      <c r="B662" s="78">
        <v>657</v>
      </c>
      <c r="C662" s="19" t="str">
        <f>IFERROR(INDEX(B2B!A:F,MATCH('B2B Pin Table'!B662,B2B!A:A,0),6),"---")</f>
        <v>GND</v>
      </c>
      <c r="D662" s="19" t="str">
        <f>IFERROR(IF((COUNTIF(B2B!A658:K658,H660)&lt;0),"---",INDEX(B2B!A:K,MATCH('B2B Pin Table'!B662,B2B!A:A,0),2)),"---")</f>
        <v>J3</v>
      </c>
      <c r="E662" s="19" t="str">
        <f>IFERROR(IF((COUNTIF(B2B!A658:K658,H660)&lt;0),"---",INDEX(B2B!A:K,MATCH('B2B Pin Table'!B662,B2B!A:A,0),3)),"---")</f>
        <v>C57</v>
      </c>
      <c r="F662" s="19" t="str">
        <f>IFERROR(IF((COUNTIF(B2B!A658:K658,L660)&lt;0),"---",INDEX(B2B!A:K,MATCH('B2B Pin Table'!B662,B2B!A:A,0),4)),"---")</f>
        <v>J3</v>
      </c>
      <c r="G662" s="19" t="str">
        <f>IFERROR(IF((COUNTIF(B2B!A658:K658,L660)&lt;0),"---",INDEX(B2B!A:K,MATCH('B2B Pin Table'!B662,B2B!A:A,0),5)),"---")</f>
        <v>C57</v>
      </c>
      <c r="H662" s="59" t="str">
        <f>IFERROR(IF(VLOOKUP($D662&amp;"-"&amp;$E662,IF($H$4="TEB0187_REV01",CALC_CONN_TEB0187_REV01!$F:$I),4,0)="--","---",IF($H$4="TEB0187_REV01",CALC_CONN_TEB0187_REV01!$G662&amp; " --&gt; " &amp;CALC_CONN_TEB0187_REV01!$I662&amp; " --&gt; ")),"---")</f>
        <v>---</v>
      </c>
      <c r="I662" s="19" t="str">
        <f>IFERROR(IF(VLOOKUP($D662&amp;"-"&amp;$E662,IF($H$4="TEB0187_REV01",CALC_CONN_TEB0187_REV01!$F:$H),3,0)="--",VLOOKUP($D662&amp;"-"&amp;$E662,IF($H$4="TEB0187_REV01",CALC_CONN_TEB0187_REV01!$F:$H),2,0),VLOOKUP($D662&amp;"-"&amp;$E662,IF($H$4="TEB0187_REV01",CALC_CONN_TEB0187_REV01!$F:$H),3,0)),"---")</f>
        <v>---</v>
      </c>
      <c r="J662" s="19" t="str">
        <f>IFERROR(VLOOKUP(I662,IF($H$4="TEB0187_REV01",RAW_c_TEB0187_REV01!$AE:$AM),9,0),"---")</f>
        <v>---</v>
      </c>
      <c r="K662" s="19" t="str">
        <f>IFERROR(VLOOKUP(D662&amp;"-"&amp;E662,IF($H$4="TEB0187_REV01",RAW_c_TEB0187_REV01!$AD:$AK,"???"),6,0),"---")</f>
        <v>---</v>
      </c>
      <c r="L662" s="19" t="str">
        <f>IFERROR(VLOOKUP(D662&amp;"-"&amp;E662,IF($H$4="TEB0187_REV01",RAW_c_TEB0187_REV01!$AD:$AL,"???"),9,0),"---")</f>
        <v>---</v>
      </c>
      <c r="M662" s="19" t="str">
        <f>IFERROR(IF(VLOOKUP($F662&amp;"-"&amp;$G662,IF($M$4="TEI0187_REV01",RAW_m_TEI0187_REV01!$F:$AU),43,0)="--","---",IF($M$4="TEI0187_REV01",RAW_m_TEI0187_REV01!$AT662&amp; " --&gt; " &amp;RAW_m_TEI0187_REV01!$AU662&amp; " --&gt; ")),"---")</f>
        <v>---</v>
      </c>
      <c r="N662" s="19" t="str">
        <f>IFERROR(VLOOKUP(F662&amp;"-"&amp;G662,IF($M$4="TEI0187_REV01",RAW_m_TEI0187_REV01!$AD:$AJ),7,0),"---")</f>
        <v>---</v>
      </c>
      <c r="O662" s="19" t="str">
        <f>IFERROR(VLOOKUP(N662,IF($M$4="TEI0187_REV01",RAW_m_TEI0187_REV01!$AJ:$AK),2,0),"---")</f>
        <v>---</v>
      </c>
      <c r="P662" s="19" t="str">
        <f>IFERROR(VLOOKUP(F662&amp;"-"&amp;G662,IF($M$4="TEI0187_REV01",RAW_m_TEI0187_REV01!$AD:$AG),3,0),"---")</f>
        <v>---</v>
      </c>
      <c r="Q662" s="19" t="str">
        <f>IFERROR(VLOOKUP(N662,IF($M$4="TEI0187_REV01",RAW_m_TEI0187_REV01!$AE:$AH),4,0),"---")</f>
        <v>---</v>
      </c>
      <c r="R662" s="19" t="str">
        <f>IFERROR(VLOOKUP(F662&amp;"-"&amp;G662,IF($M$4="TEI0187_REV01",RAW_m_TEI0187_REV01!$AD:$AG),4,0),"---")</f>
        <v>---</v>
      </c>
    </row>
    <row r="663" spans="2:18" x14ac:dyDescent="0.25">
      <c r="B663" s="78">
        <v>658</v>
      </c>
      <c r="C663" s="19" t="str">
        <f>IFERROR(INDEX(B2B!A:F,MATCH('B2B Pin Table'!B663,B2B!A:A,0),6),"---")</f>
        <v>GND</v>
      </c>
      <c r="D663" s="19" t="str">
        <f>IFERROR(IF((COUNTIF(B2B!A659:K659,H661)&lt;0),"---",INDEX(B2B!A:K,MATCH('B2B Pin Table'!B663,B2B!A:A,0),2)),"---")</f>
        <v>J3</v>
      </c>
      <c r="E663" s="19" t="str">
        <f>IFERROR(IF((COUNTIF(B2B!A659:K659,H661)&lt;0),"---",INDEX(B2B!A:K,MATCH('B2B Pin Table'!B663,B2B!A:A,0),3)),"---")</f>
        <v>C58</v>
      </c>
      <c r="F663" s="19" t="str">
        <f>IFERROR(IF((COUNTIF(B2B!A659:K659,L661)&lt;0),"---",INDEX(B2B!A:K,MATCH('B2B Pin Table'!B663,B2B!A:A,0),4)),"---")</f>
        <v>J3</v>
      </c>
      <c r="G663" s="19" t="str">
        <f>IFERROR(IF((COUNTIF(B2B!A659:K659,L661)&lt;0),"---",INDEX(B2B!A:K,MATCH('B2B Pin Table'!B663,B2B!A:A,0),5)),"---")</f>
        <v>C58</v>
      </c>
      <c r="H663" s="59" t="str">
        <f>IFERROR(IF(VLOOKUP($D663&amp;"-"&amp;$E663,IF($H$4="TEB0187_REV01",CALC_CONN_TEB0187_REV01!$F:$I),4,0)="--","---",IF($H$4="TEB0187_REV01",CALC_CONN_TEB0187_REV01!$G663&amp; " --&gt; " &amp;CALC_CONN_TEB0187_REV01!$I663&amp; " --&gt; ")),"---")</f>
        <v>---</v>
      </c>
      <c r="I663" s="19" t="str">
        <f>IFERROR(IF(VLOOKUP($D663&amp;"-"&amp;$E663,IF($H$4="TEB0187_REV01",CALC_CONN_TEB0187_REV01!$F:$H),3,0)="--",VLOOKUP($D663&amp;"-"&amp;$E663,IF($H$4="TEB0187_REV01",CALC_CONN_TEB0187_REV01!$F:$H),2,0),VLOOKUP($D663&amp;"-"&amp;$E663,IF($H$4="TEB0187_REV01",CALC_CONN_TEB0187_REV01!$F:$H),3,0)),"---")</f>
        <v>---</v>
      </c>
      <c r="J663" s="19" t="str">
        <f>IFERROR(VLOOKUP(I663,IF($H$4="TEB0187_REV01",RAW_c_TEB0187_REV01!$AE:$AM),9,0),"---")</f>
        <v>---</v>
      </c>
      <c r="K663" s="19" t="str">
        <f>IFERROR(VLOOKUP(D663&amp;"-"&amp;E663,IF($H$4="TEB0187_REV01",RAW_c_TEB0187_REV01!$AD:$AK,"???"),6,0),"---")</f>
        <v>---</v>
      </c>
      <c r="L663" s="19" t="str">
        <f>IFERROR(VLOOKUP(D663&amp;"-"&amp;E663,IF($H$4="TEB0187_REV01",RAW_c_TEB0187_REV01!$AD:$AL,"???"),9,0),"---")</f>
        <v>---</v>
      </c>
      <c r="M663" s="19" t="str">
        <f>IFERROR(IF(VLOOKUP($F663&amp;"-"&amp;$G663,IF($M$4="TEI0187_REV01",RAW_m_TEI0187_REV01!$F:$AU),43,0)="--","---",IF($M$4="TEI0187_REV01",RAW_m_TEI0187_REV01!$AT663&amp; " --&gt; " &amp;RAW_m_TEI0187_REV01!$AU663&amp; " --&gt; ")),"---")</f>
        <v>---</v>
      </c>
      <c r="N663" s="19" t="str">
        <f>IFERROR(VLOOKUP(F663&amp;"-"&amp;G663,IF($M$4="TEI0187_REV01",RAW_m_TEI0187_REV01!$AD:$AJ),7,0),"---")</f>
        <v>---</v>
      </c>
      <c r="O663" s="19" t="str">
        <f>IFERROR(VLOOKUP(N663,IF($M$4="TEI0187_REV01",RAW_m_TEI0187_REV01!$AJ:$AK),2,0),"---")</f>
        <v>---</v>
      </c>
      <c r="P663" s="19" t="str">
        <f>IFERROR(VLOOKUP(F663&amp;"-"&amp;G663,IF($M$4="TEI0187_REV01",RAW_m_TEI0187_REV01!$AD:$AG),3,0),"---")</f>
        <v>---</v>
      </c>
      <c r="Q663" s="19" t="str">
        <f>IFERROR(VLOOKUP(N663,IF($M$4="TEI0187_REV01",RAW_m_TEI0187_REV01!$AE:$AH),4,0),"---")</f>
        <v>---</v>
      </c>
      <c r="R663" s="19" t="str">
        <f>IFERROR(VLOOKUP(F663&amp;"-"&amp;G663,IF($M$4="TEI0187_REV01",RAW_m_TEI0187_REV01!$AD:$AG),4,0),"---")</f>
        <v>---</v>
      </c>
    </row>
    <row r="664" spans="2:18" x14ac:dyDescent="0.25">
      <c r="B664" s="78">
        <v>659</v>
      </c>
      <c r="C664" s="19" t="str">
        <f>IFERROR(INDEX(B2B!A:F,MATCH('B2B Pin Table'!B664,B2B!A:A,0),6),"---")</f>
        <v>PWR</v>
      </c>
      <c r="D664" s="19" t="str">
        <f>IFERROR(IF((COUNTIF(B2B!A660:K660,H662)&lt;0),"---",INDEX(B2B!A:K,MATCH('B2B Pin Table'!B664,B2B!A:A,0),2)),"---")</f>
        <v>J3</v>
      </c>
      <c r="E664" s="19" t="str">
        <f>IFERROR(IF((COUNTIF(B2B!A660:K660,H662)&lt;0),"---",INDEX(B2B!A:K,MATCH('B2B Pin Table'!B664,B2B!A:A,0),3)),"---")</f>
        <v>C59</v>
      </c>
      <c r="F664" s="19" t="str">
        <f>IFERROR(IF((COUNTIF(B2B!A660:K660,L662)&lt;0),"---",INDEX(B2B!A:K,MATCH('B2B Pin Table'!B664,B2B!A:A,0),4)),"---")</f>
        <v>J3</v>
      </c>
      <c r="G664" s="19" t="str">
        <f>IFERROR(IF((COUNTIF(B2B!A660:K660,L662)&lt;0),"---",INDEX(B2B!A:K,MATCH('B2B Pin Table'!B664,B2B!A:A,0),5)),"---")</f>
        <v>C59</v>
      </c>
      <c r="H664" s="59" t="str">
        <f>IFERROR(IF(VLOOKUP($D664&amp;"-"&amp;$E664,IF($H$4="TEB0187_REV01",CALC_CONN_TEB0187_REV01!$F:$I),4,0)="--","---",IF($H$4="TEB0187_REV01",CALC_CONN_TEB0187_REV01!$G664&amp; " --&gt; " &amp;CALC_CONN_TEB0187_REV01!$I664&amp; " --&gt; ")),"---")</f>
        <v>---</v>
      </c>
      <c r="I664" s="19" t="str">
        <f>IFERROR(IF(VLOOKUP($D664&amp;"-"&amp;$E664,IF($H$4="TEB0187_REV01",CALC_CONN_TEB0187_REV01!$F:$H),3,0)="--",VLOOKUP($D664&amp;"-"&amp;$E664,IF($H$4="TEB0187_REV01",CALC_CONN_TEB0187_REV01!$F:$H),2,0),VLOOKUP($D664&amp;"-"&amp;$E664,IF($H$4="TEB0187_REV01",CALC_CONN_TEB0187_REV01!$F:$H),3,0)),"---")</f>
        <v>---</v>
      </c>
      <c r="J664" s="19" t="str">
        <f>IFERROR(VLOOKUP(I664,IF($H$4="TEB0187_REV01",RAW_c_TEB0187_REV01!$AE:$AM),9,0),"---")</f>
        <v>---</v>
      </c>
      <c r="K664" s="19" t="str">
        <f>IFERROR(VLOOKUP(D664&amp;"-"&amp;E664,IF($H$4="TEB0187_REV01",RAW_c_TEB0187_REV01!$AD:$AK,"???"),6,0),"---")</f>
        <v>---</v>
      </c>
      <c r="L664" s="19" t="str">
        <f>IFERROR(VLOOKUP(D664&amp;"-"&amp;E664,IF($H$4="TEB0187_REV01",RAW_c_TEB0187_REV01!$AD:$AL,"???"),9,0),"---")</f>
        <v>---</v>
      </c>
      <c r="M664" s="19" t="str">
        <f>IFERROR(IF(VLOOKUP($F664&amp;"-"&amp;$G664,IF($M$4="TEI0187_REV01",RAW_m_TEI0187_REV01!$F:$AU),43,0)="--","---",IF($M$4="TEI0187_REV01",RAW_m_TEI0187_REV01!$AT664&amp; " --&gt; " &amp;RAW_m_TEI0187_REV01!$AU664&amp; " --&gt; ")),"---")</f>
        <v>---</v>
      </c>
      <c r="N664" s="19" t="str">
        <f>IFERROR(VLOOKUP(F664&amp;"-"&amp;G664,IF($M$4="TEI0187_REV01",RAW_m_TEI0187_REV01!$AD:$AJ),7,0),"---")</f>
        <v>---</v>
      </c>
      <c r="O664" s="19" t="str">
        <f>IFERROR(VLOOKUP(N664,IF($M$4="TEI0187_REV01",RAW_m_TEI0187_REV01!$AJ:$AK),2,0),"---")</f>
        <v>---</v>
      </c>
      <c r="P664" s="19" t="str">
        <f>IFERROR(VLOOKUP(F664&amp;"-"&amp;G664,IF($M$4="TEI0187_REV01",RAW_m_TEI0187_REV01!$AD:$AG),3,0),"---")</f>
        <v>---</v>
      </c>
      <c r="Q664" s="19" t="str">
        <f>IFERROR(VLOOKUP(N664,IF($M$4="TEI0187_REV01",RAW_m_TEI0187_REV01!$AE:$AH),4,0),"---")</f>
        <v>---</v>
      </c>
      <c r="R664" s="19" t="str">
        <f>IFERROR(VLOOKUP(F664&amp;"-"&amp;G664,IF($M$4="TEI0187_REV01",RAW_m_TEI0187_REV01!$AD:$AG),4,0),"---")</f>
        <v>---</v>
      </c>
    </row>
    <row r="665" spans="2:18" x14ac:dyDescent="0.25">
      <c r="B665" s="78">
        <v>660</v>
      </c>
      <c r="C665" s="19" t="str">
        <f>IFERROR(INDEX(B2B!A:F,MATCH('B2B Pin Table'!B665,B2B!A:A,0),6),"---")</f>
        <v>PWR</v>
      </c>
      <c r="D665" s="19" t="str">
        <f>IFERROR(IF((COUNTIF(B2B!A661:K661,H663)&lt;0),"---",INDEX(B2B!A:K,MATCH('B2B Pin Table'!B665,B2B!A:A,0),2)),"---")</f>
        <v>J3</v>
      </c>
      <c r="E665" s="19" t="str">
        <f>IFERROR(IF((COUNTIF(B2B!A661:K661,H663)&lt;0),"---",INDEX(B2B!A:K,MATCH('B2B Pin Table'!B665,B2B!A:A,0),3)),"---")</f>
        <v>C60</v>
      </c>
      <c r="F665" s="19" t="str">
        <f>IFERROR(IF((COUNTIF(B2B!A661:K661,L663)&lt;0),"---",INDEX(B2B!A:K,MATCH('B2B Pin Table'!B665,B2B!A:A,0),4)),"---")</f>
        <v>J3</v>
      </c>
      <c r="G665" s="19" t="str">
        <f>IFERROR(IF((COUNTIF(B2B!A661:K661,L663)&lt;0),"---",INDEX(B2B!A:K,MATCH('B2B Pin Table'!B665,B2B!A:A,0),5)),"---")</f>
        <v>C60</v>
      </c>
      <c r="H665" s="59" t="str">
        <f>IFERROR(IF(VLOOKUP($D665&amp;"-"&amp;$E665,IF($H$4="TEB0187_REV01",CALC_CONN_TEB0187_REV01!$F:$I),4,0)="--","---",IF($H$4="TEB0187_REV01",CALC_CONN_TEB0187_REV01!$G665&amp; " --&gt; " &amp;CALC_CONN_TEB0187_REV01!$I665&amp; " --&gt; ")),"---")</f>
        <v>---</v>
      </c>
      <c r="I665" s="19" t="str">
        <f>IFERROR(IF(VLOOKUP($D665&amp;"-"&amp;$E665,IF($H$4="TEB0187_REV01",CALC_CONN_TEB0187_REV01!$F:$H),3,0)="--",VLOOKUP($D665&amp;"-"&amp;$E665,IF($H$4="TEB0187_REV01",CALC_CONN_TEB0187_REV01!$F:$H),2,0),VLOOKUP($D665&amp;"-"&amp;$E665,IF($H$4="TEB0187_REV01",CALC_CONN_TEB0187_REV01!$F:$H),3,0)),"---")</f>
        <v>---</v>
      </c>
      <c r="J665" s="19" t="str">
        <f>IFERROR(VLOOKUP(I665,IF($H$4="TEB0187_REV01",RAW_c_TEB0187_REV01!$AE:$AM),9,0),"---")</f>
        <v>---</v>
      </c>
      <c r="K665" s="19" t="str">
        <f>IFERROR(VLOOKUP(D665&amp;"-"&amp;E665,IF($H$4="TEB0187_REV01",RAW_c_TEB0187_REV01!$AD:$AK,"???"),6,0),"---")</f>
        <v>---</v>
      </c>
      <c r="L665" s="19" t="str">
        <f>IFERROR(VLOOKUP(D665&amp;"-"&amp;E665,IF($H$4="TEB0187_REV01",RAW_c_TEB0187_REV01!$AD:$AL,"???"),9,0),"---")</f>
        <v>---</v>
      </c>
      <c r="M665" s="19" t="str">
        <f>IFERROR(IF(VLOOKUP($F665&amp;"-"&amp;$G665,IF($M$4="TEI0187_REV01",RAW_m_TEI0187_REV01!$F:$AU),43,0)="--","---",IF($M$4="TEI0187_REV01",RAW_m_TEI0187_REV01!$AT665&amp; " --&gt; " &amp;RAW_m_TEI0187_REV01!$AU665&amp; " --&gt; ")),"---")</f>
        <v>---</v>
      </c>
      <c r="N665" s="19" t="str">
        <f>IFERROR(VLOOKUP(F665&amp;"-"&amp;G665,IF($M$4="TEI0187_REV01",RAW_m_TEI0187_REV01!$AD:$AJ),7,0),"---")</f>
        <v>---</v>
      </c>
      <c r="O665" s="19" t="str">
        <f>IFERROR(VLOOKUP(N665,IF($M$4="TEI0187_REV01",RAW_m_TEI0187_REV01!$AJ:$AK),2,0),"---")</f>
        <v>---</v>
      </c>
      <c r="P665" s="19" t="str">
        <f>IFERROR(VLOOKUP(F665&amp;"-"&amp;G665,IF($M$4="TEI0187_REV01",RAW_m_TEI0187_REV01!$AD:$AG),3,0),"---")</f>
        <v>---</v>
      </c>
      <c r="Q665" s="19" t="str">
        <f>IFERROR(VLOOKUP(N665,IF($M$4="TEI0187_REV01",RAW_m_TEI0187_REV01!$AE:$AH),4,0),"---")</f>
        <v>---</v>
      </c>
      <c r="R665" s="19" t="str">
        <f>IFERROR(VLOOKUP(F665&amp;"-"&amp;G665,IF($M$4="TEI0187_REV01",RAW_m_TEI0187_REV01!$AD:$AG),4,0),"---")</f>
        <v>---</v>
      </c>
    </row>
    <row r="666" spans="2:18" x14ac:dyDescent="0.25">
      <c r="B666" s="78">
        <v>661</v>
      </c>
      <c r="C666" s="19" t="str">
        <f>IFERROR(INDEX(B2B!A:F,MATCH('B2B Pin Table'!B666,B2B!A:A,0),6),"---")</f>
        <v>GND</v>
      </c>
      <c r="D666" s="19" t="str">
        <f>IFERROR(IF((COUNTIF(B2B!A662:K662,H664)&lt;0),"---",INDEX(B2B!A:K,MATCH('B2B Pin Table'!B666,B2B!A:A,0),2)),"---")</f>
        <v>J3</v>
      </c>
      <c r="E666" s="19" t="str">
        <f>IFERROR(IF((COUNTIF(B2B!A662:K662,H664)&lt;0),"---",INDEX(B2B!A:K,MATCH('B2B Pin Table'!B666,B2B!A:A,0),3)),"---")</f>
        <v>D1</v>
      </c>
      <c r="F666" s="19" t="str">
        <f>IFERROR(IF((COUNTIF(B2B!A662:K662,L664)&lt;0),"---",INDEX(B2B!A:K,MATCH('B2B Pin Table'!B666,B2B!A:A,0),4)),"---")</f>
        <v>J3</v>
      </c>
      <c r="G666" s="19" t="str">
        <f>IFERROR(IF((COUNTIF(B2B!A662:K662,L664)&lt;0),"---",INDEX(B2B!A:K,MATCH('B2B Pin Table'!B666,B2B!A:A,0),5)),"---")</f>
        <v>D1</v>
      </c>
      <c r="H666" s="59" t="str">
        <f>IFERROR(IF(VLOOKUP($D666&amp;"-"&amp;$E666,IF($H$4="TEB0187_REV01",CALC_CONN_TEB0187_REV01!$F:$I),4,0)="--","---",IF($H$4="TEB0187_REV01",CALC_CONN_TEB0187_REV01!$G666&amp; " --&gt; " &amp;CALC_CONN_TEB0187_REV01!$I666&amp; " --&gt; ")),"---")</f>
        <v>---</v>
      </c>
      <c r="I666" s="19" t="str">
        <f>IFERROR(IF(VLOOKUP($D666&amp;"-"&amp;$E666,IF($H$4="TEB0187_REV01",CALC_CONN_TEB0187_REV01!$F:$H),3,0)="--",VLOOKUP($D666&amp;"-"&amp;$E666,IF($H$4="TEB0187_REV01",CALC_CONN_TEB0187_REV01!$F:$H),2,0),VLOOKUP($D666&amp;"-"&amp;$E666,IF($H$4="TEB0187_REV01",CALC_CONN_TEB0187_REV01!$F:$H),3,0)),"---")</f>
        <v>---</v>
      </c>
      <c r="J666" s="19" t="str">
        <f>IFERROR(VLOOKUP(I666,IF($H$4="TEB0187_REV01",RAW_c_TEB0187_REV01!$AE:$AM),9,0),"---")</f>
        <v>---</v>
      </c>
      <c r="K666" s="19" t="str">
        <f>IFERROR(VLOOKUP(D666&amp;"-"&amp;E666,IF($H$4="TEB0187_REV01",RAW_c_TEB0187_REV01!$AD:$AK,"???"),6,0),"---")</f>
        <v>---</v>
      </c>
      <c r="L666" s="19" t="str">
        <f>IFERROR(VLOOKUP(D666&amp;"-"&amp;E666,IF($H$4="TEB0187_REV01",RAW_c_TEB0187_REV01!$AD:$AL,"???"),9,0),"---")</f>
        <v>---</v>
      </c>
      <c r="M666" s="19" t="str">
        <f>IFERROR(IF(VLOOKUP($F666&amp;"-"&amp;$G666,IF($M$4="TEI0187_REV01",RAW_m_TEI0187_REV01!$F:$AU),43,0)="--","---",IF($M$4="TEI0187_REV01",RAW_m_TEI0187_REV01!$AT666&amp; " --&gt; " &amp;RAW_m_TEI0187_REV01!$AU666&amp; " --&gt; ")),"---")</f>
        <v>---</v>
      </c>
      <c r="N666" s="19" t="str">
        <f>IFERROR(VLOOKUP(F666&amp;"-"&amp;G666,IF($M$4="TEI0187_REV01",RAW_m_TEI0187_REV01!$AD:$AJ),7,0),"---")</f>
        <v>---</v>
      </c>
      <c r="O666" s="19" t="str">
        <f>IFERROR(VLOOKUP(N666,IF($M$4="TEI0187_REV01",RAW_m_TEI0187_REV01!$AJ:$AK),2,0),"---")</f>
        <v>---</v>
      </c>
      <c r="P666" s="19" t="str">
        <f>IFERROR(VLOOKUP(F666&amp;"-"&amp;G666,IF($M$4="TEI0187_REV01",RAW_m_TEI0187_REV01!$AD:$AG),3,0),"---")</f>
        <v>---</v>
      </c>
      <c r="Q666" s="19" t="str">
        <f>IFERROR(VLOOKUP(N666,IF($M$4="TEI0187_REV01",RAW_m_TEI0187_REV01!$AE:$AH),4,0),"---")</f>
        <v>---</v>
      </c>
      <c r="R666" s="19" t="str">
        <f>IFERROR(VLOOKUP(F666&amp;"-"&amp;G666,IF($M$4="TEI0187_REV01",RAW_m_TEI0187_REV01!$AD:$AG),4,0),"---")</f>
        <v>---</v>
      </c>
    </row>
    <row r="667" spans="2:18" x14ac:dyDescent="0.25">
      <c r="B667" s="78">
        <v>662</v>
      </c>
      <c r="C667" s="19" t="str">
        <f>IFERROR(INDEX(B2B!A:F,MATCH('B2B Pin Table'!B667,B2B!A:A,0),6),"---")</f>
        <v>IO</v>
      </c>
      <c r="D667" s="19" t="str">
        <f>IFERROR(IF((COUNTIF(B2B!A663:K663,H665)&lt;0),"---",INDEX(B2B!A:K,MATCH('B2B Pin Table'!B667,B2B!A:A,0),2)),"---")</f>
        <v>J3</v>
      </c>
      <c r="E667" s="19" t="str">
        <f>IFERROR(IF((COUNTIF(B2B!A663:K663,H665)&lt;0),"---",INDEX(B2B!A:K,MATCH('B2B Pin Table'!B667,B2B!A:A,0),3)),"---")</f>
        <v>D2</v>
      </c>
      <c r="F667" s="19" t="str">
        <f>IFERROR(IF((COUNTIF(B2B!A663:K663,L665)&lt;0),"---",INDEX(B2B!A:K,MATCH('B2B Pin Table'!B667,B2B!A:A,0),4)),"---")</f>
        <v>J3</v>
      </c>
      <c r="G667" s="19" t="str">
        <f>IFERROR(IF((COUNTIF(B2B!A663:K663,L665)&lt;0),"---",INDEX(B2B!A:K,MATCH('B2B Pin Table'!B667,B2B!A:A,0),5)),"---")</f>
        <v>D2</v>
      </c>
      <c r="H667" s="59" t="str">
        <f>IFERROR(IF(VLOOKUP($D667&amp;"-"&amp;$E667,IF($H$4="TEB0187_REV01",CALC_CONN_TEB0187_REV01!$F:$I),4,0)="--","---",IF($H$4="TEB0187_REV01",CALC_CONN_TEB0187_REV01!$G667&amp; " --&gt; " &amp;CALC_CONN_TEB0187_REV01!$I667&amp; " --&gt; ")),"---")</f>
        <v>---</v>
      </c>
      <c r="I667" s="19" t="str">
        <f>IFERROR(IF(VLOOKUP($D667&amp;"-"&amp;$E667,IF($H$4="TEB0187_REV01",CALC_CONN_TEB0187_REV01!$F:$H),3,0)="--",VLOOKUP($D667&amp;"-"&amp;$E667,IF($H$4="TEB0187_REV01",CALC_CONN_TEB0187_REV01!$F:$H),2,0),VLOOKUP($D667&amp;"-"&amp;$E667,IF($H$4="TEB0187_REV01",CALC_CONN_TEB0187_REV01!$F:$H),3,0)),"---")</f>
        <v>---</v>
      </c>
      <c r="J667" s="19" t="str">
        <f>IFERROR(VLOOKUP(I667,IF($H$4="TEB0187_REV01",RAW_c_TEB0187_REV01!$AE:$AM),9,0),"---")</f>
        <v>---</v>
      </c>
      <c r="K667" s="19" t="str">
        <f>IFERROR(VLOOKUP(D667&amp;"-"&amp;E667,IF($H$4="TEB0187_REV01",RAW_c_TEB0187_REV01!$AD:$AK,"???"),6,0),"---")</f>
        <v>---</v>
      </c>
      <c r="L667" s="19" t="str">
        <f>IFERROR(VLOOKUP(D667&amp;"-"&amp;E667,IF($H$4="TEB0187_REV01",RAW_c_TEB0187_REV01!$AD:$AL,"???"),9,0),"---")</f>
        <v>---</v>
      </c>
      <c r="M667" s="19" t="str">
        <f>IFERROR(IF(VLOOKUP($F667&amp;"-"&amp;$G667,IF($M$4="TEI0187_REV01",RAW_m_TEI0187_REV01!$F:$AU),43,0)="--","---",IF($M$4="TEI0187_REV01",RAW_m_TEI0187_REV01!$AT667&amp; " --&gt; " &amp;RAW_m_TEI0187_REV01!$AU667&amp; " --&gt; ")),"---")</f>
        <v>---</v>
      </c>
      <c r="N667" s="19" t="str">
        <f>IFERROR(VLOOKUP(F667&amp;"-"&amp;G667,IF($M$4="TEI0187_REV01",RAW_m_TEI0187_REV01!$AD:$AJ),7,0),"---")</f>
        <v>---</v>
      </c>
      <c r="O667" s="19" t="str">
        <f>IFERROR(VLOOKUP(N667,IF($M$4="TEI0187_REV01",RAW_m_TEI0187_REV01!$AJ:$AK),2,0),"---")</f>
        <v>---</v>
      </c>
      <c r="P667" s="19" t="str">
        <f>IFERROR(VLOOKUP(F667&amp;"-"&amp;G667,IF($M$4="TEI0187_REV01",RAW_m_TEI0187_REV01!$AD:$AG),3,0),"---")</f>
        <v>---</v>
      </c>
      <c r="Q667" s="19" t="str">
        <f>IFERROR(VLOOKUP(N667,IF($M$4="TEI0187_REV01",RAW_m_TEI0187_REV01!$AE:$AH),4,0),"---")</f>
        <v>---</v>
      </c>
      <c r="R667" s="19" t="str">
        <f>IFERROR(VLOOKUP(F667&amp;"-"&amp;G667,IF($M$4="TEI0187_REV01",RAW_m_TEI0187_REV01!$AD:$AG),4,0),"---")</f>
        <v>---</v>
      </c>
    </row>
    <row r="668" spans="2:18" x14ac:dyDescent="0.25">
      <c r="B668" s="78">
        <v>663</v>
      </c>
      <c r="C668" s="19" t="str">
        <f>IFERROR(INDEX(B2B!A:F,MATCH('B2B Pin Table'!B668,B2B!A:A,0),6),"---")</f>
        <v>IO</v>
      </c>
      <c r="D668" s="19" t="str">
        <f>IFERROR(IF((COUNTIF(B2B!A664:K664,H666)&lt;0),"---",INDEX(B2B!A:K,MATCH('B2B Pin Table'!B668,B2B!A:A,0),2)),"---")</f>
        <v>J3</v>
      </c>
      <c r="E668" s="19" t="str">
        <f>IFERROR(IF((COUNTIF(B2B!A664:K664,H666)&lt;0),"---",INDEX(B2B!A:K,MATCH('B2B Pin Table'!B668,B2B!A:A,0),3)),"---")</f>
        <v>D3</v>
      </c>
      <c r="F668" s="19" t="str">
        <f>IFERROR(IF((COUNTIF(B2B!A664:K664,L666)&lt;0),"---",INDEX(B2B!A:K,MATCH('B2B Pin Table'!B668,B2B!A:A,0),4)),"---")</f>
        <v>J3</v>
      </c>
      <c r="G668" s="19" t="str">
        <f>IFERROR(IF((COUNTIF(B2B!A664:K664,L666)&lt;0),"---",INDEX(B2B!A:K,MATCH('B2B Pin Table'!B668,B2B!A:A,0),5)),"---")</f>
        <v>D3</v>
      </c>
      <c r="H668" s="59" t="str">
        <f>IFERROR(IF(VLOOKUP($D668&amp;"-"&amp;$E668,IF($H$4="TEB0187_REV01",CALC_CONN_TEB0187_REV01!$F:$I),4,0)="--","---",IF($H$4="TEB0187_REV01",CALC_CONN_TEB0187_REV01!$G668&amp; " --&gt; " &amp;CALC_CONN_TEB0187_REV01!$I668&amp; " --&gt; ")),"---")</f>
        <v>---</v>
      </c>
      <c r="I668" s="19" t="str">
        <f>IFERROR(IF(VLOOKUP($D668&amp;"-"&amp;$E668,IF($H$4="TEB0187_REV01",CALC_CONN_TEB0187_REV01!$F:$H),3,0)="--",VLOOKUP($D668&amp;"-"&amp;$E668,IF($H$4="TEB0187_REV01",CALC_CONN_TEB0187_REV01!$F:$H),2,0),VLOOKUP($D668&amp;"-"&amp;$E668,IF($H$4="TEB0187_REV01",CALC_CONN_TEB0187_REV01!$F:$H),3,0)),"---")</f>
        <v>---</v>
      </c>
      <c r="J668" s="19" t="str">
        <f>IFERROR(VLOOKUP(I668,IF($H$4="TEB0187_REV01",RAW_c_TEB0187_REV01!$AE:$AM),9,0),"---")</f>
        <v>---</v>
      </c>
      <c r="K668" s="19" t="str">
        <f>IFERROR(VLOOKUP(D668&amp;"-"&amp;E668,IF($H$4="TEB0187_REV01",RAW_c_TEB0187_REV01!$AD:$AK,"???"),6,0),"---")</f>
        <v>---</v>
      </c>
      <c r="L668" s="19" t="str">
        <f>IFERROR(VLOOKUP(D668&amp;"-"&amp;E668,IF($H$4="TEB0187_REV01",RAW_c_TEB0187_REV01!$AD:$AL,"???"),9,0),"---")</f>
        <v>---</v>
      </c>
      <c r="M668" s="19" t="str">
        <f>IFERROR(IF(VLOOKUP($F668&amp;"-"&amp;$G668,IF($M$4="TEI0187_REV01",RAW_m_TEI0187_REV01!$F:$AU),43,0)="--","---",IF($M$4="TEI0187_REV01",RAW_m_TEI0187_REV01!$AT668&amp; " --&gt; " &amp;RAW_m_TEI0187_REV01!$AU668&amp; " --&gt; ")),"---")</f>
        <v>---</v>
      </c>
      <c r="N668" s="19" t="str">
        <f>IFERROR(VLOOKUP(F668&amp;"-"&amp;G668,IF($M$4="TEI0187_REV01",RAW_m_TEI0187_REV01!$AD:$AJ),7,0),"---")</f>
        <v>---</v>
      </c>
      <c r="O668" s="19" t="str">
        <f>IFERROR(VLOOKUP(N668,IF($M$4="TEI0187_REV01",RAW_m_TEI0187_REV01!$AJ:$AK),2,0),"---")</f>
        <v>---</v>
      </c>
      <c r="P668" s="19" t="str">
        <f>IFERROR(VLOOKUP(F668&amp;"-"&amp;G668,IF($M$4="TEI0187_REV01",RAW_m_TEI0187_REV01!$AD:$AG),3,0),"---")</f>
        <v>---</v>
      </c>
      <c r="Q668" s="19" t="str">
        <f>IFERROR(VLOOKUP(N668,IF($M$4="TEI0187_REV01",RAW_m_TEI0187_REV01!$AE:$AH),4,0),"---")</f>
        <v>---</v>
      </c>
      <c r="R668" s="19" t="str">
        <f>IFERROR(VLOOKUP(F668&amp;"-"&amp;G668,IF($M$4="TEI0187_REV01",RAW_m_TEI0187_REV01!$AD:$AG),4,0),"---")</f>
        <v>---</v>
      </c>
    </row>
    <row r="669" spans="2:18" x14ac:dyDescent="0.25">
      <c r="B669" s="78">
        <v>664</v>
      </c>
      <c r="C669" s="19" t="str">
        <f>IFERROR(INDEX(B2B!A:F,MATCH('B2B Pin Table'!B669,B2B!A:A,0),6),"---")</f>
        <v>GND</v>
      </c>
      <c r="D669" s="19" t="str">
        <f>IFERROR(IF((COUNTIF(B2B!A665:K665,H667)&lt;0),"---",INDEX(B2B!A:K,MATCH('B2B Pin Table'!B669,B2B!A:A,0),2)),"---")</f>
        <v>J3</v>
      </c>
      <c r="E669" s="19" t="str">
        <f>IFERROR(IF((COUNTIF(B2B!A665:K665,H667)&lt;0),"---",INDEX(B2B!A:K,MATCH('B2B Pin Table'!B669,B2B!A:A,0),3)),"---")</f>
        <v>D4</v>
      </c>
      <c r="F669" s="19" t="str">
        <f>IFERROR(IF((COUNTIF(B2B!A665:K665,L667)&lt;0),"---",INDEX(B2B!A:K,MATCH('B2B Pin Table'!B669,B2B!A:A,0),4)),"---")</f>
        <v>J3</v>
      </c>
      <c r="G669" s="19" t="str">
        <f>IFERROR(IF((COUNTIF(B2B!A665:K665,L667)&lt;0),"---",INDEX(B2B!A:K,MATCH('B2B Pin Table'!B669,B2B!A:A,0),5)),"---")</f>
        <v>D4</v>
      </c>
      <c r="H669" s="59" t="str">
        <f>IFERROR(IF(VLOOKUP($D669&amp;"-"&amp;$E669,IF($H$4="TEB0187_REV01",CALC_CONN_TEB0187_REV01!$F:$I),4,0)="--","---",IF($H$4="TEB0187_REV01",CALC_CONN_TEB0187_REV01!$G669&amp; " --&gt; " &amp;CALC_CONN_TEB0187_REV01!$I669&amp; " --&gt; ")),"---")</f>
        <v>---</v>
      </c>
      <c r="I669" s="19" t="str">
        <f>IFERROR(IF(VLOOKUP($D669&amp;"-"&amp;$E669,IF($H$4="TEB0187_REV01",CALC_CONN_TEB0187_REV01!$F:$H),3,0)="--",VLOOKUP($D669&amp;"-"&amp;$E669,IF($H$4="TEB0187_REV01",CALC_CONN_TEB0187_REV01!$F:$H),2,0),VLOOKUP($D669&amp;"-"&amp;$E669,IF($H$4="TEB0187_REV01",CALC_CONN_TEB0187_REV01!$F:$H),3,0)),"---")</f>
        <v>---</v>
      </c>
      <c r="J669" s="19" t="str">
        <f>IFERROR(VLOOKUP(I669,IF($H$4="TEB0187_REV01",RAW_c_TEB0187_REV01!$AE:$AM),9,0),"---")</f>
        <v>---</v>
      </c>
      <c r="K669" s="19" t="str">
        <f>IFERROR(VLOOKUP(D669&amp;"-"&amp;E669,IF($H$4="TEB0187_REV01",RAW_c_TEB0187_REV01!$AD:$AK,"???"),6,0),"---")</f>
        <v>---</v>
      </c>
      <c r="L669" s="19" t="str">
        <f>IFERROR(VLOOKUP(D669&amp;"-"&amp;E669,IF($H$4="TEB0187_REV01",RAW_c_TEB0187_REV01!$AD:$AL,"???"),9,0),"---")</f>
        <v>---</v>
      </c>
      <c r="M669" s="19" t="str">
        <f>IFERROR(IF(VLOOKUP($F669&amp;"-"&amp;$G669,IF($M$4="TEI0187_REV01",RAW_m_TEI0187_REV01!$F:$AU),43,0)="--","---",IF($M$4="TEI0187_REV01",RAW_m_TEI0187_REV01!$AT669&amp; " --&gt; " &amp;RAW_m_TEI0187_REV01!$AU669&amp; " --&gt; ")),"---")</f>
        <v>---</v>
      </c>
      <c r="N669" s="19" t="str">
        <f>IFERROR(VLOOKUP(F669&amp;"-"&amp;G669,IF($M$4="TEI0187_REV01",RAW_m_TEI0187_REV01!$AD:$AJ),7,0),"---")</f>
        <v>---</v>
      </c>
      <c r="O669" s="19" t="str">
        <f>IFERROR(VLOOKUP(N669,IF($M$4="TEI0187_REV01",RAW_m_TEI0187_REV01!$AJ:$AK),2,0),"---")</f>
        <v>---</v>
      </c>
      <c r="P669" s="19" t="str">
        <f>IFERROR(VLOOKUP(F669&amp;"-"&amp;G669,IF($M$4="TEI0187_REV01",RAW_m_TEI0187_REV01!$AD:$AG),3,0),"---")</f>
        <v>---</v>
      </c>
      <c r="Q669" s="19" t="str">
        <f>IFERROR(VLOOKUP(N669,IF($M$4="TEI0187_REV01",RAW_m_TEI0187_REV01!$AE:$AH),4,0),"---")</f>
        <v>---</v>
      </c>
      <c r="R669" s="19" t="str">
        <f>IFERROR(VLOOKUP(F669&amp;"-"&amp;G669,IF($M$4="TEI0187_REV01",RAW_m_TEI0187_REV01!$AD:$AG),4,0),"---")</f>
        <v>---</v>
      </c>
    </row>
    <row r="670" spans="2:18" x14ac:dyDescent="0.25">
      <c r="B670" s="78">
        <v>665</v>
      </c>
      <c r="C670" s="19" t="str">
        <f>IFERROR(INDEX(B2B!A:F,MATCH('B2B Pin Table'!B670,B2B!A:A,0),6),"---")</f>
        <v>GND</v>
      </c>
      <c r="D670" s="19" t="str">
        <f>IFERROR(IF((COUNTIF(B2B!A666:K666,H668)&lt;0),"---",INDEX(B2B!A:K,MATCH('B2B Pin Table'!B670,B2B!A:A,0),2)),"---")</f>
        <v>J3</v>
      </c>
      <c r="E670" s="19" t="str">
        <f>IFERROR(IF((COUNTIF(B2B!A666:K666,H668)&lt;0),"---",INDEX(B2B!A:K,MATCH('B2B Pin Table'!B670,B2B!A:A,0),3)),"---")</f>
        <v>D5</v>
      </c>
      <c r="F670" s="19" t="str">
        <f>IFERROR(IF((COUNTIF(B2B!A666:K666,L668)&lt;0),"---",INDEX(B2B!A:K,MATCH('B2B Pin Table'!B670,B2B!A:A,0),4)),"---")</f>
        <v>J3</v>
      </c>
      <c r="G670" s="19" t="str">
        <f>IFERROR(IF((COUNTIF(B2B!A666:K666,L668)&lt;0),"---",INDEX(B2B!A:K,MATCH('B2B Pin Table'!B670,B2B!A:A,0),5)),"---")</f>
        <v>D5</v>
      </c>
      <c r="H670" s="59" t="str">
        <f>IFERROR(IF(VLOOKUP($D670&amp;"-"&amp;$E670,IF($H$4="TEB0187_REV01",CALC_CONN_TEB0187_REV01!$F:$I),4,0)="--","---",IF($H$4="TEB0187_REV01",CALC_CONN_TEB0187_REV01!$G670&amp; " --&gt; " &amp;CALC_CONN_TEB0187_REV01!$I670&amp; " --&gt; ")),"---")</f>
        <v>---</v>
      </c>
      <c r="I670" s="19" t="str">
        <f>IFERROR(IF(VLOOKUP($D670&amp;"-"&amp;$E670,IF($H$4="TEB0187_REV01",CALC_CONN_TEB0187_REV01!$F:$H),3,0)="--",VLOOKUP($D670&amp;"-"&amp;$E670,IF($H$4="TEB0187_REV01",CALC_CONN_TEB0187_REV01!$F:$H),2,0),VLOOKUP($D670&amp;"-"&amp;$E670,IF($H$4="TEB0187_REV01",CALC_CONN_TEB0187_REV01!$F:$H),3,0)),"---")</f>
        <v>---</v>
      </c>
      <c r="J670" s="19" t="str">
        <f>IFERROR(VLOOKUP(I670,IF($H$4="TEB0187_REV01",RAW_c_TEB0187_REV01!$AE:$AM),9,0),"---")</f>
        <v>---</v>
      </c>
      <c r="K670" s="19" t="str">
        <f>IFERROR(VLOOKUP(D670&amp;"-"&amp;E670,IF($H$4="TEB0187_REV01",RAW_c_TEB0187_REV01!$AD:$AK,"???"),6,0),"---")</f>
        <v>---</v>
      </c>
      <c r="L670" s="19" t="str">
        <f>IFERROR(VLOOKUP(D670&amp;"-"&amp;E670,IF($H$4="TEB0187_REV01",RAW_c_TEB0187_REV01!$AD:$AL,"???"),9,0),"---")</f>
        <v>---</v>
      </c>
      <c r="M670" s="19" t="str">
        <f>IFERROR(IF(VLOOKUP($F670&amp;"-"&amp;$G670,IF($M$4="TEI0187_REV01",RAW_m_TEI0187_REV01!$F:$AU),43,0)="--","---",IF($M$4="TEI0187_REV01",RAW_m_TEI0187_REV01!$AT670&amp; " --&gt; " &amp;RAW_m_TEI0187_REV01!$AU670&amp; " --&gt; ")),"---")</f>
        <v>---</v>
      </c>
      <c r="N670" s="19" t="str">
        <f>IFERROR(VLOOKUP(F670&amp;"-"&amp;G670,IF($M$4="TEI0187_REV01",RAW_m_TEI0187_REV01!$AD:$AJ),7,0),"---")</f>
        <v>---</v>
      </c>
      <c r="O670" s="19" t="str">
        <f>IFERROR(VLOOKUP(N670,IF($M$4="TEI0187_REV01",RAW_m_TEI0187_REV01!$AJ:$AK),2,0),"---")</f>
        <v>---</v>
      </c>
      <c r="P670" s="19" t="str">
        <f>IFERROR(VLOOKUP(F670&amp;"-"&amp;G670,IF($M$4="TEI0187_REV01",RAW_m_TEI0187_REV01!$AD:$AG),3,0),"---")</f>
        <v>---</v>
      </c>
      <c r="Q670" s="19" t="str">
        <f>IFERROR(VLOOKUP(N670,IF($M$4="TEI0187_REV01",RAW_m_TEI0187_REV01!$AE:$AH),4,0),"---")</f>
        <v>---</v>
      </c>
      <c r="R670" s="19" t="str">
        <f>IFERROR(VLOOKUP(F670&amp;"-"&amp;G670,IF($M$4="TEI0187_REV01",RAW_m_TEI0187_REV01!$AD:$AG),4,0),"---")</f>
        <v>---</v>
      </c>
    </row>
    <row r="671" spans="2:18" x14ac:dyDescent="0.25">
      <c r="B671" s="78">
        <v>666</v>
      </c>
      <c r="C671" s="19" t="str">
        <f>IFERROR(INDEX(B2B!A:F,MATCH('B2B Pin Table'!B671,B2B!A:A,0),6),"---")</f>
        <v>IO</v>
      </c>
      <c r="D671" s="19" t="str">
        <f>IFERROR(IF((COUNTIF(B2B!A667:K667,H669)&lt;0),"---",INDEX(B2B!A:K,MATCH('B2B Pin Table'!B671,B2B!A:A,0),2)),"---")</f>
        <v>J3</v>
      </c>
      <c r="E671" s="19" t="str">
        <f>IFERROR(IF((COUNTIF(B2B!A667:K667,H669)&lt;0),"---",INDEX(B2B!A:K,MATCH('B2B Pin Table'!B671,B2B!A:A,0),3)),"---")</f>
        <v>D6</v>
      </c>
      <c r="F671" s="19" t="str">
        <f>IFERROR(IF((COUNTIF(B2B!A667:K667,L669)&lt;0),"---",INDEX(B2B!A:K,MATCH('B2B Pin Table'!B671,B2B!A:A,0),4)),"---")</f>
        <v>J3</v>
      </c>
      <c r="G671" s="19" t="str">
        <f>IFERROR(IF((COUNTIF(B2B!A667:K667,L669)&lt;0),"---",INDEX(B2B!A:K,MATCH('B2B Pin Table'!B671,B2B!A:A,0),5)),"---")</f>
        <v>D6</v>
      </c>
      <c r="H671" s="59" t="str">
        <f>IFERROR(IF(VLOOKUP($D671&amp;"-"&amp;$E671,IF($H$4="TEB0187_REV01",CALC_CONN_TEB0187_REV01!$F:$I),4,0)="--","---",IF($H$4="TEB0187_REV01",CALC_CONN_TEB0187_REV01!$G671&amp; " --&gt; " &amp;CALC_CONN_TEB0187_REV01!$I671&amp; " --&gt; ")),"---")</f>
        <v>---</v>
      </c>
      <c r="I671" s="19" t="str">
        <f>IFERROR(IF(VLOOKUP($D671&amp;"-"&amp;$E671,IF($H$4="TEB0187_REV01",CALC_CONN_TEB0187_REV01!$F:$H),3,0)="--",VLOOKUP($D671&amp;"-"&amp;$E671,IF($H$4="TEB0187_REV01",CALC_CONN_TEB0187_REV01!$F:$H),2,0),VLOOKUP($D671&amp;"-"&amp;$E671,IF($H$4="TEB0187_REV01",CALC_CONN_TEB0187_REV01!$F:$H),3,0)),"---")</f>
        <v>---</v>
      </c>
      <c r="J671" s="19" t="str">
        <f>IFERROR(VLOOKUP(I671,IF($H$4="TEB0187_REV01",RAW_c_TEB0187_REV01!$AE:$AM),9,0),"---")</f>
        <v>---</v>
      </c>
      <c r="K671" s="19" t="str">
        <f>IFERROR(VLOOKUP(D671&amp;"-"&amp;E671,IF($H$4="TEB0187_REV01",RAW_c_TEB0187_REV01!$AD:$AK,"???"),6,0),"---")</f>
        <v>---</v>
      </c>
      <c r="L671" s="19" t="str">
        <f>IFERROR(VLOOKUP(D671&amp;"-"&amp;E671,IF($H$4="TEB0187_REV01",RAW_c_TEB0187_REV01!$AD:$AL,"???"),9,0),"---")</f>
        <v>---</v>
      </c>
      <c r="M671" s="19" t="str">
        <f>IFERROR(IF(VLOOKUP($F671&amp;"-"&amp;$G671,IF($M$4="TEI0187_REV01",RAW_m_TEI0187_REV01!$F:$AU),43,0)="--","---",IF($M$4="TEI0187_REV01",RAW_m_TEI0187_REV01!$AT671&amp; " --&gt; " &amp;RAW_m_TEI0187_REV01!$AU671&amp; " --&gt; ")),"---")</f>
        <v>---</v>
      </c>
      <c r="N671" s="19" t="str">
        <f>IFERROR(VLOOKUP(F671&amp;"-"&amp;G671,IF($M$4="TEI0187_REV01",RAW_m_TEI0187_REV01!$AD:$AJ),7,0),"---")</f>
        <v>---</v>
      </c>
      <c r="O671" s="19" t="str">
        <f>IFERROR(VLOOKUP(N671,IF($M$4="TEI0187_REV01",RAW_m_TEI0187_REV01!$AJ:$AK),2,0),"---")</f>
        <v>---</v>
      </c>
      <c r="P671" s="19" t="str">
        <f>IFERROR(VLOOKUP(F671&amp;"-"&amp;G671,IF($M$4="TEI0187_REV01",RAW_m_TEI0187_REV01!$AD:$AG),3,0),"---")</f>
        <v>---</v>
      </c>
      <c r="Q671" s="19" t="str">
        <f>IFERROR(VLOOKUP(N671,IF($M$4="TEI0187_REV01",RAW_m_TEI0187_REV01!$AE:$AH),4,0),"---")</f>
        <v>---</v>
      </c>
      <c r="R671" s="19" t="str">
        <f>IFERROR(VLOOKUP(F671&amp;"-"&amp;G671,IF($M$4="TEI0187_REV01",RAW_m_TEI0187_REV01!$AD:$AG),4,0),"---")</f>
        <v>---</v>
      </c>
    </row>
    <row r="672" spans="2:18" x14ac:dyDescent="0.25">
      <c r="B672" s="78">
        <v>667</v>
      </c>
      <c r="C672" s="19" t="str">
        <f>IFERROR(INDEX(B2B!A:F,MATCH('B2B Pin Table'!B672,B2B!A:A,0),6),"---")</f>
        <v>IO</v>
      </c>
      <c r="D672" s="19" t="str">
        <f>IFERROR(IF((COUNTIF(B2B!A668:K668,H670)&lt;0),"---",INDEX(B2B!A:K,MATCH('B2B Pin Table'!B672,B2B!A:A,0),2)),"---")</f>
        <v>J3</v>
      </c>
      <c r="E672" s="19" t="str">
        <f>IFERROR(IF((COUNTIF(B2B!A668:K668,H670)&lt;0),"---",INDEX(B2B!A:K,MATCH('B2B Pin Table'!B672,B2B!A:A,0),3)),"---")</f>
        <v>D7</v>
      </c>
      <c r="F672" s="19" t="str">
        <f>IFERROR(IF((COUNTIF(B2B!A668:K668,L670)&lt;0),"---",INDEX(B2B!A:K,MATCH('B2B Pin Table'!B672,B2B!A:A,0),4)),"---")</f>
        <v>J3</v>
      </c>
      <c r="G672" s="19" t="str">
        <f>IFERROR(IF((COUNTIF(B2B!A668:K668,L670)&lt;0),"---",INDEX(B2B!A:K,MATCH('B2B Pin Table'!B672,B2B!A:A,0),5)),"---")</f>
        <v>D7</v>
      </c>
      <c r="H672" s="59" t="str">
        <f>IFERROR(IF(VLOOKUP($D672&amp;"-"&amp;$E672,IF($H$4="TEB0187_REV01",CALC_CONN_TEB0187_REV01!$F:$I),4,0)="--","---",IF($H$4="TEB0187_REV01",CALC_CONN_TEB0187_REV01!$G672&amp; " --&gt; " &amp;CALC_CONN_TEB0187_REV01!$I672&amp; " --&gt; ")),"---")</f>
        <v>---</v>
      </c>
      <c r="I672" s="19" t="str">
        <f>IFERROR(IF(VLOOKUP($D672&amp;"-"&amp;$E672,IF($H$4="TEB0187_REV01",CALC_CONN_TEB0187_REV01!$F:$H),3,0)="--",VLOOKUP($D672&amp;"-"&amp;$E672,IF($H$4="TEB0187_REV01",CALC_CONN_TEB0187_REV01!$F:$H),2,0),VLOOKUP($D672&amp;"-"&amp;$E672,IF($H$4="TEB0187_REV01",CALC_CONN_TEB0187_REV01!$F:$H),3,0)),"---")</f>
        <v>---</v>
      </c>
      <c r="J672" s="19" t="str">
        <f>IFERROR(VLOOKUP(I672,IF($H$4="TEB0187_REV01",RAW_c_TEB0187_REV01!$AE:$AM),9,0),"---")</f>
        <v>---</v>
      </c>
      <c r="K672" s="19" t="str">
        <f>IFERROR(VLOOKUP(D672&amp;"-"&amp;E672,IF($H$4="TEB0187_REV01",RAW_c_TEB0187_REV01!$AD:$AK,"???"),6,0),"---")</f>
        <v>---</v>
      </c>
      <c r="L672" s="19" t="str">
        <f>IFERROR(VLOOKUP(D672&amp;"-"&amp;E672,IF($H$4="TEB0187_REV01",RAW_c_TEB0187_REV01!$AD:$AL,"???"),9,0),"---")</f>
        <v>---</v>
      </c>
      <c r="M672" s="19" t="str">
        <f>IFERROR(IF(VLOOKUP($F672&amp;"-"&amp;$G672,IF($M$4="TEI0187_REV01",RAW_m_TEI0187_REV01!$F:$AU),43,0)="--","---",IF($M$4="TEI0187_REV01",RAW_m_TEI0187_REV01!$AT672&amp; " --&gt; " &amp;RAW_m_TEI0187_REV01!$AU672&amp; " --&gt; ")),"---")</f>
        <v>---</v>
      </c>
      <c r="N672" s="19" t="str">
        <f>IFERROR(VLOOKUP(F672&amp;"-"&amp;G672,IF($M$4="TEI0187_REV01",RAW_m_TEI0187_REV01!$AD:$AJ),7,0),"---")</f>
        <v>---</v>
      </c>
      <c r="O672" s="19" t="str">
        <f>IFERROR(VLOOKUP(N672,IF($M$4="TEI0187_REV01",RAW_m_TEI0187_REV01!$AJ:$AK),2,0),"---")</f>
        <v>---</v>
      </c>
      <c r="P672" s="19" t="str">
        <f>IFERROR(VLOOKUP(F672&amp;"-"&amp;G672,IF($M$4="TEI0187_REV01",RAW_m_TEI0187_REV01!$AD:$AG),3,0),"---")</f>
        <v>---</v>
      </c>
      <c r="Q672" s="19" t="str">
        <f>IFERROR(VLOOKUP(N672,IF($M$4="TEI0187_REV01",RAW_m_TEI0187_REV01!$AE:$AH),4,0),"---")</f>
        <v>---</v>
      </c>
      <c r="R672" s="19" t="str">
        <f>IFERROR(VLOOKUP(F672&amp;"-"&amp;G672,IF($M$4="TEI0187_REV01",RAW_m_TEI0187_REV01!$AD:$AG),4,0),"---")</f>
        <v>---</v>
      </c>
    </row>
    <row r="673" spans="2:18" x14ac:dyDescent="0.25">
      <c r="B673" s="78">
        <v>668</v>
      </c>
      <c r="C673" s="19" t="str">
        <f>IFERROR(INDEX(B2B!A:F,MATCH('B2B Pin Table'!B673,B2B!A:A,0),6),"---")</f>
        <v>PWR</v>
      </c>
      <c r="D673" s="19" t="str">
        <f>IFERROR(IF((COUNTIF(B2B!A669:K669,H671)&lt;0),"---",INDEX(B2B!A:K,MATCH('B2B Pin Table'!B673,B2B!A:A,0),2)),"---")</f>
        <v>J3</v>
      </c>
      <c r="E673" s="19" t="str">
        <f>IFERROR(IF((COUNTIF(B2B!A669:K669,H671)&lt;0),"---",INDEX(B2B!A:K,MATCH('B2B Pin Table'!B673,B2B!A:A,0),3)),"---")</f>
        <v>D8</v>
      </c>
      <c r="F673" s="19" t="str">
        <f>IFERROR(IF((COUNTIF(B2B!A669:K669,L671)&lt;0),"---",INDEX(B2B!A:K,MATCH('B2B Pin Table'!B673,B2B!A:A,0),4)),"---")</f>
        <v>J3</v>
      </c>
      <c r="G673" s="19" t="str">
        <f>IFERROR(IF((COUNTIF(B2B!A669:K669,L671)&lt;0),"---",INDEX(B2B!A:K,MATCH('B2B Pin Table'!B673,B2B!A:A,0),5)),"---")</f>
        <v>D8</v>
      </c>
      <c r="H673" s="59" t="str">
        <f>IFERROR(IF(VLOOKUP($D673&amp;"-"&amp;$E673,IF($H$4="TEB0187_REV01",CALC_CONN_TEB0187_REV01!$F:$I),4,0)="--","---",IF($H$4="TEB0187_REV01",CALC_CONN_TEB0187_REV01!$G673&amp; " --&gt; " &amp;CALC_CONN_TEB0187_REV01!$I673&amp; " --&gt; ")),"---")</f>
        <v>---</v>
      </c>
      <c r="I673" s="19" t="str">
        <f>IFERROR(IF(VLOOKUP($D673&amp;"-"&amp;$E673,IF($H$4="TEB0187_REV01",CALC_CONN_TEB0187_REV01!$F:$H),3,0)="--",VLOOKUP($D673&amp;"-"&amp;$E673,IF($H$4="TEB0187_REV01",CALC_CONN_TEB0187_REV01!$F:$H),2,0),VLOOKUP($D673&amp;"-"&amp;$E673,IF($H$4="TEB0187_REV01",CALC_CONN_TEB0187_REV01!$F:$H),3,0)),"---")</f>
        <v>---</v>
      </c>
      <c r="J673" s="19" t="str">
        <f>IFERROR(VLOOKUP(I673,IF($H$4="TEB0187_REV01",RAW_c_TEB0187_REV01!$AE:$AM),9,0),"---")</f>
        <v>---</v>
      </c>
      <c r="K673" s="19" t="str">
        <f>IFERROR(VLOOKUP(D673&amp;"-"&amp;E673,IF($H$4="TEB0187_REV01",RAW_c_TEB0187_REV01!$AD:$AK,"???"),6,0),"---")</f>
        <v>---</v>
      </c>
      <c r="L673" s="19" t="str">
        <f>IFERROR(VLOOKUP(D673&amp;"-"&amp;E673,IF($H$4="TEB0187_REV01",RAW_c_TEB0187_REV01!$AD:$AL,"???"),9,0),"---")</f>
        <v>---</v>
      </c>
      <c r="M673" s="19" t="str">
        <f>IFERROR(IF(VLOOKUP($F673&amp;"-"&amp;$G673,IF($M$4="TEI0187_REV01",RAW_m_TEI0187_REV01!$F:$AU),43,0)="--","---",IF($M$4="TEI0187_REV01",RAW_m_TEI0187_REV01!$AT673&amp; " --&gt; " &amp;RAW_m_TEI0187_REV01!$AU673&amp; " --&gt; ")),"---")</f>
        <v>---</v>
      </c>
      <c r="N673" s="19" t="str">
        <f>IFERROR(VLOOKUP(F673&amp;"-"&amp;G673,IF($M$4="TEI0187_REV01",RAW_m_TEI0187_REV01!$AD:$AJ),7,0),"---")</f>
        <v>---</v>
      </c>
      <c r="O673" s="19" t="str">
        <f>IFERROR(VLOOKUP(N673,IF($M$4="TEI0187_REV01",RAW_m_TEI0187_REV01!$AJ:$AK),2,0),"---")</f>
        <v>---</v>
      </c>
      <c r="P673" s="19" t="str">
        <f>IFERROR(VLOOKUP(F673&amp;"-"&amp;G673,IF($M$4="TEI0187_REV01",RAW_m_TEI0187_REV01!$AD:$AG),3,0),"---")</f>
        <v>---</v>
      </c>
      <c r="Q673" s="19" t="str">
        <f>IFERROR(VLOOKUP(N673,IF($M$4="TEI0187_REV01",RAW_m_TEI0187_REV01!$AE:$AH),4,0),"---")</f>
        <v>---</v>
      </c>
      <c r="R673" s="19" t="str">
        <f>IFERROR(VLOOKUP(F673&amp;"-"&amp;G673,IF($M$4="TEI0187_REV01",RAW_m_TEI0187_REV01!$AD:$AG),4,0),"---")</f>
        <v>---</v>
      </c>
    </row>
    <row r="674" spans="2:18" x14ac:dyDescent="0.25">
      <c r="B674" s="78">
        <v>669</v>
      </c>
      <c r="C674" s="19" t="str">
        <f>IFERROR(INDEX(B2B!A:F,MATCH('B2B Pin Table'!B674,B2B!A:A,0),6),"---")</f>
        <v>PWR</v>
      </c>
      <c r="D674" s="19" t="str">
        <f>IFERROR(IF((COUNTIF(B2B!A670:K670,H672)&lt;0),"---",INDEX(B2B!A:K,MATCH('B2B Pin Table'!B674,B2B!A:A,0),2)),"---")</f>
        <v>J3</v>
      </c>
      <c r="E674" s="19" t="str">
        <f>IFERROR(IF((COUNTIF(B2B!A670:K670,H672)&lt;0),"---",INDEX(B2B!A:K,MATCH('B2B Pin Table'!B674,B2B!A:A,0),3)),"---")</f>
        <v>D9</v>
      </c>
      <c r="F674" s="19" t="str">
        <f>IFERROR(IF((COUNTIF(B2B!A670:K670,L672)&lt;0),"---",INDEX(B2B!A:K,MATCH('B2B Pin Table'!B674,B2B!A:A,0),4)),"---")</f>
        <v>J3</v>
      </c>
      <c r="G674" s="19" t="str">
        <f>IFERROR(IF((COUNTIF(B2B!A670:K670,L672)&lt;0),"---",INDEX(B2B!A:K,MATCH('B2B Pin Table'!B674,B2B!A:A,0),5)),"---")</f>
        <v>D9</v>
      </c>
      <c r="H674" s="59" t="str">
        <f>IFERROR(IF(VLOOKUP($D674&amp;"-"&amp;$E674,IF($H$4="TEB0187_REV01",CALC_CONN_TEB0187_REV01!$F:$I),4,0)="--","---",IF($H$4="TEB0187_REV01",CALC_CONN_TEB0187_REV01!$G674&amp; " --&gt; " &amp;CALC_CONN_TEB0187_REV01!$I674&amp; " --&gt; ")),"---")</f>
        <v>---</v>
      </c>
      <c r="I674" s="19" t="str">
        <f>IFERROR(IF(VLOOKUP($D674&amp;"-"&amp;$E674,IF($H$4="TEB0187_REV01",CALC_CONN_TEB0187_REV01!$F:$H),3,0)="--",VLOOKUP($D674&amp;"-"&amp;$E674,IF($H$4="TEB0187_REV01",CALC_CONN_TEB0187_REV01!$F:$H),2,0),VLOOKUP($D674&amp;"-"&amp;$E674,IF($H$4="TEB0187_REV01",CALC_CONN_TEB0187_REV01!$F:$H),3,0)),"---")</f>
        <v>---</v>
      </c>
      <c r="J674" s="19" t="str">
        <f>IFERROR(VLOOKUP(I674,IF($H$4="TEB0187_REV01",RAW_c_TEB0187_REV01!$AE:$AM),9,0),"---")</f>
        <v>---</v>
      </c>
      <c r="K674" s="19" t="str">
        <f>IFERROR(VLOOKUP(D674&amp;"-"&amp;E674,IF($H$4="TEB0187_REV01",RAW_c_TEB0187_REV01!$AD:$AK,"???"),6,0),"---")</f>
        <v>---</v>
      </c>
      <c r="L674" s="19" t="str">
        <f>IFERROR(VLOOKUP(D674&amp;"-"&amp;E674,IF($H$4="TEB0187_REV01",RAW_c_TEB0187_REV01!$AD:$AL,"???"),9,0),"---")</f>
        <v>---</v>
      </c>
      <c r="M674" s="19" t="str">
        <f>IFERROR(IF(VLOOKUP($F674&amp;"-"&amp;$G674,IF($M$4="TEI0187_REV01",RAW_m_TEI0187_REV01!$F:$AU),43,0)="--","---",IF($M$4="TEI0187_REV01",RAW_m_TEI0187_REV01!$AT674&amp; " --&gt; " &amp;RAW_m_TEI0187_REV01!$AU674&amp; " --&gt; ")),"---")</f>
        <v>---</v>
      </c>
      <c r="N674" s="19" t="str">
        <f>IFERROR(VLOOKUP(F674&amp;"-"&amp;G674,IF($M$4="TEI0187_REV01",RAW_m_TEI0187_REV01!$AD:$AJ),7,0),"---")</f>
        <v>---</v>
      </c>
      <c r="O674" s="19" t="str">
        <f>IFERROR(VLOOKUP(N674,IF($M$4="TEI0187_REV01",RAW_m_TEI0187_REV01!$AJ:$AK),2,0),"---")</f>
        <v>---</v>
      </c>
      <c r="P674" s="19" t="str">
        <f>IFERROR(VLOOKUP(F674&amp;"-"&amp;G674,IF($M$4="TEI0187_REV01",RAW_m_TEI0187_REV01!$AD:$AG),3,0),"---")</f>
        <v>---</v>
      </c>
      <c r="Q674" s="19" t="str">
        <f>IFERROR(VLOOKUP(N674,IF($M$4="TEI0187_REV01",RAW_m_TEI0187_REV01!$AE:$AH),4,0),"---")</f>
        <v>---</v>
      </c>
      <c r="R674" s="19" t="str">
        <f>IFERROR(VLOOKUP(F674&amp;"-"&amp;G674,IF($M$4="TEI0187_REV01",RAW_m_TEI0187_REV01!$AD:$AG),4,0),"---")</f>
        <v>---</v>
      </c>
    </row>
    <row r="675" spans="2:18" x14ac:dyDescent="0.25">
      <c r="B675" s="78">
        <v>670</v>
      </c>
      <c r="C675" s="19" t="str">
        <f>IFERROR(INDEX(B2B!A:F,MATCH('B2B Pin Table'!B675,B2B!A:A,0),6),"---")</f>
        <v>IO</v>
      </c>
      <c r="D675" s="19" t="str">
        <f>IFERROR(IF((COUNTIF(B2B!A671:K671,H673)&lt;0),"---",INDEX(B2B!A:K,MATCH('B2B Pin Table'!B675,B2B!A:A,0),2)),"---")</f>
        <v>J3</v>
      </c>
      <c r="E675" s="19" t="str">
        <f>IFERROR(IF((COUNTIF(B2B!A671:K671,H673)&lt;0),"---",INDEX(B2B!A:K,MATCH('B2B Pin Table'!B675,B2B!A:A,0),3)),"---")</f>
        <v>D10</v>
      </c>
      <c r="F675" s="19" t="str">
        <f>IFERROR(IF((COUNTIF(B2B!A671:K671,L673)&lt;0),"---",INDEX(B2B!A:K,MATCH('B2B Pin Table'!B675,B2B!A:A,0),4)),"---")</f>
        <v>J3</v>
      </c>
      <c r="G675" s="19" t="str">
        <f>IFERROR(IF((COUNTIF(B2B!A671:K671,L673)&lt;0),"---",INDEX(B2B!A:K,MATCH('B2B Pin Table'!B675,B2B!A:A,0),5)),"---")</f>
        <v>D10</v>
      </c>
      <c r="H675" s="59" t="str">
        <f>IFERROR(IF(VLOOKUP($D675&amp;"-"&amp;$E675,IF($H$4="TEB0187_REV01",CALC_CONN_TEB0187_REV01!$F:$I),4,0)="--","---",IF($H$4="TEB0187_REV01",CALC_CONN_TEB0187_REV01!$G675&amp; " --&gt; " &amp;CALC_CONN_TEB0187_REV01!$I675&amp; " --&gt; ")),"---")</f>
        <v>---</v>
      </c>
      <c r="I675" s="19" t="str">
        <f>IFERROR(IF(VLOOKUP($D675&amp;"-"&amp;$E675,IF($H$4="TEB0187_REV01",CALC_CONN_TEB0187_REV01!$F:$H),3,0)="--",VLOOKUP($D675&amp;"-"&amp;$E675,IF($H$4="TEB0187_REV01",CALC_CONN_TEB0187_REV01!$F:$H),2,0),VLOOKUP($D675&amp;"-"&amp;$E675,IF($H$4="TEB0187_REV01",CALC_CONN_TEB0187_REV01!$F:$H),3,0)),"---")</f>
        <v>---</v>
      </c>
      <c r="J675" s="19" t="str">
        <f>IFERROR(VLOOKUP(I675,IF($H$4="TEB0187_REV01",RAW_c_TEB0187_REV01!$AE:$AM),9,0),"---")</f>
        <v>---</v>
      </c>
      <c r="K675" s="19" t="str">
        <f>IFERROR(VLOOKUP(D675&amp;"-"&amp;E675,IF($H$4="TEB0187_REV01",RAW_c_TEB0187_REV01!$AD:$AK,"???"),6,0),"---")</f>
        <v>---</v>
      </c>
      <c r="L675" s="19" t="str">
        <f>IFERROR(VLOOKUP(D675&amp;"-"&amp;E675,IF($H$4="TEB0187_REV01",RAW_c_TEB0187_REV01!$AD:$AL,"???"),9,0),"---")</f>
        <v>---</v>
      </c>
      <c r="M675" s="19" t="str">
        <f>IFERROR(IF(VLOOKUP($F675&amp;"-"&amp;$G675,IF($M$4="TEI0187_REV01",RAW_m_TEI0187_REV01!$F:$AU),43,0)="--","---",IF($M$4="TEI0187_REV01",RAW_m_TEI0187_REV01!$AT675&amp; " --&gt; " &amp;RAW_m_TEI0187_REV01!$AU675&amp; " --&gt; ")),"---")</f>
        <v>---</v>
      </c>
      <c r="N675" s="19" t="str">
        <f>IFERROR(VLOOKUP(F675&amp;"-"&amp;G675,IF($M$4="TEI0187_REV01",RAW_m_TEI0187_REV01!$AD:$AJ),7,0),"---")</f>
        <v>---</v>
      </c>
      <c r="O675" s="19" t="str">
        <f>IFERROR(VLOOKUP(N675,IF($M$4="TEI0187_REV01",RAW_m_TEI0187_REV01!$AJ:$AK),2,0),"---")</f>
        <v>---</v>
      </c>
      <c r="P675" s="19" t="str">
        <f>IFERROR(VLOOKUP(F675&amp;"-"&amp;G675,IF($M$4="TEI0187_REV01",RAW_m_TEI0187_REV01!$AD:$AG),3,0),"---")</f>
        <v>---</v>
      </c>
      <c r="Q675" s="19" t="str">
        <f>IFERROR(VLOOKUP(N675,IF($M$4="TEI0187_REV01",RAW_m_TEI0187_REV01!$AE:$AH),4,0),"---")</f>
        <v>---</v>
      </c>
      <c r="R675" s="19" t="str">
        <f>IFERROR(VLOOKUP(F675&amp;"-"&amp;G675,IF($M$4="TEI0187_REV01",RAW_m_TEI0187_REV01!$AD:$AG),4,0),"---")</f>
        <v>---</v>
      </c>
    </row>
    <row r="676" spans="2:18" x14ac:dyDescent="0.25">
      <c r="B676" s="78">
        <v>671</v>
      </c>
      <c r="C676" s="19" t="str">
        <f>IFERROR(INDEX(B2B!A:F,MATCH('B2B Pin Table'!B676,B2B!A:A,0),6),"---")</f>
        <v>IO</v>
      </c>
      <c r="D676" s="19" t="str">
        <f>IFERROR(IF((COUNTIF(B2B!A672:K672,H674)&lt;0),"---",INDEX(B2B!A:K,MATCH('B2B Pin Table'!B676,B2B!A:A,0),2)),"---")</f>
        <v>J3</v>
      </c>
      <c r="E676" s="19" t="str">
        <f>IFERROR(IF((COUNTIF(B2B!A672:K672,H674)&lt;0),"---",INDEX(B2B!A:K,MATCH('B2B Pin Table'!B676,B2B!A:A,0),3)),"---")</f>
        <v>D11</v>
      </c>
      <c r="F676" s="19" t="str">
        <f>IFERROR(IF((COUNTIF(B2B!A672:K672,L674)&lt;0),"---",INDEX(B2B!A:K,MATCH('B2B Pin Table'!B676,B2B!A:A,0),4)),"---")</f>
        <v>J3</v>
      </c>
      <c r="G676" s="19" t="str">
        <f>IFERROR(IF((COUNTIF(B2B!A672:K672,L674)&lt;0),"---",INDEX(B2B!A:K,MATCH('B2B Pin Table'!B676,B2B!A:A,0),5)),"---")</f>
        <v>D11</v>
      </c>
      <c r="H676" s="59" t="str">
        <f>IFERROR(IF(VLOOKUP($D676&amp;"-"&amp;$E676,IF($H$4="TEB0187_REV01",CALC_CONN_TEB0187_REV01!$F:$I),4,0)="--","---",IF($H$4="TEB0187_REV01",CALC_CONN_TEB0187_REV01!$G676&amp; " --&gt; " &amp;CALC_CONN_TEB0187_REV01!$I676&amp; " --&gt; ")),"---")</f>
        <v>---</v>
      </c>
      <c r="I676" s="19" t="str">
        <f>IFERROR(IF(VLOOKUP($D676&amp;"-"&amp;$E676,IF($H$4="TEB0187_REV01",CALC_CONN_TEB0187_REV01!$F:$H),3,0)="--",VLOOKUP($D676&amp;"-"&amp;$E676,IF($H$4="TEB0187_REV01",CALC_CONN_TEB0187_REV01!$F:$H),2,0),VLOOKUP($D676&amp;"-"&amp;$E676,IF($H$4="TEB0187_REV01",CALC_CONN_TEB0187_REV01!$F:$H),3,0)),"---")</f>
        <v>---</v>
      </c>
      <c r="J676" s="19" t="str">
        <f>IFERROR(VLOOKUP(I676,IF($H$4="TEB0187_REV01",RAW_c_TEB0187_REV01!$AE:$AM),9,0),"---")</f>
        <v>---</v>
      </c>
      <c r="K676" s="19" t="str">
        <f>IFERROR(VLOOKUP(D676&amp;"-"&amp;E676,IF($H$4="TEB0187_REV01",RAW_c_TEB0187_REV01!$AD:$AK,"???"),6,0),"---")</f>
        <v>---</v>
      </c>
      <c r="L676" s="19" t="str">
        <f>IFERROR(VLOOKUP(D676&amp;"-"&amp;E676,IF($H$4="TEB0187_REV01",RAW_c_TEB0187_REV01!$AD:$AL,"???"),9,0),"---")</f>
        <v>---</v>
      </c>
      <c r="M676" s="19" t="str">
        <f>IFERROR(IF(VLOOKUP($F676&amp;"-"&amp;$G676,IF($M$4="TEI0187_REV01",RAW_m_TEI0187_REV01!$F:$AU),43,0)="--","---",IF($M$4="TEI0187_REV01",RAW_m_TEI0187_REV01!$AT676&amp; " --&gt; " &amp;RAW_m_TEI0187_REV01!$AU676&amp; " --&gt; ")),"---")</f>
        <v>---</v>
      </c>
      <c r="N676" s="19" t="str">
        <f>IFERROR(VLOOKUP(F676&amp;"-"&amp;G676,IF($M$4="TEI0187_REV01",RAW_m_TEI0187_REV01!$AD:$AJ),7,0),"---")</f>
        <v>---</v>
      </c>
      <c r="O676" s="19" t="str">
        <f>IFERROR(VLOOKUP(N676,IF($M$4="TEI0187_REV01",RAW_m_TEI0187_REV01!$AJ:$AK),2,0),"---")</f>
        <v>---</v>
      </c>
      <c r="P676" s="19" t="str">
        <f>IFERROR(VLOOKUP(F676&amp;"-"&amp;G676,IF($M$4="TEI0187_REV01",RAW_m_TEI0187_REV01!$AD:$AG),3,0),"---")</f>
        <v>---</v>
      </c>
      <c r="Q676" s="19" t="str">
        <f>IFERROR(VLOOKUP(N676,IF($M$4="TEI0187_REV01",RAW_m_TEI0187_REV01!$AE:$AH),4,0),"---")</f>
        <v>---</v>
      </c>
      <c r="R676" s="19" t="str">
        <f>IFERROR(VLOOKUP(F676&amp;"-"&amp;G676,IF($M$4="TEI0187_REV01",RAW_m_TEI0187_REV01!$AD:$AG),4,0),"---")</f>
        <v>---</v>
      </c>
    </row>
    <row r="677" spans="2:18" x14ac:dyDescent="0.25">
      <c r="B677" s="78">
        <v>672</v>
      </c>
      <c r="C677" s="19" t="str">
        <f>IFERROR(INDEX(B2B!A:F,MATCH('B2B Pin Table'!B677,B2B!A:A,0),6),"---")</f>
        <v>GND</v>
      </c>
      <c r="D677" s="19" t="str">
        <f>IFERROR(IF((COUNTIF(B2B!A673:K673,H675)&lt;0),"---",INDEX(B2B!A:K,MATCH('B2B Pin Table'!B677,B2B!A:A,0),2)),"---")</f>
        <v>J3</v>
      </c>
      <c r="E677" s="19" t="str">
        <f>IFERROR(IF((COUNTIF(B2B!A673:K673,H675)&lt;0),"---",INDEX(B2B!A:K,MATCH('B2B Pin Table'!B677,B2B!A:A,0),3)),"---")</f>
        <v>D12</v>
      </c>
      <c r="F677" s="19" t="str">
        <f>IFERROR(IF((COUNTIF(B2B!A673:K673,L675)&lt;0),"---",INDEX(B2B!A:K,MATCH('B2B Pin Table'!B677,B2B!A:A,0),4)),"---")</f>
        <v>J3</v>
      </c>
      <c r="G677" s="19" t="str">
        <f>IFERROR(IF((COUNTIF(B2B!A673:K673,L675)&lt;0),"---",INDEX(B2B!A:K,MATCH('B2B Pin Table'!B677,B2B!A:A,0),5)),"---")</f>
        <v>D12</v>
      </c>
      <c r="H677" s="59" t="str">
        <f>IFERROR(IF(VLOOKUP($D677&amp;"-"&amp;$E677,IF($H$4="TEB0187_REV01",CALC_CONN_TEB0187_REV01!$F:$I),4,0)="--","---",IF($H$4="TEB0187_REV01",CALC_CONN_TEB0187_REV01!$G677&amp; " --&gt; " &amp;CALC_CONN_TEB0187_REV01!$I677&amp; " --&gt; ")),"---")</f>
        <v>---</v>
      </c>
      <c r="I677" s="19" t="str">
        <f>IFERROR(IF(VLOOKUP($D677&amp;"-"&amp;$E677,IF($H$4="TEB0187_REV01",CALC_CONN_TEB0187_REV01!$F:$H),3,0)="--",VLOOKUP($D677&amp;"-"&amp;$E677,IF($H$4="TEB0187_REV01",CALC_CONN_TEB0187_REV01!$F:$H),2,0),VLOOKUP($D677&amp;"-"&amp;$E677,IF($H$4="TEB0187_REV01",CALC_CONN_TEB0187_REV01!$F:$H),3,0)),"---")</f>
        <v>---</v>
      </c>
      <c r="J677" s="19" t="str">
        <f>IFERROR(VLOOKUP(I677,IF($H$4="TEB0187_REV01",RAW_c_TEB0187_REV01!$AE:$AM),9,0),"---")</f>
        <v>---</v>
      </c>
      <c r="K677" s="19" t="str">
        <f>IFERROR(VLOOKUP(D677&amp;"-"&amp;E677,IF($H$4="TEB0187_REV01",RAW_c_TEB0187_REV01!$AD:$AK,"???"),6,0),"---")</f>
        <v>---</v>
      </c>
      <c r="L677" s="19" t="str">
        <f>IFERROR(VLOOKUP(D677&amp;"-"&amp;E677,IF($H$4="TEB0187_REV01",RAW_c_TEB0187_REV01!$AD:$AL,"???"),9,0),"---")</f>
        <v>---</v>
      </c>
      <c r="M677" s="19" t="str">
        <f>IFERROR(IF(VLOOKUP($F677&amp;"-"&amp;$G677,IF($M$4="TEI0187_REV01",RAW_m_TEI0187_REV01!$F:$AU),43,0)="--","---",IF($M$4="TEI0187_REV01",RAW_m_TEI0187_REV01!$AT677&amp; " --&gt; " &amp;RAW_m_TEI0187_REV01!$AU677&amp; " --&gt; ")),"---")</f>
        <v>---</v>
      </c>
      <c r="N677" s="19" t="str">
        <f>IFERROR(VLOOKUP(F677&amp;"-"&amp;G677,IF($M$4="TEI0187_REV01",RAW_m_TEI0187_REV01!$AD:$AJ),7,0),"---")</f>
        <v>---</v>
      </c>
      <c r="O677" s="19" t="str">
        <f>IFERROR(VLOOKUP(N677,IF($M$4="TEI0187_REV01",RAW_m_TEI0187_REV01!$AJ:$AK),2,0),"---")</f>
        <v>---</v>
      </c>
      <c r="P677" s="19" t="str">
        <f>IFERROR(VLOOKUP(F677&amp;"-"&amp;G677,IF($M$4="TEI0187_REV01",RAW_m_TEI0187_REV01!$AD:$AG),3,0),"---")</f>
        <v>---</v>
      </c>
      <c r="Q677" s="19" t="str">
        <f>IFERROR(VLOOKUP(N677,IF($M$4="TEI0187_REV01",RAW_m_TEI0187_REV01!$AE:$AH),4,0),"---")</f>
        <v>---</v>
      </c>
      <c r="R677" s="19" t="str">
        <f>IFERROR(VLOOKUP(F677&amp;"-"&amp;G677,IF($M$4="TEI0187_REV01",RAW_m_TEI0187_REV01!$AD:$AG),4,0),"---")</f>
        <v>---</v>
      </c>
    </row>
    <row r="678" spans="2:18" x14ac:dyDescent="0.25">
      <c r="B678" s="78">
        <v>673</v>
      </c>
      <c r="C678" s="19" t="str">
        <f>IFERROR(INDEX(B2B!A:F,MATCH('B2B Pin Table'!B678,B2B!A:A,0),6),"---")</f>
        <v>GND</v>
      </c>
      <c r="D678" s="19" t="str">
        <f>IFERROR(IF((COUNTIF(B2B!A674:K674,H676)&lt;0),"---",INDEX(B2B!A:K,MATCH('B2B Pin Table'!B678,B2B!A:A,0),2)),"---")</f>
        <v>J3</v>
      </c>
      <c r="E678" s="19" t="str">
        <f>IFERROR(IF((COUNTIF(B2B!A674:K674,H676)&lt;0),"---",INDEX(B2B!A:K,MATCH('B2B Pin Table'!B678,B2B!A:A,0),3)),"---")</f>
        <v>D13</v>
      </c>
      <c r="F678" s="19" t="str">
        <f>IFERROR(IF((COUNTIF(B2B!A674:K674,L676)&lt;0),"---",INDEX(B2B!A:K,MATCH('B2B Pin Table'!B678,B2B!A:A,0),4)),"---")</f>
        <v>J3</v>
      </c>
      <c r="G678" s="19" t="str">
        <f>IFERROR(IF((COUNTIF(B2B!A674:K674,L676)&lt;0),"---",INDEX(B2B!A:K,MATCH('B2B Pin Table'!B678,B2B!A:A,0),5)),"---")</f>
        <v>D13</v>
      </c>
      <c r="H678" s="59" t="str">
        <f>IFERROR(IF(VLOOKUP($D678&amp;"-"&amp;$E678,IF($H$4="TEB0187_REV01",CALC_CONN_TEB0187_REV01!$F:$I),4,0)="--","---",IF($H$4="TEB0187_REV01",CALC_CONN_TEB0187_REV01!$G678&amp; " --&gt; " &amp;CALC_CONN_TEB0187_REV01!$I678&amp; " --&gt; ")),"---")</f>
        <v>---</v>
      </c>
      <c r="I678" s="19" t="str">
        <f>IFERROR(IF(VLOOKUP($D678&amp;"-"&amp;$E678,IF($H$4="TEB0187_REV01",CALC_CONN_TEB0187_REV01!$F:$H),3,0)="--",VLOOKUP($D678&amp;"-"&amp;$E678,IF($H$4="TEB0187_REV01",CALC_CONN_TEB0187_REV01!$F:$H),2,0),VLOOKUP($D678&amp;"-"&amp;$E678,IF($H$4="TEB0187_REV01",CALC_CONN_TEB0187_REV01!$F:$H),3,0)),"---")</f>
        <v>---</v>
      </c>
      <c r="J678" s="19" t="str">
        <f>IFERROR(VLOOKUP(I678,IF($H$4="TEB0187_REV01",RAW_c_TEB0187_REV01!$AE:$AM),9,0),"---")</f>
        <v>---</v>
      </c>
      <c r="K678" s="19" t="str">
        <f>IFERROR(VLOOKUP(D678&amp;"-"&amp;E678,IF($H$4="TEB0187_REV01",RAW_c_TEB0187_REV01!$AD:$AK,"???"),6,0),"---")</f>
        <v>---</v>
      </c>
      <c r="L678" s="19" t="str">
        <f>IFERROR(VLOOKUP(D678&amp;"-"&amp;E678,IF($H$4="TEB0187_REV01",RAW_c_TEB0187_REV01!$AD:$AL,"???"),9,0),"---")</f>
        <v>---</v>
      </c>
      <c r="M678" s="19" t="str">
        <f>IFERROR(IF(VLOOKUP($F678&amp;"-"&amp;$G678,IF($M$4="TEI0187_REV01",RAW_m_TEI0187_REV01!$F:$AU),43,0)="--","---",IF($M$4="TEI0187_REV01",RAW_m_TEI0187_REV01!$AT678&amp; " --&gt; " &amp;RAW_m_TEI0187_REV01!$AU678&amp; " --&gt; ")),"---")</f>
        <v>---</v>
      </c>
      <c r="N678" s="19" t="str">
        <f>IFERROR(VLOOKUP(F678&amp;"-"&amp;G678,IF($M$4="TEI0187_REV01",RAW_m_TEI0187_REV01!$AD:$AJ),7,0),"---")</f>
        <v>---</v>
      </c>
      <c r="O678" s="19" t="str">
        <f>IFERROR(VLOOKUP(N678,IF($M$4="TEI0187_REV01",RAW_m_TEI0187_REV01!$AJ:$AK),2,0),"---")</f>
        <v>---</v>
      </c>
      <c r="P678" s="19" t="str">
        <f>IFERROR(VLOOKUP(F678&amp;"-"&amp;G678,IF($M$4="TEI0187_REV01",RAW_m_TEI0187_REV01!$AD:$AG),3,0),"---")</f>
        <v>---</v>
      </c>
      <c r="Q678" s="19" t="str">
        <f>IFERROR(VLOOKUP(N678,IF($M$4="TEI0187_REV01",RAW_m_TEI0187_REV01!$AE:$AH),4,0),"---")</f>
        <v>---</v>
      </c>
      <c r="R678" s="19" t="str">
        <f>IFERROR(VLOOKUP(F678&amp;"-"&amp;G678,IF($M$4="TEI0187_REV01",RAW_m_TEI0187_REV01!$AD:$AG),4,0),"---")</f>
        <v>---</v>
      </c>
    </row>
    <row r="679" spans="2:18" x14ac:dyDescent="0.25">
      <c r="B679" s="78">
        <v>674</v>
      </c>
      <c r="C679" s="19" t="str">
        <f>IFERROR(INDEX(B2B!A:F,MATCH('B2B Pin Table'!B679,B2B!A:A,0),6),"---")</f>
        <v>IO</v>
      </c>
      <c r="D679" s="19" t="str">
        <f>IFERROR(IF((COUNTIF(B2B!A675:K675,H677)&lt;0),"---",INDEX(B2B!A:K,MATCH('B2B Pin Table'!B679,B2B!A:A,0),2)),"---")</f>
        <v>J3</v>
      </c>
      <c r="E679" s="19" t="str">
        <f>IFERROR(IF((COUNTIF(B2B!A675:K675,H677)&lt;0),"---",INDEX(B2B!A:K,MATCH('B2B Pin Table'!B679,B2B!A:A,0),3)),"---")</f>
        <v>D14</v>
      </c>
      <c r="F679" s="19" t="str">
        <f>IFERROR(IF((COUNTIF(B2B!A675:K675,L677)&lt;0),"---",INDEX(B2B!A:K,MATCH('B2B Pin Table'!B679,B2B!A:A,0),4)),"---")</f>
        <v>J3</v>
      </c>
      <c r="G679" s="19" t="str">
        <f>IFERROR(IF((COUNTIF(B2B!A675:K675,L677)&lt;0),"---",INDEX(B2B!A:K,MATCH('B2B Pin Table'!B679,B2B!A:A,0),5)),"---")</f>
        <v>D14</v>
      </c>
      <c r="H679" s="59" t="str">
        <f>IFERROR(IF(VLOOKUP($D679&amp;"-"&amp;$E679,IF($H$4="TEB0187_REV01",CALC_CONN_TEB0187_REV01!$F:$I),4,0)="--","---",IF($H$4="TEB0187_REV01",CALC_CONN_TEB0187_REV01!$G679&amp; " --&gt; " &amp;CALC_CONN_TEB0187_REV01!$I679&amp; " --&gt; ")),"---")</f>
        <v>---</v>
      </c>
      <c r="I679" s="19" t="str">
        <f>IFERROR(IF(VLOOKUP($D679&amp;"-"&amp;$E679,IF($H$4="TEB0187_REV01",CALC_CONN_TEB0187_REV01!$F:$H),3,0)="--",VLOOKUP($D679&amp;"-"&amp;$E679,IF($H$4="TEB0187_REV01",CALC_CONN_TEB0187_REV01!$F:$H),2,0),VLOOKUP($D679&amp;"-"&amp;$E679,IF($H$4="TEB0187_REV01",CALC_CONN_TEB0187_REV01!$F:$H),3,0)),"---")</f>
        <v>---</v>
      </c>
      <c r="J679" s="19" t="str">
        <f>IFERROR(VLOOKUP(I679,IF($H$4="TEB0187_REV01",RAW_c_TEB0187_REV01!$AE:$AM),9,0),"---")</f>
        <v>---</v>
      </c>
      <c r="K679" s="19" t="str">
        <f>IFERROR(VLOOKUP(D679&amp;"-"&amp;E679,IF($H$4="TEB0187_REV01",RAW_c_TEB0187_REV01!$AD:$AK,"???"),6,0),"---")</f>
        <v>---</v>
      </c>
      <c r="L679" s="19" t="str">
        <f>IFERROR(VLOOKUP(D679&amp;"-"&amp;E679,IF($H$4="TEB0187_REV01",RAW_c_TEB0187_REV01!$AD:$AL,"???"),9,0),"---")</f>
        <v>---</v>
      </c>
      <c r="M679" s="19" t="str">
        <f>IFERROR(IF(VLOOKUP($F679&amp;"-"&amp;$G679,IF($M$4="TEI0187_REV01",RAW_m_TEI0187_REV01!$F:$AU),43,0)="--","---",IF($M$4="TEI0187_REV01",RAW_m_TEI0187_REV01!$AT679&amp; " --&gt; " &amp;RAW_m_TEI0187_REV01!$AU679&amp; " --&gt; ")),"---")</f>
        <v>---</v>
      </c>
      <c r="N679" s="19" t="str">
        <f>IFERROR(VLOOKUP(F679&amp;"-"&amp;G679,IF($M$4="TEI0187_REV01",RAW_m_TEI0187_REV01!$AD:$AJ),7,0),"---")</f>
        <v>---</v>
      </c>
      <c r="O679" s="19" t="str">
        <f>IFERROR(VLOOKUP(N679,IF($M$4="TEI0187_REV01",RAW_m_TEI0187_REV01!$AJ:$AK),2,0),"---")</f>
        <v>---</v>
      </c>
      <c r="P679" s="19" t="str">
        <f>IFERROR(VLOOKUP(F679&amp;"-"&amp;G679,IF($M$4="TEI0187_REV01",RAW_m_TEI0187_REV01!$AD:$AG),3,0),"---")</f>
        <v>---</v>
      </c>
      <c r="Q679" s="19" t="str">
        <f>IFERROR(VLOOKUP(N679,IF($M$4="TEI0187_REV01",RAW_m_TEI0187_REV01!$AE:$AH),4,0),"---")</f>
        <v>---</v>
      </c>
      <c r="R679" s="19" t="str">
        <f>IFERROR(VLOOKUP(F679&amp;"-"&amp;G679,IF($M$4="TEI0187_REV01",RAW_m_TEI0187_REV01!$AD:$AG),4,0),"---")</f>
        <v>---</v>
      </c>
    </row>
    <row r="680" spans="2:18" x14ac:dyDescent="0.25">
      <c r="B680" s="78">
        <v>675</v>
      </c>
      <c r="C680" s="19" t="str">
        <f>IFERROR(INDEX(B2B!A:F,MATCH('B2B Pin Table'!B680,B2B!A:A,0),6),"---")</f>
        <v>IO</v>
      </c>
      <c r="D680" s="19" t="str">
        <f>IFERROR(IF((COUNTIF(B2B!A676:K676,H678)&lt;0),"---",INDEX(B2B!A:K,MATCH('B2B Pin Table'!B680,B2B!A:A,0),2)),"---")</f>
        <v>J3</v>
      </c>
      <c r="E680" s="19" t="str">
        <f>IFERROR(IF((COUNTIF(B2B!A676:K676,H678)&lt;0),"---",INDEX(B2B!A:K,MATCH('B2B Pin Table'!B680,B2B!A:A,0),3)),"---")</f>
        <v>D15</v>
      </c>
      <c r="F680" s="19" t="str">
        <f>IFERROR(IF((COUNTIF(B2B!A676:K676,L678)&lt;0),"---",INDEX(B2B!A:K,MATCH('B2B Pin Table'!B680,B2B!A:A,0),4)),"---")</f>
        <v>J3</v>
      </c>
      <c r="G680" s="19" t="str">
        <f>IFERROR(IF((COUNTIF(B2B!A676:K676,L678)&lt;0),"---",INDEX(B2B!A:K,MATCH('B2B Pin Table'!B680,B2B!A:A,0),5)),"---")</f>
        <v>D15</v>
      </c>
      <c r="H680" s="59" t="str">
        <f>IFERROR(IF(VLOOKUP($D680&amp;"-"&amp;$E680,IF($H$4="TEB0187_REV01",CALC_CONN_TEB0187_REV01!$F:$I),4,0)="--","---",IF($H$4="TEB0187_REV01",CALC_CONN_TEB0187_REV01!$G680&amp; " --&gt; " &amp;CALC_CONN_TEB0187_REV01!$I680&amp; " --&gt; ")),"---")</f>
        <v>---</v>
      </c>
      <c r="I680" s="19" t="str">
        <f>IFERROR(IF(VLOOKUP($D680&amp;"-"&amp;$E680,IF($H$4="TEB0187_REV01",CALC_CONN_TEB0187_REV01!$F:$H),3,0)="--",VLOOKUP($D680&amp;"-"&amp;$E680,IF($H$4="TEB0187_REV01",CALC_CONN_TEB0187_REV01!$F:$H),2,0),VLOOKUP($D680&amp;"-"&amp;$E680,IF($H$4="TEB0187_REV01",CALC_CONN_TEB0187_REV01!$F:$H),3,0)),"---")</f>
        <v>---</v>
      </c>
      <c r="J680" s="19" t="str">
        <f>IFERROR(VLOOKUP(I680,IF($H$4="TEB0187_REV01",RAW_c_TEB0187_REV01!$AE:$AM),9,0),"---")</f>
        <v>---</v>
      </c>
      <c r="K680" s="19" t="str">
        <f>IFERROR(VLOOKUP(D680&amp;"-"&amp;E680,IF($H$4="TEB0187_REV01",RAW_c_TEB0187_REV01!$AD:$AK,"???"),6,0),"---")</f>
        <v>---</v>
      </c>
      <c r="L680" s="19" t="str">
        <f>IFERROR(VLOOKUP(D680&amp;"-"&amp;E680,IF($H$4="TEB0187_REV01",RAW_c_TEB0187_REV01!$AD:$AL,"???"),9,0),"---")</f>
        <v>---</v>
      </c>
      <c r="M680" s="19" t="str">
        <f>IFERROR(IF(VLOOKUP($F680&amp;"-"&amp;$G680,IF($M$4="TEI0187_REV01",RAW_m_TEI0187_REV01!$F:$AU),43,0)="--","---",IF($M$4="TEI0187_REV01",RAW_m_TEI0187_REV01!$AT680&amp; " --&gt; " &amp;RAW_m_TEI0187_REV01!$AU680&amp; " --&gt; ")),"---")</f>
        <v>---</v>
      </c>
      <c r="N680" s="19" t="str">
        <f>IFERROR(VLOOKUP(F680&amp;"-"&amp;G680,IF($M$4="TEI0187_REV01",RAW_m_TEI0187_REV01!$AD:$AJ),7,0),"---")</f>
        <v>---</v>
      </c>
      <c r="O680" s="19" t="str">
        <f>IFERROR(VLOOKUP(N680,IF($M$4="TEI0187_REV01",RAW_m_TEI0187_REV01!$AJ:$AK),2,0),"---")</f>
        <v>---</v>
      </c>
      <c r="P680" s="19" t="str">
        <f>IFERROR(VLOOKUP(F680&amp;"-"&amp;G680,IF($M$4="TEI0187_REV01",RAW_m_TEI0187_REV01!$AD:$AG),3,0),"---")</f>
        <v>---</v>
      </c>
      <c r="Q680" s="19" t="str">
        <f>IFERROR(VLOOKUP(N680,IF($M$4="TEI0187_REV01",RAW_m_TEI0187_REV01!$AE:$AH),4,0),"---")</f>
        <v>---</v>
      </c>
      <c r="R680" s="19" t="str">
        <f>IFERROR(VLOOKUP(F680&amp;"-"&amp;G680,IF($M$4="TEI0187_REV01",RAW_m_TEI0187_REV01!$AD:$AG),4,0),"---")</f>
        <v>---</v>
      </c>
    </row>
    <row r="681" spans="2:18" x14ac:dyDescent="0.25">
      <c r="B681" s="78">
        <v>676</v>
      </c>
      <c r="C681" s="19" t="str">
        <f>IFERROR(INDEX(B2B!A:F,MATCH('B2B Pin Table'!B681,B2B!A:A,0),6),"---")</f>
        <v>GND</v>
      </c>
      <c r="D681" s="19" t="str">
        <f>IFERROR(IF((COUNTIF(B2B!A677:K677,H679)&lt;0),"---",INDEX(B2B!A:K,MATCH('B2B Pin Table'!B681,B2B!A:A,0),2)),"---")</f>
        <v>J3</v>
      </c>
      <c r="E681" s="19" t="str">
        <f>IFERROR(IF((COUNTIF(B2B!A677:K677,H679)&lt;0),"---",INDEX(B2B!A:K,MATCH('B2B Pin Table'!B681,B2B!A:A,0),3)),"---")</f>
        <v>D16</v>
      </c>
      <c r="F681" s="19" t="str">
        <f>IFERROR(IF((COUNTIF(B2B!A677:K677,L679)&lt;0),"---",INDEX(B2B!A:K,MATCH('B2B Pin Table'!B681,B2B!A:A,0),4)),"---")</f>
        <v>J3</v>
      </c>
      <c r="G681" s="19" t="str">
        <f>IFERROR(IF((COUNTIF(B2B!A677:K677,L679)&lt;0),"---",INDEX(B2B!A:K,MATCH('B2B Pin Table'!B681,B2B!A:A,0),5)),"---")</f>
        <v>D16</v>
      </c>
      <c r="H681" s="59" t="str">
        <f>IFERROR(IF(VLOOKUP($D681&amp;"-"&amp;$E681,IF($H$4="TEB0187_REV01",CALC_CONN_TEB0187_REV01!$F:$I),4,0)="--","---",IF($H$4="TEB0187_REV01",CALC_CONN_TEB0187_REV01!$G681&amp; " --&gt; " &amp;CALC_CONN_TEB0187_REV01!$I681&amp; " --&gt; ")),"---")</f>
        <v>---</v>
      </c>
      <c r="I681" s="19" t="str">
        <f>IFERROR(IF(VLOOKUP($D681&amp;"-"&amp;$E681,IF($H$4="TEB0187_REV01",CALC_CONN_TEB0187_REV01!$F:$H),3,0)="--",VLOOKUP($D681&amp;"-"&amp;$E681,IF($H$4="TEB0187_REV01",CALC_CONN_TEB0187_REV01!$F:$H),2,0),VLOOKUP($D681&amp;"-"&amp;$E681,IF($H$4="TEB0187_REV01",CALC_CONN_TEB0187_REV01!$F:$H),3,0)),"---")</f>
        <v>---</v>
      </c>
      <c r="J681" s="19" t="str">
        <f>IFERROR(VLOOKUP(I681,IF($H$4="TEB0187_REV01",RAW_c_TEB0187_REV01!$AE:$AM),9,0),"---")</f>
        <v>---</v>
      </c>
      <c r="K681" s="19" t="str">
        <f>IFERROR(VLOOKUP(D681&amp;"-"&amp;E681,IF($H$4="TEB0187_REV01",RAW_c_TEB0187_REV01!$AD:$AK,"???"),6,0),"---")</f>
        <v>---</v>
      </c>
      <c r="L681" s="19" t="str">
        <f>IFERROR(VLOOKUP(D681&amp;"-"&amp;E681,IF($H$4="TEB0187_REV01",RAW_c_TEB0187_REV01!$AD:$AL,"???"),9,0),"---")</f>
        <v>---</v>
      </c>
      <c r="M681" s="19" t="str">
        <f>IFERROR(IF(VLOOKUP($F681&amp;"-"&amp;$G681,IF($M$4="TEI0187_REV01",RAW_m_TEI0187_REV01!$F:$AU),43,0)="--","---",IF($M$4="TEI0187_REV01",RAW_m_TEI0187_REV01!$AT681&amp; " --&gt; " &amp;RAW_m_TEI0187_REV01!$AU681&amp; " --&gt; ")),"---")</f>
        <v>---</v>
      </c>
      <c r="N681" s="19" t="str">
        <f>IFERROR(VLOOKUP(F681&amp;"-"&amp;G681,IF($M$4="TEI0187_REV01",RAW_m_TEI0187_REV01!$AD:$AJ),7,0),"---")</f>
        <v>---</v>
      </c>
      <c r="O681" s="19" t="str">
        <f>IFERROR(VLOOKUP(N681,IF($M$4="TEI0187_REV01",RAW_m_TEI0187_REV01!$AJ:$AK),2,0),"---")</f>
        <v>---</v>
      </c>
      <c r="P681" s="19" t="str">
        <f>IFERROR(VLOOKUP(F681&amp;"-"&amp;G681,IF($M$4="TEI0187_REV01",RAW_m_TEI0187_REV01!$AD:$AG),3,0),"---")</f>
        <v>---</v>
      </c>
      <c r="Q681" s="19" t="str">
        <f>IFERROR(VLOOKUP(N681,IF($M$4="TEI0187_REV01",RAW_m_TEI0187_REV01!$AE:$AH),4,0),"---")</f>
        <v>---</v>
      </c>
      <c r="R681" s="19" t="str">
        <f>IFERROR(VLOOKUP(F681&amp;"-"&amp;G681,IF($M$4="TEI0187_REV01",RAW_m_TEI0187_REV01!$AD:$AG),4,0),"---")</f>
        <v>---</v>
      </c>
    </row>
    <row r="682" spans="2:18" x14ac:dyDescent="0.25">
      <c r="B682" s="78">
        <v>677</v>
      </c>
      <c r="C682" s="19" t="str">
        <f>IFERROR(INDEX(B2B!A:F,MATCH('B2B Pin Table'!B682,B2B!A:A,0),6),"---")</f>
        <v>GND</v>
      </c>
      <c r="D682" s="19" t="str">
        <f>IFERROR(IF((COUNTIF(B2B!A678:K678,H680)&lt;0),"---",INDEX(B2B!A:K,MATCH('B2B Pin Table'!B682,B2B!A:A,0),2)),"---")</f>
        <v>J3</v>
      </c>
      <c r="E682" s="19" t="str">
        <f>IFERROR(IF((COUNTIF(B2B!A678:K678,H680)&lt;0),"---",INDEX(B2B!A:K,MATCH('B2B Pin Table'!B682,B2B!A:A,0),3)),"---")</f>
        <v>D17</v>
      </c>
      <c r="F682" s="19" t="str">
        <f>IFERROR(IF((COUNTIF(B2B!A678:K678,L680)&lt;0),"---",INDEX(B2B!A:K,MATCH('B2B Pin Table'!B682,B2B!A:A,0),4)),"---")</f>
        <v>J3</v>
      </c>
      <c r="G682" s="19" t="str">
        <f>IFERROR(IF((COUNTIF(B2B!A678:K678,L680)&lt;0),"---",INDEX(B2B!A:K,MATCH('B2B Pin Table'!B682,B2B!A:A,0),5)),"---")</f>
        <v>D17</v>
      </c>
      <c r="H682" s="59" t="str">
        <f>IFERROR(IF(VLOOKUP($D682&amp;"-"&amp;$E682,IF($H$4="TEB0187_REV01",CALC_CONN_TEB0187_REV01!$F:$I),4,0)="--","---",IF($H$4="TEB0187_REV01",CALC_CONN_TEB0187_REV01!$G682&amp; " --&gt; " &amp;CALC_CONN_TEB0187_REV01!$I682&amp; " --&gt; ")),"---")</f>
        <v>---</v>
      </c>
      <c r="I682" s="19" t="str">
        <f>IFERROR(IF(VLOOKUP($D682&amp;"-"&amp;$E682,IF($H$4="TEB0187_REV01",CALC_CONN_TEB0187_REV01!$F:$H),3,0)="--",VLOOKUP($D682&amp;"-"&amp;$E682,IF($H$4="TEB0187_REV01",CALC_CONN_TEB0187_REV01!$F:$H),2,0),VLOOKUP($D682&amp;"-"&amp;$E682,IF($H$4="TEB0187_REV01",CALC_CONN_TEB0187_REV01!$F:$H),3,0)),"---")</f>
        <v>---</v>
      </c>
      <c r="J682" s="19" t="str">
        <f>IFERROR(VLOOKUP(I682,IF($H$4="TEB0187_REV01",RAW_c_TEB0187_REV01!$AE:$AM),9,0),"---")</f>
        <v>---</v>
      </c>
      <c r="K682" s="19" t="str">
        <f>IFERROR(VLOOKUP(D682&amp;"-"&amp;E682,IF($H$4="TEB0187_REV01",RAW_c_TEB0187_REV01!$AD:$AK,"???"),6,0),"---")</f>
        <v>---</v>
      </c>
      <c r="L682" s="19" t="str">
        <f>IFERROR(VLOOKUP(D682&amp;"-"&amp;E682,IF($H$4="TEB0187_REV01",RAW_c_TEB0187_REV01!$AD:$AL,"???"),9,0),"---")</f>
        <v>---</v>
      </c>
      <c r="M682" s="19" t="str">
        <f>IFERROR(IF(VLOOKUP($F682&amp;"-"&amp;$G682,IF($M$4="TEI0187_REV01",RAW_m_TEI0187_REV01!$F:$AU),43,0)="--","---",IF($M$4="TEI0187_REV01",RAW_m_TEI0187_REV01!$AT682&amp; " --&gt; " &amp;RAW_m_TEI0187_REV01!$AU682&amp; " --&gt; ")),"---")</f>
        <v>---</v>
      </c>
      <c r="N682" s="19" t="str">
        <f>IFERROR(VLOOKUP(F682&amp;"-"&amp;G682,IF($M$4="TEI0187_REV01",RAW_m_TEI0187_REV01!$AD:$AJ),7,0),"---")</f>
        <v>---</v>
      </c>
      <c r="O682" s="19" t="str">
        <f>IFERROR(VLOOKUP(N682,IF($M$4="TEI0187_REV01",RAW_m_TEI0187_REV01!$AJ:$AK),2,0),"---")</f>
        <v>---</v>
      </c>
      <c r="P682" s="19" t="str">
        <f>IFERROR(VLOOKUP(F682&amp;"-"&amp;G682,IF($M$4="TEI0187_REV01",RAW_m_TEI0187_REV01!$AD:$AG),3,0),"---")</f>
        <v>---</v>
      </c>
      <c r="Q682" s="19" t="str">
        <f>IFERROR(VLOOKUP(N682,IF($M$4="TEI0187_REV01",RAW_m_TEI0187_REV01!$AE:$AH),4,0),"---")</f>
        <v>---</v>
      </c>
      <c r="R682" s="19" t="str">
        <f>IFERROR(VLOOKUP(F682&amp;"-"&amp;G682,IF($M$4="TEI0187_REV01",RAW_m_TEI0187_REV01!$AD:$AG),4,0),"---")</f>
        <v>---</v>
      </c>
    </row>
    <row r="683" spans="2:18" x14ac:dyDescent="0.25">
      <c r="B683" s="78">
        <v>678</v>
      </c>
      <c r="C683" s="19" t="str">
        <f>IFERROR(INDEX(B2B!A:F,MATCH('B2B Pin Table'!B683,B2B!A:A,0),6),"---")</f>
        <v>IO</v>
      </c>
      <c r="D683" s="19" t="str">
        <f>IFERROR(IF((COUNTIF(B2B!A679:K679,H681)&lt;0),"---",INDEX(B2B!A:K,MATCH('B2B Pin Table'!B683,B2B!A:A,0),2)),"---")</f>
        <v>J3</v>
      </c>
      <c r="E683" s="19" t="str">
        <f>IFERROR(IF((COUNTIF(B2B!A679:K679,H681)&lt;0),"---",INDEX(B2B!A:K,MATCH('B2B Pin Table'!B683,B2B!A:A,0),3)),"---")</f>
        <v>D18</v>
      </c>
      <c r="F683" s="19" t="str">
        <f>IFERROR(IF((COUNTIF(B2B!A679:K679,L681)&lt;0),"---",INDEX(B2B!A:K,MATCH('B2B Pin Table'!B683,B2B!A:A,0),4)),"---")</f>
        <v>J3</v>
      </c>
      <c r="G683" s="19" t="str">
        <f>IFERROR(IF((COUNTIF(B2B!A679:K679,L681)&lt;0),"---",INDEX(B2B!A:K,MATCH('B2B Pin Table'!B683,B2B!A:A,0),5)),"---")</f>
        <v>D18</v>
      </c>
      <c r="H683" s="59" t="str">
        <f>IFERROR(IF(VLOOKUP($D683&amp;"-"&amp;$E683,IF($H$4="TEB0187_REV01",CALC_CONN_TEB0187_REV01!$F:$I),4,0)="--","---",IF($H$4="TEB0187_REV01",CALC_CONN_TEB0187_REV01!$G683&amp; " --&gt; " &amp;CALC_CONN_TEB0187_REV01!$I683&amp; " --&gt; ")),"---")</f>
        <v>---</v>
      </c>
      <c r="I683" s="19" t="str">
        <f>IFERROR(IF(VLOOKUP($D683&amp;"-"&amp;$E683,IF($H$4="TEB0187_REV01",CALC_CONN_TEB0187_REV01!$F:$H),3,0)="--",VLOOKUP($D683&amp;"-"&amp;$E683,IF($H$4="TEB0187_REV01",CALC_CONN_TEB0187_REV01!$F:$H),2,0),VLOOKUP($D683&amp;"-"&amp;$E683,IF($H$4="TEB0187_REV01",CALC_CONN_TEB0187_REV01!$F:$H),3,0)),"---")</f>
        <v>---</v>
      </c>
      <c r="J683" s="19" t="str">
        <f>IFERROR(VLOOKUP(I683,IF($H$4="TEB0187_REV01",RAW_c_TEB0187_REV01!$AE:$AM),9,0),"---")</f>
        <v>---</v>
      </c>
      <c r="K683" s="19" t="str">
        <f>IFERROR(VLOOKUP(D683&amp;"-"&amp;E683,IF($H$4="TEB0187_REV01",RAW_c_TEB0187_REV01!$AD:$AK,"???"),6,0),"---")</f>
        <v>---</v>
      </c>
      <c r="L683" s="19" t="str">
        <f>IFERROR(VLOOKUP(D683&amp;"-"&amp;E683,IF($H$4="TEB0187_REV01",RAW_c_TEB0187_REV01!$AD:$AL,"???"),9,0),"---")</f>
        <v>---</v>
      </c>
      <c r="M683" s="19" t="str">
        <f>IFERROR(IF(VLOOKUP($F683&amp;"-"&amp;$G683,IF($M$4="TEI0187_REV01",RAW_m_TEI0187_REV01!$F:$AU),43,0)="--","---",IF($M$4="TEI0187_REV01",RAW_m_TEI0187_REV01!$AT683&amp; " --&gt; " &amp;RAW_m_TEI0187_REV01!$AU683&amp; " --&gt; ")),"---")</f>
        <v>---</v>
      </c>
      <c r="N683" s="19" t="str">
        <f>IFERROR(VLOOKUP(F683&amp;"-"&amp;G683,IF($M$4="TEI0187_REV01",RAW_m_TEI0187_REV01!$AD:$AJ),7,0),"---")</f>
        <v>---</v>
      </c>
      <c r="O683" s="19" t="str">
        <f>IFERROR(VLOOKUP(N683,IF($M$4="TEI0187_REV01",RAW_m_TEI0187_REV01!$AJ:$AK),2,0),"---")</f>
        <v>---</v>
      </c>
      <c r="P683" s="19" t="str">
        <f>IFERROR(VLOOKUP(F683&amp;"-"&amp;G683,IF($M$4="TEI0187_REV01",RAW_m_TEI0187_REV01!$AD:$AG),3,0),"---")</f>
        <v>---</v>
      </c>
      <c r="Q683" s="19" t="str">
        <f>IFERROR(VLOOKUP(N683,IF($M$4="TEI0187_REV01",RAW_m_TEI0187_REV01!$AE:$AH),4,0),"---")</f>
        <v>---</v>
      </c>
      <c r="R683" s="19" t="str">
        <f>IFERROR(VLOOKUP(F683&amp;"-"&amp;G683,IF($M$4="TEI0187_REV01",RAW_m_TEI0187_REV01!$AD:$AG),4,0),"---")</f>
        <v>---</v>
      </c>
    </row>
    <row r="684" spans="2:18" x14ac:dyDescent="0.25">
      <c r="B684" s="78">
        <v>679</v>
      </c>
      <c r="C684" s="19" t="str">
        <f>IFERROR(INDEX(B2B!A:F,MATCH('B2B Pin Table'!B684,B2B!A:A,0),6),"---")</f>
        <v>IO</v>
      </c>
      <c r="D684" s="19" t="str">
        <f>IFERROR(IF((COUNTIF(B2B!A680:K680,H682)&lt;0),"---",INDEX(B2B!A:K,MATCH('B2B Pin Table'!B684,B2B!A:A,0),2)),"---")</f>
        <v>J3</v>
      </c>
      <c r="E684" s="19" t="str">
        <f>IFERROR(IF((COUNTIF(B2B!A680:K680,H682)&lt;0),"---",INDEX(B2B!A:K,MATCH('B2B Pin Table'!B684,B2B!A:A,0),3)),"---")</f>
        <v>D19</v>
      </c>
      <c r="F684" s="19" t="str">
        <f>IFERROR(IF((COUNTIF(B2B!A680:K680,L682)&lt;0),"---",INDEX(B2B!A:K,MATCH('B2B Pin Table'!B684,B2B!A:A,0),4)),"---")</f>
        <v>J3</v>
      </c>
      <c r="G684" s="19" t="str">
        <f>IFERROR(IF((COUNTIF(B2B!A680:K680,L682)&lt;0),"---",INDEX(B2B!A:K,MATCH('B2B Pin Table'!B684,B2B!A:A,0),5)),"---")</f>
        <v>D19</v>
      </c>
      <c r="H684" s="59" t="str">
        <f>IFERROR(IF(VLOOKUP($D684&amp;"-"&amp;$E684,IF($H$4="TEB0187_REV01",CALC_CONN_TEB0187_REV01!$F:$I),4,0)="--","---",IF($H$4="TEB0187_REV01",CALC_CONN_TEB0187_REV01!$G684&amp; " --&gt; " &amp;CALC_CONN_TEB0187_REV01!$I684&amp; " --&gt; ")),"---")</f>
        <v>---</v>
      </c>
      <c r="I684" s="19" t="str">
        <f>IFERROR(IF(VLOOKUP($D684&amp;"-"&amp;$E684,IF($H$4="TEB0187_REV01",CALC_CONN_TEB0187_REV01!$F:$H),3,0)="--",VLOOKUP($D684&amp;"-"&amp;$E684,IF($H$4="TEB0187_REV01",CALC_CONN_TEB0187_REV01!$F:$H),2,0),VLOOKUP($D684&amp;"-"&amp;$E684,IF($H$4="TEB0187_REV01",CALC_CONN_TEB0187_REV01!$F:$H),3,0)),"---")</f>
        <v>---</v>
      </c>
      <c r="J684" s="19" t="str">
        <f>IFERROR(VLOOKUP(I684,IF($H$4="TEB0187_REV01",RAW_c_TEB0187_REV01!$AE:$AM),9,0),"---")</f>
        <v>---</v>
      </c>
      <c r="K684" s="19" t="str">
        <f>IFERROR(VLOOKUP(D684&amp;"-"&amp;E684,IF($H$4="TEB0187_REV01",RAW_c_TEB0187_REV01!$AD:$AK,"???"),6,0),"---")</f>
        <v>---</v>
      </c>
      <c r="L684" s="19" t="str">
        <f>IFERROR(VLOOKUP(D684&amp;"-"&amp;E684,IF($H$4="TEB0187_REV01",RAW_c_TEB0187_REV01!$AD:$AL,"???"),9,0),"---")</f>
        <v>---</v>
      </c>
      <c r="M684" s="19" t="str">
        <f>IFERROR(IF(VLOOKUP($F684&amp;"-"&amp;$G684,IF($M$4="TEI0187_REV01",RAW_m_TEI0187_REV01!$F:$AU),43,0)="--","---",IF($M$4="TEI0187_REV01",RAW_m_TEI0187_REV01!$AT684&amp; " --&gt; " &amp;RAW_m_TEI0187_REV01!$AU684&amp; " --&gt; ")),"---")</f>
        <v>---</v>
      </c>
      <c r="N684" s="19" t="str">
        <f>IFERROR(VLOOKUP(F684&amp;"-"&amp;G684,IF($M$4="TEI0187_REV01",RAW_m_TEI0187_REV01!$AD:$AJ),7,0),"---")</f>
        <v>---</v>
      </c>
      <c r="O684" s="19" t="str">
        <f>IFERROR(VLOOKUP(N684,IF($M$4="TEI0187_REV01",RAW_m_TEI0187_REV01!$AJ:$AK),2,0),"---")</f>
        <v>---</v>
      </c>
      <c r="P684" s="19" t="str">
        <f>IFERROR(VLOOKUP(F684&amp;"-"&amp;G684,IF($M$4="TEI0187_REV01",RAW_m_TEI0187_REV01!$AD:$AG),3,0),"---")</f>
        <v>---</v>
      </c>
      <c r="Q684" s="19" t="str">
        <f>IFERROR(VLOOKUP(N684,IF($M$4="TEI0187_REV01",RAW_m_TEI0187_REV01!$AE:$AH),4,0),"---")</f>
        <v>---</v>
      </c>
      <c r="R684" s="19" t="str">
        <f>IFERROR(VLOOKUP(F684&amp;"-"&amp;G684,IF($M$4="TEI0187_REV01",RAW_m_TEI0187_REV01!$AD:$AG),4,0),"---")</f>
        <v>---</v>
      </c>
    </row>
    <row r="685" spans="2:18" x14ac:dyDescent="0.25">
      <c r="B685" s="78">
        <v>680</v>
      </c>
      <c r="C685" s="19" t="str">
        <f>IFERROR(INDEX(B2B!A:F,MATCH('B2B Pin Table'!B685,B2B!A:A,0),6),"---")</f>
        <v>PWR</v>
      </c>
      <c r="D685" s="19" t="str">
        <f>IFERROR(IF((COUNTIF(B2B!A681:K681,H683)&lt;0),"---",INDEX(B2B!A:K,MATCH('B2B Pin Table'!B685,B2B!A:A,0),2)),"---")</f>
        <v>J3</v>
      </c>
      <c r="E685" s="19" t="str">
        <f>IFERROR(IF((COUNTIF(B2B!A681:K681,H683)&lt;0),"---",INDEX(B2B!A:K,MATCH('B2B Pin Table'!B685,B2B!A:A,0),3)),"---")</f>
        <v>D20</v>
      </c>
      <c r="F685" s="19" t="str">
        <f>IFERROR(IF((COUNTIF(B2B!A681:K681,L683)&lt;0),"---",INDEX(B2B!A:K,MATCH('B2B Pin Table'!B685,B2B!A:A,0),4)),"---")</f>
        <v>J3</v>
      </c>
      <c r="G685" s="19" t="str">
        <f>IFERROR(IF((COUNTIF(B2B!A681:K681,L683)&lt;0),"---",INDEX(B2B!A:K,MATCH('B2B Pin Table'!B685,B2B!A:A,0),5)),"---")</f>
        <v>D20</v>
      </c>
      <c r="H685" s="59" t="str">
        <f>IFERROR(IF(VLOOKUP($D685&amp;"-"&amp;$E685,IF($H$4="TEB0187_REV01",CALC_CONN_TEB0187_REV01!$F:$I),4,0)="--","---",IF($H$4="TEB0187_REV01",CALC_CONN_TEB0187_REV01!$G685&amp; " --&gt; " &amp;CALC_CONN_TEB0187_REV01!$I685&amp; " --&gt; ")),"---")</f>
        <v>---</v>
      </c>
      <c r="I685" s="19" t="str">
        <f>IFERROR(IF(VLOOKUP($D685&amp;"-"&amp;$E685,IF($H$4="TEB0187_REV01",CALC_CONN_TEB0187_REV01!$F:$H),3,0)="--",VLOOKUP($D685&amp;"-"&amp;$E685,IF($H$4="TEB0187_REV01",CALC_CONN_TEB0187_REV01!$F:$H),2,0),VLOOKUP($D685&amp;"-"&amp;$E685,IF($H$4="TEB0187_REV01",CALC_CONN_TEB0187_REV01!$F:$H),3,0)),"---")</f>
        <v>---</v>
      </c>
      <c r="J685" s="19" t="str">
        <f>IFERROR(VLOOKUP(I685,IF($H$4="TEB0187_REV01",RAW_c_TEB0187_REV01!$AE:$AM),9,0),"---")</f>
        <v>---</v>
      </c>
      <c r="K685" s="19" t="str">
        <f>IFERROR(VLOOKUP(D685&amp;"-"&amp;E685,IF($H$4="TEB0187_REV01",RAW_c_TEB0187_REV01!$AD:$AK,"???"),6,0),"---")</f>
        <v>---</v>
      </c>
      <c r="L685" s="19" t="str">
        <f>IFERROR(VLOOKUP(D685&amp;"-"&amp;E685,IF($H$4="TEB0187_REV01",RAW_c_TEB0187_REV01!$AD:$AL,"???"),9,0),"---")</f>
        <v>---</v>
      </c>
      <c r="M685" s="19" t="str">
        <f>IFERROR(IF(VLOOKUP($F685&amp;"-"&amp;$G685,IF($M$4="TEI0187_REV01",RAW_m_TEI0187_REV01!$F:$AU),43,0)="--","---",IF($M$4="TEI0187_REV01",RAW_m_TEI0187_REV01!$AT685&amp; " --&gt; " &amp;RAW_m_TEI0187_REV01!$AU685&amp; " --&gt; ")),"---")</f>
        <v>---</v>
      </c>
      <c r="N685" s="19" t="str">
        <f>IFERROR(VLOOKUP(F685&amp;"-"&amp;G685,IF($M$4="TEI0187_REV01",RAW_m_TEI0187_REV01!$AD:$AJ),7,0),"---")</f>
        <v>---</v>
      </c>
      <c r="O685" s="19" t="str">
        <f>IFERROR(VLOOKUP(N685,IF($M$4="TEI0187_REV01",RAW_m_TEI0187_REV01!$AJ:$AK),2,0),"---")</f>
        <v>---</v>
      </c>
      <c r="P685" s="19" t="str">
        <f>IFERROR(VLOOKUP(F685&amp;"-"&amp;G685,IF($M$4="TEI0187_REV01",RAW_m_TEI0187_REV01!$AD:$AG),3,0),"---")</f>
        <v>---</v>
      </c>
      <c r="Q685" s="19" t="str">
        <f>IFERROR(VLOOKUP(N685,IF($M$4="TEI0187_REV01",RAW_m_TEI0187_REV01!$AE:$AH),4,0),"---")</f>
        <v>---</v>
      </c>
      <c r="R685" s="19" t="str">
        <f>IFERROR(VLOOKUP(F685&amp;"-"&amp;G685,IF($M$4="TEI0187_REV01",RAW_m_TEI0187_REV01!$AD:$AG),4,0),"---")</f>
        <v>---</v>
      </c>
    </row>
    <row r="686" spans="2:18" x14ac:dyDescent="0.25">
      <c r="B686" s="78">
        <v>681</v>
      </c>
      <c r="C686" s="19" t="str">
        <f>IFERROR(INDEX(B2B!A:F,MATCH('B2B Pin Table'!B686,B2B!A:A,0),6),"---")</f>
        <v>PWR</v>
      </c>
      <c r="D686" s="19" t="str">
        <f>IFERROR(IF((COUNTIF(B2B!A682:K682,H684)&lt;0),"---",INDEX(B2B!A:K,MATCH('B2B Pin Table'!B686,B2B!A:A,0),2)),"---")</f>
        <v>J3</v>
      </c>
      <c r="E686" s="19" t="str">
        <f>IFERROR(IF((COUNTIF(B2B!A682:K682,H684)&lt;0),"---",INDEX(B2B!A:K,MATCH('B2B Pin Table'!B686,B2B!A:A,0),3)),"---")</f>
        <v>D21</v>
      </c>
      <c r="F686" s="19" t="str">
        <f>IFERROR(IF((COUNTIF(B2B!A682:K682,L684)&lt;0),"---",INDEX(B2B!A:K,MATCH('B2B Pin Table'!B686,B2B!A:A,0),4)),"---")</f>
        <v>J3</v>
      </c>
      <c r="G686" s="19" t="str">
        <f>IFERROR(IF((COUNTIF(B2B!A682:K682,L684)&lt;0),"---",INDEX(B2B!A:K,MATCH('B2B Pin Table'!B686,B2B!A:A,0),5)),"---")</f>
        <v>D21</v>
      </c>
      <c r="H686" s="59" t="str">
        <f>IFERROR(IF(VLOOKUP($D686&amp;"-"&amp;$E686,IF($H$4="TEB0187_REV01",CALC_CONN_TEB0187_REV01!$F:$I),4,0)="--","---",IF($H$4="TEB0187_REV01",CALC_CONN_TEB0187_REV01!$G686&amp; " --&gt; " &amp;CALC_CONN_TEB0187_REV01!$I686&amp; " --&gt; ")),"---")</f>
        <v>---</v>
      </c>
      <c r="I686" s="19" t="str">
        <f>IFERROR(IF(VLOOKUP($D686&amp;"-"&amp;$E686,IF($H$4="TEB0187_REV01",CALC_CONN_TEB0187_REV01!$F:$H),3,0)="--",VLOOKUP($D686&amp;"-"&amp;$E686,IF($H$4="TEB0187_REV01",CALC_CONN_TEB0187_REV01!$F:$H),2,0),VLOOKUP($D686&amp;"-"&amp;$E686,IF($H$4="TEB0187_REV01",CALC_CONN_TEB0187_REV01!$F:$H),3,0)),"---")</f>
        <v>---</v>
      </c>
      <c r="J686" s="19" t="str">
        <f>IFERROR(VLOOKUP(I686,IF($H$4="TEB0187_REV01",RAW_c_TEB0187_REV01!$AE:$AM),9,0),"---")</f>
        <v>---</v>
      </c>
      <c r="K686" s="19" t="str">
        <f>IFERROR(VLOOKUP(D686&amp;"-"&amp;E686,IF($H$4="TEB0187_REV01",RAW_c_TEB0187_REV01!$AD:$AK,"???"),6,0),"---")</f>
        <v>---</v>
      </c>
      <c r="L686" s="19" t="str">
        <f>IFERROR(VLOOKUP(D686&amp;"-"&amp;E686,IF($H$4="TEB0187_REV01",RAW_c_TEB0187_REV01!$AD:$AL,"???"),9,0),"---")</f>
        <v>---</v>
      </c>
      <c r="M686" s="19" t="str">
        <f>IFERROR(IF(VLOOKUP($F686&amp;"-"&amp;$G686,IF($M$4="TEI0187_REV01",RAW_m_TEI0187_REV01!$F:$AU),43,0)="--","---",IF($M$4="TEI0187_REV01",RAW_m_TEI0187_REV01!$AT686&amp; " --&gt; " &amp;RAW_m_TEI0187_REV01!$AU686&amp; " --&gt; ")),"---")</f>
        <v>---</v>
      </c>
      <c r="N686" s="19" t="str">
        <f>IFERROR(VLOOKUP(F686&amp;"-"&amp;G686,IF($M$4="TEI0187_REV01",RAW_m_TEI0187_REV01!$AD:$AJ),7,0),"---")</f>
        <v>---</v>
      </c>
      <c r="O686" s="19" t="str">
        <f>IFERROR(VLOOKUP(N686,IF($M$4="TEI0187_REV01",RAW_m_TEI0187_REV01!$AJ:$AK),2,0),"---")</f>
        <v>---</v>
      </c>
      <c r="P686" s="19" t="str">
        <f>IFERROR(VLOOKUP(F686&amp;"-"&amp;G686,IF($M$4="TEI0187_REV01",RAW_m_TEI0187_REV01!$AD:$AG),3,0),"---")</f>
        <v>---</v>
      </c>
      <c r="Q686" s="19" t="str">
        <f>IFERROR(VLOOKUP(N686,IF($M$4="TEI0187_REV01",RAW_m_TEI0187_REV01!$AE:$AH),4,0),"---")</f>
        <v>---</v>
      </c>
      <c r="R686" s="19" t="str">
        <f>IFERROR(VLOOKUP(F686&amp;"-"&amp;G686,IF($M$4="TEI0187_REV01",RAW_m_TEI0187_REV01!$AD:$AG),4,0),"---")</f>
        <v>---</v>
      </c>
    </row>
    <row r="687" spans="2:18" x14ac:dyDescent="0.25">
      <c r="B687" s="78">
        <v>682</v>
      </c>
      <c r="C687" s="19" t="str">
        <f>IFERROR(INDEX(B2B!A:F,MATCH('B2B Pin Table'!B687,B2B!A:A,0),6),"---")</f>
        <v>IO</v>
      </c>
      <c r="D687" s="19" t="str">
        <f>IFERROR(IF((COUNTIF(B2B!A683:K683,H685)&lt;0),"---",INDEX(B2B!A:K,MATCH('B2B Pin Table'!B687,B2B!A:A,0),2)),"---")</f>
        <v>J3</v>
      </c>
      <c r="E687" s="19" t="str">
        <f>IFERROR(IF((COUNTIF(B2B!A683:K683,H685)&lt;0),"---",INDEX(B2B!A:K,MATCH('B2B Pin Table'!B687,B2B!A:A,0),3)),"---")</f>
        <v>D22</v>
      </c>
      <c r="F687" s="19" t="str">
        <f>IFERROR(IF((COUNTIF(B2B!A683:K683,L685)&lt;0),"---",INDEX(B2B!A:K,MATCH('B2B Pin Table'!B687,B2B!A:A,0),4)),"---")</f>
        <v>J3</v>
      </c>
      <c r="G687" s="19" t="str">
        <f>IFERROR(IF((COUNTIF(B2B!A683:K683,L685)&lt;0),"---",INDEX(B2B!A:K,MATCH('B2B Pin Table'!B687,B2B!A:A,0),5)),"---")</f>
        <v>D22</v>
      </c>
      <c r="H687" s="59" t="str">
        <f>IFERROR(IF(VLOOKUP($D687&amp;"-"&amp;$E687,IF($H$4="TEB0187_REV01",CALC_CONN_TEB0187_REV01!$F:$I),4,0)="--","---",IF($H$4="TEB0187_REV01",CALC_CONN_TEB0187_REV01!$G687&amp; " --&gt; " &amp;CALC_CONN_TEB0187_REV01!$I687&amp; " --&gt; ")),"---")</f>
        <v>---</v>
      </c>
      <c r="I687" s="19" t="str">
        <f>IFERROR(IF(VLOOKUP($D687&amp;"-"&amp;$E687,IF($H$4="TEB0187_REV01",CALC_CONN_TEB0187_REV01!$F:$H),3,0)="--",VLOOKUP($D687&amp;"-"&amp;$E687,IF($H$4="TEB0187_REV01",CALC_CONN_TEB0187_REV01!$F:$H),2,0),VLOOKUP($D687&amp;"-"&amp;$E687,IF($H$4="TEB0187_REV01",CALC_CONN_TEB0187_REV01!$F:$H),3,0)),"---")</f>
        <v>---</v>
      </c>
      <c r="J687" s="19" t="str">
        <f>IFERROR(VLOOKUP(I687,IF($H$4="TEB0187_REV01",RAW_c_TEB0187_REV01!$AE:$AM),9,0),"---")</f>
        <v>---</v>
      </c>
      <c r="K687" s="19" t="str">
        <f>IFERROR(VLOOKUP(D687&amp;"-"&amp;E687,IF($H$4="TEB0187_REV01",RAW_c_TEB0187_REV01!$AD:$AK,"???"),6,0),"---")</f>
        <v>---</v>
      </c>
      <c r="L687" s="19" t="str">
        <f>IFERROR(VLOOKUP(D687&amp;"-"&amp;E687,IF($H$4="TEB0187_REV01",RAW_c_TEB0187_REV01!$AD:$AL,"???"),9,0),"---")</f>
        <v>---</v>
      </c>
      <c r="M687" s="19" t="str">
        <f>IFERROR(IF(VLOOKUP($F687&amp;"-"&amp;$G687,IF($M$4="TEI0187_REV01",RAW_m_TEI0187_REV01!$F:$AU),43,0)="--","---",IF($M$4="TEI0187_REV01",RAW_m_TEI0187_REV01!$AT687&amp; " --&gt; " &amp;RAW_m_TEI0187_REV01!$AU687&amp; " --&gt; ")),"---")</f>
        <v>---</v>
      </c>
      <c r="N687" s="19" t="str">
        <f>IFERROR(VLOOKUP(F687&amp;"-"&amp;G687,IF($M$4="TEI0187_REV01",RAW_m_TEI0187_REV01!$AD:$AJ),7,0),"---")</f>
        <v>---</v>
      </c>
      <c r="O687" s="19" t="str">
        <f>IFERROR(VLOOKUP(N687,IF($M$4="TEI0187_REV01",RAW_m_TEI0187_REV01!$AJ:$AK),2,0),"---")</f>
        <v>---</v>
      </c>
      <c r="P687" s="19" t="str">
        <f>IFERROR(VLOOKUP(F687&amp;"-"&amp;G687,IF($M$4="TEI0187_REV01",RAW_m_TEI0187_REV01!$AD:$AG),3,0),"---")</f>
        <v>---</v>
      </c>
      <c r="Q687" s="19" t="str">
        <f>IFERROR(VLOOKUP(N687,IF($M$4="TEI0187_REV01",RAW_m_TEI0187_REV01!$AE:$AH),4,0),"---")</f>
        <v>---</v>
      </c>
      <c r="R687" s="19" t="str">
        <f>IFERROR(VLOOKUP(F687&amp;"-"&amp;G687,IF($M$4="TEI0187_REV01",RAW_m_TEI0187_REV01!$AD:$AG),4,0),"---")</f>
        <v>---</v>
      </c>
    </row>
    <row r="688" spans="2:18" x14ac:dyDescent="0.25">
      <c r="B688" s="78">
        <v>683</v>
      </c>
      <c r="C688" s="19" t="str">
        <f>IFERROR(INDEX(B2B!A:F,MATCH('B2B Pin Table'!B688,B2B!A:A,0),6),"---")</f>
        <v>IO</v>
      </c>
      <c r="D688" s="19" t="str">
        <f>IFERROR(IF((COUNTIF(B2B!A684:K684,H686)&lt;0),"---",INDEX(B2B!A:K,MATCH('B2B Pin Table'!B688,B2B!A:A,0),2)),"---")</f>
        <v>J3</v>
      </c>
      <c r="E688" s="19" t="str">
        <f>IFERROR(IF((COUNTIF(B2B!A684:K684,H686)&lt;0),"---",INDEX(B2B!A:K,MATCH('B2B Pin Table'!B688,B2B!A:A,0),3)),"---")</f>
        <v>D23</v>
      </c>
      <c r="F688" s="19" t="str">
        <f>IFERROR(IF((COUNTIF(B2B!A684:K684,L686)&lt;0),"---",INDEX(B2B!A:K,MATCH('B2B Pin Table'!B688,B2B!A:A,0),4)),"---")</f>
        <v>J3</v>
      </c>
      <c r="G688" s="19" t="str">
        <f>IFERROR(IF((COUNTIF(B2B!A684:K684,L686)&lt;0),"---",INDEX(B2B!A:K,MATCH('B2B Pin Table'!B688,B2B!A:A,0),5)),"---")</f>
        <v>D23</v>
      </c>
      <c r="H688" s="59" t="str">
        <f>IFERROR(IF(VLOOKUP($D688&amp;"-"&amp;$E688,IF($H$4="TEB0187_REV01",CALC_CONN_TEB0187_REV01!$F:$I),4,0)="--","---",IF($H$4="TEB0187_REV01",CALC_CONN_TEB0187_REV01!$G688&amp; " --&gt; " &amp;CALC_CONN_TEB0187_REV01!$I688&amp; " --&gt; ")),"---")</f>
        <v>---</v>
      </c>
      <c r="I688" s="19" t="str">
        <f>IFERROR(IF(VLOOKUP($D688&amp;"-"&amp;$E688,IF($H$4="TEB0187_REV01",CALC_CONN_TEB0187_REV01!$F:$H),3,0)="--",VLOOKUP($D688&amp;"-"&amp;$E688,IF($H$4="TEB0187_REV01",CALC_CONN_TEB0187_REV01!$F:$H),2,0),VLOOKUP($D688&amp;"-"&amp;$E688,IF($H$4="TEB0187_REV01",CALC_CONN_TEB0187_REV01!$F:$H),3,0)),"---")</f>
        <v>---</v>
      </c>
      <c r="J688" s="19" t="str">
        <f>IFERROR(VLOOKUP(I688,IF($H$4="TEB0187_REV01",RAW_c_TEB0187_REV01!$AE:$AM),9,0),"---")</f>
        <v>---</v>
      </c>
      <c r="K688" s="19" t="str">
        <f>IFERROR(VLOOKUP(D688&amp;"-"&amp;E688,IF($H$4="TEB0187_REV01",RAW_c_TEB0187_REV01!$AD:$AK,"???"),6,0),"---")</f>
        <v>---</v>
      </c>
      <c r="L688" s="19" t="str">
        <f>IFERROR(VLOOKUP(D688&amp;"-"&amp;E688,IF($H$4="TEB0187_REV01",RAW_c_TEB0187_REV01!$AD:$AL,"???"),9,0),"---")</f>
        <v>---</v>
      </c>
      <c r="M688" s="19" t="str">
        <f>IFERROR(IF(VLOOKUP($F688&amp;"-"&amp;$G688,IF($M$4="TEI0187_REV01",RAW_m_TEI0187_REV01!$F:$AU),43,0)="--","---",IF($M$4="TEI0187_REV01",RAW_m_TEI0187_REV01!$AT688&amp; " --&gt; " &amp;RAW_m_TEI0187_REV01!$AU688&amp; " --&gt; ")),"---")</f>
        <v>---</v>
      </c>
      <c r="N688" s="19" t="str">
        <f>IFERROR(VLOOKUP(F688&amp;"-"&amp;G688,IF($M$4="TEI0187_REV01",RAW_m_TEI0187_REV01!$AD:$AJ),7,0),"---")</f>
        <v>---</v>
      </c>
      <c r="O688" s="19" t="str">
        <f>IFERROR(VLOOKUP(N688,IF($M$4="TEI0187_REV01",RAW_m_TEI0187_REV01!$AJ:$AK),2,0),"---")</f>
        <v>---</v>
      </c>
      <c r="P688" s="19" t="str">
        <f>IFERROR(VLOOKUP(F688&amp;"-"&amp;G688,IF($M$4="TEI0187_REV01",RAW_m_TEI0187_REV01!$AD:$AG),3,0),"---")</f>
        <v>---</v>
      </c>
      <c r="Q688" s="19" t="str">
        <f>IFERROR(VLOOKUP(N688,IF($M$4="TEI0187_REV01",RAW_m_TEI0187_REV01!$AE:$AH),4,0),"---")</f>
        <v>---</v>
      </c>
      <c r="R688" s="19" t="str">
        <f>IFERROR(VLOOKUP(F688&amp;"-"&amp;G688,IF($M$4="TEI0187_REV01",RAW_m_TEI0187_REV01!$AD:$AG),4,0),"---")</f>
        <v>---</v>
      </c>
    </row>
    <row r="689" spans="2:18" x14ac:dyDescent="0.25">
      <c r="B689" s="78">
        <v>684</v>
      </c>
      <c r="C689" s="19" t="str">
        <f>IFERROR(INDEX(B2B!A:F,MATCH('B2B Pin Table'!B689,B2B!A:A,0),6),"---")</f>
        <v>GND</v>
      </c>
      <c r="D689" s="19" t="str">
        <f>IFERROR(IF((COUNTIF(B2B!A685:K685,H687)&lt;0),"---",INDEX(B2B!A:K,MATCH('B2B Pin Table'!B689,B2B!A:A,0),2)),"---")</f>
        <v>J3</v>
      </c>
      <c r="E689" s="19" t="str">
        <f>IFERROR(IF((COUNTIF(B2B!A685:K685,H687)&lt;0),"---",INDEX(B2B!A:K,MATCH('B2B Pin Table'!B689,B2B!A:A,0),3)),"---")</f>
        <v>D24</v>
      </c>
      <c r="F689" s="19" t="str">
        <f>IFERROR(IF((COUNTIF(B2B!A685:K685,L687)&lt;0),"---",INDEX(B2B!A:K,MATCH('B2B Pin Table'!B689,B2B!A:A,0),4)),"---")</f>
        <v>J3</v>
      </c>
      <c r="G689" s="19" t="str">
        <f>IFERROR(IF((COUNTIF(B2B!A685:K685,L687)&lt;0),"---",INDEX(B2B!A:K,MATCH('B2B Pin Table'!B689,B2B!A:A,0),5)),"---")</f>
        <v>D24</v>
      </c>
      <c r="H689" s="59" t="str">
        <f>IFERROR(IF(VLOOKUP($D689&amp;"-"&amp;$E689,IF($H$4="TEB0187_REV01",CALC_CONN_TEB0187_REV01!$F:$I),4,0)="--","---",IF($H$4="TEB0187_REV01",CALC_CONN_TEB0187_REV01!$G689&amp; " --&gt; " &amp;CALC_CONN_TEB0187_REV01!$I689&amp; " --&gt; ")),"---")</f>
        <v>---</v>
      </c>
      <c r="I689" s="19" t="str">
        <f>IFERROR(IF(VLOOKUP($D689&amp;"-"&amp;$E689,IF($H$4="TEB0187_REV01",CALC_CONN_TEB0187_REV01!$F:$H),3,0)="--",VLOOKUP($D689&amp;"-"&amp;$E689,IF($H$4="TEB0187_REV01",CALC_CONN_TEB0187_REV01!$F:$H),2,0),VLOOKUP($D689&amp;"-"&amp;$E689,IF($H$4="TEB0187_REV01",CALC_CONN_TEB0187_REV01!$F:$H),3,0)),"---")</f>
        <v>---</v>
      </c>
      <c r="J689" s="19" t="str">
        <f>IFERROR(VLOOKUP(I689,IF($H$4="TEB0187_REV01",RAW_c_TEB0187_REV01!$AE:$AM),9,0),"---")</f>
        <v>---</v>
      </c>
      <c r="K689" s="19" t="str">
        <f>IFERROR(VLOOKUP(D689&amp;"-"&amp;E689,IF($H$4="TEB0187_REV01",RAW_c_TEB0187_REV01!$AD:$AK,"???"),6,0),"---")</f>
        <v>---</v>
      </c>
      <c r="L689" s="19" t="str">
        <f>IFERROR(VLOOKUP(D689&amp;"-"&amp;E689,IF($H$4="TEB0187_REV01",RAW_c_TEB0187_REV01!$AD:$AL,"???"),9,0),"---")</f>
        <v>---</v>
      </c>
      <c r="M689" s="19" t="str">
        <f>IFERROR(IF(VLOOKUP($F689&amp;"-"&amp;$G689,IF($M$4="TEI0187_REV01",RAW_m_TEI0187_REV01!$F:$AU),43,0)="--","---",IF($M$4="TEI0187_REV01",RAW_m_TEI0187_REV01!$AT689&amp; " --&gt; " &amp;RAW_m_TEI0187_REV01!$AU689&amp; " --&gt; ")),"---")</f>
        <v>---</v>
      </c>
      <c r="N689" s="19" t="str">
        <f>IFERROR(VLOOKUP(F689&amp;"-"&amp;G689,IF($M$4="TEI0187_REV01",RAW_m_TEI0187_REV01!$AD:$AJ),7,0),"---")</f>
        <v>---</v>
      </c>
      <c r="O689" s="19" t="str">
        <f>IFERROR(VLOOKUP(N689,IF($M$4="TEI0187_REV01",RAW_m_TEI0187_REV01!$AJ:$AK),2,0),"---")</f>
        <v>---</v>
      </c>
      <c r="P689" s="19" t="str">
        <f>IFERROR(VLOOKUP(F689&amp;"-"&amp;G689,IF($M$4="TEI0187_REV01",RAW_m_TEI0187_REV01!$AD:$AG),3,0),"---")</f>
        <v>---</v>
      </c>
      <c r="Q689" s="19" t="str">
        <f>IFERROR(VLOOKUP(N689,IF($M$4="TEI0187_REV01",RAW_m_TEI0187_REV01!$AE:$AH),4,0),"---")</f>
        <v>---</v>
      </c>
      <c r="R689" s="19" t="str">
        <f>IFERROR(VLOOKUP(F689&amp;"-"&amp;G689,IF($M$4="TEI0187_REV01",RAW_m_TEI0187_REV01!$AD:$AG),4,0),"---")</f>
        <v>---</v>
      </c>
    </row>
    <row r="690" spans="2:18" x14ac:dyDescent="0.25">
      <c r="B690" s="78">
        <v>685</v>
      </c>
      <c r="C690" s="19" t="str">
        <f>IFERROR(INDEX(B2B!A:F,MATCH('B2B Pin Table'!B690,B2B!A:A,0),6),"---")</f>
        <v>GND</v>
      </c>
      <c r="D690" s="19" t="str">
        <f>IFERROR(IF((COUNTIF(B2B!A686:K686,H688)&lt;0),"---",INDEX(B2B!A:K,MATCH('B2B Pin Table'!B690,B2B!A:A,0),2)),"---")</f>
        <v>J3</v>
      </c>
      <c r="E690" s="19" t="str">
        <f>IFERROR(IF((COUNTIF(B2B!A686:K686,H688)&lt;0),"---",INDEX(B2B!A:K,MATCH('B2B Pin Table'!B690,B2B!A:A,0),3)),"---")</f>
        <v>D25</v>
      </c>
      <c r="F690" s="19" t="str">
        <f>IFERROR(IF((COUNTIF(B2B!A686:K686,L688)&lt;0),"---",INDEX(B2B!A:K,MATCH('B2B Pin Table'!B690,B2B!A:A,0),4)),"---")</f>
        <v>J3</v>
      </c>
      <c r="G690" s="19" t="str">
        <f>IFERROR(IF((COUNTIF(B2B!A686:K686,L688)&lt;0),"---",INDEX(B2B!A:K,MATCH('B2B Pin Table'!B690,B2B!A:A,0),5)),"---")</f>
        <v>D25</v>
      </c>
      <c r="H690" s="59" t="str">
        <f>IFERROR(IF(VLOOKUP($D690&amp;"-"&amp;$E690,IF($H$4="TEB0187_REV01",CALC_CONN_TEB0187_REV01!$F:$I),4,0)="--","---",IF($H$4="TEB0187_REV01",CALC_CONN_TEB0187_REV01!$G690&amp; " --&gt; " &amp;CALC_CONN_TEB0187_REV01!$I690&amp; " --&gt; ")),"---")</f>
        <v>---</v>
      </c>
      <c r="I690" s="19" t="str">
        <f>IFERROR(IF(VLOOKUP($D690&amp;"-"&amp;$E690,IF($H$4="TEB0187_REV01",CALC_CONN_TEB0187_REV01!$F:$H),3,0)="--",VLOOKUP($D690&amp;"-"&amp;$E690,IF($H$4="TEB0187_REV01",CALC_CONN_TEB0187_REV01!$F:$H),2,0),VLOOKUP($D690&amp;"-"&amp;$E690,IF($H$4="TEB0187_REV01",CALC_CONN_TEB0187_REV01!$F:$H),3,0)),"---")</f>
        <v>---</v>
      </c>
      <c r="J690" s="19" t="str">
        <f>IFERROR(VLOOKUP(I690,IF($H$4="TEB0187_REV01",RAW_c_TEB0187_REV01!$AE:$AM),9,0),"---")</f>
        <v>---</v>
      </c>
      <c r="K690" s="19" t="str">
        <f>IFERROR(VLOOKUP(D690&amp;"-"&amp;E690,IF($H$4="TEB0187_REV01",RAW_c_TEB0187_REV01!$AD:$AK,"???"),6,0),"---")</f>
        <v>---</v>
      </c>
      <c r="L690" s="19" t="str">
        <f>IFERROR(VLOOKUP(D690&amp;"-"&amp;E690,IF($H$4="TEB0187_REV01",RAW_c_TEB0187_REV01!$AD:$AL,"???"),9,0),"---")</f>
        <v>---</v>
      </c>
      <c r="M690" s="19" t="str">
        <f>IFERROR(IF(VLOOKUP($F690&amp;"-"&amp;$G690,IF($M$4="TEI0187_REV01",RAW_m_TEI0187_REV01!$F:$AU),43,0)="--","---",IF($M$4="TEI0187_REV01",RAW_m_TEI0187_REV01!$AT690&amp; " --&gt; " &amp;RAW_m_TEI0187_REV01!$AU690&amp; " --&gt; ")),"---")</f>
        <v>---</v>
      </c>
      <c r="N690" s="19" t="str">
        <f>IFERROR(VLOOKUP(F690&amp;"-"&amp;G690,IF($M$4="TEI0187_REV01",RAW_m_TEI0187_REV01!$AD:$AJ),7,0),"---")</f>
        <v>---</v>
      </c>
      <c r="O690" s="19" t="str">
        <f>IFERROR(VLOOKUP(N690,IF($M$4="TEI0187_REV01",RAW_m_TEI0187_REV01!$AJ:$AK),2,0),"---")</f>
        <v>---</v>
      </c>
      <c r="P690" s="19" t="str">
        <f>IFERROR(VLOOKUP(F690&amp;"-"&amp;G690,IF($M$4="TEI0187_REV01",RAW_m_TEI0187_REV01!$AD:$AG),3,0),"---")</f>
        <v>---</v>
      </c>
      <c r="Q690" s="19" t="str">
        <f>IFERROR(VLOOKUP(N690,IF($M$4="TEI0187_REV01",RAW_m_TEI0187_REV01!$AE:$AH),4,0),"---")</f>
        <v>---</v>
      </c>
      <c r="R690" s="19" t="str">
        <f>IFERROR(VLOOKUP(F690&amp;"-"&amp;G690,IF($M$4="TEI0187_REV01",RAW_m_TEI0187_REV01!$AD:$AG),4,0),"---")</f>
        <v>---</v>
      </c>
    </row>
    <row r="691" spans="2:18" x14ac:dyDescent="0.25">
      <c r="B691" s="78">
        <v>686</v>
      </c>
      <c r="C691" s="19" t="str">
        <f>IFERROR(INDEX(B2B!A:F,MATCH('B2B Pin Table'!B691,B2B!A:A,0),6),"---")</f>
        <v>MGT-PL</v>
      </c>
      <c r="D691" s="19" t="str">
        <f>IFERROR(IF((COUNTIF(B2B!A687:K687,H689)&lt;0),"---",INDEX(B2B!A:K,MATCH('B2B Pin Table'!B691,B2B!A:A,0),2)),"---")</f>
        <v>J3</v>
      </c>
      <c r="E691" s="19" t="str">
        <f>IFERROR(IF((COUNTIF(B2B!A687:K687,H689)&lt;0),"---",INDEX(B2B!A:K,MATCH('B2B Pin Table'!B691,B2B!A:A,0),3)),"---")</f>
        <v>D26</v>
      </c>
      <c r="F691" s="19" t="str">
        <f>IFERROR(IF((COUNTIF(B2B!A687:K687,L689)&lt;0),"---",INDEX(B2B!A:K,MATCH('B2B Pin Table'!B691,B2B!A:A,0),4)),"---")</f>
        <v>J3</v>
      </c>
      <c r="G691" s="19" t="str">
        <f>IFERROR(IF((COUNTIF(B2B!A687:K687,L689)&lt;0),"---",INDEX(B2B!A:K,MATCH('B2B Pin Table'!B691,B2B!A:A,0),5)),"---")</f>
        <v>D26</v>
      </c>
      <c r="H691" s="59" t="str">
        <f>IFERROR(IF(VLOOKUP($D691&amp;"-"&amp;$E691,IF($H$4="TEB0187_REV01",CALC_CONN_TEB0187_REV01!$F:$I),4,0)="--","---",IF($H$4="TEB0187_REV01",CALC_CONN_TEB0187_REV01!$G691&amp; " --&gt; " &amp;CALC_CONN_TEB0187_REV01!$I691&amp; " --&gt; ")),"---")</f>
        <v>---</v>
      </c>
      <c r="I691" s="19" t="str">
        <f>IFERROR(IF(VLOOKUP($D691&amp;"-"&amp;$E691,IF($H$4="TEB0187_REV01",CALC_CONN_TEB0187_REV01!$F:$H),3,0)="--",VLOOKUP($D691&amp;"-"&amp;$E691,IF($H$4="TEB0187_REV01",CALC_CONN_TEB0187_REV01!$F:$H),2,0),VLOOKUP($D691&amp;"-"&amp;$E691,IF($H$4="TEB0187_REV01",CALC_CONN_TEB0187_REV01!$F:$H),3,0)),"---")</f>
        <v>---</v>
      </c>
      <c r="J691" s="19" t="str">
        <f>IFERROR(VLOOKUP(I691,IF($H$4="TEB0187_REV01",RAW_c_TEB0187_REV01!$AE:$AM),9,0),"---")</f>
        <v>---</v>
      </c>
      <c r="K691" s="19" t="str">
        <f>IFERROR(VLOOKUP(D691&amp;"-"&amp;E691,IF($H$4="TEB0187_REV01",RAW_c_TEB0187_REV01!$AD:$AK,"???"),6,0),"---")</f>
        <v>---</v>
      </c>
      <c r="L691" s="19" t="str">
        <f>IFERROR(VLOOKUP(D691&amp;"-"&amp;E691,IF($H$4="TEB0187_REV01",RAW_c_TEB0187_REV01!$AD:$AL,"???"),9,0),"---")</f>
        <v>---</v>
      </c>
      <c r="M691" s="19" t="str">
        <f>IFERROR(IF(VLOOKUP($F691&amp;"-"&amp;$G691,IF($M$4="TEI0187_REV01",RAW_m_TEI0187_REV01!$F:$AU),43,0)="--","---",IF($M$4="TEI0187_REV01",RAW_m_TEI0187_REV01!$AT691&amp; " --&gt; " &amp;RAW_m_TEI0187_REV01!$AU691&amp; " --&gt; ")),"---")</f>
        <v>---</v>
      </c>
      <c r="N691" s="19" t="str">
        <f>IFERROR(VLOOKUP(F691&amp;"-"&amp;G691,IF($M$4="TEI0187_REV01",RAW_m_TEI0187_REV01!$AD:$AJ),7,0),"---")</f>
        <v>---</v>
      </c>
      <c r="O691" s="19" t="str">
        <f>IFERROR(VLOOKUP(N691,IF($M$4="TEI0187_REV01",RAW_m_TEI0187_REV01!$AJ:$AK),2,0),"---")</f>
        <v>---</v>
      </c>
      <c r="P691" s="19" t="str">
        <f>IFERROR(VLOOKUP(F691&amp;"-"&amp;G691,IF($M$4="TEI0187_REV01",RAW_m_TEI0187_REV01!$AD:$AG),3,0),"---")</f>
        <v>---</v>
      </c>
      <c r="Q691" s="19" t="str">
        <f>IFERROR(VLOOKUP(N691,IF($M$4="TEI0187_REV01",RAW_m_TEI0187_REV01!$AE:$AH),4,0),"---")</f>
        <v>---</v>
      </c>
      <c r="R691" s="19" t="str">
        <f>IFERROR(VLOOKUP(F691&amp;"-"&amp;G691,IF($M$4="TEI0187_REV01",RAW_m_TEI0187_REV01!$AD:$AG),4,0),"---")</f>
        <v>---</v>
      </c>
    </row>
    <row r="692" spans="2:18" x14ac:dyDescent="0.25">
      <c r="B692" s="78">
        <v>687</v>
      </c>
      <c r="C692" s="19" t="str">
        <f>IFERROR(INDEX(B2B!A:F,MATCH('B2B Pin Table'!B692,B2B!A:A,0),6),"---")</f>
        <v>MGT-PL</v>
      </c>
      <c r="D692" s="19" t="str">
        <f>IFERROR(IF((COUNTIF(B2B!A688:K688,H690)&lt;0),"---",INDEX(B2B!A:K,MATCH('B2B Pin Table'!B692,B2B!A:A,0),2)),"---")</f>
        <v>J3</v>
      </c>
      <c r="E692" s="19" t="str">
        <f>IFERROR(IF((COUNTIF(B2B!A688:K688,H690)&lt;0),"---",INDEX(B2B!A:K,MATCH('B2B Pin Table'!B692,B2B!A:A,0),3)),"---")</f>
        <v>D27</v>
      </c>
      <c r="F692" s="19" t="str">
        <f>IFERROR(IF((COUNTIF(B2B!A688:K688,L690)&lt;0),"---",INDEX(B2B!A:K,MATCH('B2B Pin Table'!B692,B2B!A:A,0),4)),"---")</f>
        <v>J3</v>
      </c>
      <c r="G692" s="19" t="str">
        <f>IFERROR(IF((COUNTIF(B2B!A688:K688,L690)&lt;0),"---",INDEX(B2B!A:K,MATCH('B2B Pin Table'!B692,B2B!A:A,0),5)),"---")</f>
        <v>D27</v>
      </c>
      <c r="H692" s="59" t="str">
        <f>IFERROR(IF(VLOOKUP($D692&amp;"-"&amp;$E692,IF($H$4="TEB0187_REV01",CALC_CONN_TEB0187_REV01!$F:$I),4,0)="--","---",IF($H$4="TEB0187_REV01",CALC_CONN_TEB0187_REV01!$G692&amp; " --&gt; " &amp;CALC_CONN_TEB0187_REV01!$I692&amp; " --&gt; ")),"---")</f>
        <v>---</v>
      </c>
      <c r="I692" s="19" t="str">
        <f>IFERROR(IF(VLOOKUP($D692&amp;"-"&amp;$E692,IF($H$4="TEB0187_REV01",CALC_CONN_TEB0187_REV01!$F:$H),3,0)="--",VLOOKUP($D692&amp;"-"&amp;$E692,IF($H$4="TEB0187_REV01",CALC_CONN_TEB0187_REV01!$F:$H),2,0),VLOOKUP($D692&amp;"-"&amp;$E692,IF($H$4="TEB0187_REV01",CALC_CONN_TEB0187_REV01!$F:$H),3,0)),"---")</f>
        <v>---</v>
      </c>
      <c r="J692" s="19" t="str">
        <f>IFERROR(VLOOKUP(I692,IF($H$4="TEB0187_REV01",RAW_c_TEB0187_REV01!$AE:$AM),9,0),"---")</f>
        <v>---</v>
      </c>
      <c r="K692" s="19" t="str">
        <f>IFERROR(VLOOKUP(D692&amp;"-"&amp;E692,IF($H$4="TEB0187_REV01",RAW_c_TEB0187_REV01!$AD:$AK,"???"),6,0),"---")</f>
        <v>---</v>
      </c>
      <c r="L692" s="19" t="str">
        <f>IFERROR(VLOOKUP(D692&amp;"-"&amp;E692,IF($H$4="TEB0187_REV01",RAW_c_TEB0187_REV01!$AD:$AL,"???"),9,0),"---")</f>
        <v>---</v>
      </c>
      <c r="M692" s="19" t="str">
        <f>IFERROR(IF(VLOOKUP($F692&amp;"-"&amp;$G692,IF($M$4="TEI0187_REV01",RAW_m_TEI0187_REV01!$F:$AU),43,0)="--","---",IF($M$4="TEI0187_REV01",RAW_m_TEI0187_REV01!$AT692&amp; " --&gt; " &amp;RAW_m_TEI0187_REV01!$AU692&amp; " --&gt; ")),"---")</f>
        <v>---</v>
      </c>
      <c r="N692" s="19" t="str">
        <f>IFERROR(VLOOKUP(F692&amp;"-"&amp;G692,IF($M$4="TEI0187_REV01",RAW_m_TEI0187_REV01!$AD:$AJ),7,0),"---")</f>
        <v>---</v>
      </c>
      <c r="O692" s="19" t="str">
        <f>IFERROR(VLOOKUP(N692,IF($M$4="TEI0187_REV01",RAW_m_TEI0187_REV01!$AJ:$AK),2,0),"---")</f>
        <v>---</v>
      </c>
      <c r="P692" s="19" t="str">
        <f>IFERROR(VLOOKUP(F692&amp;"-"&amp;G692,IF($M$4="TEI0187_REV01",RAW_m_TEI0187_REV01!$AD:$AG),3,0),"---")</f>
        <v>---</v>
      </c>
      <c r="Q692" s="19" t="str">
        <f>IFERROR(VLOOKUP(N692,IF($M$4="TEI0187_REV01",RAW_m_TEI0187_REV01!$AE:$AH),4,0),"---")</f>
        <v>---</v>
      </c>
      <c r="R692" s="19" t="str">
        <f>IFERROR(VLOOKUP(F692&amp;"-"&amp;G692,IF($M$4="TEI0187_REV01",RAW_m_TEI0187_REV01!$AD:$AG),4,0),"---")</f>
        <v>---</v>
      </c>
    </row>
    <row r="693" spans="2:18" x14ac:dyDescent="0.25">
      <c r="B693" s="78">
        <v>688</v>
      </c>
      <c r="C693" s="19" t="str">
        <f>IFERROR(INDEX(B2B!A:F,MATCH('B2B Pin Table'!B693,B2B!A:A,0),6),"---")</f>
        <v>GND</v>
      </c>
      <c r="D693" s="19" t="str">
        <f>IFERROR(IF((COUNTIF(B2B!A689:K689,H691)&lt;0),"---",INDEX(B2B!A:K,MATCH('B2B Pin Table'!B693,B2B!A:A,0),2)),"---")</f>
        <v>J3</v>
      </c>
      <c r="E693" s="19" t="str">
        <f>IFERROR(IF((COUNTIF(B2B!A689:K689,H691)&lt;0),"---",INDEX(B2B!A:K,MATCH('B2B Pin Table'!B693,B2B!A:A,0),3)),"---")</f>
        <v>D28</v>
      </c>
      <c r="F693" s="19" t="str">
        <f>IFERROR(IF((COUNTIF(B2B!A689:K689,L691)&lt;0),"---",INDEX(B2B!A:K,MATCH('B2B Pin Table'!B693,B2B!A:A,0),4)),"---")</f>
        <v>J3</v>
      </c>
      <c r="G693" s="19" t="str">
        <f>IFERROR(IF((COUNTIF(B2B!A689:K689,L691)&lt;0),"---",INDEX(B2B!A:K,MATCH('B2B Pin Table'!B693,B2B!A:A,0),5)),"---")</f>
        <v>D28</v>
      </c>
      <c r="H693" s="59" t="str">
        <f>IFERROR(IF(VLOOKUP($D693&amp;"-"&amp;$E693,IF($H$4="TEB0187_REV01",CALC_CONN_TEB0187_REV01!$F:$I),4,0)="--","---",IF($H$4="TEB0187_REV01",CALC_CONN_TEB0187_REV01!$G693&amp; " --&gt; " &amp;CALC_CONN_TEB0187_REV01!$I693&amp; " --&gt; ")),"---")</f>
        <v>---</v>
      </c>
      <c r="I693" s="19" t="str">
        <f>IFERROR(IF(VLOOKUP($D693&amp;"-"&amp;$E693,IF($H$4="TEB0187_REV01",CALC_CONN_TEB0187_REV01!$F:$H),3,0)="--",VLOOKUP($D693&amp;"-"&amp;$E693,IF($H$4="TEB0187_REV01",CALC_CONN_TEB0187_REV01!$F:$H),2,0),VLOOKUP($D693&amp;"-"&amp;$E693,IF($H$4="TEB0187_REV01",CALC_CONN_TEB0187_REV01!$F:$H),3,0)),"---")</f>
        <v>---</v>
      </c>
      <c r="J693" s="19" t="str">
        <f>IFERROR(VLOOKUP(I693,IF($H$4="TEB0187_REV01",RAW_c_TEB0187_REV01!$AE:$AM),9,0),"---")</f>
        <v>---</v>
      </c>
      <c r="K693" s="19" t="str">
        <f>IFERROR(VLOOKUP(D693&amp;"-"&amp;E693,IF($H$4="TEB0187_REV01",RAW_c_TEB0187_REV01!$AD:$AK,"???"),6,0),"---")</f>
        <v>---</v>
      </c>
      <c r="L693" s="19" t="str">
        <f>IFERROR(VLOOKUP(D693&amp;"-"&amp;E693,IF($H$4="TEB0187_REV01",RAW_c_TEB0187_REV01!$AD:$AL,"???"),9,0),"---")</f>
        <v>---</v>
      </c>
      <c r="M693" s="19" t="str">
        <f>IFERROR(IF(VLOOKUP($F693&amp;"-"&amp;$G693,IF($M$4="TEI0187_REV01",RAW_m_TEI0187_REV01!$F:$AU),43,0)="--","---",IF($M$4="TEI0187_REV01",RAW_m_TEI0187_REV01!$AT693&amp; " --&gt; " &amp;RAW_m_TEI0187_REV01!$AU693&amp; " --&gt; ")),"---")</f>
        <v>---</v>
      </c>
      <c r="N693" s="19" t="str">
        <f>IFERROR(VLOOKUP(F693&amp;"-"&amp;G693,IF($M$4="TEI0187_REV01",RAW_m_TEI0187_REV01!$AD:$AJ),7,0),"---")</f>
        <v>---</v>
      </c>
      <c r="O693" s="19" t="str">
        <f>IFERROR(VLOOKUP(N693,IF($M$4="TEI0187_REV01",RAW_m_TEI0187_REV01!$AJ:$AK),2,0),"---")</f>
        <v>---</v>
      </c>
      <c r="P693" s="19" t="str">
        <f>IFERROR(VLOOKUP(F693&amp;"-"&amp;G693,IF($M$4="TEI0187_REV01",RAW_m_TEI0187_REV01!$AD:$AG),3,0),"---")</f>
        <v>---</v>
      </c>
      <c r="Q693" s="19" t="str">
        <f>IFERROR(VLOOKUP(N693,IF($M$4="TEI0187_REV01",RAW_m_TEI0187_REV01!$AE:$AH),4,0),"---")</f>
        <v>---</v>
      </c>
      <c r="R693" s="19" t="str">
        <f>IFERROR(VLOOKUP(F693&amp;"-"&amp;G693,IF($M$4="TEI0187_REV01",RAW_m_TEI0187_REV01!$AD:$AG),4,0),"---")</f>
        <v>---</v>
      </c>
    </row>
    <row r="694" spans="2:18" x14ac:dyDescent="0.25">
      <c r="B694" s="78">
        <v>689</v>
      </c>
      <c r="C694" s="19" t="str">
        <f>IFERROR(INDEX(B2B!A:F,MATCH('B2B Pin Table'!B694,B2B!A:A,0),6),"---")</f>
        <v>GND</v>
      </c>
      <c r="D694" s="19" t="str">
        <f>IFERROR(IF((COUNTIF(B2B!A690:K690,H692)&lt;0),"---",INDEX(B2B!A:K,MATCH('B2B Pin Table'!B694,B2B!A:A,0),2)),"---")</f>
        <v>J3</v>
      </c>
      <c r="E694" s="19" t="str">
        <f>IFERROR(IF((COUNTIF(B2B!A690:K690,H692)&lt;0),"---",INDEX(B2B!A:K,MATCH('B2B Pin Table'!B694,B2B!A:A,0),3)),"---")</f>
        <v>D29</v>
      </c>
      <c r="F694" s="19" t="str">
        <f>IFERROR(IF((COUNTIF(B2B!A690:K690,L692)&lt;0),"---",INDEX(B2B!A:K,MATCH('B2B Pin Table'!B694,B2B!A:A,0),4)),"---")</f>
        <v>J3</v>
      </c>
      <c r="G694" s="19" t="str">
        <f>IFERROR(IF((COUNTIF(B2B!A690:K690,L692)&lt;0),"---",INDEX(B2B!A:K,MATCH('B2B Pin Table'!B694,B2B!A:A,0),5)),"---")</f>
        <v>D29</v>
      </c>
      <c r="H694" s="59" t="str">
        <f>IFERROR(IF(VLOOKUP($D694&amp;"-"&amp;$E694,IF($H$4="TEB0187_REV01",CALC_CONN_TEB0187_REV01!$F:$I),4,0)="--","---",IF($H$4="TEB0187_REV01",CALC_CONN_TEB0187_REV01!$G694&amp; " --&gt; " &amp;CALC_CONN_TEB0187_REV01!$I694&amp; " --&gt; ")),"---")</f>
        <v>---</v>
      </c>
      <c r="I694" s="19" t="str">
        <f>IFERROR(IF(VLOOKUP($D694&amp;"-"&amp;$E694,IF($H$4="TEB0187_REV01",CALC_CONN_TEB0187_REV01!$F:$H),3,0)="--",VLOOKUP($D694&amp;"-"&amp;$E694,IF($H$4="TEB0187_REV01",CALC_CONN_TEB0187_REV01!$F:$H),2,0),VLOOKUP($D694&amp;"-"&amp;$E694,IF($H$4="TEB0187_REV01",CALC_CONN_TEB0187_REV01!$F:$H),3,0)),"---")</f>
        <v>---</v>
      </c>
      <c r="J694" s="19" t="str">
        <f>IFERROR(VLOOKUP(I694,IF($H$4="TEB0187_REV01",RAW_c_TEB0187_REV01!$AE:$AM),9,0),"---")</f>
        <v>---</v>
      </c>
      <c r="K694" s="19" t="str">
        <f>IFERROR(VLOOKUP(D694&amp;"-"&amp;E694,IF($H$4="TEB0187_REV01",RAW_c_TEB0187_REV01!$AD:$AK,"???"),6,0),"---")</f>
        <v>---</v>
      </c>
      <c r="L694" s="19" t="str">
        <f>IFERROR(VLOOKUP(D694&amp;"-"&amp;E694,IF($H$4="TEB0187_REV01",RAW_c_TEB0187_REV01!$AD:$AL,"???"),9,0),"---")</f>
        <v>---</v>
      </c>
      <c r="M694" s="19" t="str">
        <f>IFERROR(IF(VLOOKUP($F694&amp;"-"&amp;$G694,IF($M$4="TEI0187_REV01",RAW_m_TEI0187_REV01!$F:$AU),43,0)="--","---",IF($M$4="TEI0187_REV01",RAW_m_TEI0187_REV01!$AT694&amp; " --&gt; " &amp;RAW_m_TEI0187_REV01!$AU694&amp; " --&gt; ")),"---")</f>
        <v>---</v>
      </c>
      <c r="N694" s="19" t="str">
        <f>IFERROR(VLOOKUP(F694&amp;"-"&amp;G694,IF($M$4="TEI0187_REV01",RAW_m_TEI0187_REV01!$AD:$AJ),7,0),"---")</f>
        <v>---</v>
      </c>
      <c r="O694" s="19" t="str">
        <f>IFERROR(VLOOKUP(N694,IF($M$4="TEI0187_REV01",RAW_m_TEI0187_REV01!$AJ:$AK),2,0),"---")</f>
        <v>---</v>
      </c>
      <c r="P694" s="19" t="str">
        <f>IFERROR(VLOOKUP(F694&amp;"-"&amp;G694,IF($M$4="TEI0187_REV01",RAW_m_TEI0187_REV01!$AD:$AG),3,0),"---")</f>
        <v>---</v>
      </c>
      <c r="Q694" s="19" t="str">
        <f>IFERROR(VLOOKUP(N694,IF($M$4="TEI0187_REV01",RAW_m_TEI0187_REV01!$AE:$AH),4,0),"---")</f>
        <v>---</v>
      </c>
      <c r="R694" s="19" t="str">
        <f>IFERROR(VLOOKUP(F694&amp;"-"&amp;G694,IF($M$4="TEI0187_REV01",RAW_m_TEI0187_REV01!$AD:$AG),4,0),"---")</f>
        <v>---</v>
      </c>
    </row>
    <row r="695" spans="2:18" x14ac:dyDescent="0.25">
      <c r="B695" s="78">
        <v>690</v>
      </c>
      <c r="C695" s="19" t="str">
        <f>IFERROR(INDEX(B2B!A:F,MATCH('B2B Pin Table'!B695,B2B!A:A,0),6),"---")</f>
        <v>MIO</v>
      </c>
      <c r="D695" s="19" t="str">
        <f>IFERROR(IF((COUNTIF(B2B!A691:K691,H693)&lt;0),"---",INDEX(B2B!A:K,MATCH('B2B Pin Table'!B695,B2B!A:A,0),2)),"---")</f>
        <v>J3</v>
      </c>
      <c r="E695" s="19" t="str">
        <f>IFERROR(IF((COUNTIF(B2B!A691:K691,H693)&lt;0),"---",INDEX(B2B!A:K,MATCH('B2B Pin Table'!B695,B2B!A:A,0),3)),"---")</f>
        <v>D30</v>
      </c>
      <c r="F695" s="19" t="str">
        <f>IFERROR(IF((COUNTIF(B2B!A691:K691,L693)&lt;0),"---",INDEX(B2B!A:K,MATCH('B2B Pin Table'!B695,B2B!A:A,0),4)),"---")</f>
        <v>J3</v>
      </c>
      <c r="G695" s="19" t="str">
        <f>IFERROR(IF((COUNTIF(B2B!A691:K691,L693)&lt;0),"---",INDEX(B2B!A:K,MATCH('B2B Pin Table'!B695,B2B!A:A,0),5)),"---")</f>
        <v>D30</v>
      </c>
      <c r="H695" s="59" t="str">
        <f>IFERROR(IF(VLOOKUP($D695&amp;"-"&amp;$E695,IF($H$4="TEB0187_REV01",CALC_CONN_TEB0187_REV01!$F:$I),4,0)="--","---",IF($H$4="TEB0187_REV01",CALC_CONN_TEB0187_REV01!$G695&amp; " --&gt; " &amp;CALC_CONN_TEB0187_REV01!$I695&amp; " --&gt; ")),"---")</f>
        <v>---</v>
      </c>
      <c r="I695" s="19" t="str">
        <f>IFERROR(IF(VLOOKUP($D695&amp;"-"&amp;$E695,IF($H$4="TEB0187_REV01",CALC_CONN_TEB0187_REV01!$F:$H),3,0)="--",VLOOKUP($D695&amp;"-"&amp;$E695,IF($H$4="TEB0187_REV01",CALC_CONN_TEB0187_REV01!$F:$H),2,0),VLOOKUP($D695&amp;"-"&amp;$E695,IF($H$4="TEB0187_REV01",CALC_CONN_TEB0187_REV01!$F:$H),3,0)),"---")</f>
        <v>---</v>
      </c>
      <c r="J695" s="19" t="str">
        <f>IFERROR(VLOOKUP(I695,IF($H$4="TEB0187_REV01",RAW_c_TEB0187_REV01!$AE:$AM),9,0),"---")</f>
        <v>---</v>
      </c>
      <c r="K695" s="19" t="str">
        <f>IFERROR(VLOOKUP(D695&amp;"-"&amp;E695,IF($H$4="TEB0187_REV01",RAW_c_TEB0187_REV01!$AD:$AK,"???"),6,0),"---")</f>
        <v>---</v>
      </c>
      <c r="L695" s="19" t="str">
        <f>IFERROR(VLOOKUP(D695&amp;"-"&amp;E695,IF($H$4="TEB0187_REV01",RAW_c_TEB0187_REV01!$AD:$AL,"???"),9,0),"---")</f>
        <v>---</v>
      </c>
      <c r="M695" s="19" t="str">
        <f>IFERROR(IF(VLOOKUP($F695&amp;"-"&amp;$G695,IF($M$4="TEI0187_REV01",RAW_m_TEI0187_REV01!$F:$AU),43,0)="--","---",IF($M$4="TEI0187_REV01",RAW_m_TEI0187_REV01!$AT695&amp; " --&gt; " &amp;RAW_m_TEI0187_REV01!$AU695&amp; " --&gt; ")),"---")</f>
        <v>---</v>
      </c>
      <c r="N695" s="19" t="str">
        <f>IFERROR(VLOOKUP(F695&amp;"-"&amp;G695,IF($M$4="TEI0187_REV01",RAW_m_TEI0187_REV01!$AD:$AJ),7,0),"---")</f>
        <v>---</v>
      </c>
      <c r="O695" s="19" t="str">
        <f>IFERROR(VLOOKUP(N695,IF($M$4="TEI0187_REV01",RAW_m_TEI0187_REV01!$AJ:$AK),2,0),"---")</f>
        <v>---</v>
      </c>
      <c r="P695" s="19" t="str">
        <f>IFERROR(VLOOKUP(F695&amp;"-"&amp;G695,IF($M$4="TEI0187_REV01",RAW_m_TEI0187_REV01!$AD:$AG),3,0),"---")</f>
        <v>---</v>
      </c>
      <c r="Q695" s="19" t="str">
        <f>IFERROR(VLOOKUP(N695,IF($M$4="TEI0187_REV01",RAW_m_TEI0187_REV01!$AE:$AH),4,0),"---")</f>
        <v>---</v>
      </c>
      <c r="R695" s="19" t="str">
        <f>IFERROR(VLOOKUP(F695&amp;"-"&amp;G695,IF($M$4="TEI0187_REV01",RAW_m_TEI0187_REV01!$AD:$AG),4,0),"---")</f>
        <v>---</v>
      </c>
    </row>
    <row r="696" spans="2:18" x14ac:dyDescent="0.25">
      <c r="B696" s="78">
        <v>691</v>
      </c>
      <c r="C696" s="19" t="str">
        <f>IFERROR(INDEX(B2B!A:F,MATCH('B2B Pin Table'!B696,B2B!A:A,0),6),"---")</f>
        <v>MIO</v>
      </c>
      <c r="D696" s="19" t="str">
        <f>IFERROR(IF((COUNTIF(B2B!A692:K692,H694)&lt;0),"---",INDEX(B2B!A:K,MATCH('B2B Pin Table'!B696,B2B!A:A,0),2)),"---")</f>
        <v>J3</v>
      </c>
      <c r="E696" s="19" t="str">
        <f>IFERROR(IF((COUNTIF(B2B!A692:K692,H694)&lt;0),"---",INDEX(B2B!A:K,MATCH('B2B Pin Table'!B696,B2B!A:A,0),3)),"---")</f>
        <v>D31</v>
      </c>
      <c r="F696" s="19" t="str">
        <f>IFERROR(IF((COUNTIF(B2B!A692:K692,L694)&lt;0),"---",INDEX(B2B!A:K,MATCH('B2B Pin Table'!B696,B2B!A:A,0),4)),"---")</f>
        <v>J3</v>
      </c>
      <c r="G696" s="19" t="str">
        <f>IFERROR(IF((COUNTIF(B2B!A692:K692,L694)&lt;0),"---",INDEX(B2B!A:K,MATCH('B2B Pin Table'!B696,B2B!A:A,0),5)),"---")</f>
        <v>D31</v>
      </c>
      <c r="H696" s="59" t="str">
        <f>IFERROR(IF(VLOOKUP($D696&amp;"-"&amp;$E696,IF($H$4="TEB0187_REV01",CALC_CONN_TEB0187_REV01!$F:$I),4,0)="--","---",IF($H$4="TEB0187_REV01",CALC_CONN_TEB0187_REV01!$G696&amp; " --&gt; " &amp;CALC_CONN_TEB0187_REV01!$I696&amp; " --&gt; ")),"---")</f>
        <v>---</v>
      </c>
      <c r="I696" s="19" t="str">
        <f>IFERROR(IF(VLOOKUP($D696&amp;"-"&amp;$E696,IF($H$4="TEB0187_REV01",CALC_CONN_TEB0187_REV01!$F:$H),3,0)="--",VLOOKUP($D696&amp;"-"&amp;$E696,IF($H$4="TEB0187_REV01",CALC_CONN_TEB0187_REV01!$F:$H),2,0),VLOOKUP($D696&amp;"-"&amp;$E696,IF($H$4="TEB0187_REV01",CALC_CONN_TEB0187_REV01!$F:$H),3,0)),"---")</f>
        <v>---</v>
      </c>
      <c r="J696" s="19" t="str">
        <f>IFERROR(VLOOKUP(I696,IF($H$4="TEB0187_REV01",RAW_c_TEB0187_REV01!$AE:$AM),9,0),"---")</f>
        <v>---</v>
      </c>
      <c r="K696" s="19" t="str">
        <f>IFERROR(VLOOKUP(D696&amp;"-"&amp;E696,IF($H$4="TEB0187_REV01",RAW_c_TEB0187_REV01!$AD:$AK,"???"),6,0),"---")</f>
        <v>---</v>
      </c>
      <c r="L696" s="19" t="str">
        <f>IFERROR(VLOOKUP(D696&amp;"-"&amp;E696,IF($H$4="TEB0187_REV01",RAW_c_TEB0187_REV01!$AD:$AL,"???"),9,0),"---")</f>
        <v>---</v>
      </c>
      <c r="M696" s="19" t="str">
        <f>IFERROR(IF(VLOOKUP($F696&amp;"-"&amp;$G696,IF($M$4="TEI0187_REV01",RAW_m_TEI0187_REV01!$F:$AU),43,0)="--","---",IF($M$4="TEI0187_REV01",RAW_m_TEI0187_REV01!$AT696&amp; " --&gt; " &amp;RAW_m_TEI0187_REV01!$AU696&amp; " --&gt; ")),"---")</f>
        <v>---</v>
      </c>
      <c r="N696" s="19" t="str">
        <f>IFERROR(VLOOKUP(F696&amp;"-"&amp;G696,IF($M$4="TEI0187_REV01",RAW_m_TEI0187_REV01!$AD:$AJ),7,0),"---")</f>
        <v>---</v>
      </c>
      <c r="O696" s="19" t="str">
        <f>IFERROR(VLOOKUP(N696,IF($M$4="TEI0187_REV01",RAW_m_TEI0187_REV01!$AJ:$AK),2,0),"---")</f>
        <v>---</v>
      </c>
      <c r="P696" s="19" t="str">
        <f>IFERROR(VLOOKUP(F696&amp;"-"&amp;G696,IF($M$4="TEI0187_REV01",RAW_m_TEI0187_REV01!$AD:$AG),3,0),"---")</f>
        <v>---</v>
      </c>
      <c r="Q696" s="19" t="str">
        <f>IFERROR(VLOOKUP(N696,IF($M$4="TEI0187_REV01",RAW_m_TEI0187_REV01!$AE:$AH),4,0),"---")</f>
        <v>---</v>
      </c>
      <c r="R696" s="19" t="str">
        <f>IFERROR(VLOOKUP(F696&amp;"-"&amp;G696,IF($M$4="TEI0187_REV01",RAW_m_TEI0187_REV01!$AD:$AG),4,0),"---")</f>
        <v>---</v>
      </c>
    </row>
    <row r="697" spans="2:18" x14ac:dyDescent="0.25">
      <c r="B697" s="78">
        <v>692</v>
      </c>
      <c r="C697" s="19" t="str">
        <f>IFERROR(INDEX(B2B!A:F,MATCH('B2B Pin Table'!B697,B2B!A:A,0),6),"---")</f>
        <v>MIO</v>
      </c>
      <c r="D697" s="19" t="str">
        <f>IFERROR(IF((COUNTIF(B2B!A693:K693,H695)&lt;0),"---",INDEX(B2B!A:K,MATCH('B2B Pin Table'!B697,B2B!A:A,0),2)),"---")</f>
        <v>J3</v>
      </c>
      <c r="E697" s="19" t="str">
        <f>IFERROR(IF((COUNTIF(B2B!A693:K693,H695)&lt;0),"---",INDEX(B2B!A:K,MATCH('B2B Pin Table'!B697,B2B!A:A,0),3)),"---")</f>
        <v>D32</v>
      </c>
      <c r="F697" s="19" t="str">
        <f>IFERROR(IF((COUNTIF(B2B!A693:K693,L695)&lt;0),"---",INDEX(B2B!A:K,MATCH('B2B Pin Table'!B697,B2B!A:A,0),4)),"---")</f>
        <v>J3</v>
      </c>
      <c r="G697" s="19" t="str">
        <f>IFERROR(IF((COUNTIF(B2B!A693:K693,L695)&lt;0),"---",INDEX(B2B!A:K,MATCH('B2B Pin Table'!B697,B2B!A:A,0),5)),"---")</f>
        <v>D32</v>
      </c>
      <c r="H697" s="59" t="str">
        <f>IFERROR(IF(VLOOKUP($D697&amp;"-"&amp;$E697,IF($H$4="TEB0187_REV01",CALC_CONN_TEB0187_REV01!$F:$I),4,0)="--","---",IF($H$4="TEB0187_REV01",CALC_CONN_TEB0187_REV01!$G697&amp; " --&gt; " &amp;CALC_CONN_TEB0187_REV01!$I697&amp; " --&gt; ")),"---")</f>
        <v>---</v>
      </c>
      <c r="I697" s="19" t="str">
        <f>IFERROR(IF(VLOOKUP($D697&amp;"-"&amp;$E697,IF($H$4="TEB0187_REV01",CALC_CONN_TEB0187_REV01!$F:$H),3,0)="--",VLOOKUP($D697&amp;"-"&amp;$E697,IF($H$4="TEB0187_REV01",CALC_CONN_TEB0187_REV01!$F:$H),2,0),VLOOKUP($D697&amp;"-"&amp;$E697,IF($H$4="TEB0187_REV01",CALC_CONN_TEB0187_REV01!$F:$H),3,0)),"---")</f>
        <v>---</v>
      </c>
      <c r="J697" s="19" t="str">
        <f>IFERROR(VLOOKUP(I697,IF($H$4="TEB0187_REV01",RAW_c_TEB0187_REV01!$AE:$AM),9,0),"---")</f>
        <v>---</v>
      </c>
      <c r="K697" s="19" t="str">
        <f>IFERROR(VLOOKUP(D697&amp;"-"&amp;E697,IF($H$4="TEB0187_REV01",RAW_c_TEB0187_REV01!$AD:$AK,"???"),6,0),"---")</f>
        <v>---</v>
      </c>
      <c r="L697" s="19" t="str">
        <f>IFERROR(VLOOKUP(D697&amp;"-"&amp;E697,IF($H$4="TEB0187_REV01",RAW_c_TEB0187_REV01!$AD:$AL,"???"),9,0),"---")</f>
        <v>---</v>
      </c>
      <c r="M697" s="19" t="str">
        <f>IFERROR(IF(VLOOKUP($F697&amp;"-"&amp;$G697,IF($M$4="TEI0187_REV01",RAW_m_TEI0187_REV01!$F:$AU),43,0)="--","---",IF($M$4="TEI0187_REV01",RAW_m_TEI0187_REV01!$AT697&amp; " --&gt; " &amp;RAW_m_TEI0187_REV01!$AU697&amp; " --&gt; ")),"---")</f>
        <v>---</v>
      </c>
      <c r="N697" s="19" t="str">
        <f>IFERROR(VLOOKUP(F697&amp;"-"&amp;G697,IF($M$4="TEI0187_REV01",RAW_m_TEI0187_REV01!$AD:$AJ),7,0),"---")</f>
        <v>---</v>
      </c>
      <c r="O697" s="19" t="str">
        <f>IFERROR(VLOOKUP(N697,IF($M$4="TEI0187_REV01",RAW_m_TEI0187_REV01!$AJ:$AK),2,0),"---")</f>
        <v>---</v>
      </c>
      <c r="P697" s="19" t="str">
        <f>IFERROR(VLOOKUP(F697&amp;"-"&amp;G697,IF($M$4="TEI0187_REV01",RAW_m_TEI0187_REV01!$AD:$AG),3,0),"---")</f>
        <v>---</v>
      </c>
      <c r="Q697" s="19" t="str">
        <f>IFERROR(VLOOKUP(N697,IF($M$4="TEI0187_REV01",RAW_m_TEI0187_REV01!$AE:$AH),4,0),"---")</f>
        <v>---</v>
      </c>
      <c r="R697" s="19" t="str">
        <f>IFERROR(VLOOKUP(F697&amp;"-"&amp;G697,IF($M$4="TEI0187_REV01",RAW_m_TEI0187_REV01!$AD:$AG),4,0),"---")</f>
        <v>---</v>
      </c>
    </row>
    <row r="698" spans="2:18" x14ac:dyDescent="0.25">
      <c r="B698" s="78">
        <v>693</v>
      </c>
      <c r="C698" s="19" t="str">
        <f>IFERROR(INDEX(B2B!A:F,MATCH('B2B Pin Table'!B698,B2B!A:A,0),6),"---")</f>
        <v>GND</v>
      </c>
      <c r="D698" s="19" t="str">
        <f>IFERROR(IF((COUNTIF(B2B!A694:K694,H696)&lt;0),"---",INDEX(B2B!A:K,MATCH('B2B Pin Table'!B698,B2B!A:A,0),2)),"---")</f>
        <v>J3</v>
      </c>
      <c r="E698" s="19" t="str">
        <f>IFERROR(IF((COUNTIF(B2B!A694:K694,H696)&lt;0),"---",INDEX(B2B!A:K,MATCH('B2B Pin Table'!B698,B2B!A:A,0),3)),"---")</f>
        <v>D33</v>
      </c>
      <c r="F698" s="19" t="str">
        <f>IFERROR(IF((COUNTIF(B2B!A694:K694,L696)&lt;0),"---",INDEX(B2B!A:K,MATCH('B2B Pin Table'!B698,B2B!A:A,0),4)),"---")</f>
        <v>J3</v>
      </c>
      <c r="G698" s="19" t="str">
        <f>IFERROR(IF((COUNTIF(B2B!A694:K694,L696)&lt;0),"---",INDEX(B2B!A:K,MATCH('B2B Pin Table'!B698,B2B!A:A,0),5)),"---")</f>
        <v>D33</v>
      </c>
      <c r="H698" s="59" t="str">
        <f>IFERROR(IF(VLOOKUP($D698&amp;"-"&amp;$E698,IF($H$4="TEB0187_REV01",CALC_CONN_TEB0187_REV01!$F:$I),4,0)="--","---",IF($H$4="TEB0187_REV01",CALC_CONN_TEB0187_REV01!$G698&amp; " --&gt; " &amp;CALC_CONN_TEB0187_REV01!$I698&amp; " --&gt; ")),"---")</f>
        <v>---</v>
      </c>
      <c r="I698" s="19" t="str">
        <f>IFERROR(IF(VLOOKUP($D698&amp;"-"&amp;$E698,IF($H$4="TEB0187_REV01",CALC_CONN_TEB0187_REV01!$F:$H),3,0)="--",VLOOKUP($D698&amp;"-"&amp;$E698,IF($H$4="TEB0187_REV01",CALC_CONN_TEB0187_REV01!$F:$H),2,0),VLOOKUP($D698&amp;"-"&amp;$E698,IF($H$4="TEB0187_REV01",CALC_CONN_TEB0187_REV01!$F:$H),3,0)),"---")</f>
        <v>---</v>
      </c>
      <c r="J698" s="19" t="str">
        <f>IFERROR(VLOOKUP(I698,IF($H$4="TEB0187_REV01",RAW_c_TEB0187_REV01!$AE:$AM),9,0),"---")</f>
        <v>---</v>
      </c>
      <c r="K698" s="19" t="str">
        <f>IFERROR(VLOOKUP(D698&amp;"-"&amp;E698,IF($H$4="TEB0187_REV01",RAW_c_TEB0187_REV01!$AD:$AK,"???"),6,0),"---")</f>
        <v>---</v>
      </c>
      <c r="L698" s="19" t="str">
        <f>IFERROR(VLOOKUP(D698&amp;"-"&amp;E698,IF($H$4="TEB0187_REV01",RAW_c_TEB0187_REV01!$AD:$AL,"???"),9,0),"---")</f>
        <v>---</v>
      </c>
      <c r="M698" s="19" t="str">
        <f>IFERROR(IF(VLOOKUP($F698&amp;"-"&amp;$G698,IF($M$4="TEI0187_REV01",RAW_m_TEI0187_REV01!$F:$AU),43,0)="--","---",IF($M$4="TEI0187_REV01",RAW_m_TEI0187_REV01!$AT698&amp; " --&gt; " &amp;RAW_m_TEI0187_REV01!$AU698&amp; " --&gt; ")),"---")</f>
        <v>---</v>
      </c>
      <c r="N698" s="19" t="str">
        <f>IFERROR(VLOOKUP(F698&amp;"-"&amp;G698,IF($M$4="TEI0187_REV01",RAW_m_TEI0187_REV01!$AD:$AJ),7,0),"---")</f>
        <v>---</v>
      </c>
      <c r="O698" s="19" t="str">
        <f>IFERROR(VLOOKUP(N698,IF($M$4="TEI0187_REV01",RAW_m_TEI0187_REV01!$AJ:$AK),2,0),"---")</f>
        <v>---</v>
      </c>
      <c r="P698" s="19" t="str">
        <f>IFERROR(VLOOKUP(F698&amp;"-"&amp;G698,IF($M$4="TEI0187_REV01",RAW_m_TEI0187_REV01!$AD:$AG),3,0),"---")</f>
        <v>---</v>
      </c>
      <c r="Q698" s="19" t="str">
        <f>IFERROR(VLOOKUP(N698,IF($M$4="TEI0187_REV01",RAW_m_TEI0187_REV01!$AE:$AH),4,0),"---")</f>
        <v>---</v>
      </c>
      <c r="R698" s="19" t="str">
        <f>IFERROR(VLOOKUP(F698&amp;"-"&amp;G698,IF($M$4="TEI0187_REV01",RAW_m_TEI0187_REV01!$AD:$AG),4,0),"---")</f>
        <v>---</v>
      </c>
    </row>
    <row r="699" spans="2:18" x14ac:dyDescent="0.25">
      <c r="B699" s="78">
        <v>694</v>
      </c>
      <c r="C699" s="19" t="str">
        <f>IFERROR(INDEX(B2B!A:F,MATCH('B2B Pin Table'!B699,B2B!A:A,0),6),"---")</f>
        <v>GND</v>
      </c>
      <c r="D699" s="19" t="str">
        <f>IFERROR(IF((COUNTIF(B2B!A695:K695,H697)&lt;0),"---",INDEX(B2B!A:K,MATCH('B2B Pin Table'!B699,B2B!A:A,0),2)),"---")</f>
        <v>J3</v>
      </c>
      <c r="E699" s="19" t="str">
        <f>IFERROR(IF((COUNTIF(B2B!A695:K695,H697)&lt;0),"---",INDEX(B2B!A:K,MATCH('B2B Pin Table'!B699,B2B!A:A,0),3)),"---")</f>
        <v>D34</v>
      </c>
      <c r="F699" s="19" t="str">
        <f>IFERROR(IF((COUNTIF(B2B!A695:K695,L697)&lt;0),"---",INDEX(B2B!A:K,MATCH('B2B Pin Table'!B699,B2B!A:A,0),4)),"---")</f>
        <v>J3</v>
      </c>
      <c r="G699" s="19" t="str">
        <f>IFERROR(IF((COUNTIF(B2B!A695:K695,L697)&lt;0),"---",INDEX(B2B!A:K,MATCH('B2B Pin Table'!B699,B2B!A:A,0),5)),"---")</f>
        <v>D34</v>
      </c>
      <c r="H699" s="59" t="str">
        <f>IFERROR(IF(VLOOKUP($D699&amp;"-"&amp;$E699,IF($H$4="TEB0187_REV01",CALC_CONN_TEB0187_REV01!$F:$I),4,0)="--","---",IF($H$4="TEB0187_REV01",CALC_CONN_TEB0187_REV01!$G699&amp; " --&gt; " &amp;CALC_CONN_TEB0187_REV01!$I699&amp; " --&gt; ")),"---")</f>
        <v>---</v>
      </c>
      <c r="I699" s="19" t="str">
        <f>IFERROR(IF(VLOOKUP($D699&amp;"-"&amp;$E699,IF($H$4="TEB0187_REV01",CALC_CONN_TEB0187_REV01!$F:$H),3,0)="--",VLOOKUP($D699&amp;"-"&amp;$E699,IF($H$4="TEB0187_REV01",CALC_CONN_TEB0187_REV01!$F:$H),2,0),VLOOKUP($D699&amp;"-"&amp;$E699,IF($H$4="TEB0187_REV01",CALC_CONN_TEB0187_REV01!$F:$H),3,0)),"---")</f>
        <v>---</v>
      </c>
      <c r="J699" s="19" t="str">
        <f>IFERROR(VLOOKUP(I699,IF($H$4="TEB0187_REV01",RAW_c_TEB0187_REV01!$AE:$AM),9,0),"---")</f>
        <v>---</v>
      </c>
      <c r="K699" s="19" t="str">
        <f>IFERROR(VLOOKUP(D699&amp;"-"&amp;E699,IF($H$4="TEB0187_REV01",RAW_c_TEB0187_REV01!$AD:$AK,"???"),6,0),"---")</f>
        <v>---</v>
      </c>
      <c r="L699" s="19" t="str">
        <f>IFERROR(VLOOKUP(D699&amp;"-"&amp;E699,IF($H$4="TEB0187_REV01",RAW_c_TEB0187_REV01!$AD:$AL,"???"),9,0),"---")</f>
        <v>---</v>
      </c>
      <c r="M699" s="19" t="str">
        <f>IFERROR(IF(VLOOKUP($F699&amp;"-"&amp;$G699,IF($M$4="TEI0187_REV01",RAW_m_TEI0187_REV01!$F:$AU),43,0)="--","---",IF($M$4="TEI0187_REV01",RAW_m_TEI0187_REV01!$AT699&amp; " --&gt; " &amp;RAW_m_TEI0187_REV01!$AU699&amp; " --&gt; ")),"---")</f>
        <v>---</v>
      </c>
      <c r="N699" s="19" t="str">
        <f>IFERROR(VLOOKUP(F699&amp;"-"&amp;G699,IF($M$4="TEI0187_REV01",RAW_m_TEI0187_REV01!$AD:$AJ),7,0),"---")</f>
        <v>---</v>
      </c>
      <c r="O699" s="19" t="str">
        <f>IFERROR(VLOOKUP(N699,IF($M$4="TEI0187_REV01",RAW_m_TEI0187_REV01!$AJ:$AK),2,0),"---")</f>
        <v>---</v>
      </c>
      <c r="P699" s="19" t="str">
        <f>IFERROR(VLOOKUP(F699&amp;"-"&amp;G699,IF($M$4="TEI0187_REV01",RAW_m_TEI0187_REV01!$AD:$AG),3,0),"---")</f>
        <v>---</v>
      </c>
      <c r="Q699" s="19" t="str">
        <f>IFERROR(VLOOKUP(N699,IF($M$4="TEI0187_REV01",RAW_m_TEI0187_REV01!$AE:$AH),4,0),"---")</f>
        <v>---</v>
      </c>
      <c r="R699" s="19" t="str">
        <f>IFERROR(VLOOKUP(F699&amp;"-"&amp;G699,IF($M$4="TEI0187_REV01",RAW_m_TEI0187_REV01!$AD:$AG),4,0),"---")</f>
        <v>---</v>
      </c>
    </row>
    <row r="700" spans="2:18" x14ac:dyDescent="0.25">
      <c r="B700" s="78">
        <v>695</v>
      </c>
      <c r="C700" s="19" t="str">
        <f>IFERROR(INDEX(B2B!A:F,MATCH('B2B Pin Table'!B700,B2B!A:A,0),6),"---")</f>
        <v>MIO</v>
      </c>
      <c r="D700" s="19" t="str">
        <f>IFERROR(IF((COUNTIF(B2B!A696:K696,H698)&lt;0),"---",INDEX(B2B!A:K,MATCH('B2B Pin Table'!B700,B2B!A:A,0),2)),"---")</f>
        <v>J3</v>
      </c>
      <c r="E700" s="19" t="str">
        <f>IFERROR(IF((COUNTIF(B2B!A696:K696,H698)&lt;0),"---",INDEX(B2B!A:K,MATCH('B2B Pin Table'!B700,B2B!A:A,0),3)),"---")</f>
        <v>D35</v>
      </c>
      <c r="F700" s="19" t="str">
        <f>IFERROR(IF((COUNTIF(B2B!A696:K696,L698)&lt;0),"---",INDEX(B2B!A:K,MATCH('B2B Pin Table'!B700,B2B!A:A,0),4)),"---")</f>
        <v>J3</v>
      </c>
      <c r="G700" s="19" t="str">
        <f>IFERROR(IF((COUNTIF(B2B!A696:K696,L698)&lt;0),"---",INDEX(B2B!A:K,MATCH('B2B Pin Table'!B700,B2B!A:A,0),5)),"---")</f>
        <v>D35</v>
      </c>
      <c r="H700" s="59" t="str">
        <f>IFERROR(IF(VLOOKUP($D700&amp;"-"&amp;$E700,IF($H$4="TEB0187_REV01",CALC_CONN_TEB0187_REV01!$F:$I),4,0)="--","---",IF($H$4="TEB0187_REV01",CALC_CONN_TEB0187_REV01!$G700&amp; " --&gt; " &amp;CALC_CONN_TEB0187_REV01!$I700&amp; " --&gt; ")),"---")</f>
        <v>---</v>
      </c>
      <c r="I700" s="19" t="str">
        <f>IFERROR(IF(VLOOKUP($D700&amp;"-"&amp;$E700,IF($H$4="TEB0187_REV01",CALC_CONN_TEB0187_REV01!$F:$H),3,0)="--",VLOOKUP($D700&amp;"-"&amp;$E700,IF($H$4="TEB0187_REV01",CALC_CONN_TEB0187_REV01!$F:$H),2,0),VLOOKUP($D700&amp;"-"&amp;$E700,IF($H$4="TEB0187_REV01",CALC_CONN_TEB0187_REV01!$F:$H),3,0)),"---")</f>
        <v>---</v>
      </c>
      <c r="J700" s="19" t="str">
        <f>IFERROR(VLOOKUP(I700,IF($H$4="TEB0187_REV01",RAW_c_TEB0187_REV01!$AE:$AM),9,0),"---")</f>
        <v>---</v>
      </c>
      <c r="K700" s="19" t="str">
        <f>IFERROR(VLOOKUP(D700&amp;"-"&amp;E700,IF($H$4="TEB0187_REV01",RAW_c_TEB0187_REV01!$AD:$AK,"???"),6,0),"---")</f>
        <v>---</v>
      </c>
      <c r="L700" s="19" t="str">
        <f>IFERROR(VLOOKUP(D700&amp;"-"&amp;E700,IF($H$4="TEB0187_REV01",RAW_c_TEB0187_REV01!$AD:$AL,"???"),9,0),"---")</f>
        <v>---</v>
      </c>
      <c r="M700" s="19" t="str">
        <f>IFERROR(IF(VLOOKUP($F700&amp;"-"&amp;$G700,IF($M$4="TEI0187_REV01",RAW_m_TEI0187_REV01!$F:$AU),43,0)="--","---",IF($M$4="TEI0187_REV01",RAW_m_TEI0187_REV01!$AT700&amp; " --&gt; " &amp;RAW_m_TEI0187_REV01!$AU700&amp; " --&gt; ")),"---")</f>
        <v>---</v>
      </c>
      <c r="N700" s="19" t="str">
        <f>IFERROR(VLOOKUP(F700&amp;"-"&amp;G700,IF($M$4="TEI0187_REV01",RAW_m_TEI0187_REV01!$AD:$AJ),7,0),"---")</f>
        <v>---</v>
      </c>
      <c r="O700" s="19" t="str">
        <f>IFERROR(VLOOKUP(N700,IF($M$4="TEI0187_REV01",RAW_m_TEI0187_REV01!$AJ:$AK),2,0),"---")</f>
        <v>---</v>
      </c>
      <c r="P700" s="19" t="str">
        <f>IFERROR(VLOOKUP(F700&amp;"-"&amp;G700,IF($M$4="TEI0187_REV01",RAW_m_TEI0187_REV01!$AD:$AG),3,0),"---")</f>
        <v>---</v>
      </c>
      <c r="Q700" s="19" t="str">
        <f>IFERROR(VLOOKUP(N700,IF($M$4="TEI0187_REV01",RAW_m_TEI0187_REV01!$AE:$AH),4,0),"---")</f>
        <v>---</v>
      </c>
      <c r="R700" s="19" t="str">
        <f>IFERROR(VLOOKUP(F700&amp;"-"&amp;G700,IF($M$4="TEI0187_REV01",RAW_m_TEI0187_REV01!$AD:$AG),4,0),"---")</f>
        <v>---</v>
      </c>
    </row>
    <row r="701" spans="2:18" x14ac:dyDescent="0.25">
      <c r="B701" s="78">
        <v>696</v>
      </c>
      <c r="C701" s="19" t="str">
        <f>IFERROR(INDEX(B2B!A:F,MATCH('B2B Pin Table'!B701,B2B!A:A,0),6),"---")</f>
        <v>MIO</v>
      </c>
      <c r="D701" s="19" t="str">
        <f>IFERROR(IF((COUNTIF(B2B!A697:K697,H699)&lt;0),"---",INDEX(B2B!A:K,MATCH('B2B Pin Table'!B701,B2B!A:A,0),2)),"---")</f>
        <v>J3</v>
      </c>
      <c r="E701" s="19" t="str">
        <f>IFERROR(IF((COUNTIF(B2B!A697:K697,H699)&lt;0),"---",INDEX(B2B!A:K,MATCH('B2B Pin Table'!B701,B2B!A:A,0),3)),"---")</f>
        <v>D36</v>
      </c>
      <c r="F701" s="19" t="str">
        <f>IFERROR(IF((COUNTIF(B2B!A697:K697,L699)&lt;0),"---",INDEX(B2B!A:K,MATCH('B2B Pin Table'!B701,B2B!A:A,0),4)),"---")</f>
        <v>J3</v>
      </c>
      <c r="G701" s="19" t="str">
        <f>IFERROR(IF((COUNTIF(B2B!A697:K697,L699)&lt;0),"---",INDEX(B2B!A:K,MATCH('B2B Pin Table'!B701,B2B!A:A,0),5)),"---")</f>
        <v>D36</v>
      </c>
      <c r="H701" s="59" t="str">
        <f>IFERROR(IF(VLOOKUP($D701&amp;"-"&amp;$E701,IF($H$4="TEB0187_REV01",CALC_CONN_TEB0187_REV01!$F:$I),4,0)="--","---",IF($H$4="TEB0187_REV01",CALC_CONN_TEB0187_REV01!$G701&amp; " --&gt; " &amp;CALC_CONN_TEB0187_REV01!$I701&amp; " --&gt; ")),"---")</f>
        <v>---</v>
      </c>
      <c r="I701" s="19" t="str">
        <f>IFERROR(IF(VLOOKUP($D701&amp;"-"&amp;$E701,IF($H$4="TEB0187_REV01",CALC_CONN_TEB0187_REV01!$F:$H),3,0)="--",VLOOKUP($D701&amp;"-"&amp;$E701,IF($H$4="TEB0187_REV01",CALC_CONN_TEB0187_REV01!$F:$H),2,0),VLOOKUP($D701&amp;"-"&amp;$E701,IF($H$4="TEB0187_REV01",CALC_CONN_TEB0187_REV01!$F:$H),3,0)),"---")</f>
        <v>---</v>
      </c>
      <c r="J701" s="19" t="str">
        <f>IFERROR(VLOOKUP(I701,IF($H$4="TEB0187_REV01",RAW_c_TEB0187_REV01!$AE:$AM),9,0),"---")</f>
        <v>---</v>
      </c>
      <c r="K701" s="19" t="str">
        <f>IFERROR(VLOOKUP(D701&amp;"-"&amp;E701,IF($H$4="TEB0187_REV01",RAW_c_TEB0187_REV01!$AD:$AK,"???"),6,0),"---")</f>
        <v>---</v>
      </c>
      <c r="L701" s="19" t="str">
        <f>IFERROR(VLOOKUP(D701&amp;"-"&amp;E701,IF($H$4="TEB0187_REV01",RAW_c_TEB0187_REV01!$AD:$AL,"???"),9,0),"---")</f>
        <v>---</v>
      </c>
      <c r="M701" s="19" t="str">
        <f>IFERROR(IF(VLOOKUP($F701&amp;"-"&amp;$G701,IF($M$4="TEI0187_REV01",RAW_m_TEI0187_REV01!$F:$AU),43,0)="--","---",IF($M$4="TEI0187_REV01",RAW_m_TEI0187_REV01!$AT701&amp; " --&gt; " &amp;RAW_m_TEI0187_REV01!$AU701&amp; " --&gt; ")),"---")</f>
        <v>---</v>
      </c>
      <c r="N701" s="19" t="str">
        <f>IFERROR(VLOOKUP(F701&amp;"-"&amp;G701,IF($M$4="TEI0187_REV01",RAW_m_TEI0187_REV01!$AD:$AJ),7,0),"---")</f>
        <v>---</v>
      </c>
      <c r="O701" s="19" t="str">
        <f>IFERROR(VLOOKUP(N701,IF($M$4="TEI0187_REV01",RAW_m_TEI0187_REV01!$AJ:$AK),2,0),"---")</f>
        <v>---</v>
      </c>
      <c r="P701" s="19" t="str">
        <f>IFERROR(VLOOKUP(F701&amp;"-"&amp;G701,IF($M$4="TEI0187_REV01",RAW_m_TEI0187_REV01!$AD:$AG),3,0),"---")</f>
        <v>---</v>
      </c>
      <c r="Q701" s="19" t="str">
        <f>IFERROR(VLOOKUP(N701,IF($M$4="TEI0187_REV01",RAW_m_TEI0187_REV01!$AE:$AH),4,0),"---")</f>
        <v>---</v>
      </c>
      <c r="R701" s="19" t="str">
        <f>IFERROR(VLOOKUP(F701&amp;"-"&amp;G701,IF($M$4="TEI0187_REV01",RAW_m_TEI0187_REV01!$AD:$AG),4,0),"---")</f>
        <v>---</v>
      </c>
    </row>
    <row r="702" spans="2:18" x14ac:dyDescent="0.25">
      <c r="B702" s="78">
        <v>697</v>
      </c>
      <c r="C702" s="19" t="str">
        <f>IFERROR(INDEX(B2B!A:F,MATCH('B2B Pin Table'!B702,B2B!A:A,0),6),"---")</f>
        <v>MIO</v>
      </c>
      <c r="D702" s="19" t="str">
        <f>IFERROR(IF((COUNTIF(B2B!A698:K698,H700)&lt;0),"---",INDEX(B2B!A:K,MATCH('B2B Pin Table'!B702,B2B!A:A,0),2)),"---")</f>
        <v>J3</v>
      </c>
      <c r="E702" s="19" t="str">
        <f>IFERROR(IF((COUNTIF(B2B!A698:K698,H700)&lt;0),"---",INDEX(B2B!A:K,MATCH('B2B Pin Table'!B702,B2B!A:A,0),3)),"---")</f>
        <v>D37</v>
      </c>
      <c r="F702" s="19" t="str">
        <f>IFERROR(IF((COUNTIF(B2B!A698:K698,L700)&lt;0),"---",INDEX(B2B!A:K,MATCH('B2B Pin Table'!B702,B2B!A:A,0),4)),"---")</f>
        <v>J3</v>
      </c>
      <c r="G702" s="19" t="str">
        <f>IFERROR(IF((COUNTIF(B2B!A698:K698,L700)&lt;0),"---",INDEX(B2B!A:K,MATCH('B2B Pin Table'!B702,B2B!A:A,0),5)),"---")</f>
        <v>D37</v>
      </c>
      <c r="H702" s="59" t="str">
        <f>IFERROR(IF(VLOOKUP($D702&amp;"-"&amp;$E702,IF($H$4="TEB0187_REV01",CALC_CONN_TEB0187_REV01!$F:$I),4,0)="--","---",IF($H$4="TEB0187_REV01",CALC_CONN_TEB0187_REV01!$G702&amp; " --&gt; " &amp;CALC_CONN_TEB0187_REV01!$I702&amp; " --&gt; ")),"---")</f>
        <v>---</v>
      </c>
      <c r="I702" s="19" t="str">
        <f>IFERROR(IF(VLOOKUP($D702&amp;"-"&amp;$E702,IF($H$4="TEB0187_REV01",CALC_CONN_TEB0187_REV01!$F:$H),3,0)="--",VLOOKUP($D702&amp;"-"&amp;$E702,IF($H$4="TEB0187_REV01",CALC_CONN_TEB0187_REV01!$F:$H),2,0),VLOOKUP($D702&amp;"-"&amp;$E702,IF($H$4="TEB0187_REV01",CALC_CONN_TEB0187_REV01!$F:$H),3,0)),"---")</f>
        <v>---</v>
      </c>
      <c r="J702" s="19" t="str">
        <f>IFERROR(VLOOKUP(I702,IF($H$4="TEB0187_REV01",RAW_c_TEB0187_REV01!$AE:$AM),9,0),"---")</f>
        <v>---</v>
      </c>
      <c r="K702" s="19" t="str">
        <f>IFERROR(VLOOKUP(D702&amp;"-"&amp;E702,IF($H$4="TEB0187_REV01",RAW_c_TEB0187_REV01!$AD:$AK,"???"),6,0),"---")</f>
        <v>---</v>
      </c>
      <c r="L702" s="19" t="str">
        <f>IFERROR(VLOOKUP(D702&amp;"-"&amp;E702,IF($H$4="TEB0187_REV01",RAW_c_TEB0187_REV01!$AD:$AL,"???"),9,0),"---")</f>
        <v>---</v>
      </c>
      <c r="M702" s="19" t="str">
        <f>IFERROR(IF(VLOOKUP($F702&amp;"-"&amp;$G702,IF($M$4="TEI0187_REV01",RAW_m_TEI0187_REV01!$F:$AU),43,0)="--","---",IF($M$4="TEI0187_REV01",RAW_m_TEI0187_REV01!$AT702&amp; " --&gt; " &amp;RAW_m_TEI0187_REV01!$AU702&amp; " --&gt; ")),"---")</f>
        <v>---</v>
      </c>
      <c r="N702" s="19" t="str">
        <f>IFERROR(VLOOKUP(F702&amp;"-"&amp;G702,IF($M$4="TEI0187_REV01",RAW_m_TEI0187_REV01!$AD:$AJ),7,0),"---")</f>
        <v>---</v>
      </c>
      <c r="O702" s="19" t="str">
        <f>IFERROR(VLOOKUP(N702,IF($M$4="TEI0187_REV01",RAW_m_TEI0187_REV01!$AJ:$AK),2,0),"---")</f>
        <v>---</v>
      </c>
      <c r="P702" s="19" t="str">
        <f>IFERROR(VLOOKUP(F702&amp;"-"&amp;G702,IF($M$4="TEI0187_REV01",RAW_m_TEI0187_REV01!$AD:$AG),3,0),"---")</f>
        <v>---</v>
      </c>
      <c r="Q702" s="19" t="str">
        <f>IFERROR(VLOOKUP(N702,IF($M$4="TEI0187_REV01",RAW_m_TEI0187_REV01!$AE:$AH),4,0),"---")</f>
        <v>---</v>
      </c>
      <c r="R702" s="19" t="str">
        <f>IFERROR(VLOOKUP(F702&amp;"-"&amp;G702,IF($M$4="TEI0187_REV01",RAW_m_TEI0187_REV01!$AD:$AG),4,0),"---")</f>
        <v>---</v>
      </c>
    </row>
    <row r="703" spans="2:18" x14ac:dyDescent="0.25">
      <c r="B703" s="78">
        <v>698</v>
      </c>
      <c r="C703" s="19" t="str">
        <f>IFERROR(INDEX(B2B!A:F,MATCH('B2B Pin Table'!B703,B2B!A:A,0),6),"---")</f>
        <v>GND</v>
      </c>
      <c r="D703" s="19" t="str">
        <f>IFERROR(IF((COUNTIF(B2B!A699:K699,H701)&lt;0),"---",INDEX(B2B!A:K,MATCH('B2B Pin Table'!B703,B2B!A:A,0),2)),"---")</f>
        <v>J3</v>
      </c>
      <c r="E703" s="19" t="str">
        <f>IFERROR(IF((COUNTIF(B2B!A699:K699,H701)&lt;0),"---",INDEX(B2B!A:K,MATCH('B2B Pin Table'!B703,B2B!A:A,0),3)),"---")</f>
        <v>D38</v>
      </c>
      <c r="F703" s="19" t="str">
        <f>IFERROR(IF((COUNTIF(B2B!A699:K699,L701)&lt;0),"---",INDEX(B2B!A:K,MATCH('B2B Pin Table'!B703,B2B!A:A,0),4)),"---")</f>
        <v>J3</v>
      </c>
      <c r="G703" s="19" t="str">
        <f>IFERROR(IF((COUNTIF(B2B!A699:K699,L701)&lt;0),"---",INDEX(B2B!A:K,MATCH('B2B Pin Table'!B703,B2B!A:A,0),5)),"---")</f>
        <v>D38</v>
      </c>
      <c r="H703" s="59" t="str">
        <f>IFERROR(IF(VLOOKUP($D703&amp;"-"&amp;$E703,IF($H$4="TEB0187_REV01",CALC_CONN_TEB0187_REV01!$F:$I),4,0)="--","---",IF($H$4="TEB0187_REV01",CALC_CONN_TEB0187_REV01!$G703&amp; " --&gt; " &amp;CALC_CONN_TEB0187_REV01!$I703&amp; " --&gt; ")),"---")</f>
        <v>---</v>
      </c>
      <c r="I703" s="19" t="str">
        <f>IFERROR(IF(VLOOKUP($D703&amp;"-"&amp;$E703,IF($H$4="TEB0187_REV01",CALC_CONN_TEB0187_REV01!$F:$H),3,0)="--",VLOOKUP($D703&amp;"-"&amp;$E703,IF($H$4="TEB0187_REV01",CALC_CONN_TEB0187_REV01!$F:$H),2,0),VLOOKUP($D703&amp;"-"&amp;$E703,IF($H$4="TEB0187_REV01",CALC_CONN_TEB0187_REV01!$F:$H),3,0)),"---")</f>
        <v>---</v>
      </c>
      <c r="J703" s="19" t="str">
        <f>IFERROR(VLOOKUP(I703,IF($H$4="TEB0187_REV01",RAW_c_TEB0187_REV01!$AE:$AM),9,0),"---")</f>
        <v>---</v>
      </c>
      <c r="K703" s="19" t="str">
        <f>IFERROR(VLOOKUP(D703&amp;"-"&amp;E703,IF($H$4="TEB0187_REV01",RAW_c_TEB0187_REV01!$AD:$AK,"???"),6,0),"---")</f>
        <v>---</v>
      </c>
      <c r="L703" s="19" t="str">
        <f>IFERROR(VLOOKUP(D703&amp;"-"&amp;E703,IF($H$4="TEB0187_REV01",RAW_c_TEB0187_REV01!$AD:$AL,"???"),9,0),"---")</f>
        <v>---</v>
      </c>
      <c r="M703" s="19" t="str">
        <f>IFERROR(IF(VLOOKUP($F703&amp;"-"&amp;$G703,IF($M$4="TEI0187_REV01",RAW_m_TEI0187_REV01!$F:$AU),43,0)="--","---",IF($M$4="TEI0187_REV01",RAW_m_TEI0187_REV01!$AT703&amp; " --&gt; " &amp;RAW_m_TEI0187_REV01!$AU703&amp; " --&gt; ")),"---")</f>
        <v>---</v>
      </c>
      <c r="N703" s="19" t="str">
        <f>IFERROR(VLOOKUP(F703&amp;"-"&amp;G703,IF($M$4="TEI0187_REV01",RAW_m_TEI0187_REV01!$AD:$AJ),7,0),"---")</f>
        <v>---</v>
      </c>
      <c r="O703" s="19" t="str">
        <f>IFERROR(VLOOKUP(N703,IF($M$4="TEI0187_REV01",RAW_m_TEI0187_REV01!$AJ:$AK),2,0),"---")</f>
        <v>---</v>
      </c>
      <c r="P703" s="19" t="str">
        <f>IFERROR(VLOOKUP(F703&amp;"-"&amp;G703,IF($M$4="TEI0187_REV01",RAW_m_TEI0187_REV01!$AD:$AG),3,0),"---")</f>
        <v>---</v>
      </c>
      <c r="Q703" s="19" t="str">
        <f>IFERROR(VLOOKUP(N703,IF($M$4="TEI0187_REV01",RAW_m_TEI0187_REV01!$AE:$AH),4,0),"---")</f>
        <v>---</v>
      </c>
      <c r="R703" s="19" t="str">
        <f>IFERROR(VLOOKUP(F703&amp;"-"&amp;G703,IF($M$4="TEI0187_REV01",RAW_m_TEI0187_REV01!$AD:$AG),4,0),"---")</f>
        <v>---</v>
      </c>
    </row>
    <row r="704" spans="2:18" x14ac:dyDescent="0.25">
      <c r="B704" s="78">
        <v>699</v>
      </c>
      <c r="C704" s="19" t="str">
        <f>IFERROR(INDEX(B2B!A:F,MATCH('B2B Pin Table'!B704,B2B!A:A,0),6),"---")</f>
        <v>GND</v>
      </c>
      <c r="D704" s="19" t="str">
        <f>IFERROR(IF((COUNTIF(B2B!A700:K700,H702)&lt;0),"---",INDEX(B2B!A:K,MATCH('B2B Pin Table'!B704,B2B!A:A,0),2)),"---")</f>
        <v>J3</v>
      </c>
      <c r="E704" s="19" t="str">
        <f>IFERROR(IF((COUNTIF(B2B!A700:K700,H702)&lt;0),"---",INDEX(B2B!A:K,MATCH('B2B Pin Table'!B704,B2B!A:A,0),3)),"---")</f>
        <v>D39</v>
      </c>
      <c r="F704" s="19" t="str">
        <f>IFERROR(IF((COUNTIF(B2B!A700:K700,L702)&lt;0),"---",INDEX(B2B!A:K,MATCH('B2B Pin Table'!B704,B2B!A:A,0),4)),"---")</f>
        <v>J3</v>
      </c>
      <c r="G704" s="19" t="str">
        <f>IFERROR(IF((COUNTIF(B2B!A700:K700,L702)&lt;0),"---",INDEX(B2B!A:K,MATCH('B2B Pin Table'!B704,B2B!A:A,0),5)),"---")</f>
        <v>D39</v>
      </c>
      <c r="H704" s="59" t="str">
        <f>IFERROR(IF(VLOOKUP($D704&amp;"-"&amp;$E704,IF($H$4="TEB0187_REV01",CALC_CONN_TEB0187_REV01!$F:$I),4,0)="--","---",IF($H$4="TEB0187_REV01",CALC_CONN_TEB0187_REV01!$G704&amp; " --&gt; " &amp;CALC_CONN_TEB0187_REV01!$I704&amp; " --&gt; ")),"---")</f>
        <v>---</v>
      </c>
      <c r="I704" s="19" t="str">
        <f>IFERROR(IF(VLOOKUP($D704&amp;"-"&amp;$E704,IF($H$4="TEB0187_REV01",CALC_CONN_TEB0187_REV01!$F:$H),3,0)="--",VLOOKUP($D704&amp;"-"&amp;$E704,IF($H$4="TEB0187_REV01",CALC_CONN_TEB0187_REV01!$F:$H),2,0),VLOOKUP($D704&amp;"-"&amp;$E704,IF($H$4="TEB0187_REV01",CALC_CONN_TEB0187_REV01!$F:$H),3,0)),"---")</f>
        <v>---</v>
      </c>
      <c r="J704" s="19" t="str">
        <f>IFERROR(VLOOKUP(I704,IF($H$4="TEB0187_REV01",RAW_c_TEB0187_REV01!$AE:$AM),9,0),"---")</f>
        <v>---</v>
      </c>
      <c r="K704" s="19" t="str">
        <f>IFERROR(VLOOKUP(D704&amp;"-"&amp;E704,IF($H$4="TEB0187_REV01",RAW_c_TEB0187_REV01!$AD:$AK,"???"),6,0),"---")</f>
        <v>---</v>
      </c>
      <c r="L704" s="19" t="str">
        <f>IFERROR(VLOOKUP(D704&amp;"-"&amp;E704,IF($H$4="TEB0187_REV01",RAW_c_TEB0187_REV01!$AD:$AL,"???"),9,0),"---")</f>
        <v>---</v>
      </c>
      <c r="M704" s="19" t="str">
        <f>IFERROR(IF(VLOOKUP($F704&amp;"-"&amp;$G704,IF($M$4="TEI0187_REV01",RAW_m_TEI0187_REV01!$F:$AU),43,0)="--","---",IF($M$4="TEI0187_REV01",RAW_m_TEI0187_REV01!$AT704&amp; " --&gt; " &amp;RAW_m_TEI0187_REV01!$AU704&amp; " --&gt; ")),"---")</f>
        <v>---</v>
      </c>
      <c r="N704" s="19" t="str">
        <f>IFERROR(VLOOKUP(F704&amp;"-"&amp;G704,IF($M$4="TEI0187_REV01",RAW_m_TEI0187_REV01!$AD:$AJ),7,0),"---")</f>
        <v>---</v>
      </c>
      <c r="O704" s="19" t="str">
        <f>IFERROR(VLOOKUP(N704,IF($M$4="TEI0187_REV01",RAW_m_TEI0187_REV01!$AJ:$AK),2,0),"---")</f>
        <v>---</v>
      </c>
      <c r="P704" s="19" t="str">
        <f>IFERROR(VLOOKUP(F704&amp;"-"&amp;G704,IF($M$4="TEI0187_REV01",RAW_m_TEI0187_REV01!$AD:$AG),3,0),"---")</f>
        <v>---</v>
      </c>
      <c r="Q704" s="19" t="str">
        <f>IFERROR(VLOOKUP(N704,IF($M$4="TEI0187_REV01",RAW_m_TEI0187_REV01!$AE:$AH),4,0),"---")</f>
        <v>---</v>
      </c>
      <c r="R704" s="19" t="str">
        <f>IFERROR(VLOOKUP(F704&amp;"-"&amp;G704,IF($M$4="TEI0187_REV01",RAW_m_TEI0187_REV01!$AD:$AG),4,0),"---")</f>
        <v>---</v>
      </c>
    </row>
    <row r="705" spans="2:18" x14ac:dyDescent="0.25">
      <c r="B705" s="78">
        <v>700</v>
      </c>
      <c r="C705" s="19" t="str">
        <f>IFERROR(INDEX(B2B!A:F,MATCH('B2B Pin Table'!B705,B2B!A:A,0),6),"---")</f>
        <v>MIO</v>
      </c>
      <c r="D705" s="19" t="str">
        <f>IFERROR(IF((COUNTIF(B2B!A701:K701,H703)&lt;0),"---",INDEX(B2B!A:K,MATCH('B2B Pin Table'!B705,B2B!A:A,0),2)),"---")</f>
        <v>J3</v>
      </c>
      <c r="E705" s="19" t="str">
        <f>IFERROR(IF((COUNTIF(B2B!A701:K701,H703)&lt;0),"---",INDEX(B2B!A:K,MATCH('B2B Pin Table'!B705,B2B!A:A,0),3)),"---")</f>
        <v>D40</v>
      </c>
      <c r="F705" s="19" t="str">
        <f>IFERROR(IF((COUNTIF(B2B!A701:K701,L703)&lt;0),"---",INDEX(B2B!A:K,MATCH('B2B Pin Table'!B705,B2B!A:A,0),4)),"---")</f>
        <v>J3</v>
      </c>
      <c r="G705" s="19" t="str">
        <f>IFERROR(IF((COUNTIF(B2B!A701:K701,L703)&lt;0),"---",INDEX(B2B!A:K,MATCH('B2B Pin Table'!B705,B2B!A:A,0),5)),"---")</f>
        <v>D40</v>
      </c>
      <c r="H705" s="59" t="str">
        <f>IFERROR(IF(VLOOKUP($D705&amp;"-"&amp;$E705,IF($H$4="TEB0187_REV01",CALC_CONN_TEB0187_REV01!$F:$I),4,0)="--","---",IF($H$4="TEB0187_REV01",CALC_CONN_TEB0187_REV01!$G705&amp; " --&gt; " &amp;CALC_CONN_TEB0187_REV01!$I705&amp; " --&gt; ")),"---")</f>
        <v>---</v>
      </c>
      <c r="I705" s="19" t="str">
        <f>IFERROR(IF(VLOOKUP($D705&amp;"-"&amp;$E705,IF($H$4="TEB0187_REV01",CALC_CONN_TEB0187_REV01!$F:$H),3,0)="--",VLOOKUP($D705&amp;"-"&amp;$E705,IF($H$4="TEB0187_REV01",CALC_CONN_TEB0187_REV01!$F:$H),2,0),VLOOKUP($D705&amp;"-"&amp;$E705,IF($H$4="TEB0187_REV01",CALC_CONN_TEB0187_REV01!$F:$H),3,0)),"---")</f>
        <v>---</v>
      </c>
      <c r="J705" s="19" t="str">
        <f>IFERROR(VLOOKUP(I705,IF($H$4="TEB0187_REV01",RAW_c_TEB0187_REV01!$AE:$AM),9,0),"---")</f>
        <v>---</v>
      </c>
      <c r="K705" s="19" t="str">
        <f>IFERROR(VLOOKUP(D705&amp;"-"&amp;E705,IF($H$4="TEB0187_REV01",RAW_c_TEB0187_REV01!$AD:$AK,"???"),6,0),"---")</f>
        <v>---</v>
      </c>
      <c r="L705" s="19" t="str">
        <f>IFERROR(VLOOKUP(D705&amp;"-"&amp;E705,IF($H$4="TEB0187_REV01",RAW_c_TEB0187_REV01!$AD:$AL,"???"),9,0),"---")</f>
        <v>---</v>
      </c>
      <c r="M705" s="19" t="str">
        <f>IFERROR(IF(VLOOKUP($F705&amp;"-"&amp;$G705,IF($M$4="TEI0187_REV01",RAW_m_TEI0187_REV01!$F:$AU),43,0)="--","---",IF($M$4="TEI0187_REV01",RAW_m_TEI0187_REV01!$AT705&amp; " --&gt; " &amp;RAW_m_TEI0187_REV01!$AU705&amp; " --&gt; ")),"---")</f>
        <v>---</v>
      </c>
      <c r="N705" s="19" t="str">
        <f>IFERROR(VLOOKUP(F705&amp;"-"&amp;G705,IF($M$4="TEI0187_REV01",RAW_m_TEI0187_REV01!$AD:$AJ),7,0),"---")</f>
        <v>---</v>
      </c>
      <c r="O705" s="19" t="str">
        <f>IFERROR(VLOOKUP(N705,IF($M$4="TEI0187_REV01",RAW_m_TEI0187_REV01!$AJ:$AK),2,0),"---")</f>
        <v>---</v>
      </c>
      <c r="P705" s="19" t="str">
        <f>IFERROR(VLOOKUP(F705&amp;"-"&amp;G705,IF($M$4="TEI0187_REV01",RAW_m_TEI0187_REV01!$AD:$AG),3,0),"---")</f>
        <v>---</v>
      </c>
      <c r="Q705" s="19" t="str">
        <f>IFERROR(VLOOKUP(N705,IF($M$4="TEI0187_REV01",RAW_m_TEI0187_REV01!$AE:$AH),4,0),"---")</f>
        <v>---</v>
      </c>
      <c r="R705" s="19" t="str">
        <f>IFERROR(VLOOKUP(F705&amp;"-"&amp;G705,IF($M$4="TEI0187_REV01",RAW_m_TEI0187_REV01!$AD:$AG),4,0),"---")</f>
        <v>---</v>
      </c>
    </row>
    <row r="706" spans="2:18" x14ac:dyDescent="0.25">
      <c r="B706" s="78">
        <v>701</v>
      </c>
      <c r="C706" s="19" t="str">
        <f>IFERROR(INDEX(B2B!A:F,MATCH('B2B Pin Table'!B706,B2B!A:A,0),6),"---")</f>
        <v>MIO</v>
      </c>
      <c r="D706" s="19" t="str">
        <f>IFERROR(IF((COUNTIF(B2B!A702:K702,H704)&lt;0),"---",INDEX(B2B!A:K,MATCH('B2B Pin Table'!B706,B2B!A:A,0),2)),"---")</f>
        <v>J3</v>
      </c>
      <c r="E706" s="19" t="str">
        <f>IFERROR(IF((COUNTIF(B2B!A702:K702,H704)&lt;0),"---",INDEX(B2B!A:K,MATCH('B2B Pin Table'!B706,B2B!A:A,0),3)),"---")</f>
        <v>D41</v>
      </c>
      <c r="F706" s="19" t="str">
        <f>IFERROR(IF((COUNTIF(B2B!A702:K702,L704)&lt;0),"---",INDEX(B2B!A:K,MATCH('B2B Pin Table'!B706,B2B!A:A,0),4)),"---")</f>
        <v>J3</v>
      </c>
      <c r="G706" s="19" t="str">
        <f>IFERROR(IF((COUNTIF(B2B!A702:K702,L704)&lt;0),"---",INDEX(B2B!A:K,MATCH('B2B Pin Table'!B706,B2B!A:A,0),5)),"---")</f>
        <v>D41</v>
      </c>
      <c r="H706" s="59" t="str">
        <f>IFERROR(IF(VLOOKUP($D706&amp;"-"&amp;$E706,IF($H$4="TEB0187_REV01",CALC_CONN_TEB0187_REV01!$F:$I),4,0)="--","---",IF($H$4="TEB0187_REV01",CALC_CONN_TEB0187_REV01!$G706&amp; " --&gt; " &amp;CALC_CONN_TEB0187_REV01!$I706&amp; " --&gt; ")),"---")</f>
        <v>---</v>
      </c>
      <c r="I706" s="19" t="str">
        <f>IFERROR(IF(VLOOKUP($D706&amp;"-"&amp;$E706,IF($H$4="TEB0187_REV01",CALC_CONN_TEB0187_REV01!$F:$H),3,0)="--",VLOOKUP($D706&amp;"-"&amp;$E706,IF($H$4="TEB0187_REV01",CALC_CONN_TEB0187_REV01!$F:$H),2,0),VLOOKUP($D706&amp;"-"&amp;$E706,IF($H$4="TEB0187_REV01",CALC_CONN_TEB0187_REV01!$F:$H),3,0)),"---")</f>
        <v>---</v>
      </c>
      <c r="J706" s="19" t="str">
        <f>IFERROR(VLOOKUP(I706,IF($H$4="TEB0187_REV01",RAW_c_TEB0187_REV01!$AE:$AM),9,0),"---")</f>
        <v>---</v>
      </c>
      <c r="K706" s="19" t="str">
        <f>IFERROR(VLOOKUP(D706&amp;"-"&amp;E706,IF($H$4="TEB0187_REV01",RAW_c_TEB0187_REV01!$AD:$AK,"???"),6,0),"---")</f>
        <v>---</v>
      </c>
      <c r="L706" s="19" t="str">
        <f>IFERROR(VLOOKUP(D706&amp;"-"&amp;E706,IF($H$4="TEB0187_REV01",RAW_c_TEB0187_REV01!$AD:$AL,"???"),9,0),"---")</f>
        <v>---</v>
      </c>
      <c r="M706" s="19" t="str">
        <f>IFERROR(IF(VLOOKUP($F706&amp;"-"&amp;$G706,IF($M$4="TEI0187_REV01",RAW_m_TEI0187_REV01!$F:$AU),43,0)="--","---",IF($M$4="TEI0187_REV01",RAW_m_TEI0187_REV01!$AT706&amp; " --&gt; " &amp;RAW_m_TEI0187_REV01!$AU706&amp; " --&gt; ")),"---")</f>
        <v>---</v>
      </c>
      <c r="N706" s="19" t="str">
        <f>IFERROR(VLOOKUP(F706&amp;"-"&amp;G706,IF($M$4="TEI0187_REV01",RAW_m_TEI0187_REV01!$AD:$AJ),7,0),"---")</f>
        <v>---</v>
      </c>
      <c r="O706" s="19" t="str">
        <f>IFERROR(VLOOKUP(N706,IF($M$4="TEI0187_REV01",RAW_m_TEI0187_REV01!$AJ:$AK),2,0),"---")</f>
        <v>---</v>
      </c>
      <c r="P706" s="19" t="str">
        <f>IFERROR(VLOOKUP(F706&amp;"-"&amp;G706,IF($M$4="TEI0187_REV01",RAW_m_TEI0187_REV01!$AD:$AG),3,0),"---")</f>
        <v>---</v>
      </c>
      <c r="Q706" s="19" t="str">
        <f>IFERROR(VLOOKUP(N706,IF($M$4="TEI0187_REV01",RAW_m_TEI0187_REV01!$AE:$AH),4,0),"---")</f>
        <v>---</v>
      </c>
      <c r="R706" s="19" t="str">
        <f>IFERROR(VLOOKUP(F706&amp;"-"&amp;G706,IF($M$4="TEI0187_REV01",RAW_m_TEI0187_REV01!$AD:$AG),4,0),"---")</f>
        <v>---</v>
      </c>
    </row>
    <row r="707" spans="2:18" x14ac:dyDescent="0.25">
      <c r="B707" s="78">
        <v>702</v>
      </c>
      <c r="C707" s="19" t="str">
        <f>IFERROR(INDEX(B2B!A:F,MATCH('B2B Pin Table'!B707,B2B!A:A,0),6),"---")</f>
        <v>MIO</v>
      </c>
      <c r="D707" s="19" t="str">
        <f>IFERROR(IF((COUNTIF(B2B!A703:K703,H705)&lt;0),"---",INDEX(B2B!A:K,MATCH('B2B Pin Table'!B707,B2B!A:A,0),2)),"---")</f>
        <v>J3</v>
      </c>
      <c r="E707" s="19" t="str">
        <f>IFERROR(IF((COUNTIF(B2B!A703:K703,H705)&lt;0),"---",INDEX(B2B!A:K,MATCH('B2B Pin Table'!B707,B2B!A:A,0),3)),"---")</f>
        <v>D42</v>
      </c>
      <c r="F707" s="19" t="str">
        <f>IFERROR(IF((COUNTIF(B2B!A703:K703,L705)&lt;0),"---",INDEX(B2B!A:K,MATCH('B2B Pin Table'!B707,B2B!A:A,0),4)),"---")</f>
        <v>J3</v>
      </c>
      <c r="G707" s="19" t="str">
        <f>IFERROR(IF((COUNTIF(B2B!A703:K703,L705)&lt;0),"---",INDEX(B2B!A:K,MATCH('B2B Pin Table'!B707,B2B!A:A,0),5)),"---")</f>
        <v>D42</v>
      </c>
      <c r="H707" s="59" t="str">
        <f>IFERROR(IF(VLOOKUP($D707&amp;"-"&amp;$E707,IF($H$4="TEB0187_REV01",CALC_CONN_TEB0187_REV01!$F:$I),4,0)="--","---",IF($H$4="TEB0187_REV01",CALC_CONN_TEB0187_REV01!$G707&amp; " --&gt; " &amp;CALC_CONN_TEB0187_REV01!$I707&amp; " --&gt; ")),"---")</f>
        <v>---</v>
      </c>
      <c r="I707" s="19" t="str">
        <f>IFERROR(IF(VLOOKUP($D707&amp;"-"&amp;$E707,IF($H$4="TEB0187_REV01",CALC_CONN_TEB0187_REV01!$F:$H),3,0)="--",VLOOKUP($D707&amp;"-"&amp;$E707,IF($H$4="TEB0187_REV01",CALC_CONN_TEB0187_REV01!$F:$H),2,0),VLOOKUP($D707&amp;"-"&amp;$E707,IF($H$4="TEB0187_REV01",CALC_CONN_TEB0187_REV01!$F:$H),3,0)),"---")</f>
        <v>---</v>
      </c>
      <c r="J707" s="19" t="str">
        <f>IFERROR(VLOOKUP(I707,IF($H$4="TEB0187_REV01",RAW_c_TEB0187_REV01!$AE:$AM),9,0),"---")</f>
        <v>---</v>
      </c>
      <c r="K707" s="19" t="str">
        <f>IFERROR(VLOOKUP(D707&amp;"-"&amp;E707,IF($H$4="TEB0187_REV01",RAW_c_TEB0187_REV01!$AD:$AK,"???"),6,0),"---")</f>
        <v>---</v>
      </c>
      <c r="L707" s="19" t="str">
        <f>IFERROR(VLOOKUP(D707&amp;"-"&amp;E707,IF($H$4="TEB0187_REV01",RAW_c_TEB0187_REV01!$AD:$AL,"???"),9,0),"---")</f>
        <v>---</v>
      </c>
      <c r="M707" s="19" t="str">
        <f>IFERROR(IF(VLOOKUP($F707&amp;"-"&amp;$G707,IF($M$4="TEI0187_REV01",RAW_m_TEI0187_REV01!$F:$AU),43,0)="--","---",IF($M$4="TEI0187_REV01",RAW_m_TEI0187_REV01!$AT707&amp; " --&gt; " &amp;RAW_m_TEI0187_REV01!$AU707&amp; " --&gt; ")),"---")</f>
        <v>---</v>
      </c>
      <c r="N707" s="19" t="str">
        <f>IFERROR(VLOOKUP(F707&amp;"-"&amp;G707,IF($M$4="TEI0187_REV01",RAW_m_TEI0187_REV01!$AD:$AJ),7,0),"---")</f>
        <v>---</v>
      </c>
      <c r="O707" s="19" t="str">
        <f>IFERROR(VLOOKUP(N707,IF($M$4="TEI0187_REV01",RAW_m_TEI0187_REV01!$AJ:$AK),2,0),"---")</f>
        <v>---</v>
      </c>
      <c r="P707" s="19" t="str">
        <f>IFERROR(VLOOKUP(F707&amp;"-"&amp;G707,IF($M$4="TEI0187_REV01",RAW_m_TEI0187_REV01!$AD:$AG),3,0),"---")</f>
        <v>---</v>
      </c>
      <c r="Q707" s="19" t="str">
        <f>IFERROR(VLOOKUP(N707,IF($M$4="TEI0187_REV01",RAW_m_TEI0187_REV01!$AE:$AH),4,0),"---")</f>
        <v>---</v>
      </c>
      <c r="R707" s="19" t="str">
        <f>IFERROR(VLOOKUP(F707&amp;"-"&amp;G707,IF($M$4="TEI0187_REV01",RAW_m_TEI0187_REV01!$AD:$AG),4,0),"---")</f>
        <v>---</v>
      </c>
    </row>
    <row r="708" spans="2:18" x14ac:dyDescent="0.25">
      <c r="B708" s="78">
        <v>703</v>
      </c>
      <c r="C708" s="19" t="str">
        <f>IFERROR(INDEX(B2B!A:F,MATCH('B2B Pin Table'!B708,B2B!A:A,0),6),"---")</f>
        <v>MIO</v>
      </c>
      <c r="D708" s="19" t="str">
        <f>IFERROR(IF((COUNTIF(B2B!A704:K704,H706)&lt;0),"---",INDEX(B2B!A:K,MATCH('B2B Pin Table'!B708,B2B!A:A,0),2)),"---")</f>
        <v>J3</v>
      </c>
      <c r="E708" s="19" t="str">
        <f>IFERROR(IF((COUNTIF(B2B!A704:K704,H706)&lt;0),"---",INDEX(B2B!A:K,MATCH('B2B Pin Table'!B708,B2B!A:A,0),3)),"---")</f>
        <v>D43</v>
      </c>
      <c r="F708" s="19" t="str">
        <f>IFERROR(IF((COUNTIF(B2B!A704:K704,L706)&lt;0),"---",INDEX(B2B!A:K,MATCH('B2B Pin Table'!B708,B2B!A:A,0),4)),"---")</f>
        <v>J3</v>
      </c>
      <c r="G708" s="19" t="str">
        <f>IFERROR(IF((COUNTIF(B2B!A704:K704,L706)&lt;0),"---",INDEX(B2B!A:K,MATCH('B2B Pin Table'!B708,B2B!A:A,0),5)),"---")</f>
        <v>D43</v>
      </c>
      <c r="H708" s="59" t="str">
        <f>IFERROR(IF(VLOOKUP($D708&amp;"-"&amp;$E708,IF($H$4="TEB0187_REV01",CALC_CONN_TEB0187_REV01!$F:$I),4,0)="--","---",IF($H$4="TEB0187_REV01",CALC_CONN_TEB0187_REV01!$G708&amp; " --&gt; " &amp;CALC_CONN_TEB0187_REV01!$I708&amp; " --&gt; ")),"---")</f>
        <v>---</v>
      </c>
      <c r="I708" s="19" t="str">
        <f>IFERROR(IF(VLOOKUP($D708&amp;"-"&amp;$E708,IF($H$4="TEB0187_REV01",CALC_CONN_TEB0187_REV01!$F:$H),3,0)="--",VLOOKUP($D708&amp;"-"&amp;$E708,IF($H$4="TEB0187_REV01",CALC_CONN_TEB0187_REV01!$F:$H),2,0),VLOOKUP($D708&amp;"-"&amp;$E708,IF($H$4="TEB0187_REV01",CALC_CONN_TEB0187_REV01!$F:$H),3,0)),"---")</f>
        <v>---</v>
      </c>
      <c r="J708" s="19" t="str">
        <f>IFERROR(VLOOKUP(I708,IF($H$4="TEB0187_REV01",RAW_c_TEB0187_REV01!$AE:$AM),9,0),"---")</f>
        <v>---</v>
      </c>
      <c r="K708" s="19" t="str">
        <f>IFERROR(VLOOKUP(D708&amp;"-"&amp;E708,IF($H$4="TEB0187_REV01",RAW_c_TEB0187_REV01!$AD:$AK,"???"),6,0),"---")</f>
        <v>---</v>
      </c>
      <c r="L708" s="19" t="str">
        <f>IFERROR(VLOOKUP(D708&amp;"-"&amp;E708,IF($H$4="TEB0187_REV01",RAW_c_TEB0187_REV01!$AD:$AL,"???"),9,0),"---")</f>
        <v>---</v>
      </c>
      <c r="M708" s="19" t="str">
        <f>IFERROR(IF(VLOOKUP($F708&amp;"-"&amp;$G708,IF($M$4="TEI0187_REV01",RAW_m_TEI0187_REV01!$F:$AU),43,0)="--","---",IF($M$4="TEI0187_REV01",RAW_m_TEI0187_REV01!$AT708&amp; " --&gt; " &amp;RAW_m_TEI0187_REV01!$AU708&amp; " --&gt; ")),"---")</f>
        <v>---</v>
      </c>
      <c r="N708" s="19" t="str">
        <f>IFERROR(VLOOKUP(F708&amp;"-"&amp;G708,IF($M$4="TEI0187_REV01",RAW_m_TEI0187_REV01!$AD:$AJ),7,0),"---")</f>
        <v>---</v>
      </c>
      <c r="O708" s="19" t="str">
        <f>IFERROR(VLOOKUP(N708,IF($M$4="TEI0187_REV01",RAW_m_TEI0187_REV01!$AJ:$AK),2,0),"---")</f>
        <v>---</v>
      </c>
      <c r="P708" s="19" t="str">
        <f>IFERROR(VLOOKUP(F708&amp;"-"&amp;G708,IF($M$4="TEI0187_REV01",RAW_m_TEI0187_REV01!$AD:$AG),3,0),"---")</f>
        <v>---</v>
      </c>
      <c r="Q708" s="19" t="str">
        <f>IFERROR(VLOOKUP(N708,IF($M$4="TEI0187_REV01",RAW_m_TEI0187_REV01!$AE:$AH),4,0),"---")</f>
        <v>---</v>
      </c>
      <c r="R708" s="19" t="str">
        <f>IFERROR(VLOOKUP(F708&amp;"-"&amp;G708,IF($M$4="TEI0187_REV01",RAW_m_TEI0187_REV01!$AD:$AG),4,0),"---")</f>
        <v>---</v>
      </c>
    </row>
    <row r="709" spans="2:18" x14ac:dyDescent="0.25">
      <c r="B709" s="78">
        <v>704</v>
      </c>
      <c r="C709" s="19" t="str">
        <f>IFERROR(INDEX(B2B!A:F,MATCH('B2B Pin Table'!B709,B2B!A:A,0),6),"---")</f>
        <v>GND</v>
      </c>
      <c r="D709" s="19" t="str">
        <f>IFERROR(IF((COUNTIF(B2B!A705:K705,H707)&lt;0),"---",INDEX(B2B!A:K,MATCH('B2B Pin Table'!B709,B2B!A:A,0),2)),"---")</f>
        <v>J3</v>
      </c>
      <c r="E709" s="19" t="str">
        <f>IFERROR(IF((COUNTIF(B2B!A705:K705,H707)&lt;0),"---",INDEX(B2B!A:K,MATCH('B2B Pin Table'!B709,B2B!A:A,0),3)),"---")</f>
        <v>D44</v>
      </c>
      <c r="F709" s="19" t="str">
        <f>IFERROR(IF((COUNTIF(B2B!A705:K705,L707)&lt;0),"---",INDEX(B2B!A:K,MATCH('B2B Pin Table'!B709,B2B!A:A,0),4)),"---")</f>
        <v>J3</v>
      </c>
      <c r="G709" s="19" t="str">
        <f>IFERROR(IF((COUNTIF(B2B!A705:K705,L707)&lt;0),"---",INDEX(B2B!A:K,MATCH('B2B Pin Table'!B709,B2B!A:A,0),5)),"---")</f>
        <v>D44</v>
      </c>
      <c r="H709" s="59" t="str">
        <f>IFERROR(IF(VLOOKUP($D709&amp;"-"&amp;$E709,IF($H$4="TEB0187_REV01",CALC_CONN_TEB0187_REV01!$F:$I),4,0)="--","---",IF($H$4="TEB0187_REV01",CALC_CONN_TEB0187_REV01!$G709&amp; " --&gt; " &amp;CALC_CONN_TEB0187_REV01!$I709&amp; " --&gt; ")),"---")</f>
        <v>---</v>
      </c>
      <c r="I709" s="19" t="str">
        <f>IFERROR(IF(VLOOKUP($D709&amp;"-"&amp;$E709,IF($H$4="TEB0187_REV01",CALC_CONN_TEB0187_REV01!$F:$H),3,0)="--",VLOOKUP($D709&amp;"-"&amp;$E709,IF($H$4="TEB0187_REV01",CALC_CONN_TEB0187_REV01!$F:$H),2,0),VLOOKUP($D709&amp;"-"&amp;$E709,IF($H$4="TEB0187_REV01",CALC_CONN_TEB0187_REV01!$F:$H),3,0)),"---")</f>
        <v>---</v>
      </c>
      <c r="J709" s="19" t="str">
        <f>IFERROR(VLOOKUP(I709,IF($H$4="TEB0187_REV01",RAW_c_TEB0187_REV01!$AE:$AM),9,0),"---")</f>
        <v>---</v>
      </c>
      <c r="K709" s="19" t="str">
        <f>IFERROR(VLOOKUP(D709&amp;"-"&amp;E709,IF($H$4="TEB0187_REV01",RAW_c_TEB0187_REV01!$AD:$AK,"???"),6,0),"---")</f>
        <v>---</v>
      </c>
      <c r="L709" s="19" t="str">
        <f>IFERROR(VLOOKUP(D709&amp;"-"&amp;E709,IF($H$4="TEB0187_REV01",RAW_c_TEB0187_REV01!$AD:$AL,"???"),9,0),"---")</f>
        <v>---</v>
      </c>
      <c r="M709" s="19" t="str">
        <f>IFERROR(IF(VLOOKUP($F709&amp;"-"&amp;$G709,IF($M$4="TEI0187_REV01",RAW_m_TEI0187_REV01!$F:$AU),43,0)="--","---",IF($M$4="TEI0187_REV01",RAW_m_TEI0187_REV01!$AT709&amp; " --&gt; " &amp;RAW_m_TEI0187_REV01!$AU709&amp; " --&gt; ")),"---")</f>
        <v>---</v>
      </c>
      <c r="N709" s="19" t="str">
        <f>IFERROR(VLOOKUP(F709&amp;"-"&amp;G709,IF($M$4="TEI0187_REV01",RAW_m_TEI0187_REV01!$AD:$AJ),7,0),"---")</f>
        <v>---</v>
      </c>
      <c r="O709" s="19" t="str">
        <f>IFERROR(VLOOKUP(N709,IF($M$4="TEI0187_REV01",RAW_m_TEI0187_REV01!$AJ:$AK),2,0),"---")</f>
        <v>---</v>
      </c>
      <c r="P709" s="19" t="str">
        <f>IFERROR(VLOOKUP(F709&amp;"-"&amp;G709,IF($M$4="TEI0187_REV01",RAW_m_TEI0187_REV01!$AD:$AG),3,0),"---")</f>
        <v>---</v>
      </c>
      <c r="Q709" s="19" t="str">
        <f>IFERROR(VLOOKUP(N709,IF($M$4="TEI0187_REV01",RAW_m_TEI0187_REV01!$AE:$AH),4,0),"---")</f>
        <v>---</v>
      </c>
      <c r="R709" s="19" t="str">
        <f>IFERROR(VLOOKUP(F709&amp;"-"&amp;G709,IF($M$4="TEI0187_REV01",RAW_m_TEI0187_REV01!$AD:$AG),4,0),"---")</f>
        <v>---</v>
      </c>
    </row>
    <row r="710" spans="2:18" x14ac:dyDescent="0.25">
      <c r="B710" s="78">
        <v>705</v>
      </c>
      <c r="C710" s="19" t="str">
        <f>IFERROR(INDEX(B2B!A:F,MATCH('B2B Pin Table'!B710,B2B!A:A,0),6),"---")</f>
        <v>GND</v>
      </c>
      <c r="D710" s="19" t="str">
        <f>IFERROR(IF((COUNTIF(B2B!A706:K706,H708)&lt;0),"---",INDEX(B2B!A:K,MATCH('B2B Pin Table'!B710,B2B!A:A,0),2)),"---")</f>
        <v>J3</v>
      </c>
      <c r="E710" s="19" t="str">
        <f>IFERROR(IF((COUNTIF(B2B!A706:K706,H708)&lt;0),"---",INDEX(B2B!A:K,MATCH('B2B Pin Table'!B710,B2B!A:A,0),3)),"---")</f>
        <v>D45</v>
      </c>
      <c r="F710" s="19" t="str">
        <f>IFERROR(IF((COUNTIF(B2B!A706:K706,L708)&lt;0),"---",INDEX(B2B!A:K,MATCH('B2B Pin Table'!B710,B2B!A:A,0),4)),"---")</f>
        <v>J3</v>
      </c>
      <c r="G710" s="19" t="str">
        <f>IFERROR(IF((COUNTIF(B2B!A706:K706,L708)&lt;0),"---",INDEX(B2B!A:K,MATCH('B2B Pin Table'!B710,B2B!A:A,0),5)),"---")</f>
        <v>D45</v>
      </c>
      <c r="H710" s="59" t="str">
        <f>IFERROR(IF(VLOOKUP($D710&amp;"-"&amp;$E710,IF($H$4="TEB0187_REV01",CALC_CONN_TEB0187_REV01!$F:$I),4,0)="--","---",IF($H$4="TEB0187_REV01",CALC_CONN_TEB0187_REV01!$G710&amp; " --&gt; " &amp;CALC_CONN_TEB0187_REV01!$I710&amp; " --&gt; ")),"---")</f>
        <v>---</v>
      </c>
      <c r="I710" s="19" t="str">
        <f>IFERROR(IF(VLOOKUP($D710&amp;"-"&amp;$E710,IF($H$4="TEB0187_REV01",CALC_CONN_TEB0187_REV01!$F:$H),3,0)="--",VLOOKUP($D710&amp;"-"&amp;$E710,IF($H$4="TEB0187_REV01",CALC_CONN_TEB0187_REV01!$F:$H),2,0),VLOOKUP($D710&amp;"-"&amp;$E710,IF($H$4="TEB0187_REV01",CALC_CONN_TEB0187_REV01!$F:$H),3,0)),"---")</f>
        <v>---</v>
      </c>
      <c r="J710" s="19" t="str">
        <f>IFERROR(VLOOKUP(I710,IF($H$4="TEB0187_REV01",RAW_c_TEB0187_REV01!$AE:$AM),9,0),"---")</f>
        <v>---</v>
      </c>
      <c r="K710" s="19" t="str">
        <f>IFERROR(VLOOKUP(D710&amp;"-"&amp;E710,IF($H$4="TEB0187_REV01",RAW_c_TEB0187_REV01!$AD:$AK,"???"),6,0),"---")</f>
        <v>---</v>
      </c>
      <c r="L710" s="19" t="str">
        <f>IFERROR(VLOOKUP(D710&amp;"-"&amp;E710,IF($H$4="TEB0187_REV01",RAW_c_TEB0187_REV01!$AD:$AL,"???"),9,0),"---")</f>
        <v>---</v>
      </c>
      <c r="M710" s="19" t="str">
        <f>IFERROR(IF(VLOOKUP($F710&amp;"-"&amp;$G710,IF($M$4="TEI0187_REV01",RAW_m_TEI0187_REV01!$F:$AU),43,0)="--","---",IF($M$4="TEI0187_REV01",RAW_m_TEI0187_REV01!$AT710&amp; " --&gt; " &amp;RAW_m_TEI0187_REV01!$AU710&amp; " --&gt; ")),"---")</f>
        <v>---</v>
      </c>
      <c r="N710" s="19" t="str">
        <f>IFERROR(VLOOKUP(F710&amp;"-"&amp;G710,IF($M$4="TEI0187_REV01",RAW_m_TEI0187_REV01!$AD:$AJ),7,0),"---")</f>
        <v>---</v>
      </c>
      <c r="O710" s="19" t="str">
        <f>IFERROR(VLOOKUP(N710,IF($M$4="TEI0187_REV01",RAW_m_TEI0187_REV01!$AJ:$AK),2,0),"---")</f>
        <v>---</v>
      </c>
      <c r="P710" s="19" t="str">
        <f>IFERROR(VLOOKUP(F710&amp;"-"&amp;G710,IF($M$4="TEI0187_REV01",RAW_m_TEI0187_REV01!$AD:$AG),3,0),"---")</f>
        <v>---</v>
      </c>
      <c r="Q710" s="19" t="str">
        <f>IFERROR(VLOOKUP(N710,IF($M$4="TEI0187_REV01",RAW_m_TEI0187_REV01!$AE:$AH),4,0),"---")</f>
        <v>---</v>
      </c>
      <c r="R710" s="19" t="str">
        <f>IFERROR(VLOOKUP(F710&amp;"-"&amp;G710,IF($M$4="TEI0187_REV01",RAW_m_TEI0187_REV01!$AD:$AG),4,0),"---")</f>
        <v>---</v>
      </c>
    </row>
    <row r="711" spans="2:18" x14ac:dyDescent="0.25">
      <c r="B711" s="78">
        <v>706</v>
      </c>
      <c r="C711" s="19" t="str">
        <f>IFERROR(INDEX(B2B!A:F,MATCH('B2B Pin Table'!B711,B2B!A:A,0),6),"---")</f>
        <v>MIO</v>
      </c>
      <c r="D711" s="19" t="str">
        <f>IFERROR(IF((COUNTIF(B2B!A707:K707,H709)&lt;0),"---",INDEX(B2B!A:K,MATCH('B2B Pin Table'!B711,B2B!A:A,0),2)),"---")</f>
        <v>J3</v>
      </c>
      <c r="E711" s="19" t="str">
        <f>IFERROR(IF((COUNTIF(B2B!A707:K707,H709)&lt;0),"---",INDEX(B2B!A:K,MATCH('B2B Pin Table'!B711,B2B!A:A,0),3)),"---")</f>
        <v>D46</v>
      </c>
      <c r="F711" s="19" t="str">
        <f>IFERROR(IF((COUNTIF(B2B!A707:K707,L709)&lt;0),"---",INDEX(B2B!A:K,MATCH('B2B Pin Table'!B711,B2B!A:A,0),4)),"---")</f>
        <v>J3</v>
      </c>
      <c r="G711" s="19" t="str">
        <f>IFERROR(IF((COUNTIF(B2B!A707:K707,L709)&lt;0),"---",INDEX(B2B!A:K,MATCH('B2B Pin Table'!B711,B2B!A:A,0),5)),"---")</f>
        <v>D46</v>
      </c>
      <c r="H711" s="59" t="str">
        <f>IFERROR(IF(VLOOKUP($D711&amp;"-"&amp;$E711,IF($H$4="TEB0187_REV01",CALC_CONN_TEB0187_REV01!$F:$I),4,0)="--","---",IF($H$4="TEB0187_REV01",CALC_CONN_TEB0187_REV01!$G711&amp; " --&gt; " &amp;CALC_CONN_TEB0187_REV01!$I711&amp; " --&gt; ")),"---")</f>
        <v>---</v>
      </c>
      <c r="I711" s="19" t="str">
        <f>IFERROR(IF(VLOOKUP($D711&amp;"-"&amp;$E711,IF($H$4="TEB0187_REV01",CALC_CONN_TEB0187_REV01!$F:$H),3,0)="--",VLOOKUP($D711&amp;"-"&amp;$E711,IF($H$4="TEB0187_REV01",CALC_CONN_TEB0187_REV01!$F:$H),2,0),VLOOKUP($D711&amp;"-"&amp;$E711,IF($H$4="TEB0187_REV01",CALC_CONN_TEB0187_REV01!$F:$H),3,0)),"---")</f>
        <v>---</v>
      </c>
      <c r="J711" s="19" t="str">
        <f>IFERROR(VLOOKUP(I711,IF($H$4="TEB0187_REV01",RAW_c_TEB0187_REV01!$AE:$AM),9,0),"---")</f>
        <v>---</v>
      </c>
      <c r="K711" s="19" t="str">
        <f>IFERROR(VLOOKUP(D711&amp;"-"&amp;E711,IF($H$4="TEB0187_REV01",RAW_c_TEB0187_REV01!$AD:$AK,"???"),6,0),"---")</f>
        <v>---</v>
      </c>
      <c r="L711" s="19" t="str">
        <f>IFERROR(VLOOKUP(D711&amp;"-"&amp;E711,IF($H$4="TEB0187_REV01",RAW_c_TEB0187_REV01!$AD:$AL,"???"),9,0),"---")</f>
        <v>---</v>
      </c>
      <c r="M711" s="19" t="str">
        <f>IFERROR(IF(VLOOKUP($F711&amp;"-"&amp;$G711,IF($M$4="TEI0187_REV01",RAW_m_TEI0187_REV01!$F:$AU),43,0)="--","---",IF($M$4="TEI0187_REV01",RAW_m_TEI0187_REV01!$AT711&amp; " --&gt; " &amp;RAW_m_TEI0187_REV01!$AU711&amp; " --&gt; ")),"---")</f>
        <v>---</v>
      </c>
      <c r="N711" s="19" t="str">
        <f>IFERROR(VLOOKUP(F711&amp;"-"&amp;G711,IF($M$4="TEI0187_REV01",RAW_m_TEI0187_REV01!$AD:$AJ),7,0),"---")</f>
        <v>---</v>
      </c>
      <c r="O711" s="19" t="str">
        <f>IFERROR(VLOOKUP(N711,IF($M$4="TEI0187_REV01",RAW_m_TEI0187_REV01!$AJ:$AK),2,0),"---")</f>
        <v>---</v>
      </c>
      <c r="P711" s="19" t="str">
        <f>IFERROR(VLOOKUP(F711&amp;"-"&amp;G711,IF($M$4="TEI0187_REV01",RAW_m_TEI0187_REV01!$AD:$AG),3,0),"---")</f>
        <v>---</v>
      </c>
      <c r="Q711" s="19" t="str">
        <f>IFERROR(VLOOKUP(N711,IF($M$4="TEI0187_REV01",RAW_m_TEI0187_REV01!$AE:$AH),4,0),"---")</f>
        <v>---</v>
      </c>
      <c r="R711" s="19" t="str">
        <f>IFERROR(VLOOKUP(F711&amp;"-"&amp;G711,IF($M$4="TEI0187_REV01",RAW_m_TEI0187_REV01!$AD:$AG),4,0),"---")</f>
        <v>---</v>
      </c>
    </row>
    <row r="712" spans="2:18" x14ac:dyDescent="0.25">
      <c r="B712" s="78">
        <v>707</v>
      </c>
      <c r="C712" s="19" t="str">
        <f>IFERROR(INDEX(B2B!A:F,MATCH('B2B Pin Table'!B712,B2B!A:A,0),6),"---")</f>
        <v>MIO</v>
      </c>
      <c r="D712" s="19" t="str">
        <f>IFERROR(IF((COUNTIF(B2B!A708:K708,H710)&lt;0),"---",INDEX(B2B!A:K,MATCH('B2B Pin Table'!B712,B2B!A:A,0),2)),"---")</f>
        <v>J3</v>
      </c>
      <c r="E712" s="19" t="str">
        <f>IFERROR(IF((COUNTIF(B2B!A708:K708,H710)&lt;0),"---",INDEX(B2B!A:K,MATCH('B2B Pin Table'!B712,B2B!A:A,0),3)),"---")</f>
        <v>D47</v>
      </c>
      <c r="F712" s="19" t="str">
        <f>IFERROR(IF((COUNTIF(B2B!A708:K708,L710)&lt;0),"---",INDEX(B2B!A:K,MATCH('B2B Pin Table'!B712,B2B!A:A,0),4)),"---")</f>
        <v>J3</v>
      </c>
      <c r="G712" s="19" t="str">
        <f>IFERROR(IF((COUNTIF(B2B!A708:K708,L710)&lt;0),"---",INDEX(B2B!A:K,MATCH('B2B Pin Table'!B712,B2B!A:A,0),5)),"---")</f>
        <v>D47</v>
      </c>
      <c r="H712" s="59" t="str">
        <f>IFERROR(IF(VLOOKUP($D712&amp;"-"&amp;$E712,IF($H$4="TEB0187_REV01",CALC_CONN_TEB0187_REV01!$F:$I),4,0)="--","---",IF($H$4="TEB0187_REV01",CALC_CONN_TEB0187_REV01!$G712&amp; " --&gt; " &amp;CALC_CONN_TEB0187_REV01!$I712&amp; " --&gt; ")),"---")</f>
        <v>---</v>
      </c>
      <c r="I712" s="19" t="str">
        <f>IFERROR(IF(VLOOKUP($D712&amp;"-"&amp;$E712,IF($H$4="TEB0187_REV01",CALC_CONN_TEB0187_REV01!$F:$H),3,0)="--",VLOOKUP($D712&amp;"-"&amp;$E712,IF($H$4="TEB0187_REV01",CALC_CONN_TEB0187_REV01!$F:$H),2,0),VLOOKUP($D712&amp;"-"&amp;$E712,IF($H$4="TEB0187_REV01",CALC_CONN_TEB0187_REV01!$F:$H),3,0)),"---")</f>
        <v>---</v>
      </c>
      <c r="J712" s="19" t="str">
        <f>IFERROR(VLOOKUP(I712,IF($H$4="TEB0187_REV01",RAW_c_TEB0187_REV01!$AE:$AM),9,0),"---")</f>
        <v>---</v>
      </c>
      <c r="K712" s="19" t="str">
        <f>IFERROR(VLOOKUP(D712&amp;"-"&amp;E712,IF($H$4="TEB0187_REV01",RAW_c_TEB0187_REV01!$AD:$AK,"???"),6,0),"---")</f>
        <v>---</v>
      </c>
      <c r="L712" s="19" t="str">
        <f>IFERROR(VLOOKUP(D712&amp;"-"&amp;E712,IF($H$4="TEB0187_REV01",RAW_c_TEB0187_REV01!$AD:$AL,"???"),9,0),"---")</f>
        <v>---</v>
      </c>
      <c r="M712" s="19" t="str">
        <f>IFERROR(IF(VLOOKUP($F712&amp;"-"&amp;$G712,IF($M$4="TEI0187_REV01",RAW_m_TEI0187_REV01!$F:$AU),43,0)="--","---",IF($M$4="TEI0187_REV01",RAW_m_TEI0187_REV01!$AT712&amp; " --&gt; " &amp;RAW_m_TEI0187_REV01!$AU712&amp; " --&gt; ")),"---")</f>
        <v>---</v>
      </c>
      <c r="N712" s="19" t="str">
        <f>IFERROR(VLOOKUP(F712&amp;"-"&amp;G712,IF($M$4="TEI0187_REV01",RAW_m_TEI0187_REV01!$AD:$AJ),7,0),"---")</f>
        <v>---</v>
      </c>
      <c r="O712" s="19" t="str">
        <f>IFERROR(VLOOKUP(N712,IF($M$4="TEI0187_REV01",RAW_m_TEI0187_REV01!$AJ:$AK),2,0),"---")</f>
        <v>---</v>
      </c>
      <c r="P712" s="19" t="str">
        <f>IFERROR(VLOOKUP(F712&amp;"-"&amp;G712,IF($M$4="TEI0187_REV01",RAW_m_TEI0187_REV01!$AD:$AG),3,0),"---")</f>
        <v>---</v>
      </c>
      <c r="Q712" s="19" t="str">
        <f>IFERROR(VLOOKUP(N712,IF($M$4="TEI0187_REV01",RAW_m_TEI0187_REV01!$AE:$AH),4,0),"---")</f>
        <v>---</v>
      </c>
      <c r="R712" s="19" t="str">
        <f>IFERROR(VLOOKUP(F712&amp;"-"&amp;G712,IF($M$4="TEI0187_REV01",RAW_m_TEI0187_REV01!$AD:$AG),4,0),"---")</f>
        <v>---</v>
      </c>
    </row>
    <row r="713" spans="2:18" x14ac:dyDescent="0.25">
      <c r="B713" s="78">
        <v>708</v>
      </c>
      <c r="C713" s="19" t="str">
        <f>IFERROR(INDEX(B2B!A:F,MATCH('B2B Pin Table'!B713,B2B!A:A,0),6),"---")</f>
        <v>MIO</v>
      </c>
      <c r="D713" s="19" t="str">
        <f>IFERROR(IF((COUNTIF(B2B!A709:K709,H711)&lt;0),"---",INDEX(B2B!A:K,MATCH('B2B Pin Table'!B713,B2B!A:A,0),2)),"---")</f>
        <v>J3</v>
      </c>
      <c r="E713" s="19" t="str">
        <f>IFERROR(IF((COUNTIF(B2B!A709:K709,H711)&lt;0),"---",INDEX(B2B!A:K,MATCH('B2B Pin Table'!B713,B2B!A:A,0),3)),"---")</f>
        <v>D48</v>
      </c>
      <c r="F713" s="19" t="str">
        <f>IFERROR(IF((COUNTIF(B2B!A709:K709,L711)&lt;0),"---",INDEX(B2B!A:K,MATCH('B2B Pin Table'!B713,B2B!A:A,0),4)),"---")</f>
        <v>J3</v>
      </c>
      <c r="G713" s="19" t="str">
        <f>IFERROR(IF((COUNTIF(B2B!A709:K709,L711)&lt;0),"---",INDEX(B2B!A:K,MATCH('B2B Pin Table'!B713,B2B!A:A,0),5)),"---")</f>
        <v>D48</v>
      </c>
      <c r="H713" s="59" t="str">
        <f>IFERROR(IF(VLOOKUP($D713&amp;"-"&amp;$E713,IF($H$4="TEB0187_REV01",CALC_CONN_TEB0187_REV01!$F:$I),4,0)="--","---",IF($H$4="TEB0187_REV01",CALC_CONN_TEB0187_REV01!$G713&amp; " --&gt; " &amp;CALC_CONN_TEB0187_REV01!$I713&amp; " --&gt; ")),"---")</f>
        <v>---</v>
      </c>
      <c r="I713" s="19" t="str">
        <f>IFERROR(IF(VLOOKUP($D713&amp;"-"&amp;$E713,IF($H$4="TEB0187_REV01",CALC_CONN_TEB0187_REV01!$F:$H),3,0)="--",VLOOKUP($D713&amp;"-"&amp;$E713,IF($H$4="TEB0187_REV01",CALC_CONN_TEB0187_REV01!$F:$H),2,0),VLOOKUP($D713&amp;"-"&amp;$E713,IF($H$4="TEB0187_REV01",CALC_CONN_TEB0187_REV01!$F:$H),3,0)),"---")</f>
        <v>---</v>
      </c>
      <c r="J713" s="19" t="str">
        <f>IFERROR(VLOOKUP(I713,IF($H$4="TEB0187_REV01",RAW_c_TEB0187_REV01!$AE:$AM),9,0),"---")</f>
        <v>---</v>
      </c>
      <c r="K713" s="19" t="str">
        <f>IFERROR(VLOOKUP(D713&amp;"-"&amp;E713,IF($H$4="TEB0187_REV01",RAW_c_TEB0187_REV01!$AD:$AK,"???"),6,0),"---")</f>
        <v>---</v>
      </c>
      <c r="L713" s="19" t="str">
        <f>IFERROR(VLOOKUP(D713&amp;"-"&amp;E713,IF($H$4="TEB0187_REV01",RAW_c_TEB0187_REV01!$AD:$AL,"???"),9,0),"---")</f>
        <v>---</v>
      </c>
      <c r="M713" s="19" t="str">
        <f>IFERROR(IF(VLOOKUP($F713&amp;"-"&amp;$G713,IF($M$4="TEI0187_REV01",RAW_m_TEI0187_REV01!$F:$AU),43,0)="--","---",IF($M$4="TEI0187_REV01",RAW_m_TEI0187_REV01!$AT713&amp; " --&gt; " &amp;RAW_m_TEI0187_REV01!$AU713&amp; " --&gt; ")),"---")</f>
        <v>---</v>
      </c>
      <c r="N713" s="19" t="str">
        <f>IFERROR(VLOOKUP(F713&amp;"-"&amp;G713,IF($M$4="TEI0187_REV01",RAW_m_TEI0187_REV01!$AD:$AJ),7,0),"---")</f>
        <v>---</v>
      </c>
      <c r="O713" s="19" t="str">
        <f>IFERROR(VLOOKUP(N713,IF($M$4="TEI0187_REV01",RAW_m_TEI0187_REV01!$AJ:$AK),2,0),"---")</f>
        <v>---</v>
      </c>
      <c r="P713" s="19" t="str">
        <f>IFERROR(VLOOKUP(F713&amp;"-"&amp;G713,IF($M$4="TEI0187_REV01",RAW_m_TEI0187_REV01!$AD:$AG),3,0),"---")</f>
        <v>---</v>
      </c>
      <c r="Q713" s="19" t="str">
        <f>IFERROR(VLOOKUP(N713,IF($M$4="TEI0187_REV01",RAW_m_TEI0187_REV01!$AE:$AH),4,0),"---")</f>
        <v>---</v>
      </c>
      <c r="R713" s="19" t="str">
        <f>IFERROR(VLOOKUP(F713&amp;"-"&amp;G713,IF($M$4="TEI0187_REV01",RAW_m_TEI0187_REV01!$AD:$AG),4,0),"---")</f>
        <v>---</v>
      </c>
    </row>
    <row r="714" spans="2:18" x14ac:dyDescent="0.25">
      <c r="B714" s="78">
        <v>709</v>
      </c>
      <c r="C714" s="19" t="str">
        <f>IFERROR(INDEX(B2B!A:F,MATCH('B2B Pin Table'!B714,B2B!A:A,0),6),"---")</f>
        <v>GND</v>
      </c>
      <c r="D714" s="19" t="str">
        <f>IFERROR(IF((COUNTIF(B2B!A710:K710,H712)&lt;0),"---",INDEX(B2B!A:K,MATCH('B2B Pin Table'!B714,B2B!A:A,0),2)),"---")</f>
        <v>J3</v>
      </c>
      <c r="E714" s="19" t="str">
        <f>IFERROR(IF((COUNTIF(B2B!A710:K710,H712)&lt;0),"---",INDEX(B2B!A:K,MATCH('B2B Pin Table'!B714,B2B!A:A,0),3)),"---")</f>
        <v>D49</v>
      </c>
      <c r="F714" s="19" t="str">
        <f>IFERROR(IF((COUNTIF(B2B!A710:K710,L712)&lt;0),"---",INDEX(B2B!A:K,MATCH('B2B Pin Table'!B714,B2B!A:A,0),4)),"---")</f>
        <v>J3</v>
      </c>
      <c r="G714" s="19" t="str">
        <f>IFERROR(IF((COUNTIF(B2B!A710:K710,L712)&lt;0),"---",INDEX(B2B!A:K,MATCH('B2B Pin Table'!B714,B2B!A:A,0),5)),"---")</f>
        <v>D49</v>
      </c>
      <c r="H714" s="59" t="str">
        <f>IFERROR(IF(VLOOKUP($D714&amp;"-"&amp;$E714,IF($H$4="TEB0187_REV01",CALC_CONN_TEB0187_REV01!$F:$I),4,0)="--","---",IF($H$4="TEB0187_REV01",CALC_CONN_TEB0187_REV01!$G714&amp; " --&gt; " &amp;CALC_CONN_TEB0187_REV01!$I714&amp; " --&gt; ")),"---")</f>
        <v>---</v>
      </c>
      <c r="I714" s="19" t="str">
        <f>IFERROR(IF(VLOOKUP($D714&amp;"-"&amp;$E714,IF($H$4="TEB0187_REV01",CALC_CONN_TEB0187_REV01!$F:$H),3,0)="--",VLOOKUP($D714&amp;"-"&amp;$E714,IF($H$4="TEB0187_REV01",CALC_CONN_TEB0187_REV01!$F:$H),2,0),VLOOKUP($D714&amp;"-"&amp;$E714,IF($H$4="TEB0187_REV01",CALC_CONN_TEB0187_REV01!$F:$H),3,0)),"---")</f>
        <v>---</v>
      </c>
      <c r="J714" s="19" t="str">
        <f>IFERROR(VLOOKUP(I714,IF($H$4="TEB0187_REV01",RAW_c_TEB0187_REV01!$AE:$AM),9,0),"---")</f>
        <v>---</v>
      </c>
      <c r="K714" s="19" t="str">
        <f>IFERROR(VLOOKUP(D714&amp;"-"&amp;E714,IF($H$4="TEB0187_REV01",RAW_c_TEB0187_REV01!$AD:$AK,"???"),6,0),"---")</f>
        <v>---</v>
      </c>
      <c r="L714" s="19" t="str">
        <f>IFERROR(VLOOKUP(D714&amp;"-"&amp;E714,IF($H$4="TEB0187_REV01",RAW_c_TEB0187_REV01!$AD:$AL,"???"),9,0),"---")</f>
        <v>---</v>
      </c>
      <c r="M714" s="19" t="str">
        <f>IFERROR(IF(VLOOKUP($F714&amp;"-"&amp;$G714,IF($M$4="TEI0187_REV01",RAW_m_TEI0187_REV01!$F:$AU),43,0)="--","---",IF($M$4="TEI0187_REV01",RAW_m_TEI0187_REV01!$AT714&amp; " --&gt; " &amp;RAW_m_TEI0187_REV01!$AU714&amp; " --&gt; ")),"---")</f>
        <v>---</v>
      </c>
      <c r="N714" s="19" t="str">
        <f>IFERROR(VLOOKUP(F714&amp;"-"&amp;G714,IF($M$4="TEI0187_REV01",RAW_m_TEI0187_REV01!$AD:$AJ),7,0),"---")</f>
        <v>---</v>
      </c>
      <c r="O714" s="19" t="str">
        <f>IFERROR(VLOOKUP(N714,IF($M$4="TEI0187_REV01",RAW_m_TEI0187_REV01!$AJ:$AK),2,0),"---")</f>
        <v>---</v>
      </c>
      <c r="P714" s="19" t="str">
        <f>IFERROR(VLOOKUP(F714&amp;"-"&amp;G714,IF($M$4="TEI0187_REV01",RAW_m_TEI0187_REV01!$AD:$AG),3,0),"---")</f>
        <v>---</v>
      </c>
      <c r="Q714" s="19" t="str">
        <f>IFERROR(VLOOKUP(N714,IF($M$4="TEI0187_REV01",RAW_m_TEI0187_REV01!$AE:$AH),4,0),"---")</f>
        <v>---</v>
      </c>
      <c r="R714" s="19" t="str">
        <f>IFERROR(VLOOKUP(F714&amp;"-"&amp;G714,IF($M$4="TEI0187_REV01",RAW_m_TEI0187_REV01!$AD:$AG),4,0),"---")</f>
        <v>---</v>
      </c>
    </row>
    <row r="715" spans="2:18" x14ac:dyDescent="0.25">
      <c r="B715" s="78">
        <v>710</v>
      </c>
      <c r="C715" s="19" t="str">
        <f>IFERROR(INDEX(B2B!A:F,MATCH('B2B Pin Table'!B715,B2B!A:A,0),6),"---")</f>
        <v>GND</v>
      </c>
      <c r="D715" s="19" t="str">
        <f>IFERROR(IF((COUNTIF(B2B!A711:K711,H713)&lt;0),"---",INDEX(B2B!A:K,MATCH('B2B Pin Table'!B715,B2B!A:A,0),2)),"---")</f>
        <v>J3</v>
      </c>
      <c r="E715" s="19" t="str">
        <f>IFERROR(IF((COUNTIF(B2B!A711:K711,H713)&lt;0),"---",INDEX(B2B!A:K,MATCH('B2B Pin Table'!B715,B2B!A:A,0),3)),"---")</f>
        <v>D50</v>
      </c>
      <c r="F715" s="19" t="str">
        <f>IFERROR(IF((COUNTIF(B2B!A711:K711,L713)&lt;0),"---",INDEX(B2B!A:K,MATCH('B2B Pin Table'!B715,B2B!A:A,0),4)),"---")</f>
        <v>J3</v>
      </c>
      <c r="G715" s="19" t="str">
        <f>IFERROR(IF((COUNTIF(B2B!A711:K711,L713)&lt;0),"---",INDEX(B2B!A:K,MATCH('B2B Pin Table'!B715,B2B!A:A,0),5)),"---")</f>
        <v>D50</v>
      </c>
      <c r="H715" s="59" t="str">
        <f>IFERROR(IF(VLOOKUP($D715&amp;"-"&amp;$E715,IF($H$4="TEB0187_REV01",CALC_CONN_TEB0187_REV01!$F:$I),4,0)="--","---",IF($H$4="TEB0187_REV01",CALC_CONN_TEB0187_REV01!$G715&amp; " --&gt; " &amp;CALC_CONN_TEB0187_REV01!$I715&amp; " --&gt; ")),"---")</f>
        <v>---</v>
      </c>
      <c r="I715" s="19" t="str">
        <f>IFERROR(IF(VLOOKUP($D715&amp;"-"&amp;$E715,IF($H$4="TEB0187_REV01",CALC_CONN_TEB0187_REV01!$F:$H),3,0)="--",VLOOKUP($D715&amp;"-"&amp;$E715,IF($H$4="TEB0187_REV01",CALC_CONN_TEB0187_REV01!$F:$H),2,0),VLOOKUP($D715&amp;"-"&amp;$E715,IF($H$4="TEB0187_REV01",CALC_CONN_TEB0187_REV01!$F:$H),3,0)),"---")</f>
        <v>---</v>
      </c>
      <c r="J715" s="19" t="str">
        <f>IFERROR(VLOOKUP(I715,IF($H$4="TEB0187_REV01",RAW_c_TEB0187_REV01!$AE:$AM),9,0),"---")</f>
        <v>---</v>
      </c>
      <c r="K715" s="19" t="str">
        <f>IFERROR(VLOOKUP(D715&amp;"-"&amp;E715,IF($H$4="TEB0187_REV01",RAW_c_TEB0187_REV01!$AD:$AK,"???"),6,0),"---")</f>
        <v>---</v>
      </c>
      <c r="L715" s="19" t="str">
        <f>IFERROR(VLOOKUP(D715&amp;"-"&amp;E715,IF($H$4="TEB0187_REV01",RAW_c_TEB0187_REV01!$AD:$AL,"???"),9,0),"---")</f>
        <v>---</v>
      </c>
      <c r="M715" s="19" t="str">
        <f>IFERROR(IF(VLOOKUP($F715&amp;"-"&amp;$G715,IF($M$4="TEI0187_REV01",RAW_m_TEI0187_REV01!$F:$AU),43,0)="--","---",IF($M$4="TEI0187_REV01",RAW_m_TEI0187_REV01!$AT715&amp; " --&gt; " &amp;RAW_m_TEI0187_REV01!$AU715&amp; " --&gt; ")),"---")</f>
        <v>---</v>
      </c>
      <c r="N715" s="19" t="str">
        <f>IFERROR(VLOOKUP(F715&amp;"-"&amp;G715,IF($M$4="TEI0187_REV01",RAW_m_TEI0187_REV01!$AD:$AJ),7,0),"---")</f>
        <v>---</v>
      </c>
      <c r="O715" s="19" t="str">
        <f>IFERROR(VLOOKUP(N715,IF($M$4="TEI0187_REV01",RAW_m_TEI0187_REV01!$AJ:$AK),2,0),"---")</f>
        <v>---</v>
      </c>
      <c r="P715" s="19" t="str">
        <f>IFERROR(VLOOKUP(F715&amp;"-"&amp;G715,IF($M$4="TEI0187_REV01",RAW_m_TEI0187_REV01!$AD:$AG),3,0),"---")</f>
        <v>---</v>
      </c>
      <c r="Q715" s="19" t="str">
        <f>IFERROR(VLOOKUP(N715,IF($M$4="TEI0187_REV01",RAW_m_TEI0187_REV01!$AE:$AH),4,0),"---")</f>
        <v>---</v>
      </c>
      <c r="R715" s="19" t="str">
        <f>IFERROR(VLOOKUP(F715&amp;"-"&amp;G715,IF($M$4="TEI0187_REV01",RAW_m_TEI0187_REV01!$AD:$AG),4,0),"---")</f>
        <v>---</v>
      </c>
    </row>
    <row r="716" spans="2:18" x14ac:dyDescent="0.25">
      <c r="B716" s="78">
        <v>711</v>
      </c>
      <c r="C716" s="19" t="str">
        <f>IFERROR(INDEX(B2B!A:F,MATCH('B2B Pin Table'!B716,B2B!A:A,0),6),"---")</f>
        <v>MIO</v>
      </c>
      <c r="D716" s="19" t="str">
        <f>IFERROR(IF((COUNTIF(B2B!A712:K712,H714)&lt;0),"---",INDEX(B2B!A:K,MATCH('B2B Pin Table'!B716,B2B!A:A,0),2)),"---")</f>
        <v>J3</v>
      </c>
      <c r="E716" s="19" t="str">
        <f>IFERROR(IF((COUNTIF(B2B!A712:K712,H714)&lt;0),"---",INDEX(B2B!A:K,MATCH('B2B Pin Table'!B716,B2B!A:A,0),3)),"---")</f>
        <v>D51</v>
      </c>
      <c r="F716" s="19" t="str">
        <f>IFERROR(IF((COUNTIF(B2B!A712:K712,L714)&lt;0),"---",INDEX(B2B!A:K,MATCH('B2B Pin Table'!B716,B2B!A:A,0),4)),"---")</f>
        <v>J3</v>
      </c>
      <c r="G716" s="19" t="str">
        <f>IFERROR(IF((COUNTIF(B2B!A712:K712,L714)&lt;0),"---",INDEX(B2B!A:K,MATCH('B2B Pin Table'!B716,B2B!A:A,0),5)),"---")</f>
        <v>D51</v>
      </c>
      <c r="H716" s="59" t="str">
        <f>IFERROR(IF(VLOOKUP($D716&amp;"-"&amp;$E716,IF($H$4="TEB0187_REV01",CALC_CONN_TEB0187_REV01!$F:$I),4,0)="--","---",IF($H$4="TEB0187_REV01",CALC_CONN_TEB0187_REV01!$G716&amp; " --&gt; " &amp;CALC_CONN_TEB0187_REV01!$I716&amp; " --&gt; ")),"---")</f>
        <v>---</v>
      </c>
      <c r="I716" s="19" t="str">
        <f>IFERROR(IF(VLOOKUP($D716&amp;"-"&amp;$E716,IF($H$4="TEB0187_REV01",CALC_CONN_TEB0187_REV01!$F:$H),3,0)="--",VLOOKUP($D716&amp;"-"&amp;$E716,IF($H$4="TEB0187_REV01",CALC_CONN_TEB0187_REV01!$F:$H),2,0),VLOOKUP($D716&amp;"-"&amp;$E716,IF($H$4="TEB0187_REV01",CALC_CONN_TEB0187_REV01!$F:$H),3,0)),"---")</f>
        <v>---</v>
      </c>
      <c r="J716" s="19" t="str">
        <f>IFERROR(VLOOKUP(I716,IF($H$4="TEB0187_REV01",RAW_c_TEB0187_REV01!$AE:$AM),9,0),"---")</f>
        <v>---</v>
      </c>
      <c r="K716" s="19" t="str">
        <f>IFERROR(VLOOKUP(D716&amp;"-"&amp;E716,IF($H$4="TEB0187_REV01",RAW_c_TEB0187_REV01!$AD:$AK,"???"),6,0),"---")</f>
        <v>---</v>
      </c>
      <c r="L716" s="19" t="str">
        <f>IFERROR(VLOOKUP(D716&amp;"-"&amp;E716,IF($H$4="TEB0187_REV01",RAW_c_TEB0187_REV01!$AD:$AL,"???"),9,0),"---")</f>
        <v>---</v>
      </c>
      <c r="M716" s="19" t="str">
        <f>IFERROR(IF(VLOOKUP($F716&amp;"-"&amp;$G716,IF($M$4="TEI0187_REV01",RAW_m_TEI0187_REV01!$F:$AU),43,0)="--","---",IF($M$4="TEI0187_REV01",RAW_m_TEI0187_REV01!$AT716&amp; " --&gt; " &amp;RAW_m_TEI0187_REV01!$AU716&amp; " --&gt; ")),"---")</f>
        <v>---</v>
      </c>
      <c r="N716" s="19" t="str">
        <f>IFERROR(VLOOKUP(F716&amp;"-"&amp;G716,IF($M$4="TEI0187_REV01",RAW_m_TEI0187_REV01!$AD:$AJ),7,0),"---")</f>
        <v>---</v>
      </c>
      <c r="O716" s="19" t="str">
        <f>IFERROR(VLOOKUP(N716,IF($M$4="TEI0187_REV01",RAW_m_TEI0187_REV01!$AJ:$AK),2,0),"---")</f>
        <v>---</v>
      </c>
      <c r="P716" s="19" t="str">
        <f>IFERROR(VLOOKUP(F716&amp;"-"&amp;G716,IF($M$4="TEI0187_REV01",RAW_m_TEI0187_REV01!$AD:$AG),3,0),"---")</f>
        <v>---</v>
      </c>
      <c r="Q716" s="19" t="str">
        <f>IFERROR(VLOOKUP(N716,IF($M$4="TEI0187_REV01",RAW_m_TEI0187_REV01!$AE:$AH),4,0),"---")</f>
        <v>---</v>
      </c>
      <c r="R716" s="19" t="str">
        <f>IFERROR(VLOOKUP(F716&amp;"-"&amp;G716,IF($M$4="TEI0187_REV01",RAW_m_TEI0187_REV01!$AD:$AG),4,0),"---")</f>
        <v>---</v>
      </c>
    </row>
    <row r="717" spans="2:18" x14ac:dyDescent="0.25">
      <c r="B717" s="78">
        <v>712</v>
      </c>
      <c r="C717" s="19" t="str">
        <f>IFERROR(INDEX(B2B!A:F,MATCH('B2B Pin Table'!B717,B2B!A:A,0),6),"---")</f>
        <v>MIO</v>
      </c>
      <c r="D717" s="19" t="str">
        <f>IFERROR(IF((COUNTIF(B2B!A713:K713,H715)&lt;0),"---",INDEX(B2B!A:K,MATCH('B2B Pin Table'!B717,B2B!A:A,0),2)),"---")</f>
        <v>J3</v>
      </c>
      <c r="E717" s="19" t="str">
        <f>IFERROR(IF((COUNTIF(B2B!A713:K713,H715)&lt;0),"---",INDEX(B2B!A:K,MATCH('B2B Pin Table'!B717,B2B!A:A,0),3)),"---")</f>
        <v>D52</v>
      </c>
      <c r="F717" s="19" t="str">
        <f>IFERROR(IF((COUNTIF(B2B!A713:K713,L715)&lt;0),"---",INDEX(B2B!A:K,MATCH('B2B Pin Table'!B717,B2B!A:A,0),4)),"---")</f>
        <v>J3</v>
      </c>
      <c r="G717" s="19" t="str">
        <f>IFERROR(IF((COUNTIF(B2B!A713:K713,L715)&lt;0),"---",INDEX(B2B!A:K,MATCH('B2B Pin Table'!B717,B2B!A:A,0),5)),"---")</f>
        <v>D52</v>
      </c>
      <c r="H717" s="59" t="str">
        <f>IFERROR(IF(VLOOKUP($D717&amp;"-"&amp;$E717,IF($H$4="TEB0187_REV01",CALC_CONN_TEB0187_REV01!$F:$I),4,0)="--","---",IF($H$4="TEB0187_REV01",CALC_CONN_TEB0187_REV01!$G717&amp; " --&gt; " &amp;CALC_CONN_TEB0187_REV01!$I717&amp; " --&gt; ")),"---")</f>
        <v>---</v>
      </c>
      <c r="I717" s="19" t="str">
        <f>IFERROR(IF(VLOOKUP($D717&amp;"-"&amp;$E717,IF($H$4="TEB0187_REV01",CALC_CONN_TEB0187_REV01!$F:$H),3,0)="--",VLOOKUP($D717&amp;"-"&amp;$E717,IF($H$4="TEB0187_REV01",CALC_CONN_TEB0187_REV01!$F:$H),2,0),VLOOKUP($D717&amp;"-"&amp;$E717,IF($H$4="TEB0187_REV01",CALC_CONN_TEB0187_REV01!$F:$H),3,0)),"---")</f>
        <v>---</v>
      </c>
      <c r="J717" s="19" t="str">
        <f>IFERROR(VLOOKUP(I717,IF($H$4="TEB0187_REV01",RAW_c_TEB0187_REV01!$AE:$AM),9,0),"---")</f>
        <v>---</v>
      </c>
      <c r="K717" s="19" t="str">
        <f>IFERROR(VLOOKUP(D717&amp;"-"&amp;E717,IF($H$4="TEB0187_REV01",RAW_c_TEB0187_REV01!$AD:$AK,"???"),6,0),"---")</f>
        <v>---</v>
      </c>
      <c r="L717" s="19" t="str">
        <f>IFERROR(VLOOKUP(D717&amp;"-"&amp;E717,IF($H$4="TEB0187_REV01",RAW_c_TEB0187_REV01!$AD:$AL,"???"),9,0),"---")</f>
        <v>---</v>
      </c>
      <c r="M717" s="19" t="str">
        <f>IFERROR(IF(VLOOKUP($F717&amp;"-"&amp;$G717,IF($M$4="TEI0187_REV01",RAW_m_TEI0187_REV01!$F:$AU),43,0)="--","---",IF($M$4="TEI0187_REV01",RAW_m_TEI0187_REV01!$AT717&amp; " --&gt; " &amp;RAW_m_TEI0187_REV01!$AU717&amp; " --&gt; ")),"---")</f>
        <v>---</v>
      </c>
      <c r="N717" s="19" t="str">
        <f>IFERROR(VLOOKUP(F717&amp;"-"&amp;G717,IF($M$4="TEI0187_REV01",RAW_m_TEI0187_REV01!$AD:$AJ),7,0),"---")</f>
        <v>---</v>
      </c>
      <c r="O717" s="19" t="str">
        <f>IFERROR(VLOOKUP(N717,IF($M$4="TEI0187_REV01",RAW_m_TEI0187_REV01!$AJ:$AK),2,0),"---")</f>
        <v>---</v>
      </c>
      <c r="P717" s="19" t="str">
        <f>IFERROR(VLOOKUP(F717&amp;"-"&amp;G717,IF($M$4="TEI0187_REV01",RAW_m_TEI0187_REV01!$AD:$AG),3,0),"---")</f>
        <v>---</v>
      </c>
      <c r="Q717" s="19" t="str">
        <f>IFERROR(VLOOKUP(N717,IF($M$4="TEI0187_REV01",RAW_m_TEI0187_REV01!$AE:$AH),4,0),"---")</f>
        <v>---</v>
      </c>
      <c r="R717" s="19" t="str">
        <f>IFERROR(VLOOKUP(F717&amp;"-"&amp;G717,IF($M$4="TEI0187_REV01",RAW_m_TEI0187_REV01!$AD:$AG),4,0),"---")</f>
        <v>---</v>
      </c>
    </row>
    <row r="718" spans="2:18" x14ac:dyDescent="0.25">
      <c r="B718" s="78">
        <v>713</v>
      </c>
      <c r="C718" s="19" t="str">
        <f>IFERROR(INDEX(B2B!A:F,MATCH('B2B Pin Table'!B718,B2B!A:A,0),6),"---")</f>
        <v>MIO</v>
      </c>
      <c r="D718" s="19" t="str">
        <f>IFERROR(IF((COUNTIF(B2B!A714:K714,H716)&lt;0),"---",INDEX(B2B!A:K,MATCH('B2B Pin Table'!B718,B2B!A:A,0),2)),"---")</f>
        <v>J3</v>
      </c>
      <c r="E718" s="19" t="str">
        <f>IFERROR(IF((COUNTIF(B2B!A714:K714,H716)&lt;0),"---",INDEX(B2B!A:K,MATCH('B2B Pin Table'!B718,B2B!A:A,0),3)),"---")</f>
        <v>D53</v>
      </c>
      <c r="F718" s="19" t="str">
        <f>IFERROR(IF((COUNTIF(B2B!A714:K714,L716)&lt;0),"---",INDEX(B2B!A:K,MATCH('B2B Pin Table'!B718,B2B!A:A,0),4)),"---")</f>
        <v>J3</v>
      </c>
      <c r="G718" s="19" t="str">
        <f>IFERROR(IF((COUNTIF(B2B!A714:K714,L716)&lt;0),"---",INDEX(B2B!A:K,MATCH('B2B Pin Table'!B718,B2B!A:A,0),5)),"---")</f>
        <v>D53</v>
      </c>
      <c r="H718" s="59" t="str">
        <f>IFERROR(IF(VLOOKUP($D718&amp;"-"&amp;$E718,IF($H$4="TEB0187_REV01",CALC_CONN_TEB0187_REV01!$F:$I),4,0)="--","---",IF($H$4="TEB0187_REV01",CALC_CONN_TEB0187_REV01!$G718&amp; " --&gt; " &amp;CALC_CONN_TEB0187_REV01!$I718&amp; " --&gt; ")),"---")</f>
        <v>---</v>
      </c>
      <c r="I718" s="19" t="str">
        <f>IFERROR(IF(VLOOKUP($D718&amp;"-"&amp;$E718,IF($H$4="TEB0187_REV01",CALC_CONN_TEB0187_REV01!$F:$H),3,0)="--",VLOOKUP($D718&amp;"-"&amp;$E718,IF($H$4="TEB0187_REV01",CALC_CONN_TEB0187_REV01!$F:$H),2,0),VLOOKUP($D718&amp;"-"&amp;$E718,IF($H$4="TEB0187_REV01",CALC_CONN_TEB0187_REV01!$F:$H),3,0)),"---")</f>
        <v>---</v>
      </c>
      <c r="J718" s="19" t="str">
        <f>IFERROR(VLOOKUP(I718,IF($H$4="TEB0187_REV01",RAW_c_TEB0187_REV01!$AE:$AM),9,0),"---")</f>
        <v>---</v>
      </c>
      <c r="K718" s="19" t="str">
        <f>IFERROR(VLOOKUP(D718&amp;"-"&amp;E718,IF($H$4="TEB0187_REV01",RAW_c_TEB0187_REV01!$AD:$AK,"???"),6,0),"---")</f>
        <v>---</v>
      </c>
      <c r="L718" s="19" t="str">
        <f>IFERROR(VLOOKUP(D718&amp;"-"&amp;E718,IF($H$4="TEB0187_REV01",RAW_c_TEB0187_REV01!$AD:$AL,"???"),9,0),"---")</f>
        <v>---</v>
      </c>
      <c r="M718" s="19" t="str">
        <f>IFERROR(IF(VLOOKUP($F718&amp;"-"&amp;$G718,IF($M$4="TEI0187_REV01",RAW_m_TEI0187_REV01!$F:$AU),43,0)="--","---",IF($M$4="TEI0187_REV01",RAW_m_TEI0187_REV01!$AT718&amp; " --&gt; " &amp;RAW_m_TEI0187_REV01!$AU718&amp; " --&gt; ")),"---")</f>
        <v>---</v>
      </c>
      <c r="N718" s="19" t="str">
        <f>IFERROR(VLOOKUP(F718&amp;"-"&amp;G718,IF($M$4="TEI0187_REV01",RAW_m_TEI0187_REV01!$AD:$AJ),7,0),"---")</f>
        <v>---</v>
      </c>
      <c r="O718" s="19" t="str">
        <f>IFERROR(VLOOKUP(N718,IF($M$4="TEI0187_REV01",RAW_m_TEI0187_REV01!$AJ:$AK),2,0),"---")</f>
        <v>---</v>
      </c>
      <c r="P718" s="19" t="str">
        <f>IFERROR(VLOOKUP(F718&amp;"-"&amp;G718,IF($M$4="TEI0187_REV01",RAW_m_TEI0187_REV01!$AD:$AG),3,0),"---")</f>
        <v>---</v>
      </c>
      <c r="Q718" s="19" t="str">
        <f>IFERROR(VLOOKUP(N718,IF($M$4="TEI0187_REV01",RAW_m_TEI0187_REV01!$AE:$AH),4,0),"---")</f>
        <v>---</v>
      </c>
      <c r="R718" s="19" t="str">
        <f>IFERROR(VLOOKUP(F718&amp;"-"&amp;G718,IF($M$4="TEI0187_REV01",RAW_m_TEI0187_REV01!$AD:$AG),4,0),"---")</f>
        <v>---</v>
      </c>
    </row>
    <row r="719" spans="2:18" x14ac:dyDescent="0.25">
      <c r="B719" s="78">
        <v>714</v>
      </c>
      <c r="C719" s="19" t="str">
        <f>IFERROR(INDEX(B2B!A:F,MATCH('B2B Pin Table'!B719,B2B!A:A,0),6),"---")</f>
        <v>MIO</v>
      </c>
      <c r="D719" s="19" t="str">
        <f>IFERROR(IF((COUNTIF(B2B!A715:K715,H717)&lt;0),"---",INDEX(B2B!A:K,MATCH('B2B Pin Table'!B719,B2B!A:A,0),2)),"---")</f>
        <v>J3</v>
      </c>
      <c r="E719" s="19" t="str">
        <f>IFERROR(IF((COUNTIF(B2B!A715:K715,H717)&lt;0),"---",INDEX(B2B!A:K,MATCH('B2B Pin Table'!B719,B2B!A:A,0),3)),"---")</f>
        <v>D54</v>
      </c>
      <c r="F719" s="19" t="str">
        <f>IFERROR(IF((COUNTIF(B2B!A715:K715,L717)&lt;0),"---",INDEX(B2B!A:K,MATCH('B2B Pin Table'!B719,B2B!A:A,0),4)),"---")</f>
        <v>J3</v>
      </c>
      <c r="G719" s="19" t="str">
        <f>IFERROR(IF((COUNTIF(B2B!A715:K715,L717)&lt;0),"---",INDEX(B2B!A:K,MATCH('B2B Pin Table'!B719,B2B!A:A,0),5)),"---")</f>
        <v>D54</v>
      </c>
      <c r="H719" s="59" t="str">
        <f>IFERROR(IF(VLOOKUP($D719&amp;"-"&amp;$E719,IF($H$4="TEB0187_REV01",CALC_CONN_TEB0187_REV01!$F:$I),4,0)="--","---",IF($H$4="TEB0187_REV01",CALC_CONN_TEB0187_REV01!$G719&amp; " --&gt; " &amp;CALC_CONN_TEB0187_REV01!$I719&amp; " --&gt; ")),"---")</f>
        <v>---</v>
      </c>
      <c r="I719" s="19" t="str">
        <f>IFERROR(IF(VLOOKUP($D719&amp;"-"&amp;$E719,IF($H$4="TEB0187_REV01",CALC_CONN_TEB0187_REV01!$F:$H),3,0)="--",VLOOKUP($D719&amp;"-"&amp;$E719,IF($H$4="TEB0187_REV01",CALC_CONN_TEB0187_REV01!$F:$H),2,0),VLOOKUP($D719&amp;"-"&amp;$E719,IF($H$4="TEB0187_REV01",CALC_CONN_TEB0187_REV01!$F:$H),3,0)),"---")</f>
        <v>---</v>
      </c>
      <c r="J719" s="19" t="str">
        <f>IFERROR(VLOOKUP(I719,IF($H$4="TEB0187_REV01",RAW_c_TEB0187_REV01!$AE:$AM),9,0),"---")</f>
        <v>---</v>
      </c>
      <c r="K719" s="19" t="str">
        <f>IFERROR(VLOOKUP(D719&amp;"-"&amp;E719,IF($H$4="TEB0187_REV01",RAW_c_TEB0187_REV01!$AD:$AK,"???"),6,0),"---")</f>
        <v>---</v>
      </c>
      <c r="L719" s="19" t="str">
        <f>IFERROR(VLOOKUP(D719&amp;"-"&amp;E719,IF($H$4="TEB0187_REV01",RAW_c_TEB0187_REV01!$AD:$AL,"???"),9,0),"---")</f>
        <v>---</v>
      </c>
      <c r="M719" s="19" t="str">
        <f>IFERROR(IF(VLOOKUP($F719&amp;"-"&amp;$G719,IF($M$4="TEI0187_REV01",RAW_m_TEI0187_REV01!$F:$AU),43,0)="--","---",IF($M$4="TEI0187_REV01",RAW_m_TEI0187_REV01!$AT719&amp; " --&gt; " &amp;RAW_m_TEI0187_REV01!$AU719&amp; " --&gt; ")),"---")</f>
        <v>---</v>
      </c>
      <c r="N719" s="19" t="str">
        <f>IFERROR(VLOOKUP(F719&amp;"-"&amp;G719,IF($M$4="TEI0187_REV01",RAW_m_TEI0187_REV01!$AD:$AJ),7,0),"---")</f>
        <v>---</v>
      </c>
      <c r="O719" s="19" t="str">
        <f>IFERROR(VLOOKUP(N719,IF($M$4="TEI0187_REV01",RAW_m_TEI0187_REV01!$AJ:$AK),2,0),"---")</f>
        <v>---</v>
      </c>
      <c r="P719" s="19" t="str">
        <f>IFERROR(VLOOKUP(F719&amp;"-"&amp;G719,IF($M$4="TEI0187_REV01",RAW_m_TEI0187_REV01!$AD:$AG),3,0),"---")</f>
        <v>---</v>
      </c>
      <c r="Q719" s="19" t="str">
        <f>IFERROR(VLOOKUP(N719,IF($M$4="TEI0187_REV01",RAW_m_TEI0187_REV01!$AE:$AH),4,0),"---")</f>
        <v>---</v>
      </c>
      <c r="R719" s="19" t="str">
        <f>IFERROR(VLOOKUP(F719&amp;"-"&amp;G719,IF($M$4="TEI0187_REV01",RAW_m_TEI0187_REV01!$AD:$AG),4,0),"---")</f>
        <v>---</v>
      </c>
    </row>
    <row r="720" spans="2:18" x14ac:dyDescent="0.25">
      <c r="B720" s="78">
        <v>715</v>
      </c>
      <c r="C720" s="19" t="str">
        <f>IFERROR(INDEX(B2B!A:F,MATCH('B2B Pin Table'!B720,B2B!A:A,0),6),"---")</f>
        <v>GND</v>
      </c>
      <c r="D720" s="19" t="str">
        <f>IFERROR(IF((COUNTIF(B2B!A716:K716,H718)&lt;0),"---",INDEX(B2B!A:K,MATCH('B2B Pin Table'!B720,B2B!A:A,0),2)),"---")</f>
        <v>J3</v>
      </c>
      <c r="E720" s="19" t="str">
        <f>IFERROR(IF((COUNTIF(B2B!A716:K716,H718)&lt;0),"---",INDEX(B2B!A:K,MATCH('B2B Pin Table'!B720,B2B!A:A,0),3)),"---")</f>
        <v>D55</v>
      </c>
      <c r="F720" s="19" t="str">
        <f>IFERROR(IF((COUNTIF(B2B!A716:K716,L718)&lt;0),"---",INDEX(B2B!A:K,MATCH('B2B Pin Table'!B720,B2B!A:A,0),4)),"---")</f>
        <v>J3</v>
      </c>
      <c r="G720" s="19" t="str">
        <f>IFERROR(IF((COUNTIF(B2B!A716:K716,L718)&lt;0),"---",INDEX(B2B!A:K,MATCH('B2B Pin Table'!B720,B2B!A:A,0),5)),"---")</f>
        <v>D55</v>
      </c>
      <c r="H720" s="59" t="str">
        <f>IFERROR(IF(VLOOKUP($D720&amp;"-"&amp;$E720,IF($H$4="TEB0187_REV01",CALC_CONN_TEB0187_REV01!$F:$I),4,0)="--","---",IF($H$4="TEB0187_REV01",CALC_CONN_TEB0187_REV01!$G720&amp; " --&gt; " &amp;CALC_CONN_TEB0187_REV01!$I720&amp; " --&gt; ")),"---")</f>
        <v>---</v>
      </c>
      <c r="I720" s="19" t="str">
        <f>IFERROR(IF(VLOOKUP($D720&amp;"-"&amp;$E720,IF($H$4="TEB0187_REV01",CALC_CONN_TEB0187_REV01!$F:$H),3,0)="--",VLOOKUP($D720&amp;"-"&amp;$E720,IF($H$4="TEB0187_REV01",CALC_CONN_TEB0187_REV01!$F:$H),2,0),VLOOKUP($D720&amp;"-"&amp;$E720,IF($H$4="TEB0187_REV01",CALC_CONN_TEB0187_REV01!$F:$H),3,0)),"---")</f>
        <v>---</v>
      </c>
      <c r="J720" s="19" t="str">
        <f>IFERROR(VLOOKUP(I720,IF($H$4="TEB0187_REV01",RAW_c_TEB0187_REV01!$AE:$AM),9,0),"---")</f>
        <v>---</v>
      </c>
      <c r="K720" s="19" t="str">
        <f>IFERROR(VLOOKUP(D720&amp;"-"&amp;E720,IF($H$4="TEB0187_REV01",RAW_c_TEB0187_REV01!$AD:$AK,"???"),6,0),"---")</f>
        <v>---</v>
      </c>
      <c r="L720" s="19" t="str">
        <f>IFERROR(VLOOKUP(D720&amp;"-"&amp;E720,IF($H$4="TEB0187_REV01",RAW_c_TEB0187_REV01!$AD:$AL,"???"),9,0),"---")</f>
        <v>---</v>
      </c>
      <c r="M720" s="19" t="str">
        <f>IFERROR(IF(VLOOKUP($F720&amp;"-"&amp;$G720,IF($M$4="TEI0187_REV01",RAW_m_TEI0187_REV01!$F:$AU),43,0)="--","---",IF($M$4="TEI0187_REV01",RAW_m_TEI0187_REV01!$AT720&amp; " --&gt; " &amp;RAW_m_TEI0187_REV01!$AU720&amp; " --&gt; ")),"---")</f>
        <v>---</v>
      </c>
      <c r="N720" s="19" t="str">
        <f>IFERROR(VLOOKUP(F720&amp;"-"&amp;G720,IF($M$4="TEI0187_REV01",RAW_m_TEI0187_REV01!$AD:$AJ),7,0),"---")</f>
        <v>---</v>
      </c>
      <c r="O720" s="19" t="str">
        <f>IFERROR(VLOOKUP(N720,IF($M$4="TEI0187_REV01",RAW_m_TEI0187_REV01!$AJ:$AK),2,0),"---")</f>
        <v>---</v>
      </c>
      <c r="P720" s="19" t="str">
        <f>IFERROR(VLOOKUP(F720&amp;"-"&amp;G720,IF($M$4="TEI0187_REV01",RAW_m_TEI0187_REV01!$AD:$AG),3,0),"---")</f>
        <v>---</v>
      </c>
      <c r="Q720" s="19" t="str">
        <f>IFERROR(VLOOKUP(N720,IF($M$4="TEI0187_REV01",RAW_m_TEI0187_REV01!$AE:$AH),4,0),"---")</f>
        <v>---</v>
      </c>
      <c r="R720" s="19" t="str">
        <f>IFERROR(VLOOKUP(F720&amp;"-"&amp;G720,IF($M$4="TEI0187_REV01",RAW_m_TEI0187_REV01!$AD:$AG),4,0),"---")</f>
        <v>---</v>
      </c>
    </row>
    <row r="721" spans="2:18" x14ac:dyDescent="0.25">
      <c r="B721" s="78">
        <v>716</v>
      </c>
      <c r="C721" s="19" t="str">
        <f>IFERROR(INDEX(B2B!A:F,MATCH('B2B Pin Table'!B721,B2B!A:A,0),6),"---")</f>
        <v>PWR</v>
      </c>
      <c r="D721" s="19" t="str">
        <f>IFERROR(IF((COUNTIF(B2B!A717:K717,H719)&lt;0),"---",INDEX(B2B!A:K,MATCH('B2B Pin Table'!B721,B2B!A:A,0),2)),"---")</f>
        <v>J3</v>
      </c>
      <c r="E721" s="19" t="str">
        <f>IFERROR(IF((COUNTIF(B2B!A717:K717,H719)&lt;0),"---",INDEX(B2B!A:K,MATCH('B2B Pin Table'!B721,B2B!A:A,0),3)),"---")</f>
        <v>D56</v>
      </c>
      <c r="F721" s="19" t="str">
        <f>IFERROR(IF((COUNTIF(B2B!A717:K717,L719)&lt;0),"---",INDEX(B2B!A:K,MATCH('B2B Pin Table'!B721,B2B!A:A,0),4)),"---")</f>
        <v>J3</v>
      </c>
      <c r="G721" s="19" t="str">
        <f>IFERROR(IF((COUNTIF(B2B!A717:K717,L719)&lt;0),"---",INDEX(B2B!A:K,MATCH('B2B Pin Table'!B721,B2B!A:A,0),5)),"---")</f>
        <v>D56</v>
      </c>
      <c r="H721" s="59" t="str">
        <f>IFERROR(IF(VLOOKUP($D721&amp;"-"&amp;$E721,IF($H$4="TEB0187_REV01",CALC_CONN_TEB0187_REV01!$F:$I),4,0)="--","---",IF($H$4="TEB0187_REV01",CALC_CONN_TEB0187_REV01!$G721&amp; " --&gt; " &amp;CALC_CONN_TEB0187_REV01!$I721&amp; " --&gt; ")),"---")</f>
        <v>---</v>
      </c>
      <c r="I721" s="19" t="str">
        <f>IFERROR(IF(VLOOKUP($D721&amp;"-"&amp;$E721,IF($H$4="TEB0187_REV01",CALC_CONN_TEB0187_REV01!$F:$H),3,0)="--",VLOOKUP($D721&amp;"-"&amp;$E721,IF($H$4="TEB0187_REV01",CALC_CONN_TEB0187_REV01!$F:$H),2,0),VLOOKUP($D721&amp;"-"&amp;$E721,IF($H$4="TEB0187_REV01",CALC_CONN_TEB0187_REV01!$F:$H),3,0)),"---")</f>
        <v>---</v>
      </c>
      <c r="J721" s="19" t="str">
        <f>IFERROR(VLOOKUP(I721,IF($H$4="TEB0187_REV01",RAW_c_TEB0187_REV01!$AE:$AM),9,0),"---")</f>
        <v>---</v>
      </c>
      <c r="K721" s="19" t="str">
        <f>IFERROR(VLOOKUP(D721&amp;"-"&amp;E721,IF($H$4="TEB0187_REV01",RAW_c_TEB0187_REV01!$AD:$AK,"???"),6,0),"---")</f>
        <v>---</v>
      </c>
      <c r="L721" s="19" t="str">
        <f>IFERROR(VLOOKUP(D721&amp;"-"&amp;E721,IF($H$4="TEB0187_REV01",RAW_c_TEB0187_REV01!$AD:$AL,"???"),9,0),"---")</f>
        <v>---</v>
      </c>
      <c r="M721" s="19" t="str">
        <f>IFERROR(IF(VLOOKUP($F721&amp;"-"&amp;$G721,IF($M$4="TEI0187_REV01",RAW_m_TEI0187_REV01!$F:$AU),43,0)="--","---",IF($M$4="TEI0187_REV01",RAW_m_TEI0187_REV01!$AT721&amp; " --&gt; " &amp;RAW_m_TEI0187_REV01!$AU721&amp; " --&gt; ")),"---")</f>
        <v>---</v>
      </c>
      <c r="N721" s="19" t="str">
        <f>IFERROR(VLOOKUP(F721&amp;"-"&amp;G721,IF($M$4="TEI0187_REV01",RAW_m_TEI0187_REV01!$AD:$AJ),7,0),"---")</f>
        <v>---</v>
      </c>
      <c r="O721" s="19" t="str">
        <f>IFERROR(VLOOKUP(N721,IF($M$4="TEI0187_REV01",RAW_m_TEI0187_REV01!$AJ:$AK),2,0),"---")</f>
        <v>---</v>
      </c>
      <c r="P721" s="19" t="str">
        <f>IFERROR(VLOOKUP(F721&amp;"-"&amp;G721,IF($M$4="TEI0187_REV01",RAW_m_TEI0187_REV01!$AD:$AG),3,0),"---")</f>
        <v>---</v>
      </c>
      <c r="Q721" s="19" t="str">
        <f>IFERROR(VLOOKUP(N721,IF($M$4="TEI0187_REV01",RAW_m_TEI0187_REV01!$AE:$AH),4,0),"---")</f>
        <v>---</v>
      </c>
      <c r="R721" s="19" t="str">
        <f>IFERROR(VLOOKUP(F721&amp;"-"&amp;G721,IF($M$4="TEI0187_REV01",RAW_m_TEI0187_REV01!$AD:$AG),4,0),"---")</f>
        <v>---</v>
      </c>
    </row>
    <row r="722" spans="2:18" x14ac:dyDescent="0.25">
      <c r="B722" s="78">
        <v>717</v>
      </c>
      <c r="C722" s="19" t="str">
        <f>IFERROR(INDEX(B2B!A:F,MATCH('B2B Pin Table'!B722,B2B!A:A,0),6),"---")</f>
        <v>GND</v>
      </c>
      <c r="D722" s="19" t="str">
        <f>IFERROR(IF((COUNTIF(B2B!A718:K718,H720)&lt;0),"---",INDEX(B2B!A:K,MATCH('B2B Pin Table'!B722,B2B!A:A,0),2)),"---")</f>
        <v>J3</v>
      </c>
      <c r="E722" s="19" t="str">
        <f>IFERROR(IF((COUNTIF(B2B!A718:K718,H720)&lt;0),"---",INDEX(B2B!A:K,MATCH('B2B Pin Table'!B722,B2B!A:A,0),3)),"---")</f>
        <v>D57</v>
      </c>
      <c r="F722" s="19" t="str">
        <f>IFERROR(IF((COUNTIF(B2B!A718:K718,L720)&lt;0),"---",INDEX(B2B!A:K,MATCH('B2B Pin Table'!B722,B2B!A:A,0),4)),"---")</f>
        <v>J3</v>
      </c>
      <c r="G722" s="19" t="str">
        <f>IFERROR(IF((COUNTIF(B2B!A718:K718,L720)&lt;0),"---",INDEX(B2B!A:K,MATCH('B2B Pin Table'!B722,B2B!A:A,0),5)),"---")</f>
        <v>D57</v>
      </c>
      <c r="H722" s="59" t="str">
        <f>IFERROR(IF(VLOOKUP($D722&amp;"-"&amp;$E722,IF($H$4="TEB0187_REV01",CALC_CONN_TEB0187_REV01!$F:$I),4,0)="--","---",IF($H$4="TEB0187_REV01",CALC_CONN_TEB0187_REV01!$G722&amp; " --&gt; " &amp;CALC_CONN_TEB0187_REV01!$I722&amp; " --&gt; ")),"---")</f>
        <v>---</v>
      </c>
      <c r="I722" s="19" t="str">
        <f>IFERROR(IF(VLOOKUP($D722&amp;"-"&amp;$E722,IF($H$4="TEB0187_REV01",CALC_CONN_TEB0187_REV01!$F:$H),3,0)="--",VLOOKUP($D722&amp;"-"&amp;$E722,IF($H$4="TEB0187_REV01",CALC_CONN_TEB0187_REV01!$F:$H),2,0),VLOOKUP($D722&amp;"-"&amp;$E722,IF($H$4="TEB0187_REV01",CALC_CONN_TEB0187_REV01!$F:$H),3,0)),"---")</f>
        <v>---</v>
      </c>
      <c r="J722" s="19" t="str">
        <f>IFERROR(VLOOKUP(I722,IF($H$4="TEB0187_REV01",RAW_c_TEB0187_REV01!$AE:$AM),9,0),"---")</f>
        <v>---</v>
      </c>
      <c r="K722" s="19" t="str">
        <f>IFERROR(VLOOKUP(D722&amp;"-"&amp;E722,IF($H$4="TEB0187_REV01",RAW_c_TEB0187_REV01!$AD:$AK,"???"),6,0),"---")</f>
        <v>---</v>
      </c>
      <c r="L722" s="19" t="str">
        <f>IFERROR(VLOOKUP(D722&amp;"-"&amp;E722,IF($H$4="TEB0187_REV01",RAW_c_TEB0187_REV01!$AD:$AL,"???"),9,0),"---")</f>
        <v>---</v>
      </c>
      <c r="M722" s="19" t="str">
        <f>IFERROR(IF(VLOOKUP($F722&amp;"-"&amp;$G722,IF($M$4="TEI0187_REV01",RAW_m_TEI0187_REV01!$F:$AU),43,0)="--","---",IF($M$4="TEI0187_REV01",RAW_m_TEI0187_REV01!$AT722&amp; " --&gt; " &amp;RAW_m_TEI0187_REV01!$AU722&amp; " --&gt; ")),"---")</f>
        <v>---</v>
      </c>
      <c r="N722" s="19" t="str">
        <f>IFERROR(VLOOKUP(F722&amp;"-"&amp;G722,IF($M$4="TEI0187_REV01",RAW_m_TEI0187_REV01!$AD:$AJ),7,0),"---")</f>
        <v>---</v>
      </c>
      <c r="O722" s="19" t="str">
        <f>IFERROR(VLOOKUP(N722,IF($M$4="TEI0187_REV01",RAW_m_TEI0187_REV01!$AJ:$AK),2,0),"---")</f>
        <v>---</v>
      </c>
      <c r="P722" s="19" t="str">
        <f>IFERROR(VLOOKUP(F722&amp;"-"&amp;G722,IF($M$4="TEI0187_REV01",RAW_m_TEI0187_REV01!$AD:$AG),3,0),"---")</f>
        <v>---</v>
      </c>
      <c r="Q722" s="19" t="str">
        <f>IFERROR(VLOOKUP(N722,IF($M$4="TEI0187_REV01",RAW_m_TEI0187_REV01!$AE:$AH),4,0),"---")</f>
        <v>---</v>
      </c>
      <c r="R722" s="19" t="str">
        <f>IFERROR(VLOOKUP(F722&amp;"-"&amp;G722,IF($M$4="TEI0187_REV01",RAW_m_TEI0187_REV01!$AD:$AG),4,0),"---")</f>
        <v>---</v>
      </c>
    </row>
    <row r="723" spans="2:18" x14ac:dyDescent="0.25">
      <c r="B723" s="78">
        <v>718</v>
      </c>
      <c r="C723" s="19" t="str">
        <f>IFERROR(INDEX(B2B!A:F,MATCH('B2B Pin Table'!B723,B2B!A:A,0),6),"---")</f>
        <v>GND</v>
      </c>
      <c r="D723" s="19" t="str">
        <f>IFERROR(IF((COUNTIF(B2B!A719:K719,H721)&lt;0),"---",INDEX(B2B!A:K,MATCH('B2B Pin Table'!B723,B2B!A:A,0),2)),"---")</f>
        <v>J3</v>
      </c>
      <c r="E723" s="19" t="str">
        <f>IFERROR(IF((COUNTIF(B2B!A719:K719,H721)&lt;0),"---",INDEX(B2B!A:K,MATCH('B2B Pin Table'!B723,B2B!A:A,0),3)),"---")</f>
        <v>D58</v>
      </c>
      <c r="F723" s="19" t="str">
        <f>IFERROR(IF((COUNTIF(B2B!A719:K719,L721)&lt;0),"---",INDEX(B2B!A:K,MATCH('B2B Pin Table'!B723,B2B!A:A,0),4)),"---")</f>
        <v>J3</v>
      </c>
      <c r="G723" s="19" t="str">
        <f>IFERROR(IF((COUNTIF(B2B!A719:K719,L721)&lt;0),"---",INDEX(B2B!A:K,MATCH('B2B Pin Table'!B723,B2B!A:A,0),5)),"---")</f>
        <v>D58</v>
      </c>
      <c r="H723" s="59" t="str">
        <f>IFERROR(IF(VLOOKUP($D723&amp;"-"&amp;$E723,IF($H$4="TEB0187_REV01",CALC_CONN_TEB0187_REV01!$F:$I),4,0)="--","---",IF($H$4="TEB0187_REV01",CALC_CONN_TEB0187_REV01!$G723&amp; " --&gt; " &amp;CALC_CONN_TEB0187_REV01!$I723&amp; " --&gt; ")),"---")</f>
        <v>---</v>
      </c>
      <c r="I723" s="19" t="str">
        <f>IFERROR(IF(VLOOKUP($D723&amp;"-"&amp;$E723,IF($H$4="TEB0187_REV01",CALC_CONN_TEB0187_REV01!$F:$H),3,0)="--",VLOOKUP($D723&amp;"-"&amp;$E723,IF($H$4="TEB0187_REV01",CALC_CONN_TEB0187_REV01!$F:$H),2,0),VLOOKUP($D723&amp;"-"&amp;$E723,IF($H$4="TEB0187_REV01",CALC_CONN_TEB0187_REV01!$F:$H),3,0)),"---")</f>
        <v>---</v>
      </c>
      <c r="J723" s="19" t="str">
        <f>IFERROR(VLOOKUP(I723,IF($H$4="TEB0187_REV01",RAW_c_TEB0187_REV01!$AE:$AM),9,0),"---")</f>
        <v>---</v>
      </c>
      <c r="K723" s="19" t="str">
        <f>IFERROR(VLOOKUP(D723&amp;"-"&amp;E723,IF($H$4="TEB0187_REV01",RAW_c_TEB0187_REV01!$AD:$AK,"???"),6,0),"---")</f>
        <v>---</v>
      </c>
      <c r="L723" s="19" t="str">
        <f>IFERROR(VLOOKUP(D723&amp;"-"&amp;E723,IF($H$4="TEB0187_REV01",RAW_c_TEB0187_REV01!$AD:$AL,"???"),9,0),"---")</f>
        <v>---</v>
      </c>
      <c r="M723" s="19" t="str">
        <f>IFERROR(IF(VLOOKUP($F723&amp;"-"&amp;$G723,IF($M$4="TEI0187_REV01",RAW_m_TEI0187_REV01!$F:$AU),43,0)="--","---",IF($M$4="TEI0187_REV01",RAW_m_TEI0187_REV01!$AT723&amp; " --&gt; " &amp;RAW_m_TEI0187_REV01!$AU723&amp; " --&gt; ")),"---")</f>
        <v>---</v>
      </c>
      <c r="N723" s="19" t="str">
        <f>IFERROR(VLOOKUP(F723&amp;"-"&amp;G723,IF($M$4="TEI0187_REV01",RAW_m_TEI0187_REV01!$AD:$AJ),7,0),"---")</f>
        <v>---</v>
      </c>
      <c r="O723" s="19" t="str">
        <f>IFERROR(VLOOKUP(N723,IF($M$4="TEI0187_REV01",RAW_m_TEI0187_REV01!$AJ:$AK),2,0),"---")</f>
        <v>---</v>
      </c>
      <c r="P723" s="19" t="str">
        <f>IFERROR(VLOOKUP(F723&amp;"-"&amp;G723,IF($M$4="TEI0187_REV01",RAW_m_TEI0187_REV01!$AD:$AG),3,0),"---")</f>
        <v>---</v>
      </c>
      <c r="Q723" s="19" t="str">
        <f>IFERROR(VLOOKUP(N723,IF($M$4="TEI0187_REV01",RAW_m_TEI0187_REV01!$AE:$AH),4,0),"---")</f>
        <v>---</v>
      </c>
      <c r="R723" s="19" t="str">
        <f>IFERROR(VLOOKUP(F723&amp;"-"&amp;G723,IF($M$4="TEI0187_REV01",RAW_m_TEI0187_REV01!$AD:$AG),4,0),"---")</f>
        <v>---</v>
      </c>
    </row>
    <row r="724" spans="2:18" x14ac:dyDescent="0.25">
      <c r="B724" s="78">
        <v>719</v>
      </c>
      <c r="C724" s="19" t="str">
        <f>IFERROR(INDEX(B2B!A:F,MATCH('B2B Pin Table'!B724,B2B!A:A,0),6),"---")</f>
        <v>PWR</v>
      </c>
      <c r="D724" s="19" t="str">
        <f>IFERROR(IF((COUNTIF(B2B!A720:K720,H722)&lt;0),"---",INDEX(B2B!A:K,MATCH('B2B Pin Table'!B724,B2B!A:A,0),2)),"---")</f>
        <v>J3</v>
      </c>
      <c r="E724" s="19" t="str">
        <f>IFERROR(IF((COUNTIF(B2B!A720:K720,H722)&lt;0),"---",INDEX(B2B!A:K,MATCH('B2B Pin Table'!B724,B2B!A:A,0),3)),"---")</f>
        <v>D59</v>
      </c>
      <c r="F724" s="19" t="str">
        <f>IFERROR(IF((COUNTIF(B2B!A720:K720,L722)&lt;0),"---",INDEX(B2B!A:K,MATCH('B2B Pin Table'!B724,B2B!A:A,0),4)),"---")</f>
        <v>J3</v>
      </c>
      <c r="G724" s="19" t="str">
        <f>IFERROR(IF((COUNTIF(B2B!A720:K720,L722)&lt;0),"---",INDEX(B2B!A:K,MATCH('B2B Pin Table'!B724,B2B!A:A,0),5)),"---")</f>
        <v>D59</v>
      </c>
      <c r="H724" s="59" t="str">
        <f>IFERROR(IF(VLOOKUP($D724&amp;"-"&amp;$E724,IF($H$4="TEB0187_REV01",CALC_CONN_TEB0187_REV01!$F:$I),4,0)="--","---",IF($H$4="TEB0187_REV01",CALC_CONN_TEB0187_REV01!$G724&amp; " --&gt; " &amp;CALC_CONN_TEB0187_REV01!$I724&amp; " --&gt; ")),"---")</f>
        <v>---</v>
      </c>
      <c r="I724" s="19" t="str">
        <f>IFERROR(IF(VLOOKUP($D724&amp;"-"&amp;$E724,IF($H$4="TEB0187_REV01",CALC_CONN_TEB0187_REV01!$F:$H),3,0)="--",VLOOKUP($D724&amp;"-"&amp;$E724,IF($H$4="TEB0187_REV01",CALC_CONN_TEB0187_REV01!$F:$H),2,0),VLOOKUP($D724&amp;"-"&amp;$E724,IF($H$4="TEB0187_REV01",CALC_CONN_TEB0187_REV01!$F:$H),3,0)),"---")</f>
        <v>---</v>
      </c>
      <c r="J724" s="19" t="str">
        <f>IFERROR(VLOOKUP(I724,IF($H$4="TEB0187_REV01",RAW_c_TEB0187_REV01!$AE:$AM),9,0),"---")</f>
        <v>---</v>
      </c>
      <c r="K724" s="19" t="str">
        <f>IFERROR(VLOOKUP(D724&amp;"-"&amp;E724,IF($H$4="TEB0187_REV01",RAW_c_TEB0187_REV01!$AD:$AK,"???"),6,0),"---")</f>
        <v>---</v>
      </c>
      <c r="L724" s="19" t="str">
        <f>IFERROR(VLOOKUP(D724&amp;"-"&amp;E724,IF($H$4="TEB0187_REV01",RAW_c_TEB0187_REV01!$AD:$AL,"???"),9,0),"---")</f>
        <v>---</v>
      </c>
      <c r="M724" s="19" t="str">
        <f>IFERROR(IF(VLOOKUP($F724&amp;"-"&amp;$G724,IF($M$4="TEI0187_REV01",RAW_m_TEI0187_REV01!$F:$AU),43,0)="--","---",IF($M$4="TEI0187_REV01",RAW_m_TEI0187_REV01!$AT724&amp; " --&gt; " &amp;RAW_m_TEI0187_REV01!$AU724&amp; " --&gt; ")),"---")</f>
        <v>---</v>
      </c>
      <c r="N724" s="19" t="str">
        <f>IFERROR(VLOOKUP(F724&amp;"-"&amp;G724,IF($M$4="TEI0187_REV01",RAW_m_TEI0187_REV01!$AD:$AJ),7,0),"---")</f>
        <v>---</v>
      </c>
      <c r="O724" s="19" t="str">
        <f>IFERROR(VLOOKUP(N724,IF($M$4="TEI0187_REV01",RAW_m_TEI0187_REV01!$AJ:$AK),2,0),"---")</f>
        <v>---</v>
      </c>
      <c r="P724" s="19" t="str">
        <f>IFERROR(VLOOKUP(F724&amp;"-"&amp;G724,IF($M$4="TEI0187_REV01",RAW_m_TEI0187_REV01!$AD:$AG),3,0),"---")</f>
        <v>---</v>
      </c>
      <c r="Q724" s="19" t="str">
        <f>IFERROR(VLOOKUP(N724,IF($M$4="TEI0187_REV01",RAW_m_TEI0187_REV01!$AE:$AH),4,0),"---")</f>
        <v>---</v>
      </c>
      <c r="R724" s="19" t="str">
        <f>IFERROR(VLOOKUP(F724&amp;"-"&amp;G724,IF($M$4="TEI0187_REV01",RAW_m_TEI0187_REV01!$AD:$AG),4,0),"---")</f>
        <v>---</v>
      </c>
    </row>
    <row r="725" spans="2:18" x14ac:dyDescent="0.25">
      <c r="B725" s="78">
        <v>720</v>
      </c>
      <c r="C725" s="19" t="str">
        <f>IFERROR(INDEX(B2B!A:F,MATCH('B2B Pin Table'!B725,B2B!A:A,0),6),"---")</f>
        <v>PWR</v>
      </c>
      <c r="D725" s="19" t="str">
        <f>IFERROR(IF((COUNTIF(B2B!A721:K721,H723)&lt;0),"---",INDEX(B2B!A:K,MATCH('B2B Pin Table'!B725,B2B!A:A,0),2)),"---")</f>
        <v>J3</v>
      </c>
      <c r="E725" s="19" t="str">
        <f>IFERROR(IF((COUNTIF(B2B!A721:K721,H723)&lt;0),"---",INDEX(B2B!A:K,MATCH('B2B Pin Table'!B725,B2B!A:A,0),3)),"---")</f>
        <v>D60</v>
      </c>
      <c r="F725" s="19" t="str">
        <f>IFERROR(IF((COUNTIF(B2B!A721:K721,L723)&lt;0),"---",INDEX(B2B!A:K,MATCH('B2B Pin Table'!B725,B2B!A:A,0),4)),"---")</f>
        <v>J3</v>
      </c>
      <c r="G725" s="19" t="str">
        <f>IFERROR(IF((COUNTIF(B2B!A721:K721,L723)&lt;0),"---",INDEX(B2B!A:K,MATCH('B2B Pin Table'!B725,B2B!A:A,0),5)),"---")</f>
        <v>D60</v>
      </c>
      <c r="H725" s="59" t="str">
        <f>IFERROR(IF(VLOOKUP($D725&amp;"-"&amp;$E725,IF($H$4="TEB0187_REV01",CALC_CONN_TEB0187_REV01!$F:$I),4,0)="--","---",IF($H$4="TEB0187_REV01",CALC_CONN_TEB0187_REV01!$G725&amp; " --&gt; " &amp;CALC_CONN_TEB0187_REV01!$I725&amp; " --&gt; ")),"---")</f>
        <v>---</v>
      </c>
      <c r="I725" s="19" t="str">
        <f>IFERROR(IF(VLOOKUP($D725&amp;"-"&amp;$E725,IF($H$4="TEB0187_REV01",CALC_CONN_TEB0187_REV01!$F:$H),3,0)="--",VLOOKUP($D725&amp;"-"&amp;$E725,IF($H$4="TEB0187_REV01",CALC_CONN_TEB0187_REV01!$F:$H),2,0),VLOOKUP($D725&amp;"-"&amp;$E725,IF($H$4="TEB0187_REV01",CALC_CONN_TEB0187_REV01!$F:$H),3,0)),"---")</f>
        <v>---</v>
      </c>
      <c r="J725" s="19" t="str">
        <f>IFERROR(VLOOKUP(I725,IF($H$4="TEB0187_REV01",RAW_c_TEB0187_REV01!$AE:$AM),9,0),"---")</f>
        <v>---</v>
      </c>
      <c r="K725" s="19" t="str">
        <f>IFERROR(VLOOKUP(D725&amp;"-"&amp;E725,IF($H$4="TEB0187_REV01",RAW_c_TEB0187_REV01!$AD:$AK,"???"),6,0),"---")</f>
        <v>---</v>
      </c>
      <c r="L725" s="19" t="str">
        <f>IFERROR(VLOOKUP(D725&amp;"-"&amp;E725,IF($H$4="TEB0187_REV01",RAW_c_TEB0187_REV01!$AD:$AL,"???"),9,0),"---")</f>
        <v>---</v>
      </c>
      <c r="M725" s="19" t="str">
        <f>IFERROR(IF(VLOOKUP($F725&amp;"-"&amp;$G725,IF($M$4="TEI0187_REV01",RAW_m_TEI0187_REV01!$F:$AU),43,0)="--","---",IF($M$4="TEI0187_REV01",RAW_m_TEI0187_REV01!$AT725&amp; " --&gt; " &amp;RAW_m_TEI0187_REV01!$AU725&amp; " --&gt; ")),"---")</f>
        <v>---</v>
      </c>
      <c r="N725" s="19" t="str">
        <f>IFERROR(VLOOKUP(F725&amp;"-"&amp;G725,IF($M$4="TEI0187_REV01",RAW_m_TEI0187_REV01!$AD:$AJ),7,0),"---")</f>
        <v>---</v>
      </c>
      <c r="O725" s="19" t="str">
        <f>IFERROR(VLOOKUP(N725,IF($M$4="TEI0187_REV01",RAW_m_TEI0187_REV01!$AJ:$AK),2,0),"---")</f>
        <v>---</v>
      </c>
      <c r="P725" s="19" t="str">
        <f>IFERROR(VLOOKUP(F725&amp;"-"&amp;G725,IF($M$4="TEI0187_REV01",RAW_m_TEI0187_REV01!$AD:$AG),3,0),"---")</f>
        <v>---</v>
      </c>
      <c r="Q725" s="19" t="str">
        <f>IFERROR(VLOOKUP(N725,IF($M$4="TEI0187_REV01",RAW_m_TEI0187_REV01!$AE:$AH),4,0),"---")</f>
        <v>---</v>
      </c>
      <c r="R725" s="19" t="str">
        <f>IFERROR(VLOOKUP(F725&amp;"-"&amp;G725,IF($M$4="TEI0187_REV01",RAW_m_TEI0187_REV01!$AD:$AG),4,0),"---")</f>
        <v>---</v>
      </c>
    </row>
    <row r="726" spans="2:18" x14ac:dyDescent="0.25">
      <c r="B726" s="78">
        <v>721</v>
      </c>
      <c r="C726" s="19" t="str">
        <f>IFERROR(INDEX(B2B!A:F,MATCH('B2B Pin Table'!B726,B2B!A:A,0),6),"---")</f>
        <v>IO</v>
      </c>
      <c r="D726" s="19" t="str">
        <f>IFERROR(IF((COUNTIF(B2B!A722:K722,H724)&lt;0),"---",INDEX(B2B!A:K,MATCH('B2B Pin Table'!B726,B2B!A:A,0),2)),"---")</f>
        <v>J4</v>
      </c>
      <c r="E726" s="19" t="str">
        <f>IFERROR(IF((COUNTIF(B2B!A722:K722,H724)&lt;0),"---",INDEX(B2B!A:K,MATCH('B2B Pin Table'!B726,B2B!A:A,0),3)),"---")</f>
        <v>A1</v>
      </c>
      <c r="F726" s="19" t="str">
        <f>IFERROR(IF((COUNTIF(B2B!A722:K722,L724)&lt;0),"---",INDEX(B2B!A:K,MATCH('B2B Pin Table'!B726,B2B!A:A,0),4)),"---")</f>
        <v>J4</v>
      </c>
      <c r="G726" s="19" t="str">
        <f>IFERROR(IF((COUNTIF(B2B!A722:K722,L724)&lt;0),"---",INDEX(B2B!A:K,MATCH('B2B Pin Table'!B726,B2B!A:A,0),5)),"---")</f>
        <v>A1</v>
      </c>
      <c r="H726" s="59" t="str">
        <f>IFERROR(IF(VLOOKUP($D726&amp;"-"&amp;$E726,IF($H$4="TEB0187_REV01",CALC_CONN_TEB0187_REV01!$F:$I),4,0)="--","---",IF($H$4="TEB0187_REV01",CALC_CONN_TEB0187_REV01!$G726&amp; " --&gt; " &amp;CALC_CONN_TEB0187_REV01!$I726&amp; " --&gt; ")),"---")</f>
        <v>---</v>
      </c>
      <c r="I726" s="19" t="str">
        <f>IFERROR(IF(VLOOKUP($D726&amp;"-"&amp;$E726,IF($H$4="TEB0187_REV01",CALC_CONN_TEB0187_REV01!$F:$H),3,0)="--",VLOOKUP($D726&amp;"-"&amp;$E726,IF($H$4="TEB0187_REV01",CALC_CONN_TEB0187_REV01!$F:$H),2,0),VLOOKUP($D726&amp;"-"&amp;$E726,IF($H$4="TEB0187_REV01",CALC_CONN_TEB0187_REV01!$F:$H),3,0)),"---")</f>
        <v>---</v>
      </c>
      <c r="J726" s="19" t="str">
        <f>IFERROR(VLOOKUP(I726,IF($H$4="TEB0187_REV01",RAW_c_TEB0187_REV01!$AE:$AM),9,0),"---")</f>
        <v>---</v>
      </c>
      <c r="K726" s="19" t="str">
        <f>IFERROR(VLOOKUP(D726&amp;"-"&amp;E726,IF($H$4="TEB0187_REV01",RAW_c_TEB0187_REV01!$AD:$AK,"???"),6,0),"---")</f>
        <v>---</v>
      </c>
      <c r="L726" s="19" t="str">
        <f>IFERROR(VLOOKUP(D726&amp;"-"&amp;E726,IF($H$4="TEB0187_REV01",RAW_c_TEB0187_REV01!$AD:$AL,"???"),9,0),"---")</f>
        <v>---</v>
      </c>
      <c r="M726" s="19" t="str">
        <f>IFERROR(IF(VLOOKUP($F726&amp;"-"&amp;$G726,IF($M$4="TEI0187_REV01",RAW_m_TEI0187_REV01!$F:$AU),43,0)="--","---",IF($M$4="TEI0187_REV01",RAW_m_TEI0187_REV01!$AT726&amp; " --&gt; " &amp;RAW_m_TEI0187_REV01!$AU726&amp; " --&gt; ")),"---")</f>
        <v>---</v>
      </c>
      <c r="N726" s="19" t="str">
        <f>IFERROR(VLOOKUP(F726&amp;"-"&amp;G726,IF($M$4="TEI0187_REV01",RAW_m_TEI0187_REV01!$AD:$AJ),7,0),"---")</f>
        <v>---</v>
      </c>
      <c r="O726" s="19" t="str">
        <f>IFERROR(VLOOKUP(N726,IF($M$4="TEI0187_REV01",RAW_m_TEI0187_REV01!$AJ:$AK),2,0),"---")</f>
        <v>---</v>
      </c>
      <c r="P726" s="19" t="str">
        <f>IFERROR(VLOOKUP(F726&amp;"-"&amp;G726,IF($M$4="TEI0187_REV01",RAW_m_TEI0187_REV01!$AD:$AG),3,0),"---")</f>
        <v>---</v>
      </c>
      <c r="Q726" s="19" t="str">
        <f>IFERROR(VLOOKUP(N726,IF($M$4="TEI0187_REV01",RAW_m_TEI0187_REV01!$AE:$AH),4,0),"---")</f>
        <v>---</v>
      </c>
      <c r="R726" s="19" t="str">
        <f>IFERROR(VLOOKUP(F726&amp;"-"&amp;G726,IF($M$4="TEI0187_REV01",RAW_m_TEI0187_REV01!$AD:$AG),4,0),"---")</f>
        <v>---</v>
      </c>
    </row>
    <row r="727" spans="2:18" x14ac:dyDescent="0.25">
      <c r="B727" s="78">
        <v>722</v>
      </c>
      <c r="C727" s="19" t="str">
        <f>IFERROR(INDEX(B2B!A:F,MATCH('B2B Pin Table'!B727,B2B!A:A,0),6),"---")</f>
        <v>IO</v>
      </c>
      <c r="D727" s="19" t="str">
        <f>IFERROR(IF((COUNTIF(B2B!A723:K723,H725)&lt;0),"---",INDEX(B2B!A:K,MATCH('B2B Pin Table'!B727,B2B!A:A,0),2)),"---")</f>
        <v>J4</v>
      </c>
      <c r="E727" s="19" t="str">
        <f>IFERROR(IF((COUNTIF(B2B!A723:K723,H725)&lt;0),"---",INDEX(B2B!A:K,MATCH('B2B Pin Table'!B727,B2B!A:A,0),3)),"---")</f>
        <v>A2</v>
      </c>
      <c r="F727" s="19" t="str">
        <f>IFERROR(IF((COUNTIF(B2B!A723:K723,L725)&lt;0),"---",INDEX(B2B!A:K,MATCH('B2B Pin Table'!B727,B2B!A:A,0),4)),"---")</f>
        <v>J4</v>
      </c>
      <c r="G727" s="19" t="str">
        <f>IFERROR(IF((COUNTIF(B2B!A723:K723,L725)&lt;0),"---",INDEX(B2B!A:K,MATCH('B2B Pin Table'!B727,B2B!A:A,0),5)),"---")</f>
        <v>A2</v>
      </c>
      <c r="H727" s="59" t="str">
        <f>IFERROR(IF(VLOOKUP($D727&amp;"-"&amp;$E727,IF($H$4="TEB0187_REV01",CALC_CONN_TEB0187_REV01!$F:$I),4,0)="--","---",IF($H$4="TEB0187_REV01",CALC_CONN_TEB0187_REV01!$G727&amp; " --&gt; " &amp;CALC_CONN_TEB0187_REV01!$I727&amp; " --&gt; ")),"---")</f>
        <v>---</v>
      </c>
      <c r="I727" s="19" t="str">
        <f>IFERROR(IF(VLOOKUP($D727&amp;"-"&amp;$E727,IF($H$4="TEB0187_REV01",CALC_CONN_TEB0187_REV01!$F:$H),3,0)="--",VLOOKUP($D727&amp;"-"&amp;$E727,IF($H$4="TEB0187_REV01",CALC_CONN_TEB0187_REV01!$F:$H),2,0),VLOOKUP($D727&amp;"-"&amp;$E727,IF($H$4="TEB0187_REV01",CALC_CONN_TEB0187_REV01!$F:$H),3,0)),"---")</f>
        <v>---</v>
      </c>
      <c r="J727" s="19" t="str">
        <f>IFERROR(VLOOKUP(I727,IF($H$4="TEB0187_REV01",RAW_c_TEB0187_REV01!$AE:$AM),9,0),"---")</f>
        <v>---</v>
      </c>
      <c r="K727" s="19" t="str">
        <f>IFERROR(VLOOKUP(D727&amp;"-"&amp;E727,IF($H$4="TEB0187_REV01",RAW_c_TEB0187_REV01!$AD:$AK,"???"),6,0),"---")</f>
        <v>---</v>
      </c>
      <c r="L727" s="19" t="str">
        <f>IFERROR(VLOOKUP(D727&amp;"-"&amp;E727,IF($H$4="TEB0187_REV01",RAW_c_TEB0187_REV01!$AD:$AL,"???"),9,0),"---")</f>
        <v>---</v>
      </c>
      <c r="M727" s="19" t="str">
        <f>IFERROR(IF(VLOOKUP($F727&amp;"-"&amp;$G727,IF($M$4="TEI0187_REV01",RAW_m_TEI0187_REV01!$F:$AU),43,0)="--","---",IF($M$4="TEI0187_REV01",RAW_m_TEI0187_REV01!$AT727&amp; " --&gt; " &amp;RAW_m_TEI0187_REV01!$AU727&amp; " --&gt; ")),"---")</f>
        <v>---</v>
      </c>
      <c r="N727" s="19" t="str">
        <f>IFERROR(VLOOKUP(F727&amp;"-"&amp;G727,IF($M$4="TEI0187_REV01",RAW_m_TEI0187_REV01!$AD:$AJ),7,0),"---")</f>
        <v>---</v>
      </c>
      <c r="O727" s="19" t="str">
        <f>IFERROR(VLOOKUP(N727,IF($M$4="TEI0187_REV01",RAW_m_TEI0187_REV01!$AJ:$AK),2,0),"---")</f>
        <v>---</v>
      </c>
      <c r="P727" s="19" t="str">
        <f>IFERROR(VLOOKUP(F727&amp;"-"&amp;G727,IF($M$4="TEI0187_REV01",RAW_m_TEI0187_REV01!$AD:$AG),3,0),"---")</f>
        <v>---</v>
      </c>
      <c r="Q727" s="19" t="str">
        <f>IFERROR(VLOOKUP(N727,IF($M$4="TEI0187_REV01",RAW_m_TEI0187_REV01!$AE:$AH),4,0),"---")</f>
        <v>---</v>
      </c>
      <c r="R727" s="19" t="str">
        <f>IFERROR(VLOOKUP(F727&amp;"-"&amp;G727,IF($M$4="TEI0187_REV01",RAW_m_TEI0187_REV01!$AD:$AG),4,0),"---")</f>
        <v>---</v>
      </c>
    </row>
    <row r="728" spans="2:18" x14ac:dyDescent="0.25">
      <c r="B728" s="78">
        <v>723</v>
      </c>
      <c r="C728" s="19" t="str">
        <f>IFERROR(INDEX(B2B!A:F,MATCH('B2B Pin Table'!B728,B2B!A:A,0),6),"---")</f>
        <v>IO</v>
      </c>
      <c r="D728" s="19" t="str">
        <f>IFERROR(IF((COUNTIF(B2B!A724:K724,H726)&lt;0),"---",INDEX(B2B!A:K,MATCH('B2B Pin Table'!B728,B2B!A:A,0),2)),"---")</f>
        <v>J4</v>
      </c>
      <c r="E728" s="19" t="str">
        <f>IFERROR(IF((COUNTIF(B2B!A724:K724,H726)&lt;0),"---",INDEX(B2B!A:K,MATCH('B2B Pin Table'!B728,B2B!A:A,0),3)),"---")</f>
        <v>A3</v>
      </c>
      <c r="F728" s="19" t="str">
        <f>IFERROR(IF((COUNTIF(B2B!A724:K724,L726)&lt;0),"---",INDEX(B2B!A:K,MATCH('B2B Pin Table'!B728,B2B!A:A,0),4)),"---")</f>
        <v>J4</v>
      </c>
      <c r="G728" s="19" t="str">
        <f>IFERROR(IF((COUNTIF(B2B!A724:K724,L726)&lt;0),"---",INDEX(B2B!A:K,MATCH('B2B Pin Table'!B728,B2B!A:A,0),5)),"---")</f>
        <v>A3</v>
      </c>
      <c r="H728" s="59" t="str">
        <f>IFERROR(IF(VLOOKUP($D728&amp;"-"&amp;$E728,IF($H$4="TEB0187_REV01",CALC_CONN_TEB0187_REV01!$F:$I),4,0)="--","---",IF($H$4="TEB0187_REV01",CALC_CONN_TEB0187_REV01!$G728&amp; " --&gt; " &amp;CALC_CONN_TEB0187_REV01!$I728&amp; " --&gt; ")),"---")</f>
        <v>---</v>
      </c>
      <c r="I728" s="19" t="str">
        <f>IFERROR(IF(VLOOKUP($D728&amp;"-"&amp;$E728,IF($H$4="TEB0187_REV01",CALC_CONN_TEB0187_REV01!$F:$H),3,0)="--",VLOOKUP($D728&amp;"-"&amp;$E728,IF($H$4="TEB0187_REV01",CALC_CONN_TEB0187_REV01!$F:$H),2,0),VLOOKUP($D728&amp;"-"&amp;$E728,IF($H$4="TEB0187_REV01",CALC_CONN_TEB0187_REV01!$F:$H),3,0)),"---")</f>
        <v>---</v>
      </c>
      <c r="J728" s="19" t="str">
        <f>IFERROR(VLOOKUP(I728,IF($H$4="TEB0187_REV01",RAW_c_TEB0187_REV01!$AE:$AM),9,0),"---")</f>
        <v>---</v>
      </c>
      <c r="K728" s="19" t="str">
        <f>IFERROR(VLOOKUP(D728&amp;"-"&amp;E728,IF($H$4="TEB0187_REV01",RAW_c_TEB0187_REV01!$AD:$AK,"???"),6,0),"---")</f>
        <v>---</v>
      </c>
      <c r="L728" s="19" t="str">
        <f>IFERROR(VLOOKUP(D728&amp;"-"&amp;E728,IF($H$4="TEB0187_REV01",RAW_c_TEB0187_REV01!$AD:$AL,"???"),9,0),"---")</f>
        <v>---</v>
      </c>
      <c r="M728" s="19" t="str">
        <f>IFERROR(IF(VLOOKUP($F728&amp;"-"&amp;$G728,IF($M$4="TEI0187_REV01",RAW_m_TEI0187_REV01!$F:$AU),43,0)="--","---",IF($M$4="TEI0187_REV01",RAW_m_TEI0187_REV01!$AT728&amp; " --&gt; " &amp;RAW_m_TEI0187_REV01!$AU728&amp; " --&gt; ")),"---")</f>
        <v>---</v>
      </c>
      <c r="N728" s="19" t="str">
        <f>IFERROR(VLOOKUP(F728&amp;"-"&amp;G728,IF($M$4="TEI0187_REV01",RAW_m_TEI0187_REV01!$AD:$AJ),7,0),"---")</f>
        <v>---</v>
      </c>
      <c r="O728" s="19" t="str">
        <f>IFERROR(VLOOKUP(N728,IF($M$4="TEI0187_REV01",RAW_m_TEI0187_REV01!$AJ:$AK),2,0),"---")</f>
        <v>---</v>
      </c>
      <c r="P728" s="19" t="str">
        <f>IFERROR(VLOOKUP(F728&amp;"-"&amp;G728,IF($M$4="TEI0187_REV01",RAW_m_TEI0187_REV01!$AD:$AG),3,0),"---")</f>
        <v>---</v>
      </c>
      <c r="Q728" s="19" t="str">
        <f>IFERROR(VLOOKUP(N728,IF($M$4="TEI0187_REV01",RAW_m_TEI0187_REV01!$AE:$AH),4,0),"---")</f>
        <v>---</v>
      </c>
      <c r="R728" s="19" t="str">
        <f>IFERROR(VLOOKUP(F728&amp;"-"&amp;G728,IF($M$4="TEI0187_REV01",RAW_m_TEI0187_REV01!$AD:$AG),4,0),"---")</f>
        <v>---</v>
      </c>
    </row>
    <row r="729" spans="2:18" x14ac:dyDescent="0.25">
      <c r="B729" s="78">
        <v>724</v>
      </c>
      <c r="C729" s="19" t="str">
        <f>IFERROR(INDEX(B2B!A:F,MATCH('B2B Pin Table'!B729,B2B!A:A,0),6),"---")</f>
        <v>IO</v>
      </c>
      <c r="D729" s="19" t="str">
        <f>IFERROR(IF((COUNTIF(B2B!A725:K725,H727)&lt;0),"---",INDEX(B2B!A:K,MATCH('B2B Pin Table'!B729,B2B!A:A,0),2)),"---")</f>
        <v>J4</v>
      </c>
      <c r="E729" s="19" t="str">
        <f>IFERROR(IF((COUNTIF(B2B!A725:K725,H727)&lt;0),"---",INDEX(B2B!A:K,MATCH('B2B Pin Table'!B729,B2B!A:A,0),3)),"---")</f>
        <v>A4</v>
      </c>
      <c r="F729" s="19" t="str">
        <f>IFERROR(IF((COUNTIF(B2B!A725:K725,L727)&lt;0),"---",INDEX(B2B!A:K,MATCH('B2B Pin Table'!B729,B2B!A:A,0),4)),"---")</f>
        <v>J4</v>
      </c>
      <c r="G729" s="19" t="str">
        <f>IFERROR(IF((COUNTIF(B2B!A725:K725,L727)&lt;0),"---",INDEX(B2B!A:K,MATCH('B2B Pin Table'!B729,B2B!A:A,0),5)),"---")</f>
        <v>A4</v>
      </c>
      <c r="H729" s="59" t="str">
        <f>IFERROR(IF(VLOOKUP($D729&amp;"-"&amp;$E729,IF($H$4="TEB0187_REV01",CALC_CONN_TEB0187_REV01!$F:$I),4,0)="--","---",IF($H$4="TEB0187_REV01",CALC_CONN_TEB0187_REV01!$G729&amp; " --&gt; " &amp;CALC_CONN_TEB0187_REV01!$I729&amp; " --&gt; ")),"---")</f>
        <v>---</v>
      </c>
      <c r="I729" s="19" t="str">
        <f>IFERROR(IF(VLOOKUP($D729&amp;"-"&amp;$E729,IF($H$4="TEB0187_REV01",CALC_CONN_TEB0187_REV01!$F:$H),3,0)="--",VLOOKUP($D729&amp;"-"&amp;$E729,IF($H$4="TEB0187_REV01",CALC_CONN_TEB0187_REV01!$F:$H),2,0),VLOOKUP($D729&amp;"-"&amp;$E729,IF($H$4="TEB0187_REV01",CALC_CONN_TEB0187_REV01!$F:$H),3,0)),"---")</f>
        <v>---</v>
      </c>
      <c r="J729" s="19" t="str">
        <f>IFERROR(VLOOKUP(I729,IF($H$4="TEB0187_REV01",RAW_c_TEB0187_REV01!$AE:$AM),9,0),"---")</f>
        <v>---</v>
      </c>
      <c r="K729" s="19" t="str">
        <f>IFERROR(VLOOKUP(D729&amp;"-"&amp;E729,IF($H$4="TEB0187_REV01",RAW_c_TEB0187_REV01!$AD:$AK,"???"),6,0),"---")</f>
        <v>---</v>
      </c>
      <c r="L729" s="19" t="str">
        <f>IFERROR(VLOOKUP(D729&amp;"-"&amp;E729,IF($H$4="TEB0187_REV01",RAW_c_TEB0187_REV01!$AD:$AL,"???"),9,0),"---")</f>
        <v>---</v>
      </c>
      <c r="M729" s="19" t="str">
        <f>IFERROR(IF(VLOOKUP($F729&amp;"-"&amp;$G729,IF($M$4="TEI0187_REV01",RAW_m_TEI0187_REV01!$F:$AU),43,0)="--","---",IF($M$4="TEI0187_REV01",RAW_m_TEI0187_REV01!$AT729&amp; " --&gt; " &amp;RAW_m_TEI0187_REV01!$AU729&amp; " --&gt; ")),"---")</f>
        <v>---</v>
      </c>
      <c r="N729" s="19" t="str">
        <f>IFERROR(VLOOKUP(F729&amp;"-"&amp;G729,IF($M$4="TEI0187_REV01",RAW_m_TEI0187_REV01!$AD:$AJ),7,0),"---")</f>
        <v>---</v>
      </c>
      <c r="O729" s="19" t="str">
        <f>IFERROR(VLOOKUP(N729,IF($M$4="TEI0187_REV01",RAW_m_TEI0187_REV01!$AJ:$AK),2,0),"---")</f>
        <v>---</v>
      </c>
      <c r="P729" s="19" t="str">
        <f>IFERROR(VLOOKUP(F729&amp;"-"&amp;G729,IF($M$4="TEI0187_REV01",RAW_m_TEI0187_REV01!$AD:$AG),3,0),"---")</f>
        <v>---</v>
      </c>
      <c r="Q729" s="19" t="str">
        <f>IFERROR(VLOOKUP(N729,IF($M$4="TEI0187_REV01",RAW_m_TEI0187_REV01!$AE:$AH),4,0),"---")</f>
        <v>---</v>
      </c>
      <c r="R729" s="19" t="str">
        <f>IFERROR(VLOOKUP(F729&amp;"-"&amp;G729,IF($M$4="TEI0187_REV01",RAW_m_TEI0187_REV01!$AD:$AG),4,0),"---")</f>
        <v>---</v>
      </c>
    </row>
    <row r="730" spans="2:18" x14ac:dyDescent="0.25">
      <c r="B730" s="78">
        <v>725</v>
      </c>
      <c r="C730" s="19" t="str">
        <f>IFERROR(INDEX(B2B!A:F,MATCH('B2B Pin Table'!B730,B2B!A:A,0),6),"---")</f>
        <v>GND</v>
      </c>
      <c r="D730" s="19" t="str">
        <f>IFERROR(IF((COUNTIF(B2B!A726:K726,H728)&lt;0),"---",INDEX(B2B!A:K,MATCH('B2B Pin Table'!B730,B2B!A:A,0),2)),"---")</f>
        <v>J4</v>
      </c>
      <c r="E730" s="19" t="str">
        <f>IFERROR(IF((COUNTIF(B2B!A726:K726,H728)&lt;0),"---",INDEX(B2B!A:K,MATCH('B2B Pin Table'!B730,B2B!A:A,0),3)),"---")</f>
        <v>A5</v>
      </c>
      <c r="F730" s="19" t="str">
        <f>IFERROR(IF((COUNTIF(B2B!A726:K726,L728)&lt;0),"---",INDEX(B2B!A:K,MATCH('B2B Pin Table'!B730,B2B!A:A,0),4)),"---")</f>
        <v>J4</v>
      </c>
      <c r="G730" s="19" t="str">
        <f>IFERROR(IF((COUNTIF(B2B!A726:K726,L728)&lt;0),"---",INDEX(B2B!A:K,MATCH('B2B Pin Table'!B730,B2B!A:A,0),5)),"---")</f>
        <v>A5</v>
      </c>
      <c r="H730" s="59" t="str">
        <f>IFERROR(IF(VLOOKUP($D730&amp;"-"&amp;$E730,IF($H$4="TEB0187_REV01",CALC_CONN_TEB0187_REV01!$F:$I),4,0)="--","---",IF($H$4="TEB0187_REV01",CALC_CONN_TEB0187_REV01!$G730&amp; " --&gt; " &amp;CALC_CONN_TEB0187_REV01!$I730&amp; " --&gt; ")),"---")</f>
        <v>---</v>
      </c>
      <c r="I730" s="19" t="str">
        <f>IFERROR(IF(VLOOKUP($D730&amp;"-"&amp;$E730,IF($H$4="TEB0187_REV01",CALC_CONN_TEB0187_REV01!$F:$H),3,0)="--",VLOOKUP($D730&amp;"-"&amp;$E730,IF($H$4="TEB0187_REV01",CALC_CONN_TEB0187_REV01!$F:$H),2,0),VLOOKUP($D730&amp;"-"&amp;$E730,IF($H$4="TEB0187_REV01",CALC_CONN_TEB0187_REV01!$F:$H),3,0)),"---")</f>
        <v>---</v>
      </c>
      <c r="J730" s="19" t="str">
        <f>IFERROR(VLOOKUP(I730,IF($H$4="TEB0187_REV01",RAW_c_TEB0187_REV01!$AE:$AM),9,0),"---")</f>
        <v>---</v>
      </c>
      <c r="K730" s="19" t="str">
        <f>IFERROR(VLOOKUP(D730&amp;"-"&amp;E730,IF($H$4="TEB0187_REV01",RAW_c_TEB0187_REV01!$AD:$AK,"???"),6,0),"---")</f>
        <v>---</v>
      </c>
      <c r="L730" s="19" t="str">
        <f>IFERROR(VLOOKUP(D730&amp;"-"&amp;E730,IF($H$4="TEB0187_REV01",RAW_c_TEB0187_REV01!$AD:$AL,"???"),9,0),"---")</f>
        <v>---</v>
      </c>
      <c r="M730" s="19" t="str">
        <f>IFERROR(IF(VLOOKUP($F730&amp;"-"&amp;$G730,IF($M$4="TEI0187_REV01",RAW_m_TEI0187_REV01!$F:$AU),43,0)="--","---",IF($M$4="TEI0187_REV01",RAW_m_TEI0187_REV01!$AT730&amp; " --&gt; " &amp;RAW_m_TEI0187_REV01!$AU730&amp; " --&gt; ")),"---")</f>
        <v>---</v>
      </c>
      <c r="N730" s="19" t="str">
        <f>IFERROR(VLOOKUP(F730&amp;"-"&amp;G730,IF($M$4="TEI0187_REV01",RAW_m_TEI0187_REV01!$AD:$AJ),7,0),"---")</f>
        <v>---</v>
      </c>
      <c r="O730" s="19" t="str">
        <f>IFERROR(VLOOKUP(N730,IF($M$4="TEI0187_REV01",RAW_m_TEI0187_REV01!$AJ:$AK),2,0),"---")</f>
        <v>---</v>
      </c>
      <c r="P730" s="19" t="str">
        <f>IFERROR(VLOOKUP(F730&amp;"-"&amp;G730,IF($M$4="TEI0187_REV01",RAW_m_TEI0187_REV01!$AD:$AG),3,0),"---")</f>
        <v>---</v>
      </c>
      <c r="Q730" s="19" t="str">
        <f>IFERROR(VLOOKUP(N730,IF($M$4="TEI0187_REV01",RAW_m_TEI0187_REV01!$AE:$AH),4,0),"---")</f>
        <v>---</v>
      </c>
      <c r="R730" s="19" t="str">
        <f>IFERROR(VLOOKUP(F730&amp;"-"&amp;G730,IF($M$4="TEI0187_REV01",RAW_m_TEI0187_REV01!$AD:$AG),4,0),"---")</f>
        <v>---</v>
      </c>
    </row>
    <row r="731" spans="2:18" x14ac:dyDescent="0.25">
      <c r="B731" s="78">
        <v>726</v>
      </c>
      <c r="C731" s="19" t="str">
        <f>IFERROR(INDEX(B2B!A:F,MATCH('B2B Pin Table'!B731,B2B!A:A,0),6),"---")</f>
        <v>IO</v>
      </c>
      <c r="D731" s="19" t="str">
        <f>IFERROR(IF((COUNTIF(B2B!A727:K727,H729)&lt;0),"---",INDEX(B2B!A:K,MATCH('B2B Pin Table'!B731,B2B!A:A,0),2)),"---")</f>
        <v>J4</v>
      </c>
      <c r="E731" s="19" t="str">
        <f>IFERROR(IF((COUNTIF(B2B!A727:K727,H729)&lt;0),"---",INDEX(B2B!A:K,MATCH('B2B Pin Table'!B731,B2B!A:A,0),3)),"---")</f>
        <v>A6</v>
      </c>
      <c r="F731" s="19" t="str">
        <f>IFERROR(IF((COUNTIF(B2B!A727:K727,L729)&lt;0),"---",INDEX(B2B!A:K,MATCH('B2B Pin Table'!B731,B2B!A:A,0),4)),"---")</f>
        <v>J4</v>
      </c>
      <c r="G731" s="19" t="str">
        <f>IFERROR(IF((COUNTIF(B2B!A727:K727,L729)&lt;0),"---",INDEX(B2B!A:K,MATCH('B2B Pin Table'!B731,B2B!A:A,0),5)),"---")</f>
        <v>A6</v>
      </c>
      <c r="H731" s="59" t="str">
        <f>IFERROR(IF(VLOOKUP($D731&amp;"-"&amp;$E731,IF($H$4="TEB0187_REV01",CALC_CONN_TEB0187_REV01!$F:$I),4,0)="--","---",IF($H$4="TEB0187_REV01",CALC_CONN_TEB0187_REV01!$G731&amp; " --&gt; " &amp;CALC_CONN_TEB0187_REV01!$I731&amp; " --&gt; ")),"---")</f>
        <v>---</v>
      </c>
      <c r="I731" s="19" t="str">
        <f>IFERROR(IF(VLOOKUP($D731&amp;"-"&amp;$E731,IF($H$4="TEB0187_REV01",CALC_CONN_TEB0187_REV01!$F:$H),3,0)="--",VLOOKUP($D731&amp;"-"&amp;$E731,IF($H$4="TEB0187_REV01",CALC_CONN_TEB0187_REV01!$F:$H),2,0),VLOOKUP($D731&amp;"-"&amp;$E731,IF($H$4="TEB0187_REV01",CALC_CONN_TEB0187_REV01!$F:$H),3,0)),"---")</f>
        <v>---</v>
      </c>
      <c r="J731" s="19" t="str">
        <f>IFERROR(VLOOKUP(I731,IF($H$4="TEB0187_REV01",RAW_c_TEB0187_REV01!$AE:$AM),9,0),"---")</f>
        <v>---</v>
      </c>
      <c r="K731" s="19" t="str">
        <f>IFERROR(VLOOKUP(D731&amp;"-"&amp;E731,IF($H$4="TEB0187_REV01",RAW_c_TEB0187_REV01!$AD:$AK,"???"),6,0),"---")</f>
        <v>---</v>
      </c>
      <c r="L731" s="19" t="str">
        <f>IFERROR(VLOOKUP(D731&amp;"-"&amp;E731,IF($H$4="TEB0187_REV01",RAW_c_TEB0187_REV01!$AD:$AL,"???"),9,0),"---")</f>
        <v>---</v>
      </c>
      <c r="M731" s="19" t="str">
        <f>IFERROR(IF(VLOOKUP($F731&amp;"-"&amp;$G731,IF($M$4="TEI0187_REV01",RAW_m_TEI0187_REV01!$F:$AU),43,0)="--","---",IF($M$4="TEI0187_REV01",RAW_m_TEI0187_REV01!$AT731&amp; " --&gt; " &amp;RAW_m_TEI0187_REV01!$AU731&amp; " --&gt; ")),"---")</f>
        <v>---</v>
      </c>
      <c r="N731" s="19" t="str">
        <f>IFERROR(VLOOKUP(F731&amp;"-"&amp;G731,IF($M$4="TEI0187_REV01",RAW_m_TEI0187_REV01!$AD:$AJ),7,0),"---")</f>
        <v>---</v>
      </c>
      <c r="O731" s="19" t="str">
        <f>IFERROR(VLOOKUP(N731,IF($M$4="TEI0187_REV01",RAW_m_TEI0187_REV01!$AJ:$AK),2,0),"---")</f>
        <v>---</v>
      </c>
      <c r="P731" s="19" t="str">
        <f>IFERROR(VLOOKUP(F731&amp;"-"&amp;G731,IF($M$4="TEI0187_REV01",RAW_m_TEI0187_REV01!$AD:$AG),3,0),"---")</f>
        <v>---</v>
      </c>
      <c r="Q731" s="19" t="str">
        <f>IFERROR(VLOOKUP(N731,IF($M$4="TEI0187_REV01",RAW_m_TEI0187_REV01!$AE:$AH),4,0),"---")</f>
        <v>---</v>
      </c>
      <c r="R731" s="19" t="str">
        <f>IFERROR(VLOOKUP(F731&amp;"-"&amp;G731,IF($M$4="TEI0187_REV01",RAW_m_TEI0187_REV01!$AD:$AG),4,0),"---")</f>
        <v>---</v>
      </c>
    </row>
    <row r="732" spans="2:18" x14ac:dyDescent="0.25">
      <c r="B732" s="78">
        <v>727</v>
      </c>
      <c r="C732" s="19" t="str">
        <f>IFERROR(INDEX(B2B!A:F,MATCH('B2B Pin Table'!B732,B2B!A:A,0),6),"---")</f>
        <v>IO</v>
      </c>
      <c r="D732" s="19" t="str">
        <f>IFERROR(IF((COUNTIF(B2B!A728:K728,H730)&lt;0),"---",INDEX(B2B!A:K,MATCH('B2B Pin Table'!B732,B2B!A:A,0),2)),"---")</f>
        <v>J4</v>
      </c>
      <c r="E732" s="19" t="str">
        <f>IFERROR(IF((COUNTIF(B2B!A728:K728,H730)&lt;0),"---",INDEX(B2B!A:K,MATCH('B2B Pin Table'!B732,B2B!A:A,0),3)),"---")</f>
        <v>A7</v>
      </c>
      <c r="F732" s="19" t="str">
        <f>IFERROR(IF((COUNTIF(B2B!A728:K728,L730)&lt;0),"---",INDEX(B2B!A:K,MATCH('B2B Pin Table'!B732,B2B!A:A,0),4)),"---")</f>
        <v>J4</v>
      </c>
      <c r="G732" s="19" t="str">
        <f>IFERROR(IF((COUNTIF(B2B!A728:K728,L730)&lt;0),"---",INDEX(B2B!A:K,MATCH('B2B Pin Table'!B732,B2B!A:A,0),5)),"---")</f>
        <v>A7</v>
      </c>
      <c r="H732" s="59" t="str">
        <f>IFERROR(IF(VLOOKUP($D732&amp;"-"&amp;$E732,IF($H$4="TEB0187_REV01",CALC_CONN_TEB0187_REV01!$F:$I),4,0)="--","---",IF($H$4="TEB0187_REV01",CALC_CONN_TEB0187_REV01!$G732&amp; " --&gt; " &amp;CALC_CONN_TEB0187_REV01!$I732&amp; " --&gt; ")),"---")</f>
        <v>---</v>
      </c>
      <c r="I732" s="19" t="str">
        <f>IFERROR(IF(VLOOKUP($D732&amp;"-"&amp;$E732,IF($H$4="TEB0187_REV01",CALC_CONN_TEB0187_REV01!$F:$H),3,0)="--",VLOOKUP($D732&amp;"-"&amp;$E732,IF($H$4="TEB0187_REV01",CALC_CONN_TEB0187_REV01!$F:$H),2,0),VLOOKUP($D732&amp;"-"&amp;$E732,IF($H$4="TEB0187_REV01",CALC_CONN_TEB0187_REV01!$F:$H),3,0)),"---")</f>
        <v>---</v>
      </c>
      <c r="J732" s="19" t="str">
        <f>IFERROR(VLOOKUP(I732,IF($H$4="TEB0187_REV01",RAW_c_TEB0187_REV01!$AE:$AM),9,0),"---")</f>
        <v>---</v>
      </c>
      <c r="K732" s="19" t="str">
        <f>IFERROR(VLOOKUP(D732&amp;"-"&amp;E732,IF($H$4="TEB0187_REV01",RAW_c_TEB0187_REV01!$AD:$AK,"???"),6,0),"---")</f>
        <v>---</v>
      </c>
      <c r="L732" s="19" t="str">
        <f>IFERROR(VLOOKUP(D732&amp;"-"&amp;E732,IF($H$4="TEB0187_REV01",RAW_c_TEB0187_REV01!$AD:$AL,"???"),9,0),"---")</f>
        <v>---</v>
      </c>
      <c r="M732" s="19" t="str">
        <f>IFERROR(IF(VLOOKUP($F732&amp;"-"&amp;$G732,IF($M$4="TEI0187_REV01",RAW_m_TEI0187_REV01!$F:$AU),43,0)="--","---",IF($M$4="TEI0187_REV01",RAW_m_TEI0187_REV01!$AT732&amp; " --&gt; " &amp;RAW_m_TEI0187_REV01!$AU732&amp; " --&gt; ")),"---")</f>
        <v>---</v>
      </c>
      <c r="N732" s="19" t="str">
        <f>IFERROR(VLOOKUP(F732&amp;"-"&amp;G732,IF($M$4="TEI0187_REV01",RAW_m_TEI0187_REV01!$AD:$AJ),7,0),"---")</f>
        <v>---</v>
      </c>
      <c r="O732" s="19" t="str">
        <f>IFERROR(VLOOKUP(N732,IF($M$4="TEI0187_REV01",RAW_m_TEI0187_REV01!$AJ:$AK),2,0),"---")</f>
        <v>---</v>
      </c>
      <c r="P732" s="19" t="str">
        <f>IFERROR(VLOOKUP(F732&amp;"-"&amp;G732,IF($M$4="TEI0187_REV01",RAW_m_TEI0187_REV01!$AD:$AG),3,0),"---")</f>
        <v>---</v>
      </c>
      <c r="Q732" s="19" t="str">
        <f>IFERROR(VLOOKUP(N732,IF($M$4="TEI0187_REV01",RAW_m_TEI0187_REV01!$AE:$AH),4,0),"---")</f>
        <v>---</v>
      </c>
      <c r="R732" s="19" t="str">
        <f>IFERROR(VLOOKUP(F732&amp;"-"&amp;G732,IF($M$4="TEI0187_REV01",RAW_m_TEI0187_REV01!$AD:$AG),4,0),"---")</f>
        <v>---</v>
      </c>
    </row>
    <row r="733" spans="2:18" x14ac:dyDescent="0.25">
      <c r="B733" s="78">
        <v>728</v>
      </c>
      <c r="C733" s="19" t="str">
        <f>IFERROR(INDEX(B2B!A:F,MATCH('B2B Pin Table'!B733,B2B!A:A,0),6),"---")</f>
        <v>IO</v>
      </c>
      <c r="D733" s="19" t="str">
        <f>IFERROR(IF((COUNTIF(B2B!A729:K729,H731)&lt;0),"---",INDEX(B2B!A:K,MATCH('B2B Pin Table'!B733,B2B!A:A,0),2)),"---")</f>
        <v>J4</v>
      </c>
      <c r="E733" s="19" t="str">
        <f>IFERROR(IF((COUNTIF(B2B!A729:K729,H731)&lt;0),"---",INDEX(B2B!A:K,MATCH('B2B Pin Table'!B733,B2B!A:A,0),3)),"---")</f>
        <v>A8</v>
      </c>
      <c r="F733" s="19" t="str">
        <f>IFERROR(IF((COUNTIF(B2B!A729:K729,L731)&lt;0),"---",INDEX(B2B!A:K,MATCH('B2B Pin Table'!B733,B2B!A:A,0),4)),"---")</f>
        <v>J4</v>
      </c>
      <c r="G733" s="19" t="str">
        <f>IFERROR(IF((COUNTIF(B2B!A729:K729,L731)&lt;0),"---",INDEX(B2B!A:K,MATCH('B2B Pin Table'!B733,B2B!A:A,0),5)),"---")</f>
        <v>A8</v>
      </c>
      <c r="H733" s="59" t="str">
        <f>IFERROR(IF(VLOOKUP($D733&amp;"-"&amp;$E733,IF($H$4="TEB0187_REV01",CALC_CONN_TEB0187_REV01!$F:$I),4,0)="--","---",IF($H$4="TEB0187_REV01",CALC_CONN_TEB0187_REV01!$G733&amp; " --&gt; " &amp;CALC_CONN_TEB0187_REV01!$I733&amp; " --&gt; ")),"---")</f>
        <v>---</v>
      </c>
      <c r="I733" s="19" t="str">
        <f>IFERROR(IF(VLOOKUP($D733&amp;"-"&amp;$E733,IF($H$4="TEB0187_REV01",CALC_CONN_TEB0187_REV01!$F:$H),3,0)="--",VLOOKUP($D733&amp;"-"&amp;$E733,IF($H$4="TEB0187_REV01",CALC_CONN_TEB0187_REV01!$F:$H),2,0),VLOOKUP($D733&amp;"-"&amp;$E733,IF($H$4="TEB0187_REV01",CALC_CONN_TEB0187_REV01!$F:$H),3,0)),"---")</f>
        <v>---</v>
      </c>
      <c r="J733" s="19" t="str">
        <f>IFERROR(VLOOKUP(I733,IF($H$4="TEB0187_REV01",RAW_c_TEB0187_REV01!$AE:$AM),9,0),"---")</f>
        <v>---</v>
      </c>
      <c r="K733" s="19" t="str">
        <f>IFERROR(VLOOKUP(D733&amp;"-"&amp;E733,IF($H$4="TEB0187_REV01",RAW_c_TEB0187_REV01!$AD:$AK,"???"),6,0),"---")</f>
        <v>---</v>
      </c>
      <c r="L733" s="19" t="str">
        <f>IFERROR(VLOOKUP(D733&amp;"-"&amp;E733,IF($H$4="TEB0187_REV01",RAW_c_TEB0187_REV01!$AD:$AL,"???"),9,0),"---")</f>
        <v>---</v>
      </c>
      <c r="M733" s="19" t="str">
        <f>IFERROR(IF(VLOOKUP($F733&amp;"-"&amp;$G733,IF($M$4="TEI0187_REV01",RAW_m_TEI0187_REV01!$F:$AU),43,0)="--","---",IF($M$4="TEI0187_REV01",RAW_m_TEI0187_REV01!$AT733&amp; " --&gt; " &amp;RAW_m_TEI0187_REV01!$AU733&amp; " --&gt; ")),"---")</f>
        <v>---</v>
      </c>
      <c r="N733" s="19" t="str">
        <f>IFERROR(VLOOKUP(F733&amp;"-"&amp;G733,IF($M$4="TEI0187_REV01",RAW_m_TEI0187_REV01!$AD:$AJ),7,0),"---")</f>
        <v>---</v>
      </c>
      <c r="O733" s="19" t="str">
        <f>IFERROR(VLOOKUP(N733,IF($M$4="TEI0187_REV01",RAW_m_TEI0187_REV01!$AJ:$AK),2,0),"---")</f>
        <v>---</v>
      </c>
      <c r="P733" s="19" t="str">
        <f>IFERROR(VLOOKUP(F733&amp;"-"&amp;G733,IF($M$4="TEI0187_REV01",RAW_m_TEI0187_REV01!$AD:$AG),3,0),"---")</f>
        <v>---</v>
      </c>
      <c r="Q733" s="19" t="str">
        <f>IFERROR(VLOOKUP(N733,IF($M$4="TEI0187_REV01",RAW_m_TEI0187_REV01!$AE:$AH),4,0),"---")</f>
        <v>---</v>
      </c>
      <c r="R733" s="19" t="str">
        <f>IFERROR(VLOOKUP(F733&amp;"-"&amp;G733,IF($M$4="TEI0187_REV01",RAW_m_TEI0187_REV01!$AD:$AG),4,0),"---")</f>
        <v>---</v>
      </c>
    </row>
    <row r="734" spans="2:18" x14ac:dyDescent="0.25">
      <c r="B734" s="78">
        <v>729</v>
      </c>
      <c r="C734" s="19" t="str">
        <f>IFERROR(INDEX(B2B!A:F,MATCH('B2B Pin Table'!B734,B2B!A:A,0),6),"---")</f>
        <v>IO</v>
      </c>
      <c r="D734" s="19" t="str">
        <f>IFERROR(IF((COUNTIF(B2B!A730:K730,H732)&lt;0),"---",INDEX(B2B!A:K,MATCH('B2B Pin Table'!B734,B2B!A:A,0),2)),"---")</f>
        <v>J4</v>
      </c>
      <c r="E734" s="19" t="str">
        <f>IFERROR(IF((COUNTIF(B2B!A730:K730,H732)&lt;0),"---",INDEX(B2B!A:K,MATCH('B2B Pin Table'!B734,B2B!A:A,0),3)),"---")</f>
        <v>A9</v>
      </c>
      <c r="F734" s="19" t="str">
        <f>IFERROR(IF((COUNTIF(B2B!A730:K730,L732)&lt;0),"---",INDEX(B2B!A:K,MATCH('B2B Pin Table'!B734,B2B!A:A,0),4)),"---")</f>
        <v>J4</v>
      </c>
      <c r="G734" s="19" t="str">
        <f>IFERROR(IF((COUNTIF(B2B!A730:K730,L732)&lt;0),"---",INDEX(B2B!A:K,MATCH('B2B Pin Table'!B734,B2B!A:A,0),5)),"---")</f>
        <v>A9</v>
      </c>
      <c r="H734" s="59" t="str">
        <f>IFERROR(IF(VLOOKUP($D734&amp;"-"&amp;$E734,IF($H$4="TEB0187_REV01",CALC_CONN_TEB0187_REV01!$F:$I),4,0)="--","---",IF($H$4="TEB0187_REV01",CALC_CONN_TEB0187_REV01!$G734&amp; " --&gt; " &amp;CALC_CONN_TEB0187_REV01!$I734&amp; " --&gt; ")),"---")</f>
        <v>---</v>
      </c>
      <c r="I734" s="19" t="str">
        <f>IFERROR(IF(VLOOKUP($D734&amp;"-"&amp;$E734,IF($H$4="TEB0187_REV01",CALC_CONN_TEB0187_REV01!$F:$H),3,0)="--",VLOOKUP($D734&amp;"-"&amp;$E734,IF($H$4="TEB0187_REV01",CALC_CONN_TEB0187_REV01!$F:$H),2,0),VLOOKUP($D734&amp;"-"&amp;$E734,IF($H$4="TEB0187_REV01",CALC_CONN_TEB0187_REV01!$F:$H),3,0)),"---")</f>
        <v>---</v>
      </c>
      <c r="J734" s="19" t="str">
        <f>IFERROR(VLOOKUP(I734,IF($H$4="TEB0187_REV01",RAW_c_TEB0187_REV01!$AE:$AM),9,0),"---")</f>
        <v>---</v>
      </c>
      <c r="K734" s="19" t="str">
        <f>IFERROR(VLOOKUP(D734&amp;"-"&amp;E734,IF($H$4="TEB0187_REV01",RAW_c_TEB0187_REV01!$AD:$AK,"???"),6,0),"---")</f>
        <v>---</v>
      </c>
      <c r="L734" s="19" t="str">
        <f>IFERROR(VLOOKUP(D734&amp;"-"&amp;E734,IF($H$4="TEB0187_REV01",RAW_c_TEB0187_REV01!$AD:$AL,"???"),9,0),"---")</f>
        <v>---</v>
      </c>
      <c r="M734" s="19" t="str">
        <f>IFERROR(IF(VLOOKUP($F734&amp;"-"&amp;$G734,IF($M$4="TEI0187_REV01",RAW_m_TEI0187_REV01!$F:$AU),43,0)="--","---",IF($M$4="TEI0187_REV01",RAW_m_TEI0187_REV01!$AT734&amp; " --&gt; " &amp;RAW_m_TEI0187_REV01!$AU734&amp; " --&gt; ")),"---")</f>
        <v>---</v>
      </c>
      <c r="N734" s="19" t="str">
        <f>IFERROR(VLOOKUP(F734&amp;"-"&amp;G734,IF($M$4="TEI0187_REV01",RAW_m_TEI0187_REV01!$AD:$AJ),7,0),"---")</f>
        <v>---</v>
      </c>
      <c r="O734" s="19" t="str">
        <f>IFERROR(VLOOKUP(N734,IF($M$4="TEI0187_REV01",RAW_m_TEI0187_REV01!$AJ:$AK),2,0),"---")</f>
        <v>---</v>
      </c>
      <c r="P734" s="19" t="str">
        <f>IFERROR(VLOOKUP(F734&amp;"-"&amp;G734,IF($M$4="TEI0187_REV01",RAW_m_TEI0187_REV01!$AD:$AG),3,0),"---")</f>
        <v>---</v>
      </c>
      <c r="Q734" s="19" t="str">
        <f>IFERROR(VLOOKUP(N734,IF($M$4="TEI0187_REV01",RAW_m_TEI0187_REV01!$AE:$AH),4,0),"---")</f>
        <v>---</v>
      </c>
      <c r="R734" s="19" t="str">
        <f>IFERROR(VLOOKUP(F734&amp;"-"&amp;G734,IF($M$4="TEI0187_REV01",RAW_m_TEI0187_REV01!$AD:$AG),4,0),"---")</f>
        <v>---</v>
      </c>
    </row>
    <row r="735" spans="2:18" x14ac:dyDescent="0.25">
      <c r="B735" s="78">
        <v>730</v>
      </c>
      <c r="C735" s="19" t="str">
        <f>IFERROR(INDEX(B2B!A:F,MATCH('B2B Pin Table'!B735,B2B!A:A,0),6),"---")</f>
        <v>IO</v>
      </c>
      <c r="D735" s="19" t="str">
        <f>IFERROR(IF((COUNTIF(B2B!A731:K731,H733)&lt;0),"---",INDEX(B2B!A:K,MATCH('B2B Pin Table'!B735,B2B!A:A,0),2)),"---")</f>
        <v>J4</v>
      </c>
      <c r="E735" s="19" t="str">
        <f>IFERROR(IF((COUNTIF(B2B!A731:K731,H733)&lt;0),"---",INDEX(B2B!A:K,MATCH('B2B Pin Table'!B735,B2B!A:A,0),3)),"---")</f>
        <v>A10</v>
      </c>
      <c r="F735" s="19" t="str">
        <f>IFERROR(IF((COUNTIF(B2B!A731:K731,L733)&lt;0),"---",INDEX(B2B!A:K,MATCH('B2B Pin Table'!B735,B2B!A:A,0),4)),"---")</f>
        <v>J4</v>
      </c>
      <c r="G735" s="19" t="str">
        <f>IFERROR(IF((COUNTIF(B2B!A731:K731,L733)&lt;0),"---",INDEX(B2B!A:K,MATCH('B2B Pin Table'!B735,B2B!A:A,0),5)),"---")</f>
        <v>A10</v>
      </c>
      <c r="H735" s="59" t="str">
        <f>IFERROR(IF(VLOOKUP($D735&amp;"-"&amp;$E735,IF($H$4="TEB0187_REV01",CALC_CONN_TEB0187_REV01!$F:$I),4,0)="--","---",IF($H$4="TEB0187_REV01",CALC_CONN_TEB0187_REV01!$G735&amp; " --&gt; " &amp;CALC_CONN_TEB0187_REV01!$I735&amp; " --&gt; ")),"---")</f>
        <v>---</v>
      </c>
      <c r="I735" s="19" t="str">
        <f>IFERROR(IF(VLOOKUP($D735&amp;"-"&amp;$E735,IF($H$4="TEB0187_REV01",CALC_CONN_TEB0187_REV01!$F:$H),3,0)="--",VLOOKUP($D735&amp;"-"&amp;$E735,IF($H$4="TEB0187_REV01",CALC_CONN_TEB0187_REV01!$F:$H),2,0),VLOOKUP($D735&amp;"-"&amp;$E735,IF($H$4="TEB0187_REV01",CALC_CONN_TEB0187_REV01!$F:$H),3,0)),"---")</f>
        <v>---</v>
      </c>
      <c r="J735" s="19" t="str">
        <f>IFERROR(VLOOKUP(I735,IF($H$4="TEB0187_REV01",RAW_c_TEB0187_REV01!$AE:$AM),9,0),"---")</f>
        <v>---</v>
      </c>
      <c r="K735" s="19" t="str">
        <f>IFERROR(VLOOKUP(D735&amp;"-"&amp;E735,IF($H$4="TEB0187_REV01",RAW_c_TEB0187_REV01!$AD:$AK,"???"),6,0),"---")</f>
        <v>---</v>
      </c>
      <c r="L735" s="19" t="str">
        <f>IFERROR(VLOOKUP(D735&amp;"-"&amp;E735,IF($H$4="TEB0187_REV01",RAW_c_TEB0187_REV01!$AD:$AL,"???"),9,0),"---")</f>
        <v>---</v>
      </c>
      <c r="M735" s="19" t="str">
        <f>IFERROR(IF(VLOOKUP($F735&amp;"-"&amp;$G735,IF($M$4="TEI0187_REV01",RAW_m_TEI0187_REV01!$F:$AU),43,0)="--","---",IF($M$4="TEI0187_REV01",RAW_m_TEI0187_REV01!$AT735&amp; " --&gt; " &amp;RAW_m_TEI0187_REV01!$AU735&amp; " --&gt; ")),"---")</f>
        <v>---</v>
      </c>
      <c r="N735" s="19" t="str">
        <f>IFERROR(VLOOKUP(F735&amp;"-"&amp;G735,IF($M$4="TEI0187_REV01",RAW_m_TEI0187_REV01!$AD:$AJ),7,0),"---")</f>
        <v>---</v>
      </c>
      <c r="O735" s="19" t="str">
        <f>IFERROR(VLOOKUP(N735,IF($M$4="TEI0187_REV01",RAW_m_TEI0187_REV01!$AJ:$AK),2,0),"---")</f>
        <v>---</v>
      </c>
      <c r="P735" s="19" t="str">
        <f>IFERROR(VLOOKUP(F735&amp;"-"&amp;G735,IF($M$4="TEI0187_REV01",RAW_m_TEI0187_REV01!$AD:$AG),3,0),"---")</f>
        <v>---</v>
      </c>
      <c r="Q735" s="19" t="str">
        <f>IFERROR(VLOOKUP(N735,IF($M$4="TEI0187_REV01",RAW_m_TEI0187_REV01!$AE:$AH),4,0),"---")</f>
        <v>---</v>
      </c>
      <c r="R735" s="19" t="str">
        <f>IFERROR(VLOOKUP(F735&amp;"-"&amp;G735,IF($M$4="TEI0187_REV01",RAW_m_TEI0187_REV01!$AD:$AG),4,0),"---")</f>
        <v>---</v>
      </c>
    </row>
    <row r="736" spans="2:18" x14ac:dyDescent="0.25">
      <c r="B736" s="78">
        <v>731</v>
      </c>
      <c r="C736" s="19" t="str">
        <f>IFERROR(INDEX(B2B!A:F,MATCH('B2B Pin Table'!B736,B2B!A:A,0),6),"---")</f>
        <v>IO</v>
      </c>
      <c r="D736" s="19" t="str">
        <f>IFERROR(IF((COUNTIF(B2B!A732:K732,H734)&lt;0),"---",INDEX(B2B!A:K,MATCH('B2B Pin Table'!B736,B2B!A:A,0),2)),"---")</f>
        <v>J4</v>
      </c>
      <c r="E736" s="19" t="str">
        <f>IFERROR(IF((COUNTIF(B2B!A732:K732,H734)&lt;0),"---",INDEX(B2B!A:K,MATCH('B2B Pin Table'!B736,B2B!A:A,0),3)),"---")</f>
        <v>A11</v>
      </c>
      <c r="F736" s="19" t="str">
        <f>IFERROR(IF((COUNTIF(B2B!A732:K732,L734)&lt;0),"---",INDEX(B2B!A:K,MATCH('B2B Pin Table'!B736,B2B!A:A,0),4)),"---")</f>
        <v>J4</v>
      </c>
      <c r="G736" s="19" t="str">
        <f>IFERROR(IF((COUNTIF(B2B!A732:K732,L734)&lt;0),"---",INDEX(B2B!A:K,MATCH('B2B Pin Table'!B736,B2B!A:A,0),5)),"---")</f>
        <v>A11</v>
      </c>
      <c r="H736" s="59" t="str">
        <f>IFERROR(IF(VLOOKUP($D736&amp;"-"&amp;$E736,IF($H$4="TEB0187_REV01",CALC_CONN_TEB0187_REV01!$F:$I),4,0)="--","---",IF($H$4="TEB0187_REV01",CALC_CONN_TEB0187_REV01!$G736&amp; " --&gt; " &amp;CALC_CONN_TEB0187_REV01!$I736&amp; " --&gt; ")),"---")</f>
        <v>---</v>
      </c>
      <c r="I736" s="19" t="str">
        <f>IFERROR(IF(VLOOKUP($D736&amp;"-"&amp;$E736,IF($H$4="TEB0187_REV01",CALC_CONN_TEB0187_REV01!$F:$H),3,0)="--",VLOOKUP($D736&amp;"-"&amp;$E736,IF($H$4="TEB0187_REV01",CALC_CONN_TEB0187_REV01!$F:$H),2,0),VLOOKUP($D736&amp;"-"&amp;$E736,IF($H$4="TEB0187_REV01",CALC_CONN_TEB0187_REV01!$F:$H),3,0)),"---")</f>
        <v>---</v>
      </c>
      <c r="J736" s="19" t="str">
        <f>IFERROR(VLOOKUP(I736,IF($H$4="TEB0187_REV01",RAW_c_TEB0187_REV01!$AE:$AM),9,0),"---")</f>
        <v>---</v>
      </c>
      <c r="K736" s="19" t="str">
        <f>IFERROR(VLOOKUP(D736&amp;"-"&amp;E736,IF($H$4="TEB0187_REV01",RAW_c_TEB0187_REV01!$AD:$AK,"???"),6,0),"---")</f>
        <v>---</v>
      </c>
      <c r="L736" s="19" t="str">
        <f>IFERROR(VLOOKUP(D736&amp;"-"&amp;E736,IF($H$4="TEB0187_REV01",RAW_c_TEB0187_REV01!$AD:$AL,"???"),9,0),"---")</f>
        <v>---</v>
      </c>
      <c r="M736" s="19" t="str">
        <f>IFERROR(IF(VLOOKUP($F736&amp;"-"&amp;$G736,IF($M$4="TEI0187_REV01",RAW_m_TEI0187_REV01!$F:$AU),43,0)="--","---",IF($M$4="TEI0187_REV01",RAW_m_TEI0187_REV01!$AT736&amp; " --&gt; " &amp;RAW_m_TEI0187_REV01!$AU736&amp; " --&gt; ")),"---")</f>
        <v>---</v>
      </c>
      <c r="N736" s="19" t="str">
        <f>IFERROR(VLOOKUP(F736&amp;"-"&amp;G736,IF($M$4="TEI0187_REV01",RAW_m_TEI0187_REV01!$AD:$AJ),7,0),"---")</f>
        <v>---</v>
      </c>
      <c r="O736" s="19" t="str">
        <f>IFERROR(VLOOKUP(N736,IF($M$4="TEI0187_REV01",RAW_m_TEI0187_REV01!$AJ:$AK),2,0),"---")</f>
        <v>---</v>
      </c>
      <c r="P736" s="19" t="str">
        <f>IFERROR(VLOOKUP(F736&amp;"-"&amp;G736,IF($M$4="TEI0187_REV01",RAW_m_TEI0187_REV01!$AD:$AG),3,0),"---")</f>
        <v>---</v>
      </c>
      <c r="Q736" s="19" t="str">
        <f>IFERROR(VLOOKUP(N736,IF($M$4="TEI0187_REV01",RAW_m_TEI0187_REV01!$AE:$AH),4,0),"---")</f>
        <v>---</v>
      </c>
      <c r="R736" s="19" t="str">
        <f>IFERROR(VLOOKUP(F736&amp;"-"&amp;G736,IF($M$4="TEI0187_REV01",RAW_m_TEI0187_REV01!$AD:$AG),4,0),"---")</f>
        <v>---</v>
      </c>
    </row>
    <row r="737" spans="2:18" x14ac:dyDescent="0.25">
      <c r="B737" s="78">
        <v>732</v>
      </c>
      <c r="C737" s="19" t="str">
        <f>IFERROR(INDEX(B2B!A:F,MATCH('B2B Pin Table'!B737,B2B!A:A,0),6),"---")</f>
        <v>GND</v>
      </c>
      <c r="D737" s="19" t="str">
        <f>IFERROR(IF((COUNTIF(B2B!A733:K733,H735)&lt;0),"---",INDEX(B2B!A:K,MATCH('B2B Pin Table'!B737,B2B!A:A,0),2)),"---")</f>
        <v>J4</v>
      </c>
      <c r="E737" s="19" t="str">
        <f>IFERROR(IF((COUNTIF(B2B!A733:K733,H735)&lt;0),"---",INDEX(B2B!A:K,MATCH('B2B Pin Table'!B737,B2B!A:A,0),3)),"---")</f>
        <v>A12</v>
      </c>
      <c r="F737" s="19" t="str">
        <f>IFERROR(IF((COUNTIF(B2B!A733:K733,L735)&lt;0),"---",INDEX(B2B!A:K,MATCH('B2B Pin Table'!B737,B2B!A:A,0),4)),"---")</f>
        <v>J4</v>
      </c>
      <c r="G737" s="19" t="str">
        <f>IFERROR(IF((COUNTIF(B2B!A733:K733,L735)&lt;0),"---",INDEX(B2B!A:K,MATCH('B2B Pin Table'!B737,B2B!A:A,0),5)),"---")</f>
        <v>A12</v>
      </c>
      <c r="H737" s="59" t="str">
        <f>IFERROR(IF(VLOOKUP($D737&amp;"-"&amp;$E737,IF($H$4="TEB0187_REV01",CALC_CONN_TEB0187_REV01!$F:$I),4,0)="--","---",IF($H$4="TEB0187_REV01",CALC_CONN_TEB0187_REV01!$G737&amp; " --&gt; " &amp;CALC_CONN_TEB0187_REV01!$I737&amp; " --&gt; ")),"---")</f>
        <v>---</v>
      </c>
      <c r="I737" s="19" t="str">
        <f>IFERROR(IF(VLOOKUP($D737&amp;"-"&amp;$E737,IF($H$4="TEB0187_REV01",CALC_CONN_TEB0187_REV01!$F:$H),3,0)="--",VLOOKUP($D737&amp;"-"&amp;$E737,IF($H$4="TEB0187_REV01",CALC_CONN_TEB0187_REV01!$F:$H),2,0),VLOOKUP($D737&amp;"-"&amp;$E737,IF($H$4="TEB0187_REV01",CALC_CONN_TEB0187_REV01!$F:$H),3,0)),"---")</f>
        <v>---</v>
      </c>
      <c r="J737" s="19" t="str">
        <f>IFERROR(VLOOKUP(I737,IF($H$4="TEB0187_REV01",RAW_c_TEB0187_REV01!$AE:$AM),9,0),"---")</f>
        <v>---</v>
      </c>
      <c r="K737" s="19" t="str">
        <f>IFERROR(VLOOKUP(D737&amp;"-"&amp;E737,IF($H$4="TEB0187_REV01",RAW_c_TEB0187_REV01!$AD:$AK,"???"),6,0),"---")</f>
        <v>---</v>
      </c>
      <c r="L737" s="19" t="str">
        <f>IFERROR(VLOOKUP(D737&amp;"-"&amp;E737,IF($H$4="TEB0187_REV01",RAW_c_TEB0187_REV01!$AD:$AL,"???"),9,0),"---")</f>
        <v>---</v>
      </c>
      <c r="M737" s="19" t="str">
        <f>IFERROR(IF(VLOOKUP($F737&amp;"-"&amp;$G737,IF($M$4="TEI0187_REV01",RAW_m_TEI0187_REV01!$F:$AU),43,0)="--","---",IF($M$4="TEI0187_REV01",RAW_m_TEI0187_REV01!$AT737&amp; " --&gt; " &amp;RAW_m_TEI0187_REV01!$AU737&amp; " --&gt; ")),"---")</f>
        <v>---</v>
      </c>
      <c r="N737" s="19" t="str">
        <f>IFERROR(VLOOKUP(F737&amp;"-"&amp;G737,IF($M$4="TEI0187_REV01",RAW_m_TEI0187_REV01!$AD:$AJ),7,0),"---")</f>
        <v>---</v>
      </c>
      <c r="O737" s="19" t="str">
        <f>IFERROR(VLOOKUP(N737,IF($M$4="TEI0187_REV01",RAW_m_TEI0187_REV01!$AJ:$AK),2,0),"---")</f>
        <v>---</v>
      </c>
      <c r="P737" s="19" t="str">
        <f>IFERROR(VLOOKUP(F737&amp;"-"&amp;G737,IF($M$4="TEI0187_REV01",RAW_m_TEI0187_REV01!$AD:$AG),3,0),"---")</f>
        <v>---</v>
      </c>
      <c r="Q737" s="19" t="str">
        <f>IFERROR(VLOOKUP(N737,IF($M$4="TEI0187_REV01",RAW_m_TEI0187_REV01!$AE:$AH),4,0),"---")</f>
        <v>---</v>
      </c>
      <c r="R737" s="19" t="str">
        <f>IFERROR(VLOOKUP(F737&amp;"-"&amp;G737,IF($M$4="TEI0187_REV01",RAW_m_TEI0187_REV01!$AD:$AG),4,0),"---")</f>
        <v>---</v>
      </c>
    </row>
    <row r="738" spans="2:18" x14ac:dyDescent="0.25">
      <c r="B738" s="78">
        <v>733</v>
      </c>
      <c r="C738" s="19" t="str">
        <f>IFERROR(INDEX(B2B!A:F,MATCH('B2B Pin Table'!B738,B2B!A:A,0),6),"---")</f>
        <v>IO</v>
      </c>
      <c r="D738" s="19" t="str">
        <f>IFERROR(IF((COUNTIF(B2B!A734:K734,H736)&lt;0),"---",INDEX(B2B!A:K,MATCH('B2B Pin Table'!B738,B2B!A:A,0),2)),"---")</f>
        <v>J4</v>
      </c>
      <c r="E738" s="19" t="str">
        <f>IFERROR(IF((COUNTIF(B2B!A734:K734,H736)&lt;0),"---",INDEX(B2B!A:K,MATCH('B2B Pin Table'!B738,B2B!A:A,0),3)),"---")</f>
        <v>A13</v>
      </c>
      <c r="F738" s="19" t="str">
        <f>IFERROR(IF((COUNTIF(B2B!A734:K734,L736)&lt;0),"---",INDEX(B2B!A:K,MATCH('B2B Pin Table'!B738,B2B!A:A,0),4)),"---")</f>
        <v>J4</v>
      </c>
      <c r="G738" s="19" t="str">
        <f>IFERROR(IF((COUNTIF(B2B!A734:K734,L736)&lt;0),"---",INDEX(B2B!A:K,MATCH('B2B Pin Table'!B738,B2B!A:A,0),5)),"---")</f>
        <v>A13</v>
      </c>
      <c r="H738" s="59" t="str">
        <f>IFERROR(IF(VLOOKUP($D738&amp;"-"&amp;$E738,IF($H$4="TEB0187_REV01",CALC_CONN_TEB0187_REV01!$F:$I),4,0)="--","---",IF($H$4="TEB0187_REV01",CALC_CONN_TEB0187_REV01!$G738&amp; " --&gt; " &amp;CALC_CONN_TEB0187_REV01!$I738&amp; " --&gt; ")),"---")</f>
        <v>---</v>
      </c>
      <c r="I738" s="19" t="str">
        <f>IFERROR(IF(VLOOKUP($D738&amp;"-"&amp;$E738,IF($H$4="TEB0187_REV01",CALC_CONN_TEB0187_REV01!$F:$H),3,0)="--",VLOOKUP($D738&amp;"-"&amp;$E738,IF($H$4="TEB0187_REV01",CALC_CONN_TEB0187_REV01!$F:$H),2,0),VLOOKUP($D738&amp;"-"&amp;$E738,IF($H$4="TEB0187_REV01",CALC_CONN_TEB0187_REV01!$F:$H),3,0)),"---")</f>
        <v>---</v>
      </c>
      <c r="J738" s="19" t="str">
        <f>IFERROR(VLOOKUP(I738,IF($H$4="TEB0187_REV01",RAW_c_TEB0187_REV01!$AE:$AM),9,0),"---")</f>
        <v>---</v>
      </c>
      <c r="K738" s="19" t="str">
        <f>IFERROR(VLOOKUP(D738&amp;"-"&amp;E738,IF($H$4="TEB0187_REV01",RAW_c_TEB0187_REV01!$AD:$AK,"???"),6,0),"---")</f>
        <v>---</v>
      </c>
      <c r="L738" s="19" t="str">
        <f>IFERROR(VLOOKUP(D738&amp;"-"&amp;E738,IF($H$4="TEB0187_REV01",RAW_c_TEB0187_REV01!$AD:$AL,"???"),9,0),"---")</f>
        <v>---</v>
      </c>
      <c r="M738" s="19" t="str">
        <f>IFERROR(IF(VLOOKUP($F738&amp;"-"&amp;$G738,IF($M$4="TEI0187_REV01",RAW_m_TEI0187_REV01!$F:$AU),43,0)="--","---",IF($M$4="TEI0187_REV01",RAW_m_TEI0187_REV01!$AT738&amp; " --&gt; " &amp;RAW_m_TEI0187_REV01!$AU738&amp; " --&gt; ")),"---")</f>
        <v>---</v>
      </c>
      <c r="N738" s="19" t="str">
        <f>IFERROR(VLOOKUP(F738&amp;"-"&amp;G738,IF($M$4="TEI0187_REV01",RAW_m_TEI0187_REV01!$AD:$AJ),7,0),"---")</f>
        <v>---</v>
      </c>
      <c r="O738" s="19" t="str">
        <f>IFERROR(VLOOKUP(N738,IF($M$4="TEI0187_REV01",RAW_m_TEI0187_REV01!$AJ:$AK),2,0),"---")</f>
        <v>---</v>
      </c>
      <c r="P738" s="19" t="str">
        <f>IFERROR(VLOOKUP(F738&amp;"-"&amp;G738,IF($M$4="TEI0187_REV01",RAW_m_TEI0187_REV01!$AD:$AG),3,0),"---")</f>
        <v>---</v>
      </c>
      <c r="Q738" s="19" t="str">
        <f>IFERROR(VLOOKUP(N738,IF($M$4="TEI0187_REV01",RAW_m_TEI0187_REV01!$AE:$AH),4,0),"---")</f>
        <v>---</v>
      </c>
      <c r="R738" s="19" t="str">
        <f>IFERROR(VLOOKUP(F738&amp;"-"&amp;G738,IF($M$4="TEI0187_REV01",RAW_m_TEI0187_REV01!$AD:$AG),4,0),"---")</f>
        <v>---</v>
      </c>
    </row>
    <row r="739" spans="2:18" x14ac:dyDescent="0.25">
      <c r="B739" s="78">
        <v>734</v>
      </c>
      <c r="C739" s="19" t="str">
        <f>IFERROR(INDEX(B2B!A:F,MATCH('B2B Pin Table'!B739,B2B!A:A,0),6),"---")</f>
        <v>IO</v>
      </c>
      <c r="D739" s="19" t="str">
        <f>IFERROR(IF((COUNTIF(B2B!A735:K735,H737)&lt;0),"---",INDEX(B2B!A:K,MATCH('B2B Pin Table'!B739,B2B!A:A,0),2)),"---")</f>
        <v>J4</v>
      </c>
      <c r="E739" s="19" t="str">
        <f>IFERROR(IF((COUNTIF(B2B!A735:K735,H737)&lt;0),"---",INDEX(B2B!A:K,MATCH('B2B Pin Table'!B739,B2B!A:A,0),3)),"---")</f>
        <v>A14</v>
      </c>
      <c r="F739" s="19" t="str">
        <f>IFERROR(IF((COUNTIF(B2B!A735:K735,L737)&lt;0),"---",INDEX(B2B!A:K,MATCH('B2B Pin Table'!B739,B2B!A:A,0),4)),"---")</f>
        <v>J4</v>
      </c>
      <c r="G739" s="19" t="str">
        <f>IFERROR(IF((COUNTIF(B2B!A735:K735,L737)&lt;0),"---",INDEX(B2B!A:K,MATCH('B2B Pin Table'!B739,B2B!A:A,0),5)),"---")</f>
        <v>A14</v>
      </c>
      <c r="H739" s="59" t="str">
        <f>IFERROR(IF(VLOOKUP($D739&amp;"-"&amp;$E739,IF($H$4="TEB0187_REV01",CALC_CONN_TEB0187_REV01!$F:$I),4,0)="--","---",IF($H$4="TEB0187_REV01",CALC_CONN_TEB0187_REV01!$G739&amp; " --&gt; " &amp;CALC_CONN_TEB0187_REV01!$I739&amp; " --&gt; ")),"---")</f>
        <v>---</v>
      </c>
      <c r="I739" s="19" t="str">
        <f>IFERROR(IF(VLOOKUP($D739&amp;"-"&amp;$E739,IF($H$4="TEB0187_REV01",CALC_CONN_TEB0187_REV01!$F:$H),3,0)="--",VLOOKUP($D739&amp;"-"&amp;$E739,IF($H$4="TEB0187_REV01",CALC_CONN_TEB0187_REV01!$F:$H),2,0),VLOOKUP($D739&amp;"-"&amp;$E739,IF($H$4="TEB0187_REV01",CALC_CONN_TEB0187_REV01!$F:$H),3,0)),"---")</f>
        <v>---</v>
      </c>
      <c r="J739" s="19" t="str">
        <f>IFERROR(VLOOKUP(I739,IF($H$4="TEB0187_REV01",RAW_c_TEB0187_REV01!$AE:$AM),9,0),"---")</f>
        <v>---</v>
      </c>
      <c r="K739" s="19" t="str">
        <f>IFERROR(VLOOKUP(D739&amp;"-"&amp;E739,IF($H$4="TEB0187_REV01",RAW_c_TEB0187_REV01!$AD:$AK,"???"),6,0),"---")</f>
        <v>---</v>
      </c>
      <c r="L739" s="19" t="str">
        <f>IFERROR(VLOOKUP(D739&amp;"-"&amp;E739,IF($H$4="TEB0187_REV01",RAW_c_TEB0187_REV01!$AD:$AL,"???"),9,0),"---")</f>
        <v>---</v>
      </c>
      <c r="M739" s="19" t="str">
        <f>IFERROR(IF(VLOOKUP($F739&amp;"-"&amp;$G739,IF($M$4="TEI0187_REV01",RAW_m_TEI0187_REV01!$F:$AU),43,0)="--","---",IF($M$4="TEI0187_REV01",RAW_m_TEI0187_REV01!$AT739&amp; " --&gt; " &amp;RAW_m_TEI0187_REV01!$AU739&amp; " --&gt; ")),"---")</f>
        <v>---</v>
      </c>
      <c r="N739" s="19" t="str">
        <f>IFERROR(VLOOKUP(F739&amp;"-"&amp;G739,IF($M$4="TEI0187_REV01",RAW_m_TEI0187_REV01!$AD:$AJ),7,0),"---")</f>
        <v>---</v>
      </c>
      <c r="O739" s="19" t="str">
        <f>IFERROR(VLOOKUP(N739,IF($M$4="TEI0187_REV01",RAW_m_TEI0187_REV01!$AJ:$AK),2,0),"---")</f>
        <v>---</v>
      </c>
      <c r="P739" s="19" t="str">
        <f>IFERROR(VLOOKUP(F739&amp;"-"&amp;G739,IF($M$4="TEI0187_REV01",RAW_m_TEI0187_REV01!$AD:$AG),3,0),"---")</f>
        <v>---</v>
      </c>
      <c r="Q739" s="19" t="str">
        <f>IFERROR(VLOOKUP(N739,IF($M$4="TEI0187_REV01",RAW_m_TEI0187_REV01!$AE:$AH),4,0),"---")</f>
        <v>---</v>
      </c>
      <c r="R739" s="19" t="str">
        <f>IFERROR(VLOOKUP(F739&amp;"-"&amp;G739,IF($M$4="TEI0187_REV01",RAW_m_TEI0187_REV01!$AD:$AG),4,0),"---")</f>
        <v>---</v>
      </c>
    </row>
    <row r="740" spans="2:18" x14ac:dyDescent="0.25">
      <c r="B740" s="78">
        <v>735</v>
      </c>
      <c r="C740" s="19" t="str">
        <f>IFERROR(INDEX(B2B!A:F,MATCH('B2B Pin Table'!B740,B2B!A:A,0),6),"---")</f>
        <v>IO</v>
      </c>
      <c r="D740" s="19" t="str">
        <f>IFERROR(IF((COUNTIF(B2B!A736:K736,H738)&lt;0),"---",INDEX(B2B!A:K,MATCH('B2B Pin Table'!B740,B2B!A:A,0),2)),"---")</f>
        <v>J4</v>
      </c>
      <c r="E740" s="19" t="str">
        <f>IFERROR(IF((COUNTIF(B2B!A736:K736,H738)&lt;0),"---",INDEX(B2B!A:K,MATCH('B2B Pin Table'!B740,B2B!A:A,0),3)),"---")</f>
        <v>A15</v>
      </c>
      <c r="F740" s="19" t="str">
        <f>IFERROR(IF((COUNTIF(B2B!A736:K736,L738)&lt;0),"---",INDEX(B2B!A:K,MATCH('B2B Pin Table'!B740,B2B!A:A,0),4)),"---")</f>
        <v>J4</v>
      </c>
      <c r="G740" s="19" t="str">
        <f>IFERROR(IF((COUNTIF(B2B!A736:K736,L738)&lt;0),"---",INDEX(B2B!A:K,MATCH('B2B Pin Table'!B740,B2B!A:A,0),5)),"---")</f>
        <v>A15</v>
      </c>
      <c r="H740" s="59" t="str">
        <f>IFERROR(IF(VLOOKUP($D740&amp;"-"&amp;$E740,IF($H$4="TEB0187_REV01",CALC_CONN_TEB0187_REV01!$F:$I),4,0)="--","---",IF($H$4="TEB0187_REV01",CALC_CONN_TEB0187_REV01!$G740&amp; " --&gt; " &amp;CALC_CONN_TEB0187_REV01!$I740&amp; " --&gt; ")),"---")</f>
        <v>---</v>
      </c>
      <c r="I740" s="19" t="str">
        <f>IFERROR(IF(VLOOKUP($D740&amp;"-"&amp;$E740,IF($H$4="TEB0187_REV01",CALC_CONN_TEB0187_REV01!$F:$H),3,0)="--",VLOOKUP($D740&amp;"-"&amp;$E740,IF($H$4="TEB0187_REV01",CALC_CONN_TEB0187_REV01!$F:$H),2,0),VLOOKUP($D740&amp;"-"&amp;$E740,IF($H$4="TEB0187_REV01",CALC_CONN_TEB0187_REV01!$F:$H),3,0)),"---")</f>
        <v>---</v>
      </c>
      <c r="J740" s="19" t="str">
        <f>IFERROR(VLOOKUP(I740,IF($H$4="TEB0187_REV01",RAW_c_TEB0187_REV01!$AE:$AM),9,0),"---")</f>
        <v>---</v>
      </c>
      <c r="K740" s="19" t="str">
        <f>IFERROR(VLOOKUP(D740&amp;"-"&amp;E740,IF($H$4="TEB0187_REV01",RAW_c_TEB0187_REV01!$AD:$AK,"???"),6,0),"---")</f>
        <v>---</v>
      </c>
      <c r="L740" s="19" t="str">
        <f>IFERROR(VLOOKUP(D740&amp;"-"&amp;E740,IF($H$4="TEB0187_REV01",RAW_c_TEB0187_REV01!$AD:$AL,"???"),9,0),"---")</f>
        <v>---</v>
      </c>
      <c r="M740" s="19" t="str">
        <f>IFERROR(IF(VLOOKUP($F740&amp;"-"&amp;$G740,IF($M$4="TEI0187_REV01",RAW_m_TEI0187_REV01!$F:$AU),43,0)="--","---",IF($M$4="TEI0187_REV01",RAW_m_TEI0187_REV01!$AT740&amp; " --&gt; " &amp;RAW_m_TEI0187_REV01!$AU740&amp; " --&gt; ")),"---")</f>
        <v>---</v>
      </c>
      <c r="N740" s="19" t="str">
        <f>IFERROR(VLOOKUP(F740&amp;"-"&amp;G740,IF($M$4="TEI0187_REV01",RAW_m_TEI0187_REV01!$AD:$AJ),7,0),"---")</f>
        <v>---</v>
      </c>
      <c r="O740" s="19" t="str">
        <f>IFERROR(VLOOKUP(N740,IF($M$4="TEI0187_REV01",RAW_m_TEI0187_REV01!$AJ:$AK),2,0),"---")</f>
        <v>---</v>
      </c>
      <c r="P740" s="19" t="str">
        <f>IFERROR(VLOOKUP(F740&amp;"-"&amp;G740,IF($M$4="TEI0187_REV01",RAW_m_TEI0187_REV01!$AD:$AG),3,0),"---")</f>
        <v>---</v>
      </c>
      <c r="Q740" s="19" t="str">
        <f>IFERROR(VLOOKUP(N740,IF($M$4="TEI0187_REV01",RAW_m_TEI0187_REV01!$AE:$AH),4,0),"---")</f>
        <v>---</v>
      </c>
      <c r="R740" s="19" t="str">
        <f>IFERROR(VLOOKUP(F740&amp;"-"&amp;G740,IF($M$4="TEI0187_REV01",RAW_m_TEI0187_REV01!$AD:$AG),4,0),"---")</f>
        <v>---</v>
      </c>
    </row>
    <row r="741" spans="2:18" x14ac:dyDescent="0.25">
      <c r="B741" s="78">
        <v>736</v>
      </c>
      <c r="C741" s="19" t="str">
        <f>IFERROR(INDEX(B2B!A:F,MATCH('B2B Pin Table'!B741,B2B!A:A,0),6),"---")</f>
        <v>IO</v>
      </c>
      <c r="D741" s="19" t="str">
        <f>IFERROR(IF((COUNTIF(B2B!A737:K737,H739)&lt;0),"---",INDEX(B2B!A:K,MATCH('B2B Pin Table'!B741,B2B!A:A,0),2)),"---")</f>
        <v>J4</v>
      </c>
      <c r="E741" s="19" t="str">
        <f>IFERROR(IF((COUNTIF(B2B!A737:K737,H739)&lt;0),"---",INDEX(B2B!A:K,MATCH('B2B Pin Table'!B741,B2B!A:A,0),3)),"---")</f>
        <v>A16</v>
      </c>
      <c r="F741" s="19" t="str">
        <f>IFERROR(IF((COUNTIF(B2B!A737:K737,L739)&lt;0),"---",INDEX(B2B!A:K,MATCH('B2B Pin Table'!B741,B2B!A:A,0),4)),"---")</f>
        <v>J4</v>
      </c>
      <c r="G741" s="19" t="str">
        <f>IFERROR(IF((COUNTIF(B2B!A737:K737,L739)&lt;0),"---",INDEX(B2B!A:K,MATCH('B2B Pin Table'!B741,B2B!A:A,0),5)),"---")</f>
        <v>A16</v>
      </c>
      <c r="H741" s="59" t="str">
        <f>IFERROR(IF(VLOOKUP($D741&amp;"-"&amp;$E741,IF($H$4="TEB0187_REV01",CALC_CONN_TEB0187_REV01!$F:$I),4,0)="--","---",IF($H$4="TEB0187_REV01",CALC_CONN_TEB0187_REV01!$G741&amp; " --&gt; " &amp;CALC_CONN_TEB0187_REV01!$I741&amp; " --&gt; ")),"---")</f>
        <v>---</v>
      </c>
      <c r="I741" s="19" t="str">
        <f>IFERROR(IF(VLOOKUP($D741&amp;"-"&amp;$E741,IF($H$4="TEB0187_REV01",CALC_CONN_TEB0187_REV01!$F:$H),3,0)="--",VLOOKUP($D741&amp;"-"&amp;$E741,IF($H$4="TEB0187_REV01",CALC_CONN_TEB0187_REV01!$F:$H),2,0),VLOOKUP($D741&amp;"-"&amp;$E741,IF($H$4="TEB0187_REV01",CALC_CONN_TEB0187_REV01!$F:$H),3,0)),"---")</f>
        <v>---</v>
      </c>
      <c r="J741" s="19" t="str">
        <f>IFERROR(VLOOKUP(I741,IF($H$4="TEB0187_REV01",RAW_c_TEB0187_REV01!$AE:$AM),9,0),"---")</f>
        <v>---</v>
      </c>
      <c r="K741" s="19" t="str">
        <f>IFERROR(VLOOKUP(D741&amp;"-"&amp;E741,IF($H$4="TEB0187_REV01",RAW_c_TEB0187_REV01!$AD:$AK,"???"),6,0),"---")</f>
        <v>---</v>
      </c>
      <c r="L741" s="19" t="str">
        <f>IFERROR(VLOOKUP(D741&amp;"-"&amp;E741,IF($H$4="TEB0187_REV01",RAW_c_TEB0187_REV01!$AD:$AL,"???"),9,0),"---")</f>
        <v>---</v>
      </c>
      <c r="M741" s="19" t="str">
        <f>IFERROR(IF(VLOOKUP($F741&amp;"-"&amp;$G741,IF($M$4="TEI0187_REV01",RAW_m_TEI0187_REV01!$F:$AU),43,0)="--","---",IF($M$4="TEI0187_REV01",RAW_m_TEI0187_REV01!$AT741&amp; " --&gt; " &amp;RAW_m_TEI0187_REV01!$AU741&amp; " --&gt; ")),"---")</f>
        <v>---</v>
      </c>
      <c r="N741" s="19" t="str">
        <f>IFERROR(VLOOKUP(F741&amp;"-"&amp;G741,IF($M$4="TEI0187_REV01",RAW_m_TEI0187_REV01!$AD:$AJ),7,0),"---")</f>
        <v>---</v>
      </c>
      <c r="O741" s="19" t="str">
        <f>IFERROR(VLOOKUP(N741,IF($M$4="TEI0187_REV01",RAW_m_TEI0187_REV01!$AJ:$AK),2,0),"---")</f>
        <v>---</v>
      </c>
      <c r="P741" s="19" t="str">
        <f>IFERROR(VLOOKUP(F741&amp;"-"&amp;G741,IF($M$4="TEI0187_REV01",RAW_m_TEI0187_REV01!$AD:$AG),3,0),"---")</f>
        <v>---</v>
      </c>
      <c r="Q741" s="19" t="str">
        <f>IFERROR(VLOOKUP(N741,IF($M$4="TEI0187_REV01",RAW_m_TEI0187_REV01!$AE:$AH),4,0),"---")</f>
        <v>---</v>
      </c>
      <c r="R741" s="19" t="str">
        <f>IFERROR(VLOOKUP(F741&amp;"-"&amp;G741,IF($M$4="TEI0187_REV01",RAW_m_TEI0187_REV01!$AD:$AG),4,0),"---")</f>
        <v>---</v>
      </c>
    </row>
    <row r="742" spans="2:18" x14ac:dyDescent="0.25">
      <c r="B742" s="78">
        <v>737</v>
      </c>
      <c r="C742" s="19" t="str">
        <f>IFERROR(INDEX(B2B!A:F,MATCH('B2B Pin Table'!B742,B2B!A:A,0),6),"---")</f>
        <v>GND</v>
      </c>
      <c r="D742" s="19" t="str">
        <f>IFERROR(IF((COUNTIF(B2B!A738:K738,H740)&lt;0),"---",INDEX(B2B!A:K,MATCH('B2B Pin Table'!B742,B2B!A:A,0),2)),"---")</f>
        <v>J4</v>
      </c>
      <c r="E742" s="19" t="str">
        <f>IFERROR(IF((COUNTIF(B2B!A738:K738,H740)&lt;0),"---",INDEX(B2B!A:K,MATCH('B2B Pin Table'!B742,B2B!A:A,0),3)),"---")</f>
        <v>A17</v>
      </c>
      <c r="F742" s="19" t="str">
        <f>IFERROR(IF((COUNTIF(B2B!A738:K738,L740)&lt;0),"---",INDEX(B2B!A:K,MATCH('B2B Pin Table'!B742,B2B!A:A,0),4)),"---")</f>
        <v>J4</v>
      </c>
      <c r="G742" s="19" t="str">
        <f>IFERROR(IF((COUNTIF(B2B!A738:K738,L740)&lt;0),"---",INDEX(B2B!A:K,MATCH('B2B Pin Table'!B742,B2B!A:A,0),5)),"---")</f>
        <v>A17</v>
      </c>
      <c r="H742" s="59" t="str">
        <f>IFERROR(IF(VLOOKUP($D742&amp;"-"&amp;$E742,IF($H$4="TEB0187_REV01",CALC_CONN_TEB0187_REV01!$F:$I),4,0)="--","---",IF($H$4="TEB0187_REV01",CALC_CONN_TEB0187_REV01!$G742&amp; " --&gt; " &amp;CALC_CONN_TEB0187_REV01!$I742&amp; " --&gt; ")),"---")</f>
        <v>---</v>
      </c>
      <c r="I742" s="19" t="str">
        <f>IFERROR(IF(VLOOKUP($D742&amp;"-"&amp;$E742,IF($H$4="TEB0187_REV01",CALC_CONN_TEB0187_REV01!$F:$H),3,0)="--",VLOOKUP($D742&amp;"-"&amp;$E742,IF($H$4="TEB0187_REV01",CALC_CONN_TEB0187_REV01!$F:$H),2,0),VLOOKUP($D742&amp;"-"&amp;$E742,IF($H$4="TEB0187_REV01",CALC_CONN_TEB0187_REV01!$F:$H),3,0)),"---")</f>
        <v>---</v>
      </c>
      <c r="J742" s="19" t="str">
        <f>IFERROR(VLOOKUP(I742,IF($H$4="TEB0187_REV01",RAW_c_TEB0187_REV01!$AE:$AM),9,0),"---")</f>
        <v>---</v>
      </c>
      <c r="K742" s="19" t="str">
        <f>IFERROR(VLOOKUP(D742&amp;"-"&amp;E742,IF($H$4="TEB0187_REV01",RAW_c_TEB0187_REV01!$AD:$AK,"???"),6,0),"---")</f>
        <v>---</v>
      </c>
      <c r="L742" s="19" t="str">
        <f>IFERROR(VLOOKUP(D742&amp;"-"&amp;E742,IF($H$4="TEB0187_REV01",RAW_c_TEB0187_REV01!$AD:$AL,"???"),9,0),"---")</f>
        <v>---</v>
      </c>
      <c r="M742" s="19" t="str">
        <f>IFERROR(IF(VLOOKUP($F742&amp;"-"&amp;$G742,IF($M$4="TEI0187_REV01",RAW_m_TEI0187_REV01!$F:$AU),43,0)="--","---",IF($M$4="TEI0187_REV01",RAW_m_TEI0187_REV01!$AT742&amp; " --&gt; " &amp;RAW_m_TEI0187_REV01!$AU742&amp; " --&gt; ")),"---")</f>
        <v>---</v>
      </c>
      <c r="N742" s="19" t="str">
        <f>IFERROR(VLOOKUP(F742&amp;"-"&amp;G742,IF($M$4="TEI0187_REV01",RAW_m_TEI0187_REV01!$AD:$AJ),7,0),"---")</f>
        <v>---</v>
      </c>
      <c r="O742" s="19" t="str">
        <f>IFERROR(VLOOKUP(N742,IF($M$4="TEI0187_REV01",RAW_m_TEI0187_REV01!$AJ:$AK),2,0),"---")</f>
        <v>---</v>
      </c>
      <c r="P742" s="19" t="str">
        <f>IFERROR(VLOOKUP(F742&amp;"-"&amp;G742,IF($M$4="TEI0187_REV01",RAW_m_TEI0187_REV01!$AD:$AG),3,0),"---")</f>
        <v>---</v>
      </c>
      <c r="Q742" s="19" t="str">
        <f>IFERROR(VLOOKUP(N742,IF($M$4="TEI0187_REV01",RAW_m_TEI0187_REV01!$AE:$AH),4,0),"---")</f>
        <v>---</v>
      </c>
      <c r="R742" s="19" t="str">
        <f>IFERROR(VLOOKUP(F742&amp;"-"&amp;G742,IF($M$4="TEI0187_REV01",RAW_m_TEI0187_REV01!$AD:$AG),4,0),"---")</f>
        <v>---</v>
      </c>
    </row>
    <row r="743" spans="2:18" x14ac:dyDescent="0.25">
      <c r="B743" s="78">
        <v>738</v>
      </c>
      <c r="C743" s="19" t="str">
        <f>IFERROR(INDEX(B2B!A:F,MATCH('B2B Pin Table'!B743,B2B!A:A,0),6),"---")</f>
        <v>IO</v>
      </c>
      <c r="D743" s="19" t="str">
        <f>IFERROR(IF((COUNTIF(B2B!A739:K739,H741)&lt;0),"---",INDEX(B2B!A:K,MATCH('B2B Pin Table'!B743,B2B!A:A,0),2)),"---")</f>
        <v>J4</v>
      </c>
      <c r="E743" s="19" t="str">
        <f>IFERROR(IF((COUNTIF(B2B!A739:K739,H741)&lt;0),"---",INDEX(B2B!A:K,MATCH('B2B Pin Table'!B743,B2B!A:A,0),3)),"---")</f>
        <v>A18</v>
      </c>
      <c r="F743" s="19" t="str">
        <f>IFERROR(IF((COUNTIF(B2B!A739:K739,L741)&lt;0),"---",INDEX(B2B!A:K,MATCH('B2B Pin Table'!B743,B2B!A:A,0),4)),"---")</f>
        <v>J4</v>
      </c>
      <c r="G743" s="19" t="str">
        <f>IFERROR(IF((COUNTIF(B2B!A739:K739,L741)&lt;0),"---",INDEX(B2B!A:K,MATCH('B2B Pin Table'!B743,B2B!A:A,0),5)),"---")</f>
        <v>A18</v>
      </c>
      <c r="H743" s="59" t="str">
        <f>IFERROR(IF(VLOOKUP($D743&amp;"-"&amp;$E743,IF($H$4="TEB0187_REV01",CALC_CONN_TEB0187_REV01!$F:$I),4,0)="--","---",IF($H$4="TEB0187_REV01",CALC_CONN_TEB0187_REV01!$G743&amp; " --&gt; " &amp;CALC_CONN_TEB0187_REV01!$I743&amp; " --&gt; ")),"---")</f>
        <v>---</v>
      </c>
      <c r="I743" s="19" t="str">
        <f>IFERROR(IF(VLOOKUP($D743&amp;"-"&amp;$E743,IF($H$4="TEB0187_REV01",CALC_CONN_TEB0187_REV01!$F:$H),3,0)="--",VLOOKUP($D743&amp;"-"&amp;$E743,IF($H$4="TEB0187_REV01",CALC_CONN_TEB0187_REV01!$F:$H),2,0),VLOOKUP($D743&amp;"-"&amp;$E743,IF($H$4="TEB0187_REV01",CALC_CONN_TEB0187_REV01!$F:$H),3,0)),"---")</f>
        <v>---</v>
      </c>
      <c r="J743" s="19" t="str">
        <f>IFERROR(VLOOKUP(I743,IF($H$4="TEB0187_REV01",RAW_c_TEB0187_REV01!$AE:$AM),9,0),"---")</f>
        <v>---</v>
      </c>
      <c r="K743" s="19" t="str">
        <f>IFERROR(VLOOKUP(D743&amp;"-"&amp;E743,IF($H$4="TEB0187_REV01",RAW_c_TEB0187_REV01!$AD:$AK,"???"),6,0),"---")</f>
        <v>---</v>
      </c>
      <c r="L743" s="19" t="str">
        <f>IFERROR(VLOOKUP(D743&amp;"-"&amp;E743,IF($H$4="TEB0187_REV01",RAW_c_TEB0187_REV01!$AD:$AL,"???"),9,0),"---")</f>
        <v>---</v>
      </c>
      <c r="M743" s="19" t="str">
        <f>IFERROR(IF(VLOOKUP($F743&amp;"-"&amp;$G743,IF($M$4="TEI0187_REV01",RAW_m_TEI0187_REV01!$F:$AU),43,0)="--","---",IF($M$4="TEI0187_REV01",RAW_m_TEI0187_REV01!$AT743&amp; " --&gt; " &amp;RAW_m_TEI0187_REV01!$AU743&amp; " --&gt; ")),"---")</f>
        <v>---</v>
      </c>
      <c r="N743" s="19" t="str">
        <f>IFERROR(VLOOKUP(F743&amp;"-"&amp;G743,IF($M$4="TEI0187_REV01",RAW_m_TEI0187_REV01!$AD:$AJ),7,0),"---")</f>
        <v>---</v>
      </c>
      <c r="O743" s="19" t="str">
        <f>IFERROR(VLOOKUP(N743,IF($M$4="TEI0187_REV01",RAW_m_TEI0187_REV01!$AJ:$AK),2,0),"---")</f>
        <v>---</v>
      </c>
      <c r="P743" s="19" t="str">
        <f>IFERROR(VLOOKUP(F743&amp;"-"&amp;G743,IF($M$4="TEI0187_REV01",RAW_m_TEI0187_REV01!$AD:$AG),3,0),"---")</f>
        <v>---</v>
      </c>
      <c r="Q743" s="19" t="str">
        <f>IFERROR(VLOOKUP(N743,IF($M$4="TEI0187_REV01",RAW_m_TEI0187_REV01!$AE:$AH),4,0),"---")</f>
        <v>---</v>
      </c>
      <c r="R743" s="19" t="str">
        <f>IFERROR(VLOOKUP(F743&amp;"-"&amp;G743,IF($M$4="TEI0187_REV01",RAW_m_TEI0187_REV01!$AD:$AG),4,0),"---")</f>
        <v>---</v>
      </c>
    </row>
    <row r="744" spans="2:18" x14ac:dyDescent="0.25">
      <c r="B744" s="78">
        <v>739</v>
      </c>
      <c r="C744" s="19" t="str">
        <f>IFERROR(INDEX(B2B!A:F,MATCH('B2B Pin Table'!B744,B2B!A:A,0),6),"---")</f>
        <v>IO</v>
      </c>
      <c r="D744" s="19" t="str">
        <f>IFERROR(IF((COUNTIF(B2B!A740:K740,H742)&lt;0),"---",INDEX(B2B!A:K,MATCH('B2B Pin Table'!B744,B2B!A:A,0),2)),"---")</f>
        <v>J4</v>
      </c>
      <c r="E744" s="19" t="str">
        <f>IFERROR(IF((COUNTIF(B2B!A740:K740,H742)&lt;0),"---",INDEX(B2B!A:K,MATCH('B2B Pin Table'!B744,B2B!A:A,0),3)),"---")</f>
        <v>A19</v>
      </c>
      <c r="F744" s="19" t="str">
        <f>IFERROR(IF((COUNTIF(B2B!A740:K740,L742)&lt;0),"---",INDEX(B2B!A:K,MATCH('B2B Pin Table'!B744,B2B!A:A,0),4)),"---")</f>
        <v>J4</v>
      </c>
      <c r="G744" s="19" t="str">
        <f>IFERROR(IF((COUNTIF(B2B!A740:K740,L742)&lt;0),"---",INDEX(B2B!A:K,MATCH('B2B Pin Table'!B744,B2B!A:A,0),5)),"---")</f>
        <v>A19</v>
      </c>
      <c r="H744" s="59" t="str">
        <f>IFERROR(IF(VLOOKUP($D744&amp;"-"&amp;$E744,IF($H$4="TEB0187_REV01",CALC_CONN_TEB0187_REV01!$F:$I),4,0)="--","---",IF($H$4="TEB0187_REV01",CALC_CONN_TEB0187_REV01!$G744&amp; " --&gt; " &amp;CALC_CONN_TEB0187_REV01!$I744&amp; " --&gt; ")),"---")</f>
        <v>---</v>
      </c>
      <c r="I744" s="19" t="str">
        <f>IFERROR(IF(VLOOKUP($D744&amp;"-"&amp;$E744,IF($H$4="TEB0187_REV01",CALC_CONN_TEB0187_REV01!$F:$H),3,0)="--",VLOOKUP($D744&amp;"-"&amp;$E744,IF($H$4="TEB0187_REV01",CALC_CONN_TEB0187_REV01!$F:$H),2,0),VLOOKUP($D744&amp;"-"&amp;$E744,IF($H$4="TEB0187_REV01",CALC_CONN_TEB0187_REV01!$F:$H),3,0)),"---")</f>
        <v>---</v>
      </c>
      <c r="J744" s="19" t="str">
        <f>IFERROR(VLOOKUP(I744,IF($H$4="TEB0187_REV01",RAW_c_TEB0187_REV01!$AE:$AM),9,0),"---")</f>
        <v>---</v>
      </c>
      <c r="K744" s="19" t="str">
        <f>IFERROR(VLOOKUP(D744&amp;"-"&amp;E744,IF($H$4="TEB0187_REV01",RAW_c_TEB0187_REV01!$AD:$AK,"???"),6,0),"---")</f>
        <v>---</v>
      </c>
      <c r="L744" s="19" t="str">
        <f>IFERROR(VLOOKUP(D744&amp;"-"&amp;E744,IF($H$4="TEB0187_REV01",RAW_c_TEB0187_REV01!$AD:$AL,"???"),9,0),"---")</f>
        <v>---</v>
      </c>
      <c r="M744" s="19" t="str">
        <f>IFERROR(IF(VLOOKUP($F744&amp;"-"&amp;$G744,IF($M$4="TEI0187_REV01",RAW_m_TEI0187_REV01!$F:$AU),43,0)="--","---",IF($M$4="TEI0187_REV01",RAW_m_TEI0187_REV01!$AT744&amp; " --&gt; " &amp;RAW_m_TEI0187_REV01!$AU744&amp; " --&gt; ")),"---")</f>
        <v>---</v>
      </c>
      <c r="N744" s="19" t="str">
        <f>IFERROR(VLOOKUP(F744&amp;"-"&amp;G744,IF($M$4="TEI0187_REV01",RAW_m_TEI0187_REV01!$AD:$AJ),7,0),"---")</f>
        <v>---</v>
      </c>
      <c r="O744" s="19" t="str">
        <f>IFERROR(VLOOKUP(N744,IF($M$4="TEI0187_REV01",RAW_m_TEI0187_REV01!$AJ:$AK),2,0),"---")</f>
        <v>---</v>
      </c>
      <c r="P744" s="19" t="str">
        <f>IFERROR(VLOOKUP(F744&amp;"-"&amp;G744,IF($M$4="TEI0187_REV01",RAW_m_TEI0187_REV01!$AD:$AG),3,0),"---")</f>
        <v>---</v>
      </c>
      <c r="Q744" s="19" t="str">
        <f>IFERROR(VLOOKUP(N744,IF($M$4="TEI0187_REV01",RAW_m_TEI0187_REV01!$AE:$AH),4,0),"---")</f>
        <v>---</v>
      </c>
      <c r="R744" s="19" t="str">
        <f>IFERROR(VLOOKUP(F744&amp;"-"&amp;G744,IF($M$4="TEI0187_REV01",RAW_m_TEI0187_REV01!$AD:$AG),4,0),"---")</f>
        <v>---</v>
      </c>
    </row>
    <row r="745" spans="2:18" x14ac:dyDescent="0.25">
      <c r="B745" s="78">
        <v>740</v>
      </c>
      <c r="C745" s="19" t="str">
        <f>IFERROR(INDEX(B2B!A:F,MATCH('B2B Pin Table'!B745,B2B!A:A,0),6),"---")</f>
        <v>IO</v>
      </c>
      <c r="D745" s="19" t="str">
        <f>IFERROR(IF((COUNTIF(B2B!A741:K741,H743)&lt;0),"---",INDEX(B2B!A:K,MATCH('B2B Pin Table'!B745,B2B!A:A,0),2)),"---")</f>
        <v>J4</v>
      </c>
      <c r="E745" s="19" t="str">
        <f>IFERROR(IF((COUNTIF(B2B!A741:K741,H743)&lt;0),"---",INDEX(B2B!A:K,MATCH('B2B Pin Table'!B745,B2B!A:A,0),3)),"---")</f>
        <v>A20</v>
      </c>
      <c r="F745" s="19" t="str">
        <f>IFERROR(IF((COUNTIF(B2B!A741:K741,L743)&lt;0),"---",INDEX(B2B!A:K,MATCH('B2B Pin Table'!B745,B2B!A:A,0),4)),"---")</f>
        <v>J4</v>
      </c>
      <c r="G745" s="19" t="str">
        <f>IFERROR(IF((COUNTIF(B2B!A741:K741,L743)&lt;0),"---",INDEX(B2B!A:K,MATCH('B2B Pin Table'!B745,B2B!A:A,0),5)),"---")</f>
        <v>A20</v>
      </c>
      <c r="H745" s="59" t="str">
        <f>IFERROR(IF(VLOOKUP($D745&amp;"-"&amp;$E745,IF($H$4="TEB0187_REV01",CALC_CONN_TEB0187_REV01!$F:$I),4,0)="--","---",IF($H$4="TEB0187_REV01",CALC_CONN_TEB0187_REV01!$G745&amp; " --&gt; " &amp;CALC_CONN_TEB0187_REV01!$I745&amp; " --&gt; ")),"---")</f>
        <v>---</v>
      </c>
      <c r="I745" s="19" t="str">
        <f>IFERROR(IF(VLOOKUP($D745&amp;"-"&amp;$E745,IF($H$4="TEB0187_REV01",CALC_CONN_TEB0187_REV01!$F:$H),3,0)="--",VLOOKUP($D745&amp;"-"&amp;$E745,IF($H$4="TEB0187_REV01",CALC_CONN_TEB0187_REV01!$F:$H),2,0),VLOOKUP($D745&amp;"-"&amp;$E745,IF($H$4="TEB0187_REV01",CALC_CONN_TEB0187_REV01!$F:$H),3,0)),"---")</f>
        <v>---</v>
      </c>
      <c r="J745" s="19" t="str">
        <f>IFERROR(VLOOKUP(I745,IF($H$4="TEB0187_REV01",RAW_c_TEB0187_REV01!$AE:$AM),9,0),"---")</f>
        <v>---</v>
      </c>
      <c r="K745" s="19" t="str">
        <f>IFERROR(VLOOKUP(D745&amp;"-"&amp;E745,IF($H$4="TEB0187_REV01",RAW_c_TEB0187_REV01!$AD:$AK,"???"),6,0),"---")</f>
        <v>---</v>
      </c>
      <c r="L745" s="19" t="str">
        <f>IFERROR(VLOOKUP(D745&amp;"-"&amp;E745,IF($H$4="TEB0187_REV01",RAW_c_TEB0187_REV01!$AD:$AL,"???"),9,0),"---")</f>
        <v>---</v>
      </c>
      <c r="M745" s="19" t="str">
        <f>IFERROR(IF(VLOOKUP($F745&amp;"-"&amp;$G745,IF($M$4="TEI0187_REV01",RAW_m_TEI0187_REV01!$F:$AU),43,0)="--","---",IF($M$4="TEI0187_REV01",RAW_m_TEI0187_REV01!$AT745&amp; " --&gt; " &amp;RAW_m_TEI0187_REV01!$AU745&amp; " --&gt; ")),"---")</f>
        <v>---</v>
      </c>
      <c r="N745" s="19" t="str">
        <f>IFERROR(VLOOKUP(F745&amp;"-"&amp;G745,IF($M$4="TEI0187_REV01",RAW_m_TEI0187_REV01!$AD:$AJ),7,0),"---")</f>
        <v>---</v>
      </c>
      <c r="O745" s="19" t="str">
        <f>IFERROR(VLOOKUP(N745,IF($M$4="TEI0187_REV01",RAW_m_TEI0187_REV01!$AJ:$AK),2,0),"---")</f>
        <v>---</v>
      </c>
      <c r="P745" s="19" t="str">
        <f>IFERROR(VLOOKUP(F745&amp;"-"&amp;G745,IF($M$4="TEI0187_REV01",RAW_m_TEI0187_REV01!$AD:$AG),3,0),"---")</f>
        <v>---</v>
      </c>
      <c r="Q745" s="19" t="str">
        <f>IFERROR(VLOOKUP(N745,IF($M$4="TEI0187_REV01",RAW_m_TEI0187_REV01!$AE:$AH),4,0),"---")</f>
        <v>---</v>
      </c>
      <c r="R745" s="19" t="str">
        <f>IFERROR(VLOOKUP(F745&amp;"-"&amp;G745,IF($M$4="TEI0187_REV01",RAW_m_TEI0187_REV01!$AD:$AG),4,0),"---")</f>
        <v>---</v>
      </c>
    </row>
    <row r="746" spans="2:18" x14ac:dyDescent="0.25">
      <c r="B746" s="78">
        <v>741</v>
      </c>
      <c r="C746" s="19" t="str">
        <f>IFERROR(INDEX(B2B!A:F,MATCH('B2B Pin Table'!B746,B2B!A:A,0),6),"---")</f>
        <v>IO</v>
      </c>
      <c r="D746" s="19" t="str">
        <f>IFERROR(IF((COUNTIF(B2B!A742:K742,H744)&lt;0),"---",INDEX(B2B!A:K,MATCH('B2B Pin Table'!B746,B2B!A:A,0),2)),"---")</f>
        <v>J4</v>
      </c>
      <c r="E746" s="19" t="str">
        <f>IFERROR(IF((COUNTIF(B2B!A742:K742,H744)&lt;0),"---",INDEX(B2B!A:K,MATCH('B2B Pin Table'!B746,B2B!A:A,0),3)),"---")</f>
        <v>A21</v>
      </c>
      <c r="F746" s="19" t="str">
        <f>IFERROR(IF((COUNTIF(B2B!A742:K742,L744)&lt;0),"---",INDEX(B2B!A:K,MATCH('B2B Pin Table'!B746,B2B!A:A,0),4)),"---")</f>
        <v>J4</v>
      </c>
      <c r="G746" s="19" t="str">
        <f>IFERROR(IF((COUNTIF(B2B!A742:K742,L744)&lt;0),"---",INDEX(B2B!A:K,MATCH('B2B Pin Table'!B746,B2B!A:A,0),5)),"---")</f>
        <v>A21</v>
      </c>
      <c r="H746" s="59" t="str">
        <f>IFERROR(IF(VLOOKUP($D746&amp;"-"&amp;$E746,IF($H$4="TEB0187_REV01",CALC_CONN_TEB0187_REV01!$F:$I),4,0)="--","---",IF($H$4="TEB0187_REV01",CALC_CONN_TEB0187_REV01!$G746&amp; " --&gt; " &amp;CALC_CONN_TEB0187_REV01!$I746&amp; " --&gt; ")),"---")</f>
        <v>---</v>
      </c>
      <c r="I746" s="19" t="str">
        <f>IFERROR(IF(VLOOKUP($D746&amp;"-"&amp;$E746,IF($H$4="TEB0187_REV01",CALC_CONN_TEB0187_REV01!$F:$H),3,0)="--",VLOOKUP($D746&amp;"-"&amp;$E746,IF($H$4="TEB0187_REV01",CALC_CONN_TEB0187_REV01!$F:$H),2,0),VLOOKUP($D746&amp;"-"&amp;$E746,IF($H$4="TEB0187_REV01",CALC_CONN_TEB0187_REV01!$F:$H),3,0)),"---")</f>
        <v>---</v>
      </c>
      <c r="J746" s="19" t="str">
        <f>IFERROR(VLOOKUP(I746,IF($H$4="TEB0187_REV01",RAW_c_TEB0187_REV01!$AE:$AM),9,0),"---")</f>
        <v>---</v>
      </c>
      <c r="K746" s="19" t="str">
        <f>IFERROR(VLOOKUP(D746&amp;"-"&amp;E746,IF($H$4="TEB0187_REV01",RAW_c_TEB0187_REV01!$AD:$AK,"???"),6,0),"---")</f>
        <v>---</v>
      </c>
      <c r="L746" s="19" t="str">
        <f>IFERROR(VLOOKUP(D746&amp;"-"&amp;E746,IF($H$4="TEB0187_REV01",RAW_c_TEB0187_REV01!$AD:$AL,"???"),9,0),"---")</f>
        <v>---</v>
      </c>
      <c r="M746" s="19" t="str">
        <f>IFERROR(IF(VLOOKUP($F746&amp;"-"&amp;$G746,IF($M$4="TEI0187_REV01",RAW_m_TEI0187_REV01!$F:$AU),43,0)="--","---",IF($M$4="TEI0187_REV01",RAW_m_TEI0187_REV01!$AT746&amp; " --&gt; " &amp;RAW_m_TEI0187_REV01!$AU746&amp; " --&gt; ")),"---")</f>
        <v>---</v>
      </c>
      <c r="N746" s="19" t="str">
        <f>IFERROR(VLOOKUP(F746&amp;"-"&amp;G746,IF($M$4="TEI0187_REV01",RAW_m_TEI0187_REV01!$AD:$AJ),7,0),"---")</f>
        <v>---</v>
      </c>
      <c r="O746" s="19" t="str">
        <f>IFERROR(VLOOKUP(N746,IF($M$4="TEI0187_REV01",RAW_m_TEI0187_REV01!$AJ:$AK),2,0),"---")</f>
        <v>---</v>
      </c>
      <c r="P746" s="19" t="str">
        <f>IFERROR(VLOOKUP(F746&amp;"-"&amp;G746,IF($M$4="TEI0187_REV01",RAW_m_TEI0187_REV01!$AD:$AG),3,0),"---")</f>
        <v>---</v>
      </c>
      <c r="Q746" s="19" t="str">
        <f>IFERROR(VLOOKUP(N746,IF($M$4="TEI0187_REV01",RAW_m_TEI0187_REV01!$AE:$AH),4,0),"---")</f>
        <v>---</v>
      </c>
      <c r="R746" s="19" t="str">
        <f>IFERROR(VLOOKUP(F746&amp;"-"&amp;G746,IF($M$4="TEI0187_REV01",RAW_m_TEI0187_REV01!$AD:$AG),4,0),"---")</f>
        <v>---</v>
      </c>
    </row>
    <row r="747" spans="2:18" x14ac:dyDescent="0.25">
      <c r="B747" s="78">
        <v>742</v>
      </c>
      <c r="C747" s="19" t="str">
        <f>IFERROR(INDEX(B2B!A:F,MATCH('B2B Pin Table'!B747,B2B!A:A,0),6),"---")</f>
        <v>IO</v>
      </c>
      <c r="D747" s="19" t="str">
        <f>IFERROR(IF((COUNTIF(B2B!A743:K743,H745)&lt;0),"---",INDEX(B2B!A:K,MATCH('B2B Pin Table'!B747,B2B!A:A,0),2)),"---")</f>
        <v>J4</v>
      </c>
      <c r="E747" s="19" t="str">
        <f>IFERROR(IF((COUNTIF(B2B!A743:K743,H745)&lt;0),"---",INDEX(B2B!A:K,MATCH('B2B Pin Table'!B747,B2B!A:A,0),3)),"---")</f>
        <v>A22</v>
      </c>
      <c r="F747" s="19" t="str">
        <f>IFERROR(IF((COUNTIF(B2B!A743:K743,L745)&lt;0),"---",INDEX(B2B!A:K,MATCH('B2B Pin Table'!B747,B2B!A:A,0),4)),"---")</f>
        <v>J4</v>
      </c>
      <c r="G747" s="19" t="str">
        <f>IFERROR(IF((COUNTIF(B2B!A743:K743,L745)&lt;0),"---",INDEX(B2B!A:K,MATCH('B2B Pin Table'!B747,B2B!A:A,0),5)),"---")</f>
        <v>A22</v>
      </c>
      <c r="H747" s="59" t="str">
        <f>IFERROR(IF(VLOOKUP($D747&amp;"-"&amp;$E747,IF($H$4="TEB0187_REV01",CALC_CONN_TEB0187_REV01!$F:$I),4,0)="--","---",IF($H$4="TEB0187_REV01",CALC_CONN_TEB0187_REV01!$G747&amp; " --&gt; " &amp;CALC_CONN_TEB0187_REV01!$I747&amp; " --&gt; ")),"---")</f>
        <v>---</v>
      </c>
      <c r="I747" s="19" t="str">
        <f>IFERROR(IF(VLOOKUP($D747&amp;"-"&amp;$E747,IF($H$4="TEB0187_REV01",CALC_CONN_TEB0187_REV01!$F:$H),3,0)="--",VLOOKUP($D747&amp;"-"&amp;$E747,IF($H$4="TEB0187_REV01",CALC_CONN_TEB0187_REV01!$F:$H),2,0),VLOOKUP($D747&amp;"-"&amp;$E747,IF($H$4="TEB0187_REV01",CALC_CONN_TEB0187_REV01!$F:$H),3,0)),"---")</f>
        <v>---</v>
      </c>
      <c r="J747" s="19" t="str">
        <f>IFERROR(VLOOKUP(I747,IF($H$4="TEB0187_REV01",RAW_c_TEB0187_REV01!$AE:$AM),9,0),"---")</f>
        <v>---</v>
      </c>
      <c r="K747" s="19" t="str">
        <f>IFERROR(VLOOKUP(D747&amp;"-"&amp;E747,IF($H$4="TEB0187_REV01",RAW_c_TEB0187_REV01!$AD:$AK,"???"),6,0),"---")</f>
        <v>---</v>
      </c>
      <c r="L747" s="19" t="str">
        <f>IFERROR(VLOOKUP(D747&amp;"-"&amp;E747,IF($H$4="TEB0187_REV01",RAW_c_TEB0187_REV01!$AD:$AL,"???"),9,0),"---")</f>
        <v>---</v>
      </c>
      <c r="M747" s="19" t="str">
        <f>IFERROR(IF(VLOOKUP($F747&amp;"-"&amp;$G747,IF($M$4="TEI0187_REV01",RAW_m_TEI0187_REV01!$F:$AU),43,0)="--","---",IF($M$4="TEI0187_REV01",RAW_m_TEI0187_REV01!$AT747&amp; " --&gt; " &amp;RAW_m_TEI0187_REV01!$AU747&amp; " --&gt; ")),"---")</f>
        <v>---</v>
      </c>
      <c r="N747" s="19" t="str">
        <f>IFERROR(VLOOKUP(F747&amp;"-"&amp;G747,IF($M$4="TEI0187_REV01",RAW_m_TEI0187_REV01!$AD:$AJ),7,0),"---")</f>
        <v>---</v>
      </c>
      <c r="O747" s="19" t="str">
        <f>IFERROR(VLOOKUP(N747,IF($M$4="TEI0187_REV01",RAW_m_TEI0187_REV01!$AJ:$AK),2,0),"---")</f>
        <v>---</v>
      </c>
      <c r="P747" s="19" t="str">
        <f>IFERROR(VLOOKUP(F747&amp;"-"&amp;G747,IF($M$4="TEI0187_REV01",RAW_m_TEI0187_REV01!$AD:$AG),3,0),"---")</f>
        <v>---</v>
      </c>
      <c r="Q747" s="19" t="str">
        <f>IFERROR(VLOOKUP(N747,IF($M$4="TEI0187_REV01",RAW_m_TEI0187_REV01!$AE:$AH),4,0),"---")</f>
        <v>---</v>
      </c>
      <c r="R747" s="19" t="str">
        <f>IFERROR(VLOOKUP(F747&amp;"-"&amp;G747,IF($M$4="TEI0187_REV01",RAW_m_TEI0187_REV01!$AD:$AG),4,0),"---")</f>
        <v>---</v>
      </c>
    </row>
    <row r="748" spans="2:18" x14ac:dyDescent="0.25">
      <c r="B748" s="78">
        <v>743</v>
      </c>
      <c r="C748" s="19" t="str">
        <f>IFERROR(INDEX(B2B!A:F,MATCH('B2B Pin Table'!B748,B2B!A:A,0),6),"---")</f>
        <v>IO</v>
      </c>
      <c r="D748" s="19" t="str">
        <f>IFERROR(IF((COUNTIF(B2B!A744:K744,H746)&lt;0),"---",INDEX(B2B!A:K,MATCH('B2B Pin Table'!B748,B2B!A:A,0),2)),"---")</f>
        <v>J4</v>
      </c>
      <c r="E748" s="19" t="str">
        <f>IFERROR(IF((COUNTIF(B2B!A744:K744,H746)&lt;0),"---",INDEX(B2B!A:K,MATCH('B2B Pin Table'!B748,B2B!A:A,0),3)),"---")</f>
        <v>A23</v>
      </c>
      <c r="F748" s="19" t="str">
        <f>IFERROR(IF((COUNTIF(B2B!A744:K744,L746)&lt;0),"---",INDEX(B2B!A:K,MATCH('B2B Pin Table'!B748,B2B!A:A,0),4)),"---")</f>
        <v>J4</v>
      </c>
      <c r="G748" s="19" t="str">
        <f>IFERROR(IF((COUNTIF(B2B!A744:K744,L746)&lt;0),"---",INDEX(B2B!A:K,MATCH('B2B Pin Table'!B748,B2B!A:A,0),5)),"---")</f>
        <v>A23</v>
      </c>
      <c r="H748" s="59" t="str">
        <f>IFERROR(IF(VLOOKUP($D748&amp;"-"&amp;$E748,IF($H$4="TEB0187_REV01",CALC_CONN_TEB0187_REV01!$F:$I),4,0)="--","---",IF($H$4="TEB0187_REV01",CALC_CONN_TEB0187_REV01!$G748&amp; " --&gt; " &amp;CALC_CONN_TEB0187_REV01!$I748&amp; " --&gt; ")),"---")</f>
        <v>---</v>
      </c>
      <c r="I748" s="19" t="str">
        <f>IFERROR(IF(VLOOKUP($D748&amp;"-"&amp;$E748,IF($H$4="TEB0187_REV01",CALC_CONN_TEB0187_REV01!$F:$H),3,0)="--",VLOOKUP($D748&amp;"-"&amp;$E748,IF($H$4="TEB0187_REV01",CALC_CONN_TEB0187_REV01!$F:$H),2,0),VLOOKUP($D748&amp;"-"&amp;$E748,IF($H$4="TEB0187_REV01",CALC_CONN_TEB0187_REV01!$F:$H),3,0)),"---")</f>
        <v>---</v>
      </c>
      <c r="J748" s="19" t="str">
        <f>IFERROR(VLOOKUP(I748,IF($H$4="TEB0187_REV01",RAW_c_TEB0187_REV01!$AE:$AM),9,0),"---")</f>
        <v>---</v>
      </c>
      <c r="K748" s="19" t="str">
        <f>IFERROR(VLOOKUP(D748&amp;"-"&amp;E748,IF($H$4="TEB0187_REV01",RAW_c_TEB0187_REV01!$AD:$AK,"???"),6,0),"---")</f>
        <v>---</v>
      </c>
      <c r="L748" s="19" t="str">
        <f>IFERROR(VLOOKUP(D748&amp;"-"&amp;E748,IF($H$4="TEB0187_REV01",RAW_c_TEB0187_REV01!$AD:$AL,"???"),9,0),"---")</f>
        <v>---</v>
      </c>
      <c r="M748" s="19" t="str">
        <f>IFERROR(IF(VLOOKUP($F748&amp;"-"&amp;$G748,IF($M$4="TEI0187_REV01",RAW_m_TEI0187_REV01!$F:$AU),43,0)="--","---",IF($M$4="TEI0187_REV01",RAW_m_TEI0187_REV01!$AT748&amp; " --&gt; " &amp;RAW_m_TEI0187_REV01!$AU748&amp; " --&gt; ")),"---")</f>
        <v>---</v>
      </c>
      <c r="N748" s="19" t="str">
        <f>IFERROR(VLOOKUP(F748&amp;"-"&amp;G748,IF($M$4="TEI0187_REV01",RAW_m_TEI0187_REV01!$AD:$AJ),7,0),"---")</f>
        <v>---</v>
      </c>
      <c r="O748" s="19" t="str">
        <f>IFERROR(VLOOKUP(N748,IF($M$4="TEI0187_REV01",RAW_m_TEI0187_REV01!$AJ:$AK),2,0),"---")</f>
        <v>---</v>
      </c>
      <c r="P748" s="19" t="str">
        <f>IFERROR(VLOOKUP(F748&amp;"-"&amp;G748,IF($M$4="TEI0187_REV01",RAW_m_TEI0187_REV01!$AD:$AG),3,0),"---")</f>
        <v>---</v>
      </c>
      <c r="Q748" s="19" t="str">
        <f>IFERROR(VLOOKUP(N748,IF($M$4="TEI0187_REV01",RAW_m_TEI0187_REV01!$AE:$AH),4,0),"---")</f>
        <v>---</v>
      </c>
      <c r="R748" s="19" t="str">
        <f>IFERROR(VLOOKUP(F748&amp;"-"&amp;G748,IF($M$4="TEI0187_REV01",RAW_m_TEI0187_REV01!$AD:$AG),4,0),"---")</f>
        <v>---</v>
      </c>
    </row>
    <row r="749" spans="2:18" x14ac:dyDescent="0.25">
      <c r="B749" s="78">
        <v>744</v>
      </c>
      <c r="C749" s="19" t="str">
        <f>IFERROR(INDEX(B2B!A:F,MATCH('B2B Pin Table'!B749,B2B!A:A,0),6),"---")</f>
        <v>GND</v>
      </c>
      <c r="D749" s="19" t="str">
        <f>IFERROR(IF((COUNTIF(B2B!A745:K745,H747)&lt;0),"---",INDEX(B2B!A:K,MATCH('B2B Pin Table'!B749,B2B!A:A,0),2)),"---")</f>
        <v>J4</v>
      </c>
      <c r="E749" s="19" t="str">
        <f>IFERROR(IF((COUNTIF(B2B!A745:K745,H747)&lt;0),"---",INDEX(B2B!A:K,MATCH('B2B Pin Table'!B749,B2B!A:A,0),3)),"---")</f>
        <v>A24</v>
      </c>
      <c r="F749" s="19" t="str">
        <f>IFERROR(IF((COUNTIF(B2B!A745:K745,L747)&lt;0),"---",INDEX(B2B!A:K,MATCH('B2B Pin Table'!B749,B2B!A:A,0),4)),"---")</f>
        <v>J4</v>
      </c>
      <c r="G749" s="19" t="str">
        <f>IFERROR(IF((COUNTIF(B2B!A745:K745,L747)&lt;0),"---",INDEX(B2B!A:K,MATCH('B2B Pin Table'!B749,B2B!A:A,0),5)),"---")</f>
        <v>A24</v>
      </c>
      <c r="H749" s="59" t="str">
        <f>IFERROR(IF(VLOOKUP($D749&amp;"-"&amp;$E749,IF($H$4="TEB0187_REV01",CALC_CONN_TEB0187_REV01!$F:$I),4,0)="--","---",IF($H$4="TEB0187_REV01",CALC_CONN_TEB0187_REV01!$G749&amp; " --&gt; " &amp;CALC_CONN_TEB0187_REV01!$I749&amp; " --&gt; ")),"---")</f>
        <v>---</v>
      </c>
      <c r="I749" s="19" t="str">
        <f>IFERROR(IF(VLOOKUP($D749&amp;"-"&amp;$E749,IF($H$4="TEB0187_REV01",CALC_CONN_TEB0187_REV01!$F:$H),3,0)="--",VLOOKUP($D749&amp;"-"&amp;$E749,IF($H$4="TEB0187_REV01",CALC_CONN_TEB0187_REV01!$F:$H),2,0),VLOOKUP($D749&amp;"-"&amp;$E749,IF($H$4="TEB0187_REV01",CALC_CONN_TEB0187_REV01!$F:$H),3,0)),"---")</f>
        <v>---</v>
      </c>
      <c r="J749" s="19" t="str">
        <f>IFERROR(VLOOKUP(I749,IF($H$4="TEB0187_REV01",RAW_c_TEB0187_REV01!$AE:$AM),9,0),"---")</f>
        <v>---</v>
      </c>
      <c r="K749" s="19" t="str">
        <f>IFERROR(VLOOKUP(D749&amp;"-"&amp;E749,IF($H$4="TEB0187_REV01",RAW_c_TEB0187_REV01!$AD:$AK,"???"),6,0),"---")</f>
        <v>---</v>
      </c>
      <c r="L749" s="19" t="str">
        <f>IFERROR(VLOOKUP(D749&amp;"-"&amp;E749,IF($H$4="TEB0187_REV01",RAW_c_TEB0187_REV01!$AD:$AL,"???"),9,0),"---")</f>
        <v>---</v>
      </c>
      <c r="M749" s="19" t="str">
        <f>IFERROR(IF(VLOOKUP($F749&amp;"-"&amp;$G749,IF($M$4="TEI0187_REV01",RAW_m_TEI0187_REV01!$F:$AU),43,0)="--","---",IF($M$4="TEI0187_REV01",RAW_m_TEI0187_REV01!$AT749&amp; " --&gt; " &amp;RAW_m_TEI0187_REV01!$AU749&amp; " --&gt; ")),"---")</f>
        <v>---</v>
      </c>
      <c r="N749" s="19" t="str">
        <f>IFERROR(VLOOKUP(F749&amp;"-"&amp;G749,IF($M$4="TEI0187_REV01",RAW_m_TEI0187_REV01!$AD:$AJ),7,0),"---")</f>
        <v>---</v>
      </c>
      <c r="O749" s="19" t="str">
        <f>IFERROR(VLOOKUP(N749,IF($M$4="TEI0187_REV01",RAW_m_TEI0187_REV01!$AJ:$AK),2,0),"---")</f>
        <v>---</v>
      </c>
      <c r="P749" s="19" t="str">
        <f>IFERROR(VLOOKUP(F749&amp;"-"&amp;G749,IF($M$4="TEI0187_REV01",RAW_m_TEI0187_REV01!$AD:$AG),3,0),"---")</f>
        <v>---</v>
      </c>
      <c r="Q749" s="19" t="str">
        <f>IFERROR(VLOOKUP(N749,IF($M$4="TEI0187_REV01",RAW_m_TEI0187_REV01!$AE:$AH),4,0),"---")</f>
        <v>---</v>
      </c>
      <c r="R749" s="19" t="str">
        <f>IFERROR(VLOOKUP(F749&amp;"-"&amp;G749,IF($M$4="TEI0187_REV01",RAW_m_TEI0187_REV01!$AD:$AG),4,0),"---")</f>
        <v>---</v>
      </c>
    </row>
    <row r="750" spans="2:18" x14ac:dyDescent="0.25">
      <c r="B750" s="78">
        <v>745</v>
      </c>
      <c r="C750" s="19" t="str">
        <f>IFERROR(INDEX(B2B!A:F,MATCH('B2B Pin Table'!B750,B2B!A:A,0),6),"---")</f>
        <v>IO</v>
      </c>
      <c r="D750" s="19" t="str">
        <f>IFERROR(IF((COUNTIF(B2B!A746:K746,H748)&lt;0),"---",INDEX(B2B!A:K,MATCH('B2B Pin Table'!B750,B2B!A:A,0),2)),"---")</f>
        <v>J4</v>
      </c>
      <c r="E750" s="19" t="str">
        <f>IFERROR(IF((COUNTIF(B2B!A746:K746,H748)&lt;0),"---",INDEX(B2B!A:K,MATCH('B2B Pin Table'!B750,B2B!A:A,0),3)),"---")</f>
        <v>A25</v>
      </c>
      <c r="F750" s="19" t="str">
        <f>IFERROR(IF((COUNTIF(B2B!A746:K746,L748)&lt;0),"---",INDEX(B2B!A:K,MATCH('B2B Pin Table'!B750,B2B!A:A,0),4)),"---")</f>
        <v>J4</v>
      </c>
      <c r="G750" s="19" t="str">
        <f>IFERROR(IF((COUNTIF(B2B!A746:K746,L748)&lt;0),"---",INDEX(B2B!A:K,MATCH('B2B Pin Table'!B750,B2B!A:A,0),5)),"---")</f>
        <v>A25</v>
      </c>
      <c r="H750" s="59" t="str">
        <f>IFERROR(IF(VLOOKUP($D750&amp;"-"&amp;$E750,IF($H$4="TEB0187_REV01",CALC_CONN_TEB0187_REV01!$F:$I),4,0)="--","---",IF($H$4="TEB0187_REV01",CALC_CONN_TEB0187_REV01!$G750&amp; " --&gt; " &amp;CALC_CONN_TEB0187_REV01!$I750&amp; " --&gt; ")),"---")</f>
        <v>---</v>
      </c>
      <c r="I750" s="19" t="str">
        <f>IFERROR(IF(VLOOKUP($D750&amp;"-"&amp;$E750,IF($H$4="TEB0187_REV01",CALC_CONN_TEB0187_REV01!$F:$H),3,0)="--",VLOOKUP($D750&amp;"-"&amp;$E750,IF($H$4="TEB0187_REV01",CALC_CONN_TEB0187_REV01!$F:$H),2,0),VLOOKUP($D750&amp;"-"&amp;$E750,IF($H$4="TEB0187_REV01",CALC_CONN_TEB0187_REV01!$F:$H),3,0)),"---")</f>
        <v>---</v>
      </c>
      <c r="J750" s="19" t="str">
        <f>IFERROR(VLOOKUP(I750,IF($H$4="TEB0187_REV01",RAW_c_TEB0187_REV01!$AE:$AM),9,0),"---")</f>
        <v>---</v>
      </c>
      <c r="K750" s="19" t="str">
        <f>IFERROR(VLOOKUP(D750&amp;"-"&amp;E750,IF($H$4="TEB0187_REV01",RAW_c_TEB0187_REV01!$AD:$AK,"???"),6,0),"---")</f>
        <v>---</v>
      </c>
      <c r="L750" s="19" t="str">
        <f>IFERROR(VLOOKUP(D750&amp;"-"&amp;E750,IF($H$4="TEB0187_REV01",RAW_c_TEB0187_REV01!$AD:$AL,"???"),9,0),"---")</f>
        <v>---</v>
      </c>
      <c r="M750" s="19" t="str">
        <f>IFERROR(IF(VLOOKUP($F750&amp;"-"&amp;$G750,IF($M$4="TEI0187_REV01",RAW_m_TEI0187_REV01!$F:$AU),43,0)="--","---",IF($M$4="TEI0187_REV01",RAW_m_TEI0187_REV01!$AT750&amp; " --&gt; " &amp;RAW_m_TEI0187_REV01!$AU750&amp; " --&gt; ")),"---")</f>
        <v>---</v>
      </c>
      <c r="N750" s="19" t="str">
        <f>IFERROR(VLOOKUP(F750&amp;"-"&amp;G750,IF($M$4="TEI0187_REV01",RAW_m_TEI0187_REV01!$AD:$AJ),7,0),"---")</f>
        <v>---</v>
      </c>
      <c r="O750" s="19" t="str">
        <f>IFERROR(VLOOKUP(N750,IF($M$4="TEI0187_REV01",RAW_m_TEI0187_REV01!$AJ:$AK),2,0),"---")</f>
        <v>---</v>
      </c>
      <c r="P750" s="19" t="str">
        <f>IFERROR(VLOOKUP(F750&amp;"-"&amp;G750,IF($M$4="TEI0187_REV01",RAW_m_TEI0187_REV01!$AD:$AG),3,0),"---")</f>
        <v>---</v>
      </c>
      <c r="Q750" s="19" t="str">
        <f>IFERROR(VLOOKUP(N750,IF($M$4="TEI0187_REV01",RAW_m_TEI0187_REV01!$AE:$AH),4,0),"---")</f>
        <v>---</v>
      </c>
      <c r="R750" s="19" t="str">
        <f>IFERROR(VLOOKUP(F750&amp;"-"&amp;G750,IF($M$4="TEI0187_REV01",RAW_m_TEI0187_REV01!$AD:$AG),4,0),"---")</f>
        <v>---</v>
      </c>
    </row>
    <row r="751" spans="2:18" x14ac:dyDescent="0.25">
      <c r="B751" s="78">
        <v>746</v>
      </c>
      <c r="C751" s="19" t="str">
        <f>IFERROR(INDEX(B2B!A:F,MATCH('B2B Pin Table'!B751,B2B!A:A,0),6),"---")</f>
        <v>IO</v>
      </c>
      <c r="D751" s="19" t="str">
        <f>IFERROR(IF((COUNTIF(B2B!A747:K747,H749)&lt;0),"---",INDEX(B2B!A:K,MATCH('B2B Pin Table'!B751,B2B!A:A,0),2)),"---")</f>
        <v>J4</v>
      </c>
      <c r="E751" s="19" t="str">
        <f>IFERROR(IF((COUNTIF(B2B!A747:K747,H749)&lt;0),"---",INDEX(B2B!A:K,MATCH('B2B Pin Table'!B751,B2B!A:A,0),3)),"---")</f>
        <v>A26</v>
      </c>
      <c r="F751" s="19" t="str">
        <f>IFERROR(IF((COUNTIF(B2B!A747:K747,L749)&lt;0),"---",INDEX(B2B!A:K,MATCH('B2B Pin Table'!B751,B2B!A:A,0),4)),"---")</f>
        <v>J4</v>
      </c>
      <c r="G751" s="19" t="str">
        <f>IFERROR(IF((COUNTIF(B2B!A747:K747,L749)&lt;0),"---",INDEX(B2B!A:K,MATCH('B2B Pin Table'!B751,B2B!A:A,0),5)),"---")</f>
        <v>A26</v>
      </c>
      <c r="H751" s="59" t="str">
        <f>IFERROR(IF(VLOOKUP($D751&amp;"-"&amp;$E751,IF($H$4="TEB0187_REV01",CALC_CONN_TEB0187_REV01!$F:$I),4,0)="--","---",IF($H$4="TEB0187_REV01",CALC_CONN_TEB0187_REV01!$G751&amp; " --&gt; " &amp;CALC_CONN_TEB0187_REV01!$I751&amp; " --&gt; ")),"---")</f>
        <v>---</v>
      </c>
      <c r="I751" s="19" t="str">
        <f>IFERROR(IF(VLOOKUP($D751&amp;"-"&amp;$E751,IF($H$4="TEB0187_REV01",CALC_CONN_TEB0187_REV01!$F:$H),3,0)="--",VLOOKUP($D751&amp;"-"&amp;$E751,IF($H$4="TEB0187_REV01",CALC_CONN_TEB0187_REV01!$F:$H),2,0),VLOOKUP($D751&amp;"-"&amp;$E751,IF($H$4="TEB0187_REV01",CALC_CONN_TEB0187_REV01!$F:$H),3,0)),"---")</f>
        <v>---</v>
      </c>
      <c r="J751" s="19" t="str">
        <f>IFERROR(VLOOKUP(I751,IF($H$4="TEB0187_REV01",RAW_c_TEB0187_REV01!$AE:$AM),9,0),"---")</f>
        <v>---</v>
      </c>
      <c r="K751" s="19" t="str">
        <f>IFERROR(VLOOKUP(D751&amp;"-"&amp;E751,IF($H$4="TEB0187_REV01",RAW_c_TEB0187_REV01!$AD:$AK,"???"),6,0),"---")</f>
        <v>---</v>
      </c>
      <c r="L751" s="19" t="str">
        <f>IFERROR(VLOOKUP(D751&amp;"-"&amp;E751,IF($H$4="TEB0187_REV01",RAW_c_TEB0187_REV01!$AD:$AL,"???"),9,0),"---")</f>
        <v>---</v>
      </c>
      <c r="M751" s="19" t="str">
        <f>IFERROR(IF(VLOOKUP($F751&amp;"-"&amp;$G751,IF($M$4="TEI0187_REV01",RAW_m_TEI0187_REV01!$F:$AU),43,0)="--","---",IF($M$4="TEI0187_REV01",RAW_m_TEI0187_REV01!$AT751&amp; " --&gt; " &amp;RAW_m_TEI0187_REV01!$AU751&amp; " --&gt; ")),"---")</f>
        <v>---</v>
      </c>
      <c r="N751" s="19" t="str">
        <f>IFERROR(VLOOKUP(F751&amp;"-"&amp;G751,IF($M$4="TEI0187_REV01",RAW_m_TEI0187_REV01!$AD:$AJ),7,0),"---")</f>
        <v>---</v>
      </c>
      <c r="O751" s="19" t="str">
        <f>IFERROR(VLOOKUP(N751,IF($M$4="TEI0187_REV01",RAW_m_TEI0187_REV01!$AJ:$AK),2,0),"---")</f>
        <v>---</v>
      </c>
      <c r="P751" s="19" t="str">
        <f>IFERROR(VLOOKUP(F751&amp;"-"&amp;G751,IF($M$4="TEI0187_REV01",RAW_m_TEI0187_REV01!$AD:$AG),3,0),"---")</f>
        <v>---</v>
      </c>
      <c r="Q751" s="19" t="str">
        <f>IFERROR(VLOOKUP(N751,IF($M$4="TEI0187_REV01",RAW_m_TEI0187_REV01!$AE:$AH),4,0),"---")</f>
        <v>---</v>
      </c>
      <c r="R751" s="19" t="str">
        <f>IFERROR(VLOOKUP(F751&amp;"-"&amp;G751,IF($M$4="TEI0187_REV01",RAW_m_TEI0187_REV01!$AD:$AG),4,0),"---")</f>
        <v>---</v>
      </c>
    </row>
    <row r="752" spans="2:18" x14ac:dyDescent="0.25">
      <c r="B752" s="78">
        <v>747</v>
      </c>
      <c r="C752" s="19" t="str">
        <f>IFERROR(INDEX(B2B!A:F,MATCH('B2B Pin Table'!B752,B2B!A:A,0),6),"---")</f>
        <v>IO</v>
      </c>
      <c r="D752" s="19" t="str">
        <f>IFERROR(IF((COUNTIF(B2B!A748:K748,H750)&lt;0),"---",INDEX(B2B!A:K,MATCH('B2B Pin Table'!B752,B2B!A:A,0),2)),"---")</f>
        <v>J4</v>
      </c>
      <c r="E752" s="19" t="str">
        <f>IFERROR(IF((COUNTIF(B2B!A748:K748,H750)&lt;0),"---",INDEX(B2B!A:K,MATCH('B2B Pin Table'!B752,B2B!A:A,0),3)),"---")</f>
        <v>A27</v>
      </c>
      <c r="F752" s="19" t="str">
        <f>IFERROR(IF((COUNTIF(B2B!A748:K748,L750)&lt;0),"---",INDEX(B2B!A:K,MATCH('B2B Pin Table'!B752,B2B!A:A,0),4)),"---")</f>
        <v>J4</v>
      </c>
      <c r="G752" s="19" t="str">
        <f>IFERROR(IF((COUNTIF(B2B!A748:K748,L750)&lt;0),"---",INDEX(B2B!A:K,MATCH('B2B Pin Table'!B752,B2B!A:A,0),5)),"---")</f>
        <v>A27</v>
      </c>
      <c r="H752" s="59" t="str">
        <f>IFERROR(IF(VLOOKUP($D752&amp;"-"&amp;$E752,IF($H$4="TEB0187_REV01",CALC_CONN_TEB0187_REV01!$F:$I),4,0)="--","---",IF($H$4="TEB0187_REV01",CALC_CONN_TEB0187_REV01!$G752&amp; " --&gt; " &amp;CALC_CONN_TEB0187_REV01!$I752&amp; " --&gt; ")),"---")</f>
        <v>---</v>
      </c>
      <c r="I752" s="19" t="str">
        <f>IFERROR(IF(VLOOKUP($D752&amp;"-"&amp;$E752,IF($H$4="TEB0187_REV01",CALC_CONN_TEB0187_REV01!$F:$H),3,0)="--",VLOOKUP($D752&amp;"-"&amp;$E752,IF($H$4="TEB0187_REV01",CALC_CONN_TEB0187_REV01!$F:$H),2,0),VLOOKUP($D752&amp;"-"&amp;$E752,IF($H$4="TEB0187_REV01",CALC_CONN_TEB0187_REV01!$F:$H),3,0)),"---")</f>
        <v>---</v>
      </c>
      <c r="J752" s="19" t="str">
        <f>IFERROR(VLOOKUP(I752,IF($H$4="TEB0187_REV01",RAW_c_TEB0187_REV01!$AE:$AM),9,0),"---")</f>
        <v>---</v>
      </c>
      <c r="K752" s="19" t="str">
        <f>IFERROR(VLOOKUP(D752&amp;"-"&amp;E752,IF($H$4="TEB0187_REV01",RAW_c_TEB0187_REV01!$AD:$AK,"???"),6,0),"---")</f>
        <v>---</v>
      </c>
      <c r="L752" s="19" t="str">
        <f>IFERROR(VLOOKUP(D752&amp;"-"&amp;E752,IF($H$4="TEB0187_REV01",RAW_c_TEB0187_REV01!$AD:$AL,"???"),9,0),"---")</f>
        <v>---</v>
      </c>
      <c r="M752" s="19" t="str">
        <f>IFERROR(IF(VLOOKUP($F752&amp;"-"&amp;$G752,IF($M$4="TEI0187_REV01",RAW_m_TEI0187_REV01!$F:$AU),43,0)="--","---",IF($M$4="TEI0187_REV01",RAW_m_TEI0187_REV01!$AT752&amp; " --&gt; " &amp;RAW_m_TEI0187_REV01!$AU752&amp; " --&gt; ")),"---")</f>
        <v>---</v>
      </c>
      <c r="N752" s="19" t="str">
        <f>IFERROR(VLOOKUP(F752&amp;"-"&amp;G752,IF($M$4="TEI0187_REV01",RAW_m_TEI0187_REV01!$AD:$AJ),7,0),"---")</f>
        <v>---</v>
      </c>
      <c r="O752" s="19" t="str">
        <f>IFERROR(VLOOKUP(N752,IF($M$4="TEI0187_REV01",RAW_m_TEI0187_REV01!$AJ:$AK),2,0),"---")</f>
        <v>---</v>
      </c>
      <c r="P752" s="19" t="str">
        <f>IFERROR(VLOOKUP(F752&amp;"-"&amp;G752,IF($M$4="TEI0187_REV01",RAW_m_TEI0187_REV01!$AD:$AG),3,0),"---")</f>
        <v>---</v>
      </c>
      <c r="Q752" s="19" t="str">
        <f>IFERROR(VLOOKUP(N752,IF($M$4="TEI0187_REV01",RAW_m_TEI0187_REV01!$AE:$AH),4,0),"---")</f>
        <v>---</v>
      </c>
      <c r="R752" s="19" t="str">
        <f>IFERROR(VLOOKUP(F752&amp;"-"&amp;G752,IF($M$4="TEI0187_REV01",RAW_m_TEI0187_REV01!$AD:$AG),4,0),"---")</f>
        <v>---</v>
      </c>
    </row>
    <row r="753" spans="2:18" x14ac:dyDescent="0.25">
      <c r="B753" s="78">
        <v>748</v>
      </c>
      <c r="C753" s="19" t="str">
        <f>IFERROR(INDEX(B2B!A:F,MATCH('B2B Pin Table'!B753,B2B!A:A,0),6),"---")</f>
        <v>IO</v>
      </c>
      <c r="D753" s="19" t="str">
        <f>IFERROR(IF((COUNTIF(B2B!A749:K749,H751)&lt;0),"---",INDEX(B2B!A:K,MATCH('B2B Pin Table'!B753,B2B!A:A,0),2)),"---")</f>
        <v>J4</v>
      </c>
      <c r="E753" s="19" t="str">
        <f>IFERROR(IF((COUNTIF(B2B!A749:K749,H751)&lt;0),"---",INDEX(B2B!A:K,MATCH('B2B Pin Table'!B753,B2B!A:A,0),3)),"---")</f>
        <v>A28</v>
      </c>
      <c r="F753" s="19" t="str">
        <f>IFERROR(IF((COUNTIF(B2B!A749:K749,L751)&lt;0),"---",INDEX(B2B!A:K,MATCH('B2B Pin Table'!B753,B2B!A:A,0),4)),"---")</f>
        <v>J4</v>
      </c>
      <c r="G753" s="19" t="str">
        <f>IFERROR(IF((COUNTIF(B2B!A749:K749,L751)&lt;0),"---",INDEX(B2B!A:K,MATCH('B2B Pin Table'!B753,B2B!A:A,0),5)),"---")</f>
        <v>A28</v>
      </c>
      <c r="H753" s="59" t="str">
        <f>IFERROR(IF(VLOOKUP($D753&amp;"-"&amp;$E753,IF($H$4="TEB0187_REV01",CALC_CONN_TEB0187_REV01!$F:$I),4,0)="--","---",IF($H$4="TEB0187_REV01",CALC_CONN_TEB0187_REV01!$G753&amp; " --&gt; " &amp;CALC_CONN_TEB0187_REV01!$I753&amp; " --&gt; ")),"---")</f>
        <v>---</v>
      </c>
      <c r="I753" s="19" t="str">
        <f>IFERROR(IF(VLOOKUP($D753&amp;"-"&amp;$E753,IF($H$4="TEB0187_REV01",CALC_CONN_TEB0187_REV01!$F:$H),3,0)="--",VLOOKUP($D753&amp;"-"&amp;$E753,IF($H$4="TEB0187_REV01",CALC_CONN_TEB0187_REV01!$F:$H),2,0),VLOOKUP($D753&amp;"-"&amp;$E753,IF($H$4="TEB0187_REV01",CALC_CONN_TEB0187_REV01!$F:$H),3,0)),"---")</f>
        <v>---</v>
      </c>
      <c r="J753" s="19" t="str">
        <f>IFERROR(VLOOKUP(I753,IF($H$4="TEB0187_REV01",RAW_c_TEB0187_REV01!$AE:$AM),9,0),"---")</f>
        <v>---</v>
      </c>
      <c r="K753" s="19" t="str">
        <f>IFERROR(VLOOKUP(D753&amp;"-"&amp;E753,IF($H$4="TEB0187_REV01",RAW_c_TEB0187_REV01!$AD:$AK,"???"),6,0),"---")</f>
        <v>---</v>
      </c>
      <c r="L753" s="19" t="str">
        <f>IFERROR(VLOOKUP(D753&amp;"-"&amp;E753,IF($H$4="TEB0187_REV01",RAW_c_TEB0187_REV01!$AD:$AL,"???"),9,0),"---")</f>
        <v>---</v>
      </c>
      <c r="M753" s="19" t="str">
        <f>IFERROR(IF(VLOOKUP($F753&amp;"-"&amp;$G753,IF($M$4="TEI0187_REV01",RAW_m_TEI0187_REV01!$F:$AU),43,0)="--","---",IF($M$4="TEI0187_REV01",RAW_m_TEI0187_REV01!$AT753&amp; " --&gt; " &amp;RAW_m_TEI0187_REV01!$AU753&amp; " --&gt; ")),"---")</f>
        <v>---</v>
      </c>
      <c r="N753" s="19" t="str">
        <f>IFERROR(VLOOKUP(F753&amp;"-"&amp;G753,IF($M$4="TEI0187_REV01",RAW_m_TEI0187_REV01!$AD:$AJ),7,0),"---")</f>
        <v>---</v>
      </c>
      <c r="O753" s="19" t="str">
        <f>IFERROR(VLOOKUP(N753,IF($M$4="TEI0187_REV01",RAW_m_TEI0187_REV01!$AJ:$AK),2,0),"---")</f>
        <v>---</v>
      </c>
      <c r="P753" s="19" t="str">
        <f>IFERROR(VLOOKUP(F753&amp;"-"&amp;G753,IF($M$4="TEI0187_REV01",RAW_m_TEI0187_REV01!$AD:$AG),3,0),"---")</f>
        <v>---</v>
      </c>
      <c r="Q753" s="19" t="str">
        <f>IFERROR(VLOOKUP(N753,IF($M$4="TEI0187_REV01",RAW_m_TEI0187_REV01!$AE:$AH),4,0),"---")</f>
        <v>---</v>
      </c>
      <c r="R753" s="19" t="str">
        <f>IFERROR(VLOOKUP(F753&amp;"-"&amp;G753,IF($M$4="TEI0187_REV01",RAW_m_TEI0187_REV01!$AD:$AG),4,0),"---")</f>
        <v>---</v>
      </c>
    </row>
    <row r="754" spans="2:18" x14ac:dyDescent="0.25">
      <c r="B754" s="78">
        <v>749</v>
      </c>
      <c r="C754" s="19" t="str">
        <f>IFERROR(INDEX(B2B!A:F,MATCH('B2B Pin Table'!B754,B2B!A:A,0),6),"---")</f>
        <v>IO</v>
      </c>
      <c r="D754" s="19" t="str">
        <f>IFERROR(IF((COUNTIF(B2B!A750:K750,H752)&lt;0),"---",INDEX(B2B!A:K,MATCH('B2B Pin Table'!B754,B2B!A:A,0),2)),"---")</f>
        <v>J4</v>
      </c>
      <c r="E754" s="19" t="str">
        <f>IFERROR(IF((COUNTIF(B2B!A750:K750,H752)&lt;0),"---",INDEX(B2B!A:K,MATCH('B2B Pin Table'!B754,B2B!A:A,0),3)),"---")</f>
        <v>A29</v>
      </c>
      <c r="F754" s="19" t="str">
        <f>IFERROR(IF((COUNTIF(B2B!A750:K750,L752)&lt;0),"---",INDEX(B2B!A:K,MATCH('B2B Pin Table'!B754,B2B!A:A,0),4)),"---")</f>
        <v>J4</v>
      </c>
      <c r="G754" s="19" t="str">
        <f>IFERROR(IF((COUNTIF(B2B!A750:K750,L752)&lt;0),"---",INDEX(B2B!A:K,MATCH('B2B Pin Table'!B754,B2B!A:A,0),5)),"---")</f>
        <v>A29</v>
      </c>
      <c r="H754" s="59" t="str">
        <f>IFERROR(IF(VLOOKUP($D754&amp;"-"&amp;$E754,IF($H$4="TEB0187_REV01",CALC_CONN_TEB0187_REV01!$F:$I),4,0)="--","---",IF($H$4="TEB0187_REV01",CALC_CONN_TEB0187_REV01!$G754&amp; " --&gt; " &amp;CALC_CONN_TEB0187_REV01!$I754&amp; " --&gt; ")),"---")</f>
        <v>---</v>
      </c>
      <c r="I754" s="19" t="str">
        <f>IFERROR(IF(VLOOKUP($D754&amp;"-"&amp;$E754,IF($H$4="TEB0187_REV01",CALC_CONN_TEB0187_REV01!$F:$H),3,0)="--",VLOOKUP($D754&amp;"-"&amp;$E754,IF($H$4="TEB0187_REV01",CALC_CONN_TEB0187_REV01!$F:$H),2,0),VLOOKUP($D754&amp;"-"&amp;$E754,IF($H$4="TEB0187_REV01",CALC_CONN_TEB0187_REV01!$F:$H),3,0)),"---")</f>
        <v>---</v>
      </c>
      <c r="J754" s="19" t="str">
        <f>IFERROR(VLOOKUP(I754,IF($H$4="TEB0187_REV01",RAW_c_TEB0187_REV01!$AE:$AM),9,0),"---")</f>
        <v>---</v>
      </c>
      <c r="K754" s="19" t="str">
        <f>IFERROR(VLOOKUP(D754&amp;"-"&amp;E754,IF($H$4="TEB0187_REV01",RAW_c_TEB0187_REV01!$AD:$AK,"???"),6,0),"---")</f>
        <v>---</v>
      </c>
      <c r="L754" s="19" t="str">
        <f>IFERROR(VLOOKUP(D754&amp;"-"&amp;E754,IF($H$4="TEB0187_REV01",RAW_c_TEB0187_REV01!$AD:$AL,"???"),9,0),"---")</f>
        <v>---</v>
      </c>
      <c r="M754" s="19" t="str">
        <f>IFERROR(IF(VLOOKUP($F754&amp;"-"&amp;$G754,IF($M$4="TEI0187_REV01",RAW_m_TEI0187_REV01!$F:$AU),43,0)="--","---",IF($M$4="TEI0187_REV01",RAW_m_TEI0187_REV01!$AT754&amp; " --&gt; " &amp;RAW_m_TEI0187_REV01!$AU754&amp; " --&gt; ")),"---")</f>
        <v>---</v>
      </c>
      <c r="N754" s="19" t="str">
        <f>IFERROR(VLOOKUP(F754&amp;"-"&amp;G754,IF($M$4="TEI0187_REV01",RAW_m_TEI0187_REV01!$AD:$AJ),7,0),"---")</f>
        <v>---</v>
      </c>
      <c r="O754" s="19" t="str">
        <f>IFERROR(VLOOKUP(N754,IF($M$4="TEI0187_REV01",RAW_m_TEI0187_REV01!$AJ:$AK),2,0),"---")</f>
        <v>---</v>
      </c>
      <c r="P754" s="19" t="str">
        <f>IFERROR(VLOOKUP(F754&amp;"-"&amp;G754,IF($M$4="TEI0187_REV01",RAW_m_TEI0187_REV01!$AD:$AG),3,0),"---")</f>
        <v>---</v>
      </c>
      <c r="Q754" s="19" t="str">
        <f>IFERROR(VLOOKUP(N754,IF($M$4="TEI0187_REV01",RAW_m_TEI0187_REV01!$AE:$AH),4,0),"---")</f>
        <v>---</v>
      </c>
      <c r="R754" s="19" t="str">
        <f>IFERROR(VLOOKUP(F754&amp;"-"&amp;G754,IF($M$4="TEI0187_REV01",RAW_m_TEI0187_REV01!$AD:$AG),4,0),"---")</f>
        <v>---</v>
      </c>
    </row>
    <row r="755" spans="2:18" x14ac:dyDescent="0.25">
      <c r="B755" s="78">
        <v>750</v>
      </c>
      <c r="C755" s="19" t="str">
        <f>IFERROR(INDEX(B2B!A:F,MATCH('B2B Pin Table'!B755,B2B!A:A,0),6),"---")</f>
        <v>IO</v>
      </c>
      <c r="D755" s="19" t="str">
        <f>IFERROR(IF((COUNTIF(B2B!A751:K751,H753)&lt;0),"---",INDEX(B2B!A:K,MATCH('B2B Pin Table'!B755,B2B!A:A,0),2)),"---")</f>
        <v>J4</v>
      </c>
      <c r="E755" s="19" t="str">
        <f>IFERROR(IF((COUNTIF(B2B!A751:K751,H753)&lt;0),"---",INDEX(B2B!A:K,MATCH('B2B Pin Table'!B755,B2B!A:A,0),3)),"---")</f>
        <v>A30</v>
      </c>
      <c r="F755" s="19" t="str">
        <f>IFERROR(IF((COUNTIF(B2B!A751:K751,L753)&lt;0),"---",INDEX(B2B!A:K,MATCH('B2B Pin Table'!B755,B2B!A:A,0),4)),"---")</f>
        <v>J4</v>
      </c>
      <c r="G755" s="19" t="str">
        <f>IFERROR(IF((COUNTIF(B2B!A751:K751,L753)&lt;0),"---",INDEX(B2B!A:K,MATCH('B2B Pin Table'!B755,B2B!A:A,0),5)),"---")</f>
        <v>A30</v>
      </c>
      <c r="H755" s="59" t="str">
        <f>IFERROR(IF(VLOOKUP($D755&amp;"-"&amp;$E755,IF($H$4="TEB0187_REV01",CALC_CONN_TEB0187_REV01!$F:$I),4,0)="--","---",IF($H$4="TEB0187_REV01",CALC_CONN_TEB0187_REV01!$G755&amp; " --&gt; " &amp;CALC_CONN_TEB0187_REV01!$I755&amp; " --&gt; ")),"---")</f>
        <v>---</v>
      </c>
      <c r="I755" s="19" t="str">
        <f>IFERROR(IF(VLOOKUP($D755&amp;"-"&amp;$E755,IF($H$4="TEB0187_REV01",CALC_CONN_TEB0187_REV01!$F:$H),3,0)="--",VLOOKUP($D755&amp;"-"&amp;$E755,IF($H$4="TEB0187_REV01",CALC_CONN_TEB0187_REV01!$F:$H),2,0),VLOOKUP($D755&amp;"-"&amp;$E755,IF($H$4="TEB0187_REV01",CALC_CONN_TEB0187_REV01!$F:$H),3,0)),"---")</f>
        <v>---</v>
      </c>
      <c r="J755" s="19" t="str">
        <f>IFERROR(VLOOKUP(I755,IF($H$4="TEB0187_REV01",RAW_c_TEB0187_REV01!$AE:$AM),9,0),"---")</f>
        <v>---</v>
      </c>
      <c r="K755" s="19" t="str">
        <f>IFERROR(VLOOKUP(D755&amp;"-"&amp;E755,IF($H$4="TEB0187_REV01",RAW_c_TEB0187_REV01!$AD:$AK,"???"),6,0),"---")</f>
        <v>---</v>
      </c>
      <c r="L755" s="19" t="str">
        <f>IFERROR(VLOOKUP(D755&amp;"-"&amp;E755,IF($H$4="TEB0187_REV01",RAW_c_TEB0187_REV01!$AD:$AL,"???"),9,0),"---")</f>
        <v>---</v>
      </c>
      <c r="M755" s="19" t="str">
        <f>IFERROR(IF(VLOOKUP($F755&amp;"-"&amp;$G755,IF($M$4="TEI0187_REV01",RAW_m_TEI0187_REV01!$F:$AU),43,0)="--","---",IF($M$4="TEI0187_REV01",RAW_m_TEI0187_REV01!$AT755&amp; " --&gt; " &amp;RAW_m_TEI0187_REV01!$AU755&amp; " --&gt; ")),"---")</f>
        <v>---</v>
      </c>
      <c r="N755" s="19" t="str">
        <f>IFERROR(VLOOKUP(F755&amp;"-"&amp;G755,IF($M$4="TEI0187_REV01",RAW_m_TEI0187_REV01!$AD:$AJ),7,0),"---")</f>
        <v>---</v>
      </c>
      <c r="O755" s="19" t="str">
        <f>IFERROR(VLOOKUP(N755,IF($M$4="TEI0187_REV01",RAW_m_TEI0187_REV01!$AJ:$AK),2,0),"---")</f>
        <v>---</v>
      </c>
      <c r="P755" s="19" t="str">
        <f>IFERROR(VLOOKUP(F755&amp;"-"&amp;G755,IF($M$4="TEI0187_REV01",RAW_m_TEI0187_REV01!$AD:$AG),3,0),"---")</f>
        <v>---</v>
      </c>
      <c r="Q755" s="19" t="str">
        <f>IFERROR(VLOOKUP(N755,IF($M$4="TEI0187_REV01",RAW_m_TEI0187_REV01!$AE:$AH),4,0),"---")</f>
        <v>---</v>
      </c>
      <c r="R755" s="19" t="str">
        <f>IFERROR(VLOOKUP(F755&amp;"-"&amp;G755,IF($M$4="TEI0187_REV01",RAW_m_TEI0187_REV01!$AD:$AG),4,0),"---")</f>
        <v>---</v>
      </c>
    </row>
    <row r="756" spans="2:18" x14ac:dyDescent="0.25">
      <c r="B756" s="78">
        <v>751</v>
      </c>
      <c r="C756" s="19" t="str">
        <f>IFERROR(INDEX(B2B!A:F,MATCH('B2B Pin Table'!B756,B2B!A:A,0),6),"---")</f>
        <v>GND</v>
      </c>
      <c r="D756" s="19" t="str">
        <f>IFERROR(IF((COUNTIF(B2B!A752:K752,H754)&lt;0),"---",INDEX(B2B!A:K,MATCH('B2B Pin Table'!B756,B2B!A:A,0),2)),"---")</f>
        <v>J4</v>
      </c>
      <c r="E756" s="19" t="str">
        <f>IFERROR(IF((COUNTIF(B2B!A752:K752,H754)&lt;0),"---",INDEX(B2B!A:K,MATCH('B2B Pin Table'!B756,B2B!A:A,0),3)),"---")</f>
        <v>A31</v>
      </c>
      <c r="F756" s="19" t="str">
        <f>IFERROR(IF((COUNTIF(B2B!A752:K752,L754)&lt;0),"---",INDEX(B2B!A:K,MATCH('B2B Pin Table'!B756,B2B!A:A,0),4)),"---")</f>
        <v>J4</v>
      </c>
      <c r="G756" s="19" t="str">
        <f>IFERROR(IF((COUNTIF(B2B!A752:K752,L754)&lt;0),"---",INDEX(B2B!A:K,MATCH('B2B Pin Table'!B756,B2B!A:A,0),5)),"---")</f>
        <v>A31</v>
      </c>
      <c r="H756" s="59" t="str">
        <f>IFERROR(IF(VLOOKUP($D756&amp;"-"&amp;$E756,IF($H$4="TEB0187_REV01",CALC_CONN_TEB0187_REV01!$F:$I),4,0)="--","---",IF($H$4="TEB0187_REV01",CALC_CONN_TEB0187_REV01!$G756&amp; " --&gt; " &amp;CALC_CONN_TEB0187_REV01!$I756&amp; " --&gt; ")),"---")</f>
        <v>---</v>
      </c>
      <c r="I756" s="19" t="str">
        <f>IFERROR(IF(VLOOKUP($D756&amp;"-"&amp;$E756,IF($H$4="TEB0187_REV01",CALC_CONN_TEB0187_REV01!$F:$H),3,0)="--",VLOOKUP($D756&amp;"-"&amp;$E756,IF($H$4="TEB0187_REV01",CALC_CONN_TEB0187_REV01!$F:$H),2,0),VLOOKUP($D756&amp;"-"&amp;$E756,IF($H$4="TEB0187_REV01",CALC_CONN_TEB0187_REV01!$F:$H),3,0)),"---")</f>
        <v>---</v>
      </c>
      <c r="J756" s="19" t="str">
        <f>IFERROR(VLOOKUP(I756,IF($H$4="TEB0187_REV01",RAW_c_TEB0187_REV01!$AE:$AM),9,0),"---")</f>
        <v>---</v>
      </c>
      <c r="K756" s="19" t="str">
        <f>IFERROR(VLOOKUP(D756&amp;"-"&amp;E756,IF($H$4="TEB0187_REV01",RAW_c_TEB0187_REV01!$AD:$AK,"???"),6,0),"---")</f>
        <v>---</v>
      </c>
      <c r="L756" s="19" t="str">
        <f>IFERROR(VLOOKUP(D756&amp;"-"&amp;E756,IF($H$4="TEB0187_REV01",RAW_c_TEB0187_REV01!$AD:$AL,"???"),9,0),"---")</f>
        <v>---</v>
      </c>
      <c r="M756" s="19" t="str">
        <f>IFERROR(IF(VLOOKUP($F756&amp;"-"&amp;$G756,IF($M$4="TEI0187_REV01",RAW_m_TEI0187_REV01!$F:$AU),43,0)="--","---",IF($M$4="TEI0187_REV01",RAW_m_TEI0187_REV01!$AT756&amp; " --&gt; " &amp;RAW_m_TEI0187_REV01!$AU756&amp; " --&gt; ")),"---")</f>
        <v>---</v>
      </c>
      <c r="N756" s="19" t="str">
        <f>IFERROR(VLOOKUP(F756&amp;"-"&amp;G756,IF($M$4="TEI0187_REV01",RAW_m_TEI0187_REV01!$AD:$AJ),7,0),"---")</f>
        <v>---</v>
      </c>
      <c r="O756" s="19" t="str">
        <f>IFERROR(VLOOKUP(N756,IF($M$4="TEI0187_REV01",RAW_m_TEI0187_REV01!$AJ:$AK),2,0),"---")</f>
        <v>---</v>
      </c>
      <c r="P756" s="19" t="str">
        <f>IFERROR(VLOOKUP(F756&amp;"-"&amp;G756,IF($M$4="TEI0187_REV01",RAW_m_TEI0187_REV01!$AD:$AG),3,0),"---")</f>
        <v>---</v>
      </c>
      <c r="Q756" s="19" t="str">
        <f>IFERROR(VLOOKUP(N756,IF($M$4="TEI0187_REV01",RAW_m_TEI0187_REV01!$AE:$AH),4,0),"---")</f>
        <v>---</v>
      </c>
      <c r="R756" s="19" t="str">
        <f>IFERROR(VLOOKUP(F756&amp;"-"&amp;G756,IF($M$4="TEI0187_REV01",RAW_m_TEI0187_REV01!$AD:$AG),4,0),"---")</f>
        <v>---</v>
      </c>
    </row>
    <row r="757" spans="2:18" x14ac:dyDescent="0.25">
      <c r="B757" s="78">
        <v>752</v>
      </c>
      <c r="C757" s="19" t="str">
        <f>IFERROR(INDEX(B2B!A:F,MATCH('B2B Pin Table'!B757,B2B!A:A,0),6),"---")</f>
        <v>IO</v>
      </c>
      <c r="D757" s="19" t="str">
        <f>IFERROR(IF((COUNTIF(B2B!A753:K753,H755)&lt;0),"---",INDEX(B2B!A:K,MATCH('B2B Pin Table'!B757,B2B!A:A,0),2)),"---")</f>
        <v>J4</v>
      </c>
      <c r="E757" s="19" t="str">
        <f>IFERROR(IF((COUNTIF(B2B!A753:K753,H755)&lt;0),"---",INDEX(B2B!A:K,MATCH('B2B Pin Table'!B757,B2B!A:A,0),3)),"---")</f>
        <v>A32</v>
      </c>
      <c r="F757" s="19" t="str">
        <f>IFERROR(IF((COUNTIF(B2B!A753:K753,L755)&lt;0),"---",INDEX(B2B!A:K,MATCH('B2B Pin Table'!B757,B2B!A:A,0),4)),"---")</f>
        <v>J4</v>
      </c>
      <c r="G757" s="19" t="str">
        <f>IFERROR(IF((COUNTIF(B2B!A753:K753,L755)&lt;0),"---",INDEX(B2B!A:K,MATCH('B2B Pin Table'!B757,B2B!A:A,0),5)),"---")</f>
        <v>A32</v>
      </c>
      <c r="H757" s="59" t="str">
        <f>IFERROR(IF(VLOOKUP($D757&amp;"-"&amp;$E757,IF($H$4="TEB0187_REV01",CALC_CONN_TEB0187_REV01!$F:$I),4,0)="--","---",IF($H$4="TEB0187_REV01",CALC_CONN_TEB0187_REV01!$G757&amp; " --&gt; " &amp;CALC_CONN_TEB0187_REV01!$I757&amp; " --&gt; ")),"---")</f>
        <v>---</v>
      </c>
      <c r="I757" s="19" t="str">
        <f>IFERROR(IF(VLOOKUP($D757&amp;"-"&amp;$E757,IF($H$4="TEB0187_REV01",CALC_CONN_TEB0187_REV01!$F:$H),3,0)="--",VLOOKUP($D757&amp;"-"&amp;$E757,IF($H$4="TEB0187_REV01",CALC_CONN_TEB0187_REV01!$F:$H),2,0),VLOOKUP($D757&amp;"-"&amp;$E757,IF($H$4="TEB0187_REV01",CALC_CONN_TEB0187_REV01!$F:$H),3,0)),"---")</f>
        <v>---</v>
      </c>
      <c r="J757" s="19" t="str">
        <f>IFERROR(VLOOKUP(I757,IF($H$4="TEB0187_REV01",RAW_c_TEB0187_REV01!$AE:$AM),9,0),"---")</f>
        <v>---</v>
      </c>
      <c r="K757" s="19" t="str">
        <f>IFERROR(VLOOKUP(D757&amp;"-"&amp;E757,IF($H$4="TEB0187_REV01",RAW_c_TEB0187_REV01!$AD:$AK,"???"),6,0),"---")</f>
        <v>---</v>
      </c>
      <c r="L757" s="19" t="str">
        <f>IFERROR(VLOOKUP(D757&amp;"-"&amp;E757,IF($H$4="TEB0187_REV01",RAW_c_TEB0187_REV01!$AD:$AL,"???"),9,0),"---")</f>
        <v>---</v>
      </c>
      <c r="M757" s="19" t="str">
        <f>IFERROR(IF(VLOOKUP($F757&amp;"-"&amp;$G757,IF($M$4="TEI0187_REV01",RAW_m_TEI0187_REV01!$F:$AU),43,0)="--","---",IF($M$4="TEI0187_REV01",RAW_m_TEI0187_REV01!$AT757&amp; " --&gt; " &amp;RAW_m_TEI0187_REV01!$AU757&amp; " --&gt; ")),"---")</f>
        <v>---</v>
      </c>
      <c r="N757" s="19" t="str">
        <f>IFERROR(VLOOKUP(F757&amp;"-"&amp;G757,IF($M$4="TEI0187_REV01",RAW_m_TEI0187_REV01!$AD:$AJ),7,0),"---")</f>
        <v>---</v>
      </c>
      <c r="O757" s="19" t="str">
        <f>IFERROR(VLOOKUP(N757,IF($M$4="TEI0187_REV01",RAW_m_TEI0187_REV01!$AJ:$AK),2,0),"---")</f>
        <v>---</v>
      </c>
      <c r="P757" s="19" t="str">
        <f>IFERROR(VLOOKUP(F757&amp;"-"&amp;G757,IF($M$4="TEI0187_REV01",RAW_m_TEI0187_REV01!$AD:$AG),3,0),"---")</f>
        <v>---</v>
      </c>
      <c r="Q757" s="19" t="str">
        <f>IFERROR(VLOOKUP(N757,IF($M$4="TEI0187_REV01",RAW_m_TEI0187_REV01!$AE:$AH),4,0),"---")</f>
        <v>---</v>
      </c>
      <c r="R757" s="19" t="str">
        <f>IFERROR(VLOOKUP(F757&amp;"-"&amp;G757,IF($M$4="TEI0187_REV01",RAW_m_TEI0187_REV01!$AD:$AG),4,0),"---")</f>
        <v>---</v>
      </c>
    </row>
    <row r="758" spans="2:18" x14ac:dyDescent="0.25">
      <c r="B758" s="78">
        <v>753</v>
      </c>
      <c r="C758" s="19" t="str">
        <f>IFERROR(INDEX(B2B!A:F,MATCH('B2B Pin Table'!B758,B2B!A:A,0),6),"---")</f>
        <v>IO</v>
      </c>
      <c r="D758" s="19" t="str">
        <f>IFERROR(IF((COUNTIF(B2B!A754:K754,H756)&lt;0),"---",INDEX(B2B!A:K,MATCH('B2B Pin Table'!B758,B2B!A:A,0),2)),"---")</f>
        <v>J4</v>
      </c>
      <c r="E758" s="19" t="str">
        <f>IFERROR(IF((COUNTIF(B2B!A754:K754,H756)&lt;0),"---",INDEX(B2B!A:K,MATCH('B2B Pin Table'!B758,B2B!A:A,0),3)),"---")</f>
        <v>A33</v>
      </c>
      <c r="F758" s="19" t="str">
        <f>IFERROR(IF((COUNTIF(B2B!A754:K754,L756)&lt;0),"---",INDEX(B2B!A:K,MATCH('B2B Pin Table'!B758,B2B!A:A,0),4)),"---")</f>
        <v>J4</v>
      </c>
      <c r="G758" s="19" t="str">
        <f>IFERROR(IF((COUNTIF(B2B!A754:K754,L756)&lt;0),"---",INDEX(B2B!A:K,MATCH('B2B Pin Table'!B758,B2B!A:A,0),5)),"---")</f>
        <v>A33</v>
      </c>
      <c r="H758" s="59" t="str">
        <f>IFERROR(IF(VLOOKUP($D758&amp;"-"&amp;$E758,IF($H$4="TEB0187_REV01",CALC_CONN_TEB0187_REV01!$F:$I),4,0)="--","---",IF($H$4="TEB0187_REV01",CALC_CONN_TEB0187_REV01!$G758&amp; " --&gt; " &amp;CALC_CONN_TEB0187_REV01!$I758&amp; " --&gt; ")),"---")</f>
        <v>---</v>
      </c>
      <c r="I758" s="19" t="str">
        <f>IFERROR(IF(VLOOKUP($D758&amp;"-"&amp;$E758,IF($H$4="TEB0187_REV01",CALC_CONN_TEB0187_REV01!$F:$H),3,0)="--",VLOOKUP($D758&amp;"-"&amp;$E758,IF($H$4="TEB0187_REV01",CALC_CONN_TEB0187_REV01!$F:$H),2,0),VLOOKUP($D758&amp;"-"&amp;$E758,IF($H$4="TEB0187_REV01",CALC_CONN_TEB0187_REV01!$F:$H),3,0)),"---")</f>
        <v>---</v>
      </c>
      <c r="J758" s="19" t="str">
        <f>IFERROR(VLOOKUP(I758,IF($H$4="TEB0187_REV01",RAW_c_TEB0187_REV01!$AE:$AM),9,0),"---")</f>
        <v>---</v>
      </c>
      <c r="K758" s="19" t="str">
        <f>IFERROR(VLOOKUP(D758&amp;"-"&amp;E758,IF($H$4="TEB0187_REV01",RAW_c_TEB0187_REV01!$AD:$AK,"???"),6,0),"---")</f>
        <v>---</v>
      </c>
      <c r="L758" s="19" t="str">
        <f>IFERROR(VLOOKUP(D758&amp;"-"&amp;E758,IF($H$4="TEB0187_REV01",RAW_c_TEB0187_REV01!$AD:$AL,"???"),9,0),"---")</f>
        <v>---</v>
      </c>
      <c r="M758" s="19" t="str">
        <f>IFERROR(IF(VLOOKUP($F758&amp;"-"&amp;$G758,IF($M$4="TEI0187_REV01",RAW_m_TEI0187_REV01!$F:$AU),43,0)="--","---",IF($M$4="TEI0187_REV01",RAW_m_TEI0187_REV01!$AT758&amp; " --&gt; " &amp;RAW_m_TEI0187_REV01!$AU758&amp; " --&gt; ")),"---")</f>
        <v>---</v>
      </c>
      <c r="N758" s="19" t="str">
        <f>IFERROR(VLOOKUP(F758&amp;"-"&amp;G758,IF($M$4="TEI0187_REV01",RAW_m_TEI0187_REV01!$AD:$AJ),7,0),"---")</f>
        <v>---</v>
      </c>
      <c r="O758" s="19" t="str">
        <f>IFERROR(VLOOKUP(N758,IF($M$4="TEI0187_REV01",RAW_m_TEI0187_REV01!$AJ:$AK),2,0),"---")</f>
        <v>---</v>
      </c>
      <c r="P758" s="19" t="str">
        <f>IFERROR(VLOOKUP(F758&amp;"-"&amp;G758,IF($M$4="TEI0187_REV01",RAW_m_TEI0187_REV01!$AD:$AG),3,0),"---")</f>
        <v>---</v>
      </c>
      <c r="Q758" s="19" t="str">
        <f>IFERROR(VLOOKUP(N758,IF($M$4="TEI0187_REV01",RAW_m_TEI0187_REV01!$AE:$AH),4,0),"---")</f>
        <v>---</v>
      </c>
      <c r="R758" s="19" t="str">
        <f>IFERROR(VLOOKUP(F758&amp;"-"&amp;G758,IF($M$4="TEI0187_REV01",RAW_m_TEI0187_REV01!$AD:$AG),4,0),"---")</f>
        <v>---</v>
      </c>
    </row>
    <row r="759" spans="2:18" x14ac:dyDescent="0.25">
      <c r="B759" s="78">
        <v>754</v>
      </c>
      <c r="C759" s="19" t="str">
        <f>IFERROR(INDEX(B2B!A:F,MATCH('B2B Pin Table'!B759,B2B!A:A,0),6),"---")</f>
        <v>IO</v>
      </c>
      <c r="D759" s="19" t="str">
        <f>IFERROR(IF((COUNTIF(B2B!A755:K755,H757)&lt;0),"---",INDEX(B2B!A:K,MATCH('B2B Pin Table'!B759,B2B!A:A,0),2)),"---")</f>
        <v>J4</v>
      </c>
      <c r="E759" s="19" t="str">
        <f>IFERROR(IF((COUNTIF(B2B!A755:K755,H757)&lt;0),"---",INDEX(B2B!A:K,MATCH('B2B Pin Table'!B759,B2B!A:A,0),3)),"---")</f>
        <v>A34</v>
      </c>
      <c r="F759" s="19" t="str">
        <f>IFERROR(IF((COUNTIF(B2B!A755:K755,L757)&lt;0),"---",INDEX(B2B!A:K,MATCH('B2B Pin Table'!B759,B2B!A:A,0),4)),"---")</f>
        <v>J4</v>
      </c>
      <c r="G759" s="19" t="str">
        <f>IFERROR(IF((COUNTIF(B2B!A755:K755,L757)&lt;0),"---",INDEX(B2B!A:K,MATCH('B2B Pin Table'!B759,B2B!A:A,0),5)),"---")</f>
        <v>A34</v>
      </c>
      <c r="H759" s="59" t="str">
        <f>IFERROR(IF(VLOOKUP($D759&amp;"-"&amp;$E759,IF($H$4="TEB0187_REV01",CALC_CONN_TEB0187_REV01!$F:$I),4,0)="--","---",IF($H$4="TEB0187_REV01",CALC_CONN_TEB0187_REV01!$G759&amp; " --&gt; " &amp;CALC_CONN_TEB0187_REV01!$I759&amp; " --&gt; ")),"---")</f>
        <v>---</v>
      </c>
      <c r="I759" s="19" t="str">
        <f>IFERROR(IF(VLOOKUP($D759&amp;"-"&amp;$E759,IF($H$4="TEB0187_REV01",CALC_CONN_TEB0187_REV01!$F:$H),3,0)="--",VLOOKUP($D759&amp;"-"&amp;$E759,IF($H$4="TEB0187_REV01",CALC_CONN_TEB0187_REV01!$F:$H),2,0),VLOOKUP($D759&amp;"-"&amp;$E759,IF($H$4="TEB0187_REV01",CALC_CONN_TEB0187_REV01!$F:$H),3,0)),"---")</f>
        <v>---</v>
      </c>
      <c r="J759" s="19" t="str">
        <f>IFERROR(VLOOKUP(I759,IF($H$4="TEB0187_REV01",RAW_c_TEB0187_REV01!$AE:$AM),9,0),"---")</f>
        <v>---</v>
      </c>
      <c r="K759" s="19" t="str">
        <f>IFERROR(VLOOKUP(D759&amp;"-"&amp;E759,IF($H$4="TEB0187_REV01",RAW_c_TEB0187_REV01!$AD:$AK,"???"),6,0),"---")</f>
        <v>---</v>
      </c>
      <c r="L759" s="19" t="str">
        <f>IFERROR(VLOOKUP(D759&amp;"-"&amp;E759,IF($H$4="TEB0187_REV01",RAW_c_TEB0187_REV01!$AD:$AL,"???"),9,0),"---")</f>
        <v>---</v>
      </c>
      <c r="M759" s="19" t="str">
        <f>IFERROR(IF(VLOOKUP($F759&amp;"-"&amp;$G759,IF($M$4="TEI0187_REV01",RAW_m_TEI0187_REV01!$F:$AU),43,0)="--","---",IF($M$4="TEI0187_REV01",RAW_m_TEI0187_REV01!$AT759&amp; " --&gt; " &amp;RAW_m_TEI0187_REV01!$AU759&amp; " --&gt; ")),"---")</f>
        <v>---</v>
      </c>
      <c r="N759" s="19" t="str">
        <f>IFERROR(VLOOKUP(F759&amp;"-"&amp;G759,IF($M$4="TEI0187_REV01",RAW_m_TEI0187_REV01!$AD:$AJ),7,0),"---")</f>
        <v>---</v>
      </c>
      <c r="O759" s="19" t="str">
        <f>IFERROR(VLOOKUP(N759,IF($M$4="TEI0187_REV01",RAW_m_TEI0187_REV01!$AJ:$AK),2,0),"---")</f>
        <v>---</v>
      </c>
      <c r="P759" s="19" t="str">
        <f>IFERROR(VLOOKUP(F759&amp;"-"&amp;G759,IF($M$4="TEI0187_REV01",RAW_m_TEI0187_REV01!$AD:$AG),3,0),"---")</f>
        <v>---</v>
      </c>
      <c r="Q759" s="19" t="str">
        <f>IFERROR(VLOOKUP(N759,IF($M$4="TEI0187_REV01",RAW_m_TEI0187_REV01!$AE:$AH),4,0),"---")</f>
        <v>---</v>
      </c>
      <c r="R759" s="19" t="str">
        <f>IFERROR(VLOOKUP(F759&amp;"-"&amp;G759,IF($M$4="TEI0187_REV01",RAW_m_TEI0187_REV01!$AD:$AG),4,0),"---")</f>
        <v>---</v>
      </c>
    </row>
    <row r="760" spans="2:18" x14ac:dyDescent="0.25">
      <c r="B760" s="78">
        <v>755</v>
      </c>
      <c r="C760" s="19" t="str">
        <f>IFERROR(INDEX(B2B!A:F,MATCH('B2B Pin Table'!B760,B2B!A:A,0),6),"---")</f>
        <v>IO</v>
      </c>
      <c r="D760" s="19" t="str">
        <f>IFERROR(IF((COUNTIF(B2B!A756:K756,H758)&lt;0),"---",INDEX(B2B!A:K,MATCH('B2B Pin Table'!B760,B2B!A:A,0),2)),"---")</f>
        <v>J4</v>
      </c>
      <c r="E760" s="19" t="str">
        <f>IFERROR(IF((COUNTIF(B2B!A756:K756,H758)&lt;0),"---",INDEX(B2B!A:K,MATCH('B2B Pin Table'!B760,B2B!A:A,0),3)),"---")</f>
        <v>A35</v>
      </c>
      <c r="F760" s="19" t="str">
        <f>IFERROR(IF((COUNTIF(B2B!A756:K756,L758)&lt;0),"---",INDEX(B2B!A:K,MATCH('B2B Pin Table'!B760,B2B!A:A,0),4)),"---")</f>
        <v>J4</v>
      </c>
      <c r="G760" s="19" t="str">
        <f>IFERROR(IF((COUNTIF(B2B!A756:K756,L758)&lt;0),"---",INDEX(B2B!A:K,MATCH('B2B Pin Table'!B760,B2B!A:A,0),5)),"---")</f>
        <v>A35</v>
      </c>
      <c r="H760" s="59" t="str">
        <f>IFERROR(IF(VLOOKUP($D760&amp;"-"&amp;$E760,IF($H$4="TEB0187_REV01",CALC_CONN_TEB0187_REV01!$F:$I),4,0)="--","---",IF($H$4="TEB0187_REV01",CALC_CONN_TEB0187_REV01!$G760&amp; " --&gt; " &amp;CALC_CONN_TEB0187_REV01!$I760&amp; " --&gt; ")),"---")</f>
        <v>---</v>
      </c>
      <c r="I760" s="19" t="str">
        <f>IFERROR(IF(VLOOKUP($D760&amp;"-"&amp;$E760,IF($H$4="TEB0187_REV01",CALC_CONN_TEB0187_REV01!$F:$H),3,0)="--",VLOOKUP($D760&amp;"-"&amp;$E760,IF($H$4="TEB0187_REV01",CALC_CONN_TEB0187_REV01!$F:$H),2,0),VLOOKUP($D760&amp;"-"&amp;$E760,IF($H$4="TEB0187_REV01",CALC_CONN_TEB0187_REV01!$F:$H),3,0)),"---")</f>
        <v>---</v>
      </c>
      <c r="J760" s="19" t="str">
        <f>IFERROR(VLOOKUP(I760,IF($H$4="TEB0187_REV01",RAW_c_TEB0187_REV01!$AE:$AM),9,0),"---")</f>
        <v>---</v>
      </c>
      <c r="K760" s="19" t="str">
        <f>IFERROR(VLOOKUP(D760&amp;"-"&amp;E760,IF($H$4="TEB0187_REV01",RAW_c_TEB0187_REV01!$AD:$AK,"???"),6,0),"---")</f>
        <v>---</v>
      </c>
      <c r="L760" s="19" t="str">
        <f>IFERROR(VLOOKUP(D760&amp;"-"&amp;E760,IF($H$4="TEB0187_REV01",RAW_c_TEB0187_REV01!$AD:$AL,"???"),9,0),"---")</f>
        <v>---</v>
      </c>
      <c r="M760" s="19" t="str">
        <f>IFERROR(IF(VLOOKUP($F760&amp;"-"&amp;$G760,IF($M$4="TEI0187_REV01",RAW_m_TEI0187_REV01!$F:$AU),43,0)="--","---",IF($M$4="TEI0187_REV01",RAW_m_TEI0187_REV01!$AT760&amp; " --&gt; " &amp;RAW_m_TEI0187_REV01!$AU760&amp; " --&gt; ")),"---")</f>
        <v>---</v>
      </c>
      <c r="N760" s="19" t="str">
        <f>IFERROR(VLOOKUP(F760&amp;"-"&amp;G760,IF($M$4="TEI0187_REV01",RAW_m_TEI0187_REV01!$AD:$AJ),7,0),"---")</f>
        <v>---</v>
      </c>
      <c r="O760" s="19" t="str">
        <f>IFERROR(VLOOKUP(N760,IF($M$4="TEI0187_REV01",RAW_m_TEI0187_REV01!$AJ:$AK),2,0),"---")</f>
        <v>---</v>
      </c>
      <c r="P760" s="19" t="str">
        <f>IFERROR(VLOOKUP(F760&amp;"-"&amp;G760,IF($M$4="TEI0187_REV01",RAW_m_TEI0187_REV01!$AD:$AG),3,0),"---")</f>
        <v>---</v>
      </c>
      <c r="Q760" s="19" t="str">
        <f>IFERROR(VLOOKUP(N760,IF($M$4="TEI0187_REV01",RAW_m_TEI0187_REV01!$AE:$AH),4,0),"---")</f>
        <v>---</v>
      </c>
      <c r="R760" s="19" t="str">
        <f>IFERROR(VLOOKUP(F760&amp;"-"&amp;G760,IF($M$4="TEI0187_REV01",RAW_m_TEI0187_REV01!$AD:$AG),4,0),"---")</f>
        <v>---</v>
      </c>
    </row>
    <row r="761" spans="2:18" x14ac:dyDescent="0.25">
      <c r="B761" s="78">
        <v>756</v>
      </c>
      <c r="C761" s="19" t="str">
        <f>IFERROR(INDEX(B2B!A:F,MATCH('B2B Pin Table'!B761,B2B!A:A,0),6),"---")</f>
        <v>IO</v>
      </c>
      <c r="D761" s="19" t="str">
        <f>IFERROR(IF((COUNTIF(B2B!A757:K757,H759)&lt;0),"---",INDEX(B2B!A:K,MATCH('B2B Pin Table'!B761,B2B!A:A,0),2)),"---")</f>
        <v>J4</v>
      </c>
      <c r="E761" s="19" t="str">
        <f>IFERROR(IF((COUNTIF(B2B!A757:K757,H759)&lt;0),"---",INDEX(B2B!A:K,MATCH('B2B Pin Table'!B761,B2B!A:A,0),3)),"---")</f>
        <v>A36</v>
      </c>
      <c r="F761" s="19" t="str">
        <f>IFERROR(IF((COUNTIF(B2B!A757:K757,L759)&lt;0),"---",INDEX(B2B!A:K,MATCH('B2B Pin Table'!B761,B2B!A:A,0),4)),"---")</f>
        <v>J4</v>
      </c>
      <c r="G761" s="19" t="str">
        <f>IFERROR(IF((COUNTIF(B2B!A757:K757,L759)&lt;0),"---",INDEX(B2B!A:K,MATCH('B2B Pin Table'!B761,B2B!A:A,0),5)),"---")</f>
        <v>A36</v>
      </c>
      <c r="H761" s="59" t="str">
        <f>IFERROR(IF(VLOOKUP($D761&amp;"-"&amp;$E761,IF($H$4="TEB0187_REV01",CALC_CONN_TEB0187_REV01!$F:$I),4,0)="--","---",IF($H$4="TEB0187_REV01",CALC_CONN_TEB0187_REV01!$G761&amp; " --&gt; " &amp;CALC_CONN_TEB0187_REV01!$I761&amp; " --&gt; ")),"---")</f>
        <v>---</v>
      </c>
      <c r="I761" s="19" t="str">
        <f>IFERROR(IF(VLOOKUP($D761&amp;"-"&amp;$E761,IF($H$4="TEB0187_REV01",CALC_CONN_TEB0187_REV01!$F:$H),3,0)="--",VLOOKUP($D761&amp;"-"&amp;$E761,IF($H$4="TEB0187_REV01",CALC_CONN_TEB0187_REV01!$F:$H),2,0),VLOOKUP($D761&amp;"-"&amp;$E761,IF($H$4="TEB0187_REV01",CALC_CONN_TEB0187_REV01!$F:$H),3,0)),"---")</f>
        <v>---</v>
      </c>
      <c r="J761" s="19" t="str">
        <f>IFERROR(VLOOKUP(I761,IF($H$4="TEB0187_REV01",RAW_c_TEB0187_REV01!$AE:$AM),9,0),"---")</f>
        <v>---</v>
      </c>
      <c r="K761" s="19" t="str">
        <f>IFERROR(VLOOKUP(D761&amp;"-"&amp;E761,IF($H$4="TEB0187_REV01",RAW_c_TEB0187_REV01!$AD:$AK,"???"),6,0),"---")</f>
        <v>---</v>
      </c>
      <c r="L761" s="19" t="str">
        <f>IFERROR(VLOOKUP(D761&amp;"-"&amp;E761,IF($H$4="TEB0187_REV01",RAW_c_TEB0187_REV01!$AD:$AL,"???"),9,0),"---")</f>
        <v>---</v>
      </c>
      <c r="M761" s="19" t="str">
        <f>IFERROR(IF(VLOOKUP($F761&amp;"-"&amp;$G761,IF($M$4="TEI0187_REV01",RAW_m_TEI0187_REV01!$F:$AU),43,0)="--","---",IF($M$4="TEI0187_REV01",RAW_m_TEI0187_REV01!$AT761&amp; " --&gt; " &amp;RAW_m_TEI0187_REV01!$AU761&amp; " --&gt; ")),"---")</f>
        <v>---</v>
      </c>
      <c r="N761" s="19" t="str">
        <f>IFERROR(VLOOKUP(F761&amp;"-"&amp;G761,IF($M$4="TEI0187_REV01",RAW_m_TEI0187_REV01!$AD:$AJ),7,0),"---")</f>
        <v>---</v>
      </c>
      <c r="O761" s="19" t="str">
        <f>IFERROR(VLOOKUP(N761,IF($M$4="TEI0187_REV01",RAW_m_TEI0187_REV01!$AJ:$AK),2,0),"---")</f>
        <v>---</v>
      </c>
      <c r="P761" s="19" t="str">
        <f>IFERROR(VLOOKUP(F761&amp;"-"&amp;G761,IF($M$4="TEI0187_REV01",RAW_m_TEI0187_REV01!$AD:$AG),3,0),"---")</f>
        <v>---</v>
      </c>
      <c r="Q761" s="19" t="str">
        <f>IFERROR(VLOOKUP(N761,IF($M$4="TEI0187_REV01",RAW_m_TEI0187_REV01!$AE:$AH),4,0),"---")</f>
        <v>---</v>
      </c>
      <c r="R761" s="19" t="str">
        <f>IFERROR(VLOOKUP(F761&amp;"-"&amp;G761,IF($M$4="TEI0187_REV01",RAW_m_TEI0187_REV01!$AD:$AG),4,0),"---")</f>
        <v>---</v>
      </c>
    </row>
    <row r="762" spans="2:18" x14ac:dyDescent="0.25">
      <c r="B762" s="78">
        <v>757</v>
      </c>
      <c r="C762" s="19" t="str">
        <f>IFERROR(INDEX(B2B!A:F,MATCH('B2B Pin Table'!B762,B2B!A:A,0),6),"---")</f>
        <v>IO</v>
      </c>
      <c r="D762" s="19" t="str">
        <f>IFERROR(IF((COUNTIF(B2B!A758:K758,H760)&lt;0),"---",INDEX(B2B!A:K,MATCH('B2B Pin Table'!B762,B2B!A:A,0),2)),"---")</f>
        <v>J4</v>
      </c>
      <c r="E762" s="19" t="str">
        <f>IFERROR(IF((COUNTIF(B2B!A758:K758,H760)&lt;0),"---",INDEX(B2B!A:K,MATCH('B2B Pin Table'!B762,B2B!A:A,0),3)),"---")</f>
        <v>A37</v>
      </c>
      <c r="F762" s="19" t="str">
        <f>IFERROR(IF((COUNTIF(B2B!A758:K758,L760)&lt;0),"---",INDEX(B2B!A:K,MATCH('B2B Pin Table'!B762,B2B!A:A,0),4)),"---")</f>
        <v>J4</v>
      </c>
      <c r="G762" s="19" t="str">
        <f>IFERROR(IF((COUNTIF(B2B!A758:K758,L760)&lt;0),"---",INDEX(B2B!A:K,MATCH('B2B Pin Table'!B762,B2B!A:A,0),5)),"---")</f>
        <v>A37</v>
      </c>
      <c r="H762" s="59" t="str">
        <f>IFERROR(IF(VLOOKUP($D762&amp;"-"&amp;$E762,IF($H$4="TEB0187_REV01",CALC_CONN_TEB0187_REV01!$F:$I),4,0)="--","---",IF($H$4="TEB0187_REV01",CALC_CONN_TEB0187_REV01!$G762&amp; " --&gt; " &amp;CALC_CONN_TEB0187_REV01!$I762&amp; " --&gt; ")),"---")</f>
        <v>---</v>
      </c>
      <c r="I762" s="19" t="str">
        <f>IFERROR(IF(VLOOKUP($D762&amp;"-"&amp;$E762,IF($H$4="TEB0187_REV01",CALC_CONN_TEB0187_REV01!$F:$H),3,0)="--",VLOOKUP($D762&amp;"-"&amp;$E762,IF($H$4="TEB0187_REV01",CALC_CONN_TEB0187_REV01!$F:$H),2,0),VLOOKUP($D762&amp;"-"&amp;$E762,IF($H$4="TEB0187_REV01",CALC_CONN_TEB0187_REV01!$F:$H),3,0)),"---")</f>
        <v>---</v>
      </c>
      <c r="J762" s="19" t="str">
        <f>IFERROR(VLOOKUP(I762,IF($H$4="TEB0187_REV01",RAW_c_TEB0187_REV01!$AE:$AM),9,0),"---")</f>
        <v>---</v>
      </c>
      <c r="K762" s="19" t="str">
        <f>IFERROR(VLOOKUP(D762&amp;"-"&amp;E762,IF($H$4="TEB0187_REV01",RAW_c_TEB0187_REV01!$AD:$AK,"???"),6,0),"---")</f>
        <v>---</v>
      </c>
      <c r="L762" s="19" t="str">
        <f>IFERROR(VLOOKUP(D762&amp;"-"&amp;E762,IF($H$4="TEB0187_REV01",RAW_c_TEB0187_REV01!$AD:$AL,"???"),9,0),"---")</f>
        <v>---</v>
      </c>
      <c r="M762" s="19" t="str">
        <f>IFERROR(IF(VLOOKUP($F762&amp;"-"&amp;$G762,IF($M$4="TEI0187_REV01",RAW_m_TEI0187_REV01!$F:$AU),43,0)="--","---",IF($M$4="TEI0187_REV01",RAW_m_TEI0187_REV01!$AT762&amp; " --&gt; " &amp;RAW_m_TEI0187_REV01!$AU762&amp; " --&gt; ")),"---")</f>
        <v>---</v>
      </c>
      <c r="N762" s="19" t="str">
        <f>IFERROR(VLOOKUP(F762&amp;"-"&amp;G762,IF($M$4="TEI0187_REV01",RAW_m_TEI0187_REV01!$AD:$AJ),7,0),"---")</f>
        <v>---</v>
      </c>
      <c r="O762" s="19" t="str">
        <f>IFERROR(VLOOKUP(N762,IF($M$4="TEI0187_REV01",RAW_m_TEI0187_REV01!$AJ:$AK),2,0),"---")</f>
        <v>---</v>
      </c>
      <c r="P762" s="19" t="str">
        <f>IFERROR(VLOOKUP(F762&amp;"-"&amp;G762,IF($M$4="TEI0187_REV01",RAW_m_TEI0187_REV01!$AD:$AG),3,0),"---")</f>
        <v>---</v>
      </c>
      <c r="Q762" s="19" t="str">
        <f>IFERROR(VLOOKUP(N762,IF($M$4="TEI0187_REV01",RAW_m_TEI0187_REV01!$AE:$AH),4,0),"---")</f>
        <v>---</v>
      </c>
      <c r="R762" s="19" t="str">
        <f>IFERROR(VLOOKUP(F762&amp;"-"&amp;G762,IF($M$4="TEI0187_REV01",RAW_m_TEI0187_REV01!$AD:$AG),4,0),"---")</f>
        <v>---</v>
      </c>
    </row>
    <row r="763" spans="2:18" x14ac:dyDescent="0.25">
      <c r="B763" s="78">
        <v>758</v>
      </c>
      <c r="C763" s="19" t="str">
        <f>IFERROR(INDEX(B2B!A:F,MATCH('B2B Pin Table'!B763,B2B!A:A,0),6),"---")</f>
        <v>GND</v>
      </c>
      <c r="D763" s="19" t="str">
        <f>IFERROR(IF((COUNTIF(B2B!A759:K759,H761)&lt;0),"---",INDEX(B2B!A:K,MATCH('B2B Pin Table'!B763,B2B!A:A,0),2)),"---")</f>
        <v>J4</v>
      </c>
      <c r="E763" s="19" t="str">
        <f>IFERROR(IF((COUNTIF(B2B!A759:K759,H761)&lt;0),"---",INDEX(B2B!A:K,MATCH('B2B Pin Table'!B763,B2B!A:A,0),3)),"---")</f>
        <v>A38</v>
      </c>
      <c r="F763" s="19" t="str">
        <f>IFERROR(IF((COUNTIF(B2B!A759:K759,L761)&lt;0),"---",INDEX(B2B!A:K,MATCH('B2B Pin Table'!B763,B2B!A:A,0),4)),"---")</f>
        <v>J4</v>
      </c>
      <c r="G763" s="19" t="str">
        <f>IFERROR(IF((COUNTIF(B2B!A759:K759,L761)&lt;0),"---",INDEX(B2B!A:K,MATCH('B2B Pin Table'!B763,B2B!A:A,0),5)),"---")</f>
        <v>A38</v>
      </c>
      <c r="H763" s="59" t="str">
        <f>IFERROR(IF(VLOOKUP($D763&amp;"-"&amp;$E763,IF($H$4="TEB0187_REV01",CALC_CONN_TEB0187_REV01!$F:$I),4,0)="--","---",IF($H$4="TEB0187_REV01",CALC_CONN_TEB0187_REV01!$G763&amp; " --&gt; " &amp;CALC_CONN_TEB0187_REV01!$I763&amp; " --&gt; ")),"---")</f>
        <v>---</v>
      </c>
      <c r="I763" s="19" t="str">
        <f>IFERROR(IF(VLOOKUP($D763&amp;"-"&amp;$E763,IF($H$4="TEB0187_REV01",CALC_CONN_TEB0187_REV01!$F:$H),3,0)="--",VLOOKUP($D763&amp;"-"&amp;$E763,IF($H$4="TEB0187_REV01",CALC_CONN_TEB0187_REV01!$F:$H),2,0),VLOOKUP($D763&amp;"-"&amp;$E763,IF($H$4="TEB0187_REV01",CALC_CONN_TEB0187_REV01!$F:$H),3,0)),"---")</f>
        <v>---</v>
      </c>
      <c r="J763" s="19" t="str">
        <f>IFERROR(VLOOKUP(I763,IF($H$4="TEB0187_REV01",RAW_c_TEB0187_REV01!$AE:$AM),9,0),"---")</f>
        <v>---</v>
      </c>
      <c r="K763" s="19" t="str">
        <f>IFERROR(VLOOKUP(D763&amp;"-"&amp;E763,IF($H$4="TEB0187_REV01",RAW_c_TEB0187_REV01!$AD:$AK,"???"),6,0),"---")</f>
        <v>---</v>
      </c>
      <c r="L763" s="19" t="str">
        <f>IFERROR(VLOOKUP(D763&amp;"-"&amp;E763,IF($H$4="TEB0187_REV01",RAW_c_TEB0187_REV01!$AD:$AL,"???"),9,0),"---")</f>
        <v>---</v>
      </c>
      <c r="M763" s="19" t="str">
        <f>IFERROR(IF(VLOOKUP($F763&amp;"-"&amp;$G763,IF($M$4="TEI0187_REV01",RAW_m_TEI0187_REV01!$F:$AU),43,0)="--","---",IF($M$4="TEI0187_REV01",RAW_m_TEI0187_REV01!$AT763&amp; " --&gt; " &amp;RAW_m_TEI0187_REV01!$AU763&amp; " --&gt; ")),"---")</f>
        <v>---</v>
      </c>
      <c r="N763" s="19" t="str">
        <f>IFERROR(VLOOKUP(F763&amp;"-"&amp;G763,IF($M$4="TEI0187_REV01",RAW_m_TEI0187_REV01!$AD:$AJ),7,0),"---")</f>
        <v>---</v>
      </c>
      <c r="O763" s="19" t="str">
        <f>IFERROR(VLOOKUP(N763,IF($M$4="TEI0187_REV01",RAW_m_TEI0187_REV01!$AJ:$AK),2,0),"---")</f>
        <v>---</v>
      </c>
      <c r="P763" s="19" t="str">
        <f>IFERROR(VLOOKUP(F763&amp;"-"&amp;G763,IF($M$4="TEI0187_REV01",RAW_m_TEI0187_REV01!$AD:$AG),3,0),"---")</f>
        <v>---</v>
      </c>
      <c r="Q763" s="19" t="str">
        <f>IFERROR(VLOOKUP(N763,IF($M$4="TEI0187_REV01",RAW_m_TEI0187_REV01!$AE:$AH),4,0),"---")</f>
        <v>---</v>
      </c>
      <c r="R763" s="19" t="str">
        <f>IFERROR(VLOOKUP(F763&amp;"-"&amp;G763,IF($M$4="TEI0187_REV01",RAW_m_TEI0187_REV01!$AD:$AG),4,0),"---")</f>
        <v>---</v>
      </c>
    </row>
    <row r="764" spans="2:18" x14ac:dyDescent="0.25">
      <c r="B764" s="78">
        <v>759</v>
      </c>
      <c r="C764" s="19" t="str">
        <f>IFERROR(INDEX(B2B!A:F,MATCH('B2B Pin Table'!B764,B2B!A:A,0),6),"---")</f>
        <v>IO</v>
      </c>
      <c r="D764" s="19" t="str">
        <f>IFERROR(IF((COUNTIF(B2B!A760:K760,H762)&lt;0),"---",INDEX(B2B!A:K,MATCH('B2B Pin Table'!B764,B2B!A:A,0),2)),"---")</f>
        <v>J4</v>
      </c>
      <c r="E764" s="19" t="str">
        <f>IFERROR(IF((COUNTIF(B2B!A760:K760,H762)&lt;0),"---",INDEX(B2B!A:K,MATCH('B2B Pin Table'!B764,B2B!A:A,0),3)),"---")</f>
        <v>A39</v>
      </c>
      <c r="F764" s="19" t="str">
        <f>IFERROR(IF((COUNTIF(B2B!A760:K760,L762)&lt;0),"---",INDEX(B2B!A:K,MATCH('B2B Pin Table'!B764,B2B!A:A,0),4)),"---")</f>
        <v>J4</v>
      </c>
      <c r="G764" s="19" t="str">
        <f>IFERROR(IF((COUNTIF(B2B!A760:K760,L762)&lt;0),"---",INDEX(B2B!A:K,MATCH('B2B Pin Table'!B764,B2B!A:A,0),5)),"---")</f>
        <v>A39</v>
      </c>
      <c r="H764" s="59" t="str">
        <f>IFERROR(IF(VLOOKUP($D764&amp;"-"&amp;$E764,IF($H$4="TEB0187_REV01",CALC_CONN_TEB0187_REV01!$F:$I),4,0)="--","---",IF($H$4="TEB0187_REV01",CALC_CONN_TEB0187_REV01!$G764&amp; " --&gt; " &amp;CALC_CONN_TEB0187_REV01!$I764&amp; " --&gt; ")),"---")</f>
        <v>---</v>
      </c>
      <c r="I764" s="19" t="str">
        <f>IFERROR(IF(VLOOKUP($D764&amp;"-"&amp;$E764,IF($H$4="TEB0187_REV01",CALC_CONN_TEB0187_REV01!$F:$H),3,0)="--",VLOOKUP($D764&amp;"-"&amp;$E764,IF($H$4="TEB0187_REV01",CALC_CONN_TEB0187_REV01!$F:$H),2,0),VLOOKUP($D764&amp;"-"&amp;$E764,IF($H$4="TEB0187_REV01",CALC_CONN_TEB0187_REV01!$F:$H),3,0)),"---")</f>
        <v>---</v>
      </c>
      <c r="J764" s="19" t="str">
        <f>IFERROR(VLOOKUP(I764,IF($H$4="TEB0187_REV01",RAW_c_TEB0187_REV01!$AE:$AM),9,0),"---")</f>
        <v>---</v>
      </c>
      <c r="K764" s="19" t="str">
        <f>IFERROR(VLOOKUP(D764&amp;"-"&amp;E764,IF($H$4="TEB0187_REV01",RAW_c_TEB0187_REV01!$AD:$AK,"???"),6,0),"---")</f>
        <v>---</v>
      </c>
      <c r="L764" s="19" t="str">
        <f>IFERROR(VLOOKUP(D764&amp;"-"&amp;E764,IF($H$4="TEB0187_REV01",RAW_c_TEB0187_REV01!$AD:$AL,"???"),9,0),"---")</f>
        <v>---</v>
      </c>
      <c r="M764" s="19" t="str">
        <f>IFERROR(IF(VLOOKUP($F764&amp;"-"&amp;$G764,IF($M$4="TEI0187_REV01",RAW_m_TEI0187_REV01!$F:$AU),43,0)="--","---",IF($M$4="TEI0187_REV01",RAW_m_TEI0187_REV01!$AT764&amp; " --&gt; " &amp;RAW_m_TEI0187_REV01!$AU764&amp; " --&gt; ")),"---")</f>
        <v>---</v>
      </c>
      <c r="N764" s="19" t="str">
        <f>IFERROR(VLOOKUP(F764&amp;"-"&amp;G764,IF($M$4="TEI0187_REV01",RAW_m_TEI0187_REV01!$AD:$AJ),7,0),"---")</f>
        <v>---</v>
      </c>
      <c r="O764" s="19" t="str">
        <f>IFERROR(VLOOKUP(N764,IF($M$4="TEI0187_REV01",RAW_m_TEI0187_REV01!$AJ:$AK),2,0),"---")</f>
        <v>---</v>
      </c>
      <c r="P764" s="19" t="str">
        <f>IFERROR(VLOOKUP(F764&amp;"-"&amp;G764,IF($M$4="TEI0187_REV01",RAW_m_TEI0187_REV01!$AD:$AG),3,0),"---")</f>
        <v>---</v>
      </c>
      <c r="Q764" s="19" t="str">
        <f>IFERROR(VLOOKUP(N764,IF($M$4="TEI0187_REV01",RAW_m_TEI0187_REV01!$AE:$AH),4,0),"---")</f>
        <v>---</v>
      </c>
      <c r="R764" s="19" t="str">
        <f>IFERROR(VLOOKUP(F764&amp;"-"&amp;G764,IF($M$4="TEI0187_REV01",RAW_m_TEI0187_REV01!$AD:$AG),4,0),"---")</f>
        <v>---</v>
      </c>
    </row>
    <row r="765" spans="2:18" x14ac:dyDescent="0.25">
      <c r="B765" s="78">
        <v>760</v>
      </c>
      <c r="C765" s="19" t="str">
        <f>IFERROR(INDEX(B2B!A:F,MATCH('B2B Pin Table'!B765,B2B!A:A,0),6),"---")</f>
        <v>IO</v>
      </c>
      <c r="D765" s="19" t="str">
        <f>IFERROR(IF((COUNTIF(B2B!A761:K761,H763)&lt;0),"---",INDEX(B2B!A:K,MATCH('B2B Pin Table'!B765,B2B!A:A,0),2)),"---")</f>
        <v>J4</v>
      </c>
      <c r="E765" s="19" t="str">
        <f>IFERROR(IF((COUNTIF(B2B!A761:K761,H763)&lt;0),"---",INDEX(B2B!A:K,MATCH('B2B Pin Table'!B765,B2B!A:A,0),3)),"---")</f>
        <v>A40</v>
      </c>
      <c r="F765" s="19" t="str">
        <f>IFERROR(IF((COUNTIF(B2B!A761:K761,L763)&lt;0),"---",INDEX(B2B!A:K,MATCH('B2B Pin Table'!B765,B2B!A:A,0),4)),"---")</f>
        <v>J4</v>
      </c>
      <c r="G765" s="19" t="str">
        <f>IFERROR(IF((COUNTIF(B2B!A761:K761,L763)&lt;0),"---",INDEX(B2B!A:K,MATCH('B2B Pin Table'!B765,B2B!A:A,0),5)),"---")</f>
        <v>A40</v>
      </c>
      <c r="H765" s="59" t="str">
        <f>IFERROR(IF(VLOOKUP($D765&amp;"-"&amp;$E765,IF($H$4="TEB0187_REV01",CALC_CONN_TEB0187_REV01!$F:$I),4,0)="--","---",IF($H$4="TEB0187_REV01",CALC_CONN_TEB0187_REV01!$G765&amp; " --&gt; " &amp;CALC_CONN_TEB0187_REV01!$I765&amp; " --&gt; ")),"---")</f>
        <v>---</v>
      </c>
      <c r="I765" s="19" t="str">
        <f>IFERROR(IF(VLOOKUP($D765&amp;"-"&amp;$E765,IF($H$4="TEB0187_REV01",CALC_CONN_TEB0187_REV01!$F:$H),3,0)="--",VLOOKUP($D765&amp;"-"&amp;$E765,IF($H$4="TEB0187_REV01",CALC_CONN_TEB0187_REV01!$F:$H),2,0),VLOOKUP($D765&amp;"-"&amp;$E765,IF($H$4="TEB0187_REV01",CALC_CONN_TEB0187_REV01!$F:$H),3,0)),"---")</f>
        <v>---</v>
      </c>
      <c r="J765" s="19" t="str">
        <f>IFERROR(VLOOKUP(I765,IF($H$4="TEB0187_REV01",RAW_c_TEB0187_REV01!$AE:$AM),9,0),"---")</f>
        <v>---</v>
      </c>
      <c r="K765" s="19" t="str">
        <f>IFERROR(VLOOKUP(D765&amp;"-"&amp;E765,IF($H$4="TEB0187_REV01",RAW_c_TEB0187_REV01!$AD:$AK,"???"),6,0),"---")</f>
        <v>---</v>
      </c>
      <c r="L765" s="19" t="str">
        <f>IFERROR(VLOOKUP(D765&amp;"-"&amp;E765,IF($H$4="TEB0187_REV01",RAW_c_TEB0187_REV01!$AD:$AL,"???"),9,0),"---")</f>
        <v>---</v>
      </c>
      <c r="M765" s="19" t="str">
        <f>IFERROR(IF(VLOOKUP($F765&amp;"-"&amp;$G765,IF($M$4="TEI0187_REV01",RAW_m_TEI0187_REV01!$F:$AU),43,0)="--","---",IF($M$4="TEI0187_REV01",RAW_m_TEI0187_REV01!$AT765&amp; " --&gt; " &amp;RAW_m_TEI0187_REV01!$AU765&amp; " --&gt; ")),"---")</f>
        <v>---</v>
      </c>
      <c r="N765" s="19" t="str">
        <f>IFERROR(VLOOKUP(F765&amp;"-"&amp;G765,IF($M$4="TEI0187_REV01",RAW_m_TEI0187_REV01!$AD:$AJ),7,0),"---")</f>
        <v>---</v>
      </c>
      <c r="O765" s="19" t="str">
        <f>IFERROR(VLOOKUP(N765,IF($M$4="TEI0187_REV01",RAW_m_TEI0187_REV01!$AJ:$AK),2,0),"---")</f>
        <v>---</v>
      </c>
      <c r="P765" s="19" t="str">
        <f>IFERROR(VLOOKUP(F765&amp;"-"&amp;G765,IF($M$4="TEI0187_REV01",RAW_m_TEI0187_REV01!$AD:$AG),3,0),"---")</f>
        <v>---</v>
      </c>
      <c r="Q765" s="19" t="str">
        <f>IFERROR(VLOOKUP(N765,IF($M$4="TEI0187_REV01",RAW_m_TEI0187_REV01!$AE:$AH),4,0),"---")</f>
        <v>---</v>
      </c>
      <c r="R765" s="19" t="str">
        <f>IFERROR(VLOOKUP(F765&amp;"-"&amp;G765,IF($M$4="TEI0187_REV01",RAW_m_TEI0187_REV01!$AD:$AG),4,0),"---")</f>
        <v>---</v>
      </c>
    </row>
    <row r="766" spans="2:18" x14ac:dyDescent="0.25">
      <c r="B766" s="78">
        <v>761</v>
      </c>
      <c r="C766" s="19" t="str">
        <f>IFERROR(INDEX(B2B!A:F,MATCH('B2B Pin Table'!B766,B2B!A:A,0),6),"---")</f>
        <v>IO</v>
      </c>
      <c r="D766" s="19" t="str">
        <f>IFERROR(IF((COUNTIF(B2B!A762:K762,H764)&lt;0),"---",INDEX(B2B!A:K,MATCH('B2B Pin Table'!B766,B2B!A:A,0),2)),"---")</f>
        <v>J4</v>
      </c>
      <c r="E766" s="19" t="str">
        <f>IFERROR(IF((COUNTIF(B2B!A762:K762,H764)&lt;0),"---",INDEX(B2B!A:K,MATCH('B2B Pin Table'!B766,B2B!A:A,0),3)),"---")</f>
        <v>A41</v>
      </c>
      <c r="F766" s="19" t="str">
        <f>IFERROR(IF((COUNTIF(B2B!A762:K762,L764)&lt;0),"---",INDEX(B2B!A:K,MATCH('B2B Pin Table'!B766,B2B!A:A,0),4)),"---")</f>
        <v>J4</v>
      </c>
      <c r="G766" s="19" t="str">
        <f>IFERROR(IF((COUNTIF(B2B!A762:K762,L764)&lt;0),"---",INDEX(B2B!A:K,MATCH('B2B Pin Table'!B766,B2B!A:A,0),5)),"---")</f>
        <v>A41</v>
      </c>
      <c r="H766" s="59" t="str">
        <f>IFERROR(IF(VLOOKUP($D766&amp;"-"&amp;$E766,IF($H$4="TEB0187_REV01",CALC_CONN_TEB0187_REV01!$F:$I),4,0)="--","---",IF($H$4="TEB0187_REV01",CALC_CONN_TEB0187_REV01!$G766&amp; " --&gt; " &amp;CALC_CONN_TEB0187_REV01!$I766&amp; " --&gt; ")),"---")</f>
        <v>---</v>
      </c>
      <c r="I766" s="19" t="str">
        <f>IFERROR(IF(VLOOKUP($D766&amp;"-"&amp;$E766,IF($H$4="TEB0187_REV01",CALC_CONN_TEB0187_REV01!$F:$H),3,0)="--",VLOOKUP($D766&amp;"-"&amp;$E766,IF($H$4="TEB0187_REV01",CALC_CONN_TEB0187_REV01!$F:$H),2,0),VLOOKUP($D766&amp;"-"&amp;$E766,IF($H$4="TEB0187_REV01",CALC_CONN_TEB0187_REV01!$F:$H),3,0)),"---")</f>
        <v>---</v>
      </c>
      <c r="J766" s="19" t="str">
        <f>IFERROR(VLOOKUP(I766,IF($H$4="TEB0187_REV01",RAW_c_TEB0187_REV01!$AE:$AM),9,0),"---")</f>
        <v>---</v>
      </c>
      <c r="K766" s="19" t="str">
        <f>IFERROR(VLOOKUP(D766&amp;"-"&amp;E766,IF($H$4="TEB0187_REV01",RAW_c_TEB0187_REV01!$AD:$AK,"???"),6,0),"---")</f>
        <v>---</v>
      </c>
      <c r="L766" s="19" t="str">
        <f>IFERROR(VLOOKUP(D766&amp;"-"&amp;E766,IF($H$4="TEB0187_REV01",RAW_c_TEB0187_REV01!$AD:$AL,"???"),9,0),"---")</f>
        <v>---</v>
      </c>
      <c r="M766" s="19" t="str">
        <f>IFERROR(IF(VLOOKUP($F766&amp;"-"&amp;$G766,IF($M$4="TEI0187_REV01",RAW_m_TEI0187_REV01!$F:$AU),43,0)="--","---",IF($M$4="TEI0187_REV01",RAW_m_TEI0187_REV01!$AT766&amp; " --&gt; " &amp;RAW_m_TEI0187_REV01!$AU766&amp; " --&gt; ")),"---")</f>
        <v>---</v>
      </c>
      <c r="N766" s="19" t="str">
        <f>IFERROR(VLOOKUP(F766&amp;"-"&amp;G766,IF($M$4="TEI0187_REV01",RAW_m_TEI0187_REV01!$AD:$AJ),7,0),"---")</f>
        <v>---</v>
      </c>
      <c r="O766" s="19" t="str">
        <f>IFERROR(VLOOKUP(N766,IF($M$4="TEI0187_REV01",RAW_m_TEI0187_REV01!$AJ:$AK),2,0),"---")</f>
        <v>---</v>
      </c>
      <c r="P766" s="19" t="str">
        <f>IFERROR(VLOOKUP(F766&amp;"-"&amp;G766,IF($M$4="TEI0187_REV01",RAW_m_TEI0187_REV01!$AD:$AG),3,0),"---")</f>
        <v>---</v>
      </c>
      <c r="Q766" s="19" t="str">
        <f>IFERROR(VLOOKUP(N766,IF($M$4="TEI0187_REV01",RAW_m_TEI0187_REV01!$AE:$AH),4,0),"---")</f>
        <v>---</v>
      </c>
      <c r="R766" s="19" t="str">
        <f>IFERROR(VLOOKUP(F766&amp;"-"&amp;G766,IF($M$4="TEI0187_REV01",RAW_m_TEI0187_REV01!$AD:$AG),4,0),"---")</f>
        <v>---</v>
      </c>
    </row>
    <row r="767" spans="2:18" x14ac:dyDescent="0.25">
      <c r="B767" s="78">
        <v>762</v>
      </c>
      <c r="C767" s="19" t="str">
        <f>IFERROR(INDEX(B2B!A:F,MATCH('B2B Pin Table'!B767,B2B!A:A,0),6),"---")</f>
        <v>IO</v>
      </c>
      <c r="D767" s="19" t="str">
        <f>IFERROR(IF((COUNTIF(B2B!A763:K763,H765)&lt;0),"---",INDEX(B2B!A:K,MATCH('B2B Pin Table'!B767,B2B!A:A,0),2)),"---")</f>
        <v>J4</v>
      </c>
      <c r="E767" s="19" t="str">
        <f>IFERROR(IF((COUNTIF(B2B!A763:K763,H765)&lt;0),"---",INDEX(B2B!A:K,MATCH('B2B Pin Table'!B767,B2B!A:A,0),3)),"---")</f>
        <v>A42</v>
      </c>
      <c r="F767" s="19" t="str">
        <f>IFERROR(IF((COUNTIF(B2B!A763:K763,L765)&lt;0),"---",INDEX(B2B!A:K,MATCH('B2B Pin Table'!B767,B2B!A:A,0),4)),"---")</f>
        <v>J4</v>
      </c>
      <c r="G767" s="19" t="str">
        <f>IFERROR(IF((COUNTIF(B2B!A763:K763,L765)&lt;0),"---",INDEX(B2B!A:K,MATCH('B2B Pin Table'!B767,B2B!A:A,0),5)),"---")</f>
        <v>A42</v>
      </c>
      <c r="H767" s="59" t="str">
        <f>IFERROR(IF(VLOOKUP($D767&amp;"-"&amp;$E767,IF($H$4="TEB0187_REV01",CALC_CONN_TEB0187_REV01!$F:$I),4,0)="--","---",IF($H$4="TEB0187_REV01",CALC_CONN_TEB0187_REV01!$G767&amp; " --&gt; " &amp;CALC_CONN_TEB0187_REV01!$I767&amp; " --&gt; ")),"---")</f>
        <v>---</v>
      </c>
      <c r="I767" s="19" t="str">
        <f>IFERROR(IF(VLOOKUP($D767&amp;"-"&amp;$E767,IF($H$4="TEB0187_REV01",CALC_CONN_TEB0187_REV01!$F:$H),3,0)="--",VLOOKUP($D767&amp;"-"&amp;$E767,IF($H$4="TEB0187_REV01",CALC_CONN_TEB0187_REV01!$F:$H),2,0),VLOOKUP($D767&amp;"-"&amp;$E767,IF($H$4="TEB0187_REV01",CALC_CONN_TEB0187_REV01!$F:$H),3,0)),"---")</f>
        <v>---</v>
      </c>
      <c r="J767" s="19" t="str">
        <f>IFERROR(VLOOKUP(I767,IF($H$4="TEB0187_REV01",RAW_c_TEB0187_REV01!$AE:$AM),9,0),"---")</f>
        <v>---</v>
      </c>
      <c r="K767" s="19" t="str">
        <f>IFERROR(VLOOKUP(D767&amp;"-"&amp;E767,IF($H$4="TEB0187_REV01",RAW_c_TEB0187_REV01!$AD:$AK,"???"),6,0),"---")</f>
        <v>---</v>
      </c>
      <c r="L767" s="19" t="str">
        <f>IFERROR(VLOOKUP(D767&amp;"-"&amp;E767,IF($H$4="TEB0187_REV01",RAW_c_TEB0187_REV01!$AD:$AL,"???"),9,0),"---")</f>
        <v>---</v>
      </c>
      <c r="M767" s="19" t="str">
        <f>IFERROR(IF(VLOOKUP($F767&amp;"-"&amp;$G767,IF($M$4="TEI0187_REV01",RAW_m_TEI0187_REV01!$F:$AU),43,0)="--","---",IF($M$4="TEI0187_REV01",RAW_m_TEI0187_REV01!$AT767&amp; " --&gt; " &amp;RAW_m_TEI0187_REV01!$AU767&amp; " --&gt; ")),"---")</f>
        <v>---</v>
      </c>
      <c r="N767" s="19" t="str">
        <f>IFERROR(VLOOKUP(F767&amp;"-"&amp;G767,IF($M$4="TEI0187_REV01",RAW_m_TEI0187_REV01!$AD:$AJ),7,0),"---")</f>
        <v>---</v>
      </c>
      <c r="O767" s="19" t="str">
        <f>IFERROR(VLOOKUP(N767,IF($M$4="TEI0187_REV01",RAW_m_TEI0187_REV01!$AJ:$AK),2,0),"---")</f>
        <v>---</v>
      </c>
      <c r="P767" s="19" t="str">
        <f>IFERROR(VLOOKUP(F767&amp;"-"&amp;G767,IF($M$4="TEI0187_REV01",RAW_m_TEI0187_REV01!$AD:$AG),3,0),"---")</f>
        <v>---</v>
      </c>
      <c r="Q767" s="19" t="str">
        <f>IFERROR(VLOOKUP(N767,IF($M$4="TEI0187_REV01",RAW_m_TEI0187_REV01!$AE:$AH),4,0),"---")</f>
        <v>---</v>
      </c>
      <c r="R767" s="19" t="str">
        <f>IFERROR(VLOOKUP(F767&amp;"-"&amp;G767,IF($M$4="TEI0187_REV01",RAW_m_TEI0187_REV01!$AD:$AG),4,0),"---")</f>
        <v>---</v>
      </c>
    </row>
    <row r="768" spans="2:18" x14ac:dyDescent="0.25">
      <c r="B768" s="78">
        <v>763</v>
      </c>
      <c r="C768" s="19" t="str">
        <f>IFERROR(INDEX(B2B!A:F,MATCH('B2B Pin Table'!B768,B2B!A:A,0),6),"---")</f>
        <v>IO</v>
      </c>
      <c r="D768" s="19" t="str">
        <f>IFERROR(IF((COUNTIF(B2B!A764:K764,H766)&lt;0),"---",INDEX(B2B!A:K,MATCH('B2B Pin Table'!B768,B2B!A:A,0),2)),"---")</f>
        <v>J4</v>
      </c>
      <c r="E768" s="19" t="str">
        <f>IFERROR(IF((COUNTIF(B2B!A764:K764,H766)&lt;0),"---",INDEX(B2B!A:K,MATCH('B2B Pin Table'!B768,B2B!A:A,0),3)),"---")</f>
        <v>A43</v>
      </c>
      <c r="F768" s="19" t="str">
        <f>IFERROR(IF((COUNTIF(B2B!A764:K764,L766)&lt;0),"---",INDEX(B2B!A:K,MATCH('B2B Pin Table'!B768,B2B!A:A,0),4)),"---")</f>
        <v>J4</v>
      </c>
      <c r="G768" s="19" t="str">
        <f>IFERROR(IF((COUNTIF(B2B!A764:K764,L766)&lt;0),"---",INDEX(B2B!A:K,MATCH('B2B Pin Table'!B768,B2B!A:A,0),5)),"---")</f>
        <v>A43</v>
      </c>
      <c r="H768" s="59" t="str">
        <f>IFERROR(IF(VLOOKUP($D768&amp;"-"&amp;$E768,IF($H$4="TEB0187_REV01",CALC_CONN_TEB0187_REV01!$F:$I),4,0)="--","---",IF($H$4="TEB0187_REV01",CALC_CONN_TEB0187_REV01!$G768&amp; " --&gt; " &amp;CALC_CONN_TEB0187_REV01!$I768&amp; " --&gt; ")),"---")</f>
        <v>---</v>
      </c>
      <c r="I768" s="19" t="str">
        <f>IFERROR(IF(VLOOKUP($D768&amp;"-"&amp;$E768,IF($H$4="TEB0187_REV01",CALC_CONN_TEB0187_REV01!$F:$H),3,0)="--",VLOOKUP($D768&amp;"-"&amp;$E768,IF($H$4="TEB0187_REV01",CALC_CONN_TEB0187_REV01!$F:$H),2,0),VLOOKUP($D768&amp;"-"&amp;$E768,IF($H$4="TEB0187_REV01",CALC_CONN_TEB0187_REV01!$F:$H),3,0)),"---")</f>
        <v>---</v>
      </c>
      <c r="J768" s="19" t="str">
        <f>IFERROR(VLOOKUP(I768,IF($H$4="TEB0187_REV01",RAW_c_TEB0187_REV01!$AE:$AM),9,0),"---")</f>
        <v>---</v>
      </c>
      <c r="K768" s="19" t="str">
        <f>IFERROR(VLOOKUP(D768&amp;"-"&amp;E768,IF($H$4="TEB0187_REV01",RAW_c_TEB0187_REV01!$AD:$AK,"???"),6,0),"---")</f>
        <v>---</v>
      </c>
      <c r="L768" s="19" t="str">
        <f>IFERROR(VLOOKUP(D768&amp;"-"&amp;E768,IF($H$4="TEB0187_REV01",RAW_c_TEB0187_REV01!$AD:$AL,"???"),9,0),"---")</f>
        <v>---</v>
      </c>
      <c r="M768" s="19" t="str">
        <f>IFERROR(IF(VLOOKUP($F768&amp;"-"&amp;$G768,IF($M$4="TEI0187_REV01",RAW_m_TEI0187_REV01!$F:$AU),43,0)="--","---",IF($M$4="TEI0187_REV01",RAW_m_TEI0187_REV01!$AT768&amp; " --&gt; " &amp;RAW_m_TEI0187_REV01!$AU768&amp; " --&gt; ")),"---")</f>
        <v>---</v>
      </c>
      <c r="N768" s="19" t="str">
        <f>IFERROR(VLOOKUP(F768&amp;"-"&amp;G768,IF($M$4="TEI0187_REV01",RAW_m_TEI0187_REV01!$AD:$AJ),7,0),"---")</f>
        <v>---</v>
      </c>
      <c r="O768" s="19" t="str">
        <f>IFERROR(VLOOKUP(N768,IF($M$4="TEI0187_REV01",RAW_m_TEI0187_REV01!$AJ:$AK),2,0),"---")</f>
        <v>---</v>
      </c>
      <c r="P768" s="19" t="str">
        <f>IFERROR(VLOOKUP(F768&amp;"-"&amp;G768,IF($M$4="TEI0187_REV01",RAW_m_TEI0187_REV01!$AD:$AG),3,0),"---")</f>
        <v>---</v>
      </c>
      <c r="Q768" s="19" t="str">
        <f>IFERROR(VLOOKUP(N768,IF($M$4="TEI0187_REV01",RAW_m_TEI0187_REV01!$AE:$AH),4,0),"---")</f>
        <v>---</v>
      </c>
      <c r="R768" s="19" t="str">
        <f>IFERROR(VLOOKUP(F768&amp;"-"&amp;G768,IF($M$4="TEI0187_REV01",RAW_m_TEI0187_REV01!$AD:$AG),4,0),"---")</f>
        <v>---</v>
      </c>
    </row>
    <row r="769" spans="2:18" x14ac:dyDescent="0.25">
      <c r="B769" s="78">
        <v>764</v>
      </c>
      <c r="C769" s="19" t="str">
        <f>IFERROR(INDEX(B2B!A:F,MATCH('B2B Pin Table'!B769,B2B!A:A,0),6),"---")</f>
        <v>IO</v>
      </c>
      <c r="D769" s="19" t="str">
        <f>IFERROR(IF((COUNTIF(B2B!A765:K765,H767)&lt;0),"---",INDEX(B2B!A:K,MATCH('B2B Pin Table'!B769,B2B!A:A,0),2)),"---")</f>
        <v>J4</v>
      </c>
      <c r="E769" s="19" t="str">
        <f>IFERROR(IF((COUNTIF(B2B!A765:K765,H767)&lt;0),"---",INDEX(B2B!A:K,MATCH('B2B Pin Table'!B769,B2B!A:A,0),3)),"---")</f>
        <v>A44</v>
      </c>
      <c r="F769" s="19" t="str">
        <f>IFERROR(IF((COUNTIF(B2B!A765:K765,L767)&lt;0),"---",INDEX(B2B!A:K,MATCH('B2B Pin Table'!B769,B2B!A:A,0),4)),"---")</f>
        <v>J4</v>
      </c>
      <c r="G769" s="19" t="str">
        <f>IFERROR(IF((COUNTIF(B2B!A765:K765,L767)&lt;0),"---",INDEX(B2B!A:K,MATCH('B2B Pin Table'!B769,B2B!A:A,0),5)),"---")</f>
        <v>A44</v>
      </c>
      <c r="H769" s="59" t="str">
        <f>IFERROR(IF(VLOOKUP($D769&amp;"-"&amp;$E769,IF($H$4="TEB0187_REV01",CALC_CONN_TEB0187_REV01!$F:$I),4,0)="--","---",IF($H$4="TEB0187_REV01",CALC_CONN_TEB0187_REV01!$G769&amp; " --&gt; " &amp;CALC_CONN_TEB0187_REV01!$I769&amp; " --&gt; ")),"---")</f>
        <v>---</v>
      </c>
      <c r="I769" s="19" t="str">
        <f>IFERROR(IF(VLOOKUP($D769&amp;"-"&amp;$E769,IF($H$4="TEB0187_REV01",CALC_CONN_TEB0187_REV01!$F:$H),3,0)="--",VLOOKUP($D769&amp;"-"&amp;$E769,IF($H$4="TEB0187_REV01",CALC_CONN_TEB0187_REV01!$F:$H),2,0),VLOOKUP($D769&amp;"-"&amp;$E769,IF($H$4="TEB0187_REV01",CALC_CONN_TEB0187_REV01!$F:$H),3,0)),"---")</f>
        <v>---</v>
      </c>
      <c r="J769" s="19" t="str">
        <f>IFERROR(VLOOKUP(I769,IF($H$4="TEB0187_REV01",RAW_c_TEB0187_REV01!$AE:$AM),9,0),"---")</f>
        <v>---</v>
      </c>
      <c r="K769" s="19" t="str">
        <f>IFERROR(VLOOKUP(D769&amp;"-"&amp;E769,IF($H$4="TEB0187_REV01",RAW_c_TEB0187_REV01!$AD:$AK,"???"),6,0),"---")</f>
        <v>---</v>
      </c>
      <c r="L769" s="19" t="str">
        <f>IFERROR(VLOOKUP(D769&amp;"-"&amp;E769,IF($H$4="TEB0187_REV01",RAW_c_TEB0187_REV01!$AD:$AL,"???"),9,0),"---")</f>
        <v>---</v>
      </c>
      <c r="M769" s="19" t="str">
        <f>IFERROR(IF(VLOOKUP($F769&amp;"-"&amp;$G769,IF($M$4="TEI0187_REV01",RAW_m_TEI0187_REV01!$F:$AU),43,0)="--","---",IF($M$4="TEI0187_REV01",RAW_m_TEI0187_REV01!$AT769&amp; " --&gt; " &amp;RAW_m_TEI0187_REV01!$AU769&amp; " --&gt; ")),"---")</f>
        <v>---</v>
      </c>
      <c r="N769" s="19" t="str">
        <f>IFERROR(VLOOKUP(F769&amp;"-"&amp;G769,IF($M$4="TEI0187_REV01",RAW_m_TEI0187_REV01!$AD:$AJ),7,0),"---")</f>
        <v>---</v>
      </c>
      <c r="O769" s="19" t="str">
        <f>IFERROR(VLOOKUP(N769,IF($M$4="TEI0187_REV01",RAW_m_TEI0187_REV01!$AJ:$AK),2,0),"---")</f>
        <v>---</v>
      </c>
      <c r="P769" s="19" t="str">
        <f>IFERROR(VLOOKUP(F769&amp;"-"&amp;G769,IF($M$4="TEI0187_REV01",RAW_m_TEI0187_REV01!$AD:$AG),3,0),"---")</f>
        <v>---</v>
      </c>
      <c r="Q769" s="19" t="str">
        <f>IFERROR(VLOOKUP(N769,IF($M$4="TEI0187_REV01",RAW_m_TEI0187_REV01!$AE:$AH),4,0),"---")</f>
        <v>---</v>
      </c>
      <c r="R769" s="19" t="str">
        <f>IFERROR(VLOOKUP(F769&amp;"-"&amp;G769,IF($M$4="TEI0187_REV01",RAW_m_TEI0187_REV01!$AD:$AG),4,0),"---")</f>
        <v>---</v>
      </c>
    </row>
    <row r="770" spans="2:18" x14ac:dyDescent="0.25">
      <c r="B770" s="78">
        <v>765</v>
      </c>
      <c r="C770" s="19" t="str">
        <f>IFERROR(INDEX(B2B!A:F,MATCH('B2B Pin Table'!B770,B2B!A:A,0),6),"---")</f>
        <v>GND</v>
      </c>
      <c r="D770" s="19" t="str">
        <f>IFERROR(IF((COUNTIF(B2B!A766:K766,H768)&lt;0),"---",INDEX(B2B!A:K,MATCH('B2B Pin Table'!B770,B2B!A:A,0),2)),"---")</f>
        <v>J4</v>
      </c>
      <c r="E770" s="19" t="str">
        <f>IFERROR(IF((COUNTIF(B2B!A766:K766,H768)&lt;0),"---",INDEX(B2B!A:K,MATCH('B2B Pin Table'!B770,B2B!A:A,0),3)),"---")</f>
        <v>A45</v>
      </c>
      <c r="F770" s="19" t="str">
        <f>IFERROR(IF((COUNTIF(B2B!A766:K766,L768)&lt;0),"---",INDEX(B2B!A:K,MATCH('B2B Pin Table'!B770,B2B!A:A,0),4)),"---")</f>
        <v>J4</v>
      </c>
      <c r="G770" s="19" t="str">
        <f>IFERROR(IF((COUNTIF(B2B!A766:K766,L768)&lt;0),"---",INDEX(B2B!A:K,MATCH('B2B Pin Table'!B770,B2B!A:A,0),5)),"---")</f>
        <v>A45</v>
      </c>
      <c r="H770" s="59" t="str">
        <f>IFERROR(IF(VLOOKUP($D770&amp;"-"&amp;$E770,IF($H$4="TEB0187_REV01",CALC_CONN_TEB0187_REV01!$F:$I),4,0)="--","---",IF($H$4="TEB0187_REV01",CALC_CONN_TEB0187_REV01!$G770&amp; " --&gt; " &amp;CALC_CONN_TEB0187_REV01!$I770&amp; " --&gt; ")),"---")</f>
        <v>---</v>
      </c>
      <c r="I770" s="19" t="str">
        <f>IFERROR(IF(VLOOKUP($D770&amp;"-"&amp;$E770,IF($H$4="TEB0187_REV01",CALC_CONN_TEB0187_REV01!$F:$H),3,0)="--",VLOOKUP($D770&amp;"-"&amp;$E770,IF($H$4="TEB0187_REV01",CALC_CONN_TEB0187_REV01!$F:$H),2,0),VLOOKUP($D770&amp;"-"&amp;$E770,IF($H$4="TEB0187_REV01",CALC_CONN_TEB0187_REV01!$F:$H),3,0)),"---")</f>
        <v>---</v>
      </c>
      <c r="J770" s="19" t="str">
        <f>IFERROR(VLOOKUP(I770,IF($H$4="TEB0187_REV01",RAW_c_TEB0187_REV01!$AE:$AM),9,0),"---")</f>
        <v>---</v>
      </c>
      <c r="K770" s="19" t="str">
        <f>IFERROR(VLOOKUP(D770&amp;"-"&amp;E770,IF($H$4="TEB0187_REV01",RAW_c_TEB0187_REV01!$AD:$AK,"???"),6,0),"---")</f>
        <v>---</v>
      </c>
      <c r="L770" s="19" t="str">
        <f>IFERROR(VLOOKUP(D770&amp;"-"&amp;E770,IF($H$4="TEB0187_REV01",RAW_c_TEB0187_REV01!$AD:$AL,"???"),9,0),"---")</f>
        <v>---</v>
      </c>
      <c r="M770" s="19" t="str">
        <f>IFERROR(IF(VLOOKUP($F770&amp;"-"&amp;$G770,IF($M$4="TEI0187_REV01",RAW_m_TEI0187_REV01!$F:$AU),43,0)="--","---",IF($M$4="TEI0187_REV01",RAW_m_TEI0187_REV01!$AT770&amp; " --&gt; " &amp;RAW_m_TEI0187_REV01!$AU770&amp; " --&gt; ")),"---")</f>
        <v>---</v>
      </c>
      <c r="N770" s="19" t="str">
        <f>IFERROR(VLOOKUP(F770&amp;"-"&amp;G770,IF($M$4="TEI0187_REV01",RAW_m_TEI0187_REV01!$AD:$AJ),7,0),"---")</f>
        <v>---</v>
      </c>
      <c r="O770" s="19" t="str">
        <f>IFERROR(VLOOKUP(N770,IF($M$4="TEI0187_REV01",RAW_m_TEI0187_REV01!$AJ:$AK),2,0),"---")</f>
        <v>---</v>
      </c>
      <c r="P770" s="19" t="str">
        <f>IFERROR(VLOOKUP(F770&amp;"-"&amp;G770,IF($M$4="TEI0187_REV01",RAW_m_TEI0187_REV01!$AD:$AG),3,0),"---")</f>
        <v>---</v>
      </c>
      <c r="Q770" s="19" t="str">
        <f>IFERROR(VLOOKUP(N770,IF($M$4="TEI0187_REV01",RAW_m_TEI0187_REV01!$AE:$AH),4,0),"---")</f>
        <v>---</v>
      </c>
      <c r="R770" s="19" t="str">
        <f>IFERROR(VLOOKUP(F770&amp;"-"&amp;G770,IF($M$4="TEI0187_REV01",RAW_m_TEI0187_REV01!$AD:$AG),4,0),"---")</f>
        <v>---</v>
      </c>
    </row>
    <row r="771" spans="2:18" x14ac:dyDescent="0.25">
      <c r="B771" s="78">
        <v>766</v>
      </c>
      <c r="C771" s="19" t="str">
        <f>IFERROR(INDEX(B2B!A:F,MATCH('B2B Pin Table'!B771,B2B!A:A,0),6),"---")</f>
        <v>IO</v>
      </c>
      <c r="D771" s="19" t="str">
        <f>IFERROR(IF((COUNTIF(B2B!A767:K767,H769)&lt;0),"---",INDEX(B2B!A:K,MATCH('B2B Pin Table'!B771,B2B!A:A,0),2)),"---")</f>
        <v>J4</v>
      </c>
      <c r="E771" s="19" t="str">
        <f>IFERROR(IF((COUNTIF(B2B!A767:K767,H769)&lt;0),"---",INDEX(B2B!A:K,MATCH('B2B Pin Table'!B771,B2B!A:A,0),3)),"---")</f>
        <v>A46</v>
      </c>
      <c r="F771" s="19" t="str">
        <f>IFERROR(IF((COUNTIF(B2B!A767:K767,L769)&lt;0),"---",INDEX(B2B!A:K,MATCH('B2B Pin Table'!B771,B2B!A:A,0),4)),"---")</f>
        <v>J4</v>
      </c>
      <c r="G771" s="19" t="str">
        <f>IFERROR(IF((COUNTIF(B2B!A767:K767,L769)&lt;0),"---",INDEX(B2B!A:K,MATCH('B2B Pin Table'!B771,B2B!A:A,0),5)),"---")</f>
        <v>A46</v>
      </c>
      <c r="H771" s="59" t="str">
        <f>IFERROR(IF(VLOOKUP($D771&amp;"-"&amp;$E771,IF($H$4="TEB0187_REV01",CALC_CONN_TEB0187_REV01!$F:$I),4,0)="--","---",IF($H$4="TEB0187_REV01",CALC_CONN_TEB0187_REV01!$G771&amp; " --&gt; " &amp;CALC_CONN_TEB0187_REV01!$I771&amp; " --&gt; ")),"---")</f>
        <v>---</v>
      </c>
      <c r="I771" s="19" t="str">
        <f>IFERROR(IF(VLOOKUP($D771&amp;"-"&amp;$E771,IF($H$4="TEB0187_REV01",CALC_CONN_TEB0187_REV01!$F:$H),3,0)="--",VLOOKUP($D771&amp;"-"&amp;$E771,IF($H$4="TEB0187_REV01",CALC_CONN_TEB0187_REV01!$F:$H),2,0),VLOOKUP($D771&amp;"-"&amp;$E771,IF($H$4="TEB0187_REV01",CALC_CONN_TEB0187_REV01!$F:$H),3,0)),"---")</f>
        <v>---</v>
      </c>
      <c r="J771" s="19" t="str">
        <f>IFERROR(VLOOKUP(I771,IF($H$4="TEB0187_REV01",RAW_c_TEB0187_REV01!$AE:$AM),9,0),"---")</f>
        <v>---</v>
      </c>
      <c r="K771" s="19" t="str">
        <f>IFERROR(VLOOKUP(D771&amp;"-"&amp;E771,IF($H$4="TEB0187_REV01",RAW_c_TEB0187_REV01!$AD:$AK,"???"),6,0),"---")</f>
        <v>---</v>
      </c>
      <c r="L771" s="19" t="str">
        <f>IFERROR(VLOOKUP(D771&amp;"-"&amp;E771,IF($H$4="TEB0187_REV01",RAW_c_TEB0187_REV01!$AD:$AL,"???"),9,0),"---")</f>
        <v>---</v>
      </c>
      <c r="M771" s="19" t="str">
        <f>IFERROR(IF(VLOOKUP($F771&amp;"-"&amp;$G771,IF($M$4="TEI0187_REV01",RAW_m_TEI0187_REV01!$F:$AU),43,0)="--","---",IF($M$4="TEI0187_REV01",RAW_m_TEI0187_REV01!$AT771&amp; " --&gt; " &amp;RAW_m_TEI0187_REV01!$AU771&amp; " --&gt; ")),"---")</f>
        <v>---</v>
      </c>
      <c r="N771" s="19" t="str">
        <f>IFERROR(VLOOKUP(F771&amp;"-"&amp;G771,IF($M$4="TEI0187_REV01",RAW_m_TEI0187_REV01!$AD:$AJ),7,0),"---")</f>
        <v>---</v>
      </c>
      <c r="O771" s="19" t="str">
        <f>IFERROR(VLOOKUP(N771,IF($M$4="TEI0187_REV01",RAW_m_TEI0187_REV01!$AJ:$AK),2,0),"---")</f>
        <v>---</v>
      </c>
      <c r="P771" s="19" t="str">
        <f>IFERROR(VLOOKUP(F771&amp;"-"&amp;G771,IF($M$4="TEI0187_REV01",RAW_m_TEI0187_REV01!$AD:$AG),3,0),"---")</f>
        <v>---</v>
      </c>
      <c r="Q771" s="19" t="str">
        <f>IFERROR(VLOOKUP(N771,IF($M$4="TEI0187_REV01",RAW_m_TEI0187_REV01!$AE:$AH),4,0),"---")</f>
        <v>---</v>
      </c>
      <c r="R771" s="19" t="str">
        <f>IFERROR(VLOOKUP(F771&amp;"-"&amp;G771,IF($M$4="TEI0187_REV01",RAW_m_TEI0187_REV01!$AD:$AG),4,0),"---")</f>
        <v>---</v>
      </c>
    </row>
    <row r="772" spans="2:18" x14ac:dyDescent="0.25">
      <c r="B772" s="78">
        <v>767</v>
      </c>
      <c r="C772" s="19" t="str">
        <f>IFERROR(INDEX(B2B!A:F,MATCH('B2B Pin Table'!B772,B2B!A:A,0),6),"---")</f>
        <v>IO</v>
      </c>
      <c r="D772" s="19" t="str">
        <f>IFERROR(IF((COUNTIF(B2B!A768:K768,H770)&lt;0),"---",INDEX(B2B!A:K,MATCH('B2B Pin Table'!B772,B2B!A:A,0),2)),"---")</f>
        <v>J4</v>
      </c>
      <c r="E772" s="19" t="str">
        <f>IFERROR(IF((COUNTIF(B2B!A768:K768,H770)&lt;0),"---",INDEX(B2B!A:K,MATCH('B2B Pin Table'!B772,B2B!A:A,0),3)),"---")</f>
        <v>A47</v>
      </c>
      <c r="F772" s="19" t="str">
        <f>IFERROR(IF((COUNTIF(B2B!A768:K768,L770)&lt;0),"---",INDEX(B2B!A:K,MATCH('B2B Pin Table'!B772,B2B!A:A,0),4)),"---")</f>
        <v>J4</v>
      </c>
      <c r="G772" s="19" t="str">
        <f>IFERROR(IF((COUNTIF(B2B!A768:K768,L770)&lt;0),"---",INDEX(B2B!A:K,MATCH('B2B Pin Table'!B772,B2B!A:A,0),5)),"---")</f>
        <v>A47</v>
      </c>
      <c r="H772" s="59" t="str">
        <f>IFERROR(IF(VLOOKUP($D772&amp;"-"&amp;$E772,IF($H$4="TEB0187_REV01",CALC_CONN_TEB0187_REV01!$F:$I),4,0)="--","---",IF($H$4="TEB0187_REV01",CALC_CONN_TEB0187_REV01!$G772&amp; " --&gt; " &amp;CALC_CONN_TEB0187_REV01!$I772&amp; " --&gt; ")),"---")</f>
        <v>---</v>
      </c>
      <c r="I772" s="19" t="str">
        <f>IFERROR(IF(VLOOKUP($D772&amp;"-"&amp;$E772,IF($H$4="TEB0187_REV01",CALC_CONN_TEB0187_REV01!$F:$H),3,0)="--",VLOOKUP($D772&amp;"-"&amp;$E772,IF($H$4="TEB0187_REV01",CALC_CONN_TEB0187_REV01!$F:$H),2,0),VLOOKUP($D772&amp;"-"&amp;$E772,IF($H$4="TEB0187_REV01",CALC_CONN_TEB0187_REV01!$F:$H),3,0)),"---")</f>
        <v>---</v>
      </c>
      <c r="J772" s="19" t="str">
        <f>IFERROR(VLOOKUP(I772,IF($H$4="TEB0187_REV01",RAW_c_TEB0187_REV01!$AE:$AM),9,0),"---")</f>
        <v>---</v>
      </c>
      <c r="K772" s="19" t="str">
        <f>IFERROR(VLOOKUP(D772&amp;"-"&amp;E772,IF($H$4="TEB0187_REV01",RAW_c_TEB0187_REV01!$AD:$AK,"???"),6,0),"---")</f>
        <v>---</v>
      </c>
      <c r="L772" s="19" t="str">
        <f>IFERROR(VLOOKUP(D772&amp;"-"&amp;E772,IF($H$4="TEB0187_REV01",RAW_c_TEB0187_REV01!$AD:$AL,"???"),9,0),"---")</f>
        <v>---</v>
      </c>
      <c r="M772" s="19" t="str">
        <f>IFERROR(IF(VLOOKUP($F772&amp;"-"&amp;$G772,IF($M$4="TEI0187_REV01",RAW_m_TEI0187_REV01!$F:$AU),43,0)="--","---",IF($M$4="TEI0187_REV01",RAW_m_TEI0187_REV01!$AT772&amp; " --&gt; " &amp;RAW_m_TEI0187_REV01!$AU772&amp; " --&gt; ")),"---")</f>
        <v>---</v>
      </c>
      <c r="N772" s="19" t="str">
        <f>IFERROR(VLOOKUP(F772&amp;"-"&amp;G772,IF($M$4="TEI0187_REV01",RAW_m_TEI0187_REV01!$AD:$AJ),7,0),"---")</f>
        <v>---</v>
      </c>
      <c r="O772" s="19" t="str">
        <f>IFERROR(VLOOKUP(N772,IF($M$4="TEI0187_REV01",RAW_m_TEI0187_REV01!$AJ:$AK),2,0),"---")</f>
        <v>---</v>
      </c>
      <c r="P772" s="19" t="str">
        <f>IFERROR(VLOOKUP(F772&amp;"-"&amp;G772,IF($M$4="TEI0187_REV01",RAW_m_TEI0187_REV01!$AD:$AG),3,0),"---")</f>
        <v>---</v>
      </c>
      <c r="Q772" s="19" t="str">
        <f>IFERROR(VLOOKUP(N772,IF($M$4="TEI0187_REV01",RAW_m_TEI0187_REV01!$AE:$AH),4,0),"---")</f>
        <v>---</v>
      </c>
      <c r="R772" s="19" t="str">
        <f>IFERROR(VLOOKUP(F772&amp;"-"&amp;G772,IF($M$4="TEI0187_REV01",RAW_m_TEI0187_REV01!$AD:$AG),4,0),"---")</f>
        <v>---</v>
      </c>
    </row>
    <row r="773" spans="2:18" x14ac:dyDescent="0.25">
      <c r="B773" s="78">
        <v>768</v>
      </c>
      <c r="C773" s="19" t="str">
        <f>IFERROR(INDEX(B2B!A:F,MATCH('B2B Pin Table'!B773,B2B!A:A,0),6),"---")</f>
        <v>IO</v>
      </c>
      <c r="D773" s="19" t="str">
        <f>IFERROR(IF((COUNTIF(B2B!A769:K769,H771)&lt;0),"---",INDEX(B2B!A:K,MATCH('B2B Pin Table'!B773,B2B!A:A,0),2)),"---")</f>
        <v>J4</v>
      </c>
      <c r="E773" s="19" t="str">
        <f>IFERROR(IF((COUNTIF(B2B!A769:K769,H771)&lt;0),"---",INDEX(B2B!A:K,MATCH('B2B Pin Table'!B773,B2B!A:A,0),3)),"---")</f>
        <v>A48</v>
      </c>
      <c r="F773" s="19" t="str">
        <f>IFERROR(IF((COUNTIF(B2B!A769:K769,L771)&lt;0),"---",INDEX(B2B!A:K,MATCH('B2B Pin Table'!B773,B2B!A:A,0),4)),"---")</f>
        <v>J4</v>
      </c>
      <c r="G773" s="19" t="str">
        <f>IFERROR(IF((COUNTIF(B2B!A769:K769,L771)&lt;0),"---",INDEX(B2B!A:K,MATCH('B2B Pin Table'!B773,B2B!A:A,0),5)),"---")</f>
        <v>A48</v>
      </c>
      <c r="H773" s="59" t="str">
        <f>IFERROR(IF(VLOOKUP($D773&amp;"-"&amp;$E773,IF($H$4="TEB0187_REV01",CALC_CONN_TEB0187_REV01!$F:$I),4,0)="--","---",IF($H$4="TEB0187_REV01",CALC_CONN_TEB0187_REV01!$G773&amp; " --&gt; " &amp;CALC_CONN_TEB0187_REV01!$I773&amp; " --&gt; ")),"---")</f>
        <v>---</v>
      </c>
      <c r="I773" s="19" t="str">
        <f>IFERROR(IF(VLOOKUP($D773&amp;"-"&amp;$E773,IF($H$4="TEB0187_REV01",CALC_CONN_TEB0187_REV01!$F:$H),3,0)="--",VLOOKUP($D773&amp;"-"&amp;$E773,IF($H$4="TEB0187_REV01",CALC_CONN_TEB0187_REV01!$F:$H),2,0),VLOOKUP($D773&amp;"-"&amp;$E773,IF($H$4="TEB0187_REV01",CALC_CONN_TEB0187_REV01!$F:$H),3,0)),"---")</f>
        <v>---</v>
      </c>
      <c r="J773" s="19" t="str">
        <f>IFERROR(VLOOKUP(I773,IF($H$4="TEB0187_REV01",RAW_c_TEB0187_REV01!$AE:$AM),9,0),"---")</f>
        <v>---</v>
      </c>
      <c r="K773" s="19" t="str">
        <f>IFERROR(VLOOKUP(D773&amp;"-"&amp;E773,IF($H$4="TEB0187_REV01",RAW_c_TEB0187_REV01!$AD:$AK,"???"),6,0),"---")</f>
        <v>---</v>
      </c>
      <c r="L773" s="19" t="str">
        <f>IFERROR(VLOOKUP(D773&amp;"-"&amp;E773,IF($H$4="TEB0187_REV01",RAW_c_TEB0187_REV01!$AD:$AL,"???"),9,0),"---")</f>
        <v>---</v>
      </c>
      <c r="M773" s="19" t="str">
        <f>IFERROR(IF(VLOOKUP($F773&amp;"-"&amp;$G773,IF($M$4="TEI0187_REV01",RAW_m_TEI0187_REV01!$F:$AU),43,0)="--","---",IF($M$4="TEI0187_REV01",RAW_m_TEI0187_REV01!$AT773&amp; " --&gt; " &amp;RAW_m_TEI0187_REV01!$AU773&amp; " --&gt; ")),"---")</f>
        <v>---</v>
      </c>
      <c r="N773" s="19" t="str">
        <f>IFERROR(VLOOKUP(F773&amp;"-"&amp;G773,IF($M$4="TEI0187_REV01",RAW_m_TEI0187_REV01!$AD:$AJ),7,0),"---")</f>
        <v>---</v>
      </c>
      <c r="O773" s="19" t="str">
        <f>IFERROR(VLOOKUP(N773,IF($M$4="TEI0187_REV01",RAW_m_TEI0187_REV01!$AJ:$AK),2,0),"---")</f>
        <v>---</v>
      </c>
      <c r="P773" s="19" t="str">
        <f>IFERROR(VLOOKUP(F773&amp;"-"&amp;G773,IF($M$4="TEI0187_REV01",RAW_m_TEI0187_REV01!$AD:$AG),3,0),"---")</f>
        <v>---</v>
      </c>
      <c r="Q773" s="19" t="str">
        <f>IFERROR(VLOOKUP(N773,IF($M$4="TEI0187_REV01",RAW_m_TEI0187_REV01!$AE:$AH),4,0),"---")</f>
        <v>---</v>
      </c>
      <c r="R773" s="19" t="str">
        <f>IFERROR(VLOOKUP(F773&amp;"-"&amp;G773,IF($M$4="TEI0187_REV01",RAW_m_TEI0187_REV01!$AD:$AG),4,0),"---")</f>
        <v>---</v>
      </c>
    </row>
    <row r="774" spans="2:18" x14ac:dyDescent="0.25">
      <c r="B774" s="78">
        <v>769</v>
      </c>
      <c r="C774" s="19" t="str">
        <f>IFERROR(INDEX(B2B!A:F,MATCH('B2B Pin Table'!B774,B2B!A:A,0),6),"---")</f>
        <v>IO</v>
      </c>
      <c r="D774" s="19" t="str">
        <f>IFERROR(IF((COUNTIF(B2B!A770:K770,H772)&lt;0),"---",INDEX(B2B!A:K,MATCH('B2B Pin Table'!B774,B2B!A:A,0),2)),"---")</f>
        <v>J4</v>
      </c>
      <c r="E774" s="19" t="str">
        <f>IFERROR(IF((COUNTIF(B2B!A770:K770,H772)&lt;0),"---",INDEX(B2B!A:K,MATCH('B2B Pin Table'!B774,B2B!A:A,0),3)),"---")</f>
        <v>A49</v>
      </c>
      <c r="F774" s="19" t="str">
        <f>IFERROR(IF((COUNTIF(B2B!A770:K770,L772)&lt;0),"---",INDEX(B2B!A:K,MATCH('B2B Pin Table'!B774,B2B!A:A,0),4)),"---")</f>
        <v>J4</v>
      </c>
      <c r="G774" s="19" t="str">
        <f>IFERROR(IF((COUNTIF(B2B!A770:K770,L772)&lt;0),"---",INDEX(B2B!A:K,MATCH('B2B Pin Table'!B774,B2B!A:A,0),5)),"---")</f>
        <v>A49</v>
      </c>
      <c r="H774" s="59" t="str">
        <f>IFERROR(IF(VLOOKUP($D774&amp;"-"&amp;$E774,IF($H$4="TEB0187_REV01",CALC_CONN_TEB0187_REV01!$F:$I),4,0)="--","---",IF($H$4="TEB0187_REV01",CALC_CONN_TEB0187_REV01!$G774&amp; " --&gt; " &amp;CALC_CONN_TEB0187_REV01!$I774&amp; " --&gt; ")),"---")</f>
        <v>---</v>
      </c>
      <c r="I774" s="19" t="str">
        <f>IFERROR(IF(VLOOKUP($D774&amp;"-"&amp;$E774,IF($H$4="TEB0187_REV01",CALC_CONN_TEB0187_REV01!$F:$H),3,0)="--",VLOOKUP($D774&amp;"-"&amp;$E774,IF($H$4="TEB0187_REV01",CALC_CONN_TEB0187_REV01!$F:$H),2,0),VLOOKUP($D774&amp;"-"&amp;$E774,IF($H$4="TEB0187_REV01",CALC_CONN_TEB0187_REV01!$F:$H),3,0)),"---")</f>
        <v>---</v>
      </c>
      <c r="J774" s="19" t="str">
        <f>IFERROR(VLOOKUP(I774,IF($H$4="TEB0187_REV01",RAW_c_TEB0187_REV01!$AE:$AM),9,0),"---")</f>
        <v>---</v>
      </c>
      <c r="K774" s="19" t="str">
        <f>IFERROR(VLOOKUP(D774&amp;"-"&amp;E774,IF($H$4="TEB0187_REV01",RAW_c_TEB0187_REV01!$AD:$AK,"???"),6,0),"---")</f>
        <v>---</v>
      </c>
      <c r="L774" s="19" t="str">
        <f>IFERROR(VLOOKUP(D774&amp;"-"&amp;E774,IF($H$4="TEB0187_REV01",RAW_c_TEB0187_REV01!$AD:$AL,"???"),9,0),"---")</f>
        <v>---</v>
      </c>
      <c r="M774" s="19" t="str">
        <f>IFERROR(IF(VLOOKUP($F774&amp;"-"&amp;$G774,IF($M$4="TEI0187_REV01",RAW_m_TEI0187_REV01!$F:$AU),43,0)="--","---",IF($M$4="TEI0187_REV01",RAW_m_TEI0187_REV01!$AT774&amp; " --&gt; " &amp;RAW_m_TEI0187_REV01!$AU774&amp; " --&gt; ")),"---")</f>
        <v>---</v>
      </c>
      <c r="N774" s="19" t="str">
        <f>IFERROR(VLOOKUP(F774&amp;"-"&amp;G774,IF($M$4="TEI0187_REV01",RAW_m_TEI0187_REV01!$AD:$AJ),7,0),"---")</f>
        <v>---</v>
      </c>
      <c r="O774" s="19" t="str">
        <f>IFERROR(VLOOKUP(N774,IF($M$4="TEI0187_REV01",RAW_m_TEI0187_REV01!$AJ:$AK),2,0),"---")</f>
        <v>---</v>
      </c>
      <c r="P774" s="19" t="str">
        <f>IFERROR(VLOOKUP(F774&amp;"-"&amp;G774,IF($M$4="TEI0187_REV01",RAW_m_TEI0187_REV01!$AD:$AG),3,0),"---")</f>
        <v>---</v>
      </c>
      <c r="Q774" s="19" t="str">
        <f>IFERROR(VLOOKUP(N774,IF($M$4="TEI0187_REV01",RAW_m_TEI0187_REV01!$AE:$AH),4,0),"---")</f>
        <v>---</v>
      </c>
      <c r="R774" s="19" t="str">
        <f>IFERROR(VLOOKUP(F774&amp;"-"&amp;G774,IF($M$4="TEI0187_REV01",RAW_m_TEI0187_REV01!$AD:$AG),4,0),"---")</f>
        <v>---</v>
      </c>
    </row>
    <row r="775" spans="2:18" x14ac:dyDescent="0.25">
      <c r="B775" s="78">
        <v>770</v>
      </c>
      <c r="C775" s="19" t="str">
        <f>IFERROR(INDEX(B2B!A:F,MATCH('B2B Pin Table'!B775,B2B!A:A,0),6),"---")</f>
        <v>IO</v>
      </c>
      <c r="D775" s="19" t="str">
        <f>IFERROR(IF((COUNTIF(B2B!A771:K771,H773)&lt;0),"---",INDEX(B2B!A:K,MATCH('B2B Pin Table'!B775,B2B!A:A,0),2)),"---")</f>
        <v>J4</v>
      </c>
      <c r="E775" s="19" t="str">
        <f>IFERROR(IF((COUNTIF(B2B!A771:K771,H773)&lt;0),"---",INDEX(B2B!A:K,MATCH('B2B Pin Table'!B775,B2B!A:A,0),3)),"---")</f>
        <v>A50</v>
      </c>
      <c r="F775" s="19" t="str">
        <f>IFERROR(IF((COUNTIF(B2B!A771:K771,L773)&lt;0),"---",INDEX(B2B!A:K,MATCH('B2B Pin Table'!B775,B2B!A:A,0),4)),"---")</f>
        <v>J4</v>
      </c>
      <c r="G775" s="19" t="str">
        <f>IFERROR(IF((COUNTIF(B2B!A771:K771,L773)&lt;0),"---",INDEX(B2B!A:K,MATCH('B2B Pin Table'!B775,B2B!A:A,0),5)),"---")</f>
        <v>A50</v>
      </c>
      <c r="H775" s="59" t="str">
        <f>IFERROR(IF(VLOOKUP($D775&amp;"-"&amp;$E775,IF($H$4="TEB0187_REV01",CALC_CONN_TEB0187_REV01!$F:$I),4,0)="--","---",IF($H$4="TEB0187_REV01",CALC_CONN_TEB0187_REV01!$G775&amp; " --&gt; " &amp;CALC_CONN_TEB0187_REV01!$I775&amp; " --&gt; ")),"---")</f>
        <v>---</v>
      </c>
      <c r="I775" s="19" t="str">
        <f>IFERROR(IF(VLOOKUP($D775&amp;"-"&amp;$E775,IF($H$4="TEB0187_REV01",CALC_CONN_TEB0187_REV01!$F:$H),3,0)="--",VLOOKUP($D775&amp;"-"&amp;$E775,IF($H$4="TEB0187_REV01",CALC_CONN_TEB0187_REV01!$F:$H),2,0),VLOOKUP($D775&amp;"-"&amp;$E775,IF($H$4="TEB0187_REV01",CALC_CONN_TEB0187_REV01!$F:$H),3,0)),"---")</f>
        <v>---</v>
      </c>
      <c r="J775" s="19" t="str">
        <f>IFERROR(VLOOKUP(I775,IF($H$4="TEB0187_REV01",RAW_c_TEB0187_REV01!$AE:$AM),9,0),"---")</f>
        <v>---</v>
      </c>
      <c r="K775" s="19" t="str">
        <f>IFERROR(VLOOKUP(D775&amp;"-"&amp;E775,IF($H$4="TEB0187_REV01",RAW_c_TEB0187_REV01!$AD:$AK,"???"),6,0),"---")</f>
        <v>---</v>
      </c>
      <c r="L775" s="19" t="str">
        <f>IFERROR(VLOOKUP(D775&amp;"-"&amp;E775,IF($H$4="TEB0187_REV01",RAW_c_TEB0187_REV01!$AD:$AL,"???"),9,0),"---")</f>
        <v>---</v>
      </c>
      <c r="M775" s="19" t="str">
        <f>IFERROR(IF(VLOOKUP($F775&amp;"-"&amp;$G775,IF($M$4="TEI0187_REV01",RAW_m_TEI0187_REV01!$F:$AU),43,0)="--","---",IF($M$4="TEI0187_REV01",RAW_m_TEI0187_REV01!$AT775&amp; " --&gt; " &amp;RAW_m_TEI0187_REV01!$AU775&amp; " --&gt; ")),"---")</f>
        <v>---</v>
      </c>
      <c r="N775" s="19" t="str">
        <f>IFERROR(VLOOKUP(F775&amp;"-"&amp;G775,IF($M$4="TEI0187_REV01",RAW_m_TEI0187_REV01!$AD:$AJ),7,0),"---")</f>
        <v>---</v>
      </c>
      <c r="O775" s="19" t="str">
        <f>IFERROR(VLOOKUP(N775,IF($M$4="TEI0187_REV01",RAW_m_TEI0187_REV01!$AJ:$AK),2,0),"---")</f>
        <v>---</v>
      </c>
      <c r="P775" s="19" t="str">
        <f>IFERROR(VLOOKUP(F775&amp;"-"&amp;G775,IF($M$4="TEI0187_REV01",RAW_m_TEI0187_REV01!$AD:$AG),3,0),"---")</f>
        <v>---</v>
      </c>
      <c r="Q775" s="19" t="str">
        <f>IFERROR(VLOOKUP(N775,IF($M$4="TEI0187_REV01",RAW_m_TEI0187_REV01!$AE:$AH),4,0),"---")</f>
        <v>---</v>
      </c>
      <c r="R775" s="19" t="str">
        <f>IFERROR(VLOOKUP(F775&amp;"-"&amp;G775,IF($M$4="TEI0187_REV01",RAW_m_TEI0187_REV01!$AD:$AG),4,0),"---")</f>
        <v>---</v>
      </c>
    </row>
    <row r="776" spans="2:18" x14ac:dyDescent="0.25">
      <c r="B776" s="78">
        <v>771</v>
      </c>
      <c r="C776" s="19" t="str">
        <f>IFERROR(INDEX(B2B!A:F,MATCH('B2B Pin Table'!B776,B2B!A:A,0),6),"---")</f>
        <v>IO</v>
      </c>
      <c r="D776" s="19" t="str">
        <f>IFERROR(IF((COUNTIF(B2B!A772:K772,H774)&lt;0),"---",INDEX(B2B!A:K,MATCH('B2B Pin Table'!B776,B2B!A:A,0),2)),"---")</f>
        <v>J4</v>
      </c>
      <c r="E776" s="19" t="str">
        <f>IFERROR(IF((COUNTIF(B2B!A772:K772,H774)&lt;0),"---",INDEX(B2B!A:K,MATCH('B2B Pin Table'!B776,B2B!A:A,0),3)),"---")</f>
        <v>A51</v>
      </c>
      <c r="F776" s="19" t="str">
        <f>IFERROR(IF((COUNTIF(B2B!A772:K772,L774)&lt;0),"---",INDEX(B2B!A:K,MATCH('B2B Pin Table'!B776,B2B!A:A,0),4)),"---")</f>
        <v>J4</v>
      </c>
      <c r="G776" s="19" t="str">
        <f>IFERROR(IF((COUNTIF(B2B!A772:K772,L774)&lt;0),"---",INDEX(B2B!A:K,MATCH('B2B Pin Table'!B776,B2B!A:A,0),5)),"---")</f>
        <v>A51</v>
      </c>
      <c r="H776" s="59" t="str">
        <f>IFERROR(IF(VLOOKUP($D776&amp;"-"&amp;$E776,IF($H$4="TEB0187_REV01",CALC_CONN_TEB0187_REV01!$F:$I),4,0)="--","---",IF($H$4="TEB0187_REV01",CALC_CONN_TEB0187_REV01!$G776&amp; " --&gt; " &amp;CALC_CONN_TEB0187_REV01!$I776&amp; " --&gt; ")),"---")</f>
        <v>---</v>
      </c>
      <c r="I776" s="19" t="str">
        <f>IFERROR(IF(VLOOKUP($D776&amp;"-"&amp;$E776,IF($H$4="TEB0187_REV01",CALC_CONN_TEB0187_REV01!$F:$H),3,0)="--",VLOOKUP($D776&amp;"-"&amp;$E776,IF($H$4="TEB0187_REV01",CALC_CONN_TEB0187_REV01!$F:$H),2,0),VLOOKUP($D776&amp;"-"&amp;$E776,IF($H$4="TEB0187_REV01",CALC_CONN_TEB0187_REV01!$F:$H),3,0)),"---")</f>
        <v>---</v>
      </c>
      <c r="J776" s="19" t="str">
        <f>IFERROR(VLOOKUP(I776,IF($H$4="TEB0187_REV01",RAW_c_TEB0187_REV01!$AE:$AM),9,0),"---")</f>
        <v>---</v>
      </c>
      <c r="K776" s="19" t="str">
        <f>IFERROR(VLOOKUP(D776&amp;"-"&amp;E776,IF($H$4="TEB0187_REV01",RAW_c_TEB0187_REV01!$AD:$AK,"???"),6,0),"---")</f>
        <v>---</v>
      </c>
      <c r="L776" s="19" t="str">
        <f>IFERROR(VLOOKUP(D776&amp;"-"&amp;E776,IF($H$4="TEB0187_REV01",RAW_c_TEB0187_REV01!$AD:$AL,"???"),9,0),"---")</f>
        <v>---</v>
      </c>
      <c r="M776" s="19" t="str">
        <f>IFERROR(IF(VLOOKUP($F776&amp;"-"&amp;$G776,IF($M$4="TEI0187_REV01",RAW_m_TEI0187_REV01!$F:$AU),43,0)="--","---",IF($M$4="TEI0187_REV01",RAW_m_TEI0187_REV01!$AT776&amp; " --&gt; " &amp;RAW_m_TEI0187_REV01!$AU776&amp; " --&gt; ")),"---")</f>
        <v>---</v>
      </c>
      <c r="N776" s="19" t="str">
        <f>IFERROR(VLOOKUP(F776&amp;"-"&amp;G776,IF($M$4="TEI0187_REV01",RAW_m_TEI0187_REV01!$AD:$AJ),7,0),"---")</f>
        <v>---</v>
      </c>
      <c r="O776" s="19" t="str">
        <f>IFERROR(VLOOKUP(N776,IF($M$4="TEI0187_REV01",RAW_m_TEI0187_REV01!$AJ:$AK),2,0),"---")</f>
        <v>---</v>
      </c>
      <c r="P776" s="19" t="str">
        <f>IFERROR(VLOOKUP(F776&amp;"-"&amp;G776,IF($M$4="TEI0187_REV01",RAW_m_TEI0187_REV01!$AD:$AG),3,0),"---")</f>
        <v>---</v>
      </c>
      <c r="Q776" s="19" t="str">
        <f>IFERROR(VLOOKUP(N776,IF($M$4="TEI0187_REV01",RAW_m_TEI0187_REV01!$AE:$AH),4,0),"---")</f>
        <v>---</v>
      </c>
      <c r="R776" s="19" t="str">
        <f>IFERROR(VLOOKUP(F776&amp;"-"&amp;G776,IF($M$4="TEI0187_REV01",RAW_m_TEI0187_REV01!$AD:$AG),4,0),"---")</f>
        <v>---</v>
      </c>
    </row>
    <row r="777" spans="2:18" x14ac:dyDescent="0.25">
      <c r="B777" s="78">
        <v>772</v>
      </c>
      <c r="C777" s="19" t="str">
        <f>IFERROR(INDEX(B2B!A:F,MATCH('B2B Pin Table'!B777,B2B!A:A,0),6),"---")</f>
        <v>GND</v>
      </c>
      <c r="D777" s="19" t="str">
        <f>IFERROR(IF((COUNTIF(B2B!A773:K773,H775)&lt;0),"---",INDEX(B2B!A:K,MATCH('B2B Pin Table'!B777,B2B!A:A,0),2)),"---")</f>
        <v>J4</v>
      </c>
      <c r="E777" s="19" t="str">
        <f>IFERROR(IF((COUNTIF(B2B!A773:K773,H775)&lt;0),"---",INDEX(B2B!A:K,MATCH('B2B Pin Table'!B777,B2B!A:A,0),3)),"---")</f>
        <v>A52</v>
      </c>
      <c r="F777" s="19" t="str">
        <f>IFERROR(IF((COUNTIF(B2B!A773:K773,L775)&lt;0),"---",INDEX(B2B!A:K,MATCH('B2B Pin Table'!B777,B2B!A:A,0),4)),"---")</f>
        <v>J4</v>
      </c>
      <c r="G777" s="19" t="str">
        <f>IFERROR(IF((COUNTIF(B2B!A773:K773,L775)&lt;0),"---",INDEX(B2B!A:K,MATCH('B2B Pin Table'!B777,B2B!A:A,0),5)),"---")</f>
        <v>A52</v>
      </c>
      <c r="H777" s="59" t="str">
        <f>IFERROR(IF(VLOOKUP($D777&amp;"-"&amp;$E777,IF($H$4="TEB0187_REV01",CALC_CONN_TEB0187_REV01!$F:$I),4,0)="--","---",IF($H$4="TEB0187_REV01",CALC_CONN_TEB0187_REV01!$G777&amp; " --&gt; " &amp;CALC_CONN_TEB0187_REV01!$I777&amp; " --&gt; ")),"---")</f>
        <v>---</v>
      </c>
      <c r="I777" s="19" t="str">
        <f>IFERROR(IF(VLOOKUP($D777&amp;"-"&amp;$E777,IF($H$4="TEB0187_REV01",CALC_CONN_TEB0187_REV01!$F:$H),3,0)="--",VLOOKUP($D777&amp;"-"&amp;$E777,IF($H$4="TEB0187_REV01",CALC_CONN_TEB0187_REV01!$F:$H),2,0),VLOOKUP($D777&amp;"-"&amp;$E777,IF($H$4="TEB0187_REV01",CALC_CONN_TEB0187_REV01!$F:$H),3,0)),"---")</f>
        <v>---</v>
      </c>
      <c r="J777" s="19" t="str">
        <f>IFERROR(VLOOKUP(I777,IF($H$4="TEB0187_REV01",RAW_c_TEB0187_REV01!$AE:$AM),9,0),"---")</f>
        <v>---</v>
      </c>
      <c r="K777" s="19" t="str">
        <f>IFERROR(VLOOKUP(D777&amp;"-"&amp;E777,IF($H$4="TEB0187_REV01",RAW_c_TEB0187_REV01!$AD:$AK,"???"),6,0),"---")</f>
        <v>---</v>
      </c>
      <c r="L777" s="19" t="str">
        <f>IFERROR(VLOOKUP(D777&amp;"-"&amp;E777,IF($H$4="TEB0187_REV01",RAW_c_TEB0187_REV01!$AD:$AL,"???"),9,0),"---")</f>
        <v>---</v>
      </c>
      <c r="M777" s="19" t="str">
        <f>IFERROR(IF(VLOOKUP($F777&amp;"-"&amp;$G777,IF($M$4="TEI0187_REV01",RAW_m_TEI0187_REV01!$F:$AU),43,0)="--","---",IF($M$4="TEI0187_REV01",RAW_m_TEI0187_REV01!$AT777&amp; " --&gt; " &amp;RAW_m_TEI0187_REV01!$AU777&amp; " --&gt; ")),"---")</f>
        <v>---</v>
      </c>
      <c r="N777" s="19" t="str">
        <f>IFERROR(VLOOKUP(F777&amp;"-"&amp;G777,IF($M$4="TEI0187_REV01",RAW_m_TEI0187_REV01!$AD:$AJ),7,0),"---")</f>
        <v>---</v>
      </c>
      <c r="O777" s="19" t="str">
        <f>IFERROR(VLOOKUP(N777,IF($M$4="TEI0187_REV01",RAW_m_TEI0187_REV01!$AJ:$AK),2,0),"---")</f>
        <v>---</v>
      </c>
      <c r="P777" s="19" t="str">
        <f>IFERROR(VLOOKUP(F777&amp;"-"&amp;G777,IF($M$4="TEI0187_REV01",RAW_m_TEI0187_REV01!$AD:$AG),3,0),"---")</f>
        <v>---</v>
      </c>
      <c r="Q777" s="19" t="str">
        <f>IFERROR(VLOOKUP(N777,IF($M$4="TEI0187_REV01",RAW_m_TEI0187_REV01!$AE:$AH),4,0),"---")</f>
        <v>---</v>
      </c>
      <c r="R777" s="19" t="str">
        <f>IFERROR(VLOOKUP(F777&amp;"-"&amp;G777,IF($M$4="TEI0187_REV01",RAW_m_TEI0187_REV01!$AD:$AG),4,0),"---")</f>
        <v>---</v>
      </c>
    </row>
    <row r="778" spans="2:18" x14ac:dyDescent="0.25">
      <c r="B778" s="78">
        <v>773</v>
      </c>
      <c r="C778" s="19" t="str">
        <f>IFERROR(INDEX(B2B!A:F,MATCH('B2B Pin Table'!B778,B2B!A:A,0),6),"---")</f>
        <v>IO</v>
      </c>
      <c r="D778" s="19" t="str">
        <f>IFERROR(IF((COUNTIF(B2B!A774:K774,H776)&lt;0),"---",INDEX(B2B!A:K,MATCH('B2B Pin Table'!B778,B2B!A:A,0),2)),"---")</f>
        <v>J4</v>
      </c>
      <c r="E778" s="19" t="str">
        <f>IFERROR(IF((COUNTIF(B2B!A774:K774,H776)&lt;0),"---",INDEX(B2B!A:K,MATCH('B2B Pin Table'!B778,B2B!A:A,0),3)),"---")</f>
        <v>A53</v>
      </c>
      <c r="F778" s="19" t="str">
        <f>IFERROR(IF((COUNTIF(B2B!A774:K774,L776)&lt;0),"---",INDEX(B2B!A:K,MATCH('B2B Pin Table'!B778,B2B!A:A,0),4)),"---")</f>
        <v>J4</v>
      </c>
      <c r="G778" s="19" t="str">
        <f>IFERROR(IF((COUNTIF(B2B!A774:K774,L776)&lt;0),"---",INDEX(B2B!A:K,MATCH('B2B Pin Table'!B778,B2B!A:A,0),5)),"---")</f>
        <v>A53</v>
      </c>
      <c r="H778" s="59" t="str">
        <f>IFERROR(IF(VLOOKUP($D778&amp;"-"&amp;$E778,IF($H$4="TEB0187_REV01",CALC_CONN_TEB0187_REV01!$F:$I),4,0)="--","---",IF($H$4="TEB0187_REV01",CALC_CONN_TEB0187_REV01!$G778&amp; " --&gt; " &amp;CALC_CONN_TEB0187_REV01!$I778&amp; " --&gt; ")),"---")</f>
        <v>---</v>
      </c>
      <c r="I778" s="19" t="str">
        <f>IFERROR(IF(VLOOKUP($D778&amp;"-"&amp;$E778,IF($H$4="TEB0187_REV01",CALC_CONN_TEB0187_REV01!$F:$H),3,0)="--",VLOOKUP($D778&amp;"-"&amp;$E778,IF($H$4="TEB0187_REV01",CALC_CONN_TEB0187_REV01!$F:$H),2,0),VLOOKUP($D778&amp;"-"&amp;$E778,IF($H$4="TEB0187_REV01",CALC_CONN_TEB0187_REV01!$F:$H),3,0)),"---")</f>
        <v>---</v>
      </c>
      <c r="J778" s="19" t="str">
        <f>IFERROR(VLOOKUP(I778,IF($H$4="TEB0187_REV01",RAW_c_TEB0187_REV01!$AE:$AM),9,0),"---")</f>
        <v>---</v>
      </c>
      <c r="K778" s="19" t="str">
        <f>IFERROR(VLOOKUP(D778&amp;"-"&amp;E778,IF($H$4="TEB0187_REV01",RAW_c_TEB0187_REV01!$AD:$AK,"???"),6,0),"---")</f>
        <v>---</v>
      </c>
      <c r="L778" s="19" t="str">
        <f>IFERROR(VLOOKUP(D778&amp;"-"&amp;E778,IF($H$4="TEB0187_REV01",RAW_c_TEB0187_REV01!$AD:$AL,"???"),9,0),"---")</f>
        <v>---</v>
      </c>
      <c r="M778" s="19" t="str">
        <f>IFERROR(IF(VLOOKUP($F778&amp;"-"&amp;$G778,IF($M$4="TEI0187_REV01",RAW_m_TEI0187_REV01!$F:$AU),43,0)="--","---",IF($M$4="TEI0187_REV01",RAW_m_TEI0187_REV01!$AT778&amp; " --&gt; " &amp;RAW_m_TEI0187_REV01!$AU778&amp; " --&gt; ")),"---")</f>
        <v>---</v>
      </c>
      <c r="N778" s="19" t="str">
        <f>IFERROR(VLOOKUP(F778&amp;"-"&amp;G778,IF($M$4="TEI0187_REV01",RAW_m_TEI0187_REV01!$AD:$AJ),7,0),"---")</f>
        <v>---</v>
      </c>
      <c r="O778" s="19" t="str">
        <f>IFERROR(VLOOKUP(N778,IF($M$4="TEI0187_REV01",RAW_m_TEI0187_REV01!$AJ:$AK),2,0),"---")</f>
        <v>---</v>
      </c>
      <c r="P778" s="19" t="str">
        <f>IFERROR(VLOOKUP(F778&amp;"-"&amp;G778,IF($M$4="TEI0187_REV01",RAW_m_TEI0187_REV01!$AD:$AG),3,0),"---")</f>
        <v>---</v>
      </c>
      <c r="Q778" s="19" t="str">
        <f>IFERROR(VLOOKUP(N778,IF($M$4="TEI0187_REV01",RAW_m_TEI0187_REV01!$AE:$AH),4,0),"---")</f>
        <v>---</v>
      </c>
      <c r="R778" s="19" t="str">
        <f>IFERROR(VLOOKUP(F778&amp;"-"&amp;G778,IF($M$4="TEI0187_REV01",RAW_m_TEI0187_REV01!$AD:$AG),4,0),"---")</f>
        <v>---</v>
      </c>
    </row>
    <row r="779" spans="2:18" x14ac:dyDescent="0.25">
      <c r="B779" s="78">
        <v>774</v>
      </c>
      <c r="C779" s="19" t="str">
        <f>IFERROR(INDEX(B2B!A:F,MATCH('B2B Pin Table'!B779,B2B!A:A,0),6),"---")</f>
        <v>IO</v>
      </c>
      <c r="D779" s="19" t="str">
        <f>IFERROR(IF((COUNTIF(B2B!A775:K775,H777)&lt;0),"---",INDEX(B2B!A:K,MATCH('B2B Pin Table'!B779,B2B!A:A,0),2)),"---")</f>
        <v>J4</v>
      </c>
      <c r="E779" s="19" t="str">
        <f>IFERROR(IF((COUNTIF(B2B!A775:K775,H777)&lt;0),"---",INDEX(B2B!A:K,MATCH('B2B Pin Table'!B779,B2B!A:A,0),3)),"---")</f>
        <v>A54</v>
      </c>
      <c r="F779" s="19" t="str">
        <f>IFERROR(IF((COUNTIF(B2B!A775:K775,L777)&lt;0),"---",INDEX(B2B!A:K,MATCH('B2B Pin Table'!B779,B2B!A:A,0),4)),"---")</f>
        <v>J4</v>
      </c>
      <c r="G779" s="19" t="str">
        <f>IFERROR(IF((COUNTIF(B2B!A775:K775,L777)&lt;0),"---",INDEX(B2B!A:K,MATCH('B2B Pin Table'!B779,B2B!A:A,0),5)),"---")</f>
        <v>A54</v>
      </c>
      <c r="H779" s="59" t="str">
        <f>IFERROR(IF(VLOOKUP($D779&amp;"-"&amp;$E779,IF($H$4="TEB0187_REV01",CALC_CONN_TEB0187_REV01!$F:$I),4,0)="--","---",IF($H$4="TEB0187_REV01",CALC_CONN_TEB0187_REV01!$G779&amp; " --&gt; " &amp;CALC_CONN_TEB0187_REV01!$I779&amp; " --&gt; ")),"---")</f>
        <v>---</v>
      </c>
      <c r="I779" s="19" t="str">
        <f>IFERROR(IF(VLOOKUP($D779&amp;"-"&amp;$E779,IF($H$4="TEB0187_REV01",CALC_CONN_TEB0187_REV01!$F:$H),3,0)="--",VLOOKUP($D779&amp;"-"&amp;$E779,IF($H$4="TEB0187_REV01",CALC_CONN_TEB0187_REV01!$F:$H),2,0),VLOOKUP($D779&amp;"-"&amp;$E779,IF($H$4="TEB0187_REV01",CALC_CONN_TEB0187_REV01!$F:$H),3,0)),"---")</f>
        <v>---</v>
      </c>
      <c r="J779" s="19" t="str">
        <f>IFERROR(VLOOKUP(I779,IF($H$4="TEB0187_REV01",RAW_c_TEB0187_REV01!$AE:$AM),9,0),"---")</f>
        <v>---</v>
      </c>
      <c r="K779" s="19" t="str">
        <f>IFERROR(VLOOKUP(D779&amp;"-"&amp;E779,IF($H$4="TEB0187_REV01",RAW_c_TEB0187_REV01!$AD:$AK,"???"),6,0),"---")</f>
        <v>---</v>
      </c>
      <c r="L779" s="19" t="str">
        <f>IFERROR(VLOOKUP(D779&amp;"-"&amp;E779,IF($H$4="TEB0187_REV01",RAW_c_TEB0187_REV01!$AD:$AL,"???"),9,0),"---")</f>
        <v>---</v>
      </c>
      <c r="M779" s="19" t="str">
        <f>IFERROR(IF(VLOOKUP($F779&amp;"-"&amp;$G779,IF($M$4="TEI0187_REV01",RAW_m_TEI0187_REV01!$F:$AU),43,0)="--","---",IF($M$4="TEI0187_REV01",RAW_m_TEI0187_REV01!$AT779&amp; " --&gt; " &amp;RAW_m_TEI0187_REV01!$AU779&amp; " --&gt; ")),"---")</f>
        <v>---</v>
      </c>
      <c r="N779" s="19" t="str">
        <f>IFERROR(VLOOKUP(F779&amp;"-"&amp;G779,IF($M$4="TEI0187_REV01",RAW_m_TEI0187_REV01!$AD:$AJ),7,0),"---")</f>
        <v>---</v>
      </c>
      <c r="O779" s="19" t="str">
        <f>IFERROR(VLOOKUP(N779,IF($M$4="TEI0187_REV01",RAW_m_TEI0187_REV01!$AJ:$AK),2,0),"---")</f>
        <v>---</v>
      </c>
      <c r="P779" s="19" t="str">
        <f>IFERROR(VLOOKUP(F779&amp;"-"&amp;G779,IF($M$4="TEI0187_REV01",RAW_m_TEI0187_REV01!$AD:$AG),3,0),"---")</f>
        <v>---</v>
      </c>
      <c r="Q779" s="19" t="str">
        <f>IFERROR(VLOOKUP(N779,IF($M$4="TEI0187_REV01",RAW_m_TEI0187_REV01!$AE:$AH),4,0),"---")</f>
        <v>---</v>
      </c>
      <c r="R779" s="19" t="str">
        <f>IFERROR(VLOOKUP(F779&amp;"-"&amp;G779,IF($M$4="TEI0187_REV01",RAW_m_TEI0187_REV01!$AD:$AG),4,0),"---")</f>
        <v>---</v>
      </c>
    </row>
    <row r="780" spans="2:18" x14ac:dyDescent="0.25">
      <c r="B780" s="78">
        <v>775</v>
      </c>
      <c r="C780" s="19" t="str">
        <f>IFERROR(INDEX(B2B!A:F,MATCH('B2B Pin Table'!B780,B2B!A:A,0),6),"---")</f>
        <v>IO</v>
      </c>
      <c r="D780" s="19" t="str">
        <f>IFERROR(IF((COUNTIF(B2B!A776:K776,H778)&lt;0),"---",INDEX(B2B!A:K,MATCH('B2B Pin Table'!B780,B2B!A:A,0),2)),"---")</f>
        <v>J4</v>
      </c>
      <c r="E780" s="19" t="str">
        <f>IFERROR(IF((COUNTIF(B2B!A776:K776,H778)&lt;0),"---",INDEX(B2B!A:K,MATCH('B2B Pin Table'!B780,B2B!A:A,0),3)),"---")</f>
        <v>A55</v>
      </c>
      <c r="F780" s="19" t="str">
        <f>IFERROR(IF((COUNTIF(B2B!A776:K776,L778)&lt;0),"---",INDEX(B2B!A:K,MATCH('B2B Pin Table'!B780,B2B!A:A,0),4)),"---")</f>
        <v>J4</v>
      </c>
      <c r="G780" s="19" t="str">
        <f>IFERROR(IF((COUNTIF(B2B!A776:K776,L778)&lt;0),"---",INDEX(B2B!A:K,MATCH('B2B Pin Table'!B780,B2B!A:A,0),5)),"---")</f>
        <v>A55</v>
      </c>
      <c r="H780" s="59" t="str">
        <f>IFERROR(IF(VLOOKUP($D780&amp;"-"&amp;$E780,IF($H$4="TEB0187_REV01",CALC_CONN_TEB0187_REV01!$F:$I),4,0)="--","---",IF($H$4="TEB0187_REV01",CALC_CONN_TEB0187_REV01!$G780&amp; " --&gt; " &amp;CALC_CONN_TEB0187_REV01!$I780&amp; " --&gt; ")),"---")</f>
        <v>---</v>
      </c>
      <c r="I780" s="19" t="str">
        <f>IFERROR(IF(VLOOKUP($D780&amp;"-"&amp;$E780,IF($H$4="TEB0187_REV01",CALC_CONN_TEB0187_REV01!$F:$H),3,0)="--",VLOOKUP($D780&amp;"-"&amp;$E780,IF($H$4="TEB0187_REV01",CALC_CONN_TEB0187_REV01!$F:$H),2,0),VLOOKUP($D780&amp;"-"&amp;$E780,IF($H$4="TEB0187_REV01",CALC_CONN_TEB0187_REV01!$F:$H),3,0)),"---")</f>
        <v>---</v>
      </c>
      <c r="J780" s="19" t="str">
        <f>IFERROR(VLOOKUP(I780,IF($H$4="TEB0187_REV01",RAW_c_TEB0187_REV01!$AE:$AM),9,0),"---")</f>
        <v>---</v>
      </c>
      <c r="K780" s="19" t="str">
        <f>IFERROR(VLOOKUP(D780&amp;"-"&amp;E780,IF($H$4="TEB0187_REV01",RAW_c_TEB0187_REV01!$AD:$AK,"???"),6,0),"---")</f>
        <v>---</v>
      </c>
      <c r="L780" s="19" t="str">
        <f>IFERROR(VLOOKUP(D780&amp;"-"&amp;E780,IF($H$4="TEB0187_REV01",RAW_c_TEB0187_REV01!$AD:$AL,"???"),9,0),"---")</f>
        <v>---</v>
      </c>
      <c r="M780" s="19" t="str">
        <f>IFERROR(IF(VLOOKUP($F780&amp;"-"&amp;$G780,IF($M$4="TEI0187_REV01",RAW_m_TEI0187_REV01!$F:$AU),43,0)="--","---",IF($M$4="TEI0187_REV01",RAW_m_TEI0187_REV01!$AT780&amp; " --&gt; " &amp;RAW_m_TEI0187_REV01!$AU780&amp; " --&gt; ")),"---")</f>
        <v>---</v>
      </c>
      <c r="N780" s="19" t="str">
        <f>IFERROR(VLOOKUP(F780&amp;"-"&amp;G780,IF($M$4="TEI0187_REV01",RAW_m_TEI0187_REV01!$AD:$AJ),7,0),"---")</f>
        <v>---</v>
      </c>
      <c r="O780" s="19" t="str">
        <f>IFERROR(VLOOKUP(N780,IF($M$4="TEI0187_REV01",RAW_m_TEI0187_REV01!$AJ:$AK),2,0),"---")</f>
        <v>---</v>
      </c>
      <c r="P780" s="19" t="str">
        <f>IFERROR(VLOOKUP(F780&amp;"-"&amp;G780,IF($M$4="TEI0187_REV01",RAW_m_TEI0187_REV01!$AD:$AG),3,0),"---")</f>
        <v>---</v>
      </c>
      <c r="Q780" s="19" t="str">
        <f>IFERROR(VLOOKUP(N780,IF($M$4="TEI0187_REV01",RAW_m_TEI0187_REV01!$AE:$AH),4,0),"---")</f>
        <v>---</v>
      </c>
      <c r="R780" s="19" t="str">
        <f>IFERROR(VLOOKUP(F780&amp;"-"&amp;G780,IF($M$4="TEI0187_REV01",RAW_m_TEI0187_REV01!$AD:$AG),4,0),"---")</f>
        <v>---</v>
      </c>
    </row>
    <row r="781" spans="2:18" x14ac:dyDescent="0.25">
      <c r="B781" s="78">
        <v>776</v>
      </c>
      <c r="C781" s="19" t="str">
        <f>IFERROR(INDEX(B2B!A:F,MATCH('B2B Pin Table'!B781,B2B!A:A,0),6),"---")</f>
        <v>IO</v>
      </c>
      <c r="D781" s="19" t="str">
        <f>IFERROR(IF((COUNTIF(B2B!A777:K777,H779)&lt;0),"---",INDEX(B2B!A:K,MATCH('B2B Pin Table'!B781,B2B!A:A,0),2)),"---")</f>
        <v>J4</v>
      </c>
      <c r="E781" s="19" t="str">
        <f>IFERROR(IF((COUNTIF(B2B!A777:K777,H779)&lt;0),"---",INDEX(B2B!A:K,MATCH('B2B Pin Table'!B781,B2B!A:A,0),3)),"---")</f>
        <v>A56</v>
      </c>
      <c r="F781" s="19" t="str">
        <f>IFERROR(IF((COUNTIF(B2B!A777:K777,L779)&lt;0),"---",INDEX(B2B!A:K,MATCH('B2B Pin Table'!B781,B2B!A:A,0),4)),"---")</f>
        <v>J4</v>
      </c>
      <c r="G781" s="19" t="str">
        <f>IFERROR(IF((COUNTIF(B2B!A777:K777,L779)&lt;0),"---",INDEX(B2B!A:K,MATCH('B2B Pin Table'!B781,B2B!A:A,0),5)),"---")</f>
        <v>A56</v>
      </c>
      <c r="H781" s="59" t="str">
        <f>IFERROR(IF(VLOOKUP($D781&amp;"-"&amp;$E781,IF($H$4="TEB0187_REV01",CALC_CONN_TEB0187_REV01!$F:$I),4,0)="--","---",IF($H$4="TEB0187_REV01",CALC_CONN_TEB0187_REV01!$G781&amp; " --&gt; " &amp;CALC_CONN_TEB0187_REV01!$I781&amp; " --&gt; ")),"---")</f>
        <v>---</v>
      </c>
      <c r="I781" s="19" t="str">
        <f>IFERROR(IF(VLOOKUP($D781&amp;"-"&amp;$E781,IF($H$4="TEB0187_REV01",CALC_CONN_TEB0187_REV01!$F:$H),3,0)="--",VLOOKUP($D781&amp;"-"&amp;$E781,IF($H$4="TEB0187_REV01",CALC_CONN_TEB0187_REV01!$F:$H),2,0),VLOOKUP($D781&amp;"-"&amp;$E781,IF($H$4="TEB0187_REV01",CALC_CONN_TEB0187_REV01!$F:$H),3,0)),"---")</f>
        <v>---</v>
      </c>
      <c r="J781" s="19" t="str">
        <f>IFERROR(VLOOKUP(I781,IF($H$4="TEB0187_REV01",RAW_c_TEB0187_REV01!$AE:$AM),9,0),"---")</f>
        <v>---</v>
      </c>
      <c r="K781" s="19" t="str">
        <f>IFERROR(VLOOKUP(D781&amp;"-"&amp;E781,IF($H$4="TEB0187_REV01",RAW_c_TEB0187_REV01!$AD:$AK,"???"),6,0),"---")</f>
        <v>---</v>
      </c>
      <c r="L781" s="19" t="str">
        <f>IFERROR(VLOOKUP(D781&amp;"-"&amp;E781,IF($H$4="TEB0187_REV01",RAW_c_TEB0187_REV01!$AD:$AL,"???"),9,0),"---")</f>
        <v>---</v>
      </c>
      <c r="M781" s="19" t="str">
        <f>IFERROR(IF(VLOOKUP($F781&amp;"-"&amp;$G781,IF($M$4="TEI0187_REV01",RAW_m_TEI0187_REV01!$F:$AU),43,0)="--","---",IF($M$4="TEI0187_REV01",RAW_m_TEI0187_REV01!$AT781&amp; " --&gt; " &amp;RAW_m_TEI0187_REV01!$AU781&amp; " --&gt; ")),"---")</f>
        <v>---</v>
      </c>
      <c r="N781" s="19" t="str">
        <f>IFERROR(VLOOKUP(F781&amp;"-"&amp;G781,IF($M$4="TEI0187_REV01",RAW_m_TEI0187_REV01!$AD:$AJ),7,0),"---")</f>
        <v>---</v>
      </c>
      <c r="O781" s="19" t="str">
        <f>IFERROR(VLOOKUP(N781,IF($M$4="TEI0187_REV01",RAW_m_TEI0187_REV01!$AJ:$AK),2,0),"---")</f>
        <v>---</v>
      </c>
      <c r="P781" s="19" t="str">
        <f>IFERROR(VLOOKUP(F781&amp;"-"&amp;G781,IF($M$4="TEI0187_REV01",RAW_m_TEI0187_REV01!$AD:$AG),3,0),"---")</f>
        <v>---</v>
      </c>
      <c r="Q781" s="19" t="str">
        <f>IFERROR(VLOOKUP(N781,IF($M$4="TEI0187_REV01",RAW_m_TEI0187_REV01!$AE:$AH),4,0),"---")</f>
        <v>---</v>
      </c>
      <c r="R781" s="19" t="str">
        <f>IFERROR(VLOOKUP(F781&amp;"-"&amp;G781,IF($M$4="TEI0187_REV01",RAW_m_TEI0187_REV01!$AD:$AG),4,0),"---")</f>
        <v>---</v>
      </c>
    </row>
    <row r="782" spans="2:18" x14ac:dyDescent="0.25">
      <c r="B782" s="78">
        <v>777</v>
      </c>
      <c r="C782" s="19" t="str">
        <f>IFERROR(INDEX(B2B!A:F,MATCH('B2B Pin Table'!B782,B2B!A:A,0),6),"---")</f>
        <v>IO</v>
      </c>
      <c r="D782" s="19" t="str">
        <f>IFERROR(IF((COUNTIF(B2B!A778:K778,H780)&lt;0),"---",INDEX(B2B!A:K,MATCH('B2B Pin Table'!B782,B2B!A:A,0),2)),"---")</f>
        <v>J4</v>
      </c>
      <c r="E782" s="19" t="str">
        <f>IFERROR(IF((COUNTIF(B2B!A778:K778,H780)&lt;0),"---",INDEX(B2B!A:K,MATCH('B2B Pin Table'!B782,B2B!A:A,0),3)),"---")</f>
        <v>A57</v>
      </c>
      <c r="F782" s="19" t="str">
        <f>IFERROR(IF((COUNTIF(B2B!A778:K778,L780)&lt;0),"---",INDEX(B2B!A:K,MATCH('B2B Pin Table'!B782,B2B!A:A,0),4)),"---")</f>
        <v>J4</v>
      </c>
      <c r="G782" s="19" t="str">
        <f>IFERROR(IF((COUNTIF(B2B!A778:K778,L780)&lt;0),"---",INDEX(B2B!A:K,MATCH('B2B Pin Table'!B782,B2B!A:A,0),5)),"---")</f>
        <v>A57</v>
      </c>
      <c r="H782" s="59" t="str">
        <f>IFERROR(IF(VLOOKUP($D782&amp;"-"&amp;$E782,IF($H$4="TEB0187_REV01",CALC_CONN_TEB0187_REV01!$F:$I),4,0)="--","---",IF($H$4="TEB0187_REV01",CALC_CONN_TEB0187_REV01!$G782&amp; " --&gt; " &amp;CALC_CONN_TEB0187_REV01!$I782&amp; " --&gt; ")),"---")</f>
        <v>---</v>
      </c>
      <c r="I782" s="19" t="str">
        <f>IFERROR(IF(VLOOKUP($D782&amp;"-"&amp;$E782,IF($H$4="TEB0187_REV01",CALC_CONN_TEB0187_REV01!$F:$H),3,0)="--",VLOOKUP($D782&amp;"-"&amp;$E782,IF($H$4="TEB0187_REV01",CALC_CONN_TEB0187_REV01!$F:$H),2,0),VLOOKUP($D782&amp;"-"&amp;$E782,IF($H$4="TEB0187_REV01",CALC_CONN_TEB0187_REV01!$F:$H),3,0)),"---")</f>
        <v>---</v>
      </c>
      <c r="J782" s="19" t="str">
        <f>IFERROR(VLOOKUP(I782,IF($H$4="TEB0187_REV01",RAW_c_TEB0187_REV01!$AE:$AM),9,0),"---")</f>
        <v>---</v>
      </c>
      <c r="K782" s="19" t="str">
        <f>IFERROR(VLOOKUP(D782&amp;"-"&amp;E782,IF($H$4="TEB0187_REV01",RAW_c_TEB0187_REV01!$AD:$AK,"???"),6,0),"---")</f>
        <v>---</v>
      </c>
      <c r="L782" s="19" t="str">
        <f>IFERROR(VLOOKUP(D782&amp;"-"&amp;E782,IF($H$4="TEB0187_REV01",RAW_c_TEB0187_REV01!$AD:$AL,"???"),9,0),"---")</f>
        <v>---</v>
      </c>
      <c r="M782" s="19" t="str">
        <f>IFERROR(IF(VLOOKUP($F782&amp;"-"&amp;$G782,IF($M$4="TEI0187_REV01",RAW_m_TEI0187_REV01!$F:$AU),43,0)="--","---",IF($M$4="TEI0187_REV01",RAW_m_TEI0187_REV01!$AT782&amp; " --&gt; " &amp;RAW_m_TEI0187_REV01!$AU782&amp; " --&gt; ")),"---")</f>
        <v>---</v>
      </c>
      <c r="N782" s="19" t="str">
        <f>IFERROR(VLOOKUP(F782&amp;"-"&amp;G782,IF($M$4="TEI0187_REV01",RAW_m_TEI0187_REV01!$AD:$AJ),7,0),"---")</f>
        <v>---</v>
      </c>
      <c r="O782" s="19" t="str">
        <f>IFERROR(VLOOKUP(N782,IF($M$4="TEI0187_REV01",RAW_m_TEI0187_REV01!$AJ:$AK),2,0),"---")</f>
        <v>---</v>
      </c>
      <c r="P782" s="19" t="str">
        <f>IFERROR(VLOOKUP(F782&amp;"-"&amp;G782,IF($M$4="TEI0187_REV01",RAW_m_TEI0187_REV01!$AD:$AG),3,0),"---")</f>
        <v>---</v>
      </c>
      <c r="Q782" s="19" t="str">
        <f>IFERROR(VLOOKUP(N782,IF($M$4="TEI0187_REV01",RAW_m_TEI0187_REV01!$AE:$AH),4,0),"---")</f>
        <v>---</v>
      </c>
      <c r="R782" s="19" t="str">
        <f>IFERROR(VLOOKUP(F782&amp;"-"&amp;G782,IF($M$4="TEI0187_REV01",RAW_m_TEI0187_REV01!$AD:$AG),4,0),"---")</f>
        <v>---</v>
      </c>
    </row>
    <row r="783" spans="2:18" x14ac:dyDescent="0.25">
      <c r="B783" s="78">
        <v>778</v>
      </c>
      <c r="C783" s="19" t="str">
        <f>IFERROR(INDEX(B2B!A:F,MATCH('B2B Pin Table'!B783,B2B!A:A,0),6),"---")</f>
        <v>IO</v>
      </c>
      <c r="D783" s="19" t="str">
        <f>IFERROR(IF((COUNTIF(B2B!A779:K779,H781)&lt;0),"---",INDEX(B2B!A:K,MATCH('B2B Pin Table'!B783,B2B!A:A,0),2)),"---")</f>
        <v>J4</v>
      </c>
      <c r="E783" s="19" t="str">
        <f>IFERROR(IF((COUNTIF(B2B!A779:K779,H781)&lt;0),"---",INDEX(B2B!A:K,MATCH('B2B Pin Table'!B783,B2B!A:A,0),3)),"---")</f>
        <v>A58</v>
      </c>
      <c r="F783" s="19" t="str">
        <f>IFERROR(IF((COUNTIF(B2B!A779:K779,L781)&lt;0),"---",INDEX(B2B!A:K,MATCH('B2B Pin Table'!B783,B2B!A:A,0),4)),"---")</f>
        <v>J4</v>
      </c>
      <c r="G783" s="19" t="str">
        <f>IFERROR(IF((COUNTIF(B2B!A779:K779,L781)&lt;0),"---",INDEX(B2B!A:K,MATCH('B2B Pin Table'!B783,B2B!A:A,0),5)),"---")</f>
        <v>A58</v>
      </c>
      <c r="H783" s="59" t="str">
        <f>IFERROR(IF(VLOOKUP($D783&amp;"-"&amp;$E783,IF($H$4="TEB0187_REV01",CALC_CONN_TEB0187_REV01!$F:$I),4,0)="--","---",IF($H$4="TEB0187_REV01",CALC_CONN_TEB0187_REV01!$G783&amp; " --&gt; " &amp;CALC_CONN_TEB0187_REV01!$I783&amp; " --&gt; ")),"---")</f>
        <v>---</v>
      </c>
      <c r="I783" s="19" t="str">
        <f>IFERROR(IF(VLOOKUP($D783&amp;"-"&amp;$E783,IF($H$4="TEB0187_REV01",CALC_CONN_TEB0187_REV01!$F:$H),3,0)="--",VLOOKUP($D783&amp;"-"&amp;$E783,IF($H$4="TEB0187_REV01",CALC_CONN_TEB0187_REV01!$F:$H),2,0),VLOOKUP($D783&amp;"-"&amp;$E783,IF($H$4="TEB0187_REV01",CALC_CONN_TEB0187_REV01!$F:$H),3,0)),"---")</f>
        <v>---</v>
      </c>
      <c r="J783" s="19" t="str">
        <f>IFERROR(VLOOKUP(I783,IF($H$4="TEB0187_REV01",RAW_c_TEB0187_REV01!$AE:$AM),9,0),"---")</f>
        <v>---</v>
      </c>
      <c r="K783" s="19" t="str">
        <f>IFERROR(VLOOKUP(D783&amp;"-"&amp;E783,IF($H$4="TEB0187_REV01",RAW_c_TEB0187_REV01!$AD:$AK,"???"),6,0),"---")</f>
        <v>---</v>
      </c>
      <c r="L783" s="19" t="str">
        <f>IFERROR(VLOOKUP(D783&amp;"-"&amp;E783,IF($H$4="TEB0187_REV01",RAW_c_TEB0187_REV01!$AD:$AL,"???"),9,0),"---")</f>
        <v>---</v>
      </c>
      <c r="M783" s="19" t="str">
        <f>IFERROR(IF(VLOOKUP($F783&amp;"-"&amp;$G783,IF($M$4="TEI0187_REV01",RAW_m_TEI0187_REV01!$F:$AU),43,0)="--","---",IF($M$4="TEI0187_REV01",RAW_m_TEI0187_REV01!$AT783&amp; " --&gt; " &amp;RAW_m_TEI0187_REV01!$AU783&amp; " --&gt; ")),"---")</f>
        <v>---</v>
      </c>
      <c r="N783" s="19" t="str">
        <f>IFERROR(VLOOKUP(F783&amp;"-"&amp;G783,IF($M$4="TEI0187_REV01",RAW_m_TEI0187_REV01!$AD:$AJ),7,0),"---")</f>
        <v>---</v>
      </c>
      <c r="O783" s="19" t="str">
        <f>IFERROR(VLOOKUP(N783,IF($M$4="TEI0187_REV01",RAW_m_TEI0187_REV01!$AJ:$AK),2,0),"---")</f>
        <v>---</v>
      </c>
      <c r="P783" s="19" t="str">
        <f>IFERROR(VLOOKUP(F783&amp;"-"&amp;G783,IF($M$4="TEI0187_REV01",RAW_m_TEI0187_REV01!$AD:$AG),3,0),"---")</f>
        <v>---</v>
      </c>
      <c r="Q783" s="19" t="str">
        <f>IFERROR(VLOOKUP(N783,IF($M$4="TEI0187_REV01",RAW_m_TEI0187_REV01!$AE:$AH),4,0),"---")</f>
        <v>---</v>
      </c>
      <c r="R783" s="19" t="str">
        <f>IFERROR(VLOOKUP(F783&amp;"-"&amp;G783,IF($M$4="TEI0187_REV01",RAW_m_TEI0187_REV01!$AD:$AG),4,0),"---")</f>
        <v>---</v>
      </c>
    </row>
    <row r="784" spans="2:18" x14ac:dyDescent="0.25">
      <c r="B784" s="78">
        <v>779</v>
      </c>
      <c r="C784" s="19" t="str">
        <f>IFERROR(INDEX(B2B!A:F,MATCH('B2B Pin Table'!B784,B2B!A:A,0),6),"---")</f>
        <v>GND</v>
      </c>
      <c r="D784" s="19" t="str">
        <f>IFERROR(IF((COUNTIF(B2B!A780:K780,H782)&lt;0),"---",INDEX(B2B!A:K,MATCH('B2B Pin Table'!B784,B2B!A:A,0),2)),"---")</f>
        <v>J4</v>
      </c>
      <c r="E784" s="19" t="str">
        <f>IFERROR(IF((COUNTIF(B2B!A780:K780,H782)&lt;0),"---",INDEX(B2B!A:K,MATCH('B2B Pin Table'!B784,B2B!A:A,0),3)),"---")</f>
        <v>A59</v>
      </c>
      <c r="F784" s="19" t="str">
        <f>IFERROR(IF((COUNTIF(B2B!A780:K780,L782)&lt;0),"---",INDEX(B2B!A:K,MATCH('B2B Pin Table'!B784,B2B!A:A,0),4)),"---")</f>
        <v>J4</v>
      </c>
      <c r="G784" s="19" t="str">
        <f>IFERROR(IF((COUNTIF(B2B!A780:K780,L782)&lt;0),"---",INDEX(B2B!A:K,MATCH('B2B Pin Table'!B784,B2B!A:A,0),5)),"---")</f>
        <v>A59</v>
      </c>
      <c r="H784" s="59" t="str">
        <f>IFERROR(IF(VLOOKUP($D784&amp;"-"&amp;$E784,IF($H$4="TEB0187_REV01",CALC_CONN_TEB0187_REV01!$F:$I),4,0)="--","---",IF($H$4="TEB0187_REV01",CALC_CONN_TEB0187_REV01!$G784&amp; " --&gt; " &amp;CALC_CONN_TEB0187_REV01!$I784&amp; " --&gt; ")),"---")</f>
        <v>---</v>
      </c>
      <c r="I784" s="19" t="str">
        <f>IFERROR(IF(VLOOKUP($D784&amp;"-"&amp;$E784,IF($H$4="TEB0187_REV01",CALC_CONN_TEB0187_REV01!$F:$H),3,0)="--",VLOOKUP($D784&amp;"-"&amp;$E784,IF($H$4="TEB0187_REV01",CALC_CONN_TEB0187_REV01!$F:$H),2,0),VLOOKUP($D784&amp;"-"&amp;$E784,IF($H$4="TEB0187_REV01",CALC_CONN_TEB0187_REV01!$F:$H),3,0)),"---")</f>
        <v>---</v>
      </c>
      <c r="J784" s="19" t="str">
        <f>IFERROR(VLOOKUP(I784,IF($H$4="TEB0187_REV01",RAW_c_TEB0187_REV01!$AE:$AM),9,0),"---")</f>
        <v>---</v>
      </c>
      <c r="K784" s="19" t="str">
        <f>IFERROR(VLOOKUP(D784&amp;"-"&amp;E784,IF($H$4="TEB0187_REV01",RAW_c_TEB0187_REV01!$AD:$AK,"???"),6,0),"---")</f>
        <v>---</v>
      </c>
      <c r="L784" s="19" t="str">
        <f>IFERROR(VLOOKUP(D784&amp;"-"&amp;E784,IF($H$4="TEB0187_REV01",RAW_c_TEB0187_REV01!$AD:$AL,"???"),9,0),"---")</f>
        <v>---</v>
      </c>
      <c r="M784" s="19" t="str">
        <f>IFERROR(IF(VLOOKUP($F784&amp;"-"&amp;$G784,IF($M$4="TEI0187_REV01",RAW_m_TEI0187_REV01!$F:$AU),43,0)="--","---",IF($M$4="TEI0187_REV01",RAW_m_TEI0187_REV01!$AT784&amp; " --&gt; " &amp;RAW_m_TEI0187_REV01!$AU784&amp; " --&gt; ")),"---")</f>
        <v>---</v>
      </c>
      <c r="N784" s="19" t="str">
        <f>IFERROR(VLOOKUP(F784&amp;"-"&amp;G784,IF($M$4="TEI0187_REV01",RAW_m_TEI0187_REV01!$AD:$AJ),7,0),"---")</f>
        <v>---</v>
      </c>
      <c r="O784" s="19" t="str">
        <f>IFERROR(VLOOKUP(N784,IF($M$4="TEI0187_REV01",RAW_m_TEI0187_REV01!$AJ:$AK),2,0),"---")</f>
        <v>---</v>
      </c>
      <c r="P784" s="19" t="str">
        <f>IFERROR(VLOOKUP(F784&amp;"-"&amp;G784,IF($M$4="TEI0187_REV01",RAW_m_TEI0187_REV01!$AD:$AG),3,0),"---")</f>
        <v>---</v>
      </c>
      <c r="Q784" s="19" t="str">
        <f>IFERROR(VLOOKUP(N784,IF($M$4="TEI0187_REV01",RAW_m_TEI0187_REV01!$AE:$AH),4,0),"---")</f>
        <v>---</v>
      </c>
      <c r="R784" s="19" t="str">
        <f>IFERROR(VLOOKUP(F784&amp;"-"&amp;G784,IF($M$4="TEI0187_REV01",RAW_m_TEI0187_REV01!$AD:$AG),4,0),"---")</f>
        <v>---</v>
      </c>
    </row>
    <row r="785" spans="2:18" x14ac:dyDescent="0.25">
      <c r="B785" s="78">
        <v>780</v>
      </c>
      <c r="C785" s="19" t="str">
        <f>IFERROR(INDEX(B2B!A:F,MATCH('B2B Pin Table'!B785,B2B!A:A,0),6),"---")</f>
        <v>GND</v>
      </c>
      <c r="D785" s="19" t="str">
        <f>IFERROR(IF((COUNTIF(B2B!A781:K781,H783)&lt;0),"---",INDEX(B2B!A:K,MATCH('B2B Pin Table'!B785,B2B!A:A,0),2)),"---")</f>
        <v>J4</v>
      </c>
      <c r="E785" s="19" t="str">
        <f>IFERROR(IF((COUNTIF(B2B!A781:K781,H783)&lt;0),"---",INDEX(B2B!A:K,MATCH('B2B Pin Table'!B785,B2B!A:A,0),3)),"---")</f>
        <v>A60</v>
      </c>
      <c r="F785" s="19" t="str">
        <f>IFERROR(IF((COUNTIF(B2B!A781:K781,L783)&lt;0),"---",INDEX(B2B!A:K,MATCH('B2B Pin Table'!B785,B2B!A:A,0),4)),"---")</f>
        <v>J4</v>
      </c>
      <c r="G785" s="19" t="str">
        <f>IFERROR(IF((COUNTIF(B2B!A781:K781,L783)&lt;0),"---",INDEX(B2B!A:K,MATCH('B2B Pin Table'!B785,B2B!A:A,0),5)),"---")</f>
        <v>A60</v>
      </c>
      <c r="H785" s="59" t="str">
        <f>IFERROR(IF(VLOOKUP($D785&amp;"-"&amp;$E785,IF($H$4="TEB0187_REV01",CALC_CONN_TEB0187_REV01!$F:$I),4,0)="--","---",IF($H$4="TEB0187_REV01",CALC_CONN_TEB0187_REV01!$G785&amp; " --&gt; " &amp;CALC_CONN_TEB0187_REV01!$I785&amp; " --&gt; ")),"---")</f>
        <v>---</v>
      </c>
      <c r="I785" s="19" t="str">
        <f>IFERROR(IF(VLOOKUP($D785&amp;"-"&amp;$E785,IF($H$4="TEB0187_REV01",CALC_CONN_TEB0187_REV01!$F:$H),3,0)="--",VLOOKUP($D785&amp;"-"&amp;$E785,IF($H$4="TEB0187_REV01",CALC_CONN_TEB0187_REV01!$F:$H),2,0),VLOOKUP($D785&amp;"-"&amp;$E785,IF($H$4="TEB0187_REV01",CALC_CONN_TEB0187_REV01!$F:$H),3,0)),"---")</f>
        <v>---</v>
      </c>
      <c r="J785" s="19" t="str">
        <f>IFERROR(VLOOKUP(I785,IF($H$4="TEB0187_REV01",RAW_c_TEB0187_REV01!$AE:$AM),9,0),"---")</f>
        <v>---</v>
      </c>
      <c r="K785" s="19" t="str">
        <f>IFERROR(VLOOKUP(D785&amp;"-"&amp;E785,IF($H$4="TEB0187_REV01",RAW_c_TEB0187_REV01!$AD:$AK,"???"),6,0),"---")</f>
        <v>---</v>
      </c>
      <c r="L785" s="19" t="str">
        <f>IFERROR(VLOOKUP(D785&amp;"-"&amp;E785,IF($H$4="TEB0187_REV01",RAW_c_TEB0187_REV01!$AD:$AL,"???"),9,0),"---")</f>
        <v>---</v>
      </c>
      <c r="M785" s="19" t="str">
        <f>IFERROR(IF(VLOOKUP($F785&amp;"-"&amp;$G785,IF($M$4="TEI0187_REV01",RAW_m_TEI0187_REV01!$F:$AU),43,0)="--","---",IF($M$4="TEI0187_REV01",RAW_m_TEI0187_REV01!$AT785&amp; " --&gt; " &amp;RAW_m_TEI0187_REV01!$AU785&amp; " --&gt; ")),"---")</f>
        <v>---</v>
      </c>
      <c r="N785" s="19" t="str">
        <f>IFERROR(VLOOKUP(F785&amp;"-"&amp;G785,IF($M$4="TEI0187_REV01",RAW_m_TEI0187_REV01!$AD:$AJ),7,0),"---")</f>
        <v>---</v>
      </c>
      <c r="O785" s="19" t="str">
        <f>IFERROR(VLOOKUP(N785,IF($M$4="TEI0187_REV01",RAW_m_TEI0187_REV01!$AJ:$AK),2,0),"---")</f>
        <v>---</v>
      </c>
      <c r="P785" s="19" t="str">
        <f>IFERROR(VLOOKUP(F785&amp;"-"&amp;G785,IF($M$4="TEI0187_REV01",RAW_m_TEI0187_REV01!$AD:$AG),3,0),"---")</f>
        <v>---</v>
      </c>
      <c r="Q785" s="19" t="str">
        <f>IFERROR(VLOOKUP(N785,IF($M$4="TEI0187_REV01",RAW_m_TEI0187_REV01!$AE:$AH),4,0),"---")</f>
        <v>---</v>
      </c>
      <c r="R785" s="19" t="str">
        <f>IFERROR(VLOOKUP(F785&amp;"-"&amp;G785,IF($M$4="TEI0187_REV01",RAW_m_TEI0187_REV01!$AD:$AG),4,0),"---")</f>
        <v>---</v>
      </c>
    </row>
    <row r="786" spans="2:18" x14ac:dyDescent="0.25">
      <c r="B786" s="78">
        <v>781</v>
      </c>
      <c r="C786" s="19" t="str">
        <f>IFERROR(INDEX(B2B!A:F,MATCH('B2B Pin Table'!B786,B2B!A:A,0),6),"---")</f>
        <v>IO</v>
      </c>
      <c r="D786" s="19" t="str">
        <f>IFERROR(IF((COUNTIF(B2B!A782:K782,H784)&lt;0),"---",INDEX(B2B!A:K,MATCH('B2B Pin Table'!B786,B2B!A:A,0),2)),"---")</f>
        <v>J4</v>
      </c>
      <c r="E786" s="19" t="str">
        <f>IFERROR(IF((COUNTIF(B2B!A782:K782,H784)&lt;0),"---",INDEX(B2B!A:K,MATCH('B2B Pin Table'!B786,B2B!A:A,0),3)),"---")</f>
        <v>B1</v>
      </c>
      <c r="F786" s="19" t="str">
        <f>IFERROR(IF((COUNTIF(B2B!A782:K782,L784)&lt;0),"---",INDEX(B2B!A:K,MATCH('B2B Pin Table'!B786,B2B!A:A,0),4)),"---")</f>
        <v>J4</v>
      </c>
      <c r="G786" s="19" t="str">
        <f>IFERROR(IF((COUNTIF(B2B!A782:K782,L784)&lt;0),"---",INDEX(B2B!A:K,MATCH('B2B Pin Table'!B786,B2B!A:A,0),5)),"---")</f>
        <v>B1</v>
      </c>
      <c r="H786" s="59" t="str">
        <f>IFERROR(IF(VLOOKUP($D786&amp;"-"&amp;$E786,IF($H$4="TEB0187_REV01",CALC_CONN_TEB0187_REV01!$F:$I),4,0)="--","---",IF($H$4="TEB0187_REV01",CALC_CONN_TEB0187_REV01!$G786&amp; " --&gt; " &amp;CALC_CONN_TEB0187_REV01!$I786&amp; " --&gt; ")),"---")</f>
        <v>---</v>
      </c>
      <c r="I786" s="19" t="str">
        <f>IFERROR(IF(VLOOKUP($D786&amp;"-"&amp;$E786,IF($H$4="TEB0187_REV01",CALC_CONN_TEB0187_REV01!$F:$H),3,0)="--",VLOOKUP($D786&amp;"-"&amp;$E786,IF($H$4="TEB0187_REV01",CALC_CONN_TEB0187_REV01!$F:$H),2,0),VLOOKUP($D786&amp;"-"&amp;$E786,IF($H$4="TEB0187_REV01",CALC_CONN_TEB0187_REV01!$F:$H),3,0)),"---")</f>
        <v>---</v>
      </c>
      <c r="J786" s="19" t="str">
        <f>IFERROR(VLOOKUP(I786,IF($H$4="TEB0187_REV01",RAW_c_TEB0187_REV01!$AE:$AM),9,0),"---")</f>
        <v>---</v>
      </c>
      <c r="K786" s="19" t="str">
        <f>IFERROR(VLOOKUP(D786&amp;"-"&amp;E786,IF($H$4="TEB0187_REV01",RAW_c_TEB0187_REV01!$AD:$AK,"???"),6,0),"---")</f>
        <v>---</v>
      </c>
      <c r="L786" s="19" t="str">
        <f>IFERROR(VLOOKUP(D786&amp;"-"&amp;E786,IF($H$4="TEB0187_REV01",RAW_c_TEB0187_REV01!$AD:$AL,"???"),9,0),"---")</f>
        <v>---</v>
      </c>
      <c r="M786" s="19" t="str">
        <f>IFERROR(IF(VLOOKUP($F786&amp;"-"&amp;$G786,IF($M$4="TEI0187_REV01",RAW_m_TEI0187_REV01!$F:$AU),43,0)="--","---",IF($M$4="TEI0187_REV01",RAW_m_TEI0187_REV01!$AT786&amp; " --&gt; " &amp;RAW_m_TEI0187_REV01!$AU786&amp; " --&gt; ")),"---")</f>
        <v>---</v>
      </c>
      <c r="N786" s="19" t="str">
        <f>IFERROR(VLOOKUP(F786&amp;"-"&amp;G786,IF($M$4="TEI0187_REV01",RAW_m_TEI0187_REV01!$AD:$AJ),7,0),"---")</f>
        <v>---</v>
      </c>
      <c r="O786" s="19" t="str">
        <f>IFERROR(VLOOKUP(N786,IF($M$4="TEI0187_REV01",RAW_m_TEI0187_REV01!$AJ:$AK),2,0),"---")</f>
        <v>---</v>
      </c>
      <c r="P786" s="19" t="str">
        <f>IFERROR(VLOOKUP(F786&amp;"-"&amp;G786,IF($M$4="TEI0187_REV01",RAW_m_TEI0187_REV01!$AD:$AG),3,0),"---")</f>
        <v>---</v>
      </c>
      <c r="Q786" s="19" t="str">
        <f>IFERROR(VLOOKUP(N786,IF($M$4="TEI0187_REV01",RAW_m_TEI0187_REV01!$AE:$AH),4,0),"---")</f>
        <v>---</v>
      </c>
      <c r="R786" s="19" t="str">
        <f>IFERROR(VLOOKUP(F786&amp;"-"&amp;G786,IF($M$4="TEI0187_REV01",RAW_m_TEI0187_REV01!$AD:$AG),4,0),"---")</f>
        <v>---</v>
      </c>
    </row>
    <row r="787" spans="2:18" x14ac:dyDescent="0.25">
      <c r="B787" s="78">
        <v>782</v>
      </c>
      <c r="C787" s="19" t="str">
        <f>IFERROR(INDEX(B2B!A:F,MATCH('B2B Pin Table'!B787,B2B!A:A,0),6),"---")</f>
        <v>IO</v>
      </c>
      <c r="D787" s="19" t="str">
        <f>IFERROR(IF((COUNTIF(B2B!A783:K783,H785)&lt;0),"---",INDEX(B2B!A:K,MATCH('B2B Pin Table'!B787,B2B!A:A,0),2)),"---")</f>
        <v>J4</v>
      </c>
      <c r="E787" s="19" t="str">
        <f>IFERROR(IF((COUNTIF(B2B!A783:K783,H785)&lt;0),"---",INDEX(B2B!A:K,MATCH('B2B Pin Table'!B787,B2B!A:A,0),3)),"---")</f>
        <v>B2</v>
      </c>
      <c r="F787" s="19" t="str">
        <f>IFERROR(IF((COUNTIF(B2B!A783:K783,L785)&lt;0),"---",INDEX(B2B!A:K,MATCH('B2B Pin Table'!B787,B2B!A:A,0),4)),"---")</f>
        <v>J4</v>
      </c>
      <c r="G787" s="19" t="str">
        <f>IFERROR(IF((COUNTIF(B2B!A783:K783,L785)&lt;0),"---",INDEX(B2B!A:K,MATCH('B2B Pin Table'!B787,B2B!A:A,0),5)),"---")</f>
        <v>B2</v>
      </c>
      <c r="H787" s="59" t="str">
        <f>IFERROR(IF(VLOOKUP($D787&amp;"-"&amp;$E787,IF($H$4="TEB0187_REV01",CALC_CONN_TEB0187_REV01!$F:$I),4,0)="--","---",IF($H$4="TEB0187_REV01",CALC_CONN_TEB0187_REV01!$G787&amp; " --&gt; " &amp;CALC_CONN_TEB0187_REV01!$I787&amp; " --&gt; ")),"---")</f>
        <v>---</v>
      </c>
      <c r="I787" s="19" t="str">
        <f>IFERROR(IF(VLOOKUP($D787&amp;"-"&amp;$E787,IF($H$4="TEB0187_REV01",CALC_CONN_TEB0187_REV01!$F:$H),3,0)="--",VLOOKUP($D787&amp;"-"&amp;$E787,IF($H$4="TEB0187_REV01",CALC_CONN_TEB0187_REV01!$F:$H),2,0),VLOOKUP($D787&amp;"-"&amp;$E787,IF($H$4="TEB0187_REV01",CALC_CONN_TEB0187_REV01!$F:$H),3,0)),"---")</f>
        <v>---</v>
      </c>
      <c r="J787" s="19" t="str">
        <f>IFERROR(VLOOKUP(I787,IF($H$4="TEB0187_REV01",RAW_c_TEB0187_REV01!$AE:$AM),9,0),"---")</f>
        <v>---</v>
      </c>
      <c r="K787" s="19" t="str">
        <f>IFERROR(VLOOKUP(D787&amp;"-"&amp;E787,IF($H$4="TEB0187_REV01",RAW_c_TEB0187_REV01!$AD:$AK,"???"),6,0),"---")</f>
        <v>---</v>
      </c>
      <c r="L787" s="19" t="str">
        <f>IFERROR(VLOOKUP(D787&amp;"-"&amp;E787,IF($H$4="TEB0187_REV01",RAW_c_TEB0187_REV01!$AD:$AL,"???"),9,0),"---")</f>
        <v>---</v>
      </c>
      <c r="M787" s="19" t="str">
        <f>IFERROR(IF(VLOOKUP($F787&amp;"-"&amp;$G787,IF($M$4="TEI0187_REV01",RAW_m_TEI0187_REV01!$F:$AU),43,0)="--","---",IF($M$4="TEI0187_REV01",RAW_m_TEI0187_REV01!$AT787&amp; " --&gt; " &amp;RAW_m_TEI0187_REV01!$AU787&amp; " --&gt; ")),"---")</f>
        <v>---</v>
      </c>
      <c r="N787" s="19" t="str">
        <f>IFERROR(VLOOKUP(F787&amp;"-"&amp;G787,IF($M$4="TEI0187_REV01",RAW_m_TEI0187_REV01!$AD:$AJ),7,0),"---")</f>
        <v>---</v>
      </c>
      <c r="O787" s="19" t="str">
        <f>IFERROR(VLOOKUP(N787,IF($M$4="TEI0187_REV01",RAW_m_TEI0187_REV01!$AJ:$AK),2,0),"---")</f>
        <v>---</v>
      </c>
      <c r="P787" s="19" t="str">
        <f>IFERROR(VLOOKUP(F787&amp;"-"&amp;G787,IF($M$4="TEI0187_REV01",RAW_m_TEI0187_REV01!$AD:$AG),3,0),"---")</f>
        <v>---</v>
      </c>
      <c r="Q787" s="19" t="str">
        <f>IFERROR(VLOOKUP(N787,IF($M$4="TEI0187_REV01",RAW_m_TEI0187_REV01!$AE:$AH),4,0),"---")</f>
        <v>---</v>
      </c>
      <c r="R787" s="19" t="str">
        <f>IFERROR(VLOOKUP(F787&amp;"-"&amp;G787,IF($M$4="TEI0187_REV01",RAW_m_TEI0187_REV01!$AD:$AG),4,0),"---")</f>
        <v>---</v>
      </c>
    </row>
    <row r="788" spans="2:18" x14ac:dyDescent="0.25">
      <c r="B788" s="78">
        <v>783</v>
      </c>
      <c r="C788" s="19" t="str">
        <f>IFERROR(INDEX(B2B!A:F,MATCH('B2B Pin Table'!B788,B2B!A:A,0),6),"---")</f>
        <v>GND</v>
      </c>
      <c r="D788" s="19" t="str">
        <f>IFERROR(IF((COUNTIF(B2B!A784:K784,H786)&lt;0),"---",INDEX(B2B!A:K,MATCH('B2B Pin Table'!B788,B2B!A:A,0),2)),"---")</f>
        <v>J4</v>
      </c>
      <c r="E788" s="19" t="str">
        <f>IFERROR(IF((COUNTIF(B2B!A784:K784,H786)&lt;0),"---",INDEX(B2B!A:K,MATCH('B2B Pin Table'!B788,B2B!A:A,0),3)),"---")</f>
        <v>B3</v>
      </c>
      <c r="F788" s="19" t="str">
        <f>IFERROR(IF((COUNTIF(B2B!A784:K784,L786)&lt;0),"---",INDEX(B2B!A:K,MATCH('B2B Pin Table'!B788,B2B!A:A,0),4)),"---")</f>
        <v>J4</v>
      </c>
      <c r="G788" s="19" t="str">
        <f>IFERROR(IF((COUNTIF(B2B!A784:K784,L786)&lt;0),"---",INDEX(B2B!A:K,MATCH('B2B Pin Table'!B788,B2B!A:A,0),5)),"---")</f>
        <v>B3</v>
      </c>
      <c r="H788" s="59" t="str">
        <f>IFERROR(IF(VLOOKUP($D788&amp;"-"&amp;$E788,IF($H$4="TEB0187_REV01",CALC_CONN_TEB0187_REV01!$F:$I),4,0)="--","---",IF($H$4="TEB0187_REV01",CALC_CONN_TEB0187_REV01!$G788&amp; " --&gt; " &amp;CALC_CONN_TEB0187_REV01!$I788&amp; " --&gt; ")),"---")</f>
        <v>---</v>
      </c>
      <c r="I788" s="19" t="str">
        <f>IFERROR(IF(VLOOKUP($D788&amp;"-"&amp;$E788,IF($H$4="TEB0187_REV01",CALC_CONN_TEB0187_REV01!$F:$H),3,0)="--",VLOOKUP($D788&amp;"-"&amp;$E788,IF($H$4="TEB0187_REV01",CALC_CONN_TEB0187_REV01!$F:$H),2,0),VLOOKUP($D788&amp;"-"&amp;$E788,IF($H$4="TEB0187_REV01",CALC_CONN_TEB0187_REV01!$F:$H),3,0)),"---")</f>
        <v>---</v>
      </c>
      <c r="J788" s="19" t="str">
        <f>IFERROR(VLOOKUP(I788,IF($H$4="TEB0187_REV01",RAW_c_TEB0187_REV01!$AE:$AM),9,0),"---")</f>
        <v>---</v>
      </c>
      <c r="K788" s="19" t="str">
        <f>IFERROR(VLOOKUP(D788&amp;"-"&amp;E788,IF($H$4="TEB0187_REV01",RAW_c_TEB0187_REV01!$AD:$AK,"???"),6,0),"---")</f>
        <v>---</v>
      </c>
      <c r="L788" s="19" t="str">
        <f>IFERROR(VLOOKUP(D788&amp;"-"&amp;E788,IF($H$4="TEB0187_REV01",RAW_c_TEB0187_REV01!$AD:$AL,"???"),9,0),"---")</f>
        <v>---</v>
      </c>
      <c r="M788" s="19" t="str">
        <f>IFERROR(IF(VLOOKUP($F788&amp;"-"&amp;$G788,IF($M$4="TEI0187_REV01",RAW_m_TEI0187_REV01!$F:$AU),43,0)="--","---",IF($M$4="TEI0187_REV01",RAW_m_TEI0187_REV01!$AT788&amp; " --&gt; " &amp;RAW_m_TEI0187_REV01!$AU788&amp; " --&gt; ")),"---")</f>
        <v>---</v>
      </c>
      <c r="N788" s="19" t="str">
        <f>IFERROR(VLOOKUP(F788&amp;"-"&amp;G788,IF($M$4="TEI0187_REV01",RAW_m_TEI0187_REV01!$AD:$AJ),7,0),"---")</f>
        <v>---</v>
      </c>
      <c r="O788" s="19" t="str">
        <f>IFERROR(VLOOKUP(N788,IF($M$4="TEI0187_REV01",RAW_m_TEI0187_REV01!$AJ:$AK),2,0),"---")</f>
        <v>---</v>
      </c>
      <c r="P788" s="19" t="str">
        <f>IFERROR(VLOOKUP(F788&amp;"-"&amp;G788,IF($M$4="TEI0187_REV01",RAW_m_TEI0187_REV01!$AD:$AG),3,0),"---")</f>
        <v>---</v>
      </c>
      <c r="Q788" s="19" t="str">
        <f>IFERROR(VLOOKUP(N788,IF($M$4="TEI0187_REV01",RAW_m_TEI0187_REV01!$AE:$AH),4,0),"---")</f>
        <v>---</v>
      </c>
      <c r="R788" s="19" t="str">
        <f>IFERROR(VLOOKUP(F788&amp;"-"&amp;G788,IF($M$4="TEI0187_REV01",RAW_m_TEI0187_REV01!$AD:$AG),4,0),"---")</f>
        <v>---</v>
      </c>
    </row>
    <row r="789" spans="2:18" x14ac:dyDescent="0.25">
      <c r="B789" s="78">
        <v>784</v>
      </c>
      <c r="C789" s="19" t="str">
        <f>IFERROR(INDEX(B2B!A:F,MATCH('B2B Pin Table'!B789,B2B!A:A,0),6),"---")</f>
        <v>GND</v>
      </c>
      <c r="D789" s="19" t="str">
        <f>IFERROR(IF((COUNTIF(B2B!A785:K785,H787)&lt;0),"---",INDEX(B2B!A:K,MATCH('B2B Pin Table'!B789,B2B!A:A,0),2)),"---")</f>
        <v>J4</v>
      </c>
      <c r="E789" s="19" t="str">
        <f>IFERROR(IF((COUNTIF(B2B!A785:K785,H787)&lt;0),"---",INDEX(B2B!A:K,MATCH('B2B Pin Table'!B789,B2B!A:A,0),3)),"---")</f>
        <v>B4</v>
      </c>
      <c r="F789" s="19" t="str">
        <f>IFERROR(IF((COUNTIF(B2B!A785:K785,L787)&lt;0),"---",INDEX(B2B!A:K,MATCH('B2B Pin Table'!B789,B2B!A:A,0),4)),"---")</f>
        <v>J4</v>
      </c>
      <c r="G789" s="19" t="str">
        <f>IFERROR(IF((COUNTIF(B2B!A785:K785,L787)&lt;0),"---",INDEX(B2B!A:K,MATCH('B2B Pin Table'!B789,B2B!A:A,0),5)),"---")</f>
        <v>B4</v>
      </c>
      <c r="H789" s="59" t="str">
        <f>IFERROR(IF(VLOOKUP($D789&amp;"-"&amp;$E789,IF($H$4="TEB0187_REV01",CALC_CONN_TEB0187_REV01!$F:$I),4,0)="--","---",IF($H$4="TEB0187_REV01",CALC_CONN_TEB0187_REV01!$G789&amp; " --&gt; " &amp;CALC_CONN_TEB0187_REV01!$I789&amp; " --&gt; ")),"---")</f>
        <v>---</v>
      </c>
      <c r="I789" s="19" t="str">
        <f>IFERROR(IF(VLOOKUP($D789&amp;"-"&amp;$E789,IF($H$4="TEB0187_REV01",CALC_CONN_TEB0187_REV01!$F:$H),3,0)="--",VLOOKUP($D789&amp;"-"&amp;$E789,IF($H$4="TEB0187_REV01",CALC_CONN_TEB0187_REV01!$F:$H),2,0),VLOOKUP($D789&amp;"-"&amp;$E789,IF($H$4="TEB0187_REV01",CALC_CONN_TEB0187_REV01!$F:$H),3,0)),"---")</f>
        <v>---</v>
      </c>
      <c r="J789" s="19" t="str">
        <f>IFERROR(VLOOKUP(I789,IF($H$4="TEB0187_REV01",RAW_c_TEB0187_REV01!$AE:$AM),9,0),"---")</f>
        <v>---</v>
      </c>
      <c r="K789" s="19" t="str">
        <f>IFERROR(VLOOKUP(D789&amp;"-"&amp;E789,IF($H$4="TEB0187_REV01",RAW_c_TEB0187_REV01!$AD:$AK,"???"),6,0),"---")</f>
        <v>---</v>
      </c>
      <c r="L789" s="19" t="str">
        <f>IFERROR(VLOOKUP(D789&amp;"-"&amp;E789,IF($H$4="TEB0187_REV01",RAW_c_TEB0187_REV01!$AD:$AL,"???"),9,0),"---")</f>
        <v>---</v>
      </c>
      <c r="M789" s="19" t="str">
        <f>IFERROR(IF(VLOOKUP($F789&amp;"-"&amp;$G789,IF($M$4="TEI0187_REV01",RAW_m_TEI0187_REV01!$F:$AU),43,0)="--","---",IF($M$4="TEI0187_REV01",RAW_m_TEI0187_REV01!$AT789&amp; " --&gt; " &amp;RAW_m_TEI0187_REV01!$AU789&amp; " --&gt; ")),"---")</f>
        <v>---</v>
      </c>
      <c r="N789" s="19" t="str">
        <f>IFERROR(VLOOKUP(F789&amp;"-"&amp;G789,IF($M$4="TEI0187_REV01",RAW_m_TEI0187_REV01!$AD:$AJ),7,0),"---")</f>
        <v>---</v>
      </c>
      <c r="O789" s="19" t="str">
        <f>IFERROR(VLOOKUP(N789,IF($M$4="TEI0187_REV01",RAW_m_TEI0187_REV01!$AJ:$AK),2,0),"---")</f>
        <v>---</v>
      </c>
      <c r="P789" s="19" t="str">
        <f>IFERROR(VLOOKUP(F789&amp;"-"&amp;G789,IF($M$4="TEI0187_REV01",RAW_m_TEI0187_REV01!$AD:$AG),3,0),"---")</f>
        <v>---</v>
      </c>
      <c r="Q789" s="19" t="str">
        <f>IFERROR(VLOOKUP(N789,IF($M$4="TEI0187_REV01",RAW_m_TEI0187_REV01!$AE:$AH),4,0),"---")</f>
        <v>---</v>
      </c>
      <c r="R789" s="19" t="str">
        <f>IFERROR(VLOOKUP(F789&amp;"-"&amp;G789,IF($M$4="TEI0187_REV01",RAW_m_TEI0187_REV01!$AD:$AG),4,0),"---")</f>
        <v>---</v>
      </c>
    </row>
    <row r="790" spans="2:18" x14ac:dyDescent="0.25">
      <c r="B790" s="78">
        <v>785</v>
      </c>
      <c r="C790" s="19" t="str">
        <f>IFERROR(INDEX(B2B!A:F,MATCH('B2B Pin Table'!B790,B2B!A:A,0),6),"---")</f>
        <v>GND</v>
      </c>
      <c r="D790" s="19" t="str">
        <f>IFERROR(IF((COUNTIF(B2B!A786:K786,H788)&lt;0),"---",INDEX(B2B!A:K,MATCH('B2B Pin Table'!B790,B2B!A:A,0),2)),"---")</f>
        <v>J4</v>
      </c>
      <c r="E790" s="19" t="str">
        <f>IFERROR(IF((COUNTIF(B2B!A786:K786,H788)&lt;0),"---",INDEX(B2B!A:K,MATCH('B2B Pin Table'!B790,B2B!A:A,0),3)),"---")</f>
        <v>B5</v>
      </c>
      <c r="F790" s="19" t="str">
        <f>IFERROR(IF((COUNTIF(B2B!A786:K786,L788)&lt;0),"---",INDEX(B2B!A:K,MATCH('B2B Pin Table'!B790,B2B!A:A,0),4)),"---")</f>
        <v>J4</v>
      </c>
      <c r="G790" s="19" t="str">
        <f>IFERROR(IF((COUNTIF(B2B!A786:K786,L788)&lt;0),"---",INDEX(B2B!A:K,MATCH('B2B Pin Table'!B790,B2B!A:A,0),5)),"---")</f>
        <v>B5</v>
      </c>
      <c r="H790" s="59" t="str">
        <f>IFERROR(IF(VLOOKUP($D790&amp;"-"&amp;$E790,IF($H$4="TEB0187_REV01",CALC_CONN_TEB0187_REV01!$F:$I),4,0)="--","---",IF($H$4="TEB0187_REV01",CALC_CONN_TEB0187_REV01!$G790&amp; " --&gt; " &amp;CALC_CONN_TEB0187_REV01!$I790&amp; " --&gt; ")),"---")</f>
        <v>---</v>
      </c>
      <c r="I790" s="19" t="str">
        <f>IFERROR(IF(VLOOKUP($D790&amp;"-"&amp;$E790,IF($H$4="TEB0187_REV01",CALC_CONN_TEB0187_REV01!$F:$H),3,0)="--",VLOOKUP($D790&amp;"-"&amp;$E790,IF($H$4="TEB0187_REV01",CALC_CONN_TEB0187_REV01!$F:$H),2,0),VLOOKUP($D790&amp;"-"&amp;$E790,IF($H$4="TEB0187_REV01",CALC_CONN_TEB0187_REV01!$F:$H),3,0)),"---")</f>
        <v>---</v>
      </c>
      <c r="J790" s="19" t="str">
        <f>IFERROR(VLOOKUP(I790,IF($H$4="TEB0187_REV01",RAW_c_TEB0187_REV01!$AE:$AM),9,0),"---")</f>
        <v>---</v>
      </c>
      <c r="K790" s="19" t="str">
        <f>IFERROR(VLOOKUP(D790&amp;"-"&amp;E790,IF($H$4="TEB0187_REV01",RAW_c_TEB0187_REV01!$AD:$AK,"???"),6,0),"---")</f>
        <v>---</v>
      </c>
      <c r="L790" s="19" t="str">
        <f>IFERROR(VLOOKUP(D790&amp;"-"&amp;E790,IF($H$4="TEB0187_REV01",RAW_c_TEB0187_REV01!$AD:$AL,"???"),9,0),"---")</f>
        <v>---</v>
      </c>
      <c r="M790" s="19" t="str">
        <f>IFERROR(IF(VLOOKUP($F790&amp;"-"&amp;$G790,IF($M$4="TEI0187_REV01",RAW_m_TEI0187_REV01!$F:$AU),43,0)="--","---",IF($M$4="TEI0187_REV01",RAW_m_TEI0187_REV01!$AT790&amp; " --&gt; " &amp;RAW_m_TEI0187_REV01!$AU790&amp; " --&gt; ")),"---")</f>
        <v>---</v>
      </c>
      <c r="N790" s="19" t="str">
        <f>IFERROR(VLOOKUP(F790&amp;"-"&amp;G790,IF($M$4="TEI0187_REV01",RAW_m_TEI0187_REV01!$AD:$AJ),7,0),"---")</f>
        <v>---</v>
      </c>
      <c r="O790" s="19" t="str">
        <f>IFERROR(VLOOKUP(N790,IF($M$4="TEI0187_REV01",RAW_m_TEI0187_REV01!$AJ:$AK),2,0),"---")</f>
        <v>---</v>
      </c>
      <c r="P790" s="19" t="str">
        <f>IFERROR(VLOOKUP(F790&amp;"-"&amp;G790,IF($M$4="TEI0187_REV01",RAW_m_TEI0187_REV01!$AD:$AG),3,0),"---")</f>
        <v>---</v>
      </c>
      <c r="Q790" s="19" t="str">
        <f>IFERROR(VLOOKUP(N790,IF($M$4="TEI0187_REV01",RAW_m_TEI0187_REV01!$AE:$AH),4,0),"---")</f>
        <v>---</v>
      </c>
      <c r="R790" s="19" t="str">
        <f>IFERROR(VLOOKUP(F790&amp;"-"&amp;G790,IF($M$4="TEI0187_REV01",RAW_m_TEI0187_REV01!$AD:$AG),4,0),"---")</f>
        <v>---</v>
      </c>
    </row>
    <row r="791" spans="2:18" x14ac:dyDescent="0.25">
      <c r="B791" s="78">
        <v>786</v>
      </c>
      <c r="C791" s="19" t="str">
        <f>IFERROR(INDEX(B2B!A:F,MATCH('B2B Pin Table'!B791,B2B!A:A,0),6),"---")</f>
        <v>GND</v>
      </c>
      <c r="D791" s="19" t="str">
        <f>IFERROR(IF((COUNTIF(B2B!A787:K787,H789)&lt;0),"---",INDEX(B2B!A:K,MATCH('B2B Pin Table'!B791,B2B!A:A,0),2)),"---")</f>
        <v>J4</v>
      </c>
      <c r="E791" s="19" t="str">
        <f>IFERROR(IF((COUNTIF(B2B!A787:K787,H789)&lt;0),"---",INDEX(B2B!A:K,MATCH('B2B Pin Table'!B791,B2B!A:A,0),3)),"---")</f>
        <v>B6</v>
      </c>
      <c r="F791" s="19" t="str">
        <f>IFERROR(IF((COUNTIF(B2B!A787:K787,L789)&lt;0),"---",INDEX(B2B!A:K,MATCH('B2B Pin Table'!B791,B2B!A:A,0),4)),"---")</f>
        <v>J4</v>
      </c>
      <c r="G791" s="19" t="str">
        <f>IFERROR(IF((COUNTIF(B2B!A787:K787,L789)&lt;0),"---",INDEX(B2B!A:K,MATCH('B2B Pin Table'!B791,B2B!A:A,0),5)),"---")</f>
        <v>B6</v>
      </c>
      <c r="H791" s="59" t="str">
        <f>IFERROR(IF(VLOOKUP($D791&amp;"-"&amp;$E791,IF($H$4="TEB0187_REV01",CALC_CONN_TEB0187_REV01!$F:$I),4,0)="--","---",IF($H$4="TEB0187_REV01",CALC_CONN_TEB0187_REV01!$G791&amp; " --&gt; " &amp;CALC_CONN_TEB0187_REV01!$I791&amp; " --&gt; ")),"---")</f>
        <v>---</v>
      </c>
      <c r="I791" s="19" t="str">
        <f>IFERROR(IF(VLOOKUP($D791&amp;"-"&amp;$E791,IF($H$4="TEB0187_REV01",CALC_CONN_TEB0187_REV01!$F:$H),3,0)="--",VLOOKUP($D791&amp;"-"&amp;$E791,IF($H$4="TEB0187_REV01",CALC_CONN_TEB0187_REV01!$F:$H),2,0),VLOOKUP($D791&amp;"-"&amp;$E791,IF($H$4="TEB0187_REV01",CALC_CONN_TEB0187_REV01!$F:$H),3,0)),"---")</f>
        <v>---</v>
      </c>
      <c r="J791" s="19" t="str">
        <f>IFERROR(VLOOKUP(I791,IF($H$4="TEB0187_REV01",RAW_c_TEB0187_REV01!$AE:$AM),9,0),"---")</f>
        <v>---</v>
      </c>
      <c r="K791" s="19" t="str">
        <f>IFERROR(VLOOKUP(D791&amp;"-"&amp;E791,IF($H$4="TEB0187_REV01",RAW_c_TEB0187_REV01!$AD:$AK,"???"),6,0),"---")</f>
        <v>---</v>
      </c>
      <c r="L791" s="19" t="str">
        <f>IFERROR(VLOOKUP(D791&amp;"-"&amp;E791,IF($H$4="TEB0187_REV01",RAW_c_TEB0187_REV01!$AD:$AL,"???"),9,0),"---")</f>
        <v>---</v>
      </c>
      <c r="M791" s="19" t="str">
        <f>IFERROR(IF(VLOOKUP($F791&amp;"-"&amp;$G791,IF($M$4="TEI0187_REV01",RAW_m_TEI0187_REV01!$F:$AU),43,0)="--","---",IF($M$4="TEI0187_REV01",RAW_m_TEI0187_REV01!$AT791&amp; " --&gt; " &amp;RAW_m_TEI0187_REV01!$AU791&amp; " --&gt; ")),"---")</f>
        <v>---</v>
      </c>
      <c r="N791" s="19" t="str">
        <f>IFERROR(VLOOKUP(F791&amp;"-"&amp;G791,IF($M$4="TEI0187_REV01",RAW_m_TEI0187_REV01!$AD:$AJ),7,0),"---")</f>
        <v>---</v>
      </c>
      <c r="O791" s="19" t="str">
        <f>IFERROR(VLOOKUP(N791,IF($M$4="TEI0187_REV01",RAW_m_TEI0187_REV01!$AJ:$AK),2,0),"---")</f>
        <v>---</v>
      </c>
      <c r="P791" s="19" t="str">
        <f>IFERROR(VLOOKUP(F791&amp;"-"&amp;G791,IF($M$4="TEI0187_REV01",RAW_m_TEI0187_REV01!$AD:$AG),3,0),"---")</f>
        <v>---</v>
      </c>
      <c r="Q791" s="19" t="str">
        <f>IFERROR(VLOOKUP(N791,IF($M$4="TEI0187_REV01",RAW_m_TEI0187_REV01!$AE:$AH),4,0),"---")</f>
        <v>---</v>
      </c>
      <c r="R791" s="19" t="str">
        <f>IFERROR(VLOOKUP(F791&amp;"-"&amp;G791,IF($M$4="TEI0187_REV01",RAW_m_TEI0187_REV01!$AD:$AG),4,0),"---")</f>
        <v>---</v>
      </c>
    </row>
    <row r="792" spans="2:18" x14ac:dyDescent="0.25">
      <c r="B792" s="78">
        <v>787</v>
      </c>
      <c r="C792" s="19" t="str">
        <f>IFERROR(INDEX(B2B!A:F,MATCH('B2B Pin Table'!B792,B2B!A:A,0),6),"---")</f>
        <v>GND</v>
      </c>
      <c r="D792" s="19" t="str">
        <f>IFERROR(IF((COUNTIF(B2B!A788:K788,H790)&lt;0),"---",INDEX(B2B!A:K,MATCH('B2B Pin Table'!B792,B2B!A:A,0),2)),"---")</f>
        <v>J4</v>
      </c>
      <c r="E792" s="19" t="str">
        <f>IFERROR(IF((COUNTIF(B2B!A788:K788,H790)&lt;0),"---",INDEX(B2B!A:K,MATCH('B2B Pin Table'!B792,B2B!A:A,0),3)),"---")</f>
        <v>B7</v>
      </c>
      <c r="F792" s="19" t="str">
        <f>IFERROR(IF((COUNTIF(B2B!A788:K788,L790)&lt;0),"---",INDEX(B2B!A:K,MATCH('B2B Pin Table'!B792,B2B!A:A,0),4)),"---")</f>
        <v>J4</v>
      </c>
      <c r="G792" s="19" t="str">
        <f>IFERROR(IF((COUNTIF(B2B!A788:K788,L790)&lt;0),"---",INDEX(B2B!A:K,MATCH('B2B Pin Table'!B792,B2B!A:A,0),5)),"---")</f>
        <v>B7</v>
      </c>
      <c r="H792" s="59" t="str">
        <f>IFERROR(IF(VLOOKUP($D792&amp;"-"&amp;$E792,IF($H$4="TEB0187_REV01",CALC_CONN_TEB0187_REV01!$F:$I),4,0)="--","---",IF($H$4="TEB0187_REV01",CALC_CONN_TEB0187_REV01!$G792&amp; " --&gt; " &amp;CALC_CONN_TEB0187_REV01!$I792&amp; " --&gt; ")),"---")</f>
        <v>---</v>
      </c>
      <c r="I792" s="19" t="str">
        <f>IFERROR(IF(VLOOKUP($D792&amp;"-"&amp;$E792,IF($H$4="TEB0187_REV01",CALC_CONN_TEB0187_REV01!$F:$H),3,0)="--",VLOOKUP($D792&amp;"-"&amp;$E792,IF($H$4="TEB0187_REV01",CALC_CONN_TEB0187_REV01!$F:$H),2,0),VLOOKUP($D792&amp;"-"&amp;$E792,IF($H$4="TEB0187_REV01",CALC_CONN_TEB0187_REV01!$F:$H),3,0)),"---")</f>
        <v>---</v>
      </c>
      <c r="J792" s="19" t="str">
        <f>IFERROR(VLOOKUP(I792,IF($H$4="TEB0187_REV01",RAW_c_TEB0187_REV01!$AE:$AM),9,0),"---")</f>
        <v>---</v>
      </c>
      <c r="K792" s="19" t="str">
        <f>IFERROR(VLOOKUP(D792&amp;"-"&amp;E792,IF($H$4="TEB0187_REV01",RAW_c_TEB0187_REV01!$AD:$AK,"???"),6,0),"---")</f>
        <v>---</v>
      </c>
      <c r="L792" s="19" t="str">
        <f>IFERROR(VLOOKUP(D792&amp;"-"&amp;E792,IF($H$4="TEB0187_REV01",RAW_c_TEB0187_REV01!$AD:$AL,"???"),9,0),"---")</f>
        <v>---</v>
      </c>
      <c r="M792" s="19" t="str">
        <f>IFERROR(IF(VLOOKUP($F792&amp;"-"&amp;$G792,IF($M$4="TEI0187_REV01",RAW_m_TEI0187_REV01!$F:$AU),43,0)="--","---",IF($M$4="TEI0187_REV01",RAW_m_TEI0187_REV01!$AT792&amp; " --&gt; " &amp;RAW_m_TEI0187_REV01!$AU792&amp; " --&gt; ")),"---")</f>
        <v>---</v>
      </c>
      <c r="N792" s="19" t="str">
        <f>IFERROR(VLOOKUP(F792&amp;"-"&amp;G792,IF($M$4="TEI0187_REV01",RAW_m_TEI0187_REV01!$AD:$AJ),7,0),"---")</f>
        <v>---</v>
      </c>
      <c r="O792" s="19" t="str">
        <f>IFERROR(VLOOKUP(N792,IF($M$4="TEI0187_REV01",RAW_m_TEI0187_REV01!$AJ:$AK),2,0),"---")</f>
        <v>---</v>
      </c>
      <c r="P792" s="19" t="str">
        <f>IFERROR(VLOOKUP(F792&amp;"-"&amp;G792,IF($M$4="TEI0187_REV01",RAW_m_TEI0187_REV01!$AD:$AG),3,0),"---")</f>
        <v>---</v>
      </c>
      <c r="Q792" s="19" t="str">
        <f>IFERROR(VLOOKUP(N792,IF($M$4="TEI0187_REV01",RAW_m_TEI0187_REV01!$AE:$AH),4,0),"---")</f>
        <v>---</v>
      </c>
      <c r="R792" s="19" t="str">
        <f>IFERROR(VLOOKUP(F792&amp;"-"&amp;G792,IF($M$4="TEI0187_REV01",RAW_m_TEI0187_REV01!$AD:$AG),4,0),"---")</f>
        <v>---</v>
      </c>
    </row>
    <row r="793" spans="2:18" x14ac:dyDescent="0.25">
      <c r="B793" s="78">
        <v>788</v>
      </c>
      <c r="C793" s="19" t="str">
        <f>IFERROR(INDEX(B2B!A:F,MATCH('B2B Pin Table'!B793,B2B!A:A,0),6),"---")</f>
        <v>GND</v>
      </c>
      <c r="D793" s="19" t="str">
        <f>IFERROR(IF((COUNTIF(B2B!A789:K789,H791)&lt;0),"---",INDEX(B2B!A:K,MATCH('B2B Pin Table'!B793,B2B!A:A,0),2)),"---")</f>
        <v>J4</v>
      </c>
      <c r="E793" s="19" t="str">
        <f>IFERROR(IF((COUNTIF(B2B!A789:K789,H791)&lt;0),"---",INDEX(B2B!A:K,MATCH('B2B Pin Table'!B793,B2B!A:A,0),3)),"---")</f>
        <v>B8</v>
      </c>
      <c r="F793" s="19" t="str">
        <f>IFERROR(IF((COUNTIF(B2B!A789:K789,L791)&lt;0),"---",INDEX(B2B!A:K,MATCH('B2B Pin Table'!B793,B2B!A:A,0),4)),"---")</f>
        <v>J4</v>
      </c>
      <c r="G793" s="19" t="str">
        <f>IFERROR(IF((COUNTIF(B2B!A789:K789,L791)&lt;0),"---",INDEX(B2B!A:K,MATCH('B2B Pin Table'!B793,B2B!A:A,0),5)),"---")</f>
        <v>B8</v>
      </c>
      <c r="H793" s="59" t="str">
        <f>IFERROR(IF(VLOOKUP($D793&amp;"-"&amp;$E793,IF($H$4="TEB0187_REV01",CALC_CONN_TEB0187_REV01!$F:$I),4,0)="--","---",IF($H$4="TEB0187_REV01",CALC_CONN_TEB0187_REV01!$G793&amp; " --&gt; " &amp;CALC_CONN_TEB0187_REV01!$I793&amp; " --&gt; ")),"---")</f>
        <v>---</v>
      </c>
      <c r="I793" s="19" t="str">
        <f>IFERROR(IF(VLOOKUP($D793&amp;"-"&amp;$E793,IF($H$4="TEB0187_REV01",CALC_CONN_TEB0187_REV01!$F:$H),3,0)="--",VLOOKUP($D793&amp;"-"&amp;$E793,IF($H$4="TEB0187_REV01",CALC_CONN_TEB0187_REV01!$F:$H),2,0),VLOOKUP($D793&amp;"-"&amp;$E793,IF($H$4="TEB0187_REV01",CALC_CONN_TEB0187_REV01!$F:$H),3,0)),"---")</f>
        <v>---</v>
      </c>
      <c r="J793" s="19" t="str">
        <f>IFERROR(VLOOKUP(I793,IF($H$4="TEB0187_REV01",RAW_c_TEB0187_REV01!$AE:$AM),9,0),"---")</f>
        <v>---</v>
      </c>
      <c r="K793" s="19" t="str">
        <f>IFERROR(VLOOKUP(D793&amp;"-"&amp;E793,IF($H$4="TEB0187_REV01",RAW_c_TEB0187_REV01!$AD:$AK,"???"),6,0),"---")</f>
        <v>---</v>
      </c>
      <c r="L793" s="19" t="str">
        <f>IFERROR(VLOOKUP(D793&amp;"-"&amp;E793,IF($H$4="TEB0187_REV01",RAW_c_TEB0187_REV01!$AD:$AL,"???"),9,0),"---")</f>
        <v>---</v>
      </c>
      <c r="M793" s="19" t="str">
        <f>IFERROR(IF(VLOOKUP($F793&amp;"-"&amp;$G793,IF($M$4="TEI0187_REV01",RAW_m_TEI0187_REV01!$F:$AU),43,0)="--","---",IF($M$4="TEI0187_REV01",RAW_m_TEI0187_REV01!$AT793&amp; " --&gt; " &amp;RAW_m_TEI0187_REV01!$AU793&amp; " --&gt; ")),"---")</f>
        <v>---</v>
      </c>
      <c r="N793" s="19" t="str">
        <f>IFERROR(VLOOKUP(F793&amp;"-"&amp;G793,IF($M$4="TEI0187_REV01",RAW_m_TEI0187_REV01!$AD:$AJ),7,0),"---")</f>
        <v>---</v>
      </c>
      <c r="O793" s="19" t="str">
        <f>IFERROR(VLOOKUP(N793,IF($M$4="TEI0187_REV01",RAW_m_TEI0187_REV01!$AJ:$AK),2,0),"---")</f>
        <v>---</v>
      </c>
      <c r="P793" s="19" t="str">
        <f>IFERROR(VLOOKUP(F793&amp;"-"&amp;G793,IF($M$4="TEI0187_REV01",RAW_m_TEI0187_REV01!$AD:$AG),3,0),"---")</f>
        <v>---</v>
      </c>
      <c r="Q793" s="19" t="str">
        <f>IFERROR(VLOOKUP(N793,IF($M$4="TEI0187_REV01",RAW_m_TEI0187_REV01!$AE:$AH),4,0),"---")</f>
        <v>---</v>
      </c>
      <c r="R793" s="19" t="str">
        <f>IFERROR(VLOOKUP(F793&amp;"-"&amp;G793,IF($M$4="TEI0187_REV01",RAW_m_TEI0187_REV01!$AD:$AG),4,0),"---")</f>
        <v>---</v>
      </c>
    </row>
    <row r="794" spans="2:18" x14ac:dyDescent="0.25">
      <c r="B794" s="78">
        <v>789</v>
      </c>
      <c r="C794" s="19" t="str">
        <f>IFERROR(INDEX(B2B!A:F,MATCH('B2B Pin Table'!B794,B2B!A:A,0),6),"---")</f>
        <v>GND</v>
      </c>
      <c r="D794" s="19" t="str">
        <f>IFERROR(IF((COUNTIF(B2B!A790:K790,H792)&lt;0),"---",INDEX(B2B!A:K,MATCH('B2B Pin Table'!B794,B2B!A:A,0),2)),"---")</f>
        <v>J4</v>
      </c>
      <c r="E794" s="19" t="str">
        <f>IFERROR(IF((COUNTIF(B2B!A790:K790,H792)&lt;0),"---",INDEX(B2B!A:K,MATCH('B2B Pin Table'!B794,B2B!A:A,0),3)),"---")</f>
        <v>B9</v>
      </c>
      <c r="F794" s="19" t="str">
        <f>IFERROR(IF((COUNTIF(B2B!A790:K790,L792)&lt;0),"---",INDEX(B2B!A:K,MATCH('B2B Pin Table'!B794,B2B!A:A,0),4)),"---")</f>
        <v>J4</v>
      </c>
      <c r="G794" s="19" t="str">
        <f>IFERROR(IF((COUNTIF(B2B!A790:K790,L792)&lt;0),"---",INDEX(B2B!A:K,MATCH('B2B Pin Table'!B794,B2B!A:A,0),5)),"---")</f>
        <v>B9</v>
      </c>
      <c r="H794" s="59" t="str">
        <f>IFERROR(IF(VLOOKUP($D794&amp;"-"&amp;$E794,IF($H$4="TEB0187_REV01",CALC_CONN_TEB0187_REV01!$F:$I),4,0)="--","---",IF($H$4="TEB0187_REV01",CALC_CONN_TEB0187_REV01!$G794&amp; " --&gt; " &amp;CALC_CONN_TEB0187_REV01!$I794&amp; " --&gt; ")),"---")</f>
        <v>---</v>
      </c>
      <c r="I794" s="19" t="str">
        <f>IFERROR(IF(VLOOKUP($D794&amp;"-"&amp;$E794,IF($H$4="TEB0187_REV01",CALC_CONN_TEB0187_REV01!$F:$H),3,0)="--",VLOOKUP($D794&amp;"-"&amp;$E794,IF($H$4="TEB0187_REV01",CALC_CONN_TEB0187_REV01!$F:$H),2,0),VLOOKUP($D794&amp;"-"&amp;$E794,IF($H$4="TEB0187_REV01",CALC_CONN_TEB0187_REV01!$F:$H),3,0)),"---")</f>
        <v>---</v>
      </c>
      <c r="J794" s="19" t="str">
        <f>IFERROR(VLOOKUP(I794,IF($H$4="TEB0187_REV01",RAW_c_TEB0187_REV01!$AE:$AM),9,0),"---")</f>
        <v>---</v>
      </c>
      <c r="K794" s="19" t="str">
        <f>IFERROR(VLOOKUP(D794&amp;"-"&amp;E794,IF($H$4="TEB0187_REV01",RAW_c_TEB0187_REV01!$AD:$AK,"???"),6,0),"---")</f>
        <v>---</v>
      </c>
      <c r="L794" s="19" t="str">
        <f>IFERROR(VLOOKUP(D794&amp;"-"&amp;E794,IF($H$4="TEB0187_REV01",RAW_c_TEB0187_REV01!$AD:$AL,"???"),9,0),"---")</f>
        <v>---</v>
      </c>
      <c r="M794" s="19" t="str">
        <f>IFERROR(IF(VLOOKUP($F794&amp;"-"&amp;$G794,IF($M$4="TEI0187_REV01",RAW_m_TEI0187_REV01!$F:$AU),43,0)="--","---",IF($M$4="TEI0187_REV01",RAW_m_TEI0187_REV01!$AT794&amp; " --&gt; " &amp;RAW_m_TEI0187_REV01!$AU794&amp; " --&gt; ")),"---")</f>
        <v>---</v>
      </c>
      <c r="N794" s="19" t="str">
        <f>IFERROR(VLOOKUP(F794&amp;"-"&amp;G794,IF($M$4="TEI0187_REV01",RAW_m_TEI0187_REV01!$AD:$AJ),7,0),"---")</f>
        <v>---</v>
      </c>
      <c r="O794" s="19" t="str">
        <f>IFERROR(VLOOKUP(N794,IF($M$4="TEI0187_REV01",RAW_m_TEI0187_REV01!$AJ:$AK),2,0),"---")</f>
        <v>---</v>
      </c>
      <c r="P794" s="19" t="str">
        <f>IFERROR(VLOOKUP(F794&amp;"-"&amp;G794,IF($M$4="TEI0187_REV01",RAW_m_TEI0187_REV01!$AD:$AG),3,0),"---")</f>
        <v>---</v>
      </c>
      <c r="Q794" s="19" t="str">
        <f>IFERROR(VLOOKUP(N794,IF($M$4="TEI0187_REV01",RAW_m_TEI0187_REV01!$AE:$AH),4,0),"---")</f>
        <v>---</v>
      </c>
      <c r="R794" s="19" t="str">
        <f>IFERROR(VLOOKUP(F794&amp;"-"&amp;G794,IF($M$4="TEI0187_REV01",RAW_m_TEI0187_REV01!$AD:$AG),4,0),"---")</f>
        <v>---</v>
      </c>
    </row>
    <row r="795" spans="2:18" x14ac:dyDescent="0.25">
      <c r="B795" s="78">
        <v>790</v>
      </c>
      <c r="C795" s="19" t="str">
        <f>IFERROR(INDEX(B2B!A:F,MATCH('B2B Pin Table'!B795,B2B!A:A,0),6),"---")</f>
        <v>GND</v>
      </c>
      <c r="D795" s="19" t="str">
        <f>IFERROR(IF((COUNTIF(B2B!A791:K791,H793)&lt;0),"---",INDEX(B2B!A:K,MATCH('B2B Pin Table'!B795,B2B!A:A,0),2)),"---")</f>
        <v>J4</v>
      </c>
      <c r="E795" s="19" t="str">
        <f>IFERROR(IF((COUNTIF(B2B!A791:K791,H793)&lt;0),"---",INDEX(B2B!A:K,MATCH('B2B Pin Table'!B795,B2B!A:A,0),3)),"---")</f>
        <v>B10</v>
      </c>
      <c r="F795" s="19" t="str">
        <f>IFERROR(IF((COUNTIF(B2B!A791:K791,L793)&lt;0),"---",INDEX(B2B!A:K,MATCH('B2B Pin Table'!B795,B2B!A:A,0),4)),"---")</f>
        <v>J4</v>
      </c>
      <c r="G795" s="19" t="str">
        <f>IFERROR(IF((COUNTIF(B2B!A791:K791,L793)&lt;0),"---",INDEX(B2B!A:K,MATCH('B2B Pin Table'!B795,B2B!A:A,0),5)),"---")</f>
        <v>B10</v>
      </c>
      <c r="H795" s="59" t="str">
        <f>IFERROR(IF(VLOOKUP($D795&amp;"-"&amp;$E795,IF($H$4="TEB0187_REV01",CALC_CONN_TEB0187_REV01!$F:$I),4,0)="--","---",IF($H$4="TEB0187_REV01",CALC_CONN_TEB0187_REV01!$G795&amp; " --&gt; " &amp;CALC_CONN_TEB0187_REV01!$I795&amp; " --&gt; ")),"---")</f>
        <v>---</v>
      </c>
      <c r="I795" s="19" t="str">
        <f>IFERROR(IF(VLOOKUP($D795&amp;"-"&amp;$E795,IF($H$4="TEB0187_REV01",CALC_CONN_TEB0187_REV01!$F:$H),3,0)="--",VLOOKUP($D795&amp;"-"&amp;$E795,IF($H$4="TEB0187_REV01",CALC_CONN_TEB0187_REV01!$F:$H),2,0),VLOOKUP($D795&amp;"-"&amp;$E795,IF($H$4="TEB0187_REV01",CALC_CONN_TEB0187_REV01!$F:$H),3,0)),"---")</f>
        <v>---</v>
      </c>
      <c r="J795" s="19" t="str">
        <f>IFERROR(VLOOKUP(I795,IF($H$4="TEB0187_REV01",RAW_c_TEB0187_REV01!$AE:$AM),9,0),"---")</f>
        <v>---</v>
      </c>
      <c r="K795" s="19" t="str">
        <f>IFERROR(VLOOKUP(D795&amp;"-"&amp;E795,IF($H$4="TEB0187_REV01",RAW_c_TEB0187_REV01!$AD:$AK,"???"),6,0),"---")</f>
        <v>---</v>
      </c>
      <c r="L795" s="19" t="str">
        <f>IFERROR(VLOOKUP(D795&amp;"-"&amp;E795,IF($H$4="TEB0187_REV01",RAW_c_TEB0187_REV01!$AD:$AL,"???"),9,0),"---")</f>
        <v>---</v>
      </c>
      <c r="M795" s="19" t="str">
        <f>IFERROR(IF(VLOOKUP($F795&amp;"-"&amp;$G795,IF($M$4="TEI0187_REV01",RAW_m_TEI0187_REV01!$F:$AU),43,0)="--","---",IF($M$4="TEI0187_REV01",RAW_m_TEI0187_REV01!$AT795&amp; " --&gt; " &amp;RAW_m_TEI0187_REV01!$AU795&amp; " --&gt; ")),"---")</f>
        <v>---</v>
      </c>
      <c r="N795" s="19" t="str">
        <f>IFERROR(VLOOKUP(F795&amp;"-"&amp;G795,IF($M$4="TEI0187_REV01",RAW_m_TEI0187_REV01!$AD:$AJ),7,0),"---")</f>
        <v>---</v>
      </c>
      <c r="O795" s="19" t="str">
        <f>IFERROR(VLOOKUP(N795,IF($M$4="TEI0187_REV01",RAW_m_TEI0187_REV01!$AJ:$AK),2,0),"---")</f>
        <v>---</v>
      </c>
      <c r="P795" s="19" t="str">
        <f>IFERROR(VLOOKUP(F795&amp;"-"&amp;G795,IF($M$4="TEI0187_REV01",RAW_m_TEI0187_REV01!$AD:$AG),3,0),"---")</f>
        <v>---</v>
      </c>
      <c r="Q795" s="19" t="str">
        <f>IFERROR(VLOOKUP(N795,IF($M$4="TEI0187_REV01",RAW_m_TEI0187_REV01!$AE:$AH),4,0),"---")</f>
        <v>---</v>
      </c>
      <c r="R795" s="19" t="str">
        <f>IFERROR(VLOOKUP(F795&amp;"-"&amp;G795,IF($M$4="TEI0187_REV01",RAW_m_TEI0187_REV01!$AD:$AG),4,0),"---")</f>
        <v>---</v>
      </c>
    </row>
    <row r="796" spans="2:18" x14ac:dyDescent="0.25">
      <c r="B796" s="78">
        <v>791</v>
      </c>
      <c r="C796" s="19" t="str">
        <f>IFERROR(INDEX(B2B!A:F,MATCH('B2B Pin Table'!B796,B2B!A:A,0),6),"---")</f>
        <v>GND</v>
      </c>
      <c r="D796" s="19" t="str">
        <f>IFERROR(IF((COUNTIF(B2B!A792:K792,H794)&lt;0),"---",INDEX(B2B!A:K,MATCH('B2B Pin Table'!B796,B2B!A:A,0),2)),"---")</f>
        <v>J4</v>
      </c>
      <c r="E796" s="19" t="str">
        <f>IFERROR(IF((COUNTIF(B2B!A792:K792,H794)&lt;0),"---",INDEX(B2B!A:K,MATCH('B2B Pin Table'!B796,B2B!A:A,0),3)),"---")</f>
        <v>B11</v>
      </c>
      <c r="F796" s="19" t="str">
        <f>IFERROR(IF((COUNTIF(B2B!A792:K792,L794)&lt;0),"---",INDEX(B2B!A:K,MATCH('B2B Pin Table'!B796,B2B!A:A,0),4)),"---")</f>
        <v>J4</v>
      </c>
      <c r="G796" s="19" t="str">
        <f>IFERROR(IF((COUNTIF(B2B!A792:K792,L794)&lt;0),"---",INDEX(B2B!A:K,MATCH('B2B Pin Table'!B796,B2B!A:A,0),5)),"---")</f>
        <v>B11</v>
      </c>
      <c r="H796" s="59" t="str">
        <f>IFERROR(IF(VLOOKUP($D796&amp;"-"&amp;$E796,IF($H$4="TEB0187_REV01",CALC_CONN_TEB0187_REV01!$F:$I),4,0)="--","---",IF($H$4="TEB0187_REV01",CALC_CONN_TEB0187_REV01!$G796&amp; " --&gt; " &amp;CALC_CONN_TEB0187_REV01!$I796&amp; " --&gt; ")),"---")</f>
        <v>---</v>
      </c>
      <c r="I796" s="19" t="str">
        <f>IFERROR(IF(VLOOKUP($D796&amp;"-"&amp;$E796,IF($H$4="TEB0187_REV01",CALC_CONN_TEB0187_REV01!$F:$H),3,0)="--",VLOOKUP($D796&amp;"-"&amp;$E796,IF($H$4="TEB0187_REV01",CALC_CONN_TEB0187_REV01!$F:$H),2,0),VLOOKUP($D796&amp;"-"&amp;$E796,IF($H$4="TEB0187_REV01",CALC_CONN_TEB0187_REV01!$F:$H),3,0)),"---")</f>
        <v>---</v>
      </c>
      <c r="J796" s="19" t="str">
        <f>IFERROR(VLOOKUP(I796,IF($H$4="TEB0187_REV01",RAW_c_TEB0187_REV01!$AE:$AM),9,0),"---")</f>
        <v>---</v>
      </c>
      <c r="K796" s="19" t="str">
        <f>IFERROR(VLOOKUP(D796&amp;"-"&amp;E796,IF($H$4="TEB0187_REV01",RAW_c_TEB0187_REV01!$AD:$AK,"???"),6,0),"---")</f>
        <v>---</v>
      </c>
      <c r="L796" s="19" t="str">
        <f>IFERROR(VLOOKUP(D796&amp;"-"&amp;E796,IF($H$4="TEB0187_REV01",RAW_c_TEB0187_REV01!$AD:$AL,"???"),9,0),"---")</f>
        <v>---</v>
      </c>
      <c r="M796" s="19" t="str">
        <f>IFERROR(IF(VLOOKUP($F796&amp;"-"&amp;$G796,IF($M$4="TEI0187_REV01",RAW_m_TEI0187_REV01!$F:$AU),43,0)="--","---",IF($M$4="TEI0187_REV01",RAW_m_TEI0187_REV01!$AT796&amp; " --&gt; " &amp;RAW_m_TEI0187_REV01!$AU796&amp; " --&gt; ")),"---")</f>
        <v>---</v>
      </c>
      <c r="N796" s="19" t="str">
        <f>IFERROR(VLOOKUP(F796&amp;"-"&amp;G796,IF($M$4="TEI0187_REV01",RAW_m_TEI0187_REV01!$AD:$AJ),7,0),"---")</f>
        <v>---</v>
      </c>
      <c r="O796" s="19" t="str">
        <f>IFERROR(VLOOKUP(N796,IF($M$4="TEI0187_REV01",RAW_m_TEI0187_REV01!$AJ:$AK),2,0),"---")</f>
        <v>---</v>
      </c>
      <c r="P796" s="19" t="str">
        <f>IFERROR(VLOOKUP(F796&amp;"-"&amp;G796,IF($M$4="TEI0187_REV01",RAW_m_TEI0187_REV01!$AD:$AG),3,0),"---")</f>
        <v>---</v>
      </c>
      <c r="Q796" s="19" t="str">
        <f>IFERROR(VLOOKUP(N796,IF($M$4="TEI0187_REV01",RAW_m_TEI0187_REV01!$AE:$AH),4,0),"---")</f>
        <v>---</v>
      </c>
      <c r="R796" s="19" t="str">
        <f>IFERROR(VLOOKUP(F796&amp;"-"&amp;G796,IF($M$4="TEI0187_REV01",RAW_m_TEI0187_REV01!$AD:$AG),4,0),"---")</f>
        <v>---</v>
      </c>
    </row>
    <row r="797" spans="2:18" x14ac:dyDescent="0.25">
      <c r="B797" s="78">
        <v>792</v>
      </c>
      <c r="C797" s="19" t="str">
        <f>IFERROR(INDEX(B2B!A:F,MATCH('B2B Pin Table'!B797,B2B!A:A,0),6),"---")</f>
        <v>GND</v>
      </c>
      <c r="D797" s="19" t="str">
        <f>IFERROR(IF((COUNTIF(B2B!A793:K793,H795)&lt;0),"---",INDEX(B2B!A:K,MATCH('B2B Pin Table'!B797,B2B!A:A,0),2)),"---")</f>
        <v>J4</v>
      </c>
      <c r="E797" s="19" t="str">
        <f>IFERROR(IF((COUNTIF(B2B!A793:K793,H795)&lt;0),"---",INDEX(B2B!A:K,MATCH('B2B Pin Table'!B797,B2B!A:A,0),3)),"---")</f>
        <v>B12</v>
      </c>
      <c r="F797" s="19" t="str">
        <f>IFERROR(IF((COUNTIF(B2B!A793:K793,L795)&lt;0),"---",INDEX(B2B!A:K,MATCH('B2B Pin Table'!B797,B2B!A:A,0),4)),"---")</f>
        <v>J4</v>
      </c>
      <c r="G797" s="19" t="str">
        <f>IFERROR(IF((COUNTIF(B2B!A793:K793,L795)&lt;0),"---",INDEX(B2B!A:K,MATCH('B2B Pin Table'!B797,B2B!A:A,0),5)),"---")</f>
        <v>B12</v>
      </c>
      <c r="H797" s="59" t="str">
        <f>IFERROR(IF(VLOOKUP($D797&amp;"-"&amp;$E797,IF($H$4="TEB0187_REV01",CALC_CONN_TEB0187_REV01!$F:$I),4,0)="--","---",IF($H$4="TEB0187_REV01",CALC_CONN_TEB0187_REV01!$G797&amp; " --&gt; " &amp;CALC_CONN_TEB0187_REV01!$I797&amp; " --&gt; ")),"---")</f>
        <v>---</v>
      </c>
      <c r="I797" s="19" t="str">
        <f>IFERROR(IF(VLOOKUP($D797&amp;"-"&amp;$E797,IF($H$4="TEB0187_REV01",CALC_CONN_TEB0187_REV01!$F:$H),3,0)="--",VLOOKUP($D797&amp;"-"&amp;$E797,IF($H$4="TEB0187_REV01",CALC_CONN_TEB0187_REV01!$F:$H),2,0),VLOOKUP($D797&amp;"-"&amp;$E797,IF($H$4="TEB0187_REV01",CALC_CONN_TEB0187_REV01!$F:$H),3,0)),"---")</f>
        <v>---</v>
      </c>
      <c r="J797" s="19" t="str">
        <f>IFERROR(VLOOKUP(I797,IF($H$4="TEB0187_REV01",RAW_c_TEB0187_REV01!$AE:$AM),9,0),"---")</f>
        <v>---</v>
      </c>
      <c r="K797" s="19" t="str">
        <f>IFERROR(VLOOKUP(D797&amp;"-"&amp;E797,IF($H$4="TEB0187_REV01",RAW_c_TEB0187_REV01!$AD:$AK,"???"),6,0),"---")</f>
        <v>---</v>
      </c>
      <c r="L797" s="19" t="str">
        <f>IFERROR(VLOOKUP(D797&amp;"-"&amp;E797,IF($H$4="TEB0187_REV01",RAW_c_TEB0187_REV01!$AD:$AL,"???"),9,0),"---")</f>
        <v>---</v>
      </c>
      <c r="M797" s="19" t="str">
        <f>IFERROR(IF(VLOOKUP($F797&amp;"-"&amp;$G797,IF($M$4="TEI0187_REV01",RAW_m_TEI0187_REV01!$F:$AU),43,0)="--","---",IF($M$4="TEI0187_REV01",RAW_m_TEI0187_REV01!$AT797&amp; " --&gt; " &amp;RAW_m_TEI0187_REV01!$AU797&amp; " --&gt; ")),"---")</f>
        <v>---</v>
      </c>
      <c r="N797" s="19" t="str">
        <f>IFERROR(VLOOKUP(F797&amp;"-"&amp;G797,IF($M$4="TEI0187_REV01",RAW_m_TEI0187_REV01!$AD:$AJ),7,0),"---")</f>
        <v>---</v>
      </c>
      <c r="O797" s="19" t="str">
        <f>IFERROR(VLOOKUP(N797,IF($M$4="TEI0187_REV01",RAW_m_TEI0187_REV01!$AJ:$AK),2,0),"---")</f>
        <v>---</v>
      </c>
      <c r="P797" s="19" t="str">
        <f>IFERROR(VLOOKUP(F797&amp;"-"&amp;G797,IF($M$4="TEI0187_REV01",RAW_m_TEI0187_REV01!$AD:$AG),3,0),"---")</f>
        <v>---</v>
      </c>
      <c r="Q797" s="19" t="str">
        <f>IFERROR(VLOOKUP(N797,IF($M$4="TEI0187_REV01",RAW_m_TEI0187_REV01!$AE:$AH),4,0),"---")</f>
        <v>---</v>
      </c>
      <c r="R797" s="19" t="str">
        <f>IFERROR(VLOOKUP(F797&amp;"-"&amp;G797,IF($M$4="TEI0187_REV01",RAW_m_TEI0187_REV01!$AD:$AG),4,0),"---")</f>
        <v>---</v>
      </c>
    </row>
    <row r="798" spans="2:18" x14ac:dyDescent="0.25">
      <c r="B798" s="78">
        <v>793</v>
      </c>
      <c r="C798" s="19" t="str">
        <f>IFERROR(INDEX(B2B!A:F,MATCH('B2B Pin Table'!B798,B2B!A:A,0),6),"---")</f>
        <v>GND</v>
      </c>
      <c r="D798" s="19" t="str">
        <f>IFERROR(IF((COUNTIF(B2B!A794:K794,H796)&lt;0),"---",INDEX(B2B!A:K,MATCH('B2B Pin Table'!B798,B2B!A:A,0),2)),"---")</f>
        <v>J4</v>
      </c>
      <c r="E798" s="19" t="str">
        <f>IFERROR(IF((COUNTIF(B2B!A794:K794,H796)&lt;0),"---",INDEX(B2B!A:K,MATCH('B2B Pin Table'!B798,B2B!A:A,0),3)),"---")</f>
        <v>B13</v>
      </c>
      <c r="F798" s="19" t="str">
        <f>IFERROR(IF((COUNTIF(B2B!A794:K794,L796)&lt;0),"---",INDEX(B2B!A:K,MATCH('B2B Pin Table'!B798,B2B!A:A,0),4)),"---")</f>
        <v>J4</v>
      </c>
      <c r="G798" s="19" t="str">
        <f>IFERROR(IF((COUNTIF(B2B!A794:K794,L796)&lt;0),"---",INDEX(B2B!A:K,MATCH('B2B Pin Table'!B798,B2B!A:A,0),5)),"---")</f>
        <v>B13</v>
      </c>
      <c r="H798" s="59" t="str">
        <f>IFERROR(IF(VLOOKUP($D798&amp;"-"&amp;$E798,IF($H$4="TEB0187_REV01",CALC_CONN_TEB0187_REV01!$F:$I),4,0)="--","---",IF($H$4="TEB0187_REV01",CALC_CONN_TEB0187_REV01!$G798&amp; " --&gt; " &amp;CALC_CONN_TEB0187_REV01!$I798&amp; " --&gt; ")),"---")</f>
        <v>---</v>
      </c>
      <c r="I798" s="19" t="str">
        <f>IFERROR(IF(VLOOKUP($D798&amp;"-"&amp;$E798,IF($H$4="TEB0187_REV01",CALC_CONN_TEB0187_REV01!$F:$H),3,0)="--",VLOOKUP($D798&amp;"-"&amp;$E798,IF($H$4="TEB0187_REV01",CALC_CONN_TEB0187_REV01!$F:$H),2,0),VLOOKUP($D798&amp;"-"&amp;$E798,IF($H$4="TEB0187_REV01",CALC_CONN_TEB0187_REV01!$F:$H),3,0)),"---")</f>
        <v>---</v>
      </c>
      <c r="J798" s="19" t="str">
        <f>IFERROR(VLOOKUP(I798,IF($H$4="TEB0187_REV01",RAW_c_TEB0187_REV01!$AE:$AM),9,0),"---")</f>
        <v>---</v>
      </c>
      <c r="K798" s="19" t="str">
        <f>IFERROR(VLOOKUP(D798&amp;"-"&amp;E798,IF($H$4="TEB0187_REV01",RAW_c_TEB0187_REV01!$AD:$AK,"???"),6,0),"---")</f>
        <v>---</v>
      </c>
      <c r="L798" s="19" t="str">
        <f>IFERROR(VLOOKUP(D798&amp;"-"&amp;E798,IF($H$4="TEB0187_REV01",RAW_c_TEB0187_REV01!$AD:$AL,"???"),9,0),"---")</f>
        <v>---</v>
      </c>
      <c r="M798" s="19" t="str">
        <f>IFERROR(IF(VLOOKUP($F798&amp;"-"&amp;$G798,IF($M$4="TEI0187_REV01",RAW_m_TEI0187_REV01!$F:$AU),43,0)="--","---",IF($M$4="TEI0187_REV01",RAW_m_TEI0187_REV01!$AT798&amp; " --&gt; " &amp;RAW_m_TEI0187_REV01!$AU798&amp; " --&gt; ")),"---")</f>
        <v>---</v>
      </c>
      <c r="N798" s="19" t="str">
        <f>IFERROR(VLOOKUP(F798&amp;"-"&amp;G798,IF($M$4="TEI0187_REV01",RAW_m_TEI0187_REV01!$AD:$AJ),7,0),"---")</f>
        <v>---</v>
      </c>
      <c r="O798" s="19" t="str">
        <f>IFERROR(VLOOKUP(N798,IF($M$4="TEI0187_REV01",RAW_m_TEI0187_REV01!$AJ:$AK),2,0),"---")</f>
        <v>---</v>
      </c>
      <c r="P798" s="19" t="str">
        <f>IFERROR(VLOOKUP(F798&amp;"-"&amp;G798,IF($M$4="TEI0187_REV01",RAW_m_TEI0187_REV01!$AD:$AG),3,0),"---")</f>
        <v>---</v>
      </c>
      <c r="Q798" s="19" t="str">
        <f>IFERROR(VLOOKUP(N798,IF($M$4="TEI0187_REV01",RAW_m_TEI0187_REV01!$AE:$AH),4,0),"---")</f>
        <v>---</v>
      </c>
      <c r="R798" s="19" t="str">
        <f>IFERROR(VLOOKUP(F798&amp;"-"&amp;G798,IF($M$4="TEI0187_REV01",RAW_m_TEI0187_REV01!$AD:$AG),4,0),"---")</f>
        <v>---</v>
      </c>
    </row>
    <row r="799" spans="2:18" x14ac:dyDescent="0.25">
      <c r="B799" s="78">
        <v>794</v>
      </c>
      <c r="C799" s="19" t="str">
        <f>IFERROR(INDEX(B2B!A:F,MATCH('B2B Pin Table'!B799,B2B!A:A,0),6),"---")</f>
        <v>GND</v>
      </c>
      <c r="D799" s="19" t="str">
        <f>IFERROR(IF((COUNTIF(B2B!A795:K795,H797)&lt;0),"---",INDEX(B2B!A:K,MATCH('B2B Pin Table'!B799,B2B!A:A,0),2)),"---")</f>
        <v>J4</v>
      </c>
      <c r="E799" s="19" t="str">
        <f>IFERROR(IF((COUNTIF(B2B!A795:K795,H797)&lt;0),"---",INDEX(B2B!A:K,MATCH('B2B Pin Table'!B799,B2B!A:A,0),3)),"---")</f>
        <v>B14</v>
      </c>
      <c r="F799" s="19" t="str">
        <f>IFERROR(IF((COUNTIF(B2B!A795:K795,L797)&lt;0),"---",INDEX(B2B!A:K,MATCH('B2B Pin Table'!B799,B2B!A:A,0),4)),"---")</f>
        <v>J4</v>
      </c>
      <c r="G799" s="19" t="str">
        <f>IFERROR(IF((COUNTIF(B2B!A795:K795,L797)&lt;0),"---",INDEX(B2B!A:K,MATCH('B2B Pin Table'!B799,B2B!A:A,0),5)),"---")</f>
        <v>B14</v>
      </c>
      <c r="H799" s="59" t="str">
        <f>IFERROR(IF(VLOOKUP($D799&amp;"-"&amp;$E799,IF($H$4="TEB0187_REV01",CALC_CONN_TEB0187_REV01!$F:$I),4,0)="--","---",IF($H$4="TEB0187_REV01",CALC_CONN_TEB0187_REV01!$G799&amp; " --&gt; " &amp;CALC_CONN_TEB0187_REV01!$I799&amp; " --&gt; ")),"---")</f>
        <v>---</v>
      </c>
      <c r="I799" s="19" t="str">
        <f>IFERROR(IF(VLOOKUP($D799&amp;"-"&amp;$E799,IF($H$4="TEB0187_REV01",CALC_CONN_TEB0187_REV01!$F:$H),3,0)="--",VLOOKUP($D799&amp;"-"&amp;$E799,IF($H$4="TEB0187_REV01",CALC_CONN_TEB0187_REV01!$F:$H),2,0),VLOOKUP($D799&amp;"-"&amp;$E799,IF($H$4="TEB0187_REV01",CALC_CONN_TEB0187_REV01!$F:$H),3,0)),"---")</f>
        <v>---</v>
      </c>
      <c r="J799" s="19" t="str">
        <f>IFERROR(VLOOKUP(I799,IF($H$4="TEB0187_REV01",RAW_c_TEB0187_REV01!$AE:$AM),9,0),"---")</f>
        <v>---</v>
      </c>
      <c r="K799" s="19" t="str">
        <f>IFERROR(VLOOKUP(D799&amp;"-"&amp;E799,IF($H$4="TEB0187_REV01",RAW_c_TEB0187_REV01!$AD:$AK,"???"),6,0),"---")</f>
        <v>---</v>
      </c>
      <c r="L799" s="19" t="str">
        <f>IFERROR(VLOOKUP(D799&amp;"-"&amp;E799,IF($H$4="TEB0187_REV01",RAW_c_TEB0187_REV01!$AD:$AL,"???"),9,0),"---")</f>
        <v>---</v>
      </c>
      <c r="M799" s="19" t="str">
        <f>IFERROR(IF(VLOOKUP($F799&amp;"-"&amp;$G799,IF($M$4="TEI0187_REV01",RAW_m_TEI0187_REV01!$F:$AU),43,0)="--","---",IF($M$4="TEI0187_REV01",RAW_m_TEI0187_REV01!$AT799&amp; " --&gt; " &amp;RAW_m_TEI0187_REV01!$AU799&amp; " --&gt; ")),"---")</f>
        <v>---</v>
      </c>
      <c r="N799" s="19" t="str">
        <f>IFERROR(VLOOKUP(F799&amp;"-"&amp;G799,IF($M$4="TEI0187_REV01",RAW_m_TEI0187_REV01!$AD:$AJ),7,0),"---")</f>
        <v>---</v>
      </c>
      <c r="O799" s="19" t="str">
        <f>IFERROR(VLOOKUP(N799,IF($M$4="TEI0187_REV01",RAW_m_TEI0187_REV01!$AJ:$AK),2,0),"---")</f>
        <v>---</v>
      </c>
      <c r="P799" s="19" t="str">
        <f>IFERROR(VLOOKUP(F799&amp;"-"&amp;G799,IF($M$4="TEI0187_REV01",RAW_m_TEI0187_REV01!$AD:$AG),3,0),"---")</f>
        <v>---</v>
      </c>
      <c r="Q799" s="19" t="str">
        <f>IFERROR(VLOOKUP(N799,IF($M$4="TEI0187_REV01",RAW_m_TEI0187_REV01!$AE:$AH),4,0),"---")</f>
        <v>---</v>
      </c>
      <c r="R799" s="19" t="str">
        <f>IFERROR(VLOOKUP(F799&amp;"-"&amp;G799,IF($M$4="TEI0187_REV01",RAW_m_TEI0187_REV01!$AD:$AG),4,0),"---")</f>
        <v>---</v>
      </c>
    </row>
    <row r="800" spans="2:18" x14ac:dyDescent="0.25">
      <c r="B800" s="78">
        <v>795</v>
      </c>
      <c r="C800" s="19" t="str">
        <f>IFERROR(INDEX(B2B!A:F,MATCH('B2B Pin Table'!B800,B2B!A:A,0),6),"---")</f>
        <v>GND</v>
      </c>
      <c r="D800" s="19" t="str">
        <f>IFERROR(IF((COUNTIF(B2B!A796:K796,H798)&lt;0),"---",INDEX(B2B!A:K,MATCH('B2B Pin Table'!B800,B2B!A:A,0),2)),"---")</f>
        <v>J4</v>
      </c>
      <c r="E800" s="19" t="str">
        <f>IFERROR(IF((COUNTIF(B2B!A796:K796,H798)&lt;0),"---",INDEX(B2B!A:K,MATCH('B2B Pin Table'!B800,B2B!A:A,0),3)),"---")</f>
        <v>B15</v>
      </c>
      <c r="F800" s="19" t="str">
        <f>IFERROR(IF((COUNTIF(B2B!A796:K796,L798)&lt;0),"---",INDEX(B2B!A:K,MATCH('B2B Pin Table'!B800,B2B!A:A,0),4)),"---")</f>
        <v>J4</v>
      </c>
      <c r="G800" s="19" t="str">
        <f>IFERROR(IF((COUNTIF(B2B!A796:K796,L798)&lt;0),"---",INDEX(B2B!A:K,MATCH('B2B Pin Table'!B800,B2B!A:A,0),5)),"---")</f>
        <v>B15</v>
      </c>
      <c r="H800" s="59" t="str">
        <f>IFERROR(IF(VLOOKUP($D800&amp;"-"&amp;$E800,IF($H$4="TEB0187_REV01",CALC_CONN_TEB0187_REV01!$F:$I),4,0)="--","---",IF($H$4="TEB0187_REV01",CALC_CONN_TEB0187_REV01!$G800&amp; " --&gt; " &amp;CALC_CONN_TEB0187_REV01!$I800&amp; " --&gt; ")),"---")</f>
        <v>---</v>
      </c>
      <c r="I800" s="19" t="str">
        <f>IFERROR(IF(VLOOKUP($D800&amp;"-"&amp;$E800,IF($H$4="TEB0187_REV01",CALC_CONN_TEB0187_REV01!$F:$H),3,0)="--",VLOOKUP($D800&amp;"-"&amp;$E800,IF($H$4="TEB0187_REV01",CALC_CONN_TEB0187_REV01!$F:$H),2,0),VLOOKUP($D800&amp;"-"&amp;$E800,IF($H$4="TEB0187_REV01",CALC_CONN_TEB0187_REV01!$F:$H),3,0)),"---")</f>
        <v>---</v>
      </c>
      <c r="J800" s="19" t="str">
        <f>IFERROR(VLOOKUP(I800,IF($H$4="TEB0187_REV01",RAW_c_TEB0187_REV01!$AE:$AM),9,0),"---")</f>
        <v>---</v>
      </c>
      <c r="K800" s="19" t="str">
        <f>IFERROR(VLOOKUP(D800&amp;"-"&amp;E800,IF($H$4="TEB0187_REV01",RAW_c_TEB0187_REV01!$AD:$AK,"???"),6,0),"---")</f>
        <v>---</v>
      </c>
      <c r="L800" s="19" t="str">
        <f>IFERROR(VLOOKUP(D800&amp;"-"&amp;E800,IF($H$4="TEB0187_REV01",RAW_c_TEB0187_REV01!$AD:$AL,"???"),9,0),"---")</f>
        <v>---</v>
      </c>
      <c r="M800" s="19" t="str">
        <f>IFERROR(IF(VLOOKUP($F800&amp;"-"&amp;$G800,IF($M$4="TEI0187_REV01",RAW_m_TEI0187_REV01!$F:$AU),43,0)="--","---",IF($M$4="TEI0187_REV01",RAW_m_TEI0187_REV01!$AT800&amp; " --&gt; " &amp;RAW_m_TEI0187_REV01!$AU800&amp; " --&gt; ")),"---")</f>
        <v>---</v>
      </c>
      <c r="N800" s="19" t="str">
        <f>IFERROR(VLOOKUP(F800&amp;"-"&amp;G800,IF($M$4="TEI0187_REV01",RAW_m_TEI0187_REV01!$AD:$AJ),7,0),"---")</f>
        <v>---</v>
      </c>
      <c r="O800" s="19" t="str">
        <f>IFERROR(VLOOKUP(N800,IF($M$4="TEI0187_REV01",RAW_m_TEI0187_REV01!$AJ:$AK),2,0),"---")</f>
        <v>---</v>
      </c>
      <c r="P800" s="19" t="str">
        <f>IFERROR(VLOOKUP(F800&amp;"-"&amp;G800,IF($M$4="TEI0187_REV01",RAW_m_TEI0187_REV01!$AD:$AG),3,0),"---")</f>
        <v>---</v>
      </c>
      <c r="Q800" s="19" t="str">
        <f>IFERROR(VLOOKUP(N800,IF($M$4="TEI0187_REV01",RAW_m_TEI0187_REV01!$AE:$AH),4,0),"---")</f>
        <v>---</v>
      </c>
      <c r="R800" s="19" t="str">
        <f>IFERROR(VLOOKUP(F800&amp;"-"&amp;G800,IF($M$4="TEI0187_REV01",RAW_m_TEI0187_REV01!$AD:$AG),4,0),"---")</f>
        <v>---</v>
      </c>
    </row>
    <row r="801" spans="2:18" x14ac:dyDescent="0.25">
      <c r="B801" s="78">
        <v>796</v>
      </c>
      <c r="C801" s="19" t="str">
        <f>IFERROR(INDEX(B2B!A:F,MATCH('B2B Pin Table'!B801,B2B!A:A,0),6),"---")</f>
        <v>GND</v>
      </c>
      <c r="D801" s="19" t="str">
        <f>IFERROR(IF((COUNTIF(B2B!A797:K797,H799)&lt;0),"---",INDEX(B2B!A:K,MATCH('B2B Pin Table'!B801,B2B!A:A,0),2)),"---")</f>
        <v>J4</v>
      </c>
      <c r="E801" s="19" t="str">
        <f>IFERROR(IF((COUNTIF(B2B!A797:K797,H799)&lt;0),"---",INDEX(B2B!A:K,MATCH('B2B Pin Table'!B801,B2B!A:A,0),3)),"---")</f>
        <v>B16</v>
      </c>
      <c r="F801" s="19" t="str">
        <f>IFERROR(IF((COUNTIF(B2B!A797:K797,L799)&lt;0),"---",INDEX(B2B!A:K,MATCH('B2B Pin Table'!B801,B2B!A:A,0),4)),"---")</f>
        <v>J4</v>
      </c>
      <c r="G801" s="19" t="str">
        <f>IFERROR(IF((COUNTIF(B2B!A797:K797,L799)&lt;0),"---",INDEX(B2B!A:K,MATCH('B2B Pin Table'!B801,B2B!A:A,0),5)),"---")</f>
        <v>B16</v>
      </c>
      <c r="H801" s="59" t="str">
        <f>IFERROR(IF(VLOOKUP($D801&amp;"-"&amp;$E801,IF($H$4="TEB0187_REV01",CALC_CONN_TEB0187_REV01!$F:$I),4,0)="--","---",IF($H$4="TEB0187_REV01",CALC_CONN_TEB0187_REV01!$G801&amp; " --&gt; " &amp;CALC_CONN_TEB0187_REV01!$I801&amp; " --&gt; ")),"---")</f>
        <v>---</v>
      </c>
      <c r="I801" s="19" t="str">
        <f>IFERROR(IF(VLOOKUP($D801&amp;"-"&amp;$E801,IF($H$4="TEB0187_REV01",CALC_CONN_TEB0187_REV01!$F:$H),3,0)="--",VLOOKUP($D801&amp;"-"&amp;$E801,IF($H$4="TEB0187_REV01",CALC_CONN_TEB0187_REV01!$F:$H),2,0),VLOOKUP($D801&amp;"-"&amp;$E801,IF($H$4="TEB0187_REV01",CALC_CONN_TEB0187_REV01!$F:$H),3,0)),"---")</f>
        <v>---</v>
      </c>
      <c r="J801" s="19" t="str">
        <f>IFERROR(VLOOKUP(I801,IF($H$4="TEB0187_REV01",RAW_c_TEB0187_REV01!$AE:$AM),9,0),"---")</f>
        <v>---</v>
      </c>
      <c r="K801" s="19" t="str">
        <f>IFERROR(VLOOKUP(D801&amp;"-"&amp;E801,IF($H$4="TEB0187_REV01",RAW_c_TEB0187_REV01!$AD:$AK,"???"),6,0),"---")</f>
        <v>---</v>
      </c>
      <c r="L801" s="19" t="str">
        <f>IFERROR(VLOOKUP(D801&amp;"-"&amp;E801,IF($H$4="TEB0187_REV01",RAW_c_TEB0187_REV01!$AD:$AL,"???"),9,0),"---")</f>
        <v>---</v>
      </c>
      <c r="M801" s="19" t="str">
        <f>IFERROR(IF(VLOOKUP($F801&amp;"-"&amp;$G801,IF($M$4="TEI0187_REV01",RAW_m_TEI0187_REV01!$F:$AU),43,0)="--","---",IF($M$4="TEI0187_REV01",RAW_m_TEI0187_REV01!$AT801&amp; " --&gt; " &amp;RAW_m_TEI0187_REV01!$AU801&amp; " --&gt; ")),"---")</f>
        <v>---</v>
      </c>
      <c r="N801" s="19" t="str">
        <f>IFERROR(VLOOKUP(F801&amp;"-"&amp;G801,IF($M$4="TEI0187_REV01",RAW_m_TEI0187_REV01!$AD:$AJ),7,0),"---")</f>
        <v>---</v>
      </c>
      <c r="O801" s="19" t="str">
        <f>IFERROR(VLOOKUP(N801,IF($M$4="TEI0187_REV01",RAW_m_TEI0187_REV01!$AJ:$AK),2,0),"---")</f>
        <v>---</v>
      </c>
      <c r="P801" s="19" t="str">
        <f>IFERROR(VLOOKUP(F801&amp;"-"&amp;G801,IF($M$4="TEI0187_REV01",RAW_m_TEI0187_REV01!$AD:$AG),3,0),"---")</f>
        <v>---</v>
      </c>
      <c r="Q801" s="19" t="str">
        <f>IFERROR(VLOOKUP(N801,IF($M$4="TEI0187_REV01",RAW_m_TEI0187_REV01!$AE:$AH),4,0),"---")</f>
        <v>---</v>
      </c>
      <c r="R801" s="19" t="str">
        <f>IFERROR(VLOOKUP(F801&amp;"-"&amp;G801,IF($M$4="TEI0187_REV01",RAW_m_TEI0187_REV01!$AD:$AG),4,0),"---")</f>
        <v>---</v>
      </c>
    </row>
    <row r="802" spans="2:18" x14ac:dyDescent="0.25">
      <c r="B802" s="78">
        <v>797</v>
      </c>
      <c r="C802" s="19" t="str">
        <f>IFERROR(INDEX(B2B!A:F,MATCH('B2B Pin Table'!B802,B2B!A:A,0),6),"---")</f>
        <v>GND</v>
      </c>
      <c r="D802" s="19" t="str">
        <f>IFERROR(IF((COUNTIF(B2B!A798:K798,H800)&lt;0),"---",INDEX(B2B!A:K,MATCH('B2B Pin Table'!B802,B2B!A:A,0),2)),"---")</f>
        <v>J4</v>
      </c>
      <c r="E802" s="19" t="str">
        <f>IFERROR(IF((COUNTIF(B2B!A798:K798,H800)&lt;0),"---",INDEX(B2B!A:K,MATCH('B2B Pin Table'!B802,B2B!A:A,0),3)),"---")</f>
        <v>B17</v>
      </c>
      <c r="F802" s="19" t="str">
        <f>IFERROR(IF((COUNTIF(B2B!A798:K798,L800)&lt;0),"---",INDEX(B2B!A:K,MATCH('B2B Pin Table'!B802,B2B!A:A,0),4)),"---")</f>
        <v>J4</v>
      </c>
      <c r="G802" s="19" t="str">
        <f>IFERROR(IF((COUNTIF(B2B!A798:K798,L800)&lt;0),"---",INDEX(B2B!A:K,MATCH('B2B Pin Table'!B802,B2B!A:A,0),5)),"---")</f>
        <v>B17</v>
      </c>
      <c r="H802" s="59" t="str">
        <f>IFERROR(IF(VLOOKUP($D802&amp;"-"&amp;$E802,IF($H$4="TEB0187_REV01",CALC_CONN_TEB0187_REV01!$F:$I),4,0)="--","---",IF($H$4="TEB0187_REV01",CALC_CONN_TEB0187_REV01!$G802&amp; " --&gt; " &amp;CALC_CONN_TEB0187_REV01!$I802&amp; " --&gt; ")),"---")</f>
        <v>---</v>
      </c>
      <c r="I802" s="19" t="str">
        <f>IFERROR(IF(VLOOKUP($D802&amp;"-"&amp;$E802,IF($H$4="TEB0187_REV01",CALC_CONN_TEB0187_REV01!$F:$H),3,0)="--",VLOOKUP($D802&amp;"-"&amp;$E802,IF($H$4="TEB0187_REV01",CALC_CONN_TEB0187_REV01!$F:$H),2,0),VLOOKUP($D802&amp;"-"&amp;$E802,IF($H$4="TEB0187_REV01",CALC_CONN_TEB0187_REV01!$F:$H),3,0)),"---")</f>
        <v>---</v>
      </c>
      <c r="J802" s="19" t="str">
        <f>IFERROR(VLOOKUP(I802,IF($H$4="TEB0187_REV01",RAW_c_TEB0187_REV01!$AE:$AM),9,0),"---")</f>
        <v>---</v>
      </c>
      <c r="K802" s="19" t="str">
        <f>IFERROR(VLOOKUP(D802&amp;"-"&amp;E802,IF($H$4="TEB0187_REV01",RAW_c_TEB0187_REV01!$AD:$AK,"???"),6,0),"---")</f>
        <v>---</v>
      </c>
      <c r="L802" s="19" t="str">
        <f>IFERROR(VLOOKUP(D802&amp;"-"&amp;E802,IF($H$4="TEB0187_REV01",RAW_c_TEB0187_REV01!$AD:$AL,"???"),9,0),"---")</f>
        <v>---</v>
      </c>
      <c r="M802" s="19" t="str">
        <f>IFERROR(IF(VLOOKUP($F802&amp;"-"&amp;$G802,IF($M$4="TEI0187_REV01",RAW_m_TEI0187_REV01!$F:$AU),43,0)="--","---",IF($M$4="TEI0187_REV01",RAW_m_TEI0187_REV01!$AT802&amp; " --&gt; " &amp;RAW_m_TEI0187_REV01!$AU802&amp; " --&gt; ")),"---")</f>
        <v>---</v>
      </c>
      <c r="N802" s="19" t="str">
        <f>IFERROR(VLOOKUP(F802&amp;"-"&amp;G802,IF($M$4="TEI0187_REV01",RAW_m_TEI0187_REV01!$AD:$AJ),7,0),"---")</f>
        <v>---</v>
      </c>
      <c r="O802" s="19" t="str">
        <f>IFERROR(VLOOKUP(N802,IF($M$4="TEI0187_REV01",RAW_m_TEI0187_REV01!$AJ:$AK),2,0),"---")</f>
        <v>---</v>
      </c>
      <c r="P802" s="19" t="str">
        <f>IFERROR(VLOOKUP(F802&amp;"-"&amp;G802,IF($M$4="TEI0187_REV01",RAW_m_TEI0187_REV01!$AD:$AG),3,0),"---")</f>
        <v>---</v>
      </c>
      <c r="Q802" s="19" t="str">
        <f>IFERROR(VLOOKUP(N802,IF($M$4="TEI0187_REV01",RAW_m_TEI0187_REV01!$AE:$AH),4,0),"---")</f>
        <v>---</v>
      </c>
      <c r="R802" s="19" t="str">
        <f>IFERROR(VLOOKUP(F802&amp;"-"&amp;G802,IF($M$4="TEI0187_REV01",RAW_m_TEI0187_REV01!$AD:$AG),4,0),"---")</f>
        <v>---</v>
      </c>
    </row>
    <row r="803" spans="2:18" x14ac:dyDescent="0.25">
      <c r="B803" s="78">
        <v>798</v>
      </c>
      <c r="C803" s="19" t="str">
        <f>IFERROR(INDEX(B2B!A:F,MATCH('B2B Pin Table'!B803,B2B!A:A,0),6),"---")</f>
        <v>GND</v>
      </c>
      <c r="D803" s="19" t="str">
        <f>IFERROR(IF((COUNTIF(B2B!A799:K799,H801)&lt;0),"---",INDEX(B2B!A:K,MATCH('B2B Pin Table'!B803,B2B!A:A,0),2)),"---")</f>
        <v>J4</v>
      </c>
      <c r="E803" s="19" t="str">
        <f>IFERROR(IF((COUNTIF(B2B!A799:K799,H801)&lt;0),"---",INDEX(B2B!A:K,MATCH('B2B Pin Table'!B803,B2B!A:A,0),3)),"---")</f>
        <v>B18</v>
      </c>
      <c r="F803" s="19" t="str">
        <f>IFERROR(IF((COUNTIF(B2B!A799:K799,L801)&lt;0),"---",INDEX(B2B!A:K,MATCH('B2B Pin Table'!B803,B2B!A:A,0),4)),"---")</f>
        <v>J4</v>
      </c>
      <c r="G803" s="19" t="str">
        <f>IFERROR(IF((COUNTIF(B2B!A799:K799,L801)&lt;0),"---",INDEX(B2B!A:K,MATCH('B2B Pin Table'!B803,B2B!A:A,0),5)),"---")</f>
        <v>B18</v>
      </c>
      <c r="H803" s="59" t="str">
        <f>IFERROR(IF(VLOOKUP($D803&amp;"-"&amp;$E803,IF($H$4="TEB0187_REV01",CALC_CONN_TEB0187_REV01!$F:$I),4,0)="--","---",IF($H$4="TEB0187_REV01",CALC_CONN_TEB0187_REV01!$G803&amp; " --&gt; " &amp;CALC_CONN_TEB0187_REV01!$I803&amp; " --&gt; ")),"---")</f>
        <v>---</v>
      </c>
      <c r="I803" s="19" t="str">
        <f>IFERROR(IF(VLOOKUP($D803&amp;"-"&amp;$E803,IF($H$4="TEB0187_REV01",CALC_CONN_TEB0187_REV01!$F:$H),3,0)="--",VLOOKUP($D803&amp;"-"&amp;$E803,IF($H$4="TEB0187_REV01",CALC_CONN_TEB0187_REV01!$F:$H),2,0),VLOOKUP($D803&amp;"-"&amp;$E803,IF($H$4="TEB0187_REV01",CALC_CONN_TEB0187_REV01!$F:$H),3,0)),"---")</f>
        <v>---</v>
      </c>
      <c r="J803" s="19" t="str">
        <f>IFERROR(VLOOKUP(I803,IF($H$4="TEB0187_REV01",RAW_c_TEB0187_REV01!$AE:$AM),9,0),"---")</f>
        <v>---</v>
      </c>
      <c r="K803" s="19" t="str">
        <f>IFERROR(VLOOKUP(D803&amp;"-"&amp;E803,IF($H$4="TEB0187_REV01",RAW_c_TEB0187_REV01!$AD:$AK,"???"),6,0),"---")</f>
        <v>---</v>
      </c>
      <c r="L803" s="19" t="str">
        <f>IFERROR(VLOOKUP(D803&amp;"-"&amp;E803,IF($H$4="TEB0187_REV01",RAW_c_TEB0187_REV01!$AD:$AL,"???"),9,0),"---")</f>
        <v>---</v>
      </c>
      <c r="M803" s="19" t="str">
        <f>IFERROR(IF(VLOOKUP($F803&amp;"-"&amp;$G803,IF($M$4="TEI0187_REV01",RAW_m_TEI0187_REV01!$F:$AU),43,0)="--","---",IF($M$4="TEI0187_REV01",RAW_m_TEI0187_REV01!$AT803&amp; " --&gt; " &amp;RAW_m_TEI0187_REV01!$AU803&amp; " --&gt; ")),"---")</f>
        <v>---</v>
      </c>
      <c r="N803" s="19" t="str">
        <f>IFERROR(VLOOKUP(F803&amp;"-"&amp;G803,IF($M$4="TEI0187_REV01",RAW_m_TEI0187_REV01!$AD:$AJ),7,0),"---")</f>
        <v>---</v>
      </c>
      <c r="O803" s="19" t="str">
        <f>IFERROR(VLOOKUP(N803,IF($M$4="TEI0187_REV01",RAW_m_TEI0187_REV01!$AJ:$AK),2,0),"---")</f>
        <v>---</v>
      </c>
      <c r="P803" s="19" t="str">
        <f>IFERROR(VLOOKUP(F803&amp;"-"&amp;G803,IF($M$4="TEI0187_REV01",RAW_m_TEI0187_REV01!$AD:$AG),3,0),"---")</f>
        <v>---</v>
      </c>
      <c r="Q803" s="19" t="str">
        <f>IFERROR(VLOOKUP(N803,IF($M$4="TEI0187_REV01",RAW_m_TEI0187_REV01!$AE:$AH),4,0),"---")</f>
        <v>---</v>
      </c>
      <c r="R803" s="19" t="str">
        <f>IFERROR(VLOOKUP(F803&amp;"-"&amp;G803,IF($M$4="TEI0187_REV01",RAW_m_TEI0187_REV01!$AD:$AG),4,0),"---")</f>
        <v>---</v>
      </c>
    </row>
    <row r="804" spans="2:18" x14ac:dyDescent="0.25">
      <c r="B804" s="78">
        <v>799</v>
      </c>
      <c r="C804" s="19" t="str">
        <f>IFERROR(INDEX(B2B!A:F,MATCH('B2B Pin Table'!B804,B2B!A:A,0),6),"---")</f>
        <v>GND</v>
      </c>
      <c r="D804" s="19" t="str">
        <f>IFERROR(IF((COUNTIF(B2B!A800:K800,H802)&lt;0),"---",INDEX(B2B!A:K,MATCH('B2B Pin Table'!B804,B2B!A:A,0),2)),"---")</f>
        <v>J4</v>
      </c>
      <c r="E804" s="19" t="str">
        <f>IFERROR(IF((COUNTIF(B2B!A800:K800,H802)&lt;0),"---",INDEX(B2B!A:K,MATCH('B2B Pin Table'!B804,B2B!A:A,0),3)),"---")</f>
        <v>B19</v>
      </c>
      <c r="F804" s="19" t="str">
        <f>IFERROR(IF((COUNTIF(B2B!A800:K800,L802)&lt;0),"---",INDEX(B2B!A:K,MATCH('B2B Pin Table'!B804,B2B!A:A,0),4)),"---")</f>
        <v>J4</v>
      </c>
      <c r="G804" s="19" t="str">
        <f>IFERROR(IF((COUNTIF(B2B!A800:K800,L802)&lt;0),"---",INDEX(B2B!A:K,MATCH('B2B Pin Table'!B804,B2B!A:A,0),5)),"---")</f>
        <v>B19</v>
      </c>
      <c r="H804" s="59" t="str">
        <f>IFERROR(IF(VLOOKUP($D804&amp;"-"&amp;$E804,IF($H$4="TEB0187_REV01",CALC_CONN_TEB0187_REV01!$F:$I),4,0)="--","---",IF($H$4="TEB0187_REV01",CALC_CONN_TEB0187_REV01!$G804&amp; " --&gt; " &amp;CALC_CONN_TEB0187_REV01!$I804&amp; " --&gt; ")),"---")</f>
        <v>---</v>
      </c>
      <c r="I804" s="19" t="str">
        <f>IFERROR(IF(VLOOKUP($D804&amp;"-"&amp;$E804,IF($H$4="TEB0187_REV01",CALC_CONN_TEB0187_REV01!$F:$H),3,0)="--",VLOOKUP($D804&amp;"-"&amp;$E804,IF($H$4="TEB0187_REV01",CALC_CONN_TEB0187_REV01!$F:$H),2,0),VLOOKUP($D804&amp;"-"&amp;$E804,IF($H$4="TEB0187_REV01",CALC_CONN_TEB0187_REV01!$F:$H),3,0)),"---")</f>
        <v>---</v>
      </c>
      <c r="J804" s="19" t="str">
        <f>IFERROR(VLOOKUP(I804,IF($H$4="TEB0187_REV01",RAW_c_TEB0187_REV01!$AE:$AM),9,0),"---")</f>
        <v>---</v>
      </c>
      <c r="K804" s="19" t="str">
        <f>IFERROR(VLOOKUP(D804&amp;"-"&amp;E804,IF($H$4="TEB0187_REV01",RAW_c_TEB0187_REV01!$AD:$AK,"???"),6,0),"---")</f>
        <v>---</v>
      </c>
      <c r="L804" s="19" t="str">
        <f>IFERROR(VLOOKUP(D804&amp;"-"&amp;E804,IF($H$4="TEB0187_REV01",RAW_c_TEB0187_REV01!$AD:$AL,"???"),9,0),"---")</f>
        <v>---</v>
      </c>
      <c r="M804" s="19" t="str">
        <f>IFERROR(IF(VLOOKUP($F804&amp;"-"&amp;$G804,IF($M$4="TEI0187_REV01",RAW_m_TEI0187_REV01!$F:$AU),43,0)="--","---",IF($M$4="TEI0187_REV01",RAW_m_TEI0187_REV01!$AT804&amp; " --&gt; " &amp;RAW_m_TEI0187_REV01!$AU804&amp; " --&gt; ")),"---")</f>
        <v>---</v>
      </c>
      <c r="N804" s="19" t="str">
        <f>IFERROR(VLOOKUP(F804&amp;"-"&amp;G804,IF($M$4="TEI0187_REV01",RAW_m_TEI0187_REV01!$AD:$AJ),7,0),"---")</f>
        <v>---</v>
      </c>
      <c r="O804" s="19" t="str">
        <f>IFERROR(VLOOKUP(N804,IF($M$4="TEI0187_REV01",RAW_m_TEI0187_REV01!$AJ:$AK),2,0),"---")</f>
        <v>---</v>
      </c>
      <c r="P804" s="19" t="str">
        <f>IFERROR(VLOOKUP(F804&amp;"-"&amp;G804,IF($M$4="TEI0187_REV01",RAW_m_TEI0187_REV01!$AD:$AG),3,0),"---")</f>
        <v>---</v>
      </c>
      <c r="Q804" s="19" t="str">
        <f>IFERROR(VLOOKUP(N804,IF($M$4="TEI0187_REV01",RAW_m_TEI0187_REV01!$AE:$AH),4,0),"---")</f>
        <v>---</v>
      </c>
      <c r="R804" s="19" t="str">
        <f>IFERROR(VLOOKUP(F804&amp;"-"&amp;G804,IF($M$4="TEI0187_REV01",RAW_m_TEI0187_REV01!$AD:$AG),4,0),"---")</f>
        <v>---</v>
      </c>
    </row>
    <row r="805" spans="2:18" x14ac:dyDescent="0.25">
      <c r="B805" s="78">
        <v>800</v>
      </c>
      <c r="C805" s="19" t="str">
        <f>IFERROR(INDEX(B2B!A:F,MATCH('B2B Pin Table'!B805,B2B!A:A,0),6),"---")</f>
        <v>GND</v>
      </c>
      <c r="D805" s="19" t="str">
        <f>IFERROR(IF((COUNTIF(B2B!A801:K801,H803)&lt;0),"---",INDEX(B2B!A:K,MATCH('B2B Pin Table'!B805,B2B!A:A,0),2)),"---")</f>
        <v>J4</v>
      </c>
      <c r="E805" s="19" t="str">
        <f>IFERROR(IF((COUNTIF(B2B!A801:K801,H803)&lt;0),"---",INDEX(B2B!A:K,MATCH('B2B Pin Table'!B805,B2B!A:A,0),3)),"---")</f>
        <v>B20</v>
      </c>
      <c r="F805" s="19" t="str">
        <f>IFERROR(IF((COUNTIF(B2B!A801:K801,L803)&lt;0),"---",INDEX(B2B!A:K,MATCH('B2B Pin Table'!B805,B2B!A:A,0),4)),"---")</f>
        <v>J4</v>
      </c>
      <c r="G805" s="19" t="str">
        <f>IFERROR(IF((COUNTIF(B2B!A801:K801,L803)&lt;0),"---",INDEX(B2B!A:K,MATCH('B2B Pin Table'!B805,B2B!A:A,0),5)),"---")</f>
        <v>B20</v>
      </c>
      <c r="H805" s="59" t="str">
        <f>IFERROR(IF(VLOOKUP($D805&amp;"-"&amp;$E805,IF($H$4="TEB0187_REV01",CALC_CONN_TEB0187_REV01!$F:$I),4,0)="--","---",IF($H$4="TEB0187_REV01",CALC_CONN_TEB0187_REV01!$G805&amp; " --&gt; " &amp;CALC_CONN_TEB0187_REV01!$I805&amp; " --&gt; ")),"---")</f>
        <v>---</v>
      </c>
      <c r="I805" s="19" t="str">
        <f>IFERROR(IF(VLOOKUP($D805&amp;"-"&amp;$E805,IF($H$4="TEB0187_REV01",CALC_CONN_TEB0187_REV01!$F:$H),3,0)="--",VLOOKUP($D805&amp;"-"&amp;$E805,IF($H$4="TEB0187_REV01",CALC_CONN_TEB0187_REV01!$F:$H),2,0),VLOOKUP($D805&amp;"-"&amp;$E805,IF($H$4="TEB0187_REV01",CALC_CONN_TEB0187_REV01!$F:$H),3,0)),"---")</f>
        <v>---</v>
      </c>
      <c r="J805" s="19" t="str">
        <f>IFERROR(VLOOKUP(I805,IF($H$4="TEB0187_REV01",RAW_c_TEB0187_REV01!$AE:$AM),9,0),"---")</f>
        <v>---</v>
      </c>
      <c r="K805" s="19" t="str">
        <f>IFERROR(VLOOKUP(D805&amp;"-"&amp;E805,IF($H$4="TEB0187_REV01",RAW_c_TEB0187_REV01!$AD:$AK,"???"),6,0),"---")</f>
        <v>---</v>
      </c>
      <c r="L805" s="19" t="str">
        <f>IFERROR(VLOOKUP(D805&amp;"-"&amp;E805,IF($H$4="TEB0187_REV01",RAW_c_TEB0187_REV01!$AD:$AL,"???"),9,0),"---")</f>
        <v>---</v>
      </c>
      <c r="M805" s="19" t="str">
        <f>IFERROR(IF(VLOOKUP($F805&amp;"-"&amp;$G805,IF($M$4="TEI0187_REV01",RAW_m_TEI0187_REV01!$F:$AU),43,0)="--","---",IF($M$4="TEI0187_REV01",RAW_m_TEI0187_REV01!$AT805&amp; " --&gt; " &amp;RAW_m_TEI0187_REV01!$AU805&amp; " --&gt; ")),"---")</f>
        <v>---</v>
      </c>
      <c r="N805" s="19" t="str">
        <f>IFERROR(VLOOKUP(F805&amp;"-"&amp;G805,IF($M$4="TEI0187_REV01",RAW_m_TEI0187_REV01!$AD:$AJ),7,0),"---")</f>
        <v>---</v>
      </c>
      <c r="O805" s="19" t="str">
        <f>IFERROR(VLOOKUP(N805,IF($M$4="TEI0187_REV01",RAW_m_TEI0187_REV01!$AJ:$AK),2,0),"---")</f>
        <v>---</v>
      </c>
      <c r="P805" s="19" t="str">
        <f>IFERROR(VLOOKUP(F805&amp;"-"&amp;G805,IF($M$4="TEI0187_REV01",RAW_m_TEI0187_REV01!$AD:$AG),3,0),"---")</f>
        <v>---</v>
      </c>
      <c r="Q805" s="19" t="str">
        <f>IFERROR(VLOOKUP(N805,IF($M$4="TEI0187_REV01",RAW_m_TEI0187_REV01!$AE:$AH),4,0),"---")</f>
        <v>---</v>
      </c>
      <c r="R805" s="19" t="str">
        <f>IFERROR(VLOOKUP(F805&amp;"-"&amp;G805,IF($M$4="TEI0187_REV01",RAW_m_TEI0187_REV01!$AD:$AG),4,0),"---")</f>
        <v>---</v>
      </c>
    </row>
    <row r="806" spans="2:18" x14ac:dyDescent="0.25">
      <c r="B806" s="78">
        <v>801</v>
      </c>
      <c r="C806" s="19" t="str">
        <f>IFERROR(INDEX(B2B!A:F,MATCH('B2B Pin Table'!B806,B2B!A:A,0),6),"---")</f>
        <v>PWR</v>
      </c>
      <c r="D806" s="19" t="str">
        <f>IFERROR(IF((COUNTIF(B2B!A802:K802,H804)&lt;0),"---",INDEX(B2B!A:K,MATCH('B2B Pin Table'!B806,B2B!A:A,0),2)),"---")</f>
        <v>J4</v>
      </c>
      <c r="E806" s="19" t="str">
        <f>IFERROR(IF((COUNTIF(B2B!A802:K802,H804)&lt;0),"---",INDEX(B2B!A:K,MATCH('B2B Pin Table'!B806,B2B!A:A,0),3)),"---")</f>
        <v>B21</v>
      </c>
      <c r="F806" s="19" t="str">
        <f>IFERROR(IF((COUNTIF(B2B!A802:K802,L804)&lt;0),"---",INDEX(B2B!A:K,MATCH('B2B Pin Table'!B806,B2B!A:A,0),4)),"---")</f>
        <v>J4</v>
      </c>
      <c r="G806" s="19" t="str">
        <f>IFERROR(IF((COUNTIF(B2B!A802:K802,L804)&lt;0),"---",INDEX(B2B!A:K,MATCH('B2B Pin Table'!B806,B2B!A:A,0),5)),"---")</f>
        <v>B21</v>
      </c>
      <c r="H806" s="59" t="str">
        <f>IFERROR(IF(VLOOKUP($D806&amp;"-"&amp;$E806,IF($H$4="TEB0187_REV01",CALC_CONN_TEB0187_REV01!$F:$I),4,0)="--","---",IF($H$4="TEB0187_REV01",CALC_CONN_TEB0187_REV01!$G806&amp; " --&gt; " &amp;CALC_CONN_TEB0187_REV01!$I806&amp; " --&gt; ")),"---")</f>
        <v>---</v>
      </c>
      <c r="I806" s="19" t="str">
        <f>IFERROR(IF(VLOOKUP($D806&amp;"-"&amp;$E806,IF($H$4="TEB0187_REV01",CALC_CONN_TEB0187_REV01!$F:$H),3,0)="--",VLOOKUP($D806&amp;"-"&amp;$E806,IF($H$4="TEB0187_REV01",CALC_CONN_TEB0187_REV01!$F:$H),2,0),VLOOKUP($D806&amp;"-"&amp;$E806,IF($H$4="TEB0187_REV01",CALC_CONN_TEB0187_REV01!$F:$H),3,0)),"---")</f>
        <v>---</v>
      </c>
      <c r="J806" s="19" t="str">
        <f>IFERROR(VLOOKUP(I806,IF($H$4="TEB0187_REV01",RAW_c_TEB0187_REV01!$AE:$AM),9,0),"---")</f>
        <v>---</v>
      </c>
      <c r="K806" s="19" t="str">
        <f>IFERROR(VLOOKUP(D806&amp;"-"&amp;E806,IF($H$4="TEB0187_REV01",RAW_c_TEB0187_REV01!$AD:$AK,"???"),6,0),"---")</f>
        <v>---</v>
      </c>
      <c r="L806" s="19" t="str">
        <f>IFERROR(VLOOKUP(D806&amp;"-"&amp;E806,IF($H$4="TEB0187_REV01",RAW_c_TEB0187_REV01!$AD:$AL,"???"),9,0),"---")</f>
        <v>---</v>
      </c>
      <c r="M806" s="19" t="str">
        <f>IFERROR(IF(VLOOKUP($F806&amp;"-"&amp;$G806,IF($M$4="TEI0187_REV01",RAW_m_TEI0187_REV01!$F:$AU),43,0)="--","---",IF($M$4="TEI0187_REV01",RAW_m_TEI0187_REV01!$AT806&amp; " --&gt; " &amp;RAW_m_TEI0187_REV01!$AU806&amp; " --&gt; ")),"---")</f>
        <v>---</v>
      </c>
      <c r="N806" s="19" t="str">
        <f>IFERROR(VLOOKUP(F806&amp;"-"&amp;G806,IF($M$4="TEI0187_REV01",RAW_m_TEI0187_REV01!$AD:$AJ),7,0),"---")</f>
        <v>---</v>
      </c>
      <c r="O806" s="19" t="str">
        <f>IFERROR(VLOOKUP(N806,IF($M$4="TEI0187_REV01",RAW_m_TEI0187_REV01!$AJ:$AK),2,0),"---")</f>
        <v>---</v>
      </c>
      <c r="P806" s="19" t="str">
        <f>IFERROR(VLOOKUP(F806&amp;"-"&amp;G806,IF($M$4="TEI0187_REV01",RAW_m_TEI0187_REV01!$AD:$AG),3,0),"---")</f>
        <v>---</v>
      </c>
      <c r="Q806" s="19" t="str">
        <f>IFERROR(VLOOKUP(N806,IF($M$4="TEI0187_REV01",RAW_m_TEI0187_REV01!$AE:$AH),4,0),"---")</f>
        <v>---</v>
      </c>
      <c r="R806" s="19" t="str">
        <f>IFERROR(VLOOKUP(F806&amp;"-"&amp;G806,IF($M$4="TEI0187_REV01",RAW_m_TEI0187_REV01!$AD:$AG),4,0),"---")</f>
        <v>---</v>
      </c>
    </row>
    <row r="807" spans="2:18" x14ac:dyDescent="0.25">
      <c r="B807" s="78">
        <v>802</v>
      </c>
      <c r="C807" s="19" t="str">
        <f>IFERROR(INDEX(B2B!A:F,MATCH('B2B Pin Table'!B807,B2B!A:A,0),6),"---")</f>
        <v>GND</v>
      </c>
      <c r="D807" s="19" t="str">
        <f>IFERROR(IF((COUNTIF(B2B!A803:K803,H805)&lt;0),"---",INDEX(B2B!A:K,MATCH('B2B Pin Table'!B807,B2B!A:A,0),2)),"---")</f>
        <v>J4</v>
      </c>
      <c r="E807" s="19" t="str">
        <f>IFERROR(IF((COUNTIF(B2B!A803:K803,H805)&lt;0),"---",INDEX(B2B!A:K,MATCH('B2B Pin Table'!B807,B2B!A:A,0),3)),"---")</f>
        <v>B22</v>
      </c>
      <c r="F807" s="19" t="str">
        <f>IFERROR(IF((COUNTIF(B2B!A803:K803,L805)&lt;0),"---",INDEX(B2B!A:K,MATCH('B2B Pin Table'!B807,B2B!A:A,0),4)),"---")</f>
        <v>J4</v>
      </c>
      <c r="G807" s="19" t="str">
        <f>IFERROR(IF((COUNTIF(B2B!A803:K803,L805)&lt;0),"---",INDEX(B2B!A:K,MATCH('B2B Pin Table'!B807,B2B!A:A,0),5)),"---")</f>
        <v>B22</v>
      </c>
      <c r="H807" s="59" t="str">
        <f>IFERROR(IF(VLOOKUP($D807&amp;"-"&amp;$E807,IF($H$4="TEB0187_REV01",CALC_CONN_TEB0187_REV01!$F:$I),4,0)="--","---",IF($H$4="TEB0187_REV01",CALC_CONN_TEB0187_REV01!$G807&amp; " --&gt; " &amp;CALC_CONN_TEB0187_REV01!$I807&amp; " --&gt; ")),"---")</f>
        <v>---</v>
      </c>
      <c r="I807" s="19" t="str">
        <f>IFERROR(IF(VLOOKUP($D807&amp;"-"&amp;$E807,IF($H$4="TEB0187_REV01",CALC_CONN_TEB0187_REV01!$F:$H),3,0)="--",VLOOKUP($D807&amp;"-"&amp;$E807,IF($H$4="TEB0187_REV01",CALC_CONN_TEB0187_REV01!$F:$H),2,0),VLOOKUP($D807&amp;"-"&amp;$E807,IF($H$4="TEB0187_REV01",CALC_CONN_TEB0187_REV01!$F:$H),3,0)),"---")</f>
        <v>---</v>
      </c>
      <c r="J807" s="19" t="str">
        <f>IFERROR(VLOOKUP(I807,IF($H$4="TEB0187_REV01",RAW_c_TEB0187_REV01!$AE:$AM),9,0),"---")</f>
        <v>---</v>
      </c>
      <c r="K807" s="19" t="str">
        <f>IFERROR(VLOOKUP(D807&amp;"-"&amp;E807,IF($H$4="TEB0187_REV01",RAW_c_TEB0187_REV01!$AD:$AK,"???"),6,0),"---")</f>
        <v>---</v>
      </c>
      <c r="L807" s="19" t="str">
        <f>IFERROR(VLOOKUP(D807&amp;"-"&amp;E807,IF($H$4="TEB0187_REV01",RAW_c_TEB0187_REV01!$AD:$AL,"???"),9,0),"---")</f>
        <v>---</v>
      </c>
      <c r="M807" s="19" t="str">
        <f>IFERROR(IF(VLOOKUP($F807&amp;"-"&amp;$G807,IF($M$4="TEI0187_REV01",RAW_m_TEI0187_REV01!$F:$AU),43,0)="--","---",IF($M$4="TEI0187_REV01",RAW_m_TEI0187_REV01!$AT807&amp; " --&gt; " &amp;RAW_m_TEI0187_REV01!$AU807&amp; " --&gt; ")),"---")</f>
        <v>---</v>
      </c>
      <c r="N807" s="19" t="str">
        <f>IFERROR(VLOOKUP(F807&amp;"-"&amp;G807,IF($M$4="TEI0187_REV01",RAW_m_TEI0187_REV01!$AD:$AJ),7,0),"---")</f>
        <v>---</v>
      </c>
      <c r="O807" s="19" t="str">
        <f>IFERROR(VLOOKUP(N807,IF($M$4="TEI0187_REV01",RAW_m_TEI0187_REV01!$AJ:$AK),2,0),"---")</f>
        <v>---</v>
      </c>
      <c r="P807" s="19" t="str">
        <f>IFERROR(VLOOKUP(F807&amp;"-"&amp;G807,IF($M$4="TEI0187_REV01",RAW_m_TEI0187_REV01!$AD:$AG),3,0),"---")</f>
        <v>---</v>
      </c>
      <c r="Q807" s="19" t="str">
        <f>IFERROR(VLOOKUP(N807,IF($M$4="TEI0187_REV01",RAW_m_TEI0187_REV01!$AE:$AH),4,0),"---")</f>
        <v>---</v>
      </c>
      <c r="R807" s="19" t="str">
        <f>IFERROR(VLOOKUP(F807&amp;"-"&amp;G807,IF($M$4="TEI0187_REV01",RAW_m_TEI0187_REV01!$AD:$AG),4,0),"---")</f>
        <v>---</v>
      </c>
    </row>
    <row r="808" spans="2:18" x14ac:dyDescent="0.25">
      <c r="B808" s="78">
        <v>803</v>
      </c>
      <c r="C808" s="19" t="str">
        <f>IFERROR(INDEX(B2B!A:F,MATCH('B2B Pin Table'!B808,B2B!A:A,0),6),"---")</f>
        <v>GND</v>
      </c>
      <c r="D808" s="19" t="str">
        <f>IFERROR(IF((COUNTIF(B2B!A804:K804,H806)&lt;0),"---",INDEX(B2B!A:K,MATCH('B2B Pin Table'!B808,B2B!A:A,0),2)),"---")</f>
        <v>J4</v>
      </c>
      <c r="E808" s="19" t="str">
        <f>IFERROR(IF((COUNTIF(B2B!A804:K804,H806)&lt;0),"---",INDEX(B2B!A:K,MATCH('B2B Pin Table'!B808,B2B!A:A,0),3)),"---")</f>
        <v>B23</v>
      </c>
      <c r="F808" s="19" t="str">
        <f>IFERROR(IF((COUNTIF(B2B!A804:K804,L806)&lt;0),"---",INDEX(B2B!A:K,MATCH('B2B Pin Table'!B808,B2B!A:A,0),4)),"---")</f>
        <v>J4</v>
      </c>
      <c r="G808" s="19" t="str">
        <f>IFERROR(IF((COUNTIF(B2B!A804:K804,L806)&lt;0),"---",INDEX(B2B!A:K,MATCH('B2B Pin Table'!B808,B2B!A:A,0),5)),"---")</f>
        <v>B23</v>
      </c>
      <c r="H808" s="59" t="str">
        <f>IFERROR(IF(VLOOKUP($D808&amp;"-"&amp;$E808,IF($H$4="TEB0187_REV01",CALC_CONN_TEB0187_REV01!$F:$I),4,0)="--","---",IF($H$4="TEB0187_REV01",CALC_CONN_TEB0187_REV01!$G808&amp; " --&gt; " &amp;CALC_CONN_TEB0187_REV01!$I808&amp; " --&gt; ")),"---")</f>
        <v>---</v>
      </c>
      <c r="I808" s="19" t="str">
        <f>IFERROR(IF(VLOOKUP($D808&amp;"-"&amp;$E808,IF($H$4="TEB0187_REV01",CALC_CONN_TEB0187_REV01!$F:$H),3,0)="--",VLOOKUP($D808&amp;"-"&amp;$E808,IF($H$4="TEB0187_REV01",CALC_CONN_TEB0187_REV01!$F:$H),2,0),VLOOKUP($D808&amp;"-"&amp;$E808,IF($H$4="TEB0187_REV01",CALC_CONN_TEB0187_REV01!$F:$H),3,0)),"---")</f>
        <v>---</v>
      </c>
      <c r="J808" s="19" t="str">
        <f>IFERROR(VLOOKUP(I808,IF($H$4="TEB0187_REV01",RAW_c_TEB0187_REV01!$AE:$AM),9,0),"---")</f>
        <v>---</v>
      </c>
      <c r="K808" s="19" t="str">
        <f>IFERROR(VLOOKUP(D808&amp;"-"&amp;E808,IF($H$4="TEB0187_REV01",RAW_c_TEB0187_REV01!$AD:$AK,"???"),6,0),"---")</f>
        <v>---</v>
      </c>
      <c r="L808" s="19" t="str">
        <f>IFERROR(VLOOKUP(D808&amp;"-"&amp;E808,IF($H$4="TEB0187_REV01",RAW_c_TEB0187_REV01!$AD:$AL,"???"),9,0),"---")</f>
        <v>---</v>
      </c>
      <c r="M808" s="19" t="str">
        <f>IFERROR(IF(VLOOKUP($F808&amp;"-"&amp;$G808,IF($M$4="TEI0187_REV01",RAW_m_TEI0187_REV01!$F:$AU),43,0)="--","---",IF($M$4="TEI0187_REV01",RAW_m_TEI0187_REV01!$AT808&amp; " --&gt; " &amp;RAW_m_TEI0187_REV01!$AU808&amp; " --&gt; ")),"---")</f>
        <v>---</v>
      </c>
      <c r="N808" s="19" t="str">
        <f>IFERROR(VLOOKUP(F808&amp;"-"&amp;G808,IF($M$4="TEI0187_REV01",RAW_m_TEI0187_REV01!$AD:$AJ),7,0),"---")</f>
        <v>---</v>
      </c>
      <c r="O808" s="19" t="str">
        <f>IFERROR(VLOOKUP(N808,IF($M$4="TEI0187_REV01",RAW_m_TEI0187_REV01!$AJ:$AK),2,0),"---")</f>
        <v>---</v>
      </c>
      <c r="P808" s="19" t="str">
        <f>IFERROR(VLOOKUP(F808&amp;"-"&amp;G808,IF($M$4="TEI0187_REV01",RAW_m_TEI0187_REV01!$AD:$AG),3,0),"---")</f>
        <v>---</v>
      </c>
      <c r="Q808" s="19" t="str">
        <f>IFERROR(VLOOKUP(N808,IF($M$4="TEI0187_REV01",RAW_m_TEI0187_REV01!$AE:$AH),4,0),"---")</f>
        <v>---</v>
      </c>
      <c r="R808" s="19" t="str">
        <f>IFERROR(VLOOKUP(F808&amp;"-"&amp;G808,IF($M$4="TEI0187_REV01",RAW_m_TEI0187_REV01!$AD:$AG),4,0),"---")</f>
        <v>---</v>
      </c>
    </row>
    <row r="809" spans="2:18" x14ac:dyDescent="0.25">
      <c r="B809" s="78">
        <v>804</v>
      </c>
      <c r="C809" s="19" t="str">
        <f>IFERROR(INDEX(B2B!A:F,MATCH('B2B Pin Table'!B809,B2B!A:A,0),6),"---")</f>
        <v>GND</v>
      </c>
      <c r="D809" s="19" t="str">
        <f>IFERROR(IF((COUNTIF(B2B!A805:K805,H807)&lt;0),"---",INDEX(B2B!A:K,MATCH('B2B Pin Table'!B809,B2B!A:A,0),2)),"---")</f>
        <v>J4</v>
      </c>
      <c r="E809" s="19" t="str">
        <f>IFERROR(IF((COUNTIF(B2B!A805:K805,H807)&lt;0),"---",INDEX(B2B!A:K,MATCH('B2B Pin Table'!B809,B2B!A:A,0),3)),"---")</f>
        <v>B24</v>
      </c>
      <c r="F809" s="19" t="str">
        <f>IFERROR(IF((COUNTIF(B2B!A805:K805,L807)&lt;0),"---",INDEX(B2B!A:K,MATCH('B2B Pin Table'!B809,B2B!A:A,0),4)),"---")</f>
        <v>J4</v>
      </c>
      <c r="G809" s="19" t="str">
        <f>IFERROR(IF((COUNTIF(B2B!A805:K805,L807)&lt;0),"---",INDEX(B2B!A:K,MATCH('B2B Pin Table'!B809,B2B!A:A,0),5)),"---")</f>
        <v>B24</v>
      </c>
      <c r="H809" s="59" t="str">
        <f>IFERROR(IF(VLOOKUP($D809&amp;"-"&amp;$E809,IF($H$4="TEB0187_REV01",CALC_CONN_TEB0187_REV01!$F:$I),4,0)="--","---",IF($H$4="TEB0187_REV01",CALC_CONN_TEB0187_REV01!$G809&amp; " --&gt; " &amp;CALC_CONN_TEB0187_REV01!$I809&amp; " --&gt; ")),"---")</f>
        <v>---</v>
      </c>
      <c r="I809" s="19" t="str">
        <f>IFERROR(IF(VLOOKUP($D809&amp;"-"&amp;$E809,IF($H$4="TEB0187_REV01",CALC_CONN_TEB0187_REV01!$F:$H),3,0)="--",VLOOKUP($D809&amp;"-"&amp;$E809,IF($H$4="TEB0187_REV01",CALC_CONN_TEB0187_REV01!$F:$H),2,0),VLOOKUP($D809&amp;"-"&amp;$E809,IF($H$4="TEB0187_REV01",CALC_CONN_TEB0187_REV01!$F:$H),3,0)),"---")</f>
        <v>---</v>
      </c>
      <c r="J809" s="19" t="str">
        <f>IFERROR(VLOOKUP(I809,IF($H$4="TEB0187_REV01",RAW_c_TEB0187_REV01!$AE:$AM),9,0),"---")</f>
        <v>---</v>
      </c>
      <c r="K809" s="19" t="str">
        <f>IFERROR(VLOOKUP(D809&amp;"-"&amp;E809,IF($H$4="TEB0187_REV01",RAW_c_TEB0187_REV01!$AD:$AK,"???"),6,0),"---")</f>
        <v>---</v>
      </c>
      <c r="L809" s="19" t="str">
        <f>IFERROR(VLOOKUP(D809&amp;"-"&amp;E809,IF($H$4="TEB0187_REV01",RAW_c_TEB0187_REV01!$AD:$AL,"???"),9,0),"---")</f>
        <v>---</v>
      </c>
      <c r="M809" s="19" t="str">
        <f>IFERROR(IF(VLOOKUP($F809&amp;"-"&amp;$G809,IF($M$4="TEI0187_REV01",RAW_m_TEI0187_REV01!$F:$AU),43,0)="--","---",IF($M$4="TEI0187_REV01",RAW_m_TEI0187_REV01!$AT809&amp; " --&gt; " &amp;RAW_m_TEI0187_REV01!$AU809&amp; " --&gt; ")),"---")</f>
        <v>---</v>
      </c>
      <c r="N809" s="19" t="str">
        <f>IFERROR(VLOOKUP(F809&amp;"-"&amp;G809,IF($M$4="TEI0187_REV01",RAW_m_TEI0187_REV01!$AD:$AJ),7,0),"---")</f>
        <v>---</v>
      </c>
      <c r="O809" s="19" t="str">
        <f>IFERROR(VLOOKUP(N809,IF($M$4="TEI0187_REV01",RAW_m_TEI0187_REV01!$AJ:$AK),2,0),"---")</f>
        <v>---</v>
      </c>
      <c r="P809" s="19" t="str">
        <f>IFERROR(VLOOKUP(F809&amp;"-"&amp;G809,IF($M$4="TEI0187_REV01",RAW_m_TEI0187_REV01!$AD:$AG),3,0),"---")</f>
        <v>---</v>
      </c>
      <c r="Q809" s="19" t="str">
        <f>IFERROR(VLOOKUP(N809,IF($M$4="TEI0187_REV01",RAW_m_TEI0187_REV01!$AE:$AH),4,0),"---")</f>
        <v>---</v>
      </c>
      <c r="R809" s="19" t="str">
        <f>IFERROR(VLOOKUP(F809&amp;"-"&amp;G809,IF($M$4="TEI0187_REV01",RAW_m_TEI0187_REV01!$AD:$AG),4,0),"---")</f>
        <v>---</v>
      </c>
    </row>
    <row r="810" spans="2:18" x14ac:dyDescent="0.25">
      <c r="B810" s="78">
        <v>805</v>
      </c>
      <c r="C810" s="19" t="str">
        <f>IFERROR(INDEX(B2B!A:F,MATCH('B2B Pin Table'!B810,B2B!A:A,0),6),"---")</f>
        <v>GND</v>
      </c>
      <c r="D810" s="19" t="str">
        <f>IFERROR(IF((COUNTIF(B2B!A806:K806,H808)&lt;0),"---",INDEX(B2B!A:K,MATCH('B2B Pin Table'!B810,B2B!A:A,0),2)),"---")</f>
        <v>J4</v>
      </c>
      <c r="E810" s="19" t="str">
        <f>IFERROR(IF((COUNTIF(B2B!A806:K806,H808)&lt;0),"---",INDEX(B2B!A:K,MATCH('B2B Pin Table'!B810,B2B!A:A,0),3)),"---")</f>
        <v>B25</v>
      </c>
      <c r="F810" s="19" t="str">
        <f>IFERROR(IF((COUNTIF(B2B!A806:K806,L808)&lt;0),"---",INDEX(B2B!A:K,MATCH('B2B Pin Table'!B810,B2B!A:A,0),4)),"---")</f>
        <v>J4</v>
      </c>
      <c r="G810" s="19" t="str">
        <f>IFERROR(IF((COUNTIF(B2B!A806:K806,L808)&lt;0),"---",INDEX(B2B!A:K,MATCH('B2B Pin Table'!B810,B2B!A:A,0),5)),"---")</f>
        <v>B25</v>
      </c>
      <c r="H810" s="59" t="str">
        <f>IFERROR(IF(VLOOKUP($D810&amp;"-"&amp;$E810,IF($H$4="TEB0187_REV01",CALC_CONN_TEB0187_REV01!$F:$I),4,0)="--","---",IF($H$4="TEB0187_REV01",CALC_CONN_TEB0187_REV01!$G810&amp; " --&gt; " &amp;CALC_CONN_TEB0187_REV01!$I810&amp; " --&gt; ")),"---")</f>
        <v>---</v>
      </c>
      <c r="I810" s="19" t="str">
        <f>IFERROR(IF(VLOOKUP($D810&amp;"-"&amp;$E810,IF($H$4="TEB0187_REV01",CALC_CONN_TEB0187_REV01!$F:$H),3,0)="--",VLOOKUP($D810&amp;"-"&amp;$E810,IF($H$4="TEB0187_REV01",CALC_CONN_TEB0187_REV01!$F:$H),2,0),VLOOKUP($D810&amp;"-"&amp;$E810,IF($H$4="TEB0187_REV01",CALC_CONN_TEB0187_REV01!$F:$H),3,0)),"---")</f>
        <v>---</v>
      </c>
      <c r="J810" s="19" t="str">
        <f>IFERROR(VLOOKUP(I810,IF($H$4="TEB0187_REV01",RAW_c_TEB0187_REV01!$AE:$AM),9,0),"---")</f>
        <v>---</v>
      </c>
      <c r="K810" s="19" t="str">
        <f>IFERROR(VLOOKUP(D810&amp;"-"&amp;E810,IF($H$4="TEB0187_REV01",RAW_c_TEB0187_REV01!$AD:$AK,"???"),6,0),"---")</f>
        <v>---</v>
      </c>
      <c r="L810" s="19" t="str">
        <f>IFERROR(VLOOKUP(D810&amp;"-"&amp;E810,IF($H$4="TEB0187_REV01",RAW_c_TEB0187_REV01!$AD:$AL,"???"),9,0),"---")</f>
        <v>---</v>
      </c>
      <c r="M810" s="19" t="str">
        <f>IFERROR(IF(VLOOKUP($F810&amp;"-"&amp;$G810,IF($M$4="TEI0187_REV01",RAW_m_TEI0187_REV01!$F:$AU),43,0)="--","---",IF($M$4="TEI0187_REV01",RAW_m_TEI0187_REV01!$AT810&amp; " --&gt; " &amp;RAW_m_TEI0187_REV01!$AU810&amp; " --&gt; ")),"---")</f>
        <v>---</v>
      </c>
      <c r="N810" s="19" t="str">
        <f>IFERROR(VLOOKUP(F810&amp;"-"&amp;G810,IF($M$4="TEI0187_REV01",RAW_m_TEI0187_REV01!$AD:$AJ),7,0),"---")</f>
        <v>---</v>
      </c>
      <c r="O810" s="19" t="str">
        <f>IFERROR(VLOOKUP(N810,IF($M$4="TEI0187_REV01",RAW_m_TEI0187_REV01!$AJ:$AK),2,0),"---")</f>
        <v>---</v>
      </c>
      <c r="P810" s="19" t="str">
        <f>IFERROR(VLOOKUP(F810&amp;"-"&amp;G810,IF($M$4="TEI0187_REV01",RAW_m_TEI0187_REV01!$AD:$AG),3,0),"---")</f>
        <v>---</v>
      </c>
      <c r="Q810" s="19" t="str">
        <f>IFERROR(VLOOKUP(N810,IF($M$4="TEI0187_REV01",RAW_m_TEI0187_REV01!$AE:$AH),4,0),"---")</f>
        <v>---</v>
      </c>
      <c r="R810" s="19" t="str">
        <f>IFERROR(VLOOKUP(F810&amp;"-"&amp;G810,IF($M$4="TEI0187_REV01",RAW_m_TEI0187_REV01!$AD:$AG),4,0),"---")</f>
        <v>---</v>
      </c>
    </row>
    <row r="811" spans="2:18" x14ac:dyDescent="0.25">
      <c r="B811" s="78">
        <v>806</v>
      </c>
      <c r="C811" s="19" t="str">
        <f>IFERROR(INDEX(B2B!A:F,MATCH('B2B Pin Table'!B811,B2B!A:A,0),6),"---")</f>
        <v>GND</v>
      </c>
      <c r="D811" s="19" t="str">
        <f>IFERROR(IF((COUNTIF(B2B!A807:K807,H809)&lt;0),"---",INDEX(B2B!A:K,MATCH('B2B Pin Table'!B811,B2B!A:A,0),2)),"---")</f>
        <v>J4</v>
      </c>
      <c r="E811" s="19" t="str">
        <f>IFERROR(IF((COUNTIF(B2B!A807:K807,H809)&lt;0),"---",INDEX(B2B!A:K,MATCH('B2B Pin Table'!B811,B2B!A:A,0),3)),"---")</f>
        <v>B26</v>
      </c>
      <c r="F811" s="19" t="str">
        <f>IFERROR(IF((COUNTIF(B2B!A807:K807,L809)&lt;0),"---",INDEX(B2B!A:K,MATCH('B2B Pin Table'!B811,B2B!A:A,0),4)),"---")</f>
        <v>J4</v>
      </c>
      <c r="G811" s="19" t="str">
        <f>IFERROR(IF((COUNTIF(B2B!A807:K807,L809)&lt;0),"---",INDEX(B2B!A:K,MATCH('B2B Pin Table'!B811,B2B!A:A,0),5)),"---")</f>
        <v>B26</v>
      </c>
      <c r="H811" s="59" t="str">
        <f>IFERROR(IF(VLOOKUP($D811&amp;"-"&amp;$E811,IF($H$4="TEB0187_REV01",CALC_CONN_TEB0187_REV01!$F:$I),4,0)="--","---",IF($H$4="TEB0187_REV01",CALC_CONN_TEB0187_REV01!$G811&amp; " --&gt; " &amp;CALC_CONN_TEB0187_REV01!$I811&amp; " --&gt; ")),"---")</f>
        <v>---</v>
      </c>
      <c r="I811" s="19" t="str">
        <f>IFERROR(IF(VLOOKUP($D811&amp;"-"&amp;$E811,IF($H$4="TEB0187_REV01",CALC_CONN_TEB0187_REV01!$F:$H),3,0)="--",VLOOKUP($D811&amp;"-"&amp;$E811,IF($H$4="TEB0187_REV01",CALC_CONN_TEB0187_REV01!$F:$H),2,0),VLOOKUP($D811&amp;"-"&amp;$E811,IF($H$4="TEB0187_REV01",CALC_CONN_TEB0187_REV01!$F:$H),3,0)),"---")</f>
        <v>---</v>
      </c>
      <c r="J811" s="19" t="str">
        <f>IFERROR(VLOOKUP(I811,IF($H$4="TEB0187_REV01",RAW_c_TEB0187_REV01!$AE:$AM),9,0),"---")</f>
        <v>---</v>
      </c>
      <c r="K811" s="19" t="str">
        <f>IFERROR(VLOOKUP(D811&amp;"-"&amp;E811,IF($H$4="TEB0187_REV01",RAW_c_TEB0187_REV01!$AD:$AK,"???"),6,0),"---")</f>
        <v>---</v>
      </c>
      <c r="L811" s="19" t="str">
        <f>IFERROR(VLOOKUP(D811&amp;"-"&amp;E811,IF($H$4="TEB0187_REV01",RAW_c_TEB0187_REV01!$AD:$AL,"???"),9,0),"---")</f>
        <v>---</v>
      </c>
      <c r="M811" s="19" t="str">
        <f>IFERROR(IF(VLOOKUP($F811&amp;"-"&amp;$G811,IF($M$4="TEI0187_REV01",RAW_m_TEI0187_REV01!$F:$AU),43,0)="--","---",IF($M$4="TEI0187_REV01",RAW_m_TEI0187_REV01!$AT811&amp; " --&gt; " &amp;RAW_m_TEI0187_REV01!$AU811&amp; " --&gt; ")),"---")</f>
        <v>---</v>
      </c>
      <c r="N811" s="19" t="str">
        <f>IFERROR(VLOOKUP(F811&amp;"-"&amp;G811,IF($M$4="TEI0187_REV01",RAW_m_TEI0187_REV01!$AD:$AJ),7,0),"---")</f>
        <v>---</v>
      </c>
      <c r="O811" s="19" t="str">
        <f>IFERROR(VLOOKUP(N811,IF($M$4="TEI0187_REV01",RAW_m_TEI0187_REV01!$AJ:$AK),2,0),"---")</f>
        <v>---</v>
      </c>
      <c r="P811" s="19" t="str">
        <f>IFERROR(VLOOKUP(F811&amp;"-"&amp;G811,IF($M$4="TEI0187_REV01",RAW_m_TEI0187_REV01!$AD:$AG),3,0),"---")</f>
        <v>---</v>
      </c>
      <c r="Q811" s="19" t="str">
        <f>IFERROR(VLOOKUP(N811,IF($M$4="TEI0187_REV01",RAW_m_TEI0187_REV01!$AE:$AH),4,0),"---")</f>
        <v>---</v>
      </c>
      <c r="R811" s="19" t="str">
        <f>IFERROR(VLOOKUP(F811&amp;"-"&amp;G811,IF($M$4="TEI0187_REV01",RAW_m_TEI0187_REV01!$AD:$AG),4,0),"---")</f>
        <v>---</v>
      </c>
    </row>
    <row r="812" spans="2:18" x14ac:dyDescent="0.25">
      <c r="B812" s="78">
        <v>807</v>
      </c>
      <c r="C812" s="19" t="str">
        <f>IFERROR(INDEX(B2B!A:F,MATCH('B2B Pin Table'!B812,B2B!A:A,0),6),"---")</f>
        <v>GND</v>
      </c>
      <c r="D812" s="19" t="str">
        <f>IFERROR(IF((COUNTIF(B2B!A808:K808,H810)&lt;0),"---",INDEX(B2B!A:K,MATCH('B2B Pin Table'!B812,B2B!A:A,0),2)),"---")</f>
        <v>J4</v>
      </c>
      <c r="E812" s="19" t="str">
        <f>IFERROR(IF((COUNTIF(B2B!A808:K808,H810)&lt;0),"---",INDEX(B2B!A:K,MATCH('B2B Pin Table'!B812,B2B!A:A,0),3)),"---")</f>
        <v>B27</v>
      </c>
      <c r="F812" s="19" t="str">
        <f>IFERROR(IF((COUNTIF(B2B!A808:K808,L810)&lt;0),"---",INDEX(B2B!A:K,MATCH('B2B Pin Table'!B812,B2B!A:A,0),4)),"---")</f>
        <v>J4</v>
      </c>
      <c r="G812" s="19" t="str">
        <f>IFERROR(IF((COUNTIF(B2B!A808:K808,L810)&lt;0),"---",INDEX(B2B!A:K,MATCH('B2B Pin Table'!B812,B2B!A:A,0),5)),"---")</f>
        <v>B27</v>
      </c>
      <c r="H812" s="59" t="str">
        <f>IFERROR(IF(VLOOKUP($D812&amp;"-"&amp;$E812,IF($H$4="TEB0187_REV01",CALC_CONN_TEB0187_REV01!$F:$I),4,0)="--","---",IF($H$4="TEB0187_REV01",CALC_CONN_TEB0187_REV01!$G812&amp; " --&gt; " &amp;CALC_CONN_TEB0187_REV01!$I812&amp; " --&gt; ")),"---")</f>
        <v>---</v>
      </c>
      <c r="I812" s="19" t="str">
        <f>IFERROR(IF(VLOOKUP($D812&amp;"-"&amp;$E812,IF($H$4="TEB0187_REV01",CALC_CONN_TEB0187_REV01!$F:$H),3,0)="--",VLOOKUP($D812&amp;"-"&amp;$E812,IF($H$4="TEB0187_REV01",CALC_CONN_TEB0187_REV01!$F:$H),2,0),VLOOKUP($D812&amp;"-"&amp;$E812,IF($H$4="TEB0187_REV01",CALC_CONN_TEB0187_REV01!$F:$H),3,0)),"---")</f>
        <v>---</v>
      </c>
      <c r="J812" s="19" t="str">
        <f>IFERROR(VLOOKUP(I812,IF($H$4="TEB0187_REV01",RAW_c_TEB0187_REV01!$AE:$AM),9,0),"---")</f>
        <v>---</v>
      </c>
      <c r="K812" s="19" t="str">
        <f>IFERROR(VLOOKUP(D812&amp;"-"&amp;E812,IF($H$4="TEB0187_REV01",RAW_c_TEB0187_REV01!$AD:$AK,"???"),6,0),"---")</f>
        <v>---</v>
      </c>
      <c r="L812" s="19" t="str">
        <f>IFERROR(VLOOKUP(D812&amp;"-"&amp;E812,IF($H$4="TEB0187_REV01",RAW_c_TEB0187_REV01!$AD:$AL,"???"),9,0),"---")</f>
        <v>---</v>
      </c>
      <c r="M812" s="19" t="str">
        <f>IFERROR(IF(VLOOKUP($F812&amp;"-"&amp;$G812,IF($M$4="TEI0187_REV01",RAW_m_TEI0187_REV01!$F:$AU),43,0)="--","---",IF($M$4="TEI0187_REV01",RAW_m_TEI0187_REV01!$AT812&amp; " --&gt; " &amp;RAW_m_TEI0187_REV01!$AU812&amp; " --&gt; ")),"---")</f>
        <v>---</v>
      </c>
      <c r="N812" s="19" t="str">
        <f>IFERROR(VLOOKUP(F812&amp;"-"&amp;G812,IF($M$4="TEI0187_REV01",RAW_m_TEI0187_REV01!$AD:$AJ),7,0),"---")</f>
        <v>---</v>
      </c>
      <c r="O812" s="19" t="str">
        <f>IFERROR(VLOOKUP(N812,IF($M$4="TEI0187_REV01",RAW_m_TEI0187_REV01!$AJ:$AK),2,0),"---")</f>
        <v>---</v>
      </c>
      <c r="P812" s="19" t="str">
        <f>IFERROR(VLOOKUP(F812&amp;"-"&amp;G812,IF($M$4="TEI0187_REV01",RAW_m_TEI0187_REV01!$AD:$AG),3,0),"---")</f>
        <v>---</v>
      </c>
      <c r="Q812" s="19" t="str">
        <f>IFERROR(VLOOKUP(N812,IF($M$4="TEI0187_REV01",RAW_m_TEI0187_REV01!$AE:$AH),4,0),"---")</f>
        <v>---</v>
      </c>
      <c r="R812" s="19" t="str">
        <f>IFERROR(VLOOKUP(F812&amp;"-"&amp;G812,IF($M$4="TEI0187_REV01",RAW_m_TEI0187_REV01!$AD:$AG),4,0),"---")</f>
        <v>---</v>
      </c>
    </row>
    <row r="813" spans="2:18" x14ac:dyDescent="0.25">
      <c r="B813" s="78">
        <v>808</v>
      </c>
      <c r="C813" s="19" t="str">
        <f>IFERROR(INDEX(B2B!A:F,MATCH('B2B Pin Table'!B813,B2B!A:A,0),6),"---")</f>
        <v>GND</v>
      </c>
      <c r="D813" s="19" t="str">
        <f>IFERROR(IF((COUNTIF(B2B!A809:K809,H811)&lt;0),"---",INDEX(B2B!A:K,MATCH('B2B Pin Table'!B813,B2B!A:A,0),2)),"---")</f>
        <v>J4</v>
      </c>
      <c r="E813" s="19" t="str">
        <f>IFERROR(IF((COUNTIF(B2B!A809:K809,H811)&lt;0),"---",INDEX(B2B!A:K,MATCH('B2B Pin Table'!B813,B2B!A:A,0),3)),"---")</f>
        <v>B28</v>
      </c>
      <c r="F813" s="19" t="str">
        <f>IFERROR(IF((COUNTIF(B2B!A809:K809,L811)&lt;0),"---",INDEX(B2B!A:K,MATCH('B2B Pin Table'!B813,B2B!A:A,0),4)),"---")</f>
        <v>J4</v>
      </c>
      <c r="G813" s="19" t="str">
        <f>IFERROR(IF((COUNTIF(B2B!A809:K809,L811)&lt;0),"---",INDEX(B2B!A:K,MATCH('B2B Pin Table'!B813,B2B!A:A,0),5)),"---")</f>
        <v>B28</v>
      </c>
      <c r="H813" s="59" t="str">
        <f>IFERROR(IF(VLOOKUP($D813&amp;"-"&amp;$E813,IF($H$4="TEB0187_REV01",CALC_CONN_TEB0187_REV01!$F:$I),4,0)="--","---",IF($H$4="TEB0187_REV01",CALC_CONN_TEB0187_REV01!$G813&amp; " --&gt; " &amp;CALC_CONN_TEB0187_REV01!$I813&amp; " --&gt; ")),"---")</f>
        <v>---</v>
      </c>
      <c r="I813" s="19" t="str">
        <f>IFERROR(IF(VLOOKUP($D813&amp;"-"&amp;$E813,IF($H$4="TEB0187_REV01",CALC_CONN_TEB0187_REV01!$F:$H),3,0)="--",VLOOKUP($D813&amp;"-"&amp;$E813,IF($H$4="TEB0187_REV01",CALC_CONN_TEB0187_REV01!$F:$H),2,0),VLOOKUP($D813&amp;"-"&amp;$E813,IF($H$4="TEB0187_REV01",CALC_CONN_TEB0187_REV01!$F:$H),3,0)),"---")</f>
        <v>---</v>
      </c>
      <c r="J813" s="19" t="str">
        <f>IFERROR(VLOOKUP(I813,IF($H$4="TEB0187_REV01",RAW_c_TEB0187_REV01!$AE:$AM),9,0),"---")</f>
        <v>---</v>
      </c>
      <c r="K813" s="19" t="str">
        <f>IFERROR(VLOOKUP(D813&amp;"-"&amp;E813,IF($H$4="TEB0187_REV01",RAW_c_TEB0187_REV01!$AD:$AK,"???"),6,0),"---")</f>
        <v>---</v>
      </c>
      <c r="L813" s="19" t="str">
        <f>IFERROR(VLOOKUP(D813&amp;"-"&amp;E813,IF($H$4="TEB0187_REV01",RAW_c_TEB0187_REV01!$AD:$AL,"???"),9,0),"---")</f>
        <v>---</v>
      </c>
      <c r="M813" s="19" t="str">
        <f>IFERROR(IF(VLOOKUP($F813&amp;"-"&amp;$G813,IF($M$4="TEI0187_REV01",RAW_m_TEI0187_REV01!$F:$AU),43,0)="--","---",IF($M$4="TEI0187_REV01",RAW_m_TEI0187_REV01!$AT813&amp; " --&gt; " &amp;RAW_m_TEI0187_REV01!$AU813&amp; " --&gt; ")),"---")</f>
        <v>---</v>
      </c>
      <c r="N813" s="19" t="str">
        <f>IFERROR(VLOOKUP(F813&amp;"-"&amp;G813,IF($M$4="TEI0187_REV01",RAW_m_TEI0187_REV01!$AD:$AJ),7,0),"---")</f>
        <v>---</v>
      </c>
      <c r="O813" s="19" t="str">
        <f>IFERROR(VLOOKUP(N813,IF($M$4="TEI0187_REV01",RAW_m_TEI0187_REV01!$AJ:$AK),2,0),"---")</f>
        <v>---</v>
      </c>
      <c r="P813" s="19" t="str">
        <f>IFERROR(VLOOKUP(F813&amp;"-"&amp;G813,IF($M$4="TEI0187_REV01",RAW_m_TEI0187_REV01!$AD:$AG),3,0),"---")</f>
        <v>---</v>
      </c>
      <c r="Q813" s="19" t="str">
        <f>IFERROR(VLOOKUP(N813,IF($M$4="TEI0187_REV01",RAW_m_TEI0187_REV01!$AE:$AH),4,0),"---")</f>
        <v>---</v>
      </c>
      <c r="R813" s="19" t="str">
        <f>IFERROR(VLOOKUP(F813&amp;"-"&amp;G813,IF($M$4="TEI0187_REV01",RAW_m_TEI0187_REV01!$AD:$AG),4,0),"---")</f>
        <v>---</v>
      </c>
    </row>
    <row r="814" spans="2:18" x14ac:dyDescent="0.25">
      <c r="B814" s="78">
        <v>809</v>
      </c>
      <c r="C814" s="19" t="str">
        <f>IFERROR(INDEX(B2B!A:F,MATCH('B2B Pin Table'!B814,B2B!A:A,0),6),"---")</f>
        <v>GND</v>
      </c>
      <c r="D814" s="19" t="str">
        <f>IFERROR(IF((COUNTIF(B2B!A810:K810,H812)&lt;0),"---",INDEX(B2B!A:K,MATCH('B2B Pin Table'!B814,B2B!A:A,0),2)),"---")</f>
        <v>J4</v>
      </c>
      <c r="E814" s="19" t="str">
        <f>IFERROR(IF((COUNTIF(B2B!A810:K810,H812)&lt;0),"---",INDEX(B2B!A:K,MATCH('B2B Pin Table'!B814,B2B!A:A,0),3)),"---")</f>
        <v>B29</v>
      </c>
      <c r="F814" s="19" t="str">
        <f>IFERROR(IF((COUNTIF(B2B!A810:K810,L812)&lt;0),"---",INDEX(B2B!A:K,MATCH('B2B Pin Table'!B814,B2B!A:A,0),4)),"---")</f>
        <v>J4</v>
      </c>
      <c r="G814" s="19" t="str">
        <f>IFERROR(IF((COUNTIF(B2B!A810:K810,L812)&lt;0),"---",INDEX(B2B!A:K,MATCH('B2B Pin Table'!B814,B2B!A:A,0),5)),"---")</f>
        <v>B29</v>
      </c>
      <c r="H814" s="59" t="str">
        <f>IFERROR(IF(VLOOKUP($D814&amp;"-"&amp;$E814,IF($H$4="TEB0187_REV01",CALC_CONN_TEB0187_REV01!$F:$I),4,0)="--","---",IF($H$4="TEB0187_REV01",CALC_CONN_TEB0187_REV01!$G814&amp; " --&gt; " &amp;CALC_CONN_TEB0187_REV01!$I814&amp; " --&gt; ")),"---")</f>
        <v>---</v>
      </c>
      <c r="I814" s="19" t="str">
        <f>IFERROR(IF(VLOOKUP($D814&amp;"-"&amp;$E814,IF($H$4="TEB0187_REV01",CALC_CONN_TEB0187_REV01!$F:$H),3,0)="--",VLOOKUP($D814&amp;"-"&amp;$E814,IF($H$4="TEB0187_REV01",CALC_CONN_TEB0187_REV01!$F:$H),2,0),VLOOKUP($D814&amp;"-"&amp;$E814,IF($H$4="TEB0187_REV01",CALC_CONN_TEB0187_REV01!$F:$H),3,0)),"---")</f>
        <v>---</v>
      </c>
      <c r="J814" s="19" t="str">
        <f>IFERROR(VLOOKUP(I814,IF($H$4="TEB0187_REV01",RAW_c_TEB0187_REV01!$AE:$AM),9,0),"---")</f>
        <v>---</v>
      </c>
      <c r="K814" s="19" t="str">
        <f>IFERROR(VLOOKUP(D814&amp;"-"&amp;E814,IF($H$4="TEB0187_REV01",RAW_c_TEB0187_REV01!$AD:$AK,"???"),6,0),"---")</f>
        <v>---</v>
      </c>
      <c r="L814" s="19" t="str">
        <f>IFERROR(VLOOKUP(D814&amp;"-"&amp;E814,IF($H$4="TEB0187_REV01",RAW_c_TEB0187_REV01!$AD:$AL,"???"),9,0),"---")</f>
        <v>---</v>
      </c>
      <c r="M814" s="19" t="str">
        <f>IFERROR(IF(VLOOKUP($F814&amp;"-"&amp;$G814,IF($M$4="TEI0187_REV01",RAW_m_TEI0187_REV01!$F:$AU),43,0)="--","---",IF($M$4="TEI0187_REV01",RAW_m_TEI0187_REV01!$AT814&amp; " --&gt; " &amp;RAW_m_TEI0187_REV01!$AU814&amp; " --&gt; ")),"---")</f>
        <v>---</v>
      </c>
      <c r="N814" s="19" t="str">
        <f>IFERROR(VLOOKUP(F814&amp;"-"&amp;G814,IF($M$4="TEI0187_REV01",RAW_m_TEI0187_REV01!$AD:$AJ),7,0),"---")</f>
        <v>---</v>
      </c>
      <c r="O814" s="19" t="str">
        <f>IFERROR(VLOOKUP(N814,IF($M$4="TEI0187_REV01",RAW_m_TEI0187_REV01!$AJ:$AK),2,0),"---")</f>
        <v>---</v>
      </c>
      <c r="P814" s="19" t="str">
        <f>IFERROR(VLOOKUP(F814&amp;"-"&amp;G814,IF($M$4="TEI0187_REV01",RAW_m_TEI0187_REV01!$AD:$AG),3,0),"---")</f>
        <v>---</v>
      </c>
      <c r="Q814" s="19" t="str">
        <f>IFERROR(VLOOKUP(N814,IF($M$4="TEI0187_REV01",RAW_m_TEI0187_REV01!$AE:$AH),4,0),"---")</f>
        <v>---</v>
      </c>
      <c r="R814" s="19" t="str">
        <f>IFERROR(VLOOKUP(F814&amp;"-"&amp;G814,IF($M$4="TEI0187_REV01",RAW_m_TEI0187_REV01!$AD:$AG),4,0),"---")</f>
        <v>---</v>
      </c>
    </row>
    <row r="815" spans="2:18" x14ac:dyDescent="0.25">
      <c r="B815" s="78">
        <v>810</v>
      </c>
      <c r="C815" s="19" t="str">
        <f>IFERROR(INDEX(B2B!A:F,MATCH('B2B Pin Table'!B815,B2B!A:A,0),6),"---")</f>
        <v>PWR</v>
      </c>
      <c r="D815" s="19" t="str">
        <f>IFERROR(IF((COUNTIF(B2B!A811:K811,H813)&lt;0),"---",INDEX(B2B!A:K,MATCH('B2B Pin Table'!B815,B2B!A:A,0),2)),"---")</f>
        <v>J4</v>
      </c>
      <c r="E815" s="19" t="str">
        <f>IFERROR(IF((COUNTIF(B2B!A811:K811,H813)&lt;0),"---",INDEX(B2B!A:K,MATCH('B2B Pin Table'!B815,B2B!A:A,0),3)),"---")</f>
        <v>B30</v>
      </c>
      <c r="F815" s="19" t="str">
        <f>IFERROR(IF((COUNTIF(B2B!A811:K811,L813)&lt;0),"---",INDEX(B2B!A:K,MATCH('B2B Pin Table'!B815,B2B!A:A,0),4)),"---")</f>
        <v>J4</v>
      </c>
      <c r="G815" s="19" t="str">
        <f>IFERROR(IF((COUNTIF(B2B!A811:K811,L813)&lt;0),"---",INDEX(B2B!A:K,MATCH('B2B Pin Table'!B815,B2B!A:A,0),5)),"---")</f>
        <v>B30</v>
      </c>
      <c r="H815" s="59" t="str">
        <f>IFERROR(IF(VLOOKUP($D815&amp;"-"&amp;$E815,IF($H$4="TEB0187_REV01",CALC_CONN_TEB0187_REV01!$F:$I),4,0)="--","---",IF($H$4="TEB0187_REV01",CALC_CONN_TEB0187_REV01!$G815&amp; " --&gt; " &amp;CALC_CONN_TEB0187_REV01!$I815&amp; " --&gt; ")),"---")</f>
        <v>---</v>
      </c>
      <c r="I815" s="19" t="str">
        <f>IFERROR(IF(VLOOKUP($D815&amp;"-"&amp;$E815,IF($H$4="TEB0187_REV01",CALC_CONN_TEB0187_REV01!$F:$H),3,0)="--",VLOOKUP($D815&amp;"-"&amp;$E815,IF($H$4="TEB0187_REV01",CALC_CONN_TEB0187_REV01!$F:$H),2,0),VLOOKUP($D815&amp;"-"&amp;$E815,IF($H$4="TEB0187_REV01",CALC_CONN_TEB0187_REV01!$F:$H),3,0)),"---")</f>
        <v>---</v>
      </c>
      <c r="J815" s="19" t="str">
        <f>IFERROR(VLOOKUP(I815,IF($H$4="TEB0187_REV01",RAW_c_TEB0187_REV01!$AE:$AM),9,0),"---")</f>
        <v>---</v>
      </c>
      <c r="K815" s="19" t="str">
        <f>IFERROR(VLOOKUP(D815&amp;"-"&amp;E815,IF($H$4="TEB0187_REV01",RAW_c_TEB0187_REV01!$AD:$AK,"???"),6,0),"---")</f>
        <v>---</v>
      </c>
      <c r="L815" s="19" t="str">
        <f>IFERROR(VLOOKUP(D815&amp;"-"&amp;E815,IF($H$4="TEB0187_REV01",RAW_c_TEB0187_REV01!$AD:$AL,"???"),9,0),"---")</f>
        <v>---</v>
      </c>
      <c r="M815" s="19" t="str">
        <f>IFERROR(IF(VLOOKUP($F815&amp;"-"&amp;$G815,IF($M$4="TEI0187_REV01",RAW_m_TEI0187_REV01!$F:$AU),43,0)="--","---",IF($M$4="TEI0187_REV01",RAW_m_TEI0187_REV01!$AT815&amp; " --&gt; " &amp;RAW_m_TEI0187_REV01!$AU815&amp; " --&gt; ")),"---")</f>
        <v>---</v>
      </c>
      <c r="N815" s="19" t="str">
        <f>IFERROR(VLOOKUP(F815&amp;"-"&amp;G815,IF($M$4="TEI0187_REV01",RAW_m_TEI0187_REV01!$AD:$AJ),7,0),"---")</f>
        <v>---</v>
      </c>
      <c r="O815" s="19" t="str">
        <f>IFERROR(VLOOKUP(N815,IF($M$4="TEI0187_REV01",RAW_m_TEI0187_REV01!$AJ:$AK),2,0),"---")</f>
        <v>---</v>
      </c>
      <c r="P815" s="19" t="str">
        <f>IFERROR(VLOOKUP(F815&amp;"-"&amp;G815,IF($M$4="TEI0187_REV01",RAW_m_TEI0187_REV01!$AD:$AG),3,0),"---")</f>
        <v>---</v>
      </c>
      <c r="Q815" s="19" t="str">
        <f>IFERROR(VLOOKUP(N815,IF($M$4="TEI0187_REV01",RAW_m_TEI0187_REV01!$AE:$AH),4,0),"---")</f>
        <v>---</v>
      </c>
      <c r="R815" s="19" t="str">
        <f>IFERROR(VLOOKUP(F815&amp;"-"&amp;G815,IF($M$4="TEI0187_REV01",RAW_m_TEI0187_REV01!$AD:$AG),4,0),"---")</f>
        <v>---</v>
      </c>
    </row>
    <row r="816" spans="2:18" x14ac:dyDescent="0.25">
      <c r="B816" s="78">
        <v>811</v>
      </c>
      <c r="C816" s="19" t="str">
        <f>IFERROR(INDEX(B2B!A:F,MATCH('B2B Pin Table'!B816,B2B!A:A,0),6),"---")</f>
        <v>GND</v>
      </c>
      <c r="D816" s="19" t="str">
        <f>IFERROR(IF((COUNTIF(B2B!A812:K812,H814)&lt;0),"---",INDEX(B2B!A:K,MATCH('B2B Pin Table'!B816,B2B!A:A,0),2)),"---")</f>
        <v>J4</v>
      </c>
      <c r="E816" s="19" t="str">
        <f>IFERROR(IF((COUNTIF(B2B!A812:K812,H814)&lt;0),"---",INDEX(B2B!A:K,MATCH('B2B Pin Table'!B816,B2B!A:A,0),3)),"---")</f>
        <v>B31</v>
      </c>
      <c r="F816" s="19" t="str">
        <f>IFERROR(IF((COUNTIF(B2B!A812:K812,L814)&lt;0),"---",INDEX(B2B!A:K,MATCH('B2B Pin Table'!B816,B2B!A:A,0),4)),"---")</f>
        <v>J4</v>
      </c>
      <c r="G816" s="19" t="str">
        <f>IFERROR(IF((COUNTIF(B2B!A812:K812,L814)&lt;0),"---",INDEX(B2B!A:K,MATCH('B2B Pin Table'!B816,B2B!A:A,0),5)),"---")</f>
        <v>B31</v>
      </c>
      <c r="H816" s="59" t="str">
        <f>IFERROR(IF(VLOOKUP($D816&amp;"-"&amp;$E816,IF($H$4="TEB0187_REV01",CALC_CONN_TEB0187_REV01!$F:$I),4,0)="--","---",IF($H$4="TEB0187_REV01",CALC_CONN_TEB0187_REV01!$G816&amp; " --&gt; " &amp;CALC_CONN_TEB0187_REV01!$I816&amp; " --&gt; ")),"---")</f>
        <v>---</v>
      </c>
      <c r="I816" s="19" t="str">
        <f>IFERROR(IF(VLOOKUP($D816&amp;"-"&amp;$E816,IF($H$4="TEB0187_REV01",CALC_CONN_TEB0187_REV01!$F:$H),3,0)="--",VLOOKUP($D816&amp;"-"&amp;$E816,IF($H$4="TEB0187_REV01",CALC_CONN_TEB0187_REV01!$F:$H),2,0),VLOOKUP($D816&amp;"-"&amp;$E816,IF($H$4="TEB0187_REV01",CALC_CONN_TEB0187_REV01!$F:$H),3,0)),"---")</f>
        <v>---</v>
      </c>
      <c r="J816" s="19" t="str">
        <f>IFERROR(VLOOKUP(I816,IF($H$4="TEB0187_REV01",RAW_c_TEB0187_REV01!$AE:$AM),9,0),"---")</f>
        <v>---</v>
      </c>
      <c r="K816" s="19" t="str">
        <f>IFERROR(VLOOKUP(D816&amp;"-"&amp;E816,IF($H$4="TEB0187_REV01",RAW_c_TEB0187_REV01!$AD:$AK,"???"),6,0),"---")</f>
        <v>---</v>
      </c>
      <c r="L816" s="19" t="str">
        <f>IFERROR(VLOOKUP(D816&amp;"-"&amp;E816,IF($H$4="TEB0187_REV01",RAW_c_TEB0187_REV01!$AD:$AL,"???"),9,0),"---")</f>
        <v>---</v>
      </c>
      <c r="M816" s="19" t="str">
        <f>IFERROR(IF(VLOOKUP($F816&amp;"-"&amp;$G816,IF($M$4="TEI0187_REV01",RAW_m_TEI0187_REV01!$F:$AU),43,0)="--","---",IF($M$4="TEI0187_REV01",RAW_m_TEI0187_REV01!$AT816&amp; " --&gt; " &amp;RAW_m_TEI0187_REV01!$AU816&amp; " --&gt; ")),"---")</f>
        <v>---</v>
      </c>
      <c r="N816" s="19" t="str">
        <f>IFERROR(VLOOKUP(F816&amp;"-"&amp;G816,IF($M$4="TEI0187_REV01",RAW_m_TEI0187_REV01!$AD:$AJ),7,0),"---")</f>
        <v>---</v>
      </c>
      <c r="O816" s="19" t="str">
        <f>IFERROR(VLOOKUP(N816,IF($M$4="TEI0187_REV01",RAW_m_TEI0187_REV01!$AJ:$AK),2,0),"---")</f>
        <v>---</v>
      </c>
      <c r="P816" s="19" t="str">
        <f>IFERROR(VLOOKUP(F816&amp;"-"&amp;G816,IF($M$4="TEI0187_REV01",RAW_m_TEI0187_REV01!$AD:$AG),3,0),"---")</f>
        <v>---</v>
      </c>
      <c r="Q816" s="19" t="str">
        <f>IFERROR(VLOOKUP(N816,IF($M$4="TEI0187_REV01",RAW_m_TEI0187_REV01!$AE:$AH),4,0),"---")</f>
        <v>---</v>
      </c>
      <c r="R816" s="19" t="str">
        <f>IFERROR(VLOOKUP(F816&amp;"-"&amp;G816,IF($M$4="TEI0187_REV01",RAW_m_TEI0187_REV01!$AD:$AG),4,0),"---")</f>
        <v>---</v>
      </c>
    </row>
    <row r="817" spans="2:18" x14ac:dyDescent="0.25">
      <c r="B817" s="78">
        <v>812</v>
      </c>
      <c r="C817" s="19" t="str">
        <f>IFERROR(INDEX(B2B!A:F,MATCH('B2B Pin Table'!B817,B2B!A:A,0),6),"---")</f>
        <v>GND</v>
      </c>
      <c r="D817" s="19" t="str">
        <f>IFERROR(IF((COUNTIF(B2B!A813:K813,H815)&lt;0),"---",INDEX(B2B!A:K,MATCH('B2B Pin Table'!B817,B2B!A:A,0),2)),"---")</f>
        <v>J4</v>
      </c>
      <c r="E817" s="19" t="str">
        <f>IFERROR(IF((COUNTIF(B2B!A813:K813,H815)&lt;0),"---",INDEX(B2B!A:K,MATCH('B2B Pin Table'!B817,B2B!A:A,0),3)),"---")</f>
        <v>B32</v>
      </c>
      <c r="F817" s="19" t="str">
        <f>IFERROR(IF((COUNTIF(B2B!A813:K813,L815)&lt;0),"---",INDEX(B2B!A:K,MATCH('B2B Pin Table'!B817,B2B!A:A,0),4)),"---")</f>
        <v>J4</v>
      </c>
      <c r="G817" s="19" t="str">
        <f>IFERROR(IF((COUNTIF(B2B!A813:K813,L815)&lt;0),"---",INDEX(B2B!A:K,MATCH('B2B Pin Table'!B817,B2B!A:A,0),5)),"---")</f>
        <v>B32</v>
      </c>
      <c r="H817" s="59" t="str">
        <f>IFERROR(IF(VLOOKUP($D817&amp;"-"&amp;$E817,IF($H$4="TEB0187_REV01",CALC_CONN_TEB0187_REV01!$F:$I),4,0)="--","---",IF($H$4="TEB0187_REV01",CALC_CONN_TEB0187_REV01!$G817&amp; " --&gt; " &amp;CALC_CONN_TEB0187_REV01!$I817&amp; " --&gt; ")),"---")</f>
        <v>---</v>
      </c>
      <c r="I817" s="19" t="str">
        <f>IFERROR(IF(VLOOKUP($D817&amp;"-"&amp;$E817,IF($H$4="TEB0187_REV01",CALC_CONN_TEB0187_REV01!$F:$H),3,0)="--",VLOOKUP($D817&amp;"-"&amp;$E817,IF($H$4="TEB0187_REV01",CALC_CONN_TEB0187_REV01!$F:$H),2,0),VLOOKUP($D817&amp;"-"&amp;$E817,IF($H$4="TEB0187_REV01",CALC_CONN_TEB0187_REV01!$F:$H),3,0)),"---")</f>
        <v>---</v>
      </c>
      <c r="J817" s="19" t="str">
        <f>IFERROR(VLOOKUP(I817,IF($H$4="TEB0187_REV01",RAW_c_TEB0187_REV01!$AE:$AM),9,0),"---")</f>
        <v>---</v>
      </c>
      <c r="K817" s="19" t="str">
        <f>IFERROR(VLOOKUP(D817&amp;"-"&amp;E817,IF($H$4="TEB0187_REV01",RAW_c_TEB0187_REV01!$AD:$AK,"???"),6,0),"---")</f>
        <v>---</v>
      </c>
      <c r="L817" s="19" t="str">
        <f>IFERROR(VLOOKUP(D817&amp;"-"&amp;E817,IF($H$4="TEB0187_REV01",RAW_c_TEB0187_REV01!$AD:$AL,"???"),9,0),"---")</f>
        <v>---</v>
      </c>
      <c r="M817" s="19" t="str">
        <f>IFERROR(IF(VLOOKUP($F817&amp;"-"&amp;$G817,IF($M$4="TEI0187_REV01",RAW_m_TEI0187_REV01!$F:$AU),43,0)="--","---",IF($M$4="TEI0187_REV01",RAW_m_TEI0187_REV01!$AT817&amp; " --&gt; " &amp;RAW_m_TEI0187_REV01!$AU817&amp; " --&gt; ")),"---")</f>
        <v>---</v>
      </c>
      <c r="N817" s="19" t="str">
        <f>IFERROR(VLOOKUP(F817&amp;"-"&amp;G817,IF($M$4="TEI0187_REV01",RAW_m_TEI0187_REV01!$AD:$AJ),7,0),"---")</f>
        <v>---</v>
      </c>
      <c r="O817" s="19" t="str">
        <f>IFERROR(VLOOKUP(N817,IF($M$4="TEI0187_REV01",RAW_m_TEI0187_REV01!$AJ:$AK),2,0),"---")</f>
        <v>---</v>
      </c>
      <c r="P817" s="19" t="str">
        <f>IFERROR(VLOOKUP(F817&amp;"-"&amp;G817,IF($M$4="TEI0187_REV01",RAW_m_TEI0187_REV01!$AD:$AG),3,0),"---")</f>
        <v>---</v>
      </c>
      <c r="Q817" s="19" t="str">
        <f>IFERROR(VLOOKUP(N817,IF($M$4="TEI0187_REV01",RAW_m_TEI0187_REV01!$AE:$AH),4,0),"---")</f>
        <v>---</v>
      </c>
      <c r="R817" s="19" t="str">
        <f>IFERROR(VLOOKUP(F817&amp;"-"&amp;G817,IF($M$4="TEI0187_REV01",RAW_m_TEI0187_REV01!$AD:$AG),4,0),"---")</f>
        <v>---</v>
      </c>
    </row>
    <row r="818" spans="2:18" x14ac:dyDescent="0.25">
      <c r="B818" s="78">
        <v>813</v>
      </c>
      <c r="C818" s="19" t="str">
        <f>IFERROR(INDEX(B2B!A:F,MATCH('B2B Pin Table'!B818,B2B!A:A,0),6),"---")</f>
        <v>GND</v>
      </c>
      <c r="D818" s="19" t="str">
        <f>IFERROR(IF((COUNTIF(B2B!A814:K814,H816)&lt;0),"---",INDEX(B2B!A:K,MATCH('B2B Pin Table'!B818,B2B!A:A,0),2)),"---")</f>
        <v>J4</v>
      </c>
      <c r="E818" s="19" t="str">
        <f>IFERROR(IF((COUNTIF(B2B!A814:K814,H816)&lt;0),"---",INDEX(B2B!A:K,MATCH('B2B Pin Table'!B818,B2B!A:A,0),3)),"---")</f>
        <v>B33</v>
      </c>
      <c r="F818" s="19" t="str">
        <f>IFERROR(IF((COUNTIF(B2B!A814:K814,L816)&lt;0),"---",INDEX(B2B!A:K,MATCH('B2B Pin Table'!B818,B2B!A:A,0),4)),"---")</f>
        <v>J4</v>
      </c>
      <c r="G818" s="19" t="str">
        <f>IFERROR(IF((COUNTIF(B2B!A814:K814,L816)&lt;0),"---",INDEX(B2B!A:K,MATCH('B2B Pin Table'!B818,B2B!A:A,0),5)),"---")</f>
        <v>B33</v>
      </c>
      <c r="H818" s="59" t="str">
        <f>IFERROR(IF(VLOOKUP($D818&amp;"-"&amp;$E818,IF($H$4="TEB0187_REV01",CALC_CONN_TEB0187_REV01!$F:$I),4,0)="--","---",IF($H$4="TEB0187_REV01",CALC_CONN_TEB0187_REV01!$G818&amp; " --&gt; " &amp;CALC_CONN_TEB0187_REV01!$I818&amp; " --&gt; ")),"---")</f>
        <v>---</v>
      </c>
      <c r="I818" s="19" t="str">
        <f>IFERROR(IF(VLOOKUP($D818&amp;"-"&amp;$E818,IF($H$4="TEB0187_REV01",CALC_CONN_TEB0187_REV01!$F:$H),3,0)="--",VLOOKUP($D818&amp;"-"&amp;$E818,IF($H$4="TEB0187_REV01",CALC_CONN_TEB0187_REV01!$F:$H),2,0),VLOOKUP($D818&amp;"-"&amp;$E818,IF($H$4="TEB0187_REV01",CALC_CONN_TEB0187_REV01!$F:$H),3,0)),"---")</f>
        <v>---</v>
      </c>
      <c r="J818" s="19" t="str">
        <f>IFERROR(VLOOKUP(I818,IF($H$4="TEB0187_REV01",RAW_c_TEB0187_REV01!$AE:$AM),9,0),"---")</f>
        <v>---</v>
      </c>
      <c r="K818" s="19" t="str">
        <f>IFERROR(VLOOKUP(D818&amp;"-"&amp;E818,IF($H$4="TEB0187_REV01",RAW_c_TEB0187_REV01!$AD:$AK,"???"),6,0),"---")</f>
        <v>---</v>
      </c>
      <c r="L818" s="19" t="str">
        <f>IFERROR(VLOOKUP(D818&amp;"-"&amp;E818,IF($H$4="TEB0187_REV01",RAW_c_TEB0187_REV01!$AD:$AL,"???"),9,0),"---")</f>
        <v>---</v>
      </c>
      <c r="M818" s="19" t="str">
        <f>IFERROR(IF(VLOOKUP($F818&amp;"-"&amp;$G818,IF($M$4="TEI0187_REV01",RAW_m_TEI0187_REV01!$F:$AU),43,0)="--","---",IF($M$4="TEI0187_REV01",RAW_m_TEI0187_REV01!$AT818&amp; " --&gt; " &amp;RAW_m_TEI0187_REV01!$AU818&amp; " --&gt; ")),"---")</f>
        <v>---</v>
      </c>
      <c r="N818" s="19" t="str">
        <f>IFERROR(VLOOKUP(F818&amp;"-"&amp;G818,IF($M$4="TEI0187_REV01",RAW_m_TEI0187_REV01!$AD:$AJ),7,0),"---")</f>
        <v>---</v>
      </c>
      <c r="O818" s="19" t="str">
        <f>IFERROR(VLOOKUP(N818,IF($M$4="TEI0187_REV01",RAW_m_TEI0187_REV01!$AJ:$AK),2,0),"---")</f>
        <v>---</v>
      </c>
      <c r="P818" s="19" t="str">
        <f>IFERROR(VLOOKUP(F818&amp;"-"&amp;G818,IF($M$4="TEI0187_REV01",RAW_m_TEI0187_REV01!$AD:$AG),3,0),"---")</f>
        <v>---</v>
      </c>
      <c r="Q818" s="19" t="str">
        <f>IFERROR(VLOOKUP(N818,IF($M$4="TEI0187_REV01",RAW_m_TEI0187_REV01!$AE:$AH),4,0),"---")</f>
        <v>---</v>
      </c>
      <c r="R818" s="19" t="str">
        <f>IFERROR(VLOOKUP(F818&amp;"-"&amp;G818,IF($M$4="TEI0187_REV01",RAW_m_TEI0187_REV01!$AD:$AG),4,0),"---")</f>
        <v>---</v>
      </c>
    </row>
    <row r="819" spans="2:18" x14ac:dyDescent="0.25">
      <c r="B819" s="78">
        <v>814</v>
      </c>
      <c r="C819" s="19" t="str">
        <f>IFERROR(INDEX(B2B!A:F,MATCH('B2B Pin Table'!B819,B2B!A:A,0),6),"---")</f>
        <v>GND</v>
      </c>
      <c r="D819" s="19" t="str">
        <f>IFERROR(IF((COUNTIF(B2B!A815:K815,H817)&lt;0),"---",INDEX(B2B!A:K,MATCH('B2B Pin Table'!B819,B2B!A:A,0),2)),"---")</f>
        <v>J4</v>
      </c>
      <c r="E819" s="19" t="str">
        <f>IFERROR(IF((COUNTIF(B2B!A815:K815,H817)&lt;0),"---",INDEX(B2B!A:K,MATCH('B2B Pin Table'!B819,B2B!A:A,0),3)),"---")</f>
        <v>B34</v>
      </c>
      <c r="F819" s="19" t="str">
        <f>IFERROR(IF((COUNTIF(B2B!A815:K815,L817)&lt;0),"---",INDEX(B2B!A:K,MATCH('B2B Pin Table'!B819,B2B!A:A,0),4)),"---")</f>
        <v>J4</v>
      </c>
      <c r="G819" s="19" t="str">
        <f>IFERROR(IF((COUNTIF(B2B!A815:K815,L817)&lt;0),"---",INDEX(B2B!A:K,MATCH('B2B Pin Table'!B819,B2B!A:A,0),5)),"---")</f>
        <v>B34</v>
      </c>
      <c r="H819" s="59" t="str">
        <f>IFERROR(IF(VLOOKUP($D819&amp;"-"&amp;$E819,IF($H$4="TEB0187_REV01",CALC_CONN_TEB0187_REV01!$F:$I),4,0)="--","---",IF($H$4="TEB0187_REV01",CALC_CONN_TEB0187_REV01!$G819&amp; " --&gt; " &amp;CALC_CONN_TEB0187_REV01!$I819&amp; " --&gt; ")),"---")</f>
        <v>---</v>
      </c>
      <c r="I819" s="19" t="str">
        <f>IFERROR(IF(VLOOKUP($D819&amp;"-"&amp;$E819,IF($H$4="TEB0187_REV01",CALC_CONN_TEB0187_REV01!$F:$H),3,0)="--",VLOOKUP($D819&amp;"-"&amp;$E819,IF($H$4="TEB0187_REV01",CALC_CONN_TEB0187_REV01!$F:$H),2,0),VLOOKUP($D819&amp;"-"&amp;$E819,IF($H$4="TEB0187_REV01",CALC_CONN_TEB0187_REV01!$F:$H),3,0)),"---")</f>
        <v>---</v>
      </c>
      <c r="J819" s="19" t="str">
        <f>IFERROR(VLOOKUP(I819,IF($H$4="TEB0187_REV01",RAW_c_TEB0187_REV01!$AE:$AM),9,0),"---")</f>
        <v>---</v>
      </c>
      <c r="K819" s="19" t="str">
        <f>IFERROR(VLOOKUP(D819&amp;"-"&amp;E819,IF($H$4="TEB0187_REV01",RAW_c_TEB0187_REV01!$AD:$AK,"???"),6,0),"---")</f>
        <v>---</v>
      </c>
      <c r="L819" s="19" t="str">
        <f>IFERROR(VLOOKUP(D819&amp;"-"&amp;E819,IF($H$4="TEB0187_REV01",RAW_c_TEB0187_REV01!$AD:$AL,"???"),9,0),"---")</f>
        <v>---</v>
      </c>
      <c r="M819" s="19" t="str">
        <f>IFERROR(IF(VLOOKUP($F819&amp;"-"&amp;$G819,IF($M$4="TEI0187_REV01",RAW_m_TEI0187_REV01!$F:$AU),43,0)="--","---",IF($M$4="TEI0187_REV01",RAW_m_TEI0187_REV01!$AT819&amp; " --&gt; " &amp;RAW_m_TEI0187_REV01!$AU819&amp; " --&gt; ")),"---")</f>
        <v>---</v>
      </c>
      <c r="N819" s="19" t="str">
        <f>IFERROR(VLOOKUP(F819&amp;"-"&amp;G819,IF($M$4="TEI0187_REV01",RAW_m_TEI0187_REV01!$AD:$AJ),7,0),"---")</f>
        <v>---</v>
      </c>
      <c r="O819" s="19" t="str">
        <f>IFERROR(VLOOKUP(N819,IF($M$4="TEI0187_REV01",RAW_m_TEI0187_REV01!$AJ:$AK),2,0),"---")</f>
        <v>---</v>
      </c>
      <c r="P819" s="19" t="str">
        <f>IFERROR(VLOOKUP(F819&amp;"-"&amp;G819,IF($M$4="TEI0187_REV01",RAW_m_TEI0187_REV01!$AD:$AG),3,0),"---")</f>
        <v>---</v>
      </c>
      <c r="Q819" s="19" t="str">
        <f>IFERROR(VLOOKUP(N819,IF($M$4="TEI0187_REV01",RAW_m_TEI0187_REV01!$AE:$AH),4,0),"---")</f>
        <v>---</v>
      </c>
      <c r="R819" s="19" t="str">
        <f>IFERROR(VLOOKUP(F819&amp;"-"&amp;G819,IF($M$4="TEI0187_REV01",RAW_m_TEI0187_REV01!$AD:$AG),4,0),"---")</f>
        <v>---</v>
      </c>
    </row>
    <row r="820" spans="2:18" x14ac:dyDescent="0.25">
      <c r="B820" s="78">
        <v>815</v>
      </c>
      <c r="C820" s="19" t="str">
        <f>IFERROR(INDEX(B2B!A:F,MATCH('B2B Pin Table'!B820,B2B!A:A,0),6),"---")</f>
        <v>GND</v>
      </c>
      <c r="D820" s="19" t="str">
        <f>IFERROR(IF((COUNTIF(B2B!A816:K816,H818)&lt;0),"---",INDEX(B2B!A:K,MATCH('B2B Pin Table'!B820,B2B!A:A,0),2)),"---")</f>
        <v>J4</v>
      </c>
      <c r="E820" s="19" t="str">
        <f>IFERROR(IF((COUNTIF(B2B!A816:K816,H818)&lt;0),"---",INDEX(B2B!A:K,MATCH('B2B Pin Table'!B820,B2B!A:A,0),3)),"---")</f>
        <v>B35</v>
      </c>
      <c r="F820" s="19" t="str">
        <f>IFERROR(IF((COUNTIF(B2B!A816:K816,L818)&lt;0),"---",INDEX(B2B!A:K,MATCH('B2B Pin Table'!B820,B2B!A:A,0),4)),"---")</f>
        <v>J4</v>
      </c>
      <c r="G820" s="19" t="str">
        <f>IFERROR(IF((COUNTIF(B2B!A816:K816,L818)&lt;0),"---",INDEX(B2B!A:K,MATCH('B2B Pin Table'!B820,B2B!A:A,0),5)),"---")</f>
        <v>B35</v>
      </c>
      <c r="H820" s="59" t="str">
        <f>IFERROR(IF(VLOOKUP($D820&amp;"-"&amp;$E820,IF($H$4="TEB0187_REV01",CALC_CONN_TEB0187_REV01!$F:$I),4,0)="--","---",IF($H$4="TEB0187_REV01",CALC_CONN_TEB0187_REV01!$G820&amp; " --&gt; " &amp;CALC_CONN_TEB0187_REV01!$I820&amp; " --&gt; ")),"---")</f>
        <v>---</v>
      </c>
      <c r="I820" s="19" t="str">
        <f>IFERROR(IF(VLOOKUP($D820&amp;"-"&amp;$E820,IF($H$4="TEB0187_REV01",CALC_CONN_TEB0187_REV01!$F:$H),3,0)="--",VLOOKUP($D820&amp;"-"&amp;$E820,IF($H$4="TEB0187_REV01",CALC_CONN_TEB0187_REV01!$F:$H),2,0),VLOOKUP($D820&amp;"-"&amp;$E820,IF($H$4="TEB0187_REV01",CALC_CONN_TEB0187_REV01!$F:$H),3,0)),"---")</f>
        <v>---</v>
      </c>
      <c r="J820" s="19" t="str">
        <f>IFERROR(VLOOKUP(I820,IF($H$4="TEB0187_REV01",RAW_c_TEB0187_REV01!$AE:$AM),9,0),"---")</f>
        <v>---</v>
      </c>
      <c r="K820" s="19" t="str">
        <f>IFERROR(VLOOKUP(D820&amp;"-"&amp;E820,IF($H$4="TEB0187_REV01",RAW_c_TEB0187_REV01!$AD:$AK,"???"),6,0),"---")</f>
        <v>---</v>
      </c>
      <c r="L820" s="19" t="str">
        <f>IFERROR(VLOOKUP(D820&amp;"-"&amp;E820,IF($H$4="TEB0187_REV01",RAW_c_TEB0187_REV01!$AD:$AL,"???"),9,0),"---")</f>
        <v>---</v>
      </c>
      <c r="M820" s="19" t="str">
        <f>IFERROR(IF(VLOOKUP($F820&amp;"-"&amp;$G820,IF($M$4="TEI0187_REV01",RAW_m_TEI0187_REV01!$F:$AU),43,0)="--","---",IF($M$4="TEI0187_REV01",RAW_m_TEI0187_REV01!$AT820&amp; " --&gt; " &amp;RAW_m_TEI0187_REV01!$AU820&amp; " --&gt; ")),"---")</f>
        <v>---</v>
      </c>
      <c r="N820" s="19" t="str">
        <f>IFERROR(VLOOKUP(F820&amp;"-"&amp;G820,IF($M$4="TEI0187_REV01",RAW_m_TEI0187_REV01!$AD:$AJ),7,0),"---")</f>
        <v>---</v>
      </c>
      <c r="O820" s="19" t="str">
        <f>IFERROR(VLOOKUP(N820,IF($M$4="TEI0187_REV01",RAW_m_TEI0187_REV01!$AJ:$AK),2,0),"---")</f>
        <v>---</v>
      </c>
      <c r="P820" s="19" t="str">
        <f>IFERROR(VLOOKUP(F820&amp;"-"&amp;G820,IF($M$4="TEI0187_REV01",RAW_m_TEI0187_REV01!$AD:$AG),3,0),"---")</f>
        <v>---</v>
      </c>
      <c r="Q820" s="19" t="str">
        <f>IFERROR(VLOOKUP(N820,IF($M$4="TEI0187_REV01",RAW_m_TEI0187_REV01!$AE:$AH),4,0),"---")</f>
        <v>---</v>
      </c>
      <c r="R820" s="19" t="str">
        <f>IFERROR(VLOOKUP(F820&amp;"-"&amp;G820,IF($M$4="TEI0187_REV01",RAW_m_TEI0187_REV01!$AD:$AG),4,0),"---")</f>
        <v>---</v>
      </c>
    </row>
    <row r="821" spans="2:18" x14ac:dyDescent="0.25">
      <c r="B821" s="78">
        <v>816</v>
      </c>
      <c r="C821" s="19" t="str">
        <f>IFERROR(INDEX(B2B!A:F,MATCH('B2B Pin Table'!B821,B2B!A:A,0),6),"---")</f>
        <v>GND</v>
      </c>
      <c r="D821" s="19" t="str">
        <f>IFERROR(IF((COUNTIF(B2B!A817:K817,H819)&lt;0),"---",INDEX(B2B!A:K,MATCH('B2B Pin Table'!B821,B2B!A:A,0),2)),"---")</f>
        <v>J4</v>
      </c>
      <c r="E821" s="19" t="str">
        <f>IFERROR(IF((COUNTIF(B2B!A817:K817,H819)&lt;0),"---",INDEX(B2B!A:K,MATCH('B2B Pin Table'!B821,B2B!A:A,0),3)),"---")</f>
        <v>B36</v>
      </c>
      <c r="F821" s="19" t="str">
        <f>IFERROR(IF((COUNTIF(B2B!A817:K817,L819)&lt;0),"---",INDEX(B2B!A:K,MATCH('B2B Pin Table'!B821,B2B!A:A,0),4)),"---")</f>
        <v>J4</v>
      </c>
      <c r="G821" s="19" t="str">
        <f>IFERROR(IF((COUNTIF(B2B!A817:K817,L819)&lt;0),"---",INDEX(B2B!A:K,MATCH('B2B Pin Table'!B821,B2B!A:A,0),5)),"---")</f>
        <v>B36</v>
      </c>
      <c r="H821" s="59" t="str">
        <f>IFERROR(IF(VLOOKUP($D821&amp;"-"&amp;$E821,IF($H$4="TEB0187_REV01",CALC_CONN_TEB0187_REV01!$F:$I),4,0)="--","---",IF($H$4="TEB0187_REV01",CALC_CONN_TEB0187_REV01!$G821&amp; " --&gt; " &amp;CALC_CONN_TEB0187_REV01!$I821&amp; " --&gt; ")),"---")</f>
        <v>---</v>
      </c>
      <c r="I821" s="19" t="str">
        <f>IFERROR(IF(VLOOKUP($D821&amp;"-"&amp;$E821,IF($H$4="TEB0187_REV01",CALC_CONN_TEB0187_REV01!$F:$H),3,0)="--",VLOOKUP($D821&amp;"-"&amp;$E821,IF($H$4="TEB0187_REV01",CALC_CONN_TEB0187_REV01!$F:$H),2,0),VLOOKUP($D821&amp;"-"&amp;$E821,IF($H$4="TEB0187_REV01",CALC_CONN_TEB0187_REV01!$F:$H),3,0)),"---")</f>
        <v>---</v>
      </c>
      <c r="J821" s="19" t="str">
        <f>IFERROR(VLOOKUP(I821,IF($H$4="TEB0187_REV01",RAW_c_TEB0187_REV01!$AE:$AM),9,0),"---")</f>
        <v>---</v>
      </c>
      <c r="K821" s="19" t="str">
        <f>IFERROR(VLOOKUP(D821&amp;"-"&amp;E821,IF($H$4="TEB0187_REV01",RAW_c_TEB0187_REV01!$AD:$AK,"???"),6,0),"---")</f>
        <v>---</v>
      </c>
      <c r="L821" s="19" t="str">
        <f>IFERROR(VLOOKUP(D821&amp;"-"&amp;E821,IF($H$4="TEB0187_REV01",RAW_c_TEB0187_REV01!$AD:$AL,"???"),9,0),"---")</f>
        <v>---</v>
      </c>
      <c r="M821" s="19" t="str">
        <f>IFERROR(IF(VLOOKUP($F821&amp;"-"&amp;$G821,IF($M$4="TEI0187_REV01",RAW_m_TEI0187_REV01!$F:$AU),43,0)="--","---",IF($M$4="TEI0187_REV01",RAW_m_TEI0187_REV01!$AT821&amp; " --&gt; " &amp;RAW_m_TEI0187_REV01!$AU821&amp; " --&gt; ")),"---")</f>
        <v>---</v>
      </c>
      <c r="N821" s="19" t="str">
        <f>IFERROR(VLOOKUP(F821&amp;"-"&amp;G821,IF($M$4="TEI0187_REV01",RAW_m_TEI0187_REV01!$AD:$AJ),7,0),"---")</f>
        <v>---</v>
      </c>
      <c r="O821" s="19" t="str">
        <f>IFERROR(VLOOKUP(N821,IF($M$4="TEI0187_REV01",RAW_m_TEI0187_REV01!$AJ:$AK),2,0),"---")</f>
        <v>---</v>
      </c>
      <c r="P821" s="19" t="str">
        <f>IFERROR(VLOOKUP(F821&amp;"-"&amp;G821,IF($M$4="TEI0187_REV01",RAW_m_TEI0187_REV01!$AD:$AG),3,0),"---")</f>
        <v>---</v>
      </c>
      <c r="Q821" s="19" t="str">
        <f>IFERROR(VLOOKUP(N821,IF($M$4="TEI0187_REV01",RAW_m_TEI0187_REV01!$AE:$AH),4,0),"---")</f>
        <v>---</v>
      </c>
      <c r="R821" s="19" t="str">
        <f>IFERROR(VLOOKUP(F821&amp;"-"&amp;G821,IF($M$4="TEI0187_REV01",RAW_m_TEI0187_REV01!$AD:$AG),4,0),"---")</f>
        <v>---</v>
      </c>
    </row>
    <row r="822" spans="2:18" x14ac:dyDescent="0.25">
      <c r="B822" s="78">
        <v>817</v>
      </c>
      <c r="C822" s="19" t="str">
        <f>IFERROR(INDEX(B2B!A:F,MATCH('B2B Pin Table'!B822,B2B!A:A,0),6),"---")</f>
        <v>GND</v>
      </c>
      <c r="D822" s="19" t="str">
        <f>IFERROR(IF((COUNTIF(B2B!A818:K818,H820)&lt;0),"---",INDEX(B2B!A:K,MATCH('B2B Pin Table'!B822,B2B!A:A,0),2)),"---")</f>
        <v>J4</v>
      </c>
      <c r="E822" s="19" t="str">
        <f>IFERROR(IF((COUNTIF(B2B!A818:K818,H820)&lt;0),"---",INDEX(B2B!A:K,MATCH('B2B Pin Table'!B822,B2B!A:A,0),3)),"---")</f>
        <v>B37</v>
      </c>
      <c r="F822" s="19" t="str">
        <f>IFERROR(IF((COUNTIF(B2B!A818:K818,L820)&lt;0),"---",INDEX(B2B!A:K,MATCH('B2B Pin Table'!B822,B2B!A:A,0),4)),"---")</f>
        <v>J4</v>
      </c>
      <c r="G822" s="19" t="str">
        <f>IFERROR(IF((COUNTIF(B2B!A818:K818,L820)&lt;0),"---",INDEX(B2B!A:K,MATCH('B2B Pin Table'!B822,B2B!A:A,0),5)),"---")</f>
        <v>B37</v>
      </c>
      <c r="H822" s="59" t="str">
        <f>IFERROR(IF(VLOOKUP($D822&amp;"-"&amp;$E822,IF($H$4="TEB0187_REV01",CALC_CONN_TEB0187_REV01!$F:$I),4,0)="--","---",IF($H$4="TEB0187_REV01",CALC_CONN_TEB0187_REV01!$G822&amp; " --&gt; " &amp;CALC_CONN_TEB0187_REV01!$I822&amp; " --&gt; ")),"---")</f>
        <v>---</v>
      </c>
      <c r="I822" s="19" t="str">
        <f>IFERROR(IF(VLOOKUP($D822&amp;"-"&amp;$E822,IF($H$4="TEB0187_REV01",CALC_CONN_TEB0187_REV01!$F:$H),3,0)="--",VLOOKUP($D822&amp;"-"&amp;$E822,IF($H$4="TEB0187_REV01",CALC_CONN_TEB0187_REV01!$F:$H),2,0),VLOOKUP($D822&amp;"-"&amp;$E822,IF($H$4="TEB0187_REV01",CALC_CONN_TEB0187_REV01!$F:$H),3,0)),"---")</f>
        <v>---</v>
      </c>
      <c r="J822" s="19" t="str">
        <f>IFERROR(VLOOKUP(I822,IF($H$4="TEB0187_REV01",RAW_c_TEB0187_REV01!$AE:$AM),9,0),"---")</f>
        <v>---</v>
      </c>
      <c r="K822" s="19" t="str">
        <f>IFERROR(VLOOKUP(D822&amp;"-"&amp;E822,IF($H$4="TEB0187_REV01",RAW_c_TEB0187_REV01!$AD:$AK,"???"),6,0),"---")</f>
        <v>---</v>
      </c>
      <c r="L822" s="19" t="str">
        <f>IFERROR(VLOOKUP(D822&amp;"-"&amp;E822,IF($H$4="TEB0187_REV01",RAW_c_TEB0187_REV01!$AD:$AL,"???"),9,0),"---")</f>
        <v>---</v>
      </c>
      <c r="M822" s="19" t="str">
        <f>IFERROR(IF(VLOOKUP($F822&amp;"-"&amp;$G822,IF($M$4="TEI0187_REV01",RAW_m_TEI0187_REV01!$F:$AU),43,0)="--","---",IF($M$4="TEI0187_REV01",RAW_m_TEI0187_REV01!$AT822&amp; " --&gt; " &amp;RAW_m_TEI0187_REV01!$AU822&amp; " --&gt; ")),"---")</f>
        <v>---</v>
      </c>
      <c r="N822" s="19" t="str">
        <f>IFERROR(VLOOKUP(F822&amp;"-"&amp;G822,IF($M$4="TEI0187_REV01",RAW_m_TEI0187_REV01!$AD:$AJ),7,0),"---")</f>
        <v>---</v>
      </c>
      <c r="O822" s="19" t="str">
        <f>IFERROR(VLOOKUP(N822,IF($M$4="TEI0187_REV01",RAW_m_TEI0187_REV01!$AJ:$AK),2,0),"---")</f>
        <v>---</v>
      </c>
      <c r="P822" s="19" t="str">
        <f>IFERROR(VLOOKUP(F822&amp;"-"&amp;G822,IF($M$4="TEI0187_REV01",RAW_m_TEI0187_REV01!$AD:$AG),3,0),"---")</f>
        <v>---</v>
      </c>
      <c r="Q822" s="19" t="str">
        <f>IFERROR(VLOOKUP(N822,IF($M$4="TEI0187_REV01",RAW_m_TEI0187_REV01!$AE:$AH),4,0),"---")</f>
        <v>---</v>
      </c>
      <c r="R822" s="19" t="str">
        <f>IFERROR(VLOOKUP(F822&amp;"-"&amp;G822,IF($M$4="TEI0187_REV01",RAW_m_TEI0187_REV01!$AD:$AG),4,0),"---")</f>
        <v>---</v>
      </c>
    </row>
    <row r="823" spans="2:18" x14ac:dyDescent="0.25">
      <c r="B823" s="78">
        <v>818</v>
      </c>
      <c r="C823" s="19" t="str">
        <f>IFERROR(INDEX(B2B!A:F,MATCH('B2B Pin Table'!B823,B2B!A:A,0),6),"---")</f>
        <v>GND</v>
      </c>
      <c r="D823" s="19" t="str">
        <f>IFERROR(IF((COUNTIF(B2B!A819:K819,H821)&lt;0),"---",INDEX(B2B!A:K,MATCH('B2B Pin Table'!B823,B2B!A:A,0),2)),"---")</f>
        <v>J4</v>
      </c>
      <c r="E823" s="19" t="str">
        <f>IFERROR(IF((COUNTIF(B2B!A819:K819,H821)&lt;0),"---",INDEX(B2B!A:K,MATCH('B2B Pin Table'!B823,B2B!A:A,0),3)),"---")</f>
        <v>B38</v>
      </c>
      <c r="F823" s="19" t="str">
        <f>IFERROR(IF((COUNTIF(B2B!A819:K819,L821)&lt;0),"---",INDEX(B2B!A:K,MATCH('B2B Pin Table'!B823,B2B!A:A,0),4)),"---")</f>
        <v>J4</v>
      </c>
      <c r="G823" s="19" t="str">
        <f>IFERROR(IF((COUNTIF(B2B!A819:K819,L821)&lt;0),"---",INDEX(B2B!A:K,MATCH('B2B Pin Table'!B823,B2B!A:A,0),5)),"---")</f>
        <v>B38</v>
      </c>
      <c r="H823" s="59" t="str">
        <f>IFERROR(IF(VLOOKUP($D823&amp;"-"&amp;$E823,IF($H$4="TEB0187_REV01",CALC_CONN_TEB0187_REV01!$F:$I),4,0)="--","---",IF($H$4="TEB0187_REV01",CALC_CONN_TEB0187_REV01!$G823&amp; " --&gt; " &amp;CALC_CONN_TEB0187_REV01!$I823&amp; " --&gt; ")),"---")</f>
        <v>---</v>
      </c>
      <c r="I823" s="19" t="str">
        <f>IFERROR(IF(VLOOKUP($D823&amp;"-"&amp;$E823,IF($H$4="TEB0187_REV01",CALC_CONN_TEB0187_REV01!$F:$H),3,0)="--",VLOOKUP($D823&amp;"-"&amp;$E823,IF($H$4="TEB0187_REV01",CALC_CONN_TEB0187_REV01!$F:$H),2,0),VLOOKUP($D823&amp;"-"&amp;$E823,IF($H$4="TEB0187_REV01",CALC_CONN_TEB0187_REV01!$F:$H),3,0)),"---")</f>
        <v>---</v>
      </c>
      <c r="J823" s="19" t="str">
        <f>IFERROR(VLOOKUP(I823,IF($H$4="TEB0187_REV01",RAW_c_TEB0187_REV01!$AE:$AM),9,0),"---")</f>
        <v>---</v>
      </c>
      <c r="K823" s="19" t="str">
        <f>IFERROR(VLOOKUP(D823&amp;"-"&amp;E823,IF($H$4="TEB0187_REV01",RAW_c_TEB0187_REV01!$AD:$AK,"???"),6,0),"---")</f>
        <v>---</v>
      </c>
      <c r="L823" s="19" t="str">
        <f>IFERROR(VLOOKUP(D823&amp;"-"&amp;E823,IF($H$4="TEB0187_REV01",RAW_c_TEB0187_REV01!$AD:$AL,"???"),9,0),"---")</f>
        <v>---</v>
      </c>
      <c r="M823" s="19" t="str">
        <f>IFERROR(IF(VLOOKUP($F823&amp;"-"&amp;$G823,IF($M$4="TEI0187_REV01",RAW_m_TEI0187_REV01!$F:$AU),43,0)="--","---",IF($M$4="TEI0187_REV01",RAW_m_TEI0187_REV01!$AT823&amp; " --&gt; " &amp;RAW_m_TEI0187_REV01!$AU823&amp; " --&gt; ")),"---")</f>
        <v>---</v>
      </c>
      <c r="N823" s="19" t="str">
        <f>IFERROR(VLOOKUP(F823&amp;"-"&amp;G823,IF($M$4="TEI0187_REV01",RAW_m_TEI0187_REV01!$AD:$AJ),7,0),"---")</f>
        <v>---</v>
      </c>
      <c r="O823" s="19" t="str">
        <f>IFERROR(VLOOKUP(N823,IF($M$4="TEI0187_REV01",RAW_m_TEI0187_REV01!$AJ:$AK),2,0),"---")</f>
        <v>---</v>
      </c>
      <c r="P823" s="19" t="str">
        <f>IFERROR(VLOOKUP(F823&amp;"-"&amp;G823,IF($M$4="TEI0187_REV01",RAW_m_TEI0187_REV01!$AD:$AG),3,0),"---")</f>
        <v>---</v>
      </c>
      <c r="Q823" s="19" t="str">
        <f>IFERROR(VLOOKUP(N823,IF($M$4="TEI0187_REV01",RAW_m_TEI0187_REV01!$AE:$AH),4,0),"---")</f>
        <v>---</v>
      </c>
      <c r="R823" s="19" t="str">
        <f>IFERROR(VLOOKUP(F823&amp;"-"&amp;G823,IF($M$4="TEI0187_REV01",RAW_m_TEI0187_REV01!$AD:$AG),4,0),"---")</f>
        <v>---</v>
      </c>
    </row>
    <row r="824" spans="2:18" x14ac:dyDescent="0.25">
      <c r="B824" s="78">
        <v>819</v>
      </c>
      <c r="C824" s="19" t="str">
        <f>IFERROR(INDEX(B2B!A:F,MATCH('B2B Pin Table'!B824,B2B!A:A,0),6),"---")</f>
        <v>PWR</v>
      </c>
      <c r="D824" s="19" t="str">
        <f>IFERROR(IF((COUNTIF(B2B!A820:K820,H822)&lt;0),"---",INDEX(B2B!A:K,MATCH('B2B Pin Table'!B824,B2B!A:A,0),2)),"---")</f>
        <v>J4</v>
      </c>
      <c r="E824" s="19" t="str">
        <f>IFERROR(IF((COUNTIF(B2B!A820:K820,H822)&lt;0),"---",INDEX(B2B!A:K,MATCH('B2B Pin Table'!B824,B2B!A:A,0),3)),"---")</f>
        <v>B39</v>
      </c>
      <c r="F824" s="19" t="str">
        <f>IFERROR(IF((COUNTIF(B2B!A820:K820,L822)&lt;0),"---",INDEX(B2B!A:K,MATCH('B2B Pin Table'!B824,B2B!A:A,0),4)),"---")</f>
        <v>J4</v>
      </c>
      <c r="G824" s="19" t="str">
        <f>IFERROR(IF((COUNTIF(B2B!A820:K820,L822)&lt;0),"---",INDEX(B2B!A:K,MATCH('B2B Pin Table'!B824,B2B!A:A,0),5)),"---")</f>
        <v>B39</v>
      </c>
      <c r="H824" s="59" t="str">
        <f>IFERROR(IF(VLOOKUP($D824&amp;"-"&amp;$E824,IF($H$4="TEB0187_REV01",CALC_CONN_TEB0187_REV01!$F:$I),4,0)="--","---",IF($H$4="TEB0187_REV01",CALC_CONN_TEB0187_REV01!$G824&amp; " --&gt; " &amp;CALC_CONN_TEB0187_REV01!$I824&amp; " --&gt; ")),"---")</f>
        <v>---</v>
      </c>
      <c r="I824" s="19" t="str">
        <f>IFERROR(IF(VLOOKUP($D824&amp;"-"&amp;$E824,IF($H$4="TEB0187_REV01",CALC_CONN_TEB0187_REV01!$F:$H),3,0)="--",VLOOKUP($D824&amp;"-"&amp;$E824,IF($H$4="TEB0187_REV01",CALC_CONN_TEB0187_REV01!$F:$H),2,0),VLOOKUP($D824&amp;"-"&amp;$E824,IF($H$4="TEB0187_REV01",CALC_CONN_TEB0187_REV01!$F:$H),3,0)),"---")</f>
        <v>---</v>
      </c>
      <c r="J824" s="19" t="str">
        <f>IFERROR(VLOOKUP(I824,IF($H$4="TEB0187_REV01",RAW_c_TEB0187_REV01!$AE:$AM),9,0),"---")</f>
        <v>---</v>
      </c>
      <c r="K824" s="19" t="str">
        <f>IFERROR(VLOOKUP(D824&amp;"-"&amp;E824,IF($H$4="TEB0187_REV01",RAW_c_TEB0187_REV01!$AD:$AK,"???"),6,0),"---")</f>
        <v>---</v>
      </c>
      <c r="L824" s="19" t="str">
        <f>IFERROR(VLOOKUP(D824&amp;"-"&amp;E824,IF($H$4="TEB0187_REV01",RAW_c_TEB0187_REV01!$AD:$AL,"???"),9,0),"---")</f>
        <v>---</v>
      </c>
      <c r="M824" s="19" t="str">
        <f>IFERROR(IF(VLOOKUP($F824&amp;"-"&amp;$G824,IF($M$4="TEI0187_REV01",RAW_m_TEI0187_REV01!$F:$AU),43,0)="--","---",IF($M$4="TEI0187_REV01",RAW_m_TEI0187_REV01!$AT824&amp; " --&gt; " &amp;RAW_m_TEI0187_REV01!$AU824&amp; " --&gt; ")),"---")</f>
        <v>---</v>
      </c>
      <c r="N824" s="19" t="str">
        <f>IFERROR(VLOOKUP(F824&amp;"-"&amp;G824,IF($M$4="TEI0187_REV01",RAW_m_TEI0187_REV01!$AD:$AJ),7,0),"---")</f>
        <v>---</v>
      </c>
      <c r="O824" s="19" t="str">
        <f>IFERROR(VLOOKUP(N824,IF($M$4="TEI0187_REV01",RAW_m_TEI0187_REV01!$AJ:$AK),2,0),"---")</f>
        <v>---</v>
      </c>
      <c r="P824" s="19" t="str">
        <f>IFERROR(VLOOKUP(F824&amp;"-"&amp;G824,IF($M$4="TEI0187_REV01",RAW_m_TEI0187_REV01!$AD:$AG),3,0),"---")</f>
        <v>---</v>
      </c>
      <c r="Q824" s="19" t="str">
        <f>IFERROR(VLOOKUP(N824,IF($M$4="TEI0187_REV01",RAW_m_TEI0187_REV01!$AE:$AH),4,0),"---")</f>
        <v>---</v>
      </c>
      <c r="R824" s="19" t="str">
        <f>IFERROR(VLOOKUP(F824&amp;"-"&amp;G824,IF($M$4="TEI0187_REV01",RAW_m_TEI0187_REV01!$AD:$AG),4,0),"---")</f>
        <v>---</v>
      </c>
    </row>
    <row r="825" spans="2:18" x14ac:dyDescent="0.25">
      <c r="B825" s="78">
        <v>820</v>
      </c>
      <c r="C825" s="19" t="str">
        <f>IFERROR(INDEX(B2B!A:F,MATCH('B2B Pin Table'!B825,B2B!A:A,0),6),"---")</f>
        <v>GND</v>
      </c>
      <c r="D825" s="19" t="str">
        <f>IFERROR(IF((COUNTIF(B2B!A821:K821,H823)&lt;0),"---",INDEX(B2B!A:K,MATCH('B2B Pin Table'!B825,B2B!A:A,0),2)),"---")</f>
        <v>J4</v>
      </c>
      <c r="E825" s="19" t="str">
        <f>IFERROR(IF((COUNTIF(B2B!A821:K821,H823)&lt;0),"---",INDEX(B2B!A:K,MATCH('B2B Pin Table'!B825,B2B!A:A,0),3)),"---")</f>
        <v>B40</v>
      </c>
      <c r="F825" s="19" t="str">
        <f>IFERROR(IF((COUNTIF(B2B!A821:K821,L823)&lt;0),"---",INDEX(B2B!A:K,MATCH('B2B Pin Table'!B825,B2B!A:A,0),4)),"---")</f>
        <v>J4</v>
      </c>
      <c r="G825" s="19" t="str">
        <f>IFERROR(IF((COUNTIF(B2B!A821:K821,L823)&lt;0),"---",INDEX(B2B!A:K,MATCH('B2B Pin Table'!B825,B2B!A:A,0),5)),"---")</f>
        <v>B40</v>
      </c>
      <c r="H825" s="59" t="str">
        <f>IFERROR(IF(VLOOKUP($D825&amp;"-"&amp;$E825,IF($H$4="TEB0187_REV01",CALC_CONN_TEB0187_REV01!$F:$I),4,0)="--","---",IF($H$4="TEB0187_REV01",CALC_CONN_TEB0187_REV01!$G825&amp; " --&gt; " &amp;CALC_CONN_TEB0187_REV01!$I825&amp; " --&gt; ")),"---")</f>
        <v>---</v>
      </c>
      <c r="I825" s="19" t="str">
        <f>IFERROR(IF(VLOOKUP($D825&amp;"-"&amp;$E825,IF($H$4="TEB0187_REV01",CALC_CONN_TEB0187_REV01!$F:$H),3,0)="--",VLOOKUP($D825&amp;"-"&amp;$E825,IF($H$4="TEB0187_REV01",CALC_CONN_TEB0187_REV01!$F:$H),2,0),VLOOKUP($D825&amp;"-"&amp;$E825,IF($H$4="TEB0187_REV01",CALC_CONN_TEB0187_REV01!$F:$H),3,0)),"---")</f>
        <v>---</v>
      </c>
      <c r="J825" s="19" t="str">
        <f>IFERROR(VLOOKUP(I825,IF($H$4="TEB0187_REV01",RAW_c_TEB0187_REV01!$AE:$AM),9,0),"---")</f>
        <v>---</v>
      </c>
      <c r="K825" s="19" t="str">
        <f>IFERROR(VLOOKUP(D825&amp;"-"&amp;E825,IF($H$4="TEB0187_REV01",RAW_c_TEB0187_REV01!$AD:$AK,"???"),6,0),"---")</f>
        <v>---</v>
      </c>
      <c r="L825" s="19" t="str">
        <f>IFERROR(VLOOKUP(D825&amp;"-"&amp;E825,IF($H$4="TEB0187_REV01",RAW_c_TEB0187_REV01!$AD:$AL,"???"),9,0),"---")</f>
        <v>---</v>
      </c>
      <c r="M825" s="19" t="str">
        <f>IFERROR(IF(VLOOKUP($F825&amp;"-"&amp;$G825,IF($M$4="TEI0187_REV01",RAW_m_TEI0187_REV01!$F:$AU),43,0)="--","---",IF($M$4="TEI0187_REV01",RAW_m_TEI0187_REV01!$AT825&amp; " --&gt; " &amp;RAW_m_TEI0187_REV01!$AU825&amp; " --&gt; ")),"---")</f>
        <v>---</v>
      </c>
      <c r="N825" s="19" t="str">
        <f>IFERROR(VLOOKUP(F825&amp;"-"&amp;G825,IF($M$4="TEI0187_REV01",RAW_m_TEI0187_REV01!$AD:$AJ),7,0),"---")</f>
        <v>---</v>
      </c>
      <c r="O825" s="19" t="str">
        <f>IFERROR(VLOOKUP(N825,IF($M$4="TEI0187_REV01",RAW_m_TEI0187_REV01!$AJ:$AK),2,0),"---")</f>
        <v>---</v>
      </c>
      <c r="P825" s="19" t="str">
        <f>IFERROR(VLOOKUP(F825&amp;"-"&amp;G825,IF($M$4="TEI0187_REV01",RAW_m_TEI0187_REV01!$AD:$AG),3,0),"---")</f>
        <v>---</v>
      </c>
      <c r="Q825" s="19" t="str">
        <f>IFERROR(VLOOKUP(N825,IF($M$4="TEI0187_REV01",RAW_m_TEI0187_REV01!$AE:$AH),4,0),"---")</f>
        <v>---</v>
      </c>
      <c r="R825" s="19" t="str">
        <f>IFERROR(VLOOKUP(F825&amp;"-"&amp;G825,IF($M$4="TEI0187_REV01",RAW_m_TEI0187_REV01!$AD:$AG),4,0),"---")</f>
        <v>---</v>
      </c>
    </row>
    <row r="826" spans="2:18" x14ac:dyDescent="0.25">
      <c r="B826" s="78">
        <v>821</v>
      </c>
      <c r="C826" s="19" t="str">
        <f>IFERROR(INDEX(B2B!A:F,MATCH('B2B Pin Table'!B826,B2B!A:A,0),6),"---")</f>
        <v>GND</v>
      </c>
      <c r="D826" s="19" t="str">
        <f>IFERROR(IF((COUNTIF(B2B!A822:K822,H824)&lt;0),"---",INDEX(B2B!A:K,MATCH('B2B Pin Table'!B826,B2B!A:A,0),2)),"---")</f>
        <v>J4</v>
      </c>
      <c r="E826" s="19" t="str">
        <f>IFERROR(IF((COUNTIF(B2B!A822:K822,H824)&lt;0),"---",INDEX(B2B!A:K,MATCH('B2B Pin Table'!B826,B2B!A:A,0),3)),"---")</f>
        <v>B41</v>
      </c>
      <c r="F826" s="19" t="str">
        <f>IFERROR(IF((COUNTIF(B2B!A822:K822,L824)&lt;0),"---",INDEX(B2B!A:K,MATCH('B2B Pin Table'!B826,B2B!A:A,0),4)),"---")</f>
        <v>J4</v>
      </c>
      <c r="G826" s="19" t="str">
        <f>IFERROR(IF((COUNTIF(B2B!A822:K822,L824)&lt;0),"---",INDEX(B2B!A:K,MATCH('B2B Pin Table'!B826,B2B!A:A,0),5)),"---")</f>
        <v>B41</v>
      </c>
      <c r="H826" s="59" t="str">
        <f>IFERROR(IF(VLOOKUP($D826&amp;"-"&amp;$E826,IF($H$4="TEB0187_REV01",CALC_CONN_TEB0187_REV01!$F:$I),4,0)="--","---",IF($H$4="TEB0187_REV01",CALC_CONN_TEB0187_REV01!$G826&amp; " --&gt; " &amp;CALC_CONN_TEB0187_REV01!$I826&amp; " --&gt; ")),"---")</f>
        <v>---</v>
      </c>
      <c r="I826" s="19" t="str">
        <f>IFERROR(IF(VLOOKUP($D826&amp;"-"&amp;$E826,IF($H$4="TEB0187_REV01",CALC_CONN_TEB0187_REV01!$F:$H),3,0)="--",VLOOKUP($D826&amp;"-"&amp;$E826,IF($H$4="TEB0187_REV01",CALC_CONN_TEB0187_REV01!$F:$H),2,0),VLOOKUP($D826&amp;"-"&amp;$E826,IF($H$4="TEB0187_REV01",CALC_CONN_TEB0187_REV01!$F:$H),3,0)),"---")</f>
        <v>---</v>
      </c>
      <c r="J826" s="19" t="str">
        <f>IFERROR(VLOOKUP(I826,IF($H$4="TEB0187_REV01",RAW_c_TEB0187_REV01!$AE:$AM),9,0),"---")</f>
        <v>---</v>
      </c>
      <c r="K826" s="19" t="str">
        <f>IFERROR(VLOOKUP(D826&amp;"-"&amp;E826,IF($H$4="TEB0187_REV01",RAW_c_TEB0187_REV01!$AD:$AK,"???"),6,0),"---")</f>
        <v>---</v>
      </c>
      <c r="L826" s="19" t="str">
        <f>IFERROR(VLOOKUP(D826&amp;"-"&amp;E826,IF($H$4="TEB0187_REV01",RAW_c_TEB0187_REV01!$AD:$AL,"???"),9,0),"---")</f>
        <v>---</v>
      </c>
      <c r="M826" s="19" t="str">
        <f>IFERROR(IF(VLOOKUP($F826&amp;"-"&amp;$G826,IF($M$4="TEI0187_REV01",RAW_m_TEI0187_REV01!$F:$AU),43,0)="--","---",IF($M$4="TEI0187_REV01",RAW_m_TEI0187_REV01!$AT826&amp; " --&gt; " &amp;RAW_m_TEI0187_REV01!$AU826&amp; " --&gt; ")),"---")</f>
        <v>---</v>
      </c>
      <c r="N826" s="19" t="str">
        <f>IFERROR(VLOOKUP(F826&amp;"-"&amp;G826,IF($M$4="TEI0187_REV01",RAW_m_TEI0187_REV01!$AD:$AJ),7,0),"---")</f>
        <v>---</v>
      </c>
      <c r="O826" s="19" t="str">
        <f>IFERROR(VLOOKUP(N826,IF($M$4="TEI0187_REV01",RAW_m_TEI0187_REV01!$AJ:$AK),2,0),"---")</f>
        <v>---</v>
      </c>
      <c r="P826" s="19" t="str">
        <f>IFERROR(VLOOKUP(F826&amp;"-"&amp;G826,IF($M$4="TEI0187_REV01",RAW_m_TEI0187_REV01!$AD:$AG),3,0),"---")</f>
        <v>---</v>
      </c>
      <c r="Q826" s="19" t="str">
        <f>IFERROR(VLOOKUP(N826,IF($M$4="TEI0187_REV01",RAW_m_TEI0187_REV01!$AE:$AH),4,0),"---")</f>
        <v>---</v>
      </c>
      <c r="R826" s="19" t="str">
        <f>IFERROR(VLOOKUP(F826&amp;"-"&amp;G826,IF($M$4="TEI0187_REV01",RAW_m_TEI0187_REV01!$AD:$AG),4,0),"---")</f>
        <v>---</v>
      </c>
    </row>
    <row r="827" spans="2:18" x14ac:dyDescent="0.25">
      <c r="B827" s="78">
        <v>822</v>
      </c>
      <c r="C827" s="19" t="str">
        <f>IFERROR(INDEX(B2B!A:F,MATCH('B2B Pin Table'!B827,B2B!A:A,0),6),"---")</f>
        <v>GND</v>
      </c>
      <c r="D827" s="19" t="str">
        <f>IFERROR(IF((COUNTIF(B2B!A823:K823,H825)&lt;0),"---",INDEX(B2B!A:K,MATCH('B2B Pin Table'!B827,B2B!A:A,0),2)),"---")</f>
        <v>J4</v>
      </c>
      <c r="E827" s="19" t="str">
        <f>IFERROR(IF((COUNTIF(B2B!A823:K823,H825)&lt;0),"---",INDEX(B2B!A:K,MATCH('B2B Pin Table'!B827,B2B!A:A,0),3)),"---")</f>
        <v>B42</v>
      </c>
      <c r="F827" s="19" t="str">
        <f>IFERROR(IF((COUNTIF(B2B!A823:K823,L825)&lt;0),"---",INDEX(B2B!A:K,MATCH('B2B Pin Table'!B827,B2B!A:A,0),4)),"---")</f>
        <v>J4</v>
      </c>
      <c r="G827" s="19" t="str">
        <f>IFERROR(IF((COUNTIF(B2B!A823:K823,L825)&lt;0),"---",INDEX(B2B!A:K,MATCH('B2B Pin Table'!B827,B2B!A:A,0),5)),"---")</f>
        <v>B42</v>
      </c>
      <c r="H827" s="59" t="str">
        <f>IFERROR(IF(VLOOKUP($D827&amp;"-"&amp;$E827,IF($H$4="TEB0187_REV01",CALC_CONN_TEB0187_REV01!$F:$I),4,0)="--","---",IF($H$4="TEB0187_REV01",CALC_CONN_TEB0187_REV01!$G827&amp; " --&gt; " &amp;CALC_CONN_TEB0187_REV01!$I827&amp; " --&gt; ")),"---")</f>
        <v>---</v>
      </c>
      <c r="I827" s="19" t="str">
        <f>IFERROR(IF(VLOOKUP($D827&amp;"-"&amp;$E827,IF($H$4="TEB0187_REV01",CALC_CONN_TEB0187_REV01!$F:$H),3,0)="--",VLOOKUP($D827&amp;"-"&amp;$E827,IF($H$4="TEB0187_REV01",CALC_CONN_TEB0187_REV01!$F:$H),2,0),VLOOKUP($D827&amp;"-"&amp;$E827,IF($H$4="TEB0187_REV01",CALC_CONN_TEB0187_REV01!$F:$H),3,0)),"---")</f>
        <v>---</v>
      </c>
      <c r="J827" s="19" t="str">
        <f>IFERROR(VLOOKUP(I827,IF($H$4="TEB0187_REV01",RAW_c_TEB0187_REV01!$AE:$AM),9,0),"---")</f>
        <v>---</v>
      </c>
      <c r="K827" s="19" t="str">
        <f>IFERROR(VLOOKUP(D827&amp;"-"&amp;E827,IF($H$4="TEB0187_REV01",RAW_c_TEB0187_REV01!$AD:$AK,"???"),6,0),"---")</f>
        <v>---</v>
      </c>
      <c r="L827" s="19" t="str">
        <f>IFERROR(VLOOKUP(D827&amp;"-"&amp;E827,IF($H$4="TEB0187_REV01",RAW_c_TEB0187_REV01!$AD:$AL,"???"),9,0),"---")</f>
        <v>---</v>
      </c>
      <c r="M827" s="19" t="str">
        <f>IFERROR(IF(VLOOKUP($F827&amp;"-"&amp;$G827,IF($M$4="TEI0187_REV01",RAW_m_TEI0187_REV01!$F:$AU),43,0)="--","---",IF($M$4="TEI0187_REV01",RAW_m_TEI0187_REV01!$AT827&amp; " --&gt; " &amp;RAW_m_TEI0187_REV01!$AU827&amp; " --&gt; ")),"---")</f>
        <v>---</v>
      </c>
      <c r="N827" s="19" t="str">
        <f>IFERROR(VLOOKUP(F827&amp;"-"&amp;G827,IF($M$4="TEI0187_REV01",RAW_m_TEI0187_REV01!$AD:$AJ),7,0),"---")</f>
        <v>---</v>
      </c>
      <c r="O827" s="19" t="str">
        <f>IFERROR(VLOOKUP(N827,IF($M$4="TEI0187_REV01",RAW_m_TEI0187_REV01!$AJ:$AK),2,0),"---")</f>
        <v>---</v>
      </c>
      <c r="P827" s="19" t="str">
        <f>IFERROR(VLOOKUP(F827&amp;"-"&amp;G827,IF($M$4="TEI0187_REV01",RAW_m_TEI0187_REV01!$AD:$AG),3,0),"---")</f>
        <v>---</v>
      </c>
      <c r="Q827" s="19" t="str">
        <f>IFERROR(VLOOKUP(N827,IF($M$4="TEI0187_REV01",RAW_m_TEI0187_REV01!$AE:$AH),4,0),"---")</f>
        <v>---</v>
      </c>
      <c r="R827" s="19" t="str">
        <f>IFERROR(VLOOKUP(F827&amp;"-"&amp;G827,IF($M$4="TEI0187_REV01",RAW_m_TEI0187_REV01!$AD:$AG),4,0),"---")</f>
        <v>---</v>
      </c>
    </row>
    <row r="828" spans="2:18" x14ac:dyDescent="0.25">
      <c r="B828" s="78">
        <v>823</v>
      </c>
      <c r="C828" s="19" t="str">
        <f>IFERROR(INDEX(B2B!A:F,MATCH('B2B Pin Table'!B828,B2B!A:A,0),6),"---")</f>
        <v>GND</v>
      </c>
      <c r="D828" s="19" t="str">
        <f>IFERROR(IF((COUNTIF(B2B!A824:K824,H826)&lt;0),"---",INDEX(B2B!A:K,MATCH('B2B Pin Table'!B828,B2B!A:A,0),2)),"---")</f>
        <v>J4</v>
      </c>
      <c r="E828" s="19" t="str">
        <f>IFERROR(IF((COUNTIF(B2B!A824:K824,H826)&lt;0),"---",INDEX(B2B!A:K,MATCH('B2B Pin Table'!B828,B2B!A:A,0),3)),"---")</f>
        <v>B43</v>
      </c>
      <c r="F828" s="19" t="str">
        <f>IFERROR(IF((COUNTIF(B2B!A824:K824,L826)&lt;0),"---",INDEX(B2B!A:K,MATCH('B2B Pin Table'!B828,B2B!A:A,0),4)),"---")</f>
        <v>J4</v>
      </c>
      <c r="G828" s="19" t="str">
        <f>IFERROR(IF((COUNTIF(B2B!A824:K824,L826)&lt;0),"---",INDEX(B2B!A:K,MATCH('B2B Pin Table'!B828,B2B!A:A,0),5)),"---")</f>
        <v>B43</v>
      </c>
      <c r="H828" s="59" t="str">
        <f>IFERROR(IF(VLOOKUP($D828&amp;"-"&amp;$E828,IF($H$4="TEB0187_REV01",CALC_CONN_TEB0187_REV01!$F:$I),4,0)="--","---",IF($H$4="TEB0187_REV01",CALC_CONN_TEB0187_REV01!$G828&amp; " --&gt; " &amp;CALC_CONN_TEB0187_REV01!$I828&amp; " --&gt; ")),"---")</f>
        <v>---</v>
      </c>
      <c r="I828" s="19" t="str">
        <f>IFERROR(IF(VLOOKUP($D828&amp;"-"&amp;$E828,IF($H$4="TEB0187_REV01",CALC_CONN_TEB0187_REV01!$F:$H),3,0)="--",VLOOKUP($D828&amp;"-"&amp;$E828,IF($H$4="TEB0187_REV01",CALC_CONN_TEB0187_REV01!$F:$H),2,0),VLOOKUP($D828&amp;"-"&amp;$E828,IF($H$4="TEB0187_REV01",CALC_CONN_TEB0187_REV01!$F:$H),3,0)),"---")</f>
        <v>---</v>
      </c>
      <c r="J828" s="19" t="str">
        <f>IFERROR(VLOOKUP(I828,IF($H$4="TEB0187_REV01",RAW_c_TEB0187_REV01!$AE:$AM),9,0),"---")</f>
        <v>---</v>
      </c>
      <c r="K828" s="19" t="str">
        <f>IFERROR(VLOOKUP(D828&amp;"-"&amp;E828,IF($H$4="TEB0187_REV01",RAW_c_TEB0187_REV01!$AD:$AK,"???"),6,0),"---")</f>
        <v>---</v>
      </c>
      <c r="L828" s="19" t="str">
        <f>IFERROR(VLOOKUP(D828&amp;"-"&amp;E828,IF($H$4="TEB0187_REV01",RAW_c_TEB0187_REV01!$AD:$AL,"???"),9,0),"---")</f>
        <v>---</v>
      </c>
      <c r="M828" s="19" t="str">
        <f>IFERROR(IF(VLOOKUP($F828&amp;"-"&amp;$G828,IF($M$4="TEI0187_REV01",RAW_m_TEI0187_REV01!$F:$AU),43,0)="--","---",IF($M$4="TEI0187_REV01",RAW_m_TEI0187_REV01!$AT828&amp; " --&gt; " &amp;RAW_m_TEI0187_REV01!$AU828&amp; " --&gt; ")),"---")</f>
        <v>---</v>
      </c>
      <c r="N828" s="19" t="str">
        <f>IFERROR(VLOOKUP(F828&amp;"-"&amp;G828,IF($M$4="TEI0187_REV01",RAW_m_TEI0187_REV01!$AD:$AJ),7,0),"---")</f>
        <v>---</v>
      </c>
      <c r="O828" s="19" t="str">
        <f>IFERROR(VLOOKUP(N828,IF($M$4="TEI0187_REV01",RAW_m_TEI0187_REV01!$AJ:$AK),2,0),"---")</f>
        <v>---</v>
      </c>
      <c r="P828" s="19" t="str">
        <f>IFERROR(VLOOKUP(F828&amp;"-"&amp;G828,IF($M$4="TEI0187_REV01",RAW_m_TEI0187_REV01!$AD:$AG),3,0),"---")</f>
        <v>---</v>
      </c>
      <c r="Q828" s="19" t="str">
        <f>IFERROR(VLOOKUP(N828,IF($M$4="TEI0187_REV01",RAW_m_TEI0187_REV01!$AE:$AH),4,0),"---")</f>
        <v>---</v>
      </c>
      <c r="R828" s="19" t="str">
        <f>IFERROR(VLOOKUP(F828&amp;"-"&amp;G828,IF($M$4="TEI0187_REV01",RAW_m_TEI0187_REV01!$AD:$AG),4,0),"---")</f>
        <v>---</v>
      </c>
    </row>
    <row r="829" spans="2:18" x14ac:dyDescent="0.25">
      <c r="B829" s="78">
        <v>824</v>
      </c>
      <c r="C829" s="19" t="str">
        <f>IFERROR(INDEX(B2B!A:F,MATCH('B2B Pin Table'!B829,B2B!A:A,0),6),"---")</f>
        <v>GND</v>
      </c>
      <c r="D829" s="19" t="str">
        <f>IFERROR(IF((COUNTIF(B2B!A825:K825,H827)&lt;0),"---",INDEX(B2B!A:K,MATCH('B2B Pin Table'!B829,B2B!A:A,0),2)),"---")</f>
        <v>J4</v>
      </c>
      <c r="E829" s="19" t="str">
        <f>IFERROR(IF((COUNTIF(B2B!A825:K825,H827)&lt;0),"---",INDEX(B2B!A:K,MATCH('B2B Pin Table'!B829,B2B!A:A,0),3)),"---")</f>
        <v>B44</v>
      </c>
      <c r="F829" s="19" t="str">
        <f>IFERROR(IF((COUNTIF(B2B!A825:K825,L827)&lt;0),"---",INDEX(B2B!A:K,MATCH('B2B Pin Table'!B829,B2B!A:A,0),4)),"---")</f>
        <v>J4</v>
      </c>
      <c r="G829" s="19" t="str">
        <f>IFERROR(IF((COUNTIF(B2B!A825:K825,L827)&lt;0),"---",INDEX(B2B!A:K,MATCH('B2B Pin Table'!B829,B2B!A:A,0),5)),"---")</f>
        <v>B44</v>
      </c>
      <c r="H829" s="59" t="str">
        <f>IFERROR(IF(VLOOKUP($D829&amp;"-"&amp;$E829,IF($H$4="TEB0187_REV01",CALC_CONN_TEB0187_REV01!$F:$I),4,0)="--","---",IF($H$4="TEB0187_REV01",CALC_CONN_TEB0187_REV01!$G829&amp; " --&gt; " &amp;CALC_CONN_TEB0187_REV01!$I829&amp; " --&gt; ")),"---")</f>
        <v>---</v>
      </c>
      <c r="I829" s="19" t="str">
        <f>IFERROR(IF(VLOOKUP($D829&amp;"-"&amp;$E829,IF($H$4="TEB0187_REV01",CALC_CONN_TEB0187_REV01!$F:$H),3,0)="--",VLOOKUP($D829&amp;"-"&amp;$E829,IF($H$4="TEB0187_REV01",CALC_CONN_TEB0187_REV01!$F:$H),2,0),VLOOKUP($D829&amp;"-"&amp;$E829,IF($H$4="TEB0187_REV01",CALC_CONN_TEB0187_REV01!$F:$H),3,0)),"---")</f>
        <v>---</v>
      </c>
      <c r="J829" s="19" t="str">
        <f>IFERROR(VLOOKUP(I829,IF($H$4="TEB0187_REV01",RAW_c_TEB0187_REV01!$AE:$AM),9,0),"---")</f>
        <v>---</v>
      </c>
      <c r="K829" s="19" t="str">
        <f>IFERROR(VLOOKUP(D829&amp;"-"&amp;E829,IF($H$4="TEB0187_REV01",RAW_c_TEB0187_REV01!$AD:$AK,"???"),6,0),"---")</f>
        <v>---</v>
      </c>
      <c r="L829" s="19" t="str">
        <f>IFERROR(VLOOKUP(D829&amp;"-"&amp;E829,IF($H$4="TEB0187_REV01",RAW_c_TEB0187_REV01!$AD:$AL,"???"),9,0),"---")</f>
        <v>---</v>
      </c>
      <c r="M829" s="19" t="str">
        <f>IFERROR(IF(VLOOKUP($F829&amp;"-"&amp;$G829,IF($M$4="TEI0187_REV01",RAW_m_TEI0187_REV01!$F:$AU),43,0)="--","---",IF($M$4="TEI0187_REV01",RAW_m_TEI0187_REV01!$AT829&amp; " --&gt; " &amp;RAW_m_TEI0187_REV01!$AU829&amp; " --&gt; ")),"---")</f>
        <v>---</v>
      </c>
      <c r="N829" s="19" t="str">
        <f>IFERROR(VLOOKUP(F829&amp;"-"&amp;G829,IF($M$4="TEI0187_REV01",RAW_m_TEI0187_REV01!$AD:$AJ),7,0),"---")</f>
        <v>---</v>
      </c>
      <c r="O829" s="19" t="str">
        <f>IFERROR(VLOOKUP(N829,IF($M$4="TEI0187_REV01",RAW_m_TEI0187_REV01!$AJ:$AK),2,0),"---")</f>
        <v>---</v>
      </c>
      <c r="P829" s="19" t="str">
        <f>IFERROR(VLOOKUP(F829&amp;"-"&amp;G829,IF($M$4="TEI0187_REV01",RAW_m_TEI0187_REV01!$AD:$AG),3,0),"---")</f>
        <v>---</v>
      </c>
      <c r="Q829" s="19" t="str">
        <f>IFERROR(VLOOKUP(N829,IF($M$4="TEI0187_REV01",RAW_m_TEI0187_REV01!$AE:$AH),4,0),"---")</f>
        <v>---</v>
      </c>
      <c r="R829" s="19" t="str">
        <f>IFERROR(VLOOKUP(F829&amp;"-"&amp;G829,IF($M$4="TEI0187_REV01",RAW_m_TEI0187_REV01!$AD:$AG),4,0),"---")</f>
        <v>---</v>
      </c>
    </row>
    <row r="830" spans="2:18" x14ac:dyDescent="0.25">
      <c r="B830" s="78">
        <v>825</v>
      </c>
      <c r="C830" s="19" t="str">
        <f>IFERROR(INDEX(B2B!A:F,MATCH('B2B Pin Table'!B830,B2B!A:A,0),6),"---")</f>
        <v>GND</v>
      </c>
      <c r="D830" s="19" t="str">
        <f>IFERROR(IF((COUNTIF(B2B!A826:K826,H828)&lt;0),"---",INDEX(B2B!A:K,MATCH('B2B Pin Table'!B830,B2B!A:A,0),2)),"---")</f>
        <v>J4</v>
      </c>
      <c r="E830" s="19" t="str">
        <f>IFERROR(IF((COUNTIF(B2B!A826:K826,H828)&lt;0),"---",INDEX(B2B!A:K,MATCH('B2B Pin Table'!B830,B2B!A:A,0),3)),"---")</f>
        <v>B45</v>
      </c>
      <c r="F830" s="19" t="str">
        <f>IFERROR(IF((COUNTIF(B2B!A826:K826,L828)&lt;0),"---",INDEX(B2B!A:K,MATCH('B2B Pin Table'!B830,B2B!A:A,0),4)),"---")</f>
        <v>J4</v>
      </c>
      <c r="G830" s="19" t="str">
        <f>IFERROR(IF((COUNTIF(B2B!A826:K826,L828)&lt;0),"---",INDEX(B2B!A:K,MATCH('B2B Pin Table'!B830,B2B!A:A,0),5)),"---")</f>
        <v>B45</v>
      </c>
      <c r="H830" s="59" t="str">
        <f>IFERROR(IF(VLOOKUP($D830&amp;"-"&amp;$E830,IF($H$4="TEB0187_REV01",CALC_CONN_TEB0187_REV01!$F:$I),4,0)="--","---",IF($H$4="TEB0187_REV01",CALC_CONN_TEB0187_REV01!$G830&amp; " --&gt; " &amp;CALC_CONN_TEB0187_REV01!$I830&amp; " --&gt; ")),"---")</f>
        <v>---</v>
      </c>
      <c r="I830" s="19" t="str">
        <f>IFERROR(IF(VLOOKUP($D830&amp;"-"&amp;$E830,IF($H$4="TEB0187_REV01",CALC_CONN_TEB0187_REV01!$F:$H),3,0)="--",VLOOKUP($D830&amp;"-"&amp;$E830,IF($H$4="TEB0187_REV01",CALC_CONN_TEB0187_REV01!$F:$H),2,0),VLOOKUP($D830&amp;"-"&amp;$E830,IF($H$4="TEB0187_REV01",CALC_CONN_TEB0187_REV01!$F:$H),3,0)),"---")</f>
        <v>---</v>
      </c>
      <c r="J830" s="19" t="str">
        <f>IFERROR(VLOOKUP(I830,IF($H$4="TEB0187_REV01",RAW_c_TEB0187_REV01!$AE:$AM),9,0),"---")</f>
        <v>---</v>
      </c>
      <c r="K830" s="19" t="str">
        <f>IFERROR(VLOOKUP(D830&amp;"-"&amp;E830,IF($H$4="TEB0187_REV01",RAW_c_TEB0187_REV01!$AD:$AK,"???"),6,0),"---")</f>
        <v>---</v>
      </c>
      <c r="L830" s="19" t="str">
        <f>IFERROR(VLOOKUP(D830&amp;"-"&amp;E830,IF($H$4="TEB0187_REV01",RAW_c_TEB0187_REV01!$AD:$AL,"???"),9,0),"---")</f>
        <v>---</v>
      </c>
      <c r="M830" s="19" t="str">
        <f>IFERROR(IF(VLOOKUP($F830&amp;"-"&amp;$G830,IF($M$4="TEI0187_REV01",RAW_m_TEI0187_REV01!$F:$AU),43,0)="--","---",IF($M$4="TEI0187_REV01",RAW_m_TEI0187_REV01!$AT830&amp; " --&gt; " &amp;RAW_m_TEI0187_REV01!$AU830&amp; " --&gt; ")),"---")</f>
        <v>---</v>
      </c>
      <c r="N830" s="19" t="str">
        <f>IFERROR(VLOOKUP(F830&amp;"-"&amp;G830,IF($M$4="TEI0187_REV01",RAW_m_TEI0187_REV01!$AD:$AJ),7,0),"---")</f>
        <v>---</v>
      </c>
      <c r="O830" s="19" t="str">
        <f>IFERROR(VLOOKUP(N830,IF($M$4="TEI0187_REV01",RAW_m_TEI0187_REV01!$AJ:$AK),2,0),"---")</f>
        <v>---</v>
      </c>
      <c r="P830" s="19" t="str">
        <f>IFERROR(VLOOKUP(F830&amp;"-"&amp;G830,IF($M$4="TEI0187_REV01",RAW_m_TEI0187_REV01!$AD:$AG),3,0),"---")</f>
        <v>---</v>
      </c>
      <c r="Q830" s="19" t="str">
        <f>IFERROR(VLOOKUP(N830,IF($M$4="TEI0187_REV01",RAW_m_TEI0187_REV01!$AE:$AH),4,0),"---")</f>
        <v>---</v>
      </c>
      <c r="R830" s="19" t="str">
        <f>IFERROR(VLOOKUP(F830&amp;"-"&amp;G830,IF($M$4="TEI0187_REV01",RAW_m_TEI0187_REV01!$AD:$AG),4,0),"---")</f>
        <v>---</v>
      </c>
    </row>
    <row r="831" spans="2:18" x14ac:dyDescent="0.25">
      <c r="B831" s="78">
        <v>826</v>
      </c>
      <c r="C831" s="19" t="str">
        <f>IFERROR(INDEX(B2B!A:F,MATCH('B2B Pin Table'!B831,B2B!A:A,0),6),"---")</f>
        <v>GND</v>
      </c>
      <c r="D831" s="19" t="str">
        <f>IFERROR(IF((COUNTIF(B2B!A827:K827,H829)&lt;0),"---",INDEX(B2B!A:K,MATCH('B2B Pin Table'!B831,B2B!A:A,0),2)),"---")</f>
        <v>J4</v>
      </c>
      <c r="E831" s="19" t="str">
        <f>IFERROR(IF((COUNTIF(B2B!A827:K827,H829)&lt;0),"---",INDEX(B2B!A:K,MATCH('B2B Pin Table'!B831,B2B!A:A,0),3)),"---")</f>
        <v>B46</v>
      </c>
      <c r="F831" s="19" t="str">
        <f>IFERROR(IF((COUNTIF(B2B!A827:K827,L829)&lt;0),"---",INDEX(B2B!A:K,MATCH('B2B Pin Table'!B831,B2B!A:A,0),4)),"---")</f>
        <v>J4</v>
      </c>
      <c r="G831" s="19" t="str">
        <f>IFERROR(IF((COUNTIF(B2B!A827:K827,L829)&lt;0),"---",INDEX(B2B!A:K,MATCH('B2B Pin Table'!B831,B2B!A:A,0),5)),"---")</f>
        <v>B46</v>
      </c>
      <c r="H831" s="59" t="str">
        <f>IFERROR(IF(VLOOKUP($D831&amp;"-"&amp;$E831,IF($H$4="TEB0187_REV01",CALC_CONN_TEB0187_REV01!$F:$I),4,0)="--","---",IF($H$4="TEB0187_REV01",CALC_CONN_TEB0187_REV01!$G831&amp; " --&gt; " &amp;CALC_CONN_TEB0187_REV01!$I831&amp; " --&gt; ")),"---")</f>
        <v>---</v>
      </c>
      <c r="I831" s="19" t="str">
        <f>IFERROR(IF(VLOOKUP($D831&amp;"-"&amp;$E831,IF($H$4="TEB0187_REV01",CALC_CONN_TEB0187_REV01!$F:$H),3,0)="--",VLOOKUP($D831&amp;"-"&amp;$E831,IF($H$4="TEB0187_REV01",CALC_CONN_TEB0187_REV01!$F:$H),2,0),VLOOKUP($D831&amp;"-"&amp;$E831,IF($H$4="TEB0187_REV01",CALC_CONN_TEB0187_REV01!$F:$H),3,0)),"---")</f>
        <v>---</v>
      </c>
      <c r="J831" s="19" t="str">
        <f>IFERROR(VLOOKUP(I831,IF($H$4="TEB0187_REV01",RAW_c_TEB0187_REV01!$AE:$AM),9,0),"---")</f>
        <v>---</v>
      </c>
      <c r="K831" s="19" t="str">
        <f>IFERROR(VLOOKUP(D831&amp;"-"&amp;E831,IF($H$4="TEB0187_REV01",RAW_c_TEB0187_REV01!$AD:$AK,"???"),6,0),"---")</f>
        <v>---</v>
      </c>
      <c r="L831" s="19" t="str">
        <f>IFERROR(VLOOKUP(D831&amp;"-"&amp;E831,IF($H$4="TEB0187_REV01",RAW_c_TEB0187_REV01!$AD:$AL,"???"),9,0),"---")</f>
        <v>---</v>
      </c>
      <c r="M831" s="19" t="str">
        <f>IFERROR(IF(VLOOKUP($F831&amp;"-"&amp;$G831,IF($M$4="TEI0187_REV01",RAW_m_TEI0187_REV01!$F:$AU),43,0)="--","---",IF($M$4="TEI0187_REV01",RAW_m_TEI0187_REV01!$AT831&amp; " --&gt; " &amp;RAW_m_TEI0187_REV01!$AU831&amp; " --&gt; ")),"---")</f>
        <v>---</v>
      </c>
      <c r="N831" s="19" t="str">
        <f>IFERROR(VLOOKUP(F831&amp;"-"&amp;G831,IF($M$4="TEI0187_REV01",RAW_m_TEI0187_REV01!$AD:$AJ),7,0),"---")</f>
        <v>---</v>
      </c>
      <c r="O831" s="19" t="str">
        <f>IFERROR(VLOOKUP(N831,IF($M$4="TEI0187_REV01",RAW_m_TEI0187_REV01!$AJ:$AK),2,0),"---")</f>
        <v>---</v>
      </c>
      <c r="P831" s="19" t="str">
        <f>IFERROR(VLOOKUP(F831&amp;"-"&amp;G831,IF($M$4="TEI0187_REV01",RAW_m_TEI0187_REV01!$AD:$AG),3,0),"---")</f>
        <v>---</v>
      </c>
      <c r="Q831" s="19" t="str">
        <f>IFERROR(VLOOKUP(N831,IF($M$4="TEI0187_REV01",RAW_m_TEI0187_REV01!$AE:$AH),4,0),"---")</f>
        <v>---</v>
      </c>
      <c r="R831" s="19" t="str">
        <f>IFERROR(VLOOKUP(F831&amp;"-"&amp;G831,IF($M$4="TEI0187_REV01",RAW_m_TEI0187_REV01!$AD:$AG),4,0),"---")</f>
        <v>---</v>
      </c>
    </row>
    <row r="832" spans="2:18" x14ac:dyDescent="0.25">
      <c r="B832" s="78">
        <v>827</v>
      </c>
      <c r="C832" s="19" t="str">
        <f>IFERROR(INDEX(B2B!A:F,MATCH('B2B Pin Table'!B832,B2B!A:A,0),6),"---")</f>
        <v>GND</v>
      </c>
      <c r="D832" s="19" t="str">
        <f>IFERROR(IF((COUNTIF(B2B!A828:K828,H830)&lt;0),"---",INDEX(B2B!A:K,MATCH('B2B Pin Table'!B832,B2B!A:A,0),2)),"---")</f>
        <v>J4</v>
      </c>
      <c r="E832" s="19" t="str">
        <f>IFERROR(IF((COUNTIF(B2B!A828:K828,H830)&lt;0),"---",INDEX(B2B!A:K,MATCH('B2B Pin Table'!B832,B2B!A:A,0),3)),"---")</f>
        <v>B47</v>
      </c>
      <c r="F832" s="19" t="str">
        <f>IFERROR(IF((COUNTIF(B2B!A828:K828,L830)&lt;0),"---",INDEX(B2B!A:K,MATCH('B2B Pin Table'!B832,B2B!A:A,0),4)),"---")</f>
        <v>J4</v>
      </c>
      <c r="G832" s="19" t="str">
        <f>IFERROR(IF((COUNTIF(B2B!A828:K828,L830)&lt;0),"---",INDEX(B2B!A:K,MATCH('B2B Pin Table'!B832,B2B!A:A,0),5)),"---")</f>
        <v>B47</v>
      </c>
      <c r="H832" s="59" t="str">
        <f>IFERROR(IF(VLOOKUP($D832&amp;"-"&amp;$E832,IF($H$4="TEB0187_REV01",CALC_CONN_TEB0187_REV01!$F:$I),4,0)="--","---",IF($H$4="TEB0187_REV01",CALC_CONN_TEB0187_REV01!$G832&amp; " --&gt; " &amp;CALC_CONN_TEB0187_REV01!$I832&amp; " --&gt; ")),"---")</f>
        <v>---</v>
      </c>
      <c r="I832" s="19" t="str">
        <f>IFERROR(IF(VLOOKUP($D832&amp;"-"&amp;$E832,IF($H$4="TEB0187_REV01",CALC_CONN_TEB0187_REV01!$F:$H),3,0)="--",VLOOKUP($D832&amp;"-"&amp;$E832,IF($H$4="TEB0187_REV01",CALC_CONN_TEB0187_REV01!$F:$H),2,0),VLOOKUP($D832&amp;"-"&amp;$E832,IF($H$4="TEB0187_REV01",CALC_CONN_TEB0187_REV01!$F:$H),3,0)),"---")</f>
        <v>---</v>
      </c>
      <c r="J832" s="19" t="str">
        <f>IFERROR(VLOOKUP(I832,IF($H$4="TEB0187_REV01",RAW_c_TEB0187_REV01!$AE:$AM),9,0),"---")</f>
        <v>---</v>
      </c>
      <c r="K832" s="19" t="str">
        <f>IFERROR(VLOOKUP(D832&amp;"-"&amp;E832,IF($H$4="TEB0187_REV01",RAW_c_TEB0187_REV01!$AD:$AK,"???"),6,0),"---")</f>
        <v>---</v>
      </c>
      <c r="L832" s="19" t="str">
        <f>IFERROR(VLOOKUP(D832&amp;"-"&amp;E832,IF($H$4="TEB0187_REV01",RAW_c_TEB0187_REV01!$AD:$AL,"???"),9,0),"---")</f>
        <v>---</v>
      </c>
      <c r="M832" s="19" t="str">
        <f>IFERROR(IF(VLOOKUP($F832&amp;"-"&amp;$G832,IF($M$4="TEI0187_REV01",RAW_m_TEI0187_REV01!$F:$AU),43,0)="--","---",IF($M$4="TEI0187_REV01",RAW_m_TEI0187_REV01!$AT832&amp; " --&gt; " &amp;RAW_m_TEI0187_REV01!$AU832&amp; " --&gt; ")),"---")</f>
        <v>---</v>
      </c>
      <c r="N832" s="19" t="str">
        <f>IFERROR(VLOOKUP(F832&amp;"-"&amp;G832,IF($M$4="TEI0187_REV01",RAW_m_TEI0187_REV01!$AD:$AJ),7,0),"---")</f>
        <v>---</v>
      </c>
      <c r="O832" s="19" t="str">
        <f>IFERROR(VLOOKUP(N832,IF($M$4="TEI0187_REV01",RAW_m_TEI0187_REV01!$AJ:$AK),2,0),"---")</f>
        <v>---</v>
      </c>
      <c r="P832" s="19" t="str">
        <f>IFERROR(VLOOKUP(F832&amp;"-"&amp;G832,IF($M$4="TEI0187_REV01",RAW_m_TEI0187_REV01!$AD:$AG),3,0),"---")</f>
        <v>---</v>
      </c>
      <c r="Q832" s="19" t="str">
        <f>IFERROR(VLOOKUP(N832,IF($M$4="TEI0187_REV01",RAW_m_TEI0187_REV01!$AE:$AH),4,0),"---")</f>
        <v>---</v>
      </c>
      <c r="R832" s="19" t="str">
        <f>IFERROR(VLOOKUP(F832&amp;"-"&amp;G832,IF($M$4="TEI0187_REV01",RAW_m_TEI0187_REV01!$AD:$AG),4,0),"---")</f>
        <v>---</v>
      </c>
    </row>
    <row r="833" spans="2:18" x14ac:dyDescent="0.25">
      <c r="B833" s="78">
        <v>828</v>
      </c>
      <c r="C833" s="19" t="str">
        <f>IFERROR(INDEX(B2B!A:F,MATCH('B2B Pin Table'!B833,B2B!A:A,0),6),"---")</f>
        <v>GND</v>
      </c>
      <c r="D833" s="19" t="str">
        <f>IFERROR(IF((COUNTIF(B2B!A829:K829,H831)&lt;0),"---",INDEX(B2B!A:K,MATCH('B2B Pin Table'!B833,B2B!A:A,0),2)),"---")</f>
        <v>J4</v>
      </c>
      <c r="E833" s="19" t="str">
        <f>IFERROR(IF((COUNTIF(B2B!A829:K829,H831)&lt;0),"---",INDEX(B2B!A:K,MATCH('B2B Pin Table'!B833,B2B!A:A,0),3)),"---")</f>
        <v>B48</v>
      </c>
      <c r="F833" s="19" t="str">
        <f>IFERROR(IF((COUNTIF(B2B!A829:K829,L831)&lt;0),"---",INDEX(B2B!A:K,MATCH('B2B Pin Table'!B833,B2B!A:A,0),4)),"---")</f>
        <v>J4</v>
      </c>
      <c r="G833" s="19" t="str">
        <f>IFERROR(IF((COUNTIF(B2B!A829:K829,L831)&lt;0),"---",INDEX(B2B!A:K,MATCH('B2B Pin Table'!B833,B2B!A:A,0),5)),"---")</f>
        <v>B48</v>
      </c>
      <c r="H833" s="59" t="str">
        <f>IFERROR(IF(VLOOKUP($D833&amp;"-"&amp;$E833,IF($H$4="TEB0187_REV01",CALC_CONN_TEB0187_REV01!$F:$I),4,0)="--","---",IF($H$4="TEB0187_REV01",CALC_CONN_TEB0187_REV01!$G833&amp; " --&gt; " &amp;CALC_CONN_TEB0187_REV01!$I833&amp; " --&gt; ")),"---")</f>
        <v>---</v>
      </c>
      <c r="I833" s="19" t="str">
        <f>IFERROR(IF(VLOOKUP($D833&amp;"-"&amp;$E833,IF($H$4="TEB0187_REV01",CALC_CONN_TEB0187_REV01!$F:$H),3,0)="--",VLOOKUP($D833&amp;"-"&amp;$E833,IF($H$4="TEB0187_REV01",CALC_CONN_TEB0187_REV01!$F:$H),2,0),VLOOKUP($D833&amp;"-"&amp;$E833,IF($H$4="TEB0187_REV01",CALC_CONN_TEB0187_REV01!$F:$H),3,0)),"---")</f>
        <v>---</v>
      </c>
      <c r="J833" s="19" t="str">
        <f>IFERROR(VLOOKUP(I833,IF($H$4="TEB0187_REV01",RAW_c_TEB0187_REV01!$AE:$AM),9,0),"---")</f>
        <v>---</v>
      </c>
      <c r="K833" s="19" t="str">
        <f>IFERROR(VLOOKUP(D833&amp;"-"&amp;E833,IF($H$4="TEB0187_REV01",RAW_c_TEB0187_REV01!$AD:$AK,"???"),6,0),"---")</f>
        <v>---</v>
      </c>
      <c r="L833" s="19" t="str">
        <f>IFERROR(VLOOKUP(D833&amp;"-"&amp;E833,IF($H$4="TEB0187_REV01",RAW_c_TEB0187_REV01!$AD:$AL,"???"),9,0),"---")</f>
        <v>---</v>
      </c>
      <c r="M833" s="19" t="str">
        <f>IFERROR(IF(VLOOKUP($F833&amp;"-"&amp;$G833,IF($M$4="TEI0187_REV01",RAW_m_TEI0187_REV01!$F:$AU),43,0)="--","---",IF($M$4="TEI0187_REV01",RAW_m_TEI0187_REV01!$AT833&amp; " --&gt; " &amp;RAW_m_TEI0187_REV01!$AU833&amp; " --&gt; ")),"---")</f>
        <v>---</v>
      </c>
      <c r="N833" s="19" t="str">
        <f>IFERROR(VLOOKUP(F833&amp;"-"&amp;G833,IF($M$4="TEI0187_REV01",RAW_m_TEI0187_REV01!$AD:$AJ),7,0),"---")</f>
        <v>---</v>
      </c>
      <c r="O833" s="19" t="str">
        <f>IFERROR(VLOOKUP(N833,IF($M$4="TEI0187_REV01",RAW_m_TEI0187_REV01!$AJ:$AK),2,0),"---")</f>
        <v>---</v>
      </c>
      <c r="P833" s="19" t="str">
        <f>IFERROR(VLOOKUP(F833&amp;"-"&amp;G833,IF($M$4="TEI0187_REV01",RAW_m_TEI0187_REV01!$AD:$AG),3,0),"---")</f>
        <v>---</v>
      </c>
      <c r="Q833" s="19" t="str">
        <f>IFERROR(VLOOKUP(N833,IF($M$4="TEI0187_REV01",RAW_m_TEI0187_REV01!$AE:$AH),4,0),"---")</f>
        <v>---</v>
      </c>
      <c r="R833" s="19" t="str">
        <f>IFERROR(VLOOKUP(F833&amp;"-"&amp;G833,IF($M$4="TEI0187_REV01",RAW_m_TEI0187_REV01!$AD:$AG),4,0),"---")</f>
        <v>---</v>
      </c>
    </row>
    <row r="834" spans="2:18" x14ac:dyDescent="0.25">
      <c r="B834" s="78">
        <v>829</v>
      </c>
      <c r="C834" s="19" t="str">
        <f>IFERROR(INDEX(B2B!A:F,MATCH('B2B Pin Table'!B834,B2B!A:A,0),6),"---")</f>
        <v>GND</v>
      </c>
      <c r="D834" s="19" t="str">
        <f>IFERROR(IF((COUNTIF(B2B!A830:K830,H832)&lt;0),"---",INDEX(B2B!A:K,MATCH('B2B Pin Table'!B834,B2B!A:A,0),2)),"---")</f>
        <v>J4</v>
      </c>
      <c r="E834" s="19" t="str">
        <f>IFERROR(IF((COUNTIF(B2B!A830:K830,H832)&lt;0),"---",INDEX(B2B!A:K,MATCH('B2B Pin Table'!B834,B2B!A:A,0),3)),"---")</f>
        <v>B49</v>
      </c>
      <c r="F834" s="19" t="str">
        <f>IFERROR(IF((COUNTIF(B2B!A830:K830,L832)&lt;0),"---",INDEX(B2B!A:K,MATCH('B2B Pin Table'!B834,B2B!A:A,0),4)),"---")</f>
        <v>J4</v>
      </c>
      <c r="G834" s="19" t="str">
        <f>IFERROR(IF((COUNTIF(B2B!A830:K830,L832)&lt;0),"---",INDEX(B2B!A:K,MATCH('B2B Pin Table'!B834,B2B!A:A,0),5)),"---")</f>
        <v>B49</v>
      </c>
      <c r="H834" s="59" t="str">
        <f>IFERROR(IF(VLOOKUP($D834&amp;"-"&amp;$E834,IF($H$4="TEB0187_REV01",CALC_CONN_TEB0187_REV01!$F:$I),4,0)="--","---",IF($H$4="TEB0187_REV01",CALC_CONN_TEB0187_REV01!$G834&amp; " --&gt; " &amp;CALC_CONN_TEB0187_REV01!$I834&amp; " --&gt; ")),"---")</f>
        <v>---</v>
      </c>
      <c r="I834" s="19" t="str">
        <f>IFERROR(IF(VLOOKUP($D834&amp;"-"&amp;$E834,IF($H$4="TEB0187_REV01",CALC_CONN_TEB0187_REV01!$F:$H),3,0)="--",VLOOKUP($D834&amp;"-"&amp;$E834,IF($H$4="TEB0187_REV01",CALC_CONN_TEB0187_REV01!$F:$H),2,0),VLOOKUP($D834&amp;"-"&amp;$E834,IF($H$4="TEB0187_REV01",CALC_CONN_TEB0187_REV01!$F:$H),3,0)),"---")</f>
        <v>---</v>
      </c>
      <c r="J834" s="19" t="str">
        <f>IFERROR(VLOOKUP(I834,IF($H$4="TEB0187_REV01",RAW_c_TEB0187_REV01!$AE:$AM),9,0),"---")</f>
        <v>---</v>
      </c>
      <c r="K834" s="19" t="str">
        <f>IFERROR(VLOOKUP(D834&amp;"-"&amp;E834,IF($H$4="TEB0187_REV01",RAW_c_TEB0187_REV01!$AD:$AK,"???"),6,0),"---")</f>
        <v>---</v>
      </c>
      <c r="L834" s="19" t="str">
        <f>IFERROR(VLOOKUP(D834&amp;"-"&amp;E834,IF($H$4="TEB0187_REV01",RAW_c_TEB0187_REV01!$AD:$AL,"???"),9,0),"---")</f>
        <v>---</v>
      </c>
      <c r="M834" s="19" t="str">
        <f>IFERROR(IF(VLOOKUP($F834&amp;"-"&amp;$G834,IF($M$4="TEI0187_REV01",RAW_m_TEI0187_REV01!$F:$AU),43,0)="--","---",IF($M$4="TEI0187_REV01",RAW_m_TEI0187_REV01!$AT834&amp; " --&gt; " &amp;RAW_m_TEI0187_REV01!$AU834&amp; " --&gt; ")),"---")</f>
        <v>---</v>
      </c>
      <c r="N834" s="19" t="str">
        <f>IFERROR(VLOOKUP(F834&amp;"-"&amp;G834,IF($M$4="TEI0187_REV01",RAW_m_TEI0187_REV01!$AD:$AJ),7,0),"---")</f>
        <v>---</v>
      </c>
      <c r="O834" s="19" t="str">
        <f>IFERROR(VLOOKUP(N834,IF($M$4="TEI0187_REV01",RAW_m_TEI0187_REV01!$AJ:$AK),2,0),"---")</f>
        <v>---</v>
      </c>
      <c r="P834" s="19" t="str">
        <f>IFERROR(VLOOKUP(F834&amp;"-"&amp;G834,IF($M$4="TEI0187_REV01",RAW_m_TEI0187_REV01!$AD:$AG),3,0),"---")</f>
        <v>---</v>
      </c>
      <c r="Q834" s="19" t="str">
        <f>IFERROR(VLOOKUP(N834,IF($M$4="TEI0187_REV01",RAW_m_TEI0187_REV01!$AE:$AH),4,0),"---")</f>
        <v>---</v>
      </c>
      <c r="R834" s="19" t="str">
        <f>IFERROR(VLOOKUP(F834&amp;"-"&amp;G834,IF($M$4="TEI0187_REV01",RAW_m_TEI0187_REV01!$AD:$AG),4,0),"---")</f>
        <v>---</v>
      </c>
    </row>
    <row r="835" spans="2:18" x14ac:dyDescent="0.25">
      <c r="B835" s="78">
        <v>830</v>
      </c>
      <c r="C835" s="19" t="str">
        <f>IFERROR(INDEX(B2B!A:F,MATCH('B2B Pin Table'!B835,B2B!A:A,0),6),"---")</f>
        <v>GND</v>
      </c>
      <c r="D835" s="19" t="str">
        <f>IFERROR(IF((COUNTIF(B2B!A831:K831,H833)&lt;0),"---",INDEX(B2B!A:K,MATCH('B2B Pin Table'!B835,B2B!A:A,0),2)),"---")</f>
        <v>J4</v>
      </c>
      <c r="E835" s="19" t="str">
        <f>IFERROR(IF((COUNTIF(B2B!A831:K831,H833)&lt;0),"---",INDEX(B2B!A:K,MATCH('B2B Pin Table'!B835,B2B!A:A,0),3)),"---")</f>
        <v>B50</v>
      </c>
      <c r="F835" s="19" t="str">
        <f>IFERROR(IF((COUNTIF(B2B!A831:K831,L833)&lt;0),"---",INDEX(B2B!A:K,MATCH('B2B Pin Table'!B835,B2B!A:A,0),4)),"---")</f>
        <v>J4</v>
      </c>
      <c r="G835" s="19" t="str">
        <f>IFERROR(IF((COUNTIF(B2B!A831:K831,L833)&lt;0),"---",INDEX(B2B!A:K,MATCH('B2B Pin Table'!B835,B2B!A:A,0),5)),"---")</f>
        <v>B50</v>
      </c>
      <c r="H835" s="59" t="str">
        <f>IFERROR(IF(VLOOKUP($D835&amp;"-"&amp;$E835,IF($H$4="TEB0187_REV01",CALC_CONN_TEB0187_REV01!$F:$I),4,0)="--","---",IF($H$4="TEB0187_REV01",CALC_CONN_TEB0187_REV01!$G835&amp; " --&gt; " &amp;CALC_CONN_TEB0187_REV01!$I835&amp; " --&gt; ")),"---")</f>
        <v>---</v>
      </c>
      <c r="I835" s="19" t="str">
        <f>IFERROR(IF(VLOOKUP($D835&amp;"-"&amp;$E835,IF($H$4="TEB0187_REV01",CALC_CONN_TEB0187_REV01!$F:$H),3,0)="--",VLOOKUP($D835&amp;"-"&amp;$E835,IF($H$4="TEB0187_REV01",CALC_CONN_TEB0187_REV01!$F:$H),2,0),VLOOKUP($D835&amp;"-"&amp;$E835,IF($H$4="TEB0187_REV01",CALC_CONN_TEB0187_REV01!$F:$H),3,0)),"---")</f>
        <v>---</v>
      </c>
      <c r="J835" s="19" t="str">
        <f>IFERROR(VLOOKUP(I835,IF($H$4="TEB0187_REV01",RAW_c_TEB0187_REV01!$AE:$AM),9,0),"---")</f>
        <v>---</v>
      </c>
      <c r="K835" s="19" t="str">
        <f>IFERROR(VLOOKUP(D835&amp;"-"&amp;E835,IF($H$4="TEB0187_REV01",RAW_c_TEB0187_REV01!$AD:$AK,"???"),6,0),"---")</f>
        <v>---</v>
      </c>
      <c r="L835" s="19" t="str">
        <f>IFERROR(VLOOKUP(D835&amp;"-"&amp;E835,IF($H$4="TEB0187_REV01",RAW_c_TEB0187_REV01!$AD:$AL,"???"),9,0),"---")</f>
        <v>---</v>
      </c>
      <c r="M835" s="19" t="str">
        <f>IFERROR(IF(VLOOKUP($F835&amp;"-"&amp;$G835,IF($M$4="TEI0187_REV01",RAW_m_TEI0187_REV01!$F:$AU),43,0)="--","---",IF($M$4="TEI0187_REV01",RAW_m_TEI0187_REV01!$AT835&amp; " --&gt; " &amp;RAW_m_TEI0187_REV01!$AU835&amp; " --&gt; ")),"---")</f>
        <v>---</v>
      </c>
      <c r="N835" s="19" t="str">
        <f>IFERROR(VLOOKUP(F835&amp;"-"&amp;G835,IF($M$4="TEI0187_REV01",RAW_m_TEI0187_REV01!$AD:$AJ),7,0),"---")</f>
        <v>---</v>
      </c>
      <c r="O835" s="19" t="str">
        <f>IFERROR(VLOOKUP(N835,IF($M$4="TEI0187_REV01",RAW_m_TEI0187_REV01!$AJ:$AK),2,0),"---")</f>
        <v>---</v>
      </c>
      <c r="P835" s="19" t="str">
        <f>IFERROR(VLOOKUP(F835&amp;"-"&amp;G835,IF($M$4="TEI0187_REV01",RAW_m_TEI0187_REV01!$AD:$AG),3,0),"---")</f>
        <v>---</v>
      </c>
      <c r="Q835" s="19" t="str">
        <f>IFERROR(VLOOKUP(N835,IF($M$4="TEI0187_REV01",RAW_m_TEI0187_REV01!$AE:$AH),4,0),"---")</f>
        <v>---</v>
      </c>
      <c r="R835" s="19" t="str">
        <f>IFERROR(VLOOKUP(F835&amp;"-"&amp;G835,IF($M$4="TEI0187_REV01",RAW_m_TEI0187_REV01!$AD:$AG),4,0),"---")</f>
        <v>---</v>
      </c>
    </row>
    <row r="836" spans="2:18" x14ac:dyDescent="0.25">
      <c r="B836" s="78">
        <v>831</v>
      </c>
      <c r="C836" s="19" t="str">
        <f>IFERROR(INDEX(B2B!A:F,MATCH('B2B Pin Table'!B836,B2B!A:A,0),6),"---")</f>
        <v>GND</v>
      </c>
      <c r="D836" s="19" t="str">
        <f>IFERROR(IF((COUNTIF(B2B!A832:K832,H834)&lt;0),"---",INDEX(B2B!A:K,MATCH('B2B Pin Table'!B836,B2B!A:A,0),2)),"---")</f>
        <v>J4</v>
      </c>
      <c r="E836" s="19" t="str">
        <f>IFERROR(IF((COUNTIF(B2B!A832:K832,H834)&lt;0),"---",INDEX(B2B!A:K,MATCH('B2B Pin Table'!B836,B2B!A:A,0),3)),"---")</f>
        <v>B51</v>
      </c>
      <c r="F836" s="19" t="str">
        <f>IFERROR(IF((COUNTIF(B2B!A832:K832,L834)&lt;0),"---",INDEX(B2B!A:K,MATCH('B2B Pin Table'!B836,B2B!A:A,0),4)),"---")</f>
        <v>J4</v>
      </c>
      <c r="G836" s="19" t="str">
        <f>IFERROR(IF((COUNTIF(B2B!A832:K832,L834)&lt;0),"---",INDEX(B2B!A:K,MATCH('B2B Pin Table'!B836,B2B!A:A,0),5)),"---")</f>
        <v>B51</v>
      </c>
      <c r="H836" s="59" t="str">
        <f>IFERROR(IF(VLOOKUP($D836&amp;"-"&amp;$E836,IF($H$4="TEB0187_REV01",CALC_CONN_TEB0187_REV01!$F:$I),4,0)="--","---",IF($H$4="TEB0187_REV01",CALC_CONN_TEB0187_REV01!$G836&amp; " --&gt; " &amp;CALC_CONN_TEB0187_REV01!$I836&amp; " --&gt; ")),"---")</f>
        <v>---</v>
      </c>
      <c r="I836" s="19" t="str">
        <f>IFERROR(IF(VLOOKUP($D836&amp;"-"&amp;$E836,IF($H$4="TEB0187_REV01",CALC_CONN_TEB0187_REV01!$F:$H),3,0)="--",VLOOKUP($D836&amp;"-"&amp;$E836,IF($H$4="TEB0187_REV01",CALC_CONN_TEB0187_REV01!$F:$H),2,0),VLOOKUP($D836&amp;"-"&amp;$E836,IF($H$4="TEB0187_REV01",CALC_CONN_TEB0187_REV01!$F:$H),3,0)),"---")</f>
        <v>---</v>
      </c>
      <c r="J836" s="19" t="str">
        <f>IFERROR(VLOOKUP(I836,IF($H$4="TEB0187_REV01",RAW_c_TEB0187_REV01!$AE:$AM),9,0),"---")</f>
        <v>---</v>
      </c>
      <c r="K836" s="19" t="str">
        <f>IFERROR(VLOOKUP(D836&amp;"-"&amp;E836,IF($H$4="TEB0187_REV01",RAW_c_TEB0187_REV01!$AD:$AK,"???"),6,0),"---")</f>
        <v>---</v>
      </c>
      <c r="L836" s="19" t="str">
        <f>IFERROR(VLOOKUP(D836&amp;"-"&amp;E836,IF($H$4="TEB0187_REV01",RAW_c_TEB0187_REV01!$AD:$AL,"???"),9,0),"---")</f>
        <v>---</v>
      </c>
      <c r="M836" s="19" t="str">
        <f>IFERROR(IF(VLOOKUP($F836&amp;"-"&amp;$G836,IF($M$4="TEI0187_REV01",RAW_m_TEI0187_REV01!$F:$AU),43,0)="--","---",IF($M$4="TEI0187_REV01",RAW_m_TEI0187_REV01!$AT836&amp; " --&gt; " &amp;RAW_m_TEI0187_REV01!$AU836&amp; " --&gt; ")),"---")</f>
        <v>---</v>
      </c>
      <c r="N836" s="19" t="str">
        <f>IFERROR(VLOOKUP(F836&amp;"-"&amp;G836,IF($M$4="TEI0187_REV01",RAW_m_TEI0187_REV01!$AD:$AJ),7,0),"---")</f>
        <v>---</v>
      </c>
      <c r="O836" s="19" t="str">
        <f>IFERROR(VLOOKUP(N836,IF($M$4="TEI0187_REV01",RAW_m_TEI0187_REV01!$AJ:$AK),2,0),"---")</f>
        <v>---</v>
      </c>
      <c r="P836" s="19" t="str">
        <f>IFERROR(VLOOKUP(F836&amp;"-"&amp;G836,IF($M$4="TEI0187_REV01",RAW_m_TEI0187_REV01!$AD:$AG),3,0),"---")</f>
        <v>---</v>
      </c>
      <c r="Q836" s="19" t="str">
        <f>IFERROR(VLOOKUP(N836,IF($M$4="TEI0187_REV01",RAW_m_TEI0187_REV01!$AE:$AH),4,0),"---")</f>
        <v>---</v>
      </c>
      <c r="R836" s="19" t="str">
        <f>IFERROR(VLOOKUP(F836&amp;"-"&amp;G836,IF($M$4="TEI0187_REV01",RAW_m_TEI0187_REV01!$AD:$AG),4,0),"---")</f>
        <v>---</v>
      </c>
    </row>
    <row r="837" spans="2:18" x14ac:dyDescent="0.25">
      <c r="B837" s="78">
        <v>832</v>
      </c>
      <c r="C837" s="19" t="str">
        <f>IFERROR(INDEX(B2B!A:F,MATCH('B2B Pin Table'!B837,B2B!A:A,0),6),"---")</f>
        <v>GND</v>
      </c>
      <c r="D837" s="19" t="str">
        <f>IFERROR(IF((COUNTIF(B2B!A833:K833,H835)&lt;0),"---",INDEX(B2B!A:K,MATCH('B2B Pin Table'!B837,B2B!A:A,0),2)),"---")</f>
        <v>J4</v>
      </c>
      <c r="E837" s="19" t="str">
        <f>IFERROR(IF((COUNTIF(B2B!A833:K833,H835)&lt;0),"---",INDEX(B2B!A:K,MATCH('B2B Pin Table'!B837,B2B!A:A,0),3)),"---")</f>
        <v>B52</v>
      </c>
      <c r="F837" s="19" t="str">
        <f>IFERROR(IF((COUNTIF(B2B!A833:K833,L835)&lt;0),"---",INDEX(B2B!A:K,MATCH('B2B Pin Table'!B837,B2B!A:A,0),4)),"---")</f>
        <v>J4</v>
      </c>
      <c r="G837" s="19" t="str">
        <f>IFERROR(IF((COUNTIF(B2B!A833:K833,L835)&lt;0),"---",INDEX(B2B!A:K,MATCH('B2B Pin Table'!B837,B2B!A:A,0),5)),"---")</f>
        <v>B52</v>
      </c>
      <c r="H837" s="59" t="str">
        <f>IFERROR(IF(VLOOKUP($D837&amp;"-"&amp;$E837,IF($H$4="TEB0187_REV01",CALC_CONN_TEB0187_REV01!$F:$I),4,0)="--","---",IF($H$4="TEB0187_REV01",CALC_CONN_TEB0187_REV01!$G837&amp; " --&gt; " &amp;CALC_CONN_TEB0187_REV01!$I837&amp; " --&gt; ")),"---")</f>
        <v>---</v>
      </c>
      <c r="I837" s="19" t="str">
        <f>IFERROR(IF(VLOOKUP($D837&amp;"-"&amp;$E837,IF($H$4="TEB0187_REV01",CALC_CONN_TEB0187_REV01!$F:$H),3,0)="--",VLOOKUP($D837&amp;"-"&amp;$E837,IF($H$4="TEB0187_REV01",CALC_CONN_TEB0187_REV01!$F:$H),2,0),VLOOKUP($D837&amp;"-"&amp;$E837,IF($H$4="TEB0187_REV01",CALC_CONN_TEB0187_REV01!$F:$H),3,0)),"---")</f>
        <v>---</v>
      </c>
      <c r="J837" s="19" t="str">
        <f>IFERROR(VLOOKUP(I837,IF($H$4="TEB0187_REV01",RAW_c_TEB0187_REV01!$AE:$AM),9,0),"---")</f>
        <v>---</v>
      </c>
      <c r="K837" s="19" t="str">
        <f>IFERROR(VLOOKUP(D837&amp;"-"&amp;E837,IF($H$4="TEB0187_REV01",RAW_c_TEB0187_REV01!$AD:$AK,"???"),6,0),"---")</f>
        <v>---</v>
      </c>
      <c r="L837" s="19" t="str">
        <f>IFERROR(VLOOKUP(D837&amp;"-"&amp;E837,IF($H$4="TEB0187_REV01",RAW_c_TEB0187_REV01!$AD:$AL,"???"),9,0),"---")</f>
        <v>---</v>
      </c>
      <c r="M837" s="19" t="str">
        <f>IFERROR(IF(VLOOKUP($F837&amp;"-"&amp;$G837,IF($M$4="TEI0187_REV01",RAW_m_TEI0187_REV01!$F:$AU),43,0)="--","---",IF($M$4="TEI0187_REV01",RAW_m_TEI0187_REV01!$AT837&amp; " --&gt; " &amp;RAW_m_TEI0187_REV01!$AU837&amp; " --&gt; ")),"---")</f>
        <v>---</v>
      </c>
      <c r="N837" s="19" t="str">
        <f>IFERROR(VLOOKUP(F837&amp;"-"&amp;G837,IF($M$4="TEI0187_REV01",RAW_m_TEI0187_REV01!$AD:$AJ),7,0),"---")</f>
        <v>---</v>
      </c>
      <c r="O837" s="19" t="str">
        <f>IFERROR(VLOOKUP(N837,IF($M$4="TEI0187_REV01",RAW_m_TEI0187_REV01!$AJ:$AK),2,0),"---")</f>
        <v>---</v>
      </c>
      <c r="P837" s="19" t="str">
        <f>IFERROR(VLOOKUP(F837&amp;"-"&amp;G837,IF($M$4="TEI0187_REV01",RAW_m_TEI0187_REV01!$AD:$AG),3,0),"---")</f>
        <v>---</v>
      </c>
      <c r="Q837" s="19" t="str">
        <f>IFERROR(VLOOKUP(N837,IF($M$4="TEI0187_REV01",RAW_m_TEI0187_REV01!$AE:$AH),4,0),"---")</f>
        <v>---</v>
      </c>
      <c r="R837" s="19" t="str">
        <f>IFERROR(VLOOKUP(F837&amp;"-"&amp;G837,IF($M$4="TEI0187_REV01",RAW_m_TEI0187_REV01!$AD:$AG),4,0),"---")</f>
        <v>---</v>
      </c>
    </row>
    <row r="838" spans="2:18" x14ac:dyDescent="0.25">
      <c r="B838" s="78">
        <v>833</v>
      </c>
      <c r="C838" s="19" t="str">
        <f>IFERROR(INDEX(B2B!A:F,MATCH('B2B Pin Table'!B838,B2B!A:A,0),6),"---")</f>
        <v>GND</v>
      </c>
      <c r="D838" s="19" t="str">
        <f>IFERROR(IF((COUNTIF(B2B!A834:K834,H836)&lt;0),"---",INDEX(B2B!A:K,MATCH('B2B Pin Table'!B838,B2B!A:A,0),2)),"---")</f>
        <v>J4</v>
      </c>
      <c r="E838" s="19" t="str">
        <f>IFERROR(IF((COUNTIF(B2B!A834:K834,H836)&lt;0),"---",INDEX(B2B!A:K,MATCH('B2B Pin Table'!B838,B2B!A:A,0),3)),"---")</f>
        <v>B53</v>
      </c>
      <c r="F838" s="19" t="str">
        <f>IFERROR(IF((COUNTIF(B2B!A834:K834,L836)&lt;0),"---",INDEX(B2B!A:K,MATCH('B2B Pin Table'!B838,B2B!A:A,0),4)),"---")</f>
        <v>J4</v>
      </c>
      <c r="G838" s="19" t="str">
        <f>IFERROR(IF((COUNTIF(B2B!A834:K834,L836)&lt;0),"---",INDEX(B2B!A:K,MATCH('B2B Pin Table'!B838,B2B!A:A,0),5)),"---")</f>
        <v>B53</v>
      </c>
      <c r="H838" s="59" t="str">
        <f>IFERROR(IF(VLOOKUP($D838&amp;"-"&amp;$E838,IF($H$4="TEB0187_REV01",CALC_CONN_TEB0187_REV01!$F:$I),4,0)="--","---",IF($H$4="TEB0187_REV01",CALC_CONN_TEB0187_REV01!$G838&amp; " --&gt; " &amp;CALC_CONN_TEB0187_REV01!$I838&amp; " --&gt; ")),"---")</f>
        <v>---</v>
      </c>
      <c r="I838" s="19" t="str">
        <f>IFERROR(IF(VLOOKUP($D838&amp;"-"&amp;$E838,IF($H$4="TEB0187_REV01",CALC_CONN_TEB0187_REV01!$F:$H),3,0)="--",VLOOKUP($D838&amp;"-"&amp;$E838,IF($H$4="TEB0187_REV01",CALC_CONN_TEB0187_REV01!$F:$H),2,0),VLOOKUP($D838&amp;"-"&amp;$E838,IF($H$4="TEB0187_REV01",CALC_CONN_TEB0187_REV01!$F:$H),3,0)),"---")</f>
        <v>---</v>
      </c>
      <c r="J838" s="19" t="str">
        <f>IFERROR(VLOOKUP(I838,IF($H$4="TEB0187_REV01",RAW_c_TEB0187_REV01!$AE:$AM),9,0),"---")</f>
        <v>---</v>
      </c>
      <c r="K838" s="19" t="str">
        <f>IFERROR(VLOOKUP(D838&amp;"-"&amp;E838,IF($H$4="TEB0187_REV01",RAW_c_TEB0187_REV01!$AD:$AK,"???"),6,0),"---")</f>
        <v>---</v>
      </c>
      <c r="L838" s="19" t="str">
        <f>IFERROR(VLOOKUP(D838&amp;"-"&amp;E838,IF($H$4="TEB0187_REV01",RAW_c_TEB0187_REV01!$AD:$AL,"???"),9,0),"---")</f>
        <v>---</v>
      </c>
      <c r="M838" s="19" t="str">
        <f>IFERROR(IF(VLOOKUP($F838&amp;"-"&amp;$G838,IF($M$4="TEI0187_REV01",RAW_m_TEI0187_REV01!$F:$AU),43,0)="--","---",IF($M$4="TEI0187_REV01",RAW_m_TEI0187_REV01!$AT838&amp; " --&gt; " &amp;RAW_m_TEI0187_REV01!$AU838&amp; " --&gt; ")),"---")</f>
        <v>---</v>
      </c>
      <c r="N838" s="19" t="str">
        <f>IFERROR(VLOOKUP(F838&amp;"-"&amp;G838,IF($M$4="TEI0187_REV01",RAW_m_TEI0187_REV01!$AD:$AJ),7,0),"---")</f>
        <v>---</v>
      </c>
      <c r="O838" s="19" t="str">
        <f>IFERROR(VLOOKUP(N838,IF($M$4="TEI0187_REV01",RAW_m_TEI0187_REV01!$AJ:$AK),2,0),"---")</f>
        <v>---</v>
      </c>
      <c r="P838" s="19" t="str">
        <f>IFERROR(VLOOKUP(F838&amp;"-"&amp;G838,IF($M$4="TEI0187_REV01",RAW_m_TEI0187_REV01!$AD:$AG),3,0),"---")</f>
        <v>---</v>
      </c>
      <c r="Q838" s="19" t="str">
        <f>IFERROR(VLOOKUP(N838,IF($M$4="TEI0187_REV01",RAW_m_TEI0187_REV01!$AE:$AH),4,0),"---")</f>
        <v>---</v>
      </c>
      <c r="R838" s="19" t="str">
        <f>IFERROR(VLOOKUP(F838&amp;"-"&amp;G838,IF($M$4="TEI0187_REV01",RAW_m_TEI0187_REV01!$AD:$AG),4,0),"---")</f>
        <v>---</v>
      </c>
    </row>
    <row r="839" spans="2:18" x14ac:dyDescent="0.25">
      <c r="B839" s="78">
        <v>834</v>
      </c>
      <c r="C839" s="19" t="str">
        <f>IFERROR(INDEX(B2B!A:F,MATCH('B2B Pin Table'!B839,B2B!A:A,0),6),"---")</f>
        <v>GND</v>
      </c>
      <c r="D839" s="19" t="str">
        <f>IFERROR(IF((COUNTIF(B2B!A835:K835,H837)&lt;0),"---",INDEX(B2B!A:K,MATCH('B2B Pin Table'!B839,B2B!A:A,0),2)),"---")</f>
        <v>J4</v>
      </c>
      <c r="E839" s="19" t="str">
        <f>IFERROR(IF((COUNTIF(B2B!A835:K835,H837)&lt;0),"---",INDEX(B2B!A:K,MATCH('B2B Pin Table'!B839,B2B!A:A,0),3)),"---")</f>
        <v>B54</v>
      </c>
      <c r="F839" s="19" t="str">
        <f>IFERROR(IF((COUNTIF(B2B!A835:K835,L837)&lt;0),"---",INDEX(B2B!A:K,MATCH('B2B Pin Table'!B839,B2B!A:A,0),4)),"---")</f>
        <v>J4</v>
      </c>
      <c r="G839" s="19" t="str">
        <f>IFERROR(IF((COUNTIF(B2B!A835:K835,L837)&lt;0),"---",INDEX(B2B!A:K,MATCH('B2B Pin Table'!B839,B2B!A:A,0),5)),"---")</f>
        <v>B54</v>
      </c>
      <c r="H839" s="59" t="str">
        <f>IFERROR(IF(VLOOKUP($D839&amp;"-"&amp;$E839,IF($H$4="TEB0187_REV01",CALC_CONN_TEB0187_REV01!$F:$I),4,0)="--","---",IF($H$4="TEB0187_REV01",CALC_CONN_TEB0187_REV01!$G839&amp; " --&gt; " &amp;CALC_CONN_TEB0187_REV01!$I839&amp; " --&gt; ")),"---")</f>
        <v>---</v>
      </c>
      <c r="I839" s="19" t="str">
        <f>IFERROR(IF(VLOOKUP($D839&amp;"-"&amp;$E839,IF($H$4="TEB0187_REV01",CALC_CONN_TEB0187_REV01!$F:$H),3,0)="--",VLOOKUP($D839&amp;"-"&amp;$E839,IF($H$4="TEB0187_REV01",CALC_CONN_TEB0187_REV01!$F:$H),2,0),VLOOKUP($D839&amp;"-"&amp;$E839,IF($H$4="TEB0187_REV01",CALC_CONN_TEB0187_REV01!$F:$H),3,0)),"---")</f>
        <v>---</v>
      </c>
      <c r="J839" s="19" t="str">
        <f>IFERROR(VLOOKUP(I839,IF($H$4="TEB0187_REV01",RAW_c_TEB0187_REV01!$AE:$AM),9,0),"---")</f>
        <v>---</v>
      </c>
      <c r="K839" s="19" t="str">
        <f>IFERROR(VLOOKUP(D839&amp;"-"&amp;E839,IF($H$4="TEB0187_REV01",RAW_c_TEB0187_REV01!$AD:$AK,"???"),6,0),"---")</f>
        <v>---</v>
      </c>
      <c r="L839" s="19" t="str">
        <f>IFERROR(VLOOKUP(D839&amp;"-"&amp;E839,IF($H$4="TEB0187_REV01",RAW_c_TEB0187_REV01!$AD:$AL,"???"),9,0),"---")</f>
        <v>---</v>
      </c>
      <c r="M839" s="19" t="str">
        <f>IFERROR(IF(VLOOKUP($F839&amp;"-"&amp;$G839,IF($M$4="TEI0187_REV01",RAW_m_TEI0187_REV01!$F:$AU),43,0)="--","---",IF($M$4="TEI0187_REV01",RAW_m_TEI0187_REV01!$AT839&amp; " --&gt; " &amp;RAW_m_TEI0187_REV01!$AU839&amp; " --&gt; ")),"---")</f>
        <v>---</v>
      </c>
      <c r="N839" s="19" t="str">
        <f>IFERROR(VLOOKUP(F839&amp;"-"&amp;G839,IF($M$4="TEI0187_REV01",RAW_m_TEI0187_REV01!$AD:$AJ),7,0),"---")</f>
        <v>---</v>
      </c>
      <c r="O839" s="19" t="str">
        <f>IFERROR(VLOOKUP(N839,IF($M$4="TEI0187_REV01",RAW_m_TEI0187_REV01!$AJ:$AK),2,0),"---")</f>
        <v>---</v>
      </c>
      <c r="P839" s="19" t="str">
        <f>IFERROR(VLOOKUP(F839&amp;"-"&amp;G839,IF($M$4="TEI0187_REV01",RAW_m_TEI0187_REV01!$AD:$AG),3,0),"---")</f>
        <v>---</v>
      </c>
      <c r="Q839" s="19" t="str">
        <f>IFERROR(VLOOKUP(N839,IF($M$4="TEI0187_REV01",RAW_m_TEI0187_REV01!$AE:$AH),4,0),"---")</f>
        <v>---</v>
      </c>
      <c r="R839" s="19" t="str">
        <f>IFERROR(VLOOKUP(F839&amp;"-"&amp;G839,IF($M$4="TEI0187_REV01",RAW_m_TEI0187_REV01!$AD:$AG),4,0),"---")</f>
        <v>---</v>
      </c>
    </row>
    <row r="840" spans="2:18" x14ac:dyDescent="0.25">
      <c r="B840" s="78">
        <v>835</v>
      </c>
      <c r="C840" s="19" t="str">
        <f>IFERROR(INDEX(B2B!A:F,MATCH('B2B Pin Table'!B840,B2B!A:A,0),6),"---")</f>
        <v>GND</v>
      </c>
      <c r="D840" s="19" t="str">
        <f>IFERROR(IF((COUNTIF(B2B!A836:K836,H838)&lt;0),"---",INDEX(B2B!A:K,MATCH('B2B Pin Table'!B840,B2B!A:A,0),2)),"---")</f>
        <v>J4</v>
      </c>
      <c r="E840" s="19" t="str">
        <f>IFERROR(IF((COUNTIF(B2B!A836:K836,H838)&lt;0),"---",INDEX(B2B!A:K,MATCH('B2B Pin Table'!B840,B2B!A:A,0),3)),"---")</f>
        <v>B55</v>
      </c>
      <c r="F840" s="19" t="str">
        <f>IFERROR(IF((COUNTIF(B2B!A836:K836,L838)&lt;0),"---",INDEX(B2B!A:K,MATCH('B2B Pin Table'!B840,B2B!A:A,0),4)),"---")</f>
        <v>J4</v>
      </c>
      <c r="G840" s="19" t="str">
        <f>IFERROR(IF((COUNTIF(B2B!A836:K836,L838)&lt;0),"---",INDEX(B2B!A:K,MATCH('B2B Pin Table'!B840,B2B!A:A,0),5)),"---")</f>
        <v>B55</v>
      </c>
      <c r="H840" s="59" t="str">
        <f>IFERROR(IF(VLOOKUP($D840&amp;"-"&amp;$E840,IF($H$4="TEB0187_REV01",CALC_CONN_TEB0187_REV01!$F:$I),4,0)="--","---",IF($H$4="TEB0187_REV01",CALC_CONN_TEB0187_REV01!$G840&amp; " --&gt; " &amp;CALC_CONN_TEB0187_REV01!$I840&amp; " --&gt; ")),"---")</f>
        <v>---</v>
      </c>
      <c r="I840" s="19" t="str">
        <f>IFERROR(IF(VLOOKUP($D840&amp;"-"&amp;$E840,IF($H$4="TEB0187_REV01",CALC_CONN_TEB0187_REV01!$F:$H),3,0)="--",VLOOKUP($D840&amp;"-"&amp;$E840,IF($H$4="TEB0187_REV01",CALC_CONN_TEB0187_REV01!$F:$H),2,0),VLOOKUP($D840&amp;"-"&amp;$E840,IF($H$4="TEB0187_REV01",CALC_CONN_TEB0187_REV01!$F:$H),3,0)),"---")</f>
        <v>---</v>
      </c>
      <c r="J840" s="19" t="str">
        <f>IFERROR(VLOOKUP(I840,IF($H$4="TEB0187_REV01",RAW_c_TEB0187_REV01!$AE:$AM),9,0),"---")</f>
        <v>---</v>
      </c>
      <c r="K840" s="19" t="str">
        <f>IFERROR(VLOOKUP(D840&amp;"-"&amp;E840,IF($H$4="TEB0187_REV01",RAW_c_TEB0187_REV01!$AD:$AK,"???"),6,0),"---")</f>
        <v>---</v>
      </c>
      <c r="L840" s="19" t="str">
        <f>IFERROR(VLOOKUP(D840&amp;"-"&amp;E840,IF($H$4="TEB0187_REV01",RAW_c_TEB0187_REV01!$AD:$AL,"???"),9,0),"---")</f>
        <v>---</v>
      </c>
      <c r="M840" s="19" t="str">
        <f>IFERROR(IF(VLOOKUP($F840&amp;"-"&amp;$G840,IF($M$4="TEI0187_REV01",RAW_m_TEI0187_REV01!$F:$AU),43,0)="--","---",IF($M$4="TEI0187_REV01",RAW_m_TEI0187_REV01!$AT840&amp; " --&gt; " &amp;RAW_m_TEI0187_REV01!$AU840&amp; " --&gt; ")),"---")</f>
        <v>---</v>
      </c>
      <c r="N840" s="19" t="str">
        <f>IFERROR(VLOOKUP(F840&amp;"-"&amp;G840,IF($M$4="TEI0187_REV01",RAW_m_TEI0187_REV01!$AD:$AJ),7,0),"---")</f>
        <v>---</v>
      </c>
      <c r="O840" s="19" t="str">
        <f>IFERROR(VLOOKUP(N840,IF($M$4="TEI0187_REV01",RAW_m_TEI0187_REV01!$AJ:$AK),2,0),"---")</f>
        <v>---</v>
      </c>
      <c r="P840" s="19" t="str">
        <f>IFERROR(VLOOKUP(F840&amp;"-"&amp;G840,IF($M$4="TEI0187_REV01",RAW_m_TEI0187_REV01!$AD:$AG),3,0),"---")</f>
        <v>---</v>
      </c>
      <c r="Q840" s="19" t="str">
        <f>IFERROR(VLOOKUP(N840,IF($M$4="TEI0187_REV01",RAW_m_TEI0187_REV01!$AE:$AH),4,0),"---")</f>
        <v>---</v>
      </c>
      <c r="R840" s="19" t="str">
        <f>IFERROR(VLOOKUP(F840&amp;"-"&amp;G840,IF($M$4="TEI0187_REV01",RAW_m_TEI0187_REV01!$AD:$AG),4,0),"---")</f>
        <v>---</v>
      </c>
    </row>
    <row r="841" spans="2:18" x14ac:dyDescent="0.25">
      <c r="B841" s="78">
        <v>836</v>
      </c>
      <c r="C841" s="19" t="str">
        <f>IFERROR(INDEX(B2B!A:F,MATCH('B2B Pin Table'!B841,B2B!A:A,0),6),"---")</f>
        <v>GND</v>
      </c>
      <c r="D841" s="19" t="str">
        <f>IFERROR(IF((COUNTIF(B2B!A837:K837,H839)&lt;0),"---",INDEX(B2B!A:K,MATCH('B2B Pin Table'!B841,B2B!A:A,0),2)),"---")</f>
        <v>J4</v>
      </c>
      <c r="E841" s="19" t="str">
        <f>IFERROR(IF((COUNTIF(B2B!A837:K837,H839)&lt;0),"---",INDEX(B2B!A:K,MATCH('B2B Pin Table'!B841,B2B!A:A,0),3)),"---")</f>
        <v>B56</v>
      </c>
      <c r="F841" s="19" t="str">
        <f>IFERROR(IF((COUNTIF(B2B!A837:K837,L839)&lt;0),"---",INDEX(B2B!A:K,MATCH('B2B Pin Table'!B841,B2B!A:A,0),4)),"---")</f>
        <v>J4</v>
      </c>
      <c r="G841" s="19" t="str">
        <f>IFERROR(IF((COUNTIF(B2B!A837:K837,L839)&lt;0),"---",INDEX(B2B!A:K,MATCH('B2B Pin Table'!B841,B2B!A:A,0),5)),"---")</f>
        <v>B56</v>
      </c>
      <c r="H841" s="59" t="str">
        <f>IFERROR(IF(VLOOKUP($D841&amp;"-"&amp;$E841,IF($H$4="TEB0187_REV01",CALC_CONN_TEB0187_REV01!$F:$I),4,0)="--","---",IF($H$4="TEB0187_REV01",CALC_CONN_TEB0187_REV01!$G841&amp; " --&gt; " &amp;CALC_CONN_TEB0187_REV01!$I841&amp; " --&gt; ")),"---")</f>
        <v>---</v>
      </c>
      <c r="I841" s="19" t="str">
        <f>IFERROR(IF(VLOOKUP($D841&amp;"-"&amp;$E841,IF($H$4="TEB0187_REV01",CALC_CONN_TEB0187_REV01!$F:$H),3,0)="--",VLOOKUP($D841&amp;"-"&amp;$E841,IF($H$4="TEB0187_REV01",CALC_CONN_TEB0187_REV01!$F:$H),2,0),VLOOKUP($D841&amp;"-"&amp;$E841,IF($H$4="TEB0187_REV01",CALC_CONN_TEB0187_REV01!$F:$H),3,0)),"---")</f>
        <v>---</v>
      </c>
      <c r="J841" s="19" t="str">
        <f>IFERROR(VLOOKUP(I841,IF($H$4="TEB0187_REV01",RAW_c_TEB0187_REV01!$AE:$AM),9,0),"---")</f>
        <v>---</v>
      </c>
      <c r="K841" s="19" t="str">
        <f>IFERROR(VLOOKUP(D841&amp;"-"&amp;E841,IF($H$4="TEB0187_REV01",RAW_c_TEB0187_REV01!$AD:$AK,"???"),6,0),"---")</f>
        <v>---</v>
      </c>
      <c r="L841" s="19" t="str">
        <f>IFERROR(VLOOKUP(D841&amp;"-"&amp;E841,IF($H$4="TEB0187_REV01",RAW_c_TEB0187_REV01!$AD:$AL,"???"),9,0),"---")</f>
        <v>---</v>
      </c>
      <c r="M841" s="19" t="str">
        <f>IFERROR(IF(VLOOKUP($F841&amp;"-"&amp;$G841,IF($M$4="TEI0187_REV01",RAW_m_TEI0187_REV01!$F:$AU),43,0)="--","---",IF($M$4="TEI0187_REV01",RAW_m_TEI0187_REV01!$AT841&amp; " --&gt; " &amp;RAW_m_TEI0187_REV01!$AU841&amp; " --&gt; ")),"---")</f>
        <v>---</v>
      </c>
      <c r="N841" s="19" t="str">
        <f>IFERROR(VLOOKUP(F841&amp;"-"&amp;G841,IF($M$4="TEI0187_REV01",RAW_m_TEI0187_REV01!$AD:$AJ),7,0),"---")</f>
        <v>---</v>
      </c>
      <c r="O841" s="19" t="str">
        <f>IFERROR(VLOOKUP(N841,IF($M$4="TEI0187_REV01",RAW_m_TEI0187_REV01!$AJ:$AK),2,0),"---")</f>
        <v>---</v>
      </c>
      <c r="P841" s="19" t="str">
        <f>IFERROR(VLOOKUP(F841&amp;"-"&amp;G841,IF($M$4="TEI0187_REV01",RAW_m_TEI0187_REV01!$AD:$AG),3,0),"---")</f>
        <v>---</v>
      </c>
      <c r="Q841" s="19" t="str">
        <f>IFERROR(VLOOKUP(N841,IF($M$4="TEI0187_REV01",RAW_m_TEI0187_REV01!$AE:$AH),4,0),"---")</f>
        <v>---</v>
      </c>
      <c r="R841" s="19" t="str">
        <f>IFERROR(VLOOKUP(F841&amp;"-"&amp;G841,IF($M$4="TEI0187_REV01",RAW_m_TEI0187_REV01!$AD:$AG),4,0),"---")</f>
        <v>---</v>
      </c>
    </row>
    <row r="842" spans="2:18" x14ac:dyDescent="0.25">
      <c r="B842" s="78">
        <v>837</v>
      </c>
      <c r="C842" s="19" t="str">
        <f>IFERROR(INDEX(B2B!A:F,MATCH('B2B Pin Table'!B842,B2B!A:A,0),6),"---")</f>
        <v>GND</v>
      </c>
      <c r="D842" s="19" t="str">
        <f>IFERROR(IF((COUNTIF(B2B!A838:K838,H840)&lt;0),"---",INDEX(B2B!A:K,MATCH('B2B Pin Table'!B842,B2B!A:A,0),2)),"---")</f>
        <v>J4</v>
      </c>
      <c r="E842" s="19" t="str">
        <f>IFERROR(IF((COUNTIF(B2B!A838:K838,H840)&lt;0),"---",INDEX(B2B!A:K,MATCH('B2B Pin Table'!B842,B2B!A:A,0),3)),"---")</f>
        <v>B57</v>
      </c>
      <c r="F842" s="19" t="str">
        <f>IFERROR(IF((COUNTIF(B2B!A838:K838,L840)&lt;0),"---",INDEX(B2B!A:K,MATCH('B2B Pin Table'!B842,B2B!A:A,0),4)),"---")</f>
        <v>J4</v>
      </c>
      <c r="G842" s="19" t="str">
        <f>IFERROR(IF((COUNTIF(B2B!A838:K838,L840)&lt;0),"---",INDEX(B2B!A:K,MATCH('B2B Pin Table'!B842,B2B!A:A,0),5)),"---")</f>
        <v>B57</v>
      </c>
      <c r="H842" s="59" t="str">
        <f>IFERROR(IF(VLOOKUP($D842&amp;"-"&amp;$E842,IF($H$4="TEB0187_REV01",CALC_CONN_TEB0187_REV01!$F:$I),4,0)="--","---",IF($H$4="TEB0187_REV01",CALC_CONN_TEB0187_REV01!$G842&amp; " --&gt; " &amp;CALC_CONN_TEB0187_REV01!$I842&amp; " --&gt; ")),"---")</f>
        <v>---</v>
      </c>
      <c r="I842" s="19" t="str">
        <f>IFERROR(IF(VLOOKUP($D842&amp;"-"&amp;$E842,IF($H$4="TEB0187_REV01",CALC_CONN_TEB0187_REV01!$F:$H),3,0)="--",VLOOKUP($D842&amp;"-"&amp;$E842,IF($H$4="TEB0187_REV01",CALC_CONN_TEB0187_REV01!$F:$H),2,0),VLOOKUP($D842&amp;"-"&amp;$E842,IF($H$4="TEB0187_REV01",CALC_CONN_TEB0187_REV01!$F:$H),3,0)),"---")</f>
        <v>---</v>
      </c>
      <c r="J842" s="19" t="str">
        <f>IFERROR(VLOOKUP(I842,IF($H$4="TEB0187_REV01",RAW_c_TEB0187_REV01!$AE:$AM),9,0),"---")</f>
        <v>---</v>
      </c>
      <c r="K842" s="19" t="str">
        <f>IFERROR(VLOOKUP(D842&amp;"-"&amp;E842,IF($H$4="TEB0187_REV01",RAW_c_TEB0187_REV01!$AD:$AK,"???"),6,0),"---")</f>
        <v>---</v>
      </c>
      <c r="L842" s="19" t="str">
        <f>IFERROR(VLOOKUP(D842&amp;"-"&amp;E842,IF($H$4="TEB0187_REV01",RAW_c_TEB0187_REV01!$AD:$AL,"???"),9,0),"---")</f>
        <v>---</v>
      </c>
      <c r="M842" s="19" t="str">
        <f>IFERROR(IF(VLOOKUP($F842&amp;"-"&amp;$G842,IF($M$4="TEI0187_REV01",RAW_m_TEI0187_REV01!$F:$AU),43,0)="--","---",IF($M$4="TEI0187_REV01",RAW_m_TEI0187_REV01!$AT842&amp; " --&gt; " &amp;RAW_m_TEI0187_REV01!$AU842&amp; " --&gt; ")),"---")</f>
        <v>---</v>
      </c>
      <c r="N842" s="19" t="str">
        <f>IFERROR(VLOOKUP(F842&amp;"-"&amp;G842,IF($M$4="TEI0187_REV01",RAW_m_TEI0187_REV01!$AD:$AJ),7,0),"---")</f>
        <v>---</v>
      </c>
      <c r="O842" s="19" t="str">
        <f>IFERROR(VLOOKUP(N842,IF($M$4="TEI0187_REV01",RAW_m_TEI0187_REV01!$AJ:$AK),2,0),"---")</f>
        <v>---</v>
      </c>
      <c r="P842" s="19" t="str">
        <f>IFERROR(VLOOKUP(F842&amp;"-"&amp;G842,IF($M$4="TEI0187_REV01",RAW_m_TEI0187_REV01!$AD:$AG),3,0),"---")</f>
        <v>---</v>
      </c>
      <c r="Q842" s="19" t="str">
        <f>IFERROR(VLOOKUP(N842,IF($M$4="TEI0187_REV01",RAW_m_TEI0187_REV01!$AE:$AH),4,0),"---")</f>
        <v>---</v>
      </c>
      <c r="R842" s="19" t="str">
        <f>IFERROR(VLOOKUP(F842&amp;"-"&amp;G842,IF($M$4="TEI0187_REV01",RAW_m_TEI0187_REV01!$AD:$AG),4,0),"---")</f>
        <v>---</v>
      </c>
    </row>
    <row r="843" spans="2:18" x14ac:dyDescent="0.25">
      <c r="B843" s="78">
        <v>838</v>
      </c>
      <c r="C843" s="19" t="str">
        <f>IFERROR(INDEX(B2B!A:F,MATCH('B2B Pin Table'!B843,B2B!A:A,0),6),"---")</f>
        <v>GND</v>
      </c>
      <c r="D843" s="19" t="str">
        <f>IFERROR(IF((COUNTIF(B2B!A839:K839,H841)&lt;0),"---",INDEX(B2B!A:K,MATCH('B2B Pin Table'!B843,B2B!A:A,0),2)),"---")</f>
        <v>J4</v>
      </c>
      <c r="E843" s="19" t="str">
        <f>IFERROR(IF((COUNTIF(B2B!A839:K839,H841)&lt;0),"---",INDEX(B2B!A:K,MATCH('B2B Pin Table'!B843,B2B!A:A,0),3)),"---")</f>
        <v>B58</v>
      </c>
      <c r="F843" s="19" t="str">
        <f>IFERROR(IF((COUNTIF(B2B!A839:K839,L841)&lt;0),"---",INDEX(B2B!A:K,MATCH('B2B Pin Table'!B843,B2B!A:A,0),4)),"---")</f>
        <v>J4</v>
      </c>
      <c r="G843" s="19" t="str">
        <f>IFERROR(IF((COUNTIF(B2B!A839:K839,L841)&lt;0),"---",INDEX(B2B!A:K,MATCH('B2B Pin Table'!B843,B2B!A:A,0),5)),"---")</f>
        <v>B58</v>
      </c>
      <c r="H843" s="59" t="str">
        <f>IFERROR(IF(VLOOKUP($D843&amp;"-"&amp;$E843,IF($H$4="TEB0187_REV01",CALC_CONN_TEB0187_REV01!$F:$I),4,0)="--","---",IF($H$4="TEB0187_REV01",CALC_CONN_TEB0187_REV01!$G843&amp; " --&gt; " &amp;CALC_CONN_TEB0187_REV01!$I843&amp; " --&gt; ")),"---")</f>
        <v>---</v>
      </c>
      <c r="I843" s="19" t="str">
        <f>IFERROR(IF(VLOOKUP($D843&amp;"-"&amp;$E843,IF($H$4="TEB0187_REV01",CALC_CONN_TEB0187_REV01!$F:$H),3,0)="--",VLOOKUP($D843&amp;"-"&amp;$E843,IF($H$4="TEB0187_REV01",CALC_CONN_TEB0187_REV01!$F:$H),2,0),VLOOKUP($D843&amp;"-"&amp;$E843,IF($H$4="TEB0187_REV01",CALC_CONN_TEB0187_REV01!$F:$H),3,0)),"---")</f>
        <v>---</v>
      </c>
      <c r="J843" s="19" t="str">
        <f>IFERROR(VLOOKUP(I843,IF($H$4="TEB0187_REV01",RAW_c_TEB0187_REV01!$AE:$AM),9,0),"---")</f>
        <v>---</v>
      </c>
      <c r="K843" s="19" t="str">
        <f>IFERROR(VLOOKUP(D843&amp;"-"&amp;E843,IF($H$4="TEB0187_REV01",RAW_c_TEB0187_REV01!$AD:$AK,"???"),6,0),"---")</f>
        <v>---</v>
      </c>
      <c r="L843" s="19" t="str">
        <f>IFERROR(VLOOKUP(D843&amp;"-"&amp;E843,IF($H$4="TEB0187_REV01",RAW_c_TEB0187_REV01!$AD:$AL,"???"),9,0),"---")</f>
        <v>---</v>
      </c>
      <c r="M843" s="19" t="str">
        <f>IFERROR(IF(VLOOKUP($F843&amp;"-"&amp;$G843,IF($M$4="TEI0187_REV01",RAW_m_TEI0187_REV01!$F:$AU),43,0)="--","---",IF($M$4="TEI0187_REV01",RAW_m_TEI0187_REV01!$AT843&amp; " --&gt; " &amp;RAW_m_TEI0187_REV01!$AU843&amp; " --&gt; ")),"---")</f>
        <v>---</v>
      </c>
      <c r="N843" s="19" t="str">
        <f>IFERROR(VLOOKUP(F843&amp;"-"&amp;G843,IF($M$4="TEI0187_REV01",RAW_m_TEI0187_REV01!$AD:$AJ),7,0),"---")</f>
        <v>---</v>
      </c>
      <c r="O843" s="19" t="str">
        <f>IFERROR(VLOOKUP(N843,IF($M$4="TEI0187_REV01",RAW_m_TEI0187_REV01!$AJ:$AK),2,0),"---")</f>
        <v>---</v>
      </c>
      <c r="P843" s="19" t="str">
        <f>IFERROR(VLOOKUP(F843&amp;"-"&amp;G843,IF($M$4="TEI0187_REV01",RAW_m_TEI0187_REV01!$AD:$AG),3,0),"---")</f>
        <v>---</v>
      </c>
      <c r="Q843" s="19" t="str">
        <f>IFERROR(VLOOKUP(N843,IF($M$4="TEI0187_REV01",RAW_m_TEI0187_REV01!$AE:$AH),4,0),"---")</f>
        <v>---</v>
      </c>
      <c r="R843" s="19" t="str">
        <f>IFERROR(VLOOKUP(F843&amp;"-"&amp;G843,IF($M$4="TEI0187_REV01",RAW_m_TEI0187_REV01!$AD:$AG),4,0),"---")</f>
        <v>---</v>
      </c>
    </row>
    <row r="844" spans="2:18" x14ac:dyDescent="0.25">
      <c r="B844" s="78">
        <v>839</v>
      </c>
      <c r="C844" s="19" t="str">
        <f>IFERROR(INDEX(B2B!A:F,MATCH('B2B Pin Table'!B844,B2B!A:A,0),6),"---")</f>
        <v>GND</v>
      </c>
      <c r="D844" s="19" t="str">
        <f>IFERROR(IF((COUNTIF(B2B!A840:K840,H842)&lt;0),"---",INDEX(B2B!A:K,MATCH('B2B Pin Table'!B844,B2B!A:A,0),2)),"---")</f>
        <v>J4</v>
      </c>
      <c r="E844" s="19" t="str">
        <f>IFERROR(IF((COUNTIF(B2B!A840:K840,H842)&lt;0),"---",INDEX(B2B!A:K,MATCH('B2B Pin Table'!B844,B2B!A:A,0),3)),"---")</f>
        <v>B59</v>
      </c>
      <c r="F844" s="19" t="str">
        <f>IFERROR(IF((COUNTIF(B2B!A840:K840,L842)&lt;0),"---",INDEX(B2B!A:K,MATCH('B2B Pin Table'!B844,B2B!A:A,0),4)),"---")</f>
        <v>J4</v>
      </c>
      <c r="G844" s="19" t="str">
        <f>IFERROR(IF((COUNTIF(B2B!A840:K840,L842)&lt;0),"---",INDEX(B2B!A:K,MATCH('B2B Pin Table'!B844,B2B!A:A,0),5)),"---")</f>
        <v>B59</v>
      </c>
      <c r="H844" s="59" t="str">
        <f>IFERROR(IF(VLOOKUP($D844&amp;"-"&amp;$E844,IF($H$4="TEB0187_REV01",CALC_CONN_TEB0187_REV01!$F:$I),4,0)="--","---",IF($H$4="TEB0187_REV01",CALC_CONN_TEB0187_REV01!$G844&amp; " --&gt; " &amp;CALC_CONN_TEB0187_REV01!$I844&amp; " --&gt; ")),"---")</f>
        <v>---</v>
      </c>
      <c r="I844" s="19" t="str">
        <f>IFERROR(IF(VLOOKUP($D844&amp;"-"&amp;$E844,IF($H$4="TEB0187_REV01",CALC_CONN_TEB0187_REV01!$F:$H),3,0)="--",VLOOKUP($D844&amp;"-"&amp;$E844,IF($H$4="TEB0187_REV01",CALC_CONN_TEB0187_REV01!$F:$H),2,0),VLOOKUP($D844&amp;"-"&amp;$E844,IF($H$4="TEB0187_REV01",CALC_CONN_TEB0187_REV01!$F:$H),3,0)),"---")</f>
        <v>---</v>
      </c>
      <c r="J844" s="19" t="str">
        <f>IFERROR(VLOOKUP(I844,IF($H$4="TEB0187_REV01",RAW_c_TEB0187_REV01!$AE:$AM),9,0),"---")</f>
        <v>---</v>
      </c>
      <c r="K844" s="19" t="str">
        <f>IFERROR(VLOOKUP(D844&amp;"-"&amp;E844,IF($H$4="TEB0187_REV01",RAW_c_TEB0187_REV01!$AD:$AK,"???"),6,0),"---")</f>
        <v>---</v>
      </c>
      <c r="L844" s="19" t="str">
        <f>IFERROR(VLOOKUP(D844&amp;"-"&amp;E844,IF($H$4="TEB0187_REV01",RAW_c_TEB0187_REV01!$AD:$AL,"???"),9,0),"---")</f>
        <v>---</v>
      </c>
      <c r="M844" s="19" t="str">
        <f>IFERROR(IF(VLOOKUP($F844&amp;"-"&amp;$G844,IF($M$4="TEI0187_REV01",RAW_m_TEI0187_REV01!$F:$AU),43,0)="--","---",IF($M$4="TEI0187_REV01",RAW_m_TEI0187_REV01!$AT844&amp; " --&gt; " &amp;RAW_m_TEI0187_REV01!$AU844&amp; " --&gt; ")),"---")</f>
        <v>---</v>
      </c>
      <c r="N844" s="19" t="str">
        <f>IFERROR(VLOOKUP(F844&amp;"-"&amp;G844,IF($M$4="TEI0187_REV01",RAW_m_TEI0187_REV01!$AD:$AJ),7,0),"---")</f>
        <v>---</v>
      </c>
      <c r="O844" s="19" t="str">
        <f>IFERROR(VLOOKUP(N844,IF($M$4="TEI0187_REV01",RAW_m_TEI0187_REV01!$AJ:$AK),2,0),"---")</f>
        <v>---</v>
      </c>
      <c r="P844" s="19" t="str">
        <f>IFERROR(VLOOKUP(F844&amp;"-"&amp;G844,IF($M$4="TEI0187_REV01",RAW_m_TEI0187_REV01!$AD:$AG),3,0),"---")</f>
        <v>---</v>
      </c>
      <c r="Q844" s="19" t="str">
        <f>IFERROR(VLOOKUP(N844,IF($M$4="TEI0187_REV01",RAW_m_TEI0187_REV01!$AE:$AH),4,0),"---")</f>
        <v>---</v>
      </c>
      <c r="R844" s="19" t="str">
        <f>IFERROR(VLOOKUP(F844&amp;"-"&amp;G844,IF($M$4="TEI0187_REV01",RAW_m_TEI0187_REV01!$AD:$AG),4,0),"---")</f>
        <v>---</v>
      </c>
    </row>
    <row r="845" spans="2:18" x14ac:dyDescent="0.25">
      <c r="B845" s="78">
        <v>840</v>
      </c>
      <c r="C845" s="19" t="str">
        <f>IFERROR(INDEX(B2B!A:F,MATCH('B2B Pin Table'!B845,B2B!A:A,0),6),"---")</f>
        <v>GND</v>
      </c>
      <c r="D845" s="19" t="str">
        <f>IFERROR(IF((COUNTIF(B2B!A841:K841,H843)&lt;0),"---",INDEX(B2B!A:K,MATCH('B2B Pin Table'!B845,B2B!A:A,0),2)),"---")</f>
        <v>J4</v>
      </c>
      <c r="E845" s="19" t="str">
        <f>IFERROR(IF((COUNTIF(B2B!A841:K841,H843)&lt;0),"---",INDEX(B2B!A:K,MATCH('B2B Pin Table'!B845,B2B!A:A,0),3)),"---")</f>
        <v>B60</v>
      </c>
      <c r="F845" s="19" t="str">
        <f>IFERROR(IF((COUNTIF(B2B!A841:K841,L843)&lt;0),"---",INDEX(B2B!A:K,MATCH('B2B Pin Table'!B845,B2B!A:A,0),4)),"---")</f>
        <v>J4</v>
      </c>
      <c r="G845" s="19" t="str">
        <f>IFERROR(IF((COUNTIF(B2B!A841:K841,L843)&lt;0),"---",INDEX(B2B!A:K,MATCH('B2B Pin Table'!B845,B2B!A:A,0),5)),"---")</f>
        <v>B60</v>
      </c>
      <c r="H845" s="59" t="str">
        <f>IFERROR(IF(VLOOKUP($D845&amp;"-"&amp;$E845,IF($H$4="TEB0187_REV01",CALC_CONN_TEB0187_REV01!$F:$I),4,0)="--","---",IF($H$4="TEB0187_REV01",CALC_CONN_TEB0187_REV01!$G845&amp; " --&gt; " &amp;CALC_CONN_TEB0187_REV01!$I845&amp; " --&gt; ")),"---")</f>
        <v>---</v>
      </c>
      <c r="I845" s="19" t="str">
        <f>IFERROR(IF(VLOOKUP($D845&amp;"-"&amp;$E845,IF($H$4="TEB0187_REV01",CALC_CONN_TEB0187_REV01!$F:$H),3,0)="--",VLOOKUP($D845&amp;"-"&amp;$E845,IF($H$4="TEB0187_REV01",CALC_CONN_TEB0187_REV01!$F:$H),2,0),VLOOKUP($D845&amp;"-"&amp;$E845,IF($H$4="TEB0187_REV01",CALC_CONN_TEB0187_REV01!$F:$H),3,0)),"---")</f>
        <v>---</v>
      </c>
      <c r="J845" s="19" t="str">
        <f>IFERROR(VLOOKUP(I845,IF($H$4="TEB0187_REV01",RAW_c_TEB0187_REV01!$AE:$AM),9,0),"---")</f>
        <v>---</v>
      </c>
      <c r="K845" s="19" t="str">
        <f>IFERROR(VLOOKUP(D845&amp;"-"&amp;E845,IF($H$4="TEB0187_REV01",RAW_c_TEB0187_REV01!$AD:$AK,"???"),6,0),"---")</f>
        <v>---</v>
      </c>
      <c r="L845" s="19" t="str">
        <f>IFERROR(VLOOKUP(D845&amp;"-"&amp;E845,IF($H$4="TEB0187_REV01",RAW_c_TEB0187_REV01!$AD:$AL,"???"),9,0),"---")</f>
        <v>---</v>
      </c>
      <c r="M845" s="19" t="str">
        <f>IFERROR(IF(VLOOKUP($F845&amp;"-"&amp;$G845,IF($M$4="TEI0187_REV01",RAW_m_TEI0187_REV01!$F:$AU),43,0)="--","---",IF($M$4="TEI0187_REV01",RAW_m_TEI0187_REV01!$AT845&amp; " --&gt; " &amp;RAW_m_TEI0187_REV01!$AU845&amp; " --&gt; ")),"---")</f>
        <v>---</v>
      </c>
      <c r="N845" s="19" t="str">
        <f>IFERROR(VLOOKUP(F845&amp;"-"&amp;G845,IF($M$4="TEI0187_REV01",RAW_m_TEI0187_REV01!$AD:$AJ),7,0),"---")</f>
        <v>---</v>
      </c>
      <c r="O845" s="19" t="str">
        <f>IFERROR(VLOOKUP(N845,IF($M$4="TEI0187_REV01",RAW_m_TEI0187_REV01!$AJ:$AK),2,0),"---")</f>
        <v>---</v>
      </c>
      <c r="P845" s="19" t="str">
        <f>IFERROR(VLOOKUP(F845&amp;"-"&amp;G845,IF($M$4="TEI0187_REV01",RAW_m_TEI0187_REV01!$AD:$AG),3,0),"---")</f>
        <v>---</v>
      </c>
      <c r="Q845" s="19" t="str">
        <f>IFERROR(VLOOKUP(N845,IF($M$4="TEI0187_REV01",RAW_m_TEI0187_REV01!$AE:$AH),4,0),"---")</f>
        <v>---</v>
      </c>
      <c r="R845" s="19" t="str">
        <f>IFERROR(VLOOKUP(F845&amp;"-"&amp;G845,IF($M$4="TEI0187_REV01",RAW_m_TEI0187_REV01!$AD:$AG),4,0),"---")</f>
        <v>---</v>
      </c>
    </row>
    <row r="846" spans="2:18" x14ac:dyDescent="0.25">
      <c r="B846" s="78">
        <v>841</v>
      </c>
      <c r="C846" s="19" t="str">
        <f>IFERROR(INDEX(B2B!A:F,MATCH('B2B Pin Table'!B846,B2B!A:A,0),6),"---")</f>
        <v>IO</v>
      </c>
      <c r="D846" s="19" t="str">
        <f>IFERROR(IF((COUNTIF(B2B!A842:K842,H844)&lt;0),"---",INDEX(B2B!A:K,MATCH('B2B Pin Table'!B846,B2B!A:A,0),2)),"---")</f>
        <v>J4</v>
      </c>
      <c r="E846" s="19" t="str">
        <f>IFERROR(IF((COUNTIF(B2B!A842:K842,H844)&lt;0),"---",INDEX(B2B!A:K,MATCH('B2B Pin Table'!B846,B2B!A:A,0),3)),"---")</f>
        <v>C1</v>
      </c>
      <c r="F846" s="19" t="str">
        <f>IFERROR(IF((COUNTIF(B2B!A842:K842,L844)&lt;0),"---",INDEX(B2B!A:K,MATCH('B2B Pin Table'!B846,B2B!A:A,0),4)),"---")</f>
        <v>J4</v>
      </c>
      <c r="G846" s="19" t="str">
        <f>IFERROR(IF((COUNTIF(B2B!A842:K842,L844)&lt;0),"---",INDEX(B2B!A:K,MATCH('B2B Pin Table'!B846,B2B!A:A,0),5)),"---")</f>
        <v>C1</v>
      </c>
      <c r="H846" s="59" t="str">
        <f>IFERROR(IF(VLOOKUP($D846&amp;"-"&amp;$E846,IF($H$4="TEB0187_REV01",CALC_CONN_TEB0187_REV01!$F:$I),4,0)="--","---",IF($H$4="TEB0187_REV01",CALC_CONN_TEB0187_REV01!$G846&amp; " --&gt; " &amp;CALC_CONN_TEB0187_REV01!$I846&amp; " --&gt; ")),"---")</f>
        <v>---</v>
      </c>
      <c r="I846" s="19" t="str">
        <f>IFERROR(IF(VLOOKUP($D846&amp;"-"&amp;$E846,IF($H$4="TEB0187_REV01",CALC_CONN_TEB0187_REV01!$F:$H),3,0)="--",VLOOKUP($D846&amp;"-"&amp;$E846,IF($H$4="TEB0187_REV01",CALC_CONN_TEB0187_REV01!$F:$H),2,0),VLOOKUP($D846&amp;"-"&amp;$E846,IF($H$4="TEB0187_REV01",CALC_CONN_TEB0187_REV01!$F:$H),3,0)),"---")</f>
        <v>---</v>
      </c>
      <c r="J846" s="19" t="str">
        <f>IFERROR(VLOOKUP(I846,IF($H$4="TEB0187_REV01",RAW_c_TEB0187_REV01!$AE:$AM),9,0),"---")</f>
        <v>---</v>
      </c>
      <c r="K846" s="19" t="str">
        <f>IFERROR(VLOOKUP(D846&amp;"-"&amp;E846,IF($H$4="TEB0187_REV01",RAW_c_TEB0187_REV01!$AD:$AK,"???"),6,0),"---")</f>
        <v>---</v>
      </c>
      <c r="L846" s="19" t="str">
        <f>IFERROR(VLOOKUP(D846&amp;"-"&amp;E846,IF($H$4="TEB0187_REV01",RAW_c_TEB0187_REV01!$AD:$AL,"???"),9,0),"---")</f>
        <v>---</v>
      </c>
      <c r="M846" s="19" t="str">
        <f>IFERROR(IF(VLOOKUP($F846&amp;"-"&amp;$G846,IF($M$4="TEI0187_REV01",RAW_m_TEI0187_REV01!$F:$AU),43,0)="--","---",IF($M$4="TEI0187_REV01",RAW_m_TEI0187_REV01!$AT846&amp; " --&gt; " &amp;RAW_m_TEI0187_REV01!$AU846&amp; " --&gt; ")),"---")</f>
        <v>---</v>
      </c>
      <c r="N846" s="19" t="str">
        <f>IFERROR(VLOOKUP(F846&amp;"-"&amp;G846,IF($M$4="TEI0187_REV01",RAW_m_TEI0187_REV01!$AD:$AJ),7,0),"---")</f>
        <v>---</v>
      </c>
      <c r="O846" s="19" t="str">
        <f>IFERROR(VLOOKUP(N846,IF($M$4="TEI0187_REV01",RAW_m_TEI0187_REV01!$AJ:$AK),2,0),"---")</f>
        <v>---</v>
      </c>
      <c r="P846" s="19" t="str">
        <f>IFERROR(VLOOKUP(F846&amp;"-"&amp;G846,IF($M$4="TEI0187_REV01",RAW_m_TEI0187_REV01!$AD:$AG),3,0),"---")</f>
        <v>---</v>
      </c>
      <c r="Q846" s="19" t="str">
        <f>IFERROR(VLOOKUP(N846,IF($M$4="TEI0187_REV01",RAW_m_TEI0187_REV01!$AE:$AH),4,0),"---")</f>
        <v>---</v>
      </c>
      <c r="R846" s="19" t="str">
        <f>IFERROR(VLOOKUP(F846&amp;"-"&amp;G846,IF($M$4="TEI0187_REV01",RAW_m_TEI0187_REV01!$AD:$AG),4,0),"---")</f>
        <v>---</v>
      </c>
    </row>
    <row r="847" spans="2:18" x14ac:dyDescent="0.25">
      <c r="B847" s="78">
        <v>842</v>
      </c>
      <c r="C847" s="19" t="str">
        <f>IFERROR(INDEX(B2B!A:F,MATCH('B2B Pin Table'!B847,B2B!A:A,0),6),"---")</f>
        <v>IO</v>
      </c>
      <c r="D847" s="19" t="str">
        <f>IFERROR(IF((COUNTIF(B2B!A843:K843,H845)&lt;0),"---",INDEX(B2B!A:K,MATCH('B2B Pin Table'!B847,B2B!A:A,0),2)),"---")</f>
        <v>J4</v>
      </c>
      <c r="E847" s="19" t="str">
        <f>IFERROR(IF((COUNTIF(B2B!A843:K843,H845)&lt;0),"---",INDEX(B2B!A:K,MATCH('B2B Pin Table'!B847,B2B!A:A,0),3)),"---")</f>
        <v>C2</v>
      </c>
      <c r="F847" s="19" t="str">
        <f>IFERROR(IF((COUNTIF(B2B!A843:K843,L845)&lt;0),"---",INDEX(B2B!A:K,MATCH('B2B Pin Table'!B847,B2B!A:A,0),4)),"---")</f>
        <v>J4</v>
      </c>
      <c r="G847" s="19" t="str">
        <f>IFERROR(IF((COUNTIF(B2B!A843:K843,L845)&lt;0),"---",INDEX(B2B!A:K,MATCH('B2B Pin Table'!B847,B2B!A:A,0),5)),"---")</f>
        <v>C2</v>
      </c>
      <c r="H847" s="59" t="str">
        <f>IFERROR(IF(VLOOKUP($D847&amp;"-"&amp;$E847,IF($H$4="TEB0187_REV01",CALC_CONN_TEB0187_REV01!$F:$I),4,0)="--","---",IF($H$4="TEB0187_REV01",CALC_CONN_TEB0187_REV01!$G847&amp; " --&gt; " &amp;CALC_CONN_TEB0187_REV01!$I847&amp; " --&gt; ")),"---")</f>
        <v>---</v>
      </c>
      <c r="I847" s="19" t="str">
        <f>IFERROR(IF(VLOOKUP($D847&amp;"-"&amp;$E847,IF($H$4="TEB0187_REV01",CALC_CONN_TEB0187_REV01!$F:$H),3,0)="--",VLOOKUP($D847&amp;"-"&amp;$E847,IF($H$4="TEB0187_REV01",CALC_CONN_TEB0187_REV01!$F:$H),2,0),VLOOKUP($D847&amp;"-"&amp;$E847,IF($H$4="TEB0187_REV01",CALC_CONN_TEB0187_REV01!$F:$H),3,0)),"---")</f>
        <v>---</v>
      </c>
      <c r="J847" s="19" t="str">
        <f>IFERROR(VLOOKUP(I847,IF($H$4="TEB0187_REV01",RAW_c_TEB0187_REV01!$AE:$AM),9,0),"---")</f>
        <v>---</v>
      </c>
      <c r="K847" s="19" t="str">
        <f>IFERROR(VLOOKUP(D847&amp;"-"&amp;E847,IF($H$4="TEB0187_REV01",RAW_c_TEB0187_REV01!$AD:$AK,"???"),6,0),"---")</f>
        <v>---</v>
      </c>
      <c r="L847" s="19" t="str">
        <f>IFERROR(VLOOKUP(D847&amp;"-"&amp;E847,IF($H$4="TEB0187_REV01",RAW_c_TEB0187_REV01!$AD:$AL,"???"),9,0),"---")</f>
        <v>---</v>
      </c>
      <c r="M847" s="19" t="str">
        <f>IFERROR(IF(VLOOKUP($F847&amp;"-"&amp;$G847,IF($M$4="TEI0187_REV01",RAW_m_TEI0187_REV01!$F:$AU),43,0)="--","---",IF($M$4="TEI0187_REV01",RAW_m_TEI0187_REV01!$AT847&amp; " --&gt; " &amp;RAW_m_TEI0187_REV01!$AU847&amp; " --&gt; ")),"---")</f>
        <v>---</v>
      </c>
      <c r="N847" s="19" t="str">
        <f>IFERROR(VLOOKUP(F847&amp;"-"&amp;G847,IF($M$4="TEI0187_REV01",RAW_m_TEI0187_REV01!$AD:$AJ),7,0),"---")</f>
        <v>---</v>
      </c>
      <c r="O847" s="19" t="str">
        <f>IFERROR(VLOOKUP(N847,IF($M$4="TEI0187_REV01",RAW_m_TEI0187_REV01!$AJ:$AK),2,0),"---")</f>
        <v>---</v>
      </c>
      <c r="P847" s="19" t="str">
        <f>IFERROR(VLOOKUP(F847&amp;"-"&amp;G847,IF($M$4="TEI0187_REV01",RAW_m_TEI0187_REV01!$AD:$AG),3,0),"---")</f>
        <v>---</v>
      </c>
      <c r="Q847" s="19" t="str">
        <f>IFERROR(VLOOKUP(N847,IF($M$4="TEI0187_REV01",RAW_m_TEI0187_REV01!$AE:$AH),4,0),"---")</f>
        <v>---</v>
      </c>
      <c r="R847" s="19" t="str">
        <f>IFERROR(VLOOKUP(F847&amp;"-"&amp;G847,IF($M$4="TEI0187_REV01",RAW_m_TEI0187_REV01!$AD:$AG),4,0),"---")</f>
        <v>---</v>
      </c>
    </row>
    <row r="848" spans="2:18" x14ac:dyDescent="0.25">
      <c r="B848" s="78">
        <v>843</v>
      </c>
      <c r="C848" s="19" t="str">
        <f>IFERROR(INDEX(B2B!A:F,MATCH('B2B Pin Table'!B848,B2B!A:A,0),6),"---")</f>
        <v>GND</v>
      </c>
      <c r="D848" s="19" t="str">
        <f>IFERROR(IF((COUNTIF(B2B!A844:K844,H846)&lt;0),"---",INDEX(B2B!A:K,MATCH('B2B Pin Table'!B848,B2B!A:A,0),2)),"---")</f>
        <v>J4</v>
      </c>
      <c r="E848" s="19" t="str">
        <f>IFERROR(IF((COUNTIF(B2B!A844:K844,H846)&lt;0),"---",INDEX(B2B!A:K,MATCH('B2B Pin Table'!B848,B2B!A:A,0),3)),"---")</f>
        <v>C3</v>
      </c>
      <c r="F848" s="19" t="str">
        <f>IFERROR(IF((COUNTIF(B2B!A844:K844,L846)&lt;0),"---",INDEX(B2B!A:K,MATCH('B2B Pin Table'!B848,B2B!A:A,0),4)),"---")</f>
        <v>J4</v>
      </c>
      <c r="G848" s="19" t="str">
        <f>IFERROR(IF((COUNTIF(B2B!A844:K844,L846)&lt;0),"---",INDEX(B2B!A:K,MATCH('B2B Pin Table'!B848,B2B!A:A,0),5)),"---")</f>
        <v>C3</v>
      </c>
      <c r="H848" s="59" t="str">
        <f>IFERROR(IF(VLOOKUP($D848&amp;"-"&amp;$E848,IF($H$4="TEB0187_REV01",CALC_CONN_TEB0187_REV01!$F:$I),4,0)="--","---",IF($H$4="TEB0187_REV01",CALC_CONN_TEB0187_REV01!$G848&amp; " --&gt; " &amp;CALC_CONN_TEB0187_REV01!$I848&amp; " --&gt; ")),"---")</f>
        <v>---</v>
      </c>
      <c r="I848" s="19" t="str">
        <f>IFERROR(IF(VLOOKUP($D848&amp;"-"&amp;$E848,IF($H$4="TEB0187_REV01",CALC_CONN_TEB0187_REV01!$F:$H),3,0)="--",VLOOKUP($D848&amp;"-"&amp;$E848,IF($H$4="TEB0187_REV01",CALC_CONN_TEB0187_REV01!$F:$H),2,0),VLOOKUP($D848&amp;"-"&amp;$E848,IF($H$4="TEB0187_REV01",CALC_CONN_TEB0187_REV01!$F:$H),3,0)),"---")</f>
        <v>---</v>
      </c>
      <c r="J848" s="19" t="str">
        <f>IFERROR(VLOOKUP(I848,IF($H$4="TEB0187_REV01",RAW_c_TEB0187_REV01!$AE:$AM),9,0),"---")</f>
        <v>---</v>
      </c>
      <c r="K848" s="19" t="str">
        <f>IFERROR(VLOOKUP(D848&amp;"-"&amp;E848,IF($H$4="TEB0187_REV01",RAW_c_TEB0187_REV01!$AD:$AK,"???"),6,0),"---")</f>
        <v>---</v>
      </c>
      <c r="L848" s="19" t="str">
        <f>IFERROR(VLOOKUP(D848&amp;"-"&amp;E848,IF($H$4="TEB0187_REV01",RAW_c_TEB0187_REV01!$AD:$AL,"???"),9,0),"---")</f>
        <v>---</v>
      </c>
      <c r="M848" s="19" t="str">
        <f>IFERROR(IF(VLOOKUP($F848&amp;"-"&amp;$G848,IF($M$4="TEI0187_REV01",RAW_m_TEI0187_REV01!$F:$AU),43,0)="--","---",IF($M$4="TEI0187_REV01",RAW_m_TEI0187_REV01!$AT848&amp; " --&gt; " &amp;RAW_m_TEI0187_REV01!$AU848&amp; " --&gt; ")),"---")</f>
        <v>---</v>
      </c>
      <c r="N848" s="19" t="str">
        <f>IFERROR(VLOOKUP(F848&amp;"-"&amp;G848,IF($M$4="TEI0187_REV01",RAW_m_TEI0187_REV01!$AD:$AJ),7,0),"---")</f>
        <v>---</v>
      </c>
      <c r="O848" s="19" t="str">
        <f>IFERROR(VLOOKUP(N848,IF($M$4="TEI0187_REV01",RAW_m_TEI0187_REV01!$AJ:$AK),2,0),"---")</f>
        <v>---</v>
      </c>
      <c r="P848" s="19" t="str">
        <f>IFERROR(VLOOKUP(F848&amp;"-"&amp;G848,IF($M$4="TEI0187_REV01",RAW_m_TEI0187_REV01!$AD:$AG),3,0),"---")</f>
        <v>---</v>
      </c>
      <c r="Q848" s="19" t="str">
        <f>IFERROR(VLOOKUP(N848,IF($M$4="TEI0187_REV01",RAW_m_TEI0187_REV01!$AE:$AH),4,0),"---")</f>
        <v>---</v>
      </c>
      <c r="R848" s="19" t="str">
        <f>IFERROR(VLOOKUP(F848&amp;"-"&amp;G848,IF($M$4="TEI0187_REV01",RAW_m_TEI0187_REV01!$AD:$AG),4,0),"---")</f>
        <v>---</v>
      </c>
    </row>
    <row r="849" spans="2:18" x14ac:dyDescent="0.25">
      <c r="B849" s="78">
        <v>844</v>
      </c>
      <c r="C849" s="19" t="str">
        <f>IFERROR(INDEX(B2B!A:F,MATCH('B2B Pin Table'!B849,B2B!A:A,0),6),"---")</f>
        <v>GND</v>
      </c>
      <c r="D849" s="19" t="str">
        <f>IFERROR(IF((COUNTIF(B2B!A845:K845,H847)&lt;0),"---",INDEX(B2B!A:K,MATCH('B2B Pin Table'!B849,B2B!A:A,0),2)),"---")</f>
        <v>J4</v>
      </c>
      <c r="E849" s="19" t="str">
        <f>IFERROR(IF((COUNTIF(B2B!A845:K845,H847)&lt;0),"---",INDEX(B2B!A:K,MATCH('B2B Pin Table'!B849,B2B!A:A,0),3)),"---")</f>
        <v>C4</v>
      </c>
      <c r="F849" s="19" t="str">
        <f>IFERROR(IF((COUNTIF(B2B!A845:K845,L847)&lt;0),"---",INDEX(B2B!A:K,MATCH('B2B Pin Table'!B849,B2B!A:A,0),4)),"---")</f>
        <v>J4</v>
      </c>
      <c r="G849" s="19" t="str">
        <f>IFERROR(IF((COUNTIF(B2B!A845:K845,L847)&lt;0),"---",INDEX(B2B!A:K,MATCH('B2B Pin Table'!B849,B2B!A:A,0),5)),"---")</f>
        <v>C4</v>
      </c>
      <c r="H849" s="59" t="str">
        <f>IFERROR(IF(VLOOKUP($D849&amp;"-"&amp;$E849,IF($H$4="TEB0187_REV01",CALC_CONN_TEB0187_REV01!$F:$I),4,0)="--","---",IF($H$4="TEB0187_REV01",CALC_CONN_TEB0187_REV01!$G849&amp; " --&gt; " &amp;CALC_CONN_TEB0187_REV01!$I849&amp; " --&gt; ")),"---")</f>
        <v>---</v>
      </c>
      <c r="I849" s="19" t="str">
        <f>IFERROR(IF(VLOOKUP($D849&amp;"-"&amp;$E849,IF($H$4="TEB0187_REV01",CALC_CONN_TEB0187_REV01!$F:$H),3,0)="--",VLOOKUP($D849&amp;"-"&amp;$E849,IF($H$4="TEB0187_REV01",CALC_CONN_TEB0187_REV01!$F:$H),2,0),VLOOKUP($D849&amp;"-"&amp;$E849,IF($H$4="TEB0187_REV01",CALC_CONN_TEB0187_REV01!$F:$H),3,0)),"---")</f>
        <v>---</v>
      </c>
      <c r="J849" s="19" t="str">
        <f>IFERROR(VLOOKUP(I849,IF($H$4="TEB0187_REV01",RAW_c_TEB0187_REV01!$AE:$AM),9,0),"---")</f>
        <v>---</v>
      </c>
      <c r="K849" s="19" t="str">
        <f>IFERROR(VLOOKUP(D849&amp;"-"&amp;E849,IF($H$4="TEB0187_REV01",RAW_c_TEB0187_REV01!$AD:$AK,"???"),6,0),"---")</f>
        <v>---</v>
      </c>
      <c r="L849" s="19" t="str">
        <f>IFERROR(VLOOKUP(D849&amp;"-"&amp;E849,IF($H$4="TEB0187_REV01",RAW_c_TEB0187_REV01!$AD:$AL,"???"),9,0),"---")</f>
        <v>---</v>
      </c>
      <c r="M849" s="19" t="str">
        <f>IFERROR(IF(VLOOKUP($F849&amp;"-"&amp;$G849,IF($M$4="TEI0187_REV01",RAW_m_TEI0187_REV01!$F:$AU),43,0)="--","---",IF($M$4="TEI0187_REV01",RAW_m_TEI0187_REV01!$AT849&amp; " --&gt; " &amp;RAW_m_TEI0187_REV01!$AU849&amp; " --&gt; ")),"---")</f>
        <v>---</v>
      </c>
      <c r="N849" s="19" t="str">
        <f>IFERROR(VLOOKUP(F849&amp;"-"&amp;G849,IF($M$4="TEI0187_REV01",RAW_m_TEI0187_REV01!$AD:$AJ),7,0),"---")</f>
        <v>---</v>
      </c>
      <c r="O849" s="19" t="str">
        <f>IFERROR(VLOOKUP(N849,IF($M$4="TEI0187_REV01",RAW_m_TEI0187_REV01!$AJ:$AK),2,0),"---")</f>
        <v>---</v>
      </c>
      <c r="P849" s="19" t="str">
        <f>IFERROR(VLOOKUP(F849&amp;"-"&amp;G849,IF($M$4="TEI0187_REV01",RAW_m_TEI0187_REV01!$AD:$AG),3,0),"---")</f>
        <v>---</v>
      </c>
      <c r="Q849" s="19" t="str">
        <f>IFERROR(VLOOKUP(N849,IF($M$4="TEI0187_REV01",RAW_m_TEI0187_REV01!$AE:$AH),4,0),"---")</f>
        <v>---</v>
      </c>
      <c r="R849" s="19" t="str">
        <f>IFERROR(VLOOKUP(F849&amp;"-"&amp;G849,IF($M$4="TEI0187_REV01",RAW_m_TEI0187_REV01!$AD:$AG),4,0),"---")</f>
        <v>---</v>
      </c>
    </row>
    <row r="850" spans="2:18" x14ac:dyDescent="0.25">
      <c r="B850" s="78">
        <v>845</v>
      </c>
      <c r="C850" s="19" t="str">
        <f>IFERROR(INDEX(B2B!A:F,MATCH('B2B Pin Table'!B850,B2B!A:A,0),6),"---")</f>
        <v>GND</v>
      </c>
      <c r="D850" s="19" t="str">
        <f>IFERROR(IF((COUNTIF(B2B!A846:K846,H848)&lt;0),"---",INDEX(B2B!A:K,MATCH('B2B Pin Table'!B850,B2B!A:A,0),2)),"---")</f>
        <v>J4</v>
      </c>
      <c r="E850" s="19" t="str">
        <f>IFERROR(IF((COUNTIF(B2B!A846:K846,H848)&lt;0),"---",INDEX(B2B!A:K,MATCH('B2B Pin Table'!B850,B2B!A:A,0),3)),"---")</f>
        <v>C5</v>
      </c>
      <c r="F850" s="19" t="str">
        <f>IFERROR(IF((COUNTIF(B2B!A846:K846,L848)&lt;0),"---",INDEX(B2B!A:K,MATCH('B2B Pin Table'!B850,B2B!A:A,0),4)),"---")</f>
        <v>J4</v>
      </c>
      <c r="G850" s="19" t="str">
        <f>IFERROR(IF((COUNTIF(B2B!A846:K846,L848)&lt;0),"---",INDEX(B2B!A:K,MATCH('B2B Pin Table'!B850,B2B!A:A,0),5)),"---")</f>
        <v>C5</v>
      </c>
      <c r="H850" s="59" t="str">
        <f>IFERROR(IF(VLOOKUP($D850&amp;"-"&amp;$E850,IF($H$4="TEB0187_REV01",CALC_CONN_TEB0187_REV01!$F:$I),4,0)="--","---",IF($H$4="TEB0187_REV01",CALC_CONN_TEB0187_REV01!$G850&amp; " --&gt; " &amp;CALC_CONN_TEB0187_REV01!$I850&amp; " --&gt; ")),"---")</f>
        <v>---</v>
      </c>
      <c r="I850" s="19" t="str">
        <f>IFERROR(IF(VLOOKUP($D850&amp;"-"&amp;$E850,IF($H$4="TEB0187_REV01",CALC_CONN_TEB0187_REV01!$F:$H),3,0)="--",VLOOKUP($D850&amp;"-"&amp;$E850,IF($H$4="TEB0187_REV01",CALC_CONN_TEB0187_REV01!$F:$H),2,0),VLOOKUP($D850&amp;"-"&amp;$E850,IF($H$4="TEB0187_REV01",CALC_CONN_TEB0187_REV01!$F:$H),3,0)),"---")</f>
        <v>---</v>
      </c>
      <c r="J850" s="19" t="str">
        <f>IFERROR(VLOOKUP(I850,IF($H$4="TEB0187_REV01",RAW_c_TEB0187_REV01!$AE:$AM),9,0),"---")</f>
        <v>---</v>
      </c>
      <c r="K850" s="19" t="str">
        <f>IFERROR(VLOOKUP(D850&amp;"-"&amp;E850,IF($H$4="TEB0187_REV01",RAW_c_TEB0187_REV01!$AD:$AK,"???"),6,0),"---")</f>
        <v>---</v>
      </c>
      <c r="L850" s="19" t="str">
        <f>IFERROR(VLOOKUP(D850&amp;"-"&amp;E850,IF($H$4="TEB0187_REV01",RAW_c_TEB0187_REV01!$AD:$AL,"???"),9,0),"---")</f>
        <v>---</v>
      </c>
      <c r="M850" s="19" t="str">
        <f>IFERROR(IF(VLOOKUP($F850&amp;"-"&amp;$G850,IF($M$4="TEI0187_REV01",RAW_m_TEI0187_REV01!$F:$AU),43,0)="--","---",IF($M$4="TEI0187_REV01",RAW_m_TEI0187_REV01!$AT850&amp; " --&gt; " &amp;RAW_m_TEI0187_REV01!$AU850&amp; " --&gt; ")),"---")</f>
        <v>---</v>
      </c>
      <c r="N850" s="19" t="str">
        <f>IFERROR(VLOOKUP(F850&amp;"-"&amp;G850,IF($M$4="TEI0187_REV01",RAW_m_TEI0187_REV01!$AD:$AJ),7,0),"---")</f>
        <v>---</v>
      </c>
      <c r="O850" s="19" t="str">
        <f>IFERROR(VLOOKUP(N850,IF($M$4="TEI0187_REV01",RAW_m_TEI0187_REV01!$AJ:$AK),2,0),"---")</f>
        <v>---</v>
      </c>
      <c r="P850" s="19" t="str">
        <f>IFERROR(VLOOKUP(F850&amp;"-"&amp;G850,IF($M$4="TEI0187_REV01",RAW_m_TEI0187_REV01!$AD:$AG),3,0),"---")</f>
        <v>---</v>
      </c>
      <c r="Q850" s="19" t="str">
        <f>IFERROR(VLOOKUP(N850,IF($M$4="TEI0187_REV01",RAW_m_TEI0187_REV01!$AE:$AH),4,0),"---")</f>
        <v>---</v>
      </c>
      <c r="R850" s="19" t="str">
        <f>IFERROR(VLOOKUP(F850&amp;"-"&amp;G850,IF($M$4="TEI0187_REV01",RAW_m_TEI0187_REV01!$AD:$AG),4,0),"---")</f>
        <v>---</v>
      </c>
    </row>
    <row r="851" spans="2:18" x14ac:dyDescent="0.25">
      <c r="B851" s="78">
        <v>846</v>
      </c>
      <c r="C851" s="19" t="str">
        <f>IFERROR(INDEX(B2B!A:F,MATCH('B2B Pin Table'!B851,B2B!A:A,0),6),"---")</f>
        <v>GND</v>
      </c>
      <c r="D851" s="19" t="str">
        <f>IFERROR(IF((COUNTIF(B2B!A847:K847,H849)&lt;0),"---",INDEX(B2B!A:K,MATCH('B2B Pin Table'!B851,B2B!A:A,0),2)),"---")</f>
        <v>J4</v>
      </c>
      <c r="E851" s="19" t="str">
        <f>IFERROR(IF((COUNTIF(B2B!A847:K847,H849)&lt;0),"---",INDEX(B2B!A:K,MATCH('B2B Pin Table'!B851,B2B!A:A,0),3)),"---")</f>
        <v>C6</v>
      </c>
      <c r="F851" s="19" t="str">
        <f>IFERROR(IF((COUNTIF(B2B!A847:K847,L849)&lt;0),"---",INDEX(B2B!A:K,MATCH('B2B Pin Table'!B851,B2B!A:A,0),4)),"---")</f>
        <v>J4</v>
      </c>
      <c r="G851" s="19" t="str">
        <f>IFERROR(IF((COUNTIF(B2B!A847:K847,L849)&lt;0),"---",INDEX(B2B!A:K,MATCH('B2B Pin Table'!B851,B2B!A:A,0),5)),"---")</f>
        <v>C6</v>
      </c>
      <c r="H851" s="59" t="str">
        <f>IFERROR(IF(VLOOKUP($D851&amp;"-"&amp;$E851,IF($H$4="TEB0187_REV01",CALC_CONN_TEB0187_REV01!$F:$I),4,0)="--","---",IF($H$4="TEB0187_REV01",CALC_CONN_TEB0187_REV01!$G851&amp; " --&gt; " &amp;CALC_CONN_TEB0187_REV01!$I851&amp; " --&gt; ")),"---")</f>
        <v>---</v>
      </c>
      <c r="I851" s="19" t="str">
        <f>IFERROR(IF(VLOOKUP($D851&amp;"-"&amp;$E851,IF($H$4="TEB0187_REV01",CALC_CONN_TEB0187_REV01!$F:$H),3,0)="--",VLOOKUP($D851&amp;"-"&amp;$E851,IF($H$4="TEB0187_REV01",CALC_CONN_TEB0187_REV01!$F:$H),2,0),VLOOKUP($D851&amp;"-"&amp;$E851,IF($H$4="TEB0187_REV01",CALC_CONN_TEB0187_REV01!$F:$H),3,0)),"---")</f>
        <v>---</v>
      </c>
      <c r="J851" s="19" t="str">
        <f>IFERROR(VLOOKUP(I851,IF($H$4="TEB0187_REV01",RAW_c_TEB0187_REV01!$AE:$AM),9,0),"---")</f>
        <v>---</v>
      </c>
      <c r="K851" s="19" t="str">
        <f>IFERROR(VLOOKUP(D851&amp;"-"&amp;E851,IF($H$4="TEB0187_REV01",RAW_c_TEB0187_REV01!$AD:$AK,"???"),6,0),"---")</f>
        <v>---</v>
      </c>
      <c r="L851" s="19" t="str">
        <f>IFERROR(VLOOKUP(D851&amp;"-"&amp;E851,IF($H$4="TEB0187_REV01",RAW_c_TEB0187_REV01!$AD:$AL,"???"),9,0),"---")</f>
        <v>---</v>
      </c>
      <c r="M851" s="19" t="str">
        <f>IFERROR(IF(VLOOKUP($F851&amp;"-"&amp;$G851,IF($M$4="TEI0187_REV01",RAW_m_TEI0187_REV01!$F:$AU),43,0)="--","---",IF($M$4="TEI0187_REV01",RAW_m_TEI0187_REV01!$AT851&amp; " --&gt; " &amp;RAW_m_TEI0187_REV01!$AU851&amp; " --&gt; ")),"---")</f>
        <v>---</v>
      </c>
      <c r="N851" s="19" t="str">
        <f>IFERROR(VLOOKUP(F851&amp;"-"&amp;G851,IF($M$4="TEI0187_REV01",RAW_m_TEI0187_REV01!$AD:$AJ),7,0),"---")</f>
        <v>---</v>
      </c>
      <c r="O851" s="19" t="str">
        <f>IFERROR(VLOOKUP(N851,IF($M$4="TEI0187_REV01",RAW_m_TEI0187_REV01!$AJ:$AK),2,0),"---")</f>
        <v>---</v>
      </c>
      <c r="P851" s="19" t="str">
        <f>IFERROR(VLOOKUP(F851&amp;"-"&amp;G851,IF($M$4="TEI0187_REV01",RAW_m_TEI0187_REV01!$AD:$AG),3,0),"---")</f>
        <v>---</v>
      </c>
      <c r="Q851" s="19" t="str">
        <f>IFERROR(VLOOKUP(N851,IF($M$4="TEI0187_REV01",RAW_m_TEI0187_REV01!$AE:$AH),4,0),"---")</f>
        <v>---</v>
      </c>
      <c r="R851" s="19" t="str">
        <f>IFERROR(VLOOKUP(F851&amp;"-"&amp;G851,IF($M$4="TEI0187_REV01",RAW_m_TEI0187_REV01!$AD:$AG),4,0),"---")</f>
        <v>---</v>
      </c>
    </row>
    <row r="852" spans="2:18" x14ac:dyDescent="0.25">
      <c r="B852" s="78">
        <v>847</v>
      </c>
      <c r="C852" s="19" t="str">
        <f>IFERROR(INDEX(B2B!A:F,MATCH('B2B Pin Table'!B852,B2B!A:A,0),6),"---")</f>
        <v>GND</v>
      </c>
      <c r="D852" s="19" t="str">
        <f>IFERROR(IF((COUNTIF(B2B!A848:K848,H850)&lt;0),"---",INDEX(B2B!A:K,MATCH('B2B Pin Table'!B852,B2B!A:A,0),2)),"---")</f>
        <v>J4</v>
      </c>
      <c r="E852" s="19" t="str">
        <f>IFERROR(IF((COUNTIF(B2B!A848:K848,H850)&lt;0),"---",INDEX(B2B!A:K,MATCH('B2B Pin Table'!B852,B2B!A:A,0),3)),"---")</f>
        <v>C7</v>
      </c>
      <c r="F852" s="19" t="str">
        <f>IFERROR(IF((COUNTIF(B2B!A848:K848,L850)&lt;0),"---",INDEX(B2B!A:K,MATCH('B2B Pin Table'!B852,B2B!A:A,0),4)),"---")</f>
        <v>J4</v>
      </c>
      <c r="G852" s="19" t="str">
        <f>IFERROR(IF((COUNTIF(B2B!A848:K848,L850)&lt;0),"---",INDEX(B2B!A:K,MATCH('B2B Pin Table'!B852,B2B!A:A,0),5)),"---")</f>
        <v>C7</v>
      </c>
      <c r="H852" s="59" t="str">
        <f>IFERROR(IF(VLOOKUP($D852&amp;"-"&amp;$E852,IF($H$4="TEB0187_REV01",CALC_CONN_TEB0187_REV01!$F:$I),4,0)="--","---",IF($H$4="TEB0187_REV01",CALC_CONN_TEB0187_REV01!$G852&amp; " --&gt; " &amp;CALC_CONN_TEB0187_REV01!$I852&amp; " --&gt; ")),"---")</f>
        <v>---</v>
      </c>
      <c r="I852" s="19" t="str">
        <f>IFERROR(IF(VLOOKUP($D852&amp;"-"&amp;$E852,IF($H$4="TEB0187_REV01",CALC_CONN_TEB0187_REV01!$F:$H),3,0)="--",VLOOKUP($D852&amp;"-"&amp;$E852,IF($H$4="TEB0187_REV01",CALC_CONN_TEB0187_REV01!$F:$H),2,0),VLOOKUP($D852&amp;"-"&amp;$E852,IF($H$4="TEB0187_REV01",CALC_CONN_TEB0187_REV01!$F:$H),3,0)),"---")</f>
        <v>---</v>
      </c>
      <c r="J852" s="19" t="str">
        <f>IFERROR(VLOOKUP(I852,IF($H$4="TEB0187_REV01",RAW_c_TEB0187_REV01!$AE:$AM),9,0),"---")</f>
        <v>---</v>
      </c>
      <c r="K852" s="19" t="str">
        <f>IFERROR(VLOOKUP(D852&amp;"-"&amp;E852,IF($H$4="TEB0187_REV01",RAW_c_TEB0187_REV01!$AD:$AK,"???"),6,0),"---")</f>
        <v>---</v>
      </c>
      <c r="L852" s="19" t="str">
        <f>IFERROR(VLOOKUP(D852&amp;"-"&amp;E852,IF($H$4="TEB0187_REV01",RAW_c_TEB0187_REV01!$AD:$AL,"???"),9,0),"---")</f>
        <v>---</v>
      </c>
      <c r="M852" s="19" t="str">
        <f>IFERROR(IF(VLOOKUP($F852&amp;"-"&amp;$G852,IF($M$4="TEI0187_REV01",RAW_m_TEI0187_REV01!$F:$AU),43,0)="--","---",IF($M$4="TEI0187_REV01",RAW_m_TEI0187_REV01!$AT852&amp; " --&gt; " &amp;RAW_m_TEI0187_REV01!$AU852&amp; " --&gt; ")),"---")</f>
        <v>---</v>
      </c>
      <c r="N852" s="19" t="str">
        <f>IFERROR(VLOOKUP(F852&amp;"-"&amp;G852,IF($M$4="TEI0187_REV01",RAW_m_TEI0187_REV01!$AD:$AJ),7,0),"---")</f>
        <v>---</v>
      </c>
      <c r="O852" s="19" t="str">
        <f>IFERROR(VLOOKUP(N852,IF($M$4="TEI0187_REV01",RAW_m_TEI0187_REV01!$AJ:$AK),2,0),"---")</f>
        <v>---</v>
      </c>
      <c r="P852" s="19" t="str">
        <f>IFERROR(VLOOKUP(F852&amp;"-"&amp;G852,IF($M$4="TEI0187_REV01",RAW_m_TEI0187_REV01!$AD:$AG),3,0),"---")</f>
        <v>---</v>
      </c>
      <c r="Q852" s="19" t="str">
        <f>IFERROR(VLOOKUP(N852,IF($M$4="TEI0187_REV01",RAW_m_TEI0187_REV01!$AE:$AH),4,0),"---")</f>
        <v>---</v>
      </c>
      <c r="R852" s="19" t="str">
        <f>IFERROR(VLOOKUP(F852&amp;"-"&amp;G852,IF($M$4="TEI0187_REV01",RAW_m_TEI0187_REV01!$AD:$AG),4,0),"---")</f>
        <v>---</v>
      </c>
    </row>
    <row r="853" spans="2:18" x14ac:dyDescent="0.25">
      <c r="B853" s="78">
        <v>848</v>
      </c>
      <c r="C853" s="19" t="str">
        <f>IFERROR(INDEX(B2B!A:F,MATCH('B2B Pin Table'!B853,B2B!A:A,0),6),"---")</f>
        <v>GND</v>
      </c>
      <c r="D853" s="19" t="str">
        <f>IFERROR(IF((COUNTIF(B2B!A849:K849,H851)&lt;0),"---",INDEX(B2B!A:K,MATCH('B2B Pin Table'!B853,B2B!A:A,0),2)),"---")</f>
        <v>J4</v>
      </c>
      <c r="E853" s="19" t="str">
        <f>IFERROR(IF((COUNTIF(B2B!A849:K849,H851)&lt;0),"---",INDEX(B2B!A:K,MATCH('B2B Pin Table'!B853,B2B!A:A,0),3)),"---")</f>
        <v>C8</v>
      </c>
      <c r="F853" s="19" t="str">
        <f>IFERROR(IF((COUNTIF(B2B!A849:K849,L851)&lt;0),"---",INDEX(B2B!A:K,MATCH('B2B Pin Table'!B853,B2B!A:A,0),4)),"---")</f>
        <v>J4</v>
      </c>
      <c r="G853" s="19" t="str">
        <f>IFERROR(IF((COUNTIF(B2B!A849:K849,L851)&lt;0),"---",INDEX(B2B!A:K,MATCH('B2B Pin Table'!B853,B2B!A:A,0),5)),"---")</f>
        <v>C8</v>
      </c>
      <c r="H853" s="59" t="str">
        <f>IFERROR(IF(VLOOKUP($D853&amp;"-"&amp;$E853,IF($H$4="TEB0187_REV01",CALC_CONN_TEB0187_REV01!$F:$I),4,0)="--","---",IF($H$4="TEB0187_REV01",CALC_CONN_TEB0187_REV01!$G853&amp; " --&gt; " &amp;CALC_CONN_TEB0187_REV01!$I853&amp; " --&gt; ")),"---")</f>
        <v>---</v>
      </c>
      <c r="I853" s="19" t="str">
        <f>IFERROR(IF(VLOOKUP($D853&amp;"-"&amp;$E853,IF($H$4="TEB0187_REV01",CALC_CONN_TEB0187_REV01!$F:$H),3,0)="--",VLOOKUP($D853&amp;"-"&amp;$E853,IF($H$4="TEB0187_REV01",CALC_CONN_TEB0187_REV01!$F:$H),2,0),VLOOKUP($D853&amp;"-"&amp;$E853,IF($H$4="TEB0187_REV01",CALC_CONN_TEB0187_REV01!$F:$H),3,0)),"---")</f>
        <v>---</v>
      </c>
      <c r="J853" s="19" t="str">
        <f>IFERROR(VLOOKUP(I853,IF($H$4="TEB0187_REV01",RAW_c_TEB0187_REV01!$AE:$AM),9,0),"---")</f>
        <v>---</v>
      </c>
      <c r="K853" s="19" t="str">
        <f>IFERROR(VLOOKUP(D853&amp;"-"&amp;E853,IF($H$4="TEB0187_REV01",RAW_c_TEB0187_REV01!$AD:$AK,"???"),6,0),"---")</f>
        <v>---</v>
      </c>
      <c r="L853" s="19" t="str">
        <f>IFERROR(VLOOKUP(D853&amp;"-"&amp;E853,IF($H$4="TEB0187_REV01",RAW_c_TEB0187_REV01!$AD:$AL,"???"),9,0),"---")</f>
        <v>---</v>
      </c>
      <c r="M853" s="19" t="str">
        <f>IFERROR(IF(VLOOKUP($F853&amp;"-"&amp;$G853,IF($M$4="TEI0187_REV01",RAW_m_TEI0187_REV01!$F:$AU),43,0)="--","---",IF($M$4="TEI0187_REV01",RAW_m_TEI0187_REV01!$AT853&amp; " --&gt; " &amp;RAW_m_TEI0187_REV01!$AU853&amp; " --&gt; ")),"---")</f>
        <v>---</v>
      </c>
      <c r="N853" s="19" t="str">
        <f>IFERROR(VLOOKUP(F853&amp;"-"&amp;G853,IF($M$4="TEI0187_REV01",RAW_m_TEI0187_REV01!$AD:$AJ),7,0),"---")</f>
        <v>---</v>
      </c>
      <c r="O853" s="19" t="str">
        <f>IFERROR(VLOOKUP(N853,IF($M$4="TEI0187_REV01",RAW_m_TEI0187_REV01!$AJ:$AK),2,0),"---")</f>
        <v>---</v>
      </c>
      <c r="P853" s="19" t="str">
        <f>IFERROR(VLOOKUP(F853&amp;"-"&amp;G853,IF($M$4="TEI0187_REV01",RAW_m_TEI0187_REV01!$AD:$AG),3,0),"---")</f>
        <v>---</v>
      </c>
      <c r="Q853" s="19" t="str">
        <f>IFERROR(VLOOKUP(N853,IF($M$4="TEI0187_REV01",RAW_m_TEI0187_REV01!$AE:$AH),4,0),"---")</f>
        <v>---</v>
      </c>
      <c r="R853" s="19" t="str">
        <f>IFERROR(VLOOKUP(F853&amp;"-"&amp;G853,IF($M$4="TEI0187_REV01",RAW_m_TEI0187_REV01!$AD:$AG),4,0),"---")</f>
        <v>---</v>
      </c>
    </row>
    <row r="854" spans="2:18" x14ac:dyDescent="0.25">
      <c r="B854" s="78">
        <v>849</v>
      </c>
      <c r="C854" s="19" t="str">
        <f>IFERROR(INDEX(B2B!A:F,MATCH('B2B Pin Table'!B854,B2B!A:A,0),6),"---")</f>
        <v>GND</v>
      </c>
      <c r="D854" s="19" t="str">
        <f>IFERROR(IF((COUNTIF(B2B!A850:K850,H852)&lt;0),"---",INDEX(B2B!A:K,MATCH('B2B Pin Table'!B854,B2B!A:A,0),2)),"---")</f>
        <v>J4</v>
      </c>
      <c r="E854" s="19" t="str">
        <f>IFERROR(IF((COUNTIF(B2B!A850:K850,H852)&lt;0),"---",INDEX(B2B!A:K,MATCH('B2B Pin Table'!B854,B2B!A:A,0),3)),"---")</f>
        <v>C9</v>
      </c>
      <c r="F854" s="19" t="str">
        <f>IFERROR(IF((COUNTIF(B2B!A850:K850,L852)&lt;0),"---",INDEX(B2B!A:K,MATCH('B2B Pin Table'!B854,B2B!A:A,0),4)),"---")</f>
        <v>J4</v>
      </c>
      <c r="G854" s="19" t="str">
        <f>IFERROR(IF((COUNTIF(B2B!A850:K850,L852)&lt;0),"---",INDEX(B2B!A:K,MATCH('B2B Pin Table'!B854,B2B!A:A,0),5)),"---")</f>
        <v>C9</v>
      </c>
      <c r="H854" s="59" t="str">
        <f>IFERROR(IF(VLOOKUP($D854&amp;"-"&amp;$E854,IF($H$4="TEB0187_REV01",CALC_CONN_TEB0187_REV01!$F:$I),4,0)="--","---",IF($H$4="TEB0187_REV01",CALC_CONN_TEB0187_REV01!$G854&amp; " --&gt; " &amp;CALC_CONN_TEB0187_REV01!$I854&amp; " --&gt; ")),"---")</f>
        <v>---</v>
      </c>
      <c r="I854" s="19" t="str">
        <f>IFERROR(IF(VLOOKUP($D854&amp;"-"&amp;$E854,IF($H$4="TEB0187_REV01",CALC_CONN_TEB0187_REV01!$F:$H),3,0)="--",VLOOKUP($D854&amp;"-"&amp;$E854,IF($H$4="TEB0187_REV01",CALC_CONN_TEB0187_REV01!$F:$H),2,0),VLOOKUP($D854&amp;"-"&amp;$E854,IF($H$4="TEB0187_REV01",CALC_CONN_TEB0187_REV01!$F:$H),3,0)),"---")</f>
        <v>---</v>
      </c>
      <c r="J854" s="19" t="str">
        <f>IFERROR(VLOOKUP(I854,IF($H$4="TEB0187_REV01",RAW_c_TEB0187_REV01!$AE:$AM),9,0),"---")</f>
        <v>---</v>
      </c>
      <c r="K854" s="19" t="str">
        <f>IFERROR(VLOOKUP(D854&amp;"-"&amp;E854,IF($H$4="TEB0187_REV01",RAW_c_TEB0187_REV01!$AD:$AK,"???"),6,0),"---")</f>
        <v>---</v>
      </c>
      <c r="L854" s="19" t="str">
        <f>IFERROR(VLOOKUP(D854&amp;"-"&amp;E854,IF($H$4="TEB0187_REV01",RAW_c_TEB0187_REV01!$AD:$AL,"???"),9,0),"---")</f>
        <v>---</v>
      </c>
      <c r="M854" s="19" t="str">
        <f>IFERROR(IF(VLOOKUP($F854&amp;"-"&amp;$G854,IF($M$4="TEI0187_REV01",RAW_m_TEI0187_REV01!$F:$AU),43,0)="--","---",IF($M$4="TEI0187_REV01",RAW_m_TEI0187_REV01!$AT854&amp; " --&gt; " &amp;RAW_m_TEI0187_REV01!$AU854&amp; " --&gt; ")),"---")</f>
        <v>---</v>
      </c>
      <c r="N854" s="19" t="str">
        <f>IFERROR(VLOOKUP(F854&amp;"-"&amp;G854,IF($M$4="TEI0187_REV01",RAW_m_TEI0187_REV01!$AD:$AJ),7,0),"---")</f>
        <v>---</v>
      </c>
      <c r="O854" s="19" t="str">
        <f>IFERROR(VLOOKUP(N854,IF($M$4="TEI0187_REV01",RAW_m_TEI0187_REV01!$AJ:$AK),2,0),"---")</f>
        <v>---</v>
      </c>
      <c r="P854" s="19" t="str">
        <f>IFERROR(VLOOKUP(F854&amp;"-"&amp;G854,IF($M$4="TEI0187_REV01",RAW_m_TEI0187_REV01!$AD:$AG),3,0),"---")</f>
        <v>---</v>
      </c>
      <c r="Q854" s="19" t="str">
        <f>IFERROR(VLOOKUP(N854,IF($M$4="TEI0187_REV01",RAW_m_TEI0187_REV01!$AE:$AH),4,0),"---")</f>
        <v>---</v>
      </c>
      <c r="R854" s="19" t="str">
        <f>IFERROR(VLOOKUP(F854&amp;"-"&amp;G854,IF($M$4="TEI0187_REV01",RAW_m_TEI0187_REV01!$AD:$AG),4,0),"---")</f>
        <v>---</v>
      </c>
    </row>
    <row r="855" spans="2:18" x14ac:dyDescent="0.25">
      <c r="B855" s="78">
        <v>850</v>
      </c>
      <c r="C855" s="19" t="str">
        <f>IFERROR(INDEX(B2B!A:F,MATCH('B2B Pin Table'!B855,B2B!A:A,0),6),"---")</f>
        <v>GND</v>
      </c>
      <c r="D855" s="19" t="str">
        <f>IFERROR(IF((COUNTIF(B2B!A851:K851,H853)&lt;0),"---",INDEX(B2B!A:K,MATCH('B2B Pin Table'!B855,B2B!A:A,0),2)),"---")</f>
        <v>J4</v>
      </c>
      <c r="E855" s="19" t="str">
        <f>IFERROR(IF((COUNTIF(B2B!A851:K851,H853)&lt;0),"---",INDEX(B2B!A:K,MATCH('B2B Pin Table'!B855,B2B!A:A,0),3)),"---")</f>
        <v>C10</v>
      </c>
      <c r="F855" s="19" t="str">
        <f>IFERROR(IF((COUNTIF(B2B!A851:K851,L853)&lt;0),"---",INDEX(B2B!A:K,MATCH('B2B Pin Table'!B855,B2B!A:A,0),4)),"---")</f>
        <v>J4</v>
      </c>
      <c r="G855" s="19" t="str">
        <f>IFERROR(IF((COUNTIF(B2B!A851:K851,L853)&lt;0),"---",INDEX(B2B!A:K,MATCH('B2B Pin Table'!B855,B2B!A:A,0),5)),"---")</f>
        <v>C10</v>
      </c>
      <c r="H855" s="59" t="str">
        <f>IFERROR(IF(VLOOKUP($D855&amp;"-"&amp;$E855,IF($H$4="TEB0187_REV01",CALC_CONN_TEB0187_REV01!$F:$I),4,0)="--","---",IF($H$4="TEB0187_REV01",CALC_CONN_TEB0187_REV01!$G855&amp; " --&gt; " &amp;CALC_CONN_TEB0187_REV01!$I855&amp; " --&gt; ")),"---")</f>
        <v>---</v>
      </c>
      <c r="I855" s="19" t="str">
        <f>IFERROR(IF(VLOOKUP($D855&amp;"-"&amp;$E855,IF($H$4="TEB0187_REV01",CALC_CONN_TEB0187_REV01!$F:$H),3,0)="--",VLOOKUP($D855&amp;"-"&amp;$E855,IF($H$4="TEB0187_REV01",CALC_CONN_TEB0187_REV01!$F:$H),2,0),VLOOKUP($D855&amp;"-"&amp;$E855,IF($H$4="TEB0187_REV01",CALC_CONN_TEB0187_REV01!$F:$H),3,0)),"---")</f>
        <v>---</v>
      </c>
      <c r="J855" s="19" t="str">
        <f>IFERROR(VLOOKUP(I855,IF($H$4="TEB0187_REV01",RAW_c_TEB0187_REV01!$AE:$AM),9,0),"---")</f>
        <v>---</v>
      </c>
      <c r="K855" s="19" t="str">
        <f>IFERROR(VLOOKUP(D855&amp;"-"&amp;E855,IF($H$4="TEB0187_REV01",RAW_c_TEB0187_REV01!$AD:$AK,"???"),6,0),"---")</f>
        <v>---</v>
      </c>
      <c r="L855" s="19" t="str">
        <f>IFERROR(VLOOKUP(D855&amp;"-"&amp;E855,IF($H$4="TEB0187_REV01",RAW_c_TEB0187_REV01!$AD:$AL,"???"),9,0),"---")</f>
        <v>---</v>
      </c>
      <c r="M855" s="19" t="str">
        <f>IFERROR(IF(VLOOKUP($F855&amp;"-"&amp;$G855,IF($M$4="TEI0187_REV01",RAW_m_TEI0187_REV01!$F:$AU),43,0)="--","---",IF($M$4="TEI0187_REV01",RAW_m_TEI0187_REV01!$AT855&amp; " --&gt; " &amp;RAW_m_TEI0187_REV01!$AU855&amp; " --&gt; ")),"---")</f>
        <v>---</v>
      </c>
      <c r="N855" s="19" t="str">
        <f>IFERROR(VLOOKUP(F855&amp;"-"&amp;G855,IF($M$4="TEI0187_REV01",RAW_m_TEI0187_REV01!$AD:$AJ),7,0),"---")</f>
        <v>---</v>
      </c>
      <c r="O855" s="19" t="str">
        <f>IFERROR(VLOOKUP(N855,IF($M$4="TEI0187_REV01",RAW_m_TEI0187_REV01!$AJ:$AK),2,0),"---")</f>
        <v>---</v>
      </c>
      <c r="P855" s="19" t="str">
        <f>IFERROR(VLOOKUP(F855&amp;"-"&amp;G855,IF($M$4="TEI0187_REV01",RAW_m_TEI0187_REV01!$AD:$AG),3,0),"---")</f>
        <v>---</v>
      </c>
      <c r="Q855" s="19" t="str">
        <f>IFERROR(VLOOKUP(N855,IF($M$4="TEI0187_REV01",RAW_m_TEI0187_REV01!$AE:$AH),4,0),"---")</f>
        <v>---</v>
      </c>
      <c r="R855" s="19" t="str">
        <f>IFERROR(VLOOKUP(F855&amp;"-"&amp;G855,IF($M$4="TEI0187_REV01",RAW_m_TEI0187_REV01!$AD:$AG),4,0),"---")</f>
        <v>---</v>
      </c>
    </row>
    <row r="856" spans="2:18" x14ac:dyDescent="0.25">
      <c r="B856" s="78">
        <v>851</v>
      </c>
      <c r="C856" s="19" t="str">
        <f>IFERROR(INDEX(B2B!A:F,MATCH('B2B Pin Table'!B856,B2B!A:A,0),6),"---")</f>
        <v>GND</v>
      </c>
      <c r="D856" s="19" t="str">
        <f>IFERROR(IF((COUNTIF(B2B!A852:K852,H854)&lt;0),"---",INDEX(B2B!A:K,MATCH('B2B Pin Table'!B856,B2B!A:A,0),2)),"---")</f>
        <v>J4</v>
      </c>
      <c r="E856" s="19" t="str">
        <f>IFERROR(IF((COUNTIF(B2B!A852:K852,H854)&lt;0),"---",INDEX(B2B!A:K,MATCH('B2B Pin Table'!B856,B2B!A:A,0),3)),"---")</f>
        <v>C11</v>
      </c>
      <c r="F856" s="19" t="str">
        <f>IFERROR(IF((COUNTIF(B2B!A852:K852,L854)&lt;0),"---",INDEX(B2B!A:K,MATCH('B2B Pin Table'!B856,B2B!A:A,0),4)),"---")</f>
        <v>J4</v>
      </c>
      <c r="G856" s="19" t="str">
        <f>IFERROR(IF((COUNTIF(B2B!A852:K852,L854)&lt;0),"---",INDEX(B2B!A:K,MATCH('B2B Pin Table'!B856,B2B!A:A,0),5)),"---")</f>
        <v>C11</v>
      </c>
      <c r="H856" s="59" t="str">
        <f>IFERROR(IF(VLOOKUP($D856&amp;"-"&amp;$E856,IF($H$4="TEB0187_REV01",CALC_CONN_TEB0187_REV01!$F:$I),4,0)="--","---",IF($H$4="TEB0187_REV01",CALC_CONN_TEB0187_REV01!$G856&amp; " --&gt; " &amp;CALC_CONN_TEB0187_REV01!$I856&amp; " --&gt; ")),"---")</f>
        <v>---</v>
      </c>
      <c r="I856" s="19" t="str">
        <f>IFERROR(IF(VLOOKUP($D856&amp;"-"&amp;$E856,IF($H$4="TEB0187_REV01",CALC_CONN_TEB0187_REV01!$F:$H),3,0)="--",VLOOKUP($D856&amp;"-"&amp;$E856,IF($H$4="TEB0187_REV01",CALC_CONN_TEB0187_REV01!$F:$H),2,0),VLOOKUP($D856&amp;"-"&amp;$E856,IF($H$4="TEB0187_REV01",CALC_CONN_TEB0187_REV01!$F:$H),3,0)),"---")</f>
        <v>---</v>
      </c>
      <c r="J856" s="19" t="str">
        <f>IFERROR(VLOOKUP(I856,IF($H$4="TEB0187_REV01",RAW_c_TEB0187_REV01!$AE:$AM),9,0),"---")</f>
        <v>---</v>
      </c>
      <c r="K856" s="19" t="str">
        <f>IFERROR(VLOOKUP(D856&amp;"-"&amp;E856,IF($H$4="TEB0187_REV01",RAW_c_TEB0187_REV01!$AD:$AK,"???"),6,0),"---")</f>
        <v>---</v>
      </c>
      <c r="L856" s="19" t="str">
        <f>IFERROR(VLOOKUP(D856&amp;"-"&amp;E856,IF($H$4="TEB0187_REV01",RAW_c_TEB0187_REV01!$AD:$AL,"???"),9,0),"---")</f>
        <v>---</v>
      </c>
      <c r="M856" s="19" t="str">
        <f>IFERROR(IF(VLOOKUP($F856&amp;"-"&amp;$G856,IF($M$4="TEI0187_REV01",RAW_m_TEI0187_REV01!$F:$AU),43,0)="--","---",IF($M$4="TEI0187_REV01",RAW_m_TEI0187_REV01!$AT856&amp; " --&gt; " &amp;RAW_m_TEI0187_REV01!$AU856&amp; " --&gt; ")),"---")</f>
        <v>---</v>
      </c>
      <c r="N856" s="19" t="str">
        <f>IFERROR(VLOOKUP(F856&amp;"-"&amp;G856,IF($M$4="TEI0187_REV01",RAW_m_TEI0187_REV01!$AD:$AJ),7,0),"---")</f>
        <v>---</v>
      </c>
      <c r="O856" s="19" t="str">
        <f>IFERROR(VLOOKUP(N856,IF($M$4="TEI0187_REV01",RAW_m_TEI0187_REV01!$AJ:$AK),2,0),"---")</f>
        <v>---</v>
      </c>
      <c r="P856" s="19" t="str">
        <f>IFERROR(VLOOKUP(F856&amp;"-"&amp;G856,IF($M$4="TEI0187_REV01",RAW_m_TEI0187_REV01!$AD:$AG),3,0),"---")</f>
        <v>---</v>
      </c>
      <c r="Q856" s="19" t="str">
        <f>IFERROR(VLOOKUP(N856,IF($M$4="TEI0187_REV01",RAW_m_TEI0187_REV01!$AE:$AH),4,0),"---")</f>
        <v>---</v>
      </c>
      <c r="R856" s="19" t="str">
        <f>IFERROR(VLOOKUP(F856&amp;"-"&amp;G856,IF($M$4="TEI0187_REV01",RAW_m_TEI0187_REV01!$AD:$AG),4,0),"---")</f>
        <v>---</v>
      </c>
    </row>
    <row r="857" spans="2:18" x14ac:dyDescent="0.25">
      <c r="B857" s="78">
        <v>852</v>
      </c>
      <c r="C857" s="19" t="str">
        <f>IFERROR(INDEX(B2B!A:F,MATCH('B2B Pin Table'!B857,B2B!A:A,0),6),"---")</f>
        <v>GND</v>
      </c>
      <c r="D857" s="19" t="str">
        <f>IFERROR(IF((COUNTIF(B2B!A853:K853,H855)&lt;0),"---",INDEX(B2B!A:K,MATCH('B2B Pin Table'!B857,B2B!A:A,0),2)),"---")</f>
        <v>J4</v>
      </c>
      <c r="E857" s="19" t="str">
        <f>IFERROR(IF((COUNTIF(B2B!A853:K853,H855)&lt;0),"---",INDEX(B2B!A:K,MATCH('B2B Pin Table'!B857,B2B!A:A,0),3)),"---")</f>
        <v>C12</v>
      </c>
      <c r="F857" s="19" t="str">
        <f>IFERROR(IF((COUNTIF(B2B!A853:K853,L855)&lt;0),"---",INDEX(B2B!A:K,MATCH('B2B Pin Table'!B857,B2B!A:A,0),4)),"---")</f>
        <v>J4</v>
      </c>
      <c r="G857" s="19" t="str">
        <f>IFERROR(IF((COUNTIF(B2B!A853:K853,L855)&lt;0),"---",INDEX(B2B!A:K,MATCH('B2B Pin Table'!B857,B2B!A:A,0),5)),"---")</f>
        <v>C12</v>
      </c>
      <c r="H857" s="59" t="str">
        <f>IFERROR(IF(VLOOKUP($D857&amp;"-"&amp;$E857,IF($H$4="TEB0187_REV01",CALC_CONN_TEB0187_REV01!$F:$I),4,0)="--","---",IF($H$4="TEB0187_REV01",CALC_CONN_TEB0187_REV01!$G857&amp; " --&gt; " &amp;CALC_CONN_TEB0187_REV01!$I857&amp; " --&gt; ")),"---")</f>
        <v>---</v>
      </c>
      <c r="I857" s="19" t="str">
        <f>IFERROR(IF(VLOOKUP($D857&amp;"-"&amp;$E857,IF($H$4="TEB0187_REV01",CALC_CONN_TEB0187_REV01!$F:$H),3,0)="--",VLOOKUP($D857&amp;"-"&amp;$E857,IF($H$4="TEB0187_REV01",CALC_CONN_TEB0187_REV01!$F:$H),2,0),VLOOKUP($D857&amp;"-"&amp;$E857,IF($H$4="TEB0187_REV01",CALC_CONN_TEB0187_REV01!$F:$H),3,0)),"---")</f>
        <v>---</v>
      </c>
      <c r="J857" s="19" t="str">
        <f>IFERROR(VLOOKUP(I857,IF($H$4="TEB0187_REV01",RAW_c_TEB0187_REV01!$AE:$AM),9,0),"---")</f>
        <v>---</v>
      </c>
      <c r="K857" s="19" t="str">
        <f>IFERROR(VLOOKUP(D857&amp;"-"&amp;E857,IF($H$4="TEB0187_REV01",RAW_c_TEB0187_REV01!$AD:$AK,"???"),6,0),"---")</f>
        <v>---</v>
      </c>
      <c r="L857" s="19" t="str">
        <f>IFERROR(VLOOKUP(D857&amp;"-"&amp;E857,IF($H$4="TEB0187_REV01",RAW_c_TEB0187_REV01!$AD:$AL,"???"),9,0),"---")</f>
        <v>---</v>
      </c>
      <c r="M857" s="19" t="str">
        <f>IFERROR(IF(VLOOKUP($F857&amp;"-"&amp;$G857,IF($M$4="TEI0187_REV01",RAW_m_TEI0187_REV01!$F:$AU),43,0)="--","---",IF($M$4="TEI0187_REV01",RAW_m_TEI0187_REV01!$AT857&amp; " --&gt; " &amp;RAW_m_TEI0187_REV01!$AU857&amp; " --&gt; ")),"---")</f>
        <v>---</v>
      </c>
      <c r="N857" s="19" t="str">
        <f>IFERROR(VLOOKUP(F857&amp;"-"&amp;G857,IF($M$4="TEI0187_REV01",RAW_m_TEI0187_REV01!$AD:$AJ),7,0),"---")</f>
        <v>---</v>
      </c>
      <c r="O857" s="19" t="str">
        <f>IFERROR(VLOOKUP(N857,IF($M$4="TEI0187_REV01",RAW_m_TEI0187_REV01!$AJ:$AK),2,0),"---")</f>
        <v>---</v>
      </c>
      <c r="P857" s="19" t="str">
        <f>IFERROR(VLOOKUP(F857&amp;"-"&amp;G857,IF($M$4="TEI0187_REV01",RAW_m_TEI0187_REV01!$AD:$AG),3,0),"---")</f>
        <v>---</v>
      </c>
      <c r="Q857" s="19" t="str">
        <f>IFERROR(VLOOKUP(N857,IF($M$4="TEI0187_REV01",RAW_m_TEI0187_REV01!$AE:$AH),4,0),"---")</f>
        <v>---</v>
      </c>
      <c r="R857" s="19" t="str">
        <f>IFERROR(VLOOKUP(F857&amp;"-"&amp;G857,IF($M$4="TEI0187_REV01",RAW_m_TEI0187_REV01!$AD:$AG),4,0),"---")</f>
        <v>---</v>
      </c>
    </row>
    <row r="858" spans="2:18" x14ac:dyDescent="0.25">
      <c r="B858" s="78">
        <v>853</v>
      </c>
      <c r="C858" s="19" t="str">
        <f>IFERROR(INDEX(B2B!A:F,MATCH('B2B Pin Table'!B858,B2B!A:A,0),6),"---")</f>
        <v>GND</v>
      </c>
      <c r="D858" s="19" t="str">
        <f>IFERROR(IF((COUNTIF(B2B!A854:K854,H856)&lt;0),"---",INDEX(B2B!A:K,MATCH('B2B Pin Table'!B858,B2B!A:A,0),2)),"---")</f>
        <v>J4</v>
      </c>
      <c r="E858" s="19" t="str">
        <f>IFERROR(IF((COUNTIF(B2B!A854:K854,H856)&lt;0),"---",INDEX(B2B!A:K,MATCH('B2B Pin Table'!B858,B2B!A:A,0),3)),"---")</f>
        <v>C13</v>
      </c>
      <c r="F858" s="19" t="str">
        <f>IFERROR(IF((COUNTIF(B2B!A854:K854,L856)&lt;0),"---",INDEX(B2B!A:K,MATCH('B2B Pin Table'!B858,B2B!A:A,0),4)),"---")</f>
        <v>J4</v>
      </c>
      <c r="G858" s="19" t="str">
        <f>IFERROR(IF((COUNTIF(B2B!A854:K854,L856)&lt;0),"---",INDEX(B2B!A:K,MATCH('B2B Pin Table'!B858,B2B!A:A,0),5)),"---")</f>
        <v>C13</v>
      </c>
      <c r="H858" s="59" t="str">
        <f>IFERROR(IF(VLOOKUP($D858&amp;"-"&amp;$E858,IF($H$4="TEB0187_REV01",CALC_CONN_TEB0187_REV01!$F:$I),4,0)="--","---",IF($H$4="TEB0187_REV01",CALC_CONN_TEB0187_REV01!$G858&amp; " --&gt; " &amp;CALC_CONN_TEB0187_REV01!$I858&amp; " --&gt; ")),"---")</f>
        <v>---</v>
      </c>
      <c r="I858" s="19" t="str">
        <f>IFERROR(IF(VLOOKUP($D858&amp;"-"&amp;$E858,IF($H$4="TEB0187_REV01",CALC_CONN_TEB0187_REV01!$F:$H),3,0)="--",VLOOKUP($D858&amp;"-"&amp;$E858,IF($H$4="TEB0187_REV01",CALC_CONN_TEB0187_REV01!$F:$H),2,0),VLOOKUP($D858&amp;"-"&amp;$E858,IF($H$4="TEB0187_REV01",CALC_CONN_TEB0187_REV01!$F:$H),3,0)),"---")</f>
        <v>---</v>
      </c>
      <c r="J858" s="19" t="str">
        <f>IFERROR(VLOOKUP(I858,IF($H$4="TEB0187_REV01",RAW_c_TEB0187_REV01!$AE:$AM),9,0),"---")</f>
        <v>---</v>
      </c>
      <c r="K858" s="19" t="str">
        <f>IFERROR(VLOOKUP(D858&amp;"-"&amp;E858,IF($H$4="TEB0187_REV01",RAW_c_TEB0187_REV01!$AD:$AK,"???"),6,0),"---")</f>
        <v>---</v>
      </c>
      <c r="L858" s="19" t="str">
        <f>IFERROR(VLOOKUP(D858&amp;"-"&amp;E858,IF($H$4="TEB0187_REV01",RAW_c_TEB0187_REV01!$AD:$AL,"???"),9,0),"---")</f>
        <v>---</v>
      </c>
      <c r="M858" s="19" t="str">
        <f>IFERROR(IF(VLOOKUP($F858&amp;"-"&amp;$G858,IF($M$4="TEI0187_REV01",RAW_m_TEI0187_REV01!$F:$AU),43,0)="--","---",IF($M$4="TEI0187_REV01",RAW_m_TEI0187_REV01!$AT858&amp; " --&gt; " &amp;RAW_m_TEI0187_REV01!$AU858&amp; " --&gt; ")),"---")</f>
        <v>---</v>
      </c>
      <c r="N858" s="19" t="str">
        <f>IFERROR(VLOOKUP(F858&amp;"-"&amp;G858,IF($M$4="TEI0187_REV01",RAW_m_TEI0187_REV01!$AD:$AJ),7,0),"---")</f>
        <v>---</v>
      </c>
      <c r="O858" s="19" t="str">
        <f>IFERROR(VLOOKUP(N858,IF($M$4="TEI0187_REV01",RAW_m_TEI0187_REV01!$AJ:$AK),2,0),"---")</f>
        <v>---</v>
      </c>
      <c r="P858" s="19" t="str">
        <f>IFERROR(VLOOKUP(F858&amp;"-"&amp;G858,IF($M$4="TEI0187_REV01",RAW_m_TEI0187_REV01!$AD:$AG),3,0),"---")</f>
        <v>---</v>
      </c>
      <c r="Q858" s="19" t="str">
        <f>IFERROR(VLOOKUP(N858,IF($M$4="TEI0187_REV01",RAW_m_TEI0187_REV01!$AE:$AH),4,0),"---")</f>
        <v>---</v>
      </c>
      <c r="R858" s="19" t="str">
        <f>IFERROR(VLOOKUP(F858&amp;"-"&amp;G858,IF($M$4="TEI0187_REV01",RAW_m_TEI0187_REV01!$AD:$AG),4,0),"---")</f>
        <v>---</v>
      </c>
    </row>
    <row r="859" spans="2:18" x14ac:dyDescent="0.25">
      <c r="B859" s="78">
        <v>854</v>
      </c>
      <c r="C859" s="19" t="str">
        <f>IFERROR(INDEX(B2B!A:F,MATCH('B2B Pin Table'!B859,B2B!A:A,0),6),"---")</f>
        <v>GND</v>
      </c>
      <c r="D859" s="19" t="str">
        <f>IFERROR(IF((COUNTIF(B2B!A855:K855,H857)&lt;0),"---",INDEX(B2B!A:K,MATCH('B2B Pin Table'!B859,B2B!A:A,0),2)),"---")</f>
        <v>J4</v>
      </c>
      <c r="E859" s="19" t="str">
        <f>IFERROR(IF((COUNTIF(B2B!A855:K855,H857)&lt;0),"---",INDEX(B2B!A:K,MATCH('B2B Pin Table'!B859,B2B!A:A,0),3)),"---")</f>
        <v>C14</v>
      </c>
      <c r="F859" s="19" t="str">
        <f>IFERROR(IF((COUNTIF(B2B!A855:K855,L857)&lt;0),"---",INDEX(B2B!A:K,MATCH('B2B Pin Table'!B859,B2B!A:A,0),4)),"---")</f>
        <v>J4</v>
      </c>
      <c r="G859" s="19" t="str">
        <f>IFERROR(IF((COUNTIF(B2B!A855:K855,L857)&lt;0),"---",INDEX(B2B!A:K,MATCH('B2B Pin Table'!B859,B2B!A:A,0),5)),"---")</f>
        <v>C14</v>
      </c>
      <c r="H859" s="59" t="str">
        <f>IFERROR(IF(VLOOKUP($D859&amp;"-"&amp;$E859,IF($H$4="TEB0187_REV01",CALC_CONN_TEB0187_REV01!$F:$I),4,0)="--","---",IF($H$4="TEB0187_REV01",CALC_CONN_TEB0187_REV01!$G859&amp; " --&gt; " &amp;CALC_CONN_TEB0187_REV01!$I859&amp; " --&gt; ")),"---")</f>
        <v>---</v>
      </c>
      <c r="I859" s="19" t="str">
        <f>IFERROR(IF(VLOOKUP($D859&amp;"-"&amp;$E859,IF($H$4="TEB0187_REV01",CALC_CONN_TEB0187_REV01!$F:$H),3,0)="--",VLOOKUP($D859&amp;"-"&amp;$E859,IF($H$4="TEB0187_REV01",CALC_CONN_TEB0187_REV01!$F:$H),2,0),VLOOKUP($D859&amp;"-"&amp;$E859,IF($H$4="TEB0187_REV01",CALC_CONN_TEB0187_REV01!$F:$H),3,0)),"---")</f>
        <v>---</v>
      </c>
      <c r="J859" s="19" t="str">
        <f>IFERROR(VLOOKUP(I859,IF($H$4="TEB0187_REV01",RAW_c_TEB0187_REV01!$AE:$AM),9,0),"---")</f>
        <v>---</v>
      </c>
      <c r="K859" s="19" t="str">
        <f>IFERROR(VLOOKUP(D859&amp;"-"&amp;E859,IF($H$4="TEB0187_REV01",RAW_c_TEB0187_REV01!$AD:$AK,"???"),6,0),"---")</f>
        <v>---</v>
      </c>
      <c r="L859" s="19" t="str">
        <f>IFERROR(VLOOKUP(D859&amp;"-"&amp;E859,IF($H$4="TEB0187_REV01",RAW_c_TEB0187_REV01!$AD:$AL,"???"),9,0),"---")</f>
        <v>---</v>
      </c>
      <c r="M859" s="19" t="str">
        <f>IFERROR(IF(VLOOKUP($F859&amp;"-"&amp;$G859,IF($M$4="TEI0187_REV01",RAW_m_TEI0187_REV01!$F:$AU),43,0)="--","---",IF($M$4="TEI0187_REV01",RAW_m_TEI0187_REV01!$AT859&amp; " --&gt; " &amp;RAW_m_TEI0187_REV01!$AU859&amp; " --&gt; ")),"---")</f>
        <v>---</v>
      </c>
      <c r="N859" s="19" t="str">
        <f>IFERROR(VLOOKUP(F859&amp;"-"&amp;G859,IF($M$4="TEI0187_REV01",RAW_m_TEI0187_REV01!$AD:$AJ),7,0),"---")</f>
        <v>---</v>
      </c>
      <c r="O859" s="19" t="str">
        <f>IFERROR(VLOOKUP(N859,IF($M$4="TEI0187_REV01",RAW_m_TEI0187_REV01!$AJ:$AK),2,0),"---")</f>
        <v>---</v>
      </c>
      <c r="P859" s="19" t="str">
        <f>IFERROR(VLOOKUP(F859&amp;"-"&amp;G859,IF($M$4="TEI0187_REV01",RAW_m_TEI0187_REV01!$AD:$AG),3,0),"---")</f>
        <v>---</v>
      </c>
      <c r="Q859" s="19" t="str">
        <f>IFERROR(VLOOKUP(N859,IF($M$4="TEI0187_REV01",RAW_m_TEI0187_REV01!$AE:$AH),4,0),"---")</f>
        <v>---</v>
      </c>
      <c r="R859" s="19" t="str">
        <f>IFERROR(VLOOKUP(F859&amp;"-"&amp;G859,IF($M$4="TEI0187_REV01",RAW_m_TEI0187_REV01!$AD:$AG),4,0),"---")</f>
        <v>---</v>
      </c>
    </row>
    <row r="860" spans="2:18" x14ac:dyDescent="0.25">
      <c r="B860" s="78">
        <v>855</v>
      </c>
      <c r="C860" s="19" t="str">
        <f>IFERROR(INDEX(B2B!A:F,MATCH('B2B Pin Table'!B860,B2B!A:A,0),6),"---")</f>
        <v>GND</v>
      </c>
      <c r="D860" s="19" t="str">
        <f>IFERROR(IF((COUNTIF(B2B!A856:K856,H858)&lt;0),"---",INDEX(B2B!A:K,MATCH('B2B Pin Table'!B860,B2B!A:A,0),2)),"---")</f>
        <v>J4</v>
      </c>
      <c r="E860" s="19" t="str">
        <f>IFERROR(IF((COUNTIF(B2B!A856:K856,H858)&lt;0),"---",INDEX(B2B!A:K,MATCH('B2B Pin Table'!B860,B2B!A:A,0),3)),"---")</f>
        <v>C15</v>
      </c>
      <c r="F860" s="19" t="str">
        <f>IFERROR(IF((COUNTIF(B2B!A856:K856,L858)&lt;0),"---",INDEX(B2B!A:K,MATCH('B2B Pin Table'!B860,B2B!A:A,0),4)),"---")</f>
        <v>J4</v>
      </c>
      <c r="G860" s="19" t="str">
        <f>IFERROR(IF((COUNTIF(B2B!A856:K856,L858)&lt;0),"---",INDEX(B2B!A:K,MATCH('B2B Pin Table'!B860,B2B!A:A,0),5)),"---")</f>
        <v>C15</v>
      </c>
      <c r="H860" s="59" t="str">
        <f>IFERROR(IF(VLOOKUP($D860&amp;"-"&amp;$E860,IF($H$4="TEB0187_REV01",CALC_CONN_TEB0187_REV01!$F:$I),4,0)="--","---",IF($H$4="TEB0187_REV01",CALC_CONN_TEB0187_REV01!$G860&amp; " --&gt; " &amp;CALC_CONN_TEB0187_REV01!$I860&amp; " --&gt; ")),"---")</f>
        <v>---</v>
      </c>
      <c r="I860" s="19" t="str">
        <f>IFERROR(IF(VLOOKUP($D860&amp;"-"&amp;$E860,IF($H$4="TEB0187_REV01",CALC_CONN_TEB0187_REV01!$F:$H),3,0)="--",VLOOKUP($D860&amp;"-"&amp;$E860,IF($H$4="TEB0187_REV01",CALC_CONN_TEB0187_REV01!$F:$H),2,0),VLOOKUP($D860&amp;"-"&amp;$E860,IF($H$4="TEB0187_REV01",CALC_CONN_TEB0187_REV01!$F:$H),3,0)),"---")</f>
        <v>---</v>
      </c>
      <c r="J860" s="19" t="str">
        <f>IFERROR(VLOOKUP(I860,IF($H$4="TEB0187_REV01",RAW_c_TEB0187_REV01!$AE:$AM),9,0),"---")</f>
        <v>---</v>
      </c>
      <c r="K860" s="19" t="str">
        <f>IFERROR(VLOOKUP(D860&amp;"-"&amp;E860,IF($H$4="TEB0187_REV01",RAW_c_TEB0187_REV01!$AD:$AK,"???"),6,0),"---")</f>
        <v>---</v>
      </c>
      <c r="L860" s="19" t="str">
        <f>IFERROR(VLOOKUP(D860&amp;"-"&amp;E860,IF($H$4="TEB0187_REV01",RAW_c_TEB0187_REV01!$AD:$AL,"???"),9,0),"---")</f>
        <v>---</v>
      </c>
      <c r="M860" s="19" t="str">
        <f>IFERROR(IF(VLOOKUP($F860&amp;"-"&amp;$G860,IF($M$4="TEI0187_REV01",RAW_m_TEI0187_REV01!$F:$AU),43,0)="--","---",IF($M$4="TEI0187_REV01",RAW_m_TEI0187_REV01!$AT860&amp; " --&gt; " &amp;RAW_m_TEI0187_REV01!$AU860&amp; " --&gt; ")),"---")</f>
        <v>---</v>
      </c>
      <c r="N860" s="19" t="str">
        <f>IFERROR(VLOOKUP(F860&amp;"-"&amp;G860,IF($M$4="TEI0187_REV01",RAW_m_TEI0187_REV01!$AD:$AJ),7,0),"---")</f>
        <v>---</v>
      </c>
      <c r="O860" s="19" t="str">
        <f>IFERROR(VLOOKUP(N860,IF($M$4="TEI0187_REV01",RAW_m_TEI0187_REV01!$AJ:$AK),2,0),"---")</f>
        <v>---</v>
      </c>
      <c r="P860" s="19" t="str">
        <f>IFERROR(VLOOKUP(F860&amp;"-"&amp;G860,IF($M$4="TEI0187_REV01",RAW_m_TEI0187_REV01!$AD:$AG),3,0),"---")</f>
        <v>---</v>
      </c>
      <c r="Q860" s="19" t="str">
        <f>IFERROR(VLOOKUP(N860,IF($M$4="TEI0187_REV01",RAW_m_TEI0187_REV01!$AE:$AH),4,0),"---")</f>
        <v>---</v>
      </c>
      <c r="R860" s="19" t="str">
        <f>IFERROR(VLOOKUP(F860&amp;"-"&amp;G860,IF($M$4="TEI0187_REV01",RAW_m_TEI0187_REV01!$AD:$AG),4,0),"---")</f>
        <v>---</v>
      </c>
    </row>
    <row r="861" spans="2:18" x14ac:dyDescent="0.25">
      <c r="B861" s="78">
        <v>856</v>
      </c>
      <c r="C861" s="19" t="str">
        <f>IFERROR(INDEX(B2B!A:F,MATCH('B2B Pin Table'!B861,B2B!A:A,0),6),"---")</f>
        <v>GND</v>
      </c>
      <c r="D861" s="19" t="str">
        <f>IFERROR(IF((COUNTIF(B2B!A857:K857,H859)&lt;0),"---",INDEX(B2B!A:K,MATCH('B2B Pin Table'!B861,B2B!A:A,0),2)),"---")</f>
        <v>J4</v>
      </c>
      <c r="E861" s="19" t="str">
        <f>IFERROR(IF((COUNTIF(B2B!A857:K857,H859)&lt;0),"---",INDEX(B2B!A:K,MATCH('B2B Pin Table'!B861,B2B!A:A,0),3)),"---")</f>
        <v>C16</v>
      </c>
      <c r="F861" s="19" t="str">
        <f>IFERROR(IF((COUNTIF(B2B!A857:K857,L859)&lt;0),"---",INDEX(B2B!A:K,MATCH('B2B Pin Table'!B861,B2B!A:A,0),4)),"---")</f>
        <v>J4</v>
      </c>
      <c r="G861" s="19" t="str">
        <f>IFERROR(IF((COUNTIF(B2B!A857:K857,L859)&lt;0),"---",INDEX(B2B!A:K,MATCH('B2B Pin Table'!B861,B2B!A:A,0),5)),"---")</f>
        <v>C16</v>
      </c>
      <c r="H861" s="59" t="str">
        <f>IFERROR(IF(VLOOKUP($D861&amp;"-"&amp;$E861,IF($H$4="TEB0187_REV01",CALC_CONN_TEB0187_REV01!$F:$I),4,0)="--","---",IF($H$4="TEB0187_REV01",CALC_CONN_TEB0187_REV01!$G861&amp; " --&gt; " &amp;CALC_CONN_TEB0187_REV01!$I861&amp; " --&gt; ")),"---")</f>
        <v>---</v>
      </c>
      <c r="I861" s="19" t="str">
        <f>IFERROR(IF(VLOOKUP($D861&amp;"-"&amp;$E861,IF($H$4="TEB0187_REV01",CALC_CONN_TEB0187_REV01!$F:$H),3,0)="--",VLOOKUP($D861&amp;"-"&amp;$E861,IF($H$4="TEB0187_REV01",CALC_CONN_TEB0187_REV01!$F:$H),2,0),VLOOKUP($D861&amp;"-"&amp;$E861,IF($H$4="TEB0187_REV01",CALC_CONN_TEB0187_REV01!$F:$H),3,0)),"---")</f>
        <v>---</v>
      </c>
      <c r="J861" s="19" t="str">
        <f>IFERROR(VLOOKUP(I861,IF($H$4="TEB0187_REV01",RAW_c_TEB0187_REV01!$AE:$AM),9,0),"---")</f>
        <v>---</v>
      </c>
      <c r="K861" s="19" t="str">
        <f>IFERROR(VLOOKUP(D861&amp;"-"&amp;E861,IF($H$4="TEB0187_REV01",RAW_c_TEB0187_REV01!$AD:$AK,"???"),6,0),"---")</f>
        <v>---</v>
      </c>
      <c r="L861" s="19" t="str">
        <f>IFERROR(VLOOKUP(D861&amp;"-"&amp;E861,IF($H$4="TEB0187_REV01",RAW_c_TEB0187_REV01!$AD:$AL,"???"),9,0),"---")</f>
        <v>---</v>
      </c>
      <c r="M861" s="19" t="str">
        <f>IFERROR(IF(VLOOKUP($F861&amp;"-"&amp;$G861,IF($M$4="TEI0187_REV01",RAW_m_TEI0187_REV01!$F:$AU),43,0)="--","---",IF($M$4="TEI0187_REV01",RAW_m_TEI0187_REV01!$AT861&amp; " --&gt; " &amp;RAW_m_TEI0187_REV01!$AU861&amp; " --&gt; ")),"---")</f>
        <v>---</v>
      </c>
      <c r="N861" s="19" t="str">
        <f>IFERROR(VLOOKUP(F861&amp;"-"&amp;G861,IF($M$4="TEI0187_REV01",RAW_m_TEI0187_REV01!$AD:$AJ),7,0),"---")</f>
        <v>---</v>
      </c>
      <c r="O861" s="19" t="str">
        <f>IFERROR(VLOOKUP(N861,IF($M$4="TEI0187_REV01",RAW_m_TEI0187_REV01!$AJ:$AK),2,0),"---")</f>
        <v>---</v>
      </c>
      <c r="P861" s="19" t="str">
        <f>IFERROR(VLOOKUP(F861&amp;"-"&amp;G861,IF($M$4="TEI0187_REV01",RAW_m_TEI0187_REV01!$AD:$AG),3,0),"---")</f>
        <v>---</v>
      </c>
      <c r="Q861" s="19" t="str">
        <f>IFERROR(VLOOKUP(N861,IF($M$4="TEI0187_REV01",RAW_m_TEI0187_REV01!$AE:$AH),4,0),"---")</f>
        <v>---</v>
      </c>
      <c r="R861" s="19" t="str">
        <f>IFERROR(VLOOKUP(F861&amp;"-"&amp;G861,IF($M$4="TEI0187_REV01",RAW_m_TEI0187_REV01!$AD:$AG),4,0),"---")</f>
        <v>---</v>
      </c>
    </row>
    <row r="862" spans="2:18" x14ac:dyDescent="0.25">
      <c r="B862" s="78">
        <v>857</v>
      </c>
      <c r="C862" s="19" t="str">
        <f>IFERROR(INDEX(B2B!A:F,MATCH('B2B Pin Table'!B862,B2B!A:A,0),6),"---")</f>
        <v>GND</v>
      </c>
      <c r="D862" s="19" t="str">
        <f>IFERROR(IF((COUNTIF(B2B!A858:K858,H860)&lt;0),"---",INDEX(B2B!A:K,MATCH('B2B Pin Table'!B862,B2B!A:A,0),2)),"---")</f>
        <v>J4</v>
      </c>
      <c r="E862" s="19" t="str">
        <f>IFERROR(IF((COUNTIF(B2B!A858:K858,H860)&lt;0),"---",INDEX(B2B!A:K,MATCH('B2B Pin Table'!B862,B2B!A:A,0),3)),"---")</f>
        <v>C17</v>
      </c>
      <c r="F862" s="19" t="str">
        <f>IFERROR(IF((COUNTIF(B2B!A858:K858,L860)&lt;0),"---",INDEX(B2B!A:K,MATCH('B2B Pin Table'!B862,B2B!A:A,0),4)),"---")</f>
        <v>J4</v>
      </c>
      <c r="G862" s="19" t="str">
        <f>IFERROR(IF((COUNTIF(B2B!A858:K858,L860)&lt;0),"---",INDEX(B2B!A:K,MATCH('B2B Pin Table'!B862,B2B!A:A,0),5)),"---")</f>
        <v>C17</v>
      </c>
      <c r="H862" s="59" t="str">
        <f>IFERROR(IF(VLOOKUP($D862&amp;"-"&amp;$E862,IF($H$4="TEB0187_REV01",CALC_CONN_TEB0187_REV01!$F:$I),4,0)="--","---",IF($H$4="TEB0187_REV01",CALC_CONN_TEB0187_REV01!$G862&amp; " --&gt; " &amp;CALC_CONN_TEB0187_REV01!$I862&amp; " --&gt; ")),"---")</f>
        <v>---</v>
      </c>
      <c r="I862" s="19" t="str">
        <f>IFERROR(IF(VLOOKUP($D862&amp;"-"&amp;$E862,IF($H$4="TEB0187_REV01",CALC_CONN_TEB0187_REV01!$F:$H),3,0)="--",VLOOKUP($D862&amp;"-"&amp;$E862,IF($H$4="TEB0187_REV01",CALC_CONN_TEB0187_REV01!$F:$H),2,0),VLOOKUP($D862&amp;"-"&amp;$E862,IF($H$4="TEB0187_REV01",CALC_CONN_TEB0187_REV01!$F:$H),3,0)),"---")</f>
        <v>---</v>
      </c>
      <c r="J862" s="19" t="str">
        <f>IFERROR(VLOOKUP(I862,IF($H$4="TEB0187_REV01",RAW_c_TEB0187_REV01!$AE:$AM),9,0),"---")</f>
        <v>---</v>
      </c>
      <c r="K862" s="19" t="str">
        <f>IFERROR(VLOOKUP(D862&amp;"-"&amp;E862,IF($H$4="TEB0187_REV01",RAW_c_TEB0187_REV01!$AD:$AK,"???"),6,0),"---")</f>
        <v>---</v>
      </c>
      <c r="L862" s="19" t="str">
        <f>IFERROR(VLOOKUP(D862&amp;"-"&amp;E862,IF($H$4="TEB0187_REV01",RAW_c_TEB0187_REV01!$AD:$AL,"???"),9,0),"---")</f>
        <v>---</v>
      </c>
      <c r="M862" s="19" t="str">
        <f>IFERROR(IF(VLOOKUP($F862&amp;"-"&amp;$G862,IF($M$4="TEI0187_REV01",RAW_m_TEI0187_REV01!$F:$AU),43,0)="--","---",IF($M$4="TEI0187_REV01",RAW_m_TEI0187_REV01!$AT862&amp; " --&gt; " &amp;RAW_m_TEI0187_REV01!$AU862&amp; " --&gt; ")),"---")</f>
        <v>---</v>
      </c>
      <c r="N862" s="19" t="str">
        <f>IFERROR(VLOOKUP(F862&amp;"-"&amp;G862,IF($M$4="TEI0187_REV01",RAW_m_TEI0187_REV01!$AD:$AJ),7,0),"---")</f>
        <v>---</v>
      </c>
      <c r="O862" s="19" t="str">
        <f>IFERROR(VLOOKUP(N862,IF($M$4="TEI0187_REV01",RAW_m_TEI0187_REV01!$AJ:$AK),2,0),"---")</f>
        <v>---</v>
      </c>
      <c r="P862" s="19" t="str">
        <f>IFERROR(VLOOKUP(F862&amp;"-"&amp;G862,IF($M$4="TEI0187_REV01",RAW_m_TEI0187_REV01!$AD:$AG),3,0),"---")</f>
        <v>---</v>
      </c>
      <c r="Q862" s="19" t="str">
        <f>IFERROR(VLOOKUP(N862,IF($M$4="TEI0187_REV01",RAW_m_TEI0187_REV01!$AE:$AH),4,0),"---")</f>
        <v>---</v>
      </c>
      <c r="R862" s="19" t="str">
        <f>IFERROR(VLOOKUP(F862&amp;"-"&amp;G862,IF($M$4="TEI0187_REV01",RAW_m_TEI0187_REV01!$AD:$AG),4,0),"---")</f>
        <v>---</v>
      </c>
    </row>
    <row r="863" spans="2:18" x14ac:dyDescent="0.25">
      <c r="B863" s="78">
        <v>858</v>
      </c>
      <c r="C863" s="19" t="str">
        <f>IFERROR(INDEX(B2B!A:F,MATCH('B2B Pin Table'!B863,B2B!A:A,0),6),"---")</f>
        <v>GND</v>
      </c>
      <c r="D863" s="19" t="str">
        <f>IFERROR(IF((COUNTIF(B2B!A859:K859,H861)&lt;0),"---",INDEX(B2B!A:K,MATCH('B2B Pin Table'!B863,B2B!A:A,0),2)),"---")</f>
        <v>J4</v>
      </c>
      <c r="E863" s="19" t="str">
        <f>IFERROR(IF((COUNTIF(B2B!A859:K859,H861)&lt;0),"---",INDEX(B2B!A:K,MATCH('B2B Pin Table'!B863,B2B!A:A,0),3)),"---")</f>
        <v>C18</v>
      </c>
      <c r="F863" s="19" t="str">
        <f>IFERROR(IF((COUNTIF(B2B!A859:K859,L861)&lt;0),"---",INDEX(B2B!A:K,MATCH('B2B Pin Table'!B863,B2B!A:A,0),4)),"---")</f>
        <v>J4</v>
      </c>
      <c r="G863" s="19" t="str">
        <f>IFERROR(IF((COUNTIF(B2B!A859:K859,L861)&lt;0),"---",INDEX(B2B!A:K,MATCH('B2B Pin Table'!B863,B2B!A:A,0),5)),"---")</f>
        <v>C18</v>
      </c>
      <c r="H863" s="59" t="str">
        <f>IFERROR(IF(VLOOKUP($D863&amp;"-"&amp;$E863,IF($H$4="TEB0187_REV01",CALC_CONN_TEB0187_REV01!$F:$I),4,0)="--","---",IF($H$4="TEB0187_REV01",CALC_CONN_TEB0187_REV01!$G863&amp; " --&gt; " &amp;CALC_CONN_TEB0187_REV01!$I863&amp; " --&gt; ")),"---")</f>
        <v>---</v>
      </c>
      <c r="I863" s="19" t="str">
        <f>IFERROR(IF(VLOOKUP($D863&amp;"-"&amp;$E863,IF($H$4="TEB0187_REV01",CALC_CONN_TEB0187_REV01!$F:$H),3,0)="--",VLOOKUP($D863&amp;"-"&amp;$E863,IF($H$4="TEB0187_REV01",CALC_CONN_TEB0187_REV01!$F:$H),2,0),VLOOKUP($D863&amp;"-"&amp;$E863,IF($H$4="TEB0187_REV01",CALC_CONN_TEB0187_REV01!$F:$H),3,0)),"---")</f>
        <v>---</v>
      </c>
      <c r="J863" s="19" t="str">
        <f>IFERROR(VLOOKUP(I863,IF($H$4="TEB0187_REV01",RAW_c_TEB0187_REV01!$AE:$AM),9,0),"---")</f>
        <v>---</v>
      </c>
      <c r="K863" s="19" t="str">
        <f>IFERROR(VLOOKUP(D863&amp;"-"&amp;E863,IF($H$4="TEB0187_REV01",RAW_c_TEB0187_REV01!$AD:$AK,"???"),6,0),"---")</f>
        <v>---</v>
      </c>
      <c r="L863" s="19" t="str">
        <f>IFERROR(VLOOKUP(D863&amp;"-"&amp;E863,IF($H$4="TEB0187_REV01",RAW_c_TEB0187_REV01!$AD:$AL,"???"),9,0),"---")</f>
        <v>---</v>
      </c>
      <c r="M863" s="19" t="str">
        <f>IFERROR(IF(VLOOKUP($F863&amp;"-"&amp;$G863,IF($M$4="TEI0187_REV01",RAW_m_TEI0187_REV01!$F:$AU),43,0)="--","---",IF($M$4="TEI0187_REV01",RAW_m_TEI0187_REV01!$AT863&amp; " --&gt; " &amp;RAW_m_TEI0187_REV01!$AU863&amp; " --&gt; ")),"---")</f>
        <v>---</v>
      </c>
      <c r="N863" s="19" t="str">
        <f>IFERROR(VLOOKUP(F863&amp;"-"&amp;G863,IF($M$4="TEI0187_REV01",RAW_m_TEI0187_REV01!$AD:$AJ),7,0),"---")</f>
        <v>---</v>
      </c>
      <c r="O863" s="19" t="str">
        <f>IFERROR(VLOOKUP(N863,IF($M$4="TEI0187_REV01",RAW_m_TEI0187_REV01!$AJ:$AK),2,0),"---")</f>
        <v>---</v>
      </c>
      <c r="P863" s="19" t="str">
        <f>IFERROR(VLOOKUP(F863&amp;"-"&amp;G863,IF($M$4="TEI0187_REV01",RAW_m_TEI0187_REV01!$AD:$AG),3,0),"---")</f>
        <v>---</v>
      </c>
      <c r="Q863" s="19" t="str">
        <f>IFERROR(VLOOKUP(N863,IF($M$4="TEI0187_REV01",RAW_m_TEI0187_REV01!$AE:$AH),4,0),"---")</f>
        <v>---</v>
      </c>
      <c r="R863" s="19" t="str">
        <f>IFERROR(VLOOKUP(F863&amp;"-"&amp;G863,IF($M$4="TEI0187_REV01",RAW_m_TEI0187_REV01!$AD:$AG),4,0),"---")</f>
        <v>---</v>
      </c>
    </row>
    <row r="864" spans="2:18" x14ac:dyDescent="0.25">
      <c r="B864" s="78">
        <v>859</v>
      </c>
      <c r="C864" s="19" t="str">
        <f>IFERROR(INDEX(B2B!A:F,MATCH('B2B Pin Table'!B864,B2B!A:A,0),6),"---")</f>
        <v>GND</v>
      </c>
      <c r="D864" s="19" t="str">
        <f>IFERROR(IF((COUNTIF(B2B!A860:K860,H862)&lt;0),"---",INDEX(B2B!A:K,MATCH('B2B Pin Table'!B864,B2B!A:A,0),2)),"---")</f>
        <v>J4</v>
      </c>
      <c r="E864" s="19" t="str">
        <f>IFERROR(IF((COUNTIF(B2B!A860:K860,H862)&lt;0),"---",INDEX(B2B!A:K,MATCH('B2B Pin Table'!B864,B2B!A:A,0),3)),"---")</f>
        <v>C19</v>
      </c>
      <c r="F864" s="19" t="str">
        <f>IFERROR(IF((COUNTIF(B2B!A860:K860,L862)&lt;0),"---",INDEX(B2B!A:K,MATCH('B2B Pin Table'!B864,B2B!A:A,0),4)),"---")</f>
        <v>J4</v>
      </c>
      <c r="G864" s="19" t="str">
        <f>IFERROR(IF((COUNTIF(B2B!A860:K860,L862)&lt;0),"---",INDEX(B2B!A:K,MATCH('B2B Pin Table'!B864,B2B!A:A,0),5)),"---")</f>
        <v>C19</v>
      </c>
      <c r="H864" s="59" t="str">
        <f>IFERROR(IF(VLOOKUP($D864&amp;"-"&amp;$E864,IF($H$4="TEB0187_REV01",CALC_CONN_TEB0187_REV01!$F:$I),4,0)="--","---",IF($H$4="TEB0187_REV01",CALC_CONN_TEB0187_REV01!$G864&amp; " --&gt; " &amp;CALC_CONN_TEB0187_REV01!$I864&amp; " --&gt; ")),"---")</f>
        <v>---</v>
      </c>
      <c r="I864" s="19" t="str">
        <f>IFERROR(IF(VLOOKUP($D864&amp;"-"&amp;$E864,IF($H$4="TEB0187_REV01",CALC_CONN_TEB0187_REV01!$F:$H),3,0)="--",VLOOKUP($D864&amp;"-"&amp;$E864,IF($H$4="TEB0187_REV01",CALC_CONN_TEB0187_REV01!$F:$H),2,0),VLOOKUP($D864&amp;"-"&amp;$E864,IF($H$4="TEB0187_REV01",CALC_CONN_TEB0187_REV01!$F:$H),3,0)),"---")</f>
        <v>---</v>
      </c>
      <c r="J864" s="19" t="str">
        <f>IFERROR(VLOOKUP(I864,IF($H$4="TEB0187_REV01",RAW_c_TEB0187_REV01!$AE:$AM),9,0),"---")</f>
        <v>---</v>
      </c>
      <c r="K864" s="19" t="str">
        <f>IFERROR(VLOOKUP(D864&amp;"-"&amp;E864,IF($H$4="TEB0187_REV01",RAW_c_TEB0187_REV01!$AD:$AK,"???"),6,0),"---")</f>
        <v>---</v>
      </c>
      <c r="L864" s="19" t="str">
        <f>IFERROR(VLOOKUP(D864&amp;"-"&amp;E864,IF($H$4="TEB0187_REV01",RAW_c_TEB0187_REV01!$AD:$AL,"???"),9,0),"---")</f>
        <v>---</v>
      </c>
      <c r="M864" s="19" t="str">
        <f>IFERROR(IF(VLOOKUP($F864&amp;"-"&amp;$G864,IF($M$4="TEI0187_REV01",RAW_m_TEI0187_REV01!$F:$AU),43,0)="--","---",IF($M$4="TEI0187_REV01",RAW_m_TEI0187_REV01!$AT864&amp; " --&gt; " &amp;RAW_m_TEI0187_REV01!$AU864&amp; " --&gt; ")),"---")</f>
        <v>---</v>
      </c>
      <c r="N864" s="19" t="str">
        <f>IFERROR(VLOOKUP(F864&amp;"-"&amp;G864,IF($M$4="TEI0187_REV01",RAW_m_TEI0187_REV01!$AD:$AJ),7,0),"---")</f>
        <v>---</v>
      </c>
      <c r="O864" s="19" t="str">
        <f>IFERROR(VLOOKUP(N864,IF($M$4="TEI0187_REV01",RAW_m_TEI0187_REV01!$AJ:$AK),2,0),"---")</f>
        <v>---</v>
      </c>
      <c r="P864" s="19" t="str">
        <f>IFERROR(VLOOKUP(F864&amp;"-"&amp;G864,IF($M$4="TEI0187_REV01",RAW_m_TEI0187_REV01!$AD:$AG),3,0),"---")</f>
        <v>---</v>
      </c>
      <c r="Q864" s="19" t="str">
        <f>IFERROR(VLOOKUP(N864,IF($M$4="TEI0187_REV01",RAW_m_TEI0187_REV01!$AE:$AH),4,0),"---")</f>
        <v>---</v>
      </c>
      <c r="R864" s="19" t="str">
        <f>IFERROR(VLOOKUP(F864&amp;"-"&amp;G864,IF($M$4="TEI0187_REV01",RAW_m_TEI0187_REV01!$AD:$AG),4,0),"---")</f>
        <v>---</v>
      </c>
    </row>
    <row r="865" spans="2:18" x14ac:dyDescent="0.25">
      <c r="B865" s="78">
        <v>860</v>
      </c>
      <c r="C865" s="19" t="str">
        <f>IFERROR(INDEX(B2B!A:F,MATCH('B2B Pin Table'!B865,B2B!A:A,0),6),"---")</f>
        <v>GND</v>
      </c>
      <c r="D865" s="19" t="str">
        <f>IFERROR(IF((COUNTIF(B2B!A861:K861,H863)&lt;0),"---",INDEX(B2B!A:K,MATCH('B2B Pin Table'!B865,B2B!A:A,0),2)),"---")</f>
        <v>J4</v>
      </c>
      <c r="E865" s="19" t="str">
        <f>IFERROR(IF((COUNTIF(B2B!A861:K861,H863)&lt;0),"---",INDEX(B2B!A:K,MATCH('B2B Pin Table'!B865,B2B!A:A,0),3)),"---")</f>
        <v>C20</v>
      </c>
      <c r="F865" s="19" t="str">
        <f>IFERROR(IF((COUNTIF(B2B!A861:K861,L863)&lt;0),"---",INDEX(B2B!A:K,MATCH('B2B Pin Table'!B865,B2B!A:A,0),4)),"---")</f>
        <v>J4</v>
      </c>
      <c r="G865" s="19" t="str">
        <f>IFERROR(IF((COUNTIF(B2B!A861:K861,L863)&lt;0),"---",INDEX(B2B!A:K,MATCH('B2B Pin Table'!B865,B2B!A:A,0),5)),"---")</f>
        <v>C20</v>
      </c>
      <c r="H865" s="59" t="str">
        <f>IFERROR(IF(VLOOKUP($D865&amp;"-"&amp;$E865,IF($H$4="TEB0187_REV01",CALC_CONN_TEB0187_REV01!$F:$I),4,0)="--","---",IF($H$4="TEB0187_REV01",CALC_CONN_TEB0187_REV01!$G865&amp; " --&gt; " &amp;CALC_CONN_TEB0187_REV01!$I865&amp; " --&gt; ")),"---")</f>
        <v>---</v>
      </c>
      <c r="I865" s="19" t="str">
        <f>IFERROR(IF(VLOOKUP($D865&amp;"-"&amp;$E865,IF($H$4="TEB0187_REV01",CALC_CONN_TEB0187_REV01!$F:$H),3,0)="--",VLOOKUP($D865&amp;"-"&amp;$E865,IF($H$4="TEB0187_REV01",CALC_CONN_TEB0187_REV01!$F:$H),2,0),VLOOKUP($D865&amp;"-"&amp;$E865,IF($H$4="TEB0187_REV01",CALC_CONN_TEB0187_REV01!$F:$H),3,0)),"---")</f>
        <v>---</v>
      </c>
      <c r="J865" s="19" t="str">
        <f>IFERROR(VLOOKUP(I865,IF($H$4="TEB0187_REV01",RAW_c_TEB0187_REV01!$AE:$AM),9,0),"---")</f>
        <v>---</v>
      </c>
      <c r="K865" s="19" t="str">
        <f>IFERROR(VLOOKUP(D865&amp;"-"&amp;E865,IF($H$4="TEB0187_REV01",RAW_c_TEB0187_REV01!$AD:$AK,"???"),6,0),"---")</f>
        <v>---</v>
      </c>
      <c r="L865" s="19" t="str">
        <f>IFERROR(VLOOKUP(D865&amp;"-"&amp;E865,IF($H$4="TEB0187_REV01",RAW_c_TEB0187_REV01!$AD:$AL,"???"),9,0),"---")</f>
        <v>---</v>
      </c>
      <c r="M865" s="19" t="str">
        <f>IFERROR(IF(VLOOKUP($F865&amp;"-"&amp;$G865,IF($M$4="TEI0187_REV01",RAW_m_TEI0187_REV01!$F:$AU),43,0)="--","---",IF($M$4="TEI0187_REV01",RAW_m_TEI0187_REV01!$AT865&amp; " --&gt; " &amp;RAW_m_TEI0187_REV01!$AU865&amp; " --&gt; ")),"---")</f>
        <v>---</v>
      </c>
      <c r="N865" s="19" t="str">
        <f>IFERROR(VLOOKUP(F865&amp;"-"&amp;G865,IF($M$4="TEI0187_REV01",RAW_m_TEI0187_REV01!$AD:$AJ),7,0),"---")</f>
        <v>---</v>
      </c>
      <c r="O865" s="19" t="str">
        <f>IFERROR(VLOOKUP(N865,IF($M$4="TEI0187_REV01",RAW_m_TEI0187_REV01!$AJ:$AK),2,0),"---")</f>
        <v>---</v>
      </c>
      <c r="P865" s="19" t="str">
        <f>IFERROR(VLOOKUP(F865&amp;"-"&amp;G865,IF($M$4="TEI0187_REV01",RAW_m_TEI0187_REV01!$AD:$AG),3,0),"---")</f>
        <v>---</v>
      </c>
      <c r="Q865" s="19" t="str">
        <f>IFERROR(VLOOKUP(N865,IF($M$4="TEI0187_REV01",RAW_m_TEI0187_REV01!$AE:$AH),4,0),"---")</f>
        <v>---</v>
      </c>
      <c r="R865" s="19" t="str">
        <f>IFERROR(VLOOKUP(F865&amp;"-"&amp;G865,IF($M$4="TEI0187_REV01",RAW_m_TEI0187_REV01!$AD:$AG),4,0),"---")</f>
        <v>---</v>
      </c>
    </row>
    <row r="866" spans="2:18" x14ac:dyDescent="0.25">
      <c r="B866" s="78">
        <v>861</v>
      </c>
      <c r="C866" s="19" t="str">
        <f>IFERROR(INDEX(B2B!A:F,MATCH('B2B Pin Table'!B866,B2B!A:A,0),6),"---")</f>
        <v>PWR</v>
      </c>
      <c r="D866" s="19" t="str">
        <f>IFERROR(IF((COUNTIF(B2B!A862:K862,H864)&lt;0),"---",INDEX(B2B!A:K,MATCH('B2B Pin Table'!B866,B2B!A:A,0),2)),"---")</f>
        <v>J4</v>
      </c>
      <c r="E866" s="19" t="str">
        <f>IFERROR(IF((COUNTIF(B2B!A862:K862,H864)&lt;0),"---",INDEX(B2B!A:K,MATCH('B2B Pin Table'!B866,B2B!A:A,0),3)),"---")</f>
        <v>C21</v>
      </c>
      <c r="F866" s="19" t="str">
        <f>IFERROR(IF((COUNTIF(B2B!A862:K862,L864)&lt;0),"---",INDEX(B2B!A:K,MATCH('B2B Pin Table'!B866,B2B!A:A,0),4)),"---")</f>
        <v>J4</v>
      </c>
      <c r="G866" s="19" t="str">
        <f>IFERROR(IF((COUNTIF(B2B!A862:K862,L864)&lt;0),"---",INDEX(B2B!A:K,MATCH('B2B Pin Table'!B866,B2B!A:A,0),5)),"---")</f>
        <v>C21</v>
      </c>
      <c r="H866" s="59" t="str">
        <f>IFERROR(IF(VLOOKUP($D866&amp;"-"&amp;$E866,IF($H$4="TEB0187_REV01",CALC_CONN_TEB0187_REV01!$F:$I),4,0)="--","---",IF($H$4="TEB0187_REV01",CALC_CONN_TEB0187_REV01!$G866&amp; " --&gt; " &amp;CALC_CONN_TEB0187_REV01!$I866&amp; " --&gt; ")),"---")</f>
        <v>---</v>
      </c>
      <c r="I866" s="19" t="str">
        <f>IFERROR(IF(VLOOKUP($D866&amp;"-"&amp;$E866,IF($H$4="TEB0187_REV01",CALC_CONN_TEB0187_REV01!$F:$H),3,0)="--",VLOOKUP($D866&amp;"-"&amp;$E866,IF($H$4="TEB0187_REV01",CALC_CONN_TEB0187_REV01!$F:$H),2,0),VLOOKUP($D866&amp;"-"&amp;$E866,IF($H$4="TEB0187_REV01",CALC_CONN_TEB0187_REV01!$F:$H),3,0)),"---")</f>
        <v>---</v>
      </c>
      <c r="J866" s="19" t="str">
        <f>IFERROR(VLOOKUP(I866,IF($H$4="TEB0187_REV01",RAW_c_TEB0187_REV01!$AE:$AM),9,0),"---")</f>
        <v>---</v>
      </c>
      <c r="K866" s="19" t="str">
        <f>IFERROR(VLOOKUP(D866&amp;"-"&amp;E866,IF($H$4="TEB0187_REV01",RAW_c_TEB0187_REV01!$AD:$AK,"???"),6,0),"---")</f>
        <v>---</v>
      </c>
      <c r="L866" s="19" t="str">
        <f>IFERROR(VLOOKUP(D866&amp;"-"&amp;E866,IF($H$4="TEB0187_REV01",RAW_c_TEB0187_REV01!$AD:$AL,"???"),9,0),"---")</f>
        <v>---</v>
      </c>
      <c r="M866" s="19" t="str">
        <f>IFERROR(IF(VLOOKUP($F866&amp;"-"&amp;$G866,IF($M$4="TEI0187_REV01",RAW_m_TEI0187_REV01!$F:$AU),43,0)="--","---",IF($M$4="TEI0187_REV01",RAW_m_TEI0187_REV01!$AT866&amp; " --&gt; " &amp;RAW_m_TEI0187_REV01!$AU866&amp; " --&gt; ")),"---")</f>
        <v>---</v>
      </c>
      <c r="N866" s="19" t="str">
        <f>IFERROR(VLOOKUP(F866&amp;"-"&amp;G866,IF($M$4="TEI0187_REV01",RAW_m_TEI0187_REV01!$AD:$AJ),7,0),"---")</f>
        <v>---</v>
      </c>
      <c r="O866" s="19" t="str">
        <f>IFERROR(VLOOKUP(N866,IF($M$4="TEI0187_REV01",RAW_m_TEI0187_REV01!$AJ:$AK),2,0),"---")</f>
        <v>---</v>
      </c>
      <c r="P866" s="19" t="str">
        <f>IFERROR(VLOOKUP(F866&amp;"-"&amp;G866,IF($M$4="TEI0187_REV01",RAW_m_TEI0187_REV01!$AD:$AG),3,0),"---")</f>
        <v>---</v>
      </c>
      <c r="Q866" s="19" t="str">
        <f>IFERROR(VLOOKUP(N866,IF($M$4="TEI0187_REV01",RAW_m_TEI0187_REV01!$AE:$AH),4,0),"---")</f>
        <v>---</v>
      </c>
      <c r="R866" s="19" t="str">
        <f>IFERROR(VLOOKUP(F866&amp;"-"&amp;G866,IF($M$4="TEI0187_REV01",RAW_m_TEI0187_REV01!$AD:$AG),4,0),"---")</f>
        <v>---</v>
      </c>
    </row>
    <row r="867" spans="2:18" x14ac:dyDescent="0.25">
      <c r="B867" s="78">
        <v>862</v>
      </c>
      <c r="C867" s="19" t="str">
        <f>IFERROR(INDEX(B2B!A:F,MATCH('B2B Pin Table'!B867,B2B!A:A,0),6),"---")</f>
        <v>GND</v>
      </c>
      <c r="D867" s="19" t="str">
        <f>IFERROR(IF((COUNTIF(B2B!A863:K863,H865)&lt;0),"---",INDEX(B2B!A:K,MATCH('B2B Pin Table'!B867,B2B!A:A,0),2)),"---")</f>
        <v>J4</v>
      </c>
      <c r="E867" s="19" t="str">
        <f>IFERROR(IF((COUNTIF(B2B!A863:K863,H865)&lt;0),"---",INDEX(B2B!A:K,MATCH('B2B Pin Table'!B867,B2B!A:A,0),3)),"---")</f>
        <v>C22</v>
      </c>
      <c r="F867" s="19" t="str">
        <f>IFERROR(IF((COUNTIF(B2B!A863:K863,L865)&lt;0),"---",INDEX(B2B!A:K,MATCH('B2B Pin Table'!B867,B2B!A:A,0),4)),"---")</f>
        <v>J4</v>
      </c>
      <c r="G867" s="19" t="str">
        <f>IFERROR(IF((COUNTIF(B2B!A863:K863,L865)&lt;0),"---",INDEX(B2B!A:K,MATCH('B2B Pin Table'!B867,B2B!A:A,0),5)),"---")</f>
        <v>C22</v>
      </c>
      <c r="H867" s="59" t="str">
        <f>IFERROR(IF(VLOOKUP($D867&amp;"-"&amp;$E867,IF($H$4="TEB0187_REV01",CALC_CONN_TEB0187_REV01!$F:$I),4,0)="--","---",IF($H$4="TEB0187_REV01",CALC_CONN_TEB0187_REV01!$G867&amp; " --&gt; " &amp;CALC_CONN_TEB0187_REV01!$I867&amp; " --&gt; ")),"---")</f>
        <v>---</v>
      </c>
      <c r="I867" s="19" t="str">
        <f>IFERROR(IF(VLOOKUP($D867&amp;"-"&amp;$E867,IF($H$4="TEB0187_REV01",CALC_CONN_TEB0187_REV01!$F:$H),3,0)="--",VLOOKUP($D867&amp;"-"&amp;$E867,IF($H$4="TEB0187_REV01",CALC_CONN_TEB0187_REV01!$F:$H),2,0),VLOOKUP($D867&amp;"-"&amp;$E867,IF($H$4="TEB0187_REV01",CALC_CONN_TEB0187_REV01!$F:$H),3,0)),"---")</f>
        <v>---</v>
      </c>
      <c r="J867" s="19" t="str">
        <f>IFERROR(VLOOKUP(I867,IF($H$4="TEB0187_REV01",RAW_c_TEB0187_REV01!$AE:$AM),9,0),"---")</f>
        <v>---</v>
      </c>
      <c r="K867" s="19" t="str">
        <f>IFERROR(VLOOKUP(D867&amp;"-"&amp;E867,IF($H$4="TEB0187_REV01",RAW_c_TEB0187_REV01!$AD:$AK,"???"),6,0),"---")</f>
        <v>---</v>
      </c>
      <c r="L867" s="19" t="str">
        <f>IFERROR(VLOOKUP(D867&amp;"-"&amp;E867,IF($H$4="TEB0187_REV01",RAW_c_TEB0187_REV01!$AD:$AL,"???"),9,0),"---")</f>
        <v>---</v>
      </c>
      <c r="M867" s="19" t="str">
        <f>IFERROR(IF(VLOOKUP($F867&amp;"-"&amp;$G867,IF($M$4="TEI0187_REV01",RAW_m_TEI0187_REV01!$F:$AU),43,0)="--","---",IF($M$4="TEI0187_REV01",RAW_m_TEI0187_REV01!$AT867&amp; " --&gt; " &amp;RAW_m_TEI0187_REV01!$AU867&amp; " --&gt; ")),"---")</f>
        <v>---</v>
      </c>
      <c r="N867" s="19" t="str">
        <f>IFERROR(VLOOKUP(F867&amp;"-"&amp;G867,IF($M$4="TEI0187_REV01",RAW_m_TEI0187_REV01!$AD:$AJ),7,0),"---")</f>
        <v>---</v>
      </c>
      <c r="O867" s="19" t="str">
        <f>IFERROR(VLOOKUP(N867,IF($M$4="TEI0187_REV01",RAW_m_TEI0187_REV01!$AJ:$AK),2,0),"---")</f>
        <v>---</v>
      </c>
      <c r="P867" s="19" t="str">
        <f>IFERROR(VLOOKUP(F867&amp;"-"&amp;G867,IF($M$4="TEI0187_REV01",RAW_m_TEI0187_REV01!$AD:$AG),3,0),"---")</f>
        <v>---</v>
      </c>
      <c r="Q867" s="19" t="str">
        <f>IFERROR(VLOOKUP(N867,IF($M$4="TEI0187_REV01",RAW_m_TEI0187_REV01!$AE:$AH),4,0),"---")</f>
        <v>---</v>
      </c>
      <c r="R867" s="19" t="str">
        <f>IFERROR(VLOOKUP(F867&amp;"-"&amp;G867,IF($M$4="TEI0187_REV01",RAW_m_TEI0187_REV01!$AD:$AG),4,0),"---")</f>
        <v>---</v>
      </c>
    </row>
    <row r="868" spans="2:18" x14ac:dyDescent="0.25">
      <c r="B868" s="78">
        <v>863</v>
      </c>
      <c r="C868" s="19" t="str">
        <f>IFERROR(INDEX(B2B!A:F,MATCH('B2B Pin Table'!B868,B2B!A:A,0),6),"---")</f>
        <v>GND</v>
      </c>
      <c r="D868" s="19" t="str">
        <f>IFERROR(IF((COUNTIF(B2B!A864:K864,H866)&lt;0),"---",INDEX(B2B!A:K,MATCH('B2B Pin Table'!B868,B2B!A:A,0),2)),"---")</f>
        <v>J4</v>
      </c>
      <c r="E868" s="19" t="str">
        <f>IFERROR(IF((COUNTIF(B2B!A864:K864,H866)&lt;0),"---",INDEX(B2B!A:K,MATCH('B2B Pin Table'!B868,B2B!A:A,0),3)),"---")</f>
        <v>C23</v>
      </c>
      <c r="F868" s="19" t="str">
        <f>IFERROR(IF((COUNTIF(B2B!A864:K864,L866)&lt;0),"---",INDEX(B2B!A:K,MATCH('B2B Pin Table'!B868,B2B!A:A,0),4)),"---")</f>
        <v>J4</v>
      </c>
      <c r="G868" s="19" t="str">
        <f>IFERROR(IF((COUNTIF(B2B!A864:K864,L866)&lt;0),"---",INDEX(B2B!A:K,MATCH('B2B Pin Table'!B868,B2B!A:A,0),5)),"---")</f>
        <v>C23</v>
      </c>
      <c r="H868" s="59" t="str">
        <f>IFERROR(IF(VLOOKUP($D868&amp;"-"&amp;$E868,IF($H$4="TEB0187_REV01",CALC_CONN_TEB0187_REV01!$F:$I),4,0)="--","---",IF($H$4="TEB0187_REV01",CALC_CONN_TEB0187_REV01!$G868&amp; " --&gt; " &amp;CALC_CONN_TEB0187_REV01!$I868&amp; " --&gt; ")),"---")</f>
        <v>---</v>
      </c>
      <c r="I868" s="19" t="str">
        <f>IFERROR(IF(VLOOKUP($D868&amp;"-"&amp;$E868,IF($H$4="TEB0187_REV01",CALC_CONN_TEB0187_REV01!$F:$H),3,0)="--",VLOOKUP($D868&amp;"-"&amp;$E868,IF($H$4="TEB0187_REV01",CALC_CONN_TEB0187_REV01!$F:$H),2,0),VLOOKUP($D868&amp;"-"&amp;$E868,IF($H$4="TEB0187_REV01",CALC_CONN_TEB0187_REV01!$F:$H),3,0)),"---")</f>
        <v>---</v>
      </c>
      <c r="J868" s="19" t="str">
        <f>IFERROR(VLOOKUP(I868,IF($H$4="TEB0187_REV01",RAW_c_TEB0187_REV01!$AE:$AM),9,0),"---")</f>
        <v>---</v>
      </c>
      <c r="K868" s="19" t="str">
        <f>IFERROR(VLOOKUP(D868&amp;"-"&amp;E868,IF($H$4="TEB0187_REV01",RAW_c_TEB0187_REV01!$AD:$AK,"???"),6,0),"---")</f>
        <v>---</v>
      </c>
      <c r="L868" s="19" t="str">
        <f>IFERROR(VLOOKUP(D868&amp;"-"&amp;E868,IF($H$4="TEB0187_REV01",RAW_c_TEB0187_REV01!$AD:$AL,"???"),9,0),"---")</f>
        <v>---</v>
      </c>
      <c r="M868" s="19" t="str">
        <f>IFERROR(IF(VLOOKUP($F868&amp;"-"&amp;$G868,IF($M$4="TEI0187_REV01",RAW_m_TEI0187_REV01!$F:$AU),43,0)="--","---",IF($M$4="TEI0187_REV01",RAW_m_TEI0187_REV01!$AT868&amp; " --&gt; " &amp;RAW_m_TEI0187_REV01!$AU868&amp; " --&gt; ")),"---")</f>
        <v>---</v>
      </c>
      <c r="N868" s="19" t="str">
        <f>IFERROR(VLOOKUP(F868&amp;"-"&amp;G868,IF($M$4="TEI0187_REV01",RAW_m_TEI0187_REV01!$AD:$AJ),7,0),"---")</f>
        <v>---</v>
      </c>
      <c r="O868" s="19" t="str">
        <f>IFERROR(VLOOKUP(N868,IF($M$4="TEI0187_REV01",RAW_m_TEI0187_REV01!$AJ:$AK),2,0),"---")</f>
        <v>---</v>
      </c>
      <c r="P868" s="19" t="str">
        <f>IFERROR(VLOOKUP(F868&amp;"-"&amp;G868,IF($M$4="TEI0187_REV01",RAW_m_TEI0187_REV01!$AD:$AG),3,0),"---")</f>
        <v>---</v>
      </c>
      <c r="Q868" s="19" t="str">
        <f>IFERROR(VLOOKUP(N868,IF($M$4="TEI0187_REV01",RAW_m_TEI0187_REV01!$AE:$AH),4,0),"---")</f>
        <v>---</v>
      </c>
      <c r="R868" s="19" t="str">
        <f>IFERROR(VLOOKUP(F868&amp;"-"&amp;G868,IF($M$4="TEI0187_REV01",RAW_m_TEI0187_REV01!$AD:$AG),4,0),"---")</f>
        <v>---</v>
      </c>
    </row>
    <row r="869" spans="2:18" x14ac:dyDescent="0.25">
      <c r="B869" s="78">
        <v>864</v>
      </c>
      <c r="C869" s="19" t="str">
        <f>IFERROR(INDEX(B2B!A:F,MATCH('B2B Pin Table'!B869,B2B!A:A,0),6),"---")</f>
        <v>GND</v>
      </c>
      <c r="D869" s="19" t="str">
        <f>IFERROR(IF((COUNTIF(B2B!A865:K865,H867)&lt;0),"---",INDEX(B2B!A:K,MATCH('B2B Pin Table'!B869,B2B!A:A,0),2)),"---")</f>
        <v>J4</v>
      </c>
      <c r="E869" s="19" t="str">
        <f>IFERROR(IF((COUNTIF(B2B!A865:K865,H867)&lt;0),"---",INDEX(B2B!A:K,MATCH('B2B Pin Table'!B869,B2B!A:A,0),3)),"---")</f>
        <v>C24</v>
      </c>
      <c r="F869" s="19" t="str">
        <f>IFERROR(IF((COUNTIF(B2B!A865:K865,L867)&lt;0),"---",INDEX(B2B!A:K,MATCH('B2B Pin Table'!B869,B2B!A:A,0),4)),"---")</f>
        <v>J4</v>
      </c>
      <c r="G869" s="19" t="str">
        <f>IFERROR(IF((COUNTIF(B2B!A865:K865,L867)&lt;0),"---",INDEX(B2B!A:K,MATCH('B2B Pin Table'!B869,B2B!A:A,0),5)),"---")</f>
        <v>C24</v>
      </c>
      <c r="H869" s="59" t="str">
        <f>IFERROR(IF(VLOOKUP($D869&amp;"-"&amp;$E869,IF($H$4="TEB0187_REV01",CALC_CONN_TEB0187_REV01!$F:$I),4,0)="--","---",IF($H$4="TEB0187_REV01",CALC_CONN_TEB0187_REV01!$G869&amp; " --&gt; " &amp;CALC_CONN_TEB0187_REV01!$I869&amp; " --&gt; ")),"---")</f>
        <v>---</v>
      </c>
      <c r="I869" s="19" t="str">
        <f>IFERROR(IF(VLOOKUP($D869&amp;"-"&amp;$E869,IF($H$4="TEB0187_REV01",CALC_CONN_TEB0187_REV01!$F:$H),3,0)="--",VLOOKUP($D869&amp;"-"&amp;$E869,IF($H$4="TEB0187_REV01",CALC_CONN_TEB0187_REV01!$F:$H),2,0),VLOOKUP($D869&amp;"-"&amp;$E869,IF($H$4="TEB0187_REV01",CALC_CONN_TEB0187_REV01!$F:$H),3,0)),"---")</f>
        <v>---</v>
      </c>
      <c r="J869" s="19" t="str">
        <f>IFERROR(VLOOKUP(I869,IF($H$4="TEB0187_REV01",RAW_c_TEB0187_REV01!$AE:$AM),9,0),"---")</f>
        <v>---</v>
      </c>
      <c r="K869" s="19" t="str">
        <f>IFERROR(VLOOKUP(D869&amp;"-"&amp;E869,IF($H$4="TEB0187_REV01",RAW_c_TEB0187_REV01!$AD:$AK,"???"),6,0),"---")</f>
        <v>---</v>
      </c>
      <c r="L869" s="19" t="str">
        <f>IFERROR(VLOOKUP(D869&amp;"-"&amp;E869,IF($H$4="TEB0187_REV01",RAW_c_TEB0187_REV01!$AD:$AL,"???"),9,0),"---")</f>
        <v>---</v>
      </c>
      <c r="M869" s="19" t="str">
        <f>IFERROR(IF(VLOOKUP($F869&amp;"-"&amp;$G869,IF($M$4="TEI0187_REV01",RAW_m_TEI0187_REV01!$F:$AU),43,0)="--","---",IF($M$4="TEI0187_REV01",RAW_m_TEI0187_REV01!$AT869&amp; " --&gt; " &amp;RAW_m_TEI0187_REV01!$AU869&amp; " --&gt; ")),"---")</f>
        <v>---</v>
      </c>
      <c r="N869" s="19" t="str">
        <f>IFERROR(VLOOKUP(F869&amp;"-"&amp;G869,IF($M$4="TEI0187_REV01",RAW_m_TEI0187_REV01!$AD:$AJ),7,0),"---")</f>
        <v>---</v>
      </c>
      <c r="O869" s="19" t="str">
        <f>IFERROR(VLOOKUP(N869,IF($M$4="TEI0187_REV01",RAW_m_TEI0187_REV01!$AJ:$AK),2,0),"---")</f>
        <v>---</v>
      </c>
      <c r="P869" s="19" t="str">
        <f>IFERROR(VLOOKUP(F869&amp;"-"&amp;G869,IF($M$4="TEI0187_REV01",RAW_m_TEI0187_REV01!$AD:$AG),3,0),"---")</f>
        <v>---</v>
      </c>
      <c r="Q869" s="19" t="str">
        <f>IFERROR(VLOOKUP(N869,IF($M$4="TEI0187_REV01",RAW_m_TEI0187_REV01!$AE:$AH),4,0),"---")</f>
        <v>---</v>
      </c>
      <c r="R869" s="19" t="str">
        <f>IFERROR(VLOOKUP(F869&amp;"-"&amp;G869,IF($M$4="TEI0187_REV01",RAW_m_TEI0187_REV01!$AD:$AG),4,0),"---")</f>
        <v>---</v>
      </c>
    </row>
    <row r="870" spans="2:18" x14ac:dyDescent="0.25">
      <c r="B870" s="78">
        <v>865</v>
      </c>
      <c r="C870" s="19" t="str">
        <f>IFERROR(INDEX(B2B!A:F,MATCH('B2B Pin Table'!B870,B2B!A:A,0),6),"---")</f>
        <v>GND</v>
      </c>
      <c r="D870" s="19" t="str">
        <f>IFERROR(IF((COUNTIF(B2B!A866:K866,H868)&lt;0),"---",INDEX(B2B!A:K,MATCH('B2B Pin Table'!B870,B2B!A:A,0),2)),"---")</f>
        <v>J4</v>
      </c>
      <c r="E870" s="19" t="str">
        <f>IFERROR(IF((COUNTIF(B2B!A866:K866,H868)&lt;0),"---",INDEX(B2B!A:K,MATCH('B2B Pin Table'!B870,B2B!A:A,0),3)),"---")</f>
        <v>C25</v>
      </c>
      <c r="F870" s="19" t="str">
        <f>IFERROR(IF((COUNTIF(B2B!A866:K866,L868)&lt;0),"---",INDEX(B2B!A:K,MATCH('B2B Pin Table'!B870,B2B!A:A,0),4)),"---")</f>
        <v>J4</v>
      </c>
      <c r="G870" s="19" t="str">
        <f>IFERROR(IF((COUNTIF(B2B!A866:K866,L868)&lt;0),"---",INDEX(B2B!A:K,MATCH('B2B Pin Table'!B870,B2B!A:A,0),5)),"---")</f>
        <v>C25</v>
      </c>
      <c r="H870" s="59" t="str">
        <f>IFERROR(IF(VLOOKUP($D870&amp;"-"&amp;$E870,IF($H$4="TEB0187_REV01",CALC_CONN_TEB0187_REV01!$F:$I),4,0)="--","---",IF($H$4="TEB0187_REV01",CALC_CONN_TEB0187_REV01!$G870&amp; " --&gt; " &amp;CALC_CONN_TEB0187_REV01!$I870&amp; " --&gt; ")),"---")</f>
        <v>---</v>
      </c>
      <c r="I870" s="19" t="str">
        <f>IFERROR(IF(VLOOKUP($D870&amp;"-"&amp;$E870,IF($H$4="TEB0187_REV01",CALC_CONN_TEB0187_REV01!$F:$H),3,0)="--",VLOOKUP($D870&amp;"-"&amp;$E870,IF($H$4="TEB0187_REV01",CALC_CONN_TEB0187_REV01!$F:$H),2,0),VLOOKUP($D870&amp;"-"&amp;$E870,IF($H$4="TEB0187_REV01",CALC_CONN_TEB0187_REV01!$F:$H),3,0)),"---")</f>
        <v>---</v>
      </c>
      <c r="J870" s="19" t="str">
        <f>IFERROR(VLOOKUP(I870,IF($H$4="TEB0187_REV01",RAW_c_TEB0187_REV01!$AE:$AM),9,0),"---")</f>
        <v>---</v>
      </c>
      <c r="K870" s="19" t="str">
        <f>IFERROR(VLOOKUP(D870&amp;"-"&amp;E870,IF($H$4="TEB0187_REV01",RAW_c_TEB0187_REV01!$AD:$AK,"???"),6,0),"---")</f>
        <v>---</v>
      </c>
      <c r="L870" s="19" t="str">
        <f>IFERROR(VLOOKUP(D870&amp;"-"&amp;E870,IF($H$4="TEB0187_REV01",RAW_c_TEB0187_REV01!$AD:$AL,"???"),9,0),"---")</f>
        <v>---</v>
      </c>
      <c r="M870" s="19" t="str">
        <f>IFERROR(IF(VLOOKUP($F870&amp;"-"&amp;$G870,IF($M$4="TEI0187_REV01",RAW_m_TEI0187_REV01!$F:$AU),43,0)="--","---",IF($M$4="TEI0187_REV01",RAW_m_TEI0187_REV01!$AT870&amp; " --&gt; " &amp;RAW_m_TEI0187_REV01!$AU870&amp; " --&gt; ")),"---")</f>
        <v>---</v>
      </c>
      <c r="N870" s="19" t="str">
        <f>IFERROR(VLOOKUP(F870&amp;"-"&amp;G870,IF($M$4="TEI0187_REV01",RAW_m_TEI0187_REV01!$AD:$AJ),7,0),"---")</f>
        <v>---</v>
      </c>
      <c r="O870" s="19" t="str">
        <f>IFERROR(VLOOKUP(N870,IF($M$4="TEI0187_REV01",RAW_m_TEI0187_REV01!$AJ:$AK),2,0),"---")</f>
        <v>---</v>
      </c>
      <c r="P870" s="19" t="str">
        <f>IFERROR(VLOOKUP(F870&amp;"-"&amp;G870,IF($M$4="TEI0187_REV01",RAW_m_TEI0187_REV01!$AD:$AG),3,0),"---")</f>
        <v>---</v>
      </c>
      <c r="Q870" s="19" t="str">
        <f>IFERROR(VLOOKUP(N870,IF($M$4="TEI0187_REV01",RAW_m_TEI0187_REV01!$AE:$AH),4,0),"---")</f>
        <v>---</v>
      </c>
      <c r="R870" s="19" t="str">
        <f>IFERROR(VLOOKUP(F870&amp;"-"&amp;G870,IF($M$4="TEI0187_REV01",RAW_m_TEI0187_REV01!$AD:$AG),4,0),"---")</f>
        <v>---</v>
      </c>
    </row>
    <row r="871" spans="2:18" x14ac:dyDescent="0.25">
      <c r="B871" s="78">
        <v>866</v>
      </c>
      <c r="C871" s="19" t="str">
        <f>IFERROR(INDEX(B2B!A:F,MATCH('B2B Pin Table'!B871,B2B!A:A,0),6),"---")</f>
        <v>GND</v>
      </c>
      <c r="D871" s="19" t="str">
        <f>IFERROR(IF((COUNTIF(B2B!A867:K867,H869)&lt;0),"---",INDEX(B2B!A:K,MATCH('B2B Pin Table'!B871,B2B!A:A,0),2)),"---")</f>
        <v>J4</v>
      </c>
      <c r="E871" s="19" t="str">
        <f>IFERROR(IF((COUNTIF(B2B!A867:K867,H869)&lt;0),"---",INDEX(B2B!A:K,MATCH('B2B Pin Table'!B871,B2B!A:A,0),3)),"---")</f>
        <v>C26</v>
      </c>
      <c r="F871" s="19" t="str">
        <f>IFERROR(IF((COUNTIF(B2B!A867:K867,L869)&lt;0),"---",INDEX(B2B!A:K,MATCH('B2B Pin Table'!B871,B2B!A:A,0),4)),"---")</f>
        <v>J4</v>
      </c>
      <c r="G871" s="19" t="str">
        <f>IFERROR(IF((COUNTIF(B2B!A867:K867,L869)&lt;0),"---",INDEX(B2B!A:K,MATCH('B2B Pin Table'!B871,B2B!A:A,0),5)),"---")</f>
        <v>C26</v>
      </c>
      <c r="H871" s="59" t="str">
        <f>IFERROR(IF(VLOOKUP($D871&amp;"-"&amp;$E871,IF($H$4="TEB0187_REV01",CALC_CONN_TEB0187_REV01!$F:$I),4,0)="--","---",IF($H$4="TEB0187_REV01",CALC_CONN_TEB0187_REV01!$G871&amp; " --&gt; " &amp;CALC_CONN_TEB0187_REV01!$I871&amp; " --&gt; ")),"---")</f>
        <v>---</v>
      </c>
      <c r="I871" s="19" t="str">
        <f>IFERROR(IF(VLOOKUP($D871&amp;"-"&amp;$E871,IF($H$4="TEB0187_REV01",CALC_CONN_TEB0187_REV01!$F:$H),3,0)="--",VLOOKUP($D871&amp;"-"&amp;$E871,IF($H$4="TEB0187_REV01",CALC_CONN_TEB0187_REV01!$F:$H),2,0),VLOOKUP($D871&amp;"-"&amp;$E871,IF($H$4="TEB0187_REV01",CALC_CONN_TEB0187_REV01!$F:$H),3,0)),"---")</f>
        <v>---</v>
      </c>
      <c r="J871" s="19" t="str">
        <f>IFERROR(VLOOKUP(I871,IF($H$4="TEB0187_REV01",RAW_c_TEB0187_REV01!$AE:$AM),9,0),"---")</f>
        <v>---</v>
      </c>
      <c r="K871" s="19" t="str">
        <f>IFERROR(VLOOKUP(D871&amp;"-"&amp;E871,IF($H$4="TEB0187_REV01",RAW_c_TEB0187_REV01!$AD:$AK,"???"),6,0),"---")</f>
        <v>---</v>
      </c>
      <c r="L871" s="19" t="str">
        <f>IFERROR(VLOOKUP(D871&amp;"-"&amp;E871,IF($H$4="TEB0187_REV01",RAW_c_TEB0187_REV01!$AD:$AL,"???"),9,0),"---")</f>
        <v>---</v>
      </c>
      <c r="M871" s="19" t="str">
        <f>IFERROR(IF(VLOOKUP($F871&amp;"-"&amp;$G871,IF($M$4="TEI0187_REV01",RAW_m_TEI0187_REV01!$F:$AU),43,0)="--","---",IF($M$4="TEI0187_REV01",RAW_m_TEI0187_REV01!$AT871&amp; " --&gt; " &amp;RAW_m_TEI0187_REV01!$AU871&amp; " --&gt; ")),"---")</f>
        <v>---</v>
      </c>
      <c r="N871" s="19" t="str">
        <f>IFERROR(VLOOKUP(F871&amp;"-"&amp;G871,IF($M$4="TEI0187_REV01",RAW_m_TEI0187_REV01!$AD:$AJ),7,0),"---")</f>
        <v>---</v>
      </c>
      <c r="O871" s="19" t="str">
        <f>IFERROR(VLOOKUP(N871,IF($M$4="TEI0187_REV01",RAW_m_TEI0187_REV01!$AJ:$AK),2,0),"---")</f>
        <v>---</v>
      </c>
      <c r="P871" s="19" t="str">
        <f>IFERROR(VLOOKUP(F871&amp;"-"&amp;G871,IF($M$4="TEI0187_REV01",RAW_m_TEI0187_REV01!$AD:$AG),3,0),"---")</f>
        <v>---</v>
      </c>
      <c r="Q871" s="19" t="str">
        <f>IFERROR(VLOOKUP(N871,IF($M$4="TEI0187_REV01",RAW_m_TEI0187_REV01!$AE:$AH),4,0),"---")</f>
        <v>---</v>
      </c>
      <c r="R871" s="19" t="str">
        <f>IFERROR(VLOOKUP(F871&amp;"-"&amp;G871,IF($M$4="TEI0187_REV01",RAW_m_TEI0187_REV01!$AD:$AG),4,0),"---")</f>
        <v>---</v>
      </c>
    </row>
    <row r="872" spans="2:18" x14ac:dyDescent="0.25">
      <c r="B872" s="78">
        <v>867</v>
      </c>
      <c r="C872" s="19" t="str">
        <f>IFERROR(INDEX(B2B!A:F,MATCH('B2B Pin Table'!B872,B2B!A:A,0),6),"---")</f>
        <v>GND</v>
      </c>
      <c r="D872" s="19" t="str">
        <f>IFERROR(IF((COUNTIF(B2B!A868:K868,H870)&lt;0),"---",INDEX(B2B!A:K,MATCH('B2B Pin Table'!B872,B2B!A:A,0),2)),"---")</f>
        <v>J4</v>
      </c>
      <c r="E872" s="19" t="str">
        <f>IFERROR(IF((COUNTIF(B2B!A868:K868,H870)&lt;0),"---",INDEX(B2B!A:K,MATCH('B2B Pin Table'!B872,B2B!A:A,0),3)),"---")</f>
        <v>C27</v>
      </c>
      <c r="F872" s="19" t="str">
        <f>IFERROR(IF((COUNTIF(B2B!A868:K868,L870)&lt;0),"---",INDEX(B2B!A:K,MATCH('B2B Pin Table'!B872,B2B!A:A,0),4)),"---")</f>
        <v>J4</v>
      </c>
      <c r="G872" s="19" t="str">
        <f>IFERROR(IF((COUNTIF(B2B!A868:K868,L870)&lt;0),"---",INDEX(B2B!A:K,MATCH('B2B Pin Table'!B872,B2B!A:A,0),5)),"---")</f>
        <v>C27</v>
      </c>
      <c r="H872" s="59" t="str">
        <f>IFERROR(IF(VLOOKUP($D872&amp;"-"&amp;$E872,IF($H$4="TEB0187_REV01",CALC_CONN_TEB0187_REV01!$F:$I),4,0)="--","---",IF($H$4="TEB0187_REV01",CALC_CONN_TEB0187_REV01!$G872&amp; " --&gt; " &amp;CALC_CONN_TEB0187_REV01!$I872&amp; " --&gt; ")),"---")</f>
        <v>---</v>
      </c>
      <c r="I872" s="19" t="str">
        <f>IFERROR(IF(VLOOKUP($D872&amp;"-"&amp;$E872,IF($H$4="TEB0187_REV01",CALC_CONN_TEB0187_REV01!$F:$H),3,0)="--",VLOOKUP($D872&amp;"-"&amp;$E872,IF($H$4="TEB0187_REV01",CALC_CONN_TEB0187_REV01!$F:$H),2,0),VLOOKUP($D872&amp;"-"&amp;$E872,IF($H$4="TEB0187_REV01",CALC_CONN_TEB0187_REV01!$F:$H),3,0)),"---")</f>
        <v>---</v>
      </c>
      <c r="J872" s="19" t="str">
        <f>IFERROR(VLOOKUP(I872,IF($H$4="TEB0187_REV01",RAW_c_TEB0187_REV01!$AE:$AM),9,0),"---")</f>
        <v>---</v>
      </c>
      <c r="K872" s="19" t="str">
        <f>IFERROR(VLOOKUP(D872&amp;"-"&amp;E872,IF($H$4="TEB0187_REV01",RAW_c_TEB0187_REV01!$AD:$AK,"???"),6,0),"---")</f>
        <v>---</v>
      </c>
      <c r="L872" s="19" t="str">
        <f>IFERROR(VLOOKUP(D872&amp;"-"&amp;E872,IF($H$4="TEB0187_REV01",RAW_c_TEB0187_REV01!$AD:$AL,"???"),9,0),"---")</f>
        <v>---</v>
      </c>
      <c r="M872" s="19" t="str">
        <f>IFERROR(IF(VLOOKUP($F872&amp;"-"&amp;$G872,IF($M$4="TEI0187_REV01",RAW_m_TEI0187_REV01!$F:$AU),43,0)="--","---",IF($M$4="TEI0187_REV01",RAW_m_TEI0187_REV01!$AT872&amp; " --&gt; " &amp;RAW_m_TEI0187_REV01!$AU872&amp; " --&gt; ")),"---")</f>
        <v>---</v>
      </c>
      <c r="N872" s="19" t="str">
        <f>IFERROR(VLOOKUP(F872&amp;"-"&amp;G872,IF($M$4="TEI0187_REV01",RAW_m_TEI0187_REV01!$AD:$AJ),7,0),"---")</f>
        <v>---</v>
      </c>
      <c r="O872" s="19" t="str">
        <f>IFERROR(VLOOKUP(N872,IF($M$4="TEI0187_REV01",RAW_m_TEI0187_REV01!$AJ:$AK),2,0),"---")</f>
        <v>---</v>
      </c>
      <c r="P872" s="19" t="str">
        <f>IFERROR(VLOOKUP(F872&amp;"-"&amp;G872,IF($M$4="TEI0187_REV01",RAW_m_TEI0187_REV01!$AD:$AG),3,0),"---")</f>
        <v>---</v>
      </c>
      <c r="Q872" s="19" t="str">
        <f>IFERROR(VLOOKUP(N872,IF($M$4="TEI0187_REV01",RAW_m_TEI0187_REV01!$AE:$AH),4,0),"---")</f>
        <v>---</v>
      </c>
      <c r="R872" s="19" t="str">
        <f>IFERROR(VLOOKUP(F872&amp;"-"&amp;G872,IF($M$4="TEI0187_REV01",RAW_m_TEI0187_REV01!$AD:$AG),4,0),"---")</f>
        <v>---</v>
      </c>
    </row>
    <row r="873" spans="2:18" x14ac:dyDescent="0.25">
      <c r="B873" s="78">
        <v>868</v>
      </c>
      <c r="C873" s="19" t="str">
        <f>IFERROR(INDEX(B2B!A:F,MATCH('B2B Pin Table'!B873,B2B!A:A,0),6),"---")</f>
        <v>GND</v>
      </c>
      <c r="D873" s="19" t="str">
        <f>IFERROR(IF((COUNTIF(B2B!A869:K869,H871)&lt;0),"---",INDEX(B2B!A:K,MATCH('B2B Pin Table'!B873,B2B!A:A,0),2)),"---")</f>
        <v>J4</v>
      </c>
      <c r="E873" s="19" t="str">
        <f>IFERROR(IF((COUNTIF(B2B!A869:K869,H871)&lt;0),"---",INDEX(B2B!A:K,MATCH('B2B Pin Table'!B873,B2B!A:A,0),3)),"---")</f>
        <v>C28</v>
      </c>
      <c r="F873" s="19" t="str">
        <f>IFERROR(IF((COUNTIF(B2B!A869:K869,L871)&lt;0),"---",INDEX(B2B!A:K,MATCH('B2B Pin Table'!B873,B2B!A:A,0),4)),"---")</f>
        <v>J4</v>
      </c>
      <c r="G873" s="19" t="str">
        <f>IFERROR(IF((COUNTIF(B2B!A869:K869,L871)&lt;0),"---",INDEX(B2B!A:K,MATCH('B2B Pin Table'!B873,B2B!A:A,0),5)),"---")</f>
        <v>C28</v>
      </c>
      <c r="H873" s="59" t="str">
        <f>IFERROR(IF(VLOOKUP($D873&amp;"-"&amp;$E873,IF($H$4="TEB0187_REV01",CALC_CONN_TEB0187_REV01!$F:$I),4,0)="--","---",IF($H$4="TEB0187_REV01",CALC_CONN_TEB0187_REV01!$G873&amp; " --&gt; " &amp;CALC_CONN_TEB0187_REV01!$I873&amp; " --&gt; ")),"---")</f>
        <v>---</v>
      </c>
      <c r="I873" s="19" t="str">
        <f>IFERROR(IF(VLOOKUP($D873&amp;"-"&amp;$E873,IF($H$4="TEB0187_REV01",CALC_CONN_TEB0187_REV01!$F:$H),3,0)="--",VLOOKUP($D873&amp;"-"&amp;$E873,IF($H$4="TEB0187_REV01",CALC_CONN_TEB0187_REV01!$F:$H),2,0),VLOOKUP($D873&amp;"-"&amp;$E873,IF($H$4="TEB0187_REV01",CALC_CONN_TEB0187_REV01!$F:$H),3,0)),"---")</f>
        <v>---</v>
      </c>
      <c r="J873" s="19" t="str">
        <f>IFERROR(VLOOKUP(I873,IF($H$4="TEB0187_REV01",RAW_c_TEB0187_REV01!$AE:$AM),9,0),"---")</f>
        <v>---</v>
      </c>
      <c r="K873" s="19" t="str">
        <f>IFERROR(VLOOKUP(D873&amp;"-"&amp;E873,IF($H$4="TEB0187_REV01",RAW_c_TEB0187_REV01!$AD:$AK,"???"),6,0),"---")</f>
        <v>---</v>
      </c>
      <c r="L873" s="19" t="str">
        <f>IFERROR(VLOOKUP(D873&amp;"-"&amp;E873,IF($H$4="TEB0187_REV01",RAW_c_TEB0187_REV01!$AD:$AL,"???"),9,0),"---")</f>
        <v>---</v>
      </c>
      <c r="M873" s="19" t="str">
        <f>IFERROR(IF(VLOOKUP($F873&amp;"-"&amp;$G873,IF($M$4="TEI0187_REV01",RAW_m_TEI0187_REV01!$F:$AU),43,0)="--","---",IF($M$4="TEI0187_REV01",RAW_m_TEI0187_REV01!$AT873&amp; " --&gt; " &amp;RAW_m_TEI0187_REV01!$AU873&amp; " --&gt; ")),"---")</f>
        <v>---</v>
      </c>
      <c r="N873" s="19" t="str">
        <f>IFERROR(VLOOKUP(F873&amp;"-"&amp;G873,IF($M$4="TEI0187_REV01",RAW_m_TEI0187_REV01!$AD:$AJ),7,0),"---")</f>
        <v>---</v>
      </c>
      <c r="O873" s="19" t="str">
        <f>IFERROR(VLOOKUP(N873,IF($M$4="TEI0187_REV01",RAW_m_TEI0187_REV01!$AJ:$AK),2,0),"---")</f>
        <v>---</v>
      </c>
      <c r="P873" s="19" t="str">
        <f>IFERROR(VLOOKUP(F873&amp;"-"&amp;G873,IF($M$4="TEI0187_REV01",RAW_m_TEI0187_REV01!$AD:$AG),3,0),"---")</f>
        <v>---</v>
      </c>
      <c r="Q873" s="19" t="str">
        <f>IFERROR(VLOOKUP(N873,IF($M$4="TEI0187_REV01",RAW_m_TEI0187_REV01!$AE:$AH),4,0),"---")</f>
        <v>---</v>
      </c>
      <c r="R873" s="19" t="str">
        <f>IFERROR(VLOOKUP(F873&amp;"-"&amp;G873,IF($M$4="TEI0187_REV01",RAW_m_TEI0187_REV01!$AD:$AG),4,0),"---")</f>
        <v>---</v>
      </c>
    </row>
    <row r="874" spans="2:18" x14ac:dyDescent="0.25">
      <c r="B874" s="78">
        <v>869</v>
      </c>
      <c r="C874" s="19" t="str">
        <f>IFERROR(INDEX(B2B!A:F,MATCH('B2B Pin Table'!B874,B2B!A:A,0),6),"---")</f>
        <v>GND</v>
      </c>
      <c r="D874" s="19" t="str">
        <f>IFERROR(IF((COUNTIF(B2B!A870:K870,H872)&lt;0),"---",INDEX(B2B!A:K,MATCH('B2B Pin Table'!B874,B2B!A:A,0),2)),"---")</f>
        <v>J4</v>
      </c>
      <c r="E874" s="19" t="str">
        <f>IFERROR(IF((COUNTIF(B2B!A870:K870,H872)&lt;0),"---",INDEX(B2B!A:K,MATCH('B2B Pin Table'!B874,B2B!A:A,0),3)),"---")</f>
        <v>C29</v>
      </c>
      <c r="F874" s="19" t="str">
        <f>IFERROR(IF((COUNTIF(B2B!A870:K870,L872)&lt;0),"---",INDEX(B2B!A:K,MATCH('B2B Pin Table'!B874,B2B!A:A,0),4)),"---")</f>
        <v>J4</v>
      </c>
      <c r="G874" s="19" t="str">
        <f>IFERROR(IF((COUNTIF(B2B!A870:K870,L872)&lt;0),"---",INDEX(B2B!A:K,MATCH('B2B Pin Table'!B874,B2B!A:A,0),5)),"---")</f>
        <v>C29</v>
      </c>
      <c r="H874" s="59" t="str">
        <f>IFERROR(IF(VLOOKUP($D874&amp;"-"&amp;$E874,IF($H$4="TEB0187_REV01",CALC_CONN_TEB0187_REV01!$F:$I),4,0)="--","---",IF($H$4="TEB0187_REV01",CALC_CONN_TEB0187_REV01!$G874&amp; " --&gt; " &amp;CALC_CONN_TEB0187_REV01!$I874&amp; " --&gt; ")),"---")</f>
        <v>---</v>
      </c>
      <c r="I874" s="19" t="str">
        <f>IFERROR(IF(VLOOKUP($D874&amp;"-"&amp;$E874,IF($H$4="TEB0187_REV01",CALC_CONN_TEB0187_REV01!$F:$H),3,0)="--",VLOOKUP($D874&amp;"-"&amp;$E874,IF($H$4="TEB0187_REV01",CALC_CONN_TEB0187_REV01!$F:$H),2,0),VLOOKUP($D874&amp;"-"&amp;$E874,IF($H$4="TEB0187_REV01",CALC_CONN_TEB0187_REV01!$F:$H),3,0)),"---")</f>
        <v>---</v>
      </c>
      <c r="J874" s="19" t="str">
        <f>IFERROR(VLOOKUP(I874,IF($H$4="TEB0187_REV01",RAW_c_TEB0187_REV01!$AE:$AM),9,0),"---")</f>
        <v>---</v>
      </c>
      <c r="K874" s="19" t="str">
        <f>IFERROR(VLOOKUP(D874&amp;"-"&amp;E874,IF($H$4="TEB0187_REV01",RAW_c_TEB0187_REV01!$AD:$AK,"???"),6,0),"---")</f>
        <v>---</v>
      </c>
      <c r="L874" s="19" t="str">
        <f>IFERROR(VLOOKUP(D874&amp;"-"&amp;E874,IF($H$4="TEB0187_REV01",RAW_c_TEB0187_REV01!$AD:$AL,"???"),9,0),"---")</f>
        <v>---</v>
      </c>
      <c r="M874" s="19" t="str">
        <f>IFERROR(IF(VLOOKUP($F874&amp;"-"&amp;$G874,IF($M$4="TEI0187_REV01",RAW_m_TEI0187_REV01!$F:$AU),43,0)="--","---",IF($M$4="TEI0187_REV01",RAW_m_TEI0187_REV01!$AT874&amp; " --&gt; " &amp;RAW_m_TEI0187_REV01!$AU874&amp; " --&gt; ")),"---")</f>
        <v>---</v>
      </c>
      <c r="N874" s="19" t="str">
        <f>IFERROR(VLOOKUP(F874&amp;"-"&amp;G874,IF($M$4="TEI0187_REV01",RAW_m_TEI0187_REV01!$AD:$AJ),7,0),"---")</f>
        <v>---</v>
      </c>
      <c r="O874" s="19" t="str">
        <f>IFERROR(VLOOKUP(N874,IF($M$4="TEI0187_REV01",RAW_m_TEI0187_REV01!$AJ:$AK),2,0),"---")</f>
        <v>---</v>
      </c>
      <c r="P874" s="19" t="str">
        <f>IFERROR(VLOOKUP(F874&amp;"-"&amp;G874,IF($M$4="TEI0187_REV01",RAW_m_TEI0187_REV01!$AD:$AG),3,0),"---")</f>
        <v>---</v>
      </c>
      <c r="Q874" s="19" t="str">
        <f>IFERROR(VLOOKUP(N874,IF($M$4="TEI0187_REV01",RAW_m_TEI0187_REV01!$AE:$AH),4,0),"---")</f>
        <v>---</v>
      </c>
      <c r="R874" s="19" t="str">
        <f>IFERROR(VLOOKUP(F874&amp;"-"&amp;G874,IF($M$4="TEI0187_REV01",RAW_m_TEI0187_REV01!$AD:$AG),4,0),"---")</f>
        <v>---</v>
      </c>
    </row>
    <row r="875" spans="2:18" x14ac:dyDescent="0.25">
      <c r="B875" s="78">
        <v>870</v>
      </c>
      <c r="C875" s="19" t="str">
        <f>IFERROR(INDEX(B2B!A:F,MATCH('B2B Pin Table'!B875,B2B!A:A,0),6),"---")</f>
        <v>PWR</v>
      </c>
      <c r="D875" s="19" t="str">
        <f>IFERROR(IF((COUNTIF(B2B!A871:K871,H873)&lt;0),"---",INDEX(B2B!A:K,MATCH('B2B Pin Table'!B875,B2B!A:A,0),2)),"---")</f>
        <v>J4</v>
      </c>
      <c r="E875" s="19" t="str">
        <f>IFERROR(IF((COUNTIF(B2B!A871:K871,H873)&lt;0),"---",INDEX(B2B!A:K,MATCH('B2B Pin Table'!B875,B2B!A:A,0),3)),"---")</f>
        <v>C30</v>
      </c>
      <c r="F875" s="19" t="str">
        <f>IFERROR(IF((COUNTIF(B2B!A871:K871,L873)&lt;0),"---",INDEX(B2B!A:K,MATCH('B2B Pin Table'!B875,B2B!A:A,0),4)),"---")</f>
        <v>J4</v>
      </c>
      <c r="G875" s="19" t="str">
        <f>IFERROR(IF((COUNTIF(B2B!A871:K871,L873)&lt;0),"---",INDEX(B2B!A:K,MATCH('B2B Pin Table'!B875,B2B!A:A,0),5)),"---")</f>
        <v>C30</v>
      </c>
      <c r="H875" s="59" t="str">
        <f>IFERROR(IF(VLOOKUP($D875&amp;"-"&amp;$E875,IF($H$4="TEB0187_REV01",CALC_CONN_TEB0187_REV01!$F:$I),4,0)="--","---",IF($H$4="TEB0187_REV01",CALC_CONN_TEB0187_REV01!$G875&amp; " --&gt; " &amp;CALC_CONN_TEB0187_REV01!$I875&amp; " --&gt; ")),"---")</f>
        <v>---</v>
      </c>
      <c r="I875" s="19" t="str">
        <f>IFERROR(IF(VLOOKUP($D875&amp;"-"&amp;$E875,IF($H$4="TEB0187_REV01",CALC_CONN_TEB0187_REV01!$F:$H),3,0)="--",VLOOKUP($D875&amp;"-"&amp;$E875,IF($H$4="TEB0187_REV01",CALC_CONN_TEB0187_REV01!$F:$H),2,0),VLOOKUP($D875&amp;"-"&amp;$E875,IF($H$4="TEB0187_REV01",CALC_CONN_TEB0187_REV01!$F:$H),3,0)),"---")</f>
        <v>---</v>
      </c>
      <c r="J875" s="19" t="str">
        <f>IFERROR(VLOOKUP(I875,IF($H$4="TEB0187_REV01",RAW_c_TEB0187_REV01!$AE:$AM),9,0),"---")</f>
        <v>---</v>
      </c>
      <c r="K875" s="19" t="str">
        <f>IFERROR(VLOOKUP(D875&amp;"-"&amp;E875,IF($H$4="TEB0187_REV01",RAW_c_TEB0187_REV01!$AD:$AK,"???"),6,0),"---")</f>
        <v>---</v>
      </c>
      <c r="L875" s="19" t="str">
        <f>IFERROR(VLOOKUP(D875&amp;"-"&amp;E875,IF($H$4="TEB0187_REV01",RAW_c_TEB0187_REV01!$AD:$AL,"???"),9,0),"---")</f>
        <v>---</v>
      </c>
      <c r="M875" s="19" t="str">
        <f>IFERROR(IF(VLOOKUP($F875&amp;"-"&amp;$G875,IF($M$4="TEI0187_REV01",RAW_m_TEI0187_REV01!$F:$AU),43,0)="--","---",IF($M$4="TEI0187_REV01",RAW_m_TEI0187_REV01!$AT875&amp; " --&gt; " &amp;RAW_m_TEI0187_REV01!$AU875&amp; " --&gt; ")),"---")</f>
        <v>---</v>
      </c>
      <c r="N875" s="19" t="str">
        <f>IFERROR(VLOOKUP(F875&amp;"-"&amp;G875,IF($M$4="TEI0187_REV01",RAW_m_TEI0187_REV01!$AD:$AJ),7,0),"---")</f>
        <v>---</v>
      </c>
      <c r="O875" s="19" t="str">
        <f>IFERROR(VLOOKUP(N875,IF($M$4="TEI0187_REV01",RAW_m_TEI0187_REV01!$AJ:$AK),2,0),"---")</f>
        <v>---</v>
      </c>
      <c r="P875" s="19" t="str">
        <f>IFERROR(VLOOKUP(F875&amp;"-"&amp;G875,IF($M$4="TEI0187_REV01",RAW_m_TEI0187_REV01!$AD:$AG),3,0),"---")</f>
        <v>---</v>
      </c>
      <c r="Q875" s="19" t="str">
        <f>IFERROR(VLOOKUP(N875,IF($M$4="TEI0187_REV01",RAW_m_TEI0187_REV01!$AE:$AH),4,0),"---")</f>
        <v>---</v>
      </c>
      <c r="R875" s="19" t="str">
        <f>IFERROR(VLOOKUP(F875&amp;"-"&amp;G875,IF($M$4="TEI0187_REV01",RAW_m_TEI0187_REV01!$AD:$AG),4,0),"---")</f>
        <v>---</v>
      </c>
    </row>
    <row r="876" spans="2:18" x14ac:dyDescent="0.25">
      <c r="B876" s="78">
        <v>871</v>
      </c>
      <c r="C876" s="19" t="str">
        <f>IFERROR(INDEX(B2B!A:F,MATCH('B2B Pin Table'!B876,B2B!A:A,0),6),"---")</f>
        <v>GND</v>
      </c>
      <c r="D876" s="19" t="str">
        <f>IFERROR(IF((COUNTIF(B2B!A872:K872,H874)&lt;0),"---",INDEX(B2B!A:K,MATCH('B2B Pin Table'!B876,B2B!A:A,0),2)),"---")</f>
        <v>J4</v>
      </c>
      <c r="E876" s="19" t="str">
        <f>IFERROR(IF((COUNTIF(B2B!A872:K872,H874)&lt;0),"---",INDEX(B2B!A:K,MATCH('B2B Pin Table'!B876,B2B!A:A,0),3)),"---")</f>
        <v>C31</v>
      </c>
      <c r="F876" s="19" t="str">
        <f>IFERROR(IF((COUNTIF(B2B!A872:K872,L874)&lt;0),"---",INDEX(B2B!A:K,MATCH('B2B Pin Table'!B876,B2B!A:A,0),4)),"---")</f>
        <v>J4</v>
      </c>
      <c r="G876" s="19" t="str">
        <f>IFERROR(IF((COUNTIF(B2B!A872:K872,L874)&lt;0),"---",INDEX(B2B!A:K,MATCH('B2B Pin Table'!B876,B2B!A:A,0),5)),"---")</f>
        <v>C31</v>
      </c>
      <c r="H876" s="59" t="str">
        <f>IFERROR(IF(VLOOKUP($D876&amp;"-"&amp;$E876,IF($H$4="TEB0187_REV01",CALC_CONN_TEB0187_REV01!$F:$I),4,0)="--","---",IF($H$4="TEB0187_REV01",CALC_CONN_TEB0187_REV01!$G876&amp; " --&gt; " &amp;CALC_CONN_TEB0187_REV01!$I876&amp; " --&gt; ")),"---")</f>
        <v>---</v>
      </c>
      <c r="I876" s="19" t="str">
        <f>IFERROR(IF(VLOOKUP($D876&amp;"-"&amp;$E876,IF($H$4="TEB0187_REV01",CALC_CONN_TEB0187_REV01!$F:$H),3,0)="--",VLOOKUP($D876&amp;"-"&amp;$E876,IF($H$4="TEB0187_REV01",CALC_CONN_TEB0187_REV01!$F:$H),2,0),VLOOKUP($D876&amp;"-"&amp;$E876,IF($H$4="TEB0187_REV01",CALC_CONN_TEB0187_REV01!$F:$H),3,0)),"---")</f>
        <v>---</v>
      </c>
      <c r="J876" s="19" t="str">
        <f>IFERROR(VLOOKUP(I876,IF($H$4="TEB0187_REV01",RAW_c_TEB0187_REV01!$AE:$AM),9,0),"---")</f>
        <v>---</v>
      </c>
      <c r="K876" s="19" t="str">
        <f>IFERROR(VLOOKUP(D876&amp;"-"&amp;E876,IF($H$4="TEB0187_REV01",RAW_c_TEB0187_REV01!$AD:$AK,"???"),6,0),"---")</f>
        <v>---</v>
      </c>
      <c r="L876" s="19" t="str">
        <f>IFERROR(VLOOKUP(D876&amp;"-"&amp;E876,IF($H$4="TEB0187_REV01",RAW_c_TEB0187_REV01!$AD:$AL,"???"),9,0),"---")</f>
        <v>---</v>
      </c>
      <c r="M876" s="19" t="str">
        <f>IFERROR(IF(VLOOKUP($F876&amp;"-"&amp;$G876,IF($M$4="TEI0187_REV01",RAW_m_TEI0187_REV01!$F:$AU),43,0)="--","---",IF($M$4="TEI0187_REV01",RAW_m_TEI0187_REV01!$AT876&amp; " --&gt; " &amp;RAW_m_TEI0187_REV01!$AU876&amp; " --&gt; ")),"---")</f>
        <v>---</v>
      </c>
      <c r="N876" s="19" t="str">
        <f>IFERROR(VLOOKUP(F876&amp;"-"&amp;G876,IF($M$4="TEI0187_REV01",RAW_m_TEI0187_REV01!$AD:$AJ),7,0),"---")</f>
        <v>---</v>
      </c>
      <c r="O876" s="19" t="str">
        <f>IFERROR(VLOOKUP(N876,IF($M$4="TEI0187_REV01",RAW_m_TEI0187_REV01!$AJ:$AK),2,0),"---")</f>
        <v>---</v>
      </c>
      <c r="P876" s="19" t="str">
        <f>IFERROR(VLOOKUP(F876&amp;"-"&amp;G876,IF($M$4="TEI0187_REV01",RAW_m_TEI0187_REV01!$AD:$AG),3,0),"---")</f>
        <v>---</v>
      </c>
      <c r="Q876" s="19" t="str">
        <f>IFERROR(VLOOKUP(N876,IF($M$4="TEI0187_REV01",RAW_m_TEI0187_REV01!$AE:$AH),4,0),"---")</f>
        <v>---</v>
      </c>
      <c r="R876" s="19" t="str">
        <f>IFERROR(VLOOKUP(F876&amp;"-"&amp;G876,IF($M$4="TEI0187_REV01",RAW_m_TEI0187_REV01!$AD:$AG),4,0),"---")</f>
        <v>---</v>
      </c>
    </row>
    <row r="877" spans="2:18" x14ac:dyDescent="0.25">
      <c r="B877" s="78">
        <v>872</v>
      </c>
      <c r="C877" s="19" t="str">
        <f>IFERROR(INDEX(B2B!A:F,MATCH('B2B Pin Table'!B877,B2B!A:A,0),6),"---")</f>
        <v>GND</v>
      </c>
      <c r="D877" s="19" t="str">
        <f>IFERROR(IF((COUNTIF(B2B!A873:K873,H875)&lt;0),"---",INDEX(B2B!A:K,MATCH('B2B Pin Table'!B877,B2B!A:A,0),2)),"---")</f>
        <v>J4</v>
      </c>
      <c r="E877" s="19" t="str">
        <f>IFERROR(IF((COUNTIF(B2B!A873:K873,H875)&lt;0),"---",INDEX(B2B!A:K,MATCH('B2B Pin Table'!B877,B2B!A:A,0),3)),"---")</f>
        <v>C32</v>
      </c>
      <c r="F877" s="19" t="str">
        <f>IFERROR(IF((COUNTIF(B2B!A873:K873,L875)&lt;0),"---",INDEX(B2B!A:K,MATCH('B2B Pin Table'!B877,B2B!A:A,0),4)),"---")</f>
        <v>J4</v>
      </c>
      <c r="G877" s="19" t="str">
        <f>IFERROR(IF((COUNTIF(B2B!A873:K873,L875)&lt;0),"---",INDEX(B2B!A:K,MATCH('B2B Pin Table'!B877,B2B!A:A,0),5)),"---")</f>
        <v>C32</v>
      </c>
      <c r="H877" s="59" t="str">
        <f>IFERROR(IF(VLOOKUP($D877&amp;"-"&amp;$E877,IF($H$4="TEB0187_REV01",CALC_CONN_TEB0187_REV01!$F:$I),4,0)="--","---",IF($H$4="TEB0187_REV01",CALC_CONN_TEB0187_REV01!$G877&amp; " --&gt; " &amp;CALC_CONN_TEB0187_REV01!$I877&amp; " --&gt; ")),"---")</f>
        <v>---</v>
      </c>
      <c r="I877" s="19" t="str">
        <f>IFERROR(IF(VLOOKUP($D877&amp;"-"&amp;$E877,IF($H$4="TEB0187_REV01",CALC_CONN_TEB0187_REV01!$F:$H),3,0)="--",VLOOKUP($D877&amp;"-"&amp;$E877,IF($H$4="TEB0187_REV01",CALC_CONN_TEB0187_REV01!$F:$H),2,0),VLOOKUP($D877&amp;"-"&amp;$E877,IF($H$4="TEB0187_REV01",CALC_CONN_TEB0187_REV01!$F:$H),3,0)),"---")</f>
        <v>---</v>
      </c>
      <c r="J877" s="19" t="str">
        <f>IFERROR(VLOOKUP(I877,IF($H$4="TEB0187_REV01",RAW_c_TEB0187_REV01!$AE:$AM),9,0),"---")</f>
        <v>---</v>
      </c>
      <c r="K877" s="19" t="str">
        <f>IFERROR(VLOOKUP(D877&amp;"-"&amp;E877,IF($H$4="TEB0187_REV01",RAW_c_TEB0187_REV01!$AD:$AK,"???"),6,0),"---")</f>
        <v>---</v>
      </c>
      <c r="L877" s="19" t="str">
        <f>IFERROR(VLOOKUP(D877&amp;"-"&amp;E877,IF($H$4="TEB0187_REV01",RAW_c_TEB0187_REV01!$AD:$AL,"???"),9,0),"---")</f>
        <v>---</v>
      </c>
      <c r="M877" s="19" t="str">
        <f>IFERROR(IF(VLOOKUP($F877&amp;"-"&amp;$G877,IF($M$4="TEI0187_REV01",RAW_m_TEI0187_REV01!$F:$AU),43,0)="--","---",IF($M$4="TEI0187_REV01",RAW_m_TEI0187_REV01!$AT877&amp; " --&gt; " &amp;RAW_m_TEI0187_REV01!$AU877&amp; " --&gt; ")),"---")</f>
        <v>---</v>
      </c>
      <c r="N877" s="19" t="str">
        <f>IFERROR(VLOOKUP(F877&amp;"-"&amp;G877,IF($M$4="TEI0187_REV01",RAW_m_TEI0187_REV01!$AD:$AJ),7,0),"---")</f>
        <v>---</v>
      </c>
      <c r="O877" s="19" t="str">
        <f>IFERROR(VLOOKUP(N877,IF($M$4="TEI0187_REV01",RAW_m_TEI0187_REV01!$AJ:$AK),2,0),"---")</f>
        <v>---</v>
      </c>
      <c r="P877" s="19" t="str">
        <f>IFERROR(VLOOKUP(F877&amp;"-"&amp;G877,IF($M$4="TEI0187_REV01",RAW_m_TEI0187_REV01!$AD:$AG),3,0),"---")</f>
        <v>---</v>
      </c>
      <c r="Q877" s="19" t="str">
        <f>IFERROR(VLOOKUP(N877,IF($M$4="TEI0187_REV01",RAW_m_TEI0187_REV01!$AE:$AH),4,0),"---")</f>
        <v>---</v>
      </c>
      <c r="R877" s="19" t="str">
        <f>IFERROR(VLOOKUP(F877&amp;"-"&amp;G877,IF($M$4="TEI0187_REV01",RAW_m_TEI0187_REV01!$AD:$AG),4,0),"---")</f>
        <v>---</v>
      </c>
    </row>
    <row r="878" spans="2:18" x14ac:dyDescent="0.25">
      <c r="B878" s="78">
        <v>873</v>
      </c>
      <c r="C878" s="19" t="str">
        <f>IFERROR(INDEX(B2B!A:F,MATCH('B2B Pin Table'!B878,B2B!A:A,0),6),"---")</f>
        <v>GND</v>
      </c>
      <c r="D878" s="19" t="str">
        <f>IFERROR(IF((COUNTIF(B2B!A874:K874,H876)&lt;0),"---",INDEX(B2B!A:K,MATCH('B2B Pin Table'!B878,B2B!A:A,0),2)),"---")</f>
        <v>J4</v>
      </c>
      <c r="E878" s="19" t="str">
        <f>IFERROR(IF((COUNTIF(B2B!A874:K874,H876)&lt;0),"---",INDEX(B2B!A:K,MATCH('B2B Pin Table'!B878,B2B!A:A,0),3)),"---")</f>
        <v>C33</v>
      </c>
      <c r="F878" s="19" t="str">
        <f>IFERROR(IF((COUNTIF(B2B!A874:K874,L876)&lt;0),"---",INDEX(B2B!A:K,MATCH('B2B Pin Table'!B878,B2B!A:A,0),4)),"---")</f>
        <v>J4</v>
      </c>
      <c r="G878" s="19" t="str">
        <f>IFERROR(IF((COUNTIF(B2B!A874:K874,L876)&lt;0),"---",INDEX(B2B!A:K,MATCH('B2B Pin Table'!B878,B2B!A:A,0),5)),"---")</f>
        <v>C33</v>
      </c>
      <c r="H878" s="59" t="str">
        <f>IFERROR(IF(VLOOKUP($D878&amp;"-"&amp;$E878,IF($H$4="TEB0187_REV01",CALC_CONN_TEB0187_REV01!$F:$I),4,0)="--","---",IF($H$4="TEB0187_REV01",CALC_CONN_TEB0187_REV01!$G878&amp; " --&gt; " &amp;CALC_CONN_TEB0187_REV01!$I878&amp; " --&gt; ")),"---")</f>
        <v>---</v>
      </c>
      <c r="I878" s="19" t="str">
        <f>IFERROR(IF(VLOOKUP($D878&amp;"-"&amp;$E878,IF($H$4="TEB0187_REV01",CALC_CONN_TEB0187_REV01!$F:$H),3,0)="--",VLOOKUP($D878&amp;"-"&amp;$E878,IF($H$4="TEB0187_REV01",CALC_CONN_TEB0187_REV01!$F:$H),2,0),VLOOKUP($D878&amp;"-"&amp;$E878,IF($H$4="TEB0187_REV01",CALC_CONN_TEB0187_REV01!$F:$H),3,0)),"---")</f>
        <v>---</v>
      </c>
      <c r="J878" s="19" t="str">
        <f>IFERROR(VLOOKUP(I878,IF($H$4="TEB0187_REV01",RAW_c_TEB0187_REV01!$AE:$AM),9,0),"---")</f>
        <v>---</v>
      </c>
      <c r="K878" s="19" t="str">
        <f>IFERROR(VLOOKUP(D878&amp;"-"&amp;E878,IF($H$4="TEB0187_REV01",RAW_c_TEB0187_REV01!$AD:$AK,"???"),6,0),"---")</f>
        <v>---</v>
      </c>
      <c r="L878" s="19" t="str">
        <f>IFERROR(VLOOKUP(D878&amp;"-"&amp;E878,IF($H$4="TEB0187_REV01",RAW_c_TEB0187_REV01!$AD:$AL,"???"),9,0),"---")</f>
        <v>---</v>
      </c>
      <c r="M878" s="19" t="str">
        <f>IFERROR(IF(VLOOKUP($F878&amp;"-"&amp;$G878,IF($M$4="TEI0187_REV01",RAW_m_TEI0187_REV01!$F:$AU),43,0)="--","---",IF($M$4="TEI0187_REV01",RAW_m_TEI0187_REV01!$AT878&amp; " --&gt; " &amp;RAW_m_TEI0187_REV01!$AU878&amp; " --&gt; ")),"---")</f>
        <v>---</v>
      </c>
      <c r="N878" s="19" t="str">
        <f>IFERROR(VLOOKUP(F878&amp;"-"&amp;G878,IF($M$4="TEI0187_REV01",RAW_m_TEI0187_REV01!$AD:$AJ),7,0),"---")</f>
        <v>---</v>
      </c>
      <c r="O878" s="19" t="str">
        <f>IFERROR(VLOOKUP(N878,IF($M$4="TEI0187_REV01",RAW_m_TEI0187_REV01!$AJ:$AK),2,0),"---")</f>
        <v>---</v>
      </c>
      <c r="P878" s="19" t="str">
        <f>IFERROR(VLOOKUP(F878&amp;"-"&amp;G878,IF($M$4="TEI0187_REV01",RAW_m_TEI0187_REV01!$AD:$AG),3,0),"---")</f>
        <v>---</v>
      </c>
      <c r="Q878" s="19" t="str">
        <f>IFERROR(VLOOKUP(N878,IF($M$4="TEI0187_REV01",RAW_m_TEI0187_REV01!$AE:$AH),4,0),"---")</f>
        <v>---</v>
      </c>
      <c r="R878" s="19" t="str">
        <f>IFERROR(VLOOKUP(F878&amp;"-"&amp;G878,IF($M$4="TEI0187_REV01",RAW_m_TEI0187_REV01!$AD:$AG),4,0),"---")</f>
        <v>---</v>
      </c>
    </row>
    <row r="879" spans="2:18" x14ac:dyDescent="0.25">
      <c r="B879" s="78">
        <v>874</v>
      </c>
      <c r="C879" s="19" t="str">
        <f>IFERROR(INDEX(B2B!A:F,MATCH('B2B Pin Table'!B879,B2B!A:A,0),6),"---")</f>
        <v>GND</v>
      </c>
      <c r="D879" s="19" t="str">
        <f>IFERROR(IF((COUNTIF(B2B!A875:K875,H877)&lt;0),"---",INDEX(B2B!A:K,MATCH('B2B Pin Table'!B879,B2B!A:A,0),2)),"---")</f>
        <v>J4</v>
      </c>
      <c r="E879" s="19" t="str">
        <f>IFERROR(IF((COUNTIF(B2B!A875:K875,H877)&lt;0),"---",INDEX(B2B!A:K,MATCH('B2B Pin Table'!B879,B2B!A:A,0),3)),"---")</f>
        <v>C34</v>
      </c>
      <c r="F879" s="19" t="str">
        <f>IFERROR(IF((COUNTIF(B2B!A875:K875,L877)&lt;0),"---",INDEX(B2B!A:K,MATCH('B2B Pin Table'!B879,B2B!A:A,0),4)),"---")</f>
        <v>J4</v>
      </c>
      <c r="G879" s="19" t="str">
        <f>IFERROR(IF((COUNTIF(B2B!A875:K875,L877)&lt;0),"---",INDEX(B2B!A:K,MATCH('B2B Pin Table'!B879,B2B!A:A,0),5)),"---")</f>
        <v>C34</v>
      </c>
      <c r="H879" s="59" t="str">
        <f>IFERROR(IF(VLOOKUP($D879&amp;"-"&amp;$E879,IF($H$4="TEB0187_REV01",CALC_CONN_TEB0187_REV01!$F:$I),4,0)="--","---",IF($H$4="TEB0187_REV01",CALC_CONN_TEB0187_REV01!$G879&amp; " --&gt; " &amp;CALC_CONN_TEB0187_REV01!$I879&amp; " --&gt; ")),"---")</f>
        <v>---</v>
      </c>
      <c r="I879" s="19" t="str">
        <f>IFERROR(IF(VLOOKUP($D879&amp;"-"&amp;$E879,IF($H$4="TEB0187_REV01",CALC_CONN_TEB0187_REV01!$F:$H),3,0)="--",VLOOKUP($D879&amp;"-"&amp;$E879,IF($H$4="TEB0187_REV01",CALC_CONN_TEB0187_REV01!$F:$H),2,0),VLOOKUP($D879&amp;"-"&amp;$E879,IF($H$4="TEB0187_REV01",CALC_CONN_TEB0187_REV01!$F:$H),3,0)),"---")</f>
        <v>---</v>
      </c>
      <c r="J879" s="19" t="str">
        <f>IFERROR(VLOOKUP(I879,IF($H$4="TEB0187_REV01",RAW_c_TEB0187_REV01!$AE:$AM),9,0),"---")</f>
        <v>---</v>
      </c>
      <c r="K879" s="19" t="str">
        <f>IFERROR(VLOOKUP(D879&amp;"-"&amp;E879,IF($H$4="TEB0187_REV01",RAW_c_TEB0187_REV01!$AD:$AK,"???"),6,0),"---")</f>
        <v>---</v>
      </c>
      <c r="L879" s="19" t="str">
        <f>IFERROR(VLOOKUP(D879&amp;"-"&amp;E879,IF($H$4="TEB0187_REV01",RAW_c_TEB0187_REV01!$AD:$AL,"???"),9,0),"---")</f>
        <v>---</v>
      </c>
      <c r="M879" s="19" t="str">
        <f>IFERROR(IF(VLOOKUP($F879&amp;"-"&amp;$G879,IF($M$4="TEI0187_REV01",RAW_m_TEI0187_REV01!$F:$AU),43,0)="--","---",IF($M$4="TEI0187_REV01",RAW_m_TEI0187_REV01!$AT879&amp; " --&gt; " &amp;RAW_m_TEI0187_REV01!$AU879&amp; " --&gt; ")),"---")</f>
        <v>---</v>
      </c>
      <c r="N879" s="19" t="str">
        <f>IFERROR(VLOOKUP(F879&amp;"-"&amp;G879,IF($M$4="TEI0187_REV01",RAW_m_TEI0187_REV01!$AD:$AJ),7,0),"---")</f>
        <v>---</v>
      </c>
      <c r="O879" s="19" t="str">
        <f>IFERROR(VLOOKUP(N879,IF($M$4="TEI0187_REV01",RAW_m_TEI0187_REV01!$AJ:$AK),2,0),"---")</f>
        <v>---</v>
      </c>
      <c r="P879" s="19" t="str">
        <f>IFERROR(VLOOKUP(F879&amp;"-"&amp;G879,IF($M$4="TEI0187_REV01",RAW_m_TEI0187_REV01!$AD:$AG),3,0),"---")</f>
        <v>---</v>
      </c>
      <c r="Q879" s="19" t="str">
        <f>IFERROR(VLOOKUP(N879,IF($M$4="TEI0187_REV01",RAW_m_TEI0187_REV01!$AE:$AH),4,0),"---")</f>
        <v>---</v>
      </c>
      <c r="R879" s="19" t="str">
        <f>IFERROR(VLOOKUP(F879&amp;"-"&amp;G879,IF($M$4="TEI0187_REV01",RAW_m_TEI0187_REV01!$AD:$AG),4,0),"---")</f>
        <v>---</v>
      </c>
    </row>
    <row r="880" spans="2:18" x14ac:dyDescent="0.25">
      <c r="B880" s="78">
        <v>875</v>
      </c>
      <c r="C880" s="19" t="str">
        <f>IFERROR(INDEX(B2B!A:F,MATCH('B2B Pin Table'!B880,B2B!A:A,0),6),"---")</f>
        <v>GND</v>
      </c>
      <c r="D880" s="19" t="str">
        <f>IFERROR(IF((COUNTIF(B2B!A876:K876,H878)&lt;0),"---",INDEX(B2B!A:K,MATCH('B2B Pin Table'!B880,B2B!A:A,0),2)),"---")</f>
        <v>J4</v>
      </c>
      <c r="E880" s="19" t="str">
        <f>IFERROR(IF((COUNTIF(B2B!A876:K876,H878)&lt;0),"---",INDEX(B2B!A:K,MATCH('B2B Pin Table'!B880,B2B!A:A,0),3)),"---")</f>
        <v>C35</v>
      </c>
      <c r="F880" s="19" t="str">
        <f>IFERROR(IF((COUNTIF(B2B!A876:K876,L878)&lt;0),"---",INDEX(B2B!A:K,MATCH('B2B Pin Table'!B880,B2B!A:A,0),4)),"---")</f>
        <v>J4</v>
      </c>
      <c r="G880" s="19" t="str">
        <f>IFERROR(IF((COUNTIF(B2B!A876:K876,L878)&lt;0),"---",INDEX(B2B!A:K,MATCH('B2B Pin Table'!B880,B2B!A:A,0),5)),"---")</f>
        <v>C35</v>
      </c>
      <c r="H880" s="59" t="str">
        <f>IFERROR(IF(VLOOKUP($D880&amp;"-"&amp;$E880,IF($H$4="TEB0187_REV01",CALC_CONN_TEB0187_REV01!$F:$I),4,0)="--","---",IF($H$4="TEB0187_REV01",CALC_CONN_TEB0187_REV01!$G880&amp; " --&gt; " &amp;CALC_CONN_TEB0187_REV01!$I880&amp; " --&gt; ")),"---")</f>
        <v>---</v>
      </c>
      <c r="I880" s="19" t="str">
        <f>IFERROR(IF(VLOOKUP($D880&amp;"-"&amp;$E880,IF($H$4="TEB0187_REV01",CALC_CONN_TEB0187_REV01!$F:$H),3,0)="--",VLOOKUP($D880&amp;"-"&amp;$E880,IF($H$4="TEB0187_REV01",CALC_CONN_TEB0187_REV01!$F:$H),2,0),VLOOKUP($D880&amp;"-"&amp;$E880,IF($H$4="TEB0187_REV01",CALC_CONN_TEB0187_REV01!$F:$H),3,0)),"---")</f>
        <v>---</v>
      </c>
      <c r="J880" s="19" t="str">
        <f>IFERROR(VLOOKUP(I880,IF($H$4="TEB0187_REV01",RAW_c_TEB0187_REV01!$AE:$AM),9,0),"---")</f>
        <v>---</v>
      </c>
      <c r="K880" s="19" t="str">
        <f>IFERROR(VLOOKUP(D880&amp;"-"&amp;E880,IF($H$4="TEB0187_REV01",RAW_c_TEB0187_REV01!$AD:$AK,"???"),6,0),"---")</f>
        <v>---</v>
      </c>
      <c r="L880" s="19" t="str">
        <f>IFERROR(VLOOKUP(D880&amp;"-"&amp;E880,IF($H$4="TEB0187_REV01",RAW_c_TEB0187_REV01!$AD:$AL,"???"),9,0),"---")</f>
        <v>---</v>
      </c>
      <c r="M880" s="19" t="str">
        <f>IFERROR(IF(VLOOKUP($F880&amp;"-"&amp;$G880,IF($M$4="TEI0187_REV01",RAW_m_TEI0187_REV01!$F:$AU),43,0)="--","---",IF($M$4="TEI0187_REV01",RAW_m_TEI0187_REV01!$AT880&amp; " --&gt; " &amp;RAW_m_TEI0187_REV01!$AU880&amp; " --&gt; ")),"---")</f>
        <v>---</v>
      </c>
      <c r="N880" s="19" t="str">
        <f>IFERROR(VLOOKUP(F880&amp;"-"&amp;G880,IF($M$4="TEI0187_REV01",RAW_m_TEI0187_REV01!$AD:$AJ),7,0),"---")</f>
        <v>---</v>
      </c>
      <c r="O880" s="19" t="str">
        <f>IFERROR(VLOOKUP(N880,IF($M$4="TEI0187_REV01",RAW_m_TEI0187_REV01!$AJ:$AK),2,0),"---")</f>
        <v>---</v>
      </c>
      <c r="P880" s="19" t="str">
        <f>IFERROR(VLOOKUP(F880&amp;"-"&amp;G880,IF($M$4="TEI0187_REV01",RAW_m_TEI0187_REV01!$AD:$AG),3,0),"---")</f>
        <v>---</v>
      </c>
      <c r="Q880" s="19" t="str">
        <f>IFERROR(VLOOKUP(N880,IF($M$4="TEI0187_REV01",RAW_m_TEI0187_REV01!$AE:$AH),4,0),"---")</f>
        <v>---</v>
      </c>
      <c r="R880" s="19" t="str">
        <f>IFERROR(VLOOKUP(F880&amp;"-"&amp;G880,IF($M$4="TEI0187_REV01",RAW_m_TEI0187_REV01!$AD:$AG),4,0),"---")</f>
        <v>---</v>
      </c>
    </row>
    <row r="881" spans="2:18" x14ac:dyDescent="0.25">
      <c r="B881" s="78">
        <v>876</v>
      </c>
      <c r="C881" s="19" t="str">
        <f>IFERROR(INDEX(B2B!A:F,MATCH('B2B Pin Table'!B881,B2B!A:A,0),6),"---")</f>
        <v>GND</v>
      </c>
      <c r="D881" s="19" t="str">
        <f>IFERROR(IF((COUNTIF(B2B!A877:K877,H879)&lt;0),"---",INDEX(B2B!A:K,MATCH('B2B Pin Table'!B881,B2B!A:A,0),2)),"---")</f>
        <v>J4</v>
      </c>
      <c r="E881" s="19" t="str">
        <f>IFERROR(IF((COUNTIF(B2B!A877:K877,H879)&lt;0),"---",INDEX(B2B!A:K,MATCH('B2B Pin Table'!B881,B2B!A:A,0),3)),"---")</f>
        <v>C36</v>
      </c>
      <c r="F881" s="19" t="str">
        <f>IFERROR(IF((COUNTIF(B2B!A877:K877,L879)&lt;0),"---",INDEX(B2B!A:K,MATCH('B2B Pin Table'!B881,B2B!A:A,0),4)),"---")</f>
        <v>J4</v>
      </c>
      <c r="G881" s="19" t="str">
        <f>IFERROR(IF((COUNTIF(B2B!A877:K877,L879)&lt;0),"---",INDEX(B2B!A:K,MATCH('B2B Pin Table'!B881,B2B!A:A,0),5)),"---")</f>
        <v>C36</v>
      </c>
      <c r="H881" s="59" t="str">
        <f>IFERROR(IF(VLOOKUP($D881&amp;"-"&amp;$E881,IF($H$4="TEB0187_REV01",CALC_CONN_TEB0187_REV01!$F:$I),4,0)="--","---",IF($H$4="TEB0187_REV01",CALC_CONN_TEB0187_REV01!$G881&amp; " --&gt; " &amp;CALC_CONN_TEB0187_REV01!$I881&amp; " --&gt; ")),"---")</f>
        <v>---</v>
      </c>
      <c r="I881" s="19" t="str">
        <f>IFERROR(IF(VLOOKUP($D881&amp;"-"&amp;$E881,IF($H$4="TEB0187_REV01",CALC_CONN_TEB0187_REV01!$F:$H),3,0)="--",VLOOKUP($D881&amp;"-"&amp;$E881,IF($H$4="TEB0187_REV01",CALC_CONN_TEB0187_REV01!$F:$H),2,0),VLOOKUP($D881&amp;"-"&amp;$E881,IF($H$4="TEB0187_REV01",CALC_CONN_TEB0187_REV01!$F:$H),3,0)),"---")</f>
        <v>---</v>
      </c>
      <c r="J881" s="19" t="str">
        <f>IFERROR(VLOOKUP(I881,IF($H$4="TEB0187_REV01",RAW_c_TEB0187_REV01!$AE:$AM),9,0),"---")</f>
        <v>---</v>
      </c>
      <c r="K881" s="19" t="str">
        <f>IFERROR(VLOOKUP(D881&amp;"-"&amp;E881,IF($H$4="TEB0187_REV01",RAW_c_TEB0187_REV01!$AD:$AK,"???"),6,0),"---")</f>
        <v>---</v>
      </c>
      <c r="L881" s="19" t="str">
        <f>IFERROR(VLOOKUP(D881&amp;"-"&amp;E881,IF($H$4="TEB0187_REV01",RAW_c_TEB0187_REV01!$AD:$AL,"???"),9,0),"---")</f>
        <v>---</v>
      </c>
      <c r="M881" s="19" t="str">
        <f>IFERROR(IF(VLOOKUP($F881&amp;"-"&amp;$G881,IF($M$4="TEI0187_REV01",RAW_m_TEI0187_REV01!$F:$AU),43,0)="--","---",IF($M$4="TEI0187_REV01",RAW_m_TEI0187_REV01!$AT881&amp; " --&gt; " &amp;RAW_m_TEI0187_REV01!$AU881&amp; " --&gt; ")),"---")</f>
        <v>---</v>
      </c>
      <c r="N881" s="19" t="str">
        <f>IFERROR(VLOOKUP(F881&amp;"-"&amp;G881,IF($M$4="TEI0187_REV01",RAW_m_TEI0187_REV01!$AD:$AJ),7,0),"---")</f>
        <v>---</v>
      </c>
      <c r="O881" s="19" t="str">
        <f>IFERROR(VLOOKUP(N881,IF($M$4="TEI0187_REV01",RAW_m_TEI0187_REV01!$AJ:$AK),2,0),"---")</f>
        <v>---</v>
      </c>
      <c r="P881" s="19" t="str">
        <f>IFERROR(VLOOKUP(F881&amp;"-"&amp;G881,IF($M$4="TEI0187_REV01",RAW_m_TEI0187_REV01!$AD:$AG),3,0),"---")</f>
        <v>---</v>
      </c>
      <c r="Q881" s="19" t="str">
        <f>IFERROR(VLOOKUP(N881,IF($M$4="TEI0187_REV01",RAW_m_TEI0187_REV01!$AE:$AH),4,0),"---")</f>
        <v>---</v>
      </c>
      <c r="R881" s="19" t="str">
        <f>IFERROR(VLOOKUP(F881&amp;"-"&amp;G881,IF($M$4="TEI0187_REV01",RAW_m_TEI0187_REV01!$AD:$AG),4,0),"---")</f>
        <v>---</v>
      </c>
    </row>
    <row r="882" spans="2:18" x14ac:dyDescent="0.25">
      <c r="B882" s="78">
        <v>877</v>
      </c>
      <c r="C882" s="19" t="str">
        <f>IFERROR(INDEX(B2B!A:F,MATCH('B2B Pin Table'!B882,B2B!A:A,0),6),"---")</f>
        <v>GND</v>
      </c>
      <c r="D882" s="19" t="str">
        <f>IFERROR(IF((COUNTIF(B2B!A878:K878,H880)&lt;0),"---",INDEX(B2B!A:K,MATCH('B2B Pin Table'!B882,B2B!A:A,0),2)),"---")</f>
        <v>J4</v>
      </c>
      <c r="E882" s="19" t="str">
        <f>IFERROR(IF((COUNTIF(B2B!A878:K878,H880)&lt;0),"---",INDEX(B2B!A:K,MATCH('B2B Pin Table'!B882,B2B!A:A,0),3)),"---")</f>
        <v>C37</v>
      </c>
      <c r="F882" s="19" t="str">
        <f>IFERROR(IF((COUNTIF(B2B!A878:K878,L880)&lt;0),"---",INDEX(B2B!A:K,MATCH('B2B Pin Table'!B882,B2B!A:A,0),4)),"---")</f>
        <v>J4</v>
      </c>
      <c r="G882" s="19" t="str">
        <f>IFERROR(IF((COUNTIF(B2B!A878:K878,L880)&lt;0),"---",INDEX(B2B!A:K,MATCH('B2B Pin Table'!B882,B2B!A:A,0),5)),"---")</f>
        <v>C37</v>
      </c>
      <c r="H882" s="59" t="str">
        <f>IFERROR(IF(VLOOKUP($D882&amp;"-"&amp;$E882,IF($H$4="TEB0187_REV01",CALC_CONN_TEB0187_REV01!$F:$I),4,0)="--","---",IF($H$4="TEB0187_REV01",CALC_CONN_TEB0187_REV01!$G882&amp; " --&gt; " &amp;CALC_CONN_TEB0187_REV01!$I882&amp; " --&gt; ")),"---")</f>
        <v>---</v>
      </c>
      <c r="I882" s="19" t="str">
        <f>IFERROR(IF(VLOOKUP($D882&amp;"-"&amp;$E882,IF($H$4="TEB0187_REV01",CALC_CONN_TEB0187_REV01!$F:$H),3,0)="--",VLOOKUP($D882&amp;"-"&amp;$E882,IF($H$4="TEB0187_REV01",CALC_CONN_TEB0187_REV01!$F:$H),2,0),VLOOKUP($D882&amp;"-"&amp;$E882,IF($H$4="TEB0187_REV01",CALC_CONN_TEB0187_REV01!$F:$H),3,0)),"---")</f>
        <v>---</v>
      </c>
      <c r="J882" s="19" t="str">
        <f>IFERROR(VLOOKUP(I882,IF($H$4="TEB0187_REV01",RAW_c_TEB0187_REV01!$AE:$AM),9,0),"---")</f>
        <v>---</v>
      </c>
      <c r="K882" s="19" t="str">
        <f>IFERROR(VLOOKUP(D882&amp;"-"&amp;E882,IF($H$4="TEB0187_REV01",RAW_c_TEB0187_REV01!$AD:$AK,"???"),6,0),"---")</f>
        <v>---</v>
      </c>
      <c r="L882" s="19" t="str">
        <f>IFERROR(VLOOKUP(D882&amp;"-"&amp;E882,IF($H$4="TEB0187_REV01",RAW_c_TEB0187_REV01!$AD:$AL,"???"),9,0),"---")</f>
        <v>---</v>
      </c>
      <c r="M882" s="19" t="str">
        <f>IFERROR(IF(VLOOKUP($F882&amp;"-"&amp;$G882,IF($M$4="TEI0187_REV01",RAW_m_TEI0187_REV01!$F:$AU),43,0)="--","---",IF($M$4="TEI0187_REV01",RAW_m_TEI0187_REV01!$AT882&amp; " --&gt; " &amp;RAW_m_TEI0187_REV01!$AU882&amp; " --&gt; ")),"---")</f>
        <v>---</v>
      </c>
      <c r="N882" s="19" t="str">
        <f>IFERROR(VLOOKUP(F882&amp;"-"&amp;G882,IF($M$4="TEI0187_REV01",RAW_m_TEI0187_REV01!$AD:$AJ),7,0),"---")</f>
        <v>---</v>
      </c>
      <c r="O882" s="19" t="str">
        <f>IFERROR(VLOOKUP(N882,IF($M$4="TEI0187_REV01",RAW_m_TEI0187_REV01!$AJ:$AK),2,0),"---")</f>
        <v>---</v>
      </c>
      <c r="P882" s="19" t="str">
        <f>IFERROR(VLOOKUP(F882&amp;"-"&amp;G882,IF($M$4="TEI0187_REV01",RAW_m_TEI0187_REV01!$AD:$AG),3,0),"---")</f>
        <v>---</v>
      </c>
      <c r="Q882" s="19" t="str">
        <f>IFERROR(VLOOKUP(N882,IF($M$4="TEI0187_REV01",RAW_m_TEI0187_REV01!$AE:$AH),4,0),"---")</f>
        <v>---</v>
      </c>
      <c r="R882" s="19" t="str">
        <f>IFERROR(VLOOKUP(F882&amp;"-"&amp;G882,IF($M$4="TEI0187_REV01",RAW_m_TEI0187_REV01!$AD:$AG),4,0),"---")</f>
        <v>---</v>
      </c>
    </row>
    <row r="883" spans="2:18" x14ac:dyDescent="0.25">
      <c r="B883" s="78">
        <v>878</v>
      </c>
      <c r="C883" s="19" t="str">
        <f>IFERROR(INDEX(B2B!A:F,MATCH('B2B Pin Table'!B883,B2B!A:A,0),6),"---")</f>
        <v>GND</v>
      </c>
      <c r="D883" s="19" t="str">
        <f>IFERROR(IF((COUNTIF(B2B!A879:K879,H881)&lt;0),"---",INDEX(B2B!A:K,MATCH('B2B Pin Table'!B883,B2B!A:A,0),2)),"---")</f>
        <v>J4</v>
      </c>
      <c r="E883" s="19" t="str">
        <f>IFERROR(IF((COUNTIF(B2B!A879:K879,H881)&lt;0),"---",INDEX(B2B!A:K,MATCH('B2B Pin Table'!B883,B2B!A:A,0),3)),"---")</f>
        <v>C38</v>
      </c>
      <c r="F883" s="19" t="str">
        <f>IFERROR(IF((COUNTIF(B2B!A879:K879,L881)&lt;0),"---",INDEX(B2B!A:K,MATCH('B2B Pin Table'!B883,B2B!A:A,0),4)),"---")</f>
        <v>J4</v>
      </c>
      <c r="G883" s="19" t="str">
        <f>IFERROR(IF((COUNTIF(B2B!A879:K879,L881)&lt;0),"---",INDEX(B2B!A:K,MATCH('B2B Pin Table'!B883,B2B!A:A,0),5)),"---")</f>
        <v>C38</v>
      </c>
      <c r="H883" s="59" t="str">
        <f>IFERROR(IF(VLOOKUP($D883&amp;"-"&amp;$E883,IF($H$4="TEB0187_REV01",CALC_CONN_TEB0187_REV01!$F:$I),4,0)="--","---",IF($H$4="TEB0187_REV01",CALC_CONN_TEB0187_REV01!$G883&amp; " --&gt; " &amp;CALC_CONN_TEB0187_REV01!$I883&amp; " --&gt; ")),"---")</f>
        <v>---</v>
      </c>
      <c r="I883" s="19" t="str">
        <f>IFERROR(IF(VLOOKUP($D883&amp;"-"&amp;$E883,IF($H$4="TEB0187_REV01",CALC_CONN_TEB0187_REV01!$F:$H),3,0)="--",VLOOKUP($D883&amp;"-"&amp;$E883,IF($H$4="TEB0187_REV01",CALC_CONN_TEB0187_REV01!$F:$H),2,0),VLOOKUP($D883&amp;"-"&amp;$E883,IF($H$4="TEB0187_REV01",CALC_CONN_TEB0187_REV01!$F:$H),3,0)),"---")</f>
        <v>---</v>
      </c>
      <c r="J883" s="19" t="str">
        <f>IFERROR(VLOOKUP(I883,IF($H$4="TEB0187_REV01",RAW_c_TEB0187_REV01!$AE:$AM),9,0),"---")</f>
        <v>---</v>
      </c>
      <c r="K883" s="19" t="str">
        <f>IFERROR(VLOOKUP(D883&amp;"-"&amp;E883,IF($H$4="TEB0187_REV01",RAW_c_TEB0187_REV01!$AD:$AK,"???"),6,0),"---")</f>
        <v>---</v>
      </c>
      <c r="L883" s="19" t="str">
        <f>IFERROR(VLOOKUP(D883&amp;"-"&amp;E883,IF($H$4="TEB0187_REV01",RAW_c_TEB0187_REV01!$AD:$AL,"???"),9,0),"---")</f>
        <v>---</v>
      </c>
      <c r="M883" s="19" t="str">
        <f>IFERROR(IF(VLOOKUP($F883&amp;"-"&amp;$G883,IF($M$4="TEI0187_REV01",RAW_m_TEI0187_REV01!$F:$AU),43,0)="--","---",IF($M$4="TEI0187_REV01",RAW_m_TEI0187_REV01!$AT883&amp; " --&gt; " &amp;RAW_m_TEI0187_REV01!$AU883&amp; " --&gt; ")),"---")</f>
        <v>---</v>
      </c>
      <c r="N883" s="19" t="str">
        <f>IFERROR(VLOOKUP(F883&amp;"-"&amp;G883,IF($M$4="TEI0187_REV01",RAW_m_TEI0187_REV01!$AD:$AJ),7,0),"---")</f>
        <v>---</v>
      </c>
      <c r="O883" s="19" t="str">
        <f>IFERROR(VLOOKUP(N883,IF($M$4="TEI0187_REV01",RAW_m_TEI0187_REV01!$AJ:$AK),2,0),"---")</f>
        <v>---</v>
      </c>
      <c r="P883" s="19" t="str">
        <f>IFERROR(VLOOKUP(F883&amp;"-"&amp;G883,IF($M$4="TEI0187_REV01",RAW_m_TEI0187_REV01!$AD:$AG),3,0),"---")</f>
        <v>---</v>
      </c>
      <c r="Q883" s="19" t="str">
        <f>IFERROR(VLOOKUP(N883,IF($M$4="TEI0187_REV01",RAW_m_TEI0187_REV01!$AE:$AH),4,0),"---")</f>
        <v>---</v>
      </c>
      <c r="R883" s="19" t="str">
        <f>IFERROR(VLOOKUP(F883&amp;"-"&amp;G883,IF($M$4="TEI0187_REV01",RAW_m_TEI0187_REV01!$AD:$AG),4,0),"---")</f>
        <v>---</v>
      </c>
    </row>
    <row r="884" spans="2:18" x14ac:dyDescent="0.25">
      <c r="B884" s="78">
        <v>879</v>
      </c>
      <c r="C884" s="19" t="str">
        <f>IFERROR(INDEX(B2B!A:F,MATCH('B2B Pin Table'!B884,B2B!A:A,0),6),"---")</f>
        <v>PWR</v>
      </c>
      <c r="D884" s="19" t="str">
        <f>IFERROR(IF((COUNTIF(B2B!A880:K880,H882)&lt;0),"---",INDEX(B2B!A:K,MATCH('B2B Pin Table'!B884,B2B!A:A,0),2)),"---")</f>
        <v>J4</v>
      </c>
      <c r="E884" s="19" t="str">
        <f>IFERROR(IF((COUNTIF(B2B!A880:K880,H882)&lt;0),"---",INDEX(B2B!A:K,MATCH('B2B Pin Table'!B884,B2B!A:A,0),3)),"---")</f>
        <v>C39</v>
      </c>
      <c r="F884" s="19" t="str">
        <f>IFERROR(IF((COUNTIF(B2B!A880:K880,L882)&lt;0),"---",INDEX(B2B!A:K,MATCH('B2B Pin Table'!B884,B2B!A:A,0),4)),"---")</f>
        <v>J4</v>
      </c>
      <c r="G884" s="19" t="str">
        <f>IFERROR(IF((COUNTIF(B2B!A880:K880,L882)&lt;0),"---",INDEX(B2B!A:K,MATCH('B2B Pin Table'!B884,B2B!A:A,0),5)),"---")</f>
        <v>C39</v>
      </c>
      <c r="H884" s="59" t="str">
        <f>IFERROR(IF(VLOOKUP($D884&amp;"-"&amp;$E884,IF($H$4="TEB0187_REV01",CALC_CONN_TEB0187_REV01!$F:$I),4,0)="--","---",IF($H$4="TEB0187_REV01",CALC_CONN_TEB0187_REV01!$G884&amp; " --&gt; " &amp;CALC_CONN_TEB0187_REV01!$I884&amp; " --&gt; ")),"---")</f>
        <v>---</v>
      </c>
      <c r="I884" s="19" t="str">
        <f>IFERROR(IF(VLOOKUP($D884&amp;"-"&amp;$E884,IF($H$4="TEB0187_REV01",CALC_CONN_TEB0187_REV01!$F:$H),3,0)="--",VLOOKUP($D884&amp;"-"&amp;$E884,IF($H$4="TEB0187_REV01",CALC_CONN_TEB0187_REV01!$F:$H),2,0),VLOOKUP($D884&amp;"-"&amp;$E884,IF($H$4="TEB0187_REV01",CALC_CONN_TEB0187_REV01!$F:$H),3,0)),"---")</f>
        <v>---</v>
      </c>
      <c r="J884" s="19" t="str">
        <f>IFERROR(VLOOKUP(I884,IF($H$4="TEB0187_REV01",RAW_c_TEB0187_REV01!$AE:$AM),9,0),"---")</f>
        <v>---</v>
      </c>
      <c r="K884" s="19" t="str">
        <f>IFERROR(VLOOKUP(D884&amp;"-"&amp;E884,IF($H$4="TEB0187_REV01",RAW_c_TEB0187_REV01!$AD:$AK,"???"),6,0),"---")</f>
        <v>---</v>
      </c>
      <c r="L884" s="19" t="str">
        <f>IFERROR(VLOOKUP(D884&amp;"-"&amp;E884,IF($H$4="TEB0187_REV01",RAW_c_TEB0187_REV01!$AD:$AL,"???"),9,0),"---")</f>
        <v>---</v>
      </c>
      <c r="M884" s="19" t="str">
        <f>IFERROR(IF(VLOOKUP($F884&amp;"-"&amp;$G884,IF($M$4="TEI0187_REV01",RAW_m_TEI0187_REV01!$F:$AU),43,0)="--","---",IF($M$4="TEI0187_REV01",RAW_m_TEI0187_REV01!$AT884&amp; " --&gt; " &amp;RAW_m_TEI0187_REV01!$AU884&amp; " --&gt; ")),"---")</f>
        <v>---</v>
      </c>
      <c r="N884" s="19" t="str">
        <f>IFERROR(VLOOKUP(F884&amp;"-"&amp;G884,IF($M$4="TEI0187_REV01",RAW_m_TEI0187_REV01!$AD:$AJ),7,0),"---")</f>
        <v>---</v>
      </c>
      <c r="O884" s="19" t="str">
        <f>IFERROR(VLOOKUP(N884,IF($M$4="TEI0187_REV01",RAW_m_TEI0187_REV01!$AJ:$AK),2,0),"---")</f>
        <v>---</v>
      </c>
      <c r="P884" s="19" t="str">
        <f>IFERROR(VLOOKUP(F884&amp;"-"&amp;G884,IF($M$4="TEI0187_REV01",RAW_m_TEI0187_REV01!$AD:$AG),3,0),"---")</f>
        <v>---</v>
      </c>
      <c r="Q884" s="19" t="str">
        <f>IFERROR(VLOOKUP(N884,IF($M$4="TEI0187_REV01",RAW_m_TEI0187_REV01!$AE:$AH),4,0),"---")</f>
        <v>---</v>
      </c>
      <c r="R884" s="19" t="str">
        <f>IFERROR(VLOOKUP(F884&amp;"-"&amp;G884,IF($M$4="TEI0187_REV01",RAW_m_TEI0187_REV01!$AD:$AG),4,0),"---")</f>
        <v>---</v>
      </c>
    </row>
    <row r="885" spans="2:18" x14ac:dyDescent="0.25">
      <c r="B885" s="78">
        <v>880</v>
      </c>
      <c r="C885" s="19" t="str">
        <f>IFERROR(INDEX(B2B!A:F,MATCH('B2B Pin Table'!B885,B2B!A:A,0),6),"---")</f>
        <v>GND</v>
      </c>
      <c r="D885" s="19" t="str">
        <f>IFERROR(IF((COUNTIF(B2B!A881:K881,H883)&lt;0),"---",INDEX(B2B!A:K,MATCH('B2B Pin Table'!B885,B2B!A:A,0),2)),"---")</f>
        <v>J4</v>
      </c>
      <c r="E885" s="19" t="str">
        <f>IFERROR(IF((COUNTIF(B2B!A881:K881,H883)&lt;0),"---",INDEX(B2B!A:K,MATCH('B2B Pin Table'!B885,B2B!A:A,0),3)),"---")</f>
        <v>C40</v>
      </c>
      <c r="F885" s="19" t="str">
        <f>IFERROR(IF((COUNTIF(B2B!A881:K881,L883)&lt;0),"---",INDEX(B2B!A:K,MATCH('B2B Pin Table'!B885,B2B!A:A,0),4)),"---")</f>
        <v>J4</v>
      </c>
      <c r="G885" s="19" t="str">
        <f>IFERROR(IF((COUNTIF(B2B!A881:K881,L883)&lt;0),"---",INDEX(B2B!A:K,MATCH('B2B Pin Table'!B885,B2B!A:A,0),5)),"---")</f>
        <v>C40</v>
      </c>
      <c r="H885" s="59" t="str">
        <f>IFERROR(IF(VLOOKUP($D885&amp;"-"&amp;$E885,IF($H$4="TEB0187_REV01",CALC_CONN_TEB0187_REV01!$F:$I),4,0)="--","---",IF($H$4="TEB0187_REV01",CALC_CONN_TEB0187_REV01!$G885&amp; " --&gt; " &amp;CALC_CONN_TEB0187_REV01!$I885&amp; " --&gt; ")),"---")</f>
        <v>---</v>
      </c>
      <c r="I885" s="19" t="str">
        <f>IFERROR(IF(VLOOKUP($D885&amp;"-"&amp;$E885,IF($H$4="TEB0187_REV01",CALC_CONN_TEB0187_REV01!$F:$H),3,0)="--",VLOOKUP($D885&amp;"-"&amp;$E885,IF($H$4="TEB0187_REV01",CALC_CONN_TEB0187_REV01!$F:$H),2,0),VLOOKUP($D885&amp;"-"&amp;$E885,IF($H$4="TEB0187_REV01",CALC_CONN_TEB0187_REV01!$F:$H),3,0)),"---")</f>
        <v>---</v>
      </c>
      <c r="J885" s="19" t="str">
        <f>IFERROR(VLOOKUP(I885,IF($H$4="TEB0187_REV01",RAW_c_TEB0187_REV01!$AE:$AM),9,0),"---")</f>
        <v>---</v>
      </c>
      <c r="K885" s="19" t="str">
        <f>IFERROR(VLOOKUP(D885&amp;"-"&amp;E885,IF($H$4="TEB0187_REV01",RAW_c_TEB0187_REV01!$AD:$AK,"???"),6,0),"---")</f>
        <v>---</v>
      </c>
      <c r="L885" s="19" t="str">
        <f>IFERROR(VLOOKUP(D885&amp;"-"&amp;E885,IF($H$4="TEB0187_REV01",RAW_c_TEB0187_REV01!$AD:$AL,"???"),9,0),"---")</f>
        <v>---</v>
      </c>
      <c r="M885" s="19" t="str">
        <f>IFERROR(IF(VLOOKUP($F885&amp;"-"&amp;$G885,IF($M$4="TEI0187_REV01",RAW_m_TEI0187_REV01!$F:$AU),43,0)="--","---",IF($M$4="TEI0187_REV01",RAW_m_TEI0187_REV01!$AT885&amp; " --&gt; " &amp;RAW_m_TEI0187_REV01!$AU885&amp; " --&gt; ")),"---")</f>
        <v>---</v>
      </c>
      <c r="N885" s="19" t="str">
        <f>IFERROR(VLOOKUP(F885&amp;"-"&amp;G885,IF($M$4="TEI0187_REV01",RAW_m_TEI0187_REV01!$AD:$AJ),7,0),"---")</f>
        <v>---</v>
      </c>
      <c r="O885" s="19" t="str">
        <f>IFERROR(VLOOKUP(N885,IF($M$4="TEI0187_REV01",RAW_m_TEI0187_REV01!$AJ:$AK),2,0),"---")</f>
        <v>---</v>
      </c>
      <c r="P885" s="19" t="str">
        <f>IFERROR(VLOOKUP(F885&amp;"-"&amp;G885,IF($M$4="TEI0187_REV01",RAW_m_TEI0187_REV01!$AD:$AG),3,0),"---")</f>
        <v>---</v>
      </c>
      <c r="Q885" s="19" t="str">
        <f>IFERROR(VLOOKUP(N885,IF($M$4="TEI0187_REV01",RAW_m_TEI0187_REV01!$AE:$AH),4,0),"---")</f>
        <v>---</v>
      </c>
      <c r="R885" s="19" t="str">
        <f>IFERROR(VLOOKUP(F885&amp;"-"&amp;G885,IF($M$4="TEI0187_REV01",RAW_m_TEI0187_REV01!$AD:$AG),4,0),"---")</f>
        <v>---</v>
      </c>
    </row>
    <row r="886" spans="2:18" x14ac:dyDescent="0.25">
      <c r="B886" s="78">
        <v>881</v>
      </c>
      <c r="C886" s="19" t="str">
        <f>IFERROR(INDEX(B2B!A:F,MATCH('B2B Pin Table'!B886,B2B!A:A,0),6),"---")</f>
        <v>GND</v>
      </c>
      <c r="D886" s="19" t="str">
        <f>IFERROR(IF((COUNTIF(B2B!A882:K882,H884)&lt;0),"---",INDEX(B2B!A:K,MATCH('B2B Pin Table'!B886,B2B!A:A,0),2)),"---")</f>
        <v>J4</v>
      </c>
      <c r="E886" s="19" t="str">
        <f>IFERROR(IF((COUNTIF(B2B!A882:K882,H884)&lt;0),"---",INDEX(B2B!A:K,MATCH('B2B Pin Table'!B886,B2B!A:A,0),3)),"---")</f>
        <v>C41</v>
      </c>
      <c r="F886" s="19" t="str">
        <f>IFERROR(IF((COUNTIF(B2B!A882:K882,L884)&lt;0),"---",INDEX(B2B!A:K,MATCH('B2B Pin Table'!B886,B2B!A:A,0),4)),"---")</f>
        <v>J4</v>
      </c>
      <c r="G886" s="19" t="str">
        <f>IFERROR(IF((COUNTIF(B2B!A882:K882,L884)&lt;0),"---",INDEX(B2B!A:K,MATCH('B2B Pin Table'!B886,B2B!A:A,0),5)),"---")</f>
        <v>C41</v>
      </c>
      <c r="H886" s="59" t="str">
        <f>IFERROR(IF(VLOOKUP($D886&amp;"-"&amp;$E886,IF($H$4="TEB0187_REV01",CALC_CONN_TEB0187_REV01!$F:$I),4,0)="--","---",IF($H$4="TEB0187_REV01",CALC_CONN_TEB0187_REV01!$G886&amp; " --&gt; " &amp;CALC_CONN_TEB0187_REV01!$I886&amp; " --&gt; ")),"---")</f>
        <v>---</v>
      </c>
      <c r="I886" s="19" t="str">
        <f>IFERROR(IF(VLOOKUP($D886&amp;"-"&amp;$E886,IF($H$4="TEB0187_REV01",CALC_CONN_TEB0187_REV01!$F:$H),3,0)="--",VLOOKUP($D886&amp;"-"&amp;$E886,IF($H$4="TEB0187_REV01",CALC_CONN_TEB0187_REV01!$F:$H),2,0),VLOOKUP($D886&amp;"-"&amp;$E886,IF($H$4="TEB0187_REV01",CALC_CONN_TEB0187_REV01!$F:$H),3,0)),"---")</f>
        <v>---</v>
      </c>
      <c r="J886" s="19" t="str">
        <f>IFERROR(VLOOKUP(I886,IF($H$4="TEB0187_REV01",RAW_c_TEB0187_REV01!$AE:$AM),9,0),"---")</f>
        <v>---</v>
      </c>
      <c r="K886" s="19" t="str">
        <f>IFERROR(VLOOKUP(D886&amp;"-"&amp;E886,IF($H$4="TEB0187_REV01",RAW_c_TEB0187_REV01!$AD:$AK,"???"),6,0),"---")</f>
        <v>---</v>
      </c>
      <c r="L886" s="19" t="str">
        <f>IFERROR(VLOOKUP(D886&amp;"-"&amp;E886,IF($H$4="TEB0187_REV01",RAW_c_TEB0187_REV01!$AD:$AL,"???"),9,0),"---")</f>
        <v>---</v>
      </c>
      <c r="M886" s="19" t="str">
        <f>IFERROR(IF(VLOOKUP($F886&amp;"-"&amp;$G886,IF($M$4="TEI0187_REV01",RAW_m_TEI0187_REV01!$F:$AU),43,0)="--","---",IF($M$4="TEI0187_REV01",RAW_m_TEI0187_REV01!$AT886&amp; " --&gt; " &amp;RAW_m_TEI0187_REV01!$AU886&amp; " --&gt; ")),"---")</f>
        <v>---</v>
      </c>
      <c r="N886" s="19" t="str">
        <f>IFERROR(VLOOKUP(F886&amp;"-"&amp;G886,IF($M$4="TEI0187_REV01",RAW_m_TEI0187_REV01!$AD:$AJ),7,0),"---")</f>
        <v>---</v>
      </c>
      <c r="O886" s="19" t="str">
        <f>IFERROR(VLOOKUP(N886,IF($M$4="TEI0187_REV01",RAW_m_TEI0187_REV01!$AJ:$AK),2,0),"---")</f>
        <v>---</v>
      </c>
      <c r="P886" s="19" t="str">
        <f>IFERROR(VLOOKUP(F886&amp;"-"&amp;G886,IF($M$4="TEI0187_REV01",RAW_m_TEI0187_REV01!$AD:$AG),3,0),"---")</f>
        <v>---</v>
      </c>
      <c r="Q886" s="19" t="str">
        <f>IFERROR(VLOOKUP(N886,IF($M$4="TEI0187_REV01",RAW_m_TEI0187_REV01!$AE:$AH),4,0),"---")</f>
        <v>---</v>
      </c>
      <c r="R886" s="19" t="str">
        <f>IFERROR(VLOOKUP(F886&amp;"-"&amp;G886,IF($M$4="TEI0187_REV01",RAW_m_TEI0187_REV01!$AD:$AG),4,0),"---")</f>
        <v>---</v>
      </c>
    </row>
    <row r="887" spans="2:18" x14ac:dyDescent="0.25">
      <c r="B887" s="78">
        <v>882</v>
      </c>
      <c r="C887" s="19" t="str">
        <f>IFERROR(INDEX(B2B!A:F,MATCH('B2B Pin Table'!B887,B2B!A:A,0),6),"---")</f>
        <v>GND</v>
      </c>
      <c r="D887" s="19" t="str">
        <f>IFERROR(IF((COUNTIF(B2B!A883:K883,H885)&lt;0),"---",INDEX(B2B!A:K,MATCH('B2B Pin Table'!B887,B2B!A:A,0),2)),"---")</f>
        <v>J4</v>
      </c>
      <c r="E887" s="19" t="str">
        <f>IFERROR(IF((COUNTIF(B2B!A883:K883,H885)&lt;0),"---",INDEX(B2B!A:K,MATCH('B2B Pin Table'!B887,B2B!A:A,0),3)),"---")</f>
        <v>C42</v>
      </c>
      <c r="F887" s="19" t="str">
        <f>IFERROR(IF((COUNTIF(B2B!A883:K883,L885)&lt;0),"---",INDEX(B2B!A:K,MATCH('B2B Pin Table'!B887,B2B!A:A,0),4)),"---")</f>
        <v>J4</v>
      </c>
      <c r="G887" s="19" t="str">
        <f>IFERROR(IF((COUNTIF(B2B!A883:K883,L885)&lt;0),"---",INDEX(B2B!A:K,MATCH('B2B Pin Table'!B887,B2B!A:A,0),5)),"---")</f>
        <v>C42</v>
      </c>
      <c r="H887" s="59" t="str">
        <f>IFERROR(IF(VLOOKUP($D887&amp;"-"&amp;$E887,IF($H$4="TEB0187_REV01",CALC_CONN_TEB0187_REV01!$F:$I),4,0)="--","---",IF($H$4="TEB0187_REV01",CALC_CONN_TEB0187_REV01!$G887&amp; " --&gt; " &amp;CALC_CONN_TEB0187_REV01!$I887&amp; " --&gt; ")),"---")</f>
        <v>---</v>
      </c>
      <c r="I887" s="19" t="str">
        <f>IFERROR(IF(VLOOKUP($D887&amp;"-"&amp;$E887,IF($H$4="TEB0187_REV01",CALC_CONN_TEB0187_REV01!$F:$H),3,0)="--",VLOOKUP($D887&amp;"-"&amp;$E887,IF($H$4="TEB0187_REV01",CALC_CONN_TEB0187_REV01!$F:$H),2,0),VLOOKUP($D887&amp;"-"&amp;$E887,IF($H$4="TEB0187_REV01",CALC_CONN_TEB0187_REV01!$F:$H),3,0)),"---")</f>
        <v>---</v>
      </c>
      <c r="J887" s="19" t="str">
        <f>IFERROR(VLOOKUP(I887,IF($H$4="TEB0187_REV01",RAW_c_TEB0187_REV01!$AE:$AM),9,0),"---")</f>
        <v>---</v>
      </c>
      <c r="K887" s="19" t="str">
        <f>IFERROR(VLOOKUP(D887&amp;"-"&amp;E887,IF($H$4="TEB0187_REV01",RAW_c_TEB0187_REV01!$AD:$AK,"???"),6,0),"---")</f>
        <v>---</v>
      </c>
      <c r="L887" s="19" t="str">
        <f>IFERROR(VLOOKUP(D887&amp;"-"&amp;E887,IF($H$4="TEB0187_REV01",RAW_c_TEB0187_REV01!$AD:$AL,"???"),9,0),"---")</f>
        <v>---</v>
      </c>
      <c r="M887" s="19" t="str">
        <f>IFERROR(IF(VLOOKUP($F887&amp;"-"&amp;$G887,IF($M$4="TEI0187_REV01",RAW_m_TEI0187_REV01!$F:$AU),43,0)="--","---",IF($M$4="TEI0187_REV01",RAW_m_TEI0187_REV01!$AT887&amp; " --&gt; " &amp;RAW_m_TEI0187_REV01!$AU887&amp; " --&gt; ")),"---")</f>
        <v>---</v>
      </c>
      <c r="N887" s="19" t="str">
        <f>IFERROR(VLOOKUP(F887&amp;"-"&amp;G887,IF($M$4="TEI0187_REV01",RAW_m_TEI0187_REV01!$AD:$AJ),7,0),"---")</f>
        <v>---</v>
      </c>
      <c r="O887" s="19" t="str">
        <f>IFERROR(VLOOKUP(N887,IF($M$4="TEI0187_REV01",RAW_m_TEI0187_REV01!$AJ:$AK),2,0),"---")</f>
        <v>---</v>
      </c>
      <c r="P887" s="19" t="str">
        <f>IFERROR(VLOOKUP(F887&amp;"-"&amp;G887,IF($M$4="TEI0187_REV01",RAW_m_TEI0187_REV01!$AD:$AG),3,0),"---")</f>
        <v>---</v>
      </c>
      <c r="Q887" s="19" t="str">
        <f>IFERROR(VLOOKUP(N887,IF($M$4="TEI0187_REV01",RAW_m_TEI0187_REV01!$AE:$AH),4,0),"---")</f>
        <v>---</v>
      </c>
      <c r="R887" s="19" t="str">
        <f>IFERROR(VLOOKUP(F887&amp;"-"&amp;G887,IF($M$4="TEI0187_REV01",RAW_m_TEI0187_REV01!$AD:$AG),4,0),"---")</f>
        <v>---</v>
      </c>
    </row>
    <row r="888" spans="2:18" x14ac:dyDescent="0.25">
      <c r="B888" s="78">
        <v>883</v>
      </c>
      <c r="C888" s="19" t="str">
        <f>IFERROR(INDEX(B2B!A:F,MATCH('B2B Pin Table'!B888,B2B!A:A,0),6),"---")</f>
        <v>GND</v>
      </c>
      <c r="D888" s="19" t="str">
        <f>IFERROR(IF((COUNTIF(B2B!A884:K884,H886)&lt;0),"---",INDEX(B2B!A:K,MATCH('B2B Pin Table'!B888,B2B!A:A,0),2)),"---")</f>
        <v>J4</v>
      </c>
      <c r="E888" s="19" t="str">
        <f>IFERROR(IF((COUNTIF(B2B!A884:K884,H886)&lt;0),"---",INDEX(B2B!A:K,MATCH('B2B Pin Table'!B888,B2B!A:A,0),3)),"---")</f>
        <v>C43</v>
      </c>
      <c r="F888" s="19" t="str">
        <f>IFERROR(IF((COUNTIF(B2B!A884:K884,L886)&lt;0),"---",INDEX(B2B!A:K,MATCH('B2B Pin Table'!B888,B2B!A:A,0),4)),"---")</f>
        <v>J4</v>
      </c>
      <c r="G888" s="19" t="str">
        <f>IFERROR(IF((COUNTIF(B2B!A884:K884,L886)&lt;0),"---",INDEX(B2B!A:K,MATCH('B2B Pin Table'!B888,B2B!A:A,0),5)),"---")</f>
        <v>C43</v>
      </c>
      <c r="H888" s="59" t="str">
        <f>IFERROR(IF(VLOOKUP($D888&amp;"-"&amp;$E888,IF($H$4="TEB0187_REV01",CALC_CONN_TEB0187_REV01!$F:$I),4,0)="--","---",IF($H$4="TEB0187_REV01",CALC_CONN_TEB0187_REV01!$G888&amp; " --&gt; " &amp;CALC_CONN_TEB0187_REV01!$I888&amp; " --&gt; ")),"---")</f>
        <v>---</v>
      </c>
      <c r="I888" s="19" t="str">
        <f>IFERROR(IF(VLOOKUP($D888&amp;"-"&amp;$E888,IF($H$4="TEB0187_REV01",CALC_CONN_TEB0187_REV01!$F:$H),3,0)="--",VLOOKUP($D888&amp;"-"&amp;$E888,IF($H$4="TEB0187_REV01",CALC_CONN_TEB0187_REV01!$F:$H),2,0),VLOOKUP($D888&amp;"-"&amp;$E888,IF($H$4="TEB0187_REV01",CALC_CONN_TEB0187_REV01!$F:$H),3,0)),"---")</f>
        <v>---</v>
      </c>
      <c r="J888" s="19" t="str">
        <f>IFERROR(VLOOKUP(I888,IF($H$4="TEB0187_REV01",RAW_c_TEB0187_REV01!$AE:$AM),9,0),"---")</f>
        <v>---</v>
      </c>
      <c r="K888" s="19" t="str">
        <f>IFERROR(VLOOKUP(D888&amp;"-"&amp;E888,IF($H$4="TEB0187_REV01",RAW_c_TEB0187_REV01!$AD:$AK,"???"),6,0),"---")</f>
        <v>---</v>
      </c>
      <c r="L888" s="19" t="str">
        <f>IFERROR(VLOOKUP(D888&amp;"-"&amp;E888,IF($H$4="TEB0187_REV01",RAW_c_TEB0187_REV01!$AD:$AL,"???"),9,0),"---")</f>
        <v>---</v>
      </c>
      <c r="M888" s="19" t="str">
        <f>IFERROR(IF(VLOOKUP($F888&amp;"-"&amp;$G888,IF($M$4="TEI0187_REV01",RAW_m_TEI0187_REV01!$F:$AU),43,0)="--","---",IF($M$4="TEI0187_REV01",RAW_m_TEI0187_REV01!$AT888&amp; " --&gt; " &amp;RAW_m_TEI0187_REV01!$AU888&amp; " --&gt; ")),"---")</f>
        <v>---</v>
      </c>
      <c r="N888" s="19" t="str">
        <f>IFERROR(VLOOKUP(F888&amp;"-"&amp;G888,IF($M$4="TEI0187_REV01",RAW_m_TEI0187_REV01!$AD:$AJ),7,0),"---")</f>
        <v>---</v>
      </c>
      <c r="O888" s="19" t="str">
        <f>IFERROR(VLOOKUP(N888,IF($M$4="TEI0187_REV01",RAW_m_TEI0187_REV01!$AJ:$AK),2,0),"---")</f>
        <v>---</v>
      </c>
      <c r="P888" s="19" t="str">
        <f>IFERROR(VLOOKUP(F888&amp;"-"&amp;G888,IF($M$4="TEI0187_REV01",RAW_m_TEI0187_REV01!$AD:$AG),3,0),"---")</f>
        <v>---</v>
      </c>
      <c r="Q888" s="19" t="str">
        <f>IFERROR(VLOOKUP(N888,IF($M$4="TEI0187_REV01",RAW_m_TEI0187_REV01!$AE:$AH),4,0),"---")</f>
        <v>---</v>
      </c>
      <c r="R888" s="19" t="str">
        <f>IFERROR(VLOOKUP(F888&amp;"-"&amp;G888,IF($M$4="TEI0187_REV01",RAW_m_TEI0187_REV01!$AD:$AG),4,0),"---")</f>
        <v>---</v>
      </c>
    </row>
    <row r="889" spans="2:18" x14ac:dyDescent="0.25">
      <c r="B889" s="78">
        <v>884</v>
      </c>
      <c r="C889" s="19" t="str">
        <f>IFERROR(INDEX(B2B!A:F,MATCH('B2B Pin Table'!B889,B2B!A:A,0),6),"---")</f>
        <v>GND</v>
      </c>
      <c r="D889" s="19" t="str">
        <f>IFERROR(IF((COUNTIF(B2B!A885:K885,H887)&lt;0),"---",INDEX(B2B!A:K,MATCH('B2B Pin Table'!B889,B2B!A:A,0),2)),"---")</f>
        <v>J4</v>
      </c>
      <c r="E889" s="19" t="str">
        <f>IFERROR(IF((COUNTIF(B2B!A885:K885,H887)&lt;0),"---",INDEX(B2B!A:K,MATCH('B2B Pin Table'!B889,B2B!A:A,0),3)),"---")</f>
        <v>C44</v>
      </c>
      <c r="F889" s="19" t="str">
        <f>IFERROR(IF((COUNTIF(B2B!A885:K885,L887)&lt;0),"---",INDEX(B2B!A:K,MATCH('B2B Pin Table'!B889,B2B!A:A,0),4)),"---")</f>
        <v>J4</v>
      </c>
      <c r="G889" s="19" t="str">
        <f>IFERROR(IF((COUNTIF(B2B!A885:K885,L887)&lt;0),"---",INDEX(B2B!A:K,MATCH('B2B Pin Table'!B889,B2B!A:A,0),5)),"---")</f>
        <v>C44</v>
      </c>
      <c r="H889" s="59" t="str">
        <f>IFERROR(IF(VLOOKUP($D889&amp;"-"&amp;$E889,IF($H$4="TEB0187_REV01",CALC_CONN_TEB0187_REV01!$F:$I),4,0)="--","---",IF($H$4="TEB0187_REV01",CALC_CONN_TEB0187_REV01!$G889&amp; " --&gt; " &amp;CALC_CONN_TEB0187_REV01!$I889&amp; " --&gt; ")),"---")</f>
        <v>---</v>
      </c>
      <c r="I889" s="19" t="str">
        <f>IFERROR(IF(VLOOKUP($D889&amp;"-"&amp;$E889,IF($H$4="TEB0187_REV01",CALC_CONN_TEB0187_REV01!$F:$H),3,0)="--",VLOOKUP($D889&amp;"-"&amp;$E889,IF($H$4="TEB0187_REV01",CALC_CONN_TEB0187_REV01!$F:$H),2,0),VLOOKUP($D889&amp;"-"&amp;$E889,IF($H$4="TEB0187_REV01",CALC_CONN_TEB0187_REV01!$F:$H),3,0)),"---")</f>
        <v>---</v>
      </c>
      <c r="J889" s="19" t="str">
        <f>IFERROR(VLOOKUP(I889,IF($H$4="TEB0187_REV01",RAW_c_TEB0187_REV01!$AE:$AM),9,0),"---")</f>
        <v>---</v>
      </c>
      <c r="K889" s="19" t="str">
        <f>IFERROR(VLOOKUP(D889&amp;"-"&amp;E889,IF($H$4="TEB0187_REV01",RAW_c_TEB0187_REV01!$AD:$AK,"???"),6,0),"---")</f>
        <v>---</v>
      </c>
      <c r="L889" s="19" t="str">
        <f>IFERROR(VLOOKUP(D889&amp;"-"&amp;E889,IF($H$4="TEB0187_REV01",RAW_c_TEB0187_REV01!$AD:$AL,"???"),9,0),"---")</f>
        <v>---</v>
      </c>
      <c r="M889" s="19" t="str">
        <f>IFERROR(IF(VLOOKUP($F889&amp;"-"&amp;$G889,IF($M$4="TEI0187_REV01",RAW_m_TEI0187_REV01!$F:$AU),43,0)="--","---",IF($M$4="TEI0187_REV01",RAW_m_TEI0187_REV01!$AT889&amp; " --&gt; " &amp;RAW_m_TEI0187_REV01!$AU889&amp; " --&gt; ")),"---")</f>
        <v>---</v>
      </c>
      <c r="N889" s="19" t="str">
        <f>IFERROR(VLOOKUP(F889&amp;"-"&amp;G889,IF($M$4="TEI0187_REV01",RAW_m_TEI0187_REV01!$AD:$AJ),7,0),"---")</f>
        <v>---</v>
      </c>
      <c r="O889" s="19" t="str">
        <f>IFERROR(VLOOKUP(N889,IF($M$4="TEI0187_REV01",RAW_m_TEI0187_REV01!$AJ:$AK),2,0),"---")</f>
        <v>---</v>
      </c>
      <c r="P889" s="19" t="str">
        <f>IFERROR(VLOOKUP(F889&amp;"-"&amp;G889,IF($M$4="TEI0187_REV01",RAW_m_TEI0187_REV01!$AD:$AG),3,0),"---")</f>
        <v>---</v>
      </c>
      <c r="Q889" s="19" t="str">
        <f>IFERROR(VLOOKUP(N889,IF($M$4="TEI0187_REV01",RAW_m_TEI0187_REV01!$AE:$AH),4,0),"---")</f>
        <v>---</v>
      </c>
      <c r="R889" s="19" t="str">
        <f>IFERROR(VLOOKUP(F889&amp;"-"&amp;G889,IF($M$4="TEI0187_REV01",RAW_m_TEI0187_REV01!$AD:$AG),4,0),"---")</f>
        <v>---</v>
      </c>
    </row>
    <row r="890" spans="2:18" x14ac:dyDescent="0.25">
      <c r="B890" s="78">
        <v>885</v>
      </c>
      <c r="C890" s="19" t="str">
        <f>IFERROR(INDEX(B2B!A:F,MATCH('B2B Pin Table'!B890,B2B!A:A,0),6),"---")</f>
        <v>GND</v>
      </c>
      <c r="D890" s="19" t="str">
        <f>IFERROR(IF((COUNTIF(B2B!A886:K886,H888)&lt;0),"---",INDEX(B2B!A:K,MATCH('B2B Pin Table'!B890,B2B!A:A,0),2)),"---")</f>
        <v>J4</v>
      </c>
      <c r="E890" s="19" t="str">
        <f>IFERROR(IF((COUNTIF(B2B!A886:K886,H888)&lt;0),"---",INDEX(B2B!A:K,MATCH('B2B Pin Table'!B890,B2B!A:A,0),3)),"---")</f>
        <v>C45</v>
      </c>
      <c r="F890" s="19" t="str">
        <f>IFERROR(IF((COUNTIF(B2B!A886:K886,L888)&lt;0),"---",INDEX(B2B!A:K,MATCH('B2B Pin Table'!B890,B2B!A:A,0),4)),"---")</f>
        <v>J4</v>
      </c>
      <c r="G890" s="19" t="str">
        <f>IFERROR(IF((COUNTIF(B2B!A886:K886,L888)&lt;0),"---",INDEX(B2B!A:K,MATCH('B2B Pin Table'!B890,B2B!A:A,0),5)),"---")</f>
        <v>C45</v>
      </c>
      <c r="H890" s="59" t="str">
        <f>IFERROR(IF(VLOOKUP($D890&amp;"-"&amp;$E890,IF($H$4="TEB0187_REV01",CALC_CONN_TEB0187_REV01!$F:$I),4,0)="--","---",IF($H$4="TEB0187_REV01",CALC_CONN_TEB0187_REV01!$G890&amp; " --&gt; " &amp;CALC_CONN_TEB0187_REV01!$I890&amp; " --&gt; ")),"---")</f>
        <v>---</v>
      </c>
      <c r="I890" s="19" t="str">
        <f>IFERROR(IF(VLOOKUP($D890&amp;"-"&amp;$E890,IF($H$4="TEB0187_REV01",CALC_CONN_TEB0187_REV01!$F:$H),3,0)="--",VLOOKUP($D890&amp;"-"&amp;$E890,IF($H$4="TEB0187_REV01",CALC_CONN_TEB0187_REV01!$F:$H),2,0),VLOOKUP($D890&amp;"-"&amp;$E890,IF($H$4="TEB0187_REV01",CALC_CONN_TEB0187_REV01!$F:$H),3,0)),"---")</f>
        <v>---</v>
      </c>
      <c r="J890" s="19" t="str">
        <f>IFERROR(VLOOKUP(I890,IF($H$4="TEB0187_REV01",RAW_c_TEB0187_REV01!$AE:$AM),9,0),"---")</f>
        <v>---</v>
      </c>
      <c r="K890" s="19" t="str">
        <f>IFERROR(VLOOKUP(D890&amp;"-"&amp;E890,IF($H$4="TEB0187_REV01",RAW_c_TEB0187_REV01!$AD:$AK,"???"),6,0),"---")</f>
        <v>---</v>
      </c>
      <c r="L890" s="19" t="str">
        <f>IFERROR(VLOOKUP(D890&amp;"-"&amp;E890,IF($H$4="TEB0187_REV01",RAW_c_TEB0187_REV01!$AD:$AL,"???"),9,0),"---")</f>
        <v>---</v>
      </c>
      <c r="M890" s="19" t="str">
        <f>IFERROR(IF(VLOOKUP($F890&amp;"-"&amp;$G890,IF($M$4="TEI0187_REV01",RAW_m_TEI0187_REV01!$F:$AU),43,0)="--","---",IF($M$4="TEI0187_REV01",RAW_m_TEI0187_REV01!$AT890&amp; " --&gt; " &amp;RAW_m_TEI0187_REV01!$AU890&amp; " --&gt; ")),"---")</f>
        <v>---</v>
      </c>
      <c r="N890" s="19" t="str">
        <f>IFERROR(VLOOKUP(F890&amp;"-"&amp;G890,IF($M$4="TEI0187_REV01",RAW_m_TEI0187_REV01!$AD:$AJ),7,0),"---")</f>
        <v>---</v>
      </c>
      <c r="O890" s="19" t="str">
        <f>IFERROR(VLOOKUP(N890,IF($M$4="TEI0187_REV01",RAW_m_TEI0187_REV01!$AJ:$AK),2,0),"---")</f>
        <v>---</v>
      </c>
      <c r="P890" s="19" t="str">
        <f>IFERROR(VLOOKUP(F890&amp;"-"&amp;G890,IF($M$4="TEI0187_REV01",RAW_m_TEI0187_REV01!$AD:$AG),3,0),"---")</f>
        <v>---</v>
      </c>
      <c r="Q890" s="19" t="str">
        <f>IFERROR(VLOOKUP(N890,IF($M$4="TEI0187_REV01",RAW_m_TEI0187_REV01!$AE:$AH),4,0),"---")</f>
        <v>---</v>
      </c>
      <c r="R890" s="19" t="str">
        <f>IFERROR(VLOOKUP(F890&amp;"-"&amp;G890,IF($M$4="TEI0187_REV01",RAW_m_TEI0187_REV01!$AD:$AG),4,0),"---")</f>
        <v>---</v>
      </c>
    </row>
    <row r="891" spans="2:18" x14ac:dyDescent="0.25">
      <c r="B891" s="78">
        <v>886</v>
      </c>
      <c r="C891" s="19" t="str">
        <f>IFERROR(INDEX(B2B!A:F,MATCH('B2B Pin Table'!B891,B2B!A:A,0),6),"---")</f>
        <v>GND</v>
      </c>
      <c r="D891" s="19" t="str">
        <f>IFERROR(IF((COUNTIF(B2B!A887:K887,H889)&lt;0),"---",INDEX(B2B!A:K,MATCH('B2B Pin Table'!B891,B2B!A:A,0),2)),"---")</f>
        <v>J4</v>
      </c>
      <c r="E891" s="19" t="str">
        <f>IFERROR(IF((COUNTIF(B2B!A887:K887,H889)&lt;0),"---",INDEX(B2B!A:K,MATCH('B2B Pin Table'!B891,B2B!A:A,0),3)),"---")</f>
        <v>C46</v>
      </c>
      <c r="F891" s="19" t="str">
        <f>IFERROR(IF((COUNTIF(B2B!A887:K887,L889)&lt;0),"---",INDEX(B2B!A:K,MATCH('B2B Pin Table'!B891,B2B!A:A,0),4)),"---")</f>
        <v>J4</v>
      </c>
      <c r="G891" s="19" t="str">
        <f>IFERROR(IF((COUNTIF(B2B!A887:K887,L889)&lt;0),"---",INDEX(B2B!A:K,MATCH('B2B Pin Table'!B891,B2B!A:A,0),5)),"---")</f>
        <v>C46</v>
      </c>
      <c r="H891" s="59" t="str">
        <f>IFERROR(IF(VLOOKUP($D891&amp;"-"&amp;$E891,IF($H$4="TEB0187_REV01",CALC_CONN_TEB0187_REV01!$F:$I),4,0)="--","---",IF($H$4="TEB0187_REV01",CALC_CONN_TEB0187_REV01!$G891&amp; " --&gt; " &amp;CALC_CONN_TEB0187_REV01!$I891&amp; " --&gt; ")),"---")</f>
        <v>---</v>
      </c>
      <c r="I891" s="19" t="str">
        <f>IFERROR(IF(VLOOKUP($D891&amp;"-"&amp;$E891,IF($H$4="TEB0187_REV01",CALC_CONN_TEB0187_REV01!$F:$H),3,0)="--",VLOOKUP($D891&amp;"-"&amp;$E891,IF($H$4="TEB0187_REV01",CALC_CONN_TEB0187_REV01!$F:$H),2,0),VLOOKUP($D891&amp;"-"&amp;$E891,IF($H$4="TEB0187_REV01",CALC_CONN_TEB0187_REV01!$F:$H),3,0)),"---")</f>
        <v>---</v>
      </c>
      <c r="J891" s="19" t="str">
        <f>IFERROR(VLOOKUP(I891,IF($H$4="TEB0187_REV01",RAW_c_TEB0187_REV01!$AE:$AM),9,0),"---")</f>
        <v>---</v>
      </c>
      <c r="K891" s="19" t="str">
        <f>IFERROR(VLOOKUP(D891&amp;"-"&amp;E891,IF($H$4="TEB0187_REV01",RAW_c_TEB0187_REV01!$AD:$AK,"???"),6,0),"---")</f>
        <v>---</v>
      </c>
      <c r="L891" s="19" t="str">
        <f>IFERROR(VLOOKUP(D891&amp;"-"&amp;E891,IF($H$4="TEB0187_REV01",RAW_c_TEB0187_REV01!$AD:$AL,"???"),9,0),"---")</f>
        <v>---</v>
      </c>
      <c r="M891" s="19" t="str">
        <f>IFERROR(IF(VLOOKUP($F891&amp;"-"&amp;$G891,IF($M$4="TEI0187_REV01",RAW_m_TEI0187_REV01!$F:$AU),43,0)="--","---",IF($M$4="TEI0187_REV01",RAW_m_TEI0187_REV01!$AT891&amp; " --&gt; " &amp;RAW_m_TEI0187_REV01!$AU891&amp; " --&gt; ")),"---")</f>
        <v>---</v>
      </c>
      <c r="N891" s="19" t="str">
        <f>IFERROR(VLOOKUP(F891&amp;"-"&amp;G891,IF($M$4="TEI0187_REV01",RAW_m_TEI0187_REV01!$AD:$AJ),7,0),"---")</f>
        <v>---</v>
      </c>
      <c r="O891" s="19" t="str">
        <f>IFERROR(VLOOKUP(N891,IF($M$4="TEI0187_REV01",RAW_m_TEI0187_REV01!$AJ:$AK),2,0),"---")</f>
        <v>---</v>
      </c>
      <c r="P891" s="19" t="str">
        <f>IFERROR(VLOOKUP(F891&amp;"-"&amp;G891,IF($M$4="TEI0187_REV01",RAW_m_TEI0187_REV01!$AD:$AG),3,0),"---")</f>
        <v>---</v>
      </c>
      <c r="Q891" s="19" t="str">
        <f>IFERROR(VLOOKUP(N891,IF($M$4="TEI0187_REV01",RAW_m_TEI0187_REV01!$AE:$AH),4,0),"---")</f>
        <v>---</v>
      </c>
      <c r="R891" s="19" t="str">
        <f>IFERROR(VLOOKUP(F891&amp;"-"&amp;G891,IF($M$4="TEI0187_REV01",RAW_m_TEI0187_REV01!$AD:$AG),4,0),"---")</f>
        <v>---</v>
      </c>
    </row>
    <row r="892" spans="2:18" x14ac:dyDescent="0.25">
      <c r="B892" s="78">
        <v>887</v>
      </c>
      <c r="C892" s="19" t="str">
        <f>IFERROR(INDEX(B2B!A:F,MATCH('B2B Pin Table'!B892,B2B!A:A,0),6),"---")</f>
        <v>GND</v>
      </c>
      <c r="D892" s="19" t="str">
        <f>IFERROR(IF((COUNTIF(B2B!A888:K888,H890)&lt;0),"---",INDEX(B2B!A:K,MATCH('B2B Pin Table'!B892,B2B!A:A,0),2)),"---")</f>
        <v>J4</v>
      </c>
      <c r="E892" s="19" t="str">
        <f>IFERROR(IF((COUNTIF(B2B!A888:K888,H890)&lt;0),"---",INDEX(B2B!A:K,MATCH('B2B Pin Table'!B892,B2B!A:A,0),3)),"---")</f>
        <v>C47</v>
      </c>
      <c r="F892" s="19" t="str">
        <f>IFERROR(IF((COUNTIF(B2B!A888:K888,L890)&lt;0),"---",INDEX(B2B!A:K,MATCH('B2B Pin Table'!B892,B2B!A:A,0),4)),"---")</f>
        <v>J4</v>
      </c>
      <c r="G892" s="19" t="str">
        <f>IFERROR(IF((COUNTIF(B2B!A888:K888,L890)&lt;0),"---",INDEX(B2B!A:K,MATCH('B2B Pin Table'!B892,B2B!A:A,0),5)),"---")</f>
        <v>C47</v>
      </c>
      <c r="H892" s="59" t="str">
        <f>IFERROR(IF(VLOOKUP($D892&amp;"-"&amp;$E892,IF($H$4="TEB0187_REV01",CALC_CONN_TEB0187_REV01!$F:$I),4,0)="--","---",IF($H$4="TEB0187_REV01",CALC_CONN_TEB0187_REV01!$G892&amp; " --&gt; " &amp;CALC_CONN_TEB0187_REV01!$I892&amp; " --&gt; ")),"---")</f>
        <v>---</v>
      </c>
      <c r="I892" s="19" t="str">
        <f>IFERROR(IF(VLOOKUP($D892&amp;"-"&amp;$E892,IF($H$4="TEB0187_REV01",CALC_CONN_TEB0187_REV01!$F:$H),3,0)="--",VLOOKUP($D892&amp;"-"&amp;$E892,IF($H$4="TEB0187_REV01",CALC_CONN_TEB0187_REV01!$F:$H),2,0),VLOOKUP($D892&amp;"-"&amp;$E892,IF($H$4="TEB0187_REV01",CALC_CONN_TEB0187_REV01!$F:$H),3,0)),"---")</f>
        <v>---</v>
      </c>
      <c r="J892" s="19" t="str">
        <f>IFERROR(VLOOKUP(I892,IF($H$4="TEB0187_REV01",RAW_c_TEB0187_REV01!$AE:$AM),9,0),"---")</f>
        <v>---</v>
      </c>
      <c r="K892" s="19" t="str">
        <f>IFERROR(VLOOKUP(D892&amp;"-"&amp;E892,IF($H$4="TEB0187_REV01",RAW_c_TEB0187_REV01!$AD:$AK,"???"),6,0),"---")</f>
        <v>---</v>
      </c>
      <c r="L892" s="19" t="str">
        <f>IFERROR(VLOOKUP(D892&amp;"-"&amp;E892,IF($H$4="TEB0187_REV01",RAW_c_TEB0187_REV01!$AD:$AL,"???"),9,0),"---")</f>
        <v>---</v>
      </c>
      <c r="M892" s="19" t="str">
        <f>IFERROR(IF(VLOOKUP($F892&amp;"-"&amp;$G892,IF($M$4="TEI0187_REV01",RAW_m_TEI0187_REV01!$F:$AU),43,0)="--","---",IF($M$4="TEI0187_REV01",RAW_m_TEI0187_REV01!$AT892&amp; " --&gt; " &amp;RAW_m_TEI0187_REV01!$AU892&amp; " --&gt; ")),"---")</f>
        <v>---</v>
      </c>
      <c r="N892" s="19" t="str">
        <f>IFERROR(VLOOKUP(F892&amp;"-"&amp;G892,IF($M$4="TEI0187_REV01",RAW_m_TEI0187_REV01!$AD:$AJ),7,0),"---")</f>
        <v>---</v>
      </c>
      <c r="O892" s="19" t="str">
        <f>IFERROR(VLOOKUP(N892,IF($M$4="TEI0187_REV01",RAW_m_TEI0187_REV01!$AJ:$AK),2,0),"---")</f>
        <v>---</v>
      </c>
      <c r="P892" s="19" t="str">
        <f>IFERROR(VLOOKUP(F892&amp;"-"&amp;G892,IF($M$4="TEI0187_REV01",RAW_m_TEI0187_REV01!$AD:$AG),3,0),"---")</f>
        <v>---</v>
      </c>
      <c r="Q892" s="19" t="str">
        <f>IFERROR(VLOOKUP(N892,IF($M$4="TEI0187_REV01",RAW_m_TEI0187_REV01!$AE:$AH),4,0),"---")</f>
        <v>---</v>
      </c>
      <c r="R892" s="19" t="str">
        <f>IFERROR(VLOOKUP(F892&amp;"-"&amp;G892,IF($M$4="TEI0187_REV01",RAW_m_TEI0187_REV01!$AD:$AG),4,0),"---")</f>
        <v>---</v>
      </c>
    </row>
    <row r="893" spans="2:18" x14ac:dyDescent="0.25">
      <c r="B893" s="78">
        <v>888</v>
      </c>
      <c r="C893" s="19" t="str">
        <f>IFERROR(INDEX(B2B!A:F,MATCH('B2B Pin Table'!B893,B2B!A:A,0),6),"---")</f>
        <v>GND</v>
      </c>
      <c r="D893" s="19" t="str">
        <f>IFERROR(IF((COUNTIF(B2B!A889:K889,H891)&lt;0),"---",INDEX(B2B!A:K,MATCH('B2B Pin Table'!B893,B2B!A:A,0),2)),"---")</f>
        <v>J4</v>
      </c>
      <c r="E893" s="19" t="str">
        <f>IFERROR(IF((COUNTIF(B2B!A889:K889,H891)&lt;0),"---",INDEX(B2B!A:K,MATCH('B2B Pin Table'!B893,B2B!A:A,0),3)),"---")</f>
        <v>C48</v>
      </c>
      <c r="F893" s="19" t="str">
        <f>IFERROR(IF((COUNTIF(B2B!A889:K889,L891)&lt;0),"---",INDEX(B2B!A:K,MATCH('B2B Pin Table'!B893,B2B!A:A,0),4)),"---")</f>
        <v>J4</v>
      </c>
      <c r="G893" s="19" t="str">
        <f>IFERROR(IF((COUNTIF(B2B!A889:K889,L891)&lt;0),"---",INDEX(B2B!A:K,MATCH('B2B Pin Table'!B893,B2B!A:A,0),5)),"---")</f>
        <v>C48</v>
      </c>
      <c r="H893" s="59" t="str">
        <f>IFERROR(IF(VLOOKUP($D893&amp;"-"&amp;$E893,IF($H$4="TEB0187_REV01",CALC_CONN_TEB0187_REV01!$F:$I),4,0)="--","---",IF($H$4="TEB0187_REV01",CALC_CONN_TEB0187_REV01!$G893&amp; " --&gt; " &amp;CALC_CONN_TEB0187_REV01!$I893&amp; " --&gt; ")),"---")</f>
        <v>---</v>
      </c>
      <c r="I893" s="19" t="str">
        <f>IFERROR(IF(VLOOKUP($D893&amp;"-"&amp;$E893,IF($H$4="TEB0187_REV01",CALC_CONN_TEB0187_REV01!$F:$H),3,0)="--",VLOOKUP($D893&amp;"-"&amp;$E893,IF($H$4="TEB0187_REV01",CALC_CONN_TEB0187_REV01!$F:$H),2,0),VLOOKUP($D893&amp;"-"&amp;$E893,IF($H$4="TEB0187_REV01",CALC_CONN_TEB0187_REV01!$F:$H),3,0)),"---")</f>
        <v>---</v>
      </c>
      <c r="J893" s="19" t="str">
        <f>IFERROR(VLOOKUP(I893,IF($H$4="TEB0187_REV01",RAW_c_TEB0187_REV01!$AE:$AM),9,0),"---")</f>
        <v>---</v>
      </c>
      <c r="K893" s="19" t="str">
        <f>IFERROR(VLOOKUP(D893&amp;"-"&amp;E893,IF($H$4="TEB0187_REV01",RAW_c_TEB0187_REV01!$AD:$AK,"???"),6,0),"---")</f>
        <v>---</v>
      </c>
      <c r="L893" s="19" t="str">
        <f>IFERROR(VLOOKUP(D893&amp;"-"&amp;E893,IF($H$4="TEB0187_REV01",RAW_c_TEB0187_REV01!$AD:$AL,"???"),9,0),"---")</f>
        <v>---</v>
      </c>
      <c r="M893" s="19" t="str">
        <f>IFERROR(IF(VLOOKUP($F893&amp;"-"&amp;$G893,IF($M$4="TEI0187_REV01",RAW_m_TEI0187_REV01!$F:$AU),43,0)="--","---",IF($M$4="TEI0187_REV01",RAW_m_TEI0187_REV01!$AT893&amp; " --&gt; " &amp;RAW_m_TEI0187_REV01!$AU893&amp; " --&gt; ")),"---")</f>
        <v>---</v>
      </c>
      <c r="N893" s="19" t="str">
        <f>IFERROR(VLOOKUP(F893&amp;"-"&amp;G893,IF($M$4="TEI0187_REV01",RAW_m_TEI0187_REV01!$AD:$AJ),7,0),"---")</f>
        <v>---</v>
      </c>
      <c r="O893" s="19" t="str">
        <f>IFERROR(VLOOKUP(N893,IF($M$4="TEI0187_REV01",RAW_m_TEI0187_REV01!$AJ:$AK),2,0),"---")</f>
        <v>---</v>
      </c>
      <c r="P893" s="19" t="str">
        <f>IFERROR(VLOOKUP(F893&amp;"-"&amp;G893,IF($M$4="TEI0187_REV01",RAW_m_TEI0187_REV01!$AD:$AG),3,0),"---")</f>
        <v>---</v>
      </c>
      <c r="Q893" s="19" t="str">
        <f>IFERROR(VLOOKUP(N893,IF($M$4="TEI0187_REV01",RAW_m_TEI0187_REV01!$AE:$AH),4,0),"---")</f>
        <v>---</v>
      </c>
      <c r="R893" s="19" t="str">
        <f>IFERROR(VLOOKUP(F893&amp;"-"&amp;G893,IF($M$4="TEI0187_REV01",RAW_m_TEI0187_REV01!$AD:$AG),4,0),"---")</f>
        <v>---</v>
      </c>
    </row>
    <row r="894" spans="2:18" x14ac:dyDescent="0.25">
      <c r="B894" s="78">
        <v>889</v>
      </c>
      <c r="C894" s="19" t="str">
        <f>IFERROR(INDEX(B2B!A:F,MATCH('B2B Pin Table'!B894,B2B!A:A,0),6),"---")</f>
        <v>GND</v>
      </c>
      <c r="D894" s="19" t="str">
        <f>IFERROR(IF((COUNTIF(B2B!A890:K890,H892)&lt;0),"---",INDEX(B2B!A:K,MATCH('B2B Pin Table'!B894,B2B!A:A,0),2)),"---")</f>
        <v>J4</v>
      </c>
      <c r="E894" s="19" t="str">
        <f>IFERROR(IF((COUNTIF(B2B!A890:K890,H892)&lt;0),"---",INDEX(B2B!A:K,MATCH('B2B Pin Table'!B894,B2B!A:A,0),3)),"---")</f>
        <v>C49</v>
      </c>
      <c r="F894" s="19" t="str">
        <f>IFERROR(IF((COUNTIF(B2B!A890:K890,L892)&lt;0),"---",INDEX(B2B!A:K,MATCH('B2B Pin Table'!B894,B2B!A:A,0),4)),"---")</f>
        <v>J4</v>
      </c>
      <c r="G894" s="19" t="str">
        <f>IFERROR(IF((COUNTIF(B2B!A890:K890,L892)&lt;0),"---",INDEX(B2B!A:K,MATCH('B2B Pin Table'!B894,B2B!A:A,0),5)),"---")</f>
        <v>C49</v>
      </c>
      <c r="H894" s="59" t="str">
        <f>IFERROR(IF(VLOOKUP($D894&amp;"-"&amp;$E894,IF($H$4="TEB0187_REV01",CALC_CONN_TEB0187_REV01!$F:$I),4,0)="--","---",IF($H$4="TEB0187_REV01",CALC_CONN_TEB0187_REV01!$G894&amp; " --&gt; " &amp;CALC_CONN_TEB0187_REV01!$I894&amp; " --&gt; ")),"---")</f>
        <v>---</v>
      </c>
      <c r="I894" s="19" t="str">
        <f>IFERROR(IF(VLOOKUP($D894&amp;"-"&amp;$E894,IF($H$4="TEB0187_REV01",CALC_CONN_TEB0187_REV01!$F:$H),3,0)="--",VLOOKUP($D894&amp;"-"&amp;$E894,IF($H$4="TEB0187_REV01",CALC_CONN_TEB0187_REV01!$F:$H),2,0),VLOOKUP($D894&amp;"-"&amp;$E894,IF($H$4="TEB0187_REV01",CALC_CONN_TEB0187_REV01!$F:$H),3,0)),"---")</f>
        <v>---</v>
      </c>
      <c r="J894" s="19" t="str">
        <f>IFERROR(VLOOKUP(I894,IF($H$4="TEB0187_REV01",RAW_c_TEB0187_REV01!$AE:$AM),9,0),"---")</f>
        <v>---</v>
      </c>
      <c r="K894" s="19" t="str">
        <f>IFERROR(VLOOKUP(D894&amp;"-"&amp;E894,IF($H$4="TEB0187_REV01",RAW_c_TEB0187_REV01!$AD:$AK,"???"),6,0),"---")</f>
        <v>---</v>
      </c>
      <c r="L894" s="19" t="str">
        <f>IFERROR(VLOOKUP(D894&amp;"-"&amp;E894,IF($H$4="TEB0187_REV01",RAW_c_TEB0187_REV01!$AD:$AL,"???"),9,0),"---")</f>
        <v>---</v>
      </c>
      <c r="M894" s="19" t="str">
        <f>IFERROR(IF(VLOOKUP($F894&amp;"-"&amp;$G894,IF($M$4="TEI0187_REV01",RAW_m_TEI0187_REV01!$F:$AU),43,0)="--","---",IF($M$4="TEI0187_REV01",RAW_m_TEI0187_REV01!$AT894&amp; " --&gt; " &amp;RAW_m_TEI0187_REV01!$AU894&amp; " --&gt; ")),"---")</f>
        <v>---</v>
      </c>
      <c r="N894" s="19" t="str">
        <f>IFERROR(VLOOKUP(F894&amp;"-"&amp;G894,IF($M$4="TEI0187_REV01",RAW_m_TEI0187_REV01!$AD:$AJ),7,0),"---")</f>
        <v>---</v>
      </c>
      <c r="O894" s="19" t="str">
        <f>IFERROR(VLOOKUP(N894,IF($M$4="TEI0187_REV01",RAW_m_TEI0187_REV01!$AJ:$AK),2,0),"---")</f>
        <v>---</v>
      </c>
      <c r="P894" s="19" t="str">
        <f>IFERROR(VLOOKUP(F894&amp;"-"&amp;G894,IF($M$4="TEI0187_REV01",RAW_m_TEI0187_REV01!$AD:$AG),3,0),"---")</f>
        <v>---</v>
      </c>
      <c r="Q894" s="19" t="str">
        <f>IFERROR(VLOOKUP(N894,IF($M$4="TEI0187_REV01",RAW_m_TEI0187_REV01!$AE:$AH),4,0),"---")</f>
        <v>---</v>
      </c>
      <c r="R894" s="19" t="str">
        <f>IFERROR(VLOOKUP(F894&amp;"-"&amp;G894,IF($M$4="TEI0187_REV01",RAW_m_TEI0187_REV01!$AD:$AG),4,0),"---")</f>
        <v>---</v>
      </c>
    </row>
    <row r="895" spans="2:18" x14ac:dyDescent="0.25">
      <c r="B895" s="78">
        <v>890</v>
      </c>
      <c r="C895" s="19" t="str">
        <f>IFERROR(INDEX(B2B!A:F,MATCH('B2B Pin Table'!B895,B2B!A:A,0),6),"---")</f>
        <v>GND</v>
      </c>
      <c r="D895" s="19" t="str">
        <f>IFERROR(IF((COUNTIF(B2B!A891:K891,H893)&lt;0),"---",INDEX(B2B!A:K,MATCH('B2B Pin Table'!B895,B2B!A:A,0),2)),"---")</f>
        <v>J4</v>
      </c>
      <c r="E895" s="19" t="str">
        <f>IFERROR(IF((COUNTIF(B2B!A891:K891,H893)&lt;0),"---",INDEX(B2B!A:K,MATCH('B2B Pin Table'!B895,B2B!A:A,0),3)),"---")</f>
        <v>C50</v>
      </c>
      <c r="F895" s="19" t="str">
        <f>IFERROR(IF((COUNTIF(B2B!A891:K891,L893)&lt;0),"---",INDEX(B2B!A:K,MATCH('B2B Pin Table'!B895,B2B!A:A,0),4)),"---")</f>
        <v>J4</v>
      </c>
      <c r="G895" s="19" t="str">
        <f>IFERROR(IF((COUNTIF(B2B!A891:K891,L893)&lt;0),"---",INDEX(B2B!A:K,MATCH('B2B Pin Table'!B895,B2B!A:A,0),5)),"---")</f>
        <v>C50</v>
      </c>
      <c r="H895" s="59" t="str">
        <f>IFERROR(IF(VLOOKUP($D895&amp;"-"&amp;$E895,IF($H$4="TEB0187_REV01",CALC_CONN_TEB0187_REV01!$F:$I),4,0)="--","---",IF($H$4="TEB0187_REV01",CALC_CONN_TEB0187_REV01!$G895&amp; " --&gt; " &amp;CALC_CONN_TEB0187_REV01!$I895&amp; " --&gt; ")),"---")</f>
        <v>---</v>
      </c>
      <c r="I895" s="19" t="str">
        <f>IFERROR(IF(VLOOKUP($D895&amp;"-"&amp;$E895,IF($H$4="TEB0187_REV01",CALC_CONN_TEB0187_REV01!$F:$H),3,0)="--",VLOOKUP($D895&amp;"-"&amp;$E895,IF($H$4="TEB0187_REV01",CALC_CONN_TEB0187_REV01!$F:$H),2,0),VLOOKUP($D895&amp;"-"&amp;$E895,IF($H$4="TEB0187_REV01",CALC_CONN_TEB0187_REV01!$F:$H),3,0)),"---")</f>
        <v>---</v>
      </c>
      <c r="J895" s="19" t="str">
        <f>IFERROR(VLOOKUP(I895,IF($H$4="TEB0187_REV01",RAW_c_TEB0187_REV01!$AE:$AM),9,0),"---")</f>
        <v>---</v>
      </c>
      <c r="K895" s="19" t="str">
        <f>IFERROR(VLOOKUP(D895&amp;"-"&amp;E895,IF($H$4="TEB0187_REV01",RAW_c_TEB0187_REV01!$AD:$AK,"???"),6,0),"---")</f>
        <v>---</v>
      </c>
      <c r="L895" s="19" t="str">
        <f>IFERROR(VLOOKUP(D895&amp;"-"&amp;E895,IF($H$4="TEB0187_REV01",RAW_c_TEB0187_REV01!$AD:$AL,"???"),9,0),"---")</f>
        <v>---</v>
      </c>
      <c r="M895" s="19" t="str">
        <f>IFERROR(IF(VLOOKUP($F895&amp;"-"&amp;$G895,IF($M$4="TEI0187_REV01",RAW_m_TEI0187_REV01!$F:$AU),43,0)="--","---",IF($M$4="TEI0187_REV01",RAW_m_TEI0187_REV01!$AT895&amp; " --&gt; " &amp;RAW_m_TEI0187_REV01!$AU895&amp; " --&gt; ")),"---")</f>
        <v>---</v>
      </c>
      <c r="N895" s="19" t="str">
        <f>IFERROR(VLOOKUP(F895&amp;"-"&amp;G895,IF($M$4="TEI0187_REV01",RAW_m_TEI0187_REV01!$AD:$AJ),7,0),"---")</f>
        <v>---</v>
      </c>
      <c r="O895" s="19" t="str">
        <f>IFERROR(VLOOKUP(N895,IF($M$4="TEI0187_REV01",RAW_m_TEI0187_REV01!$AJ:$AK),2,0),"---")</f>
        <v>---</v>
      </c>
      <c r="P895" s="19" t="str">
        <f>IFERROR(VLOOKUP(F895&amp;"-"&amp;G895,IF($M$4="TEI0187_REV01",RAW_m_TEI0187_REV01!$AD:$AG),3,0),"---")</f>
        <v>---</v>
      </c>
      <c r="Q895" s="19" t="str">
        <f>IFERROR(VLOOKUP(N895,IF($M$4="TEI0187_REV01",RAW_m_TEI0187_REV01!$AE:$AH),4,0),"---")</f>
        <v>---</v>
      </c>
      <c r="R895" s="19" t="str">
        <f>IFERROR(VLOOKUP(F895&amp;"-"&amp;G895,IF($M$4="TEI0187_REV01",RAW_m_TEI0187_REV01!$AD:$AG),4,0),"---")</f>
        <v>---</v>
      </c>
    </row>
    <row r="896" spans="2:18" x14ac:dyDescent="0.25">
      <c r="B896" s="78">
        <v>891</v>
      </c>
      <c r="C896" s="19" t="str">
        <f>IFERROR(INDEX(B2B!A:F,MATCH('B2B Pin Table'!B896,B2B!A:A,0),6),"---")</f>
        <v>GND</v>
      </c>
      <c r="D896" s="19" t="str">
        <f>IFERROR(IF((COUNTIF(B2B!A892:K892,H894)&lt;0),"---",INDEX(B2B!A:K,MATCH('B2B Pin Table'!B896,B2B!A:A,0),2)),"---")</f>
        <v>J4</v>
      </c>
      <c r="E896" s="19" t="str">
        <f>IFERROR(IF((COUNTIF(B2B!A892:K892,H894)&lt;0),"---",INDEX(B2B!A:K,MATCH('B2B Pin Table'!B896,B2B!A:A,0),3)),"---")</f>
        <v>C51</v>
      </c>
      <c r="F896" s="19" t="str">
        <f>IFERROR(IF((COUNTIF(B2B!A892:K892,L894)&lt;0),"---",INDEX(B2B!A:K,MATCH('B2B Pin Table'!B896,B2B!A:A,0),4)),"---")</f>
        <v>J4</v>
      </c>
      <c r="G896" s="19" t="str">
        <f>IFERROR(IF((COUNTIF(B2B!A892:K892,L894)&lt;0),"---",INDEX(B2B!A:K,MATCH('B2B Pin Table'!B896,B2B!A:A,0),5)),"---")</f>
        <v>C51</v>
      </c>
      <c r="H896" s="59" t="str">
        <f>IFERROR(IF(VLOOKUP($D896&amp;"-"&amp;$E896,IF($H$4="TEB0187_REV01",CALC_CONN_TEB0187_REV01!$F:$I),4,0)="--","---",IF($H$4="TEB0187_REV01",CALC_CONN_TEB0187_REV01!$G896&amp; " --&gt; " &amp;CALC_CONN_TEB0187_REV01!$I896&amp; " --&gt; ")),"---")</f>
        <v>---</v>
      </c>
      <c r="I896" s="19" t="str">
        <f>IFERROR(IF(VLOOKUP($D896&amp;"-"&amp;$E896,IF($H$4="TEB0187_REV01",CALC_CONN_TEB0187_REV01!$F:$H),3,0)="--",VLOOKUP($D896&amp;"-"&amp;$E896,IF($H$4="TEB0187_REV01",CALC_CONN_TEB0187_REV01!$F:$H),2,0),VLOOKUP($D896&amp;"-"&amp;$E896,IF($H$4="TEB0187_REV01",CALC_CONN_TEB0187_REV01!$F:$H),3,0)),"---")</f>
        <v>---</v>
      </c>
      <c r="J896" s="19" t="str">
        <f>IFERROR(VLOOKUP(I896,IF($H$4="TEB0187_REV01",RAW_c_TEB0187_REV01!$AE:$AM),9,0),"---")</f>
        <v>---</v>
      </c>
      <c r="K896" s="19" t="str">
        <f>IFERROR(VLOOKUP(D896&amp;"-"&amp;E896,IF($H$4="TEB0187_REV01",RAW_c_TEB0187_REV01!$AD:$AK,"???"),6,0),"---")</f>
        <v>---</v>
      </c>
      <c r="L896" s="19" t="str">
        <f>IFERROR(VLOOKUP(D896&amp;"-"&amp;E896,IF($H$4="TEB0187_REV01",RAW_c_TEB0187_REV01!$AD:$AL,"???"),9,0),"---")</f>
        <v>---</v>
      </c>
      <c r="M896" s="19" t="str">
        <f>IFERROR(IF(VLOOKUP($F896&amp;"-"&amp;$G896,IF($M$4="TEI0187_REV01",RAW_m_TEI0187_REV01!$F:$AU),43,0)="--","---",IF($M$4="TEI0187_REV01",RAW_m_TEI0187_REV01!$AT896&amp; " --&gt; " &amp;RAW_m_TEI0187_REV01!$AU896&amp; " --&gt; ")),"---")</f>
        <v>---</v>
      </c>
      <c r="N896" s="19" t="str">
        <f>IFERROR(VLOOKUP(F896&amp;"-"&amp;G896,IF($M$4="TEI0187_REV01",RAW_m_TEI0187_REV01!$AD:$AJ),7,0),"---")</f>
        <v>---</v>
      </c>
      <c r="O896" s="19" t="str">
        <f>IFERROR(VLOOKUP(N896,IF($M$4="TEI0187_REV01",RAW_m_TEI0187_REV01!$AJ:$AK),2,0),"---")</f>
        <v>---</v>
      </c>
      <c r="P896" s="19" t="str">
        <f>IFERROR(VLOOKUP(F896&amp;"-"&amp;G896,IF($M$4="TEI0187_REV01",RAW_m_TEI0187_REV01!$AD:$AG),3,0),"---")</f>
        <v>---</v>
      </c>
      <c r="Q896" s="19" t="str">
        <f>IFERROR(VLOOKUP(N896,IF($M$4="TEI0187_REV01",RAW_m_TEI0187_REV01!$AE:$AH),4,0),"---")</f>
        <v>---</v>
      </c>
      <c r="R896" s="19" t="str">
        <f>IFERROR(VLOOKUP(F896&amp;"-"&amp;G896,IF($M$4="TEI0187_REV01",RAW_m_TEI0187_REV01!$AD:$AG),4,0),"---")</f>
        <v>---</v>
      </c>
    </row>
    <row r="897" spans="2:18" x14ac:dyDescent="0.25">
      <c r="B897" s="78">
        <v>892</v>
      </c>
      <c r="C897" s="19" t="str">
        <f>IFERROR(INDEX(B2B!A:F,MATCH('B2B Pin Table'!B897,B2B!A:A,0),6),"---")</f>
        <v>GND</v>
      </c>
      <c r="D897" s="19" t="str">
        <f>IFERROR(IF((COUNTIF(B2B!A893:K893,H895)&lt;0),"---",INDEX(B2B!A:K,MATCH('B2B Pin Table'!B897,B2B!A:A,0),2)),"---")</f>
        <v>J4</v>
      </c>
      <c r="E897" s="19" t="str">
        <f>IFERROR(IF((COUNTIF(B2B!A893:K893,H895)&lt;0),"---",INDEX(B2B!A:K,MATCH('B2B Pin Table'!B897,B2B!A:A,0),3)),"---")</f>
        <v>C52</v>
      </c>
      <c r="F897" s="19" t="str">
        <f>IFERROR(IF((COUNTIF(B2B!A893:K893,L895)&lt;0),"---",INDEX(B2B!A:K,MATCH('B2B Pin Table'!B897,B2B!A:A,0),4)),"---")</f>
        <v>J4</v>
      </c>
      <c r="G897" s="19" t="str">
        <f>IFERROR(IF((COUNTIF(B2B!A893:K893,L895)&lt;0),"---",INDEX(B2B!A:K,MATCH('B2B Pin Table'!B897,B2B!A:A,0),5)),"---")</f>
        <v>C52</v>
      </c>
      <c r="H897" s="59" t="str">
        <f>IFERROR(IF(VLOOKUP($D897&amp;"-"&amp;$E897,IF($H$4="TEB0187_REV01",CALC_CONN_TEB0187_REV01!$F:$I),4,0)="--","---",IF($H$4="TEB0187_REV01",CALC_CONN_TEB0187_REV01!$G897&amp; " --&gt; " &amp;CALC_CONN_TEB0187_REV01!$I897&amp; " --&gt; ")),"---")</f>
        <v>---</v>
      </c>
      <c r="I897" s="19" t="str">
        <f>IFERROR(IF(VLOOKUP($D897&amp;"-"&amp;$E897,IF($H$4="TEB0187_REV01",CALC_CONN_TEB0187_REV01!$F:$H),3,0)="--",VLOOKUP($D897&amp;"-"&amp;$E897,IF($H$4="TEB0187_REV01",CALC_CONN_TEB0187_REV01!$F:$H),2,0),VLOOKUP($D897&amp;"-"&amp;$E897,IF($H$4="TEB0187_REV01",CALC_CONN_TEB0187_REV01!$F:$H),3,0)),"---")</f>
        <v>---</v>
      </c>
      <c r="J897" s="19" t="str">
        <f>IFERROR(VLOOKUP(I897,IF($H$4="TEB0187_REV01",RAW_c_TEB0187_REV01!$AE:$AM),9,0),"---")</f>
        <v>---</v>
      </c>
      <c r="K897" s="19" t="str">
        <f>IFERROR(VLOOKUP(D897&amp;"-"&amp;E897,IF($H$4="TEB0187_REV01",RAW_c_TEB0187_REV01!$AD:$AK,"???"),6,0),"---")</f>
        <v>---</v>
      </c>
      <c r="L897" s="19" t="str">
        <f>IFERROR(VLOOKUP(D897&amp;"-"&amp;E897,IF($H$4="TEB0187_REV01",RAW_c_TEB0187_REV01!$AD:$AL,"???"),9,0),"---")</f>
        <v>---</v>
      </c>
      <c r="M897" s="19" t="str">
        <f>IFERROR(IF(VLOOKUP($F897&amp;"-"&amp;$G897,IF($M$4="TEI0187_REV01",RAW_m_TEI0187_REV01!$F:$AU),43,0)="--","---",IF($M$4="TEI0187_REV01",RAW_m_TEI0187_REV01!$AT897&amp; " --&gt; " &amp;RAW_m_TEI0187_REV01!$AU897&amp; " --&gt; ")),"---")</f>
        <v>---</v>
      </c>
      <c r="N897" s="19" t="str">
        <f>IFERROR(VLOOKUP(F897&amp;"-"&amp;G897,IF($M$4="TEI0187_REV01",RAW_m_TEI0187_REV01!$AD:$AJ),7,0),"---")</f>
        <v>---</v>
      </c>
      <c r="O897" s="19" t="str">
        <f>IFERROR(VLOOKUP(N897,IF($M$4="TEI0187_REV01",RAW_m_TEI0187_REV01!$AJ:$AK),2,0),"---")</f>
        <v>---</v>
      </c>
      <c r="P897" s="19" t="str">
        <f>IFERROR(VLOOKUP(F897&amp;"-"&amp;G897,IF($M$4="TEI0187_REV01",RAW_m_TEI0187_REV01!$AD:$AG),3,0),"---")</f>
        <v>---</v>
      </c>
      <c r="Q897" s="19" t="str">
        <f>IFERROR(VLOOKUP(N897,IF($M$4="TEI0187_REV01",RAW_m_TEI0187_REV01!$AE:$AH),4,0),"---")</f>
        <v>---</v>
      </c>
      <c r="R897" s="19" t="str">
        <f>IFERROR(VLOOKUP(F897&amp;"-"&amp;G897,IF($M$4="TEI0187_REV01",RAW_m_TEI0187_REV01!$AD:$AG),4,0),"---")</f>
        <v>---</v>
      </c>
    </row>
    <row r="898" spans="2:18" x14ac:dyDescent="0.25">
      <c r="B898" s="78">
        <v>893</v>
      </c>
      <c r="C898" s="19" t="str">
        <f>IFERROR(INDEX(B2B!A:F,MATCH('B2B Pin Table'!B898,B2B!A:A,0),6),"---")</f>
        <v>GND</v>
      </c>
      <c r="D898" s="19" t="str">
        <f>IFERROR(IF((COUNTIF(B2B!A894:K894,H896)&lt;0),"---",INDEX(B2B!A:K,MATCH('B2B Pin Table'!B898,B2B!A:A,0),2)),"---")</f>
        <v>J4</v>
      </c>
      <c r="E898" s="19" t="str">
        <f>IFERROR(IF((COUNTIF(B2B!A894:K894,H896)&lt;0),"---",INDEX(B2B!A:K,MATCH('B2B Pin Table'!B898,B2B!A:A,0),3)),"---")</f>
        <v>C53</v>
      </c>
      <c r="F898" s="19" t="str">
        <f>IFERROR(IF((COUNTIF(B2B!A894:K894,L896)&lt;0),"---",INDEX(B2B!A:K,MATCH('B2B Pin Table'!B898,B2B!A:A,0),4)),"---")</f>
        <v>J4</v>
      </c>
      <c r="G898" s="19" t="str">
        <f>IFERROR(IF((COUNTIF(B2B!A894:K894,L896)&lt;0),"---",INDEX(B2B!A:K,MATCH('B2B Pin Table'!B898,B2B!A:A,0),5)),"---")</f>
        <v>C53</v>
      </c>
      <c r="H898" s="59" t="str">
        <f>IFERROR(IF(VLOOKUP($D898&amp;"-"&amp;$E898,IF($H$4="TEB0187_REV01",CALC_CONN_TEB0187_REV01!$F:$I),4,0)="--","---",IF($H$4="TEB0187_REV01",CALC_CONN_TEB0187_REV01!$G898&amp; " --&gt; " &amp;CALC_CONN_TEB0187_REV01!$I898&amp; " --&gt; ")),"---")</f>
        <v>---</v>
      </c>
      <c r="I898" s="19" t="str">
        <f>IFERROR(IF(VLOOKUP($D898&amp;"-"&amp;$E898,IF($H$4="TEB0187_REV01",CALC_CONN_TEB0187_REV01!$F:$H),3,0)="--",VLOOKUP($D898&amp;"-"&amp;$E898,IF($H$4="TEB0187_REV01",CALC_CONN_TEB0187_REV01!$F:$H),2,0),VLOOKUP($D898&amp;"-"&amp;$E898,IF($H$4="TEB0187_REV01",CALC_CONN_TEB0187_REV01!$F:$H),3,0)),"---")</f>
        <v>---</v>
      </c>
      <c r="J898" s="19" t="str">
        <f>IFERROR(VLOOKUP(I898,IF($H$4="TEB0187_REV01",RAW_c_TEB0187_REV01!$AE:$AM),9,0),"---")</f>
        <v>---</v>
      </c>
      <c r="K898" s="19" t="str">
        <f>IFERROR(VLOOKUP(D898&amp;"-"&amp;E898,IF($H$4="TEB0187_REV01",RAW_c_TEB0187_REV01!$AD:$AK,"???"),6,0),"---")</f>
        <v>---</v>
      </c>
      <c r="L898" s="19" t="str">
        <f>IFERROR(VLOOKUP(D898&amp;"-"&amp;E898,IF($H$4="TEB0187_REV01",RAW_c_TEB0187_REV01!$AD:$AL,"???"),9,0),"---")</f>
        <v>---</v>
      </c>
      <c r="M898" s="19" t="str">
        <f>IFERROR(IF(VLOOKUP($F898&amp;"-"&amp;$G898,IF($M$4="TEI0187_REV01",RAW_m_TEI0187_REV01!$F:$AU),43,0)="--","---",IF($M$4="TEI0187_REV01",RAW_m_TEI0187_REV01!$AT898&amp; " --&gt; " &amp;RAW_m_TEI0187_REV01!$AU898&amp; " --&gt; ")),"---")</f>
        <v>---</v>
      </c>
      <c r="N898" s="19" t="str">
        <f>IFERROR(VLOOKUP(F898&amp;"-"&amp;G898,IF($M$4="TEI0187_REV01",RAW_m_TEI0187_REV01!$AD:$AJ),7,0),"---")</f>
        <v>---</v>
      </c>
      <c r="O898" s="19" t="str">
        <f>IFERROR(VLOOKUP(N898,IF($M$4="TEI0187_REV01",RAW_m_TEI0187_REV01!$AJ:$AK),2,0),"---")</f>
        <v>---</v>
      </c>
      <c r="P898" s="19" t="str">
        <f>IFERROR(VLOOKUP(F898&amp;"-"&amp;G898,IF($M$4="TEI0187_REV01",RAW_m_TEI0187_REV01!$AD:$AG),3,0),"---")</f>
        <v>---</v>
      </c>
      <c r="Q898" s="19" t="str">
        <f>IFERROR(VLOOKUP(N898,IF($M$4="TEI0187_REV01",RAW_m_TEI0187_REV01!$AE:$AH),4,0),"---")</f>
        <v>---</v>
      </c>
      <c r="R898" s="19" t="str">
        <f>IFERROR(VLOOKUP(F898&amp;"-"&amp;G898,IF($M$4="TEI0187_REV01",RAW_m_TEI0187_REV01!$AD:$AG),4,0),"---")</f>
        <v>---</v>
      </c>
    </row>
    <row r="899" spans="2:18" x14ac:dyDescent="0.25">
      <c r="B899" s="78">
        <v>894</v>
      </c>
      <c r="C899" s="19" t="str">
        <f>IFERROR(INDEX(B2B!A:F,MATCH('B2B Pin Table'!B899,B2B!A:A,0),6),"---")</f>
        <v>GND</v>
      </c>
      <c r="D899" s="19" t="str">
        <f>IFERROR(IF((COUNTIF(B2B!A895:K895,H897)&lt;0),"---",INDEX(B2B!A:K,MATCH('B2B Pin Table'!B899,B2B!A:A,0),2)),"---")</f>
        <v>J4</v>
      </c>
      <c r="E899" s="19" t="str">
        <f>IFERROR(IF((COUNTIF(B2B!A895:K895,H897)&lt;0),"---",INDEX(B2B!A:K,MATCH('B2B Pin Table'!B899,B2B!A:A,0),3)),"---")</f>
        <v>C54</v>
      </c>
      <c r="F899" s="19" t="str">
        <f>IFERROR(IF((COUNTIF(B2B!A895:K895,L897)&lt;0),"---",INDEX(B2B!A:K,MATCH('B2B Pin Table'!B899,B2B!A:A,0),4)),"---")</f>
        <v>J4</v>
      </c>
      <c r="G899" s="19" t="str">
        <f>IFERROR(IF((COUNTIF(B2B!A895:K895,L897)&lt;0),"---",INDEX(B2B!A:K,MATCH('B2B Pin Table'!B899,B2B!A:A,0),5)),"---")</f>
        <v>C54</v>
      </c>
      <c r="H899" s="59" t="str">
        <f>IFERROR(IF(VLOOKUP($D899&amp;"-"&amp;$E899,IF($H$4="TEB0187_REV01",CALC_CONN_TEB0187_REV01!$F:$I),4,0)="--","---",IF($H$4="TEB0187_REV01",CALC_CONN_TEB0187_REV01!$G899&amp; " --&gt; " &amp;CALC_CONN_TEB0187_REV01!$I899&amp; " --&gt; ")),"---")</f>
        <v>---</v>
      </c>
      <c r="I899" s="19" t="str">
        <f>IFERROR(IF(VLOOKUP($D899&amp;"-"&amp;$E899,IF($H$4="TEB0187_REV01",CALC_CONN_TEB0187_REV01!$F:$H),3,0)="--",VLOOKUP($D899&amp;"-"&amp;$E899,IF($H$4="TEB0187_REV01",CALC_CONN_TEB0187_REV01!$F:$H),2,0),VLOOKUP($D899&amp;"-"&amp;$E899,IF($H$4="TEB0187_REV01",CALC_CONN_TEB0187_REV01!$F:$H),3,0)),"---")</f>
        <v>---</v>
      </c>
      <c r="J899" s="19" t="str">
        <f>IFERROR(VLOOKUP(I899,IF($H$4="TEB0187_REV01",RAW_c_TEB0187_REV01!$AE:$AM),9,0),"---")</f>
        <v>---</v>
      </c>
      <c r="K899" s="19" t="str">
        <f>IFERROR(VLOOKUP(D899&amp;"-"&amp;E899,IF($H$4="TEB0187_REV01",RAW_c_TEB0187_REV01!$AD:$AK,"???"),6,0),"---")</f>
        <v>---</v>
      </c>
      <c r="L899" s="19" t="str">
        <f>IFERROR(VLOOKUP(D899&amp;"-"&amp;E899,IF($H$4="TEB0187_REV01",RAW_c_TEB0187_REV01!$AD:$AL,"???"),9,0),"---")</f>
        <v>---</v>
      </c>
      <c r="M899" s="19" t="str">
        <f>IFERROR(IF(VLOOKUP($F899&amp;"-"&amp;$G899,IF($M$4="TEI0187_REV01",RAW_m_TEI0187_REV01!$F:$AU),43,0)="--","---",IF($M$4="TEI0187_REV01",RAW_m_TEI0187_REV01!$AT899&amp; " --&gt; " &amp;RAW_m_TEI0187_REV01!$AU899&amp; " --&gt; ")),"---")</f>
        <v>---</v>
      </c>
      <c r="N899" s="19" t="str">
        <f>IFERROR(VLOOKUP(F899&amp;"-"&amp;G899,IF($M$4="TEI0187_REV01",RAW_m_TEI0187_REV01!$AD:$AJ),7,0),"---")</f>
        <v>---</v>
      </c>
      <c r="O899" s="19" t="str">
        <f>IFERROR(VLOOKUP(N899,IF($M$4="TEI0187_REV01",RAW_m_TEI0187_REV01!$AJ:$AK),2,0),"---")</f>
        <v>---</v>
      </c>
      <c r="P899" s="19" t="str">
        <f>IFERROR(VLOOKUP(F899&amp;"-"&amp;G899,IF($M$4="TEI0187_REV01",RAW_m_TEI0187_REV01!$AD:$AG),3,0),"---")</f>
        <v>---</v>
      </c>
      <c r="Q899" s="19" t="str">
        <f>IFERROR(VLOOKUP(N899,IF($M$4="TEI0187_REV01",RAW_m_TEI0187_REV01!$AE:$AH),4,0),"---")</f>
        <v>---</v>
      </c>
      <c r="R899" s="19" t="str">
        <f>IFERROR(VLOOKUP(F899&amp;"-"&amp;G899,IF($M$4="TEI0187_REV01",RAW_m_TEI0187_REV01!$AD:$AG),4,0),"---")</f>
        <v>---</v>
      </c>
    </row>
    <row r="900" spans="2:18" x14ac:dyDescent="0.25">
      <c r="B900" s="78">
        <v>895</v>
      </c>
      <c r="C900" s="19" t="str">
        <f>IFERROR(INDEX(B2B!A:F,MATCH('B2B Pin Table'!B900,B2B!A:A,0),6),"---")</f>
        <v>GND</v>
      </c>
      <c r="D900" s="19" t="str">
        <f>IFERROR(IF((COUNTIF(B2B!A896:K896,H898)&lt;0),"---",INDEX(B2B!A:K,MATCH('B2B Pin Table'!B900,B2B!A:A,0),2)),"---")</f>
        <v>J4</v>
      </c>
      <c r="E900" s="19" t="str">
        <f>IFERROR(IF((COUNTIF(B2B!A896:K896,H898)&lt;0),"---",INDEX(B2B!A:K,MATCH('B2B Pin Table'!B900,B2B!A:A,0),3)),"---")</f>
        <v>C55</v>
      </c>
      <c r="F900" s="19" t="str">
        <f>IFERROR(IF((COUNTIF(B2B!A896:K896,L898)&lt;0),"---",INDEX(B2B!A:K,MATCH('B2B Pin Table'!B900,B2B!A:A,0),4)),"---")</f>
        <v>J4</v>
      </c>
      <c r="G900" s="19" t="str">
        <f>IFERROR(IF((COUNTIF(B2B!A896:K896,L898)&lt;0),"---",INDEX(B2B!A:K,MATCH('B2B Pin Table'!B900,B2B!A:A,0),5)),"---")</f>
        <v>C55</v>
      </c>
      <c r="H900" s="59" t="str">
        <f>IFERROR(IF(VLOOKUP($D900&amp;"-"&amp;$E900,IF($H$4="TEB0187_REV01",CALC_CONN_TEB0187_REV01!$F:$I),4,0)="--","---",IF($H$4="TEB0187_REV01",CALC_CONN_TEB0187_REV01!$G900&amp; " --&gt; " &amp;CALC_CONN_TEB0187_REV01!$I900&amp; " --&gt; ")),"---")</f>
        <v>---</v>
      </c>
      <c r="I900" s="19" t="str">
        <f>IFERROR(IF(VLOOKUP($D900&amp;"-"&amp;$E900,IF($H$4="TEB0187_REV01",CALC_CONN_TEB0187_REV01!$F:$H),3,0)="--",VLOOKUP($D900&amp;"-"&amp;$E900,IF($H$4="TEB0187_REV01",CALC_CONN_TEB0187_REV01!$F:$H),2,0),VLOOKUP($D900&amp;"-"&amp;$E900,IF($H$4="TEB0187_REV01",CALC_CONN_TEB0187_REV01!$F:$H),3,0)),"---")</f>
        <v>---</v>
      </c>
      <c r="J900" s="19" t="str">
        <f>IFERROR(VLOOKUP(I900,IF($H$4="TEB0187_REV01",RAW_c_TEB0187_REV01!$AE:$AM),9,0),"---")</f>
        <v>---</v>
      </c>
      <c r="K900" s="19" t="str">
        <f>IFERROR(VLOOKUP(D900&amp;"-"&amp;E900,IF($H$4="TEB0187_REV01",RAW_c_TEB0187_REV01!$AD:$AK,"???"),6,0),"---")</f>
        <v>---</v>
      </c>
      <c r="L900" s="19" t="str">
        <f>IFERROR(VLOOKUP(D900&amp;"-"&amp;E900,IF($H$4="TEB0187_REV01",RAW_c_TEB0187_REV01!$AD:$AL,"???"),9,0),"---")</f>
        <v>---</v>
      </c>
      <c r="M900" s="19" t="str">
        <f>IFERROR(IF(VLOOKUP($F900&amp;"-"&amp;$G900,IF($M$4="TEI0187_REV01",RAW_m_TEI0187_REV01!$F:$AU),43,0)="--","---",IF($M$4="TEI0187_REV01",RAW_m_TEI0187_REV01!$AT900&amp; " --&gt; " &amp;RAW_m_TEI0187_REV01!$AU900&amp; " --&gt; ")),"---")</f>
        <v>---</v>
      </c>
      <c r="N900" s="19" t="str">
        <f>IFERROR(VLOOKUP(F900&amp;"-"&amp;G900,IF($M$4="TEI0187_REV01",RAW_m_TEI0187_REV01!$AD:$AJ),7,0),"---")</f>
        <v>---</v>
      </c>
      <c r="O900" s="19" t="str">
        <f>IFERROR(VLOOKUP(N900,IF($M$4="TEI0187_REV01",RAW_m_TEI0187_REV01!$AJ:$AK),2,0),"---")</f>
        <v>---</v>
      </c>
      <c r="P900" s="19" t="str">
        <f>IFERROR(VLOOKUP(F900&amp;"-"&amp;G900,IF($M$4="TEI0187_REV01",RAW_m_TEI0187_REV01!$AD:$AG),3,0),"---")</f>
        <v>---</v>
      </c>
      <c r="Q900" s="19" t="str">
        <f>IFERROR(VLOOKUP(N900,IF($M$4="TEI0187_REV01",RAW_m_TEI0187_REV01!$AE:$AH),4,0),"---")</f>
        <v>---</v>
      </c>
      <c r="R900" s="19" t="str">
        <f>IFERROR(VLOOKUP(F900&amp;"-"&amp;G900,IF($M$4="TEI0187_REV01",RAW_m_TEI0187_REV01!$AD:$AG),4,0),"---")</f>
        <v>---</v>
      </c>
    </row>
    <row r="901" spans="2:18" x14ac:dyDescent="0.25">
      <c r="B901" s="78">
        <v>896</v>
      </c>
      <c r="C901" s="19" t="str">
        <f>IFERROR(INDEX(B2B!A:F,MATCH('B2B Pin Table'!B901,B2B!A:A,0),6),"---")</f>
        <v>GND</v>
      </c>
      <c r="D901" s="19" t="str">
        <f>IFERROR(IF((COUNTIF(B2B!A897:K897,H899)&lt;0),"---",INDEX(B2B!A:K,MATCH('B2B Pin Table'!B901,B2B!A:A,0),2)),"---")</f>
        <v>J4</v>
      </c>
      <c r="E901" s="19" t="str">
        <f>IFERROR(IF((COUNTIF(B2B!A897:K897,H899)&lt;0),"---",INDEX(B2B!A:K,MATCH('B2B Pin Table'!B901,B2B!A:A,0),3)),"---")</f>
        <v>C56</v>
      </c>
      <c r="F901" s="19" t="str">
        <f>IFERROR(IF((COUNTIF(B2B!A897:K897,L899)&lt;0),"---",INDEX(B2B!A:K,MATCH('B2B Pin Table'!B901,B2B!A:A,0),4)),"---")</f>
        <v>J4</v>
      </c>
      <c r="G901" s="19" t="str">
        <f>IFERROR(IF((COUNTIF(B2B!A897:K897,L899)&lt;0),"---",INDEX(B2B!A:K,MATCH('B2B Pin Table'!B901,B2B!A:A,0),5)),"---")</f>
        <v>C56</v>
      </c>
      <c r="H901" s="59" t="str">
        <f>IFERROR(IF(VLOOKUP($D901&amp;"-"&amp;$E901,IF($H$4="TEB0187_REV01",CALC_CONN_TEB0187_REV01!$F:$I),4,0)="--","---",IF($H$4="TEB0187_REV01",CALC_CONN_TEB0187_REV01!$G901&amp; " --&gt; " &amp;CALC_CONN_TEB0187_REV01!$I901&amp; " --&gt; ")),"---")</f>
        <v>---</v>
      </c>
      <c r="I901" s="19" t="str">
        <f>IFERROR(IF(VLOOKUP($D901&amp;"-"&amp;$E901,IF($H$4="TEB0187_REV01",CALC_CONN_TEB0187_REV01!$F:$H),3,0)="--",VLOOKUP($D901&amp;"-"&amp;$E901,IF($H$4="TEB0187_REV01",CALC_CONN_TEB0187_REV01!$F:$H),2,0),VLOOKUP($D901&amp;"-"&amp;$E901,IF($H$4="TEB0187_REV01",CALC_CONN_TEB0187_REV01!$F:$H),3,0)),"---")</f>
        <v>---</v>
      </c>
      <c r="J901" s="19" t="str">
        <f>IFERROR(VLOOKUP(I901,IF($H$4="TEB0187_REV01",RAW_c_TEB0187_REV01!$AE:$AM),9,0),"---")</f>
        <v>---</v>
      </c>
      <c r="K901" s="19" t="str">
        <f>IFERROR(VLOOKUP(D901&amp;"-"&amp;E901,IF($H$4="TEB0187_REV01",RAW_c_TEB0187_REV01!$AD:$AK,"???"),6,0),"---")</f>
        <v>---</v>
      </c>
      <c r="L901" s="19" t="str">
        <f>IFERROR(VLOOKUP(D901&amp;"-"&amp;E901,IF($H$4="TEB0187_REV01",RAW_c_TEB0187_REV01!$AD:$AL,"???"),9,0),"---")</f>
        <v>---</v>
      </c>
      <c r="M901" s="19" t="str">
        <f>IFERROR(IF(VLOOKUP($F901&amp;"-"&amp;$G901,IF($M$4="TEI0187_REV01",RAW_m_TEI0187_REV01!$F:$AU),43,0)="--","---",IF($M$4="TEI0187_REV01",RAW_m_TEI0187_REV01!$AT901&amp; " --&gt; " &amp;RAW_m_TEI0187_REV01!$AU901&amp; " --&gt; ")),"---")</f>
        <v>---</v>
      </c>
      <c r="N901" s="19" t="str">
        <f>IFERROR(VLOOKUP(F901&amp;"-"&amp;G901,IF($M$4="TEI0187_REV01",RAW_m_TEI0187_REV01!$AD:$AJ),7,0),"---")</f>
        <v>---</v>
      </c>
      <c r="O901" s="19" t="str">
        <f>IFERROR(VLOOKUP(N901,IF($M$4="TEI0187_REV01",RAW_m_TEI0187_REV01!$AJ:$AK),2,0),"---")</f>
        <v>---</v>
      </c>
      <c r="P901" s="19" t="str">
        <f>IFERROR(VLOOKUP(F901&amp;"-"&amp;G901,IF($M$4="TEI0187_REV01",RAW_m_TEI0187_REV01!$AD:$AG),3,0),"---")</f>
        <v>---</v>
      </c>
      <c r="Q901" s="19" t="str">
        <f>IFERROR(VLOOKUP(N901,IF($M$4="TEI0187_REV01",RAW_m_TEI0187_REV01!$AE:$AH),4,0),"---")</f>
        <v>---</v>
      </c>
      <c r="R901" s="19" t="str">
        <f>IFERROR(VLOOKUP(F901&amp;"-"&amp;G901,IF($M$4="TEI0187_REV01",RAW_m_TEI0187_REV01!$AD:$AG),4,0),"---")</f>
        <v>---</v>
      </c>
    </row>
    <row r="902" spans="2:18" x14ac:dyDescent="0.25">
      <c r="B902" s="78">
        <v>897</v>
      </c>
      <c r="C902" s="19" t="str">
        <f>IFERROR(INDEX(B2B!A:F,MATCH('B2B Pin Table'!B902,B2B!A:A,0),6),"---")</f>
        <v>GND</v>
      </c>
      <c r="D902" s="19" t="str">
        <f>IFERROR(IF((COUNTIF(B2B!A898:K898,H900)&lt;0),"---",INDEX(B2B!A:K,MATCH('B2B Pin Table'!B902,B2B!A:A,0),2)),"---")</f>
        <v>J4</v>
      </c>
      <c r="E902" s="19" t="str">
        <f>IFERROR(IF((COUNTIF(B2B!A898:K898,H900)&lt;0),"---",INDEX(B2B!A:K,MATCH('B2B Pin Table'!B902,B2B!A:A,0),3)),"---")</f>
        <v>C57</v>
      </c>
      <c r="F902" s="19" t="str">
        <f>IFERROR(IF((COUNTIF(B2B!A898:K898,L900)&lt;0),"---",INDEX(B2B!A:K,MATCH('B2B Pin Table'!B902,B2B!A:A,0),4)),"---")</f>
        <v>J4</v>
      </c>
      <c r="G902" s="19" t="str">
        <f>IFERROR(IF((COUNTIF(B2B!A898:K898,L900)&lt;0),"---",INDEX(B2B!A:K,MATCH('B2B Pin Table'!B902,B2B!A:A,0),5)),"---")</f>
        <v>C57</v>
      </c>
      <c r="H902" s="59" t="str">
        <f>IFERROR(IF(VLOOKUP($D902&amp;"-"&amp;$E902,IF($H$4="TEB0187_REV01",CALC_CONN_TEB0187_REV01!$F:$I),4,0)="--","---",IF($H$4="TEB0187_REV01",CALC_CONN_TEB0187_REV01!$G902&amp; " --&gt; " &amp;CALC_CONN_TEB0187_REV01!$I902&amp; " --&gt; ")),"---")</f>
        <v>---</v>
      </c>
      <c r="I902" s="19" t="str">
        <f>IFERROR(IF(VLOOKUP($D902&amp;"-"&amp;$E902,IF($H$4="TEB0187_REV01",CALC_CONN_TEB0187_REV01!$F:$H),3,0)="--",VLOOKUP($D902&amp;"-"&amp;$E902,IF($H$4="TEB0187_REV01",CALC_CONN_TEB0187_REV01!$F:$H),2,0),VLOOKUP($D902&amp;"-"&amp;$E902,IF($H$4="TEB0187_REV01",CALC_CONN_TEB0187_REV01!$F:$H),3,0)),"---")</f>
        <v>---</v>
      </c>
      <c r="J902" s="19" t="str">
        <f>IFERROR(VLOOKUP(I902,IF($H$4="TEB0187_REV01",RAW_c_TEB0187_REV01!$AE:$AM),9,0),"---")</f>
        <v>---</v>
      </c>
      <c r="K902" s="19" t="str">
        <f>IFERROR(VLOOKUP(D902&amp;"-"&amp;E902,IF($H$4="TEB0187_REV01",RAW_c_TEB0187_REV01!$AD:$AK,"???"),6,0),"---")</f>
        <v>---</v>
      </c>
      <c r="L902" s="19" t="str">
        <f>IFERROR(VLOOKUP(D902&amp;"-"&amp;E902,IF($H$4="TEB0187_REV01",RAW_c_TEB0187_REV01!$AD:$AL,"???"),9,0),"---")</f>
        <v>---</v>
      </c>
      <c r="M902" s="19" t="str">
        <f>IFERROR(IF(VLOOKUP($F902&amp;"-"&amp;$G902,IF($M$4="TEI0187_REV01",RAW_m_TEI0187_REV01!$F:$AU),43,0)="--","---",IF($M$4="TEI0187_REV01",RAW_m_TEI0187_REV01!$AT902&amp; " --&gt; " &amp;RAW_m_TEI0187_REV01!$AU902&amp; " --&gt; ")),"---")</f>
        <v>---</v>
      </c>
      <c r="N902" s="19" t="str">
        <f>IFERROR(VLOOKUP(F902&amp;"-"&amp;G902,IF($M$4="TEI0187_REV01",RAW_m_TEI0187_REV01!$AD:$AJ),7,0),"---")</f>
        <v>---</v>
      </c>
      <c r="O902" s="19" t="str">
        <f>IFERROR(VLOOKUP(N902,IF($M$4="TEI0187_REV01",RAW_m_TEI0187_REV01!$AJ:$AK),2,0),"---")</f>
        <v>---</v>
      </c>
      <c r="P902" s="19" t="str">
        <f>IFERROR(VLOOKUP(F902&amp;"-"&amp;G902,IF($M$4="TEI0187_REV01",RAW_m_TEI0187_REV01!$AD:$AG),3,0),"---")</f>
        <v>---</v>
      </c>
      <c r="Q902" s="19" t="str">
        <f>IFERROR(VLOOKUP(N902,IF($M$4="TEI0187_REV01",RAW_m_TEI0187_REV01!$AE:$AH),4,0),"---")</f>
        <v>---</v>
      </c>
      <c r="R902" s="19" t="str">
        <f>IFERROR(VLOOKUP(F902&amp;"-"&amp;G902,IF($M$4="TEI0187_REV01",RAW_m_TEI0187_REV01!$AD:$AG),4,0),"---")</f>
        <v>---</v>
      </c>
    </row>
    <row r="903" spans="2:18" x14ac:dyDescent="0.25">
      <c r="B903" s="78">
        <v>898</v>
      </c>
      <c r="C903" s="19" t="str">
        <f>IFERROR(INDEX(B2B!A:F,MATCH('B2B Pin Table'!B903,B2B!A:A,0),6),"---")</f>
        <v>GND</v>
      </c>
      <c r="D903" s="19" t="str">
        <f>IFERROR(IF((COUNTIF(B2B!A899:K899,H901)&lt;0),"---",INDEX(B2B!A:K,MATCH('B2B Pin Table'!B903,B2B!A:A,0),2)),"---")</f>
        <v>J4</v>
      </c>
      <c r="E903" s="19" t="str">
        <f>IFERROR(IF((COUNTIF(B2B!A899:K899,H901)&lt;0),"---",INDEX(B2B!A:K,MATCH('B2B Pin Table'!B903,B2B!A:A,0),3)),"---")</f>
        <v>C58</v>
      </c>
      <c r="F903" s="19" t="str">
        <f>IFERROR(IF((COUNTIF(B2B!A899:K899,L901)&lt;0),"---",INDEX(B2B!A:K,MATCH('B2B Pin Table'!B903,B2B!A:A,0),4)),"---")</f>
        <v>J4</v>
      </c>
      <c r="G903" s="19" t="str">
        <f>IFERROR(IF((COUNTIF(B2B!A899:K899,L901)&lt;0),"---",INDEX(B2B!A:K,MATCH('B2B Pin Table'!B903,B2B!A:A,0),5)),"---")</f>
        <v>C58</v>
      </c>
      <c r="H903" s="59" t="str">
        <f>IFERROR(IF(VLOOKUP($D903&amp;"-"&amp;$E903,IF($H$4="TEB0187_REV01",CALC_CONN_TEB0187_REV01!$F:$I),4,0)="--","---",IF($H$4="TEB0187_REV01",CALC_CONN_TEB0187_REV01!$G903&amp; " --&gt; " &amp;CALC_CONN_TEB0187_REV01!$I903&amp; " --&gt; ")),"---")</f>
        <v>---</v>
      </c>
      <c r="I903" s="19" t="str">
        <f>IFERROR(IF(VLOOKUP($D903&amp;"-"&amp;$E903,IF($H$4="TEB0187_REV01",CALC_CONN_TEB0187_REV01!$F:$H),3,0)="--",VLOOKUP($D903&amp;"-"&amp;$E903,IF($H$4="TEB0187_REV01",CALC_CONN_TEB0187_REV01!$F:$H),2,0),VLOOKUP($D903&amp;"-"&amp;$E903,IF($H$4="TEB0187_REV01",CALC_CONN_TEB0187_REV01!$F:$H),3,0)),"---")</f>
        <v>---</v>
      </c>
      <c r="J903" s="19" t="str">
        <f>IFERROR(VLOOKUP(I903,IF($H$4="TEB0187_REV01",RAW_c_TEB0187_REV01!$AE:$AM),9,0),"---")</f>
        <v>---</v>
      </c>
      <c r="K903" s="19" t="str">
        <f>IFERROR(VLOOKUP(D903&amp;"-"&amp;E903,IF($H$4="TEB0187_REV01",RAW_c_TEB0187_REV01!$AD:$AK,"???"),6,0),"---")</f>
        <v>---</v>
      </c>
      <c r="L903" s="19" t="str">
        <f>IFERROR(VLOOKUP(D903&amp;"-"&amp;E903,IF($H$4="TEB0187_REV01",RAW_c_TEB0187_REV01!$AD:$AL,"???"),9,0),"---")</f>
        <v>---</v>
      </c>
      <c r="M903" s="19" t="str">
        <f>IFERROR(IF(VLOOKUP($F903&amp;"-"&amp;$G903,IF($M$4="TEI0187_REV01",RAW_m_TEI0187_REV01!$F:$AU),43,0)="--","---",IF($M$4="TEI0187_REV01",RAW_m_TEI0187_REV01!$AT903&amp; " --&gt; " &amp;RAW_m_TEI0187_REV01!$AU903&amp; " --&gt; ")),"---")</f>
        <v>---</v>
      </c>
      <c r="N903" s="19" t="str">
        <f>IFERROR(VLOOKUP(F903&amp;"-"&amp;G903,IF($M$4="TEI0187_REV01",RAW_m_TEI0187_REV01!$AD:$AJ),7,0),"---")</f>
        <v>---</v>
      </c>
      <c r="O903" s="19" t="str">
        <f>IFERROR(VLOOKUP(N903,IF($M$4="TEI0187_REV01",RAW_m_TEI0187_REV01!$AJ:$AK),2,0),"---")</f>
        <v>---</v>
      </c>
      <c r="P903" s="19" t="str">
        <f>IFERROR(VLOOKUP(F903&amp;"-"&amp;G903,IF($M$4="TEI0187_REV01",RAW_m_TEI0187_REV01!$AD:$AG),3,0),"---")</f>
        <v>---</v>
      </c>
      <c r="Q903" s="19" t="str">
        <f>IFERROR(VLOOKUP(N903,IF($M$4="TEI0187_REV01",RAW_m_TEI0187_REV01!$AE:$AH),4,0),"---")</f>
        <v>---</v>
      </c>
      <c r="R903" s="19" t="str">
        <f>IFERROR(VLOOKUP(F903&amp;"-"&amp;G903,IF($M$4="TEI0187_REV01",RAW_m_TEI0187_REV01!$AD:$AG),4,0),"---")</f>
        <v>---</v>
      </c>
    </row>
    <row r="904" spans="2:18" x14ac:dyDescent="0.25">
      <c r="B904" s="78">
        <v>899</v>
      </c>
      <c r="C904" s="19" t="str">
        <f>IFERROR(INDEX(B2B!A:F,MATCH('B2B Pin Table'!B904,B2B!A:A,0),6),"---")</f>
        <v>GND</v>
      </c>
      <c r="D904" s="19" t="str">
        <f>IFERROR(IF((COUNTIF(B2B!A900:K900,H902)&lt;0),"---",INDEX(B2B!A:K,MATCH('B2B Pin Table'!B904,B2B!A:A,0),2)),"---")</f>
        <v>J4</v>
      </c>
      <c r="E904" s="19" t="str">
        <f>IFERROR(IF((COUNTIF(B2B!A900:K900,H902)&lt;0),"---",INDEX(B2B!A:K,MATCH('B2B Pin Table'!B904,B2B!A:A,0),3)),"---")</f>
        <v>C59</v>
      </c>
      <c r="F904" s="19" t="str">
        <f>IFERROR(IF((COUNTIF(B2B!A900:K900,L902)&lt;0),"---",INDEX(B2B!A:K,MATCH('B2B Pin Table'!B904,B2B!A:A,0),4)),"---")</f>
        <v>J4</v>
      </c>
      <c r="G904" s="19" t="str">
        <f>IFERROR(IF((COUNTIF(B2B!A900:K900,L902)&lt;0),"---",INDEX(B2B!A:K,MATCH('B2B Pin Table'!B904,B2B!A:A,0),5)),"---")</f>
        <v>C59</v>
      </c>
      <c r="H904" s="59" t="str">
        <f>IFERROR(IF(VLOOKUP($D904&amp;"-"&amp;$E904,IF($H$4="TEB0187_REV01",CALC_CONN_TEB0187_REV01!$F:$I),4,0)="--","---",IF($H$4="TEB0187_REV01",CALC_CONN_TEB0187_REV01!$G904&amp; " --&gt; " &amp;CALC_CONN_TEB0187_REV01!$I904&amp; " --&gt; ")),"---")</f>
        <v>---</v>
      </c>
      <c r="I904" s="19" t="str">
        <f>IFERROR(IF(VLOOKUP($D904&amp;"-"&amp;$E904,IF($H$4="TEB0187_REV01",CALC_CONN_TEB0187_REV01!$F:$H),3,0)="--",VLOOKUP($D904&amp;"-"&amp;$E904,IF($H$4="TEB0187_REV01",CALC_CONN_TEB0187_REV01!$F:$H),2,0),VLOOKUP($D904&amp;"-"&amp;$E904,IF($H$4="TEB0187_REV01",CALC_CONN_TEB0187_REV01!$F:$H),3,0)),"---")</f>
        <v>---</v>
      </c>
      <c r="J904" s="19" t="str">
        <f>IFERROR(VLOOKUP(I904,IF($H$4="TEB0187_REV01",RAW_c_TEB0187_REV01!$AE:$AM),9,0),"---")</f>
        <v>---</v>
      </c>
      <c r="K904" s="19" t="str">
        <f>IFERROR(VLOOKUP(D904&amp;"-"&amp;E904,IF($H$4="TEB0187_REV01",RAW_c_TEB0187_REV01!$AD:$AK,"???"),6,0),"---")</f>
        <v>---</v>
      </c>
      <c r="L904" s="19" t="str">
        <f>IFERROR(VLOOKUP(D904&amp;"-"&amp;E904,IF($H$4="TEB0187_REV01",RAW_c_TEB0187_REV01!$AD:$AL,"???"),9,0),"---")</f>
        <v>---</v>
      </c>
      <c r="M904" s="19" t="str">
        <f>IFERROR(IF(VLOOKUP($F904&amp;"-"&amp;$G904,IF($M$4="TEI0187_REV01",RAW_m_TEI0187_REV01!$F:$AU),43,0)="--","---",IF($M$4="TEI0187_REV01",RAW_m_TEI0187_REV01!$AT904&amp; " --&gt; " &amp;RAW_m_TEI0187_REV01!$AU904&amp; " --&gt; ")),"---")</f>
        <v>---</v>
      </c>
      <c r="N904" s="19" t="str">
        <f>IFERROR(VLOOKUP(F904&amp;"-"&amp;G904,IF($M$4="TEI0187_REV01",RAW_m_TEI0187_REV01!$AD:$AJ),7,0),"---")</f>
        <v>---</v>
      </c>
      <c r="O904" s="19" t="str">
        <f>IFERROR(VLOOKUP(N904,IF($M$4="TEI0187_REV01",RAW_m_TEI0187_REV01!$AJ:$AK),2,0),"---")</f>
        <v>---</v>
      </c>
      <c r="P904" s="19" t="str">
        <f>IFERROR(VLOOKUP(F904&amp;"-"&amp;G904,IF($M$4="TEI0187_REV01",RAW_m_TEI0187_REV01!$AD:$AG),3,0),"---")</f>
        <v>---</v>
      </c>
      <c r="Q904" s="19" t="str">
        <f>IFERROR(VLOOKUP(N904,IF($M$4="TEI0187_REV01",RAW_m_TEI0187_REV01!$AE:$AH),4,0),"---")</f>
        <v>---</v>
      </c>
      <c r="R904" s="19" t="str">
        <f>IFERROR(VLOOKUP(F904&amp;"-"&amp;G904,IF($M$4="TEI0187_REV01",RAW_m_TEI0187_REV01!$AD:$AG),4,0),"---")</f>
        <v>---</v>
      </c>
    </row>
    <row r="905" spans="2:18" x14ac:dyDescent="0.25">
      <c r="B905" s="78">
        <v>900</v>
      </c>
      <c r="C905" s="19" t="str">
        <f>IFERROR(INDEX(B2B!A:F,MATCH('B2B Pin Table'!B905,B2B!A:A,0),6),"---")</f>
        <v>GND</v>
      </c>
      <c r="D905" s="19" t="str">
        <f>IFERROR(IF((COUNTIF(B2B!A901:K901,H903)&lt;0),"---",INDEX(B2B!A:K,MATCH('B2B Pin Table'!B905,B2B!A:A,0),2)),"---")</f>
        <v>J4</v>
      </c>
      <c r="E905" s="19" t="str">
        <f>IFERROR(IF((COUNTIF(B2B!A901:K901,H903)&lt;0),"---",INDEX(B2B!A:K,MATCH('B2B Pin Table'!B905,B2B!A:A,0),3)),"---")</f>
        <v>C60</v>
      </c>
      <c r="F905" s="19" t="str">
        <f>IFERROR(IF((COUNTIF(B2B!A901:K901,L903)&lt;0),"---",INDEX(B2B!A:K,MATCH('B2B Pin Table'!B905,B2B!A:A,0),4)),"---")</f>
        <v>J4</v>
      </c>
      <c r="G905" s="19" t="str">
        <f>IFERROR(IF((COUNTIF(B2B!A901:K901,L903)&lt;0),"---",INDEX(B2B!A:K,MATCH('B2B Pin Table'!B905,B2B!A:A,0),5)),"---")</f>
        <v>C60</v>
      </c>
      <c r="H905" s="59" t="str">
        <f>IFERROR(IF(VLOOKUP($D905&amp;"-"&amp;$E905,IF($H$4="TEB0187_REV01",CALC_CONN_TEB0187_REV01!$F:$I),4,0)="--","---",IF($H$4="TEB0187_REV01",CALC_CONN_TEB0187_REV01!$G905&amp; " --&gt; " &amp;CALC_CONN_TEB0187_REV01!$I905&amp; " --&gt; ")),"---")</f>
        <v>---</v>
      </c>
      <c r="I905" s="19" t="str">
        <f>IFERROR(IF(VLOOKUP($D905&amp;"-"&amp;$E905,IF($H$4="TEB0187_REV01",CALC_CONN_TEB0187_REV01!$F:$H),3,0)="--",VLOOKUP($D905&amp;"-"&amp;$E905,IF($H$4="TEB0187_REV01",CALC_CONN_TEB0187_REV01!$F:$H),2,0),VLOOKUP($D905&amp;"-"&amp;$E905,IF($H$4="TEB0187_REV01",CALC_CONN_TEB0187_REV01!$F:$H),3,0)),"---")</f>
        <v>---</v>
      </c>
      <c r="J905" s="19" t="str">
        <f>IFERROR(VLOOKUP(I905,IF($H$4="TEB0187_REV01",RAW_c_TEB0187_REV01!$AE:$AM),9,0),"---")</f>
        <v>---</v>
      </c>
      <c r="K905" s="19" t="str">
        <f>IFERROR(VLOOKUP(D905&amp;"-"&amp;E905,IF($H$4="TEB0187_REV01",RAW_c_TEB0187_REV01!$AD:$AK,"???"),6,0),"---")</f>
        <v>---</v>
      </c>
      <c r="L905" s="19" t="str">
        <f>IFERROR(VLOOKUP(D905&amp;"-"&amp;E905,IF($H$4="TEB0187_REV01",RAW_c_TEB0187_REV01!$AD:$AL,"???"),9,0),"---")</f>
        <v>---</v>
      </c>
      <c r="M905" s="19" t="str">
        <f>IFERROR(IF(VLOOKUP($F905&amp;"-"&amp;$G905,IF($M$4="TEI0187_REV01",RAW_m_TEI0187_REV01!$F:$AU),43,0)="--","---",IF($M$4="TEI0187_REV01",RAW_m_TEI0187_REV01!$AT905&amp; " --&gt; " &amp;RAW_m_TEI0187_REV01!$AU905&amp; " --&gt; ")),"---")</f>
        <v>---</v>
      </c>
      <c r="N905" s="19" t="str">
        <f>IFERROR(VLOOKUP(F905&amp;"-"&amp;G905,IF($M$4="TEI0187_REV01",RAW_m_TEI0187_REV01!$AD:$AJ),7,0),"---")</f>
        <v>---</v>
      </c>
      <c r="O905" s="19" t="str">
        <f>IFERROR(VLOOKUP(N905,IF($M$4="TEI0187_REV01",RAW_m_TEI0187_REV01!$AJ:$AK),2,0),"---")</f>
        <v>---</v>
      </c>
      <c r="P905" s="19" t="str">
        <f>IFERROR(VLOOKUP(F905&amp;"-"&amp;G905,IF($M$4="TEI0187_REV01",RAW_m_TEI0187_REV01!$AD:$AG),3,0),"---")</f>
        <v>---</v>
      </c>
      <c r="Q905" s="19" t="str">
        <f>IFERROR(VLOOKUP(N905,IF($M$4="TEI0187_REV01",RAW_m_TEI0187_REV01!$AE:$AH),4,0),"---")</f>
        <v>---</v>
      </c>
      <c r="R905" s="19" t="str">
        <f>IFERROR(VLOOKUP(F905&amp;"-"&amp;G905,IF($M$4="TEI0187_REV01",RAW_m_TEI0187_REV01!$AD:$AG),4,0),"---")</f>
        <v>---</v>
      </c>
    </row>
    <row r="906" spans="2:18" x14ac:dyDescent="0.25">
      <c r="B906" s="78">
        <v>901</v>
      </c>
      <c r="C906" s="19" t="str">
        <f>IFERROR(INDEX(B2B!A:F,MATCH('B2B Pin Table'!B906,B2B!A:A,0),6),"---")</f>
        <v>IO</v>
      </c>
      <c r="D906" s="19" t="str">
        <f>IFERROR(IF((COUNTIF(B2B!A902:K902,H904)&lt;0),"---",INDEX(B2B!A:K,MATCH('B2B Pin Table'!B906,B2B!A:A,0),2)),"---")</f>
        <v>J4</v>
      </c>
      <c r="E906" s="19" t="str">
        <f>IFERROR(IF((COUNTIF(B2B!A902:K902,H904)&lt;0),"---",INDEX(B2B!A:K,MATCH('B2B Pin Table'!B906,B2B!A:A,0),3)),"---")</f>
        <v>D1</v>
      </c>
      <c r="F906" s="19" t="str">
        <f>IFERROR(IF((COUNTIF(B2B!A902:K902,L904)&lt;0),"---",INDEX(B2B!A:K,MATCH('B2B Pin Table'!B906,B2B!A:A,0),4)),"---")</f>
        <v>J4</v>
      </c>
      <c r="G906" s="19" t="str">
        <f>IFERROR(IF((COUNTIF(B2B!A902:K902,L904)&lt;0),"---",INDEX(B2B!A:K,MATCH('B2B Pin Table'!B906,B2B!A:A,0),5)),"---")</f>
        <v>D1</v>
      </c>
      <c r="H906" s="59" t="str">
        <f>IFERROR(IF(VLOOKUP($D906&amp;"-"&amp;$E906,IF($H$4="TEB0187_REV01",CALC_CONN_TEB0187_REV01!$F:$I),4,0)="--","---",IF($H$4="TEB0187_REV01",CALC_CONN_TEB0187_REV01!$G906&amp; " --&gt; " &amp;CALC_CONN_TEB0187_REV01!$I906&amp; " --&gt; ")),"---")</f>
        <v>---</v>
      </c>
      <c r="I906" s="19" t="str">
        <f>IFERROR(IF(VLOOKUP($D906&amp;"-"&amp;$E906,IF($H$4="TEB0187_REV01",CALC_CONN_TEB0187_REV01!$F:$H),3,0)="--",VLOOKUP($D906&amp;"-"&amp;$E906,IF($H$4="TEB0187_REV01",CALC_CONN_TEB0187_REV01!$F:$H),2,0),VLOOKUP($D906&amp;"-"&amp;$E906,IF($H$4="TEB0187_REV01",CALC_CONN_TEB0187_REV01!$F:$H),3,0)),"---")</f>
        <v>---</v>
      </c>
      <c r="J906" s="19" t="str">
        <f>IFERROR(VLOOKUP(I906,IF($H$4="TEB0187_REV01",RAW_c_TEB0187_REV01!$AE:$AM),9,0),"---")</f>
        <v>---</v>
      </c>
      <c r="K906" s="19" t="str">
        <f>IFERROR(VLOOKUP(D906&amp;"-"&amp;E906,IF($H$4="TEB0187_REV01",RAW_c_TEB0187_REV01!$AD:$AK,"???"),6,0),"---")</f>
        <v>---</v>
      </c>
      <c r="L906" s="19" t="str">
        <f>IFERROR(VLOOKUP(D906&amp;"-"&amp;E906,IF($H$4="TEB0187_REV01",RAW_c_TEB0187_REV01!$AD:$AL,"???"),9,0),"---")</f>
        <v>---</v>
      </c>
      <c r="M906" s="19" t="str">
        <f>IFERROR(IF(VLOOKUP($F906&amp;"-"&amp;$G906,IF($M$4="TEI0187_REV01",RAW_m_TEI0187_REV01!$F:$AU),43,0)="--","---",IF($M$4="TEI0187_REV01",RAW_m_TEI0187_REV01!$AT906&amp; " --&gt; " &amp;RAW_m_TEI0187_REV01!$AU906&amp; " --&gt; ")),"---")</f>
        <v>---</v>
      </c>
      <c r="N906" s="19" t="str">
        <f>IFERROR(VLOOKUP(F906&amp;"-"&amp;G906,IF($M$4="TEI0187_REV01",RAW_m_TEI0187_REV01!$AD:$AJ),7,0),"---")</f>
        <v>---</v>
      </c>
      <c r="O906" s="19" t="str">
        <f>IFERROR(VLOOKUP(N906,IF($M$4="TEI0187_REV01",RAW_m_TEI0187_REV01!$AJ:$AK),2,0),"---")</f>
        <v>---</v>
      </c>
      <c r="P906" s="19" t="str">
        <f>IFERROR(VLOOKUP(F906&amp;"-"&amp;G906,IF($M$4="TEI0187_REV01",RAW_m_TEI0187_REV01!$AD:$AG),3,0),"---")</f>
        <v>---</v>
      </c>
      <c r="Q906" s="19" t="str">
        <f>IFERROR(VLOOKUP(N906,IF($M$4="TEI0187_REV01",RAW_m_TEI0187_REV01!$AE:$AH),4,0),"---")</f>
        <v>---</v>
      </c>
      <c r="R906" s="19" t="str">
        <f>IFERROR(VLOOKUP(F906&amp;"-"&amp;G906,IF($M$4="TEI0187_REV01",RAW_m_TEI0187_REV01!$AD:$AG),4,0),"---")</f>
        <v>---</v>
      </c>
    </row>
    <row r="907" spans="2:18" x14ac:dyDescent="0.25">
      <c r="B907" s="78">
        <v>902</v>
      </c>
      <c r="C907" s="19" t="str">
        <f>IFERROR(INDEX(B2B!A:F,MATCH('B2B Pin Table'!B907,B2B!A:A,0),6),"---")</f>
        <v>IO</v>
      </c>
      <c r="D907" s="19" t="str">
        <f>IFERROR(IF((COUNTIF(B2B!A903:K903,H905)&lt;0),"---",INDEX(B2B!A:K,MATCH('B2B Pin Table'!B907,B2B!A:A,0),2)),"---")</f>
        <v>J4</v>
      </c>
      <c r="E907" s="19" t="str">
        <f>IFERROR(IF((COUNTIF(B2B!A903:K903,H905)&lt;0),"---",INDEX(B2B!A:K,MATCH('B2B Pin Table'!B907,B2B!A:A,0),3)),"---")</f>
        <v>D2</v>
      </c>
      <c r="F907" s="19" t="str">
        <f>IFERROR(IF((COUNTIF(B2B!A903:K903,L905)&lt;0),"---",INDEX(B2B!A:K,MATCH('B2B Pin Table'!B907,B2B!A:A,0),4)),"---")</f>
        <v>J4</v>
      </c>
      <c r="G907" s="19" t="str">
        <f>IFERROR(IF((COUNTIF(B2B!A903:K903,L905)&lt;0),"---",INDEX(B2B!A:K,MATCH('B2B Pin Table'!B907,B2B!A:A,0),5)),"---")</f>
        <v>D2</v>
      </c>
      <c r="H907" s="59" t="str">
        <f>IFERROR(IF(VLOOKUP($D907&amp;"-"&amp;$E907,IF($H$4="TEB0187_REV01",CALC_CONN_TEB0187_REV01!$F:$I),4,0)="--","---",IF($H$4="TEB0187_REV01",CALC_CONN_TEB0187_REV01!$G907&amp; " --&gt; " &amp;CALC_CONN_TEB0187_REV01!$I907&amp; " --&gt; ")),"---")</f>
        <v>---</v>
      </c>
      <c r="I907" s="19" t="str">
        <f>IFERROR(IF(VLOOKUP($D907&amp;"-"&amp;$E907,IF($H$4="TEB0187_REV01",CALC_CONN_TEB0187_REV01!$F:$H),3,0)="--",VLOOKUP($D907&amp;"-"&amp;$E907,IF($H$4="TEB0187_REV01",CALC_CONN_TEB0187_REV01!$F:$H),2,0),VLOOKUP($D907&amp;"-"&amp;$E907,IF($H$4="TEB0187_REV01",CALC_CONN_TEB0187_REV01!$F:$H),3,0)),"---")</f>
        <v>---</v>
      </c>
      <c r="J907" s="19" t="str">
        <f>IFERROR(VLOOKUP(I907,IF($H$4="TEB0187_REV01",RAW_c_TEB0187_REV01!$AE:$AM),9,0),"---")</f>
        <v>---</v>
      </c>
      <c r="K907" s="19" t="str">
        <f>IFERROR(VLOOKUP(D907&amp;"-"&amp;E907,IF($H$4="TEB0187_REV01",RAW_c_TEB0187_REV01!$AD:$AK,"???"),6,0),"---")</f>
        <v>---</v>
      </c>
      <c r="L907" s="19" t="str">
        <f>IFERROR(VLOOKUP(D907&amp;"-"&amp;E907,IF($H$4="TEB0187_REV01",RAW_c_TEB0187_REV01!$AD:$AL,"???"),9,0),"---")</f>
        <v>---</v>
      </c>
      <c r="M907" s="19" t="str">
        <f>IFERROR(IF(VLOOKUP($F907&amp;"-"&amp;$G907,IF($M$4="TEI0187_REV01",RAW_m_TEI0187_REV01!$F:$AU),43,0)="--","---",IF($M$4="TEI0187_REV01",RAW_m_TEI0187_REV01!$AT907&amp; " --&gt; " &amp;RAW_m_TEI0187_REV01!$AU907&amp; " --&gt; ")),"---")</f>
        <v>---</v>
      </c>
      <c r="N907" s="19" t="str">
        <f>IFERROR(VLOOKUP(F907&amp;"-"&amp;G907,IF($M$4="TEI0187_REV01",RAW_m_TEI0187_REV01!$AD:$AJ),7,0),"---")</f>
        <v>---</v>
      </c>
      <c r="O907" s="19" t="str">
        <f>IFERROR(VLOOKUP(N907,IF($M$4="TEI0187_REV01",RAW_m_TEI0187_REV01!$AJ:$AK),2,0),"---")</f>
        <v>---</v>
      </c>
      <c r="P907" s="19" t="str">
        <f>IFERROR(VLOOKUP(F907&amp;"-"&amp;G907,IF($M$4="TEI0187_REV01",RAW_m_TEI0187_REV01!$AD:$AG),3,0),"---")</f>
        <v>---</v>
      </c>
      <c r="Q907" s="19" t="str">
        <f>IFERROR(VLOOKUP(N907,IF($M$4="TEI0187_REV01",RAW_m_TEI0187_REV01!$AE:$AH),4,0),"---")</f>
        <v>---</v>
      </c>
      <c r="R907" s="19" t="str">
        <f>IFERROR(VLOOKUP(F907&amp;"-"&amp;G907,IF($M$4="TEI0187_REV01",RAW_m_TEI0187_REV01!$AD:$AG),4,0),"---")</f>
        <v>---</v>
      </c>
    </row>
    <row r="908" spans="2:18" x14ac:dyDescent="0.25">
      <c r="B908" s="78">
        <v>903</v>
      </c>
      <c r="C908" s="19" t="str">
        <f>IFERROR(INDEX(B2B!A:F,MATCH('B2B Pin Table'!B908,B2B!A:A,0),6),"---")</f>
        <v>IO</v>
      </c>
      <c r="D908" s="19" t="str">
        <f>IFERROR(IF((COUNTIF(B2B!A904:K904,H906)&lt;0),"---",INDEX(B2B!A:K,MATCH('B2B Pin Table'!B908,B2B!A:A,0),2)),"---")</f>
        <v>J4</v>
      </c>
      <c r="E908" s="19" t="str">
        <f>IFERROR(IF((COUNTIF(B2B!A904:K904,H906)&lt;0),"---",INDEX(B2B!A:K,MATCH('B2B Pin Table'!B908,B2B!A:A,0),3)),"---")</f>
        <v>D3</v>
      </c>
      <c r="F908" s="19" t="str">
        <f>IFERROR(IF((COUNTIF(B2B!A904:K904,L906)&lt;0),"---",INDEX(B2B!A:K,MATCH('B2B Pin Table'!B908,B2B!A:A,0),4)),"---")</f>
        <v>J4</v>
      </c>
      <c r="G908" s="19" t="str">
        <f>IFERROR(IF((COUNTIF(B2B!A904:K904,L906)&lt;0),"---",INDEX(B2B!A:K,MATCH('B2B Pin Table'!B908,B2B!A:A,0),5)),"---")</f>
        <v>D3</v>
      </c>
      <c r="H908" s="59" t="str">
        <f>IFERROR(IF(VLOOKUP($D908&amp;"-"&amp;$E908,IF($H$4="TEB0187_REV01",CALC_CONN_TEB0187_REV01!$F:$I),4,0)="--","---",IF($H$4="TEB0187_REV01",CALC_CONN_TEB0187_REV01!$G908&amp; " --&gt; " &amp;CALC_CONN_TEB0187_REV01!$I908&amp; " --&gt; ")),"---")</f>
        <v>---</v>
      </c>
      <c r="I908" s="19" t="str">
        <f>IFERROR(IF(VLOOKUP($D908&amp;"-"&amp;$E908,IF($H$4="TEB0187_REV01",CALC_CONN_TEB0187_REV01!$F:$H),3,0)="--",VLOOKUP($D908&amp;"-"&amp;$E908,IF($H$4="TEB0187_REV01",CALC_CONN_TEB0187_REV01!$F:$H),2,0),VLOOKUP($D908&amp;"-"&amp;$E908,IF($H$4="TEB0187_REV01",CALC_CONN_TEB0187_REV01!$F:$H),3,0)),"---")</f>
        <v>---</v>
      </c>
      <c r="J908" s="19" t="str">
        <f>IFERROR(VLOOKUP(I908,IF($H$4="TEB0187_REV01",RAW_c_TEB0187_REV01!$AE:$AM),9,0),"---")</f>
        <v>---</v>
      </c>
      <c r="K908" s="19" t="str">
        <f>IFERROR(VLOOKUP(D908&amp;"-"&amp;E908,IF($H$4="TEB0187_REV01",RAW_c_TEB0187_REV01!$AD:$AK,"???"),6,0),"---")</f>
        <v>---</v>
      </c>
      <c r="L908" s="19" t="str">
        <f>IFERROR(VLOOKUP(D908&amp;"-"&amp;E908,IF($H$4="TEB0187_REV01",RAW_c_TEB0187_REV01!$AD:$AL,"???"),9,0),"---")</f>
        <v>---</v>
      </c>
      <c r="M908" s="19" t="str">
        <f>IFERROR(IF(VLOOKUP($F908&amp;"-"&amp;$G908,IF($M$4="TEI0187_REV01",RAW_m_TEI0187_REV01!$F:$AU),43,0)="--","---",IF($M$4="TEI0187_REV01",RAW_m_TEI0187_REV01!$AT908&amp; " --&gt; " &amp;RAW_m_TEI0187_REV01!$AU908&amp; " --&gt; ")),"---")</f>
        <v>---</v>
      </c>
      <c r="N908" s="19" t="str">
        <f>IFERROR(VLOOKUP(F908&amp;"-"&amp;G908,IF($M$4="TEI0187_REV01",RAW_m_TEI0187_REV01!$AD:$AJ),7,0),"---")</f>
        <v>---</v>
      </c>
      <c r="O908" s="19" t="str">
        <f>IFERROR(VLOOKUP(N908,IF($M$4="TEI0187_REV01",RAW_m_TEI0187_REV01!$AJ:$AK),2,0),"---")</f>
        <v>---</v>
      </c>
      <c r="P908" s="19" t="str">
        <f>IFERROR(VLOOKUP(F908&amp;"-"&amp;G908,IF($M$4="TEI0187_REV01",RAW_m_TEI0187_REV01!$AD:$AG),3,0),"---")</f>
        <v>---</v>
      </c>
      <c r="Q908" s="19" t="str">
        <f>IFERROR(VLOOKUP(N908,IF($M$4="TEI0187_REV01",RAW_m_TEI0187_REV01!$AE:$AH),4,0),"---")</f>
        <v>---</v>
      </c>
      <c r="R908" s="19" t="str">
        <f>IFERROR(VLOOKUP(F908&amp;"-"&amp;G908,IF($M$4="TEI0187_REV01",RAW_m_TEI0187_REV01!$AD:$AG),4,0),"---")</f>
        <v>---</v>
      </c>
    </row>
    <row r="909" spans="2:18" x14ac:dyDescent="0.25">
      <c r="B909" s="78">
        <v>904</v>
      </c>
      <c r="C909" s="19" t="str">
        <f>IFERROR(INDEX(B2B!A:F,MATCH('B2B Pin Table'!B909,B2B!A:A,0),6),"---")</f>
        <v>IO</v>
      </c>
      <c r="D909" s="19" t="str">
        <f>IFERROR(IF((COUNTIF(B2B!A905:K905,H907)&lt;0),"---",INDEX(B2B!A:K,MATCH('B2B Pin Table'!B909,B2B!A:A,0),2)),"---")</f>
        <v>J4</v>
      </c>
      <c r="E909" s="19" t="str">
        <f>IFERROR(IF((COUNTIF(B2B!A905:K905,H907)&lt;0),"---",INDEX(B2B!A:K,MATCH('B2B Pin Table'!B909,B2B!A:A,0),3)),"---")</f>
        <v>D4</v>
      </c>
      <c r="F909" s="19" t="str">
        <f>IFERROR(IF((COUNTIF(B2B!A905:K905,L907)&lt;0),"---",INDEX(B2B!A:K,MATCH('B2B Pin Table'!B909,B2B!A:A,0),4)),"---")</f>
        <v>J4</v>
      </c>
      <c r="G909" s="19" t="str">
        <f>IFERROR(IF((COUNTIF(B2B!A905:K905,L907)&lt;0),"---",INDEX(B2B!A:K,MATCH('B2B Pin Table'!B909,B2B!A:A,0),5)),"---")</f>
        <v>D4</v>
      </c>
      <c r="H909" s="59" t="str">
        <f>IFERROR(IF(VLOOKUP($D909&amp;"-"&amp;$E909,IF($H$4="TEB0187_REV01",CALC_CONN_TEB0187_REV01!$F:$I),4,0)="--","---",IF($H$4="TEB0187_REV01",CALC_CONN_TEB0187_REV01!$G909&amp; " --&gt; " &amp;CALC_CONN_TEB0187_REV01!$I909&amp; " --&gt; ")),"---")</f>
        <v>---</v>
      </c>
      <c r="I909" s="19" t="str">
        <f>IFERROR(IF(VLOOKUP($D909&amp;"-"&amp;$E909,IF($H$4="TEB0187_REV01",CALC_CONN_TEB0187_REV01!$F:$H),3,0)="--",VLOOKUP($D909&amp;"-"&amp;$E909,IF($H$4="TEB0187_REV01",CALC_CONN_TEB0187_REV01!$F:$H),2,0),VLOOKUP($D909&amp;"-"&amp;$E909,IF($H$4="TEB0187_REV01",CALC_CONN_TEB0187_REV01!$F:$H),3,0)),"---")</f>
        <v>---</v>
      </c>
      <c r="J909" s="19" t="str">
        <f>IFERROR(VLOOKUP(I909,IF($H$4="TEB0187_REV01",RAW_c_TEB0187_REV01!$AE:$AM),9,0),"---")</f>
        <v>---</v>
      </c>
      <c r="K909" s="19" t="str">
        <f>IFERROR(VLOOKUP(D909&amp;"-"&amp;E909,IF($H$4="TEB0187_REV01",RAW_c_TEB0187_REV01!$AD:$AK,"???"),6,0),"---")</f>
        <v>---</v>
      </c>
      <c r="L909" s="19" t="str">
        <f>IFERROR(VLOOKUP(D909&amp;"-"&amp;E909,IF($H$4="TEB0187_REV01",RAW_c_TEB0187_REV01!$AD:$AL,"???"),9,0),"---")</f>
        <v>---</v>
      </c>
      <c r="M909" s="19" t="str">
        <f>IFERROR(IF(VLOOKUP($F909&amp;"-"&amp;$G909,IF($M$4="TEI0187_REV01",RAW_m_TEI0187_REV01!$F:$AU),43,0)="--","---",IF($M$4="TEI0187_REV01",RAW_m_TEI0187_REV01!$AT909&amp; " --&gt; " &amp;RAW_m_TEI0187_REV01!$AU909&amp; " --&gt; ")),"---")</f>
        <v>---</v>
      </c>
      <c r="N909" s="19" t="str">
        <f>IFERROR(VLOOKUP(F909&amp;"-"&amp;G909,IF($M$4="TEI0187_REV01",RAW_m_TEI0187_REV01!$AD:$AJ),7,0),"---")</f>
        <v>---</v>
      </c>
      <c r="O909" s="19" t="str">
        <f>IFERROR(VLOOKUP(N909,IF($M$4="TEI0187_REV01",RAW_m_TEI0187_REV01!$AJ:$AK),2,0),"---")</f>
        <v>---</v>
      </c>
      <c r="P909" s="19" t="str">
        <f>IFERROR(VLOOKUP(F909&amp;"-"&amp;G909,IF($M$4="TEI0187_REV01",RAW_m_TEI0187_REV01!$AD:$AG),3,0),"---")</f>
        <v>---</v>
      </c>
      <c r="Q909" s="19" t="str">
        <f>IFERROR(VLOOKUP(N909,IF($M$4="TEI0187_REV01",RAW_m_TEI0187_REV01!$AE:$AH),4,0),"---")</f>
        <v>---</v>
      </c>
      <c r="R909" s="19" t="str">
        <f>IFERROR(VLOOKUP(F909&amp;"-"&amp;G909,IF($M$4="TEI0187_REV01",RAW_m_TEI0187_REV01!$AD:$AG),4,0),"---")</f>
        <v>---</v>
      </c>
    </row>
    <row r="910" spans="2:18" x14ac:dyDescent="0.25">
      <c r="B910" s="78">
        <v>905</v>
      </c>
      <c r="C910" s="19" t="str">
        <f>IFERROR(INDEX(B2B!A:F,MATCH('B2B Pin Table'!B910,B2B!A:A,0),6),"---")</f>
        <v>GND</v>
      </c>
      <c r="D910" s="19" t="str">
        <f>IFERROR(IF((COUNTIF(B2B!A906:K906,H908)&lt;0),"---",INDEX(B2B!A:K,MATCH('B2B Pin Table'!B910,B2B!A:A,0),2)),"---")</f>
        <v>J4</v>
      </c>
      <c r="E910" s="19" t="str">
        <f>IFERROR(IF((COUNTIF(B2B!A906:K906,H908)&lt;0),"---",INDEX(B2B!A:K,MATCH('B2B Pin Table'!B910,B2B!A:A,0),3)),"---")</f>
        <v>D5</v>
      </c>
      <c r="F910" s="19" t="str">
        <f>IFERROR(IF((COUNTIF(B2B!A906:K906,L908)&lt;0),"---",INDEX(B2B!A:K,MATCH('B2B Pin Table'!B910,B2B!A:A,0),4)),"---")</f>
        <v>J4</v>
      </c>
      <c r="G910" s="19" t="str">
        <f>IFERROR(IF((COUNTIF(B2B!A906:K906,L908)&lt;0),"---",INDEX(B2B!A:K,MATCH('B2B Pin Table'!B910,B2B!A:A,0),5)),"---")</f>
        <v>D5</v>
      </c>
      <c r="H910" s="59" t="str">
        <f>IFERROR(IF(VLOOKUP($D910&amp;"-"&amp;$E910,IF($H$4="TEB0187_REV01",CALC_CONN_TEB0187_REV01!$F:$I),4,0)="--","---",IF($H$4="TEB0187_REV01",CALC_CONN_TEB0187_REV01!$G910&amp; " --&gt; " &amp;CALC_CONN_TEB0187_REV01!$I910&amp; " --&gt; ")),"---")</f>
        <v>---</v>
      </c>
      <c r="I910" s="19" t="str">
        <f>IFERROR(IF(VLOOKUP($D910&amp;"-"&amp;$E910,IF($H$4="TEB0187_REV01",CALC_CONN_TEB0187_REV01!$F:$H),3,0)="--",VLOOKUP($D910&amp;"-"&amp;$E910,IF($H$4="TEB0187_REV01",CALC_CONN_TEB0187_REV01!$F:$H),2,0),VLOOKUP($D910&amp;"-"&amp;$E910,IF($H$4="TEB0187_REV01",CALC_CONN_TEB0187_REV01!$F:$H),3,0)),"---")</f>
        <v>---</v>
      </c>
      <c r="J910" s="19" t="str">
        <f>IFERROR(VLOOKUP(I910,IF($H$4="TEB0187_REV01",RAW_c_TEB0187_REV01!$AE:$AM),9,0),"---")</f>
        <v>---</v>
      </c>
      <c r="K910" s="19" t="str">
        <f>IFERROR(VLOOKUP(D910&amp;"-"&amp;E910,IF($H$4="TEB0187_REV01",RAW_c_TEB0187_REV01!$AD:$AK,"???"),6,0),"---")</f>
        <v>---</v>
      </c>
      <c r="L910" s="19" t="str">
        <f>IFERROR(VLOOKUP(D910&amp;"-"&amp;E910,IF($H$4="TEB0187_REV01",RAW_c_TEB0187_REV01!$AD:$AL,"???"),9,0),"---")</f>
        <v>---</v>
      </c>
      <c r="M910" s="19" t="str">
        <f>IFERROR(IF(VLOOKUP($F910&amp;"-"&amp;$G910,IF($M$4="TEI0187_REV01",RAW_m_TEI0187_REV01!$F:$AU),43,0)="--","---",IF($M$4="TEI0187_REV01",RAW_m_TEI0187_REV01!$AT910&amp; " --&gt; " &amp;RAW_m_TEI0187_REV01!$AU910&amp; " --&gt; ")),"---")</f>
        <v>---</v>
      </c>
      <c r="N910" s="19" t="str">
        <f>IFERROR(VLOOKUP(F910&amp;"-"&amp;G910,IF($M$4="TEI0187_REV01",RAW_m_TEI0187_REV01!$AD:$AJ),7,0),"---")</f>
        <v>---</v>
      </c>
      <c r="O910" s="19" t="str">
        <f>IFERROR(VLOOKUP(N910,IF($M$4="TEI0187_REV01",RAW_m_TEI0187_REV01!$AJ:$AK),2,0),"---")</f>
        <v>---</v>
      </c>
      <c r="P910" s="19" t="str">
        <f>IFERROR(VLOOKUP(F910&amp;"-"&amp;G910,IF($M$4="TEI0187_REV01",RAW_m_TEI0187_REV01!$AD:$AG),3,0),"---")</f>
        <v>---</v>
      </c>
      <c r="Q910" s="19" t="str">
        <f>IFERROR(VLOOKUP(N910,IF($M$4="TEI0187_REV01",RAW_m_TEI0187_REV01!$AE:$AH),4,0),"---")</f>
        <v>---</v>
      </c>
      <c r="R910" s="19" t="str">
        <f>IFERROR(VLOOKUP(F910&amp;"-"&amp;G910,IF($M$4="TEI0187_REV01",RAW_m_TEI0187_REV01!$AD:$AG),4,0),"---")</f>
        <v>---</v>
      </c>
    </row>
    <row r="911" spans="2:18" x14ac:dyDescent="0.25">
      <c r="B911" s="78">
        <v>906</v>
      </c>
      <c r="C911" s="19" t="str">
        <f>IFERROR(INDEX(B2B!A:F,MATCH('B2B Pin Table'!B911,B2B!A:A,0),6),"---")</f>
        <v>IO</v>
      </c>
      <c r="D911" s="19" t="str">
        <f>IFERROR(IF((COUNTIF(B2B!A907:K907,H909)&lt;0),"---",INDEX(B2B!A:K,MATCH('B2B Pin Table'!B911,B2B!A:A,0),2)),"---")</f>
        <v>J4</v>
      </c>
      <c r="E911" s="19" t="str">
        <f>IFERROR(IF((COUNTIF(B2B!A907:K907,H909)&lt;0),"---",INDEX(B2B!A:K,MATCH('B2B Pin Table'!B911,B2B!A:A,0),3)),"---")</f>
        <v>D6</v>
      </c>
      <c r="F911" s="19" t="str">
        <f>IFERROR(IF((COUNTIF(B2B!A907:K907,L909)&lt;0),"---",INDEX(B2B!A:K,MATCH('B2B Pin Table'!B911,B2B!A:A,0),4)),"---")</f>
        <v>J4</v>
      </c>
      <c r="G911" s="19" t="str">
        <f>IFERROR(IF((COUNTIF(B2B!A907:K907,L909)&lt;0),"---",INDEX(B2B!A:K,MATCH('B2B Pin Table'!B911,B2B!A:A,0),5)),"---")</f>
        <v>D6</v>
      </c>
      <c r="H911" s="59" t="str">
        <f>IFERROR(IF(VLOOKUP($D911&amp;"-"&amp;$E911,IF($H$4="TEB0187_REV01",CALC_CONN_TEB0187_REV01!$F:$I),4,0)="--","---",IF($H$4="TEB0187_REV01",CALC_CONN_TEB0187_REV01!$G911&amp; " --&gt; " &amp;CALC_CONN_TEB0187_REV01!$I911&amp; " --&gt; ")),"---")</f>
        <v>---</v>
      </c>
      <c r="I911" s="19" t="str">
        <f>IFERROR(IF(VLOOKUP($D911&amp;"-"&amp;$E911,IF($H$4="TEB0187_REV01",CALC_CONN_TEB0187_REV01!$F:$H),3,0)="--",VLOOKUP($D911&amp;"-"&amp;$E911,IF($H$4="TEB0187_REV01",CALC_CONN_TEB0187_REV01!$F:$H),2,0),VLOOKUP($D911&amp;"-"&amp;$E911,IF($H$4="TEB0187_REV01",CALC_CONN_TEB0187_REV01!$F:$H),3,0)),"---")</f>
        <v>---</v>
      </c>
      <c r="J911" s="19" t="str">
        <f>IFERROR(VLOOKUP(I911,IF($H$4="TEB0187_REV01",RAW_c_TEB0187_REV01!$AE:$AM),9,0),"---")</f>
        <v>---</v>
      </c>
      <c r="K911" s="19" t="str">
        <f>IFERROR(VLOOKUP(D911&amp;"-"&amp;E911,IF($H$4="TEB0187_REV01",RAW_c_TEB0187_REV01!$AD:$AK,"???"),6,0),"---")</f>
        <v>---</v>
      </c>
      <c r="L911" s="19" t="str">
        <f>IFERROR(VLOOKUP(D911&amp;"-"&amp;E911,IF($H$4="TEB0187_REV01",RAW_c_TEB0187_REV01!$AD:$AL,"???"),9,0),"---")</f>
        <v>---</v>
      </c>
      <c r="M911" s="19" t="str">
        <f>IFERROR(IF(VLOOKUP($F911&amp;"-"&amp;$G911,IF($M$4="TEI0187_REV01",RAW_m_TEI0187_REV01!$F:$AU),43,0)="--","---",IF($M$4="TEI0187_REV01",RAW_m_TEI0187_REV01!$AT911&amp; " --&gt; " &amp;RAW_m_TEI0187_REV01!$AU911&amp; " --&gt; ")),"---")</f>
        <v>---</v>
      </c>
      <c r="N911" s="19" t="str">
        <f>IFERROR(VLOOKUP(F911&amp;"-"&amp;G911,IF($M$4="TEI0187_REV01",RAW_m_TEI0187_REV01!$AD:$AJ),7,0),"---")</f>
        <v>---</v>
      </c>
      <c r="O911" s="19" t="str">
        <f>IFERROR(VLOOKUP(N911,IF($M$4="TEI0187_REV01",RAW_m_TEI0187_REV01!$AJ:$AK),2,0),"---")</f>
        <v>---</v>
      </c>
      <c r="P911" s="19" t="str">
        <f>IFERROR(VLOOKUP(F911&amp;"-"&amp;G911,IF($M$4="TEI0187_REV01",RAW_m_TEI0187_REV01!$AD:$AG),3,0),"---")</f>
        <v>---</v>
      </c>
      <c r="Q911" s="19" t="str">
        <f>IFERROR(VLOOKUP(N911,IF($M$4="TEI0187_REV01",RAW_m_TEI0187_REV01!$AE:$AH),4,0),"---")</f>
        <v>---</v>
      </c>
      <c r="R911" s="19" t="str">
        <f>IFERROR(VLOOKUP(F911&amp;"-"&amp;G911,IF($M$4="TEI0187_REV01",RAW_m_TEI0187_REV01!$AD:$AG),4,0),"---")</f>
        <v>---</v>
      </c>
    </row>
    <row r="912" spans="2:18" x14ac:dyDescent="0.25">
      <c r="B912" s="78">
        <v>907</v>
      </c>
      <c r="C912" s="19" t="str">
        <f>IFERROR(INDEX(B2B!A:F,MATCH('B2B Pin Table'!B912,B2B!A:A,0),6),"---")</f>
        <v>IO</v>
      </c>
      <c r="D912" s="19" t="str">
        <f>IFERROR(IF((COUNTIF(B2B!A908:K908,H910)&lt;0),"---",INDEX(B2B!A:K,MATCH('B2B Pin Table'!B912,B2B!A:A,0),2)),"---")</f>
        <v>J4</v>
      </c>
      <c r="E912" s="19" t="str">
        <f>IFERROR(IF((COUNTIF(B2B!A908:K908,H910)&lt;0),"---",INDEX(B2B!A:K,MATCH('B2B Pin Table'!B912,B2B!A:A,0),3)),"---")</f>
        <v>D7</v>
      </c>
      <c r="F912" s="19" t="str">
        <f>IFERROR(IF((COUNTIF(B2B!A908:K908,L910)&lt;0),"---",INDEX(B2B!A:K,MATCH('B2B Pin Table'!B912,B2B!A:A,0),4)),"---")</f>
        <v>J4</v>
      </c>
      <c r="G912" s="19" t="str">
        <f>IFERROR(IF((COUNTIF(B2B!A908:K908,L910)&lt;0),"---",INDEX(B2B!A:K,MATCH('B2B Pin Table'!B912,B2B!A:A,0),5)),"---")</f>
        <v>D7</v>
      </c>
      <c r="H912" s="59" t="str">
        <f>IFERROR(IF(VLOOKUP($D912&amp;"-"&amp;$E912,IF($H$4="TEB0187_REV01",CALC_CONN_TEB0187_REV01!$F:$I),4,0)="--","---",IF($H$4="TEB0187_REV01",CALC_CONN_TEB0187_REV01!$G912&amp; " --&gt; " &amp;CALC_CONN_TEB0187_REV01!$I912&amp; " --&gt; ")),"---")</f>
        <v>---</v>
      </c>
      <c r="I912" s="19" t="str">
        <f>IFERROR(IF(VLOOKUP($D912&amp;"-"&amp;$E912,IF($H$4="TEB0187_REV01",CALC_CONN_TEB0187_REV01!$F:$H),3,0)="--",VLOOKUP($D912&amp;"-"&amp;$E912,IF($H$4="TEB0187_REV01",CALC_CONN_TEB0187_REV01!$F:$H),2,0),VLOOKUP($D912&amp;"-"&amp;$E912,IF($H$4="TEB0187_REV01",CALC_CONN_TEB0187_REV01!$F:$H),3,0)),"---")</f>
        <v>---</v>
      </c>
      <c r="J912" s="19" t="str">
        <f>IFERROR(VLOOKUP(I912,IF($H$4="TEB0187_REV01",RAW_c_TEB0187_REV01!$AE:$AM),9,0),"---")</f>
        <v>---</v>
      </c>
      <c r="K912" s="19" t="str">
        <f>IFERROR(VLOOKUP(D912&amp;"-"&amp;E912,IF($H$4="TEB0187_REV01",RAW_c_TEB0187_REV01!$AD:$AK,"???"),6,0),"---")</f>
        <v>---</v>
      </c>
      <c r="L912" s="19" t="str">
        <f>IFERROR(VLOOKUP(D912&amp;"-"&amp;E912,IF($H$4="TEB0187_REV01",RAW_c_TEB0187_REV01!$AD:$AL,"???"),9,0),"---")</f>
        <v>---</v>
      </c>
      <c r="M912" s="19" t="str">
        <f>IFERROR(IF(VLOOKUP($F912&amp;"-"&amp;$G912,IF($M$4="TEI0187_REV01",RAW_m_TEI0187_REV01!$F:$AU),43,0)="--","---",IF($M$4="TEI0187_REV01",RAW_m_TEI0187_REV01!$AT912&amp; " --&gt; " &amp;RAW_m_TEI0187_REV01!$AU912&amp; " --&gt; ")),"---")</f>
        <v>---</v>
      </c>
      <c r="N912" s="19" t="str">
        <f>IFERROR(VLOOKUP(F912&amp;"-"&amp;G912,IF($M$4="TEI0187_REV01",RAW_m_TEI0187_REV01!$AD:$AJ),7,0),"---")</f>
        <v>---</v>
      </c>
      <c r="O912" s="19" t="str">
        <f>IFERROR(VLOOKUP(N912,IF($M$4="TEI0187_REV01",RAW_m_TEI0187_REV01!$AJ:$AK),2,0),"---")</f>
        <v>---</v>
      </c>
      <c r="P912" s="19" t="str">
        <f>IFERROR(VLOOKUP(F912&amp;"-"&amp;G912,IF($M$4="TEI0187_REV01",RAW_m_TEI0187_REV01!$AD:$AG),3,0),"---")</f>
        <v>---</v>
      </c>
      <c r="Q912" s="19" t="str">
        <f>IFERROR(VLOOKUP(N912,IF($M$4="TEI0187_REV01",RAW_m_TEI0187_REV01!$AE:$AH),4,0),"---")</f>
        <v>---</v>
      </c>
      <c r="R912" s="19" t="str">
        <f>IFERROR(VLOOKUP(F912&amp;"-"&amp;G912,IF($M$4="TEI0187_REV01",RAW_m_TEI0187_REV01!$AD:$AG),4,0),"---")</f>
        <v>---</v>
      </c>
    </row>
    <row r="913" spans="2:18" x14ac:dyDescent="0.25">
      <c r="B913" s="78">
        <v>908</v>
      </c>
      <c r="C913" s="19" t="str">
        <f>IFERROR(INDEX(B2B!A:F,MATCH('B2B Pin Table'!B913,B2B!A:A,0),6),"---")</f>
        <v>IO</v>
      </c>
      <c r="D913" s="19" t="str">
        <f>IFERROR(IF((COUNTIF(B2B!A909:K909,H911)&lt;0),"---",INDEX(B2B!A:K,MATCH('B2B Pin Table'!B913,B2B!A:A,0),2)),"---")</f>
        <v>J4</v>
      </c>
      <c r="E913" s="19" t="str">
        <f>IFERROR(IF((COUNTIF(B2B!A909:K909,H911)&lt;0),"---",INDEX(B2B!A:K,MATCH('B2B Pin Table'!B913,B2B!A:A,0),3)),"---")</f>
        <v>D8</v>
      </c>
      <c r="F913" s="19" t="str">
        <f>IFERROR(IF((COUNTIF(B2B!A909:K909,L911)&lt;0),"---",INDEX(B2B!A:K,MATCH('B2B Pin Table'!B913,B2B!A:A,0),4)),"---")</f>
        <v>J4</v>
      </c>
      <c r="G913" s="19" t="str">
        <f>IFERROR(IF((COUNTIF(B2B!A909:K909,L911)&lt;0),"---",INDEX(B2B!A:K,MATCH('B2B Pin Table'!B913,B2B!A:A,0),5)),"---")</f>
        <v>D8</v>
      </c>
      <c r="H913" s="59" t="str">
        <f>IFERROR(IF(VLOOKUP($D913&amp;"-"&amp;$E913,IF($H$4="TEB0187_REV01",CALC_CONN_TEB0187_REV01!$F:$I),4,0)="--","---",IF($H$4="TEB0187_REV01",CALC_CONN_TEB0187_REV01!$G913&amp; " --&gt; " &amp;CALC_CONN_TEB0187_REV01!$I913&amp; " --&gt; ")),"---")</f>
        <v>---</v>
      </c>
      <c r="I913" s="19" t="str">
        <f>IFERROR(IF(VLOOKUP($D913&amp;"-"&amp;$E913,IF($H$4="TEB0187_REV01",CALC_CONN_TEB0187_REV01!$F:$H),3,0)="--",VLOOKUP($D913&amp;"-"&amp;$E913,IF($H$4="TEB0187_REV01",CALC_CONN_TEB0187_REV01!$F:$H),2,0),VLOOKUP($D913&amp;"-"&amp;$E913,IF($H$4="TEB0187_REV01",CALC_CONN_TEB0187_REV01!$F:$H),3,0)),"---")</f>
        <v>---</v>
      </c>
      <c r="J913" s="19" t="str">
        <f>IFERROR(VLOOKUP(I913,IF($H$4="TEB0187_REV01",RAW_c_TEB0187_REV01!$AE:$AM),9,0),"---")</f>
        <v>---</v>
      </c>
      <c r="K913" s="19" t="str">
        <f>IFERROR(VLOOKUP(D913&amp;"-"&amp;E913,IF($H$4="TEB0187_REV01",RAW_c_TEB0187_REV01!$AD:$AK,"???"),6,0),"---")</f>
        <v>---</v>
      </c>
      <c r="L913" s="19" t="str">
        <f>IFERROR(VLOOKUP(D913&amp;"-"&amp;E913,IF($H$4="TEB0187_REV01",RAW_c_TEB0187_REV01!$AD:$AL,"???"),9,0),"---")</f>
        <v>---</v>
      </c>
      <c r="M913" s="19" t="str">
        <f>IFERROR(IF(VLOOKUP($F913&amp;"-"&amp;$G913,IF($M$4="TEI0187_REV01",RAW_m_TEI0187_REV01!$F:$AU),43,0)="--","---",IF($M$4="TEI0187_REV01",RAW_m_TEI0187_REV01!$AT913&amp; " --&gt; " &amp;RAW_m_TEI0187_REV01!$AU913&amp; " --&gt; ")),"---")</f>
        <v>---</v>
      </c>
      <c r="N913" s="19" t="str">
        <f>IFERROR(VLOOKUP(F913&amp;"-"&amp;G913,IF($M$4="TEI0187_REV01",RAW_m_TEI0187_REV01!$AD:$AJ),7,0),"---")</f>
        <v>---</v>
      </c>
      <c r="O913" s="19" t="str">
        <f>IFERROR(VLOOKUP(N913,IF($M$4="TEI0187_REV01",RAW_m_TEI0187_REV01!$AJ:$AK),2,0),"---")</f>
        <v>---</v>
      </c>
      <c r="P913" s="19" t="str">
        <f>IFERROR(VLOOKUP(F913&amp;"-"&amp;G913,IF($M$4="TEI0187_REV01",RAW_m_TEI0187_REV01!$AD:$AG),3,0),"---")</f>
        <v>---</v>
      </c>
      <c r="Q913" s="19" t="str">
        <f>IFERROR(VLOOKUP(N913,IF($M$4="TEI0187_REV01",RAW_m_TEI0187_REV01!$AE:$AH),4,0),"---")</f>
        <v>---</v>
      </c>
      <c r="R913" s="19" t="str">
        <f>IFERROR(VLOOKUP(F913&amp;"-"&amp;G913,IF($M$4="TEI0187_REV01",RAW_m_TEI0187_REV01!$AD:$AG),4,0),"---")</f>
        <v>---</v>
      </c>
    </row>
    <row r="914" spans="2:18" x14ac:dyDescent="0.25">
      <c r="B914" s="78">
        <v>909</v>
      </c>
      <c r="C914" s="19" t="str">
        <f>IFERROR(INDEX(B2B!A:F,MATCH('B2B Pin Table'!B914,B2B!A:A,0),6),"---")</f>
        <v>IO</v>
      </c>
      <c r="D914" s="19" t="str">
        <f>IFERROR(IF((COUNTIF(B2B!A910:K910,H912)&lt;0),"---",INDEX(B2B!A:K,MATCH('B2B Pin Table'!B914,B2B!A:A,0),2)),"---")</f>
        <v>J4</v>
      </c>
      <c r="E914" s="19" t="str">
        <f>IFERROR(IF((COUNTIF(B2B!A910:K910,H912)&lt;0),"---",INDEX(B2B!A:K,MATCH('B2B Pin Table'!B914,B2B!A:A,0),3)),"---")</f>
        <v>D9</v>
      </c>
      <c r="F914" s="19" t="str">
        <f>IFERROR(IF((COUNTIF(B2B!A910:K910,L912)&lt;0),"---",INDEX(B2B!A:K,MATCH('B2B Pin Table'!B914,B2B!A:A,0),4)),"---")</f>
        <v>J4</v>
      </c>
      <c r="G914" s="19" t="str">
        <f>IFERROR(IF((COUNTIF(B2B!A910:K910,L912)&lt;0),"---",INDEX(B2B!A:K,MATCH('B2B Pin Table'!B914,B2B!A:A,0),5)),"---")</f>
        <v>D9</v>
      </c>
      <c r="H914" s="59" t="str">
        <f>IFERROR(IF(VLOOKUP($D914&amp;"-"&amp;$E914,IF($H$4="TEB0187_REV01",CALC_CONN_TEB0187_REV01!$F:$I),4,0)="--","---",IF($H$4="TEB0187_REV01",CALC_CONN_TEB0187_REV01!$G914&amp; " --&gt; " &amp;CALC_CONN_TEB0187_REV01!$I914&amp; " --&gt; ")),"---")</f>
        <v>---</v>
      </c>
      <c r="I914" s="19" t="str">
        <f>IFERROR(IF(VLOOKUP($D914&amp;"-"&amp;$E914,IF($H$4="TEB0187_REV01",CALC_CONN_TEB0187_REV01!$F:$H),3,0)="--",VLOOKUP($D914&amp;"-"&amp;$E914,IF($H$4="TEB0187_REV01",CALC_CONN_TEB0187_REV01!$F:$H),2,0),VLOOKUP($D914&amp;"-"&amp;$E914,IF($H$4="TEB0187_REV01",CALC_CONN_TEB0187_REV01!$F:$H),3,0)),"---")</f>
        <v>---</v>
      </c>
      <c r="J914" s="19" t="str">
        <f>IFERROR(VLOOKUP(I914,IF($H$4="TEB0187_REV01",RAW_c_TEB0187_REV01!$AE:$AM),9,0),"---")</f>
        <v>---</v>
      </c>
      <c r="K914" s="19" t="str">
        <f>IFERROR(VLOOKUP(D914&amp;"-"&amp;E914,IF($H$4="TEB0187_REV01",RAW_c_TEB0187_REV01!$AD:$AK,"???"),6,0),"---")</f>
        <v>---</v>
      </c>
      <c r="L914" s="19" t="str">
        <f>IFERROR(VLOOKUP(D914&amp;"-"&amp;E914,IF($H$4="TEB0187_REV01",RAW_c_TEB0187_REV01!$AD:$AL,"???"),9,0),"---")</f>
        <v>---</v>
      </c>
      <c r="M914" s="19" t="str">
        <f>IFERROR(IF(VLOOKUP($F914&amp;"-"&amp;$G914,IF($M$4="TEI0187_REV01",RAW_m_TEI0187_REV01!$F:$AU),43,0)="--","---",IF($M$4="TEI0187_REV01",RAW_m_TEI0187_REV01!$AT914&amp; " --&gt; " &amp;RAW_m_TEI0187_REV01!$AU914&amp; " --&gt; ")),"---")</f>
        <v>---</v>
      </c>
      <c r="N914" s="19" t="str">
        <f>IFERROR(VLOOKUP(F914&amp;"-"&amp;G914,IF($M$4="TEI0187_REV01",RAW_m_TEI0187_REV01!$AD:$AJ),7,0),"---")</f>
        <v>---</v>
      </c>
      <c r="O914" s="19" t="str">
        <f>IFERROR(VLOOKUP(N914,IF($M$4="TEI0187_REV01",RAW_m_TEI0187_REV01!$AJ:$AK),2,0),"---")</f>
        <v>---</v>
      </c>
      <c r="P914" s="19" t="str">
        <f>IFERROR(VLOOKUP(F914&amp;"-"&amp;G914,IF($M$4="TEI0187_REV01",RAW_m_TEI0187_REV01!$AD:$AG),3,0),"---")</f>
        <v>---</v>
      </c>
      <c r="Q914" s="19" t="str">
        <f>IFERROR(VLOOKUP(N914,IF($M$4="TEI0187_REV01",RAW_m_TEI0187_REV01!$AE:$AH),4,0),"---")</f>
        <v>---</v>
      </c>
      <c r="R914" s="19" t="str">
        <f>IFERROR(VLOOKUP(F914&amp;"-"&amp;G914,IF($M$4="TEI0187_REV01",RAW_m_TEI0187_REV01!$AD:$AG),4,0),"---")</f>
        <v>---</v>
      </c>
    </row>
    <row r="915" spans="2:18" x14ac:dyDescent="0.25">
      <c r="B915" s="78">
        <v>910</v>
      </c>
      <c r="C915" s="19" t="str">
        <f>IFERROR(INDEX(B2B!A:F,MATCH('B2B Pin Table'!B915,B2B!A:A,0),6),"---")</f>
        <v>IO</v>
      </c>
      <c r="D915" s="19" t="str">
        <f>IFERROR(IF((COUNTIF(B2B!A911:K911,H913)&lt;0),"---",INDEX(B2B!A:K,MATCH('B2B Pin Table'!B915,B2B!A:A,0),2)),"---")</f>
        <v>J4</v>
      </c>
      <c r="E915" s="19" t="str">
        <f>IFERROR(IF((COUNTIF(B2B!A911:K911,H913)&lt;0),"---",INDEX(B2B!A:K,MATCH('B2B Pin Table'!B915,B2B!A:A,0),3)),"---")</f>
        <v>D10</v>
      </c>
      <c r="F915" s="19" t="str">
        <f>IFERROR(IF((COUNTIF(B2B!A911:K911,L913)&lt;0),"---",INDEX(B2B!A:K,MATCH('B2B Pin Table'!B915,B2B!A:A,0),4)),"---")</f>
        <v>J4</v>
      </c>
      <c r="G915" s="19" t="str">
        <f>IFERROR(IF((COUNTIF(B2B!A911:K911,L913)&lt;0),"---",INDEX(B2B!A:K,MATCH('B2B Pin Table'!B915,B2B!A:A,0),5)),"---")</f>
        <v>D10</v>
      </c>
      <c r="H915" s="59" t="str">
        <f>IFERROR(IF(VLOOKUP($D915&amp;"-"&amp;$E915,IF($H$4="TEB0187_REV01",CALC_CONN_TEB0187_REV01!$F:$I),4,0)="--","---",IF($H$4="TEB0187_REV01",CALC_CONN_TEB0187_REV01!$G915&amp; " --&gt; " &amp;CALC_CONN_TEB0187_REV01!$I915&amp; " --&gt; ")),"---")</f>
        <v>---</v>
      </c>
      <c r="I915" s="19" t="str">
        <f>IFERROR(IF(VLOOKUP($D915&amp;"-"&amp;$E915,IF($H$4="TEB0187_REV01",CALC_CONN_TEB0187_REV01!$F:$H),3,0)="--",VLOOKUP($D915&amp;"-"&amp;$E915,IF($H$4="TEB0187_REV01",CALC_CONN_TEB0187_REV01!$F:$H),2,0),VLOOKUP($D915&amp;"-"&amp;$E915,IF($H$4="TEB0187_REV01",CALC_CONN_TEB0187_REV01!$F:$H),3,0)),"---")</f>
        <v>---</v>
      </c>
      <c r="J915" s="19" t="str">
        <f>IFERROR(VLOOKUP(I915,IF($H$4="TEB0187_REV01",RAW_c_TEB0187_REV01!$AE:$AM),9,0),"---")</f>
        <v>---</v>
      </c>
      <c r="K915" s="19" t="str">
        <f>IFERROR(VLOOKUP(D915&amp;"-"&amp;E915,IF($H$4="TEB0187_REV01",RAW_c_TEB0187_REV01!$AD:$AK,"???"),6,0),"---")</f>
        <v>---</v>
      </c>
      <c r="L915" s="19" t="str">
        <f>IFERROR(VLOOKUP(D915&amp;"-"&amp;E915,IF($H$4="TEB0187_REV01",RAW_c_TEB0187_REV01!$AD:$AL,"???"),9,0),"---")</f>
        <v>---</v>
      </c>
      <c r="M915" s="19" t="str">
        <f>IFERROR(IF(VLOOKUP($F915&amp;"-"&amp;$G915,IF($M$4="TEI0187_REV01",RAW_m_TEI0187_REV01!$F:$AU),43,0)="--","---",IF($M$4="TEI0187_REV01",RAW_m_TEI0187_REV01!$AT915&amp; " --&gt; " &amp;RAW_m_TEI0187_REV01!$AU915&amp; " --&gt; ")),"---")</f>
        <v>---</v>
      </c>
      <c r="N915" s="19" t="str">
        <f>IFERROR(VLOOKUP(F915&amp;"-"&amp;G915,IF($M$4="TEI0187_REV01",RAW_m_TEI0187_REV01!$AD:$AJ),7,0),"---")</f>
        <v>---</v>
      </c>
      <c r="O915" s="19" t="str">
        <f>IFERROR(VLOOKUP(N915,IF($M$4="TEI0187_REV01",RAW_m_TEI0187_REV01!$AJ:$AK),2,0),"---")</f>
        <v>---</v>
      </c>
      <c r="P915" s="19" t="str">
        <f>IFERROR(VLOOKUP(F915&amp;"-"&amp;G915,IF($M$4="TEI0187_REV01",RAW_m_TEI0187_REV01!$AD:$AG),3,0),"---")</f>
        <v>---</v>
      </c>
      <c r="Q915" s="19" t="str">
        <f>IFERROR(VLOOKUP(N915,IF($M$4="TEI0187_REV01",RAW_m_TEI0187_REV01!$AE:$AH),4,0),"---")</f>
        <v>---</v>
      </c>
      <c r="R915" s="19" t="str">
        <f>IFERROR(VLOOKUP(F915&amp;"-"&amp;G915,IF($M$4="TEI0187_REV01",RAW_m_TEI0187_REV01!$AD:$AG),4,0),"---")</f>
        <v>---</v>
      </c>
    </row>
    <row r="916" spans="2:18" x14ac:dyDescent="0.25">
      <c r="B916" s="78">
        <v>911</v>
      </c>
      <c r="C916" s="19" t="str">
        <f>IFERROR(INDEX(B2B!A:F,MATCH('B2B Pin Table'!B916,B2B!A:A,0),6),"---")</f>
        <v>IO</v>
      </c>
      <c r="D916" s="19" t="str">
        <f>IFERROR(IF((COUNTIF(B2B!A912:K912,H914)&lt;0),"---",INDEX(B2B!A:K,MATCH('B2B Pin Table'!B916,B2B!A:A,0),2)),"---")</f>
        <v>J4</v>
      </c>
      <c r="E916" s="19" t="str">
        <f>IFERROR(IF((COUNTIF(B2B!A912:K912,H914)&lt;0),"---",INDEX(B2B!A:K,MATCH('B2B Pin Table'!B916,B2B!A:A,0),3)),"---")</f>
        <v>D11</v>
      </c>
      <c r="F916" s="19" t="str">
        <f>IFERROR(IF((COUNTIF(B2B!A912:K912,L914)&lt;0),"---",INDEX(B2B!A:K,MATCH('B2B Pin Table'!B916,B2B!A:A,0),4)),"---")</f>
        <v>J4</v>
      </c>
      <c r="G916" s="19" t="str">
        <f>IFERROR(IF((COUNTIF(B2B!A912:K912,L914)&lt;0),"---",INDEX(B2B!A:K,MATCH('B2B Pin Table'!B916,B2B!A:A,0),5)),"---")</f>
        <v>D11</v>
      </c>
      <c r="H916" s="59" t="str">
        <f>IFERROR(IF(VLOOKUP($D916&amp;"-"&amp;$E916,IF($H$4="TEB0187_REV01",CALC_CONN_TEB0187_REV01!$F:$I),4,0)="--","---",IF($H$4="TEB0187_REV01",CALC_CONN_TEB0187_REV01!$G916&amp; " --&gt; " &amp;CALC_CONN_TEB0187_REV01!$I916&amp; " --&gt; ")),"---")</f>
        <v>---</v>
      </c>
      <c r="I916" s="19" t="str">
        <f>IFERROR(IF(VLOOKUP($D916&amp;"-"&amp;$E916,IF($H$4="TEB0187_REV01",CALC_CONN_TEB0187_REV01!$F:$H),3,0)="--",VLOOKUP($D916&amp;"-"&amp;$E916,IF($H$4="TEB0187_REV01",CALC_CONN_TEB0187_REV01!$F:$H),2,0),VLOOKUP($D916&amp;"-"&amp;$E916,IF($H$4="TEB0187_REV01",CALC_CONN_TEB0187_REV01!$F:$H),3,0)),"---")</f>
        <v>---</v>
      </c>
      <c r="J916" s="19" t="str">
        <f>IFERROR(VLOOKUP(I916,IF($H$4="TEB0187_REV01",RAW_c_TEB0187_REV01!$AE:$AM),9,0),"---")</f>
        <v>---</v>
      </c>
      <c r="K916" s="19" t="str">
        <f>IFERROR(VLOOKUP(D916&amp;"-"&amp;E916,IF($H$4="TEB0187_REV01",RAW_c_TEB0187_REV01!$AD:$AK,"???"),6,0),"---")</f>
        <v>---</v>
      </c>
      <c r="L916" s="19" t="str">
        <f>IFERROR(VLOOKUP(D916&amp;"-"&amp;E916,IF($H$4="TEB0187_REV01",RAW_c_TEB0187_REV01!$AD:$AL,"???"),9,0),"---")</f>
        <v>---</v>
      </c>
      <c r="M916" s="19" t="str">
        <f>IFERROR(IF(VLOOKUP($F916&amp;"-"&amp;$G916,IF($M$4="TEI0187_REV01",RAW_m_TEI0187_REV01!$F:$AU),43,0)="--","---",IF($M$4="TEI0187_REV01",RAW_m_TEI0187_REV01!$AT916&amp; " --&gt; " &amp;RAW_m_TEI0187_REV01!$AU916&amp; " --&gt; ")),"---")</f>
        <v>---</v>
      </c>
      <c r="N916" s="19" t="str">
        <f>IFERROR(VLOOKUP(F916&amp;"-"&amp;G916,IF($M$4="TEI0187_REV01",RAW_m_TEI0187_REV01!$AD:$AJ),7,0),"---")</f>
        <v>---</v>
      </c>
      <c r="O916" s="19" t="str">
        <f>IFERROR(VLOOKUP(N916,IF($M$4="TEI0187_REV01",RAW_m_TEI0187_REV01!$AJ:$AK),2,0),"---")</f>
        <v>---</v>
      </c>
      <c r="P916" s="19" t="str">
        <f>IFERROR(VLOOKUP(F916&amp;"-"&amp;G916,IF($M$4="TEI0187_REV01",RAW_m_TEI0187_REV01!$AD:$AG),3,0),"---")</f>
        <v>---</v>
      </c>
      <c r="Q916" s="19" t="str">
        <f>IFERROR(VLOOKUP(N916,IF($M$4="TEI0187_REV01",RAW_m_TEI0187_REV01!$AE:$AH),4,0),"---")</f>
        <v>---</v>
      </c>
      <c r="R916" s="19" t="str">
        <f>IFERROR(VLOOKUP(F916&amp;"-"&amp;G916,IF($M$4="TEI0187_REV01",RAW_m_TEI0187_REV01!$AD:$AG),4,0),"---")</f>
        <v>---</v>
      </c>
    </row>
    <row r="917" spans="2:18" x14ac:dyDescent="0.25">
      <c r="B917" s="78">
        <v>912</v>
      </c>
      <c r="C917" s="19" t="str">
        <f>IFERROR(INDEX(B2B!A:F,MATCH('B2B Pin Table'!B917,B2B!A:A,0),6),"---")</f>
        <v>GND</v>
      </c>
      <c r="D917" s="19" t="str">
        <f>IFERROR(IF((COUNTIF(B2B!A913:K913,H915)&lt;0),"---",INDEX(B2B!A:K,MATCH('B2B Pin Table'!B917,B2B!A:A,0),2)),"---")</f>
        <v>J4</v>
      </c>
      <c r="E917" s="19" t="str">
        <f>IFERROR(IF((COUNTIF(B2B!A913:K913,H915)&lt;0),"---",INDEX(B2B!A:K,MATCH('B2B Pin Table'!B917,B2B!A:A,0),3)),"---")</f>
        <v>D12</v>
      </c>
      <c r="F917" s="19" t="str">
        <f>IFERROR(IF((COUNTIF(B2B!A913:K913,L915)&lt;0),"---",INDEX(B2B!A:K,MATCH('B2B Pin Table'!B917,B2B!A:A,0),4)),"---")</f>
        <v>J4</v>
      </c>
      <c r="G917" s="19" t="str">
        <f>IFERROR(IF((COUNTIF(B2B!A913:K913,L915)&lt;0),"---",INDEX(B2B!A:K,MATCH('B2B Pin Table'!B917,B2B!A:A,0),5)),"---")</f>
        <v>D12</v>
      </c>
      <c r="H917" s="59" t="str">
        <f>IFERROR(IF(VLOOKUP($D917&amp;"-"&amp;$E917,IF($H$4="TEB0187_REV01",CALC_CONN_TEB0187_REV01!$F:$I),4,0)="--","---",IF($H$4="TEB0187_REV01",CALC_CONN_TEB0187_REV01!$G917&amp; " --&gt; " &amp;CALC_CONN_TEB0187_REV01!$I917&amp; " --&gt; ")),"---")</f>
        <v>---</v>
      </c>
      <c r="I917" s="19" t="str">
        <f>IFERROR(IF(VLOOKUP($D917&amp;"-"&amp;$E917,IF($H$4="TEB0187_REV01",CALC_CONN_TEB0187_REV01!$F:$H),3,0)="--",VLOOKUP($D917&amp;"-"&amp;$E917,IF($H$4="TEB0187_REV01",CALC_CONN_TEB0187_REV01!$F:$H),2,0),VLOOKUP($D917&amp;"-"&amp;$E917,IF($H$4="TEB0187_REV01",CALC_CONN_TEB0187_REV01!$F:$H),3,0)),"---")</f>
        <v>---</v>
      </c>
      <c r="J917" s="19" t="str">
        <f>IFERROR(VLOOKUP(I917,IF($H$4="TEB0187_REV01",RAW_c_TEB0187_REV01!$AE:$AM),9,0),"---")</f>
        <v>---</v>
      </c>
      <c r="K917" s="19" t="str">
        <f>IFERROR(VLOOKUP(D917&amp;"-"&amp;E917,IF($H$4="TEB0187_REV01",RAW_c_TEB0187_REV01!$AD:$AK,"???"),6,0),"---")</f>
        <v>---</v>
      </c>
      <c r="L917" s="19" t="str">
        <f>IFERROR(VLOOKUP(D917&amp;"-"&amp;E917,IF($H$4="TEB0187_REV01",RAW_c_TEB0187_REV01!$AD:$AL,"???"),9,0),"---")</f>
        <v>---</v>
      </c>
      <c r="M917" s="19" t="str">
        <f>IFERROR(IF(VLOOKUP($F917&amp;"-"&amp;$G917,IF($M$4="TEI0187_REV01",RAW_m_TEI0187_REV01!$F:$AU),43,0)="--","---",IF($M$4="TEI0187_REV01",RAW_m_TEI0187_REV01!$AT917&amp; " --&gt; " &amp;RAW_m_TEI0187_REV01!$AU917&amp; " --&gt; ")),"---")</f>
        <v>---</v>
      </c>
      <c r="N917" s="19" t="str">
        <f>IFERROR(VLOOKUP(F917&amp;"-"&amp;G917,IF($M$4="TEI0187_REV01",RAW_m_TEI0187_REV01!$AD:$AJ),7,0),"---")</f>
        <v>---</v>
      </c>
      <c r="O917" s="19" t="str">
        <f>IFERROR(VLOOKUP(N917,IF($M$4="TEI0187_REV01",RAW_m_TEI0187_REV01!$AJ:$AK),2,0),"---")</f>
        <v>---</v>
      </c>
      <c r="P917" s="19" t="str">
        <f>IFERROR(VLOOKUP(F917&amp;"-"&amp;G917,IF($M$4="TEI0187_REV01",RAW_m_TEI0187_REV01!$AD:$AG),3,0),"---")</f>
        <v>---</v>
      </c>
      <c r="Q917" s="19" t="str">
        <f>IFERROR(VLOOKUP(N917,IF($M$4="TEI0187_REV01",RAW_m_TEI0187_REV01!$AE:$AH),4,0),"---")</f>
        <v>---</v>
      </c>
      <c r="R917" s="19" t="str">
        <f>IFERROR(VLOOKUP(F917&amp;"-"&amp;G917,IF($M$4="TEI0187_REV01",RAW_m_TEI0187_REV01!$AD:$AG),4,0),"---")</f>
        <v>---</v>
      </c>
    </row>
    <row r="918" spans="2:18" x14ac:dyDescent="0.25">
      <c r="B918" s="78">
        <v>913</v>
      </c>
      <c r="C918" s="19" t="str">
        <f>IFERROR(INDEX(B2B!A:F,MATCH('B2B Pin Table'!B918,B2B!A:A,0),6),"---")</f>
        <v>IO</v>
      </c>
      <c r="D918" s="19" t="str">
        <f>IFERROR(IF((COUNTIF(B2B!A914:K914,H916)&lt;0),"---",INDEX(B2B!A:K,MATCH('B2B Pin Table'!B918,B2B!A:A,0),2)),"---")</f>
        <v>J4</v>
      </c>
      <c r="E918" s="19" t="str">
        <f>IFERROR(IF((COUNTIF(B2B!A914:K914,H916)&lt;0),"---",INDEX(B2B!A:K,MATCH('B2B Pin Table'!B918,B2B!A:A,0),3)),"---")</f>
        <v>D13</v>
      </c>
      <c r="F918" s="19" t="str">
        <f>IFERROR(IF((COUNTIF(B2B!A914:K914,L916)&lt;0),"---",INDEX(B2B!A:K,MATCH('B2B Pin Table'!B918,B2B!A:A,0),4)),"---")</f>
        <v>J4</v>
      </c>
      <c r="G918" s="19" t="str">
        <f>IFERROR(IF((COUNTIF(B2B!A914:K914,L916)&lt;0),"---",INDEX(B2B!A:K,MATCH('B2B Pin Table'!B918,B2B!A:A,0),5)),"---")</f>
        <v>D13</v>
      </c>
      <c r="H918" s="59" t="str">
        <f>IFERROR(IF(VLOOKUP($D918&amp;"-"&amp;$E918,IF($H$4="TEB0187_REV01",CALC_CONN_TEB0187_REV01!$F:$I),4,0)="--","---",IF($H$4="TEB0187_REV01",CALC_CONN_TEB0187_REV01!$G918&amp; " --&gt; " &amp;CALC_CONN_TEB0187_REV01!$I918&amp; " --&gt; ")),"---")</f>
        <v>---</v>
      </c>
      <c r="I918" s="19" t="str">
        <f>IFERROR(IF(VLOOKUP($D918&amp;"-"&amp;$E918,IF($H$4="TEB0187_REV01",CALC_CONN_TEB0187_REV01!$F:$H),3,0)="--",VLOOKUP($D918&amp;"-"&amp;$E918,IF($H$4="TEB0187_REV01",CALC_CONN_TEB0187_REV01!$F:$H),2,0),VLOOKUP($D918&amp;"-"&amp;$E918,IF($H$4="TEB0187_REV01",CALC_CONN_TEB0187_REV01!$F:$H),3,0)),"---")</f>
        <v>---</v>
      </c>
      <c r="J918" s="19" t="str">
        <f>IFERROR(VLOOKUP(I918,IF($H$4="TEB0187_REV01",RAW_c_TEB0187_REV01!$AE:$AM),9,0),"---")</f>
        <v>---</v>
      </c>
      <c r="K918" s="19" t="str">
        <f>IFERROR(VLOOKUP(D918&amp;"-"&amp;E918,IF($H$4="TEB0187_REV01",RAW_c_TEB0187_REV01!$AD:$AK,"???"),6,0),"---")</f>
        <v>---</v>
      </c>
      <c r="L918" s="19" t="str">
        <f>IFERROR(VLOOKUP(D918&amp;"-"&amp;E918,IF($H$4="TEB0187_REV01",RAW_c_TEB0187_REV01!$AD:$AL,"???"),9,0),"---")</f>
        <v>---</v>
      </c>
      <c r="M918" s="19" t="str">
        <f>IFERROR(IF(VLOOKUP($F918&amp;"-"&amp;$G918,IF($M$4="TEI0187_REV01",RAW_m_TEI0187_REV01!$F:$AU),43,0)="--","---",IF($M$4="TEI0187_REV01",RAW_m_TEI0187_REV01!$AT918&amp; " --&gt; " &amp;RAW_m_TEI0187_REV01!$AU918&amp; " --&gt; ")),"---")</f>
        <v>---</v>
      </c>
      <c r="N918" s="19" t="str">
        <f>IFERROR(VLOOKUP(F918&amp;"-"&amp;G918,IF($M$4="TEI0187_REV01",RAW_m_TEI0187_REV01!$AD:$AJ),7,0),"---")</f>
        <v>---</v>
      </c>
      <c r="O918" s="19" t="str">
        <f>IFERROR(VLOOKUP(N918,IF($M$4="TEI0187_REV01",RAW_m_TEI0187_REV01!$AJ:$AK),2,0),"---")</f>
        <v>---</v>
      </c>
      <c r="P918" s="19" t="str">
        <f>IFERROR(VLOOKUP(F918&amp;"-"&amp;G918,IF($M$4="TEI0187_REV01",RAW_m_TEI0187_REV01!$AD:$AG),3,0),"---")</f>
        <v>---</v>
      </c>
      <c r="Q918" s="19" t="str">
        <f>IFERROR(VLOOKUP(N918,IF($M$4="TEI0187_REV01",RAW_m_TEI0187_REV01!$AE:$AH),4,0),"---")</f>
        <v>---</v>
      </c>
      <c r="R918" s="19" t="str">
        <f>IFERROR(VLOOKUP(F918&amp;"-"&amp;G918,IF($M$4="TEI0187_REV01",RAW_m_TEI0187_REV01!$AD:$AG),4,0),"---")</f>
        <v>---</v>
      </c>
    </row>
    <row r="919" spans="2:18" x14ac:dyDescent="0.25">
      <c r="B919" s="78">
        <v>914</v>
      </c>
      <c r="C919" s="19" t="str">
        <f>IFERROR(INDEX(B2B!A:F,MATCH('B2B Pin Table'!B919,B2B!A:A,0),6),"---")</f>
        <v>IO</v>
      </c>
      <c r="D919" s="19" t="str">
        <f>IFERROR(IF((COUNTIF(B2B!A915:K915,H917)&lt;0),"---",INDEX(B2B!A:K,MATCH('B2B Pin Table'!B919,B2B!A:A,0),2)),"---")</f>
        <v>J4</v>
      </c>
      <c r="E919" s="19" t="str">
        <f>IFERROR(IF((COUNTIF(B2B!A915:K915,H917)&lt;0),"---",INDEX(B2B!A:K,MATCH('B2B Pin Table'!B919,B2B!A:A,0),3)),"---")</f>
        <v>D14</v>
      </c>
      <c r="F919" s="19" t="str">
        <f>IFERROR(IF((COUNTIF(B2B!A915:K915,L917)&lt;0),"---",INDEX(B2B!A:K,MATCH('B2B Pin Table'!B919,B2B!A:A,0),4)),"---")</f>
        <v>J4</v>
      </c>
      <c r="G919" s="19" t="str">
        <f>IFERROR(IF((COUNTIF(B2B!A915:K915,L917)&lt;0),"---",INDEX(B2B!A:K,MATCH('B2B Pin Table'!B919,B2B!A:A,0),5)),"---")</f>
        <v>D14</v>
      </c>
      <c r="H919" s="59" t="str">
        <f>IFERROR(IF(VLOOKUP($D919&amp;"-"&amp;$E919,IF($H$4="TEB0187_REV01",CALC_CONN_TEB0187_REV01!$F:$I),4,0)="--","---",IF($H$4="TEB0187_REV01",CALC_CONN_TEB0187_REV01!$G919&amp; " --&gt; " &amp;CALC_CONN_TEB0187_REV01!$I919&amp; " --&gt; ")),"---")</f>
        <v>---</v>
      </c>
      <c r="I919" s="19" t="str">
        <f>IFERROR(IF(VLOOKUP($D919&amp;"-"&amp;$E919,IF($H$4="TEB0187_REV01",CALC_CONN_TEB0187_REV01!$F:$H),3,0)="--",VLOOKUP($D919&amp;"-"&amp;$E919,IF($H$4="TEB0187_REV01",CALC_CONN_TEB0187_REV01!$F:$H),2,0),VLOOKUP($D919&amp;"-"&amp;$E919,IF($H$4="TEB0187_REV01",CALC_CONN_TEB0187_REV01!$F:$H),3,0)),"---")</f>
        <v>---</v>
      </c>
      <c r="J919" s="19" t="str">
        <f>IFERROR(VLOOKUP(I919,IF($H$4="TEB0187_REV01",RAW_c_TEB0187_REV01!$AE:$AM),9,0),"---")</f>
        <v>---</v>
      </c>
      <c r="K919" s="19" t="str">
        <f>IFERROR(VLOOKUP(D919&amp;"-"&amp;E919,IF($H$4="TEB0187_REV01",RAW_c_TEB0187_REV01!$AD:$AK,"???"),6,0),"---")</f>
        <v>---</v>
      </c>
      <c r="L919" s="19" t="str">
        <f>IFERROR(VLOOKUP(D919&amp;"-"&amp;E919,IF($H$4="TEB0187_REV01",RAW_c_TEB0187_REV01!$AD:$AL,"???"),9,0),"---")</f>
        <v>---</v>
      </c>
      <c r="M919" s="19" t="str">
        <f>IFERROR(IF(VLOOKUP($F919&amp;"-"&amp;$G919,IF($M$4="TEI0187_REV01",RAW_m_TEI0187_REV01!$F:$AU),43,0)="--","---",IF($M$4="TEI0187_REV01",RAW_m_TEI0187_REV01!$AT919&amp; " --&gt; " &amp;RAW_m_TEI0187_REV01!$AU919&amp; " --&gt; ")),"---")</f>
        <v>---</v>
      </c>
      <c r="N919" s="19" t="str">
        <f>IFERROR(VLOOKUP(F919&amp;"-"&amp;G919,IF($M$4="TEI0187_REV01",RAW_m_TEI0187_REV01!$AD:$AJ),7,0),"---")</f>
        <v>---</v>
      </c>
      <c r="O919" s="19" t="str">
        <f>IFERROR(VLOOKUP(N919,IF($M$4="TEI0187_REV01",RAW_m_TEI0187_REV01!$AJ:$AK),2,0),"---")</f>
        <v>---</v>
      </c>
      <c r="P919" s="19" t="str">
        <f>IFERROR(VLOOKUP(F919&amp;"-"&amp;G919,IF($M$4="TEI0187_REV01",RAW_m_TEI0187_REV01!$AD:$AG),3,0),"---")</f>
        <v>---</v>
      </c>
      <c r="Q919" s="19" t="str">
        <f>IFERROR(VLOOKUP(N919,IF($M$4="TEI0187_REV01",RAW_m_TEI0187_REV01!$AE:$AH),4,0),"---")</f>
        <v>---</v>
      </c>
      <c r="R919" s="19" t="str">
        <f>IFERROR(VLOOKUP(F919&amp;"-"&amp;G919,IF($M$4="TEI0187_REV01",RAW_m_TEI0187_REV01!$AD:$AG),4,0),"---")</f>
        <v>---</v>
      </c>
    </row>
    <row r="920" spans="2:18" x14ac:dyDescent="0.25">
      <c r="B920" s="78">
        <v>915</v>
      </c>
      <c r="C920" s="19" t="str">
        <f>IFERROR(INDEX(B2B!A:F,MATCH('B2B Pin Table'!B920,B2B!A:A,0),6),"---")</f>
        <v>IO</v>
      </c>
      <c r="D920" s="19" t="str">
        <f>IFERROR(IF((COUNTIF(B2B!A916:K916,H918)&lt;0),"---",INDEX(B2B!A:K,MATCH('B2B Pin Table'!B920,B2B!A:A,0),2)),"---")</f>
        <v>J4</v>
      </c>
      <c r="E920" s="19" t="str">
        <f>IFERROR(IF((COUNTIF(B2B!A916:K916,H918)&lt;0),"---",INDEX(B2B!A:K,MATCH('B2B Pin Table'!B920,B2B!A:A,0),3)),"---")</f>
        <v>D15</v>
      </c>
      <c r="F920" s="19" t="str">
        <f>IFERROR(IF((COUNTIF(B2B!A916:K916,L918)&lt;0),"---",INDEX(B2B!A:K,MATCH('B2B Pin Table'!B920,B2B!A:A,0),4)),"---")</f>
        <v>J4</v>
      </c>
      <c r="G920" s="19" t="str">
        <f>IFERROR(IF((COUNTIF(B2B!A916:K916,L918)&lt;0),"---",INDEX(B2B!A:K,MATCH('B2B Pin Table'!B920,B2B!A:A,0),5)),"---")</f>
        <v>D15</v>
      </c>
      <c r="H920" s="59" t="str">
        <f>IFERROR(IF(VLOOKUP($D920&amp;"-"&amp;$E920,IF($H$4="TEB0187_REV01",CALC_CONN_TEB0187_REV01!$F:$I),4,0)="--","---",IF($H$4="TEB0187_REV01",CALC_CONN_TEB0187_REV01!$G920&amp; " --&gt; " &amp;CALC_CONN_TEB0187_REV01!$I920&amp; " --&gt; ")),"---")</f>
        <v>---</v>
      </c>
      <c r="I920" s="19" t="str">
        <f>IFERROR(IF(VLOOKUP($D920&amp;"-"&amp;$E920,IF($H$4="TEB0187_REV01",CALC_CONN_TEB0187_REV01!$F:$H),3,0)="--",VLOOKUP($D920&amp;"-"&amp;$E920,IF($H$4="TEB0187_REV01",CALC_CONN_TEB0187_REV01!$F:$H),2,0),VLOOKUP($D920&amp;"-"&amp;$E920,IF($H$4="TEB0187_REV01",CALC_CONN_TEB0187_REV01!$F:$H),3,0)),"---")</f>
        <v>---</v>
      </c>
      <c r="J920" s="19" t="str">
        <f>IFERROR(VLOOKUP(I920,IF($H$4="TEB0187_REV01",RAW_c_TEB0187_REV01!$AE:$AM),9,0),"---")</f>
        <v>---</v>
      </c>
      <c r="K920" s="19" t="str">
        <f>IFERROR(VLOOKUP(D920&amp;"-"&amp;E920,IF($H$4="TEB0187_REV01",RAW_c_TEB0187_REV01!$AD:$AK,"???"),6,0),"---")</f>
        <v>---</v>
      </c>
      <c r="L920" s="19" t="str">
        <f>IFERROR(VLOOKUP(D920&amp;"-"&amp;E920,IF($H$4="TEB0187_REV01",RAW_c_TEB0187_REV01!$AD:$AL,"???"),9,0),"---")</f>
        <v>---</v>
      </c>
      <c r="M920" s="19" t="str">
        <f>IFERROR(IF(VLOOKUP($F920&amp;"-"&amp;$G920,IF($M$4="TEI0187_REV01",RAW_m_TEI0187_REV01!$F:$AU),43,0)="--","---",IF($M$4="TEI0187_REV01",RAW_m_TEI0187_REV01!$AT920&amp; " --&gt; " &amp;RAW_m_TEI0187_REV01!$AU920&amp; " --&gt; ")),"---")</f>
        <v>---</v>
      </c>
      <c r="N920" s="19" t="str">
        <f>IFERROR(VLOOKUP(F920&amp;"-"&amp;G920,IF($M$4="TEI0187_REV01",RAW_m_TEI0187_REV01!$AD:$AJ),7,0),"---")</f>
        <v>---</v>
      </c>
      <c r="O920" s="19" t="str">
        <f>IFERROR(VLOOKUP(N920,IF($M$4="TEI0187_REV01",RAW_m_TEI0187_REV01!$AJ:$AK),2,0),"---")</f>
        <v>---</v>
      </c>
      <c r="P920" s="19" t="str">
        <f>IFERROR(VLOOKUP(F920&amp;"-"&amp;G920,IF($M$4="TEI0187_REV01",RAW_m_TEI0187_REV01!$AD:$AG),3,0),"---")</f>
        <v>---</v>
      </c>
      <c r="Q920" s="19" t="str">
        <f>IFERROR(VLOOKUP(N920,IF($M$4="TEI0187_REV01",RAW_m_TEI0187_REV01!$AE:$AH),4,0),"---")</f>
        <v>---</v>
      </c>
      <c r="R920" s="19" t="str">
        <f>IFERROR(VLOOKUP(F920&amp;"-"&amp;G920,IF($M$4="TEI0187_REV01",RAW_m_TEI0187_REV01!$AD:$AG),4,0),"---")</f>
        <v>---</v>
      </c>
    </row>
    <row r="921" spans="2:18" x14ac:dyDescent="0.25">
      <c r="B921" s="78">
        <v>916</v>
      </c>
      <c r="C921" s="19" t="str">
        <f>IFERROR(INDEX(B2B!A:F,MATCH('B2B Pin Table'!B921,B2B!A:A,0),6),"---")</f>
        <v>IO</v>
      </c>
      <c r="D921" s="19" t="str">
        <f>IFERROR(IF((COUNTIF(B2B!A917:K917,H919)&lt;0),"---",INDEX(B2B!A:K,MATCH('B2B Pin Table'!B921,B2B!A:A,0),2)),"---")</f>
        <v>J4</v>
      </c>
      <c r="E921" s="19" t="str">
        <f>IFERROR(IF((COUNTIF(B2B!A917:K917,H919)&lt;0),"---",INDEX(B2B!A:K,MATCH('B2B Pin Table'!B921,B2B!A:A,0),3)),"---")</f>
        <v>D16</v>
      </c>
      <c r="F921" s="19" t="str">
        <f>IFERROR(IF((COUNTIF(B2B!A917:K917,L919)&lt;0),"---",INDEX(B2B!A:K,MATCH('B2B Pin Table'!B921,B2B!A:A,0),4)),"---")</f>
        <v>J4</v>
      </c>
      <c r="G921" s="19" t="str">
        <f>IFERROR(IF((COUNTIF(B2B!A917:K917,L919)&lt;0),"---",INDEX(B2B!A:K,MATCH('B2B Pin Table'!B921,B2B!A:A,0),5)),"---")</f>
        <v>D16</v>
      </c>
      <c r="H921" s="59" t="str">
        <f>IFERROR(IF(VLOOKUP($D921&amp;"-"&amp;$E921,IF($H$4="TEB0187_REV01",CALC_CONN_TEB0187_REV01!$F:$I),4,0)="--","---",IF($H$4="TEB0187_REV01",CALC_CONN_TEB0187_REV01!$G921&amp; " --&gt; " &amp;CALC_CONN_TEB0187_REV01!$I921&amp; " --&gt; ")),"---")</f>
        <v>---</v>
      </c>
      <c r="I921" s="19" t="str">
        <f>IFERROR(IF(VLOOKUP($D921&amp;"-"&amp;$E921,IF($H$4="TEB0187_REV01",CALC_CONN_TEB0187_REV01!$F:$H),3,0)="--",VLOOKUP($D921&amp;"-"&amp;$E921,IF($H$4="TEB0187_REV01",CALC_CONN_TEB0187_REV01!$F:$H),2,0),VLOOKUP($D921&amp;"-"&amp;$E921,IF($H$4="TEB0187_REV01",CALC_CONN_TEB0187_REV01!$F:$H),3,0)),"---")</f>
        <v>---</v>
      </c>
      <c r="J921" s="19" t="str">
        <f>IFERROR(VLOOKUP(I921,IF($H$4="TEB0187_REV01",RAW_c_TEB0187_REV01!$AE:$AM),9,0),"---")</f>
        <v>---</v>
      </c>
      <c r="K921" s="19" t="str">
        <f>IFERROR(VLOOKUP(D921&amp;"-"&amp;E921,IF($H$4="TEB0187_REV01",RAW_c_TEB0187_REV01!$AD:$AK,"???"),6,0),"---")</f>
        <v>---</v>
      </c>
      <c r="L921" s="19" t="str">
        <f>IFERROR(VLOOKUP(D921&amp;"-"&amp;E921,IF($H$4="TEB0187_REV01",RAW_c_TEB0187_REV01!$AD:$AL,"???"),9,0),"---")</f>
        <v>---</v>
      </c>
      <c r="M921" s="19" t="str">
        <f>IFERROR(IF(VLOOKUP($F921&amp;"-"&amp;$G921,IF($M$4="TEI0187_REV01",RAW_m_TEI0187_REV01!$F:$AU),43,0)="--","---",IF($M$4="TEI0187_REV01",RAW_m_TEI0187_REV01!$AT921&amp; " --&gt; " &amp;RAW_m_TEI0187_REV01!$AU921&amp; " --&gt; ")),"---")</f>
        <v>---</v>
      </c>
      <c r="N921" s="19" t="str">
        <f>IFERROR(VLOOKUP(F921&amp;"-"&amp;G921,IF($M$4="TEI0187_REV01",RAW_m_TEI0187_REV01!$AD:$AJ),7,0),"---")</f>
        <v>---</v>
      </c>
      <c r="O921" s="19" t="str">
        <f>IFERROR(VLOOKUP(N921,IF($M$4="TEI0187_REV01",RAW_m_TEI0187_REV01!$AJ:$AK),2,0),"---")</f>
        <v>---</v>
      </c>
      <c r="P921" s="19" t="str">
        <f>IFERROR(VLOOKUP(F921&amp;"-"&amp;G921,IF($M$4="TEI0187_REV01",RAW_m_TEI0187_REV01!$AD:$AG),3,0),"---")</f>
        <v>---</v>
      </c>
      <c r="Q921" s="19" t="str">
        <f>IFERROR(VLOOKUP(N921,IF($M$4="TEI0187_REV01",RAW_m_TEI0187_REV01!$AE:$AH),4,0),"---")</f>
        <v>---</v>
      </c>
      <c r="R921" s="19" t="str">
        <f>IFERROR(VLOOKUP(F921&amp;"-"&amp;G921,IF($M$4="TEI0187_REV01",RAW_m_TEI0187_REV01!$AD:$AG),4,0),"---")</f>
        <v>---</v>
      </c>
    </row>
    <row r="922" spans="2:18" x14ac:dyDescent="0.25">
      <c r="B922" s="78">
        <v>917</v>
      </c>
      <c r="C922" s="19" t="str">
        <f>IFERROR(INDEX(B2B!A:F,MATCH('B2B Pin Table'!B922,B2B!A:A,0),6),"---")</f>
        <v>GND</v>
      </c>
      <c r="D922" s="19" t="str">
        <f>IFERROR(IF((COUNTIF(B2B!A918:K918,H920)&lt;0),"---",INDEX(B2B!A:K,MATCH('B2B Pin Table'!B922,B2B!A:A,0),2)),"---")</f>
        <v>J4</v>
      </c>
      <c r="E922" s="19" t="str">
        <f>IFERROR(IF((COUNTIF(B2B!A918:K918,H920)&lt;0),"---",INDEX(B2B!A:K,MATCH('B2B Pin Table'!B922,B2B!A:A,0),3)),"---")</f>
        <v>D17</v>
      </c>
      <c r="F922" s="19" t="str">
        <f>IFERROR(IF((COUNTIF(B2B!A918:K918,L920)&lt;0),"---",INDEX(B2B!A:K,MATCH('B2B Pin Table'!B922,B2B!A:A,0),4)),"---")</f>
        <v>J4</v>
      </c>
      <c r="G922" s="19" t="str">
        <f>IFERROR(IF((COUNTIF(B2B!A918:K918,L920)&lt;0),"---",INDEX(B2B!A:K,MATCH('B2B Pin Table'!B922,B2B!A:A,0),5)),"---")</f>
        <v>D17</v>
      </c>
      <c r="H922" s="59" t="str">
        <f>IFERROR(IF(VLOOKUP($D922&amp;"-"&amp;$E922,IF($H$4="TEB0187_REV01",CALC_CONN_TEB0187_REV01!$F:$I),4,0)="--","---",IF($H$4="TEB0187_REV01",CALC_CONN_TEB0187_REV01!$G922&amp; " --&gt; " &amp;CALC_CONN_TEB0187_REV01!$I922&amp; " --&gt; ")),"---")</f>
        <v>---</v>
      </c>
      <c r="I922" s="19" t="str">
        <f>IFERROR(IF(VLOOKUP($D922&amp;"-"&amp;$E922,IF($H$4="TEB0187_REV01",CALC_CONN_TEB0187_REV01!$F:$H),3,0)="--",VLOOKUP($D922&amp;"-"&amp;$E922,IF($H$4="TEB0187_REV01",CALC_CONN_TEB0187_REV01!$F:$H),2,0),VLOOKUP($D922&amp;"-"&amp;$E922,IF($H$4="TEB0187_REV01",CALC_CONN_TEB0187_REV01!$F:$H),3,0)),"---")</f>
        <v>---</v>
      </c>
      <c r="J922" s="19" t="str">
        <f>IFERROR(VLOOKUP(I922,IF($H$4="TEB0187_REV01",RAW_c_TEB0187_REV01!$AE:$AM),9,0),"---")</f>
        <v>---</v>
      </c>
      <c r="K922" s="19" t="str">
        <f>IFERROR(VLOOKUP(D922&amp;"-"&amp;E922,IF($H$4="TEB0187_REV01",RAW_c_TEB0187_REV01!$AD:$AK,"???"),6,0),"---")</f>
        <v>---</v>
      </c>
      <c r="L922" s="19" t="str">
        <f>IFERROR(VLOOKUP(D922&amp;"-"&amp;E922,IF($H$4="TEB0187_REV01",RAW_c_TEB0187_REV01!$AD:$AL,"???"),9,0),"---")</f>
        <v>---</v>
      </c>
      <c r="M922" s="19" t="str">
        <f>IFERROR(IF(VLOOKUP($F922&amp;"-"&amp;$G922,IF($M$4="TEI0187_REV01",RAW_m_TEI0187_REV01!$F:$AU),43,0)="--","---",IF($M$4="TEI0187_REV01",RAW_m_TEI0187_REV01!$AT922&amp; " --&gt; " &amp;RAW_m_TEI0187_REV01!$AU922&amp; " --&gt; ")),"---")</f>
        <v>---</v>
      </c>
      <c r="N922" s="19" t="str">
        <f>IFERROR(VLOOKUP(F922&amp;"-"&amp;G922,IF($M$4="TEI0187_REV01",RAW_m_TEI0187_REV01!$AD:$AJ),7,0),"---")</f>
        <v>---</v>
      </c>
      <c r="O922" s="19" t="str">
        <f>IFERROR(VLOOKUP(N922,IF($M$4="TEI0187_REV01",RAW_m_TEI0187_REV01!$AJ:$AK),2,0),"---")</f>
        <v>---</v>
      </c>
      <c r="P922" s="19" t="str">
        <f>IFERROR(VLOOKUP(F922&amp;"-"&amp;G922,IF($M$4="TEI0187_REV01",RAW_m_TEI0187_REV01!$AD:$AG),3,0),"---")</f>
        <v>---</v>
      </c>
      <c r="Q922" s="19" t="str">
        <f>IFERROR(VLOOKUP(N922,IF($M$4="TEI0187_REV01",RAW_m_TEI0187_REV01!$AE:$AH),4,0),"---")</f>
        <v>---</v>
      </c>
      <c r="R922" s="19" t="str">
        <f>IFERROR(VLOOKUP(F922&amp;"-"&amp;G922,IF($M$4="TEI0187_REV01",RAW_m_TEI0187_REV01!$AD:$AG),4,0),"---")</f>
        <v>---</v>
      </c>
    </row>
    <row r="923" spans="2:18" x14ac:dyDescent="0.25">
      <c r="B923" s="78">
        <v>918</v>
      </c>
      <c r="C923" s="19" t="str">
        <f>IFERROR(INDEX(B2B!A:F,MATCH('B2B Pin Table'!B923,B2B!A:A,0),6),"---")</f>
        <v>IO</v>
      </c>
      <c r="D923" s="19" t="str">
        <f>IFERROR(IF((COUNTIF(B2B!A919:K919,H921)&lt;0),"---",INDEX(B2B!A:K,MATCH('B2B Pin Table'!B923,B2B!A:A,0),2)),"---")</f>
        <v>J4</v>
      </c>
      <c r="E923" s="19" t="str">
        <f>IFERROR(IF((COUNTIF(B2B!A919:K919,H921)&lt;0),"---",INDEX(B2B!A:K,MATCH('B2B Pin Table'!B923,B2B!A:A,0),3)),"---")</f>
        <v>D18</v>
      </c>
      <c r="F923" s="19" t="str">
        <f>IFERROR(IF((COUNTIF(B2B!A919:K919,L921)&lt;0),"---",INDEX(B2B!A:K,MATCH('B2B Pin Table'!B923,B2B!A:A,0),4)),"---")</f>
        <v>J4</v>
      </c>
      <c r="G923" s="19" t="str">
        <f>IFERROR(IF((COUNTIF(B2B!A919:K919,L921)&lt;0),"---",INDEX(B2B!A:K,MATCH('B2B Pin Table'!B923,B2B!A:A,0),5)),"---")</f>
        <v>D18</v>
      </c>
      <c r="H923" s="59" t="str">
        <f>IFERROR(IF(VLOOKUP($D923&amp;"-"&amp;$E923,IF($H$4="TEB0187_REV01",CALC_CONN_TEB0187_REV01!$F:$I),4,0)="--","---",IF($H$4="TEB0187_REV01",CALC_CONN_TEB0187_REV01!$G923&amp; " --&gt; " &amp;CALC_CONN_TEB0187_REV01!$I923&amp; " --&gt; ")),"---")</f>
        <v>---</v>
      </c>
      <c r="I923" s="19" t="str">
        <f>IFERROR(IF(VLOOKUP($D923&amp;"-"&amp;$E923,IF($H$4="TEB0187_REV01",CALC_CONN_TEB0187_REV01!$F:$H),3,0)="--",VLOOKUP($D923&amp;"-"&amp;$E923,IF($H$4="TEB0187_REV01",CALC_CONN_TEB0187_REV01!$F:$H),2,0),VLOOKUP($D923&amp;"-"&amp;$E923,IF($H$4="TEB0187_REV01",CALC_CONN_TEB0187_REV01!$F:$H),3,0)),"---")</f>
        <v>---</v>
      </c>
      <c r="J923" s="19" t="str">
        <f>IFERROR(VLOOKUP(I923,IF($H$4="TEB0187_REV01",RAW_c_TEB0187_REV01!$AE:$AM),9,0),"---")</f>
        <v>---</v>
      </c>
      <c r="K923" s="19" t="str">
        <f>IFERROR(VLOOKUP(D923&amp;"-"&amp;E923,IF($H$4="TEB0187_REV01",RAW_c_TEB0187_REV01!$AD:$AK,"???"),6,0),"---")</f>
        <v>---</v>
      </c>
      <c r="L923" s="19" t="str">
        <f>IFERROR(VLOOKUP(D923&amp;"-"&amp;E923,IF($H$4="TEB0187_REV01",RAW_c_TEB0187_REV01!$AD:$AL,"???"),9,0),"---")</f>
        <v>---</v>
      </c>
      <c r="M923" s="19" t="str">
        <f>IFERROR(IF(VLOOKUP($F923&amp;"-"&amp;$G923,IF($M$4="TEI0187_REV01",RAW_m_TEI0187_REV01!$F:$AU),43,0)="--","---",IF($M$4="TEI0187_REV01",RAW_m_TEI0187_REV01!$AT923&amp; " --&gt; " &amp;RAW_m_TEI0187_REV01!$AU923&amp; " --&gt; ")),"---")</f>
        <v>---</v>
      </c>
      <c r="N923" s="19" t="str">
        <f>IFERROR(VLOOKUP(F923&amp;"-"&amp;G923,IF($M$4="TEI0187_REV01",RAW_m_TEI0187_REV01!$AD:$AJ),7,0),"---")</f>
        <v>---</v>
      </c>
      <c r="O923" s="19" t="str">
        <f>IFERROR(VLOOKUP(N923,IF($M$4="TEI0187_REV01",RAW_m_TEI0187_REV01!$AJ:$AK),2,0),"---")</f>
        <v>---</v>
      </c>
      <c r="P923" s="19" t="str">
        <f>IFERROR(VLOOKUP(F923&amp;"-"&amp;G923,IF($M$4="TEI0187_REV01",RAW_m_TEI0187_REV01!$AD:$AG),3,0),"---")</f>
        <v>---</v>
      </c>
      <c r="Q923" s="19" t="str">
        <f>IFERROR(VLOOKUP(N923,IF($M$4="TEI0187_REV01",RAW_m_TEI0187_REV01!$AE:$AH),4,0),"---")</f>
        <v>---</v>
      </c>
      <c r="R923" s="19" t="str">
        <f>IFERROR(VLOOKUP(F923&amp;"-"&amp;G923,IF($M$4="TEI0187_REV01",RAW_m_TEI0187_REV01!$AD:$AG),4,0),"---")</f>
        <v>---</v>
      </c>
    </row>
    <row r="924" spans="2:18" x14ac:dyDescent="0.25">
      <c r="B924" s="78">
        <v>919</v>
      </c>
      <c r="C924" s="19" t="str">
        <f>IFERROR(INDEX(B2B!A:F,MATCH('B2B Pin Table'!B924,B2B!A:A,0),6),"---")</f>
        <v>IO</v>
      </c>
      <c r="D924" s="19" t="str">
        <f>IFERROR(IF((COUNTIF(B2B!A920:K920,H922)&lt;0),"---",INDEX(B2B!A:K,MATCH('B2B Pin Table'!B924,B2B!A:A,0),2)),"---")</f>
        <v>J4</v>
      </c>
      <c r="E924" s="19" t="str">
        <f>IFERROR(IF((COUNTIF(B2B!A920:K920,H922)&lt;0),"---",INDEX(B2B!A:K,MATCH('B2B Pin Table'!B924,B2B!A:A,0),3)),"---")</f>
        <v>D19</v>
      </c>
      <c r="F924" s="19" t="str">
        <f>IFERROR(IF((COUNTIF(B2B!A920:K920,L922)&lt;0),"---",INDEX(B2B!A:K,MATCH('B2B Pin Table'!B924,B2B!A:A,0),4)),"---")</f>
        <v>J4</v>
      </c>
      <c r="G924" s="19" t="str">
        <f>IFERROR(IF((COUNTIF(B2B!A920:K920,L922)&lt;0),"---",INDEX(B2B!A:K,MATCH('B2B Pin Table'!B924,B2B!A:A,0),5)),"---")</f>
        <v>D19</v>
      </c>
      <c r="H924" s="59" t="str">
        <f>IFERROR(IF(VLOOKUP($D924&amp;"-"&amp;$E924,IF($H$4="TEB0187_REV01",CALC_CONN_TEB0187_REV01!$F:$I),4,0)="--","---",IF($H$4="TEB0187_REV01",CALC_CONN_TEB0187_REV01!$G924&amp; " --&gt; " &amp;CALC_CONN_TEB0187_REV01!$I924&amp; " --&gt; ")),"---")</f>
        <v>---</v>
      </c>
      <c r="I924" s="19" t="str">
        <f>IFERROR(IF(VLOOKUP($D924&amp;"-"&amp;$E924,IF($H$4="TEB0187_REV01",CALC_CONN_TEB0187_REV01!$F:$H),3,0)="--",VLOOKUP($D924&amp;"-"&amp;$E924,IF($H$4="TEB0187_REV01",CALC_CONN_TEB0187_REV01!$F:$H),2,0),VLOOKUP($D924&amp;"-"&amp;$E924,IF($H$4="TEB0187_REV01",CALC_CONN_TEB0187_REV01!$F:$H),3,0)),"---")</f>
        <v>---</v>
      </c>
      <c r="J924" s="19" t="str">
        <f>IFERROR(VLOOKUP(I924,IF($H$4="TEB0187_REV01",RAW_c_TEB0187_REV01!$AE:$AM),9,0),"---")</f>
        <v>---</v>
      </c>
      <c r="K924" s="19" t="str">
        <f>IFERROR(VLOOKUP(D924&amp;"-"&amp;E924,IF($H$4="TEB0187_REV01",RAW_c_TEB0187_REV01!$AD:$AK,"???"),6,0),"---")</f>
        <v>---</v>
      </c>
      <c r="L924" s="19" t="str">
        <f>IFERROR(VLOOKUP(D924&amp;"-"&amp;E924,IF($H$4="TEB0187_REV01",RAW_c_TEB0187_REV01!$AD:$AL,"???"),9,0),"---")</f>
        <v>---</v>
      </c>
      <c r="M924" s="19" t="str">
        <f>IFERROR(IF(VLOOKUP($F924&amp;"-"&amp;$G924,IF($M$4="TEI0187_REV01",RAW_m_TEI0187_REV01!$F:$AU),43,0)="--","---",IF($M$4="TEI0187_REV01",RAW_m_TEI0187_REV01!$AT924&amp; " --&gt; " &amp;RAW_m_TEI0187_REV01!$AU924&amp; " --&gt; ")),"---")</f>
        <v>---</v>
      </c>
      <c r="N924" s="19" t="str">
        <f>IFERROR(VLOOKUP(F924&amp;"-"&amp;G924,IF($M$4="TEI0187_REV01",RAW_m_TEI0187_REV01!$AD:$AJ),7,0),"---")</f>
        <v>---</v>
      </c>
      <c r="O924" s="19" t="str">
        <f>IFERROR(VLOOKUP(N924,IF($M$4="TEI0187_REV01",RAW_m_TEI0187_REV01!$AJ:$AK),2,0),"---")</f>
        <v>---</v>
      </c>
      <c r="P924" s="19" t="str">
        <f>IFERROR(VLOOKUP(F924&amp;"-"&amp;G924,IF($M$4="TEI0187_REV01",RAW_m_TEI0187_REV01!$AD:$AG),3,0),"---")</f>
        <v>---</v>
      </c>
      <c r="Q924" s="19" t="str">
        <f>IFERROR(VLOOKUP(N924,IF($M$4="TEI0187_REV01",RAW_m_TEI0187_REV01!$AE:$AH),4,0),"---")</f>
        <v>---</v>
      </c>
      <c r="R924" s="19" t="str">
        <f>IFERROR(VLOOKUP(F924&amp;"-"&amp;G924,IF($M$4="TEI0187_REV01",RAW_m_TEI0187_REV01!$AD:$AG),4,0),"---")</f>
        <v>---</v>
      </c>
    </row>
    <row r="925" spans="2:18" x14ac:dyDescent="0.25">
      <c r="B925" s="78">
        <v>920</v>
      </c>
      <c r="C925" s="19" t="str">
        <f>IFERROR(INDEX(B2B!A:F,MATCH('B2B Pin Table'!B925,B2B!A:A,0),6),"---")</f>
        <v>IO</v>
      </c>
      <c r="D925" s="19" t="str">
        <f>IFERROR(IF((COUNTIF(B2B!A921:K921,H923)&lt;0),"---",INDEX(B2B!A:K,MATCH('B2B Pin Table'!B925,B2B!A:A,0),2)),"---")</f>
        <v>J4</v>
      </c>
      <c r="E925" s="19" t="str">
        <f>IFERROR(IF((COUNTIF(B2B!A921:K921,H923)&lt;0),"---",INDEX(B2B!A:K,MATCH('B2B Pin Table'!B925,B2B!A:A,0),3)),"---")</f>
        <v>D20</v>
      </c>
      <c r="F925" s="19" t="str">
        <f>IFERROR(IF((COUNTIF(B2B!A921:K921,L923)&lt;0),"---",INDEX(B2B!A:K,MATCH('B2B Pin Table'!B925,B2B!A:A,0),4)),"---")</f>
        <v>J4</v>
      </c>
      <c r="G925" s="19" t="str">
        <f>IFERROR(IF((COUNTIF(B2B!A921:K921,L923)&lt;0),"---",INDEX(B2B!A:K,MATCH('B2B Pin Table'!B925,B2B!A:A,0),5)),"---")</f>
        <v>D20</v>
      </c>
      <c r="H925" s="59" t="str">
        <f>IFERROR(IF(VLOOKUP($D925&amp;"-"&amp;$E925,IF($H$4="TEB0187_REV01",CALC_CONN_TEB0187_REV01!$F:$I),4,0)="--","---",IF($H$4="TEB0187_REV01",CALC_CONN_TEB0187_REV01!$G925&amp; " --&gt; " &amp;CALC_CONN_TEB0187_REV01!$I925&amp; " --&gt; ")),"---")</f>
        <v>---</v>
      </c>
      <c r="I925" s="19" t="str">
        <f>IFERROR(IF(VLOOKUP($D925&amp;"-"&amp;$E925,IF($H$4="TEB0187_REV01",CALC_CONN_TEB0187_REV01!$F:$H),3,0)="--",VLOOKUP($D925&amp;"-"&amp;$E925,IF($H$4="TEB0187_REV01",CALC_CONN_TEB0187_REV01!$F:$H),2,0),VLOOKUP($D925&amp;"-"&amp;$E925,IF($H$4="TEB0187_REV01",CALC_CONN_TEB0187_REV01!$F:$H),3,0)),"---")</f>
        <v>---</v>
      </c>
      <c r="J925" s="19" t="str">
        <f>IFERROR(VLOOKUP(I925,IF($H$4="TEB0187_REV01",RAW_c_TEB0187_REV01!$AE:$AM),9,0),"---")</f>
        <v>---</v>
      </c>
      <c r="K925" s="19" t="str">
        <f>IFERROR(VLOOKUP(D925&amp;"-"&amp;E925,IF($H$4="TEB0187_REV01",RAW_c_TEB0187_REV01!$AD:$AK,"???"),6,0),"---")</f>
        <v>---</v>
      </c>
      <c r="L925" s="19" t="str">
        <f>IFERROR(VLOOKUP(D925&amp;"-"&amp;E925,IF($H$4="TEB0187_REV01",RAW_c_TEB0187_REV01!$AD:$AL,"???"),9,0),"---")</f>
        <v>---</v>
      </c>
      <c r="M925" s="19" t="str">
        <f>IFERROR(IF(VLOOKUP($F925&amp;"-"&amp;$G925,IF($M$4="TEI0187_REV01",RAW_m_TEI0187_REV01!$F:$AU),43,0)="--","---",IF($M$4="TEI0187_REV01",RAW_m_TEI0187_REV01!$AT925&amp; " --&gt; " &amp;RAW_m_TEI0187_REV01!$AU925&amp; " --&gt; ")),"---")</f>
        <v>---</v>
      </c>
      <c r="N925" s="19" t="str">
        <f>IFERROR(VLOOKUP(F925&amp;"-"&amp;G925,IF($M$4="TEI0187_REV01",RAW_m_TEI0187_REV01!$AD:$AJ),7,0),"---")</f>
        <v>---</v>
      </c>
      <c r="O925" s="19" t="str">
        <f>IFERROR(VLOOKUP(N925,IF($M$4="TEI0187_REV01",RAW_m_TEI0187_REV01!$AJ:$AK),2,0),"---")</f>
        <v>---</v>
      </c>
      <c r="P925" s="19" t="str">
        <f>IFERROR(VLOOKUP(F925&amp;"-"&amp;G925,IF($M$4="TEI0187_REV01",RAW_m_TEI0187_REV01!$AD:$AG),3,0),"---")</f>
        <v>---</v>
      </c>
      <c r="Q925" s="19" t="str">
        <f>IFERROR(VLOOKUP(N925,IF($M$4="TEI0187_REV01",RAW_m_TEI0187_REV01!$AE:$AH),4,0),"---")</f>
        <v>---</v>
      </c>
      <c r="R925" s="19" t="str">
        <f>IFERROR(VLOOKUP(F925&amp;"-"&amp;G925,IF($M$4="TEI0187_REV01",RAW_m_TEI0187_REV01!$AD:$AG),4,0),"---")</f>
        <v>---</v>
      </c>
    </row>
    <row r="926" spans="2:18" x14ac:dyDescent="0.25">
      <c r="B926" s="78">
        <v>921</v>
      </c>
      <c r="C926" s="19" t="str">
        <f>IFERROR(INDEX(B2B!A:F,MATCH('B2B Pin Table'!B926,B2B!A:A,0),6),"---")</f>
        <v>IO</v>
      </c>
      <c r="D926" s="19" t="str">
        <f>IFERROR(IF((COUNTIF(B2B!A922:K922,H924)&lt;0),"---",INDEX(B2B!A:K,MATCH('B2B Pin Table'!B926,B2B!A:A,0),2)),"---")</f>
        <v>J4</v>
      </c>
      <c r="E926" s="19" t="str">
        <f>IFERROR(IF((COUNTIF(B2B!A922:K922,H924)&lt;0),"---",INDEX(B2B!A:K,MATCH('B2B Pin Table'!B926,B2B!A:A,0),3)),"---")</f>
        <v>D21</v>
      </c>
      <c r="F926" s="19" t="str">
        <f>IFERROR(IF((COUNTIF(B2B!A922:K922,L924)&lt;0),"---",INDEX(B2B!A:K,MATCH('B2B Pin Table'!B926,B2B!A:A,0),4)),"---")</f>
        <v>J4</v>
      </c>
      <c r="G926" s="19" t="str">
        <f>IFERROR(IF((COUNTIF(B2B!A922:K922,L924)&lt;0),"---",INDEX(B2B!A:K,MATCH('B2B Pin Table'!B926,B2B!A:A,0),5)),"---")</f>
        <v>D21</v>
      </c>
      <c r="H926" s="59" t="str">
        <f>IFERROR(IF(VLOOKUP($D926&amp;"-"&amp;$E926,IF($H$4="TEB0187_REV01",CALC_CONN_TEB0187_REV01!$F:$I),4,0)="--","---",IF($H$4="TEB0187_REV01",CALC_CONN_TEB0187_REV01!$G926&amp; " --&gt; " &amp;CALC_CONN_TEB0187_REV01!$I926&amp; " --&gt; ")),"---")</f>
        <v>---</v>
      </c>
      <c r="I926" s="19" t="str">
        <f>IFERROR(IF(VLOOKUP($D926&amp;"-"&amp;$E926,IF($H$4="TEB0187_REV01",CALC_CONN_TEB0187_REV01!$F:$H),3,0)="--",VLOOKUP($D926&amp;"-"&amp;$E926,IF($H$4="TEB0187_REV01",CALC_CONN_TEB0187_REV01!$F:$H),2,0),VLOOKUP($D926&amp;"-"&amp;$E926,IF($H$4="TEB0187_REV01",CALC_CONN_TEB0187_REV01!$F:$H),3,0)),"---")</f>
        <v>---</v>
      </c>
      <c r="J926" s="19" t="str">
        <f>IFERROR(VLOOKUP(I926,IF($H$4="TEB0187_REV01",RAW_c_TEB0187_REV01!$AE:$AM),9,0),"---")</f>
        <v>---</v>
      </c>
      <c r="K926" s="19" t="str">
        <f>IFERROR(VLOOKUP(D926&amp;"-"&amp;E926,IF($H$4="TEB0187_REV01",RAW_c_TEB0187_REV01!$AD:$AK,"???"),6,0),"---")</f>
        <v>---</v>
      </c>
      <c r="L926" s="19" t="str">
        <f>IFERROR(VLOOKUP(D926&amp;"-"&amp;E926,IF($H$4="TEB0187_REV01",RAW_c_TEB0187_REV01!$AD:$AL,"???"),9,0),"---")</f>
        <v>---</v>
      </c>
      <c r="M926" s="19" t="str">
        <f>IFERROR(IF(VLOOKUP($F926&amp;"-"&amp;$G926,IF($M$4="TEI0187_REV01",RAW_m_TEI0187_REV01!$F:$AU),43,0)="--","---",IF($M$4="TEI0187_REV01",RAW_m_TEI0187_REV01!$AT926&amp; " --&gt; " &amp;RAW_m_TEI0187_REV01!$AU926&amp; " --&gt; ")),"---")</f>
        <v>---</v>
      </c>
      <c r="N926" s="19" t="str">
        <f>IFERROR(VLOOKUP(F926&amp;"-"&amp;G926,IF($M$4="TEI0187_REV01",RAW_m_TEI0187_REV01!$AD:$AJ),7,0),"---")</f>
        <v>---</v>
      </c>
      <c r="O926" s="19" t="str">
        <f>IFERROR(VLOOKUP(N926,IF($M$4="TEI0187_REV01",RAW_m_TEI0187_REV01!$AJ:$AK),2,0),"---")</f>
        <v>---</v>
      </c>
      <c r="P926" s="19" t="str">
        <f>IFERROR(VLOOKUP(F926&amp;"-"&amp;G926,IF($M$4="TEI0187_REV01",RAW_m_TEI0187_REV01!$AD:$AG),3,0),"---")</f>
        <v>---</v>
      </c>
      <c r="Q926" s="19" t="str">
        <f>IFERROR(VLOOKUP(N926,IF($M$4="TEI0187_REV01",RAW_m_TEI0187_REV01!$AE:$AH),4,0),"---")</f>
        <v>---</v>
      </c>
      <c r="R926" s="19" t="str">
        <f>IFERROR(VLOOKUP(F926&amp;"-"&amp;G926,IF($M$4="TEI0187_REV01",RAW_m_TEI0187_REV01!$AD:$AG),4,0),"---")</f>
        <v>---</v>
      </c>
    </row>
    <row r="927" spans="2:18" x14ac:dyDescent="0.25">
      <c r="B927" s="78">
        <v>922</v>
      </c>
      <c r="C927" s="19" t="str">
        <f>IFERROR(INDEX(B2B!A:F,MATCH('B2B Pin Table'!B927,B2B!A:A,0),6),"---")</f>
        <v>IO</v>
      </c>
      <c r="D927" s="19" t="str">
        <f>IFERROR(IF((COUNTIF(B2B!A923:K923,H925)&lt;0),"---",INDEX(B2B!A:K,MATCH('B2B Pin Table'!B927,B2B!A:A,0),2)),"---")</f>
        <v>J4</v>
      </c>
      <c r="E927" s="19" t="str">
        <f>IFERROR(IF((COUNTIF(B2B!A923:K923,H925)&lt;0),"---",INDEX(B2B!A:K,MATCH('B2B Pin Table'!B927,B2B!A:A,0),3)),"---")</f>
        <v>D22</v>
      </c>
      <c r="F927" s="19" t="str">
        <f>IFERROR(IF((COUNTIF(B2B!A923:K923,L925)&lt;0),"---",INDEX(B2B!A:K,MATCH('B2B Pin Table'!B927,B2B!A:A,0),4)),"---")</f>
        <v>J4</v>
      </c>
      <c r="G927" s="19" t="str">
        <f>IFERROR(IF((COUNTIF(B2B!A923:K923,L925)&lt;0),"---",INDEX(B2B!A:K,MATCH('B2B Pin Table'!B927,B2B!A:A,0),5)),"---")</f>
        <v>D22</v>
      </c>
      <c r="H927" s="59" t="str">
        <f>IFERROR(IF(VLOOKUP($D927&amp;"-"&amp;$E927,IF($H$4="TEB0187_REV01",CALC_CONN_TEB0187_REV01!$F:$I),4,0)="--","---",IF($H$4="TEB0187_REV01",CALC_CONN_TEB0187_REV01!$G927&amp; " --&gt; " &amp;CALC_CONN_TEB0187_REV01!$I927&amp; " --&gt; ")),"---")</f>
        <v>---</v>
      </c>
      <c r="I927" s="19" t="str">
        <f>IFERROR(IF(VLOOKUP($D927&amp;"-"&amp;$E927,IF($H$4="TEB0187_REV01",CALC_CONN_TEB0187_REV01!$F:$H),3,0)="--",VLOOKUP($D927&amp;"-"&amp;$E927,IF($H$4="TEB0187_REV01",CALC_CONN_TEB0187_REV01!$F:$H),2,0),VLOOKUP($D927&amp;"-"&amp;$E927,IF($H$4="TEB0187_REV01",CALC_CONN_TEB0187_REV01!$F:$H),3,0)),"---")</f>
        <v>---</v>
      </c>
      <c r="J927" s="19" t="str">
        <f>IFERROR(VLOOKUP(I927,IF($H$4="TEB0187_REV01",RAW_c_TEB0187_REV01!$AE:$AM),9,0),"---")</f>
        <v>---</v>
      </c>
      <c r="K927" s="19" t="str">
        <f>IFERROR(VLOOKUP(D927&amp;"-"&amp;E927,IF($H$4="TEB0187_REV01",RAW_c_TEB0187_REV01!$AD:$AK,"???"),6,0),"---")</f>
        <v>---</v>
      </c>
      <c r="L927" s="19" t="str">
        <f>IFERROR(VLOOKUP(D927&amp;"-"&amp;E927,IF($H$4="TEB0187_REV01",RAW_c_TEB0187_REV01!$AD:$AL,"???"),9,0),"---")</f>
        <v>---</v>
      </c>
      <c r="M927" s="19" t="str">
        <f>IFERROR(IF(VLOOKUP($F927&amp;"-"&amp;$G927,IF($M$4="TEI0187_REV01",RAW_m_TEI0187_REV01!$F:$AU),43,0)="--","---",IF($M$4="TEI0187_REV01",RAW_m_TEI0187_REV01!$AT927&amp; " --&gt; " &amp;RAW_m_TEI0187_REV01!$AU927&amp; " --&gt; ")),"---")</f>
        <v>---</v>
      </c>
      <c r="N927" s="19" t="str">
        <f>IFERROR(VLOOKUP(F927&amp;"-"&amp;G927,IF($M$4="TEI0187_REV01",RAW_m_TEI0187_REV01!$AD:$AJ),7,0),"---")</f>
        <v>---</v>
      </c>
      <c r="O927" s="19" t="str">
        <f>IFERROR(VLOOKUP(N927,IF($M$4="TEI0187_REV01",RAW_m_TEI0187_REV01!$AJ:$AK),2,0),"---")</f>
        <v>---</v>
      </c>
      <c r="P927" s="19" t="str">
        <f>IFERROR(VLOOKUP(F927&amp;"-"&amp;G927,IF($M$4="TEI0187_REV01",RAW_m_TEI0187_REV01!$AD:$AG),3,0),"---")</f>
        <v>---</v>
      </c>
      <c r="Q927" s="19" t="str">
        <f>IFERROR(VLOOKUP(N927,IF($M$4="TEI0187_REV01",RAW_m_TEI0187_REV01!$AE:$AH),4,0),"---")</f>
        <v>---</v>
      </c>
      <c r="R927" s="19" t="str">
        <f>IFERROR(VLOOKUP(F927&amp;"-"&amp;G927,IF($M$4="TEI0187_REV01",RAW_m_TEI0187_REV01!$AD:$AG),4,0),"---")</f>
        <v>---</v>
      </c>
    </row>
    <row r="928" spans="2:18" x14ac:dyDescent="0.25">
      <c r="B928" s="78">
        <v>923</v>
      </c>
      <c r="C928" s="19" t="str">
        <f>IFERROR(INDEX(B2B!A:F,MATCH('B2B Pin Table'!B928,B2B!A:A,0),6),"---")</f>
        <v>IO</v>
      </c>
      <c r="D928" s="19" t="str">
        <f>IFERROR(IF((COUNTIF(B2B!A924:K924,H926)&lt;0),"---",INDEX(B2B!A:K,MATCH('B2B Pin Table'!B928,B2B!A:A,0),2)),"---")</f>
        <v>J4</v>
      </c>
      <c r="E928" s="19" t="str">
        <f>IFERROR(IF((COUNTIF(B2B!A924:K924,H926)&lt;0),"---",INDEX(B2B!A:K,MATCH('B2B Pin Table'!B928,B2B!A:A,0),3)),"---")</f>
        <v>D23</v>
      </c>
      <c r="F928" s="19" t="str">
        <f>IFERROR(IF((COUNTIF(B2B!A924:K924,L926)&lt;0),"---",INDEX(B2B!A:K,MATCH('B2B Pin Table'!B928,B2B!A:A,0),4)),"---")</f>
        <v>J4</v>
      </c>
      <c r="G928" s="19" t="str">
        <f>IFERROR(IF((COUNTIF(B2B!A924:K924,L926)&lt;0),"---",INDEX(B2B!A:K,MATCH('B2B Pin Table'!B928,B2B!A:A,0),5)),"---")</f>
        <v>D23</v>
      </c>
      <c r="H928" s="59" t="str">
        <f>IFERROR(IF(VLOOKUP($D928&amp;"-"&amp;$E928,IF($H$4="TEB0187_REV01",CALC_CONN_TEB0187_REV01!$F:$I),4,0)="--","---",IF($H$4="TEB0187_REV01",CALC_CONN_TEB0187_REV01!$G928&amp; " --&gt; " &amp;CALC_CONN_TEB0187_REV01!$I928&amp; " --&gt; ")),"---")</f>
        <v>---</v>
      </c>
      <c r="I928" s="19" t="str">
        <f>IFERROR(IF(VLOOKUP($D928&amp;"-"&amp;$E928,IF($H$4="TEB0187_REV01",CALC_CONN_TEB0187_REV01!$F:$H),3,0)="--",VLOOKUP($D928&amp;"-"&amp;$E928,IF($H$4="TEB0187_REV01",CALC_CONN_TEB0187_REV01!$F:$H),2,0),VLOOKUP($D928&amp;"-"&amp;$E928,IF($H$4="TEB0187_REV01",CALC_CONN_TEB0187_REV01!$F:$H),3,0)),"---")</f>
        <v>---</v>
      </c>
      <c r="J928" s="19" t="str">
        <f>IFERROR(VLOOKUP(I928,IF($H$4="TEB0187_REV01",RAW_c_TEB0187_REV01!$AE:$AM),9,0),"---")</f>
        <v>---</v>
      </c>
      <c r="K928" s="19" t="str">
        <f>IFERROR(VLOOKUP(D928&amp;"-"&amp;E928,IF($H$4="TEB0187_REV01",RAW_c_TEB0187_REV01!$AD:$AK,"???"),6,0),"---")</f>
        <v>---</v>
      </c>
      <c r="L928" s="19" t="str">
        <f>IFERROR(VLOOKUP(D928&amp;"-"&amp;E928,IF($H$4="TEB0187_REV01",RAW_c_TEB0187_REV01!$AD:$AL,"???"),9,0),"---")</f>
        <v>---</v>
      </c>
      <c r="M928" s="19" t="str">
        <f>IFERROR(IF(VLOOKUP($F928&amp;"-"&amp;$G928,IF($M$4="TEI0187_REV01",RAW_m_TEI0187_REV01!$F:$AU),43,0)="--","---",IF($M$4="TEI0187_REV01",RAW_m_TEI0187_REV01!$AT928&amp; " --&gt; " &amp;RAW_m_TEI0187_REV01!$AU928&amp; " --&gt; ")),"---")</f>
        <v>---</v>
      </c>
      <c r="N928" s="19" t="str">
        <f>IFERROR(VLOOKUP(F928&amp;"-"&amp;G928,IF($M$4="TEI0187_REV01",RAW_m_TEI0187_REV01!$AD:$AJ),7,0),"---")</f>
        <v>---</v>
      </c>
      <c r="O928" s="19" t="str">
        <f>IFERROR(VLOOKUP(N928,IF($M$4="TEI0187_REV01",RAW_m_TEI0187_REV01!$AJ:$AK),2,0),"---")</f>
        <v>---</v>
      </c>
      <c r="P928" s="19" t="str">
        <f>IFERROR(VLOOKUP(F928&amp;"-"&amp;G928,IF($M$4="TEI0187_REV01",RAW_m_TEI0187_REV01!$AD:$AG),3,0),"---")</f>
        <v>---</v>
      </c>
      <c r="Q928" s="19" t="str">
        <f>IFERROR(VLOOKUP(N928,IF($M$4="TEI0187_REV01",RAW_m_TEI0187_REV01!$AE:$AH),4,0),"---")</f>
        <v>---</v>
      </c>
      <c r="R928" s="19" t="str">
        <f>IFERROR(VLOOKUP(F928&amp;"-"&amp;G928,IF($M$4="TEI0187_REV01",RAW_m_TEI0187_REV01!$AD:$AG),4,0),"---")</f>
        <v>---</v>
      </c>
    </row>
    <row r="929" spans="2:18" x14ac:dyDescent="0.25">
      <c r="B929" s="78">
        <v>924</v>
      </c>
      <c r="C929" s="19" t="str">
        <f>IFERROR(INDEX(B2B!A:F,MATCH('B2B Pin Table'!B929,B2B!A:A,0),6),"---")</f>
        <v>GND</v>
      </c>
      <c r="D929" s="19" t="str">
        <f>IFERROR(IF((COUNTIF(B2B!A925:K925,H927)&lt;0),"---",INDEX(B2B!A:K,MATCH('B2B Pin Table'!B929,B2B!A:A,0),2)),"---")</f>
        <v>J4</v>
      </c>
      <c r="E929" s="19" t="str">
        <f>IFERROR(IF((COUNTIF(B2B!A925:K925,H927)&lt;0),"---",INDEX(B2B!A:K,MATCH('B2B Pin Table'!B929,B2B!A:A,0),3)),"---")</f>
        <v>D24</v>
      </c>
      <c r="F929" s="19" t="str">
        <f>IFERROR(IF((COUNTIF(B2B!A925:K925,L927)&lt;0),"---",INDEX(B2B!A:K,MATCH('B2B Pin Table'!B929,B2B!A:A,0),4)),"---")</f>
        <v>J4</v>
      </c>
      <c r="G929" s="19" t="str">
        <f>IFERROR(IF((COUNTIF(B2B!A925:K925,L927)&lt;0),"---",INDEX(B2B!A:K,MATCH('B2B Pin Table'!B929,B2B!A:A,0),5)),"---")</f>
        <v>D24</v>
      </c>
      <c r="H929" s="59" t="str">
        <f>IFERROR(IF(VLOOKUP($D929&amp;"-"&amp;$E929,IF($H$4="TEB0187_REV01",CALC_CONN_TEB0187_REV01!$F:$I),4,0)="--","---",IF($H$4="TEB0187_REV01",CALC_CONN_TEB0187_REV01!$G929&amp; " --&gt; " &amp;CALC_CONN_TEB0187_REV01!$I929&amp; " --&gt; ")),"---")</f>
        <v>---</v>
      </c>
      <c r="I929" s="19" t="str">
        <f>IFERROR(IF(VLOOKUP($D929&amp;"-"&amp;$E929,IF($H$4="TEB0187_REV01",CALC_CONN_TEB0187_REV01!$F:$H),3,0)="--",VLOOKUP($D929&amp;"-"&amp;$E929,IF($H$4="TEB0187_REV01",CALC_CONN_TEB0187_REV01!$F:$H),2,0),VLOOKUP($D929&amp;"-"&amp;$E929,IF($H$4="TEB0187_REV01",CALC_CONN_TEB0187_REV01!$F:$H),3,0)),"---")</f>
        <v>---</v>
      </c>
      <c r="J929" s="19" t="str">
        <f>IFERROR(VLOOKUP(I929,IF($H$4="TEB0187_REV01",RAW_c_TEB0187_REV01!$AE:$AM),9,0),"---")</f>
        <v>---</v>
      </c>
      <c r="K929" s="19" t="str">
        <f>IFERROR(VLOOKUP(D929&amp;"-"&amp;E929,IF($H$4="TEB0187_REV01",RAW_c_TEB0187_REV01!$AD:$AK,"???"),6,0),"---")</f>
        <v>---</v>
      </c>
      <c r="L929" s="19" t="str">
        <f>IFERROR(VLOOKUP(D929&amp;"-"&amp;E929,IF($H$4="TEB0187_REV01",RAW_c_TEB0187_REV01!$AD:$AL,"???"),9,0),"---")</f>
        <v>---</v>
      </c>
      <c r="M929" s="19" t="str">
        <f>IFERROR(IF(VLOOKUP($F929&amp;"-"&amp;$G929,IF($M$4="TEI0187_REV01",RAW_m_TEI0187_REV01!$F:$AU),43,0)="--","---",IF($M$4="TEI0187_REV01",RAW_m_TEI0187_REV01!$AT929&amp; " --&gt; " &amp;RAW_m_TEI0187_REV01!$AU929&amp; " --&gt; ")),"---")</f>
        <v>---</v>
      </c>
      <c r="N929" s="19" t="str">
        <f>IFERROR(VLOOKUP(F929&amp;"-"&amp;G929,IF($M$4="TEI0187_REV01",RAW_m_TEI0187_REV01!$AD:$AJ),7,0),"---")</f>
        <v>---</v>
      </c>
      <c r="O929" s="19" t="str">
        <f>IFERROR(VLOOKUP(N929,IF($M$4="TEI0187_REV01",RAW_m_TEI0187_REV01!$AJ:$AK),2,0),"---")</f>
        <v>---</v>
      </c>
      <c r="P929" s="19" t="str">
        <f>IFERROR(VLOOKUP(F929&amp;"-"&amp;G929,IF($M$4="TEI0187_REV01",RAW_m_TEI0187_REV01!$AD:$AG),3,0),"---")</f>
        <v>---</v>
      </c>
      <c r="Q929" s="19" t="str">
        <f>IFERROR(VLOOKUP(N929,IF($M$4="TEI0187_REV01",RAW_m_TEI0187_REV01!$AE:$AH),4,0),"---")</f>
        <v>---</v>
      </c>
      <c r="R929" s="19" t="str">
        <f>IFERROR(VLOOKUP(F929&amp;"-"&amp;G929,IF($M$4="TEI0187_REV01",RAW_m_TEI0187_REV01!$AD:$AG),4,0),"---")</f>
        <v>---</v>
      </c>
    </row>
    <row r="930" spans="2:18" x14ac:dyDescent="0.25">
      <c r="B930" s="78">
        <v>925</v>
      </c>
      <c r="C930" s="19" t="str">
        <f>IFERROR(INDEX(B2B!A:F,MATCH('B2B Pin Table'!B930,B2B!A:A,0),6),"---")</f>
        <v>IO</v>
      </c>
      <c r="D930" s="19" t="str">
        <f>IFERROR(IF((COUNTIF(B2B!A926:K926,H928)&lt;0),"---",INDEX(B2B!A:K,MATCH('B2B Pin Table'!B930,B2B!A:A,0),2)),"---")</f>
        <v>J4</v>
      </c>
      <c r="E930" s="19" t="str">
        <f>IFERROR(IF((COUNTIF(B2B!A926:K926,H928)&lt;0),"---",INDEX(B2B!A:K,MATCH('B2B Pin Table'!B930,B2B!A:A,0),3)),"---")</f>
        <v>D25</v>
      </c>
      <c r="F930" s="19" t="str">
        <f>IFERROR(IF((COUNTIF(B2B!A926:K926,L928)&lt;0),"---",INDEX(B2B!A:K,MATCH('B2B Pin Table'!B930,B2B!A:A,0),4)),"---")</f>
        <v>J4</v>
      </c>
      <c r="G930" s="19" t="str">
        <f>IFERROR(IF((COUNTIF(B2B!A926:K926,L928)&lt;0),"---",INDEX(B2B!A:K,MATCH('B2B Pin Table'!B930,B2B!A:A,0),5)),"---")</f>
        <v>D25</v>
      </c>
      <c r="H930" s="59" t="str">
        <f>IFERROR(IF(VLOOKUP($D930&amp;"-"&amp;$E930,IF($H$4="TEB0187_REV01",CALC_CONN_TEB0187_REV01!$F:$I),4,0)="--","---",IF($H$4="TEB0187_REV01",CALC_CONN_TEB0187_REV01!$G930&amp; " --&gt; " &amp;CALC_CONN_TEB0187_REV01!$I930&amp; " --&gt; ")),"---")</f>
        <v>---</v>
      </c>
      <c r="I930" s="19" t="str">
        <f>IFERROR(IF(VLOOKUP($D930&amp;"-"&amp;$E930,IF($H$4="TEB0187_REV01",CALC_CONN_TEB0187_REV01!$F:$H),3,0)="--",VLOOKUP($D930&amp;"-"&amp;$E930,IF($H$4="TEB0187_REV01",CALC_CONN_TEB0187_REV01!$F:$H),2,0),VLOOKUP($D930&amp;"-"&amp;$E930,IF($H$4="TEB0187_REV01",CALC_CONN_TEB0187_REV01!$F:$H),3,0)),"---")</f>
        <v>---</v>
      </c>
      <c r="J930" s="19" t="str">
        <f>IFERROR(VLOOKUP(I930,IF($H$4="TEB0187_REV01",RAW_c_TEB0187_REV01!$AE:$AM),9,0),"---")</f>
        <v>---</v>
      </c>
      <c r="K930" s="19" t="str">
        <f>IFERROR(VLOOKUP(D930&amp;"-"&amp;E930,IF($H$4="TEB0187_REV01",RAW_c_TEB0187_REV01!$AD:$AK,"???"),6,0),"---")</f>
        <v>---</v>
      </c>
      <c r="L930" s="19" t="str">
        <f>IFERROR(VLOOKUP(D930&amp;"-"&amp;E930,IF($H$4="TEB0187_REV01",RAW_c_TEB0187_REV01!$AD:$AL,"???"),9,0),"---")</f>
        <v>---</v>
      </c>
      <c r="M930" s="19" t="str">
        <f>IFERROR(IF(VLOOKUP($F930&amp;"-"&amp;$G930,IF($M$4="TEI0187_REV01",RAW_m_TEI0187_REV01!$F:$AU),43,0)="--","---",IF($M$4="TEI0187_REV01",RAW_m_TEI0187_REV01!$AT930&amp; " --&gt; " &amp;RAW_m_TEI0187_REV01!$AU930&amp; " --&gt; ")),"---")</f>
        <v>---</v>
      </c>
      <c r="N930" s="19" t="str">
        <f>IFERROR(VLOOKUP(F930&amp;"-"&amp;G930,IF($M$4="TEI0187_REV01",RAW_m_TEI0187_REV01!$AD:$AJ),7,0),"---")</f>
        <v>---</v>
      </c>
      <c r="O930" s="19" t="str">
        <f>IFERROR(VLOOKUP(N930,IF($M$4="TEI0187_REV01",RAW_m_TEI0187_REV01!$AJ:$AK),2,0),"---")</f>
        <v>---</v>
      </c>
      <c r="P930" s="19" t="str">
        <f>IFERROR(VLOOKUP(F930&amp;"-"&amp;G930,IF($M$4="TEI0187_REV01",RAW_m_TEI0187_REV01!$AD:$AG),3,0),"---")</f>
        <v>---</v>
      </c>
      <c r="Q930" s="19" t="str">
        <f>IFERROR(VLOOKUP(N930,IF($M$4="TEI0187_REV01",RAW_m_TEI0187_REV01!$AE:$AH),4,0),"---")</f>
        <v>---</v>
      </c>
      <c r="R930" s="19" t="str">
        <f>IFERROR(VLOOKUP(F930&amp;"-"&amp;G930,IF($M$4="TEI0187_REV01",RAW_m_TEI0187_REV01!$AD:$AG),4,0),"---")</f>
        <v>---</v>
      </c>
    </row>
    <row r="931" spans="2:18" x14ac:dyDescent="0.25">
      <c r="B931" s="78">
        <v>926</v>
      </c>
      <c r="C931" s="19" t="str">
        <f>IFERROR(INDEX(B2B!A:F,MATCH('B2B Pin Table'!B931,B2B!A:A,0),6),"---")</f>
        <v>IO</v>
      </c>
      <c r="D931" s="19" t="str">
        <f>IFERROR(IF((COUNTIF(B2B!A927:K927,H929)&lt;0),"---",INDEX(B2B!A:K,MATCH('B2B Pin Table'!B931,B2B!A:A,0),2)),"---")</f>
        <v>J4</v>
      </c>
      <c r="E931" s="19" t="str">
        <f>IFERROR(IF((COUNTIF(B2B!A927:K927,H929)&lt;0),"---",INDEX(B2B!A:K,MATCH('B2B Pin Table'!B931,B2B!A:A,0),3)),"---")</f>
        <v>D26</v>
      </c>
      <c r="F931" s="19" t="str">
        <f>IFERROR(IF((COUNTIF(B2B!A927:K927,L929)&lt;0),"---",INDEX(B2B!A:K,MATCH('B2B Pin Table'!B931,B2B!A:A,0),4)),"---")</f>
        <v>J4</v>
      </c>
      <c r="G931" s="19" t="str">
        <f>IFERROR(IF((COUNTIF(B2B!A927:K927,L929)&lt;0),"---",INDEX(B2B!A:K,MATCH('B2B Pin Table'!B931,B2B!A:A,0),5)),"---")</f>
        <v>D26</v>
      </c>
      <c r="H931" s="59" t="str">
        <f>IFERROR(IF(VLOOKUP($D931&amp;"-"&amp;$E931,IF($H$4="TEB0187_REV01",CALC_CONN_TEB0187_REV01!$F:$I),4,0)="--","---",IF($H$4="TEB0187_REV01",CALC_CONN_TEB0187_REV01!$G931&amp; " --&gt; " &amp;CALC_CONN_TEB0187_REV01!$I931&amp; " --&gt; ")),"---")</f>
        <v>---</v>
      </c>
      <c r="I931" s="19" t="str">
        <f>IFERROR(IF(VLOOKUP($D931&amp;"-"&amp;$E931,IF($H$4="TEB0187_REV01",CALC_CONN_TEB0187_REV01!$F:$H),3,0)="--",VLOOKUP($D931&amp;"-"&amp;$E931,IF($H$4="TEB0187_REV01",CALC_CONN_TEB0187_REV01!$F:$H),2,0),VLOOKUP($D931&amp;"-"&amp;$E931,IF($H$4="TEB0187_REV01",CALC_CONN_TEB0187_REV01!$F:$H),3,0)),"---")</f>
        <v>---</v>
      </c>
      <c r="J931" s="19" t="str">
        <f>IFERROR(VLOOKUP(I931,IF($H$4="TEB0187_REV01",RAW_c_TEB0187_REV01!$AE:$AM),9,0),"---")</f>
        <v>---</v>
      </c>
      <c r="K931" s="19" t="str">
        <f>IFERROR(VLOOKUP(D931&amp;"-"&amp;E931,IF($H$4="TEB0187_REV01",RAW_c_TEB0187_REV01!$AD:$AK,"???"),6,0),"---")</f>
        <v>---</v>
      </c>
      <c r="L931" s="19" t="str">
        <f>IFERROR(VLOOKUP(D931&amp;"-"&amp;E931,IF($H$4="TEB0187_REV01",RAW_c_TEB0187_REV01!$AD:$AL,"???"),9,0),"---")</f>
        <v>---</v>
      </c>
      <c r="M931" s="19" t="str">
        <f>IFERROR(IF(VLOOKUP($F931&amp;"-"&amp;$G931,IF($M$4="TEI0187_REV01",RAW_m_TEI0187_REV01!$F:$AU),43,0)="--","---",IF($M$4="TEI0187_REV01",RAW_m_TEI0187_REV01!$AT931&amp; " --&gt; " &amp;RAW_m_TEI0187_REV01!$AU931&amp; " --&gt; ")),"---")</f>
        <v>---</v>
      </c>
      <c r="N931" s="19" t="str">
        <f>IFERROR(VLOOKUP(F931&amp;"-"&amp;G931,IF($M$4="TEI0187_REV01",RAW_m_TEI0187_REV01!$AD:$AJ),7,0),"---")</f>
        <v>---</v>
      </c>
      <c r="O931" s="19" t="str">
        <f>IFERROR(VLOOKUP(N931,IF($M$4="TEI0187_REV01",RAW_m_TEI0187_REV01!$AJ:$AK),2,0),"---")</f>
        <v>---</v>
      </c>
      <c r="P931" s="19" t="str">
        <f>IFERROR(VLOOKUP(F931&amp;"-"&amp;G931,IF($M$4="TEI0187_REV01",RAW_m_TEI0187_REV01!$AD:$AG),3,0),"---")</f>
        <v>---</v>
      </c>
      <c r="Q931" s="19" t="str">
        <f>IFERROR(VLOOKUP(N931,IF($M$4="TEI0187_REV01",RAW_m_TEI0187_REV01!$AE:$AH),4,0),"---")</f>
        <v>---</v>
      </c>
      <c r="R931" s="19" t="str">
        <f>IFERROR(VLOOKUP(F931&amp;"-"&amp;G931,IF($M$4="TEI0187_REV01",RAW_m_TEI0187_REV01!$AD:$AG),4,0),"---")</f>
        <v>---</v>
      </c>
    </row>
    <row r="932" spans="2:18" x14ac:dyDescent="0.25">
      <c r="B932" s="78">
        <v>927</v>
      </c>
      <c r="C932" s="19" t="str">
        <f>IFERROR(INDEX(B2B!A:F,MATCH('B2B Pin Table'!B932,B2B!A:A,0),6),"---")</f>
        <v>IO</v>
      </c>
      <c r="D932" s="19" t="str">
        <f>IFERROR(IF((COUNTIF(B2B!A928:K928,H930)&lt;0),"---",INDEX(B2B!A:K,MATCH('B2B Pin Table'!B932,B2B!A:A,0),2)),"---")</f>
        <v>J4</v>
      </c>
      <c r="E932" s="19" t="str">
        <f>IFERROR(IF((COUNTIF(B2B!A928:K928,H930)&lt;0),"---",INDEX(B2B!A:K,MATCH('B2B Pin Table'!B932,B2B!A:A,0),3)),"---")</f>
        <v>D27</v>
      </c>
      <c r="F932" s="19" t="str">
        <f>IFERROR(IF((COUNTIF(B2B!A928:K928,L930)&lt;0),"---",INDEX(B2B!A:K,MATCH('B2B Pin Table'!B932,B2B!A:A,0),4)),"---")</f>
        <v>J4</v>
      </c>
      <c r="G932" s="19" t="str">
        <f>IFERROR(IF((COUNTIF(B2B!A928:K928,L930)&lt;0),"---",INDEX(B2B!A:K,MATCH('B2B Pin Table'!B932,B2B!A:A,0),5)),"---")</f>
        <v>D27</v>
      </c>
      <c r="H932" s="59" t="str">
        <f>IFERROR(IF(VLOOKUP($D932&amp;"-"&amp;$E932,IF($H$4="TEB0187_REV01",CALC_CONN_TEB0187_REV01!$F:$I),4,0)="--","---",IF($H$4="TEB0187_REV01",CALC_CONN_TEB0187_REV01!$G932&amp; " --&gt; " &amp;CALC_CONN_TEB0187_REV01!$I932&amp; " --&gt; ")),"---")</f>
        <v>---</v>
      </c>
      <c r="I932" s="19" t="str">
        <f>IFERROR(IF(VLOOKUP($D932&amp;"-"&amp;$E932,IF($H$4="TEB0187_REV01",CALC_CONN_TEB0187_REV01!$F:$H),3,0)="--",VLOOKUP($D932&amp;"-"&amp;$E932,IF($H$4="TEB0187_REV01",CALC_CONN_TEB0187_REV01!$F:$H),2,0),VLOOKUP($D932&amp;"-"&amp;$E932,IF($H$4="TEB0187_REV01",CALC_CONN_TEB0187_REV01!$F:$H),3,0)),"---")</f>
        <v>---</v>
      </c>
      <c r="J932" s="19" t="str">
        <f>IFERROR(VLOOKUP(I932,IF($H$4="TEB0187_REV01",RAW_c_TEB0187_REV01!$AE:$AM),9,0),"---")</f>
        <v>---</v>
      </c>
      <c r="K932" s="19" t="str">
        <f>IFERROR(VLOOKUP(D932&amp;"-"&amp;E932,IF($H$4="TEB0187_REV01",RAW_c_TEB0187_REV01!$AD:$AK,"???"),6,0),"---")</f>
        <v>---</v>
      </c>
      <c r="L932" s="19" t="str">
        <f>IFERROR(VLOOKUP(D932&amp;"-"&amp;E932,IF($H$4="TEB0187_REV01",RAW_c_TEB0187_REV01!$AD:$AL,"???"),9,0),"---")</f>
        <v>---</v>
      </c>
      <c r="M932" s="19" t="str">
        <f>IFERROR(IF(VLOOKUP($F932&amp;"-"&amp;$G932,IF($M$4="TEI0187_REV01",RAW_m_TEI0187_REV01!$F:$AU),43,0)="--","---",IF($M$4="TEI0187_REV01",RAW_m_TEI0187_REV01!$AT932&amp; " --&gt; " &amp;RAW_m_TEI0187_REV01!$AU932&amp; " --&gt; ")),"---")</f>
        <v>---</v>
      </c>
      <c r="N932" s="19" t="str">
        <f>IFERROR(VLOOKUP(F932&amp;"-"&amp;G932,IF($M$4="TEI0187_REV01",RAW_m_TEI0187_REV01!$AD:$AJ),7,0),"---")</f>
        <v>---</v>
      </c>
      <c r="O932" s="19" t="str">
        <f>IFERROR(VLOOKUP(N932,IF($M$4="TEI0187_REV01",RAW_m_TEI0187_REV01!$AJ:$AK),2,0),"---")</f>
        <v>---</v>
      </c>
      <c r="P932" s="19" t="str">
        <f>IFERROR(VLOOKUP(F932&amp;"-"&amp;G932,IF($M$4="TEI0187_REV01",RAW_m_TEI0187_REV01!$AD:$AG),3,0),"---")</f>
        <v>---</v>
      </c>
      <c r="Q932" s="19" t="str">
        <f>IFERROR(VLOOKUP(N932,IF($M$4="TEI0187_REV01",RAW_m_TEI0187_REV01!$AE:$AH),4,0),"---")</f>
        <v>---</v>
      </c>
      <c r="R932" s="19" t="str">
        <f>IFERROR(VLOOKUP(F932&amp;"-"&amp;G932,IF($M$4="TEI0187_REV01",RAW_m_TEI0187_REV01!$AD:$AG),4,0),"---")</f>
        <v>---</v>
      </c>
    </row>
    <row r="933" spans="2:18" x14ac:dyDescent="0.25">
      <c r="B933" s="78">
        <v>928</v>
      </c>
      <c r="C933" s="19" t="str">
        <f>IFERROR(INDEX(B2B!A:F,MATCH('B2B Pin Table'!B933,B2B!A:A,0),6),"---")</f>
        <v>IO</v>
      </c>
      <c r="D933" s="19" t="str">
        <f>IFERROR(IF((COUNTIF(B2B!A929:K929,H931)&lt;0),"---",INDEX(B2B!A:K,MATCH('B2B Pin Table'!B933,B2B!A:A,0),2)),"---")</f>
        <v>J4</v>
      </c>
      <c r="E933" s="19" t="str">
        <f>IFERROR(IF((COUNTIF(B2B!A929:K929,H931)&lt;0),"---",INDEX(B2B!A:K,MATCH('B2B Pin Table'!B933,B2B!A:A,0),3)),"---")</f>
        <v>D28</v>
      </c>
      <c r="F933" s="19" t="str">
        <f>IFERROR(IF((COUNTIF(B2B!A929:K929,L931)&lt;0),"---",INDEX(B2B!A:K,MATCH('B2B Pin Table'!B933,B2B!A:A,0),4)),"---")</f>
        <v>J4</v>
      </c>
      <c r="G933" s="19" t="str">
        <f>IFERROR(IF((COUNTIF(B2B!A929:K929,L931)&lt;0),"---",INDEX(B2B!A:K,MATCH('B2B Pin Table'!B933,B2B!A:A,0),5)),"---")</f>
        <v>D28</v>
      </c>
      <c r="H933" s="59" t="str">
        <f>IFERROR(IF(VLOOKUP($D933&amp;"-"&amp;$E933,IF($H$4="TEB0187_REV01",CALC_CONN_TEB0187_REV01!$F:$I),4,0)="--","---",IF($H$4="TEB0187_REV01",CALC_CONN_TEB0187_REV01!$G933&amp; " --&gt; " &amp;CALC_CONN_TEB0187_REV01!$I933&amp; " --&gt; ")),"---")</f>
        <v>---</v>
      </c>
      <c r="I933" s="19" t="str">
        <f>IFERROR(IF(VLOOKUP($D933&amp;"-"&amp;$E933,IF($H$4="TEB0187_REV01",CALC_CONN_TEB0187_REV01!$F:$H),3,0)="--",VLOOKUP($D933&amp;"-"&amp;$E933,IF($H$4="TEB0187_REV01",CALC_CONN_TEB0187_REV01!$F:$H),2,0),VLOOKUP($D933&amp;"-"&amp;$E933,IF($H$4="TEB0187_REV01",CALC_CONN_TEB0187_REV01!$F:$H),3,0)),"---")</f>
        <v>---</v>
      </c>
      <c r="J933" s="19" t="str">
        <f>IFERROR(VLOOKUP(I933,IF($H$4="TEB0187_REV01",RAW_c_TEB0187_REV01!$AE:$AM),9,0),"---")</f>
        <v>---</v>
      </c>
      <c r="K933" s="19" t="str">
        <f>IFERROR(VLOOKUP(D933&amp;"-"&amp;E933,IF($H$4="TEB0187_REV01",RAW_c_TEB0187_REV01!$AD:$AK,"???"),6,0),"---")</f>
        <v>---</v>
      </c>
      <c r="L933" s="19" t="str">
        <f>IFERROR(VLOOKUP(D933&amp;"-"&amp;E933,IF($H$4="TEB0187_REV01",RAW_c_TEB0187_REV01!$AD:$AL,"???"),9,0),"---")</f>
        <v>---</v>
      </c>
      <c r="M933" s="19" t="str">
        <f>IFERROR(IF(VLOOKUP($F933&amp;"-"&amp;$G933,IF($M$4="TEI0187_REV01",RAW_m_TEI0187_REV01!$F:$AU),43,0)="--","---",IF($M$4="TEI0187_REV01",RAW_m_TEI0187_REV01!$AT933&amp; " --&gt; " &amp;RAW_m_TEI0187_REV01!$AU933&amp; " --&gt; ")),"---")</f>
        <v>---</v>
      </c>
      <c r="N933" s="19" t="str">
        <f>IFERROR(VLOOKUP(F933&amp;"-"&amp;G933,IF($M$4="TEI0187_REV01",RAW_m_TEI0187_REV01!$AD:$AJ),7,0),"---")</f>
        <v>---</v>
      </c>
      <c r="O933" s="19" t="str">
        <f>IFERROR(VLOOKUP(N933,IF($M$4="TEI0187_REV01",RAW_m_TEI0187_REV01!$AJ:$AK),2,0),"---")</f>
        <v>---</v>
      </c>
      <c r="P933" s="19" t="str">
        <f>IFERROR(VLOOKUP(F933&amp;"-"&amp;G933,IF($M$4="TEI0187_REV01",RAW_m_TEI0187_REV01!$AD:$AG),3,0),"---")</f>
        <v>---</v>
      </c>
      <c r="Q933" s="19" t="str">
        <f>IFERROR(VLOOKUP(N933,IF($M$4="TEI0187_REV01",RAW_m_TEI0187_REV01!$AE:$AH),4,0),"---")</f>
        <v>---</v>
      </c>
      <c r="R933" s="19" t="str">
        <f>IFERROR(VLOOKUP(F933&amp;"-"&amp;G933,IF($M$4="TEI0187_REV01",RAW_m_TEI0187_REV01!$AD:$AG),4,0),"---")</f>
        <v>---</v>
      </c>
    </row>
    <row r="934" spans="2:18" x14ac:dyDescent="0.25">
      <c r="B934" s="78">
        <v>929</v>
      </c>
      <c r="C934" s="19" t="str">
        <f>IFERROR(INDEX(B2B!A:F,MATCH('B2B Pin Table'!B934,B2B!A:A,0),6),"---")</f>
        <v>IO</v>
      </c>
      <c r="D934" s="19" t="str">
        <f>IFERROR(IF((COUNTIF(B2B!A930:K930,H932)&lt;0),"---",INDEX(B2B!A:K,MATCH('B2B Pin Table'!B934,B2B!A:A,0),2)),"---")</f>
        <v>J4</v>
      </c>
      <c r="E934" s="19" t="str">
        <f>IFERROR(IF((COUNTIF(B2B!A930:K930,H932)&lt;0),"---",INDEX(B2B!A:K,MATCH('B2B Pin Table'!B934,B2B!A:A,0),3)),"---")</f>
        <v>D29</v>
      </c>
      <c r="F934" s="19" t="str">
        <f>IFERROR(IF((COUNTIF(B2B!A930:K930,L932)&lt;0),"---",INDEX(B2B!A:K,MATCH('B2B Pin Table'!B934,B2B!A:A,0),4)),"---")</f>
        <v>J4</v>
      </c>
      <c r="G934" s="19" t="str">
        <f>IFERROR(IF((COUNTIF(B2B!A930:K930,L932)&lt;0),"---",INDEX(B2B!A:K,MATCH('B2B Pin Table'!B934,B2B!A:A,0),5)),"---")</f>
        <v>D29</v>
      </c>
      <c r="H934" s="59" t="str">
        <f>IFERROR(IF(VLOOKUP($D934&amp;"-"&amp;$E934,IF($H$4="TEB0187_REV01",CALC_CONN_TEB0187_REV01!$F:$I),4,0)="--","---",IF($H$4="TEB0187_REV01",CALC_CONN_TEB0187_REV01!$G934&amp; " --&gt; " &amp;CALC_CONN_TEB0187_REV01!$I934&amp; " --&gt; ")),"---")</f>
        <v>---</v>
      </c>
      <c r="I934" s="19" t="str">
        <f>IFERROR(IF(VLOOKUP($D934&amp;"-"&amp;$E934,IF($H$4="TEB0187_REV01",CALC_CONN_TEB0187_REV01!$F:$H),3,0)="--",VLOOKUP($D934&amp;"-"&amp;$E934,IF($H$4="TEB0187_REV01",CALC_CONN_TEB0187_REV01!$F:$H),2,0),VLOOKUP($D934&amp;"-"&amp;$E934,IF($H$4="TEB0187_REV01",CALC_CONN_TEB0187_REV01!$F:$H),3,0)),"---")</f>
        <v>---</v>
      </c>
      <c r="J934" s="19" t="str">
        <f>IFERROR(VLOOKUP(I934,IF($H$4="TEB0187_REV01",RAW_c_TEB0187_REV01!$AE:$AM),9,0),"---")</f>
        <v>---</v>
      </c>
      <c r="K934" s="19" t="str">
        <f>IFERROR(VLOOKUP(D934&amp;"-"&amp;E934,IF($H$4="TEB0187_REV01",RAW_c_TEB0187_REV01!$AD:$AK,"???"),6,0),"---")</f>
        <v>---</v>
      </c>
      <c r="L934" s="19" t="str">
        <f>IFERROR(VLOOKUP(D934&amp;"-"&amp;E934,IF($H$4="TEB0187_REV01",RAW_c_TEB0187_REV01!$AD:$AL,"???"),9,0),"---")</f>
        <v>---</v>
      </c>
      <c r="M934" s="19" t="str">
        <f>IFERROR(IF(VLOOKUP($F934&amp;"-"&amp;$G934,IF($M$4="TEI0187_REV01",RAW_m_TEI0187_REV01!$F:$AU),43,0)="--","---",IF($M$4="TEI0187_REV01",RAW_m_TEI0187_REV01!$AT934&amp; " --&gt; " &amp;RAW_m_TEI0187_REV01!$AU934&amp; " --&gt; ")),"---")</f>
        <v>---</v>
      </c>
      <c r="N934" s="19" t="str">
        <f>IFERROR(VLOOKUP(F934&amp;"-"&amp;G934,IF($M$4="TEI0187_REV01",RAW_m_TEI0187_REV01!$AD:$AJ),7,0),"---")</f>
        <v>---</v>
      </c>
      <c r="O934" s="19" t="str">
        <f>IFERROR(VLOOKUP(N934,IF($M$4="TEI0187_REV01",RAW_m_TEI0187_REV01!$AJ:$AK),2,0),"---")</f>
        <v>---</v>
      </c>
      <c r="P934" s="19" t="str">
        <f>IFERROR(VLOOKUP(F934&amp;"-"&amp;G934,IF($M$4="TEI0187_REV01",RAW_m_TEI0187_REV01!$AD:$AG),3,0),"---")</f>
        <v>---</v>
      </c>
      <c r="Q934" s="19" t="str">
        <f>IFERROR(VLOOKUP(N934,IF($M$4="TEI0187_REV01",RAW_m_TEI0187_REV01!$AE:$AH),4,0),"---")</f>
        <v>---</v>
      </c>
      <c r="R934" s="19" t="str">
        <f>IFERROR(VLOOKUP(F934&amp;"-"&amp;G934,IF($M$4="TEI0187_REV01",RAW_m_TEI0187_REV01!$AD:$AG),4,0),"---")</f>
        <v>---</v>
      </c>
    </row>
    <row r="935" spans="2:18" x14ac:dyDescent="0.25">
      <c r="B935" s="78">
        <v>930</v>
      </c>
      <c r="C935" s="19" t="str">
        <f>IFERROR(INDEX(B2B!A:F,MATCH('B2B Pin Table'!B935,B2B!A:A,0),6),"---")</f>
        <v>IO</v>
      </c>
      <c r="D935" s="19" t="str">
        <f>IFERROR(IF((COUNTIF(B2B!A931:K931,H933)&lt;0),"---",INDEX(B2B!A:K,MATCH('B2B Pin Table'!B935,B2B!A:A,0),2)),"---")</f>
        <v>J4</v>
      </c>
      <c r="E935" s="19" t="str">
        <f>IFERROR(IF((COUNTIF(B2B!A931:K931,H933)&lt;0),"---",INDEX(B2B!A:K,MATCH('B2B Pin Table'!B935,B2B!A:A,0),3)),"---")</f>
        <v>D30</v>
      </c>
      <c r="F935" s="19" t="str">
        <f>IFERROR(IF((COUNTIF(B2B!A931:K931,L933)&lt;0),"---",INDEX(B2B!A:K,MATCH('B2B Pin Table'!B935,B2B!A:A,0),4)),"---")</f>
        <v>J4</v>
      </c>
      <c r="G935" s="19" t="str">
        <f>IFERROR(IF((COUNTIF(B2B!A931:K931,L933)&lt;0),"---",INDEX(B2B!A:K,MATCH('B2B Pin Table'!B935,B2B!A:A,0),5)),"---")</f>
        <v>D30</v>
      </c>
      <c r="H935" s="59" t="str">
        <f>IFERROR(IF(VLOOKUP($D935&amp;"-"&amp;$E935,IF($H$4="TEB0187_REV01",CALC_CONN_TEB0187_REV01!$F:$I),4,0)="--","---",IF($H$4="TEB0187_REV01",CALC_CONN_TEB0187_REV01!$G935&amp; " --&gt; " &amp;CALC_CONN_TEB0187_REV01!$I935&amp; " --&gt; ")),"---")</f>
        <v>---</v>
      </c>
      <c r="I935" s="19" t="str">
        <f>IFERROR(IF(VLOOKUP($D935&amp;"-"&amp;$E935,IF($H$4="TEB0187_REV01",CALC_CONN_TEB0187_REV01!$F:$H),3,0)="--",VLOOKUP($D935&amp;"-"&amp;$E935,IF($H$4="TEB0187_REV01",CALC_CONN_TEB0187_REV01!$F:$H),2,0),VLOOKUP($D935&amp;"-"&amp;$E935,IF($H$4="TEB0187_REV01",CALC_CONN_TEB0187_REV01!$F:$H),3,0)),"---")</f>
        <v>---</v>
      </c>
      <c r="J935" s="19" t="str">
        <f>IFERROR(VLOOKUP(I935,IF($H$4="TEB0187_REV01",RAW_c_TEB0187_REV01!$AE:$AM),9,0),"---")</f>
        <v>---</v>
      </c>
      <c r="K935" s="19" t="str">
        <f>IFERROR(VLOOKUP(D935&amp;"-"&amp;E935,IF($H$4="TEB0187_REV01",RAW_c_TEB0187_REV01!$AD:$AK,"???"),6,0),"---")</f>
        <v>---</v>
      </c>
      <c r="L935" s="19" t="str">
        <f>IFERROR(VLOOKUP(D935&amp;"-"&amp;E935,IF($H$4="TEB0187_REV01",RAW_c_TEB0187_REV01!$AD:$AL,"???"),9,0),"---")</f>
        <v>---</v>
      </c>
      <c r="M935" s="19" t="str">
        <f>IFERROR(IF(VLOOKUP($F935&amp;"-"&amp;$G935,IF($M$4="TEI0187_REV01",RAW_m_TEI0187_REV01!$F:$AU),43,0)="--","---",IF($M$4="TEI0187_REV01",RAW_m_TEI0187_REV01!$AT935&amp; " --&gt; " &amp;RAW_m_TEI0187_REV01!$AU935&amp; " --&gt; ")),"---")</f>
        <v>---</v>
      </c>
      <c r="N935" s="19" t="str">
        <f>IFERROR(VLOOKUP(F935&amp;"-"&amp;G935,IF($M$4="TEI0187_REV01",RAW_m_TEI0187_REV01!$AD:$AJ),7,0),"---")</f>
        <v>---</v>
      </c>
      <c r="O935" s="19" t="str">
        <f>IFERROR(VLOOKUP(N935,IF($M$4="TEI0187_REV01",RAW_m_TEI0187_REV01!$AJ:$AK),2,0),"---")</f>
        <v>---</v>
      </c>
      <c r="P935" s="19" t="str">
        <f>IFERROR(VLOOKUP(F935&amp;"-"&amp;G935,IF($M$4="TEI0187_REV01",RAW_m_TEI0187_REV01!$AD:$AG),3,0),"---")</f>
        <v>---</v>
      </c>
      <c r="Q935" s="19" t="str">
        <f>IFERROR(VLOOKUP(N935,IF($M$4="TEI0187_REV01",RAW_m_TEI0187_REV01!$AE:$AH),4,0),"---")</f>
        <v>---</v>
      </c>
      <c r="R935" s="19" t="str">
        <f>IFERROR(VLOOKUP(F935&amp;"-"&amp;G935,IF($M$4="TEI0187_REV01",RAW_m_TEI0187_REV01!$AD:$AG),4,0),"---")</f>
        <v>---</v>
      </c>
    </row>
    <row r="936" spans="2:18" x14ac:dyDescent="0.25">
      <c r="B936" s="78">
        <v>931</v>
      </c>
      <c r="C936" s="19" t="str">
        <f>IFERROR(INDEX(B2B!A:F,MATCH('B2B Pin Table'!B936,B2B!A:A,0),6),"---")</f>
        <v>GND</v>
      </c>
      <c r="D936" s="19" t="str">
        <f>IFERROR(IF((COUNTIF(B2B!A932:K932,H934)&lt;0),"---",INDEX(B2B!A:K,MATCH('B2B Pin Table'!B936,B2B!A:A,0),2)),"---")</f>
        <v>J4</v>
      </c>
      <c r="E936" s="19" t="str">
        <f>IFERROR(IF((COUNTIF(B2B!A932:K932,H934)&lt;0),"---",INDEX(B2B!A:K,MATCH('B2B Pin Table'!B936,B2B!A:A,0),3)),"---")</f>
        <v>D31</v>
      </c>
      <c r="F936" s="19" t="str">
        <f>IFERROR(IF((COUNTIF(B2B!A932:K932,L934)&lt;0),"---",INDEX(B2B!A:K,MATCH('B2B Pin Table'!B936,B2B!A:A,0),4)),"---")</f>
        <v>J4</v>
      </c>
      <c r="G936" s="19" t="str">
        <f>IFERROR(IF((COUNTIF(B2B!A932:K932,L934)&lt;0),"---",INDEX(B2B!A:K,MATCH('B2B Pin Table'!B936,B2B!A:A,0),5)),"---")</f>
        <v>D31</v>
      </c>
      <c r="H936" s="59" t="str">
        <f>IFERROR(IF(VLOOKUP($D936&amp;"-"&amp;$E936,IF($H$4="TEB0187_REV01",CALC_CONN_TEB0187_REV01!$F:$I),4,0)="--","---",IF($H$4="TEB0187_REV01",CALC_CONN_TEB0187_REV01!$G936&amp; " --&gt; " &amp;CALC_CONN_TEB0187_REV01!$I936&amp; " --&gt; ")),"---")</f>
        <v>---</v>
      </c>
      <c r="I936" s="19" t="str">
        <f>IFERROR(IF(VLOOKUP($D936&amp;"-"&amp;$E936,IF($H$4="TEB0187_REV01",CALC_CONN_TEB0187_REV01!$F:$H),3,0)="--",VLOOKUP($D936&amp;"-"&amp;$E936,IF($H$4="TEB0187_REV01",CALC_CONN_TEB0187_REV01!$F:$H),2,0),VLOOKUP($D936&amp;"-"&amp;$E936,IF($H$4="TEB0187_REV01",CALC_CONN_TEB0187_REV01!$F:$H),3,0)),"---")</f>
        <v>---</v>
      </c>
      <c r="J936" s="19" t="str">
        <f>IFERROR(VLOOKUP(I936,IF($H$4="TEB0187_REV01",RAW_c_TEB0187_REV01!$AE:$AM),9,0),"---")</f>
        <v>---</v>
      </c>
      <c r="K936" s="19" t="str">
        <f>IFERROR(VLOOKUP(D936&amp;"-"&amp;E936,IF($H$4="TEB0187_REV01",RAW_c_TEB0187_REV01!$AD:$AK,"???"),6,0),"---")</f>
        <v>---</v>
      </c>
      <c r="L936" s="19" t="str">
        <f>IFERROR(VLOOKUP(D936&amp;"-"&amp;E936,IF($H$4="TEB0187_REV01",RAW_c_TEB0187_REV01!$AD:$AL,"???"),9,0),"---")</f>
        <v>---</v>
      </c>
      <c r="M936" s="19" t="str">
        <f>IFERROR(IF(VLOOKUP($F936&amp;"-"&amp;$G936,IF($M$4="TEI0187_REV01",RAW_m_TEI0187_REV01!$F:$AU),43,0)="--","---",IF($M$4="TEI0187_REV01",RAW_m_TEI0187_REV01!$AT936&amp; " --&gt; " &amp;RAW_m_TEI0187_REV01!$AU936&amp; " --&gt; ")),"---")</f>
        <v>---</v>
      </c>
      <c r="N936" s="19" t="str">
        <f>IFERROR(VLOOKUP(F936&amp;"-"&amp;G936,IF($M$4="TEI0187_REV01",RAW_m_TEI0187_REV01!$AD:$AJ),7,0),"---")</f>
        <v>---</v>
      </c>
      <c r="O936" s="19" t="str">
        <f>IFERROR(VLOOKUP(N936,IF($M$4="TEI0187_REV01",RAW_m_TEI0187_REV01!$AJ:$AK),2,0),"---")</f>
        <v>---</v>
      </c>
      <c r="P936" s="19" t="str">
        <f>IFERROR(VLOOKUP(F936&amp;"-"&amp;G936,IF($M$4="TEI0187_REV01",RAW_m_TEI0187_REV01!$AD:$AG),3,0),"---")</f>
        <v>---</v>
      </c>
      <c r="Q936" s="19" t="str">
        <f>IFERROR(VLOOKUP(N936,IF($M$4="TEI0187_REV01",RAW_m_TEI0187_REV01!$AE:$AH),4,0),"---")</f>
        <v>---</v>
      </c>
      <c r="R936" s="19" t="str">
        <f>IFERROR(VLOOKUP(F936&amp;"-"&amp;G936,IF($M$4="TEI0187_REV01",RAW_m_TEI0187_REV01!$AD:$AG),4,0),"---")</f>
        <v>---</v>
      </c>
    </row>
    <row r="937" spans="2:18" x14ac:dyDescent="0.25">
      <c r="B937" s="78">
        <v>932</v>
      </c>
      <c r="C937" s="19" t="str">
        <f>IFERROR(INDEX(B2B!A:F,MATCH('B2B Pin Table'!B937,B2B!A:A,0),6),"---")</f>
        <v>IO</v>
      </c>
      <c r="D937" s="19" t="str">
        <f>IFERROR(IF((COUNTIF(B2B!A933:K933,H935)&lt;0),"---",INDEX(B2B!A:K,MATCH('B2B Pin Table'!B937,B2B!A:A,0),2)),"---")</f>
        <v>J4</v>
      </c>
      <c r="E937" s="19" t="str">
        <f>IFERROR(IF((COUNTIF(B2B!A933:K933,H935)&lt;0),"---",INDEX(B2B!A:K,MATCH('B2B Pin Table'!B937,B2B!A:A,0),3)),"---")</f>
        <v>D32</v>
      </c>
      <c r="F937" s="19" t="str">
        <f>IFERROR(IF((COUNTIF(B2B!A933:K933,L935)&lt;0),"---",INDEX(B2B!A:K,MATCH('B2B Pin Table'!B937,B2B!A:A,0),4)),"---")</f>
        <v>J4</v>
      </c>
      <c r="G937" s="19" t="str">
        <f>IFERROR(IF((COUNTIF(B2B!A933:K933,L935)&lt;0),"---",INDEX(B2B!A:K,MATCH('B2B Pin Table'!B937,B2B!A:A,0),5)),"---")</f>
        <v>D32</v>
      </c>
      <c r="H937" s="59" t="str">
        <f>IFERROR(IF(VLOOKUP($D937&amp;"-"&amp;$E937,IF($H$4="TEB0187_REV01",CALC_CONN_TEB0187_REV01!$F:$I),4,0)="--","---",IF($H$4="TEB0187_REV01",CALC_CONN_TEB0187_REV01!$G937&amp; " --&gt; " &amp;CALC_CONN_TEB0187_REV01!$I937&amp; " --&gt; ")),"---")</f>
        <v>---</v>
      </c>
      <c r="I937" s="19" t="str">
        <f>IFERROR(IF(VLOOKUP($D937&amp;"-"&amp;$E937,IF($H$4="TEB0187_REV01",CALC_CONN_TEB0187_REV01!$F:$H),3,0)="--",VLOOKUP($D937&amp;"-"&amp;$E937,IF($H$4="TEB0187_REV01",CALC_CONN_TEB0187_REV01!$F:$H),2,0),VLOOKUP($D937&amp;"-"&amp;$E937,IF($H$4="TEB0187_REV01",CALC_CONN_TEB0187_REV01!$F:$H),3,0)),"---")</f>
        <v>---</v>
      </c>
      <c r="J937" s="19" t="str">
        <f>IFERROR(VLOOKUP(I937,IF($H$4="TEB0187_REV01",RAW_c_TEB0187_REV01!$AE:$AM),9,0),"---")</f>
        <v>---</v>
      </c>
      <c r="K937" s="19" t="str">
        <f>IFERROR(VLOOKUP(D937&amp;"-"&amp;E937,IF($H$4="TEB0187_REV01",RAW_c_TEB0187_REV01!$AD:$AK,"???"),6,0),"---")</f>
        <v>---</v>
      </c>
      <c r="L937" s="19" t="str">
        <f>IFERROR(VLOOKUP(D937&amp;"-"&amp;E937,IF($H$4="TEB0187_REV01",RAW_c_TEB0187_REV01!$AD:$AL,"???"),9,0),"---")</f>
        <v>---</v>
      </c>
      <c r="M937" s="19" t="str">
        <f>IFERROR(IF(VLOOKUP($F937&amp;"-"&amp;$G937,IF($M$4="TEI0187_REV01",RAW_m_TEI0187_REV01!$F:$AU),43,0)="--","---",IF($M$4="TEI0187_REV01",RAW_m_TEI0187_REV01!$AT937&amp; " --&gt; " &amp;RAW_m_TEI0187_REV01!$AU937&amp; " --&gt; ")),"---")</f>
        <v>---</v>
      </c>
      <c r="N937" s="19" t="str">
        <f>IFERROR(VLOOKUP(F937&amp;"-"&amp;G937,IF($M$4="TEI0187_REV01",RAW_m_TEI0187_REV01!$AD:$AJ),7,0),"---")</f>
        <v>---</v>
      </c>
      <c r="O937" s="19" t="str">
        <f>IFERROR(VLOOKUP(N937,IF($M$4="TEI0187_REV01",RAW_m_TEI0187_REV01!$AJ:$AK),2,0),"---")</f>
        <v>---</v>
      </c>
      <c r="P937" s="19" t="str">
        <f>IFERROR(VLOOKUP(F937&amp;"-"&amp;G937,IF($M$4="TEI0187_REV01",RAW_m_TEI0187_REV01!$AD:$AG),3,0),"---")</f>
        <v>---</v>
      </c>
      <c r="Q937" s="19" t="str">
        <f>IFERROR(VLOOKUP(N937,IF($M$4="TEI0187_REV01",RAW_m_TEI0187_REV01!$AE:$AH),4,0),"---")</f>
        <v>---</v>
      </c>
      <c r="R937" s="19" t="str">
        <f>IFERROR(VLOOKUP(F937&amp;"-"&amp;G937,IF($M$4="TEI0187_REV01",RAW_m_TEI0187_REV01!$AD:$AG),4,0),"---")</f>
        <v>---</v>
      </c>
    </row>
    <row r="938" spans="2:18" x14ac:dyDescent="0.25">
      <c r="B938" s="78">
        <v>933</v>
      </c>
      <c r="C938" s="19" t="str">
        <f>IFERROR(INDEX(B2B!A:F,MATCH('B2B Pin Table'!B938,B2B!A:A,0),6),"---")</f>
        <v>IO</v>
      </c>
      <c r="D938" s="19" t="str">
        <f>IFERROR(IF((COUNTIF(B2B!A934:K934,H936)&lt;0),"---",INDEX(B2B!A:K,MATCH('B2B Pin Table'!B938,B2B!A:A,0),2)),"---")</f>
        <v>J4</v>
      </c>
      <c r="E938" s="19" t="str">
        <f>IFERROR(IF((COUNTIF(B2B!A934:K934,H936)&lt;0),"---",INDEX(B2B!A:K,MATCH('B2B Pin Table'!B938,B2B!A:A,0),3)),"---")</f>
        <v>D33</v>
      </c>
      <c r="F938" s="19" t="str">
        <f>IFERROR(IF((COUNTIF(B2B!A934:K934,L936)&lt;0),"---",INDEX(B2B!A:K,MATCH('B2B Pin Table'!B938,B2B!A:A,0),4)),"---")</f>
        <v>J4</v>
      </c>
      <c r="G938" s="19" t="str">
        <f>IFERROR(IF((COUNTIF(B2B!A934:K934,L936)&lt;0),"---",INDEX(B2B!A:K,MATCH('B2B Pin Table'!B938,B2B!A:A,0),5)),"---")</f>
        <v>D33</v>
      </c>
      <c r="H938" s="59" t="str">
        <f>IFERROR(IF(VLOOKUP($D938&amp;"-"&amp;$E938,IF($H$4="TEB0187_REV01",CALC_CONN_TEB0187_REV01!$F:$I),4,0)="--","---",IF($H$4="TEB0187_REV01",CALC_CONN_TEB0187_REV01!$G938&amp; " --&gt; " &amp;CALC_CONN_TEB0187_REV01!$I938&amp; " --&gt; ")),"---")</f>
        <v>---</v>
      </c>
      <c r="I938" s="19" t="str">
        <f>IFERROR(IF(VLOOKUP($D938&amp;"-"&amp;$E938,IF($H$4="TEB0187_REV01",CALC_CONN_TEB0187_REV01!$F:$H),3,0)="--",VLOOKUP($D938&amp;"-"&amp;$E938,IF($H$4="TEB0187_REV01",CALC_CONN_TEB0187_REV01!$F:$H),2,0),VLOOKUP($D938&amp;"-"&amp;$E938,IF($H$4="TEB0187_REV01",CALC_CONN_TEB0187_REV01!$F:$H),3,0)),"---")</f>
        <v>---</v>
      </c>
      <c r="J938" s="19" t="str">
        <f>IFERROR(VLOOKUP(I938,IF($H$4="TEB0187_REV01",RAW_c_TEB0187_REV01!$AE:$AM),9,0),"---")</f>
        <v>---</v>
      </c>
      <c r="K938" s="19" t="str">
        <f>IFERROR(VLOOKUP(D938&amp;"-"&amp;E938,IF($H$4="TEB0187_REV01",RAW_c_TEB0187_REV01!$AD:$AK,"???"),6,0),"---")</f>
        <v>---</v>
      </c>
      <c r="L938" s="19" t="str">
        <f>IFERROR(VLOOKUP(D938&amp;"-"&amp;E938,IF($H$4="TEB0187_REV01",RAW_c_TEB0187_REV01!$AD:$AL,"???"),9,0),"---")</f>
        <v>---</v>
      </c>
      <c r="M938" s="19" t="str">
        <f>IFERROR(IF(VLOOKUP($F938&amp;"-"&amp;$G938,IF($M$4="TEI0187_REV01",RAW_m_TEI0187_REV01!$F:$AU),43,0)="--","---",IF($M$4="TEI0187_REV01",RAW_m_TEI0187_REV01!$AT938&amp; " --&gt; " &amp;RAW_m_TEI0187_REV01!$AU938&amp; " --&gt; ")),"---")</f>
        <v>---</v>
      </c>
      <c r="N938" s="19" t="str">
        <f>IFERROR(VLOOKUP(F938&amp;"-"&amp;G938,IF($M$4="TEI0187_REV01",RAW_m_TEI0187_REV01!$AD:$AJ),7,0),"---")</f>
        <v>---</v>
      </c>
      <c r="O938" s="19" t="str">
        <f>IFERROR(VLOOKUP(N938,IF($M$4="TEI0187_REV01",RAW_m_TEI0187_REV01!$AJ:$AK),2,0),"---")</f>
        <v>---</v>
      </c>
      <c r="P938" s="19" t="str">
        <f>IFERROR(VLOOKUP(F938&amp;"-"&amp;G938,IF($M$4="TEI0187_REV01",RAW_m_TEI0187_REV01!$AD:$AG),3,0),"---")</f>
        <v>---</v>
      </c>
      <c r="Q938" s="19" t="str">
        <f>IFERROR(VLOOKUP(N938,IF($M$4="TEI0187_REV01",RAW_m_TEI0187_REV01!$AE:$AH),4,0),"---")</f>
        <v>---</v>
      </c>
      <c r="R938" s="19" t="str">
        <f>IFERROR(VLOOKUP(F938&amp;"-"&amp;G938,IF($M$4="TEI0187_REV01",RAW_m_TEI0187_REV01!$AD:$AG),4,0),"---")</f>
        <v>---</v>
      </c>
    </row>
    <row r="939" spans="2:18" x14ac:dyDescent="0.25">
      <c r="B939" s="78">
        <v>934</v>
      </c>
      <c r="C939" s="19" t="str">
        <f>IFERROR(INDEX(B2B!A:F,MATCH('B2B Pin Table'!B939,B2B!A:A,0),6),"---")</f>
        <v>IO</v>
      </c>
      <c r="D939" s="19" t="str">
        <f>IFERROR(IF((COUNTIF(B2B!A935:K935,H937)&lt;0),"---",INDEX(B2B!A:K,MATCH('B2B Pin Table'!B939,B2B!A:A,0),2)),"---")</f>
        <v>J4</v>
      </c>
      <c r="E939" s="19" t="str">
        <f>IFERROR(IF((COUNTIF(B2B!A935:K935,H937)&lt;0),"---",INDEX(B2B!A:K,MATCH('B2B Pin Table'!B939,B2B!A:A,0),3)),"---")</f>
        <v>D34</v>
      </c>
      <c r="F939" s="19" t="str">
        <f>IFERROR(IF((COUNTIF(B2B!A935:K935,L937)&lt;0),"---",INDEX(B2B!A:K,MATCH('B2B Pin Table'!B939,B2B!A:A,0),4)),"---")</f>
        <v>J4</v>
      </c>
      <c r="G939" s="19" t="str">
        <f>IFERROR(IF((COUNTIF(B2B!A935:K935,L937)&lt;0),"---",INDEX(B2B!A:K,MATCH('B2B Pin Table'!B939,B2B!A:A,0),5)),"---")</f>
        <v>D34</v>
      </c>
      <c r="H939" s="59" t="str">
        <f>IFERROR(IF(VLOOKUP($D939&amp;"-"&amp;$E939,IF($H$4="TEB0187_REV01",CALC_CONN_TEB0187_REV01!$F:$I),4,0)="--","---",IF($H$4="TEB0187_REV01",CALC_CONN_TEB0187_REV01!$G939&amp; " --&gt; " &amp;CALC_CONN_TEB0187_REV01!$I939&amp; " --&gt; ")),"---")</f>
        <v>---</v>
      </c>
      <c r="I939" s="19" t="str">
        <f>IFERROR(IF(VLOOKUP($D939&amp;"-"&amp;$E939,IF($H$4="TEB0187_REV01",CALC_CONN_TEB0187_REV01!$F:$H),3,0)="--",VLOOKUP($D939&amp;"-"&amp;$E939,IF($H$4="TEB0187_REV01",CALC_CONN_TEB0187_REV01!$F:$H),2,0),VLOOKUP($D939&amp;"-"&amp;$E939,IF($H$4="TEB0187_REV01",CALC_CONN_TEB0187_REV01!$F:$H),3,0)),"---")</f>
        <v>---</v>
      </c>
      <c r="J939" s="19" t="str">
        <f>IFERROR(VLOOKUP(I939,IF($H$4="TEB0187_REV01",RAW_c_TEB0187_REV01!$AE:$AM),9,0),"---")</f>
        <v>---</v>
      </c>
      <c r="K939" s="19" t="str">
        <f>IFERROR(VLOOKUP(D939&amp;"-"&amp;E939,IF($H$4="TEB0187_REV01",RAW_c_TEB0187_REV01!$AD:$AK,"???"),6,0),"---")</f>
        <v>---</v>
      </c>
      <c r="L939" s="19" t="str">
        <f>IFERROR(VLOOKUP(D939&amp;"-"&amp;E939,IF($H$4="TEB0187_REV01",RAW_c_TEB0187_REV01!$AD:$AL,"???"),9,0),"---")</f>
        <v>---</v>
      </c>
      <c r="M939" s="19" t="str">
        <f>IFERROR(IF(VLOOKUP($F939&amp;"-"&amp;$G939,IF($M$4="TEI0187_REV01",RAW_m_TEI0187_REV01!$F:$AU),43,0)="--","---",IF($M$4="TEI0187_REV01",RAW_m_TEI0187_REV01!$AT939&amp; " --&gt; " &amp;RAW_m_TEI0187_REV01!$AU939&amp; " --&gt; ")),"---")</f>
        <v>---</v>
      </c>
      <c r="N939" s="19" t="str">
        <f>IFERROR(VLOOKUP(F939&amp;"-"&amp;G939,IF($M$4="TEI0187_REV01",RAW_m_TEI0187_REV01!$AD:$AJ),7,0),"---")</f>
        <v>---</v>
      </c>
      <c r="O939" s="19" t="str">
        <f>IFERROR(VLOOKUP(N939,IF($M$4="TEI0187_REV01",RAW_m_TEI0187_REV01!$AJ:$AK),2,0),"---")</f>
        <v>---</v>
      </c>
      <c r="P939" s="19" t="str">
        <f>IFERROR(VLOOKUP(F939&amp;"-"&amp;G939,IF($M$4="TEI0187_REV01",RAW_m_TEI0187_REV01!$AD:$AG),3,0),"---")</f>
        <v>---</v>
      </c>
      <c r="Q939" s="19" t="str">
        <f>IFERROR(VLOOKUP(N939,IF($M$4="TEI0187_REV01",RAW_m_TEI0187_REV01!$AE:$AH),4,0),"---")</f>
        <v>---</v>
      </c>
      <c r="R939" s="19" t="str">
        <f>IFERROR(VLOOKUP(F939&amp;"-"&amp;G939,IF($M$4="TEI0187_REV01",RAW_m_TEI0187_REV01!$AD:$AG),4,0),"---")</f>
        <v>---</v>
      </c>
    </row>
    <row r="940" spans="2:18" x14ac:dyDescent="0.25">
      <c r="B940" s="78">
        <v>935</v>
      </c>
      <c r="C940" s="19" t="str">
        <f>IFERROR(INDEX(B2B!A:F,MATCH('B2B Pin Table'!B940,B2B!A:A,0),6),"---")</f>
        <v>IO</v>
      </c>
      <c r="D940" s="19" t="str">
        <f>IFERROR(IF((COUNTIF(B2B!A936:K936,H938)&lt;0),"---",INDEX(B2B!A:K,MATCH('B2B Pin Table'!B940,B2B!A:A,0),2)),"---")</f>
        <v>J4</v>
      </c>
      <c r="E940" s="19" t="str">
        <f>IFERROR(IF((COUNTIF(B2B!A936:K936,H938)&lt;0),"---",INDEX(B2B!A:K,MATCH('B2B Pin Table'!B940,B2B!A:A,0),3)),"---")</f>
        <v>D35</v>
      </c>
      <c r="F940" s="19" t="str">
        <f>IFERROR(IF((COUNTIF(B2B!A936:K936,L938)&lt;0),"---",INDEX(B2B!A:K,MATCH('B2B Pin Table'!B940,B2B!A:A,0),4)),"---")</f>
        <v>J4</v>
      </c>
      <c r="G940" s="19" t="str">
        <f>IFERROR(IF((COUNTIF(B2B!A936:K936,L938)&lt;0),"---",INDEX(B2B!A:K,MATCH('B2B Pin Table'!B940,B2B!A:A,0),5)),"---")</f>
        <v>D35</v>
      </c>
      <c r="H940" s="59" t="str">
        <f>IFERROR(IF(VLOOKUP($D940&amp;"-"&amp;$E940,IF($H$4="TEB0187_REV01",CALC_CONN_TEB0187_REV01!$F:$I),4,0)="--","---",IF($H$4="TEB0187_REV01",CALC_CONN_TEB0187_REV01!$G940&amp; " --&gt; " &amp;CALC_CONN_TEB0187_REV01!$I940&amp; " --&gt; ")),"---")</f>
        <v>---</v>
      </c>
      <c r="I940" s="19" t="str">
        <f>IFERROR(IF(VLOOKUP($D940&amp;"-"&amp;$E940,IF($H$4="TEB0187_REV01",CALC_CONN_TEB0187_REV01!$F:$H),3,0)="--",VLOOKUP($D940&amp;"-"&amp;$E940,IF($H$4="TEB0187_REV01",CALC_CONN_TEB0187_REV01!$F:$H),2,0),VLOOKUP($D940&amp;"-"&amp;$E940,IF($H$4="TEB0187_REV01",CALC_CONN_TEB0187_REV01!$F:$H),3,0)),"---")</f>
        <v>---</v>
      </c>
      <c r="J940" s="19" t="str">
        <f>IFERROR(VLOOKUP(I940,IF($H$4="TEB0187_REV01",RAW_c_TEB0187_REV01!$AE:$AM),9,0),"---")</f>
        <v>---</v>
      </c>
      <c r="K940" s="19" t="str">
        <f>IFERROR(VLOOKUP(D940&amp;"-"&amp;E940,IF($H$4="TEB0187_REV01",RAW_c_TEB0187_REV01!$AD:$AK,"???"),6,0),"---")</f>
        <v>---</v>
      </c>
      <c r="L940" s="19" t="str">
        <f>IFERROR(VLOOKUP(D940&amp;"-"&amp;E940,IF($H$4="TEB0187_REV01",RAW_c_TEB0187_REV01!$AD:$AL,"???"),9,0),"---")</f>
        <v>---</v>
      </c>
      <c r="M940" s="19" t="str">
        <f>IFERROR(IF(VLOOKUP($F940&amp;"-"&amp;$G940,IF($M$4="TEI0187_REV01",RAW_m_TEI0187_REV01!$F:$AU),43,0)="--","---",IF($M$4="TEI0187_REV01",RAW_m_TEI0187_REV01!$AT940&amp; " --&gt; " &amp;RAW_m_TEI0187_REV01!$AU940&amp; " --&gt; ")),"---")</f>
        <v>---</v>
      </c>
      <c r="N940" s="19" t="str">
        <f>IFERROR(VLOOKUP(F940&amp;"-"&amp;G940,IF($M$4="TEI0187_REV01",RAW_m_TEI0187_REV01!$AD:$AJ),7,0),"---")</f>
        <v>---</v>
      </c>
      <c r="O940" s="19" t="str">
        <f>IFERROR(VLOOKUP(N940,IF($M$4="TEI0187_REV01",RAW_m_TEI0187_REV01!$AJ:$AK),2,0),"---")</f>
        <v>---</v>
      </c>
      <c r="P940" s="19" t="str">
        <f>IFERROR(VLOOKUP(F940&amp;"-"&amp;G940,IF($M$4="TEI0187_REV01",RAW_m_TEI0187_REV01!$AD:$AG),3,0),"---")</f>
        <v>---</v>
      </c>
      <c r="Q940" s="19" t="str">
        <f>IFERROR(VLOOKUP(N940,IF($M$4="TEI0187_REV01",RAW_m_TEI0187_REV01!$AE:$AH),4,0),"---")</f>
        <v>---</v>
      </c>
      <c r="R940" s="19" t="str">
        <f>IFERROR(VLOOKUP(F940&amp;"-"&amp;G940,IF($M$4="TEI0187_REV01",RAW_m_TEI0187_REV01!$AD:$AG),4,0),"---")</f>
        <v>---</v>
      </c>
    </row>
    <row r="941" spans="2:18" x14ac:dyDescent="0.25">
      <c r="B941" s="78">
        <v>936</v>
      </c>
      <c r="C941" s="19" t="str">
        <f>IFERROR(INDEX(B2B!A:F,MATCH('B2B Pin Table'!B941,B2B!A:A,0),6),"---")</f>
        <v>IO</v>
      </c>
      <c r="D941" s="19" t="str">
        <f>IFERROR(IF((COUNTIF(B2B!A937:K937,H939)&lt;0),"---",INDEX(B2B!A:K,MATCH('B2B Pin Table'!B941,B2B!A:A,0),2)),"---")</f>
        <v>J4</v>
      </c>
      <c r="E941" s="19" t="str">
        <f>IFERROR(IF((COUNTIF(B2B!A937:K937,H939)&lt;0),"---",INDEX(B2B!A:K,MATCH('B2B Pin Table'!B941,B2B!A:A,0),3)),"---")</f>
        <v>D36</v>
      </c>
      <c r="F941" s="19" t="str">
        <f>IFERROR(IF((COUNTIF(B2B!A937:K937,L939)&lt;0),"---",INDEX(B2B!A:K,MATCH('B2B Pin Table'!B941,B2B!A:A,0),4)),"---")</f>
        <v>J4</v>
      </c>
      <c r="G941" s="19" t="str">
        <f>IFERROR(IF((COUNTIF(B2B!A937:K937,L939)&lt;0),"---",INDEX(B2B!A:K,MATCH('B2B Pin Table'!B941,B2B!A:A,0),5)),"---")</f>
        <v>D36</v>
      </c>
      <c r="H941" s="59" t="str">
        <f>IFERROR(IF(VLOOKUP($D941&amp;"-"&amp;$E941,IF($H$4="TEB0187_REV01",CALC_CONN_TEB0187_REV01!$F:$I),4,0)="--","---",IF($H$4="TEB0187_REV01",CALC_CONN_TEB0187_REV01!$G941&amp; " --&gt; " &amp;CALC_CONN_TEB0187_REV01!$I941&amp; " --&gt; ")),"---")</f>
        <v>---</v>
      </c>
      <c r="I941" s="19" t="str">
        <f>IFERROR(IF(VLOOKUP($D941&amp;"-"&amp;$E941,IF($H$4="TEB0187_REV01",CALC_CONN_TEB0187_REV01!$F:$H),3,0)="--",VLOOKUP($D941&amp;"-"&amp;$E941,IF($H$4="TEB0187_REV01",CALC_CONN_TEB0187_REV01!$F:$H),2,0),VLOOKUP($D941&amp;"-"&amp;$E941,IF($H$4="TEB0187_REV01",CALC_CONN_TEB0187_REV01!$F:$H),3,0)),"---")</f>
        <v>---</v>
      </c>
      <c r="J941" s="19" t="str">
        <f>IFERROR(VLOOKUP(I941,IF($H$4="TEB0187_REV01",RAW_c_TEB0187_REV01!$AE:$AM),9,0),"---")</f>
        <v>---</v>
      </c>
      <c r="K941" s="19" t="str">
        <f>IFERROR(VLOOKUP(D941&amp;"-"&amp;E941,IF($H$4="TEB0187_REV01",RAW_c_TEB0187_REV01!$AD:$AK,"???"),6,0),"---")</f>
        <v>---</v>
      </c>
      <c r="L941" s="19" t="str">
        <f>IFERROR(VLOOKUP(D941&amp;"-"&amp;E941,IF($H$4="TEB0187_REV01",RAW_c_TEB0187_REV01!$AD:$AL,"???"),9,0),"---")</f>
        <v>---</v>
      </c>
      <c r="M941" s="19" t="str">
        <f>IFERROR(IF(VLOOKUP($F941&amp;"-"&amp;$G941,IF($M$4="TEI0187_REV01",RAW_m_TEI0187_REV01!$F:$AU),43,0)="--","---",IF($M$4="TEI0187_REV01",RAW_m_TEI0187_REV01!$AT941&amp; " --&gt; " &amp;RAW_m_TEI0187_REV01!$AU941&amp; " --&gt; ")),"---")</f>
        <v>---</v>
      </c>
      <c r="N941" s="19" t="str">
        <f>IFERROR(VLOOKUP(F941&amp;"-"&amp;G941,IF($M$4="TEI0187_REV01",RAW_m_TEI0187_REV01!$AD:$AJ),7,0),"---")</f>
        <v>---</v>
      </c>
      <c r="O941" s="19" t="str">
        <f>IFERROR(VLOOKUP(N941,IF($M$4="TEI0187_REV01",RAW_m_TEI0187_REV01!$AJ:$AK),2,0),"---")</f>
        <v>---</v>
      </c>
      <c r="P941" s="19" t="str">
        <f>IFERROR(VLOOKUP(F941&amp;"-"&amp;G941,IF($M$4="TEI0187_REV01",RAW_m_TEI0187_REV01!$AD:$AG),3,0),"---")</f>
        <v>---</v>
      </c>
      <c r="Q941" s="19" t="str">
        <f>IFERROR(VLOOKUP(N941,IF($M$4="TEI0187_REV01",RAW_m_TEI0187_REV01!$AE:$AH),4,0),"---")</f>
        <v>---</v>
      </c>
      <c r="R941" s="19" t="str">
        <f>IFERROR(VLOOKUP(F941&amp;"-"&amp;G941,IF($M$4="TEI0187_REV01",RAW_m_TEI0187_REV01!$AD:$AG),4,0),"---")</f>
        <v>---</v>
      </c>
    </row>
    <row r="942" spans="2:18" x14ac:dyDescent="0.25">
      <c r="B942" s="78">
        <v>937</v>
      </c>
      <c r="C942" s="19" t="str">
        <f>IFERROR(INDEX(B2B!A:F,MATCH('B2B Pin Table'!B942,B2B!A:A,0),6),"---")</f>
        <v>IO</v>
      </c>
      <c r="D942" s="19" t="str">
        <f>IFERROR(IF((COUNTIF(B2B!A938:K938,H940)&lt;0),"---",INDEX(B2B!A:K,MATCH('B2B Pin Table'!B942,B2B!A:A,0),2)),"---")</f>
        <v>J4</v>
      </c>
      <c r="E942" s="19" t="str">
        <f>IFERROR(IF((COUNTIF(B2B!A938:K938,H940)&lt;0),"---",INDEX(B2B!A:K,MATCH('B2B Pin Table'!B942,B2B!A:A,0),3)),"---")</f>
        <v>D37</v>
      </c>
      <c r="F942" s="19" t="str">
        <f>IFERROR(IF((COUNTIF(B2B!A938:K938,L940)&lt;0),"---",INDEX(B2B!A:K,MATCH('B2B Pin Table'!B942,B2B!A:A,0),4)),"---")</f>
        <v>J4</v>
      </c>
      <c r="G942" s="19" t="str">
        <f>IFERROR(IF((COUNTIF(B2B!A938:K938,L940)&lt;0),"---",INDEX(B2B!A:K,MATCH('B2B Pin Table'!B942,B2B!A:A,0),5)),"---")</f>
        <v>D37</v>
      </c>
      <c r="H942" s="59" t="str">
        <f>IFERROR(IF(VLOOKUP($D942&amp;"-"&amp;$E942,IF($H$4="TEB0187_REV01",CALC_CONN_TEB0187_REV01!$F:$I),4,0)="--","---",IF($H$4="TEB0187_REV01",CALC_CONN_TEB0187_REV01!$G942&amp; " --&gt; " &amp;CALC_CONN_TEB0187_REV01!$I942&amp; " --&gt; ")),"---")</f>
        <v>---</v>
      </c>
      <c r="I942" s="19" t="str">
        <f>IFERROR(IF(VLOOKUP($D942&amp;"-"&amp;$E942,IF($H$4="TEB0187_REV01",CALC_CONN_TEB0187_REV01!$F:$H),3,0)="--",VLOOKUP($D942&amp;"-"&amp;$E942,IF($H$4="TEB0187_REV01",CALC_CONN_TEB0187_REV01!$F:$H),2,0),VLOOKUP($D942&amp;"-"&amp;$E942,IF($H$4="TEB0187_REV01",CALC_CONN_TEB0187_REV01!$F:$H),3,0)),"---")</f>
        <v>---</v>
      </c>
      <c r="J942" s="19" t="str">
        <f>IFERROR(VLOOKUP(I942,IF($H$4="TEB0187_REV01",RAW_c_TEB0187_REV01!$AE:$AM),9,0),"---")</f>
        <v>---</v>
      </c>
      <c r="K942" s="19" t="str">
        <f>IFERROR(VLOOKUP(D942&amp;"-"&amp;E942,IF($H$4="TEB0187_REV01",RAW_c_TEB0187_REV01!$AD:$AK,"???"),6,0),"---")</f>
        <v>---</v>
      </c>
      <c r="L942" s="19" t="str">
        <f>IFERROR(VLOOKUP(D942&amp;"-"&amp;E942,IF($H$4="TEB0187_REV01",RAW_c_TEB0187_REV01!$AD:$AL,"???"),9,0),"---")</f>
        <v>---</v>
      </c>
      <c r="M942" s="19" t="str">
        <f>IFERROR(IF(VLOOKUP($F942&amp;"-"&amp;$G942,IF($M$4="TEI0187_REV01",RAW_m_TEI0187_REV01!$F:$AU),43,0)="--","---",IF($M$4="TEI0187_REV01",RAW_m_TEI0187_REV01!$AT942&amp; " --&gt; " &amp;RAW_m_TEI0187_REV01!$AU942&amp; " --&gt; ")),"---")</f>
        <v>---</v>
      </c>
      <c r="N942" s="19" t="str">
        <f>IFERROR(VLOOKUP(F942&amp;"-"&amp;G942,IF($M$4="TEI0187_REV01",RAW_m_TEI0187_REV01!$AD:$AJ),7,0),"---")</f>
        <v>---</v>
      </c>
      <c r="O942" s="19" t="str">
        <f>IFERROR(VLOOKUP(N942,IF($M$4="TEI0187_REV01",RAW_m_TEI0187_REV01!$AJ:$AK),2,0),"---")</f>
        <v>---</v>
      </c>
      <c r="P942" s="19" t="str">
        <f>IFERROR(VLOOKUP(F942&amp;"-"&amp;G942,IF($M$4="TEI0187_REV01",RAW_m_TEI0187_REV01!$AD:$AG),3,0),"---")</f>
        <v>---</v>
      </c>
      <c r="Q942" s="19" t="str">
        <f>IFERROR(VLOOKUP(N942,IF($M$4="TEI0187_REV01",RAW_m_TEI0187_REV01!$AE:$AH),4,0),"---")</f>
        <v>---</v>
      </c>
      <c r="R942" s="19" t="str">
        <f>IFERROR(VLOOKUP(F942&amp;"-"&amp;G942,IF($M$4="TEI0187_REV01",RAW_m_TEI0187_REV01!$AD:$AG),4,0),"---")</f>
        <v>---</v>
      </c>
    </row>
    <row r="943" spans="2:18" x14ac:dyDescent="0.25">
      <c r="B943" s="78">
        <v>938</v>
      </c>
      <c r="C943" s="19" t="str">
        <f>IFERROR(INDEX(B2B!A:F,MATCH('B2B Pin Table'!B943,B2B!A:A,0),6),"---")</f>
        <v>GND</v>
      </c>
      <c r="D943" s="19" t="str">
        <f>IFERROR(IF((COUNTIF(B2B!A939:K939,H941)&lt;0),"---",INDEX(B2B!A:K,MATCH('B2B Pin Table'!B943,B2B!A:A,0),2)),"---")</f>
        <v>J4</v>
      </c>
      <c r="E943" s="19" t="str">
        <f>IFERROR(IF((COUNTIF(B2B!A939:K939,H941)&lt;0),"---",INDEX(B2B!A:K,MATCH('B2B Pin Table'!B943,B2B!A:A,0),3)),"---")</f>
        <v>D38</v>
      </c>
      <c r="F943" s="19" t="str">
        <f>IFERROR(IF((COUNTIF(B2B!A939:K939,L941)&lt;0),"---",INDEX(B2B!A:K,MATCH('B2B Pin Table'!B943,B2B!A:A,0),4)),"---")</f>
        <v>J4</v>
      </c>
      <c r="G943" s="19" t="str">
        <f>IFERROR(IF((COUNTIF(B2B!A939:K939,L941)&lt;0),"---",INDEX(B2B!A:K,MATCH('B2B Pin Table'!B943,B2B!A:A,0),5)),"---")</f>
        <v>D38</v>
      </c>
      <c r="H943" s="59" t="str">
        <f>IFERROR(IF(VLOOKUP($D943&amp;"-"&amp;$E943,IF($H$4="TEB0187_REV01",CALC_CONN_TEB0187_REV01!$F:$I),4,0)="--","---",IF($H$4="TEB0187_REV01",CALC_CONN_TEB0187_REV01!$G943&amp; " --&gt; " &amp;CALC_CONN_TEB0187_REV01!$I943&amp; " --&gt; ")),"---")</f>
        <v>---</v>
      </c>
      <c r="I943" s="19" t="str">
        <f>IFERROR(IF(VLOOKUP($D943&amp;"-"&amp;$E943,IF($H$4="TEB0187_REV01",CALC_CONN_TEB0187_REV01!$F:$H),3,0)="--",VLOOKUP($D943&amp;"-"&amp;$E943,IF($H$4="TEB0187_REV01",CALC_CONN_TEB0187_REV01!$F:$H),2,0),VLOOKUP($D943&amp;"-"&amp;$E943,IF($H$4="TEB0187_REV01",CALC_CONN_TEB0187_REV01!$F:$H),3,0)),"---")</f>
        <v>---</v>
      </c>
      <c r="J943" s="19" t="str">
        <f>IFERROR(VLOOKUP(I943,IF($H$4="TEB0187_REV01",RAW_c_TEB0187_REV01!$AE:$AM),9,0),"---")</f>
        <v>---</v>
      </c>
      <c r="K943" s="19" t="str">
        <f>IFERROR(VLOOKUP(D943&amp;"-"&amp;E943,IF($H$4="TEB0187_REV01",RAW_c_TEB0187_REV01!$AD:$AK,"???"),6,0),"---")</f>
        <v>---</v>
      </c>
      <c r="L943" s="19" t="str">
        <f>IFERROR(VLOOKUP(D943&amp;"-"&amp;E943,IF($H$4="TEB0187_REV01",RAW_c_TEB0187_REV01!$AD:$AL,"???"),9,0),"---")</f>
        <v>---</v>
      </c>
      <c r="M943" s="19" t="str">
        <f>IFERROR(IF(VLOOKUP($F943&amp;"-"&amp;$G943,IF($M$4="TEI0187_REV01",RAW_m_TEI0187_REV01!$F:$AU),43,0)="--","---",IF($M$4="TEI0187_REV01",RAW_m_TEI0187_REV01!$AT943&amp; " --&gt; " &amp;RAW_m_TEI0187_REV01!$AU943&amp; " --&gt; ")),"---")</f>
        <v>---</v>
      </c>
      <c r="N943" s="19" t="str">
        <f>IFERROR(VLOOKUP(F943&amp;"-"&amp;G943,IF($M$4="TEI0187_REV01",RAW_m_TEI0187_REV01!$AD:$AJ),7,0),"---")</f>
        <v>---</v>
      </c>
      <c r="O943" s="19" t="str">
        <f>IFERROR(VLOOKUP(N943,IF($M$4="TEI0187_REV01",RAW_m_TEI0187_REV01!$AJ:$AK),2,0),"---")</f>
        <v>---</v>
      </c>
      <c r="P943" s="19" t="str">
        <f>IFERROR(VLOOKUP(F943&amp;"-"&amp;G943,IF($M$4="TEI0187_REV01",RAW_m_TEI0187_REV01!$AD:$AG),3,0),"---")</f>
        <v>---</v>
      </c>
      <c r="Q943" s="19" t="str">
        <f>IFERROR(VLOOKUP(N943,IF($M$4="TEI0187_REV01",RAW_m_TEI0187_REV01!$AE:$AH),4,0),"---")</f>
        <v>---</v>
      </c>
      <c r="R943" s="19" t="str">
        <f>IFERROR(VLOOKUP(F943&amp;"-"&amp;G943,IF($M$4="TEI0187_REV01",RAW_m_TEI0187_REV01!$AD:$AG),4,0),"---")</f>
        <v>---</v>
      </c>
    </row>
    <row r="944" spans="2:18" x14ac:dyDescent="0.25">
      <c r="B944" s="78">
        <v>939</v>
      </c>
      <c r="C944" s="19" t="str">
        <f>IFERROR(INDEX(B2B!A:F,MATCH('B2B Pin Table'!B944,B2B!A:A,0),6),"---")</f>
        <v>IO</v>
      </c>
      <c r="D944" s="19" t="str">
        <f>IFERROR(IF((COUNTIF(B2B!A940:K940,H942)&lt;0),"---",INDEX(B2B!A:K,MATCH('B2B Pin Table'!B944,B2B!A:A,0),2)),"---")</f>
        <v>J4</v>
      </c>
      <c r="E944" s="19" t="str">
        <f>IFERROR(IF((COUNTIF(B2B!A940:K940,H942)&lt;0),"---",INDEX(B2B!A:K,MATCH('B2B Pin Table'!B944,B2B!A:A,0),3)),"---")</f>
        <v>D39</v>
      </c>
      <c r="F944" s="19" t="str">
        <f>IFERROR(IF((COUNTIF(B2B!A940:K940,L942)&lt;0),"---",INDEX(B2B!A:K,MATCH('B2B Pin Table'!B944,B2B!A:A,0),4)),"---")</f>
        <v>J4</v>
      </c>
      <c r="G944" s="19" t="str">
        <f>IFERROR(IF((COUNTIF(B2B!A940:K940,L942)&lt;0),"---",INDEX(B2B!A:K,MATCH('B2B Pin Table'!B944,B2B!A:A,0),5)),"---")</f>
        <v>D39</v>
      </c>
      <c r="H944" s="59" t="str">
        <f>IFERROR(IF(VLOOKUP($D944&amp;"-"&amp;$E944,IF($H$4="TEB0187_REV01",CALC_CONN_TEB0187_REV01!$F:$I),4,0)="--","---",IF($H$4="TEB0187_REV01",CALC_CONN_TEB0187_REV01!$G944&amp; " --&gt; " &amp;CALC_CONN_TEB0187_REV01!$I944&amp; " --&gt; ")),"---")</f>
        <v>---</v>
      </c>
      <c r="I944" s="19" t="str">
        <f>IFERROR(IF(VLOOKUP($D944&amp;"-"&amp;$E944,IF($H$4="TEB0187_REV01",CALC_CONN_TEB0187_REV01!$F:$H),3,0)="--",VLOOKUP($D944&amp;"-"&amp;$E944,IF($H$4="TEB0187_REV01",CALC_CONN_TEB0187_REV01!$F:$H),2,0),VLOOKUP($D944&amp;"-"&amp;$E944,IF($H$4="TEB0187_REV01",CALC_CONN_TEB0187_REV01!$F:$H),3,0)),"---")</f>
        <v>---</v>
      </c>
      <c r="J944" s="19" t="str">
        <f>IFERROR(VLOOKUP(I944,IF($H$4="TEB0187_REV01",RAW_c_TEB0187_REV01!$AE:$AM),9,0),"---")</f>
        <v>---</v>
      </c>
      <c r="K944" s="19" t="str">
        <f>IFERROR(VLOOKUP(D944&amp;"-"&amp;E944,IF($H$4="TEB0187_REV01",RAW_c_TEB0187_REV01!$AD:$AK,"???"),6,0),"---")</f>
        <v>---</v>
      </c>
      <c r="L944" s="19" t="str">
        <f>IFERROR(VLOOKUP(D944&amp;"-"&amp;E944,IF($H$4="TEB0187_REV01",RAW_c_TEB0187_REV01!$AD:$AL,"???"),9,0),"---")</f>
        <v>---</v>
      </c>
      <c r="M944" s="19" t="str">
        <f>IFERROR(IF(VLOOKUP($F944&amp;"-"&amp;$G944,IF($M$4="TEI0187_REV01",RAW_m_TEI0187_REV01!$F:$AU),43,0)="--","---",IF($M$4="TEI0187_REV01",RAW_m_TEI0187_REV01!$AT944&amp; " --&gt; " &amp;RAW_m_TEI0187_REV01!$AU944&amp; " --&gt; ")),"---")</f>
        <v>---</v>
      </c>
      <c r="N944" s="19" t="str">
        <f>IFERROR(VLOOKUP(F944&amp;"-"&amp;G944,IF($M$4="TEI0187_REV01",RAW_m_TEI0187_REV01!$AD:$AJ),7,0),"---")</f>
        <v>---</v>
      </c>
      <c r="O944" s="19" t="str">
        <f>IFERROR(VLOOKUP(N944,IF($M$4="TEI0187_REV01",RAW_m_TEI0187_REV01!$AJ:$AK),2,0),"---")</f>
        <v>---</v>
      </c>
      <c r="P944" s="19" t="str">
        <f>IFERROR(VLOOKUP(F944&amp;"-"&amp;G944,IF($M$4="TEI0187_REV01",RAW_m_TEI0187_REV01!$AD:$AG),3,0),"---")</f>
        <v>---</v>
      </c>
      <c r="Q944" s="19" t="str">
        <f>IFERROR(VLOOKUP(N944,IF($M$4="TEI0187_REV01",RAW_m_TEI0187_REV01!$AE:$AH),4,0),"---")</f>
        <v>---</v>
      </c>
      <c r="R944" s="19" t="str">
        <f>IFERROR(VLOOKUP(F944&amp;"-"&amp;G944,IF($M$4="TEI0187_REV01",RAW_m_TEI0187_REV01!$AD:$AG),4,0),"---")</f>
        <v>---</v>
      </c>
    </row>
    <row r="945" spans="2:18" x14ac:dyDescent="0.25">
      <c r="B945" s="78">
        <v>940</v>
      </c>
      <c r="C945" s="19" t="str">
        <f>IFERROR(INDEX(B2B!A:F,MATCH('B2B Pin Table'!B945,B2B!A:A,0),6),"---")</f>
        <v>IO</v>
      </c>
      <c r="D945" s="19" t="str">
        <f>IFERROR(IF((COUNTIF(B2B!A941:K941,H943)&lt;0),"---",INDEX(B2B!A:K,MATCH('B2B Pin Table'!B945,B2B!A:A,0),2)),"---")</f>
        <v>J4</v>
      </c>
      <c r="E945" s="19" t="str">
        <f>IFERROR(IF((COUNTIF(B2B!A941:K941,H943)&lt;0),"---",INDEX(B2B!A:K,MATCH('B2B Pin Table'!B945,B2B!A:A,0),3)),"---")</f>
        <v>D40</v>
      </c>
      <c r="F945" s="19" t="str">
        <f>IFERROR(IF((COUNTIF(B2B!A941:K941,L943)&lt;0),"---",INDEX(B2B!A:K,MATCH('B2B Pin Table'!B945,B2B!A:A,0),4)),"---")</f>
        <v>J4</v>
      </c>
      <c r="G945" s="19" t="str">
        <f>IFERROR(IF((COUNTIF(B2B!A941:K941,L943)&lt;0),"---",INDEX(B2B!A:K,MATCH('B2B Pin Table'!B945,B2B!A:A,0),5)),"---")</f>
        <v>D40</v>
      </c>
      <c r="H945" s="59" t="str">
        <f>IFERROR(IF(VLOOKUP($D945&amp;"-"&amp;$E945,IF($H$4="TEB0187_REV01",CALC_CONN_TEB0187_REV01!$F:$I),4,0)="--","---",IF($H$4="TEB0187_REV01",CALC_CONN_TEB0187_REV01!$G945&amp; " --&gt; " &amp;CALC_CONN_TEB0187_REV01!$I945&amp; " --&gt; ")),"---")</f>
        <v>---</v>
      </c>
      <c r="I945" s="19" t="str">
        <f>IFERROR(IF(VLOOKUP($D945&amp;"-"&amp;$E945,IF($H$4="TEB0187_REV01",CALC_CONN_TEB0187_REV01!$F:$H),3,0)="--",VLOOKUP($D945&amp;"-"&amp;$E945,IF($H$4="TEB0187_REV01",CALC_CONN_TEB0187_REV01!$F:$H),2,0),VLOOKUP($D945&amp;"-"&amp;$E945,IF($H$4="TEB0187_REV01",CALC_CONN_TEB0187_REV01!$F:$H),3,0)),"---")</f>
        <v>---</v>
      </c>
      <c r="J945" s="19" t="str">
        <f>IFERROR(VLOOKUP(I945,IF($H$4="TEB0187_REV01",RAW_c_TEB0187_REV01!$AE:$AM),9,0),"---")</f>
        <v>---</v>
      </c>
      <c r="K945" s="19" t="str">
        <f>IFERROR(VLOOKUP(D945&amp;"-"&amp;E945,IF($H$4="TEB0187_REV01",RAW_c_TEB0187_REV01!$AD:$AK,"???"),6,0),"---")</f>
        <v>---</v>
      </c>
      <c r="L945" s="19" t="str">
        <f>IFERROR(VLOOKUP(D945&amp;"-"&amp;E945,IF($H$4="TEB0187_REV01",RAW_c_TEB0187_REV01!$AD:$AL,"???"),9,0),"---")</f>
        <v>---</v>
      </c>
      <c r="M945" s="19" t="str">
        <f>IFERROR(IF(VLOOKUP($F945&amp;"-"&amp;$G945,IF($M$4="TEI0187_REV01",RAW_m_TEI0187_REV01!$F:$AU),43,0)="--","---",IF($M$4="TEI0187_REV01",RAW_m_TEI0187_REV01!$AT945&amp; " --&gt; " &amp;RAW_m_TEI0187_REV01!$AU945&amp; " --&gt; ")),"---")</f>
        <v>---</v>
      </c>
      <c r="N945" s="19" t="str">
        <f>IFERROR(VLOOKUP(F945&amp;"-"&amp;G945,IF($M$4="TEI0187_REV01",RAW_m_TEI0187_REV01!$AD:$AJ),7,0),"---")</f>
        <v>---</v>
      </c>
      <c r="O945" s="19" t="str">
        <f>IFERROR(VLOOKUP(N945,IF($M$4="TEI0187_REV01",RAW_m_TEI0187_REV01!$AJ:$AK),2,0),"---")</f>
        <v>---</v>
      </c>
      <c r="P945" s="19" t="str">
        <f>IFERROR(VLOOKUP(F945&amp;"-"&amp;G945,IF($M$4="TEI0187_REV01",RAW_m_TEI0187_REV01!$AD:$AG),3,0),"---")</f>
        <v>---</v>
      </c>
      <c r="Q945" s="19" t="str">
        <f>IFERROR(VLOOKUP(N945,IF($M$4="TEI0187_REV01",RAW_m_TEI0187_REV01!$AE:$AH),4,0),"---")</f>
        <v>---</v>
      </c>
      <c r="R945" s="19" t="str">
        <f>IFERROR(VLOOKUP(F945&amp;"-"&amp;G945,IF($M$4="TEI0187_REV01",RAW_m_TEI0187_REV01!$AD:$AG),4,0),"---")</f>
        <v>---</v>
      </c>
    </row>
    <row r="946" spans="2:18" x14ac:dyDescent="0.25">
      <c r="B946" s="78">
        <v>941</v>
      </c>
      <c r="C946" s="19" t="str">
        <f>IFERROR(INDEX(B2B!A:F,MATCH('B2B Pin Table'!B946,B2B!A:A,0),6),"---")</f>
        <v>IO</v>
      </c>
      <c r="D946" s="19" t="str">
        <f>IFERROR(IF((COUNTIF(B2B!A942:K942,H944)&lt;0),"---",INDEX(B2B!A:K,MATCH('B2B Pin Table'!B946,B2B!A:A,0),2)),"---")</f>
        <v>J4</v>
      </c>
      <c r="E946" s="19" t="str">
        <f>IFERROR(IF((COUNTIF(B2B!A942:K942,H944)&lt;0),"---",INDEX(B2B!A:K,MATCH('B2B Pin Table'!B946,B2B!A:A,0),3)),"---")</f>
        <v>D41</v>
      </c>
      <c r="F946" s="19" t="str">
        <f>IFERROR(IF((COUNTIF(B2B!A942:K942,L944)&lt;0),"---",INDEX(B2B!A:K,MATCH('B2B Pin Table'!B946,B2B!A:A,0),4)),"---")</f>
        <v>J4</v>
      </c>
      <c r="G946" s="19" t="str">
        <f>IFERROR(IF((COUNTIF(B2B!A942:K942,L944)&lt;0),"---",INDEX(B2B!A:K,MATCH('B2B Pin Table'!B946,B2B!A:A,0),5)),"---")</f>
        <v>D41</v>
      </c>
      <c r="H946" s="59" t="str">
        <f>IFERROR(IF(VLOOKUP($D946&amp;"-"&amp;$E946,IF($H$4="TEB0187_REV01",CALC_CONN_TEB0187_REV01!$F:$I),4,0)="--","---",IF($H$4="TEB0187_REV01",CALC_CONN_TEB0187_REV01!$G946&amp; " --&gt; " &amp;CALC_CONN_TEB0187_REV01!$I946&amp; " --&gt; ")),"---")</f>
        <v>---</v>
      </c>
      <c r="I946" s="19" t="str">
        <f>IFERROR(IF(VLOOKUP($D946&amp;"-"&amp;$E946,IF($H$4="TEB0187_REV01",CALC_CONN_TEB0187_REV01!$F:$H),3,0)="--",VLOOKUP($D946&amp;"-"&amp;$E946,IF($H$4="TEB0187_REV01",CALC_CONN_TEB0187_REV01!$F:$H),2,0),VLOOKUP($D946&amp;"-"&amp;$E946,IF($H$4="TEB0187_REV01",CALC_CONN_TEB0187_REV01!$F:$H),3,0)),"---")</f>
        <v>---</v>
      </c>
      <c r="J946" s="19" t="str">
        <f>IFERROR(VLOOKUP(I946,IF($H$4="TEB0187_REV01",RAW_c_TEB0187_REV01!$AE:$AM),9,0),"---")</f>
        <v>---</v>
      </c>
      <c r="K946" s="19" t="str">
        <f>IFERROR(VLOOKUP(D946&amp;"-"&amp;E946,IF($H$4="TEB0187_REV01",RAW_c_TEB0187_REV01!$AD:$AK,"???"),6,0),"---")</f>
        <v>---</v>
      </c>
      <c r="L946" s="19" t="str">
        <f>IFERROR(VLOOKUP(D946&amp;"-"&amp;E946,IF($H$4="TEB0187_REV01",RAW_c_TEB0187_REV01!$AD:$AL,"???"),9,0),"---")</f>
        <v>---</v>
      </c>
      <c r="M946" s="19" t="str">
        <f>IFERROR(IF(VLOOKUP($F946&amp;"-"&amp;$G946,IF($M$4="TEI0187_REV01",RAW_m_TEI0187_REV01!$F:$AU),43,0)="--","---",IF($M$4="TEI0187_REV01",RAW_m_TEI0187_REV01!$AT946&amp; " --&gt; " &amp;RAW_m_TEI0187_REV01!$AU946&amp; " --&gt; ")),"---")</f>
        <v>---</v>
      </c>
      <c r="N946" s="19" t="str">
        <f>IFERROR(VLOOKUP(F946&amp;"-"&amp;G946,IF($M$4="TEI0187_REV01",RAW_m_TEI0187_REV01!$AD:$AJ),7,0),"---")</f>
        <v>---</v>
      </c>
      <c r="O946" s="19" t="str">
        <f>IFERROR(VLOOKUP(N946,IF($M$4="TEI0187_REV01",RAW_m_TEI0187_REV01!$AJ:$AK),2,0),"---")</f>
        <v>---</v>
      </c>
      <c r="P946" s="19" t="str">
        <f>IFERROR(VLOOKUP(F946&amp;"-"&amp;G946,IF($M$4="TEI0187_REV01",RAW_m_TEI0187_REV01!$AD:$AG),3,0),"---")</f>
        <v>---</v>
      </c>
      <c r="Q946" s="19" t="str">
        <f>IFERROR(VLOOKUP(N946,IF($M$4="TEI0187_REV01",RAW_m_TEI0187_REV01!$AE:$AH),4,0),"---")</f>
        <v>---</v>
      </c>
      <c r="R946" s="19" t="str">
        <f>IFERROR(VLOOKUP(F946&amp;"-"&amp;G946,IF($M$4="TEI0187_REV01",RAW_m_TEI0187_REV01!$AD:$AG),4,0),"---")</f>
        <v>---</v>
      </c>
    </row>
    <row r="947" spans="2:18" x14ac:dyDescent="0.25">
      <c r="B947" s="78">
        <v>942</v>
      </c>
      <c r="C947" s="19" t="str">
        <f>IFERROR(INDEX(B2B!A:F,MATCH('B2B Pin Table'!B947,B2B!A:A,0),6),"---")</f>
        <v>IO</v>
      </c>
      <c r="D947" s="19" t="str">
        <f>IFERROR(IF((COUNTIF(B2B!A943:K943,H945)&lt;0),"---",INDEX(B2B!A:K,MATCH('B2B Pin Table'!B947,B2B!A:A,0),2)),"---")</f>
        <v>J4</v>
      </c>
      <c r="E947" s="19" t="str">
        <f>IFERROR(IF((COUNTIF(B2B!A943:K943,H945)&lt;0),"---",INDEX(B2B!A:K,MATCH('B2B Pin Table'!B947,B2B!A:A,0),3)),"---")</f>
        <v>D42</v>
      </c>
      <c r="F947" s="19" t="str">
        <f>IFERROR(IF((COUNTIF(B2B!A943:K943,L945)&lt;0),"---",INDEX(B2B!A:K,MATCH('B2B Pin Table'!B947,B2B!A:A,0),4)),"---")</f>
        <v>J4</v>
      </c>
      <c r="G947" s="19" t="str">
        <f>IFERROR(IF((COUNTIF(B2B!A943:K943,L945)&lt;0),"---",INDEX(B2B!A:K,MATCH('B2B Pin Table'!B947,B2B!A:A,0),5)),"---")</f>
        <v>D42</v>
      </c>
      <c r="H947" s="59" t="str">
        <f>IFERROR(IF(VLOOKUP($D947&amp;"-"&amp;$E947,IF($H$4="TEB0187_REV01",CALC_CONN_TEB0187_REV01!$F:$I),4,0)="--","---",IF($H$4="TEB0187_REV01",CALC_CONN_TEB0187_REV01!$G947&amp; " --&gt; " &amp;CALC_CONN_TEB0187_REV01!$I947&amp; " --&gt; ")),"---")</f>
        <v>---</v>
      </c>
      <c r="I947" s="19" t="str">
        <f>IFERROR(IF(VLOOKUP($D947&amp;"-"&amp;$E947,IF($H$4="TEB0187_REV01",CALC_CONN_TEB0187_REV01!$F:$H),3,0)="--",VLOOKUP($D947&amp;"-"&amp;$E947,IF($H$4="TEB0187_REV01",CALC_CONN_TEB0187_REV01!$F:$H),2,0),VLOOKUP($D947&amp;"-"&amp;$E947,IF($H$4="TEB0187_REV01",CALC_CONN_TEB0187_REV01!$F:$H),3,0)),"---")</f>
        <v>---</v>
      </c>
      <c r="J947" s="19" t="str">
        <f>IFERROR(VLOOKUP(I947,IF($H$4="TEB0187_REV01",RAW_c_TEB0187_REV01!$AE:$AM),9,0),"---")</f>
        <v>---</v>
      </c>
      <c r="K947" s="19" t="str">
        <f>IFERROR(VLOOKUP(D947&amp;"-"&amp;E947,IF($H$4="TEB0187_REV01",RAW_c_TEB0187_REV01!$AD:$AK,"???"),6,0),"---")</f>
        <v>---</v>
      </c>
      <c r="L947" s="19" t="str">
        <f>IFERROR(VLOOKUP(D947&amp;"-"&amp;E947,IF($H$4="TEB0187_REV01",RAW_c_TEB0187_REV01!$AD:$AL,"???"),9,0),"---")</f>
        <v>---</v>
      </c>
      <c r="M947" s="19" t="str">
        <f>IFERROR(IF(VLOOKUP($F947&amp;"-"&amp;$G947,IF($M$4="TEI0187_REV01",RAW_m_TEI0187_REV01!$F:$AU),43,0)="--","---",IF($M$4="TEI0187_REV01",RAW_m_TEI0187_REV01!$AT947&amp; " --&gt; " &amp;RAW_m_TEI0187_REV01!$AU947&amp; " --&gt; ")),"---")</f>
        <v>---</v>
      </c>
      <c r="N947" s="19" t="str">
        <f>IFERROR(VLOOKUP(F947&amp;"-"&amp;G947,IF($M$4="TEI0187_REV01",RAW_m_TEI0187_REV01!$AD:$AJ),7,0),"---")</f>
        <v>---</v>
      </c>
      <c r="O947" s="19" t="str">
        <f>IFERROR(VLOOKUP(N947,IF($M$4="TEI0187_REV01",RAW_m_TEI0187_REV01!$AJ:$AK),2,0),"---")</f>
        <v>---</v>
      </c>
      <c r="P947" s="19" t="str">
        <f>IFERROR(VLOOKUP(F947&amp;"-"&amp;G947,IF($M$4="TEI0187_REV01",RAW_m_TEI0187_REV01!$AD:$AG),3,0),"---")</f>
        <v>---</v>
      </c>
      <c r="Q947" s="19" t="str">
        <f>IFERROR(VLOOKUP(N947,IF($M$4="TEI0187_REV01",RAW_m_TEI0187_REV01!$AE:$AH),4,0),"---")</f>
        <v>---</v>
      </c>
      <c r="R947" s="19" t="str">
        <f>IFERROR(VLOOKUP(F947&amp;"-"&amp;G947,IF($M$4="TEI0187_REV01",RAW_m_TEI0187_REV01!$AD:$AG),4,0),"---")</f>
        <v>---</v>
      </c>
    </row>
    <row r="948" spans="2:18" x14ac:dyDescent="0.25">
      <c r="B948" s="78">
        <v>943</v>
      </c>
      <c r="C948" s="19" t="str">
        <f>IFERROR(INDEX(B2B!A:F,MATCH('B2B Pin Table'!B948,B2B!A:A,0),6),"---")</f>
        <v>IO</v>
      </c>
      <c r="D948" s="19" t="str">
        <f>IFERROR(IF((COUNTIF(B2B!A944:K944,H946)&lt;0),"---",INDEX(B2B!A:K,MATCH('B2B Pin Table'!B948,B2B!A:A,0),2)),"---")</f>
        <v>J4</v>
      </c>
      <c r="E948" s="19" t="str">
        <f>IFERROR(IF((COUNTIF(B2B!A944:K944,H946)&lt;0),"---",INDEX(B2B!A:K,MATCH('B2B Pin Table'!B948,B2B!A:A,0),3)),"---")</f>
        <v>D43</v>
      </c>
      <c r="F948" s="19" t="str">
        <f>IFERROR(IF((COUNTIF(B2B!A944:K944,L946)&lt;0),"---",INDEX(B2B!A:K,MATCH('B2B Pin Table'!B948,B2B!A:A,0),4)),"---")</f>
        <v>J4</v>
      </c>
      <c r="G948" s="19" t="str">
        <f>IFERROR(IF((COUNTIF(B2B!A944:K944,L946)&lt;0),"---",INDEX(B2B!A:K,MATCH('B2B Pin Table'!B948,B2B!A:A,0),5)),"---")</f>
        <v>D43</v>
      </c>
      <c r="H948" s="59" t="str">
        <f>IFERROR(IF(VLOOKUP($D948&amp;"-"&amp;$E948,IF($H$4="TEB0187_REV01",CALC_CONN_TEB0187_REV01!$F:$I),4,0)="--","---",IF($H$4="TEB0187_REV01",CALC_CONN_TEB0187_REV01!$G948&amp; " --&gt; " &amp;CALC_CONN_TEB0187_REV01!$I948&amp; " --&gt; ")),"---")</f>
        <v>---</v>
      </c>
      <c r="I948" s="19" t="str">
        <f>IFERROR(IF(VLOOKUP($D948&amp;"-"&amp;$E948,IF($H$4="TEB0187_REV01",CALC_CONN_TEB0187_REV01!$F:$H),3,0)="--",VLOOKUP($D948&amp;"-"&amp;$E948,IF($H$4="TEB0187_REV01",CALC_CONN_TEB0187_REV01!$F:$H),2,0),VLOOKUP($D948&amp;"-"&amp;$E948,IF($H$4="TEB0187_REV01",CALC_CONN_TEB0187_REV01!$F:$H),3,0)),"---")</f>
        <v>---</v>
      </c>
      <c r="J948" s="19" t="str">
        <f>IFERROR(VLOOKUP(I948,IF($H$4="TEB0187_REV01",RAW_c_TEB0187_REV01!$AE:$AM),9,0),"---")</f>
        <v>---</v>
      </c>
      <c r="K948" s="19" t="str">
        <f>IFERROR(VLOOKUP(D948&amp;"-"&amp;E948,IF($H$4="TEB0187_REV01",RAW_c_TEB0187_REV01!$AD:$AK,"???"),6,0),"---")</f>
        <v>---</v>
      </c>
      <c r="L948" s="19" t="str">
        <f>IFERROR(VLOOKUP(D948&amp;"-"&amp;E948,IF($H$4="TEB0187_REV01",RAW_c_TEB0187_REV01!$AD:$AL,"???"),9,0),"---")</f>
        <v>---</v>
      </c>
      <c r="M948" s="19" t="str">
        <f>IFERROR(IF(VLOOKUP($F948&amp;"-"&amp;$G948,IF($M$4="TEI0187_REV01",RAW_m_TEI0187_REV01!$F:$AU),43,0)="--","---",IF($M$4="TEI0187_REV01",RAW_m_TEI0187_REV01!$AT948&amp; " --&gt; " &amp;RAW_m_TEI0187_REV01!$AU948&amp; " --&gt; ")),"---")</f>
        <v>---</v>
      </c>
      <c r="N948" s="19" t="str">
        <f>IFERROR(VLOOKUP(F948&amp;"-"&amp;G948,IF($M$4="TEI0187_REV01",RAW_m_TEI0187_REV01!$AD:$AJ),7,0),"---")</f>
        <v>---</v>
      </c>
      <c r="O948" s="19" t="str">
        <f>IFERROR(VLOOKUP(N948,IF($M$4="TEI0187_REV01",RAW_m_TEI0187_REV01!$AJ:$AK),2,0),"---")</f>
        <v>---</v>
      </c>
      <c r="P948" s="19" t="str">
        <f>IFERROR(VLOOKUP(F948&amp;"-"&amp;G948,IF($M$4="TEI0187_REV01",RAW_m_TEI0187_REV01!$AD:$AG),3,0),"---")</f>
        <v>---</v>
      </c>
      <c r="Q948" s="19" t="str">
        <f>IFERROR(VLOOKUP(N948,IF($M$4="TEI0187_REV01",RAW_m_TEI0187_REV01!$AE:$AH),4,0),"---")</f>
        <v>---</v>
      </c>
      <c r="R948" s="19" t="str">
        <f>IFERROR(VLOOKUP(F948&amp;"-"&amp;G948,IF($M$4="TEI0187_REV01",RAW_m_TEI0187_REV01!$AD:$AG),4,0),"---")</f>
        <v>---</v>
      </c>
    </row>
    <row r="949" spans="2:18" x14ac:dyDescent="0.25">
      <c r="B949" s="78">
        <v>944</v>
      </c>
      <c r="C949" s="19" t="str">
        <f>IFERROR(INDEX(B2B!A:F,MATCH('B2B Pin Table'!B949,B2B!A:A,0),6),"---")</f>
        <v>IO</v>
      </c>
      <c r="D949" s="19" t="str">
        <f>IFERROR(IF((COUNTIF(B2B!A945:K945,H947)&lt;0),"---",INDEX(B2B!A:K,MATCH('B2B Pin Table'!B949,B2B!A:A,0),2)),"---")</f>
        <v>J4</v>
      </c>
      <c r="E949" s="19" t="str">
        <f>IFERROR(IF((COUNTIF(B2B!A945:K945,H947)&lt;0),"---",INDEX(B2B!A:K,MATCH('B2B Pin Table'!B949,B2B!A:A,0),3)),"---")</f>
        <v>D44</v>
      </c>
      <c r="F949" s="19" t="str">
        <f>IFERROR(IF((COUNTIF(B2B!A945:K945,L947)&lt;0),"---",INDEX(B2B!A:K,MATCH('B2B Pin Table'!B949,B2B!A:A,0),4)),"---")</f>
        <v>J4</v>
      </c>
      <c r="G949" s="19" t="str">
        <f>IFERROR(IF((COUNTIF(B2B!A945:K945,L947)&lt;0),"---",INDEX(B2B!A:K,MATCH('B2B Pin Table'!B949,B2B!A:A,0),5)),"---")</f>
        <v>D44</v>
      </c>
      <c r="H949" s="59" t="str">
        <f>IFERROR(IF(VLOOKUP($D949&amp;"-"&amp;$E949,IF($H$4="TEB0187_REV01",CALC_CONN_TEB0187_REV01!$F:$I),4,0)="--","---",IF($H$4="TEB0187_REV01",CALC_CONN_TEB0187_REV01!$G949&amp; " --&gt; " &amp;CALC_CONN_TEB0187_REV01!$I949&amp; " --&gt; ")),"---")</f>
        <v>---</v>
      </c>
      <c r="I949" s="19" t="str">
        <f>IFERROR(IF(VLOOKUP($D949&amp;"-"&amp;$E949,IF($H$4="TEB0187_REV01",CALC_CONN_TEB0187_REV01!$F:$H),3,0)="--",VLOOKUP($D949&amp;"-"&amp;$E949,IF($H$4="TEB0187_REV01",CALC_CONN_TEB0187_REV01!$F:$H),2,0),VLOOKUP($D949&amp;"-"&amp;$E949,IF($H$4="TEB0187_REV01",CALC_CONN_TEB0187_REV01!$F:$H),3,0)),"---")</f>
        <v>---</v>
      </c>
      <c r="J949" s="19" t="str">
        <f>IFERROR(VLOOKUP(I949,IF($H$4="TEB0187_REV01",RAW_c_TEB0187_REV01!$AE:$AM),9,0),"---")</f>
        <v>---</v>
      </c>
      <c r="K949" s="19" t="str">
        <f>IFERROR(VLOOKUP(D949&amp;"-"&amp;E949,IF($H$4="TEB0187_REV01",RAW_c_TEB0187_REV01!$AD:$AK,"???"),6,0),"---")</f>
        <v>---</v>
      </c>
      <c r="L949" s="19" t="str">
        <f>IFERROR(VLOOKUP(D949&amp;"-"&amp;E949,IF($H$4="TEB0187_REV01",RAW_c_TEB0187_REV01!$AD:$AL,"???"),9,0),"---")</f>
        <v>---</v>
      </c>
      <c r="M949" s="19" t="str">
        <f>IFERROR(IF(VLOOKUP($F949&amp;"-"&amp;$G949,IF($M$4="TEI0187_REV01",RAW_m_TEI0187_REV01!$F:$AU),43,0)="--","---",IF($M$4="TEI0187_REV01",RAW_m_TEI0187_REV01!$AT949&amp; " --&gt; " &amp;RAW_m_TEI0187_REV01!$AU949&amp; " --&gt; ")),"---")</f>
        <v>---</v>
      </c>
      <c r="N949" s="19" t="str">
        <f>IFERROR(VLOOKUP(F949&amp;"-"&amp;G949,IF($M$4="TEI0187_REV01",RAW_m_TEI0187_REV01!$AD:$AJ),7,0),"---")</f>
        <v>---</v>
      </c>
      <c r="O949" s="19" t="str">
        <f>IFERROR(VLOOKUP(N949,IF($M$4="TEI0187_REV01",RAW_m_TEI0187_REV01!$AJ:$AK),2,0),"---")</f>
        <v>---</v>
      </c>
      <c r="P949" s="19" t="str">
        <f>IFERROR(VLOOKUP(F949&amp;"-"&amp;G949,IF($M$4="TEI0187_REV01",RAW_m_TEI0187_REV01!$AD:$AG),3,0),"---")</f>
        <v>---</v>
      </c>
      <c r="Q949" s="19" t="str">
        <f>IFERROR(VLOOKUP(N949,IF($M$4="TEI0187_REV01",RAW_m_TEI0187_REV01!$AE:$AH),4,0),"---")</f>
        <v>---</v>
      </c>
      <c r="R949" s="19" t="str">
        <f>IFERROR(VLOOKUP(F949&amp;"-"&amp;G949,IF($M$4="TEI0187_REV01",RAW_m_TEI0187_REV01!$AD:$AG),4,0),"---")</f>
        <v>---</v>
      </c>
    </row>
    <row r="950" spans="2:18" x14ac:dyDescent="0.25">
      <c r="B950" s="78">
        <v>945</v>
      </c>
      <c r="C950" s="19" t="str">
        <f>IFERROR(INDEX(B2B!A:F,MATCH('B2B Pin Table'!B950,B2B!A:A,0),6),"---")</f>
        <v>GND</v>
      </c>
      <c r="D950" s="19" t="str">
        <f>IFERROR(IF((COUNTIF(B2B!A946:K946,H948)&lt;0),"---",INDEX(B2B!A:K,MATCH('B2B Pin Table'!B950,B2B!A:A,0),2)),"---")</f>
        <v>J4</v>
      </c>
      <c r="E950" s="19" t="str">
        <f>IFERROR(IF((COUNTIF(B2B!A946:K946,H948)&lt;0),"---",INDEX(B2B!A:K,MATCH('B2B Pin Table'!B950,B2B!A:A,0),3)),"---")</f>
        <v>D45</v>
      </c>
      <c r="F950" s="19" t="str">
        <f>IFERROR(IF((COUNTIF(B2B!A946:K946,L948)&lt;0),"---",INDEX(B2B!A:K,MATCH('B2B Pin Table'!B950,B2B!A:A,0),4)),"---")</f>
        <v>J4</v>
      </c>
      <c r="G950" s="19" t="str">
        <f>IFERROR(IF((COUNTIF(B2B!A946:K946,L948)&lt;0),"---",INDEX(B2B!A:K,MATCH('B2B Pin Table'!B950,B2B!A:A,0),5)),"---")</f>
        <v>D45</v>
      </c>
      <c r="H950" s="59" t="str">
        <f>IFERROR(IF(VLOOKUP($D950&amp;"-"&amp;$E950,IF($H$4="TEB0187_REV01",CALC_CONN_TEB0187_REV01!$F:$I),4,0)="--","---",IF($H$4="TEB0187_REV01",CALC_CONN_TEB0187_REV01!$G950&amp; " --&gt; " &amp;CALC_CONN_TEB0187_REV01!$I950&amp; " --&gt; ")),"---")</f>
        <v>---</v>
      </c>
      <c r="I950" s="19" t="str">
        <f>IFERROR(IF(VLOOKUP($D950&amp;"-"&amp;$E950,IF($H$4="TEB0187_REV01",CALC_CONN_TEB0187_REV01!$F:$H),3,0)="--",VLOOKUP($D950&amp;"-"&amp;$E950,IF($H$4="TEB0187_REV01",CALC_CONN_TEB0187_REV01!$F:$H),2,0),VLOOKUP($D950&amp;"-"&amp;$E950,IF($H$4="TEB0187_REV01",CALC_CONN_TEB0187_REV01!$F:$H),3,0)),"---")</f>
        <v>---</v>
      </c>
      <c r="J950" s="19" t="str">
        <f>IFERROR(VLOOKUP(I950,IF($H$4="TEB0187_REV01",RAW_c_TEB0187_REV01!$AE:$AM),9,0),"---")</f>
        <v>---</v>
      </c>
      <c r="K950" s="19" t="str">
        <f>IFERROR(VLOOKUP(D950&amp;"-"&amp;E950,IF($H$4="TEB0187_REV01",RAW_c_TEB0187_REV01!$AD:$AK,"???"),6,0),"---")</f>
        <v>---</v>
      </c>
      <c r="L950" s="19" t="str">
        <f>IFERROR(VLOOKUP(D950&amp;"-"&amp;E950,IF($H$4="TEB0187_REV01",RAW_c_TEB0187_REV01!$AD:$AL,"???"),9,0),"---")</f>
        <v>---</v>
      </c>
      <c r="M950" s="19" t="str">
        <f>IFERROR(IF(VLOOKUP($F950&amp;"-"&amp;$G950,IF($M$4="TEI0187_REV01",RAW_m_TEI0187_REV01!$F:$AU),43,0)="--","---",IF($M$4="TEI0187_REV01",RAW_m_TEI0187_REV01!$AT950&amp; " --&gt; " &amp;RAW_m_TEI0187_REV01!$AU950&amp; " --&gt; ")),"---")</f>
        <v>---</v>
      </c>
      <c r="N950" s="19" t="str">
        <f>IFERROR(VLOOKUP(F950&amp;"-"&amp;G950,IF($M$4="TEI0187_REV01",RAW_m_TEI0187_REV01!$AD:$AJ),7,0),"---")</f>
        <v>---</v>
      </c>
      <c r="O950" s="19" t="str">
        <f>IFERROR(VLOOKUP(N950,IF($M$4="TEI0187_REV01",RAW_m_TEI0187_REV01!$AJ:$AK),2,0),"---")</f>
        <v>---</v>
      </c>
      <c r="P950" s="19" t="str">
        <f>IFERROR(VLOOKUP(F950&amp;"-"&amp;G950,IF($M$4="TEI0187_REV01",RAW_m_TEI0187_REV01!$AD:$AG),3,0),"---")</f>
        <v>---</v>
      </c>
      <c r="Q950" s="19" t="str">
        <f>IFERROR(VLOOKUP(N950,IF($M$4="TEI0187_REV01",RAW_m_TEI0187_REV01!$AE:$AH),4,0),"---")</f>
        <v>---</v>
      </c>
      <c r="R950" s="19" t="str">
        <f>IFERROR(VLOOKUP(F950&amp;"-"&amp;G950,IF($M$4="TEI0187_REV01",RAW_m_TEI0187_REV01!$AD:$AG),4,0),"---")</f>
        <v>---</v>
      </c>
    </row>
    <row r="951" spans="2:18" x14ac:dyDescent="0.25">
      <c r="B951" s="78">
        <v>946</v>
      </c>
      <c r="C951" s="19" t="str">
        <f>IFERROR(INDEX(B2B!A:F,MATCH('B2B Pin Table'!B951,B2B!A:A,0),6),"---")</f>
        <v>IO</v>
      </c>
      <c r="D951" s="19" t="str">
        <f>IFERROR(IF((COUNTIF(B2B!A947:K947,H949)&lt;0),"---",INDEX(B2B!A:K,MATCH('B2B Pin Table'!B951,B2B!A:A,0),2)),"---")</f>
        <v>J4</v>
      </c>
      <c r="E951" s="19" t="str">
        <f>IFERROR(IF((COUNTIF(B2B!A947:K947,H949)&lt;0),"---",INDEX(B2B!A:K,MATCH('B2B Pin Table'!B951,B2B!A:A,0),3)),"---")</f>
        <v>D46</v>
      </c>
      <c r="F951" s="19" t="str">
        <f>IFERROR(IF((COUNTIF(B2B!A947:K947,L949)&lt;0),"---",INDEX(B2B!A:K,MATCH('B2B Pin Table'!B951,B2B!A:A,0),4)),"---")</f>
        <v>J4</v>
      </c>
      <c r="G951" s="19" t="str">
        <f>IFERROR(IF((COUNTIF(B2B!A947:K947,L949)&lt;0),"---",INDEX(B2B!A:K,MATCH('B2B Pin Table'!B951,B2B!A:A,0),5)),"---")</f>
        <v>D46</v>
      </c>
      <c r="H951" s="59" t="str">
        <f>IFERROR(IF(VLOOKUP($D951&amp;"-"&amp;$E951,IF($H$4="TEB0187_REV01",CALC_CONN_TEB0187_REV01!$F:$I),4,0)="--","---",IF($H$4="TEB0187_REV01",CALC_CONN_TEB0187_REV01!$G951&amp; " --&gt; " &amp;CALC_CONN_TEB0187_REV01!$I951&amp; " --&gt; ")),"---")</f>
        <v>---</v>
      </c>
      <c r="I951" s="19" t="str">
        <f>IFERROR(IF(VLOOKUP($D951&amp;"-"&amp;$E951,IF($H$4="TEB0187_REV01",CALC_CONN_TEB0187_REV01!$F:$H),3,0)="--",VLOOKUP($D951&amp;"-"&amp;$E951,IF($H$4="TEB0187_REV01",CALC_CONN_TEB0187_REV01!$F:$H),2,0),VLOOKUP($D951&amp;"-"&amp;$E951,IF($H$4="TEB0187_REV01",CALC_CONN_TEB0187_REV01!$F:$H),3,0)),"---")</f>
        <v>---</v>
      </c>
      <c r="J951" s="19" t="str">
        <f>IFERROR(VLOOKUP(I951,IF($H$4="TEB0187_REV01",RAW_c_TEB0187_REV01!$AE:$AM),9,0),"---")</f>
        <v>---</v>
      </c>
      <c r="K951" s="19" t="str">
        <f>IFERROR(VLOOKUP(D951&amp;"-"&amp;E951,IF($H$4="TEB0187_REV01",RAW_c_TEB0187_REV01!$AD:$AK,"???"),6,0),"---")</f>
        <v>---</v>
      </c>
      <c r="L951" s="19" t="str">
        <f>IFERROR(VLOOKUP(D951&amp;"-"&amp;E951,IF($H$4="TEB0187_REV01",RAW_c_TEB0187_REV01!$AD:$AL,"???"),9,0),"---")</f>
        <v>---</v>
      </c>
      <c r="M951" s="19" t="str">
        <f>IFERROR(IF(VLOOKUP($F951&amp;"-"&amp;$G951,IF($M$4="TEI0187_REV01",RAW_m_TEI0187_REV01!$F:$AU),43,0)="--","---",IF($M$4="TEI0187_REV01",RAW_m_TEI0187_REV01!$AT951&amp; " --&gt; " &amp;RAW_m_TEI0187_REV01!$AU951&amp; " --&gt; ")),"---")</f>
        <v>---</v>
      </c>
      <c r="N951" s="19" t="str">
        <f>IFERROR(VLOOKUP(F951&amp;"-"&amp;G951,IF($M$4="TEI0187_REV01",RAW_m_TEI0187_REV01!$AD:$AJ),7,0),"---")</f>
        <v>---</v>
      </c>
      <c r="O951" s="19" t="str">
        <f>IFERROR(VLOOKUP(N951,IF($M$4="TEI0187_REV01",RAW_m_TEI0187_REV01!$AJ:$AK),2,0),"---")</f>
        <v>---</v>
      </c>
      <c r="P951" s="19" t="str">
        <f>IFERROR(VLOOKUP(F951&amp;"-"&amp;G951,IF($M$4="TEI0187_REV01",RAW_m_TEI0187_REV01!$AD:$AG),3,0),"---")</f>
        <v>---</v>
      </c>
      <c r="Q951" s="19" t="str">
        <f>IFERROR(VLOOKUP(N951,IF($M$4="TEI0187_REV01",RAW_m_TEI0187_REV01!$AE:$AH),4,0),"---")</f>
        <v>---</v>
      </c>
      <c r="R951" s="19" t="str">
        <f>IFERROR(VLOOKUP(F951&amp;"-"&amp;G951,IF($M$4="TEI0187_REV01",RAW_m_TEI0187_REV01!$AD:$AG),4,0),"---")</f>
        <v>---</v>
      </c>
    </row>
    <row r="952" spans="2:18" x14ac:dyDescent="0.25">
      <c r="B952" s="78">
        <v>947</v>
      </c>
      <c r="C952" s="19" t="str">
        <f>IFERROR(INDEX(B2B!A:F,MATCH('B2B Pin Table'!B952,B2B!A:A,0),6),"---")</f>
        <v>IO</v>
      </c>
      <c r="D952" s="19" t="str">
        <f>IFERROR(IF((COUNTIF(B2B!A948:K948,H950)&lt;0),"---",INDEX(B2B!A:K,MATCH('B2B Pin Table'!B952,B2B!A:A,0),2)),"---")</f>
        <v>J4</v>
      </c>
      <c r="E952" s="19" t="str">
        <f>IFERROR(IF((COUNTIF(B2B!A948:K948,H950)&lt;0),"---",INDEX(B2B!A:K,MATCH('B2B Pin Table'!B952,B2B!A:A,0),3)),"---")</f>
        <v>D47</v>
      </c>
      <c r="F952" s="19" t="str">
        <f>IFERROR(IF((COUNTIF(B2B!A948:K948,L950)&lt;0),"---",INDEX(B2B!A:K,MATCH('B2B Pin Table'!B952,B2B!A:A,0),4)),"---")</f>
        <v>J4</v>
      </c>
      <c r="G952" s="19" t="str">
        <f>IFERROR(IF((COUNTIF(B2B!A948:K948,L950)&lt;0),"---",INDEX(B2B!A:K,MATCH('B2B Pin Table'!B952,B2B!A:A,0),5)),"---")</f>
        <v>D47</v>
      </c>
      <c r="H952" s="59" t="str">
        <f>IFERROR(IF(VLOOKUP($D952&amp;"-"&amp;$E952,IF($H$4="TEB0187_REV01",CALC_CONN_TEB0187_REV01!$F:$I),4,0)="--","---",IF($H$4="TEB0187_REV01",CALC_CONN_TEB0187_REV01!$G952&amp; " --&gt; " &amp;CALC_CONN_TEB0187_REV01!$I952&amp; " --&gt; ")),"---")</f>
        <v>---</v>
      </c>
      <c r="I952" s="19" t="str">
        <f>IFERROR(IF(VLOOKUP($D952&amp;"-"&amp;$E952,IF($H$4="TEB0187_REV01",CALC_CONN_TEB0187_REV01!$F:$H),3,0)="--",VLOOKUP($D952&amp;"-"&amp;$E952,IF($H$4="TEB0187_REV01",CALC_CONN_TEB0187_REV01!$F:$H),2,0),VLOOKUP($D952&amp;"-"&amp;$E952,IF($H$4="TEB0187_REV01",CALC_CONN_TEB0187_REV01!$F:$H),3,0)),"---")</f>
        <v>---</v>
      </c>
      <c r="J952" s="19" t="str">
        <f>IFERROR(VLOOKUP(I952,IF($H$4="TEB0187_REV01",RAW_c_TEB0187_REV01!$AE:$AM),9,0),"---")</f>
        <v>---</v>
      </c>
      <c r="K952" s="19" t="str">
        <f>IFERROR(VLOOKUP(D952&amp;"-"&amp;E952,IF($H$4="TEB0187_REV01",RAW_c_TEB0187_REV01!$AD:$AK,"???"),6,0),"---")</f>
        <v>---</v>
      </c>
      <c r="L952" s="19" t="str">
        <f>IFERROR(VLOOKUP(D952&amp;"-"&amp;E952,IF($H$4="TEB0187_REV01",RAW_c_TEB0187_REV01!$AD:$AL,"???"),9,0),"---")</f>
        <v>---</v>
      </c>
      <c r="M952" s="19" t="str">
        <f>IFERROR(IF(VLOOKUP($F952&amp;"-"&amp;$G952,IF($M$4="TEI0187_REV01",RAW_m_TEI0187_REV01!$F:$AU),43,0)="--","---",IF($M$4="TEI0187_REV01",RAW_m_TEI0187_REV01!$AT952&amp; " --&gt; " &amp;RAW_m_TEI0187_REV01!$AU952&amp; " --&gt; ")),"---")</f>
        <v>---</v>
      </c>
      <c r="N952" s="19" t="str">
        <f>IFERROR(VLOOKUP(F952&amp;"-"&amp;G952,IF($M$4="TEI0187_REV01",RAW_m_TEI0187_REV01!$AD:$AJ),7,0),"---")</f>
        <v>---</v>
      </c>
      <c r="O952" s="19" t="str">
        <f>IFERROR(VLOOKUP(N952,IF($M$4="TEI0187_REV01",RAW_m_TEI0187_REV01!$AJ:$AK),2,0),"---")</f>
        <v>---</v>
      </c>
      <c r="P952" s="19" t="str">
        <f>IFERROR(VLOOKUP(F952&amp;"-"&amp;G952,IF($M$4="TEI0187_REV01",RAW_m_TEI0187_REV01!$AD:$AG),3,0),"---")</f>
        <v>---</v>
      </c>
      <c r="Q952" s="19" t="str">
        <f>IFERROR(VLOOKUP(N952,IF($M$4="TEI0187_REV01",RAW_m_TEI0187_REV01!$AE:$AH),4,0),"---")</f>
        <v>---</v>
      </c>
      <c r="R952" s="19" t="str">
        <f>IFERROR(VLOOKUP(F952&amp;"-"&amp;G952,IF($M$4="TEI0187_REV01",RAW_m_TEI0187_REV01!$AD:$AG),4,0),"---")</f>
        <v>---</v>
      </c>
    </row>
    <row r="953" spans="2:18" x14ac:dyDescent="0.25">
      <c r="B953" s="78">
        <v>948</v>
      </c>
      <c r="C953" s="19" t="str">
        <f>IFERROR(INDEX(B2B!A:F,MATCH('B2B Pin Table'!B953,B2B!A:A,0),6),"---")</f>
        <v>IO</v>
      </c>
      <c r="D953" s="19" t="str">
        <f>IFERROR(IF((COUNTIF(B2B!A949:K949,H951)&lt;0),"---",INDEX(B2B!A:K,MATCH('B2B Pin Table'!B953,B2B!A:A,0),2)),"---")</f>
        <v>J4</v>
      </c>
      <c r="E953" s="19" t="str">
        <f>IFERROR(IF((COUNTIF(B2B!A949:K949,H951)&lt;0),"---",INDEX(B2B!A:K,MATCH('B2B Pin Table'!B953,B2B!A:A,0),3)),"---")</f>
        <v>D48</v>
      </c>
      <c r="F953" s="19" t="str">
        <f>IFERROR(IF((COUNTIF(B2B!A949:K949,L951)&lt;0),"---",INDEX(B2B!A:K,MATCH('B2B Pin Table'!B953,B2B!A:A,0),4)),"---")</f>
        <v>J4</v>
      </c>
      <c r="G953" s="19" t="str">
        <f>IFERROR(IF((COUNTIF(B2B!A949:K949,L951)&lt;0),"---",INDEX(B2B!A:K,MATCH('B2B Pin Table'!B953,B2B!A:A,0),5)),"---")</f>
        <v>D48</v>
      </c>
      <c r="H953" s="59" t="str">
        <f>IFERROR(IF(VLOOKUP($D953&amp;"-"&amp;$E953,IF($H$4="TEB0187_REV01",CALC_CONN_TEB0187_REV01!$F:$I),4,0)="--","---",IF($H$4="TEB0187_REV01",CALC_CONN_TEB0187_REV01!$G953&amp; " --&gt; " &amp;CALC_CONN_TEB0187_REV01!$I953&amp; " --&gt; ")),"---")</f>
        <v>---</v>
      </c>
      <c r="I953" s="19" t="str">
        <f>IFERROR(IF(VLOOKUP($D953&amp;"-"&amp;$E953,IF($H$4="TEB0187_REV01",CALC_CONN_TEB0187_REV01!$F:$H),3,0)="--",VLOOKUP($D953&amp;"-"&amp;$E953,IF($H$4="TEB0187_REV01",CALC_CONN_TEB0187_REV01!$F:$H),2,0),VLOOKUP($D953&amp;"-"&amp;$E953,IF($H$4="TEB0187_REV01",CALC_CONN_TEB0187_REV01!$F:$H),3,0)),"---")</f>
        <v>---</v>
      </c>
      <c r="J953" s="19" t="str">
        <f>IFERROR(VLOOKUP(I953,IF($H$4="TEB0187_REV01",RAW_c_TEB0187_REV01!$AE:$AM),9,0),"---")</f>
        <v>---</v>
      </c>
      <c r="K953" s="19" t="str">
        <f>IFERROR(VLOOKUP(D953&amp;"-"&amp;E953,IF($H$4="TEB0187_REV01",RAW_c_TEB0187_REV01!$AD:$AK,"???"),6,0),"---")</f>
        <v>---</v>
      </c>
      <c r="L953" s="19" t="str">
        <f>IFERROR(VLOOKUP(D953&amp;"-"&amp;E953,IF($H$4="TEB0187_REV01",RAW_c_TEB0187_REV01!$AD:$AL,"???"),9,0),"---")</f>
        <v>---</v>
      </c>
      <c r="M953" s="19" t="str">
        <f>IFERROR(IF(VLOOKUP($F953&amp;"-"&amp;$G953,IF($M$4="TEI0187_REV01",RAW_m_TEI0187_REV01!$F:$AU),43,0)="--","---",IF($M$4="TEI0187_REV01",RAW_m_TEI0187_REV01!$AT953&amp; " --&gt; " &amp;RAW_m_TEI0187_REV01!$AU953&amp; " --&gt; ")),"---")</f>
        <v>---</v>
      </c>
      <c r="N953" s="19" t="str">
        <f>IFERROR(VLOOKUP(F953&amp;"-"&amp;G953,IF($M$4="TEI0187_REV01",RAW_m_TEI0187_REV01!$AD:$AJ),7,0),"---")</f>
        <v>---</v>
      </c>
      <c r="O953" s="19" t="str">
        <f>IFERROR(VLOOKUP(N953,IF($M$4="TEI0187_REV01",RAW_m_TEI0187_REV01!$AJ:$AK),2,0),"---")</f>
        <v>---</v>
      </c>
      <c r="P953" s="19" t="str">
        <f>IFERROR(VLOOKUP(F953&amp;"-"&amp;G953,IF($M$4="TEI0187_REV01",RAW_m_TEI0187_REV01!$AD:$AG),3,0),"---")</f>
        <v>---</v>
      </c>
      <c r="Q953" s="19" t="str">
        <f>IFERROR(VLOOKUP(N953,IF($M$4="TEI0187_REV01",RAW_m_TEI0187_REV01!$AE:$AH),4,0),"---")</f>
        <v>---</v>
      </c>
      <c r="R953" s="19" t="str">
        <f>IFERROR(VLOOKUP(F953&amp;"-"&amp;G953,IF($M$4="TEI0187_REV01",RAW_m_TEI0187_REV01!$AD:$AG),4,0),"---")</f>
        <v>---</v>
      </c>
    </row>
    <row r="954" spans="2:18" x14ac:dyDescent="0.25">
      <c r="B954" s="78">
        <v>949</v>
      </c>
      <c r="C954" s="19" t="str">
        <f>IFERROR(INDEX(B2B!A:F,MATCH('B2B Pin Table'!B954,B2B!A:A,0),6),"---")</f>
        <v>IO</v>
      </c>
      <c r="D954" s="19" t="str">
        <f>IFERROR(IF((COUNTIF(B2B!A950:K950,H952)&lt;0),"---",INDEX(B2B!A:K,MATCH('B2B Pin Table'!B954,B2B!A:A,0),2)),"---")</f>
        <v>J4</v>
      </c>
      <c r="E954" s="19" t="str">
        <f>IFERROR(IF((COUNTIF(B2B!A950:K950,H952)&lt;0),"---",INDEX(B2B!A:K,MATCH('B2B Pin Table'!B954,B2B!A:A,0),3)),"---")</f>
        <v>D49</v>
      </c>
      <c r="F954" s="19" t="str">
        <f>IFERROR(IF((COUNTIF(B2B!A950:K950,L952)&lt;0),"---",INDEX(B2B!A:K,MATCH('B2B Pin Table'!B954,B2B!A:A,0),4)),"---")</f>
        <v>J4</v>
      </c>
      <c r="G954" s="19" t="str">
        <f>IFERROR(IF((COUNTIF(B2B!A950:K950,L952)&lt;0),"---",INDEX(B2B!A:K,MATCH('B2B Pin Table'!B954,B2B!A:A,0),5)),"---")</f>
        <v>D49</v>
      </c>
      <c r="H954" s="59" t="str">
        <f>IFERROR(IF(VLOOKUP($D954&amp;"-"&amp;$E954,IF($H$4="TEB0187_REV01",CALC_CONN_TEB0187_REV01!$F:$I),4,0)="--","---",IF($H$4="TEB0187_REV01",CALC_CONN_TEB0187_REV01!$G954&amp; " --&gt; " &amp;CALC_CONN_TEB0187_REV01!$I954&amp; " --&gt; ")),"---")</f>
        <v>---</v>
      </c>
      <c r="I954" s="19" t="str">
        <f>IFERROR(IF(VLOOKUP($D954&amp;"-"&amp;$E954,IF($H$4="TEB0187_REV01",CALC_CONN_TEB0187_REV01!$F:$H),3,0)="--",VLOOKUP($D954&amp;"-"&amp;$E954,IF($H$4="TEB0187_REV01",CALC_CONN_TEB0187_REV01!$F:$H),2,0),VLOOKUP($D954&amp;"-"&amp;$E954,IF($H$4="TEB0187_REV01",CALC_CONN_TEB0187_REV01!$F:$H),3,0)),"---")</f>
        <v>---</v>
      </c>
      <c r="J954" s="19" t="str">
        <f>IFERROR(VLOOKUP(I954,IF($H$4="TEB0187_REV01",RAW_c_TEB0187_REV01!$AE:$AM),9,0),"---")</f>
        <v>---</v>
      </c>
      <c r="K954" s="19" t="str">
        <f>IFERROR(VLOOKUP(D954&amp;"-"&amp;E954,IF($H$4="TEB0187_REV01",RAW_c_TEB0187_REV01!$AD:$AK,"???"),6,0),"---")</f>
        <v>---</v>
      </c>
      <c r="L954" s="19" t="str">
        <f>IFERROR(VLOOKUP(D954&amp;"-"&amp;E954,IF($H$4="TEB0187_REV01",RAW_c_TEB0187_REV01!$AD:$AL,"???"),9,0),"---")</f>
        <v>---</v>
      </c>
      <c r="M954" s="19" t="str">
        <f>IFERROR(IF(VLOOKUP($F954&amp;"-"&amp;$G954,IF($M$4="TEI0187_REV01",RAW_m_TEI0187_REV01!$F:$AU),43,0)="--","---",IF($M$4="TEI0187_REV01",RAW_m_TEI0187_REV01!$AT954&amp; " --&gt; " &amp;RAW_m_TEI0187_REV01!$AU954&amp; " --&gt; ")),"---")</f>
        <v>---</v>
      </c>
      <c r="N954" s="19" t="str">
        <f>IFERROR(VLOOKUP(F954&amp;"-"&amp;G954,IF($M$4="TEI0187_REV01",RAW_m_TEI0187_REV01!$AD:$AJ),7,0),"---")</f>
        <v>---</v>
      </c>
      <c r="O954" s="19" t="str">
        <f>IFERROR(VLOOKUP(N954,IF($M$4="TEI0187_REV01",RAW_m_TEI0187_REV01!$AJ:$AK),2,0),"---")</f>
        <v>---</v>
      </c>
      <c r="P954" s="19" t="str">
        <f>IFERROR(VLOOKUP(F954&amp;"-"&amp;G954,IF($M$4="TEI0187_REV01",RAW_m_TEI0187_REV01!$AD:$AG),3,0),"---")</f>
        <v>---</v>
      </c>
      <c r="Q954" s="19" t="str">
        <f>IFERROR(VLOOKUP(N954,IF($M$4="TEI0187_REV01",RAW_m_TEI0187_REV01!$AE:$AH),4,0),"---")</f>
        <v>---</v>
      </c>
      <c r="R954" s="19" t="str">
        <f>IFERROR(VLOOKUP(F954&amp;"-"&amp;G954,IF($M$4="TEI0187_REV01",RAW_m_TEI0187_REV01!$AD:$AG),4,0),"---")</f>
        <v>---</v>
      </c>
    </row>
    <row r="955" spans="2:18" x14ac:dyDescent="0.25">
      <c r="B955" s="78">
        <v>950</v>
      </c>
      <c r="C955" s="19" t="str">
        <f>IFERROR(INDEX(B2B!A:F,MATCH('B2B Pin Table'!B955,B2B!A:A,0),6),"---")</f>
        <v>IO</v>
      </c>
      <c r="D955" s="19" t="str">
        <f>IFERROR(IF((COUNTIF(B2B!A951:K951,H953)&lt;0),"---",INDEX(B2B!A:K,MATCH('B2B Pin Table'!B955,B2B!A:A,0),2)),"---")</f>
        <v>J4</v>
      </c>
      <c r="E955" s="19" t="str">
        <f>IFERROR(IF((COUNTIF(B2B!A951:K951,H953)&lt;0),"---",INDEX(B2B!A:K,MATCH('B2B Pin Table'!B955,B2B!A:A,0),3)),"---")</f>
        <v>D50</v>
      </c>
      <c r="F955" s="19" t="str">
        <f>IFERROR(IF((COUNTIF(B2B!A951:K951,L953)&lt;0),"---",INDEX(B2B!A:K,MATCH('B2B Pin Table'!B955,B2B!A:A,0),4)),"---")</f>
        <v>J4</v>
      </c>
      <c r="G955" s="19" t="str">
        <f>IFERROR(IF((COUNTIF(B2B!A951:K951,L953)&lt;0),"---",INDEX(B2B!A:K,MATCH('B2B Pin Table'!B955,B2B!A:A,0),5)),"---")</f>
        <v>D50</v>
      </c>
      <c r="H955" s="59" t="str">
        <f>IFERROR(IF(VLOOKUP($D955&amp;"-"&amp;$E955,IF($H$4="TEB0187_REV01",CALC_CONN_TEB0187_REV01!$F:$I),4,0)="--","---",IF($H$4="TEB0187_REV01",CALC_CONN_TEB0187_REV01!$G955&amp; " --&gt; " &amp;CALC_CONN_TEB0187_REV01!$I955&amp; " --&gt; ")),"---")</f>
        <v>---</v>
      </c>
      <c r="I955" s="19" t="str">
        <f>IFERROR(IF(VLOOKUP($D955&amp;"-"&amp;$E955,IF($H$4="TEB0187_REV01",CALC_CONN_TEB0187_REV01!$F:$H),3,0)="--",VLOOKUP($D955&amp;"-"&amp;$E955,IF($H$4="TEB0187_REV01",CALC_CONN_TEB0187_REV01!$F:$H),2,0),VLOOKUP($D955&amp;"-"&amp;$E955,IF($H$4="TEB0187_REV01",CALC_CONN_TEB0187_REV01!$F:$H),3,0)),"---")</f>
        <v>---</v>
      </c>
      <c r="J955" s="19" t="str">
        <f>IFERROR(VLOOKUP(I955,IF($H$4="TEB0187_REV01",RAW_c_TEB0187_REV01!$AE:$AM),9,0),"---")</f>
        <v>---</v>
      </c>
      <c r="K955" s="19" t="str">
        <f>IFERROR(VLOOKUP(D955&amp;"-"&amp;E955,IF($H$4="TEB0187_REV01",RAW_c_TEB0187_REV01!$AD:$AK,"???"),6,0),"---")</f>
        <v>---</v>
      </c>
      <c r="L955" s="19" t="str">
        <f>IFERROR(VLOOKUP(D955&amp;"-"&amp;E955,IF($H$4="TEB0187_REV01",RAW_c_TEB0187_REV01!$AD:$AL,"???"),9,0),"---")</f>
        <v>---</v>
      </c>
      <c r="M955" s="19" t="str">
        <f>IFERROR(IF(VLOOKUP($F955&amp;"-"&amp;$G955,IF($M$4="TEI0187_REV01",RAW_m_TEI0187_REV01!$F:$AU),43,0)="--","---",IF($M$4="TEI0187_REV01",RAW_m_TEI0187_REV01!$AT955&amp; " --&gt; " &amp;RAW_m_TEI0187_REV01!$AU955&amp; " --&gt; ")),"---")</f>
        <v>---</v>
      </c>
      <c r="N955" s="19" t="str">
        <f>IFERROR(VLOOKUP(F955&amp;"-"&amp;G955,IF($M$4="TEI0187_REV01",RAW_m_TEI0187_REV01!$AD:$AJ),7,0),"---")</f>
        <v>---</v>
      </c>
      <c r="O955" s="19" t="str">
        <f>IFERROR(VLOOKUP(N955,IF($M$4="TEI0187_REV01",RAW_m_TEI0187_REV01!$AJ:$AK),2,0),"---")</f>
        <v>---</v>
      </c>
      <c r="P955" s="19" t="str">
        <f>IFERROR(VLOOKUP(F955&amp;"-"&amp;G955,IF($M$4="TEI0187_REV01",RAW_m_TEI0187_REV01!$AD:$AG),3,0),"---")</f>
        <v>---</v>
      </c>
      <c r="Q955" s="19" t="str">
        <f>IFERROR(VLOOKUP(N955,IF($M$4="TEI0187_REV01",RAW_m_TEI0187_REV01!$AE:$AH),4,0),"---")</f>
        <v>---</v>
      </c>
      <c r="R955" s="19" t="str">
        <f>IFERROR(VLOOKUP(F955&amp;"-"&amp;G955,IF($M$4="TEI0187_REV01",RAW_m_TEI0187_REV01!$AD:$AG),4,0),"---")</f>
        <v>---</v>
      </c>
    </row>
    <row r="956" spans="2:18" x14ac:dyDescent="0.25">
      <c r="B956" s="78">
        <v>951</v>
      </c>
      <c r="C956" s="19" t="str">
        <f>IFERROR(INDEX(B2B!A:F,MATCH('B2B Pin Table'!B956,B2B!A:A,0),6),"---")</f>
        <v>IO</v>
      </c>
      <c r="D956" s="19" t="str">
        <f>IFERROR(IF((COUNTIF(B2B!A952:K952,H954)&lt;0),"---",INDEX(B2B!A:K,MATCH('B2B Pin Table'!B956,B2B!A:A,0),2)),"---")</f>
        <v>J4</v>
      </c>
      <c r="E956" s="19" t="str">
        <f>IFERROR(IF((COUNTIF(B2B!A952:K952,H954)&lt;0),"---",INDEX(B2B!A:K,MATCH('B2B Pin Table'!B956,B2B!A:A,0),3)),"---")</f>
        <v>D51</v>
      </c>
      <c r="F956" s="19" t="str">
        <f>IFERROR(IF((COUNTIF(B2B!A952:K952,L954)&lt;0),"---",INDEX(B2B!A:K,MATCH('B2B Pin Table'!B956,B2B!A:A,0),4)),"---")</f>
        <v>J4</v>
      </c>
      <c r="G956" s="19" t="str">
        <f>IFERROR(IF((COUNTIF(B2B!A952:K952,L954)&lt;0),"---",INDEX(B2B!A:K,MATCH('B2B Pin Table'!B956,B2B!A:A,0),5)),"---")</f>
        <v>D51</v>
      </c>
      <c r="H956" s="59" t="str">
        <f>IFERROR(IF(VLOOKUP($D956&amp;"-"&amp;$E956,IF($H$4="TEB0187_REV01",CALC_CONN_TEB0187_REV01!$F:$I),4,0)="--","---",IF($H$4="TEB0187_REV01",CALC_CONN_TEB0187_REV01!$G956&amp; " --&gt; " &amp;CALC_CONN_TEB0187_REV01!$I956&amp; " --&gt; ")),"---")</f>
        <v>---</v>
      </c>
      <c r="I956" s="19" t="str">
        <f>IFERROR(IF(VLOOKUP($D956&amp;"-"&amp;$E956,IF($H$4="TEB0187_REV01",CALC_CONN_TEB0187_REV01!$F:$H),3,0)="--",VLOOKUP($D956&amp;"-"&amp;$E956,IF($H$4="TEB0187_REV01",CALC_CONN_TEB0187_REV01!$F:$H),2,0),VLOOKUP($D956&amp;"-"&amp;$E956,IF($H$4="TEB0187_REV01",CALC_CONN_TEB0187_REV01!$F:$H),3,0)),"---")</f>
        <v>---</v>
      </c>
      <c r="J956" s="19" t="str">
        <f>IFERROR(VLOOKUP(I956,IF($H$4="TEB0187_REV01",RAW_c_TEB0187_REV01!$AE:$AM),9,0),"---")</f>
        <v>---</v>
      </c>
      <c r="K956" s="19" t="str">
        <f>IFERROR(VLOOKUP(D956&amp;"-"&amp;E956,IF($H$4="TEB0187_REV01",RAW_c_TEB0187_REV01!$AD:$AK,"???"),6,0),"---")</f>
        <v>---</v>
      </c>
      <c r="L956" s="19" t="str">
        <f>IFERROR(VLOOKUP(D956&amp;"-"&amp;E956,IF($H$4="TEB0187_REV01",RAW_c_TEB0187_REV01!$AD:$AL,"???"),9,0),"---")</f>
        <v>---</v>
      </c>
      <c r="M956" s="19" t="str">
        <f>IFERROR(IF(VLOOKUP($F956&amp;"-"&amp;$G956,IF($M$4="TEI0187_REV01",RAW_m_TEI0187_REV01!$F:$AU),43,0)="--","---",IF($M$4="TEI0187_REV01",RAW_m_TEI0187_REV01!$AT956&amp; " --&gt; " &amp;RAW_m_TEI0187_REV01!$AU956&amp; " --&gt; ")),"---")</f>
        <v>---</v>
      </c>
      <c r="N956" s="19" t="str">
        <f>IFERROR(VLOOKUP(F956&amp;"-"&amp;G956,IF($M$4="TEI0187_REV01",RAW_m_TEI0187_REV01!$AD:$AJ),7,0),"---")</f>
        <v>---</v>
      </c>
      <c r="O956" s="19" t="str">
        <f>IFERROR(VLOOKUP(N956,IF($M$4="TEI0187_REV01",RAW_m_TEI0187_REV01!$AJ:$AK),2,0),"---")</f>
        <v>---</v>
      </c>
      <c r="P956" s="19" t="str">
        <f>IFERROR(VLOOKUP(F956&amp;"-"&amp;G956,IF($M$4="TEI0187_REV01",RAW_m_TEI0187_REV01!$AD:$AG),3,0),"---")</f>
        <v>---</v>
      </c>
      <c r="Q956" s="19" t="str">
        <f>IFERROR(VLOOKUP(N956,IF($M$4="TEI0187_REV01",RAW_m_TEI0187_REV01!$AE:$AH),4,0),"---")</f>
        <v>---</v>
      </c>
      <c r="R956" s="19" t="str">
        <f>IFERROR(VLOOKUP(F956&amp;"-"&amp;G956,IF($M$4="TEI0187_REV01",RAW_m_TEI0187_REV01!$AD:$AG),4,0),"---")</f>
        <v>---</v>
      </c>
    </row>
    <row r="957" spans="2:18" x14ac:dyDescent="0.25">
      <c r="B957" s="78">
        <v>952</v>
      </c>
      <c r="C957" s="19" t="str">
        <f>IFERROR(INDEX(B2B!A:F,MATCH('B2B Pin Table'!B957,B2B!A:A,0),6),"---")</f>
        <v>GND</v>
      </c>
      <c r="D957" s="19" t="str">
        <f>IFERROR(IF((COUNTIF(B2B!A953:K953,H955)&lt;0),"---",INDEX(B2B!A:K,MATCH('B2B Pin Table'!B957,B2B!A:A,0),2)),"---")</f>
        <v>J4</v>
      </c>
      <c r="E957" s="19" t="str">
        <f>IFERROR(IF((COUNTIF(B2B!A953:K953,H955)&lt;0),"---",INDEX(B2B!A:K,MATCH('B2B Pin Table'!B957,B2B!A:A,0),3)),"---")</f>
        <v>D52</v>
      </c>
      <c r="F957" s="19" t="str">
        <f>IFERROR(IF((COUNTIF(B2B!A953:K953,L955)&lt;0),"---",INDEX(B2B!A:K,MATCH('B2B Pin Table'!B957,B2B!A:A,0),4)),"---")</f>
        <v>J4</v>
      </c>
      <c r="G957" s="19" t="str">
        <f>IFERROR(IF((COUNTIF(B2B!A953:K953,L955)&lt;0),"---",INDEX(B2B!A:K,MATCH('B2B Pin Table'!B957,B2B!A:A,0),5)),"---")</f>
        <v>D52</v>
      </c>
      <c r="H957" s="59" t="str">
        <f>IFERROR(IF(VLOOKUP($D957&amp;"-"&amp;$E957,IF($H$4="TEB0187_REV01",CALC_CONN_TEB0187_REV01!$F:$I),4,0)="--","---",IF($H$4="TEB0187_REV01",CALC_CONN_TEB0187_REV01!$G957&amp; " --&gt; " &amp;CALC_CONN_TEB0187_REV01!$I957&amp; " --&gt; ")),"---")</f>
        <v>---</v>
      </c>
      <c r="I957" s="19" t="str">
        <f>IFERROR(IF(VLOOKUP($D957&amp;"-"&amp;$E957,IF($H$4="TEB0187_REV01",CALC_CONN_TEB0187_REV01!$F:$H),3,0)="--",VLOOKUP($D957&amp;"-"&amp;$E957,IF($H$4="TEB0187_REV01",CALC_CONN_TEB0187_REV01!$F:$H),2,0),VLOOKUP($D957&amp;"-"&amp;$E957,IF($H$4="TEB0187_REV01",CALC_CONN_TEB0187_REV01!$F:$H),3,0)),"---")</f>
        <v>---</v>
      </c>
      <c r="J957" s="19" t="str">
        <f>IFERROR(VLOOKUP(I957,IF($H$4="TEB0187_REV01",RAW_c_TEB0187_REV01!$AE:$AM),9,0),"---")</f>
        <v>---</v>
      </c>
      <c r="K957" s="19" t="str">
        <f>IFERROR(VLOOKUP(D957&amp;"-"&amp;E957,IF($H$4="TEB0187_REV01",RAW_c_TEB0187_REV01!$AD:$AK,"???"),6,0),"---")</f>
        <v>---</v>
      </c>
      <c r="L957" s="19" t="str">
        <f>IFERROR(VLOOKUP(D957&amp;"-"&amp;E957,IF($H$4="TEB0187_REV01",RAW_c_TEB0187_REV01!$AD:$AL,"???"),9,0),"---")</f>
        <v>---</v>
      </c>
      <c r="M957" s="19" t="str">
        <f>IFERROR(IF(VLOOKUP($F957&amp;"-"&amp;$G957,IF($M$4="TEI0187_REV01",RAW_m_TEI0187_REV01!$F:$AU),43,0)="--","---",IF($M$4="TEI0187_REV01",RAW_m_TEI0187_REV01!$AT957&amp; " --&gt; " &amp;RAW_m_TEI0187_REV01!$AU957&amp; " --&gt; ")),"---")</f>
        <v>---</v>
      </c>
      <c r="N957" s="19" t="str">
        <f>IFERROR(VLOOKUP(F957&amp;"-"&amp;G957,IF($M$4="TEI0187_REV01",RAW_m_TEI0187_REV01!$AD:$AJ),7,0),"---")</f>
        <v>---</v>
      </c>
      <c r="O957" s="19" t="str">
        <f>IFERROR(VLOOKUP(N957,IF($M$4="TEI0187_REV01",RAW_m_TEI0187_REV01!$AJ:$AK),2,0),"---")</f>
        <v>---</v>
      </c>
      <c r="P957" s="19" t="str">
        <f>IFERROR(VLOOKUP(F957&amp;"-"&amp;G957,IF($M$4="TEI0187_REV01",RAW_m_TEI0187_REV01!$AD:$AG),3,0),"---")</f>
        <v>---</v>
      </c>
      <c r="Q957" s="19" t="str">
        <f>IFERROR(VLOOKUP(N957,IF($M$4="TEI0187_REV01",RAW_m_TEI0187_REV01!$AE:$AH),4,0),"---")</f>
        <v>---</v>
      </c>
      <c r="R957" s="19" t="str">
        <f>IFERROR(VLOOKUP(F957&amp;"-"&amp;G957,IF($M$4="TEI0187_REV01",RAW_m_TEI0187_REV01!$AD:$AG),4,0),"---")</f>
        <v>---</v>
      </c>
    </row>
    <row r="958" spans="2:18" x14ac:dyDescent="0.25">
      <c r="B958" s="78">
        <v>953</v>
      </c>
      <c r="C958" s="19" t="str">
        <f>IFERROR(INDEX(B2B!A:F,MATCH('B2B Pin Table'!B958,B2B!A:A,0),6),"---")</f>
        <v>IO</v>
      </c>
      <c r="D958" s="19" t="str">
        <f>IFERROR(IF((COUNTIF(B2B!A954:K954,H956)&lt;0),"---",INDEX(B2B!A:K,MATCH('B2B Pin Table'!B958,B2B!A:A,0),2)),"---")</f>
        <v>J4</v>
      </c>
      <c r="E958" s="19" t="str">
        <f>IFERROR(IF((COUNTIF(B2B!A954:K954,H956)&lt;0),"---",INDEX(B2B!A:K,MATCH('B2B Pin Table'!B958,B2B!A:A,0),3)),"---")</f>
        <v>D53</v>
      </c>
      <c r="F958" s="19" t="str">
        <f>IFERROR(IF((COUNTIF(B2B!A954:K954,L956)&lt;0),"---",INDEX(B2B!A:K,MATCH('B2B Pin Table'!B958,B2B!A:A,0),4)),"---")</f>
        <v>J4</v>
      </c>
      <c r="G958" s="19" t="str">
        <f>IFERROR(IF((COUNTIF(B2B!A954:K954,L956)&lt;0),"---",INDEX(B2B!A:K,MATCH('B2B Pin Table'!B958,B2B!A:A,0),5)),"---")</f>
        <v>D53</v>
      </c>
      <c r="H958" s="59" t="str">
        <f>IFERROR(IF(VLOOKUP($D958&amp;"-"&amp;$E958,IF($H$4="TEB0187_REV01",CALC_CONN_TEB0187_REV01!$F:$I),4,0)="--","---",IF($H$4="TEB0187_REV01",CALC_CONN_TEB0187_REV01!$G958&amp; " --&gt; " &amp;CALC_CONN_TEB0187_REV01!$I958&amp; " --&gt; ")),"---")</f>
        <v>---</v>
      </c>
      <c r="I958" s="19" t="str">
        <f>IFERROR(IF(VLOOKUP($D958&amp;"-"&amp;$E958,IF($H$4="TEB0187_REV01",CALC_CONN_TEB0187_REV01!$F:$H),3,0)="--",VLOOKUP($D958&amp;"-"&amp;$E958,IF($H$4="TEB0187_REV01",CALC_CONN_TEB0187_REV01!$F:$H),2,0),VLOOKUP($D958&amp;"-"&amp;$E958,IF($H$4="TEB0187_REV01",CALC_CONN_TEB0187_REV01!$F:$H),3,0)),"---")</f>
        <v>---</v>
      </c>
      <c r="J958" s="19" t="str">
        <f>IFERROR(VLOOKUP(I958,IF($H$4="TEB0187_REV01",RAW_c_TEB0187_REV01!$AE:$AM),9,0),"---")</f>
        <v>---</v>
      </c>
      <c r="K958" s="19" t="str">
        <f>IFERROR(VLOOKUP(D958&amp;"-"&amp;E958,IF($H$4="TEB0187_REV01",RAW_c_TEB0187_REV01!$AD:$AK,"???"),6,0),"---")</f>
        <v>---</v>
      </c>
      <c r="L958" s="19" t="str">
        <f>IFERROR(VLOOKUP(D958&amp;"-"&amp;E958,IF($H$4="TEB0187_REV01",RAW_c_TEB0187_REV01!$AD:$AL,"???"),9,0),"---")</f>
        <v>---</v>
      </c>
      <c r="M958" s="19" t="str">
        <f>IFERROR(IF(VLOOKUP($F958&amp;"-"&amp;$G958,IF($M$4="TEI0187_REV01",RAW_m_TEI0187_REV01!$F:$AU),43,0)="--","---",IF($M$4="TEI0187_REV01",RAW_m_TEI0187_REV01!$AT958&amp; " --&gt; " &amp;RAW_m_TEI0187_REV01!$AU958&amp; " --&gt; ")),"---")</f>
        <v>---</v>
      </c>
      <c r="N958" s="19" t="str">
        <f>IFERROR(VLOOKUP(F958&amp;"-"&amp;G958,IF($M$4="TEI0187_REV01",RAW_m_TEI0187_REV01!$AD:$AJ),7,0),"---")</f>
        <v>---</v>
      </c>
      <c r="O958" s="19" t="str">
        <f>IFERROR(VLOOKUP(N958,IF($M$4="TEI0187_REV01",RAW_m_TEI0187_REV01!$AJ:$AK),2,0),"---")</f>
        <v>---</v>
      </c>
      <c r="P958" s="19" t="str">
        <f>IFERROR(VLOOKUP(F958&amp;"-"&amp;G958,IF($M$4="TEI0187_REV01",RAW_m_TEI0187_REV01!$AD:$AG),3,0),"---")</f>
        <v>---</v>
      </c>
      <c r="Q958" s="19" t="str">
        <f>IFERROR(VLOOKUP(N958,IF($M$4="TEI0187_REV01",RAW_m_TEI0187_REV01!$AE:$AH),4,0),"---")</f>
        <v>---</v>
      </c>
      <c r="R958" s="19" t="str">
        <f>IFERROR(VLOOKUP(F958&amp;"-"&amp;G958,IF($M$4="TEI0187_REV01",RAW_m_TEI0187_REV01!$AD:$AG),4,0),"---")</f>
        <v>---</v>
      </c>
    </row>
    <row r="959" spans="2:18" x14ac:dyDescent="0.25">
      <c r="B959" s="78">
        <v>954</v>
      </c>
      <c r="C959" s="19" t="str">
        <f>IFERROR(INDEX(B2B!A:F,MATCH('B2B Pin Table'!B959,B2B!A:A,0),6),"---")</f>
        <v>IO</v>
      </c>
      <c r="D959" s="19" t="str">
        <f>IFERROR(IF((COUNTIF(B2B!A955:K955,H957)&lt;0),"---",INDEX(B2B!A:K,MATCH('B2B Pin Table'!B959,B2B!A:A,0),2)),"---")</f>
        <v>J4</v>
      </c>
      <c r="E959" s="19" t="str">
        <f>IFERROR(IF((COUNTIF(B2B!A955:K955,H957)&lt;0),"---",INDEX(B2B!A:K,MATCH('B2B Pin Table'!B959,B2B!A:A,0),3)),"---")</f>
        <v>D54</v>
      </c>
      <c r="F959" s="19" t="str">
        <f>IFERROR(IF((COUNTIF(B2B!A955:K955,L957)&lt;0),"---",INDEX(B2B!A:K,MATCH('B2B Pin Table'!B959,B2B!A:A,0),4)),"---")</f>
        <v>J4</v>
      </c>
      <c r="G959" s="19" t="str">
        <f>IFERROR(IF((COUNTIF(B2B!A955:K955,L957)&lt;0),"---",INDEX(B2B!A:K,MATCH('B2B Pin Table'!B959,B2B!A:A,0),5)),"---")</f>
        <v>D54</v>
      </c>
      <c r="H959" s="59" t="str">
        <f>IFERROR(IF(VLOOKUP($D959&amp;"-"&amp;$E959,IF($H$4="TEB0187_REV01",CALC_CONN_TEB0187_REV01!$F:$I),4,0)="--","---",IF($H$4="TEB0187_REV01",CALC_CONN_TEB0187_REV01!$G959&amp; " --&gt; " &amp;CALC_CONN_TEB0187_REV01!$I959&amp; " --&gt; ")),"---")</f>
        <v>---</v>
      </c>
      <c r="I959" s="19" t="str">
        <f>IFERROR(IF(VLOOKUP($D959&amp;"-"&amp;$E959,IF($H$4="TEB0187_REV01",CALC_CONN_TEB0187_REV01!$F:$H),3,0)="--",VLOOKUP($D959&amp;"-"&amp;$E959,IF($H$4="TEB0187_REV01",CALC_CONN_TEB0187_REV01!$F:$H),2,0),VLOOKUP($D959&amp;"-"&amp;$E959,IF($H$4="TEB0187_REV01",CALC_CONN_TEB0187_REV01!$F:$H),3,0)),"---")</f>
        <v>---</v>
      </c>
      <c r="J959" s="19" t="str">
        <f>IFERROR(VLOOKUP(I959,IF($H$4="TEB0187_REV01",RAW_c_TEB0187_REV01!$AE:$AM),9,0),"---")</f>
        <v>---</v>
      </c>
      <c r="K959" s="19" t="str">
        <f>IFERROR(VLOOKUP(D959&amp;"-"&amp;E959,IF($H$4="TEB0187_REV01",RAW_c_TEB0187_REV01!$AD:$AK,"???"),6,0),"---")</f>
        <v>---</v>
      </c>
      <c r="L959" s="19" t="str">
        <f>IFERROR(VLOOKUP(D959&amp;"-"&amp;E959,IF($H$4="TEB0187_REV01",RAW_c_TEB0187_REV01!$AD:$AL,"???"),9,0),"---")</f>
        <v>---</v>
      </c>
      <c r="M959" s="19" t="str">
        <f>IFERROR(IF(VLOOKUP($F959&amp;"-"&amp;$G959,IF($M$4="TEI0187_REV01",RAW_m_TEI0187_REV01!$F:$AU),43,0)="--","---",IF($M$4="TEI0187_REV01",RAW_m_TEI0187_REV01!$AT959&amp; " --&gt; " &amp;RAW_m_TEI0187_REV01!$AU959&amp; " --&gt; ")),"---")</f>
        <v>---</v>
      </c>
      <c r="N959" s="19" t="str">
        <f>IFERROR(VLOOKUP(F959&amp;"-"&amp;G959,IF($M$4="TEI0187_REV01",RAW_m_TEI0187_REV01!$AD:$AJ),7,0),"---")</f>
        <v>---</v>
      </c>
      <c r="O959" s="19" t="str">
        <f>IFERROR(VLOOKUP(N959,IF($M$4="TEI0187_REV01",RAW_m_TEI0187_REV01!$AJ:$AK),2,0),"---")</f>
        <v>---</v>
      </c>
      <c r="P959" s="19" t="str">
        <f>IFERROR(VLOOKUP(F959&amp;"-"&amp;G959,IF($M$4="TEI0187_REV01",RAW_m_TEI0187_REV01!$AD:$AG),3,0),"---")</f>
        <v>---</v>
      </c>
      <c r="Q959" s="19" t="str">
        <f>IFERROR(VLOOKUP(N959,IF($M$4="TEI0187_REV01",RAW_m_TEI0187_REV01!$AE:$AH),4,0),"---")</f>
        <v>---</v>
      </c>
      <c r="R959" s="19" t="str">
        <f>IFERROR(VLOOKUP(F959&amp;"-"&amp;G959,IF($M$4="TEI0187_REV01",RAW_m_TEI0187_REV01!$AD:$AG),4,0),"---")</f>
        <v>---</v>
      </c>
    </row>
    <row r="960" spans="2:18" x14ac:dyDescent="0.25">
      <c r="B960" s="78">
        <v>955</v>
      </c>
      <c r="C960" s="19" t="str">
        <f>IFERROR(INDEX(B2B!A:F,MATCH('B2B Pin Table'!B960,B2B!A:A,0),6),"---")</f>
        <v>IO</v>
      </c>
      <c r="D960" s="19" t="str">
        <f>IFERROR(IF((COUNTIF(B2B!A956:K956,H958)&lt;0),"---",INDEX(B2B!A:K,MATCH('B2B Pin Table'!B960,B2B!A:A,0),2)),"---")</f>
        <v>J4</v>
      </c>
      <c r="E960" s="19" t="str">
        <f>IFERROR(IF((COUNTIF(B2B!A956:K956,H958)&lt;0),"---",INDEX(B2B!A:K,MATCH('B2B Pin Table'!B960,B2B!A:A,0),3)),"---")</f>
        <v>D55</v>
      </c>
      <c r="F960" s="19" t="str">
        <f>IFERROR(IF((COUNTIF(B2B!A956:K956,L958)&lt;0),"---",INDEX(B2B!A:K,MATCH('B2B Pin Table'!B960,B2B!A:A,0),4)),"---")</f>
        <v>J4</v>
      </c>
      <c r="G960" s="19" t="str">
        <f>IFERROR(IF((COUNTIF(B2B!A956:K956,L958)&lt;0),"---",INDEX(B2B!A:K,MATCH('B2B Pin Table'!B960,B2B!A:A,0),5)),"---")</f>
        <v>D55</v>
      </c>
      <c r="H960" s="59" t="str">
        <f>IFERROR(IF(VLOOKUP($D960&amp;"-"&amp;$E960,IF($H$4="TEB0187_REV01",CALC_CONN_TEB0187_REV01!$F:$I),4,0)="--","---",IF($H$4="TEB0187_REV01",CALC_CONN_TEB0187_REV01!$G960&amp; " --&gt; " &amp;CALC_CONN_TEB0187_REV01!$I960&amp; " --&gt; ")),"---")</f>
        <v>---</v>
      </c>
      <c r="I960" s="19" t="str">
        <f>IFERROR(IF(VLOOKUP($D960&amp;"-"&amp;$E960,IF($H$4="TEB0187_REV01",CALC_CONN_TEB0187_REV01!$F:$H),3,0)="--",VLOOKUP($D960&amp;"-"&amp;$E960,IF($H$4="TEB0187_REV01",CALC_CONN_TEB0187_REV01!$F:$H),2,0),VLOOKUP($D960&amp;"-"&amp;$E960,IF($H$4="TEB0187_REV01",CALC_CONN_TEB0187_REV01!$F:$H),3,0)),"---")</f>
        <v>---</v>
      </c>
      <c r="J960" s="19" t="str">
        <f>IFERROR(VLOOKUP(I960,IF($H$4="TEB0187_REV01",RAW_c_TEB0187_REV01!$AE:$AM),9,0),"---")</f>
        <v>---</v>
      </c>
      <c r="K960" s="19" t="str">
        <f>IFERROR(VLOOKUP(D960&amp;"-"&amp;E960,IF($H$4="TEB0187_REV01",RAW_c_TEB0187_REV01!$AD:$AK,"???"),6,0),"---")</f>
        <v>---</v>
      </c>
      <c r="L960" s="19" t="str">
        <f>IFERROR(VLOOKUP(D960&amp;"-"&amp;E960,IF($H$4="TEB0187_REV01",RAW_c_TEB0187_REV01!$AD:$AL,"???"),9,0),"---")</f>
        <v>---</v>
      </c>
      <c r="M960" s="19" t="str">
        <f>IFERROR(IF(VLOOKUP($F960&amp;"-"&amp;$G960,IF($M$4="TEI0187_REV01",RAW_m_TEI0187_REV01!$F:$AU),43,0)="--","---",IF($M$4="TEI0187_REV01",RAW_m_TEI0187_REV01!$AT960&amp; " --&gt; " &amp;RAW_m_TEI0187_REV01!$AU960&amp; " --&gt; ")),"---")</f>
        <v>---</v>
      </c>
      <c r="N960" s="19" t="str">
        <f>IFERROR(VLOOKUP(F960&amp;"-"&amp;G960,IF($M$4="TEI0187_REV01",RAW_m_TEI0187_REV01!$AD:$AJ),7,0),"---")</f>
        <v>---</v>
      </c>
      <c r="O960" s="19" t="str">
        <f>IFERROR(VLOOKUP(N960,IF($M$4="TEI0187_REV01",RAW_m_TEI0187_REV01!$AJ:$AK),2,0),"---")</f>
        <v>---</v>
      </c>
      <c r="P960" s="19" t="str">
        <f>IFERROR(VLOOKUP(F960&amp;"-"&amp;G960,IF($M$4="TEI0187_REV01",RAW_m_TEI0187_REV01!$AD:$AG),3,0),"---")</f>
        <v>---</v>
      </c>
      <c r="Q960" s="19" t="str">
        <f>IFERROR(VLOOKUP(N960,IF($M$4="TEI0187_REV01",RAW_m_TEI0187_REV01!$AE:$AH),4,0),"---")</f>
        <v>---</v>
      </c>
      <c r="R960" s="19" t="str">
        <f>IFERROR(VLOOKUP(F960&amp;"-"&amp;G960,IF($M$4="TEI0187_REV01",RAW_m_TEI0187_REV01!$AD:$AG),4,0),"---")</f>
        <v>---</v>
      </c>
    </row>
    <row r="961" spans="2:18" x14ac:dyDescent="0.25">
      <c r="B961" s="78">
        <v>956</v>
      </c>
      <c r="C961" s="19" t="str">
        <f>IFERROR(INDEX(B2B!A:F,MATCH('B2B Pin Table'!B961,B2B!A:A,0),6),"---")</f>
        <v>IO</v>
      </c>
      <c r="D961" s="19" t="str">
        <f>IFERROR(IF((COUNTIF(B2B!A957:K957,H959)&lt;0),"---",INDEX(B2B!A:K,MATCH('B2B Pin Table'!B961,B2B!A:A,0),2)),"---")</f>
        <v>J4</v>
      </c>
      <c r="E961" s="19" t="str">
        <f>IFERROR(IF((COUNTIF(B2B!A957:K957,H959)&lt;0),"---",INDEX(B2B!A:K,MATCH('B2B Pin Table'!B961,B2B!A:A,0),3)),"---")</f>
        <v>D56</v>
      </c>
      <c r="F961" s="19" t="str">
        <f>IFERROR(IF((COUNTIF(B2B!A957:K957,L959)&lt;0),"---",INDEX(B2B!A:K,MATCH('B2B Pin Table'!B961,B2B!A:A,0),4)),"---")</f>
        <v>J4</v>
      </c>
      <c r="G961" s="19" t="str">
        <f>IFERROR(IF((COUNTIF(B2B!A957:K957,L959)&lt;0),"---",INDEX(B2B!A:K,MATCH('B2B Pin Table'!B961,B2B!A:A,0),5)),"---")</f>
        <v>D56</v>
      </c>
      <c r="H961" s="59" t="str">
        <f>IFERROR(IF(VLOOKUP($D961&amp;"-"&amp;$E961,IF($H$4="TEB0187_REV01",CALC_CONN_TEB0187_REV01!$F:$I),4,0)="--","---",IF($H$4="TEB0187_REV01",CALC_CONN_TEB0187_REV01!$G961&amp; " --&gt; " &amp;CALC_CONN_TEB0187_REV01!$I961&amp; " --&gt; ")),"---")</f>
        <v>---</v>
      </c>
      <c r="I961" s="19" t="str">
        <f>IFERROR(IF(VLOOKUP($D961&amp;"-"&amp;$E961,IF($H$4="TEB0187_REV01",CALC_CONN_TEB0187_REV01!$F:$H),3,0)="--",VLOOKUP($D961&amp;"-"&amp;$E961,IF($H$4="TEB0187_REV01",CALC_CONN_TEB0187_REV01!$F:$H),2,0),VLOOKUP($D961&amp;"-"&amp;$E961,IF($H$4="TEB0187_REV01",CALC_CONN_TEB0187_REV01!$F:$H),3,0)),"---")</f>
        <v>---</v>
      </c>
      <c r="J961" s="19" t="str">
        <f>IFERROR(VLOOKUP(I961,IF($H$4="TEB0187_REV01",RAW_c_TEB0187_REV01!$AE:$AM),9,0),"---")</f>
        <v>---</v>
      </c>
      <c r="K961" s="19" t="str">
        <f>IFERROR(VLOOKUP(D961&amp;"-"&amp;E961,IF($H$4="TEB0187_REV01",RAW_c_TEB0187_REV01!$AD:$AK,"???"),6,0),"---")</f>
        <v>---</v>
      </c>
      <c r="L961" s="19" t="str">
        <f>IFERROR(VLOOKUP(D961&amp;"-"&amp;E961,IF($H$4="TEB0187_REV01",RAW_c_TEB0187_REV01!$AD:$AL,"???"),9,0),"---")</f>
        <v>---</v>
      </c>
      <c r="M961" s="19" t="str">
        <f>IFERROR(IF(VLOOKUP($F961&amp;"-"&amp;$G961,IF($M$4="TEI0187_REV01",RAW_m_TEI0187_REV01!$F:$AU),43,0)="--","---",IF($M$4="TEI0187_REV01",RAW_m_TEI0187_REV01!$AT961&amp; " --&gt; " &amp;RAW_m_TEI0187_REV01!$AU961&amp; " --&gt; ")),"---")</f>
        <v>---</v>
      </c>
      <c r="N961" s="19" t="str">
        <f>IFERROR(VLOOKUP(F961&amp;"-"&amp;G961,IF($M$4="TEI0187_REV01",RAW_m_TEI0187_REV01!$AD:$AJ),7,0),"---")</f>
        <v>---</v>
      </c>
      <c r="O961" s="19" t="str">
        <f>IFERROR(VLOOKUP(N961,IF($M$4="TEI0187_REV01",RAW_m_TEI0187_REV01!$AJ:$AK),2,0),"---")</f>
        <v>---</v>
      </c>
      <c r="P961" s="19" t="str">
        <f>IFERROR(VLOOKUP(F961&amp;"-"&amp;G961,IF($M$4="TEI0187_REV01",RAW_m_TEI0187_REV01!$AD:$AG),3,0),"---")</f>
        <v>---</v>
      </c>
      <c r="Q961" s="19" t="str">
        <f>IFERROR(VLOOKUP(N961,IF($M$4="TEI0187_REV01",RAW_m_TEI0187_REV01!$AE:$AH),4,0),"---")</f>
        <v>---</v>
      </c>
      <c r="R961" s="19" t="str">
        <f>IFERROR(VLOOKUP(F961&amp;"-"&amp;G961,IF($M$4="TEI0187_REV01",RAW_m_TEI0187_REV01!$AD:$AG),4,0),"---")</f>
        <v>---</v>
      </c>
    </row>
    <row r="962" spans="2:18" x14ac:dyDescent="0.25">
      <c r="B962" s="78">
        <v>957</v>
      </c>
      <c r="C962" s="19" t="str">
        <f>IFERROR(INDEX(B2B!A:F,MATCH('B2B Pin Table'!B962,B2B!A:A,0),6),"---")</f>
        <v>IO</v>
      </c>
      <c r="D962" s="19" t="str">
        <f>IFERROR(IF((COUNTIF(B2B!A958:K958,H960)&lt;0),"---",INDEX(B2B!A:K,MATCH('B2B Pin Table'!B962,B2B!A:A,0),2)),"---")</f>
        <v>J4</v>
      </c>
      <c r="E962" s="19" t="str">
        <f>IFERROR(IF((COUNTIF(B2B!A958:K958,H960)&lt;0),"---",INDEX(B2B!A:K,MATCH('B2B Pin Table'!B962,B2B!A:A,0),3)),"---")</f>
        <v>D57</v>
      </c>
      <c r="F962" s="19" t="str">
        <f>IFERROR(IF((COUNTIF(B2B!A958:K958,L960)&lt;0),"---",INDEX(B2B!A:K,MATCH('B2B Pin Table'!B962,B2B!A:A,0),4)),"---")</f>
        <v>J4</v>
      </c>
      <c r="G962" s="19" t="str">
        <f>IFERROR(IF((COUNTIF(B2B!A958:K958,L960)&lt;0),"---",INDEX(B2B!A:K,MATCH('B2B Pin Table'!B962,B2B!A:A,0),5)),"---")</f>
        <v>D57</v>
      </c>
      <c r="H962" s="59" t="str">
        <f>IFERROR(IF(VLOOKUP($D962&amp;"-"&amp;$E962,IF($H$4="TEB0187_REV01",CALC_CONN_TEB0187_REV01!$F:$I),4,0)="--","---",IF($H$4="TEB0187_REV01",CALC_CONN_TEB0187_REV01!$G962&amp; " --&gt; " &amp;CALC_CONN_TEB0187_REV01!$I962&amp; " --&gt; ")),"---")</f>
        <v>---</v>
      </c>
      <c r="I962" s="19" t="str">
        <f>IFERROR(IF(VLOOKUP($D962&amp;"-"&amp;$E962,IF($H$4="TEB0187_REV01",CALC_CONN_TEB0187_REV01!$F:$H),3,0)="--",VLOOKUP($D962&amp;"-"&amp;$E962,IF($H$4="TEB0187_REV01",CALC_CONN_TEB0187_REV01!$F:$H),2,0),VLOOKUP($D962&amp;"-"&amp;$E962,IF($H$4="TEB0187_REV01",CALC_CONN_TEB0187_REV01!$F:$H),3,0)),"---")</f>
        <v>---</v>
      </c>
      <c r="J962" s="19" t="str">
        <f>IFERROR(VLOOKUP(I962,IF($H$4="TEB0187_REV01",RAW_c_TEB0187_REV01!$AE:$AM),9,0),"---")</f>
        <v>---</v>
      </c>
      <c r="K962" s="19" t="str">
        <f>IFERROR(VLOOKUP(D962&amp;"-"&amp;E962,IF($H$4="TEB0187_REV01",RAW_c_TEB0187_REV01!$AD:$AK,"???"),6,0),"---")</f>
        <v>---</v>
      </c>
      <c r="L962" s="19" t="str">
        <f>IFERROR(VLOOKUP(D962&amp;"-"&amp;E962,IF($H$4="TEB0187_REV01",RAW_c_TEB0187_REV01!$AD:$AL,"???"),9,0),"---")</f>
        <v>---</v>
      </c>
      <c r="M962" s="19" t="str">
        <f>IFERROR(IF(VLOOKUP($F962&amp;"-"&amp;$G962,IF($M$4="TEI0187_REV01",RAW_m_TEI0187_REV01!$F:$AU),43,0)="--","---",IF($M$4="TEI0187_REV01",RAW_m_TEI0187_REV01!$AT962&amp; " --&gt; " &amp;RAW_m_TEI0187_REV01!$AU962&amp; " --&gt; ")),"---")</f>
        <v>---</v>
      </c>
      <c r="N962" s="19" t="str">
        <f>IFERROR(VLOOKUP(F962&amp;"-"&amp;G962,IF($M$4="TEI0187_REV01",RAW_m_TEI0187_REV01!$AD:$AJ),7,0),"---")</f>
        <v>---</v>
      </c>
      <c r="O962" s="19" t="str">
        <f>IFERROR(VLOOKUP(N962,IF($M$4="TEI0187_REV01",RAW_m_TEI0187_REV01!$AJ:$AK),2,0),"---")</f>
        <v>---</v>
      </c>
      <c r="P962" s="19" t="str">
        <f>IFERROR(VLOOKUP(F962&amp;"-"&amp;G962,IF($M$4="TEI0187_REV01",RAW_m_TEI0187_REV01!$AD:$AG),3,0),"---")</f>
        <v>---</v>
      </c>
      <c r="Q962" s="19" t="str">
        <f>IFERROR(VLOOKUP(N962,IF($M$4="TEI0187_REV01",RAW_m_TEI0187_REV01!$AE:$AH),4,0),"---")</f>
        <v>---</v>
      </c>
      <c r="R962" s="19" t="str">
        <f>IFERROR(VLOOKUP(F962&amp;"-"&amp;G962,IF($M$4="TEI0187_REV01",RAW_m_TEI0187_REV01!$AD:$AG),4,0),"---")</f>
        <v>---</v>
      </c>
    </row>
    <row r="963" spans="2:18" x14ac:dyDescent="0.25">
      <c r="B963" s="78">
        <v>958</v>
      </c>
      <c r="C963" s="19" t="str">
        <f>IFERROR(INDEX(B2B!A:F,MATCH('B2B Pin Table'!B963,B2B!A:A,0),6),"---")</f>
        <v>IO</v>
      </c>
      <c r="D963" s="19" t="str">
        <f>IFERROR(IF((COUNTIF(B2B!A959:K959,H961)&lt;0),"---",INDEX(B2B!A:K,MATCH('B2B Pin Table'!B963,B2B!A:A,0),2)),"---")</f>
        <v>J4</v>
      </c>
      <c r="E963" s="19" t="str">
        <f>IFERROR(IF((COUNTIF(B2B!A959:K959,H961)&lt;0),"---",INDEX(B2B!A:K,MATCH('B2B Pin Table'!B963,B2B!A:A,0),3)),"---")</f>
        <v>D58</v>
      </c>
      <c r="F963" s="19" t="str">
        <f>IFERROR(IF((COUNTIF(B2B!A959:K959,L961)&lt;0),"---",INDEX(B2B!A:K,MATCH('B2B Pin Table'!B963,B2B!A:A,0),4)),"---")</f>
        <v>J4</v>
      </c>
      <c r="G963" s="19" t="str">
        <f>IFERROR(IF((COUNTIF(B2B!A959:K959,L961)&lt;0),"---",INDEX(B2B!A:K,MATCH('B2B Pin Table'!B963,B2B!A:A,0),5)),"---")</f>
        <v>D58</v>
      </c>
      <c r="H963" s="59" t="str">
        <f>IFERROR(IF(VLOOKUP($D963&amp;"-"&amp;$E963,IF($H$4="TEB0187_REV01",CALC_CONN_TEB0187_REV01!$F:$I),4,0)="--","---",IF($H$4="TEB0187_REV01",CALC_CONN_TEB0187_REV01!$G963&amp; " --&gt; " &amp;CALC_CONN_TEB0187_REV01!$I963&amp; " --&gt; ")),"---")</f>
        <v>---</v>
      </c>
      <c r="I963" s="19" t="str">
        <f>IFERROR(IF(VLOOKUP($D963&amp;"-"&amp;$E963,IF($H$4="TEB0187_REV01",CALC_CONN_TEB0187_REV01!$F:$H),3,0)="--",VLOOKUP($D963&amp;"-"&amp;$E963,IF($H$4="TEB0187_REV01",CALC_CONN_TEB0187_REV01!$F:$H),2,0),VLOOKUP($D963&amp;"-"&amp;$E963,IF($H$4="TEB0187_REV01",CALC_CONN_TEB0187_REV01!$F:$H),3,0)),"---")</f>
        <v>---</v>
      </c>
      <c r="J963" s="19" t="str">
        <f>IFERROR(VLOOKUP(I963,IF($H$4="TEB0187_REV01",RAW_c_TEB0187_REV01!$AE:$AM),9,0),"---")</f>
        <v>---</v>
      </c>
      <c r="K963" s="19" t="str">
        <f>IFERROR(VLOOKUP(D963&amp;"-"&amp;E963,IF($H$4="TEB0187_REV01",RAW_c_TEB0187_REV01!$AD:$AK,"???"),6,0),"---")</f>
        <v>---</v>
      </c>
      <c r="L963" s="19" t="str">
        <f>IFERROR(VLOOKUP(D963&amp;"-"&amp;E963,IF($H$4="TEB0187_REV01",RAW_c_TEB0187_REV01!$AD:$AL,"???"),9,0),"---")</f>
        <v>---</v>
      </c>
      <c r="M963" s="19" t="str">
        <f>IFERROR(IF(VLOOKUP($F963&amp;"-"&amp;$G963,IF($M$4="TEI0187_REV01",RAW_m_TEI0187_REV01!$F:$AU),43,0)="--","---",IF($M$4="TEI0187_REV01",RAW_m_TEI0187_REV01!$AT963&amp; " --&gt; " &amp;RAW_m_TEI0187_REV01!$AU963&amp; " --&gt; ")),"---")</f>
        <v>---</v>
      </c>
      <c r="N963" s="19" t="str">
        <f>IFERROR(VLOOKUP(F963&amp;"-"&amp;G963,IF($M$4="TEI0187_REV01",RAW_m_TEI0187_REV01!$AD:$AJ),7,0),"---")</f>
        <v>---</v>
      </c>
      <c r="O963" s="19" t="str">
        <f>IFERROR(VLOOKUP(N963,IF($M$4="TEI0187_REV01",RAW_m_TEI0187_REV01!$AJ:$AK),2,0),"---")</f>
        <v>---</v>
      </c>
      <c r="P963" s="19" t="str">
        <f>IFERROR(VLOOKUP(F963&amp;"-"&amp;G963,IF($M$4="TEI0187_REV01",RAW_m_TEI0187_REV01!$AD:$AG),3,0),"---")</f>
        <v>---</v>
      </c>
      <c r="Q963" s="19" t="str">
        <f>IFERROR(VLOOKUP(N963,IF($M$4="TEI0187_REV01",RAW_m_TEI0187_REV01!$AE:$AH),4,0),"---")</f>
        <v>---</v>
      </c>
      <c r="R963" s="19" t="str">
        <f>IFERROR(VLOOKUP(F963&amp;"-"&amp;G963,IF($M$4="TEI0187_REV01",RAW_m_TEI0187_REV01!$AD:$AG),4,0),"---")</f>
        <v>---</v>
      </c>
    </row>
    <row r="964" spans="2:18" x14ac:dyDescent="0.25">
      <c r="B964" s="78">
        <v>959</v>
      </c>
      <c r="C964" s="19" t="str">
        <f>IFERROR(INDEX(B2B!A:F,MATCH('B2B Pin Table'!B964,B2B!A:A,0),6),"---")</f>
        <v>GND</v>
      </c>
      <c r="D964" s="19" t="str">
        <f>IFERROR(IF((COUNTIF(B2B!A960:K960,H962)&lt;0),"---",INDEX(B2B!A:K,MATCH('B2B Pin Table'!B964,B2B!A:A,0),2)),"---")</f>
        <v>J4</v>
      </c>
      <c r="E964" s="19" t="str">
        <f>IFERROR(IF((COUNTIF(B2B!A960:K960,H962)&lt;0),"---",INDEX(B2B!A:K,MATCH('B2B Pin Table'!B964,B2B!A:A,0),3)),"---")</f>
        <v>D59</v>
      </c>
      <c r="F964" s="19" t="str">
        <f>IFERROR(IF((COUNTIF(B2B!A960:K960,L962)&lt;0),"---",INDEX(B2B!A:K,MATCH('B2B Pin Table'!B964,B2B!A:A,0),4)),"---")</f>
        <v>J4</v>
      </c>
      <c r="G964" s="19" t="str">
        <f>IFERROR(IF((COUNTIF(B2B!A960:K960,L962)&lt;0),"---",INDEX(B2B!A:K,MATCH('B2B Pin Table'!B964,B2B!A:A,0),5)),"---")</f>
        <v>D59</v>
      </c>
      <c r="H964" s="59" t="str">
        <f>IFERROR(IF(VLOOKUP($D964&amp;"-"&amp;$E964,IF($H$4="TEB0187_REV01",CALC_CONN_TEB0187_REV01!$F:$I),4,0)="--","---",IF($H$4="TEB0187_REV01",CALC_CONN_TEB0187_REV01!$G964&amp; " --&gt; " &amp;CALC_CONN_TEB0187_REV01!$I964&amp; " --&gt; ")),"---")</f>
        <v>---</v>
      </c>
      <c r="I964" s="19" t="str">
        <f>IFERROR(IF(VLOOKUP($D964&amp;"-"&amp;$E964,IF($H$4="TEB0187_REV01",CALC_CONN_TEB0187_REV01!$F:$H),3,0)="--",VLOOKUP($D964&amp;"-"&amp;$E964,IF($H$4="TEB0187_REV01",CALC_CONN_TEB0187_REV01!$F:$H),2,0),VLOOKUP($D964&amp;"-"&amp;$E964,IF($H$4="TEB0187_REV01",CALC_CONN_TEB0187_REV01!$F:$H),3,0)),"---")</f>
        <v>---</v>
      </c>
      <c r="J964" s="19" t="str">
        <f>IFERROR(VLOOKUP(I964,IF($H$4="TEB0187_REV01",RAW_c_TEB0187_REV01!$AE:$AM),9,0),"---")</f>
        <v>---</v>
      </c>
      <c r="K964" s="19" t="str">
        <f>IFERROR(VLOOKUP(D964&amp;"-"&amp;E964,IF($H$4="TEB0187_REV01",RAW_c_TEB0187_REV01!$AD:$AK,"???"),6,0),"---")</f>
        <v>---</v>
      </c>
      <c r="L964" s="19" t="str">
        <f>IFERROR(VLOOKUP(D964&amp;"-"&amp;E964,IF($H$4="TEB0187_REV01",RAW_c_TEB0187_REV01!$AD:$AL,"???"),9,0),"---")</f>
        <v>---</v>
      </c>
      <c r="M964" s="19" t="str">
        <f>IFERROR(IF(VLOOKUP($F964&amp;"-"&amp;$G964,IF($M$4="TEI0187_REV01",RAW_m_TEI0187_REV01!$F:$AU),43,0)="--","---",IF($M$4="TEI0187_REV01",RAW_m_TEI0187_REV01!$AT964&amp; " --&gt; " &amp;RAW_m_TEI0187_REV01!$AU964&amp; " --&gt; ")),"---")</f>
        <v>---</v>
      </c>
      <c r="N964" s="19" t="str">
        <f>IFERROR(VLOOKUP(F964&amp;"-"&amp;G964,IF($M$4="TEI0187_REV01",RAW_m_TEI0187_REV01!$AD:$AJ),7,0),"---")</f>
        <v>---</v>
      </c>
      <c r="O964" s="19" t="str">
        <f>IFERROR(VLOOKUP(N964,IF($M$4="TEI0187_REV01",RAW_m_TEI0187_REV01!$AJ:$AK),2,0),"---")</f>
        <v>---</v>
      </c>
      <c r="P964" s="19" t="str">
        <f>IFERROR(VLOOKUP(F964&amp;"-"&amp;G964,IF($M$4="TEI0187_REV01",RAW_m_TEI0187_REV01!$AD:$AG),3,0),"---")</f>
        <v>---</v>
      </c>
      <c r="Q964" s="19" t="str">
        <f>IFERROR(VLOOKUP(N964,IF($M$4="TEI0187_REV01",RAW_m_TEI0187_REV01!$AE:$AH),4,0),"---")</f>
        <v>---</v>
      </c>
      <c r="R964" s="19" t="str">
        <f>IFERROR(VLOOKUP(F964&amp;"-"&amp;G964,IF($M$4="TEI0187_REV01",RAW_m_TEI0187_REV01!$AD:$AG),4,0),"---")</f>
        <v>---</v>
      </c>
    </row>
    <row r="965" spans="2:18" x14ac:dyDescent="0.25">
      <c r="B965" s="78">
        <v>960</v>
      </c>
      <c r="C965" s="19" t="str">
        <f>IFERROR(INDEX(B2B!A:F,MATCH('B2B Pin Table'!B965,B2B!A:A,0),6),"---")</f>
        <v>GND</v>
      </c>
      <c r="D965" s="19" t="str">
        <f>IFERROR(IF((COUNTIF(B2B!A961:K961,H963)&lt;0),"---",INDEX(B2B!A:K,MATCH('B2B Pin Table'!B965,B2B!A:A,0),2)),"---")</f>
        <v>J4</v>
      </c>
      <c r="E965" s="19" t="str">
        <f>IFERROR(IF((COUNTIF(B2B!A961:K961,H963)&lt;0),"---",INDEX(B2B!A:K,MATCH('B2B Pin Table'!B965,B2B!A:A,0),3)),"---")</f>
        <v>D60</v>
      </c>
      <c r="F965" s="19" t="str">
        <f>IFERROR(IF((COUNTIF(B2B!A961:K961,L963)&lt;0),"---",INDEX(B2B!A:K,MATCH('B2B Pin Table'!B965,B2B!A:A,0),4)),"---")</f>
        <v>J4</v>
      </c>
      <c r="G965" s="19" t="str">
        <f>IFERROR(IF((COUNTIF(B2B!A961:K961,L963)&lt;0),"---",INDEX(B2B!A:K,MATCH('B2B Pin Table'!B965,B2B!A:A,0),5)),"---")</f>
        <v>D60</v>
      </c>
      <c r="H965" s="59" t="str">
        <f>IFERROR(IF(VLOOKUP($D965&amp;"-"&amp;$E965,IF($H$4="TEB0187_REV01",CALC_CONN_TEB0187_REV01!$F:$I),4,0)="--","---",IF($H$4="TEB0187_REV01",CALC_CONN_TEB0187_REV01!$G965&amp; " --&gt; " &amp;CALC_CONN_TEB0187_REV01!$I965&amp; " --&gt; ")),"---")</f>
        <v>---</v>
      </c>
      <c r="I965" s="19" t="str">
        <f>IFERROR(IF(VLOOKUP($D965&amp;"-"&amp;$E965,IF($H$4="TEB0187_REV01",CALC_CONN_TEB0187_REV01!$F:$H),3,0)="--",VLOOKUP($D965&amp;"-"&amp;$E965,IF($H$4="TEB0187_REV01",CALC_CONN_TEB0187_REV01!$F:$H),2,0),VLOOKUP($D965&amp;"-"&amp;$E965,IF($H$4="TEB0187_REV01",CALC_CONN_TEB0187_REV01!$F:$H),3,0)),"---")</f>
        <v>---</v>
      </c>
      <c r="J965" s="19" t="str">
        <f>IFERROR(VLOOKUP(I965,IF($H$4="TEB0187_REV01",RAW_c_TEB0187_REV01!$AE:$AM),9,0),"---")</f>
        <v>---</v>
      </c>
      <c r="K965" s="19" t="str">
        <f>IFERROR(VLOOKUP(D965&amp;"-"&amp;E965,IF($H$4="TEB0187_REV01",RAW_c_TEB0187_REV01!$AD:$AK,"???"),6,0),"---")</f>
        <v>---</v>
      </c>
      <c r="L965" s="19" t="str">
        <f>IFERROR(VLOOKUP(D965&amp;"-"&amp;E965,IF($H$4="TEB0187_REV01",RAW_c_TEB0187_REV01!$AD:$AL,"???"),9,0),"---")</f>
        <v>---</v>
      </c>
      <c r="M965" s="19" t="str">
        <f>IFERROR(IF(VLOOKUP($F965&amp;"-"&amp;$G965,IF($M$4="TEI0187_REV01",RAW_m_TEI0187_REV01!$F:$AU),43,0)="--","---",IF($M$4="TEI0187_REV01",RAW_m_TEI0187_REV01!$AT965&amp; " --&gt; " &amp;RAW_m_TEI0187_REV01!$AU965&amp; " --&gt; ")),"---")</f>
        <v>---</v>
      </c>
      <c r="N965" s="19" t="str">
        <f>IFERROR(VLOOKUP(F965&amp;"-"&amp;G965,IF($M$4="TEI0187_REV01",RAW_m_TEI0187_REV01!$AD:$AJ),7,0),"---")</f>
        <v>---</v>
      </c>
      <c r="O965" s="19" t="str">
        <f>IFERROR(VLOOKUP(N965,IF($M$4="TEI0187_REV01",RAW_m_TEI0187_REV01!$AJ:$AK),2,0),"---")</f>
        <v>---</v>
      </c>
      <c r="P965" s="19" t="str">
        <f>IFERROR(VLOOKUP(F965&amp;"-"&amp;G965,IF($M$4="TEI0187_REV01",RAW_m_TEI0187_REV01!$AD:$AG),3,0),"---")</f>
        <v>---</v>
      </c>
      <c r="Q965" s="19" t="str">
        <f>IFERROR(VLOOKUP(N965,IF($M$4="TEI0187_REV01",RAW_m_TEI0187_REV01!$AE:$AH),4,0),"---")</f>
        <v>---</v>
      </c>
      <c r="R965" s="19" t="str">
        <f>IFERROR(VLOOKUP(F965&amp;"-"&amp;G965,IF($M$4="TEI0187_REV01",RAW_m_TEI0187_REV01!$AD:$AG),4,0),"---")</f>
        <v>---</v>
      </c>
    </row>
  </sheetData>
  <autoFilter ref="B5:R7" xr:uid="{00000000-0009-0000-0000-000006000000}"/>
  <mergeCells count="4">
    <mergeCell ref="B2:R3"/>
    <mergeCell ref="C4:G4"/>
    <mergeCell ref="M4:R4"/>
    <mergeCell ref="H4:L4"/>
  </mergeCells>
  <conditionalFormatting sqref="D1:D1048576">
    <cfRule type="cellIs" dxfId="16" priority="22" operator="equal">
      <formula>"J4"</formula>
    </cfRule>
    <cfRule type="cellIs" dxfId="15" priority="23" operator="equal">
      <formula>"J3"</formula>
    </cfRule>
    <cfRule type="cellIs" dxfId="14" priority="24" operator="equal">
      <formula>"J2"</formula>
    </cfRule>
    <cfRule type="cellIs" dxfId="13" priority="25" operator="equal">
      <formula>"J1"</formula>
    </cfRule>
  </conditionalFormatting>
  <conditionalFormatting sqref="E6:E965">
    <cfRule type="expression" dxfId="12" priority="8">
      <formula>ISODD(E6)</formula>
    </cfRule>
    <cfRule type="expression" dxfId="11" priority="14">
      <formula>ISEVEN(E6)</formula>
    </cfRule>
  </conditionalFormatting>
  <conditionalFormatting sqref="F1:F1048576">
    <cfRule type="cellIs" dxfId="10" priority="3" operator="equal">
      <formula>"J3"</formula>
    </cfRule>
    <cfRule type="cellIs" dxfId="9" priority="4" operator="equal">
      <formula>"J2"</formula>
    </cfRule>
    <cfRule type="cellIs" dxfId="8" priority="5" operator="equal">
      <formula>"J1"</formula>
    </cfRule>
  </conditionalFormatting>
  <conditionalFormatting sqref="F6:F965 D6:D965">
    <cfRule type="expression" dxfId="7" priority="20">
      <formula>$L6="---"</formula>
    </cfRule>
  </conditionalFormatting>
  <conditionalFormatting sqref="F6:F965">
    <cfRule type="expression" dxfId="6" priority="1" stopIfTrue="1">
      <formula>$L6="---"</formula>
    </cfRule>
  </conditionalFormatting>
  <conditionalFormatting sqref="G6:G965">
    <cfRule type="expression" dxfId="5" priority="7">
      <formula>ISODD(G6)</formula>
    </cfRule>
    <cfRule type="expression" dxfId="4" priority="15">
      <formula>ISEVEN(G6)</formula>
    </cfRule>
  </conditionalFormatting>
  <conditionalFormatting sqref="K6:K965">
    <cfRule type="expression" dxfId="3" priority="19">
      <formula>$K6&lt;&gt;"---"</formula>
    </cfRule>
  </conditionalFormatting>
  <conditionalFormatting sqref="P6:P965">
    <cfRule type="expression" dxfId="2" priority="17">
      <formula>$P6="--"</formula>
    </cfRule>
    <cfRule type="expression" dxfId="1" priority="18">
      <formula>$P6&lt;&gt;"---"</formula>
    </cfRule>
  </conditionalFormatting>
  <conditionalFormatting sqref="Q6:Q965">
    <cfRule type="expression" dxfId="0" priority="16">
      <formula>Q6&lt;&gt;"---"</formula>
    </cfRule>
  </conditionalFormatting>
  <pageMargins left="0.7" right="0.7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/>
  <dimension ref="A1:AE82"/>
  <sheetViews>
    <sheetView zoomScale="85" zoomScaleNormal="85" workbookViewId="0"/>
  </sheetViews>
  <sheetFormatPr baseColWidth="10" defaultColWidth="9.140625" defaultRowHeight="15" x14ac:dyDescent="0.25"/>
  <cols>
    <col min="1" max="1" width="9.140625" style="1" customWidth="1"/>
    <col min="2" max="2" width="3.85546875" style="1" customWidth="1"/>
    <col min="3" max="16" width="11.42578125" style="1" customWidth="1"/>
    <col min="17" max="17" width="36.140625" style="1" customWidth="1"/>
    <col min="18" max="19" width="9.140625" style="1" customWidth="1"/>
    <col min="20" max="31" width="9.140625" style="39"/>
    <col min="32" max="16384" width="9.140625" style="34"/>
  </cols>
  <sheetData>
    <row r="1" spans="1:29" ht="15.75" thickBot="1" x14ac:dyDescent="0.3"/>
    <row r="2" spans="1:29" ht="15.75" thickTop="1" x14ac:dyDescent="0.25">
      <c r="A2" s="27"/>
      <c r="B2" s="25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3"/>
    </row>
    <row r="3" spans="1:29" ht="21" x14ac:dyDescent="0.35">
      <c r="A3" s="27"/>
      <c r="B3" s="42"/>
      <c r="C3" s="43" t="s">
        <v>0</v>
      </c>
      <c r="R3" s="23"/>
    </row>
    <row r="4" spans="1:29" x14ac:dyDescent="0.25">
      <c r="A4" s="27"/>
      <c r="B4" s="42"/>
      <c r="D4" s="1" t="s">
        <v>45</v>
      </c>
      <c r="R4" s="23"/>
    </row>
    <row r="5" spans="1:29" x14ac:dyDescent="0.25">
      <c r="A5" s="27"/>
      <c r="B5" s="42"/>
      <c r="E5" s="1" t="s">
        <v>68</v>
      </c>
      <c r="R5" s="23"/>
    </row>
    <row r="6" spans="1:29" x14ac:dyDescent="0.25">
      <c r="A6" s="27"/>
      <c r="B6" s="42"/>
      <c r="E6" s="1" t="s">
        <v>69</v>
      </c>
      <c r="R6" s="23"/>
    </row>
    <row r="7" spans="1:29" x14ac:dyDescent="0.25">
      <c r="A7" s="27"/>
      <c r="B7" s="42"/>
      <c r="E7" s="1" t="s">
        <v>71</v>
      </c>
      <c r="R7" s="23"/>
    </row>
    <row r="8" spans="1:29" x14ac:dyDescent="0.25">
      <c r="A8" s="27"/>
      <c r="B8" s="42"/>
      <c r="E8" s="1" t="s">
        <v>122</v>
      </c>
      <c r="R8" s="23"/>
    </row>
    <row r="9" spans="1:29" x14ac:dyDescent="0.25">
      <c r="A9" s="27"/>
      <c r="B9" s="44"/>
      <c r="R9" s="23"/>
    </row>
    <row r="10" spans="1:29" x14ac:dyDescent="0.25">
      <c r="A10" s="27"/>
      <c r="B10" s="44"/>
      <c r="R10" s="23"/>
    </row>
    <row r="11" spans="1:29" ht="21" x14ac:dyDescent="0.35">
      <c r="A11" s="27"/>
      <c r="B11" s="23"/>
      <c r="C11" s="43" t="s">
        <v>1</v>
      </c>
      <c r="R11" s="23"/>
    </row>
    <row r="12" spans="1:29" x14ac:dyDescent="0.25">
      <c r="A12" s="27"/>
      <c r="B12" s="23"/>
      <c r="R12" s="23"/>
    </row>
    <row r="13" spans="1:29" x14ac:dyDescent="0.25">
      <c r="A13" s="27"/>
      <c r="B13" s="23"/>
      <c r="D13" s="1" t="s">
        <v>67</v>
      </c>
      <c r="R13" s="23"/>
    </row>
    <row r="14" spans="1:29" x14ac:dyDescent="0.25">
      <c r="A14" s="27"/>
      <c r="B14" s="23"/>
      <c r="E14" s="1" t="s">
        <v>121</v>
      </c>
      <c r="R14" s="23"/>
      <c r="V14" s="50"/>
      <c r="W14" s="22"/>
      <c r="X14" s="22"/>
      <c r="Y14" s="22"/>
      <c r="Z14" s="22"/>
      <c r="AA14" s="22"/>
      <c r="AB14" s="22"/>
      <c r="AC14" s="22"/>
    </row>
    <row r="15" spans="1:29" x14ac:dyDescent="0.25">
      <c r="A15" s="27"/>
      <c r="B15" s="45"/>
      <c r="R15" s="23"/>
    </row>
    <row r="16" spans="1:29" x14ac:dyDescent="0.25">
      <c r="A16" s="27"/>
      <c r="B16" s="23"/>
      <c r="R16" s="23"/>
    </row>
    <row r="17" spans="1:18" x14ac:dyDescent="0.25">
      <c r="A17" s="27"/>
      <c r="B17" s="23"/>
      <c r="R17" s="23"/>
    </row>
    <row r="18" spans="1:18" x14ac:dyDescent="0.25">
      <c r="A18" s="27"/>
      <c r="B18" s="23"/>
      <c r="R18" s="23"/>
    </row>
    <row r="19" spans="1:18" x14ac:dyDescent="0.25">
      <c r="A19" s="27"/>
      <c r="B19" s="23"/>
      <c r="R19" s="23"/>
    </row>
    <row r="20" spans="1:18" x14ac:dyDescent="0.25">
      <c r="A20" s="27"/>
      <c r="B20" s="23"/>
      <c r="R20" s="23"/>
    </row>
    <row r="21" spans="1:18" x14ac:dyDescent="0.25">
      <c r="A21" s="27"/>
      <c r="B21" s="23"/>
      <c r="R21" s="23"/>
    </row>
    <row r="22" spans="1:18" x14ac:dyDescent="0.25">
      <c r="A22" s="27"/>
      <c r="B22" s="23"/>
      <c r="R22" s="23"/>
    </row>
    <row r="23" spans="1:18" x14ac:dyDescent="0.25">
      <c r="A23" s="27"/>
      <c r="B23" s="23"/>
      <c r="R23" s="23"/>
    </row>
    <row r="24" spans="1:18" x14ac:dyDescent="0.25">
      <c r="A24" s="27"/>
      <c r="B24" s="23"/>
      <c r="E24" s="1" t="s">
        <v>3</v>
      </c>
      <c r="R24" s="23"/>
    </row>
    <row r="25" spans="1:18" x14ac:dyDescent="0.25">
      <c r="A25" s="27"/>
      <c r="B25" s="23"/>
      <c r="D25" s="1" t="s">
        <v>4</v>
      </c>
      <c r="R25" s="23"/>
    </row>
    <row r="26" spans="1:18" x14ac:dyDescent="0.25">
      <c r="A26" s="27"/>
      <c r="B26" s="23"/>
      <c r="E26" s="1" t="s">
        <v>117</v>
      </c>
      <c r="R26" s="23"/>
    </row>
    <row r="27" spans="1:18" x14ac:dyDescent="0.25">
      <c r="A27" s="27"/>
      <c r="B27" s="23"/>
      <c r="F27" s="1" t="s">
        <v>60</v>
      </c>
      <c r="R27" s="23"/>
    </row>
    <row r="28" spans="1:18" x14ac:dyDescent="0.25">
      <c r="A28" s="27"/>
      <c r="B28" s="23"/>
      <c r="F28" s="1" t="s">
        <v>118</v>
      </c>
      <c r="R28" s="23"/>
    </row>
    <row r="29" spans="1:18" x14ac:dyDescent="0.25">
      <c r="A29" s="27"/>
      <c r="B29" s="23"/>
      <c r="F29" s="1" t="s">
        <v>130</v>
      </c>
      <c r="R29" s="23"/>
    </row>
    <row r="30" spans="1:18" x14ac:dyDescent="0.25">
      <c r="A30" s="27"/>
      <c r="B30" s="23"/>
      <c r="F30" s="1" t="s">
        <v>125</v>
      </c>
      <c r="R30" s="23"/>
    </row>
    <row r="31" spans="1:18" x14ac:dyDescent="0.25">
      <c r="A31" s="27"/>
      <c r="B31" s="23"/>
      <c r="F31" s="1" t="s">
        <v>126</v>
      </c>
      <c r="R31" s="23"/>
    </row>
    <row r="32" spans="1:18" x14ac:dyDescent="0.25">
      <c r="A32" s="27"/>
      <c r="F32" s="46" t="s">
        <v>127</v>
      </c>
      <c r="R32" s="23"/>
    </row>
    <row r="33" spans="1:31" x14ac:dyDescent="0.25">
      <c r="A33" s="27"/>
      <c r="F33" s="46" t="s">
        <v>128</v>
      </c>
      <c r="R33" s="23"/>
    </row>
    <row r="34" spans="1:31" x14ac:dyDescent="0.25">
      <c r="A34" s="27"/>
      <c r="B34" s="23"/>
      <c r="F34" s="46" t="s">
        <v>131</v>
      </c>
      <c r="R34" s="23"/>
    </row>
    <row r="35" spans="1:31" x14ac:dyDescent="0.25">
      <c r="A35" s="27"/>
      <c r="B35" s="23"/>
      <c r="F35" s="1" t="s">
        <v>129</v>
      </c>
      <c r="R35" s="23"/>
    </row>
    <row r="36" spans="1:31" x14ac:dyDescent="0.25">
      <c r="A36" s="27"/>
      <c r="B36" s="23"/>
      <c r="F36" s="46" t="s">
        <v>132</v>
      </c>
      <c r="R36" s="23"/>
    </row>
    <row r="37" spans="1:31" x14ac:dyDescent="0.25">
      <c r="A37" s="27"/>
      <c r="B37" s="23"/>
      <c r="R37" s="23"/>
    </row>
    <row r="38" spans="1:31" s="1" customFormat="1" x14ac:dyDescent="0.25">
      <c r="A38" s="27"/>
      <c r="B38" s="23"/>
      <c r="E38" s="1" t="s">
        <v>65</v>
      </c>
      <c r="R38" s="23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48"/>
      <c r="AE38" s="48"/>
    </row>
    <row r="39" spans="1:31" s="1" customFormat="1" x14ac:dyDescent="0.25">
      <c r="A39" s="27"/>
      <c r="B39" s="23"/>
      <c r="F39" s="47" t="s">
        <v>55</v>
      </c>
      <c r="G39" s="47"/>
      <c r="H39" s="47"/>
      <c r="I39" s="47"/>
      <c r="J39" s="47"/>
      <c r="K39" s="47"/>
      <c r="L39" s="47"/>
      <c r="R39" s="23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48"/>
      <c r="AE39" s="48"/>
    </row>
    <row r="40" spans="1:31" s="1" customFormat="1" x14ac:dyDescent="0.25">
      <c r="A40" s="27"/>
      <c r="B40" s="23"/>
      <c r="F40" s="47" t="s">
        <v>57</v>
      </c>
      <c r="G40" s="47"/>
      <c r="H40" s="47"/>
      <c r="I40" s="47"/>
      <c r="J40" s="47"/>
      <c r="K40" s="47"/>
      <c r="L40" s="47"/>
      <c r="R40" s="23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48"/>
      <c r="AE40" s="48"/>
    </row>
    <row r="41" spans="1:31" s="1" customFormat="1" x14ac:dyDescent="0.25">
      <c r="A41" s="27"/>
      <c r="B41" s="23"/>
      <c r="F41" s="47" t="s">
        <v>54</v>
      </c>
      <c r="G41" s="47"/>
      <c r="H41" s="47"/>
      <c r="I41" s="47"/>
      <c r="J41" s="47"/>
      <c r="K41" s="47"/>
      <c r="L41" s="47"/>
      <c r="R41" s="23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48"/>
      <c r="AE41" s="48"/>
    </row>
    <row r="42" spans="1:31" s="1" customFormat="1" x14ac:dyDescent="0.25">
      <c r="A42" s="27"/>
      <c r="B42" s="23"/>
      <c r="F42" s="47"/>
      <c r="G42" s="47"/>
      <c r="H42" s="47"/>
      <c r="I42" s="47"/>
      <c r="J42" s="47"/>
      <c r="K42" s="47"/>
      <c r="L42" s="47"/>
      <c r="R42" s="23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48"/>
      <c r="AE42" s="48"/>
    </row>
    <row r="43" spans="1:31" s="1" customFormat="1" x14ac:dyDescent="0.25">
      <c r="A43" s="27"/>
      <c r="B43" s="23"/>
      <c r="R43" s="23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48"/>
      <c r="AE43" s="48"/>
    </row>
    <row r="44" spans="1:31" s="1" customFormat="1" x14ac:dyDescent="0.25">
      <c r="A44" s="27"/>
      <c r="B44" s="23"/>
      <c r="R44" s="23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48"/>
      <c r="AE44" s="48"/>
    </row>
    <row r="45" spans="1:31" s="1" customFormat="1" x14ac:dyDescent="0.25">
      <c r="A45" s="27"/>
      <c r="B45" s="23"/>
      <c r="R45" s="23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48"/>
      <c r="AE45" s="48"/>
    </row>
    <row r="46" spans="1:31" s="1" customFormat="1" x14ac:dyDescent="0.25">
      <c r="A46" s="27"/>
      <c r="B46" s="23"/>
      <c r="R46" s="23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48"/>
      <c r="AE46" s="48"/>
    </row>
    <row r="47" spans="1:31" s="1" customFormat="1" x14ac:dyDescent="0.25">
      <c r="A47" s="27"/>
      <c r="B47" s="23"/>
      <c r="R47" s="23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48"/>
      <c r="AE47" s="48"/>
    </row>
    <row r="48" spans="1:31" s="1" customFormat="1" x14ac:dyDescent="0.25">
      <c r="A48" s="27"/>
      <c r="B48" s="23"/>
      <c r="R48" s="23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48"/>
      <c r="AE48" s="48"/>
    </row>
    <row r="49" spans="1:31" s="1" customFormat="1" x14ac:dyDescent="0.25">
      <c r="A49" s="27"/>
      <c r="B49" s="23"/>
      <c r="R49" s="23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48"/>
      <c r="AE49" s="48"/>
    </row>
    <row r="50" spans="1:31" s="1" customFormat="1" x14ac:dyDescent="0.25">
      <c r="A50" s="27"/>
      <c r="B50" s="23"/>
      <c r="R50" s="23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48"/>
      <c r="AE50" s="48"/>
    </row>
    <row r="51" spans="1:31" s="1" customFormat="1" x14ac:dyDescent="0.25">
      <c r="A51" s="27"/>
      <c r="B51" s="23"/>
      <c r="R51" s="23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48"/>
      <c r="AE51" s="48"/>
    </row>
    <row r="52" spans="1:31" s="1" customFormat="1" x14ac:dyDescent="0.25">
      <c r="A52" s="27"/>
      <c r="B52" s="23"/>
      <c r="D52" s="1" t="s">
        <v>75</v>
      </c>
      <c r="R52" s="23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48"/>
      <c r="AE52" s="48"/>
    </row>
    <row r="53" spans="1:31" s="1" customFormat="1" x14ac:dyDescent="0.25">
      <c r="A53" s="27"/>
      <c r="B53" s="23"/>
      <c r="E53" s="1" t="s">
        <v>113</v>
      </c>
      <c r="F53" s="34"/>
      <c r="R53" s="23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48"/>
      <c r="AE53" s="48"/>
    </row>
    <row r="54" spans="1:31" s="1" customFormat="1" x14ac:dyDescent="0.25">
      <c r="A54" s="27"/>
      <c r="B54" s="23"/>
      <c r="D54" s="48"/>
      <c r="E54" s="48" t="s">
        <v>114</v>
      </c>
      <c r="F54" s="39"/>
      <c r="R54" s="23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48"/>
      <c r="AE54" s="48"/>
    </row>
    <row r="55" spans="1:31" s="1" customFormat="1" x14ac:dyDescent="0.25">
      <c r="A55" s="27"/>
      <c r="B55" s="23"/>
      <c r="D55" s="48"/>
      <c r="E55" s="39"/>
      <c r="F55" s="48" t="s">
        <v>115</v>
      </c>
      <c r="R55" s="23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48"/>
      <c r="AE55" s="48"/>
    </row>
    <row r="56" spans="1:31" s="1" customFormat="1" x14ac:dyDescent="0.25">
      <c r="A56" s="27"/>
      <c r="B56" s="23"/>
      <c r="D56" s="48"/>
      <c r="E56" s="39"/>
      <c r="F56" s="48" t="s">
        <v>116</v>
      </c>
      <c r="R56" s="23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48"/>
      <c r="AE56" s="48"/>
    </row>
    <row r="57" spans="1:31" s="1" customFormat="1" x14ac:dyDescent="0.25">
      <c r="A57" s="27"/>
      <c r="B57" s="23"/>
      <c r="R57" s="23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48"/>
      <c r="AE57" s="48"/>
    </row>
    <row r="58" spans="1:31" s="1" customFormat="1" x14ac:dyDescent="0.25">
      <c r="A58" s="27"/>
      <c r="B58" s="23"/>
      <c r="R58" s="23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48"/>
      <c r="AE58" s="48"/>
    </row>
    <row r="59" spans="1:31" s="1" customFormat="1" x14ac:dyDescent="0.25">
      <c r="A59" s="27"/>
      <c r="B59" s="23"/>
      <c r="R59" s="23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48"/>
      <c r="AE59" s="48"/>
    </row>
    <row r="60" spans="1:31" s="1" customFormat="1" x14ac:dyDescent="0.25">
      <c r="A60" s="27"/>
      <c r="B60" s="23"/>
      <c r="R60" s="23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48"/>
      <c r="AE60" s="48"/>
    </row>
    <row r="61" spans="1:31" s="1" customFormat="1" x14ac:dyDescent="0.25">
      <c r="A61" s="27"/>
      <c r="B61" s="23"/>
      <c r="R61" s="23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48"/>
      <c r="AE61" s="48"/>
    </row>
    <row r="62" spans="1:31" s="1" customFormat="1" x14ac:dyDescent="0.25">
      <c r="A62" s="27"/>
      <c r="B62" s="23"/>
      <c r="R62" s="23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48"/>
      <c r="AE62" s="48"/>
    </row>
    <row r="63" spans="1:31" s="1" customFormat="1" x14ac:dyDescent="0.25">
      <c r="A63" s="27"/>
      <c r="B63" s="23"/>
      <c r="R63" s="23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48"/>
      <c r="AE63" s="48"/>
    </row>
    <row r="64" spans="1:31" s="1" customFormat="1" x14ac:dyDescent="0.25">
      <c r="A64" s="27"/>
      <c r="B64" s="23"/>
      <c r="R64" s="23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48"/>
      <c r="AE64" s="48"/>
    </row>
    <row r="65" spans="1:31" s="1" customFormat="1" x14ac:dyDescent="0.25">
      <c r="A65" s="27"/>
      <c r="B65" s="23"/>
      <c r="R65" s="23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48"/>
      <c r="AE65" s="48"/>
    </row>
    <row r="66" spans="1:31" s="1" customFormat="1" x14ac:dyDescent="0.25">
      <c r="A66" s="27"/>
      <c r="B66" s="23"/>
      <c r="R66" s="23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48"/>
      <c r="AE66" s="48"/>
    </row>
    <row r="67" spans="1:31" s="1" customFormat="1" x14ac:dyDescent="0.25">
      <c r="A67" s="27"/>
      <c r="B67" s="23"/>
      <c r="R67" s="23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48"/>
      <c r="AE67" s="48"/>
    </row>
    <row r="68" spans="1:31" s="1" customFormat="1" x14ac:dyDescent="0.25">
      <c r="A68" s="27"/>
      <c r="B68" s="23"/>
      <c r="R68" s="23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48"/>
      <c r="AE68" s="48"/>
    </row>
    <row r="69" spans="1:31" s="1" customFormat="1" x14ac:dyDescent="0.25">
      <c r="A69" s="27"/>
      <c r="B69" s="42"/>
      <c r="R69" s="23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48"/>
      <c r="AE69" s="48"/>
    </row>
    <row r="70" spans="1:31" s="1" customFormat="1" x14ac:dyDescent="0.25">
      <c r="A70" s="27"/>
      <c r="B70" s="44"/>
      <c r="R70" s="23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48"/>
      <c r="AE70" s="48"/>
    </row>
    <row r="71" spans="1:31" s="1" customFormat="1" x14ac:dyDescent="0.25">
      <c r="A71" s="27"/>
      <c r="B71" s="44"/>
      <c r="R71" s="23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48"/>
      <c r="AE71" s="48"/>
    </row>
    <row r="72" spans="1:31" s="1" customFormat="1" x14ac:dyDescent="0.25">
      <c r="A72" s="27"/>
      <c r="B72" s="44"/>
      <c r="D72" s="1" t="s">
        <v>76</v>
      </c>
      <c r="R72" s="23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48"/>
      <c r="AE72" s="48"/>
    </row>
    <row r="73" spans="1:31" s="1" customFormat="1" x14ac:dyDescent="0.25">
      <c r="A73" s="27"/>
      <c r="B73" s="44"/>
      <c r="E73" s="1" t="s">
        <v>6</v>
      </c>
      <c r="R73" s="23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48"/>
      <c r="AE73" s="48"/>
    </row>
    <row r="74" spans="1:31" s="1" customFormat="1" x14ac:dyDescent="0.25">
      <c r="A74" s="27"/>
      <c r="B74" s="44"/>
      <c r="R74" s="23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48"/>
      <c r="AE74" s="48"/>
    </row>
    <row r="75" spans="1:31" s="1" customFormat="1" x14ac:dyDescent="0.25">
      <c r="B75" s="23"/>
      <c r="R75" s="23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48"/>
      <c r="AE75" s="48"/>
    </row>
    <row r="76" spans="1:31" s="1" customFormat="1" x14ac:dyDescent="0.25">
      <c r="B76" s="23"/>
      <c r="R76" s="23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48"/>
      <c r="AE76" s="48"/>
    </row>
    <row r="77" spans="1:31" s="1" customFormat="1" x14ac:dyDescent="0.25">
      <c r="B77" s="23"/>
      <c r="R77" s="23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48"/>
      <c r="AE77" s="48"/>
    </row>
    <row r="78" spans="1:31" s="1" customFormat="1" x14ac:dyDescent="0.25">
      <c r="B78" s="23"/>
      <c r="R78" s="23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48"/>
      <c r="AE78" s="48"/>
    </row>
    <row r="79" spans="1:31" s="1" customFormat="1" x14ac:dyDescent="0.25">
      <c r="B79" s="23"/>
      <c r="R79" s="23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48"/>
      <c r="AE79" s="48"/>
    </row>
    <row r="80" spans="1:31" s="1" customFormat="1" x14ac:dyDescent="0.25">
      <c r="B80" s="23"/>
      <c r="R80" s="23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48"/>
      <c r="AE80" s="48"/>
    </row>
    <row r="81" spans="2:31" s="1" customFormat="1" ht="15.75" thickBot="1" x14ac:dyDescent="0.3">
      <c r="B81" s="26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3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48"/>
      <c r="AE81" s="48"/>
    </row>
    <row r="82" spans="2:31" s="1" customFormat="1" ht="15.75" thickTop="1" x14ac:dyDescent="0.25"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48"/>
      <c r="AE82" s="48"/>
    </row>
  </sheetData>
  <pageMargins left="0.7" right="0.7" top="0.78749999999999998" bottom="0.78749999999999998" header="0.51180555555555496" footer="0.51180555555555496"/>
  <pageSetup paperSize="9" firstPageNumber="0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10"/>
  <dimension ref="A1:AE82"/>
  <sheetViews>
    <sheetView zoomScale="85" zoomScaleNormal="85" workbookViewId="0">
      <selection activeCell="E8" sqref="E8"/>
    </sheetView>
  </sheetViews>
  <sheetFormatPr baseColWidth="10" defaultColWidth="9.140625" defaultRowHeight="15" x14ac:dyDescent="0.25"/>
  <cols>
    <col min="1" max="1" width="9.140625" style="1" customWidth="1"/>
    <col min="2" max="2" width="3.85546875" style="1" customWidth="1"/>
    <col min="3" max="16" width="11.42578125" style="1" customWidth="1"/>
    <col min="17" max="17" width="36.140625" style="1" customWidth="1"/>
    <col min="18" max="19" width="9.140625" style="1" customWidth="1"/>
    <col min="20" max="31" width="9.140625" style="39"/>
    <col min="32" max="16384" width="9.140625" style="34"/>
  </cols>
  <sheetData>
    <row r="1" spans="1:29" ht="15.75" thickBot="1" x14ac:dyDescent="0.3"/>
    <row r="2" spans="1:29" ht="15.75" thickTop="1" x14ac:dyDescent="0.25">
      <c r="A2" s="27"/>
      <c r="B2" s="25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3"/>
    </row>
    <row r="3" spans="1:29" ht="21" x14ac:dyDescent="0.35">
      <c r="A3" s="27"/>
      <c r="B3" s="42"/>
      <c r="C3" s="43" t="s">
        <v>0</v>
      </c>
      <c r="R3" s="23"/>
    </row>
    <row r="4" spans="1:29" x14ac:dyDescent="0.25">
      <c r="A4" s="27"/>
      <c r="B4" s="42"/>
      <c r="D4" s="1" t="s">
        <v>45</v>
      </c>
      <c r="R4" s="23"/>
    </row>
    <row r="5" spans="1:29" x14ac:dyDescent="0.25">
      <c r="A5" s="27"/>
      <c r="B5" s="42"/>
      <c r="E5" s="1" t="s">
        <v>68</v>
      </c>
      <c r="R5" s="23"/>
    </row>
    <row r="6" spans="1:29" x14ac:dyDescent="0.25">
      <c r="A6" s="27"/>
      <c r="B6" s="42"/>
      <c r="E6" s="1" t="s">
        <v>69</v>
      </c>
      <c r="R6" s="23"/>
    </row>
    <row r="7" spans="1:29" x14ac:dyDescent="0.25">
      <c r="A7" s="27"/>
      <c r="B7" s="42"/>
      <c r="E7" s="1" t="s">
        <v>71</v>
      </c>
      <c r="R7" s="23"/>
    </row>
    <row r="8" spans="1:29" x14ac:dyDescent="0.25">
      <c r="A8" s="27"/>
      <c r="B8" s="42"/>
      <c r="E8" s="1" t="s">
        <v>122</v>
      </c>
      <c r="R8" s="23"/>
    </row>
    <row r="9" spans="1:29" x14ac:dyDescent="0.25">
      <c r="A9" s="27"/>
      <c r="B9" s="44"/>
      <c r="R9" s="23"/>
    </row>
    <row r="10" spans="1:29" x14ac:dyDescent="0.25">
      <c r="A10" s="27"/>
      <c r="B10" s="44"/>
      <c r="R10" s="23"/>
    </row>
    <row r="11" spans="1:29" ht="21" x14ac:dyDescent="0.35">
      <c r="A11" s="27"/>
      <c r="B11" s="23"/>
      <c r="C11" s="43" t="s">
        <v>1</v>
      </c>
      <c r="R11" s="23"/>
    </row>
    <row r="12" spans="1:29" x14ac:dyDescent="0.25">
      <c r="A12" s="27"/>
      <c r="B12" s="23"/>
      <c r="R12" s="23"/>
    </row>
    <row r="13" spans="1:29" x14ac:dyDescent="0.25">
      <c r="A13" s="27"/>
      <c r="B13" s="23"/>
      <c r="D13" s="1" t="s">
        <v>67</v>
      </c>
      <c r="R13" s="23"/>
    </row>
    <row r="14" spans="1:29" x14ac:dyDescent="0.25">
      <c r="A14" s="27"/>
      <c r="B14" s="23"/>
      <c r="E14" s="1" t="s">
        <v>121</v>
      </c>
      <c r="R14" s="23"/>
      <c r="V14" s="50"/>
      <c r="W14" s="22"/>
      <c r="X14" s="22"/>
      <c r="Y14" s="22"/>
      <c r="Z14" s="22"/>
      <c r="AA14" s="22"/>
      <c r="AB14" s="22"/>
      <c r="AC14" s="22"/>
    </row>
    <row r="15" spans="1:29" x14ac:dyDescent="0.25">
      <c r="A15" s="27"/>
      <c r="B15" s="45"/>
      <c r="R15" s="23"/>
    </row>
    <row r="16" spans="1:29" x14ac:dyDescent="0.25">
      <c r="A16" s="27"/>
      <c r="B16" s="23"/>
      <c r="R16" s="23"/>
    </row>
    <row r="17" spans="1:18" x14ac:dyDescent="0.25">
      <c r="A17" s="27"/>
      <c r="B17" s="23"/>
      <c r="R17" s="23"/>
    </row>
    <row r="18" spans="1:18" x14ac:dyDescent="0.25">
      <c r="A18" s="27"/>
      <c r="B18" s="23"/>
      <c r="R18" s="23"/>
    </row>
    <row r="19" spans="1:18" x14ac:dyDescent="0.25">
      <c r="A19" s="27"/>
      <c r="B19" s="23"/>
      <c r="R19" s="23"/>
    </row>
    <row r="20" spans="1:18" x14ac:dyDescent="0.25">
      <c r="A20" s="27"/>
      <c r="B20" s="23"/>
      <c r="R20" s="23"/>
    </row>
    <row r="21" spans="1:18" x14ac:dyDescent="0.25">
      <c r="A21" s="27"/>
      <c r="B21" s="23"/>
      <c r="R21" s="23"/>
    </row>
    <row r="22" spans="1:18" x14ac:dyDescent="0.25">
      <c r="A22" s="27"/>
      <c r="B22" s="23"/>
      <c r="R22" s="23"/>
    </row>
    <row r="23" spans="1:18" x14ac:dyDescent="0.25">
      <c r="A23" s="27"/>
      <c r="B23" s="23"/>
      <c r="R23" s="23"/>
    </row>
    <row r="24" spans="1:18" x14ac:dyDescent="0.25">
      <c r="A24" s="27"/>
      <c r="B24" s="23"/>
      <c r="E24" s="1" t="s">
        <v>3</v>
      </c>
      <c r="R24" s="23"/>
    </row>
    <row r="25" spans="1:18" x14ac:dyDescent="0.25">
      <c r="A25" s="27"/>
      <c r="B25" s="23"/>
      <c r="D25" s="1" t="s">
        <v>4</v>
      </c>
      <c r="R25" s="23"/>
    </row>
    <row r="26" spans="1:18" x14ac:dyDescent="0.25">
      <c r="A26" s="27"/>
      <c r="B26" s="23"/>
      <c r="E26" s="1" t="s">
        <v>157</v>
      </c>
      <c r="R26" s="23"/>
    </row>
    <row r="27" spans="1:18" x14ac:dyDescent="0.25">
      <c r="A27" s="27"/>
      <c r="B27" s="23"/>
      <c r="F27" s="1" t="s">
        <v>60</v>
      </c>
      <c r="R27" s="23"/>
    </row>
    <row r="28" spans="1:18" x14ac:dyDescent="0.25">
      <c r="A28" s="27"/>
      <c r="B28" s="23"/>
      <c r="F28" s="1" t="s">
        <v>158</v>
      </c>
      <c r="R28" s="23"/>
    </row>
    <row r="29" spans="1:18" x14ac:dyDescent="0.25">
      <c r="A29" s="27"/>
      <c r="B29" s="23"/>
      <c r="F29" s="1" t="s">
        <v>159</v>
      </c>
      <c r="R29" s="23"/>
    </row>
    <row r="30" spans="1:18" x14ac:dyDescent="0.25">
      <c r="A30" s="27"/>
      <c r="B30" s="23"/>
      <c r="F30" s="1" t="s">
        <v>79</v>
      </c>
      <c r="R30" s="23"/>
    </row>
    <row r="31" spans="1:18" x14ac:dyDescent="0.25">
      <c r="A31" s="27"/>
      <c r="B31" s="23"/>
      <c r="F31" s="46" t="s">
        <v>160</v>
      </c>
      <c r="R31" s="23"/>
    </row>
    <row r="32" spans="1:18" x14ac:dyDescent="0.25">
      <c r="A32" s="27"/>
      <c r="F32" s="46" t="s">
        <v>161</v>
      </c>
      <c r="R32" s="23"/>
    </row>
    <row r="33" spans="1:31" x14ac:dyDescent="0.25">
      <c r="A33" s="27"/>
      <c r="F33" s="46" t="s">
        <v>162</v>
      </c>
      <c r="R33" s="23"/>
    </row>
    <row r="34" spans="1:31" x14ac:dyDescent="0.25">
      <c r="A34" s="27"/>
      <c r="B34" s="23"/>
      <c r="F34" s="1" t="s">
        <v>163</v>
      </c>
      <c r="R34" s="23"/>
    </row>
    <row r="35" spans="1:31" x14ac:dyDescent="0.25">
      <c r="A35" s="27"/>
      <c r="B35" s="23"/>
      <c r="F35" s="46" t="s">
        <v>164</v>
      </c>
      <c r="R35" s="23"/>
    </row>
    <row r="36" spans="1:31" x14ac:dyDescent="0.25">
      <c r="A36" s="27"/>
      <c r="B36" s="23"/>
      <c r="R36" s="23"/>
    </row>
    <row r="37" spans="1:31" x14ac:dyDescent="0.25">
      <c r="A37" s="27"/>
      <c r="B37" s="23"/>
      <c r="R37" s="23"/>
    </row>
    <row r="38" spans="1:31" s="1" customFormat="1" x14ac:dyDescent="0.25">
      <c r="A38" s="27"/>
      <c r="B38" s="23"/>
      <c r="E38" s="1" t="s">
        <v>65</v>
      </c>
      <c r="R38" s="23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48"/>
      <c r="AE38" s="48"/>
    </row>
    <row r="39" spans="1:31" s="1" customFormat="1" x14ac:dyDescent="0.25">
      <c r="A39" s="27"/>
      <c r="B39" s="23"/>
      <c r="F39" s="47" t="s">
        <v>55</v>
      </c>
      <c r="G39" s="47"/>
      <c r="H39" s="47"/>
      <c r="I39" s="47"/>
      <c r="J39" s="47"/>
      <c r="K39" s="47"/>
      <c r="L39" s="47"/>
      <c r="R39" s="23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48"/>
      <c r="AE39" s="48"/>
    </row>
    <row r="40" spans="1:31" s="1" customFormat="1" x14ac:dyDescent="0.25">
      <c r="A40" s="27"/>
      <c r="B40" s="23"/>
      <c r="F40" s="47" t="s">
        <v>57</v>
      </c>
      <c r="G40" s="47"/>
      <c r="H40" s="47"/>
      <c r="I40" s="47"/>
      <c r="J40" s="47"/>
      <c r="K40" s="47"/>
      <c r="L40" s="47"/>
      <c r="R40" s="23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48"/>
      <c r="AE40" s="48"/>
    </row>
    <row r="41" spans="1:31" s="1" customFormat="1" x14ac:dyDescent="0.25">
      <c r="A41" s="27"/>
      <c r="B41" s="23"/>
      <c r="F41" s="47" t="s">
        <v>54</v>
      </c>
      <c r="G41" s="47"/>
      <c r="H41" s="47"/>
      <c r="I41" s="47"/>
      <c r="J41" s="47"/>
      <c r="K41" s="47"/>
      <c r="L41" s="47"/>
      <c r="R41" s="23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48"/>
      <c r="AE41" s="48"/>
    </row>
    <row r="42" spans="1:31" s="1" customFormat="1" x14ac:dyDescent="0.25">
      <c r="A42" s="27"/>
      <c r="B42" s="23"/>
      <c r="F42" s="47"/>
      <c r="G42" s="47"/>
      <c r="H42" s="47"/>
      <c r="I42" s="47"/>
      <c r="J42" s="47"/>
      <c r="K42" s="47"/>
      <c r="L42" s="47"/>
      <c r="R42" s="23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48"/>
      <c r="AE42" s="48"/>
    </row>
    <row r="43" spans="1:31" s="1" customFormat="1" x14ac:dyDescent="0.25">
      <c r="A43" s="27"/>
      <c r="B43" s="23"/>
      <c r="R43" s="23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48"/>
      <c r="AE43" s="48"/>
    </row>
    <row r="44" spans="1:31" s="1" customFormat="1" x14ac:dyDescent="0.25">
      <c r="A44" s="27"/>
      <c r="B44" s="23"/>
      <c r="R44" s="23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48"/>
      <c r="AE44" s="48"/>
    </row>
    <row r="45" spans="1:31" s="1" customFormat="1" x14ac:dyDescent="0.25">
      <c r="A45" s="27"/>
      <c r="B45" s="23"/>
      <c r="R45" s="23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48"/>
      <c r="AE45" s="48"/>
    </row>
    <row r="46" spans="1:31" s="1" customFormat="1" x14ac:dyDescent="0.25">
      <c r="A46" s="27"/>
      <c r="B46" s="23"/>
      <c r="R46" s="23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48"/>
      <c r="AE46" s="48"/>
    </row>
    <row r="47" spans="1:31" s="1" customFormat="1" x14ac:dyDescent="0.25">
      <c r="A47" s="27"/>
      <c r="B47" s="23"/>
      <c r="R47" s="23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48"/>
      <c r="AE47" s="48"/>
    </row>
    <row r="48" spans="1:31" s="1" customFormat="1" x14ac:dyDescent="0.25">
      <c r="A48" s="27"/>
      <c r="B48" s="23"/>
      <c r="R48" s="23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48"/>
      <c r="AE48" s="48"/>
    </row>
    <row r="49" spans="1:31" s="1" customFormat="1" x14ac:dyDescent="0.25">
      <c r="A49" s="27"/>
      <c r="B49" s="23"/>
      <c r="R49" s="23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48"/>
      <c r="AE49" s="48"/>
    </row>
    <row r="50" spans="1:31" s="1" customFormat="1" x14ac:dyDescent="0.25">
      <c r="A50" s="27"/>
      <c r="B50" s="23"/>
      <c r="R50" s="23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48"/>
      <c r="AE50" s="48"/>
    </row>
    <row r="51" spans="1:31" s="1" customFormat="1" x14ac:dyDescent="0.25">
      <c r="A51" s="27"/>
      <c r="B51" s="23"/>
      <c r="R51" s="23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48"/>
      <c r="AE51" s="48"/>
    </row>
    <row r="52" spans="1:31" s="1" customFormat="1" x14ac:dyDescent="0.25">
      <c r="A52" s="27"/>
      <c r="B52" s="23"/>
      <c r="D52" s="1" t="s">
        <v>75</v>
      </c>
      <c r="R52" s="23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48"/>
      <c r="AE52" s="48"/>
    </row>
    <row r="53" spans="1:31" s="1" customFormat="1" x14ac:dyDescent="0.25">
      <c r="A53" s="27"/>
      <c r="B53" s="23"/>
      <c r="E53" s="1" t="s">
        <v>113</v>
      </c>
      <c r="F53" s="34"/>
      <c r="R53" s="23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48"/>
      <c r="AE53" s="48"/>
    </row>
    <row r="54" spans="1:31" s="1" customFormat="1" x14ac:dyDescent="0.25">
      <c r="A54" s="27"/>
      <c r="B54" s="23"/>
      <c r="D54" s="48"/>
      <c r="E54" s="48" t="s">
        <v>165</v>
      </c>
      <c r="F54" s="39"/>
      <c r="R54" s="23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48"/>
      <c r="AE54" s="48"/>
    </row>
    <row r="55" spans="1:31" s="1" customFormat="1" x14ac:dyDescent="0.25">
      <c r="A55" s="27"/>
      <c r="B55" s="23"/>
      <c r="D55" s="48"/>
      <c r="E55" s="39"/>
      <c r="F55" s="48" t="s">
        <v>115</v>
      </c>
      <c r="R55" s="23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48"/>
      <c r="AE55" s="48"/>
    </row>
    <row r="56" spans="1:31" s="1" customFormat="1" x14ac:dyDescent="0.25">
      <c r="A56" s="27"/>
      <c r="B56" s="23"/>
      <c r="D56" s="48"/>
      <c r="E56" s="39"/>
      <c r="F56" s="48" t="s">
        <v>116</v>
      </c>
      <c r="R56" s="23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48"/>
      <c r="AE56" s="48"/>
    </row>
    <row r="57" spans="1:31" s="1" customFormat="1" x14ac:dyDescent="0.25">
      <c r="A57" s="27"/>
      <c r="B57" s="23"/>
      <c r="R57" s="23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48"/>
      <c r="AE57" s="48"/>
    </row>
    <row r="58" spans="1:31" s="1" customFormat="1" x14ac:dyDescent="0.25">
      <c r="A58" s="27"/>
      <c r="B58" s="23"/>
      <c r="R58" s="23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48"/>
      <c r="AE58" s="48"/>
    </row>
    <row r="59" spans="1:31" s="1" customFormat="1" x14ac:dyDescent="0.25">
      <c r="A59" s="27"/>
      <c r="B59" s="23"/>
      <c r="R59" s="23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48"/>
      <c r="AE59" s="48"/>
    </row>
    <row r="60" spans="1:31" s="1" customFormat="1" x14ac:dyDescent="0.25">
      <c r="A60" s="27"/>
      <c r="B60" s="23"/>
      <c r="R60" s="23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48"/>
      <c r="AE60" s="48"/>
    </row>
    <row r="61" spans="1:31" s="1" customFormat="1" x14ac:dyDescent="0.25">
      <c r="A61" s="27"/>
      <c r="B61" s="23"/>
      <c r="R61" s="23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48"/>
      <c r="AE61" s="48"/>
    </row>
    <row r="62" spans="1:31" s="1" customFormat="1" x14ac:dyDescent="0.25">
      <c r="A62" s="27"/>
      <c r="B62" s="23"/>
      <c r="R62" s="23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48"/>
      <c r="AE62" s="48"/>
    </row>
    <row r="63" spans="1:31" s="1" customFormat="1" x14ac:dyDescent="0.25">
      <c r="A63" s="27"/>
      <c r="B63" s="23"/>
      <c r="R63" s="23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48"/>
      <c r="AE63" s="48"/>
    </row>
    <row r="64" spans="1:31" s="1" customFormat="1" x14ac:dyDescent="0.25">
      <c r="A64" s="27"/>
      <c r="B64" s="23"/>
      <c r="R64" s="23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48"/>
      <c r="AE64" s="48"/>
    </row>
    <row r="65" spans="1:31" s="1" customFormat="1" x14ac:dyDescent="0.25">
      <c r="A65" s="27"/>
      <c r="B65" s="23"/>
      <c r="R65" s="23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48"/>
      <c r="AE65" s="48"/>
    </row>
    <row r="66" spans="1:31" s="1" customFormat="1" x14ac:dyDescent="0.25">
      <c r="A66" s="27"/>
      <c r="B66" s="23"/>
      <c r="R66" s="23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48"/>
      <c r="AE66" s="48"/>
    </row>
    <row r="67" spans="1:31" s="1" customFormat="1" x14ac:dyDescent="0.25">
      <c r="A67" s="27"/>
      <c r="B67" s="23"/>
      <c r="R67" s="23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48"/>
      <c r="AE67" s="48"/>
    </row>
    <row r="68" spans="1:31" s="1" customFormat="1" x14ac:dyDescent="0.25">
      <c r="A68" s="27"/>
      <c r="B68" s="23"/>
      <c r="R68" s="23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48"/>
      <c r="AE68" s="48"/>
    </row>
    <row r="69" spans="1:31" s="1" customFormat="1" x14ac:dyDescent="0.25">
      <c r="A69" s="27"/>
      <c r="B69" s="42"/>
      <c r="R69" s="23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48"/>
      <c r="AE69" s="48"/>
    </row>
    <row r="70" spans="1:31" s="1" customFormat="1" x14ac:dyDescent="0.25">
      <c r="A70" s="27"/>
      <c r="B70" s="44"/>
      <c r="R70" s="23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48"/>
      <c r="AE70" s="48"/>
    </row>
    <row r="71" spans="1:31" s="1" customFormat="1" x14ac:dyDescent="0.25">
      <c r="A71" s="27"/>
      <c r="B71" s="44"/>
      <c r="R71" s="23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48"/>
      <c r="AE71" s="48"/>
    </row>
    <row r="72" spans="1:31" s="1" customFormat="1" x14ac:dyDescent="0.25">
      <c r="A72" s="27"/>
      <c r="B72" s="44"/>
      <c r="D72" s="1" t="s">
        <v>76</v>
      </c>
      <c r="R72" s="23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48"/>
      <c r="AE72" s="48"/>
    </row>
    <row r="73" spans="1:31" s="1" customFormat="1" x14ac:dyDescent="0.25">
      <c r="A73" s="27"/>
      <c r="B73" s="44"/>
      <c r="E73" s="1" t="s">
        <v>6</v>
      </c>
      <c r="R73" s="23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48"/>
      <c r="AE73" s="48"/>
    </row>
    <row r="74" spans="1:31" s="1" customFormat="1" x14ac:dyDescent="0.25">
      <c r="A74" s="27"/>
      <c r="B74" s="44"/>
      <c r="R74" s="23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48"/>
      <c r="AE74" s="48"/>
    </row>
    <row r="75" spans="1:31" s="1" customFormat="1" x14ac:dyDescent="0.25">
      <c r="B75" s="23"/>
      <c r="R75" s="23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48"/>
      <c r="AE75" s="48"/>
    </row>
    <row r="76" spans="1:31" s="1" customFormat="1" x14ac:dyDescent="0.25">
      <c r="B76" s="23"/>
      <c r="R76" s="23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48"/>
      <c r="AE76" s="48"/>
    </row>
    <row r="77" spans="1:31" s="1" customFormat="1" x14ac:dyDescent="0.25">
      <c r="B77" s="23"/>
      <c r="R77" s="23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48"/>
      <c r="AE77" s="48"/>
    </row>
    <row r="78" spans="1:31" s="1" customFormat="1" x14ac:dyDescent="0.25">
      <c r="B78" s="23"/>
      <c r="R78" s="23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48"/>
      <c r="AE78" s="48"/>
    </row>
    <row r="79" spans="1:31" s="1" customFormat="1" x14ac:dyDescent="0.25">
      <c r="B79" s="23"/>
      <c r="R79" s="23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48"/>
      <c r="AE79" s="48"/>
    </row>
    <row r="80" spans="1:31" s="1" customFormat="1" x14ac:dyDescent="0.25">
      <c r="B80" s="23"/>
      <c r="R80" s="23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48"/>
      <c r="AE80" s="48"/>
    </row>
    <row r="81" spans="2:31" s="1" customFormat="1" ht="15.75" thickBot="1" x14ac:dyDescent="0.3">
      <c r="B81" s="26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3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48"/>
      <c r="AE81" s="48"/>
    </row>
    <row r="82" spans="2:31" s="1" customFormat="1" ht="15.75" thickTop="1" x14ac:dyDescent="0.25"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48"/>
      <c r="AE82" s="48"/>
    </row>
  </sheetData>
  <pageMargins left="0.7" right="0.7" top="0.78749999999999998" bottom="0.78749999999999998" header="0.51180555555555496" footer="0.51180555555555496"/>
  <pageSetup paperSize="9" firstPageNumber="0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3"/>
  <dimension ref="A1:AC105"/>
  <sheetViews>
    <sheetView zoomScale="85" zoomScaleNormal="85" workbookViewId="0"/>
  </sheetViews>
  <sheetFormatPr baseColWidth="10" defaultColWidth="9.140625" defaultRowHeight="15" x14ac:dyDescent="0.25"/>
  <cols>
    <col min="1" max="1" width="9.140625" style="1" customWidth="1"/>
    <col min="2" max="2" width="3.85546875" style="1" customWidth="1"/>
    <col min="3" max="16" width="11.42578125" style="1" customWidth="1"/>
    <col min="17" max="17" width="36.140625" style="1" customWidth="1"/>
    <col min="18" max="19" width="9.140625" style="1" customWidth="1"/>
    <col min="20" max="29" width="9.140625" style="54"/>
    <col min="30" max="16384" width="9.140625" style="34"/>
  </cols>
  <sheetData>
    <row r="1" spans="1:18" ht="15.75" thickBot="1" x14ac:dyDescent="0.3"/>
    <row r="2" spans="1:18" ht="15.75" thickTop="1" x14ac:dyDescent="0.25">
      <c r="A2" s="27"/>
      <c r="B2" s="25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3"/>
    </row>
    <row r="3" spans="1:18" ht="21" x14ac:dyDescent="0.35">
      <c r="A3" s="27"/>
      <c r="B3" s="42"/>
      <c r="C3" s="43" t="s">
        <v>0</v>
      </c>
      <c r="R3" s="23"/>
    </row>
    <row r="4" spans="1:18" x14ac:dyDescent="0.25">
      <c r="A4" s="27"/>
      <c r="B4" s="42"/>
      <c r="D4" s="1" t="s">
        <v>45</v>
      </c>
      <c r="R4" s="23"/>
    </row>
    <row r="5" spans="1:18" x14ac:dyDescent="0.25">
      <c r="A5" s="27"/>
      <c r="B5" s="42"/>
      <c r="E5" s="1" t="s">
        <v>68</v>
      </c>
      <c r="R5" s="23"/>
    </row>
    <row r="6" spans="1:18" x14ac:dyDescent="0.25">
      <c r="A6" s="27"/>
      <c r="B6" s="42"/>
      <c r="E6" s="1" t="s">
        <v>69</v>
      </c>
      <c r="R6" s="23"/>
    </row>
    <row r="7" spans="1:18" x14ac:dyDescent="0.25">
      <c r="A7" s="27"/>
      <c r="B7" s="42"/>
      <c r="E7" s="1" t="s">
        <v>71</v>
      </c>
      <c r="R7" s="23"/>
    </row>
    <row r="8" spans="1:18" x14ac:dyDescent="0.25">
      <c r="A8" s="27"/>
      <c r="B8" s="42"/>
      <c r="E8" s="1" t="s">
        <v>70</v>
      </c>
      <c r="R8" s="23"/>
    </row>
    <row r="9" spans="1:18" x14ac:dyDescent="0.25">
      <c r="A9" s="27"/>
      <c r="B9" s="44"/>
      <c r="E9" s="1" t="s">
        <v>166</v>
      </c>
      <c r="R9" s="23"/>
    </row>
    <row r="10" spans="1:18" x14ac:dyDescent="0.25">
      <c r="A10" s="27"/>
      <c r="B10" s="44"/>
      <c r="R10" s="23"/>
    </row>
    <row r="11" spans="1:18" ht="21" x14ac:dyDescent="0.35">
      <c r="A11" s="27"/>
      <c r="B11" s="23"/>
      <c r="C11" s="43" t="s">
        <v>1</v>
      </c>
      <c r="R11" s="23"/>
    </row>
    <row r="12" spans="1:18" x14ac:dyDescent="0.25">
      <c r="A12" s="27"/>
      <c r="B12" s="23"/>
      <c r="R12" s="23"/>
    </row>
    <row r="13" spans="1:18" x14ac:dyDescent="0.25">
      <c r="A13" s="27"/>
      <c r="B13" s="23"/>
      <c r="D13" s="1" t="s">
        <v>67</v>
      </c>
      <c r="R13" s="23"/>
    </row>
    <row r="14" spans="1:18" x14ac:dyDescent="0.25">
      <c r="A14" s="27"/>
      <c r="B14" s="23"/>
      <c r="E14" s="1" t="s">
        <v>2</v>
      </c>
      <c r="R14" s="23"/>
    </row>
    <row r="15" spans="1:18" x14ac:dyDescent="0.25">
      <c r="A15" s="27"/>
      <c r="B15" s="45"/>
      <c r="R15" s="23"/>
    </row>
    <row r="16" spans="1:18" x14ac:dyDescent="0.25">
      <c r="A16" s="27"/>
      <c r="B16" s="23"/>
      <c r="R16" s="23"/>
    </row>
    <row r="17" spans="1:18" x14ac:dyDescent="0.25">
      <c r="A17" s="27"/>
      <c r="B17" s="23"/>
      <c r="R17" s="23"/>
    </row>
    <row r="18" spans="1:18" x14ac:dyDescent="0.25">
      <c r="A18" s="27"/>
      <c r="B18" s="23"/>
      <c r="R18" s="23"/>
    </row>
    <row r="19" spans="1:18" x14ac:dyDescent="0.25">
      <c r="A19" s="27"/>
      <c r="B19" s="23"/>
      <c r="R19" s="23"/>
    </row>
    <row r="20" spans="1:18" x14ac:dyDescent="0.25">
      <c r="A20" s="27"/>
      <c r="B20" s="23"/>
      <c r="R20" s="23"/>
    </row>
    <row r="21" spans="1:18" x14ac:dyDescent="0.25">
      <c r="A21" s="27"/>
      <c r="B21" s="23"/>
      <c r="R21" s="23"/>
    </row>
    <row r="22" spans="1:18" x14ac:dyDescent="0.25">
      <c r="A22" s="27"/>
      <c r="B22" s="23"/>
      <c r="R22" s="23"/>
    </row>
    <row r="23" spans="1:18" x14ac:dyDescent="0.25">
      <c r="A23" s="27"/>
      <c r="B23" s="23"/>
      <c r="R23" s="23"/>
    </row>
    <row r="24" spans="1:18" x14ac:dyDescent="0.25">
      <c r="A24" s="27"/>
      <c r="B24" s="23"/>
      <c r="R24" s="23"/>
    </row>
    <row r="25" spans="1:18" x14ac:dyDescent="0.25">
      <c r="A25" s="27"/>
      <c r="B25" s="23"/>
      <c r="E25" s="1" t="s">
        <v>3</v>
      </c>
      <c r="R25" s="23"/>
    </row>
    <row r="26" spans="1:18" x14ac:dyDescent="0.25">
      <c r="A26" s="27"/>
      <c r="B26" s="23"/>
      <c r="D26" s="1" t="s">
        <v>4</v>
      </c>
      <c r="R26" s="23"/>
    </row>
    <row r="27" spans="1:18" x14ac:dyDescent="0.25">
      <c r="A27" s="27"/>
      <c r="B27" s="23"/>
      <c r="E27" s="1" t="s">
        <v>58</v>
      </c>
      <c r="R27" s="23"/>
    </row>
    <row r="28" spans="1:18" x14ac:dyDescent="0.25">
      <c r="A28" s="27"/>
      <c r="B28" s="23"/>
      <c r="F28" s="1" t="s">
        <v>60</v>
      </c>
      <c r="R28" s="23"/>
    </row>
    <row r="29" spans="1:18" x14ac:dyDescent="0.25">
      <c r="A29" s="27"/>
      <c r="B29" s="23"/>
      <c r="F29" s="1" t="s">
        <v>61</v>
      </c>
      <c r="R29" s="23"/>
    </row>
    <row r="30" spans="1:18" x14ac:dyDescent="0.25">
      <c r="A30" s="27"/>
      <c r="B30" s="23"/>
      <c r="F30" s="1" t="s">
        <v>77</v>
      </c>
      <c r="R30" s="23"/>
    </row>
    <row r="31" spans="1:18" x14ac:dyDescent="0.25">
      <c r="A31" s="27"/>
      <c r="B31" s="23"/>
      <c r="F31" s="1" t="s">
        <v>78</v>
      </c>
      <c r="R31" s="23"/>
    </row>
    <row r="32" spans="1:18" x14ac:dyDescent="0.25">
      <c r="A32" s="27"/>
      <c r="F32" s="1" t="s">
        <v>79</v>
      </c>
      <c r="R32" s="23"/>
    </row>
    <row r="33" spans="1:18" x14ac:dyDescent="0.25">
      <c r="A33" s="27"/>
      <c r="F33" s="1" t="s">
        <v>80</v>
      </c>
      <c r="R33" s="23"/>
    </row>
    <row r="34" spans="1:18" x14ac:dyDescent="0.25">
      <c r="A34" s="27"/>
      <c r="B34" s="23"/>
      <c r="F34" s="1" t="s">
        <v>81</v>
      </c>
      <c r="R34" s="23"/>
    </row>
    <row r="35" spans="1:18" x14ac:dyDescent="0.25">
      <c r="A35" s="27"/>
      <c r="B35" s="23"/>
      <c r="F35" s="1" t="s">
        <v>82</v>
      </c>
      <c r="R35" s="23"/>
    </row>
    <row r="36" spans="1:18" x14ac:dyDescent="0.25">
      <c r="A36" s="27"/>
      <c r="B36" s="23"/>
      <c r="F36" s="1" t="s">
        <v>83</v>
      </c>
      <c r="R36" s="23"/>
    </row>
    <row r="37" spans="1:18" x14ac:dyDescent="0.25">
      <c r="A37" s="27"/>
      <c r="B37" s="23"/>
      <c r="F37" s="1" t="s">
        <v>84</v>
      </c>
      <c r="R37" s="23"/>
    </row>
    <row r="38" spans="1:18" x14ac:dyDescent="0.25">
      <c r="A38" s="27"/>
      <c r="B38" s="23"/>
      <c r="F38" s="1" t="s">
        <v>85</v>
      </c>
      <c r="R38" s="23"/>
    </row>
    <row r="39" spans="1:18" x14ac:dyDescent="0.25">
      <c r="A39" s="27"/>
      <c r="B39" s="23"/>
      <c r="F39" s="1" t="s">
        <v>86</v>
      </c>
      <c r="R39" s="23"/>
    </row>
    <row r="40" spans="1:18" x14ac:dyDescent="0.25">
      <c r="A40" s="27"/>
      <c r="B40" s="23"/>
      <c r="F40" s="1" t="s">
        <v>87</v>
      </c>
      <c r="R40" s="23"/>
    </row>
    <row r="41" spans="1:18" x14ac:dyDescent="0.25">
      <c r="A41" s="27"/>
      <c r="F41" s="1" t="s">
        <v>90</v>
      </c>
      <c r="R41" s="23"/>
    </row>
    <row r="42" spans="1:18" x14ac:dyDescent="0.25">
      <c r="A42" s="27"/>
      <c r="B42" s="23"/>
      <c r="F42" s="1" t="s">
        <v>89</v>
      </c>
      <c r="R42" s="23"/>
    </row>
    <row r="43" spans="1:18" x14ac:dyDescent="0.25">
      <c r="A43" s="27"/>
      <c r="B43" s="23"/>
      <c r="E43" s="1" t="s">
        <v>59</v>
      </c>
      <c r="R43" s="23"/>
    </row>
    <row r="44" spans="1:18" x14ac:dyDescent="0.25">
      <c r="A44" s="27"/>
      <c r="B44" s="23"/>
      <c r="F44" s="1" t="s">
        <v>62</v>
      </c>
      <c r="R44" s="23"/>
    </row>
    <row r="45" spans="1:18" x14ac:dyDescent="0.25">
      <c r="A45" s="27"/>
      <c r="B45" s="23"/>
      <c r="F45" s="1" t="s">
        <v>63</v>
      </c>
      <c r="R45" s="23"/>
    </row>
    <row r="46" spans="1:18" x14ac:dyDescent="0.25">
      <c r="A46" s="27"/>
      <c r="B46" s="23"/>
      <c r="F46" s="1" t="s">
        <v>64</v>
      </c>
      <c r="R46" s="23"/>
    </row>
    <row r="47" spans="1:18" x14ac:dyDescent="0.25">
      <c r="A47" s="27"/>
      <c r="B47" s="23"/>
      <c r="F47" s="1" t="s">
        <v>91</v>
      </c>
      <c r="R47" s="23"/>
    </row>
    <row r="48" spans="1:18" x14ac:dyDescent="0.25">
      <c r="A48" s="27"/>
      <c r="B48" s="23"/>
      <c r="E48" s="46"/>
      <c r="F48" s="46" t="s">
        <v>66</v>
      </c>
      <c r="G48" s="46"/>
      <c r="H48" s="46"/>
      <c r="I48" s="46"/>
      <c r="R48" s="23"/>
    </row>
    <row r="49" spans="1:18" x14ac:dyDescent="0.25">
      <c r="A49" s="27"/>
      <c r="B49" s="23"/>
      <c r="E49" s="46"/>
      <c r="F49" s="46" t="s">
        <v>92</v>
      </c>
      <c r="G49" s="46"/>
      <c r="H49" s="46"/>
      <c r="I49" s="46"/>
      <c r="R49" s="23"/>
    </row>
    <row r="50" spans="1:18" x14ac:dyDescent="0.25">
      <c r="A50" s="27"/>
      <c r="B50" s="23"/>
      <c r="E50" s="46"/>
      <c r="F50" s="46" t="s">
        <v>93</v>
      </c>
      <c r="G50" s="46"/>
      <c r="H50" s="46"/>
      <c r="I50" s="46"/>
      <c r="R50" s="23"/>
    </row>
    <row r="51" spans="1:18" x14ac:dyDescent="0.25">
      <c r="A51" s="27"/>
      <c r="F51" s="1" t="s">
        <v>94</v>
      </c>
      <c r="R51" s="23"/>
    </row>
    <row r="52" spans="1:18" x14ac:dyDescent="0.25">
      <c r="A52" s="27"/>
      <c r="F52" s="46" t="s">
        <v>95</v>
      </c>
      <c r="R52" s="23"/>
    </row>
    <row r="53" spans="1:18" x14ac:dyDescent="0.25">
      <c r="A53" s="27"/>
      <c r="B53" s="23"/>
      <c r="E53" s="46"/>
      <c r="F53" s="46" t="s">
        <v>96</v>
      </c>
      <c r="G53" s="46"/>
      <c r="H53" s="46"/>
      <c r="I53" s="46"/>
      <c r="R53" s="23"/>
    </row>
    <row r="54" spans="1:18" x14ac:dyDescent="0.25">
      <c r="A54" s="27"/>
      <c r="B54" s="23"/>
      <c r="E54" s="46"/>
      <c r="F54" s="1" t="s">
        <v>97</v>
      </c>
      <c r="G54" s="46"/>
      <c r="H54" s="46"/>
      <c r="I54" s="46"/>
      <c r="R54" s="23"/>
    </row>
    <row r="55" spans="1:18" x14ac:dyDescent="0.25">
      <c r="A55" s="27"/>
      <c r="F55" s="1" t="s">
        <v>98</v>
      </c>
      <c r="R55" s="23"/>
    </row>
    <row r="56" spans="1:18" x14ac:dyDescent="0.25">
      <c r="A56" s="27"/>
      <c r="B56" s="23"/>
      <c r="E56" s="46"/>
      <c r="F56" s="46" t="s">
        <v>99</v>
      </c>
      <c r="G56" s="46"/>
      <c r="H56" s="46"/>
      <c r="I56" s="46"/>
      <c r="R56" s="23"/>
    </row>
    <row r="57" spans="1:18" x14ac:dyDescent="0.25">
      <c r="A57" s="27"/>
      <c r="B57" s="23"/>
      <c r="E57" s="46"/>
      <c r="F57" s="46" t="s">
        <v>102</v>
      </c>
      <c r="G57" s="46"/>
      <c r="H57" s="46"/>
      <c r="I57" s="46"/>
      <c r="R57" s="23"/>
    </row>
    <row r="58" spans="1:18" x14ac:dyDescent="0.25">
      <c r="A58" s="27"/>
      <c r="B58" s="23"/>
      <c r="E58" s="46"/>
      <c r="F58" s="46" t="s">
        <v>103</v>
      </c>
      <c r="G58" s="46"/>
      <c r="H58" s="46"/>
      <c r="I58" s="46"/>
      <c r="R58" s="23"/>
    </row>
    <row r="59" spans="1:18" x14ac:dyDescent="0.25">
      <c r="A59" s="27"/>
      <c r="B59" s="23"/>
      <c r="F59" s="1" t="s">
        <v>100</v>
      </c>
      <c r="R59" s="23"/>
    </row>
    <row r="60" spans="1:18" x14ac:dyDescent="0.25">
      <c r="A60" s="27"/>
      <c r="B60" s="23"/>
      <c r="F60" s="1" t="s">
        <v>101</v>
      </c>
      <c r="R60" s="23"/>
    </row>
    <row r="61" spans="1:18" x14ac:dyDescent="0.25">
      <c r="A61" s="27"/>
      <c r="B61" s="23"/>
      <c r="E61" s="1" t="s">
        <v>65</v>
      </c>
      <c r="R61" s="23"/>
    </row>
    <row r="62" spans="1:18" x14ac:dyDescent="0.25">
      <c r="A62" s="27"/>
      <c r="B62" s="23"/>
      <c r="F62" s="47" t="s">
        <v>55</v>
      </c>
      <c r="G62" s="47"/>
      <c r="H62" s="47"/>
      <c r="I62" s="47"/>
      <c r="J62" s="47"/>
      <c r="K62" s="47"/>
      <c r="L62" s="47"/>
      <c r="R62" s="23"/>
    </row>
    <row r="63" spans="1:18" x14ac:dyDescent="0.25">
      <c r="A63" s="27"/>
      <c r="B63" s="23"/>
      <c r="F63" s="47" t="s">
        <v>57</v>
      </c>
      <c r="G63" s="47"/>
      <c r="H63" s="47"/>
      <c r="I63" s="47"/>
      <c r="J63" s="47"/>
      <c r="K63" s="47"/>
      <c r="L63" s="47"/>
      <c r="R63" s="23"/>
    </row>
    <row r="64" spans="1:18" x14ac:dyDescent="0.25">
      <c r="A64" s="27"/>
      <c r="B64" s="23"/>
      <c r="F64" s="47" t="s">
        <v>54</v>
      </c>
      <c r="G64" s="47"/>
      <c r="H64" s="47"/>
      <c r="I64" s="47"/>
      <c r="J64" s="47"/>
      <c r="K64" s="47"/>
      <c r="L64" s="47"/>
      <c r="R64" s="23"/>
    </row>
    <row r="65" spans="1:18" x14ac:dyDescent="0.25">
      <c r="A65" s="27"/>
      <c r="B65" s="23"/>
      <c r="F65" s="47" t="s">
        <v>56</v>
      </c>
      <c r="G65" s="47"/>
      <c r="H65" s="47"/>
      <c r="I65" s="47"/>
      <c r="J65" s="47"/>
      <c r="K65" s="47"/>
      <c r="L65" s="47"/>
      <c r="R65" s="23"/>
    </row>
    <row r="66" spans="1:18" x14ac:dyDescent="0.25">
      <c r="A66" s="27"/>
      <c r="B66" s="23"/>
      <c r="R66" s="23"/>
    </row>
    <row r="67" spans="1:18" x14ac:dyDescent="0.25">
      <c r="A67" s="27"/>
      <c r="B67" s="23"/>
      <c r="R67" s="23"/>
    </row>
    <row r="68" spans="1:18" x14ac:dyDescent="0.25">
      <c r="A68" s="27"/>
      <c r="B68" s="23"/>
      <c r="R68" s="23"/>
    </row>
    <row r="69" spans="1:18" x14ac:dyDescent="0.25">
      <c r="A69" s="27"/>
      <c r="B69" s="23"/>
      <c r="R69" s="23"/>
    </row>
    <row r="70" spans="1:18" x14ac:dyDescent="0.25">
      <c r="A70" s="27"/>
      <c r="B70" s="23"/>
      <c r="R70" s="23"/>
    </row>
    <row r="71" spans="1:18" x14ac:dyDescent="0.25">
      <c r="A71" s="27"/>
      <c r="B71" s="23"/>
      <c r="R71" s="23"/>
    </row>
    <row r="72" spans="1:18" x14ac:dyDescent="0.25">
      <c r="A72" s="27"/>
      <c r="B72" s="23"/>
      <c r="R72" s="23"/>
    </row>
    <row r="73" spans="1:18" x14ac:dyDescent="0.25">
      <c r="A73" s="27"/>
      <c r="B73" s="23"/>
      <c r="R73" s="23"/>
    </row>
    <row r="74" spans="1:18" x14ac:dyDescent="0.25">
      <c r="A74" s="27"/>
      <c r="B74" s="23"/>
      <c r="R74" s="23"/>
    </row>
    <row r="75" spans="1:18" x14ac:dyDescent="0.25">
      <c r="A75" s="27"/>
      <c r="B75" s="23"/>
      <c r="D75" s="1" t="s">
        <v>75</v>
      </c>
      <c r="R75" s="23"/>
    </row>
    <row r="76" spans="1:18" x14ac:dyDescent="0.25">
      <c r="A76" s="27"/>
      <c r="B76" s="23"/>
      <c r="E76" s="1" t="s">
        <v>5</v>
      </c>
      <c r="F76" s="34"/>
      <c r="R76" s="23"/>
    </row>
    <row r="77" spans="1:18" x14ac:dyDescent="0.25">
      <c r="A77" s="27"/>
      <c r="B77" s="23"/>
      <c r="D77" s="48"/>
      <c r="E77" s="48" t="s">
        <v>47</v>
      </c>
      <c r="F77" s="39"/>
      <c r="R77" s="23"/>
    </row>
    <row r="78" spans="1:18" x14ac:dyDescent="0.25">
      <c r="A78" s="27"/>
      <c r="B78" s="23"/>
      <c r="D78" s="48"/>
      <c r="E78" s="39"/>
      <c r="F78" s="48" t="s">
        <v>49</v>
      </c>
      <c r="R78" s="23"/>
    </row>
    <row r="79" spans="1:18" x14ac:dyDescent="0.25">
      <c r="A79" s="27"/>
      <c r="B79" s="23"/>
      <c r="D79" s="48"/>
      <c r="E79" s="39"/>
      <c r="F79" s="48" t="s">
        <v>72</v>
      </c>
      <c r="R79" s="23"/>
    </row>
    <row r="80" spans="1:18" x14ac:dyDescent="0.25">
      <c r="A80" s="27"/>
      <c r="B80" s="23"/>
      <c r="R80" s="23"/>
    </row>
    <row r="81" spans="1:18" x14ac:dyDescent="0.25">
      <c r="A81" s="27"/>
      <c r="B81" s="23"/>
      <c r="R81" s="23"/>
    </row>
    <row r="82" spans="1:18" x14ac:dyDescent="0.25">
      <c r="A82" s="27"/>
      <c r="B82" s="23"/>
      <c r="R82" s="23"/>
    </row>
    <row r="83" spans="1:18" x14ac:dyDescent="0.25">
      <c r="A83" s="27"/>
      <c r="B83" s="23"/>
      <c r="R83" s="23"/>
    </row>
    <row r="84" spans="1:18" x14ac:dyDescent="0.25">
      <c r="A84" s="27"/>
      <c r="B84" s="23"/>
      <c r="R84" s="23"/>
    </row>
    <row r="85" spans="1:18" x14ac:dyDescent="0.25">
      <c r="A85" s="27"/>
      <c r="B85" s="23"/>
      <c r="R85" s="23"/>
    </row>
    <row r="86" spans="1:18" x14ac:dyDescent="0.25">
      <c r="A86" s="27"/>
      <c r="B86" s="23"/>
      <c r="R86" s="23"/>
    </row>
    <row r="87" spans="1:18" x14ac:dyDescent="0.25">
      <c r="A87" s="27"/>
      <c r="B87" s="23"/>
      <c r="E87" s="1" t="s">
        <v>48</v>
      </c>
      <c r="R87" s="23"/>
    </row>
    <row r="88" spans="1:18" x14ac:dyDescent="0.25">
      <c r="A88" s="27"/>
      <c r="B88" s="23"/>
      <c r="F88" s="1" t="s">
        <v>73</v>
      </c>
      <c r="R88" s="23"/>
    </row>
    <row r="89" spans="1:18" x14ac:dyDescent="0.25">
      <c r="A89" s="27"/>
      <c r="B89" s="23"/>
      <c r="F89" s="1" t="s">
        <v>74</v>
      </c>
      <c r="R89" s="23"/>
    </row>
    <row r="90" spans="1:18" x14ac:dyDescent="0.25">
      <c r="A90" s="27"/>
      <c r="B90" s="23"/>
      <c r="R90" s="23"/>
    </row>
    <row r="91" spans="1:18" x14ac:dyDescent="0.25">
      <c r="A91" s="27"/>
      <c r="B91" s="23"/>
      <c r="R91" s="23"/>
    </row>
    <row r="92" spans="1:18" x14ac:dyDescent="0.25">
      <c r="A92" s="27"/>
      <c r="B92" s="42"/>
      <c r="R92" s="23"/>
    </row>
    <row r="93" spans="1:18" x14ac:dyDescent="0.25">
      <c r="A93" s="27"/>
      <c r="B93" s="44"/>
      <c r="R93" s="23"/>
    </row>
    <row r="94" spans="1:18" x14ac:dyDescent="0.25">
      <c r="A94" s="27"/>
      <c r="B94" s="44"/>
      <c r="R94" s="23"/>
    </row>
    <row r="95" spans="1:18" x14ac:dyDescent="0.25">
      <c r="A95" s="27"/>
      <c r="B95" s="44"/>
      <c r="D95" s="1" t="s">
        <v>76</v>
      </c>
      <c r="R95" s="23"/>
    </row>
    <row r="96" spans="1:18" x14ac:dyDescent="0.25">
      <c r="A96" s="27"/>
      <c r="B96" s="44"/>
      <c r="E96" s="1" t="s">
        <v>6</v>
      </c>
      <c r="R96" s="23"/>
    </row>
    <row r="97" spans="1:18" x14ac:dyDescent="0.25">
      <c r="A97" s="27"/>
      <c r="B97" s="44"/>
      <c r="E97" s="1" t="s">
        <v>7</v>
      </c>
      <c r="R97" s="23"/>
    </row>
    <row r="98" spans="1:18" x14ac:dyDescent="0.25">
      <c r="B98" s="23"/>
      <c r="R98" s="23"/>
    </row>
    <row r="99" spans="1:18" x14ac:dyDescent="0.25">
      <c r="B99" s="23"/>
      <c r="R99" s="23"/>
    </row>
    <row r="100" spans="1:18" x14ac:dyDescent="0.25">
      <c r="B100" s="23"/>
      <c r="R100" s="23"/>
    </row>
    <row r="101" spans="1:18" x14ac:dyDescent="0.25">
      <c r="B101" s="23"/>
      <c r="R101" s="23"/>
    </row>
    <row r="102" spans="1:18" x14ac:dyDescent="0.25">
      <c r="B102" s="23"/>
      <c r="R102" s="23"/>
    </row>
    <row r="103" spans="1:18" x14ac:dyDescent="0.25">
      <c r="B103" s="23"/>
      <c r="R103" s="23"/>
    </row>
    <row r="104" spans="1:18" ht="15.75" thickBot="1" x14ac:dyDescent="0.3">
      <c r="B104" s="26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3"/>
    </row>
    <row r="105" spans="1:18" ht="15.75" thickTop="1" x14ac:dyDescent="0.25"/>
  </sheetData>
  <pageMargins left="0.7" right="0.7" top="0.78749999999999998" bottom="0.78749999999999998" header="0.51180555555555496" footer="0.51180555555555496"/>
  <pageSetup paperSize="9" firstPageNumber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201F7-8BA2-4CD4-8029-2743949F96EB}">
  <dimension ref="A1:B1"/>
  <sheetViews>
    <sheetView workbookViewId="0"/>
  </sheetViews>
  <sheetFormatPr baseColWidth="10" defaultRowHeight="15" x14ac:dyDescent="0.25"/>
  <sheetData>
    <row r="1" spans="1:2" x14ac:dyDescent="0.25">
      <c r="A1" t="s">
        <v>167</v>
      </c>
      <c r="B1" t="s">
        <v>1215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77760-D46E-4CE5-8443-196A902CA887}">
  <dimension ref="A5:U725"/>
  <sheetViews>
    <sheetView workbookViewId="0">
      <selection activeCell="T6" sqref="T6"/>
    </sheetView>
  </sheetViews>
  <sheetFormatPr baseColWidth="10" defaultRowHeight="15" x14ac:dyDescent="0.25"/>
  <sheetData>
    <row r="5" spans="1:21" x14ac:dyDescent="0.25">
      <c r="A5" t="s">
        <v>9</v>
      </c>
      <c r="B5" t="s">
        <v>419</v>
      </c>
      <c r="C5" t="s">
        <v>5574</v>
      </c>
      <c r="D5" t="s">
        <v>417</v>
      </c>
      <c r="E5" t="s">
        <v>5575</v>
      </c>
      <c r="F5" t="s">
        <v>5576</v>
      </c>
      <c r="G5" t="s">
        <v>418</v>
      </c>
      <c r="H5" t="s">
        <v>5577</v>
      </c>
      <c r="I5" t="s">
        <v>88</v>
      </c>
      <c r="J5" t="s">
        <v>5578</v>
      </c>
      <c r="K5" t="s">
        <v>5579</v>
      </c>
      <c r="L5" t="s">
        <v>5576</v>
      </c>
      <c r="M5" t="s">
        <v>5580</v>
      </c>
      <c r="O5" t="s">
        <v>5562</v>
      </c>
      <c r="Q5" t="s">
        <v>5563</v>
      </c>
      <c r="T5" t="s">
        <v>104</v>
      </c>
      <c r="U5" t="s">
        <v>5581</v>
      </c>
    </row>
    <row r="6" spans="1:21" x14ac:dyDescent="0.25">
      <c r="A6" t="s">
        <v>5582</v>
      </c>
      <c r="B6" t="s">
        <v>39</v>
      </c>
      <c r="C6" t="s">
        <v>5583</v>
      </c>
      <c r="D6" t="s">
        <v>169</v>
      </c>
      <c r="E6" t="s">
        <v>170</v>
      </c>
      <c r="F6" t="str">
        <f>$D6&amp;"-"&amp;$E6</f>
        <v>J1-A1</v>
      </c>
      <c r="G6" t="str">
        <f>VLOOKUP(F6,RAW_c_TEB0187_REV01!A:B,2,0)</f>
        <v>NetJ1_A1</v>
      </c>
      <c r="H6" t="str">
        <f>IF(IF(COUNTIF($Q$6:$S$150,G6)&gt;0,"---","--")="---",VLOOKUP(G6,$Q$6:$S$150,3,0),G6)</f>
        <v>NetJ1_A1</v>
      </c>
      <c r="I6" t="str">
        <f>IF(IF(COUNTIF($Q$6:$S$150,G6)&gt;0,"---","--")="---",VLOOKUP(G6,$Q$6:$S$150,2,0),"--")</f>
        <v>--</v>
      </c>
      <c r="J6" t="str">
        <f>IF(COUNTIF($O$6:$O$100,G6)&gt;0,"---","--")</f>
        <v>--</v>
      </c>
      <c r="K6" t="str">
        <f>IFERROR(IF(J6="--",IF(G6=H6,VLOOKUP(G6,RAW_c_TEB0187_REV01!L:N,3,0),SUM(VLOOKUP(H6,RAW_c_TEB0187_REV01!L:N,3,0),VLOOKUP(G6,RAW_c_TEB0187_REV01!L:N,3,0))),"---"),"---")</f>
        <v>---</v>
      </c>
      <c r="L6" t="str">
        <f>$D6&amp;"-"&amp;$E6</f>
        <v>J1-A1</v>
      </c>
      <c r="M6" t="str">
        <f>IFERROR(IF(
COUNTIF(B2B!H:H,(IF(K6&lt;&gt;"---",IF(INDEX(RAW_c_TEB0187_REV01!B:D,MATCH(H6,RAW_c_TEB0187_REV01!B:B,0),3)=L6,INDEX(
RAW_c_TEB0187_REV01!B:D,MATCH(H6,INDEX(RAW_c_TEB0187_REV01!B:B,MATCH(H6,RAW_c_TEB0187_REV01!B:B,)+1):'RAW_c_TEB0187_REV01'!B11077,)+MATCH(H6,RAW_c_TEB0187_REV01!B:B,),3),INDEX(RAW_c_TEB0187_REV01!B:D,MATCH(H6,RAW_c_TEB0187_REV01!B:B,0),3)),"---")))=1,"---",IF(K6&lt;&gt;"---",IF(INDEX(RAW_c_TEB0187_REV01!B:D,MATCH(H6,RAW_c_TEB0187_REV01!B:B,0),3)=L6,INDEX(
RAW_c_TEB0187_REV01!B:D,MATCH(H6,INDEX(RAW_c_TEB0187_REV01!B:B,MATCH(H6,RAW_c_TEB0187_REV01!B:B,)+1):'RAW_c_TEB0187_REV01'!B11077,)+MATCH(H6,RAW_c_TEB0187_REV01!B:B,),3),INDEX(RAW_c_TEB0187_REV01!B:D,MATCH(H6,RAW_c_TEB0187_REV01!B:B,0),3)),"---")),"---")</f>
        <v>---</v>
      </c>
      <c r="N6" t="str">
        <f>IFERROR(IF(AND(B6="B2B",J6="--"),L6,IF(
COUNTIF(B2B!H:H,(IF(K6&lt;&gt;"---",IF(INDEX(RAW_c_TEB0187_REV01!B:D,MATCH(H6,RAW_c_TEB0187_REV01!B:B,0),3)=L6,INDEX(
RAW_c_TEB0187_REV01!B:D,MATCH(H6,INDEX(RAW_c_TEB0187_REV01!B:B,MATCH(H6,RAW_c_TEB0187_REV01!B:B,)+1):'RAW_c_TEB0187_REV01'!B11077,)+MATCH(H6,RAW_c_TEB0187_REV01!B:B,),3),INDEX(RAW_c_TEB0187_REV01!B:D,MATCH(H6,RAW_c_TEB0187_REV01!B:B,0),3)),"---")))=0,"---",IF(K6&lt;&gt;"---",IF(INDEX(RAW_c_TEB0187_REV01!B:D,MATCH(H6,RAW_c_TEB0187_REV01!B:B,0),3)=L6,INDEX(
RAW_c_TEB0187_REV01!B:D,MATCH(H6,INDEX(RAW_c_TEB0187_REV01!B:B,MATCH(H6,RAW_c_TEB0187_REV01!B:B,)+1):'RAW_c_TEB0187_REV01'!B11077,)+MATCH(H6,RAW_c_TEB0187_REV01!B:B,),3),INDEX(RAW_c_TEB0187_REV01!B:D,MATCH(H6,RAW_c_TEB0187_REV01!B:B,0),3)),"---"))),"---")</f>
        <v>J1-A1</v>
      </c>
      <c r="O6" t="s">
        <v>433</v>
      </c>
      <c r="Q6" t="s">
        <v>4061</v>
      </c>
      <c r="R6" t="s">
        <v>3195</v>
      </c>
      <c r="S6" t="s">
        <v>861</v>
      </c>
      <c r="T6">
        <f>COUNTIF(RAW_c_TEB0187_REV01!B:B,G6)</f>
        <v>1</v>
      </c>
      <c r="U6" t="str">
        <f>$B6&amp;"-"&amp;$C6</f>
        <v>B2B-NC</v>
      </c>
    </row>
    <row r="7" spans="1:21" x14ac:dyDescent="0.25">
      <c r="A7" t="s">
        <v>5584</v>
      </c>
      <c r="B7" t="s">
        <v>39</v>
      </c>
      <c r="C7" t="s">
        <v>5583</v>
      </c>
      <c r="D7" t="s">
        <v>169</v>
      </c>
      <c r="E7" t="s">
        <v>171</v>
      </c>
      <c r="F7" t="str">
        <f t="shared" ref="F7:F70" si="0">$D7&amp;"-"&amp;$E7</f>
        <v>J1-A2</v>
      </c>
      <c r="G7" t="str">
        <f>VLOOKUP(F7,RAW_c_TEB0187_REV01!A:B,2,0)</f>
        <v>NetJ1_A2</v>
      </c>
      <c r="H7" t="str">
        <f t="shared" ref="H7:H70" si="1">IF(IF(COUNTIF($Q$6:$S$150,G7)&gt;0,"---","--")="---",VLOOKUP(G7,$Q$6:$S$150,3,0),G7)</f>
        <v>NetJ1_A2</v>
      </c>
      <c r="I7" t="str">
        <f t="shared" ref="I7:I70" si="2">IF(IF(COUNTIF($Q$6:$S$150,G7)&gt;0,"---","--")="---",VLOOKUP(G7,$Q$6:$S$150,2,0),"--")</f>
        <v>--</v>
      </c>
      <c r="J7" t="str">
        <f t="shared" ref="J7:J70" si="3">IF(COUNTIF($O$6:$O$100,G7)&gt;0,"---","--")</f>
        <v>--</v>
      </c>
      <c r="K7" t="str">
        <f>IFERROR(IF(J7="--",IF(G7=H7,VLOOKUP(G7,RAW_c_TEB0187_REV01!L:N,3,0),SUM(VLOOKUP(H7,RAW_c_TEB0187_REV01!L:N,3,0),VLOOKUP(G7,RAW_c_TEB0187_REV01!L:N,3,0))),"---"),"---")</f>
        <v>---</v>
      </c>
      <c r="L7" t="str">
        <f t="shared" ref="L7:L70" si="4">$D7&amp;"-"&amp;$E7</f>
        <v>J1-A2</v>
      </c>
      <c r="M7" t="str">
        <f>IFERROR(IF(
COUNTIF(B2B!H:H,(IF(K7&lt;&gt;"---",IF(INDEX(RAW_c_TEB0187_REV01!B:D,MATCH(H7,RAW_c_TEB0187_REV01!B:B,0),3)=L7,INDEX(
RAW_c_TEB0187_REV01!B:D,MATCH(H7,INDEX(RAW_c_TEB0187_REV01!B:B,MATCH(H7,RAW_c_TEB0187_REV01!B:B,)+1):'RAW_c_TEB0187_REV01'!B11078,)+MATCH(H7,RAW_c_TEB0187_REV01!B:B,),3),INDEX(RAW_c_TEB0187_REV01!B:D,MATCH(H7,RAW_c_TEB0187_REV01!B:B,0),3)),"---")))=1,"---",IF(K7&lt;&gt;"---",IF(INDEX(RAW_c_TEB0187_REV01!B:D,MATCH(H7,RAW_c_TEB0187_REV01!B:B,0),3)=L7,INDEX(
RAW_c_TEB0187_REV01!B:D,MATCH(H7,INDEX(RAW_c_TEB0187_REV01!B:B,MATCH(H7,RAW_c_TEB0187_REV01!B:B,)+1):'RAW_c_TEB0187_REV01'!B11078,)+MATCH(H7,RAW_c_TEB0187_REV01!B:B,),3),INDEX(RAW_c_TEB0187_REV01!B:D,MATCH(H7,RAW_c_TEB0187_REV01!B:B,0),3)),"---")),"---")</f>
        <v>---</v>
      </c>
      <c r="N7" t="str">
        <f>IFERROR(IF(AND(B7="B2B",J7="--"),L7,IF(
COUNTIF(B2B!H:H,(IF(K7&lt;&gt;"---",IF(INDEX(RAW_c_TEB0187_REV01!B:D,MATCH(H7,RAW_c_TEB0187_REV01!B:B,0),3)=L7,INDEX(
RAW_c_TEB0187_REV01!B:D,MATCH(H7,INDEX(RAW_c_TEB0187_REV01!B:B,MATCH(H7,RAW_c_TEB0187_REV01!B:B,)+1):'RAW_c_TEB0187_REV01'!B11078,)+MATCH(H7,RAW_c_TEB0187_REV01!B:B,),3),INDEX(RAW_c_TEB0187_REV01!B:D,MATCH(H7,RAW_c_TEB0187_REV01!B:B,0),3)),"---")))=0,"---",IF(K7&lt;&gt;"---",IF(INDEX(RAW_c_TEB0187_REV01!B:D,MATCH(H7,RAW_c_TEB0187_REV01!B:B,0),3)=L7,INDEX(
RAW_c_TEB0187_REV01!B:D,MATCH(H7,INDEX(RAW_c_TEB0187_REV01!B:B,MATCH(H7,RAW_c_TEB0187_REV01!B:B,)+1):'RAW_c_TEB0187_REV01'!B11078,)+MATCH(H7,RAW_c_TEB0187_REV01!B:B,),3),INDEX(RAW_c_TEB0187_REV01!B:D,MATCH(H7,RAW_c_TEB0187_REV01!B:B,0),3)),"---"))),"---")</f>
        <v>J1-A2</v>
      </c>
      <c r="Q7" t="s">
        <v>4060</v>
      </c>
      <c r="R7" t="s">
        <v>3196</v>
      </c>
      <c r="S7" t="s">
        <v>863</v>
      </c>
      <c r="T7">
        <f>COUNTIF(RAW_c_TEB0187_REV01!B:B,G7)</f>
        <v>1</v>
      </c>
      <c r="U7" t="str">
        <f t="shared" ref="U7:U70" si="5">$B7&amp;"-"&amp;$C7</f>
        <v>B2B-NC</v>
      </c>
    </row>
    <row r="8" spans="1:21" x14ac:dyDescent="0.25">
      <c r="A8" t="s">
        <v>5585</v>
      </c>
      <c r="B8" t="s">
        <v>39</v>
      </c>
      <c r="C8" t="s">
        <v>5583</v>
      </c>
      <c r="D8" t="s">
        <v>169</v>
      </c>
      <c r="E8" t="s">
        <v>172</v>
      </c>
      <c r="F8" t="str">
        <f t="shared" si="0"/>
        <v>J1-A3</v>
      </c>
      <c r="G8" t="str">
        <f>VLOOKUP(F8,RAW_c_TEB0187_REV01!A:B,2,0)</f>
        <v>NetJ1_A3</v>
      </c>
      <c r="H8" t="str">
        <f t="shared" si="1"/>
        <v>NetJ1_A3</v>
      </c>
      <c r="I8" t="str">
        <f t="shared" si="2"/>
        <v>--</v>
      </c>
      <c r="J8" t="str">
        <f t="shared" si="3"/>
        <v>--</v>
      </c>
      <c r="K8" t="str">
        <f>IFERROR(IF(J8="--",IF(G8=H8,VLOOKUP(G8,RAW_c_TEB0187_REV01!L:N,3,0),SUM(VLOOKUP(H8,RAW_c_TEB0187_REV01!L:N,3,0),VLOOKUP(G8,RAW_c_TEB0187_REV01!L:N,3,0))),"---"),"---")</f>
        <v>---</v>
      </c>
      <c r="L8" t="str">
        <f t="shared" si="4"/>
        <v>J1-A3</v>
      </c>
      <c r="M8" t="str">
        <f>IFERROR(IF(
COUNTIF(B2B!H:H,(IF(K8&lt;&gt;"---",IF(INDEX(RAW_c_TEB0187_REV01!B:D,MATCH(H8,RAW_c_TEB0187_REV01!B:B,0),3)=L8,INDEX(
RAW_c_TEB0187_REV01!B:D,MATCH(H8,INDEX(RAW_c_TEB0187_REV01!B:B,MATCH(H8,RAW_c_TEB0187_REV01!B:B,)+1):'RAW_c_TEB0187_REV01'!B11079,)+MATCH(H8,RAW_c_TEB0187_REV01!B:B,),3),INDEX(RAW_c_TEB0187_REV01!B:D,MATCH(H8,RAW_c_TEB0187_REV01!B:B,0),3)),"---")))=1,"---",IF(K8&lt;&gt;"---",IF(INDEX(RAW_c_TEB0187_REV01!B:D,MATCH(H8,RAW_c_TEB0187_REV01!B:B,0),3)=L8,INDEX(
RAW_c_TEB0187_REV01!B:D,MATCH(H8,INDEX(RAW_c_TEB0187_REV01!B:B,MATCH(H8,RAW_c_TEB0187_REV01!B:B,)+1):'RAW_c_TEB0187_REV01'!B11079,)+MATCH(H8,RAW_c_TEB0187_REV01!B:B,),3),INDEX(RAW_c_TEB0187_REV01!B:D,MATCH(H8,RAW_c_TEB0187_REV01!B:B,0),3)),"---")),"---")</f>
        <v>---</v>
      </c>
      <c r="N8" t="str">
        <f>IFERROR(IF(AND(B8="B2B",J8="--"),L8,IF(
COUNTIF(B2B!H:H,(IF(K8&lt;&gt;"---",IF(INDEX(RAW_c_TEB0187_REV01!B:D,MATCH(H8,RAW_c_TEB0187_REV01!B:B,0),3)=L8,INDEX(
RAW_c_TEB0187_REV01!B:D,MATCH(H8,INDEX(RAW_c_TEB0187_REV01!B:B,MATCH(H8,RAW_c_TEB0187_REV01!B:B,)+1):'RAW_c_TEB0187_REV01'!B11079,)+MATCH(H8,RAW_c_TEB0187_REV01!B:B,),3),INDEX(RAW_c_TEB0187_REV01!B:D,MATCH(H8,RAW_c_TEB0187_REV01!B:B,0),3)),"---")))=0,"---",IF(K8&lt;&gt;"---",IF(INDEX(RAW_c_TEB0187_REV01!B:D,MATCH(H8,RAW_c_TEB0187_REV01!B:B,0),3)=L8,INDEX(
RAW_c_TEB0187_REV01!B:D,MATCH(H8,INDEX(RAW_c_TEB0187_REV01!B:B,MATCH(H8,RAW_c_TEB0187_REV01!B:B,)+1):'RAW_c_TEB0187_REV01'!B11079,)+MATCH(H8,RAW_c_TEB0187_REV01!B:B,),3),INDEX(RAW_c_TEB0187_REV01!B:D,MATCH(H8,RAW_c_TEB0187_REV01!B:B,0),3)),"---"))),"---")</f>
        <v>J1-A3</v>
      </c>
      <c r="Q8" t="s">
        <v>845</v>
      </c>
      <c r="R8" t="s">
        <v>5275</v>
      </c>
      <c r="S8" t="s">
        <v>4038</v>
      </c>
      <c r="T8">
        <f>COUNTIF(RAW_c_TEB0187_REV01!B:B,G8)</f>
        <v>1</v>
      </c>
      <c r="U8" t="str">
        <f t="shared" si="5"/>
        <v>B2B-NC</v>
      </c>
    </row>
    <row r="9" spans="1:21" x14ac:dyDescent="0.25">
      <c r="A9" t="s">
        <v>5586</v>
      </c>
      <c r="B9" t="s">
        <v>39</v>
      </c>
      <c r="C9" t="s">
        <v>433</v>
      </c>
      <c r="D9" t="s">
        <v>169</v>
      </c>
      <c r="E9" t="s">
        <v>173</v>
      </c>
      <c r="F9" t="str">
        <f t="shared" si="0"/>
        <v>J1-A4</v>
      </c>
      <c r="G9" t="str">
        <f>VLOOKUP(F9,RAW_c_TEB0187_REV01!A:B,2,0)</f>
        <v>GND</v>
      </c>
      <c r="H9" t="str">
        <f t="shared" si="1"/>
        <v>GND</v>
      </c>
      <c r="I9" t="str">
        <f t="shared" si="2"/>
        <v>--</v>
      </c>
      <c r="J9" t="str">
        <f t="shared" si="3"/>
        <v>---</v>
      </c>
      <c r="K9" t="str">
        <f>IFERROR(IF(J9="--",IF(G9=H9,VLOOKUP(G9,RAW_c_TEB0187_REV01!L:N,3,0),SUM(VLOOKUP(H9,RAW_c_TEB0187_REV01!L:N,3,0),VLOOKUP(G9,RAW_c_TEB0187_REV01!L:N,3,0))),"---"),"---")</f>
        <v>---</v>
      </c>
      <c r="L9" t="str">
        <f t="shared" si="4"/>
        <v>J1-A4</v>
      </c>
      <c r="M9" t="str">
        <f>IFERROR(IF(
COUNTIF(B2B!H:H,(IF(K9&lt;&gt;"---",IF(INDEX(RAW_c_TEB0187_REV01!B:D,MATCH(H9,RAW_c_TEB0187_REV01!B:B,0),3)=L9,INDEX(
RAW_c_TEB0187_REV01!B:D,MATCH(H9,INDEX(RAW_c_TEB0187_REV01!B:B,MATCH(H9,RAW_c_TEB0187_REV01!B:B,)+1):'RAW_c_TEB0187_REV01'!B11080,)+MATCH(H9,RAW_c_TEB0187_REV01!B:B,),3),INDEX(RAW_c_TEB0187_REV01!B:D,MATCH(H9,RAW_c_TEB0187_REV01!B:B,0),3)),"---")))=1,"---",IF(K9&lt;&gt;"---",IF(INDEX(RAW_c_TEB0187_REV01!B:D,MATCH(H9,RAW_c_TEB0187_REV01!B:B,0),3)=L9,INDEX(
RAW_c_TEB0187_REV01!B:D,MATCH(H9,INDEX(RAW_c_TEB0187_REV01!B:B,MATCH(H9,RAW_c_TEB0187_REV01!B:B,)+1):'RAW_c_TEB0187_REV01'!B11080,)+MATCH(H9,RAW_c_TEB0187_REV01!B:B,),3),INDEX(RAW_c_TEB0187_REV01!B:D,MATCH(H9,RAW_c_TEB0187_REV01!B:B,0),3)),"---")),"---")</f>
        <v>---</v>
      </c>
      <c r="N9" t="str">
        <f>IFERROR(IF(AND(B9="B2B",J9="--"),L9,IF(
COUNTIF(B2B!H:H,(IF(K9&lt;&gt;"---",IF(INDEX(RAW_c_TEB0187_REV01!B:D,MATCH(H9,RAW_c_TEB0187_REV01!B:B,0),3)=L9,INDEX(
RAW_c_TEB0187_REV01!B:D,MATCH(H9,INDEX(RAW_c_TEB0187_REV01!B:B,MATCH(H9,RAW_c_TEB0187_REV01!B:B,)+1):'RAW_c_TEB0187_REV01'!B11080,)+MATCH(H9,RAW_c_TEB0187_REV01!B:B,),3),INDEX(RAW_c_TEB0187_REV01!B:D,MATCH(H9,RAW_c_TEB0187_REV01!B:B,0),3)),"---")))=0,"---",IF(K9&lt;&gt;"---",IF(INDEX(RAW_c_TEB0187_REV01!B:D,MATCH(H9,RAW_c_TEB0187_REV01!B:B,0),3)=L9,INDEX(
RAW_c_TEB0187_REV01!B:D,MATCH(H9,INDEX(RAW_c_TEB0187_REV01!B:B,MATCH(H9,RAW_c_TEB0187_REV01!B:B,)+1):'RAW_c_TEB0187_REV01'!B11080,)+MATCH(H9,RAW_c_TEB0187_REV01!B:B,),3),INDEX(RAW_c_TEB0187_REV01!B:D,MATCH(H9,RAW_c_TEB0187_REV01!B:B,0),3)),"---"))),"---")</f>
        <v>---</v>
      </c>
      <c r="Q9" t="s">
        <v>847</v>
      </c>
      <c r="R9" t="s">
        <v>5276</v>
      </c>
      <c r="S9" t="s">
        <v>4037</v>
      </c>
      <c r="T9">
        <f>COUNTIF(RAW_c_TEB0187_REV01!B:B,G9)</f>
        <v>1098</v>
      </c>
      <c r="U9" t="str">
        <f t="shared" si="5"/>
        <v>B2B-GND</v>
      </c>
    </row>
    <row r="10" spans="1:21" x14ac:dyDescent="0.25">
      <c r="A10" t="s">
        <v>5587</v>
      </c>
      <c r="B10" t="s">
        <v>39</v>
      </c>
      <c r="C10" t="s">
        <v>5588</v>
      </c>
      <c r="D10" t="s">
        <v>169</v>
      </c>
      <c r="E10" t="s">
        <v>174</v>
      </c>
      <c r="F10" t="str">
        <f t="shared" si="0"/>
        <v>J1-A5</v>
      </c>
      <c r="G10" t="str">
        <f>VLOOKUP(F10,RAW_c_TEB0187_REV01!A:B,2,0)</f>
        <v>GTSL1A_RXCLK_P</v>
      </c>
      <c r="H10" t="str">
        <f t="shared" si="1"/>
        <v>GTSL1A_RXCLK_P</v>
      </c>
      <c r="I10" t="str">
        <f t="shared" si="2"/>
        <v>--</v>
      </c>
      <c r="J10" t="str">
        <f t="shared" si="3"/>
        <v>--</v>
      </c>
      <c r="K10">
        <f>IFERROR(IF(J10="--",IF(G10=H10,VLOOKUP(G10,RAW_c_TEB0187_REV01!L:N,3,0),SUM(VLOOKUP(H10,RAW_c_TEB0187_REV01!L:N,3,0),VLOOKUP(G10,RAW_c_TEB0187_REV01!L:N,3,0))),"---"),"---")</f>
        <v>4.8333000000000004</v>
      </c>
      <c r="L10" t="str">
        <f t="shared" si="4"/>
        <v>J1-A5</v>
      </c>
      <c r="M10" t="str">
        <f>IFERROR(IF(
COUNTIF(B2B!H:H,(IF(K10&lt;&gt;"---",IF(INDEX(RAW_c_TEB0187_REV01!B:D,MATCH(H10,RAW_c_TEB0187_REV01!B:B,0),3)=L10,INDEX(
RAW_c_TEB0187_REV01!B:D,MATCH(H10,INDEX(RAW_c_TEB0187_REV01!B:B,MATCH(H10,RAW_c_TEB0187_REV01!B:B,)+1):'RAW_c_TEB0187_REV01'!B11081,)+MATCH(H10,RAW_c_TEB0187_REV01!B:B,),3),INDEX(RAW_c_TEB0187_REV01!B:D,MATCH(H10,RAW_c_TEB0187_REV01!B:B,0),3)),"---")))=1,"---",IF(K10&lt;&gt;"---",IF(INDEX(RAW_c_TEB0187_REV01!B:D,MATCH(H10,RAW_c_TEB0187_REV01!B:B,0),3)=L10,INDEX(
RAW_c_TEB0187_REV01!B:D,MATCH(H10,INDEX(RAW_c_TEB0187_REV01!B:B,MATCH(H10,RAW_c_TEB0187_REV01!B:B,)+1):'RAW_c_TEB0187_REV01'!B11081,)+MATCH(H10,RAW_c_TEB0187_REV01!B:B,),3),INDEX(RAW_c_TEB0187_REV01!B:D,MATCH(H10,RAW_c_TEB0187_REV01!B:B,0),3)),"---")),"---")</f>
        <v>R148-2</v>
      </c>
      <c r="N10" t="str">
        <f>IFERROR(IF(AND(B10="B2B",J10="--"),L10,IF(
COUNTIF(B2B!H:H,(IF(K10&lt;&gt;"---",IF(INDEX(RAW_c_TEB0187_REV01!B:D,MATCH(H10,RAW_c_TEB0187_REV01!B:B,0),3)=L10,INDEX(
RAW_c_TEB0187_REV01!B:D,MATCH(H10,INDEX(RAW_c_TEB0187_REV01!B:B,MATCH(H10,RAW_c_TEB0187_REV01!B:B,)+1):'RAW_c_TEB0187_REV01'!B11081,)+MATCH(H10,RAW_c_TEB0187_REV01!B:B,),3),INDEX(RAW_c_TEB0187_REV01!B:D,MATCH(H10,RAW_c_TEB0187_REV01!B:B,0),3)),"---")))=0,"---",IF(K10&lt;&gt;"---",IF(INDEX(RAW_c_TEB0187_REV01!B:D,MATCH(H10,RAW_c_TEB0187_REV01!B:B,0),3)=L10,INDEX(
RAW_c_TEB0187_REV01!B:D,MATCH(H10,INDEX(RAW_c_TEB0187_REV01!B:B,MATCH(H10,RAW_c_TEB0187_REV01!B:B,)+1):'RAW_c_TEB0187_REV01'!B11081,)+MATCH(H10,RAW_c_TEB0187_REV01!B:B,),3),INDEX(RAW_c_TEB0187_REV01!B:D,MATCH(H10,RAW_c_TEB0187_REV01!B:B,0),3)),"---"))),"---")</f>
        <v>J1-A5</v>
      </c>
      <c r="Q10" t="s">
        <v>829</v>
      </c>
      <c r="R10" t="s">
        <v>5277</v>
      </c>
      <c r="S10" t="s">
        <v>4040</v>
      </c>
      <c r="T10">
        <f>COUNTIF(RAW_c_TEB0187_REV01!B:B,G10)</f>
        <v>2</v>
      </c>
      <c r="U10" t="str">
        <f t="shared" si="5"/>
        <v>B2B-MGT-PL</v>
      </c>
    </row>
    <row r="11" spans="1:21" x14ac:dyDescent="0.25">
      <c r="A11" t="s">
        <v>5589</v>
      </c>
      <c r="B11" t="s">
        <v>39</v>
      </c>
      <c r="C11" t="s">
        <v>5588</v>
      </c>
      <c r="D11" t="s">
        <v>169</v>
      </c>
      <c r="E11" t="s">
        <v>175</v>
      </c>
      <c r="F11" t="str">
        <f t="shared" si="0"/>
        <v>J1-A6</v>
      </c>
      <c r="G11" t="str">
        <f>VLOOKUP(F11,RAW_c_TEB0187_REV01!A:B,2,0)</f>
        <v>GTSL1A_RXCLK_N</v>
      </c>
      <c r="H11" t="str">
        <f t="shared" si="1"/>
        <v>GTSL1A_RXCLK_N</v>
      </c>
      <c r="I11" t="str">
        <f t="shared" si="2"/>
        <v>--</v>
      </c>
      <c r="J11" t="str">
        <f t="shared" si="3"/>
        <v>--</v>
      </c>
      <c r="K11">
        <f>IFERROR(IF(J11="--",IF(G11=H11,VLOOKUP(G11,RAW_c_TEB0187_REV01!L:N,3,0),SUM(VLOOKUP(H11,RAW_c_TEB0187_REV01!L:N,3,0),VLOOKUP(G11,RAW_c_TEB0187_REV01!L:N,3,0))),"---"),"---")</f>
        <v>4.9069000000000003</v>
      </c>
      <c r="L11" t="str">
        <f t="shared" si="4"/>
        <v>J1-A6</v>
      </c>
      <c r="M11" t="str">
        <f>IFERROR(IF(
COUNTIF(B2B!H:H,(IF(K11&lt;&gt;"---",IF(INDEX(RAW_c_TEB0187_REV01!B:D,MATCH(H11,RAW_c_TEB0187_REV01!B:B,0),3)=L11,INDEX(
RAW_c_TEB0187_REV01!B:D,MATCH(H11,INDEX(RAW_c_TEB0187_REV01!B:B,MATCH(H11,RAW_c_TEB0187_REV01!B:B,)+1):'RAW_c_TEB0187_REV01'!B11082,)+MATCH(H11,RAW_c_TEB0187_REV01!B:B,),3),INDEX(RAW_c_TEB0187_REV01!B:D,MATCH(H11,RAW_c_TEB0187_REV01!B:B,0),3)),"---")))=1,"---",IF(K11&lt;&gt;"---",IF(INDEX(RAW_c_TEB0187_REV01!B:D,MATCH(H11,RAW_c_TEB0187_REV01!B:B,0),3)=L11,INDEX(
RAW_c_TEB0187_REV01!B:D,MATCH(H11,INDEX(RAW_c_TEB0187_REV01!B:B,MATCH(H11,RAW_c_TEB0187_REV01!B:B,)+1):'RAW_c_TEB0187_REV01'!B11082,)+MATCH(H11,RAW_c_TEB0187_REV01!B:B,),3),INDEX(RAW_c_TEB0187_REV01!B:D,MATCH(H11,RAW_c_TEB0187_REV01!B:B,0),3)),"---")),"---")</f>
        <v>R149-2</v>
      </c>
      <c r="N11" t="str">
        <f>IFERROR(IF(AND(B11="B2B",J11="--"),L11,IF(
COUNTIF(B2B!H:H,(IF(K11&lt;&gt;"---",IF(INDEX(RAW_c_TEB0187_REV01!B:D,MATCH(H11,RAW_c_TEB0187_REV01!B:B,0),3)=L11,INDEX(
RAW_c_TEB0187_REV01!B:D,MATCH(H11,INDEX(RAW_c_TEB0187_REV01!B:B,MATCH(H11,RAW_c_TEB0187_REV01!B:B,)+1):'RAW_c_TEB0187_REV01'!B11082,)+MATCH(H11,RAW_c_TEB0187_REV01!B:B,),3),INDEX(RAW_c_TEB0187_REV01!B:D,MATCH(H11,RAW_c_TEB0187_REV01!B:B,0),3)),"---")))=0,"---",IF(K11&lt;&gt;"---",IF(INDEX(RAW_c_TEB0187_REV01!B:D,MATCH(H11,RAW_c_TEB0187_REV01!B:B,0),3)=L11,INDEX(
RAW_c_TEB0187_REV01!B:D,MATCH(H11,INDEX(RAW_c_TEB0187_REV01!B:B,MATCH(H11,RAW_c_TEB0187_REV01!B:B,)+1):'RAW_c_TEB0187_REV01'!B11082,)+MATCH(H11,RAW_c_TEB0187_REV01!B:B,),3),INDEX(RAW_c_TEB0187_REV01!B:D,MATCH(H11,RAW_c_TEB0187_REV01!B:B,0),3)),"---"))),"---")</f>
        <v>J1-A6</v>
      </c>
      <c r="Q11" t="s">
        <v>831</v>
      </c>
      <c r="R11" t="s">
        <v>5278</v>
      </c>
      <c r="S11" t="s">
        <v>4039</v>
      </c>
      <c r="T11">
        <f>COUNTIF(RAW_c_TEB0187_REV01!B:B,G11)</f>
        <v>2</v>
      </c>
      <c r="U11" t="str">
        <f t="shared" si="5"/>
        <v>B2B-MGT-PL</v>
      </c>
    </row>
    <row r="12" spans="1:21" x14ac:dyDescent="0.25">
      <c r="A12" t="s">
        <v>5590</v>
      </c>
      <c r="B12" t="s">
        <v>39</v>
      </c>
      <c r="C12" t="s">
        <v>433</v>
      </c>
      <c r="D12" t="s">
        <v>169</v>
      </c>
      <c r="E12" t="s">
        <v>176</v>
      </c>
      <c r="F12" t="str">
        <f t="shared" si="0"/>
        <v>J1-A7</v>
      </c>
      <c r="G12" t="str">
        <f>VLOOKUP(F12,RAW_c_TEB0187_REV01!A:B,2,0)</f>
        <v>GND</v>
      </c>
      <c r="H12" t="str">
        <f t="shared" si="1"/>
        <v>GND</v>
      </c>
      <c r="I12" t="str">
        <f t="shared" si="2"/>
        <v>--</v>
      </c>
      <c r="J12" t="str">
        <f t="shared" si="3"/>
        <v>---</v>
      </c>
      <c r="K12" t="str">
        <f>IFERROR(IF(J12="--",IF(G12=H12,VLOOKUP(G12,RAW_c_TEB0187_REV01!L:N,3,0),SUM(VLOOKUP(H12,RAW_c_TEB0187_REV01!L:N,3,0),VLOOKUP(G12,RAW_c_TEB0187_REV01!L:N,3,0))),"---"),"---")</f>
        <v>---</v>
      </c>
      <c r="L12" t="str">
        <f t="shared" si="4"/>
        <v>J1-A7</v>
      </c>
      <c r="M12" t="str">
        <f>IFERROR(IF(
COUNTIF(B2B!H:H,(IF(K12&lt;&gt;"---",IF(INDEX(RAW_c_TEB0187_REV01!B:D,MATCH(H12,RAW_c_TEB0187_REV01!B:B,0),3)=L12,INDEX(
RAW_c_TEB0187_REV01!B:D,MATCH(H12,INDEX(RAW_c_TEB0187_REV01!B:B,MATCH(H12,RAW_c_TEB0187_REV01!B:B,)+1):'RAW_c_TEB0187_REV01'!B11083,)+MATCH(H12,RAW_c_TEB0187_REV01!B:B,),3),INDEX(RAW_c_TEB0187_REV01!B:D,MATCH(H12,RAW_c_TEB0187_REV01!B:B,0),3)),"---")))=1,"---",IF(K12&lt;&gt;"---",IF(INDEX(RAW_c_TEB0187_REV01!B:D,MATCH(H12,RAW_c_TEB0187_REV01!B:B,0),3)=L12,INDEX(
RAW_c_TEB0187_REV01!B:D,MATCH(H12,INDEX(RAW_c_TEB0187_REV01!B:B,MATCH(H12,RAW_c_TEB0187_REV01!B:B,)+1):'RAW_c_TEB0187_REV01'!B11083,)+MATCH(H12,RAW_c_TEB0187_REV01!B:B,),3),INDEX(RAW_c_TEB0187_REV01!B:D,MATCH(H12,RAW_c_TEB0187_REV01!B:B,0),3)),"---")),"---")</f>
        <v>---</v>
      </c>
      <c r="N12" t="str">
        <f>IFERROR(IF(AND(B12="B2B",J12="--"),L12,IF(
COUNTIF(B2B!H:H,(IF(K12&lt;&gt;"---",IF(INDEX(RAW_c_TEB0187_REV01!B:D,MATCH(H12,RAW_c_TEB0187_REV01!B:B,0),3)=L12,INDEX(
RAW_c_TEB0187_REV01!B:D,MATCH(H12,INDEX(RAW_c_TEB0187_REV01!B:B,MATCH(H12,RAW_c_TEB0187_REV01!B:B,)+1):'RAW_c_TEB0187_REV01'!B11083,)+MATCH(H12,RAW_c_TEB0187_REV01!B:B,),3),INDEX(RAW_c_TEB0187_REV01!B:D,MATCH(H12,RAW_c_TEB0187_REV01!B:B,0),3)),"---")))=0,"---",IF(K12&lt;&gt;"---",IF(INDEX(RAW_c_TEB0187_REV01!B:D,MATCH(H12,RAW_c_TEB0187_REV01!B:B,0),3)=L12,INDEX(
RAW_c_TEB0187_REV01!B:D,MATCH(H12,INDEX(RAW_c_TEB0187_REV01!B:B,MATCH(H12,RAW_c_TEB0187_REV01!B:B,)+1):'RAW_c_TEB0187_REV01'!B11083,)+MATCH(H12,RAW_c_TEB0187_REV01!B:B,),3),INDEX(RAW_c_TEB0187_REV01!B:D,MATCH(H12,RAW_c_TEB0187_REV01!B:B,0),3)),"---"))),"---")</f>
        <v>---</v>
      </c>
      <c r="Q12" t="s">
        <v>4034</v>
      </c>
      <c r="R12" t="s">
        <v>5279</v>
      </c>
      <c r="S12" t="s">
        <v>4025</v>
      </c>
      <c r="T12">
        <f>COUNTIF(RAW_c_TEB0187_REV01!B:B,G12)</f>
        <v>1098</v>
      </c>
      <c r="U12" t="str">
        <f t="shared" si="5"/>
        <v>B2B-GND</v>
      </c>
    </row>
    <row r="13" spans="1:21" x14ac:dyDescent="0.25">
      <c r="A13" t="s">
        <v>5591</v>
      </c>
      <c r="B13" t="s">
        <v>39</v>
      </c>
      <c r="C13" t="s">
        <v>5588</v>
      </c>
      <c r="D13" t="s">
        <v>169</v>
      </c>
      <c r="E13" t="s">
        <v>177</v>
      </c>
      <c r="F13" t="str">
        <f t="shared" si="0"/>
        <v>J1-A8</v>
      </c>
      <c r="G13" t="str">
        <f>VLOOKUP(F13,RAW_c_TEB0187_REV01!A:B,2,0)</f>
        <v>QSFP_TX1_P</v>
      </c>
      <c r="H13" t="str">
        <f t="shared" si="1"/>
        <v>QSFP_TX1_P</v>
      </c>
      <c r="I13" t="str">
        <f t="shared" si="2"/>
        <v>--</v>
      </c>
      <c r="J13" t="str">
        <f t="shared" si="3"/>
        <v>--</v>
      </c>
      <c r="K13">
        <f>IFERROR(IF(J13="--",IF(G13=H13,VLOOKUP(G13,RAW_c_TEB0187_REV01!L:N,3,0),SUM(VLOOKUP(H13,RAW_c_TEB0187_REV01!L:N,3,0),VLOOKUP(G13,RAW_c_TEB0187_REV01!L:N,3,0))),"---"),"---")</f>
        <v>46.116599999999998</v>
      </c>
      <c r="L13" t="str">
        <f t="shared" si="4"/>
        <v>J1-A8</v>
      </c>
      <c r="M13" t="str">
        <f>IFERROR(IF(
COUNTIF(B2B!H:H,(IF(K13&lt;&gt;"---",IF(INDEX(RAW_c_TEB0187_REV01!B:D,MATCH(H13,RAW_c_TEB0187_REV01!B:B,0),3)=L13,INDEX(
RAW_c_TEB0187_REV01!B:D,MATCH(H13,INDEX(RAW_c_TEB0187_REV01!B:B,MATCH(H13,RAW_c_TEB0187_REV01!B:B,)+1):'RAW_c_TEB0187_REV01'!B11084,)+MATCH(H13,RAW_c_TEB0187_REV01!B:B,),3),INDEX(RAW_c_TEB0187_REV01!B:D,MATCH(H13,RAW_c_TEB0187_REV01!B:B,0),3)),"---")))=1,"---",IF(K13&lt;&gt;"---",IF(INDEX(RAW_c_TEB0187_REV01!B:D,MATCH(H13,RAW_c_TEB0187_REV01!B:B,0),3)=L13,INDEX(
RAW_c_TEB0187_REV01!B:D,MATCH(H13,INDEX(RAW_c_TEB0187_REV01!B:B,MATCH(H13,RAW_c_TEB0187_REV01!B:B,)+1):'RAW_c_TEB0187_REV01'!B11084,)+MATCH(H13,RAW_c_TEB0187_REV01!B:B,),3),INDEX(RAW_c_TEB0187_REV01!B:D,MATCH(H13,RAW_c_TEB0187_REV01!B:B,0),3)),"---")),"---")</f>
        <v>J18-3</v>
      </c>
      <c r="N13" t="str">
        <f>IFERROR(IF(AND(B13="B2B",J13="--"),L13,IF(
COUNTIF(B2B!H:H,(IF(K13&lt;&gt;"---",IF(INDEX(RAW_c_TEB0187_REV01!B:D,MATCH(H13,RAW_c_TEB0187_REV01!B:B,0),3)=L13,INDEX(
RAW_c_TEB0187_REV01!B:D,MATCH(H13,INDEX(RAW_c_TEB0187_REV01!B:B,MATCH(H13,RAW_c_TEB0187_REV01!B:B,)+1):'RAW_c_TEB0187_REV01'!B11084,)+MATCH(H13,RAW_c_TEB0187_REV01!B:B,),3),INDEX(RAW_c_TEB0187_REV01!B:D,MATCH(H13,RAW_c_TEB0187_REV01!B:B,0),3)),"---")))=0,"---",IF(K13&lt;&gt;"---",IF(INDEX(RAW_c_TEB0187_REV01!B:D,MATCH(H13,RAW_c_TEB0187_REV01!B:B,0),3)=L13,INDEX(
RAW_c_TEB0187_REV01!B:D,MATCH(H13,INDEX(RAW_c_TEB0187_REV01!B:B,MATCH(H13,RAW_c_TEB0187_REV01!B:B,)+1):'RAW_c_TEB0187_REV01'!B11084,)+MATCH(H13,RAW_c_TEB0187_REV01!B:B,),3),INDEX(RAW_c_TEB0187_REV01!B:D,MATCH(H13,RAW_c_TEB0187_REV01!B:B,0),3)),"---"))),"---")</f>
        <v>J1-A8</v>
      </c>
      <c r="Q13" t="s">
        <v>4033</v>
      </c>
      <c r="R13" t="s">
        <v>5280</v>
      </c>
      <c r="S13" t="s">
        <v>4023</v>
      </c>
      <c r="T13">
        <f>COUNTIF(RAW_c_TEB0187_REV01!B:B,G13)</f>
        <v>2</v>
      </c>
      <c r="U13" t="str">
        <f t="shared" si="5"/>
        <v>B2B-MGT-PL</v>
      </c>
    </row>
    <row r="14" spans="1:21" x14ac:dyDescent="0.25">
      <c r="A14" t="s">
        <v>5592</v>
      </c>
      <c r="B14" t="s">
        <v>39</v>
      </c>
      <c r="C14" t="s">
        <v>5588</v>
      </c>
      <c r="D14" t="s">
        <v>169</v>
      </c>
      <c r="E14" t="s">
        <v>178</v>
      </c>
      <c r="F14" t="str">
        <f t="shared" si="0"/>
        <v>J1-A9</v>
      </c>
      <c r="G14" t="str">
        <f>VLOOKUP(F14,RAW_c_TEB0187_REV01!A:B,2,0)</f>
        <v>QSFP_TX1_N</v>
      </c>
      <c r="H14" t="str">
        <f t="shared" si="1"/>
        <v>QSFP_TX1_N</v>
      </c>
      <c r="I14" t="str">
        <f t="shared" si="2"/>
        <v>--</v>
      </c>
      <c r="J14" t="str">
        <f t="shared" si="3"/>
        <v>--</v>
      </c>
      <c r="K14">
        <f>IFERROR(IF(J14="--",IF(G14=H14,VLOOKUP(G14,RAW_c_TEB0187_REV01!L:N,3,0),SUM(VLOOKUP(H14,RAW_c_TEB0187_REV01!L:N,3,0),VLOOKUP(G14,RAW_c_TEB0187_REV01!L:N,3,0))),"---"),"---")</f>
        <v>46.1571</v>
      </c>
      <c r="L14" t="str">
        <f t="shared" si="4"/>
        <v>J1-A9</v>
      </c>
      <c r="M14" t="str">
        <f>IFERROR(IF(
COUNTIF(B2B!H:H,(IF(K14&lt;&gt;"---",IF(INDEX(RAW_c_TEB0187_REV01!B:D,MATCH(H14,RAW_c_TEB0187_REV01!B:B,0),3)=L14,INDEX(
RAW_c_TEB0187_REV01!B:D,MATCH(H14,INDEX(RAW_c_TEB0187_REV01!B:B,MATCH(H14,RAW_c_TEB0187_REV01!B:B,)+1):'RAW_c_TEB0187_REV01'!B11085,)+MATCH(H14,RAW_c_TEB0187_REV01!B:B,),3),INDEX(RAW_c_TEB0187_REV01!B:D,MATCH(H14,RAW_c_TEB0187_REV01!B:B,0),3)),"---")))=1,"---",IF(K14&lt;&gt;"---",IF(INDEX(RAW_c_TEB0187_REV01!B:D,MATCH(H14,RAW_c_TEB0187_REV01!B:B,0),3)=L14,INDEX(
RAW_c_TEB0187_REV01!B:D,MATCH(H14,INDEX(RAW_c_TEB0187_REV01!B:B,MATCH(H14,RAW_c_TEB0187_REV01!B:B,)+1):'RAW_c_TEB0187_REV01'!B11085,)+MATCH(H14,RAW_c_TEB0187_REV01!B:B,),3),INDEX(RAW_c_TEB0187_REV01!B:D,MATCH(H14,RAW_c_TEB0187_REV01!B:B,0),3)),"---")),"---")</f>
        <v>J18-2</v>
      </c>
      <c r="N14" t="str">
        <f>IFERROR(IF(AND(B14="B2B",J14="--"),L14,IF(
COUNTIF(B2B!H:H,(IF(K14&lt;&gt;"---",IF(INDEX(RAW_c_TEB0187_REV01!B:D,MATCH(H14,RAW_c_TEB0187_REV01!B:B,0),3)=L14,INDEX(
RAW_c_TEB0187_REV01!B:D,MATCH(H14,INDEX(RAW_c_TEB0187_REV01!B:B,MATCH(H14,RAW_c_TEB0187_REV01!B:B,)+1):'RAW_c_TEB0187_REV01'!B11085,)+MATCH(H14,RAW_c_TEB0187_REV01!B:B,),3),INDEX(RAW_c_TEB0187_REV01!B:D,MATCH(H14,RAW_c_TEB0187_REV01!B:B,0),3)),"---")))=0,"---",IF(K14&lt;&gt;"---",IF(INDEX(RAW_c_TEB0187_REV01!B:D,MATCH(H14,RAW_c_TEB0187_REV01!B:B,0),3)=L14,INDEX(
RAW_c_TEB0187_REV01!B:D,MATCH(H14,INDEX(RAW_c_TEB0187_REV01!B:B,MATCH(H14,RAW_c_TEB0187_REV01!B:B,)+1):'RAW_c_TEB0187_REV01'!B11085,)+MATCH(H14,RAW_c_TEB0187_REV01!B:B,),3),INDEX(RAW_c_TEB0187_REV01!B:D,MATCH(H14,RAW_c_TEB0187_REV01!B:B,0),3)),"---"))),"---")</f>
        <v>J1-A9</v>
      </c>
      <c r="Q14" t="s">
        <v>4036</v>
      </c>
      <c r="R14" t="s">
        <v>5281</v>
      </c>
      <c r="S14" t="s">
        <v>4028</v>
      </c>
      <c r="T14">
        <f>COUNTIF(RAW_c_TEB0187_REV01!B:B,G14)</f>
        <v>2</v>
      </c>
      <c r="U14" t="str">
        <f t="shared" si="5"/>
        <v>B2B-MGT-PL</v>
      </c>
    </row>
    <row r="15" spans="1:21" x14ac:dyDescent="0.25">
      <c r="A15" t="s">
        <v>5593</v>
      </c>
      <c r="B15" t="s">
        <v>39</v>
      </c>
      <c r="C15" t="s">
        <v>433</v>
      </c>
      <c r="D15" t="s">
        <v>169</v>
      </c>
      <c r="E15" t="s">
        <v>179</v>
      </c>
      <c r="F15" t="str">
        <f t="shared" si="0"/>
        <v>J1-A10</v>
      </c>
      <c r="G15" t="str">
        <f>VLOOKUP(F15,RAW_c_TEB0187_REV01!A:B,2,0)</f>
        <v>GND</v>
      </c>
      <c r="H15" t="str">
        <f t="shared" si="1"/>
        <v>GND</v>
      </c>
      <c r="I15" t="str">
        <f t="shared" si="2"/>
        <v>--</v>
      </c>
      <c r="J15" t="str">
        <f t="shared" si="3"/>
        <v>---</v>
      </c>
      <c r="K15" t="str">
        <f>IFERROR(IF(J15="--",IF(G15=H15,VLOOKUP(G15,RAW_c_TEB0187_REV01!L:N,3,0),SUM(VLOOKUP(H15,RAW_c_TEB0187_REV01!L:N,3,0),VLOOKUP(G15,RAW_c_TEB0187_REV01!L:N,3,0))),"---"),"---")</f>
        <v>---</v>
      </c>
      <c r="L15" t="str">
        <f t="shared" si="4"/>
        <v>J1-A10</v>
      </c>
      <c r="M15" t="str">
        <f>IFERROR(IF(
COUNTIF(B2B!H:H,(IF(K15&lt;&gt;"---",IF(INDEX(RAW_c_TEB0187_REV01!B:D,MATCH(H15,RAW_c_TEB0187_REV01!B:B,0),3)=L15,INDEX(
RAW_c_TEB0187_REV01!B:D,MATCH(H15,INDEX(RAW_c_TEB0187_REV01!B:B,MATCH(H15,RAW_c_TEB0187_REV01!B:B,)+1):'RAW_c_TEB0187_REV01'!B11086,)+MATCH(H15,RAW_c_TEB0187_REV01!B:B,),3),INDEX(RAW_c_TEB0187_REV01!B:D,MATCH(H15,RAW_c_TEB0187_REV01!B:B,0),3)),"---")))=1,"---",IF(K15&lt;&gt;"---",IF(INDEX(RAW_c_TEB0187_REV01!B:D,MATCH(H15,RAW_c_TEB0187_REV01!B:B,0),3)=L15,INDEX(
RAW_c_TEB0187_REV01!B:D,MATCH(H15,INDEX(RAW_c_TEB0187_REV01!B:B,MATCH(H15,RAW_c_TEB0187_REV01!B:B,)+1):'RAW_c_TEB0187_REV01'!B11086,)+MATCH(H15,RAW_c_TEB0187_REV01!B:B,),3),INDEX(RAW_c_TEB0187_REV01!B:D,MATCH(H15,RAW_c_TEB0187_REV01!B:B,0),3)),"---")),"---")</f>
        <v>---</v>
      </c>
      <c r="N15" t="str">
        <f>IFERROR(IF(AND(B15="B2B",J15="--"),L15,IF(
COUNTIF(B2B!H:H,(IF(K15&lt;&gt;"---",IF(INDEX(RAW_c_TEB0187_REV01!B:D,MATCH(H15,RAW_c_TEB0187_REV01!B:B,0),3)=L15,INDEX(
RAW_c_TEB0187_REV01!B:D,MATCH(H15,INDEX(RAW_c_TEB0187_REV01!B:B,MATCH(H15,RAW_c_TEB0187_REV01!B:B,)+1):'RAW_c_TEB0187_REV01'!B11086,)+MATCH(H15,RAW_c_TEB0187_REV01!B:B,),3),INDEX(RAW_c_TEB0187_REV01!B:D,MATCH(H15,RAW_c_TEB0187_REV01!B:B,0),3)),"---")))=0,"---",IF(K15&lt;&gt;"---",IF(INDEX(RAW_c_TEB0187_REV01!B:D,MATCH(H15,RAW_c_TEB0187_REV01!B:B,0),3)=L15,INDEX(
RAW_c_TEB0187_REV01!B:D,MATCH(H15,INDEX(RAW_c_TEB0187_REV01!B:B,MATCH(H15,RAW_c_TEB0187_REV01!B:B,)+1):'RAW_c_TEB0187_REV01'!B11086,)+MATCH(H15,RAW_c_TEB0187_REV01!B:B,),3),INDEX(RAW_c_TEB0187_REV01!B:D,MATCH(H15,RAW_c_TEB0187_REV01!B:B,0),3)),"---"))),"---")</f>
        <v>---</v>
      </c>
      <c r="Q15" t="s">
        <v>4035</v>
      </c>
      <c r="R15" t="s">
        <v>5282</v>
      </c>
      <c r="S15" t="s">
        <v>4027</v>
      </c>
      <c r="T15">
        <f>COUNTIF(RAW_c_TEB0187_REV01!B:B,G15)</f>
        <v>1098</v>
      </c>
      <c r="U15" t="str">
        <f t="shared" si="5"/>
        <v>B2B-GND</v>
      </c>
    </row>
    <row r="16" spans="1:21" x14ac:dyDescent="0.25">
      <c r="A16" t="s">
        <v>5594</v>
      </c>
      <c r="B16" t="s">
        <v>39</v>
      </c>
      <c r="C16" t="s">
        <v>5588</v>
      </c>
      <c r="D16" t="s">
        <v>169</v>
      </c>
      <c r="E16" t="s">
        <v>180</v>
      </c>
      <c r="F16" t="str">
        <f t="shared" si="0"/>
        <v>J1-A11</v>
      </c>
      <c r="G16" t="str">
        <f>VLOOKUP(F16,RAW_c_TEB0187_REV01!A:B,2,0)</f>
        <v>QSFP_TX3_P</v>
      </c>
      <c r="H16" t="str">
        <f t="shared" si="1"/>
        <v>QSFP_TX3_P</v>
      </c>
      <c r="I16" t="str">
        <f t="shared" si="2"/>
        <v>--</v>
      </c>
      <c r="J16" t="str">
        <f t="shared" si="3"/>
        <v>--</v>
      </c>
      <c r="K16">
        <f>IFERROR(IF(J16="--",IF(G16=H16,VLOOKUP(G16,RAW_c_TEB0187_REV01!L:N,3,0),SUM(VLOOKUP(H16,RAW_c_TEB0187_REV01!L:N,3,0),VLOOKUP(G16,RAW_c_TEB0187_REV01!L:N,3,0))),"---"),"---")</f>
        <v>42.750599999999999</v>
      </c>
      <c r="L16" t="str">
        <f t="shared" si="4"/>
        <v>J1-A11</v>
      </c>
      <c r="M16" t="str">
        <f>IFERROR(IF(
COUNTIF(B2B!H:H,(IF(K16&lt;&gt;"---",IF(INDEX(RAW_c_TEB0187_REV01!B:D,MATCH(H16,RAW_c_TEB0187_REV01!B:B,0),3)=L16,INDEX(
RAW_c_TEB0187_REV01!B:D,MATCH(H16,INDEX(RAW_c_TEB0187_REV01!B:B,MATCH(H16,RAW_c_TEB0187_REV01!B:B,)+1):'RAW_c_TEB0187_REV01'!B11087,)+MATCH(H16,RAW_c_TEB0187_REV01!B:B,),3),INDEX(RAW_c_TEB0187_REV01!B:D,MATCH(H16,RAW_c_TEB0187_REV01!B:B,0),3)),"---")))=1,"---",IF(K16&lt;&gt;"---",IF(INDEX(RAW_c_TEB0187_REV01!B:D,MATCH(H16,RAW_c_TEB0187_REV01!B:B,0),3)=L16,INDEX(
RAW_c_TEB0187_REV01!B:D,MATCH(H16,INDEX(RAW_c_TEB0187_REV01!B:B,MATCH(H16,RAW_c_TEB0187_REV01!B:B,)+1):'RAW_c_TEB0187_REV01'!B11087,)+MATCH(H16,RAW_c_TEB0187_REV01!B:B,),3),INDEX(RAW_c_TEB0187_REV01!B:D,MATCH(H16,RAW_c_TEB0187_REV01!B:B,0),3)),"---")),"---")</f>
        <v>J18-6</v>
      </c>
      <c r="N16" t="str">
        <f>IFERROR(IF(AND(B16="B2B",J16="--"),L16,IF(
COUNTIF(B2B!H:H,(IF(K16&lt;&gt;"---",IF(INDEX(RAW_c_TEB0187_REV01!B:D,MATCH(H16,RAW_c_TEB0187_REV01!B:B,0),3)=L16,INDEX(
RAW_c_TEB0187_REV01!B:D,MATCH(H16,INDEX(RAW_c_TEB0187_REV01!B:B,MATCH(H16,RAW_c_TEB0187_REV01!B:B,)+1):'RAW_c_TEB0187_REV01'!B11087,)+MATCH(H16,RAW_c_TEB0187_REV01!B:B,),3),INDEX(RAW_c_TEB0187_REV01!B:D,MATCH(H16,RAW_c_TEB0187_REV01!B:B,0),3)),"---")))=0,"---",IF(K16&lt;&gt;"---",IF(INDEX(RAW_c_TEB0187_REV01!B:D,MATCH(H16,RAW_c_TEB0187_REV01!B:B,0),3)=L16,INDEX(
RAW_c_TEB0187_REV01!B:D,MATCH(H16,INDEX(RAW_c_TEB0187_REV01!B:B,MATCH(H16,RAW_c_TEB0187_REV01!B:B,)+1):'RAW_c_TEB0187_REV01'!B11087,)+MATCH(H16,RAW_c_TEB0187_REV01!B:B,),3),INDEX(RAW_c_TEB0187_REV01!B:D,MATCH(H16,RAW_c_TEB0187_REV01!B:B,0),3)),"---"))),"---")</f>
        <v>J1-A11</v>
      </c>
      <c r="Q16" t="s">
        <v>4112</v>
      </c>
      <c r="R16" t="s">
        <v>5509</v>
      </c>
      <c r="S16" t="s">
        <v>4130</v>
      </c>
      <c r="T16">
        <f>COUNTIF(RAW_c_TEB0187_REV01!B:B,G16)</f>
        <v>2</v>
      </c>
      <c r="U16" t="str">
        <f t="shared" si="5"/>
        <v>B2B-MGT-PL</v>
      </c>
    </row>
    <row r="17" spans="1:21" x14ac:dyDescent="0.25">
      <c r="A17" t="s">
        <v>5595</v>
      </c>
      <c r="B17" t="s">
        <v>39</v>
      </c>
      <c r="C17" t="s">
        <v>5588</v>
      </c>
      <c r="D17" t="s">
        <v>169</v>
      </c>
      <c r="E17" t="s">
        <v>181</v>
      </c>
      <c r="F17" t="str">
        <f t="shared" si="0"/>
        <v>J1-A12</v>
      </c>
      <c r="G17" t="str">
        <f>VLOOKUP(F17,RAW_c_TEB0187_REV01!A:B,2,0)</f>
        <v>QSFP_TX3_N</v>
      </c>
      <c r="H17" t="str">
        <f t="shared" si="1"/>
        <v>QSFP_TX3_N</v>
      </c>
      <c r="I17" t="str">
        <f t="shared" si="2"/>
        <v>--</v>
      </c>
      <c r="J17" t="str">
        <f t="shared" si="3"/>
        <v>--</v>
      </c>
      <c r="K17">
        <f>IFERROR(IF(J17="--",IF(G17=H17,VLOOKUP(G17,RAW_c_TEB0187_REV01!L:N,3,0),SUM(VLOOKUP(H17,RAW_c_TEB0187_REV01!L:N,3,0),VLOOKUP(G17,RAW_c_TEB0187_REV01!L:N,3,0))),"---"),"---")</f>
        <v>42.713099999999997</v>
      </c>
      <c r="L17" t="str">
        <f t="shared" si="4"/>
        <v>J1-A12</v>
      </c>
      <c r="M17" t="str">
        <f>IFERROR(IF(
COUNTIF(B2B!H:H,(IF(K17&lt;&gt;"---",IF(INDEX(RAW_c_TEB0187_REV01!B:D,MATCH(H17,RAW_c_TEB0187_REV01!B:B,0),3)=L17,INDEX(
RAW_c_TEB0187_REV01!B:D,MATCH(H17,INDEX(RAW_c_TEB0187_REV01!B:B,MATCH(H17,RAW_c_TEB0187_REV01!B:B,)+1):'RAW_c_TEB0187_REV01'!B11088,)+MATCH(H17,RAW_c_TEB0187_REV01!B:B,),3),INDEX(RAW_c_TEB0187_REV01!B:D,MATCH(H17,RAW_c_TEB0187_REV01!B:B,0),3)),"---")))=1,"---",IF(K17&lt;&gt;"---",IF(INDEX(RAW_c_TEB0187_REV01!B:D,MATCH(H17,RAW_c_TEB0187_REV01!B:B,0),3)=L17,INDEX(
RAW_c_TEB0187_REV01!B:D,MATCH(H17,INDEX(RAW_c_TEB0187_REV01!B:B,MATCH(H17,RAW_c_TEB0187_REV01!B:B,)+1):'RAW_c_TEB0187_REV01'!B11088,)+MATCH(H17,RAW_c_TEB0187_REV01!B:B,),3),INDEX(RAW_c_TEB0187_REV01!B:D,MATCH(H17,RAW_c_TEB0187_REV01!B:B,0),3)),"---")),"---")</f>
        <v>J18-5</v>
      </c>
      <c r="N17" t="str">
        <f>IFERROR(IF(AND(B17="B2B",J17="--"),L17,IF(
COUNTIF(B2B!H:H,(IF(K17&lt;&gt;"---",IF(INDEX(RAW_c_TEB0187_REV01!B:D,MATCH(H17,RAW_c_TEB0187_REV01!B:B,0),3)=L17,INDEX(
RAW_c_TEB0187_REV01!B:D,MATCH(H17,INDEX(RAW_c_TEB0187_REV01!B:B,MATCH(H17,RAW_c_TEB0187_REV01!B:B,)+1):'RAW_c_TEB0187_REV01'!B11088,)+MATCH(H17,RAW_c_TEB0187_REV01!B:B,),3),INDEX(RAW_c_TEB0187_REV01!B:D,MATCH(H17,RAW_c_TEB0187_REV01!B:B,0),3)),"---")))=0,"---",IF(K17&lt;&gt;"---",IF(INDEX(RAW_c_TEB0187_REV01!B:D,MATCH(H17,RAW_c_TEB0187_REV01!B:B,0),3)=L17,INDEX(
RAW_c_TEB0187_REV01!B:D,MATCH(H17,INDEX(RAW_c_TEB0187_REV01!B:B,MATCH(H17,RAW_c_TEB0187_REV01!B:B,)+1):'RAW_c_TEB0187_REV01'!B11088,)+MATCH(H17,RAW_c_TEB0187_REV01!B:B,),3),INDEX(RAW_c_TEB0187_REV01!B:D,MATCH(H17,RAW_c_TEB0187_REV01!B:B,0),3)),"---"))),"---")</f>
        <v>J1-A12</v>
      </c>
      <c r="Q17" t="s">
        <v>4007</v>
      </c>
      <c r="R17" t="s">
        <v>3581</v>
      </c>
      <c r="S17" t="s">
        <v>444</v>
      </c>
      <c r="T17">
        <f>COUNTIF(RAW_c_TEB0187_REV01!B:B,G17)</f>
        <v>2</v>
      </c>
      <c r="U17" t="str">
        <f t="shared" si="5"/>
        <v>B2B-MGT-PL</v>
      </c>
    </row>
    <row r="18" spans="1:21" x14ac:dyDescent="0.25">
      <c r="A18" t="s">
        <v>5596</v>
      </c>
      <c r="B18" t="s">
        <v>39</v>
      </c>
      <c r="C18" t="s">
        <v>433</v>
      </c>
      <c r="D18" t="s">
        <v>169</v>
      </c>
      <c r="E18" t="s">
        <v>182</v>
      </c>
      <c r="F18" t="str">
        <f t="shared" si="0"/>
        <v>J1-A13</v>
      </c>
      <c r="G18" t="str">
        <f>VLOOKUP(F18,RAW_c_TEB0187_REV01!A:B,2,0)</f>
        <v>GND</v>
      </c>
      <c r="H18" t="str">
        <f t="shared" si="1"/>
        <v>GND</v>
      </c>
      <c r="I18" t="str">
        <f t="shared" si="2"/>
        <v>--</v>
      </c>
      <c r="J18" t="str">
        <f t="shared" si="3"/>
        <v>---</v>
      </c>
      <c r="K18" t="str">
        <f>IFERROR(IF(J18="--",IF(G18=H18,VLOOKUP(G18,RAW_c_TEB0187_REV01!L:N,3,0),SUM(VLOOKUP(H18,RAW_c_TEB0187_REV01!L:N,3,0),VLOOKUP(G18,RAW_c_TEB0187_REV01!L:N,3,0))),"---"),"---")</f>
        <v>---</v>
      </c>
      <c r="L18" t="str">
        <f t="shared" si="4"/>
        <v>J1-A13</v>
      </c>
      <c r="M18" t="str">
        <f>IFERROR(IF(
COUNTIF(B2B!H:H,(IF(K18&lt;&gt;"---",IF(INDEX(RAW_c_TEB0187_REV01!B:D,MATCH(H18,RAW_c_TEB0187_REV01!B:B,0),3)=L18,INDEX(
RAW_c_TEB0187_REV01!B:D,MATCH(H18,INDEX(RAW_c_TEB0187_REV01!B:B,MATCH(H18,RAW_c_TEB0187_REV01!B:B,)+1):'RAW_c_TEB0187_REV01'!B11089,)+MATCH(H18,RAW_c_TEB0187_REV01!B:B,),3),INDEX(RAW_c_TEB0187_REV01!B:D,MATCH(H18,RAW_c_TEB0187_REV01!B:B,0),3)),"---")))=1,"---",IF(K18&lt;&gt;"---",IF(INDEX(RAW_c_TEB0187_REV01!B:D,MATCH(H18,RAW_c_TEB0187_REV01!B:B,0),3)=L18,INDEX(
RAW_c_TEB0187_REV01!B:D,MATCH(H18,INDEX(RAW_c_TEB0187_REV01!B:B,MATCH(H18,RAW_c_TEB0187_REV01!B:B,)+1):'RAW_c_TEB0187_REV01'!B11089,)+MATCH(H18,RAW_c_TEB0187_REV01!B:B,),3),INDEX(RAW_c_TEB0187_REV01!B:D,MATCH(H18,RAW_c_TEB0187_REV01!B:B,0),3)),"---")),"---")</f>
        <v>---</v>
      </c>
      <c r="N18" t="str">
        <f>IFERROR(IF(AND(B18="B2B",J18="--"),L18,IF(
COUNTIF(B2B!H:H,(IF(K18&lt;&gt;"---",IF(INDEX(RAW_c_TEB0187_REV01!B:D,MATCH(H18,RAW_c_TEB0187_REV01!B:B,0),3)=L18,INDEX(
RAW_c_TEB0187_REV01!B:D,MATCH(H18,INDEX(RAW_c_TEB0187_REV01!B:B,MATCH(H18,RAW_c_TEB0187_REV01!B:B,)+1):'RAW_c_TEB0187_REV01'!B11089,)+MATCH(H18,RAW_c_TEB0187_REV01!B:B,),3),INDEX(RAW_c_TEB0187_REV01!B:D,MATCH(H18,RAW_c_TEB0187_REV01!B:B,0),3)),"---")))=0,"---",IF(K18&lt;&gt;"---",IF(INDEX(RAW_c_TEB0187_REV01!B:D,MATCH(H18,RAW_c_TEB0187_REV01!B:B,0),3)=L18,INDEX(
RAW_c_TEB0187_REV01!B:D,MATCH(H18,INDEX(RAW_c_TEB0187_REV01!B:B,MATCH(H18,RAW_c_TEB0187_REV01!B:B,)+1):'RAW_c_TEB0187_REV01'!B11089,)+MATCH(H18,RAW_c_TEB0187_REV01!B:B,),3),INDEX(RAW_c_TEB0187_REV01!B:D,MATCH(H18,RAW_c_TEB0187_REV01!B:B,0),3)),"---"))),"---")</f>
        <v>---</v>
      </c>
      <c r="Q18" t="s">
        <v>3777</v>
      </c>
      <c r="R18" t="s">
        <v>3202</v>
      </c>
      <c r="S18" t="s">
        <v>4359</v>
      </c>
      <c r="T18">
        <f>COUNTIF(RAW_c_TEB0187_REV01!B:B,G18)</f>
        <v>1098</v>
      </c>
      <c r="U18" t="str">
        <f t="shared" si="5"/>
        <v>B2B-GND</v>
      </c>
    </row>
    <row r="19" spans="1:21" x14ac:dyDescent="0.25">
      <c r="A19" t="s">
        <v>5597</v>
      </c>
      <c r="B19" t="s">
        <v>39</v>
      </c>
      <c r="C19" t="s">
        <v>433</v>
      </c>
      <c r="D19" t="s">
        <v>169</v>
      </c>
      <c r="E19" t="s">
        <v>183</v>
      </c>
      <c r="F19" t="str">
        <f t="shared" si="0"/>
        <v>J1-A14</v>
      </c>
      <c r="G19" t="str">
        <f>VLOOKUP(F19,RAW_c_TEB0187_REV01!A:B,2,0)</f>
        <v>GND</v>
      </c>
      <c r="H19" t="str">
        <f t="shared" si="1"/>
        <v>GND</v>
      </c>
      <c r="I19" t="str">
        <f t="shared" si="2"/>
        <v>--</v>
      </c>
      <c r="J19" t="str">
        <f t="shared" si="3"/>
        <v>---</v>
      </c>
      <c r="K19" t="str">
        <f>IFERROR(IF(J19="--",IF(G19=H19,VLOOKUP(G19,RAW_c_TEB0187_REV01!L:N,3,0),SUM(VLOOKUP(H19,RAW_c_TEB0187_REV01!L:N,3,0),VLOOKUP(G19,RAW_c_TEB0187_REV01!L:N,3,0))),"---"),"---")</f>
        <v>---</v>
      </c>
      <c r="L19" t="str">
        <f t="shared" si="4"/>
        <v>J1-A14</v>
      </c>
      <c r="M19" t="str">
        <f>IFERROR(IF(
COUNTIF(B2B!H:H,(IF(K19&lt;&gt;"---",IF(INDEX(RAW_c_TEB0187_REV01!B:D,MATCH(H19,RAW_c_TEB0187_REV01!B:B,0),3)=L19,INDEX(
RAW_c_TEB0187_REV01!B:D,MATCH(H19,INDEX(RAW_c_TEB0187_REV01!B:B,MATCH(H19,RAW_c_TEB0187_REV01!B:B,)+1):'RAW_c_TEB0187_REV01'!B11090,)+MATCH(H19,RAW_c_TEB0187_REV01!B:B,),3),INDEX(RAW_c_TEB0187_REV01!B:D,MATCH(H19,RAW_c_TEB0187_REV01!B:B,0),3)),"---")))=1,"---",IF(K19&lt;&gt;"---",IF(INDEX(RAW_c_TEB0187_REV01!B:D,MATCH(H19,RAW_c_TEB0187_REV01!B:B,0),3)=L19,INDEX(
RAW_c_TEB0187_REV01!B:D,MATCH(H19,INDEX(RAW_c_TEB0187_REV01!B:B,MATCH(H19,RAW_c_TEB0187_REV01!B:B,)+1):'RAW_c_TEB0187_REV01'!B11090,)+MATCH(H19,RAW_c_TEB0187_REV01!B:B,),3),INDEX(RAW_c_TEB0187_REV01!B:D,MATCH(H19,RAW_c_TEB0187_REV01!B:B,0),3)),"---")),"---")</f>
        <v>---</v>
      </c>
      <c r="N19" t="str">
        <f>IFERROR(IF(AND(B19="B2B",J19="--"),L19,IF(
COUNTIF(B2B!H:H,(IF(K19&lt;&gt;"---",IF(INDEX(RAW_c_TEB0187_REV01!B:D,MATCH(H19,RAW_c_TEB0187_REV01!B:B,0),3)=L19,INDEX(
RAW_c_TEB0187_REV01!B:D,MATCH(H19,INDEX(RAW_c_TEB0187_REV01!B:B,MATCH(H19,RAW_c_TEB0187_REV01!B:B,)+1):'RAW_c_TEB0187_REV01'!B11090,)+MATCH(H19,RAW_c_TEB0187_REV01!B:B,),3),INDEX(RAW_c_TEB0187_REV01!B:D,MATCH(H19,RAW_c_TEB0187_REV01!B:B,0),3)),"---")))=0,"---",IF(K19&lt;&gt;"---",IF(INDEX(RAW_c_TEB0187_REV01!B:D,MATCH(H19,RAW_c_TEB0187_REV01!B:B,0),3)=L19,INDEX(
RAW_c_TEB0187_REV01!B:D,MATCH(H19,INDEX(RAW_c_TEB0187_REV01!B:B,MATCH(H19,RAW_c_TEB0187_REV01!B:B,)+1):'RAW_c_TEB0187_REV01'!B11090,)+MATCH(H19,RAW_c_TEB0187_REV01!B:B,),3),INDEX(RAW_c_TEB0187_REV01!B:D,MATCH(H19,RAW_c_TEB0187_REV01!B:B,0),3)),"---"))),"---")</f>
        <v>---</v>
      </c>
      <c r="Q19" t="s">
        <v>3779</v>
      </c>
      <c r="R19" t="s">
        <v>300</v>
      </c>
      <c r="S19" t="s">
        <v>4358</v>
      </c>
      <c r="T19">
        <f>COUNTIF(RAW_c_TEB0187_REV01!B:B,G19)</f>
        <v>1098</v>
      </c>
      <c r="U19" t="str">
        <f t="shared" si="5"/>
        <v>B2B-GND</v>
      </c>
    </row>
    <row r="20" spans="1:21" x14ac:dyDescent="0.25">
      <c r="A20" t="s">
        <v>5598</v>
      </c>
      <c r="B20" t="s">
        <v>39</v>
      </c>
      <c r="C20" t="s">
        <v>5588</v>
      </c>
      <c r="D20" t="s">
        <v>169</v>
      </c>
      <c r="E20" t="s">
        <v>184</v>
      </c>
      <c r="F20" t="str">
        <f t="shared" si="0"/>
        <v>J1-A15</v>
      </c>
      <c r="G20" t="str">
        <f>VLOOKUP(F20,RAW_c_TEB0187_REV01!A:B,2,0)</f>
        <v>GTSL1B_RXCLK_P</v>
      </c>
      <c r="H20" t="str">
        <f t="shared" si="1"/>
        <v>CK4_P</v>
      </c>
      <c r="I20" t="str">
        <f t="shared" si="2"/>
        <v>R341</v>
      </c>
      <c r="J20" t="str">
        <f t="shared" si="3"/>
        <v>--</v>
      </c>
      <c r="K20">
        <f>IFERROR(IF(J20="--",IF(G20=H20,VLOOKUP(G20,RAW_c_TEB0187_REV01!L:N,3,0),SUM(VLOOKUP(H20,RAW_c_TEB0187_REV01!L:N,3,0),VLOOKUP(G20,RAW_c_TEB0187_REV01!L:N,3,0))),"---"),"---")</f>
        <v>21.590199999999999</v>
      </c>
      <c r="L20" t="str">
        <f t="shared" si="4"/>
        <v>J1-A15</v>
      </c>
      <c r="M20" t="str">
        <f>IFERROR(IF(
COUNTIF(B2B!H:H,(IF(K20&lt;&gt;"---",IF(INDEX(RAW_c_TEB0187_REV01!B:D,MATCH(H20,RAW_c_TEB0187_REV01!B:B,0),3)=L20,INDEX(
RAW_c_TEB0187_REV01!B:D,MATCH(H20,INDEX(RAW_c_TEB0187_REV01!B:B,MATCH(H20,RAW_c_TEB0187_REV01!B:B,)+1):'RAW_c_TEB0187_REV01'!B11091,)+MATCH(H20,RAW_c_TEB0187_REV01!B:B,),3),INDEX(RAW_c_TEB0187_REV01!B:D,MATCH(H20,RAW_c_TEB0187_REV01!B:B,0),3)),"---")))=1,"---",IF(K20&lt;&gt;"---",IF(INDEX(RAW_c_TEB0187_REV01!B:D,MATCH(H20,RAW_c_TEB0187_REV01!B:B,0),3)=L20,INDEX(
RAW_c_TEB0187_REV01!B:D,MATCH(H20,INDEX(RAW_c_TEB0187_REV01!B:B,MATCH(H20,RAW_c_TEB0187_REV01!B:B,)+1):'RAW_c_TEB0187_REV01'!B11091,)+MATCH(H20,RAW_c_TEB0187_REV01!B:B,),3),INDEX(RAW_c_TEB0187_REV01!B:D,MATCH(H20,RAW_c_TEB0187_REV01!B:B,0),3)),"---")),"---")</f>
        <v>U10-28</v>
      </c>
      <c r="N20" t="str">
        <f>IFERROR(IF(AND(B20="B2B",J20="--"),L20,IF(
COUNTIF(B2B!H:H,(IF(K20&lt;&gt;"---",IF(INDEX(RAW_c_TEB0187_REV01!B:D,MATCH(H20,RAW_c_TEB0187_REV01!B:B,0),3)=L20,INDEX(
RAW_c_TEB0187_REV01!B:D,MATCH(H20,INDEX(RAW_c_TEB0187_REV01!B:B,MATCH(H20,RAW_c_TEB0187_REV01!B:B,)+1):'RAW_c_TEB0187_REV01'!B11091,)+MATCH(H20,RAW_c_TEB0187_REV01!B:B,),3),INDEX(RAW_c_TEB0187_REV01!B:D,MATCH(H20,RAW_c_TEB0187_REV01!B:B,0),3)),"---")))=0,"---",IF(K20&lt;&gt;"---",IF(INDEX(RAW_c_TEB0187_REV01!B:D,MATCH(H20,RAW_c_TEB0187_REV01!B:B,0),3)=L20,INDEX(
RAW_c_TEB0187_REV01!B:D,MATCH(H20,INDEX(RAW_c_TEB0187_REV01!B:B,MATCH(H20,RAW_c_TEB0187_REV01!B:B,)+1):'RAW_c_TEB0187_REV01'!B11091,)+MATCH(H20,RAW_c_TEB0187_REV01!B:B,),3),INDEX(RAW_c_TEB0187_REV01!B:D,MATCH(H20,RAW_c_TEB0187_REV01!B:B,0),3)),"---"))),"---")</f>
        <v>J1-A15</v>
      </c>
      <c r="Q20" t="s">
        <v>3716</v>
      </c>
      <c r="R20" t="s">
        <v>301</v>
      </c>
      <c r="S20" t="s">
        <v>4361</v>
      </c>
      <c r="T20">
        <f>COUNTIF(RAW_c_TEB0187_REV01!B:B,G20)</f>
        <v>2</v>
      </c>
      <c r="U20" t="str">
        <f t="shared" si="5"/>
        <v>B2B-MGT-PL</v>
      </c>
    </row>
    <row r="21" spans="1:21" x14ac:dyDescent="0.25">
      <c r="A21" t="s">
        <v>5599</v>
      </c>
      <c r="B21" t="s">
        <v>39</v>
      </c>
      <c r="C21" t="s">
        <v>5588</v>
      </c>
      <c r="D21" t="s">
        <v>169</v>
      </c>
      <c r="E21" t="s">
        <v>185</v>
      </c>
      <c r="F21" t="str">
        <f t="shared" si="0"/>
        <v>J1-A16</v>
      </c>
      <c r="G21" t="str">
        <f>VLOOKUP(F21,RAW_c_TEB0187_REV01!A:B,2,0)</f>
        <v>GTSL1B_RXCLK_N</v>
      </c>
      <c r="H21" t="str">
        <f t="shared" si="1"/>
        <v>CK4_N</v>
      </c>
      <c r="I21" t="str">
        <f t="shared" si="2"/>
        <v>R343</v>
      </c>
      <c r="J21" t="str">
        <f t="shared" si="3"/>
        <v>--</v>
      </c>
      <c r="K21">
        <f>IFERROR(IF(J21="--",IF(G21=H21,VLOOKUP(G21,RAW_c_TEB0187_REV01!L:N,3,0),SUM(VLOOKUP(H21,RAW_c_TEB0187_REV01!L:N,3,0),VLOOKUP(G21,RAW_c_TEB0187_REV01!L:N,3,0))),"---"),"---")</f>
        <v>21.590199999999999</v>
      </c>
      <c r="L21" t="str">
        <f t="shared" si="4"/>
        <v>J1-A16</v>
      </c>
      <c r="M21" t="str">
        <f>IFERROR(IF(
COUNTIF(B2B!H:H,(IF(K21&lt;&gt;"---",IF(INDEX(RAW_c_TEB0187_REV01!B:D,MATCH(H21,RAW_c_TEB0187_REV01!B:B,0),3)=L21,INDEX(
RAW_c_TEB0187_REV01!B:D,MATCH(H21,INDEX(RAW_c_TEB0187_REV01!B:B,MATCH(H21,RAW_c_TEB0187_REV01!B:B,)+1):'RAW_c_TEB0187_REV01'!B11092,)+MATCH(H21,RAW_c_TEB0187_REV01!B:B,),3),INDEX(RAW_c_TEB0187_REV01!B:D,MATCH(H21,RAW_c_TEB0187_REV01!B:B,0),3)),"---")))=1,"---",IF(K21&lt;&gt;"---",IF(INDEX(RAW_c_TEB0187_REV01!B:D,MATCH(H21,RAW_c_TEB0187_REV01!B:B,0),3)=L21,INDEX(
RAW_c_TEB0187_REV01!B:D,MATCH(H21,INDEX(RAW_c_TEB0187_REV01!B:B,MATCH(H21,RAW_c_TEB0187_REV01!B:B,)+1):'RAW_c_TEB0187_REV01'!B11092,)+MATCH(H21,RAW_c_TEB0187_REV01!B:B,),3),INDEX(RAW_c_TEB0187_REV01!B:D,MATCH(H21,RAW_c_TEB0187_REV01!B:B,0),3)),"---")),"---")</f>
        <v>U10-27</v>
      </c>
      <c r="N21" t="str">
        <f>IFERROR(IF(AND(B21="B2B",J21="--"),L21,IF(
COUNTIF(B2B!H:H,(IF(K21&lt;&gt;"---",IF(INDEX(RAW_c_TEB0187_REV01!B:D,MATCH(H21,RAW_c_TEB0187_REV01!B:B,0),3)=L21,INDEX(
RAW_c_TEB0187_REV01!B:D,MATCH(H21,INDEX(RAW_c_TEB0187_REV01!B:B,MATCH(H21,RAW_c_TEB0187_REV01!B:B,)+1):'RAW_c_TEB0187_REV01'!B11092,)+MATCH(H21,RAW_c_TEB0187_REV01!B:B,),3),INDEX(RAW_c_TEB0187_REV01!B:D,MATCH(H21,RAW_c_TEB0187_REV01!B:B,0),3)),"---")))=0,"---",IF(K21&lt;&gt;"---",IF(INDEX(RAW_c_TEB0187_REV01!B:D,MATCH(H21,RAW_c_TEB0187_REV01!B:B,0),3)=L21,INDEX(
RAW_c_TEB0187_REV01!B:D,MATCH(H21,INDEX(RAW_c_TEB0187_REV01!B:B,MATCH(H21,RAW_c_TEB0187_REV01!B:B,)+1):'RAW_c_TEB0187_REV01'!B11092,)+MATCH(H21,RAW_c_TEB0187_REV01!B:B,),3),INDEX(RAW_c_TEB0187_REV01!B:D,MATCH(H21,RAW_c_TEB0187_REV01!B:B,0),3)),"---"))),"---")</f>
        <v>J1-A16</v>
      </c>
      <c r="Q21" t="s">
        <v>3718</v>
      </c>
      <c r="R21" t="s">
        <v>302</v>
      </c>
      <c r="S21" t="s">
        <v>4360</v>
      </c>
      <c r="T21">
        <f>COUNTIF(RAW_c_TEB0187_REV01!B:B,G21)</f>
        <v>2</v>
      </c>
      <c r="U21" t="str">
        <f t="shared" si="5"/>
        <v>B2B-MGT-PL</v>
      </c>
    </row>
    <row r="22" spans="1:21" x14ac:dyDescent="0.25">
      <c r="A22" t="s">
        <v>5600</v>
      </c>
      <c r="B22" t="s">
        <v>39</v>
      </c>
      <c r="C22" t="s">
        <v>433</v>
      </c>
      <c r="D22" t="s">
        <v>169</v>
      </c>
      <c r="E22" t="s">
        <v>186</v>
      </c>
      <c r="F22" t="str">
        <f t="shared" si="0"/>
        <v>J1-A17</v>
      </c>
      <c r="G22" t="str">
        <f>VLOOKUP(F22,RAW_c_TEB0187_REV01!A:B,2,0)</f>
        <v>GND</v>
      </c>
      <c r="H22" t="str">
        <f t="shared" si="1"/>
        <v>GND</v>
      </c>
      <c r="I22" t="str">
        <f t="shared" si="2"/>
        <v>--</v>
      </c>
      <c r="J22" t="str">
        <f t="shared" si="3"/>
        <v>---</v>
      </c>
      <c r="K22" t="str">
        <f>IFERROR(IF(J22="--",IF(G22=H22,VLOOKUP(G22,RAW_c_TEB0187_REV01!L:N,3,0),SUM(VLOOKUP(H22,RAW_c_TEB0187_REV01!L:N,3,0),VLOOKUP(G22,RAW_c_TEB0187_REV01!L:N,3,0))),"---"),"---")</f>
        <v>---</v>
      </c>
      <c r="L22" t="str">
        <f t="shared" si="4"/>
        <v>J1-A17</v>
      </c>
      <c r="M22" t="str">
        <f>IFERROR(IF(
COUNTIF(B2B!H:H,(IF(K22&lt;&gt;"---",IF(INDEX(RAW_c_TEB0187_REV01!B:D,MATCH(H22,RAW_c_TEB0187_REV01!B:B,0),3)=L22,INDEX(
RAW_c_TEB0187_REV01!B:D,MATCH(H22,INDEX(RAW_c_TEB0187_REV01!B:B,MATCH(H22,RAW_c_TEB0187_REV01!B:B,)+1):'RAW_c_TEB0187_REV01'!B11093,)+MATCH(H22,RAW_c_TEB0187_REV01!B:B,),3),INDEX(RAW_c_TEB0187_REV01!B:D,MATCH(H22,RAW_c_TEB0187_REV01!B:B,0),3)),"---")))=1,"---",IF(K22&lt;&gt;"---",IF(INDEX(RAW_c_TEB0187_REV01!B:D,MATCH(H22,RAW_c_TEB0187_REV01!B:B,0),3)=L22,INDEX(
RAW_c_TEB0187_REV01!B:D,MATCH(H22,INDEX(RAW_c_TEB0187_REV01!B:B,MATCH(H22,RAW_c_TEB0187_REV01!B:B,)+1):'RAW_c_TEB0187_REV01'!B11093,)+MATCH(H22,RAW_c_TEB0187_REV01!B:B,),3),INDEX(RAW_c_TEB0187_REV01!B:D,MATCH(H22,RAW_c_TEB0187_REV01!B:B,0),3)),"---")),"---")</f>
        <v>---</v>
      </c>
      <c r="N22" t="str">
        <f>IFERROR(IF(AND(B22="B2B",J22="--"),L22,IF(
COUNTIF(B2B!H:H,(IF(K22&lt;&gt;"---",IF(INDEX(RAW_c_TEB0187_REV01!B:D,MATCH(H22,RAW_c_TEB0187_REV01!B:B,0),3)=L22,INDEX(
RAW_c_TEB0187_REV01!B:D,MATCH(H22,INDEX(RAW_c_TEB0187_REV01!B:B,MATCH(H22,RAW_c_TEB0187_REV01!B:B,)+1):'RAW_c_TEB0187_REV01'!B11093,)+MATCH(H22,RAW_c_TEB0187_REV01!B:B,),3),INDEX(RAW_c_TEB0187_REV01!B:D,MATCH(H22,RAW_c_TEB0187_REV01!B:B,0),3)),"---")))=0,"---",IF(K22&lt;&gt;"---",IF(INDEX(RAW_c_TEB0187_REV01!B:D,MATCH(H22,RAW_c_TEB0187_REV01!B:B,0),3)=L22,INDEX(
RAW_c_TEB0187_REV01!B:D,MATCH(H22,INDEX(RAW_c_TEB0187_REV01!B:B,MATCH(H22,RAW_c_TEB0187_REV01!B:B,)+1):'RAW_c_TEB0187_REV01'!B11093,)+MATCH(H22,RAW_c_TEB0187_REV01!B:B,),3),INDEX(RAW_c_TEB0187_REV01!B:D,MATCH(H22,RAW_c_TEB0187_REV01!B:B,0),3)),"---"))),"---")</f>
        <v>---</v>
      </c>
      <c r="Q22" t="s">
        <v>3782</v>
      </c>
      <c r="R22" t="s">
        <v>303</v>
      </c>
      <c r="S22" t="s">
        <v>4363</v>
      </c>
      <c r="T22">
        <f>COUNTIF(RAW_c_TEB0187_REV01!B:B,G22)</f>
        <v>1098</v>
      </c>
      <c r="U22" t="str">
        <f t="shared" si="5"/>
        <v>B2B-GND</v>
      </c>
    </row>
    <row r="23" spans="1:21" x14ac:dyDescent="0.25">
      <c r="A23" t="s">
        <v>5601</v>
      </c>
      <c r="B23" t="s">
        <v>39</v>
      </c>
      <c r="C23" t="s">
        <v>5588</v>
      </c>
      <c r="D23" t="s">
        <v>169</v>
      </c>
      <c r="E23" t="s">
        <v>187</v>
      </c>
      <c r="F23" t="str">
        <f t="shared" si="0"/>
        <v>J1-A18</v>
      </c>
      <c r="G23" t="str">
        <f>VLOOKUP(F23,RAW_c_TEB0187_REV01!A:B,2,0)</f>
        <v>PCIE_TX1_P</v>
      </c>
      <c r="H23" t="str">
        <f t="shared" si="1"/>
        <v>PET1_P</v>
      </c>
      <c r="I23" t="str">
        <f t="shared" si="2"/>
        <v>C12</v>
      </c>
      <c r="J23" t="str">
        <f t="shared" si="3"/>
        <v>--</v>
      </c>
      <c r="K23">
        <f>IFERROR(IF(J23="--",IF(G23=H23,VLOOKUP(G23,RAW_c_TEB0187_REV01!L:N,3,0),SUM(VLOOKUP(H23,RAW_c_TEB0187_REV01!L:N,3,0),VLOOKUP(G23,RAW_c_TEB0187_REV01!L:N,3,0))),"---"),"---")</f>
        <v>78.878399999999999</v>
      </c>
      <c r="L23" t="str">
        <f t="shared" si="4"/>
        <v>J1-A18</v>
      </c>
      <c r="M23" t="str">
        <f>IFERROR(IF(
COUNTIF(B2B!H:H,(IF(K23&lt;&gt;"---",IF(INDEX(RAW_c_TEB0187_REV01!B:D,MATCH(H23,RAW_c_TEB0187_REV01!B:B,0),3)=L23,INDEX(
RAW_c_TEB0187_REV01!B:D,MATCH(H23,INDEX(RAW_c_TEB0187_REV01!B:B,MATCH(H23,RAW_c_TEB0187_REV01!B:B,)+1):'RAW_c_TEB0187_REV01'!B11094,)+MATCH(H23,RAW_c_TEB0187_REV01!B:B,),3),INDEX(RAW_c_TEB0187_REV01!B:D,MATCH(H23,RAW_c_TEB0187_REV01!B:B,0),3)),"---")))=1,"---",IF(K23&lt;&gt;"---",IF(INDEX(RAW_c_TEB0187_REV01!B:D,MATCH(H23,RAW_c_TEB0187_REV01!B:B,0),3)=L23,INDEX(
RAW_c_TEB0187_REV01!B:D,MATCH(H23,INDEX(RAW_c_TEB0187_REV01!B:B,MATCH(H23,RAW_c_TEB0187_REV01!B:B,)+1):'RAW_c_TEB0187_REV01'!B11094,)+MATCH(H23,RAW_c_TEB0187_REV01!B:B,),3),INDEX(RAW_c_TEB0187_REV01!B:D,MATCH(H23,RAW_c_TEB0187_REV01!B:B,0),3)),"---")),"---")</f>
        <v>J6-B19</v>
      </c>
      <c r="N23" t="str">
        <f>IFERROR(IF(AND(B23="B2B",J23="--"),L23,IF(
COUNTIF(B2B!H:H,(IF(K23&lt;&gt;"---",IF(INDEX(RAW_c_TEB0187_REV01!B:D,MATCH(H23,RAW_c_TEB0187_REV01!B:B,0),3)=L23,INDEX(
RAW_c_TEB0187_REV01!B:D,MATCH(H23,INDEX(RAW_c_TEB0187_REV01!B:B,MATCH(H23,RAW_c_TEB0187_REV01!B:B,)+1):'RAW_c_TEB0187_REV01'!B11094,)+MATCH(H23,RAW_c_TEB0187_REV01!B:B,),3),INDEX(RAW_c_TEB0187_REV01!B:D,MATCH(H23,RAW_c_TEB0187_REV01!B:B,0),3)),"---")))=0,"---",IF(K23&lt;&gt;"---",IF(INDEX(RAW_c_TEB0187_REV01!B:D,MATCH(H23,RAW_c_TEB0187_REV01!B:B,0),3)=L23,INDEX(
RAW_c_TEB0187_REV01!B:D,MATCH(H23,INDEX(RAW_c_TEB0187_REV01!B:B,MATCH(H23,RAW_c_TEB0187_REV01!B:B,)+1):'RAW_c_TEB0187_REV01'!B11094,)+MATCH(H23,RAW_c_TEB0187_REV01!B:B,),3),INDEX(RAW_c_TEB0187_REV01!B:D,MATCH(H23,RAW_c_TEB0187_REV01!B:B,0),3)),"---"))),"---")</f>
        <v>J1-A18</v>
      </c>
      <c r="Q23" t="s">
        <v>3784</v>
      </c>
      <c r="R23" t="s">
        <v>305</v>
      </c>
      <c r="S23" t="s">
        <v>4362</v>
      </c>
      <c r="T23">
        <f>COUNTIF(RAW_c_TEB0187_REV01!B:B,G23)</f>
        <v>2</v>
      </c>
      <c r="U23" t="str">
        <f t="shared" si="5"/>
        <v>B2B-MGT-PL</v>
      </c>
    </row>
    <row r="24" spans="1:21" x14ac:dyDescent="0.25">
      <c r="A24" t="s">
        <v>5602</v>
      </c>
      <c r="B24" t="s">
        <v>39</v>
      </c>
      <c r="C24" t="s">
        <v>5588</v>
      </c>
      <c r="D24" t="s">
        <v>169</v>
      </c>
      <c r="E24" t="s">
        <v>188</v>
      </c>
      <c r="F24" t="str">
        <f t="shared" si="0"/>
        <v>J1-A19</v>
      </c>
      <c r="G24" t="str">
        <f>VLOOKUP(F24,RAW_c_TEB0187_REV01!A:B,2,0)</f>
        <v>PCIE_TX1_N</v>
      </c>
      <c r="H24" t="str">
        <f t="shared" si="1"/>
        <v>PET1_N</v>
      </c>
      <c r="I24" t="str">
        <f t="shared" si="2"/>
        <v>C13</v>
      </c>
      <c r="J24" t="str">
        <f t="shared" si="3"/>
        <v>--</v>
      </c>
      <c r="K24">
        <f>IFERROR(IF(J24="--",IF(G24=H24,VLOOKUP(G24,RAW_c_TEB0187_REV01!L:N,3,0),SUM(VLOOKUP(H24,RAW_c_TEB0187_REV01!L:N,3,0),VLOOKUP(G24,RAW_c_TEB0187_REV01!L:N,3,0))),"---"),"---")</f>
        <v>78.757300000000001</v>
      </c>
      <c r="L24" t="str">
        <f t="shared" si="4"/>
        <v>J1-A19</v>
      </c>
      <c r="M24" t="str">
        <f>IFERROR(IF(
COUNTIF(B2B!H:H,(IF(K24&lt;&gt;"---",IF(INDEX(RAW_c_TEB0187_REV01!B:D,MATCH(H24,RAW_c_TEB0187_REV01!B:B,0),3)=L24,INDEX(
RAW_c_TEB0187_REV01!B:D,MATCH(H24,INDEX(RAW_c_TEB0187_REV01!B:B,MATCH(H24,RAW_c_TEB0187_REV01!B:B,)+1):'RAW_c_TEB0187_REV01'!B11095,)+MATCH(H24,RAW_c_TEB0187_REV01!B:B,),3),INDEX(RAW_c_TEB0187_REV01!B:D,MATCH(H24,RAW_c_TEB0187_REV01!B:B,0),3)),"---")))=1,"---",IF(K24&lt;&gt;"---",IF(INDEX(RAW_c_TEB0187_REV01!B:D,MATCH(H24,RAW_c_TEB0187_REV01!B:B,0),3)=L24,INDEX(
RAW_c_TEB0187_REV01!B:D,MATCH(H24,INDEX(RAW_c_TEB0187_REV01!B:B,MATCH(H24,RAW_c_TEB0187_REV01!B:B,)+1):'RAW_c_TEB0187_REV01'!B11095,)+MATCH(H24,RAW_c_TEB0187_REV01!B:B,),3),INDEX(RAW_c_TEB0187_REV01!B:D,MATCH(H24,RAW_c_TEB0187_REV01!B:B,0),3)),"---")),"---")</f>
        <v>J6-B20</v>
      </c>
      <c r="N24" t="str">
        <f>IFERROR(IF(AND(B24="B2B",J24="--"),L24,IF(
COUNTIF(B2B!H:H,(IF(K24&lt;&gt;"---",IF(INDEX(RAW_c_TEB0187_REV01!B:D,MATCH(H24,RAW_c_TEB0187_REV01!B:B,0),3)=L24,INDEX(
RAW_c_TEB0187_REV01!B:D,MATCH(H24,INDEX(RAW_c_TEB0187_REV01!B:B,MATCH(H24,RAW_c_TEB0187_REV01!B:B,)+1):'RAW_c_TEB0187_REV01'!B11095,)+MATCH(H24,RAW_c_TEB0187_REV01!B:B,),3),INDEX(RAW_c_TEB0187_REV01!B:D,MATCH(H24,RAW_c_TEB0187_REV01!B:B,0),3)),"---")))=0,"---",IF(K24&lt;&gt;"---",IF(INDEX(RAW_c_TEB0187_REV01!B:D,MATCH(H24,RAW_c_TEB0187_REV01!B:B,0),3)=L24,INDEX(
RAW_c_TEB0187_REV01!B:D,MATCH(H24,INDEX(RAW_c_TEB0187_REV01!B:B,MATCH(H24,RAW_c_TEB0187_REV01!B:B,)+1):'RAW_c_TEB0187_REV01'!B11095,)+MATCH(H24,RAW_c_TEB0187_REV01!B:B,),3),INDEX(RAW_c_TEB0187_REV01!B:D,MATCH(H24,RAW_c_TEB0187_REV01!B:B,0),3)),"---"))),"---")</f>
        <v>J1-A19</v>
      </c>
      <c r="Q24" t="s">
        <v>3721</v>
      </c>
      <c r="R24" t="s">
        <v>306</v>
      </c>
      <c r="S24" t="s">
        <v>4365</v>
      </c>
      <c r="T24">
        <f>COUNTIF(RAW_c_TEB0187_REV01!B:B,G24)</f>
        <v>2</v>
      </c>
      <c r="U24" t="str">
        <f t="shared" si="5"/>
        <v>B2B-MGT-PL</v>
      </c>
    </row>
    <row r="25" spans="1:21" x14ac:dyDescent="0.25">
      <c r="A25" t="s">
        <v>5603</v>
      </c>
      <c r="B25" t="s">
        <v>39</v>
      </c>
      <c r="C25" t="s">
        <v>433</v>
      </c>
      <c r="D25" t="s">
        <v>169</v>
      </c>
      <c r="E25" t="s">
        <v>189</v>
      </c>
      <c r="F25" t="str">
        <f t="shared" si="0"/>
        <v>J1-A20</v>
      </c>
      <c r="G25" t="str">
        <f>VLOOKUP(F25,RAW_c_TEB0187_REV01!A:B,2,0)</f>
        <v>GND</v>
      </c>
      <c r="H25" t="str">
        <f t="shared" si="1"/>
        <v>GND</v>
      </c>
      <c r="I25" t="str">
        <f t="shared" si="2"/>
        <v>--</v>
      </c>
      <c r="J25" t="str">
        <f t="shared" si="3"/>
        <v>---</v>
      </c>
      <c r="K25" t="str">
        <f>IFERROR(IF(J25="--",IF(G25=H25,VLOOKUP(G25,RAW_c_TEB0187_REV01!L:N,3,0),SUM(VLOOKUP(H25,RAW_c_TEB0187_REV01!L:N,3,0),VLOOKUP(G25,RAW_c_TEB0187_REV01!L:N,3,0))),"---"),"---")</f>
        <v>---</v>
      </c>
      <c r="L25" t="str">
        <f t="shared" si="4"/>
        <v>J1-A20</v>
      </c>
      <c r="M25" t="str">
        <f>IFERROR(IF(
COUNTIF(B2B!H:H,(IF(K25&lt;&gt;"---",IF(INDEX(RAW_c_TEB0187_REV01!B:D,MATCH(H25,RAW_c_TEB0187_REV01!B:B,0),3)=L25,INDEX(
RAW_c_TEB0187_REV01!B:D,MATCH(H25,INDEX(RAW_c_TEB0187_REV01!B:B,MATCH(H25,RAW_c_TEB0187_REV01!B:B,)+1):'RAW_c_TEB0187_REV01'!B11096,)+MATCH(H25,RAW_c_TEB0187_REV01!B:B,),3),INDEX(RAW_c_TEB0187_REV01!B:D,MATCH(H25,RAW_c_TEB0187_REV01!B:B,0),3)),"---")))=1,"---",IF(K25&lt;&gt;"---",IF(INDEX(RAW_c_TEB0187_REV01!B:D,MATCH(H25,RAW_c_TEB0187_REV01!B:B,0),3)=L25,INDEX(
RAW_c_TEB0187_REV01!B:D,MATCH(H25,INDEX(RAW_c_TEB0187_REV01!B:B,MATCH(H25,RAW_c_TEB0187_REV01!B:B,)+1):'RAW_c_TEB0187_REV01'!B11096,)+MATCH(H25,RAW_c_TEB0187_REV01!B:B,),3),INDEX(RAW_c_TEB0187_REV01!B:D,MATCH(H25,RAW_c_TEB0187_REV01!B:B,0),3)),"---")),"---")</f>
        <v>---</v>
      </c>
      <c r="N25" t="str">
        <f>IFERROR(IF(AND(B25="B2B",J25="--"),L25,IF(
COUNTIF(B2B!H:H,(IF(K25&lt;&gt;"---",IF(INDEX(RAW_c_TEB0187_REV01!B:D,MATCH(H25,RAW_c_TEB0187_REV01!B:B,0),3)=L25,INDEX(
RAW_c_TEB0187_REV01!B:D,MATCH(H25,INDEX(RAW_c_TEB0187_REV01!B:B,MATCH(H25,RAW_c_TEB0187_REV01!B:B,)+1):'RAW_c_TEB0187_REV01'!B11096,)+MATCH(H25,RAW_c_TEB0187_REV01!B:B,),3),INDEX(RAW_c_TEB0187_REV01!B:D,MATCH(H25,RAW_c_TEB0187_REV01!B:B,0),3)),"---")))=0,"---",IF(K25&lt;&gt;"---",IF(INDEX(RAW_c_TEB0187_REV01!B:D,MATCH(H25,RAW_c_TEB0187_REV01!B:B,0),3)=L25,INDEX(
RAW_c_TEB0187_REV01!B:D,MATCH(H25,INDEX(RAW_c_TEB0187_REV01!B:B,MATCH(H25,RAW_c_TEB0187_REV01!B:B,)+1):'RAW_c_TEB0187_REV01'!B11096,)+MATCH(H25,RAW_c_TEB0187_REV01!B:B,),3),INDEX(RAW_c_TEB0187_REV01!B:D,MATCH(H25,RAW_c_TEB0187_REV01!B:B,0),3)),"---"))),"---")</f>
        <v>---</v>
      </c>
      <c r="Q25" t="s">
        <v>3723</v>
      </c>
      <c r="R25" t="s">
        <v>307</v>
      </c>
      <c r="S25" t="s">
        <v>4364</v>
      </c>
      <c r="T25">
        <f>COUNTIF(RAW_c_TEB0187_REV01!B:B,G25)</f>
        <v>1098</v>
      </c>
      <c r="U25" t="str">
        <f t="shared" si="5"/>
        <v>B2B-GND</v>
      </c>
    </row>
    <row r="26" spans="1:21" x14ac:dyDescent="0.25">
      <c r="A26" t="s">
        <v>5604</v>
      </c>
      <c r="B26" t="s">
        <v>39</v>
      </c>
      <c r="C26" t="s">
        <v>5588</v>
      </c>
      <c r="D26" t="s">
        <v>169</v>
      </c>
      <c r="E26" t="s">
        <v>190</v>
      </c>
      <c r="F26" t="str">
        <f t="shared" si="0"/>
        <v>J1-A21</v>
      </c>
      <c r="G26" t="str">
        <f>VLOOKUP(F26,RAW_c_TEB0187_REV01!A:B,2,0)</f>
        <v>PCIE_TX3_P</v>
      </c>
      <c r="H26" t="str">
        <f t="shared" si="1"/>
        <v>PET3_P</v>
      </c>
      <c r="I26" t="str">
        <f t="shared" si="2"/>
        <v>C17</v>
      </c>
      <c r="J26" t="str">
        <f t="shared" si="3"/>
        <v>--</v>
      </c>
      <c r="K26">
        <f>IFERROR(IF(J26="--",IF(G26=H26,VLOOKUP(G26,RAW_c_TEB0187_REV01!L:N,3,0),SUM(VLOOKUP(H26,RAW_c_TEB0187_REV01!L:N,3,0),VLOOKUP(G26,RAW_c_TEB0187_REV01!L:N,3,0))),"---"),"---")</f>
        <v>74.043499999999995</v>
      </c>
      <c r="L26" t="str">
        <f t="shared" si="4"/>
        <v>J1-A21</v>
      </c>
      <c r="M26" t="str">
        <f>IFERROR(IF(
COUNTIF(B2B!H:H,(IF(K26&lt;&gt;"---",IF(INDEX(RAW_c_TEB0187_REV01!B:D,MATCH(H26,RAW_c_TEB0187_REV01!B:B,0),3)=L26,INDEX(
RAW_c_TEB0187_REV01!B:D,MATCH(H26,INDEX(RAW_c_TEB0187_REV01!B:B,MATCH(H26,RAW_c_TEB0187_REV01!B:B,)+1):'RAW_c_TEB0187_REV01'!B11097,)+MATCH(H26,RAW_c_TEB0187_REV01!B:B,),3),INDEX(RAW_c_TEB0187_REV01!B:D,MATCH(H26,RAW_c_TEB0187_REV01!B:B,0),3)),"---")))=1,"---",IF(K26&lt;&gt;"---",IF(INDEX(RAW_c_TEB0187_REV01!B:D,MATCH(H26,RAW_c_TEB0187_REV01!B:B,0),3)=L26,INDEX(
RAW_c_TEB0187_REV01!B:D,MATCH(H26,INDEX(RAW_c_TEB0187_REV01!B:B,MATCH(H26,RAW_c_TEB0187_REV01!B:B,)+1):'RAW_c_TEB0187_REV01'!B11097,)+MATCH(H26,RAW_c_TEB0187_REV01!B:B,),3),INDEX(RAW_c_TEB0187_REV01!B:D,MATCH(H26,RAW_c_TEB0187_REV01!B:B,0),3)),"---")),"---")</f>
        <v>J6-B27</v>
      </c>
      <c r="N26" t="str">
        <f>IFERROR(IF(AND(B26="B2B",J26="--"),L26,IF(
COUNTIF(B2B!H:H,(IF(K26&lt;&gt;"---",IF(INDEX(RAW_c_TEB0187_REV01!B:D,MATCH(H26,RAW_c_TEB0187_REV01!B:B,0),3)=L26,INDEX(
RAW_c_TEB0187_REV01!B:D,MATCH(H26,INDEX(RAW_c_TEB0187_REV01!B:B,MATCH(H26,RAW_c_TEB0187_REV01!B:B,)+1):'RAW_c_TEB0187_REV01'!B11097,)+MATCH(H26,RAW_c_TEB0187_REV01!B:B,),3),INDEX(RAW_c_TEB0187_REV01!B:D,MATCH(H26,RAW_c_TEB0187_REV01!B:B,0),3)),"---")))=0,"---",IF(K26&lt;&gt;"---",IF(INDEX(RAW_c_TEB0187_REV01!B:D,MATCH(H26,RAW_c_TEB0187_REV01!B:B,0),3)=L26,INDEX(
RAW_c_TEB0187_REV01!B:D,MATCH(H26,INDEX(RAW_c_TEB0187_REV01!B:B,MATCH(H26,RAW_c_TEB0187_REV01!B:B,)+1):'RAW_c_TEB0187_REV01'!B11097,)+MATCH(H26,RAW_c_TEB0187_REV01!B:B,),3),INDEX(RAW_c_TEB0187_REV01!B:D,MATCH(H26,RAW_c_TEB0187_REV01!B:B,0),3)),"---"))),"---")</f>
        <v>J1-A21</v>
      </c>
      <c r="Q26" t="s">
        <v>4499</v>
      </c>
      <c r="R26" t="s">
        <v>5189</v>
      </c>
      <c r="S26" t="s">
        <v>4494</v>
      </c>
      <c r="T26">
        <f>COUNTIF(RAW_c_TEB0187_REV01!B:B,G26)</f>
        <v>2</v>
      </c>
      <c r="U26" t="str">
        <f t="shared" si="5"/>
        <v>B2B-MGT-PL</v>
      </c>
    </row>
    <row r="27" spans="1:21" x14ac:dyDescent="0.25">
      <c r="A27" t="s">
        <v>5605</v>
      </c>
      <c r="B27" t="s">
        <v>39</v>
      </c>
      <c r="C27" t="s">
        <v>5588</v>
      </c>
      <c r="D27" t="s">
        <v>169</v>
      </c>
      <c r="E27" t="s">
        <v>191</v>
      </c>
      <c r="F27" t="str">
        <f t="shared" si="0"/>
        <v>J1-A22</v>
      </c>
      <c r="G27" t="str">
        <f>VLOOKUP(F27,RAW_c_TEB0187_REV01!A:B,2,0)</f>
        <v>PCIE_TX3_N</v>
      </c>
      <c r="H27" t="str">
        <f t="shared" si="1"/>
        <v>PET3_N</v>
      </c>
      <c r="I27" t="str">
        <f t="shared" si="2"/>
        <v>C18</v>
      </c>
      <c r="J27" t="str">
        <f t="shared" si="3"/>
        <v>--</v>
      </c>
      <c r="K27">
        <f>IFERROR(IF(J27="--",IF(G27=H27,VLOOKUP(G27,RAW_c_TEB0187_REV01!L:N,3,0),SUM(VLOOKUP(H27,RAW_c_TEB0187_REV01!L:N,3,0),VLOOKUP(G27,RAW_c_TEB0187_REV01!L:N,3,0))),"---"),"---")</f>
        <v>74.02470000000001</v>
      </c>
      <c r="L27" t="str">
        <f t="shared" si="4"/>
        <v>J1-A22</v>
      </c>
      <c r="M27" t="str">
        <f>IFERROR(IF(
COUNTIF(B2B!H:H,(IF(K27&lt;&gt;"---",IF(INDEX(RAW_c_TEB0187_REV01!B:D,MATCH(H27,RAW_c_TEB0187_REV01!B:B,0),3)=L27,INDEX(
RAW_c_TEB0187_REV01!B:D,MATCH(H27,INDEX(RAW_c_TEB0187_REV01!B:B,MATCH(H27,RAW_c_TEB0187_REV01!B:B,)+1):'RAW_c_TEB0187_REV01'!B11098,)+MATCH(H27,RAW_c_TEB0187_REV01!B:B,),3),INDEX(RAW_c_TEB0187_REV01!B:D,MATCH(H27,RAW_c_TEB0187_REV01!B:B,0),3)),"---")))=1,"---",IF(K27&lt;&gt;"---",IF(INDEX(RAW_c_TEB0187_REV01!B:D,MATCH(H27,RAW_c_TEB0187_REV01!B:B,0),3)=L27,INDEX(
RAW_c_TEB0187_REV01!B:D,MATCH(H27,INDEX(RAW_c_TEB0187_REV01!B:B,MATCH(H27,RAW_c_TEB0187_REV01!B:B,)+1):'RAW_c_TEB0187_REV01'!B11098,)+MATCH(H27,RAW_c_TEB0187_REV01!B:B,),3),INDEX(RAW_c_TEB0187_REV01!B:D,MATCH(H27,RAW_c_TEB0187_REV01!B:B,0),3)),"---")),"---")</f>
        <v>J6-B28</v>
      </c>
      <c r="N27" t="str">
        <f>IFERROR(IF(AND(B27="B2B",J27="--"),L27,IF(
COUNTIF(B2B!H:H,(IF(K27&lt;&gt;"---",IF(INDEX(RAW_c_TEB0187_REV01!B:D,MATCH(H27,RAW_c_TEB0187_REV01!B:B,0),3)=L27,INDEX(
RAW_c_TEB0187_REV01!B:D,MATCH(H27,INDEX(RAW_c_TEB0187_REV01!B:B,MATCH(H27,RAW_c_TEB0187_REV01!B:B,)+1):'RAW_c_TEB0187_REV01'!B11098,)+MATCH(H27,RAW_c_TEB0187_REV01!B:B,),3),INDEX(RAW_c_TEB0187_REV01!B:D,MATCH(H27,RAW_c_TEB0187_REV01!B:B,0),3)),"---")))=0,"---",IF(K27&lt;&gt;"---",IF(INDEX(RAW_c_TEB0187_REV01!B:D,MATCH(H27,RAW_c_TEB0187_REV01!B:B,0),3)=L27,INDEX(
RAW_c_TEB0187_REV01!B:D,MATCH(H27,INDEX(RAW_c_TEB0187_REV01!B:B,MATCH(H27,RAW_c_TEB0187_REV01!B:B,)+1):'RAW_c_TEB0187_REV01'!B11098,)+MATCH(H27,RAW_c_TEB0187_REV01!B:B,),3),INDEX(RAW_c_TEB0187_REV01!B:D,MATCH(H27,RAW_c_TEB0187_REV01!B:B,0),3)),"---"))),"---")</f>
        <v>J1-A22</v>
      </c>
      <c r="Q27" t="s">
        <v>4498</v>
      </c>
      <c r="R27" t="s">
        <v>5190</v>
      </c>
      <c r="S27" t="s">
        <v>4493</v>
      </c>
      <c r="T27">
        <f>COUNTIF(RAW_c_TEB0187_REV01!B:B,G27)</f>
        <v>2</v>
      </c>
      <c r="U27" t="str">
        <f t="shared" si="5"/>
        <v>B2B-MGT-PL</v>
      </c>
    </row>
    <row r="28" spans="1:21" x14ac:dyDescent="0.25">
      <c r="A28" t="s">
        <v>5606</v>
      </c>
      <c r="B28" t="s">
        <v>39</v>
      </c>
      <c r="C28" t="s">
        <v>433</v>
      </c>
      <c r="D28" t="s">
        <v>169</v>
      </c>
      <c r="E28" t="s">
        <v>192</v>
      </c>
      <c r="F28" t="str">
        <f t="shared" si="0"/>
        <v>J1-A23</v>
      </c>
      <c r="G28" t="str">
        <f>VLOOKUP(F28,RAW_c_TEB0187_REV01!A:B,2,0)</f>
        <v>GND</v>
      </c>
      <c r="H28" t="str">
        <f t="shared" si="1"/>
        <v>GND</v>
      </c>
      <c r="I28" t="str">
        <f t="shared" si="2"/>
        <v>--</v>
      </c>
      <c r="J28" t="str">
        <f t="shared" si="3"/>
        <v>---</v>
      </c>
      <c r="K28" t="str">
        <f>IFERROR(IF(J28="--",IF(G28=H28,VLOOKUP(G28,RAW_c_TEB0187_REV01!L:N,3,0),SUM(VLOOKUP(H28,RAW_c_TEB0187_REV01!L:N,3,0),VLOOKUP(G28,RAW_c_TEB0187_REV01!L:N,3,0))),"---"),"---")</f>
        <v>---</v>
      </c>
      <c r="L28" t="str">
        <f t="shared" si="4"/>
        <v>J1-A23</v>
      </c>
      <c r="M28" t="str">
        <f>IFERROR(IF(
COUNTIF(B2B!H:H,(IF(K28&lt;&gt;"---",IF(INDEX(RAW_c_TEB0187_REV01!B:D,MATCH(H28,RAW_c_TEB0187_REV01!B:B,0),3)=L28,INDEX(
RAW_c_TEB0187_REV01!B:D,MATCH(H28,INDEX(RAW_c_TEB0187_REV01!B:B,MATCH(H28,RAW_c_TEB0187_REV01!B:B,)+1):'RAW_c_TEB0187_REV01'!B11099,)+MATCH(H28,RAW_c_TEB0187_REV01!B:B,),3),INDEX(RAW_c_TEB0187_REV01!B:D,MATCH(H28,RAW_c_TEB0187_REV01!B:B,0),3)),"---")))=1,"---",IF(K28&lt;&gt;"---",IF(INDEX(RAW_c_TEB0187_REV01!B:D,MATCH(H28,RAW_c_TEB0187_REV01!B:B,0),3)=L28,INDEX(
RAW_c_TEB0187_REV01!B:D,MATCH(H28,INDEX(RAW_c_TEB0187_REV01!B:B,MATCH(H28,RAW_c_TEB0187_REV01!B:B,)+1):'RAW_c_TEB0187_REV01'!B11099,)+MATCH(H28,RAW_c_TEB0187_REV01!B:B,),3),INDEX(RAW_c_TEB0187_REV01!B:D,MATCH(H28,RAW_c_TEB0187_REV01!B:B,0),3)),"---")),"---")</f>
        <v>---</v>
      </c>
      <c r="N28" t="str">
        <f>IFERROR(IF(AND(B28="B2B",J28="--"),L28,IF(
COUNTIF(B2B!H:H,(IF(K28&lt;&gt;"---",IF(INDEX(RAW_c_TEB0187_REV01!B:D,MATCH(H28,RAW_c_TEB0187_REV01!B:B,0),3)=L28,INDEX(
RAW_c_TEB0187_REV01!B:D,MATCH(H28,INDEX(RAW_c_TEB0187_REV01!B:B,MATCH(H28,RAW_c_TEB0187_REV01!B:B,)+1):'RAW_c_TEB0187_REV01'!B11099,)+MATCH(H28,RAW_c_TEB0187_REV01!B:B,),3),INDEX(RAW_c_TEB0187_REV01!B:D,MATCH(H28,RAW_c_TEB0187_REV01!B:B,0),3)),"---")))=0,"---",IF(K28&lt;&gt;"---",IF(INDEX(RAW_c_TEB0187_REV01!B:D,MATCH(H28,RAW_c_TEB0187_REV01!B:B,0),3)=L28,INDEX(
RAW_c_TEB0187_REV01!B:D,MATCH(H28,INDEX(RAW_c_TEB0187_REV01!B:B,MATCH(H28,RAW_c_TEB0187_REV01!B:B,)+1):'RAW_c_TEB0187_REV01'!B11099,)+MATCH(H28,RAW_c_TEB0187_REV01!B:B,),3),INDEX(RAW_c_TEB0187_REV01!B:D,MATCH(H28,RAW_c_TEB0187_REV01!B:B,0),3)),"---"))),"---")</f>
        <v>---</v>
      </c>
      <c r="Q28" t="s">
        <v>4501</v>
      </c>
      <c r="R28" t="s">
        <v>5191</v>
      </c>
      <c r="S28" t="s">
        <v>4496</v>
      </c>
      <c r="T28">
        <f>COUNTIF(RAW_c_TEB0187_REV01!B:B,G28)</f>
        <v>1098</v>
      </c>
      <c r="U28" t="str">
        <f t="shared" si="5"/>
        <v>B2B-GND</v>
      </c>
    </row>
    <row r="29" spans="1:21" x14ac:dyDescent="0.25">
      <c r="A29" t="s">
        <v>5607</v>
      </c>
      <c r="B29" t="s">
        <v>39</v>
      </c>
      <c r="C29" t="s">
        <v>433</v>
      </c>
      <c r="D29" t="s">
        <v>169</v>
      </c>
      <c r="E29" t="s">
        <v>193</v>
      </c>
      <c r="F29" t="str">
        <f t="shared" si="0"/>
        <v>J1-A24</v>
      </c>
      <c r="G29" t="str">
        <f>VLOOKUP(F29,RAW_c_TEB0187_REV01!A:B,2,0)</f>
        <v>GND</v>
      </c>
      <c r="H29" t="str">
        <f t="shared" si="1"/>
        <v>GND</v>
      </c>
      <c r="I29" t="str">
        <f t="shared" si="2"/>
        <v>--</v>
      </c>
      <c r="J29" t="str">
        <f t="shared" si="3"/>
        <v>---</v>
      </c>
      <c r="K29" t="str">
        <f>IFERROR(IF(J29="--",IF(G29=H29,VLOOKUP(G29,RAW_c_TEB0187_REV01!L:N,3,0),SUM(VLOOKUP(H29,RAW_c_TEB0187_REV01!L:N,3,0),VLOOKUP(G29,RAW_c_TEB0187_REV01!L:N,3,0))),"---"),"---")</f>
        <v>---</v>
      </c>
      <c r="L29" t="str">
        <f t="shared" si="4"/>
        <v>J1-A24</v>
      </c>
      <c r="M29" t="str">
        <f>IFERROR(IF(
COUNTIF(B2B!H:H,(IF(K29&lt;&gt;"---",IF(INDEX(RAW_c_TEB0187_REV01!B:D,MATCH(H29,RAW_c_TEB0187_REV01!B:B,0),3)=L29,INDEX(
RAW_c_TEB0187_REV01!B:D,MATCH(H29,INDEX(RAW_c_TEB0187_REV01!B:B,MATCH(H29,RAW_c_TEB0187_REV01!B:B,)+1):'RAW_c_TEB0187_REV01'!B11100,)+MATCH(H29,RAW_c_TEB0187_REV01!B:B,),3),INDEX(RAW_c_TEB0187_REV01!B:D,MATCH(H29,RAW_c_TEB0187_REV01!B:B,0),3)),"---")))=1,"---",IF(K29&lt;&gt;"---",IF(INDEX(RAW_c_TEB0187_REV01!B:D,MATCH(H29,RAW_c_TEB0187_REV01!B:B,0),3)=L29,INDEX(
RAW_c_TEB0187_REV01!B:D,MATCH(H29,INDEX(RAW_c_TEB0187_REV01!B:B,MATCH(H29,RAW_c_TEB0187_REV01!B:B,)+1):'RAW_c_TEB0187_REV01'!B11100,)+MATCH(H29,RAW_c_TEB0187_REV01!B:B,),3),INDEX(RAW_c_TEB0187_REV01!B:D,MATCH(H29,RAW_c_TEB0187_REV01!B:B,0),3)),"---")),"---")</f>
        <v>---</v>
      </c>
      <c r="N29" t="str">
        <f>IFERROR(IF(AND(B29="B2B",J29="--"),L29,IF(
COUNTIF(B2B!H:H,(IF(K29&lt;&gt;"---",IF(INDEX(RAW_c_TEB0187_REV01!B:D,MATCH(H29,RAW_c_TEB0187_REV01!B:B,0),3)=L29,INDEX(
RAW_c_TEB0187_REV01!B:D,MATCH(H29,INDEX(RAW_c_TEB0187_REV01!B:B,MATCH(H29,RAW_c_TEB0187_REV01!B:B,)+1):'RAW_c_TEB0187_REV01'!B11100,)+MATCH(H29,RAW_c_TEB0187_REV01!B:B,),3),INDEX(RAW_c_TEB0187_REV01!B:D,MATCH(H29,RAW_c_TEB0187_REV01!B:B,0),3)),"---")))=0,"---",IF(K29&lt;&gt;"---",IF(INDEX(RAW_c_TEB0187_REV01!B:D,MATCH(H29,RAW_c_TEB0187_REV01!B:B,0),3)=L29,INDEX(
RAW_c_TEB0187_REV01!B:D,MATCH(H29,INDEX(RAW_c_TEB0187_REV01!B:B,MATCH(H29,RAW_c_TEB0187_REV01!B:B,)+1):'RAW_c_TEB0187_REV01'!B11100,)+MATCH(H29,RAW_c_TEB0187_REV01!B:B,),3),INDEX(RAW_c_TEB0187_REV01!B:D,MATCH(H29,RAW_c_TEB0187_REV01!B:B,0),3)),"---"))),"---")</f>
        <v>---</v>
      </c>
      <c r="Q29" t="s">
        <v>4500</v>
      </c>
      <c r="R29" t="s">
        <v>5192</v>
      </c>
      <c r="S29" t="s">
        <v>4495</v>
      </c>
      <c r="T29">
        <f>COUNTIF(RAW_c_TEB0187_REV01!B:B,G29)</f>
        <v>1098</v>
      </c>
      <c r="U29" t="str">
        <f t="shared" si="5"/>
        <v>B2B-GND</v>
      </c>
    </row>
    <row r="30" spans="1:21" x14ac:dyDescent="0.25">
      <c r="A30" t="s">
        <v>5608</v>
      </c>
      <c r="B30" t="s">
        <v>39</v>
      </c>
      <c r="C30" t="s">
        <v>5588</v>
      </c>
      <c r="D30" t="s">
        <v>169</v>
      </c>
      <c r="E30" t="s">
        <v>194</v>
      </c>
      <c r="F30" t="str">
        <f t="shared" si="0"/>
        <v>J1-A25</v>
      </c>
      <c r="G30" t="str">
        <f>VLOOKUP(F30,RAW_c_TEB0187_REV01!A:B,2,0)</f>
        <v>GTSL1C_RXCLK_P</v>
      </c>
      <c r="H30" t="str">
        <f t="shared" si="1"/>
        <v>CK7_P</v>
      </c>
      <c r="I30" t="str">
        <f t="shared" si="2"/>
        <v>C598</v>
      </c>
      <c r="J30" t="str">
        <f t="shared" si="3"/>
        <v>--</v>
      </c>
      <c r="K30">
        <f>IFERROR(IF(J30="--",IF(G30=H30,VLOOKUP(G30,RAW_c_TEB0187_REV01!L:N,3,0),SUM(VLOOKUP(H30,RAW_c_TEB0187_REV01!L:N,3,0),VLOOKUP(G30,RAW_c_TEB0187_REV01!L:N,3,0))),"---"),"---")</f>
        <v>14.9444</v>
      </c>
      <c r="L30" t="str">
        <f t="shared" si="4"/>
        <v>J1-A25</v>
      </c>
      <c r="M30" t="str">
        <f>IFERROR(IF(
COUNTIF(B2B!H:H,(IF(K30&lt;&gt;"---",IF(INDEX(RAW_c_TEB0187_REV01!B:D,MATCH(H30,RAW_c_TEB0187_REV01!B:B,0),3)=L30,INDEX(
RAW_c_TEB0187_REV01!B:D,MATCH(H30,INDEX(RAW_c_TEB0187_REV01!B:B,MATCH(H30,RAW_c_TEB0187_REV01!B:B,)+1):'RAW_c_TEB0187_REV01'!B11101,)+MATCH(H30,RAW_c_TEB0187_REV01!B:B,),3),INDEX(RAW_c_TEB0187_REV01!B:D,MATCH(H30,RAW_c_TEB0187_REV01!B:B,0),3)),"---")))=1,"---",IF(K30&lt;&gt;"---",IF(INDEX(RAW_c_TEB0187_REV01!B:D,MATCH(H30,RAW_c_TEB0187_REV01!B:B,0),3)=L30,INDEX(
RAW_c_TEB0187_REV01!B:D,MATCH(H30,INDEX(RAW_c_TEB0187_REV01!B:B,MATCH(H30,RAW_c_TEB0187_REV01!B:B,)+1):'RAW_c_TEB0187_REV01'!B11101,)+MATCH(H30,RAW_c_TEB0187_REV01!B:B,),3),INDEX(RAW_c_TEB0187_REV01!B:D,MATCH(H30,RAW_c_TEB0187_REV01!B:B,0),3)),"---")),"---")</f>
        <v>U10-34</v>
      </c>
      <c r="N30" t="str">
        <f>IFERROR(IF(AND(B30="B2B",J30="--"),L30,IF(
COUNTIF(B2B!H:H,(IF(K30&lt;&gt;"---",IF(INDEX(RAW_c_TEB0187_REV01!B:D,MATCH(H30,RAW_c_TEB0187_REV01!B:B,0),3)=L30,INDEX(
RAW_c_TEB0187_REV01!B:D,MATCH(H30,INDEX(RAW_c_TEB0187_REV01!B:B,MATCH(H30,RAW_c_TEB0187_REV01!B:B,)+1):'RAW_c_TEB0187_REV01'!B11101,)+MATCH(H30,RAW_c_TEB0187_REV01!B:B,),3),INDEX(RAW_c_TEB0187_REV01!B:D,MATCH(H30,RAW_c_TEB0187_REV01!B:B,0),3)),"---")))=0,"---",IF(K30&lt;&gt;"---",IF(INDEX(RAW_c_TEB0187_REV01!B:D,MATCH(H30,RAW_c_TEB0187_REV01!B:B,0),3)=L30,INDEX(
RAW_c_TEB0187_REV01!B:D,MATCH(H30,INDEX(RAW_c_TEB0187_REV01!B:B,MATCH(H30,RAW_c_TEB0187_REV01!B:B,)+1):'RAW_c_TEB0187_REV01'!B11101,)+MATCH(H30,RAW_c_TEB0187_REV01!B:B,),3),INDEX(RAW_c_TEB0187_REV01!B:D,MATCH(H30,RAW_c_TEB0187_REV01!B:B,0),3)),"---"))),"---")</f>
        <v>J1-A25</v>
      </c>
      <c r="Q30" t="s">
        <v>4063</v>
      </c>
      <c r="R30" t="s">
        <v>293</v>
      </c>
      <c r="S30" t="s">
        <v>571</v>
      </c>
      <c r="T30">
        <f>COUNTIF(RAW_c_TEB0187_REV01!B:B,G30)</f>
        <v>2</v>
      </c>
      <c r="U30" t="str">
        <f t="shared" si="5"/>
        <v>B2B-MGT-PL</v>
      </c>
    </row>
    <row r="31" spans="1:21" x14ac:dyDescent="0.25">
      <c r="A31" t="s">
        <v>5609</v>
      </c>
      <c r="B31" t="s">
        <v>39</v>
      </c>
      <c r="C31" t="s">
        <v>5588</v>
      </c>
      <c r="D31" t="s">
        <v>169</v>
      </c>
      <c r="E31" t="s">
        <v>195</v>
      </c>
      <c r="F31" t="str">
        <f t="shared" si="0"/>
        <v>J1-A26</v>
      </c>
      <c r="G31" t="str">
        <f>VLOOKUP(F31,RAW_c_TEB0187_REV01!A:B,2,0)</f>
        <v>GTSL1C_RXCLK_N</v>
      </c>
      <c r="H31" t="str">
        <f t="shared" si="1"/>
        <v>CK7_N</v>
      </c>
      <c r="I31" t="str">
        <f t="shared" si="2"/>
        <v>C599</v>
      </c>
      <c r="J31" t="str">
        <f t="shared" si="3"/>
        <v>--</v>
      </c>
      <c r="K31">
        <f>IFERROR(IF(J31="--",IF(G31=H31,VLOOKUP(G31,RAW_c_TEB0187_REV01!L:N,3,0),SUM(VLOOKUP(H31,RAW_c_TEB0187_REV01!L:N,3,0),VLOOKUP(G31,RAW_c_TEB0187_REV01!L:N,3,0))),"---"),"---")</f>
        <v>14.9444</v>
      </c>
      <c r="L31" t="str">
        <f t="shared" si="4"/>
        <v>J1-A26</v>
      </c>
      <c r="M31" t="str">
        <f>IFERROR(IF(
COUNTIF(B2B!H:H,(IF(K31&lt;&gt;"---",IF(INDEX(RAW_c_TEB0187_REV01!B:D,MATCH(H31,RAW_c_TEB0187_REV01!B:B,0),3)=L31,INDEX(
RAW_c_TEB0187_REV01!B:D,MATCH(H31,INDEX(RAW_c_TEB0187_REV01!B:B,MATCH(H31,RAW_c_TEB0187_REV01!B:B,)+1):'RAW_c_TEB0187_REV01'!B11102,)+MATCH(H31,RAW_c_TEB0187_REV01!B:B,),3),INDEX(RAW_c_TEB0187_REV01!B:D,MATCH(H31,RAW_c_TEB0187_REV01!B:B,0),3)),"---")))=1,"---",IF(K31&lt;&gt;"---",IF(INDEX(RAW_c_TEB0187_REV01!B:D,MATCH(H31,RAW_c_TEB0187_REV01!B:B,0),3)=L31,INDEX(
RAW_c_TEB0187_REV01!B:D,MATCH(H31,INDEX(RAW_c_TEB0187_REV01!B:B,MATCH(H31,RAW_c_TEB0187_REV01!B:B,)+1):'RAW_c_TEB0187_REV01'!B11102,)+MATCH(H31,RAW_c_TEB0187_REV01!B:B,),3),INDEX(RAW_c_TEB0187_REV01!B:D,MATCH(H31,RAW_c_TEB0187_REV01!B:B,0),3)),"---")),"---")</f>
        <v>U10-33</v>
      </c>
      <c r="N31" t="str">
        <f>IFERROR(IF(AND(B31="B2B",J31="--"),L31,IF(
COUNTIF(B2B!H:H,(IF(K31&lt;&gt;"---",IF(INDEX(RAW_c_TEB0187_REV01!B:D,MATCH(H31,RAW_c_TEB0187_REV01!B:B,0),3)=L31,INDEX(
RAW_c_TEB0187_REV01!B:D,MATCH(H31,INDEX(RAW_c_TEB0187_REV01!B:B,MATCH(H31,RAW_c_TEB0187_REV01!B:B,)+1):'RAW_c_TEB0187_REV01'!B11102,)+MATCH(H31,RAW_c_TEB0187_REV01!B:B,),3),INDEX(RAW_c_TEB0187_REV01!B:D,MATCH(H31,RAW_c_TEB0187_REV01!B:B,0),3)),"---")))=0,"---",IF(K31&lt;&gt;"---",IF(INDEX(RAW_c_TEB0187_REV01!B:D,MATCH(H31,RAW_c_TEB0187_REV01!B:B,0),3)=L31,INDEX(
RAW_c_TEB0187_REV01!B:D,MATCH(H31,INDEX(RAW_c_TEB0187_REV01!B:B,MATCH(H31,RAW_c_TEB0187_REV01!B:B,)+1):'RAW_c_TEB0187_REV01'!B11102,)+MATCH(H31,RAW_c_TEB0187_REV01!B:B,),3),INDEX(RAW_c_TEB0187_REV01!B:D,MATCH(H31,RAW_c_TEB0187_REV01!B:B,0),3)),"---"))),"---")</f>
        <v>J1-A26</v>
      </c>
      <c r="Q31" t="s">
        <v>4062</v>
      </c>
      <c r="R31" t="s">
        <v>292</v>
      </c>
      <c r="S31" t="s">
        <v>573</v>
      </c>
      <c r="T31">
        <f>COUNTIF(RAW_c_TEB0187_REV01!B:B,G31)</f>
        <v>2</v>
      </c>
      <c r="U31" t="str">
        <f t="shared" si="5"/>
        <v>B2B-MGT-PL</v>
      </c>
    </row>
    <row r="32" spans="1:21" x14ac:dyDescent="0.25">
      <c r="A32" t="s">
        <v>5610</v>
      </c>
      <c r="B32" t="s">
        <v>39</v>
      </c>
      <c r="C32" t="s">
        <v>433</v>
      </c>
      <c r="D32" t="s">
        <v>169</v>
      </c>
      <c r="E32" t="s">
        <v>196</v>
      </c>
      <c r="F32" t="str">
        <f t="shared" si="0"/>
        <v>J1-A27</v>
      </c>
      <c r="G32" t="str">
        <f>VLOOKUP(F32,RAW_c_TEB0187_REV01!A:B,2,0)</f>
        <v>GND</v>
      </c>
      <c r="H32" t="str">
        <f t="shared" si="1"/>
        <v>GND</v>
      </c>
      <c r="I32" t="str">
        <f t="shared" si="2"/>
        <v>--</v>
      </c>
      <c r="J32" t="str">
        <f t="shared" si="3"/>
        <v>---</v>
      </c>
      <c r="K32" t="str">
        <f>IFERROR(IF(J32="--",IF(G32=H32,VLOOKUP(G32,RAW_c_TEB0187_REV01!L:N,3,0),SUM(VLOOKUP(H32,RAW_c_TEB0187_REV01!L:N,3,0),VLOOKUP(G32,RAW_c_TEB0187_REV01!L:N,3,0))),"---"),"---")</f>
        <v>---</v>
      </c>
      <c r="L32" t="str">
        <f t="shared" si="4"/>
        <v>J1-A27</v>
      </c>
      <c r="M32" t="str">
        <f>IFERROR(IF(
COUNTIF(B2B!H:H,(IF(K32&lt;&gt;"---",IF(INDEX(RAW_c_TEB0187_REV01!B:D,MATCH(H32,RAW_c_TEB0187_REV01!B:B,0),3)=L32,INDEX(
RAW_c_TEB0187_REV01!B:D,MATCH(H32,INDEX(RAW_c_TEB0187_REV01!B:B,MATCH(H32,RAW_c_TEB0187_REV01!B:B,)+1):'RAW_c_TEB0187_REV01'!B11103,)+MATCH(H32,RAW_c_TEB0187_REV01!B:B,),3),INDEX(RAW_c_TEB0187_REV01!B:D,MATCH(H32,RAW_c_TEB0187_REV01!B:B,0),3)),"---")))=1,"---",IF(K32&lt;&gt;"---",IF(INDEX(RAW_c_TEB0187_REV01!B:D,MATCH(H32,RAW_c_TEB0187_REV01!B:B,0),3)=L32,INDEX(
RAW_c_TEB0187_REV01!B:D,MATCH(H32,INDEX(RAW_c_TEB0187_REV01!B:B,MATCH(H32,RAW_c_TEB0187_REV01!B:B,)+1):'RAW_c_TEB0187_REV01'!B11103,)+MATCH(H32,RAW_c_TEB0187_REV01!B:B,),3),INDEX(RAW_c_TEB0187_REV01!B:D,MATCH(H32,RAW_c_TEB0187_REV01!B:B,0),3)),"---")),"---")</f>
        <v>---</v>
      </c>
      <c r="N32" t="str">
        <f>IFERROR(IF(AND(B32="B2B",J32="--"),L32,IF(
COUNTIF(B2B!H:H,(IF(K32&lt;&gt;"---",IF(INDEX(RAW_c_TEB0187_REV01!B:D,MATCH(H32,RAW_c_TEB0187_REV01!B:B,0),3)=L32,INDEX(
RAW_c_TEB0187_REV01!B:D,MATCH(H32,INDEX(RAW_c_TEB0187_REV01!B:B,MATCH(H32,RAW_c_TEB0187_REV01!B:B,)+1):'RAW_c_TEB0187_REV01'!B11103,)+MATCH(H32,RAW_c_TEB0187_REV01!B:B,),3),INDEX(RAW_c_TEB0187_REV01!B:D,MATCH(H32,RAW_c_TEB0187_REV01!B:B,0),3)),"---")))=0,"---",IF(K32&lt;&gt;"---",IF(INDEX(RAW_c_TEB0187_REV01!B:D,MATCH(H32,RAW_c_TEB0187_REV01!B:B,0),3)=L32,INDEX(
RAW_c_TEB0187_REV01!B:D,MATCH(H32,INDEX(RAW_c_TEB0187_REV01!B:B,MATCH(H32,RAW_c_TEB0187_REV01!B:B,)+1):'RAW_c_TEB0187_REV01'!B11103,)+MATCH(H32,RAW_c_TEB0187_REV01!B:B,),3),INDEX(RAW_c_TEB0187_REV01!B:D,MATCH(H32,RAW_c_TEB0187_REV01!B:B,0),3)),"---"))),"---")</f>
        <v>---</v>
      </c>
      <c r="Q32" t="s">
        <v>4539</v>
      </c>
      <c r="R32" t="s">
        <v>5313</v>
      </c>
      <c r="S32" t="s">
        <v>4538</v>
      </c>
      <c r="T32">
        <f>COUNTIF(RAW_c_TEB0187_REV01!B:B,G32)</f>
        <v>1098</v>
      </c>
      <c r="U32" t="str">
        <f t="shared" si="5"/>
        <v>B2B-GND</v>
      </c>
    </row>
    <row r="33" spans="1:21" x14ac:dyDescent="0.25">
      <c r="A33" t="s">
        <v>5611</v>
      </c>
      <c r="B33" t="s">
        <v>39</v>
      </c>
      <c r="C33" t="s">
        <v>5588</v>
      </c>
      <c r="D33" t="s">
        <v>169</v>
      </c>
      <c r="E33" t="s">
        <v>197</v>
      </c>
      <c r="F33" t="str">
        <f t="shared" si="0"/>
        <v>J1-A28</v>
      </c>
      <c r="G33" t="str">
        <f>VLOOKUP(F33,RAW_c_TEB0187_REV01!A:B,2,0)</f>
        <v>USB_SSTX_P</v>
      </c>
      <c r="H33" t="str">
        <f t="shared" si="1"/>
        <v>USB_SSTX_P</v>
      </c>
      <c r="I33" t="str">
        <f t="shared" si="2"/>
        <v>--</v>
      </c>
      <c r="J33" t="str">
        <f t="shared" si="3"/>
        <v>--</v>
      </c>
      <c r="K33">
        <f>IFERROR(IF(J33="--",IF(G33=H33,VLOOKUP(G33,RAW_c_TEB0187_REV01!L:N,3,0),SUM(VLOOKUP(H33,RAW_c_TEB0187_REV01!L:N,3,0),VLOOKUP(G33,RAW_c_TEB0187_REV01!L:N,3,0))),"---"),"---")</f>
        <v>65.119500000000002</v>
      </c>
      <c r="L33" t="str">
        <f t="shared" si="4"/>
        <v>J1-A28</v>
      </c>
      <c r="M33" t="str">
        <f>IFERROR(IF(
COUNTIF(B2B!H:H,(IF(K33&lt;&gt;"---",IF(INDEX(RAW_c_TEB0187_REV01!B:D,MATCH(H33,RAW_c_TEB0187_REV01!B:B,0),3)=L33,INDEX(
RAW_c_TEB0187_REV01!B:D,MATCH(H33,INDEX(RAW_c_TEB0187_REV01!B:B,MATCH(H33,RAW_c_TEB0187_REV01!B:B,)+1):'RAW_c_TEB0187_REV01'!B11104,)+MATCH(H33,RAW_c_TEB0187_REV01!B:B,),3),INDEX(RAW_c_TEB0187_REV01!B:D,MATCH(H33,RAW_c_TEB0187_REV01!B:B,0),3)),"---")))=1,"---",IF(K33&lt;&gt;"---",IF(INDEX(RAW_c_TEB0187_REV01!B:D,MATCH(H33,RAW_c_TEB0187_REV01!B:B,0),3)=L33,INDEX(
RAW_c_TEB0187_REV01!B:D,MATCH(H33,INDEX(RAW_c_TEB0187_REV01!B:B,MATCH(H33,RAW_c_TEB0187_REV01!B:B,)+1):'RAW_c_TEB0187_REV01'!B11104,)+MATCH(H33,RAW_c_TEB0187_REV01!B:B,),3),INDEX(RAW_c_TEB0187_REV01!B:D,MATCH(H33,RAW_c_TEB0187_REV01!B:B,0),3)),"---")),"---")</f>
        <v>U36-6</v>
      </c>
      <c r="N33" t="str">
        <f>IFERROR(IF(AND(B33="B2B",J33="--"),L33,IF(
COUNTIF(B2B!H:H,(IF(K33&lt;&gt;"---",IF(INDEX(RAW_c_TEB0187_REV01!B:D,MATCH(H33,RAW_c_TEB0187_REV01!B:B,0),3)=L33,INDEX(
RAW_c_TEB0187_REV01!B:D,MATCH(H33,INDEX(RAW_c_TEB0187_REV01!B:B,MATCH(H33,RAW_c_TEB0187_REV01!B:B,)+1):'RAW_c_TEB0187_REV01'!B11104,)+MATCH(H33,RAW_c_TEB0187_REV01!B:B,),3),INDEX(RAW_c_TEB0187_REV01!B:D,MATCH(H33,RAW_c_TEB0187_REV01!B:B,0),3)),"---")))=0,"---",IF(K33&lt;&gt;"---",IF(INDEX(RAW_c_TEB0187_REV01!B:D,MATCH(H33,RAW_c_TEB0187_REV01!B:B,0),3)=L33,INDEX(
RAW_c_TEB0187_REV01!B:D,MATCH(H33,INDEX(RAW_c_TEB0187_REV01!B:B,MATCH(H33,RAW_c_TEB0187_REV01!B:B,)+1):'RAW_c_TEB0187_REV01'!B11104,)+MATCH(H33,RAW_c_TEB0187_REV01!B:B,),3),INDEX(RAW_c_TEB0187_REV01!B:D,MATCH(H33,RAW_c_TEB0187_REV01!B:B,0),3)),"---"))),"---")</f>
        <v>J1-A28</v>
      </c>
      <c r="Q33" t="s">
        <v>518</v>
      </c>
      <c r="R33" t="s">
        <v>3558</v>
      </c>
      <c r="S33" t="s">
        <v>4426</v>
      </c>
      <c r="T33">
        <f>COUNTIF(RAW_c_TEB0187_REV01!B:B,G33)</f>
        <v>2</v>
      </c>
      <c r="U33" t="str">
        <f t="shared" si="5"/>
        <v>B2B-MGT-PL</v>
      </c>
    </row>
    <row r="34" spans="1:21" x14ac:dyDescent="0.25">
      <c r="A34" t="s">
        <v>5612</v>
      </c>
      <c r="B34" t="s">
        <v>39</v>
      </c>
      <c r="C34" t="s">
        <v>5588</v>
      </c>
      <c r="D34" t="s">
        <v>169</v>
      </c>
      <c r="E34" t="s">
        <v>198</v>
      </c>
      <c r="F34" t="str">
        <f t="shared" si="0"/>
        <v>J1-A29</v>
      </c>
      <c r="G34" t="str">
        <f>VLOOKUP(F34,RAW_c_TEB0187_REV01!A:B,2,0)</f>
        <v>USB_SSTX_N</v>
      </c>
      <c r="H34" t="str">
        <f t="shared" si="1"/>
        <v>USB_SSTX_N</v>
      </c>
      <c r="I34" t="str">
        <f t="shared" si="2"/>
        <v>--</v>
      </c>
      <c r="J34" t="str">
        <f t="shared" si="3"/>
        <v>--</v>
      </c>
      <c r="K34">
        <f>IFERROR(IF(J34="--",IF(G34=H34,VLOOKUP(G34,RAW_c_TEB0187_REV01!L:N,3,0),SUM(VLOOKUP(H34,RAW_c_TEB0187_REV01!L:N,3,0),VLOOKUP(G34,RAW_c_TEB0187_REV01!L:N,3,0))),"---"),"---")</f>
        <v>65.266900000000007</v>
      </c>
      <c r="L34" t="str">
        <f t="shared" si="4"/>
        <v>J1-A29</v>
      </c>
      <c r="M34" t="str">
        <f>IFERROR(IF(
COUNTIF(B2B!H:H,(IF(K34&lt;&gt;"---",IF(INDEX(RAW_c_TEB0187_REV01!B:D,MATCH(H34,RAW_c_TEB0187_REV01!B:B,0),3)=L34,INDEX(
RAW_c_TEB0187_REV01!B:D,MATCH(H34,INDEX(RAW_c_TEB0187_REV01!B:B,MATCH(H34,RAW_c_TEB0187_REV01!B:B,)+1):'RAW_c_TEB0187_REV01'!B11105,)+MATCH(H34,RAW_c_TEB0187_REV01!B:B,),3),INDEX(RAW_c_TEB0187_REV01!B:D,MATCH(H34,RAW_c_TEB0187_REV01!B:B,0),3)),"---")))=1,"---",IF(K34&lt;&gt;"---",IF(INDEX(RAW_c_TEB0187_REV01!B:D,MATCH(H34,RAW_c_TEB0187_REV01!B:B,0),3)=L34,INDEX(
RAW_c_TEB0187_REV01!B:D,MATCH(H34,INDEX(RAW_c_TEB0187_REV01!B:B,MATCH(H34,RAW_c_TEB0187_REV01!B:B,)+1):'RAW_c_TEB0187_REV01'!B11105,)+MATCH(H34,RAW_c_TEB0187_REV01!B:B,),3),INDEX(RAW_c_TEB0187_REV01!B:D,MATCH(H34,RAW_c_TEB0187_REV01!B:B,0),3)),"---")),"---")</f>
        <v>U36-7</v>
      </c>
      <c r="N34" t="str">
        <f>IFERROR(IF(AND(B34="B2B",J34="--"),L34,IF(
COUNTIF(B2B!H:H,(IF(K34&lt;&gt;"---",IF(INDEX(RAW_c_TEB0187_REV01!B:D,MATCH(H34,RAW_c_TEB0187_REV01!B:B,0),3)=L34,INDEX(
RAW_c_TEB0187_REV01!B:D,MATCH(H34,INDEX(RAW_c_TEB0187_REV01!B:B,MATCH(H34,RAW_c_TEB0187_REV01!B:B,)+1):'RAW_c_TEB0187_REV01'!B11105,)+MATCH(H34,RAW_c_TEB0187_REV01!B:B,),3),INDEX(RAW_c_TEB0187_REV01!B:D,MATCH(H34,RAW_c_TEB0187_REV01!B:B,0),3)),"---")))=0,"---",IF(K34&lt;&gt;"---",IF(INDEX(RAW_c_TEB0187_REV01!B:D,MATCH(H34,RAW_c_TEB0187_REV01!B:B,0),3)=L34,INDEX(
RAW_c_TEB0187_REV01!B:D,MATCH(H34,INDEX(RAW_c_TEB0187_REV01!B:B,MATCH(H34,RAW_c_TEB0187_REV01!B:B,)+1):'RAW_c_TEB0187_REV01'!B11105,)+MATCH(H34,RAW_c_TEB0187_REV01!B:B,),3),INDEX(RAW_c_TEB0187_REV01!B:D,MATCH(H34,RAW_c_TEB0187_REV01!B:B,0),3)),"---"))),"---")</f>
        <v>J1-A29</v>
      </c>
      <c r="Q34" t="s">
        <v>512</v>
      </c>
      <c r="R34" t="s">
        <v>3548</v>
      </c>
      <c r="S34" t="s">
        <v>4430</v>
      </c>
      <c r="T34">
        <f>COUNTIF(RAW_c_TEB0187_REV01!B:B,G34)</f>
        <v>2</v>
      </c>
      <c r="U34" t="str">
        <f t="shared" si="5"/>
        <v>B2B-MGT-PL</v>
      </c>
    </row>
    <row r="35" spans="1:21" x14ac:dyDescent="0.25">
      <c r="A35" t="s">
        <v>5613</v>
      </c>
      <c r="B35" t="s">
        <v>39</v>
      </c>
      <c r="C35" t="s">
        <v>433</v>
      </c>
      <c r="D35" t="s">
        <v>169</v>
      </c>
      <c r="E35" t="s">
        <v>199</v>
      </c>
      <c r="F35" t="str">
        <f t="shared" si="0"/>
        <v>J1-A30</v>
      </c>
      <c r="G35" t="str">
        <f>VLOOKUP(F35,RAW_c_TEB0187_REV01!A:B,2,0)</f>
        <v>GND</v>
      </c>
      <c r="H35" t="str">
        <f t="shared" si="1"/>
        <v>GND</v>
      </c>
      <c r="I35" t="str">
        <f t="shared" si="2"/>
        <v>--</v>
      </c>
      <c r="J35" t="str">
        <f t="shared" si="3"/>
        <v>---</v>
      </c>
      <c r="K35" t="str">
        <f>IFERROR(IF(J35="--",IF(G35=H35,VLOOKUP(G35,RAW_c_TEB0187_REV01!L:N,3,0),SUM(VLOOKUP(H35,RAW_c_TEB0187_REV01!L:N,3,0),VLOOKUP(G35,RAW_c_TEB0187_REV01!L:N,3,0))),"---"),"---")</f>
        <v>---</v>
      </c>
      <c r="L35" t="str">
        <f t="shared" si="4"/>
        <v>J1-A30</v>
      </c>
      <c r="M35" t="str">
        <f>IFERROR(IF(
COUNTIF(B2B!H:H,(IF(K35&lt;&gt;"---",IF(INDEX(RAW_c_TEB0187_REV01!B:D,MATCH(H35,RAW_c_TEB0187_REV01!B:B,0),3)=L35,INDEX(
RAW_c_TEB0187_REV01!B:D,MATCH(H35,INDEX(RAW_c_TEB0187_REV01!B:B,MATCH(H35,RAW_c_TEB0187_REV01!B:B,)+1):'RAW_c_TEB0187_REV01'!B11106,)+MATCH(H35,RAW_c_TEB0187_REV01!B:B,),3),INDEX(RAW_c_TEB0187_REV01!B:D,MATCH(H35,RAW_c_TEB0187_REV01!B:B,0),3)),"---")))=1,"---",IF(K35&lt;&gt;"---",IF(INDEX(RAW_c_TEB0187_REV01!B:D,MATCH(H35,RAW_c_TEB0187_REV01!B:B,0),3)=L35,INDEX(
RAW_c_TEB0187_REV01!B:D,MATCH(H35,INDEX(RAW_c_TEB0187_REV01!B:B,MATCH(H35,RAW_c_TEB0187_REV01!B:B,)+1):'RAW_c_TEB0187_REV01'!B11106,)+MATCH(H35,RAW_c_TEB0187_REV01!B:B,),3),INDEX(RAW_c_TEB0187_REV01!B:D,MATCH(H35,RAW_c_TEB0187_REV01!B:B,0),3)),"---")),"---")</f>
        <v>---</v>
      </c>
      <c r="N35" t="str">
        <f>IFERROR(IF(AND(B35="B2B",J35="--"),L35,IF(
COUNTIF(B2B!H:H,(IF(K35&lt;&gt;"---",IF(INDEX(RAW_c_TEB0187_REV01!B:D,MATCH(H35,RAW_c_TEB0187_REV01!B:B,0),3)=L35,INDEX(
RAW_c_TEB0187_REV01!B:D,MATCH(H35,INDEX(RAW_c_TEB0187_REV01!B:B,MATCH(H35,RAW_c_TEB0187_REV01!B:B,)+1):'RAW_c_TEB0187_REV01'!B11106,)+MATCH(H35,RAW_c_TEB0187_REV01!B:B,),3),INDEX(RAW_c_TEB0187_REV01!B:D,MATCH(H35,RAW_c_TEB0187_REV01!B:B,0),3)),"---")))=0,"---",IF(K35&lt;&gt;"---",IF(INDEX(RAW_c_TEB0187_REV01!B:D,MATCH(H35,RAW_c_TEB0187_REV01!B:B,0),3)=L35,INDEX(
RAW_c_TEB0187_REV01!B:D,MATCH(H35,INDEX(RAW_c_TEB0187_REV01!B:B,MATCH(H35,RAW_c_TEB0187_REV01!B:B,)+1):'RAW_c_TEB0187_REV01'!B11106,)+MATCH(H35,RAW_c_TEB0187_REV01!B:B,),3),INDEX(RAW_c_TEB0187_REV01!B:D,MATCH(H35,RAW_c_TEB0187_REV01!B:B,0),3)),"---"))),"---")</f>
        <v>---</v>
      </c>
      <c r="Q35" t="s">
        <v>514</v>
      </c>
      <c r="R35" t="s">
        <v>3549</v>
      </c>
      <c r="S35" t="s">
        <v>4431</v>
      </c>
      <c r="T35">
        <f>COUNTIF(RAW_c_TEB0187_REV01!B:B,G35)</f>
        <v>1098</v>
      </c>
      <c r="U35" t="str">
        <f t="shared" si="5"/>
        <v>B2B-GND</v>
      </c>
    </row>
    <row r="36" spans="1:21" x14ac:dyDescent="0.25">
      <c r="A36" t="s">
        <v>5614</v>
      </c>
      <c r="B36" t="s">
        <v>39</v>
      </c>
      <c r="C36" t="s">
        <v>5588</v>
      </c>
      <c r="D36" t="s">
        <v>169</v>
      </c>
      <c r="E36" t="s">
        <v>200</v>
      </c>
      <c r="F36" t="str">
        <f t="shared" si="0"/>
        <v>J1-A31</v>
      </c>
      <c r="G36" t="str">
        <f>VLOOKUP(F36,RAW_c_TEB0187_REV01!A:B,2,0)</f>
        <v>SFPB_TD_P</v>
      </c>
      <c r="H36" t="str">
        <f t="shared" si="1"/>
        <v>SFPB_TD_P</v>
      </c>
      <c r="I36" t="str">
        <f t="shared" si="2"/>
        <v>--</v>
      </c>
      <c r="J36" t="str">
        <f t="shared" si="3"/>
        <v>--</v>
      </c>
      <c r="K36">
        <f>IFERROR(IF(J36="--",IF(G36=H36,VLOOKUP(G36,RAW_c_TEB0187_REV01!L:N,3,0),SUM(VLOOKUP(H36,RAW_c_TEB0187_REV01!L:N,3,0),VLOOKUP(G36,RAW_c_TEB0187_REV01!L:N,3,0))),"---"),"---")</f>
        <v>72.845299999999995</v>
      </c>
      <c r="L36" t="str">
        <f t="shared" si="4"/>
        <v>J1-A31</v>
      </c>
      <c r="M36" t="str">
        <f>IFERROR(IF(
COUNTIF(B2B!H:H,(IF(K36&lt;&gt;"---",IF(INDEX(RAW_c_TEB0187_REV01!B:D,MATCH(H36,RAW_c_TEB0187_REV01!B:B,0),3)=L36,INDEX(
RAW_c_TEB0187_REV01!B:D,MATCH(H36,INDEX(RAW_c_TEB0187_REV01!B:B,MATCH(H36,RAW_c_TEB0187_REV01!B:B,)+1):'RAW_c_TEB0187_REV01'!B11107,)+MATCH(H36,RAW_c_TEB0187_REV01!B:B,),3),INDEX(RAW_c_TEB0187_REV01!B:D,MATCH(H36,RAW_c_TEB0187_REV01!B:B,0),3)),"---")))=1,"---",IF(K36&lt;&gt;"---",IF(INDEX(RAW_c_TEB0187_REV01!B:D,MATCH(H36,RAW_c_TEB0187_REV01!B:B,0),3)=L36,INDEX(
RAW_c_TEB0187_REV01!B:D,MATCH(H36,INDEX(RAW_c_TEB0187_REV01!B:B,MATCH(H36,RAW_c_TEB0187_REV01!B:B,)+1):'RAW_c_TEB0187_REV01'!B11107,)+MATCH(H36,RAW_c_TEB0187_REV01!B:B,),3),INDEX(RAW_c_TEB0187_REV01!B:D,MATCH(H36,RAW_c_TEB0187_REV01!B:B,0),3)),"---")),"---")</f>
        <v>J14-L18</v>
      </c>
      <c r="N36" t="str">
        <f>IFERROR(IF(AND(B36="B2B",J36="--"),L36,IF(
COUNTIF(B2B!H:H,(IF(K36&lt;&gt;"---",IF(INDEX(RAW_c_TEB0187_REV01!B:D,MATCH(H36,RAW_c_TEB0187_REV01!B:B,0),3)=L36,INDEX(
RAW_c_TEB0187_REV01!B:D,MATCH(H36,INDEX(RAW_c_TEB0187_REV01!B:B,MATCH(H36,RAW_c_TEB0187_REV01!B:B,)+1):'RAW_c_TEB0187_REV01'!B11107,)+MATCH(H36,RAW_c_TEB0187_REV01!B:B,),3),INDEX(RAW_c_TEB0187_REV01!B:D,MATCH(H36,RAW_c_TEB0187_REV01!B:B,0),3)),"---")))=0,"---",IF(K36&lt;&gt;"---",IF(INDEX(RAW_c_TEB0187_REV01!B:D,MATCH(H36,RAW_c_TEB0187_REV01!B:B,0),3)=L36,INDEX(
RAW_c_TEB0187_REV01!B:D,MATCH(H36,INDEX(RAW_c_TEB0187_REV01!B:B,MATCH(H36,RAW_c_TEB0187_REV01!B:B,)+1):'RAW_c_TEB0187_REV01'!B11107,)+MATCH(H36,RAW_c_TEB0187_REV01!B:B,),3),INDEX(RAW_c_TEB0187_REV01!B:D,MATCH(H36,RAW_c_TEB0187_REV01!B:B,0),3)),"---"))),"---")</f>
        <v>J1-A31</v>
      </c>
      <c r="Q36" t="s">
        <v>506</v>
      </c>
      <c r="R36" t="s">
        <v>3550</v>
      </c>
      <c r="S36" t="s">
        <v>4432</v>
      </c>
      <c r="T36">
        <f>COUNTIF(RAW_c_TEB0187_REV01!B:B,G36)</f>
        <v>2</v>
      </c>
      <c r="U36" t="str">
        <f t="shared" si="5"/>
        <v>B2B-MGT-PL</v>
      </c>
    </row>
    <row r="37" spans="1:21" x14ac:dyDescent="0.25">
      <c r="A37" t="s">
        <v>5615</v>
      </c>
      <c r="B37" t="s">
        <v>39</v>
      </c>
      <c r="C37" t="s">
        <v>5588</v>
      </c>
      <c r="D37" t="s">
        <v>169</v>
      </c>
      <c r="E37" t="s">
        <v>201</v>
      </c>
      <c r="F37" t="str">
        <f t="shared" si="0"/>
        <v>J1-A32</v>
      </c>
      <c r="G37" t="str">
        <f>VLOOKUP(F37,RAW_c_TEB0187_REV01!A:B,2,0)</f>
        <v>SFPB_TD_N</v>
      </c>
      <c r="H37" t="str">
        <f t="shared" si="1"/>
        <v>SFPB_TD_N</v>
      </c>
      <c r="I37" t="str">
        <f t="shared" si="2"/>
        <v>--</v>
      </c>
      <c r="J37" t="str">
        <f t="shared" si="3"/>
        <v>--</v>
      </c>
      <c r="K37">
        <f>IFERROR(IF(J37="--",IF(G37=H37,VLOOKUP(G37,RAW_c_TEB0187_REV01!L:N,3,0),SUM(VLOOKUP(H37,RAW_c_TEB0187_REV01!L:N,3,0),VLOOKUP(G37,RAW_c_TEB0187_REV01!L:N,3,0))),"---"),"---")</f>
        <v>72.834400000000002</v>
      </c>
      <c r="L37" t="str">
        <f t="shared" si="4"/>
        <v>J1-A32</v>
      </c>
      <c r="M37" t="str">
        <f>IFERROR(IF(
COUNTIF(B2B!H:H,(IF(K37&lt;&gt;"---",IF(INDEX(RAW_c_TEB0187_REV01!B:D,MATCH(H37,RAW_c_TEB0187_REV01!B:B,0),3)=L37,INDEX(
RAW_c_TEB0187_REV01!B:D,MATCH(H37,INDEX(RAW_c_TEB0187_REV01!B:B,MATCH(H37,RAW_c_TEB0187_REV01!B:B,)+1):'RAW_c_TEB0187_REV01'!B11108,)+MATCH(H37,RAW_c_TEB0187_REV01!B:B,),3),INDEX(RAW_c_TEB0187_REV01!B:D,MATCH(H37,RAW_c_TEB0187_REV01!B:B,0),3)),"---")))=1,"---",IF(K37&lt;&gt;"---",IF(INDEX(RAW_c_TEB0187_REV01!B:D,MATCH(H37,RAW_c_TEB0187_REV01!B:B,0),3)=L37,INDEX(
RAW_c_TEB0187_REV01!B:D,MATCH(H37,INDEX(RAW_c_TEB0187_REV01!B:B,MATCH(H37,RAW_c_TEB0187_REV01!B:B,)+1):'RAW_c_TEB0187_REV01'!B11108,)+MATCH(H37,RAW_c_TEB0187_REV01!B:B,),3),INDEX(RAW_c_TEB0187_REV01!B:D,MATCH(H37,RAW_c_TEB0187_REV01!B:B,0),3)),"---")),"---")</f>
        <v>J14-L19</v>
      </c>
      <c r="N37" t="str">
        <f>IFERROR(IF(AND(B37="B2B",J37="--"),L37,IF(
COUNTIF(B2B!H:H,(IF(K37&lt;&gt;"---",IF(INDEX(RAW_c_TEB0187_REV01!B:D,MATCH(H37,RAW_c_TEB0187_REV01!B:B,0),3)=L37,INDEX(
RAW_c_TEB0187_REV01!B:D,MATCH(H37,INDEX(RAW_c_TEB0187_REV01!B:B,MATCH(H37,RAW_c_TEB0187_REV01!B:B,)+1):'RAW_c_TEB0187_REV01'!B11108,)+MATCH(H37,RAW_c_TEB0187_REV01!B:B,),3),INDEX(RAW_c_TEB0187_REV01!B:D,MATCH(H37,RAW_c_TEB0187_REV01!B:B,0),3)),"---")))=0,"---",IF(K37&lt;&gt;"---",IF(INDEX(RAW_c_TEB0187_REV01!B:D,MATCH(H37,RAW_c_TEB0187_REV01!B:B,0),3)=L37,INDEX(
RAW_c_TEB0187_REV01!B:D,MATCH(H37,INDEX(RAW_c_TEB0187_REV01!B:B,MATCH(H37,RAW_c_TEB0187_REV01!B:B,)+1):'RAW_c_TEB0187_REV01'!B11108,)+MATCH(H37,RAW_c_TEB0187_REV01!B:B,),3),INDEX(RAW_c_TEB0187_REV01!B:D,MATCH(H37,RAW_c_TEB0187_REV01!B:B,0),3)),"---"))),"---")</f>
        <v>J1-A32</v>
      </c>
      <c r="Q37" t="s">
        <v>510</v>
      </c>
      <c r="R37" t="s">
        <v>3551</v>
      </c>
      <c r="S37" t="s">
        <v>4433</v>
      </c>
      <c r="T37">
        <f>COUNTIF(RAW_c_TEB0187_REV01!B:B,G37)</f>
        <v>2</v>
      </c>
      <c r="U37" t="str">
        <f t="shared" si="5"/>
        <v>B2B-MGT-PL</v>
      </c>
    </row>
    <row r="38" spans="1:21" x14ac:dyDescent="0.25">
      <c r="A38" t="s">
        <v>5616</v>
      </c>
      <c r="B38" t="s">
        <v>39</v>
      </c>
      <c r="C38" t="s">
        <v>433</v>
      </c>
      <c r="D38" t="s">
        <v>169</v>
      </c>
      <c r="E38" t="s">
        <v>202</v>
      </c>
      <c r="F38" t="str">
        <f t="shared" si="0"/>
        <v>J1-A33</v>
      </c>
      <c r="G38" t="str">
        <f>VLOOKUP(F38,RAW_c_TEB0187_REV01!A:B,2,0)</f>
        <v>GND</v>
      </c>
      <c r="H38" t="str">
        <f t="shared" si="1"/>
        <v>GND</v>
      </c>
      <c r="I38" t="str">
        <f t="shared" si="2"/>
        <v>--</v>
      </c>
      <c r="J38" t="str">
        <f t="shared" si="3"/>
        <v>---</v>
      </c>
      <c r="K38" t="str">
        <f>IFERROR(IF(J38="--",IF(G38=H38,VLOOKUP(G38,RAW_c_TEB0187_REV01!L:N,3,0),SUM(VLOOKUP(H38,RAW_c_TEB0187_REV01!L:N,3,0),VLOOKUP(G38,RAW_c_TEB0187_REV01!L:N,3,0))),"---"),"---")</f>
        <v>---</v>
      </c>
      <c r="L38" t="str">
        <f t="shared" si="4"/>
        <v>J1-A33</v>
      </c>
      <c r="M38" t="str">
        <f>IFERROR(IF(
COUNTIF(B2B!H:H,(IF(K38&lt;&gt;"---",IF(INDEX(RAW_c_TEB0187_REV01!B:D,MATCH(H38,RAW_c_TEB0187_REV01!B:B,0),3)=L38,INDEX(
RAW_c_TEB0187_REV01!B:D,MATCH(H38,INDEX(RAW_c_TEB0187_REV01!B:B,MATCH(H38,RAW_c_TEB0187_REV01!B:B,)+1):'RAW_c_TEB0187_REV01'!B11109,)+MATCH(H38,RAW_c_TEB0187_REV01!B:B,),3),INDEX(RAW_c_TEB0187_REV01!B:D,MATCH(H38,RAW_c_TEB0187_REV01!B:B,0),3)),"---")))=1,"---",IF(K38&lt;&gt;"---",IF(INDEX(RAW_c_TEB0187_REV01!B:D,MATCH(H38,RAW_c_TEB0187_REV01!B:B,0),3)=L38,INDEX(
RAW_c_TEB0187_REV01!B:D,MATCH(H38,INDEX(RAW_c_TEB0187_REV01!B:B,MATCH(H38,RAW_c_TEB0187_REV01!B:B,)+1):'RAW_c_TEB0187_REV01'!B11109,)+MATCH(H38,RAW_c_TEB0187_REV01!B:B,),3),INDEX(RAW_c_TEB0187_REV01!B:D,MATCH(H38,RAW_c_TEB0187_REV01!B:B,0),3)),"---")),"---")</f>
        <v>---</v>
      </c>
      <c r="N38" t="str">
        <f>IFERROR(IF(AND(B38="B2B",J38="--"),L38,IF(
COUNTIF(B2B!H:H,(IF(K38&lt;&gt;"---",IF(INDEX(RAW_c_TEB0187_REV01!B:D,MATCH(H38,RAW_c_TEB0187_REV01!B:B,0),3)=L38,INDEX(
RAW_c_TEB0187_REV01!B:D,MATCH(H38,INDEX(RAW_c_TEB0187_REV01!B:B,MATCH(H38,RAW_c_TEB0187_REV01!B:B,)+1):'RAW_c_TEB0187_REV01'!B11109,)+MATCH(H38,RAW_c_TEB0187_REV01!B:B,),3),INDEX(RAW_c_TEB0187_REV01!B:D,MATCH(H38,RAW_c_TEB0187_REV01!B:B,0),3)),"---")))=0,"---",IF(K38&lt;&gt;"---",IF(INDEX(RAW_c_TEB0187_REV01!B:D,MATCH(H38,RAW_c_TEB0187_REV01!B:B,0),3)=L38,INDEX(
RAW_c_TEB0187_REV01!B:D,MATCH(H38,INDEX(RAW_c_TEB0187_REV01!B:B,MATCH(H38,RAW_c_TEB0187_REV01!B:B,)+1):'RAW_c_TEB0187_REV01'!B11109,)+MATCH(H38,RAW_c_TEB0187_REV01!B:B,),3),INDEX(RAW_c_TEB0187_REV01!B:D,MATCH(H38,RAW_c_TEB0187_REV01!B:B,0),3)),"---"))),"---")</f>
        <v>---</v>
      </c>
      <c r="Q38" t="s">
        <v>508</v>
      </c>
      <c r="R38" t="s">
        <v>3552</v>
      </c>
      <c r="S38" t="s">
        <v>4428</v>
      </c>
      <c r="T38">
        <f>COUNTIF(RAW_c_TEB0187_REV01!B:B,G38)</f>
        <v>1098</v>
      </c>
      <c r="U38" t="str">
        <f t="shared" si="5"/>
        <v>B2B-GND</v>
      </c>
    </row>
    <row r="39" spans="1:21" x14ac:dyDescent="0.25">
      <c r="A39" t="s">
        <v>5617</v>
      </c>
      <c r="B39" t="s">
        <v>39</v>
      </c>
      <c r="C39" t="s">
        <v>433</v>
      </c>
      <c r="D39" t="s">
        <v>169</v>
      </c>
      <c r="E39" t="s">
        <v>203</v>
      </c>
      <c r="F39" t="str">
        <f t="shared" si="0"/>
        <v>J1-A34</v>
      </c>
      <c r="G39" t="str">
        <f>VLOOKUP(F39,RAW_c_TEB0187_REV01!A:B,2,0)</f>
        <v>GND</v>
      </c>
      <c r="H39" t="str">
        <f t="shared" si="1"/>
        <v>GND</v>
      </c>
      <c r="I39" t="str">
        <f t="shared" si="2"/>
        <v>--</v>
      </c>
      <c r="J39" t="str">
        <f t="shared" si="3"/>
        <v>---</v>
      </c>
      <c r="K39" t="str">
        <f>IFERROR(IF(J39="--",IF(G39=H39,VLOOKUP(G39,RAW_c_TEB0187_REV01!L:N,3,0),SUM(VLOOKUP(H39,RAW_c_TEB0187_REV01!L:N,3,0),VLOOKUP(G39,RAW_c_TEB0187_REV01!L:N,3,0))),"---"),"---")</f>
        <v>---</v>
      </c>
      <c r="L39" t="str">
        <f t="shared" si="4"/>
        <v>J1-A34</v>
      </c>
      <c r="M39" t="str">
        <f>IFERROR(IF(
COUNTIF(B2B!H:H,(IF(K39&lt;&gt;"---",IF(INDEX(RAW_c_TEB0187_REV01!B:D,MATCH(H39,RAW_c_TEB0187_REV01!B:B,0),3)=L39,INDEX(
RAW_c_TEB0187_REV01!B:D,MATCH(H39,INDEX(RAW_c_TEB0187_REV01!B:B,MATCH(H39,RAW_c_TEB0187_REV01!B:B,)+1):'RAW_c_TEB0187_REV01'!B11110,)+MATCH(H39,RAW_c_TEB0187_REV01!B:B,),3),INDEX(RAW_c_TEB0187_REV01!B:D,MATCH(H39,RAW_c_TEB0187_REV01!B:B,0),3)),"---")))=1,"---",IF(K39&lt;&gt;"---",IF(INDEX(RAW_c_TEB0187_REV01!B:D,MATCH(H39,RAW_c_TEB0187_REV01!B:B,0),3)=L39,INDEX(
RAW_c_TEB0187_REV01!B:D,MATCH(H39,INDEX(RAW_c_TEB0187_REV01!B:B,MATCH(H39,RAW_c_TEB0187_REV01!B:B,)+1):'RAW_c_TEB0187_REV01'!B11110,)+MATCH(H39,RAW_c_TEB0187_REV01!B:B,),3),INDEX(RAW_c_TEB0187_REV01!B:D,MATCH(H39,RAW_c_TEB0187_REV01!B:B,0),3)),"---")),"---")</f>
        <v>---</v>
      </c>
      <c r="N39" t="str">
        <f>IFERROR(IF(AND(B39="B2B",J39="--"),L39,IF(
COUNTIF(B2B!H:H,(IF(K39&lt;&gt;"---",IF(INDEX(RAW_c_TEB0187_REV01!B:D,MATCH(H39,RAW_c_TEB0187_REV01!B:B,0),3)=L39,INDEX(
RAW_c_TEB0187_REV01!B:D,MATCH(H39,INDEX(RAW_c_TEB0187_REV01!B:B,MATCH(H39,RAW_c_TEB0187_REV01!B:B,)+1):'RAW_c_TEB0187_REV01'!B11110,)+MATCH(H39,RAW_c_TEB0187_REV01!B:B,),3),INDEX(RAW_c_TEB0187_REV01!B:D,MATCH(H39,RAW_c_TEB0187_REV01!B:B,0),3)),"---")))=0,"---",IF(K39&lt;&gt;"---",IF(INDEX(RAW_c_TEB0187_REV01!B:D,MATCH(H39,RAW_c_TEB0187_REV01!B:B,0),3)=L39,INDEX(
RAW_c_TEB0187_REV01!B:D,MATCH(H39,INDEX(RAW_c_TEB0187_REV01!B:B,MATCH(H39,RAW_c_TEB0187_REV01!B:B,)+1):'RAW_c_TEB0187_REV01'!B11110,)+MATCH(H39,RAW_c_TEB0187_REV01!B:B,),3),INDEX(RAW_c_TEB0187_REV01!B:D,MATCH(H39,RAW_c_TEB0187_REV01!B:B,0),3)),"---"))),"---")</f>
        <v>---</v>
      </c>
      <c r="Q39" t="s">
        <v>516</v>
      </c>
      <c r="R39" t="s">
        <v>3557</v>
      </c>
      <c r="S39" t="s">
        <v>4427</v>
      </c>
      <c r="T39">
        <f>COUNTIF(RAW_c_TEB0187_REV01!B:B,G39)</f>
        <v>1098</v>
      </c>
      <c r="U39" t="str">
        <f t="shared" si="5"/>
        <v>B2B-GND</v>
      </c>
    </row>
    <row r="40" spans="1:21" x14ac:dyDescent="0.25">
      <c r="A40" t="s">
        <v>5618</v>
      </c>
      <c r="B40" t="s">
        <v>39</v>
      </c>
      <c r="C40" t="s">
        <v>5619</v>
      </c>
      <c r="D40" t="s">
        <v>169</v>
      </c>
      <c r="E40" t="s">
        <v>204</v>
      </c>
      <c r="F40" t="str">
        <f t="shared" si="0"/>
        <v>J1-A35</v>
      </c>
      <c r="G40" t="str">
        <f>VLOOKUP(F40,RAW_c_TEB0187_REV01!A:B,2,0)</f>
        <v>CSI0_GPIO0</v>
      </c>
      <c r="H40" t="str">
        <f t="shared" si="1"/>
        <v>CSI0_GPIO0</v>
      </c>
      <c r="I40" t="str">
        <f t="shared" si="2"/>
        <v>--</v>
      </c>
      <c r="J40" t="str">
        <f t="shared" si="3"/>
        <v>--</v>
      </c>
      <c r="K40">
        <f>IFERROR(IF(J40="--",IF(G40=H40,VLOOKUP(G40,RAW_c_TEB0187_REV01!L:N,3,0),SUM(VLOOKUP(H40,RAW_c_TEB0187_REV01!L:N,3,0),VLOOKUP(G40,RAW_c_TEB0187_REV01!L:N,3,0))),"---"),"---")</f>
        <v>153.22550000000001</v>
      </c>
      <c r="L40" t="str">
        <f t="shared" si="4"/>
        <v>J1-A35</v>
      </c>
      <c r="M40" t="str">
        <f>IFERROR(IF(
COUNTIF(B2B!H:H,(IF(K40&lt;&gt;"---",IF(INDEX(RAW_c_TEB0187_REV01!B:D,MATCH(H40,RAW_c_TEB0187_REV01!B:B,0),3)=L40,INDEX(
RAW_c_TEB0187_REV01!B:D,MATCH(H40,INDEX(RAW_c_TEB0187_REV01!B:B,MATCH(H40,RAW_c_TEB0187_REV01!B:B,)+1):'RAW_c_TEB0187_REV01'!B11111,)+MATCH(H40,RAW_c_TEB0187_REV01!B:B,),3),INDEX(RAW_c_TEB0187_REV01!B:D,MATCH(H40,RAW_c_TEB0187_REV01!B:B,0),3)),"---")))=1,"---",IF(K40&lt;&gt;"---",IF(INDEX(RAW_c_TEB0187_REV01!B:D,MATCH(H40,RAW_c_TEB0187_REV01!B:B,0),3)=L40,INDEX(
RAW_c_TEB0187_REV01!B:D,MATCH(H40,INDEX(RAW_c_TEB0187_REV01!B:B,MATCH(H40,RAW_c_TEB0187_REV01!B:B,)+1):'RAW_c_TEB0187_REV01'!B11111,)+MATCH(H40,RAW_c_TEB0187_REV01!B:B,),3),INDEX(RAW_c_TEB0187_REV01!B:D,MATCH(H40,RAW_c_TEB0187_REV01!B:B,0),3)),"---")),"---")</f>
        <v>J27-6</v>
      </c>
      <c r="N40" t="str">
        <f>IFERROR(IF(AND(B40="B2B",J40="--"),L40,IF(
COUNTIF(B2B!H:H,(IF(K40&lt;&gt;"---",IF(INDEX(RAW_c_TEB0187_REV01!B:D,MATCH(H40,RAW_c_TEB0187_REV01!B:B,0),3)=L40,INDEX(
RAW_c_TEB0187_REV01!B:D,MATCH(H40,INDEX(RAW_c_TEB0187_REV01!B:B,MATCH(H40,RAW_c_TEB0187_REV01!B:B,)+1):'RAW_c_TEB0187_REV01'!B11111,)+MATCH(H40,RAW_c_TEB0187_REV01!B:B,),3),INDEX(RAW_c_TEB0187_REV01!B:D,MATCH(H40,RAW_c_TEB0187_REV01!B:B,0),3)),"---")))=0,"---",IF(K40&lt;&gt;"---",IF(INDEX(RAW_c_TEB0187_REV01!B:D,MATCH(H40,RAW_c_TEB0187_REV01!B:B,0),3)=L40,INDEX(
RAW_c_TEB0187_REV01!B:D,MATCH(H40,INDEX(RAW_c_TEB0187_REV01!B:B,MATCH(H40,RAW_c_TEB0187_REV01!B:B,)+1):'RAW_c_TEB0187_REV01'!B11111,)+MATCH(H40,RAW_c_TEB0187_REV01!B:B,),3),INDEX(RAW_c_TEB0187_REV01!B:D,MATCH(H40,RAW_c_TEB0187_REV01!B:B,0),3)),"---"))),"---")</f>
        <v>J1-A35</v>
      </c>
      <c r="Q40" t="s">
        <v>4408</v>
      </c>
      <c r="R40" t="s">
        <v>5341</v>
      </c>
      <c r="S40" t="s">
        <v>3995</v>
      </c>
      <c r="T40">
        <f>COUNTIF(RAW_c_TEB0187_REV01!B:B,G40)</f>
        <v>2</v>
      </c>
      <c r="U40" t="str">
        <f t="shared" si="5"/>
        <v>B2B-IO</v>
      </c>
    </row>
    <row r="41" spans="1:21" x14ac:dyDescent="0.25">
      <c r="A41" t="s">
        <v>5620</v>
      </c>
      <c r="B41" t="s">
        <v>39</v>
      </c>
      <c r="C41" t="s">
        <v>5619</v>
      </c>
      <c r="D41" t="s">
        <v>169</v>
      </c>
      <c r="E41" t="s">
        <v>205</v>
      </c>
      <c r="F41" t="str">
        <f t="shared" si="0"/>
        <v>J1-A36</v>
      </c>
      <c r="G41" t="str">
        <f>VLOOKUP(F41,RAW_c_TEB0187_REV01!A:B,2,0)</f>
        <v>CSI1_GPIO0</v>
      </c>
      <c r="H41" t="str">
        <f t="shared" si="1"/>
        <v>CSI1_GPIO0</v>
      </c>
      <c r="I41" t="str">
        <f t="shared" si="2"/>
        <v>--</v>
      </c>
      <c r="J41" t="str">
        <f t="shared" si="3"/>
        <v>--</v>
      </c>
      <c r="K41">
        <f>IFERROR(IF(J41="--",IF(G41=H41,VLOOKUP(G41,RAW_c_TEB0187_REV01!L:N,3,0),SUM(VLOOKUP(H41,RAW_c_TEB0187_REV01!L:N,3,0),VLOOKUP(G41,RAW_c_TEB0187_REV01!L:N,3,0))),"---"),"---")</f>
        <v>126.2077</v>
      </c>
      <c r="L41" t="str">
        <f t="shared" si="4"/>
        <v>J1-A36</v>
      </c>
      <c r="M41" t="str">
        <f>IFERROR(IF(
COUNTIF(B2B!H:H,(IF(K41&lt;&gt;"---",IF(INDEX(RAW_c_TEB0187_REV01!B:D,MATCH(H41,RAW_c_TEB0187_REV01!B:B,0),3)=L41,INDEX(
RAW_c_TEB0187_REV01!B:D,MATCH(H41,INDEX(RAW_c_TEB0187_REV01!B:B,MATCH(H41,RAW_c_TEB0187_REV01!B:B,)+1):'RAW_c_TEB0187_REV01'!B11112,)+MATCH(H41,RAW_c_TEB0187_REV01!B:B,),3),INDEX(RAW_c_TEB0187_REV01!B:D,MATCH(H41,RAW_c_TEB0187_REV01!B:B,0),3)),"---")))=1,"---",IF(K41&lt;&gt;"---",IF(INDEX(RAW_c_TEB0187_REV01!B:D,MATCH(H41,RAW_c_TEB0187_REV01!B:B,0),3)=L41,INDEX(
RAW_c_TEB0187_REV01!B:D,MATCH(H41,INDEX(RAW_c_TEB0187_REV01!B:B,MATCH(H41,RAW_c_TEB0187_REV01!B:B,)+1):'RAW_c_TEB0187_REV01'!B11112,)+MATCH(H41,RAW_c_TEB0187_REV01!B:B,),3),INDEX(RAW_c_TEB0187_REV01!B:D,MATCH(H41,RAW_c_TEB0187_REV01!B:B,0),3)),"---")),"---")</f>
        <v>J28-6</v>
      </c>
      <c r="N41" t="str">
        <f>IFERROR(IF(AND(B41="B2B",J41="--"),L41,IF(
COUNTIF(B2B!H:H,(IF(K41&lt;&gt;"---",IF(INDEX(RAW_c_TEB0187_REV01!B:D,MATCH(H41,RAW_c_TEB0187_REV01!B:B,0),3)=L41,INDEX(
RAW_c_TEB0187_REV01!B:D,MATCH(H41,INDEX(RAW_c_TEB0187_REV01!B:B,MATCH(H41,RAW_c_TEB0187_REV01!B:B,)+1):'RAW_c_TEB0187_REV01'!B11112,)+MATCH(H41,RAW_c_TEB0187_REV01!B:B,),3),INDEX(RAW_c_TEB0187_REV01!B:D,MATCH(H41,RAW_c_TEB0187_REV01!B:B,0),3)),"---")))=0,"---",IF(K41&lt;&gt;"---",IF(INDEX(RAW_c_TEB0187_REV01!B:D,MATCH(H41,RAW_c_TEB0187_REV01!B:B,0),3)=L41,INDEX(
RAW_c_TEB0187_REV01!B:D,MATCH(H41,INDEX(RAW_c_TEB0187_REV01!B:B,MATCH(H41,RAW_c_TEB0187_REV01!B:B,)+1):'RAW_c_TEB0187_REV01'!B11112,)+MATCH(H41,RAW_c_TEB0187_REV01!B:B,),3),INDEX(RAW_c_TEB0187_REV01!B:D,MATCH(H41,RAW_c_TEB0187_REV01!B:B,0),3)),"---"))),"---")</f>
        <v>J1-A36</v>
      </c>
      <c r="Q41" t="s">
        <v>4409</v>
      </c>
      <c r="R41" t="s">
        <v>5340</v>
      </c>
      <c r="S41" t="s">
        <v>3994</v>
      </c>
      <c r="T41">
        <f>COUNTIF(RAW_c_TEB0187_REV01!B:B,G41)</f>
        <v>2</v>
      </c>
      <c r="U41" t="str">
        <f t="shared" si="5"/>
        <v>B2B-IO</v>
      </c>
    </row>
    <row r="42" spans="1:21" x14ac:dyDescent="0.25">
      <c r="A42" t="s">
        <v>5621</v>
      </c>
      <c r="B42" t="s">
        <v>39</v>
      </c>
      <c r="C42" t="s">
        <v>5619</v>
      </c>
      <c r="D42" t="s">
        <v>169</v>
      </c>
      <c r="E42" t="s">
        <v>206</v>
      </c>
      <c r="F42" t="str">
        <f t="shared" si="0"/>
        <v>J1-A37</v>
      </c>
      <c r="G42" t="str">
        <f>VLOOKUP(F42,RAW_c_TEB0187_REV01!A:B,2,0)</f>
        <v>CSI2_GPIO0</v>
      </c>
      <c r="H42" t="str">
        <f t="shared" si="1"/>
        <v>CSI2_GPIO0</v>
      </c>
      <c r="I42" t="str">
        <f t="shared" si="2"/>
        <v>--</v>
      </c>
      <c r="J42" t="str">
        <f t="shared" si="3"/>
        <v>--</v>
      </c>
      <c r="K42">
        <f>IFERROR(IF(J42="--",IF(G42=H42,VLOOKUP(G42,RAW_c_TEB0187_REV01!L:N,3,0),SUM(VLOOKUP(H42,RAW_c_TEB0187_REV01!L:N,3,0),VLOOKUP(G42,RAW_c_TEB0187_REV01!L:N,3,0))),"---"),"---")</f>
        <v>133.43199999999999</v>
      </c>
      <c r="L42" t="str">
        <f t="shared" si="4"/>
        <v>J1-A37</v>
      </c>
      <c r="M42" t="str">
        <f>IFERROR(IF(
COUNTIF(B2B!H:H,(IF(K42&lt;&gt;"---",IF(INDEX(RAW_c_TEB0187_REV01!B:D,MATCH(H42,RAW_c_TEB0187_REV01!B:B,0),3)=L42,INDEX(
RAW_c_TEB0187_REV01!B:D,MATCH(H42,INDEX(RAW_c_TEB0187_REV01!B:B,MATCH(H42,RAW_c_TEB0187_REV01!B:B,)+1):'RAW_c_TEB0187_REV01'!B11113,)+MATCH(H42,RAW_c_TEB0187_REV01!B:B,),3),INDEX(RAW_c_TEB0187_REV01!B:D,MATCH(H42,RAW_c_TEB0187_REV01!B:B,0),3)),"---")))=1,"---",IF(K42&lt;&gt;"---",IF(INDEX(RAW_c_TEB0187_REV01!B:D,MATCH(H42,RAW_c_TEB0187_REV01!B:B,0),3)=L42,INDEX(
RAW_c_TEB0187_REV01!B:D,MATCH(H42,INDEX(RAW_c_TEB0187_REV01!B:B,MATCH(H42,RAW_c_TEB0187_REV01!B:B,)+1):'RAW_c_TEB0187_REV01'!B11113,)+MATCH(H42,RAW_c_TEB0187_REV01!B:B,),3),INDEX(RAW_c_TEB0187_REV01!B:D,MATCH(H42,RAW_c_TEB0187_REV01!B:B,0),3)),"---")),"---")</f>
        <v>J30-6</v>
      </c>
      <c r="N42" t="str">
        <f>IFERROR(IF(AND(B42="B2B",J42="--"),L42,IF(
COUNTIF(B2B!H:H,(IF(K42&lt;&gt;"---",IF(INDEX(RAW_c_TEB0187_REV01!B:D,MATCH(H42,RAW_c_TEB0187_REV01!B:B,0),3)=L42,INDEX(
RAW_c_TEB0187_REV01!B:D,MATCH(H42,INDEX(RAW_c_TEB0187_REV01!B:B,MATCH(H42,RAW_c_TEB0187_REV01!B:B,)+1):'RAW_c_TEB0187_REV01'!B11113,)+MATCH(H42,RAW_c_TEB0187_REV01!B:B,),3),INDEX(RAW_c_TEB0187_REV01!B:D,MATCH(H42,RAW_c_TEB0187_REV01!B:B,0),3)),"---")))=0,"---",IF(K42&lt;&gt;"---",IF(INDEX(RAW_c_TEB0187_REV01!B:D,MATCH(H42,RAW_c_TEB0187_REV01!B:B,0),3)=L42,INDEX(
RAW_c_TEB0187_REV01!B:D,MATCH(H42,INDEX(RAW_c_TEB0187_REV01!B:B,MATCH(H42,RAW_c_TEB0187_REV01!B:B,)+1):'RAW_c_TEB0187_REV01'!B11113,)+MATCH(H42,RAW_c_TEB0187_REV01!B:B,),3),INDEX(RAW_c_TEB0187_REV01!B:D,MATCH(H42,RAW_c_TEB0187_REV01!B:B,0),3)),"---"))),"---")</f>
        <v>J1-A37</v>
      </c>
      <c r="Q42" t="s">
        <v>918</v>
      </c>
      <c r="R42" t="s">
        <v>5431</v>
      </c>
      <c r="S42" t="s">
        <v>3760</v>
      </c>
      <c r="T42">
        <f>COUNTIF(RAW_c_TEB0187_REV01!B:B,G42)</f>
        <v>2</v>
      </c>
      <c r="U42" t="str">
        <f t="shared" si="5"/>
        <v>B2B-IO</v>
      </c>
    </row>
    <row r="43" spans="1:21" x14ac:dyDescent="0.25">
      <c r="A43" t="s">
        <v>5622</v>
      </c>
      <c r="B43" t="s">
        <v>39</v>
      </c>
      <c r="C43" t="s">
        <v>5619</v>
      </c>
      <c r="D43" t="s">
        <v>169</v>
      </c>
      <c r="E43" t="s">
        <v>207</v>
      </c>
      <c r="F43" t="str">
        <f t="shared" si="0"/>
        <v>J1-A38</v>
      </c>
      <c r="G43" t="str">
        <f>VLOOKUP(F43,RAW_c_TEB0187_REV01!A:B,2,0)</f>
        <v>CY_SMB_SDA</v>
      </c>
      <c r="H43" t="str">
        <f t="shared" si="1"/>
        <v>CY_SMB_SDA</v>
      </c>
      <c r="I43" t="str">
        <f t="shared" si="2"/>
        <v>--</v>
      </c>
      <c r="J43" t="str">
        <f t="shared" si="3"/>
        <v>--</v>
      </c>
      <c r="K43">
        <f>IFERROR(IF(J43="--",IF(G43=H43,VLOOKUP(G43,RAW_c_TEB0187_REV01!L:N,3,0),SUM(VLOOKUP(H43,RAW_c_TEB0187_REV01!L:N,3,0),VLOOKUP(G43,RAW_c_TEB0187_REV01!L:N,3,0))),"---"),"---")</f>
        <v>96.335999999999999</v>
      </c>
      <c r="L43" t="str">
        <f t="shared" si="4"/>
        <v>J1-A38</v>
      </c>
      <c r="M43" t="str">
        <f>IFERROR(IF(
COUNTIF(B2B!H:H,(IF(K43&lt;&gt;"---",IF(INDEX(RAW_c_TEB0187_REV01!B:D,MATCH(H43,RAW_c_TEB0187_REV01!B:B,0),3)=L43,INDEX(
RAW_c_TEB0187_REV01!B:D,MATCH(H43,INDEX(RAW_c_TEB0187_REV01!B:B,MATCH(H43,RAW_c_TEB0187_REV01!B:B,)+1):'RAW_c_TEB0187_REV01'!B11114,)+MATCH(H43,RAW_c_TEB0187_REV01!B:B,),3),INDEX(RAW_c_TEB0187_REV01!B:D,MATCH(H43,RAW_c_TEB0187_REV01!B:B,0),3)),"---")))=1,"---",IF(K43&lt;&gt;"---",IF(INDEX(RAW_c_TEB0187_REV01!B:D,MATCH(H43,RAW_c_TEB0187_REV01!B:B,0),3)=L43,INDEX(
RAW_c_TEB0187_REV01!B:D,MATCH(H43,INDEX(RAW_c_TEB0187_REV01!B:B,MATCH(H43,RAW_c_TEB0187_REV01!B:B,)+1):'RAW_c_TEB0187_REV01'!B11114,)+MATCH(H43,RAW_c_TEB0187_REV01!B:B,),3),INDEX(RAW_c_TEB0187_REV01!B:D,MATCH(H43,RAW_c_TEB0187_REV01!B:B,0),3)),"---")),"---")</f>
        <v>J19-5</v>
      </c>
      <c r="N43" t="str">
        <f>IFERROR(IF(AND(B43="B2B",J43="--"),L43,IF(
COUNTIF(B2B!H:H,(IF(K43&lt;&gt;"---",IF(INDEX(RAW_c_TEB0187_REV01!B:D,MATCH(H43,RAW_c_TEB0187_REV01!B:B,0),3)=L43,INDEX(
RAW_c_TEB0187_REV01!B:D,MATCH(H43,INDEX(RAW_c_TEB0187_REV01!B:B,MATCH(H43,RAW_c_TEB0187_REV01!B:B,)+1):'RAW_c_TEB0187_REV01'!B11114,)+MATCH(H43,RAW_c_TEB0187_REV01!B:B,),3),INDEX(RAW_c_TEB0187_REV01!B:D,MATCH(H43,RAW_c_TEB0187_REV01!B:B,0),3)),"---")))=0,"---",IF(K43&lt;&gt;"---",IF(INDEX(RAW_c_TEB0187_REV01!B:D,MATCH(H43,RAW_c_TEB0187_REV01!B:B,0),3)=L43,INDEX(
RAW_c_TEB0187_REV01!B:D,MATCH(H43,INDEX(RAW_c_TEB0187_REV01!B:B,MATCH(H43,RAW_c_TEB0187_REV01!B:B,)+1):'RAW_c_TEB0187_REV01'!B11114,)+MATCH(H43,RAW_c_TEB0187_REV01!B:B,),3),INDEX(RAW_c_TEB0187_REV01!B:D,MATCH(H43,RAW_c_TEB0187_REV01!B:B,0),3)),"---"))),"---")</f>
        <v>J1-A38</v>
      </c>
      <c r="Q43" t="s">
        <v>4391</v>
      </c>
      <c r="R43" t="s">
        <v>343</v>
      </c>
      <c r="S43" t="s">
        <v>4388</v>
      </c>
      <c r="T43">
        <f>COUNTIF(RAW_c_TEB0187_REV01!B:B,G43)</f>
        <v>2</v>
      </c>
      <c r="U43" t="str">
        <f t="shared" si="5"/>
        <v>B2B-IO</v>
      </c>
    </row>
    <row r="44" spans="1:21" x14ac:dyDescent="0.25">
      <c r="A44" t="s">
        <v>5623</v>
      </c>
      <c r="B44" t="s">
        <v>39</v>
      </c>
      <c r="C44" t="s">
        <v>5619</v>
      </c>
      <c r="D44" t="s">
        <v>169</v>
      </c>
      <c r="E44" t="s">
        <v>208</v>
      </c>
      <c r="F44" t="str">
        <f t="shared" si="0"/>
        <v>J1-A39</v>
      </c>
      <c r="G44" t="str">
        <f>VLOOKUP(F44,RAW_c_TEB0187_REV01!A:B,2,0)</f>
        <v>CX_REFCLK</v>
      </c>
      <c r="H44" t="str">
        <f t="shared" si="1"/>
        <v>CX_REFCLK</v>
      </c>
      <c r="I44" t="str">
        <f t="shared" si="2"/>
        <v>--</v>
      </c>
      <c r="J44" t="str">
        <f t="shared" si="3"/>
        <v>--</v>
      </c>
      <c r="K44">
        <f>IFERROR(IF(J44="--",IF(G44=H44,VLOOKUP(G44,RAW_c_TEB0187_REV01!L:N,3,0),SUM(VLOOKUP(H44,RAW_c_TEB0187_REV01!L:N,3,0),VLOOKUP(G44,RAW_c_TEB0187_REV01!L:N,3,0))),"---"),"---")</f>
        <v>118.2593</v>
      </c>
      <c r="L44" t="str">
        <f t="shared" si="4"/>
        <v>J1-A39</v>
      </c>
      <c r="M44" t="str">
        <f>IFERROR(IF(
COUNTIF(B2B!H:H,(IF(K44&lt;&gt;"---",IF(INDEX(RAW_c_TEB0187_REV01!B:D,MATCH(H44,RAW_c_TEB0187_REV01!B:B,0),3)=L44,INDEX(
RAW_c_TEB0187_REV01!B:D,MATCH(H44,INDEX(RAW_c_TEB0187_REV01!B:B,MATCH(H44,RAW_c_TEB0187_REV01!B:B,)+1):'RAW_c_TEB0187_REV01'!B11115,)+MATCH(H44,RAW_c_TEB0187_REV01!B:B,),3),INDEX(RAW_c_TEB0187_REV01!B:D,MATCH(H44,RAW_c_TEB0187_REV01!B:B,0),3)),"---")))=1,"---",IF(K44&lt;&gt;"---",IF(INDEX(RAW_c_TEB0187_REV01!B:D,MATCH(H44,RAW_c_TEB0187_REV01!B:B,0),3)=L44,INDEX(
RAW_c_TEB0187_REV01!B:D,MATCH(H44,INDEX(RAW_c_TEB0187_REV01!B:B,MATCH(H44,RAW_c_TEB0187_REV01!B:B,)+1):'RAW_c_TEB0187_REV01'!B11115,)+MATCH(H44,RAW_c_TEB0187_REV01!B:B,),3),INDEX(RAW_c_TEB0187_REV01!B:D,MATCH(H44,RAW_c_TEB0187_REV01!B:B,0),3)),"---")),"---")</f>
        <v>J21-11</v>
      </c>
      <c r="N44" t="str">
        <f>IFERROR(IF(AND(B44="B2B",J44="--"),L44,IF(
COUNTIF(B2B!H:H,(IF(K44&lt;&gt;"---",IF(INDEX(RAW_c_TEB0187_REV01!B:D,MATCH(H44,RAW_c_TEB0187_REV01!B:B,0),3)=L44,INDEX(
RAW_c_TEB0187_REV01!B:D,MATCH(H44,INDEX(RAW_c_TEB0187_REV01!B:B,MATCH(H44,RAW_c_TEB0187_REV01!B:B,)+1):'RAW_c_TEB0187_REV01'!B11115,)+MATCH(H44,RAW_c_TEB0187_REV01!B:B,),3),INDEX(RAW_c_TEB0187_REV01!B:D,MATCH(H44,RAW_c_TEB0187_REV01!B:B,0),3)),"---")))=0,"---",IF(K44&lt;&gt;"---",IF(INDEX(RAW_c_TEB0187_REV01!B:D,MATCH(H44,RAW_c_TEB0187_REV01!B:B,0),3)=L44,INDEX(
RAW_c_TEB0187_REV01!B:D,MATCH(H44,INDEX(RAW_c_TEB0187_REV01!B:B,MATCH(H44,RAW_c_TEB0187_REV01!B:B,)+1):'RAW_c_TEB0187_REV01'!B11115,)+MATCH(H44,RAW_c_TEB0187_REV01!B:B,),3),INDEX(RAW_c_TEB0187_REV01!B:D,MATCH(H44,RAW_c_TEB0187_REV01!B:B,0),3)),"---"))),"---")</f>
        <v>J1-A39</v>
      </c>
      <c r="Q44" t="s">
        <v>3755</v>
      </c>
      <c r="R44" t="s">
        <v>3246</v>
      </c>
      <c r="S44" t="s">
        <v>982</v>
      </c>
      <c r="T44">
        <f>COUNTIF(RAW_c_TEB0187_REV01!B:B,G44)</f>
        <v>2</v>
      </c>
      <c r="U44" t="str">
        <f t="shared" si="5"/>
        <v>B2B-IO</v>
      </c>
    </row>
    <row r="45" spans="1:21" x14ac:dyDescent="0.25">
      <c r="A45" t="s">
        <v>5624</v>
      </c>
      <c r="B45" t="s">
        <v>39</v>
      </c>
      <c r="C45" t="s">
        <v>5625</v>
      </c>
      <c r="D45" t="s">
        <v>169</v>
      </c>
      <c r="E45" t="s">
        <v>209</v>
      </c>
      <c r="F45" t="str">
        <f t="shared" si="0"/>
        <v>J1-A40</v>
      </c>
      <c r="G45" t="str">
        <f>VLOOKUP(F45,RAW_c_TEB0187_REV01!A:B,2,0)</f>
        <v>VCCIO_6D</v>
      </c>
      <c r="H45" t="str">
        <f t="shared" si="1"/>
        <v>VCCIO_6D</v>
      </c>
      <c r="I45" t="str">
        <f t="shared" si="2"/>
        <v>--</v>
      </c>
      <c r="J45" t="str">
        <f t="shared" si="3"/>
        <v>--</v>
      </c>
      <c r="K45">
        <f>IFERROR(IF(J45="--",IF(G45=H45,VLOOKUP(G45,RAW_c_TEB0187_REV01!L:N,3,0),SUM(VLOOKUP(H45,RAW_c_TEB0187_REV01!L:N,3,0),VLOOKUP(G45,RAW_c_TEB0187_REV01!L:N,3,0))),"---"),"---")</f>
        <v>1.9630000000000001</v>
      </c>
      <c r="L45" t="str">
        <f t="shared" si="4"/>
        <v>J1-A40</v>
      </c>
      <c r="M45" t="str">
        <f>IFERROR(IF(
COUNTIF(B2B!H:H,(IF(K45&lt;&gt;"---",IF(INDEX(RAW_c_TEB0187_REV01!B:D,MATCH(H45,RAW_c_TEB0187_REV01!B:B,0),3)=L45,INDEX(
RAW_c_TEB0187_REV01!B:D,MATCH(H45,INDEX(RAW_c_TEB0187_REV01!B:B,MATCH(H45,RAW_c_TEB0187_REV01!B:B,)+1):'RAW_c_TEB0187_REV01'!B11116,)+MATCH(H45,RAW_c_TEB0187_REV01!B:B,),3),INDEX(RAW_c_TEB0187_REV01!B:D,MATCH(H45,RAW_c_TEB0187_REV01!B:B,0),3)),"---")))=1,"---",IF(K45&lt;&gt;"---",IF(INDEX(RAW_c_TEB0187_REV01!B:D,MATCH(H45,RAW_c_TEB0187_REV01!B:B,0),3)=L45,INDEX(
RAW_c_TEB0187_REV01!B:D,MATCH(H45,INDEX(RAW_c_TEB0187_REV01!B:B,MATCH(H45,RAW_c_TEB0187_REV01!B:B,)+1):'RAW_c_TEB0187_REV01'!B11116,)+MATCH(H45,RAW_c_TEB0187_REV01!B:B,),3),INDEX(RAW_c_TEB0187_REV01!B:D,MATCH(H45,RAW_c_TEB0187_REV01!B:B,0),3)),"---")),"---")</f>
        <v>L34-1</v>
      </c>
      <c r="N45" t="str">
        <f>IFERROR(IF(AND(B45="B2B",J45="--"),L45,IF(
COUNTIF(B2B!H:H,(IF(K45&lt;&gt;"---",IF(INDEX(RAW_c_TEB0187_REV01!B:D,MATCH(H45,RAW_c_TEB0187_REV01!B:B,0),3)=L45,INDEX(
RAW_c_TEB0187_REV01!B:D,MATCH(H45,INDEX(RAW_c_TEB0187_REV01!B:B,MATCH(H45,RAW_c_TEB0187_REV01!B:B,)+1):'RAW_c_TEB0187_REV01'!B11116,)+MATCH(H45,RAW_c_TEB0187_REV01!B:B,),3),INDEX(RAW_c_TEB0187_REV01!B:D,MATCH(H45,RAW_c_TEB0187_REV01!B:B,0),3)),"---")))=0,"---",IF(K45&lt;&gt;"---",IF(INDEX(RAW_c_TEB0187_REV01!B:D,MATCH(H45,RAW_c_TEB0187_REV01!B:B,0),3)=L45,INDEX(
RAW_c_TEB0187_REV01!B:D,MATCH(H45,INDEX(RAW_c_TEB0187_REV01!B:B,MATCH(H45,RAW_c_TEB0187_REV01!B:B,)+1):'RAW_c_TEB0187_REV01'!B11116,)+MATCH(H45,RAW_c_TEB0187_REV01!B:B,),3),INDEX(RAW_c_TEB0187_REV01!B:D,MATCH(H45,RAW_c_TEB0187_REV01!B:B,0),3)),"---"))),"---")</f>
        <v>J1-A40</v>
      </c>
      <c r="Q45" t="s">
        <v>3753</v>
      </c>
      <c r="R45" t="s">
        <v>3248</v>
      </c>
      <c r="S45" t="s">
        <v>983</v>
      </c>
      <c r="T45">
        <f>COUNTIF(RAW_c_TEB0187_REV01!B:B,G45)</f>
        <v>2</v>
      </c>
      <c r="U45" t="str">
        <f t="shared" si="5"/>
        <v>B2B-PWR</v>
      </c>
    </row>
    <row r="46" spans="1:21" x14ac:dyDescent="0.25">
      <c r="A46" t="s">
        <v>5626</v>
      </c>
      <c r="B46" t="s">
        <v>39</v>
      </c>
      <c r="C46" t="s">
        <v>5619</v>
      </c>
      <c r="D46" t="s">
        <v>169</v>
      </c>
      <c r="E46" t="s">
        <v>210</v>
      </c>
      <c r="F46" t="str">
        <f t="shared" si="0"/>
        <v>J1-A41</v>
      </c>
      <c r="G46" t="str">
        <f>VLOOKUP(F46,RAW_c_TEB0187_REV01!A:B,2,0)</f>
        <v>ETH1_TXD0</v>
      </c>
      <c r="H46" t="str">
        <f t="shared" si="1"/>
        <v>ETH1_TXD0</v>
      </c>
      <c r="I46" t="str">
        <f t="shared" si="2"/>
        <v>--</v>
      </c>
      <c r="J46" t="str">
        <f t="shared" si="3"/>
        <v>--</v>
      </c>
      <c r="K46">
        <f>IFERROR(IF(J46="--",IF(G46=H46,VLOOKUP(G46,RAW_c_TEB0187_REV01!L:N,3,0),SUM(VLOOKUP(H46,RAW_c_TEB0187_REV01!L:N,3,0),VLOOKUP(G46,RAW_c_TEB0187_REV01!L:N,3,0))),"---"),"---")</f>
        <v>36.970500000000001</v>
      </c>
      <c r="L46" t="str">
        <f t="shared" si="4"/>
        <v>J1-A41</v>
      </c>
      <c r="M46" t="str">
        <f>IFERROR(IF(
COUNTIF(B2B!H:H,(IF(K46&lt;&gt;"---",IF(INDEX(RAW_c_TEB0187_REV01!B:D,MATCH(H46,RAW_c_TEB0187_REV01!B:B,0),3)=L46,INDEX(
RAW_c_TEB0187_REV01!B:D,MATCH(H46,INDEX(RAW_c_TEB0187_REV01!B:B,MATCH(H46,RAW_c_TEB0187_REV01!B:B,)+1):'RAW_c_TEB0187_REV01'!B11117,)+MATCH(H46,RAW_c_TEB0187_REV01!B:B,),3),INDEX(RAW_c_TEB0187_REV01!B:D,MATCH(H46,RAW_c_TEB0187_REV01!B:B,0),3)),"---")))=1,"---",IF(K46&lt;&gt;"---",IF(INDEX(RAW_c_TEB0187_REV01!B:D,MATCH(H46,RAW_c_TEB0187_REV01!B:B,0),3)=L46,INDEX(
RAW_c_TEB0187_REV01!B:D,MATCH(H46,INDEX(RAW_c_TEB0187_REV01!B:B,MATCH(H46,RAW_c_TEB0187_REV01!B:B,)+1):'RAW_c_TEB0187_REV01'!B11117,)+MATCH(H46,RAW_c_TEB0187_REV01!B:B,),3),INDEX(RAW_c_TEB0187_REV01!B:D,MATCH(H46,RAW_c_TEB0187_REV01!B:B,0),3)),"---")),"---")</f>
        <v>U33-39</v>
      </c>
      <c r="N46" t="str">
        <f>IFERROR(IF(AND(B46="B2B",J46="--"),L46,IF(
COUNTIF(B2B!H:H,(IF(K46&lt;&gt;"---",IF(INDEX(RAW_c_TEB0187_REV01!B:D,MATCH(H46,RAW_c_TEB0187_REV01!B:B,0),3)=L46,INDEX(
RAW_c_TEB0187_REV01!B:D,MATCH(H46,INDEX(RAW_c_TEB0187_REV01!B:B,MATCH(H46,RAW_c_TEB0187_REV01!B:B,)+1):'RAW_c_TEB0187_REV01'!B11117,)+MATCH(H46,RAW_c_TEB0187_REV01!B:B,),3),INDEX(RAW_c_TEB0187_REV01!B:D,MATCH(H46,RAW_c_TEB0187_REV01!B:B,0),3)),"---")))=0,"---",IF(K46&lt;&gt;"---",IF(INDEX(RAW_c_TEB0187_REV01!B:D,MATCH(H46,RAW_c_TEB0187_REV01!B:B,0),3)=L46,INDEX(
RAW_c_TEB0187_REV01!B:D,MATCH(H46,INDEX(RAW_c_TEB0187_REV01!B:B,MATCH(H46,RAW_c_TEB0187_REV01!B:B,)+1):'RAW_c_TEB0187_REV01'!B11117,)+MATCH(H46,RAW_c_TEB0187_REV01!B:B,),3),INDEX(RAW_c_TEB0187_REV01!B:D,MATCH(H46,RAW_c_TEB0187_REV01!B:B,0),3)),"---"))),"---")</f>
        <v>J1-A41</v>
      </c>
      <c r="Q46" t="s">
        <v>3762</v>
      </c>
      <c r="R46" t="s">
        <v>5225</v>
      </c>
      <c r="S46" t="s">
        <v>3739</v>
      </c>
      <c r="T46">
        <f>COUNTIF(RAW_c_TEB0187_REV01!B:B,G46)</f>
        <v>2</v>
      </c>
      <c r="U46" t="str">
        <f t="shared" si="5"/>
        <v>B2B-IO</v>
      </c>
    </row>
    <row r="47" spans="1:21" x14ac:dyDescent="0.25">
      <c r="A47" t="s">
        <v>5627</v>
      </c>
      <c r="B47" t="s">
        <v>39</v>
      </c>
      <c r="C47" t="s">
        <v>5619</v>
      </c>
      <c r="D47" t="s">
        <v>169</v>
      </c>
      <c r="E47" t="s">
        <v>211</v>
      </c>
      <c r="F47" t="str">
        <f t="shared" si="0"/>
        <v>J1-A42</v>
      </c>
      <c r="G47" t="str">
        <f>VLOOKUP(F47,RAW_c_TEB0187_REV01!A:B,2,0)</f>
        <v>ETH1_TXD2</v>
      </c>
      <c r="H47" t="str">
        <f t="shared" si="1"/>
        <v>ETH1_TXD2</v>
      </c>
      <c r="I47" t="str">
        <f t="shared" si="2"/>
        <v>--</v>
      </c>
      <c r="J47" t="str">
        <f t="shared" si="3"/>
        <v>--</v>
      </c>
      <c r="K47">
        <f>IFERROR(IF(J47="--",IF(G47=H47,VLOOKUP(G47,RAW_c_TEB0187_REV01!L:N,3,0),SUM(VLOOKUP(H47,RAW_c_TEB0187_REV01!L:N,3,0),VLOOKUP(G47,RAW_c_TEB0187_REV01!L:N,3,0))),"---"),"---")</f>
        <v>36.736899999999999</v>
      </c>
      <c r="L47" t="str">
        <f t="shared" si="4"/>
        <v>J1-A42</v>
      </c>
      <c r="M47" t="str">
        <f>IFERROR(IF(
COUNTIF(B2B!H:H,(IF(K47&lt;&gt;"---",IF(INDEX(RAW_c_TEB0187_REV01!B:D,MATCH(H47,RAW_c_TEB0187_REV01!B:B,0),3)=L47,INDEX(
RAW_c_TEB0187_REV01!B:D,MATCH(H47,INDEX(RAW_c_TEB0187_REV01!B:B,MATCH(H47,RAW_c_TEB0187_REV01!B:B,)+1):'RAW_c_TEB0187_REV01'!B11118,)+MATCH(H47,RAW_c_TEB0187_REV01!B:B,),3),INDEX(RAW_c_TEB0187_REV01!B:D,MATCH(H47,RAW_c_TEB0187_REV01!B:B,0),3)),"---")))=1,"---",IF(K47&lt;&gt;"---",IF(INDEX(RAW_c_TEB0187_REV01!B:D,MATCH(H47,RAW_c_TEB0187_REV01!B:B,0),3)=L47,INDEX(
RAW_c_TEB0187_REV01!B:D,MATCH(H47,INDEX(RAW_c_TEB0187_REV01!B:B,MATCH(H47,RAW_c_TEB0187_REV01!B:B,)+1):'RAW_c_TEB0187_REV01'!B11118,)+MATCH(H47,RAW_c_TEB0187_REV01!B:B,),3),INDEX(RAW_c_TEB0187_REV01!B:D,MATCH(H47,RAW_c_TEB0187_REV01!B:B,0),3)),"---")),"---")</f>
        <v>U33-2</v>
      </c>
      <c r="N47" t="str">
        <f>IFERROR(IF(AND(B47="B2B",J47="--"),L47,IF(
COUNTIF(B2B!H:H,(IF(K47&lt;&gt;"---",IF(INDEX(RAW_c_TEB0187_REV01!B:D,MATCH(H47,RAW_c_TEB0187_REV01!B:B,0),3)=L47,INDEX(
RAW_c_TEB0187_REV01!B:D,MATCH(H47,INDEX(RAW_c_TEB0187_REV01!B:B,MATCH(H47,RAW_c_TEB0187_REV01!B:B,)+1):'RAW_c_TEB0187_REV01'!B11118,)+MATCH(H47,RAW_c_TEB0187_REV01!B:B,),3),INDEX(RAW_c_TEB0187_REV01!B:D,MATCH(H47,RAW_c_TEB0187_REV01!B:B,0),3)),"---")))=0,"---",IF(K47&lt;&gt;"---",IF(INDEX(RAW_c_TEB0187_REV01!B:D,MATCH(H47,RAW_c_TEB0187_REV01!B:B,0),3)=L47,INDEX(
RAW_c_TEB0187_REV01!B:D,MATCH(H47,INDEX(RAW_c_TEB0187_REV01!B:B,MATCH(H47,RAW_c_TEB0187_REV01!B:B,)+1):'RAW_c_TEB0187_REV01'!B11118,)+MATCH(H47,RAW_c_TEB0187_REV01!B:B,),3),INDEX(RAW_c_TEB0187_REV01!B:D,MATCH(H47,RAW_c_TEB0187_REV01!B:B,0),3)),"---"))),"---")</f>
        <v>J1-A42</v>
      </c>
      <c r="Q47" t="s">
        <v>3761</v>
      </c>
      <c r="R47" t="s">
        <v>5226</v>
      </c>
      <c r="S47" t="s">
        <v>3737</v>
      </c>
      <c r="T47">
        <f>COUNTIF(RAW_c_TEB0187_REV01!B:B,G47)</f>
        <v>2</v>
      </c>
      <c r="U47" t="str">
        <f t="shared" si="5"/>
        <v>B2B-IO</v>
      </c>
    </row>
    <row r="48" spans="1:21" x14ac:dyDescent="0.25">
      <c r="A48" t="s">
        <v>5628</v>
      </c>
      <c r="B48" t="s">
        <v>39</v>
      </c>
      <c r="C48" t="s">
        <v>5619</v>
      </c>
      <c r="D48" t="s">
        <v>169</v>
      </c>
      <c r="E48" t="s">
        <v>212</v>
      </c>
      <c r="F48" t="str">
        <f t="shared" si="0"/>
        <v>J1-A43</v>
      </c>
      <c r="G48" t="str">
        <f>VLOOKUP(F48,RAW_c_TEB0187_REV01!A:B,2,0)</f>
        <v>ETH1_TXCK</v>
      </c>
      <c r="H48" t="str">
        <f t="shared" si="1"/>
        <v>ETH1_TXCK</v>
      </c>
      <c r="I48" t="str">
        <f t="shared" si="2"/>
        <v>--</v>
      </c>
      <c r="J48" t="str">
        <f t="shared" si="3"/>
        <v>--</v>
      </c>
      <c r="K48">
        <f>IFERROR(IF(J48="--",IF(G48=H48,VLOOKUP(G48,RAW_c_TEB0187_REV01!L:N,3,0),SUM(VLOOKUP(H48,RAW_c_TEB0187_REV01!L:N,3,0),VLOOKUP(G48,RAW_c_TEB0187_REV01!L:N,3,0))),"---"),"---")</f>
        <v>37.023600000000002</v>
      </c>
      <c r="L48" t="str">
        <f t="shared" si="4"/>
        <v>J1-A43</v>
      </c>
      <c r="M48" t="str">
        <f>IFERROR(IF(
COUNTIF(B2B!H:H,(IF(K48&lt;&gt;"---",IF(INDEX(RAW_c_TEB0187_REV01!B:D,MATCH(H48,RAW_c_TEB0187_REV01!B:B,0),3)=L48,INDEX(
RAW_c_TEB0187_REV01!B:D,MATCH(H48,INDEX(RAW_c_TEB0187_REV01!B:B,MATCH(H48,RAW_c_TEB0187_REV01!B:B,)+1):'RAW_c_TEB0187_REV01'!B11119,)+MATCH(H48,RAW_c_TEB0187_REV01!B:B,),3),INDEX(RAW_c_TEB0187_REV01!B:D,MATCH(H48,RAW_c_TEB0187_REV01!B:B,0),3)),"---")))=1,"---",IF(K48&lt;&gt;"---",IF(INDEX(RAW_c_TEB0187_REV01!B:D,MATCH(H48,RAW_c_TEB0187_REV01!B:B,0),3)=L48,INDEX(
RAW_c_TEB0187_REV01!B:D,MATCH(H48,INDEX(RAW_c_TEB0187_REV01!B:B,MATCH(H48,RAW_c_TEB0187_REV01!B:B,)+1):'RAW_c_TEB0187_REV01'!B11119,)+MATCH(H48,RAW_c_TEB0187_REV01!B:B,),3),INDEX(RAW_c_TEB0187_REV01!B:D,MATCH(H48,RAW_c_TEB0187_REV01!B:B,0),3)),"---")),"---")</f>
        <v>U33-38</v>
      </c>
      <c r="N48" t="str">
        <f>IFERROR(IF(AND(B48="B2B",J48="--"),L48,IF(
COUNTIF(B2B!H:H,(IF(K48&lt;&gt;"---",IF(INDEX(RAW_c_TEB0187_REV01!B:D,MATCH(H48,RAW_c_TEB0187_REV01!B:B,0),3)=L48,INDEX(
RAW_c_TEB0187_REV01!B:D,MATCH(H48,INDEX(RAW_c_TEB0187_REV01!B:B,MATCH(H48,RAW_c_TEB0187_REV01!B:B,)+1):'RAW_c_TEB0187_REV01'!B11119,)+MATCH(H48,RAW_c_TEB0187_REV01!B:B,),3),INDEX(RAW_c_TEB0187_REV01!B:D,MATCH(H48,RAW_c_TEB0187_REV01!B:B,0),3)),"---")))=0,"---",IF(K48&lt;&gt;"---",IF(INDEX(RAW_c_TEB0187_REV01!B:D,MATCH(H48,RAW_c_TEB0187_REV01!B:B,0),3)=L48,INDEX(
RAW_c_TEB0187_REV01!B:D,MATCH(H48,INDEX(RAW_c_TEB0187_REV01!B:B,MATCH(H48,RAW_c_TEB0187_REV01!B:B,)+1):'RAW_c_TEB0187_REV01'!B11119,)+MATCH(H48,RAW_c_TEB0187_REV01!B:B,),3),INDEX(RAW_c_TEB0187_REV01!B:D,MATCH(H48,RAW_c_TEB0187_REV01!B:B,0),3)),"---"))),"---")</f>
        <v>J1-A43</v>
      </c>
      <c r="Q48" t="s">
        <v>3766</v>
      </c>
      <c r="R48" t="s">
        <v>5253</v>
      </c>
      <c r="S48" t="s">
        <v>3743</v>
      </c>
      <c r="T48">
        <f>COUNTIF(RAW_c_TEB0187_REV01!B:B,G48)</f>
        <v>2</v>
      </c>
      <c r="U48" t="str">
        <f t="shared" si="5"/>
        <v>B2B-IO</v>
      </c>
    </row>
    <row r="49" spans="1:21" x14ac:dyDescent="0.25">
      <c r="A49" t="s">
        <v>5629</v>
      </c>
      <c r="B49" t="s">
        <v>39</v>
      </c>
      <c r="C49" t="s">
        <v>5619</v>
      </c>
      <c r="D49" t="s">
        <v>169</v>
      </c>
      <c r="E49" t="s">
        <v>213</v>
      </c>
      <c r="F49" t="str">
        <f t="shared" si="0"/>
        <v>J1-A44</v>
      </c>
      <c r="G49" t="str">
        <f>VLOOKUP(F49,RAW_c_TEB0187_REV01!A:B,2,0)</f>
        <v>DBG_TXD</v>
      </c>
      <c r="H49" t="str">
        <f t="shared" si="1"/>
        <v>DBG_TXD</v>
      </c>
      <c r="I49" t="str">
        <f t="shared" si="2"/>
        <v>--</v>
      </c>
      <c r="J49" t="str">
        <f t="shared" si="3"/>
        <v>--</v>
      </c>
      <c r="K49">
        <f>IFERROR(IF(J49="--",IF(G49=H49,VLOOKUP(G49,RAW_c_TEB0187_REV01!L:N,3,0),SUM(VLOOKUP(H49,RAW_c_TEB0187_REV01!L:N,3,0),VLOOKUP(G49,RAW_c_TEB0187_REV01!L:N,3,0))),"---"),"---")</f>
        <v>103.5485</v>
      </c>
      <c r="L49" t="str">
        <f t="shared" si="4"/>
        <v>J1-A44</v>
      </c>
      <c r="M49" t="str">
        <f>IFERROR(IF(
COUNTIF(B2B!H:H,(IF(K49&lt;&gt;"---",IF(INDEX(RAW_c_TEB0187_REV01!B:D,MATCH(H49,RAW_c_TEB0187_REV01!B:B,0),3)=L49,INDEX(
RAW_c_TEB0187_REV01!B:D,MATCH(H49,INDEX(RAW_c_TEB0187_REV01!B:B,MATCH(H49,RAW_c_TEB0187_REV01!B:B,)+1):'RAW_c_TEB0187_REV01'!B11120,)+MATCH(H49,RAW_c_TEB0187_REV01!B:B,),3),INDEX(RAW_c_TEB0187_REV01!B:D,MATCH(H49,RAW_c_TEB0187_REV01!B:B,0),3)),"---")))=1,"---",IF(K49&lt;&gt;"---",IF(INDEX(RAW_c_TEB0187_REV01!B:D,MATCH(H49,RAW_c_TEB0187_REV01!B:B,0),3)=L49,INDEX(
RAW_c_TEB0187_REV01!B:D,MATCH(H49,INDEX(RAW_c_TEB0187_REV01!B:B,MATCH(H49,RAW_c_TEB0187_REV01!B:B,)+1):'RAW_c_TEB0187_REV01'!B11120,)+MATCH(H49,RAW_c_TEB0187_REV01!B:B,),3),INDEX(RAW_c_TEB0187_REV01!B:D,MATCH(H49,RAW_c_TEB0187_REV01!B:B,0),3)),"---")),"---")</f>
        <v>U25-11</v>
      </c>
      <c r="N49" t="str">
        <f>IFERROR(IF(AND(B49="B2B",J49="--"),L49,IF(
COUNTIF(B2B!H:H,(IF(K49&lt;&gt;"---",IF(INDEX(RAW_c_TEB0187_REV01!B:D,MATCH(H49,RAW_c_TEB0187_REV01!B:B,0),3)=L49,INDEX(
RAW_c_TEB0187_REV01!B:D,MATCH(H49,INDEX(RAW_c_TEB0187_REV01!B:B,MATCH(H49,RAW_c_TEB0187_REV01!B:B,)+1):'RAW_c_TEB0187_REV01'!B11120,)+MATCH(H49,RAW_c_TEB0187_REV01!B:B,),3),INDEX(RAW_c_TEB0187_REV01!B:D,MATCH(H49,RAW_c_TEB0187_REV01!B:B,0),3)),"---")))=0,"---",IF(K49&lt;&gt;"---",IF(INDEX(RAW_c_TEB0187_REV01!B:D,MATCH(H49,RAW_c_TEB0187_REV01!B:B,0),3)=L49,INDEX(
RAW_c_TEB0187_REV01!B:D,MATCH(H49,INDEX(RAW_c_TEB0187_REV01!B:B,MATCH(H49,RAW_c_TEB0187_REV01!B:B,)+1):'RAW_c_TEB0187_REV01'!B11120,)+MATCH(H49,RAW_c_TEB0187_REV01!B:B,),3),INDEX(RAW_c_TEB0187_REV01!B:D,MATCH(H49,RAW_c_TEB0187_REV01!B:B,0),3)),"---"))),"---")</f>
        <v>J1-A44</v>
      </c>
      <c r="Q49" t="s">
        <v>3764</v>
      </c>
      <c r="R49" t="s">
        <v>5262</v>
      </c>
      <c r="S49" t="s">
        <v>3741</v>
      </c>
      <c r="T49">
        <f>COUNTIF(RAW_c_TEB0187_REV01!B:B,G49)</f>
        <v>2</v>
      </c>
      <c r="U49" t="str">
        <f t="shared" si="5"/>
        <v>B2B-IO</v>
      </c>
    </row>
    <row r="50" spans="1:21" x14ac:dyDescent="0.25">
      <c r="A50" t="s">
        <v>5630</v>
      </c>
      <c r="B50" t="s">
        <v>39</v>
      </c>
      <c r="C50" t="s">
        <v>5619</v>
      </c>
      <c r="D50" t="s">
        <v>169</v>
      </c>
      <c r="E50" t="s">
        <v>214</v>
      </c>
      <c r="F50" t="str">
        <f t="shared" si="0"/>
        <v>J1-A45</v>
      </c>
      <c r="G50" t="str">
        <f>VLOOKUP(F50,RAW_c_TEB0187_REV01!A:B,2,0)</f>
        <v>USR_LED3</v>
      </c>
      <c r="H50" t="str">
        <f t="shared" si="1"/>
        <v>USR_LED3</v>
      </c>
      <c r="I50" t="str">
        <f t="shared" si="2"/>
        <v>--</v>
      </c>
      <c r="J50" t="str">
        <f t="shared" si="3"/>
        <v>--</v>
      </c>
      <c r="K50">
        <f>IFERROR(IF(J50="--",IF(G50=H50,VLOOKUP(G50,RAW_c_TEB0187_REV01!L:N,3,0),SUM(VLOOKUP(H50,RAW_c_TEB0187_REV01!L:N,3,0),VLOOKUP(G50,RAW_c_TEB0187_REV01!L:N,3,0))),"---"),"---")</f>
        <v>68.479299999999995</v>
      </c>
      <c r="L50" t="str">
        <f t="shared" si="4"/>
        <v>J1-A45</v>
      </c>
      <c r="M50" t="str">
        <f>IFERROR(IF(
COUNTIF(B2B!H:H,(IF(K50&lt;&gt;"---",IF(INDEX(RAW_c_TEB0187_REV01!B:D,MATCH(H50,RAW_c_TEB0187_REV01!B:B,0),3)=L50,INDEX(
RAW_c_TEB0187_REV01!B:D,MATCH(H50,INDEX(RAW_c_TEB0187_REV01!B:B,MATCH(H50,RAW_c_TEB0187_REV01!B:B,)+1):'RAW_c_TEB0187_REV01'!B11121,)+MATCH(H50,RAW_c_TEB0187_REV01!B:B,),3),INDEX(RAW_c_TEB0187_REV01!B:D,MATCH(H50,RAW_c_TEB0187_REV01!B:B,0),3)),"---")))=1,"---",IF(K50&lt;&gt;"---",IF(INDEX(RAW_c_TEB0187_REV01!B:D,MATCH(H50,RAW_c_TEB0187_REV01!B:B,0),3)=L50,INDEX(
RAW_c_TEB0187_REV01!B:D,MATCH(H50,INDEX(RAW_c_TEB0187_REV01!B:B,MATCH(H50,RAW_c_TEB0187_REV01!B:B,)+1):'RAW_c_TEB0187_REV01'!B11121,)+MATCH(H50,RAW_c_TEB0187_REV01!B:B,),3),INDEX(RAW_c_TEB0187_REV01!B:D,MATCH(H50,RAW_c_TEB0187_REV01!B:B,0),3)),"---")),"---")</f>
        <v>R17-1</v>
      </c>
      <c r="N50" t="str">
        <f>IFERROR(IF(AND(B50="B2B",J50="--"),L50,IF(
COUNTIF(B2B!H:H,(IF(K50&lt;&gt;"---",IF(INDEX(RAW_c_TEB0187_REV01!B:D,MATCH(H50,RAW_c_TEB0187_REV01!B:B,0),3)=L50,INDEX(
RAW_c_TEB0187_REV01!B:D,MATCH(H50,INDEX(RAW_c_TEB0187_REV01!B:B,MATCH(H50,RAW_c_TEB0187_REV01!B:B,)+1):'RAW_c_TEB0187_REV01'!B11121,)+MATCH(H50,RAW_c_TEB0187_REV01!B:B,),3),INDEX(RAW_c_TEB0187_REV01!B:D,MATCH(H50,RAW_c_TEB0187_REV01!B:B,0),3)),"---")))=0,"---",IF(K50&lt;&gt;"---",IF(INDEX(RAW_c_TEB0187_REV01!B:D,MATCH(H50,RAW_c_TEB0187_REV01!B:B,0),3)=L50,INDEX(
RAW_c_TEB0187_REV01!B:D,MATCH(H50,INDEX(RAW_c_TEB0187_REV01!B:B,MATCH(H50,RAW_c_TEB0187_REV01!B:B,)+1):'RAW_c_TEB0187_REV01'!B11121,)+MATCH(H50,RAW_c_TEB0187_REV01!B:B,),3),INDEX(RAW_c_TEB0187_REV01!B:D,MATCH(H50,RAW_c_TEB0187_REV01!B:B,0),3)),"---"))),"---")</f>
        <v>J1-A45</v>
      </c>
      <c r="Q50" t="s">
        <v>3769</v>
      </c>
      <c r="R50" t="s">
        <v>5381</v>
      </c>
      <c r="S50" t="s">
        <v>4466</v>
      </c>
      <c r="T50">
        <f>COUNTIF(RAW_c_TEB0187_REV01!B:B,G50)</f>
        <v>3</v>
      </c>
      <c r="U50" t="str">
        <f t="shared" si="5"/>
        <v>B2B-IO</v>
      </c>
    </row>
    <row r="51" spans="1:21" x14ac:dyDescent="0.25">
      <c r="A51" t="s">
        <v>5631</v>
      </c>
      <c r="B51" t="s">
        <v>39</v>
      </c>
      <c r="C51" t="s">
        <v>433</v>
      </c>
      <c r="D51" t="s">
        <v>169</v>
      </c>
      <c r="E51" t="s">
        <v>215</v>
      </c>
      <c r="F51" t="str">
        <f t="shared" si="0"/>
        <v>J1-A46</v>
      </c>
      <c r="G51" t="str">
        <f>VLOOKUP(F51,RAW_c_TEB0187_REV01!A:B,2,0)</f>
        <v>GND</v>
      </c>
      <c r="H51" t="str">
        <f t="shared" si="1"/>
        <v>GND</v>
      </c>
      <c r="I51" t="str">
        <f t="shared" si="2"/>
        <v>--</v>
      </c>
      <c r="J51" t="str">
        <f t="shared" si="3"/>
        <v>---</v>
      </c>
      <c r="K51" t="str">
        <f>IFERROR(IF(J51="--",IF(G51=H51,VLOOKUP(G51,RAW_c_TEB0187_REV01!L:N,3,0),SUM(VLOOKUP(H51,RAW_c_TEB0187_REV01!L:N,3,0),VLOOKUP(G51,RAW_c_TEB0187_REV01!L:N,3,0))),"---"),"---")</f>
        <v>---</v>
      </c>
      <c r="L51" t="str">
        <f t="shared" si="4"/>
        <v>J1-A46</v>
      </c>
      <c r="M51" t="str">
        <f>IFERROR(IF(
COUNTIF(B2B!H:H,(IF(K51&lt;&gt;"---",IF(INDEX(RAW_c_TEB0187_REV01!B:D,MATCH(H51,RAW_c_TEB0187_REV01!B:B,0),3)=L51,INDEX(
RAW_c_TEB0187_REV01!B:D,MATCH(H51,INDEX(RAW_c_TEB0187_REV01!B:B,MATCH(H51,RAW_c_TEB0187_REV01!B:B,)+1):'RAW_c_TEB0187_REV01'!B11122,)+MATCH(H51,RAW_c_TEB0187_REV01!B:B,),3),INDEX(RAW_c_TEB0187_REV01!B:D,MATCH(H51,RAW_c_TEB0187_REV01!B:B,0),3)),"---")))=1,"---",IF(K51&lt;&gt;"---",IF(INDEX(RAW_c_TEB0187_REV01!B:D,MATCH(H51,RAW_c_TEB0187_REV01!B:B,0),3)=L51,INDEX(
RAW_c_TEB0187_REV01!B:D,MATCH(H51,INDEX(RAW_c_TEB0187_REV01!B:B,MATCH(H51,RAW_c_TEB0187_REV01!B:B,)+1):'RAW_c_TEB0187_REV01'!B11122,)+MATCH(H51,RAW_c_TEB0187_REV01!B:B,),3),INDEX(RAW_c_TEB0187_REV01!B:D,MATCH(H51,RAW_c_TEB0187_REV01!B:B,0),3)),"---")),"---")</f>
        <v>---</v>
      </c>
      <c r="N51" t="str">
        <f>IFERROR(IF(AND(B51="B2B",J51="--"),L51,IF(
COUNTIF(B2B!H:H,(IF(K51&lt;&gt;"---",IF(INDEX(RAW_c_TEB0187_REV01!B:D,MATCH(H51,RAW_c_TEB0187_REV01!B:B,0),3)=L51,INDEX(
RAW_c_TEB0187_REV01!B:D,MATCH(H51,INDEX(RAW_c_TEB0187_REV01!B:B,MATCH(H51,RAW_c_TEB0187_REV01!B:B,)+1):'RAW_c_TEB0187_REV01'!B11122,)+MATCH(H51,RAW_c_TEB0187_REV01!B:B,),3),INDEX(RAW_c_TEB0187_REV01!B:D,MATCH(H51,RAW_c_TEB0187_REV01!B:B,0),3)),"---")))=0,"---",IF(K51&lt;&gt;"---",IF(INDEX(RAW_c_TEB0187_REV01!B:D,MATCH(H51,RAW_c_TEB0187_REV01!B:B,0),3)=L51,INDEX(
RAW_c_TEB0187_REV01!B:D,MATCH(H51,INDEX(RAW_c_TEB0187_REV01!B:B,MATCH(H51,RAW_c_TEB0187_REV01!B:B,)+1):'RAW_c_TEB0187_REV01'!B11122,)+MATCH(H51,RAW_c_TEB0187_REV01!B:B,),3),INDEX(RAW_c_TEB0187_REV01!B:D,MATCH(H51,RAW_c_TEB0187_REV01!B:B,0),3)),"---"))),"---")</f>
        <v>---</v>
      </c>
      <c r="Q51" t="s">
        <v>3767</v>
      </c>
      <c r="R51" t="s">
        <v>5498</v>
      </c>
      <c r="S51" t="s">
        <v>4465</v>
      </c>
      <c r="T51">
        <f>COUNTIF(RAW_c_TEB0187_REV01!B:B,G51)</f>
        <v>1098</v>
      </c>
      <c r="U51" t="str">
        <f t="shared" si="5"/>
        <v>B2B-GND</v>
      </c>
    </row>
    <row r="52" spans="1:21" x14ac:dyDescent="0.25">
      <c r="A52" t="s">
        <v>5632</v>
      </c>
      <c r="B52" t="s">
        <v>39</v>
      </c>
      <c r="C52" t="s">
        <v>5619</v>
      </c>
      <c r="D52" t="s">
        <v>169</v>
      </c>
      <c r="E52" t="s">
        <v>216</v>
      </c>
      <c r="F52" t="str">
        <f t="shared" si="0"/>
        <v>J1-A47</v>
      </c>
      <c r="G52" t="str">
        <f>VLOOKUP(F52,RAW_c_TEB0187_REV01!A:B,2,0)</f>
        <v>HPS_IOB6</v>
      </c>
      <c r="H52" t="str">
        <f t="shared" si="1"/>
        <v>SD_RDAT2</v>
      </c>
      <c r="I52" t="str">
        <f t="shared" si="2"/>
        <v>R33</v>
      </c>
      <c r="J52" t="str">
        <f t="shared" si="3"/>
        <v>--</v>
      </c>
      <c r="K52">
        <f>IFERROR(IF(J52="--",IF(G52=H52,VLOOKUP(G52,RAW_c_TEB0187_REV01!L:N,3,0),SUM(VLOOKUP(H52,RAW_c_TEB0187_REV01!L:N,3,0),VLOOKUP(G52,RAW_c_TEB0187_REV01!L:N,3,0))),"---"),"---")</f>
        <v>24.719900000000003</v>
      </c>
      <c r="L52" t="str">
        <f t="shared" si="4"/>
        <v>J1-A47</v>
      </c>
      <c r="M52" t="str">
        <f>IFERROR(IF(
COUNTIF(B2B!H:H,(IF(K52&lt;&gt;"---",IF(INDEX(RAW_c_TEB0187_REV01!B:D,MATCH(H52,RAW_c_TEB0187_REV01!B:B,0),3)=L52,INDEX(
RAW_c_TEB0187_REV01!B:D,MATCH(H52,INDEX(RAW_c_TEB0187_REV01!B:B,MATCH(H52,RAW_c_TEB0187_REV01!B:B,)+1):'RAW_c_TEB0187_REV01'!B11123,)+MATCH(H52,RAW_c_TEB0187_REV01!B:B,),3),INDEX(RAW_c_TEB0187_REV01!B:D,MATCH(H52,RAW_c_TEB0187_REV01!B:B,0),3)),"---")))=1,"---",IF(K52&lt;&gt;"---",IF(INDEX(RAW_c_TEB0187_REV01!B:D,MATCH(H52,RAW_c_TEB0187_REV01!B:B,0),3)=L52,INDEX(
RAW_c_TEB0187_REV01!B:D,MATCH(H52,INDEX(RAW_c_TEB0187_REV01!B:B,MATCH(H52,RAW_c_TEB0187_REV01!B:B,)+1):'RAW_c_TEB0187_REV01'!B11123,)+MATCH(H52,RAW_c_TEB0187_REV01!B:B,),3),INDEX(RAW_c_TEB0187_REV01!B:D,MATCH(H52,RAW_c_TEB0187_REV01!B:B,0),3)),"---")),"---")</f>
        <v>U14-1</v>
      </c>
      <c r="N52" t="str">
        <f>IFERROR(IF(AND(B52="B2B",J52="--"),L52,IF(
COUNTIF(B2B!H:H,(IF(K52&lt;&gt;"---",IF(INDEX(RAW_c_TEB0187_REV01!B:D,MATCH(H52,RAW_c_TEB0187_REV01!B:B,0),3)=L52,INDEX(
RAW_c_TEB0187_REV01!B:D,MATCH(H52,INDEX(RAW_c_TEB0187_REV01!B:B,MATCH(H52,RAW_c_TEB0187_REV01!B:B,)+1):'RAW_c_TEB0187_REV01'!B11123,)+MATCH(H52,RAW_c_TEB0187_REV01!B:B,),3),INDEX(RAW_c_TEB0187_REV01!B:D,MATCH(H52,RAW_c_TEB0187_REV01!B:B,0),3)),"---")))=0,"---",IF(K52&lt;&gt;"---",IF(INDEX(RAW_c_TEB0187_REV01!B:D,MATCH(H52,RAW_c_TEB0187_REV01!B:B,0),3)=L52,INDEX(
RAW_c_TEB0187_REV01!B:D,MATCH(H52,INDEX(RAW_c_TEB0187_REV01!B:B,MATCH(H52,RAW_c_TEB0187_REV01!B:B,)+1):'RAW_c_TEB0187_REV01'!B11123,)+MATCH(H52,RAW_c_TEB0187_REV01!B:B,),3),INDEX(RAW_c_TEB0187_REV01!B:D,MATCH(H52,RAW_c_TEB0187_REV01!B:B,0),3)),"---"))),"---")</f>
        <v>J1-A47</v>
      </c>
      <c r="Q52" t="s">
        <v>3772</v>
      </c>
      <c r="R52" t="s">
        <v>5499</v>
      </c>
      <c r="S52" t="s">
        <v>451</v>
      </c>
      <c r="T52">
        <f>COUNTIF(RAW_c_TEB0187_REV01!B:B,G52)</f>
        <v>2</v>
      </c>
      <c r="U52" t="str">
        <f t="shared" si="5"/>
        <v>B2B-IO</v>
      </c>
    </row>
    <row r="53" spans="1:21" x14ac:dyDescent="0.25">
      <c r="A53" t="s">
        <v>5633</v>
      </c>
      <c r="B53" t="s">
        <v>39</v>
      </c>
      <c r="C53" t="s">
        <v>5619</v>
      </c>
      <c r="D53" t="s">
        <v>169</v>
      </c>
      <c r="E53" t="s">
        <v>217</v>
      </c>
      <c r="F53" t="str">
        <f t="shared" si="0"/>
        <v>J1-A48</v>
      </c>
      <c r="G53" t="str">
        <f>VLOOKUP(F53,RAW_c_TEB0187_REV01!A:B,2,0)</f>
        <v>HPS_IOB8</v>
      </c>
      <c r="H53" t="str">
        <f t="shared" si="1"/>
        <v>SD_RCMD</v>
      </c>
      <c r="I53" t="str">
        <f t="shared" si="2"/>
        <v>R35</v>
      </c>
      <c r="J53" t="str">
        <f t="shared" si="3"/>
        <v>--</v>
      </c>
      <c r="K53">
        <f>IFERROR(IF(J53="--",IF(G53=H53,VLOOKUP(G53,RAW_c_TEB0187_REV01!L:N,3,0),SUM(VLOOKUP(H53,RAW_c_TEB0187_REV01!L:N,3,0),VLOOKUP(G53,RAW_c_TEB0187_REV01!L:N,3,0))),"---"),"---")</f>
        <v>25.9467</v>
      </c>
      <c r="L53" t="str">
        <f t="shared" si="4"/>
        <v>J1-A48</v>
      </c>
      <c r="M53" t="str">
        <f>IFERROR(IF(
COUNTIF(B2B!H:H,(IF(K53&lt;&gt;"---",IF(INDEX(RAW_c_TEB0187_REV01!B:D,MATCH(H53,RAW_c_TEB0187_REV01!B:B,0),3)=L53,INDEX(
RAW_c_TEB0187_REV01!B:D,MATCH(H53,INDEX(RAW_c_TEB0187_REV01!B:B,MATCH(H53,RAW_c_TEB0187_REV01!B:B,)+1):'RAW_c_TEB0187_REV01'!B11124,)+MATCH(H53,RAW_c_TEB0187_REV01!B:B,),3),INDEX(RAW_c_TEB0187_REV01!B:D,MATCH(H53,RAW_c_TEB0187_REV01!B:B,0),3)),"---")))=1,"---",IF(K53&lt;&gt;"---",IF(INDEX(RAW_c_TEB0187_REV01!B:D,MATCH(H53,RAW_c_TEB0187_REV01!B:B,0),3)=L53,INDEX(
RAW_c_TEB0187_REV01!B:D,MATCH(H53,INDEX(RAW_c_TEB0187_REV01!B:B,MATCH(H53,RAW_c_TEB0187_REV01!B:B,)+1):'RAW_c_TEB0187_REV01'!B11124,)+MATCH(H53,RAW_c_TEB0187_REV01!B:B,),3),INDEX(RAW_c_TEB0187_REV01!B:D,MATCH(H53,RAW_c_TEB0187_REV01!B:B,0),3)),"---")),"---")</f>
        <v>U14-4</v>
      </c>
      <c r="N53" t="str">
        <f>IFERROR(IF(AND(B53="B2B",J53="--"),L53,IF(
COUNTIF(B2B!H:H,(IF(K53&lt;&gt;"---",IF(INDEX(RAW_c_TEB0187_REV01!B:D,MATCH(H53,RAW_c_TEB0187_REV01!B:B,0),3)=L53,INDEX(
RAW_c_TEB0187_REV01!B:D,MATCH(H53,INDEX(RAW_c_TEB0187_REV01!B:B,MATCH(H53,RAW_c_TEB0187_REV01!B:B,)+1):'RAW_c_TEB0187_REV01'!B11124,)+MATCH(H53,RAW_c_TEB0187_REV01!B:B,),3),INDEX(RAW_c_TEB0187_REV01!B:D,MATCH(H53,RAW_c_TEB0187_REV01!B:B,0),3)),"---")))=0,"---",IF(K53&lt;&gt;"---",IF(INDEX(RAW_c_TEB0187_REV01!B:D,MATCH(H53,RAW_c_TEB0187_REV01!B:B,0),3)=L53,INDEX(
RAW_c_TEB0187_REV01!B:D,MATCH(H53,INDEX(RAW_c_TEB0187_REV01!B:B,MATCH(H53,RAW_c_TEB0187_REV01!B:B,)+1):'RAW_c_TEB0187_REV01'!B11124,)+MATCH(H53,RAW_c_TEB0187_REV01!B:B,),3),INDEX(RAW_c_TEB0187_REV01!B:D,MATCH(H53,RAW_c_TEB0187_REV01!B:B,0),3)),"---"))),"---")</f>
        <v>J1-A48</v>
      </c>
      <c r="Q53" t="s">
        <v>3771</v>
      </c>
      <c r="R53" t="s">
        <v>5501</v>
      </c>
      <c r="S53" t="s">
        <v>453</v>
      </c>
      <c r="T53">
        <f>COUNTIF(RAW_c_TEB0187_REV01!B:B,G53)</f>
        <v>2</v>
      </c>
      <c r="U53" t="str">
        <f t="shared" si="5"/>
        <v>B2B-IO</v>
      </c>
    </row>
    <row r="54" spans="1:21" x14ac:dyDescent="0.25">
      <c r="A54" t="s">
        <v>5634</v>
      </c>
      <c r="B54" t="s">
        <v>39</v>
      </c>
      <c r="C54" t="s">
        <v>5619</v>
      </c>
      <c r="D54" t="s">
        <v>169</v>
      </c>
      <c r="E54" t="s">
        <v>218</v>
      </c>
      <c r="F54" t="str">
        <f t="shared" si="0"/>
        <v>J1-A49</v>
      </c>
      <c r="G54" t="str">
        <f>VLOOKUP(F54,RAW_c_TEB0187_REV01!A:B,2,0)</f>
        <v>HPS_IOB7</v>
      </c>
      <c r="H54" t="str">
        <f t="shared" si="1"/>
        <v>SD_RDAT3</v>
      </c>
      <c r="I54" t="str">
        <f t="shared" si="2"/>
        <v>R34</v>
      </c>
      <c r="J54" t="str">
        <f t="shared" si="3"/>
        <v>--</v>
      </c>
      <c r="K54">
        <f>IFERROR(IF(J54="--",IF(G54=H54,VLOOKUP(G54,RAW_c_TEB0187_REV01!L:N,3,0),SUM(VLOOKUP(H54,RAW_c_TEB0187_REV01!L:N,3,0),VLOOKUP(G54,RAW_c_TEB0187_REV01!L:N,3,0))),"---"),"---")</f>
        <v>25.727800000000002</v>
      </c>
      <c r="L54" t="str">
        <f t="shared" si="4"/>
        <v>J1-A49</v>
      </c>
      <c r="M54" t="str">
        <f>IFERROR(IF(
COUNTIF(B2B!H:H,(IF(K54&lt;&gt;"---",IF(INDEX(RAW_c_TEB0187_REV01!B:D,MATCH(H54,RAW_c_TEB0187_REV01!B:B,0),3)=L54,INDEX(
RAW_c_TEB0187_REV01!B:D,MATCH(H54,INDEX(RAW_c_TEB0187_REV01!B:B,MATCH(H54,RAW_c_TEB0187_REV01!B:B,)+1):'RAW_c_TEB0187_REV01'!B11125,)+MATCH(H54,RAW_c_TEB0187_REV01!B:B,),3),INDEX(RAW_c_TEB0187_REV01!B:D,MATCH(H54,RAW_c_TEB0187_REV01!B:B,0),3)),"---")))=1,"---",IF(K54&lt;&gt;"---",IF(INDEX(RAW_c_TEB0187_REV01!B:D,MATCH(H54,RAW_c_TEB0187_REV01!B:B,0),3)=L54,INDEX(
RAW_c_TEB0187_REV01!B:D,MATCH(H54,INDEX(RAW_c_TEB0187_REV01!B:B,MATCH(H54,RAW_c_TEB0187_REV01!B:B,)+1):'RAW_c_TEB0187_REV01'!B11125,)+MATCH(H54,RAW_c_TEB0187_REV01!B:B,),3),INDEX(RAW_c_TEB0187_REV01!B:D,MATCH(H54,RAW_c_TEB0187_REV01!B:B,0),3)),"---")),"---")</f>
        <v>U14-3</v>
      </c>
      <c r="N54" t="str">
        <f>IFERROR(IF(AND(B54="B2B",J54="--"),L54,IF(
COUNTIF(B2B!H:H,(IF(K54&lt;&gt;"---",IF(INDEX(RAW_c_TEB0187_REV01!B:D,MATCH(H54,RAW_c_TEB0187_REV01!B:B,0),3)=L54,INDEX(
RAW_c_TEB0187_REV01!B:D,MATCH(H54,INDEX(RAW_c_TEB0187_REV01!B:B,MATCH(H54,RAW_c_TEB0187_REV01!B:B,)+1):'RAW_c_TEB0187_REV01'!B11125,)+MATCH(H54,RAW_c_TEB0187_REV01!B:B,),3),INDEX(RAW_c_TEB0187_REV01!B:D,MATCH(H54,RAW_c_TEB0187_REV01!B:B,0),3)),"---")))=0,"---",IF(K54&lt;&gt;"---",IF(INDEX(RAW_c_TEB0187_REV01!B:D,MATCH(H54,RAW_c_TEB0187_REV01!B:B,0),3)=L54,INDEX(
RAW_c_TEB0187_REV01!B:D,MATCH(H54,INDEX(RAW_c_TEB0187_REV01!B:B,MATCH(H54,RAW_c_TEB0187_REV01!B:B,)+1):'RAW_c_TEB0187_REV01'!B11125,)+MATCH(H54,RAW_c_TEB0187_REV01!B:B,),3),INDEX(RAW_c_TEB0187_REV01!B:D,MATCH(H54,RAW_c_TEB0187_REV01!B:B,0),3)),"---"))),"---")</f>
        <v>J1-A49</v>
      </c>
      <c r="Q54" t="s">
        <v>3774</v>
      </c>
      <c r="R54" t="s">
        <v>5502</v>
      </c>
      <c r="S54" t="s">
        <v>4355</v>
      </c>
      <c r="T54">
        <f>COUNTIF(RAW_c_TEB0187_REV01!B:B,G54)</f>
        <v>2</v>
      </c>
      <c r="U54" t="str">
        <f t="shared" si="5"/>
        <v>B2B-IO</v>
      </c>
    </row>
    <row r="55" spans="1:21" x14ac:dyDescent="0.25">
      <c r="A55" t="s">
        <v>5635</v>
      </c>
      <c r="B55" t="s">
        <v>39</v>
      </c>
      <c r="C55" t="s">
        <v>5619</v>
      </c>
      <c r="D55" t="s">
        <v>169</v>
      </c>
      <c r="E55" t="s">
        <v>219</v>
      </c>
      <c r="F55" t="str">
        <f t="shared" si="0"/>
        <v>J1-A50</v>
      </c>
      <c r="G55" t="str">
        <f>VLOOKUP(F55,RAW_c_TEB0187_REV01!A:B,2,0)</f>
        <v>HPS_IOB1</v>
      </c>
      <c r="H55" t="str">
        <f t="shared" si="1"/>
        <v>SD_RDAT0</v>
      </c>
      <c r="I55" t="str">
        <f t="shared" si="2"/>
        <v>R31</v>
      </c>
      <c r="J55" t="str">
        <f t="shared" si="3"/>
        <v>--</v>
      </c>
      <c r="K55">
        <f>IFERROR(IF(J55="--",IF(G55=H55,VLOOKUP(G55,RAW_c_TEB0187_REV01!L:N,3,0),SUM(VLOOKUP(H55,RAW_c_TEB0187_REV01!L:N,3,0),VLOOKUP(G55,RAW_c_TEB0187_REV01!L:N,3,0))),"---"),"---")</f>
        <v>23.8428</v>
      </c>
      <c r="L55" t="str">
        <f t="shared" si="4"/>
        <v>J1-A50</v>
      </c>
      <c r="M55" t="str">
        <f>IFERROR(IF(
COUNTIF(B2B!H:H,(IF(K55&lt;&gt;"---",IF(INDEX(RAW_c_TEB0187_REV01!B:D,MATCH(H55,RAW_c_TEB0187_REV01!B:B,0),3)=L55,INDEX(
RAW_c_TEB0187_REV01!B:D,MATCH(H55,INDEX(RAW_c_TEB0187_REV01!B:B,MATCH(H55,RAW_c_TEB0187_REV01!B:B,)+1):'RAW_c_TEB0187_REV01'!B11126,)+MATCH(H55,RAW_c_TEB0187_REV01!B:B,),3),INDEX(RAW_c_TEB0187_REV01!B:D,MATCH(H55,RAW_c_TEB0187_REV01!B:B,0),3)),"---")))=1,"---",IF(K55&lt;&gt;"---",IF(INDEX(RAW_c_TEB0187_REV01!B:D,MATCH(H55,RAW_c_TEB0187_REV01!B:B,0),3)=L55,INDEX(
RAW_c_TEB0187_REV01!B:D,MATCH(H55,INDEX(RAW_c_TEB0187_REV01!B:B,MATCH(H55,RAW_c_TEB0187_REV01!B:B,)+1):'RAW_c_TEB0187_REV01'!B11126,)+MATCH(H55,RAW_c_TEB0187_REV01!B:B,),3),INDEX(RAW_c_TEB0187_REV01!B:D,MATCH(H55,RAW_c_TEB0187_REV01!B:B,0),3)),"---")),"---")</f>
        <v>U14-6</v>
      </c>
      <c r="N55" t="str">
        <f>IFERROR(IF(AND(B55="B2B",J55="--"),L55,IF(
COUNTIF(B2B!H:H,(IF(K55&lt;&gt;"---",IF(INDEX(RAW_c_TEB0187_REV01!B:D,MATCH(H55,RAW_c_TEB0187_REV01!B:B,0),3)=L55,INDEX(
RAW_c_TEB0187_REV01!B:D,MATCH(H55,INDEX(RAW_c_TEB0187_REV01!B:B,MATCH(H55,RAW_c_TEB0187_REV01!B:B,)+1):'RAW_c_TEB0187_REV01'!B11126,)+MATCH(H55,RAW_c_TEB0187_REV01!B:B,),3),INDEX(RAW_c_TEB0187_REV01!B:D,MATCH(H55,RAW_c_TEB0187_REV01!B:B,0),3)),"---")))=0,"---",IF(K55&lt;&gt;"---",IF(INDEX(RAW_c_TEB0187_REV01!B:D,MATCH(H55,RAW_c_TEB0187_REV01!B:B,0),3)=L55,INDEX(
RAW_c_TEB0187_REV01!B:D,MATCH(H55,INDEX(RAW_c_TEB0187_REV01!B:B,MATCH(H55,RAW_c_TEB0187_REV01!B:B,)+1):'RAW_c_TEB0187_REV01'!B11126,)+MATCH(H55,RAW_c_TEB0187_REV01!B:B,),3),INDEX(RAW_c_TEB0187_REV01!B:D,MATCH(H55,RAW_c_TEB0187_REV01!B:B,0),3)),"---"))),"---")</f>
        <v>J1-A50</v>
      </c>
      <c r="Q55" t="s">
        <v>3773</v>
      </c>
      <c r="R55" t="s">
        <v>5503</v>
      </c>
      <c r="S55" t="s">
        <v>4354</v>
      </c>
      <c r="T55">
        <f>COUNTIF(RAW_c_TEB0187_REV01!B:B,G55)</f>
        <v>2</v>
      </c>
      <c r="U55" t="str">
        <f t="shared" si="5"/>
        <v>B2B-IO</v>
      </c>
    </row>
    <row r="56" spans="1:21" x14ac:dyDescent="0.25">
      <c r="A56" t="s">
        <v>5636</v>
      </c>
      <c r="B56" t="s">
        <v>39</v>
      </c>
      <c r="C56" t="s">
        <v>5619</v>
      </c>
      <c r="D56" t="s">
        <v>169</v>
      </c>
      <c r="E56" t="s">
        <v>220</v>
      </c>
      <c r="F56" t="str">
        <f t="shared" si="0"/>
        <v>J1-A51</v>
      </c>
      <c r="G56" t="str">
        <f>VLOOKUP(F56,RAW_c_TEB0187_REV01!A:B,2,0)</f>
        <v>HPS_IOB2</v>
      </c>
      <c r="H56" t="str">
        <f t="shared" si="1"/>
        <v>SD_RDAT1</v>
      </c>
      <c r="I56" t="str">
        <f t="shared" si="2"/>
        <v>R32</v>
      </c>
      <c r="J56" t="str">
        <f t="shared" si="3"/>
        <v>--</v>
      </c>
      <c r="K56">
        <f>IFERROR(IF(J56="--",IF(G56=H56,VLOOKUP(G56,RAW_c_TEB0187_REV01!L:N,3,0),SUM(VLOOKUP(H56,RAW_c_TEB0187_REV01!L:N,3,0),VLOOKUP(G56,RAW_c_TEB0187_REV01!L:N,3,0))),"---"),"---")</f>
        <v>25.500600000000002</v>
      </c>
      <c r="L56" t="str">
        <f t="shared" si="4"/>
        <v>J1-A51</v>
      </c>
      <c r="M56" t="str">
        <f>IFERROR(IF(
COUNTIF(B2B!H:H,(IF(K56&lt;&gt;"---",IF(INDEX(RAW_c_TEB0187_REV01!B:D,MATCH(H56,RAW_c_TEB0187_REV01!B:B,0),3)=L56,INDEX(
RAW_c_TEB0187_REV01!B:D,MATCH(H56,INDEX(RAW_c_TEB0187_REV01!B:B,MATCH(H56,RAW_c_TEB0187_REV01!B:B,)+1):'RAW_c_TEB0187_REV01'!B11127,)+MATCH(H56,RAW_c_TEB0187_REV01!B:B,),3),INDEX(RAW_c_TEB0187_REV01!B:D,MATCH(H56,RAW_c_TEB0187_REV01!B:B,0),3)),"---")))=1,"---",IF(K56&lt;&gt;"---",IF(INDEX(RAW_c_TEB0187_REV01!B:D,MATCH(H56,RAW_c_TEB0187_REV01!B:B,0),3)=L56,INDEX(
RAW_c_TEB0187_REV01!B:D,MATCH(H56,INDEX(RAW_c_TEB0187_REV01!B:B,MATCH(H56,RAW_c_TEB0187_REV01!B:B,)+1):'RAW_c_TEB0187_REV01'!B11127,)+MATCH(H56,RAW_c_TEB0187_REV01!B:B,),3),INDEX(RAW_c_TEB0187_REV01!B:D,MATCH(H56,RAW_c_TEB0187_REV01!B:B,0),3)),"---")),"---")</f>
        <v>U14-7</v>
      </c>
      <c r="N56" t="str">
        <f>IFERROR(IF(AND(B56="B2B",J56="--"),L56,IF(
COUNTIF(B2B!H:H,(IF(K56&lt;&gt;"---",IF(INDEX(RAW_c_TEB0187_REV01!B:D,MATCH(H56,RAW_c_TEB0187_REV01!B:B,0),3)=L56,INDEX(
RAW_c_TEB0187_REV01!B:D,MATCH(H56,INDEX(RAW_c_TEB0187_REV01!B:B,MATCH(H56,RAW_c_TEB0187_REV01!B:B,)+1):'RAW_c_TEB0187_REV01'!B11127,)+MATCH(H56,RAW_c_TEB0187_REV01!B:B,),3),INDEX(RAW_c_TEB0187_REV01!B:D,MATCH(H56,RAW_c_TEB0187_REV01!B:B,0),3)),"---")))=0,"---",IF(K56&lt;&gt;"---",IF(INDEX(RAW_c_TEB0187_REV01!B:D,MATCH(H56,RAW_c_TEB0187_REV01!B:B,0),3)=L56,INDEX(
RAW_c_TEB0187_REV01!B:D,MATCH(H56,INDEX(RAW_c_TEB0187_REV01!B:B,MATCH(H56,RAW_c_TEB0187_REV01!B:B,)+1):'RAW_c_TEB0187_REV01'!B11127,)+MATCH(H56,RAW_c_TEB0187_REV01!B:B,),3),INDEX(RAW_c_TEB0187_REV01!B:D,MATCH(H56,RAW_c_TEB0187_REV01!B:B,0),3)),"---"))),"---")</f>
        <v>J1-A51</v>
      </c>
      <c r="Q56" t="s">
        <v>3776</v>
      </c>
      <c r="R56" t="s">
        <v>5267</v>
      </c>
      <c r="S56" t="s">
        <v>970</v>
      </c>
      <c r="T56">
        <f>COUNTIF(RAW_c_TEB0187_REV01!B:B,G56)</f>
        <v>2</v>
      </c>
      <c r="U56" t="str">
        <f t="shared" si="5"/>
        <v>B2B-IO</v>
      </c>
    </row>
    <row r="57" spans="1:21" x14ac:dyDescent="0.25">
      <c r="A57" t="s">
        <v>5637</v>
      </c>
      <c r="B57" t="s">
        <v>39</v>
      </c>
      <c r="C57" t="s">
        <v>5619</v>
      </c>
      <c r="D57" t="s">
        <v>169</v>
      </c>
      <c r="E57" t="s">
        <v>221</v>
      </c>
      <c r="F57" t="str">
        <f t="shared" si="0"/>
        <v>J1-A52</v>
      </c>
      <c r="G57" t="str">
        <f>VLOOKUP(F57,RAW_c_TEB0187_REV01!A:B,2,0)</f>
        <v>HPS_IOB3</v>
      </c>
      <c r="H57" t="str">
        <f t="shared" si="1"/>
        <v>SD_RCLK</v>
      </c>
      <c r="I57" t="str">
        <f t="shared" si="2"/>
        <v>R40</v>
      </c>
      <c r="J57" t="str">
        <f t="shared" si="3"/>
        <v>--</v>
      </c>
      <c r="K57">
        <f>IFERROR(IF(J57="--",IF(G57=H57,VLOOKUP(G57,RAW_c_TEB0187_REV01!L:N,3,0),SUM(VLOOKUP(H57,RAW_c_TEB0187_REV01!L:N,3,0),VLOOKUP(G57,RAW_c_TEB0187_REV01!L:N,3,0))),"---"),"---")</f>
        <v>22.5122</v>
      </c>
      <c r="L57" t="str">
        <f t="shared" si="4"/>
        <v>J1-A52</v>
      </c>
      <c r="M57" t="str">
        <f>IFERROR(IF(
COUNTIF(B2B!H:H,(IF(K57&lt;&gt;"---",IF(INDEX(RAW_c_TEB0187_REV01!B:D,MATCH(H57,RAW_c_TEB0187_REV01!B:B,0),3)=L57,INDEX(
RAW_c_TEB0187_REV01!B:D,MATCH(H57,INDEX(RAW_c_TEB0187_REV01!B:B,MATCH(H57,RAW_c_TEB0187_REV01!B:B,)+1):'RAW_c_TEB0187_REV01'!B11128,)+MATCH(H57,RAW_c_TEB0187_REV01!B:B,),3),INDEX(RAW_c_TEB0187_REV01!B:D,MATCH(H57,RAW_c_TEB0187_REV01!B:B,0),3)),"---")))=1,"---",IF(K57&lt;&gt;"---",IF(INDEX(RAW_c_TEB0187_REV01!B:D,MATCH(H57,RAW_c_TEB0187_REV01!B:B,0),3)=L57,INDEX(
RAW_c_TEB0187_REV01!B:D,MATCH(H57,INDEX(RAW_c_TEB0187_REV01!B:B,MATCH(H57,RAW_c_TEB0187_REV01!B:B,)+1):'RAW_c_TEB0187_REV01'!B11128,)+MATCH(H57,RAW_c_TEB0187_REV01!B:B,),3),INDEX(RAW_c_TEB0187_REV01!B:D,MATCH(H57,RAW_c_TEB0187_REV01!B:B,0),3)),"---")),"---")</f>
        <v>U14-9</v>
      </c>
      <c r="N57" t="str">
        <f>IFERROR(IF(AND(B57="B2B",J57="--"),L57,IF(
COUNTIF(B2B!H:H,(IF(K57&lt;&gt;"---",IF(INDEX(RAW_c_TEB0187_REV01!B:D,MATCH(H57,RAW_c_TEB0187_REV01!B:B,0),3)=L57,INDEX(
RAW_c_TEB0187_REV01!B:D,MATCH(H57,INDEX(RAW_c_TEB0187_REV01!B:B,MATCH(H57,RAW_c_TEB0187_REV01!B:B,)+1):'RAW_c_TEB0187_REV01'!B11128,)+MATCH(H57,RAW_c_TEB0187_REV01!B:B,),3),INDEX(RAW_c_TEB0187_REV01!B:D,MATCH(H57,RAW_c_TEB0187_REV01!B:B,0),3)),"---")))=0,"---",IF(K57&lt;&gt;"---",IF(INDEX(RAW_c_TEB0187_REV01!B:D,MATCH(H57,RAW_c_TEB0187_REV01!B:B,0),3)=L57,INDEX(
RAW_c_TEB0187_REV01!B:D,MATCH(H57,INDEX(RAW_c_TEB0187_REV01!B:B,MATCH(H57,RAW_c_TEB0187_REV01!B:B,)+1):'RAW_c_TEB0187_REV01'!B11128,)+MATCH(H57,RAW_c_TEB0187_REV01!B:B,),3),INDEX(RAW_c_TEB0187_REV01!B:D,MATCH(H57,RAW_c_TEB0187_REV01!B:B,0),3)),"---"))),"---")</f>
        <v>J1-A52</v>
      </c>
      <c r="Q57" t="s">
        <v>3775</v>
      </c>
      <c r="R57" t="s">
        <v>5268</v>
      </c>
      <c r="S57" t="s">
        <v>971</v>
      </c>
      <c r="T57">
        <f>COUNTIF(RAW_c_TEB0187_REV01!B:B,G57)</f>
        <v>2</v>
      </c>
      <c r="U57" t="str">
        <f t="shared" si="5"/>
        <v>B2B-IO</v>
      </c>
    </row>
    <row r="58" spans="1:21" x14ac:dyDescent="0.25">
      <c r="A58" t="s">
        <v>5638</v>
      </c>
      <c r="B58" t="s">
        <v>39</v>
      </c>
      <c r="C58" t="s">
        <v>5619</v>
      </c>
      <c r="D58" t="s">
        <v>169</v>
      </c>
      <c r="E58" t="s">
        <v>222</v>
      </c>
      <c r="F58" t="str">
        <f t="shared" si="0"/>
        <v>J1-A53</v>
      </c>
      <c r="G58" t="str">
        <f>VLOOKUP(F58,RAW_c_TEB0187_REV01!A:B,2,0)</f>
        <v>HPS_IOB12</v>
      </c>
      <c r="H58" t="str">
        <f t="shared" si="1"/>
        <v>SD_DETECT</v>
      </c>
      <c r="I58" t="str">
        <f t="shared" si="2"/>
        <v>R41</v>
      </c>
      <c r="J58" t="str">
        <f t="shared" si="3"/>
        <v>--</v>
      </c>
      <c r="K58">
        <f>IFERROR(IF(J58="--",IF(G58=H58,VLOOKUP(G58,RAW_c_TEB0187_REV01!L:N,3,0),SUM(VLOOKUP(H58,RAW_c_TEB0187_REV01!L:N,3,0),VLOOKUP(G58,RAW_c_TEB0187_REV01!L:N,3,0))),"---"),"---")</f>
        <v>73.607199999999992</v>
      </c>
      <c r="L58" t="str">
        <f t="shared" si="4"/>
        <v>J1-A53</v>
      </c>
      <c r="M58" t="str">
        <f>IFERROR(IF(
COUNTIF(B2B!H:H,(IF(K58&lt;&gt;"---",IF(INDEX(RAW_c_TEB0187_REV01!B:D,MATCH(H58,RAW_c_TEB0187_REV01!B:B,0),3)=L58,INDEX(
RAW_c_TEB0187_REV01!B:D,MATCH(H58,INDEX(RAW_c_TEB0187_REV01!B:B,MATCH(H58,RAW_c_TEB0187_REV01!B:B,)+1):'RAW_c_TEB0187_REV01'!B11129,)+MATCH(H58,RAW_c_TEB0187_REV01!B:B,),3),INDEX(RAW_c_TEB0187_REV01!B:D,MATCH(H58,RAW_c_TEB0187_REV01!B:B,0),3)),"---")))=1,"---",IF(K58&lt;&gt;"---",IF(INDEX(RAW_c_TEB0187_REV01!B:D,MATCH(H58,RAW_c_TEB0187_REV01!B:B,0),3)=L58,INDEX(
RAW_c_TEB0187_REV01!B:D,MATCH(H58,INDEX(RAW_c_TEB0187_REV01!B:B,MATCH(H58,RAW_c_TEB0187_REV01!B:B,)+1):'RAW_c_TEB0187_REV01'!B11129,)+MATCH(H58,RAW_c_TEB0187_REV01!B:B,),3),INDEX(RAW_c_TEB0187_REV01!B:D,MATCH(H58,RAW_c_TEB0187_REV01!B:B,0),3)),"---")),"---")</f>
        <v>J24-9</v>
      </c>
      <c r="N58" t="str">
        <f>IFERROR(IF(AND(B58="B2B",J58="--"),L58,IF(
COUNTIF(B2B!H:H,(IF(K58&lt;&gt;"---",IF(INDEX(RAW_c_TEB0187_REV01!B:D,MATCH(H58,RAW_c_TEB0187_REV01!B:B,0),3)=L58,INDEX(
RAW_c_TEB0187_REV01!B:D,MATCH(H58,INDEX(RAW_c_TEB0187_REV01!B:B,MATCH(H58,RAW_c_TEB0187_REV01!B:B,)+1):'RAW_c_TEB0187_REV01'!B11129,)+MATCH(H58,RAW_c_TEB0187_REV01!B:B,),3),INDEX(RAW_c_TEB0187_REV01!B:D,MATCH(H58,RAW_c_TEB0187_REV01!B:B,0),3)),"---")))=0,"---",IF(K58&lt;&gt;"---",IF(INDEX(RAW_c_TEB0187_REV01!B:D,MATCH(H58,RAW_c_TEB0187_REV01!B:B,0),3)=L58,INDEX(
RAW_c_TEB0187_REV01!B:D,MATCH(H58,INDEX(RAW_c_TEB0187_REV01!B:B,MATCH(H58,RAW_c_TEB0187_REV01!B:B,)+1):'RAW_c_TEB0187_REV01'!B11129,)+MATCH(H58,RAW_c_TEB0187_REV01!B:B,),3),INDEX(RAW_c_TEB0187_REV01!B:D,MATCH(H58,RAW_c_TEB0187_REV01!B:B,0),3)),"---"))),"---")</f>
        <v>J1-A53</v>
      </c>
      <c r="Q58" t="s">
        <v>3780</v>
      </c>
      <c r="R58" t="s">
        <v>5269</v>
      </c>
      <c r="S58" t="s">
        <v>467</v>
      </c>
      <c r="T58">
        <f>COUNTIF(RAW_c_TEB0187_REV01!B:B,G58)</f>
        <v>2</v>
      </c>
      <c r="U58" t="str">
        <f t="shared" si="5"/>
        <v>B2B-IO</v>
      </c>
    </row>
    <row r="59" spans="1:21" x14ac:dyDescent="0.25">
      <c r="A59" t="s">
        <v>5639</v>
      </c>
      <c r="B59" t="s">
        <v>39</v>
      </c>
      <c r="C59" t="s">
        <v>5619</v>
      </c>
      <c r="D59" t="s">
        <v>169</v>
      </c>
      <c r="E59" t="s">
        <v>223</v>
      </c>
      <c r="F59" t="str">
        <f t="shared" si="0"/>
        <v>J1-A54</v>
      </c>
      <c r="G59" t="str">
        <f>VLOOKUP(F59,RAW_c_TEB0187_REV01!A:B,2,0)</f>
        <v>I2C0_SCL</v>
      </c>
      <c r="H59" t="str">
        <f t="shared" si="1"/>
        <v>I2C0_SCL</v>
      </c>
      <c r="I59" t="str">
        <f t="shared" si="2"/>
        <v>--</v>
      </c>
      <c r="J59" t="str">
        <f t="shared" si="3"/>
        <v>--</v>
      </c>
      <c r="K59">
        <f>IFERROR(IF(J59="--",IF(G59=H59,VLOOKUP(G59,RAW_c_TEB0187_REV01!L:N,3,0),SUM(VLOOKUP(H59,RAW_c_TEB0187_REV01!L:N,3,0),VLOOKUP(G59,RAW_c_TEB0187_REV01!L:N,3,0))),"---"),"---")</f>
        <v>16.526499999999999</v>
      </c>
      <c r="L59" t="str">
        <f t="shared" si="4"/>
        <v>J1-A54</v>
      </c>
      <c r="M59" t="str">
        <f>IFERROR(IF(
COUNTIF(B2B!H:H,(IF(K59&lt;&gt;"---",IF(INDEX(RAW_c_TEB0187_REV01!B:D,MATCH(H59,RAW_c_TEB0187_REV01!B:B,0),3)=L59,INDEX(
RAW_c_TEB0187_REV01!B:D,MATCH(H59,INDEX(RAW_c_TEB0187_REV01!B:B,MATCH(H59,RAW_c_TEB0187_REV01!B:B,)+1):'RAW_c_TEB0187_REV01'!B11130,)+MATCH(H59,RAW_c_TEB0187_REV01!B:B,),3),INDEX(RAW_c_TEB0187_REV01!B:D,MATCH(H59,RAW_c_TEB0187_REV01!B:B,0),3)),"---")))=1,"---",IF(K59&lt;&gt;"---",IF(INDEX(RAW_c_TEB0187_REV01!B:D,MATCH(H59,RAW_c_TEB0187_REV01!B:B,0),3)=L59,INDEX(
RAW_c_TEB0187_REV01!B:D,MATCH(H59,INDEX(RAW_c_TEB0187_REV01!B:B,MATCH(H59,RAW_c_TEB0187_REV01!B:B,)+1):'RAW_c_TEB0187_REV01'!B11130,)+MATCH(H59,RAW_c_TEB0187_REV01!B:B,),3),INDEX(RAW_c_TEB0187_REV01!B:D,MATCH(H59,RAW_c_TEB0187_REV01!B:B,0),3)),"---")),"---")</f>
        <v>---</v>
      </c>
      <c r="N59" t="str">
        <f>IFERROR(IF(AND(B59="B2B",J59="--"),L59,IF(
COUNTIF(B2B!H:H,(IF(K59&lt;&gt;"---",IF(INDEX(RAW_c_TEB0187_REV01!B:D,MATCH(H59,RAW_c_TEB0187_REV01!B:B,0),3)=L59,INDEX(
RAW_c_TEB0187_REV01!B:D,MATCH(H59,INDEX(RAW_c_TEB0187_REV01!B:B,MATCH(H59,RAW_c_TEB0187_REV01!B:B,)+1):'RAW_c_TEB0187_REV01'!B11130,)+MATCH(H59,RAW_c_TEB0187_REV01!B:B,),3),INDEX(RAW_c_TEB0187_REV01!B:D,MATCH(H59,RAW_c_TEB0187_REV01!B:B,0),3)),"---")))=0,"---",IF(K59&lt;&gt;"---",IF(INDEX(RAW_c_TEB0187_REV01!B:D,MATCH(H59,RAW_c_TEB0187_REV01!B:B,0),3)=L59,INDEX(
RAW_c_TEB0187_REV01!B:D,MATCH(H59,INDEX(RAW_c_TEB0187_REV01!B:B,MATCH(H59,RAW_c_TEB0187_REV01!B:B,)+1):'RAW_c_TEB0187_REV01'!B11130,)+MATCH(H59,RAW_c_TEB0187_REV01!B:B,),3),INDEX(RAW_c_TEB0187_REV01!B:D,MATCH(H59,RAW_c_TEB0187_REV01!B:B,0),3)),"---"))),"---")</f>
        <v>J1-A54</v>
      </c>
      <c r="Q59" t="s">
        <v>3778</v>
      </c>
      <c r="R59" t="s">
        <v>5270</v>
      </c>
      <c r="S59" t="s">
        <v>469</v>
      </c>
      <c r="T59">
        <f>COUNTIF(RAW_c_TEB0187_REV01!B:B,G59)</f>
        <v>5</v>
      </c>
      <c r="U59" t="str">
        <f t="shared" si="5"/>
        <v>B2B-IO</v>
      </c>
    </row>
    <row r="60" spans="1:21" x14ac:dyDescent="0.25">
      <c r="A60" t="s">
        <v>5640</v>
      </c>
      <c r="B60" t="s">
        <v>39</v>
      </c>
      <c r="C60" t="s">
        <v>5619</v>
      </c>
      <c r="D60" t="s">
        <v>169</v>
      </c>
      <c r="E60" t="s">
        <v>224</v>
      </c>
      <c r="F60" t="str">
        <f t="shared" si="0"/>
        <v>J1-A55</v>
      </c>
      <c r="G60" t="str">
        <f>VLOOKUP(F60,RAW_c_TEB0187_REV01!A:B,2,0)</f>
        <v>I2C0_SDA</v>
      </c>
      <c r="H60" t="str">
        <f t="shared" si="1"/>
        <v>I2C0_SDA</v>
      </c>
      <c r="I60" t="str">
        <f t="shared" si="2"/>
        <v>--</v>
      </c>
      <c r="J60" t="str">
        <f t="shared" si="3"/>
        <v>--</v>
      </c>
      <c r="K60">
        <f>IFERROR(IF(J60="--",IF(G60=H60,VLOOKUP(G60,RAW_c_TEB0187_REV01!L:N,3,0),SUM(VLOOKUP(H60,RAW_c_TEB0187_REV01!L:N,3,0),VLOOKUP(G60,RAW_c_TEB0187_REV01!L:N,3,0))),"---"),"---")</f>
        <v>21.5091</v>
      </c>
      <c r="L60" t="str">
        <f t="shared" si="4"/>
        <v>J1-A55</v>
      </c>
      <c r="M60" t="str">
        <f>IFERROR(IF(
COUNTIF(B2B!H:H,(IF(K60&lt;&gt;"---",IF(INDEX(RAW_c_TEB0187_REV01!B:D,MATCH(H60,RAW_c_TEB0187_REV01!B:B,0),3)=L60,INDEX(
RAW_c_TEB0187_REV01!B:D,MATCH(H60,INDEX(RAW_c_TEB0187_REV01!B:B,MATCH(H60,RAW_c_TEB0187_REV01!B:B,)+1):'RAW_c_TEB0187_REV01'!B11131,)+MATCH(H60,RAW_c_TEB0187_REV01!B:B,),3),INDEX(RAW_c_TEB0187_REV01!B:D,MATCH(H60,RAW_c_TEB0187_REV01!B:B,0),3)),"---")))=1,"---",IF(K60&lt;&gt;"---",IF(INDEX(RAW_c_TEB0187_REV01!B:D,MATCH(H60,RAW_c_TEB0187_REV01!B:B,0),3)=L60,INDEX(
RAW_c_TEB0187_REV01!B:D,MATCH(H60,INDEX(RAW_c_TEB0187_REV01!B:B,MATCH(H60,RAW_c_TEB0187_REV01!B:B,)+1):'RAW_c_TEB0187_REV01'!B11131,)+MATCH(H60,RAW_c_TEB0187_REV01!B:B,),3),INDEX(RAW_c_TEB0187_REV01!B:D,MATCH(H60,RAW_c_TEB0187_REV01!B:B,0),3)),"---")),"---")</f>
        <v>---</v>
      </c>
      <c r="N60" t="str">
        <f>IFERROR(IF(AND(B60="B2B",J60="--"),L60,IF(
COUNTIF(B2B!H:H,(IF(K60&lt;&gt;"---",IF(INDEX(RAW_c_TEB0187_REV01!B:D,MATCH(H60,RAW_c_TEB0187_REV01!B:B,0),3)=L60,INDEX(
RAW_c_TEB0187_REV01!B:D,MATCH(H60,INDEX(RAW_c_TEB0187_REV01!B:B,MATCH(H60,RAW_c_TEB0187_REV01!B:B,)+1):'RAW_c_TEB0187_REV01'!B11131,)+MATCH(H60,RAW_c_TEB0187_REV01!B:B,),3),INDEX(RAW_c_TEB0187_REV01!B:D,MATCH(H60,RAW_c_TEB0187_REV01!B:B,0),3)),"---")))=0,"---",IF(K60&lt;&gt;"---",IF(INDEX(RAW_c_TEB0187_REV01!B:D,MATCH(H60,RAW_c_TEB0187_REV01!B:B,0),3)=L60,INDEX(
RAW_c_TEB0187_REV01!B:D,MATCH(H60,INDEX(RAW_c_TEB0187_REV01!B:B,MATCH(H60,RAW_c_TEB0187_REV01!B:B,)+1):'RAW_c_TEB0187_REV01'!B11131,)+MATCH(H60,RAW_c_TEB0187_REV01!B:B,),3),INDEX(RAW_c_TEB0187_REV01!B:D,MATCH(H60,RAW_c_TEB0187_REV01!B:B,0),3)),"---"))),"---")</f>
        <v>J1-A55</v>
      </c>
      <c r="Q60" t="s">
        <v>3783</v>
      </c>
      <c r="R60" t="s">
        <v>5273</v>
      </c>
      <c r="S60" t="s">
        <v>734</v>
      </c>
      <c r="T60">
        <f>COUNTIF(RAW_c_TEB0187_REV01!B:B,G60)</f>
        <v>5</v>
      </c>
      <c r="U60" t="str">
        <f t="shared" si="5"/>
        <v>B2B-IO</v>
      </c>
    </row>
    <row r="61" spans="1:21" x14ac:dyDescent="0.25">
      <c r="A61" t="s">
        <v>5641</v>
      </c>
      <c r="B61" t="s">
        <v>39</v>
      </c>
      <c r="C61" t="s">
        <v>5625</v>
      </c>
      <c r="D61" t="s">
        <v>169</v>
      </c>
      <c r="E61" t="s">
        <v>225</v>
      </c>
      <c r="F61" t="str">
        <f t="shared" si="0"/>
        <v>J1-A56</v>
      </c>
      <c r="G61" t="str">
        <f>VLOOKUP(F61,RAW_c_TEB0187_REV01!A:B,2,0)</f>
        <v>3V3_M</v>
      </c>
      <c r="H61" t="str">
        <f t="shared" si="1"/>
        <v>3V3_M</v>
      </c>
      <c r="I61" t="str">
        <f t="shared" si="2"/>
        <v>--</v>
      </c>
      <c r="J61" t="str">
        <f t="shared" si="3"/>
        <v>--</v>
      </c>
      <c r="K61">
        <f>IFERROR(IF(J61="--",IF(G61=H61,VLOOKUP(G61,RAW_c_TEB0187_REV01!L:N,3,0),SUM(VLOOKUP(H61,RAW_c_TEB0187_REV01!L:N,3,0),VLOOKUP(G61,RAW_c_TEB0187_REV01!L:N,3,0))),"---"),"---")</f>
        <v>5.3959000000000001</v>
      </c>
      <c r="L61" t="str">
        <f t="shared" si="4"/>
        <v>J1-A56</v>
      </c>
      <c r="M61" t="str">
        <f>IFERROR(IF(
COUNTIF(B2B!H:H,(IF(K61&lt;&gt;"---",IF(INDEX(RAW_c_TEB0187_REV01!B:D,MATCH(H61,RAW_c_TEB0187_REV01!B:B,0),3)=L61,INDEX(
RAW_c_TEB0187_REV01!B:D,MATCH(H61,INDEX(RAW_c_TEB0187_REV01!B:B,MATCH(H61,RAW_c_TEB0187_REV01!B:B,)+1):'RAW_c_TEB0187_REV01'!B11132,)+MATCH(H61,RAW_c_TEB0187_REV01!B:B,),3),INDEX(RAW_c_TEB0187_REV01!B:D,MATCH(H61,RAW_c_TEB0187_REV01!B:B,0),3)),"---")))=1,"---",IF(K61&lt;&gt;"---",IF(INDEX(RAW_c_TEB0187_REV01!B:D,MATCH(H61,RAW_c_TEB0187_REV01!B:B,0),3)=L61,INDEX(
RAW_c_TEB0187_REV01!B:D,MATCH(H61,INDEX(RAW_c_TEB0187_REV01!B:B,MATCH(H61,RAW_c_TEB0187_REV01!B:B,)+1):'RAW_c_TEB0187_REV01'!B11132,)+MATCH(H61,RAW_c_TEB0187_REV01!B:B,),3),INDEX(RAW_c_TEB0187_REV01!B:D,MATCH(H61,RAW_c_TEB0187_REV01!B:B,0),3)),"---")),"---")</f>
        <v>---</v>
      </c>
      <c r="N61" t="str">
        <f>IFERROR(IF(AND(B61="B2B",J61="--"),L61,IF(
COUNTIF(B2B!H:H,(IF(K61&lt;&gt;"---",IF(INDEX(RAW_c_TEB0187_REV01!B:D,MATCH(H61,RAW_c_TEB0187_REV01!B:B,0),3)=L61,INDEX(
RAW_c_TEB0187_REV01!B:D,MATCH(H61,INDEX(RAW_c_TEB0187_REV01!B:B,MATCH(H61,RAW_c_TEB0187_REV01!B:B,)+1):'RAW_c_TEB0187_REV01'!B11132,)+MATCH(H61,RAW_c_TEB0187_REV01!B:B,),3),INDEX(RAW_c_TEB0187_REV01!B:D,MATCH(H61,RAW_c_TEB0187_REV01!B:B,0),3)),"---")))=0,"---",IF(K61&lt;&gt;"---",IF(INDEX(RAW_c_TEB0187_REV01!B:D,MATCH(H61,RAW_c_TEB0187_REV01!B:B,0),3)=L61,INDEX(
RAW_c_TEB0187_REV01!B:D,MATCH(H61,INDEX(RAW_c_TEB0187_REV01!B:B,MATCH(H61,RAW_c_TEB0187_REV01!B:B,)+1):'RAW_c_TEB0187_REV01'!B11132,)+MATCH(H61,RAW_c_TEB0187_REV01!B:B,),3),INDEX(RAW_c_TEB0187_REV01!B:D,MATCH(H61,RAW_c_TEB0187_REV01!B:B,0),3)),"---"))),"---")</f>
        <v>J1-A56</v>
      </c>
      <c r="Q61" t="s">
        <v>3781</v>
      </c>
      <c r="R61" t="s">
        <v>5274</v>
      </c>
      <c r="S61" t="s">
        <v>736</v>
      </c>
      <c r="T61">
        <f>COUNTIF(RAW_c_TEB0187_REV01!B:B,G61)</f>
        <v>3</v>
      </c>
      <c r="U61" t="str">
        <f t="shared" si="5"/>
        <v>B2B-PWR</v>
      </c>
    </row>
    <row r="62" spans="1:21" x14ac:dyDescent="0.25">
      <c r="A62" t="s">
        <v>5642</v>
      </c>
      <c r="B62" t="s">
        <v>39</v>
      </c>
      <c r="C62" t="s">
        <v>5625</v>
      </c>
      <c r="D62" t="s">
        <v>169</v>
      </c>
      <c r="E62" t="s">
        <v>226</v>
      </c>
      <c r="F62" t="str">
        <f t="shared" si="0"/>
        <v>J1-A57</v>
      </c>
      <c r="G62" t="str">
        <f>VLOOKUP(F62,RAW_c_TEB0187_REV01!A:B,2,0)</f>
        <v>3V3_M</v>
      </c>
      <c r="H62" t="str">
        <f t="shared" si="1"/>
        <v>3V3_M</v>
      </c>
      <c r="I62" t="str">
        <f t="shared" si="2"/>
        <v>--</v>
      </c>
      <c r="J62" t="str">
        <f t="shared" si="3"/>
        <v>--</v>
      </c>
      <c r="K62">
        <f>IFERROR(IF(J62="--",IF(G62=H62,VLOOKUP(G62,RAW_c_TEB0187_REV01!L:N,3,0),SUM(VLOOKUP(H62,RAW_c_TEB0187_REV01!L:N,3,0),VLOOKUP(G62,RAW_c_TEB0187_REV01!L:N,3,0))),"---"),"---")</f>
        <v>5.3959000000000001</v>
      </c>
      <c r="L62" t="str">
        <f t="shared" si="4"/>
        <v>J1-A57</v>
      </c>
      <c r="M62" t="str">
        <f>IFERROR(IF(
COUNTIF(B2B!H:H,(IF(K62&lt;&gt;"---",IF(INDEX(RAW_c_TEB0187_REV01!B:D,MATCH(H62,RAW_c_TEB0187_REV01!B:B,0),3)=L62,INDEX(
RAW_c_TEB0187_REV01!B:D,MATCH(H62,INDEX(RAW_c_TEB0187_REV01!B:B,MATCH(H62,RAW_c_TEB0187_REV01!B:B,)+1):'RAW_c_TEB0187_REV01'!B11133,)+MATCH(H62,RAW_c_TEB0187_REV01!B:B,),3),INDEX(RAW_c_TEB0187_REV01!B:D,MATCH(H62,RAW_c_TEB0187_REV01!B:B,0),3)),"---")))=1,"---",IF(K62&lt;&gt;"---",IF(INDEX(RAW_c_TEB0187_REV01!B:D,MATCH(H62,RAW_c_TEB0187_REV01!B:B,0),3)=L62,INDEX(
RAW_c_TEB0187_REV01!B:D,MATCH(H62,INDEX(RAW_c_TEB0187_REV01!B:B,MATCH(H62,RAW_c_TEB0187_REV01!B:B,)+1):'RAW_c_TEB0187_REV01'!B11133,)+MATCH(H62,RAW_c_TEB0187_REV01!B:B,),3),INDEX(RAW_c_TEB0187_REV01!B:D,MATCH(H62,RAW_c_TEB0187_REV01!B:B,0),3)),"---")),"---")</f>
        <v>---</v>
      </c>
      <c r="N62" t="str">
        <f>IFERROR(IF(AND(B62="B2B",J62="--"),L62,IF(
COUNTIF(B2B!H:H,(IF(K62&lt;&gt;"---",IF(INDEX(RAW_c_TEB0187_REV01!B:D,MATCH(H62,RAW_c_TEB0187_REV01!B:B,0),3)=L62,INDEX(
RAW_c_TEB0187_REV01!B:D,MATCH(H62,INDEX(RAW_c_TEB0187_REV01!B:B,MATCH(H62,RAW_c_TEB0187_REV01!B:B,)+1):'RAW_c_TEB0187_REV01'!B11133,)+MATCH(H62,RAW_c_TEB0187_REV01!B:B,),3),INDEX(RAW_c_TEB0187_REV01!B:D,MATCH(H62,RAW_c_TEB0187_REV01!B:B,0),3)),"---")))=0,"---",IF(K62&lt;&gt;"---",IF(INDEX(RAW_c_TEB0187_REV01!B:D,MATCH(H62,RAW_c_TEB0187_REV01!B:B,0),3)=L62,INDEX(
RAW_c_TEB0187_REV01!B:D,MATCH(H62,INDEX(RAW_c_TEB0187_REV01!B:B,MATCH(H62,RAW_c_TEB0187_REV01!B:B,)+1):'RAW_c_TEB0187_REV01'!B11133,)+MATCH(H62,RAW_c_TEB0187_REV01!B:B,),3),INDEX(RAW_c_TEB0187_REV01!B:D,MATCH(H62,RAW_c_TEB0187_REV01!B:B,0),3)),"---"))),"---")</f>
        <v>J1-A57</v>
      </c>
      <c r="Q62" t="s">
        <v>3757</v>
      </c>
      <c r="R62" t="s">
        <v>3204</v>
      </c>
      <c r="S62" t="s">
        <v>976</v>
      </c>
      <c r="T62">
        <f>COUNTIF(RAW_c_TEB0187_REV01!B:B,G62)</f>
        <v>3</v>
      </c>
      <c r="U62" t="str">
        <f t="shared" si="5"/>
        <v>B2B-PWR</v>
      </c>
    </row>
    <row r="63" spans="1:21" x14ac:dyDescent="0.25">
      <c r="A63" t="s">
        <v>5643</v>
      </c>
      <c r="B63" t="s">
        <v>39</v>
      </c>
      <c r="C63" t="s">
        <v>433</v>
      </c>
      <c r="D63" t="s">
        <v>169</v>
      </c>
      <c r="E63" t="s">
        <v>227</v>
      </c>
      <c r="F63" t="str">
        <f t="shared" si="0"/>
        <v>J1-A58</v>
      </c>
      <c r="G63" t="str">
        <f>VLOOKUP(F63,RAW_c_TEB0187_REV01!A:B,2,0)</f>
        <v>GND</v>
      </c>
      <c r="H63" t="str">
        <f t="shared" si="1"/>
        <v>GND</v>
      </c>
      <c r="I63" t="str">
        <f t="shared" si="2"/>
        <v>--</v>
      </c>
      <c r="J63" t="str">
        <f t="shared" si="3"/>
        <v>---</v>
      </c>
      <c r="K63" t="str">
        <f>IFERROR(IF(J63="--",IF(G63=H63,VLOOKUP(G63,RAW_c_TEB0187_REV01!L:N,3,0),SUM(VLOOKUP(H63,RAW_c_TEB0187_REV01!L:N,3,0),VLOOKUP(G63,RAW_c_TEB0187_REV01!L:N,3,0))),"---"),"---")</f>
        <v>---</v>
      </c>
      <c r="L63" t="str">
        <f t="shared" si="4"/>
        <v>J1-A58</v>
      </c>
      <c r="M63" t="str">
        <f>IFERROR(IF(
COUNTIF(B2B!H:H,(IF(K63&lt;&gt;"---",IF(INDEX(RAW_c_TEB0187_REV01!B:D,MATCH(H63,RAW_c_TEB0187_REV01!B:B,0),3)=L63,INDEX(
RAW_c_TEB0187_REV01!B:D,MATCH(H63,INDEX(RAW_c_TEB0187_REV01!B:B,MATCH(H63,RAW_c_TEB0187_REV01!B:B,)+1):'RAW_c_TEB0187_REV01'!B11134,)+MATCH(H63,RAW_c_TEB0187_REV01!B:B,),3),INDEX(RAW_c_TEB0187_REV01!B:D,MATCH(H63,RAW_c_TEB0187_REV01!B:B,0),3)),"---")))=1,"---",IF(K63&lt;&gt;"---",IF(INDEX(RAW_c_TEB0187_REV01!B:D,MATCH(H63,RAW_c_TEB0187_REV01!B:B,0),3)=L63,INDEX(
RAW_c_TEB0187_REV01!B:D,MATCH(H63,INDEX(RAW_c_TEB0187_REV01!B:B,MATCH(H63,RAW_c_TEB0187_REV01!B:B,)+1):'RAW_c_TEB0187_REV01'!B11134,)+MATCH(H63,RAW_c_TEB0187_REV01!B:B,),3),INDEX(RAW_c_TEB0187_REV01!B:D,MATCH(H63,RAW_c_TEB0187_REV01!B:B,0),3)),"---")),"---")</f>
        <v>---</v>
      </c>
      <c r="N63" t="str">
        <f>IFERROR(IF(AND(B63="B2B",J63="--"),L63,IF(
COUNTIF(B2B!H:H,(IF(K63&lt;&gt;"---",IF(INDEX(RAW_c_TEB0187_REV01!B:D,MATCH(H63,RAW_c_TEB0187_REV01!B:B,0),3)=L63,INDEX(
RAW_c_TEB0187_REV01!B:D,MATCH(H63,INDEX(RAW_c_TEB0187_REV01!B:B,MATCH(H63,RAW_c_TEB0187_REV01!B:B,)+1):'RAW_c_TEB0187_REV01'!B11134,)+MATCH(H63,RAW_c_TEB0187_REV01!B:B,),3),INDEX(RAW_c_TEB0187_REV01!B:D,MATCH(H63,RAW_c_TEB0187_REV01!B:B,0),3)),"---")))=0,"---",IF(K63&lt;&gt;"---",IF(INDEX(RAW_c_TEB0187_REV01!B:D,MATCH(H63,RAW_c_TEB0187_REV01!B:B,0),3)=L63,INDEX(
RAW_c_TEB0187_REV01!B:D,MATCH(H63,INDEX(RAW_c_TEB0187_REV01!B:B,MATCH(H63,RAW_c_TEB0187_REV01!B:B,)+1):'RAW_c_TEB0187_REV01'!B11134,)+MATCH(H63,RAW_c_TEB0187_REV01!B:B,),3),INDEX(RAW_c_TEB0187_REV01!B:D,MATCH(H63,RAW_c_TEB0187_REV01!B:B,0),3)),"---"))),"---")</f>
        <v>---</v>
      </c>
      <c r="Q63" t="s">
        <v>3756</v>
      </c>
      <c r="R63" t="s">
        <v>3205</v>
      </c>
      <c r="S63" t="s">
        <v>977</v>
      </c>
      <c r="T63">
        <f>COUNTIF(RAW_c_TEB0187_REV01!B:B,G63)</f>
        <v>1098</v>
      </c>
      <c r="U63" t="str">
        <f t="shared" si="5"/>
        <v>B2B-GND</v>
      </c>
    </row>
    <row r="64" spans="1:21" x14ac:dyDescent="0.25">
      <c r="A64" t="s">
        <v>5644</v>
      </c>
      <c r="B64" t="s">
        <v>39</v>
      </c>
      <c r="C64" t="s">
        <v>5625</v>
      </c>
      <c r="D64" t="s">
        <v>169</v>
      </c>
      <c r="E64" t="s">
        <v>228</v>
      </c>
      <c r="F64" t="str">
        <f t="shared" si="0"/>
        <v>J1-A59</v>
      </c>
      <c r="G64" t="str">
        <f>VLOOKUP(F64,RAW_c_TEB0187_REV01!A:B,2,0)</f>
        <v>VIN_SOM</v>
      </c>
      <c r="H64" t="str">
        <f t="shared" si="1"/>
        <v>VIN_SOM</v>
      </c>
      <c r="I64" t="str">
        <f t="shared" si="2"/>
        <v>--</v>
      </c>
      <c r="J64" t="str">
        <f t="shared" si="3"/>
        <v>--</v>
      </c>
      <c r="K64">
        <f>IFERROR(IF(J64="--",IF(G64=H64,VLOOKUP(G64,RAW_c_TEB0187_REV01!L:N,3,0),SUM(VLOOKUP(H64,RAW_c_TEB0187_REV01!L:N,3,0),VLOOKUP(G64,RAW_c_TEB0187_REV01!L:N,3,0))),"---"),"---")</f>
        <v>46.2408</v>
      </c>
      <c r="L64" t="str">
        <f t="shared" si="4"/>
        <v>J1-A59</v>
      </c>
      <c r="M64" t="str">
        <f>IFERROR(IF(
COUNTIF(B2B!H:H,(IF(K64&lt;&gt;"---",IF(INDEX(RAW_c_TEB0187_REV01!B:D,MATCH(H64,RAW_c_TEB0187_REV01!B:B,0),3)=L64,INDEX(
RAW_c_TEB0187_REV01!B:D,MATCH(H64,INDEX(RAW_c_TEB0187_REV01!B:B,MATCH(H64,RAW_c_TEB0187_REV01!B:B,)+1):'RAW_c_TEB0187_REV01'!B11135,)+MATCH(H64,RAW_c_TEB0187_REV01!B:B,),3),INDEX(RAW_c_TEB0187_REV01!B:D,MATCH(H64,RAW_c_TEB0187_REV01!B:B,0),3)),"---")))=1,"---",IF(K64&lt;&gt;"---",IF(INDEX(RAW_c_TEB0187_REV01!B:D,MATCH(H64,RAW_c_TEB0187_REV01!B:B,0),3)=L64,INDEX(
RAW_c_TEB0187_REV01!B:D,MATCH(H64,INDEX(RAW_c_TEB0187_REV01!B:B,MATCH(H64,RAW_c_TEB0187_REV01!B:B,)+1):'RAW_c_TEB0187_REV01'!B11135,)+MATCH(H64,RAW_c_TEB0187_REV01!B:B,),3),INDEX(RAW_c_TEB0187_REV01!B:D,MATCH(H64,RAW_c_TEB0187_REV01!B:B,0),3)),"---")),"---")</f>
        <v>---</v>
      </c>
      <c r="N64" t="str">
        <f>IFERROR(IF(AND(B64="B2B",J64="--"),L64,IF(
COUNTIF(B2B!H:H,(IF(K64&lt;&gt;"---",IF(INDEX(RAW_c_TEB0187_REV01!B:D,MATCH(H64,RAW_c_TEB0187_REV01!B:B,0),3)=L64,INDEX(
RAW_c_TEB0187_REV01!B:D,MATCH(H64,INDEX(RAW_c_TEB0187_REV01!B:B,MATCH(H64,RAW_c_TEB0187_REV01!B:B,)+1):'RAW_c_TEB0187_REV01'!B11135,)+MATCH(H64,RAW_c_TEB0187_REV01!B:B,),3),INDEX(RAW_c_TEB0187_REV01!B:D,MATCH(H64,RAW_c_TEB0187_REV01!B:B,0),3)),"---")))=0,"---",IF(K64&lt;&gt;"---",IF(INDEX(RAW_c_TEB0187_REV01!B:D,MATCH(H64,RAW_c_TEB0187_REV01!B:B,0),3)=L64,INDEX(
RAW_c_TEB0187_REV01!B:D,MATCH(H64,INDEX(RAW_c_TEB0187_REV01!B:B,MATCH(H64,RAW_c_TEB0187_REV01!B:B,)+1):'RAW_c_TEB0187_REV01'!B11135,)+MATCH(H64,RAW_c_TEB0187_REV01!B:B,),3),INDEX(RAW_c_TEB0187_REV01!B:D,MATCH(H64,RAW_c_TEB0187_REV01!B:B,0),3)),"---"))),"---")</f>
        <v>J1-A59</v>
      </c>
      <c r="Q64" t="s">
        <v>3759</v>
      </c>
      <c r="R64" t="s">
        <v>5271</v>
      </c>
      <c r="S64" t="s">
        <v>766</v>
      </c>
      <c r="T64">
        <f>COUNTIF(RAW_c_TEB0187_REV01!B:B,G64)</f>
        <v>19</v>
      </c>
      <c r="U64" t="str">
        <f t="shared" si="5"/>
        <v>B2B-PWR</v>
      </c>
    </row>
    <row r="65" spans="1:21" x14ac:dyDescent="0.25">
      <c r="A65" t="s">
        <v>5645</v>
      </c>
      <c r="B65" t="s">
        <v>39</v>
      </c>
      <c r="C65" t="s">
        <v>5625</v>
      </c>
      <c r="D65" t="s">
        <v>169</v>
      </c>
      <c r="E65" t="s">
        <v>229</v>
      </c>
      <c r="F65" t="str">
        <f t="shared" si="0"/>
        <v>J1-A60</v>
      </c>
      <c r="G65" t="str">
        <f>VLOOKUP(F65,RAW_c_TEB0187_REV01!A:B,2,0)</f>
        <v>VIN_SOM</v>
      </c>
      <c r="H65" t="str">
        <f t="shared" si="1"/>
        <v>VIN_SOM</v>
      </c>
      <c r="I65" t="str">
        <f t="shared" si="2"/>
        <v>--</v>
      </c>
      <c r="J65" t="str">
        <f t="shared" si="3"/>
        <v>--</v>
      </c>
      <c r="K65">
        <f>IFERROR(IF(J65="--",IF(G65=H65,VLOOKUP(G65,RAW_c_TEB0187_REV01!L:N,3,0),SUM(VLOOKUP(H65,RAW_c_TEB0187_REV01!L:N,3,0),VLOOKUP(G65,RAW_c_TEB0187_REV01!L:N,3,0))),"---"),"---")</f>
        <v>46.2408</v>
      </c>
      <c r="L65" t="str">
        <f t="shared" si="4"/>
        <v>J1-A60</v>
      </c>
      <c r="M65" t="str">
        <f>IFERROR(IF(
COUNTIF(B2B!H:H,(IF(K65&lt;&gt;"---",IF(INDEX(RAW_c_TEB0187_REV01!B:D,MATCH(H65,RAW_c_TEB0187_REV01!B:B,0),3)=L65,INDEX(
RAW_c_TEB0187_REV01!B:D,MATCH(H65,INDEX(RAW_c_TEB0187_REV01!B:B,MATCH(H65,RAW_c_TEB0187_REV01!B:B,)+1):'RAW_c_TEB0187_REV01'!B11136,)+MATCH(H65,RAW_c_TEB0187_REV01!B:B,),3),INDEX(RAW_c_TEB0187_REV01!B:D,MATCH(H65,RAW_c_TEB0187_REV01!B:B,0),3)),"---")))=1,"---",IF(K65&lt;&gt;"---",IF(INDEX(RAW_c_TEB0187_REV01!B:D,MATCH(H65,RAW_c_TEB0187_REV01!B:B,0),3)=L65,INDEX(
RAW_c_TEB0187_REV01!B:D,MATCH(H65,INDEX(RAW_c_TEB0187_REV01!B:B,MATCH(H65,RAW_c_TEB0187_REV01!B:B,)+1):'RAW_c_TEB0187_REV01'!B11136,)+MATCH(H65,RAW_c_TEB0187_REV01!B:B,),3),INDEX(RAW_c_TEB0187_REV01!B:D,MATCH(H65,RAW_c_TEB0187_REV01!B:B,0),3)),"---")),"---")</f>
        <v>---</v>
      </c>
      <c r="N65" t="str">
        <f>IFERROR(IF(AND(B65="B2B",J65="--"),L65,IF(
COUNTIF(B2B!H:H,(IF(K65&lt;&gt;"---",IF(INDEX(RAW_c_TEB0187_REV01!B:D,MATCH(H65,RAW_c_TEB0187_REV01!B:B,0),3)=L65,INDEX(
RAW_c_TEB0187_REV01!B:D,MATCH(H65,INDEX(RAW_c_TEB0187_REV01!B:B,MATCH(H65,RAW_c_TEB0187_REV01!B:B,)+1):'RAW_c_TEB0187_REV01'!B11136,)+MATCH(H65,RAW_c_TEB0187_REV01!B:B,),3),INDEX(RAW_c_TEB0187_REV01!B:D,MATCH(H65,RAW_c_TEB0187_REV01!B:B,0),3)),"---")))=0,"---",IF(K65&lt;&gt;"---",IF(INDEX(RAW_c_TEB0187_REV01!B:D,MATCH(H65,RAW_c_TEB0187_REV01!B:B,0),3)=L65,INDEX(
RAW_c_TEB0187_REV01!B:D,MATCH(H65,INDEX(RAW_c_TEB0187_REV01!B:B,MATCH(H65,RAW_c_TEB0187_REV01!B:B,)+1):'RAW_c_TEB0187_REV01'!B11136,)+MATCH(H65,RAW_c_TEB0187_REV01!B:B,),3),INDEX(RAW_c_TEB0187_REV01!B:D,MATCH(H65,RAW_c_TEB0187_REV01!B:B,0),3)),"---"))),"---")</f>
        <v>J1-A60</v>
      </c>
      <c r="Q65" t="s">
        <v>3758</v>
      </c>
      <c r="R65" t="s">
        <v>5272</v>
      </c>
      <c r="S65" t="s">
        <v>768</v>
      </c>
      <c r="T65">
        <f>COUNTIF(RAW_c_TEB0187_REV01!B:B,G65)</f>
        <v>19</v>
      </c>
      <c r="U65" t="str">
        <f t="shared" si="5"/>
        <v>B2B-PWR</v>
      </c>
    </row>
    <row r="66" spans="1:21" x14ac:dyDescent="0.25">
      <c r="A66" t="s">
        <v>5646</v>
      </c>
      <c r="B66" t="s">
        <v>39</v>
      </c>
      <c r="C66" t="s">
        <v>5583</v>
      </c>
      <c r="D66" t="s">
        <v>169</v>
      </c>
      <c r="E66" t="s">
        <v>230</v>
      </c>
      <c r="F66" t="str">
        <f t="shared" si="0"/>
        <v>J1-B1</v>
      </c>
      <c r="G66" t="str">
        <f>VLOOKUP(F66,RAW_c_TEB0187_REV01!A:B,2,0)</f>
        <v>NetJ1_B1</v>
      </c>
      <c r="H66" t="str">
        <f t="shared" si="1"/>
        <v>NetJ1_B1</v>
      </c>
      <c r="I66" t="str">
        <f t="shared" si="2"/>
        <v>--</v>
      </c>
      <c r="J66" t="str">
        <f t="shared" si="3"/>
        <v>--</v>
      </c>
      <c r="K66" t="str">
        <f>IFERROR(IF(J66="--",IF(G66=H66,VLOOKUP(G66,RAW_c_TEB0187_REV01!L:N,3,0),SUM(VLOOKUP(H66,RAW_c_TEB0187_REV01!L:N,3,0),VLOOKUP(G66,RAW_c_TEB0187_REV01!L:N,3,0))),"---"),"---")</f>
        <v>---</v>
      </c>
      <c r="L66" t="str">
        <f t="shared" si="4"/>
        <v>J1-B1</v>
      </c>
      <c r="M66" t="str">
        <f>IFERROR(IF(
COUNTIF(B2B!H:H,(IF(K66&lt;&gt;"---",IF(INDEX(RAW_c_TEB0187_REV01!B:D,MATCH(H66,RAW_c_TEB0187_REV01!B:B,0),3)=L66,INDEX(
RAW_c_TEB0187_REV01!B:D,MATCH(H66,INDEX(RAW_c_TEB0187_REV01!B:B,MATCH(H66,RAW_c_TEB0187_REV01!B:B,)+1):'RAW_c_TEB0187_REV01'!B11137,)+MATCH(H66,RAW_c_TEB0187_REV01!B:B,),3),INDEX(RAW_c_TEB0187_REV01!B:D,MATCH(H66,RAW_c_TEB0187_REV01!B:B,0),3)),"---")))=1,"---",IF(K66&lt;&gt;"---",IF(INDEX(RAW_c_TEB0187_REV01!B:D,MATCH(H66,RAW_c_TEB0187_REV01!B:B,0),3)=L66,INDEX(
RAW_c_TEB0187_REV01!B:D,MATCH(H66,INDEX(RAW_c_TEB0187_REV01!B:B,MATCH(H66,RAW_c_TEB0187_REV01!B:B,)+1):'RAW_c_TEB0187_REV01'!B11137,)+MATCH(H66,RAW_c_TEB0187_REV01!B:B,),3),INDEX(RAW_c_TEB0187_REV01!B:D,MATCH(H66,RAW_c_TEB0187_REV01!B:B,0),3)),"---")),"---")</f>
        <v>---</v>
      </c>
      <c r="N66" t="str">
        <f>IFERROR(IF(AND(B66="B2B",J66="--"),L66,IF(
COUNTIF(B2B!H:H,(IF(K66&lt;&gt;"---",IF(INDEX(RAW_c_TEB0187_REV01!B:D,MATCH(H66,RAW_c_TEB0187_REV01!B:B,0),3)=L66,INDEX(
RAW_c_TEB0187_REV01!B:D,MATCH(H66,INDEX(RAW_c_TEB0187_REV01!B:B,MATCH(H66,RAW_c_TEB0187_REV01!B:B,)+1):'RAW_c_TEB0187_REV01'!B11137,)+MATCH(H66,RAW_c_TEB0187_REV01!B:B,),3),INDEX(RAW_c_TEB0187_REV01!B:D,MATCH(H66,RAW_c_TEB0187_REV01!B:B,0),3)),"---")))=0,"---",IF(K66&lt;&gt;"---",IF(INDEX(RAW_c_TEB0187_REV01!B:D,MATCH(H66,RAW_c_TEB0187_REV01!B:B,0),3)=L66,INDEX(
RAW_c_TEB0187_REV01!B:D,MATCH(H66,INDEX(RAW_c_TEB0187_REV01!B:B,MATCH(H66,RAW_c_TEB0187_REV01!B:B,)+1):'RAW_c_TEB0187_REV01'!B11137,)+MATCH(H66,RAW_c_TEB0187_REV01!B:B,),3),INDEX(RAW_c_TEB0187_REV01!B:D,MATCH(H66,RAW_c_TEB0187_REV01!B:B,0),3)),"---"))),"---")</f>
        <v>J1-B1</v>
      </c>
      <c r="Q66" t="s">
        <v>3708</v>
      </c>
      <c r="R66" t="s">
        <v>5432</v>
      </c>
      <c r="S66" t="s">
        <v>4517</v>
      </c>
      <c r="T66">
        <f>COUNTIF(RAW_c_TEB0187_REV01!B:B,G66)</f>
        <v>1</v>
      </c>
      <c r="U66" t="str">
        <f t="shared" si="5"/>
        <v>B2B-NC</v>
      </c>
    </row>
    <row r="67" spans="1:21" x14ac:dyDescent="0.25">
      <c r="A67" t="s">
        <v>5647</v>
      </c>
      <c r="B67" t="s">
        <v>39</v>
      </c>
      <c r="C67" t="s">
        <v>5583</v>
      </c>
      <c r="D67" t="s">
        <v>169</v>
      </c>
      <c r="E67" t="s">
        <v>231</v>
      </c>
      <c r="F67" t="str">
        <f t="shared" si="0"/>
        <v>J1-B2</v>
      </c>
      <c r="G67" t="str">
        <f>VLOOKUP(F67,RAW_c_TEB0187_REV01!A:B,2,0)</f>
        <v>NetJ1_B2</v>
      </c>
      <c r="H67" t="str">
        <f t="shared" si="1"/>
        <v>NetJ1_B2</v>
      </c>
      <c r="I67" t="str">
        <f t="shared" si="2"/>
        <v>--</v>
      </c>
      <c r="J67" t="str">
        <f t="shared" si="3"/>
        <v>--</v>
      </c>
      <c r="K67" t="str">
        <f>IFERROR(IF(J67="--",IF(G67=H67,VLOOKUP(G67,RAW_c_TEB0187_REV01!L:N,3,0),SUM(VLOOKUP(H67,RAW_c_TEB0187_REV01!L:N,3,0),VLOOKUP(G67,RAW_c_TEB0187_REV01!L:N,3,0))),"---"),"---")</f>
        <v>---</v>
      </c>
      <c r="L67" t="str">
        <f t="shared" si="4"/>
        <v>J1-B2</v>
      </c>
      <c r="M67" t="str">
        <f>IFERROR(IF(
COUNTIF(B2B!H:H,(IF(K67&lt;&gt;"---",IF(INDEX(RAW_c_TEB0187_REV01!B:D,MATCH(H67,RAW_c_TEB0187_REV01!B:B,0),3)=L67,INDEX(
RAW_c_TEB0187_REV01!B:D,MATCH(H67,INDEX(RAW_c_TEB0187_REV01!B:B,MATCH(H67,RAW_c_TEB0187_REV01!B:B,)+1):'RAW_c_TEB0187_REV01'!B11138,)+MATCH(H67,RAW_c_TEB0187_REV01!B:B,),3),INDEX(RAW_c_TEB0187_REV01!B:D,MATCH(H67,RAW_c_TEB0187_REV01!B:B,0),3)),"---")))=1,"---",IF(K67&lt;&gt;"---",IF(INDEX(RAW_c_TEB0187_REV01!B:D,MATCH(H67,RAW_c_TEB0187_REV01!B:B,0),3)=L67,INDEX(
RAW_c_TEB0187_REV01!B:D,MATCH(H67,INDEX(RAW_c_TEB0187_REV01!B:B,MATCH(H67,RAW_c_TEB0187_REV01!B:B,)+1):'RAW_c_TEB0187_REV01'!B11138,)+MATCH(H67,RAW_c_TEB0187_REV01!B:B,),3),INDEX(RAW_c_TEB0187_REV01!B:D,MATCH(H67,RAW_c_TEB0187_REV01!B:B,0),3)),"---")),"---")</f>
        <v>---</v>
      </c>
      <c r="N67" t="str">
        <f>IFERROR(IF(AND(B67="B2B",J67="--"),L67,IF(
COUNTIF(B2B!H:H,(IF(K67&lt;&gt;"---",IF(INDEX(RAW_c_TEB0187_REV01!B:D,MATCH(H67,RAW_c_TEB0187_REV01!B:B,0),3)=L67,INDEX(
RAW_c_TEB0187_REV01!B:D,MATCH(H67,INDEX(RAW_c_TEB0187_REV01!B:B,MATCH(H67,RAW_c_TEB0187_REV01!B:B,)+1):'RAW_c_TEB0187_REV01'!B11138,)+MATCH(H67,RAW_c_TEB0187_REV01!B:B,),3),INDEX(RAW_c_TEB0187_REV01!B:D,MATCH(H67,RAW_c_TEB0187_REV01!B:B,0),3)),"---")))=0,"---",IF(K67&lt;&gt;"---",IF(INDEX(RAW_c_TEB0187_REV01!B:D,MATCH(H67,RAW_c_TEB0187_REV01!B:B,0),3)=L67,INDEX(
RAW_c_TEB0187_REV01!B:D,MATCH(H67,INDEX(RAW_c_TEB0187_REV01!B:B,MATCH(H67,RAW_c_TEB0187_REV01!B:B,)+1):'RAW_c_TEB0187_REV01'!B11138,)+MATCH(H67,RAW_c_TEB0187_REV01!B:B,),3),INDEX(RAW_c_TEB0187_REV01!B:D,MATCH(H67,RAW_c_TEB0187_REV01!B:B,0),3)),"---"))),"---")</f>
        <v>J1-B2</v>
      </c>
      <c r="Q67" t="s">
        <v>3722</v>
      </c>
      <c r="R67" t="s">
        <v>5433</v>
      </c>
      <c r="S67" t="s">
        <v>4517</v>
      </c>
      <c r="T67">
        <f>COUNTIF(RAW_c_TEB0187_REV01!B:B,G67)</f>
        <v>1</v>
      </c>
      <c r="U67" t="str">
        <f t="shared" si="5"/>
        <v>B2B-NC</v>
      </c>
    </row>
    <row r="68" spans="1:21" x14ac:dyDescent="0.25">
      <c r="A68" t="s">
        <v>5648</v>
      </c>
      <c r="B68" t="s">
        <v>39</v>
      </c>
      <c r="C68" t="s">
        <v>433</v>
      </c>
      <c r="D68" t="s">
        <v>169</v>
      </c>
      <c r="E68" t="s">
        <v>232</v>
      </c>
      <c r="F68" t="str">
        <f t="shared" si="0"/>
        <v>J1-B3</v>
      </c>
      <c r="G68" t="str">
        <f>VLOOKUP(F68,RAW_c_TEB0187_REV01!A:B,2,0)</f>
        <v>GND</v>
      </c>
      <c r="H68" t="str">
        <f t="shared" si="1"/>
        <v>GND</v>
      </c>
      <c r="I68" t="str">
        <f t="shared" si="2"/>
        <v>--</v>
      </c>
      <c r="J68" t="str">
        <f t="shared" si="3"/>
        <v>---</v>
      </c>
      <c r="K68" t="str">
        <f>IFERROR(IF(J68="--",IF(G68=H68,VLOOKUP(G68,RAW_c_TEB0187_REV01!L:N,3,0),SUM(VLOOKUP(H68,RAW_c_TEB0187_REV01!L:N,3,0),VLOOKUP(G68,RAW_c_TEB0187_REV01!L:N,3,0))),"---"),"---")</f>
        <v>---</v>
      </c>
      <c r="L68" t="str">
        <f t="shared" si="4"/>
        <v>J1-B3</v>
      </c>
      <c r="M68" t="str">
        <f>IFERROR(IF(
COUNTIF(B2B!H:H,(IF(K68&lt;&gt;"---",IF(INDEX(RAW_c_TEB0187_REV01!B:D,MATCH(H68,RAW_c_TEB0187_REV01!B:B,0),3)=L68,INDEX(
RAW_c_TEB0187_REV01!B:D,MATCH(H68,INDEX(RAW_c_TEB0187_REV01!B:B,MATCH(H68,RAW_c_TEB0187_REV01!B:B,)+1):'RAW_c_TEB0187_REV01'!B11139,)+MATCH(H68,RAW_c_TEB0187_REV01!B:B,),3),INDEX(RAW_c_TEB0187_REV01!B:D,MATCH(H68,RAW_c_TEB0187_REV01!B:B,0),3)),"---")))=1,"---",IF(K68&lt;&gt;"---",IF(INDEX(RAW_c_TEB0187_REV01!B:D,MATCH(H68,RAW_c_TEB0187_REV01!B:B,0),3)=L68,INDEX(
RAW_c_TEB0187_REV01!B:D,MATCH(H68,INDEX(RAW_c_TEB0187_REV01!B:B,MATCH(H68,RAW_c_TEB0187_REV01!B:B,)+1):'RAW_c_TEB0187_REV01'!B11139,)+MATCH(H68,RAW_c_TEB0187_REV01!B:B,),3),INDEX(RAW_c_TEB0187_REV01!B:D,MATCH(H68,RAW_c_TEB0187_REV01!B:B,0),3)),"---")),"---")</f>
        <v>---</v>
      </c>
      <c r="N68" t="str">
        <f>IFERROR(IF(AND(B68="B2B",J68="--"),L68,IF(
COUNTIF(B2B!H:H,(IF(K68&lt;&gt;"---",IF(INDEX(RAW_c_TEB0187_REV01!B:D,MATCH(H68,RAW_c_TEB0187_REV01!B:B,0),3)=L68,INDEX(
RAW_c_TEB0187_REV01!B:D,MATCH(H68,INDEX(RAW_c_TEB0187_REV01!B:B,MATCH(H68,RAW_c_TEB0187_REV01!B:B,)+1):'RAW_c_TEB0187_REV01'!B11139,)+MATCH(H68,RAW_c_TEB0187_REV01!B:B,),3),INDEX(RAW_c_TEB0187_REV01!B:D,MATCH(H68,RAW_c_TEB0187_REV01!B:B,0),3)),"---")))=0,"---",IF(K68&lt;&gt;"---",IF(INDEX(RAW_c_TEB0187_REV01!B:D,MATCH(H68,RAW_c_TEB0187_REV01!B:B,0),3)=L68,INDEX(
RAW_c_TEB0187_REV01!B:D,MATCH(H68,INDEX(RAW_c_TEB0187_REV01!B:B,MATCH(H68,RAW_c_TEB0187_REV01!B:B,)+1):'RAW_c_TEB0187_REV01'!B11139,)+MATCH(H68,RAW_c_TEB0187_REV01!B:B,),3),INDEX(RAW_c_TEB0187_REV01!B:D,MATCH(H68,RAW_c_TEB0187_REV01!B:B,0),3)),"---"))),"---")</f>
        <v>---</v>
      </c>
      <c r="Q68" t="s">
        <v>4516</v>
      </c>
      <c r="R68" t="s">
        <v>5323</v>
      </c>
      <c r="S68" t="s">
        <v>4503</v>
      </c>
      <c r="T68">
        <f>COUNTIF(RAW_c_TEB0187_REV01!B:B,G68)</f>
        <v>1098</v>
      </c>
      <c r="U68" t="str">
        <f t="shared" si="5"/>
        <v>B2B-GND</v>
      </c>
    </row>
    <row r="69" spans="1:21" x14ac:dyDescent="0.25">
      <c r="A69" t="s">
        <v>5649</v>
      </c>
      <c r="B69" t="s">
        <v>39</v>
      </c>
      <c r="C69" t="s">
        <v>5583</v>
      </c>
      <c r="D69" t="s">
        <v>169</v>
      </c>
      <c r="E69" t="s">
        <v>233</v>
      </c>
      <c r="F69" t="str">
        <f t="shared" si="0"/>
        <v>J1-B4</v>
      </c>
      <c r="G69" t="str">
        <f>VLOOKUP(F69,RAW_c_TEB0187_REV01!A:B,2,0)</f>
        <v>NetJ1_B4</v>
      </c>
      <c r="H69" t="str">
        <f t="shared" si="1"/>
        <v>NetJ1_B4</v>
      </c>
      <c r="I69" t="str">
        <f t="shared" si="2"/>
        <v>--</v>
      </c>
      <c r="J69" t="str">
        <f t="shared" si="3"/>
        <v>--</v>
      </c>
      <c r="K69" t="str">
        <f>IFERROR(IF(J69="--",IF(G69=H69,VLOOKUP(G69,RAW_c_TEB0187_REV01!L:N,3,0),SUM(VLOOKUP(H69,RAW_c_TEB0187_REV01!L:N,3,0),VLOOKUP(G69,RAW_c_TEB0187_REV01!L:N,3,0))),"---"),"---")</f>
        <v>---</v>
      </c>
      <c r="L69" t="str">
        <f t="shared" si="4"/>
        <v>J1-B4</v>
      </c>
      <c r="M69" t="str">
        <f>IFERROR(IF(
COUNTIF(B2B!H:H,(IF(K69&lt;&gt;"---",IF(INDEX(RAW_c_TEB0187_REV01!B:D,MATCH(H69,RAW_c_TEB0187_REV01!B:B,0),3)=L69,INDEX(
RAW_c_TEB0187_REV01!B:D,MATCH(H69,INDEX(RAW_c_TEB0187_REV01!B:B,MATCH(H69,RAW_c_TEB0187_REV01!B:B,)+1):'RAW_c_TEB0187_REV01'!B11140,)+MATCH(H69,RAW_c_TEB0187_REV01!B:B,),3),INDEX(RAW_c_TEB0187_REV01!B:D,MATCH(H69,RAW_c_TEB0187_REV01!B:B,0),3)),"---")))=1,"---",IF(K69&lt;&gt;"---",IF(INDEX(RAW_c_TEB0187_REV01!B:D,MATCH(H69,RAW_c_TEB0187_REV01!B:B,0),3)=L69,INDEX(
RAW_c_TEB0187_REV01!B:D,MATCH(H69,INDEX(RAW_c_TEB0187_REV01!B:B,MATCH(H69,RAW_c_TEB0187_REV01!B:B,)+1):'RAW_c_TEB0187_REV01'!B11140,)+MATCH(H69,RAW_c_TEB0187_REV01!B:B,),3),INDEX(RAW_c_TEB0187_REV01!B:D,MATCH(H69,RAW_c_TEB0187_REV01!B:B,0),3)),"---")),"---")</f>
        <v>---</v>
      </c>
      <c r="N69" t="str">
        <f>IFERROR(IF(AND(B69="B2B",J69="--"),L69,IF(
COUNTIF(B2B!H:H,(IF(K69&lt;&gt;"---",IF(INDEX(RAW_c_TEB0187_REV01!B:D,MATCH(H69,RAW_c_TEB0187_REV01!B:B,0),3)=L69,INDEX(
RAW_c_TEB0187_REV01!B:D,MATCH(H69,INDEX(RAW_c_TEB0187_REV01!B:B,MATCH(H69,RAW_c_TEB0187_REV01!B:B,)+1):'RAW_c_TEB0187_REV01'!B11140,)+MATCH(H69,RAW_c_TEB0187_REV01!B:B,),3),INDEX(RAW_c_TEB0187_REV01!B:D,MATCH(H69,RAW_c_TEB0187_REV01!B:B,0),3)),"---")))=0,"---",IF(K69&lt;&gt;"---",IF(INDEX(RAW_c_TEB0187_REV01!B:D,MATCH(H69,RAW_c_TEB0187_REV01!B:B,0),3)=L69,INDEX(
RAW_c_TEB0187_REV01!B:D,MATCH(H69,INDEX(RAW_c_TEB0187_REV01!B:B,MATCH(H69,RAW_c_TEB0187_REV01!B:B,)+1):'RAW_c_TEB0187_REV01'!B11140,)+MATCH(H69,RAW_c_TEB0187_REV01!B:B,),3),INDEX(RAW_c_TEB0187_REV01!B:D,MATCH(H69,RAW_c_TEB0187_REV01!B:B,0),3)),"---"))),"---")</f>
        <v>J1-B4</v>
      </c>
      <c r="Q69" t="s">
        <v>4515</v>
      </c>
      <c r="R69" t="s">
        <v>3639</v>
      </c>
      <c r="S69" t="s">
        <v>4513</v>
      </c>
      <c r="T69">
        <f>COUNTIF(RAW_c_TEB0187_REV01!B:B,G69)</f>
        <v>1</v>
      </c>
      <c r="U69" t="str">
        <f t="shared" si="5"/>
        <v>B2B-NC</v>
      </c>
    </row>
    <row r="70" spans="1:21" x14ac:dyDescent="0.25">
      <c r="A70" t="s">
        <v>5650</v>
      </c>
      <c r="B70" t="s">
        <v>39</v>
      </c>
      <c r="C70" t="s">
        <v>5583</v>
      </c>
      <c r="D70" t="s">
        <v>169</v>
      </c>
      <c r="E70" t="s">
        <v>234</v>
      </c>
      <c r="F70" t="str">
        <f t="shared" si="0"/>
        <v>J1-B5</v>
      </c>
      <c r="G70" t="str">
        <f>VLOOKUP(F70,RAW_c_TEB0187_REV01!A:B,2,0)</f>
        <v>NetJ1_B5</v>
      </c>
      <c r="H70" t="str">
        <f t="shared" si="1"/>
        <v>NetJ1_B5</v>
      </c>
      <c r="I70" t="str">
        <f t="shared" si="2"/>
        <v>--</v>
      </c>
      <c r="J70" t="str">
        <f t="shared" si="3"/>
        <v>--</v>
      </c>
      <c r="K70" t="str">
        <f>IFERROR(IF(J70="--",IF(G70=H70,VLOOKUP(G70,RAW_c_TEB0187_REV01!L:N,3,0),SUM(VLOOKUP(H70,RAW_c_TEB0187_REV01!L:N,3,0),VLOOKUP(G70,RAW_c_TEB0187_REV01!L:N,3,0))),"---"),"---")</f>
        <v>---</v>
      </c>
      <c r="L70" t="str">
        <f t="shared" si="4"/>
        <v>J1-B5</v>
      </c>
      <c r="M70" t="str">
        <f>IFERROR(IF(
COUNTIF(B2B!H:H,(IF(K70&lt;&gt;"---",IF(INDEX(RAW_c_TEB0187_REV01!B:D,MATCH(H70,RAW_c_TEB0187_REV01!B:B,0),3)=L70,INDEX(
RAW_c_TEB0187_REV01!B:D,MATCH(H70,INDEX(RAW_c_TEB0187_REV01!B:B,MATCH(H70,RAW_c_TEB0187_REV01!B:B,)+1):'RAW_c_TEB0187_REV01'!B11141,)+MATCH(H70,RAW_c_TEB0187_REV01!B:B,),3),INDEX(RAW_c_TEB0187_REV01!B:D,MATCH(H70,RAW_c_TEB0187_REV01!B:B,0),3)),"---")))=1,"---",IF(K70&lt;&gt;"---",IF(INDEX(RAW_c_TEB0187_REV01!B:D,MATCH(H70,RAW_c_TEB0187_REV01!B:B,0),3)=L70,INDEX(
RAW_c_TEB0187_REV01!B:D,MATCH(H70,INDEX(RAW_c_TEB0187_REV01!B:B,MATCH(H70,RAW_c_TEB0187_REV01!B:B,)+1):'RAW_c_TEB0187_REV01'!B11141,)+MATCH(H70,RAW_c_TEB0187_REV01!B:B,),3),INDEX(RAW_c_TEB0187_REV01!B:D,MATCH(H70,RAW_c_TEB0187_REV01!B:B,0),3)),"---")),"---")</f>
        <v>---</v>
      </c>
      <c r="N70" t="str">
        <f>IFERROR(IF(AND(B70="B2B",J70="--"),L70,IF(
COUNTIF(B2B!H:H,(IF(K70&lt;&gt;"---",IF(INDEX(RAW_c_TEB0187_REV01!B:D,MATCH(H70,RAW_c_TEB0187_REV01!B:B,0),3)=L70,INDEX(
RAW_c_TEB0187_REV01!B:D,MATCH(H70,INDEX(RAW_c_TEB0187_REV01!B:B,MATCH(H70,RAW_c_TEB0187_REV01!B:B,)+1):'RAW_c_TEB0187_REV01'!B11141,)+MATCH(H70,RAW_c_TEB0187_REV01!B:B,),3),INDEX(RAW_c_TEB0187_REV01!B:D,MATCH(H70,RAW_c_TEB0187_REV01!B:B,0),3)),"---")))=0,"---",IF(K70&lt;&gt;"---",IF(INDEX(RAW_c_TEB0187_REV01!B:D,MATCH(H70,RAW_c_TEB0187_REV01!B:B,0),3)=L70,INDEX(
RAW_c_TEB0187_REV01!B:D,MATCH(H70,INDEX(RAW_c_TEB0187_REV01!B:B,MATCH(H70,RAW_c_TEB0187_REV01!B:B,)+1):'RAW_c_TEB0187_REV01'!B11141,)+MATCH(H70,RAW_c_TEB0187_REV01!B:B,),3),INDEX(RAW_c_TEB0187_REV01!B:D,MATCH(H70,RAW_c_TEB0187_REV01!B:B,0),3)),"---"))),"---")</f>
        <v>J1-B5</v>
      </c>
      <c r="Q70" t="s">
        <v>861</v>
      </c>
      <c r="R70" t="s">
        <v>3195</v>
      </c>
      <c r="S70" t="s">
        <v>4061</v>
      </c>
      <c r="T70">
        <f>COUNTIF(RAW_c_TEB0187_REV01!B:B,G70)</f>
        <v>1</v>
      </c>
      <c r="U70" t="str">
        <f t="shared" si="5"/>
        <v>B2B-NC</v>
      </c>
    </row>
    <row r="71" spans="1:21" x14ac:dyDescent="0.25">
      <c r="A71" t="s">
        <v>5651</v>
      </c>
      <c r="B71" t="s">
        <v>39</v>
      </c>
      <c r="C71" t="s">
        <v>433</v>
      </c>
      <c r="D71" t="s">
        <v>169</v>
      </c>
      <c r="E71" t="s">
        <v>235</v>
      </c>
      <c r="F71" t="str">
        <f t="shared" ref="F71:F134" si="6">$D71&amp;"-"&amp;$E71</f>
        <v>J1-B6</v>
      </c>
      <c r="G71" t="str">
        <f>VLOOKUP(F71,RAW_c_TEB0187_REV01!A:B,2,0)</f>
        <v>GND</v>
      </c>
      <c r="H71" t="str">
        <f t="shared" ref="H71:H134" si="7">IF(IF(COUNTIF($Q$6:$S$150,G71)&gt;0,"---","--")="---",VLOOKUP(G71,$Q$6:$S$150,3,0),G71)</f>
        <v>GND</v>
      </c>
      <c r="I71" t="str">
        <f t="shared" ref="I71:I134" si="8">IF(IF(COUNTIF($Q$6:$S$150,G71)&gt;0,"---","--")="---",VLOOKUP(G71,$Q$6:$S$150,2,0),"--")</f>
        <v>--</v>
      </c>
      <c r="J71" t="str">
        <f t="shared" ref="J71:J134" si="9">IF(COUNTIF($O$6:$O$100,G71)&gt;0,"---","--")</f>
        <v>---</v>
      </c>
      <c r="K71" t="str">
        <f>IFERROR(IF(J71="--",IF(G71=H71,VLOOKUP(G71,RAW_c_TEB0187_REV01!L:N,3,0),SUM(VLOOKUP(H71,RAW_c_TEB0187_REV01!L:N,3,0),VLOOKUP(G71,RAW_c_TEB0187_REV01!L:N,3,0))),"---"),"---")</f>
        <v>---</v>
      </c>
      <c r="L71" t="str">
        <f t="shared" ref="L71:L134" si="10">$D71&amp;"-"&amp;$E71</f>
        <v>J1-B6</v>
      </c>
      <c r="M71" t="str">
        <f>IFERROR(IF(
COUNTIF(B2B!H:H,(IF(K71&lt;&gt;"---",IF(INDEX(RAW_c_TEB0187_REV01!B:D,MATCH(H71,RAW_c_TEB0187_REV01!B:B,0),3)=L71,INDEX(
RAW_c_TEB0187_REV01!B:D,MATCH(H71,INDEX(RAW_c_TEB0187_REV01!B:B,MATCH(H71,RAW_c_TEB0187_REV01!B:B,)+1):'RAW_c_TEB0187_REV01'!B11142,)+MATCH(H71,RAW_c_TEB0187_REV01!B:B,),3),INDEX(RAW_c_TEB0187_REV01!B:D,MATCH(H71,RAW_c_TEB0187_REV01!B:B,0),3)),"---")))=1,"---",IF(K71&lt;&gt;"---",IF(INDEX(RAW_c_TEB0187_REV01!B:D,MATCH(H71,RAW_c_TEB0187_REV01!B:B,0),3)=L71,INDEX(
RAW_c_TEB0187_REV01!B:D,MATCH(H71,INDEX(RAW_c_TEB0187_REV01!B:B,MATCH(H71,RAW_c_TEB0187_REV01!B:B,)+1):'RAW_c_TEB0187_REV01'!B11142,)+MATCH(H71,RAW_c_TEB0187_REV01!B:B,),3),INDEX(RAW_c_TEB0187_REV01!B:D,MATCH(H71,RAW_c_TEB0187_REV01!B:B,0),3)),"---")),"---")</f>
        <v>---</v>
      </c>
      <c r="N71" t="str">
        <f>IFERROR(IF(AND(B71="B2B",J71="--"),L71,IF(
COUNTIF(B2B!H:H,(IF(K71&lt;&gt;"---",IF(INDEX(RAW_c_TEB0187_REV01!B:D,MATCH(H71,RAW_c_TEB0187_REV01!B:B,0),3)=L71,INDEX(
RAW_c_TEB0187_REV01!B:D,MATCH(H71,INDEX(RAW_c_TEB0187_REV01!B:B,MATCH(H71,RAW_c_TEB0187_REV01!B:B,)+1):'RAW_c_TEB0187_REV01'!B11142,)+MATCH(H71,RAW_c_TEB0187_REV01!B:B,),3),INDEX(RAW_c_TEB0187_REV01!B:D,MATCH(H71,RAW_c_TEB0187_REV01!B:B,0),3)),"---")))=0,"---",IF(K71&lt;&gt;"---",IF(INDEX(RAW_c_TEB0187_REV01!B:D,MATCH(H71,RAW_c_TEB0187_REV01!B:B,0),3)=L71,INDEX(
RAW_c_TEB0187_REV01!B:D,MATCH(H71,INDEX(RAW_c_TEB0187_REV01!B:B,MATCH(H71,RAW_c_TEB0187_REV01!B:B,)+1):'RAW_c_TEB0187_REV01'!B11142,)+MATCH(H71,RAW_c_TEB0187_REV01!B:B,),3),INDEX(RAW_c_TEB0187_REV01!B:D,MATCH(H71,RAW_c_TEB0187_REV01!B:B,0),3)),"---"))),"---")</f>
        <v>---</v>
      </c>
      <c r="Q71" t="s">
        <v>863</v>
      </c>
      <c r="R71" t="s">
        <v>3196</v>
      </c>
      <c r="S71" t="s">
        <v>4060</v>
      </c>
      <c r="T71">
        <f>COUNTIF(RAW_c_TEB0187_REV01!B:B,G71)</f>
        <v>1098</v>
      </c>
      <c r="U71" t="str">
        <f t="shared" ref="U71:U134" si="11">$B71&amp;"-"&amp;$C71</f>
        <v>B2B-GND</v>
      </c>
    </row>
    <row r="72" spans="1:21" x14ac:dyDescent="0.25">
      <c r="A72" t="s">
        <v>5652</v>
      </c>
      <c r="B72" t="s">
        <v>39</v>
      </c>
      <c r="C72" t="s">
        <v>5588</v>
      </c>
      <c r="D72" t="s">
        <v>169</v>
      </c>
      <c r="E72" t="s">
        <v>236</v>
      </c>
      <c r="F72" t="str">
        <f t="shared" si="6"/>
        <v>J1-B7</v>
      </c>
      <c r="G72" t="str">
        <f>VLOOKUP(F72,RAW_c_TEB0187_REV01!A:B,2,0)</f>
        <v>QSFP_TX0_P</v>
      </c>
      <c r="H72" t="str">
        <f t="shared" si="7"/>
        <v>QSFP_TX0_P</v>
      </c>
      <c r="I72" t="str">
        <f t="shared" si="8"/>
        <v>--</v>
      </c>
      <c r="J72" t="str">
        <f t="shared" si="9"/>
        <v>--</v>
      </c>
      <c r="K72">
        <f>IFERROR(IF(J72="--",IF(G72=H72,VLOOKUP(G72,RAW_c_TEB0187_REV01!L:N,3,0),SUM(VLOOKUP(H72,RAW_c_TEB0187_REV01!L:N,3,0),VLOOKUP(G72,RAW_c_TEB0187_REV01!L:N,3,0))),"---"),"---")</f>
        <v>36.436100000000003</v>
      </c>
      <c r="L72" t="str">
        <f t="shared" si="10"/>
        <v>J1-B7</v>
      </c>
      <c r="M72" t="str">
        <f>IFERROR(IF(
COUNTIF(B2B!H:H,(IF(K72&lt;&gt;"---",IF(INDEX(RAW_c_TEB0187_REV01!B:D,MATCH(H72,RAW_c_TEB0187_REV01!B:B,0),3)=L72,INDEX(
RAW_c_TEB0187_REV01!B:D,MATCH(H72,INDEX(RAW_c_TEB0187_REV01!B:B,MATCH(H72,RAW_c_TEB0187_REV01!B:B,)+1):'RAW_c_TEB0187_REV01'!B11143,)+MATCH(H72,RAW_c_TEB0187_REV01!B:B,),3),INDEX(RAW_c_TEB0187_REV01!B:D,MATCH(H72,RAW_c_TEB0187_REV01!B:B,0),3)),"---")))=1,"---",IF(K72&lt;&gt;"---",IF(INDEX(RAW_c_TEB0187_REV01!B:D,MATCH(H72,RAW_c_TEB0187_REV01!B:B,0),3)=L72,INDEX(
RAW_c_TEB0187_REV01!B:D,MATCH(H72,INDEX(RAW_c_TEB0187_REV01!B:B,MATCH(H72,RAW_c_TEB0187_REV01!B:B,)+1):'RAW_c_TEB0187_REV01'!B11143,)+MATCH(H72,RAW_c_TEB0187_REV01!B:B,),3),INDEX(RAW_c_TEB0187_REV01!B:D,MATCH(H72,RAW_c_TEB0187_REV01!B:B,0),3)),"---")),"---")</f>
        <v>J18-36</v>
      </c>
      <c r="N72" t="str">
        <f>IFERROR(IF(AND(B72="B2B",J72="--"),L72,IF(
COUNTIF(B2B!H:H,(IF(K72&lt;&gt;"---",IF(INDEX(RAW_c_TEB0187_REV01!B:D,MATCH(H72,RAW_c_TEB0187_REV01!B:B,0),3)=L72,INDEX(
RAW_c_TEB0187_REV01!B:D,MATCH(H72,INDEX(RAW_c_TEB0187_REV01!B:B,MATCH(H72,RAW_c_TEB0187_REV01!B:B,)+1):'RAW_c_TEB0187_REV01'!B11143,)+MATCH(H72,RAW_c_TEB0187_REV01!B:B,),3),INDEX(RAW_c_TEB0187_REV01!B:D,MATCH(H72,RAW_c_TEB0187_REV01!B:B,0),3)),"---")))=0,"---",IF(K72&lt;&gt;"---",IF(INDEX(RAW_c_TEB0187_REV01!B:D,MATCH(H72,RAW_c_TEB0187_REV01!B:B,0),3)=L72,INDEX(
RAW_c_TEB0187_REV01!B:D,MATCH(H72,INDEX(RAW_c_TEB0187_REV01!B:B,MATCH(H72,RAW_c_TEB0187_REV01!B:B,)+1):'RAW_c_TEB0187_REV01'!B11143,)+MATCH(H72,RAW_c_TEB0187_REV01!B:B,),3),INDEX(RAW_c_TEB0187_REV01!B:D,MATCH(H72,RAW_c_TEB0187_REV01!B:B,0),3)),"---"))),"---")</f>
        <v>J1-B7</v>
      </c>
      <c r="Q72" t="s">
        <v>4038</v>
      </c>
      <c r="R72" t="s">
        <v>5275</v>
      </c>
      <c r="S72" t="s">
        <v>845</v>
      </c>
      <c r="T72">
        <f>COUNTIF(RAW_c_TEB0187_REV01!B:B,G72)</f>
        <v>2</v>
      </c>
      <c r="U72" t="str">
        <f t="shared" si="11"/>
        <v>B2B-MGT-PL</v>
      </c>
    </row>
    <row r="73" spans="1:21" x14ac:dyDescent="0.25">
      <c r="A73" t="s">
        <v>5653</v>
      </c>
      <c r="B73" t="s">
        <v>39</v>
      </c>
      <c r="C73" t="s">
        <v>5588</v>
      </c>
      <c r="D73" t="s">
        <v>169</v>
      </c>
      <c r="E73" t="s">
        <v>237</v>
      </c>
      <c r="F73" t="str">
        <f t="shared" si="6"/>
        <v>J1-B8</v>
      </c>
      <c r="G73" t="str">
        <f>VLOOKUP(F73,RAW_c_TEB0187_REV01!A:B,2,0)</f>
        <v>QSFP_TX0_N</v>
      </c>
      <c r="H73" t="str">
        <f t="shared" si="7"/>
        <v>QSFP_TX0_N</v>
      </c>
      <c r="I73" t="str">
        <f t="shared" si="8"/>
        <v>--</v>
      </c>
      <c r="J73" t="str">
        <f t="shared" si="9"/>
        <v>--</v>
      </c>
      <c r="K73">
        <f>IFERROR(IF(J73="--",IF(G73=H73,VLOOKUP(G73,RAW_c_TEB0187_REV01!L:N,3,0),SUM(VLOOKUP(H73,RAW_c_TEB0187_REV01!L:N,3,0),VLOOKUP(G73,RAW_c_TEB0187_REV01!L:N,3,0))),"---"),"---")</f>
        <v>36.397500000000001</v>
      </c>
      <c r="L73" t="str">
        <f t="shared" si="10"/>
        <v>J1-B8</v>
      </c>
      <c r="M73" t="str">
        <f>IFERROR(IF(
COUNTIF(B2B!H:H,(IF(K73&lt;&gt;"---",IF(INDEX(RAW_c_TEB0187_REV01!B:D,MATCH(H73,RAW_c_TEB0187_REV01!B:B,0),3)=L73,INDEX(
RAW_c_TEB0187_REV01!B:D,MATCH(H73,INDEX(RAW_c_TEB0187_REV01!B:B,MATCH(H73,RAW_c_TEB0187_REV01!B:B,)+1):'RAW_c_TEB0187_REV01'!B11144,)+MATCH(H73,RAW_c_TEB0187_REV01!B:B,),3),INDEX(RAW_c_TEB0187_REV01!B:D,MATCH(H73,RAW_c_TEB0187_REV01!B:B,0),3)),"---")))=1,"---",IF(K73&lt;&gt;"---",IF(INDEX(RAW_c_TEB0187_REV01!B:D,MATCH(H73,RAW_c_TEB0187_REV01!B:B,0),3)=L73,INDEX(
RAW_c_TEB0187_REV01!B:D,MATCH(H73,INDEX(RAW_c_TEB0187_REV01!B:B,MATCH(H73,RAW_c_TEB0187_REV01!B:B,)+1):'RAW_c_TEB0187_REV01'!B11144,)+MATCH(H73,RAW_c_TEB0187_REV01!B:B,),3),INDEX(RAW_c_TEB0187_REV01!B:D,MATCH(H73,RAW_c_TEB0187_REV01!B:B,0),3)),"---")),"---")</f>
        <v>J18-37</v>
      </c>
      <c r="N73" t="str">
        <f>IFERROR(IF(AND(B73="B2B",J73="--"),L73,IF(
COUNTIF(B2B!H:H,(IF(K73&lt;&gt;"---",IF(INDEX(RAW_c_TEB0187_REV01!B:D,MATCH(H73,RAW_c_TEB0187_REV01!B:B,0),3)=L73,INDEX(
RAW_c_TEB0187_REV01!B:D,MATCH(H73,INDEX(RAW_c_TEB0187_REV01!B:B,MATCH(H73,RAW_c_TEB0187_REV01!B:B,)+1):'RAW_c_TEB0187_REV01'!B11144,)+MATCH(H73,RAW_c_TEB0187_REV01!B:B,),3),INDEX(RAW_c_TEB0187_REV01!B:D,MATCH(H73,RAW_c_TEB0187_REV01!B:B,0),3)),"---")))=0,"---",IF(K73&lt;&gt;"---",IF(INDEX(RAW_c_TEB0187_REV01!B:D,MATCH(H73,RAW_c_TEB0187_REV01!B:B,0),3)=L73,INDEX(
RAW_c_TEB0187_REV01!B:D,MATCH(H73,INDEX(RAW_c_TEB0187_REV01!B:B,MATCH(H73,RAW_c_TEB0187_REV01!B:B,)+1):'RAW_c_TEB0187_REV01'!B11144,)+MATCH(H73,RAW_c_TEB0187_REV01!B:B,),3),INDEX(RAW_c_TEB0187_REV01!B:D,MATCH(H73,RAW_c_TEB0187_REV01!B:B,0),3)),"---"))),"---")</f>
        <v>J1-B8</v>
      </c>
      <c r="Q73" t="s">
        <v>4037</v>
      </c>
      <c r="R73" t="s">
        <v>5276</v>
      </c>
      <c r="S73" t="s">
        <v>847</v>
      </c>
      <c r="T73">
        <f>COUNTIF(RAW_c_TEB0187_REV01!B:B,G73)</f>
        <v>2</v>
      </c>
      <c r="U73" t="str">
        <f t="shared" si="11"/>
        <v>B2B-MGT-PL</v>
      </c>
    </row>
    <row r="74" spans="1:21" x14ac:dyDescent="0.25">
      <c r="A74" t="s">
        <v>5654</v>
      </c>
      <c r="B74" t="s">
        <v>39</v>
      </c>
      <c r="C74" t="s">
        <v>433</v>
      </c>
      <c r="D74" t="s">
        <v>169</v>
      </c>
      <c r="E74" t="s">
        <v>238</v>
      </c>
      <c r="F74" t="str">
        <f t="shared" si="6"/>
        <v>J1-B9</v>
      </c>
      <c r="G74" t="str">
        <f>VLOOKUP(F74,RAW_c_TEB0187_REV01!A:B,2,0)</f>
        <v>GND</v>
      </c>
      <c r="H74" t="str">
        <f t="shared" si="7"/>
        <v>GND</v>
      </c>
      <c r="I74" t="str">
        <f t="shared" si="8"/>
        <v>--</v>
      </c>
      <c r="J74" t="str">
        <f t="shared" si="9"/>
        <v>---</v>
      </c>
      <c r="K74" t="str">
        <f>IFERROR(IF(J74="--",IF(G74=H74,VLOOKUP(G74,RAW_c_TEB0187_REV01!L:N,3,0),SUM(VLOOKUP(H74,RAW_c_TEB0187_REV01!L:N,3,0),VLOOKUP(G74,RAW_c_TEB0187_REV01!L:N,3,0))),"---"),"---")</f>
        <v>---</v>
      </c>
      <c r="L74" t="str">
        <f t="shared" si="10"/>
        <v>J1-B9</v>
      </c>
      <c r="M74" t="str">
        <f>IFERROR(IF(
COUNTIF(B2B!H:H,(IF(K74&lt;&gt;"---",IF(INDEX(RAW_c_TEB0187_REV01!B:D,MATCH(H74,RAW_c_TEB0187_REV01!B:B,0),3)=L74,INDEX(
RAW_c_TEB0187_REV01!B:D,MATCH(H74,INDEX(RAW_c_TEB0187_REV01!B:B,MATCH(H74,RAW_c_TEB0187_REV01!B:B,)+1):'RAW_c_TEB0187_REV01'!B11145,)+MATCH(H74,RAW_c_TEB0187_REV01!B:B,),3),INDEX(RAW_c_TEB0187_REV01!B:D,MATCH(H74,RAW_c_TEB0187_REV01!B:B,0),3)),"---")))=1,"---",IF(K74&lt;&gt;"---",IF(INDEX(RAW_c_TEB0187_REV01!B:D,MATCH(H74,RAW_c_TEB0187_REV01!B:B,0),3)=L74,INDEX(
RAW_c_TEB0187_REV01!B:D,MATCH(H74,INDEX(RAW_c_TEB0187_REV01!B:B,MATCH(H74,RAW_c_TEB0187_REV01!B:B,)+1):'RAW_c_TEB0187_REV01'!B11145,)+MATCH(H74,RAW_c_TEB0187_REV01!B:B,),3),INDEX(RAW_c_TEB0187_REV01!B:D,MATCH(H74,RAW_c_TEB0187_REV01!B:B,0),3)),"---")),"---")</f>
        <v>---</v>
      </c>
      <c r="N74" t="str">
        <f>IFERROR(IF(AND(B74="B2B",J74="--"),L74,IF(
COUNTIF(B2B!H:H,(IF(K74&lt;&gt;"---",IF(INDEX(RAW_c_TEB0187_REV01!B:D,MATCH(H74,RAW_c_TEB0187_REV01!B:B,0),3)=L74,INDEX(
RAW_c_TEB0187_REV01!B:D,MATCH(H74,INDEX(RAW_c_TEB0187_REV01!B:B,MATCH(H74,RAW_c_TEB0187_REV01!B:B,)+1):'RAW_c_TEB0187_REV01'!B11145,)+MATCH(H74,RAW_c_TEB0187_REV01!B:B,),3),INDEX(RAW_c_TEB0187_REV01!B:D,MATCH(H74,RAW_c_TEB0187_REV01!B:B,0),3)),"---")))=0,"---",IF(K74&lt;&gt;"---",IF(INDEX(RAW_c_TEB0187_REV01!B:D,MATCH(H74,RAW_c_TEB0187_REV01!B:B,0),3)=L74,INDEX(
RAW_c_TEB0187_REV01!B:D,MATCH(H74,INDEX(RAW_c_TEB0187_REV01!B:B,MATCH(H74,RAW_c_TEB0187_REV01!B:B,)+1):'RAW_c_TEB0187_REV01'!B11145,)+MATCH(H74,RAW_c_TEB0187_REV01!B:B,),3),INDEX(RAW_c_TEB0187_REV01!B:D,MATCH(H74,RAW_c_TEB0187_REV01!B:B,0),3)),"---"))),"---")</f>
        <v>---</v>
      </c>
      <c r="Q74" t="s">
        <v>4040</v>
      </c>
      <c r="R74" t="s">
        <v>5277</v>
      </c>
      <c r="S74" t="s">
        <v>829</v>
      </c>
      <c r="T74">
        <f>COUNTIF(RAW_c_TEB0187_REV01!B:B,G74)</f>
        <v>1098</v>
      </c>
      <c r="U74" t="str">
        <f t="shared" si="11"/>
        <v>B2B-GND</v>
      </c>
    </row>
    <row r="75" spans="1:21" x14ac:dyDescent="0.25">
      <c r="A75" t="s">
        <v>5655</v>
      </c>
      <c r="B75" t="s">
        <v>39</v>
      </c>
      <c r="C75" t="s">
        <v>5588</v>
      </c>
      <c r="D75" t="s">
        <v>169</v>
      </c>
      <c r="E75" t="s">
        <v>239</v>
      </c>
      <c r="F75" t="str">
        <f t="shared" si="6"/>
        <v>J1-B10</v>
      </c>
      <c r="G75" t="str">
        <f>VLOOKUP(F75,RAW_c_TEB0187_REV01!A:B,2,0)</f>
        <v>QSFP_TX2_P</v>
      </c>
      <c r="H75" t="str">
        <f t="shared" si="7"/>
        <v>QSFP_TX2_P</v>
      </c>
      <c r="I75" t="str">
        <f t="shared" si="8"/>
        <v>--</v>
      </c>
      <c r="J75" t="str">
        <f t="shared" si="9"/>
        <v>--</v>
      </c>
      <c r="K75">
        <f>IFERROR(IF(J75="--",IF(G75=H75,VLOOKUP(G75,RAW_c_TEB0187_REV01!L:N,3,0),SUM(VLOOKUP(H75,RAW_c_TEB0187_REV01!L:N,3,0),VLOOKUP(G75,RAW_c_TEB0187_REV01!L:N,3,0))),"---"),"---")</f>
        <v>37.813699999999997</v>
      </c>
      <c r="L75" t="str">
        <f t="shared" si="10"/>
        <v>J1-B10</v>
      </c>
      <c r="M75" t="str">
        <f>IFERROR(IF(
COUNTIF(B2B!H:H,(IF(K75&lt;&gt;"---",IF(INDEX(RAW_c_TEB0187_REV01!B:D,MATCH(H75,RAW_c_TEB0187_REV01!B:B,0),3)=L75,INDEX(
RAW_c_TEB0187_REV01!B:D,MATCH(H75,INDEX(RAW_c_TEB0187_REV01!B:B,MATCH(H75,RAW_c_TEB0187_REV01!B:B,)+1):'RAW_c_TEB0187_REV01'!B11146,)+MATCH(H75,RAW_c_TEB0187_REV01!B:B,),3),INDEX(RAW_c_TEB0187_REV01!B:D,MATCH(H75,RAW_c_TEB0187_REV01!B:B,0),3)),"---")))=1,"---",IF(K75&lt;&gt;"---",IF(INDEX(RAW_c_TEB0187_REV01!B:D,MATCH(H75,RAW_c_TEB0187_REV01!B:B,0),3)=L75,INDEX(
RAW_c_TEB0187_REV01!B:D,MATCH(H75,INDEX(RAW_c_TEB0187_REV01!B:B,MATCH(H75,RAW_c_TEB0187_REV01!B:B,)+1):'RAW_c_TEB0187_REV01'!B11146,)+MATCH(H75,RAW_c_TEB0187_REV01!B:B,),3),INDEX(RAW_c_TEB0187_REV01!B:D,MATCH(H75,RAW_c_TEB0187_REV01!B:B,0),3)),"---")),"---")</f>
        <v>J18-33</v>
      </c>
      <c r="N75" t="str">
        <f>IFERROR(IF(AND(B75="B2B",J75="--"),L75,IF(
COUNTIF(B2B!H:H,(IF(K75&lt;&gt;"---",IF(INDEX(RAW_c_TEB0187_REV01!B:D,MATCH(H75,RAW_c_TEB0187_REV01!B:B,0),3)=L75,INDEX(
RAW_c_TEB0187_REV01!B:D,MATCH(H75,INDEX(RAW_c_TEB0187_REV01!B:B,MATCH(H75,RAW_c_TEB0187_REV01!B:B,)+1):'RAW_c_TEB0187_REV01'!B11146,)+MATCH(H75,RAW_c_TEB0187_REV01!B:B,),3),INDEX(RAW_c_TEB0187_REV01!B:D,MATCH(H75,RAW_c_TEB0187_REV01!B:B,0),3)),"---")))=0,"---",IF(K75&lt;&gt;"---",IF(INDEX(RAW_c_TEB0187_REV01!B:D,MATCH(H75,RAW_c_TEB0187_REV01!B:B,0),3)=L75,INDEX(
RAW_c_TEB0187_REV01!B:D,MATCH(H75,INDEX(RAW_c_TEB0187_REV01!B:B,MATCH(H75,RAW_c_TEB0187_REV01!B:B,)+1):'RAW_c_TEB0187_REV01'!B11146,)+MATCH(H75,RAW_c_TEB0187_REV01!B:B,),3),INDEX(RAW_c_TEB0187_REV01!B:D,MATCH(H75,RAW_c_TEB0187_REV01!B:B,0),3)),"---"))),"---")</f>
        <v>J1-B10</v>
      </c>
      <c r="Q75" t="s">
        <v>4039</v>
      </c>
      <c r="R75" t="s">
        <v>5278</v>
      </c>
      <c r="S75" t="s">
        <v>831</v>
      </c>
      <c r="T75">
        <f>COUNTIF(RAW_c_TEB0187_REV01!B:B,G75)</f>
        <v>2</v>
      </c>
      <c r="U75" t="str">
        <f t="shared" si="11"/>
        <v>B2B-MGT-PL</v>
      </c>
    </row>
    <row r="76" spans="1:21" x14ac:dyDescent="0.25">
      <c r="A76" t="s">
        <v>5656</v>
      </c>
      <c r="B76" t="s">
        <v>39</v>
      </c>
      <c r="C76" t="s">
        <v>5588</v>
      </c>
      <c r="D76" t="s">
        <v>169</v>
      </c>
      <c r="E76" t="s">
        <v>240</v>
      </c>
      <c r="F76" t="str">
        <f t="shared" si="6"/>
        <v>J1-B11</v>
      </c>
      <c r="G76" t="str">
        <f>VLOOKUP(F76,RAW_c_TEB0187_REV01!A:B,2,0)</f>
        <v>QSFP_TX2_N</v>
      </c>
      <c r="H76" t="str">
        <f t="shared" si="7"/>
        <v>QSFP_TX2_N</v>
      </c>
      <c r="I76" t="str">
        <f t="shared" si="8"/>
        <v>--</v>
      </c>
      <c r="J76" t="str">
        <f t="shared" si="9"/>
        <v>--</v>
      </c>
      <c r="K76">
        <f>IFERROR(IF(J76="--",IF(G76=H76,VLOOKUP(G76,RAW_c_TEB0187_REV01!L:N,3,0),SUM(VLOOKUP(H76,RAW_c_TEB0187_REV01!L:N,3,0),VLOOKUP(G76,RAW_c_TEB0187_REV01!L:N,3,0))),"---"),"---")</f>
        <v>37.854900000000001</v>
      </c>
      <c r="L76" t="str">
        <f t="shared" si="10"/>
        <v>J1-B11</v>
      </c>
      <c r="M76" t="str">
        <f>IFERROR(IF(
COUNTIF(B2B!H:H,(IF(K76&lt;&gt;"---",IF(INDEX(RAW_c_TEB0187_REV01!B:D,MATCH(H76,RAW_c_TEB0187_REV01!B:B,0),3)=L76,INDEX(
RAW_c_TEB0187_REV01!B:D,MATCH(H76,INDEX(RAW_c_TEB0187_REV01!B:B,MATCH(H76,RAW_c_TEB0187_REV01!B:B,)+1):'RAW_c_TEB0187_REV01'!B11147,)+MATCH(H76,RAW_c_TEB0187_REV01!B:B,),3),INDEX(RAW_c_TEB0187_REV01!B:D,MATCH(H76,RAW_c_TEB0187_REV01!B:B,0),3)),"---")))=1,"---",IF(K76&lt;&gt;"---",IF(INDEX(RAW_c_TEB0187_REV01!B:D,MATCH(H76,RAW_c_TEB0187_REV01!B:B,0),3)=L76,INDEX(
RAW_c_TEB0187_REV01!B:D,MATCH(H76,INDEX(RAW_c_TEB0187_REV01!B:B,MATCH(H76,RAW_c_TEB0187_REV01!B:B,)+1):'RAW_c_TEB0187_REV01'!B11147,)+MATCH(H76,RAW_c_TEB0187_REV01!B:B,),3),INDEX(RAW_c_TEB0187_REV01!B:D,MATCH(H76,RAW_c_TEB0187_REV01!B:B,0),3)),"---")),"---")</f>
        <v>J18-34</v>
      </c>
      <c r="N76" t="str">
        <f>IFERROR(IF(AND(B76="B2B",J76="--"),L76,IF(
COUNTIF(B2B!H:H,(IF(K76&lt;&gt;"---",IF(INDEX(RAW_c_TEB0187_REV01!B:D,MATCH(H76,RAW_c_TEB0187_REV01!B:B,0),3)=L76,INDEX(
RAW_c_TEB0187_REV01!B:D,MATCH(H76,INDEX(RAW_c_TEB0187_REV01!B:B,MATCH(H76,RAW_c_TEB0187_REV01!B:B,)+1):'RAW_c_TEB0187_REV01'!B11147,)+MATCH(H76,RAW_c_TEB0187_REV01!B:B,),3),INDEX(RAW_c_TEB0187_REV01!B:D,MATCH(H76,RAW_c_TEB0187_REV01!B:B,0),3)),"---")))=0,"---",IF(K76&lt;&gt;"---",IF(INDEX(RAW_c_TEB0187_REV01!B:D,MATCH(H76,RAW_c_TEB0187_REV01!B:B,0),3)=L76,INDEX(
RAW_c_TEB0187_REV01!B:D,MATCH(H76,INDEX(RAW_c_TEB0187_REV01!B:B,MATCH(H76,RAW_c_TEB0187_REV01!B:B,)+1):'RAW_c_TEB0187_REV01'!B11147,)+MATCH(H76,RAW_c_TEB0187_REV01!B:B,),3),INDEX(RAW_c_TEB0187_REV01!B:D,MATCH(H76,RAW_c_TEB0187_REV01!B:B,0),3)),"---"))),"---")</f>
        <v>J1-B11</v>
      </c>
      <c r="Q76" t="s">
        <v>4025</v>
      </c>
      <c r="R76" t="s">
        <v>5279</v>
      </c>
      <c r="S76" t="s">
        <v>4034</v>
      </c>
      <c r="T76">
        <f>COUNTIF(RAW_c_TEB0187_REV01!B:B,G76)</f>
        <v>2</v>
      </c>
      <c r="U76" t="str">
        <f t="shared" si="11"/>
        <v>B2B-MGT-PL</v>
      </c>
    </row>
    <row r="77" spans="1:21" x14ac:dyDescent="0.25">
      <c r="A77" t="s">
        <v>5657</v>
      </c>
      <c r="B77" t="s">
        <v>39</v>
      </c>
      <c r="C77" t="s">
        <v>433</v>
      </c>
      <c r="D77" t="s">
        <v>169</v>
      </c>
      <c r="E77" t="s">
        <v>241</v>
      </c>
      <c r="F77" t="str">
        <f t="shared" si="6"/>
        <v>J1-B12</v>
      </c>
      <c r="G77" t="str">
        <f>VLOOKUP(F77,RAW_c_TEB0187_REV01!A:B,2,0)</f>
        <v>GND</v>
      </c>
      <c r="H77" t="str">
        <f t="shared" si="7"/>
        <v>GND</v>
      </c>
      <c r="I77" t="str">
        <f t="shared" si="8"/>
        <v>--</v>
      </c>
      <c r="J77" t="str">
        <f t="shared" si="9"/>
        <v>---</v>
      </c>
      <c r="K77" t="str">
        <f>IFERROR(IF(J77="--",IF(G77=H77,VLOOKUP(G77,RAW_c_TEB0187_REV01!L:N,3,0),SUM(VLOOKUP(H77,RAW_c_TEB0187_REV01!L:N,3,0),VLOOKUP(G77,RAW_c_TEB0187_REV01!L:N,3,0))),"---"),"---")</f>
        <v>---</v>
      </c>
      <c r="L77" t="str">
        <f t="shared" si="10"/>
        <v>J1-B12</v>
      </c>
      <c r="M77" t="str">
        <f>IFERROR(IF(
COUNTIF(B2B!H:H,(IF(K77&lt;&gt;"---",IF(INDEX(RAW_c_TEB0187_REV01!B:D,MATCH(H77,RAW_c_TEB0187_REV01!B:B,0),3)=L77,INDEX(
RAW_c_TEB0187_REV01!B:D,MATCH(H77,INDEX(RAW_c_TEB0187_REV01!B:B,MATCH(H77,RAW_c_TEB0187_REV01!B:B,)+1):'RAW_c_TEB0187_REV01'!B11148,)+MATCH(H77,RAW_c_TEB0187_REV01!B:B,),3),INDEX(RAW_c_TEB0187_REV01!B:D,MATCH(H77,RAW_c_TEB0187_REV01!B:B,0),3)),"---")))=1,"---",IF(K77&lt;&gt;"---",IF(INDEX(RAW_c_TEB0187_REV01!B:D,MATCH(H77,RAW_c_TEB0187_REV01!B:B,0),3)=L77,INDEX(
RAW_c_TEB0187_REV01!B:D,MATCH(H77,INDEX(RAW_c_TEB0187_REV01!B:B,MATCH(H77,RAW_c_TEB0187_REV01!B:B,)+1):'RAW_c_TEB0187_REV01'!B11148,)+MATCH(H77,RAW_c_TEB0187_REV01!B:B,),3),INDEX(RAW_c_TEB0187_REV01!B:D,MATCH(H77,RAW_c_TEB0187_REV01!B:B,0),3)),"---")),"---")</f>
        <v>---</v>
      </c>
      <c r="N77" t="str">
        <f>IFERROR(IF(AND(B77="B2B",J77="--"),L77,IF(
COUNTIF(B2B!H:H,(IF(K77&lt;&gt;"---",IF(INDEX(RAW_c_TEB0187_REV01!B:D,MATCH(H77,RAW_c_TEB0187_REV01!B:B,0),3)=L77,INDEX(
RAW_c_TEB0187_REV01!B:D,MATCH(H77,INDEX(RAW_c_TEB0187_REV01!B:B,MATCH(H77,RAW_c_TEB0187_REV01!B:B,)+1):'RAW_c_TEB0187_REV01'!B11148,)+MATCH(H77,RAW_c_TEB0187_REV01!B:B,),3),INDEX(RAW_c_TEB0187_REV01!B:D,MATCH(H77,RAW_c_TEB0187_REV01!B:B,0),3)),"---")))=0,"---",IF(K77&lt;&gt;"---",IF(INDEX(RAW_c_TEB0187_REV01!B:D,MATCH(H77,RAW_c_TEB0187_REV01!B:B,0),3)=L77,INDEX(
RAW_c_TEB0187_REV01!B:D,MATCH(H77,INDEX(RAW_c_TEB0187_REV01!B:B,MATCH(H77,RAW_c_TEB0187_REV01!B:B,)+1):'RAW_c_TEB0187_REV01'!B11148,)+MATCH(H77,RAW_c_TEB0187_REV01!B:B,),3),INDEX(RAW_c_TEB0187_REV01!B:D,MATCH(H77,RAW_c_TEB0187_REV01!B:B,0),3)),"---"))),"---")</f>
        <v>---</v>
      </c>
      <c r="Q77" t="s">
        <v>4023</v>
      </c>
      <c r="R77" t="s">
        <v>5280</v>
      </c>
      <c r="S77" t="s">
        <v>4033</v>
      </c>
      <c r="T77">
        <f>COUNTIF(RAW_c_TEB0187_REV01!B:B,G77)</f>
        <v>1098</v>
      </c>
      <c r="U77" t="str">
        <f t="shared" si="11"/>
        <v>B2B-GND</v>
      </c>
    </row>
    <row r="78" spans="1:21" x14ac:dyDescent="0.25">
      <c r="A78" t="s">
        <v>5658</v>
      </c>
      <c r="B78" t="s">
        <v>39</v>
      </c>
      <c r="C78" t="s">
        <v>433</v>
      </c>
      <c r="D78" t="s">
        <v>169</v>
      </c>
      <c r="E78" t="s">
        <v>242</v>
      </c>
      <c r="F78" t="str">
        <f t="shared" si="6"/>
        <v>J1-B13</v>
      </c>
      <c r="G78" t="str">
        <f>VLOOKUP(F78,RAW_c_TEB0187_REV01!A:B,2,0)</f>
        <v>GND</v>
      </c>
      <c r="H78" t="str">
        <f t="shared" si="7"/>
        <v>GND</v>
      </c>
      <c r="I78" t="str">
        <f t="shared" si="8"/>
        <v>--</v>
      </c>
      <c r="J78" t="str">
        <f t="shared" si="9"/>
        <v>---</v>
      </c>
      <c r="K78" t="str">
        <f>IFERROR(IF(J78="--",IF(G78=H78,VLOOKUP(G78,RAW_c_TEB0187_REV01!L:N,3,0),SUM(VLOOKUP(H78,RAW_c_TEB0187_REV01!L:N,3,0),VLOOKUP(G78,RAW_c_TEB0187_REV01!L:N,3,0))),"---"),"---")</f>
        <v>---</v>
      </c>
      <c r="L78" t="str">
        <f t="shared" si="10"/>
        <v>J1-B13</v>
      </c>
      <c r="M78" t="str">
        <f>IFERROR(IF(
COUNTIF(B2B!H:H,(IF(K78&lt;&gt;"---",IF(INDEX(RAW_c_TEB0187_REV01!B:D,MATCH(H78,RAW_c_TEB0187_REV01!B:B,0),3)=L78,INDEX(
RAW_c_TEB0187_REV01!B:D,MATCH(H78,INDEX(RAW_c_TEB0187_REV01!B:B,MATCH(H78,RAW_c_TEB0187_REV01!B:B,)+1):'RAW_c_TEB0187_REV01'!B11149,)+MATCH(H78,RAW_c_TEB0187_REV01!B:B,),3),INDEX(RAW_c_TEB0187_REV01!B:D,MATCH(H78,RAW_c_TEB0187_REV01!B:B,0),3)),"---")))=1,"---",IF(K78&lt;&gt;"---",IF(INDEX(RAW_c_TEB0187_REV01!B:D,MATCH(H78,RAW_c_TEB0187_REV01!B:B,0),3)=L78,INDEX(
RAW_c_TEB0187_REV01!B:D,MATCH(H78,INDEX(RAW_c_TEB0187_REV01!B:B,MATCH(H78,RAW_c_TEB0187_REV01!B:B,)+1):'RAW_c_TEB0187_REV01'!B11149,)+MATCH(H78,RAW_c_TEB0187_REV01!B:B,),3),INDEX(RAW_c_TEB0187_REV01!B:D,MATCH(H78,RAW_c_TEB0187_REV01!B:B,0),3)),"---")),"---")</f>
        <v>---</v>
      </c>
      <c r="N78" t="str">
        <f>IFERROR(IF(AND(B78="B2B",J78="--"),L78,IF(
COUNTIF(B2B!H:H,(IF(K78&lt;&gt;"---",IF(INDEX(RAW_c_TEB0187_REV01!B:D,MATCH(H78,RAW_c_TEB0187_REV01!B:B,0),3)=L78,INDEX(
RAW_c_TEB0187_REV01!B:D,MATCH(H78,INDEX(RAW_c_TEB0187_REV01!B:B,MATCH(H78,RAW_c_TEB0187_REV01!B:B,)+1):'RAW_c_TEB0187_REV01'!B11149,)+MATCH(H78,RAW_c_TEB0187_REV01!B:B,),3),INDEX(RAW_c_TEB0187_REV01!B:D,MATCH(H78,RAW_c_TEB0187_REV01!B:B,0),3)),"---")))=0,"---",IF(K78&lt;&gt;"---",IF(INDEX(RAW_c_TEB0187_REV01!B:D,MATCH(H78,RAW_c_TEB0187_REV01!B:B,0),3)=L78,INDEX(
RAW_c_TEB0187_REV01!B:D,MATCH(H78,INDEX(RAW_c_TEB0187_REV01!B:B,MATCH(H78,RAW_c_TEB0187_REV01!B:B,)+1):'RAW_c_TEB0187_REV01'!B11149,)+MATCH(H78,RAW_c_TEB0187_REV01!B:B,),3),INDEX(RAW_c_TEB0187_REV01!B:D,MATCH(H78,RAW_c_TEB0187_REV01!B:B,0),3)),"---"))),"---")</f>
        <v>---</v>
      </c>
      <c r="Q78" t="s">
        <v>4028</v>
      </c>
      <c r="R78" t="s">
        <v>5281</v>
      </c>
      <c r="S78" t="s">
        <v>4036</v>
      </c>
      <c r="T78">
        <f>COUNTIF(RAW_c_TEB0187_REV01!B:B,G78)</f>
        <v>1098</v>
      </c>
      <c r="U78" t="str">
        <f t="shared" si="11"/>
        <v>B2B-GND</v>
      </c>
    </row>
    <row r="79" spans="1:21" x14ac:dyDescent="0.25">
      <c r="A79" t="s">
        <v>5659</v>
      </c>
      <c r="B79" t="s">
        <v>39</v>
      </c>
      <c r="C79" t="s">
        <v>5583</v>
      </c>
      <c r="D79" t="s">
        <v>169</v>
      </c>
      <c r="E79" t="s">
        <v>243</v>
      </c>
      <c r="F79" t="str">
        <f t="shared" si="6"/>
        <v>J1-B14</v>
      </c>
      <c r="G79" t="str">
        <f>VLOOKUP(F79,RAW_c_TEB0187_REV01!A:B,2,0)</f>
        <v>NetJ1_B14</v>
      </c>
      <c r="H79" t="str">
        <f t="shared" si="7"/>
        <v>NetJ1_B14</v>
      </c>
      <c r="I79" t="str">
        <f t="shared" si="8"/>
        <v>--</v>
      </c>
      <c r="J79" t="str">
        <f t="shared" si="9"/>
        <v>--</v>
      </c>
      <c r="K79" t="str">
        <f>IFERROR(IF(J79="--",IF(G79=H79,VLOOKUP(G79,RAW_c_TEB0187_REV01!L:N,3,0),SUM(VLOOKUP(H79,RAW_c_TEB0187_REV01!L:N,3,0),VLOOKUP(G79,RAW_c_TEB0187_REV01!L:N,3,0))),"---"),"---")</f>
        <v>---</v>
      </c>
      <c r="L79" t="str">
        <f t="shared" si="10"/>
        <v>J1-B14</v>
      </c>
      <c r="M79" t="str">
        <f>IFERROR(IF(
COUNTIF(B2B!H:H,(IF(K79&lt;&gt;"---",IF(INDEX(RAW_c_TEB0187_REV01!B:D,MATCH(H79,RAW_c_TEB0187_REV01!B:B,0),3)=L79,INDEX(
RAW_c_TEB0187_REV01!B:D,MATCH(H79,INDEX(RAW_c_TEB0187_REV01!B:B,MATCH(H79,RAW_c_TEB0187_REV01!B:B,)+1):'RAW_c_TEB0187_REV01'!B11150,)+MATCH(H79,RAW_c_TEB0187_REV01!B:B,),3),INDEX(RAW_c_TEB0187_REV01!B:D,MATCH(H79,RAW_c_TEB0187_REV01!B:B,0),3)),"---")))=1,"---",IF(K79&lt;&gt;"---",IF(INDEX(RAW_c_TEB0187_REV01!B:D,MATCH(H79,RAW_c_TEB0187_REV01!B:B,0),3)=L79,INDEX(
RAW_c_TEB0187_REV01!B:D,MATCH(H79,INDEX(RAW_c_TEB0187_REV01!B:B,MATCH(H79,RAW_c_TEB0187_REV01!B:B,)+1):'RAW_c_TEB0187_REV01'!B11150,)+MATCH(H79,RAW_c_TEB0187_REV01!B:B,),3),INDEX(RAW_c_TEB0187_REV01!B:D,MATCH(H79,RAW_c_TEB0187_REV01!B:B,0),3)),"---")),"---")</f>
        <v>---</v>
      </c>
      <c r="N79" t="str">
        <f>IFERROR(IF(AND(B79="B2B",J79="--"),L79,IF(
COUNTIF(B2B!H:H,(IF(K79&lt;&gt;"---",IF(INDEX(RAW_c_TEB0187_REV01!B:D,MATCH(H79,RAW_c_TEB0187_REV01!B:B,0),3)=L79,INDEX(
RAW_c_TEB0187_REV01!B:D,MATCH(H79,INDEX(RAW_c_TEB0187_REV01!B:B,MATCH(H79,RAW_c_TEB0187_REV01!B:B,)+1):'RAW_c_TEB0187_REV01'!B11150,)+MATCH(H79,RAW_c_TEB0187_REV01!B:B,),3),INDEX(RAW_c_TEB0187_REV01!B:D,MATCH(H79,RAW_c_TEB0187_REV01!B:B,0),3)),"---")))=0,"---",IF(K79&lt;&gt;"---",IF(INDEX(RAW_c_TEB0187_REV01!B:D,MATCH(H79,RAW_c_TEB0187_REV01!B:B,0),3)=L79,INDEX(
RAW_c_TEB0187_REV01!B:D,MATCH(H79,INDEX(RAW_c_TEB0187_REV01!B:B,MATCH(H79,RAW_c_TEB0187_REV01!B:B,)+1):'RAW_c_TEB0187_REV01'!B11150,)+MATCH(H79,RAW_c_TEB0187_REV01!B:B,),3),INDEX(RAW_c_TEB0187_REV01!B:D,MATCH(H79,RAW_c_TEB0187_REV01!B:B,0),3)),"---"))),"---")</f>
        <v>J1-B14</v>
      </c>
      <c r="Q79" t="s">
        <v>4027</v>
      </c>
      <c r="R79" t="s">
        <v>5282</v>
      </c>
      <c r="S79" t="s">
        <v>4035</v>
      </c>
      <c r="T79">
        <f>COUNTIF(RAW_c_TEB0187_REV01!B:B,G79)</f>
        <v>1</v>
      </c>
      <c r="U79" t="str">
        <f t="shared" si="11"/>
        <v>B2B-NC</v>
      </c>
    </row>
    <row r="80" spans="1:21" x14ac:dyDescent="0.25">
      <c r="A80" t="s">
        <v>5660</v>
      </c>
      <c r="B80" t="s">
        <v>39</v>
      </c>
      <c r="C80" t="s">
        <v>5583</v>
      </c>
      <c r="D80" t="s">
        <v>169</v>
      </c>
      <c r="E80" t="s">
        <v>244</v>
      </c>
      <c r="F80" t="str">
        <f t="shared" si="6"/>
        <v>J1-B15</v>
      </c>
      <c r="G80" t="str">
        <f>VLOOKUP(F80,RAW_c_TEB0187_REV01!A:B,2,0)</f>
        <v>NetJ1_B15</v>
      </c>
      <c r="H80" t="str">
        <f t="shared" si="7"/>
        <v>NetJ1_B15</v>
      </c>
      <c r="I80" t="str">
        <f t="shared" si="8"/>
        <v>--</v>
      </c>
      <c r="J80" t="str">
        <f t="shared" si="9"/>
        <v>--</v>
      </c>
      <c r="K80" t="str">
        <f>IFERROR(IF(J80="--",IF(G80=H80,VLOOKUP(G80,RAW_c_TEB0187_REV01!L:N,3,0),SUM(VLOOKUP(H80,RAW_c_TEB0187_REV01!L:N,3,0),VLOOKUP(G80,RAW_c_TEB0187_REV01!L:N,3,0))),"---"),"---")</f>
        <v>---</v>
      </c>
      <c r="L80" t="str">
        <f t="shared" si="10"/>
        <v>J1-B15</v>
      </c>
      <c r="M80" t="str">
        <f>IFERROR(IF(
COUNTIF(B2B!H:H,(IF(K80&lt;&gt;"---",IF(INDEX(RAW_c_TEB0187_REV01!B:D,MATCH(H80,RAW_c_TEB0187_REV01!B:B,0),3)=L80,INDEX(
RAW_c_TEB0187_REV01!B:D,MATCH(H80,INDEX(RAW_c_TEB0187_REV01!B:B,MATCH(H80,RAW_c_TEB0187_REV01!B:B,)+1):'RAW_c_TEB0187_REV01'!B11151,)+MATCH(H80,RAW_c_TEB0187_REV01!B:B,),3),INDEX(RAW_c_TEB0187_REV01!B:D,MATCH(H80,RAW_c_TEB0187_REV01!B:B,0),3)),"---")))=1,"---",IF(K80&lt;&gt;"---",IF(INDEX(RAW_c_TEB0187_REV01!B:D,MATCH(H80,RAW_c_TEB0187_REV01!B:B,0),3)=L80,INDEX(
RAW_c_TEB0187_REV01!B:D,MATCH(H80,INDEX(RAW_c_TEB0187_REV01!B:B,MATCH(H80,RAW_c_TEB0187_REV01!B:B,)+1):'RAW_c_TEB0187_REV01'!B11151,)+MATCH(H80,RAW_c_TEB0187_REV01!B:B,),3),INDEX(RAW_c_TEB0187_REV01!B:D,MATCH(H80,RAW_c_TEB0187_REV01!B:B,0),3)),"---")),"---")</f>
        <v>---</v>
      </c>
      <c r="N80" t="str">
        <f>IFERROR(IF(AND(B80="B2B",J80="--"),L80,IF(
COUNTIF(B2B!H:H,(IF(K80&lt;&gt;"---",IF(INDEX(RAW_c_TEB0187_REV01!B:D,MATCH(H80,RAW_c_TEB0187_REV01!B:B,0),3)=L80,INDEX(
RAW_c_TEB0187_REV01!B:D,MATCH(H80,INDEX(RAW_c_TEB0187_REV01!B:B,MATCH(H80,RAW_c_TEB0187_REV01!B:B,)+1):'RAW_c_TEB0187_REV01'!B11151,)+MATCH(H80,RAW_c_TEB0187_REV01!B:B,),3),INDEX(RAW_c_TEB0187_REV01!B:D,MATCH(H80,RAW_c_TEB0187_REV01!B:B,0),3)),"---")))=0,"---",IF(K80&lt;&gt;"---",IF(INDEX(RAW_c_TEB0187_REV01!B:D,MATCH(H80,RAW_c_TEB0187_REV01!B:B,0),3)=L80,INDEX(
RAW_c_TEB0187_REV01!B:D,MATCH(H80,INDEX(RAW_c_TEB0187_REV01!B:B,MATCH(H80,RAW_c_TEB0187_REV01!B:B,)+1):'RAW_c_TEB0187_REV01'!B11151,)+MATCH(H80,RAW_c_TEB0187_REV01!B:B,),3),INDEX(RAW_c_TEB0187_REV01!B:D,MATCH(H80,RAW_c_TEB0187_REV01!B:B,0),3)),"---"))),"---")</f>
        <v>J1-B15</v>
      </c>
      <c r="Q80" t="s">
        <v>4130</v>
      </c>
      <c r="R80" t="s">
        <v>5509</v>
      </c>
      <c r="S80" t="s">
        <v>4112</v>
      </c>
      <c r="T80">
        <f>COUNTIF(RAW_c_TEB0187_REV01!B:B,G80)</f>
        <v>1</v>
      </c>
      <c r="U80" t="str">
        <f t="shared" si="11"/>
        <v>B2B-NC</v>
      </c>
    </row>
    <row r="81" spans="1:21" x14ac:dyDescent="0.25">
      <c r="A81" t="s">
        <v>5661</v>
      </c>
      <c r="B81" t="s">
        <v>39</v>
      </c>
      <c r="C81" t="s">
        <v>433</v>
      </c>
      <c r="D81" t="s">
        <v>169</v>
      </c>
      <c r="E81" t="s">
        <v>245</v>
      </c>
      <c r="F81" t="str">
        <f t="shared" si="6"/>
        <v>J1-B16</v>
      </c>
      <c r="G81" t="str">
        <f>VLOOKUP(F81,RAW_c_TEB0187_REV01!A:B,2,0)</f>
        <v>GND</v>
      </c>
      <c r="H81" t="str">
        <f t="shared" si="7"/>
        <v>GND</v>
      </c>
      <c r="I81" t="str">
        <f t="shared" si="8"/>
        <v>--</v>
      </c>
      <c r="J81" t="str">
        <f t="shared" si="9"/>
        <v>---</v>
      </c>
      <c r="K81" t="str">
        <f>IFERROR(IF(J81="--",IF(G81=H81,VLOOKUP(G81,RAW_c_TEB0187_REV01!L:N,3,0),SUM(VLOOKUP(H81,RAW_c_TEB0187_REV01!L:N,3,0),VLOOKUP(G81,RAW_c_TEB0187_REV01!L:N,3,0))),"---"),"---")</f>
        <v>---</v>
      </c>
      <c r="L81" t="str">
        <f t="shared" si="10"/>
        <v>J1-B16</v>
      </c>
      <c r="M81" t="str">
        <f>IFERROR(IF(
COUNTIF(B2B!H:H,(IF(K81&lt;&gt;"---",IF(INDEX(RAW_c_TEB0187_REV01!B:D,MATCH(H81,RAW_c_TEB0187_REV01!B:B,0),3)=L81,INDEX(
RAW_c_TEB0187_REV01!B:D,MATCH(H81,INDEX(RAW_c_TEB0187_REV01!B:B,MATCH(H81,RAW_c_TEB0187_REV01!B:B,)+1):'RAW_c_TEB0187_REV01'!B11152,)+MATCH(H81,RAW_c_TEB0187_REV01!B:B,),3),INDEX(RAW_c_TEB0187_REV01!B:D,MATCH(H81,RAW_c_TEB0187_REV01!B:B,0),3)),"---")))=1,"---",IF(K81&lt;&gt;"---",IF(INDEX(RAW_c_TEB0187_REV01!B:D,MATCH(H81,RAW_c_TEB0187_REV01!B:B,0),3)=L81,INDEX(
RAW_c_TEB0187_REV01!B:D,MATCH(H81,INDEX(RAW_c_TEB0187_REV01!B:B,MATCH(H81,RAW_c_TEB0187_REV01!B:B,)+1):'RAW_c_TEB0187_REV01'!B11152,)+MATCH(H81,RAW_c_TEB0187_REV01!B:B,),3),INDEX(RAW_c_TEB0187_REV01!B:D,MATCH(H81,RAW_c_TEB0187_REV01!B:B,0),3)),"---")),"---")</f>
        <v>---</v>
      </c>
      <c r="N81" t="str">
        <f>IFERROR(IF(AND(B81="B2B",J81="--"),L81,IF(
COUNTIF(B2B!H:H,(IF(K81&lt;&gt;"---",IF(INDEX(RAW_c_TEB0187_REV01!B:D,MATCH(H81,RAW_c_TEB0187_REV01!B:B,0),3)=L81,INDEX(
RAW_c_TEB0187_REV01!B:D,MATCH(H81,INDEX(RAW_c_TEB0187_REV01!B:B,MATCH(H81,RAW_c_TEB0187_REV01!B:B,)+1):'RAW_c_TEB0187_REV01'!B11152,)+MATCH(H81,RAW_c_TEB0187_REV01!B:B,),3),INDEX(RAW_c_TEB0187_REV01!B:D,MATCH(H81,RAW_c_TEB0187_REV01!B:B,0),3)),"---")))=0,"---",IF(K81&lt;&gt;"---",IF(INDEX(RAW_c_TEB0187_REV01!B:D,MATCH(H81,RAW_c_TEB0187_REV01!B:B,0),3)=L81,INDEX(
RAW_c_TEB0187_REV01!B:D,MATCH(H81,INDEX(RAW_c_TEB0187_REV01!B:B,MATCH(H81,RAW_c_TEB0187_REV01!B:B,)+1):'RAW_c_TEB0187_REV01'!B11152,)+MATCH(H81,RAW_c_TEB0187_REV01!B:B,),3),INDEX(RAW_c_TEB0187_REV01!B:D,MATCH(H81,RAW_c_TEB0187_REV01!B:B,0),3)),"---"))),"---")</f>
        <v>---</v>
      </c>
      <c r="Q81" t="s">
        <v>444</v>
      </c>
      <c r="R81" t="s">
        <v>3581</v>
      </c>
      <c r="S81" t="s">
        <v>4007</v>
      </c>
      <c r="T81">
        <f>COUNTIF(RAW_c_TEB0187_REV01!B:B,G81)</f>
        <v>1098</v>
      </c>
      <c r="U81" t="str">
        <f t="shared" si="11"/>
        <v>B2B-GND</v>
      </c>
    </row>
    <row r="82" spans="1:21" x14ac:dyDescent="0.25">
      <c r="A82" t="s">
        <v>5662</v>
      </c>
      <c r="B82" t="s">
        <v>39</v>
      </c>
      <c r="C82" t="s">
        <v>5588</v>
      </c>
      <c r="D82" t="s">
        <v>169</v>
      </c>
      <c r="E82" t="s">
        <v>246</v>
      </c>
      <c r="F82" t="str">
        <f t="shared" si="6"/>
        <v>J1-B17</v>
      </c>
      <c r="G82" t="str">
        <f>VLOOKUP(F82,RAW_c_TEB0187_REV01!A:B,2,0)</f>
        <v>PCIE_TX0_P</v>
      </c>
      <c r="H82" t="str">
        <f t="shared" si="7"/>
        <v>PET0_P</v>
      </c>
      <c r="I82" t="str">
        <f t="shared" si="8"/>
        <v>C70</v>
      </c>
      <c r="J82" t="str">
        <f t="shared" si="9"/>
        <v>--</v>
      </c>
      <c r="K82">
        <f>IFERROR(IF(J82="--",IF(G82=H82,VLOOKUP(G82,RAW_c_TEB0187_REV01!L:N,3,0),SUM(VLOOKUP(H82,RAW_c_TEB0187_REV01!L:N,3,0),VLOOKUP(G82,RAW_c_TEB0187_REV01!L:N,3,0))),"---"),"---")</f>
        <v>80.649000000000001</v>
      </c>
      <c r="L82" t="str">
        <f t="shared" si="10"/>
        <v>J1-B17</v>
      </c>
      <c r="M82" t="str">
        <f>IFERROR(IF(
COUNTIF(B2B!H:H,(IF(K82&lt;&gt;"---",IF(INDEX(RAW_c_TEB0187_REV01!B:D,MATCH(H82,RAW_c_TEB0187_REV01!B:B,0),3)=L82,INDEX(
RAW_c_TEB0187_REV01!B:D,MATCH(H82,INDEX(RAW_c_TEB0187_REV01!B:B,MATCH(H82,RAW_c_TEB0187_REV01!B:B,)+1):'RAW_c_TEB0187_REV01'!B11153,)+MATCH(H82,RAW_c_TEB0187_REV01!B:B,),3),INDEX(RAW_c_TEB0187_REV01!B:D,MATCH(H82,RAW_c_TEB0187_REV01!B:B,0),3)),"---")))=1,"---",IF(K82&lt;&gt;"---",IF(INDEX(RAW_c_TEB0187_REV01!B:D,MATCH(H82,RAW_c_TEB0187_REV01!B:B,0),3)=L82,INDEX(
RAW_c_TEB0187_REV01!B:D,MATCH(H82,INDEX(RAW_c_TEB0187_REV01!B:B,MATCH(H82,RAW_c_TEB0187_REV01!B:B,)+1):'RAW_c_TEB0187_REV01'!B11153,)+MATCH(H82,RAW_c_TEB0187_REV01!B:B,),3),INDEX(RAW_c_TEB0187_REV01!B:D,MATCH(H82,RAW_c_TEB0187_REV01!B:B,0),3)),"---")),"---")</f>
        <v>J6-B14</v>
      </c>
      <c r="N82" t="str">
        <f>IFERROR(IF(AND(B82="B2B",J82="--"),L82,IF(
COUNTIF(B2B!H:H,(IF(K82&lt;&gt;"---",IF(INDEX(RAW_c_TEB0187_REV01!B:D,MATCH(H82,RAW_c_TEB0187_REV01!B:B,0),3)=L82,INDEX(
RAW_c_TEB0187_REV01!B:D,MATCH(H82,INDEX(RAW_c_TEB0187_REV01!B:B,MATCH(H82,RAW_c_TEB0187_REV01!B:B,)+1):'RAW_c_TEB0187_REV01'!B11153,)+MATCH(H82,RAW_c_TEB0187_REV01!B:B,),3),INDEX(RAW_c_TEB0187_REV01!B:D,MATCH(H82,RAW_c_TEB0187_REV01!B:B,0),3)),"---")))=0,"---",IF(K82&lt;&gt;"---",IF(INDEX(RAW_c_TEB0187_REV01!B:D,MATCH(H82,RAW_c_TEB0187_REV01!B:B,0),3)=L82,INDEX(
RAW_c_TEB0187_REV01!B:D,MATCH(H82,INDEX(RAW_c_TEB0187_REV01!B:B,MATCH(H82,RAW_c_TEB0187_REV01!B:B,)+1):'RAW_c_TEB0187_REV01'!B11153,)+MATCH(H82,RAW_c_TEB0187_REV01!B:B,),3),INDEX(RAW_c_TEB0187_REV01!B:D,MATCH(H82,RAW_c_TEB0187_REV01!B:B,0),3)),"---"))),"---")</f>
        <v>J1-B17</v>
      </c>
      <c r="Q82" t="s">
        <v>4359</v>
      </c>
      <c r="R82" t="s">
        <v>3202</v>
      </c>
      <c r="S82" t="s">
        <v>3777</v>
      </c>
      <c r="T82">
        <f>COUNTIF(RAW_c_TEB0187_REV01!B:B,G82)</f>
        <v>2</v>
      </c>
      <c r="U82" t="str">
        <f t="shared" si="11"/>
        <v>B2B-MGT-PL</v>
      </c>
    </row>
    <row r="83" spans="1:21" x14ac:dyDescent="0.25">
      <c r="A83" t="s">
        <v>5663</v>
      </c>
      <c r="B83" t="s">
        <v>39</v>
      </c>
      <c r="C83" t="s">
        <v>5588</v>
      </c>
      <c r="D83" t="s">
        <v>169</v>
      </c>
      <c r="E83" t="s">
        <v>247</v>
      </c>
      <c r="F83" t="str">
        <f t="shared" si="6"/>
        <v>J1-B18</v>
      </c>
      <c r="G83" t="str">
        <f>VLOOKUP(F83,RAW_c_TEB0187_REV01!A:B,2,0)</f>
        <v>PCIE_TX0_N</v>
      </c>
      <c r="H83" t="str">
        <f t="shared" si="7"/>
        <v>PET0_N</v>
      </c>
      <c r="I83" t="str">
        <f t="shared" si="8"/>
        <v>C11</v>
      </c>
      <c r="J83" t="str">
        <f t="shared" si="9"/>
        <v>--</v>
      </c>
      <c r="K83">
        <f>IFERROR(IF(J83="--",IF(G83=H83,VLOOKUP(G83,RAW_c_TEB0187_REV01!L:N,3,0),SUM(VLOOKUP(H83,RAW_c_TEB0187_REV01!L:N,3,0),VLOOKUP(G83,RAW_c_TEB0187_REV01!L:N,3,0))),"---"),"---")</f>
        <v>80.671400000000006</v>
      </c>
      <c r="L83" t="str">
        <f t="shared" si="10"/>
        <v>J1-B18</v>
      </c>
      <c r="M83" t="str">
        <f>IFERROR(IF(
COUNTIF(B2B!H:H,(IF(K83&lt;&gt;"---",IF(INDEX(RAW_c_TEB0187_REV01!B:D,MATCH(H83,RAW_c_TEB0187_REV01!B:B,0),3)=L83,INDEX(
RAW_c_TEB0187_REV01!B:D,MATCH(H83,INDEX(RAW_c_TEB0187_REV01!B:B,MATCH(H83,RAW_c_TEB0187_REV01!B:B,)+1):'RAW_c_TEB0187_REV01'!B11154,)+MATCH(H83,RAW_c_TEB0187_REV01!B:B,),3),INDEX(RAW_c_TEB0187_REV01!B:D,MATCH(H83,RAW_c_TEB0187_REV01!B:B,0),3)),"---")))=1,"---",IF(K83&lt;&gt;"---",IF(INDEX(RAW_c_TEB0187_REV01!B:D,MATCH(H83,RAW_c_TEB0187_REV01!B:B,0),3)=L83,INDEX(
RAW_c_TEB0187_REV01!B:D,MATCH(H83,INDEX(RAW_c_TEB0187_REV01!B:B,MATCH(H83,RAW_c_TEB0187_REV01!B:B,)+1):'RAW_c_TEB0187_REV01'!B11154,)+MATCH(H83,RAW_c_TEB0187_REV01!B:B,),3),INDEX(RAW_c_TEB0187_REV01!B:D,MATCH(H83,RAW_c_TEB0187_REV01!B:B,0),3)),"---")),"---")</f>
        <v>J6-B15</v>
      </c>
      <c r="N83" t="str">
        <f>IFERROR(IF(AND(B83="B2B",J83="--"),L83,IF(
COUNTIF(B2B!H:H,(IF(K83&lt;&gt;"---",IF(INDEX(RAW_c_TEB0187_REV01!B:D,MATCH(H83,RAW_c_TEB0187_REV01!B:B,0),3)=L83,INDEX(
RAW_c_TEB0187_REV01!B:D,MATCH(H83,INDEX(RAW_c_TEB0187_REV01!B:B,MATCH(H83,RAW_c_TEB0187_REV01!B:B,)+1):'RAW_c_TEB0187_REV01'!B11154,)+MATCH(H83,RAW_c_TEB0187_REV01!B:B,),3),INDEX(RAW_c_TEB0187_REV01!B:D,MATCH(H83,RAW_c_TEB0187_REV01!B:B,0),3)),"---")))=0,"---",IF(K83&lt;&gt;"---",IF(INDEX(RAW_c_TEB0187_REV01!B:D,MATCH(H83,RAW_c_TEB0187_REV01!B:B,0),3)=L83,INDEX(
RAW_c_TEB0187_REV01!B:D,MATCH(H83,INDEX(RAW_c_TEB0187_REV01!B:B,MATCH(H83,RAW_c_TEB0187_REV01!B:B,)+1):'RAW_c_TEB0187_REV01'!B11154,)+MATCH(H83,RAW_c_TEB0187_REV01!B:B,),3),INDEX(RAW_c_TEB0187_REV01!B:D,MATCH(H83,RAW_c_TEB0187_REV01!B:B,0),3)),"---"))),"---")</f>
        <v>J1-B18</v>
      </c>
      <c r="Q83" t="s">
        <v>4358</v>
      </c>
      <c r="R83" t="s">
        <v>300</v>
      </c>
      <c r="S83" t="s">
        <v>3779</v>
      </c>
      <c r="T83">
        <f>COUNTIF(RAW_c_TEB0187_REV01!B:B,G83)</f>
        <v>2</v>
      </c>
      <c r="U83" t="str">
        <f t="shared" si="11"/>
        <v>B2B-MGT-PL</v>
      </c>
    </row>
    <row r="84" spans="1:21" x14ac:dyDescent="0.25">
      <c r="A84" t="s">
        <v>5664</v>
      </c>
      <c r="B84" t="s">
        <v>39</v>
      </c>
      <c r="C84" t="s">
        <v>433</v>
      </c>
      <c r="D84" t="s">
        <v>169</v>
      </c>
      <c r="E84" t="s">
        <v>248</v>
      </c>
      <c r="F84" t="str">
        <f t="shared" si="6"/>
        <v>J1-B19</v>
      </c>
      <c r="G84" t="str">
        <f>VLOOKUP(F84,RAW_c_TEB0187_REV01!A:B,2,0)</f>
        <v>GND</v>
      </c>
      <c r="H84" t="str">
        <f t="shared" si="7"/>
        <v>GND</v>
      </c>
      <c r="I84" t="str">
        <f t="shared" si="8"/>
        <v>--</v>
      </c>
      <c r="J84" t="str">
        <f t="shared" si="9"/>
        <v>---</v>
      </c>
      <c r="K84" t="str">
        <f>IFERROR(IF(J84="--",IF(G84=H84,VLOOKUP(G84,RAW_c_TEB0187_REV01!L:N,3,0),SUM(VLOOKUP(H84,RAW_c_TEB0187_REV01!L:N,3,0),VLOOKUP(G84,RAW_c_TEB0187_REV01!L:N,3,0))),"---"),"---")</f>
        <v>---</v>
      </c>
      <c r="L84" t="str">
        <f t="shared" si="10"/>
        <v>J1-B19</v>
      </c>
      <c r="M84" t="str">
        <f>IFERROR(IF(
COUNTIF(B2B!H:H,(IF(K84&lt;&gt;"---",IF(INDEX(RAW_c_TEB0187_REV01!B:D,MATCH(H84,RAW_c_TEB0187_REV01!B:B,0),3)=L84,INDEX(
RAW_c_TEB0187_REV01!B:D,MATCH(H84,INDEX(RAW_c_TEB0187_REV01!B:B,MATCH(H84,RAW_c_TEB0187_REV01!B:B,)+1):'RAW_c_TEB0187_REV01'!B11155,)+MATCH(H84,RAW_c_TEB0187_REV01!B:B,),3),INDEX(RAW_c_TEB0187_REV01!B:D,MATCH(H84,RAW_c_TEB0187_REV01!B:B,0),3)),"---")))=1,"---",IF(K84&lt;&gt;"---",IF(INDEX(RAW_c_TEB0187_REV01!B:D,MATCH(H84,RAW_c_TEB0187_REV01!B:B,0),3)=L84,INDEX(
RAW_c_TEB0187_REV01!B:D,MATCH(H84,INDEX(RAW_c_TEB0187_REV01!B:B,MATCH(H84,RAW_c_TEB0187_REV01!B:B,)+1):'RAW_c_TEB0187_REV01'!B11155,)+MATCH(H84,RAW_c_TEB0187_REV01!B:B,),3),INDEX(RAW_c_TEB0187_REV01!B:D,MATCH(H84,RAW_c_TEB0187_REV01!B:B,0),3)),"---")),"---")</f>
        <v>---</v>
      </c>
      <c r="N84" t="str">
        <f>IFERROR(IF(AND(B84="B2B",J84="--"),L84,IF(
COUNTIF(B2B!H:H,(IF(K84&lt;&gt;"---",IF(INDEX(RAW_c_TEB0187_REV01!B:D,MATCH(H84,RAW_c_TEB0187_REV01!B:B,0),3)=L84,INDEX(
RAW_c_TEB0187_REV01!B:D,MATCH(H84,INDEX(RAW_c_TEB0187_REV01!B:B,MATCH(H84,RAW_c_TEB0187_REV01!B:B,)+1):'RAW_c_TEB0187_REV01'!B11155,)+MATCH(H84,RAW_c_TEB0187_REV01!B:B,),3),INDEX(RAW_c_TEB0187_REV01!B:D,MATCH(H84,RAW_c_TEB0187_REV01!B:B,0),3)),"---")))=0,"---",IF(K84&lt;&gt;"---",IF(INDEX(RAW_c_TEB0187_REV01!B:D,MATCH(H84,RAW_c_TEB0187_REV01!B:B,0),3)=L84,INDEX(
RAW_c_TEB0187_REV01!B:D,MATCH(H84,INDEX(RAW_c_TEB0187_REV01!B:B,MATCH(H84,RAW_c_TEB0187_REV01!B:B,)+1):'RAW_c_TEB0187_REV01'!B11155,)+MATCH(H84,RAW_c_TEB0187_REV01!B:B,),3),INDEX(RAW_c_TEB0187_REV01!B:D,MATCH(H84,RAW_c_TEB0187_REV01!B:B,0),3)),"---"))),"---")</f>
        <v>---</v>
      </c>
      <c r="Q84" t="s">
        <v>4361</v>
      </c>
      <c r="R84" t="s">
        <v>301</v>
      </c>
      <c r="S84" t="s">
        <v>3716</v>
      </c>
      <c r="T84">
        <f>COUNTIF(RAW_c_TEB0187_REV01!B:B,G84)</f>
        <v>1098</v>
      </c>
      <c r="U84" t="str">
        <f t="shared" si="11"/>
        <v>B2B-GND</v>
      </c>
    </row>
    <row r="85" spans="1:21" x14ac:dyDescent="0.25">
      <c r="A85" t="s">
        <v>5665</v>
      </c>
      <c r="B85" t="s">
        <v>39</v>
      </c>
      <c r="C85" t="s">
        <v>5588</v>
      </c>
      <c r="D85" t="s">
        <v>169</v>
      </c>
      <c r="E85" t="s">
        <v>249</v>
      </c>
      <c r="F85" t="str">
        <f t="shared" si="6"/>
        <v>J1-B20</v>
      </c>
      <c r="G85" t="str">
        <f>VLOOKUP(F85,RAW_c_TEB0187_REV01!A:B,2,0)</f>
        <v>PCIE_TX2_P</v>
      </c>
      <c r="H85" t="str">
        <f t="shared" si="7"/>
        <v>PET2_P</v>
      </c>
      <c r="I85" t="str">
        <f t="shared" si="8"/>
        <v>C14</v>
      </c>
      <c r="J85" t="str">
        <f t="shared" si="9"/>
        <v>--</v>
      </c>
      <c r="K85">
        <f>IFERROR(IF(J85="--",IF(G85=H85,VLOOKUP(G85,RAW_c_TEB0187_REV01!L:N,3,0),SUM(VLOOKUP(H85,RAW_c_TEB0187_REV01!L:N,3,0),VLOOKUP(G85,RAW_c_TEB0187_REV01!L:N,3,0))),"---"),"---")</f>
        <v>75.525599999999997</v>
      </c>
      <c r="L85" t="str">
        <f t="shared" si="10"/>
        <v>J1-B20</v>
      </c>
      <c r="M85" t="str">
        <f>IFERROR(IF(
COUNTIF(B2B!H:H,(IF(K85&lt;&gt;"---",IF(INDEX(RAW_c_TEB0187_REV01!B:D,MATCH(H85,RAW_c_TEB0187_REV01!B:B,0),3)=L85,INDEX(
RAW_c_TEB0187_REV01!B:D,MATCH(H85,INDEX(RAW_c_TEB0187_REV01!B:B,MATCH(H85,RAW_c_TEB0187_REV01!B:B,)+1):'RAW_c_TEB0187_REV01'!B11156,)+MATCH(H85,RAW_c_TEB0187_REV01!B:B,),3),INDEX(RAW_c_TEB0187_REV01!B:D,MATCH(H85,RAW_c_TEB0187_REV01!B:B,0),3)),"---")))=1,"---",IF(K85&lt;&gt;"---",IF(INDEX(RAW_c_TEB0187_REV01!B:D,MATCH(H85,RAW_c_TEB0187_REV01!B:B,0),3)=L85,INDEX(
RAW_c_TEB0187_REV01!B:D,MATCH(H85,INDEX(RAW_c_TEB0187_REV01!B:B,MATCH(H85,RAW_c_TEB0187_REV01!B:B,)+1):'RAW_c_TEB0187_REV01'!B11156,)+MATCH(H85,RAW_c_TEB0187_REV01!B:B,),3),INDEX(RAW_c_TEB0187_REV01!B:D,MATCH(H85,RAW_c_TEB0187_REV01!B:B,0),3)),"---")),"---")</f>
        <v>J6-B23</v>
      </c>
      <c r="N85" t="str">
        <f>IFERROR(IF(AND(B85="B2B",J85="--"),L85,IF(
COUNTIF(B2B!H:H,(IF(K85&lt;&gt;"---",IF(INDEX(RAW_c_TEB0187_REV01!B:D,MATCH(H85,RAW_c_TEB0187_REV01!B:B,0),3)=L85,INDEX(
RAW_c_TEB0187_REV01!B:D,MATCH(H85,INDEX(RAW_c_TEB0187_REV01!B:B,MATCH(H85,RAW_c_TEB0187_REV01!B:B,)+1):'RAW_c_TEB0187_REV01'!B11156,)+MATCH(H85,RAW_c_TEB0187_REV01!B:B,),3),INDEX(RAW_c_TEB0187_REV01!B:D,MATCH(H85,RAW_c_TEB0187_REV01!B:B,0),3)),"---")))=0,"---",IF(K85&lt;&gt;"---",IF(INDEX(RAW_c_TEB0187_REV01!B:D,MATCH(H85,RAW_c_TEB0187_REV01!B:B,0),3)=L85,INDEX(
RAW_c_TEB0187_REV01!B:D,MATCH(H85,INDEX(RAW_c_TEB0187_REV01!B:B,MATCH(H85,RAW_c_TEB0187_REV01!B:B,)+1):'RAW_c_TEB0187_REV01'!B11156,)+MATCH(H85,RAW_c_TEB0187_REV01!B:B,),3),INDEX(RAW_c_TEB0187_REV01!B:D,MATCH(H85,RAW_c_TEB0187_REV01!B:B,0),3)),"---"))),"---")</f>
        <v>J1-B20</v>
      </c>
      <c r="Q85" t="s">
        <v>4360</v>
      </c>
      <c r="R85" t="s">
        <v>302</v>
      </c>
      <c r="S85" t="s">
        <v>3718</v>
      </c>
      <c r="T85">
        <f>COUNTIF(RAW_c_TEB0187_REV01!B:B,G85)</f>
        <v>2</v>
      </c>
      <c r="U85" t="str">
        <f t="shared" si="11"/>
        <v>B2B-MGT-PL</v>
      </c>
    </row>
    <row r="86" spans="1:21" x14ac:dyDescent="0.25">
      <c r="A86" t="s">
        <v>5666</v>
      </c>
      <c r="B86" t="s">
        <v>39</v>
      </c>
      <c r="C86" t="s">
        <v>5588</v>
      </c>
      <c r="D86" t="s">
        <v>169</v>
      </c>
      <c r="E86" t="s">
        <v>250</v>
      </c>
      <c r="F86" t="str">
        <f t="shared" si="6"/>
        <v>J1-B21</v>
      </c>
      <c r="G86" t="str">
        <f>VLOOKUP(F86,RAW_c_TEB0187_REV01!A:B,2,0)</f>
        <v>PCIE_TX2_N</v>
      </c>
      <c r="H86" t="str">
        <f t="shared" si="7"/>
        <v>PET2_N</v>
      </c>
      <c r="I86" t="str">
        <f t="shared" si="8"/>
        <v>C16</v>
      </c>
      <c r="J86" t="str">
        <f t="shared" si="9"/>
        <v>--</v>
      </c>
      <c r="K86">
        <f>IFERROR(IF(J86="--",IF(G86=H86,VLOOKUP(G86,RAW_c_TEB0187_REV01!L:N,3,0),SUM(VLOOKUP(H86,RAW_c_TEB0187_REV01!L:N,3,0),VLOOKUP(G86,RAW_c_TEB0187_REV01!L:N,3,0))),"---"),"---")</f>
        <v>75.500799999999998</v>
      </c>
      <c r="L86" t="str">
        <f t="shared" si="10"/>
        <v>J1-B21</v>
      </c>
      <c r="M86" t="str">
        <f>IFERROR(IF(
COUNTIF(B2B!H:H,(IF(K86&lt;&gt;"---",IF(INDEX(RAW_c_TEB0187_REV01!B:D,MATCH(H86,RAW_c_TEB0187_REV01!B:B,0),3)=L86,INDEX(
RAW_c_TEB0187_REV01!B:D,MATCH(H86,INDEX(RAW_c_TEB0187_REV01!B:B,MATCH(H86,RAW_c_TEB0187_REV01!B:B,)+1):'RAW_c_TEB0187_REV01'!B11157,)+MATCH(H86,RAW_c_TEB0187_REV01!B:B,),3),INDEX(RAW_c_TEB0187_REV01!B:D,MATCH(H86,RAW_c_TEB0187_REV01!B:B,0),3)),"---")))=1,"---",IF(K86&lt;&gt;"---",IF(INDEX(RAW_c_TEB0187_REV01!B:D,MATCH(H86,RAW_c_TEB0187_REV01!B:B,0),3)=L86,INDEX(
RAW_c_TEB0187_REV01!B:D,MATCH(H86,INDEX(RAW_c_TEB0187_REV01!B:B,MATCH(H86,RAW_c_TEB0187_REV01!B:B,)+1):'RAW_c_TEB0187_REV01'!B11157,)+MATCH(H86,RAW_c_TEB0187_REV01!B:B,),3),INDEX(RAW_c_TEB0187_REV01!B:D,MATCH(H86,RAW_c_TEB0187_REV01!B:B,0),3)),"---")),"---")</f>
        <v>J6-B24</v>
      </c>
      <c r="N86" t="str">
        <f>IFERROR(IF(AND(B86="B2B",J86="--"),L86,IF(
COUNTIF(B2B!H:H,(IF(K86&lt;&gt;"---",IF(INDEX(RAW_c_TEB0187_REV01!B:D,MATCH(H86,RAW_c_TEB0187_REV01!B:B,0),3)=L86,INDEX(
RAW_c_TEB0187_REV01!B:D,MATCH(H86,INDEX(RAW_c_TEB0187_REV01!B:B,MATCH(H86,RAW_c_TEB0187_REV01!B:B,)+1):'RAW_c_TEB0187_REV01'!B11157,)+MATCH(H86,RAW_c_TEB0187_REV01!B:B,),3),INDEX(RAW_c_TEB0187_REV01!B:D,MATCH(H86,RAW_c_TEB0187_REV01!B:B,0),3)),"---")))=0,"---",IF(K86&lt;&gt;"---",IF(INDEX(RAW_c_TEB0187_REV01!B:D,MATCH(H86,RAW_c_TEB0187_REV01!B:B,0),3)=L86,INDEX(
RAW_c_TEB0187_REV01!B:D,MATCH(H86,INDEX(RAW_c_TEB0187_REV01!B:B,MATCH(H86,RAW_c_TEB0187_REV01!B:B,)+1):'RAW_c_TEB0187_REV01'!B11157,)+MATCH(H86,RAW_c_TEB0187_REV01!B:B,),3),INDEX(RAW_c_TEB0187_REV01!B:D,MATCH(H86,RAW_c_TEB0187_REV01!B:B,0),3)),"---"))),"---")</f>
        <v>J1-B21</v>
      </c>
      <c r="Q86" t="s">
        <v>4363</v>
      </c>
      <c r="R86" t="s">
        <v>303</v>
      </c>
      <c r="S86" t="s">
        <v>3782</v>
      </c>
      <c r="T86">
        <f>COUNTIF(RAW_c_TEB0187_REV01!B:B,G86)</f>
        <v>2</v>
      </c>
      <c r="U86" t="str">
        <f t="shared" si="11"/>
        <v>B2B-MGT-PL</v>
      </c>
    </row>
    <row r="87" spans="1:21" x14ac:dyDescent="0.25">
      <c r="A87" t="s">
        <v>5667</v>
      </c>
      <c r="B87" t="s">
        <v>39</v>
      </c>
      <c r="C87" t="s">
        <v>433</v>
      </c>
      <c r="D87" t="s">
        <v>169</v>
      </c>
      <c r="E87" t="s">
        <v>251</v>
      </c>
      <c r="F87" t="str">
        <f t="shared" si="6"/>
        <v>J1-B22</v>
      </c>
      <c r="G87" t="str">
        <f>VLOOKUP(F87,RAW_c_TEB0187_REV01!A:B,2,0)</f>
        <v>GND</v>
      </c>
      <c r="H87" t="str">
        <f t="shared" si="7"/>
        <v>GND</v>
      </c>
      <c r="I87" t="str">
        <f t="shared" si="8"/>
        <v>--</v>
      </c>
      <c r="J87" t="str">
        <f t="shared" si="9"/>
        <v>---</v>
      </c>
      <c r="K87" t="str">
        <f>IFERROR(IF(J87="--",IF(G87=H87,VLOOKUP(G87,RAW_c_TEB0187_REV01!L:N,3,0),SUM(VLOOKUP(H87,RAW_c_TEB0187_REV01!L:N,3,0),VLOOKUP(G87,RAW_c_TEB0187_REV01!L:N,3,0))),"---"),"---")</f>
        <v>---</v>
      </c>
      <c r="L87" t="str">
        <f t="shared" si="10"/>
        <v>J1-B22</v>
      </c>
      <c r="M87" t="str">
        <f>IFERROR(IF(
COUNTIF(B2B!H:H,(IF(K87&lt;&gt;"---",IF(INDEX(RAW_c_TEB0187_REV01!B:D,MATCH(H87,RAW_c_TEB0187_REV01!B:B,0),3)=L87,INDEX(
RAW_c_TEB0187_REV01!B:D,MATCH(H87,INDEX(RAW_c_TEB0187_REV01!B:B,MATCH(H87,RAW_c_TEB0187_REV01!B:B,)+1):'RAW_c_TEB0187_REV01'!B11158,)+MATCH(H87,RAW_c_TEB0187_REV01!B:B,),3),INDEX(RAW_c_TEB0187_REV01!B:D,MATCH(H87,RAW_c_TEB0187_REV01!B:B,0),3)),"---")))=1,"---",IF(K87&lt;&gt;"---",IF(INDEX(RAW_c_TEB0187_REV01!B:D,MATCH(H87,RAW_c_TEB0187_REV01!B:B,0),3)=L87,INDEX(
RAW_c_TEB0187_REV01!B:D,MATCH(H87,INDEX(RAW_c_TEB0187_REV01!B:B,MATCH(H87,RAW_c_TEB0187_REV01!B:B,)+1):'RAW_c_TEB0187_REV01'!B11158,)+MATCH(H87,RAW_c_TEB0187_REV01!B:B,),3),INDEX(RAW_c_TEB0187_REV01!B:D,MATCH(H87,RAW_c_TEB0187_REV01!B:B,0),3)),"---")),"---")</f>
        <v>---</v>
      </c>
      <c r="N87" t="str">
        <f>IFERROR(IF(AND(B87="B2B",J87="--"),L87,IF(
COUNTIF(B2B!H:H,(IF(K87&lt;&gt;"---",IF(INDEX(RAW_c_TEB0187_REV01!B:D,MATCH(H87,RAW_c_TEB0187_REV01!B:B,0),3)=L87,INDEX(
RAW_c_TEB0187_REV01!B:D,MATCH(H87,INDEX(RAW_c_TEB0187_REV01!B:B,MATCH(H87,RAW_c_TEB0187_REV01!B:B,)+1):'RAW_c_TEB0187_REV01'!B11158,)+MATCH(H87,RAW_c_TEB0187_REV01!B:B,),3),INDEX(RAW_c_TEB0187_REV01!B:D,MATCH(H87,RAW_c_TEB0187_REV01!B:B,0),3)),"---")))=0,"---",IF(K87&lt;&gt;"---",IF(INDEX(RAW_c_TEB0187_REV01!B:D,MATCH(H87,RAW_c_TEB0187_REV01!B:B,0),3)=L87,INDEX(
RAW_c_TEB0187_REV01!B:D,MATCH(H87,INDEX(RAW_c_TEB0187_REV01!B:B,MATCH(H87,RAW_c_TEB0187_REV01!B:B,)+1):'RAW_c_TEB0187_REV01'!B11158,)+MATCH(H87,RAW_c_TEB0187_REV01!B:B,),3),INDEX(RAW_c_TEB0187_REV01!B:D,MATCH(H87,RAW_c_TEB0187_REV01!B:B,0),3)),"---"))),"---")</f>
        <v>---</v>
      </c>
      <c r="Q87" t="s">
        <v>4362</v>
      </c>
      <c r="R87" t="s">
        <v>305</v>
      </c>
      <c r="S87" t="s">
        <v>3784</v>
      </c>
      <c r="T87">
        <f>COUNTIF(RAW_c_TEB0187_REV01!B:B,G87)</f>
        <v>1098</v>
      </c>
      <c r="U87" t="str">
        <f t="shared" si="11"/>
        <v>B2B-GND</v>
      </c>
    </row>
    <row r="88" spans="1:21" x14ac:dyDescent="0.25">
      <c r="A88" t="s">
        <v>5668</v>
      </c>
      <c r="B88" t="s">
        <v>39</v>
      </c>
      <c r="C88" t="s">
        <v>433</v>
      </c>
      <c r="D88" t="s">
        <v>169</v>
      </c>
      <c r="E88" t="s">
        <v>252</v>
      </c>
      <c r="F88" t="str">
        <f t="shared" si="6"/>
        <v>J1-B23</v>
      </c>
      <c r="G88" t="str">
        <f>VLOOKUP(F88,RAW_c_TEB0187_REV01!A:B,2,0)</f>
        <v>GND</v>
      </c>
      <c r="H88" t="str">
        <f t="shared" si="7"/>
        <v>GND</v>
      </c>
      <c r="I88" t="str">
        <f t="shared" si="8"/>
        <v>--</v>
      </c>
      <c r="J88" t="str">
        <f t="shared" si="9"/>
        <v>---</v>
      </c>
      <c r="K88" t="str">
        <f>IFERROR(IF(J88="--",IF(G88=H88,VLOOKUP(G88,RAW_c_TEB0187_REV01!L:N,3,0),SUM(VLOOKUP(H88,RAW_c_TEB0187_REV01!L:N,3,0),VLOOKUP(G88,RAW_c_TEB0187_REV01!L:N,3,0))),"---"),"---")</f>
        <v>---</v>
      </c>
      <c r="L88" t="str">
        <f t="shared" si="10"/>
        <v>J1-B23</v>
      </c>
      <c r="M88" t="str">
        <f>IFERROR(IF(
COUNTIF(B2B!H:H,(IF(K88&lt;&gt;"---",IF(INDEX(RAW_c_TEB0187_REV01!B:D,MATCH(H88,RAW_c_TEB0187_REV01!B:B,0),3)=L88,INDEX(
RAW_c_TEB0187_REV01!B:D,MATCH(H88,INDEX(RAW_c_TEB0187_REV01!B:B,MATCH(H88,RAW_c_TEB0187_REV01!B:B,)+1):'RAW_c_TEB0187_REV01'!B11159,)+MATCH(H88,RAW_c_TEB0187_REV01!B:B,),3),INDEX(RAW_c_TEB0187_REV01!B:D,MATCH(H88,RAW_c_TEB0187_REV01!B:B,0),3)),"---")))=1,"---",IF(K88&lt;&gt;"---",IF(INDEX(RAW_c_TEB0187_REV01!B:D,MATCH(H88,RAW_c_TEB0187_REV01!B:B,0),3)=L88,INDEX(
RAW_c_TEB0187_REV01!B:D,MATCH(H88,INDEX(RAW_c_TEB0187_REV01!B:B,MATCH(H88,RAW_c_TEB0187_REV01!B:B,)+1):'RAW_c_TEB0187_REV01'!B11159,)+MATCH(H88,RAW_c_TEB0187_REV01!B:B,),3),INDEX(RAW_c_TEB0187_REV01!B:D,MATCH(H88,RAW_c_TEB0187_REV01!B:B,0),3)),"---")),"---")</f>
        <v>---</v>
      </c>
      <c r="N88" t="str">
        <f>IFERROR(IF(AND(B88="B2B",J88="--"),L88,IF(
COUNTIF(B2B!H:H,(IF(K88&lt;&gt;"---",IF(INDEX(RAW_c_TEB0187_REV01!B:D,MATCH(H88,RAW_c_TEB0187_REV01!B:B,0),3)=L88,INDEX(
RAW_c_TEB0187_REV01!B:D,MATCH(H88,INDEX(RAW_c_TEB0187_REV01!B:B,MATCH(H88,RAW_c_TEB0187_REV01!B:B,)+1):'RAW_c_TEB0187_REV01'!B11159,)+MATCH(H88,RAW_c_TEB0187_REV01!B:B,),3),INDEX(RAW_c_TEB0187_REV01!B:D,MATCH(H88,RAW_c_TEB0187_REV01!B:B,0),3)),"---")))=0,"---",IF(K88&lt;&gt;"---",IF(INDEX(RAW_c_TEB0187_REV01!B:D,MATCH(H88,RAW_c_TEB0187_REV01!B:B,0),3)=L88,INDEX(
RAW_c_TEB0187_REV01!B:D,MATCH(H88,INDEX(RAW_c_TEB0187_REV01!B:B,MATCH(H88,RAW_c_TEB0187_REV01!B:B,)+1):'RAW_c_TEB0187_REV01'!B11159,)+MATCH(H88,RAW_c_TEB0187_REV01!B:B,),3),INDEX(RAW_c_TEB0187_REV01!B:D,MATCH(H88,RAW_c_TEB0187_REV01!B:B,0),3)),"---"))),"---")</f>
        <v>---</v>
      </c>
      <c r="Q88" t="s">
        <v>4365</v>
      </c>
      <c r="R88" t="s">
        <v>306</v>
      </c>
      <c r="S88" t="s">
        <v>3721</v>
      </c>
      <c r="T88">
        <f>COUNTIF(RAW_c_TEB0187_REV01!B:B,G88)</f>
        <v>1098</v>
      </c>
      <c r="U88" t="str">
        <f t="shared" si="11"/>
        <v>B2B-GND</v>
      </c>
    </row>
    <row r="89" spans="1:21" x14ac:dyDescent="0.25">
      <c r="A89" t="s">
        <v>5669</v>
      </c>
      <c r="B89" t="s">
        <v>39</v>
      </c>
      <c r="C89" t="s">
        <v>5583</v>
      </c>
      <c r="D89" t="s">
        <v>169</v>
      </c>
      <c r="E89" t="s">
        <v>253</v>
      </c>
      <c r="F89" t="str">
        <f t="shared" si="6"/>
        <v>J1-B24</v>
      </c>
      <c r="G89" t="str">
        <f>VLOOKUP(F89,RAW_c_TEB0187_REV01!A:B,2,0)</f>
        <v>NetJ1_B24</v>
      </c>
      <c r="H89" t="str">
        <f t="shared" si="7"/>
        <v>NetJ1_B24</v>
      </c>
      <c r="I89" t="str">
        <f t="shared" si="8"/>
        <v>--</v>
      </c>
      <c r="J89" t="str">
        <f t="shared" si="9"/>
        <v>--</v>
      </c>
      <c r="K89" t="str">
        <f>IFERROR(IF(J89="--",IF(G89=H89,VLOOKUP(G89,RAW_c_TEB0187_REV01!L:N,3,0),SUM(VLOOKUP(H89,RAW_c_TEB0187_REV01!L:N,3,0),VLOOKUP(G89,RAW_c_TEB0187_REV01!L:N,3,0))),"---"),"---")</f>
        <v>---</v>
      </c>
      <c r="L89" t="str">
        <f t="shared" si="10"/>
        <v>J1-B24</v>
      </c>
      <c r="M89" t="str">
        <f>IFERROR(IF(
COUNTIF(B2B!H:H,(IF(K89&lt;&gt;"---",IF(INDEX(RAW_c_TEB0187_REV01!B:D,MATCH(H89,RAW_c_TEB0187_REV01!B:B,0),3)=L89,INDEX(
RAW_c_TEB0187_REV01!B:D,MATCH(H89,INDEX(RAW_c_TEB0187_REV01!B:B,MATCH(H89,RAW_c_TEB0187_REV01!B:B,)+1):'RAW_c_TEB0187_REV01'!B11160,)+MATCH(H89,RAW_c_TEB0187_REV01!B:B,),3),INDEX(RAW_c_TEB0187_REV01!B:D,MATCH(H89,RAW_c_TEB0187_REV01!B:B,0),3)),"---")))=1,"---",IF(K89&lt;&gt;"---",IF(INDEX(RAW_c_TEB0187_REV01!B:D,MATCH(H89,RAW_c_TEB0187_REV01!B:B,0),3)=L89,INDEX(
RAW_c_TEB0187_REV01!B:D,MATCH(H89,INDEX(RAW_c_TEB0187_REV01!B:B,MATCH(H89,RAW_c_TEB0187_REV01!B:B,)+1):'RAW_c_TEB0187_REV01'!B11160,)+MATCH(H89,RAW_c_TEB0187_REV01!B:B,),3),INDEX(RAW_c_TEB0187_REV01!B:D,MATCH(H89,RAW_c_TEB0187_REV01!B:B,0),3)),"---")),"---")</f>
        <v>---</v>
      </c>
      <c r="N89" t="str">
        <f>IFERROR(IF(AND(B89="B2B",J89="--"),L89,IF(
COUNTIF(B2B!H:H,(IF(K89&lt;&gt;"---",IF(INDEX(RAW_c_TEB0187_REV01!B:D,MATCH(H89,RAW_c_TEB0187_REV01!B:B,0),3)=L89,INDEX(
RAW_c_TEB0187_REV01!B:D,MATCH(H89,INDEX(RAW_c_TEB0187_REV01!B:B,MATCH(H89,RAW_c_TEB0187_REV01!B:B,)+1):'RAW_c_TEB0187_REV01'!B11160,)+MATCH(H89,RAW_c_TEB0187_REV01!B:B,),3),INDEX(RAW_c_TEB0187_REV01!B:D,MATCH(H89,RAW_c_TEB0187_REV01!B:B,0),3)),"---")))=0,"---",IF(K89&lt;&gt;"---",IF(INDEX(RAW_c_TEB0187_REV01!B:D,MATCH(H89,RAW_c_TEB0187_REV01!B:B,0),3)=L89,INDEX(
RAW_c_TEB0187_REV01!B:D,MATCH(H89,INDEX(RAW_c_TEB0187_REV01!B:B,MATCH(H89,RAW_c_TEB0187_REV01!B:B,)+1):'RAW_c_TEB0187_REV01'!B11160,)+MATCH(H89,RAW_c_TEB0187_REV01!B:B,),3),INDEX(RAW_c_TEB0187_REV01!B:D,MATCH(H89,RAW_c_TEB0187_REV01!B:B,0),3)),"---"))),"---")</f>
        <v>J1-B24</v>
      </c>
      <c r="Q89" t="s">
        <v>4364</v>
      </c>
      <c r="R89" t="s">
        <v>307</v>
      </c>
      <c r="S89" t="s">
        <v>3723</v>
      </c>
      <c r="T89">
        <f>COUNTIF(RAW_c_TEB0187_REV01!B:B,G89)</f>
        <v>1</v>
      </c>
      <c r="U89" t="str">
        <f t="shared" si="11"/>
        <v>B2B-NC</v>
      </c>
    </row>
    <row r="90" spans="1:21" x14ac:dyDescent="0.25">
      <c r="A90" t="s">
        <v>5670</v>
      </c>
      <c r="B90" t="s">
        <v>39</v>
      </c>
      <c r="C90" t="s">
        <v>5583</v>
      </c>
      <c r="D90" t="s">
        <v>169</v>
      </c>
      <c r="E90" t="s">
        <v>254</v>
      </c>
      <c r="F90" t="str">
        <f t="shared" si="6"/>
        <v>J1-B25</v>
      </c>
      <c r="G90" t="str">
        <f>VLOOKUP(F90,RAW_c_TEB0187_REV01!A:B,2,0)</f>
        <v>NetJ1_B25</v>
      </c>
      <c r="H90" t="str">
        <f t="shared" si="7"/>
        <v>NetJ1_B25</v>
      </c>
      <c r="I90" t="str">
        <f t="shared" si="8"/>
        <v>--</v>
      </c>
      <c r="J90" t="str">
        <f t="shared" si="9"/>
        <v>--</v>
      </c>
      <c r="K90" t="str">
        <f>IFERROR(IF(J90="--",IF(G90=H90,VLOOKUP(G90,RAW_c_TEB0187_REV01!L:N,3,0),SUM(VLOOKUP(H90,RAW_c_TEB0187_REV01!L:N,3,0),VLOOKUP(G90,RAW_c_TEB0187_REV01!L:N,3,0))),"---"),"---")</f>
        <v>---</v>
      </c>
      <c r="L90" t="str">
        <f t="shared" si="10"/>
        <v>J1-B25</v>
      </c>
      <c r="M90" t="str">
        <f>IFERROR(IF(
COUNTIF(B2B!H:H,(IF(K90&lt;&gt;"---",IF(INDEX(RAW_c_TEB0187_REV01!B:D,MATCH(H90,RAW_c_TEB0187_REV01!B:B,0),3)=L90,INDEX(
RAW_c_TEB0187_REV01!B:D,MATCH(H90,INDEX(RAW_c_TEB0187_REV01!B:B,MATCH(H90,RAW_c_TEB0187_REV01!B:B,)+1):'RAW_c_TEB0187_REV01'!B11161,)+MATCH(H90,RAW_c_TEB0187_REV01!B:B,),3),INDEX(RAW_c_TEB0187_REV01!B:D,MATCH(H90,RAW_c_TEB0187_REV01!B:B,0),3)),"---")))=1,"---",IF(K90&lt;&gt;"---",IF(INDEX(RAW_c_TEB0187_REV01!B:D,MATCH(H90,RAW_c_TEB0187_REV01!B:B,0),3)=L90,INDEX(
RAW_c_TEB0187_REV01!B:D,MATCH(H90,INDEX(RAW_c_TEB0187_REV01!B:B,MATCH(H90,RAW_c_TEB0187_REV01!B:B,)+1):'RAW_c_TEB0187_REV01'!B11161,)+MATCH(H90,RAW_c_TEB0187_REV01!B:B,),3),INDEX(RAW_c_TEB0187_REV01!B:D,MATCH(H90,RAW_c_TEB0187_REV01!B:B,0),3)),"---")),"---")</f>
        <v>---</v>
      </c>
      <c r="N90" t="str">
        <f>IFERROR(IF(AND(B90="B2B",J90="--"),L90,IF(
COUNTIF(B2B!H:H,(IF(K90&lt;&gt;"---",IF(INDEX(RAW_c_TEB0187_REV01!B:D,MATCH(H90,RAW_c_TEB0187_REV01!B:B,0),3)=L90,INDEX(
RAW_c_TEB0187_REV01!B:D,MATCH(H90,INDEX(RAW_c_TEB0187_REV01!B:B,MATCH(H90,RAW_c_TEB0187_REV01!B:B,)+1):'RAW_c_TEB0187_REV01'!B11161,)+MATCH(H90,RAW_c_TEB0187_REV01!B:B,),3),INDEX(RAW_c_TEB0187_REV01!B:D,MATCH(H90,RAW_c_TEB0187_REV01!B:B,0),3)),"---")))=0,"---",IF(K90&lt;&gt;"---",IF(INDEX(RAW_c_TEB0187_REV01!B:D,MATCH(H90,RAW_c_TEB0187_REV01!B:B,0),3)=L90,INDEX(
RAW_c_TEB0187_REV01!B:D,MATCH(H90,INDEX(RAW_c_TEB0187_REV01!B:B,MATCH(H90,RAW_c_TEB0187_REV01!B:B,)+1):'RAW_c_TEB0187_REV01'!B11161,)+MATCH(H90,RAW_c_TEB0187_REV01!B:B,),3),INDEX(RAW_c_TEB0187_REV01!B:D,MATCH(H90,RAW_c_TEB0187_REV01!B:B,0),3)),"---"))),"---")</f>
        <v>J1-B25</v>
      </c>
      <c r="Q90" t="s">
        <v>4494</v>
      </c>
      <c r="R90" t="s">
        <v>5189</v>
      </c>
      <c r="S90" t="s">
        <v>4499</v>
      </c>
      <c r="T90">
        <f>COUNTIF(RAW_c_TEB0187_REV01!B:B,G90)</f>
        <v>1</v>
      </c>
      <c r="U90" t="str">
        <f t="shared" si="11"/>
        <v>B2B-NC</v>
      </c>
    </row>
    <row r="91" spans="1:21" x14ac:dyDescent="0.25">
      <c r="A91" t="s">
        <v>5671</v>
      </c>
      <c r="B91" t="s">
        <v>39</v>
      </c>
      <c r="C91" t="s">
        <v>433</v>
      </c>
      <c r="D91" t="s">
        <v>169</v>
      </c>
      <c r="E91" t="s">
        <v>255</v>
      </c>
      <c r="F91" t="str">
        <f t="shared" si="6"/>
        <v>J1-B26</v>
      </c>
      <c r="G91" t="str">
        <f>VLOOKUP(F91,RAW_c_TEB0187_REV01!A:B,2,0)</f>
        <v>GND</v>
      </c>
      <c r="H91" t="str">
        <f t="shared" si="7"/>
        <v>GND</v>
      </c>
      <c r="I91" t="str">
        <f t="shared" si="8"/>
        <v>--</v>
      </c>
      <c r="J91" t="str">
        <f t="shared" si="9"/>
        <v>---</v>
      </c>
      <c r="K91" t="str">
        <f>IFERROR(IF(J91="--",IF(G91=H91,VLOOKUP(G91,RAW_c_TEB0187_REV01!L:N,3,0),SUM(VLOOKUP(H91,RAW_c_TEB0187_REV01!L:N,3,0),VLOOKUP(G91,RAW_c_TEB0187_REV01!L:N,3,0))),"---"),"---")</f>
        <v>---</v>
      </c>
      <c r="L91" t="str">
        <f t="shared" si="10"/>
        <v>J1-B26</v>
      </c>
      <c r="M91" t="str">
        <f>IFERROR(IF(
COUNTIF(B2B!H:H,(IF(K91&lt;&gt;"---",IF(INDEX(RAW_c_TEB0187_REV01!B:D,MATCH(H91,RAW_c_TEB0187_REV01!B:B,0),3)=L91,INDEX(
RAW_c_TEB0187_REV01!B:D,MATCH(H91,INDEX(RAW_c_TEB0187_REV01!B:B,MATCH(H91,RAW_c_TEB0187_REV01!B:B,)+1):'RAW_c_TEB0187_REV01'!B11162,)+MATCH(H91,RAW_c_TEB0187_REV01!B:B,),3),INDEX(RAW_c_TEB0187_REV01!B:D,MATCH(H91,RAW_c_TEB0187_REV01!B:B,0),3)),"---")))=1,"---",IF(K91&lt;&gt;"---",IF(INDEX(RAW_c_TEB0187_REV01!B:D,MATCH(H91,RAW_c_TEB0187_REV01!B:B,0),3)=L91,INDEX(
RAW_c_TEB0187_REV01!B:D,MATCH(H91,INDEX(RAW_c_TEB0187_REV01!B:B,MATCH(H91,RAW_c_TEB0187_REV01!B:B,)+1):'RAW_c_TEB0187_REV01'!B11162,)+MATCH(H91,RAW_c_TEB0187_REV01!B:B,),3),INDEX(RAW_c_TEB0187_REV01!B:D,MATCH(H91,RAW_c_TEB0187_REV01!B:B,0),3)),"---")),"---")</f>
        <v>---</v>
      </c>
      <c r="N91" t="str">
        <f>IFERROR(IF(AND(B91="B2B",J91="--"),L91,IF(
COUNTIF(B2B!H:H,(IF(K91&lt;&gt;"---",IF(INDEX(RAW_c_TEB0187_REV01!B:D,MATCH(H91,RAW_c_TEB0187_REV01!B:B,0),3)=L91,INDEX(
RAW_c_TEB0187_REV01!B:D,MATCH(H91,INDEX(RAW_c_TEB0187_REV01!B:B,MATCH(H91,RAW_c_TEB0187_REV01!B:B,)+1):'RAW_c_TEB0187_REV01'!B11162,)+MATCH(H91,RAW_c_TEB0187_REV01!B:B,),3),INDEX(RAW_c_TEB0187_REV01!B:D,MATCH(H91,RAW_c_TEB0187_REV01!B:B,0),3)),"---")))=0,"---",IF(K91&lt;&gt;"---",IF(INDEX(RAW_c_TEB0187_REV01!B:D,MATCH(H91,RAW_c_TEB0187_REV01!B:B,0),3)=L91,INDEX(
RAW_c_TEB0187_REV01!B:D,MATCH(H91,INDEX(RAW_c_TEB0187_REV01!B:B,MATCH(H91,RAW_c_TEB0187_REV01!B:B,)+1):'RAW_c_TEB0187_REV01'!B11162,)+MATCH(H91,RAW_c_TEB0187_REV01!B:B,),3),INDEX(RAW_c_TEB0187_REV01!B:D,MATCH(H91,RAW_c_TEB0187_REV01!B:B,0),3)),"---"))),"---")</f>
        <v>---</v>
      </c>
      <c r="Q91" t="s">
        <v>4493</v>
      </c>
      <c r="R91" t="s">
        <v>5190</v>
      </c>
      <c r="S91" t="s">
        <v>4498</v>
      </c>
      <c r="T91">
        <f>COUNTIF(RAW_c_TEB0187_REV01!B:B,G91)</f>
        <v>1098</v>
      </c>
      <c r="U91" t="str">
        <f t="shared" si="11"/>
        <v>B2B-GND</v>
      </c>
    </row>
    <row r="92" spans="1:21" x14ac:dyDescent="0.25">
      <c r="A92" t="s">
        <v>5672</v>
      </c>
      <c r="B92" t="s">
        <v>39</v>
      </c>
      <c r="C92" t="s">
        <v>5588</v>
      </c>
      <c r="D92" t="s">
        <v>169</v>
      </c>
      <c r="E92" t="s">
        <v>256</v>
      </c>
      <c r="F92" t="str">
        <f t="shared" si="6"/>
        <v>J1-B27</v>
      </c>
      <c r="G92" t="str">
        <f>VLOOKUP(F92,RAW_c_TEB0187_REV01!A:B,2,0)</f>
        <v>GTSL1C_TX0_P</v>
      </c>
      <c r="H92" t="str">
        <f t="shared" si="7"/>
        <v>GTSL1C_CTX0_P</v>
      </c>
      <c r="I92" t="str">
        <f t="shared" si="8"/>
        <v>C4</v>
      </c>
      <c r="J92" t="str">
        <f t="shared" si="9"/>
        <v>--</v>
      </c>
      <c r="K92">
        <f>IFERROR(IF(J92="--",IF(G92=H92,VLOOKUP(G92,RAW_c_TEB0187_REV01!L:N,3,0),SUM(VLOOKUP(H92,RAW_c_TEB0187_REV01!L:N,3,0),VLOOKUP(G92,RAW_c_TEB0187_REV01!L:N,3,0))),"---"),"---")</f>
        <v>37.097499999999997</v>
      </c>
      <c r="L92" t="str">
        <f t="shared" si="10"/>
        <v>J1-B27</v>
      </c>
      <c r="M92" t="str">
        <f>IFERROR(IF(
COUNTIF(B2B!H:H,(IF(K92&lt;&gt;"---",IF(INDEX(RAW_c_TEB0187_REV01!B:D,MATCH(H92,RAW_c_TEB0187_REV01!B:B,0),3)=L92,INDEX(
RAW_c_TEB0187_REV01!B:D,MATCH(H92,INDEX(RAW_c_TEB0187_REV01!B:B,MATCH(H92,RAW_c_TEB0187_REV01!B:B,)+1):'RAW_c_TEB0187_REV01'!B11163,)+MATCH(H92,RAW_c_TEB0187_REV01!B:B,),3),INDEX(RAW_c_TEB0187_REV01!B:D,MATCH(H92,RAW_c_TEB0187_REV01!B:B,0),3)),"---")))=1,"---",IF(K92&lt;&gt;"---",IF(INDEX(RAW_c_TEB0187_REV01!B:D,MATCH(H92,RAW_c_TEB0187_REV01!B:B,0),3)=L92,INDEX(
RAW_c_TEB0187_REV01!B:D,MATCH(H92,INDEX(RAW_c_TEB0187_REV01!B:B,MATCH(H92,RAW_c_TEB0187_REV01!B:B,)+1):'RAW_c_TEB0187_REV01'!B11163,)+MATCH(H92,RAW_c_TEB0187_REV01!B:B,),3),INDEX(RAW_c_TEB0187_REV01!B:D,MATCH(H92,RAW_c_TEB0187_REV01!B:B,0),3)),"---")),"---")</f>
        <v>U1-49</v>
      </c>
      <c r="N92" t="str">
        <f>IFERROR(IF(AND(B92="B2B",J92="--"),L92,IF(
COUNTIF(B2B!H:H,(IF(K92&lt;&gt;"---",IF(INDEX(RAW_c_TEB0187_REV01!B:D,MATCH(H92,RAW_c_TEB0187_REV01!B:B,0),3)=L92,INDEX(
RAW_c_TEB0187_REV01!B:D,MATCH(H92,INDEX(RAW_c_TEB0187_REV01!B:B,MATCH(H92,RAW_c_TEB0187_REV01!B:B,)+1):'RAW_c_TEB0187_REV01'!B11163,)+MATCH(H92,RAW_c_TEB0187_REV01!B:B,),3),INDEX(RAW_c_TEB0187_REV01!B:D,MATCH(H92,RAW_c_TEB0187_REV01!B:B,0),3)),"---")))=0,"---",IF(K92&lt;&gt;"---",IF(INDEX(RAW_c_TEB0187_REV01!B:D,MATCH(H92,RAW_c_TEB0187_REV01!B:B,0),3)=L92,INDEX(
RAW_c_TEB0187_REV01!B:D,MATCH(H92,INDEX(RAW_c_TEB0187_REV01!B:B,MATCH(H92,RAW_c_TEB0187_REV01!B:B,)+1):'RAW_c_TEB0187_REV01'!B11163,)+MATCH(H92,RAW_c_TEB0187_REV01!B:B,),3),INDEX(RAW_c_TEB0187_REV01!B:D,MATCH(H92,RAW_c_TEB0187_REV01!B:B,0),3)),"---"))),"---")</f>
        <v>J1-B27</v>
      </c>
      <c r="Q92" t="s">
        <v>4496</v>
      </c>
      <c r="R92" t="s">
        <v>5191</v>
      </c>
      <c r="S92" t="s">
        <v>4501</v>
      </c>
      <c r="T92">
        <f>COUNTIF(RAW_c_TEB0187_REV01!B:B,G92)</f>
        <v>2</v>
      </c>
      <c r="U92" t="str">
        <f t="shared" si="11"/>
        <v>B2B-MGT-PL</v>
      </c>
    </row>
    <row r="93" spans="1:21" x14ac:dyDescent="0.25">
      <c r="A93" t="s">
        <v>5673</v>
      </c>
      <c r="B93" t="s">
        <v>39</v>
      </c>
      <c r="C93" t="s">
        <v>5588</v>
      </c>
      <c r="D93" t="s">
        <v>169</v>
      </c>
      <c r="E93" t="s">
        <v>257</v>
      </c>
      <c r="F93" t="str">
        <f t="shared" si="6"/>
        <v>J1-B28</v>
      </c>
      <c r="G93" t="str">
        <f>VLOOKUP(F93,RAW_c_TEB0187_REV01!A:B,2,0)</f>
        <v>GTSL1C_TX0_N</v>
      </c>
      <c r="H93" t="str">
        <f t="shared" si="7"/>
        <v>GTSL1C_CTX0_N</v>
      </c>
      <c r="I93" t="str">
        <f t="shared" si="8"/>
        <v>C3</v>
      </c>
      <c r="J93" t="str">
        <f t="shared" si="9"/>
        <v>--</v>
      </c>
      <c r="K93">
        <f>IFERROR(IF(J93="--",IF(G93=H93,VLOOKUP(G93,RAW_c_TEB0187_REV01!L:N,3,0),SUM(VLOOKUP(H93,RAW_c_TEB0187_REV01!L:N,3,0),VLOOKUP(G93,RAW_c_TEB0187_REV01!L:N,3,0))),"---"),"---")</f>
        <v>37.110900000000001</v>
      </c>
      <c r="L93" t="str">
        <f t="shared" si="10"/>
        <v>J1-B28</v>
      </c>
      <c r="M93" t="str">
        <f>IFERROR(IF(
COUNTIF(B2B!H:H,(IF(K93&lt;&gt;"---",IF(INDEX(RAW_c_TEB0187_REV01!B:D,MATCH(H93,RAW_c_TEB0187_REV01!B:B,0),3)=L93,INDEX(
RAW_c_TEB0187_REV01!B:D,MATCH(H93,INDEX(RAW_c_TEB0187_REV01!B:B,MATCH(H93,RAW_c_TEB0187_REV01!B:B,)+1):'RAW_c_TEB0187_REV01'!B11164,)+MATCH(H93,RAW_c_TEB0187_REV01!B:B,),3),INDEX(RAW_c_TEB0187_REV01!B:D,MATCH(H93,RAW_c_TEB0187_REV01!B:B,0),3)),"---")))=1,"---",IF(K93&lt;&gt;"---",IF(INDEX(RAW_c_TEB0187_REV01!B:D,MATCH(H93,RAW_c_TEB0187_REV01!B:B,0),3)=L93,INDEX(
RAW_c_TEB0187_REV01!B:D,MATCH(H93,INDEX(RAW_c_TEB0187_REV01!B:B,MATCH(H93,RAW_c_TEB0187_REV01!B:B,)+1):'RAW_c_TEB0187_REV01'!B11164,)+MATCH(H93,RAW_c_TEB0187_REV01!B:B,),3),INDEX(RAW_c_TEB0187_REV01!B:D,MATCH(H93,RAW_c_TEB0187_REV01!B:B,0),3)),"---")),"---")</f>
        <v>U1-47</v>
      </c>
      <c r="N93" t="str">
        <f>IFERROR(IF(AND(B93="B2B",J93="--"),L93,IF(
COUNTIF(B2B!H:H,(IF(K93&lt;&gt;"---",IF(INDEX(RAW_c_TEB0187_REV01!B:D,MATCH(H93,RAW_c_TEB0187_REV01!B:B,0),3)=L93,INDEX(
RAW_c_TEB0187_REV01!B:D,MATCH(H93,INDEX(RAW_c_TEB0187_REV01!B:B,MATCH(H93,RAW_c_TEB0187_REV01!B:B,)+1):'RAW_c_TEB0187_REV01'!B11164,)+MATCH(H93,RAW_c_TEB0187_REV01!B:B,),3),INDEX(RAW_c_TEB0187_REV01!B:D,MATCH(H93,RAW_c_TEB0187_REV01!B:B,0),3)),"---")))=0,"---",IF(K93&lt;&gt;"---",IF(INDEX(RAW_c_TEB0187_REV01!B:D,MATCH(H93,RAW_c_TEB0187_REV01!B:B,0),3)=L93,INDEX(
RAW_c_TEB0187_REV01!B:D,MATCH(H93,INDEX(RAW_c_TEB0187_REV01!B:B,MATCH(H93,RAW_c_TEB0187_REV01!B:B,)+1):'RAW_c_TEB0187_REV01'!B11164,)+MATCH(H93,RAW_c_TEB0187_REV01!B:B,),3),INDEX(RAW_c_TEB0187_REV01!B:D,MATCH(H93,RAW_c_TEB0187_REV01!B:B,0),3)),"---"))),"---")</f>
        <v>J1-B28</v>
      </c>
      <c r="Q93" t="s">
        <v>4495</v>
      </c>
      <c r="R93" t="s">
        <v>5192</v>
      </c>
      <c r="S93" t="s">
        <v>4500</v>
      </c>
      <c r="T93">
        <f>COUNTIF(RAW_c_TEB0187_REV01!B:B,G93)</f>
        <v>2</v>
      </c>
      <c r="U93" t="str">
        <f t="shared" si="11"/>
        <v>B2B-MGT-PL</v>
      </c>
    </row>
    <row r="94" spans="1:21" x14ac:dyDescent="0.25">
      <c r="A94" t="s">
        <v>5674</v>
      </c>
      <c r="B94" t="s">
        <v>39</v>
      </c>
      <c r="C94" t="s">
        <v>433</v>
      </c>
      <c r="D94" t="s">
        <v>169</v>
      </c>
      <c r="E94" t="s">
        <v>258</v>
      </c>
      <c r="F94" t="str">
        <f t="shared" si="6"/>
        <v>J1-B29</v>
      </c>
      <c r="G94" t="str">
        <f>VLOOKUP(F94,RAW_c_TEB0187_REV01!A:B,2,0)</f>
        <v>GND</v>
      </c>
      <c r="H94" t="str">
        <f t="shared" si="7"/>
        <v>GND</v>
      </c>
      <c r="I94" t="str">
        <f t="shared" si="8"/>
        <v>--</v>
      </c>
      <c r="J94" t="str">
        <f t="shared" si="9"/>
        <v>---</v>
      </c>
      <c r="K94" t="str">
        <f>IFERROR(IF(J94="--",IF(G94=H94,VLOOKUP(G94,RAW_c_TEB0187_REV01!L:N,3,0),SUM(VLOOKUP(H94,RAW_c_TEB0187_REV01!L:N,3,0),VLOOKUP(G94,RAW_c_TEB0187_REV01!L:N,3,0))),"---"),"---")</f>
        <v>---</v>
      </c>
      <c r="L94" t="str">
        <f t="shared" si="10"/>
        <v>J1-B29</v>
      </c>
      <c r="M94" t="str">
        <f>IFERROR(IF(
COUNTIF(B2B!H:H,(IF(K94&lt;&gt;"---",IF(INDEX(RAW_c_TEB0187_REV01!B:D,MATCH(H94,RAW_c_TEB0187_REV01!B:B,0),3)=L94,INDEX(
RAW_c_TEB0187_REV01!B:D,MATCH(H94,INDEX(RAW_c_TEB0187_REV01!B:B,MATCH(H94,RAW_c_TEB0187_REV01!B:B,)+1):'RAW_c_TEB0187_REV01'!B11165,)+MATCH(H94,RAW_c_TEB0187_REV01!B:B,),3),INDEX(RAW_c_TEB0187_REV01!B:D,MATCH(H94,RAW_c_TEB0187_REV01!B:B,0),3)),"---")))=1,"---",IF(K94&lt;&gt;"---",IF(INDEX(RAW_c_TEB0187_REV01!B:D,MATCH(H94,RAW_c_TEB0187_REV01!B:B,0),3)=L94,INDEX(
RAW_c_TEB0187_REV01!B:D,MATCH(H94,INDEX(RAW_c_TEB0187_REV01!B:B,MATCH(H94,RAW_c_TEB0187_REV01!B:B,)+1):'RAW_c_TEB0187_REV01'!B11165,)+MATCH(H94,RAW_c_TEB0187_REV01!B:B,),3),INDEX(RAW_c_TEB0187_REV01!B:D,MATCH(H94,RAW_c_TEB0187_REV01!B:B,0),3)),"---")),"---")</f>
        <v>---</v>
      </c>
      <c r="N94" t="str">
        <f>IFERROR(IF(AND(B94="B2B",J94="--"),L94,IF(
COUNTIF(B2B!H:H,(IF(K94&lt;&gt;"---",IF(INDEX(RAW_c_TEB0187_REV01!B:D,MATCH(H94,RAW_c_TEB0187_REV01!B:B,0),3)=L94,INDEX(
RAW_c_TEB0187_REV01!B:D,MATCH(H94,INDEX(RAW_c_TEB0187_REV01!B:B,MATCH(H94,RAW_c_TEB0187_REV01!B:B,)+1):'RAW_c_TEB0187_REV01'!B11165,)+MATCH(H94,RAW_c_TEB0187_REV01!B:B,),3),INDEX(RAW_c_TEB0187_REV01!B:D,MATCH(H94,RAW_c_TEB0187_REV01!B:B,0),3)),"---")))=0,"---",IF(K94&lt;&gt;"---",IF(INDEX(RAW_c_TEB0187_REV01!B:D,MATCH(H94,RAW_c_TEB0187_REV01!B:B,0),3)=L94,INDEX(
RAW_c_TEB0187_REV01!B:D,MATCH(H94,INDEX(RAW_c_TEB0187_REV01!B:B,MATCH(H94,RAW_c_TEB0187_REV01!B:B,)+1):'RAW_c_TEB0187_REV01'!B11165,)+MATCH(H94,RAW_c_TEB0187_REV01!B:B,),3),INDEX(RAW_c_TEB0187_REV01!B:D,MATCH(H94,RAW_c_TEB0187_REV01!B:B,0),3)),"---"))),"---")</f>
        <v>---</v>
      </c>
      <c r="Q94" t="s">
        <v>571</v>
      </c>
      <c r="R94" t="s">
        <v>293</v>
      </c>
      <c r="S94" t="s">
        <v>4063</v>
      </c>
      <c r="T94">
        <f>COUNTIF(RAW_c_TEB0187_REV01!B:B,G94)</f>
        <v>1098</v>
      </c>
      <c r="U94" t="str">
        <f t="shared" si="11"/>
        <v>B2B-GND</v>
      </c>
    </row>
    <row r="95" spans="1:21" x14ac:dyDescent="0.25">
      <c r="A95" t="s">
        <v>5675</v>
      </c>
      <c r="B95" t="s">
        <v>39</v>
      </c>
      <c r="C95" t="s">
        <v>5588</v>
      </c>
      <c r="D95" t="s">
        <v>169</v>
      </c>
      <c r="E95" t="s">
        <v>259</v>
      </c>
      <c r="F95" t="str">
        <f t="shared" si="6"/>
        <v>J1-B30</v>
      </c>
      <c r="G95" t="str">
        <f>VLOOKUP(F95,RAW_c_TEB0187_REV01!A:B,2,0)</f>
        <v>SFPA_TD_P</v>
      </c>
      <c r="H95" t="str">
        <f t="shared" si="7"/>
        <v>SFPA_TD_P</v>
      </c>
      <c r="I95" t="str">
        <f t="shared" si="8"/>
        <v>--</v>
      </c>
      <c r="J95" t="str">
        <f t="shared" si="9"/>
        <v>--</v>
      </c>
      <c r="K95">
        <f>IFERROR(IF(J95="--",IF(G95=H95,VLOOKUP(G95,RAW_c_TEB0187_REV01!L:N,3,0),SUM(VLOOKUP(H95,RAW_c_TEB0187_REV01!L:N,3,0),VLOOKUP(G95,RAW_c_TEB0187_REV01!L:N,3,0))),"---"),"---")</f>
        <v>54.1629</v>
      </c>
      <c r="L95" t="str">
        <f t="shared" si="10"/>
        <v>J1-B30</v>
      </c>
      <c r="M95" t="str">
        <f>IFERROR(IF(
COUNTIF(B2B!H:H,(IF(K95&lt;&gt;"---",IF(INDEX(RAW_c_TEB0187_REV01!B:D,MATCH(H95,RAW_c_TEB0187_REV01!B:B,0),3)=L95,INDEX(
RAW_c_TEB0187_REV01!B:D,MATCH(H95,INDEX(RAW_c_TEB0187_REV01!B:B,MATCH(H95,RAW_c_TEB0187_REV01!B:B,)+1):'RAW_c_TEB0187_REV01'!B11166,)+MATCH(H95,RAW_c_TEB0187_REV01!B:B,),3),INDEX(RAW_c_TEB0187_REV01!B:D,MATCH(H95,RAW_c_TEB0187_REV01!B:B,0),3)),"---")))=1,"---",IF(K95&lt;&gt;"---",IF(INDEX(RAW_c_TEB0187_REV01!B:D,MATCH(H95,RAW_c_TEB0187_REV01!B:B,0),3)=L95,INDEX(
RAW_c_TEB0187_REV01!B:D,MATCH(H95,INDEX(RAW_c_TEB0187_REV01!B:B,MATCH(H95,RAW_c_TEB0187_REV01!B:B,)+1):'RAW_c_TEB0187_REV01'!B11166,)+MATCH(H95,RAW_c_TEB0187_REV01!B:B,),3),INDEX(RAW_c_TEB0187_REV01!B:D,MATCH(H95,RAW_c_TEB0187_REV01!B:B,0),3)),"---")),"---")</f>
        <v>J14-T18</v>
      </c>
      <c r="N95" t="str">
        <f>IFERROR(IF(AND(B95="B2B",J95="--"),L95,IF(
COUNTIF(B2B!H:H,(IF(K95&lt;&gt;"---",IF(INDEX(RAW_c_TEB0187_REV01!B:D,MATCH(H95,RAW_c_TEB0187_REV01!B:B,0),3)=L95,INDEX(
RAW_c_TEB0187_REV01!B:D,MATCH(H95,INDEX(RAW_c_TEB0187_REV01!B:B,MATCH(H95,RAW_c_TEB0187_REV01!B:B,)+1):'RAW_c_TEB0187_REV01'!B11166,)+MATCH(H95,RAW_c_TEB0187_REV01!B:B,),3),INDEX(RAW_c_TEB0187_REV01!B:D,MATCH(H95,RAW_c_TEB0187_REV01!B:B,0),3)),"---")))=0,"---",IF(K95&lt;&gt;"---",IF(INDEX(RAW_c_TEB0187_REV01!B:D,MATCH(H95,RAW_c_TEB0187_REV01!B:B,0),3)=L95,INDEX(
RAW_c_TEB0187_REV01!B:D,MATCH(H95,INDEX(RAW_c_TEB0187_REV01!B:B,MATCH(H95,RAW_c_TEB0187_REV01!B:B,)+1):'RAW_c_TEB0187_REV01'!B11166,)+MATCH(H95,RAW_c_TEB0187_REV01!B:B,),3),INDEX(RAW_c_TEB0187_REV01!B:D,MATCH(H95,RAW_c_TEB0187_REV01!B:B,0),3)),"---"))),"---")</f>
        <v>J1-B30</v>
      </c>
      <c r="Q95" t="s">
        <v>573</v>
      </c>
      <c r="R95" t="s">
        <v>292</v>
      </c>
      <c r="S95" t="s">
        <v>4062</v>
      </c>
      <c r="T95">
        <f>COUNTIF(RAW_c_TEB0187_REV01!B:B,G95)</f>
        <v>2</v>
      </c>
      <c r="U95" t="str">
        <f t="shared" si="11"/>
        <v>B2B-MGT-PL</v>
      </c>
    </row>
    <row r="96" spans="1:21" x14ac:dyDescent="0.25">
      <c r="A96" t="s">
        <v>5676</v>
      </c>
      <c r="B96" t="s">
        <v>39</v>
      </c>
      <c r="C96" t="s">
        <v>5588</v>
      </c>
      <c r="D96" t="s">
        <v>169</v>
      </c>
      <c r="E96" t="s">
        <v>260</v>
      </c>
      <c r="F96" t="str">
        <f t="shared" si="6"/>
        <v>J1-B31</v>
      </c>
      <c r="G96" t="str">
        <f>VLOOKUP(F96,RAW_c_TEB0187_REV01!A:B,2,0)</f>
        <v>SFPA_TD_N</v>
      </c>
      <c r="H96" t="str">
        <f t="shared" si="7"/>
        <v>SFPA_TD_N</v>
      </c>
      <c r="I96" t="str">
        <f t="shared" si="8"/>
        <v>--</v>
      </c>
      <c r="J96" t="str">
        <f t="shared" si="9"/>
        <v>--</v>
      </c>
      <c r="K96">
        <f>IFERROR(IF(J96="--",IF(G96=H96,VLOOKUP(G96,RAW_c_TEB0187_REV01!L:N,3,0),SUM(VLOOKUP(H96,RAW_c_TEB0187_REV01!L:N,3,0),VLOOKUP(G96,RAW_c_TEB0187_REV01!L:N,3,0))),"---"),"---")</f>
        <v>54.1068</v>
      </c>
      <c r="L96" t="str">
        <f t="shared" si="10"/>
        <v>J1-B31</v>
      </c>
      <c r="M96" t="str">
        <f>IFERROR(IF(
COUNTIF(B2B!H:H,(IF(K96&lt;&gt;"---",IF(INDEX(RAW_c_TEB0187_REV01!B:D,MATCH(H96,RAW_c_TEB0187_REV01!B:B,0),3)=L96,INDEX(
RAW_c_TEB0187_REV01!B:D,MATCH(H96,INDEX(RAW_c_TEB0187_REV01!B:B,MATCH(H96,RAW_c_TEB0187_REV01!B:B,)+1):'RAW_c_TEB0187_REV01'!B11167,)+MATCH(H96,RAW_c_TEB0187_REV01!B:B,),3),INDEX(RAW_c_TEB0187_REV01!B:D,MATCH(H96,RAW_c_TEB0187_REV01!B:B,0),3)),"---")))=1,"---",IF(K96&lt;&gt;"---",IF(INDEX(RAW_c_TEB0187_REV01!B:D,MATCH(H96,RAW_c_TEB0187_REV01!B:B,0),3)=L96,INDEX(
RAW_c_TEB0187_REV01!B:D,MATCH(H96,INDEX(RAW_c_TEB0187_REV01!B:B,MATCH(H96,RAW_c_TEB0187_REV01!B:B,)+1):'RAW_c_TEB0187_REV01'!B11167,)+MATCH(H96,RAW_c_TEB0187_REV01!B:B,),3),INDEX(RAW_c_TEB0187_REV01!B:D,MATCH(H96,RAW_c_TEB0187_REV01!B:B,0),3)),"---")),"---")</f>
        <v>J14-T19</v>
      </c>
      <c r="N96" t="str">
        <f>IFERROR(IF(AND(B96="B2B",J96="--"),L96,IF(
COUNTIF(B2B!H:H,(IF(K96&lt;&gt;"---",IF(INDEX(RAW_c_TEB0187_REV01!B:D,MATCH(H96,RAW_c_TEB0187_REV01!B:B,0),3)=L96,INDEX(
RAW_c_TEB0187_REV01!B:D,MATCH(H96,INDEX(RAW_c_TEB0187_REV01!B:B,MATCH(H96,RAW_c_TEB0187_REV01!B:B,)+1):'RAW_c_TEB0187_REV01'!B11167,)+MATCH(H96,RAW_c_TEB0187_REV01!B:B,),3),INDEX(RAW_c_TEB0187_REV01!B:D,MATCH(H96,RAW_c_TEB0187_REV01!B:B,0),3)),"---")))=0,"---",IF(K96&lt;&gt;"---",IF(INDEX(RAW_c_TEB0187_REV01!B:D,MATCH(H96,RAW_c_TEB0187_REV01!B:B,0),3)=L96,INDEX(
RAW_c_TEB0187_REV01!B:D,MATCH(H96,INDEX(RAW_c_TEB0187_REV01!B:B,MATCH(H96,RAW_c_TEB0187_REV01!B:B,)+1):'RAW_c_TEB0187_REV01'!B11167,)+MATCH(H96,RAW_c_TEB0187_REV01!B:B,),3),INDEX(RAW_c_TEB0187_REV01!B:D,MATCH(H96,RAW_c_TEB0187_REV01!B:B,0),3)),"---"))),"---")</f>
        <v>J1-B31</v>
      </c>
      <c r="Q96" t="s">
        <v>4538</v>
      </c>
      <c r="R96" t="s">
        <v>5313</v>
      </c>
      <c r="S96" t="s">
        <v>4539</v>
      </c>
      <c r="T96">
        <f>COUNTIF(RAW_c_TEB0187_REV01!B:B,G96)</f>
        <v>2</v>
      </c>
      <c r="U96" t="str">
        <f t="shared" si="11"/>
        <v>B2B-MGT-PL</v>
      </c>
    </row>
    <row r="97" spans="1:21" x14ac:dyDescent="0.25">
      <c r="A97" t="s">
        <v>5677</v>
      </c>
      <c r="B97" t="s">
        <v>39</v>
      </c>
      <c r="C97" t="s">
        <v>433</v>
      </c>
      <c r="D97" t="s">
        <v>169</v>
      </c>
      <c r="E97" t="s">
        <v>261</v>
      </c>
      <c r="F97" t="str">
        <f t="shared" si="6"/>
        <v>J1-B32</v>
      </c>
      <c r="G97" t="str">
        <f>VLOOKUP(F97,RAW_c_TEB0187_REV01!A:B,2,0)</f>
        <v>GND</v>
      </c>
      <c r="H97" t="str">
        <f t="shared" si="7"/>
        <v>GND</v>
      </c>
      <c r="I97" t="str">
        <f t="shared" si="8"/>
        <v>--</v>
      </c>
      <c r="J97" t="str">
        <f t="shared" si="9"/>
        <v>---</v>
      </c>
      <c r="K97" t="str">
        <f>IFERROR(IF(J97="--",IF(G97=H97,VLOOKUP(G97,RAW_c_TEB0187_REV01!L:N,3,0),SUM(VLOOKUP(H97,RAW_c_TEB0187_REV01!L:N,3,0),VLOOKUP(G97,RAW_c_TEB0187_REV01!L:N,3,0))),"---"),"---")</f>
        <v>---</v>
      </c>
      <c r="L97" t="str">
        <f t="shared" si="10"/>
        <v>J1-B32</v>
      </c>
      <c r="M97" t="str">
        <f>IFERROR(IF(
COUNTIF(B2B!H:H,(IF(K97&lt;&gt;"---",IF(INDEX(RAW_c_TEB0187_REV01!B:D,MATCH(H97,RAW_c_TEB0187_REV01!B:B,0),3)=L97,INDEX(
RAW_c_TEB0187_REV01!B:D,MATCH(H97,INDEX(RAW_c_TEB0187_REV01!B:B,MATCH(H97,RAW_c_TEB0187_REV01!B:B,)+1):'RAW_c_TEB0187_REV01'!B11168,)+MATCH(H97,RAW_c_TEB0187_REV01!B:B,),3),INDEX(RAW_c_TEB0187_REV01!B:D,MATCH(H97,RAW_c_TEB0187_REV01!B:B,0),3)),"---")))=1,"---",IF(K97&lt;&gt;"---",IF(INDEX(RAW_c_TEB0187_REV01!B:D,MATCH(H97,RAW_c_TEB0187_REV01!B:B,0),3)=L97,INDEX(
RAW_c_TEB0187_REV01!B:D,MATCH(H97,INDEX(RAW_c_TEB0187_REV01!B:B,MATCH(H97,RAW_c_TEB0187_REV01!B:B,)+1):'RAW_c_TEB0187_REV01'!B11168,)+MATCH(H97,RAW_c_TEB0187_REV01!B:B,),3),INDEX(RAW_c_TEB0187_REV01!B:D,MATCH(H97,RAW_c_TEB0187_REV01!B:B,0),3)),"---")),"---")</f>
        <v>---</v>
      </c>
      <c r="N97" t="str">
        <f>IFERROR(IF(AND(B97="B2B",J97="--"),L97,IF(
COUNTIF(B2B!H:H,(IF(K97&lt;&gt;"---",IF(INDEX(RAW_c_TEB0187_REV01!B:D,MATCH(H97,RAW_c_TEB0187_REV01!B:B,0),3)=L97,INDEX(
RAW_c_TEB0187_REV01!B:D,MATCH(H97,INDEX(RAW_c_TEB0187_REV01!B:B,MATCH(H97,RAW_c_TEB0187_REV01!B:B,)+1):'RAW_c_TEB0187_REV01'!B11168,)+MATCH(H97,RAW_c_TEB0187_REV01!B:B,),3),INDEX(RAW_c_TEB0187_REV01!B:D,MATCH(H97,RAW_c_TEB0187_REV01!B:B,0),3)),"---")))=0,"---",IF(K97&lt;&gt;"---",IF(INDEX(RAW_c_TEB0187_REV01!B:D,MATCH(H97,RAW_c_TEB0187_REV01!B:B,0),3)=L97,INDEX(
RAW_c_TEB0187_REV01!B:D,MATCH(H97,INDEX(RAW_c_TEB0187_REV01!B:B,MATCH(H97,RAW_c_TEB0187_REV01!B:B,)+1):'RAW_c_TEB0187_REV01'!B11168,)+MATCH(H97,RAW_c_TEB0187_REV01!B:B,),3),INDEX(RAW_c_TEB0187_REV01!B:D,MATCH(H97,RAW_c_TEB0187_REV01!B:B,0),3)),"---"))),"---")</f>
        <v>---</v>
      </c>
      <c r="Q97" t="s">
        <v>4426</v>
      </c>
      <c r="R97" t="s">
        <v>3558</v>
      </c>
      <c r="S97" t="s">
        <v>518</v>
      </c>
      <c r="T97">
        <f>COUNTIF(RAW_c_TEB0187_REV01!B:B,G97)</f>
        <v>1098</v>
      </c>
      <c r="U97" t="str">
        <f t="shared" si="11"/>
        <v>B2B-GND</v>
      </c>
    </row>
    <row r="98" spans="1:21" x14ac:dyDescent="0.25">
      <c r="A98" t="s">
        <v>5678</v>
      </c>
      <c r="B98" t="s">
        <v>39</v>
      </c>
      <c r="C98" t="s">
        <v>433</v>
      </c>
      <c r="D98" t="s">
        <v>169</v>
      </c>
      <c r="E98" t="s">
        <v>262</v>
      </c>
      <c r="F98" t="str">
        <f t="shared" si="6"/>
        <v>J1-B33</v>
      </c>
      <c r="G98" t="str">
        <f>VLOOKUP(F98,RAW_c_TEB0187_REV01!A:B,2,0)</f>
        <v>GND</v>
      </c>
      <c r="H98" t="str">
        <f t="shared" si="7"/>
        <v>GND</v>
      </c>
      <c r="I98" t="str">
        <f t="shared" si="8"/>
        <v>--</v>
      </c>
      <c r="J98" t="str">
        <f t="shared" si="9"/>
        <v>---</v>
      </c>
      <c r="K98" t="str">
        <f>IFERROR(IF(J98="--",IF(G98=H98,VLOOKUP(G98,RAW_c_TEB0187_REV01!L:N,3,0),SUM(VLOOKUP(H98,RAW_c_TEB0187_REV01!L:N,3,0),VLOOKUP(G98,RAW_c_TEB0187_REV01!L:N,3,0))),"---"),"---")</f>
        <v>---</v>
      </c>
      <c r="L98" t="str">
        <f t="shared" si="10"/>
        <v>J1-B33</v>
      </c>
      <c r="M98" t="str">
        <f>IFERROR(IF(
COUNTIF(B2B!H:H,(IF(K98&lt;&gt;"---",IF(INDEX(RAW_c_TEB0187_REV01!B:D,MATCH(H98,RAW_c_TEB0187_REV01!B:B,0),3)=L98,INDEX(
RAW_c_TEB0187_REV01!B:D,MATCH(H98,INDEX(RAW_c_TEB0187_REV01!B:B,MATCH(H98,RAW_c_TEB0187_REV01!B:B,)+1):'RAW_c_TEB0187_REV01'!B11169,)+MATCH(H98,RAW_c_TEB0187_REV01!B:B,),3),INDEX(RAW_c_TEB0187_REV01!B:D,MATCH(H98,RAW_c_TEB0187_REV01!B:B,0),3)),"---")))=1,"---",IF(K98&lt;&gt;"---",IF(INDEX(RAW_c_TEB0187_REV01!B:D,MATCH(H98,RAW_c_TEB0187_REV01!B:B,0),3)=L98,INDEX(
RAW_c_TEB0187_REV01!B:D,MATCH(H98,INDEX(RAW_c_TEB0187_REV01!B:B,MATCH(H98,RAW_c_TEB0187_REV01!B:B,)+1):'RAW_c_TEB0187_REV01'!B11169,)+MATCH(H98,RAW_c_TEB0187_REV01!B:B,),3),INDEX(RAW_c_TEB0187_REV01!B:D,MATCH(H98,RAW_c_TEB0187_REV01!B:B,0),3)),"---")),"---")</f>
        <v>---</v>
      </c>
      <c r="N98" t="str">
        <f>IFERROR(IF(AND(B98="B2B",J98="--"),L98,IF(
COUNTIF(B2B!H:H,(IF(K98&lt;&gt;"---",IF(INDEX(RAW_c_TEB0187_REV01!B:D,MATCH(H98,RAW_c_TEB0187_REV01!B:B,0),3)=L98,INDEX(
RAW_c_TEB0187_REV01!B:D,MATCH(H98,INDEX(RAW_c_TEB0187_REV01!B:B,MATCH(H98,RAW_c_TEB0187_REV01!B:B,)+1):'RAW_c_TEB0187_REV01'!B11169,)+MATCH(H98,RAW_c_TEB0187_REV01!B:B,),3),INDEX(RAW_c_TEB0187_REV01!B:D,MATCH(H98,RAW_c_TEB0187_REV01!B:B,0),3)),"---")))=0,"---",IF(K98&lt;&gt;"---",IF(INDEX(RAW_c_TEB0187_REV01!B:D,MATCH(H98,RAW_c_TEB0187_REV01!B:B,0),3)=L98,INDEX(
RAW_c_TEB0187_REV01!B:D,MATCH(H98,INDEX(RAW_c_TEB0187_REV01!B:B,MATCH(H98,RAW_c_TEB0187_REV01!B:B,)+1):'RAW_c_TEB0187_REV01'!B11169,)+MATCH(H98,RAW_c_TEB0187_REV01!B:B,),3),INDEX(RAW_c_TEB0187_REV01!B:D,MATCH(H98,RAW_c_TEB0187_REV01!B:B,0),3)),"---"))),"---")</f>
        <v>---</v>
      </c>
      <c r="Q98" t="s">
        <v>4430</v>
      </c>
      <c r="R98" t="s">
        <v>3548</v>
      </c>
      <c r="S98" t="s">
        <v>512</v>
      </c>
      <c r="T98">
        <f>COUNTIF(RAW_c_TEB0187_REV01!B:B,G98)</f>
        <v>1098</v>
      </c>
      <c r="U98" t="str">
        <f t="shared" si="11"/>
        <v>B2B-GND</v>
      </c>
    </row>
    <row r="99" spans="1:21" x14ac:dyDescent="0.25">
      <c r="A99" t="s">
        <v>5679</v>
      </c>
      <c r="B99" t="s">
        <v>39</v>
      </c>
      <c r="C99" t="s">
        <v>5619</v>
      </c>
      <c r="D99" t="s">
        <v>169</v>
      </c>
      <c r="E99" t="s">
        <v>263</v>
      </c>
      <c r="F99" t="str">
        <f t="shared" si="6"/>
        <v>J1-B34</v>
      </c>
      <c r="G99" t="str">
        <f>VLOOKUP(F99,RAW_c_TEB0187_REV01!A:B,2,0)</f>
        <v>CSI0_GPIO1</v>
      </c>
      <c r="H99" t="str">
        <f t="shared" si="7"/>
        <v>CSI0_GPIO1</v>
      </c>
      <c r="I99" t="str">
        <f t="shared" si="8"/>
        <v>--</v>
      </c>
      <c r="J99" t="str">
        <f t="shared" si="9"/>
        <v>--</v>
      </c>
      <c r="K99">
        <f>IFERROR(IF(J99="--",IF(G99=H99,VLOOKUP(G99,RAW_c_TEB0187_REV01!L:N,3,0),SUM(VLOOKUP(H99,RAW_c_TEB0187_REV01!L:N,3,0),VLOOKUP(G99,RAW_c_TEB0187_REV01!L:N,3,0))),"---"),"---")</f>
        <v>151.0316</v>
      </c>
      <c r="L99" t="str">
        <f t="shared" si="10"/>
        <v>J1-B34</v>
      </c>
      <c r="M99" t="str">
        <f>IFERROR(IF(
COUNTIF(B2B!H:H,(IF(K99&lt;&gt;"---",IF(INDEX(RAW_c_TEB0187_REV01!B:D,MATCH(H99,RAW_c_TEB0187_REV01!B:B,0),3)=L99,INDEX(
RAW_c_TEB0187_REV01!B:D,MATCH(H99,INDEX(RAW_c_TEB0187_REV01!B:B,MATCH(H99,RAW_c_TEB0187_REV01!B:B,)+1):'RAW_c_TEB0187_REV01'!B11170,)+MATCH(H99,RAW_c_TEB0187_REV01!B:B,),3),INDEX(RAW_c_TEB0187_REV01!B:D,MATCH(H99,RAW_c_TEB0187_REV01!B:B,0),3)),"---")))=1,"---",IF(K99&lt;&gt;"---",IF(INDEX(RAW_c_TEB0187_REV01!B:D,MATCH(H99,RAW_c_TEB0187_REV01!B:B,0),3)=L99,INDEX(
RAW_c_TEB0187_REV01!B:D,MATCH(H99,INDEX(RAW_c_TEB0187_REV01!B:B,MATCH(H99,RAW_c_TEB0187_REV01!B:B,)+1):'RAW_c_TEB0187_REV01'!B11170,)+MATCH(H99,RAW_c_TEB0187_REV01!B:B,),3),INDEX(RAW_c_TEB0187_REV01!B:D,MATCH(H99,RAW_c_TEB0187_REV01!B:B,0),3)),"---")),"---")</f>
        <v>J27-5</v>
      </c>
      <c r="N99" t="str">
        <f>IFERROR(IF(AND(B99="B2B",J99="--"),L99,IF(
COUNTIF(B2B!H:H,(IF(K99&lt;&gt;"---",IF(INDEX(RAW_c_TEB0187_REV01!B:D,MATCH(H99,RAW_c_TEB0187_REV01!B:B,0),3)=L99,INDEX(
RAW_c_TEB0187_REV01!B:D,MATCH(H99,INDEX(RAW_c_TEB0187_REV01!B:B,MATCH(H99,RAW_c_TEB0187_REV01!B:B,)+1):'RAW_c_TEB0187_REV01'!B11170,)+MATCH(H99,RAW_c_TEB0187_REV01!B:B,),3),INDEX(RAW_c_TEB0187_REV01!B:D,MATCH(H99,RAW_c_TEB0187_REV01!B:B,0),3)),"---")))=0,"---",IF(K99&lt;&gt;"---",IF(INDEX(RAW_c_TEB0187_REV01!B:D,MATCH(H99,RAW_c_TEB0187_REV01!B:B,0),3)=L99,INDEX(
RAW_c_TEB0187_REV01!B:D,MATCH(H99,INDEX(RAW_c_TEB0187_REV01!B:B,MATCH(H99,RAW_c_TEB0187_REV01!B:B,)+1):'RAW_c_TEB0187_REV01'!B11170,)+MATCH(H99,RAW_c_TEB0187_REV01!B:B,),3),INDEX(RAW_c_TEB0187_REV01!B:D,MATCH(H99,RAW_c_TEB0187_REV01!B:B,0),3)),"---"))),"---")</f>
        <v>J1-B34</v>
      </c>
      <c r="Q99" t="s">
        <v>4431</v>
      </c>
      <c r="R99" t="s">
        <v>3549</v>
      </c>
      <c r="S99" t="s">
        <v>514</v>
      </c>
      <c r="T99">
        <f>COUNTIF(RAW_c_TEB0187_REV01!B:B,G99)</f>
        <v>2</v>
      </c>
      <c r="U99" t="str">
        <f t="shared" si="11"/>
        <v>B2B-IO</v>
      </c>
    </row>
    <row r="100" spans="1:21" x14ac:dyDescent="0.25">
      <c r="A100" t="s">
        <v>5680</v>
      </c>
      <c r="B100" t="s">
        <v>39</v>
      </c>
      <c r="C100" t="s">
        <v>5619</v>
      </c>
      <c r="D100" t="s">
        <v>169</v>
      </c>
      <c r="E100" t="s">
        <v>264</v>
      </c>
      <c r="F100" t="str">
        <f t="shared" si="6"/>
        <v>J1-B35</v>
      </c>
      <c r="G100" t="str">
        <f>VLOOKUP(F100,RAW_c_TEB0187_REV01!A:B,2,0)</f>
        <v>CSI1_GPIO1</v>
      </c>
      <c r="H100" t="str">
        <f t="shared" si="7"/>
        <v>CSI1_GPIO1</v>
      </c>
      <c r="I100" t="str">
        <f t="shared" si="8"/>
        <v>--</v>
      </c>
      <c r="J100" t="str">
        <f t="shared" si="9"/>
        <v>--</v>
      </c>
      <c r="K100">
        <f>IFERROR(IF(J100="--",IF(G100=H100,VLOOKUP(G100,RAW_c_TEB0187_REV01!L:N,3,0),SUM(VLOOKUP(H100,RAW_c_TEB0187_REV01!L:N,3,0),VLOOKUP(G100,RAW_c_TEB0187_REV01!L:N,3,0))),"---"),"---")</f>
        <v>128.4084</v>
      </c>
      <c r="L100" t="str">
        <f t="shared" si="10"/>
        <v>J1-B35</v>
      </c>
      <c r="M100" t="str">
        <f>IFERROR(IF(
COUNTIF(B2B!H:H,(IF(K100&lt;&gt;"---",IF(INDEX(RAW_c_TEB0187_REV01!B:D,MATCH(H100,RAW_c_TEB0187_REV01!B:B,0),3)=L100,INDEX(
RAW_c_TEB0187_REV01!B:D,MATCH(H100,INDEX(RAW_c_TEB0187_REV01!B:B,MATCH(H100,RAW_c_TEB0187_REV01!B:B,)+1):'RAW_c_TEB0187_REV01'!B11171,)+MATCH(H100,RAW_c_TEB0187_REV01!B:B,),3),INDEX(RAW_c_TEB0187_REV01!B:D,MATCH(H100,RAW_c_TEB0187_REV01!B:B,0),3)),"---")))=1,"---",IF(K100&lt;&gt;"---",IF(INDEX(RAW_c_TEB0187_REV01!B:D,MATCH(H100,RAW_c_TEB0187_REV01!B:B,0),3)=L100,INDEX(
RAW_c_TEB0187_REV01!B:D,MATCH(H100,INDEX(RAW_c_TEB0187_REV01!B:B,MATCH(H100,RAW_c_TEB0187_REV01!B:B,)+1):'RAW_c_TEB0187_REV01'!B11171,)+MATCH(H100,RAW_c_TEB0187_REV01!B:B,),3),INDEX(RAW_c_TEB0187_REV01!B:D,MATCH(H100,RAW_c_TEB0187_REV01!B:B,0),3)),"---")),"---")</f>
        <v>J28-5</v>
      </c>
      <c r="N100" t="str">
        <f>IFERROR(IF(AND(B100="B2B",J100="--"),L100,IF(
COUNTIF(B2B!H:H,(IF(K100&lt;&gt;"---",IF(INDEX(RAW_c_TEB0187_REV01!B:D,MATCH(H100,RAW_c_TEB0187_REV01!B:B,0),3)=L100,INDEX(
RAW_c_TEB0187_REV01!B:D,MATCH(H100,INDEX(RAW_c_TEB0187_REV01!B:B,MATCH(H100,RAW_c_TEB0187_REV01!B:B,)+1):'RAW_c_TEB0187_REV01'!B11171,)+MATCH(H100,RAW_c_TEB0187_REV01!B:B,),3),INDEX(RAW_c_TEB0187_REV01!B:D,MATCH(H100,RAW_c_TEB0187_REV01!B:B,0),3)),"---")))=0,"---",IF(K100&lt;&gt;"---",IF(INDEX(RAW_c_TEB0187_REV01!B:D,MATCH(H100,RAW_c_TEB0187_REV01!B:B,0),3)=L100,INDEX(
RAW_c_TEB0187_REV01!B:D,MATCH(H100,INDEX(RAW_c_TEB0187_REV01!B:B,MATCH(H100,RAW_c_TEB0187_REV01!B:B,)+1):'RAW_c_TEB0187_REV01'!B11171,)+MATCH(H100,RAW_c_TEB0187_REV01!B:B,),3),INDEX(RAW_c_TEB0187_REV01!B:D,MATCH(H100,RAW_c_TEB0187_REV01!B:B,0),3)),"---"))),"---")</f>
        <v>J1-B35</v>
      </c>
      <c r="Q100" t="s">
        <v>4432</v>
      </c>
      <c r="R100" t="s">
        <v>3550</v>
      </c>
      <c r="S100" t="s">
        <v>506</v>
      </c>
      <c r="T100">
        <f>COUNTIF(RAW_c_TEB0187_REV01!B:B,G100)</f>
        <v>2</v>
      </c>
      <c r="U100" t="str">
        <f t="shared" si="11"/>
        <v>B2B-IO</v>
      </c>
    </row>
    <row r="101" spans="1:21" x14ac:dyDescent="0.25">
      <c r="A101" t="s">
        <v>5681</v>
      </c>
      <c r="B101" t="s">
        <v>39</v>
      </c>
      <c r="C101" t="s">
        <v>5619</v>
      </c>
      <c r="D101" t="s">
        <v>169</v>
      </c>
      <c r="E101" t="s">
        <v>265</v>
      </c>
      <c r="F101" t="str">
        <f t="shared" si="6"/>
        <v>J1-B36</v>
      </c>
      <c r="G101" t="str">
        <f>VLOOKUP(F101,RAW_c_TEB0187_REV01!A:B,2,0)</f>
        <v>CSI2_GPIO1</v>
      </c>
      <c r="H101" t="str">
        <f t="shared" si="7"/>
        <v>CSI2_GPIO1</v>
      </c>
      <c r="I101" t="str">
        <f t="shared" si="8"/>
        <v>--</v>
      </c>
      <c r="J101" t="str">
        <f t="shared" si="9"/>
        <v>--</v>
      </c>
      <c r="K101">
        <f>IFERROR(IF(J101="--",IF(G101=H101,VLOOKUP(G101,RAW_c_TEB0187_REV01!L:N,3,0),SUM(VLOOKUP(H101,RAW_c_TEB0187_REV01!L:N,3,0),VLOOKUP(G101,RAW_c_TEB0187_REV01!L:N,3,0))),"---"),"---")</f>
        <v>135.86109999999999</v>
      </c>
      <c r="L101" t="str">
        <f t="shared" si="10"/>
        <v>J1-B36</v>
      </c>
      <c r="M101" t="str">
        <f>IFERROR(IF(
COUNTIF(B2B!H:H,(IF(K101&lt;&gt;"---",IF(INDEX(RAW_c_TEB0187_REV01!B:D,MATCH(H101,RAW_c_TEB0187_REV01!B:B,0),3)=L101,INDEX(
RAW_c_TEB0187_REV01!B:D,MATCH(H101,INDEX(RAW_c_TEB0187_REV01!B:B,MATCH(H101,RAW_c_TEB0187_REV01!B:B,)+1):'RAW_c_TEB0187_REV01'!B11172,)+MATCH(H101,RAW_c_TEB0187_REV01!B:B,),3),INDEX(RAW_c_TEB0187_REV01!B:D,MATCH(H101,RAW_c_TEB0187_REV01!B:B,0),3)),"---")))=1,"---",IF(K101&lt;&gt;"---",IF(INDEX(RAW_c_TEB0187_REV01!B:D,MATCH(H101,RAW_c_TEB0187_REV01!B:B,0),3)=L101,INDEX(
RAW_c_TEB0187_REV01!B:D,MATCH(H101,INDEX(RAW_c_TEB0187_REV01!B:B,MATCH(H101,RAW_c_TEB0187_REV01!B:B,)+1):'RAW_c_TEB0187_REV01'!B11172,)+MATCH(H101,RAW_c_TEB0187_REV01!B:B,),3),INDEX(RAW_c_TEB0187_REV01!B:D,MATCH(H101,RAW_c_TEB0187_REV01!B:B,0),3)),"---")),"---")</f>
        <v>J30-5</v>
      </c>
      <c r="N101" t="str">
        <f>IFERROR(IF(AND(B101="B2B",J101="--"),L101,IF(
COUNTIF(B2B!H:H,(IF(K101&lt;&gt;"---",IF(INDEX(RAW_c_TEB0187_REV01!B:D,MATCH(H101,RAW_c_TEB0187_REV01!B:B,0),3)=L101,INDEX(
RAW_c_TEB0187_REV01!B:D,MATCH(H101,INDEX(RAW_c_TEB0187_REV01!B:B,MATCH(H101,RAW_c_TEB0187_REV01!B:B,)+1):'RAW_c_TEB0187_REV01'!B11172,)+MATCH(H101,RAW_c_TEB0187_REV01!B:B,),3),INDEX(RAW_c_TEB0187_REV01!B:D,MATCH(H101,RAW_c_TEB0187_REV01!B:B,0),3)),"---")))=0,"---",IF(K101&lt;&gt;"---",IF(INDEX(RAW_c_TEB0187_REV01!B:D,MATCH(H101,RAW_c_TEB0187_REV01!B:B,0),3)=L101,INDEX(
RAW_c_TEB0187_REV01!B:D,MATCH(H101,INDEX(RAW_c_TEB0187_REV01!B:B,MATCH(H101,RAW_c_TEB0187_REV01!B:B,)+1):'RAW_c_TEB0187_REV01'!B11172,)+MATCH(H101,RAW_c_TEB0187_REV01!B:B,),3),INDEX(RAW_c_TEB0187_REV01!B:D,MATCH(H101,RAW_c_TEB0187_REV01!B:B,0),3)),"---"))),"---")</f>
        <v>J1-B36</v>
      </c>
      <c r="Q101" t="s">
        <v>4433</v>
      </c>
      <c r="R101" t="s">
        <v>3551</v>
      </c>
      <c r="S101" t="s">
        <v>510</v>
      </c>
      <c r="T101">
        <f>COUNTIF(RAW_c_TEB0187_REV01!B:B,G101)</f>
        <v>2</v>
      </c>
      <c r="U101" t="str">
        <f t="shared" si="11"/>
        <v>B2B-IO</v>
      </c>
    </row>
    <row r="102" spans="1:21" x14ac:dyDescent="0.25">
      <c r="A102" t="s">
        <v>5682</v>
      </c>
      <c r="B102" t="s">
        <v>39</v>
      </c>
      <c r="C102" t="s">
        <v>5619</v>
      </c>
      <c r="D102" t="s">
        <v>169</v>
      </c>
      <c r="E102" t="s">
        <v>266</v>
      </c>
      <c r="F102" t="str">
        <f t="shared" si="6"/>
        <v>J1-B37</v>
      </c>
      <c r="G102" t="str">
        <f>VLOOKUP(F102,RAW_c_TEB0187_REV01!A:B,2,0)</f>
        <v>CY_SMB_SCL</v>
      </c>
      <c r="H102" t="str">
        <f t="shared" si="7"/>
        <v>CY_SMB_SCL</v>
      </c>
      <c r="I102" t="str">
        <f t="shared" si="8"/>
        <v>--</v>
      </c>
      <c r="J102" t="str">
        <f t="shared" si="9"/>
        <v>--</v>
      </c>
      <c r="K102">
        <f>IFERROR(IF(J102="--",IF(G102=H102,VLOOKUP(G102,RAW_c_TEB0187_REV01!L:N,3,0),SUM(VLOOKUP(H102,RAW_c_TEB0187_REV01!L:N,3,0),VLOOKUP(G102,RAW_c_TEB0187_REV01!L:N,3,0))),"---"),"---")</f>
        <v>96.656400000000005</v>
      </c>
      <c r="L102" t="str">
        <f t="shared" si="10"/>
        <v>J1-B37</v>
      </c>
      <c r="M102" t="str">
        <f>IFERROR(IF(
COUNTIF(B2B!H:H,(IF(K102&lt;&gt;"---",IF(INDEX(RAW_c_TEB0187_REV01!B:D,MATCH(H102,RAW_c_TEB0187_REV01!B:B,0),3)=L102,INDEX(
RAW_c_TEB0187_REV01!B:D,MATCH(H102,INDEX(RAW_c_TEB0187_REV01!B:B,MATCH(H102,RAW_c_TEB0187_REV01!B:B,)+1):'RAW_c_TEB0187_REV01'!B11173,)+MATCH(H102,RAW_c_TEB0187_REV01!B:B,),3),INDEX(RAW_c_TEB0187_REV01!B:D,MATCH(H102,RAW_c_TEB0187_REV01!B:B,0),3)),"---")))=1,"---",IF(K102&lt;&gt;"---",IF(INDEX(RAW_c_TEB0187_REV01!B:D,MATCH(H102,RAW_c_TEB0187_REV01!B:B,0),3)=L102,INDEX(
RAW_c_TEB0187_REV01!B:D,MATCH(H102,INDEX(RAW_c_TEB0187_REV01!B:B,MATCH(H102,RAW_c_TEB0187_REV01!B:B,)+1):'RAW_c_TEB0187_REV01'!B11173,)+MATCH(H102,RAW_c_TEB0187_REV01!B:B,),3),INDEX(RAW_c_TEB0187_REV01!B:D,MATCH(H102,RAW_c_TEB0187_REV01!B:B,0),3)),"---")),"---")</f>
        <v>J19-7</v>
      </c>
      <c r="N102" t="str">
        <f>IFERROR(IF(AND(B102="B2B",J102="--"),L102,IF(
COUNTIF(B2B!H:H,(IF(K102&lt;&gt;"---",IF(INDEX(RAW_c_TEB0187_REV01!B:D,MATCH(H102,RAW_c_TEB0187_REV01!B:B,0),3)=L102,INDEX(
RAW_c_TEB0187_REV01!B:D,MATCH(H102,INDEX(RAW_c_TEB0187_REV01!B:B,MATCH(H102,RAW_c_TEB0187_REV01!B:B,)+1):'RAW_c_TEB0187_REV01'!B11173,)+MATCH(H102,RAW_c_TEB0187_REV01!B:B,),3),INDEX(RAW_c_TEB0187_REV01!B:D,MATCH(H102,RAW_c_TEB0187_REV01!B:B,0),3)),"---")))=0,"---",IF(K102&lt;&gt;"---",IF(INDEX(RAW_c_TEB0187_REV01!B:D,MATCH(H102,RAW_c_TEB0187_REV01!B:B,0),3)=L102,INDEX(
RAW_c_TEB0187_REV01!B:D,MATCH(H102,INDEX(RAW_c_TEB0187_REV01!B:B,MATCH(H102,RAW_c_TEB0187_REV01!B:B,)+1):'RAW_c_TEB0187_REV01'!B11173,)+MATCH(H102,RAW_c_TEB0187_REV01!B:B,),3),INDEX(RAW_c_TEB0187_REV01!B:D,MATCH(H102,RAW_c_TEB0187_REV01!B:B,0),3)),"---"))),"---")</f>
        <v>J1-B37</v>
      </c>
      <c r="Q102" t="s">
        <v>4428</v>
      </c>
      <c r="R102" t="s">
        <v>3552</v>
      </c>
      <c r="S102" t="s">
        <v>508</v>
      </c>
      <c r="T102">
        <f>COUNTIF(RAW_c_TEB0187_REV01!B:B,G102)</f>
        <v>2</v>
      </c>
      <c r="U102" t="str">
        <f t="shared" si="11"/>
        <v>B2B-IO</v>
      </c>
    </row>
    <row r="103" spans="1:21" x14ac:dyDescent="0.25">
      <c r="A103" t="s">
        <v>5683</v>
      </c>
      <c r="B103" t="s">
        <v>39</v>
      </c>
      <c r="C103" t="s">
        <v>5619</v>
      </c>
      <c r="D103" t="s">
        <v>169</v>
      </c>
      <c r="E103" t="s">
        <v>267</v>
      </c>
      <c r="F103" t="str">
        <f t="shared" si="6"/>
        <v>J1-B38</v>
      </c>
      <c r="G103" t="str">
        <f>VLOOKUP(F103,RAW_c_TEB0187_REV01!A:B,2,0)</f>
        <v>CY_REFCLK</v>
      </c>
      <c r="H103" t="str">
        <f t="shared" si="7"/>
        <v>CY_REFCLK</v>
      </c>
      <c r="I103" t="str">
        <f t="shared" si="8"/>
        <v>--</v>
      </c>
      <c r="J103" t="str">
        <f t="shared" si="9"/>
        <v>--</v>
      </c>
      <c r="K103">
        <f>IFERROR(IF(J103="--",IF(G103=H103,VLOOKUP(G103,RAW_c_TEB0187_REV01!L:N,3,0),SUM(VLOOKUP(H103,RAW_c_TEB0187_REV01!L:N,3,0),VLOOKUP(G103,RAW_c_TEB0187_REV01!L:N,3,0))),"---"),"---")</f>
        <v>93.666899999999998</v>
      </c>
      <c r="L103" t="str">
        <f t="shared" si="10"/>
        <v>J1-B38</v>
      </c>
      <c r="M103" t="str">
        <f>IFERROR(IF(
COUNTIF(B2B!H:H,(IF(K103&lt;&gt;"---",IF(INDEX(RAW_c_TEB0187_REV01!B:D,MATCH(H103,RAW_c_TEB0187_REV01!B:B,0),3)=L103,INDEX(
RAW_c_TEB0187_REV01!B:D,MATCH(H103,INDEX(RAW_c_TEB0187_REV01!B:B,MATCH(H103,RAW_c_TEB0187_REV01!B:B,)+1):'RAW_c_TEB0187_REV01'!B11174,)+MATCH(H103,RAW_c_TEB0187_REV01!B:B,),3),INDEX(RAW_c_TEB0187_REV01!B:D,MATCH(H103,RAW_c_TEB0187_REV01!B:B,0),3)),"---")))=1,"---",IF(K103&lt;&gt;"---",IF(INDEX(RAW_c_TEB0187_REV01!B:D,MATCH(H103,RAW_c_TEB0187_REV01!B:B,0),3)=L103,INDEX(
RAW_c_TEB0187_REV01!B:D,MATCH(H103,INDEX(RAW_c_TEB0187_REV01!B:B,MATCH(H103,RAW_c_TEB0187_REV01!B:B,)+1):'RAW_c_TEB0187_REV01'!B11174,)+MATCH(H103,RAW_c_TEB0187_REV01!B:B,),3),INDEX(RAW_c_TEB0187_REV01!B:D,MATCH(H103,RAW_c_TEB0187_REV01!B:B,0),3)),"---")),"---")</f>
        <v>J19-11</v>
      </c>
      <c r="N103" t="str">
        <f>IFERROR(IF(AND(B103="B2B",J103="--"),L103,IF(
COUNTIF(B2B!H:H,(IF(K103&lt;&gt;"---",IF(INDEX(RAW_c_TEB0187_REV01!B:D,MATCH(H103,RAW_c_TEB0187_REV01!B:B,0),3)=L103,INDEX(
RAW_c_TEB0187_REV01!B:D,MATCH(H103,INDEX(RAW_c_TEB0187_REV01!B:B,MATCH(H103,RAW_c_TEB0187_REV01!B:B,)+1):'RAW_c_TEB0187_REV01'!B11174,)+MATCH(H103,RAW_c_TEB0187_REV01!B:B,),3),INDEX(RAW_c_TEB0187_REV01!B:D,MATCH(H103,RAW_c_TEB0187_REV01!B:B,0),3)),"---")))=0,"---",IF(K103&lt;&gt;"---",IF(INDEX(RAW_c_TEB0187_REV01!B:D,MATCH(H103,RAW_c_TEB0187_REV01!B:B,0),3)=L103,INDEX(
RAW_c_TEB0187_REV01!B:D,MATCH(H103,INDEX(RAW_c_TEB0187_REV01!B:B,MATCH(H103,RAW_c_TEB0187_REV01!B:B,)+1):'RAW_c_TEB0187_REV01'!B11174,)+MATCH(H103,RAW_c_TEB0187_REV01!B:B,),3),INDEX(RAW_c_TEB0187_REV01!B:D,MATCH(H103,RAW_c_TEB0187_REV01!B:B,0),3)),"---"))),"---")</f>
        <v>J1-B38</v>
      </c>
      <c r="Q103" t="s">
        <v>4427</v>
      </c>
      <c r="R103" t="s">
        <v>3557</v>
      </c>
      <c r="S103" t="s">
        <v>516</v>
      </c>
      <c r="T103">
        <f>COUNTIF(RAW_c_TEB0187_REV01!B:B,G103)</f>
        <v>2</v>
      </c>
      <c r="U103" t="str">
        <f t="shared" si="11"/>
        <v>B2B-IO</v>
      </c>
    </row>
    <row r="104" spans="1:21" x14ac:dyDescent="0.25">
      <c r="A104" t="s">
        <v>5684</v>
      </c>
      <c r="B104" t="s">
        <v>39</v>
      </c>
      <c r="C104" t="s">
        <v>433</v>
      </c>
      <c r="D104" t="s">
        <v>169</v>
      </c>
      <c r="E104" t="s">
        <v>268</v>
      </c>
      <c r="F104" t="str">
        <f t="shared" si="6"/>
        <v>J1-B39</v>
      </c>
      <c r="G104" t="str">
        <f>VLOOKUP(F104,RAW_c_TEB0187_REV01!A:B,2,0)</f>
        <v>GND</v>
      </c>
      <c r="H104" t="str">
        <f t="shared" si="7"/>
        <v>GND</v>
      </c>
      <c r="I104" t="str">
        <f t="shared" si="8"/>
        <v>--</v>
      </c>
      <c r="J104" t="str">
        <f t="shared" si="9"/>
        <v>---</v>
      </c>
      <c r="K104" t="str">
        <f>IFERROR(IF(J104="--",IF(G104=H104,VLOOKUP(G104,RAW_c_TEB0187_REV01!L:N,3,0),SUM(VLOOKUP(H104,RAW_c_TEB0187_REV01!L:N,3,0),VLOOKUP(G104,RAW_c_TEB0187_REV01!L:N,3,0))),"---"),"---")</f>
        <v>---</v>
      </c>
      <c r="L104" t="str">
        <f t="shared" si="10"/>
        <v>J1-B39</v>
      </c>
      <c r="M104" t="str">
        <f>IFERROR(IF(
COUNTIF(B2B!H:H,(IF(K104&lt;&gt;"---",IF(INDEX(RAW_c_TEB0187_REV01!B:D,MATCH(H104,RAW_c_TEB0187_REV01!B:B,0),3)=L104,INDEX(
RAW_c_TEB0187_REV01!B:D,MATCH(H104,INDEX(RAW_c_TEB0187_REV01!B:B,MATCH(H104,RAW_c_TEB0187_REV01!B:B,)+1):'RAW_c_TEB0187_REV01'!B11175,)+MATCH(H104,RAW_c_TEB0187_REV01!B:B,),3),INDEX(RAW_c_TEB0187_REV01!B:D,MATCH(H104,RAW_c_TEB0187_REV01!B:B,0),3)),"---")))=1,"---",IF(K104&lt;&gt;"---",IF(INDEX(RAW_c_TEB0187_REV01!B:D,MATCH(H104,RAW_c_TEB0187_REV01!B:B,0),3)=L104,INDEX(
RAW_c_TEB0187_REV01!B:D,MATCH(H104,INDEX(RAW_c_TEB0187_REV01!B:B,MATCH(H104,RAW_c_TEB0187_REV01!B:B,)+1):'RAW_c_TEB0187_REV01'!B11175,)+MATCH(H104,RAW_c_TEB0187_REV01!B:B,),3),INDEX(RAW_c_TEB0187_REV01!B:D,MATCH(H104,RAW_c_TEB0187_REV01!B:B,0),3)),"---")),"---")</f>
        <v>---</v>
      </c>
      <c r="N104" t="str">
        <f>IFERROR(IF(AND(B104="B2B",J104="--"),L104,IF(
COUNTIF(B2B!H:H,(IF(K104&lt;&gt;"---",IF(INDEX(RAW_c_TEB0187_REV01!B:D,MATCH(H104,RAW_c_TEB0187_REV01!B:B,0),3)=L104,INDEX(
RAW_c_TEB0187_REV01!B:D,MATCH(H104,INDEX(RAW_c_TEB0187_REV01!B:B,MATCH(H104,RAW_c_TEB0187_REV01!B:B,)+1):'RAW_c_TEB0187_REV01'!B11175,)+MATCH(H104,RAW_c_TEB0187_REV01!B:B,),3),INDEX(RAW_c_TEB0187_REV01!B:D,MATCH(H104,RAW_c_TEB0187_REV01!B:B,0),3)),"---")))=0,"---",IF(K104&lt;&gt;"---",IF(INDEX(RAW_c_TEB0187_REV01!B:D,MATCH(H104,RAW_c_TEB0187_REV01!B:B,0),3)=L104,INDEX(
RAW_c_TEB0187_REV01!B:D,MATCH(H104,INDEX(RAW_c_TEB0187_REV01!B:B,MATCH(H104,RAW_c_TEB0187_REV01!B:B,)+1):'RAW_c_TEB0187_REV01'!B11175,)+MATCH(H104,RAW_c_TEB0187_REV01!B:B,),3),INDEX(RAW_c_TEB0187_REV01!B:D,MATCH(H104,RAW_c_TEB0187_REV01!B:B,0),3)),"---"))),"---")</f>
        <v>---</v>
      </c>
      <c r="Q104" t="s">
        <v>3995</v>
      </c>
      <c r="R104" t="s">
        <v>5341</v>
      </c>
      <c r="S104" t="s">
        <v>4408</v>
      </c>
      <c r="T104">
        <f>COUNTIF(RAW_c_TEB0187_REV01!B:B,G104)</f>
        <v>1098</v>
      </c>
      <c r="U104" t="str">
        <f t="shared" si="11"/>
        <v>B2B-GND</v>
      </c>
    </row>
    <row r="105" spans="1:21" x14ac:dyDescent="0.25">
      <c r="A105" t="s">
        <v>5685</v>
      </c>
      <c r="B105" t="s">
        <v>39</v>
      </c>
      <c r="C105" t="s">
        <v>5619</v>
      </c>
      <c r="D105" t="s">
        <v>169</v>
      </c>
      <c r="E105" t="s">
        <v>269</v>
      </c>
      <c r="F105" t="str">
        <f t="shared" si="6"/>
        <v>J1-B40</v>
      </c>
      <c r="G105" t="str">
        <f>VLOOKUP(F105,RAW_c_TEB0187_REV01!A:B,2,0)</f>
        <v>ETH1_TXD1</v>
      </c>
      <c r="H105" t="str">
        <f t="shared" si="7"/>
        <v>ETH1_TXD1</v>
      </c>
      <c r="I105" t="str">
        <f t="shared" si="8"/>
        <v>--</v>
      </c>
      <c r="J105" t="str">
        <f t="shared" si="9"/>
        <v>--</v>
      </c>
      <c r="K105">
        <f>IFERROR(IF(J105="--",IF(G105=H105,VLOOKUP(G105,RAW_c_TEB0187_REV01!L:N,3,0),SUM(VLOOKUP(H105,RAW_c_TEB0187_REV01!L:N,3,0),VLOOKUP(G105,RAW_c_TEB0187_REV01!L:N,3,0))),"---"),"---")</f>
        <v>37.4131</v>
      </c>
      <c r="L105" t="str">
        <f t="shared" si="10"/>
        <v>J1-B40</v>
      </c>
      <c r="M105" t="str">
        <f>IFERROR(IF(
COUNTIF(B2B!H:H,(IF(K105&lt;&gt;"---",IF(INDEX(RAW_c_TEB0187_REV01!B:D,MATCH(H105,RAW_c_TEB0187_REV01!B:B,0),3)=L105,INDEX(
RAW_c_TEB0187_REV01!B:D,MATCH(H105,INDEX(RAW_c_TEB0187_REV01!B:B,MATCH(H105,RAW_c_TEB0187_REV01!B:B,)+1):'RAW_c_TEB0187_REV01'!B11176,)+MATCH(H105,RAW_c_TEB0187_REV01!B:B,),3),INDEX(RAW_c_TEB0187_REV01!B:D,MATCH(H105,RAW_c_TEB0187_REV01!B:B,0),3)),"---")))=1,"---",IF(K105&lt;&gt;"---",IF(INDEX(RAW_c_TEB0187_REV01!B:D,MATCH(H105,RAW_c_TEB0187_REV01!B:B,0),3)=L105,INDEX(
RAW_c_TEB0187_REV01!B:D,MATCH(H105,INDEX(RAW_c_TEB0187_REV01!B:B,MATCH(H105,RAW_c_TEB0187_REV01!B:B,)+1):'RAW_c_TEB0187_REV01'!B11176,)+MATCH(H105,RAW_c_TEB0187_REV01!B:B,),3),INDEX(RAW_c_TEB0187_REV01!B:D,MATCH(H105,RAW_c_TEB0187_REV01!B:B,0),3)),"---")),"---")</f>
        <v>U33-1</v>
      </c>
      <c r="N105" t="str">
        <f>IFERROR(IF(AND(B105="B2B",J105="--"),L105,IF(
COUNTIF(B2B!H:H,(IF(K105&lt;&gt;"---",IF(INDEX(RAW_c_TEB0187_REV01!B:D,MATCH(H105,RAW_c_TEB0187_REV01!B:B,0),3)=L105,INDEX(
RAW_c_TEB0187_REV01!B:D,MATCH(H105,INDEX(RAW_c_TEB0187_REV01!B:B,MATCH(H105,RAW_c_TEB0187_REV01!B:B,)+1):'RAW_c_TEB0187_REV01'!B11176,)+MATCH(H105,RAW_c_TEB0187_REV01!B:B,),3),INDEX(RAW_c_TEB0187_REV01!B:D,MATCH(H105,RAW_c_TEB0187_REV01!B:B,0),3)),"---")))=0,"---",IF(K105&lt;&gt;"---",IF(INDEX(RAW_c_TEB0187_REV01!B:D,MATCH(H105,RAW_c_TEB0187_REV01!B:B,0),3)=L105,INDEX(
RAW_c_TEB0187_REV01!B:D,MATCH(H105,INDEX(RAW_c_TEB0187_REV01!B:B,MATCH(H105,RAW_c_TEB0187_REV01!B:B,)+1):'RAW_c_TEB0187_REV01'!B11176,)+MATCH(H105,RAW_c_TEB0187_REV01!B:B,),3),INDEX(RAW_c_TEB0187_REV01!B:D,MATCH(H105,RAW_c_TEB0187_REV01!B:B,0),3)),"---"))),"---")</f>
        <v>J1-B40</v>
      </c>
      <c r="Q105" t="s">
        <v>3994</v>
      </c>
      <c r="R105" t="s">
        <v>5340</v>
      </c>
      <c r="S105" t="s">
        <v>4409</v>
      </c>
      <c r="T105">
        <f>COUNTIF(RAW_c_TEB0187_REV01!B:B,G105)</f>
        <v>2</v>
      </c>
      <c r="U105" t="str">
        <f t="shared" si="11"/>
        <v>B2B-IO</v>
      </c>
    </row>
    <row r="106" spans="1:21" x14ac:dyDescent="0.25">
      <c r="A106" t="s">
        <v>5686</v>
      </c>
      <c r="B106" t="s">
        <v>39</v>
      </c>
      <c r="C106" t="s">
        <v>5619</v>
      </c>
      <c r="D106" t="s">
        <v>169</v>
      </c>
      <c r="E106" t="s">
        <v>270</v>
      </c>
      <c r="F106" t="str">
        <f t="shared" si="6"/>
        <v>J1-B41</v>
      </c>
      <c r="G106" t="str">
        <f>VLOOKUP(F106,RAW_c_TEB0187_REV01!A:B,2,0)</f>
        <v>ETH1_TXD3</v>
      </c>
      <c r="H106" t="str">
        <f t="shared" si="7"/>
        <v>ETH1_TXD3</v>
      </c>
      <c r="I106" t="str">
        <f t="shared" si="8"/>
        <v>--</v>
      </c>
      <c r="J106" t="str">
        <f t="shared" si="9"/>
        <v>--</v>
      </c>
      <c r="K106">
        <f>IFERROR(IF(J106="--",IF(G106=H106,VLOOKUP(G106,RAW_c_TEB0187_REV01!L:N,3,0),SUM(VLOOKUP(H106,RAW_c_TEB0187_REV01!L:N,3,0),VLOOKUP(G106,RAW_c_TEB0187_REV01!L:N,3,0))),"---"),"---")</f>
        <v>37.755899999999997</v>
      </c>
      <c r="L106" t="str">
        <f t="shared" si="10"/>
        <v>J1-B41</v>
      </c>
      <c r="M106" t="str">
        <f>IFERROR(IF(
COUNTIF(B2B!H:H,(IF(K106&lt;&gt;"---",IF(INDEX(RAW_c_TEB0187_REV01!B:D,MATCH(H106,RAW_c_TEB0187_REV01!B:B,0),3)=L106,INDEX(
RAW_c_TEB0187_REV01!B:D,MATCH(H106,INDEX(RAW_c_TEB0187_REV01!B:B,MATCH(H106,RAW_c_TEB0187_REV01!B:B,)+1):'RAW_c_TEB0187_REV01'!B11177,)+MATCH(H106,RAW_c_TEB0187_REV01!B:B,),3),INDEX(RAW_c_TEB0187_REV01!B:D,MATCH(H106,RAW_c_TEB0187_REV01!B:B,0),3)),"---")))=1,"---",IF(K106&lt;&gt;"---",IF(INDEX(RAW_c_TEB0187_REV01!B:D,MATCH(H106,RAW_c_TEB0187_REV01!B:B,0),3)=L106,INDEX(
RAW_c_TEB0187_REV01!B:D,MATCH(H106,INDEX(RAW_c_TEB0187_REV01!B:B,MATCH(H106,RAW_c_TEB0187_REV01!B:B,)+1):'RAW_c_TEB0187_REV01'!B11177,)+MATCH(H106,RAW_c_TEB0187_REV01!B:B,),3),INDEX(RAW_c_TEB0187_REV01!B:D,MATCH(H106,RAW_c_TEB0187_REV01!B:B,0),3)),"---")),"---")</f>
        <v>U33-3</v>
      </c>
      <c r="N106" t="str">
        <f>IFERROR(IF(AND(B106="B2B",J106="--"),L106,IF(
COUNTIF(B2B!H:H,(IF(K106&lt;&gt;"---",IF(INDEX(RAW_c_TEB0187_REV01!B:D,MATCH(H106,RAW_c_TEB0187_REV01!B:B,0),3)=L106,INDEX(
RAW_c_TEB0187_REV01!B:D,MATCH(H106,INDEX(RAW_c_TEB0187_REV01!B:B,MATCH(H106,RAW_c_TEB0187_REV01!B:B,)+1):'RAW_c_TEB0187_REV01'!B11177,)+MATCH(H106,RAW_c_TEB0187_REV01!B:B,),3),INDEX(RAW_c_TEB0187_REV01!B:D,MATCH(H106,RAW_c_TEB0187_REV01!B:B,0),3)),"---")))=0,"---",IF(K106&lt;&gt;"---",IF(INDEX(RAW_c_TEB0187_REV01!B:D,MATCH(H106,RAW_c_TEB0187_REV01!B:B,0),3)=L106,INDEX(
RAW_c_TEB0187_REV01!B:D,MATCH(H106,INDEX(RAW_c_TEB0187_REV01!B:B,MATCH(H106,RAW_c_TEB0187_REV01!B:B,)+1):'RAW_c_TEB0187_REV01'!B11177,)+MATCH(H106,RAW_c_TEB0187_REV01!B:B,),3),INDEX(RAW_c_TEB0187_REV01!B:D,MATCH(H106,RAW_c_TEB0187_REV01!B:B,0),3)),"---"))),"---")</f>
        <v>J1-B41</v>
      </c>
      <c r="Q106" t="s">
        <v>3760</v>
      </c>
      <c r="R106" t="s">
        <v>5431</v>
      </c>
      <c r="S106" t="s">
        <v>918</v>
      </c>
      <c r="T106">
        <f>COUNTIF(RAW_c_TEB0187_REV01!B:B,G106)</f>
        <v>2</v>
      </c>
      <c r="U106" t="str">
        <f t="shared" si="11"/>
        <v>B2B-IO</v>
      </c>
    </row>
    <row r="107" spans="1:21" x14ac:dyDescent="0.25">
      <c r="A107" t="s">
        <v>5687</v>
      </c>
      <c r="B107" t="s">
        <v>39</v>
      </c>
      <c r="C107" t="s">
        <v>5619</v>
      </c>
      <c r="D107" t="s">
        <v>169</v>
      </c>
      <c r="E107" t="s">
        <v>271</v>
      </c>
      <c r="F107" t="str">
        <f t="shared" si="6"/>
        <v>J1-B42</v>
      </c>
      <c r="G107" t="str">
        <f>VLOOKUP(F107,RAW_c_TEB0187_REV01!A:B,2,0)</f>
        <v>ETH1_TXCTL</v>
      </c>
      <c r="H107" t="str">
        <f t="shared" si="7"/>
        <v>ETH1_TXCTL</v>
      </c>
      <c r="I107" t="str">
        <f t="shared" si="8"/>
        <v>--</v>
      </c>
      <c r="J107" t="str">
        <f t="shared" si="9"/>
        <v>--</v>
      </c>
      <c r="K107">
        <f>IFERROR(IF(J107="--",IF(G107=H107,VLOOKUP(G107,RAW_c_TEB0187_REV01!L:N,3,0),SUM(VLOOKUP(H107,RAW_c_TEB0187_REV01!L:N,3,0),VLOOKUP(G107,RAW_c_TEB0187_REV01!L:N,3,0))),"---"),"---")</f>
        <v>37.287100000000002</v>
      </c>
      <c r="L107" t="str">
        <f t="shared" si="10"/>
        <v>J1-B42</v>
      </c>
      <c r="M107" t="str">
        <f>IFERROR(IF(
COUNTIF(B2B!H:H,(IF(K107&lt;&gt;"---",IF(INDEX(RAW_c_TEB0187_REV01!B:D,MATCH(H107,RAW_c_TEB0187_REV01!B:B,0),3)=L107,INDEX(
RAW_c_TEB0187_REV01!B:D,MATCH(H107,INDEX(RAW_c_TEB0187_REV01!B:B,MATCH(H107,RAW_c_TEB0187_REV01!B:B,)+1):'RAW_c_TEB0187_REV01'!B11178,)+MATCH(H107,RAW_c_TEB0187_REV01!B:B,),3),INDEX(RAW_c_TEB0187_REV01!B:D,MATCH(H107,RAW_c_TEB0187_REV01!B:B,0),3)),"---")))=1,"---",IF(K107&lt;&gt;"---",IF(INDEX(RAW_c_TEB0187_REV01!B:D,MATCH(H107,RAW_c_TEB0187_REV01!B:B,0),3)=L107,INDEX(
RAW_c_TEB0187_REV01!B:D,MATCH(H107,INDEX(RAW_c_TEB0187_REV01!B:B,MATCH(H107,RAW_c_TEB0187_REV01!B:B,)+1):'RAW_c_TEB0187_REV01'!B11178,)+MATCH(H107,RAW_c_TEB0187_REV01!B:B,),3),INDEX(RAW_c_TEB0187_REV01!B:D,MATCH(H107,RAW_c_TEB0187_REV01!B:B,0),3)),"---")),"---")</f>
        <v>U33-37</v>
      </c>
      <c r="N107" t="str">
        <f>IFERROR(IF(AND(B107="B2B",J107="--"),L107,IF(
COUNTIF(B2B!H:H,(IF(K107&lt;&gt;"---",IF(INDEX(RAW_c_TEB0187_REV01!B:D,MATCH(H107,RAW_c_TEB0187_REV01!B:B,0),3)=L107,INDEX(
RAW_c_TEB0187_REV01!B:D,MATCH(H107,INDEX(RAW_c_TEB0187_REV01!B:B,MATCH(H107,RAW_c_TEB0187_REV01!B:B,)+1):'RAW_c_TEB0187_REV01'!B11178,)+MATCH(H107,RAW_c_TEB0187_REV01!B:B,),3),INDEX(RAW_c_TEB0187_REV01!B:D,MATCH(H107,RAW_c_TEB0187_REV01!B:B,0),3)),"---")))=0,"---",IF(K107&lt;&gt;"---",IF(INDEX(RAW_c_TEB0187_REV01!B:D,MATCH(H107,RAW_c_TEB0187_REV01!B:B,0),3)=L107,INDEX(
RAW_c_TEB0187_REV01!B:D,MATCH(H107,INDEX(RAW_c_TEB0187_REV01!B:B,MATCH(H107,RAW_c_TEB0187_REV01!B:B,)+1):'RAW_c_TEB0187_REV01'!B11178,)+MATCH(H107,RAW_c_TEB0187_REV01!B:B,),3),INDEX(RAW_c_TEB0187_REV01!B:D,MATCH(H107,RAW_c_TEB0187_REV01!B:B,0),3)),"---"))),"---")</f>
        <v>J1-B42</v>
      </c>
      <c r="Q107" t="s">
        <v>4388</v>
      </c>
      <c r="R107" t="s">
        <v>343</v>
      </c>
      <c r="S107" t="s">
        <v>4391</v>
      </c>
      <c r="T107">
        <f>COUNTIF(RAW_c_TEB0187_REV01!B:B,G107)</f>
        <v>2</v>
      </c>
      <c r="U107" t="str">
        <f t="shared" si="11"/>
        <v>B2B-IO</v>
      </c>
    </row>
    <row r="108" spans="1:21" x14ac:dyDescent="0.25">
      <c r="A108" t="s">
        <v>5688</v>
      </c>
      <c r="B108" t="s">
        <v>39</v>
      </c>
      <c r="C108" t="s">
        <v>5619</v>
      </c>
      <c r="D108" t="s">
        <v>169</v>
      </c>
      <c r="E108" t="s">
        <v>272</v>
      </c>
      <c r="F108" t="str">
        <f t="shared" si="6"/>
        <v>J1-B43</v>
      </c>
      <c r="G108" t="str">
        <f>VLOOKUP(F108,RAW_c_TEB0187_REV01!A:B,2,0)</f>
        <v>DBG_RXD</v>
      </c>
      <c r="H108" t="str">
        <f t="shared" si="7"/>
        <v>DBG_RXD</v>
      </c>
      <c r="I108" t="str">
        <f t="shared" si="8"/>
        <v>--</v>
      </c>
      <c r="J108" t="str">
        <f t="shared" si="9"/>
        <v>--</v>
      </c>
      <c r="K108">
        <f>IFERROR(IF(J108="--",IF(G108=H108,VLOOKUP(G108,RAW_c_TEB0187_REV01!L:N,3,0),SUM(VLOOKUP(H108,RAW_c_TEB0187_REV01!L:N,3,0),VLOOKUP(G108,RAW_c_TEB0187_REV01!L:N,3,0))),"---"),"---")</f>
        <v>102.5776</v>
      </c>
      <c r="L108" t="str">
        <f t="shared" si="10"/>
        <v>J1-B43</v>
      </c>
      <c r="M108" t="str">
        <f>IFERROR(IF(
COUNTIF(B2B!H:H,(IF(K108&lt;&gt;"---",IF(INDEX(RAW_c_TEB0187_REV01!B:D,MATCH(H108,RAW_c_TEB0187_REV01!B:B,0),3)=L108,INDEX(
RAW_c_TEB0187_REV01!B:D,MATCH(H108,INDEX(RAW_c_TEB0187_REV01!B:B,MATCH(H108,RAW_c_TEB0187_REV01!B:B,)+1):'RAW_c_TEB0187_REV01'!B11179,)+MATCH(H108,RAW_c_TEB0187_REV01!B:B,),3),INDEX(RAW_c_TEB0187_REV01!B:D,MATCH(H108,RAW_c_TEB0187_REV01!B:B,0),3)),"---")))=1,"---",IF(K108&lt;&gt;"---",IF(INDEX(RAW_c_TEB0187_REV01!B:D,MATCH(H108,RAW_c_TEB0187_REV01!B:B,0),3)=L108,INDEX(
RAW_c_TEB0187_REV01!B:D,MATCH(H108,INDEX(RAW_c_TEB0187_REV01!B:B,MATCH(H108,RAW_c_TEB0187_REV01!B:B,)+1):'RAW_c_TEB0187_REV01'!B11179,)+MATCH(H108,RAW_c_TEB0187_REV01!B:B,),3),INDEX(RAW_c_TEB0187_REV01!B:D,MATCH(H108,RAW_c_TEB0187_REV01!B:B,0),3)),"---")),"---")</f>
        <v>U25-12</v>
      </c>
      <c r="N108" t="str">
        <f>IFERROR(IF(AND(B108="B2B",J108="--"),L108,IF(
COUNTIF(B2B!H:H,(IF(K108&lt;&gt;"---",IF(INDEX(RAW_c_TEB0187_REV01!B:D,MATCH(H108,RAW_c_TEB0187_REV01!B:B,0),3)=L108,INDEX(
RAW_c_TEB0187_REV01!B:D,MATCH(H108,INDEX(RAW_c_TEB0187_REV01!B:B,MATCH(H108,RAW_c_TEB0187_REV01!B:B,)+1):'RAW_c_TEB0187_REV01'!B11179,)+MATCH(H108,RAW_c_TEB0187_REV01!B:B,),3),INDEX(RAW_c_TEB0187_REV01!B:D,MATCH(H108,RAW_c_TEB0187_REV01!B:B,0),3)),"---")))=0,"---",IF(K108&lt;&gt;"---",IF(INDEX(RAW_c_TEB0187_REV01!B:D,MATCH(H108,RAW_c_TEB0187_REV01!B:B,0),3)=L108,INDEX(
RAW_c_TEB0187_REV01!B:D,MATCH(H108,INDEX(RAW_c_TEB0187_REV01!B:B,MATCH(H108,RAW_c_TEB0187_REV01!B:B,)+1):'RAW_c_TEB0187_REV01'!B11179,)+MATCH(H108,RAW_c_TEB0187_REV01!B:B,),3),INDEX(RAW_c_TEB0187_REV01!B:D,MATCH(H108,RAW_c_TEB0187_REV01!B:B,0),3)),"---"))),"---")</f>
        <v>J1-B43</v>
      </c>
      <c r="Q108" t="s">
        <v>982</v>
      </c>
      <c r="R108" t="s">
        <v>3246</v>
      </c>
      <c r="S108" t="s">
        <v>3755</v>
      </c>
      <c r="T108">
        <f>COUNTIF(RAW_c_TEB0187_REV01!B:B,G108)</f>
        <v>2</v>
      </c>
      <c r="U108" t="str">
        <f t="shared" si="11"/>
        <v>B2B-IO</v>
      </c>
    </row>
    <row r="109" spans="1:21" x14ac:dyDescent="0.25">
      <c r="A109" t="s">
        <v>5689</v>
      </c>
      <c r="B109" t="s">
        <v>39</v>
      </c>
      <c r="C109" t="s">
        <v>5619</v>
      </c>
      <c r="D109" t="s">
        <v>169</v>
      </c>
      <c r="E109" t="s">
        <v>273</v>
      </c>
      <c r="F109" t="str">
        <f t="shared" si="6"/>
        <v>J1-B44</v>
      </c>
      <c r="G109" t="str">
        <f>VLOOKUP(F109,RAW_c_TEB0187_REV01!A:B,2,0)</f>
        <v>ETH1_RXCTL</v>
      </c>
      <c r="H109" t="str">
        <f t="shared" si="7"/>
        <v>ETH1_RXCTL</v>
      </c>
      <c r="I109" t="str">
        <f t="shared" si="8"/>
        <v>--</v>
      </c>
      <c r="J109" t="str">
        <f t="shared" si="9"/>
        <v>--</v>
      </c>
      <c r="K109">
        <f>IFERROR(IF(J109="--",IF(G109=H109,VLOOKUP(G109,RAW_c_TEB0187_REV01!L:N,3,0),SUM(VLOOKUP(H109,RAW_c_TEB0187_REV01!L:N,3,0),VLOOKUP(G109,RAW_c_TEB0187_REV01!L:N,3,0))),"---"),"---")</f>
        <v>38.668300000000002</v>
      </c>
      <c r="L109" t="str">
        <f t="shared" si="10"/>
        <v>J1-B44</v>
      </c>
      <c r="M109" t="str">
        <f>IFERROR(IF(
COUNTIF(B2B!H:H,(IF(K109&lt;&gt;"---",IF(INDEX(RAW_c_TEB0187_REV01!B:D,MATCH(H109,RAW_c_TEB0187_REV01!B:B,0),3)=L109,INDEX(
RAW_c_TEB0187_REV01!B:D,MATCH(H109,INDEX(RAW_c_TEB0187_REV01!B:B,MATCH(H109,RAW_c_TEB0187_REV01!B:B,)+1):'RAW_c_TEB0187_REV01'!B11180,)+MATCH(H109,RAW_c_TEB0187_REV01!B:B,),3),INDEX(RAW_c_TEB0187_REV01!B:D,MATCH(H109,RAW_c_TEB0187_REV01!B:B,0),3)),"---")))=1,"---",IF(K109&lt;&gt;"---",IF(INDEX(RAW_c_TEB0187_REV01!B:D,MATCH(H109,RAW_c_TEB0187_REV01!B:B,0),3)=L109,INDEX(
RAW_c_TEB0187_REV01!B:D,MATCH(H109,INDEX(RAW_c_TEB0187_REV01!B:B,MATCH(H109,RAW_c_TEB0187_REV01!B:B,)+1):'RAW_c_TEB0187_REV01'!B11180,)+MATCH(H109,RAW_c_TEB0187_REV01!B:B,),3),INDEX(RAW_c_TEB0187_REV01!B:D,MATCH(H109,RAW_c_TEB0187_REV01!B:B,0),3)),"---")),"---")</f>
        <v>U33-35</v>
      </c>
      <c r="N109" t="str">
        <f>IFERROR(IF(AND(B109="B2B",J109="--"),L109,IF(
COUNTIF(B2B!H:H,(IF(K109&lt;&gt;"---",IF(INDEX(RAW_c_TEB0187_REV01!B:D,MATCH(H109,RAW_c_TEB0187_REV01!B:B,0),3)=L109,INDEX(
RAW_c_TEB0187_REV01!B:D,MATCH(H109,INDEX(RAW_c_TEB0187_REV01!B:B,MATCH(H109,RAW_c_TEB0187_REV01!B:B,)+1):'RAW_c_TEB0187_REV01'!B11180,)+MATCH(H109,RAW_c_TEB0187_REV01!B:B,),3),INDEX(RAW_c_TEB0187_REV01!B:D,MATCH(H109,RAW_c_TEB0187_REV01!B:B,0),3)),"---")))=0,"---",IF(K109&lt;&gt;"---",IF(INDEX(RAW_c_TEB0187_REV01!B:D,MATCH(H109,RAW_c_TEB0187_REV01!B:B,0),3)=L109,INDEX(
RAW_c_TEB0187_REV01!B:D,MATCH(H109,INDEX(RAW_c_TEB0187_REV01!B:B,MATCH(H109,RAW_c_TEB0187_REV01!B:B,)+1):'RAW_c_TEB0187_REV01'!B11180,)+MATCH(H109,RAW_c_TEB0187_REV01!B:B,),3),INDEX(RAW_c_TEB0187_REV01!B:D,MATCH(H109,RAW_c_TEB0187_REV01!B:B,0),3)),"---"))),"---")</f>
        <v>J1-B44</v>
      </c>
      <c r="Q109" t="s">
        <v>983</v>
      </c>
      <c r="R109" t="s">
        <v>3248</v>
      </c>
      <c r="S109" t="s">
        <v>3753</v>
      </c>
      <c r="T109">
        <f>COUNTIF(RAW_c_TEB0187_REV01!B:B,G109)</f>
        <v>3</v>
      </c>
      <c r="U109" t="str">
        <f t="shared" si="11"/>
        <v>B2B-IO</v>
      </c>
    </row>
    <row r="110" spans="1:21" x14ac:dyDescent="0.25">
      <c r="A110" t="s">
        <v>5690</v>
      </c>
      <c r="B110" t="s">
        <v>39</v>
      </c>
      <c r="C110" t="s">
        <v>433</v>
      </c>
      <c r="D110" t="s">
        <v>169</v>
      </c>
      <c r="E110" t="s">
        <v>274</v>
      </c>
      <c r="F110" t="str">
        <f t="shared" si="6"/>
        <v>J1-B45</v>
      </c>
      <c r="G110" t="str">
        <f>VLOOKUP(F110,RAW_c_TEB0187_REV01!A:B,2,0)</f>
        <v>GND</v>
      </c>
      <c r="H110" t="str">
        <f t="shared" si="7"/>
        <v>GND</v>
      </c>
      <c r="I110" t="str">
        <f t="shared" si="8"/>
        <v>--</v>
      </c>
      <c r="J110" t="str">
        <f t="shared" si="9"/>
        <v>---</v>
      </c>
      <c r="K110" t="str">
        <f>IFERROR(IF(J110="--",IF(G110=H110,VLOOKUP(G110,RAW_c_TEB0187_REV01!L:N,3,0),SUM(VLOOKUP(H110,RAW_c_TEB0187_REV01!L:N,3,0),VLOOKUP(G110,RAW_c_TEB0187_REV01!L:N,3,0))),"---"),"---")</f>
        <v>---</v>
      </c>
      <c r="L110" t="str">
        <f t="shared" si="10"/>
        <v>J1-B45</v>
      </c>
      <c r="M110" t="str">
        <f>IFERROR(IF(
COUNTIF(B2B!H:H,(IF(K110&lt;&gt;"---",IF(INDEX(RAW_c_TEB0187_REV01!B:D,MATCH(H110,RAW_c_TEB0187_REV01!B:B,0),3)=L110,INDEX(
RAW_c_TEB0187_REV01!B:D,MATCH(H110,INDEX(RAW_c_TEB0187_REV01!B:B,MATCH(H110,RAW_c_TEB0187_REV01!B:B,)+1):'RAW_c_TEB0187_REV01'!B11181,)+MATCH(H110,RAW_c_TEB0187_REV01!B:B,),3),INDEX(RAW_c_TEB0187_REV01!B:D,MATCH(H110,RAW_c_TEB0187_REV01!B:B,0),3)),"---")))=1,"---",IF(K110&lt;&gt;"---",IF(INDEX(RAW_c_TEB0187_REV01!B:D,MATCH(H110,RAW_c_TEB0187_REV01!B:B,0),3)=L110,INDEX(
RAW_c_TEB0187_REV01!B:D,MATCH(H110,INDEX(RAW_c_TEB0187_REV01!B:B,MATCH(H110,RAW_c_TEB0187_REV01!B:B,)+1):'RAW_c_TEB0187_REV01'!B11181,)+MATCH(H110,RAW_c_TEB0187_REV01!B:B,),3),INDEX(RAW_c_TEB0187_REV01!B:D,MATCH(H110,RAW_c_TEB0187_REV01!B:B,0),3)),"---")),"---")</f>
        <v>---</v>
      </c>
      <c r="N110" t="str">
        <f>IFERROR(IF(AND(B110="B2B",J110="--"),L110,IF(
COUNTIF(B2B!H:H,(IF(K110&lt;&gt;"---",IF(INDEX(RAW_c_TEB0187_REV01!B:D,MATCH(H110,RAW_c_TEB0187_REV01!B:B,0),3)=L110,INDEX(
RAW_c_TEB0187_REV01!B:D,MATCH(H110,INDEX(RAW_c_TEB0187_REV01!B:B,MATCH(H110,RAW_c_TEB0187_REV01!B:B,)+1):'RAW_c_TEB0187_REV01'!B11181,)+MATCH(H110,RAW_c_TEB0187_REV01!B:B,),3),INDEX(RAW_c_TEB0187_REV01!B:D,MATCH(H110,RAW_c_TEB0187_REV01!B:B,0),3)),"---")))=0,"---",IF(K110&lt;&gt;"---",IF(INDEX(RAW_c_TEB0187_REV01!B:D,MATCH(H110,RAW_c_TEB0187_REV01!B:B,0),3)=L110,INDEX(
RAW_c_TEB0187_REV01!B:D,MATCH(H110,INDEX(RAW_c_TEB0187_REV01!B:B,MATCH(H110,RAW_c_TEB0187_REV01!B:B,)+1):'RAW_c_TEB0187_REV01'!B11181,)+MATCH(H110,RAW_c_TEB0187_REV01!B:B,),3),INDEX(RAW_c_TEB0187_REV01!B:D,MATCH(H110,RAW_c_TEB0187_REV01!B:B,0),3)),"---"))),"---")</f>
        <v>---</v>
      </c>
      <c r="Q110" t="s">
        <v>3739</v>
      </c>
      <c r="R110" t="s">
        <v>5225</v>
      </c>
      <c r="S110" t="s">
        <v>3762</v>
      </c>
      <c r="T110">
        <f>COUNTIF(RAW_c_TEB0187_REV01!B:B,G110)</f>
        <v>1098</v>
      </c>
      <c r="U110" t="str">
        <f t="shared" si="11"/>
        <v>B2B-GND</v>
      </c>
    </row>
    <row r="111" spans="1:21" x14ac:dyDescent="0.25">
      <c r="A111" t="s">
        <v>5691</v>
      </c>
      <c r="B111" t="s">
        <v>39</v>
      </c>
      <c r="C111" t="s">
        <v>5619</v>
      </c>
      <c r="D111" t="s">
        <v>169</v>
      </c>
      <c r="E111" t="s">
        <v>275</v>
      </c>
      <c r="F111" t="str">
        <f t="shared" si="6"/>
        <v>J1-B46</v>
      </c>
      <c r="G111" t="str">
        <f>VLOOKUP(F111,RAW_c_TEB0187_REV01!A:B,2,0)</f>
        <v>USR_LED0</v>
      </c>
      <c r="H111" t="str">
        <f t="shared" si="7"/>
        <v>USR_LED0</v>
      </c>
      <c r="I111" t="str">
        <f t="shared" si="8"/>
        <v>--</v>
      </c>
      <c r="J111" t="str">
        <f t="shared" si="9"/>
        <v>--</v>
      </c>
      <c r="K111">
        <f>IFERROR(IF(J111="--",IF(G111=H111,VLOOKUP(G111,RAW_c_TEB0187_REV01!L:N,3,0),SUM(VLOOKUP(H111,RAW_c_TEB0187_REV01!L:N,3,0),VLOOKUP(G111,RAW_c_TEB0187_REV01!L:N,3,0))),"---"),"---")</f>
        <v>55.064900000000002</v>
      </c>
      <c r="L111" t="str">
        <f t="shared" si="10"/>
        <v>J1-B46</v>
      </c>
      <c r="M111" t="str">
        <f>IFERROR(IF(
COUNTIF(B2B!H:H,(IF(K111&lt;&gt;"---",IF(INDEX(RAW_c_TEB0187_REV01!B:D,MATCH(H111,RAW_c_TEB0187_REV01!B:B,0),3)=L111,INDEX(
RAW_c_TEB0187_REV01!B:D,MATCH(H111,INDEX(RAW_c_TEB0187_REV01!B:B,MATCH(H111,RAW_c_TEB0187_REV01!B:B,)+1):'RAW_c_TEB0187_REV01'!B11182,)+MATCH(H111,RAW_c_TEB0187_REV01!B:B,),3),INDEX(RAW_c_TEB0187_REV01!B:D,MATCH(H111,RAW_c_TEB0187_REV01!B:B,0),3)),"---")))=1,"---",IF(K111&lt;&gt;"---",IF(INDEX(RAW_c_TEB0187_REV01!B:D,MATCH(H111,RAW_c_TEB0187_REV01!B:B,0),3)=L111,INDEX(
RAW_c_TEB0187_REV01!B:D,MATCH(H111,INDEX(RAW_c_TEB0187_REV01!B:B,MATCH(H111,RAW_c_TEB0187_REV01!B:B,)+1):'RAW_c_TEB0187_REV01'!B11182,)+MATCH(H111,RAW_c_TEB0187_REV01!B:B,),3),INDEX(RAW_c_TEB0187_REV01!B:D,MATCH(H111,RAW_c_TEB0187_REV01!B:B,0),3)),"---")),"---")</f>
        <v>R165-1</v>
      </c>
      <c r="N111" t="str">
        <f>IFERROR(IF(AND(B111="B2B",J111="--"),L111,IF(
COUNTIF(B2B!H:H,(IF(K111&lt;&gt;"---",IF(INDEX(RAW_c_TEB0187_REV01!B:D,MATCH(H111,RAW_c_TEB0187_REV01!B:B,0),3)=L111,INDEX(
RAW_c_TEB0187_REV01!B:D,MATCH(H111,INDEX(RAW_c_TEB0187_REV01!B:B,MATCH(H111,RAW_c_TEB0187_REV01!B:B,)+1):'RAW_c_TEB0187_REV01'!B11182,)+MATCH(H111,RAW_c_TEB0187_REV01!B:B,),3),INDEX(RAW_c_TEB0187_REV01!B:D,MATCH(H111,RAW_c_TEB0187_REV01!B:B,0),3)),"---")))=0,"---",IF(K111&lt;&gt;"---",IF(INDEX(RAW_c_TEB0187_REV01!B:D,MATCH(H111,RAW_c_TEB0187_REV01!B:B,0),3)=L111,INDEX(
RAW_c_TEB0187_REV01!B:D,MATCH(H111,INDEX(RAW_c_TEB0187_REV01!B:B,MATCH(H111,RAW_c_TEB0187_REV01!B:B,)+1):'RAW_c_TEB0187_REV01'!B11182,)+MATCH(H111,RAW_c_TEB0187_REV01!B:B,),3),INDEX(RAW_c_TEB0187_REV01!B:D,MATCH(H111,RAW_c_TEB0187_REV01!B:B,0),3)),"---"))),"---")</f>
        <v>J1-B46</v>
      </c>
      <c r="Q111" t="s">
        <v>3737</v>
      </c>
      <c r="R111" t="s">
        <v>5226</v>
      </c>
      <c r="S111" t="s">
        <v>3761</v>
      </c>
      <c r="T111">
        <f>COUNTIF(RAW_c_TEB0187_REV01!B:B,G111)</f>
        <v>3</v>
      </c>
      <c r="U111" t="str">
        <f t="shared" si="11"/>
        <v>B2B-IO</v>
      </c>
    </row>
    <row r="112" spans="1:21" x14ac:dyDescent="0.25">
      <c r="A112" t="s">
        <v>5692</v>
      </c>
      <c r="B112" t="s">
        <v>39</v>
      </c>
      <c r="C112" t="s">
        <v>5619</v>
      </c>
      <c r="D112" t="s">
        <v>169</v>
      </c>
      <c r="E112" t="s">
        <v>276</v>
      </c>
      <c r="F112" t="str">
        <f t="shared" si="6"/>
        <v>J1-B47</v>
      </c>
      <c r="G112" t="str">
        <f>VLOOKUP(F112,RAW_c_TEB0187_REV01!A:B,2,0)</f>
        <v>USR_LED1</v>
      </c>
      <c r="H112" t="str">
        <f t="shared" si="7"/>
        <v>USR_LED1</v>
      </c>
      <c r="I112" t="str">
        <f t="shared" si="8"/>
        <v>--</v>
      </c>
      <c r="J112" t="str">
        <f t="shared" si="9"/>
        <v>--</v>
      </c>
      <c r="K112">
        <f>IFERROR(IF(J112="--",IF(G112=H112,VLOOKUP(G112,RAW_c_TEB0187_REV01!L:N,3,0),SUM(VLOOKUP(H112,RAW_c_TEB0187_REV01!L:N,3,0),VLOOKUP(G112,RAW_c_TEB0187_REV01!L:N,3,0))),"---"),"---")</f>
        <v>49.245199999999997</v>
      </c>
      <c r="L112" t="str">
        <f t="shared" si="10"/>
        <v>J1-B47</v>
      </c>
      <c r="M112" t="str">
        <f>IFERROR(IF(
COUNTIF(B2B!H:H,(IF(K112&lt;&gt;"---",IF(INDEX(RAW_c_TEB0187_REV01!B:D,MATCH(H112,RAW_c_TEB0187_REV01!B:B,0),3)=L112,INDEX(
RAW_c_TEB0187_REV01!B:D,MATCH(H112,INDEX(RAW_c_TEB0187_REV01!B:B,MATCH(H112,RAW_c_TEB0187_REV01!B:B,)+1):'RAW_c_TEB0187_REV01'!B11183,)+MATCH(H112,RAW_c_TEB0187_REV01!B:B,),3),INDEX(RAW_c_TEB0187_REV01!B:D,MATCH(H112,RAW_c_TEB0187_REV01!B:B,0),3)),"---")))=1,"---",IF(K112&lt;&gt;"---",IF(INDEX(RAW_c_TEB0187_REV01!B:D,MATCH(H112,RAW_c_TEB0187_REV01!B:B,0),3)=L112,INDEX(
RAW_c_TEB0187_REV01!B:D,MATCH(H112,INDEX(RAW_c_TEB0187_REV01!B:B,MATCH(H112,RAW_c_TEB0187_REV01!B:B,)+1):'RAW_c_TEB0187_REV01'!B11183,)+MATCH(H112,RAW_c_TEB0187_REV01!B:B,),3),INDEX(RAW_c_TEB0187_REV01!B:D,MATCH(H112,RAW_c_TEB0187_REV01!B:B,0),3)),"---")),"---")</f>
        <v>R268-1</v>
      </c>
      <c r="N112" t="str">
        <f>IFERROR(IF(AND(B112="B2B",J112="--"),L112,IF(
COUNTIF(B2B!H:H,(IF(K112&lt;&gt;"---",IF(INDEX(RAW_c_TEB0187_REV01!B:D,MATCH(H112,RAW_c_TEB0187_REV01!B:B,0),3)=L112,INDEX(
RAW_c_TEB0187_REV01!B:D,MATCH(H112,INDEX(RAW_c_TEB0187_REV01!B:B,MATCH(H112,RAW_c_TEB0187_REV01!B:B,)+1):'RAW_c_TEB0187_REV01'!B11183,)+MATCH(H112,RAW_c_TEB0187_REV01!B:B,),3),INDEX(RAW_c_TEB0187_REV01!B:D,MATCH(H112,RAW_c_TEB0187_REV01!B:B,0),3)),"---")))=0,"---",IF(K112&lt;&gt;"---",IF(INDEX(RAW_c_TEB0187_REV01!B:D,MATCH(H112,RAW_c_TEB0187_REV01!B:B,0),3)=L112,INDEX(
RAW_c_TEB0187_REV01!B:D,MATCH(H112,INDEX(RAW_c_TEB0187_REV01!B:B,MATCH(H112,RAW_c_TEB0187_REV01!B:B,)+1):'RAW_c_TEB0187_REV01'!B11183,)+MATCH(H112,RAW_c_TEB0187_REV01!B:B,),3),INDEX(RAW_c_TEB0187_REV01!B:D,MATCH(H112,RAW_c_TEB0187_REV01!B:B,0),3)),"---"))),"---")</f>
        <v>J1-B47</v>
      </c>
      <c r="Q112" t="s">
        <v>3743</v>
      </c>
      <c r="R112" t="s">
        <v>5253</v>
      </c>
      <c r="S112" t="s">
        <v>3766</v>
      </c>
      <c r="T112">
        <f>COUNTIF(RAW_c_TEB0187_REV01!B:B,G112)</f>
        <v>3</v>
      </c>
      <c r="U112" t="str">
        <f t="shared" si="11"/>
        <v>B2B-IO</v>
      </c>
    </row>
    <row r="113" spans="1:21" x14ac:dyDescent="0.25">
      <c r="A113" t="s">
        <v>5693</v>
      </c>
      <c r="B113" t="s">
        <v>39</v>
      </c>
      <c r="C113" t="s">
        <v>5619</v>
      </c>
      <c r="D113" t="s">
        <v>169</v>
      </c>
      <c r="E113" t="s">
        <v>277</v>
      </c>
      <c r="F113" t="str">
        <f t="shared" si="6"/>
        <v>J1-B48</v>
      </c>
      <c r="G113" t="str">
        <f>VLOOKUP(F113,RAW_c_TEB0187_REV01!A:B,2,0)</f>
        <v>HPS_IOA3</v>
      </c>
      <c r="H113" t="str">
        <f t="shared" si="7"/>
        <v>HPS_IOA3</v>
      </c>
      <c r="I113" t="str">
        <f t="shared" si="8"/>
        <v>--</v>
      </c>
      <c r="J113" t="str">
        <f t="shared" si="9"/>
        <v>--</v>
      </c>
      <c r="K113">
        <f>IFERROR(IF(J113="--",IF(G113=H113,VLOOKUP(G113,RAW_c_TEB0187_REV01!L:N,3,0),SUM(VLOOKUP(H113,RAW_c_TEB0187_REV01!L:N,3,0),VLOOKUP(G113,RAW_c_TEB0187_REV01!L:N,3,0))),"---"),"---")</f>
        <v>57.645699999999998</v>
      </c>
      <c r="L113" t="str">
        <f t="shared" si="10"/>
        <v>J1-B48</v>
      </c>
      <c r="M113" t="str">
        <f>IFERROR(IF(
COUNTIF(B2B!H:H,(IF(K113&lt;&gt;"---",IF(INDEX(RAW_c_TEB0187_REV01!B:D,MATCH(H113,RAW_c_TEB0187_REV01!B:B,0),3)=L113,INDEX(
RAW_c_TEB0187_REV01!B:D,MATCH(H113,INDEX(RAW_c_TEB0187_REV01!B:B,MATCH(H113,RAW_c_TEB0187_REV01!B:B,)+1):'RAW_c_TEB0187_REV01'!B11184,)+MATCH(H113,RAW_c_TEB0187_REV01!B:B,),3),INDEX(RAW_c_TEB0187_REV01!B:D,MATCH(H113,RAW_c_TEB0187_REV01!B:B,0),3)),"---")))=1,"---",IF(K113&lt;&gt;"---",IF(INDEX(RAW_c_TEB0187_REV01!B:D,MATCH(H113,RAW_c_TEB0187_REV01!B:B,0),3)=L113,INDEX(
RAW_c_TEB0187_REV01!B:D,MATCH(H113,INDEX(RAW_c_TEB0187_REV01!B:B,MATCH(H113,RAW_c_TEB0187_REV01!B:B,)+1):'RAW_c_TEB0187_REV01'!B11184,)+MATCH(H113,RAW_c_TEB0187_REV01!B:B,),3),INDEX(RAW_c_TEB0187_REV01!B:D,MATCH(H113,RAW_c_TEB0187_REV01!B:B,0),3)),"---")),"---")</f>
        <v>J26-7</v>
      </c>
      <c r="N113" t="str">
        <f>IFERROR(IF(AND(B113="B2B",J113="--"),L113,IF(
COUNTIF(B2B!H:H,(IF(K113&lt;&gt;"---",IF(INDEX(RAW_c_TEB0187_REV01!B:D,MATCH(H113,RAW_c_TEB0187_REV01!B:B,0),3)=L113,INDEX(
RAW_c_TEB0187_REV01!B:D,MATCH(H113,INDEX(RAW_c_TEB0187_REV01!B:B,MATCH(H113,RAW_c_TEB0187_REV01!B:B,)+1):'RAW_c_TEB0187_REV01'!B11184,)+MATCH(H113,RAW_c_TEB0187_REV01!B:B,),3),INDEX(RAW_c_TEB0187_REV01!B:D,MATCH(H113,RAW_c_TEB0187_REV01!B:B,0),3)),"---")))=0,"---",IF(K113&lt;&gt;"---",IF(INDEX(RAW_c_TEB0187_REV01!B:D,MATCH(H113,RAW_c_TEB0187_REV01!B:B,0),3)=L113,INDEX(
RAW_c_TEB0187_REV01!B:D,MATCH(H113,INDEX(RAW_c_TEB0187_REV01!B:B,MATCH(H113,RAW_c_TEB0187_REV01!B:B,)+1):'RAW_c_TEB0187_REV01'!B11184,)+MATCH(H113,RAW_c_TEB0187_REV01!B:B,),3),INDEX(RAW_c_TEB0187_REV01!B:D,MATCH(H113,RAW_c_TEB0187_REV01!B:B,0),3)),"---"))),"---")</f>
        <v>J1-B48</v>
      </c>
      <c r="Q113" t="s">
        <v>3741</v>
      </c>
      <c r="R113" t="s">
        <v>5262</v>
      </c>
      <c r="S113" t="s">
        <v>3764</v>
      </c>
      <c r="T113">
        <f>COUNTIF(RAW_c_TEB0187_REV01!B:B,G113)</f>
        <v>3</v>
      </c>
      <c r="U113" t="str">
        <f t="shared" si="11"/>
        <v>B2B-IO</v>
      </c>
    </row>
    <row r="114" spans="1:21" x14ac:dyDescent="0.25">
      <c r="A114" t="s">
        <v>5694</v>
      </c>
      <c r="B114" t="s">
        <v>39</v>
      </c>
      <c r="C114" t="s">
        <v>5619</v>
      </c>
      <c r="D114" t="s">
        <v>169</v>
      </c>
      <c r="E114" t="s">
        <v>278</v>
      </c>
      <c r="F114" t="str">
        <f t="shared" si="6"/>
        <v>J1-B49</v>
      </c>
      <c r="G114" t="str">
        <f>VLOOKUP(F114,RAW_c_TEB0187_REV01!A:B,2,0)</f>
        <v>HPS_IOA4</v>
      </c>
      <c r="H114" t="str">
        <f t="shared" si="7"/>
        <v>HPS_IOA4</v>
      </c>
      <c r="I114" t="str">
        <f t="shared" si="8"/>
        <v>--</v>
      </c>
      <c r="J114" t="str">
        <f t="shared" si="9"/>
        <v>--</v>
      </c>
      <c r="K114">
        <f>IFERROR(IF(J114="--",IF(G114=H114,VLOOKUP(G114,RAW_c_TEB0187_REV01!L:N,3,0),SUM(VLOOKUP(H114,RAW_c_TEB0187_REV01!L:N,3,0),VLOOKUP(G114,RAW_c_TEB0187_REV01!L:N,3,0))),"---"),"---")</f>
        <v>55.321399999999997</v>
      </c>
      <c r="L114" t="str">
        <f t="shared" si="10"/>
        <v>J1-B49</v>
      </c>
      <c r="M114" t="str">
        <f>IFERROR(IF(
COUNTIF(B2B!H:H,(IF(K114&lt;&gt;"---",IF(INDEX(RAW_c_TEB0187_REV01!B:D,MATCH(H114,RAW_c_TEB0187_REV01!B:B,0),3)=L114,INDEX(
RAW_c_TEB0187_REV01!B:D,MATCH(H114,INDEX(RAW_c_TEB0187_REV01!B:B,MATCH(H114,RAW_c_TEB0187_REV01!B:B,)+1):'RAW_c_TEB0187_REV01'!B11185,)+MATCH(H114,RAW_c_TEB0187_REV01!B:B,),3),INDEX(RAW_c_TEB0187_REV01!B:D,MATCH(H114,RAW_c_TEB0187_REV01!B:B,0),3)),"---")))=1,"---",IF(K114&lt;&gt;"---",IF(INDEX(RAW_c_TEB0187_REV01!B:D,MATCH(H114,RAW_c_TEB0187_REV01!B:B,0),3)=L114,INDEX(
RAW_c_TEB0187_REV01!B:D,MATCH(H114,INDEX(RAW_c_TEB0187_REV01!B:B,MATCH(H114,RAW_c_TEB0187_REV01!B:B,)+1):'RAW_c_TEB0187_REV01'!B11185,)+MATCH(H114,RAW_c_TEB0187_REV01!B:B,),3),INDEX(RAW_c_TEB0187_REV01!B:D,MATCH(H114,RAW_c_TEB0187_REV01!B:B,0),3)),"---")),"---")</f>
        <v>J26-3</v>
      </c>
      <c r="N114" t="str">
        <f>IFERROR(IF(AND(B114="B2B",J114="--"),L114,IF(
COUNTIF(B2B!H:H,(IF(K114&lt;&gt;"---",IF(INDEX(RAW_c_TEB0187_REV01!B:D,MATCH(H114,RAW_c_TEB0187_REV01!B:B,0),3)=L114,INDEX(
RAW_c_TEB0187_REV01!B:D,MATCH(H114,INDEX(RAW_c_TEB0187_REV01!B:B,MATCH(H114,RAW_c_TEB0187_REV01!B:B,)+1):'RAW_c_TEB0187_REV01'!B11185,)+MATCH(H114,RAW_c_TEB0187_REV01!B:B,),3),INDEX(RAW_c_TEB0187_REV01!B:D,MATCH(H114,RAW_c_TEB0187_REV01!B:B,0),3)),"---")))=0,"---",IF(K114&lt;&gt;"---",IF(INDEX(RAW_c_TEB0187_REV01!B:D,MATCH(H114,RAW_c_TEB0187_REV01!B:B,0),3)=L114,INDEX(
RAW_c_TEB0187_REV01!B:D,MATCH(H114,INDEX(RAW_c_TEB0187_REV01!B:B,MATCH(H114,RAW_c_TEB0187_REV01!B:B,)+1):'RAW_c_TEB0187_REV01'!B11185,)+MATCH(H114,RAW_c_TEB0187_REV01!B:B,),3),INDEX(RAW_c_TEB0187_REV01!B:D,MATCH(H114,RAW_c_TEB0187_REV01!B:B,0),3)),"---"))),"---")</f>
        <v>J1-B49</v>
      </c>
      <c r="Q114" t="s">
        <v>4466</v>
      </c>
      <c r="R114" t="s">
        <v>5381</v>
      </c>
      <c r="S114" t="s">
        <v>3769</v>
      </c>
      <c r="T114">
        <f>COUNTIF(RAW_c_TEB0187_REV01!B:B,G114)</f>
        <v>3</v>
      </c>
      <c r="U114" t="str">
        <f t="shared" si="11"/>
        <v>B2B-IO</v>
      </c>
    </row>
    <row r="115" spans="1:21" x14ac:dyDescent="0.25">
      <c r="A115" t="s">
        <v>5695</v>
      </c>
      <c r="B115" t="s">
        <v>39</v>
      </c>
      <c r="C115" t="s">
        <v>5619</v>
      </c>
      <c r="D115" t="s">
        <v>169</v>
      </c>
      <c r="E115" t="s">
        <v>279</v>
      </c>
      <c r="F115" t="str">
        <f t="shared" si="6"/>
        <v>J1-B50</v>
      </c>
      <c r="G115" t="str">
        <f>VLOOKUP(F115,RAW_c_TEB0187_REV01!A:B,2,0)</f>
        <v>I2C0_SDA</v>
      </c>
      <c r="H115" t="str">
        <f t="shared" si="7"/>
        <v>I2C0_SDA</v>
      </c>
      <c r="I115" t="str">
        <f t="shared" si="8"/>
        <v>--</v>
      </c>
      <c r="J115" t="str">
        <f t="shared" si="9"/>
        <v>--</v>
      </c>
      <c r="K115">
        <f>IFERROR(IF(J115="--",IF(G115=H115,VLOOKUP(G115,RAW_c_TEB0187_REV01!L:N,3,0),SUM(VLOOKUP(H115,RAW_c_TEB0187_REV01!L:N,3,0),VLOOKUP(G115,RAW_c_TEB0187_REV01!L:N,3,0))),"---"),"---")</f>
        <v>21.5091</v>
      </c>
      <c r="L115" t="str">
        <f t="shared" si="10"/>
        <v>J1-B50</v>
      </c>
      <c r="M115" t="str">
        <f>IFERROR(IF(
COUNTIF(B2B!H:H,(IF(K115&lt;&gt;"---",IF(INDEX(RAW_c_TEB0187_REV01!B:D,MATCH(H115,RAW_c_TEB0187_REV01!B:B,0),3)=L115,INDEX(
RAW_c_TEB0187_REV01!B:D,MATCH(H115,INDEX(RAW_c_TEB0187_REV01!B:B,MATCH(H115,RAW_c_TEB0187_REV01!B:B,)+1):'RAW_c_TEB0187_REV01'!B11186,)+MATCH(H115,RAW_c_TEB0187_REV01!B:B,),3),INDEX(RAW_c_TEB0187_REV01!B:D,MATCH(H115,RAW_c_TEB0187_REV01!B:B,0),3)),"---")))=1,"---",IF(K115&lt;&gt;"---",IF(INDEX(RAW_c_TEB0187_REV01!B:D,MATCH(H115,RAW_c_TEB0187_REV01!B:B,0),3)=L115,INDEX(
RAW_c_TEB0187_REV01!B:D,MATCH(H115,INDEX(RAW_c_TEB0187_REV01!B:B,MATCH(H115,RAW_c_TEB0187_REV01!B:B,)+1):'RAW_c_TEB0187_REV01'!B11186,)+MATCH(H115,RAW_c_TEB0187_REV01!B:B,),3),INDEX(RAW_c_TEB0187_REV01!B:D,MATCH(H115,RAW_c_TEB0187_REV01!B:B,0),3)),"---")),"---")</f>
        <v>---</v>
      </c>
      <c r="N115" t="str">
        <f>IFERROR(IF(AND(B115="B2B",J115="--"),L115,IF(
COUNTIF(B2B!H:H,(IF(K115&lt;&gt;"---",IF(INDEX(RAW_c_TEB0187_REV01!B:D,MATCH(H115,RAW_c_TEB0187_REV01!B:B,0),3)=L115,INDEX(
RAW_c_TEB0187_REV01!B:D,MATCH(H115,INDEX(RAW_c_TEB0187_REV01!B:B,MATCH(H115,RAW_c_TEB0187_REV01!B:B,)+1):'RAW_c_TEB0187_REV01'!B11186,)+MATCH(H115,RAW_c_TEB0187_REV01!B:B,),3),INDEX(RAW_c_TEB0187_REV01!B:D,MATCH(H115,RAW_c_TEB0187_REV01!B:B,0),3)),"---")))=0,"---",IF(K115&lt;&gt;"---",IF(INDEX(RAW_c_TEB0187_REV01!B:D,MATCH(H115,RAW_c_TEB0187_REV01!B:B,0),3)=L115,INDEX(
RAW_c_TEB0187_REV01!B:D,MATCH(H115,INDEX(RAW_c_TEB0187_REV01!B:B,MATCH(H115,RAW_c_TEB0187_REV01!B:B,)+1):'RAW_c_TEB0187_REV01'!B11186,)+MATCH(H115,RAW_c_TEB0187_REV01!B:B,),3),INDEX(RAW_c_TEB0187_REV01!B:D,MATCH(H115,RAW_c_TEB0187_REV01!B:B,0),3)),"---"))),"---")</f>
        <v>J1-B50</v>
      </c>
      <c r="Q115" t="s">
        <v>4465</v>
      </c>
      <c r="R115" t="s">
        <v>5498</v>
      </c>
      <c r="S115" t="s">
        <v>3767</v>
      </c>
      <c r="T115">
        <f>COUNTIF(RAW_c_TEB0187_REV01!B:B,G115)</f>
        <v>5</v>
      </c>
      <c r="U115" t="str">
        <f t="shared" si="11"/>
        <v>B2B-IO</v>
      </c>
    </row>
    <row r="116" spans="1:21" x14ac:dyDescent="0.25">
      <c r="A116" t="s">
        <v>5696</v>
      </c>
      <c r="B116" t="s">
        <v>39</v>
      </c>
      <c r="C116" t="s">
        <v>5619</v>
      </c>
      <c r="D116" t="s">
        <v>169</v>
      </c>
      <c r="E116" t="s">
        <v>280</v>
      </c>
      <c r="F116" t="str">
        <f t="shared" si="6"/>
        <v>J1-B51</v>
      </c>
      <c r="G116" t="str">
        <f>VLOOKUP(F116,RAW_c_TEB0187_REV01!A:B,2,0)</f>
        <v>I2C0_SCL</v>
      </c>
      <c r="H116" t="str">
        <f t="shared" si="7"/>
        <v>I2C0_SCL</v>
      </c>
      <c r="I116" t="str">
        <f t="shared" si="8"/>
        <v>--</v>
      </c>
      <c r="J116" t="str">
        <f t="shared" si="9"/>
        <v>--</v>
      </c>
      <c r="K116">
        <f>IFERROR(IF(J116="--",IF(G116=H116,VLOOKUP(G116,RAW_c_TEB0187_REV01!L:N,3,0),SUM(VLOOKUP(H116,RAW_c_TEB0187_REV01!L:N,3,0),VLOOKUP(G116,RAW_c_TEB0187_REV01!L:N,3,0))),"---"),"---")</f>
        <v>16.526499999999999</v>
      </c>
      <c r="L116" t="str">
        <f t="shared" si="10"/>
        <v>J1-B51</v>
      </c>
      <c r="M116" t="str">
        <f>IFERROR(IF(
COUNTIF(B2B!H:H,(IF(K116&lt;&gt;"---",IF(INDEX(RAW_c_TEB0187_REV01!B:D,MATCH(H116,RAW_c_TEB0187_REV01!B:B,0),3)=L116,INDEX(
RAW_c_TEB0187_REV01!B:D,MATCH(H116,INDEX(RAW_c_TEB0187_REV01!B:B,MATCH(H116,RAW_c_TEB0187_REV01!B:B,)+1):'RAW_c_TEB0187_REV01'!B11187,)+MATCH(H116,RAW_c_TEB0187_REV01!B:B,),3),INDEX(RAW_c_TEB0187_REV01!B:D,MATCH(H116,RAW_c_TEB0187_REV01!B:B,0),3)),"---")))=1,"---",IF(K116&lt;&gt;"---",IF(INDEX(RAW_c_TEB0187_REV01!B:D,MATCH(H116,RAW_c_TEB0187_REV01!B:B,0),3)=L116,INDEX(
RAW_c_TEB0187_REV01!B:D,MATCH(H116,INDEX(RAW_c_TEB0187_REV01!B:B,MATCH(H116,RAW_c_TEB0187_REV01!B:B,)+1):'RAW_c_TEB0187_REV01'!B11187,)+MATCH(H116,RAW_c_TEB0187_REV01!B:B,),3),INDEX(RAW_c_TEB0187_REV01!B:D,MATCH(H116,RAW_c_TEB0187_REV01!B:B,0),3)),"---")),"---")</f>
        <v>---</v>
      </c>
      <c r="N116" t="str">
        <f>IFERROR(IF(AND(B116="B2B",J116="--"),L116,IF(
COUNTIF(B2B!H:H,(IF(K116&lt;&gt;"---",IF(INDEX(RAW_c_TEB0187_REV01!B:D,MATCH(H116,RAW_c_TEB0187_REV01!B:B,0),3)=L116,INDEX(
RAW_c_TEB0187_REV01!B:D,MATCH(H116,INDEX(RAW_c_TEB0187_REV01!B:B,MATCH(H116,RAW_c_TEB0187_REV01!B:B,)+1):'RAW_c_TEB0187_REV01'!B11187,)+MATCH(H116,RAW_c_TEB0187_REV01!B:B,),3),INDEX(RAW_c_TEB0187_REV01!B:D,MATCH(H116,RAW_c_TEB0187_REV01!B:B,0),3)),"---")))=0,"---",IF(K116&lt;&gt;"---",IF(INDEX(RAW_c_TEB0187_REV01!B:D,MATCH(H116,RAW_c_TEB0187_REV01!B:B,0),3)=L116,INDEX(
RAW_c_TEB0187_REV01!B:D,MATCH(H116,INDEX(RAW_c_TEB0187_REV01!B:B,MATCH(H116,RAW_c_TEB0187_REV01!B:B,)+1):'RAW_c_TEB0187_REV01'!B11187,)+MATCH(H116,RAW_c_TEB0187_REV01!B:B,),3),INDEX(RAW_c_TEB0187_REV01!B:D,MATCH(H116,RAW_c_TEB0187_REV01!B:B,0),3)),"---"))),"---")</f>
        <v>J1-B51</v>
      </c>
      <c r="Q116" t="s">
        <v>451</v>
      </c>
      <c r="R116" t="s">
        <v>5499</v>
      </c>
      <c r="S116" t="s">
        <v>3772</v>
      </c>
      <c r="T116">
        <f>COUNTIF(RAW_c_TEB0187_REV01!B:B,G116)</f>
        <v>5</v>
      </c>
      <c r="U116" t="str">
        <f t="shared" si="11"/>
        <v>B2B-IO</v>
      </c>
    </row>
    <row r="117" spans="1:21" x14ac:dyDescent="0.25">
      <c r="A117" t="s">
        <v>5697</v>
      </c>
      <c r="B117" t="s">
        <v>39</v>
      </c>
      <c r="C117" t="s">
        <v>5619</v>
      </c>
      <c r="D117" t="s">
        <v>169</v>
      </c>
      <c r="E117" t="s">
        <v>281</v>
      </c>
      <c r="F117" t="str">
        <f t="shared" si="6"/>
        <v>J1-B52</v>
      </c>
      <c r="G117" t="str">
        <f>VLOOKUP(F117,RAW_c_TEB0187_REV01!A:B,2,0)</f>
        <v>UART1_TX</v>
      </c>
      <c r="H117" t="str">
        <f t="shared" si="7"/>
        <v>UART1_TX</v>
      </c>
      <c r="I117" t="str">
        <f t="shared" si="8"/>
        <v>--</v>
      </c>
      <c r="J117" t="str">
        <f t="shared" si="9"/>
        <v>--</v>
      </c>
      <c r="K117">
        <f>IFERROR(IF(J117="--",IF(G117=H117,VLOOKUP(G117,RAW_c_TEB0187_REV01!L:N,3,0),SUM(VLOOKUP(H117,RAW_c_TEB0187_REV01!L:N,3,0),VLOOKUP(G117,RAW_c_TEB0187_REV01!L:N,3,0))),"---"),"---")</f>
        <v>44.950499999999998</v>
      </c>
      <c r="L117" t="str">
        <f t="shared" si="10"/>
        <v>J1-B52</v>
      </c>
      <c r="M117" t="str">
        <f>IFERROR(IF(
COUNTIF(B2B!H:H,(IF(K117&lt;&gt;"---",IF(INDEX(RAW_c_TEB0187_REV01!B:D,MATCH(H117,RAW_c_TEB0187_REV01!B:B,0),3)=L117,INDEX(
RAW_c_TEB0187_REV01!B:D,MATCH(H117,INDEX(RAW_c_TEB0187_REV01!B:B,MATCH(H117,RAW_c_TEB0187_REV01!B:B,)+1):'RAW_c_TEB0187_REV01'!B11188,)+MATCH(H117,RAW_c_TEB0187_REV01!B:B,),3),INDEX(RAW_c_TEB0187_REV01!B:D,MATCH(H117,RAW_c_TEB0187_REV01!B:B,0),3)),"---")))=1,"---",IF(K117&lt;&gt;"---",IF(INDEX(RAW_c_TEB0187_REV01!B:D,MATCH(H117,RAW_c_TEB0187_REV01!B:B,0),3)=L117,INDEX(
RAW_c_TEB0187_REV01!B:D,MATCH(H117,INDEX(RAW_c_TEB0187_REV01!B:B,MATCH(H117,RAW_c_TEB0187_REV01!B:B,)+1):'RAW_c_TEB0187_REV01'!B11188,)+MATCH(H117,RAW_c_TEB0187_REV01!B:B,),3),INDEX(RAW_c_TEB0187_REV01!B:D,MATCH(H117,RAW_c_TEB0187_REV01!B:B,0),3)),"---")),"---")</f>
        <v>U44-14</v>
      </c>
      <c r="N117" t="str">
        <f>IFERROR(IF(AND(B117="B2B",J117="--"),L117,IF(
COUNTIF(B2B!H:H,(IF(K117&lt;&gt;"---",IF(INDEX(RAW_c_TEB0187_REV01!B:D,MATCH(H117,RAW_c_TEB0187_REV01!B:B,0),3)=L117,INDEX(
RAW_c_TEB0187_REV01!B:D,MATCH(H117,INDEX(RAW_c_TEB0187_REV01!B:B,MATCH(H117,RAW_c_TEB0187_REV01!B:B,)+1):'RAW_c_TEB0187_REV01'!B11188,)+MATCH(H117,RAW_c_TEB0187_REV01!B:B,),3),INDEX(RAW_c_TEB0187_REV01!B:D,MATCH(H117,RAW_c_TEB0187_REV01!B:B,0),3)),"---")))=0,"---",IF(K117&lt;&gt;"---",IF(INDEX(RAW_c_TEB0187_REV01!B:D,MATCH(H117,RAW_c_TEB0187_REV01!B:B,0),3)=L117,INDEX(
RAW_c_TEB0187_REV01!B:D,MATCH(H117,INDEX(RAW_c_TEB0187_REV01!B:B,MATCH(H117,RAW_c_TEB0187_REV01!B:B,)+1):'RAW_c_TEB0187_REV01'!B11188,)+MATCH(H117,RAW_c_TEB0187_REV01!B:B,),3),INDEX(RAW_c_TEB0187_REV01!B:D,MATCH(H117,RAW_c_TEB0187_REV01!B:B,0),3)),"---"))),"---")</f>
        <v>J1-B52</v>
      </c>
      <c r="Q117" t="s">
        <v>453</v>
      </c>
      <c r="R117" t="s">
        <v>5501</v>
      </c>
      <c r="S117" t="s">
        <v>3771</v>
      </c>
      <c r="T117">
        <f>COUNTIF(RAW_c_TEB0187_REV01!B:B,G117)</f>
        <v>2</v>
      </c>
      <c r="U117" t="str">
        <f t="shared" si="11"/>
        <v>B2B-IO</v>
      </c>
    </row>
    <row r="118" spans="1:21" x14ac:dyDescent="0.25">
      <c r="A118" t="s">
        <v>5698</v>
      </c>
      <c r="B118" t="s">
        <v>39</v>
      </c>
      <c r="C118" t="s">
        <v>5619</v>
      </c>
      <c r="D118" t="s">
        <v>169</v>
      </c>
      <c r="E118" t="s">
        <v>282</v>
      </c>
      <c r="F118" t="str">
        <f t="shared" si="6"/>
        <v>J1-B53</v>
      </c>
      <c r="G118" t="str">
        <f>VLOOKUP(F118,RAW_c_TEB0187_REV01!A:B,2,0)</f>
        <v>UART1_RX</v>
      </c>
      <c r="H118" t="str">
        <f t="shared" si="7"/>
        <v>UART1_RX</v>
      </c>
      <c r="I118" t="str">
        <f t="shared" si="8"/>
        <v>--</v>
      </c>
      <c r="J118" t="str">
        <f t="shared" si="9"/>
        <v>--</v>
      </c>
      <c r="K118">
        <f>IFERROR(IF(J118="--",IF(G118=H118,VLOOKUP(G118,RAW_c_TEB0187_REV01!L:N,3,0),SUM(VLOOKUP(H118,RAW_c_TEB0187_REV01!L:N,3,0),VLOOKUP(G118,RAW_c_TEB0187_REV01!L:N,3,0))),"---"),"---")</f>
        <v>44.215000000000003</v>
      </c>
      <c r="L118" t="str">
        <f t="shared" si="10"/>
        <v>J1-B53</v>
      </c>
      <c r="M118" t="str">
        <f>IFERROR(IF(
COUNTIF(B2B!H:H,(IF(K118&lt;&gt;"---",IF(INDEX(RAW_c_TEB0187_REV01!B:D,MATCH(H118,RAW_c_TEB0187_REV01!B:B,0),3)=L118,INDEX(
RAW_c_TEB0187_REV01!B:D,MATCH(H118,INDEX(RAW_c_TEB0187_REV01!B:B,MATCH(H118,RAW_c_TEB0187_REV01!B:B,)+1):'RAW_c_TEB0187_REV01'!B11189,)+MATCH(H118,RAW_c_TEB0187_REV01!B:B,),3),INDEX(RAW_c_TEB0187_REV01!B:D,MATCH(H118,RAW_c_TEB0187_REV01!B:B,0),3)),"---")))=1,"---",IF(K118&lt;&gt;"---",IF(INDEX(RAW_c_TEB0187_REV01!B:D,MATCH(H118,RAW_c_TEB0187_REV01!B:B,0),3)=L118,INDEX(
RAW_c_TEB0187_REV01!B:D,MATCH(H118,INDEX(RAW_c_TEB0187_REV01!B:B,MATCH(H118,RAW_c_TEB0187_REV01!B:B,)+1):'RAW_c_TEB0187_REV01'!B11189,)+MATCH(H118,RAW_c_TEB0187_REV01!B:B,),3),INDEX(RAW_c_TEB0187_REV01!B:D,MATCH(H118,RAW_c_TEB0187_REV01!B:B,0),3)),"---")),"---")</f>
        <v>U44-13</v>
      </c>
      <c r="N118" t="str">
        <f>IFERROR(IF(AND(B118="B2B",J118="--"),L118,IF(
COUNTIF(B2B!H:H,(IF(K118&lt;&gt;"---",IF(INDEX(RAW_c_TEB0187_REV01!B:D,MATCH(H118,RAW_c_TEB0187_REV01!B:B,0),3)=L118,INDEX(
RAW_c_TEB0187_REV01!B:D,MATCH(H118,INDEX(RAW_c_TEB0187_REV01!B:B,MATCH(H118,RAW_c_TEB0187_REV01!B:B,)+1):'RAW_c_TEB0187_REV01'!B11189,)+MATCH(H118,RAW_c_TEB0187_REV01!B:B,),3),INDEX(RAW_c_TEB0187_REV01!B:D,MATCH(H118,RAW_c_TEB0187_REV01!B:B,0),3)),"---")))=0,"---",IF(K118&lt;&gt;"---",IF(INDEX(RAW_c_TEB0187_REV01!B:D,MATCH(H118,RAW_c_TEB0187_REV01!B:B,0),3)=L118,INDEX(
RAW_c_TEB0187_REV01!B:D,MATCH(H118,INDEX(RAW_c_TEB0187_REV01!B:B,MATCH(H118,RAW_c_TEB0187_REV01!B:B,)+1):'RAW_c_TEB0187_REV01'!B11189,)+MATCH(H118,RAW_c_TEB0187_REV01!B:B,),3),INDEX(RAW_c_TEB0187_REV01!B:D,MATCH(H118,RAW_c_TEB0187_REV01!B:B,0),3)),"---"))),"---")</f>
        <v>J1-B53</v>
      </c>
      <c r="Q118" t="s">
        <v>4355</v>
      </c>
      <c r="R118" t="s">
        <v>5502</v>
      </c>
      <c r="S118" t="s">
        <v>3774</v>
      </c>
      <c r="T118">
        <f>COUNTIF(RAW_c_TEB0187_REV01!B:B,G118)</f>
        <v>2</v>
      </c>
      <c r="U118" t="str">
        <f t="shared" si="11"/>
        <v>B2B-IO</v>
      </c>
    </row>
    <row r="119" spans="1:21" x14ac:dyDescent="0.25">
      <c r="A119" t="s">
        <v>5699</v>
      </c>
      <c r="B119" t="s">
        <v>39</v>
      </c>
      <c r="C119" t="s">
        <v>5619</v>
      </c>
      <c r="D119" t="s">
        <v>169</v>
      </c>
      <c r="E119" t="s">
        <v>283</v>
      </c>
      <c r="F119" t="str">
        <f t="shared" si="6"/>
        <v>J1-B54</v>
      </c>
      <c r="G119" t="str">
        <f>VLOOKUP(F119,RAW_c_TEB0187_REV01!A:B,2,0)</f>
        <v>HPS_IOA9</v>
      </c>
      <c r="H119" t="str">
        <f t="shared" si="7"/>
        <v>HPS_IOA9</v>
      </c>
      <c r="I119" t="str">
        <f t="shared" si="8"/>
        <v>--</v>
      </c>
      <c r="J119" t="str">
        <f t="shared" si="9"/>
        <v>--</v>
      </c>
      <c r="K119">
        <f>IFERROR(IF(J119="--",IF(G119=H119,VLOOKUP(G119,RAW_c_TEB0187_REV01!L:N,3,0),SUM(VLOOKUP(H119,RAW_c_TEB0187_REV01!L:N,3,0),VLOOKUP(G119,RAW_c_TEB0187_REV01!L:N,3,0))),"---"),"---")</f>
        <v>52.268000000000001</v>
      </c>
      <c r="L119" t="str">
        <f t="shared" si="10"/>
        <v>J1-B54</v>
      </c>
      <c r="M119" t="str">
        <f>IFERROR(IF(
COUNTIF(B2B!H:H,(IF(K119&lt;&gt;"---",IF(INDEX(RAW_c_TEB0187_REV01!B:D,MATCH(H119,RAW_c_TEB0187_REV01!B:B,0),3)=L119,INDEX(
RAW_c_TEB0187_REV01!B:D,MATCH(H119,INDEX(RAW_c_TEB0187_REV01!B:B,MATCH(H119,RAW_c_TEB0187_REV01!B:B,)+1):'RAW_c_TEB0187_REV01'!B11190,)+MATCH(H119,RAW_c_TEB0187_REV01!B:B,),3),INDEX(RAW_c_TEB0187_REV01!B:D,MATCH(H119,RAW_c_TEB0187_REV01!B:B,0),3)),"---")))=1,"---",IF(K119&lt;&gt;"---",IF(INDEX(RAW_c_TEB0187_REV01!B:D,MATCH(H119,RAW_c_TEB0187_REV01!B:B,0),3)=L119,INDEX(
RAW_c_TEB0187_REV01!B:D,MATCH(H119,INDEX(RAW_c_TEB0187_REV01!B:B,MATCH(H119,RAW_c_TEB0187_REV01!B:B,)+1):'RAW_c_TEB0187_REV01'!B11190,)+MATCH(H119,RAW_c_TEB0187_REV01!B:B,),3),INDEX(RAW_c_TEB0187_REV01!B:D,MATCH(H119,RAW_c_TEB0187_REV01!B:B,0),3)),"---")),"---")</f>
        <v>J26-8</v>
      </c>
      <c r="N119" t="str">
        <f>IFERROR(IF(AND(B119="B2B",J119="--"),L119,IF(
COUNTIF(B2B!H:H,(IF(K119&lt;&gt;"---",IF(INDEX(RAW_c_TEB0187_REV01!B:D,MATCH(H119,RAW_c_TEB0187_REV01!B:B,0),3)=L119,INDEX(
RAW_c_TEB0187_REV01!B:D,MATCH(H119,INDEX(RAW_c_TEB0187_REV01!B:B,MATCH(H119,RAW_c_TEB0187_REV01!B:B,)+1):'RAW_c_TEB0187_REV01'!B11190,)+MATCH(H119,RAW_c_TEB0187_REV01!B:B,),3),INDEX(RAW_c_TEB0187_REV01!B:D,MATCH(H119,RAW_c_TEB0187_REV01!B:B,0),3)),"---")))=0,"---",IF(K119&lt;&gt;"---",IF(INDEX(RAW_c_TEB0187_REV01!B:D,MATCH(H119,RAW_c_TEB0187_REV01!B:B,0),3)=L119,INDEX(
RAW_c_TEB0187_REV01!B:D,MATCH(H119,INDEX(RAW_c_TEB0187_REV01!B:B,MATCH(H119,RAW_c_TEB0187_REV01!B:B,)+1):'RAW_c_TEB0187_REV01'!B11190,)+MATCH(H119,RAW_c_TEB0187_REV01!B:B,),3),INDEX(RAW_c_TEB0187_REV01!B:D,MATCH(H119,RAW_c_TEB0187_REV01!B:B,0),3)),"---"))),"---")</f>
        <v>J1-B54</v>
      </c>
      <c r="Q119" t="s">
        <v>4354</v>
      </c>
      <c r="R119" t="s">
        <v>5503</v>
      </c>
      <c r="S119" t="s">
        <v>3773</v>
      </c>
      <c r="T119">
        <f>COUNTIF(RAW_c_TEB0187_REV01!B:B,G119)</f>
        <v>3</v>
      </c>
      <c r="U119" t="str">
        <f t="shared" si="11"/>
        <v>B2B-IO</v>
      </c>
    </row>
    <row r="120" spans="1:21" x14ac:dyDescent="0.25">
      <c r="A120" t="s">
        <v>5700</v>
      </c>
      <c r="B120" t="s">
        <v>39</v>
      </c>
      <c r="C120" t="s">
        <v>5619</v>
      </c>
      <c r="D120" t="s">
        <v>169</v>
      </c>
      <c r="E120" t="s">
        <v>284</v>
      </c>
      <c r="F120" t="str">
        <f t="shared" si="6"/>
        <v>J1-B55</v>
      </c>
      <c r="G120" t="str">
        <f>VLOOKUP(F120,RAW_c_TEB0187_REV01!A:B,2,0)</f>
        <v>HPS_IOA10</v>
      </c>
      <c r="H120" t="str">
        <f t="shared" si="7"/>
        <v>HPS_IOA10</v>
      </c>
      <c r="I120" t="str">
        <f t="shared" si="8"/>
        <v>--</v>
      </c>
      <c r="J120" t="str">
        <f t="shared" si="9"/>
        <v>--</v>
      </c>
      <c r="K120">
        <f>IFERROR(IF(J120="--",IF(G120=H120,VLOOKUP(G120,RAW_c_TEB0187_REV01!L:N,3,0),SUM(VLOOKUP(H120,RAW_c_TEB0187_REV01!L:N,3,0),VLOOKUP(G120,RAW_c_TEB0187_REV01!L:N,3,0))),"---"),"---")</f>
        <v>45.091299999999997</v>
      </c>
      <c r="L120" t="str">
        <f t="shared" si="10"/>
        <v>J1-B55</v>
      </c>
      <c r="M120" t="str">
        <f>IFERROR(IF(
COUNTIF(B2B!H:H,(IF(K120&lt;&gt;"---",IF(INDEX(RAW_c_TEB0187_REV01!B:D,MATCH(H120,RAW_c_TEB0187_REV01!B:B,0),3)=L120,INDEX(
RAW_c_TEB0187_REV01!B:D,MATCH(H120,INDEX(RAW_c_TEB0187_REV01!B:B,MATCH(H120,RAW_c_TEB0187_REV01!B:B,)+1):'RAW_c_TEB0187_REV01'!B11191,)+MATCH(H120,RAW_c_TEB0187_REV01!B:B,),3),INDEX(RAW_c_TEB0187_REV01!B:D,MATCH(H120,RAW_c_TEB0187_REV01!B:B,0),3)),"---")))=1,"---",IF(K120&lt;&gt;"---",IF(INDEX(RAW_c_TEB0187_REV01!B:D,MATCH(H120,RAW_c_TEB0187_REV01!B:B,0),3)=L120,INDEX(
RAW_c_TEB0187_REV01!B:D,MATCH(H120,INDEX(RAW_c_TEB0187_REV01!B:B,MATCH(H120,RAW_c_TEB0187_REV01!B:B,)+1):'RAW_c_TEB0187_REV01'!B11191,)+MATCH(H120,RAW_c_TEB0187_REV01!B:B,),3),INDEX(RAW_c_TEB0187_REV01!B:D,MATCH(H120,RAW_c_TEB0187_REV01!B:B,0),3)),"---")),"---")</f>
        <v>J26-4</v>
      </c>
      <c r="N120" t="str">
        <f>IFERROR(IF(AND(B120="B2B",J120="--"),L120,IF(
COUNTIF(B2B!H:H,(IF(K120&lt;&gt;"---",IF(INDEX(RAW_c_TEB0187_REV01!B:D,MATCH(H120,RAW_c_TEB0187_REV01!B:B,0),3)=L120,INDEX(
RAW_c_TEB0187_REV01!B:D,MATCH(H120,INDEX(RAW_c_TEB0187_REV01!B:B,MATCH(H120,RAW_c_TEB0187_REV01!B:B,)+1):'RAW_c_TEB0187_REV01'!B11191,)+MATCH(H120,RAW_c_TEB0187_REV01!B:B,),3),INDEX(RAW_c_TEB0187_REV01!B:D,MATCH(H120,RAW_c_TEB0187_REV01!B:B,0),3)),"---")))=0,"---",IF(K120&lt;&gt;"---",IF(INDEX(RAW_c_TEB0187_REV01!B:D,MATCH(H120,RAW_c_TEB0187_REV01!B:B,0),3)=L120,INDEX(
RAW_c_TEB0187_REV01!B:D,MATCH(H120,INDEX(RAW_c_TEB0187_REV01!B:B,MATCH(H120,RAW_c_TEB0187_REV01!B:B,)+1):'RAW_c_TEB0187_REV01'!B11191,)+MATCH(H120,RAW_c_TEB0187_REV01!B:B,),3),INDEX(RAW_c_TEB0187_REV01!B:D,MATCH(H120,RAW_c_TEB0187_REV01!B:B,0),3)),"---"))),"---")</f>
        <v>J1-B55</v>
      </c>
      <c r="Q120" t="s">
        <v>970</v>
      </c>
      <c r="R120" t="s">
        <v>5267</v>
      </c>
      <c r="S120" t="s">
        <v>3776</v>
      </c>
      <c r="T120">
        <f>COUNTIF(RAW_c_TEB0187_REV01!B:B,G120)</f>
        <v>3</v>
      </c>
      <c r="U120" t="str">
        <f t="shared" si="11"/>
        <v>B2B-IO</v>
      </c>
    </row>
    <row r="121" spans="1:21" x14ac:dyDescent="0.25">
      <c r="A121" t="s">
        <v>5701</v>
      </c>
      <c r="B121" t="s">
        <v>39</v>
      </c>
      <c r="C121" t="s">
        <v>5619</v>
      </c>
      <c r="D121" t="s">
        <v>169</v>
      </c>
      <c r="E121" t="s">
        <v>285</v>
      </c>
      <c r="F121" t="str">
        <f t="shared" si="6"/>
        <v>J1-B56</v>
      </c>
      <c r="G121" t="str">
        <f>VLOOKUP(F121,RAW_c_TEB0187_REV01!A:B,2,0)</f>
        <v>HPS_eMMC_RST</v>
      </c>
      <c r="H121" t="str">
        <f t="shared" si="7"/>
        <v>HPS_eMMC_RST</v>
      </c>
      <c r="I121" t="str">
        <f t="shared" si="8"/>
        <v>--</v>
      </c>
      <c r="J121" t="str">
        <f t="shared" si="9"/>
        <v>--</v>
      </c>
      <c r="K121">
        <f>IFERROR(IF(J121="--",IF(G121=H121,VLOOKUP(G121,RAW_c_TEB0187_REV01!L:N,3,0),SUM(VLOOKUP(H121,RAW_c_TEB0187_REV01!L:N,3,0),VLOOKUP(G121,RAW_c_TEB0187_REV01!L:N,3,0))),"---"),"---")</f>
        <v>15.0046</v>
      </c>
      <c r="L121" t="str">
        <f t="shared" si="10"/>
        <v>J1-B56</v>
      </c>
      <c r="M121" t="str">
        <f>IFERROR(IF(
COUNTIF(B2B!H:H,(IF(K121&lt;&gt;"---",IF(INDEX(RAW_c_TEB0187_REV01!B:D,MATCH(H121,RAW_c_TEB0187_REV01!B:B,0),3)=L121,INDEX(
RAW_c_TEB0187_REV01!B:D,MATCH(H121,INDEX(RAW_c_TEB0187_REV01!B:B,MATCH(H121,RAW_c_TEB0187_REV01!B:B,)+1):'RAW_c_TEB0187_REV01'!B11192,)+MATCH(H121,RAW_c_TEB0187_REV01!B:B,),3),INDEX(RAW_c_TEB0187_REV01!B:D,MATCH(H121,RAW_c_TEB0187_REV01!B:B,0),3)),"---")))=1,"---",IF(K121&lt;&gt;"---",IF(INDEX(RAW_c_TEB0187_REV01!B:D,MATCH(H121,RAW_c_TEB0187_REV01!B:B,0),3)=L121,INDEX(
RAW_c_TEB0187_REV01!B:D,MATCH(H121,INDEX(RAW_c_TEB0187_REV01!B:B,MATCH(H121,RAW_c_TEB0187_REV01!B:B,)+1):'RAW_c_TEB0187_REV01'!B11192,)+MATCH(H121,RAW_c_TEB0187_REV01!B:B,),3),INDEX(RAW_c_TEB0187_REV01!B:D,MATCH(H121,RAW_c_TEB0187_REV01!B:B,0),3)),"---")),"---")</f>
        <v>U11-13</v>
      </c>
      <c r="N121" t="str">
        <f>IFERROR(IF(AND(B121="B2B",J121="--"),L121,IF(
COUNTIF(B2B!H:H,(IF(K121&lt;&gt;"---",IF(INDEX(RAW_c_TEB0187_REV01!B:D,MATCH(H121,RAW_c_TEB0187_REV01!B:B,0),3)=L121,INDEX(
RAW_c_TEB0187_REV01!B:D,MATCH(H121,INDEX(RAW_c_TEB0187_REV01!B:B,MATCH(H121,RAW_c_TEB0187_REV01!B:B,)+1):'RAW_c_TEB0187_REV01'!B11192,)+MATCH(H121,RAW_c_TEB0187_REV01!B:B,),3),INDEX(RAW_c_TEB0187_REV01!B:D,MATCH(H121,RAW_c_TEB0187_REV01!B:B,0),3)),"---")))=0,"---",IF(K121&lt;&gt;"---",IF(INDEX(RAW_c_TEB0187_REV01!B:D,MATCH(H121,RAW_c_TEB0187_REV01!B:B,0),3)=L121,INDEX(
RAW_c_TEB0187_REV01!B:D,MATCH(H121,INDEX(RAW_c_TEB0187_REV01!B:B,MATCH(H121,RAW_c_TEB0187_REV01!B:B,)+1):'RAW_c_TEB0187_REV01'!B11192,)+MATCH(H121,RAW_c_TEB0187_REV01!B:B,),3),INDEX(RAW_c_TEB0187_REV01!B:D,MATCH(H121,RAW_c_TEB0187_REV01!B:B,0),3)),"---"))),"---")</f>
        <v>J1-B56</v>
      </c>
      <c r="Q121" t="s">
        <v>971</v>
      </c>
      <c r="R121" t="s">
        <v>5268</v>
      </c>
      <c r="S121" t="s">
        <v>3775</v>
      </c>
      <c r="T121">
        <f>COUNTIF(RAW_c_TEB0187_REV01!B:B,G121)</f>
        <v>3</v>
      </c>
      <c r="U121" t="str">
        <f t="shared" si="11"/>
        <v>B2B-IO</v>
      </c>
    </row>
    <row r="122" spans="1:21" x14ac:dyDescent="0.25">
      <c r="A122" t="s">
        <v>5702</v>
      </c>
      <c r="B122" t="s">
        <v>39</v>
      </c>
      <c r="C122" t="s">
        <v>5619</v>
      </c>
      <c r="D122" t="s">
        <v>169</v>
      </c>
      <c r="E122" t="s">
        <v>286</v>
      </c>
      <c r="F122" t="str">
        <f t="shared" si="6"/>
        <v>J1-B57</v>
      </c>
      <c r="G122" t="str">
        <f>VLOOKUP(F122,RAW_c_TEB0187_REV01!A:B,2,0)</f>
        <v>USR_LED2</v>
      </c>
      <c r="H122" t="str">
        <f t="shared" si="7"/>
        <v>USR_LED2</v>
      </c>
      <c r="I122" t="str">
        <f t="shared" si="8"/>
        <v>--</v>
      </c>
      <c r="J122" t="str">
        <f t="shared" si="9"/>
        <v>--</v>
      </c>
      <c r="K122">
        <f>IFERROR(IF(J122="--",IF(G122=H122,VLOOKUP(G122,RAW_c_TEB0187_REV01!L:N,3,0),SUM(VLOOKUP(H122,RAW_c_TEB0187_REV01!L:N,3,0),VLOOKUP(G122,RAW_c_TEB0187_REV01!L:N,3,0))),"---"),"---")</f>
        <v>47.606299999999997</v>
      </c>
      <c r="L122" t="str">
        <f t="shared" si="10"/>
        <v>J1-B57</v>
      </c>
      <c r="M122" t="str">
        <f>IFERROR(IF(
COUNTIF(B2B!H:H,(IF(K122&lt;&gt;"---",IF(INDEX(RAW_c_TEB0187_REV01!B:D,MATCH(H122,RAW_c_TEB0187_REV01!B:B,0),3)=L122,INDEX(
RAW_c_TEB0187_REV01!B:D,MATCH(H122,INDEX(RAW_c_TEB0187_REV01!B:B,MATCH(H122,RAW_c_TEB0187_REV01!B:B,)+1):'RAW_c_TEB0187_REV01'!B11193,)+MATCH(H122,RAW_c_TEB0187_REV01!B:B,),3),INDEX(RAW_c_TEB0187_REV01!B:D,MATCH(H122,RAW_c_TEB0187_REV01!B:B,0),3)),"---")))=1,"---",IF(K122&lt;&gt;"---",IF(INDEX(RAW_c_TEB0187_REV01!B:D,MATCH(H122,RAW_c_TEB0187_REV01!B:B,0),3)=L122,INDEX(
RAW_c_TEB0187_REV01!B:D,MATCH(H122,INDEX(RAW_c_TEB0187_REV01!B:B,MATCH(H122,RAW_c_TEB0187_REV01!B:B,)+1):'RAW_c_TEB0187_REV01'!B11193,)+MATCH(H122,RAW_c_TEB0187_REV01!B:B,),3),INDEX(RAW_c_TEB0187_REV01!B:D,MATCH(H122,RAW_c_TEB0187_REV01!B:B,0),3)),"---")),"---")</f>
        <v>R5-1</v>
      </c>
      <c r="N122" t="str">
        <f>IFERROR(IF(AND(B122="B2B",J122="--"),L122,IF(
COUNTIF(B2B!H:H,(IF(K122&lt;&gt;"---",IF(INDEX(RAW_c_TEB0187_REV01!B:D,MATCH(H122,RAW_c_TEB0187_REV01!B:B,0),3)=L122,INDEX(
RAW_c_TEB0187_REV01!B:D,MATCH(H122,INDEX(RAW_c_TEB0187_REV01!B:B,MATCH(H122,RAW_c_TEB0187_REV01!B:B,)+1):'RAW_c_TEB0187_REV01'!B11193,)+MATCH(H122,RAW_c_TEB0187_REV01!B:B,),3),INDEX(RAW_c_TEB0187_REV01!B:D,MATCH(H122,RAW_c_TEB0187_REV01!B:B,0),3)),"---")))=0,"---",IF(K122&lt;&gt;"---",IF(INDEX(RAW_c_TEB0187_REV01!B:D,MATCH(H122,RAW_c_TEB0187_REV01!B:B,0),3)=L122,INDEX(
RAW_c_TEB0187_REV01!B:D,MATCH(H122,INDEX(RAW_c_TEB0187_REV01!B:B,MATCH(H122,RAW_c_TEB0187_REV01!B:B,)+1):'RAW_c_TEB0187_REV01'!B11193,)+MATCH(H122,RAW_c_TEB0187_REV01!B:B,),3),INDEX(RAW_c_TEB0187_REV01!B:D,MATCH(H122,RAW_c_TEB0187_REV01!B:B,0),3)),"---"))),"---")</f>
        <v>J1-B57</v>
      </c>
      <c r="Q122" t="s">
        <v>467</v>
      </c>
      <c r="R122" t="s">
        <v>5269</v>
      </c>
      <c r="S122" t="s">
        <v>3780</v>
      </c>
      <c r="T122">
        <f>COUNTIF(RAW_c_TEB0187_REV01!B:B,G122)</f>
        <v>3</v>
      </c>
      <c r="U122" t="str">
        <f t="shared" si="11"/>
        <v>B2B-IO</v>
      </c>
    </row>
    <row r="123" spans="1:21" x14ac:dyDescent="0.25">
      <c r="A123" t="s">
        <v>5703</v>
      </c>
      <c r="B123" t="s">
        <v>39</v>
      </c>
      <c r="C123" t="s">
        <v>433</v>
      </c>
      <c r="D123" t="s">
        <v>169</v>
      </c>
      <c r="E123" t="s">
        <v>287</v>
      </c>
      <c r="F123" t="str">
        <f t="shared" si="6"/>
        <v>J1-B58</v>
      </c>
      <c r="G123" t="str">
        <f>VLOOKUP(F123,RAW_c_TEB0187_REV01!A:B,2,0)</f>
        <v>GND</v>
      </c>
      <c r="H123" t="str">
        <f t="shared" si="7"/>
        <v>GND</v>
      </c>
      <c r="I123" t="str">
        <f t="shared" si="8"/>
        <v>--</v>
      </c>
      <c r="J123" t="str">
        <f t="shared" si="9"/>
        <v>---</v>
      </c>
      <c r="K123" t="str">
        <f>IFERROR(IF(J123="--",IF(G123=H123,VLOOKUP(G123,RAW_c_TEB0187_REV01!L:N,3,0),SUM(VLOOKUP(H123,RAW_c_TEB0187_REV01!L:N,3,0),VLOOKUP(G123,RAW_c_TEB0187_REV01!L:N,3,0))),"---"),"---")</f>
        <v>---</v>
      </c>
      <c r="L123" t="str">
        <f t="shared" si="10"/>
        <v>J1-B58</v>
      </c>
      <c r="M123" t="str">
        <f>IFERROR(IF(
COUNTIF(B2B!H:H,(IF(K123&lt;&gt;"---",IF(INDEX(RAW_c_TEB0187_REV01!B:D,MATCH(H123,RAW_c_TEB0187_REV01!B:B,0),3)=L123,INDEX(
RAW_c_TEB0187_REV01!B:D,MATCH(H123,INDEX(RAW_c_TEB0187_REV01!B:B,MATCH(H123,RAW_c_TEB0187_REV01!B:B,)+1):'RAW_c_TEB0187_REV01'!B11194,)+MATCH(H123,RAW_c_TEB0187_REV01!B:B,),3),INDEX(RAW_c_TEB0187_REV01!B:D,MATCH(H123,RAW_c_TEB0187_REV01!B:B,0),3)),"---")))=1,"---",IF(K123&lt;&gt;"---",IF(INDEX(RAW_c_TEB0187_REV01!B:D,MATCH(H123,RAW_c_TEB0187_REV01!B:B,0),3)=L123,INDEX(
RAW_c_TEB0187_REV01!B:D,MATCH(H123,INDEX(RAW_c_TEB0187_REV01!B:B,MATCH(H123,RAW_c_TEB0187_REV01!B:B,)+1):'RAW_c_TEB0187_REV01'!B11194,)+MATCH(H123,RAW_c_TEB0187_REV01!B:B,),3),INDEX(RAW_c_TEB0187_REV01!B:D,MATCH(H123,RAW_c_TEB0187_REV01!B:B,0),3)),"---")),"---")</f>
        <v>---</v>
      </c>
      <c r="N123" t="str">
        <f>IFERROR(IF(AND(B123="B2B",J123="--"),L123,IF(
COUNTIF(B2B!H:H,(IF(K123&lt;&gt;"---",IF(INDEX(RAW_c_TEB0187_REV01!B:D,MATCH(H123,RAW_c_TEB0187_REV01!B:B,0),3)=L123,INDEX(
RAW_c_TEB0187_REV01!B:D,MATCH(H123,INDEX(RAW_c_TEB0187_REV01!B:B,MATCH(H123,RAW_c_TEB0187_REV01!B:B,)+1):'RAW_c_TEB0187_REV01'!B11194,)+MATCH(H123,RAW_c_TEB0187_REV01!B:B,),3),INDEX(RAW_c_TEB0187_REV01!B:D,MATCH(H123,RAW_c_TEB0187_REV01!B:B,0),3)),"---")))=0,"---",IF(K123&lt;&gt;"---",IF(INDEX(RAW_c_TEB0187_REV01!B:D,MATCH(H123,RAW_c_TEB0187_REV01!B:B,0),3)=L123,INDEX(
RAW_c_TEB0187_REV01!B:D,MATCH(H123,INDEX(RAW_c_TEB0187_REV01!B:B,MATCH(H123,RAW_c_TEB0187_REV01!B:B,)+1):'RAW_c_TEB0187_REV01'!B11194,)+MATCH(H123,RAW_c_TEB0187_REV01!B:B,),3),INDEX(RAW_c_TEB0187_REV01!B:D,MATCH(H123,RAW_c_TEB0187_REV01!B:B,0),3)),"---"))),"---")</f>
        <v>---</v>
      </c>
      <c r="Q123" t="s">
        <v>469</v>
      </c>
      <c r="R123" t="s">
        <v>5270</v>
      </c>
      <c r="S123" t="s">
        <v>3778</v>
      </c>
      <c r="T123">
        <f>COUNTIF(RAW_c_TEB0187_REV01!B:B,G123)</f>
        <v>1098</v>
      </c>
      <c r="U123" t="str">
        <f t="shared" si="11"/>
        <v>B2B-GND</v>
      </c>
    </row>
    <row r="124" spans="1:21" x14ac:dyDescent="0.25">
      <c r="A124" t="s">
        <v>5704</v>
      </c>
      <c r="B124" t="s">
        <v>39</v>
      </c>
      <c r="C124" t="s">
        <v>5625</v>
      </c>
      <c r="D124" t="s">
        <v>169</v>
      </c>
      <c r="E124" t="s">
        <v>288</v>
      </c>
      <c r="F124" t="str">
        <f t="shared" si="6"/>
        <v>J1-B59</v>
      </c>
      <c r="G124" t="str">
        <f>VLOOKUP(F124,RAW_c_TEB0187_REV01!A:B,2,0)</f>
        <v>VIN_SOM</v>
      </c>
      <c r="H124" t="str">
        <f t="shared" si="7"/>
        <v>VIN_SOM</v>
      </c>
      <c r="I124" t="str">
        <f t="shared" si="8"/>
        <v>--</v>
      </c>
      <c r="J124" t="str">
        <f t="shared" si="9"/>
        <v>--</v>
      </c>
      <c r="K124">
        <f>IFERROR(IF(J124="--",IF(G124=H124,VLOOKUP(G124,RAW_c_TEB0187_REV01!L:N,3,0),SUM(VLOOKUP(H124,RAW_c_TEB0187_REV01!L:N,3,0),VLOOKUP(G124,RAW_c_TEB0187_REV01!L:N,3,0))),"---"),"---")</f>
        <v>46.2408</v>
      </c>
      <c r="L124" t="str">
        <f t="shared" si="10"/>
        <v>J1-B59</v>
      </c>
      <c r="M124" t="str">
        <f>IFERROR(IF(
COUNTIF(B2B!H:H,(IF(K124&lt;&gt;"---",IF(INDEX(RAW_c_TEB0187_REV01!B:D,MATCH(H124,RAW_c_TEB0187_REV01!B:B,0),3)=L124,INDEX(
RAW_c_TEB0187_REV01!B:D,MATCH(H124,INDEX(RAW_c_TEB0187_REV01!B:B,MATCH(H124,RAW_c_TEB0187_REV01!B:B,)+1):'RAW_c_TEB0187_REV01'!B11195,)+MATCH(H124,RAW_c_TEB0187_REV01!B:B,),3),INDEX(RAW_c_TEB0187_REV01!B:D,MATCH(H124,RAW_c_TEB0187_REV01!B:B,0),3)),"---")))=1,"---",IF(K124&lt;&gt;"---",IF(INDEX(RAW_c_TEB0187_REV01!B:D,MATCH(H124,RAW_c_TEB0187_REV01!B:B,0),3)=L124,INDEX(
RAW_c_TEB0187_REV01!B:D,MATCH(H124,INDEX(RAW_c_TEB0187_REV01!B:B,MATCH(H124,RAW_c_TEB0187_REV01!B:B,)+1):'RAW_c_TEB0187_REV01'!B11195,)+MATCH(H124,RAW_c_TEB0187_REV01!B:B,),3),INDEX(RAW_c_TEB0187_REV01!B:D,MATCH(H124,RAW_c_TEB0187_REV01!B:B,0),3)),"---")),"---")</f>
        <v>---</v>
      </c>
      <c r="N124" t="str">
        <f>IFERROR(IF(AND(B124="B2B",J124="--"),L124,IF(
COUNTIF(B2B!H:H,(IF(K124&lt;&gt;"---",IF(INDEX(RAW_c_TEB0187_REV01!B:D,MATCH(H124,RAW_c_TEB0187_REV01!B:B,0),3)=L124,INDEX(
RAW_c_TEB0187_REV01!B:D,MATCH(H124,INDEX(RAW_c_TEB0187_REV01!B:B,MATCH(H124,RAW_c_TEB0187_REV01!B:B,)+1):'RAW_c_TEB0187_REV01'!B11195,)+MATCH(H124,RAW_c_TEB0187_REV01!B:B,),3),INDEX(RAW_c_TEB0187_REV01!B:D,MATCH(H124,RAW_c_TEB0187_REV01!B:B,0),3)),"---")))=0,"---",IF(K124&lt;&gt;"---",IF(INDEX(RAW_c_TEB0187_REV01!B:D,MATCH(H124,RAW_c_TEB0187_REV01!B:B,0),3)=L124,INDEX(
RAW_c_TEB0187_REV01!B:D,MATCH(H124,INDEX(RAW_c_TEB0187_REV01!B:B,MATCH(H124,RAW_c_TEB0187_REV01!B:B,)+1):'RAW_c_TEB0187_REV01'!B11195,)+MATCH(H124,RAW_c_TEB0187_REV01!B:B,),3),INDEX(RAW_c_TEB0187_REV01!B:D,MATCH(H124,RAW_c_TEB0187_REV01!B:B,0),3)),"---"))),"---")</f>
        <v>J1-B59</v>
      </c>
      <c r="Q124" t="s">
        <v>734</v>
      </c>
      <c r="R124" t="s">
        <v>5273</v>
      </c>
      <c r="S124" t="s">
        <v>3783</v>
      </c>
      <c r="T124">
        <f>COUNTIF(RAW_c_TEB0187_REV01!B:B,G124)</f>
        <v>19</v>
      </c>
      <c r="U124" t="str">
        <f t="shared" si="11"/>
        <v>B2B-PWR</v>
      </c>
    </row>
    <row r="125" spans="1:21" x14ac:dyDescent="0.25">
      <c r="A125" t="s">
        <v>5705</v>
      </c>
      <c r="B125" t="s">
        <v>39</v>
      </c>
      <c r="C125" t="s">
        <v>5625</v>
      </c>
      <c r="D125" t="s">
        <v>169</v>
      </c>
      <c r="E125" t="s">
        <v>289</v>
      </c>
      <c r="F125" t="str">
        <f t="shared" si="6"/>
        <v>J1-B60</v>
      </c>
      <c r="G125" t="str">
        <f>VLOOKUP(F125,RAW_c_TEB0187_REV01!A:B,2,0)</f>
        <v>VIN_SOM</v>
      </c>
      <c r="H125" t="str">
        <f t="shared" si="7"/>
        <v>VIN_SOM</v>
      </c>
      <c r="I125" t="str">
        <f t="shared" si="8"/>
        <v>--</v>
      </c>
      <c r="J125" t="str">
        <f t="shared" si="9"/>
        <v>--</v>
      </c>
      <c r="K125">
        <f>IFERROR(IF(J125="--",IF(G125=H125,VLOOKUP(G125,RAW_c_TEB0187_REV01!L:N,3,0),SUM(VLOOKUP(H125,RAW_c_TEB0187_REV01!L:N,3,0),VLOOKUP(G125,RAW_c_TEB0187_REV01!L:N,3,0))),"---"),"---")</f>
        <v>46.2408</v>
      </c>
      <c r="L125" t="str">
        <f t="shared" si="10"/>
        <v>J1-B60</v>
      </c>
      <c r="M125" t="str">
        <f>IFERROR(IF(
COUNTIF(B2B!H:H,(IF(K125&lt;&gt;"---",IF(INDEX(RAW_c_TEB0187_REV01!B:D,MATCH(H125,RAW_c_TEB0187_REV01!B:B,0),3)=L125,INDEX(
RAW_c_TEB0187_REV01!B:D,MATCH(H125,INDEX(RAW_c_TEB0187_REV01!B:B,MATCH(H125,RAW_c_TEB0187_REV01!B:B,)+1):'RAW_c_TEB0187_REV01'!B11196,)+MATCH(H125,RAW_c_TEB0187_REV01!B:B,),3),INDEX(RAW_c_TEB0187_REV01!B:D,MATCH(H125,RAW_c_TEB0187_REV01!B:B,0),3)),"---")))=1,"---",IF(K125&lt;&gt;"---",IF(INDEX(RAW_c_TEB0187_REV01!B:D,MATCH(H125,RAW_c_TEB0187_REV01!B:B,0),3)=L125,INDEX(
RAW_c_TEB0187_REV01!B:D,MATCH(H125,INDEX(RAW_c_TEB0187_REV01!B:B,MATCH(H125,RAW_c_TEB0187_REV01!B:B,)+1):'RAW_c_TEB0187_REV01'!B11196,)+MATCH(H125,RAW_c_TEB0187_REV01!B:B,),3),INDEX(RAW_c_TEB0187_REV01!B:D,MATCH(H125,RAW_c_TEB0187_REV01!B:B,0),3)),"---")),"---")</f>
        <v>---</v>
      </c>
      <c r="N125" t="str">
        <f>IFERROR(IF(AND(B125="B2B",J125="--"),L125,IF(
COUNTIF(B2B!H:H,(IF(K125&lt;&gt;"---",IF(INDEX(RAW_c_TEB0187_REV01!B:D,MATCH(H125,RAW_c_TEB0187_REV01!B:B,0),3)=L125,INDEX(
RAW_c_TEB0187_REV01!B:D,MATCH(H125,INDEX(RAW_c_TEB0187_REV01!B:B,MATCH(H125,RAW_c_TEB0187_REV01!B:B,)+1):'RAW_c_TEB0187_REV01'!B11196,)+MATCH(H125,RAW_c_TEB0187_REV01!B:B,),3),INDEX(RAW_c_TEB0187_REV01!B:D,MATCH(H125,RAW_c_TEB0187_REV01!B:B,0),3)),"---")))=0,"---",IF(K125&lt;&gt;"---",IF(INDEX(RAW_c_TEB0187_REV01!B:D,MATCH(H125,RAW_c_TEB0187_REV01!B:B,0),3)=L125,INDEX(
RAW_c_TEB0187_REV01!B:D,MATCH(H125,INDEX(RAW_c_TEB0187_REV01!B:B,MATCH(H125,RAW_c_TEB0187_REV01!B:B,)+1):'RAW_c_TEB0187_REV01'!B11196,)+MATCH(H125,RAW_c_TEB0187_REV01!B:B,),3),INDEX(RAW_c_TEB0187_REV01!B:D,MATCH(H125,RAW_c_TEB0187_REV01!B:B,0),3)),"---"))),"---")</f>
        <v>J1-B60</v>
      </c>
      <c r="Q125" t="s">
        <v>736</v>
      </c>
      <c r="R125" t="s">
        <v>5274</v>
      </c>
      <c r="S125" t="s">
        <v>3781</v>
      </c>
      <c r="T125">
        <f>COUNTIF(RAW_c_TEB0187_REV01!B:B,G125)</f>
        <v>19</v>
      </c>
      <c r="U125" t="str">
        <f t="shared" si="11"/>
        <v>B2B-PWR</v>
      </c>
    </row>
    <row r="126" spans="1:21" x14ac:dyDescent="0.25">
      <c r="A126" t="s">
        <v>5706</v>
      </c>
      <c r="B126" t="s">
        <v>39</v>
      </c>
      <c r="C126" t="s">
        <v>5583</v>
      </c>
      <c r="D126" t="s">
        <v>169</v>
      </c>
      <c r="E126" t="s">
        <v>290</v>
      </c>
      <c r="F126" t="str">
        <f t="shared" si="6"/>
        <v>J1-C1</v>
      </c>
      <c r="G126" t="str">
        <f>VLOOKUP(F126,RAW_c_TEB0187_REV01!A:B,2,0)</f>
        <v>NetJ1_C1</v>
      </c>
      <c r="H126" t="str">
        <f t="shared" si="7"/>
        <v>NetJ1_C1</v>
      </c>
      <c r="I126" t="str">
        <f t="shared" si="8"/>
        <v>--</v>
      </c>
      <c r="J126" t="str">
        <f t="shared" si="9"/>
        <v>--</v>
      </c>
      <c r="K126" t="str">
        <f>IFERROR(IF(J126="--",IF(G126=H126,VLOOKUP(G126,RAW_c_TEB0187_REV01!L:N,3,0),SUM(VLOOKUP(H126,RAW_c_TEB0187_REV01!L:N,3,0),VLOOKUP(G126,RAW_c_TEB0187_REV01!L:N,3,0))),"---"),"---")</f>
        <v>---</v>
      </c>
      <c r="L126" t="str">
        <f t="shared" si="10"/>
        <v>J1-C1</v>
      </c>
      <c r="M126" t="str">
        <f>IFERROR(IF(
COUNTIF(B2B!H:H,(IF(K126&lt;&gt;"---",IF(INDEX(RAW_c_TEB0187_REV01!B:D,MATCH(H126,RAW_c_TEB0187_REV01!B:B,0),3)=L126,INDEX(
RAW_c_TEB0187_REV01!B:D,MATCH(H126,INDEX(RAW_c_TEB0187_REV01!B:B,MATCH(H126,RAW_c_TEB0187_REV01!B:B,)+1):'RAW_c_TEB0187_REV01'!B11197,)+MATCH(H126,RAW_c_TEB0187_REV01!B:B,),3),INDEX(RAW_c_TEB0187_REV01!B:D,MATCH(H126,RAW_c_TEB0187_REV01!B:B,0),3)),"---")))=1,"---",IF(K126&lt;&gt;"---",IF(INDEX(RAW_c_TEB0187_REV01!B:D,MATCH(H126,RAW_c_TEB0187_REV01!B:B,0),3)=L126,INDEX(
RAW_c_TEB0187_REV01!B:D,MATCH(H126,INDEX(RAW_c_TEB0187_REV01!B:B,MATCH(H126,RAW_c_TEB0187_REV01!B:B,)+1):'RAW_c_TEB0187_REV01'!B11197,)+MATCH(H126,RAW_c_TEB0187_REV01!B:B,),3),INDEX(RAW_c_TEB0187_REV01!B:D,MATCH(H126,RAW_c_TEB0187_REV01!B:B,0),3)),"---")),"---")</f>
        <v>---</v>
      </c>
      <c r="N126" t="str">
        <f>IFERROR(IF(AND(B126="B2B",J126="--"),L126,IF(
COUNTIF(B2B!H:H,(IF(K126&lt;&gt;"---",IF(INDEX(RAW_c_TEB0187_REV01!B:D,MATCH(H126,RAW_c_TEB0187_REV01!B:B,0),3)=L126,INDEX(
RAW_c_TEB0187_REV01!B:D,MATCH(H126,INDEX(RAW_c_TEB0187_REV01!B:B,MATCH(H126,RAW_c_TEB0187_REV01!B:B,)+1):'RAW_c_TEB0187_REV01'!B11197,)+MATCH(H126,RAW_c_TEB0187_REV01!B:B,),3),INDEX(RAW_c_TEB0187_REV01!B:D,MATCH(H126,RAW_c_TEB0187_REV01!B:B,0),3)),"---")))=0,"---",IF(K126&lt;&gt;"---",IF(INDEX(RAW_c_TEB0187_REV01!B:D,MATCH(H126,RAW_c_TEB0187_REV01!B:B,0),3)=L126,INDEX(
RAW_c_TEB0187_REV01!B:D,MATCH(H126,INDEX(RAW_c_TEB0187_REV01!B:B,MATCH(H126,RAW_c_TEB0187_REV01!B:B,)+1):'RAW_c_TEB0187_REV01'!B11197,)+MATCH(H126,RAW_c_TEB0187_REV01!B:B,),3),INDEX(RAW_c_TEB0187_REV01!B:D,MATCH(H126,RAW_c_TEB0187_REV01!B:B,0),3)),"---"))),"---")</f>
        <v>J1-C1</v>
      </c>
      <c r="Q126" t="s">
        <v>976</v>
      </c>
      <c r="R126" t="s">
        <v>3204</v>
      </c>
      <c r="S126" t="s">
        <v>3757</v>
      </c>
      <c r="T126">
        <f>COUNTIF(RAW_c_TEB0187_REV01!B:B,G126)</f>
        <v>1</v>
      </c>
      <c r="U126" t="str">
        <f t="shared" si="11"/>
        <v>B2B-NC</v>
      </c>
    </row>
    <row r="127" spans="1:21" x14ac:dyDescent="0.25">
      <c r="A127" t="s">
        <v>5707</v>
      </c>
      <c r="B127" t="s">
        <v>39</v>
      </c>
      <c r="C127" t="s">
        <v>5583</v>
      </c>
      <c r="D127" t="s">
        <v>169</v>
      </c>
      <c r="E127" t="s">
        <v>291</v>
      </c>
      <c r="F127" t="str">
        <f t="shared" si="6"/>
        <v>J1-C2</v>
      </c>
      <c r="G127" t="str">
        <f>VLOOKUP(F127,RAW_c_TEB0187_REV01!A:B,2,0)</f>
        <v>NetJ1_C2</v>
      </c>
      <c r="H127" t="str">
        <f t="shared" si="7"/>
        <v>NetJ1_C2</v>
      </c>
      <c r="I127" t="str">
        <f t="shared" si="8"/>
        <v>--</v>
      </c>
      <c r="J127" t="str">
        <f t="shared" si="9"/>
        <v>--</v>
      </c>
      <c r="K127" t="str">
        <f>IFERROR(IF(J127="--",IF(G127=H127,VLOOKUP(G127,RAW_c_TEB0187_REV01!L:N,3,0),SUM(VLOOKUP(H127,RAW_c_TEB0187_REV01!L:N,3,0),VLOOKUP(G127,RAW_c_TEB0187_REV01!L:N,3,0))),"---"),"---")</f>
        <v>---</v>
      </c>
      <c r="L127" t="str">
        <f t="shared" si="10"/>
        <v>J1-C2</v>
      </c>
      <c r="M127" t="str">
        <f>IFERROR(IF(
COUNTIF(B2B!H:H,(IF(K127&lt;&gt;"---",IF(INDEX(RAW_c_TEB0187_REV01!B:D,MATCH(H127,RAW_c_TEB0187_REV01!B:B,0),3)=L127,INDEX(
RAW_c_TEB0187_REV01!B:D,MATCH(H127,INDEX(RAW_c_TEB0187_REV01!B:B,MATCH(H127,RAW_c_TEB0187_REV01!B:B,)+1):'RAW_c_TEB0187_REV01'!B11198,)+MATCH(H127,RAW_c_TEB0187_REV01!B:B,),3),INDEX(RAW_c_TEB0187_REV01!B:D,MATCH(H127,RAW_c_TEB0187_REV01!B:B,0),3)),"---")))=1,"---",IF(K127&lt;&gt;"---",IF(INDEX(RAW_c_TEB0187_REV01!B:D,MATCH(H127,RAW_c_TEB0187_REV01!B:B,0),3)=L127,INDEX(
RAW_c_TEB0187_REV01!B:D,MATCH(H127,INDEX(RAW_c_TEB0187_REV01!B:B,MATCH(H127,RAW_c_TEB0187_REV01!B:B,)+1):'RAW_c_TEB0187_REV01'!B11198,)+MATCH(H127,RAW_c_TEB0187_REV01!B:B,),3),INDEX(RAW_c_TEB0187_REV01!B:D,MATCH(H127,RAW_c_TEB0187_REV01!B:B,0),3)),"---")),"---")</f>
        <v>---</v>
      </c>
      <c r="N127" t="str">
        <f>IFERROR(IF(AND(B127="B2B",J127="--"),L127,IF(
COUNTIF(B2B!H:H,(IF(K127&lt;&gt;"---",IF(INDEX(RAW_c_TEB0187_REV01!B:D,MATCH(H127,RAW_c_TEB0187_REV01!B:B,0),3)=L127,INDEX(
RAW_c_TEB0187_REV01!B:D,MATCH(H127,INDEX(RAW_c_TEB0187_REV01!B:B,MATCH(H127,RAW_c_TEB0187_REV01!B:B,)+1):'RAW_c_TEB0187_REV01'!B11198,)+MATCH(H127,RAW_c_TEB0187_REV01!B:B,),3),INDEX(RAW_c_TEB0187_REV01!B:D,MATCH(H127,RAW_c_TEB0187_REV01!B:B,0),3)),"---")))=0,"---",IF(K127&lt;&gt;"---",IF(INDEX(RAW_c_TEB0187_REV01!B:D,MATCH(H127,RAW_c_TEB0187_REV01!B:B,0),3)=L127,INDEX(
RAW_c_TEB0187_REV01!B:D,MATCH(H127,INDEX(RAW_c_TEB0187_REV01!B:B,MATCH(H127,RAW_c_TEB0187_REV01!B:B,)+1):'RAW_c_TEB0187_REV01'!B11198,)+MATCH(H127,RAW_c_TEB0187_REV01!B:B,),3),INDEX(RAW_c_TEB0187_REV01!B:D,MATCH(H127,RAW_c_TEB0187_REV01!B:B,0),3)),"---"))),"---")</f>
        <v>J1-C2</v>
      </c>
      <c r="Q127" t="s">
        <v>977</v>
      </c>
      <c r="R127" t="s">
        <v>3205</v>
      </c>
      <c r="S127" t="s">
        <v>3756</v>
      </c>
      <c r="T127">
        <f>COUNTIF(RAW_c_TEB0187_REV01!B:B,G127)</f>
        <v>1</v>
      </c>
      <c r="U127" t="str">
        <f t="shared" si="11"/>
        <v>B2B-NC</v>
      </c>
    </row>
    <row r="128" spans="1:21" x14ac:dyDescent="0.25">
      <c r="A128" t="s">
        <v>5708</v>
      </c>
      <c r="B128" t="s">
        <v>39</v>
      </c>
      <c r="C128" t="s">
        <v>5583</v>
      </c>
      <c r="D128" t="s">
        <v>169</v>
      </c>
      <c r="E128" t="s">
        <v>292</v>
      </c>
      <c r="F128" t="str">
        <f t="shared" si="6"/>
        <v>J1-C3</v>
      </c>
      <c r="G128" t="str">
        <f>VLOOKUP(F128,RAW_c_TEB0187_REV01!A:B,2,0)</f>
        <v>NetJ1_C3</v>
      </c>
      <c r="H128" t="str">
        <f t="shared" si="7"/>
        <v>NetJ1_C3</v>
      </c>
      <c r="I128" t="str">
        <f t="shared" si="8"/>
        <v>--</v>
      </c>
      <c r="J128" t="str">
        <f t="shared" si="9"/>
        <v>--</v>
      </c>
      <c r="K128" t="str">
        <f>IFERROR(IF(J128="--",IF(G128=H128,VLOOKUP(G128,RAW_c_TEB0187_REV01!L:N,3,0),SUM(VLOOKUP(H128,RAW_c_TEB0187_REV01!L:N,3,0),VLOOKUP(G128,RAW_c_TEB0187_REV01!L:N,3,0))),"---"),"---")</f>
        <v>---</v>
      </c>
      <c r="L128" t="str">
        <f t="shared" si="10"/>
        <v>J1-C3</v>
      </c>
      <c r="M128" t="str">
        <f>IFERROR(IF(
COUNTIF(B2B!H:H,(IF(K128&lt;&gt;"---",IF(INDEX(RAW_c_TEB0187_REV01!B:D,MATCH(H128,RAW_c_TEB0187_REV01!B:B,0),3)=L128,INDEX(
RAW_c_TEB0187_REV01!B:D,MATCH(H128,INDEX(RAW_c_TEB0187_REV01!B:B,MATCH(H128,RAW_c_TEB0187_REV01!B:B,)+1):'RAW_c_TEB0187_REV01'!B11199,)+MATCH(H128,RAW_c_TEB0187_REV01!B:B,),3),INDEX(RAW_c_TEB0187_REV01!B:D,MATCH(H128,RAW_c_TEB0187_REV01!B:B,0),3)),"---")))=1,"---",IF(K128&lt;&gt;"---",IF(INDEX(RAW_c_TEB0187_REV01!B:D,MATCH(H128,RAW_c_TEB0187_REV01!B:B,0),3)=L128,INDEX(
RAW_c_TEB0187_REV01!B:D,MATCH(H128,INDEX(RAW_c_TEB0187_REV01!B:B,MATCH(H128,RAW_c_TEB0187_REV01!B:B,)+1):'RAW_c_TEB0187_REV01'!B11199,)+MATCH(H128,RAW_c_TEB0187_REV01!B:B,),3),INDEX(RAW_c_TEB0187_REV01!B:D,MATCH(H128,RAW_c_TEB0187_REV01!B:B,0),3)),"---")),"---")</f>
        <v>---</v>
      </c>
      <c r="N128" t="str">
        <f>IFERROR(IF(AND(B128="B2B",J128="--"),L128,IF(
COUNTIF(B2B!H:H,(IF(K128&lt;&gt;"---",IF(INDEX(RAW_c_TEB0187_REV01!B:D,MATCH(H128,RAW_c_TEB0187_REV01!B:B,0),3)=L128,INDEX(
RAW_c_TEB0187_REV01!B:D,MATCH(H128,INDEX(RAW_c_TEB0187_REV01!B:B,MATCH(H128,RAW_c_TEB0187_REV01!B:B,)+1):'RAW_c_TEB0187_REV01'!B11199,)+MATCH(H128,RAW_c_TEB0187_REV01!B:B,),3),INDEX(RAW_c_TEB0187_REV01!B:D,MATCH(H128,RAW_c_TEB0187_REV01!B:B,0),3)),"---")))=0,"---",IF(K128&lt;&gt;"---",IF(INDEX(RAW_c_TEB0187_REV01!B:D,MATCH(H128,RAW_c_TEB0187_REV01!B:B,0),3)=L128,INDEX(
RAW_c_TEB0187_REV01!B:D,MATCH(H128,INDEX(RAW_c_TEB0187_REV01!B:B,MATCH(H128,RAW_c_TEB0187_REV01!B:B,)+1):'RAW_c_TEB0187_REV01'!B11199,)+MATCH(H128,RAW_c_TEB0187_REV01!B:B,),3),INDEX(RAW_c_TEB0187_REV01!B:D,MATCH(H128,RAW_c_TEB0187_REV01!B:B,0),3)),"---"))),"---")</f>
        <v>J1-C3</v>
      </c>
      <c r="Q128" t="s">
        <v>766</v>
      </c>
      <c r="R128" t="s">
        <v>5271</v>
      </c>
      <c r="S128" t="s">
        <v>3759</v>
      </c>
      <c r="T128">
        <f>COUNTIF(RAW_c_TEB0187_REV01!B:B,G128)</f>
        <v>1</v>
      </c>
      <c r="U128" t="str">
        <f t="shared" si="11"/>
        <v>B2B-NC</v>
      </c>
    </row>
    <row r="129" spans="1:21" x14ac:dyDescent="0.25">
      <c r="A129" t="s">
        <v>5709</v>
      </c>
      <c r="B129" t="s">
        <v>39</v>
      </c>
      <c r="C129" t="s">
        <v>433</v>
      </c>
      <c r="D129" t="s">
        <v>169</v>
      </c>
      <c r="E129" t="s">
        <v>293</v>
      </c>
      <c r="F129" t="str">
        <f t="shared" si="6"/>
        <v>J1-C4</v>
      </c>
      <c r="G129" t="str">
        <f>VLOOKUP(F129,RAW_c_TEB0187_REV01!A:B,2,0)</f>
        <v>GND</v>
      </c>
      <c r="H129" t="str">
        <f t="shared" si="7"/>
        <v>GND</v>
      </c>
      <c r="I129" t="str">
        <f t="shared" si="8"/>
        <v>--</v>
      </c>
      <c r="J129" t="str">
        <f t="shared" si="9"/>
        <v>---</v>
      </c>
      <c r="K129" t="str">
        <f>IFERROR(IF(J129="--",IF(G129=H129,VLOOKUP(G129,RAW_c_TEB0187_REV01!L:N,3,0),SUM(VLOOKUP(H129,RAW_c_TEB0187_REV01!L:N,3,0),VLOOKUP(G129,RAW_c_TEB0187_REV01!L:N,3,0))),"---"),"---")</f>
        <v>---</v>
      </c>
      <c r="L129" t="str">
        <f t="shared" si="10"/>
        <v>J1-C4</v>
      </c>
      <c r="M129" t="str">
        <f>IFERROR(IF(
COUNTIF(B2B!H:H,(IF(K129&lt;&gt;"---",IF(INDEX(RAW_c_TEB0187_REV01!B:D,MATCH(H129,RAW_c_TEB0187_REV01!B:B,0),3)=L129,INDEX(
RAW_c_TEB0187_REV01!B:D,MATCH(H129,INDEX(RAW_c_TEB0187_REV01!B:B,MATCH(H129,RAW_c_TEB0187_REV01!B:B,)+1):'RAW_c_TEB0187_REV01'!B11200,)+MATCH(H129,RAW_c_TEB0187_REV01!B:B,),3),INDEX(RAW_c_TEB0187_REV01!B:D,MATCH(H129,RAW_c_TEB0187_REV01!B:B,0),3)),"---")))=1,"---",IF(K129&lt;&gt;"---",IF(INDEX(RAW_c_TEB0187_REV01!B:D,MATCH(H129,RAW_c_TEB0187_REV01!B:B,0),3)=L129,INDEX(
RAW_c_TEB0187_REV01!B:D,MATCH(H129,INDEX(RAW_c_TEB0187_REV01!B:B,MATCH(H129,RAW_c_TEB0187_REV01!B:B,)+1):'RAW_c_TEB0187_REV01'!B11200,)+MATCH(H129,RAW_c_TEB0187_REV01!B:B,),3),INDEX(RAW_c_TEB0187_REV01!B:D,MATCH(H129,RAW_c_TEB0187_REV01!B:B,0),3)),"---")),"---")</f>
        <v>---</v>
      </c>
      <c r="N129" t="str">
        <f>IFERROR(IF(AND(B129="B2B",J129="--"),L129,IF(
COUNTIF(B2B!H:H,(IF(K129&lt;&gt;"---",IF(INDEX(RAW_c_TEB0187_REV01!B:D,MATCH(H129,RAW_c_TEB0187_REV01!B:B,0),3)=L129,INDEX(
RAW_c_TEB0187_REV01!B:D,MATCH(H129,INDEX(RAW_c_TEB0187_REV01!B:B,MATCH(H129,RAW_c_TEB0187_REV01!B:B,)+1):'RAW_c_TEB0187_REV01'!B11200,)+MATCH(H129,RAW_c_TEB0187_REV01!B:B,),3),INDEX(RAW_c_TEB0187_REV01!B:D,MATCH(H129,RAW_c_TEB0187_REV01!B:B,0),3)),"---")))=0,"---",IF(K129&lt;&gt;"---",IF(INDEX(RAW_c_TEB0187_REV01!B:D,MATCH(H129,RAW_c_TEB0187_REV01!B:B,0),3)=L129,INDEX(
RAW_c_TEB0187_REV01!B:D,MATCH(H129,INDEX(RAW_c_TEB0187_REV01!B:B,MATCH(H129,RAW_c_TEB0187_REV01!B:B,)+1):'RAW_c_TEB0187_REV01'!B11200,)+MATCH(H129,RAW_c_TEB0187_REV01!B:B,),3),INDEX(RAW_c_TEB0187_REV01!B:D,MATCH(H129,RAW_c_TEB0187_REV01!B:B,0),3)),"---"))),"---")</f>
        <v>---</v>
      </c>
      <c r="Q129" t="s">
        <v>768</v>
      </c>
      <c r="R129" t="s">
        <v>5272</v>
      </c>
      <c r="S129" t="s">
        <v>3758</v>
      </c>
      <c r="T129">
        <f>COUNTIF(RAW_c_TEB0187_REV01!B:B,G129)</f>
        <v>1098</v>
      </c>
      <c r="U129" t="str">
        <f t="shared" si="11"/>
        <v>B2B-GND</v>
      </c>
    </row>
    <row r="130" spans="1:21" x14ac:dyDescent="0.25">
      <c r="A130" t="s">
        <v>5710</v>
      </c>
      <c r="B130" t="s">
        <v>39</v>
      </c>
      <c r="C130" t="s">
        <v>5583</v>
      </c>
      <c r="D130" t="s">
        <v>169</v>
      </c>
      <c r="E130" t="s">
        <v>294</v>
      </c>
      <c r="F130" t="str">
        <f t="shared" si="6"/>
        <v>J1-C5</v>
      </c>
      <c r="G130" t="str">
        <f>VLOOKUP(F130,RAW_c_TEB0187_REV01!A:B,2,0)</f>
        <v>NetJ1_C5</v>
      </c>
      <c r="H130" t="str">
        <f t="shared" si="7"/>
        <v>NetJ1_C5</v>
      </c>
      <c r="I130" t="str">
        <f t="shared" si="8"/>
        <v>--</v>
      </c>
      <c r="J130" t="str">
        <f t="shared" si="9"/>
        <v>--</v>
      </c>
      <c r="K130" t="str">
        <f>IFERROR(IF(J130="--",IF(G130=H130,VLOOKUP(G130,RAW_c_TEB0187_REV01!L:N,3,0),SUM(VLOOKUP(H130,RAW_c_TEB0187_REV01!L:N,3,0),VLOOKUP(G130,RAW_c_TEB0187_REV01!L:N,3,0))),"---"),"---")</f>
        <v>---</v>
      </c>
      <c r="L130" t="str">
        <f t="shared" si="10"/>
        <v>J1-C5</v>
      </c>
      <c r="M130" t="str">
        <f>IFERROR(IF(
COUNTIF(B2B!H:H,(IF(K130&lt;&gt;"---",IF(INDEX(RAW_c_TEB0187_REV01!B:D,MATCH(H130,RAW_c_TEB0187_REV01!B:B,0),3)=L130,INDEX(
RAW_c_TEB0187_REV01!B:D,MATCH(H130,INDEX(RAW_c_TEB0187_REV01!B:B,MATCH(H130,RAW_c_TEB0187_REV01!B:B,)+1):'RAW_c_TEB0187_REV01'!B11201,)+MATCH(H130,RAW_c_TEB0187_REV01!B:B,),3),INDEX(RAW_c_TEB0187_REV01!B:D,MATCH(H130,RAW_c_TEB0187_REV01!B:B,0),3)),"---")))=1,"---",IF(K130&lt;&gt;"---",IF(INDEX(RAW_c_TEB0187_REV01!B:D,MATCH(H130,RAW_c_TEB0187_REV01!B:B,0),3)=L130,INDEX(
RAW_c_TEB0187_REV01!B:D,MATCH(H130,INDEX(RAW_c_TEB0187_REV01!B:B,MATCH(H130,RAW_c_TEB0187_REV01!B:B,)+1):'RAW_c_TEB0187_REV01'!B11201,)+MATCH(H130,RAW_c_TEB0187_REV01!B:B,),3),INDEX(RAW_c_TEB0187_REV01!B:D,MATCH(H130,RAW_c_TEB0187_REV01!B:B,0),3)),"---")),"---")</f>
        <v>---</v>
      </c>
      <c r="N130" t="str">
        <f>IFERROR(IF(AND(B130="B2B",J130="--"),L130,IF(
COUNTIF(B2B!H:H,(IF(K130&lt;&gt;"---",IF(INDEX(RAW_c_TEB0187_REV01!B:D,MATCH(H130,RAW_c_TEB0187_REV01!B:B,0),3)=L130,INDEX(
RAW_c_TEB0187_REV01!B:D,MATCH(H130,INDEX(RAW_c_TEB0187_REV01!B:B,MATCH(H130,RAW_c_TEB0187_REV01!B:B,)+1):'RAW_c_TEB0187_REV01'!B11201,)+MATCH(H130,RAW_c_TEB0187_REV01!B:B,),3),INDEX(RAW_c_TEB0187_REV01!B:D,MATCH(H130,RAW_c_TEB0187_REV01!B:B,0),3)),"---")))=0,"---",IF(K130&lt;&gt;"---",IF(INDEX(RAW_c_TEB0187_REV01!B:D,MATCH(H130,RAW_c_TEB0187_REV01!B:B,0),3)=L130,INDEX(
RAW_c_TEB0187_REV01!B:D,MATCH(H130,INDEX(RAW_c_TEB0187_REV01!B:B,MATCH(H130,RAW_c_TEB0187_REV01!B:B,)+1):'RAW_c_TEB0187_REV01'!B11201,)+MATCH(H130,RAW_c_TEB0187_REV01!B:B,),3),INDEX(RAW_c_TEB0187_REV01!B:D,MATCH(H130,RAW_c_TEB0187_REV01!B:B,0),3)),"---"))),"---")</f>
        <v>J1-C5</v>
      </c>
      <c r="Q130" t="s">
        <v>4517</v>
      </c>
      <c r="R130" t="s">
        <v>5432</v>
      </c>
      <c r="S130" t="s">
        <v>3708</v>
      </c>
      <c r="T130">
        <f>COUNTIF(RAW_c_TEB0187_REV01!B:B,G130)</f>
        <v>1</v>
      </c>
      <c r="U130" t="str">
        <f t="shared" si="11"/>
        <v>B2B-NC</v>
      </c>
    </row>
    <row r="131" spans="1:21" x14ac:dyDescent="0.25">
      <c r="A131" t="s">
        <v>5711</v>
      </c>
      <c r="B131" t="s">
        <v>39</v>
      </c>
      <c r="C131" t="s">
        <v>5583</v>
      </c>
      <c r="D131" t="s">
        <v>169</v>
      </c>
      <c r="E131" t="s">
        <v>295</v>
      </c>
      <c r="F131" t="str">
        <f t="shared" si="6"/>
        <v>J1-C6</v>
      </c>
      <c r="G131" t="str">
        <f>VLOOKUP(F131,RAW_c_TEB0187_REV01!A:B,2,0)</f>
        <v>NetJ1_C6</v>
      </c>
      <c r="H131" t="str">
        <f t="shared" si="7"/>
        <v>NetJ1_C6</v>
      </c>
      <c r="I131" t="str">
        <f t="shared" si="8"/>
        <v>--</v>
      </c>
      <c r="J131" t="str">
        <f t="shared" si="9"/>
        <v>--</v>
      </c>
      <c r="K131" t="str">
        <f>IFERROR(IF(J131="--",IF(G131=H131,VLOOKUP(G131,RAW_c_TEB0187_REV01!L:N,3,0),SUM(VLOOKUP(H131,RAW_c_TEB0187_REV01!L:N,3,0),VLOOKUP(G131,RAW_c_TEB0187_REV01!L:N,3,0))),"---"),"---")</f>
        <v>---</v>
      </c>
      <c r="L131" t="str">
        <f t="shared" si="10"/>
        <v>J1-C6</v>
      </c>
      <c r="M131" t="str">
        <f>IFERROR(IF(
COUNTIF(B2B!H:H,(IF(K131&lt;&gt;"---",IF(INDEX(RAW_c_TEB0187_REV01!B:D,MATCH(H131,RAW_c_TEB0187_REV01!B:B,0),3)=L131,INDEX(
RAW_c_TEB0187_REV01!B:D,MATCH(H131,INDEX(RAW_c_TEB0187_REV01!B:B,MATCH(H131,RAW_c_TEB0187_REV01!B:B,)+1):'RAW_c_TEB0187_REV01'!B11202,)+MATCH(H131,RAW_c_TEB0187_REV01!B:B,),3),INDEX(RAW_c_TEB0187_REV01!B:D,MATCH(H131,RAW_c_TEB0187_REV01!B:B,0),3)),"---")))=1,"---",IF(K131&lt;&gt;"---",IF(INDEX(RAW_c_TEB0187_REV01!B:D,MATCH(H131,RAW_c_TEB0187_REV01!B:B,0),3)=L131,INDEX(
RAW_c_TEB0187_REV01!B:D,MATCH(H131,INDEX(RAW_c_TEB0187_REV01!B:B,MATCH(H131,RAW_c_TEB0187_REV01!B:B,)+1):'RAW_c_TEB0187_REV01'!B11202,)+MATCH(H131,RAW_c_TEB0187_REV01!B:B,),3),INDEX(RAW_c_TEB0187_REV01!B:D,MATCH(H131,RAW_c_TEB0187_REV01!B:B,0),3)),"---")),"---")</f>
        <v>---</v>
      </c>
      <c r="N131" t="str">
        <f>IFERROR(IF(AND(B131="B2B",J131="--"),L131,IF(
COUNTIF(B2B!H:H,(IF(K131&lt;&gt;"---",IF(INDEX(RAW_c_TEB0187_REV01!B:D,MATCH(H131,RAW_c_TEB0187_REV01!B:B,0),3)=L131,INDEX(
RAW_c_TEB0187_REV01!B:D,MATCH(H131,INDEX(RAW_c_TEB0187_REV01!B:B,MATCH(H131,RAW_c_TEB0187_REV01!B:B,)+1):'RAW_c_TEB0187_REV01'!B11202,)+MATCH(H131,RAW_c_TEB0187_REV01!B:B,),3),INDEX(RAW_c_TEB0187_REV01!B:D,MATCH(H131,RAW_c_TEB0187_REV01!B:B,0),3)),"---")))=0,"---",IF(K131&lt;&gt;"---",IF(INDEX(RAW_c_TEB0187_REV01!B:D,MATCH(H131,RAW_c_TEB0187_REV01!B:B,0),3)=L131,INDEX(
RAW_c_TEB0187_REV01!B:D,MATCH(H131,INDEX(RAW_c_TEB0187_REV01!B:B,MATCH(H131,RAW_c_TEB0187_REV01!B:B,)+1):'RAW_c_TEB0187_REV01'!B11202,)+MATCH(H131,RAW_c_TEB0187_REV01!B:B,),3),INDEX(RAW_c_TEB0187_REV01!B:D,MATCH(H131,RAW_c_TEB0187_REV01!B:B,0),3)),"---"))),"---")</f>
        <v>J1-C6</v>
      </c>
      <c r="Q131" t="s">
        <v>4517</v>
      </c>
      <c r="R131" t="s">
        <v>5433</v>
      </c>
      <c r="S131" t="s">
        <v>3722</v>
      </c>
      <c r="T131">
        <f>COUNTIF(RAW_c_TEB0187_REV01!B:B,G131)</f>
        <v>1</v>
      </c>
      <c r="U131" t="str">
        <f t="shared" si="11"/>
        <v>B2B-NC</v>
      </c>
    </row>
    <row r="132" spans="1:21" x14ac:dyDescent="0.25">
      <c r="A132" t="s">
        <v>5712</v>
      </c>
      <c r="B132" t="s">
        <v>39</v>
      </c>
      <c r="C132" t="s">
        <v>433</v>
      </c>
      <c r="D132" t="s">
        <v>169</v>
      </c>
      <c r="E132" t="s">
        <v>296</v>
      </c>
      <c r="F132" t="str">
        <f t="shared" si="6"/>
        <v>J1-C7</v>
      </c>
      <c r="G132" t="str">
        <f>VLOOKUP(F132,RAW_c_TEB0187_REV01!A:B,2,0)</f>
        <v>GND</v>
      </c>
      <c r="H132" t="str">
        <f t="shared" si="7"/>
        <v>GND</v>
      </c>
      <c r="I132" t="str">
        <f t="shared" si="8"/>
        <v>--</v>
      </c>
      <c r="J132" t="str">
        <f t="shared" si="9"/>
        <v>---</v>
      </c>
      <c r="K132" t="str">
        <f>IFERROR(IF(J132="--",IF(G132=H132,VLOOKUP(G132,RAW_c_TEB0187_REV01!L:N,3,0),SUM(VLOOKUP(H132,RAW_c_TEB0187_REV01!L:N,3,0),VLOOKUP(G132,RAW_c_TEB0187_REV01!L:N,3,0))),"---"),"---")</f>
        <v>---</v>
      </c>
      <c r="L132" t="str">
        <f t="shared" si="10"/>
        <v>J1-C7</v>
      </c>
      <c r="M132" t="str">
        <f>IFERROR(IF(
COUNTIF(B2B!H:H,(IF(K132&lt;&gt;"---",IF(INDEX(RAW_c_TEB0187_REV01!B:D,MATCH(H132,RAW_c_TEB0187_REV01!B:B,0),3)=L132,INDEX(
RAW_c_TEB0187_REV01!B:D,MATCH(H132,INDEX(RAW_c_TEB0187_REV01!B:B,MATCH(H132,RAW_c_TEB0187_REV01!B:B,)+1):'RAW_c_TEB0187_REV01'!B11203,)+MATCH(H132,RAW_c_TEB0187_REV01!B:B,),3),INDEX(RAW_c_TEB0187_REV01!B:D,MATCH(H132,RAW_c_TEB0187_REV01!B:B,0),3)),"---")))=1,"---",IF(K132&lt;&gt;"---",IF(INDEX(RAW_c_TEB0187_REV01!B:D,MATCH(H132,RAW_c_TEB0187_REV01!B:B,0),3)=L132,INDEX(
RAW_c_TEB0187_REV01!B:D,MATCH(H132,INDEX(RAW_c_TEB0187_REV01!B:B,MATCH(H132,RAW_c_TEB0187_REV01!B:B,)+1):'RAW_c_TEB0187_REV01'!B11203,)+MATCH(H132,RAW_c_TEB0187_REV01!B:B,),3),INDEX(RAW_c_TEB0187_REV01!B:D,MATCH(H132,RAW_c_TEB0187_REV01!B:B,0),3)),"---")),"---")</f>
        <v>---</v>
      </c>
      <c r="N132" t="str">
        <f>IFERROR(IF(AND(B132="B2B",J132="--"),L132,IF(
COUNTIF(B2B!H:H,(IF(K132&lt;&gt;"---",IF(INDEX(RAW_c_TEB0187_REV01!B:D,MATCH(H132,RAW_c_TEB0187_REV01!B:B,0),3)=L132,INDEX(
RAW_c_TEB0187_REV01!B:D,MATCH(H132,INDEX(RAW_c_TEB0187_REV01!B:B,MATCH(H132,RAW_c_TEB0187_REV01!B:B,)+1):'RAW_c_TEB0187_REV01'!B11203,)+MATCH(H132,RAW_c_TEB0187_REV01!B:B,),3),INDEX(RAW_c_TEB0187_REV01!B:D,MATCH(H132,RAW_c_TEB0187_REV01!B:B,0),3)),"---")))=0,"---",IF(K132&lt;&gt;"---",IF(INDEX(RAW_c_TEB0187_REV01!B:D,MATCH(H132,RAW_c_TEB0187_REV01!B:B,0),3)=L132,INDEX(
RAW_c_TEB0187_REV01!B:D,MATCH(H132,INDEX(RAW_c_TEB0187_REV01!B:B,MATCH(H132,RAW_c_TEB0187_REV01!B:B,)+1):'RAW_c_TEB0187_REV01'!B11203,)+MATCH(H132,RAW_c_TEB0187_REV01!B:B,),3),INDEX(RAW_c_TEB0187_REV01!B:D,MATCH(H132,RAW_c_TEB0187_REV01!B:B,0),3)),"---"))),"---")</f>
        <v>---</v>
      </c>
      <c r="Q132" t="s">
        <v>4503</v>
      </c>
      <c r="R132" t="s">
        <v>5323</v>
      </c>
      <c r="S132" t="s">
        <v>4516</v>
      </c>
      <c r="T132">
        <f>COUNTIF(RAW_c_TEB0187_REV01!B:B,G132)</f>
        <v>1098</v>
      </c>
      <c r="U132" t="str">
        <f t="shared" si="11"/>
        <v>B2B-GND</v>
      </c>
    </row>
    <row r="133" spans="1:21" x14ac:dyDescent="0.25">
      <c r="A133" t="s">
        <v>5713</v>
      </c>
      <c r="B133" t="s">
        <v>39</v>
      </c>
      <c r="C133" t="s">
        <v>5588</v>
      </c>
      <c r="D133" t="s">
        <v>169</v>
      </c>
      <c r="E133" t="s">
        <v>297</v>
      </c>
      <c r="F133" t="str">
        <f t="shared" si="6"/>
        <v>J1-C8</v>
      </c>
      <c r="G133" t="str">
        <f>VLOOKUP(F133,RAW_c_TEB0187_REV01!A:B,2,0)</f>
        <v>QSFP_RX1_P</v>
      </c>
      <c r="H133" t="str">
        <f t="shared" si="7"/>
        <v>QSFP_RX1_P</v>
      </c>
      <c r="I133" t="str">
        <f t="shared" si="8"/>
        <v>--</v>
      </c>
      <c r="J133" t="str">
        <f t="shared" si="9"/>
        <v>--</v>
      </c>
      <c r="K133">
        <f>IFERROR(IF(J133="--",IF(G133=H133,VLOOKUP(G133,RAW_c_TEB0187_REV01!L:N,3,0),SUM(VLOOKUP(H133,RAW_c_TEB0187_REV01!L:N,3,0),VLOOKUP(G133,RAW_c_TEB0187_REV01!L:N,3,0))),"---"),"---")</f>
        <v>34.869199999999999</v>
      </c>
      <c r="L133" t="str">
        <f t="shared" si="10"/>
        <v>J1-C8</v>
      </c>
      <c r="M133" t="str">
        <f>IFERROR(IF(
COUNTIF(B2B!H:H,(IF(K133&lt;&gt;"---",IF(INDEX(RAW_c_TEB0187_REV01!B:D,MATCH(H133,RAW_c_TEB0187_REV01!B:B,0),3)=L133,INDEX(
RAW_c_TEB0187_REV01!B:D,MATCH(H133,INDEX(RAW_c_TEB0187_REV01!B:B,MATCH(H133,RAW_c_TEB0187_REV01!B:B,)+1):'RAW_c_TEB0187_REV01'!B11204,)+MATCH(H133,RAW_c_TEB0187_REV01!B:B,),3),INDEX(RAW_c_TEB0187_REV01!B:D,MATCH(H133,RAW_c_TEB0187_REV01!B:B,0),3)),"---")))=1,"---",IF(K133&lt;&gt;"---",IF(INDEX(RAW_c_TEB0187_REV01!B:D,MATCH(H133,RAW_c_TEB0187_REV01!B:B,0),3)=L133,INDEX(
RAW_c_TEB0187_REV01!B:D,MATCH(H133,INDEX(RAW_c_TEB0187_REV01!B:B,MATCH(H133,RAW_c_TEB0187_REV01!B:B,)+1):'RAW_c_TEB0187_REV01'!B11204,)+MATCH(H133,RAW_c_TEB0187_REV01!B:B,),3),INDEX(RAW_c_TEB0187_REV01!B:D,MATCH(H133,RAW_c_TEB0187_REV01!B:B,0),3)),"---")),"---")</f>
        <v>J18-22</v>
      </c>
      <c r="N133" t="str">
        <f>IFERROR(IF(AND(B133="B2B",J133="--"),L133,IF(
COUNTIF(B2B!H:H,(IF(K133&lt;&gt;"---",IF(INDEX(RAW_c_TEB0187_REV01!B:D,MATCH(H133,RAW_c_TEB0187_REV01!B:B,0),3)=L133,INDEX(
RAW_c_TEB0187_REV01!B:D,MATCH(H133,INDEX(RAW_c_TEB0187_REV01!B:B,MATCH(H133,RAW_c_TEB0187_REV01!B:B,)+1):'RAW_c_TEB0187_REV01'!B11204,)+MATCH(H133,RAW_c_TEB0187_REV01!B:B,),3),INDEX(RAW_c_TEB0187_REV01!B:D,MATCH(H133,RAW_c_TEB0187_REV01!B:B,0),3)),"---")))=0,"---",IF(K133&lt;&gt;"---",IF(INDEX(RAW_c_TEB0187_REV01!B:D,MATCH(H133,RAW_c_TEB0187_REV01!B:B,0),3)=L133,INDEX(
RAW_c_TEB0187_REV01!B:D,MATCH(H133,INDEX(RAW_c_TEB0187_REV01!B:B,MATCH(H133,RAW_c_TEB0187_REV01!B:B,)+1):'RAW_c_TEB0187_REV01'!B11204,)+MATCH(H133,RAW_c_TEB0187_REV01!B:B,),3),INDEX(RAW_c_TEB0187_REV01!B:D,MATCH(H133,RAW_c_TEB0187_REV01!B:B,0),3)),"---"))),"---")</f>
        <v>J1-C8</v>
      </c>
      <c r="Q133" t="s">
        <v>4513</v>
      </c>
      <c r="R133" t="s">
        <v>3639</v>
      </c>
      <c r="S133" t="s">
        <v>4515</v>
      </c>
      <c r="T133">
        <f>COUNTIF(RAW_c_TEB0187_REV01!B:B,G133)</f>
        <v>2</v>
      </c>
      <c r="U133" t="str">
        <f t="shared" si="11"/>
        <v>B2B-MGT-PL</v>
      </c>
    </row>
    <row r="134" spans="1:21" x14ac:dyDescent="0.25">
      <c r="A134" t="s">
        <v>5714</v>
      </c>
      <c r="B134" t="s">
        <v>39</v>
      </c>
      <c r="C134" t="s">
        <v>5588</v>
      </c>
      <c r="D134" t="s">
        <v>169</v>
      </c>
      <c r="E134" t="s">
        <v>298</v>
      </c>
      <c r="F134" t="str">
        <f t="shared" si="6"/>
        <v>J1-C9</v>
      </c>
      <c r="G134" t="str">
        <f>VLOOKUP(F134,RAW_c_TEB0187_REV01!A:B,2,0)</f>
        <v>QSFP_RX1_N</v>
      </c>
      <c r="H134" t="str">
        <f t="shared" si="7"/>
        <v>QSFP_RX1_N</v>
      </c>
      <c r="I134" t="str">
        <f t="shared" si="8"/>
        <v>--</v>
      </c>
      <c r="J134" t="str">
        <f t="shared" si="9"/>
        <v>--</v>
      </c>
      <c r="K134">
        <f>IFERROR(IF(J134="--",IF(G134=H134,VLOOKUP(G134,RAW_c_TEB0187_REV01!L:N,3,0),SUM(VLOOKUP(H134,RAW_c_TEB0187_REV01!L:N,3,0),VLOOKUP(G134,RAW_c_TEB0187_REV01!L:N,3,0))),"---"),"---")</f>
        <v>34.863799999999998</v>
      </c>
      <c r="L134" t="str">
        <f t="shared" si="10"/>
        <v>J1-C9</v>
      </c>
      <c r="M134" t="str">
        <f>IFERROR(IF(
COUNTIF(B2B!H:H,(IF(K134&lt;&gt;"---",IF(INDEX(RAW_c_TEB0187_REV01!B:D,MATCH(H134,RAW_c_TEB0187_REV01!B:B,0),3)=L134,INDEX(
RAW_c_TEB0187_REV01!B:D,MATCH(H134,INDEX(RAW_c_TEB0187_REV01!B:B,MATCH(H134,RAW_c_TEB0187_REV01!B:B,)+1):'RAW_c_TEB0187_REV01'!B11205,)+MATCH(H134,RAW_c_TEB0187_REV01!B:B,),3),INDEX(RAW_c_TEB0187_REV01!B:D,MATCH(H134,RAW_c_TEB0187_REV01!B:B,0),3)),"---")))=1,"---",IF(K134&lt;&gt;"---",IF(INDEX(RAW_c_TEB0187_REV01!B:D,MATCH(H134,RAW_c_TEB0187_REV01!B:B,0),3)=L134,INDEX(
RAW_c_TEB0187_REV01!B:D,MATCH(H134,INDEX(RAW_c_TEB0187_REV01!B:B,MATCH(H134,RAW_c_TEB0187_REV01!B:B,)+1):'RAW_c_TEB0187_REV01'!B11205,)+MATCH(H134,RAW_c_TEB0187_REV01!B:B,),3),INDEX(RAW_c_TEB0187_REV01!B:D,MATCH(H134,RAW_c_TEB0187_REV01!B:B,0),3)),"---")),"---")</f>
        <v>J18-21</v>
      </c>
      <c r="N134" t="str">
        <f>IFERROR(IF(AND(B134="B2B",J134="--"),L134,IF(
COUNTIF(B2B!H:H,(IF(K134&lt;&gt;"---",IF(INDEX(RAW_c_TEB0187_REV01!B:D,MATCH(H134,RAW_c_TEB0187_REV01!B:B,0),3)=L134,INDEX(
RAW_c_TEB0187_REV01!B:D,MATCH(H134,INDEX(RAW_c_TEB0187_REV01!B:B,MATCH(H134,RAW_c_TEB0187_REV01!B:B,)+1):'RAW_c_TEB0187_REV01'!B11205,)+MATCH(H134,RAW_c_TEB0187_REV01!B:B,),3),INDEX(RAW_c_TEB0187_REV01!B:D,MATCH(H134,RAW_c_TEB0187_REV01!B:B,0),3)),"---")))=0,"---",IF(K134&lt;&gt;"---",IF(INDEX(RAW_c_TEB0187_REV01!B:D,MATCH(H134,RAW_c_TEB0187_REV01!B:B,0),3)=L134,INDEX(
RAW_c_TEB0187_REV01!B:D,MATCH(H134,INDEX(RAW_c_TEB0187_REV01!B:B,MATCH(H134,RAW_c_TEB0187_REV01!B:B,)+1):'RAW_c_TEB0187_REV01'!B11205,)+MATCH(H134,RAW_c_TEB0187_REV01!B:B,),3),INDEX(RAW_c_TEB0187_REV01!B:D,MATCH(H134,RAW_c_TEB0187_REV01!B:B,0),3)),"---"))),"---")</f>
        <v>J1-C9</v>
      </c>
      <c r="T134">
        <f>COUNTIF(RAW_c_TEB0187_REV01!B:B,G134)</f>
        <v>2</v>
      </c>
      <c r="U134" t="str">
        <f t="shared" si="11"/>
        <v>B2B-MGT-PL</v>
      </c>
    </row>
    <row r="135" spans="1:21" x14ac:dyDescent="0.25">
      <c r="A135" t="s">
        <v>5715</v>
      </c>
      <c r="B135" t="s">
        <v>39</v>
      </c>
      <c r="C135" t="s">
        <v>433</v>
      </c>
      <c r="D135" t="s">
        <v>169</v>
      </c>
      <c r="E135" t="s">
        <v>299</v>
      </c>
      <c r="F135" t="str">
        <f t="shared" ref="F135:F198" si="12">$D135&amp;"-"&amp;$E135</f>
        <v>J1-C10</v>
      </c>
      <c r="G135" t="str">
        <f>VLOOKUP(F135,RAW_c_TEB0187_REV01!A:B,2,0)</f>
        <v>GND</v>
      </c>
      <c r="H135" t="str">
        <f t="shared" ref="H135:H198" si="13">IF(IF(COUNTIF($Q$6:$S$150,G135)&gt;0,"---","--")="---",VLOOKUP(G135,$Q$6:$S$150,3,0),G135)</f>
        <v>GND</v>
      </c>
      <c r="I135" t="str">
        <f t="shared" ref="I135:I198" si="14">IF(IF(COUNTIF($Q$6:$S$150,G135)&gt;0,"---","--")="---",VLOOKUP(G135,$Q$6:$S$150,2,0),"--")</f>
        <v>--</v>
      </c>
      <c r="J135" t="str">
        <f t="shared" ref="J135:J198" si="15">IF(COUNTIF($O$6:$O$100,G135)&gt;0,"---","--")</f>
        <v>---</v>
      </c>
      <c r="K135" t="str">
        <f>IFERROR(IF(J135="--",IF(G135=H135,VLOOKUP(G135,RAW_c_TEB0187_REV01!L:N,3,0),SUM(VLOOKUP(H135,RAW_c_TEB0187_REV01!L:N,3,0),VLOOKUP(G135,RAW_c_TEB0187_REV01!L:N,3,0))),"---"),"---")</f>
        <v>---</v>
      </c>
      <c r="L135" t="str">
        <f t="shared" ref="L135:L198" si="16">$D135&amp;"-"&amp;$E135</f>
        <v>J1-C10</v>
      </c>
      <c r="M135" t="str">
        <f>IFERROR(IF(
COUNTIF(B2B!H:H,(IF(K135&lt;&gt;"---",IF(INDEX(RAW_c_TEB0187_REV01!B:D,MATCH(H135,RAW_c_TEB0187_REV01!B:B,0),3)=L135,INDEX(
RAW_c_TEB0187_REV01!B:D,MATCH(H135,INDEX(RAW_c_TEB0187_REV01!B:B,MATCH(H135,RAW_c_TEB0187_REV01!B:B,)+1):'RAW_c_TEB0187_REV01'!B11206,)+MATCH(H135,RAW_c_TEB0187_REV01!B:B,),3),INDEX(RAW_c_TEB0187_REV01!B:D,MATCH(H135,RAW_c_TEB0187_REV01!B:B,0),3)),"---")))=1,"---",IF(K135&lt;&gt;"---",IF(INDEX(RAW_c_TEB0187_REV01!B:D,MATCH(H135,RAW_c_TEB0187_REV01!B:B,0),3)=L135,INDEX(
RAW_c_TEB0187_REV01!B:D,MATCH(H135,INDEX(RAW_c_TEB0187_REV01!B:B,MATCH(H135,RAW_c_TEB0187_REV01!B:B,)+1):'RAW_c_TEB0187_REV01'!B11206,)+MATCH(H135,RAW_c_TEB0187_REV01!B:B,),3),INDEX(RAW_c_TEB0187_REV01!B:D,MATCH(H135,RAW_c_TEB0187_REV01!B:B,0),3)),"---")),"---")</f>
        <v>---</v>
      </c>
      <c r="N135" t="str">
        <f>IFERROR(IF(AND(B135="B2B",J135="--"),L135,IF(
COUNTIF(B2B!H:H,(IF(K135&lt;&gt;"---",IF(INDEX(RAW_c_TEB0187_REV01!B:D,MATCH(H135,RAW_c_TEB0187_REV01!B:B,0),3)=L135,INDEX(
RAW_c_TEB0187_REV01!B:D,MATCH(H135,INDEX(RAW_c_TEB0187_REV01!B:B,MATCH(H135,RAW_c_TEB0187_REV01!B:B,)+1):'RAW_c_TEB0187_REV01'!B11206,)+MATCH(H135,RAW_c_TEB0187_REV01!B:B,),3),INDEX(RAW_c_TEB0187_REV01!B:D,MATCH(H135,RAW_c_TEB0187_REV01!B:B,0),3)),"---")))=0,"---",IF(K135&lt;&gt;"---",IF(INDEX(RAW_c_TEB0187_REV01!B:D,MATCH(H135,RAW_c_TEB0187_REV01!B:B,0),3)=L135,INDEX(
RAW_c_TEB0187_REV01!B:D,MATCH(H135,INDEX(RAW_c_TEB0187_REV01!B:B,MATCH(H135,RAW_c_TEB0187_REV01!B:B,)+1):'RAW_c_TEB0187_REV01'!B11206,)+MATCH(H135,RAW_c_TEB0187_REV01!B:B,),3),INDEX(RAW_c_TEB0187_REV01!B:D,MATCH(H135,RAW_c_TEB0187_REV01!B:B,0),3)),"---"))),"---")</f>
        <v>---</v>
      </c>
      <c r="T135">
        <f>COUNTIF(RAW_c_TEB0187_REV01!B:B,G135)</f>
        <v>1098</v>
      </c>
      <c r="U135" t="str">
        <f t="shared" ref="U135:U198" si="17">$B135&amp;"-"&amp;$C135</f>
        <v>B2B-GND</v>
      </c>
    </row>
    <row r="136" spans="1:21" x14ac:dyDescent="0.25">
      <c r="A136" t="s">
        <v>5716</v>
      </c>
      <c r="B136" t="s">
        <v>39</v>
      </c>
      <c r="C136" t="s">
        <v>5588</v>
      </c>
      <c r="D136" t="s">
        <v>169</v>
      </c>
      <c r="E136" t="s">
        <v>300</v>
      </c>
      <c r="F136" t="str">
        <f t="shared" si="12"/>
        <v>J1-C11</v>
      </c>
      <c r="G136" t="str">
        <f>VLOOKUP(F136,RAW_c_TEB0187_REV01!A:B,2,0)</f>
        <v>QSFP_RX3_P</v>
      </c>
      <c r="H136" t="str">
        <f t="shared" si="13"/>
        <v>QSFP_RX3_P</v>
      </c>
      <c r="I136" t="str">
        <f t="shared" si="14"/>
        <v>--</v>
      </c>
      <c r="J136" t="str">
        <f t="shared" si="15"/>
        <v>--</v>
      </c>
      <c r="K136">
        <f>IFERROR(IF(J136="--",IF(G136=H136,VLOOKUP(G136,RAW_c_TEB0187_REV01!L:N,3,0),SUM(VLOOKUP(H136,RAW_c_TEB0187_REV01!L:N,3,0),VLOOKUP(G136,RAW_c_TEB0187_REV01!L:N,3,0))),"---"),"---")</f>
        <v>35.456499999999998</v>
      </c>
      <c r="L136" t="str">
        <f t="shared" si="16"/>
        <v>J1-C11</v>
      </c>
      <c r="M136" t="str">
        <f>IFERROR(IF(
COUNTIF(B2B!H:H,(IF(K136&lt;&gt;"---",IF(INDEX(RAW_c_TEB0187_REV01!B:D,MATCH(H136,RAW_c_TEB0187_REV01!B:B,0),3)=L136,INDEX(
RAW_c_TEB0187_REV01!B:D,MATCH(H136,INDEX(RAW_c_TEB0187_REV01!B:B,MATCH(H136,RAW_c_TEB0187_REV01!B:B,)+1):'RAW_c_TEB0187_REV01'!B11207,)+MATCH(H136,RAW_c_TEB0187_REV01!B:B,),3),INDEX(RAW_c_TEB0187_REV01!B:D,MATCH(H136,RAW_c_TEB0187_REV01!B:B,0),3)),"---")))=1,"---",IF(K136&lt;&gt;"---",IF(INDEX(RAW_c_TEB0187_REV01!B:D,MATCH(H136,RAW_c_TEB0187_REV01!B:B,0),3)=L136,INDEX(
RAW_c_TEB0187_REV01!B:D,MATCH(H136,INDEX(RAW_c_TEB0187_REV01!B:B,MATCH(H136,RAW_c_TEB0187_REV01!B:B,)+1):'RAW_c_TEB0187_REV01'!B11207,)+MATCH(H136,RAW_c_TEB0187_REV01!B:B,),3),INDEX(RAW_c_TEB0187_REV01!B:D,MATCH(H136,RAW_c_TEB0187_REV01!B:B,0),3)),"---")),"---")</f>
        <v>J18-25</v>
      </c>
      <c r="N136" t="str">
        <f>IFERROR(IF(AND(B136="B2B",J136="--"),L136,IF(
COUNTIF(B2B!H:H,(IF(K136&lt;&gt;"---",IF(INDEX(RAW_c_TEB0187_REV01!B:D,MATCH(H136,RAW_c_TEB0187_REV01!B:B,0),3)=L136,INDEX(
RAW_c_TEB0187_REV01!B:D,MATCH(H136,INDEX(RAW_c_TEB0187_REV01!B:B,MATCH(H136,RAW_c_TEB0187_REV01!B:B,)+1):'RAW_c_TEB0187_REV01'!B11207,)+MATCH(H136,RAW_c_TEB0187_REV01!B:B,),3),INDEX(RAW_c_TEB0187_REV01!B:D,MATCH(H136,RAW_c_TEB0187_REV01!B:B,0),3)),"---")))=0,"---",IF(K136&lt;&gt;"---",IF(INDEX(RAW_c_TEB0187_REV01!B:D,MATCH(H136,RAW_c_TEB0187_REV01!B:B,0),3)=L136,INDEX(
RAW_c_TEB0187_REV01!B:D,MATCH(H136,INDEX(RAW_c_TEB0187_REV01!B:B,MATCH(H136,RAW_c_TEB0187_REV01!B:B,)+1):'RAW_c_TEB0187_REV01'!B11207,)+MATCH(H136,RAW_c_TEB0187_REV01!B:B,),3),INDEX(RAW_c_TEB0187_REV01!B:D,MATCH(H136,RAW_c_TEB0187_REV01!B:B,0),3)),"---"))),"---")</f>
        <v>J1-C11</v>
      </c>
      <c r="T136">
        <f>COUNTIF(RAW_c_TEB0187_REV01!B:B,G136)</f>
        <v>2</v>
      </c>
      <c r="U136" t="str">
        <f t="shared" si="17"/>
        <v>B2B-MGT-PL</v>
      </c>
    </row>
    <row r="137" spans="1:21" x14ac:dyDescent="0.25">
      <c r="A137" t="s">
        <v>5717</v>
      </c>
      <c r="B137" t="s">
        <v>39</v>
      </c>
      <c r="C137" t="s">
        <v>5588</v>
      </c>
      <c r="D137" t="s">
        <v>169</v>
      </c>
      <c r="E137" t="s">
        <v>301</v>
      </c>
      <c r="F137" t="str">
        <f t="shared" si="12"/>
        <v>J1-C12</v>
      </c>
      <c r="G137" t="str">
        <f>VLOOKUP(F137,RAW_c_TEB0187_REV01!A:B,2,0)</f>
        <v>QSFP_RX3_N</v>
      </c>
      <c r="H137" t="str">
        <f t="shared" si="13"/>
        <v>QSFP_RX3_N</v>
      </c>
      <c r="I137" t="str">
        <f t="shared" si="14"/>
        <v>--</v>
      </c>
      <c r="J137" t="str">
        <f t="shared" si="15"/>
        <v>--</v>
      </c>
      <c r="K137">
        <f>IFERROR(IF(J137="--",IF(G137=H137,VLOOKUP(G137,RAW_c_TEB0187_REV01!L:N,3,0),SUM(VLOOKUP(H137,RAW_c_TEB0187_REV01!L:N,3,0),VLOOKUP(G137,RAW_c_TEB0187_REV01!L:N,3,0))),"---"),"---")</f>
        <v>35.492699999999999</v>
      </c>
      <c r="L137" t="str">
        <f t="shared" si="16"/>
        <v>J1-C12</v>
      </c>
      <c r="M137" t="str">
        <f>IFERROR(IF(
COUNTIF(B2B!H:H,(IF(K137&lt;&gt;"---",IF(INDEX(RAW_c_TEB0187_REV01!B:D,MATCH(H137,RAW_c_TEB0187_REV01!B:B,0),3)=L137,INDEX(
RAW_c_TEB0187_REV01!B:D,MATCH(H137,INDEX(RAW_c_TEB0187_REV01!B:B,MATCH(H137,RAW_c_TEB0187_REV01!B:B,)+1):'RAW_c_TEB0187_REV01'!B11208,)+MATCH(H137,RAW_c_TEB0187_REV01!B:B,),3),INDEX(RAW_c_TEB0187_REV01!B:D,MATCH(H137,RAW_c_TEB0187_REV01!B:B,0),3)),"---")))=1,"---",IF(K137&lt;&gt;"---",IF(INDEX(RAW_c_TEB0187_REV01!B:D,MATCH(H137,RAW_c_TEB0187_REV01!B:B,0),3)=L137,INDEX(
RAW_c_TEB0187_REV01!B:D,MATCH(H137,INDEX(RAW_c_TEB0187_REV01!B:B,MATCH(H137,RAW_c_TEB0187_REV01!B:B,)+1):'RAW_c_TEB0187_REV01'!B11208,)+MATCH(H137,RAW_c_TEB0187_REV01!B:B,),3),INDEX(RAW_c_TEB0187_REV01!B:D,MATCH(H137,RAW_c_TEB0187_REV01!B:B,0),3)),"---")),"---")</f>
        <v>J18-24</v>
      </c>
      <c r="N137" t="str">
        <f>IFERROR(IF(AND(B137="B2B",J137="--"),L137,IF(
COUNTIF(B2B!H:H,(IF(K137&lt;&gt;"---",IF(INDEX(RAW_c_TEB0187_REV01!B:D,MATCH(H137,RAW_c_TEB0187_REV01!B:B,0),3)=L137,INDEX(
RAW_c_TEB0187_REV01!B:D,MATCH(H137,INDEX(RAW_c_TEB0187_REV01!B:B,MATCH(H137,RAW_c_TEB0187_REV01!B:B,)+1):'RAW_c_TEB0187_REV01'!B11208,)+MATCH(H137,RAW_c_TEB0187_REV01!B:B,),3),INDEX(RAW_c_TEB0187_REV01!B:D,MATCH(H137,RAW_c_TEB0187_REV01!B:B,0),3)),"---")))=0,"---",IF(K137&lt;&gt;"---",IF(INDEX(RAW_c_TEB0187_REV01!B:D,MATCH(H137,RAW_c_TEB0187_REV01!B:B,0),3)=L137,INDEX(
RAW_c_TEB0187_REV01!B:D,MATCH(H137,INDEX(RAW_c_TEB0187_REV01!B:B,MATCH(H137,RAW_c_TEB0187_REV01!B:B,)+1):'RAW_c_TEB0187_REV01'!B11208,)+MATCH(H137,RAW_c_TEB0187_REV01!B:B,),3),INDEX(RAW_c_TEB0187_REV01!B:D,MATCH(H137,RAW_c_TEB0187_REV01!B:B,0),3)),"---"))),"---")</f>
        <v>J1-C12</v>
      </c>
      <c r="T137">
        <f>COUNTIF(RAW_c_TEB0187_REV01!B:B,G137)</f>
        <v>2</v>
      </c>
      <c r="U137" t="str">
        <f t="shared" si="17"/>
        <v>B2B-MGT-PL</v>
      </c>
    </row>
    <row r="138" spans="1:21" x14ac:dyDescent="0.25">
      <c r="A138" t="s">
        <v>5718</v>
      </c>
      <c r="B138" t="s">
        <v>39</v>
      </c>
      <c r="C138" t="s">
        <v>433</v>
      </c>
      <c r="D138" t="s">
        <v>169</v>
      </c>
      <c r="E138" t="s">
        <v>302</v>
      </c>
      <c r="F138" t="str">
        <f t="shared" si="12"/>
        <v>J1-C13</v>
      </c>
      <c r="G138" t="str">
        <f>VLOOKUP(F138,RAW_c_TEB0187_REV01!A:B,2,0)</f>
        <v>GND</v>
      </c>
      <c r="H138" t="str">
        <f t="shared" si="13"/>
        <v>GND</v>
      </c>
      <c r="I138" t="str">
        <f t="shared" si="14"/>
        <v>--</v>
      </c>
      <c r="J138" t="str">
        <f t="shared" si="15"/>
        <v>---</v>
      </c>
      <c r="K138" t="str">
        <f>IFERROR(IF(J138="--",IF(G138=H138,VLOOKUP(G138,RAW_c_TEB0187_REV01!L:N,3,0),SUM(VLOOKUP(H138,RAW_c_TEB0187_REV01!L:N,3,0),VLOOKUP(G138,RAW_c_TEB0187_REV01!L:N,3,0))),"---"),"---")</f>
        <v>---</v>
      </c>
      <c r="L138" t="str">
        <f t="shared" si="16"/>
        <v>J1-C13</v>
      </c>
      <c r="M138" t="str">
        <f>IFERROR(IF(
COUNTIF(B2B!H:H,(IF(K138&lt;&gt;"---",IF(INDEX(RAW_c_TEB0187_REV01!B:D,MATCH(H138,RAW_c_TEB0187_REV01!B:B,0),3)=L138,INDEX(
RAW_c_TEB0187_REV01!B:D,MATCH(H138,INDEX(RAW_c_TEB0187_REV01!B:B,MATCH(H138,RAW_c_TEB0187_REV01!B:B,)+1):'RAW_c_TEB0187_REV01'!B11209,)+MATCH(H138,RAW_c_TEB0187_REV01!B:B,),3),INDEX(RAW_c_TEB0187_REV01!B:D,MATCH(H138,RAW_c_TEB0187_REV01!B:B,0),3)),"---")))=1,"---",IF(K138&lt;&gt;"---",IF(INDEX(RAW_c_TEB0187_REV01!B:D,MATCH(H138,RAW_c_TEB0187_REV01!B:B,0),3)=L138,INDEX(
RAW_c_TEB0187_REV01!B:D,MATCH(H138,INDEX(RAW_c_TEB0187_REV01!B:B,MATCH(H138,RAW_c_TEB0187_REV01!B:B,)+1):'RAW_c_TEB0187_REV01'!B11209,)+MATCH(H138,RAW_c_TEB0187_REV01!B:B,),3),INDEX(RAW_c_TEB0187_REV01!B:D,MATCH(H138,RAW_c_TEB0187_REV01!B:B,0),3)),"---")),"---")</f>
        <v>---</v>
      </c>
      <c r="N138" t="str">
        <f>IFERROR(IF(AND(B138="B2B",J138="--"),L138,IF(
COUNTIF(B2B!H:H,(IF(K138&lt;&gt;"---",IF(INDEX(RAW_c_TEB0187_REV01!B:D,MATCH(H138,RAW_c_TEB0187_REV01!B:B,0),3)=L138,INDEX(
RAW_c_TEB0187_REV01!B:D,MATCH(H138,INDEX(RAW_c_TEB0187_REV01!B:B,MATCH(H138,RAW_c_TEB0187_REV01!B:B,)+1):'RAW_c_TEB0187_REV01'!B11209,)+MATCH(H138,RAW_c_TEB0187_REV01!B:B,),3),INDEX(RAW_c_TEB0187_REV01!B:D,MATCH(H138,RAW_c_TEB0187_REV01!B:B,0),3)),"---")))=0,"---",IF(K138&lt;&gt;"---",IF(INDEX(RAW_c_TEB0187_REV01!B:D,MATCH(H138,RAW_c_TEB0187_REV01!B:B,0),3)=L138,INDEX(
RAW_c_TEB0187_REV01!B:D,MATCH(H138,INDEX(RAW_c_TEB0187_REV01!B:B,MATCH(H138,RAW_c_TEB0187_REV01!B:B,)+1):'RAW_c_TEB0187_REV01'!B11209,)+MATCH(H138,RAW_c_TEB0187_REV01!B:B,),3),INDEX(RAW_c_TEB0187_REV01!B:D,MATCH(H138,RAW_c_TEB0187_REV01!B:B,0),3)),"---"))),"---")</f>
        <v>---</v>
      </c>
      <c r="T138">
        <f>COUNTIF(RAW_c_TEB0187_REV01!B:B,G138)</f>
        <v>1098</v>
      </c>
      <c r="U138" t="str">
        <f t="shared" si="17"/>
        <v>B2B-GND</v>
      </c>
    </row>
    <row r="139" spans="1:21" x14ac:dyDescent="0.25">
      <c r="A139" t="s">
        <v>5719</v>
      </c>
      <c r="B139" t="s">
        <v>39</v>
      </c>
      <c r="C139" t="s">
        <v>433</v>
      </c>
      <c r="D139" t="s">
        <v>169</v>
      </c>
      <c r="E139" t="s">
        <v>303</v>
      </c>
      <c r="F139" t="str">
        <f t="shared" si="12"/>
        <v>J1-C14</v>
      </c>
      <c r="G139" t="str">
        <f>VLOOKUP(F139,RAW_c_TEB0187_REV01!A:B,2,0)</f>
        <v>GND</v>
      </c>
      <c r="H139" t="str">
        <f t="shared" si="13"/>
        <v>GND</v>
      </c>
      <c r="I139" t="str">
        <f t="shared" si="14"/>
        <v>--</v>
      </c>
      <c r="J139" t="str">
        <f t="shared" si="15"/>
        <v>---</v>
      </c>
      <c r="K139" t="str">
        <f>IFERROR(IF(J139="--",IF(G139=H139,VLOOKUP(G139,RAW_c_TEB0187_REV01!L:N,3,0),SUM(VLOOKUP(H139,RAW_c_TEB0187_REV01!L:N,3,0),VLOOKUP(G139,RAW_c_TEB0187_REV01!L:N,3,0))),"---"),"---")</f>
        <v>---</v>
      </c>
      <c r="L139" t="str">
        <f t="shared" si="16"/>
        <v>J1-C14</v>
      </c>
      <c r="M139" t="str">
        <f>IFERROR(IF(
COUNTIF(B2B!H:H,(IF(K139&lt;&gt;"---",IF(INDEX(RAW_c_TEB0187_REV01!B:D,MATCH(H139,RAW_c_TEB0187_REV01!B:B,0),3)=L139,INDEX(
RAW_c_TEB0187_REV01!B:D,MATCH(H139,INDEX(RAW_c_TEB0187_REV01!B:B,MATCH(H139,RAW_c_TEB0187_REV01!B:B,)+1):'RAW_c_TEB0187_REV01'!B11210,)+MATCH(H139,RAW_c_TEB0187_REV01!B:B,),3),INDEX(RAW_c_TEB0187_REV01!B:D,MATCH(H139,RAW_c_TEB0187_REV01!B:B,0),3)),"---")))=1,"---",IF(K139&lt;&gt;"---",IF(INDEX(RAW_c_TEB0187_REV01!B:D,MATCH(H139,RAW_c_TEB0187_REV01!B:B,0),3)=L139,INDEX(
RAW_c_TEB0187_REV01!B:D,MATCH(H139,INDEX(RAW_c_TEB0187_REV01!B:B,MATCH(H139,RAW_c_TEB0187_REV01!B:B,)+1):'RAW_c_TEB0187_REV01'!B11210,)+MATCH(H139,RAW_c_TEB0187_REV01!B:B,),3),INDEX(RAW_c_TEB0187_REV01!B:D,MATCH(H139,RAW_c_TEB0187_REV01!B:B,0),3)),"---")),"---")</f>
        <v>---</v>
      </c>
      <c r="N139" t="str">
        <f>IFERROR(IF(AND(B139="B2B",J139="--"),L139,IF(
COUNTIF(B2B!H:H,(IF(K139&lt;&gt;"---",IF(INDEX(RAW_c_TEB0187_REV01!B:D,MATCH(H139,RAW_c_TEB0187_REV01!B:B,0),3)=L139,INDEX(
RAW_c_TEB0187_REV01!B:D,MATCH(H139,INDEX(RAW_c_TEB0187_REV01!B:B,MATCH(H139,RAW_c_TEB0187_REV01!B:B,)+1):'RAW_c_TEB0187_REV01'!B11210,)+MATCH(H139,RAW_c_TEB0187_REV01!B:B,),3),INDEX(RAW_c_TEB0187_REV01!B:D,MATCH(H139,RAW_c_TEB0187_REV01!B:B,0),3)),"---")))=0,"---",IF(K139&lt;&gt;"---",IF(INDEX(RAW_c_TEB0187_REV01!B:D,MATCH(H139,RAW_c_TEB0187_REV01!B:B,0),3)=L139,INDEX(
RAW_c_TEB0187_REV01!B:D,MATCH(H139,INDEX(RAW_c_TEB0187_REV01!B:B,MATCH(H139,RAW_c_TEB0187_REV01!B:B,)+1):'RAW_c_TEB0187_REV01'!B11210,)+MATCH(H139,RAW_c_TEB0187_REV01!B:B,),3),INDEX(RAW_c_TEB0187_REV01!B:D,MATCH(H139,RAW_c_TEB0187_REV01!B:B,0),3)),"---"))),"---")</f>
        <v>---</v>
      </c>
      <c r="T139">
        <f>COUNTIF(RAW_c_TEB0187_REV01!B:B,G139)</f>
        <v>1098</v>
      </c>
      <c r="U139" t="str">
        <f t="shared" si="17"/>
        <v>B2B-GND</v>
      </c>
    </row>
    <row r="140" spans="1:21" x14ac:dyDescent="0.25">
      <c r="A140" t="s">
        <v>5720</v>
      </c>
      <c r="B140" t="s">
        <v>39</v>
      </c>
      <c r="C140" t="s">
        <v>5583</v>
      </c>
      <c r="D140" t="s">
        <v>169</v>
      </c>
      <c r="E140" t="s">
        <v>304</v>
      </c>
      <c r="F140" t="str">
        <f t="shared" si="12"/>
        <v>J1-C15</v>
      </c>
      <c r="G140" t="str">
        <f>VLOOKUP(F140,RAW_c_TEB0187_REV01!A:B,2,0)</f>
        <v>NetJ1_C15</v>
      </c>
      <c r="H140" t="str">
        <f t="shared" si="13"/>
        <v>NetJ1_C15</v>
      </c>
      <c r="I140" t="str">
        <f t="shared" si="14"/>
        <v>--</v>
      </c>
      <c r="J140" t="str">
        <f t="shared" si="15"/>
        <v>--</v>
      </c>
      <c r="K140" t="str">
        <f>IFERROR(IF(J140="--",IF(G140=H140,VLOOKUP(G140,RAW_c_TEB0187_REV01!L:N,3,0),SUM(VLOOKUP(H140,RAW_c_TEB0187_REV01!L:N,3,0),VLOOKUP(G140,RAW_c_TEB0187_REV01!L:N,3,0))),"---"),"---")</f>
        <v>---</v>
      </c>
      <c r="L140" t="str">
        <f t="shared" si="16"/>
        <v>J1-C15</v>
      </c>
      <c r="M140" t="str">
        <f>IFERROR(IF(
COUNTIF(B2B!H:H,(IF(K140&lt;&gt;"---",IF(INDEX(RAW_c_TEB0187_REV01!B:D,MATCH(H140,RAW_c_TEB0187_REV01!B:B,0),3)=L140,INDEX(
RAW_c_TEB0187_REV01!B:D,MATCH(H140,INDEX(RAW_c_TEB0187_REV01!B:B,MATCH(H140,RAW_c_TEB0187_REV01!B:B,)+1):'RAW_c_TEB0187_REV01'!B11211,)+MATCH(H140,RAW_c_TEB0187_REV01!B:B,),3),INDEX(RAW_c_TEB0187_REV01!B:D,MATCH(H140,RAW_c_TEB0187_REV01!B:B,0),3)),"---")))=1,"---",IF(K140&lt;&gt;"---",IF(INDEX(RAW_c_TEB0187_REV01!B:D,MATCH(H140,RAW_c_TEB0187_REV01!B:B,0),3)=L140,INDEX(
RAW_c_TEB0187_REV01!B:D,MATCH(H140,INDEX(RAW_c_TEB0187_REV01!B:B,MATCH(H140,RAW_c_TEB0187_REV01!B:B,)+1):'RAW_c_TEB0187_REV01'!B11211,)+MATCH(H140,RAW_c_TEB0187_REV01!B:B,),3),INDEX(RAW_c_TEB0187_REV01!B:D,MATCH(H140,RAW_c_TEB0187_REV01!B:B,0),3)),"---")),"---")</f>
        <v>---</v>
      </c>
      <c r="N140" t="str">
        <f>IFERROR(IF(AND(B140="B2B",J140="--"),L140,IF(
COUNTIF(B2B!H:H,(IF(K140&lt;&gt;"---",IF(INDEX(RAW_c_TEB0187_REV01!B:D,MATCH(H140,RAW_c_TEB0187_REV01!B:B,0),3)=L140,INDEX(
RAW_c_TEB0187_REV01!B:D,MATCH(H140,INDEX(RAW_c_TEB0187_REV01!B:B,MATCH(H140,RAW_c_TEB0187_REV01!B:B,)+1):'RAW_c_TEB0187_REV01'!B11211,)+MATCH(H140,RAW_c_TEB0187_REV01!B:B,),3),INDEX(RAW_c_TEB0187_REV01!B:D,MATCH(H140,RAW_c_TEB0187_REV01!B:B,0),3)),"---")))=0,"---",IF(K140&lt;&gt;"---",IF(INDEX(RAW_c_TEB0187_REV01!B:D,MATCH(H140,RAW_c_TEB0187_REV01!B:B,0),3)=L140,INDEX(
RAW_c_TEB0187_REV01!B:D,MATCH(H140,INDEX(RAW_c_TEB0187_REV01!B:B,MATCH(H140,RAW_c_TEB0187_REV01!B:B,)+1):'RAW_c_TEB0187_REV01'!B11211,)+MATCH(H140,RAW_c_TEB0187_REV01!B:B,),3),INDEX(RAW_c_TEB0187_REV01!B:D,MATCH(H140,RAW_c_TEB0187_REV01!B:B,0),3)),"---"))),"---")</f>
        <v>J1-C15</v>
      </c>
      <c r="T140">
        <f>COUNTIF(RAW_c_TEB0187_REV01!B:B,G140)</f>
        <v>1</v>
      </c>
      <c r="U140" t="str">
        <f t="shared" si="17"/>
        <v>B2B-NC</v>
      </c>
    </row>
    <row r="141" spans="1:21" x14ac:dyDescent="0.25">
      <c r="A141" t="s">
        <v>5721</v>
      </c>
      <c r="B141" t="s">
        <v>39</v>
      </c>
      <c r="C141" t="s">
        <v>5583</v>
      </c>
      <c r="D141" t="s">
        <v>169</v>
      </c>
      <c r="E141" t="s">
        <v>305</v>
      </c>
      <c r="F141" t="str">
        <f t="shared" si="12"/>
        <v>J1-C16</v>
      </c>
      <c r="G141" t="str">
        <f>VLOOKUP(F141,RAW_c_TEB0187_REV01!A:B,2,0)</f>
        <v>NetJ1_C16</v>
      </c>
      <c r="H141" t="str">
        <f t="shared" si="13"/>
        <v>NetJ1_C16</v>
      </c>
      <c r="I141" t="str">
        <f t="shared" si="14"/>
        <v>--</v>
      </c>
      <c r="J141" t="str">
        <f t="shared" si="15"/>
        <v>--</v>
      </c>
      <c r="K141" t="str">
        <f>IFERROR(IF(J141="--",IF(G141=H141,VLOOKUP(G141,RAW_c_TEB0187_REV01!L:N,3,0),SUM(VLOOKUP(H141,RAW_c_TEB0187_REV01!L:N,3,0),VLOOKUP(G141,RAW_c_TEB0187_REV01!L:N,3,0))),"---"),"---")</f>
        <v>---</v>
      </c>
      <c r="L141" t="str">
        <f t="shared" si="16"/>
        <v>J1-C16</v>
      </c>
      <c r="M141" t="str">
        <f>IFERROR(IF(
COUNTIF(B2B!H:H,(IF(K141&lt;&gt;"---",IF(INDEX(RAW_c_TEB0187_REV01!B:D,MATCH(H141,RAW_c_TEB0187_REV01!B:B,0),3)=L141,INDEX(
RAW_c_TEB0187_REV01!B:D,MATCH(H141,INDEX(RAW_c_TEB0187_REV01!B:B,MATCH(H141,RAW_c_TEB0187_REV01!B:B,)+1):'RAW_c_TEB0187_REV01'!B11212,)+MATCH(H141,RAW_c_TEB0187_REV01!B:B,),3),INDEX(RAW_c_TEB0187_REV01!B:D,MATCH(H141,RAW_c_TEB0187_REV01!B:B,0),3)),"---")))=1,"---",IF(K141&lt;&gt;"---",IF(INDEX(RAW_c_TEB0187_REV01!B:D,MATCH(H141,RAW_c_TEB0187_REV01!B:B,0),3)=L141,INDEX(
RAW_c_TEB0187_REV01!B:D,MATCH(H141,INDEX(RAW_c_TEB0187_REV01!B:B,MATCH(H141,RAW_c_TEB0187_REV01!B:B,)+1):'RAW_c_TEB0187_REV01'!B11212,)+MATCH(H141,RAW_c_TEB0187_REV01!B:B,),3),INDEX(RAW_c_TEB0187_REV01!B:D,MATCH(H141,RAW_c_TEB0187_REV01!B:B,0),3)),"---")),"---")</f>
        <v>---</v>
      </c>
      <c r="N141" t="str">
        <f>IFERROR(IF(AND(B141="B2B",J141="--"),L141,IF(
COUNTIF(B2B!H:H,(IF(K141&lt;&gt;"---",IF(INDEX(RAW_c_TEB0187_REV01!B:D,MATCH(H141,RAW_c_TEB0187_REV01!B:B,0),3)=L141,INDEX(
RAW_c_TEB0187_REV01!B:D,MATCH(H141,INDEX(RAW_c_TEB0187_REV01!B:B,MATCH(H141,RAW_c_TEB0187_REV01!B:B,)+1):'RAW_c_TEB0187_REV01'!B11212,)+MATCH(H141,RAW_c_TEB0187_REV01!B:B,),3),INDEX(RAW_c_TEB0187_REV01!B:D,MATCH(H141,RAW_c_TEB0187_REV01!B:B,0),3)),"---")))=0,"---",IF(K141&lt;&gt;"---",IF(INDEX(RAW_c_TEB0187_REV01!B:D,MATCH(H141,RAW_c_TEB0187_REV01!B:B,0),3)=L141,INDEX(
RAW_c_TEB0187_REV01!B:D,MATCH(H141,INDEX(RAW_c_TEB0187_REV01!B:B,MATCH(H141,RAW_c_TEB0187_REV01!B:B,)+1):'RAW_c_TEB0187_REV01'!B11212,)+MATCH(H141,RAW_c_TEB0187_REV01!B:B,),3),INDEX(RAW_c_TEB0187_REV01!B:D,MATCH(H141,RAW_c_TEB0187_REV01!B:B,0),3)),"---"))),"---")</f>
        <v>J1-C16</v>
      </c>
      <c r="T141">
        <f>COUNTIF(RAW_c_TEB0187_REV01!B:B,G141)</f>
        <v>1</v>
      </c>
      <c r="U141" t="str">
        <f t="shared" si="17"/>
        <v>B2B-NC</v>
      </c>
    </row>
    <row r="142" spans="1:21" x14ac:dyDescent="0.25">
      <c r="A142" t="s">
        <v>5722</v>
      </c>
      <c r="B142" t="s">
        <v>39</v>
      </c>
      <c r="C142" t="s">
        <v>433</v>
      </c>
      <c r="D142" t="s">
        <v>169</v>
      </c>
      <c r="E142" t="s">
        <v>306</v>
      </c>
      <c r="F142" t="str">
        <f t="shared" si="12"/>
        <v>J1-C17</v>
      </c>
      <c r="G142" t="str">
        <f>VLOOKUP(F142,RAW_c_TEB0187_REV01!A:B,2,0)</f>
        <v>GND</v>
      </c>
      <c r="H142" t="str">
        <f t="shared" si="13"/>
        <v>GND</v>
      </c>
      <c r="I142" t="str">
        <f t="shared" si="14"/>
        <v>--</v>
      </c>
      <c r="J142" t="str">
        <f t="shared" si="15"/>
        <v>---</v>
      </c>
      <c r="K142" t="str">
        <f>IFERROR(IF(J142="--",IF(G142=H142,VLOOKUP(G142,RAW_c_TEB0187_REV01!L:N,3,0),SUM(VLOOKUP(H142,RAW_c_TEB0187_REV01!L:N,3,0),VLOOKUP(G142,RAW_c_TEB0187_REV01!L:N,3,0))),"---"),"---")</f>
        <v>---</v>
      </c>
      <c r="L142" t="str">
        <f t="shared" si="16"/>
        <v>J1-C17</v>
      </c>
      <c r="M142" t="str">
        <f>IFERROR(IF(
COUNTIF(B2B!H:H,(IF(K142&lt;&gt;"---",IF(INDEX(RAW_c_TEB0187_REV01!B:D,MATCH(H142,RAW_c_TEB0187_REV01!B:B,0),3)=L142,INDEX(
RAW_c_TEB0187_REV01!B:D,MATCH(H142,INDEX(RAW_c_TEB0187_REV01!B:B,MATCH(H142,RAW_c_TEB0187_REV01!B:B,)+1):'RAW_c_TEB0187_REV01'!B11213,)+MATCH(H142,RAW_c_TEB0187_REV01!B:B,),3),INDEX(RAW_c_TEB0187_REV01!B:D,MATCH(H142,RAW_c_TEB0187_REV01!B:B,0),3)),"---")))=1,"---",IF(K142&lt;&gt;"---",IF(INDEX(RAW_c_TEB0187_REV01!B:D,MATCH(H142,RAW_c_TEB0187_REV01!B:B,0),3)=L142,INDEX(
RAW_c_TEB0187_REV01!B:D,MATCH(H142,INDEX(RAW_c_TEB0187_REV01!B:B,MATCH(H142,RAW_c_TEB0187_REV01!B:B,)+1):'RAW_c_TEB0187_REV01'!B11213,)+MATCH(H142,RAW_c_TEB0187_REV01!B:B,),3),INDEX(RAW_c_TEB0187_REV01!B:D,MATCH(H142,RAW_c_TEB0187_REV01!B:B,0),3)),"---")),"---")</f>
        <v>---</v>
      </c>
      <c r="N142" t="str">
        <f>IFERROR(IF(AND(B142="B2B",J142="--"),L142,IF(
COUNTIF(B2B!H:H,(IF(K142&lt;&gt;"---",IF(INDEX(RAW_c_TEB0187_REV01!B:D,MATCH(H142,RAW_c_TEB0187_REV01!B:B,0),3)=L142,INDEX(
RAW_c_TEB0187_REV01!B:D,MATCH(H142,INDEX(RAW_c_TEB0187_REV01!B:B,MATCH(H142,RAW_c_TEB0187_REV01!B:B,)+1):'RAW_c_TEB0187_REV01'!B11213,)+MATCH(H142,RAW_c_TEB0187_REV01!B:B,),3),INDEX(RAW_c_TEB0187_REV01!B:D,MATCH(H142,RAW_c_TEB0187_REV01!B:B,0),3)),"---")))=0,"---",IF(K142&lt;&gt;"---",IF(INDEX(RAW_c_TEB0187_REV01!B:D,MATCH(H142,RAW_c_TEB0187_REV01!B:B,0),3)=L142,INDEX(
RAW_c_TEB0187_REV01!B:D,MATCH(H142,INDEX(RAW_c_TEB0187_REV01!B:B,MATCH(H142,RAW_c_TEB0187_REV01!B:B,)+1):'RAW_c_TEB0187_REV01'!B11213,)+MATCH(H142,RAW_c_TEB0187_REV01!B:B,),3),INDEX(RAW_c_TEB0187_REV01!B:D,MATCH(H142,RAW_c_TEB0187_REV01!B:B,0),3)),"---"))),"---")</f>
        <v>---</v>
      </c>
      <c r="T142">
        <f>COUNTIF(RAW_c_TEB0187_REV01!B:B,G142)</f>
        <v>1098</v>
      </c>
      <c r="U142" t="str">
        <f t="shared" si="17"/>
        <v>B2B-GND</v>
      </c>
    </row>
    <row r="143" spans="1:21" x14ac:dyDescent="0.25">
      <c r="A143" t="s">
        <v>5723</v>
      </c>
      <c r="B143" t="s">
        <v>39</v>
      </c>
      <c r="C143" t="s">
        <v>5588</v>
      </c>
      <c r="D143" t="s">
        <v>169</v>
      </c>
      <c r="E143" t="s">
        <v>307</v>
      </c>
      <c r="F143" t="str">
        <f t="shared" si="12"/>
        <v>J1-C18</v>
      </c>
      <c r="G143" t="str">
        <f>VLOOKUP(F143,RAW_c_TEB0187_REV01!A:B,2,0)</f>
        <v>PCIE_RX1_P</v>
      </c>
      <c r="H143" t="str">
        <f t="shared" si="13"/>
        <v>PCIE_RX1_P</v>
      </c>
      <c r="I143" t="str">
        <f t="shared" si="14"/>
        <v>--</v>
      </c>
      <c r="J143" t="str">
        <f t="shared" si="15"/>
        <v>--</v>
      </c>
      <c r="K143">
        <f>IFERROR(IF(J143="--",IF(G143=H143,VLOOKUP(G143,RAW_c_TEB0187_REV01!L:N,3,0),SUM(VLOOKUP(H143,RAW_c_TEB0187_REV01!L:N,3,0),VLOOKUP(G143,RAW_c_TEB0187_REV01!L:N,3,0))),"---"),"---")</f>
        <v>63.7986</v>
      </c>
      <c r="L143" t="str">
        <f t="shared" si="16"/>
        <v>J1-C18</v>
      </c>
      <c r="M143" t="str">
        <f>IFERROR(IF(
COUNTIF(B2B!H:H,(IF(K143&lt;&gt;"---",IF(INDEX(RAW_c_TEB0187_REV01!B:D,MATCH(H143,RAW_c_TEB0187_REV01!B:B,0),3)=L143,INDEX(
RAW_c_TEB0187_REV01!B:D,MATCH(H143,INDEX(RAW_c_TEB0187_REV01!B:B,MATCH(H143,RAW_c_TEB0187_REV01!B:B,)+1):'RAW_c_TEB0187_REV01'!B11214,)+MATCH(H143,RAW_c_TEB0187_REV01!B:B,),3),INDEX(RAW_c_TEB0187_REV01!B:D,MATCH(H143,RAW_c_TEB0187_REV01!B:B,0),3)),"---")))=1,"---",IF(K143&lt;&gt;"---",IF(INDEX(RAW_c_TEB0187_REV01!B:D,MATCH(H143,RAW_c_TEB0187_REV01!B:B,0),3)=L143,INDEX(
RAW_c_TEB0187_REV01!B:D,MATCH(H143,INDEX(RAW_c_TEB0187_REV01!B:B,MATCH(H143,RAW_c_TEB0187_REV01!B:B,)+1):'RAW_c_TEB0187_REV01'!B11214,)+MATCH(H143,RAW_c_TEB0187_REV01!B:B,),3),INDEX(RAW_c_TEB0187_REV01!B:D,MATCH(H143,RAW_c_TEB0187_REV01!B:B,0),3)),"---")),"---")</f>
        <v>J6-A21</v>
      </c>
      <c r="N143" t="str">
        <f>IFERROR(IF(AND(B143="B2B",J143="--"),L143,IF(
COUNTIF(B2B!H:H,(IF(K143&lt;&gt;"---",IF(INDEX(RAW_c_TEB0187_REV01!B:D,MATCH(H143,RAW_c_TEB0187_REV01!B:B,0),3)=L143,INDEX(
RAW_c_TEB0187_REV01!B:D,MATCH(H143,INDEX(RAW_c_TEB0187_REV01!B:B,MATCH(H143,RAW_c_TEB0187_REV01!B:B,)+1):'RAW_c_TEB0187_REV01'!B11214,)+MATCH(H143,RAW_c_TEB0187_REV01!B:B,),3),INDEX(RAW_c_TEB0187_REV01!B:D,MATCH(H143,RAW_c_TEB0187_REV01!B:B,0),3)),"---")))=0,"---",IF(K143&lt;&gt;"---",IF(INDEX(RAW_c_TEB0187_REV01!B:D,MATCH(H143,RAW_c_TEB0187_REV01!B:B,0),3)=L143,INDEX(
RAW_c_TEB0187_REV01!B:D,MATCH(H143,INDEX(RAW_c_TEB0187_REV01!B:B,MATCH(H143,RAW_c_TEB0187_REV01!B:B,)+1):'RAW_c_TEB0187_REV01'!B11214,)+MATCH(H143,RAW_c_TEB0187_REV01!B:B,),3),INDEX(RAW_c_TEB0187_REV01!B:D,MATCH(H143,RAW_c_TEB0187_REV01!B:B,0),3)),"---"))),"---")</f>
        <v>J1-C18</v>
      </c>
      <c r="T143">
        <f>COUNTIF(RAW_c_TEB0187_REV01!B:B,G143)</f>
        <v>2</v>
      </c>
      <c r="U143" t="str">
        <f t="shared" si="17"/>
        <v>B2B-MGT-PL</v>
      </c>
    </row>
    <row r="144" spans="1:21" x14ac:dyDescent="0.25">
      <c r="A144" t="s">
        <v>5724</v>
      </c>
      <c r="B144" t="s">
        <v>39</v>
      </c>
      <c r="C144" t="s">
        <v>5588</v>
      </c>
      <c r="D144" t="s">
        <v>169</v>
      </c>
      <c r="E144" t="s">
        <v>308</v>
      </c>
      <c r="F144" t="str">
        <f t="shared" si="12"/>
        <v>J1-C19</v>
      </c>
      <c r="G144" t="str">
        <f>VLOOKUP(F144,RAW_c_TEB0187_REV01!A:B,2,0)</f>
        <v>PCIE_RX1_N</v>
      </c>
      <c r="H144" t="str">
        <f t="shared" si="13"/>
        <v>PCIE_RX1_N</v>
      </c>
      <c r="I144" t="str">
        <f t="shared" si="14"/>
        <v>--</v>
      </c>
      <c r="J144" t="str">
        <f t="shared" si="15"/>
        <v>--</v>
      </c>
      <c r="K144">
        <f>IFERROR(IF(J144="--",IF(G144=H144,VLOOKUP(G144,RAW_c_TEB0187_REV01!L:N,3,0),SUM(VLOOKUP(H144,RAW_c_TEB0187_REV01!L:N,3,0),VLOOKUP(G144,RAW_c_TEB0187_REV01!L:N,3,0))),"---"),"---")</f>
        <v>63.674300000000002</v>
      </c>
      <c r="L144" t="str">
        <f t="shared" si="16"/>
        <v>J1-C19</v>
      </c>
      <c r="M144" t="str">
        <f>IFERROR(IF(
COUNTIF(B2B!H:H,(IF(K144&lt;&gt;"---",IF(INDEX(RAW_c_TEB0187_REV01!B:D,MATCH(H144,RAW_c_TEB0187_REV01!B:B,0),3)=L144,INDEX(
RAW_c_TEB0187_REV01!B:D,MATCH(H144,INDEX(RAW_c_TEB0187_REV01!B:B,MATCH(H144,RAW_c_TEB0187_REV01!B:B,)+1):'RAW_c_TEB0187_REV01'!B11215,)+MATCH(H144,RAW_c_TEB0187_REV01!B:B,),3),INDEX(RAW_c_TEB0187_REV01!B:D,MATCH(H144,RAW_c_TEB0187_REV01!B:B,0),3)),"---")))=1,"---",IF(K144&lt;&gt;"---",IF(INDEX(RAW_c_TEB0187_REV01!B:D,MATCH(H144,RAW_c_TEB0187_REV01!B:B,0),3)=L144,INDEX(
RAW_c_TEB0187_REV01!B:D,MATCH(H144,INDEX(RAW_c_TEB0187_REV01!B:B,MATCH(H144,RAW_c_TEB0187_REV01!B:B,)+1):'RAW_c_TEB0187_REV01'!B11215,)+MATCH(H144,RAW_c_TEB0187_REV01!B:B,),3),INDEX(RAW_c_TEB0187_REV01!B:D,MATCH(H144,RAW_c_TEB0187_REV01!B:B,0),3)),"---")),"---")</f>
        <v>J6-A22</v>
      </c>
      <c r="N144" t="str">
        <f>IFERROR(IF(AND(B144="B2B",J144="--"),L144,IF(
COUNTIF(B2B!H:H,(IF(K144&lt;&gt;"---",IF(INDEX(RAW_c_TEB0187_REV01!B:D,MATCH(H144,RAW_c_TEB0187_REV01!B:B,0),3)=L144,INDEX(
RAW_c_TEB0187_REV01!B:D,MATCH(H144,INDEX(RAW_c_TEB0187_REV01!B:B,MATCH(H144,RAW_c_TEB0187_REV01!B:B,)+1):'RAW_c_TEB0187_REV01'!B11215,)+MATCH(H144,RAW_c_TEB0187_REV01!B:B,),3),INDEX(RAW_c_TEB0187_REV01!B:D,MATCH(H144,RAW_c_TEB0187_REV01!B:B,0),3)),"---")))=0,"---",IF(K144&lt;&gt;"---",IF(INDEX(RAW_c_TEB0187_REV01!B:D,MATCH(H144,RAW_c_TEB0187_REV01!B:B,0),3)=L144,INDEX(
RAW_c_TEB0187_REV01!B:D,MATCH(H144,INDEX(RAW_c_TEB0187_REV01!B:B,MATCH(H144,RAW_c_TEB0187_REV01!B:B,)+1):'RAW_c_TEB0187_REV01'!B11215,)+MATCH(H144,RAW_c_TEB0187_REV01!B:B,),3),INDEX(RAW_c_TEB0187_REV01!B:D,MATCH(H144,RAW_c_TEB0187_REV01!B:B,0),3)),"---"))),"---")</f>
        <v>J1-C19</v>
      </c>
      <c r="T144">
        <f>COUNTIF(RAW_c_TEB0187_REV01!B:B,G144)</f>
        <v>2</v>
      </c>
      <c r="U144" t="str">
        <f t="shared" si="17"/>
        <v>B2B-MGT-PL</v>
      </c>
    </row>
    <row r="145" spans="1:21" x14ac:dyDescent="0.25">
      <c r="A145" t="s">
        <v>5725</v>
      </c>
      <c r="B145" t="s">
        <v>39</v>
      </c>
      <c r="C145" t="s">
        <v>433</v>
      </c>
      <c r="D145" t="s">
        <v>169</v>
      </c>
      <c r="E145" t="s">
        <v>309</v>
      </c>
      <c r="F145" t="str">
        <f t="shared" si="12"/>
        <v>J1-C20</v>
      </c>
      <c r="G145" t="str">
        <f>VLOOKUP(F145,RAW_c_TEB0187_REV01!A:B,2,0)</f>
        <v>GND</v>
      </c>
      <c r="H145" t="str">
        <f t="shared" si="13"/>
        <v>GND</v>
      </c>
      <c r="I145" t="str">
        <f t="shared" si="14"/>
        <v>--</v>
      </c>
      <c r="J145" t="str">
        <f t="shared" si="15"/>
        <v>---</v>
      </c>
      <c r="K145" t="str">
        <f>IFERROR(IF(J145="--",IF(G145=H145,VLOOKUP(G145,RAW_c_TEB0187_REV01!L:N,3,0),SUM(VLOOKUP(H145,RAW_c_TEB0187_REV01!L:N,3,0),VLOOKUP(G145,RAW_c_TEB0187_REV01!L:N,3,0))),"---"),"---")</f>
        <v>---</v>
      </c>
      <c r="L145" t="str">
        <f t="shared" si="16"/>
        <v>J1-C20</v>
      </c>
      <c r="M145" t="str">
        <f>IFERROR(IF(
COUNTIF(B2B!H:H,(IF(K145&lt;&gt;"---",IF(INDEX(RAW_c_TEB0187_REV01!B:D,MATCH(H145,RAW_c_TEB0187_REV01!B:B,0),3)=L145,INDEX(
RAW_c_TEB0187_REV01!B:D,MATCH(H145,INDEX(RAW_c_TEB0187_REV01!B:B,MATCH(H145,RAW_c_TEB0187_REV01!B:B,)+1):'RAW_c_TEB0187_REV01'!B11216,)+MATCH(H145,RAW_c_TEB0187_REV01!B:B,),3),INDEX(RAW_c_TEB0187_REV01!B:D,MATCH(H145,RAW_c_TEB0187_REV01!B:B,0),3)),"---")))=1,"---",IF(K145&lt;&gt;"---",IF(INDEX(RAW_c_TEB0187_REV01!B:D,MATCH(H145,RAW_c_TEB0187_REV01!B:B,0),3)=L145,INDEX(
RAW_c_TEB0187_REV01!B:D,MATCH(H145,INDEX(RAW_c_TEB0187_REV01!B:B,MATCH(H145,RAW_c_TEB0187_REV01!B:B,)+1):'RAW_c_TEB0187_REV01'!B11216,)+MATCH(H145,RAW_c_TEB0187_REV01!B:B,),3),INDEX(RAW_c_TEB0187_REV01!B:D,MATCH(H145,RAW_c_TEB0187_REV01!B:B,0),3)),"---")),"---")</f>
        <v>---</v>
      </c>
      <c r="N145" t="str">
        <f>IFERROR(IF(AND(B145="B2B",J145="--"),L145,IF(
COUNTIF(B2B!H:H,(IF(K145&lt;&gt;"---",IF(INDEX(RAW_c_TEB0187_REV01!B:D,MATCH(H145,RAW_c_TEB0187_REV01!B:B,0),3)=L145,INDEX(
RAW_c_TEB0187_REV01!B:D,MATCH(H145,INDEX(RAW_c_TEB0187_REV01!B:B,MATCH(H145,RAW_c_TEB0187_REV01!B:B,)+1):'RAW_c_TEB0187_REV01'!B11216,)+MATCH(H145,RAW_c_TEB0187_REV01!B:B,),3),INDEX(RAW_c_TEB0187_REV01!B:D,MATCH(H145,RAW_c_TEB0187_REV01!B:B,0),3)),"---")))=0,"---",IF(K145&lt;&gt;"---",IF(INDEX(RAW_c_TEB0187_REV01!B:D,MATCH(H145,RAW_c_TEB0187_REV01!B:B,0),3)=L145,INDEX(
RAW_c_TEB0187_REV01!B:D,MATCH(H145,INDEX(RAW_c_TEB0187_REV01!B:B,MATCH(H145,RAW_c_TEB0187_REV01!B:B,)+1):'RAW_c_TEB0187_REV01'!B11216,)+MATCH(H145,RAW_c_TEB0187_REV01!B:B,),3),INDEX(RAW_c_TEB0187_REV01!B:D,MATCH(H145,RAW_c_TEB0187_REV01!B:B,0),3)),"---"))),"---")</f>
        <v>---</v>
      </c>
      <c r="T145">
        <f>COUNTIF(RAW_c_TEB0187_REV01!B:B,G145)</f>
        <v>1098</v>
      </c>
      <c r="U145" t="str">
        <f t="shared" si="17"/>
        <v>B2B-GND</v>
      </c>
    </row>
    <row r="146" spans="1:21" x14ac:dyDescent="0.25">
      <c r="A146" t="s">
        <v>5726</v>
      </c>
      <c r="B146" t="s">
        <v>39</v>
      </c>
      <c r="C146" t="s">
        <v>5588</v>
      </c>
      <c r="D146" t="s">
        <v>169</v>
      </c>
      <c r="E146" t="s">
        <v>310</v>
      </c>
      <c r="F146" t="str">
        <f t="shared" si="12"/>
        <v>J1-C21</v>
      </c>
      <c r="G146" t="str">
        <f>VLOOKUP(F146,RAW_c_TEB0187_REV01!A:B,2,0)</f>
        <v>PCIE_RX3_P</v>
      </c>
      <c r="H146" t="str">
        <f t="shared" si="13"/>
        <v>PCIE_RX3_P</v>
      </c>
      <c r="I146" t="str">
        <f t="shared" si="14"/>
        <v>--</v>
      </c>
      <c r="J146" t="str">
        <f t="shared" si="15"/>
        <v>--</v>
      </c>
      <c r="K146">
        <f>IFERROR(IF(J146="--",IF(G146=H146,VLOOKUP(G146,RAW_c_TEB0187_REV01!L:N,3,0),SUM(VLOOKUP(H146,RAW_c_TEB0187_REV01!L:N,3,0),VLOOKUP(G146,RAW_c_TEB0187_REV01!L:N,3,0))),"---"),"---")</f>
        <v>58.382300000000001</v>
      </c>
      <c r="L146" t="str">
        <f t="shared" si="16"/>
        <v>J1-C21</v>
      </c>
      <c r="M146" t="str">
        <f>IFERROR(IF(
COUNTIF(B2B!H:H,(IF(K146&lt;&gt;"---",IF(INDEX(RAW_c_TEB0187_REV01!B:D,MATCH(H146,RAW_c_TEB0187_REV01!B:B,0),3)=L146,INDEX(
RAW_c_TEB0187_REV01!B:D,MATCH(H146,INDEX(RAW_c_TEB0187_REV01!B:B,MATCH(H146,RAW_c_TEB0187_REV01!B:B,)+1):'RAW_c_TEB0187_REV01'!B11217,)+MATCH(H146,RAW_c_TEB0187_REV01!B:B,),3),INDEX(RAW_c_TEB0187_REV01!B:D,MATCH(H146,RAW_c_TEB0187_REV01!B:B,0),3)),"---")))=1,"---",IF(K146&lt;&gt;"---",IF(INDEX(RAW_c_TEB0187_REV01!B:D,MATCH(H146,RAW_c_TEB0187_REV01!B:B,0),3)=L146,INDEX(
RAW_c_TEB0187_REV01!B:D,MATCH(H146,INDEX(RAW_c_TEB0187_REV01!B:B,MATCH(H146,RAW_c_TEB0187_REV01!B:B,)+1):'RAW_c_TEB0187_REV01'!B11217,)+MATCH(H146,RAW_c_TEB0187_REV01!B:B,),3),INDEX(RAW_c_TEB0187_REV01!B:D,MATCH(H146,RAW_c_TEB0187_REV01!B:B,0),3)),"---")),"---")</f>
        <v>J6-A29</v>
      </c>
      <c r="N146" t="str">
        <f>IFERROR(IF(AND(B146="B2B",J146="--"),L146,IF(
COUNTIF(B2B!H:H,(IF(K146&lt;&gt;"---",IF(INDEX(RAW_c_TEB0187_REV01!B:D,MATCH(H146,RAW_c_TEB0187_REV01!B:B,0),3)=L146,INDEX(
RAW_c_TEB0187_REV01!B:D,MATCH(H146,INDEX(RAW_c_TEB0187_REV01!B:B,MATCH(H146,RAW_c_TEB0187_REV01!B:B,)+1):'RAW_c_TEB0187_REV01'!B11217,)+MATCH(H146,RAW_c_TEB0187_REV01!B:B,),3),INDEX(RAW_c_TEB0187_REV01!B:D,MATCH(H146,RAW_c_TEB0187_REV01!B:B,0),3)),"---")))=0,"---",IF(K146&lt;&gt;"---",IF(INDEX(RAW_c_TEB0187_REV01!B:D,MATCH(H146,RAW_c_TEB0187_REV01!B:B,0),3)=L146,INDEX(
RAW_c_TEB0187_REV01!B:D,MATCH(H146,INDEX(RAW_c_TEB0187_REV01!B:B,MATCH(H146,RAW_c_TEB0187_REV01!B:B,)+1):'RAW_c_TEB0187_REV01'!B11217,)+MATCH(H146,RAW_c_TEB0187_REV01!B:B,),3),INDEX(RAW_c_TEB0187_REV01!B:D,MATCH(H146,RAW_c_TEB0187_REV01!B:B,0),3)),"---"))),"---")</f>
        <v>J1-C21</v>
      </c>
      <c r="T146">
        <f>COUNTIF(RAW_c_TEB0187_REV01!B:B,G146)</f>
        <v>2</v>
      </c>
      <c r="U146" t="str">
        <f t="shared" si="17"/>
        <v>B2B-MGT-PL</v>
      </c>
    </row>
    <row r="147" spans="1:21" x14ac:dyDescent="0.25">
      <c r="A147" t="s">
        <v>5727</v>
      </c>
      <c r="B147" t="s">
        <v>39</v>
      </c>
      <c r="C147" t="s">
        <v>5588</v>
      </c>
      <c r="D147" t="s">
        <v>169</v>
      </c>
      <c r="E147" t="s">
        <v>311</v>
      </c>
      <c r="F147" t="str">
        <f t="shared" si="12"/>
        <v>J1-C22</v>
      </c>
      <c r="G147" t="str">
        <f>VLOOKUP(F147,RAW_c_TEB0187_REV01!A:B,2,0)</f>
        <v>PCIE_RX3_N</v>
      </c>
      <c r="H147" t="str">
        <f t="shared" si="13"/>
        <v>PCIE_RX3_N</v>
      </c>
      <c r="I147" t="str">
        <f t="shared" si="14"/>
        <v>--</v>
      </c>
      <c r="J147" t="str">
        <f t="shared" si="15"/>
        <v>--</v>
      </c>
      <c r="K147">
        <f>IFERROR(IF(J147="--",IF(G147=H147,VLOOKUP(G147,RAW_c_TEB0187_REV01!L:N,3,0),SUM(VLOOKUP(H147,RAW_c_TEB0187_REV01!L:N,3,0),VLOOKUP(G147,RAW_c_TEB0187_REV01!L:N,3,0))),"---"),"---")</f>
        <v>58.344499999999996</v>
      </c>
      <c r="L147" t="str">
        <f t="shared" si="16"/>
        <v>J1-C22</v>
      </c>
      <c r="M147" t="str">
        <f>IFERROR(IF(
COUNTIF(B2B!H:H,(IF(K147&lt;&gt;"---",IF(INDEX(RAW_c_TEB0187_REV01!B:D,MATCH(H147,RAW_c_TEB0187_REV01!B:B,0),3)=L147,INDEX(
RAW_c_TEB0187_REV01!B:D,MATCH(H147,INDEX(RAW_c_TEB0187_REV01!B:B,MATCH(H147,RAW_c_TEB0187_REV01!B:B,)+1):'RAW_c_TEB0187_REV01'!B11218,)+MATCH(H147,RAW_c_TEB0187_REV01!B:B,),3),INDEX(RAW_c_TEB0187_REV01!B:D,MATCH(H147,RAW_c_TEB0187_REV01!B:B,0),3)),"---")))=1,"---",IF(K147&lt;&gt;"---",IF(INDEX(RAW_c_TEB0187_REV01!B:D,MATCH(H147,RAW_c_TEB0187_REV01!B:B,0),3)=L147,INDEX(
RAW_c_TEB0187_REV01!B:D,MATCH(H147,INDEX(RAW_c_TEB0187_REV01!B:B,MATCH(H147,RAW_c_TEB0187_REV01!B:B,)+1):'RAW_c_TEB0187_REV01'!B11218,)+MATCH(H147,RAW_c_TEB0187_REV01!B:B,),3),INDEX(RAW_c_TEB0187_REV01!B:D,MATCH(H147,RAW_c_TEB0187_REV01!B:B,0),3)),"---")),"---")</f>
        <v>J6-A30</v>
      </c>
      <c r="N147" t="str">
        <f>IFERROR(IF(AND(B147="B2B",J147="--"),L147,IF(
COUNTIF(B2B!H:H,(IF(K147&lt;&gt;"---",IF(INDEX(RAW_c_TEB0187_REV01!B:D,MATCH(H147,RAW_c_TEB0187_REV01!B:B,0),3)=L147,INDEX(
RAW_c_TEB0187_REV01!B:D,MATCH(H147,INDEX(RAW_c_TEB0187_REV01!B:B,MATCH(H147,RAW_c_TEB0187_REV01!B:B,)+1):'RAW_c_TEB0187_REV01'!B11218,)+MATCH(H147,RAW_c_TEB0187_REV01!B:B,),3),INDEX(RAW_c_TEB0187_REV01!B:D,MATCH(H147,RAW_c_TEB0187_REV01!B:B,0),3)),"---")))=0,"---",IF(K147&lt;&gt;"---",IF(INDEX(RAW_c_TEB0187_REV01!B:D,MATCH(H147,RAW_c_TEB0187_REV01!B:B,0),3)=L147,INDEX(
RAW_c_TEB0187_REV01!B:D,MATCH(H147,INDEX(RAW_c_TEB0187_REV01!B:B,MATCH(H147,RAW_c_TEB0187_REV01!B:B,)+1):'RAW_c_TEB0187_REV01'!B11218,)+MATCH(H147,RAW_c_TEB0187_REV01!B:B,),3),INDEX(RAW_c_TEB0187_REV01!B:D,MATCH(H147,RAW_c_TEB0187_REV01!B:B,0),3)),"---"))),"---")</f>
        <v>J1-C22</v>
      </c>
      <c r="T147">
        <f>COUNTIF(RAW_c_TEB0187_REV01!B:B,G147)</f>
        <v>2</v>
      </c>
      <c r="U147" t="str">
        <f t="shared" si="17"/>
        <v>B2B-MGT-PL</v>
      </c>
    </row>
    <row r="148" spans="1:21" x14ac:dyDescent="0.25">
      <c r="A148" t="s">
        <v>5728</v>
      </c>
      <c r="B148" t="s">
        <v>39</v>
      </c>
      <c r="C148" t="s">
        <v>433</v>
      </c>
      <c r="D148" t="s">
        <v>169</v>
      </c>
      <c r="E148" t="s">
        <v>312</v>
      </c>
      <c r="F148" t="str">
        <f t="shared" si="12"/>
        <v>J1-C23</v>
      </c>
      <c r="G148" t="str">
        <f>VLOOKUP(F148,RAW_c_TEB0187_REV01!A:B,2,0)</f>
        <v>GND</v>
      </c>
      <c r="H148" t="str">
        <f t="shared" si="13"/>
        <v>GND</v>
      </c>
      <c r="I148" t="str">
        <f t="shared" si="14"/>
        <v>--</v>
      </c>
      <c r="J148" t="str">
        <f t="shared" si="15"/>
        <v>---</v>
      </c>
      <c r="K148" t="str">
        <f>IFERROR(IF(J148="--",IF(G148=H148,VLOOKUP(G148,RAW_c_TEB0187_REV01!L:N,3,0),SUM(VLOOKUP(H148,RAW_c_TEB0187_REV01!L:N,3,0),VLOOKUP(G148,RAW_c_TEB0187_REV01!L:N,3,0))),"---"),"---")</f>
        <v>---</v>
      </c>
      <c r="L148" t="str">
        <f t="shared" si="16"/>
        <v>J1-C23</v>
      </c>
      <c r="M148" t="str">
        <f>IFERROR(IF(
COUNTIF(B2B!H:H,(IF(K148&lt;&gt;"---",IF(INDEX(RAW_c_TEB0187_REV01!B:D,MATCH(H148,RAW_c_TEB0187_REV01!B:B,0),3)=L148,INDEX(
RAW_c_TEB0187_REV01!B:D,MATCH(H148,INDEX(RAW_c_TEB0187_REV01!B:B,MATCH(H148,RAW_c_TEB0187_REV01!B:B,)+1):'RAW_c_TEB0187_REV01'!B11219,)+MATCH(H148,RAW_c_TEB0187_REV01!B:B,),3),INDEX(RAW_c_TEB0187_REV01!B:D,MATCH(H148,RAW_c_TEB0187_REV01!B:B,0),3)),"---")))=1,"---",IF(K148&lt;&gt;"---",IF(INDEX(RAW_c_TEB0187_REV01!B:D,MATCH(H148,RAW_c_TEB0187_REV01!B:B,0),3)=L148,INDEX(
RAW_c_TEB0187_REV01!B:D,MATCH(H148,INDEX(RAW_c_TEB0187_REV01!B:B,MATCH(H148,RAW_c_TEB0187_REV01!B:B,)+1):'RAW_c_TEB0187_REV01'!B11219,)+MATCH(H148,RAW_c_TEB0187_REV01!B:B,),3),INDEX(RAW_c_TEB0187_REV01!B:D,MATCH(H148,RAW_c_TEB0187_REV01!B:B,0),3)),"---")),"---")</f>
        <v>---</v>
      </c>
      <c r="N148" t="str">
        <f>IFERROR(IF(AND(B148="B2B",J148="--"),L148,IF(
COUNTIF(B2B!H:H,(IF(K148&lt;&gt;"---",IF(INDEX(RAW_c_TEB0187_REV01!B:D,MATCH(H148,RAW_c_TEB0187_REV01!B:B,0),3)=L148,INDEX(
RAW_c_TEB0187_REV01!B:D,MATCH(H148,INDEX(RAW_c_TEB0187_REV01!B:B,MATCH(H148,RAW_c_TEB0187_REV01!B:B,)+1):'RAW_c_TEB0187_REV01'!B11219,)+MATCH(H148,RAW_c_TEB0187_REV01!B:B,),3),INDEX(RAW_c_TEB0187_REV01!B:D,MATCH(H148,RAW_c_TEB0187_REV01!B:B,0),3)),"---")))=0,"---",IF(K148&lt;&gt;"---",IF(INDEX(RAW_c_TEB0187_REV01!B:D,MATCH(H148,RAW_c_TEB0187_REV01!B:B,0),3)=L148,INDEX(
RAW_c_TEB0187_REV01!B:D,MATCH(H148,INDEX(RAW_c_TEB0187_REV01!B:B,MATCH(H148,RAW_c_TEB0187_REV01!B:B,)+1):'RAW_c_TEB0187_REV01'!B11219,)+MATCH(H148,RAW_c_TEB0187_REV01!B:B,),3),INDEX(RAW_c_TEB0187_REV01!B:D,MATCH(H148,RAW_c_TEB0187_REV01!B:B,0),3)),"---"))),"---")</f>
        <v>---</v>
      </c>
      <c r="T148">
        <f>COUNTIF(RAW_c_TEB0187_REV01!B:B,G148)</f>
        <v>1098</v>
      </c>
      <c r="U148" t="str">
        <f t="shared" si="17"/>
        <v>B2B-GND</v>
      </c>
    </row>
    <row r="149" spans="1:21" x14ac:dyDescent="0.25">
      <c r="A149" t="s">
        <v>5729</v>
      </c>
      <c r="B149" t="s">
        <v>39</v>
      </c>
      <c r="C149" t="s">
        <v>433</v>
      </c>
      <c r="D149" t="s">
        <v>169</v>
      </c>
      <c r="E149" t="s">
        <v>313</v>
      </c>
      <c r="F149" t="str">
        <f t="shared" si="12"/>
        <v>J1-C24</v>
      </c>
      <c r="G149" t="str">
        <f>VLOOKUP(F149,RAW_c_TEB0187_REV01!A:B,2,0)</f>
        <v>GND</v>
      </c>
      <c r="H149" t="str">
        <f t="shared" si="13"/>
        <v>GND</v>
      </c>
      <c r="I149" t="str">
        <f t="shared" si="14"/>
        <v>--</v>
      </c>
      <c r="J149" t="str">
        <f t="shared" si="15"/>
        <v>---</v>
      </c>
      <c r="K149" t="str">
        <f>IFERROR(IF(J149="--",IF(G149=H149,VLOOKUP(G149,RAW_c_TEB0187_REV01!L:N,3,0),SUM(VLOOKUP(H149,RAW_c_TEB0187_REV01!L:N,3,0),VLOOKUP(G149,RAW_c_TEB0187_REV01!L:N,3,0))),"---"),"---")</f>
        <v>---</v>
      </c>
      <c r="L149" t="str">
        <f t="shared" si="16"/>
        <v>J1-C24</v>
      </c>
      <c r="M149" t="str">
        <f>IFERROR(IF(
COUNTIF(B2B!H:H,(IF(K149&lt;&gt;"---",IF(INDEX(RAW_c_TEB0187_REV01!B:D,MATCH(H149,RAW_c_TEB0187_REV01!B:B,0),3)=L149,INDEX(
RAW_c_TEB0187_REV01!B:D,MATCH(H149,INDEX(RAW_c_TEB0187_REV01!B:B,MATCH(H149,RAW_c_TEB0187_REV01!B:B,)+1):'RAW_c_TEB0187_REV01'!B11220,)+MATCH(H149,RAW_c_TEB0187_REV01!B:B,),3),INDEX(RAW_c_TEB0187_REV01!B:D,MATCH(H149,RAW_c_TEB0187_REV01!B:B,0),3)),"---")))=1,"---",IF(K149&lt;&gt;"---",IF(INDEX(RAW_c_TEB0187_REV01!B:D,MATCH(H149,RAW_c_TEB0187_REV01!B:B,0),3)=L149,INDEX(
RAW_c_TEB0187_REV01!B:D,MATCH(H149,INDEX(RAW_c_TEB0187_REV01!B:B,MATCH(H149,RAW_c_TEB0187_REV01!B:B,)+1):'RAW_c_TEB0187_REV01'!B11220,)+MATCH(H149,RAW_c_TEB0187_REV01!B:B,),3),INDEX(RAW_c_TEB0187_REV01!B:D,MATCH(H149,RAW_c_TEB0187_REV01!B:B,0),3)),"---")),"---")</f>
        <v>---</v>
      </c>
      <c r="N149" t="str">
        <f>IFERROR(IF(AND(B149="B2B",J149="--"),L149,IF(
COUNTIF(B2B!H:H,(IF(K149&lt;&gt;"---",IF(INDEX(RAW_c_TEB0187_REV01!B:D,MATCH(H149,RAW_c_TEB0187_REV01!B:B,0),3)=L149,INDEX(
RAW_c_TEB0187_REV01!B:D,MATCH(H149,INDEX(RAW_c_TEB0187_REV01!B:B,MATCH(H149,RAW_c_TEB0187_REV01!B:B,)+1):'RAW_c_TEB0187_REV01'!B11220,)+MATCH(H149,RAW_c_TEB0187_REV01!B:B,),3),INDEX(RAW_c_TEB0187_REV01!B:D,MATCH(H149,RAW_c_TEB0187_REV01!B:B,0),3)),"---")))=0,"---",IF(K149&lt;&gt;"---",IF(INDEX(RAW_c_TEB0187_REV01!B:D,MATCH(H149,RAW_c_TEB0187_REV01!B:B,0),3)=L149,INDEX(
RAW_c_TEB0187_REV01!B:D,MATCH(H149,INDEX(RAW_c_TEB0187_REV01!B:B,MATCH(H149,RAW_c_TEB0187_REV01!B:B,)+1):'RAW_c_TEB0187_REV01'!B11220,)+MATCH(H149,RAW_c_TEB0187_REV01!B:B,),3),INDEX(RAW_c_TEB0187_REV01!B:D,MATCH(H149,RAW_c_TEB0187_REV01!B:B,0),3)),"---"))),"---")</f>
        <v>---</v>
      </c>
      <c r="T149">
        <f>COUNTIF(RAW_c_TEB0187_REV01!B:B,G149)</f>
        <v>1098</v>
      </c>
      <c r="U149" t="str">
        <f t="shared" si="17"/>
        <v>B2B-GND</v>
      </c>
    </row>
    <row r="150" spans="1:21" x14ac:dyDescent="0.25">
      <c r="A150" t="s">
        <v>5730</v>
      </c>
      <c r="B150" t="s">
        <v>39</v>
      </c>
      <c r="C150" t="s">
        <v>5583</v>
      </c>
      <c r="D150" t="s">
        <v>169</v>
      </c>
      <c r="E150" t="s">
        <v>314</v>
      </c>
      <c r="F150" t="str">
        <f t="shared" si="12"/>
        <v>J1-C25</v>
      </c>
      <c r="G150" t="str">
        <f>VLOOKUP(F150,RAW_c_TEB0187_REV01!A:B,2,0)</f>
        <v>NetJ1_C25</v>
      </c>
      <c r="H150" t="str">
        <f t="shared" si="13"/>
        <v>NetJ1_C25</v>
      </c>
      <c r="I150" t="str">
        <f t="shared" si="14"/>
        <v>--</v>
      </c>
      <c r="J150" t="str">
        <f t="shared" si="15"/>
        <v>--</v>
      </c>
      <c r="K150" t="str">
        <f>IFERROR(IF(J150="--",IF(G150=H150,VLOOKUP(G150,RAW_c_TEB0187_REV01!L:N,3,0),SUM(VLOOKUP(H150,RAW_c_TEB0187_REV01!L:N,3,0),VLOOKUP(G150,RAW_c_TEB0187_REV01!L:N,3,0))),"---"),"---")</f>
        <v>---</v>
      </c>
      <c r="L150" t="str">
        <f t="shared" si="16"/>
        <v>J1-C25</v>
      </c>
      <c r="M150" t="str">
        <f>IFERROR(IF(
COUNTIF(B2B!H:H,(IF(K150&lt;&gt;"---",IF(INDEX(RAW_c_TEB0187_REV01!B:D,MATCH(H150,RAW_c_TEB0187_REV01!B:B,0),3)=L150,INDEX(
RAW_c_TEB0187_REV01!B:D,MATCH(H150,INDEX(RAW_c_TEB0187_REV01!B:B,MATCH(H150,RAW_c_TEB0187_REV01!B:B,)+1):'RAW_c_TEB0187_REV01'!B11221,)+MATCH(H150,RAW_c_TEB0187_REV01!B:B,),3),INDEX(RAW_c_TEB0187_REV01!B:D,MATCH(H150,RAW_c_TEB0187_REV01!B:B,0),3)),"---")))=1,"---",IF(K150&lt;&gt;"---",IF(INDEX(RAW_c_TEB0187_REV01!B:D,MATCH(H150,RAW_c_TEB0187_REV01!B:B,0),3)=L150,INDEX(
RAW_c_TEB0187_REV01!B:D,MATCH(H150,INDEX(RAW_c_TEB0187_REV01!B:B,MATCH(H150,RAW_c_TEB0187_REV01!B:B,)+1):'RAW_c_TEB0187_REV01'!B11221,)+MATCH(H150,RAW_c_TEB0187_REV01!B:B,),3),INDEX(RAW_c_TEB0187_REV01!B:D,MATCH(H150,RAW_c_TEB0187_REV01!B:B,0),3)),"---")),"---")</f>
        <v>---</v>
      </c>
      <c r="N150" t="str">
        <f>IFERROR(IF(AND(B150="B2B",J150="--"),L150,IF(
COUNTIF(B2B!H:H,(IF(K150&lt;&gt;"---",IF(INDEX(RAW_c_TEB0187_REV01!B:D,MATCH(H150,RAW_c_TEB0187_REV01!B:B,0),3)=L150,INDEX(
RAW_c_TEB0187_REV01!B:D,MATCH(H150,INDEX(RAW_c_TEB0187_REV01!B:B,MATCH(H150,RAW_c_TEB0187_REV01!B:B,)+1):'RAW_c_TEB0187_REV01'!B11221,)+MATCH(H150,RAW_c_TEB0187_REV01!B:B,),3),INDEX(RAW_c_TEB0187_REV01!B:D,MATCH(H150,RAW_c_TEB0187_REV01!B:B,0),3)),"---")))=0,"---",IF(K150&lt;&gt;"---",IF(INDEX(RAW_c_TEB0187_REV01!B:D,MATCH(H150,RAW_c_TEB0187_REV01!B:B,0),3)=L150,INDEX(
RAW_c_TEB0187_REV01!B:D,MATCH(H150,INDEX(RAW_c_TEB0187_REV01!B:B,MATCH(H150,RAW_c_TEB0187_REV01!B:B,)+1):'RAW_c_TEB0187_REV01'!B11221,)+MATCH(H150,RAW_c_TEB0187_REV01!B:B,),3),INDEX(RAW_c_TEB0187_REV01!B:D,MATCH(H150,RAW_c_TEB0187_REV01!B:B,0),3)),"---"))),"---")</f>
        <v>J1-C25</v>
      </c>
      <c r="T150">
        <f>COUNTIF(RAW_c_TEB0187_REV01!B:B,G150)</f>
        <v>1</v>
      </c>
      <c r="U150" t="str">
        <f t="shared" si="17"/>
        <v>B2B-NC</v>
      </c>
    </row>
    <row r="151" spans="1:21" x14ac:dyDescent="0.25">
      <c r="A151" t="s">
        <v>5731</v>
      </c>
      <c r="B151" t="s">
        <v>39</v>
      </c>
      <c r="C151" t="s">
        <v>5583</v>
      </c>
      <c r="D151" t="s">
        <v>169</v>
      </c>
      <c r="E151" t="s">
        <v>315</v>
      </c>
      <c r="F151" t="str">
        <f t="shared" si="12"/>
        <v>J1-C26</v>
      </c>
      <c r="G151" t="str">
        <f>VLOOKUP(F151,RAW_c_TEB0187_REV01!A:B,2,0)</f>
        <v>NetJ1_C26</v>
      </c>
      <c r="H151" t="str">
        <f t="shared" si="13"/>
        <v>NetJ1_C26</v>
      </c>
      <c r="I151" t="str">
        <f t="shared" si="14"/>
        <v>--</v>
      </c>
      <c r="J151" t="str">
        <f t="shared" si="15"/>
        <v>--</v>
      </c>
      <c r="K151" t="str">
        <f>IFERROR(IF(J151="--",IF(G151=H151,VLOOKUP(G151,RAW_c_TEB0187_REV01!L:N,3,0),SUM(VLOOKUP(H151,RAW_c_TEB0187_REV01!L:N,3,0),VLOOKUP(G151,RAW_c_TEB0187_REV01!L:N,3,0))),"---"),"---")</f>
        <v>---</v>
      </c>
      <c r="L151" t="str">
        <f t="shared" si="16"/>
        <v>J1-C26</v>
      </c>
      <c r="M151" t="str">
        <f>IFERROR(IF(
COUNTIF(B2B!H:H,(IF(K151&lt;&gt;"---",IF(INDEX(RAW_c_TEB0187_REV01!B:D,MATCH(H151,RAW_c_TEB0187_REV01!B:B,0),3)=L151,INDEX(
RAW_c_TEB0187_REV01!B:D,MATCH(H151,INDEX(RAW_c_TEB0187_REV01!B:B,MATCH(H151,RAW_c_TEB0187_REV01!B:B,)+1):'RAW_c_TEB0187_REV01'!B11222,)+MATCH(H151,RAW_c_TEB0187_REV01!B:B,),3),INDEX(RAW_c_TEB0187_REV01!B:D,MATCH(H151,RAW_c_TEB0187_REV01!B:B,0),3)),"---")))=1,"---",IF(K151&lt;&gt;"---",IF(INDEX(RAW_c_TEB0187_REV01!B:D,MATCH(H151,RAW_c_TEB0187_REV01!B:B,0),3)=L151,INDEX(
RAW_c_TEB0187_REV01!B:D,MATCH(H151,INDEX(RAW_c_TEB0187_REV01!B:B,MATCH(H151,RAW_c_TEB0187_REV01!B:B,)+1):'RAW_c_TEB0187_REV01'!B11222,)+MATCH(H151,RAW_c_TEB0187_REV01!B:B,),3),INDEX(RAW_c_TEB0187_REV01!B:D,MATCH(H151,RAW_c_TEB0187_REV01!B:B,0),3)),"---")),"---")</f>
        <v>---</v>
      </c>
      <c r="N151" t="str">
        <f>IFERROR(IF(AND(B151="B2B",J151="--"),L151,IF(
COUNTIF(B2B!H:H,(IF(K151&lt;&gt;"---",IF(INDEX(RAW_c_TEB0187_REV01!B:D,MATCH(H151,RAW_c_TEB0187_REV01!B:B,0),3)=L151,INDEX(
RAW_c_TEB0187_REV01!B:D,MATCH(H151,INDEX(RAW_c_TEB0187_REV01!B:B,MATCH(H151,RAW_c_TEB0187_REV01!B:B,)+1):'RAW_c_TEB0187_REV01'!B11222,)+MATCH(H151,RAW_c_TEB0187_REV01!B:B,),3),INDEX(RAW_c_TEB0187_REV01!B:D,MATCH(H151,RAW_c_TEB0187_REV01!B:B,0),3)),"---")))=0,"---",IF(K151&lt;&gt;"---",IF(INDEX(RAW_c_TEB0187_REV01!B:D,MATCH(H151,RAW_c_TEB0187_REV01!B:B,0),3)=L151,INDEX(
RAW_c_TEB0187_REV01!B:D,MATCH(H151,INDEX(RAW_c_TEB0187_REV01!B:B,MATCH(H151,RAW_c_TEB0187_REV01!B:B,)+1):'RAW_c_TEB0187_REV01'!B11222,)+MATCH(H151,RAW_c_TEB0187_REV01!B:B,),3),INDEX(RAW_c_TEB0187_REV01!B:D,MATCH(H151,RAW_c_TEB0187_REV01!B:B,0),3)),"---"))),"---")</f>
        <v>J1-C26</v>
      </c>
      <c r="T151">
        <f>COUNTIF(RAW_c_TEB0187_REV01!B:B,G151)</f>
        <v>1</v>
      </c>
      <c r="U151" t="str">
        <f t="shared" si="17"/>
        <v>B2B-NC</v>
      </c>
    </row>
    <row r="152" spans="1:21" x14ac:dyDescent="0.25">
      <c r="A152" t="s">
        <v>5732</v>
      </c>
      <c r="B152" t="s">
        <v>39</v>
      </c>
      <c r="C152" t="s">
        <v>433</v>
      </c>
      <c r="D152" t="s">
        <v>169</v>
      </c>
      <c r="E152" t="s">
        <v>316</v>
      </c>
      <c r="F152" t="str">
        <f t="shared" si="12"/>
        <v>J1-C27</v>
      </c>
      <c r="G152" t="str">
        <f>VLOOKUP(F152,RAW_c_TEB0187_REV01!A:B,2,0)</f>
        <v>GND</v>
      </c>
      <c r="H152" t="str">
        <f t="shared" si="13"/>
        <v>GND</v>
      </c>
      <c r="I152" t="str">
        <f t="shared" si="14"/>
        <v>--</v>
      </c>
      <c r="J152" t="str">
        <f t="shared" si="15"/>
        <v>---</v>
      </c>
      <c r="K152" t="str">
        <f>IFERROR(IF(J152="--",IF(G152=H152,VLOOKUP(G152,RAW_c_TEB0187_REV01!L:N,3,0),SUM(VLOOKUP(H152,RAW_c_TEB0187_REV01!L:N,3,0),VLOOKUP(G152,RAW_c_TEB0187_REV01!L:N,3,0))),"---"),"---")</f>
        <v>---</v>
      </c>
      <c r="L152" t="str">
        <f t="shared" si="16"/>
        <v>J1-C27</v>
      </c>
      <c r="M152" t="str">
        <f>IFERROR(IF(
COUNTIF(B2B!H:H,(IF(K152&lt;&gt;"---",IF(INDEX(RAW_c_TEB0187_REV01!B:D,MATCH(H152,RAW_c_TEB0187_REV01!B:B,0),3)=L152,INDEX(
RAW_c_TEB0187_REV01!B:D,MATCH(H152,INDEX(RAW_c_TEB0187_REV01!B:B,MATCH(H152,RAW_c_TEB0187_REV01!B:B,)+1):'RAW_c_TEB0187_REV01'!B11223,)+MATCH(H152,RAW_c_TEB0187_REV01!B:B,),3),INDEX(RAW_c_TEB0187_REV01!B:D,MATCH(H152,RAW_c_TEB0187_REV01!B:B,0),3)),"---")))=1,"---",IF(K152&lt;&gt;"---",IF(INDEX(RAW_c_TEB0187_REV01!B:D,MATCH(H152,RAW_c_TEB0187_REV01!B:B,0),3)=L152,INDEX(
RAW_c_TEB0187_REV01!B:D,MATCH(H152,INDEX(RAW_c_TEB0187_REV01!B:B,MATCH(H152,RAW_c_TEB0187_REV01!B:B,)+1):'RAW_c_TEB0187_REV01'!B11223,)+MATCH(H152,RAW_c_TEB0187_REV01!B:B,),3),INDEX(RAW_c_TEB0187_REV01!B:D,MATCH(H152,RAW_c_TEB0187_REV01!B:B,0),3)),"---")),"---")</f>
        <v>---</v>
      </c>
      <c r="N152" t="str">
        <f>IFERROR(IF(AND(B152="B2B",J152="--"),L152,IF(
COUNTIF(B2B!H:H,(IF(K152&lt;&gt;"---",IF(INDEX(RAW_c_TEB0187_REV01!B:D,MATCH(H152,RAW_c_TEB0187_REV01!B:B,0),3)=L152,INDEX(
RAW_c_TEB0187_REV01!B:D,MATCH(H152,INDEX(RAW_c_TEB0187_REV01!B:B,MATCH(H152,RAW_c_TEB0187_REV01!B:B,)+1):'RAW_c_TEB0187_REV01'!B11223,)+MATCH(H152,RAW_c_TEB0187_REV01!B:B,),3),INDEX(RAW_c_TEB0187_REV01!B:D,MATCH(H152,RAW_c_TEB0187_REV01!B:B,0),3)),"---")))=0,"---",IF(K152&lt;&gt;"---",IF(INDEX(RAW_c_TEB0187_REV01!B:D,MATCH(H152,RAW_c_TEB0187_REV01!B:B,0),3)=L152,INDEX(
RAW_c_TEB0187_REV01!B:D,MATCH(H152,INDEX(RAW_c_TEB0187_REV01!B:B,MATCH(H152,RAW_c_TEB0187_REV01!B:B,)+1):'RAW_c_TEB0187_REV01'!B11223,)+MATCH(H152,RAW_c_TEB0187_REV01!B:B,),3),INDEX(RAW_c_TEB0187_REV01!B:D,MATCH(H152,RAW_c_TEB0187_REV01!B:B,0),3)),"---"))),"---")</f>
        <v>---</v>
      </c>
      <c r="T152">
        <f>COUNTIF(RAW_c_TEB0187_REV01!B:B,G152)</f>
        <v>1098</v>
      </c>
      <c r="U152" t="str">
        <f t="shared" si="17"/>
        <v>B2B-GND</v>
      </c>
    </row>
    <row r="153" spans="1:21" x14ac:dyDescent="0.25">
      <c r="A153" t="s">
        <v>5733</v>
      </c>
      <c r="B153" t="s">
        <v>39</v>
      </c>
      <c r="C153" t="s">
        <v>5588</v>
      </c>
      <c r="D153" t="s">
        <v>169</v>
      </c>
      <c r="E153" t="s">
        <v>317</v>
      </c>
      <c r="F153" t="str">
        <f t="shared" si="12"/>
        <v>J1-C28</v>
      </c>
      <c r="G153" t="str">
        <f>VLOOKUP(F153,RAW_c_TEB0187_REV01!A:B,2,0)</f>
        <v>USB_SSRX_P</v>
      </c>
      <c r="H153" t="str">
        <f t="shared" si="13"/>
        <v>USB_SSRX_P</v>
      </c>
      <c r="I153" t="str">
        <f t="shared" si="14"/>
        <v>--</v>
      </c>
      <c r="J153" t="str">
        <f t="shared" si="15"/>
        <v>--</v>
      </c>
      <c r="K153">
        <f>IFERROR(IF(J153="--",IF(G153=H153,VLOOKUP(G153,RAW_c_TEB0187_REV01!L:N,3,0),SUM(VLOOKUP(H153,RAW_c_TEB0187_REV01!L:N,3,0),VLOOKUP(G153,RAW_c_TEB0187_REV01!L:N,3,0))),"---"),"---")</f>
        <v>65.487700000000004</v>
      </c>
      <c r="L153" t="str">
        <f t="shared" si="16"/>
        <v>J1-C28</v>
      </c>
      <c r="M153" t="str">
        <f>IFERROR(IF(
COUNTIF(B2B!H:H,(IF(K153&lt;&gt;"---",IF(INDEX(RAW_c_TEB0187_REV01!B:D,MATCH(H153,RAW_c_TEB0187_REV01!B:B,0),3)=L153,INDEX(
RAW_c_TEB0187_REV01!B:D,MATCH(H153,INDEX(RAW_c_TEB0187_REV01!B:B,MATCH(H153,RAW_c_TEB0187_REV01!B:B,)+1):'RAW_c_TEB0187_REV01'!B11224,)+MATCH(H153,RAW_c_TEB0187_REV01!B:B,),3),INDEX(RAW_c_TEB0187_REV01!B:D,MATCH(H153,RAW_c_TEB0187_REV01!B:B,0),3)),"---")))=1,"---",IF(K153&lt;&gt;"---",IF(INDEX(RAW_c_TEB0187_REV01!B:D,MATCH(H153,RAW_c_TEB0187_REV01!B:B,0),3)=L153,INDEX(
RAW_c_TEB0187_REV01!B:D,MATCH(H153,INDEX(RAW_c_TEB0187_REV01!B:B,MATCH(H153,RAW_c_TEB0187_REV01!B:B,)+1):'RAW_c_TEB0187_REV01'!B11224,)+MATCH(H153,RAW_c_TEB0187_REV01!B:B,),3),INDEX(RAW_c_TEB0187_REV01!B:D,MATCH(H153,RAW_c_TEB0187_REV01!B:B,0),3)),"---")),"---")</f>
        <v>U36-9</v>
      </c>
      <c r="N153" t="str">
        <f>IFERROR(IF(AND(B153="B2B",J153="--"),L153,IF(
COUNTIF(B2B!H:H,(IF(K153&lt;&gt;"---",IF(INDEX(RAW_c_TEB0187_REV01!B:D,MATCH(H153,RAW_c_TEB0187_REV01!B:B,0),3)=L153,INDEX(
RAW_c_TEB0187_REV01!B:D,MATCH(H153,INDEX(RAW_c_TEB0187_REV01!B:B,MATCH(H153,RAW_c_TEB0187_REV01!B:B,)+1):'RAW_c_TEB0187_REV01'!B11224,)+MATCH(H153,RAW_c_TEB0187_REV01!B:B,),3),INDEX(RAW_c_TEB0187_REV01!B:D,MATCH(H153,RAW_c_TEB0187_REV01!B:B,0),3)),"---")))=0,"---",IF(K153&lt;&gt;"---",IF(INDEX(RAW_c_TEB0187_REV01!B:D,MATCH(H153,RAW_c_TEB0187_REV01!B:B,0),3)=L153,INDEX(
RAW_c_TEB0187_REV01!B:D,MATCH(H153,INDEX(RAW_c_TEB0187_REV01!B:B,MATCH(H153,RAW_c_TEB0187_REV01!B:B,)+1):'RAW_c_TEB0187_REV01'!B11224,)+MATCH(H153,RAW_c_TEB0187_REV01!B:B,),3),INDEX(RAW_c_TEB0187_REV01!B:D,MATCH(H153,RAW_c_TEB0187_REV01!B:B,0),3)),"---"))),"---")</f>
        <v>J1-C28</v>
      </c>
      <c r="T153">
        <f>COUNTIF(RAW_c_TEB0187_REV01!B:B,G153)</f>
        <v>2</v>
      </c>
      <c r="U153" t="str">
        <f t="shared" si="17"/>
        <v>B2B-MGT-PL</v>
      </c>
    </row>
    <row r="154" spans="1:21" x14ac:dyDescent="0.25">
      <c r="A154" t="s">
        <v>5734</v>
      </c>
      <c r="B154" t="s">
        <v>39</v>
      </c>
      <c r="C154" t="s">
        <v>5588</v>
      </c>
      <c r="D154" t="s">
        <v>169</v>
      </c>
      <c r="E154" t="s">
        <v>318</v>
      </c>
      <c r="F154" t="str">
        <f t="shared" si="12"/>
        <v>J1-C29</v>
      </c>
      <c r="G154" t="str">
        <f>VLOOKUP(F154,RAW_c_TEB0187_REV01!A:B,2,0)</f>
        <v>USB_SSRX_N</v>
      </c>
      <c r="H154" t="str">
        <f t="shared" si="13"/>
        <v>USB_SSRX_N</v>
      </c>
      <c r="I154" t="str">
        <f t="shared" si="14"/>
        <v>--</v>
      </c>
      <c r="J154" t="str">
        <f t="shared" si="15"/>
        <v>--</v>
      </c>
      <c r="K154">
        <f>IFERROR(IF(J154="--",IF(G154=H154,VLOOKUP(G154,RAW_c_TEB0187_REV01!L:N,3,0),SUM(VLOOKUP(H154,RAW_c_TEB0187_REV01!L:N,3,0),VLOOKUP(G154,RAW_c_TEB0187_REV01!L:N,3,0))),"---"),"---")</f>
        <v>65.480500000000006</v>
      </c>
      <c r="L154" t="str">
        <f t="shared" si="16"/>
        <v>J1-C29</v>
      </c>
      <c r="M154" t="str">
        <f>IFERROR(IF(
COUNTIF(B2B!H:H,(IF(K154&lt;&gt;"---",IF(INDEX(RAW_c_TEB0187_REV01!B:D,MATCH(H154,RAW_c_TEB0187_REV01!B:B,0),3)=L154,INDEX(
RAW_c_TEB0187_REV01!B:D,MATCH(H154,INDEX(RAW_c_TEB0187_REV01!B:B,MATCH(H154,RAW_c_TEB0187_REV01!B:B,)+1):'RAW_c_TEB0187_REV01'!B11225,)+MATCH(H154,RAW_c_TEB0187_REV01!B:B,),3),INDEX(RAW_c_TEB0187_REV01!B:D,MATCH(H154,RAW_c_TEB0187_REV01!B:B,0),3)),"---")))=1,"---",IF(K154&lt;&gt;"---",IF(INDEX(RAW_c_TEB0187_REV01!B:D,MATCH(H154,RAW_c_TEB0187_REV01!B:B,0),3)=L154,INDEX(
RAW_c_TEB0187_REV01!B:D,MATCH(H154,INDEX(RAW_c_TEB0187_REV01!B:B,MATCH(H154,RAW_c_TEB0187_REV01!B:B,)+1):'RAW_c_TEB0187_REV01'!B11225,)+MATCH(H154,RAW_c_TEB0187_REV01!B:B,),3),INDEX(RAW_c_TEB0187_REV01!B:D,MATCH(H154,RAW_c_TEB0187_REV01!B:B,0),3)),"---")),"---")</f>
        <v>U36-10</v>
      </c>
      <c r="N154" t="str">
        <f>IFERROR(IF(AND(B154="B2B",J154="--"),L154,IF(
COUNTIF(B2B!H:H,(IF(K154&lt;&gt;"---",IF(INDEX(RAW_c_TEB0187_REV01!B:D,MATCH(H154,RAW_c_TEB0187_REV01!B:B,0),3)=L154,INDEX(
RAW_c_TEB0187_REV01!B:D,MATCH(H154,INDEX(RAW_c_TEB0187_REV01!B:B,MATCH(H154,RAW_c_TEB0187_REV01!B:B,)+1):'RAW_c_TEB0187_REV01'!B11225,)+MATCH(H154,RAW_c_TEB0187_REV01!B:B,),3),INDEX(RAW_c_TEB0187_REV01!B:D,MATCH(H154,RAW_c_TEB0187_REV01!B:B,0),3)),"---")))=0,"---",IF(K154&lt;&gt;"---",IF(INDEX(RAW_c_TEB0187_REV01!B:D,MATCH(H154,RAW_c_TEB0187_REV01!B:B,0),3)=L154,INDEX(
RAW_c_TEB0187_REV01!B:D,MATCH(H154,INDEX(RAW_c_TEB0187_REV01!B:B,MATCH(H154,RAW_c_TEB0187_REV01!B:B,)+1):'RAW_c_TEB0187_REV01'!B11225,)+MATCH(H154,RAW_c_TEB0187_REV01!B:B,),3),INDEX(RAW_c_TEB0187_REV01!B:D,MATCH(H154,RAW_c_TEB0187_REV01!B:B,0),3)),"---"))),"---")</f>
        <v>J1-C29</v>
      </c>
      <c r="T154">
        <f>COUNTIF(RAW_c_TEB0187_REV01!B:B,G154)</f>
        <v>2</v>
      </c>
      <c r="U154" t="str">
        <f t="shared" si="17"/>
        <v>B2B-MGT-PL</v>
      </c>
    </row>
    <row r="155" spans="1:21" x14ac:dyDescent="0.25">
      <c r="A155" t="s">
        <v>5735</v>
      </c>
      <c r="B155" t="s">
        <v>39</v>
      </c>
      <c r="C155" t="s">
        <v>433</v>
      </c>
      <c r="D155" t="s">
        <v>169</v>
      </c>
      <c r="E155" t="s">
        <v>319</v>
      </c>
      <c r="F155" t="str">
        <f t="shared" si="12"/>
        <v>J1-C30</v>
      </c>
      <c r="G155" t="str">
        <f>VLOOKUP(F155,RAW_c_TEB0187_REV01!A:B,2,0)</f>
        <v>GND</v>
      </c>
      <c r="H155" t="str">
        <f t="shared" si="13"/>
        <v>GND</v>
      </c>
      <c r="I155" t="str">
        <f t="shared" si="14"/>
        <v>--</v>
      </c>
      <c r="J155" t="str">
        <f t="shared" si="15"/>
        <v>---</v>
      </c>
      <c r="K155" t="str">
        <f>IFERROR(IF(J155="--",IF(G155=H155,VLOOKUP(G155,RAW_c_TEB0187_REV01!L:N,3,0),SUM(VLOOKUP(H155,RAW_c_TEB0187_REV01!L:N,3,0),VLOOKUP(G155,RAW_c_TEB0187_REV01!L:N,3,0))),"---"),"---")</f>
        <v>---</v>
      </c>
      <c r="L155" t="str">
        <f t="shared" si="16"/>
        <v>J1-C30</v>
      </c>
      <c r="M155" t="str">
        <f>IFERROR(IF(
COUNTIF(B2B!H:H,(IF(K155&lt;&gt;"---",IF(INDEX(RAW_c_TEB0187_REV01!B:D,MATCH(H155,RAW_c_TEB0187_REV01!B:B,0),3)=L155,INDEX(
RAW_c_TEB0187_REV01!B:D,MATCH(H155,INDEX(RAW_c_TEB0187_REV01!B:B,MATCH(H155,RAW_c_TEB0187_REV01!B:B,)+1):'RAW_c_TEB0187_REV01'!B11226,)+MATCH(H155,RAW_c_TEB0187_REV01!B:B,),3),INDEX(RAW_c_TEB0187_REV01!B:D,MATCH(H155,RAW_c_TEB0187_REV01!B:B,0),3)),"---")))=1,"---",IF(K155&lt;&gt;"---",IF(INDEX(RAW_c_TEB0187_REV01!B:D,MATCH(H155,RAW_c_TEB0187_REV01!B:B,0),3)=L155,INDEX(
RAW_c_TEB0187_REV01!B:D,MATCH(H155,INDEX(RAW_c_TEB0187_REV01!B:B,MATCH(H155,RAW_c_TEB0187_REV01!B:B,)+1):'RAW_c_TEB0187_REV01'!B11226,)+MATCH(H155,RAW_c_TEB0187_REV01!B:B,),3),INDEX(RAW_c_TEB0187_REV01!B:D,MATCH(H155,RAW_c_TEB0187_REV01!B:B,0),3)),"---")),"---")</f>
        <v>---</v>
      </c>
      <c r="N155" t="str">
        <f>IFERROR(IF(AND(B155="B2B",J155="--"),L155,IF(
COUNTIF(B2B!H:H,(IF(K155&lt;&gt;"---",IF(INDEX(RAW_c_TEB0187_REV01!B:D,MATCH(H155,RAW_c_TEB0187_REV01!B:B,0),3)=L155,INDEX(
RAW_c_TEB0187_REV01!B:D,MATCH(H155,INDEX(RAW_c_TEB0187_REV01!B:B,MATCH(H155,RAW_c_TEB0187_REV01!B:B,)+1):'RAW_c_TEB0187_REV01'!B11226,)+MATCH(H155,RAW_c_TEB0187_REV01!B:B,),3),INDEX(RAW_c_TEB0187_REV01!B:D,MATCH(H155,RAW_c_TEB0187_REV01!B:B,0),3)),"---")))=0,"---",IF(K155&lt;&gt;"---",IF(INDEX(RAW_c_TEB0187_REV01!B:D,MATCH(H155,RAW_c_TEB0187_REV01!B:B,0),3)=L155,INDEX(
RAW_c_TEB0187_REV01!B:D,MATCH(H155,INDEX(RAW_c_TEB0187_REV01!B:B,MATCH(H155,RAW_c_TEB0187_REV01!B:B,)+1):'RAW_c_TEB0187_REV01'!B11226,)+MATCH(H155,RAW_c_TEB0187_REV01!B:B,),3),INDEX(RAW_c_TEB0187_REV01!B:D,MATCH(H155,RAW_c_TEB0187_REV01!B:B,0),3)),"---"))),"---")</f>
        <v>---</v>
      </c>
      <c r="T155">
        <f>COUNTIF(RAW_c_TEB0187_REV01!B:B,G155)</f>
        <v>1098</v>
      </c>
      <c r="U155" t="str">
        <f t="shared" si="17"/>
        <v>B2B-GND</v>
      </c>
    </row>
    <row r="156" spans="1:21" x14ac:dyDescent="0.25">
      <c r="A156" t="s">
        <v>5736</v>
      </c>
      <c r="B156" t="s">
        <v>39</v>
      </c>
      <c r="C156" t="s">
        <v>5588</v>
      </c>
      <c r="D156" t="s">
        <v>169</v>
      </c>
      <c r="E156" t="s">
        <v>320</v>
      </c>
      <c r="F156" t="str">
        <f t="shared" si="12"/>
        <v>J1-C31</v>
      </c>
      <c r="G156" t="str">
        <f>VLOOKUP(F156,RAW_c_TEB0187_REV01!A:B,2,0)</f>
        <v>SFPB_RD_P</v>
      </c>
      <c r="H156" t="str">
        <f t="shared" si="13"/>
        <v>SFPB_RD_P</v>
      </c>
      <c r="I156" t="str">
        <f t="shared" si="14"/>
        <v>--</v>
      </c>
      <c r="J156" t="str">
        <f t="shared" si="15"/>
        <v>--</v>
      </c>
      <c r="K156">
        <f>IFERROR(IF(J156="--",IF(G156=H156,VLOOKUP(G156,RAW_c_TEB0187_REV01!L:N,3,0),SUM(VLOOKUP(H156,RAW_c_TEB0187_REV01!L:N,3,0),VLOOKUP(G156,RAW_c_TEB0187_REV01!L:N,3,0))),"---"),"---")</f>
        <v>63.924500000000002</v>
      </c>
      <c r="L156" t="str">
        <f t="shared" si="16"/>
        <v>J1-C31</v>
      </c>
      <c r="M156" t="str">
        <f>IFERROR(IF(
COUNTIF(B2B!H:H,(IF(K156&lt;&gt;"---",IF(INDEX(RAW_c_TEB0187_REV01!B:D,MATCH(H156,RAW_c_TEB0187_REV01!B:B,0),3)=L156,INDEX(
RAW_c_TEB0187_REV01!B:D,MATCH(H156,INDEX(RAW_c_TEB0187_REV01!B:B,MATCH(H156,RAW_c_TEB0187_REV01!B:B,)+1):'RAW_c_TEB0187_REV01'!B11227,)+MATCH(H156,RAW_c_TEB0187_REV01!B:B,),3),INDEX(RAW_c_TEB0187_REV01!B:D,MATCH(H156,RAW_c_TEB0187_REV01!B:B,0),3)),"---")))=1,"---",IF(K156&lt;&gt;"---",IF(INDEX(RAW_c_TEB0187_REV01!B:D,MATCH(H156,RAW_c_TEB0187_REV01!B:B,0),3)=L156,INDEX(
RAW_c_TEB0187_REV01!B:D,MATCH(H156,INDEX(RAW_c_TEB0187_REV01!B:B,MATCH(H156,RAW_c_TEB0187_REV01!B:B,)+1):'RAW_c_TEB0187_REV01'!B11227,)+MATCH(H156,RAW_c_TEB0187_REV01!B:B,),3),INDEX(RAW_c_TEB0187_REV01!B:D,MATCH(H156,RAW_c_TEB0187_REV01!B:B,0),3)),"---")),"---")</f>
        <v>J14-L13</v>
      </c>
      <c r="N156" t="str">
        <f>IFERROR(IF(AND(B156="B2B",J156="--"),L156,IF(
COUNTIF(B2B!H:H,(IF(K156&lt;&gt;"---",IF(INDEX(RAW_c_TEB0187_REV01!B:D,MATCH(H156,RAW_c_TEB0187_REV01!B:B,0),3)=L156,INDEX(
RAW_c_TEB0187_REV01!B:D,MATCH(H156,INDEX(RAW_c_TEB0187_REV01!B:B,MATCH(H156,RAW_c_TEB0187_REV01!B:B,)+1):'RAW_c_TEB0187_REV01'!B11227,)+MATCH(H156,RAW_c_TEB0187_REV01!B:B,),3),INDEX(RAW_c_TEB0187_REV01!B:D,MATCH(H156,RAW_c_TEB0187_REV01!B:B,0),3)),"---")))=0,"---",IF(K156&lt;&gt;"---",IF(INDEX(RAW_c_TEB0187_REV01!B:D,MATCH(H156,RAW_c_TEB0187_REV01!B:B,0),3)=L156,INDEX(
RAW_c_TEB0187_REV01!B:D,MATCH(H156,INDEX(RAW_c_TEB0187_REV01!B:B,MATCH(H156,RAW_c_TEB0187_REV01!B:B,)+1):'RAW_c_TEB0187_REV01'!B11227,)+MATCH(H156,RAW_c_TEB0187_REV01!B:B,),3),INDEX(RAW_c_TEB0187_REV01!B:D,MATCH(H156,RAW_c_TEB0187_REV01!B:B,0),3)),"---"))),"---")</f>
        <v>J1-C31</v>
      </c>
      <c r="T156">
        <f>COUNTIF(RAW_c_TEB0187_REV01!B:B,G156)</f>
        <v>2</v>
      </c>
      <c r="U156" t="str">
        <f t="shared" si="17"/>
        <v>B2B-MGT-PL</v>
      </c>
    </row>
    <row r="157" spans="1:21" x14ac:dyDescent="0.25">
      <c r="A157" t="s">
        <v>5737</v>
      </c>
      <c r="B157" t="s">
        <v>39</v>
      </c>
      <c r="C157" t="s">
        <v>5588</v>
      </c>
      <c r="D157" t="s">
        <v>169</v>
      </c>
      <c r="E157" t="s">
        <v>321</v>
      </c>
      <c r="F157" t="str">
        <f t="shared" si="12"/>
        <v>J1-C32</v>
      </c>
      <c r="G157" t="str">
        <f>VLOOKUP(F157,RAW_c_TEB0187_REV01!A:B,2,0)</f>
        <v>SFPB_RD_N</v>
      </c>
      <c r="H157" t="str">
        <f t="shared" si="13"/>
        <v>SFPB_RD_N</v>
      </c>
      <c r="I157" t="str">
        <f t="shared" si="14"/>
        <v>--</v>
      </c>
      <c r="J157" t="str">
        <f t="shared" si="15"/>
        <v>--</v>
      </c>
      <c r="K157">
        <f>IFERROR(IF(J157="--",IF(G157=H157,VLOOKUP(G157,RAW_c_TEB0187_REV01!L:N,3,0),SUM(VLOOKUP(H157,RAW_c_TEB0187_REV01!L:N,3,0),VLOOKUP(G157,RAW_c_TEB0187_REV01!L:N,3,0))),"---"),"---")</f>
        <v>63.884399999999999</v>
      </c>
      <c r="L157" t="str">
        <f t="shared" si="16"/>
        <v>J1-C32</v>
      </c>
      <c r="M157" t="str">
        <f>IFERROR(IF(
COUNTIF(B2B!H:H,(IF(K157&lt;&gt;"---",IF(INDEX(RAW_c_TEB0187_REV01!B:D,MATCH(H157,RAW_c_TEB0187_REV01!B:B,0),3)=L157,INDEX(
RAW_c_TEB0187_REV01!B:D,MATCH(H157,INDEX(RAW_c_TEB0187_REV01!B:B,MATCH(H157,RAW_c_TEB0187_REV01!B:B,)+1):'RAW_c_TEB0187_REV01'!B11228,)+MATCH(H157,RAW_c_TEB0187_REV01!B:B,),3),INDEX(RAW_c_TEB0187_REV01!B:D,MATCH(H157,RAW_c_TEB0187_REV01!B:B,0),3)),"---")))=1,"---",IF(K157&lt;&gt;"---",IF(INDEX(RAW_c_TEB0187_REV01!B:D,MATCH(H157,RAW_c_TEB0187_REV01!B:B,0),3)=L157,INDEX(
RAW_c_TEB0187_REV01!B:D,MATCH(H157,INDEX(RAW_c_TEB0187_REV01!B:B,MATCH(H157,RAW_c_TEB0187_REV01!B:B,)+1):'RAW_c_TEB0187_REV01'!B11228,)+MATCH(H157,RAW_c_TEB0187_REV01!B:B,),3),INDEX(RAW_c_TEB0187_REV01!B:D,MATCH(H157,RAW_c_TEB0187_REV01!B:B,0),3)),"---")),"---")</f>
        <v>J14-L12</v>
      </c>
      <c r="N157" t="str">
        <f>IFERROR(IF(AND(B157="B2B",J157="--"),L157,IF(
COUNTIF(B2B!H:H,(IF(K157&lt;&gt;"---",IF(INDEX(RAW_c_TEB0187_REV01!B:D,MATCH(H157,RAW_c_TEB0187_REV01!B:B,0),3)=L157,INDEX(
RAW_c_TEB0187_REV01!B:D,MATCH(H157,INDEX(RAW_c_TEB0187_REV01!B:B,MATCH(H157,RAW_c_TEB0187_REV01!B:B,)+1):'RAW_c_TEB0187_REV01'!B11228,)+MATCH(H157,RAW_c_TEB0187_REV01!B:B,),3),INDEX(RAW_c_TEB0187_REV01!B:D,MATCH(H157,RAW_c_TEB0187_REV01!B:B,0),3)),"---")))=0,"---",IF(K157&lt;&gt;"---",IF(INDEX(RAW_c_TEB0187_REV01!B:D,MATCH(H157,RAW_c_TEB0187_REV01!B:B,0),3)=L157,INDEX(
RAW_c_TEB0187_REV01!B:D,MATCH(H157,INDEX(RAW_c_TEB0187_REV01!B:B,MATCH(H157,RAW_c_TEB0187_REV01!B:B,)+1):'RAW_c_TEB0187_REV01'!B11228,)+MATCH(H157,RAW_c_TEB0187_REV01!B:B,),3),INDEX(RAW_c_TEB0187_REV01!B:D,MATCH(H157,RAW_c_TEB0187_REV01!B:B,0),3)),"---"))),"---")</f>
        <v>J1-C32</v>
      </c>
      <c r="T157">
        <f>COUNTIF(RAW_c_TEB0187_REV01!B:B,G157)</f>
        <v>2</v>
      </c>
      <c r="U157" t="str">
        <f t="shared" si="17"/>
        <v>B2B-MGT-PL</v>
      </c>
    </row>
    <row r="158" spans="1:21" x14ac:dyDescent="0.25">
      <c r="A158" t="s">
        <v>5738</v>
      </c>
      <c r="B158" t="s">
        <v>39</v>
      </c>
      <c r="C158" t="s">
        <v>433</v>
      </c>
      <c r="D158" t="s">
        <v>169</v>
      </c>
      <c r="E158" t="s">
        <v>322</v>
      </c>
      <c r="F158" t="str">
        <f t="shared" si="12"/>
        <v>J1-C33</v>
      </c>
      <c r="G158" t="str">
        <f>VLOOKUP(F158,RAW_c_TEB0187_REV01!A:B,2,0)</f>
        <v>GND</v>
      </c>
      <c r="H158" t="str">
        <f t="shared" si="13"/>
        <v>GND</v>
      </c>
      <c r="I158" t="str">
        <f t="shared" si="14"/>
        <v>--</v>
      </c>
      <c r="J158" t="str">
        <f t="shared" si="15"/>
        <v>---</v>
      </c>
      <c r="K158" t="str">
        <f>IFERROR(IF(J158="--",IF(G158=H158,VLOOKUP(G158,RAW_c_TEB0187_REV01!L:N,3,0),SUM(VLOOKUP(H158,RAW_c_TEB0187_REV01!L:N,3,0),VLOOKUP(G158,RAW_c_TEB0187_REV01!L:N,3,0))),"---"),"---")</f>
        <v>---</v>
      </c>
      <c r="L158" t="str">
        <f t="shared" si="16"/>
        <v>J1-C33</v>
      </c>
      <c r="M158" t="str">
        <f>IFERROR(IF(
COUNTIF(B2B!H:H,(IF(K158&lt;&gt;"---",IF(INDEX(RAW_c_TEB0187_REV01!B:D,MATCH(H158,RAW_c_TEB0187_REV01!B:B,0),3)=L158,INDEX(
RAW_c_TEB0187_REV01!B:D,MATCH(H158,INDEX(RAW_c_TEB0187_REV01!B:B,MATCH(H158,RAW_c_TEB0187_REV01!B:B,)+1):'RAW_c_TEB0187_REV01'!B11229,)+MATCH(H158,RAW_c_TEB0187_REV01!B:B,),3),INDEX(RAW_c_TEB0187_REV01!B:D,MATCH(H158,RAW_c_TEB0187_REV01!B:B,0),3)),"---")))=1,"---",IF(K158&lt;&gt;"---",IF(INDEX(RAW_c_TEB0187_REV01!B:D,MATCH(H158,RAW_c_TEB0187_REV01!B:B,0),3)=L158,INDEX(
RAW_c_TEB0187_REV01!B:D,MATCH(H158,INDEX(RAW_c_TEB0187_REV01!B:B,MATCH(H158,RAW_c_TEB0187_REV01!B:B,)+1):'RAW_c_TEB0187_REV01'!B11229,)+MATCH(H158,RAW_c_TEB0187_REV01!B:B,),3),INDEX(RAW_c_TEB0187_REV01!B:D,MATCH(H158,RAW_c_TEB0187_REV01!B:B,0),3)),"---")),"---")</f>
        <v>---</v>
      </c>
      <c r="N158" t="str">
        <f>IFERROR(IF(AND(B158="B2B",J158="--"),L158,IF(
COUNTIF(B2B!H:H,(IF(K158&lt;&gt;"---",IF(INDEX(RAW_c_TEB0187_REV01!B:D,MATCH(H158,RAW_c_TEB0187_REV01!B:B,0),3)=L158,INDEX(
RAW_c_TEB0187_REV01!B:D,MATCH(H158,INDEX(RAW_c_TEB0187_REV01!B:B,MATCH(H158,RAW_c_TEB0187_REV01!B:B,)+1):'RAW_c_TEB0187_REV01'!B11229,)+MATCH(H158,RAW_c_TEB0187_REV01!B:B,),3),INDEX(RAW_c_TEB0187_REV01!B:D,MATCH(H158,RAW_c_TEB0187_REV01!B:B,0),3)),"---")))=0,"---",IF(K158&lt;&gt;"---",IF(INDEX(RAW_c_TEB0187_REV01!B:D,MATCH(H158,RAW_c_TEB0187_REV01!B:B,0),3)=L158,INDEX(
RAW_c_TEB0187_REV01!B:D,MATCH(H158,INDEX(RAW_c_TEB0187_REV01!B:B,MATCH(H158,RAW_c_TEB0187_REV01!B:B,)+1):'RAW_c_TEB0187_REV01'!B11229,)+MATCH(H158,RAW_c_TEB0187_REV01!B:B,),3),INDEX(RAW_c_TEB0187_REV01!B:D,MATCH(H158,RAW_c_TEB0187_REV01!B:B,0),3)),"---"))),"---")</f>
        <v>---</v>
      </c>
      <c r="T158">
        <f>COUNTIF(RAW_c_TEB0187_REV01!B:B,G158)</f>
        <v>1098</v>
      </c>
      <c r="U158" t="str">
        <f t="shared" si="17"/>
        <v>B2B-GND</v>
      </c>
    </row>
    <row r="159" spans="1:21" x14ac:dyDescent="0.25">
      <c r="A159" t="s">
        <v>5739</v>
      </c>
      <c r="B159" t="s">
        <v>39</v>
      </c>
      <c r="C159" t="s">
        <v>433</v>
      </c>
      <c r="D159" t="s">
        <v>169</v>
      </c>
      <c r="E159" t="s">
        <v>323</v>
      </c>
      <c r="F159" t="str">
        <f t="shared" si="12"/>
        <v>J1-C34</v>
      </c>
      <c r="G159" t="str">
        <f>VLOOKUP(F159,RAW_c_TEB0187_REV01!A:B,2,0)</f>
        <v>GND</v>
      </c>
      <c r="H159" t="str">
        <f t="shared" si="13"/>
        <v>GND</v>
      </c>
      <c r="I159" t="str">
        <f t="shared" si="14"/>
        <v>--</v>
      </c>
      <c r="J159" t="str">
        <f t="shared" si="15"/>
        <v>---</v>
      </c>
      <c r="K159" t="str">
        <f>IFERROR(IF(J159="--",IF(G159=H159,VLOOKUP(G159,RAW_c_TEB0187_REV01!L:N,3,0),SUM(VLOOKUP(H159,RAW_c_TEB0187_REV01!L:N,3,0),VLOOKUP(G159,RAW_c_TEB0187_REV01!L:N,3,0))),"---"),"---")</f>
        <v>---</v>
      </c>
      <c r="L159" t="str">
        <f t="shared" si="16"/>
        <v>J1-C34</v>
      </c>
      <c r="M159" t="str">
        <f>IFERROR(IF(
COUNTIF(B2B!H:H,(IF(K159&lt;&gt;"---",IF(INDEX(RAW_c_TEB0187_REV01!B:D,MATCH(H159,RAW_c_TEB0187_REV01!B:B,0),3)=L159,INDEX(
RAW_c_TEB0187_REV01!B:D,MATCH(H159,INDEX(RAW_c_TEB0187_REV01!B:B,MATCH(H159,RAW_c_TEB0187_REV01!B:B,)+1):'RAW_c_TEB0187_REV01'!B11230,)+MATCH(H159,RAW_c_TEB0187_REV01!B:B,),3),INDEX(RAW_c_TEB0187_REV01!B:D,MATCH(H159,RAW_c_TEB0187_REV01!B:B,0),3)),"---")))=1,"---",IF(K159&lt;&gt;"---",IF(INDEX(RAW_c_TEB0187_REV01!B:D,MATCH(H159,RAW_c_TEB0187_REV01!B:B,0),3)=L159,INDEX(
RAW_c_TEB0187_REV01!B:D,MATCH(H159,INDEX(RAW_c_TEB0187_REV01!B:B,MATCH(H159,RAW_c_TEB0187_REV01!B:B,)+1):'RAW_c_TEB0187_REV01'!B11230,)+MATCH(H159,RAW_c_TEB0187_REV01!B:B,),3),INDEX(RAW_c_TEB0187_REV01!B:D,MATCH(H159,RAW_c_TEB0187_REV01!B:B,0),3)),"---")),"---")</f>
        <v>---</v>
      </c>
      <c r="N159" t="str">
        <f>IFERROR(IF(AND(B159="B2B",J159="--"),L159,IF(
COUNTIF(B2B!H:H,(IF(K159&lt;&gt;"---",IF(INDEX(RAW_c_TEB0187_REV01!B:D,MATCH(H159,RAW_c_TEB0187_REV01!B:B,0),3)=L159,INDEX(
RAW_c_TEB0187_REV01!B:D,MATCH(H159,INDEX(RAW_c_TEB0187_REV01!B:B,MATCH(H159,RAW_c_TEB0187_REV01!B:B,)+1):'RAW_c_TEB0187_REV01'!B11230,)+MATCH(H159,RAW_c_TEB0187_REV01!B:B,),3),INDEX(RAW_c_TEB0187_REV01!B:D,MATCH(H159,RAW_c_TEB0187_REV01!B:B,0),3)),"---")))=0,"---",IF(K159&lt;&gt;"---",IF(INDEX(RAW_c_TEB0187_REV01!B:D,MATCH(H159,RAW_c_TEB0187_REV01!B:B,0),3)=L159,INDEX(
RAW_c_TEB0187_REV01!B:D,MATCH(H159,INDEX(RAW_c_TEB0187_REV01!B:B,MATCH(H159,RAW_c_TEB0187_REV01!B:B,)+1):'RAW_c_TEB0187_REV01'!B11230,)+MATCH(H159,RAW_c_TEB0187_REV01!B:B,),3),INDEX(RAW_c_TEB0187_REV01!B:D,MATCH(H159,RAW_c_TEB0187_REV01!B:B,0),3)),"---"))),"---")</f>
        <v>---</v>
      </c>
      <c r="T159">
        <f>COUNTIF(RAW_c_TEB0187_REV01!B:B,G159)</f>
        <v>1098</v>
      </c>
      <c r="U159" t="str">
        <f t="shared" si="17"/>
        <v>B2B-GND</v>
      </c>
    </row>
    <row r="160" spans="1:21" x14ac:dyDescent="0.25">
      <c r="A160" t="s">
        <v>5740</v>
      </c>
      <c r="B160" t="s">
        <v>39</v>
      </c>
      <c r="C160" t="s">
        <v>5619</v>
      </c>
      <c r="D160" t="s">
        <v>169</v>
      </c>
      <c r="E160" t="s">
        <v>324</v>
      </c>
      <c r="F160" t="str">
        <f t="shared" si="12"/>
        <v>J1-C35</v>
      </c>
      <c r="G160" t="str">
        <f>VLOOKUP(F160,RAW_c_TEB0187_REV01!A:B,2,0)</f>
        <v>Z_S0</v>
      </c>
      <c r="H160" t="str">
        <f t="shared" si="13"/>
        <v>Z_S0</v>
      </c>
      <c r="I160" t="str">
        <f t="shared" si="14"/>
        <v>--</v>
      </c>
      <c r="J160" t="str">
        <f t="shared" si="15"/>
        <v>--</v>
      </c>
      <c r="K160">
        <f>IFERROR(IF(J160="--",IF(G160=H160,VLOOKUP(G160,RAW_c_TEB0187_REV01!L:N,3,0),SUM(VLOOKUP(H160,RAW_c_TEB0187_REV01!L:N,3,0),VLOOKUP(G160,RAW_c_TEB0187_REV01!L:N,3,0))),"---"),"---")</f>
        <v>90.281499999999994</v>
      </c>
      <c r="L160" t="str">
        <f t="shared" si="16"/>
        <v>J1-C35</v>
      </c>
      <c r="M160" t="str">
        <f>IFERROR(IF(
COUNTIF(B2B!H:H,(IF(K160&lt;&gt;"---",IF(INDEX(RAW_c_TEB0187_REV01!B:D,MATCH(H160,RAW_c_TEB0187_REV01!B:B,0),3)=L160,INDEX(
RAW_c_TEB0187_REV01!B:D,MATCH(H160,INDEX(RAW_c_TEB0187_REV01!B:B,MATCH(H160,RAW_c_TEB0187_REV01!B:B,)+1):'RAW_c_TEB0187_REV01'!B11231,)+MATCH(H160,RAW_c_TEB0187_REV01!B:B,),3),INDEX(RAW_c_TEB0187_REV01!B:D,MATCH(H160,RAW_c_TEB0187_REV01!B:B,0),3)),"---")))=1,"---",IF(K160&lt;&gt;"---",IF(INDEX(RAW_c_TEB0187_REV01!B:D,MATCH(H160,RAW_c_TEB0187_REV01!B:B,0),3)=L160,INDEX(
RAW_c_TEB0187_REV01!B:D,MATCH(H160,INDEX(RAW_c_TEB0187_REV01!B:B,MATCH(H160,RAW_c_TEB0187_REV01!B:B,)+1):'RAW_c_TEB0187_REV01'!B11231,)+MATCH(H160,RAW_c_TEB0187_REV01!B:B,),3),INDEX(RAW_c_TEB0187_REV01!B:D,MATCH(H160,RAW_c_TEB0187_REV01!B:B,0),3)),"---")),"---")</f>
        <v>U37-3</v>
      </c>
      <c r="N160" t="str">
        <f>IFERROR(IF(AND(B160="B2B",J160="--"),L160,IF(
COUNTIF(B2B!H:H,(IF(K160&lt;&gt;"---",IF(INDEX(RAW_c_TEB0187_REV01!B:D,MATCH(H160,RAW_c_TEB0187_REV01!B:B,0),3)=L160,INDEX(
RAW_c_TEB0187_REV01!B:D,MATCH(H160,INDEX(RAW_c_TEB0187_REV01!B:B,MATCH(H160,RAW_c_TEB0187_REV01!B:B,)+1):'RAW_c_TEB0187_REV01'!B11231,)+MATCH(H160,RAW_c_TEB0187_REV01!B:B,),3),INDEX(RAW_c_TEB0187_REV01!B:D,MATCH(H160,RAW_c_TEB0187_REV01!B:B,0),3)),"---")))=0,"---",IF(K160&lt;&gt;"---",IF(INDEX(RAW_c_TEB0187_REV01!B:D,MATCH(H160,RAW_c_TEB0187_REV01!B:B,0),3)=L160,INDEX(
RAW_c_TEB0187_REV01!B:D,MATCH(H160,INDEX(RAW_c_TEB0187_REV01!B:B,MATCH(H160,RAW_c_TEB0187_REV01!B:B,)+1):'RAW_c_TEB0187_REV01'!B11231,)+MATCH(H160,RAW_c_TEB0187_REV01!B:B,),3),INDEX(RAW_c_TEB0187_REV01!B:D,MATCH(H160,RAW_c_TEB0187_REV01!B:B,0),3)),"---"))),"---")</f>
        <v>J1-C35</v>
      </c>
      <c r="T160">
        <f>COUNTIF(RAW_c_TEB0187_REV01!B:B,G160)</f>
        <v>2</v>
      </c>
      <c r="U160" t="str">
        <f t="shared" si="17"/>
        <v>B2B-IO</v>
      </c>
    </row>
    <row r="161" spans="1:21" x14ac:dyDescent="0.25">
      <c r="A161" t="s">
        <v>5741</v>
      </c>
      <c r="B161" t="s">
        <v>39</v>
      </c>
      <c r="C161" t="s">
        <v>5619</v>
      </c>
      <c r="D161" t="s">
        <v>169</v>
      </c>
      <c r="E161" t="s">
        <v>325</v>
      </c>
      <c r="F161" t="str">
        <f t="shared" si="12"/>
        <v>J1-C36</v>
      </c>
      <c r="G161" t="str">
        <f>VLOOKUP(F161,RAW_c_TEB0187_REV01!A:B,2,0)</f>
        <v>Z_S1</v>
      </c>
      <c r="H161" t="str">
        <f t="shared" si="13"/>
        <v>Z_S1</v>
      </c>
      <c r="I161" t="str">
        <f t="shared" si="14"/>
        <v>--</v>
      </c>
      <c r="J161" t="str">
        <f t="shared" si="15"/>
        <v>--</v>
      </c>
      <c r="K161">
        <f>IFERROR(IF(J161="--",IF(G161=H161,VLOOKUP(G161,RAW_c_TEB0187_REV01!L:N,3,0),SUM(VLOOKUP(H161,RAW_c_TEB0187_REV01!L:N,3,0),VLOOKUP(G161,RAW_c_TEB0187_REV01!L:N,3,0))),"---"),"---")</f>
        <v>90.941199999999995</v>
      </c>
      <c r="L161" t="str">
        <f t="shared" si="16"/>
        <v>J1-C36</v>
      </c>
      <c r="M161" t="str">
        <f>IFERROR(IF(
COUNTIF(B2B!H:H,(IF(K161&lt;&gt;"---",IF(INDEX(RAW_c_TEB0187_REV01!B:D,MATCH(H161,RAW_c_TEB0187_REV01!B:B,0),3)=L161,INDEX(
RAW_c_TEB0187_REV01!B:D,MATCH(H161,INDEX(RAW_c_TEB0187_REV01!B:B,MATCH(H161,RAW_c_TEB0187_REV01!B:B,)+1):'RAW_c_TEB0187_REV01'!B11232,)+MATCH(H161,RAW_c_TEB0187_REV01!B:B,),3),INDEX(RAW_c_TEB0187_REV01!B:D,MATCH(H161,RAW_c_TEB0187_REV01!B:B,0),3)),"---")))=1,"---",IF(K161&lt;&gt;"---",IF(INDEX(RAW_c_TEB0187_REV01!B:D,MATCH(H161,RAW_c_TEB0187_REV01!B:B,0),3)=L161,INDEX(
RAW_c_TEB0187_REV01!B:D,MATCH(H161,INDEX(RAW_c_TEB0187_REV01!B:B,MATCH(H161,RAW_c_TEB0187_REV01!B:B,)+1):'RAW_c_TEB0187_REV01'!B11232,)+MATCH(H161,RAW_c_TEB0187_REV01!B:B,),3),INDEX(RAW_c_TEB0187_REV01!B:D,MATCH(H161,RAW_c_TEB0187_REV01!B:B,0),3)),"---")),"---")</f>
        <v>U37-2</v>
      </c>
      <c r="N161" t="str">
        <f>IFERROR(IF(AND(B161="B2B",J161="--"),L161,IF(
COUNTIF(B2B!H:H,(IF(K161&lt;&gt;"---",IF(INDEX(RAW_c_TEB0187_REV01!B:D,MATCH(H161,RAW_c_TEB0187_REV01!B:B,0),3)=L161,INDEX(
RAW_c_TEB0187_REV01!B:D,MATCH(H161,INDEX(RAW_c_TEB0187_REV01!B:B,MATCH(H161,RAW_c_TEB0187_REV01!B:B,)+1):'RAW_c_TEB0187_REV01'!B11232,)+MATCH(H161,RAW_c_TEB0187_REV01!B:B,),3),INDEX(RAW_c_TEB0187_REV01!B:D,MATCH(H161,RAW_c_TEB0187_REV01!B:B,0),3)),"---")))=0,"---",IF(K161&lt;&gt;"---",IF(INDEX(RAW_c_TEB0187_REV01!B:D,MATCH(H161,RAW_c_TEB0187_REV01!B:B,0),3)=L161,INDEX(
RAW_c_TEB0187_REV01!B:D,MATCH(H161,INDEX(RAW_c_TEB0187_REV01!B:B,MATCH(H161,RAW_c_TEB0187_REV01!B:B,)+1):'RAW_c_TEB0187_REV01'!B11232,)+MATCH(H161,RAW_c_TEB0187_REV01!B:B,),3),INDEX(RAW_c_TEB0187_REV01!B:D,MATCH(H161,RAW_c_TEB0187_REV01!B:B,0),3)),"---"))),"---")</f>
        <v>J1-C36</v>
      </c>
      <c r="T161">
        <f>COUNTIF(RAW_c_TEB0187_REV01!B:B,G161)</f>
        <v>2</v>
      </c>
      <c r="U161" t="str">
        <f t="shared" si="17"/>
        <v>B2B-IO</v>
      </c>
    </row>
    <row r="162" spans="1:21" x14ac:dyDescent="0.25">
      <c r="A162" t="s">
        <v>5742</v>
      </c>
      <c r="B162" t="s">
        <v>39</v>
      </c>
      <c r="C162" t="s">
        <v>5619</v>
      </c>
      <c r="D162" t="s">
        <v>169</v>
      </c>
      <c r="E162" t="s">
        <v>326</v>
      </c>
      <c r="F162" t="str">
        <f t="shared" si="12"/>
        <v>J1-C37</v>
      </c>
      <c r="G162" t="str">
        <f>VLOOKUP(F162,RAW_c_TEB0187_REV01!A:B,2,0)</f>
        <v>Z_S2</v>
      </c>
      <c r="H162" t="str">
        <f t="shared" si="13"/>
        <v>Z_S2</v>
      </c>
      <c r="I162" t="str">
        <f t="shared" si="14"/>
        <v>--</v>
      </c>
      <c r="J162" t="str">
        <f t="shared" si="15"/>
        <v>--</v>
      </c>
      <c r="K162">
        <f>IFERROR(IF(J162="--",IF(G162=H162,VLOOKUP(G162,RAW_c_TEB0187_REV01!L:N,3,0),SUM(VLOOKUP(H162,RAW_c_TEB0187_REV01!L:N,3,0),VLOOKUP(G162,RAW_c_TEB0187_REV01!L:N,3,0))),"---"),"---")</f>
        <v>88.231700000000004</v>
      </c>
      <c r="L162" t="str">
        <f t="shared" si="16"/>
        <v>J1-C37</v>
      </c>
      <c r="M162" t="str">
        <f>IFERROR(IF(
COUNTIF(B2B!H:H,(IF(K162&lt;&gt;"---",IF(INDEX(RAW_c_TEB0187_REV01!B:D,MATCH(H162,RAW_c_TEB0187_REV01!B:B,0),3)=L162,INDEX(
RAW_c_TEB0187_REV01!B:D,MATCH(H162,INDEX(RAW_c_TEB0187_REV01!B:B,MATCH(H162,RAW_c_TEB0187_REV01!B:B,)+1):'RAW_c_TEB0187_REV01'!B11233,)+MATCH(H162,RAW_c_TEB0187_REV01!B:B,),3),INDEX(RAW_c_TEB0187_REV01!B:D,MATCH(H162,RAW_c_TEB0187_REV01!B:B,0),3)),"---")))=1,"---",IF(K162&lt;&gt;"---",IF(INDEX(RAW_c_TEB0187_REV01!B:D,MATCH(H162,RAW_c_TEB0187_REV01!B:B,0),3)=L162,INDEX(
RAW_c_TEB0187_REV01!B:D,MATCH(H162,INDEX(RAW_c_TEB0187_REV01!B:B,MATCH(H162,RAW_c_TEB0187_REV01!B:B,)+1):'RAW_c_TEB0187_REV01'!B11233,)+MATCH(H162,RAW_c_TEB0187_REV01!B:B,),3),INDEX(RAW_c_TEB0187_REV01!B:D,MATCH(H162,RAW_c_TEB0187_REV01!B:B,0),3)),"---")),"---")</f>
        <v>U16-4</v>
      </c>
      <c r="N162" t="str">
        <f>IFERROR(IF(AND(B162="B2B",J162="--"),L162,IF(
COUNTIF(B2B!H:H,(IF(K162&lt;&gt;"---",IF(INDEX(RAW_c_TEB0187_REV01!B:D,MATCH(H162,RAW_c_TEB0187_REV01!B:B,0),3)=L162,INDEX(
RAW_c_TEB0187_REV01!B:D,MATCH(H162,INDEX(RAW_c_TEB0187_REV01!B:B,MATCH(H162,RAW_c_TEB0187_REV01!B:B,)+1):'RAW_c_TEB0187_REV01'!B11233,)+MATCH(H162,RAW_c_TEB0187_REV01!B:B,),3),INDEX(RAW_c_TEB0187_REV01!B:D,MATCH(H162,RAW_c_TEB0187_REV01!B:B,0),3)),"---")))=0,"---",IF(K162&lt;&gt;"---",IF(INDEX(RAW_c_TEB0187_REV01!B:D,MATCH(H162,RAW_c_TEB0187_REV01!B:B,0),3)=L162,INDEX(
RAW_c_TEB0187_REV01!B:D,MATCH(H162,INDEX(RAW_c_TEB0187_REV01!B:B,MATCH(H162,RAW_c_TEB0187_REV01!B:B,)+1):'RAW_c_TEB0187_REV01'!B11233,)+MATCH(H162,RAW_c_TEB0187_REV01!B:B,),3),INDEX(RAW_c_TEB0187_REV01!B:D,MATCH(H162,RAW_c_TEB0187_REV01!B:B,0),3)),"---"))),"---")</f>
        <v>J1-C37</v>
      </c>
      <c r="T162">
        <f>COUNTIF(RAW_c_TEB0187_REV01!B:B,G162)</f>
        <v>2</v>
      </c>
      <c r="U162" t="str">
        <f t="shared" si="17"/>
        <v>B2B-IO</v>
      </c>
    </row>
    <row r="163" spans="1:21" x14ac:dyDescent="0.25">
      <c r="A163" t="s">
        <v>5743</v>
      </c>
      <c r="B163" t="s">
        <v>39</v>
      </c>
      <c r="C163" t="s">
        <v>5619</v>
      </c>
      <c r="D163" t="s">
        <v>169</v>
      </c>
      <c r="E163" t="s">
        <v>327</v>
      </c>
      <c r="F163" t="str">
        <f t="shared" si="12"/>
        <v>J1-C38</v>
      </c>
      <c r="G163" t="str">
        <f>VLOOKUP(F163,RAW_c_TEB0187_REV01!A:B,2,0)</f>
        <v>Z_S3</v>
      </c>
      <c r="H163" t="str">
        <f t="shared" si="13"/>
        <v>Z_S3</v>
      </c>
      <c r="I163" t="str">
        <f t="shared" si="14"/>
        <v>--</v>
      </c>
      <c r="J163" t="str">
        <f t="shared" si="15"/>
        <v>--</v>
      </c>
      <c r="K163">
        <f>IFERROR(IF(J163="--",IF(G163=H163,VLOOKUP(G163,RAW_c_TEB0187_REV01!L:N,3,0),SUM(VLOOKUP(H163,RAW_c_TEB0187_REV01!L:N,3,0),VLOOKUP(G163,RAW_c_TEB0187_REV01!L:N,3,0))),"---"),"---")</f>
        <v>89.8977</v>
      </c>
      <c r="L163" t="str">
        <f t="shared" si="16"/>
        <v>J1-C38</v>
      </c>
      <c r="M163" t="str">
        <f>IFERROR(IF(
COUNTIF(B2B!H:H,(IF(K163&lt;&gt;"---",IF(INDEX(RAW_c_TEB0187_REV01!B:D,MATCH(H163,RAW_c_TEB0187_REV01!B:B,0),3)=L163,INDEX(
RAW_c_TEB0187_REV01!B:D,MATCH(H163,INDEX(RAW_c_TEB0187_REV01!B:B,MATCH(H163,RAW_c_TEB0187_REV01!B:B,)+1):'RAW_c_TEB0187_REV01'!B11234,)+MATCH(H163,RAW_c_TEB0187_REV01!B:B,),3),INDEX(RAW_c_TEB0187_REV01!B:D,MATCH(H163,RAW_c_TEB0187_REV01!B:B,0),3)),"---")))=1,"---",IF(K163&lt;&gt;"---",IF(INDEX(RAW_c_TEB0187_REV01!B:D,MATCH(H163,RAW_c_TEB0187_REV01!B:B,0),3)=L163,INDEX(
RAW_c_TEB0187_REV01!B:D,MATCH(H163,INDEX(RAW_c_TEB0187_REV01!B:B,MATCH(H163,RAW_c_TEB0187_REV01!B:B,)+1):'RAW_c_TEB0187_REV01'!B11234,)+MATCH(H163,RAW_c_TEB0187_REV01!B:B,),3),INDEX(RAW_c_TEB0187_REV01!B:D,MATCH(H163,RAW_c_TEB0187_REV01!B:B,0),3)),"---")),"---")</f>
        <v>U16-3</v>
      </c>
      <c r="N163" t="str">
        <f>IFERROR(IF(AND(B163="B2B",J163="--"),L163,IF(
COUNTIF(B2B!H:H,(IF(K163&lt;&gt;"---",IF(INDEX(RAW_c_TEB0187_REV01!B:D,MATCH(H163,RAW_c_TEB0187_REV01!B:B,0),3)=L163,INDEX(
RAW_c_TEB0187_REV01!B:D,MATCH(H163,INDEX(RAW_c_TEB0187_REV01!B:B,MATCH(H163,RAW_c_TEB0187_REV01!B:B,)+1):'RAW_c_TEB0187_REV01'!B11234,)+MATCH(H163,RAW_c_TEB0187_REV01!B:B,),3),INDEX(RAW_c_TEB0187_REV01!B:D,MATCH(H163,RAW_c_TEB0187_REV01!B:B,0),3)),"---")))=0,"---",IF(K163&lt;&gt;"---",IF(INDEX(RAW_c_TEB0187_REV01!B:D,MATCH(H163,RAW_c_TEB0187_REV01!B:B,0),3)=L163,INDEX(
RAW_c_TEB0187_REV01!B:D,MATCH(H163,INDEX(RAW_c_TEB0187_REV01!B:B,MATCH(H163,RAW_c_TEB0187_REV01!B:B,)+1):'RAW_c_TEB0187_REV01'!B11234,)+MATCH(H163,RAW_c_TEB0187_REV01!B:B,),3),INDEX(RAW_c_TEB0187_REV01!B:D,MATCH(H163,RAW_c_TEB0187_REV01!B:B,0),3)),"---"))),"---")</f>
        <v>J1-C38</v>
      </c>
      <c r="T163">
        <f>COUNTIF(RAW_c_TEB0187_REV01!B:B,G163)</f>
        <v>2</v>
      </c>
      <c r="U163" t="str">
        <f t="shared" si="17"/>
        <v>B2B-IO</v>
      </c>
    </row>
    <row r="164" spans="1:21" x14ac:dyDescent="0.25">
      <c r="A164" t="s">
        <v>5744</v>
      </c>
      <c r="B164" t="s">
        <v>39</v>
      </c>
      <c r="C164" t="s">
        <v>5619</v>
      </c>
      <c r="D164" t="s">
        <v>169</v>
      </c>
      <c r="E164" t="s">
        <v>328</v>
      </c>
      <c r="F164" t="str">
        <f t="shared" si="12"/>
        <v>J1-C39</v>
      </c>
      <c r="G164" t="str">
        <f>VLOOKUP(F164,RAW_c_TEB0187_REV01!A:B,2,0)</f>
        <v>Z_S4</v>
      </c>
      <c r="H164" t="str">
        <f t="shared" si="13"/>
        <v>Z_S4</v>
      </c>
      <c r="I164" t="str">
        <f t="shared" si="14"/>
        <v>--</v>
      </c>
      <c r="J164" t="str">
        <f t="shared" si="15"/>
        <v>--</v>
      </c>
      <c r="K164">
        <f>IFERROR(IF(J164="--",IF(G164=H164,VLOOKUP(G164,RAW_c_TEB0187_REV01!L:N,3,0),SUM(VLOOKUP(H164,RAW_c_TEB0187_REV01!L:N,3,0),VLOOKUP(G164,RAW_c_TEB0187_REV01!L:N,3,0))),"---"),"---")</f>
        <v>94.227900000000005</v>
      </c>
      <c r="L164" t="str">
        <f t="shared" si="16"/>
        <v>J1-C39</v>
      </c>
      <c r="M164" t="str">
        <f>IFERROR(IF(
COUNTIF(B2B!H:H,(IF(K164&lt;&gt;"---",IF(INDEX(RAW_c_TEB0187_REV01!B:D,MATCH(H164,RAW_c_TEB0187_REV01!B:B,0),3)=L164,INDEX(
RAW_c_TEB0187_REV01!B:D,MATCH(H164,INDEX(RAW_c_TEB0187_REV01!B:B,MATCH(H164,RAW_c_TEB0187_REV01!B:B,)+1):'RAW_c_TEB0187_REV01'!B11235,)+MATCH(H164,RAW_c_TEB0187_REV01!B:B,),3),INDEX(RAW_c_TEB0187_REV01!B:D,MATCH(H164,RAW_c_TEB0187_REV01!B:B,0),3)),"---")))=1,"---",IF(K164&lt;&gt;"---",IF(INDEX(RAW_c_TEB0187_REV01!B:D,MATCH(H164,RAW_c_TEB0187_REV01!B:B,0),3)=L164,INDEX(
RAW_c_TEB0187_REV01!B:D,MATCH(H164,INDEX(RAW_c_TEB0187_REV01!B:B,MATCH(H164,RAW_c_TEB0187_REV01!B:B,)+1):'RAW_c_TEB0187_REV01'!B11235,)+MATCH(H164,RAW_c_TEB0187_REV01!B:B,),3),INDEX(RAW_c_TEB0187_REV01!B:D,MATCH(H164,RAW_c_TEB0187_REV01!B:B,0),3)),"---")),"---")</f>
        <v>U37-1</v>
      </c>
      <c r="N164" t="str">
        <f>IFERROR(IF(AND(B164="B2B",J164="--"),L164,IF(
COUNTIF(B2B!H:H,(IF(K164&lt;&gt;"---",IF(INDEX(RAW_c_TEB0187_REV01!B:D,MATCH(H164,RAW_c_TEB0187_REV01!B:B,0),3)=L164,INDEX(
RAW_c_TEB0187_REV01!B:D,MATCH(H164,INDEX(RAW_c_TEB0187_REV01!B:B,MATCH(H164,RAW_c_TEB0187_REV01!B:B,)+1):'RAW_c_TEB0187_REV01'!B11235,)+MATCH(H164,RAW_c_TEB0187_REV01!B:B,),3),INDEX(RAW_c_TEB0187_REV01!B:D,MATCH(H164,RAW_c_TEB0187_REV01!B:B,0),3)),"---")))=0,"---",IF(K164&lt;&gt;"---",IF(INDEX(RAW_c_TEB0187_REV01!B:D,MATCH(H164,RAW_c_TEB0187_REV01!B:B,0),3)=L164,INDEX(
RAW_c_TEB0187_REV01!B:D,MATCH(H164,INDEX(RAW_c_TEB0187_REV01!B:B,MATCH(H164,RAW_c_TEB0187_REV01!B:B,)+1):'RAW_c_TEB0187_REV01'!B11235,)+MATCH(H164,RAW_c_TEB0187_REV01!B:B,),3),INDEX(RAW_c_TEB0187_REV01!B:D,MATCH(H164,RAW_c_TEB0187_REV01!B:B,0),3)),"---"))),"---")</f>
        <v>J1-C39</v>
      </c>
      <c r="T164">
        <f>COUNTIF(RAW_c_TEB0187_REV01!B:B,G164)</f>
        <v>2</v>
      </c>
      <c r="U164" t="str">
        <f t="shared" si="17"/>
        <v>B2B-IO</v>
      </c>
    </row>
    <row r="165" spans="1:21" x14ac:dyDescent="0.25">
      <c r="A165" t="s">
        <v>5745</v>
      </c>
      <c r="B165" t="s">
        <v>39</v>
      </c>
      <c r="C165" t="s">
        <v>433</v>
      </c>
      <c r="D165" t="s">
        <v>169</v>
      </c>
      <c r="E165" t="s">
        <v>329</v>
      </c>
      <c r="F165" t="str">
        <f t="shared" si="12"/>
        <v>J1-C40</v>
      </c>
      <c r="G165" t="str">
        <f>VLOOKUP(F165,RAW_c_TEB0187_REV01!A:B,2,0)</f>
        <v>GND</v>
      </c>
      <c r="H165" t="str">
        <f t="shared" si="13"/>
        <v>GND</v>
      </c>
      <c r="I165" t="str">
        <f t="shared" si="14"/>
        <v>--</v>
      </c>
      <c r="J165" t="str">
        <f t="shared" si="15"/>
        <v>---</v>
      </c>
      <c r="K165" t="str">
        <f>IFERROR(IF(J165="--",IF(G165=H165,VLOOKUP(G165,RAW_c_TEB0187_REV01!L:N,3,0),SUM(VLOOKUP(H165,RAW_c_TEB0187_REV01!L:N,3,0),VLOOKUP(G165,RAW_c_TEB0187_REV01!L:N,3,0))),"---"),"---")</f>
        <v>---</v>
      </c>
      <c r="L165" t="str">
        <f t="shared" si="16"/>
        <v>J1-C40</v>
      </c>
      <c r="M165" t="str">
        <f>IFERROR(IF(
COUNTIF(B2B!H:H,(IF(K165&lt;&gt;"---",IF(INDEX(RAW_c_TEB0187_REV01!B:D,MATCH(H165,RAW_c_TEB0187_REV01!B:B,0),3)=L165,INDEX(
RAW_c_TEB0187_REV01!B:D,MATCH(H165,INDEX(RAW_c_TEB0187_REV01!B:B,MATCH(H165,RAW_c_TEB0187_REV01!B:B,)+1):'RAW_c_TEB0187_REV01'!B11236,)+MATCH(H165,RAW_c_TEB0187_REV01!B:B,),3),INDEX(RAW_c_TEB0187_REV01!B:D,MATCH(H165,RAW_c_TEB0187_REV01!B:B,0),3)),"---")))=1,"---",IF(K165&lt;&gt;"---",IF(INDEX(RAW_c_TEB0187_REV01!B:D,MATCH(H165,RAW_c_TEB0187_REV01!B:B,0),3)=L165,INDEX(
RAW_c_TEB0187_REV01!B:D,MATCH(H165,INDEX(RAW_c_TEB0187_REV01!B:B,MATCH(H165,RAW_c_TEB0187_REV01!B:B,)+1):'RAW_c_TEB0187_REV01'!B11236,)+MATCH(H165,RAW_c_TEB0187_REV01!B:B,),3),INDEX(RAW_c_TEB0187_REV01!B:D,MATCH(H165,RAW_c_TEB0187_REV01!B:B,0),3)),"---")),"---")</f>
        <v>---</v>
      </c>
      <c r="N165" t="str">
        <f>IFERROR(IF(AND(B165="B2B",J165="--"),L165,IF(
COUNTIF(B2B!H:H,(IF(K165&lt;&gt;"---",IF(INDEX(RAW_c_TEB0187_REV01!B:D,MATCH(H165,RAW_c_TEB0187_REV01!B:B,0),3)=L165,INDEX(
RAW_c_TEB0187_REV01!B:D,MATCH(H165,INDEX(RAW_c_TEB0187_REV01!B:B,MATCH(H165,RAW_c_TEB0187_REV01!B:B,)+1):'RAW_c_TEB0187_REV01'!B11236,)+MATCH(H165,RAW_c_TEB0187_REV01!B:B,),3),INDEX(RAW_c_TEB0187_REV01!B:D,MATCH(H165,RAW_c_TEB0187_REV01!B:B,0),3)),"---")))=0,"---",IF(K165&lt;&gt;"---",IF(INDEX(RAW_c_TEB0187_REV01!B:D,MATCH(H165,RAW_c_TEB0187_REV01!B:B,0),3)=L165,INDEX(
RAW_c_TEB0187_REV01!B:D,MATCH(H165,INDEX(RAW_c_TEB0187_REV01!B:B,MATCH(H165,RAW_c_TEB0187_REV01!B:B,)+1):'RAW_c_TEB0187_REV01'!B11236,)+MATCH(H165,RAW_c_TEB0187_REV01!B:B,),3),INDEX(RAW_c_TEB0187_REV01!B:D,MATCH(H165,RAW_c_TEB0187_REV01!B:B,0),3)),"---"))),"---")</f>
        <v>---</v>
      </c>
      <c r="T165">
        <f>COUNTIF(RAW_c_TEB0187_REV01!B:B,G165)</f>
        <v>1098</v>
      </c>
      <c r="U165" t="str">
        <f t="shared" si="17"/>
        <v>B2B-GND</v>
      </c>
    </row>
    <row r="166" spans="1:21" x14ac:dyDescent="0.25">
      <c r="A166" t="s">
        <v>5746</v>
      </c>
      <c r="B166" t="s">
        <v>39</v>
      </c>
      <c r="C166" t="s">
        <v>5619</v>
      </c>
      <c r="D166" t="s">
        <v>169</v>
      </c>
      <c r="E166" t="s">
        <v>330</v>
      </c>
      <c r="F166" t="str">
        <f t="shared" si="12"/>
        <v>J1-C41</v>
      </c>
      <c r="G166" t="str">
        <f>VLOOKUP(F166,RAW_c_TEB0187_REV01!A:B,2,0)</f>
        <v>ETH1_RXCK</v>
      </c>
      <c r="H166" t="str">
        <f t="shared" si="13"/>
        <v>ETH1_RXCK</v>
      </c>
      <c r="I166" t="str">
        <f t="shared" si="14"/>
        <v>--</v>
      </c>
      <c r="J166" t="str">
        <f t="shared" si="15"/>
        <v>--</v>
      </c>
      <c r="K166">
        <f>IFERROR(IF(J166="--",IF(G166=H166,VLOOKUP(G166,RAW_c_TEB0187_REV01!L:N,3,0),SUM(VLOOKUP(H166,RAW_c_TEB0187_REV01!L:N,3,0),VLOOKUP(G166,RAW_c_TEB0187_REV01!L:N,3,0))),"---"),"---")</f>
        <v>38.286999999999999</v>
      </c>
      <c r="L166" t="str">
        <f t="shared" si="16"/>
        <v>J1-C41</v>
      </c>
      <c r="M166" t="str">
        <f>IFERROR(IF(
COUNTIF(B2B!H:H,(IF(K166&lt;&gt;"---",IF(INDEX(RAW_c_TEB0187_REV01!B:D,MATCH(H166,RAW_c_TEB0187_REV01!B:B,0),3)=L166,INDEX(
RAW_c_TEB0187_REV01!B:D,MATCH(H166,INDEX(RAW_c_TEB0187_REV01!B:B,MATCH(H166,RAW_c_TEB0187_REV01!B:B,)+1):'RAW_c_TEB0187_REV01'!B11237,)+MATCH(H166,RAW_c_TEB0187_REV01!B:B,),3),INDEX(RAW_c_TEB0187_REV01!B:D,MATCH(H166,RAW_c_TEB0187_REV01!B:B,0),3)),"---")))=1,"---",IF(K166&lt;&gt;"---",IF(INDEX(RAW_c_TEB0187_REV01!B:D,MATCH(H166,RAW_c_TEB0187_REV01!B:B,0),3)=L166,INDEX(
RAW_c_TEB0187_REV01!B:D,MATCH(H166,INDEX(RAW_c_TEB0187_REV01!B:B,MATCH(H166,RAW_c_TEB0187_REV01!B:B,)+1):'RAW_c_TEB0187_REV01'!B11237,)+MATCH(H166,RAW_c_TEB0187_REV01!B:B,),3),INDEX(RAW_c_TEB0187_REV01!B:D,MATCH(H166,RAW_c_TEB0187_REV01!B:B,0),3)),"---")),"---")</f>
        <v>U33-34</v>
      </c>
      <c r="N166" t="str">
        <f>IFERROR(IF(AND(B166="B2B",J166="--"),L166,IF(
COUNTIF(B2B!H:H,(IF(K166&lt;&gt;"---",IF(INDEX(RAW_c_TEB0187_REV01!B:D,MATCH(H166,RAW_c_TEB0187_REV01!B:B,0),3)=L166,INDEX(
RAW_c_TEB0187_REV01!B:D,MATCH(H166,INDEX(RAW_c_TEB0187_REV01!B:B,MATCH(H166,RAW_c_TEB0187_REV01!B:B,)+1):'RAW_c_TEB0187_REV01'!B11237,)+MATCH(H166,RAW_c_TEB0187_REV01!B:B,),3),INDEX(RAW_c_TEB0187_REV01!B:D,MATCH(H166,RAW_c_TEB0187_REV01!B:B,0),3)),"---")))=0,"---",IF(K166&lt;&gt;"---",IF(INDEX(RAW_c_TEB0187_REV01!B:D,MATCH(H166,RAW_c_TEB0187_REV01!B:B,0),3)=L166,INDEX(
RAW_c_TEB0187_REV01!B:D,MATCH(H166,INDEX(RAW_c_TEB0187_REV01!B:B,MATCH(H166,RAW_c_TEB0187_REV01!B:B,)+1):'RAW_c_TEB0187_REV01'!B11237,)+MATCH(H166,RAW_c_TEB0187_REV01!B:B,),3),INDEX(RAW_c_TEB0187_REV01!B:D,MATCH(H166,RAW_c_TEB0187_REV01!B:B,0),3)),"---"))),"---")</f>
        <v>J1-C41</v>
      </c>
      <c r="T166">
        <f>COUNTIF(RAW_c_TEB0187_REV01!B:B,G166)</f>
        <v>3</v>
      </c>
      <c r="U166" t="str">
        <f t="shared" si="17"/>
        <v>B2B-IO</v>
      </c>
    </row>
    <row r="167" spans="1:21" x14ac:dyDescent="0.25">
      <c r="A167" t="s">
        <v>5747</v>
      </c>
      <c r="B167" t="s">
        <v>39</v>
      </c>
      <c r="C167" t="s">
        <v>5619</v>
      </c>
      <c r="D167" t="s">
        <v>169</v>
      </c>
      <c r="E167" t="s">
        <v>331</v>
      </c>
      <c r="F167" t="str">
        <f t="shared" si="12"/>
        <v>J1-C42</v>
      </c>
      <c r="G167" t="str">
        <f>VLOOKUP(F167,RAW_c_TEB0187_REV01!A:B,2,0)</f>
        <v>ETH1_RXD0</v>
      </c>
      <c r="H167" t="str">
        <f t="shared" si="13"/>
        <v>ETH1_RXD0</v>
      </c>
      <c r="I167" t="str">
        <f t="shared" si="14"/>
        <v>--</v>
      </c>
      <c r="J167" t="str">
        <f t="shared" si="15"/>
        <v>--</v>
      </c>
      <c r="K167">
        <f>IFERROR(IF(J167="--",IF(G167=H167,VLOOKUP(G167,RAW_c_TEB0187_REV01!L:N,3,0),SUM(VLOOKUP(H167,RAW_c_TEB0187_REV01!L:N,3,0),VLOOKUP(G167,RAW_c_TEB0187_REV01!L:N,3,0))),"---"),"---")</f>
        <v>38.554200000000002</v>
      </c>
      <c r="L167" t="str">
        <f t="shared" si="16"/>
        <v>J1-C42</v>
      </c>
      <c r="M167" t="str">
        <f>IFERROR(IF(
COUNTIF(B2B!H:H,(IF(K167&lt;&gt;"---",IF(INDEX(RAW_c_TEB0187_REV01!B:D,MATCH(H167,RAW_c_TEB0187_REV01!B:B,0),3)=L167,INDEX(
RAW_c_TEB0187_REV01!B:D,MATCH(H167,INDEX(RAW_c_TEB0187_REV01!B:B,MATCH(H167,RAW_c_TEB0187_REV01!B:B,)+1):'RAW_c_TEB0187_REV01'!B11238,)+MATCH(H167,RAW_c_TEB0187_REV01!B:B,),3),INDEX(RAW_c_TEB0187_REV01!B:D,MATCH(H167,RAW_c_TEB0187_REV01!B:B,0),3)),"---")))=1,"---",IF(K167&lt;&gt;"---",IF(INDEX(RAW_c_TEB0187_REV01!B:D,MATCH(H167,RAW_c_TEB0187_REV01!B:B,0),3)=L167,INDEX(
RAW_c_TEB0187_REV01!B:D,MATCH(H167,INDEX(RAW_c_TEB0187_REV01!B:B,MATCH(H167,RAW_c_TEB0187_REV01!B:B,)+1):'RAW_c_TEB0187_REV01'!B11238,)+MATCH(H167,RAW_c_TEB0187_REV01!B:B,),3),INDEX(RAW_c_TEB0187_REV01!B:D,MATCH(H167,RAW_c_TEB0187_REV01!B:B,0),3)),"---")),"---")</f>
        <v>U33-33</v>
      </c>
      <c r="N167" t="str">
        <f>IFERROR(IF(AND(B167="B2B",J167="--"),L167,IF(
COUNTIF(B2B!H:H,(IF(K167&lt;&gt;"---",IF(INDEX(RAW_c_TEB0187_REV01!B:D,MATCH(H167,RAW_c_TEB0187_REV01!B:B,0),3)=L167,INDEX(
RAW_c_TEB0187_REV01!B:D,MATCH(H167,INDEX(RAW_c_TEB0187_REV01!B:B,MATCH(H167,RAW_c_TEB0187_REV01!B:B,)+1):'RAW_c_TEB0187_REV01'!B11238,)+MATCH(H167,RAW_c_TEB0187_REV01!B:B,),3),INDEX(RAW_c_TEB0187_REV01!B:D,MATCH(H167,RAW_c_TEB0187_REV01!B:B,0),3)),"---")))=0,"---",IF(K167&lt;&gt;"---",IF(INDEX(RAW_c_TEB0187_REV01!B:D,MATCH(H167,RAW_c_TEB0187_REV01!B:B,0),3)=L167,INDEX(
RAW_c_TEB0187_REV01!B:D,MATCH(H167,INDEX(RAW_c_TEB0187_REV01!B:B,MATCH(H167,RAW_c_TEB0187_REV01!B:B,)+1):'RAW_c_TEB0187_REV01'!B11238,)+MATCH(H167,RAW_c_TEB0187_REV01!B:B,),3),INDEX(RAW_c_TEB0187_REV01!B:D,MATCH(H167,RAW_c_TEB0187_REV01!B:B,0),3)),"---"))),"---")</f>
        <v>J1-C42</v>
      </c>
      <c r="T167">
        <f>COUNTIF(RAW_c_TEB0187_REV01!B:B,G167)</f>
        <v>3</v>
      </c>
      <c r="U167" t="str">
        <f t="shared" si="17"/>
        <v>B2B-IO</v>
      </c>
    </row>
    <row r="168" spans="1:21" x14ac:dyDescent="0.25">
      <c r="A168" t="s">
        <v>5748</v>
      </c>
      <c r="B168" t="s">
        <v>39</v>
      </c>
      <c r="C168" t="s">
        <v>5619</v>
      </c>
      <c r="D168" t="s">
        <v>169</v>
      </c>
      <c r="E168" t="s">
        <v>332</v>
      </c>
      <c r="F168" t="str">
        <f t="shared" si="12"/>
        <v>J1-C43</v>
      </c>
      <c r="G168" t="str">
        <f>VLOOKUP(F168,RAW_c_TEB0187_REV01!A:B,2,0)</f>
        <v>ETH1_RXD2</v>
      </c>
      <c r="H168" t="str">
        <f t="shared" si="13"/>
        <v>ETH1_RXD2</v>
      </c>
      <c r="I168" t="str">
        <f t="shared" si="14"/>
        <v>--</v>
      </c>
      <c r="J168" t="str">
        <f t="shared" si="15"/>
        <v>--</v>
      </c>
      <c r="K168">
        <f>IFERROR(IF(J168="--",IF(G168=H168,VLOOKUP(G168,RAW_c_TEB0187_REV01!L:N,3,0),SUM(VLOOKUP(H168,RAW_c_TEB0187_REV01!L:N,3,0),VLOOKUP(G168,RAW_c_TEB0187_REV01!L:N,3,0))),"---"),"---")</f>
        <v>40.429400000000001</v>
      </c>
      <c r="L168" t="str">
        <f t="shared" si="16"/>
        <v>J1-C43</v>
      </c>
      <c r="M168" t="str">
        <f>IFERROR(IF(
COUNTIF(B2B!H:H,(IF(K168&lt;&gt;"---",IF(INDEX(RAW_c_TEB0187_REV01!B:D,MATCH(H168,RAW_c_TEB0187_REV01!B:B,0),3)=L168,INDEX(
RAW_c_TEB0187_REV01!B:D,MATCH(H168,INDEX(RAW_c_TEB0187_REV01!B:B,MATCH(H168,RAW_c_TEB0187_REV01!B:B,)+1):'RAW_c_TEB0187_REV01'!B11239,)+MATCH(H168,RAW_c_TEB0187_REV01!B:B,),3),INDEX(RAW_c_TEB0187_REV01!B:D,MATCH(H168,RAW_c_TEB0187_REV01!B:B,0),3)),"---")))=1,"---",IF(K168&lt;&gt;"---",IF(INDEX(RAW_c_TEB0187_REV01!B:D,MATCH(H168,RAW_c_TEB0187_REV01!B:B,0),3)=L168,INDEX(
RAW_c_TEB0187_REV01!B:D,MATCH(H168,INDEX(RAW_c_TEB0187_REV01!B:B,MATCH(H168,RAW_c_TEB0187_REV01!B:B,)+1):'RAW_c_TEB0187_REV01'!B11239,)+MATCH(H168,RAW_c_TEB0187_REV01!B:B,),3),INDEX(RAW_c_TEB0187_REV01!B:D,MATCH(H168,RAW_c_TEB0187_REV01!B:B,0),3)),"---")),"---")</f>
        <v>U33-30</v>
      </c>
      <c r="N168" t="str">
        <f>IFERROR(IF(AND(B168="B2B",J168="--"),L168,IF(
COUNTIF(B2B!H:H,(IF(K168&lt;&gt;"---",IF(INDEX(RAW_c_TEB0187_REV01!B:D,MATCH(H168,RAW_c_TEB0187_REV01!B:B,0),3)=L168,INDEX(
RAW_c_TEB0187_REV01!B:D,MATCH(H168,INDEX(RAW_c_TEB0187_REV01!B:B,MATCH(H168,RAW_c_TEB0187_REV01!B:B,)+1):'RAW_c_TEB0187_REV01'!B11239,)+MATCH(H168,RAW_c_TEB0187_REV01!B:B,),3),INDEX(RAW_c_TEB0187_REV01!B:D,MATCH(H168,RAW_c_TEB0187_REV01!B:B,0),3)),"---")))=0,"---",IF(K168&lt;&gt;"---",IF(INDEX(RAW_c_TEB0187_REV01!B:D,MATCH(H168,RAW_c_TEB0187_REV01!B:B,0),3)=L168,INDEX(
RAW_c_TEB0187_REV01!B:D,MATCH(H168,INDEX(RAW_c_TEB0187_REV01!B:B,MATCH(H168,RAW_c_TEB0187_REV01!B:B,)+1):'RAW_c_TEB0187_REV01'!B11239,)+MATCH(H168,RAW_c_TEB0187_REV01!B:B,),3),INDEX(RAW_c_TEB0187_REV01!B:D,MATCH(H168,RAW_c_TEB0187_REV01!B:B,0),3)),"---"))),"---")</f>
        <v>J1-C43</v>
      </c>
      <c r="T168">
        <f>COUNTIF(RAW_c_TEB0187_REV01!B:B,G168)</f>
        <v>3</v>
      </c>
      <c r="U168" t="str">
        <f t="shared" si="17"/>
        <v>B2B-IO</v>
      </c>
    </row>
    <row r="169" spans="1:21" x14ac:dyDescent="0.25">
      <c r="A169" t="s">
        <v>5749</v>
      </c>
      <c r="B169" t="s">
        <v>39</v>
      </c>
      <c r="C169" t="s">
        <v>5619</v>
      </c>
      <c r="D169" t="s">
        <v>169</v>
      </c>
      <c r="E169" t="s">
        <v>333</v>
      </c>
      <c r="F169" t="str">
        <f t="shared" si="12"/>
        <v>J1-C44</v>
      </c>
      <c r="G169" t="str">
        <f>VLOOKUP(F169,RAW_c_TEB0187_REV01!A:B,2,0)</f>
        <v>ETH1_MDIO</v>
      </c>
      <c r="H169" t="str">
        <f t="shared" si="13"/>
        <v>ETH1_MDIO</v>
      </c>
      <c r="I169" t="str">
        <f t="shared" si="14"/>
        <v>--</v>
      </c>
      <c r="J169" t="str">
        <f t="shared" si="15"/>
        <v>--</v>
      </c>
      <c r="K169">
        <f>IFERROR(IF(J169="--",IF(G169=H169,VLOOKUP(G169,RAW_c_TEB0187_REV01!L:N,3,0),SUM(VLOOKUP(H169,RAW_c_TEB0187_REV01!L:N,3,0),VLOOKUP(G169,RAW_c_TEB0187_REV01!L:N,3,0))),"---"),"---")</f>
        <v>41.816699999999997</v>
      </c>
      <c r="L169" t="str">
        <f t="shared" si="16"/>
        <v>J1-C44</v>
      </c>
      <c r="M169" t="str">
        <f>IFERROR(IF(
COUNTIF(B2B!H:H,(IF(K169&lt;&gt;"---",IF(INDEX(RAW_c_TEB0187_REV01!B:D,MATCH(H169,RAW_c_TEB0187_REV01!B:B,0),3)=L169,INDEX(
RAW_c_TEB0187_REV01!B:D,MATCH(H169,INDEX(RAW_c_TEB0187_REV01!B:B,MATCH(H169,RAW_c_TEB0187_REV01!B:B,)+1):'RAW_c_TEB0187_REV01'!B11240,)+MATCH(H169,RAW_c_TEB0187_REV01!B:B,),3),INDEX(RAW_c_TEB0187_REV01!B:D,MATCH(H169,RAW_c_TEB0187_REV01!B:B,0),3)),"---")))=1,"---",IF(K169&lt;&gt;"---",IF(INDEX(RAW_c_TEB0187_REV01!B:D,MATCH(H169,RAW_c_TEB0187_REV01!B:B,0),3)=L169,INDEX(
RAW_c_TEB0187_REV01!B:D,MATCH(H169,INDEX(RAW_c_TEB0187_REV01!B:B,MATCH(H169,RAW_c_TEB0187_REV01!B:B,)+1):'RAW_c_TEB0187_REV01'!B11240,)+MATCH(H169,RAW_c_TEB0187_REV01!B:B,),3),INDEX(RAW_c_TEB0187_REV01!B:D,MATCH(H169,RAW_c_TEB0187_REV01!B:B,0),3)),"---")),"---")</f>
        <v>U33-24</v>
      </c>
      <c r="N169" t="str">
        <f>IFERROR(IF(AND(B169="B2B",J169="--"),L169,IF(
COUNTIF(B2B!H:H,(IF(K169&lt;&gt;"---",IF(INDEX(RAW_c_TEB0187_REV01!B:D,MATCH(H169,RAW_c_TEB0187_REV01!B:B,0),3)=L169,INDEX(
RAW_c_TEB0187_REV01!B:D,MATCH(H169,INDEX(RAW_c_TEB0187_REV01!B:B,MATCH(H169,RAW_c_TEB0187_REV01!B:B,)+1):'RAW_c_TEB0187_REV01'!B11240,)+MATCH(H169,RAW_c_TEB0187_REV01!B:B,),3),INDEX(RAW_c_TEB0187_REV01!B:D,MATCH(H169,RAW_c_TEB0187_REV01!B:B,0),3)),"---")))=0,"---",IF(K169&lt;&gt;"---",IF(INDEX(RAW_c_TEB0187_REV01!B:D,MATCH(H169,RAW_c_TEB0187_REV01!B:B,0),3)=L169,INDEX(
RAW_c_TEB0187_REV01!B:D,MATCH(H169,INDEX(RAW_c_TEB0187_REV01!B:B,MATCH(H169,RAW_c_TEB0187_REV01!B:B,)+1):'RAW_c_TEB0187_REV01'!B11240,)+MATCH(H169,RAW_c_TEB0187_REV01!B:B,),3),INDEX(RAW_c_TEB0187_REV01!B:D,MATCH(H169,RAW_c_TEB0187_REV01!B:B,0),3)),"---"))),"---")</f>
        <v>J1-C44</v>
      </c>
      <c r="T169">
        <f>COUNTIF(RAW_c_TEB0187_REV01!B:B,G169)</f>
        <v>3</v>
      </c>
      <c r="U169" t="str">
        <f t="shared" si="17"/>
        <v>B2B-IO</v>
      </c>
    </row>
    <row r="170" spans="1:21" x14ac:dyDescent="0.25">
      <c r="A170" t="s">
        <v>5750</v>
      </c>
      <c r="B170" t="s">
        <v>39</v>
      </c>
      <c r="C170" t="s">
        <v>5619</v>
      </c>
      <c r="D170" t="s">
        <v>169</v>
      </c>
      <c r="E170" t="s">
        <v>334</v>
      </c>
      <c r="F170" t="str">
        <f t="shared" si="12"/>
        <v>J1-C45</v>
      </c>
      <c r="G170" t="str">
        <f>VLOOKUP(F170,RAW_c_TEB0187_REV01!A:B,2,0)</f>
        <v>I2C_F_SDA</v>
      </c>
      <c r="H170" t="str">
        <f t="shared" si="13"/>
        <v>I2C_F_SDA</v>
      </c>
      <c r="I170" t="str">
        <f t="shared" si="14"/>
        <v>--</v>
      </c>
      <c r="J170" t="str">
        <f t="shared" si="15"/>
        <v>--</v>
      </c>
      <c r="K170">
        <f>IFERROR(IF(J170="--",IF(G170=H170,VLOOKUP(G170,RAW_c_TEB0187_REV01!L:N,3,0),SUM(VLOOKUP(H170,RAW_c_TEB0187_REV01!L:N,3,0),VLOOKUP(G170,RAW_c_TEB0187_REV01!L:N,3,0))),"---"),"---")</f>
        <v>30.194500000000001</v>
      </c>
      <c r="L170" t="str">
        <f t="shared" si="16"/>
        <v>J1-C45</v>
      </c>
      <c r="M170" t="str">
        <f>IFERROR(IF(
COUNTIF(B2B!H:H,(IF(K170&lt;&gt;"---",IF(INDEX(RAW_c_TEB0187_REV01!B:D,MATCH(H170,RAW_c_TEB0187_REV01!B:B,0),3)=L170,INDEX(
RAW_c_TEB0187_REV01!B:D,MATCH(H170,INDEX(RAW_c_TEB0187_REV01!B:B,MATCH(H170,RAW_c_TEB0187_REV01!B:B,)+1):'RAW_c_TEB0187_REV01'!B11241,)+MATCH(H170,RAW_c_TEB0187_REV01!B:B,),3),INDEX(RAW_c_TEB0187_REV01!B:D,MATCH(H170,RAW_c_TEB0187_REV01!B:B,0),3)),"---")))=1,"---",IF(K170&lt;&gt;"---",IF(INDEX(RAW_c_TEB0187_REV01!B:D,MATCH(H170,RAW_c_TEB0187_REV01!B:B,0),3)=L170,INDEX(
RAW_c_TEB0187_REV01!B:D,MATCH(H170,INDEX(RAW_c_TEB0187_REV01!B:B,MATCH(H170,RAW_c_TEB0187_REV01!B:B,)+1):'RAW_c_TEB0187_REV01'!B11241,)+MATCH(H170,RAW_c_TEB0187_REV01!B:B,),3),INDEX(RAW_c_TEB0187_REV01!B:D,MATCH(H170,RAW_c_TEB0187_REV01!B:B,0),3)),"---")),"---")</f>
        <v>U29-4</v>
      </c>
      <c r="N170" t="str">
        <f>IFERROR(IF(AND(B170="B2B",J170="--"),L170,IF(
COUNTIF(B2B!H:H,(IF(K170&lt;&gt;"---",IF(INDEX(RAW_c_TEB0187_REV01!B:D,MATCH(H170,RAW_c_TEB0187_REV01!B:B,0),3)=L170,INDEX(
RAW_c_TEB0187_REV01!B:D,MATCH(H170,INDEX(RAW_c_TEB0187_REV01!B:B,MATCH(H170,RAW_c_TEB0187_REV01!B:B,)+1):'RAW_c_TEB0187_REV01'!B11241,)+MATCH(H170,RAW_c_TEB0187_REV01!B:B,),3),INDEX(RAW_c_TEB0187_REV01!B:D,MATCH(H170,RAW_c_TEB0187_REV01!B:B,0),3)),"---")))=0,"---",IF(K170&lt;&gt;"---",IF(INDEX(RAW_c_TEB0187_REV01!B:D,MATCH(H170,RAW_c_TEB0187_REV01!B:B,0),3)=L170,INDEX(
RAW_c_TEB0187_REV01!B:D,MATCH(H170,INDEX(RAW_c_TEB0187_REV01!B:B,MATCH(H170,RAW_c_TEB0187_REV01!B:B,)+1):'RAW_c_TEB0187_REV01'!B11241,)+MATCH(H170,RAW_c_TEB0187_REV01!B:B,),3),INDEX(RAW_c_TEB0187_REV01!B:D,MATCH(H170,RAW_c_TEB0187_REV01!B:B,0),3)),"---"))),"---")</f>
        <v>J1-C45</v>
      </c>
      <c r="T170">
        <f>COUNTIF(RAW_c_TEB0187_REV01!B:B,G170)</f>
        <v>3</v>
      </c>
      <c r="U170" t="str">
        <f t="shared" si="17"/>
        <v>B2B-IO</v>
      </c>
    </row>
    <row r="171" spans="1:21" x14ac:dyDescent="0.25">
      <c r="A171" t="s">
        <v>5751</v>
      </c>
      <c r="B171" t="s">
        <v>39</v>
      </c>
      <c r="C171" t="s">
        <v>433</v>
      </c>
      <c r="D171" t="s">
        <v>169</v>
      </c>
      <c r="E171" t="s">
        <v>335</v>
      </c>
      <c r="F171" t="str">
        <f t="shared" si="12"/>
        <v>J1-C46</v>
      </c>
      <c r="G171" t="str">
        <f>VLOOKUP(F171,RAW_c_TEB0187_REV01!A:B,2,0)</f>
        <v>GND</v>
      </c>
      <c r="H171" t="str">
        <f t="shared" si="13"/>
        <v>GND</v>
      </c>
      <c r="I171" t="str">
        <f t="shared" si="14"/>
        <v>--</v>
      </c>
      <c r="J171" t="str">
        <f t="shared" si="15"/>
        <v>---</v>
      </c>
      <c r="K171" t="str">
        <f>IFERROR(IF(J171="--",IF(G171=H171,VLOOKUP(G171,RAW_c_TEB0187_REV01!L:N,3,0),SUM(VLOOKUP(H171,RAW_c_TEB0187_REV01!L:N,3,0),VLOOKUP(G171,RAW_c_TEB0187_REV01!L:N,3,0))),"---"),"---")</f>
        <v>---</v>
      </c>
      <c r="L171" t="str">
        <f t="shared" si="16"/>
        <v>J1-C46</v>
      </c>
      <c r="M171" t="str">
        <f>IFERROR(IF(
COUNTIF(B2B!H:H,(IF(K171&lt;&gt;"---",IF(INDEX(RAW_c_TEB0187_REV01!B:D,MATCH(H171,RAW_c_TEB0187_REV01!B:B,0),3)=L171,INDEX(
RAW_c_TEB0187_REV01!B:D,MATCH(H171,INDEX(RAW_c_TEB0187_REV01!B:B,MATCH(H171,RAW_c_TEB0187_REV01!B:B,)+1):'RAW_c_TEB0187_REV01'!B11242,)+MATCH(H171,RAW_c_TEB0187_REV01!B:B,),3),INDEX(RAW_c_TEB0187_REV01!B:D,MATCH(H171,RAW_c_TEB0187_REV01!B:B,0),3)),"---")))=1,"---",IF(K171&lt;&gt;"---",IF(INDEX(RAW_c_TEB0187_REV01!B:D,MATCH(H171,RAW_c_TEB0187_REV01!B:B,0),3)=L171,INDEX(
RAW_c_TEB0187_REV01!B:D,MATCH(H171,INDEX(RAW_c_TEB0187_REV01!B:B,MATCH(H171,RAW_c_TEB0187_REV01!B:B,)+1):'RAW_c_TEB0187_REV01'!B11242,)+MATCH(H171,RAW_c_TEB0187_REV01!B:B,),3),INDEX(RAW_c_TEB0187_REV01!B:D,MATCH(H171,RAW_c_TEB0187_REV01!B:B,0),3)),"---")),"---")</f>
        <v>---</v>
      </c>
      <c r="N171" t="str">
        <f>IFERROR(IF(AND(B171="B2B",J171="--"),L171,IF(
COUNTIF(B2B!H:H,(IF(K171&lt;&gt;"---",IF(INDEX(RAW_c_TEB0187_REV01!B:D,MATCH(H171,RAW_c_TEB0187_REV01!B:B,0),3)=L171,INDEX(
RAW_c_TEB0187_REV01!B:D,MATCH(H171,INDEX(RAW_c_TEB0187_REV01!B:B,MATCH(H171,RAW_c_TEB0187_REV01!B:B,)+1):'RAW_c_TEB0187_REV01'!B11242,)+MATCH(H171,RAW_c_TEB0187_REV01!B:B,),3),INDEX(RAW_c_TEB0187_REV01!B:D,MATCH(H171,RAW_c_TEB0187_REV01!B:B,0),3)),"---")))=0,"---",IF(K171&lt;&gt;"---",IF(INDEX(RAW_c_TEB0187_REV01!B:D,MATCH(H171,RAW_c_TEB0187_REV01!B:B,0),3)=L171,INDEX(
RAW_c_TEB0187_REV01!B:D,MATCH(H171,INDEX(RAW_c_TEB0187_REV01!B:B,MATCH(H171,RAW_c_TEB0187_REV01!B:B,)+1):'RAW_c_TEB0187_REV01'!B11242,)+MATCH(H171,RAW_c_TEB0187_REV01!B:B,),3),INDEX(RAW_c_TEB0187_REV01!B:D,MATCH(H171,RAW_c_TEB0187_REV01!B:B,0),3)),"---"))),"---")</f>
        <v>---</v>
      </c>
      <c r="T171">
        <f>COUNTIF(RAW_c_TEB0187_REV01!B:B,G171)</f>
        <v>1098</v>
      </c>
      <c r="U171" t="str">
        <f t="shared" si="17"/>
        <v>B2B-GND</v>
      </c>
    </row>
    <row r="172" spans="1:21" x14ac:dyDescent="0.25">
      <c r="A172" t="s">
        <v>5752</v>
      </c>
      <c r="B172" t="s">
        <v>39</v>
      </c>
      <c r="C172" t="s">
        <v>5619</v>
      </c>
      <c r="D172" t="s">
        <v>169</v>
      </c>
      <c r="E172" t="s">
        <v>336</v>
      </c>
      <c r="F172" t="str">
        <f t="shared" si="12"/>
        <v>J1-C47</v>
      </c>
      <c r="G172" t="str">
        <f>VLOOKUP(F172,RAW_c_TEB0187_REV01!A:B,2,0)</f>
        <v>USB_N</v>
      </c>
      <c r="H172" t="str">
        <f t="shared" si="13"/>
        <v>USB_N</v>
      </c>
      <c r="I172" t="str">
        <f t="shared" si="14"/>
        <v>--</v>
      </c>
      <c r="J172" t="str">
        <f t="shared" si="15"/>
        <v>--</v>
      </c>
      <c r="K172">
        <f>IFERROR(IF(J172="--",IF(G172=H172,VLOOKUP(G172,RAW_c_TEB0187_REV01!L:N,3,0),SUM(VLOOKUP(H172,RAW_c_TEB0187_REV01!L:N,3,0),VLOOKUP(G172,RAW_c_TEB0187_REV01!L:N,3,0))),"---"),"---")</f>
        <v>88.071100000000001</v>
      </c>
      <c r="L172" t="str">
        <f t="shared" si="16"/>
        <v>J1-C47</v>
      </c>
      <c r="M172" t="str">
        <f>IFERROR(IF(
COUNTIF(B2B!H:H,(IF(K172&lt;&gt;"---",IF(INDEX(RAW_c_TEB0187_REV01!B:D,MATCH(H172,RAW_c_TEB0187_REV01!B:B,0),3)=L172,INDEX(
RAW_c_TEB0187_REV01!B:D,MATCH(H172,INDEX(RAW_c_TEB0187_REV01!B:B,MATCH(H172,RAW_c_TEB0187_REV01!B:B,)+1):'RAW_c_TEB0187_REV01'!B11243,)+MATCH(H172,RAW_c_TEB0187_REV01!B:B,),3),INDEX(RAW_c_TEB0187_REV01!B:D,MATCH(H172,RAW_c_TEB0187_REV01!B:B,0),3)),"---")))=1,"---",IF(K172&lt;&gt;"---",IF(INDEX(RAW_c_TEB0187_REV01!B:D,MATCH(H172,RAW_c_TEB0187_REV01!B:B,0),3)=L172,INDEX(
RAW_c_TEB0187_REV01!B:D,MATCH(H172,INDEX(RAW_c_TEB0187_REV01!B:B,MATCH(H172,RAW_c_TEB0187_REV01!B:B,)+1):'RAW_c_TEB0187_REV01'!B11243,)+MATCH(H172,RAW_c_TEB0187_REV01!B:B,),3),INDEX(RAW_c_TEB0187_REV01!B:D,MATCH(H172,RAW_c_TEB0187_REV01!B:B,0),3)),"---")),"---")</f>
        <v>J12-A7</v>
      </c>
      <c r="N172" t="str">
        <f>IFERROR(IF(AND(B172="B2B",J172="--"),L172,IF(
COUNTIF(B2B!H:H,(IF(K172&lt;&gt;"---",IF(INDEX(RAW_c_TEB0187_REV01!B:D,MATCH(H172,RAW_c_TEB0187_REV01!B:B,0),3)=L172,INDEX(
RAW_c_TEB0187_REV01!B:D,MATCH(H172,INDEX(RAW_c_TEB0187_REV01!B:B,MATCH(H172,RAW_c_TEB0187_REV01!B:B,)+1):'RAW_c_TEB0187_REV01'!B11243,)+MATCH(H172,RAW_c_TEB0187_REV01!B:B,),3),INDEX(RAW_c_TEB0187_REV01!B:D,MATCH(H172,RAW_c_TEB0187_REV01!B:B,0),3)),"---")))=0,"---",IF(K172&lt;&gt;"---",IF(INDEX(RAW_c_TEB0187_REV01!B:D,MATCH(H172,RAW_c_TEB0187_REV01!B:B,0),3)=L172,INDEX(
RAW_c_TEB0187_REV01!B:D,MATCH(H172,INDEX(RAW_c_TEB0187_REV01!B:B,MATCH(H172,RAW_c_TEB0187_REV01!B:B,)+1):'RAW_c_TEB0187_REV01'!B11243,)+MATCH(H172,RAW_c_TEB0187_REV01!B:B,),3),INDEX(RAW_c_TEB0187_REV01!B:D,MATCH(H172,RAW_c_TEB0187_REV01!B:B,0),3)),"---"))),"---")</f>
        <v>J1-C47</v>
      </c>
      <c r="T172">
        <f>COUNTIF(RAW_c_TEB0187_REV01!B:B,G172)</f>
        <v>4</v>
      </c>
      <c r="U172" t="str">
        <f t="shared" si="17"/>
        <v>B2B-IO</v>
      </c>
    </row>
    <row r="173" spans="1:21" x14ac:dyDescent="0.25">
      <c r="A173" t="s">
        <v>5753</v>
      </c>
      <c r="B173" t="s">
        <v>39</v>
      </c>
      <c r="C173" t="s">
        <v>5619</v>
      </c>
      <c r="D173" t="s">
        <v>169</v>
      </c>
      <c r="E173" t="s">
        <v>337</v>
      </c>
      <c r="F173" t="str">
        <f t="shared" si="12"/>
        <v>J1-C48</v>
      </c>
      <c r="G173" t="str">
        <f>VLOOKUP(F173,RAW_c_TEB0187_REV01!A:B,2,0)</f>
        <v>USB_P</v>
      </c>
      <c r="H173" t="str">
        <f t="shared" si="13"/>
        <v>USB_P</v>
      </c>
      <c r="I173" t="str">
        <f t="shared" si="14"/>
        <v>--</v>
      </c>
      <c r="J173" t="str">
        <f t="shared" si="15"/>
        <v>--</v>
      </c>
      <c r="K173">
        <f>IFERROR(IF(J173="--",IF(G173=H173,VLOOKUP(G173,RAW_c_TEB0187_REV01!L:N,3,0),SUM(VLOOKUP(H173,RAW_c_TEB0187_REV01!L:N,3,0),VLOOKUP(G173,RAW_c_TEB0187_REV01!L:N,3,0))),"---"),"---")</f>
        <v>88.011099999999999</v>
      </c>
      <c r="L173" t="str">
        <f t="shared" si="16"/>
        <v>J1-C48</v>
      </c>
      <c r="M173" t="str">
        <f>IFERROR(IF(
COUNTIF(B2B!H:H,(IF(K173&lt;&gt;"---",IF(INDEX(RAW_c_TEB0187_REV01!B:D,MATCH(H173,RAW_c_TEB0187_REV01!B:B,0),3)=L173,INDEX(
RAW_c_TEB0187_REV01!B:D,MATCH(H173,INDEX(RAW_c_TEB0187_REV01!B:B,MATCH(H173,RAW_c_TEB0187_REV01!B:B,)+1):'RAW_c_TEB0187_REV01'!B11244,)+MATCH(H173,RAW_c_TEB0187_REV01!B:B,),3),INDEX(RAW_c_TEB0187_REV01!B:D,MATCH(H173,RAW_c_TEB0187_REV01!B:B,0),3)),"---")))=1,"---",IF(K173&lt;&gt;"---",IF(INDEX(RAW_c_TEB0187_REV01!B:D,MATCH(H173,RAW_c_TEB0187_REV01!B:B,0),3)=L173,INDEX(
RAW_c_TEB0187_REV01!B:D,MATCH(H173,INDEX(RAW_c_TEB0187_REV01!B:B,MATCH(H173,RAW_c_TEB0187_REV01!B:B,)+1):'RAW_c_TEB0187_REV01'!B11244,)+MATCH(H173,RAW_c_TEB0187_REV01!B:B,),3),INDEX(RAW_c_TEB0187_REV01!B:D,MATCH(H173,RAW_c_TEB0187_REV01!B:B,0),3)),"---")),"---")</f>
        <v>J12-A6</v>
      </c>
      <c r="N173" t="str">
        <f>IFERROR(IF(AND(B173="B2B",J173="--"),L173,IF(
COUNTIF(B2B!H:H,(IF(K173&lt;&gt;"---",IF(INDEX(RAW_c_TEB0187_REV01!B:D,MATCH(H173,RAW_c_TEB0187_REV01!B:B,0),3)=L173,INDEX(
RAW_c_TEB0187_REV01!B:D,MATCH(H173,INDEX(RAW_c_TEB0187_REV01!B:B,MATCH(H173,RAW_c_TEB0187_REV01!B:B,)+1):'RAW_c_TEB0187_REV01'!B11244,)+MATCH(H173,RAW_c_TEB0187_REV01!B:B,),3),INDEX(RAW_c_TEB0187_REV01!B:D,MATCH(H173,RAW_c_TEB0187_REV01!B:B,0),3)),"---")))=0,"---",IF(K173&lt;&gt;"---",IF(INDEX(RAW_c_TEB0187_REV01!B:D,MATCH(H173,RAW_c_TEB0187_REV01!B:B,0),3)=L173,INDEX(
RAW_c_TEB0187_REV01!B:D,MATCH(H173,INDEX(RAW_c_TEB0187_REV01!B:B,MATCH(H173,RAW_c_TEB0187_REV01!B:B,)+1):'RAW_c_TEB0187_REV01'!B11244,)+MATCH(H173,RAW_c_TEB0187_REV01!B:B,),3),INDEX(RAW_c_TEB0187_REV01!B:D,MATCH(H173,RAW_c_TEB0187_REV01!B:B,0),3)),"---"))),"---")</f>
        <v>J1-C48</v>
      </c>
      <c r="T173">
        <f>COUNTIF(RAW_c_TEB0187_REV01!B:B,G173)</f>
        <v>4</v>
      </c>
      <c r="U173" t="str">
        <f t="shared" si="17"/>
        <v>B2B-IO</v>
      </c>
    </row>
    <row r="174" spans="1:21" x14ac:dyDescent="0.25">
      <c r="A174" t="s">
        <v>5754</v>
      </c>
      <c r="B174" t="s">
        <v>39</v>
      </c>
      <c r="C174" t="s">
        <v>433</v>
      </c>
      <c r="D174" t="s">
        <v>169</v>
      </c>
      <c r="E174" t="s">
        <v>338</v>
      </c>
      <c r="F174" t="str">
        <f t="shared" si="12"/>
        <v>J1-C49</v>
      </c>
      <c r="G174" t="str">
        <f>VLOOKUP(F174,RAW_c_TEB0187_REV01!A:B,2,0)</f>
        <v>GND</v>
      </c>
      <c r="H174" t="str">
        <f t="shared" si="13"/>
        <v>GND</v>
      </c>
      <c r="I174" t="str">
        <f t="shared" si="14"/>
        <v>--</v>
      </c>
      <c r="J174" t="str">
        <f t="shared" si="15"/>
        <v>---</v>
      </c>
      <c r="K174" t="str">
        <f>IFERROR(IF(J174="--",IF(G174=H174,VLOOKUP(G174,RAW_c_TEB0187_REV01!L:N,3,0),SUM(VLOOKUP(H174,RAW_c_TEB0187_REV01!L:N,3,0),VLOOKUP(G174,RAW_c_TEB0187_REV01!L:N,3,0))),"---"),"---")</f>
        <v>---</v>
      </c>
      <c r="L174" t="str">
        <f t="shared" si="16"/>
        <v>J1-C49</v>
      </c>
      <c r="M174" t="str">
        <f>IFERROR(IF(
COUNTIF(B2B!H:H,(IF(K174&lt;&gt;"---",IF(INDEX(RAW_c_TEB0187_REV01!B:D,MATCH(H174,RAW_c_TEB0187_REV01!B:B,0),3)=L174,INDEX(
RAW_c_TEB0187_REV01!B:D,MATCH(H174,INDEX(RAW_c_TEB0187_REV01!B:B,MATCH(H174,RAW_c_TEB0187_REV01!B:B,)+1):'RAW_c_TEB0187_REV01'!B11245,)+MATCH(H174,RAW_c_TEB0187_REV01!B:B,),3),INDEX(RAW_c_TEB0187_REV01!B:D,MATCH(H174,RAW_c_TEB0187_REV01!B:B,0),3)),"---")))=1,"---",IF(K174&lt;&gt;"---",IF(INDEX(RAW_c_TEB0187_REV01!B:D,MATCH(H174,RAW_c_TEB0187_REV01!B:B,0),3)=L174,INDEX(
RAW_c_TEB0187_REV01!B:D,MATCH(H174,INDEX(RAW_c_TEB0187_REV01!B:B,MATCH(H174,RAW_c_TEB0187_REV01!B:B,)+1):'RAW_c_TEB0187_REV01'!B11245,)+MATCH(H174,RAW_c_TEB0187_REV01!B:B,),3),INDEX(RAW_c_TEB0187_REV01!B:D,MATCH(H174,RAW_c_TEB0187_REV01!B:B,0),3)),"---")),"---")</f>
        <v>---</v>
      </c>
      <c r="N174" t="str">
        <f>IFERROR(IF(AND(B174="B2B",J174="--"),L174,IF(
COUNTIF(B2B!H:H,(IF(K174&lt;&gt;"---",IF(INDEX(RAW_c_TEB0187_REV01!B:D,MATCH(H174,RAW_c_TEB0187_REV01!B:B,0),3)=L174,INDEX(
RAW_c_TEB0187_REV01!B:D,MATCH(H174,INDEX(RAW_c_TEB0187_REV01!B:B,MATCH(H174,RAW_c_TEB0187_REV01!B:B,)+1):'RAW_c_TEB0187_REV01'!B11245,)+MATCH(H174,RAW_c_TEB0187_REV01!B:B,),3),INDEX(RAW_c_TEB0187_REV01!B:D,MATCH(H174,RAW_c_TEB0187_REV01!B:B,0),3)),"---")))=0,"---",IF(K174&lt;&gt;"---",IF(INDEX(RAW_c_TEB0187_REV01!B:D,MATCH(H174,RAW_c_TEB0187_REV01!B:B,0),3)=L174,INDEX(
RAW_c_TEB0187_REV01!B:D,MATCH(H174,INDEX(RAW_c_TEB0187_REV01!B:B,MATCH(H174,RAW_c_TEB0187_REV01!B:B,)+1):'RAW_c_TEB0187_REV01'!B11245,)+MATCH(H174,RAW_c_TEB0187_REV01!B:B,),3),INDEX(RAW_c_TEB0187_REV01!B:D,MATCH(H174,RAW_c_TEB0187_REV01!B:B,0),3)),"---"))),"---")</f>
        <v>---</v>
      </c>
      <c r="T174">
        <f>COUNTIF(RAW_c_TEB0187_REV01!B:B,G174)</f>
        <v>1098</v>
      </c>
      <c r="U174" t="str">
        <f t="shared" si="17"/>
        <v>B2B-GND</v>
      </c>
    </row>
    <row r="175" spans="1:21" x14ac:dyDescent="0.25">
      <c r="A175" t="s">
        <v>5755</v>
      </c>
      <c r="B175" t="s">
        <v>39</v>
      </c>
      <c r="C175" t="s">
        <v>5619</v>
      </c>
      <c r="D175" t="s">
        <v>169</v>
      </c>
      <c r="E175" t="s">
        <v>339</v>
      </c>
      <c r="F175" t="str">
        <f t="shared" si="12"/>
        <v>J1-C50</v>
      </c>
      <c r="G175" t="str">
        <f>VLOOKUP(F175,RAW_c_TEB0187_REV01!A:B,2,0)</f>
        <v>USB_V_EN</v>
      </c>
      <c r="H175" t="str">
        <f t="shared" si="13"/>
        <v>USB_V_EN</v>
      </c>
      <c r="I175" t="str">
        <f t="shared" si="14"/>
        <v>--</v>
      </c>
      <c r="J175" t="str">
        <f t="shared" si="15"/>
        <v>--</v>
      </c>
      <c r="K175">
        <f>IFERROR(IF(J175="--",IF(G175=H175,VLOOKUP(G175,RAW_c_TEB0187_REV01!L:N,3,0),SUM(VLOOKUP(H175,RAW_c_TEB0187_REV01!L:N,3,0),VLOOKUP(G175,RAW_c_TEB0187_REV01!L:N,3,0))),"---"),"---")</f>
        <v>6.2667999999999999</v>
      </c>
      <c r="L175" t="str">
        <f t="shared" si="16"/>
        <v>J1-C50</v>
      </c>
      <c r="M175" t="str">
        <f>IFERROR(IF(
COUNTIF(B2B!H:H,(IF(K175&lt;&gt;"---",IF(INDEX(RAW_c_TEB0187_REV01!B:D,MATCH(H175,RAW_c_TEB0187_REV01!B:B,0),3)=L175,INDEX(
RAW_c_TEB0187_REV01!B:D,MATCH(H175,INDEX(RAW_c_TEB0187_REV01!B:B,MATCH(H175,RAW_c_TEB0187_REV01!B:B,)+1):'RAW_c_TEB0187_REV01'!B11246,)+MATCH(H175,RAW_c_TEB0187_REV01!B:B,),3),INDEX(RAW_c_TEB0187_REV01!B:D,MATCH(H175,RAW_c_TEB0187_REV01!B:B,0),3)),"---")))=1,"---",IF(K175&lt;&gt;"---",IF(INDEX(RAW_c_TEB0187_REV01!B:D,MATCH(H175,RAW_c_TEB0187_REV01!B:B,0),3)=L175,INDEX(
RAW_c_TEB0187_REV01!B:D,MATCH(H175,INDEX(RAW_c_TEB0187_REV01!B:B,MATCH(H175,RAW_c_TEB0187_REV01!B:B,)+1):'RAW_c_TEB0187_REV01'!B11246,)+MATCH(H175,RAW_c_TEB0187_REV01!B:B,),3),INDEX(RAW_c_TEB0187_REV01!B:D,MATCH(H175,RAW_c_TEB0187_REV01!B:B,0),3)),"---")),"---")</f>
        <v>TP19-1</v>
      </c>
      <c r="N175" t="str">
        <f>IFERROR(IF(AND(B175="B2B",J175="--"),L175,IF(
COUNTIF(B2B!H:H,(IF(K175&lt;&gt;"---",IF(INDEX(RAW_c_TEB0187_REV01!B:D,MATCH(H175,RAW_c_TEB0187_REV01!B:B,0),3)=L175,INDEX(
RAW_c_TEB0187_REV01!B:D,MATCH(H175,INDEX(RAW_c_TEB0187_REV01!B:B,MATCH(H175,RAW_c_TEB0187_REV01!B:B,)+1):'RAW_c_TEB0187_REV01'!B11246,)+MATCH(H175,RAW_c_TEB0187_REV01!B:B,),3),INDEX(RAW_c_TEB0187_REV01!B:D,MATCH(H175,RAW_c_TEB0187_REV01!B:B,0),3)),"---")))=0,"---",IF(K175&lt;&gt;"---",IF(INDEX(RAW_c_TEB0187_REV01!B:D,MATCH(H175,RAW_c_TEB0187_REV01!B:B,0),3)=L175,INDEX(
RAW_c_TEB0187_REV01!B:D,MATCH(H175,INDEX(RAW_c_TEB0187_REV01!B:B,MATCH(H175,RAW_c_TEB0187_REV01!B:B,)+1):'RAW_c_TEB0187_REV01'!B11246,)+MATCH(H175,RAW_c_TEB0187_REV01!B:B,),3),INDEX(RAW_c_TEB0187_REV01!B:D,MATCH(H175,RAW_c_TEB0187_REV01!B:B,0),3)),"---"))),"---")</f>
        <v>J1-C50</v>
      </c>
      <c r="T175">
        <f>COUNTIF(RAW_c_TEB0187_REV01!B:B,G175)</f>
        <v>2</v>
      </c>
      <c r="U175" t="str">
        <f t="shared" si="17"/>
        <v>B2B-IO</v>
      </c>
    </row>
    <row r="176" spans="1:21" x14ac:dyDescent="0.25">
      <c r="A176" t="s">
        <v>5756</v>
      </c>
      <c r="B176" t="s">
        <v>39</v>
      </c>
      <c r="C176" t="s">
        <v>5625</v>
      </c>
      <c r="D176" t="s">
        <v>169</v>
      </c>
      <c r="E176" t="s">
        <v>340</v>
      </c>
      <c r="F176" t="str">
        <f t="shared" si="12"/>
        <v>J1-C51</v>
      </c>
      <c r="G176" t="str">
        <f>VLOOKUP(F176,RAW_c_TEB0187_REV01!A:B,2,0)</f>
        <v>USB_VBUS</v>
      </c>
      <c r="H176" t="str">
        <f t="shared" si="13"/>
        <v>USB_VBUS</v>
      </c>
      <c r="I176" t="str">
        <f t="shared" si="14"/>
        <v>--</v>
      </c>
      <c r="J176" t="str">
        <f t="shared" si="15"/>
        <v>--</v>
      </c>
      <c r="K176">
        <f>IFERROR(IF(J176="--",IF(G176=H176,VLOOKUP(G176,RAW_c_TEB0187_REV01!L:N,3,0),SUM(VLOOKUP(H176,RAW_c_TEB0187_REV01!L:N,3,0),VLOOKUP(G176,RAW_c_TEB0187_REV01!L:N,3,0))),"---"),"---")</f>
        <v>6.8059000000000003</v>
      </c>
      <c r="L176" t="str">
        <f t="shared" si="16"/>
        <v>J1-C51</v>
      </c>
      <c r="M176" t="str">
        <f>IFERROR(IF(
COUNTIF(B2B!H:H,(IF(K176&lt;&gt;"---",IF(INDEX(RAW_c_TEB0187_REV01!B:D,MATCH(H176,RAW_c_TEB0187_REV01!B:B,0),3)=L176,INDEX(
RAW_c_TEB0187_REV01!B:D,MATCH(H176,INDEX(RAW_c_TEB0187_REV01!B:B,MATCH(H176,RAW_c_TEB0187_REV01!B:B,)+1):'RAW_c_TEB0187_REV01'!B11247,)+MATCH(H176,RAW_c_TEB0187_REV01!B:B,),3),INDEX(RAW_c_TEB0187_REV01!B:D,MATCH(H176,RAW_c_TEB0187_REV01!B:B,0),3)),"---")))=1,"---",IF(K176&lt;&gt;"---",IF(INDEX(RAW_c_TEB0187_REV01!B:D,MATCH(H176,RAW_c_TEB0187_REV01!B:B,0),3)=L176,INDEX(
RAW_c_TEB0187_REV01!B:D,MATCH(H176,INDEX(RAW_c_TEB0187_REV01!B:B,MATCH(H176,RAW_c_TEB0187_REV01!B:B,)+1):'RAW_c_TEB0187_REV01'!B11247,)+MATCH(H176,RAW_c_TEB0187_REV01!B:B,),3),INDEX(RAW_c_TEB0187_REV01!B:D,MATCH(H176,RAW_c_TEB0187_REV01!B:B,0),3)),"---")),"---")</f>
        <v>R300-2</v>
      </c>
      <c r="N176" t="str">
        <f>IFERROR(IF(AND(B176="B2B",J176="--"),L176,IF(
COUNTIF(B2B!H:H,(IF(K176&lt;&gt;"---",IF(INDEX(RAW_c_TEB0187_REV01!B:D,MATCH(H176,RAW_c_TEB0187_REV01!B:B,0),3)=L176,INDEX(
RAW_c_TEB0187_REV01!B:D,MATCH(H176,INDEX(RAW_c_TEB0187_REV01!B:B,MATCH(H176,RAW_c_TEB0187_REV01!B:B,)+1):'RAW_c_TEB0187_REV01'!B11247,)+MATCH(H176,RAW_c_TEB0187_REV01!B:B,),3),INDEX(RAW_c_TEB0187_REV01!B:D,MATCH(H176,RAW_c_TEB0187_REV01!B:B,0),3)),"---")))=0,"---",IF(K176&lt;&gt;"---",IF(INDEX(RAW_c_TEB0187_REV01!B:D,MATCH(H176,RAW_c_TEB0187_REV01!B:B,0),3)=L176,INDEX(
RAW_c_TEB0187_REV01!B:D,MATCH(H176,INDEX(RAW_c_TEB0187_REV01!B:B,MATCH(H176,RAW_c_TEB0187_REV01!B:B,)+1):'RAW_c_TEB0187_REV01'!B11247,)+MATCH(H176,RAW_c_TEB0187_REV01!B:B,),3),INDEX(RAW_c_TEB0187_REV01!B:D,MATCH(H176,RAW_c_TEB0187_REV01!B:B,0),3)),"---"))),"---")</f>
        <v>J1-C51</v>
      </c>
      <c r="T176">
        <f>COUNTIF(RAW_c_TEB0187_REV01!B:B,G176)</f>
        <v>2</v>
      </c>
      <c r="U176" t="str">
        <f t="shared" si="17"/>
        <v>B2B-PWR</v>
      </c>
    </row>
    <row r="177" spans="1:21" x14ac:dyDescent="0.25">
      <c r="A177" t="s">
        <v>5757</v>
      </c>
      <c r="B177" t="s">
        <v>39</v>
      </c>
      <c r="C177" t="s">
        <v>5619</v>
      </c>
      <c r="D177" t="s">
        <v>169</v>
      </c>
      <c r="E177" t="s">
        <v>341</v>
      </c>
      <c r="F177" t="str">
        <f t="shared" si="12"/>
        <v>J1-C52</v>
      </c>
      <c r="G177" t="str">
        <f>VLOOKUP(F177,RAW_c_TEB0187_REV01!A:B,2,0)</f>
        <v>USB_ID</v>
      </c>
      <c r="H177" t="str">
        <f t="shared" si="13"/>
        <v>USB_ID</v>
      </c>
      <c r="I177" t="str">
        <f t="shared" si="14"/>
        <v>--</v>
      </c>
      <c r="J177" t="str">
        <f t="shared" si="15"/>
        <v>--</v>
      </c>
      <c r="K177">
        <f>IFERROR(IF(J177="--",IF(G177=H177,VLOOKUP(G177,RAW_c_TEB0187_REV01!L:N,3,0),SUM(VLOOKUP(H177,RAW_c_TEB0187_REV01!L:N,3,0),VLOOKUP(G177,RAW_c_TEB0187_REV01!L:N,3,0))),"---"),"---")</f>
        <v>3.4805999999999999</v>
      </c>
      <c r="L177" t="str">
        <f t="shared" si="16"/>
        <v>J1-C52</v>
      </c>
      <c r="M177" t="str">
        <f>IFERROR(IF(
COUNTIF(B2B!H:H,(IF(K177&lt;&gt;"---",IF(INDEX(RAW_c_TEB0187_REV01!B:D,MATCH(H177,RAW_c_TEB0187_REV01!B:B,0),3)=L177,INDEX(
RAW_c_TEB0187_REV01!B:D,MATCH(H177,INDEX(RAW_c_TEB0187_REV01!B:B,MATCH(H177,RAW_c_TEB0187_REV01!B:B,)+1):'RAW_c_TEB0187_REV01'!B11248,)+MATCH(H177,RAW_c_TEB0187_REV01!B:B,),3),INDEX(RAW_c_TEB0187_REV01!B:D,MATCH(H177,RAW_c_TEB0187_REV01!B:B,0),3)),"---")))=1,"---",IF(K177&lt;&gt;"---",IF(INDEX(RAW_c_TEB0187_REV01!B:D,MATCH(H177,RAW_c_TEB0187_REV01!B:B,0),3)=L177,INDEX(
RAW_c_TEB0187_REV01!B:D,MATCH(H177,INDEX(RAW_c_TEB0187_REV01!B:B,MATCH(H177,RAW_c_TEB0187_REV01!B:B,)+1):'RAW_c_TEB0187_REV01'!B11248,)+MATCH(H177,RAW_c_TEB0187_REV01!B:B,),3),INDEX(RAW_c_TEB0187_REV01!B:D,MATCH(H177,RAW_c_TEB0187_REV01!B:B,0),3)),"---")),"---")</f>
        <v>R296-2</v>
      </c>
      <c r="N177" t="str">
        <f>IFERROR(IF(AND(B177="B2B",J177="--"),L177,IF(
COUNTIF(B2B!H:H,(IF(K177&lt;&gt;"---",IF(INDEX(RAW_c_TEB0187_REV01!B:D,MATCH(H177,RAW_c_TEB0187_REV01!B:B,0),3)=L177,INDEX(
RAW_c_TEB0187_REV01!B:D,MATCH(H177,INDEX(RAW_c_TEB0187_REV01!B:B,MATCH(H177,RAW_c_TEB0187_REV01!B:B,)+1):'RAW_c_TEB0187_REV01'!B11248,)+MATCH(H177,RAW_c_TEB0187_REV01!B:B,),3),INDEX(RAW_c_TEB0187_REV01!B:D,MATCH(H177,RAW_c_TEB0187_REV01!B:B,0),3)),"---")))=0,"---",IF(K177&lt;&gt;"---",IF(INDEX(RAW_c_TEB0187_REV01!B:D,MATCH(H177,RAW_c_TEB0187_REV01!B:B,0),3)=L177,INDEX(
RAW_c_TEB0187_REV01!B:D,MATCH(H177,INDEX(RAW_c_TEB0187_REV01!B:B,MATCH(H177,RAW_c_TEB0187_REV01!B:B,)+1):'RAW_c_TEB0187_REV01'!B11248,)+MATCH(H177,RAW_c_TEB0187_REV01!B:B,),3),INDEX(RAW_c_TEB0187_REV01!B:D,MATCH(H177,RAW_c_TEB0187_REV01!B:B,0),3)),"---"))),"---")</f>
        <v>J1-C52</v>
      </c>
      <c r="T177">
        <f>COUNTIF(RAW_c_TEB0187_REV01!B:B,G177)</f>
        <v>2</v>
      </c>
      <c r="U177" t="str">
        <f t="shared" si="17"/>
        <v>B2B-IO</v>
      </c>
    </row>
    <row r="178" spans="1:21" x14ac:dyDescent="0.25">
      <c r="A178" t="s">
        <v>5758</v>
      </c>
      <c r="B178" t="s">
        <v>39</v>
      </c>
      <c r="C178" t="s">
        <v>5619</v>
      </c>
      <c r="D178" t="s">
        <v>169</v>
      </c>
      <c r="E178" t="s">
        <v>342</v>
      </c>
      <c r="F178" t="str">
        <f t="shared" si="12"/>
        <v>J1-C53</v>
      </c>
      <c r="G178" t="str">
        <f>VLOOKUP(F178,RAW_c_TEB0187_REV01!A:B,2,0)</f>
        <v>PHY_LED1</v>
      </c>
      <c r="H178" t="str">
        <f t="shared" si="13"/>
        <v>PHY_LED1</v>
      </c>
      <c r="I178" t="str">
        <f t="shared" si="14"/>
        <v>--</v>
      </c>
      <c r="J178" t="str">
        <f t="shared" si="15"/>
        <v>--</v>
      </c>
      <c r="K178">
        <f>IFERROR(IF(J178="--",IF(G178=H178,VLOOKUP(G178,RAW_c_TEB0187_REV01!L:N,3,0),SUM(VLOOKUP(H178,RAW_c_TEB0187_REV01!L:N,3,0),VLOOKUP(G178,RAW_c_TEB0187_REV01!L:N,3,0))),"---"),"---")</f>
        <v>59.898499999999999</v>
      </c>
      <c r="L178" t="str">
        <f t="shared" si="16"/>
        <v>J1-C53</v>
      </c>
      <c r="M178" t="str">
        <f>IFERROR(IF(
COUNTIF(B2B!H:H,(IF(K178&lt;&gt;"---",IF(INDEX(RAW_c_TEB0187_REV01!B:D,MATCH(H178,RAW_c_TEB0187_REV01!B:B,0),3)=L178,INDEX(
RAW_c_TEB0187_REV01!B:D,MATCH(H178,INDEX(RAW_c_TEB0187_REV01!B:B,MATCH(H178,RAW_c_TEB0187_REV01!B:B,)+1):'RAW_c_TEB0187_REV01'!B11249,)+MATCH(H178,RAW_c_TEB0187_REV01!B:B,),3),INDEX(RAW_c_TEB0187_REV01!B:D,MATCH(H178,RAW_c_TEB0187_REV01!B:B,0),3)),"---")))=1,"---",IF(K178&lt;&gt;"---",IF(INDEX(RAW_c_TEB0187_REV01!B:D,MATCH(H178,RAW_c_TEB0187_REV01!B:B,0),3)=L178,INDEX(
RAW_c_TEB0187_REV01!B:D,MATCH(H178,INDEX(RAW_c_TEB0187_REV01!B:B,MATCH(H178,RAW_c_TEB0187_REV01!B:B,)+1):'RAW_c_TEB0187_REV01'!B11249,)+MATCH(H178,RAW_c_TEB0187_REV01!B:B,),3),INDEX(RAW_c_TEB0187_REV01!B:D,MATCH(H178,RAW_c_TEB0187_REV01!B:B,0),3)),"---")),"---")</f>
        <v>---</v>
      </c>
      <c r="N178" t="str">
        <f>IFERROR(IF(AND(B178="B2B",J178="--"),L178,IF(
COUNTIF(B2B!H:H,(IF(K178&lt;&gt;"---",IF(INDEX(RAW_c_TEB0187_REV01!B:D,MATCH(H178,RAW_c_TEB0187_REV01!B:B,0),3)=L178,INDEX(
RAW_c_TEB0187_REV01!B:D,MATCH(H178,INDEX(RAW_c_TEB0187_REV01!B:B,MATCH(H178,RAW_c_TEB0187_REV01!B:B,)+1):'RAW_c_TEB0187_REV01'!B11249,)+MATCH(H178,RAW_c_TEB0187_REV01!B:B,),3),INDEX(RAW_c_TEB0187_REV01!B:D,MATCH(H178,RAW_c_TEB0187_REV01!B:B,0),3)),"---")))=0,"---",IF(K178&lt;&gt;"---",IF(INDEX(RAW_c_TEB0187_REV01!B:D,MATCH(H178,RAW_c_TEB0187_REV01!B:B,0),3)=L178,INDEX(
RAW_c_TEB0187_REV01!B:D,MATCH(H178,INDEX(RAW_c_TEB0187_REV01!B:B,MATCH(H178,RAW_c_TEB0187_REV01!B:B,)+1):'RAW_c_TEB0187_REV01'!B11249,)+MATCH(H178,RAW_c_TEB0187_REV01!B:B,),3),INDEX(RAW_c_TEB0187_REV01!B:D,MATCH(H178,RAW_c_TEB0187_REV01!B:B,0),3)),"---"))),"---")</f>
        <v>J1-C53</v>
      </c>
      <c r="T178">
        <f>COUNTIF(RAW_c_TEB0187_REV01!B:B,G178)</f>
        <v>2</v>
      </c>
      <c r="U178" t="str">
        <f t="shared" si="17"/>
        <v>B2B-IO</v>
      </c>
    </row>
    <row r="179" spans="1:21" x14ac:dyDescent="0.25">
      <c r="A179" t="s">
        <v>5759</v>
      </c>
      <c r="B179" t="s">
        <v>39</v>
      </c>
      <c r="C179" t="s">
        <v>5619</v>
      </c>
      <c r="D179" t="s">
        <v>169</v>
      </c>
      <c r="E179" t="s">
        <v>343</v>
      </c>
      <c r="F179" t="str">
        <f t="shared" si="12"/>
        <v>J1-C54</v>
      </c>
      <c r="G179" t="str">
        <f>VLOOKUP(F179,RAW_c_TEB0187_REV01!A:B,2,0)</f>
        <v>RST_SECn</v>
      </c>
      <c r="H179" t="str">
        <f t="shared" si="13"/>
        <v>RST_SECn</v>
      </c>
      <c r="I179" t="str">
        <f t="shared" si="14"/>
        <v>--</v>
      </c>
      <c r="J179" t="str">
        <f t="shared" si="15"/>
        <v>--</v>
      </c>
      <c r="K179">
        <f>IFERROR(IF(J179="--",IF(G179=H179,VLOOKUP(G179,RAW_c_TEB0187_REV01!L:N,3,0),SUM(VLOOKUP(H179,RAW_c_TEB0187_REV01!L:N,3,0),VLOOKUP(G179,RAW_c_TEB0187_REV01!L:N,3,0))),"---"),"---")</f>
        <v>3.2084000000000001</v>
      </c>
      <c r="L179" t="str">
        <f t="shared" si="16"/>
        <v>J1-C54</v>
      </c>
      <c r="M179" t="str">
        <f>IFERROR(IF(
COUNTIF(B2B!H:H,(IF(K179&lt;&gt;"---",IF(INDEX(RAW_c_TEB0187_REV01!B:D,MATCH(H179,RAW_c_TEB0187_REV01!B:B,0),3)=L179,INDEX(
RAW_c_TEB0187_REV01!B:D,MATCH(H179,INDEX(RAW_c_TEB0187_REV01!B:B,MATCH(H179,RAW_c_TEB0187_REV01!B:B,)+1):'RAW_c_TEB0187_REV01'!B11250,)+MATCH(H179,RAW_c_TEB0187_REV01!B:B,),3),INDEX(RAW_c_TEB0187_REV01!B:D,MATCH(H179,RAW_c_TEB0187_REV01!B:B,0),3)),"---")))=1,"---",IF(K179&lt;&gt;"---",IF(INDEX(RAW_c_TEB0187_REV01!B:D,MATCH(H179,RAW_c_TEB0187_REV01!B:B,0),3)=L179,INDEX(
RAW_c_TEB0187_REV01!B:D,MATCH(H179,INDEX(RAW_c_TEB0187_REV01!B:B,MATCH(H179,RAW_c_TEB0187_REV01!B:B,)+1):'RAW_c_TEB0187_REV01'!B11250,)+MATCH(H179,RAW_c_TEB0187_REV01!B:B,),3),INDEX(RAW_c_TEB0187_REV01!B:D,MATCH(H179,RAW_c_TEB0187_REV01!B:B,0),3)),"---")),"---")</f>
        <v>R82-2</v>
      </c>
      <c r="N179" t="str">
        <f>IFERROR(IF(AND(B179="B2B",J179="--"),L179,IF(
COUNTIF(B2B!H:H,(IF(K179&lt;&gt;"---",IF(INDEX(RAW_c_TEB0187_REV01!B:D,MATCH(H179,RAW_c_TEB0187_REV01!B:B,0),3)=L179,INDEX(
RAW_c_TEB0187_REV01!B:D,MATCH(H179,INDEX(RAW_c_TEB0187_REV01!B:B,MATCH(H179,RAW_c_TEB0187_REV01!B:B,)+1):'RAW_c_TEB0187_REV01'!B11250,)+MATCH(H179,RAW_c_TEB0187_REV01!B:B,),3),INDEX(RAW_c_TEB0187_REV01!B:D,MATCH(H179,RAW_c_TEB0187_REV01!B:B,0),3)),"---")))=0,"---",IF(K179&lt;&gt;"---",IF(INDEX(RAW_c_TEB0187_REV01!B:D,MATCH(H179,RAW_c_TEB0187_REV01!B:B,0),3)=L179,INDEX(
RAW_c_TEB0187_REV01!B:D,MATCH(H179,INDEX(RAW_c_TEB0187_REV01!B:B,MATCH(H179,RAW_c_TEB0187_REV01!B:B,)+1):'RAW_c_TEB0187_REV01'!B11250,)+MATCH(H179,RAW_c_TEB0187_REV01!B:B,),3),INDEX(RAW_c_TEB0187_REV01!B:D,MATCH(H179,RAW_c_TEB0187_REV01!B:B,0),3)),"---"))),"---")</f>
        <v>J1-C54</v>
      </c>
      <c r="T179">
        <f>COUNTIF(RAW_c_TEB0187_REV01!B:B,G179)</f>
        <v>2</v>
      </c>
      <c r="U179" t="str">
        <f t="shared" si="17"/>
        <v>B2B-IO</v>
      </c>
    </row>
    <row r="180" spans="1:21" x14ac:dyDescent="0.25">
      <c r="A180" t="s">
        <v>5760</v>
      </c>
      <c r="B180" t="s">
        <v>39</v>
      </c>
      <c r="C180" t="s">
        <v>433</v>
      </c>
      <c r="D180" t="s">
        <v>169</v>
      </c>
      <c r="E180" t="s">
        <v>344</v>
      </c>
      <c r="F180" t="str">
        <f t="shared" si="12"/>
        <v>J1-C55</v>
      </c>
      <c r="G180" t="str">
        <f>VLOOKUP(F180,RAW_c_TEB0187_REV01!A:B,2,0)</f>
        <v>GND</v>
      </c>
      <c r="H180" t="str">
        <f t="shared" si="13"/>
        <v>GND</v>
      </c>
      <c r="I180" t="str">
        <f t="shared" si="14"/>
        <v>--</v>
      </c>
      <c r="J180" t="str">
        <f t="shared" si="15"/>
        <v>---</v>
      </c>
      <c r="K180" t="str">
        <f>IFERROR(IF(J180="--",IF(G180=H180,VLOOKUP(G180,RAW_c_TEB0187_REV01!L:N,3,0),SUM(VLOOKUP(H180,RAW_c_TEB0187_REV01!L:N,3,0),VLOOKUP(G180,RAW_c_TEB0187_REV01!L:N,3,0))),"---"),"---")</f>
        <v>---</v>
      </c>
      <c r="L180" t="str">
        <f t="shared" si="16"/>
        <v>J1-C55</v>
      </c>
      <c r="M180" t="str">
        <f>IFERROR(IF(
COUNTIF(B2B!H:H,(IF(K180&lt;&gt;"---",IF(INDEX(RAW_c_TEB0187_REV01!B:D,MATCH(H180,RAW_c_TEB0187_REV01!B:B,0),3)=L180,INDEX(
RAW_c_TEB0187_REV01!B:D,MATCH(H180,INDEX(RAW_c_TEB0187_REV01!B:B,MATCH(H180,RAW_c_TEB0187_REV01!B:B,)+1):'RAW_c_TEB0187_REV01'!B11251,)+MATCH(H180,RAW_c_TEB0187_REV01!B:B,),3),INDEX(RAW_c_TEB0187_REV01!B:D,MATCH(H180,RAW_c_TEB0187_REV01!B:B,0),3)),"---")))=1,"---",IF(K180&lt;&gt;"---",IF(INDEX(RAW_c_TEB0187_REV01!B:D,MATCH(H180,RAW_c_TEB0187_REV01!B:B,0),3)=L180,INDEX(
RAW_c_TEB0187_REV01!B:D,MATCH(H180,INDEX(RAW_c_TEB0187_REV01!B:B,MATCH(H180,RAW_c_TEB0187_REV01!B:B,)+1):'RAW_c_TEB0187_REV01'!B11251,)+MATCH(H180,RAW_c_TEB0187_REV01!B:B,),3),INDEX(RAW_c_TEB0187_REV01!B:D,MATCH(H180,RAW_c_TEB0187_REV01!B:B,0),3)),"---")),"---")</f>
        <v>---</v>
      </c>
      <c r="N180" t="str">
        <f>IFERROR(IF(AND(B180="B2B",J180="--"),L180,IF(
COUNTIF(B2B!H:H,(IF(K180&lt;&gt;"---",IF(INDEX(RAW_c_TEB0187_REV01!B:D,MATCH(H180,RAW_c_TEB0187_REV01!B:B,0),3)=L180,INDEX(
RAW_c_TEB0187_REV01!B:D,MATCH(H180,INDEX(RAW_c_TEB0187_REV01!B:B,MATCH(H180,RAW_c_TEB0187_REV01!B:B,)+1):'RAW_c_TEB0187_REV01'!B11251,)+MATCH(H180,RAW_c_TEB0187_REV01!B:B,),3),INDEX(RAW_c_TEB0187_REV01!B:D,MATCH(H180,RAW_c_TEB0187_REV01!B:B,0),3)),"---")))=0,"---",IF(K180&lt;&gt;"---",IF(INDEX(RAW_c_TEB0187_REV01!B:D,MATCH(H180,RAW_c_TEB0187_REV01!B:B,0),3)=L180,INDEX(
RAW_c_TEB0187_REV01!B:D,MATCH(H180,INDEX(RAW_c_TEB0187_REV01!B:B,MATCH(H180,RAW_c_TEB0187_REV01!B:B,)+1):'RAW_c_TEB0187_REV01'!B11251,)+MATCH(H180,RAW_c_TEB0187_REV01!B:B,),3),INDEX(RAW_c_TEB0187_REV01!B:D,MATCH(H180,RAW_c_TEB0187_REV01!B:B,0),3)),"---"))),"---")</f>
        <v>---</v>
      </c>
      <c r="T180">
        <f>COUNTIF(RAW_c_TEB0187_REV01!B:B,G180)</f>
        <v>1098</v>
      </c>
      <c r="U180" t="str">
        <f t="shared" si="17"/>
        <v>B2B-GND</v>
      </c>
    </row>
    <row r="181" spans="1:21" x14ac:dyDescent="0.25">
      <c r="A181" t="s">
        <v>5761</v>
      </c>
      <c r="B181" t="s">
        <v>39</v>
      </c>
      <c r="C181" t="s">
        <v>5625</v>
      </c>
      <c r="D181" t="s">
        <v>169</v>
      </c>
      <c r="E181" t="s">
        <v>345</v>
      </c>
      <c r="F181" t="str">
        <f t="shared" si="12"/>
        <v>J1-C56</v>
      </c>
      <c r="G181" t="str">
        <f>VLOOKUP(F181,RAW_c_TEB0187_REV01!A:B,2,0)</f>
        <v>1V8_M</v>
      </c>
      <c r="H181" t="str">
        <f t="shared" si="13"/>
        <v>1V8_M</v>
      </c>
      <c r="I181" t="str">
        <f t="shared" si="14"/>
        <v>--</v>
      </c>
      <c r="J181" t="str">
        <f t="shared" si="15"/>
        <v>--</v>
      </c>
      <c r="K181">
        <f>IFERROR(IF(J181="--",IF(G181=H181,VLOOKUP(G181,RAW_c_TEB0187_REV01!L:N,3,0),SUM(VLOOKUP(H181,RAW_c_TEB0187_REV01!L:N,3,0),VLOOKUP(G181,RAW_c_TEB0187_REV01!L:N,3,0))),"---"),"---")</f>
        <v>535.06740000000002</v>
      </c>
      <c r="L181" t="str">
        <f t="shared" si="16"/>
        <v>J1-C56</v>
      </c>
      <c r="M181" t="str">
        <f>IFERROR(IF(
COUNTIF(B2B!H:H,(IF(K181&lt;&gt;"---",IF(INDEX(RAW_c_TEB0187_REV01!B:D,MATCH(H181,RAW_c_TEB0187_REV01!B:B,0),3)=L181,INDEX(
RAW_c_TEB0187_REV01!B:D,MATCH(H181,INDEX(RAW_c_TEB0187_REV01!B:B,MATCH(H181,RAW_c_TEB0187_REV01!B:B,)+1):'RAW_c_TEB0187_REV01'!B11252,)+MATCH(H181,RAW_c_TEB0187_REV01!B:B,),3),INDEX(RAW_c_TEB0187_REV01!B:D,MATCH(H181,RAW_c_TEB0187_REV01!B:B,0),3)),"---")))=1,"---",IF(K181&lt;&gt;"---",IF(INDEX(RAW_c_TEB0187_REV01!B:D,MATCH(H181,RAW_c_TEB0187_REV01!B:B,0),3)=L181,INDEX(
RAW_c_TEB0187_REV01!B:D,MATCH(H181,INDEX(RAW_c_TEB0187_REV01!B:B,MATCH(H181,RAW_c_TEB0187_REV01!B:B,)+1):'RAW_c_TEB0187_REV01'!B11252,)+MATCH(H181,RAW_c_TEB0187_REV01!B:B,),3),INDEX(RAW_c_TEB0187_REV01!B:D,MATCH(H181,RAW_c_TEB0187_REV01!B:B,0),3)),"---")),"---")</f>
        <v>---</v>
      </c>
      <c r="N181" t="str">
        <f>IFERROR(IF(AND(B181="B2B",J181="--"),L181,IF(
COUNTIF(B2B!H:H,(IF(K181&lt;&gt;"---",IF(INDEX(RAW_c_TEB0187_REV01!B:D,MATCH(H181,RAW_c_TEB0187_REV01!B:B,0),3)=L181,INDEX(
RAW_c_TEB0187_REV01!B:D,MATCH(H181,INDEX(RAW_c_TEB0187_REV01!B:B,MATCH(H181,RAW_c_TEB0187_REV01!B:B,)+1):'RAW_c_TEB0187_REV01'!B11252,)+MATCH(H181,RAW_c_TEB0187_REV01!B:B,),3),INDEX(RAW_c_TEB0187_REV01!B:D,MATCH(H181,RAW_c_TEB0187_REV01!B:B,0),3)),"---")))=0,"---",IF(K181&lt;&gt;"---",IF(INDEX(RAW_c_TEB0187_REV01!B:D,MATCH(H181,RAW_c_TEB0187_REV01!B:B,0),3)=L181,INDEX(
RAW_c_TEB0187_REV01!B:D,MATCH(H181,INDEX(RAW_c_TEB0187_REV01!B:B,MATCH(H181,RAW_c_TEB0187_REV01!B:B,)+1):'RAW_c_TEB0187_REV01'!B11252,)+MATCH(H181,RAW_c_TEB0187_REV01!B:B,),3),INDEX(RAW_c_TEB0187_REV01!B:D,MATCH(H181,RAW_c_TEB0187_REV01!B:B,0),3)),"---"))),"---")</f>
        <v>J1-C56</v>
      </c>
      <c r="T181">
        <f>COUNTIF(RAW_c_TEB0187_REV01!B:B,G181)</f>
        <v>33</v>
      </c>
      <c r="U181" t="str">
        <f t="shared" si="17"/>
        <v>B2B-PWR</v>
      </c>
    </row>
    <row r="182" spans="1:21" x14ac:dyDescent="0.25">
      <c r="A182" t="s">
        <v>5762</v>
      </c>
      <c r="B182" t="s">
        <v>39</v>
      </c>
      <c r="C182" t="s">
        <v>5625</v>
      </c>
      <c r="D182" t="s">
        <v>169</v>
      </c>
      <c r="E182" t="s">
        <v>346</v>
      </c>
      <c r="F182" t="str">
        <f t="shared" si="12"/>
        <v>J1-C57</v>
      </c>
      <c r="G182" t="str">
        <f>VLOOKUP(F182,RAW_c_TEB0187_REV01!A:B,2,0)</f>
        <v>1V8_M</v>
      </c>
      <c r="H182" t="str">
        <f t="shared" si="13"/>
        <v>1V8_M</v>
      </c>
      <c r="I182" t="str">
        <f t="shared" si="14"/>
        <v>--</v>
      </c>
      <c r="J182" t="str">
        <f t="shared" si="15"/>
        <v>--</v>
      </c>
      <c r="K182">
        <f>IFERROR(IF(J182="--",IF(G182=H182,VLOOKUP(G182,RAW_c_TEB0187_REV01!L:N,3,0),SUM(VLOOKUP(H182,RAW_c_TEB0187_REV01!L:N,3,0),VLOOKUP(G182,RAW_c_TEB0187_REV01!L:N,3,0))),"---"),"---")</f>
        <v>535.06740000000002</v>
      </c>
      <c r="L182" t="str">
        <f t="shared" si="16"/>
        <v>J1-C57</v>
      </c>
      <c r="M182" t="str">
        <f>IFERROR(IF(
COUNTIF(B2B!H:H,(IF(K182&lt;&gt;"---",IF(INDEX(RAW_c_TEB0187_REV01!B:D,MATCH(H182,RAW_c_TEB0187_REV01!B:B,0),3)=L182,INDEX(
RAW_c_TEB0187_REV01!B:D,MATCH(H182,INDEX(RAW_c_TEB0187_REV01!B:B,MATCH(H182,RAW_c_TEB0187_REV01!B:B,)+1):'RAW_c_TEB0187_REV01'!B11253,)+MATCH(H182,RAW_c_TEB0187_REV01!B:B,),3),INDEX(RAW_c_TEB0187_REV01!B:D,MATCH(H182,RAW_c_TEB0187_REV01!B:B,0),3)),"---")))=1,"---",IF(K182&lt;&gt;"---",IF(INDEX(RAW_c_TEB0187_REV01!B:D,MATCH(H182,RAW_c_TEB0187_REV01!B:B,0),3)=L182,INDEX(
RAW_c_TEB0187_REV01!B:D,MATCH(H182,INDEX(RAW_c_TEB0187_REV01!B:B,MATCH(H182,RAW_c_TEB0187_REV01!B:B,)+1):'RAW_c_TEB0187_REV01'!B11253,)+MATCH(H182,RAW_c_TEB0187_REV01!B:B,),3),INDEX(RAW_c_TEB0187_REV01!B:D,MATCH(H182,RAW_c_TEB0187_REV01!B:B,0),3)),"---")),"---")</f>
        <v>---</v>
      </c>
      <c r="N182" t="str">
        <f>IFERROR(IF(AND(B182="B2B",J182="--"),L182,IF(
COUNTIF(B2B!H:H,(IF(K182&lt;&gt;"---",IF(INDEX(RAW_c_TEB0187_REV01!B:D,MATCH(H182,RAW_c_TEB0187_REV01!B:B,0),3)=L182,INDEX(
RAW_c_TEB0187_REV01!B:D,MATCH(H182,INDEX(RAW_c_TEB0187_REV01!B:B,MATCH(H182,RAW_c_TEB0187_REV01!B:B,)+1):'RAW_c_TEB0187_REV01'!B11253,)+MATCH(H182,RAW_c_TEB0187_REV01!B:B,),3),INDEX(RAW_c_TEB0187_REV01!B:D,MATCH(H182,RAW_c_TEB0187_REV01!B:B,0),3)),"---")))=0,"---",IF(K182&lt;&gt;"---",IF(INDEX(RAW_c_TEB0187_REV01!B:D,MATCH(H182,RAW_c_TEB0187_REV01!B:B,0),3)=L182,INDEX(
RAW_c_TEB0187_REV01!B:D,MATCH(H182,INDEX(RAW_c_TEB0187_REV01!B:B,MATCH(H182,RAW_c_TEB0187_REV01!B:B,)+1):'RAW_c_TEB0187_REV01'!B11253,)+MATCH(H182,RAW_c_TEB0187_REV01!B:B,),3),INDEX(RAW_c_TEB0187_REV01!B:D,MATCH(H182,RAW_c_TEB0187_REV01!B:B,0),3)),"---"))),"---")</f>
        <v>J1-C57</v>
      </c>
      <c r="T182">
        <f>COUNTIF(RAW_c_TEB0187_REV01!B:B,G182)</f>
        <v>33</v>
      </c>
      <c r="U182" t="str">
        <f t="shared" si="17"/>
        <v>B2B-PWR</v>
      </c>
    </row>
    <row r="183" spans="1:21" x14ac:dyDescent="0.25">
      <c r="A183" t="s">
        <v>5763</v>
      </c>
      <c r="B183" t="s">
        <v>39</v>
      </c>
      <c r="C183" t="s">
        <v>433</v>
      </c>
      <c r="D183" t="s">
        <v>169</v>
      </c>
      <c r="E183" t="s">
        <v>347</v>
      </c>
      <c r="F183" t="str">
        <f t="shared" si="12"/>
        <v>J1-C58</v>
      </c>
      <c r="G183" t="str">
        <f>VLOOKUP(F183,RAW_c_TEB0187_REV01!A:B,2,0)</f>
        <v>GND</v>
      </c>
      <c r="H183" t="str">
        <f t="shared" si="13"/>
        <v>GND</v>
      </c>
      <c r="I183" t="str">
        <f t="shared" si="14"/>
        <v>--</v>
      </c>
      <c r="J183" t="str">
        <f t="shared" si="15"/>
        <v>---</v>
      </c>
      <c r="K183" t="str">
        <f>IFERROR(IF(J183="--",IF(G183=H183,VLOOKUP(G183,RAW_c_TEB0187_REV01!L:N,3,0),SUM(VLOOKUP(H183,RAW_c_TEB0187_REV01!L:N,3,0),VLOOKUP(G183,RAW_c_TEB0187_REV01!L:N,3,0))),"---"),"---")</f>
        <v>---</v>
      </c>
      <c r="L183" t="str">
        <f t="shared" si="16"/>
        <v>J1-C58</v>
      </c>
      <c r="M183" t="str">
        <f>IFERROR(IF(
COUNTIF(B2B!H:H,(IF(K183&lt;&gt;"---",IF(INDEX(RAW_c_TEB0187_REV01!B:D,MATCH(H183,RAW_c_TEB0187_REV01!B:B,0),3)=L183,INDEX(
RAW_c_TEB0187_REV01!B:D,MATCH(H183,INDEX(RAW_c_TEB0187_REV01!B:B,MATCH(H183,RAW_c_TEB0187_REV01!B:B,)+1):'RAW_c_TEB0187_REV01'!B11254,)+MATCH(H183,RAW_c_TEB0187_REV01!B:B,),3),INDEX(RAW_c_TEB0187_REV01!B:D,MATCH(H183,RAW_c_TEB0187_REV01!B:B,0),3)),"---")))=1,"---",IF(K183&lt;&gt;"---",IF(INDEX(RAW_c_TEB0187_REV01!B:D,MATCH(H183,RAW_c_TEB0187_REV01!B:B,0),3)=L183,INDEX(
RAW_c_TEB0187_REV01!B:D,MATCH(H183,INDEX(RAW_c_TEB0187_REV01!B:B,MATCH(H183,RAW_c_TEB0187_REV01!B:B,)+1):'RAW_c_TEB0187_REV01'!B11254,)+MATCH(H183,RAW_c_TEB0187_REV01!B:B,),3),INDEX(RAW_c_TEB0187_REV01!B:D,MATCH(H183,RAW_c_TEB0187_REV01!B:B,0),3)),"---")),"---")</f>
        <v>---</v>
      </c>
      <c r="N183" t="str">
        <f>IFERROR(IF(AND(B183="B2B",J183="--"),L183,IF(
COUNTIF(B2B!H:H,(IF(K183&lt;&gt;"---",IF(INDEX(RAW_c_TEB0187_REV01!B:D,MATCH(H183,RAW_c_TEB0187_REV01!B:B,0),3)=L183,INDEX(
RAW_c_TEB0187_REV01!B:D,MATCH(H183,INDEX(RAW_c_TEB0187_REV01!B:B,MATCH(H183,RAW_c_TEB0187_REV01!B:B,)+1):'RAW_c_TEB0187_REV01'!B11254,)+MATCH(H183,RAW_c_TEB0187_REV01!B:B,),3),INDEX(RAW_c_TEB0187_REV01!B:D,MATCH(H183,RAW_c_TEB0187_REV01!B:B,0),3)),"---")))=0,"---",IF(K183&lt;&gt;"---",IF(INDEX(RAW_c_TEB0187_REV01!B:D,MATCH(H183,RAW_c_TEB0187_REV01!B:B,0),3)=L183,INDEX(
RAW_c_TEB0187_REV01!B:D,MATCH(H183,INDEX(RAW_c_TEB0187_REV01!B:B,MATCH(H183,RAW_c_TEB0187_REV01!B:B,)+1):'RAW_c_TEB0187_REV01'!B11254,)+MATCH(H183,RAW_c_TEB0187_REV01!B:B,),3),INDEX(RAW_c_TEB0187_REV01!B:D,MATCH(H183,RAW_c_TEB0187_REV01!B:B,0),3)),"---"))),"---")</f>
        <v>---</v>
      </c>
      <c r="T183">
        <f>COUNTIF(RAW_c_TEB0187_REV01!B:B,G183)</f>
        <v>1098</v>
      </c>
      <c r="U183" t="str">
        <f t="shared" si="17"/>
        <v>B2B-GND</v>
      </c>
    </row>
    <row r="184" spans="1:21" x14ac:dyDescent="0.25">
      <c r="A184" t="s">
        <v>5764</v>
      </c>
      <c r="B184" t="s">
        <v>39</v>
      </c>
      <c r="C184" t="s">
        <v>5625</v>
      </c>
      <c r="D184" t="s">
        <v>169</v>
      </c>
      <c r="E184" t="s">
        <v>348</v>
      </c>
      <c r="F184" t="str">
        <f t="shared" si="12"/>
        <v>J1-C59</v>
      </c>
      <c r="G184" t="str">
        <f>VLOOKUP(F184,RAW_c_TEB0187_REV01!A:B,2,0)</f>
        <v>VIN_SOM</v>
      </c>
      <c r="H184" t="str">
        <f t="shared" si="13"/>
        <v>VIN_SOM</v>
      </c>
      <c r="I184" t="str">
        <f t="shared" si="14"/>
        <v>--</v>
      </c>
      <c r="J184" t="str">
        <f t="shared" si="15"/>
        <v>--</v>
      </c>
      <c r="K184">
        <f>IFERROR(IF(J184="--",IF(G184=H184,VLOOKUP(G184,RAW_c_TEB0187_REV01!L:N,3,0),SUM(VLOOKUP(H184,RAW_c_TEB0187_REV01!L:N,3,0),VLOOKUP(G184,RAW_c_TEB0187_REV01!L:N,3,0))),"---"),"---")</f>
        <v>46.2408</v>
      </c>
      <c r="L184" t="str">
        <f t="shared" si="16"/>
        <v>J1-C59</v>
      </c>
      <c r="M184" t="str">
        <f>IFERROR(IF(
COUNTIF(B2B!H:H,(IF(K184&lt;&gt;"---",IF(INDEX(RAW_c_TEB0187_REV01!B:D,MATCH(H184,RAW_c_TEB0187_REV01!B:B,0),3)=L184,INDEX(
RAW_c_TEB0187_REV01!B:D,MATCH(H184,INDEX(RAW_c_TEB0187_REV01!B:B,MATCH(H184,RAW_c_TEB0187_REV01!B:B,)+1):'RAW_c_TEB0187_REV01'!B11255,)+MATCH(H184,RAW_c_TEB0187_REV01!B:B,),3),INDEX(RAW_c_TEB0187_REV01!B:D,MATCH(H184,RAW_c_TEB0187_REV01!B:B,0),3)),"---")))=1,"---",IF(K184&lt;&gt;"---",IF(INDEX(RAW_c_TEB0187_REV01!B:D,MATCH(H184,RAW_c_TEB0187_REV01!B:B,0),3)=L184,INDEX(
RAW_c_TEB0187_REV01!B:D,MATCH(H184,INDEX(RAW_c_TEB0187_REV01!B:B,MATCH(H184,RAW_c_TEB0187_REV01!B:B,)+1):'RAW_c_TEB0187_REV01'!B11255,)+MATCH(H184,RAW_c_TEB0187_REV01!B:B,),3),INDEX(RAW_c_TEB0187_REV01!B:D,MATCH(H184,RAW_c_TEB0187_REV01!B:B,0),3)),"---")),"---")</f>
        <v>---</v>
      </c>
      <c r="N184" t="str">
        <f>IFERROR(IF(AND(B184="B2B",J184="--"),L184,IF(
COUNTIF(B2B!H:H,(IF(K184&lt;&gt;"---",IF(INDEX(RAW_c_TEB0187_REV01!B:D,MATCH(H184,RAW_c_TEB0187_REV01!B:B,0),3)=L184,INDEX(
RAW_c_TEB0187_REV01!B:D,MATCH(H184,INDEX(RAW_c_TEB0187_REV01!B:B,MATCH(H184,RAW_c_TEB0187_REV01!B:B,)+1):'RAW_c_TEB0187_REV01'!B11255,)+MATCH(H184,RAW_c_TEB0187_REV01!B:B,),3),INDEX(RAW_c_TEB0187_REV01!B:D,MATCH(H184,RAW_c_TEB0187_REV01!B:B,0),3)),"---")))=0,"---",IF(K184&lt;&gt;"---",IF(INDEX(RAW_c_TEB0187_REV01!B:D,MATCH(H184,RAW_c_TEB0187_REV01!B:B,0),3)=L184,INDEX(
RAW_c_TEB0187_REV01!B:D,MATCH(H184,INDEX(RAW_c_TEB0187_REV01!B:B,MATCH(H184,RAW_c_TEB0187_REV01!B:B,)+1):'RAW_c_TEB0187_REV01'!B11255,)+MATCH(H184,RAW_c_TEB0187_REV01!B:B,),3),INDEX(RAW_c_TEB0187_REV01!B:D,MATCH(H184,RAW_c_TEB0187_REV01!B:B,0),3)),"---"))),"---")</f>
        <v>J1-C59</v>
      </c>
      <c r="T184">
        <f>COUNTIF(RAW_c_TEB0187_REV01!B:B,G184)</f>
        <v>19</v>
      </c>
      <c r="U184" t="str">
        <f t="shared" si="17"/>
        <v>B2B-PWR</v>
      </c>
    </row>
    <row r="185" spans="1:21" x14ac:dyDescent="0.25">
      <c r="A185" t="s">
        <v>5765</v>
      </c>
      <c r="B185" t="s">
        <v>39</v>
      </c>
      <c r="C185" t="s">
        <v>5625</v>
      </c>
      <c r="D185" t="s">
        <v>169</v>
      </c>
      <c r="E185" t="s">
        <v>349</v>
      </c>
      <c r="F185" t="str">
        <f t="shared" si="12"/>
        <v>J1-C60</v>
      </c>
      <c r="G185" t="str">
        <f>VLOOKUP(F185,RAW_c_TEB0187_REV01!A:B,2,0)</f>
        <v>VIN_SOM</v>
      </c>
      <c r="H185" t="str">
        <f t="shared" si="13"/>
        <v>VIN_SOM</v>
      </c>
      <c r="I185" t="str">
        <f t="shared" si="14"/>
        <v>--</v>
      </c>
      <c r="J185" t="str">
        <f t="shared" si="15"/>
        <v>--</v>
      </c>
      <c r="K185">
        <f>IFERROR(IF(J185="--",IF(G185=H185,VLOOKUP(G185,RAW_c_TEB0187_REV01!L:N,3,0),SUM(VLOOKUP(H185,RAW_c_TEB0187_REV01!L:N,3,0),VLOOKUP(G185,RAW_c_TEB0187_REV01!L:N,3,0))),"---"),"---")</f>
        <v>46.2408</v>
      </c>
      <c r="L185" t="str">
        <f t="shared" si="16"/>
        <v>J1-C60</v>
      </c>
      <c r="M185" t="str">
        <f>IFERROR(IF(
COUNTIF(B2B!H:H,(IF(K185&lt;&gt;"---",IF(INDEX(RAW_c_TEB0187_REV01!B:D,MATCH(H185,RAW_c_TEB0187_REV01!B:B,0),3)=L185,INDEX(
RAW_c_TEB0187_REV01!B:D,MATCH(H185,INDEX(RAW_c_TEB0187_REV01!B:B,MATCH(H185,RAW_c_TEB0187_REV01!B:B,)+1):'RAW_c_TEB0187_REV01'!B11256,)+MATCH(H185,RAW_c_TEB0187_REV01!B:B,),3),INDEX(RAW_c_TEB0187_REV01!B:D,MATCH(H185,RAW_c_TEB0187_REV01!B:B,0),3)),"---")))=1,"---",IF(K185&lt;&gt;"---",IF(INDEX(RAW_c_TEB0187_REV01!B:D,MATCH(H185,RAW_c_TEB0187_REV01!B:B,0),3)=L185,INDEX(
RAW_c_TEB0187_REV01!B:D,MATCH(H185,INDEX(RAW_c_TEB0187_REV01!B:B,MATCH(H185,RAW_c_TEB0187_REV01!B:B,)+1):'RAW_c_TEB0187_REV01'!B11256,)+MATCH(H185,RAW_c_TEB0187_REV01!B:B,),3),INDEX(RAW_c_TEB0187_REV01!B:D,MATCH(H185,RAW_c_TEB0187_REV01!B:B,0),3)),"---")),"---")</f>
        <v>---</v>
      </c>
      <c r="N185" t="str">
        <f>IFERROR(IF(AND(B185="B2B",J185="--"),L185,IF(
COUNTIF(B2B!H:H,(IF(K185&lt;&gt;"---",IF(INDEX(RAW_c_TEB0187_REV01!B:D,MATCH(H185,RAW_c_TEB0187_REV01!B:B,0),3)=L185,INDEX(
RAW_c_TEB0187_REV01!B:D,MATCH(H185,INDEX(RAW_c_TEB0187_REV01!B:B,MATCH(H185,RAW_c_TEB0187_REV01!B:B,)+1):'RAW_c_TEB0187_REV01'!B11256,)+MATCH(H185,RAW_c_TEB0187_REV01!B:B,),3),INDEX(RAW_c_TEB0187_REV01!B:D,MATCH(H185,RAW_c_TEB0187_REV01!B:B,0),3)),"---")))=0,"---",IF(K185&lt;&gt;"---",IF(INDEX(RAW_c_TEB0187_REV01!B:D,MATCH(H185,RAW_c_TEB0187_REV01!B:B,0),3)=L185,INDEX(
RAW_c_TEB0187_REV01!B:D,MATCH(H185,INDEX(RAW_c_TEB0187_REV01!B:B,MATCH(H185,RAW_c_TEB0187_REV01!B:B,)+1):'RAW_c_TEB0187_REV01'!B11256,)+MATCH(H185,RAW_c_TEB0187_REV01!B:B,),3),INDEX(RAW_c_TEB0187_REV01!B:D,MATCH(H185,RAW_c_TEB0187_REV01!B:B,0),3)),"---"))),"---")</f>
        <v>J1-C60</v>
      </c>
      <c r="T185">
        <f>COUNTIF(RAW_c_TEB0187_REV01!B:B,G185)</f>
        <v>19</v>
      </c>
      <c r="U185" t="str">
        <f t="shared" si="17"/>
        <v>B2B-PWR</v>
      </c>
    </row>
    <row r="186" spans="1:21" x14ac:dyDescent="0.25">
      <c r="A186" t="s">
        <v>5766</v>
      </c>
      <c r="B186" t="s">
        <v>39</v>
      </c>
      <c r="C186" t="s">
        <v>5583</v>
      </c>
      <c r="D186" t="s">
        <v>169</v>
      </c>
      <c r="E186" t="s">
        <v>350</v>
      </c>
      <c r="F186" t="str">
        <f t="shared" si="12"/>
        <v>J1-D1</v>
      </c>
      <c r="G186" t="str">
        <f>VLOOKUP(F186,RAW_c_TEB0187_REV01!A:B,2,0)</f>
        <v>NetJ1_D1</v>
      </c>
      <c r="H186" t="str">
        <f t="shared" si="13"/>
        <v>NetJ1_D1</v>
      </c>
      <c r="I186" t="str">
        <f t="shared" si="14"/>
        <v>--</v>
      </c>
      <c r="J186" t="str">
        <f t="shared" si="15"/>
        <v>--</v>
      </c>
      <c r="K186" t="str">
        <f>IFERROR(IF(J186="--",IF(G186=H186,VLOOKUP(G186,RAW_c_TEB0187_REV01!L:N,3,0),SUM(VLOOKUP(H186,RAW_c_TEB0187_REV01!L:N,3,0),VLOOKUP(G186,RAW_c_TEB0187_REV01!L:N,3,0))),"---"),"---")</f>
        <v>---</v>
      </c>
      <c r="L186" t="str">
        <f t="shared" si="16"/>
        <v>J1-D1</v>
      </c>
      <c r="M186" t="str">
        <f>IFERROR(IF(
COUNTIF(B2B!H:H,(IF(K186&lt;&gt;"---",IF(INDEX(RAW_c_TEB0187_REV01!B:D,MATCH(H186,RAW_c_TEB0187_REV01!B:B,0),3)=L186,INDEX(
RAW_c_TEB0187_REV01!B:D,MATCH(H186,INDEX(RAW_c_TEB0187_REV01!B:B,MATCH(H186,RAW_c_TEB0187_REV01!B:B,)+1):'RAW_c_TEB0187_REV01'!B11257,)+MATCH(H186,RAW_c_TEB0187_REV01!B:B,),3),INDEX(RAW_c_TEB0187_REV01!B:D,MATCH(H186,RAW_c_TEB0187_REV01!B:B,0),3)),"---")))=1,"---",IF(K186&lt;&gt;"---",IF(INDEX(RAW_c_TEB0187_REV01!B:D,MATCH(H186,RAW_c_TEB0187_REV01!B:B,0),3)=L186,INDEX(
RAW_c_TEB0187_REV01!B:D,MATCH(H186,INDEX(RAW_c_TEB0187_REV01!B:B,MATCH(H186,RAW_c_TEB0187_REV01!B:B,)+1):'RAW_c_TEB0187_REV01'!B11257,)+MATCH(H186,RAW_c_TEB0187_REV01!B:B,),3),INDEX(RAW_c_TEB0187_REV01!B:D,MATCH(H186,RAW_c_TEB0187_REV01!B:B,0),3)),"---")),"---")</f>
        <v>---</v>
      </c>
      <c r="N186" t="str">
        <f>IFERROR(IF(AND(B186="B2B",J186="--"),L186,IF(
COUNTIF(B2B!H:H,(IF(K186&lt;&gt;"---",IF(INDEX(RAW_c_TEB0187_REV01!B:D,MATCH(H186,RAW_c_TEB0187_REV01!B:B,0),3)=L186,INDEX(
RAW_c_TEB0187_REV01!B:D,MATCH(H186,INDEX(RAW_c_TEB0187_REV01!B:B,MATCH(H186,RAW_c_TEB0187_REV01!B:B,)+1):'RAW_c_TEB0187_REV01'!B11257,)+MATCH(H186,RAW_c_TEB0187_REV01!B:B,),3),INDEX(RAW_c_TEB0187_REV01!B:D,MATCH(H186,RAW_c_TEB0187_REV01!B:B,0),3)),"---")))=0,"---",IF(K186&lt;&gt;"---",IF(INDEX(RAW_c_TEB0187_REV01!B:D,MATCH(H186,RAW_c_TEB0187_REV01!B:B,0),3)=L186,INDEX(
RAW_c_TEB0187_REV01!B:D,MATCH(H186,INDEX(RAW_c_TEB0187_REV01!B:B,MATCH(H186,RAW_c_TEB0187_REV01!B:B,)+1):'RAW_c_TEB0187_REV01'!B11257,)+MATCH(H186,RAW_c_TEB0187_REV01!B:B,),3),INDEX(RAW_c_TEB0187_REV01!B:D,MATCH(H186,RAW_c_TEB0187_REV01!B:B,0),3)),"---"))),"---")</f>
        <v>J1-D1</v>
      </c>
      <c r="T186">
        <f>COUNTIF(RAW_c_TEB0187_REV01!B:B,G186)</f>
        <v>1</v>
      </c>
      <c r="U186" t="str">
        <f t="shared" si="17"/>
        <v>B2B-NC</v>
      </c>
    </row>
    <row r="187" spans="1:21" x14ac:dyDescent="0.25">
      <c r="A187" t="s">
        <v>5767</v>
      </c>
      <c r="B187" t="s">
        <v>39</v>
      </c>
      <c r="C187" t="s">
        <v>5583</v>
      </c>
      <c r="D187" t="s">
        <v>169</v>
      </c>
      <c r="E187" t="s">
        <v>351</v>
      </c>
      <c r="F187" t="str">
        <f t="shared" si="12"/>
        <v>J1-D2</v>
      </c>
      <c r="G187" t="str">
        <f>VLOOKUP(F187,RAW_c_TEB0187_REV01!A:B,2,0)</f>
        <v>NetJ1_D2</v>
      </c>
      <c r="H187" t="str">
        <f t="shared" si="13"/>
        <v>NetJ1_D2</v>
      </c>
      <c r="I187" t="str">
        <f t="shared" si="14"/>
        <v>--</v>
      </c>
      <c r="J187" t="str">
        <f t="shared" si="15"/>
        <v>--</v>
      </c>
      <c r="K187" t="str">
        <f>IFERROR(IF(J187="--",IF(G187=H187,VLOOKUP(G187,RAW_c_TEB0187_REV01!L:N,3,0),SUM(VLOOKUP(H187,RAW_c_TEB0187_REV01!L:N,3,0),VLOOKUP(G187,RAW_c_TEB0187_REV01!L:N,3,0))),"---"),"---")</f>
        <v>---</v>
      </c>
      <c r="L187" t="str">
        <f t="shared" si="16"/>
        <v>J1-D2</v>
      </c>
      <c r="M187" t="str">
        <f>IFERROR(IF(
COUNTIF(B2B!H:H,(IF(K187&lt;&gt;"---",IF(INDEX(RAW_c_TEB0187_REV01!B:D,MATCH(H187,RAW_c_TEB0187_REV01!B:B,0),3)=L187,INDEX(
RAW_c_TEB0187_REV01!B:D,MATCH(H187,INDEX(RAW_c_TEB0187_REV01!B:B,MATCH(H187,RAW_c_TEB0187_REV01!B:B,)+1):'RAW_c_TEB0187_REV01'!B11258,)+MATCH(H187,RAW_c_TEB0187_REV01!B:B,),3),INDEX(RAW_c_TEB0187_REV01!B:D,MATCH(H187,RAW_c_TEB0187_REV01!B:B,0),3)),"---")))=1,"---",IF(K187&lt;&gt;"---",IF(INDEX(RAW_c_TEB0187_REV01!B:D,MATCH(H187,RAW_c_TEB0187_REV01!B:B,0),3)=L187,INDEX(
RAW_c_TEB0187_REV01!B:D,MATCH(H187,INDEX(RAW_c_TEB0187_REV01!B:B,MATCH(H187,RAW_c_TEB0187_REV01!B:B,)+1):'RAW_c_TEB0187_REV01'!B11258,)+MATCH(H187,RAW_c_TEB0187_REV01!B:B,),3),INDEX(RAW_c_TEB0187_REV01!B:D,MATCH(H187,RAW_c_TEB0187_REV01!B:B,0),3)),"---")),"---")</f>
        <v>---</v>
      </c>
      <c r="N187" t="str">
        <f>IFERROR(IF(AND(B187="B2B",J187="--"),L187,IF(
COUNTIF(B2B!H:H,(IF(K187&lt;&gt;"---",IF(INDEX(RAW_c_TEB0187_REV01!B:D,MATCH(H187,RAW_c_TEB0187_REV01!B:B,0),3)=L187,INDEX(
RAW_c_TEB0187_REV01!B:D,MATCH(H187,INDEX(RAW_c_TEB0187_REV01!B:B,MATCH(H187,RAW_c_TEB0187_REV01!B:B,)+1):'RAW_c_TEB0187_REV01'!B11258,)+MATCH(H187,RAW_c_TEB0187_REV01!B:B,),3),INDEX(RAW_c_TEB0187_REV01!B:D,MATCH(H187,RAW_c_TEB0187_REV01!B:B,0),3)),"---")))=0,"---",IF(K187&lt;&gt;"---",IF(INDEX(RAW_c_TEB0187_REV01!B:D,MATCH(H187,RAW_c_TEB0187_REV01!B:B,0),3)=L187,INDEX(
RAW_c_TEB0187_REV01!B:D,MATCH(H187,INDEX(RAW_c_TEB0187_REV01!B:B,MATCH(H187,RAW_c_TEB0187_REV01!B:B,)+1):'RAW_c_TEB0187_REV01'!B11258,)+MATCH(H187,RAW_c_TEB0187_REV01!B:B,),3),INDEX(RAW_c_TEB0187_REV01!B:D,MATCH(H187,RAW_c_TEB0187_REV01!B:B,0),3)),"---"))),"---")</f>
        <v>J1-D2</v>
      </c>
      <c r="T187">
        <f>COUNTIF(RAW_c_TEB0187_REV01!B:B,G187)</f>
        <v>1</v>
      </c>
      <c r="U187" t="str">
        <f t="shared" si="17"/>
        <v>B2B-NC</v>
      </c>
    </row>
    <row r="188" spans="1:21" x14ac:dyDescent="0.25">
      <c r="A188" t="s">
        <v>5768</v>
      </c>
      <c r="B188" t="s">
        <v>39</v>
      </c>
      <c r="C188" t="s">
        <v>433</v>
      </c>
      <c r="D188" t="s">
        <v>169</v>
      </c>
      <c r="E188" t="s">
        <v>352</v>
      </c>
      <c r="F188" t="str">
        <f t="shared" si="12"/>
        <v>J1-D3</v>
      </c>
      <c r="G188" t="str">
        <f>VLOOKUP(F188,RAW_c_TEB0187_REV01!A:B,2,0)</f>
        <v>GND</v>
      </c>
      <c r="H188" t="str">
        <f t="shared" si="13"/>
        <v>GND</v>
      </c>
      <c r="I188" t="str">
        <f t="shared" si="14"/>
        <v>--</v>
      </c>
      <c r="J188" t="str">
        <f t="shared" si="15"/>
        <v>---</v>
      </c>
      <c r="K188" t="str">
        <f>IFERROR(IF(J188="--",IF(G188=H188,VLOOKUP(G188,RAW_c_TEB0187_REV01!L:N,3,0),SUM(VLOOKUP(H188,RAW_c_TEB0187_REV01!L:N,3,0),VLOOKUP(G188,RAW_c_TEB0187_REV01!L:N,3,0))),"---"),"---")</f>
        <v>---</v>
      </c>
      <c r="L188" t="str">
        <f t="shared" si="16"/>
        <v>J1-D3</v>
      </c>
      <c r="M188" t="str">
        <f>IFERROR(IF(
COUNTIF(B2B!H:H,(IF(K188&lt;&gt;"---",IF(INDEX(RAW_c_TEB0187_REV01!B:D,MATCH(H188,RAW_c_TEB0187_REV01!B:B,0),3)=L188,INDEX(
RAW_c_TEB0187_REV01!B:D,MATCH(H188,INDEX(RAW_c_TEB0187_REV01!B:B,MATCH(H188,RAW_c_TEB0187_REV01!B:B,)+1):'RAW_c_TEB0187_REV01'!B11259,)+MATCH(H188,RAW_c_TEB0187_REV01!B:B,),3),INDEX(RAW_c_TEB0187_REV01!B:D,MATCH(H188,RAW_c_TEB0187_REV01!B:B,0),3)),"---")))=1,"---",IF(K188&lt;&gt;"---",IF(INDEX(RAW_c_TEB0187_REV01!B:D,MATCH(H188,RAW_c_TEB0187_REV01!B:B,0),3)=L188,INDEX(
RAW_c_TEB0187_REV01!B:D,MATCH(H188,INDEX(RAW_c_TEB0187_REV01!B:B,MATCH(H188,RAW_c_TEB0187_REV01!B:B,)+1):'RAW_c_TEB0187_REV01'!B11259,)+MATCH(H188,RAW_c_TEB0187_REV01!B:B,),3),INDEX(RAW_c_TEB0187_REV01!B:D,MATCH(H188,RAW_c_TEB0187_REV01!B:B,0),3)),"---")),"---")</f>
        <v>---</v>
      </c>
      <c r="N188" t="str">
        <f>IFERROR(IF(AND(B188="B2B",J188="--"),L188,IF(
COUNTIF(B2B!H:H,(IF(K188&lt;&gt;"---",IF(INDEX(RAW_c_TEB0187_REV01!B:D,MATCH(H188,RAW_c_TEB0187_REV01!B:B,0),3)=L188,INDEX(
RAW_c_TEB0187_REV01!B:D,MATCH(H188,INDEX(RAW_c_TEB0187_REV01!B:B,MATCH(H188,RAW_c_TEB0187_REV01!B:B,)+1):'RAW_c_TEB0187_REV01'!B11259,)+MATCH(H188,RAW_c_TEB0187_REV01!B:B,),3),INDEX(RAW_c_TEB0187_REV01!B:D,MATCH(H188,RAW_c_TEB0187_REV01!B:B,0),3)),"---")))=0,"---",IF(K188&lt;&gt;"---",IF(INDEX(RAW_c_TEB0187_REV01!B:D,MATCH(H188,RAW_c_TEB0187_REV01!B:B,0),3)=L188,INDEX(
RAW_c_TEB0187_REV01!B:D,MATCH(H188,INDEX(RAW_c_TEB0187_REV01!B:B,MATCH(H188,RAW_c_TEB0187_REV01!B:B,)+1):'RAW_c_TEB0187_REV01'!B11259,)+MATCH(H188,RAW_c_TEB0187_REV01!B:B,),3),INDEX(RAW_c_TEB0187_REV01!B:D,MATCH(H188,RAW_c_TEB0187_REV01!B:B,0),3)),"---"))),"---")</f>
        <v>---</v>
      </c>
      <c r="T188">
        <f>COUNTIF(RAW_c_TEB0187_REV01!B:B,G188)</f>
        <v>1098</v>
      </c>
      <c r="U188" t="str">
        <f t="shared" si="17"/>
        <v>B2B-GND</v>
      </c>
    </row>
    <row r="189" spans="1:21" x14ac:dyDescent="0.25">
      <c r="A189" t="s">
        <v>5769</v>
      </c>
      <c r="B189" t="s">
        <v>39</v>
      </c>
      <c r="C189" t="s">
        <v>5588</v>
      </c>
      <c r="D189" t="s">
        <v>169</v>
      </c>
      <c r="E189" t="s">
        <v>353</v>
      </c>
      <c r="F189" t="str">
        <f t="shared" si="12"/>
        <v>J1-D4</v>
      </c>
      <c r="G189" t="str">
        <f>VLOOKUP(F189,RAW_c_TEB0187_REV01!A:B,2,0)</f>
        <v>GTSL1A_CLK_P</v>
      </c>
      <c r="H189" t="str">
        <f t="shared" si="13"/>
        <v>CK9_P</v>
      </c>
      <c r="I189" t="str">
        <f t="shared" si="14"/>
        <v>C604</v>
      </c>
      <c r="J189" t="str">
        <f t="shared" si="15"/>
        <v>--</v>
      </c>
      <c r="K189">
        <f>IFERROR(IF(J189="--",IF(G189=H189,VLOOKUP(G189,RAW_c_TEB0187_REV01!L:N,3,0),SUM(VLOOKUP(H189,RAW_c_TEB0187_REV01!L:N,3,0),VLOOKUP(G189,RAW_c_TEB0187_REV01!L:N,3,0))),"---"),"---")</f>
        <v>30.496299999999998</v>
      </c>
      <c r="L189" t="str">
        <f t="shared" si="16"/>
        <v>J1-D4</v>
      </c>
      <c r="M189" t="str">
        <f>IFERROR(IF(
COUNTIF(B2B!H:H,(IF(K189&lt;&gt;"---",IF(INDEX(RAW_c_TEB0187_REV01!B:D,MATCH(H189,RAW_c_TEB0187_REV01!B:B,0),3)=L189,INDEX(
RAW_c_TEB0187_REV01!B:D,MATCH(H189,INDEX(RAW_c_TEB0187_REV01!B:B,MATCH(H189,RAW_c_TEB0187_REV01!B:B,)+1):'RAW_c_TEB0187_REV01'!B11260,)+MATCH(H189,RAW_c_TEB0187_REV01!B:B,),3),INDEX(RAW_c_TEB0187_REV01!B:D,MATCH(H189,RAW_c_TEB0187_REV01!B:B,0),3)),"---")))=1,"---",IF(K189&lt;&gt;"---",IF(INDEX(RAW_c_TEB0187_REV01!B:D,MATCH(H189,RAW_c_TEB0187_REV01!B:B,0),3)=L189,INDEX(
RAW_c_TEB0187_REV01!B:D,MATCH(H189,INDEX(RAW_c_TEB0187_REV01!B:B,MATCH(H189,RAW_c_TEB0187_REV01!B:B,)+1):'RAW_c_TEB0187_REV01'!B11260,)+MATCH(H189,RAW_c_TEB0187_REV01!B:B,),3),INDEX(RAW_c_TEB0187_REV01!B:D,MATCH(H189,RAW_c_TEB0187_REV01!B:B,0),3)),"---")),"---")</f>
        <v>U10-41</v>
      </c>
      <c r="N189" t="str">
        <f>IFERROR(IF(AND(B189="B2B",J189="--"),L189,IF(
COUNTIF(B2B!H:H,(IF(K189&lt;&gt;"---",IF(INDEX(RAW_c_TEB0187_REV01!B:D,MATCH(H189,RAW_c_TEB0187_REV01!B:B,0),3)=L189,INDEX(
RAW_c_TEB0187_REV01!B:D,MATCH(H189,INDEX(RAW_c_TEB0187_REV01!B:B,MATCH(H189,RAW_c_TEB0187_REV01!B:B,)+1):'RAW_c_TEB0187_REV01'!B11260,)+MATCH(H189,RAW_c_TEB0187_REV01!B:B,),3),INDEX(RAW_c_TEB0187_REV01!B:D,MATCH(H189,RAW_c_TEB0187_REV01!B:B,0),3)),"---")))=0,"---",IF(K189&lt;&gt;"---",IF(INDEX(RAW_c_TEB0187_REV01!B:D,MATCH(H189,RAW_c_TEB0187_REV01!B:B,0),3)=L189,INDEX(
RAW_c_TEB0187_REV01!B:D,MATCH(H189,INDEX(RAW_c_TEB0187_REV01!B:B,MATCH(H189,RAW_c_TEB0187_REV01!B:B,)+1):'RAW_c_TEB0187_REV01'!B11260,)+MATCH(H189,RAW_c_TEB0187_REV01!B:B,),3),INDEX(RAW_c_TEB0187_REV01!B:D,MATCH(H189,RAW_c_TEB0187_REV01!B:B,0),3)),"---"))),"---")</f>
        <v>J1-D4</v>
      </c>
      <c r="T189">
        <f>COUNTIF(RAW_c_TEB0187_REV01!B:B,G189)</f>
        <v>2</v>
      </c>
      <c r="U189" t="str">
        <f t="shared" si="17"/>
        <v>B2B-MGT-PL</v>
      </c>
    </row>
    <row r="190" spans="1:21" x14ac:dyDescent="0.25">
      <c r="A190" t="s">
        <v>5770</v>
      </c>
      <c r="B190" t="s">
        <v>39</v>
      </c>
      <c r="C190" t="s">
        <v>5588</v>
      </c>
      <c r="D190" t="s">
        <v>169</v>
      </c>
      <c r="E190" t="s">
        <v>354</v>
      </c>
      <c r="F190" t="str">
        <f t="shared" si="12"/>
        <v>J1-D5</v>
      </c>
      <c r="G190" t="str">
        <f>VLOOKUP(F190,RAW_c_TEB0187_REV01!A:B,2,0)</f>
        <v>GTSL1A_CLK_N</v>
      </c>
      <c r="H190" t="str">
        <f t="shared" si="13"/>
        <v>CK9_N</v>
      </c>
      <c r="I190" t="str">
        <f t="shared" si="14"/>
        <v>C605</v>
      </c>
      <c r="J190" t="str">
        <f t="shared" si="15"/>
        <v>--</v>
      </c>
      <c r="K190">
        <f>IFERROR(IF(J190="--",IF(G190=H190,VLOOKUP(G190,RAW_c_TEB0187_REV01!L:N,3,0),SUM(VLOOKUP(H190,RAW_c_TEB0187_REV01!L:N,3,0),VLOOKUP(G190,RAW_c_TEB0187_REV01!L:N,3,0))),"---"),"---")</f>
        <v>30.4862</v>
      </c>
      <c r="L190" t="str">
        <f t="shared" si="16"/>
        <v>J1-D5</v>
      </c>
      <c r="M190" t="str">
        <f>IFERROR(IF(
COUNTIF(B2B!H:H,(IF(K190&lt;&gt;"---",IF(INDEX(RAW_c_TEB0187_REV01!B:D,MATCH(H190,RAW_c_TEB0187_REV01!B:B,0),3)=L190,INDEX(
RAW_c_TEB0187_REV01!B:D,MATCH(H190,INDEX(RAW_c_TEB0187_REV01!B:B,MATCH(H190,RAW_c_TEB0187_REV01!B:B,)+1):'RAW_c_TEB0187_REV01'!B11261,)+MATCH(H190,RAW_c_TEB0187_REV01!B:B,),3),INDEX(RAW_c_TEB0187_REV01!B:D,MATCH(H190,RAW_c_TEB0187_REV01!B:B,0),3)),"---")))=1,"---",IF(K190&lt;&gt;"---",IF(INDEX(RAW_c_TEB0187_REV01!B:D,MATCH(H190,RAW_c_TEB0187_REV01!B:B,0),3)=L190,INDEX(
RAW_c_TEB0187_REV01!B:D,MATCH(H190,INDEX(RAW_c_TEB0187_REV01!B:B,MATCH(H190,RAW_c_TEB0187_REV01!B:B,)+1):'RAW_c_TEB0187_REV01'!B11261,)+MATCH(H190,RAW_c_TEB0187_REV01!B:B,),3),INDEX(RAW_c_TEB0187_REV01!B:D,MATCH(H190,RAW_c_TEB0187_REV01!B:B,0),3)),"---")),"---")</f>
        <v>U10-40</v>
      </c>
      <c r="N190" t="str">
        <f>IFERROR(IF(AND(B190="B2B",J190="--"),L190,IF(
COUNTIF(B2B!H:H,(IF(K190&lt;&gt;"---",IF(INDEX(RAW_c_TEB0187_REV01!B:D,MATCH(H190,RAW_c_TEB0187_REV01!B:B,0),3)=L190,INDEX(
RAW_c_TEB0187_REV01!B:D,MATCH(H190,INDEX(RAW_c_TEB0187_REV01!B:B,MATCH(H190,RAW_c_TEB0187_REV01!B:B,)+1):'RAW_c_TEB0187_REV01'!B11261,)+MATCH(H190,RAW_c_TEB0187_REV01!B:B,),3),INDEX(RAW_c_TEB0187_REV01!B:D,MATCH(H190,RAW_c_TEB0187_REV01!B:B,0),3)),"---")))=0,"---",IF(K190&lt;&gt;"---",IF(INDEX(RAW_c_TEB0187_REV01!B:D,MATCH(H190,RAW_c_TEB0187_REV01!B:B,0),3)=L190,INDEX(
RAW_c_TEB0187_REV01!B:D,MATCH(H190,INDEX(RAW_c_TEB0187_REV01!B:B,MATCH(H190,RAW_c_TEB0187_REV01!B:B,)+1):'RAW_c_TEB0187_REV01'!B11261,)+MATCH(H190,RAW_c_TEB0187_REV01!B:B,),3),INDEX(RAW_c_TEB0187_REV01!B:D,MATCH(H190,RAW_c_TEB0187_REV01!B:B,0),3)),"---"))),"---")</f>
        <v>J1-D5</v>
      </c>
      <c r="T190">
        <f>COUNTIF(RAW_c_TEB0187_REV01!B:B,G190)</f>
        <v>2</v>
      </c>
      <c r="U190" t="str">
        <f t="shared" si="17"/>
        <v>B2B-MGT-PL</v>
      </c>
    </row>
    <row r="191" spans="1:21" x14ac:dyDescent="0.25">
      <c r="A191" t="s">
        <v>5771</v>
      </c>
      <c r="B191" t="s">
        <v>39</v>
      </c>
      <c r="C191" t="s">
        <v>433</v>
      </c>
      <c r="D191" t="s">
        <v>169</v>
      </c>
      <c r="E191" t="s">
        <v>355</v>
      </c>
      <c r="F191" t="str">
        <f t="shared" si="12"/>
        <v>J1-D6</v>
      </c>
      <c r="G191" t="str">
        <f>VLOOKUP(F191,RAW_c_TEB0187_REV01!A:B,2,0)</f>
        <v>GND</v>
      </c>
      <c r="H191" t="str">
        <f t="shared" si="13"/>
        <v>GND</v>
      </c>
      <c r="I191" t="str">
        <f t="shared" si="14"/>
        <v>--</v>
      </c>
      <c r="J191" t="str">
        <f t="shared" si="15"/>
        <v>---</v>
      </c>
      <c r="K191" t="str">
        <f>IFERROR(IF(J191="--",IF(G191=H191,VLOOKUP(G191,RAW_c_TEB0187_REV01!L:N,3,0),SUM(VLOOKUP(H191,RAW_c_TEB0187_REV01!L:N,3,0),VLOOKUP(G191,RAW_c_TEB0187_REV01!L:N,3,0))),"---"),"---")</f>
        <v>---</v>
      </c>
      <c r="L191" t="str">
        <f t="shared" si="16"/>
        <v>J1-D6</v>
      </c>
      <c r="M191" t="str">
        <f>IFERROR(IF(
COUNTIF(B2B!H:H,(IF(K191&lt;&gt;"---",IF(INDEX(RAW_c_TEB0187_REV01!B:D,MATCH(H191,RAW_c_TEB0187_REV01!B:B,0),3)=L191,INDEX(
RAW_c_TEB0187_REV01!B:D,MATCH(H191,INDEX(RAW_c_TEB0187_REV01!B:B,MATCH(H191,RAW_c_TEB0187_REV01!B:B,)+1):'RAW_c_TEB0187_REV01'!B11262,)+MATCH(H191,RAW_c_TEB0187_REV01!B:B,),3),INDEX(RAW_c_TEB0187_REV01!B:D,MATCH(H191,RAW_c_TEB0187_REV01!B:B,0),3)),"---")))=1,"---",IF(K191&lt;&gt;"---",IF(INDEX(RAW_c_TEB0187_REV01!B:D,MATCH(H191,RAW_c_TEB0187_REV01!B:B,0),3)=L191,INDEX(
RAW_c_TEB0187_REV01!B:D,MATCH(H191,INDEX(RAW_c_TEB0187_REV01!B:B,MATCH(H191,RAW_c_TEB0187_REV01!B:B,)+1):'RAW_c_TEB0187_REV01'!B11262,)+MATCH(H191,RAW_c_TEB0187_REV01!B:B,),3),INDEX(RAW_c_TEB0187_REV01!B:D,MATCH(H191,RAW_c_TEB0187_REV01!B:B,0),3)),"---")),"---")</f>
        <v>---</v>
      </c>
      <c r="N191" t="str">
        <f>IFERROR(IF(AND(B191="B2B",J191="--"),L191,IF(
COUNTIF(B2B!H:H,(IF(K191&lt;&gt;"---",IF(INDEX(RAW_c_TEB0187_REV01!B:D,MATCH(H191,RAW_c_TEB0187_REV01!B:B,0),3)=L191,INDEX(
RAW_c_TEB0187_REV01!B:D,MATCH(H191,INDEX(RAW_c_TEB0187_REV01!B:B,MATCH(H191,RAW_c_TEB0187_REV01!B:B,)+1):'RAW_c_TEB0187_REV01'!B11262,)+MATCH(H191,RAW_c_TEB0187_REV01!B:B,),3),INDEX(RAW_c_TEB0187_REV01!B:D,MATCH(H191,RAW_c_TEB0187_REV01!B:B,0),3)),"---")))=0,"---",IF(K191&lt;&gt;"---",IF(INDEX(RAW_c_TEB0187_REV01!B:D,MATCH(H191,RAW_c_TEB0187_REV01!B:B,0),3)=L191,INDEX(
RAW_c_TEB0187_REV01!B:D,MATCH(H191,INDEX(RAW_c_TEB0187_REV01!B:B,MATCH(H191,RAW_c_TEB0187_REV01!B:B,)+1):'RAW_c_TEB0187_REV01'!B11262,)+MATCH(H191,RAW_c_TEB0187_REV01!B:B,),3),INDEX(RAW_c_TEB0187_REV01!B:D,MATCH(H191,RAW_c_TEB0187_REV01!B:B,0),3)),"---"))),"---")</f>
        <v>---</v>
      </c>
      <c r="T191">
        <f>COUNTIF(RAW_c_TEB0187_REV01!B:B,G191)</f>
        <v>1098</v>
      </c>
      <c r="U191" t="str">
        <f t="shared" si="17"/>
        <v>B2B-GND</v>
      </c>
    </row>
    <row r="192" spans="1:21" x14ac:dyDescent="0.25">
      <c r="A192" t="s">
        <v>5772</v>
      </c>
      <c r="B192" t="s">
        <v>39</v>
      </c>
      <c r="C192" t="s">
        <v>5588</v>
      </c>
      <c r="D192" t="s">
        <v>169</v>
      </c>
      <c r="E192" t="s">
        <v>356</v>
      </c>
      <c r="F192" t="str">
        <f t="shared" si="12"/>
        <v>J1-D7</v>
      </c>
      <c r="G192" t="str">
        <f>VLOOKUP(F192,RAW_c_TEB0187_REV01!A:B,2,0)</f>
        <v>QSFP_RX0_P</v>
      </c>
      <c r="H192" t="str">
        <f t="shared" si="13"/>
        <v>QSFP_RX0_P</v>
      </c>
      <c r="I192" t="str">
        <f t="shared" si="14"/>
        <v>--</v>
      </c>
      <c r="J192" t="str">
        <f t="shared" si="15"/>
        <v>--</v>
      </c>
      <c r="K192">
        <f>IFERROR(IF(J192="--",IF(G192=H192,VLOOKUP(G192,RAW_c_TEB0187_REV01!L:N,3,0),SUM(VLOOKUP(H192,RAW_c_TEB0187_REV01!L:N,3,0),VLOOKUP(G192,RAW_c_TEB0187_REV01!L:N,3,0))),"---"),"---")</f>
        <v>43.390900000000002</v>
      </c>
      <c r="L192" t="str">
        <f t="shared" si="16"/>
        <v>J1-D7</v>
      </c>
      <c r="M192" t="str">
        <f>IFERROR(IF(
COUNTIF(B2B!H:H,(IF(K192&lt;&gt;"---",IF(INDEX(RAW_c_TEB0187_REV01!B:D,MATCH(H192,RAW_c_TEB0187_REV01!B:B,0),3)=L192,INDEX(
RAW_c_TEB0187_REV01!B:D,MATCH(H192,INDEX(RAW_c_TEB0187_REV01!B:B,MATCH(H192,RAW_c_TEB0187_REV01!B:B,)+1):'RAW_c_TEB0187_REV01'!B11263,)+MATCH(H192,RAW_c_TEB0187_REV01!B:B,),3),INDEX(RAW_c_TEB0187_REV01!B:D,MATCH(H192,RAW_c_TEB0187_REV01!B:B,0),3)),"---")))=1,"---",IF(K192&lt;&gt;"---",IF(INDEX(RAW_c_TEB0187_REV01!B:D,MATCH(H192,RAW_c_TEB0187_REV01!B:B,0),3)=L192,INDEX(
RAW_c_TEB0187_REV01!B:D,MATCH(H192,INDEX(RAW_c_TEB0187_REV01!B:B,MATCH(H192,RAW_c_TEB0187_REV01!B:B,)+1):'RAW_c_TEB0187_REV01'!B11263,)+MATCH(H192,RAW_c_TEB0187_REV01!B:B,),3),INDEX(RAW_c_TEB0187_REV01!B:D,MATCH(H192,RAW_c_TEB0187_REV01!B:B,0),3)),"---")),"---")</f>
        <v>J18-17</v>
      </c>
      <c r="N192" t="str">
        <f>IFERROR(IF(AND(B192="B2B",J192="--"),L192,IF(
COUNTIF(B2B!H:H,(IF(K192&lt;&gt;"---",IF(INDEX(RAW_c_TEB0187_REV01!B:D,MATCH(H192,RAW_c_TEB0187_REV01!B:B,0),3)=L192,INDEX(
RAW_c_TEB0187_REV01!B:D,MATCH(H192,INDEX(RAW_c_TEB0187_REV01!B:B,MATCH(H192,RAW_c_TEB0187_REV01!B:B,)+1):'RAW_c_TEB0187_REV01'!B11263,)+MATCH(H192,RAW_c_TEB0187_REV01!B:B,),3),INDEX(RAW_c_TEB0187_REV01!B:D,MATCH(H192,RAW_c_TEB0187_REV01!B:B,0),3)),"---")))=0,"---",IF(K192&lt;&gt;"---",IF(INDEX(RAW_c_TEB0187_REV01!B:D,MATCH(H192,RAW_c_TEB0187_REV01!B:B,0),3)=L192,INDEX(
RAW_c_TEB0187_REV01!B:D,MATCH(H192,INDEX(RAW_c_TEB0187_REV01!B:B,MATCH(H192,RAW_c_TEB0187_REV01!B:B,)+1):'RAW_c_TEB0187_REV01'!B11263,)+MATCH(H192,RAW_c_TEB0187_REV01!B:B,),3),INDEX(RAW_c_TEB0187_REV01!B:D,MATCH(H192,RAW_c_TEB0187_REV01!B:B,0),3)),"---"))),"---")</f>
        <v>J1-D7</v>
      </c>
      <c r="T192">
        <f>COUNTIF(RAW_c_TEB0187_REV01!B:B,G192)</f>
        <v>2</v>
      </c>
      <c r="U192" t="str">
        <f t="shared" si="17"/>
        <v>B2B-MGT-PL</v>
      </c>
    </row>
    <row r="193" spans="1:21" x14ac:dyDescent="0.25">
      <c r="A193" t="s">
        <v>5773</v>
      </c>
      <c r="B193" t="s">
        <v>39</v>
      </c>
      <c r="C193" t="s">
        <v>5588</v>
      </c>
      <c r="D193" t="s">
        <v>169</v>
      </c>
      <c r="E193" t="s">
        <v>357</v>
      </c>
      <c r="F193" t="str">
        <f t="shared" si="12"/>
        <v>J1-D8</v>
      </c>
      <c r="G193" t="str">
        <f>VLOOKUP(F193,RAW_c_TEB0187_REV01!A:B,2,0)</f>
        <v>QSFP_RX0_N</v>
      </c>
      <c r="H193" t="str">
        <f t="shared" si="13"/>
        <v>QSFP_RX0_N</v>
      </c>
      <c r="I193" t="str">
        <f t="shared" si="14"/>
        <v>--</v>
      </c>
      <c r="J193" t="str">
        <f t="shared" si="15"/>
        <v>--</v>
      </c>
      <c r="K193">
        <f>IFERROR(IF(J193="--",IF(G193=H193,VLOOKUP(G193,RAW_c_TEB0187_REV01!L:N,3,0),SUM(VLOOKUP(H193,RAW_c_TEB0187_REV01!L:N,3,0),VLOOKUP(G193,RAW_c_TEB0187_REV01!L:N,3,0))),"---"),"---")</f>
        <v>43.361699999999999</v>
      </c>
      <c r="L193" t="str">
        <f t="shared" si="16"/>
        <v>J1-D8</v>
      </c>
      <c r="M193" t="str">
        <f>IFERROR(IF(
COUNTIF(B2B!H:H,(IF(K193&lt;&gt;"---",IF(INDEX(RAW_c_TEB0187_REV01!B:D,MATCH(H193,RAW_c_TEB0187_REV01!B:B,0),3)=L193,INDEX(
RAW_c_TEB0187_REV01!B:D,MATCH(H193,INDEX(RAW_c_TEB0187_REV01!B:B,MATCH(H193,RAW_c_TEB0187_REV01!B:B,)+1):'RAW_c_TEB0187_REV01'!B11264,)+MATCH(H193,RAW_c_TEB0187_REV01!B:B,),3),INDEX(RAW_c_TEB0187_REV01!B:D,MATCH(H193,RAW_c_TEB0187_REV01!B:B,0),3)),"---")))=1,"---",IF(K193&lt;&gt;"---",IF(INDEX(RAW_c_TEB0187_REV01!B:D,MATCH(H193,RAW_c_TEB0187_REV01!B:B,0),3)=L193,INDEX(
RAW_c_TEB0187_REV01!B:D,MATCH(H193,INDEX(RAW_c_TEB0187_REV01!B:B,MATCH(H193,RAW_c_TEB0187_REV01!B:B,)+1):'RAW_c_TEB0187_REV01'!B11264,)+MATCH(H193,RAW_c_TEB0187_REV01!B:B,),3),INDEX(RAW_c_TEB0187_REV01!B:D,MATCH(H193,RAW_c_TEB0187_REV01!B:B,0),3)),"---")),"---")</f>
        <v>J18-18</v>
      </c>
      <c r="N193" t="str">
        <f>IFERROR(IF(AND(B193="B2B",J193="--"),L193,IF(
COUNTIF(B2B!H:H,(IF(K193&lt;&gt;"---",IF(INDEX(RAW_c_TEB0187_REV01!B:D,MATCH(H193,RAW_c_TEB0187_REV01!B:B,0),3)=L193,INDEX(
RAW_c_TEB0187_REV01!B:D,MATCH(H193,INDEX(RAW_c_TEB0187_REV01!B:B,MATCH(H193,RAW_c_TEB0187_REV01!B:B,)+1):'RAW_c_TEB0187_REV01'!B11264,)+MATCH(H193,RAW_c_TEB0187_REV01!B:B,),3),INDEX(RAW_c_TEB0187_REV01!B:D,MATCH(H193,RAW_c_TEB0187_REV01!B:B,0),3)),"---")))=0,"---",IF(K193&lt;&gt;"---",IF(INDEX(RAW_c_TEB0187_REV01!B:D,MATCH(H193,RAW_c_TEB0187_REV01!B:B,0),3)=L193,INDEX(
RAW_c_TEB0187_REV01!B:D,MATCH(H193,INDEX(RAW_c_TEB0187_REV01!B:B,MATCH(H193,RAW_c_TEB0187_REV01!B:B,)+1):'RAW_c_TEB0187_REV01'!B11264,)+MATCH(H193,RAW_c_TEB0187_REV01!B:B,),3),INDEX(RAW_c_TEB0187_REV01!B:D,MATCH(H193,RAW_c_TEB0187_REV01!B:B,0),3)),"---"))),"---")</f>
        <v>J1-D8</v>
      </c>
      <c r="T193">
        <f>COUNTIF(RAW_c_TEB0187_REV01!B:B,G193)</f>
        <v>2</v>
      </c>
      <c r="U193" t="str">
        <f t="shared" si="17"/>
        <v>B2B-MGT-PL</v>
      </c>
    </row>
    <row r="194" spans="1:21" x14ac:dyDescent="0.25">
      <c r="A194" t="s">
        <v>5774</v>
      </c>
      <c r="B194" t="s">
        <v>39</v>
      </c>
      <c r="C194" t="s">
        <v>433</v>
      </c>
      <c r="D194" t="s">
        <v>169</v>
      </c>
      <c r="E194" t="s">
        <v>358</v>
      </c>
      <c r="F194" t="str">
        <f t="shared" si="12"/>
        <v>J1-D9</v>
      </c>
      <c r="G194" t="str">
        <f>VLOOKUP(F194,RAW_c_TEB0187_REV01!A:B,2,0)</f>
        <v>GND</v>
      </c>
      <c r="H194" t="str">
        <f t="shared" si="13"/>
        <v>GND</v>
      </c>
      <c r="I194" t="str">
        <f t="shared" si="14"/>
        <v>--</v>
      </c>
      <c r="J194" t="str">
        <f t="shared" si="15"/>
        <v>---</v>
      </c>
      <c r="K194" t="str">
        <f>IFERROR(IF(J194="--",IF(G194=H194,VLOOKUP(G194,RAW_c_TEB0187_REV01!L:N,3,0),SUM(VLOOKUP(H194,RAW_c_TEB0187_REV01!L:N,3,0),VLOOKUP(G194,RAW_c_TEB0187_REV01!L:N,3,0))),"---"),"---")</f>
        <v>---</v>
      </c>
      <c r="L194" t="str">
        <f t="shared" si="16"/>
        <v>J1-D9</v>
      </c>
      <c r="M194" t="str">
        <f>IFERROR(IF(
COUNTIF(B2B!H:H,(IF(K194&lt;&gt;"---",IF(INDEX(RAW_c_TEB0187_REV01!B:D,MATCH(H194,RAW_c_TEB0187_REV01!B:B,0),3)=L194,INDEX(
RAW_c_TEB0187_REV01!B:D,MATCH(H194,INDEX(RAW_c_TEB0187_REV01!B:B,MATCH(H194,RAW_c_TEB0187_REV01!B:B,)+1):'RAW_c_TEB0187_REV01'!B11265,)+MATCH(H194,RAW_c_TEB0187_REV01!B:B,),3),INDEX(RAW_c_TEB0187_REV01!B:D,MATCH(H194,RAW_c_TEB0187_REV01!B:B,0),3)),"---")))=1,"---",IF(K194&lt;&gt;"---",IF(INDEX(RAW_c_TEB0187_REV01!B:D,MATCH(H194,RAW_c_TEB0187_REV01!B:B,0),3)=L194,INDEX(
RAW_c_TEB0187_REV01!B:D,MATCH(H194,INDEX(RAW_c_TEB0187_REV01!B:B,MATCH(H194,RAW_c_TEB0187_REV01!B:B,)+1):'RAW_c_TEB0187_REV01'!B11265,)+MATCH(H194,RAW_c_TEB0187_REV01!B:B,),3),INDEX(RAW_c_TEB0187_REV01!B:D,MATCH(H194,RAW_c_TEB0187_REV01!B:B,0),3)),"---")),"---")</f>
        <v>---</v>
      </c>
      <c r="N194" t="str">
        <f>IFERROR(IF(AND(B194="B2B",J194="--"),L194,IF(
COUNTIF(B2B!H:H,(IF(K194&lt;&gt;"---",IF(INDEX(RAW_c_TEB0187_REV01!B:D,MATCH(H194,RAW_c_TEB0187_REV01!B:B,0),3)=L194,INDEX(
RAW_c_TEB0187_REV01!B:D,MATCH(H194,INDEX(RAW_c_TEB0187_REV01!B:B,MATCH(H194,RAW_c_TEB0187_REV01!B:B,)+1):'RAW_c_TEB0187_REV01'!B11265,)+MATCH(H194,RAW_c_TEB0187_REV01!B:B,),3),INDEX(RAW_c_TEB0187_REV01!B:D,MATCH(H194,RAW_c_TEB0187_REV01!B:B,0),3)),"---")))=0,"---",IF(K194&lt;&gt;"---",IF(INDEX(RAW_c_TEB0187_REV01!B:D,MATCH(H194,RAW_c_TEB0187_REV01!B:B,0),3)=L194,INDEX(
RAW_c_TEB0187_REV01!B:D,MATCH(H194,INDEX(RAW_c_TEB0187_REV01!B:B,MATCH(H194,RAW_c_TEB0187_REV01!B:B,)+1):'RAW_c_TEB0187_REV01'!B11265,)+MATCH(H194,RAW_c_TEB0187_REV01!B:B,),3),INDEX(RAW_c_TEB0187_REV01!B:D,MATCH(H194,RAW_c_TEB0187_REV01!B:B,0),3)),"---"))),"---")</f>
        <v>---</v>
      </c>
      <c r="T194">
        <f>COUNTIF(RAW_c_TEB0187_REV01!B:B,G194)</f>
        <v>1098</v>
      </c>
      <c r="U194" t="str">
        <f t="shared" si="17"/>
        <v>B2B-GND</v>
      </c>
    </row>
    <row r="195" spans="1:21" x14ac:dyDescent="0.25">
      <c r="A195" t="s">
        <v>5775</v>
      </c>
      <c r="B195" t="s">
        <v>39</v>
      </c>
      <c r="C195" t="s">
        <v>5588</v>
      </c>
      <c r="D195" t="s">
        <v>169</v>
      </c>
      <c r="E195" t="s">
        <v>359</v>
      </c>
      <c r="F195" t="str">
        <f t="shared" si="12"/>
        <v>J1-D10</v>
      </c>
      <c r="G195" t="str">
        <f>VLOOKUP(F195,RAW_c_TEB0187_REV01!A:B,2,0)</f>
        <v>QSFP_RX2_P</v>
      </c>
      <c r="H195" t="str">
        <f t="shared" si="13"/>
        <v>QSFP_RX2_P</v>
      </c>
      <c r="I195" t="str">
        <f t="shared" si="14"/>
        <v>--</v>
      </c>
      <c r="J195" t="str">
        <f t="shared" si="15"/>
        <v>--</v>
      </c>
      <c r="K195">
        <f>IFERROR(IF(J195="--",IF(G195=H195,VLOOKUP(G195,RAW_c_TEB0187_REV01!L:N,3,0),SUM(VLOOKUP(H195,RAW_c_TEB0187_REV01!L:N,3,0),VLOOKUP(G195,RAW_c_TEB0187_REV01!L:N,3,0))),"---"),"---")</f>
        <v>46.435600000000001</v>
      </c>
      <c r="L195" t="str">
        <f t="shared" si="16"/>
        <v>J1-D10</v>
      </c>
      <c r="M195" t="str">
        <f>IFERROR(IF(
COUNTIF(B2B!H:H,(IF(K195&lt;&gt;"---",IF(INDEX(RAW_c_TEB0187_REV01!B:D,MATCH(H195,RAW_c_TEB0187_REV01!B:B,0),3)=L195,INDEX(
RAW_c_TEB0187_REV01!B:D,MATCH(H195,INDEX(RAW_c_TEB0187_REV01!B:B,MATCH(H195,RAW_c_TEB0187_REV01!B:B,)+1):'RAW_c_TEB0187_REV01'!B11266,)+MATCH(H195,RAW_c_TEB0187_REV01!B:B,),3),INDEX(RAW_c_TEB0187_REV01!B:D,MATCH(H195,RAW_c_TEB0187_REV01!B:B,0),3)),"---")))=1,"---",IF(K195&lt;&gt;"---",IF(INDEX(RAW_c_TEB0187_REV01!B:D,MATCH(H195,RAW_c_TEB0187_REV01!B:B,0),3)=L195,INDEX(
RAW_c_TEB0187_REV01!B:D,MATCH(H195,INDEX(RAW_c_TEB0187_REV01!B:B,MATCH(H195,RAW_c_TEB0187_REV01!B:B,)+1):'RAW_c_TEB0187_REV01'!B11266,)+MATCH(H195,RAW_c_TEB0187_REV01!B:B,),3),INDEX(RAW_c_TEB0187_REV01!B:D,MATCH(H195,RAW_c_TEB0187_REV01!B:B,0),3)),"---")),"---")</f>
        <v>J18-14</v>
      </c>
      <c r="N195" t="str">
        <f>IFERROR(IF(AND(B195="B2B",J195="--"),L195,IF(
COUNTIF(B2B!H:H,(IF(K195&lt;&gt;"---",IF(INDEX(RAW_c_TEB0187_REV01!B:D,MATCH(H195,RAW_c_TEB0187_REV01!B:B,0),3)=L195,INDEX(
RAW_c_TEB0187_REV01!B:D,MATCH(H195,INDEX(RAW_c_TEB0187_REV01!B:B,MATCH(H195,RAW_c_TEB0187_REV01!B:B,)+1):'RAW_c_TEB0187_REV01'!B11266,)+MATCH(H195,RAW_c_TEB0187_REV01!B:B,),3),INDEX(RAW_c_TEB0187_REV01!B:D,MATCH(H195,RAW_c_TEB0187_REV01!B:B,0),3)),"---")))=0,"---",IF(K195&lt;&gt;"---",IF(INDEX(RAW_c_TEB0187_REV01!B:D,MATCH(H195,RAW_c_TEB0187_REV01!B:B,0),3)=L195,INDEX(
RAW_c_TEB0187_REV01!B:D,MATCH(H195,INDEX(RAW_c_TEB0187_REV01!B:B,MATCH(H195,RAW_c_TEB0187_REV01!B:B,)+1):'RAW_c_TEB0187_REV01'!B11266,)+MATCH(H195,RAW_c_TEB0187_REV01!B:B,),3),INDEX(RAW_c_TEB0187_REV01!B:D,MATCH(H195,RAW_c_TEB0187_REV01!B:B,0),3)),"---"))),"---")</f>
        <v>J1-D10</v>
      </c>
      <c r="T195">
        <f>COUNTIF(RAW_c_TEB0187_REV01!B:B,G195)</f>
        <v>2</v>
      </c>
      <c r="U195" t="str">
        <f t="shared" si="17"/>
        <v>B2B-MGT-PL</v>
      </c>
    </row>
    <row r="196" spans="1:21" x14ac:dyDescent="0.25">
      <c r="A196" t="s">
        <v>5776</v>
      </c>
      <c r="B196" t="s">
        <v>39</v>
      </c>
      <c r="C196" t="s">
        <v>5588</v>
      </c>
      <c r="D196" t="s">
        <v>169</v>
      </c>
      <c r="E196" t="s">
        <v>360</v>
      </c>
      <c r="F196" t="str">
        <f t="shared" si="12"/>
        <v>J1-D11</v>
      </c>
      <c r="G196" t="str">
        <f>VLOOKUP(F196,RAW_c_TEB0187_REV01!A:B,2,0)</f>
        <v>QSFP_RX2_N</v>
      </c>
      <c r="H196" t="str">
        <f t="shared" si="13"/>
        <v>QSFP_RX2_N</v>
      </c>
      <c r="I196" t="str">
        <f t="shared" si="14"/>
        <v>--</v>
      </c>
      <c r="J196" t="str">
        <f t="shared" si="15"/>
        <v>--</v>
      </c>
      <c r="K196">
        <f>IFERROR(IF(J196="--",IF(G196=H196,VLOOKUP(G196,RAW_c_TEB0187_REV01!L:N,3,0),SUM(VLOOKUP(H196,RAW_c_TEB0187_REV01!L:N,3,0),VLOOKUP(G196,RAW_c_TEB0187_REV01!L:N,3,0))),"---"),"---")</f>
        <v>46.418799999999997</v>
      </c>
      <c r="L196" t="str">
        <f t="shared" si="16"/>
        <v>J1-D11</v>
      </c>
      <c r="M196" t="str">
        <f>IFERROR(IF(
COUNTIF(B2B!H:H,(IF(K196&lt;&gt;"---",IF(INDEX(RAW_c_TEB0187_REV01!B:D,MATCH(H196,RAW_c_TEB0187_REV01!B:B,0),3)=L196,INDEX(
RAW_c_TEB0187_REV01!B:D,MATCH(H196,INDEX(RAW_c_TEB0187_REV01!B:B,MATCH(H196,RAW_c_TEB0187_REV01!B:B,)+1):'RAW_c_TEB0187_REV01'!B11267,)+MATCH(H196,RAW_c_TEB0187_REV01!B:B,),3),INDEX(RAW_c_TEB0187_REV01!B:D,MATCH(H196,RAW_c_TEB0187_REV01!B:B,0),3)),"---")))=1,"---",IF(K196&lt;&gt;"---",IF(INDEX(RAW_c_TEB0187_REV01!B:D,MATCH(H196,RAW_c_TEB0187_REV01!B:B,0),3)=L196,INDEX(
RAW_c_TEB0187_REV01!B:D,MATCH(H196,INDEX(RAW_c_TEB0187_REV01!B:B,MATCH(H196,RAW_c_TEB0187_REV01!B:B,)+1):'RAW_c_TEB0187_REV01'!B11267,)+MATCH(H196,RAW_c_TEB0187_REV01!B:B,),3),INDEX(RAW_c_TEB0187_REV01!B:D,MATCH(H196,RAW_c_TEB0187_REV01!B:B,0),3)),"---")),"---")</f>
        <v>J18-15</v>
      </c>
      <c r="N196" t="str">
        <f>IFERROR(IF(AND(B196="B2B",J196="--"),L196,IF(
COUNTIF(B2B!H:H,(IF(K196&lt;&gt;"---",IF(INDEX(RAW_c_TEB0187_REV01!B:D,MATCH(H196,RAW_c_TEB0187_REV01!B:B,0),3)=L196,INDEX(
RAW_c_TEB0187_REV01!B:D,MATCH(H196,INDEX(RAW_c_TEB0187_REV01!B:B,MATCH(H196,RAW_c_TEB0187_REV01!B:B,)+1):'RAW_c_TEB0187_REV01'!B11267,)+MATCH(H196,RAW_c_TEB0187_REV01!B:B,),3),INDEX(RAW_c_TEB0187_REV01!B:D,MATCH(H196,RAW_c_TEB0187_REV01!B:B,0),3)),"---")))=0,"---",IF(K196&lt;&gt;"---",IF(INDEX(RAW_c_TEB0187_REV01!B:D,MATCH(H196,RAW_c_TEB0187_REV01!B:B,0),3)=L196,INDEX(
RAW_c_TEB0187_REV01!B:D,MATCH(H196,INDEX(RAW_c_TEB0187_REV01!B:B,MATCH(H196,RAW_c_TEB0187_REV01!B:B,)+1):'RAW_c_TEB0187_REV01'!B11267,)+MATCH(H196,RAW_c_TEB0187_REV01!B:B,),3),INDEX(RAW_c_TEB0187_REV01!B:D,MATCH(H196,RAW_c_TEB0187_REV01!B:B,0),3)),"---"))),"---")</f>
        <v>J1-D11</v>
      </c>
      <c r="T196">
        <f>COUNTIF(RAW_c_TEB0187_REV01!B:B,G196)</f>
        <v>2</v>
      </c>
      <c r="U196" t="str">
        <f t="shared" si="17"/>
        <v>B2B-MGT-PL</v>
      </c>
    </row>
    <row r="197" spans="1:21" x14ac:dyDescent="0.25">
      <c r="A197" t="s">
        <v>5777</v>
      </c>
      <c r="B197" t="s">
        <v>39</v>
      </c>
      <c r="C197" t="s">
        <v>433</v>
      </c>
      <c r="D197" t="s">
        <v>169</v>
      </c>
      <c r="E197" t="s">
        <v>361</v>
      </c>
      <c r="F197" t="str">
        <f t="shared" si="12"/>
        <v>J1-D12</v>
      </c>
      <c r="G197" t="str">
        <f>VLOOKUP(F197,RAW_c_TEB0187_REV01!A:B,2,0)</f>
        <v>GND</v>
      </c>
      <c r="H197" t="str">
        <f t="shared" si="13"/>
        <v>GND</v>
      </c>
      <c r="I197" t="str">
        <f t="shared" si="14"/>
        <v>--</v>
      </c>
      <c r="J197" t="str">
        <f t="shared" si="15"/>
        <v>---</v>
      </c>
      <c r="K197" t="str">
        <f>IFERROR(IF(J197="--",IF(G197=H197,VLOOKUP(G197,RAW_c_TEB0187_REV01!L:N,3,0),SUM(VLOOKUP(H197,RAW_c_TEB0187_REV01!L:N,3,0),VLOOKUP(G197,RAW_c_TEB0187_REV01!L:N,3,0))),"---"),"---")</f>
        <v>---</v>
      </c>
      <c r="L197" t="str">
        <f t="shared" si="16"/>
        <v>J1-D12</v>
      </c>
      <c r="M197" t="str">
        <f>IFERROR(IF(
COUNTIF(B2B!H:H,(IF(K197&lt;&gt;"---",IF(INDEX(RAW_c_TEB0187_REV01!B:D,MATCH(H197,RAW_c_TEB0187_REV01!B:B,0),3)=L197,INDEX(
RAW_c_TEB0187_REV01!B:D,MATCH(H197,INDEX(RAW_c_TEB0187_REV01!B:B,MATCH(H197,RAW_c_TEB0187_REV01!B:B,)+1):'RAW_c_TEB0187_REV01'!B11268,)+MATCH(H197,RAW_c_TEB0187_REV01!B:B,),3),INDEX(RAW_c_TEB0187_REV01!B:D,MATCH(H197,RAW_c_TEB0187_REV01!B:B,0),3)),"---")))=1,"---",IF(K197&lt;&gt;"---",IF(INDEX(RAW_c_TEB0187_REV01!B:D,MATCH(H197,RAW_c_TEB0187_REV01!B:B,0),3)=L197,INDEX(
RAW_c_TEB0187_REV01!B:D,MATCH(H197,INDEX(RAW_c_TEB0187_REV01!B:B,MATCH(H197,RAW_c_TEB0187_REV01!B:B,)+1):'RAW_c_TEB0187_REV01'!B11268,)+MATCH(H197,RAW_c_TEB0187_REV01!B:B,),3),INDEX(RAW_c_TEB0187_REV01!B:D,MATCH(H197,RAW_c_TEB0187_REV01!B:B,0),3)),"---")),"---")</f>
        <v>---</v>
      </c>
      <c r="N197" t="str">
        <f>IFERROR(IF(AND(B197="B2B",J197="--"),L197,IF(
COUNTIF(B2B!H:H,(IF(K197&lt;&gt;"---",IF(INDEX(RAW_c_TEB0187_REV01!B:D,MATCH(H197,RAW_c_TEB0187_REV01!B:B,0),3)=L197,INDEX(
RAW_c_TEB0187_REV01!B:D,MATCH(H197,INDEX(RAW_c_TEB0187_REV01!B:B,MATCH(H197,RAW_c_TEB0187_REV01!B:B,)+1):'RAW_c_TEB0187_REV01'!B11268,)+MATCH(H197,RAW_c_TEB0187_REV01!B:B,),3),INDEX(RAW_c_TEB0187_REV01!B:D,MATCH(H197,RAW_c_TEB0187_REV01!B:B,0),3)),"---")))=0,"---",IF(K197&lt;&gt;"---",IF(INDEX(RAW_c_TEB0187_REV01!B:D,MATCH(H197,RAW_c_TEB0187_REV01!B:B,0),3)=L197,INDEX(
RAW_c_TEB0187_REV01!B:D,MATCH(H197,INDEX(RAW_c_TEB0187_REV01!B:B,MATCH(H197,RAW_c_TEB0187_REV01!B:B,)+1):'RAW_c_TEB0187_REV01'!B11268,)+MATCH(H197,RAW_c_TEB0187_REV01!B:B,),3),INDEX(RAW_c_TEB0187_REV01!B:D,MATCH(H197,RAW_c_TEB0187_REV01!B:B,0),3)),"---"))),"---")</f>
        <v>---</v>
      </c>
      <c r="T197">
        <f>COUNTIF(RAW_c_TEB0187_REV01!B:B,G197)</f>
        <v>1098</v>
      </c>
      <c r="U197" t="str">
        <f t="shared" si="17"/>
        <v>B2B-GND</v>
      </c>
    </row>
    <row r="198" spans="1:21" x14ac:dyDescent="0.25">
      <c r="A198" t="s">
        <v>5778</v>
      </c>
      <c r="B198" t="s">
        <v>39</v>
      </c>
      <c r="C198" t="s">
        <v>433</v>
      </c>
      <c r="D198" t="s">
        <v>169</v>
      </c>
      <c r="E198" t="s">
        <v>362</v>
      </c>
      <c r="F198" t="str">
        <f t="shared" si="12"/>
        <v>J1-D13</v>
      </c>
      <c r="G198" t="str">
        <f>VLOOKUP(F198,RAW_c_TEB0187_REV01!A:B,2,0)</f>
        <v>GND</v>
      </c>
      <c r="H198" t="str">
        <f t="shared" si="13"/>
        <v>GND</v>
      </c>
      <c r="I198" t="str">
        <f t="shared" si="14"/>
        <v>--</v>
      </c>
      <c r="J198" t="str">
        <f t="shared" si="15"/>
        <v>---</v>
      </c>
      <c r="K198" t="str">
        <f>IFERROR(IF(J198="--",IF(G198=H198,VLOOKUP(G198,RAW_c_TEB0187_REV01!L:N,3,0),SUM(VLOOKUP(H198,RAW_c_TEB0187_REV01!L:N,3,0),VLOOKUP(G198,RAW_c_TEB0187_REV01!L:N,3,0))),"---"),"---")</f>
        <v>---</v>
      </c>
      <c r="L198" t="str">
        <f t="shared" si="16"/>
        <v>J1-D13</v>
      </c>
      <c r="M198" t="str">
        <f>IFERROR(IF(
COUNTIF(B2B!H:H,(IF(K198&lt;&gt;"---",IF(INDEX(RAW_c_TEB0187_REV01!B:D,MATCH(H198,RAW_c_TEB0187_REV01!B:B,0),3)=L198,INDEX(
RAW_c_TEB0187_REV01!B:D,MATCH(H198,INDEX(RAW_c_TEB0187_REV01!B:B,MATCH(H198,RAW_c_TEB0187_REV01!B:B,)+1):'RAW_c_TEB0187_REV01'!B11269,)+MATCH(H198,RAW_c_TEB0187_REV01!B:B,),3),INDEX(RAW_c_TEB0187_REV01!B:D,MATCH(H198,RAW_c_TEB0187_REV01!B:B,0),3)),"---")))=1,"---",IF(K198&lt;&gt;"---",IF(INDEX(RAW_c_TEB0187_REV01!B:D,MATCH(H198,RAW_c_TEB0187_REV01!B:B,0),3)=L198,INDEX(
RAW_c_TEB0187_REV01!B:D,MATCH(H198,INDEX(RAW_c_TEB0187_REV01!B:B,MATCH(H198,RAW_c_TEB0187_REV01!B:B,)+1):'RAW_c_TEB0187_REV01'!B11269,)+MATCH(H198,RAW_c_TEB0187_REV01!B:B,),3),INDEX(RAW_c_TEB0187_REV01!B:D,MATCH(H198,RAW_c_TEB0187_REV01!B:B,0),3)),"---")),"---")</f>
        <v>---</v>
      </c>
      <c r="N198" t="str">
        <f>IFERROR(IF(AND(B198="B2B",J198="--"),L198,IF(
COUNTIF(B2B!H:H,(IF(K198&lt;&gt;"---",IF(INDEX(RAW_c_TEB0187_REV01!B:D,MATCH(H198,RAW_c_TEB0187_REV01!B:B,0),3)=L198,INDEX(
RAW_c_TEB0187_REV01!B:D,MATCH(H198,INDEX(RAW_c_TEB0187_REV01!B:B,MATCH(H198,RAW_c_TEB0187_REV01!B:B,)+1):'RAW_c_TEB0187_REV01'!B11269,)+MATCH(H198,RAW_c_TEB0187_REV01!B:B,),3),INDEX(RAW_c_TEB0187_REV01!B:D,MATCH(H198,RAW_c_TEB0187_REV01!B:B,0),3)),"---")))=0,"---",IF(K198&lt;&gt;"---",IF(INDEX(RAW_c_TEB0187_REV01!B:D,MATCH(H198,RAW_c_TEB0187_REV01!B:B,0),3)=L198,INDEX(
RAW_c_TEB0187_REV01!B:D,MATCH(H198,INDEX(RAW_c_TEB0187_REV01!B:B,MATCH(H198,RAW_c_TEB0187_REV01!B:B,)+1):'RAW_c_TEB0187_REV01'!B11269,)+MATCH(H198,RAW_c_TEB0187_REV01!B:B,),3),INDEX(RAW_c_TEB0187_REV01!B:D,MATCH(H198,RAW_c_TEB0187_REV01!B:B,0),3)),"---"))),"---")</f>
        <v>---</v>
      </c>
      <c r="T198">
        <f>COUNTIF(RAW_c_TEB0187_REV01!B:B,G198)</f>
        <v>1098</v>
      </c>
      <c r="U198" t="str">
        <f t="shared" si="17"/>
        <v>B2B-GND</v>
      </c>
    </row>
    <row r="199" spans="1:21" x14ac:dyDescent="0.25">
      <c r="A199" t="s">
        <v>5779</v>
      </c>
      <c r="B199" t="s">
        <v>39</v>
      </c>
      <c r="C199" t="s">
        <v>5588</v>
      </c>
      <c r="D199" t="s">
        <v>169</v>
      </c>
      <c r="E199" t="s">
        <v>363</v>
      </c>
      <c r="F199" t="str">
        <f t="shared" ref="F199:F262" si="18">$D199&amp;"-"&amp;$E199</f>
        <v>J1-D14</v>
      </c>
      <c r="G199" t="str">
        <f>VLOOKUP(F199,RAW_c_TEB0187_REV01!A:B,2,0)</f>
        <v>GTSL1B_CLK_P</v>
      </c>
      <c r="H199" t="str">
        <f t="shared" ref="H199:H262" si="19">IF(IF(COUNTIF($Q$6:$S$150,G199)&gt;0,"---","--")="---",VLOOKUP(G199,$Q$6:$S$150,3,0),G199)</f>
        <v>GTSL1B_CLK_P</v>
      </c>
      <c r="I199" t="str">
        <f t="shared" ref="I199:I262" si="20">IF(IF(COUNTIF($Q$6:$S$150,G199)&gt;0,"---","--")="---",VLOOKUP(G199,$Q$6:$S$150,2,0),"--")</f>
        <v>--</v>
      </c>
      <c r="J199" t="str">
        <f t="shared" ref="J199:J262" si="21">IF(COUNTIF($O$6:$O$100,G199)&gt;0,"---","--")</f>
        <v>--</v>
      </c>
      <c r="K199">
        <f>IFERROR(IF(J199="--",IF(G199=H199,VLOOKUP(G199,RAW_c_TEB0187_REV01!L:N,3,0),SUM(VLOOKUP(H199,RAW_c_TEB0187_REV01!L:N,3,0),VLOOKUP(G199,RAW_c_TEB0187_REV01!L:N,3,0))),"---"),"---")</f>
        <v>3.1749999999999998</v>
      </c>
      <c r="L199" t="str">
        <f t="shared" ref="L199:L262" si="22">$D199&amp;"-"&amp;$E199</f>
        <v>J1-D14</v>
      </c>
      <c r="M199" t="str">
        <f>IFERROR(IF(
COUNTIF(B2B!H:H,(IF(K199&lt;&gt;"---",IF(INDEX(RAW_c_TEB0187_REV01!B:D,MATCH(H199,RAW_c_TEB0187_REV01!B:B,0),3)=L199,INDEX(
RAW_c_TEB0187_REV01!B:D,MATCH(H199,INDEX(RAW_c_TEB0187_REV01!B:B,MATCH(H199,RAW_c_TEB0187_REV01!B:B,)+1):'RAW_c_TEB0187_REV01'!B11270,)+MATCH(H199,RAW_c_TEB0187_REV01!B:B,),3),INDEX(RAW_c_TEB0187_REV01!B:D,MATCH(H199,RAW_c_TEB0187_REV01!B:B,0),3)),"---")))=1,"---",IF(K199&lt;&gt;"---",IF(INDEX(RAW_c_TEB0187_REV01!B:D,MATCH(H199,RAW_c_TEB0187_REV01!B:B,0),3)=L199,INDEX(
RAW_c_TEB0187_REV01!B:D,MATCH(H199,INDEX(RAW_c_TEB0187_REV01!B:B,MATCH(H199,RAW_c_TEB0187_REV01!B:B,)+1):'RAW_c_TEB0187_REV01'!B11270,)+MATCH(H199,RAW_c_TEB0187_REV01!B:B,),3),INDEX(RAW_c_TEB0187_REV01!B:D,MATCH(H199,RAW_c_TEB0187_REV01!B:B,0),3)),"---")),"---")</f>
        <v>R337-1</v>
      </c>
      <c r="N199" t="str">
        <f>IFERROR(IF(AND(B199="B2B",J199="--"),L199,IF(
COUNTIF(B2B!H:H,(IF(K199&lt;&gt;"---",IF(INDEX(RAW_c_TEB0187_REV01!B:D,MATCH(H199,RAW_c_TEB0187_REV01!B:B,0),3)=L199,INDEX(
RAW_c_TEB0187_REV01!B:D,MATCH(H199,INDEX(RAW_c_TEB0187_REV01!B:B,MATCH(H199,RAW_c_TEB0187_REV01!B:B,)+1):'RAW_c_TEB0187_REV01'!B11270,)+MATCH(H199,RAW_c_TEB0187_REV01!B:B,),3),INDEX(RAW_c_TEB0187_REV01!B:D,MATCH(H199,RAW_c_TEB0187_REV01!B:B,0),3)),"---")))=0,"---",IF(K199&lt;&gt;"---",IF(INDEX(RAW_c_TEB0187_REV01!B:D,MATCH(H199,RAW_c_TEB0187_REV01!B:B,0),3)=L199,INDEX(
RAW_c_TEB0187_REV01!B:D,MATCH(H199,INDEX(RAW_c_TEB0187_REV01!B:B,MATCH(H199,RAW_c_TEB0187_REV01!B:B,)+1):'RAW_c_TEB0187_REV01'!B11270,)+MATCH(H199,RAW_c_TEB0187_REV01!B:B,),3),INDEX(RAW_c_TEB0187_REV01!B:D,MATCH(H199,RAW_c_TEB0187_REV01!B:B,0),3)),"---"))),"---")</f>
        <v>J1-D14</v>
      </c>
      <c r="T199">
        <f>COUNTIF(RAW_c_TEB0187_REV01!B:B,G199)</f>
        <v>2</v>
      </c>
      <c r="U199" t="str">
        <f t="shared" ref="U199:U262" si="23">$B199&amp;"-"&amp;$C199</f>
        <v>B2B-MGT-PL</v>
      </c>
    </row>
    <row r="200" spans="1:21" x14ac:dyDescent="0.25">
      <c r="A200" t="s">
        <v>5780</v>
      </c>
      <c r="B200" t="s">
        <v>39</v>
      </c>
      <c r="C200" t="s">
        <v>5588</v>
      </c>
      <c r="D200" t="s">
        <v>169</v>
      </c>
      <c r="E200" t="s">
        <v>364</v>
      </c>
      <c r="F200" t="str">
        <f t="shared" si="18"/>
        <v>J1-D15</v>
      </c>
      <c r="G200" t="str">
        <f>VLOOKUP(F200,RAW_c_TEB0187_REV01!A:B,2,0)</f>
        <v>GTSL1B_CLK_N</v>
      </c>
      <c r="H200" t="str">
        <f t="shared" si="19"/>
        <v>GTSL1B_CLK_N</v>
      </c>
      <c r="I200" t="str">
        <f t="shared" si="20"/>
        <v>--</v>
      </c>
      <c r="J200" t="str">
        <f t="shared" si="21"/>
        <v>--</v>
      </c>
      <c r="K200">
        <f>IFERROR(IF(J200="--",IF(G200=H200,VLOOKUP(G200,RAW_c_TEB0187_REV01!L:N,3,0),SUM(VLOOKUP(H200,RAW_c_TEB0187_REV01!L:N,3,0),VLOOKUP(G200,RAW_c_TEB0187_REV01!L:N,3,0))),"---"),"---")</f>
        <v>3.1818</v>
      </c>
      <c r="L200" t="str">
        <f t="shared" si="22"/>
        <v>J1-D15</v>
      </c>
      <c r="M200" t="str">
        <f>IFERROR(IF(
COUNTIF(B2B!H:H,(IF(K200&lt;&gt;"---",IF(INDEX(RAW_c_TEB0187_REV01!B:D,MATCH(H200,RAW_c_TEB0187_REV01!B:B,0),3)=L200,INDEX(
RAW_c_TEB0187_REV01!B:D,MATCH(H200,INDEX(RAW_c_TEB0187_REV01!B:B,MATCH(H200,RAW_c_TEB0187_REV01!B:B,)+1):'RAW_c_TEB0187_REV01'!B11271,)+MATCH(H200,RAW_c_TEB0187_REV01!B:B,),3),INDEX(RAW_c_TEB0187_REV01!B:D,MATCH(H200,RAW_c_TEB0187_REV01!B:B,0),3)),"---")))=1,"---",IF(K200&lt;&gt;"---",IF(INDEX(RAW_c_TEB0187_REV01!B:D,MATCH(H200,RAW_c_TEB0187_REV01!B:B,0),3)=L200,INDEX(
RAW_c_TEB0187_REV01!B:D,MATCH(H200,INDEX(RAW_c_TEB0187_REV01!B:B,MATCH(H200,RAW_c_TEB0187_REV01!B:B,)+1):'RAW_c_TEB0187_REV01'!B11271,)+MATCH(H200,RAW_c_TEB0187_REV01!B:B,),3),INDEX(RAW_c_TEB0187_REV01!B:D,MATCH(H200,RAW_c_TEB0187_REV01!B:B,0),3)),"---")),"---")</f>
        <v>R338-1</v>
      </c>
      <c r="N200" t="str">
        <f>IFERROR(IF(AND(B200="B2B",J200="--"),L200,IF(
COUNTIF(B2B!H:H,(IF(K200&lt;&gt;"---",IF(INDEX(RAW_c_TEB0187_REV01!B:D,MATCH(H200,RAW_c_TEB0187_REV01!B:B,0),3)=L200,INDEX(
RAW_c_TEB0187_REV01!B:D,MATCH(H200,INDEX(RAW_c_TEB0187_REV01!B:B,MATCH(H200,RAW_c_TEB0187_REV01!B:B,)+1):'RAW_c_TEB0187_REV01'!B11271,)+MATCH(H200,RAW_c_TEB0187_REV01!B:B,),3),INDEX(RAW_c_TEB0187_REV01!B:D,MATCH(H200,RAW_c_TEB0187_REV01!B:B,0),3)),"---")))=0,"---",IF(K200&lt;&gt;"---",IF(INDEX(RAW_c_TEB0187_REV01!B:D,MATCH(H200,RAW_c_TEB0187_REV01!B:B,0),3)=L200,INDEX(
RAW_c_TEB0187_REV01!B:D,MATCH(H200,INDEX(RAW_c_TEB0187_REV01!B:B,MATCH(H200,RAW_c_TEB0187_REV01!B:B,)+1):'RAW_c_TEB0187_REV01'!B11271,)+MATCH(H200,RAW_c_TEB0187_REV01!B:B,),3),INDEX(RAW_c_TEB0187_REV01!B:D,MATCH(H200,RAW_c_TEB0187_REV01!B:B,0),3)),"---"))),"---")</f>
        <v>J1-D15</v>
      </c>
      <c r="T200">
        <f>COUNTIF(RAW_c_TEB0187_REV01!B:B,G200)</f>
        <v>2</v>
      </c>
      <c r="U200" t="str">
        <f t="shared" si="23"/>
        <v>B2B-MGT-PL</v>
      </c>
    </row>
    <row r="201" spans="1:21" x14ac:dyDescent="0.25">
      <c r="A201" t="s">
        <v>5781</v>
      </c>
      <c r="B201" t="s">
        <v>39</v>
      </c>
      <c r="C201" t="s">
        <v>433</v>
      </c>
      <c r="D201" t="s">
        <v>169</v>
      </c>
      <c r="E201" t="s">
        <v>365</v>
      </c>
      <c r="F201" t="str">
        <f t="shared" si="18"/>
        <v>J1-D16</v>
      </c>
      <c r="G201" t="str">
        <f>VLOOKUP(F201,RAW_c_TEB0187_REV01!A:B,2,0)</f>
        <v>GND</v>
      </c>
      <c r="H201" t="str">
        <f t="shared" si="19"/>
        <v>GND</v>
      </c>
      <c r="I201" t="str">
        <f t="shared" si="20"/>
        <v>--</v>
      </c>
      <c r="J201" t="str">
        <f t="shared" si="21"/>
        <v>---</v>
      </c>
      <c r="K201" t="str">
        <f>IFERROR(IF(J201="--",IF(G201=H201,VLOOKUP(G201,RAW_c_TEB0187_REV01!L:N,3,0),SUM(VLOOKUP(H201,RAW_c_TEB0187_REV01!L:N,3,0),VLOOKUP(G201,RAW_c_TEB0187_REV01!L:N,3,0))),"---"),"---")</f>
        <v>---</v>
      </c>
      <c r="L201" t="str">
        <f t="shared" si="22"/>
        <v>J1-D16</v>
      </c>
      <c r="M201" t="str">
        <f>IFERROR(IF(
COUNTIF(B2B!H:H,(IF(K201&lt;&gt;"---",IF(INDEX(RAW_c_TEB0187_REV01!B:D,MATCH(H201,RAW_c_TEB0187_REV01!B:B,0),3)=L201,INDEX(
RAW_c_TEB0187_REV01!B:D,MATCH(H201,INDEX(RAW_c_TEB0187_REV01!B:B,MATCH(H201,RAW_c_TEB0187_REV01!B:B,)+1):'RAW_c_TEB0187_REV01'!B11272,)+MATCH(H201,RAW_c_TEB0187_REV01!B:B,),3),INDEX(RAW_c_TEB0187_REV01!B:D,MATCH(H201,RAW_c_TEB0187_REV01!B:B,0),3)),"---")))=1,"---",IF(K201&lt;&gt;"---",IF(INDEX(RAW_c_TEB0187_REV01!B:D,MATCH(H201,RAW_c_TEB0187_REV01!B:B,0),3)=L201,INDEX(
RAW_c_TEB0187_REV01!B:D,MATCH(H201,INDEX(RAW_c_TEB0187_REV01!B:B,MATCH(H201,RAW_c_TEB0187_REV01!B:B,)+1):'RAW_c_TEB0187_REV01'!B11272,)+MATCH(H201,RAW_c_TEB0187_REV01!B:B,),3),INDEX(RAW_c_TEB0187_REV01!B:D,MATCH(H201,RAW_c_TEB0187_REV01!B:B,0),3)),"---")),"---")</f>
        <v>---</v>
      </c>
      <c r="N201" t="str">
        <f>IFERROR(IF(AND(B201="B2B",J201="--"),L201,IF(
COUNTIF(B2B!H:H,(IF(K201&lt;&gt;"---",IF(INDEX(RAW_c_TEB0187_REV01!B:D,MATCH(H201,RAW_c_TEB0187_REV01!B:B,0),3)=L201,INDEX(
RAW_c_TEB0187_REV01!B:D,MATCH(H201,INDEX(RAW_c_TEB0187_REV01!B:B,MATCH(H201,RAW_c_TEB0187_REV01!B:B,)+1):'RAW_c_TEB0187_REV01'!B11272,)+MATCH(H201,RAW_c_TEB0187_REV01!B:B,),3),INDEX(RAW_c_TEB0187_REV01!B:D,MATCH(H201,RAW_c_TEB0187_REV01!B:B,0),3)),"---")))=0,"---",IF(K201&lt;&gt;"---",IF(INDEX(RAW_c_TEB0187_REV01!B:D,MATCH(H201,RAW_c_TEB0187_REV01!B:B,0),3)=L201,INDEX(
RAW_c_TEB0187_REV01!B:D,MATCH(H201,INDEX(RAW_c_TEB0187_REV01!B:B,MATCH(H201,RAW_c_TEB0187_REV01!B:B,)+1):'RAW_c_TEB0187_REV01'!B11272,)+MATCH(H201,RAW_c_TEB0187_REV01!B:B,),3),INDEX(RAW_c_TEB0187_REV01!B:D,MATCH(H201,RAW_c_TEB0187_REV01!B:B,0),3)),"---"))),"---")</f>
        <v>---</v>
      </c>
      <c r="T201">
        <f>COUNTIF(RAW_c_TEB0187_REV01!B:B,G201)</f>
        <v>1098</v>
      </c>
      <c r="U201" t="str">
        <f t="shared" si="23"/>
        <v>B2B-GND</v>
      </c>
    </row>
    <row r="202" spans="1:21" x14ac:dyDescent="0.25">
      <c r="A202" t="s">
        <v>5782</v>
      </c>
      <c r="B202" t="s">
        <v>39</v>
      </c>
      <c r="C202" t="s">
        <v>5588</v>
      </c>
      <c r="D202" t="s">
        <v>169</v>
      </c>
      <c r="E202" t="s">
        <v>366</v>
      </c>
      <c r="F202" t="str">
        <f t="shared" si="18"/>
        <v>J1-D17</v>
      </c>
      <c r="G202" t="str">
        <f>VLOOKUP(F202,RAW_c_TEB0187_REV01!A:B,2,0)</f>
        <v>PCIE_RX0_P</v>
      </c>
      <c r="H202" t="str">
        <f t="shared" si="19"/>
        <v>PCIE_RX0_P</v>
      </c>
      <c r="I202" t="str">
        <f t="shared" si="20"/>
        <v>--</v>
      </c>
      <c r="J202" t="str">
        <f t="shared" si="21"/>
        <v>--</v>
      </c>
      <c r="K202">
        <f>IFERROR(IF(J202="--",IF(G202=H202,VLOOKUP(G202,RAW_c_TEB0187_REV01!L:N,3,0),SUM(VLOOKUP(H202,RAW_c_TEB0187_REV01!L:N,3,0),VLOOKUP(G202,RAW_c_TEB0187_REV01!L:N,3,0))),"---"),"---")</f>
        <v>65.941599999999994</v>
      </c>
      <c r="L202" t="str">
        <f t="shared" si="22"/>
        <v>J1-D17</v>
      </c>
      <c r="M202" t="str">
        <f>IFERROR(IF(
COUNTIF(B2B!H:H,(IF(K202&lt;&gt;"---",IF(INDEX(RAW_c_TEB0187_REV01!B:D,MATCH(H202,RAW_c_TEB0187_REV01!B:B,0),3)=L202,INDEX(
RAW_c_TEB0187_REV01!B:D,MATCH(H202,INDEX(RAW_c_TEB0187_REV01!B:B,MATCH(H202,RAW_c_TEB0187_REV01!B:B,)+1):'RAW_c_TEB0187_REV01'!B11273,)+MATCH(H202,RAW_c_TEB0187_REV01!B:B,),3),INDEX(RAW_c_TEB0187_REV01!B:D,MATCH(H202,RAW_c_TEB0187_REV01!B:B,0),3)),"---")))=1,"---",IF(K202&lt;&gt;"---",IF(INDEX(RAW_c_TEB0187_REV01!B:D,MATCH(H202,RAW_c_TEB0187_REV01!B:B,0),3)=L202,INDEX(
RAW_c_TEB0187_REV01!B:D,MATCH(H202,INDEX(RAW_c_TEB0187_REV01!B:B,MATCH(H202,RAW_c_TEB0187_REV01!B:B,)+1):'RAW_c_TEB0187_REV01'!B11273,)+MATCH(H202,RAW_c_TEB0187_REV01!B:B,),3),INDEX(RAW_c_TEB0187_REV01!B:D,MATCH(H202,RAW_c_TEB0187_REV01!B:B,0),3)),"---")),"---")</f>
        <v>J6-A16</v>
      </c>
      <c r="N202" t="str">
        <f>IFERROR(IF(AND(B202="B2B",J202="--"),L202,IF(
COUNTIF(B2B!H:H,(IF(K202&lt;&gt;"---",IF(INDEX(RAW_c_TEB0187_REV01!B:D,MATCH(H202,RAW_c_TEB0187_REV01!B:B,0),3)=L202,INDEX(
RAW_c_TEB0187_REV01!B:D,MATCH(H202,INDEX(RAW_c_TEB0187_REV01!B:B,MATCH(H202,RAW_c_TEB0187_REV01!B:B,)+1):'RAW_c_TEB0187_REV01'!B11273,)+MATCH(H202,RAW_c_TEB0187_REV01!B:B,),3),INDEX(RAW_c_TEB0187_REV01!B:D,MATCH(H202,RAW_c_TEB0187_REV01!B:B,0),3)),"---")))=0,"---",IF(K202&lt;&gt;"---",IF(INDEX(RAW_c_TEB0187_REV01!B:D,MATCH(H202,RAW_c_TEB0187_REV01!B:B,0),3)=L202,INDEX(
RAW_c_TEB0187_REV01!B:D,MATCH(H202,INDEX(RAW_c_TEB0187_REV01!B:B,MATCH(H202,RAW_c_TEB0187_REV01!B:B,)+1):'RAW_c_TEB0187_REV01'!B11273,)+MATCH(H202,RAW_c_TEB0187_REV01!B:B,),3),INDEX(RAW_c_TEB0187_REV01!B:D,MATCH(H202,RAW_c_TEB0187_REV01!B:B,0),3)),"---"))),"---")</f>
        <v>J1-D17</v>
      </c>
      <c r="T202">
        <f>COUNTIF(RAW_c_TEB0187_REV01!B:B,G202)</f>
        <v>2</v>
      </c>
      <c r="U202" t="str">
        <f t="shared" si="23"/>
        <v>B2B-MGT-PL</v>
      </c>
    </row>
    <row r="203" spans="1:21" x14ac:dyDescent="0.25">
      <c r="A203" t="s">
        <v>5783</v>
      </c>
      <c r="B203" t="s">
        <v>39</v>
      </c>
      <c r="C203" t="s">
        <v>5588</v>
      </c>
      <c r="D203" t="s">
        <v>169</v>
      </c>
      <c r="E203" t="s">
        <v>367</v>
      </c>
      <c r="F203" t="str">
        <f t="shared" si="18"/>
        <v>J1-D18</v>
      </c>
      <c r="G203" t="str">
        <f>VLOOKUP(F203,RAW_c_TEB0187_REV01!A:B,2,0)</f>
        <v>PCIE_RX0_N</v>
      </c>
      <c r="H203" t="str">
        <f t="shared" si="19"/>
        <v>PCIE_RX0_N</v>
      </c>
      <c r="I203" t="str">
        <f t="shared" si="20"/>
        <v>--</v>
      </c>
      <c r="J203" t="str">
        <f t="shared" si="21"/>
        <v>--</v>
      </c>
      <c r="K203">
        <f>IFERROR(IF(J203="--",IF(G203=H203,VLOOKUP(G203,RAW_c_TEB0187_REV01!L:N,3,0),SUM(VLOOKUP(H203,RAW_c_TEB0187_REV01!L:N,3,0),VLOOKUP(G203,RAW_c_TEB0187_REV01!L:N,3,0))),"---"),"---")</f>
        <v>65.944199999999995</v>
      </c>
      <c r="L203" t="str">
        <f t="shared" si="22"/>
        <v>J1-D18</v>
      </c>
      <c r="M203" t="str">
        <f>IFERROR(IF(
COUNTIF(B2B!H:H,(IF(K203&lt;&gt;"---",IF(INDEX(RAW_c_TEB0187_REV01!B:D,MATCH(H203,RAW_c_TEB0187_REV01!B:B,0),3)=L203,INDEX(
RAW_c_TEB0187_REV01!B:D,MATCH(H203,INDEX(RAW_c_TEB0187_REV01!B:B,MATCH(H203,RAW_c_TEB0187_REV01!B:B,)+1):'RAW_c_TEB0187_REV01'!B11274,)+MATCH(H203,RAW_c_TEB0187_REV01!B:B,),3),INDEX(RAW_c_TEB0187_REV01!B:D,MATCH(H203,RAW_c_TEB0187_REV01!B:B,0),3)),"---")))=1,"---",IF(K203&lt;&gt;"---",IF(INDEX(RAW_c_TEB0187_REV01!B:D,MATCH(H203,RAW_c_TEB0187_REV01!B:B,0),3)=L203,INDEX(
RAW_c_TEB0187_REV01!B:D,MATCH(H203,INDEX(RAW_c_TEB0187_REV01!B:B,MATCH(H203,RAW_c_TEB0187_REV01!B:B,)+1):'RAW_c_TEB0187_REV01'!B11274,)+MATCH(H203,RAW_c_TEB0187_REV01!B:B,),3),INDEX(RAW_c_TEB0187_REV01!B:D,MATCH(H203,RAW_c_TEB0187_REV01!B:B,0),3)),"---")),"---")</f>
        <v>J6-A17</v>
      </c>
      <c r="N203" t="str">
        <f>IFERROR(IF(AND(B203="B2B",J203="--"),L203,IF(
COUNTIF(B2B!H:H,(IF(K203&lt;&gt;"---",IF(INDEX(RAW_c_TEB0187_REV01!B:D,MATCH(H203,RAW_c_TEB0187_REV01!B:B,0),3)=L203,INDEX(
RAW_c_TEB0187_REV01!B:D,MATCH(H203,INDEX(RAW_c_TEB0187_REV01!B:B,MATCH(H203,RAW_c_TEB0187_REV01!B:B,)+1):'RAW_c_TEB0187_REV01'!B11274,)+MATCH(H203,RAW_c_TEB0187_REV01!B:B,),3),INDEX(RAW_c_TEB0187_REV01!B:D,MATCH(H203,RAW_c_TEB0187_REV01!B:B,0),3)),"---")))=0,"---",IF(K203&lt;&gt;"---",IF(INDEX(RAW_c_TEB0187_REV01!B:D,MATCH(H203,RAW_c_TEB0187_REV01!B:B,0),3)=L203,INDEX(
RAW_c_TEB0187_REV01!B:D,MATCH(H203,INDEX(RAW_c_TEB0187_REV01!B:B,MATCH(H203,RAW_c_TEB0187_REV01!B:B,)+1):'RAW_c_TEB0187_REV01'!B11274,)+MATCH(H203,RAW_c_TEB0187_REV01!B:B,),3),INDEX(RAW_c_TEB0187_REV01!B:D,MATCH(H203,RAW_c_TEB0187_REV01!B:B,0),3)),"---"))),"---")</f>
        <v>J1-D18</v>
      </c>
      <c r="T203">
        <f>COUNTIF(RAW_c_TEB0187_REV01!B:B,G203)</f>
        <v>2</v>
      </c>
      <c r="U203" t="str">
        <f t="shared" si="23"/>
        <v>B2B-MGT-PL</v>
      </c>
    </row>
    <row r="204" spans="1:21" x14ac:dyDescent="0.25">
      <c r="A204" t="s">
        <v>5784</v>
      </c>
      <c r="B204" t="s">
        <v>39</v>
      </c>
      <c r="C204" t="s">
        <v>433</v>
      </c>
      <c r="D204" t="s">
        <v>169</v>
      </c>
      <c r="E204" t="s">
        <v>368</v>
      </c>
      <c r="F204" t="str">
        <f t="shared" si="18"/>
        <v>J1-D19</v>
      </c>
      <c r="G204" t="str">
        <f>VLOOKUP(F204,RAW_c_TEB0187_REV01!A:B,2,0)</f>
        <v>GND</v>
      </c>
      <c r="H204" t="str">
        <f t="shared" si="19"/>
        <v>GND</v>
      </c>
      <c r="I204" t="str">
        <f t="shared" si="20"/>
        <v>--</v>
      </c>
      <c r="J204" t="str">
        <f t="shared" si="21"/>
        <v>---</v>
      </c>
      <c r="K204" t="str">
        <f>IFERROR(IF(J204="--",IF(G204=H204,VLOOKUP(G204,RAW_c_TEB0187_REV01!L:N,3,0),SUM(VLOOKUP(H204,RAW_c_TEB0187_REV01!L:N,3,0),VLOOKUP(G204,RAW_c_TEB0187_REV01!L:N,3,0))),"---"),"---")</f>
        <v>---</v>
      </c>
      <c r="L204" t="str">
        <f t="shared" si="22"/>
        <v>J1-D19</v>
      </c>
      <c r="M204" t="str">
        <f>IFERROR(IF(
COUNTIF(B2B!H:H,(IF(K204&lt;&gt;"---",IF(INDEX(RAW_c_TEB0187_REV01!B:D,MATCH(H204,RAW_c_TEB0187_REV01!B:B,0),3)=L204,INDEX(
RAW_c_TEB0187_REV01!B:D,MATCH(H204,INDEX(RAW_c_TEB0187_REV01!B:B,MATCH(H204,RAW_c_TEB0187_REV01!B:B,)+1):'RAW_c_TEB0187_REV01'!B11275,)+MATCH(H204,RAW_c_TEB0187_REV01!B:B,),3),INDEX(RAW_c_TEB0187_REV01!B:D,MATCH(H204,RAW_c_TEB0187_REV01!B:B,0),3)),"---")))=1,"---",IF(K204&lt;&gt;"---",IF(INDEX(RAW_c_TEB0187_REV01!B:D,MATCH(H204,RAW_c_TEB0187_REV01!B:B,0),3)=L204,INDEX(
RAW_c_TEB0187_REV01!B:D,MATCH(H204,INDEX(RAW_c_TEB0187_REV01!B:B,MATCH(H204,RAW_c_TEB0187_REV01!B:B,)+1):'RAW_c_TEB0187_REV01'!B11275,)+MATCH(H204,RAW_c_TEB0187_REV01!B:B,),3),INDEX(RAW_c_TEB0187_REV01!B:D,MATCH(H204,RAW_c_TEB0187_REV01!B:B,0),3)),"---")),"---")</f>
        <v>---</v>
      </c>
      <c r="N204" t="str">
        <f>IFERROR(IF(AND(B204="B2B",J204="--"),L204,IF(
COUNTIF(B2B!H:H,(IF(K204&lt;&gt;"---",IF(INDEX(RAW_c_TEB0187_REV01!B:D,MATCH(H204,RAW_c_TEB0187_REV01!B:B,0),3)=L204,INDEX(
RAW_c_TEB0187_REV01!B:D,MATCH(H204,INDEX(RAW_c_TEB0187_REV01!B:B,MATCH(H204,RAW_c_TEB0187_REV01!B:B,)+1):'RAW_c_TEB0187_REV01'!B11275,)+MATCH(H204,RAW_c_TEB0187_REV01!B:B,),3),INDEX(RAW_c_TEB0187_REV01!B:D,MATCH(H204,RAW_c_TEB0187_REV01!B:B,0),3)),"---")))=0,"---",IF(K204&lt;&gt;"---",IF(INDEX(RAW_c_TEB0187_REV01!B:D,MATCH(H204,RAW_c_TEB0187_REV01!B:B,0),3)=L204,INDEX(
RAW_c_TEB0187_REV01!B:D,MATCH(H204,INDEX(RAW_c_TEB0187_REV01!B:B,MATCH(H204,RAW_c_TEB0187_REV01!B:B,)+1):'RAW_c_TEB0187_REV01'!B11275,)+MATCH(H204,RAW_c_TEB0187_REV01!B:B,),3),INDEX(RAW_c_TEB0187_REV01!B:D,MATCH(H204,RAW_c_TEB0187_REV01!B:B,0),3)),"---"))),"---")</f>
        <v>---</v>
      </c>
      <c r="T204">
        <f>COUNTIF(RAW_c_TEB0187_REV01!B:B,G204)</f>
        <v>1098</v>
      </c>
      <c r="U204" t="str">
        <f t="shared" si="23"/>
        <v>B2B-GND</v>
      </c>
    </row>
    <row r="205" spans="1:21" x14ac:dyDescent="0.25">
      <c r="A205" t="s">
        <v>5785</v>
      </c>
      <c r="B205" t="s">
        <v>39</v>
      </c>
      <c r="C205" t="s">
        <v>5588</v>
      </c>
      <c r="D205" t="s">
        <v>169</v>
      </c>
      <c r="E205" t="s">
        <v>369</v>
      </c>
      <c r="F205" t="str">
        <f t="shared" si="18"/>
        <v>J1-D20</v>
      </c>
      <c r="G205" t="str">
        <f>VLOOKUP(F205,RAW_c_TEB0187_REV01!A:B,2,0)</f>
        <v>PCIE_RX2_P</v>
      </c>
      <c r="H205" t="str">
        <f t="shared" si="19"/>
        <v>PCIE_RX2_P</v>
      </c>
      <c r="I205" t="str">
        <f t="shared" si="20"/>
        <v>--</v>
      </c>
      <c r="J205" t="str">
        <f t="shared" si="21"/>
        <v>--</v>
      </c>
      <c r="K205">
        <f>IFERROR(IF(J205="--",IF(G205=H205,VLOOKUP(G205,RAW_c_TEB0187_REV01!L:N,3,0),SUM(VLOOKUP(H205,RAW_c_TEB0187_REV01!L:N,3,0),VLOOKUP(G205,RAW_c_TEB0187_REV01!L:N,3,0))),"---"),"---")</f>
        <v>59.912399999999998</v>
      </c>
      <c r="L205" t="str">
        <f t="shared" si="22"/>
        <v>J1-D20</v>
      </c>
      <c r="M205" t="str">
        <f>IFERROR(IF(
COUNTIF(B2B!H:H,(IF(K205&lt;&gt;"---",IF(INDEX(RAW_c_TEB0187_REV01!B:D,MATCH(H205,RAW_c_TEB0187_REV01!B:B,0),3)=L205,INDEX(
RAW_c_TEB0187_REV01!B:D,MATCH(H205,INDEX(RAW_c_TEB0187_REV01!B:B,MATCH(H205,RAW_c_TEB0187_REV01!B:B,)+1):'RAW_c_TEB0187_REV01'!B11276,)+MATCH(H205,RAW_c_TEB0187_REV01!B:B,),3),INDEX(RAW_c_TEB0187_REV01!B:D,MATCH(H205,RAW_c_TEB0187_REV01!B:B,0),3)),"---")))=1,"---",IF(K205&lt;&gt;"---",IF(INDEX(RAW_c_TEB0187_REV01!B:D,MATCH(H205,RAW_c_TEB0187_REV01!B:B,0),3)=L205,INDEX(
RAW_c_TEB0187_REV01!B:D,MATCH(H205,INDEX(RAW_c_TEB0187_REV01!B:B,MATCH(H205,RAW_c_TEB0187_REV01!B:B,)+1):'RAW_c_TEB0187_REV01'!B11276,)+MATCH(H205,RAW_c_TEB0187_REV01!B:B,),3),INDEX(RAW_c_TEB0187_REV01!B:D,MATCH(H205,RAW_c_TEB0187_REV01!B:B,0),3)),"---")),"---")</f>
        <v>J6-A25</v>
      </c>
      <c r="N205" t="str">
        <f>IFERROR(IF(AND(B205="B2B",J205="--"),L205,IF(
COUNTIF(B2B!H:H,(IF(K205&lt;&gt;"---",IF(INDEX(RAW_c_TEB0187_REV01!B:D,MATCH(H205,RAW_c_TEB0187_REV01!B:B,0),3)=L205,INDEX(
RAW_c_TEB0187_REV01!B:D,MATCH(H205,INDEX(RAW_c_TEB0187_REV01!B:B,MATCH(H205,RAW_c_TEB0187_REV01!B:B,)+1):'RAW_c_TEB0187_REV01'!B11276,)+MATCH(H205,RAW_c_TEB0187_REV01!B:B,),3),INDEX(RAW_c_TEB0187_REV01!B:D,MATCH(H205,RAW_c_TEB0187_REV01!B:B,0),3)),"---")))=0,"---",IF(K205&lt;&gt;"---",IF(INDEX(RAW_c_TEB0187_REV01!B:D,MATCH(H205,RAW_c_TEB0187_REV01!B:B,0),3)=L205,INDEX(
RAW_c_TEB0187_REV01!B:D,MATCH(H205,INDEX(RAW_c_TEB0187_REV01!B:B,MATCH(H205,RAW_c_TEB0187_REV01!B:B,)+1):'RAW_c_TEB0187_REV01'!B11276,)+MATCH(H205,RAW_c_TEB0187_REV01!B:B,),3),INDEX(RAW_c_TEB0187_REV01!B:D,MATCH(H205,RAW_c_TEB0187_REV01!B:B,0),3)),"---"))),"---")</f>
        <v>J1-D20</v>
      </c>
      <c r="T205">
        <f>COUNTIF(RAW_c_TEB0187_REV01!B:B,G205)</f>
        <v>2</v>
      </c>
      <c r="U205" t="str">
        <f t="shared" si="23"/>
        <v>B2B-MGT-PL</v>
      </c>
    </row>
    <row r="206" spans="1:21" x14ac:dyDescent="0.25">
      <c r="A206" t="s">
        <v>5786</v>
      </c>
      <c r="B206" t="s">
        <v>39</v>
      </c>
      <c r="C206" t="s">
        <v>5588</v>
      </c>
      <c r="D206" t="s">
        <v>169</v>
      </c>
      <c r="E206" t="s">
        <v>370</v>
      </c>
      <c r="F206" t="str">
        <f t="shared" si="18"/>
        <v>J1-D21</v>
      </c>
      <c r="G206" t="str">
        <f>VLOOKUP(F206,RAW_c_TEB0187_REV01!A:B,2,0)</f>
        <v>PCIE_RX2_N</v>
      </c>
      <c r="H206" t="str">
        <f t="shared" si="19"/>
        <v>PCIE_RX2_N</v>
      </c>
      <c r="I206" t="str">
        <f t="shared" si="20"/>
        <v>--</v>
      </c>
      <c r="J206" t="str">
        <f t="shared" si="21"/>
        <v>--</v>
      </c>
      <c r="K206">
        <f>IFERROR(IF(J206="--",IF(G206=H206,VLOOKUP(G206,RAW_c_TEB0187_REV01!L:N,3,0),SUM(VLOOKUP(H206,RAW_c_TEB0187_REV01!L:N,3,0),VLOOKUP(G206,RAW_c_TEB0187_REV01!L:N,3,0))),"---"),"---")</f>
        <v>59.891300000000001</v>
      </c>
      <c r="L206" t="str">
        <f t="shared" si="22"/>
        <v>J1-D21</v>
      </c>
      <c r="M206" t="str">
        <f>IFERROR(IF(
COUNTIF(B2B!H:H,(IF(K206&lt;&gt;"---",IF(INDEX(RAW_c_TEB0187_REV01!B:D,MATCH(H206,RAW_c_TEB0187_REV01!B:B,0),3)=L206,INDEX(
RAW_c_TEB0187_REV01!B:D,MATCH(H206,INDEX(RAW_c_TEB0187_REV01!B:B,MATCH(H206,RAW_c_TEB0187_REV01!B:B,)+1):'RAW_c_TEB0187_REV01'!B11277,)+MATCH(H206,RAW_c_TEB0187_REV01!B:B,),3),INDEX(RAW_c_TEB0187_REV01!B:D,MATCH(H206,RAW_c_TEB0187_REV01!B:B,0),3)),"---")))=1,"---",IF(K206&lt;&gt;"---",IF(INDEX(RAW_c_TEB0187_REV01!B:D,MATCH(H206,RAW_c_TEB0187_REV01!B:B,0),3)=L206,INDEX(
RAW_c_TEB0187_REV01!B:D,MATCH(H206,INDEX(RAW_c_TEB0187_REV01!B:B,MATCH(H206,RAW_c_TEB0187_REV01!B:B,)+1):'RAW_c_TEB0187_REV01'!B11277,)+MATCH(H206,RAW_c_TEB0187_REV01!B:B,),3),INDEX(RAW_c_TEB0187_REV01!B:D,MATCH(H206,RAW_c_TEB0187_REV01!B:B,0),3)),"---")),"---")</f>
        <v>J6-A26</v>
      </c>
      <c r="N206" t="str">
        <f>IFERROR(IF(AND(B206="B2B",J206="--"),L206,IF(
COUNTIF(B2B!H:H,(IF(K206&lt;&gt;"---",IF(INDEX(RAW_c_TEB0187_REV01!B:D,MATCH(H206,RAW_c_TEB0187_REV01!B:B,0),3)=L206,INDEX(
RAW_c_TEB0187_REV01!B:D,MATCH(H206,INDEX(RAW_c_TEB0187_REV01!B:B,MATCH(H206,RAW_c_TEB0187_REV01!B:B,)+1):'RAW_c_TEB0187_REV01'!B11277,)+MATCH(H206,RAW_c_TEB0187_REV01!B:B,),3),INDEX(RAW_c_TEB0187_REV01!B:D,MATCH(H206,RAW_c_TEB0187_REV01!B:B,0),3)),"---")))=0,"---",IF(K206&lt;&gt;"---",IF(INDEX(RAW_c_TEB0187_REV01!B:D,MATCH(H206,RAW_c_TEB0187_REV01!B:B,0),3)=L206,INDEX(
RAW_c_TEB0187_REV01!B:D,MATCH(H206,INDEX(RAW_c_TEB0187_REV01!B:B,MATCH(H206,RAW_c_TEB0187_REV01!B:B,)+1):'RAW_c_TEB0187_REV01'!B11277,)+MATCH(H206,RAW_c_TEB0187_REV01!B:B,),3),INDEX(RAW_c_TEB0187_REV01!B:D,MATCH(H206,RAW_c_TEB0187_REV01!B:B,0),3)),"---"))),"---")</f>
        <v>J1-D21</v>
      </c>
      <c r="T206">
        <f>COUNTIF(RAW_c_TEB0187_REV01!B:B,G206)</f>
        <v>2</v>
      </c>
      <c r="U206" t="str">
        <f t="shared" si="23"/>
        <v>B2B-MGT-PL</v>
      </c>
    </row>
    <row r="207" spans="1:21" x14ac:dyDescent="0.25">
      <c r="A207" t="s">
        <v>5787</v>
      </c>
      <c r="B207" t="s">
        <v>39</v>
      </c>
      <c r="C207" t="s">
        <v>433</v>
      </c>
      <c r="D207" t="s">
        <v>169</v>
      </c>
      <c r="E207" t="s">
        <v>371</v>
      </c>
      <c r="F207" t="str">
        <f t="shared" si="18"/>
        <v>J1-D22</v>
      </c>
      <c r="G207" t="str">
        <f>VLOOKUP(F207,RAW_c_TEB0187_REV01!A:B,2,0)</f>
        <v>GND</v>
      </c>
      <c r="H207" t="str">
        <f t="shared" si="19"/>
        <v>GND</v>
      </c>
      <c r="I207" t="str">
        <f t="shared" si="20"/>
        <v>--</v>
      </c>
      <c r="J207" t="str">
        <f t="shared" si="21"/>
        <v>---</v>
      </c>
      <c r="K207" t="str">
        <f>IFERROR(IF(J207="--",IF(G207=H207,VLOOKUP(G207,RAW_c_TEB0187_REV01!L:N,3,0),SUM(VLOOKUP(H207,RAW_c_TEB0187_REV01!L:N,3,0),VLOOKUP(G207,RAW_c_TEB0187_REV01!L:N,3,0))),"---"),"---")</f>
        <v>---</v>
      </c>
      <c r="L207" t="str">
        <f t="shared" si="22"/>
        <v>J1-D22</v>
      </c>
      <c r="M207" t="str">
        <f>IFERROR(IF(
COUNTIF(B2B!H:H,(IF(K207&lt;&gt;"---",IF(INDEX(RAW_c_TEB0187_REV01!B:D,MATCH(H207,RAW_c_TEB0187_REV01!B:B,0),3)=L207,INDEX(
RAW_c_TEB0187_REV01!B:D,MATCH(H207,INDEX(RAW_c_TEB0187_REV01!B:B,MATCH(H207,RAW_c_TEB0187_REV01!B:B,)+1):'RAW_c_TEB0187_REV01'!B11278,)+MATCH(H207,RAW_c_TEB0187_REV01!B:B,),3),INDEX(RAW_c_TEB0187_REV01!B:D,MATCH(H207,RAW_c_TEB0187_REV01!B:B,0),3)),"---")))=1,"---",IF(K207&lt;&gt;"---",IF(INDEX(RAW_c_TEB0187_REV01!B:D,MATCH(H207,RAW_c_TEB0187_REV01!B:B,0),3)=L207,INDEX(
RAW_c_TEB0187_REV01!B:D,MATCH(H207,INDEX(RAW_c_TEB0187_REV01!B:B,MATCH(H207,RAW_c_TEB0187_REV01!B:B,)+1):'RAW_c_TEB0187_REV01'!B11278,)+MATCH(H207,RAW_c_TEB0187_REV01!B:B,),3),INDEX(RAW_c_TEB0187_REV01!B:D,MATCH(H207,RAW_c_TEB0187_REV01!B:B,0),3)),"---")),"---")</f>
        <v>---</v>
      </c>
      <c r="N207" t="str">
        <f>IFERROR(IF(AND(B207="B2B",J207="--"),L207,IF(
COUNTIF(B2B!H:H,(IF(K207&lt;&gt;"---",IF(INDEX(RAW_c_TEB0187_REV01!B:D,MATCH(H207,RAW_c_TEB0187_REV01!B:B,0),3)=L207,INDEX(
RAW_c_TEB0187_REV01!B:D,MATCH(H207,INDEX(RAW_c_TEB0187_REV01!B:B,MATCH(H207,RAW_c_TEB0187_REV01!B:B,)+1):'RAW_c_TEB0187_REV01'!B11278,)+MATCH(H207,RAW_c_TEB0187_REV01!B:B,),3),INDEX(RAW_c_TEB0187_REV01!B:D,MATCH(H207,RAW_c_TEB0187_REV01!B:B,0),3)),"---")))=0,"---",IF(K207&lt;&gt;"---",IF(INDEX(RAW_c_TEB0187_REV01!B:D,MATCH(H207,RAW_c_TEB0187_REV01!B:B,0),3)=L207,INDEX(
RAW_c_TEB0187_REV01!B:D,MATCH(H207,INDEX(RAW_c_TEB0187_REV01!B:B,MATCH(H207,RAW_c_TEB0187_REV01!B:B,)+1):'RAW_c_TEB0187_REV01'!B11278,)+MATCH(H207,RAW_c_TEB0187_REV01!B:B,),3),INDEX(RAW_c_TEB0187_REV01!B:D,MATCH(H207,RAW_c_TEB0187_REV01!B:B,0),3)),"---"))),"---")</f>
        <v>---</v>
      </c>
      <c r="T207">
        <f>COUNTIF(RAW_c_TEB0187_REV01!B:B,G207)</f>
        <v>1098</v>
      </c>
      <c r="U207" t="str">
        <f t="shared" si="23"/>
        <v>B2B-GND</v>
      </c>
    </row>
    <row r="208" spans="1:21" x14ac:dyDescent="0.25">
      <c r="A208" t="s">
        <v>5788</v>
      </c>
      <c r="B208" t="s">
        <v>39</v>
      </c>
      <c r="C208" t="s">
        <v>433</v>
      </c>
      <c r="D208" t="s">
        <v>169</v>
      </c>
      <c r="E208" t="s">
        <v>372</v>
      </c>
      <c r="F208" t="str">
        <f t="shared" si="18"/>
        <v>J1-D23</v>
      </c>
      <c r="G208" t="str">
        <f>VLOOKUP(F208,RAW_c_TEB0187_REV01!A:B,2,0)</f>
        <v>GND</v>
      </c>
      <c r="H208" t="str">
        <f t="shared" si="19"/>
        <v>GND</v>
      </c>
      <c r="I208" t="str">
        <f t="shared" si="20"/>
        <v>--</v>
      </c>
      <c r="J208" t="str">
        <f t="shared" si="21"/>
        <v>---</v>
      </c>
      <c r="K208" t="str">
        <f>IFERROR(IF(J208="--",IF(G208=H208,VLOOKUP(G208,RAW_c_TEB0187_REV01!L:N,3,0),SUM(VLOOKUP(H208,RAW_c_TEB0187_REV01!L:N,3,0),VLOOKUP(G208,RAW_c_TEB0187_REV01!L:N,3,0))),"---"),"---")</f>
        <v>---</v>
      </c>
      <c r="L208" t="str">
        <f t="shared" si="22"/>
        <v>J1-D23</v>
      </c>
      <c r="M208" t="str">
        <f>IFERROR(IF(
COUNTIF(B2B!H:H,(IF(K208&lt;&gt;"---",IF(INDEX(RAW_c_TEB0187_REV01!B:D,MATCH(H208,RAW_c_TEB0187_REV01!B:B,0),3)=L208,INDEX(
RAW_c_TEB0187_REV01!B:D,MATCH(H208,INDEX(RAW_c_TEB0187_REV01!B:B,MATCH(H208,RAW_c_TEB0187_REV01!B:B,)+1):'RAW_c_TEB0187_REV01'!B11279,)+MATCH(H208,RAW_c_TEB0187_REV01!B:B,),3),INDEX(RAW_c_TEB0187_REV01!B:D,MATCH(H208,RAW_c_TEB0187_REV01!B:B,0),3)),"---")))=1,"---",IF(K208&lt;&gt;"---",IF(INDEX(RAW_c_TEB0187_REV01!B:D,MATCH(H208,RAW_c_TEB0187_REV01!B:B,0),3)=L208,INDEX(
RAW_c_TEB0187_REV01!B:D,MATCH(H208,INDEX(RAW_c_TEB0187_REV01!B:B,MATCH(H208,RAW_c_TEB0187_REV01!B:B,)+1):'RAW_c_TEB0187_REV01'!B11279,)+MATCH(H208,RAW_c_TEB0187_REV01!B:B,),3),INDEX(RAW_c_TEB0187_REV01!B:D,MATCH(H208,RAW_c_TEB0187_REV01!B:B,0),3)),"---")),"---")</f>
        <v>---</v>
      </c>
      <c r="N208" t="str">
        <f>IFERROR(IF(AND(B208="B2B",J208="--"),L208,IF(
COUNTIF(B2B!H:H,(IF(K208&lt;&gt;"---",IF(INDEX(RAW_c_TEB0187_REV01!B:D,MATCH(H208,RAW_c_TEB0187_REV01!B:B,0),3)=L208,INDEX(
RAW_c_TEB0187_REV01!B:D,MATCH(H208,INDEX(RAW_c_TEB0187_REV01!B:B,MATCH(H208,RAW_c_TEB0187_REV01!B:B,)+1):'RAW_c_TEB0187_REV01'!B11279,)+MATCH(H208,RAW_c_TEB0187_REV01!B:B,),3),INDEX(RAW_c_TEB0187_REV01!B:D,MATCH(H208,RAW_c_TEB0187_REV01!B:B,0),3)),"---")))=0,"---",IF(K208&lt;&gt;"---",IF(INDEX(RAW_c_TEB0187_REV01!B:D,MATCH(H208,RAW_c_TEB0187_REV01!B:B,0),3)=L208,INDEX(
RAW_c_TEB0187_REV01!B:D,MATCH(H208,INDEX(RAW_c_TEB0187_REV01!B:B,MATCH(H208,RAW_c_TEB0187_REV01!B:B,)+1):'RAW_c_TEB0187_REV01'!B11279,)+MATCH(H208,RAW_c_TEB0187_REV01!B:B,),3),INDEX(RAW_c_TEB0187_REV01!B:D,MATCH(H208,RAW_c_TEB0187_REV01!B:B,0),3)),"---"))),"---")</f>
        <v>---</v>
      </c>
      <c r="T208">
        <f>COUNTIF(RAW_c_TEB0187_REV01!B:B,G208)</f>
        <v>1098</v>
      </c>
      <c r="U208" t="str">
        <f t="shared" si="23"/>
        <v>B2B-GND</v>
      </c>
    </row>
    <row r="209" spans="1:21" x14ac:dyDescent="0.25">
      <c r="A209" t="s">
        <v>5789</v>
      </c>
      <c r="B209" t="s">
        <v>39</v>
      </c>
      <c r="C209" t="s">
        <v>5588</v>
      </c>
      <c r="D209" t="s">
        <v>169</v>
      </c>
      <c r="E209" t="s">
        <v>373</v>
      </c>
      <c r="F209" t="str">
        <f t="shared" si="18"/>
        <v>J1-D24</v>
      </c>
      <c r="G209" t="str">
        <f>VLOOKUP(F209,RAW_c_TEB0187_REV01!A:B,2,0)</f>
        <v>GTSL1C_CLK_P</v>
      </c>
      <c r="H209" t="str">
        <f t="shared" si="19"/>
        <v>CK11_P</v>
      </c>
      <c r="I209" t="str">
        <f t="shared" si="20"/>
        <v>C602</v>
      </c>
      <c r="J209" t="str">
        <f t="shared" si="21"/>
        <v>--</v>
      </c>
      <c r="K209">
        <f>IFERROR(IF(J209="--",IF(G209=H209,VLOOKUP(G209,RAW_c_TEB0187_REV01!L:N,3,0),SUM(VLOOKUP(H209,RAW_c_TEB0187_REV01!L:N,3,0),VLOOKUP(G209,RAW_c_TEB0187_REV01!L:N,3,0))),"---"),"---")</f>
        <v>37.611099999999993</v>
      </c>
      <c r="L209" t="str">
        <f t="shared" si="22"/>
        <v>J1-D24</v>
      </c>
      <c r="M209" t="str">
        <f>IFERROR(IF(
COUNTIF(B2B!H:H,(IF(K209&lt;&gt;"---",IF(INDEX(RAW_c_TEB0187_REV01!B:D,MATCH(H209,RAW_c_TEB0187_REV01!B:B,0),3)=L209,INDEX(
RAW_c_TEB0187_REV01!B:D,MATCH(H209,INDEX(RAW_c_TEB0187_REV01!B:B,MATCH(H209,RAW_c_TEB0187_REV01!B:B,)+1):'RAW_c_TEB0187_REV01'!B11280,)+MATCH(H209,RAW_c_TEB0187_REV01!B:B,),3),INDEX(RAW_c_TEB0187_REV01!B:D,MATCH(H209,RAW_c_TEB0187_REV01!B:B,0),3)),"---")))=1,"---",IF(K209&lt;&gt;"---",IF(INDEX(RAW_c_TEB0187_REV01!B:D,MATCH(H209,RAW_c_TEB0187_REV01!B:B,0),3)=L209,INDEX(
RAW_c_TEB0187_REV01!B:D,MATCH(H209,INDEX(RAW_c_TEB0187_REV01!B:B,MATCH(H209,RAW_c_TEB0187_REV01!B:B,)+1):'RAW_c_TEB0187_REV01'!B11280,)+MATCH(H209,RAW_c_TEB0187_REV01!B:B,),3),INDEX(RAW_c_TEB0187_REV01!B:D,MATCH(H209,RAW_c_TEB0187_REV01!B:B,0),3)),"---")),"---")</f>
        <v>U10-48</v>
      </c>
      <c r="N209" t="str">
        <f>IFERROR(IF(AND(B209="B2B",J209="--"),L209,IF(
COUNTIF(B2B!H:H,(IF(K209&lt;&gt;"---",IF(INDEX(RAW_c_TEB0187_REV01!B:D,MATCH(H209,RAW_c_TEB0187_REV01!B:B,0),3)=L209,INDEX(
RAW_c_TEB0187_REV01!B:D,MATCH(H209,INDEX(RAW_c_TEB0187_REV01!B:B,MATCH(H209,RAW_c_TEB0187_REV01!B:B,)+1):'RAW_c_TEB0187_REV01'!B11280,)+MATCH(H209,RAW_c_TEB0187_REV01!B:B,),3),INDEX(RAW_c_TEB0187_REV01!B:D,MATCH(H209,RAW_c_TEB0187_REV01!B:B,0),3)),"---")))=0,"---",IF(K209&lt;&gt;"---",IF(INDEX(RAW_c_TEB0187_REV01!B:D,MATCH(H209,RAW_c_TEB0187_REV01!B:B,0),3)=L209,INDEX(
RAW_c_TEB0187_REV01!B:D,MATCH(H209,INDEX(RAW_c_TEB0187_REV01!B:B,MATCH(H209,RAW_c_TEB0187_REV01!B:B,)+1):'RAW_c_TEB0187_REV01'!B11280,)+MATCH(H209,RAW_c_TEB0187_REV01!B:B,),3),INDEX(RAW_c_TEB0187_REV01!B:D,MATCH(H209,RAW_c_TEB0187_REV01!B:B,0),3)),"---"))),"---")</f>
        <v>J1-D24</v>
      </c>
      <c r="T209">
        <f>COUNTIF(RAW_c_TEB0187_REV01!B:B,G209)</f>
        <v>2</v>
      </c>
      <c r="U209" t="str">
        <f t="shared" si="23"/>
        <v>B2B-MGT-PL</v>
      </c>
    </row>
    <row r="210" spans="1:21" x14ac:dyDescent="0.25">
      <c r="A210" t="s">
        <v>5790</v>
      </c>
      <c r="B210" t="s">
        <v>39</v>
      </c>
      <c r="C210" t="s">
        <v>5588</v>
      </c>
      <c r="D210" t="s">
        <v>169</v>
      </c>
      <c r="E210" t="s">
        <v>374</v>
      </c>
      <c r="F210" t="str">
        <f t="shared" si="18"/>
        <v>J1-D25</v>
      </c>
      <c r="G210" t="str">
        <f>VLOOKUP(F210,RAW_c_TEB0187_REV01!A:B,2,0)</f>
        <v>GTSL1C_CLK_N</v>
      </c>
      <c r="H210" t="str">
        <f t="shared" si="19"/>
        <v>CK11_N</v>
      </c>
      <c r="I210" t="str">
        <f t="shared" si="20"/>
        <v>C603</v>
      </c>
      <c r="J210" t="str">
        <f t="shared" si="21"/>
        <v>--</v>
      </c>
      <c r="K210">
        <f>IFERROR(IF(J210="--",IF(G210=H210,VLOOKUP(G210,RAW_c_TEB0187_REV01!L:N,3,0),SUM(VLOOKUP(H210,RAW_c_TEB0187_REV01!L:N,3,0),VLOOKUP(G210,RAW_c_TEB0187_REV01!L:N,3,0))),"---"),"---")</f>
        <v>37.617800000000003</v>
      </c>
      <c r="L210" t="str">
        <f t="shared" si="22"/>
        <v>J1-D25</v>
      </c>
      <c r="M210" t="str">
        <f>IFERROR(IF(
COUNTIF(B2B!H:H,(IF(K210&lt;&gt;"---",IF(INDEX(RAW_c_TEB0187_REV01!B:D,MATCH(H210,RAW_c_TEB0187_REV01!B:B,0),3)=L210,INDEX(
RAW_c_TEB0187_REV01!B:D,MATCH(H210,INDEX(RAW_c_TEB0187_REV01!B:B,MATCH(H210,RAW_c_TEB0187_REV01!B:B,)+1):'RAW_c_TEB0187_REV01'!B11281,)+MATCH(H210,RAW_c_TEB0187_REV01!B:B,),3),INDEX(RAW_c_TEB0187_REV01!B:D,MATCH(H210,RAW_c_TEB0187_REV01!B:B,0),3)),"---")))=1,"---",IF(K210&lt;&gt;"---",IF(INDEX(RAW_c_TEB0187_REV01!B:D,MATCH(H210,RAW_c_TEB0187_REV01!B:B,0),3)=L210,INDEX(
RAW_c_TEB0187_REV01!B:D,MATCH(H210,INDEX(RAW_c_TEB0187_REV01!B:B,MATCH(H210,RAW_c_TEB0187_REV01!B:B,)+1):'RAW_c_TEB0187_REV01'!B11281,)+MATCH(H210,RAW_c_TEB0187_REV01!B:B,),3),INDEX(RAW_c_TEB0187_REV01!B:D,MATCH(H210,RAW_c_TEB0187_REV01!B:B,0),3)),"---")),"---")</f>
        <v>U10-47</v>
      </c>
      <c r="N210" t="str">
        <f>IFERROR(IF(AND(B210="B2B",J210="--"),L210,IF(
COUNTIF(B2B!H:H,(IF(K210&lt;&gt;"---",IF(INDEX(RAW_c_TEB0187_REV01!B:D,MATCH(H210,RAW_c_TEB0187_REV01!B:B,0),3)=L210,INDEX(
RAW_c_TEB0187_REV01!B:D,MATCH(H210,INDEX(RAW_c_TEB0187_REV01!B:B,MATCH(H210,RAW_c_TEB0187_REV01!B:B,)+1):'RAW_c_TEB0187_REV01'!B11281,)+MATCH(H210,RAW_c_TEB0187_REV01!B:B,),3),INDEX(RAW_c_TEB0187_REV01!B:D,MATCH(H210,RAW_c_TEB0187_REV01!B:B,0),3)),"---")))=0,"---",IF(K210&lt;&gt;"---",IF(INDEX(RAW_c_TEB0187_REV01!B:D,MATCH(H210,RAW_c_TEB0187_REV01!B:B,0),3)=L210,INDEX(
RAW_c_TEB0187_REV01!B:D,MATCH(H210,INDEX(RAW_c_TEB0187_REV01!B:B,MATCH(H210,RAW_c_TEB0187_REV01!B:B,)+1):'RAW_c_TEB0187_REV01'!B11281,)+MATCH(H210,RAW_c_TEB0187_REV01!B:B,),3),INDEX(RAW_c_TEB0187_REV01!B:D,MATCH(H210,RAW_c_TEB0187_REV01!B:B,0),3)),"---"))),"---")</f>
        <v>J1-D25</v>
      </c>
      <c r="T210">
        <f>COUNTIF(RAW_c_TEB0187_REV01!B:B,G210)</f>
        <v>2</v>
      </c>
      <c r="U210" t="str">
        <f t="shared" si="23"/>
        <v>B2B-MGT-PL</v>
      </c>
    </row>
    <row r="211" spans="1:21" x14ac:dyDescent="0.25">
      <c r="A211" t="s">
        <v>5791</v>
      </c>
      <c r="B211" t="s">
        <v>39</v>
      </c>
      <c r="C211" t="s">
        <v>433</v>
      </c>
      <c r="D211" t="s">
        <v>169</v>
      </c>
      <c r="E211" t="s">
        <v>375</v>
      </c>
      <c r="F211" t="str">
        <f t="shared" si="18"/>
        <v>J1-D26</v>
      </c>
      <c r="G211" t="str">
        <f>VLOOKUP(F211,RAW_c_TEB0187_REV01!A:B,2,0)</f>
        <v>GND</v>
      </c>
      <c r="H211" t="str">
        <f t="shared" si="19"/>
        <v>GND</v>
      </c>
      <c r="I211" t="str">
        <f t="shared" si="20"/>
        <v>--</v>
      </c>
      <c r="J211" t="str">
        <f t="shared" si="21"/>
        <v>---</v>
      </c>
      <c r="K211" t="str">
        <f>IFERROR(IF(J211="--",IF(G211=H211,VLOOKUP(G211,RAW_c_TEB0187_REV01!L:N,3,0),SUM(VLOOKUP(H211,RAW_c_TEB0187_REV01!L:N,3,0),VLOOKUP(G211,RAW_c_TEB0187_REV01!L:N,3,0))),"---"),"---")</f>
        <v>---</v>
      </c>
      <c r="L211" t="str">
        <f t="shared" si="22"/>
        <v>J1-D26</v>
      </c>
      <c r="M211" t="str">
        <f>IFERROR(IF(
COUNTIF(B2B!H:H,(IF(K211&lt;&gt;"---",IF(INDEX(RAW_c_TEB0187_REV01!B:D,MATCH(H211,RAW_c_TEB0187_REV01!B:B,0),3)=L211,INDEX(
RAW_c_TEB0187_REV01!B:D,MATCH(H211,INDEX(RAW_c_TEB0187_REV01!B:B,MATCH(H211,RAW_c_TEB0187_REV01!B:B,)+1):'RAW_c_TEB0187_REV01'!B11282,)+MATCH(H211,RAW_c_TEB0187_REV01!B:B,),3),INDEX(RAW_c_TEB0187_REV01!B:D,MATCH(H211,RAW_c_TEB0187_REV01!B:B,0),3)),"---")))=1,"---",IF(K211&lt;&gt;"---",IF(INDEX(RAW_c_TEB0187_REV01!B:D,MATCH(H211,RAW_c_TEB0187_REV01!B:B,0),3)=L211,INDEX(
RAW_c_TEB0187_REV01!B:D,MATCH(H211,INDEX(RAW_c_TEB0187_REV01!B:B,MATCH(H211,RAW_c_TEB0187_REV01!B:B,)+1):'RAW_c_TEB0187_REV01'!B11282,)+MATCH(H211,RAW_c_TEB0187_REV01!B:B,),3),INDEX(RAW_c_TEB0187_REV01!B:D,MATCH(H211,RAW_c_TEB0187_REV01!B:B,0),3)),"---")),"---")</f>
        <v>---</v>
      </c>
      <c r="N211" t="str">
        <f>IFERROR(IF(AND(B211="B2B",J211="--"),L211,IF(
COUNTIF(B2B!H:H,(IF(K211&lt;&gt;"---",IF(INDEX(RAW_c_TEB0187_REV01!B:D,MATCH(H211,RAW_c_TEB0187_REV01!B:B,0),3)=L211,INDEX(
RAW_c_TEB0187_REV01!B:D,MATCH(H211,INDEX(RAW_c_TEB0187_REV01!B:B,MATCH(H211,RAW_c_TEB0187_REV01!B:B,)+1):'RAW_c_TEB0187_REV01'!B11282,)+MATCH(H211,RAW_c_TEB0187_REV01!B:B,),3),INDEX(RAW_c_TEB0187_REV01!B:D,MATCH(H211,RAW_c_TEB0187_REV01!B:B,0),3)),"---")))=0,"---",IF(K211&lt;&gt;"---",IF(INDEX(RAW_c_TEB0187_REV01!B:D,MATCH(H211,RAW_c_TEB0187_REV01!B:B,0),3)=L211,INDEX(
RAW_c_TEB0187_REV01!B:D,MATCH(H211,INDEX(RAW_c_TEB0187_REV01!B:B,MATCH(H211,RAW_c_TEB0187_REV01!B:B,)+1):'RAW_c_TEB0187_REV01'!B11282,)+MATCH(H211,RAW_c_TEB0187_REV01!B:B,),3),INDEX(RAW_c_TEB0187_REV01!B:D,MATCH(H211,RAW_c_TEB0187_REV01!B:B,0),3)),"---"))),"---")</f>
        <v>---</v>
      </c>
      <c r="T211">
        <f>COUNTIF(RAW_c_TEB0187_REV01!B:B,G211)</f>
        <v>1098</v>
      </c>
      <c r="U211" t="str">
        <f t="shared" si="23"/>
        <v>B2B-GND</v>
      </c>
    </row>
    <row r="212" spans="1:21" x14ac:dyDescent="0.25">
      <c r="A212" t="s">
        <v>5792</v>
      </c>
      <c r="B212" t="s">
        <v>39</v>
      </c>
      <c r="C212" t="s">
        <v>5588</v>
      </c>
      <c r="D212" t="s">
        <v>169</v>
      </c>
      <c r="E212" t="s">
        <v>376</v>
      </c>
      <c r="F212" t="str">
        <f t="shared" si="18"/>
        <v>J1-D27</v>
      </c>
      <c r="G212" t="str">
        <f>VLOOKUP(F212,RAW_c_TEB0187_REV01!A:B,2,0)</f>
        <v>GTSL1C_RX0_P</v>
      </c>
      <c r="H212" t="str">
        <f t="shared" si="19"/>
        <v>GTSL1C_RX0_P</v>
      </c>
      <c r="I212" t="str">
        <f t="shared" si="20"/>
        <v>--</v>
      </c>
      <c r="J212" t="str">
        <f t="shared" si="21"/>
        <v>--</v>
      </c>
      <c r="K212">
        <f>IFERROR(IF(J212="--",IF(G212=H212,VLOOKUP(G212,RAW_c_TEB0187_REV01!L:N,3,0),SUM(VLOOKUP(H212,RAW_c_TEB0187_REV01!L:N,3,0),VLOOKUP(G212,RAW_c_TEB0187_REV01!L:N,3,0))),"---"),"---")</f>
        <v>22.545200000000001</v>
      </c>
      <c r="L212" t="str">
        <f t="shared" si="22"/>
        <v>J1-D27</v>
      </c>
      <c r="M212" t="str">
        <f>IFERROR(IF(
COUNTIF(B2B!H:H,(IF(K212&lt;&gt;"---",IF(INDEX(RAW_c_TEB0187_REV01!B:D,MATCH(H212,RAW_c_TEB0187_REV01!B:B,0),3)=L212,INDEX(
RAW_c_TEB0187_REV01!B:D,MATCH(H212,INDEX(RAW_c_TEB0187_REV01!B:B,MATCH(H212,RAW_c_TEB0187_REV01!B:B,)+1):'RAW_c_TEB0187_REV01'!B11283,)+MATCH(H212,RAW_c_TEB0187_REV01!B:B,),3),INDEX(RAW_c_TEB0187_REV01!B:D,MATCH(H212,RAW_c_TEB0187_REV01!B:B,0),3)),"---")))=1,"---",IF(K212&lt;&gt;"---",IF(INDEX(RAW_c_TEB0187_REV01!B:D,MATCH(H212,RAW_c_TEB0187_REV01!B:B,0),3)=L212,INDEX(
RAW_c_TEB0187_REV01!B:D,MATCH(H212,INDEX(RAW_c_TEB0187_REV01!B:B,MATCH(H212,RAW_c_TEB0187_REV01!B:B,)+1):'RAW_c_TEB0187_REV01'!B11283,)+MATCH(H212,RAW_c_TEB0187_REV01!B:B,),3),INDEX(RAW_c_TEB0187_REV01!B:D,MATCH(H212,RAW_c_TEB0187_REV01!B:B,0),3)),"---")),"---")</f>
        <v>U1-43</v>
      </c>
      <c r="N212" t="str">
        <f>IFERROR(IF(AND(B212="B2B",J212="--"),L212,IF(
COUNTIF(B2B!H:H,(IF(K212&lt;&gt;"---",IF(INDEX(RAW_c_TEB0187_REV01!B:D,MATCH(H212,RAW_c_TEB0187_REV01!B:B,0),3)=L212,INDEX(
RAW_c_TEB0187_REV01!B:D,MATCH(H212,INDEX(RAW_c_TEB0187_REV01!B:B,MATCH(H212,RAW_c_TEB0187_REV01!B:B,)+1):'RAW_c_TEB0187_REV01'!B11283,)+MATCH(H212,RAW_c_TEB0187_REV01!B:B,),3),INDEX(RAW_c_TEB0187_REV01!B:D,MATCH(H212,RAW_c_TEB0187_REV01!B:B,0),3)),"---")))=0,"---",IF(K212&lt;&gt;"---",IF(INDEX(RAW_c_TEB0187_REV01!B:D,MATCH(H212,RAW_c_TEB0187_REV01!B:B,0),3)=L212,INDEX(
RAW_c_TEB0187_REV01!B:D,MATCH(H212,INDEX(RAW_c_TEB0187_REV01!B:B,MATCH(H212,RAW_c_TEB0187_REV01!B:B,)+1):'RAW_c_TEB0187_REV01'!B11283,)+MATCH(H212,RAW_c_TEB0187_REV01!B:B,),3),INDEX(RAW_c_TEB0187_REV01!B:D,MATCH(H212,RAW_c_TEB0187_REV01!B:B,0),3)),"---"))),"---")</f>
        <v>J1-D27</v>
      </c>
      <c r="T212">
        <f>COUNTIF(RAW_c_TEB0187_REV01!B:B,G212)</f>
        <v>2</v>
      </c>
      <c r="U212" t="str">
        <f t="shared" si="23"/>
        <v>B2B-MGT-PL</v>
      </c>
    </row>
    <row r="213" spans="1:21" x14ac:dyDescent="0.25">
      <c r="A213" t="s">
        <v>5793</v>
      </c>
      <c r="B213" t="s">
        <v>39</v>
      </c>
      <c r="C213" t="s">
        <v>5588</v>
      </c>
      <c r="D213" t="s">
        <v>169</v>
      </c>
      <c r="E213" t="s">
        <v>377</v>
      </c>
      <c r="F213" t="str">
        <f t="shared" si="18"/>
        <v>J1-D28</v>
      </c>
      <c r="G213" t="str">
        <f>VLOOKUP(F213,RAW_c_TEB0187_REV01!A:B,2,0)</f>
        <v>GTSL1C_RX0_N</v>
      </c>
      <c r="H213" t="str">
        <f t="shared" si="19"/>
        <v>GTSL1C_RX0_N</v>
      </c>
      <c r="I213" t="str">
        <f t="shared" si="20"/>
        <v>--</v>
      </c>
      <c r="J213" t="str">
        <f t="shared" si="21"/>
        <v>--</v>
      </c>
      <c r="K213">
        <f>IFERROR(IF(J213="--",IF(G213=H213,VLOOKUP(G213,RAW_c_TEB0187_REV01!L:N,3,0),SUM(VLOOKUP(H213,RAW_c_TEB0187_REV01!L:N,3,0),VLOOKUP(G213,RAW_c_TEB0187_REV01!L:N,3,0))),"---"),"---")</f>
        <v>22.5625</v>
      </c>
      <c r="L213" t="str">
        <f t="shared" si="22"/>
        <v>J1-D28</v>
      </c>
      <c r="M213" t="str">
        <f>IFERROR(IF(
COUNTIF(B2B!H:H,(IF(K213&lt;&gt;"---",IF(INDEX(RAW_c_TEB0187_REV01!B:D,MATCH(H213,RAW_c_TEB0187_REV01!B:B,0),3)=L213,INDEX(
RAW_c_TEB0187_REV01!B:D,MATCH(H213,INDEX(RAW_c_TEB0187_REV01!B:B,MATCH(H213,RAW_c_TEB0187_REV01!B:B,)+1):'RAW_c_TEB0187_REV01'!B11284,)+MATCH(H213,RAW_c_TEB0187_REV01!B:B,),3),INDEX(RAW_c_TEB0187_REV01!B:D,MATCH(H213,RAW_c_TEB0187_REV01!B:B,0),3)),"---")))=1,"---",IF(K213&lt;&gt;"---",IF(INDEX(RAW_c_TEB0187_REV01!B:D,MATCH(H213,RAW_c_TEB0187_REV01!B:B,0),3)=L213,INDEX(
RAW_c_TEB0187_REV01!B:D,MATCH(H213,INDEX(RAW_c_TEB0187_REV01!B:B,MATCH(H213,RAW_c_TEB0187_REV01!B:B,)+1):'RAW_c_TEB0187_REV01'!B11284,)+MATCH(H213,RAW_c_TEB0187_REV01!B:B,),3),INDEX(RAW_c_TEB0187_REV01!B:D,MATCH(H213,RAW_c_TEB0187_REV01!B:B,0),3)),"---")),"---")</f>
        <v>U1-41</v>
      </c>
      <c r="N213" t="str">
        <f>IFERROR(IF(AND(B213="B2B",J213="--"),L213,IF(
COUNTIF(B2B!H:H,(IF(K213&lt;&gt;"---",IF(INDEX(RAW_c_TEB0187_REV01!B:D,MATCH(H213,RAW_c_TEB0187_REV01!B:B,0),3)=L213,INDEX(
RAW_c_TEB0187_REV01!B:D,MATCH(H213,INDEX(RAW_c_TEB0187_REV01!B:B,MATCH(H213,RAW_c_TEB0187_REV01!B:B,)+1):'RAW_c_TEB0187_REV01'!B11284,)+MATCH(H213,RAW_c_TEB0187_REV01!B:B,),3),INDEX(RAW_c_TEB0187_REV01!B:D,MATCH(H213,RAW_c_TEB0187_REV01!B:B,0),3)),"---")))=0,"---",IF(K213&lt;&gt;"---",IF(INDEX(RAW_c_TEB0187_REV01!B:D,MATCH(H213,RAW_c_TEB0187_REV01!B:B,0),3)=L213,INDEX(
RAW_c_TEB0187_REV01!B:D,MATCH(H213,INDEX(RAW_c_TEB0187_REV01!B:B,MATCH(H213,RAW_c_TEB0187_REV01!B:B,)+1):'RAW_c_TEB0187_REV01'!B11284,)+MATCH(H213,RAW_c_TEB0187_REV01!B:B,),3),INDEX(RAW_c_TEB0187_REV01!B:D,MATCH(H213,RAW_c_TEB0187_REV01!B:B,0),3)),"---"))),"---")</f>
        <v>J1-D28</v>
      </c>
      <c r="T213">
        <f>COUNTIF(RAW_c_TEB0187_REV01!B:B,G213)</f>
        <v>2</v>
      </c>
      <c r="U213" t="str">
        <f t="shared" si="23"/>
        <v>B2B-MGT-PL</v>
      </c>
    </row>
    <row r="214" spans="1:21" x14ac:dyDescent="0.25">
      <c r="A214" t="s">
        <v>5794</v>
      </c>
      <c r="B214" t="s">
        <v>39</v>
      </c>
      <c r="C214" t="s">
        <v>433</v>
      </c>
      <c r="D214" t="s">
        <v>169</v>
      </c>
      <c r="E214" t="s">
        <v>378</v>
      </c>
      <c r="F214" t="str">
        <f t="shared" si="18"/>
        <v>J1-D29</v>
      </c>
      <c r="G214" t="str">
        <f>VLOOKUP(F214,RAW_c_TEB0187_REV01!A:B,2,0)</f>
        <v>GND</v>
      </c>
      <c r="H214" t="str">
        <f t="shared" si="19"/>
        <v>GND</v>
      </c>
      <c r="I214" t="str">
        <f t="shared" si="20"/>
        <v>--</v>
      </c>
      <c r="J214" t="str">
        <f t="shared" si="21"/>
        <v>---</v>
      </c>
      <c r="K214" t="str">
        <f>IFERROR(IF(J214="--",IF(G214=H214,VLOOKUP(G214,RAW_c_TEB0187_REV01!L:N,3,0),SUM(VLOOKUP(H214,RAW_c_TEB0187_REV01!L:N,3,0),VLOOKUP(G214,RAW_c_TEB0187_REV01!L:N,3,0))),"---"),"---")</f>
        <v>---</v>
      </c>
      <c r="L214" t="str">
        <f t="shared" si="22"/>
        <v>J1-D29</v>
      </c>
      <c r="M214" t="str">
        <f>IFERROR(IF(
COUNTIF(B2B!H:H,(IF(K214&lt;&gt;"---",IF(INDEX(RAW_c_TEB0187_REV01!B:D,MATCH(H214,RAW_c_TEB0187_REV01!B:B,0),3)=L214,INDEX(
RAW_c_TEB0187_REV01!B:D,MATCH(H214,INDEX(RAW_c_TEB0187_REV01!B:B,MATCH(H214,RAW_c_TEB0187_REV01!B:B,)+1):'RAW_c_TEB0187_REV01'!B11285,)+MATCH(H214,RAW_c_TEB0187_REV01!B:B,),3),INDEX(RAW_c_TEB0187_REV01!B:D,MATCH(H214,RAW_c_TEB0187_REV01!B:B,0),3)),"---")))=1,"---",IF(K214&lt;&gt;"---",IF(INDEX(RAW_c_TEB0187_REV01!B:D,MATCH(H214,RAW_c_TEB0187_REV01!B:B,0),3)=L214,INDEX(
RAW_c_TEB0187_REV01!B:D,MATCH(H214,INDEX(RAW_c_TEB0187_REV01!B:B,MATCH(H214,RAW_c_TEB0187_REV01!B:B,)+1):'RAW_c_TEB0187_REV01'!B11285,)+MATCH(H214,RAW_c_TEB0187_REV01!B:B,),3),INDEX(RAW_c_TEB0187_REV01!B:D,MATCH(H214,RAW_c_TEB0187_REV01!B:B,0),3)),"---")),"---")</f>
        <v>---</v>
      </c>
      <c r="N214" t="str">
        <f>IFERROR(IF(AND(B214="B2B",J214="--"),L214,IF(
COUNTIF(B2B!H:H,(IF(K214&lt;&gt;"---",IF(INDEX(RAW_c_TEB0187_REV01!B:D,MATCH(H214,RAW_c_TEB0187_REV01!B:B,0),3)=L214,INDEX(
RAW_c_TEB0187_REV01!B:D,MATCH(H214,INDEX(RAW_c_TEB0187_REV01!B:B,MATCH(H214,RAW_c_TEB0187_REV01!B:B,)+1):'RAW_c_TEB0187_REV01'!B11285,)+MATCH(H214,RAW_c_TEB0187_REV01!B:B,),3),INDEX(RAW_c_TEB0187_REV01!B:D,MATCH(H214,RAW_c_TEB0187_REV01!B:B,0),3)),"---")))=0,"---",IF(K214&lt;&gt;"---",IF(INDEX(RAW_c_TEB0187_REV01!B:D,MATCH(H214,RAW_c_TEB0187_REV01!B:B,0),3)=L214,INDEX(
RAW_c_TEB0187_REV01!B:D,MATCH(H214,INDEX(RAW_c_TEB0187_REV01!B:B,MATCH(H214,RAW_c_TEB0187_REV01!B:B,)+1):'RAW_c_TEB0187_REV01'!B11285,)+MATCH(H214,RAW_c_TEB0187_REV01!B:B,),3),INDEX(RAW_c_TEB0187_REV01!B:D,MATCH(H214,RAW_c_TEB0187_REV01!B:B,0),3)),"---"))),"---")</f>
        <v>---</v>
      </c>
      <c r="T214">
        <f>COUNTIF(RAW_c_TEB0187_REV01!B:B,G214)</f>
        <v>1098</v>
      </c>
      <c r="U214" t="str">
        <f t="shared" si="23"/>
        <v>B2B-GND</v>
      </c>
    </row>
    <row r="215" spans="1:21" x14ac:dyDescent="0.25">
      <c r="A215" t="s">
        <v>5795</v>
      </c>
      <c r="B215" t="s">
        <v>39</v>
      </c>
      <c r="C215" t="s">
        <v>5588</v>
      </c>
      <c r="D215" t="s">
        <v>169</v>
      </c>
      <c r="E215" t="s">
        <v>379</v>
      </c>
      <c r="F215" t="str">
        <f t="shared" si="18"/>
        <v>J1-D30</v>
      </c>
      <c r="G215" t="str">
        <f>VLOOKUP(F215,RAW_c_TEB0187_REV01!A:B,2,0)</f>
        <v>SFPA_RD_P</v>
      </c>
      <c r="H215" t="str">
        <f t="shared" si="19"/>
        <v>SFPA_RD_P</v>
      </c>
      <c r="I215" t="str">
        <f t="shared" si="20"/>
        <v>--</v>
      </c>
      <c r="J215" t="str">
        <f t="shared" si="21"/>
        <v>--</v>
      </c>
      <c r="K215">
        <f>IFERROR(IF(J215="--",IF(G215=H215,VLOOKUP(G215,RAW_c_TEB0187_REV01!L:N,3,0),SUM(VLOOKUP(H215,RAW_c_TEB0187_REV01!L:N,3,0),VLOOKUP(G215,RAW_c_TEB0187_REV01!L:N,3,0))),"---"),"---")</f>
        <v>53.056800000000003</v>
      </c>
      <c r="L215" t="str">
        <f t="shared" si="22"/>
        <v>J1-D30</v>
      </c>
      <c r="M215" t="str">
        <f>IFERROR(IF(
COUNTIF(B2B!H:H,(IF(K215&lt;&gt;"---",IF(INDEX(RAW_c_TEB0187_REV01!B:D,MATCH(H215,RAW_c_TEB0187_REV01!B:B,0),3)=L215,INDEX(
RAW_c_TEB0187_REV01!B:D,MATCH(H215,INDEX(RAW_c_TEB0187_REV01!B:B,MATCH(H215,RAW_c_TEB0187_REV01!B:B,)+1):'RAW_c_TEB0187_REV01'!B11286,)+MATCH(H215,RAW_c_TEB0187_REV01!B:B,),3),INDEX(RAW_c_TEB0187_REV01!B:D,MATCH(H215,RAW_c_TEB0187_REV01!B:B,0),3)),"---")))=1,"---",IF(K215&lt;&gt;"---",IF(INDEX(RAW_c_TEB0187_REV01!B:D,MATCH(H215,RAW_c_TEB0187_REV01!B:B,0),3)=L215,INDEX(
RAW_c_TEB0187_REV01!B:D,MATCH(H215,INDEX(RAW_c_TEB0187_REV01!B:B,MATCH(H215,RAW_c_TEB0187_REV01!B:B,)+1):'RAW_c_TEB0187_REV01'!B11286,)+MATCH(H215,RAW_c_TEB0187_REV01!B:B,),3),INDEX(RAW_c_TEB0187_REV01!B:D,MATCH(H215,RAW_c_TEB0187_REV01!B:B,0),3)),"---")),"---")</f>
        <v>J14-T13</v>
      </c>
      <c r="N215" t="str">
        <f>IFERROR(IF(AND(B215="B2B",J215="--"),L215,IF(
COUNTIF(B2B!H:H,(IF(K215&lt;&gt;"---",IF(INDEX(RAW_c_TEB0187_REV01!B:D,MATCH(H215,RAW_c_TEB0187_REV01!B:B,0),3)=L215,INDEX(
RAW_c_TEB0187_REV01!B:D,MATCH(H215,INDEX(RAW_c_TEB0187_REV01!B:B,MATCH(H215,RAW_c_TEB0187_REV01!B:B,)+1):'RAW_c_TEB0187_REV01'!B11286,)+MATCH(H215,RAW_c_TEB0187_REV01!B:B,),3),INDEX(RAW_c_TEB0187_REV01!B:D,MATCH(H215,RAW_c_TEB0187_REV01!B:B,0),3)),"---")))=0,"---",IF(K215&lt;&gt;"---",IF(INDEX(RAW_c_TEB0187_REV01!B:D,MATCH(H215,RAW_c_TEB0187_REV01!B:B,0),3)=L215,INDEX(
RAW_c_TEB0187_REV01!B:D,MATCH(H215,INDEX(RAW_c_TEB0187_REV01!B:B,MATCH(H215,RAW_c_TEB0187_REV01!B:B,)+1):'RAW_c_TEB0187_REV01'!B11286,)+MATCH(H215,RAW_c_TEB0187_REV01!B:B,),3),INDEX(RAW_c_TEB0187_REV01!B:D,MATCH(H215,RAW_c_TEB0187_REV01!B:B,0),3)),"---"))),"---")</f>
        <v>J1-D30</v>
      </c>
      <c r="T215">
        <f>COUNTIF(RAW_c_TEB0187_REV01!B:B,G215)</f>
        <v>2</v>
      </c>
      <c r="U215" t="str">
        <f t="shared" si="23"/>
        <v>B2B-MGT-PL</v>
      </c>
    </row>
    <row r="216" spans="1:21" x14ac:dyDescent="0.25">
      <c r="A216" t="s">
        <v>5796</v>
      </c>
      <c r="B216" t="s">
        <v>39</v>
      </c>
      <c r="C216" t="s">
        <v>5588</v>
      </c>
      <c r="D216" t="s">
        <v>169</v>
      </c>
      <c r="E216" t="s">
        <v>380</v>
      </c>
      <c r="F216" t="str">
        <f t="shared" si="18"/>
        <v>J1-D31</v>
      </c>
      <c r="G216" t="str">
        <f>VLOOKUP(F216,RAW_c_TEB0187_REV01!A:B,2,0)</f>
        <v>SFPA_RD_N</v>
      </c>
      <c r="H216" t="str">
        <f t="shared" si="19"/>
        <v>SFPA_RD_N</v>
      </c>
      <c r="I216" t="str">
        <f t="shared" si="20"/>
        <v>--</v>
      </c>
      <c r="J216" t="str">
        <f t="shared" si="21"/>
        <v>--</v>
      </c>
      <c r="K216">
        <f>IFERROR(IF(J216="--",IF(G216=H216,VLOOKUP(G216,RAW_c_TEB0187_REV01!L:N,3,0),SUM(VLOOKUP(H216,RAW_c_TEB0187_REV01!L:N,3,0),VLOOKUP(G216,RAW_c_TEB0187_REV01!L:N,3,0))),"---"),"---")</f>
        <v>53.085099999999997</v>
      </c>
      <c r="L216" t="str">
        <f t="shared" si="22"/>
        <v>J1-D31</v>
      </c>
      <c r="M216" t="str">
        <f>IFERROR(IF(
COUNTIF(B2B!H:H,(IF(K216&lt;&gt;"---",IF(INDEX(RAW_c_TEB0187_REV01!B:D,MATCH(H216,RAW_c_TEB0187_REV01!B:B,0),3)=L216,INDEX(
RAW_c_TEB0187_REV01!B:D,MATCH(H216,INDEX(RAW_c_TEB0187_REV01!B:B,MATCH(H216,RAW_c_TEB0187_REV01!B:B,)+1):'RAW_c_TEB0187_REV01'!B11287,)+MATCH(H216,RAW_c_TEB0187_REV01!B:B,),3),INDEX(RAW_c_TEB0187_REV01!B:D,MATCH(H216,RAW_c_TEB0187_REV01!B:B,0),3)),"---")))=1,"---",IF(K216&lt;&gt;"---",IF(INDEX(RAW_c_TEB0187_REV01!B:D,MATCH(H216,RAW_c_TEB0187_REV01!B:B,0),3)=L216,INDEX(
RAW_c_TEB0187_REV01!B:D,MATCH(H216,INDEX(RAW_c_TEB0187_REV01!B:B,MATCH(H216,RAW_c_TEB0187_REV01!B:B,)+1):'RAW_c_TEB0187_REV01'!B11287,)+MATCH(H216,RAW_c_TEB0187_REV01!B:B,),3),INDEX(RAW_c_TEB0187_REV01!B:D,MATCH(H216,RAW_c_TEB0187_REV01!B:B,0),3)),"---")),"---")</f>
        <v>J14-T12</v>
      </c>
      <c r="N216" t="str">
        <f>IFERROR(IF(AND(B216="B2B",J216="--"),L216,IF(
COUNTIF(B2B!H:H,(IF(K216&lt;&gt;"---",IF(INDEX(RAW_c_TEB0187_REV01!B:D,MATCH(H216,RAW_c_TEB0187_REV01!B:B,0),3)=L216,INDEX(
RAW_c_TEB0187_REV01!B:D,MATCH(H216,INDEX(RAW_c_TEB0187_REV01!B:B,MATCH(H216,RAW_c_TEB0187_REV01!B:B,)+1):'RAW_c_TEB0187_REV01'!B11287,)+MATCH(H216,RAW_c_TEB0187_REV01!B:B,),3),INDEX(RAW_c_TEB0187_REV01!B:D,MATCH(H216,RAW_c_TEB0187_REV01!B:B,0),3)),"---")))=0,"---",IF(K216&lt;&gt;"---",IF(INDEX(RAW_c_TEB0187_REV01!B:D,MATCH(H216,RAW_c_TEB0187_REV01!B:B,0),3)=L216,INDEX(
RAW_c_TEB0187_REV01!B:D,MATCH(H216,INDEX(RAW_c_TEB0187_REV01!B:B,MATCH(H216,RAW_c_TEB0187_REV01!B:B,)+1):'RAW_c_TEB0187_REV01'!B11287,)+MATCH(H216,RAW_c_TEB0187_REV01!B:B,),3),INDEX(RAW_c_TEB0187_REV01!B:D,MATCH(H216,RAW_c_TEB0187_REV01!B:B,0),3)),"---"))),"---")</f>
        <v>J1-D31</v>
      </c>
      <c r="T216">
        <f>COUNTIF(RAW_c_TEB0187_REV01!B:B,G216)</f>
        <v>2</v>
      </c>
      <c r="U216" t="str">
        <f t="shared" si="23"/>
        <v>B2B-MGT-PL</v>
      </c>
    </row>
    <row r="217" spans="1:21" x14ac:dyDescent="0.25">
      <c r="A217" t="s">
        <v>5797</v>
      </c>
      <c r="B217" t="s">
        <v>39</v>
      </c>
      <c r="C217" t="s">
        <v>433</v>
      </c>
      <c r="D217" t="s">
        <v>169</v>
      </c>
      <c r="E217" t="s">
        <v>381</v>
      </c>
      <c r="F217" t="str">
        <f t="shared" si="18"/>
        <v>J1-D32</v>
      </c>
      <c r="G217" t="str">
        <f>VLOOKUP(F217,RAW_c_TEB0187_REV01!A:B,2,0)</f>
        <v>GND</v>
      </c>
      <c r="H217" t="str">
        <f t="shared" si="19"/>
        <v>GND</v>
      </c>
      <c r="I217" t="str">
        <f t="shared" si="20"/>
        <v>--</v>
      </c>
      <c r="J217" t="str">
        <f t="shared" si="21"/>
        <v>---</v>
      </c>
      <c r="K217" t="str">
        <f>IFERROR(IF(J217="--",IF(G217=H217,VLOOKUP(G217,RAW_c_TEB0187_REV01!L:N,3,0),SUM(VLOOKUP(H217,RAW_c_TEB0187_REV01!L:N,3,0),VLOOKUP(G217,RAW_c_TEB0187_REV01!L:N,3,0))),"---"),"---")</f>
        <v>---</v>
      </c>
      <c r="L217" t="str">
        <f t="shared" si="22"/>
        <v>J1-D32</v>
      </c>
      <c r="M217" t="str">
        <f>IFERROR(IF(
COUNTIF(B2B!H:H,(IF(K217&lt;&gt;"---",IF(INDEX(RAW_c_TEB0187_REV01!B:D,MATCH(H217,RAW_c_TEB0187_REV01!B:B,0),3)=L217,INDEX(
RAW_c_TEB0187_REV01!B:D,MATCH(H217,INDEX(RAW_c_TEB0187_REV01!B:B,MATCH(H217,RAW_c_TEB0187_REV01!B:B,)+1):'RAW_c_TEB0187_REV01'!B11288,)+MATCH(H217,RAW_c_TEB0187_REV01!B:B,),3),INDEX(RAW_c_TEB0187_REV01!B:D,MATCH(H217,RAW_c_TEB0187_REV01!B:B,0),3)),"---")))=1,"---",IF(K217&lt;&gt;"---",IF(INDEX(RAW_c_TEB0187_REV01!B:D,MATCH(H217,RAW_c_TEB0187_REV01!B:B,0),3)=L217,INDEX(
RAW_c_TEB0187_REV01!B:D,MATCH(H217,INDEX(RAW_c_TEB0187_REV01!B:B,MATCH(H217,RAW_c_TEB0187_REV01!B:B,)+1):'RAW_c_TEB0187_REV01'!B11288,)+MATCH(H217,RAW_c_TEB0187_REV01!B:B,),3),INDEX(RAW_c_TEB0187_REV01!B:D,MATCH(H217,RAW_c_TEB0187_REV01!B:B,0),3)),"---")),"---")</f>
        <v>---</v>
      </c>
      <c r="N217" t="str">
        <f>IFERROR(IF(AND(B217="B2B",J217="--"),L217,IF(
COUNTIF(B2B!H:H,(IF(K217&lt;&gt;"---",IF(INDEX(RAW_c_TEB0187_REV01!B:D,MATCH(H217,RAW_c_TEB0187_REV01!B:B,0),3)=L217,INDEX(
RAW_c_TEB0187_REV01!B:D,MATCH(H217,INDEX(RAW_c_TEB0187_REV01!B:B,MATCH(H217,RAW_c_TEB0187_REV01!B:B,)+1):'RAW_c_TEB0187_REV01'!B11288,)+MATCH(H217,RAW_c_TEB0187_REV01!B:B,),3),INDEX(RAW_c_TEB0187_REV01!B:D,MATCH(H217,RAW_c_TEB0187_REV01!B:B,0),3)),"---")))=0,"---",IF(K217&lt;&gt;"---",IF(INDEX(RAW_c_TEB0187_REV01!B:D,MATCH(H217,RAW_c_TEB0187_REV01!B:B,0),3)=L217,INDEX(
RAW_c_TEB0187_REV01!B:D,MATCH(H217,INDEX(RAW_c_TEB0187_REV01!B:B,MATCH(H217,RAW_c_TEB0187_REV01!B:B,)+1):'RAW_c_TEB0187_REV01'!B11288,)+MATCH(H217,RAW_c_TEB0187_REV01!B:B,),3),INDEX(RAW_c_TEB0187_REV01!B:D,MATCH(H217,RAW_c_TEB0187_REV01!B:B,0),3)),"---"))),"---")</f>
        <v>---</v>
      </c>
      <c r="T217">
        <f>COUNTIF(RAW_c_TEB0187_REV01!B:B,G217)</f>
        <v>1098</v>
      </c>
      <c r="U217" t="str">
        <f t="shared" si="23"/>
        <v>B2B-GND</v>
      </c>
    </row>
    <row r="218" spans="1:21" x14ac:dyDescent="0.25">
      <c r="A218" t="s">
        <v>5798</v>
      </c>
      <c r="B218" t="s">
        <v>39</v>
      </c>
      <c r="C218" t="s">
        <v>433</v>
      </c>
      <c r="D218" t="s">
        <v>169</v>
      </c>
      <c r="E218" t="s">
        <v>382</v>
      </c>
      <c r="F218" t="str">
        <f t="shared" si="18"/>
        <v>J1-D33</v>
      </c>
      <c r="G218" t="str">
        <f>VLOOKUP(F218,RAW_c_TEB0187_REV01!A:B,2,0)</f>
        <v>GND</v>
      </c>
      <c r="H218" t="str">
        <f t="shared" si="19"/>
        <v>GND</v>
      </c>
      <c r="I218" t="str">
        <f t="shared" si="20"/>
        <v>--</v>
      </c>
      <c r="J218" t="str">
        <f t="shared" si="21"/>
        <v>---</v>
      </c>
      <c r="K218" t="str">
        <f>IFERROR(IF(J218="--",IF(G218=H218,VLOOKUP(G218,RAW_c_TEB0187_REV01!L:N,3,0),SUM(VLOOKUP(H218,RAW_c_TEB0187_REV01!L:N,3,0),VLOOKUP(G218,RAW_c_TEB0187_REV01!L:N,3,0))),"---"),"---")</f>
        <v>---</v>
      </c>
      <c r="L218" t="str">
        <f t="shared" si="22"/>
        <v>J1-D33</v>
      </c>
      <c r="M218" t="str">
        <f>IFERROR(IF(
COUNTIF(B2B!H:H,(IF(K218&lt;&gt;"---",IF(INDEX(RAW_c_TEB0187_REV01!B:D,MATCH(H218,RAW_c_TEB0187_REV01!B:B,0),3)=L218,INDEX(
RAW_c_TEB0187_REV01!B:D,MATCH(H218,INDEX(RAW_c_TEB0187_REV01!B:B,MATCH(H218,RAW_c_TEB0187_REV01!B:B,)+1):'RAW_c_TEB0187_REV01'!B11289,)+MATCH(H218,RAW_c_TEB0187_REV01!B:B,),3),INDEX(RAW_c_TEB0187_REV01!B:D,MATCH(H218,RAW_c_TEB0187_REV01!B:B,0),3)),"---")))=1,"---",IF(K218&lt;&gt;"---",IF(INDEX(RAW_c_TEB0187_REV01!B:D,MATCH(H218,RAW_c_TEB0187_REV01!B:B,0),3)=L218,INDEX(
RAW_c_TEB0187_REV01!B:D,MATCH(H218,INDEX(RAW_c_TEB0187_REV01!B:B,MATCH(H218,RAW_c_TEB0187_REV01!B:B,)+1):'RAW_c_TEB0187_REV01'!B11289,)+MATCH(H218,RAW_c_TEB0187_REV01!B:B,),3),INDEX(RAW_c_TEB0187_REV01!B:D,MATCH(H218,RAW_c_TEB0187_REV01!B:B,0),3)),"---")),"---")</f>
        <v>---</v>
      </c>
      <c r="N218" t="str">
        <f>IFERROR(IF(AND(B218="B2B",J218="--"),L218,IF(
COUNTIF(B2B!H:H,(IF(K218&lt;&gt;"---",IF(INDEX(RAW_c_TEB0187_REV01!B:D,MATCH(H218,RAW_c_TEB0187_REV01!B:B,0),3)=L218,INDEX(
RAW_c_TEB0187_REV01!B:D,MATCH(H218,INDEX(RAW_c_TEB0187_REV01!B:B,MATCH(H218,RAW_c_TEB0187_REV01!B:B,)+1):'RAW_c_TEB0187_REV01'!B11289,)+MATCH(H218,RAW_c_TEB0187_REV01!B:B,),3),INDEX(RAW_c_TEB0187_REV01!B:D,MATCH(H218,RAW_c_TEB0187_REV01!B:B,0),3)),"---")))=0,"---",IF(K218&lt;&gt;"---",IF(INDEX(RAW_c_TEB0187_REV01!B:D,MATCH(H218,RAW_c_TEB0187_REV01!B:B,0),3)=L218,INDEX(
RAW_c_TEB0187_REV01!B:D,MATCH(H218,INDEX(RAW_c_TEB0187_REV01!B:B,MATCH(H218,RAW_c_TEB0187_REV01!B:B,)+1):'RAW_c_TEB0187_REV01'!B11289,)+MATCH(H218,RAW_c_TEB0187_REV01!B:B,),3),INDEX(RAW_c_TEB0187_REV01!B:D,MATCH(H218,RAW_c_TEB0187_REV01!B:B,0),3)),"---"))),"---")</f>
        <v>---</v>
      </c>
      <c r="T218">
        <f>COUNTIF(RAW_c_TEB0187_REV01!B:B,G218)</f>
        <v>1098</v>
      </c>
      <c r="U218" t="str">
        <f t="shared" si="23"/>
        <v>B2B-GND</v>
      </c>
    </row>
    <row r="219" spans="1:21" x14ac:dyDescent="0.25">
      <c r="A219" t="s">
        <v>5799</v>
      </c>
      <c r="B219" t="s">
        <v>39</v>
      </c>
      <c r="C219" t="s">
        <v>5619</v>
      </c>
      <c r="D219" t="s">
        <v>169</v>
      </c>
      <c r="E219" t="s">
        <v>383</v>
      </c>
      <c r="F219" t="str">
        <f t="shared" si="18"/>
        <v>J1-D34</v>
      </c>
      <c r="G219" t="str">
        <f>VLOOKUP(F219,RAW_c_TEB0187_REV01!A:B,2,0)</f>
        <v>Z_S5</v>
      </c>
      <c r="H219" t="str">
        <f t="shared" si="19"/>
        <v>Z_S5</v>
      </c>
      <c r="I219" t="str">
        <f t="shared" si="20"/>
        <v>--</v>
      </c>
      <c r="J219" t="str">
        <f t="shared" si="21"/>
        <v>--</v>
      </c>
      <c r="K219">
        <f>IFERROR(IF(J219="--",IF(G219=H219,VLOOKUP(G219,RAW_c_TEB0187_REV01!L:N,3,0),SUM(VLOOKUP(H219,RAW_c_TEB0187_REV01!L:N,3,0),VLOOKUP(G219,RAW_c_TEB0187_REV01!L:N,3,0))),"---"),"---")</f>
        <v>91.645099999999999</v>
      </c>
      <c r="L219" t="str">
        <f t="shared" si="22"/>
        <v>J1-D34</v>
      </c>
      <c r="M219" t="str">
        <f>IFERROR(IF(
COUNTIF(B2B!H:H,(IF(K219&lt;&gt;"---",IF(INDEX(RAW_c_TEB0187_REV01!B:D,MATCH(H219,RAW_c_TEB0187_REV01!B:B,0),3)=L219,INDEX(
RAW_c_TEB0187_REV01!B:D,MATCH(H219,INDEX(RAW_c_TEB0187_REV01!B:B,MATCH(H219,RAW_c_TEB0187_REV01!B:B,)+1):'RAW_c_TEB0187_REV01'!B11290,)+MATCH(H219,RAW_c_TEB0187_REV01!B:B,),3),INDEX(RAW_c_TEB0187_REV01!B:D,MATCH(H219,RAW_c_TEB0187_REV01!B:B,0),3)),"---")))=1,"---",IF(K219&lt;&gt;"---",IF(INDEX(RAW_c_TEB0187_REV01!B:D,MATCH(H219,RAW_c_TEB0187_REV01!B:B,0),3)=L219,INDEX(
RAW_c_TEB0187_REV01!B:D,MATCH(H219,INDEX(RAW_c_TEB0187_REV01!B:B,MATCH(H219,RAW_c_TEB0187_REV01!B:B,)+1):'RAW_c_TEB0187_REV01'!B11290,)+MATCH(H219,RAW_c_TEB0187_REV01!B:B,),3),INDEX(RAW_c_TEB0187_REV01!B:D,MATCH(H219,RAW_c_TEB0187_REV01!B:B,0),3)),"---")),"---")</f>
        <v>U37-4</v>
      </c>
      <c r="N219" t="str">
        <f>IFERROR(IF(AND(B219="B2B",J219="--"),L219,IF(
COUNTIF(B2B!H:H,(IF(K219&lt;&gt;"---",IF(INDEX(RAW_c_TEB0187_REV01!B:D,MATCH(H219,RAW_c_TEB0187_REV01!B:B,0),3)=L219,INDEX(
RAW_c_TEB0187_REV01!B:D,MATCH(H219,INDEX(RAW_c_TEB0187_REV01!B:B,MATCH(H219,RAW_c_TEB0187_REV01!B:B,)+1):'RAW_c_TEB0187_REV01'!B11290,)+MATCH(H219,RAW_c_TEB0187_REV01!B:B,),3),INDEX(RAW_c_TEB0187_REV01!B:D,MATCH(H219,RAW_c_TEB0187_REV01!B:B,0),3)),"---")))=0,"---",IF(K219&lt;&gt;"---",IF(INDEX(RAW_c_TEB0187_REV01!B:D,MATCH(H219,RAW_c_TEB0187_REV01!B:B,0),3)=L219,INDEX(
RAW_c_TEB0187_REV01!B:D,MATCH(H219,INDEX(RAW_c_TEB0187_REV01!B:B,MATCH(H219,RAW_c_TEB0187_REV01!B:B,)+1):'RAW_c_TEB0187_REV01'!B11290,)+MATCH(H219,RAW_c_TEB0187_REV01!B:B,),3),INDEX(RAW_c_TEB0187_REV01!B:D,MATCH(H219,RAW_c_TEB0187_REV01!B:B,0),3)),"---"))),"---")</f>
        <v>J1-D34</v>
      </c>
      <c r="T219">
        <f>COUNTIF(RAW_c_TEB0187_REV01!B:B,G219)</f>
        <v>2</v>
      </c>
      <c r="U219" t="str">
        <f t="shared" si="23"/>
        <v>B2B-IO</v>
      </c>
    </row>
    <row r="220" spans="1:21" x14ac:dyDescent="0.25">
      <c r="A220" t="s">
        <v>5800</v>
      </c>
      <c r="B220" t="s">
        <v>39</v>
      </c>
      <c r="C220" t="s">
        <v>5619</v>
      </c>
      <c r="D220" t="s">
        <v>169</v>
      </c>
      <c r="E220" t="s">
        <v>384</v>
      </c>
      <c r="F220" t="str">
        <f t="shared" si="18"/>
        <v>J1-D35</v>
      </c>
      <c r="G220" t="str">
        <f>VLOOKUP(F220,RAW_c_TEB0187_REV01!A:B,2,0)</f>
        <v>Z_S6</v>
      </c>
      <c r="H220" t="str">
        <f t="shared" si="19"/>
        <v>Z_S6</v>
      </c>
      <c r="I220" t="str">
        <f t="shared" si="20"/>
        <v>--</v>
      </c>
      <c r="J220" t="str">
        <f t="shared" si="21"/>
        <v>--</v>
      </c>
      <c r="K220">
        <f>IFERROR(IF(J220="--",IF(G220=H220,VLOOKUP(G220,RAW_c_TEB0187_REV01!L:N,3,0),SUM(VLOOKUP(H220,RAW_c_TEB0187_REV01!L:N,3,0),VLOOKUP(G220,RAW_c_TEB0187_REV01!L:N,3,0))),"---"),"---")</f>
        <v>90.334800000000001</v>
      </c>
      <c r="L220" t="str">
        <f t="shared" si="22"/>
        <v>J1-D35</v>
      </c>
      <c r="M220" t="str">
        <f>IFERROR(IF(
COUNTIF(B2B!H:H,(IF(K220&lt;&gt;"---",IF(INDEX(RAW_c_TEB0187_REV01!B:D,MATCH(H220,RAW_c_TEB0187_REV01!B:B,0),3)=L220,INDEX(
RAW_c_TEB0187_REV01!B:D,MATCH(H220,INDEX(RAW_c_TEB0187_REV01!B:B,MATCH(H220,RAW_c_TEB0187_REV01!B:B,)+1):'RAW_c_TEB0187_REV01'!B11291,)+MATCH(H220,RAW_c_TEB0187_REV01!B:B,),3),INDEX(RAW_c_TEB0187_REV01!B:D,MATCH(H220,RAW_c_TEB0187_REV01!B:B,0),3)),"---")))=1,"---",IF(K220&lt;&gt;"---",IF(INDEX(RAW_c_TEB0187_REV01!B:D,MATCH(H220,RAW_c_TEB0187_REV01!B:B,0),3)=L220,INDEX(
RAW_c_TEB0187_REV01!B:D,MATCH(H220,INDEX(RAW_c_TEB0187_REV01!B:B,MATCH(H220,RAW_c_TEB0187_REV01!B:B,)+1):'RAW_c_TEB0187_REV01'!B11291,)+MATCH(H220,RAW_c_TEB0187_REV01!B:B,),3),INDEX(RAW_c_TEB0187_REV01!B:D,MATCH(H220,RAW_c_TEB0187_REV01!B:B,0),3)),"---")),"---")</f>
        <v>U16-2</v>
      </c>
      <c r="N220" t="str">
        <f>IFERROR(IF(AND(B220="B2B",J220="--"),L220,IF(
COUNTIF(B2B!H:H,(IF(K220&lt;&gt;"---",IF(INDEX(RAW_c_TEB0187_REV01!B:D,MATCH(H220,RAW_c_TEB0187_REV01!B:B,0),3)=L220,INDEX(
RAW_c_TEB0187_REV01!B:D,MATCH(H220,INDEX(RAW_c_TEB0187_REV01!B:B,MATCH(H220,RAW_c_TEB0187_REV01!B:B,)+1):'RAW_c_TEB0187_REV01'!B11291,)+MATCH(H220,RAW_c_TEB0187_REV01!B:B,),3),INDEX(RAW_c_TEB0187_REV01!B:D,MATCH(H220,RAW_c_TEB0187_REV01!B:B,0),3)),"---")))=0,"---",IF(K220&lt;&gt;"---",IF(INDEX(RAW_c_TEB0187_REV01!B:D,MATCH(H220,RAW_c_TEB0187_REV01!B:B,0),3)=L220,INDEX(
RAW_c_TEB0187_REV01!B:D,MATCH(H220,INDEX(RAW_c_TEB0187_REV01!B:B,MATCH(H220,RAW_c_TEB0187_REV01!B:B,)+1):'RAW_c_TEB0187_REV01'!B11291,)+MATCH(H220,RAW_c_TEB0187_REV01!B:B,),3),INDEX(RAW_c_TEB0187_REV01!B:D,MATCH(H220,RAW_c_TEB0187_REV01!B:B,0),3)),"---"))),"---")</f>
        <v>J1-D35</v>
      </c>
      <c r="T220">
        <f>COUNTIF(RAW_c_TEB0187_REV01!B:B,G220)</f>
        <v>2</v>
      </c>
      <c r="U220" t="str">
        <f t="shared" si="23"/>
        <v>B2B-IO</v>
      </c>
    </row>
    <row r="221" spans="1:21" x14ac:dyDescent="0.25">
      <c r="A221" t="s">
        <v>5801</v>
      </c>
      <c r="B221" t="s">
        <v>39</v>
      </c>
      <c r="C221" t="s">
        <v>5619</v>
      </c>
      <c r="D221" t="s">
        <v>169</v>
      </c>
      <c r="E221" t="s">
        <v>385</v>
      </c>
      <c r="F221" t="str">
        <f t="shared" si="18"/>
        <v>J1-D36</v>
      </c>
      <c r="G221" t="str">
        <f>VLOOKUP(F221,RAW_c_TEB0187_REV01!A:B,2,0)</f>
        <v>Z_S7</v>
      </c>
      <c r="H221" t="str">
        <f t="shared" si="19"/>
        <v>Z_S7</v>
      </c>
      <c r="I221" t="str">
        <f t="shared" si="20"/>
        <v>--</v>
      </c>
      <c r="J221" t="str">
        <f t="shared" si="21"/>
        <v>--</v>
      </c>
      <c r="K221">
        <f>IFERROR(IF(J221="--",IF(G221=H221,VLOOKUP(G221,RAW_c_TEB0187_REV01!L:N,3,0),SUM(VLOOKUP(H221,RAW_c_TEB0187_REV01!L:N,3,0),VLOOKUP(G221,RAW_c_TEB0187_REV01!L:N,3,0))),"---"),"---")</f>
        <v>93.406000000000006</v>
      </c>
      <c r="L221" t="str">
        <f t="shared" si="22"/>
        <v>J1-D36</v>
      </c>
      <c r="M221" t="str">
        <f>IFERROR(IF(
COUNTIF(B2B!H:H,(IF(K221&lt;&gt;"---",IF(INDEX(RAW_c_TEB0187_REV01!B:D,MATCH(H221,RAW_c_TEB0187_REV01!B:B,0),3)=L221,INDEX(
RAW_c_TEB0187_REV01!B:D,MATCH(H221,INDEX(RAW_c_TEB0187_REV01!B:B,MATCH(H221,RAW_c_TEB0187_REV01!B:B,)+1):'RAW_c_TEB0187_REV01'!B11292,)+MATCH(H221,RAW_c_TEB0187_REV01!B:B,),3),INDEX(RAW_c_TEB0187_REV01!B:D,MATCH(H221,RAW_c_TEB0187_REV01!B:B,0),3)),"---")))=1,"---",IF(K221&lt;&gt;"---",IF(INDEX(RAW_c_TEB0187_REV01!B:D,MATCH(H221,RAW_c_TEB0187_REV01!B:B,0),3)=L221,INDEX(
RAW_c_TEB0187_REV01!B:D,MATCH(H221,INDEX(RAW_c_TEB0187_REV01!B:B,MATCH(H221,RAW_c_TEB0187_REV01!B:B,)+1):'RAW_c_TEB0187_REV01'!B11292,)+MATCH(H221,RAW_c_TEB0187_REV01!B:B,),3),INDEX(RAW_c_TEB0187_REV01!B:D,MATCH(H221,RAW_c_TEB0187_REV01!B:B,0),3)),"---")),"---")</f>
        <v>U16-1</v>
      </c>
      <c r="N221" t="str">
        <f>IFERROR(IF(AND(B221="B2B",J221="--"),L221,IF(
COUNTIF(B2B!H:H,(IF(K221&lt;&gt;"---",IF(INDEX(RAW_c_TEB0187_REV01!B:D,MATCH(H221,RAW_c_TEB0187_REV01!B:B,0),3)=L221,INDEX(
RAW_c_TEB0187_REV01!B:D,MATCH(H221,INDEX(RAW_c_TEB0187_REV01!B:B,MATCH(H221,RAW_c_TEB0187_REV01!B:B,)+1):'RAW_c_TEB0187_REV01'!B11292,)+MATCH(H221,RAW_c_TEB0187_REV01!B:B,),3),INDEX(RAW_c_TEB0187_REV01!B:D,MATCH(H221,RAW_c_TEB0187_REV01!B:B,0),3)),"---")))=0,"---",IF(K221&lt;&gt;"---",IF(INDEX(RAW_c_TEB0187_REV01!B:D,MATCH(H221,RAW_c_TEB0187_REV01!B:B,0),3)=L221,INDEX(
RAW_c_TEB0187_REV01!B:D,MATCH(H221,INDEX(RAW_c_TEB0187_REV01!B:B,MATCH(H221,RAW_c_TEB0187_REV01!B:B,)+1):'RAW_c_TEB0187_REV01'!B11292,)+MATCH(H221,RAW_c_TEB0187_REV01!B:B,),3),INDEX(RAW_c_TEB0187_REV01!B:D,MATCH(H221,RAW_c_TEB0187_REV01!B:B,0),3)),"---"))),"---")</f>
        <v>J1-D36</v>
      </c>
      <c r="T221">
        <f>COUNTIF(RAW_c_TEB0187_REV01!B:B,G221)</f>
        <v>2</v>
      </c>
      <c r="U221" t="str">
        <f t="shared" si="23"/>
        <v>B2B-IO</v>
      </c>
    </row>
    <row r="222" spans="1:21" x14ac:dyDescent="0.25">
      <c r="A222" t="s">
        <v>5802</v>
      </c>
      <c r="B222" t="s">
        <v>39</v>
      </c>
      <c r="C222" t="s">
        <v>5619</v>
      </c>
      <c r="D222" t="s">
        <v>169</v>
      </c>
      <c r="E222" t="s">
        <v>386</v>
      </c>
      <c r="F222" t="str">
        <f t="shared" si="18"/>
        <v>J1-D37</v>
      </c>
      <c r="G222" t="str">
        <f>VLOOKUP(F222,RAW_c_TEB0187_REV01!A:B,2,0)</f>
        <v>Z_SDA</v>
      </c>
      <c r="H222" t="str">
        <f t="shared" si="19"/>
        <v>Z_SDA</v>
      </c>
      <c r="I222" t="str">
        <f t="shared" si="20"/>
        <v>--</v>
      </c>
      <c r="J222" t="str">
        <f t="shared" si="21"/>
        <v>--</v>
      </c>
      <c r="K222">
        <f>IFERROR(IF(J222="--",IF(G222=H222,VLOOKUP(G222,RAW_c_TEB0187_REV01!L:N,3,0),SUM(VLOOKUP(H222,RAW_c_TEB0187_REV01!L:N,3,0),VLOOKUP(G222,RAW_c_TEB0187_REV01!L:N,3,0))),"---"),"---")</f>
        <v>109.5157</v>
      </c>
      <c r="L222" t="str">
        <f t="shared" si="22"/>
        <v>J1-D37</v>
      </c>
      <c r="M222" t="str">
        <f>IFERROR(IF(
COUNTIF(B2B!H:H,(IF(K222&lt;&gt;"---",IF(INDEX(RAW_c_TEB0187_REV01!B:D,MATCH(H222,RAW_c_TEB0187_REV01!B:B,0),3)=L222,INDEX(
RAW_c_TEB0187_REV01!B:D,MATCH(H222,INDEX(RAW_c_TEB0187_REV01!B:B,MATCH(H222,RAW_c_TEB0187_REV01!B:B,)+1):'RAW_c_TEB0187_REV01'!B11293,)+MATCH(H222,RAW_c_TEB0187_REV01!B:B,),3),INDEX(RAW_c_TEB0187_REV01!B:D,MATCH(H222,RAW_c_TEB0187_REV01!B:B,0),3)),"---")))=1,"---",IF(K222&lt;&gt;"---",IF(INDEX(RAW_c_TEB0187_REV01!B:D,MATCH(H222,RAW_c_TEB0187_REV01!B:B,0),3)=L222,INDEX(
RAW_c_TEB0187_REV01!B:D,MATCH(H222,INDEX(RAW_c_TEB0187_REV01!B:B,MATCH(H222,RAW_c_TEB0187_REV01!B:B,)+1):'RAW_c_TEB0187_REV01'!B11293,)+MATCH(H222,RAW_c_TEB0187_REV01!B:B,),3),INDEX(RAW_c_TEB0187_REV01!B:D,MATCH(H222,RAW_c_TEB0187_REV01!B:B,0),3)),"---")),"---")</f>
        <v>U38-3</v>
      </c>
      <c r="N222" t="str">
        <f>IFERROR(IF(AND(B222="B2B",J222="--"),L222,IF(
COUNTIF(B2B!H:H,(IF(K222&lt;&gt;"---",IF(INDEX(RAW_c_TEB0187_REV01!B:D,MATCH(H222,RAW_c_TEB0187_REV01!B:B,0),3)=L222,INDEX(
RAW_c_TEB0187_REV01!B:D,MATCH(H222,INDEX(RAW_c_TEB0187_REV01!B:B,MATCH(H222,RAW_c_TEB0187_REV01!B:B,)+1):'RAW_c_TEB0187_REV01'!B11293,)+MATCH(H222,RAW_c_TEB0187_REV01!B:B,),3),INDEX(RAW_c_TEB0187_REV01!B:D,MATCH(H222,RAW_c_TEB0187_REV01!B:B,0),3)),"---")))=0,"---",IF(K222&lt;&gt;"---",IF(INDEX(RAW_c_TEB0187_REV01!B:D,MATCH(H222,RAW_c_TEB0187_REV01!B:B,0),3)=L222,INDEX(
RAW_c_TEB0187_REV01!B:D,MATCH(H222,INDEX(RAW_c_TEB0187_REV01!B:B,MATCH(H222,RAW_c_TEB0187_REV01!B:B,)+1):'RAW_c_TEB0187_REV01'!B11293,)+MATCH(H222,RAW_c_TEB0187_REV01!B:B,),3),INDEX(RAW_c_TEB0187_REV01!B:D,MATCH(H222,RAW_c_TEB0187_REV01!B:B,0),3)),"---"))),"---")</f>
        <v>J1-D37</v>
      </c>
      <c r="T222">
        <f>COUNTIF(RAW_c_TEB0187_REV01!B:B,G222)</f>
        <v>3</v>
      </c>
      <c r="U222" t="str">
        <f t="shared" si="23"/>
        <v>B2B-IO</v>
      </c>
    </row>
    <row r="223" spans="1:21" x14ac:dyDescent="0.25">
      <c r="A223" t="s">
        <v>5803</v>
      </c>
      <c r="B223" t="s">
        <v>39</v>
      </c>
      <c r="C223" t="s">
        <v>5619</v>
      </c>
      <c r="D223" t="s">
        <v>169</v>
      </c>
      <c r="E223" t="s">
        <v>387</v>
      </c>
      <c r="F223" t="str">
        <f t="shared" si="18"/>
        <v>J1-D38</v>
      </c>
      <c r="G223" t="str">
        <f>VLOOKUP(F223,RAW_c_TEB0187_REV01!A:B,2,0)</f>
        <v>Z_SCL</v>
      </c>
      <c r="H223" t="str">
        <f t="shared" si="19"/>
        <v>Z_SCL</v>
      </c>
      <c r="I223" t="str">
        <f t="shared" si="20"/>
        <v>--</v>
      </c>
      <c r="J223" t="str">
        <f t="shared" si="21"/>
        <v>--</v>
      </c>
      <c r="K223">
        <f>IFERROR(IF(J223="--",IF(G223=H223,VLOOKUP(G223,RAW_c_TEB0187_REV01!L:N,3,0),SUM(VLOOKUP(H223,RAW_c_TEB0187_REV01!L:N,3,0),VLOOKUP(G223,RAW_c_TEB0187_REV01!L:N,3,0))),"---"),"---")</f>
        <v>111.3758</v>
      </c>
      <c r="L223" t="str">
        <f t="shared" si="22"/>
        <v>J1-D38</v>
      </c>
      <c r="M223" t="str">
        <f>IFERROR(IF(
COUNTIF(B2B!H:H,(IF(K223&lt;&gt;"---",IF(INDEX(RAW_c_TEB0187_REV01!B:D,MATCH(H223,RAW_c_TEB0187_REV01!B:B,0),3)=L223,INDEX(
RAW_c_TEB0187_REV01!B:D,MATCH(H223,INDEX(RAW_c_TEB0187_REV01!B:B,MATCH(H223,RAW_c_TEB0187_REV01!B:B,)+1):'RAW_c_TEB0187_REV01'!B11294,)+MATCH(H223,RAW_c_TEB0187_REV01!B:B,),3),INDEX(RAW_c_TEB0187_REV01!B:D,MATCH(H223,RAW_c_TEB0187_REV01!B:B,0),3)),"---")))=1,"---",IF(K223&lt;&gt;"---",IF(INDEX(RAW_c_TEB0187_REV01!B:D,MATCH(H223,RAW_c_TEB0187_REV01!B:B,0),3)=L223,INDEX(
RAW_c_TEB0187_REV01!B:D,MATCH(H223,INDEX(RAW_c_TEB0187_REV01!B:B,MATCH(H223,RAW_c_TEB0187_REV01!B:B,)+1):'RAW_c_TEB0187_REV01'!B11294,)+MATCH(H223,RAW_c_TEB0187_REV01!B:B,),3),INDEX(RAW_c_TEB0187_REV01!B:D,MATCH(H223,RAW_c_TEB0187_REV01!B:B,0),3)),"---")),"---")</f>
        <v>U38-2</v>
      </c>
      <c r="N223" t="str">
        <f>IFERROR(IF(AND(B223="B2B",J223="--"),L223,IF(
COUNTIF(B2B!H:H,(IF(K223&lt;&gt;"---",IF(INDEX(RAW_c_TEB0187_REV01!B:D,MATCH(H223,RAW_c_TEB0187_REV01!B:B,0),3)=L223,INDEX(
RAW_c_TEB0187_REV01!B:D,MATCH(H223,INDEX(RAW_c_TEB0187_REV01!B:B,MATCH(H223,RAW_c_TEB0187_REV01!B:B,)+1):'RAW_c_TEB0187_REV01'!B11294,)+MATCH(H223,RAW_c_TEB0187_REV01!B:B,),3),INDEX(RAW_c_TEB0187_REV01!B:D,MATCH(H223,RAW_c_TEB0187_REV01!B:B,0),3)),"---")))=0,"---",IF(K223&lt;&gt;"---",IF(INDEX(RAW_c_TEB0187_REV01!B:D,MATCH(H223,RAW_c_TEB0187_REV01!B:B,0),3)=L223,INDEX(
RAW_c_TEB0187_REV01!B:D,MATCH(H223,INDEX(RAW_c_TEB0187_REV01!B:B,MATCH(H223,RAW_c_TEB0187_REV01!B:B,)+1):'RAW_c_TEB0187_REV01'!B11294,)+MATCH(H223,RAW_c_TEB0187_REV01!B:B,),3),INDEX(RAW_c_TEB0187_REV01!B:D,MATCH(H223,RAW_c_TEB0187_REV01!B:B,0),3)),"---"))),"---")</f>
        <v>J1-D38</v>
      </c>
      <c r="T223">
        <f>COUNTIF(RAW_c_TEB0187_REV01!B:B,G223)</f>
        <v>3</v>
      </c>
      <c r="U223" t="str">
        <f t="shared" si="23"/>
        <v>B2B-IO</v>
      </c>
    </row>
    <row r="224" spans="1:21" x14ac:dyDescent="0.25">
      <c r="A224" t="s">
        <v>5804</v>
      </c>
      <c r="B224" t="s">
        <v>39</v>
      </c>
      <c r="C224" t="s">
        <v>5625</v>
      </c>
      <c r="D224" t="s">
        <v>169</v>
      </c>
      <c r="E224" t="s">
        <v>388</v>
      </c>
      <c r="F224" t="str">
        <f t="shared" si="18"/>
        <v>J1-D39</v>
      </c>
      <c r="G224" t="str">
        <f>VLOOKUP(F224,RAW_c_TEB0187_REV01!A:B,2,0)</f>
        <v>VCCIO_6C</v>
      </c>
      <c r="H224" t="str">
        <f t="shared" si="19"/>
        <v>VCCIO_6C</v>
      </c>
      <c r="I224" t="str">
        <f t="shared" si="20"/>
        <v>--</v>
      </c>
      <c r="J224" t="str">
        <f t="shared" si="21"/>
        <v>--</v>
      </c>
      <c r="K224">
        <f>IFERROR(IF(J224="--",IF(G224=H224,VLOOKUP(G224,RAW_c_TEB0187_REV01!L:N,3,0),SUM(VLOOKUP(H224,RAW_c_TEB0187_REV01!L:N,3,0),VLOOKUP(G224,RAW_c_TEB0187_REV01!L:N,3,0))),"---"),"---")</f>
        <v>2.044</v>
      </c>
      <c r="L224" t="str">
        <f t="shared" si="22"/>
        <v>J1-D39</v>
      </c>
      <c r="M224" t="str">
        <f>IFERROR(IF(
COUNTIF(B2B!H:H,(IF(K224&lt;&gt;"---",IF(INDEX(RAW_c_TEB0187_REV01!B:D,MATCH(H224,RAW_c_TEB0187_REV01!B:B,0),3)=L224,INDEX(
RAW_c_TEB0187_REV01!B:D,MATCH(H224,INDEX(RAW_c_TEB0187_REV01!B:B,MATCH(H224,RAW_c_TEB0187_REV01!B:B,)+1):'RAW_c_TEB0187_REV01'!B11295,)+MATCH(H224,RAW_c_TEB0187_REV01!B:B,),3),INDEX(RAW_c_TEB0187_REV01!B:D,MATCH(H224,RAW_c_TEB0187_REV01!B:B,0),3)),"---")))=1,"---",IF(K224&lt;&gt;"---",IF(INDEX(RAW_c_TEB0187_REV01!B:D,MATCH(H224,RAW_c_TEB0187_REV01!B:B,0),3)=L224,INDEX(
RAW_c_TEB0187_REV01!B:D,MATCH(H224,INDEX(RAW_c_TEB0187_REV01!B:B,MATCH(H224,RAW_c_TEB0187_REV01!B:B,)+1):'RAW_c_TEB0187_REV01'!B11295,)+MATCH(H224,RAW_c_TEB0187_REV01!B:B,),3),INDEX(RAW_c_TEB0187_REV01!B:D,MATCH(H224,RAW_c_TEB0187_REV01!B:B,0),3)),"---")),"---")</f>
        <v>L35-1</v>
      </c>
      <c r="N224" t="str">
        <f>IFERROR(IF(AND(B224="B2B",J224="--"),L224,IF(
COUNTIF(B2B!H:H,(IF(K224&lt;&gt;"---",IF(INDEX(RAW_c_TEB0187_REV01!B:D,MATCH(H224,RAW_c_TEB0187_REV01!B:B,0),3)=L224,INDEX(
RAW_c_TEB0187_REV01!B:D,MATCH(H224,INDEX(RAW_c_TEB0187_REV01!B:B,MATCH(H224,RAW_c_TEB0187_REV01!B:B,)+1):'RAW_c_TEB0187_REV01'!B11295,)+MATCH(H224,RAW_c_TEB0187_REV01!B:B,),3),INDEX(RAW_c_TEB0187_REV01!B:D,MATCH(H224,RAW_c_TEB0187_REV01!B:B,0),3)),"---")))=0,"---",IF(K224&lt;&gt;"---",IF(INDEX(RAW_c_TEB0187_REV01!B:D,MATCH(H224,RAW_c_TEB0187_REV01!B:B,0),3)=L224,INDEX(
RAW_c_TEB0187_REV01!B:D,MATCH(H224,INDEX(RAW_c_TEB0187_REV01!B:B,MATCH(H224,RAW_c_TEB0187_REV01!B:B,)+1):'RAW_c_TEB0187_REV01'!B11295,)+MATCH(H224,RAW_c_TEB0187_REV01!B:B,),3),INDEX(RAW_c_TEB0187_REV01!B:D,MATCH(H224,RAW_c_TEB0187_REV01!B:B,0),3)),"---"))),"---")</f>
        <v>J1-D39</v>
      </c>
      <c r="T224">
        <f>COUNTIF(RAW_c_TEB0187_REV01!B:B,G224)</f>
        <v>2</v>
      </c>
      <c r="U224" t="str">
        <f t="shared" si="23"/>
        <v>B2B-PWR</v>
      </c>
    </row>
    <row r="225" spans="1:21" x14ac:dyDescent="0.25">
      <c r="A225" t="s">
        <v>5805</v>
      </c>
      <c r="B225" t="s">
        <v>39</v>
      </c>
      <c r="C225" t="s">
        <v>5619</v>
      </c>
      <c r="D225" t="s">
        <v>169</v>
      </c>
      <c r="E225" t="s">
        <v>389</v>
      </c>
      <c r="F225" t="str">
        <f t="shared" si="18"/>
        <v>J1-D40</v>
      </c>
      <c r="G225" t="str">
        <f>VLOOKUP(F225,RAW_c_TEB0187_REV01!A:B,2,0)</f>
        <v>ETH1_MDC</v>
      </c>
      <c r="H225" t="str">
        <f t="shared" si="19"/>
        <v>ETH1_MDC</v>
      </c>
      <c r="I225" t="str">
        <f t="shared" si="20"/>
        <v>--</v>
      </c>
      <c r="J225" t="str">
        <f t="shared" si="21"/>
        <v>--</v>
      </c>
      <c r="K225">
        <f>IFERROR(IF(J225="--",IF(G225=H225,VLOOKUP(G225,RAW_c_TEB0187_REV01!L:N,3,0),SUM(VLOOKUP(H225,RAW_c_TEB0187_REV01!L:N,3,0),VLOOKUP(G225,RAW_c_TEB0187_REV01!L:N,3,0))),"---"),"---")</f>
        <v>47.068800000000003</v>
      </c>
      <c r="L225" t="str">
        <f t="shared" si="22"/>
        <v>J1-D40</v>
      </c>
      <c r="M225" t="str">
        <f>IFERROR(IF(
COUNTIF(B2B!H:H,(IF(K225&lt;&gt;"---",IF(INDEX(RAW_c_TEB0187_REV01!B:D,MATCH(H225,RAW_c_TEB0187_REV01!B:B,0),3)=L225,INDEX(
RAW_c_TEB0187_REV01!B:D,MATCH(H225,INDEX(RAW_c_TEB0187_REV01!B:B,MATCH(H225,RAW_c_TEB0187_REV01!B:B,)+1):'RAW_c_TEB0187_REV01'!B11296,)+MATCH(H225,RAW_c_TEB0187_REV01!B:B,),3),INDEX(RAW_c_TEB0187_REV01!B:D,MATCH(H225,RAW_c_TEB0187_REV01!B:B,0),3)),"---")))=1,"---",IF(K225&lt;&gt;"---",IF(INDEX(RAW_c_TEB0187_REV01!B:D,MATCH(H225,RAW_c_TEB0187_REV01!B:B,0),3)=L225,INDEX(
RAW_c_TEB0187_REV01!B:D,MATCH(H225,INDEX(RAW_c_TEB0187_REV01!B:B,MATCH(H225,RAW_c_TEB0187_REV01!B:B,)+1):'RAW_c_TEB0187_REV01'!B11296,)+MATCH(H225,RAW_c_TEB0187_REV01!B:B,),3),INDEX(RAW_c_TEB0187_REV01!B:D,MATCH(H225,RAW_c_TEB0187_REV01!B:B,0),3)),"---")),"---")</f>
        <v>U33-23</v>
      </c>
      <c r="N225" t="str">
        <f>IFERROR(IF(AND(B225="B2B",J225="--"),L225,IF(
COUNTIF(B2B!H:H,(IF(K225&lt;&gt;"---",IF(INDEX(RAW_c_TEB0187_REV01!B:D,MATCH(H225,RAW_c_TEB0187_REV01!B:B,0),3)=L225,INDEX(
RAW_c_TEB0187_REV01!B:D,MATCH(H225,INDEX(RAW_c_TEB0187_REV01!B:B,MATCH(H225,RAW_c_TEB0187_REV01!B:B,)+1):'RAW_c_TEB0187_REV01'!B11296,)+MATCH(H225,RAW_c_TEB0187_REV01!B:B,),3),INDEX(RAW_c_TEB0187_REV01!B:D,MATCH(H225,RAW_c_TEB0187_REV01!B:B,0),3)),"---")))=0,"---",IF(K225&lt;&gt;"---",IF(INDEX(RAW_c_TEB0187_REV01!B:D,MATCH(H225,RAW_c_TEB0187_REV01!B:B,0),3)=L225,INDEX(
RAW_c_TEB0187_REV01!B:D,MATCH(H225,INDEX(RAW_c_TEB0187_REV01!B:B,MATCH(H225,RAW_c_TEB0187_REV01!B:B,)+1):'RAW_c_TEB0187_REV01'!B11296,)+MATCH(H225,RAW_c_TEB0187_REV01!B:B,),3),INDEX(RAW_c_TEB0187_REV01!B:D,MATCH(H225,RAW_c_TEB0187_REV01!B:B,0),3)),"---"))),"---")</f>
        <v>J1-D40</v>
      </c>
      <c r="T225">
        <f>COUNTIF(RAW_c_TEB0187_REV01!B:B,G225)</f>
        <v>3</v>
      </c>
      <c r="U225" t="str">
        <f t="shared" si="23"/>
        <v>B2B-IO</v>
      </c>
    </row>
    <row r="226" spans="1:21" x14ac:dyDescent="0.25">
      <c r="A226" t="s">
        <v>5806</v>
      </c>
      <c r="B226" t="s">
        <v>39</v>
      </c>
      <c r="C226" t="s">
        <v>5619</v>
      </c>
      <c r="D226" t="s">
        <v>169</v>
      </c>
      <c r="E226" t="s">
        <v>390</v>
      </c>
      <c r="F226" t="str">
        <f t="shared" si="18"/>
        <v>J1-D41</v>
      </c>
      <c r="G226" t="str">
        <f>VLOOKUP(F226,RAW_c_TEB0187_REV01!A:B,2,0)</f>
        <v>ETH1_RXD1</v>
      </c>
      <c r="H226" t="str">
        <f t="shared" si="19"/>
        <v>ETH1_RXD1</v>
      </c>
      <c r="I226" t="str">
        <f t="shared" si="20"/>
        <v>--</v>
      </c>
      <c r="J226" t="str">
        <f t="shared" si="21"/>
        <v>--</v>
      </c>
      <c r="K226">
        <f>IFERROR(IF(J226="--",IF(G226=H226,VLOOKUP(G226,RAW_c_TEB0187_REV01!L:N,3,0),SUM(VLOOKUP(H226,RAW_c_TEB0187_REV01!L:N,3,0),VLOOKUP(G226,RAW_c_TEB0187_REV01!L:N,3,0))),"---"),"---")</f>
        <v>40.8902</v>
      </c>
      <c r="L226" t="str">
        <f t="shared" si="22"/>
        <v>J1-D41</v>
      </c>
      <c r="M226" t="str">
        <f>IFERROR(IF(
COUNTIF(B2B!H:H,(IF(K226&lt;&gt;"---",IF(INDEX(RAW_c_TEB0187_REV01!B:D,MATCH(H226,RAW_c_TEB0187_REV01!B:B,0),3)=L226,INDEX(
RAW_c_TEB0187_REV01!B:D,MATCH(H226,INDEX(RAW_c_TEB0187_REV01!B:B,MATCH(H226,RAW_c_TEB0187_REV01!B:B,)+1):'RAW_c_TEB0187_REV01'!B11297,)+MATCH(H226,RAW_c_TEB0187_REV01!B:B,),3),INDEX(RAW_c_TEB0187_REV01!B:D,MATCH(H226,RAW_c_TEB0187_REV01!B:B,0),3)),"---")))=1,"---",IF(K226&lt;&gt;"---",IF(INDEX(RAW_c_TEB0187_REV01!B:D,MATCH(H226,RAW_c_TEB0187_REV01!B:B,0),3)=L226,INDEX(
RAW_c_TEB0187_REV01!B:D,MATCH(H226,INDEX(RAW_c_TEB0187_REV01!B:B,MATCH(H226,RAW_c_TEB0187_REV01!B:B,)+1):'RAW_c_TEB0187_REV01'!B11297,)+MATCH(H226,RAW_c_TEB0187_REV01!B:B,),3),INDEX(RAW_c_TEB0187_REV01!B:D,MATCH(H226,RAW_c_TEB0187_REV01!B:B,0),3)),"---")),"---")</f>
        <v>U33-32</v>
      </c>
      <c r="N226" t="str">
        <f>IFERROR(IF(AND(B226="B2B",J226="--"),L226,IF(
COUNTIF(B2B!H:H,(IF(K226&lt;&gt;"---",IF(INDEX(RAW_c_TEB0187_REV01!B:D,MATCH(H226,RAW_c_TEB0187_REV01!B:B,0),3)=L226,INDEX(
RAW_c_TEB0187_REV01!B:D,MATCH(H226,INDEX(RAW_c_TEB0187_REV01!B:B,MATCH(H226,RAW_c_TEB0187_REV01!B:B,)+1):'RAW_c_TEB0187_REV01'!B11297,)+MATCH(H226,RAW_c_TEB0187_REV01!B:B,),3),INDEX(RAW_c_TEB0187_REV01!B:D,MATCH(H226,RAW_c_TEB0187_REV01!B:B,0),3)),"---")))=0,"---",IF(K226&lt;&gt;"---",IF(INDEX(RAW_c_TEB0187_REV01!B:D,MATCH(H226,RAW_c_TEB0187_REV01!B:B,0),3)=L226,INDEX(
RAW_c_TEB0187_REV01!B:D,MATCH(H226,INDEX(RAW_c_TEB0187_REV01!B:B,MATCH(H226,RAW_c_TEB0187_REV01!B:B,)+1):'RAW_c_TEB0187_REV01'!B11297,)+MATCH(H226,RAW_c_TEB0187_REV01!B:B,),3),INDEX(RAW_c_TEB0187_REV01!B:D,MATCH(H226,RAW_c_TEB0187_REV01!B:B,0),3)),"---"))),"---")</f>
        <v>J1-D41</v>
      </c>
      <c r="T226">
        <f>COUNTIF(RAW_c_TEB0187_REV01!B:B,G226)</f>
        <v>3</v>
      </c>
      <c r="U226" t="str">
        <f t="shared" si="23"/>
        <v>B2B-IO</v>
      </c>
    </row>
    <row r="227" spans="1:21" x14ac:dyDescent="0.25">
      <c r="A227" t="s">
        <v>5807</v>
      </c>
      <c r="B227" t="s">
        <v>39</v>
      </c>
      <c r="C227" t="s">
        <v>5619</v>
      </c>
      <c r="D227" t="s">
        <v>169</v>
      </c>
      <c r="E227" t="s">
        <v>391</v>
      </c>
      <c r="F227" t="str">
        <f t="shared" si="18"/>
        <v>J1-D42</v>
      </c>
      <c r="G227" t="str">
        <f>VLOOKUP(F227,RAW_c_TEB0187_REV01!A:B,2,0)</f>
        <v>ETH1_RXD3</v>
      </c>
      <c r="H227" t="str">
        <f t="shared" si="19"/>
        <v>ETH1_RXD3</v>
      </c>
      <c r="I227" t="str">
        <f t="shared" si="20"/>
        <v>--</v>
      </c>
      <c r="J227" t="str">
        <f t="shared" si="21"/>
        <v>--</v>
      </c>
      <c r="K227">
        <f>IFERROR(IF(J227="--",IF(G227=H227,VLOOKUP(G227,RAW_c_TEB0187_REV01!L:N,3,0),SUM(VLOOKUP(H227,RAW_c_TEB0187_REV01!L:N,3,0),VLOOKUP(G227,RAW_c_TEB0187_REV01!L:N,3,0))),"---"),"---")</f>
        <v>41.202500000000001</v>
      </c>
      <c r="L227" t="str">
        <f t="shared" si="22"/>
        <v>J1-D42</v>
      </c>
      <c r="M227" t="str">
        <f>IFERROR(IF(
COUNTIF(B2B!H:H,(IF(K227&lt;&gt;"---",IF(INDEX(RAW_c_TEB0187_REV01!B:D,MATCH(H227,RAW_c_TEB0187_REV01!B:B,0),3)=L227,INDEX(
RAW_c_TEB0187_REV01!B:D,MATCH(H227,INDEX(RAW_c_TEB0187_REV01!B:B,MATCH(H227,RAW_c_TEB0187_REV01!B:B,)+1):'RAW_c_TEB0187_REV01'!B11298,)+MATCH(H227,RAW_c_TEB0187_REV01!B:B,),3),INDEX(RAW_c_TEB0187_REV01!B:D,MATCH(H227,RAW_c_TEB0187_REV01!B:B,0),3)),"---")))=1,"---",IF(K227&lt;&gt;"---",IF(INDEX(RAW_c_TEB0187_REV01!B:D,MATCH(H227,RAW_c_TEB0187_REV01!B:B,0),3)=L227,INDEX(
RAW_c_TEB0187_REV01!B:D,MATCH(H227,INDEX(RAW_c_TEB0187_REV01!B:B,MATCH(H227,RAW_c_TEB0187_REV01!B:B,)+1):'RAW_c_TEB0187_REV01'!B11298,)+MATCH(H227,RAW_c_TEB0187_REV01!B:B,),3),INDEX(RAW_c_TEB0187_REV01!B:D,MATCH(H227,RAW_c_TEB0187_REV01!B:B,0),3)),"---")),"---")</f>
        <v>U33-29</v>
      </c>
      <c r="N227" t="str">
        <f>IFERROR(IF(AND(B227="B2B",J227="--"),L227,IF(
COUNTIF(B2B!H:H,(IF(K227&lt;&gt;"---",IF(INDEX(RAW_c_TEB0187_REV01!B:D,MATCH(H227,RAW_c_TEB0187_REV01!B:B,0),3)=L227,INDEX(
RAW_c_TEB0187_REV01!B:D,MATCH(H227,INDEX(RAW_c_TEB0187_REV01!B:B,MATCH(H227,RAW_c_TEB0187_REV01!B:B,)+1):'RAW_c_TEB0187_REV01'!B11298,)+MATCH(H227,RAW_c_TEB0187_REV01!B:B,),3),INDEX(RAW_c_TEB0187_REV01!B:D,MATCH(H227,RAW_c_TEB0187_REV01!B:B,0),3)),"---")))=0,"---",IF(K227&lt;&gt;"---",IF(INDEX(RAW_c_TEB0187_REV01!B:D,MATCH(H227,RAW_c_TEB0187_REV01!B:B,0),3)=L227,INDEX(
RAW_c_TEB0187_REV01!B:D,MATCH(H227,INDEX(RAW_c_TEB0187_REV01!B:B,MATCH(H227,RAW_c_TEB0187_REV01!B:B,)+1):'RAW_c_TEB0187_REV01'!B11298,)+MATCH(H227,RAW_c_TEB0187_REV01!B:B,),3),INDEX(RAW_c_TEB0187_REV01!B:D,MATCH(H227,RAW_c_TEB0187_REV01!B:B,0),3)),"---"))),"---")</f>
        <v>J1-D42</v>
      </c>
      <c r="T227">
        <f>COUNTIF(RAW_c_TEB0187_REV01!B:B,G227)</f>
        <v>3</v>
      </c>
      <c r="U227" t="str">
        <f t="shared" si="23"/>
        <v>B2B-IO</v>
      </c>
    </row>
    <row r="228" spans="1:21" x14ac:dyDescent="0.25">
      <c r="A228" t="s">
        <v>5808</v>
      </c>
      <c r="B228" t="s">
        <v>39</v>
      </c>
      <c r="C228" t="s">
        <v>5619</v>
      </c>
      <c r="D228" t="s">
        <v>169</v>
      </c>
      <c r="E228" t="s">
        <v>392</v>
      </c>
      <c r="F228" t="str">
        <f t="shared" si="18"/>
        <v>J1-D43</v>
      </c>
      <c r="G228" t="str">
        <f>VLOOKUP(F228,RAW_c_TEB0187_REV01!A:B,2,0)</f>
        <v>ETH1_RST</v>
      </c>
      <c r="H228" t="str">
        <f t="shared" si="19"/>
        <v>ETH1_RST</v>
      </c>
      <c r="I228" t="str">
        <f t="shared" si="20"/>
        <v>--</v>
      </c>
      <c r="J228" t="str">
        <f t="shared" si="21"/>
        <v>--</v>
      </c>
      <c r="K228">
        <f>IFERROR(IF(J228="--",IF(G228=H228,VLOOKUP(G228,RAW_c_TEB0187_REV01!L:N,3,0),SUM(VLOOKUP(H228,RAW_c_TEB0187_REV01!L:N,3,0),VLOOKUP(G228,RAW_c_TEB0187_REV01!L:N,3,0))),"---"),"---")</f>
        <v>28.155000000000001</v>
      </c>
      <c r="L228" t="str">
        <f t="shared" si="22"/>
        <v>J1-D43</v>
      </c>
      <c r="M228" t="str">
        <f>IFERROR(IF(
COUNTIF(B2B!H:H,(IF(K228&lt;&gt;"---",IF(INDEX(RAW_c_TEB0187_REV01!B:D,MATCH(H228,RAW_c_TEB0187_REV01!B:B,0),3)=L228,INDEX(
RAW_c_TEB0187_REV01!B:D,MATCH(H228,INDEX(RAW_c_TEB0187_REV01!B:B,MATCH(H228,RAW_c_TEB0187_REV01!B:B,)+1):'RAW_c_TEB0187_REV01'!B11299,)+MATCH(H228,RAW_c_TEB0187_REV01!B:B,),3),INDEX(RAW_c_TEB0187_REV01!B:D,MATCH(H228,RAW_c_TEB0187_REV01!B:B,0),3)),"---")))=1,"---",IF(K228&lt;&gt;"---",IF(INDEX(RAW_c_TEB0187_REV01!B:D,MATCH(H228,RAW_c_TEB0187_REV01!B:B,0),3)=L228,INDEX(
RAW_c_TEB0187_REV01!B:D,MATCH(H228,INDEX(RAW_c_TEB0187_REV01!B:B,MATCH(H228,RAW_c_TEB0187_REV01!B:B,)+1):'RAW_c_TEB0187_REV01'!B11299,)+MATCH(H228,RAW_c_TEB0187_REV01!B:B,),3),INDEX(RAW_c_TEB0187_REV01!B:D,MATCH(H228,RAW_c_TEB0187_REV01!B:B,0),3)),"---")),"---")</f>
        <v>U11-14</v>
      </c>
      <c r="N228" t="str">
        <f>IFERROR(IF(AND(B228="B2B",J228="--"),L228,IF(
COUNTIF(B2B!H:H,(IF(K228&lt;&gt;"---",IF(INDEX(RAW_c_TEB0187_REV01!B:D,MATCH(H228,RAW_c_TEB0187_REV01!B:B,0),3)=L228,INDEX(
RAW_c_TEB0187_REV01!B:D,MATCH(H228,INDEX(RAW_c_TEB0187_REV01!B:B,MATCH(H228,RAW_c_TEB0187_REV01!B:B,)+1):'RAW_c_TEB0187_REV01'!B11299,)+MATCH(H228,RAW_c_TEB0187_REV01!B:B,),3),INDEX(RAW_c_TEB0187_REV01!B:D,MATCH(H228,RAW_c_TEB0187_REV01!B:B,0),3)),"---")))=0,"---",IF(K228&lt;&gt;"---",IF(INDEX(RAW_c_TEB0187_REV01!B:D,MATCH(H228,RAW_c_TEB0187_REV01!B:B,0),3)=L228,INDEX(
RAW_c_TEB0187_REV01!B:D,MATCH(H228,INDEX(RAW_c_TEB0187_REV01!B:B,MATCH(H228,RAW_c_TEB0187_REV01!B:B,)+1):'RAW_c_TEB0187_REV01'!B11299,)+MATCH(H228,RAW_c_TEB0187_REV01!B:B,),3),INDEX(RAW_c_TEB0187_REV01!B:D,MATCH(H228,RAW_c_TEB0187_REV01!B:B,0),3)),"---"))),"---")</f>
        <v>J1-D43</v>
      </c>
      <c r="T228">
        <f>COUNTIF(RAW_c_TEB0187_REV01!B:B,G228)</f>
        <v>3</v>
      </c>
      <c r="U228" t="str">
        <f t="shared" si="23"/>
        <v>B2B-IO</v>
      </c>
    </row>
    <row r="229" spans="1:21" x14ac:dyDescent="0.25">
      <c r="A229" t="s">
        <v>5809</v>
      </c>
      <c r="B229" t="s">
        <v>39</v>
      </c>
      <c r="C229" t="s">
        <v>5619</v>
      </c>
      <c r="D229" t="s">
        <v>169</v>
      </c>
      <c r="E229" t="s">
        <v>393</v>
      </c>
      <c r="F229" t="str">
        <f t="shared" si="18"/>
        <v>J1-D44</v>
      </c>
      <c r="G229" t="str">
        <f>VLOOKUP(F229,RAW_c_TEB0187_REV01!A:B,2,0)</f>
        <v>I2C_F_SCL</v>
      </c>
      <c r="H229" t="str">
        <f t="shared" si="19"/>
        <v>I2C_F_SCL</v>
      </c>
      <c r="I229" t="str">
        <f t="shared" si="20"/>
        <v>--</v>
      </c>
      <c r="J229" t="str">
        <f t="shared" si="21"/>
        <v>--</v>
      </c>
      <c r="K229">
        <f>IFERROR(IF(J229="--",IF(G229=H229,VLOOKUP(G229,RAW_c_TEB0187_REV01!L:N,3,0),SUM(VLOOKUP(H229,RAW_c_TEB0187_REV01!L:N,3,0),VLOOKUP(G229,RAW_c_TEB0187_REV01!L:N,3,0))),"---"),"---")</f>
        <v>25.215900000000001</v>
      </c>
      <c r="L229" t="str">
        <f t="shared" si="22"/>
        <v>J1-D44</v>
      </c>
      <c r="M229" t="str">
        <f>IFERROR(IF(
COUNTIF(B2B!H:H,(IF(K229&lt;&gt;"---",IF(INDEX(RAW_c_TEB0187_REV01!B:D,MATCH(H229,RAW_c_TEB0187_REV01!B:B,0),3)=L229,INDEX(
RAW_c_TEB0187_REV01!B:D,MATCH(H229,INDEX(RAW_c_TEB0187_REV01!B:B,MATCH(H229,RAW_c_TEB0187_REV01!B:B,)+1):'RAW_c_TEB0187_REV01'!B11300,)+MATCH(H229,RAW_c_TEB0187_REV01!B:B,),3),INDEX(RAW_c_TEB0187_REV01!B:D,MATCH(H229,RAW_c_TEB0187_REV01!B:B,0),3)),"---")))=1,"---",IF(K229&lt;&gt;"---",IF(INDEX(RAW_c_TEB0187_REV01!B:D,MATCH(H229,RAW_c_TEB0187_REV01!B:B,0),3)=L229,INDEX(
RAW_c_TEB0187_REV01!B:D,MATCH(H229,INDEX(RAW_c_TEB0187_REV01!B:B,MATCH(H229,RAW_c_TEB0187_REV01!B:B,)+1):'RAW_c_TEB0187_REV01'!B11300,)+MATCH(H229,RAW_c_TEB0187_REV01!B:B,),3),INDEX(RAW_c_TEB0187_REV01!B:D,MATCH(H229,RAW_c_TEB0187_REV01!B:B,0),3)),"---")),"---")</f>
        <v>U29-5</v>
      </c>
      <c r="N229" t="str">
        <f>IFERROR(IF(AND(B229="B2B",J229="--"),L229,IF(
COUNTIF(B2B!H:H,(IF(K229&lt;&gt;"---",IF(INDEX(RAW_c_TEB0187_REV01!B:D,MATCH(H229,RAW_c_TEB0187_REV01!B:B,0),3)=L229,INDEX(
RAW_c_TEB0187_REV01!B:D,MATCH(H229,INDEX(RAW_c_TEB0187_REV01!B:B,MATCH(H229,RAW_c_TEB0187_REV01!B:B,)+1):'RAW_c_TEB0187_REV01'!B11300,)+MATCH(H229,RAW_c_TEB0187_REV01!B:B,),3),INDEX(RAW_c_TEB0187_REV01!B:D,MATCH(H229,RAW_c_TEB0187_REV01!B:B,0),3)),"---")))=0,"---",IF(K229&lt;&gt;"---",IF(INDEX(RAW_c_TEB0187_REV01!B:D,MATCH(H229,RAW_c_TEB0187_REV01!B:B,0),3)=L229,INDEX(
RAW_c_TEB0187_REV01!B:D,MATCH(H229,INDEX(RAW_c_TEB0187_REV01!B:B,MATCH(H229,RAW_c_TEB0187_REV01!B:B,)+1):'RAW_c_TEB0187_REV01'!B11300,)+MATCH(H229,RAW_c_TEB0187_REV01!B:B,),3),INDEX(RAW_c_TEB0187_REV01!B:D,MATCH(H229,RAW_c_TEB0187_REV01!B:B,0),3)),"---"))),"---")</f>
        <v>J1-D44</v>
      </c>
      <c r="T229">
        <f>COUNTIF(RAW_c_TEB0187_REV01!B:B,G229)</f>
        <v>3</v>
      </c>
      <c r="U229" t="str">
        <f t="shared" si="23"/>
        <v>B2B-IO</v>
      </c>
    </row>
    <row r="230" spans="1:21" x14ac:dyDescent="0.25">
      <c r="A230" t="s">
        <v>5810</v>
      </c>
      <c r="B230" t="s">
        <v>39</v>
      </c>
      <c r="C230" t="s">
        <v>433</v>
      </c>
      <c r="D230" t="s">
        <v>169</v>
      </c>
      <c r="E230" t="s">
        <v>394</v>
      </c>
      <c r="F230" t="str">
        <f t="shared" si="18"/>
        <v>J1-D45</v>
      </c>
      <c r="G230" t="str">
        <f>VLOOKUP(F230,RAW_c_TEB0187_REV01!A:B,2,0)</f>
        <v>GND</v>
      </c>
      <c r="H230" t="str">
        <f t="shared" si="19"/>
        <v>GND</v>
      </c>
      <c r="I230" t="str">
        <f t="shared" si="20"/>
        <v>--</v>
      </c>
      <c r="J230" t="str">
        <f t="shared" si="21"/>
        <v>---</v>
      </c>
      <c r="K230" t="str">
        <f>IFERROR(IF(J230="--",IF(G230=H230,VLOOKUP(G230,RAW_c_TEB0187_REV01!L:N,3,0),SUM(VLOOKUP(H230,RAW_c_TEB0187_REV01!L:N,3,0),VLOOKUP(G230,RAW_c_TEB0187_REV01!L:N,3,0))),"---"),"---")</f>
        <v>---</v>
      </c>
      <c r="L230" t="str">
        <f t="shared" si="22"/>
        <v>J1-D45</v>
      </c>
      <c r="M230" t="str">
        <f>IFERROR(IF(
COUNTIF(B2B!H:H,(IF(K230&lt;&gt;"---",IF(INDEX(RAW_c_TEB0187_REV01!B:D,MATCH(H230,RAW_c_TEB0187_REV01!B:B,0),3)=L230,INDEX(
RAW_c_TEB0187_REV01!B:D,MATCH(H230,INDEX(RAW_c_TEB0187_REV01!B:B,MATCH(H230,RAW_c_TEB0187_REV01!B:B,)+1):'RAW_c_TEB0187_REV01'!B11301,)+MATCH(H230,RAW_c_TEB0187_REV01!B:B,),3),INDEX(RAW_c_TEB0187_REV01!B:D,MATCH(H230,RAW_c_TEB0187_REV01!B:B,0),3)),"---")))=1,"---",IF(K230&lt;&gt;"---",IF(INDEX(RAW_c_TEB0187_REV01!B:D,MATCH(H230,RAW_c_TEB0187_REV01!B:B,0),3)=L230,INDEX(
RAW_c_TEB0187_REV01!B:D,MATCH(H230,INDEX(RAW_c_TEB0187_REV01!B:B,MATCH(H230,RAW_c_TEB0187_REV01!B:B,)+1):'RAW_c_TEB0187_REV01'!B11301,)+MATCH(H230,RAW_c_TEB0187_REV01!B:B,),3),INDEX(RAW_c_TEB0187_REV01!B:D,MATCH(H230,RAW_c_TEB0187_REV01!B:B,0),3)),"---")),"---")</f>
        <v>---</v>
      </c>
      <c r="N230" t="str">
        <f>IFERROR(IF(AND(B230="B2B",J230="--"),L230,IF(
COUNTIF(B2B!H:H,(IF(K230&lt;&gt;"---",IF(INDEX(RAW_c_TEB0187_REV01!B:D,MATCH(H230,RAW_c_TEB0187_REV01!B:B,0),3)=L230,INDEX(
RAW_c_TEB0187_REV01!B:D,MATCH(H230,INDEX(RAW_c_TEB0187_REV01!B:B,MATCH(H230,RAW_c_TEB0187_REV01!B:B,)+1):'RAW_c_TEB0187_REV01'!B11301,)+MATCH(H230,RAW_c_TEB0187_REV01!B:B,),3),INDEX(RAW_c_TEB0187_REV01!B:D,MATCH(H230,RAW_c_TEB0187_REV01!B:B,0),3)),"---")))=0,"---",IF(K230&lt;&gt;"---",IF(INDEX(RAW_c_TEB0187_REV01!B:D,MATCH(H230,RAW_c_TEB0187_REV01!B:B,0),3)=L230,INDEX(
RAW_c_TEB0187_REV01!B:D,MATCH(H230,INDEX(RAW_c_TEB0187_REV01!B:B,MATCH(H230,RAW_c_TEB0187_REV01!B:B,)+1):'RAW_c_TEB0187_REV01'!B11301,)+MATCH(H230,RAW_c_TEB0187_REV01!B:B,),3),INDEX(RAW_c_TEB0187_REV01!B:D,MATCH(H230,RAW_c_TEB0187_REV01!B:B,0),3)),"---"))),"---")</f>
        <v>---</v>
      </c>
      <c r="T230">
        <f>COUNTIF(RAW_c_TEB0187_REV01!B:B,G230)</f>
        <v>1098</v>
      </c>
      <c r="U230" t="str">
        <f t="shared" si="23"/>
        <v>B2B-GND</v>
      </c>
    </row>
    <row r="231" spans="1:21" x14ac:dyDescent="0.25">
      <c r="A231" t="s">
        <v>5811</v>
      </c>
      <c r="B231" t="s">
        <v>39</v>
      </c>
      <c r="C231" t="s">
        <v>5619</v>
      </c>
      <c r="D231" t="s">
        <v>169</v>
      </c>
      <c r="E231" t="s">
        <v>395</v>
      </c>
      <c r="F231" t="str">
        <f t="shared" si="18"/>
        <v>J1-D46</v>
      </c>
      <c r="G231" t="str">
        <f>VLOOKUP(F231,RAW_c_TEB0187_REV01!A:B,2,0)</f>
        <v>PHY_MDI0_P</v>
      </c>
      <c r="H231" t="str">
        <f t="shared" si="19"/>
        <v>PHY_MDI0_P</v>
      </c>
      <c r="I231" t="str">
        <f t="shared" si="20"/>
        <v>--</v>
      </c>
      <c r="J231" t="str">
        <f t="shared" si="21"/>
        <v>--</v>
      </c>
      <c r="K231">
        <f>IFERROR(IF(J231="--",IF(G231=H231,VLOOKUP(G231,RAW_c_TEB0187_REV01!L:N,3,0),SUM(VLOOKUP(H231,RAW_c_TEB0187_REV01!L:N,3,0),VLOOKUP(G231,RAW_c_TEB0187_REV01!L:N,3,0))),"---"),"---")</f>
        <v>55.154000000000003</v>
      </c>
      <c r="L231" t="str">
        <f t="shared" si="22"/>
        <v>J1-D46</v>
      </c>
      <c r="M231" t="str">
        <f>IFERROR(IF(
COUNTIF(B2B!H:H,(IF(K231&lt;&gt;"---",IF(INDEX(RAW_c_TEB0187_REV01!B:D,MATCH(H231,RAW_c_TEB0187_REV01!B:B,0),3)=L231,INDEX(
RAW_c_TEB0187_REV01!B:D,MATCH(H231,INDEX(RAW_c_TEB0187_REV01!B:B,MATCH(H231,RAW_c_TEB0187_REV01!B:B,)+1):'RAW_c_TEB0187_REV01'!B11302,)+MATCH(H231,RAW_c_TEB0187_REV01!B:B,),3),INDEX(RAW_c_TEB0187_REV01!B:D,MATCH(H231,RAW_c_TEB0187_REV01!B:B,0),3)),"---")))=1,"---",IF(K231&lt;&gt;"---",IF(INDEX(RAW_c_TEB0187_REV01!B:D,MATCH(H231,RAW_c_TEB0187_REV01!B:B,0),3)=L231,INDEX(
RAW_c_TEB0187_REV01!B:D,MATCH(H231,INDEX(RAW_c_TEB0187_REV01!B:B,MATCH(H231,RAW_c_TEB0187_REV01!B:B,)+1):'RAW_c_TEB0187_REV01'!B11302,)+MATCH(H231,RAW_c_TEB0187_REV01!B:B,),3),INDEX(RAW_c_TEB0187_REV01!B:D,MATCH(H231,RAW_c_TEB0187_REV01!B:B,0),3)),"---")),"---")</f>
        <v>---</v>
      </c>
      <c r="N231" t="str">
        <f>IFERROR(IF(AND(B231="B2B",J231="--"),L231,IF(
COUNTIF(B2B!H:H,(IF(K231&lt;&gt;"---",IF(INDEX(RAW_c_TEB0187_REV01!B:D,MATCH(H231,RAW_c_TEB0187_REV01!B:B,0),3)=L231,INDEX(
RAW_c_TEB0187_REV01!B:D,MATCH(H231,INDEX(RAW_c_TEB0187_REV01!B:B,MATCH(H231,RAW_c_TEB0187_REV01!B:B,)+1):'RAW_c_TEB0187_REV01'!B11302,)+MATCH(H231,RAW_c_TEB0187_REV01!B:B,),3),INDEX(RAW_c_TEB0187_REV01!B:D,MATCH(H231,RAW_c_TEB0187_REV01!B:B,0),3)),"---")))=0,"---",IF(K231&lt;&gt;"---",IF(INDEX(RAW_c_TEB0187_REV01!B:D,MATCH(H231,RAW_c_TEB0187_REV01!B:B,0),3)=L231,INDEX(
RAW_c_TEB0187_REV01!B:D,MATCH(H231,INDEX(RAW_c_TEB0187_REV01!B:B,MATCH(H231,RAW_c_TEB0187_REV01!B:B,)+1):'RAW_c_TEB0187_REV01'!B11302,)+MATCH(H231,RAW_c_TEB0187_REV01!B:B,),3),INDEX(RAW_c_TEB0187_REV01!B:D,MATCH(H231,RAW_c_TEB0187_REV01!B:B,0),3)),"---"))),"---")</f>
        <v>J1-D46</v>
      </c>
      <c r="T231">
        <f>COUNTIF(RAW_c_TEB0187_REV01!B:B,G231)</f>
        <v>2</v>
      </c>
      <c r="U231" t="str">
        <f t="shared" si="23"/>
        <v>B2B-IO</v>
      </c>
    </row>
    <row r="232" spans="1:21" x14ac:dyDescent="0.25">
      <c r="A232" t="s">
        <v>5812</v>
      </c>
      <c r="B232" t="s">
        <v>39</v>
      </c>
      <c r="C232" t="s">
        <v>5619</v>
      </c>
      <c r="D232" t="s">
        <v>169</v>
      </c>
      <c r="E232" t="s">
        <v>396</v>
      </c>
      <c r="F232" t="str">
        <f t="shared" si="18"/>
        <v>J1-D47</v>
      </c>
      <c r="G232" t="str">
        <f>VLOOKUP(F232,RAW_c_TEB0187_REV01!A:B,2,0)</f>
        <v>PHY_MDI0_N</v>
      </c>
      <c r="H232" t="str">
        <f t="shared" si="19"/>
        <v>PHY_MDI0_N</v>
      </c>
      <c r="I232" t="str">
        <f t="shared" si="20"/>
        <v>--</v>
      </c>
      <c r="J232" t="str">
        <f t="shared" si="21"/>
        <v>--</v>
      </c>
      <c r="K232">
        <f>IFERROR(IF(J232="--",IF(G232=H232,VLOOKUP(G232,RAW_c_TEB0187_REV01!L:N,3,0),SUM(VLOOKUP(H232,RAW_c_TEB0187_REV01!L:N,3,0),VLOOKUP(G232,RAW_c_TEB0187_REV01!L:N,3,0))),"---"),"---")</f>
        <v>55.159799999999997</v>
      </c>
      <c r="L232" t="str">
        <f t="shared" si="22"/>
        <v>J1-D47</v>
      </c>
      <c r="M232" t="str">
        <f>IFERROR(IF(
COUNTIF(B2B!H:H,(IF(K232&lt;&gt;"---",IF(INDEX(RAW_c_TEB0187_REV01!B:D,MATCH(H232,RAW_c_TEB0187_REV01!B:B,0),3)=L232,INDEX(
RAW_c_TEB0187_REV01!B:D,MATCH(H232,INDEX(RAW_c_TEB0187_REV01!B:B,MATCH(H232,RAW_c_TEB0187_REV01!B:B,)+1):'RAW_c_TEB0187_REV01'!B11303,)+MATCH(H232,RAW_c_TEB0187_REV01!B:B,),3),INDEX(RAW_c_TEB0187_REV01!B:D,MATCH(H232,RAW_c_TEB0187_REV01!B:B,0),3)),"---")))=1,"---",IF(K232&lt;&gt;"---",IF(INDEX(RAW_c_TEB0187_REV01!B:D,MATCH(H232,RAW_c_TEB0187_REV01!B:B,0),3)=L232,INDEX(
RAW_c_TEB0187_REV01!B:D,MATCH(H232,INDEX(RAW_c_TEB0187_REV01!B:B,MATCH(H232,RAW_c_TEB0187_REV01!B:B,)+1):'RAW_c_TEB0187_REV01'!B11303,)+MATCH(H232,RAW_c_TEB0187_REV01!B:B,),3),INDEX(RAW_c_TEB0187_REV01!B:D,MATCH(H232,RAW_c_TEB0187_REV01!B:B,0),3)),"---")),"---")</f>
        <v>---</v>
      </c>
      <c r="N232" t="str">
        <f>IFERROR(IF(AND(B232="B2B",J232="--"),L232,IF(
COUNTIF(B2B!H:H,(IF(K232&lt;&gt;"---",IF(INDEX(RAW_c_TEB0187_REV01!B:D,MATCH(H232,RAW_c_TEB0187_REV01!B:B,0),3)=L232,INDEX(
RAW_c_TEB0187_REV01!B:D,MATCH(H232,INDEX(RAW_c_TEB0187_REV01!B:B,MATCH(H232,RAW_c_TEB0187_REV01!B:B,)+1):'RAW_c_TEB0187_REV01'!B11303,)+MATCH(H232,RAW_c_TEB0187_REV01!B:B,),3),INDEX(RAW_c_TEB0187_REV01!B:D,MATCH(H232,RAW_c_TEB0187_REV01!B:B,0),3)),"---")))=0,"---",IF(K232&lt;&gt;"---",IF(INDEX(RAW_c_TEB0187_REV01!B:D,MATCH(H232,RAW_c_TEB0187_REV01!B:B,0),3)=L232,INDEX(
RAW_c_TEB0187_REV01!B:D,MATCH(H232,INDEX(RAW_c_TEB0187_REV01!B:B,MATCH(H232,RAW_c_TEB0187_REV01!B:B,)+1):'RAW_c_TEB0187_REV01'!B11303,)+MATCH(H232,RAW_c_TEB0187_REV01!B:B,),3),INDEX(RAW_c_TEB0187_REV01!B:D,MATCH(H232,RAW_c_TEB0187_REV01!B:B,0),3)),"---"))),"---")</f>
        <v>J1-D47</v>
      </c>
      <c r="T232">
        <f>COUNTIF(RAW_c_TEB0187_REV01!B:B,G232)</f>
        <v>2</v>
      </c>
      <c r="U232" t="str">
        <f t="shared" si="23"/>
        <v>B2B-IO</v>
      </c>
    </row>
    <row r="233" spans="1:21" x14ac:dyDescent="0.25">
      <c r="A233" t="s">
        <v>5813</v>
      </c>
      <c r="B233" t="s">
        <v>39</v>
      </c>
      <c r="C233" t="s">
        <v>433</v>
      </c>
      <c r="D233" t="s">
        <v>169</v>
      </c>
      <c r="E233" t="s">
        <v>397</v>
      </c>
      <c r="F233" t="str">
        <f t="shared" si="18"/>
        <v>J1-D48</v>
      </c>
      <c r="G233" t="str">
        <f>VLOOKUP(F233,RAW_c_TEB0187_REV01!A:B,2,0)</f>
        <v>GND</v>
      </c>
      <c r="H233" t="str">
        <f t="shared" si="19"/>
        <v>GND</v>
      </c>
      <c r="I233" t="str">
        <f t="shared" si="20"/>
        <v>--</v>
      </c>
      <c r="J233" t="str">
        <f t="shared" si="21"/>
        <v>---</v>
      </c>
      <c r="K233" t="str">
        <f>IFERROR(IF(J233="--",IF(G233=H233,VLOOKUP(G233,RAW_c_TEB0187_REV01!L:N,3,0),SUM(VLOOKUP(H233,RAW_c_TEB0187_REV01!L:N,3,0),VLOOKUP(G233,RAW_c_TEB0187_REV01!L:N,3,0))),"---"),"---")</f>
        <v>---</v>
      </c>
      <c r="L233" t="str">
        <f t="shared" si="22"/>
        <v>J1-D48</v>
      </c>
      <c r="M233" t="str">
        <f>IFERROR(IF(
COUNTIF(B2B!H:H,(IF(K233&lt;&gt;"---",IF(INDEX(RAW_c_TEB0187_REV01!B:D,MATCH(H233,RAW_c_TEB0187_REV01!B:B,0),3)=L233,INDEX(
RAW_c_TEB0187_REV01!B:D,MATCH(H233,INDEX(RAW_c_TEB0187_REV01!B:B,MATCH(H233,RAW_c_TEB0187_REV01!B:B,)+1):'RAW_c_TEB0187_REV01'!B11304,)+MATCH(H233,RAW_c_TEB0187_REV01!B:B,),3),INDEX(RAW_c_TEB0187_REV01!B:D,MATCH(H233,RAW_c_TEB0187_REV01!B:B,0),3)),"---")))=1,"---",IF(K233&lt;&gt;"---",IF(INDEX(RAW_c_TEB0187_REV01!B:D,MATCH(H233,RAW_c_TEB0187_REV01!B:B,0),3)=L233,INDEX(
RAW_c_TEB0187_REV01!B:D,MATCH(H233,INDEX(RAW_c_TEB0187_REV01!B:B,MATCH(H233,RAW_c_TEB0187_REV01!B:B,)+1):'RAW_c_TEB0187_REV01'!B11304,)+MATCH(H233,RAW_c_TEB0187_REV01!B:B,),3),INDEX(RAW_c_TEB0187_REV01!B:D,MATCH(H233,RAW_c_TEB0187_REV01!B:B,0),3)),"---")),"---")</f>
        <v>---</v>
      </c>
      <c r="N233" t="str">
        <f>IFERROR(IF(AND(B233="B2B",J233="--"),L233,IF(
COUNTIF(B2B!H:H,(IF(K233&lt;&gt;"---",IF(INDEX(RAW_c_TEB0187_REV01!B:D,MATCH(H233,RAW_c_TEB0187_REV01!B:B,0),3)=L233,INDEX(
RAW_c_TEB0187_REV01!B:D,MATCH(H233,INDEX(RAW_c_TEB0187_REV01!B:B,MATCH(H233,RAW_c_TEB0187_REV01!B:B,)+1):'RAW_c_TEB0187_REV01'!B11304,)+MATCH(H233,RAW_c_TEB0187_REV01!B:B,),3),INDEX(RAW_c_TEB0187_REV01!B:D,MATCH(H233,RAW_c_TEB0187_REV01!B:B,0),3)),"---")))=0,"---",IF(K233&lt;&gt;"---",IF(INDEX(RAW_c_TEB0187_REV01!B:D,MATCH(H233,RAW_c_TEB0187_REV01!B:B,0),3)=L233,INDEX(
RAW_c_TEB0187_REV01!B:D,MATCH(H233,INDEX(RAW_c_TEB0187_REV01!B:B,MATCH(H233,RAW_c_TEB0187_REV01!B:B,)+1):'RAW_c_TEB0187_REV01'!B11304,)+MATCH(H233,RAW_c_TEB0187_REV01!B:B,),3),INDEX(RAW_c_TEB0187_REV01!B:D,MATCH(H233,RAW_c_TEB0187_REV01!B:B,0),3)),"---"))),"---")</f>
        <v>---</v>
      </c>
      <c r="T233">
        <f>COUNTIF(RAW_c_TEB0187_REV01!B:B,G233)</f>
        <v>1098</v>
      </c>
      <c r="U233" t="str">
        <f t="shared" si="23"/>
        <v>B2B-GND</v>
      </c>
    </row>
    <row r="234" spans="1:21" x14ac:dyDescent="0.25">
      <c r="A234" t="s">
        <v>5814</v>
      </c>
      <c r="B234" t="s">
        <v>39</v>
      </c>
      <c r="C234" t="s">
        <v>5619</v>
      </c>
      <c r="D234" t="s">
        <v>169</v>
      </c>
      <c r="E234" t="s">
        <v>398</v>
      </c>
      <c r="F234" t="str">
        <f t="shared" si="18"/>
        <v>J1-D49</v>
      </c>
      <c r="G234" t="str">
        <f>VLOOKUP(F234,RAW_c_TEB0187_REV01!A:B,2,0)</f>
        <v>PHY_MDI1_P</v>
      </c>
      <c r="H234" t="str">
        <f t="shared" si="19"/>
        <v>PHY_MDI1_P</v>
      </c>
      <c r="I234" t="str">
        <f t="shared" si="20"/>
        <v>--</v>
      </c>
      <c r="J234" t="str">
        <f t="shared" si="21"/>
        <v>--</v>
      </c>
      <c r="K234">
        <f>IFERROR(IF(J234="--",IF(G234=H234,VLOOKUP(G234,RAW_c_TEB0187_REV01!L:N,3,0),SUM(VLOOKUP(H234,RAW_c_TEB0187_REV01!L:N,3,0),VLOOKUP(G234,RAW_c_TEB0187_REV01!L:N,3,0))),"---"),"---")</f>
        <v>54.8093</v>
      </c>
      <c r="L234" t="str">
        <f t="shared" si="22"/>
        <v>J1-D49</v>
      </c>
      <c r="M234" t="str">
        <f>IFERROR(IF(
COUNTIF(B2B!H:H,(IF(K234&lt;&gt;"---",IF(INDEX(RAW_c_TEB0187_REV01!B:D,MATCH(H234,RAW_c_TEB0187_REV01!B:B,0),3)=L234,INDEX(
RAW_c_TEB0187_REV01!B:D,MATCH(H234,INDEX(RAW_c_TEB0187_REV01!B:B,MATCH(H234,RAW_c_TEB0187_REV01!B:B,)+1):'RAW_c_TEB0187_REV01'!B11305,)+MATCH(H234,RAW_c_TEB0187_REV01!B:B,),3),INDEX(RAW_c_TEB0187_REV01!B:D,MATCH(H234,RAW_c_TEB0187_REV01!B:B,0),3)),"---")))=1,"---",IF(K234&lt;&gt;"---",IF(INDEX(RAW_c_TEB0187_REV01!B:D,MATCH(H234,RAW_c_TEB0187_REV01!B:B,0),3)=L234,INDEX(
RAW_c_TEB0187_REV01!B:D,MATCH(H234,INDEX(RAW_c_TEB0187_REV01!B:B,MATCH(H234,RAW_c_TEB0187_REV01!B:B,)+1):'RAW_c_TEB0187_REV01'!B11305,)+MATCH(H234,RAW_c_TEB0187_REV01!B:B,),3),INDEX(RAW_c_TEB0187_REV01!B:D,MATCH(H234,RAW_c_TEB0187_REV01!B:B,0),3)),"---")),"---")</f>
        <v>---</v>
      </c>
      <c r="N234" t="str">
        <f>IFERROR(IF(AND(B234="B2B",J234="--"),L234,IF(
COUNTIF(B2B!H:H,(IF(K234&lt;&gt;"---",IF(INDEX(RAW_c_TEB0187_REV01!B:D,MATCH(H234,RAW_c_TEB0187_REV01!B:B,0),3)=L234,INDEX(
RAW_c_TEB0187_REV01!B:D,MATCH(H234,INDEX(RAW_c_TEB0187_REV01!B:B,MATCH(H234,RAW_c_TEB0187_REV01!B:B,)+1):'RAW_c_TEB0187_REV01'!B11305,)+MATCH(H234,RAW_c_TEB0187_REV01!B:B,),3),INDEX(RAW_c_TEB0187_REV01!B:D,MATCH(H234,RAW_c_TEB0187_REV01!B:B,0),3)),"---")))=0,"---",IF(K234&lt;&gt;"---",IF(INDEX(RAW_c_TEB0187_REV01!B:D,MATCH(H234,RAW_c_TEB0187_REV01!B:B,0),3)=L234,INDEX(
RAW_c_TEB0187_REV01!B:D,MATCH(H234,INDEX(RAW_c_TEB0187_REV01!B:B,MATCH(H234,RAW_c_TEB0187_REV01!B:B,)+1):'RAW_c_TEB0187_REV01'!B11305,)+MATCH(H234,RAW_c_TEB0187_REV01!B:B,),3),INDEX(RAW_c_TEB0187_REV01!B:D,MATCH(H234,RAW_c_TEB0187_REV01!B:B,0),3)),"---"))),"---")</f>
        <v>J1-D49</v>
      </c>
      <c r="T234">
        <f>COUNTIF(RAW_c_TEB0187_REV01!B:B,G234)</f>
        <v>2</v>
      </c>
      <c r="U234" t="str">
        <f t="shared" si="23"/>
        <v>B2B-IO</v>
      </c>
    </row>
    <row r="235" spans="1:21" x14ac:dyDescent="0.25">
      <c r="A235" t="s">
        <v>5815</v>
      </c>
      <c r="B235" t="s">
        <v>39</v>
      </c>
      <c r="C235" t="s">
        <v>5619</v>
      </c>
      <c r="D235" t="s">
        <v>169</v>
      </c>
      <c r="E235" t="s">
        <v>399</v>
      </c>
      <c r="F235" t="str">
        <f t="shared" si="18"/>
        <v>J1-D50</v>
      </c>
      <c r="G235" t="str">
        <f>VLOOKUP(F235,RAW_c_TEB0187_REV01!A:B,2,0)</f>
        <v>PHY_MDI1_N</v>
      </c>
      <c r="H235" t="str">
        <f t="shared" si="19"/>
        <v>PHY_MDI1_N</v>
      </c>
      <c r="I235" t="str">
        <f t="shared" si="20"/>
        <v>--</v>
      </c>
      <c r="J235" t="str">
        <f t="shared" si="21"/>
        <v>--</v>
      </c>
      <c r="K235">
        <f>IFERROR(IF(J235="--",IF(G235=H235,VLOOKUP(G235,RAW_c_TEB0187_REV01!L:N,3,0),SUM(VLOOKUP(H235,RAW_c_TEB0187_REV01!L:N,3,0),VLOOKUP(G235,RAW_c_TEB0187_REV01!L:N,3,0))),"---"),"---")</f>
        <v>54.747300000000003</v>
      </c>
      <c r="L235" t="str">
        <f t="shared" si="22"/>
        <v>J1-D50</v>
      </c>
      <c r="M235" t="str">
        <f>IFERROR(IF(
COUNTIF(B2B!H:H,(IF(K235&lt;&gt;"---",IF(INDEX(RAW_c_TEB0187_REV01!B:D,MATCH(H235,RAW_c_TEB0187_REV01!B:B,0),3)=L235,INDEX(
RAW_c_TEB0187_REV01!B:D,MATCH(H235,INDEX(RAW_c_TEB0187_REV01!B:B,MATCH(H235,RAW_c_TEB0187_REV01!B:B,)+1):'RAW_c_TEB0187_REV01'!B11306,)+MATCH(H235,RAW_c_TEB0187_REV01!B:B,),3),INDEX(RAW_c_TEB0187_REV01!B:D,MATCH(H235,RAW_c_TEB0187_REV01!B:B,0),3)),"---")))=1,"---",IF(K235&lt;&gt;"---",IF(INDEX(RAW_c_TEB0187_REV01!B:D,MATCH(H235,RAW_c_TEB0187_REV01!B:B,0),3)=L235,INDEX(
RAW_c_TEB0187_REV01!B:D,MATCH(H235,INDEX(RAW_c_TEB0187_REV01!B:B,MATCH(H235,RAW_c_TEB0187_REV01!B:B,)+1):'RAW_c_TEB0187_REV01'!B11306,)+MATCH(H235,RAW_c_TEB0187_REV01!B:B,),3),INDEX(RAW_c_TEB0187_REV01!B:D,MATCH(H235,RAW_c_TEB0187_REV01!B:B,0),3)),"---")),"---")</f>
        <v>---</v>
      </c>
      <c r="N235" t="str">
        <f>IFERROR(IF(AND(B235="B2B",J235="--"),L235,IF(
COUNTIF(B2B!H:H,(IF(K235&lt;&gt;"---",IF(INDEX(RAW_c_TEB0187_REV01!B:D,MATCH(H235,RAW_c_TEB0187_REV01!B:B,0),3)=L235,INDEX(
RAW_c_TEB0187_REV01!B:D,MATCH(H235,INDEX(RAW_c_TEB0187_REV01!B:B,MATCH(H235,RAW_c_TEB0187_REV01!B:B,)+1):'RAW_c_TEB0187_REV01'!B11306,)+MATCH(H235,RAW_c_TEB0187_REV01!B:B,),3),INDEX(RAW_c_TEB0187_REV01!B:D,MATCH(H235,RAW_c_TEB0187_REV01!B:B,0),3)),"---")))=0,"---",IF(K235&lt;&gt;"---",IF(INDEX(RAW_c_TEB0187_REV01!B:D,MATCH(H235,RAW_c_TEB0187_REV01!B:B,0),3)=L235,INDEX(
RAW_c_TEB0187_REV01!B:D,MATCH(H235,INDEX(RAW_c_TEB0187_REV01!B:B,MATCH(H235,RAW_c_TEB0187_REV01!B:B,)+1):'RAW_c_TEB0187_REV01'!B11306,)+MATCH(H235,RAW_c_TEB0187_REV01!B:B,),3),INDEX(RAW_c_TEB0187_REV01!B:D,MATCH(H235,RAW_c_TEB0187_REV01!B:B,0),3)),"---"))),"---")</f>
        <v>J1-D50</v>
      </c>
      <c r="T235">
        <f>COUNTIF(RAW_c_TEB0187_REV01!B:B,G235)</f>
        <v>2</v>
      </c>
      <c r="U235" t="str">
        <f t="shared" si="23"/>
        <v>B2B-IO</v>
      </c>
    </row>
    <row r="236" spans="1:21" x14ac:dyDescent="0.25">
      <c r="A236" t="s">
        <v>5816</v>
      </c>
      <c r="B236" t="s">
        <v>39</v>
      </c>
      <c r="C236" t="s">
        <v>433</v>
      </c>
      <c r="D236" t="s">
        <v>169</v>
      </c>
      <c r="E236" t="s">
        <v>400</v>
      </c>
      <c r="F236" t="str">
        <f t="shared" si="18"/>
        <v>J1-D51</v>
      </c>
      <c r="G236" t="str">
        <f>VLOOKUP(F236,RAW_c_TEB0187_REV01!A:B,2,0)</f>
        <v>GND</v>
      </c>
      <c r="H236" t="str">
        <f t="shared" si="19"/>
        <v>GND</v>
      </c>
      <c r="I236" t="str">
        <f t="shared" si="20"/>
        <v>--</v>
      </c>
      <c r="J236" t="str">
        <f t="shared" si="21"/>
        <v>---</v>
      </c>
      <c r="K236" t="str">
        <f>IFERROR(IF(J236="--",IF(G236=H236,VLOOKUP(G236,RAW_c_TEB0187_REV01!L:N,3,0),SUM(VLOOKUP(H236,RAW_c_TEB0187_REV01!L:N,3,0),VLOOKUP(G236,RAW_c_TEB0187_REV01!L:N,3,0))),"---"),"---")</f>
        <v>---</v>
      </c>
      <c r="L236" t="str">
        <f t="shared" si="22"/>
        <v>J1-D51</v>
      </c>
      <c r="M236" t="str">
        <f>IFERROR(IF(
COUNTIF(B2B!H:H,(IF(K236&lt;&gt;"---",IF(INDEX(RAW_c_TEB0187_REV01!B:D,MATCH(H236,RAW_c_TEB0187_REV01!B:B,0),3)=L236,INDEX(
RAW_c_TEB0187_REV01!B:D,MATCH(H236,INDEX(RAW_c_TEB0187_REV01!B:B,MATCH(H236,RAW_c_TEB0187_REV01!B:B,)+1):'RAW_c_TEB0187_REV01'!B11307,)+MATCH(H236,RAW_c_TEB0187_REV01!B:B,),3),INDEX(RAW_c_TEB0187_REV01!B:D,MATCH(H236,RAW_c_TEB0187_REV01!B:B,0),3)),"---")))=1,"---",IF(K236&lt;&gt;"---",IF(INDEX(RAW_c_TEB0187_REV01!B:D,MATCH(H236,RAW_c_TEB0187_REV01!B:B,0),3)=L236,INDEX(
RAW_c_TEB0187_REV01!B:D,MATCH(H236,INDEX(RAW_c_TEB0187_REV01!B:B,MATCH(H236,RAW_c_TEB0187_REV01!B:B,)+1):'RAW_c_TEB0187_REV01'!B11307,)+MATCH(H236,RAW_c_TEB0187_REV01!B:B,),3),INDEX(RAW_c_TEB0187_REV01!B:D,MATCH(H236,RAW_c_TEB0187_REV01!B:B,0),3)),"---")),"---")</f>
        <v>---</v>
      </c>
      <c r="N236" t="str">
        <f>IFERROR(IF(AND(B236="B2B",J236="--"),L236,IF(
COUNTIF(B2B!H:H,(IF(K236&lt;&gt;"---",IF(INDEX(RAW_c_TEB0187_REV01!B:D,MATCH(H236,RAW_c_TEB0187_REV01!B:B,0),3)=L236,INDEX(
RAW_c_TEB0187_REV01!B:D,MATCH(H236,INDEX(RAW_c_TEB0187_REV01!B:B,MATCH(H236,RAW_c_TEB0187_REV01!B:B,)+1):'RAW_c_TEB0187_REV01'!B11307,)+MATCH(H236,RAW_c_TEB0187_REV01!B:B,),3),INDEX(RAW_c_TEB0187_REV01!B:D,MATCH(H236,RAW_c_TEB0187_REV01!B:B,0),3)),"---")))=0,"---",IF(K236&lt;&gt;"---",IF(INDEX(RAW_c_TEB0187_REV01!B:D,MATCH(H236,RAW_c_TEB0187_REV01!B:B,0),3)=L236,INDEX(
RAW_c_TEB0187_REV01!B:D,MATCH(H236,INDEX(RAW_c_TEB0187_REV01!B:B,MATCH(H236,RAW_c_TEB0187_REV01!B:B,)+1):'RAW_c_TEB0187_REV01'!B11307,)+MATCH(H236,RAW_c_TEB0187_REV01!B:B,),3),INDEX(RAW_c_TEB0187_REV01!B:D,MATCH(H236,RAW_c_TEB0187_REV01!B:B,0),3)),"---"))),"---")</f>
        <v>---</v>
      </c>
      <c r="T236">
        <f>COUNTIF(RAW_c_TEB0187_REV01!B:B,G236)</f>
        <v>1098</v>
      </c>
      <c r="U236" t="str">
        <f t="shared" si="23"/>
        <v>B2B-GND</v>
      </c>
    </row>
    <row r="237" spans="1:21" x14ac:dyDescent="0.25">
      <c r="A237" t="s">
        <v>5817</v>
      </c>
      <c r="B237" t="s">
        <v>39</v>
      </c>
      <c r="C237" t="s">
        <v>5619</v>
      </c>
      <c r="D237" t="s">
        <v>169</v>
      </c>
      <c r="E237" t="s">
        <v>401</v>
      </c>
      <c r="F237" t="str">
        <f t="shared" si="18"/>
        <v>J1-D52</v>
      </c>
      <c r="G237" t="str">
        <f>VLOOKUP(F237,RAW_c_TEB0187_REV01!A:B,2,0)</f>
        <v>PHY_MDI2_P</v>
      </c>
      <c r="H237" t="str">
        <f t="shared" si="19"/>
        <v>PHY_MDI2_P</v>
      </c>
      <c r="I237" t="str">
        <f t="shared" si="20"/>
        <v>--</v>
      </c>
      <c r="J237" t="str">
        <f t="shared" si="21"/>
        <v>--</v>
      </c>
      <c r="K237">
        <f>IFERROR(IF(J237="--",IF(G237=H237,VLOOKUP(G237,RAW_c_TEB0187_REV01!L:N,3,0),SUM(VLOOKUP(H237,RAW_c_TEB0187_REV01!L:N,3,0),VLOOKUP(G237,RAW_c_TEB0187_REV01!L:N,3,0))),"---"),"---")</f>
        <v>55.203000000000003</v>
      </c>
      <c r="L237" t="str">
        <f t="shared" si="22"/>
        <v>J1-D52</v>
      </c>
      <c r="M237" t="str">
        <f>IFERROR(IF(
COUNTIF(B2B!H:H,(IF(K237&lt;&gt;"---",IF(INDEX(RAW_c_TEB0187_REV01!B:D,MATCH(H237,RAW_c_TEB0187_REV01!B:B,0),3)=L237,INDEX(
RAW_c_TEB0187_REV01!B:D,MATCH(H237,INDEX(RAW_c_TEB0187_REV01!B:B,MATCH(H237,RAW_c_TEB0187_REV01!B:B,)+1):'RAW_c_TEB0187_REV01'!B11308,)+MATCH(H237,RAW_c_TEB0187_REV01!B:B,),3),INDEX(RAW_c_TEB0187_REV01!B:D,MATCH(H237,RAW_c_TEB0187_REV01!B:B,0),3)),"---")))=1,"---",IF(K237&lt;&gt;"---",IF(INDEX(RAW_c_TEB0187_REV01!B:D,MATCH(H237,RAW_c_TEB0187_REV01!B:B,0),3)=L237,INDEX(
RAW_c_TEB0187_REV01!B:D,MATCH(H237,INDEX(RAW_c_TEB0187_REV01!B:B,MATCH(H237,RAW_c_TEB0187_REV01!B:B,)+1):'RAW_c_TEB0187_REV01'!B11308,)+MATCH(H237,RAW_c_TEB0187_REV01!B:B,),3),INDEX(RAW_c_TEB0187_REV01!B:D,MATCH(H237,RAW_c_TEB0187_REV01!B:B,0),3)),"---")),"---")</f>
        <v>---</v>
      </c>
      <c r="N237" t="str">
        <f>IFERROR(IF(AND(B237="B2B",J237="--"),L237,IF(
COUNTIF(B2B!H:H,(IF(K237&lt;&gt;"---",IF(INDEX(RAW_c_TEB0187_REV01!B:D,MATCH(H237,RAW_c_TEB0187_REV01!B:B,0),3)=L237,INDEX(
RAW_c_TEB0187_REV01!B:D,MATCH(H237,INDEX(RAW_c_TEB0187_REV01!B:B,MATCH(H237,RAW_c_TEB0187_REV01!B:B,)+1):'RAW_c_TEB0187_REV01'!B11308,)+MATCH(H237,RAW_c_TEB0187_REV01!B:B,),3),INDEX(RAW_c_TEB0187_REV01!B:D,MATCH(H237,RAW_c_TEB0187_REV01!B:B,0),3)),"---")))=0,"---",IF(K237&lt;&gt;"---",IF(INDEX(RAW_c_TEB0187_REV01!B:D,MATCH(H237,RAW_c_TEB0187_REV01!B:B,0),3)=L237,INDEX(
RAW_c_TEB0187_REV01!B:D,MATCH(H237,INDEX(RAW_c_TEB0187_REV01!B:B,MATCH(H237,RAW_c_TEB0187_REV01!B:B,)+1):'RAW_c_TEB0187_REV01'!B11308,)+MATCH(H237,RAW_c_TEB0187_REV01!B:B,),3),INDEX(RAW_c_TEB0187_REV01!B:D,MATCH(H237,RAW_c_TEB0187_REV01!B:B,0),3)),"---"))),"---")</f>
        <v>J1-D52</v>
      </c>
      <c r="T237">
        <f>COUNTIF(RAW_c_TEB0187_REV01!B:B,G237)</f>
        <v>2</v>
      </c>
      <c r="U237" t="str">
        <f t="shared" si="23"/>
        <v>B2B-IO</v>
      </c>
    </row>
    <row r="238" spans="1:21" x14ac:dyDescent="0.25">
      <c r="A238" t="s">
        <v>5818</v>
      </c>
      <c r="B238" t="s">
        <v>39</v>
      </c>
      <c r="C238" t="s">
        <v>5619</v>
      </c>
      <c r="D238" t="s">
        <v>169</v>
      </c>
      <c r="E238" t="s">
        <v>402</v>
      </c>
      <c r="F238" t="str">
        <f t="shared" si="18"/>
        <v>J1-D53</v>
      </c>
      <c r="G238" t="str">
        <f>VLOOKUP(F238,RAW_c_TEB0187_REV01!A:B,2,0)</f>
        <v>PHY_MDI2_N</v>
      </c>
      <c r="H238" t="str">
        <f t="shared" si="19"/>
        <v>PHY_MDI2_N</v>
      </c>
      <c r="I238" t="str">
        <f t="shared" si="20"/>
        <v>--</v>
      </c>
      <c r="J238" t="str">
        <f t="shared" si="21"/>
        <v>--</v>
      </c>
      <c r="K238">
        <f>IFERROR(IF(J238="--",IF(G238=H238,VLOOKUP(G238,RAW_c_TEB0187_REV01!L:N,3,0),SUM(VLOOKUP(H238,RAW_c_TEB0187_REV01!L:N,3,0),VLOOKUP(G238,RAW_c_TEB0187_REV01!L:N,3,0))),"---"),"---")</f>
        <v>55.181399999999996</v>
      </c>
      <c r="L238" t="str">
        <f t="shared" si="22"/>
        <v>J1-D53</v>
      </c>
      <c r="M238" t="str">
        <f>IFERROR(IF(
COUNTIF(B2B!H:H,(IF(K238&lt;&gt;"---",IF(INDEX(RAW_c_TEB0187_REV01!B:D,MATCH(H238,RAW_c_TEB0187_REV01!B:B,0),3)=L238,INDEX(
RAW_c_TEB0187_REV01!B:D,MATCH(H238,INDEX(RAW_c_TEB0187_REV01!B:B,MATCH(H238,RAW_c_TEB0187_REV01!B:B,)+1):'RAW_c_TEB0187_REV01'!B11309,)+MATCH(H238,RAW_c_TEB0187_REV01!B:B,),3),INDEX(RAW_c_TEB0187_REV01!B:D,MATCH(H238,RAW_c_TEB0187_REV01!B:B,0),3)),"---")))=1,"---",IF(K238&lt;&gt;"---",IF(INDEX(RAW_c_TEB0187_REV01!B:D,MATCH(H238,RAW_c_TEB0187_REV01!B:B,0),3)=L238,INDEX(
RAW_c_TEB0187_REV01!B:D,MATCH(H238,INDEX(RAW_c_TEB0187_REV01!B:B,MATCH(H238,RAW_c_TEB0187_REV01!B:B,)+1):'RAW_c_TEB0187_REV01'!B11309,)+MATCH(H238,RAW_c_TEB0187_REV01!B:B,),3),INDEX(RAW_c_TEB0187_REV01!B:D,MATCH(H238,RAW_c_TEB0187_REV01!B:B,0),3)),"---")),"---")</f>
        <v>---</v>
      </c>
      <c r="N238" t="str">
        <f>IFERROR(IF(AND(B238="B2B",J238="--"),L238,IF(
COUNTIF(B2B!H:H,(IF(K238&lt;&gt;"---",IF(INDEX(RAW_c_TEB0187_REV01!B:D,MATCH(H238,RAW_c_TEB0187_REV01!B:B,0),3)=L238,INDEX(
RAW_c_TEB0187_REV01!B:D,MATCH(H238,INDEX(RAW_c_TEB0187_REV01!B:B,MATCH(H238,RAW_c_TEB0187_REV01!B:B,)+1):'RAW_c_TEB0187_REV01'!B11309,)+MATCH(H238,RAW_c_TEB0187_REV01!B:B,),3),INDEX(RAW_c_TEB0187_REV01!B:D,MATCH(H238,RAW_c_TEB0187_REV01!B:B,0),3)),"---")))=0,"---",IF(K238&lt;&gt;"---",IF(INDEX(RAW_c_TEB0187_REV01!B:D,MATCH(H238,RAW_c_TEB0187_REV01!B:B,0),3)=L238,INDEX(
RAW_c_TEB0187_REV01!B:D,MATCH(H238,INDEX(RAW_c_TEB0187_REV01!B:B,MATCH(H238,RAW_c_TEB0187_REV01!B:B,)+1):'RAW_c_TEB0187_REV01'!B11309,)+MATCH(H238,RAW_c_TEB0187_REV01!B:B,),3),INDEX(RAW_c_TEB0187_REV01!B:D,MATCH(H238,RAW_c_TEB0187_REV01!B:B,0),3)),"---"))),"---")</f>
        <v>J1-D53</v>
      </c>
      <c r="T238">
        <f>COUNTIF(RAW_c_TEB0187_REV01!B:B,G238)</f>
        <v>2</v>
      </c>
      <c r="U238" t="str">
        <f t="shared" si="23"/>
        <v>B2B-IO</v>
      </c>
    </row>
    <row r="239" spans="1:21" x14ac:dyDescent="0.25">
      <c r="A239" t="s">
        <v>5819</v>
      </c>
      <c r="B239" t="s">
        <v>39</v>
      </c>
      <c r="C239" t="s">
        <v>433</v>
      </c>
      <c r="D239" t="s">
        <v>169</v>
      </c>
      <c r="E239" t="s">
        <v>403</v>
      </c>
      <c r="F239" t="str">
        <f t="shared" si="18"/>
        <v>J1-D54</v>
      </c>
      <c r="G239" t="str">
        <f>VLOOKUP(F239,RAW_c_TEB0187_REV01!A:B,2,0)</f>
        <v>GND</v>
      </c>
      <c r="H239" t="str">
        <f t="shared" si="19"/>
        <v>GND</v>
      </c>
      <c r="I239" t="str">
        <f t="shared" si="20"/>
        <v>--</v>
      </c>
      <c r="J239" t="str">
        <f t="shared" si="21"/>
        <v>---</v>
      </c>
      <c r="K239" t="str">
        <f>IFERROR(IF(J239="--",IF(G239=H239,VLOOKUP(G239,RAW_c_TEB0187_REV01!L:N,3,0),SUM(VLOOKUP(H239,RAW_c_TEB0187_REV01!L:N,3,0),VLOOKUP(G239,RAW_c_TEB0187_REV01!L:N,3,0))),"---"),"---")</f>
        <v>---</v>
      </c>
      <c r="L239" t="str">
        <f t="shared" si="22"/>
        <v>J1-D54</v>
      </c>
      <c r="M239" t="str">
        <f>IFERROR(IF(
COUNTIF(B2B!H:H,(IF(K239&lt;&gt;"---",IF(INDEX(RAW_c_TEB0187_REV01!B:D,MATCH(H239,RAW_c_TEB0187_REV01!B:B,0),3)=L239,INDEX(
RAW_c_TEB0187_REV01!B:D,MATCH(H239,INDEX(RAW_c_TEB0187_REV01!B:B,MATCH(H239,RAW_c_TEB0187_REV01!B:B,)+1):'RAW_c_TEB0187_REV01'!B11310,)+MATCH(H239,RAW_c_TEB0187_REV01!B:B,),3),INDEX(RAW_c_TEB0187_REV01!B:D,MATCH(H239,RAW_c_TEB0187_REV01!B:B,0),3)),"---")))=1,"---",IF(K239&lt;&gt;"---",IF(INDEX(RAW_c_TEB0187_REV01!B:D,MATCH(H239,RAW_c_TEB0187_REV01!B:B,0),3)=L239,INDEX(
RAW_c_TEB0187_REV01!B:D,MATCH(H239,INDEX(RAW_c_TEB0187_REV01!B:B,MATCH(H239,RAW_c_TEB0187_REV01!B:B,)+1):'RAW_c_TEB0187_REV01'!B11310,)+MATCH(H239,RAW_c_TEB0187_REV01!B:B,),3),INDEX(RAW_c_TEB0187_REV01!B:D,MATCH(H239,RAW_c_TEB0187_REV01!B:B,0),3)),"---")),"---")</f>
        <v>---</v>
      </c>
      <c r="N239" t="str">
        <f>IFERROR(IF(AND(B239="B2B",J239="--"),L239,IF(
COUNTIF(B2B!H:H,(IF(K239&lt;&gt;"---",IF(INDEX(RAW_c_TEB0187_REV01!B:D,MATCH(H239,RAW_c_TEB0187_REV01!B:B,0),3)=L239,INDEX(
RAW_c_TEB0187_REV01!B:D,MATCH(H239,INDEX(RAW_c_TEB0187_REV01!B:B,MATCH(H239,RAW_c_TEB0187_REV01!B:B,)+1):'RAW_c_TEB0187_REV01'!B11310,)+MATCH(H239,RAW_c_TEB0187_REV01!B:B,),3),INDEX(RAW_c_TEB0187_REV01!B:D,MATCH(H239,RAW_c_TEB0187_REV01!B:B,0),3)),"---")))=0,"---",IF(K239&lt;&gt;"---",IF(INDEX(RAW_c_TEB0187_REV01!B:D,MATCH(H239,RAW_c_TEB0187_REV01!B:B,0),3)=L239,INDEX(
RAW_c_TEB0187_REV01!B:D,MATCH(H239,INDEX(RAW_c_TEB0187_REV01!B:B,MATCH(H239,RAW_c_TEB0187_REV01!B:B,)+1):'RAW_c_TEB0187_REV01'!B11310,)+MATCH(H239,RAW_c_TEB0187_REV01!B:B,),3),INDEX(RAW_c_TEB0187_REV01!B:D,MATCH(H239,RAW_c_TEB0187_REV01!B:B,0),3)),"---"))),"---")</f>
        <v>---</v>
      </c>
      <c r="T239">
        <f>COUNTIF(RAW_c_TEB0187_REV01!B:B,G239)</f>
        <v>1098</v>
      </c>
      <c r="U239" t="str">
        <f t="shared" si="23"/>
        <v>B2B-GND</v>
      </c>
    </row>
    <row r="240" spans="1:21" x14ac:dyDescent="0.25">
      <c r="A240" t="s">
        <v>5820</v>
      </c>
      <c r="B240" t="s">
        <v>39</v>
      </c>
      <c r="C240" t="s">
        <v>5619</v>
      </c>
      <c r="D240" t="s">
        <v>169</v>
      </c>
      <c r="E240" t="s">
        <v>404</v>
      </c>
      <c r="F240" t="str">
        <f t="shared" si="18"/>
        <v>J1-D55</v>
      </c>
      <c r="G240" t="str">
        <f>VLOOKUP(F240,RAW_c_TEB0187_REV01!A:B,2,0)</f>
        <v>PHY_MDI3_P</v>
      </c>
      <c r="H240" t="str">
        <f t="shared" si="19"/>
        <v>PHY_MDI3_P</v>
      </c>
      <c r="I240" t="str">
        <f t="shared" si="20"/>
        <v>--</v>
      </c>
      <c r="J240" t="str">
        <f t="shared" si="21"/>
        <v>--</v>
      </c>
      <c r="K240">
        <f>IFERROR(IF(J240="--",IF(G240=H240,VLOOKUP(G240,RAW_c_TEB0187_REV01!L:N,3,0),SUM(VLOOKUP(H240,RAW_c_TEB0187_REV01!L:N,3,0),VLOOKUP(G240,RAW_c_TEB0187_REV01!L:N,3,0))),"---"),"---")</f>
        <v>55.112699999999997</v>
      </c>
      <c r="L240" t="str">
        <f t="shared" si="22"/>
        <v>J1-D55</v>
      </c>
      <c r="M240" t="str">
        <f>IFERROR(IF(
COUNTIF(B2B!H:H,(IF(K240&lt;&gt;"---",IF(INDEX(RAW_c_TEB0187_REV01!B:D,MATCH(H240,RAW_c_TEB0187_REV01!B:B,0),3)=L240,INDEX(
RAW_c_TEB0187_REV01!B:D,MATCH(H240,INDEX(RAW_c_TEB0187_REV01!B:B,MATCH(H240,RAW_c_TEB0187_REV01!B:B,)+1):'RAW_c_TEB0187_REV01'!B11311,)+MATCH(H240,RAW_c_TEB0187_REV01!B:B,),3),INDEX(RAW_c_TEB0187_REV01!B:D,MATCH(H240,RAW_c_TEB0187_REV01!B:B,0),3)),"---")))=1,"---",IF(K240&lt;&gt;"---",IF(INDEX(RAW_c_TEB0187_REV01!B:D,MATCH(H240,RAW_c_TEB0187_REV01!B:B,0),3)=L240,INDEX(
RAW_c_TEB0187_REV01!B:D,MATCH(H240,INDEX(RAW_c_TEB0187_REV01!B:B,MATCH(H240,RAW_c_TEB0187_REV01!B:B,)+1):'RAW_c_TEB0187_REV01'!B11311,)+MATCH(H240,RAW_c_TEB0187_REV01!B:B,),3),INDEX(RAW_c_TEB0187_REV01!B:D,MATCH(H240,RAW_c_TEB0187_REV01!B:B,0),3)),"---")),"---")</f>
        <v>---</v>
      </c>
      <c r="N240" t="str">
        <f>IFERROR(IF(AND(B240="B2B",J240="--"),L240,IF(
COUNTIF(B2B!H:H,(IF(K240&lt;&gt;"---",IF(INDEX(RAW_c_TEB0187_REV01!B:D,MATCH(H240,RAW_c_TEB0187_REV01!B:B,0),3)=L240,INDEX(
RAW_c_TEB0187_REV01!B:D,MATCH(H240,INDEX(RAW_c_TEB0187_REV01!B:B,MATCH(H240,RAW_c_TEB0187_REV01!B:B,)+1):'RAW_c_TEB0187_REV01'!B11311,)+MATCH(H240,RAW_c_TEB0187_REV01!B:B,),3),INDEX(RAW_c_TEB0187_REV01!B:D,MATCH(H240,RAW_c_TEB0187_REV01!B:B,0),3)),"---")))=0,"---",IF(K240&lt;&gt;"---",IF(INDEX(RAW_c_TEB0187_REV01!B:D,MATCH(H240,RAW_c_TEB0187_REV01!B:B,0),3)=L240,INDEX(
RAW_c_TEB0187_REV01!B:D,MATCH(H240,INDEX(RAW_c_TEB0187_REV01!B:B,MATCH(H240,RAW_c_TEB0187_REV01!B:B,)+1):'RAW_c_TEB0187_REV01'!B11311,)+MATCH(H240,RAW_c_TEB0187_REV01!B:B,),3),INDEX(RAW_c_TEB0187_REV01!B:D,MATCH(H240,RAW_c_TEB0187_REV01!B:B,0),3)),"---"))),"---")</f>
        <v>J1-D55</v>
      </c>
      <c r="T240">
        <f>COUNTIF(RAW_c_TEB0187_REV01!B:B,G240)</f>
        <v>2</v>
      </c>
      <c r="U240" t="str">
        <f t="shared" si="23"/>
        <v>B2B-IO</v>
      </c>
    </row>
    <row r="241" spans="1:21" x14ac:dyDescent="0.25">
      <c r="A241" t="s">
        <v>5821</v>
      </c>
      <c r="B241" t="s">
        <v>39</v>
      </c>
      <c r="C241" t="s">
        <v>5619</v>
      </c>
      <c r="D241" t="s">
        <v>169</v>
      </c>
      <c r="E241" t="s">
        <v>405</v>
      </c>
      <c r="F241" t="str">
        <f t="shared" si="18"/>
        <v>J1-D56</v>
      </c>
      <c r="G241" t="str">
        <f>VLOOKUP(F241,RAW_c_TEB0187_REV01!A:B,2,0)</f>
        <v>PHY_MDI3_N</v>
      </c>
      <c r="H241" t="str">
        <f t="shared" si="19"/>
        <v>PHY_MDI3_N</v>
      </c>
      <c r="I241" t="str">
        <f t="shared" si="20"/>
        <v>--</v>
      </c>
      <c r="J241" t="str">
        <f t="shared" si="21"/>
        <v>--</v>
      </c>
      <c r="K241">
        <f>IFERROR(IF(J241="--",IF(G241=H241,VLOOKUP(G241,RAW_c_TEB0187_REV01!L:N,3,0),SUM(VLOOKUP(H241,RAW_c_TEB0187_REV01!L:N,3,0),VLOOKUP(G241,RAW_c_TEB0187_REV01!L:N,3,0))),"---"),"---")</f>
        <v>55.108600000000003</v>
      </c>
      <c r="L241" t="str">
        <f t="shared" si="22"/>
        <v>J1-D56</v>
      </c>
      <c r="M241" t="str">
        <f>IFERROR(IF(
COUNTIF(B2B!H:H,(IF(K241&lt;&gt;"---",IF(INDEX(RAW_c_TEB0187_REV01!B:D,MATCH(H241,RAW_c_TEB0187_REV01!B:B,0),3)=L241,INDEX(
RAW_c_TEB0187_REV01!B:D,MATCH(H241,INDEX(RAW_c_TEB0187_REV01!B:B,MATCH(H241,RAW_c_TEB0187_REV01!B:B,)+1):'RAW_c_TEB0187_REV01'!B11312,)+MATCH(H241,RAW_c_TEB0187_REV01!B:B,),3),INDEX(RAW_c_TEB0187_REV01!B:D,MATCH(H241,RAW_c_TEB0187_REV01!B:B,0),3)),"---")))=1,"---",IF(K241&lt;&gt;"---",IF(INDEX(RAW_c_TEB0187_REV01!B:D,MATCH(H241,RAW_c_TEB0187_REV01!B:B,0),3)=L241,INDEX(
RAW_c_TEB0187_REV01!B:D,MATCH(H241,INDEX(RAW_c_TEB0187_REV01!B:B,MATCH(H241,RAW_c_TEB0187_REV01!B:B,)+1):'RAW_c_TEB0187_REV01'!B11312,)+MATCH(H241,RAW_c_TEB0187_REV01!B:B,),3),INDEX(RAW_c_TEB0187_REV01!B:D,MATCH(H241,RAW_c_TEB0187_REV01!B:B,0),3)),"---")),"---")</f>
        <v>---</v>
      </c>
      <c r="N241" t="str">
        <f>IFERROR(IF(AND(B241="B2B",J241="--"),L241,IF(
COUNTIF(B2B!H:H,(IF(K241&lt;&gt;"---",IF(INDEX(RAW_c_TEB0187_REV01!B:D,MATCH(H241,RAW_c_TEB0187_REV01!B:B,0),3)=L241,INDEX(
RAW_c_TEB0187_REV01!B:D,MATCH(H241,INDEX(RAW_c_TEB0187_REV01!B:B,MATCH(H241,RAW_c_TEB0187_REV01!B:B,)+1):'RAW_c_TEB0187_REV01'!B11312,)+MATCH(H241,RAW_c_TEB0187_REV01!B:B,),3),INDEX(RAW_c_TEB0187_REV01!B:D,MATCH(H241,RAW_c_TEB0187_REV01!B:B,0),3)),"---")))=0,"---",IF(K241&lt;&gt;"---",IF(INDEX(RAW_c_TEB0187_REV01!B:D,MATCH(H241,RAW_c_TEB0187_REV01!B:B,0),3)=L241,INDEX(
RAW_c_TEB0187_REV01!B:D,MATCH(H241,INDEX(RAW_c_TEB0187_REV01!B:B,MATCH(H241,RAW_c_TEB0187_REV01!B:B,)+1):'RAW_c_TEB0187_REV01'!B11312,)+MATCH(H241,RAW_c_TEB0187_REV01!B:B,),3),INDEX(RAW_c_TEB0187_REV01!B:D,MATCH(H241,RAW_c_TEB0187_REV01!B:B,0),3)),"---"))),"---")</f>
        <v>J1-D56</v>
      </c>
      <c r="T241">
        <f>COUNTIF(RAW_c_TEB0187_REV01!B:B,G241)</f>
        <v>2</v>
      </c>
      <c r="U241" t="str">
        <f t="shared" si="23"/>
        <v>B2B-IO</v>
      </c>
    </row>
    <row r="242" spans="1:21" x14ac:dyDescent="0.25">
      <c r="A242" t="s">
        <v>5822</v>
      </c>
      <c r="B242" t="s">
        <v>39</v>
      </c>
      <c r="C242" t="s">
        <v>433</v>
      </c>
      <c r="D242" t="s">
        <v>169</v>
      </c>
      <c r="E242" t="s">
        <v>406</v>
      </c>
      <c r="F242" t="str">
        <f t="shared" si="18"/>
        <v>J1-D57</v>
      </c>
      <c r="G242" t="str">
        <f>VLOOKUP(F242,RAW_c_TEB0187_REV01!A:B,2,0)</f>
        <v>GND</v>
      </c>
      <c r="H242" t="str">
        <f t="shared" si="19"/>
        <v>GND</v>
      </c>
      <c r="I242" t="str">
        <f t="shared" si="20"/>
        <v>--</v>
      </c>
      <c r="J242" t="str">
        <f t="shared" si="21"/>
        <v>---</v>
      </c>
      <c r="K242" t="str">
        <f>IFERROR(IF(J242="--",IF(G242=H242,VLOOKUP(G242,RAW_c_TEB0187_REV01!L:N,3,0),SUM(VLOOKUP(H242,RAW_c_TEB0187_REV01!L:N,3,0),VLOOKUP(G242,RAW_c_TEB0187_REV01!L:N,3,0))),"---"),"---")</f>
        <v>---</v>
      </c>
      <c r="L242" t="str">
        <f t="shared" si="22"/>
        <v>J1-D57</v>
      </c>
      <c r="M242" t="str">
        <f>IFERROR(IF(
COUNTIF(B2B!H:H,(IF(K242&lt;&gt;"---",IF(INDEX(RAW_c_TEB0187_REV01!B:D,MATCH(H242,RAW_c_TEB0187_REV01!B:B,0),3)=L242,INDEX(
RAW_c_TEB0187_REV01!B:D,MATCH(H242,INDEX(RAW_c_TEB0187_REV01!B:B,MATCH(H242,RAW_c_TEB0187_REV01!B:B,)+1):'RAW_c_TEB0187_REV01'!B11313,)+MATCH(H242,RAW_c_TEB0187_REV01!B:B,),3),INDEX(RAW_c_TEB0187_REV01!B:D,MATCH(H242,RAW_c_TEB0187_REV01!B:B,0),3)),"---")))=1,"---",IF(K242&lt;&gt;"---",IF(INDEX(RAW_c_TEB0187_REV01!B:D,MATCH(H242,RAW_c_TEB0187_REV01!B:B,0),3)=L242,INDEX(
RAW_c_TEB0187_REV01!B:D,MATCH(H242,INDEX(RAW_c_TEB0187_REV01!B:B,MATCH(H242,RAW_c_TEB0187_REV01!B:B,)+1):'RAW_c_TEB0187_REV01'!B11313,)+MATCH(H242,RAW_c_TEB0187_REV01!B:B,),3),INDEX(RAW_c_TEB0187_REV01!B:D,MATCH(H242,RAW_c_TEB0187_REV01!B:B,0),3)),"---")),"---")</f>
        <v>---</v>
      </c>
      <c r="N242" t="str">
        <f>IFERROR(IF(AND(B242="B2B",J242="--"),L242,IF(
COUNTIF(B2B!H:H,(IF(K242&lt;&gt;"---",IF(INDEX(RAW_c_TEB0187_REV01!B:D,MATCH(H242,RAW_c_TEB0187_REV01!B:B,0),3)=L242,INDEX(
RAW_c_TEB0187_REV01!B:D,MATCH(H242,INDEX(RAW_c_TEB0187_REV01!B:B,MATCH(H242,RAW_c_TEB0187_REV01!B:B,)+1):'RAW_c_TEB0187_REV01'!B11313,)+MATCH(H242,RAW_c_TEB0187_REV01!B:B,),3),INDEX(RAW_c_TEB0187_REV01!B:D,MATCH(H242,RAW_c_TEB0187_REV01!B:B,0),3)),"---")))=0,"---",IF(K242&lt;&gt;"---",IF(INDEX(RAW_c_TEB0187_REV01!B:D,MATCH(H242,RAW_c_TEB0187_REV01!B:B,0),3)=L242,INDEX(
RAW_c_TEB0187_REV01!B:D,MATCH(H242,INDEX(RAW_c_TEB0187_REV01!B:B,MATCH(H242,RAW_c_TEB0187_REV01!B:B,)+1):'RAW_c_TEB0187_REV01'!B11313,)+MATCH(H242,RAW_c_TEB0187_REV01!B:B,),3),INDEX(RAW_c_TEB0187_REV01!B:D,MATCH(H242,RAW_c_TEB0187_REV01!B:B,0),3)),"---"))),"---")</f>
        <v>---</v>
      </c>
      <c r="T242">
        <f>COUNTIF(RAW_c_TEB0187_REV01!B:B,G242)</f>
        <v>1098</v>
      </c>
      <c r="U242" t="str">
        <f t="shared" si="23"/>
        <v>B2B-GND</v>
      </c>
    </row>
    <row r="243" spans="1:21" x14ac:dyDescent="0.25">
      <c r="A243" t="s">
        <v>5823</v>
      </c>
      <c r="B243" t="s">
        <v>39</v>
      </c>
      <c r="C243" t="s">
        <v>433</v>
      </c>
      <c r="D243" t="s">
        <v>169</v>
      </c>
      <c r="E243" t="s">
        <v>407</v>
      </c>
      <c r="F243" t="str">
        <f t="shared" si="18"/>
        <v>J1-D58</v>
      </c>
      <c r="G243" t="str">
        <f>VLOOKUP(F243,RAW_c_TEB0187_REV01!A:B,2,0)</f>
        <v>GND</v>
      </c>
      <c r="H243" t="str">
        <f t="shared" si="19"/>
        <v>GND</v>
      </c>
      <c r="I243" t="str">
        <f t="shared" si="20"/>
        <v>--</v>
      </c>
      <c r="J243" t="str">
        <f t="shared" si="21"/>
        <v>---</v>
      </c>
      <c r="K243" t="str">
        <f>IFERROR(IF(J243="--",IF(G243=H243,VLOOKUP(G243,RAW_c_TEB0187_REV01!L:N,3,0),SUM(VLOOKUP(H243,RAW_c_TEB0187_REV01!L:N,3,0),VLOOKUP(G243,RAW_c_TEB0187_REV01!L:N,3,0))),"---"),"---")</f>
        <v>---</v>
      </c>
      <c r="L243" t="str">
        <f t="shared" si="22"/>
        <v>J1-D58</v>
      </c>
      <c r="M243" t="str">
        <f>IFERROR(IF(
COUNTIF(B2B!H:H,(IF(K243&lt;&gt;"---",IF(INDEX(RAW_c_TEB0187_REV01!B:D,MATCH(H243,RAW_c_TEB0187_REV01!B:B,0),3)=L243,INDEX(
RAW_c_TEB0187_REV01!B:D,MATCH(H243,INDEX(RAW_c_TEB0187_REV01!B:B,MATCH(H243,RAW_c_TEB0187_REV01!B:B,)+1):'RAW_c_TEB0187_REV01'!B11314,)+MATCH(H243,RAW_c_TEB0187_REV01!B:B,),3),INDEX(RAW_c_TEB0187_REV01!B:D,MATCH(H243,RAW_c_TEB0187_REV01!B:B,0),3)),"---")))=1,"---",IF(K243&lt;&gt;"---",IF(INDEX(RAW_c_TEB0187_REV01!B:D,MATCH(H243,RAW_c_TEB0187_REV01!B:B,0),3)=L243,INDEX(
RAW_c_TEB0187_REV01!B:D,MATCH(H243,INDEX(RAW_c_TEB0187_REV01!B:B,MATCH(H243,RAW_c_TEB0187_REV01!B:B,)+1):'RAW_c_TEB0187_REV01'!B11314,)+MATCH(H243,RAW_c_TEB0187_REV01!B:B,),3),INDEX(RAW_c_TEB0187_REV01!B:D,MATCH(H243,RAW_c_TEB0187_REV01!B:B,0),3)),"---")),"---")</f>
        <v>---</v>
      </c>
      <c r="N243" t="str">
        <f>IFERROR(IF(AND(B243="B2B",J243="--"),L243,IF(
COUNTIF(B2B!H:H,(IF(K243&lt;&gt;"---",IF(INDEX(RAW_c_TEB0187_REV01!B:D,MATCH(H243,RAW_c_TEB0187_REV01!B:B,0),3)=L243,INDEX(
RAW_c_TEB0187_REV01!B:D,MATCH(H243,INDEX(RAW_c_TEB0187_REV01!B:B,MATCH(H243,RAW_c_TEB0187_REV01!B:B,)+1):'RAW_c_TEB0187_REV01'!B11314,)+MATCH(H243,RAW_c_TEB0187_REV01!B:B,),3),INDEX(RAW_c_TEB0187_REV01!B:D,MATCH(H243,RAW_c_TEB0187_REV01!B:B,0),3)),"---")))=0,"---",IF(K243&lt;&gt;"---",IF(INDEX(RAW_c_TEB0187_REV01!B:D,MATCH(H243,RAW_c_TEB0187_REV01!B:B,0),3)=L243,INDEX(
RAW_c_TEB0187_REV01!B:D,MATCH(H243,INDEX(RAW_c_TEB0187_REV01!B:B,MATCH(H243,RAW_c_TEB0187_REV01!B:B,)+1):'RAW_c_TEB0187_REV01'!B11314,)+MATCH(H243,RAW_c_TEB0187_REV01!B:B,),3),INDEX(RAW_c_TEB0187_REV01!B:D,MATCH(H243,RAW_c_TEB0187_REV01!B:B,0),3)),"---"))),"---")</f>
        <v>---</v>
      </c>
      <c r="T243">
        <f>COUNTIF(RAW_c_TEB0187_REV01!B:B,G243)</f>
        <v>1098</v>
      </c>
      <c r="U243" t="str">
        <f t="shared" si="23"/>
        <v>B2B-GND</v>
      </c>
    </row>
    <row r="244" spans="1:21" x14ac:dyDescent="0.25">
      <c r="A244" t="s">
        <v>5824</v>
      </c>
      <c r="B244" t="s">
        <v>39</v>
      </c>
      <c r="C244" t="s">
        <v>5625</v>
      </c>
      <c r="D244" t="s">
        <v>169</v>
      </c>
      <c r="E244" t="s">
        <v>408</v>
      </c>
      <c r="F244" t="str">
        <f t="shared" si="18"/>
        <v>J1-D59</v>
      </c>
      <c r="G244" t="str">
        <f>VLOOKUP(F244,RAW_c_TEB0187_REV01!A:B,2,0)</f>
        <v>VIN_SOM</v>
      </c>
      <c r="H244" t="str">
        <f t="shared" si="19"/>
        <v>VIN_SOM</v>
      </c>
      <c r="I244" t="str">
        <f t="shared" si="20"/>
        <v>--</v>
      </c>
      <c r="J244" t="str">
        <f t="shared" si="21"/>
        <v>--</v>
      </c>
      <c r="K244">
        <f>IFERROR(IF(J244="--",IF(G244=H244,VLOOKUP(G244,RAW_c_TEB0187_REV01!L:N,3,0),SUM(VLOOKUP(H244,RAW_c_TEB0187_REV01!L:N,3,0),VLOOKUP(G244,RAW_c_TEB0187_REV01!L:N,3,0))),"---"),"---")</f>
        <v>46.2408</v>
      </c>
      <c r="L244" t="str">
        <f t="shared" si="22"/>
        <v>J1-D59</v>
      </c>
      <c r="M244" t="str">
        <f>IFERROR(IF(
COUNTIF(B2B!H:H,(IF(K244&lt;&gt;"---",IF(INDEX(RAW_c_TEB0187_REV01!B:D,MATCH(H244,RAW_c_TEB0187_REV01!B:B,0),3)=L244,INDEX(
RAW_c_TEB0187_REV01!B:D,MATCH(H244,INDEX(RAW_c_TEB0187_REV01!B:B,MATCH(H244,RAW_c_TEB0187_REV01!B:B,)+1):'RAW_c_TEB0187_REV01'!B11315,)+MATCH(H244,RAW_c_TEB0187_REV01!B:B,),3),INDEX(RAW_c_TEB0187_REV01!B:D,MATCH(H244,RAW_c_TEB0187_REV01!B:B,0),3)),"---")))=1,"---",IF(K244&lt;&gt;"---",IF(INDEX(RAW_c_TEB0187_REV01!B:D,MATCH(H244,RAW_c_TEB0187_REV01!B:B,0),3)=L244,INDEX(
RAW_c_TEB0187_REV01!B:D,MATCH(H244,INDEX(RAW_c_TEB0187_REV01!B:B,MATCH(H244,RAW_c_TEB0187_REV01!B:B,)+1):'RAW_c_TEB0187_REV01'!B11315,)+MATCH(H244,RAW_c_TEB0187_REV01!B:B,),3),INDEX(RAW_c_TEB0187_REV01!B:D,MATCH(H244,RAW_c_TEB0187_REV01!B:B,0),3)),"---")),"---")</f>
        <v>---</v>
      </c>
      <c r="N244" t="str">
        <f>IFERROR(IF(AND(B244="B2B",J244="--"),L244,IF(
COUNTIF(B2B!H:H,(IF(K244&lt;&gt;"---",IF(INDEX(RAW_c_TEB0187_REV01!B:D,MATCH(H244,RAW_c_TEB0187_REV01!B:B,0),3)=L244,INDEX(
RAW_c_TEB0187_REV01!B:D,MATCH(H244,INDEX(RAW_c_TEB0187_REV01!B:B,MATCH(H244,RAW_c_TEB0187_REV01!B:B,)+1):'RAW_c_TEB0187_REV01'!B11315,)+MATCH(H244,RAW_c_TEB0187_REV01!B:B,),3),INDEX(RAW_c_TEB0187_REV01!B:D,MATCH(H244,RAW_c_TEB0187_REV01!B:B,0),3)),"---")))=0,"---",IF(K244&lt;&gt;"---",IF(INDEX(RAW_c_TEB0187_REV01!B:D,MATCH(H244,RAW_c_TEB0187_REV01!B:B,0),3)=L244,INDEX(
RAW_c_TEB0187_REV01!B:D,MATCH(H244,INDEX(RAW_c_TEB0187_REV01!B:B,MATCH(H244,RAW_c_TEB0187_REV01!B:B,)+1):'RAW_c_TEB0187_REV01'!B11315,)+MATCH(H244,RAW_c_TEB0187_REV01!B:B,),3),INDEX(RAW_c_TEB0187_REV01!B:D,MATCH(H244,RAW_c_TEB0187_REV01!B:B,0),3)),"---"))),"---")</f>
        <v>J1-D59</v>
      </c>
      <c r="T244">
        <f>COUNTIF(RAW_c_TEB0187_REV01!B:B,G244)</f>
        <v>19</v>
      </c>
      <c r="U244" t="str">
        <f t="shared" si="23"/>
        <v>B2B-PWR</v>
      </c>
    </row>
    <row r="245" spans="1:21" x14ac:dyDescent="0.25">
      <c r="A245" t="s">
        <v>5825</v>
      </c>
      <c r="B245" t="s">
        <v>39</v>
      </c>
      <c r="C245" t="s">
        <v>5625</v>
      </c>
      <c r="D245" t="s">
        <v>169</v>
      </c>
      <c r="E245" t="s">
        <v>409</v>
      </c>
      <c r="F245" t="str">
        <f t="shared" si="18"/>
        <v>J1-D60</v>
      </c>
      <c r="G245" t="str">
        <f>VLOOKUP(F245,RAW_c_TEB0187_REV01!A:B,2,0)</f>
        <v>VIN_SOM</v>
      </c>
      <c r="H245" t="str">
        <f t="shared" si="19"/>
        <v>VIN_SOM</v>
      </c>
      <c r="I245" t="str">
        <f t="shared" si="20"/>
        <v>--</v>
      </c>
      <c r="J245" t="str">
        <f t="shared" si="21"/>
        <v>--</v>
      </c>
      <c r="K245">
        <f>IFERROR(IF(J245="--",IF(G245=H245,VLOOKUP(G245,RAW_c_TEB0187_REV01!L:N,3,0),SUM(VLOOKUP(H245,RAW_c_TEB0187_REV01!L:N,3,0),VLOOKUP(G245,RAW_c_TEB0187_REV01!L:N,3,0))),"---"),"---")</f>
        <v>46.2408</v>
      </c>
      <c r="L245" t="str">
        <f t="shared" si="22"/>
        <v>J1-D60</v>
      </c>
      <c r="M245" t="str">
        <f>IFERROR(IF(
COUNTIF(B2B!H:H,(IF(K245&lt;&gt;"---",IF(INDEX(RAW_c_TEB0187_REV01!B:D,MATCH(H245,RAW_c_TEB0187_REV01!B:B,0),3)=L245,INDEX(
RAW_c_TEB0187_REV01!B:D,MATCH(H245,INDEX(RAW_c_TEB0187_REV01!B:B,MATCH(H245,RAW_c_TEB0187_REV01!B:B,)+1):'RAW_c_TEB0187_REV01'!B11316,)+MATCH(H245,RAW_c_TEB0187_REV01!B:B,),3),INDEX(RAW_c_TEB0187_REV01!B:D,MATCH(H245,RAW_c_TEB0187_REV01!B:B,0),3)),"---")))=1,"---",IF(K245&lt;&gt;"---",IF(INDEX(RAW_c_TEB0187_REV01!B:D,MATCH(H245,RAW_c_TEB0187_REV01!B:B,0),3)=L245,INDEX(
RAW_c_TEB0187_REV01!B:D,MATCH(H245,INDEX(RAW_c_TEB0187_REV01!B:B,MATCH(H245,RAW_c_TEB0187_REV01!B:B,)+1):'RAW_c_TEB0187_REV01'!B11316,)+MATCH(H245,RAW_c_TEB0187_REV01!B:B,),3),INDEX(RAW_c_TEB0187_REV01!B:D,MATCH(H245,RAW_c_TEB0187_REV01!B:B,0),3)),"---")),"---")</f>
        <v>---</v>
      </c>
      <c r="N245" t="str">
        <f>IFERROR(IF(AND(B245="B2B",J245="--"),L245,IF(
COUNTIF(B2B!H:H,(IF(K245&lt;&gt;"---",IF(INDEX(RAW_c_TEB0187_REV01!B:D,MATCH(H245,RAW_c_TEB0187_REV01!B:B,0),3)=L245,INDEX(
RAW_c_TEB0187_REV01!B:D,MATCH(H245,INDEX(RAW_c_TEB0187_REV01!B:B,MATCH(H245,RAW_c_TEB0187_REV01!B:B,)+1):'RAW_c_TEB0187_REV01'!B11316,)+MATCH(H245,RAW_c_TEB0187_REV01!B:B,),3),INDEX(RAW_c_TEB0187_REV01!B:D,MATCH(H245,RAW_c_TEB0187_REV01!B:B,0),3)),"---")))=0,"---",IF(K245&lt;&gt;"---",IF(INDEX(RAW_c_TEB0187_REV01!B:D,MATCH(H245,RAW_c_TEB0187_REV01!B:B,0),3)=L245,INDEX(
RAW_c_TEB0187_REV01!B:D,MATCH(H245,INDEX(RAW_c_TEB0187_REV01!B:B,MATCH(H245,RAW_c_TEB0187_REV01!B:B,)+1):'RAW_c_TEB0187_REV01'!B11316,)+MATCH(H245,RAW_c_TEB0187_REV01!B:B,),3),INDEX(RAW_c_TEB0187_REV01!B:D,MATCH(H245,RAW_c_TEB0187_REV01!B:B,0),3)),"---"))),"---")</f>
        <v>J1-D60</v>
      </c>
      <c r="T245">
        <f>COUNTIF(RAW_c_TEB0187_REV01!B:B,G245)</f>
        <v>19</v>
      </c>
      <c r="U245" t="str">
        <f t="shared" si="23"/>
        <v>B2B-PWR</v>
      </c>
    </row>
    <row r="246" spans="1:21" x14ac:dyDescent="0.25">
      <c r="A246" t="s">
        <v>5826</v>
      </c>
      <c r="B246" t="s">
        <v>39</v>
      </c>
      <c r="C246" t="s">
        <v>433</v>
      </c>
      <c r="D246" t="s">
        <v>410</v>
      </c>
      <c r="E246" t="s">
        <v>170</v>
      </c>
      <c r="F246" t="str">
        <f t="shared" si="18"/>
        <v>J2-A1</v>
      </c>
      <c r="G246" t="str">
        <f>VLOOKUP(F246,RAW_c_TEB0187_REV01!A:B,2,0)</f>
        <v>GND</v>
      </c>
      <c r="H246" t="str">
        <f t="shared" si="19"/>
        <v>GND</v>
      </c>
      <c r="I246" t="str">
        <f t="shared" si="20"/>
        <v>--</v>
      </c>
      <c r="J246" t="str">
        <f t="shared" si="21"/>
        <v>---</v>
      </c>
      <c r="K246" t="str">
        <f>IFERROR(IF(J246="--",IF(G246=H246,VLOOKUP(G246,RAW_c_TEB0187_REV01!L:N,3,0),SUM(VLOOKUP(H246,RAW_c_TEB0187_REV01!L:N,3,0),VLOOKUP(G246,RAW_c_TEB0187_REV01!L:N,3,0))),"---"),"---")</f>
        <v>---</v>
      </c>
      <c r="L246" t="str">
        <f t="shared" si="22"/>
        <v>J2-A1</v>
      </c>
      <c r="M246" t="str">
        <f>IFERROR(IF(
COUNTIF(B2B!H:H,(IF(K246&lt;&gt;"---",IF(INDEX(RAW_c_TEB0187_REV01!B:D,MATCH(H246,RAW_c_TEB0187_REV01!B:B,0),3)=L246,INDEX(
RAW_c_TEB0187_REV01!B:D,MATCH(H246,INDEX(RAW_c_TEB0187_REV01!B:B,MATCH(H246,RAW_c_TEB0187_REV01!B:B,)+1):'RAW_c_TEB0187_REV01'!B11317,)+MATCH(H246,RAW_c_TEB0187_REV01!B:B,),3),INDEX(RAW_c_TEB0187_REV01!B:D,MATCH(H246,RAW_c_TEB0187_REV01!B:B,0),3)),"---")))=1,"---",IF(K246&lt;&gt;"---",IF(INDEX(RAW_c_TEB0187_REV01!B:D,MATCH(H246,RAW_c_TEB0187_REV01!B:B,0),3)=L246,INDEX(
RAW_c_TEB0187_REV01!B:D,MATCH(H246,INDEX(RAW_c_TEB0187_REV01!B:B,MATCH(H246,RAW_c_TEB0187_REV01!B:B,)+1):'RAW_c_TEB0187_REV01'!B11317,)+MATCH(H246,RAW_c_TEB0187_REV01!B:B,),3),INDEX(RAW_c_TEB0187_REV01!B:D,MATCH(H246,RAW_c_TEB0187_REV01!B:B,0),3)),"---")),"---")</f>
        <v>---</v>
      </c>
      <c r="N246" t="str">
        <f>IFERROR(IF(AND(B246="B2B",J246="--"),L246,IF(
COUNTIF(B2B!H:H,(IF(K246&lt;&gt;"---",IF(INDEX(RAW_c_TEB0187_REV01!B:D,MATCH(H246,RAW_c_TEB0187_REV01!B:B,0),3)=L246,INDEX(
RAW_c_TEB0187_REV01!B:D,MATCH(H246,INDEX(RAW_c_TEB0187_REV01!B:B,MATCH(H246,RAW_c_TEB0187_REV01!B:B,)+1):'RAW_c_TEB0187_REV01'!B11317,)+MATCH(H246,RAW_c_TEB0187_REV01!B:B,),3),INDEX(RAW_c_TEB0187_REV01!B:D,MATCH(H246,RAW_c_TEB0187_REV01!B:B,0),3)),"---")))=0,"---",IF(K246&lt;&gt;"---",IF(INDEX(RAW_c_TEB0187_REV01!B:D,MATCH(H246,RAW_c_TEB0187_REV01!B:B,0),3)=L246,INDEX(
RAW_c_TEB0187_REV01!B:D,MATCH(H246,INDEX(RAW_c_TEB0187_REV01!B:B,MATCH(H246,RAW_c_TEB0187_REV01!B:B,)+1):'RAW_c_TEB0187_REV01'!B11317,)+MATCH(H246,RAW_c_TEB0187_REV01!B:B,),3),INDEX(RAW_c_TEB0187_REV01!B:D,MATCH(H246,RAW_c_TEB0187_REV01!B:B,0),3)),"---"))),"---")</f>
        <v>---</v>
      </c>
      <c r="T246">
        <f>COUNTIF(RAW_c_TEB0187_REV01!B:B,G246)</f>
        <v>1098</v>
      </c>
      <c r="U246" t="str">
        <f t="shared" si="23"/>
        <v>B2B-GND</v>
      </c>
    </row>
    <row r="247" spans="1:21" x14ac:dyDescent="0.25">
      <c r="A247" t="s">
        <v>5827</v>
      </c>
      <c r="B247" t="s">
        <v>39</v>
      </c>
      <c r="C247" t="s">
        <v>5828</v>
      </c>
      <c r="D247" t="s">
        <v>410</v>
      </c>
      <c r="E247" t="s">
        <v>171</v>
      </c>
      <c r="F247" t="str">
        <f t="shared" si="18"/>
        <v>J2-A2</v>
      </c>
      <c r="G247" t="str">
        <f>VLOOKUP(F247,RAW_c_TEB0187_REV01!A:B,2,0)</f>
        <v>GTSR4A_CLK_P</v>
      </c>
      <c r="H247" t="str">
        <f t="shared" si="19"/>
        <v>FMC_GBTCLK1_M2C_P</v>
      </c>
      <c r="I247" t="str">
        <f t="shared" si="20"/>
        <v>C610</v>
      </c>
      <c r="J247" t="str">
        <f t="shared" si="21"/>
        <v>--</v>
      </c>
      <c r="K247">
        <f>IFERROR(IF(J247="--",IF(G247=H247,VLOOKUP(G247,RAW_c_TEB0187_REV01!L:N,3,0),SUM(VLOOKUP(H247,RAW_c_TEB0187_REV01!L:N,3,0),VLOOKUP(G247,RAW_c_TEB0187_REV01!L:N,3,0))),"---"),"---")</f>
        <v>54.414200000000001</v>
      </c>
      <c r="L247" t="str">
        <f t="shared" si="22"/>
        <v>J2-A2</v>
      </c>
      <c r="M247" t="str">
        <f>IFERROR(IF(
COUNTIF(B2B!H:H,(IF(K247&lt;&gt;"---",IF(INDEX(RAW_c_TEB0187_REV01!B:D,MATCH(H247,RAW_c_TEB0187_REV01!B:B,0),3)=L247,INDEX(
RAW_c_TEB0187_REV01!B:D,MATCH(H247,INDEX(RAW_c_TEB0187_REV01!B:B,MATCH(H247,RAW_c_TEB0187_REV01!B:B,)+1):'RAW_c_TEB0187_REV01'!B11318,)+MATCH(H247,RAW_c_TEB0187_REV01!B:B,),3),INDEX(RAW_c_TEB0187_REV01!B:D,MATCH(H247,RAW_c_TEB0187_REV01!B:B,0),3)),"---")))=1,"---",IF(K247&lt;&gt;"---",IF(INDEX(RAW_c_TEB0187_REV01!B:D,MATCH(H247,RAW_c_TEB0187_REV01!B:B,0),3)=L247,INDEX(
RAW_c_TEB0187_REV01!B:D,MATCH(H247,INDEX(RAW_c_TEB0187_REV01!B:B,MATCH(H247,RAW_c_TEB0187_REV01!B:B,)+1):'RAW_c_TEB0187_REV01'!B11318,)+MATCH(H247,RAW_c_TEB0187_REV01!B:B,),3),INDEX(RAW_c_TEB0187_REV01!B:D,MATCH(H247,RAW_c_TEB0187_REV01!B:B,0),3)),"---")),"---")</f>
        <v>J15-B20</v>
      </c>
      <c r="N247" t="str">
        <f>IFERROR(IF(AND(B247="B2B",J247="--"),L247,IF(
COUNTIF(B2B!H:H,(IF(K247&lt;&gt;"---",IF(INDEX(RAW_c_TEB0187_REV01!B:D,MATCH(H247,RAW_c_TEB0187_REV01!B:B,0),3)=L247,INDEX(
RAW_c_TEB0187_REV01!B:D,MATCH(H247,INDEX(RAW_c_TEB0187_REV01!B:B,MATCH(H247,RAW_c_TEB0187_REV01!B:B,)+1):'RAW_c_TEB0187_REV01'!B11318,)+MATCH(H247,RAW_c_TEB0187_REV01!B:B,),3),INDEX(RAW_c_TEB0187_REV01!B:D,MATCH(H247,RAW_c_TEB0187_REV01!B:B,0),3)),"---")))=0,"---",IF(K247&lt;&gt;"---",IF(INDEX(RAW_c_TEB0187_REV01!B:D,MATCH(H247,RAW_c_TEB0187_REV01!B:B,0),3)=L247,INDEX(
RAW_c_TEB0187_REV01!B:D,MATCH(H247,INDEX(RAW_c_TEB0187_REV01!B:B,MATCH(H247,RAW_c_TEB0187_REV01!B:B,)+1):'RAW_c_TEB0187_REV01'!B11318,)+MATCH(H247,RAW_c_TEB0187_REV01!B:B,),3),INDEX(RAW_c_TEB0187_REV01!B:D,MATCH(H247,RAW_c_TEB0187_REV01!B:B,0),3)),"---"))),"---")</f>
        <v>J2-A2</v>
      </c>
      <c r="T247">
        <f>COUNTIF(RAW_c_TEB0187_REV01!B:B,G247)</f>
        <v>2</v>
      </c>
      <c r="U247" t="str">
        <f t="shared" si="23"/>
        <v>B2B-MGT-PS</v>
      </c>
    </row>
    <row r="248" spans="1:21" x14ac:dyDescent="0.25">
      <c r="A248" t="s">
        <v>5829</v>
      </c>
      <c r="B248" t="s">
        <v>39</v>
      </c>
      <c r="C248" t="s">
        <v>5828</v>
      </c>
      <c r="D248" t="s">
        <v>410</v>
      </c>
      <c r="E248" t="s">
        <v>172</v>
      </c>
      <c r="F248" t="str">
        <f t="shared" si="18"/>
        <v>J2-A3</v>
      </c>
      <c r="G248" t="str">
        <f>VLOOKUP(F248,RAW_c_TEB0187_REV01!A:B,2,0)</f>
        <v>GTSR4A_CLK_N</v>
      </c>
      <c r="H248" t="str">
        <f t="shared" si="19"/>
        <v>FMC_GBTCLK1_M2C_N</v>
      </c>
      <c r="I248" t="str">
        <f t="shared" si="20"/>
        <v>C611</v>
      </c>
      <c r="J248" t="str">
        <f t="shared" si="21"/>
        <v>--</v>
      </c>
      <c r="K248">
        <f>IFERROR(IF(J248="--",IF(G248=H248,VLOOKUP(G248,RAW_c_TEB0187_REV01!L:N,3,0),SUM(VLOOKUP(H248,RAW_c_TEB0187_REV01!L:N,3,0),VLOOKUP(G248,RAW_c_TEB0187_REV01!L:N,3,0))),"---"),"---")</f>
        <v>54.192799999999998</v>
      </c>
      <c r="L248" t="str">
        <f t="shared" si="22"/>
        <v>J2-A3</v>
      </c>
      <c r="M248" t="str">
        <f>IFERROR(IF(
COUNTIF(B2B!H:H,(IF(K248&lt;&gt;"---",IF(INDEX(RAW_c_TEB0187_REV01!B:D,MATCH(H248,RAW_c_TEB0187_REV01!B:B,0),3)=L248,INDEX(
RAW_c_TEB0187_REV01!B:D,MATCH(H248,INDEX(RAW_c_TEB0187_REV01!B:B,MATCH(H248,RAW_c_TEB0187_REV01!B:B,)+1):'RAW_c_TEB0187_REV01'!B11319,)+MATCH(H248,RAW_c_TEB0187_REV01!B:B,),3),INDEX(RAW_c_TEB0187_REV01!B:D,MATCH(H248,RAW_c_TEB0187_REV01!B:B,0),3)),"---")))=1,"---",IF(K248&lt;&gt;"---",IF(INDEX(RAW_c_TEB0187_REV01!B:D,MATCH(H248,RAW_c_TEB0187_REV01!B:B,0),3)=L248,INDEX(
RAW_c_TEB0187_REV01!B:D,MATCH(H248,INDEX(RAW_c_TEB0187_REV01!B:B,MATCH(H248,RAW_c_TEB0187_REV01!B:B,)+1):'RAW_c_TEB0187_REV01'!B11319,)+MATCH(H248,RAW_c_TEB0187_REV01!B:B,),3),INDEX(RAW_c_TEB0187_REV01!B:D,MATCH(H248,RAW_c_TEB0187_REV01!B:B,0),3)),"---")),"---")</f>
        <v>J15-B21</v>
      </c>
      <c r="N248" t="str">
        <f>IFERROR(IF(AND(B248="B2B",J248="--"),L248,IF(
COUNTIF(B2B!H:H,(IF(K248&lt;&gt;"---",IF(INDEX(RAW_c_TEB0187_REV01!B:D,MATCH(H248,RAW_c_TEB0187_REV01!B:B,0),3)=L248,INDEX(
RAW_c_TEB0187_REV01!B:D,MATCH(H248,INDEX(RAW_c_TEB0187_REV01!B:B,MATCH(H248,RAW_c_TEB0187_REV01!B:B,)+1):'RAW_c_TEB0187_REV01'!B11319,)+MATCH(H248,RAW_c_TEB0187_REV01!B:B,),3),INDEX(RAW_c_TEB0187_REV01!B:D,MATCH(H248,RAW_c_TEB0187_REV01!B:B,0),3)),"---")))=0,"---",IF(K248&lt;&gt;"---",IF(INDEX(RAW_c_TEB0187_REV01!B:D,MATCH(H248,RAW_c_TEB0187_REV01!B:B,0),3)=L248,INDEX(
RAW_c_TEB0187_REV01!B:D,MATCH(H248,INDEX(RAW_c_TEB0187_REV01!B:B,MATCH(H248,RAW_c_TEB0187_REV01!B:B,)+1):'RAW_c_TEB0187_REV01'!B11319,)+MATCH(H248,RAW_c_TEB0187_REV01!B:B,),3),INDEX(RAW_c_TEB0187_REV01!B:D,MATCH(H248,RAW_c_TEB0187_REV01!B:B,0),3)),"---"))),"---")</f>
        <v>J2-A3</v>
      </c>
      <c r="T248">
        <f>COUNTIF(RAW_c_TEB0187_REV01!B:B,G248)</f>
        <v>2</v>
      </c>
      <c r="U248" t="str">
        <f t="shared" si="23"/>
        <v>B2B-MGT-PS</v>
      </c>
    </row>
    <row r="249" spans="1:21" x14ac:dyDescent="0.25">
      <c r="A249" t="s">
        <v>5830</v>
      </c>
      <c r="B249" t="s">
        <v>39</v>
      </c>
      <c r="C249" t="s">
        <v>433</v>
      </c>
      <c r="D249" t="s">
        <v>410</v>
      </c>
      <c r="E249" t="s">
        <v>173</v>
      </c>
      <c r="F249" t="str">
        <f t="shared" si="18"/>
        <v>J2-A4</v>
      </c>
      <c r="G249" t="str">
        <f>VLOOKUP(F249,RAW_c_TEB0187_REV01!A:B,2,0)</f>
        <v>GND</v>
      </c>
      <c r="H249" t="str">
        <f t="shared" si="19"/>
        <v>GND</v>
      </c>
      <c r="I249" t="str">
        <f t="shared" si="20"/>
        <v>--</v>
      </c>
      <c r="J249" t="str">
        <f t="shared" si="21"/>
        <v>---</v>
      </c>
      <c r="K249" t="str">
        <f>IFERROR(IF(J249="--",IF(G249=H249,VLOOKUP(G249,RAW_c_TEB0187_REV01!L:N,3,0),SUM(VLOOKUP(H249,RAW_c_TEB0187_REV01!L:N,3,0),VLOOKUP(G249,RAW_c_TEB0187_REV01!L:N,3,0))),"---"),"---")</f>
        <v>---</v>
      </c>
      <c r="L249" t="str">
        <f t="shared" si="22"/>
        <v>J2-A4</v>
      </c>
      <c r="M249" t="str">
        <f>IFERROR(IF(
COUNTIF(B2B!H:H,(IF(K249&lt;&gt;"---",IF(INDEX(RAW_c_TEB0187_REV01!B:D,MATCH(H249,RAW_c_TEB0187_REV01!B:B,0),3)=L249,INDEX(
RAW_c_TEB0187_REV01!B:D,MATCH(H249,INDEX(RAW_c_TEB0187_REV01!B:B,MATCH(H249,RAW_c_TEB0187_REV01!B:B,)+1):'RAW_c_TEB0187_REV01'!B11320,)+MATCH(H249,RAW_c_TEB0187_REV01!B:B,),3),INDEX(RAW_c_TEB0187_REV01!B:D,MATCH(H249,RAW_c_TEB0187_REV01!B:B,0),3)),"---")))=1,"---",IF(K249&lt;&gt;"---",IF(INDEX(RAW_c_TEB0187_REV01!B:D,MATCH(H249,RAW_c_TEB0187_REV01!B:B,0),3)=L249,INDEX(
RAW_c_TEB0187_REV01!B:D,MATCH(H249,INDEX(RAW_c_TEB0187_REV01!B:B,MATCH(H249,RAW_c_TEB0187_REV01!B:B,)+1):'RAW_c_TEB0187_REV01'!B11320,)+MATCH(H249,RAW_c_TEB0187_REV01!B:B,),3),INDEX(RAW_c_TEB0187_REV01!B:D,MATCH(H249,RAW_c_TEB0187_REV01!B:B,0),3)),"---")),"---")</f>
        <v>---</v>
      </c>
      <c r="N249" t="str">
        <f>IFERROR(IF(AND(B249="B2B",J249="--"),L249,IF(
COUNTIF(B2B!H:H,(IF(K249&lt;&gt;"---",IF(INDEX(RAW_c_TEB0187_REV01!B:D,MATCH(H249,RAW_c_TEB0187_REV01!B:B,0),3)=L249,INDEX(
RAW_c_TEB0187_REV01!B:D,MATCH(H249,INDEX(RAW_c_TEB0187_REV01!B:B,MATCH(H249,RAW_c_TEB0187_REV01!B:B,)+1):'RAW_c_TEB0187_REV01'!B11320,)+MATCH(H249,RAW_c_TEB0187_REV01!B:B,),3),INDEX(RAW_c_TEB0187_REV01!B:D,MATCH(H249,RAW_c_TEB0187_REV01!B:B,0),3)),"---")))=0,"---",IF(K249&lt;&gt;"---",IF(INDEX(RAW_c_TEB0187_REV01!B:D,MATCH(H249,RAW_c_TEB0187_REV01!B:B,0),3)=L249,INDEX(
RAW_c_TEB0187_REV01!B:D,MATCH(H249,INDEX(RAW_c_TEB0187_REV01!B:B,MATCH(H249,RAW_c_TEB0187_REV01!B:B,)+1):'RAW_c_TEB0187_REV01'!B11320,)+MATCH(H249,RAW_c_TEB0187_REV01!B:B,),3),INDEX(RAW_c_TEB0187_REV01!B:D,MATCH(H249,RAW_c_TEB0187_REV01!B:B,0),3)),"---"))),"---")</f>
        <v>---</v>
      </c>
      <c r="T249">
        <f>COUNTIF(RAW_c_TEB0187_REV01!B:B,G249)</f>
        <v>1098</v>
      </c>
      <c r="U249" t="str">
        <f t="shared" si="23"/>
        <v>B2B-GND</v>
      </c>
    </row>
    <row r="250" spans="1:21" x14ac:dyDescent="0.25">
      <c r="A250" t="s">
        <v>5831</v>
      </c>
      <c r="B250" t="s">
        <v>39</v>
      </c>
      <c r="C250" t="s">
        <v>5828</v>
      </c>
      <c r="D250" t="s">
        <v>410</v>
      </c>
      <c r="E250" t="s">
        <v>174</v>
      </c>
      <c r="F250" t="str">
        <f t="shared" si="18"/>
        <v>J2-A5</v>
      </c>
      <c r="G250" t="str">
        <f>VLOOKUP(F250,RAW_c_TEB0187_REV01!A:B,2,0)</f>
        <v>DP5_M2C_P</v>
      </c>
      <c r="H250" t="str">
        <f t="shared" si="19"/>
        <v>DP5_M2C_P</v>
      </c>
      <c r="I250" t="str">
        <f t="shared" si="20"/>
        <v>--</v>
      </c>
      <c r="J250" t="str">
        <f t="shared" si="21"/>
        <v>--</v>
      </c>
      <c r="K250">
        <f>IFERROR(IF(J250="--",IF(G250=H250,VLOOKUP(G250,RAW_c_TEB0187_REV01!L:N,3,0),SUM(VLOOKUP(H250,RAW_c_TEB0187_REV01!L:N,3,0),VLOOKUP(G250,RAW_c_TEB0187_REV01!L:N,3,0))),"---"),"---")</f>
        <v>47.929200000000002</v>
      </c>
      <c r="L250" t="str">
        <f t="shared" si="22"/>
        <v>J2-A5</v>
      </c>
      <c r="M250" t="str">
        <f>IFERROR(IF(
COUNTIF(B2B!H:H,(IF(K250&lt;&gt;"---",IF(INDEX(RAW_c_TEB0187_REV01!B:D,MATCH(H250,RAW_c_TEB0187_REV01!B:B,0),3)=L250,INDEX(
RAW_c_TEB0187_REV01!B:D,MATCH(H250,INDEX(RAW_c_TEB0187_REV01!B:B,MATCH(H250,RAW_c_TEB0187_REV01!B:B,)+1):'RAW_c_TEB0187_REV01'!B11321,)+MATCH(H250,RAW_c_TEB0187_REV01!B:B,),3),INDEX(RAW_c_TEB0187_REV01!B:D,MATCH(H250,RAW_c_TEB0187_REV01!B:B,0),3)),"---")))=1,"---",IF(K250&lt;&gt;"---",IF(INDEX(RAW_c_TEB0187_REV01!B:D,MATCH(H250,RAW_c_TEB0187_REV01!B:B,0),3)=L250,INDEX(
RAW_c_TEB0187_REV01!B:D,MATCH(H250,INDEX(RAW_c_TEB0187_REV01!B:B,MATCH(H250,RAW_c_TEB0187_REV01!B:B,)+1):'RAW_c_TEB0187_REV01'!B11321,)+MATCH(H250,RAW_c_TEB0187_REV01!B:B,),3),INDEX(RAW_c_TEB0187_REV01!B:D,MATCH(H250,RAW_c_TEB0187_REV01!B:B,0),3)),"---")),"---")</f>
        <v>J15-A18</v>
      </c>
      <c r="N250" t="str">
        <f>IFERROR(IF(AND(B250="B2B",J250="--"),L250,IF(
COUNTIF(B2B!H:H,(IF(K250&lt;&gt;"---",IF(INDEX(RAW_c_TEB0187_REV01!B:D,MATCH(H250,RAW_c_TEB0187_REV01!B:B,0),3)=L250,INDEX(
RAW_c_TEB0187_REV01!B:D,MATCH(H250,INDEX(RAW_c_TEB0187_REV01!B:B,MATCH(H250,RAW_c_TEB0187_REV01!B:B,)+1):'RAW_c_TEB0187_REV01'!B11321,)+MATCH(H250,RAW_c_TEB0187_REV01!B:B,),3),INDEX(RAW_c_TEB0187_REV01!B:D,MATCH(H250,RAW_c_TEB0187_REV01!B:B,0),3)),"---")))=0,"---",IF(K250&lt;&gt;"---",IF(INDEX(RAW_c_TEB0187_REV01!B:D,MATCH(H250,RAW_c_TEB0187_REV01!B:B,0),3)=L250,INDEX(
RAW_c_TEB0187_REV01!B:D,MATCH(H250,INDEX(RAW_c_TEB0187_REV01!B:B,MATCH(H250,RAW_c_TEB0187_REV01!B:B,)+1):'RAW_c_TEB0187_REV01'!B11321,)+MATCH(H250,RAW_c_TEB0187_REV01!B:B,),3),INDEX(RAW_c_TEB0187_REV01!B:D,MATCH(H250,RAW_c_TEB0187_REV01!B:B,0),3)),"---"))),"---")</f>
        <v>J2-A5</v>
      </c>
      <c r="T250">
        <f>COUNTIF(RAW_c_TEB0187_REV01!B:B,G250)</f>
        <v>2</v>
      </c>
      <c r="U250" t="str">
        <f t="shared" si="23"/>
        <v>B2B-MGT-PS</v>
      </c>
    </row>
    <row r="251" spans="1:21" x14ac:dyDescent="0.25">
      <c r="A251" t="s">
        <v>5832</v>
      </c>
      <c r="B251" t="s">
        <v>39</v>
      </c>
      <c r="C251" t="s">
        <v>5828</v>
      </c>
      <c r="D251" t="s">
        <v>410</v>
      </c>
      <c r="E251" t="s">
        <v>175</v>
      </c>
      <c r="F251" t="str">
        <f t="shared" si="18"/>
        <v>J2-A6</v>
      </c>
      <c r="G251" t="str">
        <f>VLOOKUP(F251,RAW_c_TEB0187_REV01!A:B,2,0)</f>
        <v>DP5_M2C_N</v>
      </c>
      <c r="H251" t="str">
        <f t="shared" si="19"/>
        <v>DP5_M2C_N</v>
      </c>
      <c r="I251" t="str">
        <f t="shared" si="20"/>
        <v>--</v>
      </c>
      <c r="J251" t="str">
        <f t="shared" si="21"/>
        <v>--</v>
      </c>
      <c r="K251">
        <f>IFERROR(IF(J251="--",IF(G251=H251,VLOOKUP(G251,RAW_c_TEB0187_REV01!L:N,3,0),SUM(VLOOKUP(H251,RAW_c_TEB0187_REV01!L:N,3,0),VLOOKUP(G251,RAW_c_TEB0187_REV01!L:N,3,0))),"---"),"---")</f>
        <v>47.931800000000003</v>
      </c>
      <c r="L251" t="str">
        <f t="shared" si="22"/>
        <v>J2-A6</v>
      </c>
      <c r="M251" t="str">
        <f>IFERROR(IF(
COUNTIF(B2B!H:H,(IF(K251&lt;&gt;"---",IF(INDEX(RAW_c_TEB0187_REV01!B:D,MATCH(H251,RAW_c_TEB0187_REV01!B:B,0),3)=L251,INDEX(
RAW_c_TEB0187_REV01!B:D,MATCH(H251,INDEX(RAW_c_TEB0187_REV01!B:B,MATCH(H251,RAW_c_TEB0187_REV01!B:B,)+1):'RAW_c_TEB0187_REV01'!B11322,)+MATCH(H251,RAW_c_TEB0187_REV01!B:B,),3),INDEX(RAW_c_TEB0187_REV01!B:D,MATCH(H251,RAW_c_TEB0187_REV01!B:B,0),3)),"---")))=1,"---",IF(K251&lt;&gt;"---",IF(INDEX(RAW_c_TEB0187_REV01!B:D,MATCH(H251,RAW_c_TEB0187_REV01!B:B,0),3)=L251,INDEX(
RAW_c_TEB0187_REV01!B:D,MATCH(H251,INDEX(RAW_c_TEB0187_REV01!B:B,MATCH(H251,RAW_c_TEB0187_REV01!B:B,)+1):'RAW_c_TEB0187_REV01'!B11322,)+MATCH(H251,RAW_c_TEB0187_REV01!B:B,),3),INDEX(RAW_c_TEB0187_REV01!B:D,MATCH(H251,RAW_c_TEB0187_REV01!B:B,0),3)),"---")),"---")</f>
        <v>J15-A19</v>
      </c>
      <c r="N251" t="str">
        <f>IFERROR(IF(AND(B251="B2B",J251="--"),L251,IF(
COUNTIF(B2B!H:H,(IF(K251&lt;&gt;"---",IF(INDEX(RAW_c_TEB0187_REV01!B:D,MATCH(H251,RAW_c_TEB0187_REV01!B:B,0),3)=L251,INDEX(
RAW_c_TEB0187_REV01!B:D,MATCH(H251,INDEX(RAW_c_TEB0187_REV01!B:B,MATCH(H251,RAW_c_TEB0187_REV01!B:B,)+1):'RAW_c_TEB0187_REV01'!B11322,)+MATCH(H251,RAW_c_TEB0187_REV01!B:B,),3),INDEX(RAW_c_TEB0187_REV01!B:D,MATCH(H251,RAW_c_TEB0187_REV01!B:B,0),3)),"---")))=0,"---",IF(K251&lt;&gt;"---",IF(INDEX(RAW_c_TEB0187_REV01!B:D,MATCH(H251,RAW_c_TEB0187_REV01!B:B,0),3)=L251,INDEX(
RAW_c_TEB0187_REV01!B:D,MATCH(H251,INDEX(RAW_c_TEB0187_REV01!B:B,MATCH(H251,RAW_c_TEB0187_REV01!B:B,)+1):'RAW_c_TEB0187_REV01'!B11322,)+MATCH(H251,RAW_c_TEB0187_REV01!B:B,),3),INDEX(RAW_c_TEB0187_REV01!B:D,MATCH(H251,RAW_c_TEB0187_REV01!B:B,0),3)),"---"))),"---")</f>
        <v>J2-A6</v>
      </c>
      <c r="T251">
        <f>COUNTIF(RAW_c_TEB0187_REV01!B:B,G251)</f>
        <v>2</v>
      </c>
      <c r="U251" t="str">
        <f t="shared" si="23"/>
        <v>B2B-MGT-PS</v>
      </c>
    </row>
    <row r="252" spans="1:21" x14ac:dyDescent="0.25">
      <c r="A252" t="s">
        <v>5833</v>
      </c>
      <c r="B252" t="s">
        <v>39</v>
      </c>
      <c r="C252" t="s">
        <v>433</v>
      </c>
      <c r="D252" t="s">
        <v>410</v>
      </c>
      <c r="E252" t="s">
        <v>176</v>
      </c>
      <c r="F252" t="str">
        <f t="shared" si="18"/>
        <v>J2-A7</v>
      </c>
      <c r="G252" t="str">
        <f>VLOOKUP(F252,RAW_c_TEB0187_REV01!A:B,2,0)</f>
        <v>GND</v>
      </c>
      <c r="H252" t="str">
        <f t="shared" si="19"/>
        <v>GND</v>
      </c>
      <c r="I252" t="str">
        <f t="shared" si="20"/>
        <v>--</v>
      </c>
      <c r="J252" t="str">
        <f t="shared" si="21"/>
        <v>---</v>
      </c>
      <c r="K252" t="str">
        <f>IFERROR(IF(J252="--",IF(G252=H252,VLOOKUP(G252,RAW_c_TEB0187_REV01!L:N,3,0),SUM(VLOOKUP(H252,RAW_c_TEB0187_REV01!L:N,3,0),VLOOKUP(G252,RAW_c_TEB0187_REV01!L:N,3,0))),"---"),"---")</f>
        <v>---</v>
      </c>
      <c r="L252" t="str">
        <f t="shared" si="22"/>
        <v>J2-A7</v>
      </c>
      <c r="M252" t="str">
        <f>IFERROR(IF(
COUNTIF(B2B!H:H,(IF(K252&lt;&gt;"---",IF(INDEX(RAW_c_TEB0187_REV01!B:D,MATCH(H252,RAW_c_TEB0187_REV01!B:B,0),3)=L252,INDEX(
RAW_c_TEB0187_REV01!B:D,MATCH(H252,INDEX(RAW_c_TEB0187_REV01!B:B,MATCH(H252,RAW_c_TEB0187_REV01!B:B,)+1):'RAW_c_TEB0187_REV01'!B11323,)+MATCH(H252,RAW_c_TEB0187_REV01!B:B,),3),INDEX(RAW_c_TEB0187_REV01!B:D,MATCH(H252,RAW_c_TEB0187_REV01!B:B,0),3)),"---")))=1,"---",IF(K252&lt;&gt;"---",IF(INDEX(RAW_c_TEB0187_REV01!B:D,MATCH(H252,RAW_c_TEB0187_REV01!B:B,0),3)=L252,INDEX(
RAW_c_TEB0187_REV01!B:D,MATCH(H252,INDEX(RAW_c_TEB0187_REV01!B:B,MATCH(H252,RAW_c_TEB0187_REV01!B:B,)+1):'RAW_c_TEB0187_REV01'!B11323,)+MATCH(H252,RAW_c_TEB0187_REV01!B:B,),3),INDEX(RAW_c_TEB0187_REV01!B:D,MATCH(H252,RAW_c_TEB0187_REV01!B:B,0),3)),"---")),"---")</f>
        <v>---</v>
      </c>
      <c r="N252" t="str">
        <f>IFERROR(IF(AND(B252="B2B",J252="--"),L252,IF(
COUNTIF(B2B!H:H,(IF(K252&lt;&gt;"---",IF(INDEX(RAW_c_TEB0187_REV01!B:D,MATCH(H252,RAW_c_TEB0187_REV01!B:B,0),3)=L252,INDEX(
RAW_c_TEB0187_REV01!B:D,MATCH(H252,INDEX(RAW_c_TEB0187_REV01!B:B,MATCH(H252,RAW_c_TEB0187_REV01!B:B,)+1):'RAW_c_TEB0187_REV01'!B11323,)+MATCH(H252,RAW_c_TEB0187_REV01!B:B,),3),INDEX(RAW_c_TEB0187_REV01!B:D,MATCH(H252,RAW_c_TEB0187_REV01!B:B,0),3)),"---")))=0,"---",IF(K252&lt;&gt;"---",IF(INDEX(RAW_c_TEB0187_REV01!B:D,MATCH(H252,RAW_c_TEB0187_REV01!B:B,0),3)=L252,INDEX(
RAW_c_TEB0187_REV01!B:D,MATCH(H252,INDEX(RAW_c_TEB0187_REV01!B:B,MATCH(H252,RAW_c_TEB0187_REV01!B:B,)+1):'RAW_c_TEB0187_REV01'!B11323,)+MATCH(H252,RAW_c_TEB0187_REV01!B:B,),3),INDEX(RAW_c_TEB0187_REV01!B:D,MATCH(H252,RAW_c_TEB0187_REV01!B:B,0),3)),"---"))),"---")</f>
        <v>---</v>
      </c>
      <c r="T252">
        <f>COUNTIF(RAW_c_TEB0187_REV01!B:B,G252)</f>
        <v>1098</v>
      </c>
      <c r="U252" t="str">
        <f t="shared" si="23"/>
        <v>B2B-GND</v>
      </c>
    </row>
    <row r="253" spans="1:21" x14ac:dyDescent="0.25">
      <c r="A253" t="s">
        <v>5834</v>
      </c>
      <c r="B253" t="s">
        <v>39</v>
      </c>
      <c r="C253" t="s">
        <v>5828</v>
      </c>
      <c r="D253" t="s">
        <v>410</v>
      </c>
      <c r="E253" t="s">
        <v>177</v>
      </c>
      <c r="F253" t="str">
        <f t="shared" si="18"/>
        <v>J2-A8</v>
      </c>
      <c r="G253" t="str">
        <f>VLOOKUP(F253,RAW_c_TEB0187_REV01!A:B,2,0)</f>
        <v>DP7_M2C_P</v>
      </c>
      <c r="H253" t="str">
        <f t="shared" si="19"/>
        <v>DP7_M2C_P</v>
      </c>
      <c r="I253" t="str">
        <f t="shared" si="20"/>
        <v>--</v>
      </c>
      <c r="J253" t="str">
        <f t="shared" si="21"/>
        <v>--</v>
      </c>
      <c r="K253">
        <f>IFERROR(IF(J253="--",IF(G253=H253,VLOOKUP(G253,RAW_c_TEB0187_REV01!L:N,3,0),SUM(VLOOKUP(H253,RAW_c_TEB0187_REV01!L:N,3,0),VLOOKUP(G253,RAW_c_TEB0187_REV01!L:N,3,0))),"---"),"---")</f>
        <v>57.791400000000003</v>
      </c>
      <c r="L253" t="str">
        <f t="shared" si="22"/>
        <v>J2-A8</v>
      </c>
      <c r="M253" t="str">
        <f>IFERROR(IF(
COUNTIF(B2B!H:H,(IF(K253&lt;&gt;"---",IF(INDEX(RAW_c_TEB0187_REV01!B:D,MATCH(H253,RAW_c_TEB0187_REV01!B:B,0),3)=L253,INDEX(
RAW_c_TEB0187_REV01!B:D,MATCH(H253,INDEX(RAW_c_TEB0187_REV01!B:B,MATCH(H253,RAW_c_TEB0187_REV01!B:B,)+1):'RAW_c_TEB0187_REV01'!B11324,)+MATCH(H253,RAW_c_TEB0187_REV01!B:B,),3),INDEX(RAW_c_TEB0187_REV01!B:D,MATCH(H253,RAW_c_TEB0187_REV01!B:B,0),3)),"---")))=1,"---",IF(K253&lt;&gt;"---",IF(INDEX(RAW_c_TEB0187_REV01!B:D,MATCH(H253,RAW_c_TEB0187_REV01!B:B,0),3)=L253,INDEX(
RAW_c_TEB0187_REV01!B:D,MATCH(H253,INDEX(RAW_c_TEB0187_REV01!B:B,MATCH(H253,RAW_c_TEB0187_REV01!B:B,)+1):'RAW_c_TEB0187_REV01'!B11324,)+MATCH(H253,RAW_c_TEB0187_REV01!B:B,),3),INDEX(RAW_c_TEB0187_REV01!B:D,MATCH(H253,RAW_c_TEB0187_REV01!B:B,0),3)),"---")),"---")</f>
        <v>J15-B12</v>
      </c>
      <c r="N253" t="str">
        <f>IFERROR(IF(AND(B253="B2B",J253="--"),L253,IF(
COUNTIF(B2B!H:H,(IF(K253&lt;&gt;"---",IF(INDEX(RAW_c_TEB0187_REV01!B:D,MATCH(H253,RAW_c_TEB0187_REV01!B:B,0),3)=L253,INDEX(
RAW_c_TEB0187_REV01!B:D,MATCH(H253,INDEX(RAW_c_TEB0187_REV01!B:B,MATCH(H253,RAW_c_TEB0187_REV01!B:B,)+1):'RAW_c_TEB0187_REV01'!B11324,)+MATCH(H253,RAW_c_TEB0187_REV01!B:B,),3),INDEX(RAW_c_TEB0187_REV01!B:D,MATCH(H253,RAW_c_TEB0187_REV01!B:B,0),3)),"---")))=0,"---",IF(K253&lt;&gt;"---",IF(INDEX(RAW_c_TEB0187_REV01!B:D,MATCH(H253,RAW_c_TEB0187_REV01!B:B,0),3)=L253,INDEX(
RAW_c_TEB0187_REV01!B:D,MATCH(H253,INDEX(RAW_c_TEB0187_REV01!B:B,MATCH(H253,RAW_c_TEB0187_REV01!B:B,)+1):'RAW_c_TEB0187_REV01'!B11324,)+MATCH(H253,RAW_c_TEB0187_REV01!B:B,),3),INDEX(RAW_c_TEB0187_REV01!B:D,MATCH(H253,RAW_c_TEB0187_REV01!B:B,0),3)),"---"))),"---")</f>
        <v>J2-A8</v>
      </c>
      <c r="T253">
        <f>COUNTIF(RAW_c_TEB0187_REV01!B:B,G253)</f>
        <v>2</v>
      </c>
      <c r="U253" t="str">
        <f t="shared" si="23"/>
        <v>B2B-MGT-PS</v>
      </c>
    </row>
    <row r="254" spans="1:21" x14ac:dyDescent="0.25">
      <c r="A254" t="s">
        <v>5835</v>
      </c>
      <c r="B254" t="s">
        <v>39</v>
      </c>
      <c r="C254" t="s">
        <v>5828</v>
      </c>
      <c r="D254" t="s">
        <v>410</v>
      </c>
      <c r="E254" t="s">
        <v>178</v>
      </c>
      <c r="F254" t="str">
        <f t="shared" si="18"/>
        <v>J2-A9</v>
      </c>
      <c r="G254" t="str">
        <f>VLOOKUP(F254,RAW_c_TEB0187_REV01!A:B,2,0)</f>
        <v>DP7_M2C_N</v>
      </c>
      <c r="H254" t="str">
        <f t="shared" si="19"/>
        <v>DP7_M2C_N</v>
      </c>
      <c r="I254" t="str">
        <f t="shared" si="20"/>
        <v>--</v>
      </c>
      <c r="J254" t="str">
        <f t="shared" si="21"/>
        <v>--</v>
      </c>
      <c r="K254">
        <f>IFERROR(IF(J254="--",IF(G254=H254,VLOOKUP(G254,RAW_c_TEB0187_REV01!L:N,3,0),SUM(VLOOKUP(H254,RAW_c_TEB0187_REV01!L:N,3,0),VLOOKUP(G254,RAW_c_TEB0187_REV01!L:N,3,0))),"---"),"---")</f>
        <v>57.7958</v>
      </c>
      <c r="L254" t="str">
        <f t="shared" si="22"/>
        <v>J2-A9</v>
      </c>
      <c r="M254" t="str">
        <f>IFERROR(IF(
COUNTIF(B2B!H:H,(IF(K254&lt;&gt;"---",IF(INDEX(RAW_c_TEB0187_REV01!B:D,MATCH(H254,RAW_c_TEB0187_REV01!B:B,0),3)=L254,INDEX(
RAW_c_TEB0187_REV01!B:D,MATCH(H254,INDEX(RAW_c_TEB0187_REV01!B:B,MATCH(H254,RAW_c_TEB0187_REV01!B:B,)+1):'RAW_c_TEB0187_REV01'!B11325,)+MATCH(H254,RAW_c_TEB0187_REV01!B:B,),3),INDEX(RAW_c_TEB0187_REV01!B:D,MATCH(H254,RAW_c_TEB0187_REV01!B:B,0),3)),"---")))=1,"---",IF(K254&lt;&gt;"---",IF(INDEX(RAW_c_TEB0187_REV01!B:D,MATCH(H254,RAW_c_TEB0187_REV01!B:B,0),3)=L254,INDEX(
RAW_c_TEB0187_REV01!B:D,MATCH(H254,INDEX(RAW_c_TEB0187_REV01!B:B,MATCH(H254,RAW_c_TEB0187_REV01!B:B,)+1):'RAW_c_TEB0187_REV01'!B11325,)+MATCH(H254,RAW_c_TEB0187_REV01!B:B,),3),INDEX(RAW_c_TEB0187_REV01!B:D,MATCH(H254,RAW_c_TEB0187_REV01!B:B,0),3)),"---")),"---")</f>
        <v>J15-B13</v>
      </c>
      <c r="N254" t="str">
        <f>IFERROR(IF(AND(B254="B2B",J254="--"),L254,IF(
COUNTIF(B2B!H:H,(IF(K254&lt;&gt;"---",IF(INDEX(RAW_c_TEB0187_REV01!B:D,MATCH(H254,RAW_c_TEB0187_REV01!B:B,0),3)=L254,INDEX(
RAW_c_TEB0187_REV01!B:D,MATCH(H254,INDEX(RAW_c_TEB0187_REV01!B:B,MATCH(H254,RAW_c_TEB0187_REV01!B:B,)+1):'RAW_c_TEB0187_REV01'!B11325,)+MATCH(H254,RAW_c_TEB0187_REV01!B:B,),3),INDEX(RAW_c_TEB0187_REV01!B:D,MATCH(H254,RAW_c_TEB0187_REV01!B:B,0),3)),"---")))=0,"---",IF(K254&lt;&gt;"---",IF(INDEX(RAW_c_TEB0187_REV01!B:D,MATCH(H254,RAW_c_TEB0187_REV01!B:B,0),3)=L254,INDEX(
RAW_c_TEB0187_REV01!B:D,MATCH(H254,INDEX(RAW_c_TEB0187_REV01!B:B,MATCH(H254,RAW_c_TEB0187_REV01!B:B,)+1):'RAW_c_TEB0187_REV01'!B11325,)+MATCH(H254,RAW_c_TEB0187_REV01!B:B,),3),INDEX(RAW_c_TEB0187_REV01!B:D,MATCH(H254,RAW_c_TEB0187_REV01!B:B,0),3)),"---"))),"---")</f>
        <v>J2-A9</v>
      </c>
      <c r="T254">
        <f>COUNTIF(RAW_c_TEB0187_REV01!B:B,G254)</f>
        <v>2</v>
      </c>
      <c r="U254" t="str">
        <f t="shared" si="23"/>
        <v>B2B-MGT-PS</v>
      </c>
    </row>
    <row r="255" spans="1:21" x14ac:dyDescent="0.25">
      <c r="A255" t="s">
        <v>5836</v>
      </c>
      <c r="B255" t="s">
        <v>39</v>
      </c>
      <c r="C255" t="s">
        <v>433</v>
      </c>
      <c r="D255" t="s">
        <v>410</v>
      </c>
      <c r="E255" t="s">
        <v>179</v>
      </c>
      <c r="F255" t="str">
        <f t="shared" si="18"/>
        <v>J2-A10</v>
      </c>
      <c r="G255" t="str">
        <f>VLOOKUP(F255,RAW_c_TEB0187_REV01!A:B,2,0)</f>
        <v>GND</v>
      </c>
      <c r="H255" t="str">
        <f t="shared" si="19"/>
        <v>GND</v>
      </c>
      <c r="I255" t="str">
        <f t="shared" si="20"/>
        <v>--</v>
      </c>
      <c r="J255" t="str">
        <f t="shared" si="21"/>
        <v>---</v>
      </c>
      <c r="K255" t="str">
        <f>IFERROR(IF(J255="--",IF(G255=H255,VLOOKUP(G255,RAW_c_TEB0187_REV01!L:N,3,0),SUM(VLOOKUP(H255,RAW_c_TEB0187_REV01!L:N,3,0),VLOOKUP(G255,RAW_c_TEB0187_REV01!L:N,3,0))),"---"),"---")</f>
        <v>---</v>
      </c>
      <c r="L255" t="str">
        <f t="shared" si="22"/>
        <v>J2-A10</v>
      </c>
      <c r="M255" t="str">
        <f>IFERROR(IF(
COUNTIF(B2B!H:H,(IF(K255&lt;&gt;"---",IF(INDEX(RAW_c_TEB0187_REV01!B:D,MATCH(H255,RAW_c_TEB0187_REV01!B:B,0),3)=L255,INDEX(
RAW_c_TEB0187_REV01!B:D,MATCH(H255,INDEX(RAW_c_TEB0187_REV01!B:B,MATCH(H255,RAW_c_TEB0187_REV01!B:B,)+1):'RAW_c_TEB0187_REV01'!B11326,)+MATCH(H255,RAW_c_TEB0187_REV01!B:B,),3),INDEX(RAW_c_TEB0187_REV01!B:D,MATCH(H255,RAW_c_TEB0187_REV01!B:B,0),3)),"---")))=1,"---",IF(K255&lt;&gt;"---",IF(INDEX(RAW_c_TEB0187_REV01!B:D,MATCH(H255,RAW_c_TEB0187_REV01!B:B,0),3)=L255,INDEX(
RAW_c_TEB0187_REV01!B:D,MATCH(H255,INDEX(RAW_c_TEB0187_REV01!B:B,MATCH(H255,RAW_c_TEB0187_REV01!B:B,)+1):'RAW_c_TEB0187_REV01'!B11326,)+MATCH(H255,RAW_c_TEB0187_REV01!B:B,),3),INDEX(RAW_c_TEB0187_REV01!B:D,MATCH(H255,RAW_c_TEB0187_REV01!B:B,0),3)),"---")),"---")</f>
        <v>---</v>
      </c>
      <c r="N255" t="str">
        <f>IFERROR(IF(AND(B255="B2B",J255="--"),L255,IF(
COUNTIF(B2B!H:H,(IF(K255&lt;&gt;"---",IF(INDEX(RAW_c_TEB0187_REV01!B:D,MATCH(H255,RAW_c_TEB0187_REV01!B:B,0),3)=L255,INDEX(
RAW_c_TEB0187_REV01!B:D,MATCH(H255,INDEX(RAW_c_TEB0187_REV01!B:B,MATCH(H255,RAW_c_TEB0187_REV01!B:B,)+1):'RAW_c_TEB0187_REV01'!B11326,)+MATCH(H255,RAW_c_TEB0187_REV01!B:B,),3),INDEX(RAW_c_TEB0187_REV01!B:D,MATCH(H255,RAW_c_TEB0187_REV01!B:B,0),3)),"---")))=0,"---",IF(K255&lt;&gt;"---",IF(INDEX(RAW_c_TEB0187_REV01!B:D,MATCH(H255,RAW_c_TEB0187_REV01!B:B,0),3)=L255,INDEX(
RAW_c_TEB0187_REV01!B:D,MATCH(H255,INDEX(RAW_c_TEB0187_REV01!B:B,MATCH(H255,RAW_c_TEB0187_REV01!B:B,)+1):'RAW_c_TEB0187_REV01'!B11326,)+MATCH(H255,RAW_c_TEB0187_REV01!B:B,),3),INDEX(RAW_c_TEB0187_REV01!B:D,MATCH(H255,RAW_c_TEB0187_REV01!B:B,0),3)),"---"))),"---")</f>
        <v>---</v>
      </c>
      <c r="T255">
        <f>COUNTIF(RAW_c_TEB0187_REV01!B:B,G255)</f>
        <v>1098</v>
      </c>
      <c r="U255" t="str">
        <f t="shared" si="23"/>
        <v>B2B-GND</v>
      </c>
    </row>
    <row r="256" spans="1:21" x14ac:dyDescent="0.25">
      <c r="A256" t="s">
        <v>5837</v>
      </c>
      <c r="B256" t="s">
        <v>39</v>
      </c>
      <c r="C256" t="s">
        <v>433</v>
      </c>
      <c r="D256" t="s">
        <v>410</v>
      </c>
      <c r="E256" t="s">
        <v>180</v>
      </c>
      <c r="F256" t="str">
        <f t="shared" si="18"/>
        <v>J2-A11</v>
      </c>
      <c r="G256" t="str">
        <f>VLOOKUP(F256,RAW_c_TEB0187_REV01!A:B,2,0)</f>
        <v>GND</v>
      </c>
      <c r="H256" t="str">
        <f t="shared" si="19"/>
        <v>GND</v>
      </c>
      <c r="I256" t="str">
        <f t="shared" si="20"/>
        <v>--</v>
      </c>
      <c r="J256" t="str">
        <f t="shared" si="21"/>
        <v>---</v>
      </c>
      <c r="K256" t="str">
        <f>IFERROR(IF(J256="--",IF(G256=H256,VLOOKUP(G256,RAW_c_TEB0187_REV01!L:N,3,0),SUM(VLOOKUP(H256,RAW_c_TEB0187_REV01!L:N,3,0),VLOOKUP(G256,RAW_c_TEB0187_REV01!L:N,3,0))),"---"),"---")</f>
        <v>---</v>
      </c>
      <c r="L256" t="str">
        <f t="shared" si="22"/>
        <v>J2-A11</v>
      </c>
      <c r="M256" t="str">
        <f>IFERROR(IF(
COUNTIF(B2B!H:H,(IF(K256&lt;&gt;"---",IF(INDEX(RAW_c_TEB0187_REV01!B:D,MATCH(H256,RAW_c_TEB0187_REV01!B:B,0),3)=L256,INDEX(
RAW_c_TEB0187_REV01!B:D,MATCH(H256,INDEX(RAW_c_TEB0187_REV01!B:B,MATCH(H256,RAW_c_TEB0187_REV01!B:B,)+1):'RAW_c_TEB0187_REV01'!B11327,)+MATCH(H256,RAW_c_TEB0187_REV01!B:B,),3),INDEX(RAW_c_TEB0187_REV01!B:D,MATCH(H256,RAW_c_TEB0187_REV01!B:B,0),3)),"---")))=1,"---",IF(K256&lt;&gt;"---",IF(INDEX(RAW_c_TEB0187_REV01!B:D,MATCH(H256,RAW_c_TEB0187_REV01!B:B,0),3)=L256,INDEX(
RAW_c_TEB0187_REV01!B:D,MATCH(H256,INDEX(RAW_c_TEB0187_REV01!B:B,MATCH(H256,RAW_c_TEB0187_REV01!B:B,)+1):'RAW_c_TEB0187_REV01'!B11327,)+MATCH(H256,RAW_c_TEB0187_REV01!B:B,),3),INDEX(RAW_c_TEB0187_REV01!B:D,MATCH(H256,RAW_c_TEB0187_REV01!B:B,0),3)),"---")),"---")</f>
        <v>---</v>
      </c>
      <c r="N256" t="str">
        <f>IFERROR(IF(AND(B256="B2B",J256="--"),L256,IF(
COUNTIF(B2B!H:H,(IF(K256&lt;&gt;"---",IF(INDEX(RAW_c_TEB0187_REV01!B:D,MATCH(H256,RAW_c_TEB0187_REV01!B:B,0),3)=L256,INDEX(
RAW_c_TEB0187_REV01!B:D,MATCH(H256,INDEX(RAW_c_TEB0187_REV01!B:B,MATCH(H256,RAW_c_TEB0187_REV01!B:B,)+1):'RAW_c_TEB0187_REV01'!B11327,)+MATCH(H256,RAW_c_TEB0187_REV01!B:B,),3),INDEX(RAW_c_TEB0187_REV01!B:D,MATCH(H256,RAW_c_TEB0187_REV01!B:B,0),3)),"---")))=0,"---",IF(K256&lt;&gt;"---",IF(INDEX(RAW_c_TEB0187_REV01!B:D,MATCH(H256,RAW_c_TEB0187_REV01!B:B,0),3)=L256,INDEX(
RAW_c_TEB0187_REV01!B:D,MATCH(H256,INDEX(RAW_c_TEB0187_REV01!B:B,MATCH(H256,RAW_c_TEB0187_REV01!B:B,)+1):'RAW_c_TEB0187_REV01'!B11327,)+MATCH(H256,RAW_c_TEB0187_REV01!B:B,),3),INDEX(RAW_c_TEB0187_REV01!B:D,MATCH(H256,RAW_c_TEB0187_REV01!B:B,0),3)),"---"))),"---")</f>
        <v>---</v>
      </c>
      <c r="T256">
        <f>COUNTIF(RAW_c_TEB0187_REV01!B:B,G256)</f>
        <v>1098</v>
      </c>
      <c r="U256" t="str">
        <f t="shared" si="23"/>
        <v>B2B-GND</v>
      </c>
    </row>
    <row r="257" spans="1:21" x14ac:dyDescent="0.25">
      <c r="A257" t="s">
        <v>5838</v>
      </c>
      <c r="B257" t="s">
        <v>39</v>
      </c>
      <c r="C257" t="s">
        <v>5828</v>
      </c>
      <c r="D257" t="s">
        <v>410</v>
      </c>
      <c r="E257" t="s">
        <v>181</v>
      </c>
      <c r="F257" t="str">
        <f t="shared" si="18"/>
        <v>J2-A12</v>
      </c>
      <c r="G257" t="str">
        <f>VLOOKUP(F257,RAW_c_TEB0187_REV01!A:B,2,0)</f>
        <v>GTSR4B_CLK_P</v>
      </c>
      <c r="H257" t="str">
        <f t="shared" si="19"/>
        <v>FMC_GBTCLK0_M2C_P</v>
      </c>
      <c r="I257" t="str">
        <f t="shared" si="20"/>
        <v>C608</v>
      </c>
      <c r="J257" t="str">
        <f t="shared" si="21"/>
        <v>--</v>
      </c>
      <c r="K257">
        <f>IFERROR(IF(J257="--",IF(G257=H257,VLOOKUP(G257,RAW_c_TEB0187_REV01!L:N,3,0),SUM(VLOOKUP(H257,RAW_c_TEB0187_REV01!L:N,3,0),VLOOKUP(G257,RAW_c_TEB0187_REV01!L:N,3,0))),"---"),"---")</f>
        <v>74.747399999999999</v>
      </c>
      <c r="L257" t="str">
        <f t="shared" si="22"/>
        <v>J2-A12</v>
      </c>
      <c r="M257" t="str">
        <f>IFERROR(IF(
COUNTIF(B2B!H:H,(IF(K257&lt;&gt;"---",IF(INDEX(RAW_c_TEB0187_REV01!B:D,MATCH(H257,RAW_c_TEB0187_REV01!B:B,0),3)=L257,INDEX(
RAW_c_TEB0187_REV01!B:D,MATCH(H257,INDEX(RAW_c_TEB0187_REV01!B:B,MATCH(H257,RAW_c_TEB0187_REV01!B:B,)+1):'RAW_c_TEB0187_REV01'!B11328,)+MATCH(H257,RAW_c_TEB0187_REV01!B:B,),3),INDEX(RAW_c_TEB0187_REV01!B:D,MATCH(H257,RAW_c_TEB0187_REV01!B:B,0),3)),"---")))=1,"---",IF(K257&lt;&gt;"---",IF(INDEX(RAW_c_TEB0187_REV01!B:D,MATCH(H257,RAW_c_TEB0187_REV01!B:B,0),3)=L257,INDEX(
RAW_c_TEB0187_REV01!B:D,MATCH(H257,INDEX(RAW_c_TEB0187_REV01!B:B,MATCH(H257,RAW_c_TEB0187_REV01!B:B,)+1):'RAW_c_TEB0187_REV01'!B11328,)+MATCH(H257,RAW_c_TEB0187_REV01!B:B,),3),INDEX(RAW_c_TEB0187_REV01!B:D,MATCH(H257,RAW_c_TEB0187_REV01!B:B,0),3)),"---")),"---")</f>
        <v>J15-D4</v>
      </c>
      <c r="N257" t="str">
        <f>IFERROR(IF(AND(B257="B2B",J257="--"),L257,IF(
COUNTIF(B2B!H:H,(IF(K257&lt;&gt;"---",IF(INDEX(RAW_c_TEB0187_REV01!B:D,MATCH(H257,RAW_c_TEB0187_REV01!B:B,0),3)=L257,INDEX(
RAW_c_TEB0187_REV01!B:D,MATCH(H257,INDEX(RAW_c_TEB0187_REV01!B:B,MATCH(H257,RAW_c_TEB0187_REV01!B:B,)+1):'RAW_c_TEB0187_REV01'!B11328,)+MATCH(H257,RAW_c_TEB0187_REV01!B:B,),3),INDEX(RAW_c_TEB0187_REV01!B:D,MATCH(H257,RAW_c_TEB0187_REV01!B:B,0),3)),"---")))=0,"---",IF(K257&lt;&gt;"---",IF(INDEX(RAW_c_TEB0187_REV01!B:D,MATCH(H257,RAW_c_TEB0187_REV01!B:B,0),3)=L257,INDEX(
RAW_c_TEB0187_REV01!B:D,MATCH(H257,INDEX(RAW_c_TEB0187_REV01!B:B,MATCH(H257,RAW_c_TEB0187_REV01!B:B,)+1):'RAW_c_TEB0187_REV01'!B11328,)+MATCH(H257,RAW_c_TEB0187_REV01!B:B,),3),INDEX(RAW_c_TEB0187_REV01!B:D,MATCH(H257,RAW_c_TEB0187_REV01!B:B,0),3)),"---"))),"---")</f>
        <v>J2-A12</v>
      </c>
      <c r="T257">
        <f>COUNTIF(RAW_c_TEB0187_REV01!B:B,G257)</f>
        <v>2</v>
      </c>
      <c r="U257" t="str">
        <f t="shared" si="23"/>
        <v>B2B-MGT-PS</v>
      </c>
    </row>
    <row r="258" spans="1:21" x14ac:dyDescent="0.25">
      <c r="A258" t="s">
        <v>5839</v>
      </c>
      <c r="B258" t="s">
        <v>39</v>
      </c>
      <c r="C258" t="s">
        <v>5828</v>
      </c>
      <c r="D258" t="s">
        <v>410</v>
      </c>
      <c r="E258" t="s">
        <v>182</v>
      </c>
      <c r="F258" t="str">
        <f t="shared" si="18"/>
        <v>J2-A13</v>
      </c>
      <c r="G258" t="str">
        <f>VLOOKUP(F258,RAW_c_TEB0187_REV01!A:B,2,0)</f>
        <v>GTSR4B_CLK_N</v>
      </c>
      <c r="H258" t="str">
        <f t="shared" si="19"/>
        <v>FMC_GBTCLK0_M2C_N</v>
      </c>
      <c r="I258" t="str">
        <f t="shared" si="20"/>
        <v>C609</v>
      </c>
      <c r="J258" t="str">
        <f t="shared" si="21"/>
        <v>--</v>
      </c>
      <c r="K258">
        <f>IFERROR(IF(J258="--",IF(G258=H258,VLOOKUP(G258,RAW_c_TEB0187_REV01!L:N,3,0),SUM(VLOOKUP(H258,RAW_c_TEB0187_REV01!L:N,3,0),VLOOKUP(G258,RAW_c_TEB0187_REV01!L:N,3,0))),"---"),"---")</f>
        <v>74.658799999999999</v>
      </c>
      <c r="L258" t="str">
        <f t="shared" si="22"/>
        <v>J2-A13</v>
      </c>
      <c r="M258" t="str">
        <f>IFERROR(IF(
COUNTIF(B2B!H:H,(IF(K258&lt;&gt;"---",IF(INDEX(RAW_c_TEB0187_REV01!B:D,MATCH(H258,RAW_c_TEB0187_REV01!B:B,0),3)=L258,INDEX(
RAW_c_TEB0187_REV01!B:D,MATCH(H258,INDEX(RAW_c_TEB0187_REV01!B:B,MATCH(H258,RAW_c_TEB0187_REV01!B:B,)+1):'RAW_c_TEB0187_REV01'!B11329,)+MATCH(H258,RAW_c_TEB0187_REV01!B:B,),3),INDEX(RAW_c_TEB0187_REV01!B:D,MATCH(H258,RAW_c_TEB0187_REV01!B:B,0),3)),"---")))=1,"---",IF(K258&lt;&gt;"---",IF(INDEX(RAW_c_TEB0187_REV01!B:D,MATCH(H258,RAW_c_TEB0187_REV01!B:B,0),3)=L258,INDEX(
RAW_c_TEB0187_REV01!B:D,MATCH(H258,INDEX(RAW_c_TEB0187_REV01!B:B,MATCH(H258,RAW_c_TEB0187_REV01!B:B,)+1):'RAW_c_TEB0187_REV01'!B11329,)+MATCH(H258,RAW_c_TEB0187_REV01!B:B,),3),INDEX(RAW_c_TEB0187_REV01!B:D,MATCH(H258,RAW_c_TEB0187_REV01!B:B,0),3)),"---")),"---")</f>
        <v>J15-D5</v>
      </c>
      <c r="N258" t="str">
        <f>IFERROR(IF(AND(B258="B2B",J258="--"),L258,IF(
COUNTIF(B2B!H:H,(IF(K258&lt;&gt;"---",IF(INDEX(RAW_c_TEB0187_REV01!B:D,MATCH(H258,RAW_c_TEB0187_REV01!B:B,0),3)=L258,INDEX(
RAW_c_TEB0187_REV01!B:D,MATCH(H258,INDEX(RAW_c_TEB0187_REV01!B:B,MATCH(H258,RAW_c_TEB0187_REV01!B:B,)+1):'RAW_c_TEB0187_REV01'!B11329,)+MATCH(H258,RAW_c_TEB0187_REV01!B:B,),3),INDEX(RAW_c_TEB0187_REV01!B:D,MATCH(H258,RAW_c_TEB0187_REV01!B:B,0),3)),"---")))=0,"---",IF(K258&lt;&gt;"---",IF(INDEX(RAW_c_TEB0187_REV01!B:D,MATCH(H258,RAW_c_TEB0187_REV01!B:B,0),3)=L258,INDEX(
RAW_c_TEB0187_REV01!B:D,MATCH(H258,INDEX(RAW_c_TEB0187_REV01!B:B,MATCH(H258,RAW_c_TEB0187_REV01!B:B,)+1):'RAW_c_TEB0187_REV01'!B11329,)+MATCH(H258,RAW_c_TEB0187_REV01!B:B,),3),INDEX(RAW_c_TEB0187_REV01!B:D,MATCH(H258,RAW_c_TEB0187_REV01!B:B,0),3)),"---"))),"---")</f>
        <v>J2-A13</v>
      </c>
      <c r="T258">
        <f>COUNTIF(RAW_c_TEB0187_REV01!B:B,G258)</f>
        <v>2</v>
      </c>
      <c r="U258" t="str">
        <f t="shared" si="23"/>
        <v>B2B-MGT-PS</v>
      </c>
    </row>
    <row r="259" spans="1:21" x14ac:dyDescent="0.25">
      <c r="A259" t="s">
        <v>5840</v>
      </c>
      <c r="B259" t="s">
        <v>39</v>
      </c>
      <c r="C259" t="s">
        <v>433</v>
      </c>
      <c r="D259" t="s">
        <v>410</v>
      </c>
      <c r="E259" t="s">
        <v>183</v>
      </c>
      <c r="F259" t="str">
        <f t="shared" si="18"/>
        <v>J2-A14</v>
      </c>
      <c r="G259" t="str">
        <f>VLOOKUP(F259,RAW_c_TEB0187_REV01!A:B,2,0)</f>
        <v>GND</v>
      </c>
      <c r="H259" t="str">
        <f t="shared" si="19"/>
        <v>GND</v>
      </c>
      <c r="I259" t="str">
        <f t="shared" si="20"/>
        <v>--</v>
      </c>
      <c r="J259" t="str">
        <f t="shared" si="21"/>
        <v>---</v>
      </c>
      <c r="K259" t="str">
        <f>IFERROR(IF(J259="--",IF(G259=H259,VLOOKUP(G259,RAW_c_TEB0187_REV01!L:N,3,0),SUM(VLOOKUP(H259,RAW_c_TEB0187_REV01!L:N,3,0),VLOOKUP(G259,RAW_c_TEB0187_REV01!L:N,3,0))),"---"),"---")</f>
        <v>---</v>
      </c>
      <c r="L259" t="str">
        <f t="shared" si="22"/>
        <v>J2-A14</v>
      </c>
      <c r="M259" t="str">
        <f>IFERROR(IF(
COUNTIF(B2B!H:H,(IF(K259&lt;&gt;"---",IF(INDEX(RAW_c_TEB0187_REV01!B:D,MATCH(H259,RAW_c_TEB0187_REV01!B:B,0),3)=L259,INDEX(
RAW_c_TEB0187_REV01!B:D,MATCH(H259,INDEX(RAW_c_TEB0187_REV01!B:B,MATCH(H259,RAW_c_TEB0187_REV01!B:B,)+1):'RAW_c_TEB0187_REV01'!B11330,)+MATCH(H259,RAW_c_TEB0187_REV01!B:B,),3),INDEX(RAW_c_TEB0187_REV01!B:D,MATCH(H259,RAW_c_TEB0187_REV01!B:B,0),3)),"---")))=1,"---",IF(K259&lt;&gt;"---",IF(INDEX(RAW_c_TEB0187_REV01!B:D,MATCH(H259,RAW_c_TEB0187_REV01!B:B,0),3)=L259,INDEX(
RAW_c_TEB0187_REV01!B:D,MATCH(H259,INDEX(RAW_c_TEB0187_REV01!B:B,MATCH(H259,RAW_c_TEB0187_REV01!B:B,)+1):'RAW_c_TEB0187_REV01'!B11330,)+MATCH(H259,RAW_c_TEB0187_REV01!B:B,),3),INDEX(RAW_c_TEB0187_REV01!B:D,MATCH(H259,RAW_c_TEB0187_REV01!B:B,0),3)),"---")),"---")</f>
        <v>---</v>
      </c>
      <c r="N259" t="str">
        <f>IFERROR(IF(AND(B259="B2B",J259="--"),L259,IF(
COUNTIF(B2B!H:H,(IF(K259&lt;&gt;"---",IF(INDEX(RAW_c_TEB0187_REV01!B:D,MATCH(H259,RAW_c_TEB0187_REV01!B:B,0),3)=L259,INDEX(
RAW_c_TEB0187_REV01!B:D,MATCH(H259,INDEX(RAW_c_TEB0187_REV01!B:B,MATCH(H259,RAW_c_TEB0187_REV01!B:B,)+1):'RAW_c_TEB0187_REV01'!B11330,)+MATCH(H259,RAW_c_TEB0187_REV01!B:B,),3),INDEX(RAW_c_TEB0187_REV01!B:D,MATCH(H259,RAW_c_TEB0187_REV01!B:B,0),3)),"---")))=0,"---",IF(K259&lt;&gt;"---",IF(INDEX(RAW_c_TEB0187_REV01!B:D,MATCH(H259,RAW_c_TEB0187_REV01!B:B,0),3)=L259,INDEX(
RAW_c_TEB0187_REV01!B:D,MATCH(H259,INDEX(RAW_c_TEB0187_REV01!B:B,MATCH(H259,RAW_c_TEB0187_REV01!B:B,)+1):'RAW_c_TEB0187_REV01'!B11330,)+MATCH(H259,RAW_c_TEB0187_REV01!B:B,),3),INDEX(RAW_c_TEB0187_REV01!B:D,MATCH(H259,RAW_c_TEB0187_REV01!B:B,0),3)),"---"))),"---")</f>
        <v>---</v>
      </c>
      <c r="T259">
        <f>COUNTIF(RAW_c_TEB0187_REV01!B:B,G259)</f>
        <v>1098</v>
      </c>
      <c r="U259" t="str">
        <f t="shared" si="23"/>
        <v>B2B-GND</v>
      </c>
    </row>
    <row r="260" spans="1:21" x14ac:dyDescent="0.25">
      <c r="A260" t="s">
        <v>5841</v>
      </c>
      <c r="B260" t="s">
        <v>39</v>
      </c>
      <c r="C260" t="s">
        <v>5828</v>
      </c>
      <c r="D260" t="s">
        <v>410</v>
      </c>
      <c r="E260" t="s">
        <v>184</v>
      </c>
      <c r="F260" t="str">
        <f t="shared" si="18"/>
        <v>J2-A15</v>
      </c>
      <c r="G260" t="str">
        <f>VLOOKUP(F260,RAW_c_TEB0187_REV01!A:B,2,0)</f>
        <v>DP1_M2C_P</v>
      </c>
      <c r="H260" t="str">
        <f t="shared" si="19"/>
        <v>DP1_M2C_P</v>
      </c>
      <c r="I260" t="str">
        <f t="shared" si="20"/>
        <v>--</v>
      </c>
      <c r="J260" t="str">
        <f t="shared" si="21"/>
        <v>--</v>
      </c>
      <c r="K260">
        <f>IFERROR(IF(J260="--",IF(G260=H260,VLOOKUP(G260,RAW_c_TEB0187_REV01!L:N,3,0),SUM(VLOOKUP(H260,RAW_c_TEB0187_REV01!L:N,3,0),VLOOKUP(G260,RAW_c_TEB0187_REV01!L:N,3,0))),"---"),"---")</f>
        <v>71.882499999999993</v>
      </c>
      <c r="L260" t="str">
        <f t="shared" si="22"/>
        <v>J2-A15</v>
      </c>
      <c r="M260" t="str">
        <f>IFERROR(IF(
COUNTIF(B2B!H:H,(IF(K260&lt;&gt;"---",IF(INDEX(RAW_c_TEB0187_REV01!B:D,MATCH(H260,RAW_c_TEB0187_REV01!B:B,0),3)=L260,INDEX(
RAW_c_TEB0187_REV01!B:D,MATCH(H260,INDEX(RAW_c_TEB0187_REV01!B:B,MATCH(H260,RAW_c_TEB0187_REV01!B:B,)+1):'RAW_c_TEB0187_REV01'!B11331,)+MATCH(H260,RAW_c_TEB0187_REV01!B:B,),3),INDEX(RAW_c_TEB0187_REV01!B:D,MATCH(H260,RAW_c_TEB0187_REV01!B:B,0),3)),"---")))=1,"---",IF(K260&lt;&gt;"---",IF(INDEX(RAW_c_TEB0187_REV01!B:D,MATCH(H260,RAW_c_TEB0187_REV01!B:B,0),3)=L260,INDEX(
RAW_c_TEB0187_REV01!B:D,MATCH(H260,INDEX(RAW_c_TEB0187_REV01!B:B,MATCH(H260,RAW_c_TEB0187_REV01!B:B,)+1):'RAW_c_TEB0187_REV01'!B11331,)+MATCH(H260,RAW_c_TEB0187_REV01!B:B,),3),INDEX(RAW_c_TEB0187_REV01!B:D,MATCH(H260,RAW_c_TEB0187_REV01!B:B,0),3)),"---")),"---")</f>
        <v>J15-A2</v>
      </c>
      <c r="N260" t="str">
        <f>IFERROR(IF(AND(B260="B2B",J260="--"),L260,IF(
COUNTIF(B2B!H:H,(IF(K260&lt;&gt;"---",IF(INDEX(RAW_c_TEB0187_REV01!B:D,MATCH(H260,RAW_c_TEB0187_REV01!B:B,0),3)=L260,INDEX(
RAW_c_TEB0187_REV01!B:D,MATCH(H260,INDEX(RAW_c_TEB0187_REV01!B:B,MATCH(H260,RAW_c_TEB0187_REV01!B:B,)+1):'RAW_c_TEB0187_REV01'!B11331,)+MATCH(H260,RAW_c_TEB0187_REV01!B:B,),3),INDEX(RAW_c_TEB0187_REV01!B:D,MATCH(H260,RAW_c_TEB0187_REV01!B:B,0),3)),"---")))=0,"---",IF(K260&lt;&gt;"---",IF(INDEX(RAW_c_TEB0187_REV01!B:D,MATCH(H260,RAW_c_TEB0187_REV01!B:B,0),3)=L260,INDEX(
RAW_c_TEB0187_REV01!B:D,MATCH(H260,INDEX(RAW_c_TEB0187_REV01!B:B,MATCH(H260,RAW_c_TEB0187_REV01!B:B,)+1):'RAW_c_TEB0187_REV01'!B11331,)+MATCH(H260,RAW_c_TEB0187_REV01!B:B,),3),INDEX(RAW_c_TEB0187_REV01!B:D,MATCH(H260,RAW_c_TEB0187_REV01!B:B,0),3)),"---"))),"---")</f>
        <v>J2-A15</v>
      </c>
      <c r="T260">
        <f>COUNTIF(RAW_c_TEB0187_REV01!B:B,G260)</f>
        <v>2</v>
      </c>
      <c r="U260" t="str">
        <f t="shared" si="23"/>
        <v>B2B-MGT-PS</v>
      </c>
    </row>
    <row r="261" spans="1:21" x14ac:dyDescent="0.25">
      <c r="A261" t="s">
        <v>5842</v>
      </c>
      <c r="B261" t="s">
        <v>39</v>
      </c>
      <c r="C261" t="s">
        <v>5828</v>
      </c>
      <c r="D261" t="s">
        <v>410</v>
      </c>
      <c r="E261" t="s">
        <v>185</v>
      </c>
      <c r="F261" t="str">
        <f t="shared" si="18"/>
        <v>J2-A16</v>
      </c>
      <c r="G261" t="str">
        <f>VLOOKUP(F261,RAW_c_TEB0187_REV01!A:B,2,0)</f>
        <v>DP1_M2C_N</v>
      </c>
      <c r="H261" t="str">
        <f t="shared" si="19"/>
        <v>DP1_M2C_N</v>
      </c>
      <c r="I261" t="str">
        <f t="shared" si="20"/>
        <v>--</v>
      </c>
      <c r="J261" t="str">
        <f t="shared" si="21"/>
        <v>--</v>
      </c>
      <c r="K261">
        <f>IFERROR(IF(J261="--",IF(G261=H261,VLOOKUP(G261,RAW_c_TEB0187_REV01!L:N,3,0),SUM(VLOOKUP(H261,RAW_c_TEB0187_REV01!L:N,3,0),VLOOKUP(G261,RAW_c_TEB0187_REV01!L:N,3,0))),"---"),"---")</f>
        <v>71.823599999999999</v>
      </c>
      <c r="L261" t="str">
        <f t="shared" si="22"/>
        <v>J2-A16</v>
      </c>
      <c r="M261" t="str">
        <f>IFERROR(IF(
COUNTIF(B2B!H:H,(IF(K261&lt;&gt;"---",IF(INDEX(RAW_c_TEB0187_REV01!B:D,MATCH(H261,RAW_c_TEB0187_REV01!B:B,0),3)=L261,INDEX(
RAW_c_TEB0187_REV01!B:D,MATCH(H261,INDEX(RAW_c_TEB0187_REV01!B:B,MATCH(H261,RAW_c_TEB0187_REV01!B:B,)+1):'RAW_c_TEB0187_REV01'!B11332,)+MATCH(H261,RAW_c_TEB0187_REV01!B:B,),3),INDEX(RAW_c_TEB0187_REV01!B:D,MATCH(H261,RAW_c_TEB0187_REV01!B:B,0),3)),"---")))=1,"---",IF(K261&lt;&gt;"---",IF(INDEX(RAW_c_TEB0187_REV01!B:D,MATCH(H261,RAW_c_TEB0187_REV01!B:B,0),3)=L261,INDEX(
RAW_c_TEB0187_REV01!B:D,MATCH(H261,INDEX(RAW_c_TEB0187_REV01!B:B,MATCH(H261,RAW_c_TEB0187_REV01!B:B,)+1):'RAW_c_TEB0187_REV01'!B11332,)+MATCH(H261,RAW_c_TEB0187_REV01!B:B,),3),INDEX(RAW_c_TEB0187_REV01!B:D,MATCH(H261,RAW_c_TEB0187_REV01!B:B,0),3)),"---")),"---")</f>
        <v>J15-A3</v>
      </c>
      <c r="N261" t="str">
        <f>IFERROR(IF(AND(B261="B2B",J261="--"),L261,IF(
COUNTIF(B2B!H:H,(IF(K261&lt;&gt;"---",IF(INDEX(RAW_c_TEB0187_REV01!B:D,MATCH(H261,RAW_c_TEB0187_REV01!B:B,0),3)=L261,INDEX(
RAW_c_TEB0187_REV01!B:D,MATCH(H261,INDEX(RAW_c_TEB0187_REV01!B:B,MATCH(H261,RAW_c_TEB0187_REV01!B:B,)+1):'RAW_c_TEB0187_REV01'!B11332,)+MATCH(H261,RAW_c_TEB0187_REV01!B:B,),3),INDEX(RAW_c_TEB0187_REV01!B:D,MATCH(H261,RAW_c_TEB0187_REV01!B:B,0),3)),"---")))=0,"---",IF(K261&lt;&gt;"---",IF(INDEX(RAW_c_TEB0187_REV01!B:D,MATCH(H261,RAW_c_TEB0187_REV01!B:B,0),3)=L261,INDEX(
RAW_c_TEB0187_REV01!B:D,MATCH(H261,INDEX(RAW_c_TEB0187_REV01!B:B,MATCH(H261,RAW_c_TEB0187_REV01!B:B,)+1):'RAW_c_TEB0187_REV01'!B11332,)+MATCH(H261,RAW_c_TEB0187_REV01!B:B,),3),INDEX(RAW_c_TEB0187_REV01!B:D,MATCH(H261,RAW_c_TEB0187_REV01!B:B,0),3)),"---"))),"---")</f>
        <v>J2-A16</v>
      </c>
      <c r="T261">
        <f>COUNTIF(RAW_c_TEB0187_REV01!B:B,G261)</f>
        <v>2</v>
      </c>
      <c r="U261" t="str">
        <f t="shared" si="23"/>
        <v>B2B-MGT-PS</v>
      </c>
    </row>
    <row r="262" spans="1:21" x14ac:dyDescent="0.25">
      <c r="A262" t="s">
        <v>5843</v>
      </c>
      <c r="B262" t="s">
        <v>39</v>
      </c>
      <c r="C262" t="s">
        <v>433</v>
      </c>
      <c r="D262" t="s">
        <v>410</v>
      </c>
      <c r="E262" t="s">
        <v>186</v>
      </c>
      <c r="F262" t="str">
        <f t="shared" si="18"/>
        <v>J2-A17</v>
      </c>
      <c r="G262" t="str">
        <f>VLOOKUP(F262,RAW_c_TEB0187_REV01!A:B,2,0)</f>
        <v>GND</v>
      </c>
      <c r="H262" t="str">
        <f t="shared" si="19"/>
        <v>GND</v>
      </c>
      <c r="I262" t="str">
        <f t="shared" si="20"/>
        <v>--</v>
      </c>
      <c r="J262" t="str">
        <f t="shared" si="21"/>
        <v>---</v>
      </c>
      <c r="K262" t="str">
        <f>IFERROR(IF(J262="--",IF(G262=H262,VLOOKUP(G262,RAW_c_TEB0187_REV01!L:N,3,0),SUM(VLOOKUP(H262,RAW_c_TEB0187_REV01!L:N,3,0),VLOOKUP(G262,RAW_c_TEB0187_REV01!L:N,3,0))),"---"),"---")</f>
        <v>---</v>
      </c>
      <c r="L262" t="str">
        <f t="shared" si="22"/>
        <v>J2-A17</v>
      </c>
      <c r="M262" t="str">
        <f>IFERROR(IF(
COUNTIF(B2B!H:H,(IF(K262&lt;&gt;"---",IF(INDEX(RAW_c_TEB0187_REV01!B:D,MATCH(H262,RAW_c_TEB0187_REV01!B:B,0),3)=L262,INDEX(
RAW_c_TEB0187_REV01!B:D,MATCH(H262,INDEX(RAW_c_TEB0187_REV01!B:B,MATCH(H262,RAW_c_TEB0187_REV01!B:B,)+1):'RAW_c_TEB0187_REV01'!B11333,)+MATCH(H262,RAW_c_TEB0187_REV01!B:B,),3),INDEX(RAW_c_TEB0187_REV01!B:D,MATCH(H262,RAW_c_TEB0187_REV01!B:B,0),3)),"---")))=1,"---",IF(K262&lt;&gt;"---",IF(INDEX(RAW_c_TEB0187_REV01!B:D,MATCH(H262,RAW_c_TEB0187_REV01!B:B,0),3)=L262,INDEX(
RAW_c_TEB0187_REV01!B:D,MATCH(H262,INDEX(RAW_c_TEB0187_REV01!B:B,MATCH(H262,RAW_c_TEB0187_REV01!B:B,)+1):'RAW_c_TEB0187_REV01'!B11333,)+MATCH(H262,RAW_c_TEB0187_REV01!B:B,),3),INDEX(RAW_c_TEB0187_REV01!B:D,MATCH(H262,RAW_c_TEB0187_REV01!B:B,0),3)),"---")),"---")</f>
        <v>---</v>
      </c>
      <c r="N262" t="str">
        <f>IFERROR(IF(AND(B262="B2B",J262="--"),L262,IF(
COUNTIF(B2B!H:H,(IF(K262&lt;&gt;"---",IF(INDEX(RAW_c_TEB0187_REV01!B:D,MATCH(H262,RAW_c_TEB0187_REV01!B:B,0),3)=L262,INDEX(
RAW_c_TEB0187_REV01!B:D,MATCH(H262,INDEX(RAW_c_TEB0187_REV01!B:B,MATCH(H262,RAW_c_TEB0187_REV01!B:B,)+1):'RAW_c_TEB0187_REV01'!B11333,)+MATCH(H262,RAW_c_TEB0187_REV01!B:B,),3),INDEX(RAW_c_TEB0187_REV01!B:D,MATCH(H262,RAW_c_TEB0187_REV01!B:B,0),3)),"---")))=0,"---",IF(K262&lt;&gt;"---",IF(INDEX(RAW_c_TEB0187_REV01!B:D,MATCH(H262,RAW_c_TEB0187_REV01!B:B,0),3)=L262,INDEX(
RAW_c_TEB0187_REV01!B:D,MATCH(H262,INDEX(RAW_c_TEB0187_REV01!B:B,MATCH(H262,RAW_c_TEB0187_REV01!B:B,)+1):'RAW_c_TEB0187_REV01'!B11333,)+MATCH(H262,RAW_c_TEB0187_REV01!B:B,),3),INDEX(RAW_c_TEB0187_REV01!B:D,MATCH(H262,RAW_c_TEB0187_REV01!B:B,0),3)),"---"))),"---")</f>
        <v>---</v>
      </c>
      <c r="T262">
        <f>COUNTIF(RAW_c_TEB0187_REV01!B:B,G262)</f>
        <v>1098</v>
      </c>
      <c r="U262" t="str">
        <f t="shared" si="23"/>
        <v>B2B-GND</v>
      </c>
    </row>
    <row r="263" spans="1:21" x14ac:dyDescent="0.25">
      <c r="A263" t="s">
        <v>5844</v>
      </c>
      <c r="B263" t="s">
        <v>39</v>
      </c>
      <c r="C263" t="s">
        <v>5828</v>
      </c>
      <c r="D263" t="s">
        <v>410</v>
      </c>
      <c r="E263" t="s">
        <v>187</v>
      </c>
      <c r="F263" t="str">
        <f t="shared" ref="F263:F326" si="24">$D263&amp;"-"&amp;$E263</f>
        <v>J2-A18</v>
      </c>
      <c r="G263" t="str">
        <f>VLOOKUP(F263,RAW_c_TEB0187_REV01!A:B,2,0)</f>
        <v>DP3_M2C_P</v>
      </c>
      <c r="H263" t="str">
        <f t="shared" ref="H263:H326" si="25">IF(IF(COUNTIF($Q$6:$S$150,G263)&gt;0,"---","--")="---",VLOOKUP(G263,$Q$6:$S$150,3,0),G263)</f>
        <v>DP3_M2C_P</v>
      </c>
      <c r="I263" t="str">
        <f t="shared" ref="I263:I326" si="26">IF(IF(COUNTIF($Q$6:$S$150,G263)&gt;0,"---","--")="---",VLOOKUP(G263,$Q$6:$S$150,2,0),"--")</f>
        <v>--</v>
      </c>
      <c r="J263" t="str">
        <f t="shared" ref="J263:J326" si="27">IF(COUNTIF($O$6:$O$100,G263)&gt;0,"---","--")</f>
        <v>--</v>
      </c>
      <c r="K263">
        <f>IFERROR(IF(J263="--",IF(G263=H263,VLOOKUP(G263,RAW_c_TEB0187_REV01!L:N,3,0),SUM(VLOOKUP(H263,RAW_c_TEB0187_REV01!L:N,3,0),VLOOKUP(G263,RAW_c_TEB0187_REV01!L:N,3,0))),"---"),"---")</f>
        <v>66.628799999999998</v>
      </c>
      <c r="L263" t="str">
        <f t="shared" ref="L263:L326" si="28">$D263&amp;"-"&amp;$E263</f>
        <v>J2-A18</v>
      </c>
      <c r="M263" t="str">
        <f>IFERROR(IF(
COUNTIF(B2B!H:H,(IF(K263&lt;&gt;"---",IF(INDEX(RAW_c_TEB0187_REV01!B:D,MATCH(H263,RAW_c_TEB0187_REV01!B:B,0),3)=L263,INDEX(
RAW_c_TEB0187_REV01!B:D,MATCH(H263,INDEX(RAW_c_TEB0187_REV01!B:B,MATCH(H263,RAW_c_TEB0187_REV01!B:B,)+1):'RAW_c_TEB0187_REV01'!B11334,)+MATCH(H263,RAW_c_TEB0187_REV01!B:B,),3),INDEX(RAW_c_TEB0187_REV01!B:D,MATCH(H263,RAW_c_TEB0187_REV01!B:B,0),3)),"---")))=1,"---",IF(K263&lt;&gt;"---",IF(INDEX(RAW_c_TEB0187_REV01!B:D,MATCH(H263,RAW_c_TEB0187_REV01!B:B,0),3)=L263,INDEX(
RAW_c_TEB0187_REV01!B:D,MATCH(H263,INDEX(RAW_c_TEB0187_REV01!B:B,MATCH(H263,RAW_c_TEB0187_REV01!B:B,)+1):'RAW_c_TEB0187_REV01'!B11334,)+MATCH(H263,RAW_c_TEB0187_REV01!B:B,),3),INDEX(RAW_c_TEB0187_REV01!B:D,MATCH(H263,RAW_c_TEB0187_REV01!B:B,0),3)),"---")),"---")</f>
        <v>J15-A10</v>
      </c>
      <c r="N263" t="str">
        <f>IFERROR(IF(AND(B263="B2B",J263="--"),L263,IF(
COUNTIF(B2B!H:H,(IF(K263&lt;&gt;"---",IF(INDEX(RAW_c_TEB0187_REV01!B:D,MATCH(H263,RAW_c_TEB0187_REV01!B:B,0),3)=L263,INDEX(
RAW_c_TEB0187_REV01!B:D,MATCH(H263,INDEX(RAW_c_TEB0187_REV01!B:B,MATCH(H263,RAW_c_TEB0187_REV01!B:B,)+1):'RAW_c_TEB0187_REV01'!B11334,)+MATCH(H263,RAW_c_TEB0187_REV01!B:B,),3),INDEX(RAW_c_TEB0187_REV01!B:D,MATCH(H263,RAW_c_TEB0187_REV01!B:B,0),3)),"---")))=0,"---",IF(K263&lt;&gt;"---",IF(INDEX(RAW_c_TEB0187_REV01!B:D,MATCH(H263,RAW_c_TEB0187_REV01!B:B,0),3)=L263,INDEX(
RAW_c_TEB0187_REV01!B:D,MATCH(H263,INDEX(RAW_c_TEB0187_REV01!B:B,MATCH(H263,RAW_c_TEB0187_REV01!B:B,)+1):'RAW_c_TEB0187_REV01'!B11334,)+MATCH(H263,RAW_c_TEB0187_REV01!B:B,),3),INDEX(RAW_c_TEB0187_REV01!B:D,MATCH(H263,RAW_c_TEB0187_REV01!B:B,0),3)),"---"))),"---")</f>
        <v>J2-A18</v>
      </c>
      <c r="T263">
        <f>COUNTIF(RAW_c_TEB0187_REV01!B:B,G263)</f>
        <v>2</v>
      </c>
      <c r="U263" t="str">
        <f t="shared" ref="U263:U326" si="29">$B263&amp;"-"&amp;$C263</f>
        <v>B2B-MGT-PS</v>
      </c>
    </row>
    <row r="264" spans="1:21" x14ac:dyDescent="0.25">
      <c r="A264" t="s">
        <v>5845</v>
      </c>
      <c r="B264" t="s">
        <v>39</v>
      </c>
      <c r="C264" t="s">
        <v>5828</v>
      </c>
      <c r="D264" t="s">
        <v>410</v>
      </c>
      <c r="E264" t="s">
        <v>188</v>
      </c>
      <c r="F264" t="str">
        <f t="shared" si="24"/>
        <v>J2-A19</v>
      </c>
      <c r="G264" t="str">
        <f>VLOOKUP(F264,RAW_c_TEB0187_REV01!A:B,2,0)</f>
        <v>DP3_M2C_N</v>
      </c>
      <c r="H264" t="str">
        <f t="shared" si="25"/>
        <v>DP3_M2C_N</v>
      </c>
      <c r="I264" t="str">
        <f t="shared" si="26"/>
        <v>--</v>
      </c>
      <c r="J264" t="str">
        <f t="shared" si="27"/>
        <v>--</v>
      </c>
      <c r="K264">
        <f>IFERROR(IF(J264="--",IF(G264=H264,VLOOKUP(G264,RAW_c_TEB0187_REV01!L:N,3,0),SUM(VLOOKUP(H264,RAW_c_TEB0187_REV01!L:N,3,0),VLOOKUP(G264,RAW_c_TEB0187_REV01!L:N,3,0))),"---"),"---")</f>
        <v>66.612300000000005</v>
      </c>
      <c r="L264" t="str">
        <f t="shared" si="28"/>
        <v>J2-A19</v>
      </c>
      <c r="M264" t="str">
        <f>IFERROR(IF(
COUNTIF(B2B!H:H,(IF(K264&lt;&gt;"---",IF(INDEX(RAW_c_TEB0187_REV01!B:D,MATCH(H264,RAW_c_TEB0187_REV01!B:B,0),3)=L264,INDEX(
RAW_c_TEB0187_REV01!B:D,MATCH(H264,INDEX(RAW_c_TEB0187_REV01!B:B,MATCH(H264,RAW_c_TEB0187_REV01!B:B,)+1):'RAW_c_TEB0187_REV01'!B11335,)+MATCH(H264,RAW_c_TEB0187_REV01!B:B,),3),INDEX(RAW_c_TEB0187_REV01!B:D,MATCH(H264,RAW_c_TEB0187_REV01!B:B,0),3)),"---")))=1,"---",IF(K264&lt;&gt;"---",IF(INDEX(RAW_c_TEB0187_REV01!B:D,MATCH(H264,RAW_c_TEB0187_REV01!B:B,0),3)=L264,INDEX(
RAW_c_TEB0187_REV01!B:D,MATCH(H264,INDEX(RAW_c_TEB0187_REV01!B:B,MATCH(H264,RAW_c_TEB0187_REV01!B:B,)+1):'RAW_c_TEB0187_REV01'!B11335,)+MATCH(H264,RAW_c_TEB0187_REV01!B:B,),3),INDEX(RAW_c_TEB0187_REV01!B:D,MATCH(H264,RAW_c_TEB0187_REV01!B:B,0),3)),"---")),"---")</f>
        <v>J15-A11</v>
      </c>
      <c r="N264" t="str">
        <f>IFERROR(IF(AND(B264="B2B",J264="--"),L264,IF(
COUNTIF(B2B!H:H,(IF(K264&lt;&gt;"---",IF(INDEX(RAW_c_TEB0187_REV01!B:D,MATCH(H264,RAW_c_TEB0187_REV01!B:B,0),3)=L264,INDEX(
RAW_c_TEB0187_REV01!B:D,MATCH(H264,INDEX(RAW_c_TEB0187_REV01!B:B,MATCH(H264,RAW_c_TEB0187_REV01!B:B,)+1):'RAW_c_TEB0187_REV01'!B11335,)+MATCH(H264,RAW_c_TEB0187_REV01!B:B,),3),INDEX(RAW_c_TEB0187_REV01!B:D,MATCH(H264,RAW_c_TEB0187_REV01!B:B,0),3)),"---")))=0,"---",IF(K264&lt;&gt;"---",IF(INDEX(RAW_c_TEB0187_REV01!B:D,MATCH(H264,RAW_c_TEB0187_REV01!B:B,0),3)=L264,INDEX(
RAW_c_TEB0187_REV01!B:D,MATCH(H264,INDEX(RAW_c_TEB0187_REV01!B:B,MATCH(H264,RAW_c_TEB0187_REV01!B:B,)+1):'RAW_c_TEB0187_REV01'!B11335,)+MATCH(H264,RAW_c_TEB0187_REV01!B:B,),3),INDEX(RAW_c_TEB0187_REV01!B:D,MATCH(H264,RAW_c_TEB0187_REV01!B:B,0),3)),"---"))),"---")</f>
        <v>J2-A19</v>
      </c>
      <c r="T264">
        <f>COUNTIF(RAW_c_TEB0187_REV01!B:B,G264)</f>
        <v>2</v>
      </c>
      <c r="U264" t="str">
        <f t="shared" si="29"/>
        <v>B2B-MGT-PS</v>
      </c>
    </row>
    <row r="265" spans="1:21" x14ac:dyDescent="0.25">
      <c r="A265" t="s">
        <v>5846</v>
      </c>
      <c r="B265" t="s">
        <v>39</v>
      </c>
      <c r="C265" t="s">
        <v>433</v>
      </c>
      <c r="D265" t="s">
        <v>410</v>
      </c>
      <c r="E265" t="s">
        <v>189</v>
      </c>
      <c r="F265" t="str">
        <f t="shared" si="24"/>
        <v>J2-A20</v>
      </c>
      <c r="G265" t="str">
        <f>VLOOKUP(F265,RAW_c_TEB0187_REV01!A:B,2,0)</f>
        <v>GND</v>
      </c>
      <c r="H265" t="str">
        <f t="shared" si="25"/>
        <v>GND</v>
      </c>
      <c r="I265" t="str">
        <f t="shared" si="26"/>
        <v>--</v>
      </c>
      <c r="J265" t="str">
        <f t="shared" si="27"/>
        <v>---</v>
      </c>
      <c r="K265" t="str">
        <f>IFERROR(IF(J265="--",IF(G265=H265,VLOOKUP(G265,RAW_c_TEB0187_REV01!L:N,3,0),SUM(VLOOKUP(H265,RAW_c_TEB0187_REV01!L:N,3,0),VLOOKUP(G265,RAW_c_TEB0187_REV01!L:N,3,0))),"---"),"---")</f>
        <v>---</v>
      </c>
      <c r="L265" t="str">
        <f t="shared" si="28"/>
        <v>J2-A20</v>
      </c>
      <c r="M265" t="str">
        <f>IFERROR(IF(
COUNTIF(B2B!H:H,(IF(K265&lt;&gt;"---",IF(INDEX(RAW_c_TEB0187_REV01!B:D,MATCH(H265,RAW_c_TEB0187_REV01!B:B,0),3)=L265,INDEX(
RAW_c_TEB0187_REV01!B:D,MATCH(H265,INDEX(RAW_c_TEB0187_REV01!B:B,MATCH(H265,RAW_c_TEB0187_REV01!B:B,)+1):'RAW_c_TEB0187_REV01'!B11336,)+MATCH(H265,RAW_c_TEB0187_REV01!B:B,),3),INDEX(RAW_c_TEB0187_REV01!B:D,MATCH(H265,RAW_c_TEB0187_REV01!B:B,0),3)),"---")))=1,"---",IF(K265&lt;&gt;"---",IF(INDEX(RAW_c_TEB0187_REV01!B:D,MATCH(H265,RAW_c_TEB0187_REV01!B:B,0),3)=L265,INDEX(
RAW_c_TEB0187_REV01!B:D,MATCH(H265,INDEX(RAW_c_TEB0187_REV01!B:B,MATCH(H265,RAW_c_TEB0187_REV01!B:B,)+1):'RAW_c_TEB0187_REV01'!B11336,)+MATCH(H265,RAW_c_TEB0187_REV01!B:B,),3),INDEX(RAW_c_TEB0187_REV01!B:D,MATCH(H265,RAW_c_TEB0187_REV01!B:B,0),3)),"---")),"---")</f>
        <v>---</v>
      </c>
      <c r="N265" t="str">
        <f>IFERROR(IF(AND(B265="B2B",J265="--"),L265,IF(
COUNTIF(B2B!H:H,(IF(K265&lt;&gt;"---",IF(INDEX(RAW_c_TEB0187_REV01!B:D,MATCH(H265,RAW_c_TEB0187_REV01!B:B,0),3)=L265,INDEX(
RAW_c_TEB0187_REV01!B:D,MATCH(H265,INDEX(RAW_c_TEB0187_REV01!B:B,MATCH(H265,RAW_c_TEB0187_REV01!B:B,)+1):'RAW_c_TEB0187_REV01'!B11336,)+MATCH(H265,RAW_c_TEB0187_REV01!B:B,),3),INDEX(RAW_c_TEB0187_REV01!B:D,MATCH(H265,RAW_c_TEB0187_REV01!B:B,0),3)),"---")))=0,"---",IF(K265&lt;&gt;"---",IF(INDEX(RAW_c_TEB0187_REV01!B:D,MATCH(H265,RAW_c_TEB0187_REV01!B:B,0),3)=L265,INDEX(
RAW_c_TEB0187_REV01!B:D,MATCH(H265,INDEX(RAW_c_TEB0187_REV01!B:B,MATCH(H265,RAW_c_TEB0187_REV01!B:B,)+1):'RAW_c_TEB0187_REV01'!B11336,)+MATCH(H265,RAW_c_TEB0187_REV01!B:B,),3),INDEX(RAW_c_TEB0187_REV01!B:D,MATCH(H265,RAW_c_TEB0187_REV01!B:B,0),3)),"---"))),"---")</f>
        <v>---</v>
      </c>
      <c r="T265">
        <f>COUNTIF(RAW_c_TEB0187_REV01!B:B,G265)</f>
        <v>1098</v>
      </c>
      <c r="U265" t="str">
        <f t="shared" si="29"/>
        <v>B2B-GND</v>
      </c>
    </row>
    <row r="266" spans="1:21" x14ac:dyDescent="0.25">
      <c r="A266" t="s">
        <v>5847</v>
      </c>
      <c r="B266" t="s">
        <v>39</v>
      </c>
      <c r="C266" t="s">
        <v>433</v>
      </c>
      <c r="D266" t="s">
        <v>410</v>
      </c>
      <c r="E266" t="s">
        <v>190</v>
      </c>
      <c r="F266" t="str">
        <f t="shared" si="24"/>
        <v>J2-A21</v>
      </c>
      <c r="G266" t="str">
        <f>VLOOKUP(F266,RAW_c_TEB0187_REV01!A:B,2,0)</f>
        <v>GND</v>
      </c>
      <c r="H266" t="str">
        <f t="shared" si="25"/>
        <v>GND</v>
      </c>
      <c r="I266" t="str">
        <f t="shared" si="26"/>
        <v>--</v>
      </c>
      <c r="J266" t="str">
        <f t="shared" si="27"/>
        <v>---</v>
      </c>
      <c r="K266" t="str">
        <f>IFERROR(IF(J266="--",IF(G266=H266,VLOOKUP(G266,RAW_c_TEB0187_REV01!L:N,3,0),SUM(VLOOKUP(H266,RAW_c_TEB0187_REV01!L:N,3,0),VLOOKUP(G266,RAW_c_TEB0187_REV01!L:N,3,0))),"---"),"---")</f>
        <v>---</v>
      </c>
      <c r="L266" t="str">
        <f t="shared" si="28"/>
        <v>J2-A21</v>
      </c>
      <c r="M266" t="str">
        <f>IFERROR(IF(
COUNTIF(B2B!H:H,(IF(K266&lt;&gt;"---",IF(INDEX(RAW_c_TEB0187_REV01!B:D,MATCH(H266,RAW_c_TEB0187_REV01!B:B,0),3)=L266,INDEX(
RAW_c_TEB0187_REV01!B:D,MATCH(H266,INDEX(RAW_c_TEB0187_REV01!B:B,MATCH(H266,RAW_c_TEB0187_REV01!B:B,)+1):'RAW_c_TEB0187_REV01'!B11337,)+MATCH(H266,RAW_c_TEB0187_REV01!B:B,),3),INDEX(RAW_c_TEB0187_REV01!B:D,MATCH(H266,RAW_c_TEB0187_REV01!B:B,0),3)),"---")))=1,"---",IF(K266&lt;&gt;"---",IF(INDEX(RAW_c_TEB0187_REV01!B:D,MATCH(H266,RAW_c_TEB0187_REV01!B:B,0),3)=L266,INDEX(
RAW_c_TEB0187_REV01!B:D,MATCH(H266,INDEX(RAW_c_TEB0187_REV01!B:B,MATCH(H266,RAW_c_TEB0187_REV01!B:B,)+1):'RAW_c_TEB0187_REV01'!B11337,)+MATCH(H266,RAW_c_TEB0187_REV01!B:B,),3),INDEX(RAW_c_TEB0187_REV01!B:D,MATCH(H266,RAW_c_TEB0187_REV01!B:B,0),3)),"---")),"---")</f>
        <v>---</v>
      </c>
      <c r="N266" t="str">
        <f>IFERROR(IF(AND(B266="B2B",J266="--"),L266,IF(
COUNTIF(B2B!H:H,(IF(K266&lt;&gt;"---",IF(INDEX(RAW_c_TEB0187_REV01!B:D,MATCH(H266,RAW_c_TEB0187_REV01!B:B,0),3)=L266,INDEX(
RAW_c_TEB0187_REV01!B:D,MATCH(H266,INDEX(RAW_c_TEB0187_REV01!B:B,MATCH(H266,RAW_c_TEB0187_REV01!B:B,)+1):'RAW_c_TEB0187_REV01'!B11337,)+MATCH(H266,RAW_c_TEB0187_REV01!B:B,),3),INDEX(RAW_c_TEB0187_REV01!B:D,MATCH(H266,RAW_c_TEB0187_REV01!B:B,0),3)),"---")))=0,"---",IF(K266&lt;&gt;"---",IF(INDEX(RAW_c_TEB0187_REV01!B:D,MATCH(H266,RAW_c_TEB0187_REV01!B:B,0),3)=L266,INDEX(
RAW_c_TEB0187_REV01!B:D,MATCH(H266,INDEX(RAW_c_TEB0187_REV01!B:B,MATCH(H266,RAW_c_TEB0187_REV01!B:B,)+1):'RAW_c_TEB0187_REV01'!B11337,)+MATCH(H266,RAW_c_TEB0187_REV01!B:B,),3),INDEX(RAW_c_TEB0187_REV01!B:D,MATCH(H266,RAW_c_TEB0187_REV01!B:B,0),3)),"---"))),"---")</f>
        <v>---</v>
      </c>
      <c r="T266">
        <f>COUNTIF(RAW_c_TEB0187_REV01!B:B,G266)</f>
        <v>1098</v>
      </c>
      <c r="U266" t="str">
        <f t="shared" si="29"/>
        <v>B2B-GND</v>
      </c>
    </row>
    <row r="267" spans="1:21" x14ac:dyDescent="0.25">
      <c r="A267" t="s">
        <v>5848</v>
      </c>
      <c r="B267" t="s">
        <v>39</v>
      </c>
      <c r="C267" t="s">
        <v>5828</v>
      </c>
      <c r="D267" t="s">
        <v>410</v>
      </c>
      <c r="E267" t="s">
        <v>191</v>
      </c>
      <c r="F267" t="str">
        <f t="shared" si="24"/>
        <v>J2-A22</v>
      </c>
      <c r="G267" t="str">
        <f>VLOOKUP(F267,RAW_c_TEB0187_REV01!A:B,2,0)</f>
        <v>GTSR4C_CLK_P</v>
      </c>
      <c r="H267" t="str">
        <f t="shared" si="25"/>
        <v>GBTCLK0_P</v>
      </c>
      <c r="I267" t="str">
        <f t="shared" si="26"/>
        <v>C63</v>
      </c>
      <c r="J267" t="str">
        <f t="shared" si="27"/>
        <v>--</v>
      </c>
      <c r="K267">
        <f>IFERROR(IF(J267="--",IF(G267=H267,VLOOKUP(G267,RAW_c_TEB0187_REV01!L:N,3,0),SUM(VLOOKUP(H267,RAW_c_TEB0187_REV01!L:N,3,0),VLOOKUP(G267,RAW_c_TEB0187_REV01!L:N,3,0))),"---"),"---")</f>
        <v>42.0505</v>
      </c>
      <c r="L267" t="str">
        <f t="shared" si="28"/>
        <v>J2-A22</v>
      </c>
      <c r="M267" t="str">
        <f>IFERROR(IF(
COUNTIF(B2B!H:H,(IF(K267&lt;&gt;"---",IF(INDEX(RAW_c_TEB0187_REV01!B:D,MATCH(H267,RAW_c_TEB0187_REV01!B:B,0),3)=L267,INDEX(
RAW_c_TEB0187_REV01!B:D,MATCH(H267,INDEX(RAW_c_TEB0187_REV01!B:B,MATCH(H267,RAW_c_TEB0187_REV01!B:B,)+1):'RAW_c_TEB0187_REV01'!B11338,)+MATCH(H267,RAW_c_TEB0187_REV01!B:B,),3),INDEX(RAW_c_TEB0187_REV01!B:D,MATCH(H267,RAW_c_TEB0187_REV01!B:B,0),3)),"---")))=1,"---",IF(K267&lt;&gt;"---",IF(INDEX(RAW_c_TEB0187_REV01!B:D,MATCH(H267,RAW_c_TEB0187_REV01!B:B,0),3)=L267,INDEX(
RAW_c_TEB0187_REV01!B:D,MATCH(H267,INDEX(RAW_c_TEB0187_REV01!B:B,MATCH(H267,RAW_c_TEB0187_REV01!B:B,)+1):'RAW_c_TEB0187_REV01'!B11338,)+MATCH(H267,RAW_c_TEB0187_REV01!B:B,),3),INDEX(RAW_c_TEB0187_REV01!B:D,MATCH(H267,RAW_c_TEB0187_REV01!B:B,0),3)),"---")),"---")</f>
        <v>J17-D13</v>
      </c>
      <c r="N267" t="str">
        <f>IFERROR(IF(AND(B267="B2B",J267="--"),L267,IF(
COUNTIF(B2B!H:H,(IF(K267&lt;&gt;"---",IF(INDEX(RAW_c_TEB0187_REV01!B:D,MATCH(H267,RAW_c_TEB0187_REV01!B:B,0),3)=L267,INDEX(
RAW_c_TEB0187_REV01!B:D,MATCH(H267,INDEX(RAW_c_TEB0187_REV01!B:B,MATCH(H267,RAW_c_TEB0187_REV01!B:B,)+1):'RAW_c_TEB0187_REV01'!B11338,)+MATCH(H267,RAW_c_TEB0187_REV01!B:B,),3),INDEX(RAW_c_TEB0187_REV01!B:D,MATCH(H267,RAW_c_TEB0187_REV01!B:B,0),3)),"---")))=0,"---",IF(K267&lt;&gt;"---",IF(INDEX(RAW_c_TEB0187_REV01!B:D,MATCH(H267,RAW_c_TEB0187_REV01!B:B,0),3)=L267,INDEX(
RAW_c_TEB0187_REV01!B:D,MATCH(H267,INDEX(RAW_c_TEB0187_REV01!B:B,MATCH(H267,RAW_c_TEB0187_REV01!B:B,)+1):'RAW_c_TEB0187_REV01'!B11338,)+MATCH(H267,RAW_c_TEB0187_REV01!B:B,),3),INDEX(RAW_c_TEB0187_REV01!B:D,MATCH(H267,RAW_c_TEB0187_REV01!B:B,0),3)),"---"))),"---")</f>
        <v>J2-A22</v>
      </c>
      <c r="T267">
        <f>COUNTIF(RAW_c_TEB0187_REV01!B:B,G267)</f>
        <v>2</v>
      </c>
      <c r="U267" t="str">
        <f t="shared" si="29"/>
        <v>B2B-MGT-PS</v>
      </c>
    </row>
    <row r="268" spans="1:21" x14ac:dyDescent="0.25">
      <c r="A268" t="s">
        <v>5849</v>
      </c>
      <c r="B268" t="s">
        <v>39</v>
      </c>
      <c r="C268" t="s">
        <v>5828</v>
      </c>
      <c r="D268" t="s">
        <v>410</v>
      </c>
      <c r="E268" t="s">
        <v>192</v>
      </c>
      <c r="F268" t="str">
        <f t="shared" si="24"/>
        <v>J2-A23</v>
      </c>
      <c r="G268" t="str">
        <f>VLOOKUP(F268,RAW_c_TEB0187_REV01!A:B,2,0)</f>
        <v>GTSR4C_CLK_N</v>
      </c>
      <c r="H268" t="str">
        <f t="shared" si="25"/>
        <v>GBTCLK0_N</v>
      </c>
      <c r="I268" t="str">
        <f t="shared" si="26"/>
        <v>C64</v>
      </c>
      <c r="J268" t="str">
        <f t="shared" si="27"/>
        <v>--</v>
      </c>
      <c r="K268">
        <f>IFERROR(IF(J268="--",IF(G268=H268,VLOOKUP(G268,RAW_c_TEB0187_REV01!L:N,3,0),SUM(VLOOKUP(H268,RAW_c_TEB0187_REV01!L:N,3,0),VLOOKUP(G268,RAW_c_TEB0187_REV01!L:N,3,0))),"---"),"---")</f>
        <v>42.029599999999995</v>
      </c>
      <c r="L268" t="str">
        <f t="shared" si="28"/>
        <v>J2-A23</v>
      </c>
      <c r="M268" t="str">
        <f>IFERROR(IF(
COUNTIF(B2B!H:H,(IF(K268&lt;&gt;"---",IF(INDEX(RAW_c_TEB0187_REV01!B:D,MATCH(H268,RAW_c_TEB0187_REV01!B:B,0),3)=L268,INDEX(
RAW_c_TEB0187_REV01!B:D,MATCH(H268,INDEX(RAW_c_TEB0187_REV01!B:B,MATCH(H268,RAW_c_TEB0187_REV01!B:B,)+1):'RAW_c_TEB0187_REV01'!B11339,)+MATCH(H268,RAW_c_TEB0187_REV01!B:B,),3),INDEX(RAW_c_TEB0187_REV01!B:D,MATCH(H268,RAW_c_TEB0187_REV01!B:B,0),3)),"---")))=1,"---",IF(K268&lt;&gt;"---",IF(INDEX(RAW_c_TEB0187_REV01!B:D,MATCH(H268,RAW_c_TEB0187_REV01!B:B,0),3)=L268,INDEX(
RAW_c_TEB0187_REV01!B:D,MATCH(H268,INDEX(RAW_c_TEB0187_REV01!B:B,MATCH(H268,RAW_c_TEB0187_REV01!B:B,)+1):'RAW_c_TEB0187_REV01'!B11339,)+MATCH(H268,RAW_c_TEB0187_REV01!B:B,),3),INDEX(RAW_c_TEB0187_REV01!B:D,MATCH(H268,RAW_c_TEB0187_REV01!B:B,0),3)),"---")),"---")</f>
        <v>J17-D12</v>
      </c>
      <c r="N268" t="str">
        <f>IFERROR(IF(AND(B268="B2B",J268="--"),L268,IF(
COUNTIF(B2B!H:H,(IF(K268&lt;&gt;"---",IF(INDEX(RAW_c_TEB0187_REV01!B:D,MATCH(H268,RAW_c_TEB0187_REV01!B:B,0),3)=L268,INDEX(
RAW_c_TEB0187_REV01!B:D,MATCH(H268,INDEX(RAW_c_TEB0187_REV01!B:B,MATCH(H268,RAW_c_TEB0187_REV01!B:B,)+1):'RAW_c_TEB0187_REV01'!B11339,)+MATCH(H268,RAW_c_TEB0187_REV01!B:B,),3),INDEX(RAW_c_TEB0187_REV01!B:D,MATCH(H268,RAW_c_TEB0187_REV01!B:B,0),3)),"---")))=0,"---",IF(K268&lt;&gt;"---",IF(INDEX(RAW_c_TEB0187_REV01!B:D,MATCH(H268,RAW_c_TEB0187_REV01!B:B,0),3)=L268,INDEX(
RAW_c_TEB0187_REV01!B:D,MATCH(H268,INDEX(RAW_c_TEB0187_REV01!B:B,MATCH(H268,RAW_c_TEB0187_REV01!B:B,)+1):'RAW_c_TEB0187_REV01'!B11339,)+MATCH(H268,RAW_c_TEB0187_REV01!B:B,),3),INDEX(RAW_c_TEB0187_REV01!B:D,MATCH(H268,RAW_c_TEB0187_REV01!B:B,0),3)),"---"))),"---")</f>
        <v>J2-A23</v>
      </c>
      <c r="T268">
        <f>COUNTIF(RAW_c_TEB0187_REV01!B:B,G268)</f>
        <v>2</v>
      </c>
      <c r="U268" t="str">
        <f t="shared" si="29"/>
        <v>B2B-MGT-PS</v>
      </c>
    </row>
    <row r="269" spans="1:21" x14ac:dyDescent="0.25">
      <c r="A269" t="s">
        <v>5850</v>
      </c>
      <c r="B269" t="s">
        <v>39</v>
      </c>
      <c r="C269" t="s">
        <v>433</v>
      </c>
      <c r="D269" t="s">
        <v>410</v>
      </c>
      <c r="E269" t="s">
        <v>193</v>
      </c>
      <c r="F269" t="str">
        <f t="shared" si="24"/>
        <v>J2-A24</v>
      </c>
      <c r="G269" t="str">
        <f>VLOOKUP(F269,RAW_c_TEB0187_REV01!A:B,2,0)</f>
        <v>GND</v>
      </c>
      <c r="H269" t="str">
        <f t="shared" si="25"/>
        <v>GND</v>
      </c>
      <c r="I269" t="str">
        <f t="shared" si="26"/>
        <v>--</v>
      </c>
      <c r="J269" t="str">
        <f t="shared" si="27"/>
        <v>---</v>
      </c>
      <c r="K269" t="str">
        <f>IFERROR(IF(J269="--",IF(G269=H269,VLOOKUP(G269,RAW_c_TEB0187_REV01!L:N,3,0),SUM(VLOOKUP(H269,RAW_c_TEB0187_REV01!L:N,3,0),VLOOKUP(G269,RAW_c_TEB0187_REV01!L:N,3,0))),"---"),"---")</f>
        <v>---</v>
      </c>
      <c r="L269" t="str">
        <f t="shared" si="28"/>
        <v>J2-A24</v>
      </c>
      <c r="M269" t="str">
        <f>IFERROR(IF(
COUNTIF(B2B!H:H,(IF(K269&lt;&gt;"---",IF(INDEX(RAW_c_TEB0187_REV01!B:D,MATCH(H269,RAW_c_TEB0187_REV01!B:B,0),3)=L269,INDEX(
RAW_c_TEB0187_REV01!B:D,MATCH(H269,INDEX(RAW_c_TEB0187_REV01!B:B,MATCH(H269,RAW_c_TEB0187_REV01!B:B,)+1):'RAW_c_TEB0187_REV01'!B11340,)+MATCH(H269,RAW_c_TEB0187_REV01!B:B,),3),INDEX(RAW_c_TEB0187_REV01!B:D,MATCH(H269,RAW_c_TEB0187_REV01!B:B,0),3)),"---")))=1,"---",IF(K269&lt;&gt;"---",IF(INDEX(RAW_c_TEB0187_REV01!B:D,MATCH(H269,RAW_c_TEB0187_REV01!B:B,0),3)=L269,INDEX(
RAW_c_TEB0187_REV01!B:D,MATCH(H269,INDEX(RAW_c_TEB0187_REV01!B:B,MATCH(H269,RAW_c_TEB0187_REV01!B:B,)+1):'RAW_c_TEB0187_REV01'!B11340,)+MATCH(H269,RAW_c_TEB0187_REV01!B:B,),3),INDEX(RAW_c_TEB0187_REV01!B:D,MATCH(H269,RAW_c_TEB0187_REV01!B:B,0),3)),"---")),"---")</f>
        <v>---</v>
      </c>
      <c r="N269" t="str">
        <f>IFERROR(IF(AND(B269="B2B",J269="--"),L269,IF(
COUNTIF(B2B!H:H,(IF(K269&lt;&gt;"---",IF(INDEX(RAW_c_TEB0187_REV01!B:D,MATCH(H269,RAW_c_TEB0187_REV01!B:B,0),3)=L269,INDEX(
RAW_c_TEB0187_REV01!B:D,MATCH(H269,INDEX(RAW_c_TEB0187_REV01!B:B,MATCH(H269,RAW_c_TEB0187_REV01!B:B,)+1):'RAW_c_TEB0187_REV01'!B11340,)+MATCH(H269,RAW_c_TEB0187_REV01!B:B,),3),INDEX(RAW_c_TEB0187_REV01!B:D,MATCH(H269,RAW_c_TEB0187_REV01!B:B,0),3)),"---")))=0,"---",IF(K269&lt;&gt;"---",IF(INDEX(RAW_c_TEB0187_REV01!B:D,MATCH(H269,RAW_c_TEB0187_REV01!B:B,0),3)=L269,INDEX(
RAW_c_TEB0187_REV01!B:D,MATCH(H269,INDEX(RAW_c_TEB0187_REV01!B:B,MATCH(H269,RAW_c_TEB0187_REV01!B:B,)+1):'RAW_c_TEB0187_REV01'!B11340,)+MATCH(H269,RAW_c_TEB0187_REV01!B:B,),3),INDEX(RAW_c_TEB0187_REV01!B:D,MATCH(H269,RAW_c_TEB0187_REV01!B:B,0),3)),"---"))),"---")</f>
        <v>---</v>
      </c>
      <c r="T269">
        <f>COUNTIF(RAW_c_TEB0187_REV01!B:B,G269)</f>
        <v>1098</v>
      </c>
      <c r="U269" t="str">
        <f t="shared" si="29"/>
        <v>B2B-GND</v>
      </c>
    </row>
    <row r="270" spans="1:21" x14ac:dyDescent="0.25">
      <c r="A270" t="s">
        <v>5851</v>
      </c>
      <c r="B270" t="s">
        <v>39</v>
      </c>
      <c r="C270" t="s">
        <v>5828</v>
      </c>
      <c r="D270" t="s">
        <v>410</v>
      </c>
      <c r="E270" t="s">
        <v>194</v>
      </c>
      <c r="F270" t="str">
        <f t="shared" si="24"/>
        <v>J2-A25</v>
      </c>
      <c r="G270" t="str">
        <f>VLOOKUP(F270,RAW_c_TEB0187_REV01!A:B,2,0)</f>
        <v>GTSR4C_RX1_P</v>
      </c>
      <c r="H270" t="str">
        <f t="shared" si="25"/>
        <v>GTSR4C_RX1_P</v>
      </c>
      <c r="I270" t="str">
        <f t="shared" si="26"/>
        <v>--</v>
      </c>
      <c r="J270" t="str">
        <f t="shared" si="27"/>
        <v>--</v>
      </c>
      <c r="K270">
        <f>IFERROR(IF(J270="--",IF(G270=H270,VLOOKUP(G270,RAW_c_TEB0187_REV01!L:N,3,0),SUM(VLOOKUP(H270,RAW_c_TEB0187_REV01!L:N,3,0),VLOOKUP(G270,RAW_c_TEB0187_REV01!L:N,3,0))),"---"),"---")</f>
        <v>40.802300000000002</v>
      </c>
      <c r="L270" t="str">
        <f t="shared" si="28"/>
        <v>J2-A25</v>
      </c>
      <c r="M270" t="str">
        <f>IFERROR(IF(
COUNTIF(B2B!H:H,(IF(K270&lt;&gt;"---",IF(INDEX(RAW_c_TEB0187_REV01!B:D,MATCH(H270,RAW_c_TEB0187_REV01!B:B,0),3)=L270,INDEX(
RAW_c_TEB0187_REV01!B:D,MATCH(H270,INDEX(RAW_c_TEB0187_REV01!B:B,MATCH(H270,RAW_c_TEB0187_REV01!B:B,)+1):'RAW_c_TEB0187_REV01'!B11341,)+MATCH(H270,RAW_c_TEB0187_REV01!B:B,),3),INDEX(RAW_c_TEB0187_REV01!B:D,MATCH(H270,RAW_c_TEB0187_REV01!B:B,0),3)),"---")))=1,"---",IF(K270&lt;&gt;"---",IF(INDEX(RAW_c_TEB0187_REV01!B:D,MATCH(H270,RAW_c_TEB0187_REV01!B:B,0),3)=L270,INDEX(
RAW_c_TEB0187_REV01!B:D,MATCH(H270,INDEX(RAW_c_TEB0187_REV01!B:B,MATCH(H270,RAW_c_TEB0187_REV01!B:B,)+1):'RAW_c_TEB0187_REV01'!B11341,)+MATCH(H270,RAW_c_TEB0187_REV01!B:B,),3),INDEX(RAW_c_TEB0187_REV01!B:D,MATCH(H270,RAW_c_TEB0187_REV01!B:B,0),3)),"---")),"---")</f>
        <v>J17-D16</v>
      </c>
      <c r="N270" t="str">
        <f>IFERROR(IF(AND(B270="B2B",J270="--"),L270,IF(
COUNTIF(B2B!H:H,(IF(K270&lt;&gt;"---",IF(INDEX(RAW_c_TEB0187_REV01!B:D,MATCH(H270,RAW_c_TEB0187_REV01!B:B,0),3)=L270,INDEX(
RAW_c_TEB0187_REV01!B:D,MATCH(H270,INDEX(RAW_c_TEB0187_REV01!B:B,MATCH(H270,RAW_c_TEB0187_REV01!B:B,)+1):'RAW_c_TEB0187_REV01'!B11341,)+MATCH(H270,RAW_c_TEB0187_REV01!B:B,),3),INDEX(RAW_c_TEB0187_REV01!B:D,MATCH(H270,RAW_c_TEB0187_REV01!B:B,0),3)),"---")))=0,"---",IF(K270&lt;&gt;"---",IF(INDEX(RAW_c_TEB0187_REV01!B:D,MATCH(H270,RAW_c_TEB0187_REV01!B:B,0),3)=L270,INDEX(
RAW_c_TEB0187_REV01!B:D,MATCH(H270,INDEX(RAW_c_TEB0187_REV01!B:B,MATCH(H270,RAW_c_TEB0187_REV01!B:B,)+1):'RAW_c_TEB0187_REV01'!B11341,)+MATCH(H270,RAW_c_TEB0187_REV01!B:B,),3),INDEX(RAW_c_TEB0187_REV01!B:D,MATCH(H270,RAW_c_TEB0187_REV01!B:B,0),3)),"---"))),"---")</f>
        <v>J2-A25</v>
      </c>
      <c r="T270">
        <f>COUNTIF(RAW_c_TEB0187_REV01!B:B,G270)</f>
        <v>2</v>
      </c>
      <c r="U270" t="str">
        <f t="shared" si="29"/>
        <v>B2B-MGT-PS</v>
      </c>
    </row>
    <row r="271" spans="1:21" x14ac:dyDescent="0.25">
      <c r="A271" t="s">
        <v>5852</v>
      </c>
      <c r="B271" t="s">
        <v>39</v>
      </c>
      <c r="C271" t="s">
        <v>5828</v>
      </c>
      <c r="D271" t="s">
        <v>410</v>
      </c>
      <c r="E271" t="s">
        <v>195</v>
      </c>
      <c r="F271" t="str">
        <f t="shared" si="24"/>
        <v>J2-A26</v>
      </c>
      <c r="G271" t="str">
        <f>VLOOKUP(F271,RAW_c_TEB0187_REV01!A:B,2,0)</f>
        <v>GTSR4C_RX1_N</v>
      </c>
      <c r="H271" t="str">
        <f t="shared" si="25"/>
        <v>GTSR4C_RX1_N</v>
      </c>
      <c r="I271" t="str">
        <f t="shared" si="26"/>
        <v>--</v>
      </c>
      <c r="J271" t="str">
        <f t="shared" si="27"/>
        <v>--</v>
      </c>
      <c r="K271">
        <f>IFERROR(IF(J271="--",IF(G271=H271,VLOOKUP(G271,RAW_c_TEB0187_REV01!L:N,3,0),SUM(VLOOKUP(H271,RAW_c_TEB0187_REV01!L:N,3,0),VLOOKUP(G271,RAW_c_TEB0187_REV01!L:N,3,0))),"---"),"---")</f>
        <v>40.983400000000003</v>
      </c>
      <c r="L271" t="str">
        <f t="shared" si="28"/>
        <v>J2-A26</v>
      </c>
      <c r="M271" t="str">
        <f>IFERROR(IF(
COUNTIF(B2B!H:H,(IF(K271&lt;&gt;"---",IF(INDEX(RAW_c_TEB0187_REV01!B:D,MATCH(H271,RAW_c_TEB0187_REV01!B:B,0),3)=L271,INDEX(
RAW_c_TEB0187_REV01!B:D,MATCH(H271,INDEX(RAW_c_TEB0187_REV01!B:B,MATCH(H271,RAW_c_TEB0187_REV01!B:B,)+1):'RAW_c_TEB0187_REV01'!B11342,)+MATCH(H271,RAW_c_TEB0187_REV01!B:B,),3),INDEX(RAW_c_TEB0187_REV01!B:D,MATCH(H271,RAW_c_TEB0187_REV01!B:B,0),3)),"---")))=1,"---",IF(K271&lt;&gt;"---",IF(INDEX(RAW_c_TEB0187_REV01!B:D,MATCH(H271,RAW_c_TEB0187_REV01!B:B,0),3)=L271,INDEX(
RAW_c_TEB0187_REV01!B:D,MATCH(H271,INDEX(RAW_c_TEB0187_REV01!B:B,MATCH(H271,RAW_c_TEB0187_REV01!B:B,)+1):'RAW_c_TEB0187_REV01'!B11342,)+MATCH(H271,RAW_c_TEB0187_REV01!B:B,),3),INDEX(RAW_c_TEB0187_REV01!B:D,MATCH(H271,RAW_c_TEB0187_REV01!B:B,0),3)),"---")),"---")</f>
        <v>J17-D15</v>
      </c>
      <c r="N271" t="str">
        <f>IFERROR(IF(AND(B271="B2B",J271="--"),L271,IF(
COUNTIF(B2B!H:H,(IF(K271&lt;&gt;"---",IF(INDEX(RAW_c_TEB0187_REV01!B:D,MATCH(H271,RAW_c_TEB0187_REV01!B:B,0),3)=L271,INDEX(
RAW_c_TEB0187_REV01!B:D,MATCH(H271,INDEX(RAW_c_TEB0187_REV01!B:B,MATCH(H271,RAW_c_TEB0187_REV01!B:B,)+1):'RAW_c_TEB0187_REV01'!B11342,)+MATCH(H271,RAW_c_TEB0187_REV01!B:B,),3),INDEX(RAW_c_TEB0187_REV01!B:D,MATCH(H271,RAW_c_TEB0187_REV01!B:B,0),3)),"---")))=0,"---",IF(K271&lt;&gt;"---",IF(INDEX(RAW_c_TEB0187_REV01!B:D,MATCH(H271,RAW_c_TEB0187_REV01!B:B,0),3)=L271,INDEX(
RAW_c_TEB0187_REV01!B:D,MATCH(H271,INDEX(RAW_c_TEB0187_REV01!B:B,MATCH(H271,RAW_c_TEB0187_REV01!B:B,)+1):'RAW_c_TEB0187_REV01'!B11342,)+MATCH(H271,RAW_c_TEB0187_REV01!B:B,),3),INDEX(RAW_c_TEB0187_REV01!B:D,MATCH(H271,RAW_c_TEB0187_REV01!B:B,0),3)),"---"))),"---")</f>
        <v>J2-A26</v>
      </c>
      <c r="T271">
        <f>COUNTIF(RAW_c_TEB0187_REV01!B:B,G271)</f>
        <v>2</v>
      </c>
      <c r="U271" t="str">
        <f t="shared" si="29"/>
        <v>B2B-MGT-PS</v>
      </c>
    </row>
    <row r="272" spans="1:21" x14ac:dyDescent="0.25">
      <c r="A272" t="s">
        <v>5853</v>
      </c>
      <c r="B272" t="s">
        <v>39</v>
      </c>
      <c r="C272" t="s">
        <v>433</v>
      </c>
      <c r="D272" t="s">
        <v>410</v>
      </c>
      <c r="E272" t="s">
        <v>196</v>
      </c>
      <c r="F272" t="str">
        <f t="shared" si="24"/>
        <v>J2-A27</v>
      </c>
      <c r="G272" t="str">
        <f>VLOOKUP(F272,RAW_c_TEB0187_REV01!A:B,2,0)</f>
        <v>GND</v>
      </c>
      <c r="H272" t="str">
        <f t="shared" si="25"/>
        <v>GND</v>
      </c>
      <c r="I272" t="str">
        <f t="shared" si="26"/>
        <v>--</v>
      </c>
      <c r="J272" t="str">
        <f t="shared" si="27"/>
        <v>---</v>
      </c>
      <c r="K272" t="str">
        <f>IFERROR(IF(J272="--",IF(G272=H272,VLOOKUP(G272,RAW_c_TEB0187_REV01!L:N,3,0),SUM(VLOOKUP(H272,RAW_c_TEB0187_REV01!L:N,3,0),VLOOKUP(G272,RAW_c_TEB0187_REV01!L:N,3,0))),"---"),"---")</f>
        <v>---</v>
      </c>
      <c r="L272" t="str">
        <f t="shared" si="28"/>
        <v>J2-A27</v>
      </c>
      <c r="M272" t="str">
        <f>IFERROR(IF(
COUNTIF(B2B!H:H,(IF(K272&lt;&gt;"---",IF(INDEX(RAW_c_TEB0187_REV01!B:D,MATCH(H272,RAW_c_TEB0187_REV01!B:B,0),3)=L272,INDEX(
RAW_c_TEB0187_REV01!B:D,MATCH(H272,INDEX(RAW_c_TEB0187_REV01!B:B,MATCH(H272,RAW_c_TEB0187_REV01!B:B,)+1):'RAW_c_TEB0187_REV01'!B11343,)+MATCH(H272,RAW_c_TEB0187_REV01!B:B,),3),INDEX(RAW_c_TEB0187_REV01!B:D,MATCH(H272,RAW_c_TEB0187_REV01!B:B,0),3)),"---")))=1,"---",IF(K272&lt;&gt;"---",IF(INDEX(RAW_c_TEB0187_REV01!B:D,MATCH(H272,RAW_c_TEB0187_REV01!B:B,0),3)=L272,INDEX(
RAW_c_TEB0187_REV01!B:D,MATCH(H272,INDEX(RAW_c_TEB0187_REV01!B:B,MATCH(H272,RAW_c_TEB0187_REV01!B:B,)+1):'RAW_c_TEB0187_REV01'!B11343,)+MATCH(H272,RAW_c_TEB0187_REV01!B:B,),3),INDEX(RAW_c_TEB0187_REV01!B:D,MATCH(H272,RAW_c_TEB0187_REV01!B:B,0),3)),"---")),"---")</f>
        <v>---</v>
      </c>
      <c r="N272" t="str">
        <f>IFERROR(IF(AND(B272="B2B",J272="--"),L272,IF(
COUNTIF(B2B!H:H,(IF(K272&lt;&gt;"---",IF(INDEX(RAW_c_TEB0187_REV01!B:D,MATCH(H272,RAW_c_TEB0187_REV01!B:B,0),3)=L272,INDEX(
RAW_c_TEB0187_REV01!B:D,MATCH(H272,INDEX(RAW_c_TEB0187_REV01!B:B,MATCH(H272,RAW_c_TEB0187_REV01!B:B,)+1):'RAW_c_TEB0187_REV01'!B11343,)+MATCH(H272,RAW_c_TEB0187_REV01!B:B,),3),INDEX(RAW_c_TEB0187_REV01!B:D,MATCH(H272,RAW_c_TEB0187_REV01!B:B,0),3)),"---")))=0,"---",IF(K272&lt;&gt;"---",IF(INDEX(RAW_c_TEB0187_REV01!B:D,MATCH(H272,RAW_c_TEB0187_REV01!B:B,0),3)=L272,INDEX(
RAW_c_TEB0187_REV01!B:D,MATCH(H272,INDEX(RAW_c_TEB0187_REV01!B:B,MATCH(H272,RAW_c_TEB0187_REV01!B:B,)+1):'RAW_c_TEB0187_REV01'!B11343,)+MATCH(H272,RAW_c_TEB0187_REV01!B:B,),3),INDEX(RAW_c_TEB0187_REV01!B:D,MATCH(H272,RAW_c_TEB0187_REV01!B:B,0),3)),"---"))),"---")</f>
        <v>---</v>
      </c>
      <c r="T272">
        <f>COUNTIF(RAW_c_TEB0187_REV01!B:B,G272)</f>
        <v>1098</v>
      </c>
      <c r="U272" t="str">
        <f t="shared" si="29"/>
        <v>B2B-GND</v>
      </c>
    </row>
    <row r="273" spans="1:21" x14ac:dyDescent="0.25">
      <c r="A273" t="s">
        <v>5854</v>
      </c>
      <c r="B273" t="s">
        <v>39</v>
      </c>
      <c r="C273" t="s">
        <v>5828</v>
      </c>
      <c r="D273" t="s">
        <v>410</v>
      </c>
      <c r="E273" t="s">
        <v>197</v>
      </c>
      <c r="F273" t="str">
        <f t="shared" si="24"/>
        <v>J2-A28</v>
      </c>
      <c r="G273" t="str">
        <f>VLOOKUP(F273,RAW_c_TEB0187_REV01!A:B,2,0)</f>
        <v>GTSR4C_RX3_P</v>
      </c>
      <c r="H273" t="str">
        <f t="shared" si="25"/>
        <v>GTSR4C_RX3_P</v>
      </c>
      <c r="I273" t="str">
        <f t="shared" si="26"/>
        <v>--</v>
      </c>
      <c r="J273" t="str">
        <f t="shared" si="27"/>
        <v>--</v>
      </c>
      <c r="K273">
        <f>IFERROR(IF(J273="--",IF(G273=H273,VLOOKUP(G273,RAW_c_TEB0187_REV01!L:N,3,0),SUM(VLOOKUP(H273,RAW_c_TEB0187_REV01!L:N,3,0),VLOOKUP(G273,RAW_c_TEB0187_REV01!L:N,3,0))),"---"),"---")</f>
        <v>33.9803</v>
      </c>
      <c r="L273" t="str">
        <f t="shared" si="28"/>
        <v>J2-A28</v>
      </c>
      <c r="M273" t="str">
        <f>IFERROR(IF(
COUNTIF(B2B!H:H,(IF(K273&lt;&gt;"---",IF(INDEX(RAW_c_TEB0187_REV01!B:D,MATCH(H273,RAW_c_TEB0187_REV01!B:B,0),3)=L273,INDEX(
RAW_c_TEB0187_REV01!B:D,MATCH(H273,INDEX(RAW_c_TEB0187_REV01!B:B,MATCH(H273,RAW_c_TEB0187_REV01!B:B,)+1):'RAW_c_TEB0187_REV01'!B11344,)+MATCH(H273,RAW_c_TEB0187_REV01!B:B,),3),INDEX(RAW_c_TEB0187_REV01!B:D,MATCH(H273,RAW_c_TEB0187_REV01!B:B,0),3)),"---")))=1,"---",IF(K273&lt;&gt;"---",IF(INDEX(RAW_c_TEB0187_REV01!B:D,MATCH(H273,RAW_c_TEB0187_REV01!B:B,0),3)=L273,INDEX(
RAW_c_TEB0187_REV01!B:D,MATCH(H273,INDEX(RAW_c_TEB0187_REV01!B:B,MATCH(H273,RAW_c_TEB0187_REV01!B:B,)+1):'RAW_c_TEB0187_REV01'!B11344,)+MATCH(H273,RAW_c_TEB0187_REV01!B:B,),3),INDEX(RAW_c_TEB0187_REV01!B:D,MATCH(H273,RAW_c_TEB0187_REV01!B:B,0),3)),"---")),"---")</f>
        <v>J17-D3</v>
      </c>
      <c r="N273" t="str">
        <f>IFERROR(IF(AND(B273="B2B",J273="--"),L273,IF(
COUNTIF(B2B!H:H,(IF(K273&lt;&gt;"---",IF(INDEX(RAW_c_TEB0187_REV01!B:D,MATCH(H273,RAW_c_TEB0187_REV01!B:B,0),3)=L273,INDEX(
RAW_c_TEB0187_REV01!B:D,MATCH(H273,INDEX(RAW_c_TEB0187_REV01!B:B,MATCH(H273,RAW_c_TEB0187_REV01!B:B,)+1):'RAW_c_TEB0187_REV01'!B11344,)+MATCH(H273,RAW_c_TEB0187_REV01!B:B,),3),INDEX(RAW_c_TEB0187_REV01!B:D,MATCH(H273,RAW_c_TEB0187_REV01!B:B,0),3)),"---")))=0,"---",IF(K273&lt;&gt;"---",IF(INDEX(RAW_c_TEB0187_REV01!B:D,MATCH(H273,RAW_c_TEB0187_REV01!B:B,0),3)=L273,INDEX(
RAW_c_TEB0187_REV01!B:D,MATCH(H273,INDEX(RAW_c_TEB0187_REV01!B:B,MATCH(H273,RAW_c_TEB0187_REV01!B:B,)+1):'RAW_c_TEB0187_REV01'!B11344,)+MATCH(H273,RAW_c_TEB0187_REV01!B:B,),3),INDEX(RAW_c_TEB0187_REV01!B:D,MATCH(H273,RAW_c_TEB0187_REV01!B:B,0),3)),"---"))),"---")</f>
        <v>J2-A28</v>
      </c>
      <c r="T273">
        <f>COUNTIF(RAW_c_TEB0187_REV01!B:B,G273)</f>
        <v>2</v>
      </c>
      <c r="U273" t="str">
        <f t="shared" si="29"/>
        <v>B2B-MGT-PS</v>
      </c>
    </row>
    <row r="274" spans="1:21" x14ac:dyDescent="0.25">
      <c r="A274" t="s">
        <v>5855</v>
      </c>
      <c r="B274" t="s">
        <v>39</v>
      </c>
      <c r="C274" t="s">
        <v>5828</v>
      </c>
      <c r="D274" t="s">
        <v>410</v>
      </c>
      <c r="E274" t="s">
        <v>198</v>
      </c>
      <c r="F274" t="str">
        <f t="shared" si="24"/>
        <v>J2-A29</v>
      </c>
      <c r="G274" t="str">
        <f>VLOOKUP(F274,RAW_c_TEB0187_REV01!A:B,2,0)</f>
        <v>GTSR4C_RX3_N</v>
      </c>
      <c r="H274" t="str">
        <f t="shared" si="25"/>
        <v>GTSR4C_RX3_N</v>
      </c>
      <c r="I274" t="str">
        <f t="shared" si="26"/>
        <v>--</v>
      </c>
      <c r="J274" t="str">
        <f t="shared" si="27"/>
        <v>--</v>
      </c>
      <c r="K274">
        <f>IFERROR(IF(J274="--",IF(G274=H274,VLOOKUP(G274,RAW_c_TEB0187_REV01!L:N,3,0),SUM(VLOOKUP(H274,RAW_c_TEB0187_REV01!L:N,3,0),VLOOKUP(G274,RAW_c_TEB0187_REV01!L:N,3,0))),"---"),"---")</f>
        <v>33.9617</v>
      </c>
      <c r="L274" t="str">
        <f t="shared" si="28"/>
        <v>J2-A29</v>
      </c>
      <c r="M274" t="str">
        <f>IFERROR(IF(
COUNTIF(B2B!H:H,(IF(K274&lt;&gt;"---",IF(INDEX(RAW_c_TEB0187_REV01!B:D,MATCH(H274,RAW_c_TEB0187_REV01!B:B,0),3)=L274,INDEX(
RAW_c_TEB0187_REV01!B:D,MATCH(H274,INDEX(RAW_c_TEB0187_REV01!B:B,MATCH(H274,RAW_c_TEB0187_REV01!B:B,)+1):'RAW_c_TEB0187_REV01'!B11345,)+MATCH(H274,RAW_c_TEB0187_REV01!B:B,),3),INDEX(RAW_c_TEB0187_REV01!B:D,MATCH(H274,RAW_c_TEB0187_REV01!B:B,0),3)),"---")))=1,"---",IF(K274&lt;&gt;"---",IF(INDEX(RAW_c_TEB0187_REV01!B:D,MATCH(H274,RAW_c_TEB0187_REV01!B:B,0),3)=L274,INDEX(
RAW_c_TEB0187_REV01!B:D,MATCH(H274,INDEX(RAW_c_TEB0187_REV01!B:B,MATCH(H274,RAW_c_TEB0187_REV01!B:B,)+1):'RAW_c_TEB0187_REV01'!B11345,)+MATCH(H274,RAW_c_TEB0187_REV01!B:B,),3),INDEX(RAW_c_TEB0187_REV01!B:D,MATCH(H274,RAW_c_TEB0187_REV01!B:B,0),3)),"---")),"---")</f>
        <v>J17-D2</v>
      </c>
      <c r="N274" t="str">
        <f>IFERROR(IF(AND(B274="B2B",J274="--"),L274,IF(
COUNTIF(B2B!H:H,(IF(K274&lt;&gt;"---",IF(INDEX(RAW_c_TEB0187_REV01!B:D,MATCH(H274,RAW_c_TEB0187_REV01!B:B,0),3)=L274,INDEX(
RAW_c_TEB0187_REV01!B:D,MATCH(H274,INDEX(RAW_c_TEB0187_REV01!B:B,MATCH(H274,RAW_c_TEB0187_REV01!B:B,)+1):'RAW_c_TEB0187_REV01'!B11345,)+MATCH(H274,RAW_c_TEB0187_REV01!B:B,),3),INDEX(RAW_c_TEB0187_REV01!B:D,MATCH(H274,RAW_c_TEB0187_REV01!B:B,0),3)),"---")))=0,"---",IF(K274&lt;&gt;"---",IF(INDEX(RAW_c_TEB0187_REV01!B:D,MATCH(H274,RAW_c_TEB0187_REV01!B:B,0),3)=L274,INDEX(
RAW_c_TEB0187_REV01!B:D,MATCH(H274,INDEX(RAW_c_TEB0187_REV01!B:B,MATCH(H274,RAW_c_TEB0187_REV01!B:B,)+1):'RAW_c_TEB0187_REV01'!B11345,)+MATCH(H274,RAW_c_TEB0187_REV01!B:B,),3),INDEX(RAW_c_TEB0187_REV01!B:D,MATCH(H274,RAW_c_TEB0187_REV01!B:B,0),3)),"---"))),"---")</f>
        <v>J2-A29</v>
      </c>
      <c r="T274">
        <f>COUNTIF(RAW_c_TEB0187_REV01!B:B,G274)</f>
        <v>2</v>
      </c>
      <c r="U274" t="str">
        <f t="shared" si="29"/>
        <v>B2B-MGT-PS</v>
      </c>
    </row>
    <row r="275" spans="1:21" x14ac:dyDescent="0.25">
      <c r="A275" t="s">
        <v>5856</v>
      </c>
      <c r="B275" t="s">
        <v>39</v>
      </c>
      <c r="C275" t="s">
        <v>433</v>
      </c>
      <c r="D275" t="s">
        <v>410</v>
      </c>
      <c r="E275" t="s">
        <v>199</v>
      </c>
      <c r="F275" t="str">
        <f t="shared" si="24"/>
        <v>J2-A30</v>
      </c>
      <c r="G275" t="str">
        <f>VLOOKUP(F275,RAW_c_TEB0187_REV01!A:B,2,0)</f>
        <v>GND</v>
      </c>
      <c r="H275" t="str">
        <f t="shared" si="25"/>
        <v>GND</v>
      </c>
      <c r="I275" t="str">
        <f t="shared" si="26"/>
        <v>--</v>
      </c>
      <c r="J275" t="str">
        <f t="shared" si="27"/>
        <v>---</v>
      </c>
      <c r="K275" t="str">
        <f>IFERROR(IF(J275="--",IF(G275=H275,VLOOKUP(G275,RAW_c_TEB0187_REV01!L:N,3,0),SUM(VLOOKUP(H275,RAW_c_TEB0187_REV01!L:N,3,0),VLOOKUP(G275,RAW_c_TEB0187_REV01!L:N,3,0))),"---"),"---")</f>
        <v>---</v>
      </c>
      <c r="L275" t="str">
        <f t="shared" si="28"/>
        <v>J2-A30</v>
      </c>
      <c r="M275" t="str">
        <f>IFERROR(IF(
COUNTIF(B2B!H:H,(IF(K275&lt;&gt;"---",IF(INDEX(RAW_c_TEB0187_REV01!B:D,MATCH(H275,RAW_c_TEB0187_REV01!B:B,0),3)=L275,INDEX(
RAW_c_TEB0187_REV01!B:D,MATCH(H275,INDEX(RAW_c_TEB0187_REV01!B:B,MATCH(H275,RAW_c_TEB0187_REV01!B:B,)+1):'RAW_c_TEB0187_REV01'!B11346,)+MATCH(H275,RAW_c_TEB0187_REV01!B:B,),3),INDEX(RAW_c_TEB0187_REV01!B:D,MATCH(H275,RAW_c_TEB0187_REV01!B:B,0),3)),"---")))=1,"---",IF(K275&lt;&gt;"---",IF(INDEX(RAW_c_TEB0187_REV01!B:D,MATCH(H275,RAW_c_TEB0187_REV01!B:B,0),3)=L275,INDEX(
RAW_c_TEB0187_REV01!B:D,MATCH(H275,INDEX(RAW_c_TEB0187_REV01!B:B,MATCH(H275,RAW_c_TEB0187_REV01!B:B,)+1):'RAW_c_TEB0187_REV01'!B11346,)+MATCH(H275,RAW_c_TEB0187_REV01!B:B,),3),INDEX(RAW_c_TEB0187_REV01!B:D,MATCH(H275,RAW_c_TEB0187_REV01!B:B,0),3)),"---")),"---")</f>
        <v>---</v>
      </c>
      <c r="N275" t="str">
        <f>IFERROR(IF(AND(B275="B2B",J275="--"),L275,IF(
COUNTIF(B2B!H:H,(IF(K275&lt;&gt;"---",IF(INDEX(RAW_c_TEB0187_REV01!B:D,MATCH(H275,RAW_c_TEB0187_REV01!B:B,0),3)=L275,INDEX(
RAW_c_TEB0187_REV01!B:D,MATCH(H275,INDEX(RAW_c_TEB0187_REV01!B:B,MATCH(H275,RAW_c_TEB0187_REV01!B:B,)+1):'RAW_c_TEB0187_REV01'!B11346,)+MATCH(H275,RAW_c_TEB0187_REV01!B:B,),3),INDEX(RAW_c_TEB0187_REV01!B:D,MATCH(H275,RAW_c_TEB0187_REV01!B:B,0),3)),"---")))=0,"---",IF(K275&lt;&gt;"---",IF(INDEX(RAW_c_TEB0187_REV01!B:D,MATCH(H275,RAW_c_TEB0187_REV01!B:B,0),3)=L275,INDEX(
RAW_c_TEB0187_REV01!B:D,MATCH(H275,INDEX(RAW_c_TEB0187_REV01!B:B,MATCH(H275,RAW_c_TEB0187_REV01!B:B,)+1):'RAW_c_TEB0187_REV01'!B11346,)+MATCH(H275,RAW_c_TEB0187_REV01!B:B,),3),INDEX(RAW_c_TEB0187_REV01!B:D,MATCH(H275,RAW_c_TEB0187_REV01!B:B,0),3)),"---"))),"---")</f>
        <v>---</v>
      </c>
      <c r="T275">
        <f>COUNTIF(RAW_c_TEB0187_REV01!B:B,G275)</f>
        <v>1098</v>
      </c>
      <c r="U275" t="str">
        <f t="shared" si="29"/>
        <v>B2B-GND</v>
      </c>
    </row>
    <row r="276" spans="1:21" x14ac:dyDescent="0.25">
      <c r="A276" t="s">
        <v>5857</v>
      </c>
      <c r="B276" t="s">
        <v>39</v>
      </c>
      <c r="C276" t="s">
        <v>5619</v>
      </c>
      <c r="D276" t="s">
        <v>410</v>
      </c>
      <c r="E276" t="s">
        <v>200</v>
      </c>
      <c r="F276" t="str">
        <f t="shared" si="24"/>
        <v>J2-A31</v>
      </c>
      <c r="G276" t="str">
        <f>VLOOKUP(F276,RAW_c_TEB0187_REV01!A:B,2,0)</f>
        <v>CX_B4_P</v>
      </c>
      <c r="H276" t="str">
        <f t="shared" si="25"/>
        <v>CX_B4_P</v>
      </c>
      <c r="I276" t="str">
        <f t="shared" si="26"/>
        <v>--</v>
      </c>
      <c r="J276" t="str">
        <f t="shared" si="27"/>
        <v>--</v>
      </c>
      <c r="K276">
        <f>IFERROR(IF(J276="--",IF(G276=H276,VLOOKUP(G276,RAW_c_TEB0187_REV01!L:N,3,0),SUM(VLOOKUP(H276,RAW_c_TEB0187_REV01!L:N,3,0),VLOOKUP(G276,RAW_c_TEB0187_REV01!L:N,3,0))),"---"),"---")</f>
        <v>82.721699999999998</v>
      </c>
      <c r="L276" t="str">
        <f t="shared" si="28"/>
        <v>J2-A31</v>
      </c>
      <c r="M276" t="str">
        <f>IFERROR(IF(
COUNTIF(B2B!H:H,(IF(K276&lt;&gt;"---",IF(INDEX(RAW_c_TEB0187_REV01!B:D,MATCH(H276,RAW_c_TEB0187_REV01!B:B,0),3)=L276,INDEX(
RAW_c_TEB0187_REV01!B:D,MATCH(H276,INDEX(RAW_c_TEB0187_REV01!B:B,MATCH(H276,RAW_c_TEB0187_REV01!B:B,)+1):'RAW_c_TEB0187_REV01'!B11347,)+MATCH(H276,RAW_c_TEB0187_REV01!B:B,),3),INDEX(RAW_c_TEB0187_REV01!B:D,MATCH(H276,RAW_c_TEB0187_REV01!B:B,0),3)),"---")))=1,"---",IF(K276&lt;&gt;"---",IF(INDEX(RAW_c_TEB0187_REV01!B:D,MATCH(H276,RAW_c_TEB0187_REV01!B:B,0),3)=L276,INDEX(
RAW_c_TEB0187_REV01!B:D,MATCH(H276,INDEX(RAW_c_TEB0187_REV01!B:B,MATCH(H276,RAW_c_TEB0187_REV01!B:B,)+1):'RAW_c_TEB0187_REV01'!B11347,)+MATCH(H276,RAW_c_TEB0187_REV01!B:B,),3),INDEX(RAW_c_TEB0187_REV01!B:D,MATCH(H276,RAW_c_TEB0187_REV01!B:B,0),3)),"---")),"---")</f>
        <v>J21-39</v>
      </c>
      <c r="N276" t="str">
        <f>IFERROR(IF(AND(B276="B2B",J276="--"),L276,IF(
COUNTIF(B2B!H:H,(IF(K276&lt;&gt;"---",IF(INDEX(RAW_c_TEB0187_REV01!B:D,MATCH(H276,RAW_c_TEB0187_REV01!B:B,0),3)=L276,INDEX(
RAW_c_TEB0187_REV01!B:D,MATCH(H276,INDEX(RAW_c_TEB0187_REV01!B:B,MATCH(H276,RAW_c_TEB0187_REV01!B:B,)+1):'RAW_c_TEB0187_REV01'!B11347,)+MATCH(H276,RAW_c_TEB0187_REV01!B:B,),3),INDEX(RAW_c_TEB0187_REV01!B:D,MATCH(H276,RAW_c_TEB0187_REV01!B:B,0),3)),"---")))=0,"---",IF(K276&lt;&gt;"---",IF(INDEX(RAW_c_TEB0187_REV01!B:D,MATCH(H276,RAW_c_TEB0187_REV01!B:B,0),3)=L276,INDEX(
RAW_c_TEB0187_REV01!B:D,MATCH(H276,INDEX(RAW_c_TEB0187_REV01!B:B,MATCH(H276,RAW_c_TEB0187_REV01!B:B,)+1):'RAW_c_TEB0187_REV01'!B11347,)+MATCH(H276,RAW_c_TEB0187_REV01!B:B,),3),INDEX(RAW_c_TEB0187_REV01!B:D,MATCH(H276,RAW_c_TEB0187_REV01!B:B,0),3)),"---"))),"---")</f>
        <v>J2-A31</v>
      </c>
      <c r="T276">
        <f>COUNTIF(RAW_c_TEB0187_REV01!B:B,G276)</f>
        <v>2</v>
      </c>
      <c r="U276" t="str">
        <f t="shared" si="29"/>
        <v>B2B-IO</v>
      </c>
    </row>
    <row r="277" spans="1:21" x14ac:dyDescent="0.25">
      <c r="A277" t="s">
        <v>5858</v>
      </c>
      <c r="B277" t="s">
        <v>39</v>
      </c>
      <c r="C277" t="s">
        <v>5619</v>
      </c>
      <c r="D277" t="s">
        <v>410</v>
      </c>
      <c r="E277" t="s">
        <v>201</v>
      </c>
      <c r="F277" t="str">
        <f t="shared" si="24"/>
        <v>J2-A32</v>
      </c>
      <c r="G277" t="str">
        <f>VLOOKUP(F277,RAW_c_TEB0187_REV01!A:B,2,0)</f>
        <v>CX_B4_N</v>
      </c>
      <c r="H277" t="str">
        <f t="shared" si="25"/>
        <v>CX_B4_N</v>
      </c>
      <c r="I277" t="str">
        <f t="shared" si="26"/>
        <v>--</v>
      </c>
      <c r="J277" t="str">
        <f t="shared" si="27"/>
        <v>--</v>
      </c>
      <c r="K277">
        <f>IFERROR(IF(J277="--",IF(G277=H277,VLOOKUP(G277,RAW_c_TEB0187_REV01!L:N,3,0),SUM(VLOOKUP(H277,RAW_c_TEB0187_REV01!L:N,3,0),VLOOKUP(G277,RAW_c_TEB0187_REV01!L:N,3,0))),"---"),"---")</f>
        <v>82.797700000000006</v>
      </c>
      <c r="L277" t="str">
        <f t="shared" si="28"/>
        <v>J2-A32</v>
      </c>
      <c r="M277" t="str">
        <f>IFERROR(IF(
COUNTIF(B2B!H:H,(IF(K277&lt;&gt;"---",IF(INDEX(RAW_c_TEB0187_REV01!B:D,MATCH(H277,RAW_c_TEB0187_REV01!B:B,0),3)=L277,INDEX(
RAW_c_TEB0187_REV01!B:D,MATCH(H277,INDEX(RAW_c_TEB0187_REV01!B:B,MATCH(H277,RAW_c_TEB0187_REV01!B:B,)+1):'RAW_c_TEB0187_REV01'!B11348,)+MATCH(H277,RAW_c_TEB0187_REV01!B:B,),3),INDEX(RAW_c_TEB0187_REV01!B:D,MATCH(H277,RAW_c_TEB0187_REV01!B:B,0),3)),"---")))=1,"---",IF(K277&lt;&gt;"---",IF(INDEX(RAW_c_TEB0187_REV01!B:D,MATCH(H277,RAW_c_TEB0187_REV01!B:B,0),3)=L277,INDEX(
RAW_c_TEB0187_REV01!B:D,MATCH(H277,INDEX(RAW_c_TEB0187_REV01!B:B,MATCH(H277,RAW_c_TEB0187_REV01!B:B,)+1):'RAW_c_TEB0187_REV01'!B11348,)+MATCH(H277,RAW_c_TEB0187_REV01!B:B,),3),INDEX(RAW_c_TEB0187_REV01!B:D,MATCH(H277,RAW_c_TEB0187_REV01!B:B,0),3)),"---")),"---")</f>
        <v>J21-41</v>
      </c>
      <c r="N277" t="str">
        <f>IFERROR(IF(AND(B277="B2B",J277="--"),L277,IF(
COUNTIF(B2B!H:H,(IF(K277&lt;&gt;"---",IF(INDEX(RAW_c_TEB0187_REV01!B:D,MATCH(H277,RAW_c_TEB0187_REV01!B:B,0),3)=L277,INDEX(
RAW_c_TEB0187_REV01!B:D,MATCH(H277,INDEX(RAW_c_TEB0187_REV01!B:B,MATCH(H277,RAW_c_TEB0187_REV01!B:B,)+1):'RAW_c_TEB0187_REV01'!B11348,)+MATCH(H277,RAW_c_TEB0187_REV01!B:B,),3),INDEX(RAW_c_TEB0187_REV01!B:D,MATCH(H277,RAW_c_TEB0187_REV01!B:B,0),3)),"---")))=0,"---",IF(K277&lt;&gt;"---",IF(INDEX(RAW_c_TEB0187_REV01!B:D,MATCH(H277,RAW_c_TEB0187_REV01!B:B,0),3)=L277,INDEX(
RAW_c_TEB0187_REV01!B:D,MATCH(H277,INDEX(RAW_c_TEB0187_REV01!B:B,MATCH(H277,RAW_c_TEB0187_REV01!B:B,)+1):'RAW_c_TEB0187_REV01'!B11348,)+MATCH(H277,RAW_c_TEB0187_REV01!B:B,),3),INDEX(RAW_c_TEB0187_REV01!B:D,MATCH(H277,RAW_c_TEB0187_REV01!B:B,0),3)),"---"))),"---")</f>
        <v>J2-A32</v>
      </c>
      <c r="T277">
        <f>COUNTIF(RAW_c_TEB0187_REV01!B:B,G277)</f>
        <v>2</v>
      </c>
      <c r="U277" t="str">
        <f t="shared" si="29"/>
        <v>B2B-IO</v>
      </c>
    </row>
    <row r="278" spans="1:21" x14ac:dyDescent="0.25">
      <c r="A278" t="s">
        <v>5859</v>
      </c>
      <c r="B278" t="s">
        <v>39</v>
      </c>
      <c r="C278" t="s">
        <v>5619</v>
      </c>
      <c r="D278" t="s">
        <v>410</v>
      </c>
      <c r="E278" t="s">
        <v>202</v>
      </c>
      <c r="F278" t="str">
        <f t="shared" si="24"/>
        <v>J2-A33</v>
      </c>
      <c r="G278" t="str">
        <f>VLOOKUP(F278,RAW_c_TEB0187_REV01!A:B,2,0)</f>
        <v>CX_A4_P</v>
      </c>
      <c r="H278" t="str">
        <f t="shared" si="25"/>
        <v>CX_A4_P</v>
      </c>
      <c r="I278" t="str">
        <f t="shared" si="26"/>
        <v>--</v>
      </c>
      <c r="J278" t="str">
        <f t="shared" si="27"/>
        <v>--</v>
      </c>
      <c r="K278">
        <f>IFERROR(IF(J278="--",IF(G278=H278,VLOOKUP(G278,RAW_c_TEB0187_REV01!L:N,3,0),SUM(VLOOKUP(H278,RAW_c_TEB0187_REV01!L:N,3,0),VLOOKUP(G278,RAW_c_TEB0187_REV01!L:N,3,0))),"---"),"---")</f>
        <v>78.710099999999997</v>
      </c>
      <c r="L278" t="str">
        <f t="shared" si="28"/>
        <v>J2-A33</v>
      </c>
      <c r="M278" t="str">
        <f>IFERROR(IF(
COUNTIF(B2B!H:H,(IF(K278&lt;&gt;"---",IF(INDEX(RAW_c_TEB0187_REV01!B:D,MATCH(H278,RAW_c_TEB0187_REV01!B:B,0),3)=L278,INDEX(
RAW_c_TEB0187_REV01!B:D,MATCH(H278,INDEX(RAW_c_TEB0187_REV01!B:B,MATCH(H278,RAW_c_TEB0187_REV01!B:B,)+1):'RAW_c_TEB0187_REV01'!B11349,)+MATCH(H278,RAW_c_TEB0187_REV01!B:B,),3),INDEX(RAW_c_TEB0187_REV01!B:D,MATCH(H278,RAW_c_TEB0187_REV01!B:B,0),3)),"---")))=1,"---",IF(K278&lt;&gt;"---",IF(INDEX(RAW_c_TEB0187_REV01!B:D,MATCH(H278,RAW_c_TEB0187_REV01!B:B,0),3)=L278,INDEX(
RAW_c_TEB0187_REV01!B:D,MATCH(H278,INDEX(RAW_c_TEB0187_REV01!B:B,MATCH(H278,RAW_c_TEB0187_REV01!B:B,)+1):'RAW_c_TEB0187_REV01'!B11349,)+MATCH(H278,RAW_c_TEB0187_REV01!B:B,),3),INDEX(RAW_c_TEB0187_REV01!B:D,MATCH(H278,RAW_c_TEB0187_REV01!B:B,0),3)),"---")),"---")</f>
        <v>J21-38</v>
      </c>
      <c r="N278" t="str">
        <f>IFERROR(IF(AND(B278="B2B",J278="--"),L278,IF(
COUNTIF(B2B!H:H,(IF(K278&lt;&gt;"---",IF(INDEX(RAW_c_TEB0187_REV01!B:D,MATCH(H278,RAW_c_TEB0187_REV01!B:B,0),3)=L278,INDEX(
RAW_c_TEB0187_REV01!B:D,MATCH(H278,INDEX(RAW_c_TEB0187_REV01!B:B,MATCH(H278,RAW_c_TEB0187_REV01!B:B,)+1):'RAW_c_TEB0187_REV01'!B11349,)+MATCH(H278,RAW_c_TEB0187_REV01!B:B,),3),INDEX(RAW_c_TEB0187_REV01!B:D,MATCH(H278,RAW_c_TEB0187_REV01!B:B,0),3)),"---")))=0,"---",IF(K278&lt;&gt;"---",IF(INDEX(RAW_c_TEB0187_REV01!B:D,MATCH(H278,RAW_c_TEB0187_REV01!B:B,0),3)=L278,INDEX(
RAW_c_TEB0187_REV01!B:D,MATCH(H278,INDEX(RAW_c_TEB0187_REV01!B:B,MATCH(H278,RAW_c_TEB0187_REV01!B:B,)+1):'RAW_c_TEB0187_REV01'!B11349,)+MATCH(H278,RAW_c_TEB0187_REV01!B:B,),3),INDEX(RAW_c_TEB0187_REV01!B:D,MATCH(H278,RAW_c_TEB0187_REV01!B:B,0),3)),"---"))),"---")</f>
        <v>J2-A33</v>
      </c>
      <c r="T278">
        <f>COUNTIF(RAW_c_TEB0187_REV01!B:B,G278)</f>
        <v>2</v>
      </c>
      <c r="U278" t="str">
        <f t="shared" si="29"/>
        <v>B2B-IO</v>
      </c>
    </row>
    <row r="279" spans="1:21" x14ac:dyDescent="0.25">
      <c r="A279" t="s">
        <v>5860</v>
      </c>
      <c r="B279" t="s">
        <v>39</v>
      </c>
      <c r="C279" t="s">
        <v>5619</v>
      </c>
      <c r="D279" t="s">
        <v>410</v>
      </c>
      <c r="E279" t="s">
        <v>203</v>
      </c>
      <c r="F279" t="str">
        <f t="shared" si="24"/>
        <v>J2-A34</v>
      </c>
      <c r="G279" t="str">
        <f>VLOOKUP(F279,RAW_c_TEB0187_REV01!A:B,2,0)</f>
        <v>CX_A4_N</v>
      </c>
      <c r="H279" t="str">
        <f t="shared" si="25"/>
        <v>CX_A4_N</v>
      </c>
      <c r="I279" t="str">
        <f t="shared" si="26"/>
        <v>--</v>
      </c>
      <c r="J279" t="str">
        <f t="shared" si="27"/>
        <v>--</v>
      </c>
      <c r="K279">
        <f>IFERROR(IF(J279="--",IF(G279=H279,VLOOKUP(G279,RAW_c_TEB0187_REV01!L:N,3,0),SUM(VLOOKUP(H279,RAW_c_TEB0187_REV01!L:N,3,0),VLOOKUP(G279,RAW_c_TEB0187_REV01!L:N,3,0))),"---"),"---")</f>
        <v>78.711100000000002</v>
      </c>
      <c r="L279" t="str">
        <f t="shared" si="28"/>
        <v>J2-A34</v>
      </c>
      <c r="M279" t="str">
        <f>IFERROR(IF(
COUNTIF(B2B!H:H,(IF(K279&lt;&gt;"---",IF(INDEX(RAW_c_TEB0187_REV01!B:D,MATCH(H279,RAW_c_TEB0187_REV01!B:B,0),3)=L279,INDEX(
RAW_c_TEB0187_REV01!B:D,MATCH(H279,INDEX(RAW_c_TEB0187_REV01!B:B,MATCH(H279,RAW_c_TEB0187_REV01!B:B,)+1):'RAW_c_TEB0187_REV01'!B11350,)+MATCH(H279,RAW_c_TEB0187_REV01!B:B,),3),INDEX(RAW_c_TEB0187_REV01!B:D,MATCH(H279,RAW_c_TEB0187_REV01!B:B,0),3)),"---")))=1,"---",IF(K279&lt;&gt;"---",IF(INDEX(RAW_c_TEB0187_REV01!B:D,MATCH(H279,RAW_c_TEB0187_REV01!B:B,0),3)=L279,INDEX(
RAW_c_TEB0187_REV01!B:D,MATCH(H279,INDEX(RAW_c_TEB0187_REV01!B:B,MATCH(H279,RAW_c_TEB0187_REV01!B:B,)+1):'RAW_c_TEB0187_REV01'!B11350,)+MATCH(H279,RAW_c_TEB0187_REV01!B:B,),3),INDEX(RAW_c_TEB0187_REV01!B:D,MATCH(H279,RAW_c_TEB0187_REV01!B:B,0),3)),"---")),"---")</f>
        <v>J21-40</v>
      </c>
      <c r="N279" t="str">
        <f>IFERROR(IF(AND(B279="B2B",J279="--"),L279,IF(
COUNTIF(B2B!H:H,(IF(K279&lt;&gt;"---",IF(INDEX(RAW_c_TEB0187_REV01!B:D,MATCH(H279,RAW_c_TEB0187_REV01!B:B,0),3)=L279,INDEX(
RAW_c_TEB0187_REV01!B:D,MATCH(H279,INDEX(RAW_c_TEB0187_REV01!B:B,MATCH(H279,RAW_c_TEB0187_REV01!B:B,)+1):'RAW_c_TEB0187_REV01'!B11350,)+MATCH(H279,RAW_c_TEB0187_REV01!B:B,),3),INDEX(RAW_c_TEB0187_REV01!B:D,MATCH(H279,RAW_c_TEB0187_REV01!B:B,0),3)),"---")))=0,"---",IF(K279&lt;&gt;"---",IF(INDEX(RAW_c_TEB0187_REV01!B:D,MATCH(H279,RAW_c_TEB0187_REV01!B:B,0),3)=L279,INDEX(
RAW_c_TEB0187_REV01!B:D,MATCH(H279,INDEX(RAW_c_TEB0187_REV01!B:B,MATCH(H279,RAW_c_TEB0187_REV01!B:B,)+1):'RAW_c_TEB0187_REV01'!B11350,)+MATCH(H279,RAW_c_TEB0187_REV01!B:B,),3),INDEX(RAW_c_TEB0187_REV01!B:D,MATCH(H279,RAW_c_TEB0187_REV01!B:B,0),3)),"---"))),"---")</f>
        <v>J2-A34</v>
      </c>
      <c r="T279">
        <f>COUNTIF(RAW_c_TEB0187_REV01!B:B,G279)</f>
        <v>2</v>
      </c>
      <c r="U279" t="str">
        <f t="shared" si="29"/>
        <v>B2B-IO</v>
      </c>
    </row>
    <row r="280" spans="1:21" x14ac:dyDescent="0.25">
      <c r="A280" t="s">
        <v>5861</v>
      </c>
      <c r="B280" t="s">
        <v>39</v>
      </c>
      <c r="C280" t="s">
        <v>5619</v>
      </c>
      <c r="D280" t="s">
        <v>410</v>
      </c>
      <c r="E280" t="s">
        <v>204</v>
      </c>
      <c r="F280" t="str">
        <f t="shared" si="24"/>
        <v>J2-A35</v>
      </c>
      <c r="G280" t="str">
        <f>VLOOKUP(F280,RAW_c_TEB0187_REV01!A:B,2,0)</f>
        <v>CX_B0_P</v>
      </c>
      <c r="H280" t="str">
        <f t="shared" si="25"/>
        <v>CX_B0_P</v>
      </c>
      <c r="I280" t="str">
        <f t="shared" si="26"/>
        <v>--</v>
      </c>
      <c r="J280" t="str">
        <f t="shared" si="27"/>
        <v>--</v>
      </c>
      <c r="K280">
        <f>IFERROR(IF(J280="--",IF(G280=H280,VLOOKUP(G280,RAW_c_TEB0187_REV01!L:N,3,0),SUM(VLOOKUP(H280,RAW_c_TEB0187_REV01!L:N,3,0),VLOOKUP(G280,RAW_c_TEB0187_REV01!L:N,3,0))),"---"),"---")</f>
        <v>84.758799999999994</v>
      </c>
      <c r="L280" t="str">
        <f t="shared" si="28"/>
        <v>J2-A35</v>
      </c>
      <c r="M280" t="str">
        <f>IFERROR(IF(
COUNTIF(B2B!H:H,(IF(K280&lt;&gt;"---",IF(INDEX(RAW_c_TEB0187_REV01!B:D,MATCH(H280,RAW_c_TEB0187_REV01!B:B,0),3)=L280,INDEX(
RAW_c_TEB0187_REV01!B:D,MATCH(H280,INDEX(RAW_c_TEB0187_REV01!B:B,MATCH(H280,RAW_c_TEB0187_REV01!B:B,)+1):'RAW_c_TEB0187_REV01'!B11351,)+MATCH(H280,RAW_c_TEB0187_REV01!B:B,),3),INDEX(RAW_c_TEB0187_REV01!B:D,MATCH(H280,RAW_c_TEB0187_REV01!B:B,0),3)),"---")))=1,"---",IF(K280&lt;&gt;"---",IF(INDEX(RAW_c_TEB0187_REV01!B:D,MATCH(H280,RAW_c_TEB0187_REV01!B:B,0),3)=L280,INDEX(
RAW_c_TEB0187_REV01!B:D,MATCH(H280,INDEX(RAW_c_TEB0187_REV01!B:B,MATCH(H280,RAW_c_TEB0187_REV01!B:B,)+1):'RAW_c_TEB0187_REV01'!B11351,)+MATCH(H280,RAW_c_TEB0187_REV01!B:B,),3),INDEX(RAW_c_TEB0187_REV01!B:D,MATCH(H280,RAW_c_TEB0187_REV01!B:B,0),3)),"---")),"---")</f>
        <v>J21-15</v>
      </c>
      <c r="N280" t="str">
        <f>IFERROR(IF(AND(B280="B2B",J280="--"),L280,IF(
COUNTIF(B2B!H:H,(IF(K280&lt;&gt;"---",IF(INDEX(RAW_c_TEB0187_REV01!B:D,MATCH(H280,RAW_c_TEB0187_REV01!B:B,0),3)=L280,INDEX(
RAW_c_TEB0187_REV01!B:D,MATCH(H280,INDEX(RAW_c_TEB0187_REV01!B:B,MATCH(H280,RAW_c_TEB0187_REV01!B:B,)+1):'RAW_c_TEB0187_REV01'!B11351,)+MATCH(H280,RAW_c_TEB0187_REV01!B:B,),3),INDEX(RAW_c_TEB0187_REV01!B:D,MATCH(H280,RAW_c_TEB0187_REV01!B:B,0),3)),"---")))=0,"---",IF(K280&lt;&gt;"---",IF(INDEX(RAW_c_TEB0187_REV01!B:D,MATCH(H280,RAW_c_TEB0187_REV01!B:B,0),3)=L280,INDEX(
RAW_c_TEB0187_REV01!B:D,MATCH(H280,INDEX(RAW_c_TEB0187_REV01!B:B,MATCH(H280,RAW_c_TEB0187_REV01!B:B,)+1):'RAW_c_TEB0187_REV01'!B11351,)+MATCH(H280,RAW_c_TEB0187_REV01!B:B,),3),INDEX(RAW_c_TEB0187_REV01!B:D,MATCH(H280,RAW_c_TEB0187_REV01!B:B,0),3)),"---"))),"---")</f>
        <v>J2-A35</v>
      </c>
      <c r="T280">
        <f>COUNTIF(RAW_c_TEB0187_REV01!B:B,G280)</f>
        <v>2</v>
      </c>
      <c r="U280" t="str">
        <f t="shared" si="29"/>
        <v>B2B-IO</v>
      </c>
    </row>
    <row r="281" spans="1:21" x14ac:dyDescent="0.25">
      <c r="A281" t="s">
        <v>5862</v>
      </c>
      <c r="B281" t="s">
        <v>39</v>
      </c>
      <c r="C281" t="s">
        <v>5619</v>
      </c>
      <c r="D281" t="s">
        <v>410</v>
      </c>
      <c r="E281" t="s">
        <v>205</v>
      </c>
      <c r="F281" t="str">
        <f t="shared" si="24"/>
        <v>J2-A36</v>
      </c>
      <c r="G281" t="str">
        <f>VLOOKUP(F281,RAW_c_TEB0187_REV01!A:B,2,0)</f>
        <v>CX_B0_N</v>
      </c>
      <c r="H281" t="str">
        <f t="shared" si="25"/>
        <v>CX_B0_N</v>
      </c>
      <c r="I281" t="str">
        <f t="shared" si="26"/>
        <v>--</v>
      </c>
      <c r="J281" t="str">
        <f t="shared" si="27"/>
        <v>--</v>
      </c>
      <c r="K281">
        <f>IFERROR(IF(J281="--",IF(G281=H281,VLOOKUP(G281,RAW_c_TEB0187_REV01!L:N,3,0),SUM(VLOOKUP(H281,RAW_c_TEB0187_REV01!L:N,3,0),VLOOKUP(G281,RAW_c_TEB0187_REV01!L:N,3,0))),"---"),"---")</f>
        <v>84.148099999999999</v>
      </c>
      <c r="L281" t="str">
        <f t="shared" si="28"/>
        <v>J2-A36</v>
      </c>
      <c r="M281" t="str">
        <f>IFERROR(IF(
COUNTIF(B2B!H:H,(IF(K281&lt;&gt;"---",IF(INDEX(RAW_c_TEB0187_REV01!B:D,MATCH(H281,RAW_c_TEB0187_REV01!B:B,0),3)=L281,INDEX(
RAW_c_TEB0187_REV01!B:D,MATCH(H281,INDEX(RAW_c_TEB0187_REV01!B:B,MATCH(H281,RAW_c_TEB0187_REV01!B:B,)+1):'RAW_c_TEB0187_REV01'!B11352,)+MATCH(H281,RAW_c_TEB0187_REV01!B:B,),3),INDEX(RAW_c_TEB0187_REV01!B:D,MATCH(H281,RAW_c_TEB0187_REV01!B:B,0),3)),"---")))=1,"---",IF(K281&lt;&gt;"---",IF(INDEX(RAW_c_TEB0187_REV01!B:D,MATCH(H281,RAW_c_TEB0187_REV01!B:B,0),3)=L281,INDEX(
RAW_c_TEB0187_REV01!B:D,MATCH(H281,INDEX(RAW_c_TEB0187_REV01!B:B,MATCH(H281,RAW_c_TEB0187_REV01!B:B,)+1):'RAW_c_TEB0187_REV01'!B11352,)+MATCH(H281,RAW_c_TEB0187_REV01!B:B,),3),INDEX(RAW_c_TEB0187_REV01!B:D,MATCH(H281,RAW_c_TEB0187_REV01!B:B,0),3)),"---")),"---")</f>
        <v>J21-17</v>
      </c>
      <c r="N281" t="str">
        <f>IFERROR(IF(AND(B281="B2B",J281="--"),L281,IF(
COUNTIF(B2B!H:H,(IF(K281&lt;&gt;"---",IF(INDEX(RAW_c_TEB0187_REV01!B:D,MATCH(H281,RAW_c_TEB0187_REV01!B:B,0),3)=L281,INDEX(
RAW_c_TEB0187_REV01!B:D,MATCH(H281,INDEX(RAW_c_TEB0187_REV01!B:B,MATCH(H281,RAW_c_TEB0187_REV01!B:B,)+1):'RAW_c_TEB0187_REV01'!B11352,)+MATCH(H281,RAW_c_TEB0187_REV01!B:B,),3),INDEX(RAW_c_TEB0187_REV01!B:D,MATCH(H281,RAW_c_TEB0187_REV01!B:B,0),3)),"---")))=0,"---",IF(K281&lt;&gt;"---",IF(INDEX(RAW_c_TEB0187_REV01!B:D,MATCH(H281,RAW_c_TEB0187_REV01!B:B,0),3)=L281,INDEX(
RAW_c_TEB0187_REV01!B:D,MATCH(H281,INDEX(RAW_c_TEB0187_REV01!B:B,MATCH(H281,RAW_c_TEB0187_REV01!B:B,)+1):'RAW_c_TEB0187_REV01'!B11352,)+MATCH(H281,RAW_c_TEB0187_REV01!B:B,),3),INDEX(RAW_c_TEB0187_REV01!B:D,MATCH(H281,RAW_c_TEB0187_REV01!B:B,0),3)),"---"))),"---")</f>
        <v>J2-A36</v>
      </c>
      <c r="T281">
        <f>COUNTIF(RAW_c_TEB0187_REV01!B:B,G281)</f>
        <v>2</v>
      </c>
      <c r="U281" t="str">
        <f t="shared" si="29"/>
        <v>B2B-IO</v>
      </c>
    </row>
    <row r="282" spans="1:21" x14ac:dyDescent="0.25">
      <c r="A282" t="s">
        <v>5863</v>
      </c>
      <c r="B282" t="s">
        <v>39</v>
      </c>
      <c r="C282" t="s">
        <v>5625</v>
      </c>
      <c r="D282" t="s">
        <v>410</v>
      </c>
      <c r="E282" t="s">
        <v>206</v>
      </c>
      <c r="F282" t="str">
        <f t="shared" si="24"/>
        <v>J2-A37</v>
      </c>
      <c r="G282" t="str">
        <f>VLOOKUP(F282,RAW_c_TEB0187_REV01!A:B,2,0)</f>
        <v>VCCIO_3B_T</v>
      </c>
      <c r="H282" t="str">
        <f t="shared" si="25"/>
        <v>VCCIO_3B_T</v>
      </c>
      <c r="I282" t="str">
        <f t="shared" si="26"/>
        <v>--</v>
      </c>
      <c r="J282" t="str">
        <f t="shared" si="27"/>
        <v>--</v>
      </c>
      <c r="K282">
        <f>IFERROR(IF(J282="--",IF(G282=H282,VLOOKUP(G282,RAW_c_TEB0187_REV01!L:N,3,0),SUM(VLOOKUP(H282,RAW_c_TEB0187_REV01!L:N,3,0),VLOOKUP(G282,RAW_c_TEB0187_REV01!L:N,3,0))),"---"),"---")</f>
        <v>4.8131000000000004</v>
      </c>
      <c r="L282" t="str">
        <f t="shared" si="28"/>
        <v>J2-A37</v>
      </c>
      <c r="M282" t="str">
        <f>IFERROR(IF(
COUNTIF(B2B!H:H,(IF(K282&lt;&gt;"---",IF(INDEX(RAW_c_TEB0187_REV01!B:D,MATCH(H282,RAW_c_TEB0187_REV01!B:B,0),3)=L282,INDEX(
RAW_c_TEB0187_REV01!B:D,MATCH(H282,INDEX(RAW_c_TEB0187_REV01!B:B,MATCH(H282,RAW_c_TEB0187_REV01!B:B,)+1):'RAW_c_TEB0187_REV01'!B11353,)+MATCH(H282,RAW_c_TEB0187_REV01!B:B,),3),INDEX(RAW_c_TEB0187_REV01!B:D,MATCH(H282,RAW_c_TEB0187_REV01!B:B,0),3)),"---")))=1,"---",IF(K282&lt;&gt;"---",IF(INDEX(RAW_c_TEB0187_REV01!B:D,MATCH(H282,RAW_c_TEB0187_REV01!B:B,0),3)=L282,INDEX(
RAW_c_TEB0187_REV01!B:D,MATCH(H282,INDEX(RAW_c_TEB0187_REV01!B:B,MATCH(H282,RAW_c_TEB0187_REV01!B:B,)+1):'RAW_c_TEB0187_REV01'!B11353,)+MATCH(H282,RAW_c_TEB0187_REV01!B:B,),3),INDEX(RAW_c_TEB0187_REV01!B:D,MATCH(H282,RAW_c_TEB0187_REV01!B:B,0),3)),"---")),"---")</f>
        <v>---</v>
      </c>
      <c r="N282" t="str">
        <f>IFERROR(IF(AND(B282="B2B",J282="--"),L282,IF(
COUNTIF(B2B!H:H,(IF(K282&lt;&gt;"---",IF(INDEX(RAW_c_TEB0187_REV01!B:D,MATCH(H282,RAW_c_TEB0187_REV01!B:B,0),3)=L282,INDEX(
RAW_c_TEB0187_REV01!B:D,MATCH(H282,INDEX(RAW_c_TEB0187_REV01!B:B,MATCH(H282,RAW_c_TEB0187_REV01!B:B,)+1):'RAW_c_TEB0187_REV01'!B11353,)+MATCH(H282,RAW_c_TEB0187_REV01!B:B,),3),INDEX(RAW_c_TEB0187_REV01!B:D,MATCH(H282,RAW_c_TEB0187_REV01!B:B,0),3)),"---")))=0,"---",IF(K282&lt;&gt;"---",IF(INDEX(RAW_c_TEB0187_REV01!B:D,MATCH(H282,RAW_c_TEB0187_REV01!B:B,0),3)=L282,INDEX(
RAW_c_TEB0187_REV01!B:D,MATCH(H282,INDEX(RAW_c_TEB0187_REV01!B:B,MATCH(H282,RAW_c_TEB0187_REV01!B:B,)+1):'RAW_c_TEB0187_REV01'!B11353,)+MATCH(H282,RAW_c_TEB0187_REV01!B:B,),3),INDEX(RAW_c_TEB0187_REV01!B:D,MATCH(H282,RAW_c_TEB0187_REV01!B:B,0),3)),"---"))),"---")</f>
        <v>J2-A37</v>
      </c>
      <c r="T282">
        <f>COUNTIF(RAW_c_TEB0187_REV01!B:B,G282)</f>
        <v>3</v>
      </c>
      <c r="U282" t="str">
        <f t="shared" si="29"/>
        <v>B2B-PWR</v>
      </c>
    </row>
    <row r="283" spans="1:21" x14ac:dyDescent="0.25">
      <c r="A283" t="s">
        <v>5864</v>
      </c>
      <c r="B283" t="s">
        <v>39</v>
      </c>
      <c r="C283" t="s">
        <v>5619</v>
      </c>
      <c r="D283" t="s">
        <v>410</v>
      </c>
      <c r="E283" t="s">
        <v>207</v>
      </c>
      <c r="F283" t="str">
        <f t="shared" si="24"/>
        <v>J2-A38</v>
      </c>
      <c r="G283" t="str">
        <f>VLOOKUP(F283,RAW_c_TEB0187_REV01!A:B,2,0)</f>
        <v>CY_B5_P</v>
      </c>
      <c r="H283" t="str">
        <f t="shared" si="25"/>
        <v>CY_B5_P</v>
      </c>
      <c r="I283" t="str">
        <f t="shared" si="26"/>
        <v>--</v>
      </c>
      <c r="J283" t="str">
        <f t="shared" si="27"/>
        <v>--</v>
      </c>
      <c r="K283">
        <f>IFERROR(IF(J283="--",IF(G283=H283,VLOOKUP(G283,RAW_c_TEB0187_REV01!L:N,3,0),SUM(VLOOKUP(H283,RAW_c_TEB0187_REV01!L:N,3,0),VLOOKUP(G283,RAW_c_TEB0187_REV01!L:N,3,0))),"---"),"---")</f>
        <v>63.811</v>
      </c>
      <c r="L283" t="str">
        <f t="shared" si="28"/>
        <v>J2-A38</v>
      </c>
      <c r="M283" t="str">
        <f>IFERROR(IF(
COUNTIF(B2B!H:H,(IF(K283&lt;&gt;"---",IF(INDEX(RAW_c_TEB0187_REV01!B:D,MATCH(H283,RAW_c_TEB0187_REV01!B:B,0),3)=L283,INDEX(
RAW_c_TEB0187_REV01!B:D,MATCH(H283,INDEX(RAW_c_TEB0187_REV01!B:B,MATCH(H283,RAW_c_TEB0187_REV01!B:B,)+1):'RAW_c_TEB0187_REV01'!B11354,)+MATCH(H283,RAW_c_TEB0187_REV01!B:B,),3),INDEX(RAW_c_TEB0187_REV01!B:D,MATCH(H283,RAW_c_TEB0187_REV01!B:B,0),3)),"---")))=1,"---",IF(K283&lt;&gt;"---",IF(INDEX(RAW_c_TEB0187_REV01!B:D,MATCH(H283,RAW_c_TEB0187_REV01!B:B,0),3)=L283,INDEX(
RAW_c_TEB0187_REV01!B:D,MATCH(H283,INDEX(RAW_c_TEB0187_REV01!B:B,MATCH(H283,RAW_c_TEB0187_REV01!B:B,)+1):'RAW_c_TEB0187_REV01'!B11354,)+MATCH(H283,RAW_c_TEB0187_REV01!B:B,),3),INDEX(RAW_c_TEB0187_REV01!B:D,MATCH(H283,RAW_c_TEB0187_REV01!B:B,0),3)),"---")),"---")</f>
        <v>J19-45</v>
      </c>
      <c r="N283" t="str">
        <f>IFERROR(IF(AND(B283="B2B",J283="--"),L283,IF(
COUNTIF(B2B!H:H,(IF(K283&lt;&gt;"---",IF(INDEX(RAW_c_TEB0187_REV01!B:D,MATCH(H283,RAW_c_TEB0187_REV01!B:B,0),3)=L283,INDEX(
RAW_c_TEB0187_REV01!B:D,MATCH(H283,INDEX(RAW_c_TEB0187_REV01!B:B,MATCH(H283,RAW_c_TEB0187_REV01!B:B,)+1):'RAW_c_TEB0187_REV01'!B11354,)+MATCH(H283,RAW_c_TEB0187_REV01!B:B,),3),INDEX(RAW_c_TEB0187_REV01!B:D,MATCH(H283,RAW_c_TEB0187_REV01!B:B,0),3)),"---")))=0,"---",IF(K283&lt;&gt;"---",IF(INDEX(RAW_c_TEB0187_REV01!B:D,MATCH(H283,RAW_c_TEB0187_REV01!B:B,0),3)=L283,INDEX(
RAW_c_TEB0187_REV01!B:D,MATCH(H283,INDEX(RAW_c_TEB0187_REV01!B:B,MATCH(H283,RAW_c_TEB0187_REV01!B:B,)+1):'RAW_c_TEB0187_REV01'!B11354,)+MATCH(H283,RAW_c_TEB0187_REV01!B:B,),3),INDEX(RAW_c_TEB0187_REV01!B:D,MATCH(H283,RAW_c_TEB0187_REV01!B:B,0),3)),"---"))),"---")</f>
        <v>J2-A38</v>
      </c>
      <c r="T283">
        <f>COUNTIF(RAW_c_TEB0187_REV01!B:B,G283)</f>
        <v>2</v>
      </c>
      <c r="U283" t="str">
        <f t="shared" si="29"/>
        <v>B2B-IO</v>
      </c>
    </row>
    <row r="284" spans="1:21" x14ac:dyDescent="0.25">
      <c r="A284" t="s">
        <v>5865</v>
      </c>
      <c r="B284" t="s">
        <v>39</v>
      </c>
      <c r="C284" t="s">
        <v>5619</v>
      </c>
      <c r="D284" t="s">
        <v>410</v>
      </c>
      <c r="E284" t="s">
        <v>208</v>
      </c>
      <c r="F284" t="str">
        <f t="shared" si="24"/>
        <v>J2-A39</v>
      </c>
      <c r="G284" t="str">
        <f>VLOOKUP(F284,RAW_c_TEB0187_REV01!A:B,2,0)</f>
        <v>CY_B5_N</v>
      </c>
      <c r="H284" t="str">
        <f t="shared" si="25"/>
        <v>CY_B5_N</v>
      </c>
      <c r="I284" t="str">
        <f t="shared" si="26"/>
        <v>--</v>
      </c>
      <c r="J284" t="str">
        <f t="shared" si="27"/>
        <v>--</v>
      </c>
      <c r="K284">
        <f>IFERROR(IF(J284="--",IF(G284=H284,VLOOKUP(G284,RAW_c_TEB0187_REV01!L:N,3,0),SUM(VLOOKUP(H284,RAW_c_TEB0187_REV01!L:N,3,0),VLOOKUP(G284,RAW_c_TEB0187_REV01!L:N,3,0))),"---"),"---")</f>
        <v>63.831000000000003</v>
      </c>
      <c r="L284" t="str">
        <f t="shared" si="28"/>
        <v>J2-A39</v>
      </c>
      <c r="M284" t="str">
        <f>IFERROR(IF(
COUNTIF(B2B!H:H,(IF(K284&lt;&gt;"---",IF(INDEX(RAW_c_TEB0187_REV01!B:D,MATCH(H284,RAW_c_TEB0187_REV01!B:B,0),3)=L284,INDEX(
RAW_c_TEB0187_REV01!B:D,MATCH(H284,INDEX(RAW_c_TEB0187_REV01!B:B,MATCH(H284,RAW_c_TEB0187_REV01!B:B,)+1):'RAW_c_TEB0187_REV01'!B11355,)+MATCH(H284,RAW_c_TEB0187_REV01!B:B,),3),INDEX(RAW_c_TEB0187_REV01!B:D,MATCH(H284,RAW_c_TEB0187_REV01!B:B,0),3)),"---")))=1,"---",IF(K284&lt;&gt;"---",IF(INDEX(RAW_c_TEB0187_REV01!B:D,MATCH(H284,RAW_c_TEB0187_REV01!B:B,0),3)=L284,INDEX(
RAW_c_TEB0187_REV01!B:D,MATCH(H284,INDEX(RAW_c_TEB0187_REV01!B:B,MATCH(H284,RAW_c_TEB0187_REV01!B:B,)+1):'RAW_c_TEB0187_REV01'!B11355,)+MATCH(H284,RAW_c_TEB0187_REV01!B:B,),3),INDEX(RAW_c_TEB0187_REV01!B:D,MATCH(H284,RAW_c_TEB0187_REV01!B:B,0),3)),"---")),"---")</f>
        <v>J19-47</v>
      </c>
      <c r="N284" t="str">
        <f>IFERROR(IF(AND(B284="B2B",J284="--"),L284,IF(
COUNTIF(B2B!H:H,(IF(K284&lt;&gt;"---",IF(INDEX(RAW_c_TEB0187_REV01!B:D,MATCH(H284,RAW_c_TEB0187_REV01!B:B,0),3)=L284,INDEX(
RAW_c_TEB0187_REV01!B:D,MATCH(H284,INDEX(RAW_c_TEB0187_REV01!B:B,MATCH(H284,RAW_c_TEB0187_REV01!B:B,)+1):'RAW_c_TEB0187_REV01'!B11355,)+MATCH(H284,RAW_c_TEB0187_REV01!B:B,),3),INDEX(RAW_c_TEB0187_REV01!B:D,MATCH(H284,RAW_c_TEB0187_REV01!B:B,0),3)),"---")))=0,"---",IF(K284&lt;&gt;"---",IF(INDEX(RAW_c_TEB0187_REV01!B:D,MATCH(H284,RAW_c_TEB0187_REV01!B:B,0),3)=L284,INDEX(
RAW_c_TEB0187_REV01!B:D,MATCH(H284,INDEX(RAW_c_TEB0187_REV01!B:B,MATCH(H284,RAW_c_TEB0187_REV01!B:B,)+1):'RAW_c_TEB0187_REV01'!B11355,)+MATCH(H284,RAW_c_TEB0187_REV01!B:B,),3),INDEX(RAW_c_TEB0187_REV01!B:D,MATCH(H284,RAW_c_TEB0187_REV01!B:B,0),3)),"---"))),"---")</f>
        <v>J2-A39</v>
      </c>
      <c r="T284">
        <f>COUNTIF(RAW_c_TEB0187_REV01!B:B,G284)</f>
        <v>2</v>
      </c>
      <c r="U284" t="str">
        <f t="shared" si="29"/>
        <v>B2B-IO</v>
      </c>
    </row>
    <row r="285" spans="1:21" x14ac:dyDescent="0.25">
      <c r="A285" t="s">
        <v>5866</v>
      </c>
      <c r="B285" t="s">
        <v>39</v>
      </c>
      <c r="C285" t="s">
        <v>5619</v>
      </c>
      <c r="D285" t="s">
        <v>410</v>
      </c>
      <c r="E285" t="s">
        <v>209</v>
      </c>
      <c r="F285" t="str">
        <f t="shared" si="24"/>
        <v>J2-A40</v>
      </c>
      <c r="G285" t="str">
        <f>VLOOKUP(F285,RAW_c_TEB0187_REV01!A:B,2,0)</f>
        <v>CY_B2_P</v>
      </c>
      <c r="H285" t="str">
        <f t="shared" si="25"/>
        <v>CY_B2_P</v>
      </c>
      <c r="I285" t="str">
        <f t="shared" si="26"/>
        <v>--</v>
      </c>
      <c r="J285" t="str">
        <f t="shared" si="27"/>
        <v>--</v>
      </c>
      <c r="K285">
        <f>IFERROR(IF(J285="--",IF(G285=H285,VLOOKUP(G285,RAW_c_TEB0187_REV01!L:N,3,0),SUM(VLOOKUP(H285,RAW_c_TEB0187_REV01!L:N,3,0),VLOOKUP(G285,RAW_c_TEB0187_REV01!L:N,3,0))),"---"),"---")</f>
        <v>64.0334</v>
      </c>
      <c r="L285" t="str">
        <f t="shared" si="28"/>
        <v>J2-A40</v>
      </c>
      <c r="M285" t="str">
        <f>IFERROR(IF(
COUNTIF(B2B!H:H,(IF(K285&lt;&gt;"---",IF(INDEX(RAW_c_TEB0187_REV01!B:D,MATCH(H285,RAW_c_TEB0187_REV01!B:B,0),3)=L285,INDEX(
RAW_c_TEB0187_REV01!B:D,MATCH(H285,INDEX(RAW_c_TEB0187_REV01!B:B,MATCH(H285,RAW_c_TEB0187_REV01!B:B,)+1):'RAW_c_TEB0187_REV01'!B11356,)+MATCH(H285,RAW_c_TEB0187_REV01!B:B,),3),INDEX(RAW_c_TEB0187_REV01!B:D,MATCH(H285,RAW_c_TEB0187_REV01!B:B,0),3)),"---")))=1,"---",IF(K285&lt;&gt;"---",IF(INDEX(RAW_c_TEB0187_REV01!B:D,MATCH(H285,RAW_c_TEB0187_REV01!B:B,0),3)=L285,INDEX(
RAW_c_TEB0187_REV01!B:D,MATCH(H285,INDEX(RAW_c_TEB0187_REV01!B:B,MATCH(H285,RAW_c_TEB0187_REV01!B:B,)+1):'RAW_c_TEB0187_REV01'!B11356,)+MATCH(H285,RAW_c_TEB0187_REV01!B:B,),3),INDEX(RAW_c_TEB0187_REV01!B:D,MATCH(H285,RAW_c_TEB0187_REV01!B:B,0),3)),"---")),"---")</f>
        <v>J19-27</v>
      </c>
      <c r="N285" t="str">
        <f>IFERROR(IF(AND(B285="B2B",J285="--"),L285,IF(
COUNTIF(B2B!H:H,(IF(K285&lt;&gt;"---",IF(INDEX(RAW_c_TEB0187_REV01!B:D,MATCH(H285,RAW_c_TEB0187_REV01!B:B,0),3)=L285,INDEX(
RAW_c_TEB0187_REV01!B:D,MATCH(H285,INDEX(RAW_c_TEB0187_REV01!B:B,MATCH(H285,RAW_c_TEB0187_REV01!B:B,)+1):'RAW_c_TEB0187_REV01'!B11356,)+MATCH(H285,RAW_c_TEB0187_REV01!B:B,),3),INDEX(RAW_c_TEB0187_REV01!B:D,MATCH(H285,RAW_c_TEB0187_REV01!B:B,0),3)),"---")))=0,"---",IF(K285&lt;&gt;"---",IF(INDEX(RAW_c_TEB0187_REV01!B:D,MATCH(H285,RAW_c_TEB0187_REV01!B:B,0),3)=L285,INDEX(
RAW_c_TEB0187_REV01!B:D,MATCH(H285,INDEX(RAW_c_TEB0187_REV01!B:B,MATCH(H285,RAW_c_TEB0187_REV01!B:B,)+1):'RAW_c_TEB0187_REV01'!B11356,)+MATCH(H285,RAW_c_TEB0187_REV01!B:B,),3),INDEX(RAW_c_TEB0187_REV01!B:D,MATCH(H285,RAW_c_TEB0187_REV01!B:B,0),3)),"---"))),"---")</f>
        <v>J2-A40</v>
      </c>
      <c r="T285">
        <f>COUNTIF(RAW_c_TEB0187_REV01!B:B,G285)</f>
        <v>2</v>
      </c>
      <c r="U285" t="str">
        <f t="shared" si="29"/>
        <v>B2B-IO</v>
      </c>
    </row>
    <row r="286" spans="1:21" x14ac:dyDescent="0.25">
      <c r="A286" t="s">
        <v>5867</v>
      </c>
      <c r="B286" t="s">
        <v>39</v>
      </c>
      <c r="C286" t="s">
        <v>5619</v>
      </c>
      <c r="D286" t="s">
        <v>410</v>
      </c>
      <c r="E286" t="s">
        <v>210</v>
      </c>
      <c r="F286" t="str">
        <f t="shared" si="24"/>
        <v>J2-A41</v>
      </c>
      <c r="G286" t="str">
        <f>VLOOKUP(F286,RAW_c_TEB0187_REV01!A:B,2,0)</f>
        <v>CY_B2_N</v>
      </c>
      <c r="H286" t="str">
        <f t="shared" si="25"/>
        <v>CY_B2_N</v>
      </c>
      <c r="I286" t="str">
        <f t="shared" si="26"/>
        <v>--</v>
      </c>
      <c r="J286" t="str">
        <f t="shared" si="27"/>
        <v>--</v>
      </c>
      <c r="K286">
        <f>IFERROR(IF(J286="--",IF(G286=H286,VLOOKUP(G286,RAW_c_TEB0187_REV01!L:N,3,0),SUM(VLOOKUP(H286,RAW_c_TEB0187_REV01!L:N,3,0),VLOOKUP(G286,RAW_c_TEB0187_REV01!L:N,3,0))),"---"),"---")</f>
        <v>64.046400000000006</v>
      </c>
      <c r="L286" t="str">
        <f t="shared" si="28"/>
        <v>J2-A41</v>
      </c>
      <c r="M286" t="str">
        <f>IFERROR(IF(
COUNTIF(B2B!H:H,(IF(K286&lt;&gt;"---",IF(INDEX(RAW_c_TEB0187_REV01!B:D,MATCH(H286,RAW_c_TEB0187_REV01!B:B,0),3)=L286,INDEX(
RAW_c_TEB0187_REV01!B:D,MATCH(H286,INDEX(RAW_c_TEB0187_REV01!B:B,MATCH(H286,RAW_c_TEB0187_REV01!B:B,)+1):'RAW_c_TEB0187_REV01'!B11357,)+MATCH(H286,RAW_c_TEB0187_REV01!B:B,),3),INDEX(RAW_c_TEB0187_REV01!B:D,MATCH(H286,RAW_c_TEB0187_REV01!B:B,0),3)),"---")))=1,"---",IF(K286&lt;&gt;"---",IF(INDEX(RAW_c_TEB0187_REV01!B:D,MATCH(H286,RAW_c_TEB0187_REV01!B:B,0),3)=L286,INDEX(
RAW_c_TEB0187_REV01!B:D,MATCH(H286,INDEX(RAW_c_TEB0187_REV01!B:B,MATCH(H286,RAW_c_TEB0187_REV01!B:B,)+1):'RAW_c_TEB0187_REV01'!B11357,)+MATCH(H286,RAW_c_TEB0187_REV01!B:B,),3),INDEX(RAW_c_TEB0187_REV01!B:D,MATCH(H286,RAW_c_TEB0187_REV01!B:B,0),3)),"---")),"---")</f>
        <v>J19-29</v>
      </c>
      <c r="N286" t="str">
        <f>IFERROR(IF(AND(B286="B2B",J286="--"),L286,IF(
COUNTIF(B2B!H:H,(IF(K286&lt;&gt;"---",IF(INDEX(RAW_c_TEB0187_REV01!B:D,MATCH(H286,RAW_c_TEB0187_REV01!B:B,0),3)=L286,INDEX(
RAW_c_TEB0187_REV01!B:D,MATCH(H286,INDEX(RAW_c_TEB0187_REV01!B:B,MATCH(H286,RAW_c_TEB0187_REV01!B:B,)+1):'RAW_c_TEB0187_REV01'!B11357,)+MATCH(H286,RAW_c_TEB0187_REV01!B:B,),3),INDEX(RAW_c_TEB0187_REV01!B:D,MATCH(H286,RAW_c_TEB0187_REV01!B:B,0),3)),"---")))=0,"---",IF(K286&lt;&gt;"---",IF(INDEX(RAW_c_TEB0187_REV01!B:D,MATCH(H286,RAW_c_TEB0187_REV01!B:B,0),3)=L286,INDEX(
RAW_c_TEB0187_REV01!B:D,MATCH(H286,INDEX(RAW_c_TEB0187_REV01!B:B,MATCH(H286,RAW_c_TEB0187_REV01!B:B,)+1):'RAW_c_TEB0187_REV01'!B11357,)+MATCH(H286,RAW_c_TEB0187_REV01!B:B,),3),INDEX(RAW_c_TEB0187_REV01!B:D,MATCH(H286,RAW_c_TEB0187_REV01!B:B,0),3)),"---"))),"---")</f>
        <v>J2-A41</v>
      </c>
      <c r="T286">
        <f>COUNTIF(RAW_c_TEB0187_REV01!B:B,G286)</f>
        <v>2</v>
      </c>
      <c r="U286" t="str">
        <f t="shared" si="29"/>
        <v>B2B-IO</v>
      </c>
    </row>
    <row r="287" spans="1:21" x14ac:dyDescent="0.25">
      <c r="A287" t="s">
        <v>5868</v>
      </c>
      <c r="B287" t="s">
        <v>39</v>
      </c>
      <c r="C287" t="s">
        <v>5619</v>
      </c>
      <c r="D287" t="s">
        <v>410</v>
      </c>
      <c r="E287" t="s">
        <v>211</v>
      </c>
      <c r="F287" t="str">
        <f t="shared" si="24"/>
        <v>J2-A42</v>
      </c>
      <c r="G287" t="str">
        <f>VLOOKUP(F287,RAW_c_TEB0187_REV01!A:B,2,0)</f>
        <v>CY_B3_P</v>
      </c>
      <c r="H287" t="str">
        <f t="shared" si="25"/>
        <v>CY_B3_P</v>
      </c>
      <c r="I287" t="str">
        <f t="shared" si="26"/>
        <v>--</v>
      </c>
      <c r="J287" t="str">
        <f t="shared" si="27"/>
        <v>--</v>
      </c>
      <c r="K287">
        <f>IFERROR(IF(J287="--",IF(G287=H287,VLOOKUP(G287,RAW_c_TEB0187_REV01!L:N,3,0),SUM(VLOOKUP(H287,RAW_c_TEB0187_REV01!L:N,3,0),VLOOKUP(G287,RAW_c_TEB0187_REV01!L:N,3,0))),"---"),"---")</f>
        <v>59.578000000000003</v>
      </c>
      <c r="L287" t="str">
        <f t="shared" si="28"/>
        <v>J2-A42</v>
      </c>
      <c r="M287" t="str">
        <f>IFERROR(IF(
COUNTIF(B2B!H:H,(IF(K287&lt;&gt;"---",IF(INDEX(RAW_c_TEB0187_REV01!B:D,MATCH(H287,RAW_c_TEB0187_REV01!B:B,0),3)=L287,INDEX(
RAW_c_TEB0187_REV01!B:D,MATCH(H287,INDEX(RAW_c_TEB0187_REV01!B:B,MATCH(H287,RAW_c_TEB0187_REV01!B:B,)+1):'RAW_c_TEB0187_REV01'!B11358,)+MATCH(H287,RAW_c_TEB0187_REV01!B:B,),3),INDEX(RAW_c_TEB0187_REV01!B:D,MATCH(H287,RAW_c_TEB0187_REV01!B:B,0),3)),"---")))=1,"---",IF(K287&lt;&gt;"---",IF(INDEX(RAW_c_TEB0187_REV01!B:D,MATCH(H287,RAW_c_TEB0187_REV01!B:B,0),3)=L287,INDEX(
RAW_c_TEB0187_REV01!B:D,MATCH(H287,INDEX(RAW_c_TEB0187_REV01!B:B,MATCH(H287,RAW_c_TEB0187_REV01!B:B,)+1):'RAW_c_TEB0187_REV01'!B11358,)+MATCH(H287,RAW_c_TEB0187_REV01!B:B,),3),INDEX(RAW_c_TEB0187_REV01!B:D,MATCH(H287,RAW_c_TEB0187_REV01!B:B,0),3)),"---")),"---")</f>
        <v>J19-33</v>
      </c>
      <c r="N287" t="str">
        <f>IFERROR(IF(AND(B287="B2B",J287="--"),L287,IF(
COUNTIF(B2B!H:H,(IF(K287&lt;&gt;"---",IF(INDEX(RAW_c_TEB0187_REV01!B:D,MATCH(H287,RAW_c_TEB0187_REV01!B:B,0),3)=L287,INDEX(
RAW_c_TEB0187_REV01!B:D,MATCH(H287,INDEX(RAW_c_TEB0187_REV01!B:B,MATCH(H287,RAW_c_TEB0187_REV01!B:B,)+1):'RAW_c_TEB0187_REV01'!B11358,)+MATCH(H287,RAW_c_TEB0187_REV01!B:B,),3),INDEX(RAW_c_TEB0187_REV01!B:D,MATCH(H287,RAW_c_TEB0187_REV01!B:B,0),3)),"---")))=0,"---",IF(K287&lt;&gt;"---",IF(INDEX(RAW_c_TEB0187_REV01!B:D,MATCH(H287,RAW_c_TEB0187_REV01!B:B,0),3)=L287,INDEX(
RAW_c_TEB0187_REV01!B:D,MATCH(H287,INDEX(RAW_c_TEB0187_REV01!B:B,MATCH(H287,RAW_c_TEB0187_REV01!B:B,)+1):'RAW_c_TEB0187_REV01'!B11358,)+MATCH(H287,RAW_c_TEB0187_REV01!B:B,),3),INDEX(RAW_c_TEB0187_REV01!B:D,MATCH(H287,RAW_c_TEB0187_REV01!B:B,0),3)),"---"))),"---")</f>
        <v>J2-A42</v>
      </c>
      <c r="T287">
        <f>COUNTIF(RAW_c_TEB0187_REV01!B:B,G287)</f>
        <v>2</v>
      </c>
      <c r="U287" t="str">
        <f t="shared" si="29"/>
        <v>B2B-IO</v>
      </c>
    </row>
    <row r="288" spans="1:21" x14ac:dyDescent="0.25">
      <c r="A288" t="s">
        <v>5869</v>
      </c>
      <c r="B288" t="s">
        <v>39</v>
      </c>
      <c r="C288" t="s">
        <v>5619</v>
      </c>
      <c r="D288" t="s">
        <v>410</v>
      </c>
      <c r="E288" t="s">
        <v>212</v>
      </c>
      <c r="F288" t="str">
        <f t="shared" si="24"/>
        <v>J2-A43</v>
      </c>
      <c r="G288" t="str">
        <f>VLOOKUP(F288,RAW_c_TEB0187_REV01!A:B,2,0)</f>
        <v>CY_B3_N</v>
      </c>
      <c r="H288" t="str">
        <f t="shared" si="25"/>
        <v>CY_B3_N</v>
      </c>
      <c r="I288" t="str">
        <f t="shared" si="26"/>
        <v>--</v>
      </c>
      <c r="J288" t="str">
        <f t="shared" si="27"/>
        <v>--</v>
      </c>
      <c r="K288">
        <f>IFERROR(IF(J288="--",IF(G288=H288,VLOOKUP(G288,RAW_c_TEB0187_REV01!L:N,3,0),SUM(VLOOKUP(H288,RAW_c_TEB0187_REV01!L:N,3,0),VLOOKUP(G288,RAW_c_TEB0187_REV01!L:N,3,0))),"---"),"---")</f>
        <v>59.707299999999996</v>
      </c>
      <c r="L288" t="str">
        <f t="shared" si="28"/>
        <v>J2-A43</v>
      </c>
      <c r="M288" t="str">
        <f>IFERROR(IF(
COUNTIF(B2B!H:H,(IF(K288&lt;&gt;"---",IF(INDEX(RAW_c_TEB0187_REV01!B:D,MATCH(H288,RAW_c_TEB0187_REV01!B:B,0),3)=L288,INDEX(
RAW_c_TEB0187_REV01!B:D,MATCH(H288,INDEX(RAW_c_TEB0187_REV01!B:B,MATCH(H288,RAW_c_TEB0187_REV01!B:B,)+1):'RAW_c_TEB0187_REV01'!B11359,)+MATCH(H288,RAW_c_TEB0187_REV01!B:B,),3),INDEX(RAW_c_TEB0187_REV01!B:D,MATCH(H288,RAW_c_TEB0187_REV01!B:B,0),3)),"---")))=1,"---",IF(K288&lt;&gt;"---",IF(INDEX(RAW_c_TEB0187_REV01!B:D,MATCH(H288,RAW_c_TEB0187_REV01!B:B,0),3)=L288,INDEX(
RAW_c_TEB0187_REV01!B:D,MATCH(H288,INDEX(RAW_c_TEB0187_REV01!B:B,MATCH(H288,RAW_c_TEB0187_REV01!B:B,)+1):'RAW_c_TEB0187_REV01'!B11359,)+MATCH(H288,RAW_c_TEB0187_REV01!B:B,),3),INDEX(RAW_c_TEB0187_REV01!B:D,MATCH(H288,RAW_c_TEB0187_REV01!B:B,0),3)),"---")),"---")</f>
        <v>J19-35</v>
      </c>
      <c r="N288" t="str">
        <f>IFERROR(IF(AND(B288="B2B",J288="--"),L288,IF(
COUNTIF(B2B!H:H,(IF(K288&lt;&gt;"---",IF(INDEX(RAW_c_TEB0187_REV01!B:D,MATCH(H288,RAW_c_TEB0187_REV01!B:B,0),3)=L288,INDEX(
RAW_c_TEB0187_REV01!B:D,MATCH(H288,INDEX(RAW_c_TEB0187_REV01!B:B,MATCH(H288,RAW_c_TEB0187_REV01!B:B,)+1):'RAW_c_TEB0187_REV01'!B11359,)+MATCH(H288,RAW_c_TEB0187_REV01!B:B,),3),INDEX(RAW_c_TEB0187_REV01!B:D,MATCH(H288,RAW_c_TEB0187_REV01!B:B,0),3)),"---")))=0,"---",IF(K288&lt;&gt;"---",IF(INDEX(RAW_c_TEB0187_REV01!B:D,MATCH(H288,RAW_c_TEB0187_REV01!B:B,0),3)=L288,INDEX(
RAW_c_TEB0187_REV01!B:D,MATCH(H288,INDEX(RAW_c_TEB0187_REV01!B:B,MATCH(H288,RAW_c_TEB0187_REV01!B:B,)+1):'RAW_c_TEB0187_REV01'!B11359,)+MATCH(H288,RAW_c_TEB0187_REV01!B:B,),3),INDEX(RAW_c_TEB0187_REV01!B:D,MATCH(H288,RAW_c_TEB0187_REV01!B:B,0),3)),"---"))),"---")</f>
        <v>J2-A43</v>
      </c>
      <c r="T288">
        <f>COUNTIF(RAW_c_TEB0187_REV01!B:B,G288)</f>
        <v>2</v>
      </c>
      <c r="U288" t="str">
        <f t="shared" si="29"/>
        <v>B2B-IO</v>
      </c>
    </row>
    <row r="289" spans="1:21" x14ac:dyDescent="0.25">
      <c r="A289" t="s">
        <v>5870</v>
      </c>
      <c r="B289" t="s">
        <v>39</v>
      </c>
      <c r="C289" t="s">
        <v>433</v>
      </c>
      <c r="D289" t="s">
        <v>410</v>
      </c>
      <c r="E289" t="s">
        <v>213</v>
      </c>
      <c r="F289" t="str">
        <f t="shared" si="24"/>
        <v>J2-A44</v>
      </c>
      <c r="G289" t="str">
        <f>VLOOKUP(F289,RAW_c_TEB0187_REV01!A:B,2,0)</f>
        <v>GND</v>
      </c>
      <c r="H289" t="str">
        <f t="shared" si="25"/>
        <v>GND</v>
      </c>
      <c r="I289" t="str">
        <f t="shared" si="26"/>
        <v>--</v>
      </c>
      <c r="J289" t="str">
        <f t="shared" si="27"/>
        <v>---</v>
      </c>
      <c r="K289" t="str">
        <f>IFERROR(IF(J289="--",IF(G289=H289,VLOOKUP(G289,RAW_c_TEB0187_REV01!L:N,3,0),SUM(VLOOKUP(H289,RAW_c_TEB0187_REV01!L:N,3,0),VLOOKUP(G289,RAW_c_TEB0187_REV01!L:N,3,0))),"---"),"---")</f>
        <v>---</v>
      </c>
      <c r="L289" t="str">
        <f t="shared" si="28"/>
        <v>J2-A44</v>
      </c>
      <c r="M289" t="str">
        <f>IFERROR(IF(
COUNTIF(B2B!H:H,(IF(K289&lt;&gt;"---",IF(INDEX(RAW_c_TEB0187_REV01!B:D,MATCH(H289,RAW_c_TEB0187_REV01!B:B,0),3)=L289,INDEX(
RAW_c_TEB0187_REV01!B:D,MATCH(H289,INDEX(RAW_c_TEB0187_REV01!B:B,MATCH(H289,RAW_c_TEB0187_REV01!B:B,)+1):'RAW_c_TEB0187_REV01'!B11360,)+MATCH(H289,RAW_c_TEB0187_REV01!B:B,),3),INDEX(RAW_c_TEB0187_REV01!B:D,MATCH(H289,RAW_c_TEB0187_REV01!B:B,0),3)),"---")))=1,"---",IF(K289&lt;&gt;"---",IF(INDEX(RAW_c_TEB0187_REV01!B:D,MATCH(H289,RAW_c_TEB0187_REV01!B:B,0),3)=L289,INDEX(
RAW_c_TEB0187_REV01!B:D,MATCH(H289,INDEX(RAW_c_TEB0187_REV01!B:B,MATCH(H289,RAW_c_TEB0187_REV01!B:B,)+1):'RAW_c_TEB0187_REV01'!B11360,)+MATCH(H289,RAW_c_TEB0187_REV01!B:B,),3),INDEX(RAW_c_TEB0187_REV01!B:D,MATCH(H289,RAW_c_TEB0187_REV01!B:B,0),3)),"---")),"---")</f>
        <v>---</v>
      </c>
      <c r="N289" t="str">
        <f>IFERROR(IF(AND(B289="B2B",J289="--"),L289,IF(
COUNTIF(B2B!H:H,(IF(K289&lt;&gt;"---",IF(INDEX(RAW_c_TEB0187_REV01!B:D,MATCH(H289,RAW_c_TEB0187_REV01!B:B,0),3)=L289,INDEX(
RAW_c_TEB0187_REV01!B:D,MATCH(H289,INDEX(RAW_c_TEB0187_REV01!B:B,MATCH(H289,RAW_c_TEB0187_REV01!B:B,)+1):'RAW_c_TEB0187_REV01'!B11360,)+MATCH(H289,RAW_c_TEB0187_REV01!B:B,),3),INDEX(RAW_c_TEB0187_REV01!B:D,MATCH(H289,RAW_c_TEB0187_REV01!B:B,0),3)),"---")))=0,"---",IF(K289&lt;&gt;"---",IF(INDEX(RAW_c_TEB0187_REV01!B:D,MATCH(H289,RAW_c_TEB0187_REV01!B:B,0),3)=L289,INDEX(
RAW_c_TEB0187_REV01!B:D,MATCH(H289,INDEX(RAW_c_TEB0187_REV01!B:B,MATCH(H289,RAW_c_TEB0187_REV01!B:B,)+1):'RAW_c_TEB0187_REV01'!B11360,)+MATCH(H289,RAW_c_TEB0187_REV01!B:B,),3),INDEX(RAW_c_TEB0187_REV01!B:D,MATCH(H289,RAW_c_TEB0187_REV01!B:B,0),3)),"---"))),"---")</f>
        <v>---</v>
      </c>
      <c r="T289">
        <f>COUNTIF(RAW_c_TEB0187_REV01!B:B,G289)</f>
        <v>1098</v>
      </c>
      <c r="U289" t="str">
        <f t="shared" si="29"/>
        <v>B2B-GND</v>
      </c>
    </row>
    <row r="290" spans="1:21" x14ac:dyDescent="0.25">
      <c r="A290" t="s">
        <v>5871</v>
      </c>
      <c r="B290" t="s">
        <v>39</v>
      </c>
      <c r="C290" t="s">
        <v>5619</v>
      </c>
      <c r="D290" t="s">
        <v>410</v>
      </c>
      <c r="E290" t="s">
        <v>214</v>
      </c>
      <c r="F290" t="str">
        <f t="shared" si="24"/>
        <v>J2-A45</v>
      </c>
      <c r="G290" t="str">
        <f>VLOOKUP(F290,RAW_c_TEB0187_REV01!A:B,2,0)</f>
        <v>CLK0_M2C_P</v>
      </c>
      <c r="H290" t="str">
        <f t="shared" si="25"/>
        <v>CLK0_M2C_P</v>
      </c>
      <c r="I290" t="str">
        <f t="shared" si="26"/>
        <v>--</v>
      </c>
      <c r="J290" t="str">
        <f t="shared" si="27"/>
        <v>--</v>
      </c>
      <c r="K290">
        <f>IFERROR(IF(J290="--",IF(G290=H290,VLOOKUP(G290,RAW_c_TEB0187_REV01!L:N,3,0),SUM(VLOOKUP(H290,RAW_c_TEB0187_REV01!L:N,3,0),VLOOKUP(G290,RAW_c_TEB0187_REV01!L:N,3,0))),"---"),"---")</f>
        <v>33.230699999999999</v>
      </c>
      <c r="L290" t="str">
        <f t="shared" si="28"/>
        <v>J2-A45</v>
      </c>
      <c r="M290" t="str">
        <f>IFERROR(IF(
COUNTIF(B2B!H:H,(IF(K290&lt;&gt;"---",IF(INDEX(RAW_c_TEB0187_REV01!B:D,MATCH(H290,RAW_c_TEB0187_REV01!B:B,0),3)=L290,INDEX(
RAW_c_TEB0187_REV01!B:D,MATCH(H290,INDEX(RAW_c_TEB0187_REV01!B:B,MATCH(H290,RAW_c_TEB0187_REV01!B:B,)+1):'RAW_c_TEB0187_REV01'!B11361,)+MATCH(H290,RAW_c_TEB0187_REV01!B:B,),3),INDEX(RAW_c_TEB0187_REV01!B:D,MATCH(H290,RAW_c_TEB0187_REV01!B:B,0),3)),"---")))=1,"---",IF(K290&lt;&gt;"---",IF(INDEX(RAW_c_TEB0187_REV01!B:D,MATCH(H290,RAW_c_TEB0187_REV01!B:B,0),3)=L290,INDEX(
RAW_c_TEB0187_REV01!B:D,MATCH(H290,INDEX(RAW_c_TEB0187_REV01!B:B,MATCH(H290,RAW_c_TEB0187_REV01!B:B,)+1):'RAW_c_TEB0187_REV01'!B11361,)+MATCH(H290,RAW_c_TEB0187_REV01!B:B,),3),INDEX(RAW_c_TEB0187_REV01!B:D,MATCH(H290,RAW_c_TEB0187_REV01!B:B,0),3)),"---")),"---")</f>
        <v>J17-D9</v>
      </c>
      <c r="N290" t="str">
        <f>IFERROR(IF(AND(B290="B2B",J290="--"),L290,IF(
COUNTIF(B2B!H:H,(IF(K290&lt;&gt;"---",IF(INDEX(RAW_c_TEB0187_REV01!B:D,MATCH(H290,RAW_c_TEB0187_REV01!B:B,0),3)=L290,INDEX(
RAW_c_TEB0187_REV01!B:D,MATCH(H290,INDEX(RAW_c_TEB0187_REV01!B:B,MATCH(H290,RAW_c_TEB0187_REV01!B:B,)+1):'RAW_c_TEB0187_REV01'!B11361,)+MATCH(H290,RAW_c_TEB0187_REV01!B:B,),3),INDEX(RAW_c_TEB0187_REV01!B:D,MATCH(H290,RAW_c_TEB0187_REV01!B:B,0),3)),"---")))=0,"---",IF(K290&lt;&gt;"---",IF(INDEX(RAW_c_TEB0187_REV01!B:D,MATCH(H290,RAW_c_TEB0187_REV01!B:B,0),3)=L290,INDEX(
RAW_c_TEB0187_REV01!B:D,MATCH(H290,INDEX(RAW_c_TEB0187_REV01!B:B,MATCH(H290,RAW_c_TEB0187_REV01!B:B,)+1):'RAW_c_TEB0187_REV01'!B11361,)+MATCH(H290,RAW_c_TEB0187_REV01!B:B,),3),INDEX(RAW_c_TEB0187_REV01!B:D,MATCH(H290,RAW_c_TEB0187_REV01!B:B,0),3)),"---"))),"---")</f>
        <v>J2-A45</v>
      </c>
      <c r="T290">
        <f>COUNTIF(RAW_c_TEB0187_REV01!B:B,G290)</f>
        <v>2</v>
      </c>
      <c r="U290" t="str">
        <f t="shared" si="29"/>
        <v>B2B-IO</v>
      </c>
    </row>
    <row r="291" spans="1:21" x14ac:dyDescent="0.25">
      <c r="A291" t="s">
        <v>5872</v>
      </c>
      <c r="B291" t="s">
        <v>39</v>
      </c>
      <c r="C291" t="s">
        <v>5619</v>
      </c>
      <c r="D291" t="s">
        <v>410</v>
      </c>
      <c r="E291" t="s">
        <v>215</v>
      </c>
      <c r="F291" t="str">
        <f t="shared" si="24"/>
        <v>J2-A46</v>
      </c>
      <c r="G291" t="str">
        <f>VLOOKUP(F291,RAW_c_TEB0187_REV01!A:B,2,0)</f>
        <v>CLK0_M2C_N</v>
      </c>
      <c r="H291" t="str">
        <f t="shared" si="25"/>
        <v>CLK0_M2C_N</v>
      </c>
      <c r="I291" t="str">
        <f t="shared" si="26"/>
        <v>--</v>
      </c>
      <c r="J291" t="str">
        <f t="shared" si="27"/>
        <v>--</v>
      </c>
      <c r="K291">
        <f>IFERROR(IF(J291="--",IF(G291=H291,VLOOKUP(G291,RAW_c_TEB0187_REV01!L:N,3,0),SUM(VLOOKUP(H291,RAW_c_TEB0187_REV01!L:N,3,0),VLOOKUP(G291,RAW_c_TEB0187_REV01!L:N,3,0))),"---"),"---")</f>
        <v>33.197600000000001</v>
      </c>
      <c r="L291" t="str">
        <f t="shared" si="28"/>
        <v>J2-A46</v>
      </c>
      <c r="M291" t="str">
        <f>IFERROR(IF(
COUNTIF(B2B!H:H,(IF(K291&lt;&gt;"---",IF(INDEX(RAW_c_TEB0187_REV01!B:D,MATCH(H291,RAW_c_TEB0187_REV01!B:B,0),3)=L291,INDEX(
RAW_c_TEB0187_REV01!B:D,MATCH(H291,INDEX(RAW_c_TEB0187_REV01!B:B,MATCH(H291,RAW_c_TEB0187_REV01!B:B,)+1):'RAW_c_TEB0187_REV01'!B11362,)+MATCH(H291,RAW_c_TEB0187_REV01!B:B,),3),INDEX(RAW_c_TEB0187_REV01!B:D,MATCH(H291,RAW_c_TEB0187_REV01!B:B,0),3)),"---")))=1,"---",IF(K291&lt;&gt;"---",IF(INDEX(RAW_c_TEB0187_REV01!B:D,MATCH(H291,RAW_c_TEB0187_REV01!B:B,0),3)=L291,INDEX(
RAW_c_TEB0187_REV01!B:D,MATCH(H291,INDEX(RAW_c_TEB0187_REV01!B:B,MATCH(H291,RAW_c_TEB0187_REV01!B:B,)+1):'RAW_c_TEB0187_REV01'!B11362,)+MATCH(H291,RAW_c_TEB0187_REV01!B:B,),3),INDEX(RAW_c_TEB0187_REV01!B:D,MATCH(H291,RAW_c_TEB0187_REV01!B:B,0),3)),"---")),"---")</f>
        <v>J17-D8</v>
      </c>
      <c r="N291" t="str">
        <f>IFERROR(IF(AND(B291="B2B",J291="--"),L291,IF(
COUNTIF(B2B!H:H,(IF(K291&lt;&gt;"---",IF(INDEX(RAW_c_TEB0187_REV01!B:D,MATCH(H291,RAW_c_TEB0187_REV01!B:B,0),3)=L291,INDEX(
RAW_c_TEB0187_REV01!B:D,MATCH(H291,INDEX(RAW_c_TEB0187_REV01!B:B,MATCH(H291,RAW_c_TEB0187_REV01!B:B,)+1):'RAW_c_TEB0187_REV01'!B11362,)+MATCH(H291,RAW_c_TEB0187_REV01!B:B,),3),INDEX(RAW_c_TEB0187_REV01!B:D,MATCH(H291,RAW_c_TEB0187_REV01!B:B,0),3)),"---")))=0,"---",IF(K291&lt;&gt;"---",IF(INDEX(RAW_c_TEB0187_REV01!B:D,MATCH(H291,RAW_c_TEB0187_REV01!B:B,0),3)=L291,INDEX(
RAW_c_TEB0187_REV01!B:D,MATCH(H291,INDEX(RAW_c_TEB0187_REV01!B:B,MATCH(H291,RAW_c_TEB0187_REV01!B:B,)+1):'RAW_c_TEB0187_REV01'!B11362,)+MATCH(H291,RAW_c_TEB0187_REV01!B:B,),3),INDEX(RAW_c_TEB0187_REV01!B:D,MATCH(H291,RAW_c_TEB0187_REV01!B:B,0),3)),"---"))),"---")</f>
        <v>J2-A46</v>
      </c>
      <c r="T291">
        <f>COUNTIF(RAW_c_TEB0187_REV01!B:B,G291)</f>
        <v>2</v>
      </c>
      <c r="U291" t="str">
        <f t="shared" si="29"/>
        <v>B2B-IO</v>
      </c>
    </row>
    <row r="292" spans="1:21" x14ac:dyDescent="0.25">
      <c r="A292" t="s">
        <v>5873</v>
      </c>
      <c r="B292" t="s">
        <v>39</v>
      </c>
      <c r="C292" t="s">
        <v>5619</v>
      </c>
      <c r="D292" t="s">
        <v>410</v>
      </c>
      <c r="E292" t="s">
        <v>216</v>
      </c>
      <c r="F292" t="str">
        <f t="shared" si="24"/>
        <v>J2-A47</v>
      </c>
      <c r="G292" t="str">
        <f>VLOOKUP(F292,RAW_c_TEB0187_REV01!A:B,2,0)</f>
        <v>CSI2_D2_P</v>
      </c>
      <c r="H292" t="str">
        <f t="shared" si="25"/>
        <v>CSI2_D2_P</v>
      </c>
      <c r="I292" t="str">
        <f t="shared" si="26"/>
        <v>--</v>
      </c>
      <c r="J292" t="str">
        <f t="shared" si="27"/>
        <v>--</v>
      </c>
      <c r="K292">
        <f>IFERROR(IF(J292="--",IF(G292=H292,VLOOKUP(G292,RAW_c_TEB0187_REV01!L:N,3,0),SUM(VLOOKUP(H292,RAW_c_TEB0187_REV01!L:N,3,0),VLOOKUP(G292,RAW_c_TEB0187_REV01!L:N,3,0))),"---"),"---")</f>
        <v>92.978200000000001</v>
      </c>
      <c r="L292" t="str">
        <f t="shared" si="28"/>
        <v>J2-A47</v>
      </c>
      <c r="M292" t="str">
        <f>IFERROR(IF(
COUNTIF(B2B!H:H,(IF(K292&lt;&gt;"---",IF(INDEX(RAW_c_TEB0187_REV01!B:D,MATCH(H292,RAW_c_TEB0187_REV01!B:B,0),3)=L292,INDEX(
RAW_c_TEB0187_REV01!B:D,MATCH(H292,INDEX(RAW_c_TEB0187_REV01!B:B,MATCH(H292,RAW_c_TEB0187_REV01!B:B,)+1):'RAW_c_TEB0187_REV01'!B11363,)+MATCH(H292,RAW_c_TEB0187_REV01!B:B,),3),INDEX(RAW_c_TEB0187_REV01!B:D,MATCH(H292,RAW_c_TEB0187_REV01!B:B,0),3)),"---")))=1,"---",IF(K292&lt;&gt;"---",IF(INDEX(RAW_c_TEB0187_REV01!B:D,MATCH(H292,RAW_c_TEB0187_REV01!B:B,0),3)=L292,INDEX(
RAW_c_TEB0187_REV01!B:D,MATCH(H292,INDEX(RAW_c_TEB0187_REV01!B:B,MATCH(H292,RAW_c_TEB0187_REV01!B:B,)+1):'RAW_c_TEB0187_REV01'!B11363,)+MATCH(H292,RAW_c_TEB0187_REV01!B:B,),3),INDEX(RAW_c_TEB0187_REV01!B:D,MATCH(H292,RAW_c_TEB0187_REV01!B:B,0),3)),"---")),"---")</f>
        <v>J30-11</v>
      </c>
      <c r="N292" t="str">
        <f>IFERROR(IF(AND(B292="B2B",J292="--"),L292,IF(
COUNTIF(B2B!H:H,(IF(K292&lt;&gt;"---",IF(INDEX(RAW_c_TEB0187_REV01!B:D,MATCH(H292,RAW_c_TEB0187_REV01!B:B,0),3)=L292,INDEX(
RAW_c_TEB0187_REV01!B:D,MATCH(H292,INDEX(RAW_c_TEB0187_REV01!B:B,MATCH(H292,RAW_c_TEB0187_REV01!B:B,)+1):'RAW_c_TEB0187_REV01'!B11363,)+MATCH(H292,RAW_c_TEB0187_REV01!B:B,),3),INDEX(RAW_c_TEB0187_REV01!B:D,MATCH(H292,RAW_c_TEB0187_REV01!B:B,0),3)),"---")))=0,"---",IF(K292&lt;&gt;"---",IF(INDEX(RAW_c_TEB0187_REV01!B:D,MATCH(H292,RAW_c_TEB0187_REV01!B:B,0),3)=L292,INDEX(
RAW_c_TEB0187_REV01!B:D,MATCH(H292,INDEX(RAW_c_TEB0187_REV01!B:B,MATCH(H292,RAW_c_TEB0187_REV01!B:B,)+1):'RAW_c_TEB0187_REV01'!B11363,)+MATCH(H292,RAW_c_TEB0187_REV01!B:B,),3),INDEX(RAW_c_TEB0187_REV01!B:D,MATCH(H292,RAW_c_TEB0187_REV01!B:B,0),3)),"---"))),"---")</f>
        <v>J2-A47</v>
      </c>
      <c r="T292">
        <f>COUNTIF(RAW_c_TEB0187_REV01!B:B,G292)</f>
        <v>2</v>
      </c>
      <c r="U292" t="str">
        <f t="shared" si="29"/>
        <v>B2B-IO</v>
      </c>
    </row>
    <row r="293" spans="1:21" x14ac:dyDescent="0.25">
      <c r="A293" t="s">
        <v>5874</v>
      </c>
      <c r="B293" t="s">
        <v>39</v>
      </c>
      <c r="C293" t="s">
        <v>5619</v>
      </c>
      <c r="D293" t="s">
        <v>410</v>
      </c>
      <c r="E293" t="s">
        <v>217</v>
      </c>
      <c r="F293" t="str">
        <f t="shared" si="24"/>
        <v>J2-A48</v>
      </c>
      <c r="G293" t="str">
        <f>VLOOKUP(F293,RAW_c_TEB0187_REV01!A:B,2,0)</f>
        <v>CSI2_D2_N</v>
      </c>
      <c r="H293" t="str">
        <f t="shared" si="25"/>
        <v>CSI2_D2_N</v>
      </c>
      <c r="I293" t="str">
        <f t="shared" si="26"/>
        <v>--</v>
      </c>
      <c r="J293" t="str">
        <f t="shared" si="27"/>
        <v>--</v>
      </c>
      <c r="K293">
        <f>IFERROR(IF(J293="--",IF(G293=H293,VLOOKUP(G293,RAW_c_TEB0187_REV01!L:N,3,0),SUM(VLOOKUP(H293,RAW_c_TEB0187_REV01!L:N,3,0),VLOOKUP(G293,RAW_c_TEB0187_REV01!L:N,3,0))),"---"),"---")</f>
        <v>92.954899999999995</v>
      </c>
      <c r="L293" t="str">
        <f t="shared" si="28"/>
        <v>J2-A48</v>
      </c>
      <c r="M293" t="str">
        <f>IFERROR(IF(
COUNTIF(B2B!H:H,(IF(K293&lt;&gt;"---",IF(INDEX(RAW_c_TEB0187_REV01!B:D,MATCH(H293,RAW_c_TEB0187_REV01!B:B,0),3)=L293,INDEX(
RAW_c_TEB0187_REV01!B:D,MATCH(H293,INDEX(RAW_c_TEB0187_REV01!B:B,MATCH(H293,RAW_c_TEB0187_REV01!B:B,)+1):'RAW_c_TEB0187_REV01'!B11364,)+MATCH(H293,RAW_c_TEB0187_REV01!B:B,),3),INDEX(RAW_c_TEB0187_REV01!B:D,MATCH(H293,RAW_c_TEB0187_REV01!B:B,0),3)),"---")))=1,"---",IF(K293&lt;&gt;"---",IF(INDEX(RAW_c_TEB0187_REV01!B:D,MATCH(H293,RAW_c_TEB0187_REV01!B:B,0),3)=L293,INDEX(
RAW_c_TEB0187_REV01!B:D,MATCH(H293,INDEX(RAW_c_TEB0187_REV01!B:B,MATCH(H293,RAW_c_TEB0187_REV01!B:B,)+1):'RAW_c_TEB0187_REV01'!B11364,)+MATCH(H293,RAW_c_TEB0187_REV01!B:B,),3),INDEX(RAW_c_TEB0187_REV01!B:D,MATCH(H293,RAW_c_TEB0187_REV01!B:B,0),3)),"---")),"---")</f>
        <v>J30-12</v>
      </c>
      <c r="N293" t="str">
        <f>IFERROR(IF(AND(B293="B2B",J293="--"),L293,IF(
COUNTIF(B2B!H:H,(IF(K293&lt;&gt;"---",IF(INDEX(RAW_c_TEB0187_REV01!B:D,MATCH(H293,RAW_c_TEB0187_REV01!B:B,0),3)=L293,INDEX(
RAW_c_TEB0187_REV01!B:D,MATCH(H293,INDEX(RAW_c_TEB0187_REV01!B:B,MATCH(H293,RAW_c_TEB0187_REV01!B:B,)+1):'RAW_c_TEB0187_REV01'!B11364,)+MATCH(H293,RAW_c_TEB0187_REV01!B:B,),3),INDEX(RAW_c_TEB0187_REV01!B:D,MATCH(H293,RAW_c_TEB0187_REV01!B:B,0),3)),"---")))=0,"---",IF(K293&lt;&gt;"---",IF(INDEX(RAW_c_TEB0187_REV01!B:D,MATCH(H293,RAW_c_TEB0187_REV01!B:B,0),3)=L293,INDEX(
RAW_c_TEB0187_REV01!B:D,MATCH(H293,INDEX(RAW_c_TEB0187_REV01!B:B,MATCH(H293,RAW_c_TEB0187_REV01!B:B,)+1):'RAW_c_TEB0187_REV01'!B11364,)+MATCH(H293,RAW_c_TEB0187_REV01!B:B,),3),INDEX(RAW_c_TEB0187_REV01!B:D,MATCH(H293,RAW_c_TEB0187_REV01!B:B,0),3)),"---"))),"---")</f>
        <v>J2-A48</v>
      </c>
      <c r="T293">
        <f>COUNTIF(RAW_c_TEB0187_REV01!B:B,G293)</f>
        <v>2</v>
      </c>
      <c r="U293" t="str">
        <f t="shared" si="29"/>
        <v>B2B-IO</v>
      </c>
    </row>
    <row r="294" spans="1:21" x14ac:dyDescent="0.25">
      <c r="A294" t="s">
        <v>5875</v>
      </c>
      <c r="B294" t="s">
        <v>39</v>
      </c>
      <c r="C294" t="s">
        <v>5619</v>
      </c>
      <c r="D294" t="s">
        <v>410</v>
      </c>
      <c r="E294" t="s">
        <v>218</v>
      </c>
      <c r="F294" t="str">
        <f t="shared" si="24"/>
        <v>J2-A49</v>
      </c>
      <c r="G294" t="str">
        <f>VLOOKUP(F294,RAW_c_TEB0187_REV01!A:B,2,0)</f>
        <v>CSI2_D1_P</v>
      </c>
      <c r="H294" t="str">
        <f t="shared" si="25"/>
        <v>CSI2_D1_P</v>
      </c>
      <c r="I294" t="str">
        <f t="shared" si="26"/>
        <v>--</v>
      </c>
      <c r="J294" t="str">
        <f t="shared" si="27"/>
        <v>--</v>
      </c>
      <c r="K294">
        <f>IFERROR(IF(J294="--",IF(G294=H294,VLOOKUP(G294,RAW_c_TEB0187_REV01!L:N,3,0),SUM(VLOOKUP(H294,RAW_c_TEB0187_REV01!L:N,3,0),VLOOKUP(G294,RAW_c_TEB0187_REV01!L:N,3,0))),"---"),"---")</f>
        <v>85.464399999999998</v>
      </c>
      <c r="L294" t="str">
        <f t="shared" si="28"/>
        <v>J2-A49</v>
      </c>
      <c r="M294" t="str">
        <f>IFERROR(IF(
COUNTIF(B2B!H:H,(IF(K294&lt;&gt;"---",IF(INDEX(RAW_c_TEB0187_REV01!B:D,MATCH(H294,RAW_c_TEB0187_REV01!B:B,0),3)=L294,INDEX(
RAW_c_TEB0187_REV01!B:D,MATCH(H294,INDEX(RAW_c_TEB0187_REV01!B:B,MATCH(H294,RAW_c_TEB0187_REV01!B:B,)+1):'RAW_c_TEB0187_REV01'!B11365,)+MATCH(H294,RAW_c_TEB0187_REV01!B:B,),3),INDEX(RAW_c_TEB0187_REV01!B:D,MATCH(H294,RAW_c_TEB0187_REV01!B:B,0),3)),"---")))=1,"---",IF(K294&lt;&gt;"---",IF(INDEX(RAW_c_TEB0187_REV01!B:D,MATCH(H294,RAW_c_TEB0187_REV01!B:B,0),3)=L294,INDEX(
RAW_c_TEB0187_REV01!B:D,MATCH(H294,INDEX(RAW_c_TEB0187_REV01!B:B,MATCH(H294,RAW_c_TEB0187_REV01!B:B,)+1):'RAW_c_TEB0187_REV01'!B11365,)+MATCH(H294,RAW_c_TEB0187_REV01!B:B,),3),INDEX(RAW_c_TEB0187_REV01!B:D,MATCH(H294,RAW_c_TEB0187_REV01!B:B,0),3)),"---")),"---")</f>
        <v>J30-17</v>
      </c>
      <c r="N294" t="str">
        <f>IFERROR(IF(AND(B294="B2B",J294="--"),L294,IF(
COUNTIF(B2B!H:H,(IF(K294&lt;&gt;"---",IF(INDEX(RAW_c_TEB0187_REV01!B:D,MATCH(H294,RAW_c_TEB0187_REV01!B:B,0),3)=L294,INDEX(
RAW_c_TEB0187_REV01!B:D,MATCH(H294,INDEX(RAW_c_TEB0187_REV01!B:B,MATCH(H294,RAW_c_TEB0187_REV01!B:B,)+1):'RAW_c_TEB0187_REV01'!B11365,)+MATCH(H294,RAW_c_TEB0187_REV01!B:B,),3),INDEX(RAW_c_TEB0187_REV01!B:D,MATCH(H294,RAW_c_TEB0187_REV01!B:B,0),3)),"---")))=0,"---",IF(K294&lt;&gt;"---",IF(INDEX(RAW_c_TEB0187_REV01!B:D,MATCH(H294,RAW_c_TEB0187_REV01!B:B,0),3)=L294,INDEX(
RAW_c_TEB0187_REV01!B:D,MATCH(H294,INDEX(RAW_c_TEB0187_REV01!B:B,MATCH(H294,RAW_c_TEB0187_REV01!B:B,)+1):'RAW_c_TEB0187_REV01'!B11365,)+MATCH(H294,RAW_c_TEB0187_REV01!B:B,),3),INDEX(RAW_c_TEB0187_REV01!B:D,MATCH(H294,RAW_c_TEB0187_REV01!B:B,0),3)),"---"))),"---")</f>
        <v>J2-A49</v>
      </c>
      <c r="T294">
        <f>COUNTIF(RAW_c_TEB0187_REV01!B:B,G294)</f>
        <v>2</v>
      </c>
      <c r="U294" t="str">
        <f t="shared" si="29"/>
        <v>B2B-IO</v>
      </c>
    </row>
    <row r="295" spans="1:21" x14ac:dyDescent="0.25">
      <c r="A295" t="s">
        <v>5876</v>
      </c>
      <c r="B295" t="s">
        <v>39</v>
      </c>
      <c r="C295" t="s">
        <v>5619</v>
      </c>
      <c r="D295" t="s">
        <v>410</v>
      </c>
      <c r="E295" t="s">
        <v>219</v>
      </c>
      <c r="F295" t="str">
        <f t="shared" si="24"/>
        <v>J2-A50</v>
      </c>
      <c r="G295" t="str">
        <f>VLOOKUP(F295,RAW_c_TEB0187_REV01!A:B,2,0)</f>
        <v>CSI2_D1_N</v>
      </c>
      <c r="H295" t="str">
        <f t="shared" si="25"/>
        <v>CSI2_D1_N</v>
      </c>
      <c r="I295" t="str">
        <f t="shared" si="26"/>
        <v>--</v>
      </c>
      <c r="J295" t="str">
        <f t="shared" si="27"/>
        <v>--</v>
      </c>
      <c r="K295">
        <f>IFERROR(IF(J295="--",IF(G295=H295,VLOOKUP(G295,RAW_c_TEB0187_REV01!L:N,3,0),SUM(VLOOKUP(H295,RAW_c_TEB0187_REV01!L:N,3,0),VLOOKUP(G295,RAW_c_TEB0187_REV01!L:N,3,0))),"---"),"---")</f>
        <v>85.411600000000007</v>
      </c>
      <c r="L295" t="str">
        <f t="shared" si="28"/>
        <v>J2-A50</v>
      </c>
      <c r="M295" t="str">
        <f>IFERROR(IF(
COUNTIF(B2B!H:H,(IF(K295&lt;&gt;"---",IF(INDEX(RAW_c_TEB0187_REV01!B:D,MATCH(H295,RAW_c_TEB0187_REV01!B:B,0),3)=L295,INDEX(
RAW_c_TEB0187_REV01!B:D,MATCH(H295,INDEX(RAW_c_TEB0187_REV01!B:B,MATCH(H295,RAW_c_TEB0187_REV01!B:B,)+1):'RAW_c_TEB0187_REV01'!B11366,)+MATCH(H295,RAW_c_TEB0187_REV01!B:B,),3),INDEX(RAW_c_TEB0187_REV01!B:D,MATCH(H295,RAW_c_TEB0187_REV01!B:B,0),3)),"---")))=1,"---",IF(K295&lt;&gt;"---",IF(INDEX(RAW_c_TEB0187_REV01!B:D,MATCH(H295,RAW_c_TEB0187_REV01!B:B,0),3)=L295,INDEX(
RAW_c_TEB0187_REV01!B:D,MATCH(H295,INDEX(RAW_c_TEB0187_REV01!B:B,MATCH(H295,RAW_c_TEB0187_REV01!B:B,)+1):'RAW_c_TEB0187_REV01'!B11366,)+MATCH(H295,RAW_c_TEB0187_REV01!B:B,),3),INDEX(RAW_c_TEB0187_REV01!B:D,MATCH(H295,RAW_c_TEB0187_REV01!B:B,0),3)),"---")),"---")</f>
        <v>J30-18</v>
      </c>
      <c r="N295" t="str">
        <f>IFERROR(IF(AND(B295="B2B",J295="--"),L295,IF(
COUNTIF(B2B!H:H,(IF(K295&lt;&gt;"---",IF(INDEX(RAW_c_TEB0187_REV01!B:D,MATCH(H295,RAW_c_TEB0187_REV01!B:B,0),3)=L295,INDEX(
RAW_c_TEB0187_REV01!B:D,MATCH(H295,INDEX(RAW_c_TEB0187_REV01!B:B,MATCH(H295,RAW_c_TEB0187_REV01!B:B,)+1):'RAW_c_TEB0187_REV01'!B11366,)+MATCH(H295,RAW_c_TEB0187_REV01!B:B,),3),INDEX(RAW_c_TEB0187_REV01!B:D,MATCH(H295,RAW_c_TEB0187_REV01!B:B,0),3)),"---")))=0,"---",IF(K295&lt;&gt;"---",IF(INDEX(RAW_c_TEB0187_REV01!B:D,MATCH(H295,RAW_c_TEB0187_REV01!B:B,0),3)=L295,INDEX(
RAW_c_TEB0187_REV01!B:D,MATCH(H295,INDEX(RAW_c_TEB0187_REV01!B:B,MATCH(H295,RAW_c_TEB0187_REV01!B:B,)+1):'RAW_c_TEB0187_REV01'!B11366,)+MATCH(H295,RAW_c_TEB0187_REV01!B:B,),3),INDEX(RAW_c_TEB0187_REV01!B:D,MATCH(H295,RAW_c_TEB0187_REV01!B:B,0),3)),"---"))),"---")</f>
        <v>J2-A50</v>
      </c>
      <c r="T295">
        <f>COUNTIF(RAW_c_TEB0187_REV01!B:B,G295)</f>
        <v>2</v>
      </c>
      <c r="U295" t="str">
        <f t="shared" si="29"/>
        <v>B2B-IO</v>
      </c>
    </row>
    <row r="296" spans="1:21" x14ac:dyDescent="0.25">
      <c r="A296" t="s">
        <v>5877</v>
      </c>
      <c r="B296" t="s">
        <v>39</v>
      </c>
      <c r="C296" t="s">
        <v>433</v>
      </c>
      <c r="D296" t="s">
        <v>410</v>
      </c>
      <c r="E296" t="s">
        <v>220</v>
      </c>
      <c r="F296" t="str">
        <f t="shared" si="24"/>
        <v>J2-A51</v>
      </c>
      <c r="G296" t="str">
        <f>VLOOKUP(F296,RAW_c_TEB0187_REV01!A:B,2,0)</f>
        <v>GND</v>
      </c>
      <c r="H296" t="str">
        <f t="shared" si="25"/>
        <v>GND</v>
      </c>
      <c r="I296" t="str">
        <f t="shared" si="26"/>
        <v>--</v>
      </c>
      <c r="J296" t="str">
        <f t="shared" si="27"/>
        <v>---</v>
      </c>
      <c r="K296" t="str">
        <f>IFERROR(IF(J296="--",IF(G296=H296,VLOOKUP(G296,RAW_c_TEB0187_REV01!L:N,3,0),SUM(VLOOKUP(H296,RAW_c_TEB0187_REV01!L:N,3,0),VLOOKUP(G296,RAW_c_TEB0187_REV01!L:N,3,0))),"---"),"---")</f>
        <v>---</v>
      </c>
      <c r="L296" t="str">
        <f t="shared" si="28"/>
        <v>J2-A51</v>
      </c>
      <c r="M296" t="str">
        <f>IFERROR(IF(
COUNTIF(B2B!H:H,(IF(K296&lt;&gt;"---",IF(INDEX(RAW_c_TEB0187_REV01!B:D,MATCH(H296,RAW_c_TEB0187_REV01!B:B,0),3)=L296,INDEX(
RAW_c_TEB0187_REV01!B:D,MATCH(H296,INDEX(RAW_c_TEB0187_REV01!B:B,MATCH(H296,RAW_c_TEB0187_REV01!B:B,)+1):'RAW_c_TEB0187_REV01'!B11367,)+MATCH(H296,RAW_c_TEB0187_REV01!B:B,),3),INDEX(RAW_c_TEB0187_REV01!B:D,MATCH(H296,RAW_c_TEB0187_REV01!B:B,0),3)),"---")))=1,"---",IF(K296&lt;&gt;"---",IF(INDEX(RAW_c_TEB0187_REV01!B:D,MATCH(H296,RAW_c_TEB0187_REV01!B:B,0),3)=L296,INDEX(
RAW_c_TEB0187_REV01!B:D,MATCH(H296,INDEX(RAW_c_TEB0187_REV01!B:B,MATCH(H296,RAW_c_TEB0187_REV01!B:B,)+1):'RAW_c_TEB0187_REV01'!B11367,)+MATCH(H296,RAW_c_TEB0187_REV01!B:B,),3),INDEX(RAW_c_TEB0187_REV01!B:D,MATCH(H296,RAW_c_TEB0187_REV01!B:B,0),3)),"---")),"---")</f>
        <v>---</v>
      </c>
      <c r="N296" t="str">
        <f>IFERROR(IF(AND(B296="B2B",J296="--"),L296,IF(
COUNTIF(B2B!H:H,(IF(K296&lt;&gt;"---",IF(INDEX(RAW_c_TEB0187_REV01!B:D,MATCH(H296,RAW_c_TEB0187_REV01!B:B,0),3)=L296,INDEX(
RAW_c_TEB0187_REV01!B:D,MATCH(H296,INDEX(RAW_c_TEB0187_REV01!B:B,MATCH(H296,RAW_c_TEB0187_REV01!B:B,)+1):'RAW_c_TEB0187_REV01'!B11367,)+MATCH(H296,RAW_c_TEB0187_REV01!B:B,),3),INDEX(RAW_c_TEB0187_REV01!B:D,MATCH(H296,RAW_c_TEB0187_REV01!B:B,0),3)),"---")))=0,"---",IF(K296&lt;&gt;"---",IF(INDEX(RAW_c_TEB0187_REV01!B:D,MATCH(H296,RAW_c_TEB0187_REV01!B:B,0),3)=L296,INDEX(
RAW_c_TEB0187_REV01!B:D,MATCH(H296,INDEX(RAW_c_TEB0187_REV01!B:B,MATCH(H296,RAW_c_TEB0187_REV01!B:B,)+1):'RAW_c_TEB0187_REV01'!B11367,)+MATCH(H296,RAW_c_TEB0187_REV01!B:B,),3),INDEX(RAW_c_TEB0187_REV01!B:D,MATCH(H296,RAW_c_TEB0187_REV01!B:B,0),3)),"---"))),"---")</f>
        <v>---</v>
      </c>
      <c r="T296">
        <f>COUNTIF(RAW_c_TEB0187_REV01!B:B,G296)</f>
        <v>1098</v>
      </c>
      <c r="U296" t="str">
        <f t="shared" si="29"/>
        <v>B2B-GND</v>
      </c>
    </row>
    <row r="297" spans="1:21" x14ac:dyDescent="0.25">
      <c r="A297" t="s">
        <v>5878</v>
      </c>
      <c r="B297" t="s">
        <v>39</v>
      </c>
      <c r="C297" t="s">
        <v>5619</v>
      </c>
      <c r="D297" t="s">
        <v>410</v>
      </c>
      <c r="E297" t="s">
        <v>221</v>
      </c>
      <c r="F297" t="str">
        <f t="shared" si="24"/>
        <v>J2-A52</v>
      </c>
      <c r="G297" t="str">
        <f>VLOOKUP(F297,RAW_c_TEB0187_REV01!A:B,2,0)</f>
        <v>X_D0CC_P</v>
      </c>
      <c r="H297" t="str">
        <f t="shared" si="25"/>
        <v>X_D0CC_P</v>
      </c>
      <c r="I297" t="str">
        <f t="shared" si="26"/>
        <v>--</v>
      </c>
      <c r="J297" t="str">
        <f t="shared" si="27"/>
        <v>--</v>
      </c>
      <c r="K297">
        <f>IFERROR(IF(J297="--",IF(G297=H297,VLOOKUP(G297,RAW_c_TEB0187_REV01!L:N,3,0),SUM(VLOOKUP(H297,RAW_c_TEB0187_REV01!L:N,3,0),VLOOKUP(G297,RAW_c_TEB0187_REV01!L:N,3,0))),"---"),"---")</f>
        <v>21.654499999999999</v>
      </c>
      <c r="L297" t="str">
        <f t="shared" si="28"/>
        <v>J2-A52</v>
      </c>
      <c r="M297" t="str">
        <f>IFERROR(IF(
COUNTIF(B2B!H:H,(IF(K297&lt;&gt;"---",IF(INDEX(RAW_c_TEB0187_REV01!B:D,MATCH(H297,RAW_c_TEB0187_REV01!B:B,0),3)=L297,INDEX(
RAW_c_TEB0187_REV01!B:D,MATCH(H297,INDEX(RAW_c_TEB0187_REV01!B:B,MATCH(H297,RAW_c_TEB0187_REV01!B:B,)+1):'RAW_c_TEB0187_REV01'!B11368,)+MATCH(H297,RAW_c_TEB0187_REV01!B:B,),3),INDEX(RAW_c_TEB0187_REV01!B:D,MATCH(H297,RAW_c_TEB0187_REV01!B:B,0),3)),"---")))=1,"---",IF(K297&lt;&gt;"---",IF(INDEX(RAW_c_TEB0187_REV01!B:D,MATCH(H297,RAW_c_TEB0187_REV01!B:B,0),3)=L297,INDEX(
RAW_c_TEB0187_REV01!B:D,MATCH(H297,INDEX(RAW_c_TEB0187_REV01!B:B,MATCH(H297,RAW_c_TEB0187_REV01!B:B,)+1):'RAW_c_TEB0187_REV01'!B11368,)+MATCH(H297,RAW_c_TEB0187_REV01!B:B,),3),INDEX(RAW_c_TEB0187_REV01!B:D,MATCH(H297,RAW_c_TEB0187_REV01!B:B,0),3)),"---")),"---")</f>
        <v>J17-C14</v>
      </c>
      <c r="N297" t="str">
        <f>IFERROR(IF(AND(B297="B2B",J297="--"),L297,IF(
COUNTIF(B2B!H:H,(IF(K297&lt;&gt;"---",IF(INDEX(RAW_c_TEB0187_REV01!B:D,MATCH(H297,RAW_c_TEB0187_REV01!B:B,0),3)=L297,INDEX(
RAW_c_TEB0187_REV01!B:D,MATCH(H297,INDEX(RAW_c_TEB0187_REV01!B:B,MATCH(H297,RAW_c_TEB0187_REV01!B:B,)+1):'RAW_c_TEB0187_REV01'!B11368,)+MATCH(H297,RAW_c_TEB0187_REV01!B:B,),3),INDEX(RAW_c_TEB0187_REV01!B:D,MATCH(H297,RAW_c_TEB0187_REV01!B:B,0),3)),"---")))=0,"---",IF(K297&lt;&gt;"---",IF(INDEX(RAW_c_TEB0187_REV01!B:D,MATCH(H297,RAW_c_TEB0187_REV01!B:B,0),3)=L297,INDEX(
RAW_c_TEB0187_REV01!B:D,MATCH(H297,INDEX(RAW_c_TEB0187_REV01!B:B,MATCH(H297,RAW_c_TEB0187_REV01!B:B,)+1):'RAW_c_TEB0187_REV01'!B11368,)+MATCH(H297,RAW_c_TEB0187_REV01!B:B,),3),INDEX(RAW_c_TEB0187_REV01!B:D,MATCH(H297,RAW_c_TEB0187_REV01!B:B,0),3)),"---"))),"---")</f>
        <v>J2-A52</v>
      </c>
      <c r="T297">
        <f>COUNTIF(RAW_c_TEB0187_REV01!B:B,G297)</f>
        <v>2</v>
      </c>
      <c r="U297" t="str">
        <f t="shared" si="29"/>
        <v>B2B-IO</v>
      </c>
    </row>
    <row r="298" spans="1:21" x14ac:dyDescent="0.25">
      <c r="A298" t="s">
        <v>5879</v>
      </c>
      <c r="B298" t="s">
        <v>39</v>
      </c>
      <c r="C298" t="s">
        <v>5619</v>
      </c>
      <c r="D298" t="s">
        <v>410</v>
      </c>
      <c r="E298" t="s">
        <v>222</v>
      </c>
      <c r="F298" t="str">
        <f t="shared" si="24"/>
        <v>J2-A53</v>
      </c>
      <c r="G298" t="str">
        <f>VLOOKUP(F298,RAW_c_TEB0187_REV01!A:B,2,0)</f>
        <v>X_D0CC_N</v>
      </c>
      <c r="H298" t="str">
        <f t="shared" si="25"/>
        <v>X_D0CC_N</v>
      </c>
      <c r="I298" t="str">
        <f t="shared" si="26"/>
        <v>--</v>
      </c>
      <c r="J298" t="str">
        <f t="shared" si="27"/>
        <v>--</v>
      </c>
      <c r="K298">
        <f>IFERROR(IF(J298="--",IF(G298=H298,VLOOKUP(G298,RAW_c_TEB0187_REV01!L:N,3,0),SUM(VLOOKUP(H298,RAW_c_TEB0187_REV01!L:N,3,0),VLOOKUP(G298,RAW_c_TEB0187_REV01!L:N,3,0))),"---"),"---")</f>
        <v>21.648499999999999</v>
      </c>
      <c r="L298" t="str">
        <f t="shared" si="28"/>
        <v>J2-A53</v>
      </c>
      <c r="M298" t="str">
        <f>IFERROR(IF(
COUNTIF(B2B!H:H,(IF(K298&lt;&gt;"---",IF(INDEX(RAW_c_TEB0187_REV01!B:D,MATCH(H298,RAW_c_TEB0187_REV01!B:B,0),3)=L298,INDEX(
RAW_c_TEB0187_REV01!B:D,MATCH(H298,INDEX(RAW_c_TEB0187_REV01!B:B,MATCH(H298,RAW_c_TEB0187_REV01!B:B,)+1):'RAW_c_TEB0187_REV01'!B11369,)+MATCH(H298,RAW_c_TEB0187_REV01!B:B,),3),INDEX(RAW_c_TEB0187_REV01!B:D,MATCH(H298,RAW_c_TEB0187_REV01!B:B,0),3)),"---")))=1,"---",IF(K298&lt;&gt;"---",IF(INDEX(RAW_c_TEB0187_REV01!B:D,MATCH(H298,RAW_c_TEB0187_REV01!B:B,0),3)=L298,INDEX(
RAW_c_TEB0187_REV01!B:D,MATCH(H298,INDEX(RAW_c_TEB0187_REV01!B:B,MATCH(H298,RAW_c_TEB0187_REV01!B:B,)+1):'RAW_c_TEB0187_REV01'!B11369,)+MATCH(H298,RAW_c_TEB0187_REV01!B:B,),3),INDEX(RAW_c_TEB0187_REV01!B:D,MATCH(H298,RAW_c_TEB0187_REV01!B:B,0),3)),"---")),"---")</f>
        <v>J17-C13</v>
      </c>
      <c r="N298" t="str">
        <f>IFERROR(IF(AND(B298="B2B",J298="--"),L298,IF(
COUNTIF(B2B!H:H,(IF(K298&lt;&gt;"---",IF(INDEX(RAW_c_TEB0187_REV01!B:D,MATCH(H298,RAW_c_TEB0187_REV01!B:B,0),3)=L298,INDEX(
RAW_c_TEB0187_REV01!B:D,MATCH(H298,INDEX(RAW_c_TEB0187_REV01!B:B,MATCH(H298,RAW_c_TEB0187_REV01!B:B,)+1):'RAW_c_TEB0187_REV01'!B11369,)+MATCH(H298,RAW_c_TEB0187_REV01!B:B,),3),INDEX(RAW_c_TEB0187_REV01!B:D,MATCH(H298,RAW_c_TEB0187_REV01!B:B,0),3)),"---")))=0,"---",IF(K298&lt;&gt;"---",IF(INDEX(RAW_c_TEB0187_REV01!B:D,MATCH(H298,RAW_c_TEB0187_REV01!B:B,0),3)=L298,INDEX(
RAW_c_TEB0187_REV01!B:D,MATCH(H298,INDEX(RAW_c_TEB0187_REV01!B:B,MATCH(H298,RAW_c_TEB0187_REV01!B:B,)+1):'RAW_c_TEB0187_REV01'!B11369,)+MATCH(H298,RAW_c_TEB0187_REV01!B:B,),3),INDEX(RAW_c_TEB0187_REV01!B:D,MATCH(H298,RAW_c_TEB0187_REV01!B:B,0),3)),"---"))),"---")</f>
        <v>J2-A53</v>
      </c>
      <c r="T298">
        <f>COUNTIF(RAW_c_TEB0187_REV01!B:B,G298)</f>
        <v>2</v>
      </c>
      <c r="U298" t="str">
        <f t="shared" si="29"/>
        <v>B2B-IO</v>
      </c>
    </row>
    <row r="299" spans="1:21" x14ac:dyDescent="0.25">
      <c r="A299" t="s">
        <v>5880</v>
      </c>
      <c r="B299" t="s">
        <v>39</v>
      </c>
      <c r="C299" t="s">
        <v>5619</v>
      </c>
      <c r="D299" t="s">
        <v>410</v>
      </c>
      <c r="E299" t="s">
        <v>223</v>
      </c>
      <c r="F299" t="str">
        <f t="shared" si="24"/>
        <v>J2-A54</v>
      </c>
      <c r="G299" t="str">
        <f>VLOOKUP(F299,RAW_c_TEB0187_REV01!A:B,2,0)</f>
        <v>CSI1_D3_P</v>
      </c>
      <c r="H299" t="str">
        <f t="shared" si="25"/>
        <v>CSI1_D3_P</v>
      </c>
      <c r="I299" t="str">
        <f t="shared" si="26"/>
        <v>--</v>
      </c>
      <c r="J299" t="str">
        <f t="shared" si="27"/>
        <v>--</v>
      </c>
      <c r="K299">
        <f>IFERROR(IF(J299="--",IF(G299=H299,VLOOKUP(G299,RAW_c_TEB0187_REV01!L:N,3,0),SUM(VLOOKUP(H299,RAW_c_TEB0187_REV01!L:N,3,0),VLOOKUP(G299,RAW_c_TEB0187_REV01!L:N,3,0))),"---"),"---")</f>
        <v>69.059700000000007</v>
      </c>
      <c r="L299" t="str">
        <f t="shared" si="28"/>
        <v>J2-A54</v>
      </c>
      <c r="M299" t="str">
        <f>IFERROR(IF(
COUNTIF(B2B!H:H,(IF(K299&lt;&gt;"---",IF(INDEX(RAW_c_TEB0187_REV01!B:D,MATCH(H299,RAW_c_TEB0187_REV01!B:B,0),3)=L299,INDEX(
RAW_c_TEB0187_REV01!B:D,MATCH(H299,INDEX(RAW_c_TEB0187_REV01!B:B,MATCH(H299,RAW_c_TEB0187_REV01!B:B,)+1):'RAW_c_TEB0187_REV01'!B11370,)+MATCH(H299,RAW_c_TEB0187_REV01!B:B,),3),INDEX(RAW_c_TEB0187_REV01!B:D,MATCH(H299,RAW_c_TEB0187_REV01!B:B,0),3)),"---")))=1,"---",IF(K299&lt;&gt;"---",IF(INDEX(RAW_c_TEB0187_REV01!B:D,MATCH(H299,RAW_c_TEB0187_REV01!B:B,0),3)=L299,INDEX(
RAW_c_TEB0187_REV01!B:D,MATCH(H299,INDEX(RAW_c_TEB0187_REV01!B:B,MATCH(H299,RAW_c_TEB0187_REV01!B:B,)+1):'RAW_c_TEB0187_REV01'!B11370,)+MATCH(H299,RAW_c_TEB0187_REV01!B:B,),3),INDEX(RAW_c_TEB0187_REV01!B:D,MATCH(H299,RAW_c_TEB0187_REV01!B:B,0),3)),"---")),"---")</f>
        <v>J28-8</v>
      </c>
      <c r="N299" t="str">
        <f>IFERROR(IF(AND(B299="B2B",J299="--"),L299,IF(
COUNTIF(B2B!H:H,(IF(K299&lt;&gt;"---",IF(INDEX(RAW_c_TEB0187_REV01!B:D,MATCH(H299,RAW_c_TEB0187_REV01!B:B,0),3)=L299,INDEX(
RAW_c_TEB0187_REV01!B:D,MATCH(H299,INDEX(RAW_c_TEB0187_REV01!B:B,MATCH(H299,RAW_c_TEB0187_REV01!B:B,)+1):'RAW_c_TEB0187_REV01'!B11370,)+MATCH(H299,RAW_c_TEB0187_REV01!B:B,),3),INDEX(RAW_c_TEB0187_REV01!B:D,MATCH(H299,RAW_c_TEB0187_REV01!B:B,0),3)),"---")))=0,"---",IF(K299&lt;&gt;"---",IF(INDEX(RAW_c_TEB0187_REV01!B:D,MATCH(H299,RAW_c_TEB0187_REV01!B:B,0),3)=L299,INDEX(
RAW_c_TEB0187_REV01!B:D,MATCH(H299,INDEX(RAW_c_TEB0187_REV01!B:B,MATCH(H299,RAW_c_TEB0187_REV01!B:B,)+1):'RAW_c_TEB0187_REV01'!B11370,)+MATCH(H299,RAW_c_TEB0187_REV01!B:B,),3),INDEX(RAW_c_TEB0187_REV01!B:D,MATCH(H299,RAW_c_TEB0187_REV01!B:B,0),3)),"---"))),"---")</f>
        <v>J2-A54</v>
      </c>
      <c r="T299">
        <f>COUNTIF(RAW_c_TEB0187_REV01!B:B,G299)</f>
        <v>2</v>
      </c>
      <c r="U299" t="str">
        <f t="shared" si="29"/>
        <v>B2B-IO</v>
      </c>
    </row>
    <row r="300" spans="1:21" x14ac:dyDescent="0.25">
      <c r="A300" t="s">
        <v>5881</v>
      </c>
      <c r="B300" t="s">
        <v>39</v>
      </c>
      <c r="C300" t="s">
        <v>5619</v>
      </c>
      <c r="D300" t="s">
        <v>410</v>
      </c>
      <c r="E300" t="s">
        <v>224</v>
      </c>
      <c r="F300" t="str">
        <f t="shared" si="24"/>
        <v>J2-A55</v>
      </c>
      <c r="G300" t="str">
        <f>VLOOKUP(F300,RAW_c_TEB0187_REV01!A:B,2,0)</f>
        <v>CSI1_D3_N</v>
      </c>
      <c r="H300" t="str">
        <f t="shared" si="25"/>
        <v>CSI1_D3_N</v>
      </c>
      <c r="I300" t="str">
        <f t="shared" si="26"/>
        <v>--</v>
      </c>
      <c r="J300" t="str">
        <f t="shared" si="27"/>
        <v>--</v>
      </c>
      <c r="K300">
        <f>IFERROR(IF(J300="--",IF(G300=H300,VLOOKUP(G300,RAW_c_TEB0187_REV01!L:N,3,0),SUM(VLOOKUP(H300,RAW_c_TEB0187_REV01!L:N,3,0),VLOOKUP(G300,RAW_c_TEB0187_REV01!L:N,3,0))),"---"),"---")</f>
        <v>69.047600000000003</v>
      </c>
      <c r="L300" t="str">
        <f t="shared" si="28"/>
        <v>J2-A55</v>
      </c>
      <c r="M300" t="str">
        <f>IFERROR(IF(
COUNTIF(B2B!H:H,(IF(K300&lt;&gt;"---",IF(INDEX(RAW_c_TEB0187_REV01!B:D,MATCH(H300,RAW_c_TEB0187_REV01!B:B,0),3)=L300,INDEX(
RAW_c_TEB0187_REV01!B:D,MATCH(H300,INDEX(RAW_c_TEB0187_REV01!B:B,MATCH(H300,RAW_c_TEB0187_REV01!B:B,)+1):'RAW_c_TEB0187_REV01'!B11371,)+MATCH(H300,RAW_c_TEB0187_REV01!B:B,),3),INDEX(RAW_c_TEB0187_REV01!B:D,MATCH(H300,RAW_c_TEB0187_REV01!B:B,0),3)),"---")))=1,"---",IF(K300&lt;&gt;"---",IF(INDEX(RAW_c_TEB0187_REV01!B:D,MATCH(H300,RAW_c_TEB0187_REV01!B:B,0),3)=L300,INDEX(
RAW_c_TEB0187_REV01!B:D,MATCH(H300,INDEX(RAW_c_TEB0187_REV01!B:B,MATCH(H300,RAW_c_TEB0187_REV01!B:B,)+1):'RAW_c_TEB0187_REV01'!B11371,)+MATCH(H300,RAW_c_TEB0187_REV01!B:B,),3),INDEX(RAW_c_TEB0187_REV01!B:D,MATCH(H300,RAW_c_TEB0187_REV01!B:B,0),3)),"---")),"---")</f>
        <v>J28-9</v>
      </c>
      <c r="N300" t="str">
        <f>IFERROR(IF(AND(B300="B2B",J300="--"),L300,IF(
COUNTIF(B2B!H:H,(IF(K300&lt;&gt;"---",IF(INDEX(RAW_c_TEB0187_REV01!B:D,MATCH(H300,RAW_c_TEB0187_REV01!B:B,0),3)=L300,INDEX(
RAW_c_TEB0187_REV01!B:D,MATCH(H300,INDEX(RAW_c_TEB0187_REV01!B:B,MATCH(H300,RAW_c_TEB0187_REV01!B:B,)+1):'RAW_c_TEB0187_REV01'!B11371,)+MATCH(H300,RAW_c_TEB0187_REV01!B:B,),3),INDEX(RAW_c_TEB0187_REV01!B:D,MATCH(H300,RAW_c_TEB0187_REV01!B:B,0),3)),"---")))=0,"---",IF(K300&lt;&gt;"---",IF(INDEX(RAW_c_TEB0187_REV01!B:D,MATCH(H300,RAW_c_TEB0187_REV01!B:B,0),3)=L300,INDEX(
RAW_c_TEB0187_REV01!B:D,MATCH(H300,INDEX(RAW_c_TEB0187_REV01!B:B,MATCH(H300,RAW_c_TEB0187_REV01!B:B,)+1):'RAW_c_TEB0187_REV01'!B11371,)+MATCH(H300,RAW_c_TEB0187_REV01!B:B,),3),INDEX(RAW_c_TEB0187_REV01!B:D,MATCH(H300,RAW_c_TEB0187_REV01!B:B,0),3)),"---"))),"---")</f>
        <v>J2-A55</v>
      </c>
      <c r="T300">
        <f>COUNTIF(RAW_c_TEB0187_REV01!B:B,G300)</f>
        <v>2</v>
      </c>
      <c r="U300" t="str">
        <f t="shared" si="29"/>
        <v>B2B-IO</v>
      </c>
    </row>
    <row r="301" spans="1:21" x14ac:dyDescent="0.25">
      <c r="A301" t="s">
        <v>5882</v>
      </c>
      <c r="B301" t="s">
        <v>39</v>
      </c>
      <c r="C301" t="s">
        <v>5619</v>
      </c>
      <c r="D301" t="s">
        <v>410</v>
      </c>
      <c r="E301" t="s">
        <v>225</v>
      </c>
      <c r="F301" t="str">
        <f t="shared" si="24"/>
        <v>J2-A56</v>
      </c>
      <c r="G301" t="str">
        <f>VLOOKUP(F301,RAW_c_TEB0187_REV01!A:B,2,0)</f>
        <v>CSI1_D2_P</v>
      </c>
      <c r="H301" t="str">
        <f t="shared" si="25"/>
        <v>CSI1_D2_P</v>
      </c>
      <c r="I301" t="str">
        <f t="shared" si="26"/>
        <v>--</v>
      </c>
      <c r="J301" t="str">
        <f t="shared" si="27"/>
        <v>--</v>
      </c>
      <c r="K301">
        <f>IFERROR(IF(J301="--",IF(G301=H301,VLOOKUP(G301,RAW_c_TEB0187_REV01!L:N,3,0),SUM(VLOOKUP(H301,RAW_c_TEB0187_REV01!L:N,3,0),VLOOKUP(G301,RAW_c_TEB0187_REV01!L:N,3,0))),"---"),"---")</f>
        <v>68.446200000000005</v>
      </c>
      <c r="L301" t="str">
        <f t="shared" si="28"/>
        <v>J2-A56</v>
      </c>
      <c r="M301" t="str">
        <f>IFERROR(IF(
COUNTIF(B2B!H:H,(IF(K301&lt;&gt;"---",IF(INDEX(RAW_c_TEB0187_REV01!B:D,MATCH(H301,RAW_c_TEB0187_REV01!B:B,0),3)=L301,INDEX(
RAW_c_TEB0187_REV01!B:D,MATCH(H301,INDEX(RAW_c_TEB0187_REV01!B:B,MATCH(H301,RAW_c_TEB0187_REV01!B:B,)+1):'RAW_c_TEB0187_REV01'!B11372,)+MATCH(H301,RAW_c_TEB0187_REV01!B:B,),3),INDEX(RAW_c_TEB0187_REV01!B:D,MATCH(H301,RAW_c_TEB0187_REV01!B:B,0),3)),"---")))=1,"---",IF(K301&lt;&gt;"---",IF(INDEX(RAW_c_TEB0187_REV01!B:D,MATCH(H301,RAW_c_TEB0187_REV01!B:B,0),3)=L301,INDEX(
RAW_c_TEB0187_REV01!B:D,MATCH(H301,INDEX(RAW_c_TEB0187_REV01!B:B,MATCH(H301,RAW_c_TEB0187_REV01!B:B,)+1):'RAW_c_TEB0187_REV01'!B11372,)+MATCH(H301,RAW_c_TEB0187_REV01!B:B,),3),INDEX(RAW_c_TEB0187_REV01!B:D,MATCH(H301,RAW_c_TEB0187_REV01!B:B,0),3)),"---")),"---")</f>
        <v>J28-11</v>
      </c>
      <c r="N301" t="str">
        <f>IFERROR(IF(AND(B301="B2B",J301="--"),L301,IF(
COUNTIF(B2B!H:H,(IF(K301&lt;&gt;"---",IF(INDEX(RAW_c_TEB0187_REV01!B:D,MATCH(H301,RAW_c_TEB0187_REV01!B:B,0),3)=L301,INDEX(
RAW_c_TEB0187_REV01!B:D,MATCH(H301,INDEX(RAW_c_TEB0187_REV01!B:B,MATCH(H301,RAW_c_TEB0187_REV01!B:B,)+1):'RAW_c_TEB0187_REV01'!B11372,)+MATCH(H301,RAW_c_TEB0187_REV01!B:B,),3),INDEX(RAW_c_TEB0187_REV01!B:D,MATCH(H301,RAW_c_TEB0187_REV01!B:B,0),3)),"---")))=0,"---",IF(K301&lt;&gt;"---",IF(INDEX(RAW_c_TEB0187_REV01!B:D,MATCH(H301,RAW_c_TEB0187_REV01!B:B,0),3)=L301,INDEX(
RAW_c_TEB0187_REV01!B:D,MATCH(H301,INDEX(RAW_c_TEB0187_REV01!B:B,MATCH(H301,RAW_c_TEB0187_REV01!B:B,)+1):'RAW_c_TEB0187_REV01'!B11372,)+MATCH(H301,RAW_c_TEB0187_REV01!B:B,),3),INDEX(RAW_c_TEB0187_REV01!B:D,MATCH(H301,RAW_c_TEB0187_REV01!B:B,0),3)),"---"))),"---")</f>
        <v>J2-A56</v>
      </c>
      <c r="T301">
        <f>COUNTIF(RAW_c_TEB0187_REV01!B:B,G301)</f>
        <v>2</v>
      </c>
      <c r="U301" t="str">
        <f t="shared" si="29"/>
        <v>B2B-IO</v>
      </c>
    </row>
    <row r="302" spans="1:21" x14ac:dyDescent="0.25">
      <c r="A302" t="s">
        <v>5883</v>
      </c>
      <c r="B302" t="s">
        <v>39</v>
      </c>
      <c r="C302" t="s">
        <v>5619</v>
      </c>
      <c r="D302" t="s">
        <v>410</v>
      </c>
      <c r="E302" t="s">
        <v>226</v>
      </c>
      <c r="F302" t="str">
        <f t="shared" si="24"/>
        <v>J2-A57</v>
      </c>
      <c r="G302" t="str">
        <f>VLOOKUP(F302,RAW_c_TEB0187_REV01!A:B,2,0)</f>
        <v>CSI1_D2_N</v>
      </c>
      <c r="H302" t="str">
        <f t="shared" si="25"/>
        <v>CSI1_D2_N</v>
      </c>
      <c r="I302" t="str">
        <f t="shared" si="26"/>
        <v>--</v>
      </c>
      <c r="J302" t="str">
        <f t="shared" si="27"/>
        <v>--</v>
      </c>
      <c r="K302">
        <f>IFERROR(IF(J302="--",IF(G302=H302,VLOOKUP(G302,RAW_c_TEB0187_REV01!L:N,3,0),SUM(VLOOKUP(H302,RAW_c_TEB0187_REV01!L:N,3,0),VLOOKUP(G302,RAW_c_TEB0187_REV01!L:N,3,0))),"---"),"---")</f>
        <v>68.331199999999995</v>
      </c>
      <c r="L302" t="str">
        <f t="shared" si="28"/>
        <v>J2-A57</v>
      </c>
      <c r="M302" t="str">
        <f>IFERROR(IF(
COUNTIF(B2B!H:H,(IF(K302&lt;&gt;"---",IF(INDEX(RAW_c_TEB0187_REV01!B:D,MATCH(H302,RAW_c_TEB0187_REV01!B:B,0),3)=L302,INDEX(
RAW_c_TEB0187_REV01!B:D,MATCH(H302,INDEX(RAW_c_TEB0187_REV01!B:B,MATCH(H302,RAW_c_TEB0187_REV01!B:B,)+1):'RAW_c_TEB0187_REV01'!B11373,)+MATCH(H302,RAW_c_TEB0187_REV01!B:B,),3),INDEX(RAW_c_TEB0187_REV01!B:D,MATCH(H302,RAW_c_TEB0187_REV01!B:B,0),3)),"---")))=1,"---",IF(K302&lt;&gt;"---",IF(INDEX(RAW_c_TEB0187_REV01!B:D,MATCH(H302,RAW_c_TEB0187_REV01!B:B,0),3)=L302,INDEX(
RAW_c_TEB0187_REV01!B:D,MATCH(H302,INDEX(RAW_c_TEB0187_REV01!B:B,MATCH(H302,RAW_c_TEB0187_REV01!B:B,)+1):'RAW_c_TEB0187_REV01'!B11373,)+MATCH(H302,RAW_c_TEB0187_REV01!B:B,),3),INDEX(RAW_c_TEB0187_REV01!B:D,MATCH(H302,RAW_c_TEB0187_REV01!B:B,0),3)),"---")),"---")</f>
        <v>J28-12</v>
      </c>
      <c r="N302" t="str">
        <f>IFERROR(IF(AND(B302="B2B",J302="--"),L302,IF(
COUNTIF(B2B!H:H,(IF(K302&lt;&gt;"---",IF(INDEX(RAW_c_TEB0187_REV01!B:D,MATCH(H302,RAW_c_TEB0187_REV01!B:B,0),3)=L302,INDEX(
RAW_c_TEB0187_REV01!B:D,MATCH(H302,INDEX(RAW_c_TEB0187_REV01!B:B,MATCH(H302,RAW_c_TEB0187_REV01!B:B,)+1):'RAW_c_TEB0187_REV01'!B11373,)+MATCH(H302,RAW_c_TEB0187_REV01!B:B,),3),INDEX(RAW_c_TEB0187_REV01!B:D,MATCH(H302,RAW_c_TEB0187_REV01!B:B,0),3)),"---")))=0,"---",IF(K302&lt;&gt;"---",IF(INDEX(RAW_c_TEB0187_REV01!B:D,MATCH(H302,RAW_c_TEB0187_REV01!B:B,0),3)=L302,INDEX(
RAW_c_TEB0187_REV01!B:D,MATCH(H302,INDEX(RAW_c_TEB0187_REV01!B:B,MATCH(H302,RAW_c_TEB0187_REV01!B:B,)+1):'RAW_c_TEB0187_REV01'!B11373,)+MATCH(H302,RAW_c_TEB0187_REV01!B:B,),3),INDEX(RAW_c_TEB0187_REV01!B:D,MATCH(H302,RAW_c_TEB0187_REV01!B:B,0),3)),"---"))),"---")</f>
        <v>J2-A57</v>
      </c>
      <c r="T302">
        <f>COUNTIF(RAW_c_TEB0187_REV01!B:B,G302)</f>
        <v>2</v>
      </c>
      <c r="U302" t="str">
        <f t="shared" si="29"/>
        <v>B2B-IO</v>
      </c>
    </row>
    <row r="303" spans="1:21" x14ac:dyDescent="0.25">
      <c r="A303" t="s">
        <v>5884</v>
      </c>
      <c r="B303" t="s">
        <v>39</v>
      </c>
      <c r="C303" t="s">
        <v>433</v>
      </c>
      <c r="D303" t="s">
        <v>410</v>
      </c>
      <c r="E303" t="s">
        <v>227</v>
      </c>
      <c r="F303" t="str">
        <f t="shared" si="24"/>
        <v>J2-A58</v>
      </c>
      <c r="G303" t="str">
        <f>VLOOKUP(F303,RAW_c_TEB0187_REV01!A:B,2,0)</f>
        <v>GND</v>
      </c>
      <c r="H303" t="str">
        <f t="shared" si="25"/>
        <v>GND</v>
      </c>
      <c r="I303" t="str">
        <f t="shared" si="26"/>
        <v>--</v>
      </c>
      <c r="J303" t="str">
        <f t="shared" si="27"/>
        <v>---</v>
      </c>
      <c r="K303" t="str">
        <f>IFERROR(IF(J303="--",IF(G303=H303,VLOOKUP(G303,RAW_c_TEB0187_REV01!L:N,3,0),SUM(VLOOKUP(H303,RAW_c_TEB0187_REV01!L:N,3,0),VLOOKUP(G303,RAW_c_TEB0187_REV01!L:N,3,0))),"---"),"---")</f>
        <v>---</v>
      </c>
      <c r="L303" t="str">
        <f t="shared" si="28"/>
        <v>J2-A58</v>
      </c>
      <c r="M303" t="str">
        <f>IFERROR(IF(
COUNTIF(B2B!H:H,(IF(K303&lt;&gt;"---",IF(INDEX(RAW_c_TEB0187_REV01!B:D,MATCH(H303,RAW_c_TEB0187_REV01!B:B,0),3)=L303,INDEX(
RAW_c_TEB0187_REV01!B:D,MATCH(H303,INDEX(RAW_c_TEB0187_REV01!B:B,MATCH(H303,RAW_c_TEB0187_REV01!B:B,)+1):'RAW_c_TEB0187_REV01'!B11374,)+MATCH(H303,RAW_c_TEB0187_REV01!B:B,),3),INDEX(RAW_c_TEB0187_REV01!B:D,MATCH(H303,RAW_c_TEB0187_REV01!B:B,0),3)),"---")))=1,"---",IF(K303&lt;&gt;"---",IF(INDEX(RAW_c_TEB0187_REV01!B:D,MATCH(H303,RAW_c_TEB0187_REV01!B:B,0),3)=L303,INDEX(
RAW_c_TEB0187_REV01!B:D,MATCH(H303,INDEX(RAW_c_TEB0187_REV01!B:B,MATCH(H303,RAW_c_TEB0187_REV01!B:B,)+1):'RAW_c_TEB0187_REV01'!B11374,)+MATCH(H303,RAW_c_TEB0187_REV01!B:B,),3),INDEX(RAW_c_TEB0187_REV01!B:D,MATCH(H303,RAW_c_TEB0187_REV01!B:B,0),3)),"---")),"---")</f>
        <v>---</v>
      </c>
      <c r="N303" t="str">
        <f>IFERROR(IF(AND(B303="B2B",J303="--"),L303,IF(
COUNTIF(B2B!H:H,(IF(K303&lt;&gt;"---",IF(INDEX(RAW_c_TEB0187_REV01!B:D,MATCH(H303,RAW_c_TEB0187_REV01!B:B,0),3)=L303,INDEX(
RAW_c_TEB0187_REV01!B:D,MATCH(H303,INDEX(RAW_c_TEB0187_REV01!B:B,MATCH(H303,RAW_c_TEB0187_REV01!B:B,)+1):'RAW_c_TEB0187_REV01'!B11374,)+MATCH(H303,RAW_c_TEB0187_REV01!B:B,),3),INDEX(RAW_c_TEB0187_REV01!B:D,MATCH(H303,RAW_c_TEB0187_REV01!B:B,0),3)),"---")))=0,"---",IF(K303&lt;&gt;"---",IF(INDEX(RAW_c_TEB0187_REV01!B:D,MATCH(H303,RAW_c_TEB0187_REV01!B:B,0),3)=L303,INDEX(
RAW_c_TEB0187_REV01!B:D,MATCH(H303,INDEX(RAW_c_TEB0187_REV01!B:B,MATCH(H303,RAW_c_TEB0187_REV01!B:B,)+1):'RAW_c_TEB0187_REV01'!B11374,)+MATCH(H303,RAW_c_TEB0187_REV01!B:B,),3),INDEX(RAW_c_TEB0187_REV01!B:D,MATCH(H303,RAW_c_TEB0187_REV01!B:B,0),3)),"---"))),"---")</f>
        <v>---</v>
      </c>
      <c r="T303">
        <f>COUNTIF(RAW_c_TEB0187_REV01!B:B,G303)</f>
        <v>1098</v>
      </c>
      <c r="U303" t="str">
        <f t="shared" si="29"/>
        <v>B2B-GND</v>
      </c>
    </row>
    <row r="304" spans="1:21" x14ac:dyDescent="0.25">
      <c r="A304" t="s">
        <v>5885</v>
      </c>
      <c r="B304" t="s">
        <v>39</v>
      </c>
      <c r="C304" t="s">
        <v>5625</v>
      </c>
      <c r="D304" t="s">
        <v>410</v>
      </c>
      <c r="E304" t="s">
        <v>228</v>
      </c>
      <c r="F304" t="str">
        <f t="shared" si="24"/>
        <v>J2-A59</v>
      </c>
      <c r="G304" t="str">
        <f>VLOOKUP(F304,RAW_c_TEB0187_REV01!A:B,2,0)</f>
        <v>VIN_SOM</v>
      </c>
      <c r="H304" t="str">
        <f t="shared" si="25"/>
        <v>VIN_SOM</v>
      </c>
      <c r="I304" t="str">
        <f t="shared" si="26"/>
        <v>--</v>
      </c>
      <c r="J304" t="str">
        <f t="shared" si="27"/>
        <v>--</v>
      </c>
      <c r="K304">
        <f>IFERROR(IF(J304="--",IF(G304=H304,VLOOKUP(G304,RAW_c_TEB0187_REV01!L:N,3,0),SUM(VLOOKUP(H304,RAW_c_TEB0187_REV01!L:N,3,0),VLOOKUP(G304,RAW_c_TEB0187_REV01!L:N,3,0))),"---"),"---")</f>
        <v>46.2408</v>
      </c>
      <c r="L304" t="str">
        <f t="shared" si="28"/>
        <v>J2-A59</v>
      </c>
      <c r="M304" t="str">
        <f>IFERROR(IF(
COUNTIF(B2B!H:H,(IF(K304&lt;&gt;"---",IF(INDEX(RAW_c_TEB0187_REV01!B:D,MATCH(H304,RAW_c_TEB0187_REV01!B:B,0),3)=L304,INDEX(
RAW_c_TEB0187_REV01!B:D,MATCH(H304,INDEX(RAW_c_TEB0187_REV01!B:B,MATCH(H304,RAW_c_TEB0187_REV01!B:B,)+1):'RAW_c_TEB0187_REV01'!B11375,)+MATCH(H304,RAW_c_TEB0187_REV01!B:B,),3),INDEX(RAW_c_TEB0187_REV01!B:D,MATCH(H304,RAW_c_TEB0187_REV01!B:B,0),3)),"---")))=1,"---",IF(K304&lt;&gt;"---",IF(INDEX(RAW_c_TEB0187_REV01!B:D,MATCH(H304,RAW_c_TEB0187_REV01!B:B,0),3)=L304,INDEX(
RAW_c_TEB0187_REV01!B:D,MATCH(H304,INDEX(RAW_c_TEB0187_REV01!B:B,MATCH(H304,RAW_c_TEB0187_REV01!B:B,)+1):'RAW_c_TEB0187_REV01'!B11375,)+MATCH(H304,RAW_c_TEB0187_REV01!B:B,),3),INDEX(RAW_c_TEB0187_REV01!B:D,MATCH(H304,RAW_c_TEB0187_REV01!B:B,0),3)),"---")),"---")</f>
        <v>---</v>
      </c>
      <c r="N304" t="str">
        <f>IFERROR(IF(AND(B304="B2B",J304="--"),L304,IF(
COUNTIF(B2B!H:H,(IF(K304&lt;&gt;"---",IF(INDEX(RAW_c_TEB0187_REV01!B:D,MATCH(H304,RAW_c_TEB0187_REV01!B:B,0),3)=L304,INDEX(
RAW_c_TEB0187_REV01!B:D,MATCH(H304,INDEX(RAW_c_TEB0187_REV01!B:B,MATCH(H304,RAW_c_TEB0187_REV01!B:B,)+1):'RAW_c_TEB0187_REV01'!B11375,)+MATCH(H304,RAW_c_TEB0187_REV01!B:B,),3),INDEX(RAW_c_TEB0187_REV01!B:D,MATCH(H304,RAW_c_TEB0187_REV01!B:B,0),3)),"---")))=0,"---",IF(K304&lt;&gt;"---",IF(INDEX(RAW_c_TEB0187_REV01!B:D,MATCH(H304,RAW_c_TEB0187_REV01!B:B,0),3)=L304,INDEX(
RAW_c_TEB0187_REV01!B:D,MATCH(H304,INDEX(RAW_c_TEB0187_REV01!B:B,MATCH(H304,RAW_c_TEB0187_REV01!B:B,)+1):'RAW_c_TEB0187_REV01'!B11375,)+MATCH(H304,RAW_c_TEB0187_REV01!B:B,),3),INDEX(RAW_c_TEB0187_REV01!B:D,MATCH(H304,RAW_c_TEB0187_REV01!B:B,0),3)),"---"))),"---")</f>
        <v>J2-A59</v>
      </c>
      <c r="T304">
        <f>COUNTIF(RAW_c_TEB0187_REV01!B:B,G304)</f>
        <v>19</v>
      </c>
      <c r="U304" t="str">
        <f t="shared" si="29"/>
        <v>B2B-PWR</v>
      </c>
    </row>
    <row r="305" spans="1:21" x14ac:dyDescent="0.25">
      <c r="A305" t="s">
        <v>5886</v>
      </c>
      <c r="B305" t="s">
        <v>39</v>
      </c>
      <c r="C305" t="s">
        <v>5625</v>
      </c>
      <c r="D305" t="s">
        <v>410</v>
      </c>
      <c r="E305" t="s">
        <v>229</v>
      </c>
      <c r="F305" t="str">
        <f t="shared" si="24"/>
        <v>J2-A60</v>
      </c>
      <c r="G305" t="str">
        <f>VLOOKUP(F305,RAW_c_TEB0187_REV01!A:B,2,0)</f>
        <v>VIN_SOM</v>
      </c>
      <c r="H305" t="str">
        <f t="shared" si="25"/>
        <v>VIN_SOM</v>
      </c>
      <c r="I305" t="str">
        <f t="shared" si="26"/>
        <v>--</v>
      </c>
      <c r="J305" t="str">
        <f t="shared" si="27"/>
        <v>--</v>
      </c>
      <c r="K305">
        <f>IFERROR(IF(J305="--",IF(G305=H305,VLOOKUP(G305,RAW_c_TEB0187_REV01!L:N,3,0),SUM(VLOOKUP(H305,RAW_c_TEB0187_REV01!L:N,3,0),VLOOKUP(G305,RAW_c_TEB0187_REV01!L:N,3,0))),"---"),"---")</f>
        <v>46.2408</v>
      </c>
      <c r="L305" t="str">
        <f t="shared" si="28"/>
        <v>J2-A60</v>
      </c>
      <c r="M305" t="str">
        <f>IFERROR(IF(
COUNTIF(B2B!H:H,(IF(K305&lt;&gt;"---",IF(INDEX(RAW_c_TEB0187_REV01!B:D,MATCH(H305,RAW_c_TEB0187_REV01!B:B,0),3)=L305,INDEX(
RAW_c_TEB0187_REV01!B:D,MATCH(H305,INDEX(RAW_c_TEB0187_REV01!B:B,MATCH(H305,RAW_c_TEB0187_REV01!B:B,)+1):'RAW_c_TEB0187_REV01'!B11376,)+MATCH(H305,RAW_c_TEB0187_REV01!B:B,),3),INDEX(RAW_c_TEB0187_REV01!B:D,MATCH(H305,RAW_c_TEB0187_REV01!B:B,0),3)),"---")))=1,"---",IF(K305&lt;&gt;"---",IF(INDEX(RAW_c_TEB0187_REV01!B:D,MATCH(H305,RAW_c_TEB0187_REV01!B:B,0),3)=L305,INDEX(
RAW_c_TEB0187_REV01!B:D,MATCH(H305,INDEX(RAW_c_TEB0187_REV01!B:B,MATCH(H305,RAW_c_TEB0187_REV01!B:B,)+1):'RAW_c_TEB0187_REV01'!B11376,)+MATCH(H305,RAW_c_TEB0187_REV01!B:B,),3),INDEX(RAW_c_TEB0187_REV01!B:D,MATCH(H305,RAW_c_TEB0187_REV01!B:B,0),3)),"---")),"---")</f>
        <v>---</v>
      </c>
      <c r="N305" t="str">
        <f>IFERROR(IF(AND(B305="B2B",J305="--"),L305,IF(
COUNTIF(B2B!H:H,(IF(K305&lt;&gt;"---",IF(INDEX(RAW_c_TEB0187_REV01!B:D,MATCH(H305,RAW_c_TEB0187_REV01!B:B,0),3)=L305,INDEX(
RAW_c_TEB0187_REV01!B:D,MATCH(H305,INDEX(RAW_c_TEB0187_REV01!B:B,MATCH(H305,RAW_c_TEB0187_REV01!B:B,)+1):'RAW_c_TEB0187_REV01'!B11376,)+MATCH(H305,RAW_c_TEB0187_REV01!B:B,),3),INDEX(RAW_c_TEB0187_REV01!B:D,MATCH(H305,RAW_c_TEB0187_REV01!B:B,0),3)),"---")))=0,"---",IF(K305&lt;&gt;"---",IF(INDEX(RAW_c_TEB0187_REV01!B:D,MATCH(H305,RAW_c_TEB0187_REV01!B:B,0),3)=L305,INDEX(
RAW_c_TEB0187_REV01!B:D,MATCH(H305,INDEX(RAW_c_TEB0187_REV01!B:B,MATCH(H305,RAW_c_TEB0187_REV01!B:B,)+1):'RAW_c_TEB0187_REV01'!B11376,)+MATCH(H305,RAW_c_TEB0187_REV01!B:B,),3),INDEX(RAW_c_TEB0187_REV01!B:D,MATCH(H305,RAW_c_TEB0187_REV01!B:B,0),3)),"---"))),"---")</f>
        <v>J2-A60</v>
      </c>
      <c r="T305">
        <f>COUNTIF(RAW_c_TEB0187_REV01!B:B,G305)</f>
        <v>19</v>
      </c>
      <c r="U305" t="str">
        <f t="shared" si="29"/>
        <v>B2B-PWR</v>
      </c>
    </row>
    <row r="306" spans="1:21" x14ac:dyDescent="0.25">
      <c r="A306" t="s">
        <v>5887</v>
      </c>
      <c r="B306" t="s">
        <v>39</v>
      </c>
      <c r="C306" t="s">
        <v>5583</v>
      </c>
      <c r="D306" t="s">
        <v>410</v>
      </c>
      <c r="E306" t="s">
        <v>230</v>
      </c>
      <c r="F306" t="str">
        <f t="shared" si="24"/>
        <v>J2-B1</v>
      </c>
      <c r="G306" t="str">
        <f>VLOOKUP(F306,RAW_c_TEB0187_REV01!A:B,2,0)</f>
        <v>NetJ2_B1</v>
      </c>
      <c r="H306" t="str">
        <f t="shared" si="25"/>
        <v>NetJ2_B1</v>
      </c>
      <c r="I306" t="str">
        <f t="shared" si="26"/>
        <v>--</v>
      </c>
      <c r="J306" t="str">
        <f t="shared" si="27"/>
        <v>--</v>
      </c>
      <c r="K306" t="str">
        <f>IFERROR(IF(J306="--",IF(G306=H306,VLOOKUP(G306,RAW_c_TEB0187_REV01!L:N,3,0),SUM(VLOOKUP(H306,RAW_c_TEB0187_REV01!L:N,3,0),VLOOKUP(G306,RAW_c_TEB0187_REV01!L:N,3,0))),"---"),"---")</f>
        <v>---</v>
      </c>
      <c r="L306" t="str">
        <f t="shared" si="28"/>
        <v>J2-B1</v>
      </c>
      <c r="M306" t="str">
        <f>IFERROR(IF(
COUNTIF(B2B!H:H,(IF(K306&lt;&gt;"---",IF(INDEX(RAW_c_TEB0187_REV01!B:D,MATCH(H306,RAW_c_TEB0187_REV01!B:B,0),3)=L306,INDEX(
RAW_c_TEB0187_REV01!B:D,MATCH(H306,INDEX(RAW_c_TEB0187_REV01!B:B,MATCH(H306,RAW_c_TEB0187_REV01!B:B,)+1):'RAW_c_TEB0187_REV01'!B11377,)+MATCH(H306,RAW_c_TEB0187_REV01!B:B,),3),INDEX(RAW_c_TEB0187_REV01!B:D,MATCH(H306,RAW_c_TEB0187_REV01!B:B,0),3)),"---")))=1,"---",IF(K306&lt;&gt;"---",IF(INDEX(RAW_c_TEB0187_REV01!B:D,MATCH(H306,RAW_c_TEB0187_REV01!B:B,0),3)=L306,INDEX(
RAW_c_TEB0187_REV01!B:D,MATCH(H306,INDEX(RAW_c_TEB0187_REV01!B:B,MATCH(H306,RAW_c_TEB0187_REV01!B:B,)+1):'RAW_c_TEB0187_REV01'!B11377,)+MATCH(H306,RAW_c_TEB0187_REV01!B:B,),3),INDEX(RAW_c_TEB0187_REV01!B:D,MATCH(H306,RAW_c_TEB0187_REV01!B:B,0),3)),"---")),"---")</f>
        <v>---</v>
      </c>
      <c r="N306" t="str">
        <f>IFERROR(IF(AND(B306="B2B",J306="--"),L306,IF(
COUNTIF(B2B!H:H,(IF(K306&lt;&gt;"---",IF(INDEX(RAW_c_TEB0187_REV01!B:D,MATCH(H306,RAW_c_TEB0187_REV01!B:B,0),3)=L306,INDEX(
RAW_c_TEB0187_REV01!B:D,MATCH(H306,INDEX(RAW_c_TEB0187_REV01!B:B,MATCH(H306,RAW_c_TEB0187_REV01!B:B,)+1):'RAW_c_TEB0187_REV01'!B11377,)+MATCH(H306,RAW_c_TEB0187_REV01!B:B,),3),INDEX(RAW_c_TEB0187_REV01!B:D,MATCH(H306,RAW_c_TEB0187_REV01!B:B,0),3)),"---")))=0,"---",IF(K306&lt;&gt;"---",IF(INDEX(RAW_c_TEB0187_REV01!B:D,MATCH(H306,RAW_c_TEB0187_REV01!B:B,0),3)=L306,INDEX(
RAW_c_TEB0187_REV01!B:D,MATCH(H306,INDEX(RAW_c_TEB0187_REV01!B:B,MATCH(H306,RAW_c_TEB0187_REV01!B:B,)+1):'RAW_c_TEB0187_REV01'!B11377,)+MATCH(H306,RAW_c_TEB0187_REV01!B:B,),3),INDEX(RAW_c_TEB0187_REV01!B:D,MATCH(H306,RAW_c_TEB0187_REV01!B:B,0),3)),"---"))),"---")</f>
        <v>J2-B1</v>
      </c>
      <c r="T306">
        <f>COUNTIF(RAW_c_TEB0187_REV01!B:B,G306)</f>
        <v>1</v>
      </c>
      <c r="U306" t="str">
        <f t="shared" si="29"/>
        <v>B2B-NC</v>
      </c>
    </row>
    <row r="307" spans="1:21" x14ac:dyDescent="0.25">
      <c r="A307" t="s">
        <v>5888</v>
      </c>
      <c r="B307" t="s">
        <v>39</v>
      </c>
      <c r="C307" t="s">
        <v>5583</v>
      </c>
      <c r="D307" t="s">
        <v>410</v>
      </c>
      <c r="E307" t="s">
        <v>231</v>
      </c>
      <c r="F307" t="str">
        <f t="shared" si="24"/>
        <v>J2-B2</v>
      </c>
      <c r="G307" t="str">
        <f>VLOOKUP(F307,RAW_c_TEB0187_REV01!A:B,2,0)</f>
        <v>NetJ2_B2</v>
      </c>
      <c r="H307" t="str">
        <f t="shared" si="25"/>
        <v>NetJ2_B2</v>
      </c>
      <c r="I307" t="str">
        <f t="shared" si="26"/>
        <v>--</v>
      </c>
      <c r="J307" t="str">
        <f t="shared" si="27"/>
        <v>--</v>
      </c>
      <c r="K307" t="str">
        <f>IFERROR(IF(J307="--",IF(G307=H307,VLOOKUP(G307,RAW_c_TEB0187_REV01!L:N,3,0),SUM(VLOOKUP(H307,RAW_c_TEB0187_REV01!L:N,3,0),VLOOKUP(G307,RAW_c_TEB0187_REV01!L:N,3,0))),"---"),"---")</f>
        <v>---</v>
      </c>
      <c r="L307" t="str">
        <f t="shared" si="28"/>
        <v>J2-B2</v>
      </c>
      <c r="M307" t="str">
        <f>IFERROR(IF(
COUNTIF(B2B!H:H,(IF(K307&lt;&gt;"---",IF(INDEX(RAW_c_TEB0187_REV01!B:D,MATCH(H307,RAW_c_TEB0187_REV01!B:B,0),3)=L307,INDEX(
RAW_c_TEB0187_REV01!B:D,MATCH(H307,INDEX(RAW_c_TEB0187_REV01!B:B,MATCH(H307,RAW_c_TEB0187_REV01!B:B,)+1):'RAW_c_TEB0187_REV01'!B11378,)+MATCH(H307,RAW_c_TEB0187_REV01!B:B,),3),INDEX(RAW_c_TEB0187_REV01!B:D,MATCH(H307,RAW_c_TEB0187_REV01!B:B,0),3)),"---")))=1,"---",IF(K307&lt;&gt;"---",IF(INDEX(RAW_c_TEB0187_REV01!B:D,MATCH(H307,RAW_c_TEB0187_REV01!B:B,0),3)=L307,INDEX(
RAW_c_TEB0187_REV01!B:D,MATCH(H307,INDEX(RAW_c_TEB0187_REV01!B:B,MATCH(H307,RAW_c_TEB0187_REV01!B:B,)+1):'RAW_c_TEB0187_REV01'!B11378,)+MATCH(H307,RAW_c_TEB0187_REV01!B:B,),3),INDEX(RAW_c_TEB0187_REV01!B:D,MATCH(H307,RAW_c_TEB0187_REV01!B:B,0),3)),"---")),"---")</f>
        <v>---</v>
      </c>
      <c r="N307" t="str">
        <f>IFERROR(IF(AND(B307="B2B",J307="--"),L307,IF(
COUNTIF(B2B!H:H,(IF(K307&lt;&gt;"---",IF(INDEX(RAW_c_TEB0187_REV01!B:D,MATCH(H307,RAW_c_TEB0187_REV01!B:B,0),3)=L307,INDEX(
RAW_c_TEB0187_REV01!B:D,MATCH(H307,INDEX(RAW_c_TEB0187_REV01!B:B,MATCH(H307,RAW_c_TEB0187_REV01!B:B,)+1):'RAW_c_TEB0187_REV01'!B11378,)+MATCH(H307,RAW_c_TEB0187_REV01!B:B,),3),INDEX(RAW_c_TEB0187_REV01!B:D,MATCH(H307,RAW_c_TEB0187_REV01!B:B,0),3)),"---")))=0,"---",IF(K307&lt;&gt;"---",IF(INDEX(RAW_c_TEB0187_REV01!B:D,MATCH(H307,RAW_c_TEB0187_REV01!B:B,0),3)=L307,INDEX(
RAW_c_TEB0187_REV01!B:D,MATCH(H307,INDEX(RAW_c_TEB0187_REV01!B:B,MATCH(H307,RAW_c_TEB0187_REV01!B:B,)+1):'RAW_c_TEB0187_REV01'!B11378,)+MATCH(H307,RAW_c_TEB0187_REV01!B:B,),3),INDEX(RAW_c_TEB0187_REV01!B:D,MATCH(H307,RAW_c_TEB0187_REV01!B:B,0),3)),"---"))),"---")</f>
        <v>J2-B2</v>
      </c>
      <c r="T307">
        <f>COUNTIF(RAW_c_TEB0187_REV01!B:B,G307)</f>
        <v>1</v>
      </c>
      <c r="U307" t="str">
        <f t="shared" si="29"/>
        <v>B2B-NC</v>
      </c>
    </row>
    <row r="308" spans="1:21" x14ac:dyDescent="0.25">
      <c r="A308" t="s">
        <v>5889</v>
      </c>
      <c r="B308" t="s">
        <v>39</v>
      </c>
      <c r="C308" t="s">
        <v>433</v>
      </c>
      <c r="D308" t="s">
        <v>410</v>
      </c>
      <c r="E308" t="s">
        <v>232</v>
      </c>
      <c r="F308" t="str">
        <f t="shared" si="24"/>
        <v>J2-B3</v>
      </c>
      <c r="G308" t="str">
        <f>VLOOKUP(F308,RAW_c_TEB0187_REV01!A:B,2,0)</f>
        <v>GND</v>
      </c>
      <c r="H308" t="str">
        <f t="shared" si="25"/>
        <v>GND</v>
      </c>
      <c r="I308" t="str">
        <f t="shared" si="26"/>
        <v>--</v>
      </c>
      <c r="J308" t="str">
        <f t="shared" si="27"/>
        <v>---</v>
      </c>
      <c r="K308" t="str">
        <f>IFERROR(IF(J308="--",IF(G308=H308,VLOOKUP(G308,RAW_c_TEB0187_REV01!L:N,3,0),SUM(VLOOKUP(H308,RAW_c_TEB0187_REV01!L:N,3,0),VLOOKUP(G308,RAW_c_TEB0187_REV01!L:N,3,0))),"---"),"---")</f>
        <v>---</v>
      </c>
      <c r="L308" t="str">
        <f t="shared" si="28"/>
        <v>J2-B3</v>
      </c>
      <c r="M308" t="str">
        <f>IFERROR(IF(
COUNTIF(B2B!H:H,(IF(K308&lt;&gt;"---",IF(INDEX(RAW_c_TEB0187_REV01!B:D,MATCH(H308,RAW_c_TEB0187_REV01!B:B,0),3)=L308,INDEX(
RAW_c_TEB0187_REV01!B:D,MATCH(H308,INDEX(RAW_c_TEB0187_REV01!B:B,MATCH(H308,RAW_c_TEB0187_REV01!B:B,)+1):'RAW_c_TEB0187_REV01'!B11379,)+MATCH(H308,RAW_c_TEB0187_REV01!B:B,),3),INDEX(RAW_c_TEB0187_REV01!B:D,MATCH(H308,RAW_c_TEB0187_REV01!B:B,0),3)),"---")))=1,"---",IF(K308&lt;&gt;"---",IF(INDEX(RAW_c_TEB0187_REV01!B:D,MATCH(H308,RAW_c_TEB0187_REV01!B:B,0),3)=L308,INDEX(
RAW_c_TEB0187_REV01!B:D,MATCH(H308,INDEX(RAW_c_TEB0187_REV01!B:B,MATCH(H308,RAW_c_TEB0187_REV01!B:B,)+1):'RAW_c_TEB0187_REV01'!B11379,)+MATCH(H308,RAW_c_TEB0187_REV01!B:B,),3),INDEX(RAW_c_TEB0187_REV01!B:D,MATCH(H308,RAW_c_TEB0187_REV01!B:B,0),3)),"---")),"---")</f>
        <v>---</v>
      </c>
      <c r="N308" t="str">
        <f>IFERROR(IF(AND(B308="B2B",J308="--"),L308,IF(
COUNTIF(B2B!H:H,(IF(K308&lt;&gt;"---",IF(INDEX(RAW_c_TEB0187_REV01!B:D,MATCH(H308,RAW_c_TEB0187_REV01!B:B,0),3)=L308,INDEX(
RAW_c_TEB0187_REV01!B:D,MATCH(H308,INDEX(RAW_c_TEB0187_REV01!B:B,MATCH(H308,RAW_c_TEB0187_REV01!B:B,)+1):'RAW_c_TEB0187_REV01'!B11379,)+MATCH(H308,RAW_c_TEB0187_REV01!B:B,),3),INDEX(RAW_c_TEB0187_REV01!B:D,MATCH(H308,RAW_c_TEB0187_REV01!B:B,0),3)),"---")))=0,"---",IF(K308&lt;&gt;"---",IF(INDEX(RAW_c_TEB0187_REV01!B:D,MATCH(H308,RAW_c_TEB0187_REV01!B:B,0),3)=L308,INDEX(
RAW_c_TEB0187_REV01!B:D,MATCH(H308,INDEX(RAW_c_TEB0187_REV01!B:B,MATCH(H308,RAW_c_TEB0187_REV01!B:B,)+1):'RAW_c_TEB0187_REV01'!B11379,)+MATCH(H308,RAW_c_TEB0187_REV01!B:B,),3),INDEX(RAW_c_TEB0187_REV01!B:D,MATCH(H308,RAW_c_TEB0187_REV01!B:B,0),3)),"---"))),"---")</f>
        <v>---</v>
      </c>
      <c r="T308">
        <f>COUNTIF(RAW_c_TEB0187_REV01!B:B,G308)</f>
        <v>1098</v>
      </c>
      <c r="U308" t="str">
        <f t="shared" si="29"/>
        <v>B2B-GND</v>
      </c>
    </row>
    <row r="309" spans="1:21" x14ac:dyDescent="0.25">
      <c r="A309" t="s">
        <v>5890</v>
      </c>
      <c r="B309" t="s">
        <v>39</v>
      </c>
      <c r="C309" t="s">
        <v>5828</v>
      </c>
      <c r="D309" t="s">
        <v>410</v>
      </c>
      <c r="E309" t="s">
        <v>233</v>
      </c>
      <c r="F309" t="str">
        <f t="shared" si="24"/>
        <v>J2-B4</v>
      </c>
      <c r="G309" t="str">
        <f>VLOOKUP(F309,RAW_c_TEB0187_REV01!A:B,2,0)</f>
        <v>DP4_M2C_P</v>
      </c>
      <c r="H309" t="str">
        <f t="shared" si="25"/>
        <v>DP4_M2C_P</v>
      </c>
      <c r="I309" t="str">
        <f t="shared" si="26"/>
        <v>--</v>
      </c>
      <c r="J309" t="str">
        <f t="shared" si="27"/>
        <v>--</v>
      </c>
      <c r="K309">
        <f>IFERROR(IF(J309="--",IF(G309=H309,VLOOKUP(G309,RAW_c_TEB0187_REV01!L:N,3,0),SUM(VLOOKUP(H309,RAW_c_TEB0187_REV01!L:N,3,0),VLOOKUP(G309,RAW_c_TEB0187_REV01!L:N,3,0))),"---"),"---")</f>
        <v>56.848300000000002</v>
      </c>
      <c r="L309" t="str">
        <f t="shared" si="28"/>
        <v>J2-B4</v>
      </c>
      <c r="M309" t="str">
        <f>IFERROR(IF(
COUNTIF(B2B!H:H,(IF(K309&lt;&gt;"---",IF(INDEX(RAW_c_TEB0187_REV01!B:D,MATCH(H309,RAW_c_TEB0187_REV01!B:B,0),3)=L309,INDEX(
RAW_c_TEB0187_REV01!B:D,MATCH(H309,INDEX(RAW_c_TEB0187_REV01!B:B,MATCH(H309,RAW_c_TEB0187_REV01!B:B,)+1):'RAW_c_TEB0187_REV01'!B11380,)+MATCH(H309,RAW_c_TEB0187_REV01!B:B,),3),INDEX(RAW_c_TEB0187_REV01!B:D,MATCH(H309,RAW_c_TEB0187_REV01!B:B,0),3)),"---")))=1,"---",IF(K309&lt;&gt;"---",IF(INDEX(RAW_c_TEB0187_REV01!B:D,MATCH(H309,RAW_c_TEB0187_REV01!B:B,0),3)=L309,INDEX(
RAW_c_TEB0187_REV01!B:D,MATCH(H309,INDEX(RAW_c_TEB0187_REV01!B:B,MATCH(H309,RAW_c_TEB0187_REV01!B:B,)+1):'RAW_c_TEB0187_REV01'!B11380,)+MATCH(H309,RAW_c_TEB0187_REV01!B:B,),3),INDEX(RAW_c_TEB0187_REV01!B:D,MATCH(H309,RAW_c_TEB0187_REV01!B:B,0),3)),"---")),"---")</f>
        <v>J15-A14</v>
      </c>
      <c r="N309" t="str">
        <f>IFERROR(IF(AND(B309="B2B",J309="--"),L309,IF(
COUNTIF(B2B!H:H,(IF(K309&lt;&gt;"---",IF(INDEX(RAW_c_TEB0187_REV01!B:D,MATCH(H309,RAW_c_TEB0187_REV01!B:B,0),3)=L309,INDEX(
RAW_c_TEB0187_REV01!B:D,MATCH(H309,INDEX(RAW_c_TEB0187_REV01!B:B,MATCH(H309,RAW_c_TEB0187_REV01!B:B,)+1):'RAW_c_TEB0187_REV01'!B11380,)+MATCH(H309,RAW_c_TEB0187_REV01!B:B,),3),INDEX(RAW_c_TEB0187_REV01!B:D,MATCH(H309,RAW_c_TEB0187_REV01!B:B,0),3)),"---")))=0,"---",IF(K309&lt;&gt;"---",IF(INDEX(RAW_c_TEB0187_REV01!B:D,MATCH(H309,RAW_c_TEB0187_REV01!B:B,0),3)=L309,INDEX(
RAW_c_TEB0187_REV01!B:D,MATCH(H309,INDEX(RAW_c_TEB0187_REV01!B:B,MATCH(H309,RAW_c_TEB0187_REV01!B:B,)+1):'RAW_c_TEB0187_REV01'!B11380,)+MATCH(H309,RAW_c_TEB0187_REV01!B:B,),3),INDEX(RAW_c_TEB0187_REV01!B:D,MATCH(H309,RAW_c_TEB0187_REV01!B:B,0),3)),"---"))),"---")</f>
        <v>J2-B4</v>
      </c>
      <c r="T309">
        <f>COUNTIF(RAW_c_TEB0187_REV01!B:B,G309)</f>
        <v>2</v>
      </c>
      <c r="U309" t="str">
        <f t="shared" si="29"/>
        <v>B2B-MGT-PS</v>
      </c>
    </row>
    <row r="310" spans="1:21" x14ac:dyDescent="0.25">
      <c r="A310" t="s">
        <v>5891</v>
      </c>
      <c r="B310" t="s">
        <v>39</v>
      </c>
      <c r="C310" t="s">
        <v>5828</v>
      </c>
      <c r="D310" t="s">
        <v>410</v>
      </c>
      <c r="E310" t="s">
        <v>234</v>
      </c>
      <c r="F310" t="str">
        <f t="shared" si="24"/>
        <v>J2-B5</v>
      </c>
      <c r="G310" t="str">
        <f>VLOOKUP(F310,RAW_c_TEB0187_REV01!A:B,2,0)</f>
        <v>DP4_M2C_N</v>
      </c>
      <c r="H310" t="str">
        <f t="shared" si="25"/>
        <v>DP4_M2C_N</v>
      </c>
      <c r="I310" t="str">
        <f t="shared" si="26"/>
        <v>--</v>
      </c>
      <c r="J310" t="str">
        <f t="shared" si="27"/>
        <v>--</v>
      </c>
      <c r="K310">
        <f>IFERROR(IF(J310="--",IF(G310=H310,VLOOKUP(G310,RAW_c_TEB0187_REV01!L:N,3,0),SUM(VLOOKUP(H310,RAW_c_TEB0187_REV01!L:N,3,0),VLOOKUP(G310,RAW_c_TEB0187_REV01!L:N,3,0))),"---"),"---")</f>
        <v>56.860199999999999</v>
      </c>
      <c r="L310" t="str">
        <f t="shared" si="28"/>
        <v>J2-B5</v>
      </c>
      <c r="M310" t="str">
        <f>IFERROR(IF(
COUNTIF(B2B!H:H,(IF(K310&lt;&gt;"---",IF(INDEX(RAW_c_TEB0187_REV01!B:D,MATCH(H310,RAW_c_TEB0187_REV01!B:B,0),3)=L310,INDEX(
RAW_c_TEB0187_REV01!B:D,MATCH(H310,INDEX(RAW_c_TEB0187_REV01!B:B,MATCH(H310,RAW_c_TEB0187_REV01!B:B,)+1):'RAW_c_TEB0187_REV01'!B11381,)+MATCH(H310,RAW_c_TEB0187_REV01!B:B,),3),INDEX(RAW_c_TEB0187_REV01!B:D,MATCH(H310,RAW_c_TEB0187_REV01!B:B,0),3)),"---")))=1,"---",IF(K310&lt;&gt;"---",IF(INDEX(RAW_c_TEB0187_REV01!B:D,MATCH(H310,RAW_c_TEB0187_REV01!B:B,0),3)=L310,INDEX(
RAW_c_TEB0187_REV01!B:D,MATCH(H310,INDEX(RAW_c_TEB0187_REV01!B:B,MATCH(H310,RAW_c_TEB0187_REV01!B:B,)+1):'RAW_c_TEB0187_REV01'!B11381,)+MATCH(H310,RAW_c_TEB0187_REV01!B:B,),3),INDEX(RAW_c_TEB0187_REV01!B:D,MATCH(H310,RAW_c_TEB0187_REV01!B:B,0),3)),"---")),"---")</f>
        <v>J15-A15</v>
      </c>
      <c r="N310" t="str">
        <f>IFERROR(IF(AND(B310="B2B",J310="--"),L310,IF(
COUNTIF(B2B!H:H,(IF(K310&lt;&gt;"---",IF(INDEX(RAW_c_TEB0187_REV01!B:D,MATCH(H310,RAW_c_TEB0187_REV01!B:B,0),3)=L310,INDEX(
RAW_c_TEB0187_REV01!B:D,MATCH(H310,INDEX(RAW_c_TEB0187_REV01!B:B,MATCH(H310,RAW_c_TEB0187_REV01!B:B,)+1):'RAW_c_TEB0187_REV01'!B11381,)+MATCH(H310,RAW_c_TEB0187_REV01!B:B,),3),INDEX(RAW_c_TEB0187_REV01!B:D,MATCH(H310,RAW_c_TEB0187_REV01!B:B,0),3)),"---")))=0,"---",IF(K310&lt;&gt;"---",IF(INDEX(RAW_c_TEB0187_REV01!B:D,MATCH(H310,RAW_c_TEB0187_REV01!B:B,0),3)=L310,INDEX(
RAW_c_TEB0187_REV01!B:D,MATCH(H310,INDEX(RAW_c_TEB0187_REV01!B:B,MATCH(H310,RAW_c_TEB0187_REV01!B:B,)+1):'RAW_c_TEB0187_REV01'!B11381,)+MATCH(H310,RAW_c_TEB0187_REV01!B:B,),3),INDEX(RAW_c_TEB0187_REV01!B:D,MATCH(H310,RAW_c_TEB0187_REV01!B:B,0),3)),"---"))),"---")</f>
        <v>J2-B5</v>
      </c>
      <c r="T310">
        <f>COUNTIF(RAW_c_TEB0187_REV01!B:B,G310)</f>
        <v>2</v>
      </c>
      <c r="U310" t="str">
        <f t="shared" si="29"/>
        <v>B2B-MGT-PS</v>
      </c>
    </row>
    <row r="311" spans="1:21" x14ac:dyDescent="0.25">
      <c r="A311" t="s">
        <v>5892</v>
      </c>
      <c r="B311" t="s">
        <v>39</v>
      </c>
      <c r="C311" t="s">
        <v>433</v>
      </c>
      <c r="D311" t="s">
        <v>410</v>
      </c>
      <c r="E311" t="s">
        <v>235</v>
      </c>
      <c r="F311" t="str">
        <f t="shared" si="24"/>
        <v>J2-B6</v>
      </c>
      <c r="G311" t="str">
        <f>VLOOKUP(F311,RAW_c_TEB0187_REV01!A:B,2,0)</f>
        <v>GND</v>
      </c>
      <c r="H311" t="str">
        <f t="shared" si="25"/>
        <v>GND</v>
      </c>
      <c r="I311" t="str">
        <f t="shared" si="26"/>
        <v>--</v>
      </c>
      <c r="J311" t="str">
        <f t="shared" si="27"/>
        <v>---</v>
      </c>
      <c r="K311" t="str">
        <f>IFERROR(IF(J311="--",IF(G311=H311,VLOOKUP(G311,RAW_c_TEB0187_REV01!L:N,3,0),SUM(VLOOKUP(H311,RAW_c_TEB0187_REV01!L:N,3,0),VLOOKUP(G311,RAW_c_TEB0187_REV01!L:N,3,0))),"---"),"---")</f>
        <v>---</v>
      </c>
      <c r="L311" t="str">
        <f t="shared" si="28"/>
        <v>J2-B6</v>
      </c>
      <c r="M311" t="str">
        <f>IFERROR(IF(
COUNTIF(B2B!H:H,(IF(K311&lt;&gt;"---",IF(INDEX(RAW_c_TEB0187_REV01!B:D,MATCH(H311,RAW_c_TEB0187_REV01!B:B,0),3)=L311,INDEX(
RAW_c_TEB0187_REV01!B:D,MATCH(H311,INDEX(RAW_c_TEB0187_REV01!B:B,MATCH(H311,RAW_c_TEB0187_REV01!B:B,)+1):'RAW_c_TEB0187_REV01'!B11382,)+MATCH(H311,RAW_c_TEB0187_REV01!B:B,),3),INDEX(RAW_c_TEB0187_REV01!B:D,MATCH(H311,RAW_c_TEB0187_REV01!B:B,0),3)),"---")))=1,"---",IF(K311&lt;&gt;"---",IF(INDEX(RAW_c_TEB0187_REV01!B:D,MATCH(H311,RAW_c_TEB0187_REV01!B:B,0),3)=L311,INDEX(
RAW_c_TEB0187_REV01!B:D,MATCH(H311,INDEX(RAW_c_TEB0187_REV01!B:B,MATCH(H311,RAW_c_TEB0187_REV01!B:B,)+1):'RAW_c_TEB0187_REV01'!B11382,)+MATCH(H311,RAW_c_TEB0187_REV01!B:B,),3),INDEX(RAW_c_TEB0187_REV01!B:D,MATCH(H311,RAW_c_TEB0187_REV01!B:B,0),3)),"---")),"---")</f>
        <v>---</v>
      </c>
      <c r="N311" t="str">
        <f>IFERROR(IF(AND(B311="B2B",J311="--"),L311,IF(
COUNTIF(B2B!H:H,(IF(K311&lt;&gt;"---",IF(INDEX(RAW_c_TEB0187_REV01!B:D,MATCH(H311,RAW_c_TEB0187_REV01!B:B,0),3)=L311,INDEX(
RAW_c_TEB0187_REV01!B:D,MATCH(H311,INDEX(RAW_c_TEB0187_REV01!B:B,MATCH(H311,RAW_c_TEB0187_REV01!B:B,)+1):'RAW_c_TEB0187_REV01'!B11382,)+MATCH(H311,RAW_c_TEB0187_REV01!B:B,),3),INDEX(RAW_c_TEB0187_REV01!B:D,MATCH(H311,RAW_c_TEB0187_REV01!B:B,0),3)),"---")))=0,"---",IF(K311&lt;&gt;"---",IF(INDEX(RAW_c_TEB0187_REV01!B:D,MATCH(H311,RAW_c_TEB0187_REV01!B:B,0),3)=L311,INDEX(
RAW_c_TEB0187_REV01!B:D,MATCH(H311,INDEX(RAW_c_TEB0187_REV01!B:B,MATCH(H311,RAW_c_TEB0187_REV01!B:B,)+1):'RAW_c_TEB0187_REV01'!B11382,)+MATCH(H311,RAW_c_TEB0187_REV01!B:B,),3),INDEX(RAW_c_TEB0187_REV01!B:D,MATCH(H311,RAW_c_TEB0187_REV01!B:B,0),3)),"---"))),"---")</f>
        <v>---</v>
      </c>
      <c r="T311">
        <f>COUNTIF(RAW_c_TEB0187_REV01!B:B,G311)</f>
        <v>1098</v>
      </c>
      <c r="U311" t="str">
        <f t="shared" si="29"/>
        <v>B2B-GND</v>
      </c>
    </row>
    <row r="312" spans="1:21" x14ac:dyDescent="0.25">
      <c r="A312" t="s">
        <v>5893</v>
      </c>
      <c r="B312" t="s">
        <v>39</v>
      </c>
      <c r="C312" t="s">
        <v>5828</v>
      </c>
      <c r="D312" t="s">
        <v>410</v>
      </c>
      <c r="E312" t="s">
        <v>236</v>
      </c>
      <c r="F312" t="str">
        <f t="shared" si="24"/>
        <v>J2-B7</v>
      </c>
      <c r="G312" t="str">
        <f>VLOOKUP(F312,RAW_c_TEB0187_REV01!A:B,2,0)</f>
        <v>DP6_M2C_P</v>
      </c>
      <c r="H312" t="str">
        <f t="shared" si="25"/>
        <v>DP6_M2C_P</v>
      </c>
      <c r="I312" t="str">
        <f t="shared" si="26"/>
        <v>--</v>
      </c>
      <c r="J312" t="str">
        <f t="shared" si="27"/>
        <v>--</v>
      </c>
      <c r="K312">
        <f>IFERROR(IF(J312="--",IF(G312=H312,VLOOKUP(G312,RAW_c_TEB0187_REV01!L:N,3,0),SUM(VLOOKUP(H312,RAW_c_TEB0187_REV01!L:N,3,0),VLOOKUP(G312,RAW_c_TEB0187_REV01!L:N,3,0))),"---"),"---")</f>
        <v>53.267800000000001</v>
      </c>
      <c r="L312" t="str">
        <f t="shared" si="28"/>
        <v>J2-B7</v>
      </c>
      <c r="M312" t="str">
        <f>IFERROR(IF(
COUNTIF(B2B!H:H,(IF(K312&lt;&gt;"---",IF(INDEX(RAW_c_TEB0187_REV01!B:D,MATCH(H312,RAW_c_TEB0187_REV01!B:B,0),3)=L312,INDEX(
RAW_c_TEB0187_REV01!B:D,MATCH(H312,INDEX(RAW_c_TEB0187_REV01!B:B,MATCH(H312,RAW_c_TEB0187_REV01!B:B,)+1):'RAW_c_TEB0187_REV01'!B11383,)+MATCH(H312,RAW_c_TEB0187_REV01!B:B,),3),INDEX(RAW_c_TEB0187_REV01!B:D,MATCH(H312,RAW_c_TEB0187_REV01!B:B,0),3)),"---")))=1,"---",IF(K312&lt;&gt;"---",IF(INDEX(RAW_c_TEB0187_REV01!B:D,MATCH(H312,RAW_c_TEB0187_REV01!B:B,0),3)=L312,INDEX(
RAW_c_TEB0187_REV01!B:D,MATCH(H312,INDEX(RAW_c_TEB0187_REV01!B:B,MATCH(H312,RAW_c_TEB0187_REV01!B:B,)+1):'RAW_c_TEB0187_REV01'!B11383,)+MATCH(H312,RAW_c_TEB0187_REV01!B:B,),3),INDEX(RAW_c_TEB0187_REV01!B:D,MATCH(H312,RAW_c_TEB0187_REV01!B:B,0),3)),"---")),"---")</f>
        <v>J15-B16</v>
      </c>
      <c r="N312" t="str">
        <f>IFERROR(IF(AND(B312="B2B",J312="--"),L312,IF(
COUNTIF(B2B!H:H,(IF(K312&lt;&gt;"---",IF(INDEX(RAW_c_TEB0187_REV01!B:D,MATCH(H312,RAW_c_TEB0187_REV01!B:B,0),3)=L312,INDEX(
RAW_c_TEB0187_REV01!B:D,MATCH(H312,INDEX(RAW_c_TEB0187_REV01!B:B,MATCH(H312,RAW_c_TEB0187_REV01!B:B,)+1):'RAW_c_TEB0187_REV01'!B11383,)+MATCH(H312,RAW_c_TEB0187_REV01!B:B,),3),INDEX(RAW_c_TEB0187_REV01!B:D,MATCH(H312,RAW_c_TEB0187_REV01!B:B,0),3)),"---")))=0,"---",IF(K312&lt;&gt;"---",IF(INDEX(RAW_c_TEB0187_REV01!B:D,MATCH(H312,RAW_c_TEB0187_REV01!B:B,0),3)=L312,INDEX(
RAW_c_TEB0187_REV01!B:D,MATCH(H312,INDEX(RAW_c_TEB0187_REV01!B:B,MATCH(H312,RAW_c_TEB0187_REV01!B:B,)+1):'RAW_c_TEB0187_REV01'!B11383,)+MATCH(H312,RAW_c_TEB0187_REV01!B:B,),3),INDEX(RAW_c_TEB0187_REV01!B:D,MATCH(H312,RAW_c_TEB0187_REV01!B:B,0),3)),"---"))),"---")</f>
        <v>J2-B7</v>
      </c>
      <c r="T312">
        <f>COUNTIF(RAW_c_TEB0187_REV01!B:B,G312)</f>
        <v>2</v>
      </c>
      <c r="U312" t="str">
        <f t="shared" si="29"/>
        <v>B2B-MGT-PS</v>
      </c>
    </row>
    <row r="313" spans="1:21" x14ac:dyDescent="0.25">
      <c r="A313" t="s">
        <v>5894</v>
      </c>
      <c r="B313" t="s">
        <v>39</v>
      </c>
      <c r="C313" t="s">
        <v>5828</v>
      </c>
      <c r="D313" t="s">
        <v>410</v>
      </c>
      <c r="E313" t="s">
        <v>237</v>
      </c>
      <c r="F313" t="str">
        <f t="shared" si="24"/>
        <v>J2-B8</v>
      </c>
      <c r="G313" t="str">
        <f>VLOOKUP(F313,RAW_c_TEB0187_REV01!A:B,2,0)</f>
        <v>DP6_M2C_N</v>
      </c>
      <c r="H313" t="str">
        <f t="shared" si="25"/>
        <v>DP6_M2C_N</v>
      </c>
      <c r="I313" t="str">
        <f t="shared" si="26"/>
        <v>--</v>
      </c>
      <c r="J313" t="str">
        <f t="shared" si="27"/>
        <v>--</v>
      </c>
      <c r="K313">
        <f>IFERROR(IF(J313="--",IF(G313=H313,VLOOKUP(G313,RAW_c_TEB0187_REV01!L:N,3,0),SUM(VLOOKUP(H313,RAW_c_TEB0187_REV01!L:N,3,0),VLOOKUP(G313,RAW_c_TEB0187_REV01!L:N,3,0))),"---"),"---")</f>
        <v>53.264400000000002</v>
      </c>
      <c r="L313" t="str">
        <f t="shared" si="28"/>
        <v>J2-B8</v>
      </c>
      <c r="M313" t="str">
        <f>IFERROR(IF(
COUNTIF(B2B!H:H,(IF(K313&lt;&gt;"---",IF(INDEX(RAW_c_TEB0187_REV01!B:D,MATCH(H313,RAW_c_TEB0187_REV01!B:B,0),3)=L313,INDEX(
RAW_c_TEB0187_REV01!B:D,MATCH(H313,INDEX(RAW_c_TEB0187_REV01!B:B,MATCH(H313,RAW_c_TEB0187_REV01!B:B,)+1):'RAW_c_TEB0187_REV01'!B11384,)+MATCH(H313,RAW_c_TEB0187_REV01!B:B,),3),INDEX(RAW_c_TEB0187_REV01!B:D,MATCH(H313,RAW_c_TEB0187_REV01!B:B,0),3)),"---")))=1,"---",IF(K313&lt;&gt;"---",IF(INDEX(RAW_c_TEB0187_REV01!B:D,MATCH(H313,RAW_c_TEB0187_REV01!B:B,0),3)=L313,INDEX(
RAW_c_TEB0187_REV01!B:D,MATCH(H313,INDEX(RAW_c_TEB0187_REV01!B:B,MATCH(H313,RAW_c_TEB0187_REV01!B:B,)+1):'RAW_c_TEB0187_REV01'!B11384,)+MATCH(H313,RAW_c_TEB0187_REV01!B:B,),3),INDEX(RAW_c_TEB0187_REV01!B:D,MATCH(H313,RAW_c_TEB0187_REV01!B:B,0),3)),"---")),"---")</f>
        <v>J15-B17</v>
      </c>
      <c r="N313" t="str">
        <f>IFERROR(IF(AND(B313="B2B",J313="--"),L313,IF(
COUNTIF(B2B!H:H,(IF(K313&lt;&gt;"---",IF(INDEX(RAW_c_TEB0187_REV01!B:D,MATCH(H313,RAW_c_TEB0187_REV01!B:B,0),3)=L313,INDEX(
RAW_c_TEB0187_REV01!B:D,MATCH(H313,INDEX(RAW_c_TEB0187_REV01!B:B,MATCH(H313,RAW_c_TEB0187_REV01!B:B,)+1):'RAW_c_TEB0187_REV01'!B11384,)+MATCH(H313,RAW_c_TEB0187_REV01!B:B,),3),INDEX(RAW_c_TEB0187_REV01!B:D,MATCH(H313,RAW_c_TEB0187_REV01!B:B,0),3)),"---")))=0,"---",IF(K313&lt;&gt;"---",IF(INDEX(RAW_c_TEB0187_REV01!B:D,MATCH(H313,RAW_c_TEB0187_REV01!B:B,0),3)=L313,INDEX(
RAW_c_TEB0187_REV01!B:D,MATCH(H313,INDEX(RAW_c_TEB0187_REV01!B:B,MATCH(H313,RAW_c_TEB0187_REV01!B:B,)+1):'RAW_c_TEB0187_REV01'!B11384,)+MATCH(H313,RAW_c_TEB0187_REV01!B:B,),3),INDEX(RAW_c_TEB0187_REV01!B:D,MATCH(H313,RAW_c_TEB0187_REV01!B:B,0),3)),"---"))),"---")</f>
        <v>J2-B8</v>
      </c>
      <c r="T313">
        <f>COUNTIF(RAW_c_TEB0187_REV01!B:B,G313)</f>
        <v>2</v>
      </c>
      <c r="U313" t="str">
        <f t="shared" si="29"/>
        <v>B2B-MGT-PS</v>
      </c>
    </row>
    <row r="314" spans="1:21" x14ac:dyDescent="0.25">
      <c r="A314" t="s">
        <v>5895</v>
      </c>
      <c r="B314" t="s">
        <v>39</v>
      </c>
      <c r="C314" t="s">
        <v>433</v>
      </c>
      <c r="D314" t="s">
        <v>410</v>
      </c>
      <c r="E314" t="s">
        <v>238</v>
      </c>
      <c r="F314" t="str">
        <f t="shared" si="24"/>
        <v>J2-B9</v>
      </c>
      <c r="G314" t="str">
        <f>VLOOKUP(F314,RAW_c_TEB0187_REV01!A:B,2,0)</f>
        <v>GND</v>
      </c>
      <c r="H314" t="str">
        <f t="shared" si="25"/>
        <v>GND</v>
      </c>
      <c r="I314" t="str">
        <f t="shared" si="26"/>
        <v>--</v>
      </c>
      <c r="J314" t="str">
        <f t="shared" si="27"/>
        <v>---</v>
      </c>
      <c r="K314" t="str">
        <f>IFERROR(IF(J314="--",IF(G314=H314,VLOOKUP(G314,RAW_c_TEB0187_REV01!L:N,3,0),SUM(VLOOKUP(H314,RAW_c_TEB0187_REV01!L:N,3,0),VLOOKUP(G314,RAW_c_TEB0187_REV01!L:N,3,0))),"---"),"---")</f>
        <v>---</v>
      </c>
      <c r="L314" t="str">
        <f t="shared" si="28"/>
        <v>J2-B9</v>
      </c>
      <c r="M314" t="str">
        <f>IFERROR(IF(
COUNTIF(B2B!H:H,(IF(K314&lt;&gt;"---",IF(INDEX(RAW_c_TEB0187_REV01!B:D,MATCH(H314,RAW_c_TEB0187_REV01!B:B,0),3)=L314,INDEX(
RAW_c_TEB0187_REV01!B:D,MATCH(H314,INDEX(RAW_c_TEB0187_REV01!B:B,MATCH(H314,RAW_c_TEB0187_REV01!B:B,)+1):'RAW_c_TEB0187_REV01'!B11385,)+MATCH(H314,RAW_c_TEB0187_REV01!B:B,),3),INDEX(RAW_c_TEB0187_REV01!B:D,MATCH(H314,RAW_c_TEB0187_REV01!B:B,0),3)),"---")))=1,"---",IF(K314&lt;&gt;"---",IF(INDEX(RAW_c_TEB0187_REV01!B:D,MATCH(H314,RAW_c_TEB0187_REV01!B:B,0),3)=L314,INDEX(
RAW_c_TEB0187_REV01!B:D,MATCH(H314,INDEX(RAW_c_TEB0187_REV01!B:B,MATCH(H314,RAW_c_TEB0187_REV01!B:B,)+1):'RAW_c_TEB0187_REV01'!B11385,)+MATCH(H314,RAW_c_TEB0187_REV01!B:B,),3),INDEX(RAW_c_TEB0187_REV01!B:D,MATCH(H314,RAW_c_TEB0187_REV01!B:B,0),3)),"---")),"---")</f>
        <v>---</v>
      </c>
      <c r="N314" t="str">
        <f>IFERROR(IF(AND(B314="B2B",J314="--"),L314,IF(
COUNTIF(B2B!H:H,(IF(K314&lt;&gt;"---",IF(INDEX(RAW_c_TEB0187_REV01!B:D,MATCH(H314,RAW_c_TEB0187_REV01!B:B,0),3)=L314,INDEX(
RAW_c_TEB0187_REV01!B:D,MATCH(H314,INDEX(RAW_c_TEB0187_REV01!B:B,MATCH(H314,RAW_c_TEB0187_REV01!B:B,)+1):'RAW_c_TEB0187_REV01'!B11385,)+MATCH(H314,RAW_c_TEB0187_REV01!B:B,),3),INDEX(RAW_c_TEB0187_REV01!B:D,MATCH(H314,RAW_c_TEB0187_REV01!B:B,0),3)),"---")))=0,"---",IF(K314&lt;&gt;"---",IF(INDEX(RAW_c_TEB0187_REV01!B:D,MATCH(H314,RAW_c_TEB0187_REV01!B:B,0),3)=L314,INDEX(
RAW_c_TEB0187_REV01!B:D,MATCH(H314,INDEX(RAW_c_TEB0187_REV01!B:B,MATCH(H314,RAW_c_TEB0187_REV01!B:B,)+1):'RAW_c_TEB0187_REV01'!B11385,)+MATCH(H314,RAW_c_TEB0187_REV01!B:B,),3),INDEX(RAW_c_TEB0187_REV01!B:D,MATCH(H314,RAW_c_TEB0187_REV01!B:B,0),3)),"---"))),"---")</f>
        <v>---</v>
      </c>
      <c r="T314">
        <f>COUNTIF(RAW_c_TEB0187_REV01!B:B,G314)</f>
        <v>1098</v>
      </c>
      <c r="U314" t="str">
        <f t="shared" si="29"/>
        <v>B2B-GND</v>
      </c>
    </row>
    <row r="315" spans="1:21" x14ac:dyDescent="0.25">
      <c r="A315" t="s">
        <v>5896</v>
      </c>
      <c r="B315" t="s">
        <v>39</v>
      </c>
      <c r="C315" t="s">
        <v>433</v>
      </c>
      <c r="D315" t="s">
        <v>410</v>
      </c>
      <c r="E315" t="s">
        <v>239</v>
      </c>
      <c r="F315" t="str">
        <f t="shared" si="24"/>
        <v>J2-B10</v>
      </c>
      <c r="G315" t="str">
        <f>VLOOKUP(F315,RAW_c_TEB0187_REV01!A:B,2,0)</f>
        <v>GND</v>
      </c>
      <c r="H315" t="str">
        <f t="shared" si="25"/>
        <v>GND</v>
      </c>
      <c r="I315" t="str">
        <f t="shared" si="26"/>
        <v>--</v>
      </c>
      <c r="J315" t="str">
        <f t="shared" si="27"/>
        <v>---</v>
      </c>
      <c r="K315" t="str">
        <f>IFERROR(IF(J315="--",IF(G315=H315,VLOOKUP(G315,RAW_c_TEB0187_REV01!L:N,3,0),SUM(VLOOKUP(H315,RAW_c_TEB0187_REV01!L:N,3,0),VLOOKUP(G315,RAW_c_TEB0187_REV01!L:N,3,0))),"---"),"---")</f>
        <v>---</v>
      </c>
      <c r="L315" t="str">
        <f t="shared" si="28"/>
        <v>J2-B10</v>
      </c>
      <c r="M315" t="str">
        <f>IFERROR(IF(
COUNTIF(B2B!H:H,(IF(K315&lt;&gt;"---",IF(INDEX(RAW_c_TEB0187_REV01!B:D,MATCH(H315,RAW_c_TEB0187_REV01!B:B,0),3)=L315,INDEX(
RAW_c_TEB0187_REV01!B:D,MATCH(H315,INDEX(RAW_c_TEB0187_REV01!B:B,MATCH(H315,RAW_c_TEB0187_REV01!B:B,)+1):'RAW_c_TEB0187_REV01'!B11386,)+MATCH(H315,RAW_c_TEB0187_REV01!B:B,),3),INDEX(RAW_c_TEB0187_REV01!B:D,MATCH(H315,RAW_c_TEB0187_REV01!B:B,0),3)),"---")))=1,"---",IF(K315&lt;&gt;"---",IF(INDEX(RAW_c_TEB0187_REV01!B:D,MATCH(H315,RAW_c_TEB0187_REV01!B:B,0),3)=L315,INDEX(
RAW_c_TEB0187_REV01!B:D,MATCH(H315,INDEX(RAW_c_TEB0187_REV01!B:B,MATCH(H315,RAW_c_TEB0187_REV01!B:B,)+1):'RAW_c_TEB0187_REV01'!B11386,)+MATCH(H315,RAW_c_TEB0187_REV01!B:B,),3),INDEX(RAW_c_TEB0187_REV01!B:D,MATCH(H315,RAW_c_TEB0187_REV01!B:B,0),3)),"---")),"---")</f>
        <v>---</v>
      </c>
      <c r="N315" t="str">
        <f>IFERROR(IF(AND(B315="B2B",J315="--"),L315,IF(
COUNTIF(B2B!H:H,(IF(K315&lt;&gt;"---",IF(INDEX(RAW_c_TEB0187_REV01!B:D,MATCH(H315,RAW_c_TEB0187_REV01!B:B,0),3)=L315,INDEX(
RAW_c_TEB0187_REV01!B:D,MATCH(H315,INDEX(RAW_c_TEB0187_REV01!B:B,MATCH(H315,RAW_c_TEB0187_REV01!B:B,)+1):'RAW_c_TEB0187_REV01'!B11386,)+MATCH(H315,RAW_c_TEB0187_REV01!B:B,),3),INDEX(RAW_c_TEB0187_REV01!B:D,MATCH(H315,RAW_c_TEB0187_REV01!B:B,0),3)),"---")))=0,"---",IF(K315&lt;&gt;"---",IF(INDEX(RAW_c_TEB0187_REV01!B:D,MATCH(H315,RAW_c_TEB0187_REV01!B:B,0),3)=L315,INDEX(
RAW_c_TEB0187_REV01!B:D,MATCH(H315,INDEX(RAW_c_TEB0187_REV01!B:B,MATCH(H315,RAW_c_TEB0187_REV01!B:B,)+1):'RAW_c_TEB0187_REV01'!B11386,)+MATCH(H315,RAW_c_TEB0187_REV01!B:B,),3),INDEX(RAW_c_TEB0187_REV01!B:D,MATCH(H315,RAW_c_TEB0187_REV01!B:B,0),3)),"---"))),"---")</f>
        <v>---</v>
      </c>
      <c r="T315">
        <f>COUNTIF(RAW_c_TEB0187_REV01!B:B,G315)</f>
        <v>1098</v>
      </c>
      <c r="U315" t="str">
        <f t="shared" si="29"/>
        <v>B2B-GND</v>
      </c>
    </row>
    <row r="316" spans="1:21" x14ac:dyDescent="0.25">
      <c r="A316" t="s">
        <v>5897</v>
      </c>
      <c r="B316" t="s">
        <v>39</v>
      </c>
      <c r="C316" t="s">
        <v>5583</v>
      </c>
      <c r="D316" t="s">
        <v>410</v>
      </c>
      <c r="E316" t="s">
        <v>240</v>
      </c>
      <c r="F316" t="str">
        <f t="shared" si="24"/>
        <v>J2-B11</v>
      </c>
      <c r="G316" t="str">
        <f>VLOOKUP(F316,RAW_c_TEB0187_REV01!A:B,2,0)</f>
        <v>NetJ2_B11</v>
      </c>
      <c r="H316" t="str">
        <f t="shared" si="25"/>
        <v>NetJ2_B11</v>
      </c>
      <c r="I316" t="str">
        <f t="shared" si="26"/>
        <v>--</v>
      </c>
      <c r="J316" t="str">
        <f t="shared" si="27"/>
        <v>--</v>
      </c>
      <c r="K316" t="str">
        <f>IFERROR(IF(J316="--",IF(G316=H316,VLOOKUP(G316,RAW_c_TEB0187_REV01!L:N,3,0),SUM(VLOOKUP(H316,RAW_c_TEB0187_REV01!L:N,3,0),VLOOKUP(G316,RAW_c_TEB0187_REV01!L:N,3,0))),"---"),"---")</f>
        <v>---</v>
      </c>
      <c r="L316" t="str">
        <f t="shared" si="28"/>
        <v>J2-B11</v>
      </c>
      <c r="M316" t="str">
        <f>IFERROR(IF(
COUNTIF(B2B!H:H,(IF(K316&lt;&gt;"---",IF(INDEX(RAW_c_TEB0187_REV01!B:D,MATCH(H316,RAW_c_TEB0187_REV01!B:B,0),3)=L316,INDEX(
RAW_c_TEB0187_REV01!B:D,MATCH(H316,INDEX(RAW_c_TEB0187_REV01!B:B,MATCH(H316,RAW_c_TEB0187_REV01!B:B,)+1):'RAW_c_TEB0187_REV01'!B11387,)+MATCH(H316,RAW_c_TEB0187_REV01!B:B,),3),INDEX(RAW_c_TEB0187_REV01!B:D,MATCH(H316,RAW_c_TEB0187_REV01!B:B,0),3)),"---")))=1,"---",IF(K316&lt;&gt;"---",IF(INDEX(RAW_c_TEB0187_REV01!B:D,MATCH(H316,RAW_c_TEB0187_REV01!B:B,0),3)=L316,INDEX(
RAW_c_TEB0187_REV01!B:D,MATCH(H316,INDEX(RAW_c_TEB0187_REV01!B:B,MATCH(H316,RAW_c_TEB0187_REV01!B:B,)+1):'RAW_c_TEB0187_REV01'!B11387,)+MATCH(H316,RAW_c_TEB0187_REV01!B:B,),3),INDEX(RAW_c_TEB0187_REV01!B:D,MATCH(H316,RAW_c_TEB0187_REV01!B:B,0),3)),"---")),"---")</f>
        <v>---</v>
      </c>
      <c r="N316" t="str">
        <f>IFERROR(IF(AND(B316="B2B",J316="--"),L316,IF(
COUNTIF(B2B!H:H,(IF(K316&lt;&gt;"---",IF(INDEX(RAW_c_TEB0187_REV01!B:D,MATCH(H316,RAW_c_TEB0187_REV01!B:B,0),3)=L316,INDEX(
RAW_c_TEB0187_REV01!B:D,MATCH(H316,INDEX(RAW_c_TEB0187_REV01!B:B,MATCH(H316,RAW_c_TEB0187_REV01!B:B,)+1):'RAW_c_TEB0187_REV01'!B11387,)+MATCH(H316,RAW_c_TEB0187_REV01!B:B,),3),INDEX(RAW_c_TEB0187_REV01!B:D,MATCH(H316,RAW_c_TEB0187_REV01!B:B,0),3)),"---")))=0,"---",IF(K316&lt;&gt;"---",IF(INDEX(RAW_c_TEB0187_REV01!B:D,MATCH(H316,RAW_c_TEB0187_REV01!B:B,0),3)=L316,INDEX(
RAW_c_TEB0187_REV01!B:D,MATCH(H316,INDEX(RAW_c_TEB0187_REV01!B:B,MATCH(H316,RAW_c_TEB0187_REV01!B:B,)+1):'RAW_c_TEB0187_REV01'!B11387,)+MATCH(H316,RAW_c_TEB0187_REV01!B:B,),3),INDEX(RAW_c_TEB0187_REV01!B:D,MATCH(H316,RAW_c_TEB0187_REV01!B:B,0),3)),"---"))),"---")</f>
        <v>J2-B11</v>
      </c>
      <c r="T316">
        <f>COUNTIF(RAW_c_TEB0187_REV01!B:B,G316)</f>
        <v>1</v>
      </c>
      <c r="U316" t="str">
        <f t="shared" si="29"/>
        <v>B2B-NC</v>
      </c>
    </row>
    <row r="317" spans="1:21" x14ac:dyDescent="0.25">
      <c r="A317" t="s">
        <v>5898</v>
      </c>
      <c r="B317" t="s">
        <v>39</v>
      </c>
      <c r="C317" t="s">
        <v>5583</v>
      </c>
      <c r="D317" t="s">
        <v>410</v>
      </c>
      <c r="E317" t="s">
        <v>241</v>
      </c>
      <c r="F317" t="str">
        <f t="shared" si="24"/>
        <v>J2-B12</v>
      </c>
      <c r="G317" t="str">
        <f>VLOOKUP(F317,RAW_c_TEB0187_REV01!A:B,2,0)</f>
        <v>NetJ2_B12</v>
      </c>
      <c r="H317" t="str">
        <f t="shared" si="25"/>
        <v>NetJ2_B12</v>
      </c>
      <c r="I317" t="str">
        <f t="shared" si="26"/>
        <v>--</v>
      </c>
      <c r="J317" t="str">
        <f t="shared" si="27"/>
        <v>--</v>
      </c>
      <c r="K317" t="str">
        <f>IFERROR(IF(J317="--",IF(G317=H317,VLOOKUP(G317,RAW_c_TEB0187_REV01!L:N,3,0),SUM(VLOOKUP(H317,RAW_c_TEB0187_REV01!L:N,3,0),VLOOKUP(G317,RAW_c_TEB0187_REV01!L:N,3,0))),"---"),"---")</f>
        <v>---</v>
      </c>
      <c r="L317" t="str">
        <f t="shared" si="28"/>
        <v>J2-B12</v>
      </c>
      <c r="M317" t="str">
        <f>IFERROR(IF(
COUNTIF(B2B!H:H,(IF(K317&lt;&gt;"---",IF(INDEX(RAW_c_TEB0187_REV01!B:D,MATCH(H317,RAW_c_TEB0187_REV01!B:B,0),3)=L317,INDEX(
RAW_c_TEB0187_REV01!B:D,MATCH(H317,INDEX(RAW_c_TEB0187_REV01!B:B,MATCH(H317,RAW_c_TEB0187_REV01!B:B,)+1):'RAW_c_TEB0187_REV01'!B11388,)+MATCH(H317,RAW_c_TEB0187_REV01!B:B,),3),INDEX(RAW_c_TEB0187_REV01!B:D,MATCH(H317,RAW_c_TEB0187_REV01!B:B,0),3)),"---")))=1,"---",IF(K317&lt;&gt;"---",IF(INDEX(RAW_c_TEB0187_REV01!B:D,MATCH(H317,RAW_c_TEB0187_REV01!B:B,0),3)=L317,INDEX(
RAW_c_TEB0187_REV01!B:D,MATCH(H317,INDEX(RAW_c_TEB0187_REV01!B:B,MATCH(H317,RAW_c_TEB0187_REV01!B:B,)+1):'RAW_c_TEB0187_REV01'!B11388,)+MATCH(H317,RAW_c_TEB0187_REV01!B:B,),3),INDEX(RAW_c_TEB0187_REV01!B:D,MATCH(H317,RAW_c_TEB0187_REV01!B:B,0),3)),"---")),"---")</f>
        <v>---</v>
      </c>
      <c r="N317" t="str">
        <f>IFERROR(IF(AND(B317="B2B",J317="--"),L317,IF(
COUNTIF(B2B!H:H,(IF(K317&lt;&gt;"---",IF(INDEX(RAW_c_TEB0187_REV01!B:D,MATCH(H317,RAW_c_TEB0187_REV01!B:B,0),3)=L317,INDEX(
RAW_c_TEB0187_REV01!B:D,MATCH(H317,INDEX(RAW_c_TEB0187_REV01!B:B,MATCH(H317,RAW_c_TEB0187_REV01!B:B,)+1):'RAW_c_TEB0187_REV01'!B11388,)+MATCH(H317,RAW_c_TEB0187_REV01!B:B,),3),INDEX(RAW_c_TEB0187_REV01!B:D,MATCH(H317,RAW_c_TEB0187_REV01!B:B,0),3)),"---")))=0,"---",IF(K317&lt;&gt;"---",IF(INDEX(RAW_c_TEB0187_REV01!B:D,MATCH(H317,RAW_c_TEB0187_REV01!B:B,0),3)=L317,INDEX(
RAW_c_TEB0187_REV01!B:D,MATCH(H317,INDEX(RAW_c_TEB0187_REV01!B:B,MATCH(H317,RAW_c_TEB0187_REV01!B:B,)+1):'RAW_c_TEB0187_REV01'!B11388,)+MATCH(H317,RAW_c_TEB0187_REV01!B:B,),3),INDEX(RAW_c_TEB0187_REV01!B:D,MATCH(H317,RAW_c_TEB0187_REV01!B:B,0),3)),"---"))),"---")</f>
        <v>J2-B12</v>
      </c>
      <c r="T317">
        <f>COUNTIF(RAW_c_TEB0187_REV01!B:B,G317)</f>
        <v>1</v>
      </c>
      <c r="U317" t="str">
        <f t="shared" si="29"/>
        <v>B2B-NC</v>
      </c>
    </row>
    <row r="318" spans="1:21" x14ac:dyDescent="0.25">
      <c r="A318" t="s">
        <v>5899</v>
      </c>
      <c r="B318" t="s">
        <v>39</v>
      </c>
      <c r="C318" t="s">
        <v>433</v>
      </c>
      <c r="D318" t="s">
        <v>410</v>
      </c>
      <c r="E318" t="s">
        <v>242</v>
      </c>
      <c r="F318" t="str">
        <f t="shared" si="24"/>
        <v>J2-B13</v>
      </c>
      <c r="G318" t="str">
        <f>VLOOKUP(F318,RAW_c_TEB0187_REV01!A:B,2,0)</f>
        <v>GND</v>
      </c>
      <c r="H318" t="str">
        <f t="shared" si="25"/>
        <v>GND</v>
      </c>
      <c r="I318" t="str">
        <f t="shared" si="26"/>
        <v>--</v>
      </c>
      <c r="J318" t="str">
        <f t="shared" si="27"/>
        <v>---</v>
      </c>
      <c r="K318" t="str">
        <f>IFERROR(IF(J318="--",IF(G318=H318,VLOOKUP(G318,RAW_c_TEB0187_REV01!L:N,3,0),SUM(VLOOKUP(H318,RAW_c_TEB0187_REV01!L:N,3,0),VLOOKUP(G318,RAW_c_TEB0187_REV01!L:N,3,0))),"---"),"---")</f>
        <v>---</v>
      </c>
      <c r="L318" t="str">
        <f t="shared" si="28"/>
        <v>J2-B13</v>
      </c>
      <c r="M318" t="str">
        <f>IFERROR(IF(
COUNTIF(B2B!H:H,(IF(K318&lt;&gt;"---",IF(INDEX(RAW_c_TEB0187_REV01!B:D,MATCH(H318,RAW_c_TEB0187_REV01!B:B,0),3)=L318,INDEX(
RAW_c_TEB0187_REV01!B:D,MATCH(H318,INDEX(RAW_c_TEB0187_REV01!B:B,MATCH(H318,RAW_c_TEB0187_REV01!B:B,)+1):'RAW_c_TEB0187_REV01'!B11389,)+MATCH(H318,RAW_c_TEB0187_REV01!B:B,),3),INDEX(RAW_c_TEB0187_REV01!B:D,MATCH(H318,RAW_c_TEB0187_REV01!B:B,0),3)),"---")))=1,"---",IF(K318&lt;&gt;"---",IF(INDEX(RAW_c_TEB0187_REV01!B:D,MATCH(H318,RAW_c_TEB0187_REV01!B:B,0),3)=L318,INDEX(
RAW_c_TEB0187_REV01!B:D,MATCH(H318,INDEX(RAW_c_TEB0187_REV01!B:B,MATCH(H318,RAW_c_TEB0187_REV01!B:B,)+1):'RAW_c_TEB0187_REV01'!B11389,)+MATCH(H318,RAW_c_TEB0187_REV01!B:B,),3),INDEX(RAW_c_TEB0187_REV01!B:D,MATCH(H318,RAW_c_TEB0187_REV01!B:B,0),3)),"---")),"---")</f>
        <v>---</v>
      </c>
      <c r="N318" t="str">
        <f>IFERROR(IF(AND(B318="B2B",J318="--"),L318,IF(
COUNTIF(B2B!H:H,(IF(K318&lt;&gt;"---",IF(INDEX(RAW_c_TEB0187_REV01!B:D,MATCH(H318,RAW_c_TEB0187_REV01!B:B,0),3)=L318,INDEX(
RAW_c_TEB0187_REV01!B:D,MATCH(H318,INDEX(RAW_c_TEB0187_REV01!B:B,MATCH(H318,RAW_c_TEB0187_REV01!B:B,)+1):'RAW_c_TEB0187_REV01'!B11389,)+MATCH(H318,RAW_c_TEB0187_REV01!B:B,),3),INDEX(RAW_c_TEB0187_REV01!B:D,MATCH(H318,RAW_c_TEB0187_REV01!B:B,0),3)),"---")))=0,"---",IF(K318&lt;&gt;"---",IF(INDEX(RAW_c_TEB0187_REV01!B:D,MATCH(H318,RAW_c_TEB0187_REV01!B:B,0),3)=L318,INDEX(
RAW_c_TEB0187_REV01!B:D,MATCH(H318,INDEX(RAW_c_TEB0187_REV01!B:B,MATCH(H318,RAW_c_TEB0187_REV01!B:B,)+1):'RAW_c_TEB0187_REV01'!B11389,)+MATCH(H318,RAW_c_TEB0187_REV01!B:B,),3),INDEX(RAW_c_TEB0187_REV01!B:D,MATCH(H318,RAW_c_TEB0187_REV01!B:B,0),3)),"---"))),"---")</f>
        <v>---</v>
      </c>
      <c r="T318">
        <f>COUNTIF(RAW_c_TEB0187_REV01!B:B,G318)</f>
        <v>1098</v>
      </c>
      <c r="U318" t="str">
        <f t="shared" si="29"/>
        <v>B2B-GND</v>
      </c>
    </row>
    <row r="319" spans="1:21" x14ac:dyDescent="0.25">
      <c r="A319" t="s">
        <v>5900</v>
      </c>
      <c r="B319" t="s">
        <v>39</v>
      </c>
      <c r="C319" t="s">
        <v>5828</v>
      </c>
      <c r="D319" t="s">
        <v>410</v>
      </c>
      <c r="E319" t="s">
        <v>243</v>
      </c>
      <c r="F319" t="str">
        <f t="shared" si="24"/>
        <v>J2-B14</v>
      </c>
      <c r="G319" t="str">
        <f>VLOOKUP(F319,RAW_c_TEB0187_REV01!A:B,2,0)</f>
        <v>DP0_M2C_P</v>
      </c>
      <c r="H319" t="str">
        <f t="shared" si="25"/>
        <v>DP0_M2C_P</v>
      </c>
      <c r="I319" t="str">
        <f t="shared" si="26"/>
        <v>--</v>
      </c>
      <c r="J319" t="str">
        <f t="shared" si="27"/>
        <v>--</v>
      </c>
      <c r="K319">
        <f>IFERROR(IF(J319="--",IF(G319=H319,VLOOKUP(G319,RAW_c_TEB0187_REV01!L:N,3,0),SUM(VLOOKUP(H319,RAW_c_TEB0187_REV01!L:N,3,0),VLOOKUP(G319,RAW_c_TEB0187_REV01!L:N,3,0))),"---"),"---")</f>
        <v>67.227000000000004</v>
      </c>
      <c r="L319" t="str">
        <f t="shared" si="28"/>
        <v>J2-B14</v>
      </c>
      <c r="M319" t="str">
        <f>IFERROR(IF(
COUNTIF(B2B!H:H,(IF(K319&lt;&gt;"---",IF(INDEX(RAW_c_TEB0187_REV01!B:D,MATCH(H319,RAW_c_TEB0187_REV01!B:B,0),3)=L319,INDEX(
RAW_c_TEB0187_REV01!B:D,MATCH(H319,INDEX(RAW_c_TEB0187_REV01!B:B,MATCH(H319,RAW_c_TEB0187_REV01!B:B,)+1):'RAW_c_TEB0187_REV01'!B11390,)+MATCH(H319,RAW_c_TEB0187_REV01!B:B,),3),INDEX(RAW_c_TEB0187_REV01!B:D,MATCH(H319,RAW_c_TEB0187_REV01!B:B,0),3)),"---")))=1,"---",IF(K319&lt;&gt;"---",IF(INDEX(RAW_c_TEB0187_REV01!B:D,MATCH(H319,RAW_c_TEB0187_REV01!B:B,0),3)=L319,INDEX(
RAW_c_TEB0187_REV01!B:D,MATCH(H319,INDEX(RAW_c_TEB0187_REV01!B:B,MATCH(H319,RAW_c_TEB0187_REV01!B:B,)+1):'RAW_c_TEB0187_REV01'!B11390,)+MATCH(H319,RAW_c_TEB0187_REV01!B:B,),3),INDEX(RAW_c_TEB0187_REV01!B:D,MATCH(H319,RAW_c_TEB0187_REV01!B:B,0),3)),"---")),"---")</f>
        <v>J15-C6</v>
      </c>
      <c r="N319" t="str">
        <f>IFERROR(IF(AND(B319="B2B",J319="--"),L319,IF(
COUNTIF(B2B!H:H,(IF(K319&lt;&gt;"---",IF(INDEX(RAW_c_TEB0187_REV01!B:D,MATCH(H319,RAW_c_TEB0187_REV01!B:B,0),3)=L319,INDEX(
RAW_c_TEB0187_REV01!B:D,MATCH(H319,INDEX(RAW_c_TEB0187_REV01!B:B,MATCH(H319,RAW_c_TEB0187_REV01!B:B,)+1):'RAW_c_TEB0187_REV01'!B11390,)+MATCH(H319,RAW_c_TEB0187_REV01!B:B,),3),INDEX(RAW_c_TEB0187_REV01!B:D,MATCH(H319,RAW_c_TEB0187_REV01!B:B,0),3)),"---")))=0,"---",IF(K319&lt;&gt;"---",IF(INDEX(RAW_c_TEB0187_REV01!B:D,MATCH(H319,RAW_c_TEB0187_REV01!B:B,0),3)=L319,INDEX(
RAW_c_TEB0187_REV01!B:D,MATCH(H319,INDEX(RAW_c_TEB0187_REV01!B:B,MATCH(H319,RAW_c_TEB0187_REV01!B:B,)+1):'RAW_c_TEB0187_REV01'!B11390,)+MATCH(H319,RAW_c_TEB0187_REV01!B:B,),3),INDEX(RAW_c_TEB0187_REV01!B:D,MATCH(H319,RAW_c_TEB0187_REV01!B:B,0),3)),"---"))),"---")</f>
        <v>J2-B14</v>
      </c>
      <c r="T319">
        <f>COUNTIF(RAW_c_TEB0187_REV01!B:B,G319)</f>
        <v>2</v>
      </c>
      <c r="U319" t="str">
        <f t="shared" si="29"/>
        <v>B2B-MGT-PS</v>
      </c>
    </row>
    <row r="320" spans="1:21" x14ac:dyDescent="0.25">
      <c r="A320" t="s">
        <v>5901</v>
      </c>
      <c r="B320" t="s">
        <v>39</v>
      </c>
      <c r="C320" t="s">
        <v>5828</v>
      </c>
      <c r="D320" t="s">
        <v>410</v>
      </c>
      <c r="E320" t="s">
        <v>244</v>
      </c>
      <c r="F320" t="str">
        <f t="shared" si="24"/>
        <v>J2-B15</v>
      </c>
      <c r="G320" t="str">
        <f>VLOOKUP(F320,RAW_c_TEB0187_REV01!A:B,2,0)</f>
        <v>DP0_M2C_N</v>
      </c>
      <c r="H320" t="str">
        <f t="shared" si="25"/>
        <v>DP0_M2C_N</v>
      </c>
      <c r="I320" t="str">
        <f t="shared" si="26"/>
        <v>--</v>
      </c>
      <c r="J320" t="str">
        <f t="shared" si="27"/>
        <v>--</v>
      </c>
      <c r="K320">
        <f>IFERROR(IF(J320="--",IF(G320=H320,VLOOKUP(G320,RAW_c_TEB0187_REV01!L:N,3,0),SUM(VLOOKUP(H320,RAW_c_TEB0187_REV01!L:N,3,0),VLOOKUP(G320,RAW_c_TEB0187_REV01!L:N,3,0))),"---"),"---")</f>
        <v>67.301599999999993</v>
      </c>
      <c r="L320" t="str">
        <f t="shared" si="28"/>
        <v>J2-B15</v>
      </c>
      <c r="M320" t="str">
        <f>IFERROR(IF(
COUNTIF(B2B!H:H,(IF(K320&lt;&gt;"---",IF(INDEX(RAW_c_TEB0187_REV01!B:D,MATCH(H320,RAW_c_TEB0187_REV01!B:B,0),3)=L320,INDEX(
RAW_c_TEB0187_REV01!B:D,MATCH(H320,INDEX(RAW_c_TEB0187_REV01!B:B,MATCH(H320,RAW_c_TEB0187_REV01!B:B,)+1):'RAW_c_TEB0187_REV01'!B11391,)+MATCH(H320,RAW_c_TEB0187_REV01!B:B,),3),INDEX(RAW_c_TEB0187_REV01!B:D,MATCH(H320,RAW_c_TEB0187_REV01!B:B,0),3)),"---")))=1,"---",IF(K320&lt;&gt;"---",IF(INDEX(RAW_c_TEB0187_REV01!B:D,MATCH(H320,RAW_c_TEB0187_REV01!B:B,0),3)=L320,INDEX(
RAW_c_TEB0187_REV01!B:D,MATCH(H320,INDEX(RAW_c_TEB0187_REV01!B:B,MATCH(H320,RAW_c_TEB0187_REV01!B:B,)+1):'RAW_c_TEB0187_REV01'!B11391,)+MATCH(H320,RAW_c_TEB0187_REV01!B:B,),3),INDEX(RAW_c_TEB0187_REV01!B:D,MATCH(H320,RAW_c_TEB0187_REV01!B:B,0),3)),"---")),"---")</f>
        <v>J15-C7</v>
      </c>
      <c r="N320" t="str">
        <f>IFERROR(IF(AND(B320="B2B",J320="--"),L320,IF(
COUNTIF(B2B!H:H,(IF(K320&lt;&gt;"---",IF(INDEX(RAW_c_TEB0187_REV01!B:D,MATCH(H320,RAW_c_TEB0187_REV01!B:B,0),3)=L320,INDEX(
RAW_c_TEB0187_REV01!B:D,MATCH(H320,INDEX(RAW_c_TEB0187_REV01!B:B,MATCH(H320,RAW_c_TEB0187_REV01!B:B,)+1):'RAW_c_TEB0187_REV01'!B11391,)+MATCH(H320,RAW_c_TEB0187_REV01!B:B,),3),INDEX(RAW_c_TEB0187_REV01!B:D,MATCH(H320,RAW_c_TEB0187_REV01!B:B,0),3)),"---")))=0,"---",IF(K320&lt;&gt;"---",IF(INDEX(RAW_c_TEB0187_REV01!B:D,MATCH(H320,RAW_c_TEB0187_REV01!B:B,0),3)=L320,INDEX(
RAW_c_TEB0187_REV01!B:D,MATCH(H320,INDEX(RAW_c_TEB0187_REV01!B:B,MATCH(H320,RAW_c_TEB0187_REV01!B:B,)+1):'RAW_c_TEB0187_REV01'!B11391,)+MATCH(H320,RAW_c_TEB0187_REV01!B:B,),3),INDEX(RAW_c_TEB0187_REV01!B:D,MATCH(H320,RAW_c_TEB0187_REV01!B:B,0),3)),"---"))),"---")</f>
        <v>J2-B15</v>
      </c>
      <c r="T320">
        <f>COUNTIF(RAW_c_TEB0187_REV01!B:B,G320)</f>
        <v>2</v>
      </c>
      <c r="U320" t="str">
        <f t="shared" si="29"/>
        <v>B2B-MGT-PS</v>
      </c>
    </row>
    <row r="321" spans="1:21" x14ac:dyDescent="0.25">
      <c r="A321" t="s">
        <v>5902</v>
      </c>
      <c r="B321" t="s">
        <v>39</v>
      </c>
      <c r="C321" t="s">
        <v>433</v>
      </c>
      <c r="D321" t="s">
        <v>410</v>
      </c>
      <c r="E321" t="s">
        <v>245</v>
      </c>
      <c r="F321" t="str">
        <f t="shared" si="24"/>
        <v>J2-B16</v>
      </c>
      <c r="G321" t="str">
        <f>VLOOKUP(F321,RAW_c_TEB0187_REV01!A:B,2,0)</f>
        <v>GND</v>
      </c>
      <c r="H321" t="str">
        <f t="shared" si="25"/>
        <v>GND</v>
      </c>
      <c r="I321" t="str">
        <f t="shared" si="26"/>
        <v>--</v>
      </c>
      <c r="J321" t="str">
        <f t="shared" si="27"/>
        <v>---</v>
      </c>
      <c r="K321" t="str">
        <f>IFERROR(IF(J321="--",IF(G321=H321,VLOOKUP(G321,RAW_c_TEB0187_REV01!L:N,3,0),SUM(VLOOKUP(H321,RAW_c_TEB0187_REV01!L:N,3,0),VLOOKUP(G321,RAW_c_TEB0187_REV01!L:N,3,0))),"---"),"---")</f>
        <v>---</v>
      </c>
      <c r="L321" t="str">
        <f t="shared" si="28"/>
        <v>J2-B16</v>
      </c>
      <c r="M321" t="str">
        <f>IFERROR(IF(
COUNTIF(B2B!H:H,(IF(K321&lt;&gt;"---",IF(INDEX(RAW_c_TEB0187_REV01!B:D,MATCH(H321,RAW_c_TEB0187_REV01!B:B,0),3)=L321,INDEX(
RAW_c_TEB0187_REV01!B:D,MATCH(H321,INDEX(RAW_c_TEB0187_REV01!B:B,MATCH(H321,RAW_c_TEB0187_REV01!B:B,)+1):'RAW_c_TEB0187_REV01'!B11392,)+MATCH(H321,RAW_c_TEB0187_REV01!B:B,),3),INDEX(RAW_c_TEB0187_REV01!B:D,MATCH(H321,RAW_c_TEB0187_REV01!B:B,0),3)),"---")))=1,"---",IF(K321&lt;&gt;"---",IF(INDEX(RAW_c_TEB0187_REV01!B:D,MATCH(H321,RAW_c_TEB0187_REV01!B:B,0),3)=L321,INDEX(
RAW_c_TEB0187_REV01!B:D,MATCH(H321,INDEX(RAW_c_TEB0187_REV01!B:B,MATCH(H321,RAW_c_TEB0187_REV01!B:B,)+1):'RAW_c_TEB0187_REV01'!B11392,)+MATCH(H321,RAW_c_TEB0187_REV01!B:B,),3),INDEX(RAW_c_TEB0187_REV01!B:D,MATCH(H321,RAW_c_TEB0187_REV01!B:B,0),3)),"---")),"---")</f>
        <v>---</v>
      </c>
      <c r="N321" t="str">
        <f>IFERROR(IF(AND(B321="B2B",J321="--"),L321,IF(
COUNTIF(B2B!H:H,(IF(K321&lt;&gt;"---",IF(INDEX(RAW_c_TEB0187_REV01!B:D,MATCH(H321,RAW_c_TEB0187_REV01!B:B,0),3)=L321,INDEX(
RAW_c_TEB0187_REV01!B:D,MATCH(H321,INDEX(RAW_c_TEB0187_REV01!B:B,MATCH(H321,RAW_c_TEB0187_REV01!B:B,)+1):'RAW_c_TEB0187_REV01'!B11392,)+MATCH(H321,RAW_c_TEB0187_REV01!B:B,),3),INDEX(RAW_c_TEB0187_REV01!B:D,MATCH(H321,RAW_c_TEB0187_REV01!B:B,0),3)),"---")))=0,"---",IF(K321&lt;&gt;"---",IF(INDEX(RAW_c_TEB0187_REV01!B:D,MATCH(H321,RAW_c_TEB0187_REV01!B:B,0),3)=L321,INDEX(
RAW_c_TEB0187_REV01!B:D,MATCH(H321,INDEX(RAW_c_TEB0187_REV01!B:B,MATCH(H321,RAW_c_TEB0187_REV01!B:B,)+1):'RAW_c_TEB0187_REV01'!B11392,)+MATCH(H321,RAW_c_TEB0187_REV01!B:B,),3),INDEX(RAW_c_TEB0187_REV01!B:D,MATCH(H321,RAW_c_TEB0187_REV01!B:B,0),3)),"---"))),"---")</f>
        <v>---</v>
      </c>
      <c r="T321">
        <f>COUNTIF(RAW_c_TEB0187_REV01!B:B,G321)</f>
        <v>1098</v>
      </c>
      <c r="U321" t="str">
        <f t="shared" si="29"/>
        <v>B2B-GND</v>
      </c>
    </row>
    <row r="322" spans="1:21" x14ac:dyDescent="0.25">
      <c r="A322" t="s">
        <v>5903</v>
      </c>
      <c r="B322" t="s">
        <v>39</v>
      </c>
      <c r="C322" t="s">
        <v>5828</v>
      </c>
      <c r="D322" t="s">
        <v>410</v>
      </c>
      <c r="E322" t="s">
        <v>246</v>
      </c>
      <c r="F322" t="str">
        <f t="shared" si="24"/>
        <v>J2-B17</v>
      </c>
      <c r="G322" t="str">
        <f>VLOOKUP(F322,RAW_c_TEB0187_REV01!A:B,2,0)</f>
        <v>DP2_M2C_P</v>
      </c>
      <c r="H322" t="str">
        <f t="shared" si="25"/>
        <v>DP2_M2C_P</v>
      </c>
      <c r="I322" t="str">
        <f t="shared" si="26"/>
        <v>--</v>
      </c>
      <c r="J322" t="str">
        <f t="shared" si="27"/>
        <v>--</v>
      </c>
      <c r="K322">
        <f>IFERROR(IF(J322="--",IF(G322=H322,VLOOKUP(G322,RAW_c_TEB0187_REV01!L:N,3,0),SUM(VLOOKUP(H322,RAW_c_TEB0187_REV01!L:N,3,0),VLOOKUP(G322,RAW_c_TEB0187_REV01!L:N,3,0))),"---"),"---")</f>
        <v>66.829700000000003</v>
      </c>
      <c r="L322" t="str">
        <f t="shared" si="28"/>
        <v>J2-B17</v>
      </c>
      <c r="M322" t="str">
        <f>IFERROR(IF(
COUNTIF(B2B!H:H,(IF(K322&lt;&gt;"---",IF(INDEX(RAW_c_TEB0187_REV01!B:D,MATCH(H322,RAW_c_TEB0187_REV01!B:B,0),3)=L322,INDEX(
RAW_c_TEB0187_REV01!B:D,MATCH(H322,INDEX(RAW_c_TEB0187_REV01!B:B,MATCH(H322,RAW_c_TEB0187_REV01!B:B,)+1):'RAW_c_TEB0187_REV01'!B11393,)+MATCH(H322,RAW_c_TEB0187_REV01!B:B,),3),INDEX(RAW_c_TEB0187_REV01!B:D,MATCH(H322,RAW_c_TEB0187_REV01!B:B,0),3)),"---")))=1,"---",IF(K322&lt;&gt;"---",IF(INDEX(RAW_c_TEB0187_REV01!B:D,MATCH(H322,RAW_c_TEB0187_REV01!B:B,0),3)=L322,INDEX(
RAW_c_TEB0187_REV01!B:D,MATCH(H322,INDEX(RAW_c_TEB0187_REV01!B:B,MATCH(H322,RAW_c_TEB0187_REV01!B:B,)+1):'RAW_c_TEB0187_REV01'!B11393,)+MATCH(H322,RAW_c_TEB0187_REV01!B:B,),3),INDEX(RAW_c_TEB0187_REV01!B:D,MATCH(H322,RAW_c_TEB0187_REV01!B:B,0),3)),"---")),"---")</f>
        <v>J15-A6</v>
      </c>
      <c r="N322" t="str">
        <f>IFERROR(IF(AND(B322="B2B",J322="--"),L322,IF(
COUNTIF(B2B!H:H,(IF(K322&lt;&gt;"---",IF(INDEX(RAW_c_TEB0187_REV01!B:D,MATCH(H322,RAW_c_TEB0187_REV01!B:B,0),3)=L322,INDEX(
RAW_c_TEB0187_REV01!B:D,MATCH(H322,INDEX(RAW_c_TEB0187_REV01!B:B,MATCH(H322,RAW_c_TEB0187_REV01!B:B,)+1):'RAW_c_TEB0187_REV01'!B11393,)+MATCH(H322,RAW_c_TEB0187_REV01!B:B,),3),INDEX(RAW_c_TEB0187_REV01!B:D,MATCH(H322,RAW_c_TEB0187_REV01!B:B,0),3)),"---")))=0,"---",IF(K322&lt;&gt;"---",IF(INDEX(RAW_c_TEB0187_REV01!B:D,MATCH(H322,RAW_c_TEB0187_REV01!B:B,0),3)=L322,INDEX(
RAW_c_TEB0187_REV01!B:D,MATCH(H322,INDEX(RAW_c_TEB0187_REV01!B:B,MATCH(H322,RAW_c_TEB0187_REV01!B:B,)+1):'RAW_c_TEB0187_REV01'!B11393,)+MATCH(H322,RAW_c_TEB0187_REV01!B:B,),3),INDEX(RAW_c_TEB0187_REV01!B:D,MATCH(H322,RAW_c_TEB0187_REV01!B:B,0),3)),"---"))),"---")</f>
        <v>J2-B17</v>
      </c>
      <c r="T322">
        <f>COUNTIF(RAW_c_TEB0187_REV01!B:B,G322)</f>
        <v>2</v>
      </c>
      <c r="U322" t="str">
        <f t="shared" si="29"/>
        <v>B2B-MGT-PS</v>
      </c>
    </row>
    <row r="323" spans="1:21" x14ac:dyDescent="0.25">
      <c r="A323" t="s">
        <v>5904</v>
      </c>
      <c r="B323" t="s">
        <v>39</v>
      </c>
      <c r="C323" t="s">
        <v>5828</v>
      </c>
      <c r="D323" t="s">
        <v>410</v>
      </c>
      <c r="E323" t="s">
        <v>247</v>
      </c>
      <c r="F323" t="str">
        <f t="shared" si="24"/>
        <v>J2-B18</v>
      </c>
      <c r="G323" t="str">
        <f>VLOOKUP(F323,RAW_c_TEB0187_REV01!A:B,2,0)</f>
        <v>DP2_M2C_N</v>
      </c>
      <c r="H323" t="str">
        <f t="shared" si="25"/>
        <v>DP2_M2C_N</v>
      </c>
      <c r="I323" t="str">
        <f t="shared" si="26"/>
        <v>--</v>
      </c>
      <c r="J323" t="str">
        <f t="shared" si="27"/>
        <v>--</v>
      </c>
      <c r="K323">
        <f>IFERROR(IF(J323="--",IF(G323=H323,VLOOKUP(G323,RAW_c_TEB0187_REV01!L:N,3,0),SUM(VLOOKUP(H323,RAW_c_TEB0187_REV01!L:N,3,0),VLOOKUP(G323,RAW_c_TEB0187_REV01!L:N,3,0))),"---"),"---")</f>
        <v>66.814899999999994</v>
      </c>
      <c r="L323" t="str">
        <f t="shared" si="28"/>
        <v>J2-B18</v>
      </c>
      <c r="M323" t="str">
        <f>IFERROR(IF(
COUNTIF(B2B!H:H,(IF(K323&lt;&gt;"---",IF(INDEX(RAW_c_TEB0187_REV01!B:D,MATCH(H323,RAW_c_TEB0187_REV01!B:B,0),3)=L323,INDEX(
RAW_c_TEB0187_REV01!B:D,MATCH(H323,INDEX(RAW_c_TEB0187_REV01!B:B,MATCH(H323,RAW_c_TEB0187_REV01!B:B,)+1):'RAW_c_TEB0187_REV01'!B11394,)+MATCH(H323,RAW_c_TEB0187_REV01!B:B,),3),INDEX(RAW_c_TEB0187_REV01!B:D,MATCH(H323,RAW_c_TEB0187_REV01!B:B,0),3)),"---")))=1,"---",IF(K323&lt;&gt;"---",IF(INDEX(RAW_c_TEB0187_REV01!B:D,MATCH(H323,RAW_c_TEB0187_REV01!B:B,0),3)=L323,INDEX(
RAW_c_TEB0187_REV01!B:D,MATCH(H323,INDEX(RAW_c_TEB0187_REV01!B:B,MATCH(H323,RAW_c_TEB0187_REV01!B:B,)+1):'RAW_c_TEB0187_REV01'!B11394,)+MATCH(H323,RAW_c_TEB0187_REV01!B:B,),3),INDEX(RAW_c_TEB0187_REV01!B:D,MATCH(H323,RAW_c_TEB0187_REV01!B:B,0),3)),"---")),"---")</f>
        <v>J15-A7</v>
      </c>
      <c r="N323" t="str">
        <f>IFERROR(IF(AND(B323="B2B",J323="--"),L323,IF(
COUNTIF(B2B!H:H,(IF(K323&lt;&gt;"---",IF(INDEX(RAW_c_TEB0187_REV01!B:D,MATCH(H323,RAW_c_TEB0187_REV01!B:B,0),3)=L323,INDEX(
RAW_c_TEB0187_REV01!B:D,MATCH(H323,INDEX(RAW_c_TEB0187_REV01!B:B,MATCH(H323,RAW_c_TEB0187_REV01!B:B,)+1):'RAW_c_TEB0187_REV01'!B11394,)+MATCH(H323,RAW_c_TEB0187_REV01!B:B,),3),INDEX(RAW_c_TEB0187_REV01!B:D,MATCH(H323,RAW_c_TEB0187_REV01!B:B,0),3)),"---")))=0,"---",IF(K323&lt;&gt;"---",IF(INDEX(RAW_c_TEB0187_REV01!B:D,MATCH(H323,RAW_c_TEB0187_REV01!B:B,0),3)=L323,INDEX(
RAW_c_TEB0187_REV01!B:D,MATCH(H323,INDEX(RAW_c_TEB0187_REV01!B:B,MATCH(H323,RAW_c_TEB0187_REV01!B:B,)+1):'RAW_c_TEB0187_REV01'!B11394,)+MATCH(H323,RAW_c_TEB0187_REV01!B:B,),3),INDEX(RAW_c_TEB0187_REV01!B:D,MATCH(H323,RAW_c_TEB0187_REV01!B:B,0),3)),"---"))),"---")</f>
        <v>J2-B18</v>
      </c>
      <c r="T323">
        <f>COUNTIF(RAW_c_TEB0187_REV01!B:B,G323)</f>
        <v>2</v>
      </c>
      <c r="U323" t="str">
        <f t="shared" si="29"/>
        <v>B2B-MGT-PS</v>
      </c>
    </row>
    <row r="324" spans="1:21" x14ac:dyDescent="0.25">
      <c r="A324" t="s">
        <v>5905</v>
      </c>
      <c r="B324" t="s">
        <v>39</v>
      </c>
      <c r="C324" t="s">
        <v>433</v>
      </c>
      <c r="D324" t="s">
        <v>410</v>
      </c>
      <c r="E324" t="s">
        <v>248</v>
      </c>
      <c r="F324" t="str">
        <f t="shared" si="24"/>
        <v>J2-B19</v>
      </c>
      <c r="G324" t="str">
        <f>VLOOKUP(F324,RAW_c_TEB0187_REV01!A:B,2,0)</f>
        <v>GND</v>
      </c>
      <c r="H324" t="str">
        <f t="shared" si="25"/>
        <v>GND</v>
      </c>
      <c r="I324" t="str">
        <f t="shared" si="26"/>
        <v>--</v>
      </c>
      <c r="J324" t="str">
        <f t="shared" si="27"/>
        <v>---</v>
      </c>
      <c r="K324" t="str">
        <f>IFERROR(IF(J324="--",IF(G324=H324,VLOOKUP(G324,RAW_c_TEB0187_REV01!L:N,3,0),SUM(VLOOKUP(H324,RAW_c_TEB0187_REV01!L:N,3,0),VLOOKUP(G324,RAW_c_TEB0187_REV01!L:N,3,0))),"---"),"---")</f>
        <v>---</v>
      </c>
      <c r="L324" t="str">
        <f t="shared" si="28"/>
        <v>J2-B19</v>
      </c>
      <c r="M324" t="str">
        <f>IFERROR(IF(
COUNTIF(B2B!H:H,(IF(K324&lt;&gt;"---",IF(INDEX(RAW_c_TEB0187_REV01!B:D,MATCH(H324,RAW_c_TEB0187_REV01!B:B,0),3)=L324,INDEX(
RAW_c_TEB0187_REV01!B:D,MATCH(H324,INDEX(RAW_c_TEB0187_REV01!B:B,MATCH(H324,RAW_c_TEB0187_REV01!B:B,)+1):'RAW_c_TEB0187_REV01'!B11395,)+MATCH(H324,RAW_c_TEB0187_REV01!B:B,),3),INDEX(RAW_c_TEB0187_REV01!B:D,MATCH(H324,RAW_c_TEB0187_REV01!B:B,0),3)),"---")))=1,"---",IF(K324&lt;&gt;"---",IF(INDEX(RAW_c_TEB0187_REV01!B:D,MATCH(H324,RAW_c_TEB0187_REV01!B:B,0),3)=L324,INDEX(
RAW_c_TEB0187_REV01!B:D,MATCH(H324,INDEX(RAW_c_TEB0187_REV01!B:B,MATCH(H324,RAW_c_TEB0187_REV01!B:B,)+1):'RAW_c_TEB0187_REV01'!B11395,)+MATCH(H324,RAW_c_TEB0187_REV01!B:B,),3),INDEX(RAW_c_TEB0187_REV01!B:D,MATCH(H324,RAW_c_TEB0187_REV01!B:B,0),3)),"---")),"---")</f>
        <v>---</v>
      </c>
      <c r="N324" t="str">
        <f>IFERROR(IF(AND(B324="B2B",J324="--"),L324,IF(
COUNTIF(B2B!H:H,(IF(K324&lt;&gt;"---",IF(INDEX(RAW_c_TEB0187_REV01!B:D,MATCH(H324,RAW_c_TEB0187_REV01!B:B,0),3)=L324,INDEX(
RAW_c_TEB0187_REV01!B:D,MATCH(H324,INDEX(RAW_c_TEB0187_REV01!B:B,MATCH(H324,RAW_c_TEB0187_REV01!B:B,)+1):'RAW_c_TEB0187_REV01'!B11395,)+MATCH(H324,RAW_c_TEB0187_REV01!B:B,),3),INDEX(RAW_c_TEB0187_REV01!B:D,MATCH(H324,RAW_c_TEB0187_REV01!B:B,0),3)),"---")))=0,"---",IF(K324&lt;&gt;"---",IF(INDEX(RAW_c_TEB0187_REV01!B:D,MATCH(H324,RAW_c_TEB0187_REV01!B:B,0),3)=L324,INDEX(
RAW_c_TEB0187_REV01!B:D,MATCH(H324,INDEX(RAW_c_TEB0187_REV01!B:B,MATCH(H324,RAW_c_TEB0187_REV01!B:B,)+1):'RAW_c_TEB0187_REV01'!B11395,)+MATCH(H324,RAW_c_TEB0187_REV01!B:B,),3),INDEX(RAW_c_TEB0187_REV01!B:D,MATCH(H324,RAW_c_TEB0187_REV01!B:B,0),3)),"---"))),"---")</f>
        <v>---</v>
      </c>
      <c r="T324">
        <f>COUNTIF(RAW_c_TEB0187_REV01!B:B,G324)</f>
        <v>1098</v>
      </c>
      <c r="U324" t="str">
        <f t="shared" si="29"/>
        <v>B2B-GND</v>
      </c>
    </row>
    <row r="325" spans="1:21" x14ac:dyDescent="0.25">
      <c r="A325" t="s">
        <v>5906</v>
      </c>
      <c r="B325" t="s">
        <v>39</v>
      </c>
      <c r="C325" t="s">
        <v>433</v>
      </c>
      <c r="D325" t="s">
        <v>410</v>
      </c>
      <c r="E325" t="s">
        <v>249</v>
      </c>
      <c r="F325" t="str">
        <f t="shared" si="24"/>
        <v>J2-B20</v>
      </c>
      <c r="G325" t="str">
        <f>VLOOKUP(F325,RAW_c_TEB0187_REV01!A:B,2,0)</f>
        <v>GND</v>
      </c>
      <c r="H325" t="str">
        <f t="shared" si="25"/>
        <v>GND</v>
      </c>
      <c r="I325" t="str">
        <f t="shared" si="26"/>
        <v>--</v>
      </c>
      <c r="J325" t="str">
        <f t="shared" si="27"/>
        <v>---</v>
      </c>
      <c r="K325" t="str">
        <f>IFERROR(IF(J325="--",IF(G325=H325,VLOOKUP(G325,RAW_c_TEB0187_REV01!L:N,3,0),SUM(VLOOKUP(H325,RAW_c_TEB0187_REV01!L:N,3,0),VLOOKUP(G325,RAW_c_TEB0187_REV01!L:N,3,0))),"---"),"---")</f>
        <v>---</v>
      </c>
      <c r="L325" t="str">
        <f t="shared" si="28"/>
        <v>J2-B20</v>
      </c>
      <c r="M325" t="str">
        <f>IFERROR(IF(
COUNTIF(B2B!H:H,(IF(K325&lt;&gt;"---",IF(INDEX(RAW_c_TEB0187_REV01!B:D,MATCH(H325,RAW_c_TEB0187_REV01!B:B,0),3)=L325,INDEX(
RAW_c_TEB0187_REV01!B:D,MATCH(H325,INDEX(RAW_c_TEB0187_REV01!B:B,MATCH(H325,RAW_c_TEB0187_REV01!B:B,)+1):'RAW_c_TEB0187_REV01'!B11396,)+MATCH(H325,RAW_c_TEB0187_REV01!B:B,),3),INDEX(RAW_c_TEB0187_REV01!B:D,MATCH(H325,RAW_c_TEB0187_REV01!B:B,0),3)),"---")))=1,"---",IF(K325&lt;&gt;"---",IF(INDEX(RAW_c_TEB0187_REV01!B:D,MATCH(H325,RAW_c_TEB0187_REV01!B:B,0),3)=L325,INDEX(
RAW_c_TEB0187_REV01!B:D,MATCH(H325,INDEX(RAW_c_TEB0187_REV01!B:B,MATCH(H325,RAW_c_TEB0187_REV01!B:B,)+1):'RAW_c_TEB0187_REV01'!B11396,)+MATCH(H325,RAW_c_TEB0187_REV01!B:B,),3),INDEX(RAW_c_TEB0187_REV01!B:D,MATCH(H325,RAW_c_TEB0187_REV01!B:B,0),3)),"---")),"---")</f>
        <v>---</v>
      </c>
      <c r="N325" t="str">
        <f>IFERROR(IF(AND(B325="B2B",J325="--"),L325,IF(
COUNTIF(B2B!H:H,(IF(K325&lt;&gt;"---",IF(INDEX(RAW_c_TEB0187_REV01!B:D,MATCH(H325,RAW_c_TEB0187_REV01!B:B,0),3)=L325,INDEX(
RAW_c_TEB0187_REV01!B:D,MATCH(H325,INDEX(RAW_c_TEB0187_REV01!B:B,MATCH(H325,RAW_c_TEB0187_REV01!B:B,)+1):'RAW_c_TEB0187_REV01'!B11396,)+MATCH(H325,RAW_c_TEB0187_REV01!B:B,),3),INDEX(RAW_c_TEB0187_REV01!B:D,MATCH(H325,RAW_c_TEB0187_REV01!B:B,0),3)),"---")))=0,"---",IF(K325&lt;&gt;"---",IF(INDEX(RAW_c_TEB0187_REV01!B:D,MATCH(H325,RAW_c_TEB0187_REV01!B:B,0),3)=L325,INDEX(
RAW_c_TEB0187_REV01!B:D,MATCH(H325,INDEX(RAW_c_TEB0187_REV01!B:B,MATCH(H325,RAW_c_TEB0187_REV01!B:B,)+1):'RAW_c_TEB0187_REV01'!B11396,)+MATCH(H325,RAW_c_TEB0187_REV01!B:B,),3),INDEX(RAW_c_TEB0187_REV01!B:D,MATCH(H325,RAW_c_TEB0187_REV01!B:B,0),3)),"---"))),"---")</f>
        <v>---</v>
      </c>
      <c r="T325">
        <f>COUNTIF(RAW_c_TEB0187_REV01!B:B,G325)</f>
        <v>1098</v>
      </c>
      <c r="U325" t="str">
        <f t="shared" si="29"/>
        <v>B2B-GND</v>
      </c>
    </row>
    <row r="326" spans="1:21" x14ac:dyDescent="0.25">
      <c r="A326" t="s">
        <v>5907</v>
      </c>
      <c r="B326" t="s">
        <v>39</v>
      </c>
      <c r="C326" t="s">
        <v>5583</v>
      </c>
      <c r="D326" t="s">
        <v>410</v>
      </c>
      <c r="E326" t="s">
        <v>250</v>
      </c>
      <c r="F326" t="str">
        <f t="shared" si="24"/>
        <v>J2-B21</v>
      </c>
      <c r="G326" t="str">
        <f>VLOOKUP(F326,RAW_c_TEB0187_REV01!A:B,2,0)</f>
        <v>NetJ2_B21</v>
      </c>
      <c r="H326" t="str">
        <f t="shared" si="25"/>
        <v>NetJ2_B21</v>
      </c>
      <c r="I326" t="str">
        <f t="shared" si="26"/>
        <v>--</v>
      </c>
      <c r="J326" t="str">
        <f t="shared" si="27"/>
        <v>--</v>
      </c>
      <c r="K326" t="str">
        <f>IFERROR(IF(J326="--",IF(G326=H326,VLOOKUP(G326,RAW_c_TEB0187_REV01!L:N,3,0),SUM(VLOOKUP(H326,RAW_c_TEB0187_REV01!L:N,3,0),VLOOKUP(G326,RAW_c_TEB0187_REV01!L:N,3,0))),"---"),"---")</f>
        <v>---</v>
      </c>
      <c r="L326" t="str">
        <f t="shared" si="28"/>
        <v>J2-B21</v>
      </c>
      <c r="M326" t="str">
        <f>IFERROR(IF(
COUNTIF(B2B!H:H,(IF(K326&lt;&gt;"---",IF(INDEX(RAW_c_TEB0187_REV01!B:D,MATCH(H326,RAW_c_TEB0187_REV01!B:B,0),3)=L326,INDEX(
RAW_c_TEB0187_REV01!B:D,MATCH(H326,INDEX(RAW_c_TEB0187_REV01!B:B,MATCH(H326,RAW_c_TEB0187_REV01!B:B,)+1):'RAW_c_TEB0187_REV01'!B11397,)+MATCH(H326,RAW_c_TEB0187_REV01!B:B,),3),INDEX(RAW_c_TEB0187_REV01!B:D,MATCH(H326,RAW_c_TEB0187_REV01!B:B,0),3)),"---")))=1,"---",IF(K326&lt;&gt;"---",IF(INDEX(RAW_c_TEB0187_REV01!B:D,MATCH(H326,RAW_c_TEB0187_REV01!B:B,0),3)=L326,INDEX(
RAW_c_TEB0187_REV01!B:D,MATCH(H326,INDEX(RAW_c_TEB0187_REV01!B:B,MATCH(H326,RAW_c_TEB0187_REV01!B:B,)+1):'RAW_c_TEB0187_REV01'!B11397,)+MATCH(H326,RAW_c_TEB0187_REV01!B:B,),3),INDEX(RAW_c_TEB0187_REV01!B:D,MATCH(H326,RAW_c_TEB0187_REV01!B:B,0),3)),"---")),"---")</f>
        <v>---</v>
      </c>
      <c r="N326" t="str">
        <f>IFERROR(IF(AND(B326="B2B",J326="--"),L326,IF(
COUNTIF(B2B!H:H,(IF(K326&lt;&gt;"---",IF(INDEX(RAW_c_TEB0187_REV01!B:D,MATCH(H326,RAW_c_TEB0187_REV01!B:B,0),3)=L326,INDEX(
RAW_c_TEB0187_REV01!B:D,MATCH(H326,INDEX(RAW_c_TEB0187_REV01!B:B,MATCH(H326,RAW_c_TEB0187_REV01!B:B,)+1):'RAW_c_TEB0187_REV01'!B11397,)+MATCH(H326,RAW_c_TEB0187_REV01!B:B,),3),INDEX(RAW_c_TEB0187_REV01!B:D,MATCH(H326,RAW_c_TEB0187_REV01!B:B,0),3)),"---")))=0,"---",IF(K326&lt;&gt;"---",IF(INDEX(RAW_c_TEB0187_REV01!B:D,MATCH(H326,RAW_c_TEB0187_REV01!B:B,0),3)=L326,INDEX(
RAW_c_TEB0187_REV01!B:D,MATCH(H326,INDEX(RAW_c_TEB0187_REV01!B:B,MATCH(H326,RAW_c_TEB0187_REV01!B:B,)+1):'RAW_c_TEB0187_REV01'!B11397,)+MATCH(H326,RAW_c_TEB0187_REV01!B:B,),3),INDEX(RAW_c_TEB0187_REV01!B:D,MATCH(H326,RAW_c_TEB0187_REV01!B:B,0),3)),"---"))),"---")</f>
        <v>J2-B21</v>
      </c>
      <c r="T326">
        <f>COUNTIF(RAW_c_TEB0187_REV01!B:B,G326)</f>
        <v>1</v>
      </c>
      <c r="U326" t="str">
        <f t="shared" si="29"/>
        <v>B2B-NC</v>
      </c>
    </row>
    <row r="327" spans="1:21" x14ac:dyDescent="0.25">
      <c r="A327" t="s">
        <v>5908</v>
      </c>
      <c r="B327" t="s">
        <v>39</v>
      </c>
      <c r="C327" t="s">
        <v>5583</v>
      </c>
      <c r="D327" t="s">
        <v>410</v>
      </c>
      <c r="E327" t="s">
        <v>251</v>
      </c>
      <c r="F327" t="str">
        <f t="shared" ref="F327:F390" si="30">$D327&amp;"-"&amp;$E327</f>
        <v>J2-B22</v>
      </c>
      <c r="G327" t="str">
        <f>VLOOKUP(F327,RAW_c_TEB0187_REV01!A:B,2,0)</f>
        <v>NetJ2_B22</v>
      </c>
      <c r="H327" t="str">
        <f t="shared" ref="H327:H390" si="31">IF(IF(COUNTIF($Q$6:$S$150,G327)&gt;0,"---","--")="---",VLOOKUP(G327,$Q$6:$S$150,3,0),G327)</f>
        <v>NetJ2_B22</v>
      </c>
      <c r="I327" t="str">
        <f t="shared" ref="I327:I390" si="32">IF(IF(COUNTIF($Q$6:$S$150,G327)&gt;0,"---","--")="---",VLOOKUP(G327,$Q$6:$S$150,2,0),"--")</f>
        <v>--</v>
      </c>
      <c r="J327" t="str">
        <f t="shared" ref="J327:J390" si="33">IF(COUNTIF($O$6:$O$100,G327)&gt;0,"---","--")</f>
        <v>--</v>
      </c>
      <c r="K327" t="str">
        <f>IFERROR(IF(J327="--",IF(G327=H327,VLOOKUP(G327,RAW_c_TEB0187_REV01!L:N,3,0),SUM(VLOOKUP(H327,RAW_c_TEB0187_REV01!L:N,3,0),VLOOKUP(G327,RAW_c_TEB0187_REV01!L:N,3,0))),"---"),"---")</f>
        <v>---</v>
      </c>
      <c r="L327" t="str">
        <f t="shared" ref="L327:L390" si="34">$D327&amp;"-"&amp;$E327</f>
        <v>J2-B22</v>
      </c>
      <c r="M327" t="str">
        <f>IFERROR(IF(
COUNTIF(B2B!H:H,(IF(K327&lt;&gt;"---",IF(INDEX(RAW_c_TEB0187_REV01!B:D,MATCH(H327,RAW_c_TEB0187_REV01!B:B,0),3)=L327,INDEX(
RAW_c_TEB0187_REV01!B:D,MATCH(H327,INDEX(RAW_c_TEB0187_REV01!B:B,MATCH(H327,RAW_c_TEB0187_REV01!B:B,)+1):'RAW_c_TEB0187_REV01'!B11398,)+MATCH(H327,RAW_c_TEB0187_REV01!B:B,),3),INDEX(RAW_c_TEB0187_REV01!B:D,MATCH(H327,RAW_c_TEB0187_REV01!B:B,0),3)),"---")))=1,"---",IF(K327&lt;&gt;"---",IF(INDEX(RAW_c_TEB0187_REV01!B:D,MATCH(H327,RAW_c_TEB0187_REV01!B:B,0),3)=L327,INDEX(
RAW_c_TEB0187_REV01!B:D,MATCH(H327,INDEX(RAW_c_TEB0187_REV01!B:B,MATCH(H327,RAW_c_TEB0187_REV01!B:B,)+1):'RAW_c_TEB0187_REV01'!B11398,)+MATCH(H327,RAW_c_TEB0187_REV01!B:B,),3),INDEX(RAW_c_TEB0187_REV01!B:D,MATCH(H327,RAW_c_TEB0187_REV01!B:B,0),3)),"---")),"---")</f>
        <v>---</v>
      </c>
      <c r="N327" t="str">
        <f>IFERROR(IF(AND(B327="B2B",J327="--"),L327,IF(
COUNTIF(B2B!H:H,(IF(K327&lt;&gt;"---",IF(INDEX(RAW_c_TEB0187_REV01!B:D,MATCH(H327,RAW_c_TEB0187_REV01!B:B,0),3)=L327,INDEX(
RAW_c_TEB0187_REV01!B:D,MATCH(H327,INDEX(RAW_c_TEB0187_REV01!B:B,MATCH(H327,RAW_c_TEB0187_REV01!B:B,)+1):'RAW_c_TEB0187_REV01'!B11398,)+MATCH(H327,RAW_c_TEB0187_REV01!B:B,),3),INDEX(RAW_c_TEB0187_REV01!B:D,MATCH(H327,RAW_c_TEB0187_REV01!B:B,0),3)),"---")))=0,"---",IF(K327&lt;&gt;"---",IF(INDEX(RAW_c_TEB0187_REV01!B:D,MATCH(H327,RAW_c_TEB0187_REV01!B:B,0),3)=L327,INDEX(
RAW_c_TEB0187_REV01!B:D,MATCH(H327,INDEX(RAW_c_TEB0187_REV01!B:B,MATCH(H327,RAW_c_TEB0187_REV01!B:B,)+1):'RAW_c_TEB0187_REV01'!B11398,)+MATCH(H327,RAW_c_TEB0187_REV01!B:B,),3),INDEX(RAW_c_TEB0187_REV01!B:D,MATCH(H327,RAW_c_TEB0187_REV01!B:B,0),3)),"---"))),"---")</f>
        <v>J2-B22</v>
      </c>
      <c r="T327">
        <f>COUNTIF(RAW_c_TEB0187_REV01!B:B,G327)</f>
        <v>1</v>
      </c>
      <c r="U327" t="str">
        <f t="shared" ref="U327:U390" si="35">$B327&amp;"-"&amp;$C327</f>
        <v>B2B-NC</v>
      </c>
    </row>
    <row r="328" spans="1:21" x14ac:dyDescent="0.25">
      <c r="A328" t="s">
        <v>5909</v>
      </c>
      <c r="B328" t="s">
        <v>39</v>
      </c>
      <c r="C328" t="s">
        <v>433</v>
      </c>
      <c r="D328" t="s">
        <v>410</v>
      </c>
      <c r="E328" t="s">
        <v>252</v>
      </c>
      <c r="F328" t="str">
        <f t="shared" si="30"/>
        <v>J2-B23</v>
      </c>
      <c r="G328" t="str">
        <f>VLOOKUP(F328,RAW_c_TEB0187_REV01!A:B,2,0)</f>
        <v>GND</v>
      </c>
      <c r="H328" t="str">
        <f t="shared" si="31"/>
        <v>GND</v>
      </c>
      <c r="I328" t="str">
        <f t="shared" si="32"/>
        <v>--</v>
      </c>
      <c r="J328" t="str">
        <f t="shared" si="33"/>
        <v>---</v>
      </c>
      <c r="K328" t="str">
        <f>IFERROR(IF(J328="--",IF(G328=H328,VLOOKUP(G328,RAW_c_TEB0187_REV01!L:N,3,0),SUM(VLOOKUP(H328,RAW_c_TEB0187_REV01!L:N,3,0),VLOOKUP(G328,RAW_c_TEB0187_REV01!L:N,3,0))),"---"),"---")</f>
        <v>---</v>
      </c>
      <c r="L328" t="str">
        <f t="shared" si="34"/>
        <v>J2-B23</v>
      </c>
      <c r="M328" t="str">
        <f>IFERROR(IF(
COUNTIF(B2B!H:H,(IF(K328&lt;&gt;"---",IF(INDEX(RAW_c_TEB0187_REV01!B:D,MATCH(H328,RAW_c_TEB0187_REV01!B:B,0),3)=L328,INDEX(
RAW_c_TEB0187_REV01!B:D,MATCH(H328,INDEX(RAW_c_TEB0187_REV01!B:B,MATCH(H328,RAW_c_TEB0187_REV01!B:B,)+1):'RAW_c_TEB0187_REV01'!B11399,)+MATCH(H328,RAW_c_TEB0187_REV01!B:B,),3),INDEX(RAW_c_TEB0187_REV01!B:D,MATCH(H328,RAW_c_TEB0187_REV01!B:B,0),3)),"---")))=1,"---",IF(K328&lt;&gt;"---",IF(INDEX(RAW_c_TEB0187_REV01!B:D,MATCH(H328,RAW_c_TEB0187_REV01!B:B,0),3)=L328,INDEX(
RAW_c_TEB0187_REV01!B:D,MATCH(H328,INDEX(RAW_c_TEB0187_REV01!B:B,MATCH(H328,RAW_c_TEB0187_REV01!B:B,)+1):'RAW_c_TEB0187_REV01'!B11399,)+MATCH(H328,RAW_c_TEB0187_REV01!B:B,),3),INDEX(RAW_c_TEB0187_REV01!B:D,MATCH(H328,RAW_c_TEB0187_REV01!B:B,0),3)),"---")),"---")</f>
        <v>---</v>
      </c>
      <c r="N328" t="str">
        <f>IFERROR(IF(AND(B328="B2B",J328="--"),L328,IF(
COUNTIF(B2B!H:H,(IF(K328&lt;&gt;"---",IF(INDEX(RAW_c_TEB0187_REV01!B:D,MATCH(H328,RAW_c_TEB0187_REV01!B:B,0),3)=L328,INDEX(
RAW_c_TEB0187_REV01!B:D,MATCH(H328,INDEX(RAW_c_TEB0187_REV01!B:B,MATCH(H328,RAW_c_TEB0187_REV01!B:B,)+1):'RAW_c_TEB0187_REV01'!B11399,)+MATCH(H328,RAW_c_TEB0187_REV01!B:B,),3),INDEX(RAW_c_TEB0187_REV01!B:D,MATCH(H328,RAW_c_TEB0187_REV01!B:B,0),3)),"---")))=0,"---",IF(K328&lt;&gt;"---",IF(INDEX(RAW_c_TEB0187_REV01!B:D,MATCH(H328,RAW_c_TEB0187_REV01!B:B,0),3)=L328,INDEX(
RAW_c_TEB0187_REV01!B:D,MATCH(H328,INDEX(RAW_c_TEB0187_REV01!B:B,MATCH(H328,RAW_c_TEB0187_REV01!B:B,)+1):'RAW_c_TEB0187_REV01'!B11399,)+MATCH(H328,RAW_c_TEB0187_REV01!B:B,),3),INDEX(RAW_c_TEB0187_REV01!B:D,MATCH(H328,RAW_c_TEB0187_REV01!B:B,0),3)),"---"))),"---")</f>
        <v>---</v>
      </c>
      <c r="T328">
        <f>COUNTIF(RAW_c_TEB0187_REV01!B:B,G328)</f>
        <v>1098</v>
      </c>
      <c r="U328" t="str">
        <f t="shared" si="35"/>
        <v>B2B-GND</v>
      </c>
    </row>
    <row r="329" spans="1:21" x14ac:dyDescent="0.25">
      <c r="A329" t="s">
        <v>5910</v>
      </c>
      <c r="B329" t="s">
        <v>39</v>
      </c>
      <c r="C329" t="s">
        <v>5828</v>
      </c>
      <c r="D329" t="s">
        <v>410</v>
      </c>
      <c r="E329" t="s">
        <v>253</v>
      </c>
      <c r="F329" t="str">
        <f t="shared" si="30"/>
        <v>J2-B24</v>
      </c>
      <c r="G329" t="str">
        <f>VLOOKUP(F329,RAW_c_TEB0187_REV01!A:B,2,0)</f>
        <v>GTSR4C_RX0_P</v>
      </c>
      <c r="H329" t="str">
        <f t="shared" si="31"/>
        <v>GTSR4C_RX0_P</v>
      </c>
      <c r="I329" t="str">
        <f t="shared" si="32"/>
        <v>--</v>
      </c>
      <c r="J329" t="str">
        <f t="shared" si="33"/>
        <v>--</v>
      </c>
      <c r="K329">
        <f>IFERROR(IF(J329="--",IF(G329=H329,VLOOKUP(G329,RAW_c_TEB0187_REV01!L:N,3,0),SUM(VLOOKUP(H329,RAW_c_TEB0187_REV01!L:N,3,0),VLOOKUP(G329,RAW_c_TEB0187_REV01!L:N,3,0))),"---"),"---")</f>
        <v>45.543900000000001</v>
      </c>
      <c r="L329" t="str">
        <f t="shared" si="34"/>
        <v>J2-B24</v>
      </c>
      <c r="M329" t="str">
        <f>IFERROR(IF(
COUNTIF(B2B!H:H,(IF(K329&lt;&gt;"---",IF(INDEX(RAW_c_TEB0187_REV01!B:D,MATCH(H329,RAW_c_TEB0187_REV01!B:B,0),3)=L329,INDEX(
RAW_c_TEB0187_REV01!B:D,MATCH(H329,INDEX(RAW_c_TEB0187_REV01!B:B,MATCH(H329,RAW_c_TEB0187_REV01!B:B,)+1):'RAW_c_TEB0187_REV01'!B11400,)+MATCH(H329,RAW_c_TEB0187_REV01!B:B,),3),INDEX(RAW_c_TEB0187_REV01!B:D,MATCH(H329,RAW_c_TEB0187_REV01!B:B,0),3)),"---")))=1,"---",IF(K329&lt;&gt;"---",IF(INDEX(RAW_c_TEB0187_REV01!B:D,MATCH(H329,RAW_c_TEB0187_REV01!B:B,0),3)=L329,INDEX(
RAW_c_TEB0187_REV01!B:D,MATCH(H329,INDEX(RAW_c_TEB0187_REV01!B:B,MATCH(H329,RAW_c_TEB0187_REV01!B:B,)+1):'RAW_c_TEB0187_REV01'!B11400,)+MATCH(H329,RAW_c_TEB0187_REV01!B:B,),3),INDEX(RAW_c_TEB0187_REV01!B:D,MATCH(H329,RAW_c_TEB0187_REV01!B:B,0),3)),"---")),"---")</f>
        <v>J17-D19</v>
      </c>
      <c r="N329" t="str">
        <f>IFERROR(IF(AND(B329="B2B",J329="--"),L329,IF(
COUNTIF(B2B!H:H,(IF(K329&lt;&gt;"---",IF(INDEX(RAW_c_TEB0187_REV01!B:D,MATCH(H329,RAW_c_TEB0187_REV01!B:B,0),3)=L329,INDEX(
RAW_c_TEB0187_REV01!B:D,MATCH(H329,INDEX(RAW_c_TEB0187_REV01!B:B,MATCH(H329,RAW_c_TEB0187_REV01!B:B,)+1):'RAW_c_TEB0187_REV01'!B11400,)+MATCH(H329,RAW_c_TEB0187_REV01!B:B,),3),INDEX(RAW_c_TEB0187_REV01!B:D,MATCH(H329,RAW_c_TEB0187_REV01!B:B,0),3)),"---")))=0,"---",IF(K329&lt;&gt;"---",IF(INDEX(RAW_c_TEB0187_REV01!B:D,MATCH(H329,RAW_c_TEB0187_REV01!B:B,0),3)=L329,INDEX(
RAW_c_TEB0187_REV01!B:D,MATCH(H329,INDEX(RAW_c_TEB0187_REV01!B:B,MATCH(H329,RAW_c_TEB0187_REV01!B:B,)+1):'RAW_c_TEB0187_REV01'!B11400,)+MATCH(H329,RAW_c_TEB0187_REV01!B:B,),3),INDEX(RAW_c_TEB0187_REV01!B:D,MATCH(H329,RAW_c_TEB0187_REV01!B:B,0),3)),"---"))),"---")</f>
        <v>J2-B24</v>
      </c>
      <c r="T329">
        <f>COUNTIF(RAW_c_TEB0187_REV01!B:B,G329)</f>
        <v>2</v>
      </c>
      <c r="U329" t="str">
        <f t="shared" si="35"/>
        <v>B2B-MGT-PS</v>
      </c>
    </row>
    <row r="330" spans="1:21" x14ac:dyDescent="0.25">
      <c r="A330" t="s">
        <v>5911</v>
      </c>
      <c r="B330" t="s">
        <v>39</v>
      </c>
      <c r="C330" t="s">
        <v>5828</v>
      </c>
      <c r="D330" t="s">
        <v>410</v>
      </c>
      <c r="E330" t="s">
        <v>254</v>
      </c>
      <c r="F330" t="str">
        <f t="shared" si="30"/>
        <v>J2-B25</v>
      </c>
      <c r="G330" t="str">
        <f>VLOOKUP(F330,RAW_c_TEB0187_REV01!A:B,2,0)</f>
        <v>GTSR4C_RX0_N</v>
      </c>
      <c r="H330" t="str">
        <f t="shared" si="31"/>
        <v>GTSR4C_RX0_N</v>
      </c>
      <c r="I330" t="str">
        <f t="shared" si="32"/>
        <v>--</v>
      </c>
      <c r="J330" t="str">
        <f t="shared" si="33"/>
        <v>--</v>
      </c>
      <c r="K330">
        <f>IFERROR(IF(J330="--",IF(G330=H330,VLOOKUP(G330,RAW_c_TEB0187_REV01!L:N,3,0),SUM(VLOOKUP(H330,RAW_c_TEB0187_REV01!L:N,3,0),VLOOKUP(G330,RAW_c_TEB0187_REV01!L:N,3,0))),"---"),"---")</f>
        <v>45.579900000000002</v>
      </c>
      <c r="L330" t="str">
        <f t="shared" si="34"/>
        <v>J2-B25</v>
      </c>
      <c r="M330" t="str">
        <f>IFERROR(IF(
COUNTIF(B2B!H:H,(IF(K330&lt;&gt;"---",IF(INDEX(RAW_c_TEB0187_REV01!B:D,MATCH(H330,RAW_c_TEB0187_REV01!B:B,0),3)=L330,INDEX(
RAW_c_TEB0187_REV01!B:D,MATCH(H330,INDEX(RAW_c_TEB0187_REV01!B:B,MATCH(H330,RAW_c_TEB0187_REV01!B:B,)+1):'RAW_c_TEB0187_REV01'!B11401,)+MATCH(H330,RAW_c_TEB0187_REV01!B:B,),3),INDEX(RAW_c_TEB0187_REV01!B:D,MATCH(H330,RAW_c_TEB0187_REV01!B:B,0),3)),"---")))=1,"---",IF(K330&lt;&gt;"---",IF(INDEX(RAW_c_TEB0187_REV01!B:D,MATCH(H330,RAW_c_TEB0187_REV01!B:B,0),3)=L330,INDEX(
RAW_c_TEB0187_REV01!B:D,MATCH(H330,INDEX(RAW_c_TEB0187_REV01!B:B,MATCH(H330,RAW_c_TEB0187_REV01!B:B,)+1):'RAW_c_TEB0187_REV01'!B11401,)+MATCH(H330,RAW_c_TEB0187_REV01!B:B,),3),INDEX(RAW_c_TEB0187_REV01!B:D,MATCH(H330,RAW_c_TEB0187_REV01!B:B,0),3)),"---")),"---")</f>
        <v>J17-D18</v>
      </c>
      <c r="N330" t="str">
        <f>IFERROR(IF(AND(B330="B2B",J330="--"),L330,IF(
COUNTIF(B2B!H:H,(IF(K330&lt;&gt;"---",IF(INDEX(RAW_c_TEB0187_REV01!B:D,MATCH(H330,RAW_c_TEB0187_REV01!B:B,0),3)=L330,INDEX(
RAW_c_TEB0187_REV01!B:D,MATCH(H330,INDEX(RAW_c_TEB0187_REV01!B:B,MATCH(H330,RAW_c_TEB0187_REV01!B:B,)+1):'RAW_c_TEB0187_REV01'!B11401,)+MATCH(H330,RAW_c_TEB0187_REV01!B:B,),3),INDEX(RAW_c_TEB0187_REV01!B:D,MATCH(H330,RAW_c_TEB0187_REV01!B:B,0),3)),"---")))=0,"---",IF(K330&lt;&gt;"---",IF(INDEX(RAW_c_TEB0187_REV01!B:D,MATCH(H330,RAW_c_TEB0187_REV01!B:B,0),3)=L330,INDEX(
RAW_c_TEB0187_REV01!B:D,MATCH(H330,INDEX(RAW_c_TEB0187_REV01!B:B,MATCH(H330,RAW_c_TEB0187_REV01!B:B,)+1):'RAW_c_TEB0187_REV01'!B11401,)+MATCH(H330,RAW_c_TEB0187_REV01!B:B,),3),INDEX(RAW_c_TEB0187_REV01!B:D,MATCH(H330,RAW_c_TEB0187_REV01!B:B,0),3)),"---"))),"---")</f>
        <v>J2-B25</v>
      </c>
      <c r="T330">
        <f>COUNTIF(RAW_c_TEB0187_REV01!B:B,G330)</f>
        <v>2</v>
      </c>
      <c r="U330" t="str">
        <f t="shared" si="35"/>
        <v>B2B-MGT-PS</v>
      </c>
    </row>
    <row r="331" spans="1:21" x14ac:dyDescent="0.25">
      <c r="A331" t="s">
        <v>5912</v>
      </c>
      <c r="B331" t="s">
        <v>39</v>
      </c>
      <c r="C331" t="s">
        <v>433</v>
      </c>
      <c r="D331" t="s">
        <v>410</v>
      </c>
      <c r="E331" t="s">
        <v>255</v>
      </c>
      <c r="F331" t="str">
        <f t="shared" si="30"/>
        <v>J2-B26</v>
      </c>
      <c r="G331" t="str">
        <f>VLOOKUP(F331,RAW_c_TEB0187_REV01!A:B,2,0)</f>
        <v>GND</v>
      </c>
      <c r="H331" t="str">
        <f t="shared" si="31"/>
        <v>GND</v>
      </c>
      <c r="I331" t="str">
        <f t="shared" si="32"/>
        <v>--</v>
      </c>
      <c r="J331" t="str">
        <f t="shared" si="33"/>
        <v>---</v>
      </c>
      <c r="K331" t="str">
        <f>IFERROR(IF(J331="--",IF(G331=H331,VLOOKUP(G331,RAW_c_TEB0187_REV01!L:N,3,0),SUM(VLOOKUP(H331,RAW_c_TEB0187_REV01!L:N,3,0),VLOOKUP(G331,RAW_c_TEB0187_REV01!L:N,3,0))),"---"),"---")</f>
        <v>---</v>
      </c>
      <c r="L331" t="str">
        <f t="shared" si="34"/>
        <v>J2-B26</v>
      </c>
      <c r="M331" t="str">
        <f>IFERROR(IF(
COUNTIF(B2B!H:H,(IF(K331&lt;&gt;"---",IF(INDEX(RAW_c_TEB0187_REV01!B:D,MATCH(H331,RAW_c_TEB0187_REV01!B:B,0),3)=L331,INDEX(
RAW_c_TEB0187_REV01!B:D,MATCH(H331,INDEX(RAW_c_TEB0187_REV01!B:B,MATCH(H331,RAW_c_TEB0187_REV01!B:B,)+1):'RAW_c_TEB0187_REV01'!B11402,)+MATCH(H331,RAW_c_TEB0187_REV01!B:B,),3),INDEX(RAW_c_TEB0187_REV01!B:D,MATCH(H331,RAW_c_TEB0187_REV01!B:B,0),3)),"---")))=1,"---",IF(K331&lt;&gt;"---",IF(INDEX(RAW_c_TEB0187_REV01!B:D,MATCH(H331,RAW_c_TEB0187_REV01!B:B,0),3)=L331,INDEX(
RAW_c_TEB0187_REV01!B:D,MATCH(H331,INDEX(RAW_c_TEB0187_REV01!B:B,MATCH(H331,RAW_c_TEB0187_REV01!B:B,)+1):'RAW_c_TEB0187_REV01'!B11402,)+MATCH(H331,RAW_c_TEB0187_REV01!B:B,),3),INDEX(RAW_c_TEB0187_REV01!B:D,MATCH(H331,RAW_c_TEB0187_REV01!B:B,0),3)),"---")),"---")</f>
        <v>---</v>
      </c>
      <c r="N331" t="str">
        <f>IFERROR(IF(AND(B331="B2B",J331="--"),L331,IF(
COUNTIF(B2B!H:H,(IF(K331&lt;&gt;"---",IF(INDEX(RAW_c_TEB0187_REV01!B:D,MATCH(H331,RAW_c_TEB0187_REV01!B:B,0),3)=L331,INDEX(
RAW_c_TEB0187_REV01!B:D,MATCH(H331,INDEX(RAW_c_TEB0187_REV01!B:B,MATCH(H331,RAW_c_TEB0187_REV01!B:B,)+1):'RAW_c_TEB0187_REV01'!B11402,)+MATCH(H331,RAW_c_TEB0187_REV01!B:B,),3),INDEX(RAW_c_TEB0187_REV01!B:D,MATCH(H331,RAW_c_TEB0187_REV01!B:B,0),3)),"---")))=0,"---",IF(K331&lt;&gt;"---",IF(INDEX(RAW_c_TEB0187_REV01!B:D,MATCH(H331,RAW_c_TEB0187_REV01!B:B,0),3)=L331,INDEX(
RAW_c_TEB0187_REV01!B:D,MATCH(H331,INDEX(RAW_c_TEB0187_REV01!B:B,MATCH(H331,RAW_c_TEB0187_REV01!B:B,)+1):'RAW_c_TEB0187_REV01'!B11402,)+MATCH(H331,RAW_c_TEB0187_REV01!B:B,),3),INDEX(RAW_c_TEB0187_REV01!B:D,MATCH(H331,RAW_c_TEB0187_REV01!B:B,0),3)),"---"))),"---")</f>
        <v>---</v>
      </c>
      <c r="T331">
        <f>COUNTIF(RAW_c_TEB0187_REV01!B:B,G331)</f>
        <v>1098</v>
      </c>
      <c r="U331" t="str">
        <f t="shared" si="35"/>
        <v>B2B-GND</v>
      </c>
    </row>
    <row r="332" spans="1:21" x14ac:dyDescent="0.25">
      <c r="A332" t="s">
        <v>5913</v>
      </c>
      <c r="B332" t="s">
        <v>39</v>
      </c>
      <c r="C332" t="s">
        <v>5828</v>
      </c>
      <c r="D332" t="s">
        <v>410</v>
      </c>
      <c r="E332" t="s">
        <v>256</v>
      </c>
      <c r="F332" t="str">
        <f t="shared" si="30"/>
        <v>J2-B27</v>
      </c>
      <c r="G332" t="str">
        <f>VLOOKUP(F332,RAW_c_TEB0187_REV01!A:B,2,0)</f>
        <v>GTSR4C_RX2_P</v>
      </c>
      <c r="H332" t="str">
        <f t="shared" si="31"/>
        <v>GTSR4C_RX2_P</v>
      </c>
      <c r="I332" t="str">
        <f t="shared" si="32"/>
        <v>--</v>
      </c>
      <c r="J332" t="str">
        <f t="shared" si="33"/>
        <v>--</v>
      </c>
      <c r="K332">
        <f>IFERROR(IF(J332="--",IF(G332=H332,VLOOKUP(G332,RAW_c_TEB0187_REV01!L:N,3,0),SUM(VLOOKUP(H332,RAW_c_TEB0187_REV01!L:N,3,0),VLOOKUP(G332,RAW_c_TEB0187_REV01!L:N,3,0))),"---"),"---")</f>
        <v>39.668500000000002</v>
      </c>
      <c r="L332" t="str">
        <f t="shared" si="34"/>
        <v>J2-B27</v>
      </c>
      <c r="M332" t="str">
        <f>IFERROR(IF(
COUNTIF(B2B!H:H,(IF(K332&lt;&gt;"---",IF(INDEX(RAW_c_TEB0187_REV01!B:D,MATCH(H332,RAW_c_TEB0187_REV01!B:B,0),3)=L332,INDEX(
RAW_c_TEB0187_REV01!B:D,MATCH(H332,INDEX(RAW_c_TEB0187_REV01!B:B,MATCH(H332,RAW_c_TEB0187_REV01!B:B,)+1):'RAW_c_TEB0187_REV01'!B11403,)+MATCH(H332,RAW_c_TEB0187_REV01!B:B,),3),INDEX(RAW_c_TEB0187_REV01!B:D,MATCH(H332,RAW_c_TEB0187_REV01!B:B,0),3)),"---")))=1,"---",IF(K332&lt;&gt;"---",IF(INDEX(RAW_c_TEB0187_REV01!B:D,MATCH(H332,RAW_c_TEB0187_REV01!B:B,0),3)=L332,INDEX(
RAW_c_TEB0187_REV01!B:D,MATCH(H332,INDEX(RAW_c_TEB0187_REV01!B:B,MATCH(H332,RAW_c_TEB0187_REV01!B:B,)+1):'RAW_c_TEB0187_REV01'!B11403,)+MATCH(H332,RAW_c_TEB0187_REV01!B:B,),3),INDEX(RAW_c_TEB0187_REV01!B:D,MATCH(H332,RAW_c_TEB0187_REV01!B:B,0),3)),"---")),"---")</f>
        <v>J17-D6</v>
      </c>
      <c r="N332" t="str">
        <f>IFERROR(IF(AND(B332="B2B",J332="--"),L332,IF(
COUNTIF(B2B!H:H,(IF(K332&lt;&gt;"---",IF(INDEX(RAW_c_TEB0187_REV01!B:D,MATCH(H332,RAW_c_TEB0187_REV01!B:B,0),3)=L332,INDEX(
RAW_c_TEB0187_REV01!B:D,MATCH(H332,INDEX(RAW_c_TEB0187_REV01!B:B,MATCH(H332,RAW_c_TEB0187_REV01!B:B,)+1):'RAW_c_TEB0187_REV01'!B11403,)+MATCH(H332,RAW_c_TEB0187_REV01!B:B,),3),INDEX(RAW_c_TEB0187_REV01!B:D,MATCH(H332,RAW_c_TEB0187_REV01!B:B,0),3)),"---")))=0,"---",IF(K332&lt;&gt;"---",IF(INDEX(RAW_c_TEB0187_REV01!B:D,MATCH(H332,RAW_c_TEB0187_REV01!B:B,0),3)=L332,INDEX(
RAW_c_TEB0187_REV01!B:D,MATCH(H332,INDEX(RAW_c_TEB0187_REV01!B:B,MATCH(H332,RAW_c_TEB0187_REV01!B:B,)+1):'RAW_c_TEB0187_REV01'!B11403,)+MATCH(H332,RAW_c_TEB0187_REV01!B:B,),3),INDEX(RAW_c_TEB0187_REV01!B:D,MATCH(H332,RAW_c_TEB0187_REV01!B:B,0),3)),"---"))),"---")</f>
        <v>J2-B27</v>
      </c>
      <c r="T332">
        <f>COUNTIF(RAW_c_TEB0187_REV01!B:B,G332)</f>
        <v>2</v>
      </c>
      <c r="U332" t="str">
        <f t="shared" si="35"/>
        <v>B2B-MGT-PS</v>
      </c>
    </row>
    <row r="333" spans="1:21" x14ac:dyDescent="0.25">
      <c r="A333" t="s">
        <v>5914</v>
      </c>
      <c r="B333" t="s">
        <v>39</v>
      </c>
      <c r="C333" t="s">
        <v>5828</v>
      </c>
      <c r="D333" t="s">
        <v>410</v>
      </c>
      <c r="E333" t="s">
        <v>257</v>
      </c>
      <c r="F333" t="str">
        <f t="shared" si="30"/>
        <v>J2-B28</v>
      </c>
      <c r="G333" t="str">
        <f>VLOOKUP(F333,RAW_c_TEB0187_REV01!A:B,2,0)</f>
        <v>GTSR4C_RX2_N</v>
      </c>
      <c r="H333" t="str">
        <f t="shared" si="31"/>
        <v>GTSR4C_RX2_N</v>
      </c>
      <c r="I333" t="str">
        <f t="shared" si="32"/>
        <v>--</v>
      </c>
      <c r="J333" t="str">
        <f t="shared" si="33"/>
        <v>--</v>
      </c>
      <c r="K333">
        <f>IFERROR(IF(J333="--",IF(G333=H333,VLOOKUP(G333,RAW_c_TEB0187_REV01!L:N,3,0),SUM(VLOOKUP(H333,RAW_c_TEB0187_REV01!L:N,3,0),VLOOKUP(G333,RAW_c_TEB0187_REV01!L:N,3,0))),"---"),"---")</f>
        <v>39.664499999999997</v>
      </c>
      <c r="L333" t="str">
        <f t="shared" si="34"/>
        <v>J2-B28</v>
      </c>
      <c r="M333" t="str">
        <f>IFERROR(IF(
COUNTIF(B2B!H:H,(IF(K333&lt;&gt;"---",IF(INDEX(RAW_c_TEB0187_REV01!B:D,MATCH(H333,RAW_c_TEB0187_REV01!B:B,0),3)=L333,INDEX(
RAW_c_TEB0187_REV01!B:D,MATCH(H333,INDEX(RAW_c_TEB0187_REV01!B:B,MATCH(H333,RAW_c_TEB0187_REV01!B:B,)+1):'RAW_c_TEB0187_REV01'!B11404,)+MATCH(H333,RAW_c_TEB0187_REV01!B:B,),3),INDEX(RAW_c_TEB0187_REV01!B:D,MATCH(H333,RAW_c_TEB0187_REV01!B:B,0),3)),"---")))=1,"---",IF(K333&lt;&gt;"---",IF(INDEX(RAW_c_TEB0187_REV01!B:D,MATCH(H333,RAW_c_TEB0187_REV01!B:B,0),3)=L333,INDEX(
RAW_c_TEB0187_REV01!B:D,MATCH(H333,INDEX(RAW_c_TEB0187_REV01!B:B,MATCH(H333,RAW_c_TEB0187_REV01!B:B,)+1):'RAW_c_TEB0187_REV01'!B11404,)+MATCH(H333,RAW_c_TEB0187_REV01!B:B,),3),INDEX(RAW_c_TEB0187_REV01!B:D,MATCH(H333,RAW_c_TEB0187_REV01!B:B,0),3)),"---")),"---")</f>
        <v>J17-D5</v>
      </c>
      <c r="N333" t="str">
        <f>IFERROR(IF(AND(B333="B2B",J333="--"),L333,IF(
COUNTIF(B2B!H:H,(IF(K333&lt;&gt;"---",IF(INDEX(RAW_c_TEB0187_REV01!B:D,MATCH(H333,RAW_c_TEB0187_REV01!B:B,0),3)=L333,INDEX(
RAW_c_TEB0187_REV01!B:D,MATCH(H333,INDEX(RAW_c_TEB0187_REV01!B:B,MATCH(H333,RAW_c_TEB0187_REV01!B:B,)+1):'RAW_c_TEB0187_REV01'!B11404,)+MATCH(H333,RAW_c_TEB0187_REV01!B:B,),3),INDEX(RAW_c_TEB0187_REV01!B:D,MATCH(H333,RAW_c_TEB0187_REV01!B:B,0),3)),"---")))=0,"---",IF(K333&lt;&gt;"---",IF(INDEX(RAW_c_TEB0187_REV01!B:D,MATCH(H333,RAW_c_TEB0187_REV01!B:B,0),3)=L333,INDEX(
RAW_c_TEB0187_REV01!B:D,MATCH(H333,INDEX(RAW_c_TEB0187_REV01!B:B,MATCH(H333,RAW_c_TEB0187_REV01!B:B,)+1):'RAW_c_TEB0187_REV01'!B11404,)+MATCH(H333,RAW_c_TEB0187_REV01!B:B,),3),INDEX(RAW_c_TEB0187_REV01!B:D,MATCH(H333,RAW_c_TEB0187_REV01!B:B,0),3)),"---"))),"---")</f>
        <v>J2-B28</v>
      </c>
      <c r="T333">
        <f>COUNTIF(RAW_c_TEB0187_REV01!B:B,G333)</f>
        <v>2</v>
      </c>
      <c r="U333" t="str">
        <f t="shared" si="35"/>
        <v>B2B-MGT-PS</v>
      </c>
    </row>
    <row r="334" spans="1:21" x14ac:dyDescent="0.25">
      <c r="A334" t="s">
        <v>5915</v>
      </c>
      <c r="B334" t="s">
        <v>39</v>
      </c>
      <c r="C334" t="s">
        <v>433</v>
      </c>
      <c r="D334" t="s">
        <v>410</v>
      </c>
      <c r="E334" t="s">
        <v>258</v>
      </c>
      <c r="F334" t="str">
        <f t="shared" si="30"/>
        <v>J2-B29</v>
      </c>
      <c r="G334" t="str">
        <f>VLOOKUP(F334,RAW_c_TEB0187_REV01!A:B,2,0)</f>
        <v>GND</v>
      </c>
      <c r="H334" t="str">
        <f t="shared" si="31"/>
        <v>GND</v>
      </c>
      <c r="I334" t="str">
        <f t="shared" si="32"/>
        <v>--</v>
      </c>
      <c r="J334" t="str">
        <f t="shared" si="33"/>
        <v>---</v>
      </c>
      <c r="K334" t="str">
        <f>IFERROR(IF(J334="--",IF(G334=H334,VLOOKUP(G334,RAW_c_TEB0187_REV01!L:N,3,0),SUM(VLOOKUP(H334,RAW_c_TEB0187_REV01!L:N,3,0),VLOOKUP(G334,RAW_c_TEB0187_REV01!L:N,3,0))),"---"),"---")</f>
        <v>---</v>
      </c>
      <c r="L334" t="str">
        <f t="shared" si="34"/>
        <v>J2-B29</v>
      </c>
      <c r="M334" t="str">
        <f>IFERROR(IF(
COUNTIF(B2B!H:H,(IF(K334&lt;&gt;"---",IF(INDEX(RAW_c_TEB0187_REV01!B:D,MATCH(H334,RAW_c_TEB0187_REV01!B:B,0),3)=L334,INDEX(
RAW_c_TEB0187_REV01!B:D,MATCH(H334,INDEX(RAW_c_TEB0187_REV01!B:B,MATCH(H334,RAW_c_TEB0187_REV01!B:B,)+1):'RAW_c_TEB0187_REV01'!B11405,)+MATCH(H334,RAW_c_TEB0187_REV01!B:B,),3),INDEX(RAW_c_TEB0187_REV01!B:D,MATCH(H334,RAW_c_TEB0187_REV01!B:B,0),3)),"---")))=1,"---",IF(K334&lt;&gt;"---",IF(INDEX(RAW_c_TEB0187_REV01!B:D,MATCH(H334,RAW_c_TEB0187_REV01!B:B,0),3)=L334,INDEX(
RAW_c_TEB0187_REV01!B:D,MATCH(H334,INDEX(RAW_c_TEB0187_REV01!B:B,MATCH(H334,RAW_c_TEB0187_REV01!B:B,)+1):'RAW_c_TEB0187_REV01'!B11405,)+MATCH(H334,RAW_c_TEB0187_REV01!B:B,),3),INDEX(RAW_c_TEB0187_REV01!B:D,MATCH(H334,RAW_c_TEB0187_REV01!B:B,0),3)),"---")),"---")</f>
        <v>---</v>
      </c>
      <c r="N334" t="str">
        <f>IFERROR(IF(AND(B334="B2B",J334="--"),L334,IF(
COUNTIF(B2B!H:H,(IF(K334&lt;&gt;"---",IF(INDEX(RAW_c_TEB0187_REV01!B:D,MATCH(H334,RAW_c_TEB0187_REV01!B:B,0),3)=L334,INDEX(
RAW_c_TEB0187_REV01!B:D,MATCH(H334,INDEX(RAW_c_TEB0187_REV01!B:B,MATCH(H334,RAW_c_TEB0187_REV01!B:B,)+1):'RAW_c_TEB0187_REV01'!B11405,)+MATCH(H334,RAW_c_TEB0187_REV01!B:B,),3),INDEX(RAW_c_TEB0187_REV01!B:D,MATCH(H334,RAW_c_TEB0187_REV01!B:B,0),3)),"---")))=0,"---",IF(K334&lt;&gt;"---",IF(INDEX(RAW_c_TEB0187_REV01!B:D,MATCH(H334,RAW_c_TEB0187_REV01!B:B,0),3)=L334,INDEX(
RAW_c_TEB0187_REV01!B:D,MATCH(H334,INDEX(RAW_c_TEB0187_REV01!B:B,MATCH(H334,RAW_c_TEB0187_REV01!B:B,)+1):'RAW_c_TEB0187_REV01'!B11405,)+MATCH(H334,RAW_c_TEB0187_REV01!B:B,),3),INDEX(RAW_c_TEB0187_REV01!B:D,MATCH(H334,RAW_c_TEB0187_REV01!B:B,0),3)),"---"))),"---")</f>
        <v>---</v>
      </c>
      <c r="T334">
        <f>COUNTIF(RAW_c_TEB0187_REV01!B:B,G334)</f>
        <v>1098</v>
      </c>
      <c r="U334" t="str">
        <f t="shared" si="35"/>
        <v>B2B-GND</v>
      </c>
    </row>
    <row r="335" spans="1:21" x14ac:dyDescent="0.25">
      <c r="A335" t="s">
        <v>5916</v>
      </c>
      <c r="B335" t="s">
        <v>39</v>
      </c>
      <c r="C335" t="s">
        <v>5619</v>
      </c>
      <c r="D335" t="s">
        <v>410</v>
      </c>
      <c r="E335" t="s">
        <v>259</v>
      </c>
      <c r="F335" t="str">
        <f t="shared" si="30"/>
        <v>J2-B30</v>
      </c>
      <c r="G335" t="str">
        <f>VLOOKUP(F335,RAW_c_TEB0187_REV01!A:B,2,0)</f>
        <v>CX_B3_P</v>
      </c>
      <c r="H335" t="str">
        <f t="shared" si="31"/>
        <v>CX_B3_P</v>
      </c>
      <c r="I335" t="str">
        <f t="shared" si="32"/>
        <v>--</v>
      </c>
      <c r="J335" t="str">
        <f t="shared" si="33"/>
        <v>--</v>
      </c>
      <c r="K335">
        <f>IFERROR(IF(J335="--",IF(G335=H335,VLOOKUP(G335,RAW_c_TEB0187_REV01!L:N,3,0),SUM(VLOOKUP(H335,RAW_c_TEB0187_REV01!L:N,3,0),VLOOKUP(G335,RAW_c_TEB0187_REV01!L:N,3,0))),"---"),"---")</f>
        <v>81.992800000000003</v>
      </c>
      <c r="L335" t="str">
        <f t="shared" si="34"/>
        <v>J2-B30</v>
      </c>
      <c r="M335" t="str">
        <f>IFERROR(IF(
COUNTIF(B2B!H:H,(IF(K335&lt;&gt;"---",IF(INDEX(RAW_c_TEB0187_REV01!B:D,MATCH(H335,RAW_c_TEB0187_REV01!B:B,0),3)=L335,INDEX(
RAW_c_TEB0187_REV01!B:D,MATCH(H335,INDEX(RAW_c_TEB0187_REV01!B:B,MATCH(H335,RAW_c_TEB0187_REV01!B:B,)+1):'RAW_c_TEB0187_REV01'!B11406,)+MATCH(H335,RAW_c_TEB0187_REV01!B:B,),3),INDEX(RAW_c_TEB0187_REV01!B:D,MATCH(H335,RAW_c_TEB0187_REV01!B:B,0),3)),"---")))=1,"---",IF(K335&lt;&gt;"---",IF(INDEX(RAW_c_TEB0187_REV01!B:D,MATCH(H335,RAW_c_TEB0187_REV01!B:B,0),3)=L335,INDEX(
RAW_c_TEB0187_REV01!B:D,MATCH(H335,INDEX(RAW_c_TEB0187_REV01!B:B,MATCH(H335,RAW_c_TEB0187_REV01!B:B,)+1):'RAW_c_TEB0187_REV01'!B11406,)+MATCH(H335,RAW_c_TEB0187_REV01!B:B,),3),INDEX(RAW_c_TEB0187_REV01!B:D,MATCH(H335,RAW_c_TEB0187_REV01!B:B,0),3)),"---")),"---")</f>
        <v>J21-33</v>
      </c>
      <c r="N335" t="str">
        <f>IFERROR(IF(AND(B335="B2B",J335="--"),L335,IF(
COUNTIF(B2B!H:H,(IF(K335&lt;&gt;"---",IF(INDEX(RAW_c_TEB0187_REV01!B:D,MATCH(H335,RAW_c_TEB0187_REV01!B:B,0),3)=L335,INDEX(
RAW_c_TEB0187_REV01!B:D,MATCH(H335,INDEX(RAW_c_TEB0187_REV01!B:B,MATCH(H335,RAW_c_TEB0187_REV01!B:B,)+1):'RAW_c_TEB0187_REV01'!B11406,)+MATCH(H335,RAW_c_TEB0187_REV01!B:B,),3),INDEX(RAW_c_TEB0187_REV01!B:D,MATCH(H335,RAW_c_TEB0187_REV01!B:B,0),3)),"---")))=0,"---",IF(K335&lt;&gt;"---",IF(INDEX(RAW_c_TEB0187_REV01!B:D,MATCH(H335,RAW_c_TEB0187_REV01!B:B,0),3)=L335,INDEX(
RAW_c_TEB0187_REV01!B:D,MATCH(H335,INDEX(RAW_c_TEB0187_REV01!B:B,MATCH(H335,RAW_c_TEB0187_REV01!B:B,)+1):'RAW_c_TEB0187_REV01'!B11406,)+MATCH(H335,RAW_c_TEB0187_REV01!B:B,),3),INDEX(RAW_c_TEB0187_REV01!B:D,MATCH(H335,RAW_c_TEB0187_REV01!B:B,0),3)),"---"))),"---")</f>
        <v>J2-B30</v>
      </c>
      <c r="T335">
        <f>COUNTIF(RAW_c_TEB0187_REV01!B:B,G335)</f>
        <v>2</v>
      </c>
      <c r="U335" t="str">
        <f t="shared" si="35"/>
        <v>B2B-IO</v>
      </c>
    </row>
    <row r="336" spans="1:21" x14ac:dyDescent="0.25">
      <c r="A336" t="s">
        <v>5917</v>
      </c>
      <c r="B336" t="s">
        <v>39</v>
      </c>
      <c r="C336" t="s">
        <v>5619</v>
      </c>
      <c r="D336" t="s">
        <v>410</v>
      </c>
      <c r="E336" t="s">
        <v>260</v>
      </c>
      <c r="F336" t="str">
        <f t="shared" si="30"/>
        <v>J2-B31</v>
      </c>
      <c r="G336" t="str">
        <f>VLOOKUP(F336,RAW_c_TEB0187_REV01!A:B,2,0)</f>
        <v>CX_B3_N</v>
      </c>
      <c r="H336" t="str">
        <f t="shared" si="31"/>
        <v>CX_B3_N</v>
      </c>
      <c r="I336" t="str">
        <f t="shared" si="32"/>
        <v>--</v>
      </c>
      <c r="J336" t="str">
        <f t="shared" si="33"/>
        <v>--</v>
      </c>
      <c r="K336">
        <f>IFERROR(IF(J336="--",IF(G336=H336,VLOOKUP(G336,RAW_c_TEB0187_REV01!L:N,3,0),SUM(VLOOKUP(H336,RAW_c_TEB0187_REV01!L:N,3,0),VLOOKUP(G336,RAW_c_TEB0187_REV01!L:N,3,0))),"---"),"---")</f>
        <v>81.879499999999993</v>
      </c>
      <c r="L336" t="str">
        <f t="shared" si="34"/>
        <v>J2-B31</v>
      </c>
      <c r="M336" t="str">
        <f>IFERROR(IF(
COUNTIF(B2B!H:H,(IF(K336&lt;&gt;"---",IF(INDEX(RAW_c_TEB0187_REV01!B:D,MATCH(H336,RAW_c_TEB0187_REV01!B:B,0),3)=L336,INDEX(
RAW_c_TEB0187_REV01!B:D,MATCH(H336,INDEX(RAW_c_TEB0187_REV01!B:B,MATCH(H336,RAW_c_TEB0187_REV01!B:B,)+1):'RAW_c_TEB0187_REV01'!B11407,)+MATCH(H336,RAW_c_TEB0187_REV01!B:B,),3),INDEX(RAW_c_TEB0187_REV01!B:D,MATCH(H336,RAW_c_TEB0187_REV01!B:B,0),3)),"---")))=1,"---",IF(K336&lt;&gt;"---",IF(INDEX(RAW_c_TEB0187_REV01!B:D,MATCH(H336,RAW_c_TEB0187_REV01!B:B,0),3)=L336,INDEX(
RAW_c_TEB0187_REV01!B:D,MATCH(H336,INDEX(RAW_c_TEB0187_REV01!B:B,MATCH(H336,RAW_c_TEB0187_REV01!B:B,)+1):'RAW_c_TEB0187_REV01'!B11407,)+MATCH(H336,RAW_c_TEB0187_REV01!B:B,),3),INDEX(RAW_c_TEB0187_REV01!B:D,MATCH(H336,RAW_c_TEB0187_REV01!B:B,0),3)),"---")),"---")</f>
        <v>J21-35</v>
      </c>
      <c r="N336" t="str">
        <f>IFERROR(IF(AND(B336="B2B",J336="--"),L336,IF(
COUNTIF(B2B!H:H,(IF(K336&lt;&gt;"---",IF(INDEX(RAW_c_TEB0187_REV01!B:D,MATCH(H336,RAW_c_TEB0187_REV01!B:B,0),3)=L336,INDEX(
RAW_c_TEB0187_REV01!B:D,MATCH(H336,INDEX(RAW_c_TEB0187_REV01!B:B,MATCH(H336,RAW_c_TEB0187_REV01!B:B,)+1):'RAW_c_TEB0187_REV01'!B11407,)+MATCH(H336,RAW_c_TEB0187_REV01!B:B,),3),INDEX(RAW_c_TEB0187_REV01!B:D,MATCH(H336,RAW_c_TEB0187_REV01!B:B,0),3)),"---")))=0,"---",IF(K336&lt;&gt;"---",IF(INDEX(RAW_c_TEB0187_REV01!B:D,MATCH(H336,RAW_c_TEB0187_REV01!B:B,0),3)=L336,INDEX(
RAW_c_TEB0187_REV01!B:D,MATCH(H336,INDEX(RAW_c_TEB0187_REV01!B:B,MATCH(H336,RAW_c_TEB0187_REV01!B:B,)+1):'RAW_c_TEB0187_REV01'!B11407,)+MATCH(H336,RAW_c_TEB0187_REV01!B:B,),3),INDEX(RAW_c_TEB0187_REV01!B:D,MATCH(H336,RAW_c_TEB0187_REV01!B:B,0),3)),"---"))),"---")</f>
        <v>J2-B31</v>
      </c>
      <c r="T336">
        <f>COUNTIF(RAW_c_TEB0187_REV01!B:B,G336)</f>
        <v>2</v>
      </c>
      <c r="U336" t="str">
        <f t="shared" si="35"/>
        <v>B2B-IO</v>
      </c>
    </row>
    <row r="337" spans="1:21" x14ac:dyDescent="0.25">
      <c r="A337" t="s">
        <v>5918</v>
      </c>
      <c r="B337" t="s">
        <v>39</v>
      </c>
      <c r="C337" t="s">
        <v>5619</v>
      </c>
      <c r="D337" t="s">
        <v>410</v>
      </c>
      <c r="E337" t="s">
        <v>261</v>
      </c>
      <c r="F337" t="str">
        <f t="shared" si="30"/>
        <v>J2-B32</v>
      </c>
      <c r="G337" t="str">
        <f>VLOOKUP(F337,RAW_c_TEB0187_REV01!A:B,2,0)</f>
        <v>CX_B2_P</v>
      </c>
      <c r="H337" t="str">
        <f t="shared" si="31"/>
        <v>CX_B2_P</v>
      </c>
      <c r="I337" t="str">
        <f t="shared" si="32"/>
        <v>--</v>
      </c>
      <c r="J337" t="str">
        <f t="shared" si="33"/>
        <v>--</v>
      </c>
      <c r="K337">
        <f>IFERROR(IF(J337="--",IF(G337=H337,VLOOKUP(G337,RAW_c_TEB0187_REV01!L:N,3,0),SUM(VLOOKUP(H337,RAW_c_TEB0187_REV01!L:N,3,0),VLOOKUP(G337,RAW_c_TEB0187_REV01!L:N,3,0))),"---"),"---")</f>
        <v>82.288300000000007</v>
      </c>
      <c r="L337" t="str">
        <f t="shared" si="34"/>
        <v>J2-B32</v>
      </c>
      <c r="M337" t="str">
        <f>IFERROR(IF(
COUNTIF(B2B!H:H,(IF(K337&lt;&gt;"---",IF(INDEX(RAW_c_TEB0187_REV01!B:D,MATCH(H337,RAW_c_TEB0187_REV01!B:B,0),3)=L337,INDEX(
RAW_c_TEB0187_REV01!B:D,MATCH(H337,INDEX(RAW_c_TEB0187_REV01!B:B,MATCH(H337,RAW_c_TEB0187_REV01!B:B,)+1):'RAW_c_TEB0187_REV01'!B11408,)+MATCH(H337,RAW_c_TEB0187_REV01!B:B,),3),INDEX(RAW_c_TEB0187_REV01!B:D,MATCH(H337,RAW_c_TEB0187_REV01!B:B,0),3)),"---")))=1,"---",IF(K337&lt;&gt;"---",IF(INDEX(RAW_c_TEB0187_REV01!B:D,MATCH(H337,RAW_c_TEB0187_REV01!B:B,0),3)=L337,INDEX(
RAW_c_TEB0187_REV01!B:D,MATCH(H337,INDEX(RAW_c_TEB0187_REV01!B:B,MATCH(H337,RAW_c_TEB0187_REV01!B:B,)+1):'RAW_c_TEB0187_REV01'!B11408,)+MATCH(H337,RAW_c_TEB0187_REV01!B:B,),3),INDEX(RAW_c_TEB0187_REV01!B:D,MATCH(H337,RAW_c_TEB0187_REV01!B:B,0),3)),"---")),"---")</f>
        <v>J21-27</v>
      </c>
      <c r="N337" t="str">
        <f>IFERROR(IF(AND(B337="B2B",J337="--"),L337,IF(
COUNTIF(B2B!H:H,(IF(K337&lt;&gt;"---",IF(INDEX(RAW_c_TEB0187_REV01!B:D,MATCH(H337,RAW_c_TEB0187_REV01!B:B,0),3)=L337,INDEX(
RAW_c_TEB0187_REV01!B:D,MATCH(H337,INDEX(RAW_c_TEB0187_REV01!B:B,MATCH(H337,RAW_c_TEB0187_REV01!B:B,)+1):'RAW_c_TEB0187_REV01'!B11408,)+MATCH(H337,RAW_c_TEB0187_REV01!B:B,),3),INDEX(RAW_c_TEB0187_REV01!B:D,MATCH(H337,RAW_c_TEB0187_REV01!B:B,0),3)),"---")))=0,"---",IF(K337&lt;&gt;"---",IF(INDEX(RAW_c_TEB0187_REV01!B:D,MATCH(H337,RAW_c_TEB0187_REV01!B:B,0),3)=L337,INDEX(
RAW_c_TEB0187_REV01!B:D,MATCH(H337,INDEX(RAW_c_TEB0187_REV01!B:B,MATCH(H337,RAW_c_TEB0187_REV01!B:B,)+1):'RAW_c_TEB0187_REV01'!B11408,)+MATCH(H337,RAW_c_TEB0187_REV01!B:B,),3),INDEX(RAW_c_TEB0187_REV01!B:D,MATCH(H337,RAW_c_TEB0187_REV01!B:B,0),3)),"---"))),"---")</f>
        <v>J2-B32</v>
      </c>
      <c r="T337">
        <f>COUNTIF(RAW_c_TEB0187_REV01!B:B,G337)</f>
        <v>2</v>
      </c>
      <c r="U337" t="str">
        <f t="shared" si="35"/>
        <v>B2B-IO</v>
      </c>
    </row>
    <row r="338" spans="1:21" x14ac:dyDescent="0.25">
      <c r="A338" t="s">
        <v>5919</v>
      </c>
      <c r="B338" t="s">
        <v>39</v>
      </c>
      <c r="C338" t="s">
        <v>5619</v>
      </c>
      <c r="D338" t="s">
        <v>410</v>
      </c>
      <c r="E338" t="s">
        <v>262</v>
      </c>
      <c r="F338" t="str">
        <f t="shared" si="30"/>
        <v>J2-B33</v>
      </c>
      <c r="G338" t="str">
        <f>VLOOKUP(F338,RAW_c_TEB0187_REV01!A:B,2,0)</f>
        <v>CX_B2_N</v>
      </c>
      <c r="H338" t="str">
        <f t="shared" si="31"/>
        <v>CX_B2_N</v>
      </c>
      <c r="I338" t="str">
        <f t="shared" si="32"/>
        <v>--</v>
      </c>
      <c r="J338" t="str">
        <f t="shared" si="33"/>
        <v>--</v>
      </c>
      <c r="K338">
        <f>IFERROR(IF(J338="--",IF(G338=H338,VLOOKUP(G338,RAW_c_TEB0187_REV01!L:N,3,0),SUM(VLOOKUP(H338,RAW_c_TEB0187_REV01!L:N,3,0),VLOOKUP(G338,RAW_c_TEB0187_REV01!L:N,3,0))),"---"),"---")</f>
        <v>82.355699999999999</v>
      </c>
      <c r="L338" t="str">
        <f t="shared" si="34"/>
        <v>J2-B33</v>
      </c>
      <c r="M338" t="str">
        <f>IFERROR(IF(
COUNTIF(B2B!H:H,(IF(K338&lt;&gt;"---",IF(INDEX(RAW_c_TEB0187_REV01!B:D,MATCH(H338,RAW_c_TEB0187_REV01!B:B,0),3)=L338,INDEX(
RAW_c_TEB0187_REV01!B:D,MATCH(H338,INDEX(RAW_c_TEB0187_REV01!B:B,MATCH(H338,RAW_c_TEB0187_REV01!B:B,)+1):'RAW_c_TEB0187_REV01'!B11409,)+MATCH(H338,RAW_c_TEB0187_REV01!B:B,),3),INDEX(RAW_c_TEB0187_REV01!B:D,MATCH(H338,RAW_c_TEB0187_REV01!B:B,0),3)),"---")))=1,"---",IF(K338&lt;&gt;"---",IF(INDEX(RAW_c_TEB0187_REV01!B:D,MATCH(H338,RAW_c_TEB0187_REV01!B:B,0),3)=L338,INDEX(
RAW_c_TEB0187_REV01!B:D,MATCH(H338,INDEX(RAW_c_TEB0187_REV01!B:B,MATCH(H338,RAW_c_TEB0187_REV01!B:B,)+1):'RAW_c_TEB0187_REV01'!B11409,)+MATCH(H338,RAW_c_TEB0187_REV01!B:B,),3),INDEX(RAW_c_TEB0187_REV01!B:D,MATCH(H338,RAW_c_TEB0187_REV01!B:B,0),3)),"---")),"---")</f>
        <v>J21-29</v>
      </c>
      <c r="N338" t="str">
        <f>IFERROR(IF(AND(B338="B2B",J338="--"),L338,IF(
COUNTIF(B2B!H:H,(IF(K338&lt;&gt;"---",IF(INDEX(RAW_c_TEB0187_REV01!B:D,MATCH(H338,RAW_c_TEB0187_REV01!B:B,0),3)=L338,INDEX(
RAW_c_TEB0187_REV01!B:D,MATCH(H338,INDEX(RAW_c_TEB0187_REV01!B:B,MATCH(H338,RAW_c_TEB0187_REV01!B:B,)+1):'RAW_c_TEB0187_REV01'!B11409,)+MATCH(H338,RAW_c_TEB0187_REV01!B:B,),3),INDEX(RAW_c_TEB0187_REV01!B:D,MATCH(H338,RAW_c_TEB0187_REV01!B:B,0),3)),"---")))=0,"---",IF(K338&lt;&gt;"---",IF(INDEX(RAW_c_TEB0187_REV01!B:D,MATCH(H338,RAW_c_TEB0187_REV01!B:B,0),3)=L338,INDEX(
RAW_c_TEB0187_REV01!B:D,MATCH(H338,INDEX(RAW_c_TEB0187_REV01!B:B,MATCH(H338,RAW_c_TEB0187_REV01!B:B,)+1):'RAW_c_TEB0187_REV01'!B11409,)+MATCH(H338,RAW_c_TEB0187_REV01!B:B,),3),INDEX(RAW_c_TEB0187_REV01!B:D,MATCH(H338,RAW_c_TEB0187_REV01!B:B,0),3)),"---"))),"---")</f>
        <v>J2-B33</v>
      </c>
      <c r="T338">
        <f>COUNTIF(RAW_c_TEB0187_REV01!B:B,G338)</f>
        <v>2</v>
      </c>
      <c r="U338" t="str">
        <f t="shared" si="35"/>
        <v>B2B-IO</v>
      </c>
    </row>
    <row r="339" spans="1:21" x14ac:dyDescent="0.25">
      <c r="A339" t="s">
        <v>5920</v>
      </c>
      <c r="B339" t="s">
        <v>39</v>
      </c>
      <c r="C339" t="s">
        <v>5619</v>
      </c>
      <c r="D339" t="s">
        <v>410</v>
      </c>
      <c r="E339" t="s">
        <v>263</v>
      </c>
      <c r="F339" t="str">
        <f t="shared" si="30"/>
        <v>J2-B34</v>
      </c>
      <c r="G339" t="str">
        <f>VLOOKUP(F339,RAW_c_TEB0187_REV01!A:B,2,0)</f>
        <v>CX_B5_P</v>
      </c>
      <c r="H339" t="str">
        <f t="shared" si="31"/>
        <v>CX_B5_P</v>
      </c>
      <c r="I339" t="str">
        <f t="shared" si="32"/>
        <v>--</v>
      </c>
      <c r="J339" t="str">
        <f t="shared" si="33"/>
        <v>--</v>
      </c>
      <c r="K339">
        <f>IFERROR(IF(J339="--",IF(G339=H339,VLOOKUP(G339,RAW_c_TEB0187_REV01!L:N,3,0),SUM(VLOOKUP(H339,RAW_c_TEB0187_REV01!L:N,3,0),VLOOKUP(G339,RAW_c_TEB0187_REV01!L:N,3,0))),"---"),"---")</f>
        <v>79.686400000000006</v>
      </c>
      <c r="L339" t="str">
        <f t="shared" si="34"/>
        <v>J2-B34</v>
      </c>
      <c r="M339" t="str">
        <f>IFERROR(IF(
COUNTIF(B2B!H:H,(IF(K339&lt;&gt;"---",IF(INDEX(RAW_c_TEB0187_REV01!B:D,MATCH(H339,RAW_c_TEB0187_REV01!B:B,0),3)=L339,INDEX(
RAW_c_TEB0187_REV01!B:D,MATCH(H339,INDEX(RAW_c_TEB0187_REV01!B:B,MATCH(H339,RAW_c_TEB0187_REV01!B:B,)+1):'RAW_c_TEB0187_REV01'!B11410,)+MATCH(H339,RAW_c_TEB0187_REV01!B:B,),3),INDEX(RAW_c_TEB0187_REV01!B:D,MATCH(H339,RAW_c_TEB0187_REV01!B:B,0),3)),"---")))=1,"---",IF(K339&lt;&gt;"---",IF(INDEX(RAW_c_TEB0187_REV01!B:D,MATCH(H339,RAW_c_TEB0187_REV01!B:B,0),3)=L339,INDEX(
RAW_c_TEB0187_REV01!B:D,MATCH(H339,INDEX(RAW_c_TEB0187_REV01!B:B,MATCH(H339,RAW_c_TEB0187_REV01!B:B,)+1):'RAW_c_TEB0187_REV01'!B11410,)+MATCH(H339,RAW_c_TEB0187_REV01!B:B,),3),INDEX(RAW_c_TEB0187_REV01!B:D,MATCH(H339,RAW_c_TEB0187_REV01!B:B,0),3)),"---")),"---")</f>
        <v>J21-45</v>
      </c>
      <c r="N339" t="str">
        <f>IFERROR(IF(AND(B339="B2B",J339="--"),L339,IF(
COUNTIF(B2B!H:H,(IF(K339&lt;&gt;"---",IF(INDEX(RAW_c_TEB0187_REV01!B:D,MATCH(H339,RAW_c_TEB0187_REV01!B:B,0),3)=L339,INDEX(
RAW_c_TEB0187_REV01!B:D,MATCH(H339,INDEX(RAW_c_TEB0187_REV01!B:B,MATCH(H339,RAW_c_TEB0187_REV01!B:B,)+1):'RAW_c_TEB0187_REV01'!B11410,)+MATCH(H339,RAW_c_TEB0187_REV01!B:B,),3),INDEX(RAW_c_TEB0187_REV01!B:D,MATCH(H339,RAW_c_TEB0187_REV01!B:B,0),3)),"---")))=0,"---",IF(K339&lt;&gt;"---",IF(INDEX(RAW_c_TEB0187_REV01!B:D,MATCH(H339,RAW_c_TEB0187_REV01!B:B,0),3)=L339,INDEX(
RAW_c_TEB0187_REV01!B:D,MATCH(H339,INDEX(RAW_c_TEB0187_REV01!B:B,MATCH(H339,RAW_c_TEB0187_REV01!B:B,)+1):'RAW_c_TEB0187_REV01'!B11410,)+MATCH(H339,RAW_c_TEB0187_REV01!B:B,),3),INDEX(RAW_c_TEB0187_REV01!B:D,MATCH(H339,RAW_c_TEB0187_REV01!B:B,0),3)),"---"))),"---")</f>
        <v>J2-B34</v>
      </c>
      <c r="T339">
        <f>COUNTIF(RAW_c_TEB0187_REV01!B:B,G339)</f>
        <v>2</v>
      </c>
      <c r="U339" t="str">
        <f t="shared" si="35"/>
        <v>B2B-IO</v>
      </c>
    </row>
    <row r="340" spans="1:21" x14ac:dyDescent="0.25">
      <c r="A340" t="s">
        <v>5921</v>
      </c>
      <c r="B340" t="s">
        <v>39</v>
      </c>
      <c r="C340" t="s">
        <v>5619</v>
      </c>
      <c r="D340" t="s">
        <v>410</v>
      </c>
      <c r="E340" t="s">
        <v>264</v>
      </c>
      <c r="F340" t="str">
        <f t="shared" si="30"/>
        <v>J2-B35</v>
      </c>
      <c r="G340" t="str">
        <f>VLOOKUP(F340,RAW_c_TEB0187_REV01!A:B,2,0)</f>
        <v>CX_B5_N</v>
      </c>
      <c r="H340" t="str">
        <f t="shared" si="31"/>
        <v>CX_B5_N</v>
      </c>
      <c r="I340" t="str">
        <f t="shared" si="32"/>
        <v>--</v>
      </c>
      <c r="J340" t="str">
        <f t="shared" si="33"/>
        <v>--</v>
      </c>
      <c r="K340">
        <f>IFERROR(IF(J340="--",IF(G340=H340,VLOOKUP(G340,RAW_c_TEB0187_REV01!L:N,3,0),SUM(VLOOKUP(H340,RAW_c_TEB0187_REV01!L:N,3,0),VLOOKUP(G340,RAW_c_TEB0187_REV01!L:N,3,0))),"---"),"---")</f>
        <v>79.703800000000001</v>
      </c>
      <c r="L340" t="str">
        <f t="shared" si="34"/>
        <v>J2-B35</v>
      </c>
      <c r="M340" t="str">
        <f>IFERROR(IF(
COUNTIF(B2B!H:H,(IF(K340&lt;&gt;"---",IF(INDEX(RAW_c_TEB0187_REV01!B:D,MATCH(H340,RAW_c_TEB0187_REV01!B:B,0),3)=L340,INDEX(
RAW_c_TEB0187_REV01!B:D,MATCH(H340,INDEX(RAW_c_TEB0187_REV01!B:B,MATCH(H340,RAW_c_TEB0187_REV01!B:B,)+1):'RAW_c_TEB0187_REV01'!B11411,)+MATCH(H340,RAW_c_TEB0187_REV01!B:B,),3),INDEX(RAW_c_TEB0187_REV01!B:D,MATCH(H340,RAW_c_TEB0187_REV01!B:B,0),3)),"---")))=1,"---",IF(K340&lt;&gt;"---",IF(INDEX(RAW_c_TEB0187_REV01!B:D,MATCH(H340,RAW_c_TEB0187_REV01!B:B,0),3)=L340,INDEX(
RAW_c_TEB0187_REV01!B:D,MATCH(H340,INDEX(RAW_c_TEB0187_REV01!B:B,MATCH(H340,RAW_c_TEB0187_REV01!B:B,)+1):'RAW_c_TEB0187_REV01'!B11411,)+MATCH(H340,RAW_c_TEB0187_REV01!B:B,),3),INDEX(RAW_c_TEB0187_REV01!B:D,MATCH(H340,RAW_c_TEB0187_REV01!B:B,0),3)),"---")),"---")</f>
        <v>J21-47</v>
      </c>
      <c r="N340" t="str">
        <f>IFERROR(IF(AND(B340="B2B",J340="--"),L340,IF(
COUNTIF(B2B!H:H,(IF(K340&lt;&gt;"---",IF(INDEX(RAW_c_TEB0187_REV01!B:D,MATCH(H340,RAW_c_TEB0187_REV01!B:B,0),3)=L340,INDEX(
RAW_c_TEB0187_REV01!B:D,MATCH(H340,INDEX(RAW_c_TEB0187_REV01!B:B,MATCH(H340,RAW_c_TEB0187_REV01!B:B,)+1):'RAW_c_TEB0187_REV01'!B11411,)+MATCH(H340,RAW_c_TEB0187_REV01!B:B,),3),INDEX(RAW_c_TEB0187_REV01!B:D,MATCH(H340,RAW_c_TEB0187_REV01!B:B,0),3)),"---")))=0,"---",IF(K340&lt;&gt;"---",IF(INDEX(RAW_c_TEB0187_REV01!B:D,MATCH(H340,RAW_c_TEB0187_REV01!B:B,0),3)=L340,INDEX(
RAW_c_TEB0187_REV01!B:D,MATCH(H340,INDEX(RAW_c_TEB0187_REV01!B:B,MATCH(H340,RAW_c_TEB0187_REV01!B:B,)+1):'RAW_c_TEB0187_REV01'!B11411,)+MATCH(H340,RAW_c_TEB0187_REV01!B:B,),3),INDEX(RAW_c_TEB0187_REV01!B:D,MATCH(H340,RAW_c_TEB0187_REV01!B:B,0),3)),"---"))),"---")</f>
        <v>J2-B35</v>
      </c>
      <c r="T340">
        <f>COUNTIF(RAW_c_TEB0187_REV01!B:B,G340)</f>
        <v>2</v>
      </c>
      <c r="U340" t="str">
        <f t="shared" si="35"/>
        <v>B2B-IO</v>
      </c>
    </row>
    <row r="341" spans="1:21" x14ac:dyDescent="0.25">
      <c r="A341" t="s">
        <v>5922</v>
      </c>
      <c r="B341" t="s">
        <v>39</v>
      </c>
      <c r="C341" t="s">
        <v>5625</v>
      </c>
      <c r="D341" t="s">
        <v>410</v>
      </c>
      <c r="E341" t="s">
        <v>265</v>
      </c>
      <c r="F341" t="str">
        <f t="shared" si="30"/>
        <v>J2-B36</v>
      </c>
      <c r="G341" t="str">
        <f>VLOOKUP(F341,RAW_c_TEB0187_REV01!A:B,2,0)</f>
        <v>VCCIO_3B_T</v>
      </c>
      <c r="H341" t="str">
        <f t="shared" si="31"/>
        <v>VCCIO_3B_T</v>
      </c>
      <c r="I341" t="str">
        <f t="shared" si="32"/>
        <v>--</v>
      </c>
      <c r="J341" t="str">
        <f t="shared" si="33"/>
        <v>--</v>
      </c>
      <c r="K341">
        <f>IFERROR(IF(J341="--",IF(G341=H341,VLOOKUP(G341,RAW_c_TEB0187_REV01!L:N,3,0),SUM(VLOOKUP(H341,RAW_c_TEB0187_REV01!L:N,3,0),VLOOKUP(G341,RAW_c_TEB0187_REV01!L:N,3,0))),"---"),"---")</f>
        <v>4.8131000000000004</v>
      </c>
      <c r="L341" t="str">
        <f t="shared" si="34"/>
        <v>J2-B36</v>
      </c>
      <c r="M341" t="str">
        <f>IFERROR(IF(
COUNTIF(B2B!H:H,(IF(K341&lt;&gt;"---",IF(INDEX(RAW_c_TEB0187_REV01!B:D,MATCH(H341,RAW_c_TEB0187_REV01!B:B,0),3)=L341,INDEX(
RAW_c_TEB0187_REV01!B:D,MATCH(H341,INDEX(RAW_c_TEB0187_REV01!B:B,MATCH(H341,RAW_c_TEB0187_REV01!B:B,)+1):'RAW_c_TEB0187_REV01'!B11412,)+MATCH(H341,RAW_c_TEB0187_REV01!B:B,),3),INDEX(RAW_c_TEB0187_REV01!B:D,MATCH(H341,RAW_c_TEB0187_REV01!B:B,0),3)),"---")))=1,"---",IF(K341&lt;&gt;"---",IF(INDEX(RAW_c_TEB0187_REV01!B:D,MATCH(H341,RAW_c_TEB0187_REV01!B:B,0),3)=L341,INDEX(
RAW_c_TEB0187_REV01!B:D,MATCH(H341,INDEX(RAW_c_TEB0187_REV01!B:B,MATCH(H341,RAW_c_TEB0187_REV01!B:B,)+1):'RAW_c_TEB0187_REV01'!B11412,)+MATCH(H341,RAW_c_TEB0187_REV01!B:B,),3),INDEX(RAW_c_TEB0187_REV01!B:D,MATCH(H341,RAW_c_TEB0187_REV01!B:B,0),3)),"---")),"---")</f>
        <v>---</v>
      </c>
      <c r="N341" t="str">
        <f>IFERROR(IF(AND(B341="B2B",J341="--"),L341,IF(
COUNTIF(B2B!H:H,(IF(K341&lt;&gt;"---",IF(INDEX(RAW_c_TEB0187_REV01!B:D,MATCH(H341,RAW_c_TEB0187_REV01!B:B,0),3)=L341,INDEX(
RAW_c_TEB0187_REV01!B:D,MATCH(H341,INDEX(RAW_c_TEB0187_REV01!B:B,MATCH(H341,RAW_c_TEB0187_REV01!B:B,)+1):'RAW_c_TEB0187_REV01'!B11412,)+MATCH(H341,RAW_c_TEB0187_REV01!B:B,),3),INDEX(RAW_c_TEB0187_REV01!B:D,MATCH(H341,RAW_c_TEB0187_REV01!B:B,0),3)),"---")))=0,"---",IF(K341&lt;&gt;"---",IF(INDEX(RAW_c_TEB0187_REV01!B:D,MATCH(H341,RAW_c_TEB0187_REV01!B:B,0),3)=L341,INDEX(
RAW_c_TEB0187_REV01!B:D,MATCH(H341,INDEX(RAW_c_TEB0187_REV01!B:B,MATCH(H341,RAW_c_TEB0187_REV01!B:B,)+1):'RAW_c_TEB0187_REV01'!B11412,)+MATCH(H341,RAW_c_TEB0187_REV01!B:B,),3),INDEX(RAW_c_TEB0187_REV01!B:D,MATCH(H341,RAW_c_TEB0187_REV01!B:B,0),3)),"---"))),"---")</f>
        <v>J2-B36</v>
      </c>
      <c r="T341">
        <f>COUNTIF(RAW_c_TEB0187_REV01!B:B,G341)</f>
        <v>3</v>
      </c>
      <c r="U341" t="str">
        <f t="shared" si="35"/>
        <v>B2B-PWR</v>
      </c>
    </row>
    <row r="342" spans="1:21" x14ac:dyDescent="0.25">
      <c r="A342" t="s">
        <v>5923</v>
      </c>
      <c r="B342" t="s">
        <v>39</v>
      </c>
      <c r="C342" t="s">
        <v>5619</v>
      </c>
      <c r="D342" t="s">
        <v>410</v>
      </c>
      <c r="E342" t="s">
        <v>266</v>
      </c>
      <c r="F342" t="str">
        <f t="shared" si="30"/>
        <v>J2-B37</v>
      </c>
      <c r="G342" t="str">
        <f>VLOOKUP(F342,RAW_c_TEB0187_REV01!A:B,2,0)</f>
        <v>CY_B0_P</v>
      </c>
      <c r="H342" t="str">
        <f t="shared" si="31"/>
        <v>CY_B0_P</v>
      </c>
      <c r="I342" t="str">
        <f t="shared" si="32"/>
        <v>--</v>
      </c>
      <c r="J342" t="str">
        <f t="shared" si="33"/>
        <v>--</v>
      </c>
      <c r="K342">
        <f>IFERROR(IF(J342="--",IF(G342=H342,VLOOKUP(G342,RAW_c_TEB0187_REV01!L:N,3,0),SUM(VLOOKUP(H342,RAW_c_TEB0187_REV01!L:N,3,0),VLOOKUP(G342,RAW_c_TEB0187_REV01!L:N,3,0))),"---"),"---")</f>
        <v>59.571599999999997</v>
      </c>
      <c r="L342" t="str">
        <f t="shared" si="34"/>
        <v>J2-B37</v>
      </c>
      <c r="M342" t="str">
        <f>IFERROR(IF(
COUNTIF(B2B!H:H,(IF(K342&lt;&gt;"---",IF(INDEX(RAW_c_TEB0187_REV01!B:D,MATCH(H342,RAW_c_TEB0187_REV01!B:B,0),3)=L342,INDEX(
RAW_c_TEB0187_REV01!B:D,MATCH(H342,INDEX(RAW_c_TEB0187_REV01!B:B,MATCH(H342,RAW_c_TEB0187_REV01!B:B,)+1):'RAW_c_TEB0187_REV01'!B11413,)+MATCH(H342,RAW_c_TEB0187_REV01!B:B,),3),INDEX(RAW_c_TEB0187_REV01!B:D,MATCH(H342,RAW_c_TEB0187_REV01!B:B,0),3)),"---")))=1,"---",IF(K342&lt;&gt;"---",IF(INDEX(RAW_c_TEB0187_REV01!B:D,MATCH(H342,RAW_c_TEB0187_REV01!B:B,0),3)=L342,INDEX(
RAW_c_TEB0187_REV01!B:D,MATCH(H342,INDEX(RAW_c_TEB0187_REV01!B:B,MATCH(H342,RAW_c_TEB0187_REV01!B:B,)+1):'RAW_c_TEB0187_REV01'!B11413,)+MATCH(H342,RAW_c_TEB0187_REV01!B:B,),3),INDEX(RAW_c_TEB0187_REV01!B:D,MATCH(H342,RAW_c_TEB0187_REV01!B:B,0),3)),"---")),"---")</f>
        <v>J19-15</v>
      </c>
      <c r="N342" t="str">
        <f>IFERROR(IF(AND(B342="B2B",J342="--"),L342,IF(
COUNTIF(B2B!H:H,(IF(K342&lt;&gt;"---",IF(INDEX(RAW_c_TEB0187_REV01!B:D,MATCH(H342,RAW_c_TEB0187_REV01!B:B,0),3)=L342,INDEX(
RAW_c_TEB0187_REV01!B:D,MATCH(H342,INDEX(RAW_c_TEB0187_REV01!B:B,MATCH(H342,RAW_c_TEB0187_REV01!B:B,)+1):'RAW_c_TEB0187_REV01'!B11413,)+MATCH(H342,RAW_c_TEB0187_REV01!B:B,),3),INDEX(RAW_c_TEB0187_REV01!B:D,MATCH(H342,RAW_c_TEB0187_REV01!B:B,0),3)),"---")))=0,"---",IF(K342&lt;&gt;"---",IF(INDEX(RAW_c_TEB0187_REV01!B:D,MATCH(H342,RAW_c_TEB0187_REV01!B:B,0),3)=L342,INDEX(
RAW_c_TEB0187_REV01!B:D,MATCH(H342,INDEX(RAW_c_TEB0187_REV01!B:B,MATCH(H342,RAW_c_TEB0187_REV01!B:B,)+1):'RAW_c_TEB0187_REV01'!B11413,)+MATCH(H342,RAW_c_TEB0187_REV01!B:B,),3),INDEX(RAW_c_TEB0187_REV01!B:D,MATCH(H342,RAW_c_TEB0187_REV01!B:B,0),3)),"---"))),"---")</f>
        <v>J2-B37</v>
      </c>
      <c r="T342">
        <f>COUNTIF(RAW_c_TEB0187_REV01!B:B,G342)</f>
        <v>2</v>
      </c>
      <c r="U342" t="str">
        <f t="shared" si="35"/>
        <v>B2B-IO</v>
      </c>
    </row>
    <row r="343" spans="1:21" x14ac:dyDescent="0.25">
      <c r="A343" t="s">
        <v>5924</v>
      </c>
      <c r="B343" t="s">
        <v>39</v>
      </c>
      <c r="C343" t="s">
        <v>5619</v>
      </c>
      <c r="D343" t="s">
        <v>410</v>
      </c>
      <c r="E343" t="s">
        <v>267</v>
      </c>
      <c r="F343" t="str">
        <f t="shared" si="30"/>
        <v>J2-B38</v>
      </c>
      <c r="G343" t="str">
        <f>VLOOKUP(F343,RAW_c_TEB0187_REV01!A:B,2,0)</f>
        <v>CY_B0_N</v>
      </c>
      <c r="H343" t="str">
        <f t="shared" si="31"/>
        <v>CY_B0_N</v>
      </c>
      <c r="I343" t="str">
        <f t="shared" si="32"/>
        <v>--</v>
      </c>
      <c r="J343" t="str">
        <f t="shared" si="33"/>
        <v>--</v>
      </c>
      <c r="K343">
        <f>IFERROR(IF(J343="--",IF(G343=H343,VLOOKUP(G343,RAW_c_TEB0187_REV01!L:N,3,0),SUM(VLOOKUP(H343,RAW_c_TEB0187_REV01!L:N,3,0),VLOOKUP(G343,RAW_c_TEB0187_REV01!L:N,3,0))),"---"),"---")</f>
        <v>59.663899999999998</v>
      </c>
      <c r="L343" t="str">
        <f t="shared" si="34"/>
        <v>J2-B38</v>
      </c>
      <c r="M343" t="str">
        <f>IFERROR(IF(
COUNTIF(B2B!H:H,(IF(K343&lt;&gt;"---",IF(INDEX(RAW_c_TEB0187_REV01!B:D,MATCH(H343,RAW_c_TEB0187_REV01!B:B,0),3)=L343,INDEX(
RAW_c_TEB0187_REV01!B:D,MATCH(H343,INDEX(RAW_c_TEB0187_REV01!B:B,MATCH(H343,RAW_c_TEB0187_REV01!B:B,)+1):'RAW_c_TEB0187_REV01'!B11414,)+MATCH(H343,RAW_c_TEB0187_REV01!B:B,),3),INDEX(RAW_c_TEB0187_REV01!B:D,MATCH(H343,RAW_c_TEB0187_REV01!B:B,0),3)),"---")))=1,"---",IF(K343&lt;&gt;"---",IF(INDEX(RAW_c_TEB0187_REV01!B:D,MATCH(H343,RAW_c_TEB0187_REV01!B:B,0),3)=L343,INDEX(
RAW_c_TEB0187_REV01!B:D,MATCH(H343,INDEX(RAW_c_TEB0187_REV01!B:B,MATCH(H343,RAW_c_TEB0187_REV01!B:B,)+1):'RAW_c_TEB0187_REV01'!B11414,)+MATCH(H343,RAW_c_TEB0187_REV01!B:B,),3),INDEX(RAW_c_TEB0187_REV01!B:D,MATCH(H343,RAW_c_TEB0187_REV01!B:B,0),3)),"---")),"---")</f>
        <v>J19-17</v>
      </c>
      <c r="N343" t="str">
        <f>IFERROR(IF(AND(B343="B2B",J343="--"),L343,IF(
COUNTIF(B2B!H:H,(IF(K343&lt;&gt;"---",IF(INDEX(RAW_c_TEB0187_REV01!B:D,MATCH(H343,RAW_c_TEB0187_REV01!B:B,0),3)=L343,INDEX(
RAW_c_TEB0187_REV01!B:D,MATCH(H343,INDEX(RAW_c_TEB0187_REV01!B:B,MATCH(H343,RAW_c_TEB0187_REV01!B:B,)+1):'RAW_c_TEB0187_REV01'!B11414,)+MATCH(H343,RAW_c_TEB0187_REV01!B:B,),3),INDEX(RAW_c_TEB0187_REV01!B:D,MATCH(H343,RAW_c_TEB0187_REV01!B:B,0),3)),"---")))=0,"---",IF(K343&lt;&gt;"---",IF(INDEX(RAW_c_TEB0187_REV01!B:D,MATCH(H343,RAW_c_TEB0187_REV01!B:B,0),3)=L343,INDEX(
RAW_c_TEB0187_REV01!B:D,MATCH(H343,INDEX(RAW_c_TEB0187_REV01!B:B,MATCH(H343,RAW_c_TEB0187_REV01!B:B,)+1):'RAW_c_TEB0187_REV01'!B11414,)+MATCH(H343,RAW_c_TEB0187_REV01!B:B,),3),INDEX(RAW_c_TEB0187_REV01!B:D,MATCH(H343,RAW_c_TEB0187_REV01!B:B,0),3)),"---"))),"---")</f>
        <v>J2-B38</v>
      </c>
      <c r="T343">
        <f>COUNTIF(RAW_c_TEB0187_REV01!B:B,G343)</f>
        <v>2</v>
      </c>
      <c r="U343" t="str">
        <f t="shared" si="35"/>
        <v>B2B-IO</v>
      </c>
    </row>
    <row r="344" spans="1:21" x14ac:dyDescent="0.25">
      <c r="A344" t="s">
        <v>5925</v>
      </c>
      <c r="B344" t="s">
        <v>39</v>
      </c>
      <c r="C344" t="s">
        <v>5619</v>
      </c>
      <c r="D344" t="s">
        <v>410</v>
      </c>
      <c r="E344" t="s">
        <v>268</v>
      </c>
      <c r="F344" t="str">
        <f t="shared" si="30"/>
        <v>J2-B39</v>
      </c>
      <c r="G344" t="str">
        <f>VLOOKUP(F344,RAW_c_TEB0187_REV01!A:B,2,0)</f>
        <v>CY_A4_P</v>
      </c>
      <c r="H344" t="str">
        <f t="shared" si="31"/>
        <v>CY_A4_P</v>
      </c>
      <c r="I344" t="str">
        <f t="shared" si="32"/>
        <v>--</v>
      </c>
      <c r="J344" t="str">
        <f t="shared" si="33"/>
        <v>--</v>
      </c>
      <c r="K344">
        <f>IFERROR(IF(J344="--",IF(G344=H344,VLOOKUP(G344,RAW_c_TEB0187_REV01!L:N,3,0),SUM(VLOOKUP(H344,RAW_c_TEB0187_REV01!L:N,3,0),VLOOKUP(G344,RAW_c_TEB0187_REV01!L:N,3,0))),"---"),"---")</f>
        <v>63.562100000000001</v>
      </c>
      <c r="L344" t="str">
        <f t="shared" si="34"/>
        <v>J2-B39</v>
      </c>
      <c r="M344" t="str">
        <f>IFERROR(IF(
COUNTIF(B2B!H:H,(IF(K344&lt;&gt;"---",IF(INDEX(RAW_c_TEB0187_REV01!B:D,MATCH(H344,RAW_c_TEB0187_REV01!B:B,0),3)=L344,INDEX(
RAW_c_TEB0187_REV01!B:D,MATCH(H344,INDEX(RAW_c_TEB0187_REV01!B:B,MATCH(H344,RAW_c_TEB0187_REV01!B:B,)+1):'RAW_c_TEB0187_REV01'!B11415,)+MATCH(H344,RAW_c_TEB0187_REV01!B:B,),3),INDEX(RAW_c_TEB0187_REV01!B:D,MATCH(H344,RAW_c_TEB0187_REV01!B:B,0),3)),"---")))=1,"---",IF(K344&lt;&gt;"---",IF(INDEX(RAW_c_TEB0187_REV01!B:D,MATCH(H344,RAW_c_TEB0187_REV01!B:B,0),3)=L344,INDEX(
RAW_c_TEB0187_REV01!B:D,MATCH(H344,INDEX(RAW_c_TEB0187_REV01!B:B,MATCH(H344,RAW_c_TEB0187_REV01!B:B,)+1):'RAW_c_TEB0187_REV01'!B11415,)+MATCH(H344,RAW_c_TEB0187_REV01!B:B,),3),INDEX(RAW_c_TEB0187_REV01!B:D,MATCH(H344,RAW_c_TEB0187_REV01!B:B,0),3)),"---")),"---")</f>
        <v>J19-38</v>
      </c>
      <c r="N344" t="str">
        <f>IFERROR(IF(AND(B344="B2B",J344="--"),L344,IF(
COUNTIF(B2B!H:H,(IF(K344&lt;&gt;"---",IF(INDEX(RAW_c_TEB0187_REV01!B:D,MATCH(H344,RAW_c_TEB0187_REV01!B:B,0),3)=L344,INDEX(
RAW_c_TEB0187_REV01!B:D,MATCH(H344,INDEX(RAW_c_TEB0187_REV01!B:B,MATCH(H344,RAW_c_TEB0187_REV01!B:B,)+1):'RAW_c_TEB0187_REV01'!B11415,)+MATCH(H344,RAW_c_TEB0187_REV01!B:B,),3),INDEX(RAW_c_TEB0187_REV01!B:D,MATCH(H344,RAW_c_TEB0187_REV01!B:B,0),3)),"---")))=0,"---",IF(K344&lt;&gt;"---",IF(INDEX(RAW_c_TEB0187_REV01!B:D,MATCH(H344,RAW_c_TEB0187_REV01!B:B,0),3)=L344,INDEX(
RAW_c_TEB0187_REV01!B:D,MATCH(H344,INDEX(RAW_c_TEB0187_REV01!B:B,MATCH(H344,RAW_c_TEB0187_REV01!B:B,)+1):'RAW_c_TEB0187_REV01'!B11415,)+MATCH(H344,RAW_c_TEB0187_REV01!B:B,),3),INDEX(RAW_c_TEB0187_REV01!B:D,MATCH(H344,RAW_c_TEB0187_REV01!B:B,0),3)),"---"))),"---")</f>
        <v>J2-B39</v>
      </c>
      <c r="T344">
        <f>COUNTIF(RAW_c_TEB0187_REV01!B:B,G344)</f>
        <v>2</v>
      </c>
      <c r="U344" t="str">
        <f t="shared" si="35"/>
        <v>B2B-IO</v>
      </c>
    </row>
    <row r="345" spans="1:21" x14ac:dyDescent="0.25">
      <c r="A345" t="s">
        <v>5926</v>
      </c>
      <c r="B345" t="s">
        <v>39</v>
      </c>
      <c r="C345" t="s">
        <v>5619</v>
      </c>
      <c r="D345" t="s">
        <v>410</v>
      </c>
      <c r="E345" t="s">
        <v>269</v>
      </c>
      <c r="F345" t="str">
        <f t="shared" si="30"/>
        <v>J2-B40</v>
      </c>
      <c r="G345" t="str">
        <f>VLOOKUP(F345,RAW_c_TEB0187_REV01!A:B,2,0)</f>
        <v>CY_A4_N</v>
      </c>
      <c r="H345" t="str">
        <f t="shared" si="31"/>
        <v>CY_A4_N</v>
      </c>
      <c r="I345" t="str">
        <f t="shared" si="32"/>
        <v>--</v>
      </c>
      <c r="J345" t="str">
        <f t="shared" si="33"/>
        <v>--</v>
      </c>
      <c r="K345">
        <f>IFERROR(IF(J345="--",IF(G345=H345,VLOOKUP(G345,RAW_c_TEB0187_REV01!L:N,3,0),SUM(VLOOKUP(H345,RAW_c_TEB0187_REV01!L:N,3,0),VLOOKUP(G345,RAW_c_TEB0187_REV01!L:N,3,0))),"---"),"---")</f>
        <v>63.605200000000004</v>
      </c>
      <c r="L345" t="str">
        <f t="shared" si="34"/>
        <v>J2-B40</v>
      </c>
      <c r="M345" t="str">
        <f>IFERROR(IF(
COUNTIF(B2B!H:H,(IF(K345&lt;&gt;"---",IF(INDEX(RAW_c_TEB0187_REV01!B:D,MATCH(H345,RAW_c_TEB0187_REV01!B:B,0),3)=L345,INDEX(
RAW_c_TEB0187_REV01!B:D,MATCH(H345,INDEX(RAW_c_TEB0187_REV01!B:B,MATCH(H345,RAW_c_TEB0187_REV01!B:B,)+1):'RAW_c_TEB0187_REV01'!B11416,)+MATCH(H345,RAW_c_TEB0187_REV01!B:B,),3),INDEX(RAW_c_TEB0187_REV01!B:D,MATCH(H345,RAW_c_TEB0187_REV01!B:B,0),3)),"---")))=1,"---",IF(K345&lt;&gt;"---",IF(INDEX(RAW_c_TEB0187_REV01!B:D,MATCH(H345,RAW_c_TEB0187_REV01!B:B,0),3)=L345,INDEX(
RAW_c_TEB0187_REV01!B:D,MATCH(H345,INDEX(RAW_c_TEB0187_REV01!B:B,MATCH(H345,RAW_c_TEB0187_REV01!B:B,)+1):'RAW_c_TEB0187_REV01'!B11416,)+MATCH(H345,RAW_c_TEB0187_REV01!B:B,),3),INDEX(RAW_c_TEB0187_REV01!B:D,MATCH(H345,RAW_c_TEB0187_REV01!B:B,0),3)),"---")),"---")</f>
        <v>J19-40</v>
      </c>
      <c r="N345" t="str">
        <f>IFERROR(IF(AND(B345="B2B",J345="--"),L345,IF(
COUNTIF(B2B!H:H,(IF(K345&lt;&gt;"---",IF(INDEX(RAW_c_TEB0187_REV01!B:D,MATCH(H345,RAW_c_TEB0187_REV01!B:B,0),3)=L345,INDEX(
RAW_c_TEB0187_REV01!B:D,MATCH(H345,INDEX(RAW_c_TEB0187_REV01!B:B,MATCH(H345,RAW_c_TEB0187_REV01!B:B,)+1):'RAW_c_TEB0187_REV01'!B11416,)+MATCH(H345,RAW_c_TEB0187_REV01!B:B,),3),INDEX(RAW_c_TEB0187_REV01!B:D,MATCH(H345,RAW_c_TEB0187_REV01!B:B,0),3)),"---")))=0,"---",IF(K345&lt;&gt;"---",IF(INDEX(RAW_c_TEB0187_REV01!B:D,MATCH(H345,RAW_c_TEB0187_REV01!B:B,0),3)=L345,INDEX(
RAW_c_TEB0187_REV01!B:D,MATCH(H345,INDEX(RAW_c_TEB0187_REV01!B:B,MATCH(H345,RAW_c_TEB0187_REV01!B:B,)+1):'RAW_c_TEB0187_REV01'!B11416,)+MATCH(H345,RAW_c_TEB0187_REV01!B:B,),3),INDEX(RAW_c_TEB0187_REV01!B:D,MATCH(H345,RAW_c_TEB0187_REV01!B:B,0),3)),"---"))),"---")</f>
        <v>J2-B40</v>
      </c>
      <c r="T345">
        <f>COUNTIF(RAW_c_TEB0187_REV01!B:B,G345)</f>
        <v>2</v>
      </c>
      <c r="U345" t="str">
        <f t="shared" si="35"/>
        <v>B2B-IO</v>
      </c>
    </row>
    <row r="346" spans="1:21" x14ac:dyDescent="0.25">
      <c r="A346" t="s">
        <v>5927</v>
      </c>
      <c r="B346" t="s">
        <v>39</v>
      </c>
      <c r="C346" t="s">
        <v>5619</v>
      </c>
      <c r="D346" t="s">
        <v>410</v>
      </c>
      <c r="E346" t="s">
        <v>270</v>
      </c>
      <c r="F346" t="str">
        <f t="shared" si="30"/>
        <v>J2-B41</v>
      </c>
      <c r="G346" t="str">
        <f>VLOOKUP(F346,RAW_c_TEB0187_REV01!A:B,2,0)</f>
        <v>CY_B4_P</v>
      </c>
      <c r="H346" t="str">
        <f t="shared" si="31"/>
        <v>CY_B4_P</v>
      </c>
      <c r="I346" t="str">
        <f t="shared" si="32"/>
        <v>--</v>
      </c>
      <c r="J346" t="str">
        <f t="shared" si="33"/>
        <v>--</v>
      </c>
      <c r="K346">
        <f>IFERROR(IF(J346="--",IF(G346=H346,VLOOKUP(G346,RAW_c_TEB0187_REV01!L:N,3,0),SUM(VLOOKUP(H346,RAW_c_TEB0187_REV01!L:N,3,0),VLOOKUP(G346,RAW_c_TEB0187_REV01!L:N,3,0))),"---"),"---")</f>
        <v>61.314799999999998</v>
      </c>
      <c r="L346" t="str">
        <f t="shared" si="34"/>
        <v>J2-B41</v>
      </c>
      <c r="M346" t="str">
        <f>IFERROR(IF(
COUNTIF(B2B!H:H,(IF(K346&lt;&gt;"---",IF(INDEX(RAW_c_TEB0187_REV01!B:D,MATCH(H346,RAW_c_TEB0187_REV01!B:B,0),3)=L346,INDEX(
RAW_c_TEB0187_REV01!B:D,MATCH(H346,INDEX(RAW_c_TEB0187_REV01!B:B,MATCH(H346,RAW_c_TEB0187_REV01!B:B,)+1):'RAW_c_TEB0187_REV01'!B11417,)+MATCH(H346,RAW_c_TEB0187_REV01!B:B,),3),INDEX(RAW_c_TEB0187_REV01!B:D,MATCH(H346,RAW_c_TEB0187_REV01!B:B,0),3)),"---")))=1,"---",IF(K346&lt;&gt;"---",IF(INDEX(RAW_c_TEB0187_REV01!B:D,MATCH(H346,RAW_c_TEB0187_REV01!B:B,0),3)=L346,INDEX(
RAW_c_TEB0187_REV01!B:D,MATCH(H346,INDEX(RAW_c_TEB0187_REV01!B:B,MATCH(H346,RAW_c_TEB0187_REV01!B:B,)+1):'RAW_c_TEB0187_REV01'!B11417,)+MATCH(H346,RAW_c_TEB0187_REV01!B:B,),3),INDEX(RAW_c_TEB0187_REV01!B:D,MATCH(H346,RAW_c_TEB0187_REV01!B:B,0),3)),"---")),"---")</f>
        <v>J19-39</v>
      </c>
      <c r="N346" t="str">
        <f>IFERROR(IF(AND(B346="B2B",J346="--"),L346,IF(
COUNTIF(B2B!H:H,(IF(K346&lt;&gt;"---",IF(INDEX(RAW_c_TEB0187_REV01!B:D,MATCH(H346,RAW_c_TEB0187_REV01!B:B,0),3)=L346,INDEX(
RAW_c_TEB0187_REV01!B:D,MATCH(H346,INDEX(RAW_c_TEB0187_REV01!B:B,MATCH(H346,RAW_c_TEB0187_REV01!B:B,)+1):'RAW_c_TEB0187_REV01'!B11417,)+MATCH(H346,RAW_c_TEB0187_REV01!B:B,),3),INDEX(RAW_c_TEB0187_REV01!B:D,MATCH(H346,RAW_c_TEB0187_REV01!B:B,0),3)),"---")))=0,"---",IF(K346&lt;&gt;"---",IF(INDEX(RAW_c_TEB0187_REV01!B:D,MATCH(H346,RAW_c_TEB0187_REV01!B:B,0),3)=L346,INDEX(
RAW_c_TEB0187_REV01!B:D,MATCH(H346,INDEX(RAW_c_TEB0187_REV01!B:B,MATCH(H346,RAW_c_TEB0187_REV01!B:B,)+1):'RAW_c_TEB0187_REV01'!B11417,)+MATCH(H346,RAW_c_TEB0187_REV01!B:B,),3),INDEX(RAW_c_TEB0187_REV01!B:D,MATCH(H346,RAW_c_TEB0187_REV01!B:B,0),3)),"---"))),"---")</f>
        <v>J2-B41</v>
      </c>
      <c r="T346">
        <f>COUNTIF(RAW_c_TEB0187_REV01!B:B,G346)</f>
        <v>2</v>
      </c>
      <c r="U346" t="str">
        <f t="shared" si="35"/>
        <v>B2B-IO</v>
      </c>
    </row>
    <row r="347" spans="1:21" x14ac:dyDescent="0.25">
      <c r="A347" t="s">
        <v>5928</v>
      </c>
      <c r="B347" t="s">
        <v>39</v>
      </c>
      <c r="C347" t="s">
        <v>5619</v>
      </c>
      <c r="D347" t="s">
        <v>410</v>
      </c>
      <c r="E347" t="s">
        <v>271</v>
      </c>
      <c r="F347" t="str">
        <f t="shared" si="30"/>
        <v>J2-B42</v>
      </c>
      <c r="G347" t="str">
        <f>VLOOKUP(F347,RAW_c_TEB0187_REV01!A:B,2,0)</f>
        <v>CY_B4_N</v>
      </c>
      <c r="H347" t="str">
        <f t="shared" si="31"/>
        <v>CY_B4_N</v>
      </c>
      <c r="I347" t="str">
        <f t="shared" si="32"/>
        <v>--</v>
      </c>
      <c r="J347" t="str">
        <f t="shared" si="33"/>
        <v>--</v>
      </c>
      <c r="K347">
        <f>IFERROR(IF(J347="--",IF(G347=H347,VLOOKUP(G347,RAW_c_TEB0187_REV01!L:N,3,0),SUM(VLOOKUP(H347,RAW_c_TEB0187_REV01!L:N,3,0),VLOOKUP(G347,RAW_c_TEB0187_REV01!L:N,3,0))),"---"),"---")</f>
        <v>61.383000000000003</v>
      </c>
      <c r="L347" t="str">
        <f t="shared" si="34"/>
        <v>J2-B42</v>
      </c>
      <c r="M347" t="str">
        <f>IFERROR(IF(
COUNTIF(B2B!H:H,(IF(K347&lt;&gt;"---",IF(INDEX(RAW_c_TEB0187_REV01!B:D,MATCH(H347,RAW_c_TEB0187_REV01!B:B,0),3)=L347,INDEX(
RAW_c_TEB0187_REV01!B:D,MATCH(H347,INDEX(RAW_c_TEB0187_REV01!B:B,MATCH(H347,RAW_c_TEB0187_REV01!B:B,)+1):'RAW_c_TEB0187_REV01'!B11418,)+MATCH(H347,RAW_c_TEB0187_REV01!B:B,),3),INDEX(RAW_c_TEB0187_REV01!B:D,MATCH(H347,RAW_c_TEB0187_REV01!B:B,0),3)),"---")))=1,"---",IF(K347&lt;&gt;"---",IF(INDEX(RAW_c_TEB0187_REV01!B:D,MATCH(H347,RAW_c_TEB0187_REV01!B:B,0),3)=L347,INDEX(
RAW_c_TEB0187_REV01!B:D,MATCH(H347,INDEX(RAW_c_TEB0187_REV01!B:B,MATCH(H347,RAW_c_TEB0187_REV01!B:B,)+1):'RAW_c_TEB0187_REV01'!B11418,)+MATCH(H347,RAW_c_TEB0187_REV01!B:B,),3),INDEX(RAW_c_TEB0187_REV01!B:D,MATCH(H347,RAW_c_TEB0187_REV01!B:B,0),3)),"---")),"---")</f>
        <v>J19-41</v>
      </c>
      <c r="N347" t="str">
        <f>IFERROR(IF(AND(B347="B2B",J347="--"),L347,IF(
COUNTIF(B2B!H:H,(IF(K347&lt;&gt;"---",IF(INDEX(RAW_c_TEB0187_REV01!B:D,MATCH(H347,RAW_c_TEB0187_REV01!B:B,0),3)=L347,INDEX(
RAW_c_TEB0187_REV01!B:D,MATCH(H347,INDEX(RAW_c_TEB0187_REV01!B:B,MATCH(H347,RAW_c_TEB0187_REV01!B:B,)+1):'RAW_c_TEB0187_REV01'!B11418,)+MATCH(H347,RAW_c_TEB0187_REV01!B:B,),3),INDEX(RAW_c_TEB0187_REV01!B:D,MATCH(H347,RAW_c_TEB0187_REV01!B:B,0),3)),"---")))=0,"---",IF(K347&lt;&gt;"---",IF(INDEX(RAW_c_TEB0187_REV01!B:D,MATCH(H347,RAW_c_TEB0187_REV01!B:B,0),3)=L347,INDEX(
RAW_c_TEB0187_REV01!B:D,MATCH(H347,INDEX(RAW_c_TEB0187_REV01!B:B,MATCH(H347,RAW_c_TEB0187_REV01!B:B,)+1):'RAW_c_TEB0187_REV01'!B11418,)+MATCH(H347,RAW_c_TEB0187_REV01!B:B,),3),INDEX(RAW_c_TEB0187_REV01!B:D,MATCH(H347,RAW_c_TEB0187_REV01!B:B,0),3)),"---"))),"---")</f>
        <v>J2-B42</v>
      </c>
      <c r="T347">
        <f>COUNTIF(RAW_c_TEB0187_REV01!B:B,G347)</f>
        <v>2</v>
      </c>
      <c r="U347" t="str">
        <f t="shared" si="35"/>
        <v>B2B-IO</v>
      </c>
    </row>
    <row r="348" spans="1:21" x14ac:dyDescent="0.25">
      <c r="A348" t="s">
        <v>5929</v>
      </c>
      <c r="B348" t="s">
        <v>39</v>
      </c>
      <c r="C348" t="s">
        <v>433</v>
      </c>
      <c r="D348" t="s">
        <v>410</v>
      </c>
      <c r="E348" t="s">
        <v>272</v>
      </c>
      <c r="F348" t="str">
        <f t="shared" si="30"/>
        <v>J2-B43</v>
      </c>
      <c r="G348" t="str">
        <f>VLOOKUP(F348,RAW_c_TEB0187_REV01!A:B,2,0)</f>
        <v>GND</v>
      </c>
      <c r="H348" t="str">
        <f t="shared" si="31"/>
        <v>GND</v>
      </c>
      <c r="I348" t="str">
        <f t="shared" si="32"/>
        <v>--</v>
      </c>
      <c r="J348" t="str">
        <f t="shared" si="33"/>
        <v>---</v>
      </c>
      <c r="K348" t="str">
        <f>IFERROR(IF(J348="--",IF(G348=H348,VLOOKUP(G348,RAW_c_TEB0187_REV01!L:N,3,0),SUM(VLOOKUP(H348,RAW_c_TEB0187_REV01!L:N,3,0),VLOOKUP(G348,RAW_c_TEB0187_REV01!L:N,3,0))),"---"),"---")</f>
        <v>---</v>
      </c>
      <c r="L348" t="str">
        <f t="shared" si="34"/>
        <v>J2-B43</v>
      </c>
      <c r="M348" t="str">
        <f>IFERROR(IF(
COUNTIF(B2B!H:H,(IF(K348&lt;&gt;"---",IF(INDEX(RAW_c_TEB0187_REV01!B:D,MATCH(H348,RAW_c_TEB0187_REV01!B:B,0),3)=L348,INDEX(
RAW_c_TEB0187_REV01!B:D,MATCH(H348,INDEX(RAW_c_TEB0187_REV01!B:B,MATCH(H348,RAW_c_TEB0187_REV01!B:B,)+1):'RAW_c_TEB0187_REV01'!B11419,)+MATCH(H348,RAW_c_TEB0187_REV01!B:B,),3),INDEX(RAW_c_TEB0187_REV01!B:D,MATCH(H348,RAW_c_TEB0187_REV01!B:B,0),3)),"---")))=1,"---",IF(K348&lt;&gt;"---",IF(INDEX(RAW_c_TEB0187_REV01!B:D,MATCH(H348,RAW_c_TEB0187_REV01!B:B,0),3)=L348,INDEX(
RAW_c_TEB0187_REV01!B:D,MATCH(H348,INDEX(RAW_c_TEB0187_REV01!B:B,MATCH(H348,RAW_c_TEB0187_REV01!B:B,)+1):'RAW_c_TEB0187_REV01'!B11419,)+MATCH(H348,RAW_c_TEB0187_REV01!B:B,),3),INDEX(RAW_c_TEB0187_REV01!B:D,MATCH(H348,RAW_c_TEB0187_REV01!B:B,0),3)),"---")),"---")</f>
        <v>---</v>
      </c>
      <c r="N348" t="str">
        <f>IFERROR(IF(AND(B348="B2B",J348="--"),L348,IF(
COUNTIF(B2B!H:H,(IF(K348&lt;&gt;"---",IF(INDEX(RAW_c_TEB0187_REV01!B:D,MATCH(H348,RAW_c_TEB0187_REV01!B:B,0),3)=L348,INDEX(
RAW_c_TEB0187_REV01!B:D,MATCH(H348,INDEX(RAW_c_TEB0187_REV01!B:B,MATCH(H348,RAW_c_TEB0187_REV01!B:B,)+1):'RAW_c_TEB0187_REV01'!B11419,)+MATCH(H348,RAW_c_TEB0187_REV01!B:B,),3),INDEX(RAW_c_TEB0187_REV01!B:D,MATCH(H348,RAW_c_TEB0187_REV01!B:B,0),3)),"---")))=0,"---",IF(K348&lt;&gt;"---",IF(INDEX(RAW_c_TEB0187_REV01!B:D,MATCH(H348,RAW_c_TEB0187_REV01!B:B,0),3)=L348,INDEX(
RAW_c_TEB0187_REV01!B:D,MATCH(H348,INDEX(RAW_c_TEB0187_REV01!B:B,MATCH(H348,RAW_c_TEB0187_REV01!B:B,)+1):'RAW_c_TEB0187_REV01'!B11419,)+MATCH(H348,RAW_c_TEB0187_REV01!B:B,),3),INDEX(RAW_c_TEB0187_REV01!B:D,MATCH(H348,RAW_c_TEB0187_REV01!B:B,0),3)),"---"))),"---")</f>
        <v>---</v>
      </c>
      <c r="T348">
        <f>COUNTIF(RAW_c_TEB0187_REV01!B:B,G348)</f>
        <v>1098</v>
      </c>
      <c r="U348" t="str">
        <f t="shared" si="35"/>
        <v>B2B-GND</v>
      </c>
    </row>
    <row r="349" spans="1:21" x14ac:dyDescent="0.25">
      <c r="A349" t="s">
        <v>5930</v>
      </c>
      <c r="B349" t="s">
        <v>39</v>
      </c>
      <c r="C349" t="s">
        <v>5619</v>
      </c>
      <c r="D349" t="s">
        <v>410</v>
      </c>
      <c r="E349" t="s">
        <v>273</v>
      </c>
      <c r="F349" t="str">
        <f t="shared" si="30"/>
        <v>J2-B44</v>
      </c>
      <c r="G349" t="str">
        <f>VLOOKUP(F349,RAW_c_TEB0187_REV01!A:B,2,0)</f>
        <v>CSI2_D3_P</v>
      </c>
      <c r="H349" t="str">
        <f t="shared" si="31"/>
        <v>CSI2_D3_P</v>
      </c>
      <c r="I349" t="str">
        <f t="shared" si="32"/>
        <v>--</v>
      </c>
      <c r="J349" t="str">
        <f t="shared" si="33"/>
        <v>--</v>
      </c>
      <c r="K349">
        <f>IFERROR(IF(J349="--",IF(G349=H349,VLOOKUP(G349,RAW_c_TEB0187_REV01!L:N,3,0),SUM(VLOOKUP(H349,RAW_c_TEB0187_REV01!L:N,3,0),VLOOKUP(G349,RAW_c_TEB0187_REV01!L:N,3,0))),"---"),"---")</f>
        <v>92.866200000000006</v>
      </c>
      <c r="L349" t="str">
        <f t="shared" si="34"/>
        <v>J2-B44</v>
      </c>
      <c r="M349" t="str">
        <f>IFERROR(IF(
COUNTIF(B2B!H:H,(IF(K349&lt;&gt;"---",IF(INDEX(RAW_c_TEB0187_REV01!B:D,MATCH(H349,RAW_c_TEB0187_REV01!B:B,0),3)=L349,INDEX(
RAW_c_TEB0187_REV01!B:D,MATCH(H349,INDEX(RAW_c_TEB0187_REV01!B:B,MATCH(H349,RAW_c_TEB0187_REV01!B:B,)+1):'RAW_c_TEB0187_REV01'!B11420,)+MATCH(H349,RAW_c_TEB0187_REV01!B:B,),3),INDEX(RAW_c_TEB0187_REV01!B:D,MATCH(H349,RAW_c_TEB0187_REV01!B:B,0),3)),"---")))=1,"---",IF(K349&lt;&gt;"---",IF(INDEX(RAW_c_TEB0187_REV01!B:D,MATCH(H349,RAW_c_TEB0187_REV01!B:B,0),3)=L349,INDEX(
RAW_c_TEB0187_REV01!B:D,MATCH(H349,INDEX(RAW_c_TEB0187_REV01!B:B,MATCH(H349,RAW_c_TEB0187_REV01!B:B,)+1):'RAW_c_TEB0187_REV01'!B11420,)+MATCH(H349,RAW_c_TEB0187_REV01!B:B,),3),INDEX(RAW_c_TEB0187_REV01!B:D,MATCH(H349,RAW_c_TEB0187_REV01!B:B,0),3)),"---")),"---")</f>
        <v>J30-8</v>
      </c>
      <c r="N349" t="str">
        <f>IFERROR(IF(AND(B349="B2B",J349="--"),L349,IF(
COUNTIF(B2B!H:H,(IF(K349&lt;&gt;"---",IF(INDEX(RAW_c_TEB0187_REV01!B:D,MATCH(H349,RAW_c_TEB0187_REV01!B:B,0),3)=L349,INDEX(
RAW_c_TEB0187_REV01!B:D,MATCH(H349,INDEX(RAW_c_TEB0187_REV01!B:B,MATCH(H349,RAW_c_TEB0187_REV01!B:B,)+1):'RAW_c_TEB0187_REV01'!B11420,)+MATCH(H349,RAW_c_TEB0187_REV01!B:B,),3),INDEX(RAW_c_TEB0187_REV01!B:D,MATCH(H349,RAW_c_TEB0187_REV01!B:B,0),3)),"---")))=0,"---",IF(K349&lt;&gt;"---",IF(INDEX(RAW_c_TEB0187_REV01!B:D,MATCH(H349,RAW_c_TEB0187_REV01!B:B,0),3)=L349,INDEX(
RAW_c_TEB0187_REV01!B:D,MATCH(H349,INDEX(RAW_c_TEB0187_REV01!B:B,MATCH(H349,RAW_c_TEB0187_REV01!B:B,)+1):'RAW_c_TEB0187_REV01'!B11420,)+MATCH(H349,RAW_c_TEB0187_REV01!B:B,),3),INDEX(RAW_c_TEB0187_REV01!B:D,MATCH(H349,RAW_c_TEB0187_REV01!B:B,0),3)),"---"))),"---")</f>
        <v>J2-B44</v>
      </c>
      <c r="T349">
        <f>COUNTIF(RAW_c_TEB0187_REV01!B:B,G349)</f>
        <v>2</v>
      </c>
      <c r="U349" t="str">
        <f t="shared" si="35"/>
        <v>B2B-IO</v>
      </c>
    </row>
    <row r="350" spans="1:21" x14ac:dyDescent="0.25">
      <c r="A350" t="s">
        <v>5931</v>
      </c>
      <c r="B350" t="s">
        <v>39</v>
      </c>
      <c r="C350" t="s">
        <v>5619</v>
      </c>
      <c r="D350" t="s">
        <v>410</v>
      </c>
      <c r="E350" t="s">
        <v>274</v>
      </c>
      <c r="F350" t="str">
        <f t="shared" si="30"/>
        <v>J2-B45</v>
      </c>
      <c r="G350" t="str">
        <f>VLOOKUP(F350,RAW_c_TEB0187_REV01!A:B,2,0)</f>
        <v>CSI2_D3_N</v>
      </c>
      <c r="H350" t="str">
        <f t="shared" si="31"/>
        <v>CSI2_D3_N</v>
      </c>
      <c r="I350" t="str">
        <f t="shared" si="32"/>
        <v>--</v>
      </c>
      <c r="J350" t="str">
        <f t="shared" si="33"/>
        <v>--</v>
      </c>
      <c r="K350">
        <f>IFERROR(IF(J350="--",IF(G350=H350,VLOOKUP(G350,RAW_c_TEB0187_REV01!L:N,3,0),SUM(VLOOKUP(H350,RAW_c_TEB0187_REV01!L:N,3,0),VLOOKUP(G350,RAW_c_TEB0187_REV01!L:N,3,0))),"---"),"---")</f>
        <v>92.960899999999995</v>
      </c>
      <c r="L350" t="str">
        <f t="shared" si="34"/>
        <v>J2-B45</v>
      </c>
      <c r="M350" t="str">
        <f>IFERROR(IF(
COUNTIF(B2B!H:H,(IF(K350&lt;&gt;"---",IF(INDEX(RAW_c_TEB0187_REV01!B:D,MATCH(H350,RAW_c_TEB0187_REV01!B:B,0),3)=L350,INDEX(
RAW_c_TEB0187_REV01!B:D,MATCH(H350,INDEX(RAW_c_TEB0187_REV01!B:B,MATCH(H350,RAW_c_TEB0187_REV01!B:B,)+1):'RAW_c_TEB0187_REV01'!B11421,)+MATCH(H350,RAW_c_TEB0187_REV01!B:B,),3),INDEX(RAW_c_TEB0187_REV01!B:D,MATCH(H350,RAW_c_TEB0187_REV01!B:B,0),3)),"---")))=1,"---",IF(K350&lt;&gt;"---",IF(INDEX(RAW_c_TEB0187_REV01!B:D,MATCH(H350,RAW_c_TEB0187_REV01!B:B,0),3)=L350,INDEX(
RAW_c_TEB0187_REV01!B:D,MATCH(H350,INDEX(RAW_c_TEB0187_REV01!B:B,MATCH(H350,RAW_c_TEB0187_REV01!B:B,)+1):'RAW_c_TEB0187_REV01'!B11421,)+MATCH(H350,RAW_c_TEB0187_REV01!B:B,),3),INDEX(RAW_c_TEB0187_REV01!B:D,MATCH(H350,RAW_c_TEB0187_REV01!B:B,0),3)),"---")),"---")</f>
        <v>J30-9</v>
      </c>
      <c r="N350" t="str">
        <f>IFERROR(IF(AND(B350="B2B",J350="--"),L350,IF(
COUNTIF(B2B!H:H,(IF(K350&lt;&gt;"---",IF(INDEX(RAW_c_TEB0187_REV01!B:D,MATCH(H350,RAW_c_TEB0187_REV01!B:B,0),3)=L350,INDEX(
RAW_c_TEB0187_REV01!B:D,MATCH(H350,INDEX(RAW_c_TEB0187_REV01!B:B,MATCH(H350,RAW_c_TEB0187_REV01!B:B,)+1):'RAW_c_TEB0187_REV01'!B11421,)+MATCH(H350,RAW_c_TEB0187_REV01!B:B,),3),INDEX(RAW_c_TEB0187_REV01!B:D,MATCH(H350,RAW_c_TEB0187_REV01!B:B,0),3)),"---")))=0,"---",IF(K350&lt;&gt;"---",IF(INDEX(RAW_c_TEB0187_REV01!B:D,MATCH(H350,RAW_c_TEB0187_REV01!B:B,0),3)=L350,INDEX(
RAW_c_TEB0187_REV01!B:D,MATCH(H350,INDEX(RAW_c_TEB0187_REV01!B:B,MATCH(H350,RAW_c_TEB0187_REV01!B:B,)+1):'RAW_c_TEB0187_REV01'!B11421,)+MATCH(H350,RAW_c_TEB0187_REV01!B:B,),3),INDEX(RAW_c_TEB0187_REV01!B:D,MATCH(H350,RAW_c_TEB0187_REV01!B:B,0),3)),"---"))),"---")</f>
        <v>J2-B45</v>
      </c>
      <c r="T350">
        <f>COUNTIF(RAW_c_TEB0187_REV01!B:B,G350)</f>
        <v>2</v>
      </c>
      <c r="U350" t="str">
        <f t="shared" si="35"/>
        <v>B2B-IO</v>
      </c>
    </row>
    <row r="351" spans="1:21" x14ac:dyDescent="0.25">
      <c r="A351" t="s">
        <v>5932</v>
      </c>
      <c r="B351" t="s">
        <v>39</v>
      </c>
      <c r="C351" t="s">
        <v>5619</v>
      </c>
      <c r="D351" t="s">
        <v>410</v>
      </c>
      <c r="E351" t="s">
        <v>275</v>
      </c>
      <c r="F351" t="str">
        <f t="shared" si="30"/>
        <v>J2-B46</v>
      </c>
      <c r="G351" t="str">
        <f>VLOOKUP(F351,RAW_c_TEB0187_REV01!A:B,2,0)</f>
        <v>CSI2_C_P</v>
      </c>
      <c r="H351" t="str">
        <f t="shared" si="31"/>
        <v>CSI2_C_P</v>
      </c>
      <c r="I351" t="str">
        <f t="shared" si="32"/>
        <v>--</v>
      </c>
      <c r="J351" t="str">
        <f t="shared" si="33"/>
        <v>--</v>
      </c>
      <c r="K351">
        <f>IFERROR(IF(J351="--",IF(G351=H351,VLOOKUP(G351,RAW_c_TEB0187_REV01!L:N,3,0),SUM(VLOOKUP(H351,RAW_c_TEB0187_REV01!L:N,3,0),VLOOKUP(G351,RAW_c_TEB0187_REV01!L:N,3,0))),"---"),"---")</f>
        <v>91.329700000000003</v>
      </c>
      <c r="L351" t="str">
        <f t="shared" si="34"/>
        <v>J2-B46</v>
      </c>
      <c r="M351" t="str">
        <f>IFERROR(IF(
COUNTIF(B2B!H:H,(IF(K351&lt;&gt;"---",IF(INDEX(RAW_c_TEB0187_REV01!B:D,MATCH(H351,RAW_c_TEB0187_REV01!B:B,0),3)=L351,INDEX(
RAW_c_TEB0187_REV01!B:D,MATCH(H351,INDEX(RAW_c_TEB0187_REV01!B:B,MATCH(H351,RAW_c_TEB0187_REV01!B:B,)+1):'RAW_c_TEB0187_REV01'!B11422,)+MATCH(H351,RAW_c_TEB0187_REV01!B:B,),3),INDEX(RAW_c_TEB0187_REV01!B:D,MATCH(H351,RAW_c_TEB0187_REV01!B:B,0),3)),"---")))=1,"---",IF(K351&lt;&gt;"---",IF(INDEX(RAW_c_TEB0187_REV01!B:D,MATCH(H351,RAW_c_TEB0187_REV01!B:B,0),3)=L351,INDEX(
RAW_c_TEB0187_REV01!B:D,MATCH(H351,INDEX(RAW_c_TEB0187_REV01!B:B,MATCH(H351,RAW_c_TEB0187_REV01!B:B,)+1):'RAW_c_TEB0187_REV01'!B11422,)+MATCH(H351,RAW_c_TEB0187_REV01!B:B,),3),INDEX(RAW_c_TEB0187_REV01!B:D,MATCH(H351,RAW_c_TEB0187_REV01!B:B,0),3)),"---")),"---")</f>
        <v>J30-14</v>
      </c>
      <c r="N351" t="str">
        <f>IFERROR(IF(AND(B351="B2B",J351="--"),L351,IF(
COUNTIF(B2B!H:H,(IF(K351&lt;&gt;"---",IF(INDEX(RAW_c_TEB0187_REV01!B:D,MATCH(H351,RAW_c_TEB0187_REV01!B:B,0),3)=L351,INDEX(
RAW_c_TEB0187_REV01!B:D,MATCH(H351,INDEX(RAW_c_TEB0187_REV01!B:B,MATCH(H351,RAW_c_TEB0187_REV01!B:B,)+1):'RAW_c_TEB0187_REV01'!B11422,)+MATCH(H351,RAW_c_TEB0187_REV01!B:B,),3),INDEX(RAW_c_TEB0187_REV01!B:D,MATCH(H351,RAW_c_TEB0187_REV01!B:B,0),3)),"---")))=0,"---",IF(K351&lt;&gt;"---",IF(INDEX(RAW_c_TEB0187_REV01!B:D,MATCH(H351,RAW_c_TEB0187_REV01!B:B,0),3)=L351,INDEX(
RAW_c_TEB0187_REV01!B:D,MATCH(H351,INDEX(RAW_c_TEB0187_REV01!B:B,MATCH(H351,RAW_c_TEB0187_REV01!B:B,)+1):'RAW_c_TEB0187_REV01'!B11422,)+MATCH(H351,RAW_c_TEB0187_REV01!B:B,),3),INDEX(RAW_c_TEB0187_REV01!B:D,MATCH(H351,RAW_c_TEB0187_REV01!B:B,0),3)),"---"))),"---")</f>
        <v>J2-B46</v>
      </c>
      <c r="T351">
        <f>COUNTIF(RAW_c_TEB0187_REV01!B:B,G351)</f>
        <v>2</v>
      </c>
      <c r="U351" t="str">
        <f t="shared" si="35"/>
        <v>B2B-IO</v>
      </c>
    </row>
    <row r="352" spans="1:21" x14ac:dyDescent="0.25">
      <c r="A352" t="s">
        <v>5933</v>
      </c>
      <c r="B352" t="s">
        <v>39</v>
      </c>
      <c r="C352" t="s">
        <v>5619</v>
      </c>
      <c r="D352" t="s">
        <v>410</v>
      </c>
      <c r="E352" t="s">
        <v>276</v>
      </c>
      <c r="F352" t="str">
        <f t="shared" si="30"/>
        <v>J2-B47</v>
      </c>
      <c r="G352" t="str">
        <f>VLOOKUP(F352,RAW_c_TEB0187_REV01!A:B,2,0)</f>
        <v>CSI2_C_N</v>
      </c>
      <c r="H352" t="str">
        <f t="shared" si="31"/>
        <v>CSI2_C_N</v>
      </c>
      <c r="I352" t="str">
        <f t="shared" si="32"/>
        <v>--</v>
      </c>
      <c r="J352" t="str">
        <f t="shared" si="33"/>
        <v>--</v>
      </c>
      <c r="K352">
        <f>IFERROR(IF(J352="--",IF(G352=H352,VLOOKUP(G352,RAW_c_TEB0187_REV01!L:N,3,0),SUM(VLOOKUP(H352,RAW_c_TEB0187_REV01!L:N,3,0),VLOOKUP(G352,RAW_c_TEB0187_REV01!L:N,3,0))),"---"),"---")</f>
        <v>91.391599999999997</v>
      </c>
      <c r="L352" t="str">
        <f t="shared" si="34"/>
        <v>J2-B47</v>
      </c>
      <c r="M352" t="str">
        <f>IFERROR(IF(
COUNTIF(B2B!H:H,(IF(K352&lt;&gt;"---",IF(INDEX(RAW_c_TEB0187_REV01!B:D,MATCH(H352,RAW_c_TEB0187_REV01!B:B,0),3)=L352,INDEX(
RAW_c_TEB0187_REV01!B:D,MATCH(H352,INDEX(RAW_c_TEB0187_REV01!B:B,MATCH(H352,RAW_c_TEB0187_REV01!B:B,)+1):'RAW_c_TEB0187_REV01'!B11423,)+MATCH(H352,RAW_c_TEB0187_REV01!B:B,),3),INDEX(RAW_c_TEB0187_REV01!B:D,MATCH(H352,RAW_c_TEB0187_REV01!B:B,0),3)),"---")))=1,"---",IF(K352&lt;&gt;"---",IF(INDEX(RAW_c_TEB0187_REV01!B:D,MATCH(H352,RAW_c_TEB0187_REV01!B:B,0),3)=L352,INDEX(
RAW_c_TEB0187_REV01!B:D,MATCH(H352,INDEX(RAW_c_TEB0187_REV01!B:B,MATCH(H352,RAW_c_TEB0187_REV01!B:B,)+1):'RAW_c_TEB0187_REV01'!B11423,)+MATCH(H352,RAW_c_TEB0187_REV01!B:B,),3),INDEX(RAW_c_TEB0187_REV01!B:D,MATCH(H352,RAW_c_TEB0187_REV01!B:B,0),3)),"---")),"---")</f>
        <v>J30-15</v>
      </c>
      <c r="N352" t="str">
        <f>IFERROR(IF(AND(B352="B2B",J352="--"),L352,IF(
COUNTIF(B2B!H:H,(IF(K352&lt;&gt;"---",IF(INDEX(RAW_c_TEB0187_REV01!B:D,MATCH(H352,RAW_c_TEB0187_REV01!B:B,0),3)=L352,INDEX(
RAW_c_TEB0187_REV01!B:D,MATCH(H352,INDEX(RAW_c_TEB0187_REV01!B:B,MATCH(H352,RAW_c_TEB0187_REV01!B:B,)+1):'RAW_c_TEB0187_REV01'!B11423,)+MATCH(H352,RAW_c_TEB0187_REV01!B:B,),3),INDEX(RAW_c_TEB0187_REV01!B:D,MATCH(H352,RAW_c_TEB0187_REV01!B:B,0),3)),"---")))=0,"---",IF(K352&lt;&gt;"---",IF(INDEX(RAW_c_TEB0187_REV01!B:D,MATCH(H352,RAW_c_TEB0187_REV01!B:B,0),3)=L352,INDEX(
RAW_c_TEB0187_REV01!B:D,MATCH(H352,INDEX(RAW_c_TEB0187_REV01!B:B,MATCH(H352,RAW_c_TEB0187_REV01!B:B,)+1):'RAW_c_TEB0187_REV01'!B11423,)+MATCH(H352,RAW_c_TEB0187_REV01!B:B,),3),INDEX(RAW_c_TEB0187_REV01!B:D,MATCH(H352,RAW_c_TEB0187_REV01!B:B,0),3)),"---"))),"---")</f>
        <v>J2-B47</v>
      </c>
      <c r="T352">
        <f>COUNTIF(RAW_c_TEB0187_REV01!B:B,G352)</f>
        <v>2</v>
      </c>
      <c r="U352" t="str">
        <f t="shared" si="35"/>
        <v>B2B-IO</v>
      </c>
    </row>
    <row r="353" spans="1:21" x14ac:dyDescent="0.25">
      <c r="A353" t="s">
        <v>5934</v>
      </c>
      <c r="B353" t="s">
        <v>39</v>
      </c>
      <c r="C353" t="s">
        <v>5619</v>
      </c>
      <c r="D353" t="s">
        <v>410</v>
      </c>
      <c r="E353" t="s">
        <v>277</v>
      </c>
      <c r="F353" t="str">
        <f t="shared" si="30"/>
        <v>J2-B48</v>
      </c>
      <c r="G353" t="str">
        <f>VLOOKUP(F353,RAW_c_TEB0187_REV01!A:B,2,0)</f>
        <v>CSI2_D0_P</v>
      </c>
      <c r="H353" t="str">
        <f t="shared" si="31"/>
        <v>CSI2_D0_P</v>
      </c>
      <c r="I353" t="str">
        <f t="shared" si="32"/>
        <v>--</v>
      </c>
      <c r="J353" t="str">
        <f t="shared" si="33"/>
        <v>--</v>
      </c>
      <c r="K353">
        <f>IFERROR(IF(J353="--",IF(G353=H353,VLOOKUP(G353,RAW_c_TEB0187_REV01!L:N,3,0),SUM(VLOOKUP(H353,RAW_c_TEB0187_REV01!L:N,3,0),VLOOKUP(G353,RAW_c_TEB0187_REV01!L:N,3,0))),"---"),"---")</f>
        <v>92.021000000000001</v>
      </c>
      <c r="L353" t="str">
        <f t="shared" si="34"/>
        <v>J2-B48</v>
      </c>
      <c r="M353" t="str">
        <f>IFERROR(IF(
COUNTIF(B2B!H:H,(IF(K353&lt;&gt;"---",IF(INDEX(RAW_c_TEB0187_REV01!B:D,MATCH(H353,RAW_c_TEB0187_REV01!B:B,0),3)=L353,INDEX(
RAW_c_TEB0187_REV01!B:D,MATCH(H353,INDEX(RAW_c_TEB0187_REV01!B:B,MATCH(H353,RAW_c_TEB0187_REV01!B:B,)+1):'RAW_c_TEB0187_REV01'!B11424,)+MATCH(H353,RAW_c_TEB0187_REV01!B:B,),3),INDEX(RAW_c_TEB0187_REV01!B:D,MATCH(H353,RAW_c_TEB0187_REV01!B:B,0),3)),"---")))=1,"---",IF(K353&lt;&gt;"---",IF(INDEX(RAW_c_TEB0187_REV01!B:D,MATCH(H353,RAW_c_TEB0187_REV01!B:B,0),3)=L353,INDEX(
RAW_c_TEB0187_REV01!B:D,MATCH(H353,INDEX(RAW_c_TEB0187_REV01!B:B,MATCH(H353,RAW_c_TEB0187_REV01!B:B,)+1):'RAW_c_TEB0187_REV01'!B11424,)+MATCH(H353,RAW_c_TEB0187_REV01!B:B,),3),INDEX(RAW_c_TEB0187_REV01!B:D,MATCH(H353,RAW_c_TEB0187_REV01!B:B,0),3)),"---")),"---")</f>
        <v>J30-20</v>
      </c>
      <c r="N353" t="str">
        <f>IFERROR(IF(AND(B353="B2B",J353="--"),L353,IF(
COUNTIF(B2B!H:H,(IF(K353&lt;&gt;"---",IF(INDEX(RAW_c_TEB0187_REV01!B:D,MATCH(H353,RAW_c_TEB0187_REV01!B:B,0),3)=L353,INDEX(
RAW_c_TEB0187_REV01!B:D,MATCH(H353,INDEX(RAW_c_TEB0187_REV01!B:B,MATCH(H353,RAW_c_TEB0187_REV01!B:B,)+1):'RAW_c_TEB0187_REV01'!B11424,)+MATCH(H353,RAW_c_TEB0187_REV01!B:B,),3),INDEX(RAW_c_TEB0187_REV01!B:D,MATCH(H353,RAW_c_TEB0187_REV01!B:B,0),3)),"---")))=0,"---",IF(K353&lt;&gt;"---",IF(INDEX(RAW_c_TEB0187_REV01!B:D,MATCH(H353,RAW_c_TEB0187_REV01!B:B,0),3)=L353,INDEX(
RAW_c_TEB0187_REV01!B:D,MATCH(H353,INDEX(RAW_c_TEB0187_REV01!B:B,MATCH(H353,RAW_c_TEB0187_REV01!B:B,)+1):'RAW_c_TEB0187_REV01'!B11424,)+MATCH(H353,RAW_c_TEB0187_REV01!B:B,),3),INDEX(RAW_c_TEB0187_REV01!B:D,MATCH(H353,RAW_c_TEB0187_REV01!B:B,0),3)),"---"))),"---")</f>
        <v>J2-B48</v>
      </c>
      <c r="T353">
        <f>COUNTIF(RAW_c_TEB0187_REV01!B:B,G353)</f>
        <v>2</v>
      </c>
      <c r="U353" t="str">
        <f t="shared" si="35"/>
        <v>B2B-IO</v>
      </c>
    </row>
    <row r="354" spans="1:21" x14ac:dyDescent="0.25">
      <c r="A354" t="s">
        <v>5935</v>
      </c>
      <c r="B354" t="s">
        <v>39</v>
      </c>
      <c r="C354" t="s">
        <v>5619</v>
      </c>
      <c r="D354" t="s">
        <v>410</v>
      </c>
      <c r="E354" t="s">
        <v>278</v>
      </c>
      <c r="F354" t="str">
        <f t="shared" si="30"/>
        <v>J2-B49</v>
      </c>
      <c r="G354" t="str">
        <f>VLOOKUP(F354,RAW_c_TEB0187_REV01!A:B,2,0)</f>
        <v>CSI2_D0_N</v>
      </c>
      <c r="H354" t="str">
        <f t="shared" si="31"/>
        <v>CSI2_D0_N</v>
      </c>
      <c r="I354" t="str">
        <f t="shared" si="32"/>
        <v>--</v>
      </c>
      <c r="J354" t="str">
        <f t="shared" si="33"/>
        <v>--</v>
      </c>
      <c r="K354">
        <f>IFERROR(IF(J354="--",IF(G354=H354,VLOOKUP(G354,RAW_c_TEB0187_REV01!L:N,3,0),SUM(VLOOKUP(H354,RAW_c_TEB0187_REV01!L:N,3,0),VLOOKUP(G354,RAW_c_TEB0187_REV01!L:N,3,0))),"---"),"---")</f>
        <v>92.0702</v>
      </c>
      <c r="L354" t="str">
        <f t="shared" si="34"/>
        <v>J2-B49</v>
      </c>
      <c r="M354" t="str">
        <f>IFERROR(IF(
COUNTIF(B2B!H:H,(IF(K354&lt;&gt;"---",IF(INDEX(RAW_c_TEB0187_REV01!B:D,MATCH(H354,RAW_c_TEB0187_REV01!B:B,0),3)=L354,INDEX(
RAW_c_TEB0187_REV01!B:D,MATCH(H354,INDEX(RAW_c_TEB0187_REV01!B:B,MATCH(H354,RAW_c_TEB0187_REV01!B:B,)+1):'RAW_c_TEB0187_REV01'!B11425,)+MATCH(H354,RAW_c_TEB0187_REV01!B:B,),3),INDEX(RAW_c_TEB0187_REV01!B:D,MATCH(H354,RAW_c_TEB0187_REV01!B:B,0),3)),"---")))=1,"---",IF(K354&lt;&gt;"---",IF(INDEX(RAW_c_TEB0187_REV01!B:D,MATCH(H354,RAW_c_TEB0187_REV01!B:B,0),3)=L354,INDEX(
RAW_c_TEB0187_REV01!B:D,MATCH(H354,INDEX(RAW_c_TEB0187_REV01!B:B,MATCH(H354,RAW_c_TEB0187_REV01!B:B,)+1):'RAW_c_TEB0187_REV01'!B11425,)+MATCH(H354,RAW_c_TEB0187_REV01!B:B,),3),INDEX(RAW_c_TEB0187_REV01!B:D,MATCH(H354,RAW_c_TEB0187_REV01!B:B,0),3)),"---")),"---")</f>
        <v>J30-21</v>
      </c>
      <c r="N354" t="str">
        <f>IFERROR(IF(AND(B354="B2B",J354="--"),L354,IF(
COUNTIF(B2B!H:H,(IF(K354&lt;&gt;"---",IF(INDEX(RAW_c_TEB0187_REV01!B:D,MATCH(H354,RAW_c_TEB0187_REV01!B:B,0),3)=L354,INDEX(
RAW_c_TEB0187_REV01!B:D,MATCH(H354,INDEX(RAW_c_TEB0187_REV01!B:B,MATCH(H354,RAW_c_TEB0187_REV01!B:B,)+1):'RAW_c_TEB0187_REV01'!B11425,)+MATCH(H354,RAW_c_TEB0187_REV01!B:B,),3),INDEX(RAW_c_TEB0187_REV01!B:D,MATCH(H354,RAW_c_TEB0187_REV01!B:B,0),3)),"---")))=0,"---",IF(K354&lt;&gt;"---",IF(INDEX(RAW_c_TEB0187_REV01!B:D,MATCH(H354,RAW_c_TEB0187_REV01!B:B,0),3)=L354,INDEX(
RAW_c_TEB0187_REV01!B:D,MATCH(H354,INDEX(RAW_c_TEB0187_REV01!B:B,MATCH(H354,RAW_c_TEB0187_REV01!B:B,)+1):'RAW_c_TEB0187_REV01'!B11425,)+MATCH(H354,RAW_c_TEB0187_REV01!B:B,),3),INDEX(RAW_c_TEB0187_REV01!B:D,MATCH(H354,RAW_c_TEB0187_REV01!B:B,0),3)),"---"))),"---")</f>
        <v>J2-B49</v>
      </c>
      <c r="T354">
        <f>COUNTIF(RAW_c_TEB0187_REV01!B:B,G354)</f>
        <v>2</v>
      </c>
      <c r="U354" t="str">
        <f t="shared" si="35"/>
        <v>B2B-IO</v>
      </c>
    </row>
    <row r="355" spans="1:21" x14ac:dyDescent="0.25">
      <c r="A355" t="s">
        <v>5936</v>
      </c>
      <c r="B355" t="s">
        <v>39</v>
      </c>
      <c r="C355" t="s">
        <v>433</v>
      </c>
      <c r="D355" t="s">
        <v>410</v>
      </c>
      <c r="E355" t="s">
        <v>279</v>
      </c>
      <c r="F355" t="str">
        <f t="shared" si="30"/>
        <v>J2-B50</v>
      </c>
      <c r="G355" t="str">
        <f>VLOOKUP(F355,RAW_c_TEB0187_REV01!A:B,2,0)</f>
        <v>GND</v>
      </c>
      <c r="H355" t="str">
        <f t="shared" si="31"/>
        <v>GND</v>
      </c>
      <c r="I355" t="str">
        <f t="shared" si="32"/>
        <v>--</v>
      </c>
      <c r="J355" t="str">
        <f t="shared" si="33"/>
        <v>---</v>
      </c>
      <c r="K355" t="str">
        <f>IFERROR(IF(J355="--",IF(G355=H355,VLOOKUP(G355,RAW_c_TEB0187_REV01!L:N,3,0),SUM(VLOOKUP(H355,RAW_c_TEB0187_REV01!L:N,3,0),VLOOKUP(G355,RAW_c_TEB0187_REV01!L:N,3,0))),"---"),"---")</f>
        <v>---</v>
      </c>
      <c r="L355" t="str">
        <f t="shared" si="34"/>
        <v>J2-B50</v>
      </c>
      <c r="M355" t="str">
        <f>IFERROR(IF(
COUNTIF(B2B!H:H,(IF(K355&lt;&gt;"---",IF(INDEX(RAW_c_TEB0187_REV01!B:D,MATCH(H355,RAW_c_TEB0187_REV01!B:B,0),3)=L355,INDEX(
RAW_c_TEB0187_REV01!B:D,MATCH(H355,INDEX(RAW_c_TEB0187_REV01!B:B,MATCH(H355,RAW_c_TEB0187_REV01!B:B,)+1):'RAW_c_TEB0187_REV01'!B11426,)+MATCH(H355,RAW_c_TEB0187_REV01!B:B,),3),INDEX(RAW_c_TEB0187_REV01!B:D,MATCH(H355,RAW_c_TEB0187_REV01!B:B,0),3)),"---")))=1,"---",IF(K355&lt;&gt;"---",IF(INDEX(RAW_c_TEB0187_REV01!B:D,MATCH(H355,RAW_c_TEB0187_REV01!B:B,0),3)=L355,INDEX(
RAW_c_TEB0187_REV01!B:D,MATCH(H355,INDEX(RAW_c_TEB0187_REV01!B:B,MATCH(H355,RAW_c_TEB0187_REV01!B:B,)+1):'RAW_c_TEB0187_REV01'!B11426,)+MATCH(H355,RAW_c_TEB0187_REV01!B:B,),3),INDEX(RAW_c_TEB0187_REV01!B:D,MATCH(H355,RAW_c_TEB0187_REV01!B:B,0),3)),"---")),"---")</f>
        <v>---</v>
      </c>
      <c r="N355" t="str">
        <f>IFERROR(IF(AND(B355="B2B",J355="--"),L355,IF(
COUNTIF(B2B!H:H,(IF(K355&lt;&gt;"---",IF(INDEX(RAW_c_TEB0187_REV01!B:D,MATCH(H355,RAW_c_TEB0187_REV01!B:B,0),3)=L355,INDEX(
RAW_c_TEB0187_REV01!B:D,MATCH(H355,INDEX(RAW_c_TEB0187_REV01!B:B,MATCH(H355,RAW_c_TEB0187_REV01!B:B,)+1):'RAW_c_TEB0187_REV01'!B11426,)+MATCH(H355,RAW_c_TEB0187_REV01!B:B,),3),INDEX(RAW_c_TEB0187_REV01!B:D,MATCH(H355,RAW_c_TEB0187_REV01!B:B,0),3)),"---")))=0,"---",IF(K355&lt;&gt;"---",IF(INDEX(RAW_c_TEB0187_REV01!B:D,MATCH(H355,RAW_c_TEB0187_REV01!B:B,0),3)=L355,INDEX(
RAW_c_TEB0187_REV01!B:D,MATCH(H355,INDEX(RAW_c_TEB0187_REV01!B:B,MATCH(H355,RAW_c_TEB0187_REV01!B:B,)+1):'RAW_c_TEB0187_REV01'!B11426,)+MATCH(H355,RAW_c_TEB0187_REV01!B:B,),3),INDEX(RAW_c_TEB0187_REV01!B:D,MATCH(H355,RAW_c_TEB0187_REV01!B:B,0),3)),"---"))),"---")</f>
        <v>---</v>
      </c>
      <c r="T355">
        <f>COUNTIF(RAW_c_TEB0187_REV01!B:B,G355)</f>
        <v>1098</v>
      </c>
      <c r="U355" t="str">
        <f t="shared" si="35"/>
        <v>B2B-GND</v>
      </c>
    </row>
    <row r="356" spans="1:21" x14ac:dyDescent="0.25">
      <c r="A356" t="s">
        <v>5937</v>
      </c>
      <c r="B356" t="s">
        <v>39</v>
      </c>
      <c r="C356" t="s">
        <v>5619</v>
      </c>
      <c r="D356" t="s">
        <v>410</v>
      </c>
      <c r="E356" t="s">
        <v>280</v>
      </c>
      <c r="F356" t="str">
        <f t="shared" si="30"/>
        <v>J2-B51</v>
      </c>
      <c r="G356" t="str">
        <f>VLOOKUP(F356,RAW_c_TEB0187_REV01!A:B,2,0)</f>
        <v>CSI1_C_P</v>
      </c>
      <c r="H356" t="str">
        <f t="shared" si="31"/>
        <v>CSI1_C_P</v>
      </c>
      <c r="I356" t="str">
        <f t="shared" si="32"/>
        <v>--</v>
      </c>
      <c r="J356" t="str">
        <f t="shared" si="33"/>
        <v>--</v>
      </c>
      <c r="K356">
        <f>IFERROR(IF(J356="--",IF(G356=H356,VLOOKUP(G356,RAW_c_TEB0187_REV01!L:N,3,0),SUM(VLOOKUP(H356,RAW_c_TEB0187_REV01!L:N,3,0),VLOOKUP(G356,RAW_c_TEB0187_REV01!L:N,3,0))),"---"),"---")</f>
        <v>68.604299999999995</v>
      </c>
      <c r="L356" t="str">
        <f t="shared" si="34"/>
        <v>J2-B51</v>
      </c>
      <c r="M356" t="str">
        <f>IFERROR(IF(
COUNTIF(B2B!H:H,(IF(K356&lt;&gt;"---",IF(INDEX(RAW_c_TEB0187_REV01!B:D,MATCH(H356,RAW_c_TEB0187_REV01!B:B,0),3)=L356,INDEX(
RAW_c_TEB0187_REV01!B:D,MATCH(H356,INDEX(RAW_c_TEB0187_REV01!B:B,MATCH(H356,RAW_c_TEB0187_REV01!B:B,)+1):'RAW_c_TEB0187_REV01'!B11427,)+MATCH(H356,RAW_c_TEB0187_REV01!B:B,),3),INDEX(RAW_c_TEB0187_REV01!B:D,MATCH(H356,RAW_c_TEB0187_REV01!B:B,0),3)),"---")))=1,"---",IF(K356&lt;&gt;"---",IF(INDEX(RAW_c_TEB0187_REV01!B:D,MATCH(H356,RAW_c_TEB0187_REV01!B:B,0),3)=L356,INDEX(
RAW_c_TEB0187_REV01!B:D,MATCH(H356,INDEX(RAW_c_TEB0187_REV01!B:B,MATCH(H356,RAW_c_TEB0187_REV01!B:B,)+1):'RAW_c_TEB0187_REV01'!B11427,)+MATCH(H356,RAW_c_TEB0187_REV01!B:B,),3),INDEX(RAW_c_TEB0187_REV01!B:D,MATCH(H356,RAW_c_TEB0187_REV01!B:B,0),3)),"---")),"---")</f>
        <v>J28-14</v>
      </c>
      <c r="N356" t="str">
        <f>IFERROR(IF(AND(B356="B2B",J356="--"),L356,IF(
COUNTIF(B2B!H:H,(IF(K356&lt;&gt;"---",IF(INDEX(RAW_c_TEB0187_REV01!B:D,MATCH(H356,RAW_c_TEB0187_REV01!B:B,0),3)=L356,INDEX(
RAW_c_TEB0187_REV01!B:D,MATCH(H356,INDEX(RAW_c_TEB0187_REV01!B:B,MATCH(H356,RAW_c_TEB0187_REV01!B:B,)+1):'RAW_c_TEB0187_REV01'!B11427,)+MATCH(H356,RAW_c_TEB0187_REV01!B:B,),3),INDEX(RAW_c_TEB0187_REV01!B:D,MATCH(H356,RAW_c_TEB0187_REV01!B:B,0),3)),"---")))=0,"---",IF(K356&lt;&gt;"---",IF(INDEX(RAW_c_TEB0187_REV01!B:D,MATCH(H356,RAW_c_TEB0187_REV01!B:B,0),3)=L356,INDEX(
RAW_c_TEB0187_REV01!B:D,MATCH(H356,INDEX(RAW_c_TEB0187_REV01!B:B,MATCH(H356,RAW_c_TEB0187_REV01!B:B,)+1):'RAW_c_TEB0187_REV01'!B11427,)+MATCH(H356,RAW_c_TEB0187_REV01!B:B,),3),INDEX(RAW_c_TEB0187_REV01!B:D,MATCH(H356,RAW_c_TEB0187_REV01!B:B,0),3)),"---"))),"---")</f>
        <v>J2-B51</v>
      </c>
      <c r="T356">
        <f>COUNTIF(RAW_c_TEB0187_REV01!B:B,G356)</f>
        <v>2</v>
      </c>
      <c r="U356" t="str">
        <f t="shared" si="35"/>
        <v>B2B-IO</v>
      </c>
    </row>
    <row r="357" spans="1:21" x14ac:dyDescent="0.25">
      <c r="A357" t="s">
        <v>5938</v>
      </c>
      <c r="B357" t="s">
        <v>39</v>
      </c>
      <c r="C357" t="s">
        <v>5619</v>
      </c>
      <c r="D357" t="s">
        <v>410</v>
      </c>
      <c r="E357" t="s">
        <v>281</v>
      </c>
      <c r="F357" t="str">
        <f t="shared" si="30"/>
        <v>J2-B52</v>
      </c>
      <c r="G357" t="str">
        <f>VLOOKUP(F357,RAW_c_TEB0187_REV01!A:B,2,0)</f>
        <v>CSI1_C_N</v>
      </c>
      <c r="H357" t="str">
        <f t="shared" si="31"/>
        <v>CSI1_C_N</v>
      </c>
      <c r="I357" t="str">
        <f t="shared" si="32"/>
        <v>--</v>
      </c>
      <c r="J357" t="str">
        <f t="shared" si="33"/>
        <v>--</v>
      </c>
      <c r="K357">
        <f>IFERROR(IF(J357="--",IF(G357=H357,VLOOKUP(G357,RAW_c_TEB0187_REV01!L:N,3,0),SUM(VLOOKUP(H357,RAW_c_TEB0187_REV01!L:N,3,0),VLOOKUP(G357,RAW_c_TEB0187_REV01!L:N,3,0))),"---"),"---")</f>
        <v>69.062200000000004</v>
      </c>
      <c r="L357" t="str">
        <f t="shared" si="34"/>
        <v>J2-B52</v>
      </c>
      <c r="M357" t="str">
        <f>IFERROR(IF(
COUNTIF(B2B!H:H,(IF(K357&lt;&gt;"---",IF(INDEX(RAW_c_TEB0187_REV01!B:D,MATCH(H357,RAW_c_TEB0187_REV01!B:B,0),3)=L357,INDEX(
RAW_c_TEB0187_REV01!B:D,MATCH(H357,INDEX(RAW_c_TEB0187_REV01!B:B,MATCH(H357,RAW_c_TEB0187_REV01!B:B,)+1):'RAW_c_TEB0187_REV01'!B11428,)+MATCH(H357,RAW_c_TEB0187_REV01!B:B,),3),INDEX(RAW_c_TEB0187_REV01!B:D,MATCH(H357,RAW_c_TEB0187_REV01!B:B,0),3)),"---")))=1,"---",IF(K357&lt;&gt;"---",IF(INDEX(RAW_c_TEB0187_REV01!B:D,MATCH(H357,RAW_c_TEB0187_REV01!B:B,0),3)=L357,INDEX(
RAW_c_TEB0187_REV01!B:D,MATCH(H357,INDEX(RAW_c_TEB0187_REV01!B:B,MATCH(H357,RAW_c_TEB0187_REV01!B:B,)+1):'RAW_c_TEB0187_REV01'!B11428,)+MATCH(H357,RAW_c_TEB0187_REV01!B:B,),3),INDEX(RAW_c_TEB0187_REV01!B:D,MATCH(H357,RAW_c_TEB0187_REV01!B:B,0),3)),"---")),"---")</f>
        <v>J28-15</v>
      </c>
      <c r="N357" t="str">
        <f>IFERROR(IF(AND(B357="B2B",J357="--"),L357,IF(
COUNTIF(B2B!H:H,(IF(K357&lt;&gt;"---",IF(INDEX(RAW_c_TEB0187_REV01!B:D,MATCH(H357,RAW_c_TEB0187_REV01!B:B,0),3)=L357,INDEX(
RAW_c_TEB0187_REV01!B:D,MATCH(H357,INDEX(RAW_c_TEB0187_REV01!B:B,MATCH(H357,RAW_c_TEB0187_REV01!B:B,)+1):'RAW_c_TEB0187_REV01'!B11428,)+MATCH(H357,RAW_c_TEB0187_REV01!B:B,),3),INDEX(RAW_c_TEB0187_REV01!B:D,MATCH(H357,RAW_c_TEB0187_REV01!B:B,0),3)),"---")))=0,"---",IF(K357&lt;&gt;"---",IF(INDEX(RAW_c_TEB0187_REV01!B:D,MATCH(H357,RAW_c_TEB0187_REV01!B:B,0),3)=L357,INDEX(
RAW_c_TEB0187_REV01!B:D,MATCH(H357,INDEX(RAW_c_TEB0187_REV01!B:B,MATCH(H357,RAW_c_TEB0187_REV01!B:B,)+1):'RAW_c_TEB0187_REV01'!B11428,)+MATCH(H357,RAW_c_TEB0187_REV01!B:B,),3),INDEX(RAW_c_TEB0187_REV01!B:D,MATCH(H357,RAW_c_TEB0187_REV01!B:B,0),3)),"---"))),"---")</f>
        <v>J2-B52</v>
      </c>
      <c r="T357">
        <f>COUNTIF(RAW_c_TEB0187_REV01!B:B,G357)</f>
        <v>2</v>
      </c>
      <c r="U357" t="str">
        <f t="shared" si="35"/>
        <v>B2B-IO</v>
      </c>
    </row>
    <row r="358" spans="1:21" x14ac:dyDescent="0.25">
      <c r="A358" t="s">
        <v>5939</v>
      </c>
      <c r="B358" t="s">
        <v>39</v>
      </c>
      <c r="C358" t="s">
        <v>5619</v>
      </c>
      <c r="D358" t="s">
        <v>410</v>
      </c>
      <c r="E358" t="s">
        <v>282</v>
      </c>
      <c r="F358" t="str">
        <f t="shared" si="30"/>
        <v>J2-B53</v>
      </c>
      <c r="G358" t="str">
        <f>VLOOKUP(F358,RAW_c_TEB0187_REV01!A:B,2,0)</f>
        <v>CSI1_D1_P</v>
      </c>
      <c r="H358" t="str">
        <f t="shared" si="31"/>
        <v>CSI1_D1_P</v>
      </c>
      <c r="I358" t="str">
        <f t="shared" si="32"/>
        <v>--</v>
      </c>
      <c r="J358" t="str">
        <f t="shared" si="33"/>
        <v>--</v>
      </c>
      <c r="K358">
        <f>IFERROR(IF(J358="--",IF(G358=H358,VLOOKUP(G358,RAW_c_TEB0187_REV01!L:N,3,0),SUM(VLOOKUP(H358,RAW_c_TEB0187_REV01!L:N,3,0),VLOOKUP(G358,RAW_c_TEB0187_REV01!L:N,3,0))),"---"),"---")</f>
        <v>66.433800000000005</v>
      </c>
      <c r="L358" t="str">
        <f t="shared" si="34"/>
        <v>J2-B53</v>
      </c>
      <c r="M358" t="str">
        <f>IFERROR(IF(
COUNTIF(B2B!H:H,(IF(K358&lt;&gt;"---",IF(INDEX(RAW_c_TEB0187_REV01!B:D,MATCH(H358,RAW_c_TEB0187_REV01!B:B,0),3)=L358,INDEX(
RAW_c_TEB0187_REV01!B:D,MATCH(H358,INDEX(RAW_c_TEB0187_REV01!B:B,MATCH(H358,RAW_c_TEB0187_REV01!B:B,)+1):'RAW_c_TEB0187_REV01'!B11429,)+MATCH(H358,RAW_c_TEB0187_REV01!B:B,),3),INDEX(RAW_c_TEB0187_REV01!B:D,MATCH(H358,RAW_c_TEB0187_REV01!B:B,0),3)),"---")))=1,"---",IF(K358&lt;&gt;"---",IF(INDEX(RAW_c_TEB0187_REV01!B:D,MATCH(H358,RAW_c_TEB0187_REV01!B:B,0),3)=L358,INDEX(
RAW_c_TEB0187_REV01!B:D,MATCH(H358,INDEX(RAW_c_TEB0187_REV01!B:B,MATCH(H358,RAW_c_TEB0187_REV01!B:B,)+1):'RAW_c_TEB0187_REV01'!B11429,)+MATCH(H358,RAW_c_TEB0187_REV01!B:B,),3),INDEX(RAW_c_TEB0187_REV01!B:D,MATCH(H358,RAW_c_TEB0187_REV01!B:B,0),3)),"---")),"---")</f>
        <v>J28-17</v>
      </c>
      <c r="N358" t="str">
        <f>IFERROR(IF(AND(B358="B2B",J358="--"),L358,IF(
COUNTIF(B2B!H:H,(IF(K358&lt;&gt;"---",IF(INDEX(RAW_c_TEB0187_REV01!B:D,MATCH(H358,RAW_c_TEB0187_REV01!B:B,0),3)=L358,INDEX(
RAW_c_TEB0187_REV01!B:D,MATCH(H358,INDEX(RAW_c_TEB0187_REV01!B:B,MATCH(H358,RAW_c_TEB0187_REV01!B:B,)+1):'RAW_c_TEB0187_REV01'!B11429,)+MATCH(H358,RAW_c_TEB0187_REV01!B:B,),3),INDEX(RAW_c_TEB0187_REV01!B:D,MATCH(H358,RAW_c_TEB0187_REV01!B:B,0),3)),"---")))=0,"---",IF(K358&lt;&gt;"---",IF(INDEX(RAW_c_TEB0187_REV01!B:D,MATCH(H358,RAW_c_TEB0187_REV01!B:B,0),3)=L358,INDEX(
RAW_c_TEB0187_REV01!B:D,MATCH(H358,INDEX(RAW_c_TEB0187_REV01!B:B,MATCH(H358,RAW_c_TEB0187_REV01!B:B,)+1):'RAW_c_TEB0187_REV01'!B11429,)+MATCH(H358,RAW_c_TEB0187_REV01!B:B,),3),INDEX(RAW_c_TEB0187_REV01!B:D,MATCH(H358,RAW_c_TEB0187_REV01!B:B,0),3)),"---"))),"---")</f>
        <v>J2-B53</v>
      </c>
      <c r="T358">
        <f>COUNTIF(RAW_c_TEB0187_REV01!B:B,G358)</f>
        <v>2</v>
      </c>
      <c r="U358" t="str">
        <f t="shared" si="35"/>
        <v>B2B-IO</v>
      </c>
    </row>
    <row r="359" spans="1:21" x14ac:dyDescent="0.25">
      <c r="A359" t="s">
        <v>5940</v>
      </c>
      <c r="B359" t="s">
        <v>39</v>
      </c>
      <c r="C359" t="s">
        <v>5619</v>
      </c>
      <c r="D359" t="s">
        <v>410</v>
      </c>
      <c r="E359" t="s">
        <v>283</v>
      </c>
      <c r="F359" t="str">
        <f t="shared" si="30"/>
        <v>J2-B54</v>
      </c>
      <c r="G359" t="str">
        <f>VLOOKUP(F359,RAW_c_TEB0187_REV01!A:B,2,0)</f>
        <v>CSI1_D1_N</v>
      </c>
      <c r="H359" t="str">
        <f t="shared" si="31"/>
        <v>CSI1_D1_N</v>
      </c>
      <c r="I359" t="str">
        <f t="shared" si="32"/>
        <v>--</v>
      </c>
      <c r="J359" t="str">
        <f t="shared" si="33"/>
        <v>--</v>
      </c>
      <c r="K359">
        <f>IFERROR(IF(J359="--",IF(G359=H359,VLOOKUP(G359,RAW_c_TEB0187_REV01!L:N,3,0),SUM(VLOOKUP(H359,RAW_c_TEB0187_REV01!L:N,3,0),VLOOKUP(G359,RAW_c_TEB0187_REV01!L:N,3,0))),"---"),"---")</f>
        <v>66.5578</v>
      </c>
      <c r="L359" t="str">
        <f t="shared" si="34"/>
        <v>J2-B54</v>
      </c>
      <c r="M359" t="str">
        <f>IFERROR(IF(
COUNTIF(B2B!H:H,(IF(K359&lt;&gt;"---",IF(INDEX(RAW_c_TEB0187_REV01!B:D,MATCH(H359,RAW_c_TEB0187_REV01!B:B,0),3)=L359,INDEX(
RAW_c_TEB0187_REV01!B:D,MATCH(H359,INDEX(RAW_c_TEB0187_REV01!B:B,MATCH(H359,RAW_c_TEB0187_REV01!B:B,)+1):'RAW_c_TEB0187_REV01'!B11430,)+MATCH(H359,RAW_c_TEB0187_REV01!B:B,),3),INDEX(RAW_c_TEB0187_REV01!B:D,MATCH(H359,RAW_c_TEB0187_REV01!B:B,0),3)),"---")))=1,"---",IF(K359&lt;&gt;"---",IF(INDEX(RAW_c_TEB0187_REV01!B:D,MATCH(H359,RAW_c_TEB0187_REV01!B:B,0),3)=L359,INDEX(
RAW_c_TEB0187_REV01!B:D,MATCH(H359,INDEX(RAW_c_TEB0187_REV01!B:B,MATCH(H359,RAW_c_TEB0187_REV01!B:B,)+1):'RAW_c_TEB0187_REV01'!B11430,)+MATCH(H359,RAW_c_TEB0187_REV01!B:B,),3),INDEX(RAW_c_TEB0187_REV01!B:D,MATCH(H359,RAW_c_TEB0187_REV01!B:B,0),3)),"---")),"---")</f>
        <v>J28-18</v>
      </c>
      <c r="N359" t="str">
        <f>IFERROR(IF(AND(B359="B2B",J359="--"),L359,IF(
COUNTIF(B2B!H:H,(IF(K359&lt;&gt;"---",IF(INDEX(RAW_c_TEB0187_REV01!B:D,MATCH(H359,RAW_c_TEB0187_REV01!B:B,0),3)=L359,INDEX(
RAW_c_TEB0187_REV01!B:D,MATCH(H359,INDEX(RAW_c_TEB0187_REV01!B:B,MATCH(H359,RAW_c_TEB0187_REV01!B:B,)+1):'RAW_c_TEB0187_REV01'!B11430,)+MATCH(H359,RAW_c_TEB0187_REV01!B:B,),3),INDEX(RAW_c_TEB0187_REV01!B:D,MATCH(H359,RAW_c_TEB0187_REV01!B:B,0),3)),"---")))=0,"---",IF(K359&lt;&gt;"---",IF(INDEX(RAW_c_TEB0187_REV01!B:D,MATCH(H359,RAW_c_TEB0187_REV01!B:B,0),3)=L359,INDEX(
RAW_c_TEB0187_REV01!B:D,MATCH(H359,INDEX(RAW_c_TEB0187_REV01!B:B,MATCH(H359,RAW_c_TEB0187_REV01!B:B,)+1):'RAW_c_TEB0187_REV01'!B11430,)+MATCH(H359,RAW_c_TEB0187_REV01!B:B,),3),INDEX(RAW_c_TEB0187_REV01!B:D,MATCH(H359,RAW_c_TEB0187_REV01!B:B,0),3)),"---"))),"---")</f>
        <v>J2-B54</v>
      </c>
      <c r="T359">
        <f>COUNTIF(RAW_c_TEB0187_REV01!B:B,G359)</f>
        <v>2</v>
      </c>
      <c r="U359" t="str">
        <f t="shared" si="35"/>
        <v>B2B-IO</v>
      </c>
    </row>
    <row r="360" spans="1:21" x14ac:dyDescent="0.25">
      <c r="A360" t="s">
        <v>5941</v>
      </c>
      <c r="B360" t="s">
        <v>39</v>
      </c>
      <c r="C360" t="s">
        <v>5619</v>
      </c>
      <c r="D360" t="s">
        <v>410</v>
      </c>
      <c r="E360" t="s">
        <v>284</v>
      </c>
      <c r="F360" t="str">
        <f t="shared" si="30"/>
        <v>J2-B55</v>
      </c>
      <c r="G360" t="str">
        <f>VLOOKUP(F360,RAW_c_TEB0187_REV01!A:B,2,0)</f>
        <v>CSI1_D0_P</v>
      </c>
      <c r="H360" t="str">
        <f t="shared" si="31"/>
        <v>CSI1_D0_P</v>
      </c>
      <c r="I360" t="str">
        <f t="shared" si="32"/>
        <v>--</v>
      </c>
      <c r="J360" t="str">
        <f t="shared" si="33"/>
        <v>--</v>
      </c>
      <c r="K360">
        <f>IFERROR(IF(J360="--",IF(G360=H360,VLOOKUP(G360,RAW_c_TEB0187_REV01!L:N,3,0),SUM(VLOOKUP(H360,RAW_c_TEB0187_REV01!L:N,3,0),VLOOKUP(G360,RAW_c_TEB0187_REV01!L:N,3,0))),"---"),"---")</f>
        <v>67.88</v>
      </c>
      <c r="L360" t="str">
        <f t="shared" si="34"/>
        <v>J2-B55</v>
      </c>
      <c r="M360" t="str">
        <f>IFERROR(IF(
COUNTIF(B2B!H:H,(IF(K360&lt;&gt;"---",IF(INDEX(RAW_c_TEB0187_REV01!B:D,MATCH(H360,RAW_c_TEB0187_REV01!B:B,0),3)=L360,INDEX(
RAW_c_TEB0187_REV01!B:D,MATCH(H360,INDEX(RAW_c_TEB0187_REV01!B:B,MATCH(H360,RAW_c_TEB0187_REV01!B:B,)+1):'RAW_c_TEB0187_REV01'!B11431,)+MATCH(H360,RAW_c_TEB0187_REV01!B:B,),3),INDEX(RAW_c_TEB0187_REV01!B:D,MATCH(H360,RAW_c_TEB0187_REV01!B:B,0),3)),"---")))=1,"---",IF(K360&lt;&gt;"---",IF(INDEX(RAW_c_TEB0187_REV01!B:D,MATCH(H360,RAW_c_TEB0187_REV01!B:B,0),3)=L360,INDEX(
RAW_c_TEB0187_REV01!B:D,MATCH(H360,INDEX(RAW_c_TEB0187_REV01!B:B,MATCH(H360,RAW_c_TEB0187_REV01!B:B,)+1):'RAW_c_TEB0187_REV01'!B11431,)+MATCH(H360,RAW_c_TEB0187_REV01!B:B,),3),INDEX(RAW_c_TEB0187_REV01!B:D,MATCH(H360,RAW_c_TEB0187_REV01!B:B,0),3)),"---")),"---")</f>
        <v>J28-20</v>
      </c>
      <c r="N360" t="str">
        <f>IFERROR(IF(AND(B360="B2B",J360="--"),L360,IF(
COUNTIF(B2B!H:H,(IF(K360&lt;&gt;"---",IF(INDEX(RAW_c_TEB0187_REV01!B:D,MATCH(H360,RAW_c_TEB0187_REV01!B:B,0),3)=L360,INDEX(
RAW_c_TEB0187_REV01!B:D,MATCH(H360,INDEX(RAW_c_TEB0187_REV01!B:B,MATCH(H360,RAW_c_TEB0187_REV01!B:B,)+1):'RAW_c_TEB0187_REV01'!B11431,)+MATCH(H360,RAW_c_TEB0187_REV01!B:B,),3),INDEX(RAW_c_TEB0187_REV01!B:D,MATCH(H360,RAW_c_TEB0187_REV01!B:B,0),3)),"---")))=0,"---",IF(K360&lt;&gt;"---",IF(INDEX(RAW_c_TEB0187_REV01!B:D,MATCH(H360,RAW_c_TEB0187_REV01!B:B,0),3)=L360,INDEX(
RAW_c_TEB0187_REV01!B:D,MATCH(H360,INDEX(RAW_c_TEB0187_REV01!B:B,MATCH(H360,RAW_c_TEB0187_REV01!B:B,)+1):'RAW_c_TEB0187_REV01'!B11431,)+MATCH(H360,RAW_c_TEB0187_REV01!B:B,),3),INDEX(RAW_c_TEB0187_REV01!B:D,MATCH(H360,RAW_c_TEB0187_REV01!B:B,0),3)),"---"))),"---")</f>
        <v>J2-B55</v>
      </c>
      <c r="T360">
        <f>COUNTIF(RAW_c_TEB0187_REV01!B:B,G360)</f>
        <v>2</v>
      </c>
      <c r="U360" t="str">
        <f t="shared" si="35"/>
        <v>B2B-IO</v>
      </c>
    </row>
    <row r="361" spans="1:21" x14ac:dyDescent="0.25">
      <c r="A361" t="s">
        <v>5942</v>
      </c>
      <c r="B361" t="s">
        <v>39</v>
      </c>
      <c r="C361" t="s">
        <v>5619</v>
      </c>
      <c r="D361" t="s">
        <v>410</v>
      </c>
      <c r="E361" t="s">
        <v>285</v>
      </c>
      <c r="F361" t="str">
        <f t="shared" si="30"/>
        <v>J2-B56</v>
      </c>
      <c r="G361" t="str">
        <f>VLOOKUP(F361,RAW_c_TEB0187_REV01!A:B,2,0)</f>
        <v>CSI1_D0_N</v>
      </c>
      <c r="H361" t="str">
        <f t="shared" si="31"/>
        <v>CSI1_D0_N</v>
      </c>
      <c r="I361" t="str">
        <f t="shared" si="32"/>
        <v>--</v>
      </c>
      <c r="J361" t="str">
        <f t="shared" si="33"/>
        <v>--</v>
      </c>
      <c r="K361">
        <f>IFERROR(IF(J361="--",IF(G361=H361,VLOOKUP(G361,RAW_c_TEB0187_REV01!L:N,3,0),SUM(VLOOKUP(H361,RAW_c_TEB0187_REV01!L:N,3,0),VLOOKUP(G361,RAW_c_TEB0187_REV01!L:N,3,0))),"---"),"---")</f>
        <v>67.921300000000002</v>
      </c>
      <c r="L361" t="str">
        <f t="shared" si="34"/>
        <v>J2-B56</v>
      </c>
      <c r="M361" t="str">
        <f>IFERROR(IF(
COUNTIF(B2B!H:H,(IF(K361&lt;&gt;"---",IF(INDEX(RAW_c_TEB0187_REV01!B:D,MATCH(H361,RAW_c_TEB0187_REV01!B:B,0),3)=L361,INDEX(
RAW_c_TEB0187_REV01!B:D,MATCH(H361,INDEX(RAW_c_TEB0187_REV01!B:B,MATCH(H361,RAW_c_TEB0187_REV01!B:B,)+1):'RAW_c_TEB0187_REV01'!B11432,)+MATCH(H361,RAW_c_TEB0187_REV01!B:B,),3),INDEX(RAW_c_TEB0187_REV01!B:D,MATCH(H361,RAW_c_TEB0187_REV01!B:B,0),3)),"---")))=1,"---",IF(K361&lt;&gt;"---",IF(INDEX(RAW_c_TEB0187_REV01!B:D,MATCH(H361,RAW_c_TEB0187_REV01!B:B,0),3)=L361,INDEX(
RAW_c_TEB0187_REV01!B:D,MATCH(H361,INDEX(RAW_c_TEB0187_REV01!B:B,MATCH(H361,RAW_c_TEB0187_REV01!B:B,)+1):'RAW_c_TEB0187_REV01'!B11432,)+MATCH(H361,RAW_c_TEB0187_REV01!B:B,),3),INDEX(RAW_c_TEB0187_REV01!B:D,MATCH(H361,RAW_c_TEB0187_REV01!B:B,0),3)),"---")),"---")</f>
        <v>J28-21</v>
      </c>
      <c r="N361" t="str">
        <f>IFERROR(IF(AND(B361="B2B",J361="--"),L361,IF(
COUNTIF(B2B!H:H,(IF(K361&lt;&gt;"---",IF(INDEX(RAW_c_TEB0187_REV01!B:D,MATCH(H361,RAW_c_TEB0187_REV01!B:B,0),3)=L361,INDEX(
RAW_c_TEB0187_REV01!B:D,MATCH(H361,INDEX(RAW_c_TEB0187_REV01!B:B,MATCH(H361,RAW_c_TEB0187_REV01!B:B,)+1):'RAW_c_TEB0187_REV01'!B11432,)+MATCH(H361,RAW_c_TEB0187_REV01!B:B,),3),INDEX(RAW_c_TEB0187_REV01!B:D,MATCH(H361,RAW_c_TEB0187_REV01!B:B,0),3)),"---")))=0,"---",IF(K361&lt;&gt;"---",IF(INDEX(RAW_c_TEB0187_REV01!B:D,MATCH(H361,RAW_c_TEB0187_REV01!B:B,0),3)=L361,INDEX(
RAW_c_TEB0187_REV01!B:D,MATCH(H361,INDEX(RAW_c_TEB0187_REV01!B:B,MATCH(H361,RAW_c_TEB0187_REV01!B:B,)+1):'RAW_c_TEB0187_REV01'!B11432,)+MATCH(H361,RAW_c_TEB0187_REV01!B:B,),3),INDEX(RAW_c_TEB0187_REV01!B:D,MATCH(H361,RAW_c_TEB0187_REV01!B:B,0),3)),"---"))),"---")</f>
        <v>J2-B56</v>
      </c>
      <c r="T361">
        <f>COUNTIF(RAW_c_TEB0187_REV01!B:B,G361)</f>
        <v>2</v>
      </c>
      <c r="U361" t="str">
        <f t="shared" si="35"/>
        <v>B2B-IO</v>
      </c>
    </row>
    <row r="362" spans="1:21" x14ac:dyDescent="0.25">
      <c r="A362" t="s">
        <v>5943</v>
      </c>
      <c r="B362" t="s">
        <v>39</v>
      </c>
      <c r="C362" t="s">
        <v>433</v>
      </c>
      <c r="D362" t="s">
        <v>410</v>
      </c>
      <c r="E362" t="s">
        <v>286</v>
      </c>
      <c r="F362" t="str">
        <f t="shared" si="30"/>
        <v>J2-B57</v>
      </c>
      <c r="G362" t="str">
        <f>VLOOKUP(F362,RAW_c_TEB0187_REV01!A:B,2,0)</f>
        <v>GND</v>
      </c>
      <c r="H362" t="str">
        <f t="shared" si="31"/>
        <v>GND</v>
      </c>
      <c r="I362" t="str">
        <f t="shared" si="32"/>
        <v>--</v>
      </c>
      <c r="J362" t="str">
        <f t="shared" si="33"/>
        <v>---</v>
      </c>
      <c r="K362" t="str">
        <f>IFERROR(IF(J362="--",IF(G362=H362,VLOOKUP(G362,RAW_c_TEB0187_REV01!L:N,3,0),SUM(VLOOKUP(H362,RAW_c_TEB0187_REV01!L:N,3,0),VLOOKUP(G362,RAW_c_TEB0187_REV01!L:N,3,0))),"---"),"---")</f>
        <v>---</v>
      </c>
      <c r="L362" t="str">
        <f t="shared" si="34"/>
        <v>J2-B57</v>
      </c>
      <c r="M362" t="str">
        <f>IFERROR(IF(
COUNTIF(B2B!H:H,(IF(K362&lt;&gt;"---",IF(INDEX(RAW_c_TEB0187_REV01!B:D,MATCH(H362,RAW_c_TEB0187_REV01!B:B,0),3)=L362,INDEX(
RAW_c_TEB0187_REV01!B:D,MATCH(H362,INDEX(RAW_c_TEB0187_REV01!B:B,MATCH(H362,RAW_c_TEB0187_REV01!B:B,)+1):'RAW_c_TEB0187_REV01'!B11433,)+MATCH(H362,RAW_c_TEB0187_REV01!B:B,),3),INDEX(RAW_c_TEB0187_REV01!B:D,MATCH(H362,RAW_c_TEB0187_REV01!B:B,0),3)),"---")))=1,"---",IF(K362&lt;&gt;"---",IF(INDEX(RAW_c_TEB0187_REV01!B:D,MATCH(H362,RAW_c_TEB0187_REV01!B:B,0),3)=L362,INDEX(
RAW_c_TEB0187_REV01!B:D,MATCH(H362,INDEX(RAW_c_TEB0187_REV01!B:B,MATCH(H362,RAW_c_TEB0187_REV01!B:B,)+1):'RAW_c_TEB0187_REV01'!B11433,)+MATCH(H362,RAW_c_TEB0187_REV01!B:B,),3),INDEX(RAW_c_TEB0187_REV01!B:D,MATCH(H362,RAW_c_TEB0187_REV01!B:B,0),3)),"---")),"---")</f>
        <v>---</v>
      </c>
      <c r="N362" t="str">
        <f>IFERROR(IF(AND(B362="B2B",J362="--"),L362,IF(
COUNTIF(B2B!H:H,(IF(K362&lt;&gt;"---",IF(INDEX(RAW_c_TEB0187_REV01!B:D,MATCH(H362,RAW_c_TEB0187_REV01!B:B,0),3)=L362,INDEX(
RAW_c_TEB0187_REV01!B:D,MATCH(H362,INDEX(RAW_c_TEB0187_REV01!B:B,MATCH(H362,RAW_c_TEB0187_REV01!B:B,)+1):'RAW_c_TEB0187_REV01'!B11433,)+MATCH(H362,RAW_c_TEB0187_REV01!B:B,),3),INDEX(RAW_c_TEB0187_REV01!B:D,MATCH(H362,RAW_c_TEB0187_REV01!B:B,0),3)),"---")))=0,"---",IF(K362&lt;&gt;"---",IF(INDEX(RAW_c_TEB0187_REV01!B:D,MATCH(H362,RAW_c_TEB0187_REV01!B:B,0),3)=L362,INDEX(
RAW_c_TEB0187_REV01!B:D,MATCH(H362,INDEX(RAW_c_TEB0187_REV01!B:B,MATCH(H362,RAW_c_TEB0187_REV01!B:B,)+1):'RAW_c_TEB0187_REV01'!B11433,)+MATCH(H362,RAW_c_TEB0187_REV01!B:B,),3),INDEX(RAW_c_TEB0187_REV01!B:D,MATCH(H362,RAW_c_TEB0187_REV01!B:B,0),3)),"---"))),"---")</f>
        <v>---</v>
      </c>
      <c r="T362">
        <f>COUNTIF(RAW_c_TEB0187_REV01!B:B,G362)</f>
        <v>1098</v>
      </c>
      <c r="U362" t="str">
        <f t="shared" si="35"/>
        <v>B2B-GND</v>
      </c>
    </row>
    <row r="363" spans="1:21" x14ac:dyDescent="0.25">
      <c r="A363" t="s">
        <v>5944</v>
      </c>
      <c r="B363" t="s">
        <v>39</v>
      </c>
      <c r="C363" t="s">
        <v>5625</v>
      </c>
      <c r="D363" t="s">
        <v>410</v>
      </c>
      <c r="E363" t="s">
        <v>287</v>
      </c>
      <c r="F363" t="str">
        <f t="shared" si="30"/>
        <v>J2-B58</v>
      </c>
      <c r="G363" t="str">
        <f>VLOOKUP(F363,RAW_c_TEB0187_REV01!A:B,2,0)</f>
        <v>5VAUX</v>
      </c>
      <c r="H363" t="str">
        <f t="shared" si="31"/>
        <v>5VAUX</v>
      </c>
      <c r="I363" t="str">
        <f t="shared" si="32"/>
        <v>--</v>
      </c>
      <c r="J363" t="str">
        <f t="shared" si="33"/>
        <v>--</v>
      </c>
      <c r="K363">
        <f>IFERROR(IF(J363="--",IF(G363=H363,VLOOKUP(G363,RAW_c_TEB0187_REV01!L:N,3,0),SUM(VLOOKUP(H363,RAW_c_TEB0187_REV01!L:N,3,0),VLOOKUP(G363,RAW_c_TEB0187_REV01!L:N,3,0))),"---"),"---")</f>
        <v>3.4468000000000001</v>
      </c>
      <c r="L363" t="str">
        <f t="shared" si="34"/>
        <v>J2-B58</v>
      </c>
      <c r="M363" t="str">
        <f>IFERROR(IF(
COUNTIF(B2B!H:H,(IF(K363&lt;&gt;"---",IF(INDEX(RAW_c_TEB0187_REV01!B:D,MATCH(H363,RAW_c_TEB0187_REV01!B:B,0),3)=L363,INDEX(
RAW_c_TEB0187_REV01!B:D,MATCH(H363,INDEX(RAW_c_TEB0187_REV01!B:B,MATCH(H363,RAW_c_TEB0187_REV01!B:B,)+1):'RAW_c_TEB0187_REV01'!B11434,)+MATCH(H363,RAW_c_TEB0187_REV01!B:B,),3),INDEX(RAW_c_TEB0187_REV01!B:D,MATCH(H363,RAW_c_TEB0187_REV01!B:B,0),3)),"---")))=1,"---",IF(K363&lt;&gt;"---",IF(INDEX(RAW_c_TEB0187_REV01!B:D,MATCH(H363,RAW_c_TEB0187_REV01!B:B,0),3)=L363,INDEX(
RAW_c_TEB0187_REV01!B:D,MATCH(H363,INDEX(RAW_c_TEB0187_REV01!B:B,MATCH(H363,RAW_c_TEB0187_REV01!B:B,)+1):'RAW_c_TEB0187_REV01'!B11434,)+MATCH(H363,RAW_c_TEB0187_REV01!B:B,),3),INDEX(RAW_c_TEB0187_REV01!B:D,MATCH(H363,RAW_c_TEB0187_REV01!B:B,0),3)),"---")),"---")</f>
        <v>L42-2</v>
      </c>
      <c r="N363" t="str">
        <f>IFERROR(IF(AND(B363="B2B",J363="--"),L363,IF(
COUNTIF(B2B!H:H,(IF(K363&lt;&gt;"---",IF(INDEX(RAW_c_TEB0187_REV01!B:D,MATCH(H363,RAW_c_TEB0187_REV01!B:B,0),3)=L363,INDEX(
RAW_c_TEB0187_REV01!B:D,MATCH(H363,INDEX(RAW_c_TEB0187_REV01!B:B,MATCH(H363,RAW_c_TEB0187_REV01!B:B,)+1):'RAW_c_TEB0187_REV01'!B11434,)+MATCH(H363,RAW_c_TEB0187_REV01!B:B,),3),INDEX(RAW_c_TEB0187_REV01!B:D,MATCH(H363,RAW_c_TEB0187_REV01!B:B,0),3)),"---")))=0,"---",IF(K363&lt;&gt;"---",IF(INDEX(RAW_c_TEB0187_REV01!B:D,MATCH(H363,RAW_c_TEB0187_REV01!B:B,0),3)=L363,INDEX(
RAW_c_TEB0187_REV01!B:D,MATCH(H363,INDEX(RAW_c_TEB0187_REV01!B:B,MATCH(H363,RAW_c_TEB0187_REV01!B:B,)+1):'RAW_c_TEB0187_REV01'!B11434,)+MATCH(H363,RAW_c_TEB0187_REV01!B:B,),3),INDEX(RAW_c_TEB0187_REV01!B:D,MATCH(H363,RAW_c_TEB0187_REV01!B:B,0),3)),"---"))),"---")</f>
        <v>J2-B58</v>
      </c>
      <c r="T363">
        <f>COUNTIF(RAW_c_TEB0187_REV01!B:B,G363)</f>
        <v>2</v>
      </c>
      <c r="U363" t="str">
        <f t="shared" si="35"/>
        <v>B2B-PWR</v>
      </c>
    </row>
    <row r="364" spans="1:21" x14ac:dyDescent="0.25">
      <c r="A364" t="s">
        <v>5945</v>
      </c>
      <c r="B364" t="s">
        <v>39</v>
      </c>
      <c r="C364" t="s">
        <v>5625</v>
      </c>
      <c r="D364" t="s">
        <v>410</v>
      </c>
      <c r="E364" t="s">
        <v>288</v>
      </c>
      <c r="F364" t="str">
        <f t="shared" si="30"/>
        <v>J2-B59</v>
      </c>
      <c r="G364" t="str">
        <f>VLOOKUP(F364,RAW_c_TEB0187_REV01!A:B,2,0)</f>
        <v>VIN_SOM</v>
      </c>
      <c r="H364" t="str">
        <f t="shared" si="31"/>
        <v>VIN_SOM</v>
      </c>
      <c r="I364" t="str">
        <f t="shared" si="32"/>
        <v>--</v>
      </c>
      <c r="J364" t="str">
        <f t="shared" si="33"/>
        <v>--</v>
      </c>
      <c r="K364">
        <f>IFERROR(IF(J364="--",IF(G364=H364,VLOOKUP(G364,RAW_c_TEB0187_REV01!L:N,3,0),SUM(VLOOKUP(H364,RAW_c_TEB0187_REV01!L:N,3,0),VLOOKUP(G364,RAW_c_TEB0187_REV01!L:N,3,0))),"---"),"---")</f>
        <v>46.2408</v>
      </c>
      <c r="L364" t="str">
        <f t="shared" si="34"/>
        <v>J2-B59</v>
      </c>
      <c r="M364" t="str">
        <f>IFERROR(IF(
COUNTIF(B2B!H:H,(IF(K364&lt;&gt;"---",IF(INDEX(RAW_c_TEB0187_REV01!B:D,MATCH(H364,RAW_c_TEB0187_REV01!B:B,0),3)=L364,INDEX(
RAW_c_TEB0187_REV01!B:D,MATCH(H364,INDEX(RAW_c_TEB0187_REV01!B:B,MATCH(H364,RAW_c_TEB0187_REV01!B:B,)+1):'RAW_c_TEB0187_REV01'!B11435,)+MATCH(H364,RAW_c_TEB0187_REV01!B:B,),3),INDEX(RAW_c_TEB0187_REV01!B:D,MATCH(H364,RAW_c_TEB0187_REV01!B:B,0),3)),"---")))=1,"---",IF(K364&lt;&gt;"---",IF(INDEX(RAW_c_TEB0187_REV01!B:D,MATCH(H364,RAW_c_TEB0187_REV01!B:B,0),3)=L364,INDEX(
RAW_c_TEB0187_REV01!B:D,MATCH(H364,INDEX(RAW_c_TEB0187_REV01!B:B,MATCH(H364,RAW_c_TEB0187_REV01!B:B,)+1):'RAW_c_TEB0187_REV01'!B11435,)+MATCH(H364,RAW_c_TEB0187_REV01!B:B,),3),INDEX(RAW_c_TEB0187_REV01!B:D,MATCH(H364,RAW_c_TEB0187_REV01!B:B,0),3)),"---")),"---")</f>
        <v>---</v>
      </c>
      <c r="N364" t="str">
        <f>IFERROR(IF(AND(B364="B2B",J364="--"),L364,IF(
COUNTIF(B2B!H:H,(IF(K364&lt;&gt;"---",IF(INDEX(RAW_c_TEB0187_REV01!B:D,MATCH(H364,RAW_c_TEB0187_REV01!B:B,0),3)=L364,INDEX(
RAW_c_TEB0187_REV01!B:D,MATCH(H364,INDEX(RAW_c_TEB0187_REV01!B:B,MATCH(H364,RAW_c_TEB0187_REV01!B:B,)+1):'RAW_c_TEB0187_REV01'!B11435,)+MATCH(H364,RAW_c_TEB0187_REV01!B:B,),3),INDEX(RAW_c_TEB0187_REV01!B:D,MATCH(H364,RAW_c_TEB0187_REV01!B:B,0),3)),"---")))=0,"---",IF(K364&lt;&gt;"---",IF(INDEX(RAW_c_TEB0187_REV01!B:D,MATCH(H364,RAW_c_TEB0187_REV01!B:B,0),3)=L364,INDEX(
RAW_c_TEB0187_REV01!B:D,MATCH(H364,INDEX(RAW_c_TEB0187_REV01!B:B,MATCH(H364,RAW_c_TEB0187_REV01!B:B,)+1):'RAW_c_TEB0187_REV01'!B11435,)+MATCH(H364,RAW_c_TEB0187_REV01!B:B,),3),INDEX(RAW_c_TEB0187_REV01!B:D,MATCH(H364,RAW_c_TEB0187_REV01!B:B,0),3)),"---"))),"---")</f>
        <v>J2-B59</v>
      </c>
      <c r="T364">
        <f>COUNTIF(RAW_c_TEB0187_REV01!B:B,G364)</f>
        <v>19</v>
      </c>
      <c r="U364" t="str">
        <f t="shared" si="35"/>
        <v>B2B-PWR</v>
      </c>
    </row>
    <row r="365" spans="1:21" x14ac:dyDescent="0.25">
      <c r="A365" t="s">
        <v>5946</v>
      </c>
      <c r="B365" t="s">
        <v>39</v>
      </c>
      <c r="C365" t="s">
        <v>5625</v>
      </c>
      <c r="D365" t="s">
        <v>410</v>
      </c>
      <c r="E365" t="s">
        <v>289</v>
      </c>
      <c r="F365" t="str">
        <f t="shared" si="30"/>
        <v>J2-B60</v>
      </c>
      <c r="G365" t="str">
        <f>VLOOKUP(F365,RAW_c_TEB0187_REV01!A:B,2,0)</f>
        <v>VIN_SOM</v>
      </c>
      <c r="H365" t="str">
        <f t="shared" si="31"/>
        <v>VIN_SOM</v>
      </c>
      <c r="I365" t="str">
        <f t="shared" si="32"/>
        <v>--</v>
      </c>
      <c r="J365" t="str">
        <f t="shared" si="33"/>
        <v>--</v>
      </c>
      <c r="K365">
        <f>IFERROR(IF(J365="--",IF(G365=H365,VLOOKUP(G365,RAW_c_TEB0187_REV01!L:N,3,0),SUM(VLOOKUP(H365,RAW_c_TEB0187_REV01!L:N,3,0),VLOOKUP(G365,RAW_c_TEB0187_REV01!L:N,3,0))),"---"),"---")</f>
        <v>46.2408</v>
      </c>
      <c r="L365" t="str">
        <f t="shared" si="34"/>
        <v>J2-B60</v>
      </c>
      <c r="M365" t="str">
        <f>IFERROR(IF(
COUNTIF(B2B!H:H,(IF(K365&lt;&gt;"---",IF(INDEX(RAW_c_TEB0187_REV01!B:D,MATCH(H365,RAW_c_TEB0187_REV01!B:B,0),3)=L365,INDEX(
RAW_c_TEB0187_REV01!B:D,MATCH(H365,INDEX(RAW_c_TEB0187_REV01!B:B,MATCH(H365,RAW_c_TEB0187_REV01!B:B,)+1):'RAW_c_TEB0187_REV01'!B11436,)+MATCH(H365,RAW_c_TEB0187_REV01!B:B,),3),INDEX(RAW_c_TEB0187_REV01!B:D,MATCH(H365,RAW_c_TEB0187_REV01!B:B,0),3)),"---")))=1,"---",IF(K365&lt;&gt;"---",IF(INDEX(RAW_c_TEB0187_REV01!B:D,MATCH(H365,RAW_c_TEB0187_REV01!B:B,0),3)=L365,INDEX(
RAW_c_TEB0187_REV01!B:D,MATCH(H365,INDEX(RAW_c_TEB0187_REV01!B:B,MATCH(H365,RAW_c_TEB0187_REV01!B:B,)+1):'RAW_c_TEB0187_REV01'!B11436,)+MATCH(H365,RAW_c_TEB0187_REV01!B:B,),3),INDEX(RAW_c_TEB0187_REV01!B:D,MATCH(H365,RAW_c_TEB0187_REV01!B:B,0),3)),"---")),"---")</f>
        <v>---</v>
      </c>
      <c r="N365" t="str">
        <f>IFERROR(IF(AND(B365="B2B",J365="--"),L365,IF(
COUNTIF(B2B!H:H,(IF(K365&lt;&gt;"---",IF(INDEX(RAW_c_TEB0187_REV01!B:D,MATCH(H365,RAW_c_TEB0187_REV01!B:B,0),3)=L365,INDEX(
RAW_c_TEB0187_REV01!B:D,MATCH(H365,INDEX(RAW_c_TEB0187_REV01!B:B,MATCH(H365,RAW_c_TEB0187_REV01!B:B,)+1):'RAW_c_TEB0187_REV01'!B11436,)+MATCH(H365,RAW_c_TEB0187_REV01!B:B,),3),INDEX(RAW_c_TEB0187_REV01!B:D,MATCH(H365,RAW_c_TEB0187_REV01!B:B,0),3)),"---")))=0,"---",IF(K365&lt;&gt;"---",IF(INDEX(RAW_c_TEB0187_REV01!B:D,MATCH(H365,RAW_c_TEB0187_REV01!B:B,0),3)=L365,INDEX(
RAW_c_TEB0187_REV01!B:D,MATCH(H365,INDEX(RAW_c_TEB0187_REV01!B:B,MATCH(H365,RAW_c_TEB0187_REV01!B:B,)+1):'RAW_c_TEB0187_REV01'!B11436,)+MATCH(H365,RAW_c_TEB0187_REV01!B:B,),3),INDEX(RAW_c_TEB0187_REV01!B:D,MATCH(H365,RAW_c_TEB0187_REV01!B:B,0),3)),"---"))),"---")</f>
        <v>J2-B60</v>
      </c>
      <c r="T365">
        <f>COUNTIF(RAW_c_TEB0187_REV01!B:B,G365)</f>
        <v>19</v>
      </c>
      <c r="U365" t="str">
        <f t="shared" si="35"/>
        <v>B2B-PWR</v>
      </c>
    </row>
    <row r="366" spans="1:21" x14ac:dyDescent="0.25">
      <c r="A366" t="s">
        <v>5947</v>
      </c>
      <c r="B366" t="s">
        <v>39</v>
      </c>
      <c r="C366" t="s">
        <v>433</v>
      </c>
      <c r="D366" t="s">
        <v>410</v>
      </c>
      <c r="E366" t="s">
        <v>290</v>
      </c>
      <c r="F366" t="str">
        <f t="shared" si="30"/>
        <v>J2-C1</v>
      </c>
      <c r="G366" t="str">
        <f>VLOOKUP(F366,RAW_c_TEB0187_REV01!A:B,2,0)</f>
        <v>GND</v>
      </c>
      <c r="H366" t="str">
        <f t="shared" si="31"/>
        <v>GND</v>
      </c>
      <c r="I366" t="str">
        <f t="shared" si="32"/>
        <v>--</v>
      </c>
      <c r="J366" t="str">
        <f t="shared" si="33"/>
        <v>---</v>
      </c>
      <c r="K366" t="str">
        <f>IFERROR(IF(J366="--",IF(G366=H366,VLOOKUP(G366,RAW_c_TEB0187_REV01!L:N,3,0),SUM(VLOOKUP(H366,RAW_c_TEB0187_REV01!L:N,3,0),VLOOKUP(G366,RAW_c_TEB0187_REV01!L:N,3,0))),"---"),"---")</f>
        <v>---</v>
      </c>
      <c r="L366" t="str">
        <f t="shared" si="34"/>
        <v>J2-C1</v>
      </c>
      <c r="M366" t="str">
        <f>IFERROR(IF(
COUNTIF(B2B!H:H,(IF(K366&lt;&gt;"---",IF(INDEX(RAW_c_TEB0187_REV01!B:D,MATCH(H366,RAW_c_TEB0187_REV01!B:B,0),3)=L366,INDEX(
RAW_c_TEB0187_REV01!B:D,MATCH(H366,INDEX(RAW_c_TEB0187_REV01!B:B,MATCH(H366,RAW_c_TEB0187_REV01!B:B,)+1):'RAW_c_TEB0187_REV01'!B11437,)+MATCH(H366,RAW_c_TEB0187_REV01!B:B,),3),INDEX(RAW_c_TEB0187_REV01!B:D,MATCH(H366,RAW_c_TEB0187_REV01!B:B,0),3)),"---")))=1,"---",IF(K366&lt;&gt;"---",IF(INDEX(RAW_c_TEB0187_REV01!B:D,MATCH(H366,RAW_c_TEB0187_REV01!B:B,0),3)=L366,INDEX(
RAW_c_TEB0187_REV01!B:D,MATCH(H366,INDEX(RAW_c_TEB0187_REV01!B:B,MATCH(H366,RAW_c_TEB0187_REV01!B:B,)+1):'RAW_c_TEB0187_REV01'!B11437,)+MATCH(H366,RAW_c_TEB0187_REV01!B:B,),3),INDEX(RAW_c_TEB0187_REV01!B:D,MATCH(H366,RAW_c_TEB0187_REV01!B:B,0),3)),"---")),"---")</f>
        <v>---</v>
      </c>
      <c r="N366" t="str">
        <f>IFERROR(IF(AND(B366="B2B",J366="--"),L366,IF(
COUNTIF(B2B!H:H,(IF(K366&lt;&gt;"---",IF(INDEX(RAW_c_TEB0187_REV01!B:D,MATCH(H366,RAW_c_TEB0187_REV01!B:B,0),3)=L366,INDEX(
RAW_c_TEB0187_REV01!B:D,MATCH(H366,INDEX(RAW_c_TEB0187_REV01!B:B,MATCH(H366,RAW_c_TEB0187_REV01!B:B,)+1):'RAW_c_TEB0187_REV01'!B11437,)+MATCH(H366,RAW_c_TEB0187_REV01!B:B,),3),INDEX(RAW_c_TEB0187_REV01!B:D,MATCH(H366,RAW_c_TEB0187_REV01!B:B,0),3)),"---")))=0,"---",IF(K366&lt;&gt;"---",IF(INDEX(RAW_c_TEB0187_REV01!B:D,MATCH(H366,RAW_c_TEB0187_REV01!B:B,0),3)=L366,INDEX(
RAW_c_TEB0187_REV01!B:D,MATCH(H366,INDEX(RAW_c_TEB0187_REV01!B:B,MATCH(H366,RAW_c_TEB0187_REV01!B:B,)+1):'RAW_c_TEB0187_REV01'!B11437,)+MATCH(H366,RAW_c_TEB0187_REV01!B:B,),3),INDEX(RAW_c_TEB0187_REV01!B:D,MATCH(H366,RAW_c_TEB0187_REV01!B:B,0),3)),"---"))),"---")</f>
        <v>---</v>
      </c>
      <c r="T366">
        <f>COUNTIF(RAW_c_TEB0187_REV01!B:B,G366)</f>
        <v>1098</v>
      </c>
      <c r="U366" t="str">
        <f t="shared" si="35"/>
        <v>B2B-GND</v>
      </c>
    </row>
    <row r="367" spans="1:21" x14ac:dyDescent="0.25">
      <c r="A367" t="s">
        <v>5948</v>
      </c>
      <c r="B367" t="s">
        <v>39</v>
      </c>
      <c r="C367" t="s">
        <v>5583</v>
      </c>
      <c r="D367" t="s">
        <v>410</v>
      </c>
      <c r="E367" t="s">
        <v>291</v>
      </c>
      <c r="F367" t="str">
        <f t="shared" si="30"/>
        <v>J2-C2</v>
      </c>
      <c r="G367" t="str">
        <f>VLOOKUP(F367,RAW_c_TEB0187_REV01!A:B,2,0)</f>
        <v>NetJ2_C2</v>
      </c>
      <c r="H367" t="str">
        <f t="shared" si="31"/>
        <v>NetJ2_C2</v>
      </c>
      <c r="I367" t="str">
        <f t="shared" si="32"/>
        <v>--</v>
      </c>
      <c r="J367" t="str">
        <f t="shared" si="33"/>
        <v>--</v>
      </c>
      <c r="K367" t="str">
        <f>IFERROR(IF(J367="--",IF(G367=H367,VLOOKUP(G367,RAW_c_TEB0187_REV01!L:N,3,0),SUM(VLOOKUP(H367,RAW_c_TEB0187_REV01!L:N,3,0),VLOOKUP(G367,RAW_c_TEB0187_REV01!L:N,3,0))),"---"),"---")</f>
        <v>---</v>
      </c>
      <c r="L367" t="str">
        <f t="shared" si="34"/>
        <v>J2-C2</v>
      </c>
      <c r="M367" t="str">
        <f>IFERROR(IF(
COUNTIF(B2B!H:H,(IF(K367&lt;&gt;"---",IF(INDEX(RAW_c_TEB0187_REV01!B:D,MATCH(H367,RAW_c_TEB0187_REV01!B:B,0),3)=L367,INDEX(
RAW_c_TEB0187_REV01!B:D,MATCH(H367,INDEX(RAW_c_TEB0187_REV01!B:B,MATCH(H367,RAW_c_TEB0187_REV01!B:B,)+1):'RAW_c_TEB0187_REV01'!B11438,)+MATCH(H367,RAW_c_TEB0187_REV01!B:B,),3),INDEX(RAW_c_TEB0187_REV01!B:D,MATCH(H367,RAW_c_TEB0187_REV01!B:B,0),3)),"---")))=1,"---",IF(K367&lt;&gt;"---",IF(INDEX(RAW_c_TEB0187_REV01!B:D,MATCH(H367,RAW_c_TEB0187_REV01!B:B,0),3)=L367,INDEX(
RAW_c_TEB0187_REV01!B:D,MATCH(H367,INDEX(RAW_c_TEB0187_REV01!B:B,MATCH(H367,RAW_c_TEB0187_REV01!B:B,)+1):'RAW_c_TEB0187_REV01'!B11438,)+MATCH(H367,RAW_c_TEB0187_REV01!B:B,),3),INDEX(RAW_c_TEB0187_REV01!B:D,MATCH(H367,RAW_c_TEB0187_REV01!B:B,0),3)),"---")),"---")</f>
        <v>---</v>
      </c>
      <c r="N367" t="str">
        <f>IFERROR(IF(AND(B367="B2B",J367="--"),L367,IF(
COUNTIF(B2B!H:H,(IF(K367&lt;&gt;"---",IF(INDEX(RAW_c_TEB0187_REV01!B:D,MATCH(H367,RAW_c_TEB0187_REV01!B:B,0),3)=L367,INDEX(
RAW_c_TEB0187_REV01!B:D,MATCH(H367,INDEX(RAW_c_TEB0187_REV01!B:B,MATCH(H367,RAW_c_TEB0187_REV01!B:B,)+1):'RAW_c_TEB0187_REV01'!B11438,)+MATCH(H367,RAW_c_TEB0187_REV01!B:B,),3),INDEX(RAW_c_TEB0187_REV01!B:D,MATCH(H367,RAW_c_TEB0187_REV01!B:B,0),3)),"---")))=0,"---",IF(K367&lt;&gt;"---",IF(INDEX(RAW_c_TEB0187_REV01!B:D,MATCH(H367,RAW_c_TEB0187_REV01!B:B,0),3)=L367,INDEX(
RAW_c_TEB0187_REV01!B:D,MATCH(H367,INDEX(RAW_c_TEB0187_REV01!B:B,MATCH(H367,RAW_c_TEB0187_REV01!B:B,)+1):'RAW_c_TEB0187_REV01'!B11438,)+MATCH(H367,RAW_c_TEB0187_REV01!B:B,),3),INDEX(RAW_c_TEB0187_REV01!B:D,MATCH(H367,RAW_c_TEB0187_REV01!B:B,0),3)),"---"))),"---")</f>
        <v>J2-C2</v>
      </c>
      <c r="T367">
        <f>COUNTIF(RAW_c_TEB0187_REV01!B:B,G367)</f>
        <v>1</v>
      </c>
      <c r="U367" t="str">
        <f t="shared" si="35"/>
        <v>B2B-NC</v>
      </c>
    </row>
    <row r="368" spans="1:21" x14ac:dyDescent="0.25">
      <c r="A368" t="s">
        <v>5949</v>
      </c>
      <c r="B368" t="s">
        <v>39</v>
      </c>
      <c r="C368" t="s">
        <v>5583</v>
      </c>
      <c r="D368" t="s">
        <v>410</v>
      </c>
      <c r="E368" t="s">
        <v>292</v>
      </c>
      <c r="F368" t="str">
        <f t="shared" si="30"/>
        <v>J2-C3</v>
      </c>
      <c r="G368" t="str">
        <f>VLOOKUP(F368,RAW_c_TEB0187_REV01!A:B,2,0)</f>
        <v>NetJ2_C3</v>
      </c>
      <c r="H368" t="str">
        <f t="shared" si="31"/>
        <v>NetJ2_C3</v>
      </c>
      <c r="I368" t="str">
        <f t="shared" si="32"/>
        <v>--</v>
      </c>
      <c r="J368" t="str">
        <f t="shared" si="33"/>
        <v>--</v>
      </c>
      <c r="K368" t="str">
        <f>IFERROR(IF(J368="--",IF(G368=H368,VLOOKUP(G368,RAW_c_TEB0187_REV01!L:N,3,0),SUM(VLOOKUP(H368,RAW_c_TEB0187_REV01!L:N,3,0),VLOOKUP(G368,RAW_c_TEB0187_REV01!L:N,3,0))),"---"),"---")</f>
        <v>---</v>
      </c>
      <c r="L368" t="str">
        <f t="shared" si="34"/>
        <v>J2-C3</v>
      </c>
      <c r="M368" t="str">
        <f>IFERROR(IF(
COUNTIF(B2B!H:H,(IF(K368&lt;&gt;"---",IF(INDEX(RAW_c_TEB0187_REV01!B:D,MATCH(H368,RAW_c_TEB0187_REV01!B:B,0),3)=L368,INDEX(
RAW_c_TEB0187_REV01!B:D,MATCH(H368,INDEX(RAW_c_TEB0187_REV01!B:B,MATCH(H368,RAW_c_TEB0187_REV01!B:B,)+1):'RAW_c_TEB0187_REV01'!B11439,)+MATCH(H368,RAW_c_TEB0187_REV01!B:B,),3),INDEX(RAW_c_TEB0187_REV01!B:D,MATCH(H368,RAW_c_TEB0187_REV01!B:B,0),3)),"---")))=1,"---",IF(K368&lt;&gt;"---",IF(INDEX(RAW_c_TEB0187_REV01!B:D,MATCH(H368,RAW_c_TEB0187_REV01!B:B,0),3)=L368,INDEX(
RAW_c_TEB0187_REV01!B:D,MATCH(H368,INDEX(RAW_c_TEB0187_REV01!B:B,MATCH(H368,RAW_c_TEB0187_REV01!B:B,)+1):'RAW_c_TEB0187_REV01'!B11439,)+MATCH(H368,RAW_c_TEB0187_REV01!B:B,),3),INDEX(RAW_c_TEB0187_REV01!B:D,MATCH(H368,RAW_c_TEB0187_REV01!B:B,0),3)),"---")),"---")</f>
        <v>---</v>
      </c>
      <c r="N368" t="str">
        <f>IFERROR(IF(AND(B368="B2B",J368="--"),L368,IF(
COUNTIF(B2B!H:H,(IF(K368&lt;&gt;"---",IF(INDEX(RAW_c_TEB0187_REV01!B:D,MATCH(H368,RAW_c_TEB0187_REV01!B:B,0),3)=L368,INDEX(
RAW_c_TEB0187_REV01!B:D,MATCH(H368,INDEX(RAW_c_TEB0187_REV01!B:B,MATCH(H368,RAW_c_TEB0187_REV01!B:B,)+1):'RAW_c_TEB0187_REV01'!B11439,)+MATCH(H368,RAW_c_TEB0187_REV01!B:B,),3),INDEX(RAW_c_TEB0187_REV01!B:D,MATCH(H368,RAW_c_TEB0187_REV01!B:B,0),3)),"---")))=0,"---",IF(K368&lt;&gt;"---",IF(INDEX(RAW_c_TEB0187_REV01!B:D,MATCH(H368,RAW_c_TEB0187_REV01!B:B,0),3)=L368,INDEX(
RAW_c_TEB0187_REV01!B:D,MATCH(H368,INDEX(RAW_c_TEB0187_REV01!B:B,MATCH(H368,RAW_c_TEB0187_REV01!B:B,)+1):'RAW_c_TEB0187_REV01'!B11439,)+MATCH(H368,RAW_c_TEB0187_REV01!B:B,),3),INDEX(RAW_c_TEB0187_REV01!B:D,MATCH(H368,RAW_c_TEB0187_REV01!B:B,0),3)),"---"))),"---")</f>
        <v>J2-C3</v>
      </c>
      <c r="T368">
        <f>COUNTIF(RAW_c_TEB0187_REV01!B:B,G368)</f>
        <v>1</v>
      </c>
      <c r="U368" t="str">
        <f t="shared" si="35"/>
        <v>B2B-NC</v>
      </c>
    </row>
    <row r="369" spans="1:21" x14ac:dyDescent="0.25">
      <c r="A369" t="s">
        <v>5950</v>
      </c>
      <c r="B369" t="s">
        <v>39</v>
      </c>
      <c r="C369" t="s">
        <v>433</v>
      </c>
      <c r="D369" t="s">
        <v>410</v>
      </c>
      <c r="E369" t="s">
        <v>293</v>
      </c>
      <c r="F369" t="str">
        <f t="shared" si="30"/>
        <v>J2-C4</v>
      </c>
      <c r="G369" t="str">
        <f>VLOOKUP(F369,RAW_c_TEB0187_REV01!A:B,2,0)</f>
        <v>GND</v>
      </c>
      <c r="H369" t="str">
        <f t="shared" si="31"/>
        <v>GND</v>
      </c>
      <c r="I369" t="str">
        <f t="shared" si="32"/>
        <v>--</v>
      </c>
      <c r="J369" t="str">
        <f t="shared" si="33"/>
        <v>---</v>
      </c>
      <c r="K369" t="str">
        <f>IFERROR(IF(J369="--",IF(G369=H369,VLOOKUP(G369,RAW_c_TEB0187_REV01!L:N,3,0),SUM(VLOOKUP(H369,RAW_c_TEB0187_REV01!L:N,3,0),VLOOKUP(G369,RAW_c_TEB0187_REV01!L:N,3,0))),"---"),"---")</f>
        <v>---</v>
      </c>
      <c r="L369" t="str">
        <f t="shared" si="34"/>
        <v>J2-C4</v>
      </c>
      <c r="M369" t="str">
        <f>IFERROR(IF(
COUNTIF(B2B!H:H,(IF(K369&lt;&gt;"---",IF(INDEX(RAW_c_TEB0187_REV01!B:D,MATCH(H369,RAW_c_TEB0187_REV01!B:B,0),3)=L369,INDEX(
RAW_c_TEB0187_REV01!B:D,MATCH(H369,INDEX(RAW_c_TEB0187_REV01!B:B,MATCH(H369,RAW_c_TEB0187_REV01!B:B,)+1):'RAW_c_TEB0187_REV01'!B11440,)+MATCH(H369,RAW_c_TEB0187_REV01!B:B,),3),INDEX(RAW_c_TEB0187_REV01!B:D,MATCH(H369,RAW_c_TEB0187_REV01!B:B,0),3)),"---")))=1,"---",IF(K369&lt;&gt;"---",IF(INDEX(RAW_c_TEB0187_REV01!B:D,MATCH(H369,RAW_c_TEB0187_REV01!B:B,0),3)=L369,INDEX(
RAW_c_TEB0187_REV01!B:D,MATCH(H369,INDEX(RAW_c_TEB0187_REV01!B:B,MATCH(H369,RAW_c_TEB0187_REV01!B:B,)+1):'RAW_c_TEB0187_REV01'!B11440,)+MATCH(H369,RAW_c_TEB0187_REV01!B:B,),3),INDEX(RAW_c_TEB0187_REV01!B:D,MATCH(H369,RAW_c_TEB0187_REV01!B:B,0),3)),"---")),"---")</f>
        <v>---</v>
      </c>
      <c r="N369" t="str">
        <f>IFERROR(IF(AND(B369="B2B",J369="--"),L369,IF(
COUNTIF(B2B!H:H,(IF(K369&lt;&gt;"---",IF(INDEX(RAW_c_TEB0187_REV01!B:D,MATCH(H369,RAW_c_TEB0187_REV01!B:B,0),3)=L369,INDEX(
RAW_c_TEB0187_REV01!B:D,MATCH(H369,INDEX(RAW_c_TEB0187_REV01!B:B,MATCH(H369,RAW_c_TEB0187_REV01!B:B,)+1):'RAW_c_TEB0187_REV01'!B11440,)+MATCH(H369,RAW_c_TEB0187_REV01!B:B,),3),INDEX(RAW_c_TEB0187_REV01!B:D,MATCH(H369,RAW_c_TEB0187_REV01!B:B,0),3)),"---")))=0,"---",IF(K369&lt;&gt;"---",IF(INDEX(RAW_c_TEB0187_REV01!B:D,MATCH(H369,RAW_c_TEB0187_REV01!B:B,0),3)=L369,INDEX(
RAW_c_TEB0187_REV01!B:D,MATCH(H369,INDEX(RAW_c_TEB0187_REV01!B:B,MATCH(H369,RAW_c_TEB0187_REV01!B:B,)+1):'RAW_c_TEB0187_REV01'!B11440,)+MATCH(H369,RAW_c_TEB0187_REV01!B:B,),3),INDEX(RAW_c_TEB0187_REV01!B:D,MATCH(H369,RAW_c_TEB0187_REV01!B:B,0),3)),"---"))),"---")</f>
        <v>---</v>
      </c>
      <c r="T369">
        <f>COUNTIF(RAW_c_TEB0187_REV01!B:B,G369)</f>
        <v>1098</v>
      </c>
      <c r="U369" t="str">
        <f t="shared" si="35"/>
        <v>B2B-GND</v>
      </c>
    </row>
    <row r="370" spans="1:21" x14ac:dyDescent="0.25">
      <c r="A370" t="s">
        <v>5951</v>
      </c>
      <c r="B370" t="s">
        <v>39</v>
      </c>
      <c r="C370" t="s">
        <v>5828</v>
      </c>
      <c r="D370" t="s">
        <v>410</v>
      </c>
      <c r="E370" t="s">
        <v>294</v>
      </c>
      <c r="F370" t="str">
        <f t="shared" si="30"/>
        <v>J2-C5</v>
      </c>
      <c r="G370" t="str">
        <f>VLOOKUP(F370,RAW_c_TEB0187_REV01!A:B,2,0)</f>
        <v>DP5_C2M_P</v>
      </c>
      <c r="H370" t="str">
        <f t="shared" si="31"/>
        <v>DP5_C2M_P</v>
      </c>
      <c r="I370" t="str">
        <f t="shared" si="32"/>
        <v>--</v>
      </c>
      <c r="J370" t="str">
        <f t="shared" si="33"/>
        <v>--</v>
      </c>
      <c r="K370">
        <f>IFERROR(IF(J370="--",IF(G370=H370,VLOOKUP(G370,RAW_c_TEB0187_REV01!L:N,3,0),SUM(VLOOKUP(H370,RAW_c_TEB0187_REV01!L:N,3,0),VLOOKUP(G370,RAW_c_TEB0187_REV01!L:N,3,0))),"---"),"---")</f>
        <v>34.787599999999998</v>
      </c>
      <c r="L370" t="str">
        <f t="shared" si="34"/>
        <v>J2-C5</v>
      </c>
      <c r="M370" t="str">
        <f>IFERROR(IF(
COUNTIF(B2B!H:H,(IF(K370&lt;&gt;"---",IF(INDEX(RAW_c_TEB0187_REV01!B:D,MATCH(H370,RAW_c_TEB0187_REV01!B:B,0),3)=L370,INDEX(
RAW_c_TEB0187_REV01!B:D,MATCH(H370,INDEX(RAW_c_TEB0187_REV01!B:B,MATCH(H370,RAW_c_TEB0187_REV01!B:B,)+1):'RAW_c_TEB0187_REV01'!B11441,)+MATCH(H370,RAW_c_TEB0187_REV01!B:B,),3),INDEX(RAW_c_TEB0187_REV01!B:D,MATCH(H370,RAW_c_TEB0187_REV01!B:B,0),3)),"---")))=1,"---",IF(K370&lt;&gt;"---",IF(INDEX(RAW_c_TEB0187_REV01!B:D,MATCH(H370,RAW_c_TEB0187_REV01!B:B,0),3)=L370,INDEX(
RAW_c_TEB0187_REV01!B:D,MATCH(H370,INDEX(RAW_c_TEB0187_REV01!B:B,MATCH(H370,RAW_c_TEB0187_REV01!B:B,)+1):'RAW_c_TEB0187_REV01'!B11441,)+MATCH(H370,RAW_c_TEB0187_REV01!B:B,),3),INDEX(RAW_c_TEB0187_REV01!B:D,MATCH(H370,RAW_c_TEB0187_REV01!B:B,0),3)),"---")),"---")</f>
        <v>J15-A38</v>
      </c>
      <c r="N370" t="str">
        <f>IFERROR(IF(AND(B370="B2B",J370="--"),L370,IF(
COUNTIF(B2B!H:H,(IF(K370&lt;&gt;"---",IF(INDEX(RAW_c_TEB0187_REV01!B:D,MATCH(H370,RAW_c_TEB0187_REV01!B:B,0),3)=L370,INDEX(
RAW_c_TEB0187_REV01!B:D,MATCH(H370,INDEX(RAW_c_TEB0187_REV01!B:B,MATCH(H370,RAW_c_TEB0187_REV01!B:B,)+1):'RAW_c_TEB0187_REV01'!B11441,)+MATCH(H370,RAW_c_TEB0187_REV01!B:B,),3),INDEX(RAW_c_TEB0187_REV01!B:D,MATCH(H370,RAW_c_TEB0187_REV01!B:B,0),3)),"---")))=0,"---",IF(K370&lt;&gt;"---",IF(INDEX(RAW_c_TEB0187_REV01!B:D,MATCH(H370,RAW_c_TEB0187_REV01!B:B,0),3)=L370,INDEX(
RAW_c_TEB0187_REV01!B:D,MATCH(H370,INDEX(RAW_c_TEB0187_REV01!B:B,MATCH(H370,RAW_c_TEB0187_REV01!B:B,)+1):'RAW_c_TEB0187_REV01'!B11441,)+MATCH(H370,RAW_c_TEB0187_REV01!B:B,),3),INDEX(RAW_c_TEB0187_REV01!B:D,MATCH(H370,RAW_c_TEB0187_REV01!B:B,0),3)),"---"))),"---")</f>
        <v>J2-C5</v>
      </c>
      <c r="T370">
        <f>COUNTIF(RAW_c_TEB0187_REV01!B:B,G370)</f>
        <v>2</v>
      </c>
      <c r="U370" t="str">
        <f t="shared" si="35"/>
        <v>B2B-MGT-PS</v>
      </c>
    </row>
    <row r="371" spans="1:21" x14ac:dyDescent="0.25">
      <c r="A371" t="s">
        <v>5952</v>
      </c>
      <c r="B371" t="s">
        <v>39</v>
      </c>
      <c r="C371" t="s">
        <v>5828</v>
      </c>
      <c r="D371" t="s">
        <v>410</v>
      </c>
      <c r="E371" t="s">
        <v>295</v>
      </c>
      <c r="F371" t="str">
        <f t="shared" si="30"/>
        <v>J2-C6</v>
      </c>
      <c r="G371" t="str">
        <f>VLOOKUP(F371,RAW_c_TEB0187_REV01!A:B,2,0)</f>
        <v>DP5_C2M_N</v>
      </c>
      <c r="H371" t="str">
        <f t="shared" si="31"/>
        <v>DP5_C2M_N</v>
      </c>
      <c r="I371" t="str">
        <f t="shared" si="32"/>
        <v>--</v>
      </c>
      <c r="J371" t="str">
        <f t="shared" si="33"/>
        <v>--</v>
      </c>
      <c r="K371">
        <f>IFERROR(IF(J371="--",IF(G371=H371,VLOOKUP(G371,RAW_c_TEB0187_REV01!L:N,3,0),SUM(VLOOKUP(H371,RAW_c_TEB0187_REV01!L:N,3,0),VLOOKUP(G371,RAW_c_TEB0187_REV01!L:N,3,0))),"---"),"---")</f>
        <v>34.782600000000002</v>
      </c>
      <c r="L371" t="str">
        <f t="shared" si="34"/>
        <v>J2-C6</v>
      </c>
      <c r="M371" t="str">
        <f>IFERROR(IF(
COUNTIF(B2B!H:H,(IF(K371&lt;&gt;"---",IF(INDEX(RAW_c_TEB0187_REV01!B:D,MATCH(H371,RAW_c_TEB0187_REV01!B:B,0),3)=L371,INDEX(
RAW_c_TEB0187_REV01!B:D,MATCH(H371,INDEX(RAW_c_TEB0187_REV01!B:B,MATCH(H371,RAW_c_TEB0187_REV01!B:B,)+1):'RAW_c_TEB0187_REV01'!B11442,)+MATCH(H371,RAW_c_TEB0187_REV01!B:B,),3),INDEX(RAW_c_TEB0187_REV01!B:D,MATCH(H371,RAW_c_TEB0187_REV01!B:B,0),3)),"---")))=1,"---",IF(K371&lt;&gt;"---",IF(INDEX(RAW_c_TEB0187_REV01!B:D,MATCH(H371,RAW_c_TEB0187_REV01!B:B,0),3)=L371,INDEX(
RAW_c_TEB0187_REV01!B:D,MATCH(H371,INDEX(RAW_c_TEB0187_REV01!B:B,MATCH(H371,RAW_c_TEB0187_REV01!B:B,)+1):'RAW_c_TEB0187_REV01'!B11442,)+MATCH(H371,RAW_c_TEB0187_REV01!B:B,),3),INDEX(RAW_c_TEB0187_REV01!B:D,MATCH(H371,RAW_c_TEB0187_REV01!B:B,0),3)),"---")),"---")</f>
        <v>J15-A39</v>
      </c>
      <c r="N371" t="str">
        <f>IFERROR(IF(AND(B371="B2B",J371="--"),L371,IF(
COUNTIF(B2B!H:H,(IF(K371&lt;&gt;"---",IF(INDEX(RAW_c_TEB0187_REV01!B:D,MATCH(H371,RAW_c_TEB0187_REV01!B:B,0),3)=L371,INDEX(
RAW_c_TEB0187_REV01!B:D,MATCH(H371,INDEX(RAW_c_TEB0187_REV01!B:B,MATCH(H371,RAW_c_TEB0187_REV01!B:B,)+1):'RAW_c_TEB0187_REV01'!B11442,)+MATCH(H371,RAW_c_TEB0187_REV01!B:B,),3),INDEX(RAW_c_TEB0187_REV01!B:D,MATCH(H371,RAW_c_TEB0187_REV01!B:B,0),3)),"---")))=0,"---",IF(K371&lt;&gt;"---",IF(INDEX(RAW_c_TEB0187_REV01!B:D,MATCH(H371,RAW_c_TEB0187_REV01!B:B,0),3)=L371,INDEX(
RAW_c_TEB0187_REV01!B:D,MATCH(H371,INDEX(RAW_c_TEB0187_REV01!B:B,MATCH(H371,RAW_c_TEB0187_REV01!B:B,)+1):'RAW_c_TEB0187_REV01'!B11442,)+MATCH(H371,RAW_c_TEB0187_REV01!B:B,),3),INDEX(RAW_c_TEB0187_REV01!B:D,MATCH(H371,RAW_c_TEB0187_REV01!B:B,0),3)),"---"))),"---")</f>
        <v>J2-C6</v>
      </c>
      <c r="T371">
        <f>COUNTIF(RAW_c_TEB0187_REV01!B:B,G371)</f>
        <v>2</v>
      </c>
      <c r="U371" t="str">
        <f t="shared" si="35"/>
        <v>B2B-MGT-PS</v>
      </c>
    </row>
    <row r="372" spans="1:21" x14ac:dyDescent="0.25">
      <c r="A372" t="s">
        <v>5953</v>
      </c>
      <c r="B372" t="s">
        <v>39</v>
      </c>
      <c r="C372" t="s">
        <v>433</v>
      </c>
      <c r="D372" t="s">
        <v>410</v>
      </c>
      <c r="E372" t="s">
        <v>296</v>
      </c>
      <c r="F372" t="str">
        <f t="shared" si="30"/>
        <v>J2-C7</v>
      </c>
      <c r="G372" t="str">
        <f>VLOOKUP(F372,RAW_c_TEB0187_REV01!A:B,2,0)</f>
        <v>GND</v>
      </c>
      <c r="H372" t="str">
        <f t="shared" si="31"/>
        <v>GND</v>
      </c>
      <c r="I372" t="str">
        <f t="shared" si="32"/>
        <v>--</v>
      </c>
      <c r="J372" t="str">
        <f t="shared" si="33"/>
        <v>---</v>
      </c>
      <c r="K372" t="str">
        <f>IFERROR(IF(J372="--",IF(G372=H372,VLOOKUP(G372,RAW_c_TEB0187_REV01!L:N,3,0),SUM(VLOOKUP(H372,RAW_c_TEB0187_REV01!L:N,3,0),VLOOKUP(G372,RAW_c_TEB0187_REV01!L:N,3,0))),"---"),"---")</f>
        <v>---</v>
      </c>
      <c r="L372" t="str">
        <f t="shared" si="34"/>
        <v>J2-C7</v>
      </c>
      <c r="M372" t="str">
        <f>IFERROR(IF(
COUNTIF(B2B!H:H,(IF(K372&lt;&gt;"---",IF(INDEX(RAW_c_TEB0187_REV01!B:D,MATCH(H372,RAW_c_TEB0187_REV01!B:B,0),3)=L372,INDEX(
RAW_c_TEB0187_REV01!B:D,MATCH(H372,INDEX(RAW_c_TEB0187_REV01!B:B,MATCH(H372,RAW_c_TEB0187_REV01!B:B,)+1):'RAW_c_TEB0187_REV01'!B11443,)+MATCH(H372,RAW_c_TEB0187_REV01!B:B,),3),INDEX(RAW_c_TEB0187_REV01!B:D,MATCH(H372,RAW_c_TEB0187_REV01!B:B,0),3)),"---")))=1,"---",IF(K372&lt;&gt;"---",IF(INDEX(RAW_c_TEB0187_REV01!B:D,MATCH(H372,RAW_c_TEB0187_REV01!B:B,0),3)=L372,INDEX(
RAW_c_TEB0187_REV01!B:D,MATCH(H372,INDEX(RAW_c_TEB0187_REV01!B:B,MATCH(H372,RAW_c_TEB0187_REV01!B:B,)+1):'RAW_c_TEB0187_REV01'!B11443,)+MATCH(H372,RAW_c_TEB0187_REV01!B:B,),3),INDEX(RAW_c_TEB0187_REV01!B:D,MATCH(H372,RAW_c_TEB0187_REV01!B:B,0),3)),"---")),"---")</f>
        <v>---</v>
      </c>
      <c r="N372" t="str">
        <f>IFERROR(IF(AND(B372="B2B",J372="--"),L372,IF(
COUNTIF(B2B!H:H,(IF(K372&lt;&gt;"---",IF(INDEX(RAW_c_TEB0187_REV01!B:D,MATCH(H372,RAW_c_TEB0187_REV01!B:B,0),3)=L372,INDEX(
RAW_c_TEB0187_REV01!B:D,MATCH(H372,INDEX(RAW_c_TEB0187_REV01!B:B,MATCH(H372,RAW_c_TEB0187_REV01!B:B,)+1):'RAW_c_TEB0187_REV01'!B11443,)+MATCH(H372,RAW_c_TEB0187_REV01!B:B,),3),INDEX(RAW_c_TEB0187_REV01!B:D,MATCH(H372,RAW_c_TEB0187_REV01!B:B,0),3)),"---")))=0,"---",IF(K372&lt;&gt;"---",IF(INDEX(RAW_c_TEB0187_REV01!B:D,MATCH(H372,RAW_c_TEB0187_REV01!B:B,0),3)=L372,INDEX(
RAW_c_TEB0187_REV01!B:D,MATCH(H372,INDEX(RAW_c_TEB0187_REV01!B:B,MATCH(H372,RAW_c_TEB0187_REV01!B:B,)+1):'RAW_c_TEB0187_REV01'!B11443,)+MATCH(H372,RAW_c_TEB0187_REV01!B:B,),3),INDEX(RAW_c_TEB0187_REV01!B:D,MATCH(H372,RAW_c_TEB0187_REV01!B:B,0),3)),"---"))),"---")</f>
        <v>---</v>
      </c>
      <c r="T372">
        <f>COUNTIF(RAW_c_TEB0187_REV01!B:B,G372)</f>
        <v>1098</v>
      </c>
      <c r="U372" t="str">
        <f t="shared" si="35"/>
        <v>B2B-GND</v>
      </c>
    </row>
    <row r="373" spans="1:21" x14ac:dyDescent="0.25">
      <c r="A373" t="s">
        <v>5954</v>
      </c>
      <c r="B373" t="s">
        <v>39</v>
      </c>
      <c r="C373" t="s">
        <v>5828</v>
      </c>
      <c r="D373" t="s">
        <v>410</v>
      </c>
      <c r="E373" t="s">
        <v>297</v>
      </c>
      <c r="F373" t="str">
        <f t="shared" si="30"/>
        <v>J2-C8</v>
      </c>
      <c r="G373" t="str">
        <f>VLOOKUP(F373,RAW_c_TEB0187_REV01!A:B,2,0)</f>
        <v>DP7_C2M_P</v>
      </c>
      <c r="H373" t="str">
        <f t="shared" si="31"/>
        <v>DP7_C2M_P</v>
      </c>
      <c r="I373" t="str">
        <f t="shared" si="32"/>
        <v>--</v>
      </c>
      <c r="J373" t="str">
        <f t="shared" si="33"/>
        <v>--</v>
      </c>
      <c r="K373">
        <f>IFERROR(IF(J373="--",IF(G373=H373,VLOOKUP(G373,RAW_c_TEB0187_REV01!L:N,3,0),SUM(VLOOKUP(H373,RAW_c_TEB0187_REV01!L:N,3,0),VLOOKUP(G373,RAW_c_TEB0187_REV01!L:N,3,0))),"---"),"---")</f>
        <v>42.054099999999998</v>
      </c>
      <c r="L373" t="str">
        <f t="shared" si="34"/>
        <v>J2-C8</v>
      </c>
      <c r="M373" t="str">
        <f>IFERROR(IF(
COUNTIF(B2B!H:H,(IF(K373&lt;&gt;"---",IF(INDEX(RAW_c_TEB0187_REV01!B:D,MATCH(H373,RAW_c_TEB0187_REV01!B:B,0),3)=L373,INDEX(
RAW_c_TEB0187_REV01!B:D,MATCH(H373,INDEX(RAW_c_TEB0187_REV01!B:B,MATCH(H373,RAW_c_TEB0187_REV01!B:B,)+1):'RAW_c_TEB0187_REV01'!B11444,)+MATCH(H373,RAW_c_TEB0187_REV01!B:B,),3),INDEX(RAW_c_TEB0187_REV01!B:D,MATCH(H373,RAW_c_TEB0187_REV01!B:B,0),3)),"---")))=1,"---",IF(K373&lt;&gt;"---",IF(INDEX(RAW_c_TEB0187_REV01!B:D,MATCH(H373,RAW_c_TEB0187_REV01!B:B,0),3)=L373,INDEX(
RAW_c_TEB0187_REV01!B:D,MATCH(H373,INDEX(RAW_c_TEB0187_REV01!B:B,MATCH(H373,RAW_c_TEB0187_REV01!B:B,)+1):'RAW_c_TEB0187_REV01'!B11444,)+MATCH(H373,RAW_c_TEB0187_REV01!B:B,),3),INDEX(RAW_c_TEB0187_REV01!B:D,MATCH(H373,RAW_c_TEB0187_REV01!B:B,0),3)),"---")),"---")</f>
        <v>J15-B32</v>
      </c>
      <c r="N373" t="str">
        <f>IFERROR(IF(AND(B373="B2B",J373="--"),L373,IF(
COUNTIF(B2B!H:H,(IF(K373&lt;&gt;"---",IF(INDEX(RAW_c_TEB0187_REV01!B:D,MATCH(H373,RAW_c_TEB0187_REV01!B:B,0),3)=L373,INDEX(
RAW_c_TEB0187_REV01!B:D,MATCH(H373,INDEX(RAW_c_TEB0187_REV01!B:B,MATCH(H373,RAW_c_TEB0187_REV01!B:B,)+1):'RAW_c_TEB0187_REV01'!B11444,)+MATCH(H373,RAW_c_TEB0187_REV01!B:B,),3),INDEX(RAW_c_TEB0187_REV01!B:D,MATCH(H373,RAW_c_TEB0187_REV01!B:B,0),3)),"---")))=0,"---",IF(K373&lt;&gt;"---",IF(INDEX(RAW_c_TEB0187_REV01!B:D,MATCH(H373,RAW_c_TEB0187_REV01!B:B,0),3)=L373,INDEX(
RAW_c_TEB0187_REV01!B:D,MATCH(H373,INDEX(RAW_c_TEB0187_REV01!B:B,MATCH(H373,RAW_c_TEB0187_REV01!B:B,)+1):'RAW_c_TEB0187_REV01'!B11444,)+MATCH(H373,RAW_c_TEB0187_REV01!B:B,),3),INDEX(RAW_c_TEB0187_REV01!B:D,MATCH(H373,RAW_c_TEB0187_REV01!B:B,0),3)),"---"))),"---")</f>
        <v>J2-C8</v>
      </c>
      <c r="T373">
        <f>COUNTIF(RAW_c_TEB0187_REV01!B:B,G373)</f>
        <v>2</v>
      </c>
      <c r="U373" t="str">
        <f t="shared" si="35"/>
        <v>B2B-MGT-PS</v>
      </c>
    </row>
    <row r="374" spans="1:21" x14ac:dyDescent="0.25">
      <c r="A374" t="s">
        <v>5955</v>
      </c>
      <c r="B374" t="s">
        <v>39</v>
      </c>
      <c r="C374" t="s">
        <v>5828</v>
      </c>
      <c r="D374" t="s">
        <v>410</v>
      </c>
      <c r="E374" t="s">
        <v>298</v>
      </c>
      <c r="F374" t="str">
        <f t="shared" si="30"/>
        <v>J2-C9</v>
      </c>
      <c r="G374" t="str">
        <f>VLOOKUP(F374,RAW_c_TEB0187_REV01!A:B,2,0)</f>
        <v>DP7_C2M_N</v>
      </c>
      <c r="H374" t="str">
        <f t="shared" si="31"/>
        <v>DP7_C2M_N</v>
      </c>
      <c r="I374" t="str">
        <f t="shared" si="32"/>
        <v>--</v>
      </c>
      <c r="J374" t="str">
        <f t="shared" si="33"/>
        <v>--</v>
      </c>
      <c r="K374">
        <f>IFERROR(IF(J374="--",IF(G374=H374,VLOOKUP(G374,RAW_c_TEB0187_REV01!L:N,3,0),SUM(VLOOKUP(H374,RAW_c_TEB0187_REV01!L:N,3,0),VLOOKUP(G374,RAW_c_TEB0187_REV01!L:N,3,0))),"---"),"---")</f>
        <v>41.947600000000001</v>
      </c>
      <c r="L374" t="str">
        <f t="shared" si="34"/>
        <v>J2-C9</v>
      </c>
      <c r="M374" t="str">
        <f>IFERROR(IF(
COUNTIF(B2B!H:H,(IF(K374&lt;&gt;"---",IF(INDEX(RAW_c_TEB0187_REV01!B:D,MATCH(H374,RAW_c_TEB0187_REV01!B:B,0),3)=L374,INDEX(
RAW_c_TEB0187_REV01!B:D,MATCH(H374,INDEX(RAW_c_TEB0187_REV01!B:B,MATCH(H374,RAW_c_TEB0187_REV01!B:B,)+1):'RAW_c_TEB0187_REV01'!B11445,)+MATCH(H374,RAW_c_TEB0187_REV01!B:B,),3),INDEX(RAW_c_TEB0187_REV01!B:D,MATCH(H374,RAW_c_TEB0187_REV01!B:B,0),3)),"---")))=1,"---",IF(K374&lt;&gt;"---",IF(INDEX(RAW_c_TEB0187_REV01!B:D,MATCH(H374,RAW_c_TEB0187_REV01!B:B,0),3)=L374,INDEX(
RAW_c_TEB0187_REV01!B:D,MATCH(H374,INDEX(RAW_c_TEB0187_REV01!B:B,MATCH(H374,RAW_c_TEB0187_REV01!B:B,)+1):'RAW_c_TEB0187_REV01'!B11445,)+MATCH(H374,RAW_c_TEB0187_REV01!B:B,),3),INDEX(RAW_c_TEB0187_REV01!B:D,MATCH(H374,RAW_c_TEB0187_REV01!B:B,0),3)),"---")),"---")</f>
        <v>J15-B33</v>
      </c>
      <c r="N374" t="str">
        <f>IFERROR(IF(AND(B374="B2B",J374="--"),L374,IF(
COUNTIF(B2B!H:H,(IF(K374&lt;&gt;"---",IF(INDEX(RAW_c_TEB0187_REV01!B:D,MATCH(H374,RAW_c_TEB0187_REV01!B:B,0),3)=L374,INDEX(
RAW_c_TEB0187_REV01!B:D,MATCH(H374,INDEX(RAW_c_TEB0187_REV01!B:B,MATCH(H374,RAW_c_TEB0187_REV01!B:B,)+1):'RAW_c_TEB0187_REV01'!B11445,)+MATCH(H374,RAW_c_TEB0187_REV01!B:B,),3),INDEX(RAW_c_TEB0187_REV01!B:D,MATCH(H374,RAW_c_TEB0187_REV01!B:B,0),3)),"---")))=0,"---",IF(K374&lt;&gt;"---",IF(INDEX(RAW_c_TEB0187_REV01!B:D,MATCH(H374,RAW_c_TEB0187_REV01!B:B,0),3)=L374,INDEX(
RAW_c_TEB0187_REV01!B:D,MATCH(H374,INDEX(RAW_c_TEB0187_REV01!B:B,MATCH(H374,RAW_c_TEB0187_REV01!B:B,)+1):'RAW_c_TEB0187_REV01'!B11445,)+MATCH(H374,RAW_c_TEB0187_REV01!B:B,),3),INDEX(RAW_c_TEB0187_REV01!B:D,MATCH(H374,RAW_c_TEB0187_REV01!B:B,0),3)),"---"))),"---")</f>
        <v>J2-C9</v>
      </c>
      <c r="T374">
        <f>COUNTIF(RAW_c_TEB0187_REV01!B:B,G374)</f>
        <v>2</v>
      </c>
      <c r="U374" t="str">
        <f t="shared" si="35"/>
        <v>B2B-MGT-PS</v>
      </c>
    </row>
    <row r="375" spans="1:21" x14ac:dyDescent="0.25">
      <c r="A375" t="s">
        <v>5956</v>
      </c>
      <c r="B375" t="s">
        <v>39</v>
      </c>
      <c r="C375" t="s">
        <v>433</v>
      </c>
      <c r="D375" t="s">
        <v>410</v>
      </c>
      <c r="E375" t="s">
        <v>299</v>
      </c>
      <c r="F375" t="str">
        <f t="shared" si="30"/>
        <v>J2-C10</v>
      </c>
      <c r="G375" t="str">
        <f>VLOOKUP(F375,RAW_c_TEB0187_REV01!A:B,2,0)</f>
        <v>GND</v>
      </c>
      <c r="H375" t="str">
        <f t="shared" si="31"/>
        <v>GND</v>
      </c>
      <c r="I375" t="str">
        <f t="shared" si="32"/>
        <v>--</v>
      </c>
      <c r="J375" t="str">
        <f t="shared" si="33"/>
        <v>---</v>
      </c>
      <c r="K375" t="str">
        <f>IFERROR(IF(J375="--",IF(G375=H375,VLOOKUP(G375,RAW_c_TEB0187_REV01!L:N,3,0),SUM(VLOOKUP(H375,RAW_c_TEB0187_REV01!L:N,3,0),VLOOKUP(G375,RAW_c_TEB0187_REV01!L:N,3,0))),"---"),"---")</f>
        <v>---</v>
      </c>
      <c r="L375" t="str">
        <f t="shared" si="34"/>
        <v>J2-C10</v>
      </c>
      <c r="M375" t="str">
        <f>IFERROR(IF(
COUNTIF(B2B!H:H,(IF(K375&lt;&gt;"---",IF(INDEX(RAW_c_TEB0187_REV01!B:D,MATCH(H375,RAW_c_TEB0187_REV01!B:B,0),3)=L375,INDEX(
RAW_c_TEB0187_REV01!B:D,MATCH(H375,INDEX(RAW_c_TEB0187_REV01!B:B,MATCH(H375,RAW_c_TEB0187_REV01!B:B,)+1):'RAW_c_TEB0187_REV01'!B11446,)+MATCH(H375,RAW_c_TEB0187_REV01!B:B,),3),INDEX(RAW_c_TEB0187_REV01!B:D,MATCH(H375,RAW_c_TEB0187_REV01!B:B,0),3)),"---")))=1,"---",IF(K375&lt;&gt;"---",IF(INDEX(RAW_c_TEB0187_REV01!B:D,MATCH(H375,RAW_c_TEB0187_REV01!B:B,0),3)=L375,INDEX(
RAW_c_TEB0187_REV01!B:D,MATCH(H375,INDEX(RAW_c_TEB0187_REV01!B:B,MATCH(H375,RAW_c_TEB0187_REV01!B:B,)+1):'RAW_c_TEB0187_REV01'!B11446,)+MATCH(H375,RAW_c_TEB0187_REV01!B:B,),3),INDEX(RAW_c_TEB0187_REV01!B:D,MATCH(H375,RAW_c_TEB0187_REV01!B:B,0),3)),"---")),"---")</f>
        <v>---</v>
      </c>
      <c r="N375" t="str">
        <f>IFERROR(IF(AND(B375="B2B",J375="--"),L375,IF(
COUNTIF(B2B!H:H,(IF(K375&lt;&gt;"---",IF(INDEX(RAW_c_TEB0187_REV01!B:D,MATCH(H375,RAW_c_TEB0187_REV01!B:B,0),3)=L375,INDEX(
RAW_c_TEB0187_REV01!B:D,MATCH(H375,INDEX(RAW_c_TEB0187_REV01!B:B,MATCH(H375,RAW_c_TEB0187_REV01!B:B,)+1):'RAW_c_TEB0187_REV01'!B11446,)+MATCH(H375,RAW_c_TEB0187_REV01!B:B,),3),INDEX(RAW_c_TEB0187_REV01!B:D,MATCH(H375,RAW_c_TEB0187_REV01!B:B,0),3)),"---")))=0,"---",IF(K375&lt;&gt;"---",IF(INDEX(RAW_c_TEB0187_REV01!B:D,MATCH(H375,RAW_c_TEB0187_REV01!B:B,0),3)=L375,INDEX(
RAW_c_TEB0187_REV01!B:D,MATCH(H375,INDEX(RAW_c_TEB0187_REV01!B:B,MATCH(H375,RAW_c_TEB0187_REV01!B:B,)+1):'RAW_c_TEB0187_REV01'!B11446,)+MATCH(H375,RAW_c_TEB0187_REV01!B:B,),3),INDEX(RAW_c_TEB0187_REV01!B:D,MATCH(H375,RAW_c_TEB0187_REV01!B:B,0),3)),"---"))),"---")</f>
        <v>---</v>
      </c>
      <c r="T375">
        <f>COUNTIF(RAW_c_TEB0187_REV01!B:B,G375)</f>
        <v>1098</v>
      </c>
      <c r="U375" t="str">
        <f t="shared" si="35"/>
        <v>B2B-GND</v>
      </c>
    </row>
    <row r="376" spans="1:21" x14ac:dyDescent="0.25">
      <c r="A376" t="s">
        <v>5957</v>
      </c>
      <c r="B376" t="s">
        <v>39</v>
      </c>
      <c r="C376" t="s">
        <v>433</v>
      </c>
      <c r="D376" t="s">
        <v>410</v>
      </c>
      <c r="E376" t="s">
        <v>300</v>
      </c>
      <c r="F376" t="str">
        <f t="shared" si="30"/>
        <v>J2-C11</v>
      </c>
      <c r="G376" t="str">
        <f>VLOOKUP(F376,RAW_c_TEB0187_REV01!A:B,2,0)</f>
        <v>GND</v>
      </c>
      <c r="H376" t="str">
        <f t="shared" si="31"/>
        <v>GND</v>
      </c>
      <c r="I376" t="str">
        <f t="shared" si="32"/>
        <v>--</v>
      </c>
      <c r="J376" t="str">
        <f t="shared" si="33"/>
        <v>---</v>
      </c>
      <c r="K376" t="str">
        <f>IFERROR(IF(J376="--",IF(G376=H376,VLOOKUP(G376,RAW_c_TEB0187_REV01!L:N,3,0),SUM(VLOOKUP(H376,RAW_c_TEB0187_REV01!L:N,3,0),VLOOKUP(G376,RAW_c_TEB0187_REV01!L:N,3,0))),"---"),"---")</f>
        <v>---</v>
      </c>
      <c r="L376" t="str">
        <f t="shared" si="34"/>
        <v>J2-C11</v>
      </c>
      <c r="M376" t="str">
        <f>IFERROR(IF(
COUNTIF(B2B!H:H,(IF(K376&lt;&gt;"---",IF(INDEX(RAW_c_TEB0187_REV01!B:D,MATCH(H376,RAW_c_TEB0187_REV01!B:B,0),3)=L376,INDEX(
RAW_c_TEB0187_REV01!B:D,MATCH(H376,INDEX(RAW_c_TEB0187_REV01!B:B,MATCH(H376,RAW_c_TEB0187_REV01!B:B,)+1):'RAW_c_TEB0187_REV01'!B11447,)+MATCH(H376,RAW_c_TEB0187_REV01!B:B,),3),INDEX(RAW_c_TEB0187_REV01!B:D,MATCH(H376,RAW_c_TEB0187_REV01!B:B,0),3)),"---")))=1,"---",IF(K376&lt;&gt;"---",IF(INDEX(RAW_c_TEB0187_REV01!B:D,MATCH(H376,RAW_c_TEB0187_REV01!B:B,0),3)=L376,INDEX(
RAW_c_TEB0187_REV01!B:D,MATCH(H376,INDEX(RAW_c_TEB0187_REV01!B:B,MATCH(H376,RAW_c_TEB0187_REV01!B:B,)+1):'RAW_c_TEB0187_REV01'!B11447,)+MATCH(H376,RAW_c_TEB0187_REV01!B:B,),3),INDEX(RAW_c_TEB0187_REV01!B:D,MATCH(H376,RAW_c_TEB0187_REV01!B:B,0),3)),"---")),"---")</f>
        <v>---</v>
      </c>
      <c r="N376" t="str">
        <f>IFERROR(IF(AND(B376="B2B",J376="--"),L376,IF(
COUNTIF(B2B!H:H,(IF(K376&lt;&gt;"---",IF(INDEX(RAW_c_TEB0187_REV01!B:D,MATCH(H376,RAW_c_TEB0187_REV01!B:B,0),3)=L376,INDEX(
RAW_c_TEB0187_REV01!B:D,MATCH(H376,INDEX(RAW_c_TEB0187_REV01!B:B,MATCH(H376,RAW_c_TEB0187_REV01!B:B,)+1):'RAW_c_TEB0187_REV01'!B11447,)+MATCH(H376,RAW_c_TEB0187_REV01!B:B,),3),INDEX(RAW_c_TEB0187_REV01!B:D,MATCH(H376,RAW_c_TEB0187_REV01!B:B,0),3)),"---")))=0,"---",IF(K376&lt;&gt;"---",IF(INDEX(RAW_c_TEB0187_REV01!B:D,MATCH(H376,RAW_c_TEB0187_REV01!B:B,0),3)=L376,INDEX(
RAW_c_TEB0187_REV01!B:D,MATCH(H376,INDEX(RAW_c_TEB0187_REV01!B:B,MATCH(H376,RAW_c_TEB0187_REV01!B:B,)+1):'RAW_c_TEB0187_REV01'!B11447,)+MATCH(H376,RAW_c_TEB0187_REV01!B:B,),3),INDEX(RAW_c_TEB0187_REV01!B:D,MATCH(H376,RAW_c_TEB0187_REV01!B:B,0),3)),"---"))),"---")</f>
        <v>---</v>
      </c>
      <c r="T376">
        <f>COUNTIF(RAW_c_TEB0187_REV01!B:B,G376)</f>
        <v>1098</v>
      </c>
      <c r="U376" t="str">
        <f t="shared" si="35"/>
        <v>B2B-GND</v>
      </c>
    </row>
    <row r="377" spans="1:21" x14ac:dyDescent="0.25">
      <c r="A377" t="s">
        <v>5958</v>
      </c>
      <c r="B377" t="s">
        <v>39</v>
      </c>
      <c r="C377" t="s">
        <v>5583</v>
      </c>
      <c r="D377" t="s">
        <v>410</v>
      </c>
      <c r="E377" t="s">
        <v>301</v>
      </c>
      <c r="F377" t="str">
        <f t="shared" si="30"/>
        <v>J2-C12</v>
      </c>
      <c r="G377" t="str">
        <f>VLOOKUP(F377,RAW_c_TEB0187_REV01!A:B,2,0)</f>
        <v>NetJ2_C12</v>
      </c>
      <c r="H377" t="str">
        <f t="shared" si="31"/>
        <v>NetJ2_C12</v>
      </c>
      <c r="I377" t="str">
        <f t="shared" si="32"/>
        <v>--</v>
      </c>
      <c r="J377" t="str">
        <f t="shared" si="33"/>
        <v>--</v>
      </c>
      <c r="K377" t="str">
        <f>IFERROR(IF(J377="--",IF(G377=H377,VLOOKUP(G377,RAW_c_TEB0187_REV01!L:N,3,0),SUM(VLOOKUP(H377,RAW_c_TEB0187_REV01!L:N,3,0),VLOOKUP(G377,RAW_c_TEB0187_REV01!L:N,3,0))),"---"),"---")</f>
        <v>---</v>
      </c>
      <c r="L377" t="str">
        <f t="shared" si="34"/>
        <v>J2-C12</v>
      </c>
      <c r="M377" t="str">
        <f>IFERROR(IF(
COUNTIF(B2B!H:H,(IF(K377&lt;&gt;"---",IF(INDEX(RAW_c_TEB0187_REV01!B:D,MATCH(H377,RAW_c_TEB0187_REV01!B:B,0),3)=L377,INDEX(
RAW_c_TEB0187_REV01!B:D,MATCH(H377,INDEX(RAW_c_TEB0187_REV01!B:B,MATCH(H377,RAW_c_TEB0187_REV01!B:B,)+1):'RAW_c_TEB0187_REV01'!B11448,)+MATCH(H377,RAW_c_TEB0187_REV01!B:B,),3),INDEX(RAW_c_TEB0187_REV01!B:D,MATCH(H377,RAW_c_TEB0187_REV01!B:B,0),3)),"---")))=1,"---",IF(K377&lt;&gt;"---",IF(INDEX(RAW_c_TEB0187_REV01!B:D,MATCH(H377,RAW_c_TEB0187_REV01!B:B,0),3)=L377,INDEX(
RAW_c_TEB0187_REV01!B:D,MATCH(H377,INDEX(RAW_c_TEB0187_REV01!B:B,MATCH(H377,RAW_c_TEB0187_REV01!B:B,)+1):'RAW_c_TEB0187_REV01'!B11448,)+MATCH(H377,RAW_c_TEB0187_REV01!B:B,),3),INDEX(RAW_c_TEB0187_REV01!B:D,MATCH(H377,RAW_c_TEB0187_REV01!B:B,0),3)),"---")),"---")</f>
        <v>---</v>
      </c>
      <c r="N377" t="str">
        <f>IFERROR(IF(AND(B377="B2B",J377="--"),L377,IF(
COUNTIF(B2B!H:H,(IF(K377&lt;&gt;"---",IF(INDEX(RAW_c_TEB0187_REV01!B:D,MATCH(H377,RAW_c_TEB0187_REV01!B:B,0),3)=L377,INDEX(
RAW_c_TEB0187_REV01!B:D,MATCH(H377,INDEX(RAW_c_TEB0187_REV01!B:B,MATCH(H377,RAW_c_TEB0187_REV01!B:B,)+1):'RAW_c_TEB0187_REV01'!B11448,)+MATCH(H377,RAW_c_TEB0187_REV01!B:B,),3),INDEX(RAW_c_TEB0187_REV01!B:D,MATCH(H377,RAW_c_TEB0187_REV01!B:B,0),3)),"---")))=0,"---",IF(K377&lt;&gt;"---",IF(INDEX(RAW_c_TEB0187_REV01!B:D,MATCH(H377,RAW_c_TEB0187_REV01!B:B,0),3)=L377,INDEX(
RAW_c_TEB0187_REV01!B:D,MATCH(H377,INDEX(RAW_c_TEB0187_REV01!B:B,MATCH(H377,RAW_c_TEB0187_REV01!B:B,)+1):'RAW_c_TEB0187_REV01'!B11448,)+MATCH(H377,RAW_c_TEB0187_REV01!B:B,),3),INDEX(RAW_c_TEB0187_REV01!B:D,MATCH(H377,RAW_c_TEB0187_REV01!B:B,0),3)),"---"))),"---")</f>
        <v>J2-C12</v>
      </c>
      <c r="T377">
        <f>COUNTIF(RAW_c_TEB0187_REV01!B:B,G377)</f>
        <v>1</v>
      </c>
      <c r="U377" t="str">
        <f t="shared" si="35"/>
        <v>B2B-NC</v>
      </c>
    </row>
    <row r="378" spans="1:21" x14ac:dyDescent="0.25">
      <c r="A378" t="s">
        <v>5959</v>
      </c>
      <c r="B378" t="s">
        <v>39</v>
      </c>
      <c r="C378" t="s">
        <v>5583</v>
      </c>
      <c r="D378" t="s">
        <v>410</v>
      </c>
      <c r="E378" t="s">
        <v>302</v>
      </c>
      <c r="F378" t="str">
        <f t="shared" si="30"/>
        <v>J2-C13</v>
      </c>
      <c r="G378" t="str">
        <f>VLOOKUP(F378,RAW_c_TEB0187_REV01!A:B,2,0)</f>
        <v>NetJ2_C13</v>
      </c>
      <c r="H378" t="str">
        <f t="shared" si="31"/>
        <v>NetJ2_C13</v>
      </c>
      <c r="I378" t="str">
        <f t="shared" si="32"/>
        <v>--</v>
      </c>
      <c r="J378" t="str">
        <f t="shared" si="33"/>
        <v>--</v>
      </c>
      <c r="K378" t="str">
        <f>IFERROR(IF(J378="--",IF(G378=H378,VLOOKUP(G378,RAW_c_TEB0187_REV01!L:N,3,0),SUM(VLOOKUP(H378,RAW_c_TEB0187_REV01!L:N,3,0),VLOOKUP(G378,RAW_c_TEB0187_REV01!L:N,3,0))),"---"),"---")</f>
        <v>---</v>
      </c>
      <c r="L378" t="str">
        <f t="shared" si="34"/>
        <v>J2-C13</v>
      </c>
      <c r="M378" t="str">
        <f>IFERROR(IF(
COUNTIF(B2B!H:H,(IF(K378&lt;&gt;"---",IF(INDEX(RAW_c_TEB0187_REV01!B:D,MATCH(H378,RAW_c_TEB0187_REV01!B:B,0),3)=L378,INDEX(
RAW_c_TEB0187_REV01!B:D,MATCH(H378,INDEX(RAW_c_TEB0187_REV01!B:B,MATCH(H378,RAW_c_TEB0187_REV01!B:B,)+1):'RAW_c_TEB0187_REV01'!B11449,)+MATCH(H378,RAW_c_TEB0187_REV01!B:B,),3),INDEX(RAW_c_TEB0187_REV01!B:D,MATCH(H378,RAW_c_TEB0187_REV01!B:B,0),3)),"---")))=1,"---",IF(K378&lt;&gt;"---",IF(INDEX(RAW_c_TEB0187_REV01!B:D,MATCH(H378,RAW_c_TEB0187_REV01!B:B,0),3)=L378,INDEX(
RAW_c_TEB0187_REV01!B:D,MATCH(H378,INDEX(RAW_c_TEB0187_REV01!B:B,MATCH(H378,RAW_c_TEB0187_REV01!B:B,)+1):'RAW_c_TEB0187_REV01'!B11449,)+MATCH(H378,RAW_c_TEB0187_REV01!B:B,),3),INDEX(RAW_c_TEB0187_REV01!B:D,MATCH(H378,RAW_c_TEB0187_REV01!B:B,0),3)),"---")),"---")</f>
        <v>---</v>
      </c>
      <c r="N378" t="str">
        <f>IFERROR(IF(AND(B378="B2B",J378="--"),L378,IF(
COUNTIF(B2B!H:H,(IF(K378&lt;&gt;"---",IF(INDEX(RAW_c_TEB0187_REV01!B:D,MATCH(H378,RAW_c_TEB0187_REV01!B:B,0),3)=L378,INDEX(
RAW_c_TEB0187_REV01!B:D,MATCH(H378,INDEX(RAW_c_TEB0187_REV01!B:B,MATCH(H378,RAW_c_TEB0187_REV01!B:B,)+1):'RAW_c_TEB0187_REV01'!B11449,)+MATCH(H378,RAW_c_TEB0187_REV01!B:B,),3),INDEX(RAW_c_TEB0187_REV01!B:D,MATCH(H378,RAW_c_TEB0187_REV01!B:B,0),3)),"---")))=0,"---",IF(K378&lt;&gt;"---",IF(INDEX(RAW_c_TEB0187_REV01!B:D,MATCH(H378,RAW_c_TEB0187_REV01!B:B,0),3)=L378,INDEX(
RAW_c_TEB0187_REV01!B:D,MATCH(H378,INDEX(RAW_c_TEB0187_REV01!B:B,MATCH(H378,RAW_c_TEB0187_REV01!B:B,)+1):'RAW_c_TEB0187_REV01'!B11449,)+MATCH(H378,RAW_c_TEB0187_REV01!B:B,),3),INDEX(RAW_c_TEB0187_REV01!B:D,MATCH(H378,RAW_c_TEB0187_REV01!B:B,0),3)),"---"))),"---")</f>
        <v>J2-C13</v>
      </c>
      <c r="T378">
        <f>COUNTIF(RAW_c_TEB0187_REV01!B:B,G378)</f>
        <v>1</v>
      </c>
      <c r="U378" t="str">
        <f t="shared" si="35"/>
        <v>B2B-NC</v>
      </c>
    </row>
    <row r="379" spans="1:21" x14ac:dyDescent="0.25">
      <c r="A379" t="s">
        <v>5960</v>
      </c>
      <c r="B379" t="s">
        <v>39</v>
      </c>
      <c r="C379" t="s">
        <v>433</v>
      </c>
      <c r="D379" t="s">
        <v>410</v>
      </c>
      <c r="E379" t="s">
        <v>303</v>
      </c>
      <c r="F379" t="str">
        <f t="shared" si="30"/>
        <v>J2-C14</v>
      </c>
      <c r="G379" t="str">
        <f>VLOOKUP(F379,RAW_c_TEB0187_REV01!A:B,2,0)</f>
        <v>GND</v>
      </c>
      <c r="H379" t="str">
        <f t="shared" si="31"/>
        <v>GND</v>
      </c>
      <c r="I379" t="str">
        <f t="shared" si="32"/>
        <v>--</v>
      </c>
      <c r="J379" t="str">
        <f t="shared" si="33"/>
        <v>---</v>
      </c>
      <c r="K379" t="str">
        <f>IFERROR(IF(J379="--",IF(G379=H379,VLOOKUP(G379,RAW_c_TEB0187_REV01!L:N,3,0),SUM(VLOOKUP(H379,RAW_c_TEB0187_REV01!L:N,3,0),VLOOKUP(G379,RAW_c_TEB0187_REV01!L:N,3,0))),"---"),"---")</f>
        <v>---</v>
      </c>
      <c r="L379" t="str">
        <f t="shared" si="34"/>
        <v>J2-C14</v>
      </c>
      <c r="M379" t="str">
        <f>IFERROR(IF(
COUNTIF(B2B!H:H,(IF(K379&lt;&gt;"---",IF(INDEX(RAW_c_TEB0187_REV01!B:D,MATCH(H379,RAW_c_TEB0187_REV01!B:B,0),3)=L379,INDEX(
RAW_c_TEB0187_REV01!B:D,MATCH(H379,INDEX(RAW_c_TEB0187_REV01!B:B,MATCH(H379,RAW_c_TEB0187_REV01!B:B,)+1):'RAW_c_TEB0187_REV01'!B11450,)+MATCH(H379,RAW_c_TEB0187_REV01!B:B,),3),INDEX(RAW_c_TEB0187_REV01!B:D,MATCH(H379,RAW_c_TEB0187_REV01!B:B,0),3)),"---")))=1,"---",IF(K379&lt;&gt;"---",IF(INDEX(RAW_c_TEB0187_REV01!B:D,MATCH(H379,RAW_c_TEB0187_REV01!B:B,0),3)=L379,INDEX(
RAW_c_TEB0187_REV01!B:D,MATCH(H379,INDEX(RAW_c_TEB0187_REV01!B:B,MATCH(H379,RAW_c_TEB0187_REV01!B:B,)+1):'RAW_c_TEB0187_REV01'!B11450,)+MATCH(H379,RAW_c_TEB0187_REV01!B:B,),3),INDEX(RAW_c_TEB0187_REV01!B:D,MATCH(H379,RAW_c_TEB0187_REV01!B:B,0),3)),"---")),"---")</f>
        <v>---</v>
      </c>
      <c r="N379" t="str">
        <f>IFERROR(IF(AND(B379="B2B",J379="--"),L379,IF(
COUNTIF(B2B!H:H,(IF(K379&lt;&gt;"---",IF(INDEX(RAW_c_TEB0187_REV01!B:D,MATCH(H379,RAW_c_TEB0187_REV01!B:B,0),3)=L379,INDEX(
RAW_c_TEB0187_REV01!B:D,MATCH(H379,INDEX(RAW_c_TEB0187_REV01!B:B,MATCH(H379,RAW_c_TEB0187_REV01!B:B,)+1):'RAW_c_TEB0187_REV01'!B11450,)+MATCH(H379,RAW_c_TEB0187_REV01!B:B,),3),INDEX(RAW_c_TEB0187_REV01!B:D,MATCH(H379,RAW_c_TEB0187_REV01!B:B,0),3)),"---")))=0,"---",IF(K379&lt;&gt;"---",IF(INDEX(RAW_c_TEB0187_REV01!B:D,MATCH(H379,RAW_c_TEB0187_REV01!B:B,0),3)=L379,INDEX(
RAW_c_TEB0187_REV01!B:D,MATCH(H379,INDEX(RAW_c_TEB0187_REV01!B:B,MATCH(H379,RAW_c_TEB0187_REV01!B:B,)+1):'RAW_c_TEB0187_REV01'!B11450,)+MATCH(H379,RAW_c_TEB0187_REV01!B:B,),3),INDEX(RAW_c_TEB0187_REV01!B:D,MATCH(H379,RAW_c_TEB0187_REV01!B:B,0),3)),"---"))),"---")</f>
        <v>---</v>
      </c>
      <c r="T379">
        <f>COUNTIF(RAW_c_TEB0187_REV01!B:B,G379)</f>
        <v>1098</v>
      </c>
      <c r="U379" t="str">
        <f t="shared" si="35"/>
        <v>B2B-GND</v>
      </c>
    </row>
    <row r="380" spans="1:21" x14ac:dyDescent="0.25">
      <c r="A380" t="s">
        <v>5961</v>
      </c>
      <c r="B380" t="s">
        <v>39</v>
      </c>
      <c r="C380" t="s">
        <v>5828</v>
      </c>
      <c r="D380" t="s">
        <v>410</v>
      </c>
      <c r="E380" t="s">
        <v>304</v>
      </c>
      <c r="F380" t="str">
        <f t="shared" si="30"/>
        <v>J2-C15</v>
      </c>
      <c r="G380" t="str">
        <f>VLOOKUP(F380,RAW_c_TEB0187_REV01!A:B,2,0)</f>
        <v>DP1_C2M_P</v>
      </c>
      <c r="H380" t="str">
        <f t="shared" si="31"/>
        <v>DP1_C2M_P</v>
      </c>
      <c r="I380" t="str">
        <f t="shared" si="32"/>
        <v>--</v>
      </c>
      <c r="J380" t="str">
        <f t="shared" si="33"/>
        <v>--</v>
      </c>
      <c r="K380">
        <f>IFERROR(IF(J380="--",IF(G380=H380,VLOOKUP(G380,RAW_c_TEB0187_REV01!L:N,3,0),SUM(VLOOKUP(H380,RAW_c_TEB0187_REV01!L:N,3,0),VLOOKUP(G380,RAW_c_TEB0187_REV01!L:N,3,0))),"---"),"---")</f>
        <v>57.738100000000003</v>
      </c>
      <c r="L380" t="str">
        <f t="shared" si="34"/>
        <v>J2-C15</v>
      </c>
      <c r="M380" t="str">
        <f>IFERROR(IF(
COUNTIF(B2B!H:H,(IF(K380&lt;&gt;"---",IF(INDEX(RAW_c_TEB0187_REV01!B:D,MATCH(H380,RAW_c_TEB0187_REV01!B:B,0),3)=L380,INDEX(
RAW_c_TEB0187_REV01!B:D,MATCH(H380,INDEX(RAW_c_TEB0187_REV01!B:B,MATCH(H380,RAW_c_TEB0187_REV01!B:B,)+1):'RAW_c_TEB0187_REV01'!B11451,)+MATCH(H380,RAW_c_TEB0187_REV01!B:B,),3),INDEX(RAW_c_TEB0187_REV01!B:D,MATCH(H380,RAW_c_TEB0187_REV01!B:B,0),3)),"---")))=1,"---",IF(K380&lt;&gt;"---",IF(INDEX(RAW_c_TEB0187_REV01!B:D,MATCH(H380,RAW_c_TEB0187_REV01!B:B,0),3)=L380,INDEX(
RAW_c_TEB0187_REV01!B:D,MATCH(H380,INDEX(RAW_c_TEB0187_REV01!B:B,MATCH(H380,RAW_c_TEB0187_REV01!B:B,)+1):'RAW_c_TEB0187_REV01'!B11451,)+MATCH(H380,RAW_c_TEB0187_REV01!B:B,),3),INDEX(RAW_c_TEB0187_REV01!B:D,MATCH(H380,RAW_c_TEB0187_REV01!B:B,0),3)),"---")),"---")</f>
        <v>J15-A22</v>
      </c>
      <c r="N380" t="str">
        <f>IFERROR(IF(AND(B380="B2B",J380="--"),L380,IF(
COUNTIF(B2B!H:H,(IF(K380&lt;&gt;"---",IF(INDEX(RAW_c_TEB0187_REV01!B:D,MATCH(H380,RAW_c_TEB0187_REV01!B:B,0),3)=L380,INDEX(
RAW_c_TEB0187_REV01!B:D,MATCH(H380,INDEX(RAW_c_TEB0187_REV01!B:B,MATCH(H380,RAW_c_TEB0187_REV01!B:B,)+1):'RAW_c_TEB0187_REV01'!B11451,)+MATCH(H380,RAW_c_TEB0187_REV01!B:B,),3),INDEX(RAW_c_TEB0187_REV01!B:D,MATCH(H380,RAW_c_TEB0187_REV01!B:B,0),3)),"---")))=0,"---",IF(K380&lt;&gt;"---",IF(INDEX(RAW_c_TEB0187_REV01!B:D,MATCH(H380,RAW_c_TEB0187_REV01!B:B,0),3)=L380,INDEX(
RAW_c_TEB0187_REV01!B:D,MATCH(H380,INDEX(RAW_c_TEB0187_REV01!B:B,MATCH(H380,RAW_c_TEB0187_REV01!B:B,)+1):'RAW_c_TEB0187_REV01'!B11451,)+MATCH(H380,RAW_c_TEB0187_REV01!B:B,),3),INDEX(RAW_c_TEB0187_REV01!B:D,MATCH(H380,RAW_c_TEB0187_REV01!B:B,0),3)),"---"))),"---")</f>
        <v>J2-C15</v>
      </c>
      <c r="T380">
        <f>COUNTIF(RAW_c_TEB0187_REV01!B:B,G380)</f>
        <v>2</v>
      </c>
      <c r="U380" t="str">
        <f t="shared" si="35"/>
        <v>B2B-MGT-PS</v>
      </c>
    </row>
    <row r="381" spans="1:21" x14ac:dyDescent="0.25">
      <c r="A381" t="s">
        <v>5962</v>
      </c>
      <c r="B381" t="s">
        <v>39</v>
      </c>
      <c r="C381" t="s">
        <v>5828</v>
      </c>
      <c r="D381" t="s">
        <v>410</v>
      </c>
      <c r="E381" t="s">
        <v>305</v>
      </c>
      <c r="F381" t="str">
        <f t="shared" si="30"/>
        <v>J2-C16</v>
      </c>
      <c r="G381" t="str">
        <f>VLOOKUP(F381,RAW_c_TEB0187_REV01!A:B,2,0)</f>
        <v>DP1_C2M_N</v>
      </c>
      <c r="H381" t="str">
        <f t="shared" si="31"/>
        <v>DP1_C2M_N</v>
      </c>
      <c r="I381" t="str">
        <f t="shared" si="32"/>
        <v>--</v>
      </c>
      <c r="J381" t="str">
        <f t="shared" si="33"/>
        <v>--</v>
      </c>
      <c r="K381">
        <f>IFERROR(IF(J381="--",IF(G381=H381,VLOOKUP(G381,RAW_c_TEB0187_REV01!L:N,3,0),SUM(VLOOKUP(H381,RAW_c_TEB0187_REV01!L:N,3,0),VLOOKUP(G381,RAW_c_TEB0187_REV01!L:N,3,0))),"---"),"---")</f>
        <v>57.755200000000002</v>
      </c>
      <c r="L381" t="str">
        <f t="shared" si="34"/>
        <v>J2-C16</v>
      </c>
      <c r="M381" t="str">
        <f>IFERROR(IF(
COUNTIF(B2B!H:H,(IF(K381&lt;&gt;"---",IF(INDEX(RAW_c_TEB0187_REV01!B:D,MATCH(H381,RAW_c_TEB0187_REV01!B:B,0),3)=L381,INDEX(
RAW_c_TEB0187_REV01!B:D,MATCH(H381,INDEX(RAW_c_TEB0187_REV01!B:B,MATCH(H381,RAW_c_TEB0187_REV01!B:B,)+1):'RAW_c_TEB0187_REV01'!B11452,)+MATCH(H381,RAW_c_TEB0187_REV01!B:B,),3),INDEX(RAW_c_TEB0187_REV01!B:D,MATCH(H381,RAW_c_TEB0187_REV01!B:B,0),3)),"---")))=1,"---",IF(K381&lt;&gt;"---",IF(INDEX(RAW_c_TEB0187_REV01!B:D,MATCH(H381,RAW_c_TEB0187_REV01!B:B,0),3)=L381,INDEX(
RAW_c_TEB0187_REV01!B:D,MATCH(H381,INDEX(RAW_c_TEB0187_REV01!B:B,MATCH(H381,RAW_c_TEB0187_REV01!B:B,)+1):'RAW_c_TEB0187_REV01'!B11452,)+MATCH(H381,RAW_c_TEB0187_REV01!B:B,),3),INDEX(RAW_c_TEB0187_REV01!B:D,MATCH(H381,RAW_c_TEB0187_REV01!B:B,0),3)),"---")),"---")</f>
        <v>J15-A23</v>
      </c>
      <c r="N381" t="str">
        <f>IFERROR(IF(AND(B381="B2B",J381="--"),L381,IF(
COUNTIF(B2B!H:H,(IF(K381&lt;&gt;"---",IF(INDEX(RAW_c_TEB0187_REV01!B:D,MATCH(H381,RAW_c_TEB0187_REV01!B:B,0),3)=L381,INDEX(
RAW_c_TEB0187_REV01!B:D,MATCH(H381,INDEX(RAW_c_TEB0187_REV01!B:B,MATCH(H381,RAW_c_TEB0187_REV01!B:B,)+1):'RAW_c_TEB0187_REV01'!B11452,)+MATCH(H381,RAW_c_TEB0187_REV01!B:B,),3),INDEX(RAW_c_TEB0187_REV01!B:D,MATCH(H381,RAW_c_TEB0187_REV01!B:B,0),3)),"---")))=0,"---",IF(K381&lt;&gt;"---",IF(INDEX(RAW_c_TEB0187_REV01!B:D,MATCH(H381,RAW_c_TEB0187_REV01!B:B,0),3)=L381,INDEX(
RAW_c_TEB0187_REV01!B:D,MATCH(H381,INDEX(RAW_c_TEB0187_REV01!B:B,MATCH(H381,RAW_c_TEB0187_REV01!B:B,)+1):'RAW_c_TEB0187_REV01'!B11452,)+MATCH(H381,RAW_c_TEB0187_REV01!B:B,),3),INDEX(RAW_c_TEB0187_REV01!B:D,MATCH(H381,RAW_c_TEB0187_REV01!B:B,0),3)),"---"))),"---")</f>
        <v>J2-C16</v>
      </c>
      <c r="T381">
        <f>COUNTIF(RAW_c_TEB0187_REV01!B:B,G381)</f>
        <v>2</v>
      </c>
      <c r="U381" t="str">
        <f t="shared" si="35"/>
        <v>B2B-MGT-PS</v>
      </c>
    </row>
    <row r="382" spans="1:21" x14ac:dyDescent="0.25">
      <c r="A382" t="s">
        <v>5963</v>
      </c>
      <c r="B382" t="s">
        <v>39</v>
      </c>
      <c r="C382" t="s">
        <v>433</v>
      </c>
      <c r="D382" t="s">
        <v>410</v>
      </c>
      <c r="E382" t="s">
        <v>306</v>
      </c>
      <c r="F382" t="str">
        <f t="shared" si="30"/>
        <v>J2-C17</v>
      </c>
      <c r="G382" t="str">
        <f>VLOOKUP(F382,RAW_c_TEB0187_REV01!A:B,2,0)</f>
        <v>GND</v>
      </c>
      <c r="H382" t="str">
        <f t="shared" si="31"/>
        <v>GND</v>
      </c>
      <c r="I382" t="str">
        <f t="shared" si="32"/>
        <v>--</v>
      </c>
      <c r="J382" t="str">
        <f t="shared" si="33"/>
        <v>---</v>
      </c>
      <c r="K382" t="str">
        <f>IFERROR(IF(J382="--",IF(G382=H382,VLOOKUP(G382,RAW_c_TEB0187_REV01!L:N,3,0),SUM(VLOOKUP(H382,RAW_c_TEB0187_REV01!L:N,3,0),VLOOKUP(G382,RAW_c_TEB0187_REV01!L:N,3,0))),"---"),"---")</f>
        <v>---</v>
      </c>
      <c r="L382" t="str">
        <f t="shared" si="34"/>
        <v>J2-C17</v>
      </c>
      <c r="M382" t="str">
        <f>IFERROR(IF(
COUNTIF(B2B!H:H,(IF(K382&lt;&gt;"---",IF(INDEX(RAW_c_TEB0187_REV01!B:D,MATCH(H382,RAW_c_TEB0187_REV01!B:B,0),3)=L382,INDEX(
RAW_c_TEB0187_REV01!B:D,MATCH(H382,INDEX(RAW_c_TEB0187_REV01!B:B,MATCH(H382,RAW_c_TEB0187_REV01!B:B,)+1):'RAW_c_TEB0187_REV01'!B11453,)+MATCH(H382,RAW_c_TEB0187_REV01!B:B,),3),INDEX(RAW_c_TEB0187_REV01!B:D,MATCH(H382,RAW_c_TEB0187_REV01!B:B,0),3)),"---")))=1,"---",IF(K382&lt;&gt;"---",IF(INDEX(RAW_c_TEB0187_REV01!B:D,MATCH(H382,RAW_c_TEB0187_REV01!B:B,0),3)=L382,INDEX(
RAW_c_TEB0187_REV01!B:D,MATCH(H382,INDEX(RAW_c_TEB0187_REV01!B:B,MATCH(H382,RAW_c_TEB0187_REV01!B:B,)+1):'RAW_c_TEB0187_REV01'!B11453,)+MATCH(H382,RAW_c_TEB0187_REV01!B:B,),3),INDEX(RAW_c_TEB0187_REV01!B:D,MATCH(H382,RAW_c_TEB0187_REV01!B:B,0),3)),"---")),"---")</f>
        <v>---</v>
      </c>
      <c r="N382" t="str">
        <f>IFERROR(IF(AND(B382="B2B",J382="--"),L382,IF(
COUNTIF(B2B!H:H,(IF(K382&lt;&gt;"---",IF(INDEX(RAW_c_TEB0187_REV01!B:D,MATCH(H382,RAW_c_TEB0187_REV01!B:B,0),3)=L382,INDEX(
RAW_c_TEB0187_REV01!B:D,MATCH(H382,INDEX(RAW_c_TEB0187_REV01!B:B,MATCH(H382,RAW_c_TEB0187_REV01!B:B,)+1):'RAW_c_TEB0187_REV01'!B11453,)+MATCH(H382,RAW_c_TEB0187_REV01!B:B,),3),INDEX(RAW_c_TEB0187_REV01!B:D,MATCH(H382,RAW_c_TEB0187_REV01!B:B,0),3)),"---")))=0,"---",IF(K382&lt;&gt;"---",IF(INDEX(RAW_c_TEB0187_REV01!B:D,MATCH(H382,RAW_c_TEB0187_REV01!B:B,0),3)=L382,INDEX(
RAW_c_TEB0187_REV01!B:D,MATCH(H382,INDEX(RAW_c_TEB0187_REV01!B:B,MATCH(H382,RAW_c_TEB0187_REV01!B:B,)+1):'RAW_c_TEB0187_REV01'!B11453,)+MATCH(H382,RAW_c_TEB0187_REV01!B:B,),3),INDEX(RAW_c_TEB0187_REV01!B:D,MATCH(H382,RAW_c_TEB0187_REV01!B:B,0),3)),"---"))),"---")</f>
        <v>---</v>
      </c>
      <c r="T382">
        <f>COUNTIF(RAW_c_TEB0187_REV01!B:B,G382)</f>
        <v>1098</v>
      </c>
      <c r="U382" t="str">
        <f t="shared" si="35"/>
        <v>B2B-GND</v>
      </c>
    </row>
    <row r="383" spans="1:21" x14ac:dyDescent="0.25">
      <c r="A383" t="s">
        <v>5964</v>
      </c>
      <c r="B383" t="s">
        <v>39</v>
      </c>
      <c r="C383" t="s">
        <v>5828</v>
      </c>
      <c r="D383" t="s">
        <v>410</v>
      </c>
      <c r="E383" t="s">
        <v>307</v>
      </c>
      <c r="F383" t="str">
        <f t="shared" si="30"/>
        <v>J2-C18</v>
      </c>
      <c r="G383" t="str">
        <f>VLOOKUP(F383,RAW_c_TEB0187_REV01!A:B,2,0)</f>
        <v>DP3_C2M_P</v>
      </c>
      <c r="H383" t="str">
        <f t="shared" si="31"/>
        <v>DP3_C2M_P</v>
      </c>
      <c r="I383" t="str">
        <f t="shared" si="32"/>
        <v>--</v>
      </c>
      <c r="J383" t="str">
        <f t="shared" si="33"/>
        <v>--</v>
      </c>
      <c r="K383">
        <f>IFERROR(IF(J383="--",IF(G383=H383,VLOOKUP(G383,RAW_c_TEB0187_REV01!L:N,3,0),SUM(VLOOKUP(H383,RAW_c_TEB0187_REV01!L:N,3,0),VLOOKUP(G383,RAW_c_TEB0187_REV01!L:N,3,0))),"---"),"---")</f>
        <v>54.784500000000001</v>
      </c>
      <c r="L383" t="str">
        <f t="shared" si="34"/>
        <v>J2-C18</v>
      </c>
      <c r="M383" t="str">
        <f>IFERROR(IF(
COUNTIF(B2B!H:H,(IF(K383&lt;&gt;"---",IF(INDEX(RAW_c_TEB0187_REV01!B:D,MATCH(H383,RAW_c_TEB0187_REV01!B:B,0),3)=L383,INDEX(
RAW_c_TEB0187_REV01!B:D,MATCH(H383,INDEX(RAW_c_TEB0187_REV01!B:B,MATCH(H383,RAW_c_TEB0187_REV01!B:B,)+1):'RAW_c_TEB0187_REV01'!B11454,)+MATCH(H383,RAW_c_TEB0187_REV01!B:B,),3),INDEX(RAW_c_TEB0187_REV01!B:D,MATCH(H383,RAW_c_TEB0187_REV01!B:B,0),3)),"---")))=1,"---",IF(K383&lt;&gt;"---",IF(INDEX(RAW_c_TEB0187_REV01!B:D,MATCH(H383,RAW_c_TEB0187_REV01!B:B,0),3)=L383,INDEX(
RAW_c_TEB0187_REV01!B:D,MATCH(H383,INDEX(RAW_c_TEB0187_REV01!B:B,MATCH(H383,RAW_c_TEB0187_REV01!B:B,)+1):'RAW_c_TEB0187_REV01'!B11454,)+MATCH(H383,RAW_c_TEB0187_REV01!B:B,),3),INDEX(RAW_c_TEB0187_REV01!B:D,MATCH(H383,RAW_c_TEB0187_REV01!B:B,0),3)),"---")),"---")</f>
        <v>J15-A30</v>
      </c>
      <c r="N383" t="str">
        <f>IFERROR(IF(AND(B383="B2B",J383="--"),L383,IF(
COUNTIF(B2B!H:H,(IF(K383&lt;&gt;"---",IF(INDEX(RAW_c_TEB0187_REV01!B:D,MATCH(H383,RAW_c_TEB0187_REV01!B:B,0),3)=L383,INDEX(
RAW_c_TEB0187_REV01!B:D,MATCH(H383,INDEX(RAW_c_TEB0187_REV01!B:B,MATCH(H383,RAW_c_TEB0187_REV01!B:B,)+1):'RAW_c_TEB0187_REV01'!B11454,)+MATCH(H383,RAW_c_TEB0187_REV01!B:B,),3),INDEX(RAW_c_TEB0187_REV01!B:D,MATCH(H383,RAW_c_TEB0187_REV01!B:B,0),3)),"---")))=0,"---",IF(K383&lt;&gt;"---",IF(INDEX(RAW_c_TEB0187_REV01!B:D,MATCH(H383,RAW_c_TEB0187_REV01!B:B,0),3)=L383,INDEX(
RAW_c_TEB0187_REV01!B:D,MATCH(H383,INDEX(RAW_c_TEB0187_REV01!B:B,MATCH(H383,RAW_c_TEB0187_REV01!B:B,)+1):'RAW_c_TEB0187_REV01'!B11454,)+MATCH(H383,RAW_c_TEB0187_REV01!B:B,),3),INDEX(RAW_c_TEB0187_REV01!B:D,MATCH(H383,RAW_c_TEB0187_REV01!B:B,0),3)),"---"))),"---")</f>
        <v>J2-C18</v>
      </c>
      <c r="T383">
        <f>COUNTIF(RAW_c_TEB0187_REV01!B:B,G383)</f>
        <v>2</v>
      </c>
      <c r="U383" t="str">
        <f t="shared" si="35"/>
        <v>B2B-MGT-PS</v>
      </c>
    </row>
    <row r="384" spans="1:21" x14ac:dyDescent="0.25">
      <c r="A384" t="s">
        <v>5965</v>
      </c>
      <c r="B384" t="s">
        <v>39</v>
      </c>
      <c r="C384" t="s">
        <v>5828</v>
      </c>
      <c r="D384" t="s">
        <v>410</v>
      </c>
      <c r="E384" t="s">
        <v>308</v>
      </c>
      <c r="F384" t="str">
        <f t="shared" si="30"/>
        <v>J2-C19</v>
      </c>
      <c r="G384" t="str">
        <f>VLOOKUP(F384,RAW_c_TEB0187_REV01!A:B,2,0)</f>
        <v>DP3_C2M_N</v>
      </c>
      <c r="H384" t="str">
        <f t="shared" si="31"/>
        <v>DP3_C2M_N</v>
      </c>
      <c r="I384" t="str">
        <f t="shared" si="32"/>
        <v>--</v>
      </c>
      <c r="J384" t="str">
        <f t="shared" si="33"/>
        <v>--</v>
      </c>
      <c r="K384">
        <f>IFERROR(IF(J384="--",IF(G384=H384,VLOOKUP(G384,RAW_c_TEB0187_REV01!L:N,3,0),SUM(VLOOKUP(H384,RAW_c_TEB0187_REV01!L:N,3,0),VLOOKUP(G384,RAW_c_TEB0187_REV01!L:N,3,0))),"---"),"---")</f>
        <v>54.609299999999998</v>
      </c>
      <c r="L384" t="str">
        <f t="shared" si="34"/>
        <v>J2-C19</v>
      </c>
      <c r="M384" t="str">
        <f>IFERROR(IF(
COUNTIF(B2B!H:H,(IF(K384&lt;&gt;"---",IF(INDEX(RAW_c_TEB0187_REV01!B:D,MATCH(H384,RAW_c_TEB0187_REV01!B:B,0),3)=L384,INDEX(
RAW_c_TEB0187_REV01!B:D,MATCH(H384,INDEX(RAW_c_TEB0187_REV01!B:B,MATCH(H384,RAW_c_TEB0187_REV01!B:B,)+1):'RAW_c_TEB0187_REV01'!B11455,)+MATCH(H384,RAW_c_TEB0187_REV01!B:B,),3),INDEX(RAW_c_TEB0187_REV01!B:D,MATCH(H384,RAW_c_TEB0187_REV01!B:B,0),3)),"---")))=1,"---",IF(K384&lt;&gt;"---",IF(INDEX(RAW_c_TEB0187_REV01!B:D,MATCH(H384,RAW_c_TEB0187_REV01!B:B,0),3)=L384,INDEX(
RAW_c_TEB0187_REV01!B:D,MATCH(H384,INDEX(RAW_c_TEB0187_REV01!B:B,MATCH(H384,RAW_c_TEB0187_REV01!B:B,)+1):'RAW_c_TEB0187_REV01'!B11455,)+MATCH(H384,RAW_c_TEB0187_REV01!B:B,),3),INDEX(RAW_c_TEB0187_REV01!B:D,MATCH(H384,RAW_c_TEB0187_REV01!B:B,0),3)),"---")),"---")</f>
        <v>J15-A31</v>
      </c>
      <c r="N384" t="str">
        <f>IFERROR(IF(AND(B384="B2B",J384="--"),L384,IF(
COUNTIF(B2B!H:H,(IF(K384&lt;&gt;"---",IF(INDEX(RAW_c_TEB0187_REV01!B:D,MATCH(H384,RAW_c_TEB0187_REV01!B:B,0),3)=L384,INDEX(
RAW_c_TEB0187_REV01!B:D,MATCH(H384,INDEX(RAW_c_TEB0187_REV01!B:B,MATCH(H384,RAW_c_TEB0187_REV01!B:B,)+1):'RAW_c_TEB0187_REV01'!B11455,)+MATCH(H384,RAW_c_TEB0187_REV01!B:B,),3),INDEX(RAW_c_TEB0187_REV01!B:D,MATCH(H384,RAW_c_TEB0187_REV01!B:B,0),3)),"---")))=0,"---",IF(K384&lt;&gt;"---",IF(INDEX(RAW_c_TEB0187_REV01!B:D,MATCH(H384,RAW_c_TEB0187_REV01!B:B,0),3)=L384,INDEX(
RAW_c_TEB0187_REV01!B:D,MATCH(H384,INDEX(RAW_c_TEB0187_REV01!B:B,MATCH(H384,RAW_c_TEB0187_REV01!B:B,)+1):'RAW_c_TEB0187_REV01'!B11455,)+MATCH(H384,RAW_c_TEB0187_REV01!B:B,),3),INDEX(RAW_c_TEB0187_REV01!B:D,MATCH(H384,RAW_c_TEB0187_REV01!B:B,0),3)),"---"))),"---")</f>
        <v>J2-C19</v>
      </c>
      <c r="T384">
        <f>COUNTIF(RAW_c_TEB0187_REV01!B:B,G384)</f>
        <v>2</v>
      </c>
      <c r="U384" t="str">
        <f t="shared" si="35"/>
        <v>B2B-MGT-PS</v>
      </c>
    </row>
    <row r="385" spans="1:21" x14ac:dyDescent="0.25">
      <c r="A385" t="s">
        <v>5966</v>
      </c>
      <c r="B385" t="s">
        <v>39</v>
      </c>
      <c r="C385" t="s">
        <v>433</v>
      </c>
      <c r="D385" t="s">
        <v>410</v>
      </c>
      <c r="E385" t="s">
        <v>309</v>
      </c>
      <c r="F385" t="str">
        <f t="shared" si="30"/>
        <v>J2-C20</v>
      </c>
      <c r="G385" t="str">
        <f>VLOOKUP(F385,RAW_c_TEB0187_REV01!A:B,2,0)</f>
        <v>GND</v>
      </c>
      <c r="H385" t="str">
        <f t="shared" si="31"/>
        <v>GND</v>
      </c>
      <c r="I385" t="str">
        <f t="shared" si="32"/>
        <v>--</v>
      </c>
      <c r="J385" t="str">
        <f t="shared" si="33"/>
        <v>---</v>
      </c>
      <c r="K385" t="str">
        <f>IFERROR(IF(J385="--",IF(G385=H385,VLOOKUP(G385,RAW_c_TEB0187_REV01!L:N,3,0),SUM(VLOOKUP(H385,RAW_c_TEB0187_REV01!L:N,3,0),VLOOKUP(G385,RAW_c_TEB0187_REV01!L:N,3,0))),"---"),"---")</f>
        <v>---</v>
      </c>
      <c r="L385" t="str">
        <f t="shared" si="34"/>
        <v>J2-C20</v>
      </c>
      <c r="M385" t="str">
        <f>IFERROR(IF(
COUNTIF(B2B!H:H,(IF(K385&lt;&gt;"---",IF(INDEX(RAW_c_TEB0187_REV01!B:D,MATCH(H385,RAW_c_TEB0187_REV01!B:B,0),3)=L385,INDEX(
RAW_c_TEB0187_REV01!B:D,MATCH(H385,INDEX(RAW_c_TEB0187_REV01!B:B,MATCH(H385,RAW_c_TEB0187_REV01!B:B,)+1):'RAW_c_TEB0187_REV01'!B11456,)+MATCH(H385,RAW_c_TEB0187_REV01!B:B,),3),INDEX(RAW_c_TEB0187_REV01!B:D,MATCH(H385,RAW_c_TEB0187_REV01!B:B,0),3)),"---")))=1,"---",IF(K385&lt;&gt;"---",IF(INDEX(RAW_c_TEB0187_REV01!B:D,MATCH(H385,RAW_c_TEB0187_REV01!B:B,0),3)=L385,INDEX(
RAW_c_TEB0187_REV01!B:D,MATCH(H385,INDEX(RAW_c_TEB0187_REV01!B:B,MATCH(H385,RAW_c_TEB0187_REV01!B:B,)+1):'RAW_c_TEB0187_REV01'!B11456,)+MATCH(H385,RAW_c_TEB0187_REV01!B:B,),3),INDEX(RAW_c_TEB0187_REV01!B:D,MATCH(H385,RAW_c_TEB0187_REV01!B:B,0),3)),"---")),"---")</f>
        <v>---</v>
      </c>
      <c r="N385" t="str">
        <f>IFERROR(IF(AND(B385="B2B",J385="--"),L385,IF(
COUNTIF(B2B!H:H,(IF(K385&lt;&gt;"---",IF(INDEX(RAW_c_TEB0187_REV01!B:D,MATCH(H385,RAW_c_TEB0187_REV01!B:B,0),3)=L385,INDEX(
RAW_c_TEB0187_REV01!B:D,MATCH(H385,INDEX(RAW_c_TEB0187_REV01!B:B,MATCH(H385,RAW_c_TEB0187_REV01!B:B,)+1):'RAW_c_TEB0187_REV01'!B11456,)+MATCH(H385,RAW_c_TEB0187_REV01!B:B,),3),INDEX(RAW_c_TEB0187_REV01!B:D,MATCH(H385,RAW_c_TEB0187_REV01!B:B,0),3)),"---")))=0,"---",IF(K385&lt;&gt;"---",IF(INDEX(RAW_c_TEB0187_REV01!B:D,MATCH(H385,RAW_c_TEB0187_REV01!B:B,0),3)=L385,INDEX(
RAW_c_TEB0187_REV01!B:D,MATCH(H385,INDEX(RAW_c_TEB0187_REV01!B:B,MATCH(H385,RAW_c_TEB0187_REV01!B:B,)+1):'RAW_c_TEB0187_REV01'!B11456,)+MATCH(H385,RAW_c_TEB0187_REV01!B:B,),3),INDEX(RAW_c_TEB0187_REV01!B:D,MATCH(H385,RAW_c_TEB0187_REV01!B:B,0),3)),"---"))),"---")</f>
        <v>---</v>
      </c>
      <c r="T385">
        <f>COUNTIF(RAW_c_TEB0187_REV01!B:B,G385)</f>
        <v>1098</v>
      </c>
      <c r="U385" t="str">
        <f t="shared" si="35"/>
        <v>B2B-GND</v>
      </c>
    </row>
    <row r="386" spans="1:21" x14ac:dyDescent="0.25">
      <c r="A386" t="s">
        <v>5967</v>
      </c>
      <c r="B386" t="s">
        <v>39</v>
      </c>
      <c r="C386" t="s">
        <v>433</v>
      </c>
      <c r="D386" t="s">
        <v>410</v>
      </c>
      <c r="E386" t="s">
        <v>310</v>
      </c>
      <c r="F386" t="str">
        <f t="shared" si="30"/>
        <v>J2-C21</v>
      </c>
      <c r="G386" t="str">
        <f>VLOOKUP(F386,RAW_c_TEB0187_REV01!A:B,2,0)</f>
        <v>GND</v>
      </c>
      <c r="H386" t="str">
        <f t="shared" si="31"/>
        <v>GND</v>
      </c>
      <c r="I386" t="str">
        <f t="shared" si="32"/>
        <v>--</v>
      </c>
      <c r="J386" t="str">
        <f t="shared" si="33"/>
        <v>---</v>
      </c>
      <c r="K386" t="str">
        <f>IFERROR(IF(J386="--",IF(G386=H386,VLOOKUP(G386,RAW_c_TEB0187_REV01!L:N,3,0),SUM(VLOOKUP(H386,RAW_c_TEB0187_REV01!L:N,3,0),VLOOKUP(G386,RAW_c_TEB0187_REV01!L:N,3,0))),"---"),"---")</f>
        <v>---</v>
      </c>
      <c r="L386" t="str">
        <f t="shared" si="34"/>
        <v>J2-C21</v>
      </c>
      <c r="M386" t="str">
        <f>IFERROR(IF(
COUNTIF(B2B!H:H,(IF(K386&lt;&gt;"---",IF(INDEX(RAW_c_TEB0187_REV01!B:D,MATCH(H386,RAW_c_TEB0187_REV01!B:B,0),3)=L386,INDEX(
RAW_c_TEB0187_REV01!B:D,MATCH(H386,INDEX(RAW_c_TEB0187_REV01!B:B,MATCH(H386,RAW_c_TEB0187_REV01!B:B,)+1):'RAW_c_TEB0187_REV01'!B11457,)+MATCH(H386,RAW_c_TEB0187_REV01!B:B,),3),INDEX(RAW_c_TEB0187_REV01!B:D,MATCH(H386,RAW_c_TEB0187_REV01!B:B,0),3)),"---")))=1,"---",IF(K386&lt;&gt;"---",IF(INDEX(RAW_c_TEB0187_REV01!B:D,MATCH(H386,RAW_c_TEB0187_REV01!B:B,0),3)=L386,INDEX(
RAW_c_TEB0187_REV01!B:D,MATCH(H386,INDEX(RAW_c_TEB0187_REV01!B:B,MATCH(H386,RAW_c_TEB0187_REV01!B:B,)+1):'RAW_c_TEB0187_REV01'!B11457,)+MATCH(H386,RAW_c_TEB0187_REV01!B:B,),3),INDEX(RAW_c_TEB0187_REV01!B:D,MATCH(H386,RAW_c_TEB0187_REV01!B:B,0),3)),"---")),"---")</f>
        <v>---</v>
      </c>
      <c r="N386" t="str">
        <f>IFERROR(IF(AND(B386="B2B",J386="--"),L386,IF(
COUNTIF(B2B!H:H,(IF(K386&lt;&gt;"---",IF(INDEX(RAW_c_TEB0187_REV01!B:D,MATCH(H386,RAW_c_TEB0187_REV01!B:B,0),3)=L386,INDEX(
RAW_c_TEB0187_REV01!B:D,MATCH(H386,INDEX(RAW_c_TEB0187_REV01!B:B,MATCH(H386,RAW_c_TEB0187_REV01!B:B,)+1):'RAW_c_TEB0187_REV01'!B11457,)+MATCH(H386,RAW_c_TEB0187_REV01!B:B,),3),INDEX(RAW_c_TEB0187_REV01!B:D,MATCH(H386,RAW_c_TEB0187_REV01!B:B,0),3)),"---")))=0,"---",IF(K386&lt;&gt;"---",IF(INDEX(RAW_c_TEB0187_REV01!B:D,MATCH(H386,RAW_c_TEB0187_REV01!B:B,0),3)=L386,INDEX(
RAW_c_TEB0187_REV01!B:D,MATCH(H386,INDEX(RAW_c_TEB0187_REV01!B:B,MATCH(H386,RAW_c_TEB0187_REV01!B:B,)+1):'RAW_c_TEB0187_REV01'!B11457,)+MATCH(H386,RAW_c_TEB0187_REV01!B:B,),3),INDEX(RAW_c_TEB0187_REV01!B:D,MATCH(H386,RAW_c_TEB0187_REV01!B:B,0),3)),"---"))),"---")</f>
        <v>---</v>
      </c>
      <c r="T386">
        <f>COUNTIF(RAW_c_TEB0187_REV01!B:B,G386)</f>
        <v>1098</v>
      </c>
      <c r="U386" t="str">
        <f t="shared" si="35"/>
        <v>B2B-GND</v>
      </c>
    </row>
    <row r="387" spans="1:21" x14ac:dyDescent="0.25">
      <c r="A387" t="s">
        <v>5968</v>
      </c>
      <c r="B387" t="s">
        <v>39</v>
      </c>
      <c r="C387" t="s">
        <v>5583</v>
      </c>
      <c r="D387" t="s">
        <v>410</v>
      </c>
      <c r="E387" t="s">
        <v>311</v>
      </c>
      <c r="F387" t="str">
        <f t="shared" si="30"/>
        <v>J2-C22</v>
      </c>
      <c r="G387" t="str">
        <f>VLOOKUP(F387,RAW_c_TEB0187_REV01!A:B,2,0)</f>
        <v>NetJ2_C22</v>
      </c>
      <c r="H387" t="str">
        <f t="shared" si="31"/>
        <v>NetJ2_C22</v>
      </c>
      <c r="I387" t="str">
        <f t="shared" si="32"/>
        <v>--</v>
      </c>
      <c r="J387" t="str">
        <f t="shared" si="33"/>
        <v>--</v>
      </c>
      <c r="K387" t="str">
        <f>IFERROR(IF(J387="--",IF(G387=H387,VLOOKUP(G387,RAW_c_TEB0187_REV01!L:N,3,0),SUM(VLOOKUP(H387,RAW_c_TEB0187_REV01!L:N,3,0),VLOOKUP(G387,RAW_c_TEB0187_REV01!L:N,3,0))),"---"),"---")</f>
        <v>---</v>
      </c>
      <c r="L387" t="str">
        <f t="shared" si="34"/>
        <v>J2-C22</v>
      </c>
      <c r="M387" t="str">
        <f>IFERROR(IF(
COUNTIF(B2B!H:H,(IF(K387&lt;&gt;"---",IF(INDEX(RAW_c_TEB0187_REV01!B:D,MATCH(H387,RAW_c_TEB0187_REV01!B:B,0),3)=L387,INDEX(
RAW_c_TEB0187_REV01!B:D,MATCH(H387,INDEX(RAW_c_TEB0187_REV01!B:B,MATCH(H387,RAW_c_TEB0187_REV01!B:B,)+1):'RAW_c_TEB0187_REV01'!B11458,)+MATCH(H387,RAW_c_TEB0187_REV01!B:B,),3),INDEX(RAW_c_TEB0187_REV01!B:D,MATCH(H387,RAW_c_TEB0187_REV01!B:B,0),3)),"---")))=1,"---",IF(K387&lt;&gt;"---",IF(INDEX(RAW_c_TEB0187_REV01!B:D,MATCH(H387,RAW_c_TEB0187_REV01!B:B,0),3)=L387,INDEX(
RAW_c_TEB0187_REV01!B:D,MATCH(H387,INDEX(RAW_c_TEB0187_REV01!B:B,MATCH(H387,RAW_c_TEB0187_REV01!B:B,)+1):'RAW_c_TEB0187_REV01'!B11458,)+MATCH(H387,RAW_c_TEB0187_REV01!B:B,),3),INDEX(RAW_c_TEB0187_REV01!B:D,MATCH(H387,RAW_c_TEB0187_REV01!B:B,0),3)),"---")),"---")</f>
        <v>---</v>
      </c>
      <c r="N387" t="str">
        <f>IFERROR(IF(AND(B387="B2B",J387="--"),L387,IF(
COUNTIF(B2B!H:H,(IF(K387&lt;&gt;"---",IF(INDEX(RAW_c_TEB0187_REV01!B:D,MATCH(H387,RAW_c_TEB0187_REV01!B:B,0),3)=L387,INDEX(
RAW_c_TEB0187_REV01!B:D,MATCH(H387,INDEX(RAW_c_TEB0187_REV01!B:B,MATCH(H387,RAW_c_TEB0187_REV01!B:B,)+1):'RAW_c_TEB0187_REV01'!B11458,)+MATCH(H387,RAW_c_TEB0187_REV01!B:B,),3),INDEX(RAW_c_TEB0187_REV01!B:D,MATCH(H387,RAW_c_TEB0187_REV01!B:B,0),3)),"---")))=0,"---",IF(K387&lt;&gt;"---",IF(INDEX(RAW_c_TEB0187_REV01!B:D,MATCH(H387,RAW_c_TEB0187_REV01!B:B,0),3)=L387,INDEX(
RAW_c_TEB0187_REV01!B:D,MATCH(H387,INDEX(RAW_c_TEB0187_REV01!B:B,MATCH(H387,RAW_c_TEB0187_REV01!B:B,)+1):'RAW_c_TEB0187_REV01'!B11458,)+MATCH(H387,RAW_c_TEB0187_REV01!B:B,),3),INDEX(RAW_c_TEB0187_REV01!B:D,MATCH(H387,RAW_c_TEB0187_REV01!B:B,0),3)),"---"))),"---")</f>
        <v>J2-C22</v>
      </c>
      <c r="T387">
        <f>COUNTIF(RAW_c_TEB0187_REV01!B:B,G387)</f>
        <v>1</v>
      </c>
      <c r="U387" t="str">
        <f t="shared" si="35"/>
        <v>B2B-NC</v>
      </c>
    </row>
    <row r="388" spans="1:21" x14ac:dyDescent="0.25">
      <c r="A388" t="s">
        <v>5969</v>
      </c>
      <c r="B388" t="s">
        <v>39</v>
      </c>
      <c r="C388" t="s">
        <v>5583</v>
      </c>
      <c r="D388" t="s">
        <v>410</v>
      </c>
      <c r="E388" t="s">
        <v>312</v>
      </c>
      <c r="F388" t="str">
        <f t="shared" si="30"/>
        <v>J2-C23</v>
      </c>
      <c r="G388" t="str">
        <f>VLOOKUP(F388,RAW_c_TEB0187_REV01!A:B,2,0)</f>
        <v>NetJ2_C23</v>
      </c>
      <c r="H388" t="str">
        <f t="shared" si="31"/>
        <v>NetJ2_C23</v>
      </c>
      <c r="I388" t="str">
        <f t="shared" si="32"/>
        <v>--</v>
      </c>
      <c r="J388" t="str">
        <f t="shared" si="33"/>
        <v>--</v>
      </c>
      <c r="K388" t="str">
        <f>IFERROR(IF(J388="--",IF(G388=H388,VLOOKUP(G388,RAW_c_TEB0187_REV01!L:N,3,0),SUM(VLOOKUP(H388,RAW_c_TEB0187_REV01!L:N,3,0),VLOOKUP(G388,RAW_c_TEB0187_REV01!L:N,3,0))),"---"),"---")</f>
        <v>---</v>
      </c>
      <c r="L388" t="str">
        <f t="shared" si="34"/>
        <v>J2-C23</v>
      </c>
      <c r="M388" t="str">
        <f>IFERROR(IF(
COUNTIF(B2B!H:H,(IF(K388&lt;&gt;"---",IF(INDEX(RAW_c_TEB0187_REV01!B:D,MATCH(H388,RAW_c_TEB0187_REV01!B:B,0),3)=L388,INDEX(
RAW_c_TEB0187_REV01!B:D,MATCH(H388,INDEX(RAW_c_TEB0187_REV01!B:B,MATCH(H388,RAW_c_TEB0187_REV01!B:B,)+1):'RAW_c_TEB0187_REV01'!B11459,)+MATCH(H388,RAW_c_TEB0187_REV01!B:B,),3),INDEX(RAW_c_TEB0187_REV01!B:D,MATCH(H388,RAW_c_TEB0187_REV01!B:B,0),3)),"---")))=1,"---",IF(K388&lt;&gt;"---",IF(INDEX(RAW_c_TEB0187_REV01!B:D,MATCH(H388,RAW_c_TEB0187_REV01!B:B,0),3)=L388,INDEX(
RAW_c_TEB0187_REV01!B:D,MATCH(H388,INDEX(RAW_c_TEB0187_REV01!B:B,MATCH(H388,RAW_c_TEB0187_REV01!B:B,)+1):'RAW_c_TEB0187_REV01'!B11459,)+MATCH(H388,RAW_c_TEB0187_REV01!B:B,),3),INDEX(RAW_c_TEB0187_REV01!B:D,MATCH(H388,RAW_c_TEB0187_REV01!B:B,0),3)),"---")),"---")</f>
        <v>---</v>
      </c>
      <c r="N388" t="str">
        <f>IFERROR(IF(AND(B388="B2B",J388="--"),L388,IF(
COUNTIF(B2B!H:H,(IF(K388&lt;&gt;"---",IF(INDEX(RAW_c_TEB0187_REV01!B:D,MATCH(H388,RAW_c_TEB0187_REV01!B:B,0),3)=L388,INDEX(
RAW_c_TEB0187_REV01!B:D,MATCH(H388,INDEX(RAW_c_TEB0187_REV01!B:B,MATCH(H388,RAW_c_TEB0187_REV01!B:B,)+1):'RAW_c_TEB0187_REV01'!B11459,)+MATCH(H388,RAW_c_TEB0187_REV01!B:B,),3),INDEX(RAW_c_TEB0187_REV01!B:D,MATCH(H388,RAW_c_TEB0187_REV01!B:B,0),3)),"---")))=0,"---",IF(K388&lt;&gt;"---",IF(INDEX(RAW_c_TEB0187_REV01!B:D,MATCH(H388,RAW_c_TEB0187_REV01!B:B,0),3)=L388,INDEX(
RAW_c_TEB0187_REV01!B:D,MATCH(H388,INDEX(RAW_c_TEB0187_REV01!B:B,MATCH(H388,RAW_c_TEB0187_REV01!B:B,)+1):'RAW_c_TEB0187_REV01'!B11459,)+MATCH(H388,RAW_c_TEB0187_REV01!B:B,),3),INDEX(RAW_c_TEB0187_REV01!B:D,MATCH(H388,RAW_c_TEB0187_REV01!B:B,0),3)),"---"))),"---")</f>
        <v>J2-C23</v>
      </c>
      <c r="T388">
        <f>COUNTIF(RAW_c_TEB0187_REV01!B:B,G388)</f>
        <v>1</v>
      </c>
      <c r="U388" t="str">
        <f t="shared" si="35"/>
        <v>B2B-NC</v>
      </c>
    </row>
    <row r="389" spans="1:21" x14ac:dyDescent="0.25">
      <c r="A389" t="s">
        <v>5970</v>
      </c>
      <c r="B389" t="s">
        <v>39</v>
      </c>
      <c r="C389" t="s">
        <v>433</v>
      </c>
      <c r="D389" t="s">
        <v>410</v>
      </c>
      <c r="E389" t="s">
        <v>313</v>
      </c>
      <c r="F389" t="str">
        <f t="shared" si="30"/>
        <v>J2-C24</v>
      </c>
      <c r="G389" t="str">
        <f>VLOOKUP(F389,RAW_c_TEB0187_REV01!A:B,2,0)</f>
        <v>GND</v>
      </c>
      <c r="H389" t="str">
        <f t="shared" si="31"/>
        <v>GND</v>
      </c>
      <c r="I389" t="str">
        <f t="shared" si="32"/>
        <v>--</v>
      </c>
      <c r="J389" t="str">
        <f t="shared" si="33"/>
        <v>---</v>
      </c>
      <c r="K389" t="str">
        <f>IFERROR(IF(J389="--",IF(G389=H389,VLOOKUP(G389,RAW_c_TEB0187_REV01!L:N,3,0),SUM(VLOOKUP(H389,RAW_c_TEB0187_REV01!L:N,3,0),VLOOKUP(G389,RAW_c_TEB0187_REV01!L:N,3,0))),"---"),"---")</f>
        <v>---</v>
      </c>
      <c r="L389" t="str">
        <f t="shared" si="34"/>
        <v>J2-C24</v>
      </c>
      <c r="M389" t="str">
        <f>IFERROR(IF(
COUNTIF(B2B!H:H,(IF(K389&lt;&gt;"---",IF(INDEX(RAW_c_TEB0187_REV01!B:D,MATCH(H389,RAW_c_TEB0187_REV01!B:B,0),3)=L389,INDEX(
RAW_c_TEB0187_REV01!B:D,MATCH(H389,INDEX(RAW_c_TEB0187_REV01!B:B,MATCH(H389,RAW_c_TEB0187_REV01!B:B,)+1):'RAW_c_TEB0187_REV01'!B11460,)+MATCH(H389,RAW_c_TEB0187_REV01!B:B,),3),INDEX(RAW_c_TEB0187_REV01!B:D,MATCH(H389,RAW_c_TEB0187_REV01!B:B,0),3)),"---")))=1,"---",IF(K389&lt;&gt;"---",IF(INDEX(RAW_c_TEB0187_REV01!B:D,MATCH(H389,RAW_c_TEB0187_REV01!B:B,0),3)=L389,INDEX(
RAW_c_TEB0187_REV01!B:D,MATCH(H389,INDEX(RAW_c_TEB0187_REV01!B:B,MATCH(H389,RAW_c_TEB0187_REV01!B:B,)+1):'RAW_c_TEB0187_REV01'!B11460,)+MATCH(H389,RAW_c_TEB0187_REV01!B:B,),3),INDEX(RAW_c_TEB0187_REV01!B:D,MATCH(H389,RAW_c_TEB0187_REV01!B:B,0),3)),"---")),"---")</f>
        <v>---</v>
      </c>
      <c r="N389" t="str">
        <f>IFERROR(IF(AND(B389="B2B",J389="--"),L389,IF(
COUNTIF(B2B!H:H,(IF(K389&lt;&gt;"---",IF(INDEX(RAW_c_TEB0187_REV01!B:D,MATCH(H389,RAW_c_TEB0187_REV01!B:B,0),3)=L389,INDEX(
RAW_c_TEB0187_REV01!B:D,MATCH(H389,INDEX(RAW_c_TEB0187_REV01!B:B,MATCH(H389,RAW_c_TEB0187_REV01!B:B,)+1):'RAW_c_TEB0187_REV01'!B11460,)+MATCH(H389,RAW_c_TEB0187_REV01!B:B,),3),INDEX(RAW_c_TEB0187_REV01!B:D,MATCH(H389,RAW_c_TEB0187_REV01!B:B,0),3)),"---")))=0,"---",IF(K389&lt;&gt;"---",IF(INDEX(RAW_c_TEB0187_REV01!B:D,MATCH(H389,RAW_c_TEB0187_REV01!B:B,0),3)=L389,INDEX(
RAW_c_TEB0187_REV01!B:D,MATCH(H389,INDEX(RAW_c_TEB0187_REV01!B:B,MATCH(H389,RAW_c_TEB0187_REV01!B:B,)+1):'RAW_c_TEB0187_REV01'!B11460,)+MATCH(H389,RAW_c_TEB0187_REV01!B:B,),3),INDEX(RAW_c_TEB0187_REV01!B:D,MATCH(H389,RAW_c_TEB0187_REV01!B:B,0),3)),"---"))),"---")</f>
        <v>---</v>
      </c>
      <c r="T389">
        <f>COUNTIF(RAW_c_TEB0187_REV01!B:B,G389)</f>
        <v>1098</v>
      </c>
      <c r="U389" t="str">
        <f t="shared" si="35"/>
        <v>B2B-GND</v>
      </c>
    </row>
    <row r="390" spans="1:21" x14ac:dyDescent="0.25">
      <c r="A390" t="s">
        <v>5971</v>
      </c>
      <c r="B390" t="s">
        <v>39</v>
      </c>
      <c r="C390" t="s">
        <v>5828</v>
      </c>
      <c r="D390" t="s">
        <v>410</v>
      </c>
      <c r="E390" t="s">
        <v>314</v>
      </c>
      <c r="F390" t="str">
        <f t="shared" si="30"/>
        <v>J2-C25</v>
      </c>
      <c r="G390" t="str">
        <f>VLOOKUP(F390,RAW_c_TEB0187_REV01!A:B,2,0)</f>
        <v>GTSR4C_TX1_P</v>
      </c>
      <c r="H390" t="str">
        <f t="shared" si="31"/>
        <v>GTSR4C_TX1_P</v>
      </c>
      <c r="I390" t="str">
        <f t="shared" si="32"/>
        <v>--</v>
      </c>
      <c r="J390" t="str">
        <f t="shared" si="33"/>
        <v>--</v>
      </c>
      <c r="K390">
        <f>IFERROR(IF(J390="--",IF(G390=H390,VLOOKUP(G390,RAW_c_TEB0187_REV01!L:N,3,0),SUM(VLOOKUP(H390,RAW_c_TEB0187_REV01!L:N,3,0),VLOOKUP(G390,RAW_c_TEB0187_REV01!L:N,3,0))),"---"),"---")</f>
        <v>38.375399999999999</v>
      </c>
      <c r="L390" t="str">
        <f t="shared" si="34"/>
        <v>J2-C25</v>
      </c>
      <c r="M390" t="str">
        <f>IFERROR(IF(
COUNTIF(B2B!H:H,(IF(K390&lt;&gt;"---",IF(INDEX(RAW_c_TEB0187_REV01!B:D,MATCH(H390,RAW_c_TEB0187_REV01!B:B,0),3)=L390,INDEX(
RAW_c_TEB0187_REV01!B:D,MATCH(H390,INDEX(RAW_c_TEB0187_REV01!B:B,MATCH(H390,RAW_c_TEB0187_REV01!B:B,)+1):'RAW_c_TEB0187_REV01'!B11461,)+MATCH(H390,RAW_c_TEB0187_REV01!B:B,),3),INDEX(RAW_c_TEB0187_REV01!B:D,MATCH(H390,RAW_c_TEB0187_REV01!B:B,0),3)),"---")))=1,"---",IF(K390&lt;&gt;"---",IF(INDEX(RAW_c_TEB0187_REV01!B:D,MATCH(H390,RAW_c_TEB0187_REV01!B:B,0),3)=L390,INDEX(
RAW_c_TEB0187_REV01!B:D,MATCH(H390,INDEX(RAW_c_TEB0187_REV01!B:B,MATCH(H390,RAW_c_TEB0187_REV01!B:B,)+1):'RAW_c_TEB0187_REV01'!B11461,)+MATCH(H390,RAW_c_TEB0187_REV01!B:B,),3),INDEX(RAW_c_TEB0187_REV01!B:D,MATCH(H390,RAW_c_TEB0187_REV01!B:B,0),3)),"---")),"---")</f>
        <v>J17-A16</v>
      </c>
      <c r="N390" t="str">
        <f>IFERROR(IF(AND(B390="B2B",J390="--"),L390,IF(
COUNTIF(B2B!H:H,(IF(K390&lt;&gt;"---",IF(INDEX(RAW_c_TEB0187_REV01!B:D,MATCH(H390,RAW_c_TEB0187_REV01!B:B,0),3)=L390,INDEX(
RAW_c_TEB0187_REV01!B:D,MATCH(H390,INDEX(RAW_c_TEB0187_REV01!B:B,MATCH(H390,RAW_c_TEB0187_REV01!B:B,)+1):'RAW_c_TEB0187_REV01'!B11461,)+MATCH(H390,RAW_c_TEB0187_REV01!B:B,),3),INDEX(RAW_c_TEB0187_REV01!B:D,MATCH(H390,RAW_c_TEB0187_REV01!B:B,0),3)),"---")))=0,"---",IF(K390&lt;&gt;"---",IF(INDEX(RAW_c_TEB0187_REV01!B:D,MATCH(H390,RAW_c_TEB0187_REV01!B:B,0),3)=L390,INDEX(
RAW_c_TEB0187_REV01!B:D,MATCH(H390,INDEX(RAW_c_TEB0187_REV01!B:B,MATCH(H390,RAW_c_TEB0187_REV01!B:B,)+1):'RAW_c_TEB0187_REV01'!B11461,)+MATCH(H390,RAW_c_TEB0187_REV01!B:B,),3),INDEX(RAW_c_TEB0187_REV01!B:D,MATCH(H390,RAW_c_TEB0187_REV01!B:B,0),3)),"---"))),"---")</f>
        <v>J2-C25</v>
      </c>
      <c r="T390">
        <f>COUNTIF(RAW_c_TEB0187_REV01!B:B,G390)</f>
        <v>2</v>
      </c>
      <c r="U390" t="str">
        <f t="shared" si="35"/>
        <v>B2B-MGT-PS</v>
      </c>
    </row>
    <row r="391" spans="1:21" x14ac:dyDescent="0.25">
      <c r="A391" t="s">
        <v>5972</v>
      </c>
      <c r="B391" t="s">
        <v>39</v>
      </c>
      <c r="C391" t="s">
        <v>5828</v>
      </c>
      <c r="D391" t="s">
        <v>410</v>
      </c>
      <c r="E391" t="s">
        <v>315</v>
      </c>
      <c r="F391" t="str">
        <f t="shared" ref="F391:F454" si="36">$D391&amp;"-"&amp;$E391</f>
        <v>J2-C26</v>
      </c>
      <c r="G391" t="str">
        <f>VLOOKUP(F391,RAW_c_TEB0187_REV01!A:B,2,0)</f>
        <v>GTSR4C_TX1_N</v>
      </c>
      <c r="H391" t="str">
        <f t="shared" ref="H391:H454" si="37">IF(IF(COUNTIF($Q$6:$S$150,G391)&gt;0,"---","--")="---",VLOOKUP(G391,$Q$6:$S$150,3,0),G391)</f>
        <v>GTSR4C_TX1_N</v>
      </c>
      <c r="I391" t="str">
        <f t="shared" ref="I391:I454" si="38">IF(IF(COUNTIF($Q$6:$S$150,G391)&gt;0,"---","--")="---",VLOOKUP(G391,$Q$6:$S$150,2,0),"--")</f>
        <v>--</v>
      </c>
      <c r="J391" t="str">
        <f t="shared" ref="J391:J454" si="39">IF(COUNTIF($O$6:$O$100,G391)&gt;0,"---","--")</f>
        <v>--</v>
      </c>
      <c r="K391">
        <f>IFERROR(IF(J391="--",IF(G391=H391,VLOOKUP(G391,RAW_c_TEB0187_REV01!L:N,3,0),SUM(VLOOKUP(H391,RAW_c_TEB0187_REV01!L:N,3,0),VLOOKUP(G391,RAW_c_TEB0187_REV01!L:N,3,0))),"---"),"---")</f>
        <v>38.361199999999997</v>
      </c>
      <c r="L391" t="str">
        <f t="shared" ref="L391:L454" si="40">$D391&amp;"-"&amp;$E391</f>
        <v>J2-C26</v>
      </c>
      <c r="M391" t="str">
        <f>IFERROR(IF(
COUNTIF(B2B!H:H,(IF(K391&lt;&gt;"---",IF(INDEX(RAW_c_TEB0187_REV01!B:D,MATCH(H391,RAW_c_TEB0187_REV01!B:B,0),3)=L391,INDEX(
RAW_c_TEB0187_REV01!B:D,MATCH(H391,INDEX(RAW_c_TEB0187_REV01!B:B,MATCH(H391,RAW_c_TEB0187_REV01!B:B,)+1):'RAW_c_TEB0187_REV01'!B11462,)+MATCH(H391,RAW_c_TEB0187_REV01!B:B,),3),INDEX(RAW_c_TEB0187_REV01!B:D,MATCH(H391,RAW_c_TEB0187_REV01!B:B,0),3)),"---")))=1,"---",IF(K391&lt;&gt;"---",IF(INDEX(RAW_c_TEB0187_REV01!B:D,MATCH(H391,RAW_c_TEB0187_REV01!B:B,0),3)=L391,INDEX(
RAW_c_TEB0187_REV01!B:D,MATCH(H391,INDEX(RAW_c_TEB0187_REV01!B:B,MATCH(H391,RAW_c_TEB0187_REV01!B:B,)+1):'RAW_c_TEB0187_REV01'!B11462,)+MATCH(H391,RAW_c_TEB0187_REV01!B:B,),3),INDEX(RAW_c_TEB0187_REV01!B:D,MATCH(H391,RAW_c_TEB0187_REV01!B:B,0),3)),"---")),"---")</f>
        <v>J17-A15</v>
      </c>
      <c r="N391" t="str">
        <f>IFERROR(IF(AND(B391="B2B",J391="--"),L391,IF(
COUNTIF(B2B!H:H,(IF(K391&lt;&gt;"---",IF(INDEX(RAW_c_TEB0187_REV01!B:D,MATCH(H391,RAW_c_TEB0187_REV01!B:B,0),3)=L391,INDEX(
RAW_c_TEB0187_REV01!B:D,MATCH(H391,INDEX(RAW_c_TEB0187_REV01!B:B,MATCH(H391,RAW_c_TEB0187_REV01!B:B,)+1):'RAW_c_TEB0187_REV01'!B11462,)+MATCH(H391,RAW_c_TEB0187_REV01!B:B,),3),INDEX(RAW_c_TEB0187_REV01!B:D,MATCH(H391,RAW_c_TEB0187_REV01!B:B,0),3)),"---")))=0,"---",IF(K391&lt;&gt;"---",IF(INDEX(RAW_c_TEB0187_REV01!B:D,MATCH(H391,RAW_c_TEB0187_REV01!B:B,0),3)=L391,INDEX(
RAW_c_TEB0187_REV01!B:D,MATCH(H391,INDEX(RAW_c_TEB0187_REV01!B:B,MATCH(H391,RAW_c_TEB0187_REV01!B:B,)+1):'RAW_c_TEB0187_REV01'!B11462,)+MATCH(H391,RAW_c_TEB0187_REV01!B:B,),3),INDEX(RAW_c_TEB0187_REV01!B:D,MATCH(H391,RAW_c_TEB0187_REV01!B:B,0),3)),"---"))),"---")</f>
        <v>J2-C26</v>
      </c>
      <c r="T391">
        <f>COUNTIF(RAW_c_TEB0187_REV01!B:B,G391)</f>
        <v>2</v>
      </c>
      <c r="U391" t="str">
        <f t="shared" ref="U391:U454" si="41">$B391&amp;"-"&amp;$C391</f>
        <v>B2B-MGT-PS</v>
      </c>
    </row>
    <row r="392" spans="1:21" x14ac:dyDescent="0.25">
      <c r="A392" t="s">
        <v>5973</v>
      </c>
      <c r="B392" t="s">
        <v>39</v>
      </c>
      <c r="C392" t="s">
        <v>433</v>
      </c>
      <c r="D392" t="s">
        <v>410</v>
      </c>
      <c r="E392" t="s">
        <v>316</v>
      </c>
      <c r="F392" t="str">
        <f t="shared" si="36"/>
        <v>J2-C27</v>
      </c>
      <c r="G392" t="str">
        <f>VLOOKUP(F392,RAW_c_TEB0187_REV01!A:B,2,0)</f>
        <v>GND</v>
      </c>
      <c r="H392" t="str">
        <f t="shared" si="37"/>
        <v>GND</v>
      </c>
      <c r="I392" t="str">
        <f t="shared" si="38"/>
        <v>--</v>
      </c>
      <c r="J392" t="str">
        <f t="shared" si="39"/>
        <v>---</v>
      </c>
      <c r="K392" t="str">
        <f>IFERROR(IF(J392="--",IF(G392=H392,VLOOKUP(G392,RAW_c_TEB0187_REV01!L:N,3,0),SUM(VLOOKUP(H392,RAW_c_TEB0187_REV01!L:N,3,0),VLOOKUP(G392,RAW_c_TEB0187_REV01!L:N,3,0))),"---"),"---")</f>
        <v>---</v>
      </c>
      <c r="L392" t="str">
        <f t="shared" si="40"/>
        <v>J2-C27</v>
      </c>
      <c r="M392" t="str">
        <f>IFERROR(IF(
COUNTIF(B2B!H:H,(IF(K392&lt;&gt;"---",IF(INDEX(RAW_c_TEB0187_REV01!B:D,MATCH(H392,RAW_c_TEB0187_REV01!B:B,0),3)=L392,INDEX(
RAW_c_TEB0187_REV01!B:D,MATCH(H392,INDEX(RAW_c_TEB0187_REV01!B:B,MATCH(H392,RAW_c_TEB0187_REV01!B:B,)+1):'RAW_c_TEB0187_REV01'!B11463,)+MATCH(H392,RAW_c_TEB0187_REV01!B:B,),3),INDEX(RAW_c_TEB0187_REV01!B:D,MATCH(H392,RAW_c_TEB0187_REV01!B:B,0),3)),"---")))=1,"---",IF(K392&lt;&gt;"---",IF(INDEX(RAW_c_TEB0187_REV01!B:D,MATCH(H392,RAW_c_TEB0187_REV01!B:B,0),3)=L392,INDEX(
RAW_c_TEB0187_REV01!B:D,MATCH(H392,INDEX(RAW_c_TEB0187_REV01!B:B,MATCH(H392,RAW_c_TEB0187_REV01!B:B,)+1):'RAW_c_TEB0187_REV01'!B11463,)+MATCH(H392,RAW_c_TEB0187_REV01!B:B,),3),INDEX(RAW_c_TEB0187_REV01!B:D,MATCH(H392,RAW_c_TEB0187_REV01!B:B,0),3)),"---")),"---")</f>
        <v>---</v>
      </c>
      <c r="N392" t="str">
        <f>IFERROR(IF(AND(B392="B2B",J392="--"),L392,IF(
COUNTIF(B2B!H:H,(IF(K392&lt;&gt;"---",IF(INDEX(RAW_c_TEB0187_REV01!B:D,MATCH(H392,RAW_c_TEB0187_REV01!B:B,0),3)=L392,INDEX(
RAW_c_TEB0187_REV01!B:D,MATCH(H392,INDEX(RAW_c_TEB0187_REV01!B:B,MATCH(H392,RAW_c_TEB0187_REV01!B:B,)+1):'RAW_c_TEB0187_REV01'!B11463,)+MATCH(H392,RAW_c_TEB0187_REV01!B:B,),3),INDEX(RAW_c_TEB0187_REV01!B:D,MATCH(H392,RAW_c_TEB0187_REV01!B:B,0),3)),"---")))=0,"---",IF(K392&lt;&gt;"---",IF(INDEX(RAW_c_TEB0187_REV01!B:D,MATCH(H392,RAW_c_TEB0187_REV01!B:B,0),3)=L392,INDEX(
RAW_c_TEB0187_REV01!B:D,MATCH(H392,INDEX(RAW_c_TEB0187_REV01!B:B,MATCH(H392,RAW_c_TEB0187_REV01!B:B,)+1):'RAW_c_TEB0187_REV01'!B11463,)+MATCH(H392,RAW_c_TEB0187_REV01!B:B,),3),INDEX(RAW_c_TEB0187_REV01!B:D,MATCH(H392,RAW_c_TEB0187_REV01!B:B,0),3)),"---"))),"---")</f>
        <v>---</v>
      </c>
      <c r="T392">
        <f>COUNTIF(RAW_c_TEB0187_REV01!B:B,G392)</f>
        <v>1098</v>
      </c>
      <c r="U392" t="str">
        <f t="shared" si="41"/>
        <v>B2B-GND</v>
      </c>
    </row>
    <row r="393" spans="1:21" x14ac:dyDescent="0.25">
      <c r="A393" t="s">
        <v>5974</v>
      </c>
      <c r="B393" t="s">
        <v>39</v>
      </c>
      <c r="C393" t="s">
        <v>5828</v>
      </c>
      <c r="D393" t="s">
        <v>410</v>
      </c>
      <c r="E393" t="s">
        <v>317</v>
      </c>
      <c r="F393" t="str">
        <f t="shared" si="36"/>
        <v>J2-C28</v>
      </c>
      <c r="G393" t="str">
        <f>VLOOKUP(F393,RAW_c_TEB0187_REV01!A:B,2,0)</f>
        <v>GTSR4C_TX3_P</v>
      </c>
      <c r="H393" t="str">
        <f t="shared" si="37"/>
        <v>GTSR4C_TX3_P</v>
      </c>
      <c r="I393" t="str">
        <f t="shared" si="38"/>
        <v>--</v>
      </c>
      <c r="J393" t="str">
        <f t="shared" si="39"/>
        <v>--</v>
      </c>
      <c r="K393">
        <f>IFERROR(IF(J393="--",IF(G393=H393,VLOOKUP(G393,RAW_c_TEB0187_REV01!L:N,3,0),SUM(VLOOKUP(H393,RAW_c_TEB0187_REV01!L:N,3,0),VLOOKUP(G393,RAW_c_TEB0187_REV01!L:N,3,0))),"---"),"---")</f>
        <v>32.813699999999997</v>
      </c>
      <c r="L393" t="str">
        <f t="shared" si="40"/>
        <v>J2-C28</v>
      </c>
      <c r="M393" t="str">
        <f>IFERROR(IF(
COUNTIF(B2B!H:H,(IF(K393&lt;&gt;"---",IF(INDEX(RAW_c_TEB0187_REV01!B:D,MATCH(H393,RAW_c_TEB0187_REV01!B:B,0),3)=L393,INDEX(
RAW_c_TEB0187_REV01!B:D,MATCH(H393,INDEX(RAW_c_TEB0187_REV01!B:B,MATCH(H393,RAW_c_TEB0187_REV01!B:B,)+1):'RAW_c_TEB0187_REV01'!B11464,)+MATCH(H393,RAW_c_TEB0187_REV01!B:B,),3),INDEX(RAW_c_TEB0187_REV01!B:D,MATCH(H393,RAW_c_TEB0187_REV01!B:B,0),3)),"---")))=1,"---",IF(K393&lt;&gt;"---",IF(INDEX(RAW_c_TEB0187_REV01!B:D,MATCH(H393,RAW_c_TEB0187_REV01!B:B,0),3)=L393,INDEX(
RAW_c_TEB0187_REV01!B:D,MATCH(H393,INDEX(RAW_c_TEB0187_REV01!B:B,MATCH(H393,RAW_c_TEB0187_REV01!B:B,)+1):'RAW_c_TEB0187_REV01'!B11464,)+MATCH(H393,RAW_c_TEB0187_REV01!B:B,),3),INDEX(RAW_c_TEB0187_REV01!B:D,MATCH(H393,RAW_c_TEB0187_REV01!B:B,0),3)),"---")),"---")</f>
        <v>J17-A3</v>
      </c>
      <c r="N393" t="str">
        <f>IFERROR(IF(AND(B393="B2B",J393="--"),L393,IF(
COUNTIF(B2B!H:H,(IF(K393&lt;&gt;"---",IF(INDEX(RAW_c_TEB0187_REV01!B:D,MATCH(H393,RAW_c_TEB0187_REV01!B:B,0),3)=L393,INDEX(
RAW_c_TEB0187_REV01!B:D,MATCH(H393,INDEX(RAW_c_TEB0187_REV01!B:B,MATCH(H393,RAW_c_TEB0187_REV01!B:B,)+1):'RAW_c_TEB0187_REV01'!B11464,)+MATCH(H393,RAW_c_TEB0187_REV01!B:B,),3),INDEX(RAW_c_TEB0187_REV01!B:D,MATCH(H393,RAW_c_TEB0187_REV01!B:B,0),3)),"---")))=0,"---",IF(K393&lt;&gt;"---",IF(INDEX(RAW_c_TEB0187_REV01!B:D,MATCH(H393,RAW_c_TEB0187_REV01!B:B,0),3)=L393,INDEX(
RAW_c_TEB0187_REV01!B:D,MATCH(H393,INDEX(RAW_c_TEB0187_REV01!B:B,MATCH(H393,RAW_c_TEB0187_REV01!B:B,)+1):'RAW_c_TEB0187_REV01'!B11464,)+MATCH(H393,RAW_c_TEB0187_REV01!B:B,),3),INDEX(RAW_c_TEB0187_REV01!B:D,MATCH(H393,RAW_c_TEB0187_REV01!B:B,0),3)),"---"))),"---")</f>
        <v>J2-C28</v>
      </c>
      <c r="T393">
        <f>COUNTIF(RAW_c_TEB0187_REV01!B:B,G393)</f>
        <v>2</v>
      </c>
      <c r="U393" t="str">
        <f t="shared" si="41"/>
        <v>B2B-MGT-PS</v>
      </c>
    </row>
    <row r="394" spans="1:21" x14ac:dyDescent="0.25">
      <c r="A394" t="s">
        <v>5975</v>
      </c>
      <c r="B394" t="s">
        <v>39</v>
      </c>
      <c r="C394" t="s">
        <v>5828</v>
      </c>
      <c r="D394" t="s">
        <v>410</v>
      </c>
      <c r="E394" t="s">
        <v>318</v>
      </c>
      <c r="F394" t="str">
        <f t="shared" si="36"/>
        <v>J2-C29</v>
      </c>
      <c r="G394" t="str">
        <f>VLOOKUP(F394,RAW_c_TEB0187_REV01!A:B,2,0)</f>
        <v>GTSR4C_TX3_N</v>
      </c>
      <c r="H394" t="str">
        <f t="shared" si="37"/>
        <v>GTSR4C_TX3_N</v>
      </c>
      <c r="I394" t="str">
        <f t="shared" si="38"/>
        <v>--</v>
      </c>
      <c r="J394" t="str">
        <f t="shared" si="39"/>
        <v>--</v>
      </c>
      <c r="K394">
        <f>IFERROR(IF(J394="--",IF(G394=H394,VLOOKUP(G394,RAW_c_TEB0187_REV01!L:N,3,0),SUM(VLOOKUP(H394,RAW_c_TEB0187_REV01!L:N,3,0),VLOOKUP(G394,RAW_c_TEB0187_REV01!L:N,3,0))),"---"),"---")</f>
        <v>32.808300000000003</v>
      </c>
      <c r="L394" t="str">
        <f t="shared" si="40"/>
        <v>J2-C29</v>
      </c>
      <c r="M394" t="str">
        <f>IFERROR(IF(
COUNTIF(B2B!H:H,(IF(K394&lt;&gt;"---",IF(INDEX(RAW_c_TEB0187_REV01!B:D,MATCH(H394,RAW_c_TEB0187_REV01!B:B,0),3)=L394,INDEX(
RAW_c_TEB0187_REV01!B:D,MATCH(H394,INDEX(RAW_c_TEB0187_REV01!B:B,MATCH(H394,RAW_c_TEB0187_REV01!B:B,)+1):'RAW_c_TEB0187_REV01'!B11465,)+MATCH(H394,RAW_c_TEB0187_REV01!B:B,),3),INDEX(RAW_c_TEB0187_REV01!B:D,MATCH(H394,RAW_c_TEB0187_REV01!B:B,0),3)),"---")))=1,"---",IF(K394&lt;&gt;"---",IF(INDEX(RAW_c_TEB0187_REV01!B:D,MATCH(H394,RAW_c_TEB0187_REV01!B:B,0),3)=L394,INDEX(
RAW_c_TEB0187_REV01!B:D,MATCH(H394,INDEX(RAW_c_TEB0187_REV01!B:B,MATCH(H394,RAW_c_TEB0187_REV01!B:B,)+1):'RAW_c_TEB0187_REV01'!B11465,)+MATCH(H394,RAW_c_TEB0187_REV01!B:B,),3),INDEX(RAW_c_TEB0187_REV01!B:D,MATCH(H394,RAW_c_TEB0187_REV01!B:B,0),3)),"---")),"---")</f>
        <v>J17-A2</v>
      </c>
      <c r="N394" t="str">
        <f>IFERROR(IF(AND(B394="B2B",J394="--"),L394,IF(
COUNTIF(B2B!H:H,(IF(K394&lt;&gt;"---",IF(INDEX(RAW_c_TEB0187_REV01!B:D,MATCH(H394,RAW_c_TEB0187_REV01!B:B,0),3)=L394,INDEX(
RAW_c_TEB0187_REV01!B:D,MATCH(H394,INDEX(RAW_c_TEB0187_REV01!B:B,MATCH(H394,RAW_c_TEB0187_REV01!B:B,)+1):'RAW_c_TEB0187_REV01'!B11465,)+MATCH(H394,RAW_c_TEB0187_REV01!B:B,),3),INDEX(RAW_c_TEB0187_REV01!B:D,MATCH(H394,RAW_c_TEB0187_REV01!B:B,0),3)),"---")))=0,"---",IF(K394&lt;&gt;"---",IF(INDEX(RAW_c_TEB0187_REV01!B:D,MATCH(H394,RAW_c_TEB0187_REV01!B:B,0),3)=L394,INDEX(
RAW_c_TEB0187_REV01!B:D,MATCH(H394,INDEX(RAW_c_TEB0187_REV01!B:B,MATCH(H394,RAW_c_TEB0187_REV01!B:B,)+1):'RAW_c_TEB0187_REV01'!B11465,)+MATCH(H394,RAW_c_TEB0187_REV01!B:B,),3),INDEX(RAW_c_TEB0187_REV01!B:D,MATCH(H394,RAW_c_TEB0187_REV01!B:B,0),3)),"---"))),"---")</f>
        <v>J2-C29</v>
      </c>
      <c r="T394">
        <f>COUNTIF(RAW_c_TEB0187_REV01!B:B,G394)</f>
        <v>2</v>
      </c>
      <c r="U394" t="str">
        <f t="shared" si="41"/>
        <v>B2B-MGT-PS</v>
      </c>
    </row>
    <row r="395" spans="1:21" x14ac:dyDescent="0.25">
      <c r="A395" t="s">
        <v>5976</v>
      </c>
      <c r="B395" t="s">
        <v>39</v>
      </c>
      <c r="C395" t="s">
        <v>433</v>
      </c>
      <c r="D395" t="s">
        <v>410</v>
      </c>
      <c r="E395" t="s">
        <v>319</v>
      </c>
      <c r="F395" t="str">
        <f t="shared" si="36"/>
        <v>J2-C30</v>
      </c>
      <c r="G395" t="str">
        <f>VLOOKUP(F395,RAW_c_TEB0187_REV01!A:B,2,0)</f>
        <v>GND</v>
      </c>
      <c r="H395" t="str">
        <f t="shared" si="37"/>
        <v>GND</v>
      </c>
      <c r="I395" t="str">
        <f t="shared" si="38"/>
        <v>--</v>
      </c>
      <c r="J395" t="str">
        <f t="shared" si="39"/>
        <v>---</v>
      </c>
      <c r="K395" t="str">
        <f>IFERROR(IF(J395="--",IF(G395=H395,VLOOKUP(G395,RAW_c_TEB0187_REV01!L:N,3,0),SUM(VLOOKUP(H395,RAW_c_TEB0187_REV01!L:N,3,0),VLOOKUP(G395,RAW_c_TEB0187_REV01!L:N,3,0))),"---"),"---")</f>
        <v>---</v>
      </c>
      <c r="L395" t="str">
        <f t="shared" si="40"/>
        <v>J2-C30</v>
      </c>
      <c r="M395" t="str">
        <f>IFERROR(IF(
COUNTIF(B2B!H:H,(IF(K395&lt;&gt;"---",IF(INDEX(RAW_c_TEB0187_REV01!B:D,MATCH(H395,RAW_c_TEB0187_REV01!B:B,0),3)=L395,INDEX(
RAW_c_TEB0187_REV01!B:D,MATCH(H395,INDEX(RAW_c_TEB0187_REV01!B:B,MATCH(H395,RAW_c_TEB0187_REV01!B:B,)+1):'RAW_c_TEB0187_REV01'!B11466,)+MATCH(H395,RAW_c_TEB0187_REV01!B:B,),3),INDEX(RAW_c_TEB0187_REV01!B:D,MATCH(H395,RAW_c_TEB0187_REV01!B:B,0),3)),"---")))=1,"---",IF(K395&lt;&gt;"---",IF(INDEX(RAW_c_TEB0187_REV01!B:D,MATCH(H395,RAW_c_TEB0187_REV01!B:B,0),3)=L395,INDEX(
RAW_c_TEB0187_REV01!B:D,MATCH(H395,INDEX(RAW_c_TEB0187_REV01!B:B,MATCH(H395,RAW_c_TEB0187_REV01!B:B,)+1):'RAW_c_TEB0187_REV01'!B11466,)+MATCH(H395,RAW_c_TEB0187_REV01!B:B,),3),INDEX(RAW_c_TEB0187_REV01!B:D,MATCH(H395,RAW_c_TEB0187_REV01!B:B,0),3)),"---")),"---")</f>
        <v>---</v>
      </c>
      <c r="N395" t="str">
        <f>IFERROR(IF(AND(B395="B2B",J395="--"),L395,IF(
COUNTIF(B2B!H:H,(IF(K395&lt;&gt;"---",IF(INDEX(RAW_c_TEB0187_REV01!B:D,MATCH(H395,RAW_c_TEB0187_REV01!B:B,0),3)=L395,INDEX(
RAW_c_TEB0187_REV01!B:D,MATCH(H395,INDEX(RAW_c_TEB0187_REV01!B:B,MATCH(H395,RAW_c_TEB0187_REV01!B:B,)+1):'RAW_c_TEB0187_REV01'!B11466,)+MATCH(H395,RAW_c_TEB0187_REV01!B:B,),3),INDEX(RAW_c_TEB0187_REV01!B:D,MATCH(H395,RAW_c_TEB0187_REV01!B:B,0),3)),"---")))=0,"---",IF(K395&lt;&gt;"---",IF(INDEX(RAW_c_TEB0187_REV01!B:D,MATCH(H395,RAW_c_TEB0187_REV01!B:B,0),3)=L395,INDEX(
RAW_c_TEB0187_REV01!B:D,MATCH(H395,INDEX(RAW_c_TEB0187_REV01!B:B,MATCH(H395,RAW_c_TEB0187_REV01!B:B,)+1):'RAW_c_TEB0187_REV01'!B11466,)+MATCH(H395,RAW_c_TEB0187_REV01!B:B,),3),INDEX(RAW_c_TEB0187_REV01!B:D,MATCH(H395,RAW_c_TEB0187_REV01!B:B,0),3)),"---"))),"---")</f>
        <v>---</v>
      </c>
      <c r="T395">
        <f>COUNTIF(RAW_c_TEB0187_REV01!B:B,G395)</f>
        <v>1098</v>
      </c>
      <c r="U395" t="str">
        <f t="shared" si="41"/>
        <v>B2B-GND</v>
      </c>
    </row>
    <row r="396" spans="1:21" x14ac:dyDescent="0.25">
      <c r="A396" t="s">
        <v>5977</v>
      </c>
      <c r="B396" t="s">
        <v>39</v>
      </c>
      <c r="C396" t="s">
        <v>5619</v>
      </c>
      <c r="D396" t="s">
        <v>410</v>
      </c>
      <c r="E396" t="s">
        <v>320</v>
      </c>
      <c r="F396" t="str">
        <f t="shared" si="36"/>
        <v>J2-C31</v>
      </c>
      <c r="G396" t="str">
        <f>VLOOKUP(F396,RAW_c_TEB0187_REV01!A:B,2,0)</f>
        <v>CY_A0_P</v>
      </c>
      <c r="H396" t="str">
        <f t="shared" si="37"/>
        <v>CY_A0_P</v>
      </c>
      <c r="I396" t="str">
        <f t="shared" si="38"/>
        <v>--</v>
      </c>
      <c r="J396" t="str">
        <f t="shared" si="39"/>
        <v>--</v>
      </c>
      <c r="K396">
        <f>IFERROR(IF(J396="--",IF(G396=H396,VLOOKUP(G396,RAW_c_TEB0187_REV01!L:N,3,0),SUM(VLOOKUP(H396,RAW_c_TEB0187_REV01!L:N,3,0),VLOOKUP(G396,RAW_c_TEB0187_REV01!L:N,3,0))),"---"),"---")</f>
        <v>60.313499999999998</v>
      </c>
      <c r="L396" t="str">
        <f t="shared" si="40"/>
        <v>J2-C31</v>
      </c>
      <c r="M396" t="str">
        <f>IFERROR(IF(
COUNTIF(B2B!H:H,(IF(K396&lt;&gt;"---",IF(INDEX(RAW_c_TEB0187_REV01!B:D,MATCH(H396,RAW_c_TEB0187_REV01!B:B,0),3)=L396,INDEX(
RAW_c_TEB0187_REV01!B:D,MATCH(H396,INDEX(RAW_c_TEB0187_REV01!B:B,MATCH(H396,RAW_c_TEB0187_REV01!B:B,)+1):'RAW_c_TEB0187_REV01'!B11467,)+MATCH(H396,RAW_c_TEB0187_REV01!B:B,),3),INDEX(RAW_c_TEB0187_REV01!B:D,MATCH(H396,RAW_c_TEB0187_REV01!B:B,0),3)),"---")))=1,"---",IF(K396&lt;&gt;"---",IF(INDEX(RAW_c_TEB0187_REV01!B:D,MATCH(H396,RAW_c_TEB0187_REV01!B:B,0),3)=L396,INDEX(
RAW_c_TEB0187_REV01!B:D,MATCH(H396,INDEX(RAW_c_TEB0187_REV01!B:B,MATCH(H396,RAW_c_TEB0187_REV01!B:B,)+1):'RAW_c_TEB0187_REV01'!B11467,)+MATCH(H396,RAW_c_TEB0187_REV01!B:B,),3),INDEX(RAW_c_TEB0187_REV01!B:D,MATCH(H396,RAW_c_TEB0187_REV01!B:B,0),3)),"---")),"---")</f>
        <v>J19-14</v>
      </c>
      <c r="N396" t="str">
        <f>IFERROR(IF(AND(B396="B2B",J396="--"),L396,IF(
COUNTIF(B2B!H:H,(IF(K396&lt;&gt;"---",IF(INDEX(RAW_c_TEB0187_REV01!B:D,MATCH(H396,RAW_c_TEB0187_REV01!B:B,0),3)=L396,INDEX(
RAW_c_TEB0187_REV01!B:D,MATCH(H396,INDEX(RAW_c_TEB0187_REV01!B:B,MATCH(H396,RAW_c_TEB0187_REV01!B:B,)+1):'RAW_c_TEB0187_REV01'!B11467,)+MATCH(H396,RAW_c_TEB0187_REV01!B:B,),3),INDEX(RAW_c_TEB0187_REV01!B:D,MATCH(H396,RAW_c_TEB0187_REV01!B:B,0),3)),"---")))=0,"---",IF(K396&lt;&gt;"---",IF(INDEX(RAW_c_TEB0187_REV01!B:D,MATCH(H396,RAW_c_TEB0187_REV01!B:B,0),3)=L396,INDEX(
RAW_c_TEB0187_REV01!B:D,MATCH(H396,INDEX(RAW_c_TEB0187_REV01!B:B,MATCH(H396,RAW_c_TEB0187_REV01!B:B,)+1):'RAW_c_TEB0187_REV01'!B11467,)+MATCH(H396,RAW_c_TEB0187_REV01!B:B,),3),INDEX(RAW_c_TEB0187_REV01!B:D,MATCH(H396,RAW_c_TEB0187_REV01!B:B,0),3)),"---"))),"---")</f>
        <v>J2-C31</v>
      </c>
      <c r="T396">
        <f>COUNTIF(RAW_c_TEB0187_REV01!B:B,G396)</f>
        <v>2</v>
      </c>
      <c r="U396" t="str">
        <f t="shared" si="41"/>
        <v>B2B-IO</v>
      </c>
    </row>
    <row r="397" spans="1:21" x14ac:dyDescent="0.25">
      <c r="A397" t="s">
        <v>5978</v>
      </c>
      <c r="B397" t="s">
        <v>39</v>
      </c>
      <c r="C397" t="s">
        <v>5619</v>
      </c>
      <c r="D397" t="s">
        <v>410</v>
      </c>
      <c r="E397" t="s">
        <v>321</v>
      </c>
      <c r="F397" t="str">
        <f t="shared" si="36"/>
        <v>J2-C32</v>
      </c>
      <c r="G397" t="str">
        <f>VLOOKUP(F397,RAW_c_TEB0187_REV01!A:B,2,0)</f>
        <v>CY_A0_N</v>
      </c>
      <c r="H397" t="str">
        <f t="shared" si="37"/>
        <v>CY_A0_N</v>
      </c>
      <c r="I397" t="str">
        <f t="shared" si="38"/>
        <v>--</v>
      </c>
      <c r="J397" t="str">
        <f t="shared" si="39"/>
        <v>--</v>
      </c>
      <c r="K397">
        <f>IFERROR(IF(J397="--",IF(G397=H397,VLOOKUP(G397,RAW_c_TEB0187_REV01!L:N,3,0),SUM(VLOOKUP(H397,RAW_c_TEB0187_REV01!L:N,3,0),VLOOKUP(G397,RAW_c_TEB0187_REV01!L:N,3,0))),"---"),"---")</f>
        <v>60.393799999999999</v>
      </c>
      <c r="L397" t="str">
        <f t="shared" si="40"/>
        <v>J2-C32</v>
      </c>
      <c r="M397" t="str">
        <f>IFERROR(IF(
COUNTIF(B2B!H:H,(IF(K397&lt;&gt;"---",IF(INDEX(RAW_c_TEB0187_REV01!B:D,MATCH(H397,RAW_c_TEB0187_REV01!B:B,0),3)=L397,INDEX(
RAW_c_TEB0187_REV01!B:D,MATCH(H397,INDEX(RAW_c_TEB0187_REV01!B:B,MATCH(H397,RAW_c_TEB0187_REV01!B:B,)+1):'RAW_c_TEB0187_REV01'!B11468,)+MATCH(H397,RAW_c_TEB0187_REV01!B:B,),3),INDEX(RAW_c_TEB0187_REV01!B:D,MATCH(H397,RAW_c_TEB0187_REV01!B:B,0),3)),"---")))=1,"---",IF(K397&lt;&gt;"---",IF(INDEX(RAW_c_TEB0187_REV01!B:D,MATCH(H397,RAW_c_TEB0187_REV01!B:B,0),3)=L397,INDEX(
RAW_c_TEB0187_REV01!B:D,MATCH(H397,INDEX(RAW_c_TEB0187_REV01!B:B,MATCH(H397,RAW_c_TEB0187_REV01!B:B,)+1):'RAW_c_TEB0187_REV01'!B11468,)+MATCH(H397,RAW_c_TEB0187_REV01!B:B,),3),INDEX(RAW_c_TEB0187_REV01!B:D,MATCH(H397,RAW_c_TEB0187_REV01!B:B,0),3)),"---")),"---")</f>
        <v>J19-16</v>
      </c>
      <c r="N397" t="str">
        <f>IFERROR(IF(AND(B397="B2B",J397="--"),L397,IF(
COUNTIF(B2B!H:H,(IF(K397&lt;&gt;"---",IF(INDEX(RAW_c_TEB0187_REV01!B:D,MATCH(H397,RAW_c_TEB0187_REV01!B:B,0),3)=L397,INDEX(
RAW_c_TEB0187_REV01!B:D,MATCH(H397,INDEX(RAW_c_TEB0187_REV01!B:B,MATCH(H397,RAW_c_TEB0187_REV01!B:B,)+1):'RAW_c_TEB0187_REV01'!B11468,)+MATCH(H397,RAW_c_TEB0187_REV01!B:B,),3),INDEX(RAW_c_TEB0187_REV01!B:D,MATCH(H397,RAW_c_TEB0187_REV01!B:B,0),3)),"---")))=0,"---",IF(K397&lt;&gt;"---",IF(INDEX(RAW_c_TEB0187_REV01!B:D,MATCH(H397,RAW_c_TEB0187_REV01!B:B,0),3)=L397,INDEX(
RAW_c_TEB0187_REV01!B:D,MATCH(H397,INDEX(RAW_c_TEB0187_REV01!B:B,MATCH(H397,RAW_c_TEB0187_REV01!B:B,)+1):'RAW_c_TEB0187_REV01'!B11468,)+MATCH(H397,RAW_c_TEB0187_REV01!B:B,),3),INDEX(RAW_c_TEB0187_REV01!B:D,MATCH(H397,RAW_c_TEB0187_REV01!B:B,0),3)),"---"))),"---")</f>
        <v>J2-C32</v>
      </c>
      <c r="T397">
        <f>COUNTIF(RAW_c_TEB0187_REV01!B:B,G397)</f>
        <v>2</v>
      </c>
      <c r="U397" t="str">
        <f t="shared" si="41"/>
        <v>B2B-IO</v>
      </c>
    </row>
    <row r="398" spans="1:21" x14ac:dyDescent="0.25">
      <c r="A398" t="s">
        <v>5979</v>
      </c>
      <c r="B398" t="s">
        <v>39</v>
      </c>
      <c r="C398" t="s">
        <v>5619</v>
      </c>
      <c r="D398" t="s">
        <v>410</v>
      </c>
      <c r="E398" t="s">
        <v>322</v>
      </c>
      <c r="F398" t="str">
        <f t="shared" si="36"/>
        <v>J2-C33</v>
      </c>
      <c r="G398" t="str">
        <f>VLOOKUP(F398,RAW_c_TEB0187_REV01!A:B,2,0)</f>
        <v>CY_B1_P</v>
      </c>
      <c r="H398" t="str">
        <f t="shared" si="37"/>
        <v>CY_B1_P</v>
      </c>
      <c r="I398" t="str">
        <f t="shared" si="38"/>
        <v>--</v>
      </c>
      <c r="J398" t="str">
        <f t="shared" si="39"/>
        <v>--</v>
      </c>
      <c r="K398">
        <f>IFERROR(IF(J398="--",IF(G398=H398,VLOOKUP(G398,RAW_c_TEB0187_REV01!L:N,3,0),SUM(VLOOKUP(H398,RAW_c_TEB0187_REV01!L:N,3,0),VLOOKUP(G398,RAW_c_TEB0187_REV01!L:N,3,0))),"---"),"---")</f>
        <v>62.031799999999997</v>
      </c>
      <c r="L398" t="str">
        <f t="shared" si="40"/>
        <v>J2-C33</v>
      </c>
      <c r="M398" t="str">
        <f>IFERROR(IF(
COUNTIF(B2B!H:H,(IF(K398&lt;&gt;"---",IF(INDEX(RAW_c_TEB0187_REV01!B:D,MATCH(H398,RAW_c_TEB0187_REV01!B:B,0),3)=L398,INDEX(
RAW_c_TEB0187_REV01!B:D,MATCH(H398,INDEX(RAW_c_TEB0187_REV01!B:B,MATCH(H398,RAW_c_TEB0187_REV01!B:B,)+1):'RAW_c_TEB0187_REV01'!B11469,)+MATCH(H398,RAW_c_TEB0187_REV01!B:B,),3),INDEX(RAW_c_TEB0187_REV01!B:D,MATCH(H398,RAW_c_TEB0187_REV01!B:B,0),3)),"---")))=1,"---",IF(K398&lt;&gt;"---",IF(INDEX(RAW_c_TEB0187_REV01!B:D,MATCH(H398,RAW_c_TEB0187_REV01!B:B,0),3)=L398,INDEX(
RAW_c_TEB0187_REV01!B:D,MATCH(H398,INDEX(RAW_c_TEB0187_REV01!B:B,MATCH(H398,RAW_c_TEB0187_REV01!B:B,)+1):'RAW_c_TEB0187_REV01'!B11469,)+MATCH(H398,RAW_c_TEB0187_REV01!B:B,),3),INDEX(RAW_c_TEB0187_REV01!B:D,MATCH(H398,RAW_c_TEB0187_REV01!B:B,0),3)),"---")),"---")</f>
        <v>J19-21</v>
      </c>
      <c r="N398" t="str">
        <f>IFERROR(IF(AND(B398="B2B",J398="--"),L398,IF(
COUNTIF(B2B!H:H,(IF(K398&lt;&gt;"---",IF(INDEX(RAW_c_TEB0187_REV01!B:D,MATCH(H398,RAW_c_TEB0187_REV01!B:B,0),3)=L398,INDEX(
RAW_c_TEB0187_REV01!B:D,MATCH(H398,INDEX(RAW_c_TEB0187_REV01!B:B,MATCH(H398,RAW_c_TEB0187_REV01!B:B,)+1):'RAW_c_TEB0187_REV01'!B11469,)+MATCH(H398,RAW_c_TEB0187_REV01!B:B,),3),INDEX(RAW_c_TEB0187_REV01!B:D,MATCH(H398,RAW_c_TEB0187_REV01!B:B,0),3)),"---")))=0,"---",IF(K398&lt;&gt;"---",IF(INDEX(RAW_c_TEB0187_REV01!B:D,MATCH(H398,RAW_c_TEB0187_REV01!B:B,0),3)=L398,INDEX(
RAW_c_TEB0187_REV01!B:D,MATCH(H398,INDEX(RAW_c_TEB0187_REV01!B:B,MATCH(H398,RAW_c_TEB0187_REV01!B:B,)+1):'RAW_c_TEB0187_REV01'!B11469,)+MATCH(H398,RAW_c_TEB0187_REV01!B:B,),3),INDEX(RAW_c_TEB0187_REV01!B:D,MATCH(H398,RAW_c_TEB0187_REV01!B:B,0),3)),"---"))),"---")</f>
        <v>J2-C33</v>
      </c>
      <c r="T398">
        <f>COUNTIF(RAW_c_TEB0187_REV01!B:B,G398)</f>
        <v>2</v>
      </c>
      <c r="U398" t="str">
        <f t="shared" si="41"/>
        <v>B2B-IO</v>
      </c>
    </row>
    <row r="399" spans="1:21" x14ac:dyDescent="0.25">
      <c r="A399" t="s">
        <v>5980</v>
      </c>
      <c r="B399" t="s">
        <v>39</v>
      </c>
      <c r="C399" t="s">
        <v>5619</v>
      </c>
      <c r="D399" t="s">
        <v>410</v>
      </c>
      <c r="E399" t="s">
        <v>323</v>
      </c>
      <c r="F399" t="str">
        <f t="shared" si="36"/>
        <v>J2-C34</v>
      </c>
      <c r="G399" t="str">
        <f>VLOOKUP(F399,RAW_c_TEB0187_REV01!A:B,2,0)</f>
        <v>CY_B1_N</v>
      </c>
      <c r="H399" t="str">
        <f t="shared" si="37"/>
        <v>CY_B1_N</v>
      </c>
      <c r="I399" t="str">
        <f t="shared" si="38"/>
        <v>--</v>
      </c>
      <c r="J399" t="str">
        <f t="shared" si="39"/>
        <v>--</v>
      </c>
      <c r="K399">
        <f>IFERROR(IF(J399="--",IF(G399=H399,VLOOKUP(G399,RAW_c_TEB0187_REV01!L:N,3,0),SUM(VLOOKUP(H399,RAW_c_TEB0187_REV01!L:N,3,0),VLOOKUP(G399,RAW_c_TEB0187_REV01!L:N,3,0))),"---"),"---")</f>
        <v>62.040500000000002</v>
      </c>
      <c r="L399" t="str">
        <f t="shared" si="40"/>
        <v>J2-C34</v>
      </c>
      <c r="M399" t="str">
        <f>IFERROR(IF(
COUNTIF(B2B!H:H,(IF(K399&lt;&gt;"---",IF(INDEX(RAW_c_TEB0187_REV01!B:D,MATCH(H399,RAW_c_TEB0187_REV01!B:B,0),3)=L399,INDEX(
RAW_c_TEB0187_REV01!B:D,MATCH(H399,INDEX(RAW_c_TEB0187_REV01!B:B,MATCH(H399,RAW_c_TEB0187_REV01!B:B,)+1):'RAW_c_TEB0187_REV01'!B11470,)+MATCH(H399,RAW_c_TEB0187_REV01!B:B,),3),INDEX(RAW_c_TEB0187_REV01!B:D,MATCH(H399,RAW_c_TEB0187_REV01!B:B,0),3)),"---")))=1,"---",IF(K399&lt;&gt;"---",IF(INDEX(RAW_c_TEB0187_REV01!B:D,MATCH(H399,RAW_c_TEB0187_REV01!B:B,0),3)=L399,INDEX(
RAW_c_TEB0187_REV01!B:D,MATCH(H399,INDEX(RAW_c_TEB0187_REV01!B:B,MATCH(H399,RAW_c_TEB0187_REV01!B:B,)+1):'RAW_c_TEB0187_REV01'!B11470,)+MATCH(H399,RAW_c_TEB0187_REV01!B:B,),3),INDEX(RAW_c_TEB0187_REV01!B:D,MATCH(H399,RAW_c_TEB0187_REV01!B:B,0),3)),"---")),"---")</f>
        <v>J19-23</v>
      </c>
      <c r="N399" t="str">
        <f>IFERROR(IF(AND(B399="B2B",J399="--"),L399,IF(
COUNTIF(B2B!H:H,(IF(K399&lt;&gt;"---",IF(INDEX(RAW_c_TEB0187_REV01!B:D,MATCH(H399,RAW_c_TEB0187_REV01!B:B,0),3)=L399,INDEX(
RAW_c_TEB0187_REV01!B:D,MATCH(H399,INDEX(RAW_c_TEB0187_REV01!B:B,MATCH(H399,RAW_c_TEB0187_REV01!B:B,)+1):'RAW_c_TEB0187_REV01'!B11470,)+MATCH(H399,RAW_c_TEB0187_REV01!B:B,),3),INDEX(RAW_c_TEB0187_REV01!B:D,MATCH(H399,RAW_c_TEB0187_REV01!B:B,0),3)),"---")))=0,"---",IF(K399&lt;&gt;"---",IF(INDEX(RAW_c_TEB0187_REV01!B:D,MATCH(H399,RAW_c_TEB0187_REV01!B:B,0),3)=L399,INDEX(
RAW_c_TEB0187_REV01!B:D,MATCH(H399,INDEX(RAW_c_TEB0187_REV01!B:B,MATCH(H399,RAW_c_TEB0187_REV01!B:B,)+1):'RAW_c_TEB0187_REV01'!B11470,)+MATCH(H399,RAW_c_TEB0187_REV01!B:B,),3),INDEX(RAW_c_TEB0187_REV01!B:D,MATCH(H399,RAW_c_TEB0187_REV01!B:B,0),3)),"---"))),"---")</f>
        <v>J2-C34</v>
      </c>
      <c r="T399">
        <f>COUNTIF(RAW_c_TEB0187_REV01!B:B,G399)</f>
        <v>2</v>
      </c>
      <c r="U399" t="str">
        <f t="shared" si="41"/>
        <v>B2B-IO</v>
      </c>
    </row>
    <row r="400" spans="1:21" x14ac:dyDescent="0.25">
      <c r="A400" t="s">
        <v>5981</v>
      </c>
      <c r="B400" t="s">
        <v>39</v>
      </c>
      <c r="C400" t="s">
        <v>5619</v>
      </c>
      <c r="D400" t="s">
        <v>410</v>
      </c>
      <c r="E400" t="s">
        <v>324</v>
      </c>
      <c r="F400" t="str">
        <f t="shared" si="36"/>
        <v>J2-C35</v>
      </c>
      <c r="G400" t="str">
        <f>VLOOKUP(F400,RAW_c_TEB0187_REV01!A:B,2,0)</f>
        <v>CY_A3_P</v>
      </c>
      <c r="H400" t="str">
        <f t="shared" si="37"/>
        <v>CY_A3_P</v>
      </c>
      <c r="I400" t="str">
        <f t="shared" si="38"/>
        <v>--</v>
      </c>
      <c r="J400" t="str">
        <f t="shared" si="39"/>
        <v>--</v>
      </c>
      <c r="K400">
        <f>IFERROR(IF(J400="--",IF(G400=H400,VLOOKUP(G400,RAW_c_TEB0187_REV01!L:N,3,0),SUM(VLOOKUP(H400,RAW_c_TEB0187_REV01!L:N,3,0),VLOOKUP(G400,RAW_c_TEB0187_REV01!L:N,3,0))),"---"),"---")</f>
        <v>61.217300000000002</v>
      </c>
      <c r="L400" t="str">
        <f t="shared" si="40"/>
        <v>J2-C35</v>
      </c>
      <c r="M400" t="str">
        <f>IFERROR(IF(
COUNTIF(B2B!H:H,(IF(K400&lt;&gt;"---",IF(INDEX(RAW_c_TEB0187_REV01!B:D,MATCH(H400,RAW_c_TEB0187_REV01!B:B,0),3)=L400,INDEX(
RAW_c_TEB0187_REV01!B:D,MATCH(H400,INDEX(RAW_c_TEB0187_REV01!B:B,MATCH(H400,RAW_c_TEB0187_REV01!B:B,)+1):'RAW_c_TEB0187_REV01'!B11471,)+MATCH(H400,RAW_c_TEB0187_REV01!B:B,),3),INDEX(RAW_c_TEB0187_REV01!B:D,MATCH(H400,RAW_c_TEB0187_REV01!B:B,0),3)),"---")))=1,"---",IF(K400&lt;&gt;"---",IF(INDEX(RAW_c_TEB0187_REV01!B:D,MATCH(H400,RAW_c_TEB0187_REV01!B:B,0),3)=L400,INDEX(
RAW_c_TEB0187_REV01!B:D,MATCH(H400,INDEX(RAW_c_TEB0187_REV01!B:B,MATCH(H400,RAW_c_TEB0187_REV01!B:B,)+1):'RAW_c_TEB0187_REV01'!B11471,)+MATCH(H400,RAW_c_TEB0187_REV01!B:B,),3),INDEX(RAW_c_TEB0187_REV01!B:D,MATCH(H400,RAW_c_TEB0187_REV01!B:B,0),3)),"---")),"---")</f>
        <v>J19-32</v>
      </c>
      <c r="N400" t="str">
        <f>IFERROR(IF(AND(B400="B2B",J400="--"),L400,IF(
COUNTIF(B2B!H:H,(IF(K400&lt;&gt;"---",IF(INDEX(RAW_c_TEB0187_REV01!B:D,MATCH(H400,RAW_c_TEB0187_REV01!B:B,0),3)=L400,INDEX(
RAW_c_TEB0187_REV01!B:D,MATCH(H400,INDEX(RAW_c_TEB0187_REV01!B:B,MATCH(H400,RAW_c_TEB0187_REV01!B:B,)+1):'RAW_c_TEB0187_REV01'!B11471,)+MATCH(H400,RAW_c_TEB0187_REV01!B:B,),3),INDEX(RAW_c_TEB0187_REV01!B:D,MATCH(H400,RAW_c_TEB0187_REV01!B:B,0),3)),"---")))=0,"---",IF(K400&lt;&gt;"---",IF(INDEX(RAW_c_TEB0187_REV01!B:D,MATCH(H400,RAW_c_TEB0187_REV01!B:B,0),3)=L400,INDEX(
RAW_c_TEB0187_REV01!B:D,MATCH(H400,INDEX(RAW_c_TEB0187_REV01!B:B,MATCH(H400,RAW_c_TEB0187_REV01!B:B,)+1):'RAW_c_TEB0187_REV01'!B11471,)+MATCH(H400,RAW_c_TEB0187_REV01!B:B,),3),INDEX(RAW_c_TEB0187_REV01!B:D,MATCH(H400,RAW_c_TEB0187_REV01!B:B,0),3)),"---"))),"---")</f>
        <v>J2-C35</v>
      </c>
      <c r="T400">
        <f>COUNTIF(RAW_c_TEB0187_REV01!B:B,G400)</f>
        <v>2</v>
      </c>
      <c r="U400" t="str">
        <f t="shared" si="41"/>
        <v>B2B-IO</v>
      </c>
    </row>
    <row r="401" spans="1:21" x14ac:dyDescent="0.25">
      <c r="A401" t="s">
        <v>5982</v>
      </c>
      <c r="B401" t="s">
        <v>39</v>
      </c>
      <c r="C401" t="s">
        <v>5619</v>
      </c>
      <c r="D401" t="s">
        <v>410</v>
      </c>
      <c r="E401" t="s">
        <v>325</v>
      </c>
      <c r="F401" t="str">
        <f t="shared" si="36"/>
        <v>J2-C36</v>
      </c>
      <c r="G401" t="str">
        <f>VLOOKUP(F401,RAW_c_TEB0187_REV01!A:B,2,0)</f>
        <v>CY_A3_N</v>
      </c>
      <c r="H401" t="str">
        <f t="shared" si="37"/>
        <v>CY_A3_N</v>
      </c>
      <c r="I401" t="str">
        <f t="shared" si="38"/>
        <v>--</v>
      </c>
      <c r="J401" t="str">
        <f t="shared" si="39"/>
        <v>--</v>
      </c>
      <c r="K401">
        <f>IFERROR(IF(J401="--",IF(G401=H401,VLOOKUP(G401,RAW_c_TEB0187_REV01!L:N,3,0),SUM(VLOOKUP(H401,RAW_c_TEB0187_REV01!L:N,3,0),VLOOKUP(G401,RAW_c_TEB0187_REV01!L:N,3,0))),"---"),"---")</f>
        <v>61.125700000000002</v>
      </c>
      <c r="L401" t="str">
        <f t="shared" si="40"/>
        <v>J2-C36</v>
      </c>
      <c r="M401" t="str">
        <f>IFERROR(IF(
COUNTIF(B2B!H:H,(IF(K401&lt;&gt;"---",IF(INDEX(RAW_c_TEB0187_REV01!B:D,MATCH(H401,RAW_c_TEB0187_REV01!B:B,0),3)=L401,INDEX(
RAW_c_TEB0187_REV01!B:D,MATCH(H401,INDEX(RAW_c_TEB0187_REV01!B:B,MATCH(H401,RAW_c_TEB0187_REV01!B:B,)+1):'RAW_c_TEB0187_REV01'!B11472,)+MATCH(H401,RAW_c_TEB0187_REV01!B:B,),3),INDEX(RAW_c_TEB0187_REV01!B:D,MATCH(H401,RAW_c_TEB0187_REV01!B:B,0),3)),"---")))=1,"---",IF(K401&lt;&gt;"---",IF(INDEX(RAW_c_TEB0187_REV01!B:D,MATCH(H401,RAW_c_TEB0187_REV01!B:B,0),3)=L401,INDEX(
RAW_c_TEB0187_REV01!B:D,MATCH(H401,INDEX(RAW_c_TEB0187_REV01!B:B,MATCH(H401,RAW_c_TEB0187_REV01!B:B,)+1):'RAW_c_TEB0187_REV01'!B11472,)+MATCH(H401,RAW_c_TEB0187_REV01!B:B,),3),INDEX(RAW_c_TEB0187_REV01!B:D,MATCH(H401,RAW_c_TEB0187_REV01!B:B,0),3)),"---")),"---")</f>
        <v>J19-34</v>
      </c>
      <c r="N401" t="str">
        <f>IFERROR(IF(AND(B401="B2B",J401="--"),L401,IF(
COUNTIF(B2B!H:H,(IF(K401&lt;&gt;"---",IF(INDEX(RAW_c_TEB0187_REV01!B:D,MATCH(H401,RAW_c_TEB0187_REV01!B:B,0),3)=L401,INDEX(
RAW_c_TEB0187_REV01!B:D,MATCH(H401,INDEX(RAW_c_TEB0187_REV01!B:B,MATCH(H401,RAW_c_TEB0187_REV01!B:B,)+1):'RAW_c_TEB0187_REV01'!B11472,)+MATCH(H401,RAW_c_TEB0187_REV01!B:B,),3),INDEX(RAW_c_TEB0187_REV01!B:D,MATCH(H401,RAW_c_TEB0187_REV01!B:B,0),3)),"---")))=0,"---",IF(K401&lt;&gt;"---",IF(INDEX(RAW_c_TEB0187_REV01!B:D,MATCH(H401,RAW_c_TEB0187_REV01!B:B,0),3)=L401,INDEX(
RAW_c_TEB0187_REV01!B:D,MATCH(H401,INDEX(RAW_c_TEB0187_REV01!B:B,MATCH(H401,RAW_c_TEB0187_REV01!B:B,)+1):'RAW_c_TEB0187_REV01'!B11472,)+MATCH(H401,RAW_c_TEB0187_REV01!B:B,),3),INDEX(RAW_c_TEB0187_REV01!B:D,MATCH(H401,RAW_c_TEB0187_REV01!B:B,0),3)),"---"))),"---")</f>
        <v>J2-C36</v>
      </c>
      <c r="T401">
        <f>COUNTIF(RAW_c_TEB0187_REV01!B:B,G401)</f>
        <v>2</v>
      </c>
      <c r="U401" t="str">
        <f t="shared" si="41"/>
        <v>B2B-IO</v>
      </c>
    </row>
    <row r="402" spans="1:21" x14ac:dyDescent="0.25">
      <c r="A402" t="s">
        <v>5983</v>
      </c>
      <c r="B402" t="s">
        <v>39</v>
      </c>
      <c r="C402" t="s">
        <v>433</v>
      </c>
      <c r="D402" t="s">
        <v>410</v>
      </c>
      <c r="E402" t="s">
        <v>326</v>
      </c>
      <c r="F402" t="str">
        <f t="shared" si="36"/>
        <v>J2-C37</v>
      </c>
      <c r="G402" t="str">
        <f>VLOOKUP(F402,RAW_c_TEB0187_REV01!A:B,2,0)</f>
        <v>GND</v>
      </c>
      <c r="H402" t="str">
        <f t="shared" si="37"/>
        <v>GND</v>
      </c>
      <c r="I402" t="str">
        <f t="shared" si="38"/>
        <v>--</v>
      </c>
      <c r="J402" t="str">
        <f t="shared" si="39"/>
        <v>---</v>
      </c>
      <c r="K402" t="str">
        <f>IFERROR(IF(J402="--",IF(G402=H402,VLOOKUP(G402,RAW_c_TEB0187_REV01!L:N,3,0),SUM(VLOOKUP(H402,RAW_c_TEB0187_REV01!L:N,3,0),VLOOKUP(G402,RAW_c_TEB0187_REV01!L:N,3,0))),"---"),"---")</f>
        <v>---</v>
      </c>
      <c r="L402" t="str">
        <f t="shared" si="40"/>
        <v>J2-C37</v>
      </c>
      <c r="M402" t="str">
        <f>IFERROR(IF(
COUNTIF(B2B!H:H,(IF(K402&lt;&gt;"---",IF(INDEX(RAW_c_TEB0187_REV01!B:D,MATCH(H402,RAW_c_TEB0187_REV01!B:B,0),3)=L402,INDEX(
RAW_c_TEB0187_REV01!B:D,MATCH(H402,INDEX(RAW_c_TEB0187_REV01!B:B,MATCH(H402,RAW_c_TEB0187_REV01!B:B,)+1):'RAW_c_TEB0187_REV01'!B11473,)+MATCH(H402,RAW_c_TEB0187_REV01!B:B,),3),INDEX(RAW_c_TEB0187_REV01!B:D,MATCH(H402,RAW_c_TEB0187_REV01!B:B,0),3)),"---")))=1,"---",IF(K402&lt;&gt;"---",IF(INDEX(RAW_c_TEB0187_REV01!B:D,MATCH(H402,RAW_c_TEB0187_REV01!B:B,0),3)=L402,INDEX(
RAW_c_TEB0187_REV01!B:D,MATCH(H402,INDEX(RAW_c_TEB0187_REV01!B:B,MATCH(H402,RAW_c_TEB0187_REV01!B:B,)+1):'RAW_c_TEB0187_REV01'!B11473,)+MATCH(H402,RAW_c_TEB0187_REV01!B:B,),3),INDEX(RAW_c_TEB0187_REV01!B:D,MATCH(H402,RAW_c_TEB0187_REV01!B:B,0),3)),"---")),"---")</f>
        <v>---</v>
      </c>
      <c r="N402" t="str">
        <f>IFERROR(IF(AND(B402="B2B",J402="--"),L402,IF(
COUNTIF(B2B!H:H,(IF(K402&lt;&gt;"---",IF(INDEX(RAW_c_TEB0187_REV01!B:D,MATCH(H402,RAW_c_TEB0187_REV01!B:B,0),3)=L402,INDEX(
RAW_c_TEB0187_REV01!B:D,MATCH(H402,INDEX(RAW_c_TEB0187_REV01!B:B,MATCH(H402,RAW_c_TEB0187_REV01!B:B,)+1):'RAW_c_TEB0187_REV01'!B11473,)+MATCH(H402,RAW_c_TEB0187_REV01!B:B,),3),INDEX(RAW_c_TEB0187_REV01!B:D,MATCH(H402,RAW_c_TEB0187_REV01!B:B,0),3)),"---")))=0,"---",IF(K402&lt;&gt;"---",IF(INDEX(RAW_c_TEB0187_REV01!B:D,MATCH(H402,RAW_c_TEB0187_REV01!B:B,0),3)=L402,INDEX(
RAW_c_TEB0187_REV01!B:D,MATCH(H402,INDEX(RAW_c_TEB0187_REV01!B:B,MATCH(H402,RAW_c_TEB0187_REV01!B:B,)+1):'RAW_c_TEB0187_REV01'!B11473,)+MATCH(H402,RAW_c_TEB0187_REV01!B:B,),3),INDEX(RAW_c_TEB0187_REV01!B:D,MATCH(H402,RAW_c_TEB0187_REV01!B:B,0),3)),"---"))),"---")</f>
        <v>---</v>
      </c>
      <c r="T402">
        <f>COUNTIF(RAW_c_TEB0187_REV01!B:B,G402)</f>
        <v>1098</v>
      </c>
      <c r="U402" t="str">
        <f t="shared" si="41"/>
        <v>B2B-GND</v>
      </c>
    </row>
    <row r="403" spans="1:21" x14ac:dyDescent="0.25">
      <c r="A403" t="s">
        <v>5984</v>
      </c>
      <c r="B403" t="s">
        <v>39</v>
      </c>
      <c r="C403" t="s">
        <v>5619</v>
      </c>
      <c r="D403" t="s">
        <v>410</v>
      </c>
      <c r="E403" t="s">
        <v>327</v>
      </c>
      <c r="F403" t="str">
        <f t="shared" si="36"/>
        <v>J2-C38</v>
      </c>
      <c r="G403" t="str">
        <f>VLOOKUP(F403,RAW_c_TEB0187_REV01!A:B,2,0)</f>
        <v>CY_A5_P</v>
      </c>
      <c r="H403" t="str">
        <f t="shared" si="37"/>
        <v>CY_A5_P</v>
      </c>
      <c r="I403" t="str">
        <f t="shared" si="38"/>
        <v>--</v>
      </c>
      <c r="J403" t="str">
        <f t="shared" si="39"/>
        <v>--</v>
      </c>
      <c r="K403">
        <f>IFERROR(IF(J403="--",IF(G403=H403,VLOOKUP(G403,RAW_c_TEB0187_REV01!L:N,3,0),SUM(VLOOKUP(H403,RAW_c_TEB0187_REV01!L:N,3,0),VLOOKUP(G403,RAW_c_TEB0187_REV01!L:N,3,0))),"---"),"---")</f>
        <v>61.077500000000001</v>
      </c>
      <c r="L403" t="str">
        <f t="shared" si="40"/>
        <v>J2-C38</v>
      </c>
      <c r="M403" t="str">
        <f>IFERROR(IF(
COUNTIF(B2B!H:H,(IF(K403&lt;&gt;"---",IF(INDEX(RAW_c_TEB0187_REV01!B:D,MATCH(H403,RAW_c_TEB0187_REV01!B:B,0),3)=L403,INDEX(
RAW_c_TEB0187_REV01!B:D,MATCH(H403,INDEX(RAW_c_TEB0187_REV01!B:B,MATCH(H403,RAW_c_TEB0187_REV01!B:B,)+1):'RAW_c_TEB0187_REV01'!B11474,)+MATCH(H403,RAW_c_TEB0187_REV01!B:B,),3),INDEX(RAW_c_TEB0187_REV01!B:D,MATCH(H403,RAW_c_TEB0187_REV01!B:B,0),3)),"---")))=1,"---",IF(K403&lt;&gt;"---",IF(INDEX(RAW_c_TEB0187_REV01!B:D,MATCH(H403,RAW_c_TEB0187_REV01!B:B,0),3)=L403,INDEX(
RAW_c_TEB0187_REV01!B:D,MATCH(H403,INDEX(RAW_c_TEB0187_REV01!B:B,MATCH(H403,RAW_c_TEB0187_REV01!B:B,)+1):'RAW_c_TEB0187_REV01'!B11474,)+MATCH(H403,RAW_c_TEB0187_REV01!B:B,),3),INDEX(RAW_c_TEB0187_REV01!B:D,MATCH(H403,RAW_c_TEB0187_REV01!B:B,0),3)),"---")),"---")</f>
        <v>J19-44</v>
      </c>
      <c r="N403" t="str">
        <f>IFERROR(IF(AND(B403="B2B",J403="--"),L403,IF(
COUNTIF(B2B!H:H,(IF(K403&lt;&gt;"---",IF(INDEX(RAW_c_TEB0187_REV01!B:D,MATCH(H403,RAW_c_TEB0187_REV01!B:B,0),3)=L403,INDEX(
RAW_c_TEB0187_REV01!B:D,MATCH(H403,INDEX(RAW_c_TEB0187_REV01!B:B,MATCH(H403,RAW_c_TEB0187_REV01!B:B,)+1):'RAW_c_TEB0187_REV01'!B11474,)+MATCH(H403,RAW_c_TEB0187_REV01!B:B,),3),INDEX(RAW_c_TEB0187_REV01!B:D,MATCH(H403,RAW_c_TEB0187_REV01!B:B,0),3)),"---")))=0,"---",IF(K403&lt;&gt;"---",IF(INDEX(RAW_c_TEB0187_REV01!B:D,MATCH(H403,RAW_c_TEB0187_REV01!B:B,0),3)=L403,INDEX(
RAW_c_TEB0187_REV01!B:D,MATCH(H403,INDEX(RAW_c_TEB0187_REV01!B:B,MATCH(H403,RAW_c_TEB0187_REV01!B:B,)+1):'RAW_c_TEB0187_REV01'!B11474,)+MATCH(H403,RAW_c_TEB0187_REV01!B:B,),3),INDEX(RAW_c_TEB0187_REV01!B:D,MATCH(H403,RAW_c_TEB0187_REV01!B:B,0),3)),"---"))),"---")</f>
        <v>J2-C38</v>
      </c>
      <c r="T403">
        <f>COUNTIF(RAW_c_TEB0187_REV01!B:B,G403)</f>
        <v>2</v>
      </c>
      <c r="U403" t="str">
        <f t="shared" si="41"/>
        <v>B2B-IO</v>
      </c>
    </row>
    <row r="404" spans="1:21" x14ac:dyDescent="0.25">
      <c r="A404" t="s">
        <v>5985</v>
      </c>
      <c r="B404" t="s">
        <v>39</v>
      </c>
      <c r="C404" t="s">
        <v>5619</v>
      </c>
      <c r="D404" t="s">
        <v>410</v>
      </c>
      <c r="E404" t="s">
        <v>328</v>
      </c>
      <c r="F404" t="str">
        <f t="shared" si="36"/>
        <v>J2-C39</v>
      </c>
      <c r="G404" t="str">
        <f>VLOOKUP(F404,RAW_c_TEB0187_REV01!A:B,2,0)</f>
        <v>CY_A5_N</v>
      </c>
      <c r="H404" t="str">
        <f t="shared" si="37"/>
        <v>CY_A5_N</v>
      </c>
      <c r="I404" t="str">
        <f t="shared" si="38"/>
        <v>--</v>
      </c>
      <c r="J404" t="str">
        <f t="shared" si="39"/>
        <v>--</v>
      </c>
      <c r="K404">
        <f>IFERROR(IF(J404="--",IF(G404=H404,VLOOKUP(G404,RAW_c_TEB0187_REV01!L:N,3,0),SUM(VLOOKUP(H404,RAW_c_TEB0187_REV01!L:N,3,0),VLOOKUP(G404,RAW_c_TEB0187_REV01!L:N,3,0))),"---"),"---")</f>
        <v>61.165999999999997</v>
      </c>
      <c r="L404" t="str">
        <f t="shared" si="40"/>
        <v>J2-C39</v>
      </c>
      <c r="M404" t="str">
        <f>IFERROR(IF(
COUNTIF(B2B!H:H,(IF(K404&lt;&gt;"---",IF(INDEX(RAW_c_TEB0187_REV01!B:D,MATCH(H404,RAW_c_TEB0187_REV01!B:B,0),3)=L404,INDEX(
RAW_c_TEB0187_REV01!B:D,MATCH(H404,INDEX(RAW_c_TEB0187_REV01!B:B,MATCH(H404,RAW_c_TEB0187_REV01!B:B,)+1):'RAW_c_TEB0187_REV01'!B11475,)+MATCH(H404,RAW_c_TEB0187_REV01!B:B,),3),INDEX(RAW_c_TEB0187_REV01!B:D,MATCH(H404,RAW_c_TEB0187_REV01!B:B,0),3)),"---")))=1,"---",IF(K404&lt;&gt;"---",IF(INDEX(RAW_c_TEB0187_REV01!B:D,MATCH(H404,RAW_c_TEB0187_REV01!B:B,0),3)=L404,INDEX(
RAW_c_TEB0187_REV01!B:D,MATCH(H404,INDEX(RAW_c_TEB0187_REV01!B:B,MATCH(H404,RAW_c_TEB0187_REV01!B:B,)+1):'RAW_c_TEB0187_REV01'!B11475,)+MATCH(H404,RAW_c_TEB0187_REV01!B:B,),3),INDEX(RAW_c_TEB0187_REV01!B:D,MATCH(H404,RAW_c_TEB0187_REV01!B:B,0),3)),"---")),"---")</f>
        <v>J19-46</v>
      </c>
      <c r="N404" t="str">
        <f>IFERROR(IF(AND(B404="B2B",J404="--"),L404,IF(
COUNTIF(B2B!H:H,(IF(K404&lt;&gt;"---",IF(INDEX(RAW_c_TEB0187_REV01!B:D,MATCH(H404,RAW_c_TEB0187_REV01!B:B,0),3)=L404,INDEX(
RAW_c_TEB0187_REV01!B:D,MATCH(H404,INDEX(RAW_c_TEB0187_REV01!B:B,MATCH(H404,RAW_c_TEB0187_REV01!B:B,)+1):'RAW_c_TEB0187_REV01'!B11475,)+MATCH(H404,RAW_c_TEB0187_REV01!B:B,),3),INDEX(RAW_c_TEB0187_REV01!B:D,MATCH(H404,RAW_c_TEB0187_REV01!B:B,0),3)),"---")))=0,"---",IF(K404&lt;&gt;"---",IF(INDEX(RAW_c_TEB0187_REV01!B:D,MATCH(H404,RAW_c_TEB0187_REV01!B:B,0),3)=L404,INDEX(
RAW_c_TEB0187_REV01!B:D,MATCH(H404,INDEX(RAW_c_TEB0187_REV01!B:B,MATCH(H404,RAW_c_TEB0187_REV01!B:B,)+1):'RAW_c_TEB0187_REV01'!B11475,)+MATCH(H404,RAW_c_TEB0187_REV01!B:B,),3),INDEX(RAW_c_TEB0187_REV01!B:D,MATCH(H404,RAW_c_TEB0187_REV01!B:B,0),3)),"---"))),"---")</f>
        <v>J2-C39</v>
      </c>
      <c r="T404">
        <f>COUNTIF(RAW_c_TEB0187_REV01!B:B,G404)</f>
        <v>2</v>
      </c>
      <c r="U404" t="str">
        <f t="shared" si="41"/>
        <v>B2B-IO</v>
      </c>
    </row>
    <row r="405" spans="1:21" x14ac:dyDescent="0.25">
      <c r="A405" t="s">
        <v>5986</v>
      </c>
      <c r="B405" t="s">
        <v>39</v>
      </c>
      <c r="C405" t="s">
        <v>5619</v>
      </c>
      <c r="D405" t="s">
        <v>410</v>
      </c>
      <c r="E405" t="s">
        <v>329</v>
      </c>
      <c r="F405" t="str">
        <f t="shared" si="36"/>
        <v>J2-C40</v>
      </c>
      <c r="G405" t="str">
        <f>VLOOKUP(F405,RAW_c_TEB0187_REV01!A:B,2,0)</f>
        <v>CY_A2_P</v>
      </c>
      <c r="H405" t="str">
        <f t="shared" si="37"/>
        <v>CY_A2_P</v>
      </c>
      <c r="I405" t="str">
        <f t="shared" si="38"/>
        <v>--</v>
      </c>
      <c r="J405" t="str">
        <f t="shared" si="39"/>
        <v>--</v>
      </c>
      <c r="K405">
        <f>IFERROR(IF(J405="--",IF(G405=H405,VLOOKUP(G405,RAW_c_TEB0187_REV01!L:N,3,0),SUM(VLOOKUP(H405,RAW_c_TEB0187_REV01!L:N,3,0),VLOOKUP(G405,RAW_c_TEB0187_REV01!L:N,3,0))),"---"),"---")</f>
        <v>54.5167</v>
      </c>
      <c r="L405" t="str">
        <f t="shared" si="40"/>
        <v>J2-C40</v>
      </c>
      <c r="M405" t="str">
        <f>IFERROR(IF(
COUNTIF(B2B!H:H,(IF(K405&lt;&gt;"---",IF(INDEX(RAW_c_TEB0187_REV01!B:D,MATCH(H405,RAW_c_TEB0187_REV01!B:B,0),3)=L405,INDEX(
RAW_c_TEB0187_REV01!B:D,MATCH(H405,INDEX(RAW_c_TEB0187_REV01!B:B,MATCH(H405,RAW_c_TEB0187_REV01!B:B,)+1):'RAW_c_TEB0187_REV01'!B11476,)+MATCH(H405,RAW_c_TEB0187_REV01!B:B,),3),INDEX(RAW_c_TEB0187_REV01!B:D,MATCH(H405,RAW_c_TEB0187_REV01!B:B,0),3)),"---")))=1,"---",IF(K405&lt;&gt;"---",IF(INDEX(RAW_c_TEB0187_REV01!B:D,MATCH(H405,RAW_c_TEB0187_REV01!B:B,0),3)=L405,INDEX(
RAW_c_TEB0187_REV01!B:D,MATCH(H405,INDEX(RAW_c_TEB0187_REV01!B:B,MATCH(H405,RAW_c_TEB0187_REV01!B:B,)+1):'RAW_c_TEB0187_REV01'!B11476,)+MATCH(H405,RAW_c_TEB0187_REV01!B:B,),3),INDEX(RAW_c_TEB0187_REV01!B:D,MATCH(H405,RAW_c_TEB0187_REV01!B:B,0),3)),"---")),"---")</f>
        <v>J19-26</v>
      </c>
      <c r="N405" t="str">
        <f>IFERROR(IF(AND(B405="B2B",J405="--"),L405,IF(
COUNTIF(B2B!H:H,(IF(K405&lt;&gt;"---",IF(INDEX(RAW_c_TEB0187_REV01!B:D,MATCH(H405,RAW_c_TEB0187_REV01!B:B,0),3)=L405,INDEX(
RAW_c_TEB0187_REV01!B:D,MATCH(H405,INDEX(RAW_c_TEB0187_REV01!B:B,MATCH(H405,RAW_c_TEB0187_REV01!B:B,)+1):'RAW_c_TEB0187_REV01'!B11476,)+MATCH(H405,RAW_c_TEB0187_REV01!B:B,),3),INDEX(RAW_c_TEB0187_REV01!B:D,MATCH(H405,RAW_c_TEB0187_REV01!B:B,0),3)),"---")))=0,"---",IF(K405&lt;&gt;"---",IF(INDEX(RAW_c_TEB0187_REV01!B:D,MATCH(H405,RAW_c_TEB0187_REV01!B:B,0),3)=L405,INDEX(
RAW_c_TEB0187_REV01!B:D,MATCH(H405,INDEX(RAW_c_TEB0187_REV01!B:B,MATCH(H405,RAW_c_TEB0187_REV01!B:B,)+1):'RAW_c_TEB0187_REV01'!B11476,)+MATCH(H405,RAW_c_TEB0187_REV01!B:B,),3),INDEX(RAW_c_TEB0187_REV01!B:D,MATCH(H405,RAW_c_TEB0187_REV01!B:B,0),3)),"---"))),"---")</f>
        <v>J2-C40</v>
      </c>
      <c r="T405">
        <f>COUNTIF(RAW_c_TEB0187_REV01!B:B,G405)</f>
        <v>2</v>
      </c>
      <c r="U405" t="str">
        <f t="shared" si="41"/>
        <v>B2B-IO</v>
      </c>
    </row>
    <row r="406" spans="1:21" x14ac:dyDescent="0.25">
      <c r="A406" t="s">
        <v>5987</v>
      </c>
      <c r="B406" t="s">
        <v>39</v>
      </c>
      <c r="C406" t="s">
        <v>5619</v>
      </c>
      <c r="D406" t="s">
        <v>410</v>
      </c>
      <c r="E406" t="s">
        <v>330</v>
      </c>
      <c r="F406" t="str">
        <f t="shared" si="36"/>
        <v>J2-C41</v>
      </c>
      <c r="G406" t="str">
        <f>VLOOKUP(F406,RAW_c_TEB0187_REV01!A:B,2,0)</f>
        <v>CY_A2_N</v>
      </c>
      <c r="H406" t="str">
        <f t="shared" si="37"/>
        <v>CY_A2_N</v>
      </c>
      <c r="I406" t="str">
        <f t="shared" si="38"/>
        <v>--</v>
      </c>
      <c r="J406" t="str">
        <f t="shared" si="39"/>
        <v>--</v>
      </c>
      <c r="K406">
        <f>IFERROR(IF(J406="--",IF(G406=H406,VLOOKUP(G406,RAW_c_TEB0187_REV01!L:N,3,0),SUM(VLOOKUP(H406,RAW_c_TEB0187_REV01!L:N,3,0),VLOOKUP(G406,RAW_c_TEB0187_REV01!L:N,3,0))),"---"),"---")</f>
        <v>54.598199999999999</v>
      </c>
      <c r="L406" t="str">
        <f t="shared" si="40"/>
        <v>J2-C41</v>
      </c>
      <c r="M406" t="str">
        <f>IFERROR(IF(
COUNTIF(B2B!H:H,(IF(K406&lt;&gt;"---",IF(INDEX(RAW_c_TEB0187_REV01!B:D,MATCH(H406,RAW_c_TEB0187_REV01!B:B,0),3)=L406,INDEX(
RAW_c_TEB0187_REV01!B:D,MATCH(H406,INDEX(RAW_c_TEB0187_REV01!B:B,MATCH(H406,RAW_c_TEB0187_REV01!B:B,)+1):'RAW_c_TEB0187_REV01'!B11477,)+MATCH(H406,RAW_c_TEB0187_REV01!B:B,),3),INDEX(RAW_c_TEB0187_REV01!B:D,MATCH(H406,RAW_c_TEB0187_REV01!B:B,0),3)),"---")))=1,"---",IF(K406&lt;&gt;"---",IF(INDEX(RAW_c_TEB0187_REV01!B:D,MATCH(H406,RAW_c_TEB0187_REV01!B:B,0),3)=L406,INDEX(
RAW_c_TEB0187_REV01!B:D,MATCH(H406,INDEX(RAW_c_TEB0187_REV01!B:B,MATCH(H406,RAW_c_TEB0187_REV01!B:B,)+1):'RAW_c_TEB0187_REV01'!B11477,)+MATCH(H406,RAW_c_TEB0187_REV01!B:B,),3),INDEX(RAW_c_TEB0187_REV01!B:D,MATCH(H406,RAW_c_TEB0187_REV01!B:B,0),3)),"---")),"---")</f>
        <v>J19-28</v>
      </c>
      <c r="N406" t="str">
        <f>IFERROR(IF(AND(B406="B2B",J406="--"),L406,IF(
COUNTIF(B2B!H:H,(IF(K406&lt;&gt;"---",IF(INDEX(RAW_c_TEB0187_REV01!B:D,MATCH(H406,RAW_c_TEB0187_REV01!B:B,0),3)=L406,INDEX(
RAW_c_TEB0187_REV01!B:D,MATCH(H406,INDEX(RAW_c_TEB0187_REV01!B:B,MATCH(H406,RAW_c_TEB0187_REV01!B:B,)+1):'RAW_c_TEB0187_REV01'!B11477,)+MATCH(H406,RAW_c_TEB0187_REV01!B:B,),3),INDEX(RAW_c_TEB0187_REV01!B:D,MATCH(H406,RAW_c_TEB0187_REV01!B:B,0),3)),"---")))=0,"---",IF(K406&lt;&gt;"---",IF(INDEX(RAW_c_TEB0187_REV01!B:D,MATCH(H406,RAW_c_TEB0187_REV01!B:B,0),3)=L406,INDEX(
RAW_c_TEB0187_REV01!B:D,MATCH(H406,INDEX(RAW_c_TEB0187_REV01!B:B,MATCH(H406,RAW_c_TEB0187_REV01!B:B,)+1):'RAW_c_TEB0187_REV01'!B11477,)+MATCH(H406,RAW_c_TEB0187_REV01!B:B,),3),INDEX(RAW_c_TEB0187_REV01!B:D,MATCH(H406,RAW_c_TEB0187_REV01!B:B,0),3)),"---"))),"---")</f>
        <v>J2-C41</v>
      </c>
      <c r="T406">
        <f>COUNTIF(RAW_c_TEB0187_REV01!B:B,G406)</f>
        <v>2</v>
      </c>
      <c r="U406" t="str">
        <f t="shared" si="41"/>
        <v>B2B-IO</v>
      </c>
    </row>
    <row r="407" spans="1:21" x14ac:dyDescent="0.25">
      <c r="A407" t="s">
        <v>5988</v>
      </c>
      <c r="B407" t="s">
        <v>39</v>
      </c>
      <c r="C407" t="s">
        <v>5619</v>
      </c>
      <c r="D407" t="s">
        <v>410</v>
      </c>
      <c r="E407" t="s">
        <v>331</v>
      </c>
      <c r="F407" t="str">
        <f t="shared" si="36"/>
        <v>J2-C42</v>
      </c>
      <c r="G407" t="str">
        <f>VLOOKUP(F407,RAW_c_TEB0187_REV01!A:B,2,0)</f>
        <v>CY_A1_P</v>
      </c>
      <c r="H407" t="str">
        <f t="shared" si="37"/>
        <v>CY_A1_P</v>
      </c>
      <c r="I407" t="str">
        <f t="shared" si="38"/>
        <v>--</v>
      </c>
      <c r="J407" t="str">
        <f t="shared" si="39"/>
        <v>--</v>
      </c>
      <c r="K407">
        <f>IFERROR(IF(J407="--",IF(G407=H407,VLOOKUP(G407,RAW_c_TEB0187_REV01!L:N,3,0),SUM(VLOOKUP(H407,RAW_c_TEB0187_REV01!L:N,3,0),VLOOKUP(G407,RAW_c_TEB0187_REV01!L:N,3,0))),"---"),"---")</f>
        <v>60.2455</v>
      </c>
      <c r="L407" t="str">
        <f t="shared" si="40"/>
        <v>J2-C42</v>
      </c>
      <c r="M407" t="str">
        <f>IFERROR(IF(
COUNTIF(B2B!H:H,(IF(K407&lt;&gt;"---",IF(INDEX(RAW_c_TEB0187_REV01!B:D,MATCH(H407,RAW_c_TEB0187_REV01!B:B,0),3)=L407,INDEX(
RAW_c_TEB0187_REV01!B:D,MATCH(H407,INDEX(RAW_c_TEB0187_REV01!B:B,MATCH(H407,RAW_c_TEB0187_REV01!B:B,)+1):'RAW_c_TEB0187_REV01'!B11478,)+MATCH(H407,RAW_c_TEB0187_REV01!B:B,),3),INDEX(RAW_c_TEB0187_REV01!B:D,MATCH(H407,RAW_c_TEB0187_REV01!B:B,0),3)),"---")))=1,"---",IF(K407&lt;&gt;"---",IF(INDEX(RAW_c_TEB0187_REV01!B:D,MATCH(H407,RAW_c_TEB0187_REV01!B:B,0),3)=L407,INDEX(
RAW_c_TEB0187_REV01!B:D,MATCH(H407,INDEX(RAW_c_TEB0187_REV01!B:B,MATCH(H407,RAW_c_TEB0187_REV01!B:B,)+1):'RAW_c_TEB0187_REV01'!B11478,)+MATCH(H407,RAW_c_TEB0187_REV01!B:B,),3),INDEX(RAW_c_TEB0187_REV01!B:D,MATCH(H407,RAW_c_TEB0187_REV01!B:B,0),3)),"---")),"---")</f>
        <v>J19-20</v>
      </c>
      <c r="N407" t="str">
        <f>IFERROR(IF(AND(B407="B2B",J407="--"),L407,IF(
COUNTIF(B2B!H:H,(IF(K407&lt;&gt;"---",IF(INDEX(RAW_c_TEB0187_REV01!B:D,MATCH(H407,RAW_c_TEB0187_REV01!B:B,0),3)=L407,INDEX(
RAW_c_TEB0187_REV01!B:D,MATCH(H407,INDEX(RAW_c_TEB0187_REV01!B:B,MATCH(H407,RAW_c_TEB0187_REV01!B:B,)+1):'RAW_c_TEB0187_REV01'!B11478,)+MATCH(H407,RAW_c_TEB0187_REV01!B:B,),3),INDEX(RAW_c_TEB0187_REV01!B:D,MATCH(H407,RAW_c_TEB0187_REV01!B:B,0),3)),"---")))=0,"---",IF(K407&lt;&gt;"---",IF(INDEX(RAW_c_TEB0187_REV01!B:D,MATCH(H407,RAW_c_TEB0187_REV01!B:B,0),3)=L407,INDEX(
RAW_c_TEB0187_REV01!B:D,MATCH(H407,INDEX(RAW_c_TEB0187_REV01!B:B,MATCH(H407,RAW_c_TEB0187_REV01!B:B,)+1):'RAW_c_TEB0187_REV01'!B11478,)+MATCH(H407,RAW_c_TEB0187_REV01!B:B,),3),INDEX(RAW_c_TEB0187_REV01!B:D,MATCH(H407,RAW_c_TEB0187_REV01!B:B,0),3)),"---"))),"---")</f>
        <v>J2-C42</v>
      </c>
      <c r="T407">
        <f>COUNTIF(RAW_c_TEB0187_REV01!B:B,G407)</f>
        <v>2</v>
      </c>
      <c r="U407" t="str">
        <f t="shared" si="41"/>
        <v>B2B-IO</v>
      </c>
    </row>
    <row r="408" spans="1:21" x14ac:dyDescent="0.25">
      <c r="A408" t="s">
        <v>5989</v>
      </c>
      <c r="B408" t="s">
        <v>39</v>
      </c>
      <c r="C408" t="s">
        <v>5619</v>
      </c>
      <c r="D408" t="s">
        <v>410</v>
      </c>
      <c r="E408" t="s">
        <v>332</v>
      </c>
      <c r="F408" t="str">
        <f t="shared" si="36"/>
        <v>J2-C43</v>
      </c>
      <c r="G408" t="str">
        <f>VLOOKUP(F408,RAW_c_TEB0187_REV01!A:B,2,0)</f>
        <v>CY_A1_N</v>
      </c>
      <c r="H408" t="str">
        <f t="shared" si="37"/>
        <v>CY_A1_N</v>
      </c>
      <c r="I408" t="str">
        <f t="shared" si="38"/>
        <v>--</v>
      </c>
      <c r="J408" t="str">
        <f t="shared" si="39"/>
        <v>--</v>
      </c>
      <c r="K408">
        <f>IFERROR(IF(J408="--",IF(G408=H408,VLOOKUP(G408,RAW_c_TEB0187_REV01!L:N,3,0),SUM(VLOOKUP(H408,RAW_c_TEB0187_REV01!L:N,3,0),VLOOKUP(G408,RAW_c_TEB0187_REV01!L:N,3,0))),"---"),"---")</f>
        <v>60.2254</v>
      </c>
      <c r="L408" t="str">
        <f t="shared" si="40"/>
        <v>J2-C43</v>
      </c>
      <c r="M408" t="str">
        <f>IFERROR(IF(
COUNTIF(B2B!H:H,(IF(K408&lt;&gt;"---",IF(INDEX(RAW_c_TEB0187_REV01!B:D,MATCH(H408,RAW_c_TEB0187_REV01!B:B,0),3)=L408,INDEX(
RAW_c_TEB0187_REV01!B:D,MATCH(H408,INDEX(RAW_c_TEB0187_REV01!B:B,MATCH(H408,RAW_c_TEB0187_REV01!B:B,)+1):'RAW_c_TEB0187_REV01'!B11479,)+MATCH(H408,RAW_c_TEB0187_REV01!B:B,),3),INDEX(RAW_c_TEB0187_REV01!B:D,MATCH(H408,RAW_c_TEB0187_REV01!B:B,0),3)),"---")))=1,"---",IF(K408&lt;&gt;"---",IF(INDEX(RAW_c_TEB0187_REV01!B:D,MATCH(H408,RAW_c_TEB0187_REV01!B:B,0),3)=L408,INDEX(
RAW_c_TEB0187_REV01!B:D,MATCH(H408,INDEX(RAW_c_TEB0187_REV01!B:B,MATCH(H408,RAW_c_TEB0187_REV01!B:B,)+1):'RAW_c_TEB0187_REV01'!B11479,)+MATCH(H408,RAW_c_TEB0187_REV01!B:B,),3),INDEX(RAW_c_TEB0187_REV01!B:D,MATCH(H408,RAW_c_TEB0187_REV01!B:B,0),3)),"---")),"---")</f>
        <v>J19-22</v>
      </c>
      <c r="N408" t="str">
        <f>IFERROR(IF(AND(B408="B2B",J408="--"),L408,IF(
COUNTIF(B2B!H:H,(IF(K408&lt;&gt;"---",IF(INDEX(RAW_c_TEB0187_REV01!B:D,MATCH(H408,RAW_c_TEB0187_REV01!B:B,0),3)=L408,INDEX(
RAW_c_TEB0187_REV01!B:D,MATCH(H408,INDEX(RAW_c_TEB0187_REV01!B:B,MATCH(H408,RAW_c_TEB0187_REV01!B:B,)+1):'RAW_c_TEB0187_REV01'!B11479,)+MATCH(H408,RAW_c_TEB0187_REV01!B:B,),3),INDEX(RAW_c_TEB0187_REV01!B:D,MATCH(H408,RAW_c_TEB0187_REV01!B:B,0),3)),"---")))=0,"---",IF(K408&lt;&gt;"---",IF(INDEX(RAW_c_TEB0187_REV01!B:D,MATCH(H408,RAW_c_TEB0187_REV01!B:B,0),3)=L408,INDEX(
RAW_c_TEB0187_REV01!B:D,MATCH(H408,INDEX(RAW_c_TEB0187_REV01!B:B,MATCH(H408,RAW_c_TEB0187_REV01!B:B,)+1):'RAW_c_TEB0187_REV01'!B11479,)+MATCH(H408,RAW_c_TEB0187_REV01!B:B,),3),INDEX(RAW_c_TEB0187_REV01!B:D,MATCH(H408,RAW_c_TEB0187_REV01!B:B,0),3)),"---"))),"---")</f>
        <v>J2-C43</v>
      </c>
      <c r="T408">
        <f>COUNTIF(RAW_c_TEB0187_REV01!B:B,G408)</f>
        <v>2</v>
      </c>
      <c r="U408" t="str">
        <f t="shared" si="41"/>
        <v>B2B-IO</v>
      </c>
    </row>
    <row r="409" spans="1:21" x14ac:dyDescent="0.25">
      <c r="A409" t="s">
        <v>5990</v>
      </c>
      <c r="B409" t="s">
        <v>39</v>
      </c>
      <c r="C409" t="s">
        <v>433</v>
      </c>
      <c r="D409" t="s">
        <v>410</v>
      </c>
      <c r="E409" t="s">
        <v>333</v>
      </c>
      <c r="F409" t="str">
        <f t="shared" si="36"/>
        <v>J2-C44</v>
      </c>
      <c r="G409" t="str">
        <f>VLOOKUP(F409,RAW_c_TEB0187_REV01!A:B,2,0)</f>
        <v>GND</v>
      </c>
      <c r="H409" t="str">
        <f t="shared" si="37"/>
        <v>GND</v>
      </c>
      <c r="I409" t="str">
        <f t="shared" si="38"/>
        <v>--</v>
      </c>
      <c r="J409" t="str">
        <f t="shared" si="39"/>
        <v>---</v>
      </c>
      <c r="K409" t="str">
        <f>IFERROR(IF(J409="--",IF(G409=H409,VLOOKUP(G409,RAW_c_TEB0187_REV01!L:N,3,0),SUM(VLOOKUP(H409,RAW_c_TEB0187_REV01!L:N,3,0),VLOOKUP(G409,RAW_c_TEB0187_REV01!L:N,3,0))),"---"),"---")</f>
        <v>---</v>
      </c>
      <c r="L409" t="str">
        <f t="shared" si="40"/>
        <v>J2-C44</v>
      </c>
      <c r="M409" t="str">
        <f>IFERROR(IF(
COUNTIF(B2B!H:H,(IF(K409&lt;&gt;"---",IF(INDEX(RAW_c_TEB0187_REV01!B:D,MATCH(H409,RAW_c_TEB0187_REV01!B:B,0),3)=L409,INDEX(
RAW_c_TEB0187_REV01!B:D,MATCH(H409,INDEX(RAW_c_TEB0187_REV01!B:B,MATCH(H409,RAW_c_TEB0187_REV01!B:B,)+1):'RAW_c_TEB0187_REV01'!B11480,)+MATCH(H409,RAW_c_TEB0187_REV01!B:B,),3),INDEX(RAW_c_TEB0187_REV01!B:D,MATCH(H409,RAW_c_TEB0187_REV01!B:B,0),3)),"---")))=1,"---",IF(K409&lt;&gt;"---",IF(INDEX(RAW_c_TEB0187_REV01!B:D,MATCH(H409,RAW_c_TEB0187_REV01!B:B,0),3)=L409,INDEX(
RAW_c_TEB0187_REV01!B:D,MATCH(H409,INDEX(RAW_c_TEB0187_REV01!B:B,MATCH(H409,RAW_c_TEB0187_REV01!B:B,)+1):'RAW_c_TEB0187_REV01'!B11480,)+MATCH(H409,RAW_c_TEB0187_REV01!B:B,),3),INDEX(RAW_c_TEB0187_REV01!B:D,MATCH(H409,RAW_c_TEB0187_REV01!B:B,0),3)),"---")),"---")</f>
        <v>---</v>
      </c>
      <c r="N409" t="str">
        <f>IFERROR(IF(AND(B409="B2B",J409="--"),L409,IF(
COUNTIF(B2B!H:H,(IF(K409&lt;&gt;"---",IF(INDEX(RAW_c_TEB0187_REV01!B:D,MATCH(H409,RAW_c_TEB0187_REV01!B:B,0),3)=L409,INDEX(
RAW_c_TEB0187_REV01!B:D,MATCH(H409,INDEX(RAW_c_TEB0187_REV01!B:B,MATCH(H409,RAW_c_TEB0187_REV01!B:B,)+1):'RAW_c_TEB0187_REV01'!B11480,)+MATCH(H409,RAW_c_TEB0187_REV01!B:B,),3),INDEX(RAW_c_TEB0187_REV01!B:D,MATCH(H409,RAW_c_TEB0187_REV01!B:B,0),3)),"---")))=0,"---",IF(K409&lt;&gt;"---",IF(INDEX(RAW_c_TEB0187_REV01!B:D,MATCH(H409,RAW_c_TEB0187_REV01!B:B,0),3)=L409,INDEX(
RAW_c_TEB0187_REV01!B:D,MATCH(H409,INDEX(RAW_c_TEB0187_REV01!B:B,MATCH(H409,RAW_c_TEB0187_REV01!B:B,)+1):'RAW_c_TEB0187_REV01'!B11480,)+MATCH(H409,RAW_c_TEB0187_REV01!B:B,),3),INDEX(RAW_c_TEB0187_REV01!B:D,MATCH(H409,RAW_c_TEB0187_REV01!B:B,0),3)),"---"))),"---")</f>
        <v>---</v>
      </c>
      <c r="T409">
        <f>COUNTIF(RAW_c_TEB0187_REV01!B:B,G409)</f>
        <v>1098</v>
      </c>
      <c r="U409" t="str">
        <f t="shared" si="41"/>
        <v>B2B-GND</v>
      </c>
    </row>
    <row r="410" spans="1:21" x14ac:dyDescent="0.25">
      <c r="A410" t="s">
        <v>5991</v>
      </c>
      <c r="B410" t="s">
        <v>39</v>
      </c>
      <c r="C410" t="s">
        <v>5619</v>
      </c>
      <c r="D410" t="s">
        <v>410</v>
      </c>
      <c r="E410" t="s">
        <v>334</v>
      </c>
      <c r="F410" t="str">
        <f t="shared" si="36"/>
        <v>J2-C45</v>
      </c>
      <c r="G410" t="str">
        <f>VLOOKUP(F410,RAW_c_TEB0187_REV01!A:B,2,0)</f>
        <v>CY_DQ_C_P</v>
      </c>
      <c r="H410" t="str">
        <f t="shared" si="37"/>
        <v>CY_DQ_C_P</v>
      </c>
      <c r="I410" t="str">
        <f t="shared" si="38"/>
        <v>--</v>
      </c>
      <c r="J410" t="str">
        <f t="shared" si="39"/>
        <v>--</v>
      </c>
      <c r="K410">
        <f>IFERROR(IF(J410="--",IF(G410=H410,VLOOKUP(G410,RAW_c_TEB0187_REV01!L:N,3,0),SUM(VLOOKUP(H410,RAW_c_TEB0187_REV01!L:N,3,0),VLOOKUP(G410,RAW_c_TEB0187_REV01!L:N,3,0))),"---"),"---")</f>
        <v>44.678699999999999</v>
      </c>
      <c r="L410" t="str">
        <f t="shared" si="40"/>
        <v>J2-C45</v>
      </c>
      <c r="M410" t="str">
        <f>IFERROR(IF(
COUNTIF(B2B!H:H,(IF(K410&lt;&gt;"---",IF(INDEX(RAW_c_TEB0187_REV01!B:D,MATCH(H410,RAW_c_TEB0187_REV01!B:B,0),3)=L410,INDEX(
RAW_c_TEB0187_REV01!B:D,MATCH(H410,INDEX(RAW_c_TEB0187_REV01!B:B,MATCH(H410,RAW_c_TEB0187_REV01!B:B,)+1):'RAW_c_TEB0187_REV01'!B11481,)+MATCH(H410,RAW_c_TEB0187_REV01!B:B,),3),INDEX(RAW_c_TEB0187_REV01!B:D,MATCH(H410,RAW_c_TEB0187_REV01!B:B,0),3)),"---")))=1,"---",IF(K410&lt;&gt;"---",IF(INDEX(RAW_c_TEB0187_REV01!B:D,MATCH(H410,RAW_c_TEB0187_REV01!B:B,0),3)=L410,INDEX(
RAW_c_TEB0187_REV01!B:D,MATCH(H410,INDEX(RAW_c_TEB0187_REV01!B:B,MATCH(H410,RAW_c_TEB0187_REV01!B:B,)+1):'RAW_c_TEB0187_REV01'!B11481,)+MATCH(H410,RAW_c_TEB0187_REV01!B:B,),3),INDEX(RAW_c_TEB0187_REV01!B:D,MATCH(H410,RAW_c_TEB0187_REV01!B:B,0),3)),"---")),"---")</f>
        <v>J19-6</v>
      </c>
      <c r="N410" t="str">
        <f>IFERROR(IF(AND(B410="B2B",J410="--"),L410,IF(
COUNTIF(B2B!H:H,(IF(K410&lt;&gt;"---",IF(INDEX(RAW_c_TEB0187_REV01!B:D,MATCH(H410,RAW_c_TEB0187_REV01!B:B,0),3)=L410,INDEX(
RAW_c_TEB0187_REV01!B:D,MATCH(H410,INDEX(RAW_c_TEB0187_REV01!B:B,MATCH(H410,RAW_c_TEB0187_REV01!B:B,)+1):'RAW_c_TEB0187_REV01'!B11481,)+MATCH(H410,RAW_c_TEB0187_REV01!B:B,),3),INDEX(RAW_c_TEB0187_REV01!B:D,MATCH(H410,RAW_c_TEB0187_REV01!B:B,0),3)),"---")))=0,"---",IF(K410&lt;&gt;"---",IF(INDEX(RAW_c_TEB0187_REV01!B:D,MATCH(H410,RAW_c_TEB0187_REV01!B:B,0),3)=L410,INDEX(
RAW_c_TEB0187_REV01!B:D,MATCH(H410,INDEX(RAW_c_TEB0187_REV01!B:B,MATCH(H410,RAW_c_TEB0187_REV01!B:B,)+1):'RAW_c_TEB0187_REV01'!B11481,)+MATCH(H410,RAW_c_TEB0187_REV01!B:B,),3),INDEX(RAW_c_TEB0187_REV01!B:D,MATCH(H410,RAW_c_TEB0187_REV01!B:B,0),3)),"---"))),"---")</f>
        <v>J2-C45</v>
      </c>
      <c r="T410">
        <f>COUNTIF(RAW_c_TEB0187_REV01!B:B,G410)</f>
        <v>2</v>
      </c>
      <c r="U410" t="str">
        <f t="shared" si="41"/>
        <v>B2B-IO</v>
      </c>
    </row>
    <row r="411" spans="1:21" x14ac:dyDescent="0.25">
      <c r="A411" t="s">
        <v>5992</v>
      </c>
      <c r="B411" t="s">
        <v>39</v>
      </c>
      <c r="C411" t="s">
        <v>5619</v>
      </c>
      <c r="D411" t="s">
        <v>410</v>
      </c>
      <c r="E411" t="s">
        <v>335</v>
      </c>
      <c r="F411" t="str">
        <f t="shared" si="36"/>
        <v>J2-C46</v>
      </c>
      <c r="G411" t="str">
        <f>VLOOKUP(F411,RAW_c_TEB0187_REV01!A:B,2,0)</f>
        <v>CY_DQ_C_N</v>
      </c>
      <c r="H411" t="str">
        <f t="shared" si="37"/>
        <v>CY_DQ_C_N</v>
      </c>
      <c r="I411" t="str">
        <f t="shared" si="38"/>
        <v>--</v>
      </c>
      <c r="J411" t="str">
        <f t="shared" si="39"/>
        <v>--</v>
      </c>
      <c r="K411">
        <f>IFERROR(IF(J411="--",IF(G411=H411,VLOOKUP(G411,RAW_c_TEB0187_REV01!L:N,3,0),SUM(VLOOKUP(H411,RAW_c_TEB0187_REV01!L:N,3,0),VLOOKUP(G411,RAW_c_TEB0187_REV01!L:N,3,0))),"---"),"---")</f>
        <v>44.678100000000001</v>
      </c>
      <c r="L411" t="str">
        <f t="shared" si="40"/>
        <v>J2-C46</v>
      </c>
      <c r="M411" t="str">
        <f>IFERROR(IF(
COUNTIF(B2B!H:H,(IF(K411&lt;&gt;"---",IF(INDEX(RAW_c_TEB0187_REV01!B:D,MATCH(H411,RAW_c_TEB0187_REV01!B:B,0),3)=L411,INDEX(
RAW_c_TEB0187_REV01!B:D,MATCH(H411,INDEX(RAW_c_TEB0187_REV01!B:B,MATCH(H411,RAW_c_TEB0187_REV01!B:B,)+1):'RAW_c_TEB0187_REV01'!B11482,)+MATCH(H411,RAW_c_TEB0187_REV01!B:B,),3),INDEX(RAW_c_TEB0187_REV01!B:D,MATCH(H411,RAW_c_TEB0187_REV01!B:B,0),3)),"---")))=1,"---",IF(K411&lt;&gt;"---",IF(INDEX(RAW_c_TEB0187_REV01!B:D,MATCH(H411,RAW_c_TEB0187_REV01!B:B,0),3)=L411,INDEX(
RAW_c_TEB0187_REV01!B:D,MATCH(H411,INDEX(RAW_c_TEB0187_REV01!B:B,MATCH(H411,RAW_c_TEB0187_REV01!B:B,)+1):'RAW_c_TEB0187_REV01'!B11482,)+MATCH(H411,RAW_c_TEB0187_REV01!B:B,),3),INDEX(RAW_c_TEB0187_REV01!B:D,MATCH(H411,RAW_c_TEB0187_REV01!B:B,0),3)),"---")),"---")</f>
        <v>J19-2</v>
      </c>
      <c r="N411" t="str">
        <f>IFERROR(IF(AND(B411="B2B",J411="--"),L411,IF(
COUNTIF(B2B!H:H,(IF(K411&lt;&gt;"---",IF(INDEX(RAW_c_TEB0187_REV01!B:D,MATCH(H411,RAW_c_TEB0187_REV01!B:B,0),3)=L411,INDEX(
RAW_c_TEB0187_REV01!B:D,MATCH(H411,INDEX(RAW_c_TEB0187_REV01!B:B,MATCH(H411,RAW_c_TEB0187_REV01!B:B,)+1):'RAW_c_TEB0187_REV01'!B11482,)+MATCH(H411,RAW_c_TEB0187_REV01!B:B,),3),INDEX(RAW_c_TEB0187_REV01!B:D,MATCH(H411,RAW_c_TEB0187_REV01!B:B,0),3)),"---")))=0,"---",IF(K411&lt;&gt;"---",IF(INDEX(RAW_c_TEB0187_REV01!B:D,MATCH(H411,RAW_c_TEB0187_REV01!B:B,0),3)=L411,INDEX(
RAW_c_TEB0187_REV01!B:D,MATCH(H411,INDEX(RAW_c_TEB0187_REV01!B:B,MATCH(H411,RAW_c_TEB0187_REV01!B:B,)+1):'RAW_c_TEB0187_REV01'!B11482,)+MATCH(H411,RAW_c_TEB0187_REV01!B:B,),3),INDEX(RAW_c_TEB0187_REV01!B:D,MATCH(H411,RAW_c_TEB0187_REV01!B:B,0),3)),"---"))),"---")</f>
        <v>J2-C46</v>
      </c>
      <c r="T411">
        <f>COUNTIF(RAW_c_TEB0187_REV01!B:B,G411)</f>
        <v>2</v>
      </c>
      <c r="U411" t="str">
        <f t="shared" si="41"/>
        <v>B2B-IO</v>
      </c>
    </row>
    <row r="412" spans="1:21" x14ac:dyDescent="0.25">
      <c r="A412" t="s">
        <v>5993</v>
      </c>
      <c r="B412" t="s">
        <v>39</v>
      </c>
      <c r="C412" t="s">
        <v>5619</v>
      </c>
      <c r="D412" t="s">
        <v>410</v>
      </c>
      <c r="E412" t="s">
        <v>336</v>
      </c>
      <c r="F412" t="str">
        <f t="shared" si="36"/>
        <v>J2-C47</v>
      </c>
      <c r="G412" t="str">
        <f>VLOOKUP(F412,RAW_c_TEB0187_REV01!A:B,2,0)</f>
        <v>CY_RESET</v>
      </c>
      <c r="H412" t="str">
        <f t="shared" si="37"/>
        <v>CY_RESET</v>
      </c>
      <c r="I412" t="str">
        <f t="shared" si="38"/>
        <v>--</v>
      </c>
      <c r="J412" t="str">
        <f t="shared" si="39"/>
        <v>--</v>
      </c>
      <c r="K412">
        <f>IFERROR(IF(J412="--",IF(G412=H412,VLOOKUP(G412,RAW_c_TEB0187_REV01!L:N,3,0),SUM(VLOOKUP(H412,RAW_c_TEB0187_REV01!L:N,3,0),VLOOKUP(G412,RAW_c_TEB0187_REV01!L:N,3,0))),"---"),"---")</f>
        <v>44.509900000000002</v>
      </c>
      <c r="L412" t="str">
        <f t="shared" si="40"/>
        <v>J2-C47</v>
      </c>
      <c r="M412" t="str">
        <f>IFERROR(IF(
COUNTIF(B2B!H:H,(IF(K412&lt;&gt;"---",IF(INDEX(RAW_c_TEB0187_REV01!B:D,MATCH(H412,RAW_c_TEB0187_REV01!B:B,0),3)=L412,INDEX(
RAW_c_TEB0187_REV01!B:D,MATCH(H412,INDEX(RAW_c_TEB0187_REV01!B:B,MATCH(H412,RAW_c_TEB0187_REV01!B:B,)+1):'RAW_c_TEB0187_REV01'!B11483,)+MATCH(H412,RAW_c_TEB0187_REV01!B:B,),3),INDEX(RAW_c_TEB0187_REV01!B:D,MATCH(H412,RAW_c_TEB0187_REV01!B:B,0),3)),"---")))=1,"---",IF(K412&lt;&gt;"---",IF(INDEX(RAW_c_TEB0187_REV01!B:D,MATCH(H412,RAW_c_TEB0187_REV01!B:B,0),3)=L412,INDEX(
RAW_c_TEB0187_REV01!B:D,MATCH(H412,INDEX(RAW_c_TEB0187_REV01!B:B,MATCH(H412,RAW_c_TEB0187_REV01!B:B,)+1):'RAW_c_TEB0187_REV01'!B11483,)+MATCH(H412,RAW_c_TEB0187_REV01!B:B,),3),INDEX(RAW_c_TEB0187_REV01!B:D,MATCH(H412,RAW_c_TEB0187_REV01!B:B,0),3)),"---")),"---")</f>
        <v>J19-8</v>
      </c>
      <c r="N412" t="str">
        <f>IFERROR(IF(AND(B412="B2B",J412="--"),L412,IF(
COUNTIF(B2B!H:H,(IF(K412&lt;&gt;"---",IF(INDEX(RAW_c_TEB0187_REV01!B:D,MATCH(H412,RAW_c_TEB0187_REV01!B:B,0),3)=L412,INDEX(
RAW_c_TEB0187_REV01!B:D,MATCH(H412,INDEX(RAW_c_TEB0187_REV01!B:B,MATCH(H412,RAW_c_TEB0187_REV01!B:B,)+1):'RAW_c_TEB0187_REV01'!B11483,)+MATCH(H412,RAW_c_TEB0187_REV01!B:B,),3),INDEX(RAW_c_TEB0187_REV01!B:D,MATCH(H412,RAW_c_TEB0187_REV01!B:B,0),3)),"---")))=0,"---",IF(K412&lt;&gt;"---",IF(INDEX(RAW_c_TEB0187_REV01!B:D,MATCH(H412,RAW_c_TEB0187_REV01!B:B,0),3)=L412,INDEX(
RAW_c_TEB0187_REV01!B:D,MATCH(H412,INDEX(RAW_c_TEB0187_REV01!B:B,MATCH(H412,RAW_c_TEB0187_REV01!B:B,)+1):'RAW_c_TEB0187_REV01'!B11483,)+MATCH(H412,RAW_c_TEB0187_REV01!B:B,),3),INDEX(RAW_c_TEB0187_REV01!B:D,MATCH(H412,RAW_c_TEB0187_REV01!B:B,0),3)),"---"))),"---")</f>
        <v>J2-C47</v>
      </c>
      <c r="T412">
        <f>COUNTIF(RAW_c_TEB0187_REV01!B:B,G412)</f>
        <v>2</v>
      </c>
      <c r="U412" t="str">
        <f t="shared" si="41"/>
        <v>B2B-IO</v>
      </c>
    </row>
    <row r="413" spans="1:21" x14ac:dyDescent="0.25">
      <c r="A413" t="s">
        <v>5994</v>
      </c>
      <c r="B413" t="s">
        <v>39</v>
      </c>
      <c r="C413" t="s">
        <v>5619</v>
      </c>
      <c r="D413" t="s">
        <v>410</v>
      </c>
      <c r="E413" t="s">
        <v>337</v>
      </c>
      <c r="F413" t="str">
        <f t="shared" si="36"/>
        <v>J2-C48</v>
      </c>
      <c r="G413" t="str">
        <f>VLOOKUP(F413,RAW_c_TEB0187_REV01!A:B,2,0)</f>
        <v>CY_HSI</v>
      </c>
      <c r="H413" t="str">
        <f t="shared" si="37"/>
        <v>CY_HSI</v>
      </c>
      <c r="I413" t="str">
        <f t="shared" si="38"/>
        <v>--</v>
      </c>
      <c r="J413" t="str">
        <f t="shared" si="39"/>
        <v>--</v>
      </c>
      <c r="K413">
        <f>IFERROR(IF(J413="--",IF(G413=H413,VLOOKUP(G413,RAW_c_TEB0187_REV01!L:N,3,0),SUM(VLOOKUP(H413,RAW_c_TEB0187_REV01!L:N,3,0),VLOOKUP(G413,RAW_c_TEB0187_REV01!L:N,3,0))),"---"),"---")</f>
        <v>47.702399999999997</v>
      </c>
      <c r="L413" t="str">
        <f t="shared" si="40"/>
        <v>J2-C48</v>
      </c>
      <c r="M413" t="str">
        <f>IFERROR(IF(
COUNTIF(B2B!H:H,(IF(K413&lt;&gt;"---",IF(INDEX(RAW_c_TEB0187_REV01!B:D,MATCH(H413,RAW_c_TEB0187_REV01!B:B,0),3)=L413,INDEX(
RAW_c_TEB0187_REV01!B:D,MATCH(H413,INDEX(RAW_c_TEB0187_REV01!B:B,MATCH(H413,RAW_c_TEB0187_REV01!B:B,)+1):'RAW_c_TEB0187_REV01'!B11484,)+MATCH(H413,RAW_c_TEB0187_REV01!B:B,),3),INDEX(RAW_c_TEB0187_REV01!B:D,MATCH(H413,RAW_c_TEB0187_REV01!B:B,0),3)),"---")))=1,"---",IF(K413&lt;&gt;"---",IF(INDEX(RAW_c_TEB0187_REV01!B:D,MATCH(H413,RAW_c_TEB0187_REV01!B:B,0),3)=L413,INDEX(
RAW_c_TEB0187_REV01!B:D,MATCH(H413,INDEX(RAW_c_TEB0187_REV01!B:B,MATCH(H413,RAW_c_TEB0187_REV01!B:B,)+1):'RAW_c_TEB0187_REV01'!B11484,)+MATCH(H413,RAW_c_TEB0187_REV01!B:B,),3),INDEX(RAW_c_TEB0187_REV01!B:D,MATCH(H413,RAW_c_TEB0187_REV01!B:B,0),3)),"---")),"---")</f>
        <v>J19-10</v>
      </c>
      <c r="N413" t="str">
        <f>IFERROR(IF(AND(B413="B2B",J413="--"),L413,IF(
COUNTIF(B2B!H:H,(IF(K413&lt;&gt;"---",IF(INDEX(RAW_c_TEB0187_REV01!B:D,MATCH(H413,RAW_c_TEB0187_REV01!B:B,0),3)=L413,INDEX(
RAW_c_TEB0187_REV01!B:D,MATCH(H413,INDEX(RAW_c_TEB0187_REV01!B:B,MATCH(H413,RAW_c_TEB0187_REV01!B:B,)+1):'RAW_c_TEB0187_REV01'!B11484,)+MATCH(H413,RAW_c_TEB0187_REV01!B:B,),3),INDEX(RAW_c_TEB0187_REV01!B:D,MATCH(H413,RAW_c_TEB0187_REV01!B:B,0),3)),"---")))=0,"---",IF(K413&lt;&gt;"---",IF(INDEX(RAW_c_TEB0187_REV01!B:D,MATCH(H413,RAW_c_TEB0187_REV01!B:B,0),3)=L413,INDEX(
RAW_c_TEB0187_REV01!B:D,MATCH(H413,INDEX(RAW_c_TEB0187_REV01!B:B,MATCH(H413,RAW_c_TEB0187_REV01!B:B,)+1):'RAW_c_TEB0187_REV01'!B11484,)+MATCH(H413,RAW_c_TEB0187_REV01!B:B,),3),INDEX(RAW_c_TEB0187_REV01!B:D,MATCH(H413,RAW_c_TEB0187_REV01!B:B,0),3)),"---"))),"---")</f>
        <v>J2-C48</v>
      </c>
      <c r="T413">
        <f>COUNTIF(RAW_c_TEB0187_REV01!B:B,G413)</f>
        <v>2</v>
      </c>
      <c r="U413" t="str">
        <f t="shared" si="41"/>
        <v>B2B-IO</v>
      </c>
    </row>
    <row r="414" spans="1:21" x14ac:dyDescent="0.25">
      <c r="A414" t="s">
        <v>5995</v>
      </c>
      <c r="B414" t="s">
        <v>39</v>
      </c>
      <c r="C414" t="s">
        <v>5619</v>
      </c>
      <c r="D414" t="s">
        <v>410</v>
      </c>
      <c r="E414" t="s">
        <v>338</v>
      </c>
      <c r="F414" t="str">
        <f t="shared" si="36"/>
        <v>J2-C49</v>
      </c>
      <c r="G414" t="str">
        <f>VLOOKUP(F414,RAW_c_TEB0187_REV01!A:B,2,0)</f>
        <v>CX_DQ_C_P</v>
      </c>
      <c r="H414" t="str">
        <f t="shared" si="37"/>
        <v>CX_DQ_C_P</v>
      </c>
      <c r="I414" t="str">
        <f t="shared" si="38"/>
        <v>--</v>
      </c>
      <c r="J414" t="str">
        <f t="shared" si="39"/>
        <v>--</v>
      </c>
      <c r="K414">
        <f>IFERROR(IF(J414="--",IF(G414=H414,VLOOKUP(G414,RAW_c_TEB0187_REV01!L:N,3,0),SUM(VLOOKUP(H414,RAW_c_TEB0187_REV01!L:N,3,0),VLOOKUP(G414,RAW_c_TEB0187_REV01!L:N,3,0))),"---"),"---")</f>
        <v>68.119100000000003</v>
      </c>
      <c r="L414" t="str">
        <f t="shared" si="40"/>
        <v>J2-C49</v>
      </c>
      <c r="M414" t="str">
        <f>IFERROR(IF(
COUNTIF(B2B!H:H,(IF(K414&lt;&gt;"---",IF(INDEX(RAW_c_TEB0187_REV01!B:D,MATCH(H414,RAW_c_TEB0187_REV01!B:B,0),3)=L414,INDEX(
RAW_c_TEB0187_REV01!B:D,MATCH(H414,INDEX(RAW_c_TEB0187_REV01!B:B,MATCH(H414,RAW_c_TEB0187_REV01!B:B,)+1):'RAW_c_TEB0187_REV01'!B11485,)+MATCH(H414,RAW_c_TEB0187_REV01!B:B,),3),INDEX(RAW_c_TEB0187_REV01!B:D,MATCH(H414,RAW_c_TEB0187_REV01!B:B,0),3)),"---")))=1,"---",IF(K414&lt;&gt;"---",IF(INDEX(RAW_c_TEB0187_REV01!B:D,MATCH(H414,RAW_c_TEB0187_REV01!B:B,0),3)=L414,INDEX(
RAW_c_TEB0187_REV01!B:D,MATCH(H414,INDEX(RAW_c_TEB0187_REV01!B:B,MATCH(H414,RAW_c_TEB0187_REV01!B:B,)+1):'RAW_c_TEB0187_REV01'!B11485,)+MATCH(H414,RAW_c_TEB0187_REV01!B:B,),3),INDEX(RAW_c_TEB0187_REV01!B:D,MATCH(H414,RAW_c_TEB0187_REV01!B:B,0),3)),"---")),"---")</f>
        <v>J21-6</v>
      </c>
      <c r="N414" t="str">
        <f>IFERROR(IF(AND(B414="B2B",J414="--"),L414,IF(
COUNTIF(B2B!H:H,(IF(K414&lt;&gt;"---",IF(INDEX(RAW_c_TEB0187_REV01!B:D,MATCH(H414,RAW_c_TEB0187_REV01!B:B,0),3)=L414,INDEX(
RAW_c_TEB0187_REV01!B:D,MATCH(H414,INDEX(RAW_c_TEB0187_REV01!B:B,MATCH(H414,RAW_c_TEB0187_REV01!B:B,)+1):'RAW_c_TEB0187_REV01'!B11485,)+MATCH(H414,RAW_c_TEB0187_REV01!B:B,),3),INDEX(RAW_c_TEB0187_REV01!B:D,MATCH(H414,RAW_c_TEB0187_REV01!B:B,0),3)),"---")))=0,"---",IF(K414&lt;&gt;"---",IF(INDEX(RAW_c_TEB0187_REV01!B:D,MATCH(H414,RAW_c_TEB0187_REV01!B:B,0),3)=L414,INDEX(
RAW_c_TEB0187_REV01!B:D,MATCH(H414,INDEX(RAW_c_TEB0187_REV01!B:B,MATCH(H414,RAW_c_TEB0187_REV01!B:B,)+1):'RAW_c_TEB0187_REV01'!B11485,)+MATCH(H414,RAW_c_TEB0187_REV01!B:B,),3),INDEX(RAW_c_TEB0187_REV01!B:D,MATCH(H414,RAW_c_TEB0187_REV01!B:B,0),3)),"---"))),"---")</f>
        <v>J2-C49</v>
      </c>
      <c r="T414">
        <f>COUNTIF(RAW_c_TEB0187_REV01!B:B,G414)</f>
        <v>2</v>
      </c>
      <c r="U414" t="str">
        <f t="shared" si="41"/>
        <v>B2B-IO</v>
      </c>
    </row>
    <row r="415" spans="1:21" x14ac:dyDescent="0.25">
      <c r="A415" t="s">
        <v>5996</v>
      </c>
      <c r="B415" t="s">
        <v>39</v>
      </c>
      <c r="C415" t="s">
        <v>5619</v>
      </c>
      <c r="D415" t="s">
        <v>410</v>
      </c>
      <c r="E415" t="s">
        <v>339</v>
      </c>
      <c r="F415" t="str">
        <f t="shared" si="36"/>
        <v>J2-C50</v>
      </c>
      <c r="G415" t="str">
        <f>VLOOKUP(F415,RAW_c_TEB0187_REV01!A:B,2,0)</f>
        <v>CX_DQ_C_N</v>
      </c>
      <c r="H415" t="str">
        <f t="shared" si="37"/>
        <v>CX_DQ_C_N</v>
      </c>
      <c r="I415" t="str">
        <f t="shared" si="38"/>
        <v>--</v>
      </c>
      <c r="J415" t="str">
        <f t="shared" si="39"/>
        <v>--</v>
      </c>
      <c r="K415">
        <f>IFERROR(IF(J415="--",IF(G415=H415,VLOOKUP(G415,RAW_c_TEB0187_REV01!L:N,3,0),SUM(VLOOKUP(H415,RAW_c_TEB0187_REV01!L:N,3,0),VLOOKUP(G415,RAW_c_TEB0187_REV01!L:N,3,0))),"---"),"---")</f>
        <v>68.209299999999999</v>
      </c>
      <c r="L415" t="str">
        <f t="shared" si="40"/>
        <v>J2-C50</v>
      </c>
      <c r="M415" t="str">
        <f>IFERROR(IF(
COUNTIF(B2B!H:H,(IF(K415&lt;&gt;"---",IF(INDEX(RAW_c_TEB0187_REV01!B:D,MATCH(H415,RAW_c_TEB0187_REV01!B:B,0),3)=L415,INDEX(
RAW_c_TEB0187_REV01!B:D,MATCH(H415,INDEX(RAW_c_TEB0187_REV01!B:B,MATCH(H415,RAW_c_TEB0187_REV01!B:B,)+1):'RAW_c_TEB0187_REV01'!B11486,)+MATCH(H415,RAW_c_TEB0187_REV01!B:B,),3),INDEX(RAW_c_TEB0187_REV01!B:D,MATCH(H415,RAW_c_TEB0187_REV01!B:B,0),3)),"---")))=1,"---",IF(K415&lt;&gt;"---",IF(INDEX(RAW_c_TEB0187_REV01!B:D,MATCH(H415,RAW_c_TEB0187_REV01!B:B,0),3)=L415,INDEX(
RAW_c_TEB0187_REV01!B:D,MATCH(H415,INDEX(RAW_c_TEB0187_REV01!B:B,MATCH(H415,RAW_c_TEB0187_REV01!B:B,)+1):'RAW_c_TEB0187_REV01'!B11486,)+MATCH(H415,RAW_c_TEB0187_REV01!B:B,),3),INDEX(RAW_c_TEB0187_REV01!B:D,MATCH(H415,RAW_c_TEB0187_REV01!B:B,0),3)),"---")),"---")</f>
        <v>J21-2</v>
      </c>
      <c r="N415" t="str">
        <f>IFERROR(IF(AND(B415="B2B",J415="--"),L415,IF(
COUNTIF(B2B!H:H,(IF(K415&lt;&gt;"---",IF(INDEX(RAW_c_TEB0187_REV01!B:D,MATCH(H415,RAW_c_TEB0187_REV01!B:B,0),3)=L415,INDEX(
RAW_c_TEB0187_REV01!B:D,MATCH(H415,INDEX(RAW_c_TEB0187_REV01!B:B,MATCH(H415,RAW_c_TEB0187_REV01!B:B,)+1):'RAW_c_TEB0187_REV01'!B11486,)+MATCH(H415,RAW_c_TEB0187_REV01!B:B,),3),INDEX(RAW_c_TEB0187_REV01!B:D,MATCH(H415,RAW_c_TEB0187_REV01!B:B,0),3)),"---")))=0,"---",IF(K415&lt;&gt;"---",IF(INDEX(RAW_c_TEB0187_REV01!B:D,MATCH(H415,RAW_c_TEB0187_REV01!B:B,0),3)=L415,INDEX(
RAW_c_TEB0187_REV01!B:D,MATCH(H415,INDEX(RAW_c_TEB0187_REV01!B:B,MATCH(H415,RAW_c_TEB0187_REV01!B:B,)+1):'RAW_c_TEB0187_REV01'!B11486,)+MATCH(H415,RAW_c_TEB0187_REV01!B:B,),3),INDEX(RAW_c_TEB0187_REV01!B:D,MATCH(H415,RAW_c_TEB0187_REV01!B:B,0),3)),"---"))),"---")</f>
        <v>J2-C50</v>
      </c>
      <c r="T415">
        <f>COUNTIF(RAW_c_TEB0187_REV01!B:B,G415)</f>
        <v>2</v>
      </c>
      <c r="U415" t="str">
        <f t="shared" si="41"/>
        <v>B2B-IO</v>
      </c>
    </row>
    <row r="416" spans="1:21" x14ac:dyDescent="0.25">
      <c r="A416" t="s">
        <v>5997</v>
      </c>
      <c r="B416" t="s">
        <v>39</v>
      </c>
      <c r="C416" t="s">
        <v>5625</v>
      </c>
      <c r="D416" t="s">
        <v>410</v>
      </c>
      <c r="E416" t="s">
        <v>340</v>
      </c>
      <c r="F416" t="str">
        <f t="shared" si="36"/>
        <v>J2-C51</v>
      </c>
      <c r="G416" t="str">
        <f>VLOOKUP(F416,RAW_c_TEB0187_REV01!A:B,2,0)</f>
        <v>VCCIO_3B_B</v>
      </c>
      <c r="H416" t="str">
        <f t="shared" si="37"/>
        <v>VCCIO_3B_B</v>
      </c>
      <c r="I416" t="str">
        <f t="shared" si="38"/>
        <v>--</v>
      </c>
      <c r="J416" t="str">
        <f t="shared" si="39"/>
        <v>--</v>
      </c>
      <c r="K416">
        <f>IFERROR(IF(J416="--",IF(G416=H416,VLOOKUP(G416,RAW_c_TEB0187_REV01!L:N,3,0),SUM(VLOOKUP(H416,RAW_c_TEB0187_REV01!L:N,3,0),VLOOKUP(G416,RAW_c_TEB0187_REV01!L:N,3,0))),"---"),"---")</f>
        <v>3.9260999999999999</v>
      </c>
      <c r="L416" t="str">
        <f t="shared" si="40"/>
        <v>J2-C51</v>
      </c>
      <c r="M416" t="str">
        <f>IFERROR(IF(
COUNTIF(B2B!H:H,(IF(K416&lt;&gt;"---",IF(INDEX(RAW_c_TEB0187_REV01!B:D,MATCH(H416,RAW_c_TEB0187_REV01!B:B,0),3)=L416,INDEX(
RAW_c_TEB0187_REV01!B:D,MATCH(H416,INDEX(RAW_c_TEB0187_REV01!B:B,MATCH(H416,RAW_c_TEB0187_REV01!B:B,)+1):'RAW_c_TEB0187_REV01'!B11487,)+MATCH(H416,RAW_c_TEB0187_REV01!B:B,),3),INDEX(RAW_c_TEB0187_REV01!B:D,MATCH(H416,RAW_c_TEB0187_REV01!B:B,0),3)),"---")))=1,"---",IF(K416&lt;&gt;"---",IF(INDEX(RAW_c_TEB0187_REV01!B:D,MATCH(H416,RAW_c_TEB0187_REV01!B:B,0),3)=L416,INDEX(
RAW_c_TEB0187_REV01!B:D,MATCH(H416,INDEX(RAW_c_TEB0187_REV01!B:B,MATCH(H416,RAW_c_TEB0187_REV01!B:B,)+1):'RAW_c_TEB0187_REV01'!B11487,)+MATCH(H416,RAW_c_TEB0187_REV01!B:B,),3),INDEX(RAW_c_TEB0187_REV01!B:D,MATCH(H416,RAW_c_TEB0187_REV01!B:B,0),3)),"---")),"---")</f>
        <v>---</v>
      </c>
      <c r="N416" t="str">
        <f>IFERROR(IF(AND(B416="B2B",J416="--"),L416,IF(
COUNTIF(B2B!H:H,(IF(K416&lt;&gt;"---",IF(INDEX(RAW_c_TEB0187_REV01!B:D,MATCH(H416,RAW_c_TEB0187_REV01!B:B,0),3)=L416,INDEX(
RAW_c_TEB0187_REV01!B:D,MATCH(H416,INDEX(RAW_c_TEB0187_REV01!B:B,MATCH(H416,RAW_c_TEB0187_REV01!B:B,)+1):'RAW_c_TEB0187_REV01'!B11487,)+MATCH(H416,RAW_c_TEB0187_REV01!B:B,),3),INDEX(RAW_c_TEB0187_REV01!B:D,MATCH(H416,RAW_c_TEB0187_REV01!B:B,0),3)),"---")))=0,"---",IF(K416&lt;&gt;"---",IF(INDEX(RAW_c_TEB0187_REV01!B:D,MATCH(H416,RAW_c_TEB0187_REV01!B:B,0),3)=L416,INDEX(
RAW_c_TEB0187_REV01!B:D,MATCH(H416,INDEX(RAW_c_TEB0187_REV01!B:B,MATCH(H416,RAW_c_TEB0187_REV01!B:B,)+1):'RAW_c_TEB0187_REV01'!B11487,)+MATCH(H416,RAW_c_TEB0187_REV01!B:B,),3),INDEX(RAW_c_TEB0187_REV01!B:D,MATCH(H416,RAW_c_TEB0187_REV01!B:B,0),3)),"---"))),"---")</f>
        <v>J2-C51</v>
      </c>
      <c r="T416">
        <f>COUNTIF(RAW_c_TEB0187_REV01!B:B,G416)</f>
        <v>3</v>
      </c>
      <c r="U416" t="str">
        <f t="shared" si="41"/>
        <v>B2B-PWR</v>
      </c>
    </row>
    <row r="417" spans="1:21" x14ac:dyDescent="0.25">
      <c r="A417" t="s">
        <v>5998</v>
      </c>
      <c r="B417" t="s">
        <v>39</v>
      </c>
      <c r="C417" t="s">
        <v>5619</v>
      </c>
      <c r="D417" t="s">
        <v>410</v>
      </c>
      <c r="E417" t="s">
        <v>341</v>
      </c>
      <c r="F417" t="str">
        <f t="shared" si="36"/>
        <v>J2-C52</v>
      </c>
      <c r="G417" t="str">
        <f>VLOOKUP(F417,RAW_c_TEB0187_REV01!A:B,2,0)</f>
        <v>CX_RESET</v>
      </c>
      <c r="H417" t="str">
        <f t="shared" si="37"/>
        <v>CX_RESET</v>
      </c>
      <c r="I417" t="str">
        <f t="shared" si="38"/>
        <v>--</v>
      </c>
      <c r="J417" t="str">
        <f t="shared" si="39"/>
        <v>--</v>
      </c>
      <c r="K417">
        <f>IFERROR(IF(J417="--",IF(G417=H417,VLOOKUP(G417,RAW_c_TEB0187_REV01!L:N,3,0),SUM(VLOOKUP(H417,RAW_c_TEB0187_REV01!L:N,3,0),VLOOKUP(G417,RAW_c_TEB0187_REV01!L:N,3,0))),"---"),"---")</f>
        <v>68.217699999999994</v>
      </c>
      <c r="L417" t="str">
        <f t="shared" si="40"/>
        <v>J2-C52</v>
      </c>
      <c r="M417" t="str">
        <f>IFERROR(IF(
COUNTIF(B2B!H:H,(IF(K417&lt;&gt;"---",IF(INDEX(RAW_c_TEB0187_REV01!B:D,MATCH(H417,RAW_c_TEB0187_REV01!B:B,0),3)=L417,INDEX(
RAW_c_TEB0187_REV01!B:D,MATCH(H417,INDEX(RAW_c_TEB0187_REV01!B:B,MATCH(H417,RAW_c_TEB0187_REV01!B:B,)+1):'RAW_c_TEB0187_REV01'!B11488,)+MATCH(H417,RAW_c_TEB0187_REV01!B:B,),3),INDEX(RAW_c_TEB0187_REV01!B:D,MATCH(H417,RAW_c_TEB0187_REV01!B:B,0),3)),"---")))=1,"---",IF(K417&lt;&gt;"---",IF(INDEX(RAW_c_TEB0187_REV01!B:D,MATCH(H417,RAW_c_TEB0187_REV01!B:B,0),3)=L417,INDEX(
RAW_c_TEB0187_REV01!B:D,MATCH(H417,INDEX(RAW_c_TEB0187_REV01!B:B,MATCH(H417,RAW_c_TEB0187_REV01!B:B,)+1):'RAW_c_TEB0187_REV01'!B11488,)+MATCH(H417,RAW_c_TEB0187_REV01!B:B,),3),INDEX(RAW_c_TEB0187_REV01!B:D,MATCH(H417,RAW_c_TEB0187_REV01!B:B,0),3)),"---")),"---")</f>
        <v>J21-8</v>
      </c>
      <c r="N417" t="str">
        <f>IFERROR(IF(AND(B417="B2B",J417="--"),L417,IF(
COUNTIF(B2B!H:H,(IF(K417&lt;&gt;"---",IF(INDEX(RAW_c_TEB0187_REV01!B:D,MATCH(H417,RAW_c_TEB0187_REV01!B:B,0),3)=L417,INDEX(
RAW_c_TEB0187_REV01!B:D,MATCH(H417,INDEX(RAW_c_TEB0187_REV01!B:B,MATCH(H417,RAW_c_TEB0187_REV01!B:B,)+1):'RAW_c_TEB0187_REV01'!B11488,)+MATCH(H417,RAW_c_TEB0187_REV01!B:B,),3),INDEX(RAW_c_TEB0187_REV01!B:D,MATCH(H417,RAW_c_TEB0187_REV01!B:B,0),3)),"---")))=0,"---",IF(K417&lt;&gt;"---",IF(INDEX(RAW_c_TEB0187_REV01!B:D,MATCH(H417,RAW_c_TEB0187_REV01!B:B,0),3)=L417,INDEX(
RAW_c_TEB0187_REV01!B:D,MATCH(H417,INDEX(RAW_c_TEB0187_REV01!B:B,MATCH(H417,RAW_c_TEB0187_REV01!B:B,)+1):'RAW_c_TEB0187_REV01'!B11488,)+MATCH(H417,RAW_c_TEB0187_REV01!B:B,),3),INDEX(RAW_c_TEB0187_REV01!B:D,MATCH(H417,RAW_c_TEB0187_REV01!B:B,0),3)),"---"))),"---")</f>
        <v>J2-C52</v>
      </c>
      <c r="T417">
        <f>COUNTIF(RAW_c_TEB0187_REV01!B:B,G417)</f>
        <v>2</v>
      </c>
      <c r="U417" t="str">
        <f t="shared" si="41"/>
        <v>B2B-IO</v>
      </c>
    </row>
    <row r="418" spans="1:21" x14ac:dyDescent="0.25">
      <c r="A418" t="s">
        <v>5999</v>
      </c>
      <c r="B418" t="s">
        <v>39</v>
      </c>
      <c r="C418" t="s">
        <v>5619</v>
      </c>
      <c r="D418" t="s">
        <v>410</v>
      </c>
      <c r="E418" t="s">
        <v>342</v>
      </c>
      <c r="F418" t="str">
        <f t="shared" si="36"/>
        <v>J2-C53</v>
      </c>
      <c r="G418" t="str">
        <f>VLOOKUP(F418,RAW_c_TEB0187_REV01!A:B,2,0)</f>
        <v>CX_HSI</v>
      </c>
      <c r="H418" t="str">
        <f t="shared" si="37"/>
        <v>CX_HSI</v>
      </c>
      <c r="I418" t="str">
        <f t="shared" si="38"/>
        <v>--</v>
      </c>
      <c r="J418" t="str">
        <f t="shared" si="39"/>
        <v>--</v>
      </c>
      <c r="K418">
        <f>IFERROR(IF(J418="--",IF(G418=H418,VLOOKUP(G418,RAW_c_TEB0187_REV01!L:N,3,0),SUM(VLOOKUP(H418,RAW_c_TEB0187_REV01!L:N,3,0),VLOOKUP(G418,RAW_c_TEB0187_REV01!L:N,3,0))),"---"),"---")</f>
        <v>68.670199999999994</v>
      </c>
      <c r="L418" t="str">
        <f t="shared" si="40"/>
        <v>J2-C53</v>
      </c>
      <c r="M418" t="str">
        <f>IFERROR(IF(
COUNTIF(B2B!H:H,(IF(K418&lt;&gt;"---",IF(INDEX(RAW_c_TEB0187_REV01!B:D,MATCH(H418,RAW_c_TEB0187_REV01!B:B,0),3)=L418,INDEX(
RAW_c_TEB0187_REV01!B:D,MATCH(H418,INDEX(RAW_c_TEB0187_REV01!B:B,MATCH(H418,RAW_c_TEB0187_REV01!B:B,)+1):'RAW_c_TEB0187_REV01'!B11489,)+MATCH(H418,RAW_c_TEB0187_REV01!B:B,),3),INDEX(RAW_c_TEB0187_REV01!B:D,MATCH(H418,RAW_c_TEB0187_REV01!B:B,0),3)),"---")))=1,"---",IF(K418&lt;&gt;"---",IF(INDEX(RAW_c_TEB0187_REV01!B:D,MATCH(H418,RAW_c_TEB0187_REV01!B:B,0),3)=L418,INDEX(
RAW_c_TEB0187_REV01!B:D,MATCH(H418,INDEX(RAW_c_TEB0187_REV01!B:B,MATCH(H418,RAW_c_TEB0187_REV01!B:B,)+1):'RAW_c_TEB0187_REV01'!B11489,)+MATCH(H418,RAW_c_TEB0187_REV01!B:B,),3),INDEX(RAW_c_TEB0187_REV01!B:D,MATCH(H418,RAW_c_TEB0187_REV01!B:B,0),3)),"---")),"---")</f>
        <v>J21-10</v>
      </c>
      <c r="N418" t="str">
        <f>IFERROR(IF(AND(B418="B2B",J418="--"),L418,IF(
COUNTIF(B2B!H:H,(IF(K418&lt;&gt;"---",IF(INDEX(RAW_c_TEB0187_REV01!B:D,MATCH(H418,RAW_c_TEB0187_REV01!B:B,0),3)=L418,INDEX(
RAW_c_TEB0187_REV01!B:D,MATCH(H418,INDEX(RAW_c_TEB0187_REV01!B:B,MATCH(H418,RAW_c_TEB0187_REV01!B:B,)+1):'RAW_c_TEB0187_REV01'!B11489,)+MATCH(H418,RAW_c_TEB0187_REV01!B:B,),3),INDEX(RAW_c_TEB0187_REV01!B:D,MATCH(H418,RAW_c_TEB0187_REV01!B:B,0),3)),"---")))=0,"---",IF(K418&lt;&gt;"---",IF(INDEX(RAW_c_TEB0187_REV01!B:D,MATCH(H418,RAW_c_TEB0187_REV01!B:B,0),3)=L418,INDEX(
RAW_c_TEB0187_REV01!B:D,MATCH(H418,INDEX(RAW_c_TEB0187_REV01!B:B,MATCH(H418,RAW_c_TEB0187_REV01!B:B,)+1):'RAW_c_TEB0187_REV01'!B11489,)+MATCH(H418,RAW_c_TEB0187_REV01!B:B,),3),INDEX(RAW_c_TEB0187_REV01!B:D,MATCH(H418,RAW_c_TEB0187_REV01!B:B,0),3)),"---"))),"---")</f>
        <v>J2-C53</v>
      </c>
      <c r="T418">
        <f>COUNTIF(RAW_c_TEB0187_REV01!B:B,G418)</f>
        <v>2</v>
      </c>
      <c r="U418" t="str">
        <f t="shared" si="41"/>
        <v>B2B-IO</v>
      </c>
    </row>
    <row r="419" spans="1:21" x14ac:dyDescent="0.25">
      <c r="A419" t="s">
        <v>6000</v>
      </c>
      <c r="B419" t="s">
        <v>39</v>
      </c>
      <c r="C419" t="s">
        <v>5619</v>
      </c>
      <c r="D419" t="s">
        <v>410</v>
      </c>
      <c r="E419" t="s">
        <v>343</v>
      </c>
      <c r="F419" t="str">
        <f t="shared" si="36"/>
        <v>J2-C54</v>
      </c>
      <c r="G419" t="str">
        <f>VLOOKUP(F419,RAW_c_TEB0187_REV01!A:B,2,0)</f>
        <v>NetJ2_C54</v>
      </c>
      <c r="H419" t="str">
        <f t="shared" si="37"/>
        <v>NetJ2_C54</v>
      </c>
      <c r="I419" t="str">
        <f t="shared" si="38"/>
        <v>--</v>
      </c>
      <c r="J419" t="str">
        <f t="shared" si="39"/>
        <v>--</v>
      </c>
      <c r="K419">
        <f>IFERROR(IF(J419="--",IF(G419=H419,VLOOKUP(G419,RAW_c_TEB0187_REV01!L:N,3,0),SUM(VLOOKUP(H419,RAW_c_TEB0187_REV01!L:N,3,0),VLOOKUP(G419,RAW_c_TEB0187_REV01!L:N,3,0))),"---"),"---")</f>
        <v>2.4967000000000001</v>
      </c>
      <c r="L419" t="str">
        <f t="shared" si="40"/>
        <v>J2-C54</v>
      </c>
      <c r="M419" t="str">
        <f>IFERROR(IF(
COUNTIF(B2B!H:H,(IF(K419&lt;&gt;"---",IF(INDEX(RAW_c_TEB0187_REV01!B:D,MATCH(H419,RAW_c_TEB0187_REV01!B:B,0),3)=L419,INDEX(
RAW_c_TEB0187_REV01!B:D,MATCH(H419,INDEX(RAW_c_TEB0187_REV01!B:B,MATCH(H419,RAW_c_TEB0187_REV01!B:B,)+1):'RAW_c_TEB0187_REV01'!B11490,)+MATCH(H419,RAW_c_TEB0187_REV01!B:B,),3),INDEX(RAW_c_TEB0187_REV01!B:D,MATCH(H419,RAW_c_TEB0187_REV01!B:B,0),3)),"---")))=1,"---",IF(K419&lt;&gt;"---",IF(INDEX(RAW_c_TEB0187_REV01!B:D,MATCH(H419,RAW_c_TEB0187_REV01!B:B,0),3)=L419,INDEX(
RAW_c_TEB0187_REV01!B:D,MATCH(H419,INDEX(RAW_c_TEB0187_REV01!B:B,MATCH(H419,RAW_c_TEB0187_REV01!B:B,)+1):'RAW_c_TEB0187_REV01'!B11490,)+MATCH(H419,RAW_c_TEB0187_REV01!B:B,),3),INDEX(RAW_c_TEB0187_REV01!B:D,MATCH(H419,RAW_c_TEB0187_REV01!B:B,0),3)),"---")),"---")</f>
        <v>R28-1</v>
      </c>
      <c r="N419" t="str">
        <f>IFERROR(IF(AND(B419="B2B",J419="--"),L419,IF(
COUNTIF(B2B!H:H,(IF(K419&lt;&gt;"---",IF(INDEX(RAW_c_TEB0187_REV01!B:D,MATCH(H419,RAW_c_TEB0187_REV01!B:B,0),3)=L419,INDEX(
RAW_c_TEB0187_REV01!B:D,MATCH(H419,INDEX(RAW_c_TEB0187_REV01!B:B,MATCH(H419,RAW_c_TEB0187_REV01!B:B,)+1):'RAW_c_TEB0187_REV01'!B11490,)+MATCH(H419,RAW_c_TEB0187_REV01!B:B,),3),INDEX(RAW_c_TEB0187_REV01!B:D,MATCH(H419,RAW_c_TEB0187_REV01!B:B,0),3)),"---")))=0,"---",IF(K419&lt;&gt;"---",IF(INDEX(RAW_c_TEB0187_REV01!B:D,MATCH(H419,RAW_c_TEB0187_REV01!B:B,0),3)=L419,INDEX(
RAW_c_TEB0187_REV01!B:D,MATCH(H419,INDEX(RAW_c_TEB0187_REV01!B:B,MATCH(H419,RAW_c_TEB0187_REV01!B:B,)+1):'RAW_c_TEB0187_REV01'!B11490,)+MATCH(H419,RAW_c_TEB0187_REV01!B:B,),3),INDEX(RAW_c_TEB0187_REV01!B:D,MATCH(H419,RAW_c_TEB0187_REV01!B:B,0),3)),"---"))),"---")</f>
        <v>J2-C54</v>
      </c>
      <c r="T419">
        <f>COUNTIF(RAW_c_TEB0187_REV01!B:B,G419)</f>
        <v>2</v>
      </c>
      <c r="U419" t="str">
        <f t="shared" si="41"/>
        <v>B2B-IO</v>
      </c>
    </row>
    <row r="420" spans="1:21" x14ac:dyDescent="0.25">
      <c r="A420" t="s">
        <v>6001</v>
      </c>
      <c r="B420" t="s">
        <v>39</v>
      </c>
      <c r="C420" t="s">
        <v>5619</v>
      </c>
      <c r="D420" t="s">
        <v>410</v>
      </c>
      <c r="E420" t="s">
        <v>344</v>
      </c>
      <c r="F420" t="str">
        <f t="shared" si="36"/>
        <v>J2-C55</v>
      </c>
      <c r="G420" t="str">
        <f>VLOOKUP(F420,RAW_c_TEB0187_REV01!A:B,2,0)</f>
        <v>NetJ2_C55</v>
      </c>
      <c r="H420" t="str">
        <f t="shared" si="37"/>
        <v>NetJ2_C55</v>
      </c>
      <c r="I420" t="str">
        <f t="shared" si="38"/>
        <v>--</v>
      </c>
      <c r="J420" t="str">
        <f t="shared" si="39"/>
        <v>--</v>
      </c>
      <c r="K420" t="str">
        <f>IFERROR(IF(J420="--",IF(G420=H420,VLOOKUP(G420,RAW_c_TEB0187_REV01!L:N,3,0),SUM(VLOOKUP(H420,RAW_c_TEB0187_REV01!L:N,3,0),VLOOKUP(G420,RAW_c_TEB0187_REV01!L:N,3,0))),"---"),"---")</f>
        <v>---</v>
      </c>
      <c r="L420" t="str">
        <f t="shared" si="40"/>
        <v>J2-C55</v>
      </c>
      <c r="M420" t="str">
        <f>IFERROR(IF(
COUNTIF(B2B!H:H,(IF(K420&lt;&gt;"---",IF(INDEX(RAW_c_TEB0187_REV01!B:D,MATCH(H420,RAW_c_TEB0187_REV01!B:B,0),3)=L420,INDEX(
RAW_c_TEB0187_REV01!B:D,MATCH(H420,INDEX(RAW_c_TEB0187_REV01!B:B,MATCH(H420,RAW_c_TEB0187_REV01!B:B,)+1):'RAW_c_TEB0187_REV01'!B11491,)+MATCH(H420,RAW_c_TEB0187_REV01!B:B,),3),INDEX(RAW_c_TEB0187_REV01!B:D,MATCH(H420,RAW_c_TEB0187_REV01!B:B,0),3)),"---")))=1,"---",IF(K420&lt;&gt;"---",IF(INDEX(RAW_c_TEB0187_REV01!B:D,MATCH(H420,RAW_c_TEB0187_REV01!B:B,0),3)=L420,INDEX(
RAW_c_TEB0187_REV01!B:D,MATCH(H420,INDEX(RAW_c_TEB0187_REV01!B:B,MATCH(H420,RAW_c_TEB0187_REV01!B:B,)+1):'RAW_c_TEB0187_REV01'!B11491,)+MATCH(H420,RAW_c_TEB0187_REV01!B:B,),3),INDEX(RAW_c_TEB0187_REV01!B:D,MATCH(H420,RAW_c_TEB0187_REV01!B:B,0),3)),"---")),"---")</f>
        <v>---</v>
      </c>
      <c r="N420" t="str">
        <f>IFERROR(IF(AND(B420="B2B",J420="--"),L420,IF(
COUNTIF(B2B!H:H,(IF(K420&lt;&gt;"---",IF(INDEX(RAW_c_TEB0187_REV01!B:D,MATCH(H420,RAW_c_TEB0187_REV01!B:B,0),3)=L420,INDEX(
RAW_c_TEB0187_REV01!B:D,MATCH(H420,INDEX(RAW_c_TEB0187_REV01!B:B,MATCH(H420,RAW_c_TEB0187_REV01!B:B,)+1):'RAW_c_TEB0187_REV01'!B11491,)+MATCH(H420,RAW_c_TEB0187_REV01!B:B,),3),INDEX(RAW_c_TEB0187_REV01!B:D,MATCH(H420,RAW_c_TEB0187_REV01!B:B,0),3)),"---")))=0,"---",IF(K420&lt;&gt;"---",IF(INDEX(RAW_c_TEB0187_REV01!B:D,MATCH(H420,RAW_c_TEB0187_REV01!B:B,0),3)=L420,INDEX(
RAW_c_TEB0187_REV01!B:D,MATCH(H420,INDEX(RAW_c_TEB0187_REV01!B:B,MATCH(H420,RAW_c_TEB0187_REV01!B:B,)+1):'RAW_c_TEB0187_REV01'!B11491,)+MATCH(H420,RAW_c_TEB0187_REV01!B:B,),3),INDEX(RAW_c_TEB0187_REV01!B:D,MATCH(H420,RAW_c_TEB0187_REV01!B:B,0),3)),"---"))),"---")</f>
        <v>J2-C55</v>
      </c>
      <c r="T420">
        <f>COUNTIF(RAW_c_TEB0187_REV01!B:B,G420)</f>
        <v>1</v>
      </c>
      <c r="U420" t="str">
        <f t="shared" si="41"/>
        <v>B2B-IO</v>
      </c>
    </row>
    <row r="421" spans="1:21" x14ac:dyDescent="0.25">
      <c r="A421" t="s">
        <v>6002</v>
      </c>
      <c r="B421" t="s">
        <v>39</v>
      </c>
      <c r="C421" t="s">
        <v>5619</v>
      </c>
      <c r="D421" t="s">
        <v>410</v>
      </c>
      <c r="E421" t="s">
        <v>345</v>
      </c>
      <c r="F421" t="str">
        <f t="shared" si="36"/>
        <v>J2-C56</v>
      </c>
      <c r="G421" t="str">
        <f>VLOOKUP(F421,RAW_c_TEB0187_REV01!A:B,2,0)</f>
        <v>B3B_REFCK_P</v>
      </c>
      <c r="H421" t="str">
        <f t="shared" si="37"/>
        <v>CK2_P</v>
      </c>
      <c r="I421" t="str">
        <f t="shared" si="38"/>
        <v>C455</v>
      </c>
      <c r="J421" t="str">
        <f t="shared" si="39"/>
        <v>--</v>
      </c>
      <c r="K421">
        <f>IFERROR(IF(J421="--",IF(G421=H421,VLOOKUP(G421,RAW_c_TEB0187_REV01!L:N,3,0),SUM(VLOOKUP(H421,RAW_c_TEB0187_REV01!L:N,3,0),VLOOKUP(G421,RAW_c_TEB0187_REV01!L:N,3,0))),"---"),"---")</f>
        <v>36.711400000000005</v>
      </c>
      <c r="L421" t="str">
        <f t="shared" si="40"/>
        <v>J2-C56</v>
      </c>
      <c r="M421" t="str">
        <f>IFERROR(IF(
COUNTIF(B2B!H:H,(IF(K421&lt;&gt;"---",IF(INDEX(RAW_c_TEB0187_REV01!B:D,MATCH(H421,RAW_c_TEB0187_REV01!B:B,0),3)=L421,INDEX(
RAW_c_TEB0187_REV01!B:D,MATCH(H421,INDEX(RAW_c_TEB0187_REV01!B:B,MATCH(H421,RAW_c_TEB0187_REV01!B:B,)+1):'RAW_c_TEB0187_REV01'!B11492,)+MATCH(H421,RAW_c_TEB0187_REV01!B:B,),3),INDEX(RAW_c_TEB0187_REV01!B:D,MATCH(H421,RAW_c_TEB0187_REV01!B:B,0),3)),"---")))=1,"---",IF(K421&lt;&gt;"---",IF(INDEX(RAW_c_TEB0187_REV01!B:D,MATCH(H421,RAW_c_TEB0187_REV01!B:B,0),3)=L421,INDEX(
RAW_c_TEB0187_REV01!B:D,MATCH(H421,INDEX(RAW_c_TEB0187_REV01!B:B,MATCH(H421,RAW_c_TEB0187_REV01!B:B,)+1):'RAW_c_TEB0187_REV01'!B11492,)+MATCH(H421,RAW_c_TEB0187_REV01!B:B,),3),INDEX(RAW_c_TEB0187_REV01!B:D,MATCH(H421,RAW_c_TEB0187_REV01!B:B,0),3)),"---")),"---")</f>
        <v>U10-22</v>
      </c>
      <c r="N421" t="str">
        <f>IFERROR(IF(AND(B421="B2B",J421="--"),L421,IF(
COUNTIF(B2B!H:H,(IF(K421&lt;&gt;"---",IF(INDEX(RAW_c_TEB0187_REV01!B:D,MATCH(H421,RAW_c_TEB0187_REV01!B:B,0),3)=L421,INDEX(
RAW_c_TEB0187_REV01!B:D,MATCH(H421,INDEX(RAW_c_TEB0187_REV01!B:B,MATCH(H421,RAW_c_TEB0187_REV01!B:B,)+1):'RAW_c_TEB0187_REV01'!B11492,)+MATCH(H421,RAW_c_TEB0187_REV01!B:B,),3),INDEX(RAW_c_TEB0187_REV01!B:D,MATCH(H421,RAW_c_TEB0187_REV01!B:B,0),3)),"---")))=0,"---",IF(K421&lt;&gt;"---",IF(INDEX(RAW_c_TEB0187_REV01!B:D,MATCH(H421,RAW_c_TEB0187_REV01!B:B,0),3)=L421,INDEX(
RAW_c_TEB0187_REV01!B:D,MATCH(H421,INDEX(RAW_c_TEB0187_REV01!B:B,MATCH(H421,RAW_c_TEB0187_REV01!B:B,)+1):'RAW_c_TEB0187_REV01'!B11492,)+MATCH(H421,RAW_c_TEB0187_REV01!B:B,),3),INDEX(RAW_c_TEB0187_REV01!B:D,MATCH(H421,RAW_c_TEB0187_REV01!B:B,0),3)),"---"))),"---")</f>
        <v>J2-C56</v>
      </c>
      <c r="T421">
        <f>COUNTIF(RAW_c_TEB0187_REV01!B:B,G421)</f>
        <v>5</v>
      </c>
      <c r="U421" t="str">
        <f t="shared" si="41"/>
        <v>B2B-IO</v>
      </c>
    </row>
    <row r="422" spans="1:21" x14ac:dyDescent="0.25">
      <c r="A422" t="s">
        <v>6003</v>
      </c>
      <c r="B422" t="s">
        <v>39</v>
      </c>
      <c r="C422" t="s">
        <v>5619</v>
      </c>
      <c r="D422" t="s">
        <v>410</v>
      </c>
      <c r="E422" t="s">
        <v>346</v>
      </c>
      <c r="F422" t="str">
        <f t="shared" si="36"/>
        <v>J2-C57</v>
      </c>
      <c r="G422" t="str">
        <f>VLOOKUP(F422,RAW_c_TEB0187_REV01!A:B,2,0)</f>
        <v>B3B_REFCK_N</v>
      </c>
      <c r="H422" t="str">
        <f t="shared" si="37"/>
        <v>CK2_N</v>
      </c>
      <c r="I422" t="str">
        <f t="shared" si="38"/>
        <v>C589</v>
      </c>
      <c r="J422" t="str">
        <f t="shared" si="39"/>
        <v>--</v>
      </c>
      <c r="K422">
        <f>IFERROR(IF(J422="--",IF(G422=H422,VLOOKUP(G422,RAW_c_TEB0187_REV01!L:N,3,0),SUM(VLOOKUP(H422,RAW_c_TEB0187_REV01!L:N,3,0),VLOOKUP(G422,RAW_c_TEB0187_REV01!L:N,3,0))),"---"),"---")</f>
        <v>36.644100000000002</v>
      </c>
      <c r="L422" t="str">
        <f t="shared" si="40"/>
        <v>J2-C57</v>
      </c>
      <c r="M422" t="str">
        <f>IFERROR(IF(
COUNTIF(B2B!H:H,(IF(K422&lt;&gt;"---",IF(INDEX(RAW_c_TEB0187_REV01!B:D,MATCH(H422,RAW_c_TEB0187_REV01!B:B,0),3)=L422,INDEX(
RAW_c_TEB0187_REV01!B:D,MATCH(H422,INDEX(RAW_c_TEB0187_REV01!B:B,MATCH(H422,RAW_c_TEB0187_REV01!B:B,)+1):'RAW_c_TEB0187_REV01'!B11493,)+MATCH(H422,RAW_c_TEB0187_REV01!B:B,),3),INDEX(RAW_c_TEB0187_REV01!B:D,MATCH(H422,RAW_c_TEB0187_REV01!B:B,0),3)),"---")))=1,"---",IF(K422&lt;&gt;"---",IF(INDEX(RAW_c_TEB0187_REV01!B:D,MATCH(H422,RAW_c_TEB0187_REV01!B:B,0),3)=L422,INDEX(
RAW_c_TEB0187_REV01!B:D,MATCH(H422,INDEX(RAW_c_TEB0187_REV01!B:B,MATCH(H422,RAW_c_TEB0187_REV01!B:B,)+1):'RAW_c_TEB0187_REV01'!B11493,)+MATCH(H422,RAW_c_TEB0187_REV01!B:B,),3),INDEX(RAW_c_TEB0187_REV01!B:D,MATCH(H422,RAW_c_TEB0187_REV01!B:B,0),3)),"---")),"---")</f>
        <v>U10-21</v>
      </c>
      <c r="N422" t="str">
        <f>IFERROR(IF(AND(B422="B2B",J422="--"),L422,IF(
COUNTIF(B2B!H:H,(IF(K422&lt;&gt;"---",IF(INDEX(RAW_c_TEB0187_REV01!B:D,MATCH(H422,RAW_c_TEB0187_REV01!B:B,0),3)=L422,INDEX(
RAW_c_TEB0187_REV01!B:D,MATCH(H422,INDEX(RAW_c_TEB0187_REV01!B:B,MATCH(H422,RAW_c_TEB0187_REV01!B:B,)+1):'RAW_c_TEB0187_REV01'!B11493,)+MATCH(H422,RAW_c_TEB0187_REV01!B:B,),3),INDEX(RAW_c_TEB0187_REV01!B:D,MATCH(H422,RAW_c_TEB0187_REV01!B:B,0),3)),"---")))=0,"---",IF(K422&lt;&gt;"---",IF(INDEX(RAW_c_TEB0187_REV01!B:D,MATCH(H422,RAW_c_TEB0187_REV01!B:B,0),3)=L422,INDEX(
RAW_c_TEB0187_REV01!B:D,MATCH(H422,INDEX(RAW_c_TEB0187_REV01!B:B,MATCH(H422,RAW_c_TEB0187_REV01!B:B,)+1):'RAW_c_TEB0187_REV01'!B11493,)+MATCH(H422,RAW_c_TEB0187_REV01!B:B,),3),INDEX(RAW_c_TEB0187_REV01!B:D,MATCH(H422,RAW_c_TEB0187_REV01!B:B,0),3)),"---"))),"---")</f>
        <v>J2-C57</v>
      </c>
      <c r="T422">
        <f>COUNTIF(RAW_c_TEB0187_REV01!B:B,G422)</f>
        <v>5</v>
      </c>
      <c r="U422" t="str">
        <f t="shared" si="41"/>
        <v>B2B-IO</v>
      </c>
    </row>
    <row r="423" spans="1:21" x14ac:dyDescent="0.25">
      <c r="A423" t="s">
        <v>6004</v>
      </c>
      <c r="B423" t="s">
        <v>39</v>
      </c>
      <c r="C423" t="s">
        <v>433</v>
      </c>
      <c r="D423" t="s">
        <v>410</v>
      </c>
      <c r="E423" t="s">
        <v>347</v>
      </c>
      <c r="F423" t="str">
        <f t="shared" si="36"/>
        <v>J2-C58</v>
      </c>
      <c r="G423" t="str">
        <f>VLOOKUP(F423,RAW_c_TEB0187_REV01!A:B,2,0)</f>
        <v>GND</v>
      </c>
      <c r="H423" t="str">
        <f t="shared" si="37"/>
        <v>GND</v>
      </c>
      <c r="I423" t="str">
        <f t="shared" si="38"/>
        <v>--</v>
      </c>
      <c r="J423" t="str">
        <f t="shared" si="39"/>
        <v>---</v>
      </c>
      <c r="K423" t="str">
        <f>IFERROR(IF(J423="--",IF(G423=H423,VLOOKUP(G423,RAW_c_TEB0187_REV01!L:N,3,0),SUM(VLOOKUP(H423,RAW_c_TEB0187_REV01!L:N,3,0),VLOOKUP(G423,RAW_c_TEB0187_REV01!L:N,3,0))),"---"),"---")</f>
        <v>---</v>
      </c>
      <c r="L423" t="str">
        <f t="shared" si="40"/>
        <v>J2-C58</v>
      </c>
      <c r="M423" t="str">
        <f>IFERROR(IF(
COUNTIF(B2B!H:H,(IF(K423&lt;&gt;"---",IF(INDEX(RAW_c_TEB0187_REV01!B:D,MATCH(H423,RAW_c_TEB0187_REV01!B:B,0),3)=L423,INDEX(
RAW_c_TEB0187_REV01!B:D,MATCH(H423,INDEX(RAW_c_TEB0187_REV01!B:B,MATCH(H423,RAW_c_TEB0187_REV01!B:B,)+1):'RAW_c_TEB0187_REV01'!B11494,)+MATCH(H423,RAW_c_TEB0187_REV01!B:B,),3),INDEX(RAW_c_TEB0187_REV01!B:D,MATCH(H423,RAW_c_TEB0187_REV01!B:B,0),3)),"---")))=1,"---",IF(K423&lt;&gt;"---",IF(INDEX(RAW_c_TEB0187_REV01!B:D,MATCH(H423,RAW_c_TEB0187_REV01!B:B,0),3)=L423,INDEX(
RAW_c_TEB0187_REV01!B:D,MATCH(H423,INDEX(RAW_c_TEB0187_REV01!B:B,MATCH(H423,RAW_c_TEB0187_REV01!B:B,)+1):'RAW_c_TEB0187_REV01'!B11494,)+MATCH(H423,RAW_c_TEB0187_REV01!B:B,),3),INDEX(RAW_c_TEB0187_REV01!B:D,MATCH(H423,RAW_c_TEB0187_REV01!B:B,0),3)),"---")),"---")</f>
        <v>---</v>
      </c>
      <c r="N423" t="str">
        <f>IFERROR(IF(AND(B423="B2B",J423="--"),L423,IF(
COUNTIF(B2B!H:H,(IF(K423&lt;&gt;"---",IF(INDEX(RAW_c_TEB0187_REV01!B:D,MATCH(H423,RAW_c_TEB0187_REV01!B:B,0),3)=L423,INDEX(
RAW_c_TEB0187_REV01!B:D,MATCH(H423,INDEX(RAW_c_TEB0187_REV01!B:B,MATCH(H423,RAW_c_TEB0187_REV01!B:B,)+1):'RAW_c_TEB0187_REV01'!B11494,)+MATCH(H423,RAW_c_TEB0187_REV01!B:B,),3),INDEX(RAW_c_TEB0187_REV01!B:D,MATCH(H423,RAW_c_TEB0187_REV01!B:B,0),3)),"---")))=0,"---",IF(K423&lt;&gt;"---",IF(INDEX(RAW_c_TEB0187_REV01!B:D,MATCH(H423,RAW_c_TEB0187_REV01!B:B,0),3)=L423,INDEX(
RAW_c_TEB0187_REV01!B:D,MATCH(H423,INDEX(RAW_c_TEB0187_REV01!B:B,MATCH(H423,RAW_c_TEB0187_REV01!B:B,)+1):'RAW_c_TEB0187_REV01'!B11494,)+MATCH(H423,RAW_c_TEB0187_REV01!B:B,),3),INDEX(RAW_c_TEB0187_REV01!B:D,MATCH(H423,RAW_c_TEB0187_REV01!B:B,0),3)),"---"))),"---")</f>
        <v>---</v>
      </c>
      <c r="T423">
        <f>COUNTIF(RAW_c_TEB0187_REV01!B:B,G423)</f>
        <v>1098</v>
      </c>
      <c r="U423" t="str">
        <f t="shared" si="41"/>
        <v>B2B-GND</v>
      </c>
    </row>
    <row r="424" spans="1:21" x14ac:dyDescent="0.25">
      <c r="A424" t="s">
        <v>6005</v>
      </c>
      <c r="B424" t="s">
        <v>39</v>
      </c>
      <c r="C424" t="s">
        <v>5625</v>
      </c>
      <c r="D424" t="s">
        <v>410</v>
      </c>
      <c r="E424" t="s">
        <v>348</v>
      </c>
      <c r="F424" t="str">
        <f t="shared" si="36"/>
        <v>J2-C59</v>
      </c>
      <c r="G424" t="str">
        <f>VLOOKUP(F424,RAW_c_TEB0187_REV01!A:B,2,0)</f>
        <v>VIN_SOM</v>
      </c>
      <c r="H424" t="str">
        <f t="shared" si="37"/>
        <v>VIN_SOM</v>
      </c>
      <c r="I424" t="str">
        <f t="shared" si="38"/>
        <v>--</v>
      </c>
      <c r="J424" t="str">
        <f t="shared" si="39"/>
        <v>--</v>
      </c>
      <c r="K424">
        <f>IFERROR(IF(J424="--",IF(G424=H424,VLOOKUP(G424,RAW_c_TEB0187_REV01!L:N,3,0),SUM(VLOOKUP(H424,RAW_c_TEB0187_REV01!L:N,3,0),VLOOKUP(G424,RAW_c_TEB0187_REV01!L:N,3,0))),"---"),"---")</f>
        <v>46.2408</v>
      </c>
      <c r="L424" t="str">
        <f t="shared" si="40"/>
        <v>J2-C59</v>
      </c>
      <c r="M424" t="str">
        <f>IFERROR(IF(
COUNTIF(B2B!H:H,(IF(K424&lt;&gt;"---",IF(INDEX(RAW_c_TEB0187_REV01!B:D,MATCH(H424,RAW_c_TEB0187_REV01!B:B,0),3)=L424,INDEX(
RAW_c_TEB0187_REV01!B:D,MATCH(H424,INDEX(RAW_c_TEB0187_REV01!B:B,MATCH(H424,RAW_c_TEB0187_REV01!B:B,)+1):'RAW_c_TEB0187_REV01'!B11495,)+MATCH(H424,RAW_c_TEB0187_REV01!B:B,),3),INDEX(RAW_c_TEB0187_REV01!B:D,MATCH(H424,RAW_c_TEB0187_REV01!B:B,0),3)),"---")))=1,"---",IF(K424&lt;&gt;"---",IF(INDEX(RAW_c_TEB0187_REV01!B:D,MATCH(H424,RAW_c_TEB0187_REV01!B:B,0),3)=L424,INDEX(
RAW_c_TEB0187_REV01!B:D,MATCH(H424,INDEX(RAW_c_TEB0187_REV01!B:B,MATCH(H424,RAW_c_TEB0187_REV01!B:B,)+1):'RAW_c_TEB0187_REV01'!B11495,)+MATCH(H424,RAW_c_TEB0187_REV01!B:B,),3),INDEX(RAW_c_TEB0187_REV01!B:D,MATCH(H424,RAW_c_TEB0187_REV01!B:B,0),3)),"---")),"---")</f>
        <v>---</v>
      </c>
      <c r="N424" t="str">
        <f>IFERROR(IF(AND(B424="B2B",J424="--"),L424,IF(
COUNTIF(B2B!H:H,(IF(K424&lt;&gt;"---",IF(INDEX(RAW_c_TEB0187_REV01!B:D,MATCH(H424,RAW_c_TEB0187_REV01!B:B,0),3)=L424,INDEX(
RAW_c_TEB0187_REV01!B:D,MATCH(H424,INDEX(RAW_c_TEB0187_REV01!B:B,MATCH(H424,RAW_c_TEB0187_REV01!B:B,)+1):'RAW_c_TEB0187_REV01'!B11495,)+MATCH(H424,RAW_c_TEB0187_REV01!B:B,),3),INDEX(RAW_c_TEB0187_REV01!B:D,MATCH(H424,RAW_c_TEB0187_REV01!B:B,0),3)),"---")))=0,"---",IF(K424&lt;&gt;"---",IF(INDEX(RAW_c_TEB0187_REV01!B:D,MATCH(H424,RAW_c_TEB0187_REV01!B:B,0),3)=L424,INDEX(
RAW_c_TEB0187_REV01!B:D,MATCH(H424,INDEX(RAW_c_TEB0187_REV01!B:B,MATCH(H424,RAW_c_TEB0187_REV01!B:B,)+1):'RAW_c_TEB0187_REV01'!B11495,)+MATCH(H424,RAW_c_TEB0187_REV01!B:B,),3),INDEX(RAW_c_TEB0187_REV01!B:D,MATCH(H424,RAW_c_TEB0187_REV01!B:B,0),3)),"---"))),"---")</f>
        <v>J2-C59</v>
      </c>
      <c r="T424">
        <f>COUNTIF(RAW_c_TEB0187_REV01!B:B,G424)</f>
        <v>19</v>
      </c>
      <c r="U424" t="str">
        <f t="shared" si="41"/>
        <v>B2B-PWR</v>
      </c>
    </row>
    <row r="425" spans="1:21" x14ac:dyDescent="0.25">
      <c r="A425" t="s">
        <v>6006</v>
      </c>
      <c r="B425" t="s">
        <v>39</v>
      </c>
      <c r="C425" t="s">
        <v>5625</v>
      </c>
      <c r="D425" t="s">
        <v>410</v>
      </c>
      <c r="E425" t="s">
        <v>349</v>
      </c>
      <c r="F425" t="str">
        <f t="shared" si="36"/>
        <v>J2-C60</v>
      </c>
      <c r="G425" t="str">
        <f>VLOOKUP(F425,RAW_c_TEB0187_REV01!A:B,2,0)</f>
        <v>VIN_SOM</v>
      </c>
      <c r="H425" t="str">
        <f t="shared" si="37"/>
        <v>VIN_SOM</v>
      </c>
      <c r="I425" t="str">
        <f t="shared" si="38"/>
        <v>--</v>
      </c>
      <c r="J425" t="str">
        <f t="shared" si="39"/>
        <v>--</v>
      </c>
      <c r="K425">
        <f>IFERROR(IF(J425="--",IF(G425=H425,VLOOKUP(G425,RAW_c_TEB0187_REV01!L:N,3,0),SUM(VLOOKUP(H425,RAW_c_TEB0187_REV01!L:N,3,0),VLOOKUP(G425,RAW_c_TEB0187_REV01!L:N,3,0))),"---"),"---")</f>
        <v>46.2408</v>
      </c>
      <c r="L425" t="str">
        <f t="shared" si="40"/>
        <v>J2-C60</v>
      </c>
      <c r="M425" t="str">
        <f>IFERROR(IF(
COUNTIF(B2B!H:H,(IF(K425&lt;&gt;"---",IF(INDEX(RAW_c_TEB0187_REV01!B:D,MATCH(H425,RAW_c_TEB0187_REV01!B:B,0),3)=L425,INDEX(
RAW_c_TEB0187_REV01!B:D,MATCH(H425,INDEX(RAW_c_TEB0187_REV01!B:B,MATCH(H425,RAW_c_TEB0187_REV01!B:B,)+1):'RAW_c_TEB0187_REV01'!B11496,)+MATCH(H425,RAW_c_TEB0187_REV01!B:B,),3),INDEX(RAW_c_TEB0187_REV01!B:D,MATCH(H425,RAW_c_TEB0187_REV01!B:B,0),3)),"---")))=1,"---",IF(K425&lt;&gt;"---",IF(INDEX(RAW_c_TEB0187_REV01!B:D,MATCH(H425,RAW_c_TEB0187_REV01!B:B,0),3)=L425,INDEX(
RAW_c_TEB0187_REV01!B:D,MATCH(H425,INDEX(RAW_c_TEB0187_REV01!B:B,MATCH(H425,RAW_c_TEB0187_REV01!B:B,)+1):'RAW_c_TEB0187_REV01'!B11496,)+MATCH(H425,RAW_c_TEB0187_REV01!B:B,),3),INDEX(RAW_c_TEB0187_REV01!B:D,MATCH(H425,RAW_c_TEB0187_REV01!B:B,0),3)),"---")),"---")</f>
        <v>---</v>
      </c>
      <c r="N425" t="str">
        <f>IFERROR(IF(AND(B425="B2B",J425="--"),L425,IF(
COUNTIF(B2B!H:H,(IF(K425&lt;&gt;"---",IF(INDEX(RAW_c_TEB0187_REV01!B:D,MATCH(H425,RAW_c_TEB0187_REV01!B:B,0),3)=L425,INDEX(
RAW_c_TEB0187_REV01!B:D,MATCH(H425,INDEX(RAW_c_TEB0187_REV01!B:B,MATCH(H425,RAW_c_TEB0187_REV01!B:B,)+1):'RAW_c_TEB0187_REV01'!B11496,)+MATCH(H425,RAW_c_TEB0187_REV01!B:B,),3),INDEX(RAW_c_TEB0187_REV01!B:D,MATCH(H425,RAW_c_TEB0187_REV01!B:B,0),3)),"---")))=0,"---",IF(K425&lt;&gt;"---",IF(INDEX(RAW_c_TEB0187_REV01!B:D,MATCH(H425,RAW_c_TEB0187_REV01!B:B,0),3)=L425,INDEX(
RAW_c_TEB0187_REV01!B:D,MATCH(H425,INDEX(RAW_c_TEB0187_REV01!B:B,MATCH(H425,RAW_c_TEB0187_REV01!B:B,)+1):'RAW_c_TEB0187_REV01'!B11496,)+MATCH(H425,RAW_c_TEB0187_REV01!B:B,),3),INDEX(RAW_c_TEB0187_REV01!B:D,MATCH(H425,RAW_c_TEB0187_REV01!B:B,0),3)),"---"))),"---")</f>
        <v>J2-C60</v>
      </c>
      <c r="T425">
        <f>COUNTIF(RAW_c_TEB0187_REV01!B:B,G425)</f>
        <v>19</v>
      </c>
      <c r="U425" t="str">
        <f t="shared" si="41"/>
        <v>B2B-PWR</v>
      </c>
    </row>
    <row r="426" spans="1:21" x14ac:dyDescent="0.25">
      <c r="A426" t="s">
        <v>6007</v>
      </c>
      <c r="B426" t="s">
        <v>39</v>
      </c>
      <c r="C426" t="s">
        <v>6008</v>
      </c>
      <c r="D426" t="s">
        <v>410</v>
      </c>
      <c r="E426" t="s">
        <v>350</v>
      </c>
      <c r="F426" t="str">
        <f t="shared" si="36"/>
        <v>J2-D1</v>
      </c>
      <c r="G426" t="str">
        <f>VLOOKUP(F426,RAW_c_TEB0187_REV01!A:B,2,0)</f>
        <v>GTSR4A_RXCLK_P</v>
      </c>
      <c r="H426" t="str">
        <f t="shared" si="37"/>
        <v>CK6_P</v>
      </c>
      <c r="I426" t="str">
        <f t="shared" si="38"/>
        <v>C596</v>
      </c>
      <c r="J426" t="str">
        <f t="shared" si="39"/>
        <v>--</v>
      </c>
      <c r="K426">
        <f>IFERROR(IF(J426="--",IF(G426=H426,VLOOKUP(G426,RAW_c_TEB0187_REV01!L:N,3,0),SUM(VLOOKUP(H426,RAW_c_TEB0187_REV01!L:N,3,0),VLOOKUP(G426,RAW_c_TEB0187_REV01!L:N,3,0))),"---"),"---")</f>
        <v>39.7744</v>
      </c>
      <c r="L426" t="str">
        <f t="shared" si="40"/>
        <v>J2-D1</v>
      </c>
      <c r="M426" t="str">
        <f>IFERROR(IF(
COUNTIF(B2B!H:H,(IF(K426&lt;&gt;"---",IF(INDEX(RAW_c_TEB0187_REV01!B:D,MATCH(H426,RAW_c_TEB0187_REV01!B:B,0),3)=L426,INDEX(
RAW_c_TEB0187_REV01!B:D,MATCH(H426,INDEX(RAW_c_TEB0187_REV01!B:B,MATCH(H426,RAW_c_TEB0187_REV01!B:B,)+1):'RAW_c_TEB0187_REV01'!B11497,)+MATCH(H426,RAW_c_TEB0187_REV01!B:B,),3),INDEX(RAW_c_TEB0187_REV01!B:D,MATCH(H426,RAW_c_TEB0187_REV01!B:B,0),3)),"---")))=1,"---",IF(K426&lt;&gt;"---",IF(INDEX(RAW_c_TEB0187_REV01!B:D,MATCH(H426,RAW_c_TEB0187_REV01!B:B,0),3)=L426,INDEX(
RAW_c_TEB0187_REV01!B:D,MATCH(H426,INDEX(RAW_c_TEB0187_REV01!B:B,MATCH(H426,RAW_c_TEB0187_REV01!B:B,)+1):'RAW_c_TEB0187_REV01'!B11497,)+MATCH(H426,RAW_c_TEB0187_REV01!B:B,),3),INDEX(RAW_c_TEB0187_REV01!B:D,MATCH(H426,RAW_c_TEB0187_REV01!B:B,0),3)),"---")),"---")</f>
        <v>U10-32</v>
      </c>
      <c r="N426" t="str">
        <f>IFERROR(IF(AND(B426="B2B",J426="--"),L426,IF(
COUNTIF(B2B!H:H,(IF(K426&lt;&gt;"---",IF(INDEX(RAW_c_TEB0187_REV01!B:D,MATCH(H426,RAW_c_TEB0187_REV01!B:B,0),3)=L426,INDEX(
RAW_c_TEB0187_REV01!B:D,MATCH(H426,INDEX(RAW_c_TEB0187_REV01!B:B,MATCH(H426,RAW_c_TEB0187_REV01!B:B,)+1):'RAW_c_TEB0187_REV01'!B11497,)+MATCH(H426,RAW_c_TEB0187_REV01!B:B,),3),INDEX(RAW_c_TEB0187_REV01!B:D,MATCH(H426,RAW_c_TEB0187_REV01!B:B,0),3)),"---")))=0,"---",IF(K426&lt;&gt;"---",IF(INDEX(RAW_c_TEB0187_REV01!B:D,MATCH(H426,RAW_c_TEB0187_REV01!B:B,0),3)=L426,INDEX(
RAW_c_TEB0187_REV01!B:D,MATCH(H426,INDEX(RAW_c_TEB0187_REV01!B:B,MATCH(H426,RAW_c_TEB0187_REV01!B:B,)+1):'RAW_c_TEB0187_REV01'!B11497,)+MATCH(H426,RAW_c_TEB0187_REV01!B:B,),3),INDEX(RAW_c_TEB0187_REV01!B:D,MATCH(H426,RAW_c_TEB0187_REV01!B:B,0),3)),"---"))),"---")</f>
        <v>J2-D1</v>
      </c>
      <c r="T426">
        <f>COUNTIF(RAW_c_TEB0187_REV01!B:B,G426)</f>
        <v>2</v>
      </c>
      <c r="U426" t="str">
        <f t="shared" si="41"/>
        <v>B2B-CLK</v>
      </c>
    </row>
    <row r="427" spans="1:21" x14ac:dyDescent="0.25">
      <c r="A427" t="s">
        <v>6009</v>
      </c>
      <c r="B427" t="s">
        <v>39</v>
      </c>
      <c r="C427" t="s">
        <v>6008</v>
      </c>
      <c r="D427" t="s">
        <v>410</v>
      </c>
      <c r="E427" t="s">
        <v>351</v>
      </c>
      <c r="F427" t="str">
        <f t="shared" si="36"/>
        <v>J2-D2</v>
      </c>
      <c r="G427" t="str">
        <f>VLOOKUP(F427,RAW_c_TEB0187_REV01!A:B,2,0)</f>
        <v>GTSR4A_RXCLK_N</v>
      </c>
      <c r="H427" t="str">
        <f t="shared" si="37"/>
        <v>CK6_N</v>
      </c>
      <c r="I427" t="str">
        <f t="shared" si="38"/>
        <v>C597</v>
      </c>
      <c r="J427" t="str">
        <f t="shared" si="39"/>
        <v>--</v>
      </c>
      <c r="K427">
        <f>IFERROR(IF(J427="--",IF(G427=H427,VLOOKUP(G427,RAW_c_TEB0187_REV01!L:N,3,0),SUM(VLOOKUP(H427,RAW_c_TEB0187_REV01!L:N,3,0),VLOOKUP(G427,RAW_c_TEB0187_REV01!L:N,3,0))),"---"),"---")</f>
        <v>39.774299999999997</v>
      </c>
      <c r="L427" t="str">
        <f t="shared" si="40"/>
        <v>J2-D2</v>
      </c>
      <c r="M427" t="str">
        <f>IFERROR(IF(
COUNTIF(B2B!H:H,(IF(K427&lt;&gt;"---",IF(INDEX(RAW_c_TEB0187_REV01!B:D,MATCH(H427,RAW_c_TEB0187_REV01!B:B,0),3)=L427,INDEX(
RAW_c_TEB0187_REV01!B:D,MATCH(H427,INDEX(RAW_c_TEB0187_REV01!B:B,MATCH(H427,RAW_c_TEB0187_REV01!B:B,)+1):'RAW_c_TEB0187_REV01'!B11498,)+MATCH(H427,RAW_c_TEB0187_REV01!B:B,),3),INDEX(RAW_c_TEB0187_REV01!B:D,MATCH(H427,RAW_c_TEB0187_REV01!B:B,0),3)),"---")))=1,"---",IF(K427&lt;&gt;"---",IF(INDEX(RAW_c_TEB0187_REV01!B:D,MATCH(H427,RAW_c_TEB0187_REV01!B:B,0),3)=L427,INDEX(
RAW_c_TEB0187_REV01!B:D,MATCH(H427,INDEX(RAW_c_TEB0187_REV01!B:B,MATCH(H427,RAW_c_TEB0187_REV01!B:B,)+1):'RAW_c_TEB0187_REV01'!B11498,)+MATCH(H427,RAW_c_TEB0187_REV01!B:B,),3),INDEX(RAW_c_TEB0187_REV01!B:D,MATCH(H427,RAW_c_TEB0187_REV01!B:B,0),3)),"---")),"---")</f>
        <v>U10-31</v>
      </c>
      <c r="N427" t="str">
        <f>IFERROR(IF(AND(B427="B2B",J427="--"),L427,IF(
COUNTIF(B2B!H:H,(IF(K427&lt;&gt;"---",IF(INDEX(RAW_c_TEB0187_REV01!B:D,MATCH(H427,RAW_c_TEB0187_REV01!B:B,0),3)=L427,INDEX(
RAW_c_TEB0187_REV01!B:D,MATCH(H427,INDEX(RAW_c_TEB0187_REV01!B:B,MATCH(H427,RAW_c_TEB0187_REV01!B:B,)+1):'RAW_c_TEB0187_REV01'!B11498,)+MATCH(H427,RAW_c_TEB0187_REV01!B:B,),3),INDEX(RAW_c_TEB0187_REV01!B:D,MATCH(H427,RAW_c_TEB0187_REV01!B:B,0),3)),"---")))=0,"---",IF(K427&lt;&gt;"---",IF(INDEX(RAW_c_TEB0187_REV01!B:D,MATCH(H427,RAW_c_TEB0187_REV01!B:B,0),3)=L427,INDEX(
RAW_c_TEB0187_REV01!B:D,MATCH(H427,INDEX(RAW_c_TEB0187_REV01!B:B,MATCH(H427,RAW_c_TEB0187_REV01!B:B,)+1):'RAW_c_TEB0187_REV01'!B11498,)+MATCH(H427,RAW_c_TEB0187_REV01!B:B,),3),INDEX(RAW_c_TEB0187_REV01!B:D,MATCH(H427,RAW_c_TEB0187_REV01!B:B,0),3)),"---"))),"---")</f>
        <v>J2-D2</v>
      </c>
      <c r="T427">
        <f>COUNTIF(RAW_c_TEB0187_REV01!B:B,G427)</f>
        <v>2</v>
      </c>
      <c r="U427" t="str">
        <f t="shared" si="41"/>
        <v>B2B-CLK</v>
      </c>
    </row>
    <row r="428" spans="1:21" x14ac:dyDescent="0.25">
      <c r="A428" t="s">
        <v>6010</v>
      </c>
      <c r="B428" t="s">
        <v>39</v>
      </c>
      <c r="C428" t="s">
        <v>433</v>
      </c>
      <c r="D428" t="s">
        <v>410</v>
      </c>
      <c r="E428" t="s">
        <v>352</v>
      </c>
      <c r="F428" t="str">
        <f t="shared" si="36"/>
        <v>J2-D3</v>
      </c>
      <c r="G428" t="str">
        <f>VLOOKUP(F428,RAW_c_TEB0187_REV01!A:B,2,0)</f>
        <v>GND</v>
      </c>
      <c r="H428" t="str">
        <f t="shared" si="37"/>
        <v>GND</v>
      </c>
      <c r="I428" t="str">
        <f t="shared" si="38"/>
        <v>--</v>
      </c>
      <c r="J428" t="str">
        <f t="shared" si="39"/>
        <v>---</v>
      </c>
      <c r="K428" t="str">
        <f>IFERROR(IF(J428="--",IF(G428=H428,VLOOKUP(G428,RAW_c_TEB0187_REV01!L:N,3,0),SUM(VLOOKUP(H428,RAW_c_TEB0187_REV01!L:N,3,0),VLOOKUP(G428,RAW_c_TEB0187_REV01!L:N,3,0))),"---"),"---")</f>
        <v>---</v>
      </c>
      <c r="L428" t="str">
        <f t="shared" si="40"/>
        <v>J2-D3</v>
      </c>
      <c r="M428" t="str">
        <f>IFERROR(IF(
COUNTIF(B2B!H:H,(IF(K428&lt;&gt;"---",IF(INDEX(RAW_c_TEB0187_REV01!B:D,MATCH(H428,RAW_c_TEB0187_REV01!B:B,0),3)=L428,INDEX(
RAW_c_TEB0187_REV01!B:D,MATCH(H428,INDEX(RAW_c_TEB0187_REV01!B:B,MATCH(H428,RAW_c_TEB0187_REV01!B:B,)+1):'RAW_c_TEB0187_REV01'!B11499,)+MATCH(H428,RAW_c_TEB0187_REV01!B:B,),3),INDEX(RAW_c_TEB0187_REV01!B:D,MATCH(H428,RAW_c_TEB0187_REV01!B:B,0),3)),"---")))=1,"---",IF(K428&lt;&gt;"---",IF(INDEX(RAW_c_TEB0187_REV01!B:D,MATCH(H428,RAW_c_TEB0187_REV01!B:B,0),3)=L428,INDEX(
RAW_c_TEB0187_REV01!B:D,MATCH(H428,INDEX(RAW_c_TEB0187_REV01!B:B,MATCH(H428,RAW_c_TEB0187_REV01!B:B,)+1):'RAW_c_TEB0187_REV01'!B11499,)+MATCH(H428,RAW_c_TEB0187_REV01!B:B,),3),INDEX(RAW_c_TEB0187_REV01!B:D,MATCH(H428,RAW_c_TEB0187_REV01!B:B,0),3)),"---")),"---")</f>
        <v>---</v>
      </c>
      <c r="N428" t="str">
        <f>IFERROR(IF(AND(B428="B2B",J428="--"),L428,IF(
COUNTIF(B2B!H:H,(IF(K428&lt;&gt;"---",IF(INDEX(RAW_c_TEB0187_REV01!B:D,MATCH(H428,RAW_c_TEB0187_REV01!B:B,0),3)=L428,INDEX(
RAW_c_TEB0187_REV01!B:D,MATCH(H428,INDEX(RAW_c_TEB0187_REV01!B:B,MATCH(H428,RAW_c_TEB0187_REV01!B:B,)+1):'RAW_c_TEB0187_REV01'!B11499,)+MATCH(H428,RAW_c_TEB0187_REV01!B:B,),3),INDEX(RAW_c_TEB0187_REV01!B:D,MATCH(H428,RAW_c_TEB0187_REV01!B:B,0),3)),"---")))=0,"---",IF(K428&lt;&gt;"---",IF(INDEX(RAW_c_TEB0187_REV01!B:D,MATCH(H428,RAW_c_TEB0187_REV01!B:B,0),3)=L428,INDEX(
RAW_c_TEB0187_REV01!B:D,MATCH(H428,INDEX(RAW_c_TEB0187_REV01!B:B,MATCH(H428,RAW_c_TEB0187_REV01!B:B,)+1):'RAW_c_TEB0187_REV01'!B11499,)+MATCH(H428,RAW_c_TEB0187_REV01!B:B,),3),INDEX(RAW_c_TEB0187_REV01!B:D,MATCH(H428,RAW_c_TEB0187_REV01!B:B,0),3)),"---"))),"---")</f>
        <v>---</v>
      </c>
      <c r="T428">
        <f>COUNTIF(RAW_c_TEB0187_REV01!B:B,G428)</f>
        <v>1098</v>
      </c>
      <c r="U428" t="str">
        <f t="shared" si="41"/>
        <v>B2B-GND</v>
      </c>
    </row>
    <row r="429" spans="1:21" x14ac:dyDescent="0.25">
      <c r="A429" t="s">
        <v>6011</v>
      </c>
      <c r="B429" t="s">
        <v>39</v>
      </c>
      <c r="C429" t="s">
        <v>5828</v>
      </c>
      <c r="D429" t="s">
        <v>410</v>
      </c>
      <c r="E429" t="s">
        <v>353</v>
      </c>
      <c r="F429" t="str">
        <f t="shared" si="36"/>
        <v>J2-D4</v>
      </c>
      <c r="G429" t="str">
        <f>VLOOKUP(F429,RAW_c_TEB0187_REV01!A:B,2,0)</f>
        <v>DP4_C2M_P</v>
      </c>
      <c r="H429" t="str">
        <f t="shared" si="37"/>
        <v>DP4_C2M_P</v>
      </c>
      <c r="I429" t="str">
        <f t="shared" si="38"/>
        <v>--</v>
      </c>
      <c r="J429" t="str">
        <f t="shared" si="39"/>
        <v>--</v>
      </c>
      <c r="K429">
        <f>IFERROR(IF(J429="--",IF(G429=H429,VLOOKUP(G429,RAW_c_TEB0187_REV01!L:N,3,0),SUM(VLOOKUP(H429,RAW_c_TEB0187_REV01!L:N,3,0),VLOOKUP(G429,RAW_c_TEB0187_REV01!L:N,3,0))),"---"),"---")</f>
        <v>36.465400000000002</v>
      </c>
      <c r="L429" t="str">
        <f t="shared" si="40"/>
        <v>J2-D4</v>
      </c>
      <c r="M429" t="str">
        <f>IFERROR(IF(
COUNTIF(B2B!H:H,(IF(K429&lt;&gt;"---",IF(INDEX(RAW_c_TEB0187_REV01!B:D,MATCH(H429,RAW_c_TEB0187_REV01!B:B,0),3)=L429,INDEX(
RAW_c_TEB0187_REV01!B:D,MATCH(H429,INDEX(RAW_c_TEB0187_REV01!B:B,MATCH(H429,RAW_c_TEB0187_REV01!B:B,)+1):'RAW_c_TEB0187_REV01'!B11500,)+MATCH(H429,RAW_c_TEB0187_REV01!B:B,),3),INDEX(RAW_c_TEB0187_REV01!B:D,MATCH(H429,RAW_c_TEB0187_REV01!B:B,0),3)),"---")))=1,"---",IF(K429&lt;&gt;"---",IF(INDEX(RAW_c_TEB0187_REV01!B:D,MATCH(H429,RAW_c_TEB0187_REV01!B:B,0),3)=L429,INDEX(
RAW_c_TEB0187_REV01!B:D,MATCH(H429,INDEX(RAW_c_TEB0187_REV01!B:B,MATCH(H429,RAW_c_TEB0187_REV01!B:B,)+1):'RAW_c_TEB0187_REV01'!B11500,)+MATCH(H429,RAW_c_TEB0187_REV01!B:B,),3),INDEX(RAW_c_TEB0187_REV01!B:D,MATCH(H429,RAW_c_TEB0187_REV01!B:B,0),3)),"---")),"---")</f>
        <v>J15-A34</v>
      </c>
      <c r="N429" t="str">
        <f>IFERROR(IF(AND(B429="B2B",J429="--"),L429,IF(
COUNTIF(B2B!H:H,(IF(K429&lt;&gt;"---",IF(INDEX(RAW_c_TEB0187_REV01!B:D,MATCH(H429,RAW_c_TEB0187_REV01!B:B,0),3)=L429,INDEX(
RAW_c_TEB0187_REV01!B:D,MATCH(H429,INDEX(RAW_c_TEB0187_REV01!B:B,MATCH(H429,RAW_c_TEB0187_REV01!B:B,)+1):'RAW_c_TEB0187_REV01'!B11500,)+MATCH(H429,RAW_c_TEB0187_REV01!B:B,),3),INDEX(RAW_c_TEB0187_REV01!B:D,MATCH(H429,RAW_c_TEB0187_REV01!B:B,0),3)),"---")))=0,"---",IF(K429&lt;&gt;"---",IF(INDEX(RAW_c_TEB0187_REV01!B:D,MATCH(H429,RAW_c_TEB0187_REV01!B:B,0),3)=L429,INDEX(
RAW_c_TEB0187_REV01!B:D,MATCH(H429,INDEX(RAW_c_TEB0187_REV01!B:B,MATCH(H429,RAW_c_TEB0187_REV01!B:B,)+1):'RAW_c_TEB0187_REV01'!B11500,)+MATCH(H429,RAW_c_TEB0187_REV01!B:B,),3),INDEX(RAW_c_TEB0187_REV01!B:D,MATCH(H429,RAW_c_TEB0187_REV01!B:B,0),3)),"---"))),"---")</f>
        <v>J2-D4</v>
      </c>
      <c r="T429">
        <f>COUNTIF(RAW_c_TEB0187_REV01!B:B,G429)</f>
        <v>2</v>
      </c>
      <c r="U429" t="str">
        <f t="shared" si="41"/>
        <v>B2B-MGT-PS</v>
      </c>
    </row>
    <row r="430" spans="1:21" x14ac:dyDescent="0.25">
      <c r="A430" t="s">
        <v>6012</v>
      </c>
      <c r="B430" t="s">
        <v>39</v>
      </c>
      <c r="C430" t="s">
        <v>5828</v>
      </c>
      <c r="D430" t="s">
        <v>410</v>
      </c>
      <c r="E430" t="s">
        <v>354</v>
      </c>
      <c r="F430" t="str">
        <f t="shared" si="36"/>
        <v>J2-D5</v>
      </c>
      <c r="G430" t="str">
        <f>VLOOKUP(F430,RAW_c_TEB0187_REV01!A:B,2,0)</f>
        <v>DP4_C2M_N</v>
      </c>
      <c r="H430" t="str">
        <f t="shared" si="37"/>
        <v>DP4_C2M_N</v>
      </c>
      <c r="I430" t="str">
        <f t="shared" si="38"/>
        <v>--</v>
      </c>
      <c r="J430" t="str">
        <f t="shared" si="39"/>
        <v>--</v>
      </c>
      <c r="K430">
        <f>IFERROR(IF(J430="--",IF(G430=H430,VLOOKUP(G430,RAW_c_TEB0187_REV01!L:N,3,0),SUM(VLOOKUP(H430,RAW_c_TEB0187_REV01!L:N,3,0),VLOOKUP(G430,RAW_c_TEB0187_REV01!L:N,3,0))),"---"),"---")</f>
        <v>36.448900000000002</v>
      </c>
      <c r="L430" t="str">
        <f t="shared" si="40"/>
        <v>J2-D5</v>
      </c>
      <c r="M430" t="str">
        <f>IFERROR(IF(
COUNTIF(B2B!H:H,(IF(K430&lt;&gt;"---",IF(INDEX(RAW_c_TEB0187_REV01!B:D,MATCH(H430,RAW_c_TEB0187_REV01!B:B,0),3)=L430,INDEX(
RAW_c_TEB0187_REV01!B:D,MATCH(H430,INDEX(RAW_c_TEB0187_REV01!B:B,MATCH(H430,RAW_c_TEB0187_REV01!B:B,)+1):'RAW_c_TEB0187_REV01'!B11501,)+MATCH(H430,RAW_c_TEB0187_REV01!B:B,),3),INDEX(RAW_c_TEB0187_REV01!B:D,MATCH(H430,RAW_c_TEB0187_REV01!B:B,0),3)),"---")))=1,"---",IF(K430&lt;&gt;"---",IF(INDEX(RAW_c_TEB0187_REV01!B:D,MATCH(H430,RAW_c_TEB0187_REV01!B:B,0),3)=L430,INDEX(
RAW_c_TEB0187_REV01!B:D,MATCH(H430,INDEX(RAW_c_TEB0187_REV01!B:B,MATCH(H430,RAW_c_TEB0187_REV01!B:B,)+1):'RAW_c_TEB0187_REV01'!B11501,)+MATCH(H430,RAW_c_TEB0187_REV01!B:B,),3),INDEX(RAW_c_TEB0187_REV01!B:D,MATCH(H430,RAW_c_TEB0187_REV01!B:B,0),3)),"---")),"---")</f>
        <v>J15-A35</v>
      </c>
      <c r="N430" t="str">
        <f>IFERROR(IF(AND(B430="B2B",J430="--"),L430,IF(
COUNTIF(B2B!H:H,(IF(K430&lt;&gt;"---",IF(INDEX(RAW_c_TEB0187_REV01!B:D,MATCH(H430,RAW_c_TEB0187_REV01!B:B,0),3)=L430,INDEX(
RAW_c_TEB0187_REV01!B:D,MATCH(H430,INDEX(RAW_c_TEB0187_REV01!B:B,MATCH(H430,RAW_c_TEB0187_REV01!B:B,)+1):'RAW_c_TEB0187_REV01'!B11501,)+MATCH(H430,RAW_c_TEB0187_REV01!B:B,),3),INDEX(RAW_c_TEB0187_REV01!B:D,MATCH(H430,RAW_c_TEB0187_REV01!B:B,0),3)),"---")))=0,"---",IF(K430&lt;&gt;"---",IF(INDEX(RAW_c_TEB0187_REV01!B:D,MATCH(H430,RAW_c_TEB0187_REV01!B:B,0),3)=L430,INDEX(
RAW_c_TEB0187_REV01!B:D,MATCH(H430,INDEX(RAW_c_TEB0187_REV01!B:B,MATCH(H430,RAW_c_TEB0187_REV01!B:B,)+1):'RAW_c_TEB0187_REV01'!B11501,)+MATCH(H430,RAW_c_TEB0187_REV01!B:B,),3),INDEX(RAW_c_TEB0187_REV01!B:D,MATCH(H430,RAW_c_TEB0187_REV01!B:B,0),3)),"---"))),"---")</f>
        <v>J2-D5</v>
      </c>
      <c r="T430">
        <f>COUNTIF(RAW_c_TEB0187_REV01!B:B,G430)</f>
        <v>2</v>
      </c>
      <c r="U430" t="str">
        <f t="shared" si="41"/>
        <v>B2B-MGT-PS</v>
      </c>
    </row>
    <row r="431" spans="1:21" x14ac:dyDescent="0.25">
      <c r="A431" t="s">
        <v>6013</v>
      </c>
      <c r="B431" t="s">
        <v>39</v>
      </c>
      <c r="C431" t="s">
        <v>433</v>
      </c>
      <c r="D431" t="s">
        <v>410</v>
      </c>
      <c r="E431" t="s">
        <v>355</v>
      </c>
      <c r="F431" t="str">
        <f t="shared" si="36"/>
        <v>J2-D6</v>
      </c>
      <c r="G431" t="str">
        <f>VLOOKUP(F431,RAW_c_TEB0187_REV01!A:B,2,0)</f>
        <v>GND</v>
      </c>
      <c r="H431" t="str">
        <f t="shared" si="37"/>
        <v>GND</v>
      </c>
      <c r="I431" t="str">
        <f t="shared" si="38"/>
        <v>--</v>
      </c>
      <c r="J431" t="str">
        <f t="shared" si="39"/>
        <v>---</v>
      </c>
      <c r="K431" t="str">
        <f>IFERROR(IF(J431="--",IF(G431=H431,VLOOKUP(G431,RAW_c_TEB0187_REV01!L:N,3,0),SUM(VLOOKUP(H431,RAW_c_TEB0187_REV01!L:N,3,0),VLOOKUP(G431,RAW_c_TEB0187_REV01!L:N,3,0))),"---"),"---")</f>
        <v>---</v>
      </c>
      <c r="L431" t="str">
        <f t="shared" si="40"/>
        <v>J2-D6</v>
      </c>
      <c r="M431" t="str">
        <f>IFERROR(IF(
COUNTIF(B2B!H:H,(IF(K431&lt;&gt;"---",IF(INDEX(RAW_c_TEB0187_REV01!B:D,MATCH(H431,RAW_c_TEB0187_REV01!B:B,0),3)=L431,INDEX(
RAW_c_TEB0187_REV01!B:D,MATCH(H431,INDEX(RAW_c_TEB0187_REV01!B:B,MATCH(H431,RAW_c_TEB0187_REV01!B:B,)+1):'RAW_c_TEB0187_REV01'!B11502,)+MATCH(H431,RAW_c_TEB0187_REV01!B:B,),3),INDEX(RAW_c_TEB0187_REV01!B:D,MATCH(H431,RAW_c_TEB0187_REV01!B:B,0),3)),"---")))=1,"---",IF(K431&lt;&gt;"---",IF(INDEX(RAW_c_TEB0187_REV01!B:D,MATCH(H431,RAW_c_TEB0187_REV01!B:B,0),3)=L431,INDEX(
RAW_c_TEB0187_REV01!B:D,MATCH(H431,INDEX(RAW_c_TEB0187_REV01!B:B,MATCH(H431,RAW_c_TEB0187_REV01!B:B,)+1):'RAW_c_TEB0187_REV01'!B11502,)+MATCH(H431,RAW_c_TEB0187_REV01!B:B,),3),INDEX(RAW_c_TEB0187_REV01!B:D,MATCH(H431,RAW_c_TEB0187_REV01!B:B,0),3)),"---")),"---")</f>
        <v>---</v>
      </c>
      <c r="N431" t="str">
        <f>IFERROR(IF(AND(B431="B2B",J431="--"),L431,IF(
COUNTIF(B2B!H:H,(IF(K431&lt;&gt;"---",IF(INDEX(RAW_c_TEB0187_REV01!B:D,MATCH(H431,RAW_c_TEB0187_REV01!B:B,0),3)=L431,INDEX(
RAW_c_TEB0187_REV01!B:D,MATCH(H431,INDEX(RAW_c_TEB0187_REV01!B:B,MATCH(H431,RAW_c_TEB0187_REV01!B:B,)+1):'RAW_c_TEB0187_REV01'!B11502,)+MATCH(H431,RAW_c_TEB0187_REV01!B:B,),3),INDEX(RAW_c_TEB0187_REV01!B:D,MATCH(H431,RAW_c_TEB0187_REV01!B:B,0),3)),"---")))=0,"---",IF(K431&lt;&gt;"---",IF(INDEX(RAW_c_TEB0187_REV01!B:D,MATCH(H431,RAW_c_TEB0187_REV01!B:B,0),3)=L431,INDEX(
RAW_c_TEB0187_REV01!B:D,MATCH(H431,INDEX(RAW_c_TEB0187_REV01!B:B,MATCH(H431,RAW_c_TEB0187_REV01!B:B,)+1):'RAW_c_TEB0187_REV01'!B11502,)+MATCH(H431,RAW_c_TEB0187_REV01!B:B,),3),INDEX(RAW_c_TEB0187_REV01!B:D,MATCH(H431,RAW_c_TEB0187_REV01!B:B,0),3)),"---"))),"---")</f>
        <v>---</v>
      </c>
      <c r="T431">
        <f>COUNTIF(RAW_c_TEB0187_REV01!B:B,G431)</f>
        <v>1098</v>
      </c>
      <c r="U431" t="str">
        <f t="shared" si="41"/>
        <v>B2B-GND</v>
      </c>
    </row>
    <row r="432" spans="1:21" x14ac:dyDescent="0.25">
      <c r="A432" t="s">
        <v>6014</v>
      </c>
      <c r="B432" t="s">
        <v>39</v>
      </c>
      <c r="C432" t="s">
        <v>5828</v>
      </c>
      <c r="D432" t="s">
        <v>410</v>
      </c>
      <c r="E432" t="s">
        <v>356</v>
      </c>
      <c r="F432" t="str">
        <f t="shared" si="36"/>
        <v>J2-D7</v>
      </c>
      <c r="G432" t="str">
        <f>VLOOKUP(F432,RAW_c_TEB0187_REV01!A:B,2,0)</f>
        <v>DP6_C2M_P</v>
      </c>
      <c r="H432" t="str">
        <f t="shared" si="37"/>
        <v>DP6_C2M_P</v>
      </c>
      <c r="I432" t="str">
        <f t="shared" si="38"/>
        <v>--</v>
      </c>
      <c r="J432" t="str">
        <f t="shared" si="39"/>
        <v>--</v>
      </c>
      <c r="K432">
        <f>IFERROR(IF(J432="--",IF(G432=H432,VLOOKUP(G432,RAW_c_TEB0187_REV01!L:N,3,0),SUM(VLOOKUP(H432,RAW_c_TEB0187_REV01!L:N,3,0),VLOOKUP(G432,RAW_c_TEB0187_REV01!L:N,3,0))),"---"),"---")</f>
        <v>38.414299999999997</v>
      </c>
      <c r="L432" t="str">
        <f t="shared" si="40"/>
        <v>J2-D7</v>
      </c>
      <c r="M432" t="str">
        <f>IFERROR(IF(
COUNTIF(B2B!H:H,(IF(K432&lt;&gt;"---",IF(INDEX(RAW_c_TEB0187_REV01!B:D,MATCH(H432,RAW_c_TEB0187_REV01!B:B,0),3)=L432,INDEX(
RAW_c_TEB0187_REV01!B:D,MATCH(H432,INDEX(RAW_c_TEB0187_REV01!B:B,MATCH(H432,RAW_c_TEB0187_REV01!B:B,)+1):'RAW_c_TEB0187_REV01'!B11503,)+MATCH(H432,RAW_c_TEB0187_REV01!B:B,),3),INDEX(RAW_c_TEB0187_REV01!B:D,MATCH(H432,RAW_c_TEB0187_REV01!B:B,0),3)),"---")))=1,"---",IF(K432&lt;&gt;"---",IF(INDEX(RAW_c_TEB0187_REV01!B:D,MATCH(H432,RAW_c_TEB0187_REV01!B:B,0),3)=L432,INDEX(
RAW_c_TEB0187_REV01!B:D,MATCH(H432,INDEX(RAW_c_TEB0187_REV01!B:B,MATCH(H432,RAW_c_TEB0187_REV01!B:B,)+1):'RAW_c_TEB0187_REV01'!B11503,)+MATCH(H432,RAW_c_TEB0187_REV01!B:B,),3),INDEX(RAW_c_TEB0187_REV01!B:D,MATCH(H432,RAW_c_TEB0187_REV01!B:B,0),3)),"---")),"---")</f>
        <v>J15-B36</v>
      </c>
      <c r="N432" t="str">
        <f>IFERROR(IF(AND(B432="B2B",J432="--"),L432,IF(
COUNTIF(B2B!H:H,(IF(K432&lt;&gt;"---",IF(INDEX(RAW_c_TEB0187_REV01!B:D,MATCH(H432,RAW_c_TEB0187_REV01!B:B,0),3)=L432,INDEX(
RAW_c_TEB0187_REV01!B:D,MATCH(H432,INDEX(RAW_c_TEB0187_REV01!B:B,MATCH(H432,RAW_c_TEB0187_REV01!B:B,)+1):'RAW_c_TEB0187_REV01'!B11503,)+MATCH(H432,RAW_c_TEB0187_REV01!B:B,),3),INDEX(RAW_c_TEB0187_REV01!B:D,MATCH(H432,RAW_c_TEB0187_REV01!B:B,0),3)),"---")))=0,"---",IF(K432&lt;&gt;"---",IF(INDEX(RAW_c_TEB0187_REV01!B:D,MATCH(H432,RAW_c_TEB0187_REV01!B:B,0),3)=L432,INDEX(
RAW_c_TEB0187_REV01!B:D,MATCH(H432,INDEX(RAW_c_TEB0187_REV01!B:B,MATCH(H432,RAW_c_TEB0187_REV01!B:B,)+1):'RAW_c_TEB0187_REV01'!B11503,)+MATCH(H432,RAW_c_TEB0187_REV01!B:B,),3),INDEX(RAW_c_TEB0187_REV01!B:D,MATCH(H432,RAW_c_TEB0187_REV01!B:B,0),3)),"---"))),"---")</f>
        <v>J2-D7</v>
      </c>
      <c r="T432">
        <f>COUNTIF(RAW_c_TEB0187_REV01!B:B,G432)</f>
        <v>2</v>
      </c>
      <c r="U432" t="str">
        <f t="shared" si="41"/>
        <v>B2B-MGT-PS</v>
      </c>
    </row>
    <row r="433" spans="1:21" x14ac:dyDescent="0.25">
      <c r="A433" t="s">
        <v>6015</v>
      </c>
      <c r="B433" t="s">
        <v>39</v>
      </c>
      <c r="C433" t="s">
        <v>5828</v>
      </c>
      <c r="D433" t="s">
        <v>410</v>
      </c>
      <c r="E433" t="s">
        <v>357</v>
      </c>
      <c r="F433" t="str">
        <f t="shared" si="36"/>
        <v>J2-D8</v>
      </c>
      <c r="G433" t="str">
        <f>VLOOKUP(F433,RAW_c_TEB0187_REV01!A:B,2,0)</f>
        <v>DP6_C2M_N</v>
      </c>
      <c r="H433" t="str">
        <f t="shared" si="37"/>
        <v>DP6_C2M_N</v>
      </c>
      <c r="I433" t="str">
        <f t="shared" si="38"/>
        <v>--</v>
      </c>
      <c r="J433" t="str">
        <f t="shared" si="39"/>
        <v>--</v>
      </c>
      <c r="K433">
        <f>IFERROR(IF(J433="--",IF(G433=H433,VLOOKUP(G433,RAW_c_TEB0187_REV01!L:N,3,0),SUM(VLOOKUP(H433,RAW_c_TEB0187_REV01!L:N,3,0),VLOOKUP(G433,RAW_c_TEB0187_REV01!L:N,3,0))),"---"),"---")</f>
        <v>38.437600000000003</v>
      </c>
      <c r="L433" t="str">
        <f t="shared" si="40"/>
        <v>J2-D8</v>
      </c>
      <c r="M433" t="str">
        <f>IFERROR(IF(
COUNTIF(B2B!H:H,(IF(K433&lt;&gt;"---",IF(INDEX(RAW_c_TEB0187_REV01!B:D,MATCH(H433,RAW_c_TEB0187_REV01!B:B,0),3)=L433,INDEX(
RAW_c_TEB0187_REV01!B:D,MATCH(H433,INDEX(RAW_c_TEB0187_REV01!B:B,MATCH(H433,RAW_c_TEB0187_REV01!B:B,)+1):'RAW_c_TEB0187_REV01'!B11504,)+MATCH(H433,RAW_c_TEB0187_REV01!B:B,),3),INDEX(RAW_c_TEB0187_REV01!B:D,MATCH(H433,RAW_c_TEB0187_REV01!B:B,0),3)),"---")))=1,"---",IF(K433&lt;&gt;"---",IF(INDEX(RAW_c_TEB0187_REV01!B:D,MATCH(H433,RAW_c_TEB0187_REV01!B:B,0),3)=L433,INDEX(
RAW_c_TEB0187_REV01!B:D,MATCH(H433,INDEX(RAW_c_TEB0187_REV01!B:B,MATCH(H433,RAW_c_TEB0187_REV01!B:B,)+1):'RAW_c_TEB0187_REV01'!B11504,)+MATCH(H433,RAW_c_TEB0187_REV01!B:B,),3),INDEX(RAW_c_TEB0187_REV01!B:D,MATCH(H433,RAW_c_TEB0187_REV01!B:B,0),3)),"---")),"---")</f>
        <v>J15-B37</v>
      </c>
      <c r="N433" t="str">
        <f>IFERROR(IF(AND(B433="B2B",J433="--"),L433,IF(
COUNTIF(B2B!H:H,(IF(K433&lt;&gt;"---",IF(INDEX(RAW_c_TEB0187_REV01!B:D,MATCH(H433,RAW_c_TEB0187_REV01!B:B,0),3)=L433,INDEX(
RAW_c_TEB0187_REV01!B:D,MATCH(H433,INDEX(RAW_c_TEB0187_REV01!B:B,MATCH(H433,RAW_c_TEB0187_REV01!B:B,)+1):'RAW_c_TEB0187_REV01'!B11504,)+MATCH(H433,RAW_c_TEB0187_REV01!B:B,),3),INDEX(RAW_c_TEB0187_REV01!B:D,MATCH(H433,RAW_c_TEB0187_REV01!B:B,0),3)),"---")))=0,"---",IF(K433&lt;&gt;"---",IF(INDEX(RAW_c_TEB0187_REV01!B:D,MATCH(H433,RAW_c_TEB0187_REV01!B:B,0),3)=L433,INDEX(
RAW_c_TEB0187_REV01!B:D,MATCH(H433,INDEX(RAW_c_TEB0187_REV01!B:B,MATCH(H433,RAW_c_TEB0187_REV01!B:B,)+1):'RAW_c_TEB0187_REV01'!B11504,)+MATCH(H433,RAW_c_TEB0187_REV01!B:B,),3),INDEX(RAW_c_TEB0187_REV01!B:D,MATCH(H433,RAW_c_TEB0187_REV01!B:B,0),3)),"---"))),"---")</f>
        <v>J2-D8</v>
      </c>
      <c r="T433">
        <f>COUNTIF(RAW_c_TEB0187_REV01!B:B,G433)</f>
        <v>2</v>
      </c>
      <c r="U433" t="str">
        <f t="shared" si="41"/>
        <v>B2B-MGT-PS</v>
      </c>
    </row>
    <row r="434" spans="1:21" x14ac:dyDescent="0.25">
      <c r="A434" t="s">
        <v>6016</v>
      </c>
      <c r="B434" t="s">
        <v>39</v>
      </c>
      <c r="C434" t="s">
        <v>433</v>
      </c>
      <c r="D434" t="s">
        <v>410</v>
      </c>
      <c r="E434" t="s">
        <v>358</v>
      </c>
      <c r="F434" t="str">
        <f t="shared" si="36"/>
        <v>J2-D9</v>
      </c>
      <c r="G434" t="str">
        <f>VLOOKUP(F434,RAW_c_TEB0187_REV01!A:B,2,0)</f>
        <v>GND</v>
      </c>
      <c r="H434" t="str">
        <f t="shared" si="37"/>
        <v>GND</v>
      </c>
      <c r="I434" t="str">
        <f t="shared" si="38"/>
        <v>--</v>
      </c>
      <c r="J434" t="str">
        <f t="shared" si="39"/>
        <v>---</v>
      </c>
      <c r="K434" t="str">
        <f>IFERROR(IF(J434="--",IF(G434=H434,VLOOKUP(G434,RAW_c_TEB0187_REV01!L:N,3,0),SUM(VLOOKUP(H434,RAW_c_TEB0187_REV01!L:N,3,0),VLOOKUP(G434,RAW_c_TEB0187_REV01!L:N,3,0))),"---"),"---")</f>
        <v>---</v>
      </c>
      <c r="L434" t="str">
        <f t="shared" si="40"/>
        <v>J2-D9</v>
      </c>
      <c r="M434" t="str">
        <f>IFERROR(IF(
COUNTIF(B2B!H:H,(IF(K434&lt;&gt;"---",IF(INDEX(RAW_c_TEB0187_REV01!B:D,MATCH(H434,RAW_c_TEB0187_REV01!B:B,0),3)=L434,INDEX(
RAW_c_TEB0187_REV01!B:D,MATCH(H434,INDEX(RAW_c_TEB0187_REV01!B:B,MATCH(H434,RAW_c_TEB0187_REV01!B:B,)+1):'RAW_c_TEB0187_REV01'!B11505,)+MATCH(H434,RAW_c_TEB0187_REV01!B:B,),3),INDEX(RAW_c_TEB0187_REV01!B:D,MATCH(H434,RAW_c_TEB0187_REV01!B:B,0),3)),"---")))=1,"---",IF(K434&lt;&gt;"---",IF(INDEX(RAW_c_TEB0187_REV01!B:D,MATCH(H434,RAW_c_TEB0187_REV01!B:B,0),3)=L434,INDEX(
RAW_c_TEB0187_REV01!B:D,MATCH(H434,INDEX(RAW_c_TEB0187_REV01!B:B,MATCH(H434,RAW_c_TEB0187_REV01!B:B,)+1):'RAW_c_TEB0187_REV01'!B11505,)+MATCH(H434,RAW_c_TEB0187_REV01!B:B,),3),INDEX(RAW_c_TEB0187_REV01!B:D,MATCH(H434,RAW_c_TEB0187_REV01!B:B,0),3)),"---")),"---")</f>
        <v>---</v>
      </c>
      <c r="N434" t="str">
        <f>IFERROR(IF(AND(B434="B2B",J434="--"),L434,IF(
COUNTIF(B2B!H:H,(IF(K434&lt;&gt;"---",IF(INDEX(RAW_c_TEB0187_REV01!B:D,MATCH(H434,RAW_c_TEB0187_REV01!B:B,0),3)=L434,INDEX(
RAW_c_TEB0187_REV01!B:D,MATCH(H434,INDEX(RAW_c_TEB0187_REV01!B:B,MATCH(H434,RAW_c_TEB0187_REV01!B:B,)+1):'RAW_c_TEB0187_REV01'!B11505,)+MATCH(H434,RAW_c_TEB0187_REV01!B:B,),3),INDEX(RAW_c_TEB0187_REV01!B:D,MATCH(H434,RAW_c_TEB0187_REV01!B:B,0),3)),"---")))=0,"---",IF(K434&lt;&gt;"---",IF(INDEX(RAW_c_TEB0187_REV01!B:D,MATCH(H434,RAW_c_TEB0187_REV01!B:B,0),3)=L434,INDEX(
RAW_c_TEB0187_REV01!B:D,MATCH(H434,INDEX(RAW_c_TEB0187_REV01!B:B,MATCH(H434,RAW_c_TEB0187_REV01!B:B,)+1):'RAW_c_TEB0187_REV01'!B11505,)+MATCH(H434,RAW_c_TEB0187_REV01!B:B,),3),INDEX(RAW_c_TEB0187_REV01!B:D,MATCH(H434,RAW_c_TEB0187_REV01!B:B,0),3)),"---"))),"---")</f>
        <v>---</v>
      </c>
      <c r="T434">
        <f>COUNTIF(RAW_c_TEB0187_REV01!B:B,G434)</f>
        <v>1098</v>
      </c>
      <c r="U434" t="str">
        <f t="shared" si="41"/>
        <v>B2B-GND</v>
      </c>
    </row>
    <row r="435" spans="1:21" x14ac:dyDescent="0.25">
      <c r="A435" t="s">
        <v>6017</v>
      </c>
      <c r="B435" t="s">
        <v>39</v>
      </c>
      <c r="C435" t="s">
        <v>433</v>
      </c>
      <c r="D435" t="s">
        <v>410</v>
      </c>
      <c r="E435" t="s">
        <v>359</v>
      </c>
      <c r="F435" t="str">
        <f t="shared" si="36"/>
        <v>J2-D10</v>
      </c>
      <c r="G435" t="str">
        <f>VLOOKUP(F435,RAW_c_TEB0187_REV01!A:B,2,0)</f>
        <v>GND</v>
      </c>
      <c r="H435" t="str">
        <f t="shared" si="37"/>
        <v>GND</v>
      </c>
      <c r="I435" t="str">
        <f t="shared" si="38"/>
        <v>--</v>
      </c>
      <c r="J435" t="str">
        <f t="shared" si="39"/>
        <v>---</v>
      </c>
      <c r="K435" t="str">
        <f>IFERROR(IF(J435="--",IF(G435=H435,VLOOKUP(G435,RAW_c_TEB0187_REV01!L:N,3,0),SUM(VLOOKUP(H435,RAW_c_TEB0187_REV01!L:N,3,0),VLOOKUP(G435,RAW_c_TEB0187_REV01!L:N,3,0))),"---"),"---")</f>
        <v>---</v>
      </c>
      <c r="L435" t="str">
        <f t="shared" si="40"/>
        <v>J2-D10</v>
      </c>
      <c r="M435" t="str">
        <f>IFERROR(IF(
COUNTIF(B2B!H:H,(IF(K435&lt;&gt;"---",IF(INDEX(RAW_c_TEB0187_REV01!B:D,MATCH(H435,RAW_c_TEB0187_REV01!B:B,0),3)=L435,INDEX(
RAW_c_TEB0187_REV01!B:D,MATCH(H435,INDEX(RAW_c_TEB0187_REV01!B:B,MATCH(H435,RAW_c_TEB0187_REV01!B:B,)+1):'RAW_c_TEB0187_REV01'!B11506,)+MATCH(H435,RAW_c_TEB0187_REV01!B:B,),3),INDEX(RAW_c_TEB0187_REV01!B:D,MATCH(H435,RAW_c_TEB0187_REV01!B:B,0),3)),"---")))=1,"---",IF(K435&lt;&gt;"---",IF(INDEX(RAW_c_TEB0187_REV01!B:D,MATCH(H435,RAW_c_TEB0187_REV01!B:B,0),3)=L435,INDEX(
RAW_c_TEB0187_REV01!B:D,MATCH(H435,INDEX(RAW_c_TEB0187_REV01!B:B,MATCH(H435,RAW_c_TEB0187_REV01!B:B,)+1):'RAW_c_TEB0187_REV01'!B11506,)+MATCH(H435,RAW_c_TEB0187_REV01!B:B,),3),INDEX(RAW_c_TEB0187_REV01!B:D,MATCH(H435,RAW_c_TEB0187_REV01!B:B,0),3)),"---")),"---")</f>
        <v>---</v>
      </c>
      <c r="N435" t="str">
        <f>IFERROR(IF(AND(B435="B2B",J435="--"),L435,IF(
COUNTIF(B2B!H:H,(IF(K435&lt;&gt;"---",IF(INDEX(RAW_c_TEB0187_REV01!B:D,MATCH(H435,RAW_c_TEB0187_REV01!B:B,0),3)=L435,INDEX(
RAW_c_TEB0187_REV01!B:D,MATCH(H435,INDEX(RAW_c_TEB0187_REV01!B:B,MATCH(H435,RAW_c_TEB0187_REV01!B:B,)+1):'RAW_c_TEB0187_REV01'!B11506,)+MATCH(H435,RAW_c_TEB0187_REV01!B:B,),3),INDEX(RAW_c_TEB0187_REV01!B:D,MATCH(H435,RAW_c_TEB0187_REV01!B:B,0),3)),"---")))=0,"---",IF(K435&lt;&gt;"---",IF(INDEX(RAW_c_TEB0187_REV01!B:D,MATCH(H435,RAW_c_TEB0187_REV01!B:B,0),3)=L435,INDEX(
RAW_c_TEB0187_REV01!B:D,MATCH(H435,INDEX(RAW_c_TEB0187_REV01!B:B,MATCH(H435,RAW_c_TEB0187_REV01!B:B,)+1):'RAW_c_TEB0187_REV01'!B11506,)+MATCH(H435,RAW_c_TEB0187_REV01!B:B,),3),INDEX(RAW_c_TEB0187_REV01!B:D,MATCH(H435,RAW_c_TEB0187_REV01!B:B,0),3)),"---"))),"---")</f>
        <v>---</v>
      </c>
      <c r="T435">
        <f>COUNTIF(RAW_c_TEB0187_REV01!B:B,G435)</f>
        <v>1098</v>
      </c>
      <c r="U435" t="str">
        <f t="shared" si="41"/>
        <v>B2B-GND</v>
      </c>
    </row>
    <row r="436" spans="1:21" x14ac:dyDescent="0.25">
      <c r="A436" t="s">
        <v>6018</v>
      </c>
      <c r="B436" t="s">
        <v>39</v>
      </c>
      <c r="C436" t="s">
        <v>6008</v>
      </c>
      <c r="D436" t="s">
        <v>410</v>
      </c>
      <c r="E436" t="s">
        <v>360</v>
      </c>
      <c r="F436" t="str">
        <f t="shared" si="36"/>
        <v>J2-D11</v>
      </c>
      <c r="G436" t="str">
        <f>VLOOKUP(F436,RAW_c_TEB0187_REV01!A:B,2,0)</f>
        <v>GTSR4B_RXCLK_P</v>
      </c>
      <c r="H436" t="str">
        <f t="shared" si="37"/>
        <v>CK10_P</v>
      </c>
      <c r="I436" t="str">
        <f t="shared" si="38"/>
        <v>C72</v>
      </c>
      <c r="J436" t="str">
        <f t="shared" si="39"/>
        <v>--</v>
      </c>
      <c r="K436">
        <f>IFERROR(IF(J436="--",IF(G436=H436,VLOOKUP(G436,RAW_c_TEB0187_REV01!L:N,3,0),SUM(VLOOKUP(H436,RAW_c_TEB0187_REV01!L:N,3,0),VLOOKUP(G436,RAW_c_TEB0187_REV01!L:N,3,0))),"---"),"---")</f>
        <v>26.177399999999999</v>
      </c>
      <c r="L436" t="str">
        <f t="shared" si="40"/>
        <v>J2-D11</v>
      </c>
      <c r="M436" t="str">
        <f>IFERROR(IF(
COUNTIF(B2B!H:H,(IF(K436&lt;&gt;"---",IF(INDEX(RAW_c_TEB0187_REV01!B:D,MATCH(H436,RAW_c_TEB0187_REV01!B:B,0),3)=L436,INDEX(
RAW_c_TEB0187_REV01!B:D,MATCH(H436,INDEX(RAW_c_TEB0187_REV01!B:B,MATCH(H436,RAW_c_TEB0187_REV01!B:B,)+1):'RAW_c_TEB0187_REV01'!B11507,)+MATCH(H436,RAW_c_TEB0187_REV01!B:B,),3),INDEX(RAW_c_TEB0187_REV01!B:D,MATCH(H436,RAW_c_TEB0187_REV01!B:B,0),3)),"---")))=1,"---",IF(K436&lt;&gt;"---",IF(INDEX(RAW_c_TEB0187_REV01!B:D,MATCH(H436,RAW_c_TEB0187_REV01!B:B,0),3)=L436,INDEX(
RAW_c_TEB0187_REV01!B:D,MATCH(H436,INDEX(RAW_c_TEB0187_REV01!B:B,MATCH(H436,RAW_c_TEB0187_REV01!B:B,)+1):'RAW_c_TEB0187_REV01'!B11507,)+MATCH(H436,RAW_c_TEB0187_REV01!B:B,),3),INDEX(RAW_c_TEB0187_REV01!B:D,MATCH(H436,RAW_c_TEB0187_REV01!B:B,0),3)),"---")),"---")</f>
        <v>U10-46</v>
      </c>
      <c r="N436" t="str">
        <f>IFERROR(IF(AND(B436="B2B",J436="--"),L436,IF(
COUNTIF(B2B!H:H,(IF(K436&lt;&gt;"---",IF(INDEX(RAW_c_TEB0187_REV01!B:D,MATCH(H436,RAW_c_TEB0187_REV01!B:B,0),3)=L436,INDEX(
RAW_c_TEB0187_REV01!B:D,MATCH(H436,INDEX(RAW_c_TEB0187_REV01!B:B,MATCH(H436,RAW_c_TEB0187_REV01!B:B,)+1):'RAW_c_TEB0187_REV01'!B11507,)+MATCH(H436,RAW_c_TEB0187_REV01!B:B,),3),INDEX(RAW_c_TEB0187_REV01!B:D,MATCH(H436,RAW_c_TEB0187_REV01!B:B,0),3)),"---")))=0,"---",IF(K436&lt;&gt;"---",IF(INDEX(RAW_c_TEB0187_REV01!B:D,MATCH(H436,RAW_c_TEB0187_REV01!B:B,0),3)=L436,INDEX(
RAW_c_TEB0187_REV01!B:D,MATCH(H436,INDEX(RAW_c_TEB0187_REV01!B:B,MATCH(H436,RAW_c_TEB0187_REV01!B:B,)+1):'RAW_c_TEB0187_REV01'!B11507,)+MATCH(H436,RAW_c_TEB0187_REV01!B:B,),3),INDEX(RAW_c_TEB0187_REV01!B:D,MATCH(H436,RAW_c_TEB0187_REV01!B:B,0),3)),"---"))),"---")</f>
        <v>J2-D11</v>
      </c>
      <c r="T436">
        <f>COUNTIF(RAW_c_TEB0187_REV01!B:B,G436)</f>
        <v>2</v>
      </c>
      <c r="U436" t="str">
        <f t="shared" si="41"/>
        <v>B2B-CLK</v>
      </c>
    </row>
    <row r="437" spans="1:21" x14ac:dyDescent="0.25">
      <c r="A437" t="s">
        <v>6019</v>
      </c>
      <c r="B437" t="s">
        <v>39</v>
      </c>
      <c r="C437" t="s">
        <v>6008</v>
      </c>
      <c r="D437" t="s">
        <v>410</v>
      </c>
      <c r="E437" t="s">
        <v>361</v>
      </c>
      <c r="F437" t="str">
        <f t="shared" si="36"/>
        <v>J2-D12</v>
      </c>
      <c r="G437" t="str">
        <f>VLOOKUP(F437,RAW_c_TEB0187_REV01!A:B,2,0)</f>
        <v>GTSR4B_RXCLK_N</v>
      </c>
      <c r="H437" t="str">
        <f t="shared" si="37"/>
        <v>CK10_N</v>
      </c>
      <c r="I437" t="str">
        <f t="shared" si="38"/>
        <v>C73</v>
      </c>
      <c r="J437" t="str">
        <f t="shared" si="39"/>
        <v>--</v>
      </c>
      <c r="K437">
        <f>IFERROR(IF(J437="--",IF(G437=H437,VLOOKUP(G437,RAW_c_TEB0187_REV01!L:N,3,0),SUM(VLOOKUP(H437,RAW_c_TEB0187_REV01!L:N,3,0),VLOOKUP(G437,RAW_c_TEB0187_REV01!L:N,3,0))),"---"),"---")</f>
        <v>26.178899999999999</v>
      </c>
      <c r="L437" t="str">
        <f t="shared" si="40"/>
        <v>J2-D12</v>
      </c>
      <c r="M437" t="str">
        <f>IFERROR(IF(
COUNTIF(B2B!H:H,(IF(K437&lt;&gt;"---",IF(INDEX(RAW_c_TEB0187_REV01!B:D,MATCH(H437,RAW_c_TEB0187_REV01!B:B,0),3)=L437,INDEX(
RAW_c_TEB0187_REV01!B:D,MATCH(H437,INDEX(RAW_c_TEB0187_REV01!B:B,MATCH(H437,RAW_c_TEB0187_REV01!B:B,)+1):'RAW_c_TEB0187_REV01'!B11508,)+MATCH(H437,RAW_c_TEB0187_REV01!B:B,),3),INDEX(RAW_c_TEB0187_REV01!B:D,MATCH(H437,RAW_c_TEB0187_REV01!B:B,0),3)),"---")))=1,"---",IF(K437&lt;&gt;"---",IF(INDEX(RAW_c_TEB0187_REV01!B:D,MATCH(H437,RAW_c_TEB0187_REV01!B:B,0),3)=L437,INDEX(
RAW_c_TEB0187_REV01!B:D,MATCH(H437,INDEX(RAW_c_TEB0187_REV01!B:B,MATCH(H437,RAW_c_TEB0187_REV01!B:B,)+1):'RAW_c_TEB0187_REV01'!B11508,)+MATCH(H437,RAW_c_TEB0187_REV01!B:B,),3),INDEX(RAW_c_TEB0187_REV01!B:D,MATCH(H437,RAW_c_TEB0187_REV01!B:B,0),3)),"---")),"---")</f>
        <v>U10-45</v>
      </c>
      <c r="N437" t="str">
        <f>IFERROR(IF(AND(B437="B2B",J437="--"),L437,IF(
COUNTIF(B2B!H:H,(IF(K437&lt;&gt;"---",IF(INDEX(RAW_c_TEB0187_REV01!B:D,MATCH(H437,RAW_c_TEB0187_REV01!B:B,0),3)=L437,INDEX(
RAW_c_TEB0187_REV01!B:D,MATCH(H437,INDEX(RAW_c_TEB0187_REV01!B:B,MATCH(H437,RAW_c_TEB0187_REV01!B:B,)+1):'RAW_c_TEB0187_REV01'!B11508,)+MATCH(H437,RAW_c_TEB0187_REV01!B:B,),3),INDEX(RAW_c_TEB0187_REV01!B:D,MATCH(H437,RAW_c_TEB0187_REV01!B:B,0),3)),"---")))=0,"---",IF(K437&lt;&gt;"---",IF(INDEX(RAW_c_TEB0187_REV01!B:D,MATCH(H437,RAW_c_TEB0187_REV01!B:B,0),3)=L437,INDEX(
RAW_c_TEB0187_REV01!B:D,MATCH(H437,INDEX(RAW_c_TEB0187_REV01!B:B,MATCH(H437,RAW_c_TEB0187_REV01!B:B,)+1):'RAW_c_TEB0187_REV01'!B11508,)+MATCH(H437,RAW_c_TEB0187_REV01!B:B,),3),INDEX(RAW_c_TEB0187_REV01!B:D,MATCH(H437,RAW_c_TEB0187_REV01!B:B,0),3)),"---"))),"---")</f>
        <v>J2-D12</v>
      </c>
      <c r="T437">
        <f>COUNTIF(RAW_c_TEB0187_REV01!B:B,G437)</f>
        <v>2</v>
      </c>
      <c r="U437" t="str">
        <f t="shared" si="41"/>
        <v>B2B-CLK</v>
      </c>
    </row>
    <row r="438" spans="1:21" x14ac:dyDescent="0.25">
      <c r="A438" t="s">
        <v>6020</v>
      </c>
      <c r="B438" t="s">
        <v>39</v>
      </c>
      <c r="C438" t="s">
        <v>433</v>
      </c>
      <c r="D438" t="s">
        <v>410</v>
      </c>
      <c r="E438" t="s">
        <v>362</v>
      </c>
      <c r="F438" t="str">
        <f t="shared" si="36"/>
        <v>J2-D13</v>
      </c>
      <c r="G438" t="str">
        <f>VLOOKUP(F438,RAW_c_TEB0187_REV01!A:B,2,0)</f>
        <v>GND</v>
      </c>
      <c r="H438" t="str">
        <f t="shared" si="37"/>
        <v>GND</v>
      </c>
      <c r="I438" t="str">
        <f t="shared" si="38"/>
        <v>--</v>
      </c>
      <c r="J438" t="str">
        <f t="shared" si="39"/>
        <v>---</v>
      </c>
      <c r="K438" t="str">
        <f>IFERROR(IF(J438="--",IF(G438=H438,VLOOKUP(G438,RAW_c_TEB0187_REV01!L:N,3,0),SUM(VLOOKUP(H438,RAW_c_TEB0187_REV01!L:N,3,0),VLOOKUP(G438,RAW_c_TEB0187_REV01!L:N,3,0))),"---"),"---")</f>
        <v>---</v>
      </c>
      <c r="L438" t="str">
        <f t="shared" si="40"/>
        <v>J2-D13</v>
      </c>
      <c r="M438" t="str">
        <f>IFERROR(IF(
COUNTIF(B2B!H:H,(IF(K438&lt;&gt;"---",IF(INDEX(RAW_c_TEB0187_REV01!B:D,MATCH(H438,RAW_c_TEB0187_REV01!B:B,0),3)=L438,INDEX(
RAW_c_TEB0187_REV01!B:D,MATCH(H438,INDEX(RAW_c_TEB0187_REV01!B:B,MATCH(H438,RAW_c_TEB0187_REV01!B:B,)+1):'RAW_c_TEB0187_REV01'!B11509,)+MATCH(H438,RAW_c_TEB0187_REV01!B:B,),3),INDEX(RAW_c_TEB0187_REV01!B:D,MATCH(H438,RAW_c_TEB0187_REV01!B:B,0),3)),"---")))=1,"---",IF(K438&lt;&gt;"---",IF(INDEX(RAW_c_TEB0187_REV01!B:D,MATCH(H438,RAW_c_TEB0187_REV01!B:B,0),3)=L438,INDEX(
RAW_c_TEB0187_REV01!B:D,MATCH(H438,INDEX(RAW_c_TEB0187_REV01!B:B,MATCH(H438,RAW_c_TEB0187_REV01!B:B,)+1):'RAW_c_TEB0187_REV01'!B11509,)+MATCH(H438,RAW_c_TEB0187_REV01!B:B,),3),INDEX(RAW_c_TEB0187_REV01!B:D,MATCH(H438,RAW_c_TEB0187_REV01!B:B,0),3)),"---")),"---")</f>
        <v>---</v>
      </c>
      <c r="N438" t="str">
        <f>IFERROR(IF(AND(B438="B2B",J438="--"),L438,IF(
COUNTIF(B2B!H:H,(IF(K438&lt;&gt;"---",IF(INDEX(RAW_c_TEB0187_REV01!B:D,MATCH(H438,RAW_c_TEB0187_REV01!B:B,0),3)=L438,INDEX(
RAW_c_TEB0187_REV01!B:D,MATCH(H438,INDEX(RAW_c_TEB0187_REV01!B:B,MATCH(H438,RAW_c_TEB0187_REV01!B:B,)+1):'RAW_c_TEB0187_REV01'!B11509,)+MATCH(H438,RAW_c_TEB0187_REV01!B:B,),3),INDEX(RAW_c_TEB0187_REV01!B:D,MATCH(H438,RAW_c_TEB0187_REV01!B:B,0),3)),"---")))=0,"---",IF(K438&lt;&gt;"---",IF(INDEX(RAW_c_TEB0187_REV01!B:D,MATCH(H438,RAW_c_TEB0187_REV01!B:B,0),3)=L438,INDEX(
RAW_c_TEB0187_REV01!B:D,MATCH(H438,INDEX(RAW_c_TEB0187_REV01!B:B,MATCH(H438,RAW_c_TEB0187_REV01!B:B,)+1):'RAW_c_TEB0187_REV01'!B11509,)+MATCH(H438,RAW_c_TEB0187_REV01!B:B,),3),INDEX(RAW_c_TEB0187_REV01!B:D,MATCH(H438,RAW_c_TEB0187_REV01!B:B,0),3)),"---"))),"---")</f>
        <v>---</v>
      </c>
      <c r="T438">
        <f>COUNTIF(RAW_c_TEB0187_REV01!B:B,G438)</f>
        <v>1098</v>
      </c>
      <c r="U438" t="str">
        <f t="shared" si="41"/>
        <v>B2B-GND</v>
      </c>
    </row>
    <row r="439" spans="1:21" x14ac:dyDescent="0.25">
      <c r="A439" t="s">
        <v>6021</v>
      </c>
      <c r="B439" t="s">
        <v>39</v>
      </c>
      <c r="C439" t="s">
        <v>5828</v>
      </c>
      <c r="D439" t="s">
        <v>410</v>
      </c>
      <c r="E439" t="s">
        <v>363</v>
      </c>
      <c r="F439" t="str">
        <f t="shared" si="36"/>
        <v>J2-D14</v>
      </c>
      <c r="G439" t="str">
        <f>VLOOKUP(F439,RAW_c_TEB0187_REV01!A:B,2,0)</f>
        <v>DP0_C2M_P</v>
      </c>
      <c r="H439" t="str">
        <f t="shared" si="37"/>
        <v>DP0_C2M_P</v>
      </c>
      <c r="I439" t="str">
        <f t="shared" si="38"/>
        <v>--</v>
      </c>
      <c r="J439" t="str">
        <f t="shared" si="39"/>
        <v>--</v>
      </c>
      <c r="K439">
        <f>IFERROR(IF(J439="--",IF(G439=H439,VLOOKUP(G439,RAW_c_TEB0187_REV01!L:N,3,0),SUM(VLOOKUP(H439,RAW_c_TEB0187_REV01!L:N,3,0),VLOOKUP(G439,RAW_c_TEB0187_REV01!L:N,3,0))),"---"),"---")</f>
        <v>75.232699999999994</v>
      </c>
      <c r="L439" t="str">
        <f t="shared" si="40"/>
        <v>J2-D14</v>
      </c>
      <c r="M439" t="str">
        <f>IFERROR(IF(
COUNTIF(B2B!H:H,(IF(K439&lt;&gt;"---",IF(INDEX(RAW_c_TEB0187_REV01!B:D,MATCH(H439,RAW_c_TEB0187_REV01!B:B,0),3)=L439,INDEX(
RAW_c_TEB0187_REV01!B:D,MATCH(H439,INDEX(RAW_c_TEB0187_REV01!B:B,MATCH(H439,RAW_c_TEB0187_REV01!B:B,)+1):'RAW_c_TEB0187_REV01'!B11510,)+MATCH(H439,RAW_c_TEB0187_REV01!B:B,),3),INDEX(RAW_c_TEB0187_REV01!B:D,MATCH(H439,RAW_c_TEB0187_REV01!B:B,0),3)),"---")))=1,"---",IF(K439&lt;&gt;"---",IF(INDEX(RAW_c_TEB0187_REV01!B:D,MATCH(H439,RAW_c_TEB0187_REV01!B:B,0),3)=L439,INDEX(
RAW_c_TEB0187_REV01!B:D,MATCH(H439,INDEX(RAW_c_TEB0187_REV01!B:B,MATCH(H439,RAW_c_TEB0187_REV01!B:B,)+1):'RAW_c_TEB0187_REV01'!B11510,)+MATCH(H439,RAW_c_TEB0187_REV01!B:B,),3),INDEX(RAW_c_TEB0187_REV01!B:D,MATCH(H439,RAW_c_TEB0187_REV01!B:B,0),3)),"---")),"---")</f>
        <v>J15-C2</v>
      </c>
      <c r="N439" t="str">
        <f>IFERROR(IF(AND(B439="B2B",J439="--"),L439,IF(
COUNTIF(B2B!H:H,(IF(K439&lt;&gt;"---",IF(INDEX(RAW_c_TEB0187_REV01!B:D,MATCH(H439,RAW_c_TEB0187_REV01!B:B,0),3)=L439,INDEX(
RAW_c_TEB0187_REV01!B:D,MATCH(H439,INDEX(RAW_c_TEB0187_REV01!B:B,MATCH(H439,RAW_c_TEB0187_REV01!B:B,)+1):'RAW_c_TEB0187_REV01'!B11510,)+MATCH(H439,RAW_c_TEB0187_REV01!B:B,),3),INDEX(RAW_c_TEB0187_REV01!B:D,MATCH(H439,RAW_c_TEB0187_REV01!B:B,0),3)),"---")))=0,"---",IF(K439&lt;&gt;"---",IF(INDEX(RAW_c_TEB0187_REV01!B:D,MATCH(H439,RAW_c_TEB0187_REV01!B:B,0),3)=L439,INDEX(
RAW_c_TEB0187_REV01!B:D,MATCH(H439,INDEX(RAW_c_TEB0187_REV01!B:B,MATCH(H439,RAW_c_TEB0187_REV01!B:B,)+1):'RAW_c_TEB0187_REV01'!B11510,)+MATCH(H439,RAW_c_TEB0187_REV01!B:B,),3),INDEX(RAW_c_TEB0187_REV01!B:D,MATCH(H439,RAW_c_TEB0187_REV01!B:B,0),3)),"---"))),"---")</f>
        <v>J2-D14</v>
      </c>
      <c r="T439">
        <f>COUNTIF(RAW_c_TEB0187_REV01!B:B,G439)</f>
        <v>2</v>
      </c>
      <c r="U439" t="str">
        <f t="shared" si="41"/>
        <v>B2B-MGT-PS</v>
      </c>
    </row>
    <row r="440" spans="1:21" x14ac:dyDescent="0.25">
      <c r="A440" t="s">
        <v>6022</v>
      </c>
      <c r="B440" t="s">
        <v>39</v>
      </c>
      <c r="C440" t="s">
        <v>5828</v>
      </c>
      <c r="D440" t="s">
        <v>410</v>
      </c>
      <c r="E440" t="s">
        <v>364</v>
      </c>
      <c r="F440" t="str">
        <f t="shared" si="36"/>
        <v>J2-D15</v>
      </c>
      <c r="G440" t="str">
        <f>VLOOKUP(F440,RAW_c_TEB0187_REV01!A:B,2,0)</f>
        <v>DP0_C2M_N</v>
      </c>
      <c r="H440" t="str">
        <f t="shared" si="37"/>
        <v>DP0_C2M_N</v>
      </c>
      <c r="I440" t="str">
        <f t="shared" si="38"/>
        <v>--</v>
      </c>
      <c r="J440" t="str">
        <f t="shared" si="39"/>
        <v>--</v>
      </c>
      <c r="K440">
        <f>IFERROR(IF(J440="--",IF(G440=H440,VLOOKUP(G440,RAW_c_TEB0187_REV01!L:N,3,0),SUM(VLOOKUP(H440,RAW_c_TEB0187_REV01!L:N,3,0),VLOOKUP(G440,RAW_c_TEB0187_REV01!L:N,3,0))),"---"),"---")</f>
        <v>75.244399999999999</v>
      </c>
      <c r="L440" t="str">
        <f t="shared" si="40"/>
        <v>J2-D15</v>
      </c>
      <c r="M440" t="str">
        <f>IFERROR(IF(
COUNTIF(B2B!H:H,(IF(K440&lt;&gt;"---",IF(INDEX(RAW_c_TEB0187_REV01!B:D,MATCH(H440,RAW_c_TEB0187_REV01!B:B,0),3)=L440,INDEX(
RAW_c_TEB0187_REV01!B:D,MATCH(H440,INDEX(RAW_c_TEB0187_REV01!B:B,MATCH(H440,RAW_c_TEB0187_REV01!B:B,)+1):'RAW_c_TEB0187_REV01'!B11511,)+MATCH(H440,RAW_c_TEB0187_REV01!B:B,),3),INDEX(RAW_c_TEB0187_REV01!B:D,MATCH(H440,RAW_c_TEB0187_REV01!B:B,0),3)),"---")))=1,"---",IF(K440&lt;&gt;"---",IF(INDEX(RAW_c_TEB0187_REV01!B:D,MATCH(H440,RAW_c_TEB0187_REV01!B:B,0),3)=L440,INDEX(
RAW_c_TEB0187_REV01!B:D,MATCH(H440,INDEX(RAW_c_TEB0187_REV01!B:B,MATCH(H440,RAW_c_TEB0187_REV01!B:B,)+1):'RAW_c_TEB0187_REV01'!B11511,)+MATCH(H440,RAW_c_TEB0187_REV01!B:B,),3),INDEX(RAW_c_TEB0187_REV01!B:D,MATCH(H440,RAW_c_TEB0187_REV01!B:B,0),3)),"---")),"---")</f>
        <v>J15-C3</v>
      </c>
      <c r="N440" t="str">
        <f>IFERROR(IF(AND(B440="B2B",J440="--"),L440,IF(
COUNTIF(B2B!H:H,(IF(K440&lt;&gt;"---",IF(INDEX(RAW_c_TEB0187_REV01!B:D,MATCH(H440,RAW_c_TEB0187_REV01!B:B,0),3)=L440,INDEX(
RAW_c_TEB0187_REV01!B:D,MATCH(H440,INDEX(RAW_c_TEB0187_REV01!B:B,MATCH(H440,RAW_c_TEB0187_REV01!B:B,)+1):'RAW_c_TEB0187_REV01'!B11511,)+MATCH(H440,RAW_c_TEB0187_REV01!B:B,),3),INDEX(RAW_c_TEB0187_REV01!B:D,MATCH(H440,RAW_c_TEB0187_REV01!B:B,0),3)),"---")))=0,"---",IF(K440&lt;&gt;"---",IF(INDEX(RAW_c_TEB0187_REV01!B:D,MATCH(H440,RAW_c_TEB0187_REV01!B:B,0),3)=L440,INDEX(
RAW_c_TEB0187_REV01!B:D,MATCH(H440,INDEX(RAW_c_TEB0187_REV01!B:B,MATCH(H440,RAW_c_TEB0187_REV01!B:B,)+1):'RAW_c_TEB0187_REV01'!B11511,)+MATCH(H440,RAW_c_TEB0187_REV01!B:B,),3),INDEX(RAW_c_TEB0187_REV01!B:D,MATCH(H440,RAW_c_TEB0187_REV01!B:B,0),3)),"---"))),"---")</f>
        <v>J2-D15</v>
      </c>
      <c r="T440">
        <f>COUNTIF(RAW_c_TEB0187_REV01!B:B,G440)</f>
        <v>2</v>
      </c>
      <c r="U440" t="str">
        <f t="shared" si="41"/>
        <v>B2B-MGT-PS</v>
      </c>
    </row>
    <row r="441" spans="1:21" x14ac:dyDescent="0.25">
      <c r="A441" t="s">
        <v>6023</v>
      </c>
      <c r="B441" t="s">
        <v>39</v>
      </c>
      <c r="C441" t="s">
        <v>433</v>
      </c>
      <c r="D441" t="s">
        <v>410</v>
      </c>
      <c r="E441" t="s">
        <v>365</v>
      </c>
      <c r="F441" t="str">
        <f t="shared" si="36"/>
        <v>J2-D16</v>
      </c>
      <c r="G441" t="str">
        <f>VLOOKUP(F441,RAW_c_TEB0187_REV01!A:B,2,0)</f>
        <v>GND</v>
      </c>
      <c r="H441" t="str">
        <f t="shared" si="37"/>
        <v>GND</v>
      </c>
      <c r="I441" t="str">
        <f t="shared" si="38"/>
        <v>--</v>
      </c>
      <c r="J441" t="str">
        <f t="shared" si="39"/>
        <v>---</v>
      </c>
      <c r="K441" t="str">
        <f>IFERROR(IF(J441="--",IF(G441=H441,VLOOKUP(G441,RAW_c_TEB0187_REV01!L:N,3,0),SUM(VLOOKUP(H441,RAW_c_TEB0187_REV01!L:N,3,0),VLOOKUP(G441,RAW_c_TEB0187_REV01!L:N,3,0))),"---"),"---")</f>
        <v>---</v>
      </c>
      <c r="L441" t="str">
        <f t="shared" si="40"/>
        <v>J2-D16</v>
      </c>
      <c r="M441" t="str">
        <f>IFERROR(IF(
COUNTIF(B2B!H:H,(IF(K441&lt;&gt;"---",IF(INDEX(RAW_c_TEB0187_REV01!B:D,MATCH(H441,RAW_c_TEB0187_REV01!B:B,0),3)=L441,INDEX(
RAW_c_TEB0187_REV01!B:D,MATCH(H441,INDEX(RAW_c_TEB0187_REV01!B:B,MATCH(H441,RAW_c_TEB0187_REV01!B:B,)+1):'RAW_c_TEB0187_REV01'!B11512,)+MATCH(H441,RAW_c_TEB0187_REV01!B:B,),3),INDEX(RAW_c_TEB0187_REV01!B:D,MATCH(H441,RAW_c_TEB0187_REV01!B:B,0),3)),"---")))=1,"---",IF(K441&lt;&gt;"---",IF(INDEX(RAW_c_TEB0187_REV01!B:D,MATCH(H441,RAW_c_TEB0187_REV01!B:B,0),3)=L441,INDEX(
RAW_c_TEB0187_REV01!B:D,MATCH(H441,INDEX(RAW_c_TEB0187_REV01!B:B,MATCH(H441,RAW_c_TEB0187_REV01!B:B,)+1):'RAW_c_TEB0187_REV01'!B11512,)+MATCH(H441,RAW_c_TEB0187_REV01!B:B,),3),INDEX(RAW_c_TEB0187_REV01!B:D,MATCH(H441,RAW_c_TEB0187_REV01!B:B,0),3)),"---")),"---")</f>
        <v>---</v>
      </c>
      <c r="N441" t="str">
        <f>IFERROR(IF(AND(B441="B2B",J441="--"),L441,IF(
COUNTIF(B2B!H:H,(IF(K441&lt;&gt;"---",IF(INDEX(RAW_c_TEB0187_REV01!B:D,MATCH(H441,RAW_c_TEB0187_REV01!B:B,0),3)=L441,INDEX(
RAW_c_TEB0187_REV01!B:D,MATCH(H441,INDEX(RAW_c_TEB0187_REV01!B:B,MATCH(H441,RAW_c_TEB0187_REV01!B:B,)+1):'RAW_c_TEB0187_REV01'!B11512,)+MATCH(H441,RAW_c_TEB0187_REV01!B:B,),3),INDEX(RAW_c_TEB0187_REV01!B:D,MATCH(H441,RAW_c_TEB0187_REV01!B:B,0),3)),"---")))=0,"---",IF(K441&lt;&gt;"---",IF(INDEX(RAW_c_TEB0187_REV01!B:D,MATCH(H441,RAW_c_TEB0187_REV01!B:B,0),3)=L441,INDEX(
RAW_c_TEB0187_REV01!B:D,MATCH(H441,INDEX(RAW_c_TEB0187_REV01!B:B,MATCH(H441,RAW_c_TEB0187_REV01!B:B,)+1):'RAW_c_TEB0187_REV01'!B11512,)+MATCH(H441,RAW_c_TEB0187_REV01!B:B,),3),INDEX(RAW_c_TEB0187_REV01!B:D,MATCH(H441,RAW_c_TEB0187_REV01!B:B,0),3)),"---"))),"---")</f>
        <v>---</v>
      </c>
      <c r="T441">
        <f>COUNTIF(RAW_c_TEB0187_REV01!B:B,G441)</f>
        <v>1098</v>
      </c>
      <c r="U441" t="str">
        <f t="shared" si="41"/>
        <v>B2B-GND</v>
      </c>
    </row>
    <row r="442" spans="1:21" x14ac:dyDescent="0.25">
      <c r="A442" t="s">
        <v>6024</v>
      </c>
      <c r="B442" t="s">
        <v>39</v>
      </c>
      <c r="C442" t="s">
        <v>5828</v>
      </c>
      <c r="D442" t="s">
        <v>410</v>
      </c>
      <c r="E442" t="s">
        <v>366</v>
      </c>
      <c r="F442" t="str">
        <f t="shared" si="36"/>
        <v>J2-D17</v>
      </c>
      <c r="G442" t="str">
        <f>VLOOKUP(F442,RAW_c_TEB0187_REV01!A:B,2,0)</f>
        <v>DP2_C2M_P</v>
      </c>
      <c r="H442" t="str">
        <f t="shared" si="37"/>
        <v>DP2_C2M_P</v>
      </c>
      <c r="I442" t="str">
        <f t="shared" si="38"/>
        <v>--</v>
      </c>
      <c r="J442" t="str">
        <f t="shared" si="39"/>
        <v>--</v>
      </c>
      <c r="K442">
        <f>IFERROR(IF(J442="--",IF(G442=H442,VLOOKUP(G442,RAW_c_TEB0187_REV01!L:N,3,0),SUM(VLOOKUP(H442,RAW_c_TEB0187_REV01!L:N,3,0),VLOOKUP(G442,RAW_c_TEB0187_REV01!L:N,3,0))),"---"),"---")</f>
        <v>55.7866</v>
      </c>
      <c r="L442" t="str">
        <f t="shared" si="40"/>
        <v>J2-D17</v>
      </c>
      <c r="M442" t="str">
        <f>IFERROR(IF(
COUNTIF(B2B!H:H,(IF(K442&lt;&gt;"---",IF(INDEX(RAW_c_TEB0187_REV01!B:D,MATCH(H442,RAW_c_TEB0187_REV01!B:B,0),3)=L442,INDEX(
RAW_c_TEB0187_REV01!B:D,MATCH(H442,INDEX(RAW_c_TEB0187_REV01!B:B,MATCH(H442,RAW_c_TEB0187_REV01!B:B,)+1):'RAW_c_TEB0187_REV01'!B11513,)+MATCH(H442,RAW_c_TEB0187_REV01!B:B,),3),INDEX(RAW_c_TEB0187_REV01!B:D,MATCH(H442,RAW_c_TEB0187_REV01!B:B,0),3)),"---")))=1,"---",IF(K442&lt;&gt;"---",IF(INDEX(RAW_c_TEB0187_REV01!B:D,MATCH(H442,RAW_c_TEB0187_REV01!B:B,0),3)=L442,INDEX(
RAW_c_TEB0187_REV01!B:D,MATCH(H442,INDEX(RAW_c_TEB0187_REV01!B:B,MATCH(H442,RAW_c_TEB0187_REV01!B:B,)+1):'RAW_c_TEB0187_REV01'!B11513,)+MATCH(H442,RAW_c_TEB0187_REV01!B:B,),3),INDEX(RAW_c_TEB0187_REV01!B:D,MATCH(H442,RAW_c_TEB0187_REV01!B:B,0),3)),"---")),"---")</f>
        <v>J15-A26</v>
      </c>
      <c r="N442" t="str">
        <f>IFERROR(IF(AND(B442="B2B",J442="--"),L442,IF(
COUNTIF(B2B!H:H,(IF(K442&lt;&gt;"---",IF(INDEX(RAW_c_TEB0187_REV01!B:D,MATCH(H442,RAW_c_TEB0187_REV01!B:B,0),3)=L442,INDEX(
RAW_c_TEB0187_REV01!B:D,MATCH(H442,INDEX(RAW_c_TEB0187_REV01!B:B,MATCH(H442,RAW_c_TEB0187_REV01!B:B,)+1):'RAW_c_TEB0187_REV01'!B11513,)+MATCH(H442,RAW_c_TEB0187_REV01!B:B,),3),INDEX(RAW_c_TEB0187_REV01!B:D,MATCH(H442,RAW_c_TEB0187_REV01!B:B,0),3)),"---")))=0,"---",IF(K442&lt;&gt;"---",IF(INDEX(RAW_c_TEB0187_REV01!B:D,MATCH(H442,RAW_c_TEB0187_REV01!B:B,0),3)=L442,INDEX(
RAW_c_TEB0187_REV01!B:D,MATCH(H442,INDEX(RAW_c_TEB0187_REV01!B:B,MATCH(H442,RAW_c_TEB0187_REV01!B:B,)+1):'RAW_c_TEB0187_REV01'!B11513,)+MATCH(H442,RAW_c_TEB0187_REV01!B:B,),3),INDEX(RAW_c_TEB0187_REV01!B:D,MATCH(H442,RAW_c_TEB0187_REV01!B:B,0),3)),"---"))),"---")</f>
        <v>J2-D17</v>
      </c>
      <c r="T442">
        <f>COUNTIF(RAW_c_TEB0187_REV01!B:B,G442)</f>
        <v>2</v>
      </c>
      <c r="U442" t="str">
        <f t="shared" si="41"/>
        <v>B2B-MGT-PS</v>
      </c>
    </row>
    <row r="443" spans="1:21" x14ac:dyDescent="0.25">
      <c r="A443" t="s">
        <v>6025</v>
      </c>
      <c r="B443" t="s">
        <v>39</v>
      </c>
      <c r="C443" t="s">
        <v>5828</v>
      </c>
      <c r="D443" t="s">
        <v>410</v>
      </c>
      <c r="E443" t="s">
        <v>367</v>
      </c>
      <c r="F443" t="str">
        <f t="shared" si="36"/>
        <v>J2-D18</v>
      </c>
      <c r="G443" t="str">
        <f>VLOOKUP(F443,RAW_c_TEB0187_REV01!A:B,2,0)</f>
        <v>DP2_C2M_N</v>
      </c>
      <c r="H443" t="str">
        <f t="shared" si="37"/>
        <v>DP2_C2M_N</v>
      </c>
      <c r="I443" t="str">
        <f t="shared" si="38"/>
        <v>--</v>
      </c>
      <c r="J443" t="str">
        <f t="shared" si="39"/>
        <v>--</v>
      </c>
      <c r="K443">
        <f>IFERROR(IF(J443="--",IF(G443=H443,VLOOKUP(G443,RAW_c_TEB0187_REV01!L:N,3,0),SUM(VLOOKUP(H443,RAW_c_TEB0187_REV01!L:N,3,0),VLOOKUP(G443,RAW_c_TEB0187_REV01!L:N,3,0))),"---"),"---")</f>
        <v>55.776600000000002</v>
      </c>
      <c r="L443" t="str">
        <f t="shared" si="40"/>
        <v>J2-D18</v>
      </c>
      <c r="M443" t="str">
        <f>IFERROR(IF(
COUNTIF(B2B!H:H,(IF(K443&lt;&gt;"---",IF(INDEX(RAW_c_TEB0187_REV01!B:D,MATCH(H443,RAW_c_TEB0187_REV01!B:B,0),3)=L443,INDEX(
RAW_c_TEB0187_REV01!B:D,MATCH(H443,INDEX(RAW_c_TEB0187_REV01!B:B,MATCH(H443,RAW_c_TEB0187_REV01!B:B,)+1):'RAW_c_TEB0187_REV01'!B11514,)+MATCH(H443,RAW_c_TEB0187_REV01!B:B,),3),INDEX(RAW_c_TEB0187_REV01!B:D,MATCH(H443,RAW_c_TEB0187_REV01!B:B,0),3)),"---")))=1,"---",IF(K443&lt;&gt;"---",IF(INDEX(RAW_c_TEB0187_REV01!B:D,MATCH(H443,RAW_c_TEB0187_REV01!B:B,0),3)=L443,INDEX(
RAW_c_TEB0187_REV01!B:D,MATCH(H443,INDEX(RAW_c_TEB0187_REV01!B:B,MATCH(H443,RAW_c_TEB0187_REV01!B:B,)+1):'RAW_c_TEB0187_REV01'!B11514,)+MATCH(H443,RAW_c_TEB0187_REV01!B:B,),3),INDEX(RAW_c_TEB0187_REV01!B:D,MATCH(H443,RAW_c_TEB0187_REV01!B:B,0),3)),"---")),"---")</f>
        <v>J15-A27</v>
      </c>
      <c r="N443" t="str">
        <f>IFERROR(IF(AND(B443="B2B",J443="--"),L443,IF(
COUNTIF(B2B!H:H,(IF(K443&lt;&gt;"---",IF(INDEX(RAW_c_TEB0187_REV01!B:D,MATCH(H443,RAW_c_TEB0187_REV01!B:B,0),3)=L443,INDEX(
RAW_c_TEB0187_REV01!B:D,MATCH(H443,INDEX(RAW_c_TEB0187_REV01!B:B,MATCH(H443,RAW_c_TEB0187_REV01!B:B,)+1):'RAW_c_TEB0187_REV01'!B11514,)+MATCH(H443,RAW_c_TEB0187_REV01!B:B,),3),INDEX(RAW_c_TEB0187_REV01!B:D,MATCH(H443,RAW_c_TEB0187_REV01!B:B,0),3)),"---")))=0,"---",IF(K443&lt;&gt;"---",IF(INDEX(RAW_c_TEB0187_REV01!B:D,MATCH(H443,RAW_c_TEB0187_REV01!B:B,0),3)=L443,INDEX(
RAW_c_TEB0187_REV01!B:D,MATCH(H443,INDEX(RAW_c_TEB0187_REV01!B:B,MATCH(H443,RAW_c_TEB0187_REV01!B:B,)+1):'RAW_c_TEB0187_REV01'!B11514,)+MATCH(H443,RAW_c_TEB0187_REV01!B:B,),3),INDEX(RAW_c_TEB0187_REV01!B:D,MATCH(H443,RAW_c_TEB0187_REV01!B:B,0),3)),"---"))),"---")</f>
        <v>J2-D18</v>
      </c>
      <c r="T443">
        <f>COUNTIF(RAW_c_TEB0187_REV01!B:B,G443)</f>
        <v>2</v>
      </c>
      <c r="U443" t="str">
        <f t="shared" si="41"/>
        <v>B2B-MGT-PS</v>
      </c>
    </row>
    <row r="444" spans="1:21" x14ac:dyDescent="0.25">
      <c r="A444" t="s">
        <v>6026</v>
      </c>
      <c r="B444" t="s">
        <v>39</v>
      </c>
      <c r="C444" t="s">
        <v>433</v>
      </c>
      <c r="D444" t="s">
        <v>410</v>
      </c>
      <c r="E444" t="s">
        <v>368</v>
      </c>
      <c r="F444" t="str">
        <f t="shared" si="36"/>
        <v>J2-D19</v>
      </c>
      <c r="G444" t="str">
        <f>VLOOKUP(F444,RAW_c_TEB0187_REV01!A:B,2,0)</f>
        <v>GND</v>
      </c>
      <c r="H444" t="str">
        <f t="shared" si="37"/>
        <v>GND</v>
      </c>
      <c r="I444" t="str">
        <f t="shared" si="38"/>
        <v>--</v>
      </c>
      <c r="J444" t="str">
        <f t="shared" si="39"/>
        <v>---</v>
      </c>
      <c r="K444" t="str">
        <f>IFERROR(IF(J444="--",IF(G444=H444,VLOOKUP(G444,RAW_c_TEB0187_REV01!L:N,3,0),SUM(VLOOKUP(H444,RAW_c_TEB0187_REV01!L:N,3,0),VLOOKUP(G444,RAW_c_TEB0187_REV01!L:N,3,0))),"---"),"---")</f>
        <v>---</v>
      </c>
      <c r="L444" t="str">
        <f t="shared" si="40"/>
        <v>J2-D19</v>
      </c>
      <c r="M444" t="str">
        <f>IFERROR(IF(
COUNTIF(B2B!H:H,(IF(K444&lt;&gt;"---",IF(INDEX(RAW_c_TEB0187_REV01!B:D,MATCH(H444,RAW_c_TEB0187_REV01!B:B,0),3)=L444,INDEX(
RAW_c_TEB0187_REV01!B:D,MATCH(H444,INDEX(RAW_c_TEB0187_REV01!B:B,MATCH(H444,RAW_c_TEB0187_REV01!B:B,)+1):'RAW_c_TEB0187_REV01'!B11515,)+MATCH(H444,RAW_c_TEB0187_REV01!B:B,),3),INDEX(RAW_c_TEB0187_REV01!B:D,MATCH(H444,RAW_c_TEB0187_REV01!B:B,0),3)),"---")))=1,"---",IF(K444&lt;&gt;"---",IF(INDEX(RAW_c_TEB0187_REV01!B:D,MATCH(H444,RAW_c_TEB0187_REV01!B:B,0),3)=L444,INDEX(
RAW_c_TEB0187_REV01!B:D,MATCH(H444,INDEX(RAW_c_TEB0187_REV01!B:B,MATCH(H444,RAW_c_TEB0187_REV01!B:B,)+1):'RAW_c_TEB0187_REV01'!B11515,)+MATCH(H444,RAW_c_TEB0187_REV01!B:B,),3),INDEX(RAW_c_TEB0187_REV01!B:D,MATCH(H444,RAW_c_TEB0187_REV01!B:B,0),3)),"---")),"---")</f>
        <v>---</v>
      </c>
      <c r="N444" t="str">
        <f>IFERROR(IF(AND(B444="B2B",J444="--"),L444,IF(
COUNTIF(B2B!H:H,(IF(K444&lt;&gt;"---",IF(INDEX(RAW_c_TEB0187_REV01!B:D,MATCH(H444,RAW_c_TEB0187_REV01!B:B,0),3)=L444,INDEX(
RAW_c_TEB0187_REV01!B:D,MATCH(H444,INDEX(RAW_c_TEB0187_REV01!B:B,MATCH(H444,RAW_c_TEB0187_REV01!B:B,)+1):'RAW_c_TEB0187_REV01'!B11515,)+MATCH(H444,RAW_c_TEB0187_REV01!B:B,),3),INDEX(RAW_c_TEB0187_REV01!B:D,MATCH(H444,RAW_c_TEB0187_REV01!B:B,0),3)),"---")))=0,"---",IF(K444&lt;&gt;"---",IF(INDEX(RAW_c_TEB0187_REV01!B:D,MATCH(H444,RAW_c_TEB0187_REV01!B:B,0),3)=L444,INDEX(
RAW_c_TEB0187_REV01!B:D,MATCH(H444,INDEX(RAW_c_TEB0187_REV01!B:B,MATCH(H444,RAW_c_TEB0187_REV01!B:B,)+1):'RAW_c_TEB0187_REV01'!B11515,)+MATCH(H444,RAW_c_TEB0187_REV01!B:B,),3),INDEX(RAW_c_TEB0187_REV01!B:D,MATCH(H444,RAW_c_TEB0187_REV01!B:B,0),3)),"---"))),"---")</f>
        <v>---</v>
      </c>
      <c r="T444">
        <f>COUNTIF(RAW_c_TEB0187_REV01!B:B,G444)</f>
        <v>1098</v>
      </c>
      <c r="U444" t="str">
        <f t="shared" si="41"/>
        <v>B2B-GND</v>
      </c>
    </row>
    <row r="445" spans="1:21" x14ac:dyDescent="0.25">
      <c r="A445" t="s">
        <v>6027</v>
      </c>
      <c r="B445" t="s">
        <v>39</v>
      </c>
      <c r="C445" t="s">
        <v>433</v>
      </c>
      <c r="D445" t="s">
        <v>410</v>
      </c>
      <c r="E445" t="s">
        <v>369</v>
      </c>
      <c r="F445" t="str">
        <f t="shared" si="36"/>
        <v>J2-D20</v>
      </c>
      <c r="G445" t="str">
        <f>VLOOKUP(F445,RAW_c_TEB0187_REV01!A:B,2,0)</f>
        <v>GND</v>
      </c>
      <c r="H445" t="str">
        <f t="shared" si="37"/>
        <v>GND</v>
      </c>
      <c r="I445" t="str">
        <f t="shared" si="38"/>
        <v>--</v>
      </c>
      <c r="J445" t="str">
        <f t="shared" si="39"/>
        <v>---</v>
      </c>
      <c r="K445" t="str">
        <f>IFERROR(IF(J445="--",IF(G445=H445,VLOOKUP(G445,RAW_c_TEB0187_REV01!L:N,3,0),SUM(VLOOKUP(H445,RAW_c_TEB0187_REV01!L:N,3,0),VLOOKUP(G445,RAW_c_TEB0187_REV01!L:N,3,0))),"---"),"---")</f>
        <v>---</v>
      </c>
      <c r="L445" t="str">
        <f t="shared" si="40"/>
        <v>J2-D20</v>
      </c>
      <c r="M445" t="str">
        <f>IFERROR(IF(
COUNTIF(B2B!H:H,(IF(K445&lt;&gt;"---",IF(INDEX(RAW_c_TEB0187_REV01!B:D,MATCH(H445,RAW_c_TEB0187_REV01!B:B,0),3)=L445,INDEX(
RAW_c_TEB0187_REV01!B:D,MATCH(H445,INDEX(RAW_c_TEB0187_REV01!B:B,MATCH(H445,RAW_c_TEB0187_REV01!B:B,)+1):'RAW_c_TEB0187_REV01'!B11516,)+MATCH(H445,RAW_c_TEB0187_REV01!B:B,),3),INDEX(RAW_c_TEB0187_REV01!B:D,MATCH(H445,RAW_c_TEB0187_REV01!B:B,0),3)),"---")))=1,"---",IF(K445&lt;&gt;"---",IF(INDEX(RAW_c_TEB0187_REV01!B:D,MATCH(H445,RAW_c_TEB0187_REV01!B:B,0),3)=L445,INDEX(
RAW_c_TEB0187_REV01!B:D,MATCH(H445,INDEX(RAW_c_TEB0187_REV01!B:B,MATCH(H445,RAW_c_TEB0187_REV01!B:B,)+1):'RAW_c_TEB0187_REV01'!B11516,)+MATCH(H445,RAW_c_TEB0187_REV01!B:B,),3),INDEX(RAW_c_TEB0187_REV01!B:D,MATCH(H445,RAW_c_TEB0187_REV01!B:B,0),3)),"---")),"---")</f>
        <v>---</v>
      </c>
      <c r="N445" t="str">
        <f>IFERROR(IF(AND(B445="B2B",J445="--"),L445,IF(
COUNTIF(B2B!H:H,(IF(K445&lt;&gt;"---",IF(INDEX(RAW_c_TEB0187_REV01!B:D,MATCH(H445,RAW_c_TEB0187_REV01!B:B,0),3)=L445,INDEX(
RAW_c_TEB0187_REV01!B:D,MATCH(H445,INDEX(RAW_c_TEB0187_REV01!B:B,MATCH(H445,RAW_c_TEB0187_REV01!B:B,)+1):'RAW_c_TEB0187_REV01'!B11516,)+MATCH(H445,RAW_c_TEB0187_REV01!B:B,),3),INDEX(RAW_c_TEB0187_REV01!B:D,MATCH(H445,RAW_c_TEB0187_REV01!B:B,0),3)),"---")))=0,"---",IF(K445&lt;&gt;"---",IF(INDEX(RAW_c_TEB0187_REV01!B:D,MATCH(H445,RAW_c_TEB0187_REV01!B:B,0),3)=L445,INDEX(
RAW_c_TEB0187_REV01!B:D,MATCH(H445,INDEX(RAW_c_TEB0187_REV01!B:B,MATCH(H445,RAW_c_TEB0187_REV01!B:B,)+1):'RAW_c_TEB0187_REV01'!B11516,)+MATCH(H445,RAW_c_TEB0187_REV01!B:B,),3),INDEX(RAW_c_TEB0187_REV01!B:D,MATCH(H445,RAW_c_TEB0187_REV01!B:B,0),3)),"---"))),"---")</f>
        <v>---</v>
      </c>
      <c r="T445">
        <f>COUNTIF(RAW_c_TEB0187_REV01!B:B,G445)</f>
        <v>1098</v>
      </c>
      <c r="U445" t="str">
        <f t="shared" si="41"/>
        <v>B2B-GND</v>
      </c>
    </row>
    <row r="446" spans="1:21" x14ac:dyDescent="0.25">
      <c r="A446" t="s">
        <v>6028</v>
      </c>
      <c r="B446" t="s">
        <v>39</v>
      </c>
      <c r="C446" t="s">
        <v>6008</v>
      </c>
      <c r="D446" t="s">
        <v>410</v>
      </c>
      <c r="E446" t="s">
        <v>370</v>
      </c>
      <c r="F446" t="str">
        <f t="shared" si="36"/>
        <v>J2-D21</v>
      </c>
      <c r="G446" t="str">
        <f>VLOOKUP(F446,RAW_c_TEB0187_REV01!A:B,2,0)</f>
        <v>GTSR4C_RXCLK_P</v>
      </c>
      <c r="H446" t="str">
        <f t="shared" si="37"/>
        <v>CK0_P</v>
      </c>
      <c r="I446" t="str">
        <f t="shared" si="38"/>
        <v>C114</v>
      </c>
      <c r="J446" t="str">
        <f t="shared" si="39"/>
        <v>--</v>
      </c>
      <c r="K446">
        <f>IFERROR(IF(J446="--",IF(G446=H446,VLOOKUP(G446,RAW_c_TEB0187_REV01!L:N,3,0),SUM(VLOOKUP(H446,RAW_c_TEB0187_REV01!L:N,3,0),VLOOKUP(G446,RAW_c_TEB0187_REV01!L:N,3,0))),"---"),"---")</f>
        <v>26.1693</v>
      </c>
      <c r="L446" t="str">
        <f t="shared" si="40"/>
        <v>J2-D21</v>
      </c>
      <c r="M446" t="str">
        <f>IFERROR(IF(
COUNTIF(B2B!H:H,(IF(K446&lt;&gt;"---",IF(INDEX(RAW_c_TEB0187_REV01!B:D,MATCH(H446,RAW_c_TEB0187_REV01!B:B,0),3)=L446,INDEX(
RAW_c_TEB0187_REV01!B:D,MATCH(H446,INDEX(RAW_c_TEB0187_REV01!B:B,MATCH(H446,RAW_c_TEB0187_REV01!B:B,)+1):'RAW_c_TEB0187_REV01'!B11517,)+MATCH(H446,RAW_c_TEB0187_REV01!B:B,),3),INDEX(RAW_c_TEB0187_REV01!B:D,MATCH(H446,RAW_c_TEB0187_REV01!B:B,0),3)),"---")))=1,"---",IF(K446&lt;&gt;"---",IF(INDEX(RAW_c_TEB0187_REV01!B:D,MATCH(H446,RAW_c_TEB0187_REV01!B:B,0),3)=L446,INDEX(
RAW_c_TEB0187_REV01!B:D,MATCH(H446,INDEX(RAW_c_TEB0187_REV01!B:B,MATCH(H446,RAW_c_TEB0187_REV01!B:B,)+1):'RAW_c_TEB0187_REV01'!B11517,)+MATCH(H446,RAW_c_TEB0187_REV01!B:B,),3),INDEX(RAW_c_TEB0187_REV01!B:D,MATCH(H446,RAW_c_TEB0187_REV01!B:B,0),3)),"---")),"---")</f>
        <v>U10-16</v>
      </c>
      <c r="N446" t="str">
        <f>IFERROR(IF(AND(B446="B2B",J446="--"),L446,IF(
COUNTIF(B2B!H:H,(IF(K446&lt;&gt;"---",IF(INDEX(RAW_c_TEB0187_REV01!B:D,MATCH(H446,RAW_c_TEB0187_REV01!B:B,0),3)=L446,INDEX(
RAW_c_TEB0187_REV01!B:D,MATCH(H446,INDEX(RAW_c_TEB0187_REV01!B:B,MATCH(H446,RAW_c_TEB0187_REV01!B:B,)+1):'RAW_c_TEB0187_REV01'!B11517,)+MATCH(H446,RAW_c_TEB0187_REV01!B:B,),3),INDEX(RAW_c_TEB0187_REV01!B:D,MATCH(H446,RAW_c_TEB0187_REV01!B:B,0),3)),"---")))=0,"---",IF(K446&lt;&gt;"---",IF(INDEX(RAW_c_TEB0187_REV01!B:D,MATCH(H446,RAW_c_TEB0187_REV01!B:B,0),3)=L446,INDEX(
RAW_c_TEB0187_REV01!B:D,MATCH(H446,INDEX(RAW_c_TEB0187_REV01!B:B,MATCH(H446,RAW_c_TEB0187_REV01!B:B,)+1):'RAW_c_TEB0187_REV01'!B11517,)+MATCH(H446,RAW_c_TEB0187_REV01!B:B,),3),INDEX(RAW_c_TEB0187_REV01!B:D,MATCH(H446,RAW_c_TEB0187_REV01!B:B,0),3)),"---"))),"---")</f>
        <v>J2-D21</v>
      </c>
      <c r="T446">
        <f>COUNTIF(RAW_c_TEB0187_REV01!B:B,G446)</f>
        <v>2</v>
      </c>
      <c r="U446" t="str">
        <f t="shared" si="41"/>
        <v>B2B-CLK</v>
      </c>
    </row>
    <row r="447" spans="1:21" x14ac:dyDescent="0.25">
      <c r="A447" t="s">
        <v>6029</v>
      </c>
      <c r="B447" t="s">
        <v>39</v>
      </c>
      <c r="C447" t="s">
        <v>6008</v>
      </c>
      <c r="D447" t="s">
        <v>410</v>
      </c>
      <c r="E447" t="s">
        <v>371</v>
      </c>
      <c r="F447" t="str">
        <f t="shared" si="36"/>
        <v>J2-D22</v>
      </c>
      <c r="G447" t="str">
        <f>VLOOKUP(F447,RAW_c_TEB0187_REV01!A:B,2,0)</f>
        <v>GTSR4C_RXCLK_N</v>
      </c>
      <c r="H447" t="str">
        <f t="shared" si="37"/>
        <v>CK0_N</v>
      </c>
      <c r="I447" t="str">
        <f t="shared" si="38"/>
        <v>C116</v>
      </c>
      <c r="J447" t="str">
        <f t="shared" si="39"/>
        <v>--</v>
      </c>
      <c r="K447">
        <f>IFERROR(IF(J447="--",IF(G447=H447,VLOOKUP(G447,RAW_c_TEB0187_REV01!L:N,3,0),SUM(VLOOKUP(H447,RAW_c_TEB0187_REV01!L:N,3,0),VLOOKUP(G447,RAW_c_TEB0187_REV01!L:N,3,0))),"---"),"---")</f>
        <v>26.162700000000001</v>
      </c>
      <c r="L447" t="str">
        <f t="shared" si="40"/>
        <v>J2-D22</v>
      </c>
      <c r="M447" t="str">
        <f>IFERROR(IF(
COUNTIF(B2B!H:H,(IF(K447&lt;&gt;"---",IF(INDEX(RAW_c_TEB0187_REV01!B:D,MATCH(H447,RAW_c_TEB0187_REV01!B:B,0),3)=L447,INDEX(
RAW_c_TEB0187_REV01!B:D,MATCH(H447,INDEX(RAW_c_TEB0187_REV01!B:B,MATCH(H447,RAW_c_TEB0187_REV01!B:B,)+1):'RAW_c_TEB0187_REV01'!B11518,)+MATCH(H447,RAW_c_TEB0187_REV01!B:B,),3),INDEX(RAW_c_TEB0187_REV01!B:D,MATCH(H447,RAW_c_TEB0187_REV01!B:B,0),3)),"---")))=1,"---",IF(K447&lt;&gt;"---",IF(INDEX(RAW_c_TEB0187_REV01!B:D,MATCH(H447,RAW_c_TEB0187_REV01!B:B,0),3)=L447,INDEX(
RAW_c_TEB0187_REV01!B:D,MATCH(H447,INDEX(RAW_c_TEB0187_REV01!B:B,MATCH(H447,RAW_c_TEB0187_REV01!B:B,)+1):'RAW_c_TEB0187_REV01'!B11518,)+MATCH(H447,RAW_c_TEB0187_REV01!B:B,),3),INDEX(RAW_c_TEB0187_REV01!B:D,MATCH(H447,RAW_c_TEB0187_REV01!B:B,0),3)),"---")),"---")</f>
        <v>U10-15</v>
      </c>
      <c r="N447" t="str">
        <f>IFERROR(IF(AND(B447="B2B",J447="--"),L447,IF(
COUNTIF(B2B!H:H,(IF(K447&lt;&gt;"---",IF(INDEX(RAW_c_TEB0187_REV01!B:D,MATCH(H447,RAW_c_TEB0187_REV01!B:B,0),3)=L447,INDEX(
RAW_c_TEB0187_REV01!B:D,MATCH(H447,INDEX(RAW_c_TEB0187_REV01!B:B,MATCH(H447,RAW_c_TEB0187_REV01!B:B,)+1):'RAW_c_TEB0187_REV01'!B11518,)+MATCH(H447,RAW_c_TEB0187_REV01!B:B,),3),INDEX(RAW_c_TEB0187_REV01!B:D,MATCH(H447,RAW_c_TEB0187_REV01!B:B,0),3)),"---")))=0,"---",IF(K447&lt;&gt;"---",IF(INDEX(RAW_c_TEB0187_REV01!B:D,MATCH(H447,RAW_c_TEB0187_REV01!B:B,0),3)=L447,INDEX(
RAW_c_TEB0187_REV01!B:D,MATCH(H447,INDEX(RAW_c_TEB0187_REV01!B:B,MATCH(H447,RAW_c_TEB0187_REV01!B:B,)+1):'RAW_c_TEB0187_REV01'!B11518,)+MATCH(H447,RAW_c_TEB0187_REV01!B:B,),3),INDEX(RAW_c_TEB0187_REV01!B:D,MATCH(H447,RAW_c_TEB0187_REV01!B:B,0),3)),"---"))),"---")</f>
        <v>J2-D22</v>
      </c>
      <c r="T447">
        <f>COUNTIF(RAW_c_TEB0187_REV01!B:B,G447)</f>
        <v>2</v>
      </c>
      <c r="U447" t="str">
        <f t="shared" si="41"/>
        <v>B2B-CLK</v>
      </c>
    </row>
    <row r="448" spans="1:21" x14ac:dyDescent="0.25">
      <c r="A448" t="s">
        <v>6030</v>
      </c>
      <c r="B448" t="s">
        <v>39</v>
      </c>
      <c r="C448" t="s">
        <v>433</v>
      </c>
      <c r="D448" t="s">
        <v>410</v>
      </c>
      <c r="E448" t="s">
        <v>372</v>
      </c>
      <c r="F448" t="str">
        <f t="shared" si="36"/>
        <v>J2-D23</v>
      </c>
      <c r="G448" t="str">
        <f>VLOOKUP(F448,RAW_c_TEB0187_REV01!A:B,2,0)</f>
        <v>GND</v>
      </c>
      <c r="H448" t="str">
        <f t="shared" si="37"/>
        <v>GND</v>
      </c>
      <c r="I448" t="str">
        <f t="shared" si="38"/>
        <v>--</v>
      </c>
      <c r="J448" t="str">
        <f t="shared" si="39"/>
        <v>---</v>
      </c>
      <c r="K448" t="str">
        <f>IFERROR(IF(J448="--",IF(G448=H448,VLOOKUP(G448,RAW_c_TEB0187_REV01!L:N,3,0),SUM(VLOOKUP(H448,RAW_c_TEB0187_REV01!L:N,3,0),VLOOKUP(G448,RAW_c_TEB0187_REV01!L:N,3,0))),"---"),"---")</f>
        <v>---</v>
      </c>
      <c r="L448" t="str">
        <f t="shared" si="40"/>
        <v>J2-D23</v>
      </c>
      <c r="M448" t="str">
        <f>IFERROR(IF(
COUNTIF(B2B!H:H,(IF(K448&lt;&gt;"---",IF(INDEX(RAW_c_TEB0187_REV01!B:D,MATCH(H448,RAW_c_TEB0187_REV01!B:B,0),3)=L448,INDEX(
RAW_c_TEB0187_REV01!B:D,MATCH(H448,INDEX(RAW_c_TEB0187_REV01!B:B,MATCH(H448,RAW_c_TEB0187_REV01!B:B,)+1):'RAW_c_TEB0187_REV01'!B11519,)+MATCH(H448,RAW_c_TEB0187_REV01!B:B,),3),INDEX(RAW_c_TEB0187_REV01!B:D,MATCH(H448,RAW_c_TEB0187_REV01!B:B,0),3)),"---")))=1,"---",IF(K448&lt;&gt;"---",IF(INDEX(RAW_c_TEB0187_REV01!B:D,MATCH(H448,RAW_c_TEB0187_REV01!B:B,0),3)=L448,INDEX(
RAW_c_TEB0187_REV01!B:D,MATCH(H448,INDEX(RAW_c_TEB0187_REV01!B:B,MATCH(H448,RAW_c_TEB0187_REV01!B:B,)+1):'RAW_c_TEB0187_REV01'!B11519,)+MATCH(H448,RAW_c_TEB0187_REV01!B:B,),3),INDEX(RAW_c_TEB0187_REV01!B:D,MATCH(H448,RAW_c_TEB0187_REV01!B:B,0),3)),"---")),"---")</f>
        <v>---</v>
      </c>
      <c r="N448" t="str">
        <f>IFERROR(IF(AND(B448="B2B",J448="--"),L448,IF(
COUNTIF(B2B!H:H,(IF(K448&lt;&gt;"---",IF(INDEX(RAW_c_TEB0187_REV01!B:D,MATCH(H448,RAW_c_TEB0187_REV01!B:B,0),3)=L448,INDEX(
RAW_c_TEB0187_REV01!B:D,MATCH(H448,INDEX(RAW_c_TEB0187_REV01!B:B,MATCH(H448,RAW_c_TEB0187_REV01!B:B,)+1):'RAW_c_TEB0187_REV01'!B11519,)+MATCH(H448,RAW_c_TEB0187_REV01!B:B,),3),INDEX(RAW_c_TEB0187_REV01!B:D,MATCH(H448,RAW_c_TEB0187_REV01!B:B,0),3)),"---")))=0,"---",IF(K448&lt;&gt;"---",IF(INDEX(RAW_c_TEB0187_REV01!B:D,MATCH(H448,RAW_c_TEB0187_REV01!B:B,0),3)=L448,INDEX(
RAW_c_TEB0187_REV01!B:D,MATCH(H448,INDEX(RAW_c_TEB0187_REV01!B:B,MATCH(H448,RAW_c_TEB0187_REV01!B:B,)+1):'RAW_c_TEB0187_REV01'!B11519,)+MATCH(H448,RAW_c_TEB0187_REV01!B:B,),3),INDEX(RAW_c_TEB0187_REV01!B:D,MATCH(H448,RAW_c_TEB0187_REV01!B:B,0),3)),"---"))),"---")</f>
        <v>---</v>
      </c>
      <c r="T448">
        <f>COUNTIF(RAW_c_TEB0187_REV01!B:B,G448)</f>
        <v>1098</v>
      </c>
      <c r="U448" t="str">
        <f t="shared" si="41"/>
        <v>B2B-GND</v>
      </c>
    </row>
    <row r="449" spans="1:21" x14ac:dyDescent="0.25">
      <c r="A449" t="s">
        <v>6031</v>
      </c>
      <c r="B449" t="s">
        <v>39</v>
      </c>
      <c r="C449" t="s">
        <v>5828</v>
      </c>
      <c r="D449" t="s">
        <v>410</v>
      </c>
      <c r="E449" t="s">
        <v>373</v>
      </c>
      <c r="F449" t="str">
        <f t="shared" si="36"/>
        <v>J2-D24</v>
      </c>
      <c r="G449" t="str">
        <f>VLOOKUP(F449,RAW_c_TEB0187_REV01!A:B,2,0)</f>
        <v>GTSR4C_TX0_P</v>
      </c>
      <c r="H449" t="str">
        <f t="shared" si="37"/>
        <v>GTSR4C_TX0_P</v>
      </c>
      <c r="I449" t="str">
        <f t="shared" si="38"/>
        <v>--</v>
      </c>
      <c r="J449" t="str">
        <f t="shared" si="39"/>
        <v>--</v>
      </c>
      <c r="K449">
        <f>IFERROR(IF(J449="--",IF(G449=H449,VLOOKUP(G449,RAW_c_TEB0187_REV01!L:N,3,0),SUM(VLOOKUP(H449,RAW_c_TEB0187_REV01!L:N,3,0),VLOOKUP(G449,RAW_c_TEB0187_REV01!L:N,3,0))),"---"),"---")</f>
        <v>41.428699999999999</v>
      </c>
      <c r="L449" t="str">
        <f t="shared" si="40"/>
        <v>J2-D24</v>
      </c>
      <c r="M449" t="str">
        <f>IFERROR(IF(
COUNTIF(B2B!H:H,(IF(K449&lt;&gt;"---",IF(INDEX(RAW_c_TEB0187_REV01!B:D,MATCH(H449,RAW_c_TEB0187_REV01!B:B,0),3)=L449,INDEX(
RAW_c_TEB0187_REV01!B:D,MATCH(H449,INDEX(RAW_c_TEB0187_REV01!B:B,MATCH(H449,RAW_c_TEB0187_REV01!B:B,)+1):'RAW_c_TEB0187_REV01'!B11520,)+MATCH(H449,RAW_c_TEB0187_REV01!B:B,),3),INDEX(RAW_c_TEB0187_REV01!B:D,MATCH(H449,RAW_c_TEB0187_REV01!B:B,0),3)),"---")))=1,"---",IF(K449&lt;&gt;"---",IF(INDEX(RAW_c_TEB0187_REV01!B:D,MATCH(H449,RAW_c_TEB0187_REV01!B:B,0),3)=L449,INDEX(
RAW_c_TEB0187_REV01!B:D,MATCH(H449,INDEX(RAW_c_TEB0187_REV01!B:B,MATCH(H449,RAW_c_TEB0187_REV01!B:B,)+1):'RAW_c_TEB0187_REV01'!B11520,)+MATCH(H449,RAW_c_TEB0187_REV01!B:B,),3),INDEX(RAW_c_TEB0187_REV01!B:D,MATCH(H449,RAW_c_TEB0187_REV01!B:B,0),3)),"---")),"---")</f>
        <v>J17-A19</v>
      </c>
      <c r="N449" t="str">
        <f>IFERROR(IF(AND(B449="B2B",J449="--"),L449,IF(
COUNTIF(B2B!H:H,(IF(K449&lt;&gt;"---",IF(INDEX(RAW_c_TEB0187_REV01!B:D,MATCH(H449,RAW_c_TEB0187_REV01!B:B,0),3)=L449,INDEX(
RAW_c_TEB0187_REV01!B:D,MATCH(H449,INDEX(RAW_c_TEB0187_REV01!B:B,MATCH(H449,RAW_c_TEB0187_REV01!B:B,)+1):'RAW_c_TEB0187_REV01'!B11520,)+MATCH(H449,RAW_c_TEB0187_REV01!B:B,),3),INDEX(RAW_c_TEB0187_REV01!B:D,MATCH(H449,RAW_c_TEB0187_REV01!B:B,0),3)),"---")))=0,"---",IF(K449&lt;&gt;"---",IF(INDEX(RAW_c_TEB0187_REV01!B:D,MATCH(H449,RAW_c_TEB0187_REV01!B:B,0),3)=L449,INDEX(
RAW_c_TEB0187_REV01!B:D,MATCH(H449,INDEX(RAW_c_TEB0187_REV01!B:B,MATCH(H449,RAW_c_TEB0187_REV01!B:B,)+1):'RAW_c_TEB0187_REV01'!B11520,)+MATCH(H449,RAW_c_TEB0187_REV01!B:B,),3),INDEX(RAW_c_TEB0187_REV01!B:D,MATCH(H449,RAW_c_TEB0187_REV01!B:B,0),3)),"---"))),"---")</f>
        <v>J2-D24</v>
      </c>
      <c r="T449">
        <f>COUNTIF(RAW_c_TEB0187_REV01!B:B,G449)</f>
        <v>2</v>
      </c>
      <c r="U449" t="str">
        <f t="shared" si="41"/>
        <v>B2B-MGT-PS</v>
      </c>
    </row>
    <row r="450" spans="1:21" x14ac:dyDescent="0.25">
      <c r="A450" t="s">
        <v>6032</v>
      </c>
      <c r="B450" t="s">
        <v>39</v>
      </c>
      <c r="C450" t="s">
        <v>5828</v>
      </c>
      <c r="D450" t="s">
        <v>410</v>
      </c>
      <c r="E450" t="s">
        <v>374</v>
      </c>
      <c r="F450" t="str">
        <f t="shared" si="36"/>
        <v>J2-D25</v>
      </c>
      <c r="G450" t="str">
        <f>VLOOKUP(F450,RAW_c_TEB0187_REV01!A:B,2,0)</f>
        <v>GTSR4C_TX0_N</v>
      </c>
      <c r="H450" t="str">
        <f t="shared" si="37"/>
        <v>GTSR4C_TX0_N</v>
      </c>
      <c r="I450" t="str">
        <f t="shared" si="38"/>
        <v>--</v>
      </c>
      <c r="J450" t="str">
        <f t="shared" si="39"/>
        <v>--</v>
      </c>
      <c r="K450">
        <f>IFERROR(IF(J450="--",IF(G450=H450,VLOOKUP(G450,RAW_c_TEB0187_REV01!L:N,3,0),SUM(VLOOKUP(H450,RAW_c_TEB0187_REV01!L:N,3,0),VLOOKUP(G450,RAW_c_TEB0187_REV01!L:N,3,0))),"---"),"---")</f>
        <v>41.430100000000003</v>
      </c>
      <c r="L450" t="str">
        <f t="shared" si="40"/>
        <v>J2-D25</v>
      </c>
      <c r="M450" t="str">
        <f>IFERROR(IF(
COUNTIF(B2B!H:H,(IF(K450&lt;&gt;"---",IF(INDEX(RAW_c_TEB0187_REV01!B:D,MATCH(H450,RAW_c_TEB0187_REV01!B:B,0),3)=L450,INDEX(
RAW_c_TEB0187_REV01!B:D,MATCH(H450,INDEX(RAW_c_TEB0187_REV01!B:B,MATCH(H450,RAW_c_TEB0187_REV01!B:B,)+1):'RAW_c_TEB0187_REV01'!B11521,)+MATCH(H450,RAW_c_TEB0187_REV01!B:B,),3),INDEX(RAW_c_TEB0187_REV01!B:D,MATCH(H450,RAW_c_TEB0187_REV01!B:B,0),3)),"---")))=1,"---",IF(K450&lt;&gt;"---",IF(INDEX(RAW_c_TEB0187_REV01!B:D,MATCH(H450,RAW_c_TEB0187_REV01!B:B,0),3)=L450,INDEX(
RAW_c_TEB0187_REV01!B:D,MATCH(H450,INDEX(RAW_c_TEB0187_REV01!B:B,MATCH(H450,RAW_c_TEB0187_REV01!B:B,)+1):'RAW_c_TEB0187_REV01'!B11521,)+MATCH(H450,RAW_c_TEB0187_REV01!B:B,),3),INDEX(RAW_c_TEB0187_REV01!B:D,MATCH(H450,RAW_c_TEB0187_REV01!B:B,0),3)),"---")),"---")</f>
        <v>J17-A18</v>
      </c>
      <c r="N450" t="str">
        <f>IFERROR(IF(AND(B450="B2B",J450="--"),L450,IF(
COUNTIF(B2B!H:H,(IF(K450&lt;&gt;"---",IF(INDEX(RAW_c_TEB0187_REV01!B:D,MATCH(H450,RAW_c_TEB0187_REV01!B:B,0),3)=L450,INDEX(
RAW_c_TEB0187_REV01!B:D,MATCH(H450,INDEX(RAW_c_TEB0187_REV01!B:B,MATCH(H450,RAW_c_TEB0187_REV01!B:B,)+1):'RAW_c_TEB0187_REV01'!B11521,)+MATCH(H450,RAW_c_TEB0187_REV01!B:B,),3),INDEX(RAW_c_TEB0187_REV01!B:D,MATCH(H450,RAW_c_TEB0187_REV01!B:B,0),3)),"---")))=0,"---",IF(K450&lt;&gt;"---",IF(INDEX(RAW_c_TEB0187_REV01!B:D,MATCH(H450,RAW_c_TEB0187_REV01!B:B,0),3)=L450,INDEX(
RAW_c_TEB0187_REV01!B:D,MATCH(H450,INDEX(RAW_c_TEB0187_REV01!B:B,MATCH(H450,RAW_c_TEB0187_REV01!B:B,)+1):'RAW_c_TEB0187_REV01'!B11521,)+MATCH(H450,RAW_c_TEB0187_REV01!B:B,),3),INDEX(RAW_c_TEB0187_REV01!B:D,MATCH(H450,RAW_c_TEB0187_REV01!B:B,0),3)),"---"))),"---")</f>
        <v>J2-D25</v>
      </c>
      <c r="T450">
        <f>COUNTIF(RAW_c_TEB0187_REV01!B:B,G450)</f>
        <v>2</v>
      </c>
      <c r="U450" t="str">
        <f t="shared" si="41"/>
        <v>B2B-MGT-PS</v>
      </c>
    </row>
    <row r="451" spans="1:21" x14ac:dyDescent="0.25">
      <c r="A451" t="s">
        <v>6033</v>
      </c>
      <c r="B451" t="s">
        <v>39</v>
      </c>
      <c r="C451" t="s">
        <v>433</v>
      </c>
      <c r="D451" t="s">
        <v>410</v>
      </c>
      <c r="E451" t="s">
        <v>375</v>
      </c>
      <c r="F451" t="str">
        <f t="shared" si="36"/>
        <v>J2-D26</v>
      </c>
      <c r="G451" t="str">
        <f>VLOOKUP(F451,RAW_c_TEB0187_REV01!A:B,2,0)</f>
        <v>GND</v>
      </c>
      <c r="H451" t="str">
        <f t="shared" si="37"/>
        <v>GND</v>
      </c>
      <c r="I451" t="str">
        <f t="shared" si="38"/>
        <v>--</v>
      </c>
      <c r="J451" t="str">
        <f t="shared" si="39"/>
        <v>---</v>
      </c>
      <c r="K451" t="str">
        <f>IFERROR(IF(J451="--",IF(G451=H451,VLOOKUP(G451,RAW_c_TEB0187_REV01!L:N,3,0),SUM(VLOOKUP(H451,RAW_c_TEB0187_REV01!L:N,3,0),VLOOKUP(G451,RAW_c_TEB0187_REV01!L:N,3,0))),"---"),"---")</f>
        <v>---</v>
      </c>
      <c r="L451" t="str">
        <f t="shared" si="40"/>
        <v>J2-D26</v>
      </c>
      <c r="M451" t="str">
        <f>IFERROR(IF(
COUNTIF(B2B!H:H,(IF(K451&lt;&gt;"---",IF(INDEX(RAW_c_TEB0187_REV01!B:D,MATCH(H451,RAW_c_TEB0187_REV01!B:B,0),3)=L451,INDEX(
RAW_c_TEB0187_REV01!B:D,MATCH(H451,INDEX(RAW_c_TEB0187_REV01!B:B,MATCH(H451,RAW_c_TEB0187_REV01!B:B,)+1):'RAW_c_TEB0187_REV01'!B11522,)+MATCH(H451,RAW_c_TEB0187_REV01!B:B,),3),INDEX(RAW_c_TEB0187_REV01!B:D,MATCH(H451,RAW_c_TEB0187_REV01!B:B,0),3)),"---")))=1,"---",IF(K451&lt;&gt;"---",IF(INDEX(RAW_c_TEB0187_REV01!B:D,MATCH(H451,RAW_c_TEB0187_REV01!B:B,0),3)=L451,INDEX(
RAW_c_TEB0187_REV01!B:D,MATCH(H451,INDEX(RAW_c_TEB0187_REV01!B:B,MATCH(H451,RAW_c_TEB0187_REV01!B:B,)+1):'RAW_c_TEB0187_REV01'!B11522,)+MATCH(H451,RAW_c_TEB0187_REV01!B:B,),3),INDEX(RAW_c_TEB0187_REV01!B:D,MATCH(H451,RAW_c_TEB0187_REV01!B:B,0),3)),"---")),"---")</f>
        <v>---</v>
      </c>
      <c r="N451" t="str">
        <f>IFERROR(IF(AND(B451="B2B",J451="--"),L451,IF(
COUNTIF(B2B!H:H,(IF(K451&lt;&gt;"---",IF(INDEX(RAW_c_TEB0187_REV01!B:D,MATCH(H451,RAW_c_TEB0187_REV01!B:B,0),3)=L451,INDEX(
RAW_c_TEB0187_REV01!B:D,MATCH(H451,INDEX(RAW_c_TEB0187_REV01!B:B,MATCH(H451,RAW_c_TEB0187_REV01!B:B,)+1):'RAW_c_TEB0187_REV01'!B11522,)+MATCH(H451,RAW_c_TEB0187_REV01!B:B,),3),INDEX(RAW_c_TEB0187_REV01!B:D,MATCH(H451,RAW_c_TEB0187_REV01!B:B,0),3)),"---")))=0,"---",IF(K451&lt;&gt;"---",IF(INDEX(RAW_c_TEB0187_REV01!B:D,MATCH(H451,RAW_c_TEB0187_REV01!B:B,0),3)=L451,INDEX(
RAW_c_TEB0187_REV01!B:D,MATCH(H451,INDEX(RAW_c_TEB0187_REV01!B:B,MATCH(H451,RAW_c_TEB0187_REV01!B:B,)+1):'RAW_c_TEB0187_REV01'!B11522,)+MATCH(H451,RAW_c_TEB0187_REV01!B:B,),3),INDEX(RAW_c_TEB0187_REV01!B:D,MATCH(H451,RAW_c_TEB0187_REV01!B:B,0),3)),"---"))),"---")</f>
        <v>---</v>
      </c>
      <c r="T451">
        <f>COUNTIF(RAW_c_TEB0187_REV01!B:B,G451)</f>
        <v>1098</v>
      </c>
      <c r="U451" t="str">
        <f t="shared" si="41"/>
        <v>B2B-GND</v>
      </c>
    </row>
    <row r="452" spans="1:21" x14ac:dyDescent="0.25">
      <c r="A452" t="s">
        <v>6034</v>
      </c>
      <c r="B452" t="s">
        <v>39</v>
      </c>
      <c r="C452" t="s">
        <v>5828</v>
      </c>
      <c r="D452" t="s">
        <v>410</v>
      </c>
      <c r="E452" t="s">
        <v>376</v>
      </c>
      <c r="F452" t="str">
        <f t="shared" si="36"/>
        <v>J2-D27</v>
      </c>
      <c r="G452" t="str">
        <f>VLOOKUP(F452,RAW_c_TEB0187_REV01!A:B,2,0)</f>
        <v>GTSR4C_TX2_P</v>
      </c>
      <c r="H452" t="str">
        <f t="shared" si="37"/>
        <v>GTSR4C_TX2_P</v>
      </c>
      <c r="I452" t="str">
        <f t="shared" si="38"/>
        <v>--</v>
      </c>
      <c r="J452" t="str">
        <f t="shared" si="39"/>
        <v>--</v>
      </c>
      <c r="K452">
        <f>IFERROR(IF(J452="--",IF(G452=H452,VLOOKUP(G452,RAW_c_TEB0187_REV01!L:N,3,0),SUM(VLOOKUP(H452,RAW_c_TEB0187_REV01!L:N,3,0),VLOOKUP(G452,RAW_c_TEB0187_REV01!L:N,3,0))),"---"),"---")</f>
        <v>33.659399999999998</v>
      </c>
      <c r="L452" t="str">
        <f t="shared" si="40"/>
        <v>J2-D27</v>
      </c>
      <c r="M452" t="str">
        <f>IFERROR(IF(
COUNTIF(B2B!H:H,(IF(K452&lt;&gt;"---",IF(INDEX(RAW_c_TEB0187_REV01!B:D,MATCH(H452,RAW_c_TEB0187_REV01!B:B,0),3)=L452,INDEX(
RAW_c_TEB0187_REV01!B:D,MATCH(H452,INDEX(RAW_c_TEB0187_REV01!B:B,MATCH(H452,RAW_c_TEB0187_REV01!B:B,)+1):'RAW_c_TEB0187_REV01'!B11523,)+MATCH(H452,RAW_c_TEB0187_REV01!B:B,),3),INDEX(RAW_c_TEB0187_REV01!B:D,MATCH(H452,RAW_c_TEB0187_REV01!B:B,0),3)),"---")))=1,"---",IF(K452&lt;&gt;"---",IF(INDEX(RAW_c_TEB0187_REV01!B:D,MATCH(H452,RAW_c_TEB0187_REV01!B:B,0),3)=L452,INDEX(
RAW_c_TEB0187_REV01!B:D,MATCH(H452,INDEX(RAW_c_TEB0187_REV01!B:B,MATCH(H452,RAW_c_TEB0187_REV01!B:B,)+1):'RAW_c_TEB0187_REV01'!B11523,)+MATCH(H452,RAW_c_TEB0187_REV01!B:B,),3),INDEX(RAW_c_TEB0187_REV01!B:D,MATCH(H452,RAW_c_TEB0187_REV01!B:B,0),3)),"---")),"---")</f>
        <v>J17-A6</v>
      </c>
      <c r="N452" t="str">
        <f>IFERROR(IF(AND(B452="B2B",J452="--"),L452,IF(
COUNTIF(B2B!H:H,(IF(K452&lt;&gt;"---",IF(INDEX(RAW_c_TEB0187_REV01!B:D,MATCH(H452,RAW_c_TEB0187_REV01!B:B,0),3)=L452,INDEX(
RAW_c_TEB0187_REV01!B:D,MATCH(H452,INDEX(RAW_c_TEB0187_REV01!B:B,MATCH(H452,RAW_c_TEB0187_REV01!B:B,)+1):'RAW_c_TEB0187_REV01'!B11523,)+MATCH(H452,RAW_c_TEB0187_REV01!B:B,),3),INDEX(RAW_c_TEB0187_REV01!B:D,MATCH(H452,RAW_c_TEB0187_REV01!B:B,0),3)),"---")))=0,"---",IF(K452&lt;&gt;"---",IF(INDEX(RAW_c_TEB0187_REV01!B:D,MATCH(H452,RAW_c_TEB0187_REV01!B:B,0),3)=L452,INDEX(
RAW_c_TEB0187_REV01!B:D,MATCH(H452,INDEX(RAW_c_TEB0187_REV01!B:B,MATCH(H452,RAW_c_TEB0187_REV01!B:B,)+1):'RAW_c_TEB0187_REV01'!B11523,)+MATCH(H452,RAW_c_TEB0187_REV01!B:B,),3),INDEX(RAW_c_TEB0187_REV01!B:D,MATCH(H452,RAW_c_TEB0187_REV01!B:B,0),3)),"---"))),"---")</f>
        <v>J2-D27</v>
      </c>
      <c r="T452">
        <f>COUNTIF(RAW_c_TEB0187_REV01!B:B,G452)</f>
        <v>2</v>
      </c>
      <c r="U452" t="str">
        <f t="shared" si="41"/>
        <v>B2B-MGT-PS</v>
      </c>
    </row>
    <row r="453" spans="1:21" x14ac:dyDescent="0.25">
      <c r="A453" t="s">
        <v>6035</v>
      </c>
      <c r="B453" t="s">
        <v>39</v>
      </c>
      <c r="C453" t="s">
        <v>5828</v>
      </c>
      <c r="D453" t="s">
        <v>410</v>
      </c>
      <c r="E453" t="s">
        <v>377</v>
      </c>
      <c r="F453" t="str">
        <f t="shared" si="36"/>
        <v>J2-D28</v>
      </c>
      <c r="G453" t="str">
        <f>VLOOKUP(F453,RAW_c_TEB0187_REV01!A:B,2,0)</f>
        <v>GTSR4C_TX2_N</v>
      </c>
      <c r="H453" t="str">
        <f t="shared" si="37"/>
        <v>GTSR4C_TX2_N</v>
      </c>
      <c r="I453" t="str">
        <f t="shared" si="38"/>
        <v>--</v>
      </c>
      <c r="J453" t="str">
        <f t="shared" si="39"/>
        <v>--</v>
      </c>
      <c r="K453">
        <f>IFERROR(IF(J453="--",IF(G453=H453,VLOOKUP(G453,RAW_c_TEB0187_REV01!L:N,3,0),SUM(VLOOKUP(H453,RAW_c_TEB0187_REV01!L:N,3,0),VLOOKUP(G453,RAW_c_TEB0187_REV01!L:N,3,0))),"---"),"---")</f>
        <v>33.646599999999999</v>
      </c>
      <c r="L453" t="str">
        <f t="shared" si="40"/>
        <v>J2-D28</v>
      </c>
      <c r="M453" t="str">
        <f>IFERROR(IF(
COUNTIF(B2B!H:H,(IF(K453&lt;&gt;"---",IF(INDEX(RAW_c_TEB0187_REV01!B:D,MATCH(H453,RAW_c_TEB0187_REV01!B:B,0),3)=L453,INDEX(
RAW_c_TEB0187_REV01!B:D,MATCH(H453,INDEX(RAW_c_TEB0187_REV01!B:B,MATCH(H453,RAW_c_TEB0187_REV01!B:B,)+1):'RAW_c_TEB0187_REV01'!B11524,)+MATCH(H453,RAW_c_TEB0187_REV01!B:B,),3),INDEX(RAW_c_TEB0187_REV01!B:D,MATCH(H453,RAW_c_TEB0187_REV01!B:B,0),3)),"---")))=1,"---",IF(K453&lt;&gt;"---",IF(INDEX(RAW_c_TEB0187_REV01!B:D,MATCH(H453,RAW_c_TEB0187_REV01!B:B,0),3)=L453,INDEX(
RAW_c_TEB0187_REV01!B:D,MATCH(H453,INDEX(RAW_c_TEB0187_REV01!B:B,MATCH(H453,RAW_c_TEB0187_REV01!B:B,)+1):'RAW_c_TEB0187_REV01'!B11524,)+MATCH(H453,RAW_c_TEB0187_REV01!B:B,),3),INDEX(RAW_c_TEB0187_REV01!B:D,MATCH(H453,RAW_c_TEB0187_REV01!B:B,0),3)),"---")),"---")</f>
        <v>J17-A5</v>
      </c>
      <c r="N453" t="str">
        <f>IFERROR(IF(AND(B453="B2B",J453="--"),L453,IF(
COUNTIF(B2B!H:H,(IF(K453&lt;&gt;"---",IF(INDEX(RAW_c_TEB0187_REV01!B:D,MATCH(H453,RAW_c_TEB0187_REV01!B:B,0),3)=L453,INDEX(
RAW_c_TEB0187_REV01!B:D,MATCH(H453,INDEX(RAW_c_TEB0187_REV01!B:B,MATCH(H453,RAW_c_TEB0187_REV01!B:B,)+1):'RAW_c_TEB0187_REV01'!B11524,)+MATCH(H453,RAW_c_TEB0187_REV01!B:B,),3),INDEX(RAW_c_TEB0187_REV01!B:D,MATCH(H453,RAW_c_TEB0187_REV01!B:B,0),3)),"---")))=0,"---",IF(K453&lt;&gt;"---",IF(INDEX(RAW_c_TEB0187_REV01!B:D,MATCH(H453,RAW_c_TEB0187_REV01!B:B,0),3)=L453,INDEX(
RAW_c_TEB0187_REV01!B:D,MATCH(H453,INDEX(RAW_c_TEB0187_REV01!B:B,MATCH(H453,RAW_c_TEB0187_REV01!B:B,)+1):'RAW_c_TEB0187_REV01'!B11524,)+MATCH(H453,RAW_c_TEB0187_REV01!B:B,),3),INDEX(RAW_c_TEB0187_REV01!B:D,MATCH(H453,RAW_c_TEB0187_REV01!B:B,0),3)),"---"))),"---")</f>
        <v>J2-D28</v>
      </c>
      <c r="T453">
        <f>COUNTIF(RAW_c_TEB0187_REV01!B:B,G453)</f>
        <v>2</v>
      </c>
      <c r="U453" t="str">
        <f t="shared" si="41"/>
        <v>B2B-MGT-PS</v>
      </c>
    </row>
    <row r="454" spans="1:21" x14ac:dyDescent="0.25">
      <c r="A454" t="s">
        <v>6036</v>
      </c>
      <c r="B454" t="s">
        <v>39</v>
      </c>
      <c r="C454" t="s">
        <v>433</v>
      </c>
      <c r="D454" t="s">
        <v>410</v>
      </c>
      <c r="E454" t="s">
        <v>378</v>
      </c>
      <c r="F454" t="str">
        <f t="shared" si="36"/>
        <v>J2-D29</v>
      </c>
      <c r="G454" t="str">
        <f>VLOOKUP(F454,RAW_c_TEB0187_REV01!A:B,2,0)</f>
        <v>GND</v>
      </c>
      <c r="H454" t="str">
        <f t="shared" si="37"/>
        <v>GND</v>
      </c>
      <c r="I454" t="str">
        <f t="shared" si="38"/>
        <v>--</v>
      </c>
      <c r="J454" t="str">
        <f t="shared" si="39"/>
        <v>---</v>
      </c>
      <c r="K454" t="str">
        <f>IFERROR(IF(J454="--",IF(G454=H454,VLOOKUP(G454,RAW_c_TEB0187_REV01!L:N,3,0),SUM(VLOOKUP(H454,RAW_c_TEB0187_REV01!L:N,3,0),VLOOKUP(G454,RAW_c_TEB0187_REV01!L:N,3,0))),"---"),"---")</f>
        <v>---</v>
      </c>
      <c r="L454" t="str">
        <f t="shared" si="40"/>
        <v>J2-D29</v>
      </c>
      <c r="M454" t="str">
        <f>IFERROR(IF(
COUNTIF(B2B!H:H,(IF(K454&lt;&gt;"---",IF(INDEX(RAW_c_TEB0187_REV01!B:D,MATCH(H454,RAW_c_TEB0187_REV01!B:B,0),3)=L454,INDEX(
RAW_c_TEB0187_REV01!B:D,MATCH(H454,INDEX(RAW_c_TEB0187_REV01!B:B,MATCH(H454,RAW_c_TEB0187_REV01!B:B,)+1):'RAW_c_TEB0187_REV01'!B11525,)+MATCH(H454,RAW_c_TEB0187_REV01!B:B,),3),INDEX(RAW_c_TEB0187_REV01!B:D,MATCH(H454,RAW_c_TEB0187_REV01!B:B,0),3)),"---")))=1,"---",IF(K454&lt;&gt;"---",IF(INDEX(RAW_c_TEB0187_REV01!B:D,MATCH(H454,RAW_c_TEB0187_REV01!B:B,0),3)=L454,INDEX(
RAW_c_TEB0187_REV01!B:D,MATCH(H454,INDEX(RAW_c_TEB0187_REV01!B:B,MATCH(H454,RAW_c_TEB0187_REV01!B:B,)+1):'RAW_c_TEB0187_REV01'!B11525,)+MATCH(H454,RAW_c_TEB0187_REV01!B:B,),3),INDEX(RAW_c_TEB0187_REV01!B:D,MATCH(H454,RAW_c_TEB0187_REV01!B:B,0),3)),"---")),"---")</f>
        <v>---</v>
      </c>
      <c r="N454" t="str">
        <f>IFERROR(IF(AND(B454="B2B",J454="--"),L454,IF(
COUNTIF(B2B!H:H,(IF(K454&lt;&gt;"---",IF(INDEX(RAW_c_TEB0187_REV01!B:D,MATCH(H454,RAW_c_TEB0187_REV01!B:B,0),3)=L454,INDEX(
RAW_c_TEB0187_REV01!B:D,MATCH(H454,INDEX(RAW_c_TEB0187_REV01!B:B,MATCH(H454,RAW_c_TEB0187_REV01!B:B,)+1):'RAW_c_TEB0187_REV01'!B11525,)+MATCH(H454,RAW_c_TEB0187_REV01!B:B,),3),INDEX(RAW_c_TEB0187_REV01!B:D,MATCH(H454,RAW_c_TEB0187_REV01!B:B,0),3)),"---")))=0,"---",IF(K454&lt;&gt;"---",IF(INDEX(RAW_c_TEB0187_REV01!B:D,MATCH(H454,RAW_c_TEB0187_REV01!B:B,0),3)=L454,INDEX(
RAW_c_TEB0187_REV01!B:D,MATCH(H454,INDEX(RAW_c_TEB0187_REV01!B:B,MATCH(H454,RAW_c_TEB0187_REV01!B:B,)+1):'RAW_c_TEB0187_REV01'!B11525,)+MATCH(H454,RAW_c_TEB0187_REV01!B:B,),3),INDEX(RAW_c_TEB0187_REV01!B:D,MATCH(H454,RAW_c_TEB0187_REV01!B:B,0),3)),"---"))),"---")</f>
        <v>---</v>
      </c>
      <c r="T454">
        <f>COUNTIF(RAW_c_TEB0187_REV01!B:B,G454)</f>
        <v>1098</v>
      </c>
      <c r="U454" t="str">
        <f t="shared" si="41"/>
        <v>B2B-GND</v>
      </c>
    </row>
    <row r="455" spans="1:21" x14ac:dyDescent="0.25">
      <c r="A455" t="s">
        <v>6037</v>
      </c>
      <c r="B455" t="s">
        <v>39</v>
      </c>
      <c r="C455" t="s">
        <v>5619</v>
      </c>
      <c r="D455" t="s">
        <v>410</v>
      </c>
      <c r="E455" t="s">
        <v>379</v>
      </c>
      <c r="F455" t="str">
        <f t="shared" ref="F455:F518" si="42">$D455&amp;"-"&amp;$E455</f>
        <v>J2-D30</v>
      </c>
      <c r="G455" t="str">
        <f>VLOOKUP(F455,RAW_c_TEB0187_REV01!A:B,2,0)</f>
        <v>CX_A1_P</v>
      </c>
      <c r="H455" t="str">
        <f t="shared" ref="H455:H518" si="43">IF(IF(COUNTIF($Q$6:$S$150,G455)&gt;0,"---","--")="---",VLOOKUP(G455,$Q$6:$S$150,3,0),G455)</f>
        <v>CX_A1_P</v>
      </c>
      <c r="I455" t="str">
        <f t="shared" ref="I455:I518" si="44">IF(IF(COUNTIF($Q$6:$S$150,G455)&gt;0,"---","--")="---",VLOOKUP(G455,$Q$6:$S$150,2,0),"--")</f>
        <v>--</v>
      </c>
      <c r="J455" t="str">
        <f t="shared" ref="J455:J518" si="45">IF(COUNTIF($O$6:$O$100,G455)&gt;0,"---","--")</f>
        <v>--</v>
      </c>
      <c r="K455">
        <f>IFERROR(IF(J455="--",IF(G455=H455,VLOOKUP(G455,RAW_c_TEB0187_REV01!L:N,3,0),SUM(VLOOKUP(H455,RAW_c_TEB0187_REV01!L:N,3,0),VLOOKUP(G455,RAW_c_TEB0187_REV01!L:N,3,0))),"---"),"---")</f>
        <v>81.118399999999994</v>
      </c>
      <c r="L455" t="str">
        <f t="shared" ref="L455:L518" si="46">$D455&amp;"-"&amp;$E455</f>
        <v>J2-D30</v>
      </c>
      <c r="M455" t="str">
        <f>IFERROR(IF(
COUNTIF(B2B!H:H,(IF(K455&lt;&gt;"---",IF(INDEX(RAW_c_TEB0187_REV01!B:D,MATCH(H455,RAW_c_TEB0187_REV01!B:B,0),3)=L455,INDEX(
RAW_c_TEB0187_REV01!B:D,MATCH(H455,INDEX(RAW_c_TEB0187_REV01!B:B,MATCH(H455,RAW_c_TEB0187_REV01!B:B,)+1):'RAW_c_TEB0187_REV01'!B11526,)+MATCH(H455,RAW_c_TEB0187_REV01!B:B,),3),INDEX(RAW_c_TEB0187_REV01!B:D,MATCH(H455,RAW_c_TEB0187_REV01!B:B,0),3)),"---")))=1,"---",IF(K455&lt;&gt;"---",IF(INDEX(RAW_c_TEB0187_REV01!B:D,MATCH(H455,RAW_c_TEB0187_REV01!B:B,0),3)=L455,INDEX(
RAW_c_TEB0187_REV01!B:D,MATCH(H455,INDEX(RAW_c_TEB0187_REV01!B:B,MATCH(H455,RAW_c_TEB0187_REV01!B:B,)+1):'RAW_c_TEB0187_REV01'!B11526,)+MATCH(H455,RAW_c_TEB0187_REV01!B:B,),3),INDEX(RAW_c_TEB0187_REV01!B:D,MATCH(H455,RAW_c_TEB0187_REV01!B:B,0),3)),"---")),"---")</f>
        <v>J21-20</v>
      </c>
      <c r="N455" t="str">
        <f>IFERROR(IF(AND(B455="B2B",J455="--"),L455,IF(
COUNTIF(B2B!H:H,(IF(K455&lt;&gt;"---",IF(INDEX(RAW_c_TEB0187_REV01!B:D,MATCH(H455,RAW_c_TEB0187_REV01!B:B,0),3)=L455,INDEX(
RAW_c_TEB0187_REV01!B:D,MATCH(H455,INDEX(RAW_c_TEB0187_REV01!B:B,MATCH(H455,RAW_c_TEB0187_REV01!B:B,)+1):'RAW_c_TEB0187_REV01'!B11526,)+MATCH(H455,RAW_c_TEB0187_REV01!B:B,),3),INDEX(RAW_c_TEB0187_REV01!B:D,MATCH(H455,RAW_c_TEB0187_REV01!B:B,0),3)),"---")))=0,"---",IF(K455&lt;&gt;"---",IF(INDEX(RAW_c_TEB0187_REV01!B:D,MATCH(H455,RAW_c_TEB0187_REV01!B:B,0),3)=L455,INDEX(
RAW_c_TEB0187_REV01!B:D,MATCH(H455,INDEX(RAW_c_TEB0187_REV01!B:B,MATCH(H455,RAW_c_TEB0187_REV01!B:B,)+1):'RAW_c_TEB0187_REV01'!B11526,)+MATCH(H455,RAW_c_TEB0187_REV01!B:B,),3),INDEX(RAW_c_TEB0187_REV01!B:D,MATCH(H455,RAW_c_TEB0187_REV01!B:B,0),3)),"---"))),"---")</f>
        <v>J2-D30</v>
      </c>
      <c r="T455">
        <f>COUNTIF(RAW_c_TEB0187_REV01!B:B,G455)</f>
        <v>2</v>
      </c>
      <c r="U455" t="str">
        <f t="shared" ref="U455:U518" si="47">$B455&amp;"-"&amp;$C455</f>
        <v>B2B-IO</v>
      </c>
    </row>
    <row r="456" spans="1:21" x14ac:dyDescent="0.25">
      <c r="A456" t="s">
        <v>6038</v>
      </c>
      <c r="B456" t="s">
        <v>39</v>
      </c>
      <c r="C456" t="s">
        <v>5619</v>
      </c>
      <c r="D456" t="s">
        <v>410</v>
      </c>
      <c r="E456" t="s">
        <v>380</v>
      </c>
      <c r="F456" t="str">
        <f t="shared" si="42"/>
        <v>J2-D31</v>
      </c>
      <c r="G456" t="str">
        <f>VLOOKUP(F456,RAW_c_TEB0187_REV01!A:B,2,0)</f>
        <v>CX_A1_N</v>
      </c>
      <c r="H456" t="str">
        <f t="shared" si="43"/>
        <v>CX_A1_N</v>
      </c>
      <c r="I456" t="str">
        <f t="shared" si="44"/>
        <v>--</v>
      </c>
      <c r="J456" t="str">
        <f t="shared" si="45"/>
        <v>--</v>
      </c>
      <c r="K456">
        <f>IFERROR(IF(J456="--",IF(G456=H456,VLOOKUP(G456,RAW_c_TEB0187_REV01!L:N,3,0),SUM(VLOOKUP(H456,RAW_c_TEB0187_REV01!L:N,3,0),VLOOKUP(G456,RAW_c_TEB0187_REV01!L:N,3,0))),"---"),"---")</f>
        <v>81.096999999999994</v>
      </c>
      <c r="L456" t="str">
        <f t="shared" si="46"/>
        <v>J2-D31</v>
      </c>
      <c r="M456" t="str">
        <f>IFERROR(IF(
COUNTIF(B2B!H:H,(IF(K456&lt;&gt;"---",IF(INDEX(RAW_c_TEB0187_REV01!B:D,MATCH(H456,RAW_c_TEB0187_REV01!B:B,0),3)=L456,INDEX(
RAW_c_TEB0187_REV01!B:D,MATCH(H456,INDEX(RAW_c_TEB0187_REV01!B:B,MATCH(H456,RAW_c_TEB0187_REV01!B:B,)+1):'RAW_c_TEB0187_REV01'!B11527,)+MATCH(H456,RAW_c_TEB0187_REV01!B:B,),3),INDEX(RAW_c_TEB0187_REV01!B:D,MATCH(H456,RAW_c_TEB0187_REV01!B:B,0),3)),"---")))=1,"---",IF(K456&lt;&gt;"---",IF(INDEX(RAW_c_TEB0187_REV01!B:D,MATCH(H456,RAW_c_TEB0187_REV01!B:B,0),3)=L456,INDEX(
RAW_c_TEB0187_REV01!B:D,MATCH(H456,INDEX(RAW_c_TEB0187_REV01!B:B,MATCH(H456,RAW_c_TEB0187_REV01!B:B,)+1):'RAW_c_TEB0187_REV01'!B11527,)+MATCH(H456,RAW_c_TEB0187_REV01!B:B,),3),INDEX(RAW_c_TEB0187_REV01!B:D,MATCH(H456,RAW_c_TEB0187_REV01!B:B,0),3)),"---")),"---")</f>
        <v>J21-22</v>
      </c>
      <c r="N456" t="str">
        <f>IFERROR(IF(AND(B456="B2B",J456="--"),L456,IF(
COUNTIF(B2B!H:H,(IF(K456&lt;&gt;"---",IF(INDEX(RAW_c_TEB0187_REV01!B:D,MATCH(H456,RAW_c_TEB0187_REV01!B:B,0),3)=L456,INDEX(
RAW_c_TEB0187_REV01!B:D,MATCH(H456,INDEX(RAW_c_TEB0187_REV01!B:B,MATCH(H456,RAW_c_TEB0187_REV01!B:B,)+1):'RAW_c_TEB0187_REV01'!B11527,)+MATCH(H456,RAW_c_TEB0187_REV01!B:B,),3),INDEX(RAW_c_TEB0187_REV01!B:D,MATCH(H456,RAW_c_TEB0187_REV01!B:B,0),3)),"---")))=0,"---",IF(K456&lt;&gt;"---",IF(INDEX(RAW_c_TEB0187_REV01!B:D,MATCH(H456,RAW_c_TEB0187_REV01!B:B,0),3)=L456,INDEX(
RAW_c_TEB0187_REV01!B:D,MATCH(H456,INDEX(RAW_c_TEB0187_REV01!B:B,MATCH(H456,RAW_c_TEB0187_REV01!B:B,)+1):'RAW_c_TEB0187_REV01'!B11527,)+MATCH(H456,RAW_c_TEB0187_REV01!B:B,),3),INDEX(RAW_c_TEB0187_REV01!B:D,MATCH(H456,RAW_c_TEB0187_REV01!B:B,0),3)),"---"))),"---")</f>
        <v>J2-D31</v>
      </c>
      <c r="T456">
        <f>COUNTIF(RAW_c_TEB0187_REV01!B:B,G456)</f>
        <v>2</v>
      </c>
      <c r="U456" t="str">
        <f t="shared" si="47"/>
        <v>B2B-IO</v>
      </c>
    </row>
    <row r="457" spans="1:21" x14ac:dyDescent="0.25">
      <c r="A457" t="s">
        <v>6039</v>
      </c>
      <c r="B457" t="s">
        <v>39</v>
      </c>
      <c r="C457" t="s">
        <v>5619</v>
      </c>
      <c r="D457" t="s">
        <v>410</v>
      </c>
      <c r="E457" t="s">
        <v>381</v>
      </c>
      <c r="F457" t="str">
        <f t="shared" si="42"/>
        <v>J2-D32</v>
      </c>
      <c r="G457" t="str">
        <f>VLOOKUP(F457,RAW_c_TEB0187_REV01!A:B,2,0)</f>
        <v>CX_A2_P</v>
      </c>
      <c r="H457" t="str">
        <f t="shared" si="43"/>
        <v>CX_A2_P</v>
      </c>
      <c r="I457" t="str">
        <f t="shared" si="44"/>
        <v>--</v>
      </c>
      <c r="J457" t="str">
        <f t="shared" si="45"/>
        <v>--</v>
      </c>
      <c r="K457">
        <f>IFERROR(IF(J457="--",IF(G457=H457,VLOOKUP(G457,RAW_c_TEB0187_REV01!L:N,3,0),SUM(VLOOKUP(H457,RAW_c_TEB0187_REV01!L:N,3,0),VLOOKUP(G457,RAW_c_TEB0187_REV01!L:N,3,0))),"---"),"---")</f>
        <v>83.930899999999994</v>
      </c>
      <c r="L457" t="str">
        <f t="shared" si="46"/>
        <v>J2-D32</v>
      </c>
      <c r="M457" t="str">
        <f>IFERROR(IF(
COUNTIF(B2B!H:H,(IF(K457&lt;&gt;"---",IF(INDEX(RAW_c_TEB0187_REV01!B:D,MATCH(H457,RAW_c_TEB0187_REV01!B:B,0),3)=L457,INDEX(
RAW_c_TEB0187_REV01!B:D,MATCH(H457,INDEX(RAW_c_TEB0187_REV01!B:B,MATCH(H457,RAW_c_TEB0187_REV01!B:B,)+1):'RAW_c_TEB0187_REV01'!B11528,)+MATCH(H457,RAW_c_TEB0187_REV01!B:B,),3),INDEX(RAW_c_TEB0187_REV01!B:D,MATCH(H457,RAW_c_TEB0187_REV01!B:B,0),3)),"---")))=1,"---",IF(K457&lt;&gt;"---",IF(INDEX(RAW_c_TEB0187_REV01!B:D,MATCH(H457,RAW_c_TEB0187_REV01!B:B,0),3)=L457,INDEX(
RAW_c_TEB0187_REV01!B:D,MATCH(H457,INDEX(RAW_c_TEB0187_REV01!B:B,MATCH(H457,RAW_c_TEB0187_REV01!B:B,)+1):'RAW_c_TEB0187_REV01'!B11528,)+MATCH(H457,RAW_c_TEB0187_REV01!B:B,),3),INDEX(RAW_c_TEB0187_REV01!B:D,MATCH(H457,RAW_c_TEB0187_REV01!B:B,0),3)),"---")),"---")</f>
        <v>J21-26</v>
      </c>
      <c r="N457" t="str">
        <f>IFERROR(IF(AND(B457="B2B",J457="--"),L457,IF(
COUNTIF(B2B!H:H,(IF(K457&lt;&gt;"---",IF(INDEX(RAW_c_TEB0187_REV01!B:D,MATCH(H457,RAW_c_TEB0187_REV01!B:B,0),3)=L457,INDEX(
RAW_c_TEB0187_REV01!B:D,MATCH(H457,INDEX(RAW_c_TEB0187_REV01!B:B,MATCH(H457,RAW_c_TEB0187_REV01!B:B,)+1):'RAW_c_TEB0187_REV01'!B11528,)+MATCH(H457,RAW_c_TEB0187_REV01!B:B,),3),INDEX(RAW_c_TEB0187_REV01!B:D,MATCH(H457,RAW_c_TEB0187_REV01!B:B,0),3)),"---")))=0,"---",IF(K457&lt;&gt;"---",IF(INDEX(RAW_c_TEB0187_REV01!B:D,MATCH(H457,RAW_c_TEB0187_REV01!B:B,0),3)=L457,INDEX(
RAW_c_TEB0187_REV01!B:D,MATCH(H457,INDEX(RAW_c_TEB0187_REV01!B:B,MATCH(H457,RAW_c_TEB0187_REV01!B:B,)+1):'RAW_c_TEB0187_REV01'!B11528,)+MATCH(H457,RAW_c_TEB0187_REV01!B:B,),3),INDEX(RAW_c_TEB0187_REV01!B:D,MATCH(H457,RAW_c_TEB0187_REV01!B:B,0),3)),"---"))),"---")</f>
        <v>J2-D32</v>
      </c>
      <c r="T457">
        <f>COUNTIF(RAW_c_TEB0187_REV01!B:B,G457)</f>
        <v>2</v>
      </c>
      <c r="U457" t="str">
        <f t="shared" si="47"/>
        <v>B2B-IO</v>
      </c>
    </row>
    <row r="458" spans="1:21" x14ac:dyDescent="0.25">
      <c r="A458" t="s">
        <v>6040</v>
      </c>
      <c r="B458" t="s">
        <v>39</v>
      </c>
      <c r="C458" t="s">
        <v>5619</v>
      </c>
      <c r="D458" t="s">
        <v>410</v>
      </c>
      <c r="E458" t="s">
        <v>382</v>
      </c>
      <c r="F458" t="str">
        <f t="shared" si="42"/>
        <v>J2-D33</v>
      </c>
      <c r="G458" t="str">
        <f>VLOOKUP(F458,RAW_c_TEB0187_REV01!A:B,2,0)</f>
        <v>CX_A2_N</v>
      </c>
      <c r="H458" t="str">
        <f t="shared" si="43"/>
        <v>CX_A2_N</v>
      </c>
      <c r="I458" t="str">
        <f t="shared" si="44"/>
        <v>--</v>
      </c>
      <c r="J458" t="str">
        <f t="shared" si="45"/>
        <v>--</v>
      </c>
      <c r="K458">
        <f>IFERROR(IF(J458="--",IF(G458=H458,VLOOKUP(G458,RAW_c_TEB0187_REV01!L:N,3,0),SUM(VLOOKUP(H458,RAW_c_TEB0187_REV01!L:N,3,0),VLOOKUP(G458,RAW_c_TEB0187_REV01!L:N,3,0))),"---"),"---")</f>
        <v>84.007000000000005</v>
      </c>
      <c r="L458" t="str">
        <f t="shared" si="46"/>
        <v>J2-D33</v>
      </c>
      <c r="M458" t="str">
        <f>IFERROR(IF(
COUNTIF(B2B!H:H,(IF(K458&lt;&gt;"---",IF(INDEX(RAW_c_TEB0187_REV01!B:D,MATCH(H458,RAW_c_TEB0187_REV01!B:B,0),3)=L458,INDEX(
RAW_c_TEB0187_REV01!B:D,MATCH(H458,INDEX(RAW_c_TEB0187_REV01!B:B,MATCH(H458,RAW_c_TEB0187_REV01!B:B,)+1):'RAW_c_TEB0187_REV01'!B11529,)+MATCH(H458,RAW_c_TEB0187_REV01!B:B,),3),INDEX(RAW_c_TEB0187_REV01!B:D,MATCH(H458,RAW_c_TEB0187_REV01!B:B,0),3)),"---")))=1,"---",IF(K458&lt;&gt;"---",IF(INDEX(RAW_c_TEB0187_REV01!B:D,MATCH(H458,RAW_c_TEB0187_REV01!B:B,0),3)=L458,INDEX(
RAW_c_TEB0187_REV01!B:D,MATCH(H458,INDEX(RAW_c_TEB0187_REV01!B:B,MATCH(H458,RAW_c_TEB0187_REV01!B:B,)+1):'RAW_c_TEB0187_REV01'!B11529,)+MATCH(H458,RAW_c_TEB0187_REV01!B:B,),3),INDEX(RAW_c_TEB0187_REV01!B:D,MATCH(H458,RAW_c_TEB0187_REV01!B:B,0),3)),"---")),"---")</f>
        <v>J21-28</v>
      </c>
      <c r="N458" t="str">
        <f>IFERROR(IF(AND(B458="B2B",J458="--"),L458,IF(
COUNTIF(B2B!H:H,(IF(K458&lt;&gt;"---",IF(INDEX(RAW_c_TEB0187_REV01!B:D,MATCH(H458,RAW_c_TEB0187_REV01!B:B,0),3)=L458,INDEX(
RAW_c_TEB0187_REV01!B:D,MATCH(H458,INDEX(RAW_c_TEB0187_REV01!B:B,MATCH(H458,RAW_c_TEB0187_REV01!B:B,)+1):'RAW_c_TEB0187_REV01'!B11529,)+MATCH(H458,RAW_c_TEB0187_REV01!B:B,),3),INDEX(RAW_c_TEB0187_REV01!B:D,MATCH(H458,RAW_c_TEB0187_REV01!B:B,0),3)),"---")))=0,"---",IF(K458&lt;&gt;"---",IF(INDEX(RAW_c_TEB0187_REV01!B:D,MATCH(H458,RAW_c_TEB0187_REV01!B:B,0),3)=L458,INDEX(
RAW_c_TEB0187_REV01!B:D,MATCH(H458,INDEX(RAW_c_TEB0187_REV01!B:B,MATCH(H458,RAW_c_TEB0187_REV01!B:B,)+1):'RAW_c_TEB0187_REV01'!B11529,)+MATCH(H458,RAW_c_TEB0187_REV01!B:B,),3),INDEX(RAW_c_TEB0187_REV01!B:D,MATCH(H458,RAW_c_TEB0187_REV01!B:B,0),3)),"---"))),"---")</f>
        <v>J2-D33</v>
      </c>
      <c r="T458">
        <f>COUNTIF(RAW_c_TEB0187_REV01!B:B,G458)</f>
        <v>2</v>
      </c>
      <c r="U458" t="str">
        <f t="shared" si="47"/>
        <v>B2B-IO</v>
      </c>
    </row>
    <row r="459" spans="1:21" x14ac:dyDescent="0.25">
      <c r="A459" t="s">
        <v>6041</v>
      </c>
      <c r="B459" t="s">
        <v>39</v>
      </c>
      <c r="C459" t="s">
        <v>5619</v>
      </c>
      <c r="D459" t="s">
        <v>410</v>
      </c>
      <c r="E459" t="s">
        <v>383</v>
      </c>
      <c r="F459" t="str">
        <f t="shared" si="42"/>
        <v>J2-D34</v>
      </c>
      <c r="G459" t="str">
        <f>VLOOKUP(F459,RAW_c_TEB0187_REV01!A:B,2,0)</f>
        <v>CX_A5_P</v>
      </c>
      <c r="H459" t="str">
        <f t="shared" si="43"/>
        <v>CX_A5_P</v>
      </c>
      <c r="I459" t="str">
        <f t="shared" si="44"/>
        <v>--</v>
      </c>
      <c r="J459" t="str">
        <f t="shared" si="45"/>
        <v>--</v>
      </c>
      <c r="K459">
        <f>IFERROR(IF(J459="--",IF(G459=H459,VLOOKUP(G459,RAW_c_TEB0187_REV01!L:N,3,0),SUM(VLOOKUP(H459,RAW_c_TEB0187_REV01!L:N,3,0),VLOOKUP(G459,RAW_c_TEB0187_REV01!L:N,3,0))),"---"),"---")</f>
        <v>88.967600000000004</v>
      </c>
      <c r="L459" t="str">
        <f t="shared" si="46"/>
        <v>J2-D34</v>
      </c>
      <c r="M459" t="str">
        <f>IFERROR(IF(
COUNTIF(B2B!H:H,(IF(K459&lt;&gt;"---",IF(INDEX(RAW_c_TEB0187_REV01!B:D,MATCH(H459,RAW_c_TEB0187_REV01!B:B,0),3)=L459,INDEX(
RAW_c_TEB0187_REV01!B:D,MATCH(H459,INDEX(RAW_c_TEB0187_REV01!B:B,MATCH(H459,RAW_c_TEB0187_REV01!B:B,)+1):'RAW_c_TEB0187_REV01'!B11530,)+MATCH(H459,RAW_c_TEB0187_REV01!B:B,),3),INDEX(RAW_c_TEB0187_REV01!B:D,MATCH(H459,RAW_c_TEB0187_REV01!B:B,0),3)),"---")))=1,"---",IF(K459&lt;&gt;"---",IF(INDEX(RAW_c_TEB0187_REV01!B:D,MATCH(H459,RAW_c_TEB0187_REV01!B:B,0),3)=L459,INDEX(
RAW_c_TEB0187_REV01!B:D,MATCH(H459,INDEX(RAW_c_TEB0187_REV01!B:B,MATCH(H459,RAW_c_TEB0187_REV01!B:B,)+1):'RAW_c_TEB0187_REV01'!B11530,)+MATCH(H459,RAW_c_TEB0187_REV01!B:B,),3),INDEX(RAW_c_TEB0187_REV01!B:D,MATCH(H459,RAW_c_TEB0187_REV01!B:B,0),3)),"---")),"---")</f>
        <v>J21-44</v>
      </c>
      <c r="N459" t="str">
        <f>IFERROR(IF(AND(B459="B2B",J459="--"),L459,IF(
COUNTIF(B2B!H:H,(IF(K459&lt;&gt;"---",IF(INDEX(RAW_c_TEB0187_REV01!B:D,MATCH(H459,RAW_c_TEB0187_REV01!B:B,0),3)=L459,INDEX(
RAW_c_TEB0187_REV01!B:D,MATCH(H459,INDEX(RAW_c_TEB0187_REV01!B:B,MATCH(H459,RAW_c_TEB0187_REV01!B:B,)+1):'RAW_c_TEB0187_REV01'!B11530,)+MATCH(H459,RAW_c_TEB0187_REV01!B:B,),3),INDEX(RAW_c_TEB0187_REV01!B:D,MATCH(H459,RAW_c_TEB0187_REV01!B:B,0),3)),"---")))=0,"---",IF(K459&lt;&gt;"---",IF(INDEX(RAW_c_TEB0187_REV01!B:D,MATCH(H459,RAW_c_TEB0187_REV01!B:B,0),3)=L459,INDEX(
RAW_c_TEB0187_REV01!B:D,MATCH(H459,INDEX(RAW_c_TEB0187_REV01!B:B,MATCH(H459,RAW_c_TEB0187_REV01!B:B,)+1):'RAW_c_TEB0187_REV01'!B11530,)+MATCH(H459,RAW_c_TEB0187_REV01!B:B,),3),INDEX(RAW_c_TEB0187_REV01!B:D,MATCH(H459,RAW_c_TEB0187_REV01!B:B,0),3)),"---"))),"---")</f>
        <v>J2-D34</v>
      </c>
      <c r="T459">
        <f>COUNTIF(RAW_c_TEB0187_REV01!B:B,G459)</f>
        <v>2</v>
      </c>
      <c r="U459" t="str">
        <f t="shared" si="47"/>
        <v>B2B-IO</v>
      </c>
    </row>
    <row r="460" spans="1:21" x14ac:dyDescent="0.25">
      <c r="A460" t="s">
        <v>6042</v>
      </c>
      <c r="B460" t="s">
        <v>39</v>
      </c>
      <c r="C460" t="s">
        <v>5619</v>
      </c>
      <c r="D460" t="s">
        <v>410</v>
      </c>
      <c r="E460" t="s">
        <v>384</v>
      </c>
      <c r="F460" t="str">
        <f t="shared" si="42"/>
        <v>J2-D35</v>
      </c>
      <c r="G460" t="str">
        <f>VLOOKUP(F460,RAW_c_TEB0187_REV01!A:B,2,0)</f>
        <v>CX_A5_N</v>
      </c>
      <c r="H460" t="str">
        <f t="shared" si="43"/>
        <v>CX_A5_N</v>
      </c>
      <c r="I460" t="str">
        <f t="shared" si="44"/>
        <v>--</v>
      </c>
      <c r="J460" t="str">
        <f t="shared" si="45"/>
        <v>--</v>
      </c>
      <c r="K460">
        <f>IFERROR(IF(J460="--",IF(G460=H460,VLOOKUP(G460,RAW_c_TEB0187_REV01!L:N,3,0),SUM(VLOOKUP(H460,RAW_c_TEB0187_REV01!L:N,3,0),VLOOKUP(G460,RAW_c_TEB0187_REV01!L:N,3,0))),"---"),"---")</f>
        <v>88.955299999999994</v>
      </c>
      <c r="L460" t="str">
        <f t="shared" si="46"/>
        <v>J2-D35</v>
      </c>
      <c r="M460" t="str">
        <f>IFERROR(IF(
COUNTIF(B2B!H:H,(IF(K460&lt;&gt;"---",IF(INDEX(RAW_c_TEB0187_REV01!B:D,MATCH(H460,RAW_c_TEB0187_REV01!B:B,0),3)=L460,INDEX(
RAW_c_TEB0187_REV01!B:D,MATCH(H460,INDEX(RAW_c_TEB0187_REV01!B:B,MATCH(H460,RAW_c_TEB0187_REV01!B:B,)+1):'RAW_c_TEB0187_REV01'!B11531,)+MATCH(H460,RAW_c_TEB0187_REV01!B:B,),3),INDEX(RAW_c_TEB0187_REV01!B:D,MATCH(H460,RAW_c_TEB0187_REV01!B:B,0),3)),"---")))=1,"---",IF(K460&lt;&gt;"---",IF(INDEX(RAW_c_TEB0187_REV01!B:D,MATCH(H460,RAW_c_TEB0187_REV01!B:B,0),3)=L460,INDEX(
RAW_c_TEB0187_REV01!B:D,MATCH(H460,INDEX(RAW_c_TEB0187_REV01!B:B,MATCH(H460,RAW_c_TEB0187_REV01!B:B,)+1):'RAW_c_TEB0187_REV01'!B11531,)+MATCH(H460,RAW_c_TEB0187_REV01!B:B,),3),INDEX(RAW_c_TEB0187_REV01!B:D,MATCH(H460,RAW_c_TEB0187_REV01!B:B,0),3)),"---")),"---")</f>
        <v>J21-46</v>
      </c>
      <c r="N460" t="str">
        <f>IFERROR(IF(AND(B460="B2B",J460="--"),L460,IF(
COUNTIF(B2B!H:H,(IF(K460&lt;&gt;"---",IF(INDEX(RAW_c_TEB0187_REV01!B:D,MATCH(H460,RAW_c_TEB0187_REV01!B:B,0),3)=L460,INDEX(
RAW_c_TEB0187_REV01!B:D,MATCH(H460,INDEX(RAW_c_TEB0187_REV01!B:B,MATCH(H460,RAW_c_TEB0187_REV01!B:B,)+1):'RAW_c_TEB0187_REV01'!B11531,)+MATCH(H460,RAW_c_TEB0187_REV01!B:B,),3),INDEX(RAW_c_TEB0187_REV01!B:D,MATCH(H460,RAW_c_TEB0187_REV01!B:B,0),3)),"---")))=0,"---",IF(K460&lt;&gt;"---",IF(INDEX(RAW_c_TEB0187_REV01!B:D,MATCH(H460,RAW_c_TEB0187_REV01!B:B,0),3)=L460,INDEX(
RAW_c_TEB0187_REV01!B:D,MATCH(H460,INDEX(RAW_c_TEB0187_REV01!B:B,MATCH(H460,RAW_c_TEB0187_REV01!B:B,)+1):'RAW_c_TEB0187_REV01'!B11531,)+MATCH(H460,RAW_c_TEB0187_REV01!B:B,),3),INDEX(RAW_c_TEB0187_REV01!B:D,MATCH(H460,RAW_c_TEB0187_REV01!B:B,0),3)),"---"))),"---")</f>
        <v>J2-D35</v>
      </c>
      <c r="T460">
        <f>COUNTIF(RAW_c_TEB0187_REV01!B:B,G460)</f>
        <v>2</v>
      </c>
      <c r="U460" t="str">
        <f t="shared" si="47"/>
        <v>B2B-IO</v>
      </c>
    </row>
    <row r="461" spans="1:21" x14ac:dyDescent="0.25">
      <c r="A461" t="s">
        <v>6043</v>
      </c>
      <c r="B461" t="s">
        <v>39</v>
      </c>
      <c r="C461" t="s">
        <v>433</v>
      </c>
      <c r="D461" t="s">
        <v>410</v>
      </c>
      <c r="E461" t="s">
        <v>385</v>
      </c>
      <c r="F461" t="str">
        <f t="shared" si="42"/>
        <v>J2-D36</v>
      </c>
      <c r="G461" t="str">
        <f>VLOOKUP(F461,RAW_c_TEB0187_REV01!A:B,2,0)</f>
        <v>GND</v>
      </c>
      <c r="H461" t="str">
        <f t="shared" si="43"/>
        <v>GND</v>
      </c>
      <c r="I461" t="str">
        <f t="shared" si="44"/>
        <v>--</v>
      </c>
      <c r="J461" t="str">
        <f t="shared" si="45"/>
        <v>---</v>
      </c>
      <c r="K461" t="str">
        <f>IFERROR(IF(J461="--",IF(G461=H461,VLOOKUP(G461,RAW_c_TEB0187_REV01!L:N,3,0),SUM(VLOOKUP(H461,RAW_c_TEB0187_REV01!L:N,3,0),VLOOKUP(G461,RAW_c_TEB0187_REV01!L:N,3,0))),"---"),"---")</f>
        <v>---</v>
      </c>
      <c r="L461" t="str">
        <f t="shared" si="46"/>
        <v>J2-D36</v>
      </c>
      <c r="M461" t="str">
        <f>IFERROR(IF(
COUNTIF(B2B!H:H,(IF(K461&lt;&gt;"---",IF(INDEX(RAW_c_TEB0187_REV01!B:D,MATCH(H461,RAW_c_TEB0187_REV01!B:B,0),3)=L461,INDEX(
RAW_c_TEB0187_REV01!B:D,MATCH(H461,INDEX(RAW_c_TEB0187_REV01!B:B,MATCH(H461,RAW_c_TEB0187_REV01!B:B,)+1):'RAW_c_TEB0187_REV01'!B11532,)+MATCH(H461,RAW_c_TEB0187_REV01!B:B,),3),INDEX(RAW_c_TEB0187_REV01!B:D,MATCH(H461,RAW_c_TEB0187_REV01!B:B,0),3)),"---")))=1,"---",IF(K461&lt;&gt;"---",IF(INDEX(RAW_c_TEB0187_REV01!B:D,MATCH(H461,RAW_c_TEB0187_REV01!B:B,0),3)=L461,INDEX(
RAW_c_TEB0187_REV01!B:D,MATCH(H461,INDEX(RAW_c_TEB0187_REV01!B:B,MATCH(H461,RAW_c_TEB0187_REV01!B:B,)+1):'RAW_c_TEB0187_REV01'!B11532,)+MATCH(H461,RAW_c_TEB0187_REV01!B:B,),3),INDEX(RAW_c_TEB0187_REV01!B:D,MATCH(H461,RAW_c_TEB0187_REV01!B:B,0),3)),"---")),"---")</f>
        <v>---</v>
      </c>
      <c r="N461" t="str">
        <f>IFERROR(IF(AND(B461="B2B",J461="--"),L461,IF(
COUNTIF(B2B!H:H,(IF(K461&lt;&gt;"---",IF(INDEX(RAW_c_TEB0187_REV01!B:D,MATCH(H461,RAW_c_TEB0187_REV01!B:B,0),3)=L461,INDEX(
RAW_c_TEB0187_REV01!B:D,MATCH(H461,INDEX(RAW_c_TEB0187_REV01!B:B,MATCH(H461,RAW_c_TEB0187_REV01!B:B,)+1):'RAW_c_TEB0187_REV01'!B11532,)+MATCH(H461,RAW_c_TEB0187_REV01!B:B,),3),INDEX(RAW_c_TEB0187_REV01!B:D,MATCH(H461,RAW_c_TEB0187_REV01!B:B,0),3)),"---")))=0,"---",IF(K461&lt;&gt;"---",IF(INDEX(RAW_c_TEB0187_REV01!B:D,MATCH(H461,RAW_c_TEB0187_REV01!B:B,0),3)=L461,INDEX(
RAW_c_TEB0187_REV01!B:D,MATCH(H461,INDEX(RAW_c_TEB0187_REV01!B:B,MATCH(H461,RAW_c_TEB0187_REV01!B:B,)+1):'RAW_c_TEB0187_REV01'!B11532,)+MATCH(H461,RAW_c_TEB0187_REV01!B:B,),3),INDEX(RAW_c_TEB0187_REV01!B:D,MATCH(H461,RAW_c_TEB0187_REV01!B:B,0),3)),"---"))),"---")</f>
        <v>---</v>
      </c>
      <c r="T461">
        <f>COUNTIF(RAW_c_TEB0187_REV01!B:B,G461)</f>
        <v>1098</v>
      </c>
      <c r="U461" t="str">
        <f t="shared" si="47"/>
        <v>B2B-GND</v>
      </c>
    </row>
    <row r="462" spans="1:21" x14ac:dyDescent="0.25">
      <c r="A462" t="s">
        <v>6044</v>
      </c>
      <c r="B462" t="s">
        <v>39</v>
      </c>
      <c r="C462" t="s">
        <v>5619</v>
      </c>
      <c r="D462" t="s">
        <v>410</v>
      </c>
      <c r="E462" t="s">
        <v>386</v>
      </c>
      <c r="F462" t="str">
        <f t="shared" si="42"/>
        <v>J2-D37</v>
      </c>
      <c r="G462" t="str">
        <f>VLOOKUP(F462,RAW_c_TEB0187_REV01!A:B,2,0)</f>
        <v>CX_A3_P</v>
      </c>
      <c r="H462" t="str">
        <f t="shared" si="43"/>
        <v>CX_A3_P</v>
      </c>
      <c r="I462" t="str">
        <f t="shared" si="44"/>
        <v>--</v>
      </c>
      <c r="J462" t="str">
        <f t="shared" si="45"/>
        <v>--</v>
      </c>
      <c r="K462">
        <f>IFERROR(IF(J462="--",IF(G462=H462,VLOOKUP(G462,RAW_c_TEB0187_REV01!L:N,3,0),SUM(VLOOKUP(H462,RAW_c_TEB0187_REV01!L:N,3,0),VLOOKUP(G462,RAW_c_TEB0187_REV01!L:N,3,0))),"---"),"---")</f>
        <v>88.652799999999999</v>
      </c>
      <c r="L462" t="str">
        <f t="shared" si="46"/>
        <v>J2-D37</v>
      </c>
      <c r="M462" t="str">
        <f>IFERROR(IF(
COUNTIF(B2B!H:H,(IF(K462&lt;&gt;"---",IF(INDEX(RAW_c_TEB0187_REV01!B:D,MATCH(H462,RAW_c_TEB0187_REV01!B:B,0),3)=L462,INDEX(
RAW_c_TEB0187_REV01!B:D,MATCH(H462,INDEX(RAW_c_TEB0187_REV01!B:B,MATCH(H462,RAW_c_TEB0187_REV01!B:B,)+1):'RAW_c_TEB0187_REV01'!B11533,)+MATCH(H462,RAW_c_TEB0187_REV01!B:B,),3),INDEX(RAW_c_TEB0187_REV01!B:D,MATCH(H462,RAW_c_TEB0187_REV01!B:B,0),3)),"---")))=1,"---",IF(K462&lt;&gt;"---",IF(INDEX(RAW_c_TEB0187_REV01!B:D,MATCH(H462,RAW_c_TEB0187_REV01!B:B,0),3)=L462,INDEX(
RAW_c_TEB0187_REV01!B:D,MATCH(H462,INDEX(RAW_c_TEB0187_REV01!B:B,MATCH(H462,RAW_c_TEB0187_REV01!B:B,)+1):'RAW_c_TEB0187_REV01'!B11533,)+MATCH(H462,RAW_c_TEB0187_REV01!B:B,),3),INDEX(RAW_c_TEB0187_REV01!B:D,MATCH(H462,RAW_c_TEB0187_REV01!B:B,0),3)),"---")),"---")</f>
        <v>J21-32</v>
      </c>
      <c r="N462" t="str">
        <f>IFERROR(IF(AND(B462="B2B",J462="--"),L462,IF(
COUNTIF(B2B!H:H,(IF(K462&lt;&gt;"---",IF(INDEX(RAW_c_TEB0187_REV01!B:D,MATCH(H462,RAW_c_TEB0187_REV01!B:B,0),3)=L462,INDEX(
RAW_c_TEB0187_REV01!B:D,MATCH(H462,INDEX(RAW_c_TEB0187_REV01!B:B,MATCH(H462,RAW_c_TEB0187_REV01!B:B,)+1):'RAW_c_TEB0187_REV01'!B11533,)+MATCH(H462,RAW_c_TEB0187_REV01!B:B,),3),INDEX(RAW_c_TEB0187_REV01!B:D,MATCH(H462,RAW_c_TEB0187_REV01!B:B,0),3)),"---")))=0,"---",IF(K462&lt;&gt;"---",IF(INDEX(RAW_c_TEB0187_REV01!B:D,MATCH(H462,RAW_c_TEB0187_REV01!B:B,0),3)=L462,INDEX(
RAW_c_TEB0187_REV01!B:D,MATCH(H462,INDEX(RAW_c_TEB0187_REV01!B:B,MATCH(H462,RAW_c_TEB0187_REV01!B:B,)+1):'RAW_c_TEB0187_REV01'!B11533,)+MATCH(H462,RAW_c_TEB0187_REV01!B:B,),3),INDEX(RAW_c_TEB0187_REV01!B:D,MATCH(H462,RAW_c_TEB0187_REV01!B:B,0),3)),"---"))),"---")</f>
        <v>J2-D37</v>
      </c>
      <c r="T462">
        <f>COUNTIF(RAW_c_TEB0187_REV01!B:B,G462)</f>
        <v>2</v>
      </c>
      <c r="U462" t="str">
        <f t="shared" si="47"/>
        <v>B2B-IO</v>
      </c>
    </row>
    <row r="463" spans="1:21" x14ac:dyDescent="0.25">
      <c r="A463" t="s">
        <v>6045</v>
      </c>
      <c r="B463" t="s">
        <v>39</v>
      </c>
      <c r="C463" t="s">
        <v>5619</v>
      </c>
      <c r="D463" t="s">
        <v>410</v>
      </c>
      <c r="E463" t="s">
        <v>387</v>
      </c>
      <c r="F463" t="str">
        <f t="shared" si="42"/>
        <v>J2-D38</v>
      </c>
      <c r="G463" t="str">
        <f>VLOOKUP(F463,RAW_c_TEB0187_REV01!A:B,2,0)</f>
        <v>CX_A3_N</v>
      </c>
      <c r="H463" t="str">
        <f t="shared" si="43"/>
        <v>CX_A3_N</v>
      </c>
      <c r="I463" t="str">
        <f t="shared" si="44"/>
        <v>--</v>
      </c>
      <c r="J463" t="str">
        <f t="shared" si="45"/>
        <v>--</v>
      </c>
      <c r="K463">
        <f>IFERROR(IF(J463="--",IF(G463=H463,VLOOKUP(G463,RAW_c_TEB0187_REV01!L:N,3,0),SUM(VLOOKUP(H463,RAW_c_TEB0187_REV01!L:N,3,0),VLOOKUP(G463,RAW_c_TEB0187_REV01!L:N,3,0))),"---"),"---")</f>
        <v>88.691599999999994</v>
      </c>
      <c r="L463" t="str">
        <f t="shared" si="46"/>
        <v>J2-D38</v>
      </c>
      <c r="M463" t="str">
        <f>IFERROR(IF(
COUNTIF(B2B!H:H,(IF(K463&lt;&gt;"---",IF(INDEX(RAW_c_TEB0187_REV01!B:D,MATCH(H463,RAW_c_TEB0187_REV01!B:B,0),3)=L463,INDEX(
RAW_c_TEB0187_REV01!B:D,MATCH(H463,INDEX(RAW_c_TEB0187_REV01!B:B,MATCH(H463,RAW_c_TEB0187_REV01!B:B,)+1):'RAW_c_TEB0187_REV01'!B11534,)+MATCH(H463,RAW_c_TEB0187_REV01!B:B,),3),INDEX(RAW_c_TEB0187_REV01!B:D,MATCH(H463,RAW_c_TEB0187_REV01!B:B,0),3)),"---")))=1,"---",IF(K463&lt;&gt;"---",IF(INDEX(RAW_c_TEB0187_REV01!B:D,MATCH(H463,RAW_c_TEB0187_REV01!B:B,0),3)=L463,INDEX(
RAW_c_TEB0187_REV01!B:D,MATCH(H463,INDEX(RAW_c_TEB0187_REV01!B:B,MATCH(H463,RAW_c_TEB0187_REV01!B:B,)+1):'RAW_c_TEB0187_REV01'!B11534,)+MATCH(H463,RAW_c_TEB0187_REV01!B:B,),3),INDEX(RAW_c_TEB0187_REV01!B:D,MATCH(H463,RAW_c_TEB0187_REV01!B:B,0),3)),"---")),"---")</f>
        <v>J21-34</v>
      </c>
      <c r="N463" t="str">
        <f>IFERROR(IF(AND(B463="B2B",J463="--"),L463,IF(
COUNTIF(B2B!H:H,(IF(K463&lt;&gt;"---",IF(INDEX(RAW_c_TEB0187_REV01!B:D,MATCH(H463,RAW_c_TEB0187_REV01!B:B,0),3)=L463,INDEX(
RAW_c_TEB0187_REV01!B:D,MATCH(H463,INDEX(RAW_c_TEB0187_REV01!B:B,MATCH(H463,RAW_c_TEB0187_REV01!B:B,)+1):'RAW_c_TEB0187_REV01'!B11534,)+MATCH(H463,RAW_c_TEB0187_REV01!B:B,),3),INDEX(RAW_c_TEB0187_REV01!B:D,MATCH(H463,RAW_c_TEB0187_REV01!B:B,0),3)),"---")))=0,"---",IF(K463&lt;&gt;"---",IF(INDEX(RAW_c_TEB0187_REV01!B:D,MATCH(H463,RAW_c_TEB0187_REV01!B:B,0),3)=L463,INDEX(
RAW_c_TEB0187_REV01!B:D,MATCH(H463,INDEX(RAW_c_TEB0187_REV01!B:B,MATCH(H463,RAW_c_TEB0187_REV01!B:B,)+1):'RAW_c_TEB0187_REV01'!B11534,)+MATCH(H463,RAW_c_TEB0187_REV01!B:B,),3),INDEX(RAW_c_TEB0187_REV01!B:D,MATCH(H463,RAW_c_TEB0187_REV01!B:B,0),3)),"---"))),"---")</f>
        <v>J2-D38</v>
      </c>
      <c r="T463">
        <f>COUNTIF(RAW_c_TEB0187_REV01!B:B,G463)</f>
        <v>2</v>
      </c>
      <c r="U463" t="str">
        <f t="shared" si="47"/>
        <v>B2B-IO</v>
      </c>
    </row>
    <row r="464" spans="1:21" x14ac:dyDescent="0.25">
      <c r="A464" t="s">
        <v>6046</v>
      </c>
      <c r="B464" t="s">
        <v>39</v>
      </c>
      <c r="C464" t="s">
        <v>5619</v>
      </c>
      <c r="D464" t="s">
        <v>410</v>
      </c>
      <c r="E464" t="s">
        <v>388</v>
      </c>
      <c r="F464" t="str">
        <f t="shared" si="42"/>
        <v>J2-D39</v>
      </c>
      <c r="G464" t="str">
        <f>VLOOKUP(F464,RAW_c_TEB0187_REV01!A:B,2,0)</f>
        <v>CX_B1_P</v>
      </c>
      <c r="H464" t="str">
        <f t="shared" si="43"/>
        <v>CX_B1_P</v>
      </c>
      <c r="I464" t="str">
        <f t="shared" si="44"/>
        <v>--</v>
      </c>
      <c r="J464" t="str">
        <f t="shared" si="45"/>
        <v>--</v>
      </c>
      <c r="K464">
        <f>IFERROR(IF(J464="--",IF(G464=H464,VLOOKUP(G464,RAW_c_TEB0187_REV01!L:N,3,0),SUM(VLOOKUP(H464,RAW_c_TEB0187_REV01!L:N,3,0),VLOOKUP(G464,RAW_c_TEB0187_REV01!L:N,3,0))),"---"),"---")</f>
        <v>96.722999999999999</v>
      </c>
      <c r="L464" t="str">
        <f t="shared" si="46"/>
        <v>J2-D39</v>
      </c>
      <c r="M464" t="str">
        <f>IFERROR(IF(
COUNTIF(B2B!H:H,(IF(K464&lt;&gt;"---",IF(INDEX(RAW_c_TEB0187_REV01!B:D,MATCH(H464,RAW_c_TEB0187_REV01!B:B,0),3)=L464,INDEX(
RAW_c_TEB0187_REV01!B:D,MATCH(H464,INDEX(RAW_c_TEB0187_REV01!B:B,MATCH(H464,RAW_c_TEB0187_REV01!B:B,)+1):'RAW_c_TEB0187_REV01'!B11535,)+MATCH(H464,RAW_c_TEB0187_REV01!B:B,),3),INDEX(RAW_c_TEB0187_REV01!B:D,MATCH(H464,RAW_c_TEB0187_REV01!B:B,0),3)),"---")))=1,"---",IF(K464&lt;&gt;"---",IF(INDEX(RAW_c_TEB0187_REV01!B:D,MATCH(H464,RAW_c_TEB0187_REV01!B:B,0),3)=L464,INDEX(
RAW_c_TEB0187_REV01!B:D,MATCH(H464,INDEX(RAW_c_TEB0187_REV01!B:B,MATCH(H464,RAW_c_TEB0187_REV01!B:B,)+1):'RAW_c_TEB0187_REV01'!B11535,)+MATCH(H464,RAW_c_TEB0187_REV01!B:B,),3),INDEX(RAW_c_TEB0187_REV01!B:D,MATCH(H464,RAW_c_TEB0187_REV01!B:B,0),3)),"---")),"---")</f>
        <v>J21-21</v>
      </c>
      <c r="N464" t="str">
        <f>IFERROR(IF(AND(B464="B2B",J464="--"),L464,IF(
COUNTIF(B2B!H:H,(IF(K464&lt;&gt;"---",IF(INDEX(RAW_c_TEB0187_REV01!B:D,MATCH(H464,RAW_c_TEB0187_REV01!B:B,0),3)=L464,INDEX(
RAW_c_TEB0187_REV01!B:D,MATCH(H464,INDEX(RAW_c_TEB0187_REV01!B:B,MATCH(H464,RAW_c_TEB0187_REV01!B:B,)+1):'RAW_c_TEB0187_REV01'!B11535,)+MATCH(H464,RAW_c_TEB0187_REV01!B:B,),3),INDEX(RAW_c_TEB0187_REV01!B:D,MATCH(H464,RAW_c_TEB0187_REV01!B:B,0),3)),"---")))=0,"---",IF(K464&lt;&gt;"---",IF(INDEX(RAW_c_TEB0187_REV01!B:D,MATCH(H464,RAW_c_TEB0187_REV01!B:B,0),3)=L464,INDEX(
RAW_c_TEB0187_REV01!B:D,MATCH(H464,INDEX(RAW_c_TEB0187_REV01!B:B,MATCH(H464,RAW_c_TEB0187_REV01!B:B,)+1):'RAW_c_TEB0187_REV01'!B11535,)+MATCH(H464,RAW_c_TEB0187_REV01!B:B,),3),INDEX(RAW_c_TEB0187_REV01!B:D,MATCH(H464,RAW_c_TEB0187_REV01!B:B,0),3)),"---"))),"---")</f>
        <v>J2-D39</v>
      </c>
      <c r="T464">
        <f>COUNTIF(RAW_c_TEB0187_REV01!B:B,G464)</f>
        <v>2</v>
      </c>
      <c r="U464" t="str">
        <f t="shared" si="47"/>
        <v>B2B-IO</v>
      </c>
    </row>
    <row r="465" spans="1:21" x14ac:dyDescent="0.25">
      <c r="A465" t="s">
        <v>6047</v>
      </c>
      <c r="B465" t="s">
        <v>39</v>
      </c>
      <c r="C465" t="s">
        <v>5619</v>
      </c>
      <c r="D465" t="s">
        <v>410</v>
      </c>
      <c r="E465" t="s">
        <v>389</v>
      </c>
      <c r="F465" t="str">
        <f t="shared" si="42"/>
        <v>J2-D40</v>
      </c>
      <c r="G465" t="str">
        <f>VLOOKUP(F465,RAW_c_TEB0187_REV01!A:B,2,0)</f>
        <v>CX_B1_N</v>
      </c>
      <c r="H465" t="str">
        <f t="shared" si="43"/>
        <v>CX_B1_N</v>
      </c>
      <c r="I465" t="str">
        <f t="shared" si="44"/>
        <v>--</v>
      </c>
      <c r="J465" t="str">
        <f t="shared" si="45"/>
        <v>--</v>
      </c>
      <c r="K465">
        <f>IFERROR(IF(J465="--",IF(G465=H465,VLOOKUP(G465,RAW_c_TEB0187_REV01!L:N,3,0),SUM(VLOOKUP(H465,RAW_c_TEB0187_REV01!L:N,3,0),VLOOKUP(G465,RAW_c_TEB0187_REV01!L:N,3,0))),"---"),"---")</f>
        <v>96.648300000000006</v>
      </c>
      <c r="L465" t="str">
        <f t="shared" si="46"/>
        <v>J2-D40</v>
      </c>
      <c r="M465" t="str">
        <f>IFERROR(IF(
COUNTIF(B2B!H:H,(IF(K465&lt;&gt;"---",IF(INDEX(RAW_c_TEB0187_REV01!B:D,MATCH(H465,RAW_c_TEB0187_REV01!B:B,0),3)=L465,INDEX(
RAW_c_TEB0187_REV01!B:D,MATCH(H465,INDEX(RAW_c_TEB0187_REV01!B:B,MATCH(H465,RAW_c_TEB0187_REV01!B:B,)+1):'RAW_c_TEB0187_REV01'!B11536,)+MATCH(H465,RAW_c_TEB0187_REV01!B:B,),3),INDEX(RAW_c_TEB0187_REV01!B:D,MATCH(H465,RAW_c_TEB0187_REV01!B:B,0),3)),"---")))=1,"---",IF(K465&lt;&gt;"---",IF(INDEX(RAW_c_TEB0187_REV01!B:D,MATCH(H465,RAW_c_TEB0187_REV01!B:B,0),3)=L465,INDEX(
RAW_c_TEB0187_REV01!B:D,MATCH(H465,INDEX(RAW_c_TEB0187_REV01!B:B,MATCH(H465,RAW_c_TEB0187_REV01!B:B,)+1):'RAW_c_TEB0187_REV01'!B11536,)+MATCH(H465,RAW_c_TEB0187_REV01!B:B,),3),INDEX(RAW_c_TEB0187_REV01!B:D,MATCH(H465,RAW_c_TEB0187_REV01!B:B,0),3)),"---")),"---")</f>
        <v>J21-23</v>
      </c>
      <c r="N465" t="str">
        <f>IFERROR(IF(AND(B465="B2B",J465="--"),L465,IF(
COUNTIF(B2B!H:H,(IF(K465&lt;&gt;"---",IF(INDEX(RAW_c_TEB0187_REV01!B:D,MATCH(H465,RAW_c_TEB0187_REV01!B:B,0),3)=L465,INDEX(
RAW_c_TEB0187_REV01!B:D,MATCH(H465,INDEX(RAW_c_TEB0187_REV01!B:B,MATCH(H465,RAW_c_TEB0187_REV01!B:B,)+1):'RAW_c_TEB0187_REV01'!B11536,)+MATCH(H465,RAW_c_TEB0187_REV01!B:B,),3),INDEX(RAW_c_TEB0187_REV01!B:D,MATCH(H465,RAW_c_TEB0187_REV01!B:B,0),3)),"---")))=0,"---",IF(K465&lt;&gt;"---",IF(INDEX(RAW_c_TEB0187_REV01!B:D,MATCH(H465,RAW_c_TEB0187_REV01!B:B,0),3)=L465,INDEX(
RAW_c_TEB0187_REV01!B:D,MATCH(H465,INDEX(RAW_c_TEB0187_REV01!B:B,MATCH(H465,RAW_c_TEB0187_REV01!B:B,)+1):'RAW_c_TEB0187_REV01'!B11536,)+MATCH(H465,RAW_c_TEB0187_REV01!B:B,),3),INDEX(RAW_c_TEB0187_REV01!B:D,MATCH(H465,RAW_c_TEB0187_REV01!B:B,0),3)),"---"))),"---")</f>
        <v>J2-D40</v>
      </c>
      <c r="T465">
        <f>COUNTIF(RAW_c_TEB0187_REV01!B:B,G465)</f>
        <v>2</v>
      </c>
      <c r="U465" t="str">
        <f t="shared" si="47"/>
        <v>B2B-IO</v>
      </c>
    </row>
    <row r="466" spans="1:21" x14ac:dyDescent="0.25">
      <c r="A466" t="s">
        <v>6048</v>
      </c>
      <c r="B466" t="s">
        <v>39</v>
      </c>
      <c r="C466" t="s">
        <v>5619</v>
      </c>
      <c r="D466" t="s">
        <v>410</v>
      </c>
      <c r="E466" t="s">
        <v>390</v>
      </c>
      <c r="F466" t="str">
        <f t="shared" si="42"/>
        <v>J2-D41</v>
      </c>
      <c r="G466" t="str">
        <f>VLOOKUP(F466,RAW_c_TEB0187_REV01!A:B,2,0)</f>
        <v>CX_A0_P</v>
      </c>
      <c r="H466" t="str">
        <f t="shared" si="43"/>
        <v>CX_A0_P</v>
      </c>
      <c r="I466" t="str">
        <f t="shared" si="44"/>
        <v>--</v>
      </c>
      <c r="J466" t="str">
        <f t="shared" si="45"/>
        <v>--</v>
      </c>
      <c r="K466">
        <f>IFERROR(IF(J466="--",IF(G466=H466,VLOOKUP(G466,RAW_c_TEB0187_REV01!L:N,3,0),SUM(VLOOKUP(H466,RAW_c_TEB0187_REV01!L:N,3,0),VLOOKUP(G466,RAW_c_TEB0187_REV01!L:N,3,0))),"---"),"---")</f>
        <v>99.787899999999993</v>
      </c>
      <c r="L466" t="str">
        <f t="shared" si="46"/>
        <v>J2-D41</v>
      </c>
      <c r="M466" t="str">
        <f>IFERROR(IF(
COUNTIF(B2B!H:H,(IF(K466&lt;&gt;"---",IF(INDEX(RAW_c_TEB0187_REV01!B:D,MATCH(H466,RAW_c_TEB0187_REV01!B:B,0),3)=L466,INDEX(
RAW_c_TEB0187_REV01!B:D,MATCH(H466,INDEX(RAW_c_TEB0187_REV01!B:B,MATCH(H466,RAW_c_TEB0187_REV01!B:B,)+1):'RAW_c_TEB0187_REV01'!B11537,)+MATCH(H466,RAW_c_TEB0187_REV01!B:B,),3),INDEX(RAW_c_TEB0187_REV01!B:D,MATCH(H466,RAW_c_TEB0187_REV01!B:B,0),3)),"---")))=1,"---",IF(K466&lt;&gt;"---",IF(INDEX(RAW_c_TEB0187_REV01!B:D,MATCH(H466,RAW_c_TEB0187_REV01!B:B,0),3)=L466,INDEX(
RAW_c_TEB0187_REV01!B:D,MATCH(H466,INDEX(RAW_c_TEB0187_REV01!B:B,MATCH(H466,RAW_c_TEB0187_REV01!B:B,)+1):'RAW_c_TEB0187_REV01'!B11537,)+MATCH(H466,RAW_c_TEB0187_REV01!B:B,),3),INDEX(RAW_c_TEB0187_REV01!B:D,MATCH(H466,RAW_c_TEB0187_REV01!B:B,0),3)),"---")),"---")</f>
        <v>J21-14</v>
      </c>
      <c r="N466" t="str">
        <f>IFERROR(IF(AND(B466="B2B",J466="--"),L466,IF(
COUNTIF(B2B!H:H,(IF(K466&lt;&gt;"---",IF(INDEX(RAW_c_TEB0187_REV01!B:D,MATCH(H466,RAW_c_TEB0187_REV01!B:B,0),3)=L466,INDEX(
RAW_c_TEB0187_REV01!B:D,MATCH(H466,INDEX(RAW_c_TEB0187_REV01!B:B,MATCH(H466,RAW_c_TEB0187_REV01!B:B,)+1):'RAW_c_TEB0187_REV01'!B11537,)+MATCH(H466,RAW_c_TEB0187_REV01!B:B,),3),INDEX(RAW_c_TEB0187_REV01!B:D,MATCH(H466,RAW_c_TEB0187_REV01!B:B,0),3)),"---")))=0,"---",IF(K466&lt;&gt;"---",IF(INDEX(RAW_c_TEB0187_REV01!B:D,MATCH(H466,RAW_c_TEB0187_REV01!B:B,0),3)=L466,INDEX(
RAW_c_TEB0187_REV01!B:D,MATCH(H466,INDEX(RAW_c_TEB0187_REV01!B:B,MATCH(H466,RAW_c_TEB0187_REV01!B:B,)+1):'RAW_c_TEB0187_REV01'!B11537,)+MATCH(H466,RAW_c_TEB0187_REV01!B:B,),3),INDEX(RAW_c_TEB0187_REV01!B:D,MATCH(H466,RAW_c_TEB0187_REV01!B:B,0),3)),"---"))),"---")</f>
        <v>J2-D41</v>
      </c>
      <c r="T466">
        <f>COUNTIF(RAW_c_TEB0187_REV01!B:B,G466)</f>
        <v>2</v>
      </c>
      <c r="U466" t="str">
        <f t="shared" si="47"/>
        <v>B2B-IO</v>
      </c>
    </row>
    <row r="467" spans="1:21" x14ac:dyDescent="0.25">
      <c r="A467" t="s">
        <v>6049</v>
      </c>
      <c r="B467" t="s">
        <v>39</v>
      </c>
      <c r="C467" t="s">
        <v>5619</v>
      </c>
      <c r="D467" t="s">
        <v>410</v>
      </c>
      <c r="E467" t="s">
        <v>391</v>
      </c>
      <c r="F467" t="str">
        <f t="shared" si="42"/>
        <v>J2-D42</v>
      </c>
      <c r="G467" t="str">
        <f>VLOOKUP(F467,RAW_c_TEB0187_REV01!A:B,2,0)</f>
        <v>CX_A0_N</v>
      </c>
      <c r="H467" t="str">
        <f t="shared" si="43"/>
        <v>CX_A0_N</v>
      </c>
      <c r="I467" t="str">
        <f t="shared" si="44"/>
        <v>--</v>
      </c>
      <c r="J467" t="str">
        <f t="shared" si="45"/>
        <v>--</v>
      </c>
      <c r="K467">
        <f>IFERROR(IF(J467="--",IF(G467=H467,VLOOKUP(G467,RAW_c_TEB0187_REV01!L:N,3,0),SUM(VLOOKUP(H467,RAW_c_TEB0187_REV01!L:N,3,0),VLOOKUP(G467,RAW_c_TEB0187_REV01!L:N,3,0))),"---"),"---")</f>
        <v>99.868099999999998</v>
      </c>
      <c r="L467" t="str">
        <f t="shared" si="46"/>
        <v>J2-D42</v>
      </c>
      <c r="M467" t="str">
        <f>IFERROR(IF(
COUNTIF(B2B!H:H,(IF(K467&lt;&gt;"---",IF(INDEX(RAW_c_TEB0187_REV01!B:D,MATCH(H467,RAW_c_TEB0187_REV01!B:B,0),3)=L467,INDEX(
RAW_c_TEB0187_REV01!B:D,MATCH(H467,INDEX(RAW_c_TEB0187_REV01!B:B,MATCH(H467,RAW_c_TEB0187_REV01!B:B,)+1):'RAW_c_TEB0187_REV01'!B11538,)+MATCH(H467,RAW_c_TEB0187_REV01!B:B,),3),INDEX(RAW_c_TEB0187_REV01!B:D,MATCH(H467,RAW_c_TEB0187_REV01!B:B,0),3)),"---")))=1,"---",IF(K467&lt;&gt;"---",IF(INDEX(RAW_c_TEB0187_REV01!B:D,MATCH(H467,RAW_c_TEB0187_REV01!B:B,0),3)=L467,INDEX(
RAW_c_TEB0187_REV01!B:D,MATCH(H467,INDEX(RAW_c_TEB0187_REV01!B:B,MATCH(H467,RAW_c_TEB0187_REV01!B:B,)+1):'RAW_c_TEB0187_REV01'!B11538,)+MATCH(H467,RAW_c_TEB0187_REV01!B:B,),3),INDEX(RAW_c_TEB0187_REV01!B:D,MATCH(H467,RAW_c_TEB0187_REV01!B:B,0),3)),"---")),"---")</f>
        <v>J21-16</v>
      </c>
      <c r="N467" t="str">
        <f>IFERROR(IF(AND(B467="B2B",J467="--"),L467,IF(
COUNTIF(B2B!H:H,(IF(K467&lt;&gt;"---",IF(INDEX(RAW_c_TEB0187_REV01!B:D,MATCH(H467,RAW_c_TEB0187_REV01!B:B,0),3)=L467,INDEX(
RAW_c_TEB0187_REV01!B:D,MATCH(H467,INDEX(RAW_c_TEB0187_REV01!B:B,MATCH(H467,RAW_c_TEB0187_REV01!B:B,)+1):'RAW_c_TEB0187_REV01'!B11538,)+MATCH(H467,RAW_c_TEB0187_REV01!B:B,),3),INDEX(RAW_c_TEB0187_REV01!B:D,MATCH(H467,RAW_c_TEB0187_REV01!B:B,0),3)),"---")))=0,"---",IF(K467&lt;&gt;"---",IF(INDEX(RAW_c_TEB0187_REV01!B:D,MATCH(H467,RAW_c_TEB0187_REV01!B:B,0),3)=L467,INDEX(
RAW_c_TEB0187_REV01!B:D,MATCH(H467,INDEX(RAW_c_TEB0187_REV01!B:B,MATCH(H467,RAW_c_TEB0187_REV01!B:B,)+1):'RAW_c_TEB0187_REV01'!B11538,)+MATCH(H467,RAW_c_TEB0187_REV01!B:B,),3),INDEX(RAW_c_TEB0187_REV01!B:D,MATCH(H467,RAW_c_TEB0187_REV01!B:B,0),3)),"---"))),"---")</f>
        <v>J2-D42</v>
      </c>
      <c r="T467">
        <f>COUNTIF(RAW_c_TEB0187_REV01!B:B,G467)</f>
        <v>2</v>
      </c>
      <c r="U467" t="str">
        <f t="shared" si="47"/>
        <v>B2B-IO</v>
      </c>
    </row>
    <row r="468" spans="1:21" x14ac:dyDescent="0.25">
      <c r="A468" t="s">
        <v>6050</v>
      </c>
      <c r="B468" t="s">
        <v>39</v>
      </c>
      <c r="C468" t="s">
        <v>433</v>
      </c>
      <c r="D468" t="s">
        <v>410</v>
      </c>
      <c r="E468" t="s">
        <v>392</v>
      </c>
      <c r="F468" t="str">
        <f t="shared" si="42"/>
        <v>J2-D43</v>
      </c>
      <c r="G468" t="str">
        <f>VLOOKUP(F468,RAW_c_TEB0187_REV01!A:B,2,0)</f>
        <v>GND</v>
      </c>
      <c r="H468" t="str">
        <f t="shared" si="43"/>
        <v>GND</v>
      </c>
      <c r="I468" t="str">
        <f t="shared" si="44"/>
        <v>--</v>
      </c>
      <c r="J468" t="str">
        <f t="shared" si="45"/>
        <v>---</v>
      </c>
      <c r="K468" t="str">
        <f>IFERROR(IF(J468="--",IF(G468=H468,VLOOKUP(G468,RAW_c_TEB0187_REV01!L:N,3,0),SUM(VLOOKUP(H468,RAW_c_TEB0187_REV01!L:N,3,0),VLOOKUP(G468,RAW_c_TEB0187_REV01!L:N,3,0))),"---"),"---")</f>
        <v>---</v>
      </c>
      <c r="L468" t="str">
        <f t="shared" si="46"/>
        <v>J2-D43</v>
      </c>
      <c r="M468" t="str">
        <f>IFERROR(IF(
COUNTIF(B2B!H:H,(IF(K468&lt;&gt;"---",IF(INDEX(RAW_c_TEB0187_REV01!B:D,MATCH(H468,RAW_c_TEB0187_REV01!B:B,0),3)=L468,INDEX(
RAW_c_TEB0187_REV01!B:D,MATCH(H468,INDEX(RAW_c_TEB0187_REV01!B:B,MATCH(H468,RAW_c_TEB0187_REV01!B:B,)+1):'RAW_c_TEB0187_REV01'!B11539,)+MATCH(H468,RAW_c_TEB0187_REV01!B:B,),3),INDEX(RAW_c_TEB0187_REV01!B:D,MATCH(H468,RAW_c_TEB0187_REV01!B:B,0),3)),"---")))=1,"---",IF(K468&lt;&gt;"---",IF(INDEX(RAW_c_TEB0187_REV01!B:D,MATCH(H468,RAW_c_TEB0187_REV01!B:B,0),3)=L468,INDEX(
RAW_c_TEB0187_REV01!B:D,MATCH(H468,INDEX(RAW_c_TEB0187_REV01!B:B,MATCH(H468,RAW_c_TEB0187_REV01!B:B,)+1):'RAW_c_TEB0187_REV01'!B11539,)+MATCH(H468,RAW_c_TEB0187_REV01!B:B,),3),INDEX(RAW_c_TEB0187_REV01!B:D,MATCH(H468,RAW_c_TEB0187_REV01!B:B,0),3)),"---")),"---")</f>
        <v>---</v>
      </c>
      <c r="N468" t="str">
        <f>IFERROR(IF(AND(B468="B2B",J468="--"),L468,IF(
COUNTIF(B2B!H:H,(IF(K468&lt;&gt;"---",IF(INDEX(RAW_c_TEB0187_REV01!B:D,MATCH(H468,RAW_c_TEB0187_REV01!B:B,0),3)=L468,INDEX(
RAW_c_TEB0187_REV01!B:D,MATCH(H468,INDEX(RAW_c_TEB0187_REV01!B:B,MATCH(H468,RAW_c_TEB0187_REV01!B:B,)+1):'RAW_c_TEB0187_REV01'!B11539,)+MATCH(H468,RAW_c_TEB0187_REV01!B:B,),3),INDEX(RAW_c_TEB0187_REV01!B:D,MATCH(H468,RAW_c_TEB0187_REV01!B:B,0),3)),"---")))=0,"---",IF(K468&lt;&gt;"---",IF(INDEX(RAW_c_TEB0187_REV01!B:D,MATCH(H468,RAW_c_TEB0187_REV01!B:B,0),3)=L468,INDEX(
RAW_c_TEB0187_REV01!B:D,MATCH(H468,INDEX(RAW_c_TEB0187_REV01!B:B,MATCH(H468,RAW_c_TEB0187_REV01!B:B,)+1):'RAW_c_TEB0187_REV01'!B11539,)+MATCH(H468,RAW_c_TEB0187_REV01!B:B,),3),INDEX(RAW_c_TEB0187_REV01!B:D,MATCH(H468,RAW_c_TEB0187_REV01!B:B,0),3)),"---"))),"---")</f>
        <v>---</v>
      </c>
      <c r="T468">
        <f>COUNTIF(RAW_c_TEB0187_REV01!B:B,G468)</f>
        <v>1098</v>
      </c>
      <c r="U468" t="str">
        <f t="shared" si="47"/>
        <v>B2B-GND</v>
      </c>
    </row>
    <row r="469" spans="1:21" x14ac:dyDescent="0.25">
      <c r="A469" t="s">
        <v>6051</v>
      </c>
      <c r="B469" t="s">
        <v>39</v>
      </c>
      <c r="C469" t="s">
        <v>5619</v>
      </c>
      <c r="D469" t="s">
        <v>410</v>
      </c>
      <c r="E469" t="s">
        <v>393</v>
      </c>
      <c r="F469" t="str">
        <f t="shared" si="42"/>
        <v>J2-D44</v>
      </c>
      <c r="G469" t="str">
        <f>VLOOKUP(F469,RAW_c_TEB0187_REV01!A:B,2,0)</f>
        <v>CSI0_D0_P</v>
      </c>
      <c r="H469" t="str">
        <f t="shared" si="43"/>
        <v>CSI0_D0_P</v>
      </c>
      <c r="I469" t="str">
        <f t="shared" si="44"/>
        <v>--</v>
      </c>
      <c r="J469" t="str">
        <f t="shared" si="45"/>
        <v>--</v>
      </c>
      <c r="K469">
        <f>IFERROR(IF(J469="--",IF(G469=H469,VLOOKUP(G469,RAW_c_TEB0187_REV01!L:N,3,0),SUM(VLOOKUP(H469,RAW_c_TEB0187_REV01!L:N,3,0),VLOOKUP(G469,RAW_c_TEB0187_REV01!L:N,3,0))),"---"),"---")</f>
        <v>70.887200000000007</v>
      </c>
      <c r="L469" t="str">
        <f t="shared" si="46"/>
        <v>J2-D44</v>
      </c>
      <c r="M469" t="str">
        <f>IFERROR(IF(
COUNTIF(B2B!H:H,(IF(K469&lt;&gt;"---",IF(INDEX(RAW_c_TEB0187_REV01!B:D,MATCH(H469,RAW_c_TEB0187_REV01!B:B,0),3)=L469,INDEX(
RAW_c_TEB0187_REV01!B:D,MATCH(H469,INDEX(RAW_c_TEB0187_REV01!B:B,MATCH(H469,RAW_c_TEB0187_REV01!B:B,)+1):'RAW_c_TEB0187_REV01'!B11540,)+MATCH(H469,RAW_c_TEB0187_REV01!B:B,),3),INDEX(RAW_c_TEB0187_REV01!B:D,MATCH(H469,RAW_c_TEB0187_REV01!B:B,0),3)),"---")))=1,"---",IF(K469&lt;&gt;"---",IF(INDEX(RAW_c_TEB0187_REV01!B:D,MATCH(H469,RAW_c_TEB0187_REV01!B:B,0),3)=L469,INDEX(
RAW_c_TEB0187_REV01!B:D,MATCH(H469,INDEX(RAW_c_TEB0187_REV01!B:B,MATCH(H469,RAW_c_TEB0187_REV01!B:B,)+1):'RAW_c_TEB0187_REV01'!B11540,)+MATCH(H469,RAW_c_TEB0187_REV01!B:B,),3),INDEX(RAW_c_TEB0187_REV01!B:D,MATCH(H469,RAW_c_TEB0187_REV01!B:B,0),3)),"---")),"---")</f>
        <v>J27-20</v>
      </c>
      <c r="N469" t="str">
        <f>IFERROR(IF(AND(B469="B2B",J469="--"),L469,IF(
COUNTIF(B2B!H:H,(IF(K469&lt;&gt;"---",IF(INDEX(RAW_c_TEB0187_REV01!B:D,MATCH(H469,RAW_c_TEB0187_REV01!B:B,0),3)=L469,INDEX(
RAW_c_TEB0187_REV01!B:D,MATCH(H469,INDEX(RAW_c_TEB0187_REV01!B:B,MATCH(H469,RAW_c_TEB0187_REV01!B:B,)+1):'RAW_c_TEB0187_REV01'!B11540,)+MATCH(H469,RAW_c_TEB0187_REV01!B:B,),3),INDEX(RAW_c_TEB0187_REV01!B:D,MATCH(H469,RAW_c_TEB0187_REV01!B:B,0),3)),"---")))=0,"---",IF(K469&lt;&gt;"---",IF(INDEX(RAW_c_TEB0187_REV01!B:D,MATCH(H469,RAW_c_TEB0187_REV01!B:B,0),3)=L469,INDEX(
RAW_c_TEB0187_REV01!B:D,MATCH(H469,INDEX(RAW_c_TEB0187_REV01!B:B,MATCH(H469,RAW_c_TEB0187_REV01!B:B,)+1):'RAW_c_TEB0187_REV01'!B11540,)+MATCH(H469,RAW_c_TEB0187_REV01!B:B,),3),INDEX(RAW_c_TEB0187_REV01!B:D,MATCH(H469,RAW_c_TEB0187_REV01!B:B,0),3)),"---"))),"---")</f>
        <v>J2-D44</v>
      </c>
      <c r="T469">
        <f>COUNTIF(RAW_c_TEB0187_REV01!B:B,G469)</f>
        <v>2</v>
      </c>
      <c r="U469" t="str">
        <f t="shared" si="47"/>
        <v>B2B-IO</v>
      </c>
    </row>
    <row r="470" spans="1:21" x14ac:dyDescent="0.25">
      <c r="A470" t="s">
        <v>6052</v>
      </c>
      <c r="B470" t="s">
        <v>39</v>
      </c>
      <c r="C470" t="s">
        <v>5619</v>
      </c>
      <c r="D470" t="s">
        <v>410</v>
      </c>
      <c r="E470" t="s">
        <v>394</v>
      </c>
      <c r="F470" t="str">
        <f t="shared" si="42"/>
        <v>J2-D45</v>
      </c>
      <c r="G470" t="str">
        <f>VLOOKUP(F470,RAW_c_TEB0187_REV01!A:B,2,0)</f>
        <v>CSI0_D0_N</v>
      </c>
      <c r="H470" t="str">
        <f t="shared" si="43"/>
        <v>CSI0_D0_N</v>
      </c>
      <c r="I470" t="str">
        <f t="shared" si="44"/>
        <v>--</v>
      </c>
      <c r="J470" t="str">
        <f t="shared" si="45"/>
        <v>--</v>
      </c>
      <c r="K470">
        <f>IFERROR(IF(J470="--",IF(G470=H470,VLOOKUP(G470,RAW_c_TEB0187_REV01!L:N,3,0),SUM(VLOOKUP(H470,RAW_c_TEB0187_REV01!L:N,3,0),VLOOKUP(G470,RAW_c_TEB0187_REV01!L:N,3,0))),"---"),"---")</f>
        <v>70.987399999999994</v>
      </c>
      <c r="L470" t="str">
        <f t="shared" si="46"/>
        <v>J2-D45</v>
      </c>
      <c r="M470" t="str">
        <f>IFERROR(IF(
COUNTIF(B2B!H:H,(IF(K470&lt;&gt;"---",IF(INDEX(RAW_c_TEB0187_REV01!B:D,MATCH(H470,RAW_c_TEB0187_REV01!B:B,0),3)=L470,INDEX(
RAW_c_TEB0187_REV01!B:D,MATCH(H470,INDEX(RAW_c_TEB0187_REV01!B:B,MATCH(H470,RAW_c_TEB0187_REV01!B:B,)+1):'RAW_c_TEB0187_REV01'!B11541,)+MATCH(H470,RAW_c_TEB0187_REV01!B:B,),3),INDEX(RAW_c_TEB0187_REV01!B:D,MATCH(H470,RAW_c_TEB0187_REV01!B:B,0),3)),"---")))=1,"---",IF(K470&lt;&gt;"---",IF(INDEX(RAW_c_TEB0187_REV01!B:D,MATCH(H470,RAW_c_TEB0187_REV01!B:B,0),3)=L470,INDEX(
RAW_c_TEB0187_REV01!B:D,MATCH(H470,INDEX(RAW_c_TEB0187_REV01!B:B,MATCH(H470,RAW_c_TEB0187_REV01!B:B,)+1):'RAW_c_TEB0187_REV01'!B11541,)+MATCH(H470,RAW_c_TEB0187_REV01!B:B,),3),INDEX(RAW_c_TEB0187_REV01!B:D,MATCH(H470,RAW_c_TEB0187_REV01!B:B,0),3)),"---")),"---")</f>
        <v>J27-21</v>
      </c>
      <c r="N470" t="str">
        <f>IFERROR(IF(AND(B470="B2B",J470="--"),L470,IF(
COUNTIF(B2B!H:H,(IF(K470&lt;&gt;"---",IF(INDEX(RAW_c_TEB0187_REV01!B:D,MATCH(H470,RAW_c_TEB0187_REV01!B:B,0),3)=L470,INDEX(
RAW_c_TEB0187_REV01!B:D,MATCH(H470,INDEX(RAW_c_TEB0187_REV01!B:B,MATCH(H470,RAW_c_TEB0187_REV01!B:B,)+1):'RAW_c_TEB0187_REV01'!B11541,)+MATCH(H470,RAW_c_TEB0187_REV01!B:B,),3),INDEX(RAW_c_TEB0187_REV01!B:D,MATCH(H470,RAW_c_TEB0187_REV01!B:B,0),3)),"---")))=0,"---",IF(K470&lt;&gt;"---",IF(INDEX(RAW_c_TEB0187_REV01!B:D,MATCH(H470,RAW_c_TEB0187_REV01!B:B,0),3)=L470,INDEX(
RAW_c_TEB0187_REV01!B:D,MATCH(H470,INDEX(RAW_c_TEB0187_REV01!B:B,MATCH(H470,RAW_c_TEB0187_REV01!B:B,)+1):'RAW_c_TEB0187_REV01'!B11541,)+MATCH(H470,RAW_c_TEB0187_REV01!B:B,),3),INDEX(RAW_c_TEB0187_REV01!B:D,MATCH(H470,RAW_c_TEB0187_REV01!B:B,0),3)),"---"))),"---")</f>
        <v>J2-D45</v>
      </c>
      <c r="T470">
        <f>COUNTIF(RAW_c_TEB0187_REV01!B:B,G470)</f>
        <v>2</v>
      </c>
      <c r="U470" t="str">
        <f t="shared" si="47"/>
        <v>B2B-IO</v>
      </c>
    </row>
    <row r="471" spans="1:21" x14ac:dyDescent="0.25">
      <c r="A471" t="s">
        <v>6053</v>
      </c>
      <c r="B471" t="s">
        <v>39</v>
      </c>
      <c r="C471" t="s">
        <v>5619</v>
      </c>
      <c r="D471" t="s">
        <v>410</v>
      </c>
      <c r="E471" t="s">
        <v>395</v>
      </c>
      <c r="F471" t="str">
        <f t="shared" si="42"/>
        <v>J2-D46</v>
      </c>
      <c r="G471" t="str">
        <f>VLOOKUP(F471,RAW_c_TEB0187_REV01!A:B,2,0)</f>
        <v>CSI0_D1_P</v>
      </c>
      <c r="H471" t="str">
        <f t="shared" si="43"/>
        <v>CSI0_D1_P</v>
      </c>
      <c r="I471" t="str">
        <f t="shared" si="44"/>
        <v>--</v>
      </c>
      <c r="J471" t="str">
        <f t="shared" si="45"/>
        <v>--</v>
      </c>
      <c r="K471">
        <f>IFERROR(IF(J471="--",IF(G471=H471,VLOOKUP(G471,RAW_c_TEB0187_REV01!L:N,3,0),SUM(VLOOKUP(H471,RAW_c_TEB0187_REV01!L:N,3,0),VLOOKUP(G471,RAW_c_TEB0187_REV01!L:N,3,0))),"---"),"---")</f>
        <v>73.989500000000007</v>
      </c>
      <c r="L471" t="str">
        <f t="shared" si="46"/>
        <v>J2-D46</v>
      </c>
      <c r="M471" t="str">
        <f>IFERROR(IF(
COUNTIF(B2B!H:H,(IF(K471&lt;&gt;"---",IF(INDEX(RAW_c_TEB0187_REV01!B:D,MATCH(H471,RAW_c_TEB0187_REV01!B:B,0),3)=L471,INDEX(
RAW_c_TEB0187_REV01!B:D,MATCH(H471,INDEX(RAW_c_TEB0187_REV01!B:B,MATCH(H471,RAW_c_TEB0187_REV01!B:B,)+1):'RAW_c_TEB0187_REV01'!B11542,)+MATCH(H471,RAW_c_TEB0187_REV01!B:B,),3),INDEX(RAW_c_TEB0187_REV01!B:D,MATCH(H471,RAW_c_TEB0187_REV01!B:B,0),3)),"---")))=1,"---",IF(K471&lt;&gt;"---",IF(INDEX(RAW_c_TEB0187_REV01!B:D,MATCH(H471,RAW_c_TEB0187_REV01!B:B,0),3)=L471,INDEX(
RAW_c_TEB0187_REV01!B:D,MATCH(H471,INDEX(RAW_c_TEB0187_REV01!B:B,MATCH(H471,RAW_c_TEB0187_REV01!B:B,)+1):'RAW_c_TEB0187_REV01'!B11542,)+MATCH(H471,RAW_c_TEB0187_REV01!B:B,),3),INDEX(RAW_c_TEB0187_REV01!B:D,MATCH(H471,RAW_c_TEB0187_REV01!B:B,0),3)),"---")),"---")</f>
        <v>J27-17</v>
      </c>
      <c r="N471" t="str">
        <f>IFERROR(IF(AND(B471="B2B",J471="--"),L471,IF(
COUNTIF(B2B!H:H,(IF(K471&lt;&gt;"---",IF(INDEX(RAW_c_TEB0187_REV01!B:D,MATCH(H471,RAW_c_TEB0187_REV01!B:B,0),3)=L471,INDEX(
RAW_c_TEB0187_REV01!B:D,MATCH(H471,INDEX(RAW_c_TEB0187_REV01!B:B,MATCH(H471,RAW_c_TEB0187_REV01!B:B,)+1):'RAW_c_TEB0187_REV01'!B11542,)+MATCH(H471,RAW_c_TEB0187_REV01!B:B,),3),INDEX(RAW_c_TEB0187_REV01!B:D,MATCH(H471,RAW_c_TEB0187_REV01!B:B,0),3)),"---")))=0,"---",IF(K471&lt;&gt;"---",IF(INDEX(RAW_c_TEB0187_REV01!B:D,MATCH(H471,RAW_c_TEB0187_REV01!B:B,0),3)=L471,INDEX(
RAW_c_TEB0187_REV01!B:D,MATCH(H471,INDEX(RAW_c_TEB0187_REV01!B:B,MATCH(H471,RAW_c_TEB0187_REV01!B:B,)+1):'RAW_c_TEB0187_REV01'!B11542,)+MATCH(H471,RAW_c_TEB0187_REV01!B:B,),3),INDEX(RAW_c_TEB0187_REV01!B:D,MATCH(H471,RAW_c_TEB0187_REV01!B:B,0),3)),"---"))),"---")</f>
        <v>J2-D46</v>
      </c>
      <c r="T471">
        <f>COUNTIF(RAW_c_TEB0187_REV01!B:B,G471)</f>
        <v>2</v>
      </c>
      <c r="U471" t="str">
        <f t="shared" si="47"/>
        <v>B2B-IO</v>
      </c>
    </row>
    <row r="472" spans="1:21" x14ac:dyDescent="0.25">
      <c r="A472" t="s">
        <v>6054</v>
      </c>
      <c r="B472" t="s">
        <v>39</v>
      </c>
      <c r="C472" t="s">
        <v>5619</v>
      </c>
      <c r="D472" t="s">
        <v>410</v>
      </c>
      <c r="E472" t="s">
        <v>396</v>
      </c>
      <c r="F472" t="str">
        <f t="shared" si="42"/>
        <v>J2-D47</v>
      </c>
      <c r="G472" t="str">
        <f>VLOOKUP(F472,RAW_c_TEB0187_REV01!A:B,2,0)</f>
        <v>CSI0_D1_N</v>
      </c>
      <c r="H472" t="str">
        <f t="shared" si="43"/>
        <v>CSI0_D1_N</v>
      </c>
      <c r="I472" t="str">
        <f t="shared" si="44"/>
        <v>--</v>
      </c>
      <c r="J472" t="str">
        <f t="shared" si="45"/>
        <v>--</v>
      </c>
      <c r="K472">
        <f>IFERROR(IF(J472="--",IF(G472=H472,VLOOKUP(G472,RAW_c_TEB0187_REV01!L:N,3,0),SUM(VLOOKUP(H472,RAW_c_TEB0187_REV01!L:N,3,0),VLOOKUP(G472,RAW_c_TEB0187_REV01!L:N,3,0))),"---"),"---")</f>
        <v>73.997500000000002</v>
      </c>
      <c r="L472" t="str">
        <f t="shared" si="46"/>
        <v>J2-D47</v>
      </c>
      <c r="M472" t="str">
        <f>IFERROR(IF(
COUNTIF(B2B!H:H,(IF(K472&lt;&gt;"---",IF(INDEX(RAW_c_TEB0187_REV01!B:D,MATCH(H472,RAW_c_TEB0187_REV01!B:B,0),3)=L472,INDEX(
RAW_c_TEB0187_REV01!B:D,MATCH(H472,INDEX(RAW_c_TEB0187_REV01!B:B,MATCH(H472,RAW_c_TEB0187_REV01!B:B,)+1):'RAW_c_TEB0187_REV01'!B11543,)+MATCH(H472,RAW_c_TEB0187_REV01!B:B,),3),INDEX(RAW_c_TEB0187_REV01!B:D,MATCH(H472,RAW_c_TEB0187_REV01!B:B,0),3)),"---")))=1,"---",IF(K472&lt;&gt;"---",IF(INDEX(RAW_c_TEB0187_REV01!B:D,MATCH(H472,RAW_c_TEB0187_REV01!B:B,0),3)=L472,INDEX(
RAW_c_TEB0187_REV01!B:D,MATCH(H472,INDEX(RAW_c_TEB0187_REV01!B:B,MATCH(H472,RAW_c_TEB0187_REV01!B:B,)+1):'RAW_c_TEB0187_REV01'!B11543,)+MATCH(H472,RAW_c_TEB0187_REV01!B:B,),3),INDEX(RAW_c_TEB0187_REV01!B:D,MATCH(H472,RAW_c_TEB0187_REV01!B:B,0),3)),"---")),"---")</f>
        <v>J27-18</v>
      </c>
      <c r="N472" t="str">
        <f>IFERROR(IF(AND(B472="B2B",J472="--"),L472,IF(
COUNTIF(B2B!H:H,(IF(K472&lt;&gt;"---",IF(INDEX(RAW_c_TEB0187_REV01!B:D,MATCH(H472,RAW_c_TEB0187_REV01!B:B,0),3)=L472,INDEX(
RAW_c_TEB0187_REV01!B:D,MATCH(H472,INDEX(RAW_c_TEB0187_REV01!B:B,MATCH(H472,RAW_c_TEB0187_REV01!B:B,)+1):'RAW_c_TEB0187_REV01'!B11543,)+MATCH(H472,RAW_c_TEB0187_REV01!B:B,),3),INDEX(RAW_c_TEB0187_REV01!B:D,MATCH(H472,RAW_c_TEB0187_REV01!B:B,0),3)),"---")))=0,"---",IF(K472&lt;&gt;"---",IF(INDEX(RAW_c_TEB0187_REV01!B:D,MATCH(H472,RAW_c_TEB0187_REV01!B:B,0),3)=L472,INDEX(
RAW_c_TEB0187_REV01!B:D,MATCH(H472,INDEX(RAW_c_TEB0187_REV01!B:B,MATCH(H472,RAW_c_TEB0187_REV01!B:B,)+1):'RAW_c_TEB0187_REV01'!B11543,)+MATCH(H472,RAW_c_TEB0187_REV01!B:B,),3),INDEX(RAW_c_TEB0187_REV01!B:D,MATCH(H472,RAW_c_TEB0187_REV01!B:B,0),3)),"---"))),"---")</f>
        <v>J2-D47</v>
      </c>
      <c r="T472">
        <f>COUNTIF(RAW_c_TEB0187_REV01!B:B,G472)</f>
        <v>2</v>
      </c>
      <c r="U472" t="str">
        <f t="shared" si="47"/>
        <v>B2B-IO</v>
      </c>
    </row>
    <row r="473" spans="1:21" x14ac:dyDescent="0.25">
      <c r="A473" t="s">
        <v>6055</v>
      </c>
      <c r="B473" t="s">
        <v>39</v>
      </c>
      <c r="C473" t="s">
        <v>5619</v>
      </c>
      <c r="D473" t="s">
        <v>410</v>
      </c>
      <c r="E473" t="s">
        <v>397</v>
      </c>
      <c r="F473" t="str">
        <f t="shared" si="42"/>
        <v>J2-D48</v>
      </c>
      <c r="G473" t="str">
        <f>VLOOKUP(F473,RAW_c_TEB0187_REV01!A:B,2,0)</f>
        <v>CSI0_C_P</v>
      </c>
      <c r="H473" t="str">
        <f t="shared" si="43"/>
        <v>CSI0_C_P</v>
      </c>
      <c r="I473" t="str">
        <f t="shared" si="44"/>
        <v>--</v>
      </c>
      <c r="J473" t="str">
        <f t="shared" si="45"/>
        <v>--</v>
      </c>
      <c r="K473">
        <f>IFERROR(IF(J473="--",IF(G473=H473,VLOOKUP(G473,RAW_c_TEB0187_REV01!L:N,3,0),SUM(VLOOKUP(H473,RAW_c_TEB0187_REV01!L:N,3,0),VLOOKUP(G473,RAW_c_TEB0187_REV01!L:N,3,0))),"---"),"---")</f>
        <v>72.570300000000003</v>
      </c>
      <c r="L473" t="str">
        <f t="shared" si="46"/>
        <v>J2-D48</v>
      </c>
      <c r="M473" t="str">
        <f>IFERROR(IF(
COUNTIF(B2B!H:H,(IF(K473&lt;&gt;"---",IF(INDEX(RAW_c_TEB0187_REV01!B:D,MATCH(H473,RAW_c_TEB0187_REV01!B:B,0),3)=L473,INDEX(
RAW_c_TEB0187_REV01!B:D,MATCH(H473,INDEX(RAW_c_TEB0187_REV01!B:B,MATCH(H473,RAW_c_TEB0187_REV01!B:B,)+1):'RAW_c_TEB0187_REV01'!B11544,)+MATCH(H473,RAW_c_TEB0187_REV01!B:B,),3),INDEX(RAW_c_TEB0187_REV01!B:D,MATCH(H473,RAW_c_TEB0187_REV01!B:B,0),3)),"---")))=1,"---",IF(K473&lt;&gt;"---",IF(INDEX(RAW_c_TEB0187_REV01!B:D,MATCH(H473,RAW_c_TEB0187_REV01!B:B,0),3)=L473,INDEX(
RAW_c_TEB0187_REV01!B:D,MATCH(H473,INDEX(RAW_c_TEB0187_REV01!B:B,MATCH(H473,RAW_c_TEB0187_REV01!B:B,)+1):'RAW_c_TEB0187_REV01'!B11544,)+MATCH(H473,RAW_c_TEB0187_REV01!B:B,),3),INDEX(RAW_c_TEB0187_REV01!B:D,MATCH(H473,RAW_c_TEB0187_REV01!B:B,0),3)),"---")),"---")</f>
        <v>J27-14</v>
      </c>
      <c r="N473" t="str">
        <f>IFERROR(IF(AND(B473="B2B",J473="--"),L473,IF(
COUNTIF(B2B!H:H,(IF(K473&lt;&gt;"---",IF(INDEX(RAW_c_TEB0187_REV01!B:D,MATCH(H473,RAW_c_TEB0187_REV01!B:B,0),3)=L473,INDEX(
RAW_c_TEB0187_REV01!B:D,MATCH(H473,INDEX(RAW_c_TEB0187_REV01!B:B,MATCH(H473,RAW_c_TEB0187_REV01!B:B,)+1):'RAW_c_TEB0187_REV01'!B11544,)+MATCH(H473,RAW_c_TEB0187_REV01!B:B,),3),INDEX(RAW_c_TEB0187_REV01!B:D,MATCH(H473,RAW_c_TEB0187_REV01!B:B,0),3)),"---")))=0,"---",IF(K473&lt;&gt;"---",IF(INDEX(RAW_c_TEB0187_REV01!B:D,MATCH(H473,RAW_c_TEB0187_REV01!B:B,0),3)=L473,INDEX(
RAW_c_TEB0187_REV01!B:D,MATCH(H473,INDEX(RAW_c_TEB0187_REV01!B:B,MATCH(H473,RAW_c_TEB0187_REV01!B:B,)+1):'RAW_c_TEB0187_REV01'!B11544,)+MATCH(H473,RAW_c_TEB0187_REV01!B:B,),3),INDEX(RAW_c_TEB0187_REV01!B:D,MATCH(H473,RAW_c_TEB0187_REV01!B:B,0),3)),"---"))),"---")</f>
        <v>J2-D48</v>
      </c>
      <c r="T473">
        <f>COUNTIF(RAW_c_TEB0187_REV01!B:B,G473)</f>
        <v>2</v>
      </c>
      <c r="U473" t="str">
        <f t="shared" si="47"/>
        <v>B2B-IO</v>
      </c>
    </row>
    <row r="474" spans="1:21" x14ac:dyDescent="0.25">
      <c r="A474" t="s">
        <v>6056</v>
      </c>
      <c r="B474" t="s">
        <v>39</v>
      </c>
      <c r="C474" t="s">
        <v>5619</v>
      </c>
      <c r="D474" t="s">
        <v>410</v>
      </c>
      <c r="E474" t="s">
        <v>398</v>
      </c>
      <c r="F474" t="str">
        <f t="shared" si="42"/>
        <v>J2-D49</v>
      </c>
      <c r="G474" t="str">
        <f>VLOOKUP(F474,RAW_c_TEB0187_REV01!A:B,2,0)</f>
        <v>CSI0_C_N</v>
      </c>
      <c r="H474" t="str">
        <f t="shared" si="43"/>
        <v>CSI0_C_N</v>
      </c>
      <c r="I474" t="str">
        <f t="shared" si="44"/>
        <v>--</v>
      </c>
      <c r="J474" t="str">
        <f t="shared" si="45"/>
        <v>--</v>
      </c>
      <c r="K474">
        <f>IFERROR(IF(J474="--",IF(G474=H474,VLOOKUP(G474,RAW_c_TEB0187_REV01!L:N,3,0),SUM(VLOOKUP(H474,RAW_c_TEB0187_REV01!L:N,3,0),VLOOKUP(G474,RAW_c_TEB0187_REV01!L:N,3,0))),"---"),"---")</f>
        <v>72.589699999999993</v>
      </c>
      <c r="L474" t="str">
        <f t="shared" si="46"/>
        <v>J2-D49</v>
      </c>
      <c r="M474" t="str">
        <f>IFERROR(IF(
COUNTIF(B2B!H:H,(IF(K474&lt;&gt;"---",IF(INDEX(RAW_c_TEB0187_REV01!B:D,MATCH(H474,RAW_c_TEB0187_REV01!B:B,0),3)=L474,INDEX(
RAW_c_TEB0187_REV01!B:D,MATCH(H474,INDEX(RAW_c_TEB0187_REV01!B:B,MATCH(H474,RAW_c_TEB0187_REV01!B:B,)+1):'RAW_c_TEB0187_REV01'!B11545,)+MATCH(H474,RAW_c_TEB0187_REV01!B:B,),3),INDEX(RAW_c_TEB0187_REV01!B:D,MATCH(H474,RAW_c_TEB0187_REV01!B:B,0),3)),"---")))=1,"---",IF(K474&lt;&gt;"---",IF(INDEX(RAW_c_TEB0187_REV01!B:D,MATCH(H474,RAW_c_TEB0187_REV01!B:B,0),3)=L474,INDEX(
RAW_c_TEB0187_REV01!B:D,MATCH(H474,INDEX(RAW_c_TEB0187_REV01!B:B,MATCH(H474,RAW_c_TEB0187_REV01!B:B,)+1):'RAW_c_TEB0187_REV01'!B11545,)+MATCH(H474,RAW_c_TEB0187_REV01!B:B,),3),INDEX(RAW_c_TEB0187_REV01!B:D,MATCH(H474,RAW_c_TEB0187_REV01!B:B,0),3)),"---")),"---")</f>
        <v>J27-15</v>
      </c>
      <c r="N474" t="str">
        <f>IFERROR(IF(AND(B474="B2B",J474="--"),L474,IF(
COUNTIF(B2B!H:H,(IF(K474&lt;&gt;"---",IF(INDEX(RAW_c_TEB0187_REV01!B:D,MATCH(H474,RAW_c_TEB0187_REV01!B:B,0),3)=L474,INDEX(
RAW_c_TEB0187_REV01!B:D,MATCH(H474,INDEX(RAW_c_TEB0187_REV01!B:B,MATCH(H474,RAW_c_TEB0187_REV01!B:B,)+1):'RAW_c_TEB0187_REV01'!B11545,)+MATCH(H474,RAW_c_TEB0187_REV01!B:B,),3),INDEX(RAW_c_TEB0187_REV01!B:D,MATCH(H474,RAW_c_TEB0187_REV01!B:B,0),3)),"---")))=0,"---",IF(K474&lt;&gt;"---",IF(INDEX(RAW_c_TEB0187_REV01!B:D,MATCH(H474,RAW_c_TEB0187_REV01!B:B,0),3)=L474,INDEX(
RAW_c_TEB0187_REV01!B:D,MATCH(H474,INDEX(RAW_c_TEB0187_REV01!B:B,MATCH(H474,RAW_c_TEB0187_REV01!B:B,)+1):'RAW_c_TEB0187_REV01'!B11545,)+MATCH(H474,RAW_c_TEB0187_REV01!B:B,),3),INDEX(RAW_c_TEB0187_REV01!B:D,MATCH(H474,RAW_c_TEB0187_REV01!B:B,0),3)),"---"))),"---")</f>
        <v>J2-D49</v>
      </c>
      <c r="T474">
        <f>COUNTIF(RAW_c_TEB0187_REV01!B:B,G474)</f>
        <v>2</v>
      </c>
      <c r="U474" t="str">
        <f t="shared" si="47"/>
        <v>B2B-IO</v>
      </c>
    </row>
    <row r="475" spans="1:21" x14ac:dyDescent="0.25">
      <c r="A475" t="s">
        <v>6057</v>
      </c>
      <c r="B475" t="s">
        <v>39</v>
      </c>
      <c r="C475" t="s">
        <v>5625</v>
      </c>
      <c r="D475" t="s">
        <v>410</v>
      </c>
      <c r="E475" t="s">
        <v>399</v>
      </c>
      <c r="F475" t="str">
        <f t="shared" si="42"/>
        <v>J2-D50</v>
      </c>
      <c r="G475" t="str">
        <f>VLOOKUP(F475,RAW_c_TEB0187_REV01!A:B,2,0)</f>
        <v>VCCIO_3B_B</v>
      </c>
      <c r="H475" t="str">
        <f t="shared" si="43"/>
        <v>VCCIO_3B_B</v>
      </c>
      <c r="I475" t="str">
        <f t="shared" si="44"/>
        <v>--</v>
      </c>
      <c r="J475" t="str">
        <f t="shared" si="45"/>
        <v>--</v>
      </c>
      <c r="K475">
        <f>IFERROR(IF(J475="--",IF(G475=H475,VLOOKUP(G475,RAW_c_TEB0187_REV01!L:N,3,0),SUM(VLOOKUP(H475,RAW_c_TEB0187_REV01!L:N,3,0),VLOOKUP(G475,RAW_c_TEB0187_REV01!L:N,3,0))),"---"),"---")</f>
        <v>3.9260999999999999</v>
      </c>
      <c r="L475" t="str">
        <f t="shared" si="46"/>
        <v>J2-D50</v>
      </c>
      <c r="M475" t="str">
        <f>IFERROR(IF(
COUNTIF(B2B!H:H,(IF(K475&lt;&gt;"---",IF(INDEX(RAW_c_TEB0187_REV01!B:D,MATCH(H475,RAW_c_TEB0187_REV01!B:B,0),3)=L475,INDEX(
RAW_c_TEB0187_REV01!B:D,MATCH(H475,INDEX(RAW_c_TEB0187_REV01!B:B,MATCH(H475,RAW_c_TEB0187_REV01!B:B,)+1):'RAW_c_TEB0187_REV01'!B11546,)+MATCH(H475,RAW_c_TEB0187_REV01!B:B,),3),INDEX(RAW_c_TEB0187_REV01!B:D,MATCH(H475,RAW_c_TEB0187_REV01!B:B,0),3)),"---")))=1,"---",IF(K475&lt;&gt;"---",IF(INDEX(RAW_c_TEB0187_REV01!B:D,MATCH(H475,RAW_c_TEB0187_REV01!B:B,0),3)=L475,INDEX(
RAW_c_TEB0187_REV01!B:D,MATCH(H475,INDEX(RAW_c_TEB0187_REV01!B:B,MATCH(H475,RAW_c_TEB0187_REV01!B:B,)+1):'RAW_c_TEB0187_REV01'!B11546,)+MATCH(H475,RAW_c_TEB0187_REV01!B:B,),3),INDEX(RAW_c_TEB0187_REV01!B:D,MATCH(H475,RAW_c_TEB0187_REV01!B:B,0),3)),"---")),"---")</f>
        <v>---</v>
      </c>
      <c r="N475" t="str">
        <f>IFERROR(IF(AND(B475="B2B",J475="--"),L475,IF(
COUNTIF(B2B!H:H,(IF(K475&lt;&gt;"---",IF(INDEX(RAW_c_TEB0187_REV01!B:D,MATCH(H475,RAW_c_TEB0187_REV01!B:B,0),3)=L475,INDEX(
RAW_c_TEB0187_REV01!B:D,MATCH(H475,INDEX(RAW_c_TEB0187_REV01!B:B,MATCH(H475,RAW_c_TEB0187_REV01!B:B,)+1):'RAW_c_TEB0187_REV01'!B11546,)+MATCH(H475,RAW_c_TEB0187_REV01!B:B,),3),INDEX(RAW_c_TEB0187_REV01!B:D,MATCH(H475,RAW_c_TEB0187_REV01!B:B,0),3)),"---")))=0,"---",IF(K475&lt;&gt;"---",IF(INDEX(RAW_c_TEB0187_REV01!B:D,MATCH(H475,RAW_c_TEB0187_REV01!B:B,0),3)=L475,INDEX(
RAW_c_TEB0187_REV01!B:D,MATCH(H475,INDEX(RAW_c_TEB0187_REV01!B:B,MATCH(H475,RAW_c_TEB0187_REV01!B:B,)+1):'RAW_c_TEB0187_REV01'!B11546,)+MATCH(H475,RAW_c_TEB0187_REV01!B:B,),3),INDEX(RAW_c_TEB0187_REV01!B:D,MATCH(H475,RAW_c_TEB0187_REV01!B:B,0),3)),"---"))),"---")</f>
        <v>J2-D50</v>
      </c>
      <c r="T475">
        <f>COUNTIF(RAW_c_TEB0187_REV01!B:B,G475)</f>
        <v>3</v>
      </c>
      <c r="U475" t="str">
        <f t="shared" si="47"/>
        <v>B2B-PWR</v>
      </c>
    </row>
    <row r="476" spans="1:21" x14ac:dyDescent="0.25">
      <c r="A476" t="s">
        <v>6058</v>
      </c>
      <c r="B476" t="s">
        <v>39</v>
      </c>
      <c r="C476" t="s">
        <v>5619</v>
      </c>
      <c r="D476" t="s">
        <v>410</v>
      </c>
      <c r="E476" t="s">
        <v>400</v>
      </c>
      <c r="F476" t="str">
        <f t="shared" si="42"/>
        <v>J2-D51</v>
      </c>
      <c r="G476" t="str">
        <f>VLOOKUP(F476,RAW_c_TEB0187_REV01!A:B,2,0)</f>
        <v>CSI0_D2_P</v>
      </c>
      <c r="H476" t="str">
        <f t="shared" si="43"/>
        <v>CSI0_D2_P</v>
      </c>
      <c r="I476" t="str">
        <f t="shared" si="44"/>
        <v>--</v>
      </c>
      <c r="J476" t="str">
        <f t="shared" si="45"/>
        <v>--</v>
      </c>
      <c r="K476">
        <f>IFERROR(IF(J476="--",IF(G476=H476,VLOOKUP(G476,RAW_c_TEB0187_REV01!L:N,3,0),SUM(VLOOKUP(H476,RAW_c_TEB0187_REV01!L:N,3,0),VLOOKUP(G476,RAW_c_TEB0187_REV01!L:N,3,0))),"---"),"---")</f>
        <v>72.750600000000006</v>
      </c>
      <c r="L476" t="str">
        <f t="shared" si="46"/>
        <v>J2-D51</v>
      </c>
      <c r="M476" t="str">
        <f>IFERROR(IF(
COUNTIF(B2B!H:H,(IF(K476&lt;&gt;"---",IF(INDEX(RAW_c_TEB0187_REV01!B:D,MATCH(H476,RAW_c_TEB0187_REV01!B:B,0),3)=L476,INDEX(
RAW_c_TEB0187_REV01!B:D,MATCH(H476,INDEX(RAW_c_TEB0187_REV01!B:B,MATCH(H476,RAW_c_TEB0187_REV01!B:B,)+1):'RAW_c_TEB0187_REV01'!B11547,)+MATCH(H476,RAW_c_TEB0187_REV01!B:B,),3),INDEX(RAW_c_TEB0187_REV01!B:D,MATCH(H476,RAW_c_TEB0187_REV01!B:B,0),3)),"---")))=1,"---",IF(K476&lt;&gt;"---",IF(INDEX(RAW_c_TEB0187_REV01!B:D,MATCH(H476,RAW_c_TEB0187_REV01!B:B,0),3)=L476,INDEX(
RAW_c_TEB0187_REV01!B:D,MATCH(H476,INDEX(RAW_c_TEB0187_REV01!B:B,MATCH(H476,RAW_c_TEB0187_REV01!B:B,)+1):'RAW_c_TEB0187_REV01'!B11547,)+MATCH(H476,RAW_c_TEB0187_REV01!B:B,),3),INDEX(RAW_c_TEB0187_REV01!B:D,MATCH(H476,RAW_c_TEB0187_REV01!B:B,0),3)),"---")),"---")</f>
        <v>J27-11</v>
      </c>
      <c r="N476" t="str">
        <f>IFERROR(IF(AND(B476="B2B",J476="--"),L476,IF(
COUNTIF(B2B!H:H,(IF(K476&lt;&gt;"---",IF(INDEX(RAW_c_TEB0187_REV01!B:D,MATCH(H476,RAW_c_TEB0187_REV01!B:B,0),3)=L476,INDEX(
RAW_c_TEB0187_REV01!B:D,MATCH(H476,INDEX(RAW_c_TEB0187_REV01!B:B,MATCH(H476,RAW_c_TEB0187_REV01!B:B,)+1):'RAW_c_TEB0187_REV01'!B11547,)+MATCH(H476,RAW_c_TEB0187_REV01!B:B,),3),INDEX(RAW_c_TEB0187_REV01!B:D,MATCH(H476,RAW_c_TEB0187_REV01!B:B,0),3)),"---")))=0,"---",IF(K476&lt;&gt;"---",IF(INDEX(RAW_c_TEB0187_REV01!B:D,MATCH(H476,RAW_c_TEB0187_REV01!B:B,0),3)=L476,INDEX(
RAW_c_TEB0187_REV01!B:D,MATCH(H476,INDEX(RAW_c_TEB0187_REV01!B:B,MATCH(H476,RAW_c_TEB0187_REV01!B:B,)+1):'RAW_c_TEB0187_REV01'!B11547,)+MATCH(H476,RAW_c_TEB0187_REV01!B:B,),3),INDEX(RAW_c_TEB0187_REV01!B:D,MATCH(H476,RAW_c_TEB0187_REV01!B:B,0),3)),"---"))),"---")</f>
        <v>J2-D51</v>
      </c>
      <c r="T476">
        <f>COUNTIF(RAW_c_TEB0187_REV01!B:B,G476)</f>
        <v>2</v>
      </c>
      <c r="U476" t="str">
        <f t="shared" si="47"/>
        <v>B2B-IO</v>
      </c>
    </row>
    <row r="477" spans="1:21" x14ac:dyDescent="0.25">
      <c r="A477" t="s">
        <v>6059</v>
      </c>
      <c r="B477" t="s">
        <v>39</v>
      </c>
      <c r="C477" t="s">
        <v>5619</v>
      </c>
      <c r="D477" t="s">
        <v>410</v>
      </c>
      <c r="E477" t="s">
        <v>401</v>
      </c>
      <c r="F477" t="str">
        <f t="shared" si="42"/>
        <v>J2-D52</v>
      </c>
      <c r="G477" t="str">
        <f>VLOOKUP(F477,RAW_c_TEB0187_REV01!A:B,2,0)</f>
        <v>CSI0_D2_N</v>
      </c>
      <c r="H477" t="str">
        <f t="shared" si="43"/>
        <v>CSI0_D2_N</v>
      </c>
      <c r="I477" t="str">
        <f t="shared" si="44"/>
        <v>--</v>
      </c>
      <c r="J477" t="str">
        <f t="shared" si="45"/>
        <v>--</v>
      </c>
      <c r="K477">
        <f>IFERROR(IF(J477="--",IF(G477=H477,VLOOKUP(G477,RAW_c_TEB0187_REV01!L:N,3,0),SUM(VLOOKUP(H477,RAW_c_TEB0187_REV01!L:N,3,0),VLOOKUP(G477,RAW_c_TEB0187_REV01!L:N,3,0))),"---"),"---")</f>
        <v>72.766999999999996</v>
      </c>
      <c r="L477" t="str">
        <f t="shared" si="46"/>
        <v>J2-D52</v>
      </c>
      <c r="M477" t="str">
        <f>IFERROR(IF(
COUNTIF(B2B!H:H,(IF(K477&lt;&gt;"---",IF(INDEX(RAW_c_TEB0187_REV01!B:D,MATCH(H477,RAW_c_TEB0187_REV01!B:B,0),3)=L477,INDEX(
RAW_c_TEB0187_REV01!B:D,MATCH(H477,INDEX(RAW_c_TEB0187_REV01!B:B,MATCH(H477,RAW_c_TEB0187_REV01!B:B,)+1):'RAW_c_TEB0187_REV01'!B11548,)+MATCH(H477,RAW_c_TEB0187_REV01!B:B,),3),INDEX(RAW_c_TEB0187_REV01!B:D,MATCH(H477,RAW_c_TEB0187_REV01!B:B,0),3)),"---")))=1,"---",IF(K477&lt;&gt;"---",IF(INDEX(RAW_c_TEB0187_REV01!B:D,MATCH(H477,RAW_c_TEB0187_REV01!B:B,0),3)=L477,INDEX(
RAW_c_TEB0187_REV01!B:D,MATCH(H477,INDEX(RAW_c_TEB0187_REV01!B:B,MATCH(H477,RAW_c_TEB0187_REV01!B:B,)+1):'RAW_c_TEB0187_REV01'!B11548,)+MATCH(H477,RAW_c_TEB0187_REV01!B:B,),3),INDEX(RAW_c_TEB0187_REV01!B:D,MATCH(H477,RAW_c_TEB0187_REV01!B:B,0),3)),"---")),"---")</f>
        <v>J27-12</v>
      </c>
      <c r="N477" t="str">
        <f>IFERROR(IF(AND(B477="B2B",J477="--"),L477,IF(
COUNTIF(B2B!H:H,(IF(K477&lt;&gt;"---",IF(INDEX(RAW_c_TEB0187_REV01!B:D,MATCH(H477,RAW_c_TEB0187_REV01!B:B,0),3)=L477,INDEX(
RAW_c_TEB0187_REV01!B:D,MATCH(H477,INDEX(RAW_c_TEB0187_REV01!B:B,MATCH(H477,RAW_c_TEB0187_REV01!B:B,)+1):'RAW_c_TEB0187_REV01'!B11548,)+MATCH(H477,RAW_c_TEB0187_REV01!B:B,),3),INDEX(RAW_c_TEB0187_REV01!B:D,MATCH(H477,RAW_c_TEB0187_REV01!B:B,0),3)),"---")))=0,"---",IF(K477&lt;&gt;"---",IF(INDEX(RAW_c_TEB0187_REV01!B:D,MATCH(H477,RAW_c_TEB0187_REV01!B:B,0),3)=L477,INDEX(
RAW_c_TEB0187_REV01!B:D,MATCH(H477,INDEX(RAW_c_TEB0187_REV01!B:B,MATCH(H477,RAW_c_TEB0187_REV01!B:B,)+1):'RAW_c_TEB0187_REV01'!B11548,)+MATCH(H477,RAW_c_TEB0187_REV01!B:B,),3),INDEX(RAW_c_TEB0187_REV01!B:D,MATCH(H477,RAW_c_TEB0187_REV01!B:B,0),3)),"---"))),"---")</f>
        <v>J2-D52</v>
      </c>
      <c r="T477">
        <f>COUNTIF(RAW_c_TEB0187_REV01!B:B,G477)</f>
        <v>2</v>
      </c>
      <c r="U477" t="str">
        <f t="shared" si="47"/>
        <v>B2B-IO</v>
      </c>
    </row>
    <row r="478" spans="1:21" x14ac:dyDescent="0.25">
      <c r="A478" t="s">
        <v>6060</v>
      </c>
      <c r="B478" t="s">
        <v>39</v>
      </c>
      <c r="C478" t="s">
        <v>5619</v>
      </c>
      <c r="D478" t="s">
        <v>410</v>
      </c>
      <c r="E478" t="s">
        <v>402</v>
      </c>
      <c r="F478" t="str">
        <f t="shared" si="42"/>
        <v>J2-D53</v>
      </c>
      <c r="G478" t="str">
        <f>VLOOKUP(F478,RAW_c_TEB0187_REV01!A:B,2,0)</f>
        <v>CSI0_D3_P</v>
      </c>
      <c r="H478" t="str">
        <f t="shared" si="43"/>
        <v>CSI0_D3_P</v>
      </c>
      <c r="I478" t="str">
        <f t="shared" si="44"/>
        <v>--</v>
      </c>
      <c r="J478" t="str">
        <f t="shared" si="45"/>
        <v>--</v>
      </c>
      <c r="K478">
        <f>IFERROR(IF(J478="--",IF(G478=H478,VLOOKUP(G478,RAW_c_TEB0187_REV01!L:N,3,0),SUM(VLOOKUP(H478,RAW_c_TEB0187_REV01!L:N,3,0),VLOOKUP(G478,RAW_c_TEB0187_REV01!L:N,3,0))),"---"),"---")</f>
        <v>73.372799999999998</v>
      </c>
      <c r="L478" t="str">
        <f t="shared" si="46"/>
        <v>J2-D53</v>
      </c>
      <c r="M478" t="str">
        <f>IFERROR(IF(
COUNTIF(B2B!H:H,(IF(K478&lt;&gt;"---",IF(INDEX(RAW_c_TEB0187_REV01!B:D,MATCH(H478,RAW_c_TEB0187_REV01!B:B,0),3)=L478,INDEX(
RAW_c_TEB0187_REV01!B:D,MATCH(H478,INDEX(RAW_c_TEB0187_REV01!B:B,MATCH(H478,RAW_c_TEB0187_REV01!B:B,)+1):'RAW_c_TEB0187_REV01'!B11549,)+MATCH(H478,RAW_c_TEB0187_REV01!B:B,),3),INDEX(RAW_c_TEB0187_REV01!B:D,MATCH(H478,RAW_c_TEB0187_REV01!B:B,0),3)),"---")))=1,"---",IF(K478&lt;&gt;"---",IF(INDEX(RAW_c_TEB0187_REV01!B:D,MATCH(H478,RAW_c_TEB0187_REV01!B:B,0),3)=L478,INDEX(
RAW_c_TEB0187_REV01!B:D,MATCH(H478,INDEX(RAW_c_TEB0187_REV01!B:B,MATCH(H478,RAW_c_TEB0187_REV01!B:B,)+1):'RAW_c_TEB0187_REV01'!B11549,)+MATCH(H478,RAW_c_TEB0187_REV01!B:B,),3),INDEX(RAW_c_TEB0187_REV01!B:D,MATCH(H478,RAW_c_TEB0187_REV01!B:B,0),3)),"---")),"---")</f>
        <v>J27-8</v>
      </c>
      <c r="N478" t="str">
        <f>IFERROR(IF(AND(B478="B2B",J478="--"),L478,IF(
COUNTIF(B2B!H:H,(IF(K478&lt;&gt;"---",IF(INDEX(RAW_c_TEB0187_REV01!B:D,MATCH(H478,RAW_c_TEB0187_REV01!B:B,0),3)=L478,INDEX(
RAW_c_TEB0187_REV01!B:D,MATCH(H478,INDEX(RAW_c_TEB0187_REV01!B:B,MATCH(H478,RAW_c_TEB0187_REV01!B:B,)+1):'RAW_c_TEB0187_REV01'!B11549,)+MATCH(H478,RAW_c_TEB0187_REV01!B:B,),3),INDEX(RAW_c_TEB0187_REV01!B:D,MATCH(H478,RAW_c_TEB0187_REV01!B:B,0),3)),"---")))=0,"---",IF(K478&lt;&gt;"---",IF(INDEX(RAW_c_TEB0187_REV01!B:D,MATCH(H478,RAW_c_TEB0187_REV01!B:B,0),3)=L478,INDEX(
RAW_c_TEB0187_REV01!B:D,MATCH(H478,INDEX(RAW_c_TEB0187_REV01!B:B,MATCH(H478,RAW_c_TEB0187_REV01!B:B,)+1):'RAW_c_TEB0187_REV01'!B11549,)+MATCH(H478,RAW_c_TEB0187_REV01!B:B,),3),INDEX(RAW_c_TEB0187_REV01!B:D,MATCH(H478,RAW_c_TEB0187_REV01!B:B,0),3)),"---"))),"---")</f>
        <v>J2-D53</v>
      </c>
      <c r="T478">
        <f>COUNTIF(RAW_c_TEB0187_REV01!B:B,G478)</f>
        <v>2</v>
      </c>
      <c r="U478" t="str">
        <f t="shared" si="47"/>
        <v>B2B-IO</v>
      </c>
    </row>
    <row r="479" spans="1:21" x14ac:dyDescent="0.25">
      <c r="A479" t="s">
        <v>6061</v>
      </c>
      <c r="B479" t="s">
        <v>39</v>
      </c>
      <c r="C479" t="s">
        <v>5619</v>
      </c>
      <c r="D479" t="s">
        <v>410</v>
      </c>
      <c r="E479" t="s">
        <v>403</v>
      </c>
      <c r="F479" t="str">
        <f t="shared" si="42"/>
        <v>J2-D54</v>
      </c>
      <c r="G479" t="str">
        <f>VLOOKUP(F479,RAW_c_TEB0187_REV01!A:B,2,0)</f>
        <v>CSI0_D3_N</v>
      </c>
      <c r="H479" t="str">
        <f t="shared" si="43"/>
        <v>CSI0_D3_N</v>
      </c>
      <c r="I479" t="str">
        <f t="shared" si="44"/>
        <v>--</v>
      </c>
      <c r="J479" t="str">
        <f t="shared" si="45"/>
        <v>--</v>
      </c>
      <c r="K479">
        <f>IFERROR(IF(J479="--",IF(G479=H479,VLOOKUP(G479,RAW_c_TEB0187_REV01!L:N,3,0),SUM(VLOOKUP(H479,RAW_c_TEB0187_REV01!L:N,3,0),VLOOKUP(G479,RAW_c_TEB0187_REV01!L:N,3,0))),"---"),"---")</f>
        <v>73.326599999999999</v>
      </c>
      <c r="L479" t="str">
        <f t="shared" si="46"/>
        <v>J2-D54</v>
      </c>
      <c r="M479" t="str">
        <f>IFERROR(IF(
COUNTIF(B2B!H:H,(IF(K479&lt;&gt;"---",IF(INDEX(RAW_c_TEB0187_REV01!B:D,MATCH(H479,RAW_c_TEB0187_REV01!B:B,0),3)=L479,INDEX(
RAW_c_TEB0187_REV01!B:D,MATCH(H479,INDEX(RAW_c_TEB0187_REV01!B:B,MATCH(H479,RAW_c_TEB0187_REV01!B:B,)+1):'RAW_c_TEB0187_REV01'!B11550,)+MATCH(H479,RAW_c_TEB0187_REV01!B:B,),3),INDEX(RAW_c_TEB0187_REV01!B:D,MATCH(H479,RAW_c_TEB0187_REV01!B:B,0),3)),"---")))=1,"---",IF(K479&lt;&gt;"---",IF(INDEX(RAW_c_TEB0187_REV01!B:D,MATCH(H479,RAW_c_TEB0187_REV01!B:B,0),3)=L479,INDEX(
RAW_c_TEB0187_REV01!B:D,MATCH(H479,INDEX(RAW_c_TEB0187_REV01!B:B,MATCH(H479,RAW_c_TEB0187_REV01!B:B,)+1):'RAW_c_TEB0187_REV01'!B11550,)+MATCH(H479,RAW_c_TEB0187_REV01!B:B,),3),INDEX(RAW_c_TEB0187_REV01!B:D,MATCH(H479,RAW_c_TEB0187_REV01!B:B,0),3)),"---")),"---")</f>
        <v>J27-9</v>
      </c>
      <c r="N479" t="str">
        <f>IFERROR(IF(AND(B479="B2B",J479="--"),L479,IF(
COUNTIF(B2B!H:H,(IF(K479&lt;&gt;"---",IF(INDEX(RAW_c_TEB0187_REV01!B:D,MATCH(H479,RAW_c_TEB0187_REV01!B:B,0),3)=L479,INDEX(
RAW_c_TEB0187_REV01!B:D,MATCH(H479,INDEX(RAW_c_TEB0187_REV01!B:B,MATCH(H479,RAW_c_TEB0187_REV01!B:B,)+1):'RAW_c_TEB0187_REV01'!B11550,)+MATCH(H479,RAW_c_TEB0187_REV01!B:B,),3),INDEX(RAW_c_TEB0187_REV01!B:D,MATCH(H479,RAW_c_TEB0187_REV01!B:B,0),3)),"---")))=0,"---",IF(K479&lt;&gt;"---",IF(INDEX(RAW_c_TEB0187_REV01!B:D,MATCH(H479,RAW_c_TEB0187_REV01!B:B,0),3)=L479,INDEX(
RAW_c_TEB0187_REV01!B:D,MATCH(H479,INDEX(RAW_c_TEB0187_REV01!B:B,MATCH(H479,RAW_c_TEB0187_REV01!B:B,)+1):'RAW_c_TEB0187_REV01'!B11550,)+MATCH(H479,RAW_c_TEB0187_REV01!B:B,),3),INDEX(RAW_c_TEB0187_REV01!B:D,MATCH(H479,RAW_c_TEB0187_REV01!B:B,0),3)),"---"))),"---")</f>
        <v>J2-D54</v>
      </c>
      <c r="T479">
        <f>COUNTIF(RAW_c_TEB0187_REV01!B:B,G479)</f>
        <v>2</v>
      </c>
      <c r="U479" t="str">
        <f t="shared" si="47"/>
        <v>B2B-IO</v>
      </c>
    </row>
    <row r="480" spans="1:21" x14ac:dyDescent="0.25">
      <c r="A480" t="s">
        <v>6062</v>
      </c>
      <c r="B480" t="s">
        <v>39</v>
      </c>
      <c r="C480" t="s">
        <v>5619</v>
      </c>
      <c r="D480" t="s">
        <v>410</v>
      </c>
      <c r="E480" t="s">
        <v>404</v>
      </c>
      <c r="F480" t="str">
        <f t="shared" si="42"/>
        <v>J2-D55</v>
      </c>
      <c r="G480" t="str">
        <f>VLOOKUP(F480,RAW_c_TEB0187_REV01!A:B,2,0)</f>
        <v>X_D1_P</v>
      </c>
      <c r="H480" t="str">
        <f t="shared" si="43"/>
        <v>X_D1_P</v>
      </c>
      <c r="I480" t="str">
        <f t="shared" si="44"/>
        <v>--</v>
      </c>
      <c r="J480" t="str">
        <f t="shared" si="45"/>
        <v>--</v>
      </c>
      <c r="K480">
        <f>IFERROR(IF(J480="--",IF(G480=H480,VLOOKUP(G480,RAW_c_TEB0187_REV01!L:N,3,0),SUM(VLOOKUP(H480,RAW_c_TEB0187_REV01!L:N,3,0),VLOOKUP(G480,RAW_c_TEB0187_REV01!L:N,3,0))),"---"),"---")</f>
        <v>27.881399999999999</v>
      </c>
      <c r="L480" t="str">
        <f t="shared" si="46"/>
        <v>J2-D55</v>
      </c>
      <c r="M480" t="str">
        <f>IFERROR(IF(
COUNTIF(B2B!H:H,(IF(K480&lt;&gt;"---",IF(INDEX(RAW_c_TEB0187_REV01!B:D,MATCH(H480,RAW_c_TEB0187_REV01!B:B,0),3)=L480,INDEX(
RAW_c_TEB0187_REV01!B:D,MATCH(H480,INDEX(RAW_c_TEB0187_REV01!B:B,MATCH(H480,RAW_c_TEB0187_REV01!B:B,)+1):'RAW_c_TEB0187_REV01'!B11551,)+MATCH(H480,RAW_c_TEB0187_REV01!B:B,),3),INDEX(RAW_c_TEB0187_REV01!B:D,MATCH(H480,RAW_c_TEB0187_REV01!B:B,0),3)),"---")))=1,"---",IF(K480&lt;&gt;"---",IF(INDEX(RAW_c_TEB0187_REV01!B:D,MATCH(H480,RAW_c_TEB0187_REV01!B:B,0),3)=L480,INDEX(
RAW_c_TEB0187_REV01!B:D,MATCH(H480,INDEX(RAW_c_TEB0187_REV01!B:B,MATCH(H480,RAW_c_TEB0187_REV01!B:B,)+1):'RAW_c_TEB0187_REV01'!B11551,)+MATCH(H480,RAW_c_TEB0187_REV01!B:B,),3),INDEX(RAW_c_TEB0187_REV01!B:D,MATCH(H480,RAW_c_TEB0187_REV01!B:B,0),3)),"---")),"---")</f>
        <v>J17-C7</v>
      </c>
      <c r="N480" t="str">
        <f>IFERROR(IF(AND(B480="B2B",J480="--"),L480,IF(
COUNTIF(B2B!H:H,(IF(K480&lt;&gt;"---",IF(INDEX(RAW_c_TEB0187_REV01!B:D,MATCH(H480,RAW_c_TEB0187_REV01!B:B,0),3)=L480,INDEX(
RAW_c_TEB0187_REV01!B:D,MATCH(H480,INDEX(RAW_c_TEB0187_REV01!B:B,MATCH(H480,RAW_c_TEB0187_REV01!B:B,)+1):'RAW_c_TEB0187_REV01'!B11551,)+MATCH(H480,RAW_c_TEB0187_REV01!B:B,),3),INDEX(RAW_c_TEB0187_REV01!B:D,MATCH(H480,RAW_c_TEB0187_REV01!B:B,0),3)),"---")))=0,"---",IF(K480&lt;&gt;"---",IF(INDEX(RAW_c_TEB0187_REV01!B:D,MATCH(H480,RAW_c_TEB0187_REV01!B:B,0),3)=L480,INDEX(
RAW_c_TEB0187_REV01!B:D,MATCH(H480,INDEX(RAW_c_TEB0187_REV01!B:B,MATCH(H480,RAW_c_TEB0187_REV01!B:B,)+1):'RAW_c_TEB0187_REV01'!B11551,)+MATCH(H480,RAW_c_TEB0187_REV01!B:B,),3),INDEX(RAW_c_TEB0187_REV01!B:D,MATCH(H480,RAW_c_TEB0187_REV01!B:B,0),3)),"---"))),"---")</f>
        <v>J2-D55</v>
      </c>
      <c r="T480">
        <f>COUNTIF(RAW_c_TEB0187_REV01!B:B,G480)</f>
        <v>2</v>
      </c>
      <c r="U480" t="str">
        <f t="shared" si="47"/>
        <v>B2B-IO</v>
      </c>
    </row>
    <row r="481" spans="1:21" x14ac:dyDescent="0.25">
      <c r="A481" t="s">
        <v>6063</v>
      </c>
      <c r="B481" t="s">
        <v>39</v>
      </c>
      <c r="C481" t="s">
        <v>5619</v>
      </c>
      <c r="D481" t="s">
        <v>410</v>
      </c>
      <c r="E481" t="s">
        <v>405</v>
      </c>
      <c r="F481" t="str">
        <f t="shared" si="42"/>
        <v>J2-D56</v>
      </c>
      <c r="G481" t="str">
        <f>VLOOKUP(F481,RAW_c_TEB0187_REV01!A:B,2,0)</f>
        <v>X_D1_N</v>
      </c>
      <c r="H481" t="str">
        <f t="shared" si="43"/>
        <v>X_D1_N</v>
      </c>
      <c r="I481" t="str">
        <f t="shared" si="44"/>
        <v>--</v>
      </c>
      <c r="J481" t="str">
        <f t="shared" si="45"/>
        <v>--</v>
      </c>
      <c r="K481">
        <f>IFERROR(IF(J481="--",IF(G481=H481,VLOOKUP(G481,RAW_c_TEB0187_REV01!L:N,3,0),SUM(VLOOKUP(H481,RAW_c_TEB0187_REV01!L:N,3,0),VLOOKUP(G481,RAW_c_TEB0187_REV01!L:N,3,0))),"---"),"---")</f>
        <v>27.820799999999998</v>
      </c>
      <c r="L481" t="str">
        <f t="shared" si="46"/>
        <v>J2-D56</v>
      </c>
      <c r="M481" t="str">
        <f>IFERROR(IF(
COUNTIF(B2B!H:H,(IF(K481&lt;&gt;"---",IF(INDEX(RAW_c_TEB0187_REV01!B:D,MATCH(H481,RAW_c_TEB0187_REV01!B:B,0),3)=L481,INDEX(
RAW_c_TEB0187_REV01!B:D,MATCH(H481,INDEX(RAW_c_TEB0187_REV01!B:B,MATCH(H481,RAW_c_TEB0187_REV01!B:B,)+1):'RAW_c_TEB0187_REV01'!B11552,)+MATCH(H481,RAW_c_TEB0187_REV01!B:B,),3),INDEX(RAW_c_TEB0187_REV01!B:D,MATCH(H481,RAW_c_TEB0187_REV01!B:B,0),3)),"---")))=1,"---",IF(K481&lt;&gt;"---",IF(INDEX(RAW_c_TEB0187_REV01!B:D,MATCH(H481,RAW_c_TEB0187_REV01!B:B,0),3)=L481,INDEX(
RAW_c_TEB0187_REV01!B:D,MATCH(H481,INDEX(RAW_c_TEB0187_REV01!B:B,MATCH(H481,RAW_c_TEB0187_REV01!B:B,)+1):'RAW_c_TEB0187_REV01'!B11552,)+MATCH(H481,RAW_c_TEB0187_REV01!B:B,),3),INDEX(RAW_c_TEB0187_REV01!B:D,MATCH(H481,RAW_c_TEB0187_REV01!B:B,0),3)),"---")),"---")</f>
        <v>J17-C6</v>
      </c>
      <c r="N481" t="str">
        <f>IFERROR(IF(AND(B481="B2B",J481="--"),L481,IF(
COUNTIF(B2B!H:H,(IF(K481&lt;&gt;"---",IF(INDEX(RAW_c_TEB0187_REV01!B:D,MATCH(H481,RAW_c_TEB0187_REV01!B:B,0),3)=L481,INDEX(
RAW_c_TEB0187_REV01!B:D,MATCH(H481,INDEX(RAW_c_TEB0187_REV01!B:B,MATCH(H481,RAW_c_TEB0187_REV01!B:B,)+1):'RAW_c_TEB0187_REV01'!B11552,)+MATCH(H481,RAW_c_TEB0187_REV01!B:B,),3),INDEX(RAW_c_TEB0187_REV01!B:D,MATCH(H481,RAW_c_TEB0187_REV01!B:B,0),3)),"---")))=0,"---",IF(K481&lt;&gt;"---",IF(INDEX(RAW_c_TEB0187_REV01!B:D,MATCH(H481,RAW_c_TEB0187_REV01!B:B,0),3)=L481,INDEX(
RAW_c_TEB0187_REV01!B:D,MATCH(H481,INDEX(RAW_c_TEB0187_REV01!B:B,MATCH(H481,RAW_c_TEB0187_REV01!B:B,)+1):'RAW_c_TEB0187_REV01'!B11552,)+MATCH(H481,RAW_c_TEB0187_REV01!B:B,),3),INDEX(RAW_c_TEB0187_REV01!B:D,MATCH(H481,RAW_c_TEB0187_REV01!B:B,0),3)),"---"))),"---")</f>
        <v>J2-D56</v>
      </c>
      <c r="T481">
        <f>COUNTIF(RAW_c_TEB0187_REV01!B:B,G481)</f>
        <v>2</v>
      </c>
      <c r="U481" t="str">
        <f t="shared" si="47"/>
        <v>B2B-IO</v>
      </c>
    </row>
    <row r="482" spans="1:21" x14ac:dyDescent="0.25">
      <c r="A482" t="s">
        <v>6064</v>
      </c>
      <c r="B482" t="s">
        <v>39</v>
      </c>
      <c r="C482" t="s">
        <v>433</v>
      </c>
      <c r="D482" t="s">
        <v>410</v>
      </c>
      <c r="E482" t="s">
        <v>406</v>
      </c>
      <c r="F482" t="str">
        <f t="shared" si="42"/>
        <v>J2-D57</v>
      </c>
      <c r="G482" t="str">
        <f>VLOOKUP(F482,RAW_c_TEB0187_REV01!A:B,2,0)</f>
        <v>GND</v>
      </c>
      <c r="H482" t="str">
        <f t="shared" si="43"/>
        <v>GND</v>
      </c>
      <c r="I482" t="str">
        <f t="shared" si="44"/>
        <v>--</v>
      </c>
      <c r="J482" t="str">
        <f t="shared" si="45"/>
        <v>---</v>
      </c>
      <c r="K482" t="str">
        <f>IFERROR(IF(J482="--",IF(G482=H482,VLOOKUP(G482,RAW_c_TEB0187_REV01!L:N,3,0),SUM(VLOOKUP(H482,RAW_c_TEB0187_REV01!L:N,3,0),VLOOKUP(G482,RAW_c_TEB0187_REV01!L:N,3,0))),"---"),"---")</f>
        <v>---</v>
      </c>
      <c r="L482" t="str">
        <f t="shared" si="46"/>
        <v>J2-D57</v>
      </c>
      <c r="M482" t="str">
        <f>IFERROR(IF(
COUNTIF(B2B!H:H,(IF(K482&lt;&gt;"---",IF(INDEX(RAW_c_TEB0187_REV01!B:D,MATCH(H482,RAW_c_TEB0187_REV01!B:B,0),3)=L482,INDEX(
RAW_c_TEB0187_REV01!B:D,MATCH(H482,INDEX(RAW_c_TEB0187_REV01!B:B,MATCH(H482,RAW_c_TEB0187_REV01!B:B,)+1):'RAW_c_TEB0187_REV01'!B11553,)+MATCH(H482,RAW_c_TEB0187_REV01!B:B,),3),INDEX(RAW_c_TEB0187_REV01!B:D,MATCH(H482,RAW_c_TEB0187_REV01!B:B,0),3)),"---")))=1,"---",IF(K482&lt;&gt;"---",IF(INDEX(RAW_c_TEB0187_REV01!B:D,MATCH(H482,RAW_c_TEB0187_REV01!B:B,0),3)=L482,INDEX(
RAW_c_TEB0187_REV01!B:D,MATCH(H482,INDEX(RAW_c_TEB0187_REV01!B:B,MATCH(H482,RAW_c_TEB0187_REV01!B:B,)+1):'RAW_c_TEB0187_REV01'!B11553,)+MATCH(H482,RAW_c_TEB0187_REV01!B:B,),3),INDEX(RAW_c_TEB0187_REV01!B:D,MATCH(H482,RAW_c_TEB0187_REV01!B:B,0),3)),"---")),"---")</f>
        <v>---</v>
      </c>
      <c r="N482" t="str">
        <f>IFERROR(IF(AND(B482="B2B",J482="--"),L482,IF(
COUNTIF(B2B!H:H,(IF(K482&lt;&gt;"---",IF(INDEX(RAW_c_TEB0187_REV01!B:D,MATCH(H482,RAW_c_TEB0187_REV01!B:B,0),3)=L482,INDEX(
RAW_c_TEB0187_REV01!B:D,MATCH(H482,INDEX(RAW_c_TEB0187_REV01!B:B,MATCH(H482,RAW_c_TEB0187_REV01!B:B,)+1):'RAW_c_TEB0187_REV01'!B11553,)+MATCH(H482,RAW_c_TEB0187_REV01!B:B,),3),INDEX(RAW_c_TEB0187_REV01!B:D,MATCH(H482,RAW_c_TEB0187_REV01!B:B,0),3)),"---")))=0,"---",IF(K482&lt;&gt;"---",IF(INDEX(RAW_c_TEB0187_REV01!B:D,MATCH(H482,RAW_c_TEB0187_REV01!B:B,0),3)=L482,INDEX(
RAW_c_TEB0187_REV01!B:D,MATCH(H482,INDEX(RAW_c_TEB0187_REV01!B:B,MATCH(H482,RAW_c_TEB0187_REV01!B:B,)+1):'RAW_c_TEB0187_REV01'!B11553,)+MATCH(H482,RAW_c_TEB0187_REV01!B:B,),3),INDEX(RAW_c_TEB0187_REV01!B:D,MATCH(H482,RAW_c_TEB0187_REV01!B:B,0),3)),"---"))),"---")</f>
        <v>---</v>
      </c>
      <c r="T482">
        <f>COUNTIF(RAW_c_TEB0187_REV01!B:B,G482)</f>
        <v>1098</v>
      </c>
      <c r="U482" t="str">
        <f t="shared" si="47"/>
        <v>B2B-GND</v>
      </c>
    </row>
    <row r="483" spans="1:21" x14ac:dyDescent="0.25">
      <c r="A483" t="s">
        <v>6065</v>
      </c>
      <c r="B483" t="s">
        <v>39</v>
      </c>
      <c r="C483" t="s">
        <v>433</v>
      </c>
      <c r="D483" t="s">
        <v>410</v>
      </c>
      <c r="E483" t="s">
        <v>407</v>
      </c>
      <c r="F483" t="str">
        <f t="shared" si="42"/>
        <v>J2-D58</v>
      </c>
      <c r="G483" t="str">
        <f>VLOOKUP(F483,RAW_c_TEB0187_REV01!A:B,2,0)</f>
        <v>GND</v>
      </c>
      <c r="H483" t="str">
        <f t="shared" si="43"/>
        <v>GND</v>
      </c>
      <c r="I483" t="str">
        <f t="shared" si="44"/>
        <v>--</v>
      </c>
      <c r="J483" t="str">
        <f t="shared" si="45"/>
        <v>---</v>
      </c>
      <c r="K483" t="str">
        <f>IFERROR(IF(J483="--",IF(G483=H483,VLOOKUP(G483,RAW_c_TEB0187_REV01!L:N,3,0),SUM(VLOOKUP(H483,RAW_c_TEB0187_REV01!L:N,3,0),VLOOKUP(G483,RAW_c_TEB0187_REV01!L:N,3,0))),"---"),"---")</f>
        <v>---</v>
      </c>
      <c r="L483" t="str">
        <f t="shared" si="46"/>
        <v>J2-D58</v>
      </c>
      <c r="M483" t="str">
        <f>IFERROR(IF(
COUNTIF(B2B!H:H,(IF(K483&lt;&gt;"---",IF(INDEX(RAW_c_TEB0187_REV01!B:D,MATCH(H483,RAW_c_TEB0187_REV01!B:B,0),3)=L483,INDEX(
RAW_c_TEB0187_REV01!B:D,MATCH(H483,INDEX(RAW_c_TEB0187_REV01!B:B,MATCH(H483,RAW_c_TEB0187_REV01!B:B,)+1):'RAW_c_TEB0187_REV01'!B11554,)+MATCH(H483,RAW_c_TEB0187_REV01!B:B,),3),INDEX(RAW_c_TEB0187_REV01!B:D,MATCH(H483,RAW_c_TEB0187_REV01!B:B,0),3)),"---")))=1,"---",IF(K483&lt;&gt;"---",IF(INDEX(RAW_c_TEB0187_REV01!B:D,MATCH(H483,RAW_c_TEB0187_REV01!B:B,0),3)=L483,INDEX(
RAW_c_TEB0187_REV01!B:D,MATCH(H483,INDEX(RAW_c_TEB0187_REV01!B:B,MATCH(H483,RAW_c_TEB0187_REV01!B:B,)+1):'RAW_c_TEB0187_REV01'!B11554,)+MATCH(H483,RAW_c_TEB0187_REV01!B:B,),3),INDEX(RAW_c_TEB0187_REV01!B:D,MATCH(H483,RAW_c_TEB0187_REV01!B:B,0),3)),"---")),"---")</f>
        <v>---</v>
      </c>
      <c r="N483" t="str">
        <f>IFERROR(IF(AND(B483="B2B",J483="--"),L483,IF(
COUNTIF(B2B!H:H,(IF(K483&lt;&gt;"---",IF(INDEX(RAW_c_TEB0187_REV01!B:D,MATCH(H483,RAW_c_TEB0187_REV01!B:B,0),3)=L483,INDEX(
RAW_c_TEB0187_REV01!B:D,MATCH(H483,INDEX(RAW_c_TEB0187_REV01!B:B,MATCH(H483,RAW_c_TEB0187_REV01!B:B,)+1):'RAW_c_TEB0187_REV01'!B11554,)+MATCH(H483,RAW_c_TEB0187_REV01!B:B,),3),INDEX(RAW_c_TEB0187_REV01!B:D,MATCH(H483,RAW_c_TEB0187_REV01!B:B,0),3)),"---")))=0,"---",IF(K483&lt;&gt;"---",IF(INDEX(RAW_c_TEB0187_REV01!B:D,MATCH(H483,RAW_c_TEB0187_REV01!B:B,0),3)=L483,INDEX(
RAW_c_TEB0187_REV01!B:D,MATCH(H483,INDEX(RAW_c_TEB0187_REV01!B:B,MATCH(H483,RAW_c_TEB0187_REV01!B:B,)+1):'RAW_c_TEB0187_REV01'!B11554,)+MATCH(H483,RAW_c_TEB0187_REV01!B:B,),3),INDEX(RAW_c_TEB0187_REV01!B:D,MATCH(H483,RAW_c_TEB0187_REV01!B:B,0),3)),"---"))),"---")</f>
        <v>---</v>
      </c>
      <c r="T483">
        <f>COUNTIF(RAW_c_TEB0187_REV01!B:B,G483)</f>
        <v>1098</v>
      </c>
      <c r="U483" t="str">
        <f t="shared" si="47"/>
        <v>B2B-GND</v>
      </c>
    </row>
    <row r="484" spans="1:21" x14ac:dyDescent="0.25">
      <c r="A484" t="s">
        <v>6066</v>
      </c>
      <c r="B484" t="s">
        <v>39</v>
      </c>
      <c r="C484" t="s">
        <v>5625</v>
      </c>
      <c r="D484" t="s">
        <v>410</v>
      </c>
      <c r="E484" t="s">
        <v>408</v>
      </c>
      <c r="F484" t="str">
        <f t="shared" si="42"/>
        <v>J2-D59</v>
      </c>
      <c r="G484" t="str">
        <f>VLOOKUP(F484,RAW_c_TEB0187_REV01!A:B,2,0)</f>
        <v>VIN_SOM</v>
      </c>
      <c r="H484" t="str">
        <f t="shared" si="43"/>
        <v>VIN_SOM</v>
      </c>
      <c r="I484" t="str">
        <f t="shared" si="44"/>
        <v>--</v>
      </c>
      <c r="J484" t="str">
        <f t="shared" si="45"/>
        <v>--</v>
      </c>
      <c r="K484">
        <f>IFERROR(IF(J484="--",IF(G484=H484,VLOOKUP(G484,RAW_c_TEB0187_REV01!L:N,3,0),SUM(VLOOKUP(H484,RAW_c_TEB0187_REV01!L:N,3,0),VLOOKUP(G484,RAW_c_TEB0187_REV01!L:N,3,0))),"---"),"---")</f>
        <v>46.2408</v>
      </c>
      <c r="L484" t="str">
        <f t="shared" si="46"/>
        <v>J2-D59</v>
      </c>
      <c r="M484" t="str">
        <f>IFERROR(IF(
COUNTIF(B2B!H:H,(IF(K484&lt;&gt;"---",IF(INDEX(RAW_c_TEB0187_REV01!B:D,MATCH(H484,RAW_c_TEB0187_REV01!B:B,0),3)=L484,INDEX(
RAW_c_TEB0187_REV01!B:D,MATCH(H484,INDEX(RAW_c_TEB0187_REV01!B:B,MATCH(H484,RAW_c_TEB0187_REV01!B:B,)+1):'RAW_c_TEB0187_REV01'!B11555,)+MATCH(H484,RAW_c_TEB0187_REV01!B:B,),3),INDEX(RAW_c_TEB0187_REV01!B:D,MATCH(H484,RAW_c_TEB0187_REV01!B:B,0),3)),"---")))=1,"---",IF(K484&lt;&gt;"---",IF(INDEX(RAW_c_TEB0187_REV01!B:D,MATCH(H484,RAW_c_TEB0187_REV01!B:B,0),3)=L484,INDEX(
RAW_c_TEB0187_REV01!B:D,MATCH(H484,INDEX(RAW_c_TEB0187_REV01!B:B,MATCH(H484,RAW_c_TEB0187_REV01!B:B,)+1):'RAW_c_TEB0187_REV01'!B11555,)+MATCH(H484,RAW_c_TEB0187_REV01!B:B,),3),INDEX(RAW_c_TEB0187_REV01!B:D,MATCH(H484,RAW_c_TEB0187_REV01!B:B,0),3)),"---")),"---")</f>
        <v>---</v>
      </c>
      <c r="N484" t="str">
        <f>IFERROR(IF(AND(B484="B2B",J484="--"),L484,IF(
COUNTIF(B2B!H:H,(IF(K484&lt;&gt;"---",IF(INDEX(RAW_c_TEB0187_REV01!B:D,MATCH(H484,RAW_c_TEB0187_REV01!B:B,0),3)=L484,INDEX(
RAW_c_TEB0187_REV01!B:D,MATCH(H484,INDEX(RAW_c_TEB0187_REV01!B:B,MATCH(H484,RAW_c_TEB0187_REV01!B:B,)+1):'RAW_c_TEB0187_REV01'!B11555,)+MATCH(H484,RAW_c_TEB0187_REV01!B:B,),3),INDEX(RAW_c_TEB0187_REV01!B:D,MATCH(H484,RAW_c_TEB0187_REV01!B:B,0),3)),"---")))=0,"---",IF(K484&lt;&gt;"---",IF(INDEX(RAW_c_TEB0187_REV01!B:D,MATCH(H484,RAW_c_TEB0187_REV01!B:B,0),3)=L484,INDEX(
RAW_c_TEB0187_REV01!B:D,MATCH(H484,INDEX(RAW_c_TEB0187_REV01!B:B,MATCH(H484,RAW_c_TEB0187_REV01!B:B,)+1):'RAW_c_TEB0187_REV01'!B11555,)+MATCH(H484,RAW_c_TEB0187_REV01!B:B,),3),INDEX(RAW_c_TEB0187_REV01!B:D,MATCH(H484,RAW_c_TEB0187_REV01!B:B,0),3)),"---"))),"---")</f>
        <v>J2-D59</v>
      </c>
      <c r="T484">
        <f>COUNTIF(RAW_c_TEB0187_REV01!B:B,G484)</f>
        <v>19</v>
      </c>
      <c r="U484" t="str">
        <f t="shared" si="47"/>
        <v>B2B-PWR</v>
      </c>
    </row>
    <row r="485" spans="1:21" x14ac:dyDescent="0.25">
      <c r="A485" t="s">
        <v>6067</v>
      </c>
      <c r="B485" t="s">
        <v>39</v>
      </c>
      <c r="C485" t="s">
        <v>5625</v>
      </c>
      <c r="D485" t="s">
        <v>410</v>
      </c>
      <c r="E485" t="s">
        <v>409</v>
      </c>
      <c r="F485" t="str">
        <f t="shared" si="42"/>
        <v>J2-D60</v>
      </c>
      <c r="G485" t="str">
        <f>VLOOKUP(F485,RAW_c_TEB0187_REV01!A:B,2,0)</f>
        <v>VIN_SOM</v>
      </c>
      <c r="H485" t="str">
        <f t="shared" si="43"/>
        <v>VIN_SOM</v>
      </c>
      <c r="I485" t="str">
        <f t="shared" si="44"/>
        <v>--</v>
      </c>
      <c r="J485" t="str">
        <f t="shared" si="45"/>
        <v>--</v>
      </c>
      <c r="K485">
        <f>IFERROR(IF(J485="--",IF(G485=H485,VLOOKUP(G485,RAW_c_TEB0187_REV01!L:N,3,0),SUM(VLOOKUP(H485,RAW_c_TEB0187_REV01!L:N,3,0),VLOOKUP(G485,RAW_c_TEB0187_REV01!L:N,3,0))),"---"),"---")</f>
        <v>46.2408</v>
      </c>
      <c r="L485" t="str">
        <f t="shared" si="46"/>
        <v>J2-D60</v>
      </c>
      <c r="M485" t="str">
        <f>IFERROR(IF(
COUNTIF(B2B!H:H,(IF(K485&lt;&gt;"---",IF(INDEX(RAW_c_TEB0187_REV01!B:D,MATCH(H485,RAW_c_TEB0187_REV01!B:B,0),3)=L485,INDEX(
RAW_c_TEB0187_REV01!B:D,MATCH(H485,INDEX(RAW_c_TEB0187_REV01!B:B,MATCH(H485,RAW_c_TEB0187_REV01!B:B,)+1):'RAW_c_TEB0187_REV01'!B11556,)+MATCH(H485,RAW_c_TEB0187_REV01!B:B,),3),INDEX(RAW_c_TEB0187_REV01!B:D,MATCH(H485,RAW_c_TEB0187_REV01!B:B,0),3)),"---")))=1,"---",IF(K485&lt;&gt;"---",IF(INDEX(RAW_c_TEB0187_REV01!B:D,MATCH(H485,RAW_c_TEB0187_REV01!B:B,0),3)=L485,INDEX(
RAW_c_TEB0187_REV01!B:D,MATCH(H485,INDEX(RAW_c_TEB0187_REV01!B:B,MATCH(H485,RAW_c_TEB0187_REV01!B:B,)+1):'RAW_c_TEB0187_REV01'!B11556,)+MATCH(H485,RAW_c_TEB0187_REV01!B:B,),3),INDEX(RAW_c_TEB0187_REV01!B:D,MATCH(H485,RAW_c_TEB0187_REV01!B:B,0),3)),"---")),"---")</f>
        <v>---</v>
      </c>
      <c r="N485" t="str">
        <f>IFERROR(IF(AND(B485="B2B",J485="--"),L485,IF(
COUNTIF(B2B!H:H,(IF(K485&lt;&gt;"---",IF(INDEX(RAW_c_TEB0187_REV01!B:D,MATCH(H485,RAW_c_TEB0187_REV01!B:B,0),3)=L485,INDEX(
RAW_c_TEB0187_REV01!B:D,MATCH(H485,INDEX(RAW_c_TEB0187_REV01!B:B,MATCH(H485,RAW_c_TEB0187_REV01!B:B,)+1):'RAW_c_TEB0187_REV01'!B11556,)+MATCH(H485,RAW_c_TEB0187_REV01!B:B,),3),INDEX(RAW_c_TEB0187_REV01!B:D,MATCH(H485,RAW_c_TEB0187_REV01!B:B,0),3)),"---")))=0,"---",IF(K485&lt;&gt;"---",IF(INDEX(RAW_c_TEB0187_REV01!B:D,MATCH(H485,RAW_c_TEB0187_REV01!B:B,0),3)=L485,INDEX(
RAW_c_TEB0187_REV01!B:D,MATCH(H485,INDEX(RAW_c_TEB0187_REV01!B:B,MATCH(H485,RAW_c_TEB0187_REV01!B:B,)+1):'RAW_c_TEB0187_REV01'!B11556,)+MATCH(H485,RAW_c_TEB0187_REV01!B:B,),3),INDEX(RAW_c_TEB0187_REV01!B:D,MATCH(H485,RAW_c_TEB0187_REV01!B:B,0),3)),"---"))),"---")</f>
        <v>J2-D60</v>
      </c>
      <c r="T485">
        <f>COUNTIF(RAW_c_TEB0187_REV01!B:B,G485)</f>
        <v>19</v>
      </c>
      <c r="U485" t="str">
        <f t="shared" si="47"/>
        <v>B2B-PWR</v>
      </c>
    </row>
    <row r="486" spans="1:21" x14ac:dyDescent="0.25">
      <c r="A486" t="s">
        <v>6068</v>
      </c>
      <c r="B486" t="s">
        <v>39</v>
      </c>
      <c r="C486" t="s">
        <v>6069</v>
      </c>
      <c r="D486" t="s">
        <v>411</v>
      </c>
      <c r="E486" t="s">
        <v>170</v>
      </c>
      <c r="F486" t="str">
        <f t="shared" si="42"/>
        <v>J3-A1</v>
      </c>
      <c r="G486" t="str">
        <f>VLOOKUP(F486,RAW_c_TEB0187_REV01!A:B,2,0)</f>
        <v>JTAG_TMS</v>
      </c>
      <c r="H486" t="str">
        <f t="shared" si="43"/>
        <v>JTAG_TMS</v>
      </c>
      <c r="I486" t="str">
        <f t="shared" si="44"/>
        <v>--</v>
      </c>
      <c r="J486" t="str">
        <f t="shared" si="45"/>
        <v>--</v>
      </c>
      <c r="K486">
        <f>IFERROR(IF(J486="--",IF(G486=H486,VLOOKUP(G486,RAW_c_TEB0187_REV01!L:N,3,0),SUM(VLOOKUP(H486,RAW_c_TEB0187_REV01!L:N,3,0),VLOOKUP(G486,RAW_c_TEB0187_REV01!L:N,3,0))),"---"),"---")</f>
        <v>51.707099999999997</v>
      </c>
      <c r="L486" t="str">
        <f t="shared" si="46"/>
        <v>J3-A1</v>
      </c>
      <c r="M486" t="str">
        <f>IFERROR(IF(
COUNTIF(B2B!H:H,(IF(K486&lt;&gt;"---",IF(INDEX(RAW_c_TEB0187_REV01!B:D,MATCH(H486,RAW_c_TEB0187_REV01!B:B,0),3)=L486,INDEX(
RAW_c_TEB0187_REV01!B:D,MATCH(H486,INDEX(RAW_c_TEB0187_REV01!B:B,MATCH(H486,RAW_c_TEB0187_REV01!B:B,)+1):'RAW_c_TEB0187_REV01'!B11557,)+MATCH(H486,RAW_c_TEB0187_REV01!B:B,),3),INDEX(RAW_c_TEB0187_REV01!B:D,MATCH(H486,RAW_c_TEB0187_REV01!B:B,0),3)),"---")))=1,"---",IF(K486&lt;&gt;"---",IF(INDEX(RAW_c_TEB0187_REV01!B:D,MATCH(H486,RAW_c_TEB0187_REV01!B:B,0),3)=L486,INDEX(
RAW_c_TEB0187_REV01!B:D,MATCH(H486,INDEX(RAW_c_TEB0187_REV01!B:B,MATCH(H486,RAW_c_TEB0187_REV01!B:B,)+1):'RAW_c_TEB0187_REV01'!B11557,)+MATCH(H486,RAW_c_TEB0187_REV01!B:B,),3),INDEX(RAW_c_TEB0187_REV01!B:D,MATCH(H486,RAW_c_TEB0187_REV01!B:B,0),3)),"---")),"---")</f>
        <v>U20-12</v>
      </c>
      <c r="N486" t="str">
        <f>IFERROR(IF(AND(B486="B2B",J486="--"),L486,IF(
COUNTIF(B2B!H:H,(IF(K486&lt;&gt;"---",IF(INDEX(RAW_c_TEB0187_REV01!B:D,MATCH(H486,RAW_c_TEB0187_REV01!B:B,0),3)=L486,INDEX(
RAW_c_TEB0187_REV01!B:D,MATCH(H486,INDEX(RAW_c_TEB0187_REV01!B:B,MATCH(H486,RAW_c_TEB0187_REV01!B:B,)+1):'RAW_c_TEB0187_REV01'!B11557,)+MATCH(H486,RAW_c_TEB0187_REV01!B:B,),3),INDEX(RAW_c_TEB0187_REV01!B:D,MATCH(H486,RAW_c_TEB0187_REV01!B:B,0),3)),"---")))=0,"---",IF(K486&lt;&gt;"---",IF(INDEX(RAW_c_TEB0187_REV01!B:D,MATCH(H486,RAW_c_TEB0187_REV01!B:B,0),3)=L486,INDEX(
RAW_c_TEB0187_REV01!B:D,MATCH(H486,INDEX(RAW_c_TEB0187_REV01!B:B,MATCH(H486,RAW_c_TEB0187_REV01!B:B,)+1):'RAW_c_TEB0187_REV01'!B11557,)+MATCH(H486,RAW_c_TEB0187_REV01!B:B,),3),INDEX(RAW_c_TEB0187_REV01!B:D,MATCH(H486,RAW_c_TEB0187_REV01!B:B,0),3)),"---"))),"---")</f>
        <v>J3-A1</v>
      </c>
      <c r="T486">
        <f>COUNTIF(RAW_c_TEB0187_REV01!B:B,G486)</f>
        <v>2</v>
      </c>
      <c r="U486" t="str">
        <f t="shared" si="47"/>
        <v>B2B-JTAG</v>
      </c>
    </row>
    <row r="487" spans="1:21" x14ac:dyDescent="0.25">
      <c r="A487" t="s">
        <v>6070</v>
      </c>
      <c r="B487" t="s">
        <v>39</v>
      </c>
      <c r="C487" t="s">
        <v>6069</v>
      </c>
      <c r="D487" t="s">
        <v>411</v>
      </c>
      <c r="E487" t="s">
        <v>171</v>
      </c>
      <c r="F487" t="str">
        <f t="shared" si="42"/>
        <v>J3-A2</v>
      </c>
      <c r="G487" t="str">
        <f>VLOOKUP(F487,RAW_c_TEB0187_REV01!A:B,2,0)</f>
        <v>JTAG_TCK</v>
      </c>
      <c r="H487" t="str">
        <f t="shared" si="43"/>
        <v>JTAG_TCK</v>
      </c>
      <c r="I487" t="str">
        <f t="shared" si="44"/>
        <v>--</v>
      </c>
      <c r="J487" t="str">
        <f t="shared" si="45"/>
        <v>--</v>
      </c>
      <c r="K487">
        <f>IFERROR(IF(J487="--",IF(G487=H487,VLOOKUP(G487,RAW_c_TEB0187_REV01!L:N,3,0),SUM(VLOOKUP(H487,RAW_c_TEB0187_REV01!L:N,3,0),VLOOKUP(G487,RAW_c_TEB0187_REV01!L:N,3,0))),"---"),"---")</f>
        <v>48.754800000000003</v>
      </c>
      <c r="L487" t="str">
        <f t="shared" si="46"/>
        <v>J3-A2</v>
      </c>
      <c r="M487" t="str">
        <f>IFERROR(IF(
COUNTIF(B2B!H:H,(IF(K487&lt;&gt;"---",IF(INDEX(RAW_c_TEB0187_REV01!B:D,MATCH(H487,RAW_c_TEB0187_REV01!B:B,0),3)=L487,INDEX(
RAW_c_TEB0187_REV01!B:D,MATCH(H487,INDEX(RAW_c_TEB0187_REV01!B:B,MATCH(H487,RAW_c_TEB0187_REV01!B:B,)+1):'RAW_c_TEB0187_REV01'!B11558,)+MATCH(H487,RAW_c_TEB0187_REV01!B:B,),3),INDEX(RAW_c_TEB0187_REV01!B:D,MATCH(H487,RAW_c_TEB0187_REV01!B:B,0),3)),"---")))=1,"---",IF(K487&lt;&gt;"---",IF(INDEX(RAW_c_TEB0187_REV01!B:D,MATCH(H487,RAW_c_TEB0187_REV01!B:B,0),3)=L487,INDEX(
RAW_c_TEB0187_REV01!B:D,MATCH(H487,INDEX(RAW_c_TEB0187_REV01!B:B,MATCH(H487,RAW_c_TEB0187_REV01!B:B,)+1):'RAW_c_TEB0187_REV01'!B11558,)+MATCH(H487,RAW_c_TEB0187_REV01!B:B,),3),INDEX(RAW_c_TEB0187_REV01!B:D,MATCH(H487,RAW_c_TEB0187_REV01!B:B,0),3)),"---")),"---")</f>
        <v>U20-9</v>
      </c>
      <c r="N487" t="str">
        <f>IFERROR(IF(AND(B487="B2B",J487="--"),L487,IF(
COUNTIF(B2B!H:H,(IF(K487&lt;&gt;"---",IF(INDEX(RAW_c_TEB0187_REV01!B:D,MATCH(H487,RAW_c_TEB0187_REV01!B:B,0),3)=L487,INDEX(
RAW_c_TEB0187_REV01!B:D,MATCH(H487,INDEX(RAW_c_TEB0187_REV01!B:B,MATCH(H487,RAW_c_TEB0187_REV01!B:B,)+1):'RAW_c_TEB0187_REV01'!B11558,)+MATCH(H487,RAW_c_TEB0187_REV01!B:B,),3),INDEX(RAW_c_TEB0187_REV01!B:D,MATCH(H487,RAW_c_TEB0187_REV01!B:B,0),3)),"---")))=0,"---",IF(K487&lt;&gt;"---",IF(INDEX(RAW_c_TEB0187_REV01!B:D,MATCH(H487,RAW_c_TEB0187_REV01!B:B,0),3)=L487,INDEX(
RAW_c_TEB0187_REV01!B:D,MATCH(H487,INDEX(RAW_c_TEB0187_REV01!B:B,MATCH(H487,RAW_c_TEB0187_REV01!B:B,)+1):'RAW_c_TEB0187_REV01'!B11558,)+MATCH(H487,RAW_c_TEB0187_REV01!B:B,),3),INDEX(RAW_c_TEB0187_REV01!B:D,MATCH(H487,RAW_c_TEB0187_REV01!B:B,0),3)),"---"))),"---")</f>
        <v>J3-A2</v>
      </c>
      <c r="T487">
        <f>COUNTIF(RAW_c_TEB0187_REV01!B:B,G487)</f>
        <v>2</v>
      </c>
      <c r="U487" t="str">
        <f t="shared" si="47"/>
        <v>B2B-JTAG</v>
      </c>
    </row>
    <row r="488" spans="1:21" x14ac:dyDescent="0.25">
      <c r="A488" t="s">
        <v>6071</v>
      </c>
      <c r="B488" t="s">
        <v>39</v>
      </c>
      <c r="C488" t="s">
        <v>6069</v>
      </c>
      <c r="D488" t="s">
        <v>411</v>
      </c>
      <c r="E488" t="s">
        <v>172</v>
      </c>
      <c r="F488" t="str">
        <f t="shared" si="42"/>
        <v>J3-A3</v>
      </c>
      <c r="G488" t="str">
        <f>VLOOKUP(F488,RAW_c_TEB0187_REV01!A:B,2,0)</f>
        <v>JTAG_TDO</v>
      </c>
      <c r="H488" t="str">
        <f t="shared" si="43"/>
        <v>JTAG_TDO</v>
      </c>
      <c r="I488" t="str">
        <f t="shared" si="44"/>
        <v>--</v>
      </c>
      <c r="J488" t="str">
        <f t="shared" si="45"/>
        <v>--</v>
      </c>
      <c r="K488">
        <f>IFERROR(IF(J488="--",IF(G488=H488,VLOOKUP(G488,RAW_c_TEB0187_REV01!L:N,3,0),SUM(VLOOKUP(H488,RAW_c_TEB0187_REV01!L:N,3,0),VLOOKUP(G488,RAW_c_TEB0187_REV01!L:N,3,0))),"---"),"---")</f>
        <v>49.828800000000001</v>
      </c>
      <c r="L488" t="str">
        <f t="shared" si="46"/>
        <v>J3-A3</v>
      </c>
      <c r="M488" t="str">
        <f>IFERROR(IF(
COUNTIF(B2B!H:H,(IF(K488&lt;&gt;"---",IF(INDEX(RAW_c_TEB0187_REV01!B:D,MATCH(H488,RAW_c_TEB0187_REV01!B:B,0),3)=L488,INDEX(
RAW_c_TEB0187_REV01!B:D,MATCH(H488,INDEX(RAW_c_TEB0187_REV01!B:B,MATCH(H488,RAW_c_TEB0187_REV01!B:B,)+1):'RAW_c_TEB0187_REV01'!B11559,)+MATCH(H488,RAW_c_TEB0187_REV01!B:B,),3),INDEX(RAW_c_TEB0187_REV01!B:D,MATCH(H488,RAW_c_TEB0187_REV01!B:B,0),3)),"---")))=1,"---",IF(K488&lt;&gt;"---",IF(INDEX(RAW_c_TEB0187_REV01!B:D,MATCH(H488,RAW_c_TEB0187_REV01!B:B,0),3)=L488,INDEX(
RAW_c_TEB0187_REV01!B:D,MATCH(H488,INDEX(RAW_c_TEB0187_REV01!B:B,MATCH(H488,RAW_c_TEB0187_REV01!B:B,)+1):'RAW_c_TEB0187_REV01'!B11559,)+MATCH(H488,RAW_c_TEB0187_REV01!B:B,),3),INDEX(RAW_c_TEB0187_REV01!B:D,MATCH(H488,RAW_c_TEB0187_REV01!B:B,0),3)),"---")),"---")</f>
        <v>U20-11</v>
      </c>
      <c r="N488" t="str">
        <f>IFERROR(IF(AND(B488="B2B",J488="--"),L488,IF(
COUNTIF(B2B!H:H,(IF(K488&lt;&gt;"---",IF(INDEX(RAW_c_TEB0187_REV01!B:D,MATCH(H488,RAW_c_TEB0187_REV01!B:B,0),3)=L488,INDEX(
RAW_c_TEB0187_REV01!B:D,MATCH(H488,INDEX(RAW_c_TEB0187_REV01!B:B,MATCH(H488,RAW_c_TEB0187_REV01!B:B,)+1):'RAW_c_TEB0187_REV01'!B11559,)+MATCH(H488,RAW_c_TEB0187_REV01!B:B,),3),INDEX(RAW_c_TEB0187_REV01!B:D,MATCH(H488,RAW_c_TEB0187_REV01!B:B,0),3)),"---")))=0,"---",IF(K488&lt;&gt;"---",IF(INDEX(RAW_c_TEB0187_REV01!B:D,MATCH(H488,RAW_c_TEB0187_REV01!B:B,0),3)=L488,INDEX(
RAW_c_TEB0187_REV01!B:D,MATCH(H488,INDEX(RAW_c_TEB0187_REV01!B:B,MATCH(H488,RAW_c_TEB0187_REV01!B:B,)+1):'RAW_c_TEB0187_REV01'!B11559,)+MATCH(H488,RAW_c_TEB0187_REV01!B:B,),3),INDEX(RAW_c_TEB0187_REV01!B:D,MATCH(H488,RAW_c_TEB0187_REV01!B:B,0),3)),"---"))),"---")</f>
        <v>J3-A3</v>
      </c>
      <c r="T488">
        <f>COUNTIF(RAW_c_TEB0187_REV01!B:B,G488)</f>
        <v>2</v>
      </c>
      <c r="U488" t="str">
        <f t="shared" si="47"/>
        <v>B2B-JTAG</v>
      </c>
    </row>
    <row r="489" spans="1:21" x14ac:dyDescent="0.25">
      <c r="A489" t="s">
        <v>6072</v>
      </c>
      <c r="B489" t="s">
        <v>39</v>
      </c>
      <c r="C489" t="s">
        <v>6069</v>
      </c>
      <c r="D489" t="s">
        <v>411</v>
      </c>
      <c r="E489" t="s">
        <v>173</v>
      </c>
      <c r="F489" t="str">
        <f t="shared" si="42"/>
        <v>J3-A4</v>
      </c>
      <c r="G489" t="str">
        <f>VLOOKUP(F489,RAW_c_TEB0187_REV01!A:B,2,0)</f>
        <v>JTAG_TDI</v>
      </c>
      <c r="H489" t="str">
        <f t="shared" si="43"/>
        <v>JTAG_TDI</v>
      </c>
      <c r="I489" t="str">
        <f t="shared" si="44"/>
        <v>--</v>
      </c>
      <c r="J489" t="str">
        <f t="shared" si="45"/>
        <v>--</v>
      </c>
      <c r="K489">
        <f>IFERROR(IF(J489="--",IF(G489=H489,VLOOKUP(G489,RAW_c_TEB0187_REV01!L:N,3,0),SUM(VLOOKUP(H489,RAW_c_TEB0187_REV01!L:N,3,0),VLOOKUP(G489,RAW_c_TEB0187_REV01!L:N,3,0))),"---"),"---")</f>
        <v>48.590400000000002</v>
      </c>
      <c r="L489" t="str">
        <f t="shared" si="46"/>
        <v>J3-A4</v>
      </c>
      <c r="M489" t="str">
        <f>IFERROR(IF(
COUNTIF(B2B!H:H,(IF(K489&lt;&gt;"---",IF(INDEX(RAW_c_TEB0187_REV01!B:D,MATCH(H489,RAW_c_TEB0187_REV01!B:B,0),3)=L489,INDEX(
RAW_c_TEB0187_REV01!B:D,MATCH(H489,INDEX(RAW_c_TEB0187_REV01!B:B,MATCH(H489,RAW_c_TEB0187_REV01!B:B,)+1):'RAW_c_TEB0187_REV01'!B11560,)+MATCH(H489,RAW_c_TEB0187_REV01!B:B,),3),INDEX(RAW_c_TEB0187_REV01!B:D,MATCH(H489,RAW_c_TEB0187_REV01!B:B,0),3)),"---")))=1,"---",IF(K489&lt;&gt;"---",IF(INDEX(RAW_c_TEB0187_REV01!B:D,MATCH(H489,RAW_c_TEB0187_REV01!B:B,0),3)=L489,INDEX(
RAW_c_TEB0187_REV01!B:D,MATCH(H489,INDEX(RAW_c_TEB0187_REV01!B:B,MATCH(H489,RAW_c_TEB0187_REV01!B:B,)+1):'RAW_c_TEB0187_REV01'!B11560,)+MATCH(H489,RAW_c_TEB0187_REV01!B:B,),3),INDEX(RAW_c_TEB0187_REV01!B:D,MATCH(H489,RAW_c_TEB0187_REV01!B:B,0),3)),"---")),"---")</f>
        <v>U20-10</v>
      </c>
      <c r="N489" t="str">
        <f>IFERROR(IF(AND(B489="B2B",J489="--"),L489,IF(
COUNTIF(B2B!H:H,(IF(K489&lt;&gt;"---",IF(INDEX(RAW_c_TEB0187_REV01!B:D,MATCH(H489,RAW_c_TEB0187_REV01!B:B,0),3)=L489,INDEX(
RAW_c_TEB0187_REV01!B:D,MATCH(H489,INDEX(RAW_c_TEB0187_REV01!B:B,MATCH(H489,RAW_c_TEB0187_REV01!B:B,)+1):'RAW_c_TEB0187_REV01'!B11560,)+MATCH(H489,RAW_c_TEB0187_REV01!B:B,),3),INDEX(RAW_c_TEB0187_REV01!B:D,MATCH(H489,RAW_c_TEB0187_REV01!B:B,0),3)),"---")))=0,"---",IF(K489&lt;&gt;"---",IF(INDEX(RAW_c_TEB0187_REV01!B:D,MATCH(H489,RAW_c_TEB0187_REV01!B:B,0),3)=L489,INDEX(
RAW_c_TEB0187_REV01!B:D,MATCH(H489,INDEX(RAW_c_TEB0187_REV01!B:B,MATCH(H489,RAW_c_TEB0187_REV01!B:B,)+1):'RAW_c_TEB0187_REV01'!B11560,)+MATCH(H489,RAW_c_TEB0187_REV01!B:B,),3),INDEX(RAW_c_TEB0187_REV01!B:D,MATCH(H489,RAW_c_TEB0187_REV01!B:B,0),3)),"---"))),"---")</f>
        <v>J3-A4</v>
      </c>
      <c r="T489">
        <f>COUNTIF(RAW_c_TEB0187_REV01!B:B,G489)</f>
        <v>2</v>
      </c>
      <c r="U489" t="str">
        <f t="shared" si="47"/>
        <v>B2B-JTAG</v>
      </c>
    </row>
    <row r="490" spans="1:21" x14ac:dyDescent="0.25">
      <c r="A490" t="s">
        <v>6073</v>
      </c>
      <c r="B490" t="s">
        <v>39</v>
      </c>
      <c r="C490" t="s">
        <v>5619</v>
      </c>
      <c r="D490" t="s">
        <v>411</v>
      </c>
      <c r="E490" t="s">
        <v>174</v>
      </c>
      <c r="F490" t="str">
        <f t="shared" si="42"/>
        <v>J3-A5</v>
      </c>
      <c r="G490" t="str">
        <f>VLOOKUP(F490,RAW_c_TEB0187_REV01!A:B,2,0)</f>
        <v>HPS_COLD_RST</v>
      </c>
      <c r="H490" t="str">
        <f t="shared" si="43"/>
        <v>HPS_COLD_RST</v>
      </c>
      <c r="I490" t="str">
        <f t="shared" si="44"/>
        <v>--</v>
      </c>
      <c r="J490" t="str">
        <f t="shared" si="45"/>
        <v>--</v>
      </c>
      <c r="K490">
        <f>IFERROR(IF(J490="--",IF(G490=H490,VLOOKUP(G490,RAW_c_TEB0187_REV01!L:N,3,0),SUM(VLOOKUP(H490,RAW_c_TEB0187_REV01!L:N,3,0),VLOOKUP(G490,RAW_c_TEB0187_REV01!L:N,3,0))),"---"),"---")</f>
        <v>65.031099999999995</v>
      </c>
      <c r="L490" t="str">
        <f t="shared" si="46"/>
        <v>J3-A5</v>
      </c>
      <c r="M490" t="str">
        <f>IFERROR(IF(
COUNTIF(B2B!H:H,(IF(K490&lt;&gt;"---",IF(INDEX(RAW_c_TEB0187_REV01!B:D,MATCH(H490,RAW_c_TEB0187_REV01!B:B,0),3)=L490,INDEX(
RAW_c_TEB0187_REV01!B:D,MATCH(H490,INDEX(RAW_c_TEB0187_REV01!B:B,MATCH(H490,RAW_c_TEB0187_REV01!B:B,)+1):'RAW_c_TEB0187_REV01'!B11561,)+MATCH(H490,RAW_c_TEB0187_REV01!B:B,),3),INDEX(RAW_c_TEB0187_REV01!B:D,MATCH(H490,RAW_c_TEB0187_REV01!B:B,0),3)),"---")))=1,"---",IF(K490&lt;&gt;"---",IF(INDEX(RAW_c_TEB0187_REV01!B:D,MATCH(H490,RAW_c_TEB0187_REV01!B:B,0),3)=L490,INDEX(
RAW_c_TEB0187_REV01!B:D,MATCH(H490,INDEX(RAW_c_TEB0187_REV01!B:B,MATCH(H490,RAW_c_TEB0187_REV01!B:B,)+1):'RAW_c_TEB0187_REV01'!B11561,)+MATCH(H490,RAW_c_TEB0187_REV01!B:B,),3),INDEX(RAW_c_TEB0187_REV01!B:D,MATCH(H490,RAW_c_TEB0187_REV01!B:B,0),3)),"---")),"---")</f>
        <v>C74-2</v>
      </c>
      <c r="N490" t="str">
        <f>IFERROR(IF(AND(B490="B2B",J490="--"),L490,IF(
COUNTIF(B2B!H:H,(IF(K490&lt;&gt;"---",IF(INDEX(RAW_c_TEB0187_REV01!B:D,MATCH(H490,RAW_c_TEB0187_REV01!B:B,0),3)=L490,INDEX(
RAW_c_TEB0187_REV01!B:D,MATCH(H490,INDEX(RAW_c_TEB0187_REV01!B:B,MATCH(H490,RAW_c_TEB0187_REV01!B:B,)+1):'RAW_c_TEB0187_REV01'!B11561,)+MATCH(H490,RAW_c_TEB0187_REV01!B:B,),3),INDEX(RAW_c_TEB0187_REV01!B:D,MATCH(H490,RAW_c_TEB0187_REV01!B:B,0),3)),"---")))=0,"---",IF(K490&lt;&gt;"---",IF(INDEX(RAW_c_TEB0187_REV01!B:D,MATCH(H490,RAW_c_TEB0187_REV01!B:B,0),3)=L490,INDEX(
RAW_c_TEB0187_REV01!B:D,MATCH(H490,INDEX(RAW_c_TEB0187_REV01!B:B,MATCH(H490,RAW_c_TEB0187_REV01!B:B,)+1):'RAW_c_TEB0187_REV01'!B11561,)+MATCH(H490,RAW_c_TEB0187_REV01!B:B,),3),INDEX(RAW_c_TEB0187_REV01!B:D,MATCH(H490,RAW_c_TEB0187_REV01!B:B,0),3)),"---"))),"---")</f>
        <v>J3-A5</v>
      </c>
      <c r="T490">
        <f>COUNTIF(RAW_c_TEB0187_REV01!B:B,G490)</f>
        <v>4</v>
      </c>
      <c r="U490" t="str">
        <f t="shared" si="47"/>
        <v>B2B-IO</v>
      </c>
    </row>
    <row r="491" spans="1:21" x14ac:dyDescent="0.25">
      <c r="A491" t="s">
        <v>6074</v>
      </c>
      <c r="B491" t="s">
        <v>39</v>
      </c>
      <c r="C491" t="s">
        <v>5619</v>
      </c>
      <c r="D491" t="s">
        <v>411</v>
      </c>
      <c r="E491" t="s">
        <v>175</v>
      </c>
      <c r="F491" t="str">
        <f t="shared" si="42"/>
        <v>J3-A6</v>
      </c>
      <c r="G491" t="str">
        <f>VLOOKUP(F491,RAW_c_TEB0187_REV01!A:B,2,0)</f>
        <v>SDM_RESTORE</v>
      </c>
      <c r="H491" t="str">
        <f t="shared" si="43"/>
        <v>SDM_RESTORE</v>
      </c>
      <c r="I491" t="str">
        <f t="shared" si="44"/>
        <v>--</v>
      </c>
      <c r="J491" t="str">
        <f t="shared" si="45"/>
        <v>--</v>
      </c>
      <c r="K491">
        <f>IFERROR(IF(J491="--",IF(G491=H491,VLOOKUP(G491,RAW_c_TEB0187_REV01!L:N,3,0),SUM(VLOOKUP(H491,RAW_c_TEB0187_REV01!L:N,3,0),VLOOKUP(G491,RAW_c_TEB0187_REV01!L:N,3,0))),"---"),"---")</f>
        <v>66.285499999999999</v>
      </c>
      <c r="L491" t="str">
        <f t="shared" si="46"/>
        <v>J3-A6</v>
      </c>
      <c r="M491" t="str">
        <f>IFERROR(IF(
COUNTIF(B2B!H:H,(IF(K491&lt;&gt;"---",IF(INDEX(RAW_c_TEB0187_REV01!B:D,MATCH(H491,RAW_c_TEB0187_REV01!B:B,0),3)=L491,INDEX(
RAW_c_TEB0187_REV01!B:D,MATCH(H491,INDEX(RAW_c_TEB0187_REV01!B:B,MATCH(H491,RAW_c_TEB0187_REV01!B:B,)+1):'RAW_c_TEB0187_REV01'!B11562,)+MATCH(H491,RAW_c_TEB0187_REV01!B:B,),3),INDEX(RAW_c_TEB0187_REV01!B:D,MATCH(H491,RAW_c_TEB0187_REV01!B:B,0),3)),"---")))=1,"---",IF(K491&lt;&gt;"---",IF(INDEX(RAW_c_TEB0187_REV01!B:D,MATCH(H491,RAW_c_TEB0187_REV01!B:B,0),3)=L491,INDEX(
RAW_c_TEB0187_REV01!B:D,MATCH(H491,INDEX(RAW_c_TEB0187_REV01!B:B,MATCH(H491,RAW_c_TEB0187_REV01!B:B,)+1):'RAW_c_TEB0187_REV01'!B11562,)+MATCH(H491,RAW_c_TEB0187_REV01!B:B,),3),INDEX(RAW_c_TEB0187_REV01!B:D,MATCH(H491,RAW_c_TEB0187_REV01!B:B,0),3)),"---")),"---")</f>
        <v>R20-2</v>
      </c>
      <c r="N491" t="str">
        <f>IFERROR(IF(AND(B491="B2B",J491="--"),L491,IF(
COUNTIF(B2B!H:H,(IF(K491&lt;&gt;"---",IF(INDEX(RAW_c_TEB0187_REV01!B:D,MATCH(H491,RAW_c_TEB0187_REV01!B:B,0),3)=L491,INDEX(
RAW_c_TEB0187_REV01!B:D,MATCH(H491,INDEX(RAW_c_TEB0187_REV01!B:B,MATCH(H491,RAW_c_TEB0187_REV01!B:B,)+1):'RAW_c_TEB0187_REV01'!B11562,)+MATCH(H491,RAW_c_TEB0187_REV01!B:B,),3),INDEX(RAW_c_TEB0187_REV01!B:D,MATCH(H491,RAW_c_TEB0187_REV01!B:B,0),3)),"---")))=0,"---",IF(K491&lt;&gt;"---",IF(INDEX(RAW_c_TEB0187_REV01!B:D,MATCH(H491,RAW_c_TEB0187_REV01!B:B,0),3)=L491,INDEX(
RAW_c_TEB0187_REV01!B:D,MATCH(H491,INDEX(RAW_c_TEB0187_REV01!B:B,MATCH(H491,RAW_c_TEB0187_REV01!B:B,)+1):'RAW_c_TEB0187_REV01'!B11562,)+MATCH(H491,RAW_c_TEB0187_REV01!B:B,),3),INDEX(RAW_c_TEB0187_REV01!B:D,MATCH(H491,RAW_c_TEB0187_REV01!B:B,0),3)),"---"))),"---")</f>
        <v>J3-A6</v>
      </c>
      <c r="T491">
        <f>COUNTIF(RAW_c_TEB0187_REV01!B:B,G491)</f>
        <v>3</v>
      </c>
      <c r="U491" t="str">
        <f t="shared" si="47"/>
        <v>B2B-IO</v>
      </c>
    </row>
    <row r="492" spans="1:21" x14ac:dyDescent="0.25">
      <c r="A492" t="s">
        <v>6075</v>
      </c>
      <c r="B492" t="s">
        <v>39</v>
      </c>
      <c r="C492" t="s">
        <v>5619</v>
      </c>
      <c r="D492" t="s">
        <v>411</v>
      </c>
      <c r="E492" t="s">
        <v>176</v>
      </c>
      <c r="F492" t="str">
        <f t="shared" si="42"/>
        <v>J3-A7</v>
      </c>
      <c r="G492" t="str">
        <f>VLOOKUP(F492,RAW_c_TEB0187_REV01!A:B,2,0)</f>
        <v>NCONFIG</v>
      </c>
      <c r="H492" t="str">
        <f t="shared" si="43"/>
        <v>NCONFIG</v>
      </c>
      <c r="I492" t="str">
        <f t="shared" si="44"/>
        <v>--</v>
      </c>
      <c r="J492" t="str">
        <f t="shared" si="45"/>
        <v>--</v>
      </c>
      <c r="K492">
        <f>IFERROR(IF(J492="--",IF(G492=H492,VLOOKUP(G492,RAW_c_TEB0187_REV01!L:N,3,0),SUM(VLOOKUP(H492,RAW_c_TEB0187_REV01!L:N,3,0),VLOOKUP(G492,RAW_c_TEB0187_REV01!L:N,3,0))),"---"),"---")</f>
        <v>108.90009999999999</v>
      </c>
      <c r="L492" t="str">
        <f t="shared" si="46"/>
        <v>J3-A7</v>
      </c>
      <c r="M492" t="str">
        <f>IFERROR(IF(
COUNTIF(B2B!H:H,(IF(K492&lt;&gt;"---",IF(INDEX(RAW_c_TEB0187_REV01!B:D,MATCH(H492,RAW_c_TEB0187_REV01!B:B,0),3)=L492,INDEX(
RAW_c_TEB0187_REV01!B:D,MATCH(H492,INDEX(RAW_c_TEB0187_REV01!B:B,MATCH(H492,RAW_c_TEB0187_REV01!B:B,)+1):'RAW_c_TEB0187_REV01'!B11563,)+MATCH(H492,RAW_c_TEB0187_REV01!B:B,),3),INDEX(RAW_c_TEB0187_REV01!B:D,MATCH(H492,RAW_c_TEB0187_REV01!B:B,0),3)),"---")))=1,"---",IF(K492&lt;&gt;"---",IF(INDEX(RAW_c_TEB0187_REV01!B:D,MATCH(H492,RAW_c_TEB0187_REV01!B:B,0),3)=L492,INDEX(
RAW_c_TEB0187_REV01!B:D,MATCH(H492,INDEX(RAW_c_TEB0187_REV01!B:B,MATCH(H492,RAW_c_TEB0187_REV01!B:B,)+1):'RAW_c_TEB0187_REV01'!B11563,)+MATCH(H492,RAW_c_TEB0187_REV01!B:B,),3),INDEX(RAW_c_TEB0187_REV01!B:D,MATCH(H492,RAW_c_TEB0187_REV01!B:B,0),3)),"---")),"---")</f>
        <v>C99-2</v>
      </c>
      <c r="N492" t="str">
        <f>IFERROR(IF(AND(B492="B2B",J492="--"),L492,IF(
COUNTIF(B2B!H:H,(IF(K492&lt;&gt;"---",IF(INDEX(RAW_c_TEB0187_REV01!B:D,MATCH(H492,RAW_c_TEB0187_REV01!B:B,0),3)=L492,INDEX(
RAW_c_TEB0187_REV01!B:D,MATCH(H492,INDEX(RAW_c_TEB0187_REV01!B:B,MATCH(H492,RAW_c_TEB0187_REV01!B:B,)+1):'RAW_c_TEB0187_REV01'!B11563,)+MATCH(H492,RAW_c_TEB0187_REV01!B:B,),3),INDEX(RAW_c_TEB0187_REV01!B:D,MATCH(H492,RAW_c_TEB0187_REV01!B:B,0),3)),"---")))=0,"---",IF(K492&lt;&gt;"---",IF(INDEX(RAW_c_TEB0187_REV01!B:D,MATCH(H492,RAW_c_TEB0187_REV01!B:B,0),3)=L492,INDEX(
RAW_c_TEB0187_REV01!B:D,MATCH(H492,INDEX(RAW_c_TEB0187_REV01!B:B,MATCH(H492,RAW_c_TEB0187_REV01!B:B,)+1):'RAW_c_TEB0187_REV01'!B11563,)+MATCH(H492,RAW_c_TEB0187_REV01!B:B,),3),INDEX(RAW_c_TEB0187_REV01!B:D,MATCH(H492,RAW_c_TEB0187_REV01!B:B,0),3)),"---"))),"---")</f>
        <v>J3-A7</v>
      </c>
      <c r="T492">
        <f>COUNTIF(RAW_c_TEB0187_REV01!B:B,G492)</f>
        <v>4</v>
      </c>
      <c r="U492" t="str">
        <f t="shared" si="47"/>
        <v>B2B-IO</v>
      </c>
    </row>
    <row r="493" spans="1:21" x14ac:dyDescent="0.25">
      <c r="A493" t="s">
        <v>6076</v>
      </c>
      <c r="B493" t="s">
        <v>39</v>
      </c>
      <c r="C493" t="s">
        <v>433</v>
      </c>
      <c r="D493" t="s">
        <v>411</v>
      </c>
      <c r="E493" t="s">
        <v>177</v>
      </c>
      <c r="F493" t="str">
        <f t="shared" si="42"/>
        <v>J3-A8</v>
      </c>
      <c r="G493" t="str">
        <f>VLOOKUP(F493,RAW_c_TEB0187_REV01!A:B,2,0)</f>
        <v>GND</v>
      </c>
      <c r="H493" t="str">
        <f t="shared" si="43"/>
        <v>GND</v>
      </c>
      <c r="I493" t="str">
        <f t="shared" si="44"/>
        <v>--</v>
      </c>
      <c r="J493" t="str">
        <f t="shared" si="45"/>
        <v>---</v>
      </c>
      <c r="K493" t="str">
        <f>IFERROR(IF(J493="--",IF(G493=H493,VLOOKUP(G493,RAW_c_TEB0187_REV01!L:N,3,0),SUM(VLOOKUP(H493,RAW_c_TEB0187_REV01!L:N,3,0),VLOOKUP(G493,RAW_c_TEB0187_REV01!L:N,3,0))),"---"),"---")</f>
        <v>---</v>
      </c>
      <c r="L493" t="str">
        <f t="shared" si="46"/>
        <v>J3-A8</v>
      </c>
      <c r="M493" t="str">
        <f>IFERROR(IF(
COUNTIF(B2B!H:H,(IF(K493&lt;&gt;"---",IF(INDEX(RAW_c_TEB0187_REV01!B:D,MATCH(H493,RAW_c_TEB0187_REV01!B:B,0),3)=L493,INDEX(
RAW_c_TEB0187_REV01!B:D,MATCH(H493,INDEX(RAW_c_TEB0187_REV01!B:B,MATCH(H493,RAW_c_TEB0187_REV01!B:B,)+1):'RAW_c_TEB0187_REV01'!B11564,)+MATCH(H493,RAW_c_TEB0187_REV01!B:B,),3),INDEX(RAW_c_TEB0187_REV01!B:D,MATCH(H493,RAW_c_TEB0187_REV01!B:B,0),3)),"---")))=1,"---",IF(K493&lt;&gt;"---",IF(INDEX(RAW_c_TEB0187_REV01!B:D,MATCH(H493,RAW_c_TEB0187_REV01!B:B,0),3)=L493,INDEX(
RAW_c_TEB0187_REV01!B:D,MATCH(H493,INDEX(RAW_c_TEB0187_REV01!B:B,MATCH(H493,RAW_c_TEB0187_REV01!B:B,)+1):'RAW_c_TEB0187_REV01'!B11564,)+MATCH(H493,RAW_c_TEB0187_REV01!B:B,),3),INDEX(RAW_c_TEB0187_REV01!B:D,MATCH(H493,RAW_c_TEB0187_REV01!B:B,0),3)),"---")),"---")</f>
        <v>---</v>
      </c>
      <c r="N493" t="str">
        <f>IFERROR(IF(AND(B493="B2B",J493="--"),L493,IF(
COUNTIF(B2B!H:H,(IF(K493&lt;&gt;"---",IF(INDEX(RAW_c_TEB0187_REV01!B:D,MATCH(H493,RAW_c_TEB0187_REV01!B:B,0),3)=L493,INDEX(
RAW_c_TEB0187_REV01!B:D,MATCH(H493,INDEX(RAW_c_TEB0187_REV01!B:B,MATCH(H493,RAW_c_TEB0187_REV01!B:B,)+1):'RAW_c_TEB0187_REV01'!B11564,)+MATCH(H493,RAW_c_TEB0187_REV01!B:B,),3),INDEX(RAW_c_TEB0187_REV01!B:D,MATCH(H493,RAW_c_TEB0187_REV01!B:B,0),3)),"---")))=0,"---",IF(K493&lt;&gt;"---",IF(INDEX(RAW_c_TEB0187_REV01!B:D,MATCH(H493,RAW_c_TEB0187_REV01!B:B,0),3)=L493,INDEX(
RAW_c_TEB0187_REV01!B:D,MATCH(H493,INDEX(RAW_c_TEB0187_REV01!B:B,MATCH(H493,RAW_c_TEB0187_REV01!B:B,)+1):'RAW_c_TEB0187_REV01'!B11564,)+MATCH(H493,RAW_c_TEB0187_REV01!B:B,),3),INDEX(RAW_c_TEB0187_REV01!B:D,MATCH(H493,RAW_c_TEB0187_REV01!B:B,0),3)),"---"))),"---")</f>
        <v>---</v>
      </c>
      <c r="T493">
        <f>COUNTIF(RAW_c_TEB0187_REV01!B:B,G493)</f>
        <v>1098</v>
      </c>
      <c r="U493" t="str">
        <f t="shared" si="47"/>
        <v>B2B-GND</v>
      </c>
    </row>
    <row r="494" spans="1:21" x14ac:dyDescent="0.25">
      <c r="A494" t="s">
        <v>6077</v>
      </c>
      <c r="B494" t="s">
        <v>39</v>
      </c>
      <c r="C494" t="s">
        <v>5619</v>
      </c>
      <c r="D494" t="s">
        <v>411</v>
      </c>
      <c r="E494" t="s">
        <v>178</v>
      </c>
      <c r="F494" t="str">
        <f t="shared" si="42"/>
        <v>J3-A9</v>
      </c>
      <c r="G494" t="str">
        <f>VLOOKUP(F494,RAW_c_TEB0187_REV01!A:B,2,0)</f>
        <v>QSFP_MODPRS</v>
      </c>
      <c r="H494" t="str">
        <f t="shared" si="43"/>
        <v>QSFP_MODPRS</v>
      </c>
      <c r="I494" t="str">
        <f t="shared" si="44"/>
        <v>--</v>
      </c>
      <c r="J494" t="str">
        <f t="shared" si="45"/>
        <v>--</v>
      </c>
      <c r="K494">
        <f>IFERROR(IF(J494="--",IF(G494=H494,VLOOKUP(G494,RAW_c_TEB0187_REV01!L:N,3,0),SUM(VLOOKUP(H494,RAW_c_TEB0187_REV01!L:N,3,0),VLOOKUP(G494,RAW_c_TEB0187_REV01!L:N,3,0))),"---"),"---")</f>
        <v>20.585899999999999</v>
      </c>
      <c r="L494" t="str">
        <f t="shared" si="46"/>
        <v>J3-A9</v>
      </c>
      <c r="M494" t="str">
        <f>IFERROR(IF(
COUNTIF(B2B!H:H,(IF(K494&lt;&gt;"---",IF(INDEX(RAW_c_TEB0187_REV01!B:D,MATCH(H494,RAW_c_TEB0187_REV01!B:B,0),3)=L494,INDEX(
RAW_c_TEB0187_REV01!B:D,MATCH(H494,INDEX(RAW_c_TEB0187_REV01!B:B,MATCH(H494,RAW_c_TEB0187_REV01!B:B,)+1):'RAW_c_TEB0187_REV01'!B11565,)+MATCH(H494,RAW_c_TEB0187_REV01!B:B,),3),INDEX(RAW_c_TEB0187_REV01!B:D,MATCH(H494,RAW_c_TEB0187_REV01!B:B,0),3)),"---")))=1,"---",IF(K494&lt;&gt;"---",IF(INDEX(RAW_c_TEB0187_REV01!B:D,MATCH(H494,RAW_c_TEB0187_REV01!B:B,0),3)=L494,INDEX(
RAW_c_TEB0187_REV01!B:D,MATCH(H494,INDEX(RAW_c_TEB0187_REV01!B:B,MATCH(H494,RAW_c_TEB0187_REV01!B:B,)+1):'RAW_c_TEB0187_REV01'!B11565,)+MATCH(H494,RAW_c_TEB0187_REV01!B:B,),3),INDEX(RAW_c_TEB0187_REV01!B:D,MATCH(H494,RAW_c_TEB0187_REV01!B:B,0),3)),"---")),"---")</f>
        <v>J18-27</v>
      </c>
      <c r="N494" t="str">
        <f>IFERROR(IF(AND(B494="B2B",J494="--"),L494,IF(
COUNTIF(B2B!H:H,(IF(K494&lt;&gt;"---",IF(INDEX(RAW_c_TEB0187_REV01!B:D,MATCH(H494,RAW_c_TEB0187_REV01!B:B,0),3)=L494,INDEX(
RAW_c_TEB0187_REV01!B:D,MATCH(H494,INDEX(RAW_c_TEB0187_REV01!B:B,MATCH(H494,RAW_c_TEB0187_REV01!B:B,)+1):'RAW_c_TEB0187_REV01'!B11565,)+MATCH(H494,RAW_c_TEB0187_REV01!B:B,),3),INDEX(RAW_c_TEB0187_REV01!B:D,MATCH(H494,RAW_c_TEB0187_REV01!B:B,0),3)),"---")))=0,"---",IF(K494&lt;&gt;"---",IF(INDEX(RAW_c_TEB0187_REV01!B:D,MATCH(H494,RAW_c_TEB0187_REV01!B:B,0),3)=L494,INDEX(
RAW_c_TEB0187_REV01!B:D,MATCH(H494,INDEX(RAW_c_TEB0187_REV01!B:B,MATCH(H494,RAW_c_TEB0187_REV01!B:B,)+1):'RAW_c_TEB0187_REV01'!B11565,)+MATCH(H494,RAW_c_TEB0187_REV01!B:B,),3),INDEX(RAW_c_TEB0187_REV01!B:D,MATCH(H494,RAW_c_TEB0187_REV01!B:B,0),3)),"---"))),"---")</f>
        <v>J3-A9</v>
      </c>
      <c r="T494">
        <f>COUNTIF(RAW_c_TEB0187_REV01!B:B,G494)</f>
        <v>3</v>
      </c>
      <c r="U494" t="str">
        <f t="shared" si="47"/>
        <v>B2B-IO</v>
      </c>
    </row>
    <row r="495" spans="1:21" x14ac:dyDescent="0.25">
      <c r="A495" t="s">
        <v>6078</v>
      </c>
      <c r="B495" t="s">
        <v>39</v>
      </c>
      <c r="C495" t="s">
        <v>5619</v>
      </c>
      <c r="D495" t="s">
        <v>411</v>
      </c>
      <c r="E495" t="s">
        <v>179</v>
      </c>
      <c r="F495" t="str">
        <f t="shared" si="42"/>
        <v>J3-A10</v>
      </c>
      <c r="G495" t="str">
        <f>VLOOKUP(F495,RAW_c_TEB0187_REV01!A:B,2,0)</f>
        <v>SSD1_PERSTn</v>
      </c>
      <c r="H495" t="str">
        <f t="shared" si="43"/>
        <v>SSD1_PERSTn</v>
      </c>
      <c r="I495" t="str">
        <f t="shared" si="44"/>
        <v>--</v>
      </c>
      <c r="J495" t="str">
        <f t="shared" si="45"/>
        <v>--</v>
      </c>
      <c r="K495">
        <f>IFERROR(IF(J495="--",IF(G495=H495,VLOOKUP(G495,RAW_c_TEB0187_REV01!L:N,3,0),SUM(VLOOKUP(H495,RAW_c_TEB0187_REV01!L:N,3,0),VLOOKUP(G495,RAW_c_TEB0187_REV01!L:N,3,0))),"---"),"---")</f>
        <v>50.746400000000001</v>
      </c>
      <c r="L495" t="str">
        <f t="shared" si="46"/>
        <v>J3-A10</v>
      </c>
      <c r="M495" t="str">
        <f>IFERROR(IF(
COUNTIF(B2B!H:H,(IF(K495&lt;&gt;"---",IF(INDEX(RAW_c_TEB0187_REV01!B:D,MATCH(H495,RAW_c_TEB0187_REV01!B:B,0),3)=L495,INDEX(
RAW_c_TEB0187_REV01!B:D,MATCH(H495,INDEX(RAW_c_TEB0187_REV01!B:B,MATCH(H495,RAW_c_TEB0187_REV01!B:B,)+1):'RAW_c_TEB0187_REV01'!B11566,)+MATCH(H495,RAW_c_TEB0187_REV01!B:B,),3),INDEX(RAW_c_TEB0187_REV01!B:D,MATCH(H495,RAW_c_TEB0187_REV01!B:B,0),3)),"---")))=1,"---",IF(K495&lt;&gt;"---",IF(INDEX(RAW_c_TEB0187_REV01!B:D,MATCH(H495,RAW_c_TEB0187_REV01!B:B,0),3)=L495,INDEX(
RAW_c_TEB0187_REV01!B:D,MATCH(H495,INDEX(RAW_c_TEB0187_REV01!B:B,MATCH(H495,RAW_c_TEB0187_REV01!B:B,)+1):'RAW_c_TEB0187_REV01'!B11566,)+MATCH(H495,RAW_c_TEB0187_REV01!B:B,),3),INDEX(RAW_c_TEB0187_REV01!B:D,MATCH(H495,RAW_c_TEB0187_REV01!B:B,0),3)),"---")),"---")</f>
        <v>U1-50</v>
      </c>
      <c r="N495" t="str">
        <f>IFERROR(IF(AND(B495="B2B",J495="--"),L495,IF(
COUNTIF(B2B!H:H,(IF(K495&lt;&gt;"---",IF(INDEX(RAW_c_TEB0187_REV01!B:D,MATCH(H495,RAW_c_TEB0187_REV01!B:B,0),3)=L495,INDEX(
RAW_c_TEB0187_REV01!B:D,MATCH(H495,INDEX(RAW_c_TEB0187_REV01!B:B,MATCH(H495,RAW_c_TEB0187_REV01!B:B,)+1):'RAW_c_TEB0187_REV01'!B11566,)+MATCH(H495,RAW_c_TEB0187_REV01!B:B,),3),INDEX(RAW_c_TEB0187_REV01!B:D,MATCH(H495,RAW_c_TEB0187_REV01!B:B,0),3)),"---")))=0,"---",IF(K495&lt;&gt;"---",IF(INDEX(RAW_c_TEB0187_REV01!B:D,MATCH(H495,RAW_c_TEB0187_REV01!B:B,0),3)=L495,INDEX(
RAW_c_TEB0187_REV01!B:D,MATCH(H495,INDEX(RAW_c_TEB0187_REV01!B:B,MATCH(H495,RAW_c_TEB0187_REV01!B:B,)+1):'RAW_c_TEB0187_REV01'!B11566,)+MATCH(H495,RAW_c_TEB0187_REV01!B:B,),3),INDEX(RAW_c_TEB0187_REV01!B:D,MATCH(H495,RAW_c_TEB0187_REV01!B:B,0),3)),"---"))),"---")</f>
        <v>J3-A10</v>
      </c>
      <c r="T495">
        <f>COUNTIF(RAW_c_TEB0187_REV01!B:B,G495)</f>
        <v>3</v>
      </c>
      <c r="U495" t="str">
        <f t="shared" si="47"/>
        <v>B2B-IO</v>
      </c>
    </row>
    <row r="496" spans="1:21" x14ac:dyDescent="0.25">
      <c r="A496" t="s">
        <v>6079</v>
      </c>
      <c r="B496" t="s">
        <v>39</v>
      </c>
      <c r="C496" t="s">
        <v>5619</v>
      </c>
      <c r="D496" t="s">
        <v>411</v>
      </c>
      <c r="E496" t="s">
        <v>180</v>
      </c>
      <c r="F496" t="str">
        <f t="shared" si="42"/>
        <v>J3-A11</v>
      </c>
      <c r="G496" t="str">
        <f>VLOOKUP(F496,RAW_c_TEB0187_REV01!A:B,2,0)</f>
        <v>QSFP_RESET</v>
      </c>
      <c r="H496" t="str">
        <f t="shared" si="43"/>
        <v>QSFP_RESET</v>
      </c>
      <c r="I496" t="str">
        <f t="shared" si="44"/>
        <v>--</v>
      </c>
      <c r="J496" t="str">
        <f t="shared" si="45"/>
        <v>--</v>
      </c>
      <c r="K496">
        <f>IFERROR(IF(J496="--",IF(G496=H496,VLOOKUP(G496,RAW_c_TEB0187_REV01!L:N,3,0),SUM(VLOOKUP(H496,RAW_c_TEB0187_REV01!L:N,3,0),VLOOKUP(G496,RAW_c_TEB0187_REV01!L:N,3,0))),"---"),"---")</f>
        <v>48.219499999999996</v>
      </c>
      <c r="L496" t="str">
        <f t="shared" si="46"/>
        <v>J3-A11</v>
      </c>
      <c r="M496" t="str">
        <f>IFERROR(IF(
COUNTIF(B2B!H:H,(IF(K496&lt;&gt;"---",IF(INDEX(RAW_c_TEB0187_REV01!B:D,MATCH(H496,RAW_c_TEB0187_REV01!B:B,0),3)=L496,INDEX(
RAW_c_TEB0187_REV01!B:D,MATCH(H496,INDEX(RAW_c_TEB0187_REV01!B:B,MATCH(H496,RAW_c_TEB0187_REV01!B:B,)+1):'RAW_c_TEB0187_REV01'!B11567,)+MATCH(H496,RAW_c_TEB0187_REV01!B:B,),3),INDEX(RAW_c_TEB0187_REV01!B:D,MATCH(H496,RAW_c_TEB0187_REV01!B:B,0),3)),"---")))=1,"---",IF(K496&lt;&gt;"---",IF(INDEX(RAW_c_TEB0187_REV01!B:D,MATCH(H496,RAW_c_TEB0187_REV01!B:B,0),3)=L496,INDEX(
RAW_c_TEB0187_REV01!B:D,MATCH(H496,INDEX(RAW_c_TEB0187_REV01!B:B,MATCH(H496,RAW_c_TEB0187_REV01!B:B,)+1):'RAW_c_TEB0187_REV01'!B11567,)+MATCH(H496,RAW_c_TEB0187_REV01!B:B,),3),INDEX(RAW_c_TEB0187_REV01!B:D,MATCH(H496,RAW_c_TEB0187_REV01!B:B,0),3)),"---")),"---")</f>
        <v>J18-9</v>
      </c>
      <c r="N496" t="str">
        <f>IFERROR(IF(AND(B496="B2B",J496="--"),L496,IF(
COUNTIF(B2B!H:H,(IF(K496&lt;&gt;"---",IF(INDEX(RAW_c_TEB0187_REV01!B:D,MATCH(H496,RAW_c_TEB0187_REV01!B:B,0),3)=L496,INDEX(
RAW_c_TEB0187_REV01!B:D,MATCH(H496,INDEX(RAW_c_TEB0187_REV01!B:B,MATCH(H496,RAW_c_TEB0187_REV01!B:B,)+1):'RAW_c_TEB0187_REV01'!B11567,)+MATCH(H496,RAW_c_TEB0187_REV01!B:B,),3),INDEX(RAW_c_TEB0187_REV01!B:D,MATCH(H496,RAW_c_TEB0187_REV01!B:B,0),3)),"---")))=0,"---",IF(K496&lt;&gt;"---",IF(INDEX(RAW_c_TEB0187_REV01!B:D,MATCH(H496,RAW_c_TEB0187_REV01!B:B,0),3)=L496,INDEX(
RAW_c_TEB0187_REV01!B:D,MATCH(H496,INDEX(RAW_c_TEB0187_REV01!B:B,MATCH(H496,RAW_c_TEB0187_REV01!B:B,)+1):'RAW_c_TEB0187_REV01'!B11567,)+MATCH(H496,RAW_c_TEB0187_REV01!B:B,),3),INDEX(RAW_c_TEB0187_REV01!B:D,MATCH(H496,RAW_c_TEB0187_REV01!B:B,0),3)),"---"))),"---")</f>
        <v>J3-A11</v>
      </c>
      <c r="T496">
        <f>COUNTIF(RAW_c_TEB0187_REV01!B:B,G496)</f>
        <v>3</v>
      </c>
      <c r="U496" t="str">
        <f t="shared" si="47"/>
        <v>B2B-IO</v>
      </c>
    </row>
    <row r="497" spans="1:21" x14ac:dyDescent="0.25">
      <c r="A497" t="s">
        <v>6080</v>
      </c>
      <c r="B497" t="s">
        <v>39</v>
      </c>
      <c r="C497" t="s">
        <v>5619</v>
      </c>
      <c r="D497" t="s">
        <v>411</v>
      </c>
      <c r="E497" t="s">
        <v>181</v>
      </c>
      <c r="F497" t="str">
        <f t="shared" si="42"/>
        <v>J3-A12</v>
      </c>
      <c r="G497" t="str">
        <f>VLOOKUP(F497,RAW_c_TEB0187_REV01!A:B,2,0)</f>
        <v>QSFP_INTn</v>
      </c>
      <c r="H497" t="str">
        <f t="shared" si="43"/>
        <v>QSFP_INTn</v>
      </c>
      <c r="I497" t="str">
        <f t="shared" si="44"/>
        <v>--</v>
      </c>
      <c r="J497" t="str">
        <f t="shared" si="45"/>
        <v>--</v>
      </c>
      <c r="K497">
        <f>IFERROR(IF(J497="--",IF(G497=H497,VLOOKUP(G497,RAW_c_TEB0187_REV01!L:N,3,0),SUM(VLOOKUP(H497,RAW_c_TEB0187_REV01!L:N,3,0),VLOOKUP(G497,RAW_c_TEB0187_REV01!L:N,3,0))),"---"),"---")</f>
        <v>57.273499999999999</v>
      </c>
      <c r="L497" t="str">
        <f t="shared" si="46"/>
        <v>J3-A12</v>
      </c>
      <c r="M497" t="str">
        <f>IFERROR(IF(
COUNTIF(B2B!H:H,(IF(K497&lt;&gt;"---",IF(INDEX(RAW_c_TEB0187_REV01!B:D,MATCH(H497,RAW_c_TEB0187_REV01!B:B,0),3)=L497,INDEX(
RAW_c_TEB0187_REV01!B:D,MATCH(H497,INDEX(RAW_c_TEB0187_REV01!B:B,MATCH(H497,RAW_c_TEB0187_REV01!B:B,)+1):'RAW_c_TEB0187_REV01'!B11568,)+MATCH(H497,RAW_c_TEB0187_REV01!B:B,),3),INDEX(RAW_c_TEB0187_REV01!B:D,MATCH(H497,RAW_c_TEB0187_REV01!B:B,0),3)),"---")))=1,"---",IF(K497&lt;&gt;"---",IF(INDEX(RAW_c_TEB0187_REV01!B:D,MATCH(H497,RAW_c_TEB0187_REV01!B:B,0),3)=L497,INDEX(
RAW_c_TEB0187_REV01!B:D,MATCH(H497,INDEX(RAW_c_TEB0187_REV01!B:B,MATCH(H497,RAW_c_TEB0187_REV01!B:B,)+1):'RAW_c_TEB0187_REV01'!B11568,)+MATCH(H497,RAW_c_TEB0187_REV01!B:B,),3),INDEX(RAW_c_TEB0187_REV01!B:D,MATCH(H497,RAW_c_TEB0187_REV01!B:B,0),3)),"---")),"---")</f>
        <v>J18-28</v>
      </c>
      <c r="N497" t="str">
        <f>IFERROR(IF(AND(B497="B2B",J497="--"),L497,IF(
COUNTIF(B2B!H:H,(IF(K497&lt;&gt;"---",IF(INDEX(RAW_c_TEB0187_REV01!B:D,MATCH(H497,RAW_c_TEB0187_REV01!B:B,0),3)=L497,INDEX(
RAW_c_TEB0187_REV01!B:D,MATCH(H497,INDEX(RAW_c_TEB0187_REV01!B:B,MATCH(H497,RAW_c_TEB0187_REV01!B:B,)+1):'RAW_c_TEB0187_REV01'!B11568,)+MATCH(H497,RAW_c_TEB0187_REV01!B:B,),3),INDEX(RAW_c_TEB0187_REV01!B:D,MATCH(H497,RAW_c_TEB0187_REV01!B:B,0),3)),"---")))=0,"---",IF(K497&lt;&gt;"---",IF(INDEX(RAW_c_TEB0187_REV01!B:D,MATCH(H497,RAW_c_TEB0187_REV01!B:B,0),3)=L497,INDEX(
RAW_c_TEB0187_REV01!B:D,MATCH(H497,INDEX(RAW_c_TEB0187_REV01!B:B,MATCH(H497,RAW_c_TEB0187_REV01!B:B,)+1):'RAW_c_TEB0187_REV01'!B11568,)+MATCH(H497,RAW_c_TEB0187_REV01!B:B,),3),INDEX(RAW_c_TEB0187_REV01!B:D,MATCH(H497,RAW_c_TEB0187_REV01!B:B,0),3)),"---"))),"---")</f>
        <v>J3-A12</v>
      </c>
      <c r="T497">
        <f>COUNTIF(RAW_c_TEB0187_REV01!B:B,G497)</f>
        <v>3</v>
      </c>
      <c r="U497" t="str">
        <f t="shared" si="47"/>
        <v>B2B-IO</v>
      </c>
    </row>
    <row r="498" spans="1:21" x14ac:dyDescent="0.25">
      <c r="A498" t="s">
        <v>6081</v>
      </c>
      <c r="B498" t="s">
        <v>39</v>
      </c>
      <c r="C498" t="s">
        <v>5619</v>
      </c>
      <c r="D498" t="s">
        <v>411</v>
      </c>
      <c r="E498" t="s">
        <v>182</v>
      </c>
      <c r="F498" t="str">
        <f t="shared" si="42"/>
        <v>J3-A13</v>
      </c>
      <c r="G498" t="str">
        <f>VLOOKUP(F498,RAW_c_TEB0187_REV01!A:B,2,0)</f>
        <v>PERST</v>
      </c>
      <c r="H498" t="str">
        <f t="shared" si="43"/>
        <v>PERST</v>
      </c>
      <c r="I498" t="str">
        <f t="shared" si="44"/>
        <v>--</v>
      </c>
      <c r="J498" t="str">
        <f t="shared" si="45"/>
        <v>--</v>
      </c>
      <c r="K498">
        <f>IFERROR(IF(J498="--",IF(G498=H498,VLOOKUP(G498,RAW_c_TEB0187_REV01!L:N,3,0),SUM(VLOOKUP(H498,RAW_c_TEB0187_REV01!L:N,3,0),VLOOKUP(G498,RAW_c_TEB0187_REV01!L:N,3,0))),"---"),"---")</f>
        <v>103.1019</v>
      </c>
      <c r="L498" t="str">
        <f t="shared" si="46"/>
        <v>J3-A13</v>
      </c>
      <c r="M498" t="str">
        <f>IFERROR(IF(
COUNTIF(B2B!H:H,(IF(K498&lt;&gt;"---",IF(INDEX(RAW_c_TEB0187_REV01!B:D,MATCH(H498,RAW_c_TEB0187_REV01!B:B,0),3)=L498,INDEX(
RAW_c_TEB0187_REV01!B:D,MATCH(H498,INDEX(RAW_c_TEB0187_REV01!B:B,MATCH(H498,RAW_c_TEB0187_REV01!B:B,)+1):'RAW_c_TEB0187_REV01'!B11569,)+MATCH(H498,RAW_c_TEB0187_REV01!B:B,),3),INDEX(RAW_c_TEB0187_REV01!B:D,MATCH(H498,RAW_c_TEB0187_REV01!B:B,0),3)),"---")))=1,"---",IF(K498&lt;&gt;"---",IF(INDEX(RAW_c_TEB0187_REV01!B:D,MATCH(H498,RAW_c_TEB0187_REV01!B:B,0),3)=L498,INDEX(
RAW_c_TEB0187_REV01!B:D,MATCH(H498,INDEX(RAW_c_TEB0187_REV01!B:B,MATCH(H498,RAW_c_TEB0187_REV01!B:B,)+1):'RAW_c_TEB0187_REV01'!B11569,)+MATCH(H498,RAW_c_TEB0187_REV01!B:B,),3),INDEX(RAW_c_TEB0187_REV01!B:D,MATCH(H498,RAW_c_TEB0187_REV01!B:B,0),3)),"---")),"---")</f>
        <v>J6-A11</v>
      </c>
      <c r="N498" t="str">
        <f>IFERROR(IF(AND(B498="B2B",J498="--"),L498,IF(
COUNTIF(B2B!H:H,(IF(K498&lt;&gt;"---",IF(INDEX(RAW_c_TEB0187_REV01!B:D,MATCH(H498,RAW_c_TEB0187_REV01!B:B,0),3)=L498,INDEX(
RAW_c_TEB0187_REV01!B:D,MATCH(H498,INDEX(RAW_c_TEB0187_REV01!B:B,MATCH(H498,RAW_c_TEB0187_REV01!B:B,)+1):'RAW_c_TEB0187_REV01'!B11569,)+MATCH(H498,RAW_c_TEB0187_REV01!B:B,),3),INDEX(RAW_c_TEB0187_REV01!B:D,MATCH(H498,RAW_c_TEB0187_REV01!B:B,0),3)),"---")))=0,"---",IF(K498&lt;&gt;"---",IF(INDEX(RAW_c_TEB0187_REV01!B:D,MATCH(H498,RAW_c_TEB0187_REV01!B:B,0),3)=L498,INDEX(
RAW_c_TEB0187_REV01!B:D,MATCH(H498,INDEX(RAW_c_TEB0187_REV01!B:B,MATCH(H498,RAW_c_TEB0187_REV01!B:B,)+1):'RAW_c_TEB0187_REV01'!B11569,)+MATCH(H498,RAW_c_TEB0187_REV01!B:B,),3),INDEX(RAW_c_TEB0187_REV01!B:D,MATCH(H498,RAW_c_TEB0187_REV01!B:B,0),3)),"---"))),"---")</f>
        <v>J3-A13</v>
      </c>
      <c r="T498">
        <f>COUNTIF(RAW_c_TEB0187_REV01!B:B,G498)</f>
        <v>3</v>
      </c>
      <c r="U498" t="str">
        <f t="shared" si="47"/>
        <v>B2B-IO</v>
      </c>
    </row>
    <row r="499" spans="1:21" x14ac:dyDescent="0.25">
      <c r="A499" t="s">
        <v>6082</v>
      </c>
      <c r="B499" t="s">
        <v>39</v>
      </c>
      <c r="C499" t="s">
        <v>5625</v>
      </c>
      <c r="D499" t="s">
        <v>411</v>
      </c>
      <c r="E499" t="s">
        <v>183</v>
      </c>
      <c r="F499" t="str">
        <f t="shared" si="42"/>
        <v>J3-A14</v>
      </c>
      <c r="G499" t="str">
        <f>VLOOKUP(F499,RAW_c_TEB0187_REV01!A:B,2,0)</f>
        <v>VCCIO_5B</v>
      </c>
      <c r="H499" t="str">
        <f t="shared" si="43"/>
        <v>VCCIO_5B</v>
      </c>
      <c r="I499" t="str">
        <f t="shared" si="44"/>
        <v>--</v>
      </c>
      <c r="J499" t="str">
        <f t="shared" si="45"/>
        <v>--</v>
      </c>
      <c r="K499">
        <f>IFERROR(IF(J499="--",IF(G499=H499,VLOOKUP(G499,RAW_c_TEB0187_REV01!L:N,3,0),SUM(VLOOKUP(H499,RAW_c_TEB0187_REV01!L:N,3,0),VLOOKUP(G499,RAW_c_TEB0187_REV01!L:N,3,0))),"---"),"---")</f>
        <v>2.0379999999999998</v>
      </c>
      <c r="L499" t="str">
        <f t="shared" si="46"/>
        <v>J3-A14</v>
      </c>
      <c r="M499" t="str">
        <f>IFERROR(IF(
COUNTIF(B2B!H:H,(IF(K499&lt;&gt;"---",IF(INDEX(RAW_c_TEB0187_REV01!B:D,MATCH(H499,RAW_c_TEB0187_REV01!B:B,0),3)=L499,INDEX(
RAW_c_TEB0187_REV01!B:D,MATCH(H499,INDEX(RAW_c_TEB0187_REV01!B:B,MATCH(H499,RAW_c_TEB0187_REV01!B:B,)+1):'RAW_c_TEB0187_REV01'!B11570,)+MATCH(H499,RAW_c_TEB0187_REV01!B:B,),3),INDEX(RAW_c_TEB0187_REV01!B:D,MATCH(H499,RAW_c_TEB0187_REV01!B:B,0),3)),"---")))=1,"---",IF(K499&lt;&gt;"---",IF(INDEX(RAW_c_TEB0187_REV01!B:D,MATCH(H499,RAW_c_TEB0187_REV01!B:B,0),3)=L499,INDEX(
RAW_c_TEB0187_REV01!B:D,MATCH(H499,INDEX(RAW_c_TEB0187_REV01!B:B,MATCH(H499,RAW_c_TEB0187_REV01!B:B,)+1):'RAW_c_TEB0187_REV01'!B11570,)+MATCH(H499,RAW_c_TEB0187_REV01!B:B,),3),INDEX(RAW_c_TEB0187_REV01!B:D,MATCH(H499,RAW_c_TEB0187_REV01!B:B,0),3)),"---")),"---")</f>
        <v>L21-2</v>
      </c>
      <c r="N499" t="str">
        <f>IFERROR(IF(AND(B499="B2B",J499="--"),L499,IF(
COUNTIF(B2B!H:H,(IF(K499&lt;&gt;"---",IF(INDEX(RAW_c_TEB0187_REV01!B:D,MATCH(H499,RAW_c_TEB0187_REV01!B:B,0),3)=L499,INDEX(
RAW_c_TEB0187_REV01!B:D,MATCH(H499,INDEX(RAW_c_TEB0187_REV01!B:B,MATCH(H499,RAW_c_TEB0187_REV01!B:B,)+1):'RAW_c_TEB0187_REV01'!B11570,)+MATCH(H499,RAW_c_TEB0187_REV01!B:B,),3),INDEX(RAW_c_TEB0187_REV01!B:D,MATCH(H499,RAW_c_TEB0187_REV01!B:B,0),3)),"---")))=0,"---",IF(K499&lt;&gt;"---",IF(INDEX(RAW_c_TEB0187_REV01!B:D,MATCH(H499,RAW_c_TEB0187_REV01!B:B,0),3)=L499,INDEX(
RAW_c_TEB0187_REV01!B:D,MATCH(H499,INDEX(RAW_c_TEB0187_REV01!B:B,MATCH(H499,RAW_c_TEB0187_REV01!B:B,)+1):'RAW_c_TEB0187_REV01'!B11570,)+MATCH(H499,RAW_c_TEB0187_REV01!B:B,),3),INDEX(RAW_c_TEB0187_REV01!B:D,MATCH(H499,RAW_c_TEB0187_REV01!B:B,0),3)),"---"))),"---")</f>
        <v>J3-A14</v>
      </c>
      <c r="T499">
        <f>COUNTIF(RAW_c_TEB0187_REV01!B:B,G499)</f>
        <v>2</v>
      </c>
      <c r="U499" t="str">
        <f t="shared" si="47"/>
        <v>B2B-PWR</v>
      </c>
    </row>
    <row r="500" spans="1:21" x14ac:dyDescent="0.25">
      <c r="A500" t="s">
        <v>6083</v>
      </c>
      <c r="B500" t="s">
        <v>39</v>
      </c>
      <c r="C500" t="s">
        <v>5619</v>
      </c>
      <c r="D500" t="s">
        <v>411</v>
      </c>
      <c r="E500" t="s">
        <v>184</v>
      </c>
      <c r="F500" t="str">
        <f t="shared" si="42"/>
        <v>J3-A15</v>
      </c>
      <c r="G500" t="str">
        <f>VLOOKUP(F500,RAW_c_TEB0187_REV01!A:B,2,0)</f>
        <v>A5</v>
      </c>
      <c r="H500" t="str">
        <f t="shared" si="43"/>
        <v>A5</v>
      </c>
      <c r="I500" t="str">
        <f t="shared" si="44"/>
        <v>--</v>
      </c>
      <c r="J500" t="str">
        <f t="shared" si="45"/>
        <v>--</v>
      </c>
      <c r="K500">
        <f>IFERROR(IF(J500="--",IF(G500=H500,VLOOKUP(G500,RAW_c_TEB0187_REV01!L:N,3,0),SUM(VLOOKUP(H500,RAW_c_TEB0187_REV01!L:N,3,0),VLOOKUP(G500,RAW_c_TEB0187_REV01!L:N,3,0))),"---"),"---")</f>
        <v>156.25309999999999</v>
      </c>
      <c r="L500" t="str">
        <f t="shared" si="46"/>
        <v>J3-A15</v>
      </c>
      <c r="M500" t="str">
        <f>IFERROR(IF(
COUNTIF(B2B!H:H,(IF(K500&lt;&gt;"---",IF(INDEX(RAW_c_TEB0187_REV01!B:D,MATCH(H500,RAW_c_TEB0187_REV01!B:B,0),3)=L500,INDEX(
RAW_c_TEB0187_REV01!B:D,MATCH(H500,INDEX(RAW_c_TEB0187_REV01!B:B,MATCH(H500,RAW_c_TEB0187_REV01!B:B,)+1):'RAW_c_TEB0187_REV01'!B11571,)+MATCH(H500,RAW_c_TEB0187_REV01!B:B,),3),INDEX(RAW_c_TEB0187_REV01!B:D,MATCH(H500,RAW_c_TEB0187_REV01!B:B,0),3)),"---")))=1,"---",IF(K500&lt;&gt;"---",IF(INDEX(RAW_c_TEB0187_REV01!B:D,MATCH(H500,RAW_c_TEB0187_REV01!B:B,0),3)=L500,INDEX(
RAW_c_TEB0187_REV01!B:D,MATCH(H500,INDEX(RAW_c_TEB0187_REV01!B:B,MATCH(H500,RAW_c_TEB0187_REV01!B:B,)+1):'RAW_c_TEB0187_REV01'!B11571,)+MATCH(H500,RAW_c_TEB0187_REV01!B:B,),3),INDEX(RAW_c_TEB0187_REV01!B:D,MATCH(H500,RAW_c_TEB0187_REV01!B:B,0),3)),"---")),"---")</f>
        <v>J16-8</v>
      </c>
      <c r="N500" t="str">
        <f>IFERROR(IF(AND(B500="B2B",J500="--"),L500,IF(
COUNTIF(B2B!H:H,(IF(K500&lt;&gt;"---",IF(INDEX(RAW_c_TEB0187_REV01!B:D,MATCH(H500,RAW_c_TEB0187_REV01!B:B,0),3)=L500,INDEX(
RAW_c_TEB0187_REV01!B:D,MATCH(H500,INDEX(RAW_c_TEB0187_REV01!B:B,MATCH(H500,RAW_c_TEB0187_REV01!B:B,)+1):'RAW_c_TEB0187_REV01'!B11571,)+MATCH(H500,RAW_c_TEB0187_REV01!B:B,),3),INDEX(RAW_c_TEB0187_REV01!B:D,MATCH(H500,RAW_c_TEB0187_REV01!B:B,0),3)),"---")))=0,"---",IF(K500&lt;&gt;"---",IF(INDEX(RAW_c_TEB0187_REV01!B:D,MATCH(H500,RAW_c_TEB0187_REV01!B:B,0),3)=L500,INDEX(
RAW_c_TEB0187_REV01!B:D,MATCH(H500,INDEX(RAW_c_TEB0187_REV01!B:B,MATCH(H500,RAW_c_TEB0187_REV01!B:B,)+1):'RAW_c_TEB0187_REV01'!B11571,)+MATCH(H500,RAW_c_TEB0187_REV01!B:B,),3),INDEX(RAW_c_TEB0187_REV01!B:D,MATCH(H500,RAW_c_TEB0187_REV01!B:B,0),3)),"---"))),"---")</f>
        <v>J3-A15</v>
      </c>
      <c r="T500">
        <f>COUNTIF(RAW_c_TEB0187_REV01!B:B,G500)</f>
        <v>2</v>
      </c>
      <c r="U500" t="str">
        <f t="shared" si="47"/>
        <v>B2B-IO</v>
      </c>
    </row>
    <row r="501" spans="1:21" x14ac:dyDescent="0.25">
      <c r="A501" t="s">
        <v>6084</v>
      </c>
      <c r="B501" t="s">
        <v>39</v>
      </c>
      <c r="C501" t="s">
        <v>5619</v>
      </c>
      <c r="D501" t="s">
        <v>411</v>
      </c>
      <c r="E501" t="s">
        <v>185</v>
      </c>
      <c r="F501" t="str">
        <f t="shared" si="42"/>
        <v>J3-A16</v>
      </c>
      <c r="G501" t="str">
        <f>VLOOKUP(F501,RAW_c_TEB0187_REV01!A:B,2,0)</f>
        <v>B4</v>
      </c>
      <c r="H501" t="str">
        <f t="shared" si="43"/>
        <v>B4</v>
      </c>
      <c r="I501" t="str">
        <f t="shared" si="44"/>
        <v>--</v>
      </c>
      <c r="J501" t="str">
        <f t="shared" si="45"/>
        <v>--</v>
      </c>
      <c r="K501">
        <f>IFERROR(IF(J501="--",IF(G501=H501,VLOOKUP(G501,RAW_c_TEB0187_REV01!L:N,3,0),SUM(VLOOKUP(H501,RAW_c_TEB0187_REV01!L:N,3,0),VLOOKUP(G501,RAW_c_TEB0187_REV01!L:N,3,0))),"---"),"---")</f>
        <v>123.23990000000001</v>
      </c>
      <c r="L501" t="str">
        <f t="shared" si="46"/>
        <v>J3-A16</v>
      </c>
      <c r="M501" t="str">
        <f>IFERROR(IF(
COUNTIF(B2B!H:H,(IF(K501&lt;&gt;"---",IF(INDEX(RAW_c_TEB0187_REV01!B:D,MATCH(H501,RAW_c_TEB0187_REV01!B:B,0),3)=L501,INDEX(
RAW_c_TEB0187_REV01!B:D,MATCH(H501,INDEX(RAW_c_TEB0187_REV01!B:B,MATCH(H501,RAW_c_TEB0187_REV01!B:B,)+1):'RAW_c_TEB0187_REV01'!B11572,)+MATCH(H501,RAW_c_TEB0187_REV01!B:B,),3),INDEX(RAW_c_TEB0187_REV01!B:D,MATCH(H501,RAW_c_TEB0187_REV01!B:B,0),3)),"---")))=1,"---",IF(K501&lt;&gt;"---",IF(INDEX(RAW_c_TEB0187_REV01!B:D,MATCH(H501,RAW_c_TEB0187_REV01!B:B,0),3)=L501,INDEX(
RAW_c_TEB0187_REV01!B:D,MATCH(H501,INDEX(RAW_c_TEB0187_REV01!B:B,MATCH(H501,RAW_c_TEB0187_REV01!B:B,)+1):'RAW_c_TEB0187_REV01'!B11572,)+MATCH(H501,RAW_c_TEB0187_REV01!B:B,),3),INDEX(RAW_c_TEB0187_REV01!B:D,MATCH(H501,RAW_c_TEB0187_REV01!B:B,0),3)),"---")),"---")</f>
        <v>J22-4</v>
      </c>
      <c r="N501" t="str">
        <f>IFERROR(IF(AND(B501="B2B",J501="--"),L501,IF(
COUNTIF(B2B!H:H,(IF(K501&lt;&gt;"---",IF(INDEX(RAW_c_TEB0187_REV01!B:D,MATCH(H501,RAW_c_TEB0187_REV01!B:B,0),3)=L501,INDEX(
RAW_c_TEB0187_REV01!B:D,MATCH(H501,INDEX(RAW_c_TEB0187_REV01!B:B,MATCH(H501,RAW_c_TEB0187_REV01!B:B,)+1):'RAW_c_TEB0187_REV01'!B11572,)+MATCH(H501,RAW_c_TEB0187_REV01!B:B,),3),INDEX(RAW_c_TEB0187_REV01!B:D,MATCH(H501,RAW_c_TEB0187_REV01!B:B,0),3)),"---")))=0,"---",IF(K501&lt;&gt;"---",IF(INDEX(RAW_c_TEB0187_REV01!B:D,MATCH(H501,RAW_c_TEB0187_REV01!B:B,0),3)=L501,INDEX(
RAW_c_TEB0187_REV01!B:D,MATCH(H501,INDEX(RAW_c_TEB0187_REV01!B:B,MATCH(H501,RAW_c_TEB0187_REV01!B:B,)+1):'RAW_c_TEB0187_REV01'!B11572,)+MATCH(H501,RAW_c_TEB0187_REV01!B:B,),3),INDEX(RAW_c_TEB0187_REV01!B:D,MATCH(H501,RAW_c_TEB0187_REV01!B:B,0),3)),"---"))),"---")</f>
        <v>J3-A16</v>
      </c>
      <c r="T501">
        <f>COUNTIF(RAW_c_TEB0187_REV01!B:B,G501)</f>
        <v>2</v>
      </c>
      <c r="U501" t="str">
        <f t="shared" si="47"/>
        <v>B2B-IO</v>
      </c>
    </row>
    <row r="502" spans="1:21" x14ac:dyDescent="0.25">
      <c r="A502" t="s">
        <v>6085</v>
      </c>
      <c r="B502" t="s">
        <v>39</v>
      </c>
      <c r="C502" t="s">
        <v>5619</v>
      </c>
      <c r="D502" t="s">
        <v>411</v>
      </c>
      <c r="E502" t="s">
        <v>186</v>
      </c>
      <c r="F502" t="str">
        <f t="shared" si="42"/>
        <v>J3-A17</v>
      </c>
      <c r="G502" t="str">
        <f>VLOOKUP(F502,RAW_c_TEB0187_REV01!A:B,2,0)</f>
        <v>B5</v>
      </c>
      <c r="H502" t="str">
        <f t="shared" si="43"/>
        <v>B5</v>
      </c>
      <c r="I502" t="str">
        <f t="shared" si="44"/>
        <v>--</v>
      </c>
      <c r="J502" t="str">
        <f t="shared" si="45"/>
        <v>--</v>
      </c>
      <c r="K502">
        <f>IFERROR(IF(J502="--",IF(G502=H502,VLOOKUP(G502,RAW_c_TEB0187_REV01!L:N,3,0),SUM(VLOOKUP(H502,RAW_c_TEB0187_REV01!L:N,3,0),VLOOKUP(G502,RAW_c_TEB0187_REV01!L:N,3,0))),"---"),"---")</f>
        <v>131.24619999999999</v>
      </c>
      <c r="L502" t="str">
        <f t="shared" si="46"/>
        <v>J3-A17</v>
      </c>
      <c r="M502" t="str">
        <f>IFERROR(IF(
COUNTIF(B2B!H:H,(IF(K502&lt;&gt;"---",IF(INDEX(RAW_c_TEB0187_REV01!B:D,MATCH(H502,RAW_c_TEB0187_REV01!B:B,0),3)=L502,INDEX(
RAW_c_TEB0187_REV01!B:D,MATCH(H502,INDEX(RAW_c_TEB0187_REV01!B:B,MATCH(H502,RAW_c_TEB0187_REV01!B:B,)+1):'RAW_c_TEB0187_REV01'!B11573,)+MATCH(H502,RAW_c_TEB0187_REV01!B:B,),3),INDEX(RAW_c_TEB0187_REV01!B:D,MATCH(H502,RAW_c_TEB0187_REV01!B:B,0),3)),"---")))=1,"---",IF(K502&lt;&gt;"---",IF(INDEX(RAW_c_TEB0187_REV01!B:D,MATCH(H502,RAW_c_TEB0187_REV01!B:B,0),3)=L502,INDEX(
RAW_c_TEB0187_REV01!B:D,MATCH(H502,INDEX(RAW_c_TEB0187_REV01!B:B,MATCH(H502,RAW_c_TEB0187_REV01!B:B,)+1):'RAW_c_TEB0187_REV01'!B11573,)+MATCH(H502,RAW_c_TEB0187_REV01!B:B,),3),INDEX(RAW_c_TEB0187_REV01!B:D,MATCH(H502,RAW_c_TEB0187_REV01!B:B,0),3)),"---")),"---")</f>
        <v>J22-8</v>
      </c>
      <c r="N502" t="str">
        <f>IFERROR(IF(AND(B502="B2B",J502="--"),L502,IF(
COUNTIF(B2B!H:H,(IF(K502&lt;&gt;"---",IF(INDEX(RAW_c_TEB0187_REV01!B:D,MATCH(H502,RAW_c_TEB0187_REV01!B:B,0),3)=L502,INDEX(
RAW_c_TEB0187_REV01!B:D,MATCH(H502,INDEX(RAW_c_TEB0187_REV01!B:B,MATCH(H502,RAW_c_TEB0187_REV01!B:B,)+1):'RAW_c_TEB0187_REV01'!B11573,)+MATCH(H502,RAW_c_TEB0187_REV01!B:B,),3),INDEX(RAW_c_TEB0187_REV01!B:D,MATCH(H502,RAW_c_TEB0187_REV01!B:B,0),3)),"---")))=0,"---",IF(K502&lt;&gt;"---",IF(INDEX(RAW_c_TEB0187_REV01!B:D,MATCH(H502,RAW_c_TEB0187_REV01!B:B,0),3)=L502,INDEX(
RAW_c_TEB0187_REV01!B:D,MATCH(H502,INDEX(RAW_c_TEB0187_REV01!B:B,MATCH(H502,RAW_c_TEB0187_REV01!B:B,)+1):'RAW_c_TEB0187_REV01'!B11573,)+MATCH(H502,RAW_c_TEB0187_REV01!B:B,),3),INDEX(RAW_c_TEB0187_REV01!B:D,MATCH(H502,RAW_c_TEB0187_REV01!B:B,0),3)),"---"))),"---")</f>
        <v>J3-A17</v>
      </c>
      <c r="T502">
        <f>COUNTIF(RAW_c_TEB0187_REV01!B:B,G502)</f>
        <v>2</v>
      </c>
      <c r="U502" t="str">
        <f t="shared" si="47"/>
        <v>B2B-IO</v>
      </c>
    </row>
    <row r="503" spans="1:21" x14ac:dyDescent="0.25">
      <c r="A503" t="s">
        <v>6086</v>
      </c>
      <c r="B503" t="s">
        <v>39</v>
      </c>
      <c r="C503" t="s">
        <v>5619</v>
      </c>
      <c r="D503" t="s">
        <v>411</v>
      </c>
      <c r="E503" t="s">
        <v>187</v>
      </c>
      <c r="F503" t="str">
        <f t="shared" si="42"/>
        <v>J3-A18</v>
      </c>
      <c r="G503" t="str">
        <f>VLOOKUP(F503,RAW_c_TEB0187_REV01!A:B,2,0)</f>
        <v>B6</v>
      </c>
      <c r="H503" t="str">
        <f t="shared" si="43"/>
        <v>B6</v>
      </c>
      <c r="I503" t="str">
        <f t="shared" si="44"/>
        <v>--</v>
      </c>
      <c r="J503" t="str">
        <f t="shared" si="45"/>
        <v>--</v>
      </c>
      <c r="K503">
        <f>IFERROR(IF(J503="--",IF(G503=H503,VLOOKUP(G503,RAW_c_TEB0187_REV01!L:N,3,0),SUM(VLOOKUP(H503,RAW_c_TEB0187_REV01!L:N,3,0),VLOOKUP(G503,RAW_c_TEB0187_REV01!L:N,3,0))),"---"),"---")</f>
        <v>115.6679</v>
      </c>
      <c r="L503" t="str">
        <f t="shared" si="46"/>
        <v>J3-A18</v>
      </c>
      <c r="M503" t="str">
        <f>IFERROR(IF(
COUNTIF(B2B!H:H,(IF(K503&lt;&gt;"---",IF(INDEX(RAW_c_TEB0187_REV01!B:D,MATCH(H503,RAW_c_TEB0187_REV01!B:B,0),3)=L503,INDEX(
RAW_c_TEB0187_REV01!B:D,MATCH(H503,INDEX(RAW_c_TEB0187_REV01!B:B,MATCH(H503,RAW_c_TEB0187_REV01!B:B,)+1):'RAW_c_TEB0187_REV01'!B11574,)+MATCH(H503,RAW_c_TEB0187_REV01!B:B,),3),INDEX(RAW_c_TEB0187_REV01!B:D,MATCH(H503,RAW_c_TEB0187_REV01!B:B,0),3)),"---")))=1,"---",IF(K503&lt;&gt;"---",IF(INDEX(RAW_c_TEB0187_REV01!B:D,MATCH(H503,RAW_c_TEB0187_REV01!B:B,0),3)=L503,INDEX(
RAW_c_TEB0187_REV01!B:D,MATCH(H503,INDEX(RAW_c_TEB0187_REV01!B:B,MATCH(H503,RAW_c_TEB0187_REV01!B:B,)+1):'RAW_c_TEB0187_REV01'!B11574,)+MATCH(H503,RAW_c_TEB0187_REV01!B:B,),3),INDEX(RAW_c_TEB0187_REV01!B:D,MATCH(H503,RAW_c_TEB0187_REV01!B:B,0),3)),"---")),"---")</f>
        <v>J22-1</v>
      </c>
      <c r="N503" t="str">
        <f>IFERROR(IF(AND(B503="B2B",J503="--"),L503,IF(
COUNTIF(B2B!H:H,(IF(K503&lt;&gt;"---",IF(INDEX(RAW_c_TEB0187_REV01!B:D,MATCH(H503,RAW_c_TEB0187_REV01!B:B,0),3)=L503,INDEX(
RAW_c_TEB0187_REV01!B:D,MATCH(H503,INDEX(RAW_c_TEB0187_REV01!B:B,MATCH(H503,RAW_c_TEB0187_REV01!B:B,)+1):'RAW_c_TEB0187_REV01'!B11574,)+MATCH(H503,RAW_c_TEB0187_REV01!B:B,),3),INDEX(RAW_c_TEB0187_REV01!B:D,MATCH(H503,RAW_c_TEB0187_REV01!B:B,0),3)),"---")))=0,"---",IF(K503&lt;&gt;"---",IF(INDEX(RAW_c_TEB0187_REV01!B:D,MATCH(H503,RAW_c_TEB0187_REV01!B:B,0),3)=L503,INDEX(
RAW_c_TEB0187_REV01!B:D,MATCH(H503,INDEX(RAW_c_TEB0187_REV01!B:B,MATCH(H503,RAW_c_TEB0187_REV01!B:B,)+1):'RAW_c_TEB0187_REV01'!B11574,)+MATCH(H503,RAW_c_TEB0187_REV01!B:B,),3),INDEX(RAW_c_TEB0187_REV01!B:D,MATCH(H503,RAW_c_TEB0187_REV01!B:B,0),3)),"---"))),"---")</f>
        <v>J3-A18</v>
      </c>
      <c r="T503">
        <f>COUNTIF(RAW_c_TEB0187_REV01!B:B,G503)</f>
        <v>2</v>
      </c>
      <c r="U503" t="str">
        <f t="shared" si="47"/>
        <v>B2B-IO</v>
      </c>
    </row>
    <row r="504" spans="1:21" x14ac:dyDescent="0.25">
      <c r="A504" t="s">
        <v>6087</v>
      </c>
      <c r="B504" t="s">
        <v>39</v>
      </c>
      <c r="C504" t="s">
        <v>5619</v>
      </c>
      <c r="D504" t="s">
        <v>411</v>
      </c>
      <c r="E504" t="s">
        <v>188</v>
      </c>
      <c r="F504" t="str">
        <f t="shared" si="42"/>
        <v>J3-A19</v>
      </c>
      <c r="G504" t="str">
        <f>VLOOKUP(F504,RAW_c_TEB0187_REV01!A:B,2,0)</f>
        <v>B7</v>
      </c>
      <c r="H504" t="str">
        <f t="shared" si="43"/>
        <v>B7</v>
      </c>
      <c r="I504" t="str">
        <f t="shared" si="44"/>
        <v>--</v>
      </c>
      <c r="J504" t="str">
        <f t="shared" si="45"/>
        <v>--</v>
      </c>
      <c r="K504">
        <f>IFERROR(IF(J504="--",IF(G504=H504,VLOOKUP(G504,RAW_c_TEB0187_REV01!L:N,3,0),SUM(VLOOKUP(H504,RAW_c_TEB0187_REV01!L:N,3,0),VLOOKUP(G504,RAW_c_TEB0187_REV01!L:N,3,0))),"---"),"---")</f>
        <v>122.78319999999999</v>
      </c>
      <c r="L504" t="str">
        <f t="shared" si="46"/>
        <v>J3-A19</v>
      </c>
      <c r="M504" t="str">
        <f>IFERROR(IF(
COUNTIF(B2B!H:H,(IF(K504&lt;&gt;"---",IF(INDEX(RAW_c_TEB0187_REV01!B:D,MATCH(H504,RAW_c_TEB0187_REV01!B:B,0),3)=L504,INDEX(
RAW_c_TEB0187_REV01!B:D,MATCH(H504,INDEX(RAW_c_TEB0187_REV01!B:B,MATCH(H504,RAW_c_TEB0187_REV01!B:B,)+1):'RAW_c_TEB0187_REV01'!B11575,)+MATCH(H504,RAW_c_TEB0187_REV01!B:B,),3),INDEX(RAW_c_TEB0187_REV01!B:D,MATCH(H504,RAW_c_TEB0187_REV01!B:B,0),3)),"---")))=1,"---",IF(K504&lt;&gt;"---",IF(INDEX(RAW_c_TEB0187_REV01!B:D,MATCH(H504,RAW_c_TEB0187_REV01!B:B,0),3)=L504,INDEX(
RAW_c_TEB0187_REV01!B:D,MATCH(H504,INDEX(RAW_c_TEB0187_REV01!B:B,MATCH(H504,RAW_c_TEB0187_REV01!B:B,)+1):'RAW_c_TEB0187_REV01'!B11575,)+MATCH(H504,RAW_c_TEB0187_REV01!B:B,),3),INDEX(RAW_c_TEB0187_REV01!B:D,MATCH(H504,RAW_c_TEB0187_REV01!B:B,0),3)),"---")),"---")</f>
        <v>J22-2</v>
      </c>
      <c r="N504" t="str">
        <f>IFERROR(IF(AND(B504="B2B",J504="--"),L504,IF(
COUNTIF(B2B!H:H,(IF(K504&lt;&gt;"---",IF(INDEX(RAW_c_TEB0187_REV01!B:D,MATCH(H504,RAW_c_TEB0187_REV01!B:B,0),3)=L504,INDEX(
RAW_c_TEB0187_REV01!B:D,MATCH(H504,INDEX(RAW_c_TEB0187_REV01!B:B,MATCH(H504,RAW_c_TEB0187_REV01!B:B,)+1):'RAW_c_TEB0187_REV01'!B11575,)+MATCH(H504,RAW_c_TEB0187_REV01!B:B,),3),INDEX(RAW_c_TEB0187_REV01!B:D,MATCH(H504,RAW_c_TEB0187_REV01!B:B,0),3)),"---")))=0,"---",IF(K504&lt;&gt;"---",IF(INDEX(RAW_c_TEB0187_REV01!B:D,MATCH(H504,RAW_c_TEB0187_REV01!B:B,0),3)=L504,INDEX(
RAW_c_TEB0187_REV01!B:D,MATCH(H504,INDEX(RAW_c_TEB0187_REV01!B:B,MATCH(H504,RAW_c_TEB0187_REV01!B:B,)+1):'RAW_c_TEB0187_REV01'!B11575,)+MATCH(H504,RAW_c_TEB0187_REV01!B:B,),3),INDEX(RAW_c_TEB0187_REV01!B:D,MATCH(H504,RAW_c_TEB0187_REV01!B:B,0),3)),"---"))),"---")</f>
        <v>J3-A19</v>
      </c>
      <c r="T504">
        <f>COUNTIF(RAW_c_TEB0187_REV01!B:B,G504)</f>
        <v>2</v>
      </c>
      <c r="U504" t="str">
        <f t="shared" si="47"/>
        <v>B2B-IO</v>
      </c>
    </row>
    <row r="505" spans="1:21" x14ac:dyDescent="0.25">
      <c r="A505" t="s">
        <v>6088</v>
      </c>
      <c r="B505" t="s">
        <v>39</v>
      </c>
      <c r="C505" t="s">
        <v>433</v>
      </c>
      <c r="D505" t="s">
        <v>411</v>
      </c>
      <c r="E505" t="s">
        <v>189</v>
      </c>
      <c r="F505" t="str">
        <f t="shared" si="42"/>
        <v>J3-A20</v>
      </c>
      <c r="G505" t="str">
        <f>VLOOKUP(F505,RAW_c_TEB0187_REV01!A:B,2,0)</f>
        <v>GND</v>
      </c>
      <c r="H505" t="str">
        <f t="shared" si="43"/>
        <v>GND</v>
      </c>
      <c r="I505" t="str">
        <f t="shared" si="44"/>
        <v>--</v>
      </c>
      <c r="J505" t="str">
        <f t="shared" si="45"/>
        <v>---</v>
      </c>
      <c r="K505" t="str">
        <f>IFERROR(IF(J505="--",IF(G505=H505,VLOOKUP(G505,RAW_c_TEB0187_REV01!L:N,3,0),SUM(VLOOKUP(H505,RAW_c_TEB0187_REV01!L:N,3,0),VLOOKUP(G505,RAW_c_TEB0187_REV01!L:N,3,0))),"---"),"---")</f>
        <v>---</v>
      </c>
      <c r="L505" t="str">
        <f t="shared" si="46"/>
        <v>J3-A20</v>
      </c>
      <c r="M505" t="str">
        <f>IFERROR(IF(
COUNTIF(B2B!H:H,(IF(K505&lt;&gt;"---",IF(INDEX(RAW_c_TEB0187_REV01!B:D,MATCH(H505,RAW_c_TEB0187_REV01!B:B,0),3)=L505,INDEX(
RAW_c_TEB0187_REV01!B:D,MATCH(H505,INDEX(RAW_c_TEB0187_REV01!B:B,MATCH(H505,RAW_c_TEB0187_REV01!B:B,)+1):'RAW_c_TEB0187_REV01'!B11576,)+MATCH(H505,RAW_c_TEB0187_REV01!B:B,),3),INDEX(RAW_c_TEB0187_REV01!B:D,MATCH(H505,RAW_c_TEB0187_REV01!B:B,0),3)),"---")))=1,"---",IF(K505&lt;&gt;"---",IF(INDEX(RAW_c_TEB0187_REV01!B:D,MATCH(H505,RAW_c_TEB0187_REV01!B:B,0),3)=L505,INDEX(
RAW_c_TEB0187_REV01!B:D,MATCH(H505,INDEX(RAW_c_TEB0187_REV01!B:B,MATCH(H505,RAW_c_TEB0187_REV01!B:B,)+1):'RAW_c_TEB0187_REV01'!B11576,)+MATCH(H505,RAW_c_TEB0187_REV01!B:B,),3),INDEX(RAW_c_TEB0187_REV01!B:D,MATCH(H505,RAW_c_TEB0187_REV01!B:B,0),3)),"---")),"---")</f>
        <v>---</v>
      </c>
      <c r="N505" t="str">
        <f>IFERROR(IF(AND(B505="B2B",J505="--"),L505,IF(
COUNTIF(B2B!H:H,(IF(K505&lt;&gt;"---",IF(INDEX(RAW_c_TEB0187_REV01!B:D,MATCH(H505,RAW_c_TEB0187_REV01!B:B,0),3)=L505,INDEX(
RAW_c_TEB0187_REV01!B:D,MATCH(H505,INDEX(RAW_c_TEB0187_REV01!B:B,MATCH(H505,RAW_c_TEB0187_REV01!B:B,)+1):'RAW_c_TEB0187_REV01'!B11576,)+MATCH(H505,RAW_c_TEB0187_REV01!B:B,),3),INDEX(RAW_c_TEB0187_REV01!B:D,MATCH(H505,RAW_c_TEB0187_REV01!B:B,0),3)),"---")))=0,"---",IF(K505&lt;&gt;"---",IF(INDEX(RAW_c_TEB0187_REV01!B:D,MATCH(H505,RAW_c_TEB0187_REV01!B:B,0),3)=L505,INDEX(
RAW_c_TEB0187_REV01!B:D,MATCH(H505,INDEX(RAW_c_TEB0187_REV01!B:B,MATCH(H505,RAW_c_TEB0187_REV01!B:B,)+1):'RAW_c_TEB0187_REV01'!B11576,)+MATCH(H505,RAW_c_TEB0187_REV01!B:B,),3),INDEX(RAW_c_TEB0187_REV01!B:D,MATCH(H505,RAW_c_TEB0187_REV01!B:B,0),3)),"---"))),"---")</f>
        <v>---</v>
      </c>
      <c r="T505">
        <f>COUNTIF(RAW_c_TEB0187_REV01!B:B,G505)</f>
        <v>1098</v>
      </c>
      <c r="U505" t="str">
        <f t="shared" si="47"/>
        <v>B2B-GND</v>
      </c>
    </row>
    <row r="506" spans="1:21" x14ac:dyDescent="0.25">
      <c r="A506" t="s">
        <v>6089</v>
      </c>
      <c r="B506" t="s">
        <v>39</v>
      </c>
      <c r="C506" t="s">
        <v>5619</v>
      </c>
      <c r="D506" t="s">
        <v>411</v>
      </c>
      <c r="E506" t="s">
        <v>190</v>
      </c>
      <c r="F506" t="str">
        <f t="shared" si="42"/>
        <v>J3-A21</v>
      </c>
      <c r="G506" t="str">
        <f>VLOOKUP(F506,RAW_c_TEB0187_REV01!A:B,2,0)</f>
        <v>HDMI_D23</v>
      </c>
      <c r="H506" t="str">
        <f t="shared" si="43"/>
        <v>HDMI_D23</v>
      </c>
      <c r="I506" t="str">
        <f t="shared" si="44"/>
        <v>--</v>
      </c>
      <c r="J506" t="str">
        <f t="shared" si="45"/>
        <v>--</v>
      </c>
      <c r="K506">
        <f>IFERROR(IF(J506="--",IF(G506=H506,VLOOKUP(G506,RAW_c_TEB0187_REV01!L:N,3,0),SUM(VLOOKUP(H506,RAW_c_TEB0187_REV01!L:N,3,0),VLOOKUP(G506,RAW_c_TEB0187_REV01!L:N,3,0))),"---"),"---")</f>
        <v>52.1511</v>
      </c>
      <c r="L506" t="str">
        <f t="shared" si="46"/>
        <v>J3-A21</v>
      </c>
      <c r="M506" t="str">
        <f>IFERROR(IF(
COUNTIF(B2B!H:H,(IF(K506&lt;&gt;"---",IF(INDEX(RAW_c_TEB0187_REV01!B:D,MATCH(H506,RAW_c_TEB0187_REV01!B:B,0),3)=L506,INDEX(
RAW_c_TEB0187_REV01!B:D,MATCH(H506,INDEX(RAW_c_TEB0187_REV01!B:B,MATCH(H506,RAW_c_TEB0187_REV01!B:B,)+1):'RAW_c_TEB0187_REV01'!B11577,)+MATCH(H506,RAW_c_TEB0187_REV01!B:B,),3),INDEX(RAW_c_TEB0187_REV01!B:D,MATCH(H506,RAW_c_TEB0187_REV01!B:B,0),3)),"---")))=1,"---",IF(K506&lt;&gt;"---",IF(INDEX(RAW_c_TEB0187_REV01!B:D,MATCH(H506,RAW_c_TEB0187_REV01!B:B,0),3)=L506,INDEX(
RAW_c_TEB0187_REV01!B:D,MATCH(H506,INDEX(RAW_c_TEB0187_REV01!B:B,MATCH(H506,RAW_c_TEB0187_REV01!B:B,)+1):'RAW_c_TEB0187_REV01'!B11577,)+MATCH(H506,RAW_c_TEB0187_REV01!B:B,),3),INDEX(RAW_c_TEB0187_REV01!B:D,MATCH(H506,RAW_c_TEB0187_REV01!B:B,0),3)),"---")),"---")</f>
        <v>U23-36</v>
      </c>
      <c r="N506" t="str">
        <f>IFERROR(IF(AND(B506="B2B",J506="--"),L506,IF(
COUNTIF(B2B!H:H,(IF(K506&lt;&gt;"---",IF(INDEX(RAW_c_TEB0187_REV01!B:D,MATCH(H506,RAW_c_TEB0187_REV01!B:B,0),3)=L506,INDEX(
RAW_c_TEB0187_REV01!B:D,MATCH(H506,INDEX(RAW_c_TEB0187_REV01!B:B,MATCH(H506,RAW_c_TEB0187_REV01!B:B,)+1):'RAW_c_TEB0187_REV01'!B11577,)+MATCH(H506,RAW_c_TEB0187_REV01!B:B,),3),INDEX(RAW_c_TEB0187_REV01!B:D,MATCH(H506,RAW_c_TEB0187_REV01!B:B,0),3)),"---")))=0,"---",IF(K506&lt;&gt;"---",IF(INDEX(RAW_c_TEB0187_REV01!B:D,MATCH(H506,RAW_c_TEB0187_REV01!B:B,0),3)=L506,INDEX(
RAW_c_TEB0187_REV01!B:D,MATCH(H506,INDEX(RAW_c_TEB0187_REV01!B:B,MATCH(H506,RAW_c_TEB0187_REV01!B:B,)+1):'RAW_c_TEB0187_REV01'!B11577,)+MATCH(H506,RAW_c_TEB0187_REV01!B:B,),3),INDEX(RAW_c_TEB0187_REV01!B:D,MATCH(H506,RAW_c_TEB0187_REV01!B:B,0),3)),"---"))),"---")</f>
        <v>J3-A21</v>
      </c>
      <c r="T506">
        <f>COUNTIF(RAW_c_TEB0187_REV01!B:B,G506)</f>
        <v>2</v>
      </c>
      <c r="U506" t="str">
        <f t="shared" si="47"/>
        <v>B2B-IO</v>
      </c>
    </row>
    <row r="507" spans="1:21" x14ac:dyDescent="0.25">
      <c r="A507" t="s">
        <v>6090</v>
      </c>
      <c r="B507" t="s">
        <v>39</v>
      </c>
      <c r="C507" t="s">
        <v>5619</v>
      </c>
      <c r="D507" t="s">
        <v>411</v>
      </c>
      <c r="E507" t="s">
        <v>191</v>
      </c>
      <c r="F507" t="str">
        <f t="shared" si="42"/>
        <v>J3-A22</v>
      </c>
      <c r="G507" t="str">
        <f>VLOOKUP(F507,RAW_c_TEB0187_REV01!A:B,2,0)</f>
        <v>HDMI_D22</v>
      </c>
      <c r="H507" t="str">
        <f t="shared" si="43"/>
        <v>HDMI_D22</v>
      </c>
      <c r="I507" t="str">
        <f t="shared" si="44"/>
        <v>--</v>
      </c>
      <c r="J507" t="str">
        <f t="shared" si="45"/>
        <v>--</v>
      </c>
      <c r="K507">
        <f>IFERROR(IF(J507="--",IF(G507=H507,VLOOKUP(G507,RAW_c_TEB0187_REV01!L:N,3,0),SUM(VLOOKUP(H507,RAW_c_TEB0187_REV01!L:N,3,0),VLOOKUP(G507,RAW_c_TEB0187_REV01!L:N,3,0))),"---"),"---")</f>
        <v>51.389499999999998</v>
      </c>
      <c r="L507" t="str">
        <f t="shared" si="46"/>
        <v>J3-A22</v>
      </c>
      <c r="M507" t="str">
        <f>IFERROR(IF(
COUNTIF(B2B!H:H,(IF(K507&lt;&gt;"---",IF(INDEX(RAW_c_TEB0187_REV01!B:D,MATCH(H507,RAW_c_TEB0187_REV01!B:B,0),3)=L507,INDEX(
RAW_c_TEB0187_REV01!B:D,MATCH(H507,INDEX(RAW_c_TEB0187_REV01!B:B,MATCH(H507,RAW_c_TEB0187_REV01!B:B,)+1):'RAW_c_TEB0187_REV01'!B11578,)+MATCH(H507,RAW_c_TEB0187_REV01!B:B,),3),INDEX(RAW_c_TEB0187_REV01!B:D,MATCH(H507,RAW_c_TEB0187_REV01!B:B,0),3)),"---")))=1,"---",IF(K507&lt;&gt;"---",IF(INDEX(RAW_c_TEB0187_REV01!B:D,MATCH(H507,RAW_c_TEB0187_REV01!B:B,0),3)=L507,INDEX(
RAW_c_TEB0187_REV01!B:D,MATCH(H507,INDEX(RAW_c_TEB0187_REV01!B:B,MATCH(H507,RAW_c_TEB0187_REV01!B:B,)+1):'RAW_c_TEB0187_REV01'!B11578,)+MATCH(H507,RAW_c_TEB0187_REV01!B:B,),3),INDEX(RAW_c_TEB0187_REV01!B:D,MATCH(H507,RAW_c_TEB0187_REV01!B:B,0),3)),"---")),"---")</f>
        <v>U23-37</v>
      </c>
      <c r="N507" t="str">
        <f>IFERROR(IF(AND(B507="B2B",J507="--"),L507,IF(
COUNTIF(B2B!H:H,(IF(K507&lt;&gt;"---",IF(INDEX(RAW_c_TEB0187_REV01!B:D,MATCH(H507,RAW_c_TEB0187_REV01!B:B,0),3)=L507,INDEX(
RAW_c_TEB0187_REV01!B:D,MATCH(H507,INDEX(RAW_c_TEB0187_REV01!B:B,MATCH(H507,RAW_c_TEB0187_REV01!B:B,)+1):'RAW_c_TEB0187_REV01'!B11578,)+MATCH(H507,RAW_c_TEB0187_REV01!B:B,),3),INDEX(RAW_c_TEB0187_REV01!B:D,MATCH(H507,RAW_c_TEB0187_REV01!B:B,0),3)),"---")))=0,"---",IF(K507&lt;&gt;"---",IF(INDEX(RAW_c_TEB0187_REV01!B:D,MATCH(H507,RAW_c_TEB0187_REV01!B:B,0),3)=L507,INDEX(
RAW_c_TEB0187_REV01!B:D,MATCH(H507,INDEX(RAW_c_TEB0187_REV01!B:B,MATCH(H507,RAW_c_TEB0187_REV01!B:B,)+1):'RAW_c_TEB0187_REV01'!B11578,)+MATCH(H507,RAW_c_TEB0187_REV01!B:B,),3),INDEX(RAW_c_TEB0187_REV01!B:D,MATCH(H507,RAW_c_TEB0187_REV01!B:B,0),3)),"---"))),"---")</f>
        <v>J3-A22</v>
      </c>
      <c r="T507">
        <f>COUNTIF(RAW_c_TEB0187_REV01!B:B,G507)</f>
        <v>2</v>
      </c>
      <c r="U507" t="str">
        <f t="shared" si="47"/>
        <v>B2B-IO</v>
      </c>
    </row>
    <row r="508" spans="1:21" x14ac:dyDescent="0.25">
      <c r="A508" t="s">
        <v>6091</v>
      </c>
      <c r="B508" t="s">
        <v>39</v>
      </c>
      <c r="C508" t="s">
        <v>5619</v>
      </c>
      <c r="D508" t="s">
        <v>411</v>
      </c>
      <c r="E508" t="s">
        <v>192</v>
      </c>
      <c r="F508" t="str">
        <f t="shared" si="42"/>
        <v>J3-A23</v>
      </c>
      <c r="G508" t="str">
        <f>VLOOKUP(F508,RAW_c_TEB0187_REV01!A:B,2,0)</f>
        <v>HDMI_D20</v>
      </c>
      <c r="H508" t="str">
        <f t="shared" si="43"/>
        <v>HDMI_D20</v>
      </c>
      <c r="I508" t="str">
        <f t="shared" si="44"/>
        <v>--</v>
      </c>
      <c r="J508" t="str">
        <f t="shared" si="45"/>
        <v>--</v>
      </c>
      <c r="K508">
        <f>IFERROR(IF(J508="--",IF(G508=H508,VLOOKUP(G508,RAW_c_TEB0187_REV01!L:N,3,0),SUM(VLOOKUP(H508,RAW_c_TEB0187_REV01!L:N,3,0),VLOOKUP(G508,RAW_c_TEB0187_REV01!L:N,3,0))),"---"),"---")</f>
        <v>50.153300000000002</v>
      </c>
      <c r="L508" t="str">
        <f t="shared" si="46"/>
        <v>J3-A23</v>
      </c>
      <c r="M508" t="str">
        <f>IFERROR(IF(
COUNTIF(B2B!H:H,(IF(K508&lt;&gt;"---",IF(INDEX(RAW_c_TEB0187_REV01!B:D,MATCH(H508,RAW_c_TEB0187_REV01!B:B,0),3)=L508,INDEX(
RAW_c_TEB0187_REV01!B:D,MATCH(H508,INDEX(RAW_c_TEB0187_REV01!B:B,MATCH(H508,RAW_c_TEB0187_REV01!B:B,)+1):'RAW_c_TEB0187_REV01'!B11579,)+MATCH(H508,RAW_c_TEB0187_REV01!B:B,),3),INDEX(RAW_c_TEB0187_REV01!B:D,MATCH(H508,RAW_c_TEB0187_REV01!B:B,0),3)),"---")))=1,"---",IF(K508&lt;&gt;"---",IF(INDEX(RAW_c_TEB0187_REV01!B:D,MATCH(H508,RAW_c_TEB0187_REV01!B:B,0),3)=L508,INDEX(
RAW_c_TEB0187_REV01!B:D,MATCH(H508,INDEX(RAW_c_TEB0187_REV01!B:B,MATCH(H508,RAW_c_TEB0187_REV01!B:B,)+1):'RAW_c_TEB0187_REV01'!B11579,)+MATCH(H508,RAW_c_TEB0187_REV01!B:B,),3),INDEX(RAW_c_TEB0187_REV01!B:D,MATCH(H508,RAW_c_TEB0187_REV01!B:B,0),3)),"---")),"---")</f>
        <v>U23-39</v>
      </c>
      <c r="N508" t="str">
        <f>IFERROR(IF(AND(B508="B2B",J508="--"),L508,IF(
COUNTIF(B2B!H:H,(IF(K508&lt;&gt;"---",IF(INDEX(RAW_c_TEB0187_REV01!B:D,MATCH(H508,RAW_c_TEB0187_REV01!B:B,0),3)=L508,INDEX(
RAW_c_TEB0187_REV01!B:D,MATCH(H508,INDEX(RAW_c_TEB0187_REV01!B:B,MATCH(H508,RAW_c_TEB0187_REV01!B:B,)+1):'RAW_c_TEB0187_REV01'!B11579,)+MATCH(H508,RAW_c_TEB0187_REV01!B:B,),3),INDEX(RAW_c_TEB0187_REV01!B:D,MATCH(H508,RAW_c_TEB0187_REV01!B:B,0),3)),"---")))=0,"---",IF(K508&lt;&gt;"---",IF(INDEX(RAW_c_TEB0187_REV01!B:D,MATCH(H508,RAW_c_TEB0187_REV01!B:B,0),3)=L508,INDEX(
RAW_c_TEB0187_REV01!B:D,MATCH(H508,INDEX(RAW_c_TEB0187_REV01!B:B,MATCH(H508,RAW_c_TEB0187_REV01!B:B,)+1):'RAW_c_TEB0187_REV01'!B11579,)+MATCH(H508,RAW_c_TEB0187_REV01!B:B,),3),INDEX(RAW_c_TEB0187_REV01!B:D,MATCH(H508,RAW_c_TEB0187_REV01!B:B,0),3)),"---"))),"---")</f>
        <v>J3-A23</v>
      </c>
      <c r="T508">
        <f>COUNTIF(RAW_c_TEB0187_REV01!B:B,G508)</f>
        <v>2</v>
      </c>
      <c r="U508" t="str">
        <f t="shared" si="47"/>
        <v>B2B-IO</v>
      </c>
    </row>
    <row r="509" spans="1:21" x14ac:dyDescent="0.25">
      <c r="A509" t="s">
        <v>6092</v>
      </c>
      <c r="B509" t="s">
        <v>39</v>
      </c>
      <c r="C509" t="s">
        <v>5619</v>
      </c>
      <c r="D509" t="s">
        <v>411</v>
      </c>
      <c r="E509" t="s">
        <v>193</v>
      </c>
      <c r="F509" t="str">
        <f t="shared" si="42"/>
        <v>J3-A24</v>
      </c>
      <c r="G509" t="str">
        <f>VLOOKUP(F509,RAW_c_TEB0187_REV01!A:B,2,0)</f>
        <v>HDMI_D18</v>
      </c>
      <c r="H509" t="str">
        <f t="shared" si="43"/>
        <v>HDMI_D18</v>
      </c>
      <c r="I509" t="str">
        <f t="shared" si="44"/>
        <v>--</v>
      </c>
      <c r="J509" t="str">
        <f t="shared" si="45"/>
        <v>--</v>
      </c>
      <c r="K509">
        <f>IFERROR(IF(J509="--",IF(G509=H509,VLOOKUP(G509,RAW_c_TEB0187_REV01!L:N,3,0),SUM(VLOOKUP(H509,RAW_c_TEB0187_REV01!L:N,3,0),VLOOKUP(G509,RAW_c_TEB0187_REV01!L:N,3,0))),"---"),"---")</f>
        <v>48.734099999999998</v>
      </c>
      <c r="L509" t="str">
        <f t="shared" si="46"/>
        <v>J3-A24</v>
      </c>
      <c r="M509" t="str">
        <f>IFERROR(IF(
COUNTIF(B2B!H:H,(IF(K509&lt;&gt;"---",IF(INDEX(RAW_c_TEB0187_REV01!B:D,MATCH(H509,RAW_c_TEB0187_REV01!B:B,0),3)=L509,INDEX(
RAW_c_TEB0187_REV01!B:D,MATCH(H509,INDEX(RAW_c_TEB0187_REV01!B:B,MATCH(H509,RAW_c_TEB0187_REV01!B:B,)+1):'RAW_c_TEB0187_REV01'!B11580,)+MATCH(H509,RAW_c_TEB0187_REV01!B:B,),3),INDEX(RAW_c_TEB0187_REV01!B:D,MATCH(H509,RAW_c_TEB0187_REV01!B:B,0),3)),"---")))=1,"---",IF(K509&lt;&gt;"---",IF(INDEX(RAW_c_TEB0187_REV01!B:D,MATCH(H509,RAW_c_TEB0187_REV01!B:B,0),3)=L509,INDEX(
RAW_c_TEB0187_REV01!B:D,MATCH(H509,INDEX(RAW_c_TEB0187_REV01!B:B,MATCH(H509,RAW_c_TEB0187_REV01!B:B,)+1):'RAW_c_TEB0187_REV01'!B11580,)+MATCH(H509,RAW_c_TEB0187_REV01!B:B,),3),INDEX(RAW_c_TEB0187_REV01!B:D,MATCH(H509,RAW_c_TEB0187_REV01!B:B,0),3)),"---")),"---")</f>
        <v>U23-41</v>
      </c>
      <c r="N509" t="str">
        <f>IFERROR(IF(AND(B509="B2B",J509="--"),L509,IF(
COUNTIF(B2B!H:H,(IF(K509&lt;&gt;"---",IF(INDEX(RAW_c_TEB0187_REV01!B:D,MATCH(H509,RAW_c_TEB0187_REV01!B:B,0),3)=L509,INDEX(
RAW_c_TEB0187_REV01!B:D,MATCH(H509,INDEX(RAW_c_TEB0187_REV01!B:B,MATCH(H509,RAW_c_TEB0187_REV01!B:B,)+1):'RAW_c_TEB0187_REV01'!B11580,)+MATCH(H509,RAW_c_TEB0187_REV01!B:B,),3),INDEX(RAW_c_TEB0187_REV01!B:D,MATCH(H509,RAW_c_TEB0187_REV01!B:B,0),3)),"---")))=0,"---",IF(K509&lt;&gt;"---",IF(INDEX(RAW_c_TEB0187_REV01!B:D,MATCH(H509,RAW_c_TEB0187_REV01!B:B,0),3)=L509,INDEX(
RAW_c_TEB0187_REV01!B:D,MATCH(H509,INDEX(RAW_c_TEB0187_REV01!B:B,MATCH(H509,RAW_c_TEB0187_REV01!B:B,)+1):'RAW_c_TEB0187_REV01'!B11580,)+MATCH(H509,RAW_c_TEB0187_REV01!B:B,),3),INDEX(RAW_c_TEB0187_REV01!B:D,MATCH(H509,RAW_c_TEB0187_REV01!B:B,0),3)),"---"))),"---")</f>
        <v>J3-A24</v>
      </c>
      <c r="T509">
        <f>COUNTIF(RAW_c_TEB0187_REV01!B:B,G509)</f>
        <v>2</v>
      </c>
      <c r="U509" t="str">
        <f t="shared" si="47"/>
        <v>B2B-IO</v>
      </c>
    </row>
    <row r="510" spans="1:21" x14ac:dyDescent="0.25">
      <c r="A510" t="s">
        <v>6093</v>
      </c>
      <c r="B510" t="s">
        <v>39</v>
      </c>
      <c r="C510" t="s">
        <v>5619</v>
      </c>
      <c r="D510" t="s">
        <v>411</v>
      </c>
      <c r="E510" t="s">
        <v>194</v>
      </c>
      <c r="F510" t="str">
        <f t="shared" si="42"/>
        <v>J3-A25</v>
      </c>
      <c r="G510" t="str">
        <f>VLOOKUP(F510,RAW_c_TEB0187_REV01!A:B,2,0)</f>
        <v>HDMI_PD</v>
      </c>
      <c r="H510" t="str">
        <f t="shared" si="43"/>
        <v>HDMI_PD</v>
      </c>
      <c r="I510" t="str">
        <f t="shared" si="44"/>
        <v>--</v>
      </c>
      <c r="J510" t="str">
        <f t="shared" si="45"/>
        <v>--</v>
      </c>
      <c r="K510">
        <f>IFERROR(IF(J510="--",IF(G510=H510,VLOOKUP(G510,RAW_c_TEB0187_REV01!L:N,3,0),SUM(VLOOKUP(H510,RAW_c_TEB0187_REV01!L:N,3,0),VLOOKUP(G510,RAW_c_TEB0187_REV01!L:N,3,0))),"---"),"---")</f>
        <v>73.258099999999999</v>
      </c>
      <c r="L510" t="str">
        <f t="shared" si="46"/>
        <v>J3-A25</v>
      </c>
      <c r="M510" t="str">
        <f>IFERROR(IF(
COUNTIF(B2B!H:H,(IF(K510&lt;&gt;"---",IF(INDEX(RAW_c_TEB0187_REV01!B:D,MATCH(H510,RAW_c_TEB0187_REV01!B:B,0),3)=L510,INDEX(
RAW_c_TEB0187_REV01!B:D,MATCH(H510,INDEX(RAW_c_TEB0187_REV01!B:B,MATCH(H510,RAW_c_TEB0187_REV01!B:B,)+1):'RAW_c_TEB0187_REV01'!B11581,)+MATCH(H510,RAW_c_TEB0187_REV01!B:B,),3),INDEX(RAW_c_TEB0187_REV01!B:D,MATCH(H510,RAW_c_TEB0187_REV01!B:B,0),3)),"---")))=1,"---",IF(K510&lt;&gt;"---",IF(INDEX(RAW_c_TEB0187_REV01!B:D,MATCH(H510,RAW_c_TEB0187_REV01!B:B,0),3)=L510,INDEX(
RAW_c_TEB0187_REV01!B:D,MATCH(H510,INDEX(RAW_c_TEB0187_REV01!B:B,MATCH(H510,RAW_c_TEB0187_REV01!B:B,)+1):'RAW_c_TEB0187_REV01'!B11581,)+MATCH(H510,RAW_c_TEB0187_REV01!B:B,),3),INDEX(RAW_c_TEB0187_REV01!B:D,MATCH(H510,RAW_c_TEB0187_REV01!B:B,0),3)),"---")),"---")</f>
        <v>U23-10</v>
      </c>
      <c r="N510" t="str">
        <f>IFERROR(IF(AND(B510="B2B",J510="--"),L510,IF(
COUNTIF(B2B!H:H,(IF(K510&lt;&gt;"---",IF(INDEX(RAW_c_TEB0187_REV01!B:D,MATCH(H510,RAW_c_TEB0187_REV01!B:B,0),3)=L510,INDEX(
RAW_c_TEB0187_REV01!B:D,MATCH(H510,INDEX(RAW_c_TEB0187_REV01!B:B,MATCH(H510,RAW_c_TEB0187_REV01!B:B,)+1):'RAW_c_TEB0187_REV01'!B11581,)+MATCH(H510,RAW_c_TEB0187_REV01!B:B,),3),INDEX(RAW_c_TEB0187_REV01!B:D,MATCH(H510,RAW_c_TEB0187_REV01!B:B,0),3)),"---")))=0,"---",IF(K510&lt;&gt;"---",IF(INDEX(RAW_c_TEB0187_REV01!B:D,MATCH(H510,RAW_c_TEB0187_REV01!B:B,0),3)=L510,INDEX(
RAW_c_TEB0187_REV01!B:D,MATCH(H510,INDEX(RAW_c_TEB0187_REV01!B:B,MATCH(H510,RAW_c_TEB0187_REV01!B:B,)+1):'RAW_c_TEB0187_REV01'!B11581,)+MATCH(H510,RAW_c_TEB0187_REV01!B:B,),3),INDEX(RAW_c_TEB0187_REV01!B:D,MATCH(H510,RAW_c_TEB0187_REV01!B:B,0),3)),"---"))),"---")</f>
        <v>J3-A25</v>
      </c>
      <c r="T510">
        <f>COUNTIF(RAW_c_TEB0187_REV01!B:B,G510)</f>
        <v>4</v>
      </c>
      <c r="U510" t="str">
        <f t="shared" si="47"/>
        <v>B2B-IO</v>
      </c>
    </row>
    <row r="511" spans="1:21" x14ac:dyDescent="0.25">
      <c r="A511" t="s">
        <v>6094</v>
      </c>
      <c r="B511" t="s">
        <v>39</v>
      </c>
      <c r="C511" t="s">
        <v>5625</v>
      </c>
      <c r="D511" t="s">
        <v>411</v>
      </c>
      <c r="E511" t="s">
        <v>195</v>
      </c>
      <c r="F511" t="str">
        <f t="shared" si="42"/>
        <v>J3-A26</v>
      </c>
      <c r="G511" t="str">
        <f>VLOOKUP(F511,RAW_c_TEB0187_REV01!A:B,2,0)</f>
        <v>VCCIO_6A</v>
      </c>
      <c r="H511" t="str">
        <f t="shared" si="43"/>
        <v>VCCIO_6A</v>
      </c>
      <c r="I511" t="str">
        <f t="shared" si="44"/>
        <v>--</v>
      </c>
      <c r="J511" t="str">
        <f t="shared" si="45"/>
        <v>--</v>
      </c>
      <c r="K511">
        <f>IFERROR(IF(J511="--",IF(G511=H511,VLOOKUP(G511,RAW_c_TEB0187_REV01!L:N,3,0),SUM(VLOOKUP(H511,RAW_c_TEB0187_REV01!L:N,3,0),VLOOKUP(G511,RAW_c_TEB0187_REV01!L:N,3,0))),"---"),"---")</f>
        <v>2.0379999999999998</v>
      </c>
      <c r="L511" t="str">
        <f t="shared" si="46"/>
        <v>J3-A26</v>
      </c>
      <c r="M511" t="str">
        <f>IFERROR(IF(
COUNTIF(B2B!H:H,(IF(K511&lt;&gt;"---",IF(INDEX(RAW_c_TEB0187_REV01!B:D,MATCH(H511,RAW_c_TEB0187_REV01!B:B,0),3)=L511,INDEX(
RAW_c_TEB0187_REV01!B:D,MATCH(H511,INDEX(RAW_c_TEB0187_REV01!B:B,MATCH(H511,RAW_c_TEB0187_REV01!B:B,)+1):'RAW_c_TEB0187_REV01'!B11582,)+MATCH(H511,RAW_c_TEB0187_REV01!B:B,),3),INDEX(RAW_c_TEB0187_REV01!B:D,MATCH(H511,RAW_c_TEB0187_REV01!B:B,0),3)),"---")))=1,"---",IF(K511&lt;&gt;"---",IF(INDEX(RAW_c_TEB0187_REV01!B:D,MATCH(H511,RAW_c_TEB0187_REV01!B:B,0),3)=L511,INDEX(
RAW_c_TEB0187_REV01!B:D,MATCH(H511,INDEX(RAW_c_TEB0187_REV01!B:B,MATCH(H511,RAW_c_TEB0187_REV01!B:B,)+1):'RAW_c_TEB0187_REV01'!B11582,)+MATCH(H511,RAW_c_TEB0187_REV01!B:B,),3),INDEX(RAW_c_TEB0187_REV01!B:D,MATCH(H511,RAW_c_TEB0187_REV01!B:B,0),3)),"---")),"---")</f>
        <v>L40-2</v>
      </c>
      <c r="N511" t="str">
        <f>IFERROR(IF(AND(B511="B2B",J511="--"),L511,IF(
COUNTIF(B2B!H:H,(IF(K511&lt;&gt;"---",IF(INDEX(RAW_c_TEB0187_REV01!B:D,MATCH(H511,RAW_c_TEB0187_REV01!B:B,0),3)=L511,INDEX(
RAW_c_TEB0187_REV01!B:D,MATCH(H511,INDEX(RAW_c_TEB0187_REV01!B:B,MATCH(H511,RAW_c_TEB0187_REV01!B:B,)+1):'RAW_c_TEB0187_REV01'!B11582,)+MATCH(H511,RAW_c_TEB0187_REV01!B:B,),3),INDEX(RAW_c_TEB0187_REV01!B:D,MATCH(H511,RAW_c_TEB0187_REV01!B:B,0),3)),"---")))=0,"---",IF(K511&lt;&gt;"---",IF(INDEX(RAW_c_TEB0187_REV01!B:D,MATCH(H511,RAW_c_TEB0187_REV01!B:B,0),3)=L511,INDEX(
RAW_c_TEB0187_REV01!B:D,MATCH(H511,INDEX(RAW_c_TEB0187_REV01!B:B,MATCH(H511,RAW_c_TEB0187_REV01!B:B,)+1):'RAW_c_TEB0187_REV01'!B11582,)+MATCH(H511,RAW_c_TEB0187_REV01!B:B,),3),INDEX(RAW_c_TEB0187_REV01!B:D,MATCH(H511,RAW_c_TEB0187_REV01!B:B,0),3)),"---"))),"---")</f>
        <v>J3-A26</v>
      </c>
      <c r="T511">
        <f>COUNTIF(RAW_c_TEB0187_REV01!B:B,G511)</f>
        <v>2</v>
      </c>
      <c r="U511" t="str">
        <f t="shared" si="47"/>
        <v>B2B-PWR</v>
      </c>
    </row>
    <row r="512" spans="1:21" x14ac:dyDescent="0.25">
      <c r="A512" t="s">
        <v>6095</v>
      </c>
      <c r="B512" t="s">
        <v>39</v>
      </c>
      <c r="C512" t="s">
        <v>5619</v>
      </c>
      <c r="D512" t="s">
        <v>411</v>
      </c>
      <c r="E512" t="s">
        <v>196</v>
      </c>
      <c r="F512" t="str">
        <f t="shared" si="42"/>
        <v>J3-A27</v>
      </c>
      <c r="G512" t="str">
        <f>VLOOKUP(F512,RAW_c_TEB0187_REV01!A:B,2,0)</f>
        <v>HDMI_D9</v>
      </c>
      <c r="H512" t="str">
        <f t="shared" si="43"/>
        <v>HDMI_D9</v>
      </c>
      <c r="I512" t="str">
        <f t="shared" si="44"/>
        <v>--</v>
      </c>
      <c r="J512" t="str">
        <f t="shared" si="45"/>
        <v>--</v>
      </c>
      <c r="K512">
        <f>IFERROR(IF(J512="--",IF(G512=H512,VLOOKUP(G512,RAW_c_TEB0187_REV01!L:N,3,0),SUM(VLOOKUP(H512,RAW_c_TEB0187_REV01!L:N,3,0),VLOOKUP(G512,RAW_c_TEB0187_REV01!L:N,3,0))),"---"),"---")</f>
        <v>49.2273</v>
      </c>
      <c r="L512" t="str">
        <f t="shared" si="46"/>
        <v>J3-A27</v>
      </c>
      <c r="M512" t="str">
        <f>IFERROR(IF(
COUNTIF(B2B!H:H,(IF(K512&lt;&gt;"---",IF(INDEX(RAW_c_TEB0187_REV01!B:D,MATCH(H512,RAW_c_TEB0187_REV01!B:B,0),3)=L512,INDEX(
RAW_c_TEB0187_REV01!B:D,MATCH(H512,INDEX(RAW_c_TEB0187_REV01!B:B,MATCH(H512,RAW_c_TEB0187_REV01!B:B,)+1):'RAW_c_TEB0187_REV01'!B11583,)+MATCH(H512,RAW_c_TEB0187_REV01!B:B,),3),INDEX(RAW_c_TEB0187_REV01!B:D,MATCH(H512,RAW_c_TEB0187_REV01!B:B,0),3)),"---")))=1,"---",IF(K512&lt;&gt;"---",IF(INDEX(RAW_c_TEB0187_REV01!B:D,MATCH(H512,RAW_c_TEB0187_REV01!B:B,0),3)=L512,INDEX(
RAW_c_TEB0187_REV01!B:D,MATCH(H512,INDEX(RAW_c_TEB0187_REV01!B:B,MATCH(H512,RAW_c_TEB0187_REV01!B:B,)+1):'RAW_c_TEB0187_REV01'!B11583,)+MATCH(H512,RAW_c_TEB0187_REV01!B:B,),3),INDEX(RAW_c_TEB0187_REV01!B:D,MATCH(H512,RAW_c_TEB0187_REV01!B:B,0),3)),"---")),"---")</f>
        <v>U23-52</v>
      </c>
      <c r="N512" t="str">
        <f>IFERROR(IF(AND(B512="B2B",J512="--"),L512,IF(
COUNTIF(B2B!H:H,(IF(K512&lt;&gt;"---",IF(INDEX(RAW_c_TEB0187_REV01!B:D,MATCH(H512,RAW_c_TEB0187_REV01!B:B,0),3)=L512,INDEX(
RAW_c_TEB0187_REV01!B:D,MATCH(H512,INDEX(RAW_c_TEB0187_REV01!B:B,MATCH(H512,RAW_c_TEB0187_REV01!B:B,)+1):'RAW_c_TEB0187_REV01'!B11583,)+MATCH(H512,RAW_c_TEB0187_REV01!B:B,),3),INDEX(RAW_c_TEB0187_REV01!B:D,MATCH(H512,RAW_c_TEB0187_REV01!B:B,0),3)),"---")))=0,"---",IF(K512&lt;&gt;"---",IF(INDEX(RAW_c_TEB0187_REV01!B:D,MATCH(H512,RAW_c_TEB0187_REV01!B:B,0),3)=L512,INDEX(
RAW_c_TEB0187_REV01!B:D,MATCH(H512,INDEX(RAW_c_TEB0187_REV01!B:B,MATCH(H512,RAW_c_TEB0187_REV01!B:B,)+1):'RAW_c_TEB0187_REV01'!B11583,)+MATCH(H512,RAW_c_TEB0187_REV01!B:B,),3),INDEX(RAW_c_TEB0187_REV01!B:D,MATCH(H512,RAW_c_TEB0187_REV01!B:B,0),3)),"---"))),"---")</f>
        <v>J3-A27</v>
      </c>
      <c r="T512">
        <f>COUNTIF(RAW_c_TEB0187_REV01!B:B,G512)</f>
        <v>2</v>
      </c>
      <c r="U512" t="str">
        <f t="shared" si="47"/>
        <v>B2B-IO</v>
      </c>
    </row>
    <row r="513" spans="1:21" x14ac:dyDescent="0.25">
      <c r="A513" t="s">
        <v>6096</v>
      </c>
      <c r="B513" t="s">
        <v>39</v>
      </c>
      <c r="C513" t="s">
        <v>5619</v>
      </c>
      <c r="D513" t="s">
        <v>411</v>
      </c>
      <c r="E513" t="s">
        <v>197</v>
      </c>
      <c r="F513" t="str">
        <f t="shared" si="42"/>
        <v>J3-A28</v>
      </c>
      <c r="G513" t="str">
        <f>VLOOKUP(F513,RAW_c_TEB0187_REV01!A:B,2,0)</f>
        <v>HDMI_D2</v>
      </c>
      <c r="H513" t="str">
        <f t="shared" si="43"/>
        <v>HDMI_D2</v>
      </c>
      <c r="I513" t="str">
        <f t="shared" si="44"/>
        <v>--</v>
      </c>
      <c r="J513" t="str">
        <f t="shared" si="45"/>
        <v>--</v>
      </c>
      <c r="K513">
        <f>IFERROR(IF(J513="--",IF(G513=H513,VLOOKUP(G513,RAW_c_TEB0187_REV01!L:N,3,0),SUM(VLOOKUP(H513,RAW_c_TEB0187_REV01!L:N,3,0),VLOOKUP(G513,RAW_c_TEB0187_REV01!L:N,3,0))),"---"),"---")</f>
        <v>47.141800000000003</v>
      </c>
      <c r="L513" t="str">
        <f t="shared" si="46"/>
        <v>J3-A28</v>
      </c>
      <c r="M513" t="str">
        <f>IFERROR(IF(
COUNTIF(B2B!H:H,(IF(K513&lt;&gt;"---",IF(INDEX(RAW_c_TEB0187_REV01!B:D,MATCH(H513,RAW_c_TEB0187_REV01!B:B,0),3)=L513,INDEX(
RAW_c_TEB0187_REV01!B:D,MATCH(H513,INDEX(RAW_c_TEB0187_REV01!B:B,MATCH(H513,RAW_c_TEB0187_REV01!B:B,)+1):'RAW_c_TEB0187_REV01'!B11584,)+MATCH(H513,RAW_c_TEB0187_REV01!B:B,),3),INDEX(RAW_c_TEB0187_REV01!B:D,MATCH(H513,RAW_c_TEB0187_REV01!B:B,0),3)),"---")))=1,"---",IF(K513&lt;&gt;"---",IF(INDEX(RAW_c_TEB0187_REV01!B:D,MATCH(H513,RAW_c_TEB0187_REV01!B:B,0),3)=L513,INDEX(
RAW_c_TEB0187_REV01!B:D,MATCH(H513,INDEX(RAW_c_TEB0187_REV01!B:B,MATCH(H513,RAW_c_TEB0187_REV01!B:B,)+1):'RAW_c_TEB0187_REV01'!B11584,)+MATCH(H513,RAW_c_TEB0187_REV01!B:B,),3),INDEX(RAW_c_TEB0187_REV01!B:D,MATCH(H513,RAW_c_TEB0187_REV01!B:B,0),3)),"---")),"---")</f>
        <v>U23-61</v>
      </c>
      <c r="N513" t="str">
        <f>IFERROR(IF(AND(B513="B2B",J513="--"),L513,IF(
COUNTIF(B2B!H:H,(IF(K513&lt;&gt;"---",IF(INDEX(RAW_c_TEB0187_REV01!B:D,MATCH(H513,RAW_c_TEB0187_REV01!B:B,0),3)=L513,INDEX(
RAW_c_TEB0187_REV01!B:D,MATCH(H513,INDEX(RAW_c_TEB0187_REV01!B:B,MATCH(H513,RAW_c_TEB0187_REV01!B:B,)+1):'RAW_c_TEB0187_REV01'!B11584,)+MATCH(H513,RAW_c_TEB0187_REV01!B:B,),3),INDEX(RAW_c_TEB0187_REV01!B:D,MATCH(H513,RAW_c_TEB0187_REV01!B:B,0),3)),"---")))=0,"---",IF(K513&lt;&gt;"---",IF(INDEX(RAW_c_TEB0187_REV01!B:D,MATCH(H513,RAW_c_TEB0187_REV01!B:B,0),3)=L513,INDEX(
RAW_c_TEB0187_REV01!B:D,MATCH(H513,INDEX(RAW_c_TEB0187_REV01!B:B,MATCH(H513,RAW_c_TEB0187_REV01!B:B,)+1):'RAW_c_TEB0187_REV01'!B11584,)+MATCH(H513,RAW_c_TEB0187_REV01!B:B,),3),INDEX(RAW_c_TEB0187_REV01!B:D,MATCH(H513,RAW_c_TEB0187_REV01!B:B,0),3)),"---"))),"---")</f>
        <v>J3-A28</v>
      </c>
      <c r="T513">
        <f>COUNTIF(RAW_c_TEB0187_REV01!B:B,G513)</f>
        <v>2</v>
      </c>
      <c r="U513" t="str">
        <f t="shared" si="47"/>
        <v>B2B-IO</v>
      </c>
    </row>
    <row r="514" spans="1:21" x14ac:dyDescent="0.25">
      <c r="A514" t="s">
        <v>6097</v>
      </c>
      <c r="B514" t="s">
        <v>39</v>
      </c>
      <c r="C514" t="s">
        <v>5619</v>
      </c>
      <c r="D514" t="s">
        <v>411</v>
      </c>
      <c r="E514" t="s">
        <v>198</v>
      </c>
      <c r="F514" t="str">
        <f t="shared" si="42"/>
        <v>J3-A29</v>
      </c>
      <c r="G514" t="str">
        <f>VLOOKUP(F514,RAW_c_TEB0187_REV01!A:B,2,0)</f>
        <v>HDMI_D0</v>
      </c>
      <c r="H514" t="str">
        <f t="shared" si="43"/>
        <v>HDMI_D0</v>
      </c>
      <c r="I514" t="str">
        <f t="shared" si="44"/>
        <v>--</v>
      </c>
      <c r="J514" t="str">
        <f t="shared" si="45"/>
        <v>--</v>
      </c>
      <c r="K514">
        <f>IFERROR(IF(J514="--",IF(G514=H514,VLOOKUP(G514,RAW_c_TEB0187_REV01!L:N,3,0),SUM(VLOOKUP(H514,RAW_c_TEB0187_REV01!L:N,3,0),VLOOKUP(G514,RAW_c_TEB0187_REV01!L:N,3,0))),"---"),"---")</f>
        <v>47.4024</v>
      </c>
      <c r="L514" t="str">
        <f t="shared" si="46"/>
        <v>J3-A29</v>
      </c>
      <c r="M514" t="str">
        <f>IFERROR(IF(
COUNTIF(B2B!H:H,(IF(K514&lt;&gt;"---",IF(INDEX(RAW_c_TEB0187_REV01!B:D,MATCH(H514,RAW_c_TEB0187_REV01!B:B,0),3)=L514,INDEX(
RAW_c_TEB0187_REV01!B:D,MATCH(H514,INDEX(RAW_c_TEB0187_REV01!B:B,MATCH(H514,RAW_c_TEB0187_REV01!B:B,)+1):'RAW_c_TEB0187_REV01'!B11585,)+MATCH(H514,RAW_c_TEB0187_REV01!B:B,),3),INDEX(RAW_c_TEB0187_REV01!B:D,MATCH(H514,RAW_c_TEB0187_REV01!B:B,0),3)),"---")))=1,"---",IF(K514&lt;&gt;"---",IF(INDEX(RAW_c_TEB0187_REV01!B:D,MATCH(H514,RAW_c_TEB0187_REV01!B:B,0),3)=L514,INDEX(
RAW_c_TEB0187_REV01!B:D,MATCH(H514,INDEX(RAW_c_TEB0187_REV01!B:B,MATCH(H514,RAW_c_TEB0187_REV01!B:B,)+1):'RAW_c_TEB0187_REV01'!B11585,)+MATCH(H514,RAW_c_TEB0187_REV01!B:B,),3),INDEX(RAW_c_TEB0187_REV01!B:D,MATCH(H514,RAW_c_TEB0187_REV01!B:B,0),3)),"---")),"---")</f>
        <v>U23-63</v>
      </c>
      <c r="N514" t="str">
        <f>IFERROR(IF(AND(B514="B2B",J514="--"),L514,IF(
COUNTIF(B2B!H:H,(IF(K514&lt;&gt;"---",IF(INDEX(RAW_c_TEB0187_REV01!B:D,MATCH(H514,RAW_c_TEB0187_REV01!B:B,0),3)=L514,INDEX(
RAW_c_TEB0187_REV01!B:D,MATCH(H514,INDEX(RAW_c_TEB0187_REV01!B:B,MATCH(H514,RAW_c_TEB0187_REV01!B:B,)+1):'RAW_c_TEB0187_REV01'!B11585,)+MATCH(H514,RAW_c_TEB0187_REV01!B:B,),3),INDEX(RAW_c_TEB0187_REV01!B:D,MATCH(H514,RAW_c_TEB0187_REV01!B:B,0),3)),"---")))=0,"---",IF(K514&lt;&gt;"---",IF(INDEX(RAW_c_TEB0187_REV01!B:D,MATCH(H514,RAW_c_TEB0187_REV01!B:B,0),3)=L514,INDEX(
RAW_c_TEB0187_REV01!B:D,MATCH(H514,INDEX(RAW_c_TEB0187_REV01!B:B,MATCH(H514,RAW_c_TEB0187_REV01!B:B,)+1):'RAW_c_TEB0187_REV01'!B11585,)+MATCH(H514,RAW_c_TEB0187_REV01!B:B,),3),INDEX(RAW_c_TEB0187_REV01!B:D,MATCH(H514,RAW_c_TEB0187_REV01!B:B,0),3)),"---"))),"---")</f>
        <v>J3-A29</v>
      </c>
      <c r="T514">
        <f>COUNTIF(RAW_c_TEB0187_REV01!B:B,G514)</f>
        <v>2</v>
      </c>
      <c r="U514" t="str">
        <f t="shared" si="47"/>
        <v>B2B-IO</v>
      </c>
    </row>
    <row r="515" spans="1:21" x14ac:dyDescent="0.25">
      <c r="A515" t="s">
        <v>6098</v>
      </c>
      <c r="B515" t="s">
        <v>39</v>
      </c>
      <c r="C515" t="s">
        <v>5619</v>
      </c>
      <c r="D515" t="s">
        <v>411</v>
      </c>
      <c r="E515" t="s">
        <v>199</v>
      </c>
      <c r="F515" t="str">
        <f t="shared" si="42"/>
        <v>J3-A30</v>
      </c>
      <c r="G515" t="str">
        <f>VLOOKUP(F515,RAW_c_TEB0187_REV01!A:B,2,0)</f>
        <v>HDMI_HS</v>
      </c>
      <c r="H515" t="str">
        <f t="shared" si="43"/>
        <v>HDMI_HS</v>
      </c>
      <c r="I515" t="str">
        <f t="shared" si="44"/>
        <v>--</v>
      </c>
      <c r="J515" t="str">
        <f t="shared" si="45"/>
        <v>--</v>
      </c>
      <c r="K515">
        <f>IFERROR(IF(J515="--",IF(G515=H515,VLOOKUP(G515,RAW_c_TEB0187_REV01!L:N,3,0),SUM(VLOOKUP(H515,RAW_c_TEB0187_REV01!L:N,3,0),VLOOKUP(G515,RAW_c_TEB0187_REV01!L:N,3,0))),"---"),"---")</f>
        <v>52.506399999999999</v>
      </c>
      <c r="L515" t="str">
        <f t="shared" si="46"/>
        <v>J3-A30</v>
      </c>
      <c r="M515" t="str">
        <f>IFERROR(IF(
COUNTIF(B2B!H:H,(IF(K515&lt;&gt;"---",IF(INDEX(RAW_c_TEB0187_REV01!B:D,MATCH(H515,RAW_c_TEB0187_REV01!B:B,0),3)=L515,INDEX(
RAW_c_TEB0187_REV01!B:D,MATCH(H515,INDEX(RAW_c_TEB0187_REV01!B:B,MATCH(H515,RAW_c_TEB0187_REV01!B:B,)+1):'RAW_c_TEB0187_REV01'!B11586,)+MATCH(H515,RAW_c_TEB0187_REV01!B:B,),3),INDEX(RAW_c_TEB0187_REV01!B:D,MATCH(H515,RAW_c_TEB0187_REV01!B:B,0),3)),"---")))=1,"---",IF(K515&lt;&gt;"---",IF(INDEX(RAW_c_TEB0187_REV01!B:D,MATCH(H515,RAW_c_TEB0187_REV01!B:B,0),3)=L515,INDEX(
RAW_c_TEB0187_REV01!B:D,MATCH(H515,INDEX(RAW_c_TEB0187_REV01!B:B,MATCH(H515,RAW_c_TEB0187_REV01!B:B,)+1):'RAW_c_TEB0187_REV01'!B11586,)+MATCH(H515,RAW_c_TEB0187_REV01!B:B,),3),INDEX(RAW_c_TEB0187_REV01!B:D,MATCH(H515,RAW_c_TEB0187_REV01!B:B,0),3)),"---")),"---")</f>
        <v>U23-4</v>
      </c>
      <c r="N515" t="str">
        <f>IFERROR(IF(AND(B515="B2B",J515="--"),L515,IF(
COUNTIF(B2B!H:H,(IF(K515&lt;&gt;"---",IF(INDEX(RAW_c_TEB0187_REV01!B:D,MATCH(H515,RAW_c_TEB0187_REV01!B:B,0),3)=L515,INDEX(
RAW_c_TEB0187_REV01!B:D,MATCH(H515,INDEX(RAW_c_TEB0187_REV01!B:B,MATCH(H515,RAW_c_TEB0187_REV01!B:B,)+1):'RAW_c_TEB0187_REV01'!B11586,)+MATCH(H515,RAW_c_TEB0187_REV01!B:B,),3),INDEX(RAW_c_TEB0187_REV01!B:D,MATCH(H515,RAW_c_TEB0187_REV01!B:B,0),3)),"---")))=0,"---",IF(K515&lt;&gt;"---",IF(INDEX(RAW_c_TEB0187_REV01!B:D,MATCH(H515,RAW_c_TEB0187_REV01!B:B,0),3)=L515,INDEX(
RAW_c_TEB0187_REV01!B:D,MATCH(H515,INDEX(RAW_c_TEB0187_REV01!B:B,MATCH(H515,RAW_c_TEB0187_REV01!B:B,)+1):'RAW_c_TEB0187_REV01'!B11586,)+MATCH(H515,RAW_c_TEB0187_REV01!B:B,),3),INDEX(RAW_c_TEB0187_REV01!B:D,MATCH(H515,RAW_c_TEB0187_REV01!B:B,0),3)),"---"))),"---")</f>
        <v>J3-A30</v>
      </c>
      <c r="T515">
        <f>COUNTIF(RAW_c_TEB0187_REV01!B:B,G515)</f>
        <v>2</v>
      </c>
      <c r="U515" t="str">
        <f t="shared" si="47"/>
        <v>B2B-IO</v>
      </c>
    </row>
    <row r="516" spans="1:21" x14ac:dyDescent="0.25">
      <c r="A516" t="s">
        <v>6099</v>
      </c>
      <c r="B516" t="s">
        <v>39</v>
      </c>
      <c r="C516" t="s">
        <v>5619</v>
      </c>
      <c r="D516" t="s">
        <v>411</v>
      </c>
      <c r="E516" t="s">
        <v>200</v>
      </c>
      <c r="F516" t="str">
        <f t="shared" si="42"/>
        <v>J3-A31</v>
      </c>
      <c r="G516" t="str">
        <f>VLOOKUP(F516,RAW_c_TEB0187_REV01!A:B,2,0)</f>
        <v>HDMI_HTPLG</v>
      </c>
      <c r="H516" t="str">
        <f t="shared" si="43"/>
        <v>HDMI_HTPLG</v>
      </c>
      <c r="I516" t="str">
        <f t="shared" si="44"/>
        <v>--</v>
      </c>
      <c r="J516" t="str">
        <f t="shared" si="45"/>
        <v>--</v>
      </c>
      <c r="K516">
        <f>IFERROR(IF(J516="--",IF(G516=H516,VLOOKUP(G516,RAW_c_TEB0187_REV01!L:N,3,0),SUM(VLOOKUP(H516,RAW_c_TEB0187_REV01!L:N,3,0),VLOOKUP(G516,RAW_c_TEB0187_REV01!L:N,3,0))),"---"),"---")</f>
        <v>54.166600000000003</v>
      </c>
      <c r="L516" t="str">
        <f t="shared" si="46"/>
        <v>J3-A31</v>
      </c>
      <c r="M516" t="str">
        <f>IFERROR(IF(
COUNTIF(B2B!H:H,(IF(K516&lt;&gt;"---",IF(INDEX(RAW_c_TEB0187_REV01!B:D,MATCH(H516,RAW_c_TEB0187_REV01!B:B,0),3)=L516,INDEX(
RAW_c_TEB0187_REV01!B:D,MATCH(H516,INDEX(RAW_c_TEB0187_REV01!B:B,MATCH(H516,RAW_c_TEB0187_REV01!B:B,)+1):'RAW_c_TEB0187_REV01'!B11587,)+MATCH(H516,RAW_c_TEB0187_REV01!B:B,),3),INDEX(RAW_c_TEB0187_REV01!B:D,MATCH(H516,RAW_c_TEB0187_REV01!B:B,0),3)),"---")))=1,"---",IF(K516&lt;&gt;"---",IF(INDEX(RAW_c_TEB0187_REV01!B:D,MATCH(H516,RAW_c_TEB0187_REV01!B:B,0),3)=L516,INDEX(
RAW_c_TEB0187_REV01!B:D,MATCH(H516,INDEX(RAW_c_TEB0187_REV01!B:B,MATCH(H516,RAW_c_TEB0187_REV01!B:B,)+1):'RAW_c_TEB0187_REV01'!B11587,)+MATCH(H516,RAW_c_TEB0187_REV01!B:B,),3),INDEX(RAW_c_TEB0187_REV01!B:D,MATCH(H516,RAW_c_TEB0187_REV01!B:B,0),3)),"---")),"---")</f>
        <v>R354-1</v>
      </c>
      <c r="N516" t="str">
        <f>IFERROR(IF(AND(B516="B2B",J516="--"),L516,IF(
COUNTIF(B2B!H:H,(IF(K516&lt;&gt;"---",IF(INDEX(RAW_c_TEB0187_REV01!B:D,MATCH(H516,RAW_c_TEB0187_REV01!B:B,0),3)=L516,INDEX(
RAW_c_TEB0187_REV01!B:D,MATCH(H516,INDEX(RAW_c_TEB0187_REV01!B:B,MATCH(H516,RAW_c_TEB0187_REV01!B:B,)+1):'RAW_c_TEB0187_REV01'!B11587,)+MATCH(H516,RAW_c_TEB0187_REV01!B:B,),3),INDEX(RAW_c_TEB0187_REV01!B:D,MATCH(H516,RAW_c_TEB0187_REV01!B:B,0),3)),"---")))=0,"---",IF(K516&lt;&gt;"---",IF(INDEX(RAW_c_TEB0187_REV01!B:D,MATCH(H516,RAW_c_TEB0187_REV01!B:B,0),3)=L516,INDEX(
RAW_c_TEB0187_REV01!B:D,MATCH(H516,INDEX(RAW_c_TEB0187_REV01!B:B,MATCH(H516,RAW_c_TEB0187_REV01!B:B,)+1):'RAW_c_TEB0187_REV01'!B11587,)+MATCH(H516,RAW_c_TEB0187_REV01!B:B,),3),INDEX(RAW_c_TEB0187_REV01!B:D,MATCH(H516,RAW_c_TEB0187_REV01!B:B,0),3)),"---"))),"---")</f>
        <v>J3-A31</v>
      </c>
      <c r="T516">
        <f>COUNTIF(RAW_c_TEB0187_REV01!B:B,G516)</f>
        <v>2</v>
      </c>
      <c r="U516" t="str">
        <f t="shared" si="47"/>
        <v>B2B-IO</v>
      </c>
    </row>
    <row r="517" spans="1:21" x14ac:dyDescent="0.25">
      <c r="A517" t="s">
        <v>6100</v>
      </c>
      <c r="B517" t="s">
        <v>39</v>
      </c>
      <c r="C517" t="s">
        <v>433</v>
      </c>
      <c r="D517" t="s">
        <v>411</v>
      </c>
      <c r="E517" t="s">
        <v>201</v>
      </c>
      <c r="F517" t="str">
        <f t="shared" si="42"/>
        <v>J3-A32</v>
      </c>
      <c r="G517" t="str">
        <f>VLOOKUP(F517,RAW_c_TEB0187_REV01!A:B,2,0)</f>
        <v>GND</v>
      </c>
      <c r="H517" t="str">
        <f t="shared" si="43"/>
        <v>GND</v>
      </c>
      <c r="I517" t="str">
        <f t="shared" si="44"/>
        <v>--</v>
      </c>
      <c r="J517" t="str">
        <f t="shared" si="45"/>
        <v>---</v>
      </c>
      <c r="K517" t="str">
        <f>IFERROR(IF(J517="--",IF(G517=H517,VLOOKUP(G517,RAW_c_TEB0187_REV01!L:N,3,0),SUM(VLOOKUP(H517,RAW_c_TEB0187_REV01!L:N,3,0),VLOOKUP(G517,RAW_c_TEB0187_REV01!L:N,3,0))),"---"),"---")</f>
        <v>---</v>
      </c>
      <c r="L517" t="str">
        <f t="shared" si="46"/>
        <v>J3-A32</v>
      </c>
      <c r="M517" t="str">
        <f>IFERROR(IF(
COUNTIF(B2B!H:H,(IF(K517&lt;&gt;"---",IF(INDEX(RAW_c_TEB0187_REV01!B:D,MATCH(H517,RAW_c_TEB0187_REV01!B:B,0),3)=L517,INDEX(
RAW_c_TEB0187_REV01!B:D,MATCH(H517,INDEX(RAW_c_TEB0187_REV01!B:B,MATCH(H517,RAW_c_TEB0187_REV01!B:B,)+1):'RAW_c_TEB0187_REV01'!B11588,)+MATCH(H517,RAW_c_TEB0187_REV01!B:B,),3),INDEX(RAW_c_TEB0187_REV01!B:D,MATCH(H517,RAW_c_TEB0187_REV01!B:B,0),3)),"---")))=1,"---",IF(K517&lt;&gt;"---",IF(INDEX(RAW_c_TEB0187_REV01!B:D,MATCH(H517,RAW_c_TEB0187_REV01!B:B,0),3)=L517,INDEX(
RAW_c_TEB0187_REV01!B:D,MATCH(H517,INDEX(RAW_c_TEB0187_REV01!B:B,MATCH(H517,RAW_c_TEB0187_REV01!B:B,)+1):'RAW_c_TEB0187_REV01'!B11588,)+MATCH(H517,RAW_c_TEB0187_REV01!B:B,),3),INDEX(RAW_c_TEB0187_REV01!B:D,MATCH(H517,RAW_c_TEB0187_REV01!B:B,0),3)),"---")),"---")</f>
        <v>---</v>
      </c>
      <c r="N517" t="str">
        <f>IFERROR(IF(AND(B517="B2B",J517="--"),L517,IF(
COUNTIF(B2B!H:H,(IF(K517&lt;&gt;"---",IF(INDEX(RAW_c_TEB0187_REV01!B:D,MATCH(H517,RAW_c_TEB0187_REV01!B:B,0),3)=L517,INDEX(
RAW_c_TEB0187_REV01!B:D,MATCH(H517,INDEX(RAW_c_TEB0187_REV01!B:B,MATCH(H517,RAW_c_TEB0187_REV01!B:B,)+1):'RAW_c_TEB0187_REV01'!B11588,)+MATCH(H517,RAW_c_TEB0187_REV01!B:B,),3),INDEX(RAW_c_TEB0187_REV01!B:D,MATCH(H517,RAW_c_TEB0187_REV01!B:B,0),3)),"---")))=0,"---",IF(K517&lt;&gt;"---",IF(INDEX(RAW_c_TEB0187_REV01!B:D,MATCH(H517,RAW_c_TEB0187_REV01!B:B,0),3)=L517,INDEX(
RAW_c_TEB0187_REV01!B:D,MATCH(H517,INDEX(RAW_c_TEB0187_REV01!B:B,MATCH(H517,RAW_c_TEB0187_REV01!B:B,)+1):'RAW_c_TEB0187_REV01'!B11588,)+MATCH(H517,RAW_c_TEB0187_REV01!B:B,),3),INDEX(RAW_c_TEB0187_REV01!B:D,MATCH(H517,RAW_c_TEB0187_REV01!B:B,0),3)),"---"))),"---")</f>
        <v>---</v>
      </c>
      <c r="T517">
        <f>COUNTIF(RAW_c_TEB0187_REV01!B:B,G517)</f>
        <v>1098</v>
      </c>
      <c r="U517" t="str">
        <f t="shared" si="47"/>
        <v>B2B-GND</v>
      </c>
    </row>
    <row r="518" spans="1:21" x14ac:dyDescent="0.25">
      <c r="A518" t="s">
        <v>6101</v>
      </c>
      <c r="B518" t="s">
        <v>39</v>
      </c>
      <c r="C518" t="s">
        <v>5619</v>
      </c>
      <c r="D518" t="s">
        <v>411</v>
      </c>
      <c r="E518" t="s">
        <v>202</v>
      </c>
      <c r="F518" t="str">
        <f t="shared" si="42"/>
        <v>J3-A33</v>
      </c>
      <c r="G518" t="str">
        <f>VLOOKUP(F518,RAW_c_TEB0187_REV01!A:B,2,0)</f>
        <v>LA19_P</v>
      </c>
      <c r="H518" t="str">
        <f t="shared" si="43"/>
        <v>LA19_P</v>
      </c>
      <c r="I518" t="str">
        <f t="shared" si="44"/>
        <v>--</v>
      </c>
      <c r="J518" t="str">
        <f t="shared" si="45"/>
        <v>--</v>
      </c>
      <c r="K518">
        <f>IFERROR(IF(J518="--",IF(G518=H518,VLOOKUP(G518,RAW_c_TEB0187_REV01!L:N,3,0),SUM(VLOOKUP(H518,RAW_c_TEB0187_REV01!L:N,3,0),VLOOKUP(G518,RAW_c_TEB0187_REV01!L:N,3,0))),"---"),"---")</f>
        <v>65.041200000000003</v>
      </c>
      <c r="L518" t="str">
        <f t="shared" si="46"/>
        <v>J3-A33</v>
      </c>
      <c r="M518" t="str">
        <f>IFERROR(IF(
COUNTIF(B2B!H:H,(IF(K518&lt;&gt;"---",IF(INDEX(RAW_c_TEB0187_REV01!B:D,MATCH(H518,RAW_c_TEB0187_REV01!B:B,0),3)=L518,INDEX(
RAW_c_TEB0187_REV01!B:D,MATCH(H518,INDEX(RAW_c_TEB0187_REV01!B:B,MATCH(H518,RAW_c_TEB0187_REV01!B:B,)+1):'RAW_c_TEB0187_REV01'!B11589,)+MATCH(H518,RAW_c_TEB0187_REV01!B:B,),3),INDEX(RAW_c_TEB0187_REV01!B:D,MATCH(H518,RAW_c_TEB0187_REV01!B:B,0),3)),"---")))=1,"---",IF(K518&lt;&gt;"---",IF(INDEX(RAW_c_TEB0187_REV01!B:D,MATCH(H518,RAW_c_TEB0187_REV01!B:B,0),3)=L518,INDEX(
RAW_c_TEB0187_REV01!B:D,MATCH(H518,INDEX(RAW_c_TEB0187_REV01!B:B,MATCH(H518,RAW_c_TEB0187_REV01!B:B,)+1):'RAW_c_TEB0187_REV01'!B11589,)+MATCH(H518,RAW_c_TEB0187_REV01!B:B,),3),INDEX(RAW_c_TEB0187_REV01!B:D,MATCH(H518,RAW_c_TEB0187_REV01!B:B,0),3)),"---")),"---")</f>
        <v>J15-H22</v>
      </c>
      <c r="N518" t="str">
        <f>IFERROR(IF(AND(B518="B2B",J518="--"),L518,IF(
COUNTIF(B2B!H:H,(IF(K518&lt;&gt;"---",IF(INDEX(RAW_c_TEB0187_REV01!B:D,MATCH(H518,RAW_c_TEB0187_REV01!B:B,0),3)=L518,INDEX(
RAW_c_TEB0187_REV01!B:D,MATCH(H518,INDEX(RAW_c_TEB0187_REV01!B:B,MATCH(H518,RAW_c_TEB0187_REV01!B:B,)+1):'RAW_c_TEB0187_REV01'!B11589,)+MATCH(H518,RAW_c_TEB0187_REV01!B:B,),3),INDEX(RAW_c_TEB0187_REV01!B:D,MATCH(H518,RAW_c_TEB0187_REV01!B:B,0),3)),"---")))=0,"---",IF(K518&lt;&gt;"---",IF(INDEX(RAW_c_TEB0187_REV01!B:D,MATCH(H518,RAW_c_TEB0187_REV01!B:B,0),3)=L518,INDEX(
RAW_c_TEB0187_REV01!B:D,MATCH(H518,INDEX(RAW_c_TEB0187_REV01!B:B,MATCH(H518,RAW_c_TEB0187_REV01!B:B,)+1):'RAW_c_TEB0187_REV01'!B11589,)+MATCH(H518,RAW_c_TEB0187_REV01!B:B,),3),INDEX(RAW_c_TEB0187_REV01!B:D,MATCH(H518,RAW_c_TEB0187_REV01!B:B,0),3)),"---"))),"---")</f>
        <v>J3-A33</v>
      </c>
      <c r="T518">
        <f>COUNTIF(RAW_c_TEB0187_REV01!B:B,G518)</f>
        <v>2</v>
      </c>
      <c r="U518" t="str">
        <f t="shared" si="47"/>
        <v>B2B-IO</v>
      </c>
    </row>
    <row r="519" spans="1:21" x14ac:dyDescent="0.25">
      <c r="A519" t="s">
        <v>6102</v>
      </c>
      <c r="B519" t="s">
        <v>39</v>
      </c>
      <c r="C519" t="s">
        <v>5619</v>
      </c>
      <c r="D519" t="s">
        <v>411</v>
      </c>
      <c r="E519" t="s">
        <v>203</v>
      </c>
      <c r="F519" t="str">
        <f t="shared" ref="F519:F582" si="48">$D519&amp;"-"&amp;$E519</f>
        <v>J3-A34</v>
      </c>
      <c r="G519" t="str">
        <f>VLOOKUP(F519,RAW_c_TEB0187_REV01!A:B,2,0)</f>
        <v>LA19_N</v>
      </c>
      <c r="H519" t="str">
        <f t="shared" ref="H519:H582" si="49">IF(IF(COUNTIF($Q$6:$S$150,G519)&gt;0,"---","--")="---",VLOOKUP(G519,$Q$6:$S$150,3,0),G519)</f>
        <v>LA19_N</v>
      </c>
      <c r="I519" t="str">
        <f t="shared" ref="I519:I582" si="50">IF(IF(COUNTIF($Q$6:$S$150,G519)&gt;0,"---","--")="---",VLOOKUP(G519,$Q$6:$S$150,2,0),"--")</f>
        <v>--</v>
      </c>
      <c r="J519" t="str">
        <f t="shared" ref="J519:J582" si="51">IF(COUNTIF($O$6:$O$100,G519)&gt;0,"---","--")</f>
        <v>--</v>
      </c>
      <c r="K519">
        <f>IFERROR(IF(J519="--",IF(G519=H519,VLOOKUP(G519,RAW_c_TEB0187_REV01!L:N,3,0),SUM(VLOOKUP(H519,RAW_c_TEB0187_REV01!L:N,3,0),VLOOKUP(G519,RAW_c_TEB0187_REV01!L:N,3,0))),"---"),"---")</f>
        <v>64.977099999999993</v>
      </c>
      <c r="L519" t="str">
        <f t="shared" ref="L519:L582" si="52">$D519&amp;"-"&amp;$E519</f>
        <v>J3-A34</v>
      </c>
      <c r="M519" t="str">
        <f>IFERROR(IF(
COUNTIF(B2B!H:H,(IF(K519&lt;&gt;"---",IF(INDEX(RAW_c_TEB0187_REV01!B:D,MATCH(H519,RAW_c_TEB0187_REV01!B:B,0),3)=L519,INDEX(
RAW_c_TEB0187_REV01!B:D,MATCH(H519,INDEX(RAW_c_TEB0187_REV01!B:B,MATCH(H519,RAW_c_TEB0187_REV01!B:B,)+1):'RAW_c_TEB0187_REV01'!B11590,)+MATCH(H519,RAW_c_TEB0187_REV01!B:B,),3),INDEX(RAW_c_TEB0187_REV01!B:D,MATCH(H519,RAW_c_TEB0187_REV01!B:B,0),3)),"---")))=1,"---",IF(K519&lt;&gt;"---",IF(INDEX(RAW_c_TEB0187_REV01!B:D,MATCH(H519,RAW_c_TEB0187_REV01!B:B,0),3)=L519,INDEX(
RAW_c_TEB0187_REV01!B:D,MATCH(H519,INDEX(RAW_c_TEB0187_REV01!B:B,MATCH(H519,RAW_c_TEB0187_REV01!B:B,)+1):'RAW_c_TEB0187_REV01'!B11590,)+MATCH(H519,RAW_c_TEB0187_REV01!B:B,),3),INDEX(RAW_c_TEB0187_REV01!B:D,MATCH(H519,RAW_c_TEB0187_REV01!B:B,0),3)),"---")),"---")</f>
        <v>J15-H23</v>
      </c>
      <c r="N519" t="str">
        <f>IFERROR(IF(AND(B519="B2B",J519="--"),L519,IF(
COUNTIF(B2B!H:H,(IF(K519&lt;&gt;"---",IF(INDEX(RAW_c_TEB0187_REV01!B:D,MATCH(H519,RAW_c_TEB0187_REV01!B:B,0),3)=L519,INDEX(
RAW_c_TEB0187_REV01!B:D,MATCH(H519,INDEX(RAW_c_TEB0187_REV01!B:B,MATCH(H519,RAW_c_TEB0187_REV01!B:B,)+1):'RAW_c_TEB0187_REV01'!B11590,)+MATCH(H519,RAW_c_TEB0187_REV01!B:B,),3),INDEX(RAW_c_TEB0187_REV01!B:D,MATCH(H519,RAW_c_TEB0187_REV01!B:B,0),3)),"---")))=0,"---",IF(K519&lt;&gt;"---",IF(INDEX(RAW_c_TEB0187_REV01!B:D,MATCH(H519,RAW_c_TEB0187_REV01!B:B,0),3)=L519,INDEX(
RAW_c_TEB0187_REV01!B:D,MATCH(H519,INDEX(RAW_c_TEB0187_REV01!B:B,MATCH(H519,RAW_c_TEB0187_REV01!B:B,)+1):'RAW_c_TEB0187_REV01'!B11590,)+MATCH(H519,RAW_c_TEB0187_REV01!B:B,),3),INDEX(RAW_c_TEB0187_REV01!B:D,MATCH(H519,RAW_c_TEB0187_REV01!B:B,0),3)),"---"))),"---")</f>
        <v>J3-A34</v>
      </c>
      <c r="T519">
        <f>COUNTIF(RAW_c_TEB0187_REV01!B:B,G519)</f>
        <v>2</v>
      </c>
      <c r="U519" t="str">
        <f t="shared" ref="U519:U582" si="53">$B519&amp;"-"&amp;$C519</f>
        <v>B2B-IO</v>
      </c>
    </row>
    <row r="520" spans="1:21" x14ac:dyDescent="0.25">
      <c r="A520" t="s">
        <v>6103</v>
      </c>
      <c r="B520" t="s">
        <v>39</v>
      </c>
      <c r="C520" t="s">
        <v>5619</v>
      </c>
      <c r="D520" t="s">
        <v>411</v>
      </c>
      <c r="E520" t="s">
        <v>204</v>
      </c>
      <c r="F520" t="str">
        <f t="shared" si="48"/>
        <v>J3-A35</v>
      </c>
      <c r="G520" t="str">
        <f>VLOOKUP(F520,RAW_c_TEB0187_REV01!A:B,2,0)</f>
        <v>LA23_P</v>
      </c>
      <c r="H520" t="str">
        <f t="shared" si="49"/>
        <v>LA23_P</v>
      </c>
      <c r="I520" t="str">
        <f t="shared" si="50"/>
        <v>--</v>
      </c>
      <c r="J520" t="str">
        <f t="shared" si="51"/>
        <v>--</v>
      </c>
      <c r="K520">
        <f>IFERROR(IF(J520="--",IF(G520=H520,VLOOKUP(G520,RAW_c_TEB0187_REV01!L:N,3,0),SUM(VLOOKUP(H520,RAW_c_TEB0187_REV01!L:N,3,0),VLOOKUP(G520,RAW_c_TEB0187_REV01!L:N,3,0))),"---"),"---")</f>
        <v>63.7042</v>
      </c>
      <c r="L520" t="str">
        <f t="shared" si="52"/>
        <v>J3-A35</v>
      </c>
      <c r="M520" t="str">
        <f>IFERROR(IF(
COUNTIF(B2B!H:H,(IF(K520&lt;&gt;"---",IF(INDEX(RAW_c_TEB0187_REV01!B:D,MATCH(H520,RAW_c_TEB0187_REV01!B:B,0),3)=L520,INDEX(
RAW_c_TEB0187_REV01!B:D,MATCH(H520,INDEX(RAW_c_TEB0187_REV01!B:B,MATCH(H520,RAW_c_TEB0187_REV01!B:B,)+1):'RAW_c_TEB0187_REV01'!B11591,)+MATCH(H520,RAW_c_TEB0187_REV01!B:B,),3),INDEX(RAW_c_TEB0187_REV01!B:D,MATCH(H520,RAW_c_TEB0187_REV01!B:B,0),3)),"---")))=1,"---",IF(K520&lt;&gt;"---",IF(INDEX(RAW_c_TEB0187_REV01!B:D,MATCH(H520,RAW_c_TEB0187_REV01!B:B,0),3)=L520,INDEX(
RAW_c_TEB0187_REV01!B:D,MATCH(H520,INDEX(RAW_c_TEB0187_REV01!B:B,MATCH(H520,RAW_c_TEB0187_REV01!B:B,)+1):'RAW_c_TEB0187_REV01'!B11591,)+MATCH(H520,RAW_c_TEB0187_REV01!B:B,),3),INDEX(RAW_c_TEB0187_REV01!B:D,MATCH(H520,RAW_c_TEB0187_REV01!B:B,0),3)),"---")),"---")</f>
        <v>J15-D23</v>
      </c>
      <c r="N520" t="str">
        <f>IFERROR(IF(AND(B520="B2B",J520="--"),L520,IF(
COUNTIF(B2B!H:H,(IF(K520&lt;&gt;"---",IF(INDEX(RAW_c_TEB0187_REV01!B:D,MATCH(H520,RAW_c_TEB0187_REV01!B:B,0),3)=L520,INDEX(
RAW_c_TEB0187_REV01!B:D,MATCH(H520,INDEX(RAW_c_TEB0187_REV01!B:B,MATCH(H520,RAW_c_TEB0187_REV01!B:B,)+1):'RAW_c_TEB0187_REV01'!B11591,)+MATCH(H520,RAW_c_TEB0187_REV01!B:B,),3),INDEX(RAW_c_TEB0187_REV01!B:D,MATCH(H520,RAW_c_TEB0187_REV01!B:B,0),3)),"---")))=0,"---",IF(K520&lt;&gt;"---",IF(INDEX(RAW_c_TEB0187_REV01!B:D,MATCH(H520,RAW_c_TEB0187_REV01!B:B,0),3)=L520,INDEX(
RAW_c_TEB0187_REV01!B:D,MATCH(H520,INDEX(RAW_c_TEB0187_REV01!B:B,MATCH(H520,RAW_c_TEB0187_REV01!B:B,)+1):'RAW_c_TEB0187_REV01'!B11591,)+MATCH(H520,RAW_c_TEB0187_REV01!B:B,),3),INDEX(RAW_c_TEB0187_REV01!B:D,MATCH(H520,RAW_c_TEB0187_REV01!B:B,0),3)),"---"))),"---")</f>
        <v>J3-A35</v>
      </c>
      <c r="T520">
        <f>COUNTIF(RAW_c_TEB0187_REV01!B:B,G520)</f>
        <v>2</v>
      </c>
      <c r="U520" t="str">
        <f t="shared" si="53"/>
        <v>B2B-IO</v>
      </c>
    </row>
    <row r="521" spans="1:21" x14ac:dyDescent="0.25">
      <c r="A521" t="s">
        <v>6104</v>
      </c>
      <c r="B521" t="s">
        <v>39</v>
      </c>
      <c r="C521" t="s">
        <v>5619</v>
      </c>
      <c r="D521" t="s">
        <v>411</v>
      </c>
      <c r="E521" t="s">
        <v>205</v>
      </c>
      <c r="F521" t="str">
        <f t="shared" si="48"/>
        <v>J3-A36</v>
      </c>
      <c r="G521" t="str">
        <f>VLOOKUP(F521,RAW_c_TEB0187_REV01!A:B,2,0)</f>
        <v>LA23_N</v>
      </c>
      <c r="H521" t="str">
        <f t="shared" si="49"/>
        <v>LA23_N</v>
      </c>
      <c r="I521" t="str">
        <f t="shared" si="50"/>
        <v>--</v>
      </c>
      <c r="J521" t="str">
        <f t="shared" si="51"/>
        <v>--</v>
      </c>
      <c r="K521">
        <f>IFERROR(IF(J521="--",IF(G521=H521,VLOOKUP(G521,RAW_c_TEB0187_REV01!L:N,3,0),SUM(VLOOKUP(H521,RAW_c_TEB0187_REV01!L:N,3,0),VLOOKUP(G521,RAW_c_TEB0187_REV01!L:N,3,0))),"---"),"---")</f>
        <v>63.724600000000002</v>
      </c>
      <c r="L521" t="str">
        <f t="shared" si="52"/>
        <v>J3-A36</v>
      </c>
      <c r="M521" t="str">
        <f>IFERROR(IF(
COUNTIF(B2B!H:H,(IF(K521&lt;&gt;"---",IF(INDEX(RAW_c_TEB0187_REV01!B:D,MATCH(H521,RAW_c_TEB0187_REV01!B:B,0),3)=L521,INDEX(
RAW_c_TEB0187_REV01!B:D,MATCH(H521,INDEX(RAW_c_TEB0187_REV01!B:B,MATCH(H521,RAW_c_TEB0187_REV01!B:B,)+1):'RAW_c_TEB0187_REV01'!B11592,)+MATCH(H521,RAW_c_TEB0187_REV01!B:B,),3),INDEX(RAW_c_TEB0187_REV01!B:D,MATCH(H521,RAW_c_TEB0187_REV01!B:B,0),3)),"---")))=1,"---",IF(K521&lt;&gt;"---",IF(INDEX(RAW_c_TEB0187_REV01!B:D,MATCH(H521,RAW_c_TEB0187_REV01!B:B,0),3)=L521,INDEX(
RAW_c_TEB0187_REV01!B:D,MATCH(H521,INDEX(RAW_c_TEB0187_REV01!B:B,MATCH(H521,RAW_c_TEB0187_REV01!B:B,)+1):'RAW_c_TEB0187_REV01'!B11592,)+MATCH(H521,RAW_c_TEB0187_REV01!B:B,),3),INDEX(RAW_c_TEB0187_REV01!B:D,MATCH(H521,RAW_c_TEB0187_REV01!B:B,0),3)),"---")),"---")</f>
        <v>J15-D24</v>
      </c>
      <c r="N521" t="str">
        <f>IFERROR(IF(AND(B521="B2B",J521="--"),L521,IF(
COUNTIF(B2B!H:H,(IF(K521&lt;&gt;"---",IF(INDEX(RAW_c_TEB0187_REV01!B:D,MATCH(H521,RAW_c_TEB0187_REV01!B:B,0),3)=L521,INDEX(
RAW_c_TEB0187_REV01!B:D,MATCH(H521,INDEX(RAW_c_TEB0187_REV01!B:B,MATCH(H521,RAW_c_TEB0187_REV01!B:B,)+1):'RAW_c_TEB0187_REV01'!B11592,)+MATCH(H521,RAW_c_TEB0187_REV01!B:B,),3),INDEX(RAW_c_TEB0187_REV01!B:D,MATCH(H521,RAW_c_TEB0187_REV01!B:B,0),3)),"---")))=0,"---",IF(K521&lt;&gt;"---",IF(INDEX(RAW_c_TEB0187_REV01!B:D,MATCH(H521,RAW_c_TEB0187_REV01!B:B,0),3)=L521,INDEX(
RAW_c_TEB0187_REV01!B:D,MATCH(H521,INDEX(RAW_c_TEB0187_REV01!B:B,MATCH(H521,RAW_c_TEB0187_REV01!B:B,)+1):'RAW_c_TEB0187_REV01'!B11592,)+MATCH(H521,RAW_c_TEB0187_REV01!B:B,),3),INDEX(RAW_c_TEB0187_REV01!B:D,MATCH(H521,RAW_c_TEB0187_REV01!B:B,0),3)),"---"))),"---")</f>
        <v>J3-A36</v>
      </c>
      <c r="T521">
        <f>COUNTIF(RAW_c_TEB0187_REV01!B:B,G521)</f>
        <v>2</v>
      </c>
      <c r="U521" t="str">
        <f t="shared" si="53"/>
        <v>B2B-IO</v>
      </c>
    </row>
    <row r="522" spans="1:21" x14ac:dyDescent="0.25">
      <c r="A522" t="s">
        <v>6105</v>
      </c>
      <c r="B522" t="s">
        <v>39</v>
      </c>
      <c r="C522" t="s">
        <v>5619</v>
      </c>
      <c r="D522" t="s">
        <v>411</v>
      </c>
      <c r="E522" t="s">
        <v>206</v>
      </c>
      <c r="F522" t="str">
        <f t="shared" si="48"/>
        <v>J3-A37</v>
      </c>
      <c r="G522" t="str">
        <f>VLOOKUP(F522,RAW_c_TEB0187_REV01!A:B,2,0)</f>
        <v>LA32_P</v>
      </c>
      <c r="H522" t="str">
        <f t="shared" si="49"/>
        <v>LA32_P</v>
      </c>
      <c r="I522" t="str">
        <f t="shared" si="50"/>
        <v>--</v>
      </c>
      <c r="J522" t="str">
        <f t="shared" si="51"/>
        <v>--</v>
      </c>
      <c r="K522">
        <f>IFERROR(IF(J522="--",IF(G522=H522,VLOOKUP(G522,RAW_c_TEB0187_REV01!L:N,3,0),SUM(VLOOKUP(H522,RAW_c_TEB0187_REV01!L:N,3,0),VLOOKUP(G522,RAW_c_TEB0187_REV01!L:N,3,0))),"---"),"---")</f>
        <v>63.318899999999999</v>
      </c>
      <c r="L522" t="str">
        <f t="shared" si="52"/>
        <v>J3-A37</v>
      </c>
      <c r="M522" t="str">
        <f>IFERROR(IF(
COUNTIF(B2B!H:H,(IF(K522&lt;&gt;"---",IF(INDEX(RAW_c_TEB0187_REV01!B:D,MATCH(H522,RAW_c_TEB0187_REV01!B:B,0),3)=L522,INDEX(
RAW_c_TEB0187_REV01!B:D,MATCH(H522,INDEX(RAW_c_TEB0187_REV01!B:B,MATCH(H522,RAW_c_TEB0187_REV01!B:B,)+1):'RAW_c_TEB0187_REV01'!B11593,)+MATCH(H522,RAW_c_TEB0187_REV01!B:B,),3),INDEX(RAW_c_TEB0187_REV01!B:D,MATCH(H522,RAW_c_TEB0187_REV01!B:B,0),3)),"---")))=1,"---",IF(K522&lt;&gt;"---",IF(INDEX(RAW_c_TEB0187_REV01!B:D,MATCH(H522,RAW_c_TEB0187_REV01!B:B,0),3)=L522,INDEX(
RAW_c_TEB0187_REV01!B:D,MATCH(H522,INDEX(RAW_c_TEB0187_REV01!B:B,MATCH(H522,RAW_c_TEB0187_REV01!B:B,)+1):'RAW_c_TEB0187_REV01'!B11593,)+MATCH(H522,RAW_c_TEB0187_REV01!B:B,),3),INDEX(RAW_c_TEB0187_REV01!B:D,MATCH(H522,RAW_c_TEB0187_REV01!B:B,0),3)),"---")),"---")</f>
        <v>J15-H37</v>
      </c>
      <c r="N522" t="str">
        <f>IFERROR(IF(AND(B522="B2B",J522="--"),L522,IF(
COUNTIF(B2B!H:H,(IF(K522&lt;&gt;"---",IF(INDEX(RAW_c_TEB0187_REV01!B:D,MATCH(H522,RAW_c_TEB0187_REV01!B:B,0),3)=L522,INDEX(
RAW_c_TEB0187_REV01!B:D,MATCH(H522,INDEX(RAW_c_TEB0187_REV01!B:B,MATCH(H522,RAW_c_TEB0187_REV01!B:B,)+1):'RAW_c_TEB0187_REV01'!B11593,)+MATCH(H522,RAW_c_TEB0187_REV01!B:B,),3),INDEX(RAW_c_TEB0187_REV01!B:D,MATCH(H522,RAW_c_TEB0187_REV01!B:B,0),3)),"---")))=0,"---",IF(K522&lt;&gt;"---",IF(INDEX(RAW_c_TEB0187_REV01!B:D,MATCH(H522,RAW_c_TEB0187_REV01!B:B,0),3)=L522,INDEX(
RAW_c_TEB0187_REV01!B:D,MATCH(H522,INDEX(RAW_c_TEB0187_REV01!B:B,MATCH(H522,RAW_c_TEB0187_REV01!B:B,)+1):'RAW_c_TEB0187_REV01'!B11593,)+MATCH(H522,RAW_c_TEB0187_REV01!B:B,),3),INDEX(RAW_c_TEB0187_REV01!B:D,MATCH(H522,RAW_c_TEB0187_REV01!B:B,0),3)),"---"))),"---")</f>
        <v>J3-A37</v>
      </c>
      <c r="T522">
        <f>COUNTIF(RAW_c_TEB0187_REV01!B:B,G522)</f>
        <v>2</v>
      </c>
      <c r="U522" t="str">
        <f t="shared" si="53"/>
        <v>B2B-IO</v>
      </c>
    </row>
    <row r="523" spans="1:21" x14ac:dyDescent="0.25">
      <c r="A523" t="s">
        <v>6106</v>
      </c>
      <c r="B523" t="s">
        <v>39</v>
      </c>
      <c r="C523" t="s">
        <v>5619</v>
      </c>
      <c r="D523" t="s">
        <v>411</v>
      </c>
      <c r="E523" t="s">
        <v>207</v>
      </c>
      <c r="F523" t="str">
        <f t="shared" si="48"/>
        <v>J3-A38</v>
      </c>
      <c r="G523" t="str">
        <f>VLOOKUP(F523,RAW_c_TEB0187_REV01!A:B,2,0)</f>
        <v>LA32_N</v>
      </c>
      <c r="H523" t="str">
        <f t="shared" si="49"/>
        <v>LA32_N</v>
      </c>
      <c r="I523" t="str">
        <f t="shared" si="50"/>
        <v>--</v>
      </c>
      <c r="J523" t="str">
        <f t="shared" si="51"/>
        <v>--</v>
      </c>
      <c r="K523">
        <f>IFERROR(IF(J523="--",IF(G523=H523,VLOOKUP(G523,RAW_c_TEB0187_REV01!L:N,3,0),SUM(VLOOKUP(H523,RAW_c_TEB0187_REV01!L:N,3,0),VLOOKUP(G523,RAW_c_TEB0187_REV01!L:N,3,0))),"---"),"---")</f>
        <v>63.339100000000002</v>
      </c>
      <c r="L523" t="str">
        <f t="shared" si="52"/>
        <v>J3-A38</v>
      </c>
      <c r="M523" t="str">
        <f>IFERROR(IF(
COUNTIF(B2B!H:H,(IF(K523&lt;&gt;"---",IF(INDEX(RAW_c_TEB0187_REV01!B:D,MATCH(H523,RAW_c_TEB0187_REV01!B:B,0),3)=L523,INDEX(
RAW_c_TEB0187_REV01!B:D,MATCH(H523,INDEX(RAW_c_TEB0187_REV01!B:B,MATCH(H523,RAW_c_TEB0187_REV01!B:B,)+1):'RAW_c_TEB0187_REV01'!B11594,)+MATCH(H523,RAW_c_TEB0187_REV01!B:B,),3),INDEX(RAW_c_TEB0187_REV01!B:D,MATCH(H523,RAW_c_TEB0187_REV01!B:B,0),3)),"---")))=1,"---",IF(K523&lt;&gt;"---",IF(INDEX(RAW_c_TEB0187_REV01!B:D,MATCH(H523,RAW_c_TEB0187_REV01!B:B,0),3)=L523,INDEX(
RAW_c_TEB0187_REV01!B:D,MATCH(H523,INDEX(RAW_c_TEB0187_REV01!B:B,MATCH(H523,RAW_c_TEB0187_REV01!B:B,)+1):'RAW_c_TEB0187_REV01'!B11594,)+MATCH(H523,RAW_c_TEB0187_REV01!B:B,),3),INDEX(RAW_c_TEB0187_REV01!B:D,MATCH(H523,RAW_c_TEB0187_REV01!B:B,0),3)),"---")),"---")</f>
        <v>J15-H38</v>
      </c>
      <c r="N523" t="str">
        <f>IFERROR(IF(AND(B523="B2B",J523="--"),L523,IF(
COUNTIF(B2B!H:H,(IF(K523&lt;&gt;"---",IF(INDEX(RAW_c_TEB0187_REV01!B:D,MATCH(H523,RAW_c_TEB0187_REV01!B:B,0),3)=L523,INDEX(
RAW_c_TEB0187_REV01!B:D,MATCH(H523,INDEX(RAW_c_TEB0187_REV01!B:B,MATCH(H523,RAW_c_TEB0187_REV01!B:B,)+1):'RAW_c_TEB0187_REV01'!B11594,)+MATCH(H523,RAW_c_TEB0187_REV01!B:B,),3),INDEX(RAW_c_TEB0187_REV01!B:D,MATCH(H523,RAW_c_TEB0187_REV01!B:B,0),3)),"---")))=0,"---",IF(K523&lt;&gt;"---",IF(INDEX(RAW_c_TEB0187_REV01!B:D,MATCH(H523,RAW_c_TEB0187_REV01!B:B,0),3)=L523,INDEX(
RAW_c_TEB0187_REV01!B:D,MATCH(H523,INDEX(RAW_c_TEB0187_REV01!B:B,MATCH(H523,RAW_c_TEB0187_REV01!B:B,)+1):'RAW_c_TEB0187_REV01'!B11594,)+MATCH(H523,RAW_c_TEB0187_REV01!B:B,),3),INDEX(RAW_c_TEB0187_REV01!B:D,MATCH(H523,RAW_c_TEB0187_REV01!B:B,0),3)),"---"))),"---")</f>
        <v>J3-A38</v>
      </c>
      <c r="T523">
        <f>COUNTIF(RAW_c_TEB0187_REV01!B:B,G523)</f>
        <v>2</v>
      </c>
      <c r="U523" t="str">
        <f t="shared" si="53"/>
        <v>B2B-IO</v>
      </c>
    </row>
    <row r="524" spans="1:21" x14ac:dyDescent="0.25">
      <c r="A524" t="s">
        <v>6107</v>
      </c>
      <c r="B524" t="s">
        <v>39</v>
      </c>
      <c r="C524" t="s">
        <v>5625</v>
      </c>
      <c r="D524" t="s">
        <v>411</v>
      </c>
      <c r="E524" t="s">
        <v>208</v>
      </c>
      <c r="F524" t="str">
        <f t="shared" si="48"/>
        <v>J3-A39</v>
      </c>
      <c r="G524" t="str">
        <f>VLOOKUP(F524,RAW_c_TEB0187_REV01!A:B,2,0)</f>
        <v>VCCIO_2B_B</v>
      </c>
      <c r="H524" t="str">
        <f t="shared" si="49"/>
        <v>VCCIO_2B_B</v>
      </c>
      <c r="I524" t="str">
        <f t="shared" si="50"/>
        <v>--</v>
      </c>
      <c r="J524" t="str">
        <f t="shared" si="51"/>
        <v>--</v>
      </c>
      <c r="K524">
        <f>IFERROR(IF(J524="--",IF(G524=H524,VLOOKUP(G524,RAW_c_TEB0187_REV01!L:N,3,0),SUM(VLOOKUP(H524,RAW_c_TEB0187_REV01!L:N,3,0),VLOOKUP(G524,RAW_c_TEB0187_REV01!L:N,3,0))),"---"),"---")</f>
        <v>4.0696000000000003</v>
      </c>
      <c r="L524" t="str">
        <f t="shared" si="52"/>
        <v>J3-A39</v>
      </c>
      <c r="M524" t="str">
        <f>IFERROR(IF(
COUNTIF(B2B!H:H,(IF(K524&lt;&gt;"---",IF(INDEX(RAW_c_TEB0187_REV01!B:D,MATCH(H524,RAW_c_TEB0187_REV01!B:B,0),3)=L524,INDEX(
RAW_c_TEB0187_REV01!B:D,MATCH(H524,INDEX(RAW_c_TEB0187_REV01!B:B,MATCH(H524,RAW_c_TEB0187_REV01!B:B,)+1):'RAW_c_TEB0187_REV01'!B11595,)+MATCH(H524,RAW_c_TEB0187_REV01!B:B,),3),INDEX(RAW_c_TEB0187_REV01!B:D,MATCH(H524,RAW_c_TEB0187_REV01!B:B,0),3)),"---")))=1,"---",IF(K524&lt;&gt;"---",IF(INDEX(RAW_c_TEB0187_REV01!B:D,MATCH(H524,RAW_c_TEB0187_REV01!B:B,0),3)=L524,INDEX(
RAW_c_TEB0187_REV01!B:D,MATCH(H524,INDEX(RAW_c_TEB0187_REV01!B:B,MATCH(H524,RAW_c_TEB0187_REV01!B:B,)+1):'RAW_c_TEB0187_REV01'!B11595,)+MATCH(H524,RAW_c_TEB0187_REV01!B:B,),3),INDEX(RAW_c_TEB0187_REV01!B:D,MATCH(H524,RAW_c_TEB0187_REV01!B:B,0),3)),"---")),"---")</f>
        <v>---</v>
      </c>
      <c r="N524" t="str">
        <f>IFERROR(IF(AND(B524="B2B",J524="--"),L524,IF(
COUNTIF(B2B!H:H,(IF(K524&lt;&gt;"---",IF(INDEX(RAW_c_TEB0187_REV01!B:D,MATCH(H524,RAW_c_TEB0187_REV01!B:B,0),3)=L524,INDEX(
RAW_c_TEB0187_REV01!B:D,MATCH(H524,INDEX(RAW_c_TEB0187_REV01!B:B,MATCH(H524,RAW_c_TEB0187_REV01!B:B,)+1):'RAW_c_TEB0187_REV01'!B11595,)+MATCH(H524,RAW_c_TEB0187_REV01!B:B,),3),INDEX(RAW_c_TEB0187_REV01!B:D,MATCH(H524,RAW_c_TEB0187_REV01!B:B,0),3)),"---")))=0,"---",IF(K524&lt;&gt;"---",IF(INDEX(RAW_c_TEB0187_REV01!B:D,MATCH(H524,RAW_c_TEB0187_REV01!B:B,0),3)=L524,INDEX(
RAW_c_TEB0187_REV01!B:D,MATCH(H524,INDEX(RAW_c_TEB0187_REV01!B:B,MATCH(H524,RAW_c_TEB0187_REV01!B:B,)+1):'RAW_c_TEB0187_REV01'!B11595,)+MATCH(H524,RAW_c_TEB0187_REV01!B:B,),3),INDEX(RAW_c_TEB0187_REV01!B:D,MATCH(H524,RAW_c_TEB0187_REV01!B:B,0),3)),"---"))),"---")</f>
        <v>J3-A39</v>
      </c>
      <c r="T524">
        <f>COUNTIF(RAW_c_TEB0187_REV01!B:B,G524)</f>
        <v>3</v>
      </c>
      <c r="U524" t="str">
        <f t="shared" si="53"/>
        <v>B2B-PWR</v>
      </c>
    </row>
    <row r="525" spans="1:21" x14ac:dyDescent="0.25">
      <c r="A525" t="s">
        <v>6108</v>
      </c>
      <c r="B525" t="s">
        <v>39</v>
      </c>
      <c r="C525" t="s">
        <v>5619</v>
      </c>
      <c r="D525" t="s">
        <v>411</v>
      </c>
      <c r="E525" t="s">
        <v>209</v>
      </c>
      <c r="F525" t="str">
        <f t="shared" si="48"/>
        <v>J3-A40</v>
      </c>
      <c r="G525" t="str">
        <f>VLOOKUP(F525,RAW_c_TEB0187_REV01!A:B,2,0)</f>
        <v>LA05_P</v>
      </c>
      <c r="H525" t="str">
        <f t="shared" si="49"/>
        <v>LA05_P</v>
      </c>
      <c r="I525" t="str">
        <f t="shared" si="50"/>
        <v>--</v>
      </c>
      <c r="J525" t="str">
        <f t="shared" si="51"/>
        <v>--</v>
      </c>
      <c r="K525">
        <f>IFERROR(IF(J525="--",IF(G525=H525,VLOOKUP(G525,RAW_c_TEB0187_REV01!L:N,3,0),SUM(VLOOKUP(H525,RAW_c_TEB0187_REV01!L:N,3,0),VLOOKUP(G525,RAW_c_TEB0187_REV01!L:N,3,0))),"---"),"---")</f>
        <v>73.770200000000003</v>
      </c>
      <c r="L525" t="str">
        <f t="shared" si="52"/>
        <v>J3-A40</v>
      </c>
      <c r="M525" t="str">
        <f>IFERROR(IF(
COUNTIF(B2B!H:H,(IF(K525&lt;&gt;"---",IF(INDEX(RAW_c_TEB0187_REV01!B:D,MATCH(H525,RAW_c_TEB0187_REV01!B:B,0),3)=L525,INDEX(
RAW_c_TEB0187_REV01!B:D,MATCH(H525,INDEX(RAW_c_TEB0187_REV01!B:B,MATCH(H525,RAW_c_TEB0187_REV01!B:B,)+1):'RAW_c_TEB0187_REV01'!B11596,)+MATCH(H525,RAW_c_TEB0187_REV01!B:B,),3),INDEX(RAW_c_TEB0187_REV01!B:D,MATCH(H525,RAW_c_TEB0187_REV01!B:B,0),3)),"---")))=1,"---",IF(K525&lt;&gt;"---",IF(INDEX(RAW_c_TEB0187_REV01!B:D,MATCH(H525,RAW_c_TEB0187_REV01!B:B,0),3)=L525,INDEX(
RAW_c_TEB0187_REV01!B:D,MATCH(H525,INDEX(RAW_c_TEB0187_REV01!B:B,MATCH(H525,RAW_c_TEB0187_REV01!B:B,)+1):'RAW_c_TEB0187_REV01'!B11596,)+MATCH(H525,RAW_c_TEB0187_REV01!B:B,),3),INDEX(RAW_c_TEB0187_REV01!B:D,MATCH(H525,RAW_c_TEB0187_REV01!B:B,0),3)),"---")),"---")</f>
        <v>J15-D11</v>
      </c>
      <c r="N525" t="str">
        <f>IFERROR(IF(AND(B525="B2B",J525="--"),L525,IF(
COUNTIF(B2B!H:H,(IF(K525&lt;&gt;"---",IF(INDEX(RAW_c_TEB0187_REV01!B:D,MATCH(H525,RAW_c_TEB0187_REV01!B:B,0),3)=L525,INDEX(
RAW_c_TEB0187_REV01!B:D,MATCH(H525,INDEX(RAW_c_TEB0187_REV01!B:B,MATCH(H525,RAW_c_TEB0187_REV01!B:B,)+1):'RAW_c_TEB0187_REV01'!B11596,)+MATCH(H525,RAW_c_TEB0187_REV01!B:B,),3),INDEX(RAW_c_TEB0187_REV01!B:D,MATCH(H525,RAW_c_TEB0187_REV01!B:B,0),3)),"---")))=0,"---",IF(K525&lt;&gt;"---",IF(INDEX(RAW_c_TEB0187_REV01!B:D,MATCH(H525,RAW_c_TEB0187_REV01!B:B,0),3)=L525,INDEX(
RAW_c_TEB0187_REV01!B:D,MATCH(H525,INDEX(RAW_c_TEB0187_REV01!B:B,MATCH(H525,RAW_c_TEB0187_REV01!B:B,)+1):'RAW_c_TEB0187_REV01'!B11596,)+MATCH(H525,RAW_c_TEB0187_REV01!B:B,),3),INDEX(RAW_c_TEB0187_REV01!B:D,MATCH(H525,RAW_c_TEB0187_REV01!B:B,0),3)),"---"))),"---")</f>
        <v>J3-A40</v>
      </c>
      <c r="T525">
        <f>COUNTIF(RAW_c_TEB0187_REV01!B:B,G525)</f>
        <v>2</v>
      </c>
      <c r="U525" t="str">
        <f t="shared" si="53"/>
        <v>B2B-IO</v>
      </c>
    </row>
    <row r="526" spans="1:21" x14ac:dyDescent="0.25">
      <c r="A526" t="s">
        <v>6109</v>
      </c>
      <c r="B526" t="s">
        <v>39</v>
      </c>
      <c r="C526" t="s">
        <v>5619</v>
      </c>
      <c r="D526" t="s">
        <v>411</v>
      </c>
      <c r="E526" t="s">
        <v>210</v>
      </c>
      <c r="F526" t="str">
        <f t="shared" si="48"/>
        <v>J3-A41</v>
      </c>
      <c r="G526" t="str">
        <f>VLOOKUP(F526,RAW_c_TEB0187_REV01!A:B,2,0)</f>
        <v>LA05_N</v>
      </c>
      <c r="H526" t="str">
        <f t="shared" si="49"/>
        <v>LA05_N</v>
      </c>
      <c r="I526" t="str">
        <f t="shared" si="50"/>
        <v>--</v>
      </c>
      <c r="J526" t="str">
        <f t="shared" si="51"/>
        <v>--</v>
      </c>
      <c r="K526">
        <f>IFERROR(IF(J526="--",IF(G526=H526,VLOOKUP(G526,RAW_c_TEB0187_REV01!L:N,3,0),SUM(VLOOKUP(H526,RAW_c_TEB0187_REV01!L:N,3,0),VLOOKUP(G526,RAW_c_TEB0187_REV01!L:N,3,0))),"---"),"---")</f>
        <v>73.5809</v>
      </c>
      <c r="L526" t="str">
        <f t="shared" si="52"/>
        <v>J3-A41</v>
      </c>
      <c r="M526" t="str">
        <f>IFERROR(IF(
COUNTIF(B2B!H:H,(IF(K526&lt;&gt;"---",IF(INDEX(RAW_c_TEB0187_REV01!B:D,MATCH(H526,RAW_c_TEB0187_REV01!B:B,0),3)=L526,INDEX(
RAW_c_TEB0187_REV01!B:D,MATCH(H526,INDEX(RAW_c_TEB0187_REV01!B:B,MATCH(H526,RAW_c_TEB0187_REV01!B:B,)+1):'RAW_c_TEB0187_REV01'!B11597,)+MATCH(H526,RAW_c_TEB0187_REV01!B:B,),3),INDEX(RAW_c_TEB0187_REV01!B:D,MATCH(H526,RAW_c_TEB0187_REV01!B:B,0),3)),"---")))=1,"---",IF(K526&lt;&gt;"---",IF(INDEX(RAW_c_TEB0187_REV01!B:D,MATCH(H526,RAW_c_TEB0187_REV01!B:B,0),3)=L526,INDEX(
RAW_c_TEB0187_REV01!B:D,MATCH(H526,INDEX(RAW_c_TEB0187_REV01!B:B,MATCH(H526,RAW_c_TEB0187_REV01!B:B,)+1):'RAW_c_TEB0187_REV01'!B11597,)+MATCH(H526,RAW_c_TEB0187_REV01!B:B,),3),INDEX(RAW_c_TEB0187_REV01!B:D,MATCH(H526,RAW_c_TEB0187_REV01!B:B,0),3)),"---")),"---")</f>
        <v>J15-D12</v>
      </c>
      <c r="N526" t="str">
        <f>IFERROR(IF(AND(B526="B2B",J526="--"),L526,IF(
COUNTIF(B2B!H:H,(IF(K526&lt;&gt;"---",IF(INDEX(RAW_c_TEB0187_REV01!B:D,MATCH(H526,RAW_c_TEB0187_REV01!B:B,0),3)=L526,INDEX(
RAW_c_TEB0187_REV01!B:D,MATCH(H526,INDEX(RAW_c_TEB0187_REV01!B:B,MATCH(H526,RAW_c_TEB0187_REV01!B:B,)+1):'RAW_c_TEB0187_REV01'!B11597,)+MATCH(H526,RAW_c_TEB0187_REV01!B:B,),3),INDEX(RAW_c_TEB0187_REV01!B:D,MATCH(H526,RAW_c_TEB0187_REV01!B:B,0),3)),"---")))=0,"---",IF(K526&lt;&gt;"---",IF(INDEX(RAW_c_TEB0187_REV01!B:D,MATCH(H526,RAW_c_TEB0187_REV01!B:B,0),3)=L526,INDEX(
RAW_c_TEB0187_REV01!B:D,MATCH(H526,INDEX(RAW_c_TEB0187_REV01!B:B,MATCH(H526,RAW_c_TEB0187_REV01!B:B,)+1):'RAW_c_TEB0187_REV01'!B11597,)+MATCH(H526,RAW_c_TEB0187_REV01!B:B,),3),INDEX(RAW_c_TEB0187_REV01!B:D,MATCH(H526,RAW_c_TEB0187_REV01!B:B,0),3)),"---"))),"---")</f>
        <v>J3-A41</v>
      </c>
      <c r="T526">
        <f>COUNTIF(RAW_c_TEB0187_REV01!B:B,G526)</f>
        <v>2</v>
      </c>
      <c r="U526" t="str">
        <f t="shared" si="53"/>
        <v>B2B-IO</v>
      </c>
    </row>
    <row r="527" spans="1:21" x14ac:dyDescent="0.25">
      <c r="A527" t="s">
        <v>6110</v>
      </c>
      <c r="B527" t="s">
        <v>39</v>
      </c>
      <c r="C527" t="s">
        <v>5619</v>
      </c>
      <c r="D527" t="s">
        <v>411</v>
      </c>
      <c r="E527" t="s">
        <v>211</v>
      </c>
      <c r="F527" t="str">
        <f t="shared" si="48"/>
        <v>J3-A42</v>
      </c>
      <c r="G527" t="str">
        <f>VLOOKUP(F527,RAW_c_TEB0187_REV01!A:B,2,0)</f>
        <v>LA08_P</v>
      </c>
      <c r="H527" t="str">
        <f t="shared" si="49"/>
        <v>LA08_P</v>
      </c>
      <c r="I527" t="str">
        <f t="shared" si="50"/>
        <v>--</v>
      </c>
      <c r="J527" t="str">
        <f t="shared" si="51"/>
        <v>--</v>
      </c>
      <c r="K527">
        <f>IFERROR(IF(J527="--",IF(G527=H527,VLOOKUP(G527,RAW_c_TEB0187_REV01!L:N,3,0),SUM(VLOOKUP(H527,RAW_c_TEB0187_REV01!L:N,3,0),VLOOKUP(G527,RAW_c_TEB0187_REV01!L:N,3,0))),"---"),"---")</f>
        <v>71.957300000000004</v>
      </c>
      <c r="L527" t="str">
        <f t="shared" si="52"/>
        <v>J3-A42</v>
      </c>
      <c r="M527" t="str">
        <f>IFERROR(IF(
COUNTIF(B2B!H:H,(IF(K527&lt;&gt;"---",IF(INDEX(RAW_c_TEB0187_REV01!B:D,MATCH(H527,RAW_c_TEB0187_REV01!B:B,0),3)=L527,INDEX(
RAW_c_TEB0187_REV01!B:D,MATCH(H527,INDEX(RAW_c_TEB0187_REV01!B:B,MATCH(H527,RAW_c_TEB0187_REV01!B:B,)+1):'RAW_c_TEB0187_REV01'!B11598,)+MATCH(H527,RAW_c_TEB0187_REV01!B:B,),3),INDEX(RAW_c_TEB0187_REV01!B:D,MATCH(H527,RAW_c_TEB0187_REV01!B:B,0),3)),"---")))=1,"---",IF(K527&lt;&gt;"---",IF(INDEX(RAW_c_TEB0187_REV01!B:D,MATCH(H527,RAW_c_TEB0187_REV01!B:B,0),3)=L527,INDEX(
RAW_c_TEB0187_REV01!B:D,MATCH(H527,INDEX(RAW_c_TEB0187_REV01!B:B,MATCH(H527,RAW_c_TEB0187_REV01!B:B,)+1):'RAW_c_TEB0187_REV01'!B11598,)+MATCH(H527,RAW_c_TEB0187_REV01!B:B,),3),INDEX(RAW_c_TEB0187_REV01!B:D,MATCH(H527,RAW_c_TEB0187_REV01!B:B,0),3)),"---")),"---")</f>
        <v>J15-G12</v>
      </c>
      <c r="N527" t="str">
        <f>IFERROR(IF(AND(B527="B2B",J527="--"),L527,IF(
COUNTIF(B2B!H:H,(IF(K527&lt;&gt;"---",IF(INDEX(RAW_c_TEB0187_REV01!B:D,MATCH(H527,RAW_c_TEB0187_REV01!B:B,0),3)=L527,INDEX(
RAW_c_TEB0187_REV01!B:D,MATCH(H527,INDEX(RAW_c_TEB0187_REV01!B:B,MATCH(H527,RAW_c_TEB0187_REV01!B:B,)+1):'RAW_c_TEB0187_REV01'!B11598,)+MATCH(H527,RAW_c_TEB0187_REV01!B:B,),3),INDEX(RAW_c_TEB0187_REV01!B:D,MATCH(H527,RAW_c_TEB0187_REV01!B:B,0),3)),"---")))=0,"---",IF(K527&lt;&gt;"---",IF(INDEX(RAW_c_TEB0187_REV01!B:D,MATCH(H527,RAW_c_TEB0187_REV01!B:B,0),3)=L527,INDEX(
RAW_c_TEB0187_REV01!B:D,MATCH(H527,INDEX(RAW_c_TEB0187_REV01!B:B,MATCH(H527,RAW_c_TEB0187_REV01!B:B,)+1):'RAW_c_TEB0187_REV01'!B11598,)+MATCH(H527,RAW_c_TEB0187_REV01!B:B,),3),INDEX(RAW_c_TEB0187_REV01!B:D,MATCH(H527,RAW_c_TEB0187_REV01!B:B,0),3)),"---"))),"---")</f>
        <v>J3-A42</v>
      </c>
      <c r="T527">
        <f>COUNTIF(RAW_c_TEB0187_REV01!B:B,G527)</f>
        <v>2</v>
      </c>
      <c r="U527" t="str">
        <f t="shared" si="53"/>
        <v>B2B-IO</v>
      </c>
    </row>
    <row r="528" spans="1:21" x14ac:dyDescent="0.25">
      <c r="A528" t="s">
        <v>6111</v>
      </c>
      <c r="B528" t="s">
        <v>39</v>
      </c>
      <c r="C528" t="s">
        <v>5619</v>
      </c>
      <c r="D528" t="s">
        <v>411</v>
      </c>
      <c r="E528" t="s">
        <v>212</v>
      </c>
      <c r="F528" t="str">
        <f t="shared" si="48"/>
        <v>J3-A43</v>
      </c>
      <c r="G528" t="str">
        <f>VLOOKUP(F528,RAW_c_TEB0187_REV01!A:B,2,0)</f>
        <v>LA08_N</v>
      </c>
      <c r="H528" t="str">
        <f t="shared" si="49"/>
        <v>LA08_N</v>
      </c>
      <c r="I528" t="str">
        <f t="shared" si="50"/>
        <v>--</v>
      </c>
      <c r="J528" t="str">
        <f t="shared" si="51"/>
        <v>--</v>
      </c>
      <c r="K528">
        <f>IFERROR(IF(J528="--",IF(G528=H528,VLOOKUP(G528,RAW_c_TEB0187_REV01!L:N,3,0),SUM(VLOOKUP(H528,RAW_c_TEB0187_REV01!L:N,3,0),VLOOKUP(G528,RAW_c_TEB0187_REV01!L:N,3,0))),"---"),"---")</f>
        <v>72.132499999999993</v>
      </c>
      <c r="L528" t="str">
        <f t="shared" si="52"/>
        <v>J3-A43</v>
      </c>
      <c r="M528" t="str">
        <f>IFERROR(IF(
COUNTIF(B2B!H:H,(IF(K528&lt;&gt;"---",IF(INDEX(RAW_c_TEB0187_REV01!B:D,MATCH(H528,RAW_c_TEB0187_REV01!B:B,0),3)=L528,INDEX(
RAW_c_TEB0187_REV01!B:D,MATCH(H528,INDEX(RAW_c_TEB0187_REV01!B:B,MATCH(H528,RAW_c_TEB0187_REV01!B:B,)+1):'RAW_c_TEB0187_REV01'!B11599,)+MATCH(H528,RAW_c_TEB0187_REV01!B:B,),3),INDEX(RAW_c_TEB0187_REV01!B:D,MATCH(H528,RAW_c_TEB0187_REV01!B:B,0),3)),"---")))=1,"---",IF(K528&lt;&gt;"---",IF(INDEX(RAW_c_TEB0187_REV01!B:D,MATCH(H528,RAW_c_TEB0187_REV01!B:B,0),3)=L528,INDEX(
RAW_c_TEB0187_REV01!B:D,MATCH(H528,INDEX(RAW_c_TEB0187_REV01!B:B,MATCH(H528,RAW_c_TEB0187_REV01!B:B,)+1):'RAW_c_TEB0187_REV01'!B11599,)+MATCH(H528,RAW_c_TEB0187_REV01!B:B,),3),INDEX(RAW_c_TEB0187_REV01!B:D,MATCH(H528,RAW_c_TEB0187_REV01!B:B,0),3)),"---")),"---")</f>
        <v>J15-G13</v>
      </c>
      <c r="N528" t="str">
        <f>IFERROR(IF(AND(B528="B2B",J528="--"),L528,IF(
COUNTIF(B2B!H:H,(IF(K528&lt;&gt;"---",IF(INDEX(RAW_c_TEB0187_REV01!B:D,MATCH(H528,RAW_c_TEB0187_REV01!B:B,0),3)=L528,INDEX(
RAW_c_TEB0187_REV01!B:D,MATCH(H528,INDEX(RAW_c_TEB0187_REV01!B:B,MATCH(H528,RAW_c_TEB0187_REV01!B:B,)+1):'RAW_c_TEB0187_REV01'!B11599,)+MATCH(H528,RAW_c_TEB0187_REV01!B:B,),3),INDEX(RAW_c_TEB0187_REV01!B:D,MATCH(H528,RAW_c_TEB0187_REV01!B:B,0),3)),"---")))=0,"---",IF(K528&lt;&gt;"---",IF(INDEX(RAW_c_TEB0187_REV01!B:D,MATCH(H528,RAW_c_TEB0187_REV01!B:B,0),3)=L528,INDEX(
RAW_c_TEB0187_REV01!B:D,MATCH(H528,INDEX(RAW_c_TEB0187_REV01!B:B,MATCH(H528,RAW_c_TEB0187_REV01!B:B,)+1):'RAW_c_TEB0187_REV01'!B11599,)+MATCH(H528,RAW_c_TEB0187_REV01!B:B,),3),INDEX(RAW_c_TEB0187_REV01!B:D,MATCH(H528,RAW_c_TEB0187_REV01!B:B,0),3)),"---"))),"---")</f>
        <v>J3-A43</v>
      </c>
      <c r="T528">
        <f>COUNTIF(RAW_c_TEB0187_REV01!B:B,G528)</f>
        <v>2</v>
      </c>
      <c r="U528" t="str">
        <f t="shared" si="53"/>
        <v>B2B-IO</v>
      </c>
    </row>
    <row r="529" spans="1:21" x14ac:dyDescent="0.25">
      <c r="A529" t="s">
        <v>6112</v>
      </c>
      <c r="B529" t="s">
        <v>39</v>
      </c>
      <c r="C529" t="s">
        <v>5619</v>
      </c>
      <c r="D529" t="s">
        <v>411</v>
      </c>
      <c r="E529" t="s">
        <v>213</v>
      </c>
      <c r="F529" t="str">
        <f t="shared" si="48"/>
        <v>J3-A44</v>
      </c>
      <c r="G529" t="str">
        <f>VLOOKUP(F529,RAW_c_TEB0187_REV01!A:B,2,0)</f>
        <v>HA07_P</v>
      </c>
      <c r="H529" t="str">
        <f t="shared" si="49"/>
        <v>HA07_P</v>
      </c>
      <c r="I529" t="str">
        <f t="shared" si="50"/>
        <v>--</v>
      </c>
      <c r="J529" t="str">
        <f t="shared" si="51"/>
        <v>--</v>
      </c>
      <c r="K529">
        <f>IFERROR(IF(J529="--",IF(G529=H529,VLOOKUP(G529,RAW_c_TEB0187_REV01!L:N,3,0),SUM(VLOOKUP(H529,RAW_c_TEB0187_REV01!L:N,3,0),VLOOKUP(G529,RAW_c_TEB0187_REV01!L:N,3,0))),"---"),"---")</f>
        <v>75.014200000000002</v>
      </c>
      <c r="L529" t="str">
        <f t="shared" si="52"/>
        <v>J3-A44</v>
      </c>
      <c r="M529" t="str">
        <f>IFERROR(IF(
COUNTIF(B2B!H:H,(IF(K529&lt;&gt;"---",IF(INDEX(RAW_c_TEB0187_REV01!B:D,MATCH(H529,RAW_c_TEB0187_REV01!B:B,0),3)=L529,INDEX(
RAW_c_TEB0187_REV01!B:D,MATCH(H529,INDEX(RAW_c_TEB0187_REV01!B:B,MATCH(H529,RAW_c_TEB0187_REV01!B:B,)+1):'RAW_c_TEB0187_REV01'!B11600,)+MATCH(H529,RAW_c_TEB0187_REV01!B:B,),3),INDEX(RAW_c_TEB0187_REV01!B:D,MATCH(H529,RAW_c_TEB0187_REV01!B:B,0),3)),"---")))=1,"---",IF(K529&lt;&gt;"---",IF(INDEX(RAW_c_TEB0187_REV01!B:D,MATCH(H529,RAW_c_TEB0187_REV01!B:B,0),3)=L529,INDEX(
RAW_c_TEB0187_REV01!B:D,MATCH(H529,INDEX(RAW_c_TEB0187_REV01!B:B,MATCH(H529,RAW_c_TEB0187_REV01!B:B,)+1):'RAW_c_TEB0187_REV01'!B11600,)+MATCH(H529,RAW_c_TEB0187_REV01!B:B,),3),INDEX(RAW_c_TEB0187_REV01!B:D,MATCH(H529,RAW_c_TEB0187_REV01!B:B,0),3)),"---")),"---")</f>
        <v>J15-J9</v>
      </c>
      <c r="N529" t="str">
        <f>IFERROR(IF(AND(B529="B2B",J529="--"),L529,IF(
COUNTIF(B2B!H:H,(IF(K529&lt;&gt;"---",IF(INDEX(RAW_c_TEB0187_REV01!B:D,MATCH(H529,RAW_c_TEB0187_REV01!B:B,0),3)=L529,INDEX(
RAW_c_TEB0187_REV01!B:D,MATCH(H529,INDEX(RAW_c_TEB0187_REV01!B:B,MATCH(H529,RAW_c_TEB0187_REV01!B:B,)+1):'RAW_c_TEB0187_REV01'!B11600,)+MATCH(H529,RAW_c_TEB0187_REV01!B:B,),3),INDEX(RAW_c_TEB0187_REV01!B:D,MATCH(H529,RAW_c_TEB0187_REV01!B:B,0),3)),"---")))=0,"---",IF(K529&lt;&gt;"---",IF(INDEX(RAW_c_TEB0187_REV01!B:D,MATCH(H529,RAW_c_TEB0187_REV01!B:B,0),3)=L529,INDEX(
RAW_c_TEB0187_REV01!B:D,MATCH(H529,INDEX(RAW_c_TEB0187_REV01!B:B,MATCH(H529,RAW_c_TEB0187_REV01!B:B,)+1):'RAW_c_TEB0187_REV01'!B11600,)+MATCH(H529,RAW_c_TEB0187_REV01!B:B,),3),INDEX(RAW_c_TEB0187_REV01!B:D,MATCH(H529,RAW_c_TEB0187_REV01!B:B,0),3)),"---"))),"---")</f>
        <v>J3-A44</v>
      </c>
      <c r="T529">
        <f>COUNTIF(RAW_c_TEB0187_REV01!B:B,G529)</f>
        <v>2</v>
      </c>
      <c r="U529" t="str">
        <f t="shared" si="53"/>
        <v>B2B-IO</v>
      </c>
    </row>
    <row r="530" spans="1:21" x14ac:dyDescent="0.25">
      <c r="A530" t="s">
        <v>6113</v>
      </c>
      <c r="B530" t="s">
        <v>39</v>
      </c>
      <c r="C530" t="s">
        <v>5619</v>
      </c>
      <c r="D530" t="s">
        <v>411</v>
      </c>
      <c r="E530" t="s">
        <v>214</v>
      </c>
      <c r="F530" t="str">
        <f t="shared" si="48"/>
        <v>J3-A45</v>
      </c>
      <c r="G530" t="str">
        <f>VLOOKUP(F530,RAW_c_TEB0187_REV01!A:B,2,0)</f>
        <v>HA07_N</v>
      </c>
      <c r="H530" t="str">
        <f t="shared" si="49"/>
        <v>HA07_N</v>
      </c>
      <c r="I530" t="str">
        <f t="shared" si="50"/>
        <v>--</v>
      </c>
      <c r="J530" t="str">
        <f t="shared" si="51"/>
        <v>--</v>
      </c>
      <c r="K530">
        <f>IFERROR(IF(J530="--",IF(G530=H530,VLOOKUP(G530,RAW_c_TEB0187_REV01!L:N,3,0),SUM(VLOOKUP(H530,RAW_c_TEB0187_REV01!L:N,3,0),VLOOKUP(G530,RAW_c_TEB0187_REV01!L:N,3,0))),"---"),"---")</f>
        <v>74.982399999999998</v>
      </c>
      <c r="L530" t="str">
        <f t="shared" si="52"/>
        <v>J3-A45</v>
      </c>
      <c r="M530" t="str">
        <f>IFERROR(IF(
COUNTIF(B2B!H:H,(IF(K530&lt;&gt;"---",IF(INDEX(RAW_c_TEB0187_REV01!B:D,MATCH(H530,RAW_c_TEB0187_REV01!B:B,0),3)=L530,INDEX(
RAW_c_TEB0187_REV01!B:D,MATCH(H530,INDEX(RAW_c_TEB0187_REV01!B:B,MATCH(H530,RAW_c_TEB0187_REV01!B:B,)+1):'RAW_c_TEB0187_REV01'!B11601,)+MATCH(H530,RAW_c_TEB0187_REV01!B:B,),3),INDEX(RAW_c_TEB0187_REV01!B:D,MATCH(H530,RAW_c_TEB0187_REV01!B:B,0),3)),"---")))=1,"---",IF(K530&lt;&gt;"---",IF(INDEX(RAW_c_TEB0187_REV01!B:D,MATCH(H530,RAW_c_TEB0187_REV01!B:B,0),3)=L530,INDEX(
RAW_c_TEB0187_REV01!B:D,MATCH(H530,INDEX(RAW_c_TEB0187_REV01!B:B,MATCH(H530,RAW_c_TEB0187_REV01!B:B,)+1):'RAW_c_TEB0187_REV01'!B11601,)+MATCH(H530,RAW_c_TEB0187_REV01!B:B,),3),INDEX(RAW_c_TEB0187_REV01!B:D,MATCH(H530,RAW_c_TEB0187_REV01!B:B,0),3)),"---")),"---")</f>
        <v>J15-J10</v>
      </c>
      <c r="N530" t="str">
        <f>IFERROR(IF(AND(B530="B2B",J530="--"),L530,IF(
COUNTIF(B2B!H:H,(IF(K530&lt;&gt;"---",IF(INDEX(RAW_c_TEB0187_REV01!B:D,MATCH(H530,RAW_c_TEB0187_REV01!B:B,0),3)=L530,INDEX(
RAW_c_TEB0187_REV01!B:D,MATCH(H530,INDEX(RAW_c_TEB0187_REV01!B:B,MATCH(H530,RAW_c_TEB0187_REV01!B:B,)+1):'RAW_c_TEB0187_REV01'!B11601,)+MATCH(H530,RAW_c_TEB0187_REV01!B:B,),3),INDEX(RAW_c_TEB0187_REV01!B:D,MATCH(H530,RAW_c_TEB0187_REV01!B:B,0),3)),"---")))=0,"---",IF(K530&lt;&gt;"---",IF(INDEX(RAW_c_TEB0187_REV01!B:D,MATCH(H530,RAW_c_TEB0187_REV01!B:B,0),3)=L530,INDEX(
RAW_c_TEB0187_REV01!B:D,MATCH(H530,INDEX(RAW_c_TEB0187_REV01!B:B,MATCH(H530,RAW_c_TEB0187_REV01!B:B,)+1):'RAW_c_TEB0187_REV01'!B11601,)+MATCH(H530,RAW_c_TEB0187_REV01!B:B,),3),INDEX(RAW_c_TEB0187_REV01!B:D,MATCH(H530,RAW_c_TEB0187_REV01!B:B,0),3)),"---"))),"---")</f>
        <v>J3-A45</v>
      </c>
      <c r="T530">
        <f>COUNTIF(RAW_c_TEB0187_REV01!B:B,G530)</f>
        <v>2</v>
      </c>
      <c r="U530" t="str">
        <f t="shared" si="53"/>
        <v>B2B-IO</v>
      </c>
    </row>
    <row r="531" spans="1:21" x14ac:dyDescent="0.25">
      <c r="A531" t="s">
        <v>6114</v>
      </c>
      <c r="B531" t="s">
        <v>39</v>
      </c>
      <c r="C531" t="s">
        <v>433</v>
      </c>
      <c r="D531" t="s">
        <v>411</v>
      </c>
      <c r="E531" t="s">
        <v>215</v>
      </c>
      <c r="F531" t="str">
        <f t="shared" si="48"/>
        <v>J3-A46</v>
      </c>
      <c r="G531" t="str">
        <f>VLOOKUP(F531,RAW_c_TEB0187_REV01!A:B,2,0)</f>
        <v>GND</v>
      </c>
      <c r="H531" t="str">
        <f t="shared" si="49"/>
        <v>GND</v>
      </c>
      <c r="I531" t="str">
        <f t="shared" si="50"/>
        <v>--</v>
      </c>
      <c r="J531" t="str">
        <f t="shared" si="51"/>
        <v>---</v>
      </c>
      <c r="K531" t="str">
        <f>IFERROR(IF(J531="--",IF(G531=H531,VLOOKUP(G531,RAW_c_TEB0187_REV01!L:N,3,0),SUM(VLOOKUP(H531,RAW_c_TEB0187_REV01!L:N,3,0),VLOOKUP(G531,RAW_c_TEB0187_REV01!L:N,3,0))),"---"),"---")</f>
        <v>---</v>
      </c>
      <c r="L531" t="str">
        <f t="shared" si="52"/>
        <v>J3-A46</v>
      </c>
      <c r="M531" t="str">
        <f>IFERROR(IF(
COUNTIF(B2B!H:H,(IF(K531&lt;&gt;"---",IF(INDEX(RAW_c_TEB0187_REV01!B:D,MATCH(H531,RAW_c_TEB0187_REV01!B:B,0),3)=L531,INDEX(
RAW_c_TEB0187_REV01!B:D,MATCH(H531,INDEX(RAW_c_TEB0187_REV01!B:B,MATCH(H531,RAW_c_TEB0187_REV01!B:B,)+1):'RAW_c_TEB0187_REV01'!B11602,)+MATCH(H531,RAW_c_TEB0187_REV01!B:B,),3),INDEX(RAW_c_TEB0187_REV01!B:D,MATCH(H531,RAW_c_TEB0187_REV01!B:B,0),3)),"---")))=1,"---",IF(K531&lt;&gt;"---",IF(INDEX(RAW_c_TEB0187_REV01!B:D,MATCH(H531,RAW_c_TEB0187_REV01!B:B,0),3)=L531,INDEX(
RAW_c_TEB0187_REV01!B:D,MATCH(H531,INDEX(RAW_c_TEB0187_REV01!B:B,MATCH(H531,RAW_c_TEB0187_REV01!B:B,)+1):'RAW_c_TEB0187_REV01'!B11602,)+MATCH(H531,RAW_c_TEB0187_REV01!B:B,),3),INDEX(RAW_c_TEB0187_REV01!B:D,MATCH(H531,RAW_c_TEB0187_REV01!B:B,0),3)),"---")),"---")</f>
        <v>---</v>
      </c>
      <c r="N531" t="str">
        <f>IFERROR(IF(AND(B531="B2B",J531="--"),L531,IF(
COUNTIF(B2B!H:H,(IF(K531&lt;&gt;"---",IF(INDEX(RAW_c_TEB0187_REV01!B:D,MATCH(H531,RAW_c_TEB0187_REV01!B:B,0),3)=L531,INDEX(
RAW_c_TEB0187_REV01!B:D,MATCH(H531,INDEX(RAW_c_TEB0187_REV01!B:B,MATCH(H531,RAW_c_TEB0187_REV01!B:B,)+1):'RAW_c_TEB0187_REV01'!B11602,)+MATCH(H531,RAW_c_TEB0187_REV01!B:B,),3),INDEX(RAW_c_TEB0187_REV01!B:D,MATCH(H531,RAW_c_TEB0187_REV01!B:B,0),3)),"---")))=0,"---",IF(K531&lt;&gt;"---",IF(INDEX(RAW_c_TEB0187_REV01!B:D,MATCH(H531,RAW_c_TEB0187_REV01!B:B,0),3)=L531,INDEX(
RAW_c_TEB0187_REV01!B:D,MATCH(H531,INDEX(RAW_c_TEB0187_REV01!B:B,MATCH(H531,RAW_c_TEB0187_REV01!B:B,)+1):'RAW_c_TEB0187_REV01'!B11602,)+MATCH(H531,RAW_c_TEB0187_REV01!B:B,),3),INDEX(RAW_c_TEB0187_REV01!B:D,MATCH(H531,RAW_c_TEB0187_REV01!B:B,0),3)),"---"))),"---")</f>
        <v>---</v>
      </c>
      <c r="T531">
        <f>COUNTIF(RAW_c_TEB0187_REV01!B:B,G531)</f>
        <v>1098</v>
      </c>
      <c r="U531" t="str">
        <f t="shared" si="53"/>
        <v>B2B-GND</v>
      </c>
    </row>
    <row r="532" spans="1:21" x14ac:dyDescent="0.25">
      <c r="A532" t="s">
        <v>6115</v>
      </c>
      <c r="B532" t="s">
        <v>39</v>
      </c>
      <c r="C532" t="s">
        <v>5619</v>
      </c>
      <c r="D532" t="s">
        <v>411</v>
      </c>
      <c r="E532" t="s">
        <v>216</v>
      </c>
      <c r="F532" t="str">
        <f t="shared" si="48"/>
        <v>J3-A47</v>
      </c>
      <c r="G532" t="str">
        <f>VLOOKUP(F532,RAW_c_TEB0187_REV01!A:B,2,0)</f>
        <v>LA06_P</v>
      </c>
      <c r="H532" t="str">
        <f t="shared" si="49"/>
        <v>LA06_P</v>
      </c>
      <c r="I532" t="str">
        <f t="shared" si="50"/>
        <v>--</v>
      </c>
      <c r="J532" t="str">
        <f t="shared" si="51"/>
        <v>--</v>
      </c>
      <c r="K532">
        <f>IFERROR(IF(J532="--",IF(G532=H532,VLOOKUP(G532,RAW_c_TEB0187_REV01!L:N,3,0),SUM(VLOOKUP(H532,RAW_c_TEB0187_REV01!L:N,3,0),VLOOKUP(G532,RAW_c_TEB0187_REV01!L:N,3,0))),"---"),"---")</f>
        <v>73.331800000000001</v>
      </c>
      <c r="L532" t="str">
        <f t="shared" si="52"/>
        <v>J3-A47</v>
      </c>
      <c r="M532" t="str">
        <f>IFERROR(IF(
COUNTIF(B2B!H:H,(IF(K532&lt;&gt;"---",IF(INDEX(RAW_c_TEB0187_REV01!B:D,MATCH(H532,RAW_c_TEB0187_REV01!B:B,0),3)=L532,INDEX(
RAW_c_TEB0187_REV01!B:D,MATCH(H532,INDEX(RAW_c_TEB0187_REV01!B:B,MATCH(H532,RAW_c_TEB0187_REV01!B:B,)+1):'RAW_c_TEB0187_REV01'!B11603,)+MATCH(H532,RAW_c_TEB0187_REV01!B:B,),3),INDEX(RAW_c_TEB0187_REV01!B:D,MATCH(H532,RAW_c_TEB0187_REV01!B:B,0),3)),"---")))=1,"---",IF(K532&lt;&gt;"---",IF(INDEX(RAW_c_TEB0187_REV01!B:D,MATCH(H532,RAW_c_TEB0187_REV01!B:B,0),3)=L532,INDEX(
RAW_c_TEB0187_REV01!B:D,MATCH(H532,INDEX(RAW_c_TEB0187_REV01!B:B,MATCH(H532,RAW_c_TEB0187_REV01!B:B,)+1):'RAW_c_TEB0187_REV01'!B11603,)+MATCH(H532,RAW_c_TEB0187_REV01!B:B,),3),INDEX(RAW_c_TEB0187_REV01!B:D,MATCH(H532,RAW_c_TEB0187_REV01!B:B,0),3)),"---")),"---")</f>
        <v>J15-C10</v>
      </c>
      <c r="N532" t="str">
        <f>IFERROR(IF(AND(B532="B2B",J532="--"),L532,IF(
COUNTIF(B2B!H:H,(IF(K532&lt;&gt;"---",IF(INDEX(RAW_c_TEB0187_REV01!B:D,MATCH(H532,RAW_c_TEB0187_REV01!B:B,0),3)=L532,INDEX(
RAW_c_TEB0187_REV01!B:D,MATCH(H532,INDEX(RAW_c_TEB0187_REV01!B:B,MATCH(H532,RAW_c_TEB0187_REV01!B:B,)+1):'RAW_c_TEB0187_REV01'!B11603,)+MATCH(H532,RAW_c_TEB0187_REV01!B:B,),3),INDEX(RAW_c_TEB0187_REV01!B:D,MATCH(H532,RAW_c_TEB0187_REV01!B:B,0),3)),"---")))=0,"---",IF(K532&lt;&gt;"---",IF(INDEX(RAW_c_TEB0187_REV01!B:D,MATCH(H532,RAW_c_TEB0187_REV01!B:B,0),3)=L532,INDEX(
RAW_c_TEB0187_REV01!B:D,MATCH(H532,INDEX(RAW_c_TEB0187_REV01!B:B,MATCH(H532,RAW_c_TEB0187_REV01!B:B,)+1):'RAW_c_TEB0187_REV01'!B11603,)+MATCH(H532,RAW_c_TEB0187_REV01!B:B,),3),INDEX(RAW_c_TEB0187_REV01!B:D,MATCH(H532,RAW_c_TEB0187_REV01!B:B,0),3)),"---"))),"---")</f>
        <v>J3-A47</v>
      </c>
      <c r="T532">
        <f>COUNTIF(RAW_c_TEB0187_REV01!B:B,G532)</f>
        <v>2</v>
      </c>
      <c r="U532" t="str">
        <f t="shared" si="53"/>
        <v>B2B-IO</v>
      </c>
    </row>
    <row r="533" spans="1:21" x14ac:dyDescent="0.25">
      <c r="A533" t="s">
        <v>6116</v>
      </c>
      <c r="B533" t="s">
        <v>39</v>
      </c>
      <c r="C533" t="s">
        <v>5619</v>
      </c>
      <c r="D533" t="s">
        <v>411</v>
      </c>
      <c r="E533" t="s">
        <v>217</v>
      </c>
      <c r="F533" t="str">
        <f t="shared" si="48"/>
        <v>J3-A48</v>
      </c>
      <c r="G533" t="str">
        <f>VLOOKUP(F533,RAW_c_TEB0187_REV01!A:B,2,0)</f>
        <v>LA06_N</v>
      </c>
      <c r="H533" t="str">
        <f t="shared" si="49"/>
        <v>LA06_N</v>
      </c>
      <c r="I533" t="str">
        <f t="shared" si="50"/>
        <v>--</v>
      </c>
      <c r="J533" t="str">
        <f t="shared" si="51"/>
        <v>--</v>
      </c>
      <c r="K533">
        <f>IFERROR(IF(J533="--",IF(G533=H533,VLOOKUP(G533,RAW_c_TEB0187_REV01!L:N,3,0),SUM(VLOOKUP(H533,RAW_c_TEB0187_REV01!L:N,3,0),VLOOKUP(G533,RAW_c_TEB0187_REV01!L:N,3,0))),"---"),"---")</f>
        <v>73.335599999999999</v>
      </c>
      <c r="L533" t="str">
        <f t="shared" si="52"/>
        <v>J3-A48</v>
      </c>
      <c r="M533" t="str">
        <f>IFERROR(IF(
COUNTIF(B2B!H:H,(IF(K533&lt;&gt;"---",IF(INDEX(RAW_c_TEB0187_REV01!B:D,MATCH(H533,RAW_c_TEB0187_REV01!B:B,0),3)=L533,INDEX(
RAW_c_TEB0187_REV01!B:D,MATCH(H533,INDEX(RAW_c_TEB0187_REV01!B:B,MATCH(H533,RAW_c_TEB0187_REV01!B:B,)+1):'RAW_c_TEB0187_REV01'!B11604,)+MATCH(H533,RAW_c_TEB0187_REV01!B:B,),3),INDEX(RAW_c_TEB0187_REV01!B:D,MATCH(H533,RAW_c_TEB0187_REV01!B:B,0),3)),"---")))=1,"---",IF(K533&lt;&gt;"---",IF(INDEX(RAW_c_TEB0187_REV01!B:D,MATCH(H533,RAW_c_TEB0187_REV01!B:B,0),3)=L533,INDEX(
RAW_c_TEB0187_REV01!B:D,MATCH(H533,INDEX(RAW_c_TEB0187_REV01!B:B,MATCH(H533,RAW_c_TEB0187_REV01!B:B,)+1):'RAW_c_TEB0187_REV01'!B11604,)+MATCH(H533,RAW_c_TEB0187_REV01!B:B,),3),INDEX(RAW_c_TEB0187_REV01!B:D,MATCH(H533,RAW_c_TEB0187_REV01!B:B,0),3)),"---")),"---")</f>
        <v>J15-C11</v>
      </c>
      <c r="N533" t="str">
        <f>IFERROR(IF(AND(B533="B2B",J533="--"),L533,IF(
COUNTIF(B2B!H:H,(IF(K533&lt;&gt;"---",IF(INDEX(RAW_c_TEB0187_REV01!B:D,MATCH(H533,RAW_c_TEB0187_REV01!B:B,0),3)=L533,INDEX(
RAW_c_TEB0187_REV01!B:D,MATCH(H533,INDEX(RAW_c_TEB0187_REV01!B:B,MATCH(H533,RAW_c_TEB0187_REV01!B:B,)+1):'RAW_c_TEB0187_REV01'!B11604,)+MATCH(H533,RAW_c_TEB0187_REV01!B:B,),3),INDEX(RAW_c_TEB0187_REV01!B:D,MATCH(H533,RAW_c_TEB0187_REV01!B:B,0),3)),"---")))=0,"---",IF(K533&lt;&gt;"---",IF(INDEX(RAW_c_TEB0187_REV01!B:D,MATCH(H533,RAW_c_TEB0187_REV01!B:B,0),3)=L533,INDEX(
RAW_c_TEB0187_REV01!B:D,MATCH(H533,INDEX(RAW_c_TEB0187_REV01!B:B,MATCH(H533,RAW_c_TEB0187_REV01!B:B,)+1):'RAW_c_TEB0187_REV01'!B11604,)+MATCH(H533,RAW_c_TEB0187_REV01!B:B,),3),INDEX(RAW_c_TEB0187_REV01!B:D,MATCH(H533,RAW_c_TEB0187_REV01!B:B,0),3)),"---"))),"---")</f>
        <v>J3-A48</v>
      </c>
      <c r="T533">
        <f>COUNTIF(RAW_c_TEB0187_REV01!B:B,G533)</f>
        <v>2</v>
      </c>
      <c r="U533" t="str">
        <f t="shared" si="53"/>
        <v>B2B-IO</v>
      </c>
    </row>
    <row r="534" spans="1:21" x14ac:dyDescent="0.25">
      <c r="A534" t="s">
        <v>6117</v>
      </c>
      <c r="B534" t="s">
        <v>39</v>
      </c>
      <c r="C534" t="s">
        <v>5619</v>
      </c>
      <c r="D534" t="s">
        <v>411</v>
      </c>
      <c r="E534" t="s">
        <v>218</v>
      </c>
      <c r="F534" t="str">
        <f t="shared" si="48"/>
        <v>J3-A49</v>
      </c>
      <c r="G534" t="str">
        <f>VLOOKUP(F534,RAW_c_TEB0187_REV01!A:B,2,0)</f>
        <v>LA09_P</v>
      </c>
      <c r="H534" t="str">
        <f t="shared" si="49"/>
        <v>LA09_P</v>
      </c>
      <c r="I534" t="str">
        <f t="shared" si="50"/>
        <v>--</v>
      </c>
      <c r="J534" t="str">
        <f t="shared" si="51"/>
        <v>--</v>
      </c>
      <c r="K534">
        <f>IFERROR(IF(J534="--",IF(G534=H534,VLOOKUP(G534,RAW_c_TEB0187_REV01!L:N,3,0),SUM(VLOOKUP(H534,RAW_c_TEB0187_REV01!L:N,3,0),VLOOKUP(G534,RAW_c_TEB0187_REV01!L:N,3,0))),"---"),"---")</f>
        <v>66.220100000000002</v>
      </c>
      <c r="L534" t="str">
        <f t="shared" si="52"/>
        <v>J3-A49</v>
      </c>
      <c r="M534" t="str">
        <f>IFERROR(IF(
COUNTIF(B2B!H:H,(IF(K534&lt;&gt;"---",IF(INDEX(RAW_c_TEB0187_REV01!B:D,MATCH(H534,RAW_c_TEB0187_REV01!B:B,0),3)=L534,INDEX(
RAW_c_TEB0187_REV01!B:D,MATCH(H534,INDEX(RAW_c_TEB0187_REV01!B:B,MATCH(H534,RAW_c_TEB0187_REV01!B:B,)+1):'RAW_c_TEB0187_REV01'!B11605,)+MATCH(H534,RAW_c_TEB0187_REV01!B:B,),3),INDEX(RAW_c_TEB0187_REV01!B:D,MATCH(H534,RAW_c_TEB0187_REV01!B:B,0),3)),"---")))=1,"---",IF(K534&lt;&gt;"---",IF(INDEX(RAW_c_TEB0187_REV01!B:D,MATCH(H534,RAW_c_TEB0187_REV01!B:B,0),3)=L534,INDEX(
RAW_c_TEB0187_REV01!B:D,MATCH(H534,INDEX(RAW_c_TEB0187_REV01!B:B,MATCH(H534,RAW_c_TEB0187_REV01!B:B,)+1):'RAW_c_TEB0187_REV01'!B11605,)+MATCH(H534,RAW_c_TEB0187_REV01!B:B,),3),INDEX(RAW_c_TEB0187_REV01!B:D,MATCH(H534,RAW_c_TEB0187_REV01!B:B,0),3)),"---")),"---")</f>
        <v>J15-D14</v>
      </c>
      <c r="N534" t="str">
        <f>IFERROR(IF(AND(B534="B2B",J534="--"),L534,IF(
COUNTIF(B2B!H:H,(IF(K534&lt;&gt;"---",IF(INDEX(RAW_c_TEB0187_REV01!B:D,MATCH(H534,RAW_c_TEB0187_REV01!B:B,0),3)=L534,INDEX(
RAW_c_TEB0187_REV01!B:D,MATCH(H534,INDEX(RAW_c_TEB0187_REV01!B:B,MATCH(H534,RAW_c_TEB0187_REV01!B:B,)+1):'RAW_c_TEB0187_REV01'!B11605,)+MATCH(H534,RAW_c_TEB0187_REV01!B:B,),3),INDEX(RAW_c_TEB0187_REV01!B:D,MATCH(H534,RAW_c_TEB0187_REV01!B:B,0),3)),"---")))=0,"---",IF(K534&lt;&gt;"---",IF(INDEX(RAW_c_TEB0187_REV01!B:D,MATCH(H534,RAW_c_TEB0187_REV01!B:B,0),3)=L534,INDEX(
RAW_c_TEB0187_REV01!B:D,MATCH(H534,INDEX(RAW_c_TEB0187_REV01!B:B,MATCH(H534,RAW_c_TEB0187_REV01!B:B,)+1):'RAW_c_TEB0187_REV01'!B11605,)+MATCH(H534,RAW_c_TEB0187_REV01!B:B,),3),INDEX(RAW_c_TEB0187_REV01!B:D,MATCH(H534,RAW_c_TEB0187_REV01!B:B,0),3)),"---"))),"---")</f>
        <v>J3-A49</v>
      </c>
      <c r="T534">
        <f>COUNTIF(RAW_c_TEB0187_REV01!B:B,G534)</f>
        <v>2</v>
      </c>
      <c r="U534" t="str">
        <f t="shared" si="53"/>
        <v>B2B-IO</v>
      </c>
    </row>
    <row r="535" spans="1:21" x14ac:dyDescent="0.25">
      <c r="A535" t="s">
        <v>6118</v>
      </c>
      <c r="B535" t="s">
        <v>39</v>
      </c>
      <c r="C535" t="s">
        <v>5619</v>
      </c>
      <c r="D535" t="s">
        <v>411</v>
      </c>
      <c r="E535" t="s">
        <v>219</v>
      </c>
      <c r="F535" t="str">
        <f t="shared" si="48"/>
        <v>J3-A50</v>
      </c>
      <c r="G535" t="str">
        <f>VLOOKUP(F535,RAW_c_TEB0187_REV01!A:B,2,0)</f>
        <v>LA09_N</v>
      </c>
      <c r="H535" t="str">
        <f t="shared" si="49"/>
        <v>LA09_N</v>
      </c>
      <c r="I535" t="str">
        <f t="shared" si="50"/>
        <v>--</v>
      </c>
      <c r="J535" t="str">
        <f t="shared" si="51"/>
        <v>--</v>
      </c>
      <c r="K535">
        <f>IFERROR(IF(J535="--",IF(G535=H535,VLOOKUP(G535,RAW_c_TEB0187_REV01!L:N,3,0),SUM(VLOOKUP(H535,RAW_c_TEB0187_REV01!L:N,3,0),VLOOKUP(G535,RAW_c_TEB0187_REV01!L:N,3,0))),"---"),"---")</f>
        <v>66.2941</v>
      </c>
      <c r="L535" t="str">
        <f t="shared" si="52"/>
        <v>J3-A50</v>
      </c>
      <c r="M535" t="str">
        <f>IFERROR(IF(
COUNTIF(B2B!H:H,(IF(K535&lt;&gt;"---",IF(INDEX(RAW_c_TEB0187_REV01!B:D,MATCH(H535,RAW_c_TEB0187_REV01!B:B,0),3)=L535,INDEX(
RAW_c_TEB0187_REV01!B:D,MATCH(H535,INDEX(RAW_c_TEB0187_REV01!B:B,MATCH(H535,RAW_c_TEB0187_REV01!B:B,)+1):'RAW_c_TEB0187_REV01'!B11606,)+MATCH(H535,RAW_c_TEB0187_REV01!B:B,),3),INDEX(RAW_c_TEB0187_REV01!B:D,MATCH(H535,RAW_c_TEB0187_REV01!B:B,0),3)),"---")))=1,"---",IF(K535&lt;&gt;"---",IF(INDEX(RAW_c_TEB0187_REV01!B:D,MATCH(H535,RAW_c_TEB0187_REV01!B:B,0),3)=L535,INDEX(
RAW_c_TEB0187_REV01!B:D,MATCH(H535,INDEX(RAW_c_TEB0187_REV01!B:B,MATCH(H535,RAW_c_TEB0187_REV01!B:B,)+1):'RAW_c_TEB0187_REV01'!B11606,)+MATCH(H535,RAW_c_TEB0187_REV01!B:B,),3),INDEX(RAW_c_TEB0187_REV01!B:D,MATCH(H535,RAW_c_TEB0187_REV01!B:B,0),3)),"---")),"---")</f>
        <v>J15-D15</v>
      </c>
      <c r="N535" t="str">
        <f>IFERROR(IF(AND(B535="B2B",J535="--"),L535,IF(
COUNTIF(B2B!H:H,(IF(K535&lt;&gt;"---",IF(INDEX(RAW_c_TEB0187_REV01!B:D,MATCH(H535,RAW_c_TEB0187_REV01!B:B,0),3)=L535,INDEX(
RAW_c_TEB0187_REV01!B:D,MATCH(H535,INDEX(RAW_c_TEB0187_REV01!B:B,MATCH(H535,RAW_c_TEB0187_REV01!B:B,)+1):'RAW_c_TEB0187_REV01'!B11606,)+MATCH(H535,RAW_c_TEB0187_REV01!B:B,),3),INDEX(RAW_c_TEB0187_REV01!B:D,MATCH(H535,RAW_c_TEB0187_REV01!B:B,0),3)),"---")))=0,"---",IF(K535&lt;&gt;"---",IF(INDEX(RAW_c_TEB0187_REV01!B:D,MATCH(H535,RAW_c_TEB0187_REV01!B:B,0),3)=L535,INDEX(
RAW_c_TEB0187_REV01!B:D,MATCH(H535,INDEX(RAW_c_TEB0187_REV01!B:B,MATCH(H535,RAW_c_TEB0187_REV01!B:B,)+1):'RAW_c_TEB0187_REV01'!B11606,)+MATCH(H535,RAW_c_TEB0187_REV01!B:B,),3),INDEX(RAW_c_TEB0187_REV01!B:D,MATCH(H535,RAW_c_TEB0187_REV01!B:B,0),3)),"---"))),"---")</f>
        <v>J3-A50</v>
      </c>
      <c r="T535">
        <f>COUNTIF(RAW_c_TEB0187_REV01!B:B,G535)</f>
        <v>2</v>
      </c>
      <c r="U535" t="str">
        <f t="shared" si="53"/>
        <v>B2B-IO</v>
      </c>
    </row>
    <row r="536" spans="1:21" x14ac:dyDescent="0.25">
      <c r="A536" t="s">
        <v>6119</v>
      </c>
      <c r="B536" t="s">
        <v>39</v>
      </c>
      <c r="C536" t="s">
        <v>5619</v>
      </c>
      <c r="D536" t="s">
        <v>411</v>
      </c>
      <c r="E536" t="s">
        <v>220</v>
      </c>
      <c r="F536" t="str">
        <f t="shared" si="48"/>
        <v>J3-A51</v>
      </c>
      <c r="G536" t="str">
        <f>VLOOKUP(F536,RAW_c_TEB0187_REV01!A:B,2,0)</f>
        <v>LA11_P</v>
      </c>
      <c r="H536" t="str">
        <f t="shared" si="49"/>
        <v>LA11_P</v>
      </c>
      <c r="I536" t="str">
        <f t="shared" si="50"/>
        <v>--</v>
      </c>
      <c r="J536" t="str">
        <f t="shared" si="51"/>
        <v>--</v>
      </c>
      <c r="K536">
        <f>IFERROR(IF(J536="--",IF(G536=H536,VLOOKUP(G536,RAW_c_TEB0187_REV01!L:N,3,0),SUM(VLOOKUP(H536,RAW_c_TEB0187_REV01!L:N,3,0),VLOOKUP(G536,RAW_c_TEB0187_REV01!L:N,3,0))),"---"),"---")</f>
        <v>60.720799999999997</v>
      </c>
      <c r="L536" t="str">
        <f t="shared" si="52"/>
        <v>J3-A51</v>
      </c>
      <c r="M536" t="str">
        <f>IFERROR(IF(
COUNTIF(B2B!H:H,(IF(K536&lt;&gt;"---",IF(INDEX(RAW_c_TEB0187_REV01!B:D,MATCH(H536,RAW_c_TEB0187_REV01!B:B,0),3)=L536,INDEX(
RAW_c_TEB0187_REV01!B:D,MATCH(H536,INDEX(RAW_c_TEB0187_REV01!B:B,MATCH(H536,RAW_c_TEB0187_REV01!B:B,)+1):'RAW_c_TEB0187_REV01'!B11607,)+MATCH(H536,RAW_c_TEB0187_REV01!B:B,),3),INDEX(RAW_c_TEB0187_REV01!B:D,MATCH(H536,RAW_c_TEB0187_REV01!B:B,0),3)),"---")))=1,"---",IF(K536&lt;&gt;"---",IF(INDEX(RAW_c_TEB0187_REV01!B:D,MATCH(H536,RAW_c_TEB0187_REV01!B:B,0),3)=L536,INDEX(
RAW_c_TEB0187_REV01!B:D,MATCH(H536,INDEX(RAW_c_TEB0187_REV01!B:B,MATCH(H536,RAW_c_TEB0187_REV01!B:B,)+1):'RAW_c_TEB0187_REV01'!B11607,)+MATCH(H536,RAW_c_TEB0187_REV01!B:B,),3),INDEX(RAW_c_TEB0187_REV01!B:D,MATCH(H536,RAW_c_TEB0187_REV01!B:B,0),3)),"---")),"---")</f>
        <v>J15-H16</v>
      </c>
      <c r="N536" t="str">
        <f>IFERROR(IF(AND(B536="B2B",J536="--"),L536,IF(
COUNTIF(B2B!H:H,(IF(K536&lt;&gt;"---",IF(INDEX(RAW_c_TEB0187_REV01!B:D,MATCH(H536,RAW_c_TEB0187_REV01!B:B,0),3)=L536,INDEX(
RAW_c_TEB0187_REV01!B:D,MATCH(H536,INDEX(RAW_c_TEB0187_REV01!B:B,MATCH(H536,RAW_c_TEB0187_REV01!B:B,)+1):'RAW_c_TEB0187_REV01'!B11607,)+MATCH(H536,RAW_c_TEB0187_REV01!B:B,),3),INDEX(RAW_c_TEB0187_REV01!B:D,MATCH(H536,RAW_c_TEB0187_REV01!B:B,0),3)),"---")))=0,"---",IF(K536&lt;&gt;"---",IF(INDEX(RAW_c_TEB0187_REV01!B:D,MATCH(H536,RAW_c_TEB0187_REV01!B:B,0),3)=L536,INDEX(
RAW_c_TEB0187_REV01!B:D,MATCH(H536,INDEX(RAW_c_TEB0187_REV01!B:B,MATCH(H536,RAW_c_TEB0187_REV01!B:B,)+1):'RAW_c_TEB0187_REV01'!B11607,)+MATCH(H536,RAW_c_TEB0187_REV01!B:B,),3),INDEX(RAW_c_TEB0187_REV01!B:D,MATCH(H536,RAW_c_TEB0187_REV01!B:B,0),3)),"---"))),"---")</f>
        <v>J3-A51</v>
      </c>
      <c r="T536">
        <f>COUNTIF(RAW_c_TEB0187_REV01!B:B,G536)</f>
        <v>2</v>
      </c>
      <c r="U536" t="str">
        <f t="shared" si="53"/>
        <v>B2B-IO</v>
      </c>
    </row>
    <row r="537" spans="1:21" x14ac:dyDescent="0.25">
      <c r="A537" t="s">
        <v>6120</v>
      </c>
      <c r="B537" t="s">
        <v>39</v>
      </c>
      <c r="C537" t="s">
        <v>5619</v>
      </c>
      <c r="D537" t="s">
        <v>411</v>
      </c>
      <c r="E537" t="s">
        <v>221</v>
      </c>
      <c r="F537" t="str">
        <f t="shared" si="48"/>
        <v>J3-A52</v>
      </c>
      <c r="G537" t="str">
        <f>VLOOKUP(F537,RAW_c_TEB0187_REV01!A:B,2,0)</f>
        <v>LA11_N</v>
      </c>
      <c r="H537" t="str">
        <f t="shared" si="49"/>
        <v>LA11_N</v>
      </c>
      <c r="I537" t="str">
        <f t="shared" si="50"/>
        <v>--</v>
      </c>
      <c r="J537" t="str">
        <f t="shared" si="51"/>
        <v>--</v>
      </c>
      <c r="K537">
        <f>IFERROR(IF(J537="--",IF(G537=H537,VLOOKUP(G537,RAW_c_TEB0187_REV01!L:N,3,0),SUM(VLOOKUP(H537,RAW_c_TEB0187_REV01!L:N,3,0),VLOOKUP(G537,RAW_c_TEB0187_REV01!L:N,3,0))),"---"),"---")</f>
        <v>60.694699999999997</v>
      </c>
      <c r="L537" t="str">
        <f t="shared" si="52"/>
        <v>J3-A52</v>
      </c>
      <c r="M537" t="str">
        <f>IFERROR(IF(
COUNTIF(B2B!H:H,(IF(K537&lt;&gt;"---",IF(INDEX(RAW_c_TEB0187_REV01!B:D,MATCH(H537,RAW_c_TEB0187_REV01!B:B,0),3)=L537,INDEX(
RAW_c_TEB0187_REV01!B:D,MATCH(H537,INDEX(RAW_c_TEB0187_REV01!B:B,MATCH(H537,RAW_c_TEB0187_REV01!B:B,)+1):'RAW_c_TEB0187_REV01'!B11608,)+MATCH(H537,RAW_c_TEB0187_REV01!B:B,),3),INDEX(RAW_c_TEB0187_REV01!B:D,MATCH(H537,RAW_c_TEB0187_REV01!B:B,0),3)),"---")))=1,"---",IF(K537&lt;&gt;"---",IF(INDEX(RAW_c_TEB0187_REV01!B:D,MATCH(H537,RAW_c_TEB0187_REV01!B:B,0),3)=L537,INDEX(
RAW_c_TEB0187_REV01!B:D,MATCH(H537,INDEX(RAW_c_TEB0187_REV01!B:B,MATCH(H537,RAW_c_TEB0187_REV01!B:B,)+1):'RAW_c_TEB0187_REV01'!B11608,)+MATCH(H537,RAW_c_TEB0187_REV01!B:B,),3),INDEX(RAW_c_TEB0187_REV01!B:D,MATCH(H537,RAW_c_TEB0187_REV01!B:B,0),3)),"---")),"---")</f>
        <v>J15-H17</v>
      </c>
      <c r="N537" t="str">
        <f>IFERROR(IF(AND(B537="B2B",J537="--"),L537,IF(
COUNTIF(B2B!H:H,(IF(K537&lt;&gt;"---",IF(INDEX(RAW_c_TEB0187_REV01!B:D,MATCH(H537,RAW_c_TEB0187_REV01!B:B,0),3)=L537,INDEX(
RAW_c_TEB0187_REV01!B:D,MATCH(H537,INDEX(RAW_c_TEB0187_REV01!B:B,MATCH(H537,RAW_c_TEB0187_REV01!B:B,)+1):'RAW_c_TEB0187_REV01'!B11608,)+MATCH(H537,RAW_c_TEB0187_REV01!B:B,),3),INDEX(RAW_c_TEB0187_REV01!B:D,MATCH(H537,RAW_c_TEB0187_REV01!B:B,0),3)),"---")))=0,"---",IF(K537&lt;&gt;"---",IF(INDEX(RAW_c_TEB0187_REV01!B:D,MATCH(H537,RAW_c_TEB0187_REV01!B:B,0),3)=L537,INDEX(
RAW_c_TEB0187_REV01!B:D,MATCH(H537,INDEX(RAW_c_TEB0187_REV01!B:B,MATCH(H537,RAW_c_TEB0187_REV01!B:B,)+1):'RAW_c_TEB0187_REV01'!B11608,)+MATCH(H537,RAW_c_TEB0187_REV01!B:B,),3),INDEX(RAW_c_TEB0187_REV01!B:D,MATCH(H537,RAW_c_TEB0187_REV01!B:B,0),3)),"---"))),"---")</f>
        <v>J3-A52</v>
      </c>
      <c r="T537">
        <f>COUNTIF(RAW_c_TEB0187_REV01!B:B,G537)</f>
        <v>2</v>
      </c>
      <c r="U537" t="str">
        <f t="shared" si="53"/>
        <v>B2B-IO</v>
      </c>
    </row>
    <row r="538" spans="1:21" x14ac:dyDescent="0.25">
      <c r="A538" t="s">
        <v>6121</v>
      </c>
      <c r="B538" t="s">
        <v>39</v>
      </c>
      <c r="C538" t="s">
        <v>5625</v>
      </c>
      <c r="D538" t="s">
        <v>411</v>
      </c>
      <c r="E538" t="s">
        <v>222</v>
      </c>
      <c r="F538" t="str">
        <f t="shared" si="48"/>
        <v>J3-A53</v>
      </c>
      <c r="G538" t="str">
        <f>VLOOKUP(F538,RAW_c_TEB0187_REV01!A:B,2,0)</f>
        <v>VCCIO_2B_T</v>
      </c>
      <c r="H538" t="str">
        <f t="shared" si="49"/>
        <v>VCCIO_2B_T</v>
      </c>
      <c r="I538" t="str">
        <f t="shared" si="50"/>
        <v>--</v>
      </c>
      <c r="J538" t="str">
        <f t="shared" si="51"/>
        <v>--</v>
      </c>
      <c r="K538">
        <f>IFERROR(IF(J538="--",IF(G538=H538,VLOOKUP(G538,RAW_c_TEB0187_REV01!L:N,3,0),SUM(VLOOKUP(H538,RAW_c_TEB0187_REV01!L:N,3,0),VLOOKUP(G538,RAW_c_TEB0187_REV01!L:N,3,0))),"---"),"---")</f>
        <v>3.9649000000000001</v>
      </c>
      <c r="L538" t="str">
        <f t="shared" si="52"/>
        <v>J3-A53</v>
      </c>
      <c r="M538" t="str">
        <f>IFERROR(IF(
COUNTIF(B2B!H:H,(IF(K538&lt;&gt;"---",IF(INDEX(RAW_c_TEB0187_REV01!B:D,MATCH(H538,RAW_c_TEB0187_REV01!B:B,0),3)=L538,INDEX(
RAW_c_TEB0187_REV01!B:D,MATCH(H538,INDEX(RAW_c_TEB0187_REV01!B:B,MATCH(H538,RAW_c_TEB0187_REV01!B:B,)+1):'RAW_c_TEB0187_REV01'!B11609,)+MATCH(H538,RAW_c_TEB0187_REV01!B:B,),3),INDEX(RAW_c_TEB0187_REV01!B:D,MATCH(H538,RAW_c_TEB0187_REV01!B:B,0),3)),"---")))=1,"---",IF(K538&lt;&gt;"---",IF(INDEX(RAW_c_TEB0187_REV01!B:D,MATCH(H538,RAW_c_TEB0187_REV01!B:B,0),3)=L538,INDEX(
RAW_c_TEB0187_REV01!B:D,MATCH(H538,INDEX(RAW_c_TEB0187_REV01!B:B,MATCH(H538,RAW_c_TEB0187_REV01!B:B,)+1):'RAW_c_TEB0187_REV01'!B11609,)+MATCH(H538,RAW_c_TEB0187_REV01!B:B,),3),INDEX(RAW_c_TEB0187_REV01!B:D,MATCH(H538,RAW_c_TEB0187_REV01!B:B,0),3)),"---")),"---")</f>
        <v>---</v>
      </c>
      <c r="N538" t="str">
        <f>IFERROR(IF(AND(B538="B2B",J538="--"),L538,IF(
COUNTIF(B2B!H:H,(IF(K538&lt;&gt;"---",IF(INDEX(RAW_c_TEB0187_REV01!B:D,MATCH(H538,RAW_c_TEB0187_REV01!B:B,0),3)=L538,INDEX(
RAW_c_TEB0187_REV01!B:D,MATCH(H538,INDEX(RAW_c_TEB0187_REV01!B:B,MATCH(H538,RAW_c_TEB0187_REV01!B:B,)+1):'RAW_c_TEB0187_REV01'!B11609,)+MATCH(H538,RAW_c_TEB0187_REV01!B:B,),3),INDEX(RAW_c_TEB0187_REV01!B:D,MATCH(H538,RAW_c_TEB0187_REV01!B:B,0),3)),"---")))=0,"---",IF(K538&lt;&gt;"---",IF(INDEX(RAW_c_TEB0187_REV01!B:D,MATCH(H538,RAW_c_TEB0187_REV01!B:B,0),3)=L538,INDEX(
RAW_c_TEB0187_REV01!B:D,MATCH(H538,INDEX(RAW_c_TEB0187_REV01!B:B,MATCH(H538,RAW_c_TEB0187_REV01!B:B,)+1):'RAW_c_TEB0187_REV01'!B11609,)+MATCH(H538,RAW_c_TEB0187_REV01!B:B,),3),INDEX(RAW_c_TEB0187_REV01!B:D,MATCH(H538,RAW_c_TEB0187_REV01!B:B,0),3)),"---"))),"---")</f>
        <v>J3-A53</v>
      </c>
      <c r="T538">
        <f>COUNTIF(RAW_c_TEB0187_REV01!B:B,G538)</f>
        <v>3</v>
      </c>
      <c r="U538" t="str">
        <f t="shared" si="53"/>
        <v>B2B-PWR</v>
      </c>
    </row>
    <row r="539" spans="1:21" x14ac:dyDescent="0.25">
      <c r="A539" t="s">
        <v>6122</v>
      </c>
      <c r="B539" t="s">
        <v>39</v>
      </c>
      <c r="C539" t="s">
        <v>5619</v>
      </c>
      <c r="D539" t="s">
        <v>411</v>
      </c>
      <c r="E539" t="s">
        <v>223</v>
      </c>
      <c r="F539" t="str">
        <f t="shared" si="48"/>
        <v>J3-A54</v>
      </c>
      <c r="G539" t="str">
        <f>VLOOKUP(F539,RAW_c_TEB0187_REV01!A:B,2,0)</f>
        <v>LA02_P</v>
      </c>
      <c r="H539" t="str">
        <f t="shared" si="49"/>
        <v>LA02_P</v>
      </c>
      <c r="I539" t="str">
        <f t="shared" si="50"/>
        <v>--</v>
      </c>
      <c r="J539" t="str">
        <f t="shared" si="51"/>
        <v>--</v>
      </c>
      <c r="K539">
        <f>IFERROR(IF(J539="--",IF(G539=H539,VLOOKUP(G539,RAW_c_TEB0187_REV01!L:N,3,0),SUM(VLOOKUP(H539,RAW_c_TEB0187_REV01!L:N,3,0),VLOOKUP(G539,RAW_c_TEB0187_REV01!L:N,3,0))),"---"),"---")</f>
        <v>71.789500000000004</v>
      </c>
      <c r="L539" t="str">
        <f t="shared" si="52"/>
        <v>J3-A54</v>
      </c>
      <c r="M539" t="str">
        <f>IFERROR(IF(
COUNTIF(B2B!H:H,(IF(K539&lt;&gt;"---",IF(INDEX(RAW_c_TEB0187_REV01!B:D,MATCH(H539,RAW_c_TEB0187_REV01!B:B,0),3)=L539,INDEX(
RAW_c_TEB0187_REV01!B:D,MATCH(H539,INDEX(RAW_c_TEB0187_REV01!B:B,MATCH(H539,RAW_c_TEB0187_REV01!B:B,)+1):'RAW_c_TEB0187_REV01'!B11610,)+MATCH(H539,RAW_c_TEB0187_REV01!B:B,),3),INDEX(RAW_c_TEB0187_REV01!B:D,MATCH(H539,RAW_c_TEB0187_REV01!B:B,0),3)),"---")))=1,"---",IF(K539&lt;&gt;"---",IF(INDEX(RAW_c_TEB0187_REV01!B:D,MATCH(H539,RAW_c_TEB0187_REV01!B:B,0),3)=L539,INDEX(
RAW_c_TEB0187_REV01!B:D,MATCH(H539,INDEX(RAW_c_TEB0187_REV01!B:B,MATCH(H539,RAW_c_TEB0187_REV01!B:B,)+1):'RAW_c_TEB0187_REV01'!B11610,)+MATCH(H539,RAW_c_TEB0187_REV01!B:B,),3),INDEX(RAW_c_TEB0187_REV01!B:D,MATCH(H539,RAW_c_TEB0187_REV01!B:B,0),3)),"---")),"---")</f>
        <v>J15-H7</v>
      </c>
      <c r="N539" t="str">
        <f>IFERROR(IF(AND(B539="B2B",J539="--"),L539,IF(
COUNTIF(B2B!H:H,(IF(K539&lt;&gt;"---",IF(INDEX(RAW_c_TEB0187_REV01!B:D,MATCH(H539,RAW_c_TEB0187_REV01!B:B,0),3)=L539,INDEX(
RAW_c_TEB0187_REV01!B:D,MATCH(H539,INDEX(RAW_c_TEB0187_REV01!B:B,MATCH(H539,RAW_c_TEB0187_REV01!B:B,)+1):'RAW_c_TEB0187_REV01'!B11610,)+MATCH(H539,RAW_c_TEB0187_REV01!B:B,),3),INDEX(RAW_c_TEB0187_REV01!B:D,MATCH(H539,RAW_c_TEB0187_REV01!B:B,0),3)),"---")))=0,"---",IF(K539&lt;&gt;"---",IF(INDEX(RAW_c_TEB0187_REV01!B:D,MATCH(H539,RAW_c_TEB0187_REV01!B:B,0),3)=L539,INDEX(
RAW_c_TEB0187_REV01!B:D,MATCH(H539,INDEX(RAW_c_TEB0187_REV01!B:B,MATCH(H539,RAW_c_TEB0187_REV01!B:B,)+1):'RAW_c_TEB0187_REV01'!B11610,)+MATCH(H539,RAW_c_TEB0187_REV01!B:B,),3),INDEX(RAW_c_TEB0187_REV01!B:D,MATCH(H539,RAW_c_TEB0187_REV01!B:B,0),3)),"---"))),"---")</f>
        <v>J3-A54</v>
      </c>
      <c r="T539">
        <f>COUNTIF(RAW_c_TEB0187_REV01!B:B,G539)</f>
        <v>2</v>
      </c>
      <c r="U539" t="str">
        <f t="shared" si="53"/>
        <v>B2B-IO</v>
      </c>
    </row>
    <row r="540" spans="1:21" x14ac:dyDescent="0.25">
      <c r="A540" t="s">
        <v>6123</v>
      </c>
      <c r="B540" t="s">
        <v>39</v>
      </c>
      <c r="C540" t="s">
        <v>5619</v>
      </c>
      <c r="D540" t="s">
        <v>411</v>
      </c>
      <c r="E540" t="s">
        <v>224</v>
      </c>
      <c r="F540" t="str">
        <f t="shared" si="48"/>
        <v>J3-A55</v>
      </c>
      <c r="G540" t="str">
        <f>VLOOKUP(F540,RAW_c_TEB0187_REV01!A:B,2,0)</f>
        <v>LA02_N</v>
      </c>
      <c r="H540" t="str">
        <f t="shared" si="49"/>
        <v>LA02_N</v>
      </c>
      <c r="I540" t="str">
        <f t="shared" si="50"/>
        <v>--</v>
      </c>
      <c r="J540" t="str">
        <f t="shared" si="51"/>
        <v>--</v>
      </c>
      <c r="K540">
        <f>IFERROR(IF(J540="--",IF(G540=H540,VLOOKUP(G540,RAW_c_TEB0187_REV01!L:N,3,0),SUM(VLOOKUP(H540,RAW_c_TEB0187_REV01!L:N,3,0),VLOOKUP(G540,RAW_c_TEB0187_REV01!L:N,3,0))),"---"),"---")</f>
        <v>71.5227</v>
      </c>
      <c r="L540" t="str">
        <f t="shared" si="52"/>
        <v>J3-A55</v>
      </c>
      <c r="M540" t="str">
        <f>IFERROR(IF(
COUNTIF(B2B!H:H,(IF(K540&lt;&gt;"---",IF(INDEX(RAW_c_TEB0187_REV01!B:D,MATCH(H540,RAW_c_TEB0187_REV01!B:B,0),3)=L540,INDEX(
RAW_c_TEB0187_REV01!B:D,MATCH(H540,INDEX(RAW_c_TEB0187_REV01!B:B,MATCH(H540,RAW_c_TEB0187_REV01!B:B,)+1):'RAW_c_TEB0187_REV01'!B11611,)+MATCH(H540,RAW_c_TEB0187_REV01!B:B,),3),INDEX(RAW_c_TEB0187_REV01!B:D,MATCH(H540,RAW_c_TEB0187_REV01!B:B,0),3)),"---")))=1,"---",IF(K540&lt;&gt;"---",IF(INDEX(RAW_c_TEB0187_REV01!B:D,MATCH(H540,RAW_c_TEB0187_REV01!B:B,0),3)=L540,INDEX(
RAW_c_TEB0187_REV01!B:D,MATCH(H540,INDEX(RAW_c_TEB0187_REV01!B:B,MATCH(H540,RAW_c_TEB0187_REV01!B:B,)+1):'RAW_c_TEB0187_REV01'!B11611,)+MATCH(H540,RAW_c_TEB0187_REV01!B:B,),3),INDEX(RAW_c_TEB0187_REV01!B:D,MATCH(H540,RAW_c_TEB0187_REV01!B:B,0),3)),"---")),"---")</f>
        <v>J15-H8</v>
      </c>
      <c r="N540" t="str">
        <f>IFERROR(IF(AND(B540="B2B",J540="--"),L540,IF(
COUNTIF(B2B!H:H,(IF(K540&lt;&gt;"---",IF(INDEX(RAW_c_TEB0187_REV01!B:D,MATCH(H540,RAW_c_TEB0187_REV01!B:B,0),3)=L540,INDEX(
RAW_c_TEB0187_REV01!B:D,MATCH(H540,INDEX(RAW_c_TEB0187_REV01!B:B,MATCH(H540,RAW_c_TEB0187_REV01!B:B,)+1):'RAW_c_TEB0187_REV01'!B11611,)+MATCH(H540,RAW_c_TEB0187_REV01!B:B,),3),INDEX(RAW_c_TEB0187_REV01!B:D,MATCH(H540,RAW_c_TEB0187_REV01!B:B,0),3)),"---")))=0,"---",IF(K540&lt;&gt;"---",IF(INDEX(RAW_c_TEB0187_REV01!B:D,MATCH(H540,RAW_c_TEB0187_REV01!B:B,0),3)=L540,INDEX(
RAW_c_TEB0187_REV01!B:D,MATCH(H540,INDEX(RAW_c_TEB0187_REV01!B:B,MATCH(H540,RAW_c_TEB0187_REV01!B:B,)+1):'RAW_c_TEB0187_REV01'!B11611,)+MATCH(H540,RAW_c_TEB0187_REV01!B:B,),3),INDEX(RAW_c_TEB0187_REV01!B:D,MATCH(H540,RAW_c_TEB0187_REV01!B:B,0),3)),"---"))),"---")</f>
        <v>J3-A55</v>
      </c>
      <c r="T540">
        <f>COUNTIF(RAW_c_TEB0187_REV01!B:B,G540)</f>
        <v>2</v>
      </c>
      <c r="U540" t="str">
        <f t="shared" si="53"/>
        <v>B2B-IO</v>
      </c>
    </row>
    <row r="541" spans="1:21" x14ac:dyDescent="0.25">
      <c r="A541" t="s">
        <v>6124</v>
      </c>
      <c r="B541" t="s">
        <v>39</v>
      </c>
      <c r="C541" t="s">
        <v>5619</v>
      </c>
      <c r="D541" t="s">
        <v>411</v>
      </c>
      <c r="E541" t="s">
        <v>225</v>
      </c>
      <c r="F541" t="str">
        <f t="shared" si="48"/>
        <v>J3-A56</v>
      </c>
      <c r="G541" t="str">
        <f>VLOOKUP(F541,RAW_c_TEB0187_REV01!A:B,2,0)</f>
        <v>LA03_P</v>
      </c>
      <c r="H541" t="str">
        <f t="shared" si="49"/>
        <v>LA03_P</v>
      </c>
      <c r="I541" t="str">
        <f t="shared" si="50"/>
        <v>--</v>
      </c>
      <c r="J541" t="str">
        <f t="shared" si="51"/>
        <v>--</v>
      </c>
      <c r="K541">
        <f>IFERROR(IF(J541="--",IF(G541=H541,VLOOKUP(G541,RAW_c_TEB0187_REV01!L:N,3,0),SUM(VLOOKUP(H541,RAW_c_TEB0187_REV01!L:N,3,0),VLOOKUP(G541,RAW_c_TEB0187_REV01!L:N,3,0))),"---"),"---")</f>
        <v>67.795699999999997</v>
      </c>
      <c r="L541" t="str">
        <f t="shared" si="52"/>
        <v>J3-A56</v>
      </c>
      <c r="M541" t="str">
        <f>IFERROR(IF(
COUNTIF(B2B!H:H,(IF(K541&lt;&gt;"---",IF(INDEX(RAW_c_TEB0187_REV01!B:D,MATCH(H541,RAW_c_TEB0187_REV01!B:B,0),3)=L541,INDEX(
RAW_c_TEB0187_REV01!B:D,MATCH(H541,INDEX(RAW_c_TEB0187_REV01!B:B,MATCH(H541,RAW_c_TEB0187_REV01!B:B,)+1):'RAW_c_TEB0187_REV01'!B11612,)+MATCH(H541,RAW_c_TEB0187_REV01!B:B,),3),INDEX(RAW_c_TEB0187_REV01!B:D,MATCH(H541,RAW_c_TEB0187_REV01!B:B,0),3)),"---")))=1,"---",IF(K541&lt;&gt;"---",IF(INDEX(RAW_c_TEB0187_REV01!B:D,MATCH(H541,RAW_c_TEB0187_REV01!B:B,0),3)=L541,INDEX(
RAW_c_TEB0187_REV01!B:D,MATCH(H541,INDEX(RAW_c_TEB0187_REV01!B:B,MATCH(H541,RAW_c_TEB0187_REV01!B:B,)+1):'RAW_c_TEB0187_REV01'!B11612,)+MATCH(H541,RAW_c_TEB0187_REV01!B:B,),3),INDEX(RAW_c_TEB0187_REV01!B:D,MATCH(H541,RAW_c_TEB0187_REV01!B:B,0),3)),"---")),"---")</f>
        <v>J15-G9</v>
      </c>
      <c r="N541" t="str">
        <f>IFERROR(IF(AND(B541="B2B",J541="--"),L541,IF(
COUNTIF(B2B!H:H,(IF(K541&lt;&gt;"---",IF(INDEX(RAW_c_TEB0187_REV01!B:D,MATCH(H541,RAW_c_TEB0187_REV01!B:B,0),3)=L541,INDEX(
RAW_c_TEB0187_REV01!B:D,MATCH(H541,INDEX(RAW_c_TEB0187_REV01!B:B,MATCH(H541,RAW_c_TEB0187_REV01!B:B,)+1):'RAW_c_TEB0187_REV01'!B11612,)+MATCH(H541,RAW_c_TEB0187_REV01!B:B,),3),INDEX(RAW_c_TEB0187_REV01!B:D,MATCH(H541,RAW_c_TEB0187_REV01!B:B,0),3)),"---")))=0,"---",IF(K541&lt;&gt;"---",IF(INDEX(RAW_c_TEB0187_REV01!B:D,MATCH(H541,RAW_c_TEB0187_REV01!B:B,0),3)=L541,INDEX(
RAW_c_TEB0187_REV01!B:D,MATCH(H541,INDEX(RAW_c_TEB0187_REV01!B:B,MATCH(H541,RAW_c_TEB0187_REV01!B:B,)+1):'RAW_c_TEB0187_REV01'!B11612,)+MATCH(H541,RAW_c_TEB0187_REV01!B:B,),3),INDEX(RAW_c_TEB0187_REV01!B:D,MATCH(H541,RAW_c_TEB0187_REV01!B:B,0),3)),"---"))),"---")</f>
        <v>J3-A56</v>
      </c>
      <c r="T541">
        <f>COUNTIF(RAW_c_TEB0187_REV01!B:B,G541)</f>
        <v>2</v>
      </c>
      <c r="U541" t="str">
        <f t="shared" si="53"/>
        <v>B2B-IO</v>
      </c>
    </row>
    <row r="542" spans="1:21" x14ac:dyDescent="0.25">
      <c r="A542" t="s">
        <v>6125</v>
      </c>
      <c r="B542" t="s">
        <v>39</v>
      </c>
      <c r="C542" t="s">
        <v>5619</v>
      </c>
      <c r="D542" t="s">
        <v>411</v>
      </c>
      <c r="E542" t="s">
        <v>226</v>
      </c>
      <c r="F542" t="str">
        <f t="shared" si="48"/>
        <v>J3-A57</v>
      </c>
      <c r="G542" t="str">
        <f>VLOOKUP(F542,RAW_c_TEB0187_REV01!A:B,2,0)</f>
        <v>LA03_N</v>
      </c>
      <c r="H542" t="str">
        <f t="shared" si="49"/>
        <v>LA03_N</v>
      </c>
      <c r="I542" t="str">
        <f t="shared" si="50"/>
        <v>--</v>
      </c>
      <c r="J542" t="str">
        <f t="shared" si="51"/>
        <v>--</v>
      </c>
      <c r="K542">
        <f>IFERROR(IF(J542="--",IF(G542=H542,VLOOKUP(G542,RAW_c_TEB0187_REV01!L:N,3,0),SUM(VLOOKUP(H542,RAW_c_TEB0187_REV01!L:N,3,0),VLOOKUP(G542,RAW_c_TEB0187_REV01!L:N,3,0))),"---"),"---")</f>
        <v>67.7881</v>
      </c>
      <c r="L542" t="str">
        <f t="shared" si="52"/>
        <v>J3-A57</v>
      </c>
      <c r="M542" t="str">
        <f>IFERROR(IF(
COUNTIF(B2B!H:H,(IF(K542&lt;&gt;"---",IF(INDEX(RAW_c_TEB0187_REV01!B:D,MATCH(H542,RAW_c_TEB0187_REV01!B:B,0),3)=L542,INDEX(
RAW_c_TEB0187_REV01!B:D,MATCH(H542,INDEX(RAW_c_TEB0187_REV01!B:B,MATCH(H542,RAW_c_TEB0187_REV01!B:B,)+1):'RAW_c_TEB0187_REV01'!B11613,)+MATCH(H542,RAW_c_TEB0187_REV01!B:B,),3),INDEX(RAW_c_TEB0187_REV01!B:D,MATCH(H542,RAW_c_TEB0187_REV01!B:B,0),3)),"---")))=1,"---",IF(K542&lt;&gt;"---",IF(INDEX(RAW_c_TEB0187_REV01!B:D,MATCH(H542,RAW_c_TEB0187_REV01!B:B,0),3)=L542,INDEX(
RAW_c_TEB0187_REV01!B:D,MATCH(H542,INDEX(RAW_c_TEB0187_REV01!B:B,MATCH(H542,RAW_c_TEB0187_REV01!B:B,)+1):'RAW_c_TEB0187_REV01'!B11613,)+MATCH(H542,RAW_c_TEB0187_REV01!B:B,),3),INDEX(RAW_c_TEB0187_REV01!B:D,MATCH(H542,RAW_c_TEB0187_REV01!B:B,0),3)),"---")),"---")</f>
        <v>J15-G10</v>
      </c>
      <c r="N542" t="str">
        <f>IFERROR(IF(AND(B542="B2B",J542="--"),L542,IF(
COUNTIF(B2B!H:H,(IF(K542&lt;&gt;"---",IF(INDEX(RAW_c_TEB0187_REV01!B:D,MATCH(H542,RAW_c_TEB0187_REV01!B:B,0),3)=L542,INDEX(
RAW_c_TEB0187_REV01!B:D,MATCH(H542,INDEX(RAW_c_TEB0187_REV01!B:B,MATCH(H542,RAW_c_TEB0187_REV01!B:B,)+1):'RAW_c_TEB0187_REV01'!B11613,)+MATCH(H542,RAW_c_TEB0187_REV01!B:B,),3),INDEX(RAW_c_TEB0187_REV01!B:D,MATCH(H542,RAW_c_TEB0187_REV01!B:B,0),3)),"---")))=0,"---",IF(K542&lt;&gt;"---",IF(INDEX(RAW_c_TEB0187_REV01!B:D,MATCH(H542,RAW_c_TEB0187_REV01!B:B,0),3)=L542,INDEX(
RAW_c_TEB0187_REV01!B:D,MATCH(H542,INDEX(RAW_c_TEB0187_REV01!B:B,MATCH(H542,RAW_c_TEB0187_REV01!B:B,)+1):'RAW_c_TEB0187_REV01'!B11613,)+MATCH(H542,RAW_c_TEB0187_REV01!B:B,),3),INDEX(RAW_c_TEB0187_REV01!B:D,MATCH(H542,RAW_c_TEB0187_REV01!B:B,0),3)),"---"))),"---")</f>
        <v>J3-A57</v>
      </c>
      <c r="T542">
        <f>COUNTIF(RAW_c_TEB0187_REV01!B:B,G542)</f>
        <v>2</v>
      </c>
      <c r="U542" t="str">
        <f t="shared" si="53"/>
        <v>B2B-IO</v>
      </c>
    </row>
    <row r="543" spans="1:21" x14ac:dyDescent="0.25">
      <c r="A543" t="s">
        <v>6126</v>
      </c>
      <c r="B543" t="s">
        <v>39</v>
      </c>
      <c r="C543" t="s">
        <v>5619</v>
      </c>
      <c r="D543" t="s">
        <v>411</v>
      </c>
      <c r="E543" t="s">
        <v>227</v>
      </c>
      <c r="F543" t="str">
        <f t="shared" si="48"/>
        <v>J3-A58</v>
      </c>
      <c r="G543" t="str">
        <f>VLOOKUP(F543,RAW_c_TEB0187_REV01!A:B,2,0)</f>
        <v>LA01_P</v>
      </c>
      <c r="H543" t="str">
        <f t="shared" si="49"/>
        <v>LA01_P</v>
      </c>
      <c r="I543" t="str">
        <f t="shared" si="50"/>
        <v>--</v>
      </c>
      <c r="J543" t="str">
        <f t="shared" si="51"/>
        <v>--</v>
      </c>
      <c r="K543">
        <f>IFERROR(IF(J543="--",IF(G543=H543,VLOOKUP(G543,RAW_c_TEB0187_REV01!L:N,3,0),SUM(VLOOKUP(H543,RAW_c_TEB0187_REV01!L:N,3,0),VLOOKUP(G543,RAW_c_TEB0187_REV01!L:N,3,0))),"---"),"---")</f>
        <v>70.455600000000004</v>
      </c>
      <c r="L543" t="str">
        <f t="shared" si="52"/>
        <v>J3-A58</v>
      </c>
      <c r="M543" t="str">
        <f>IFERROR(IF(
COUNTIF(B2B!H:H,(IF(K543&lt;&gt;"---",IF(INDEX(RAW_c_TEB0187_REV01!B:D,MATCH(H543,RAW_c_TEB0187_REV01!B:B,0),3)=L543,INDEX(
RAW_c_TEB0187_REV01!B:D,MATCH(H543,INDEX(RAW_c_TEB0187_REV01!B:B,MATCH(H543,RAW_c_TEB0187_REV01!B:B,)+1):'RAW_c_TEB0187_REV01'!B11614,)+MATCH(H543,RAW_c_TEB0187_REV01!B:B,),3),INDEX(RAW_c_TEB0187_REV01!B:D,MATCH(H543,RAW_c_TEB0187_REV01!B:B,0),3)),"---")))=1,"---",IF(K543&lt;&gt;"---",IF(INDEX(RAW_c_TEB0187_REV01!B:D,MATCH(H543,RAW_c_TEB0187_REV01!B:B,0),3)=L543,INDEX(
RAW_c_TEB0187_REV01!B:D,MATCH(H543,INDEX(RAW_c_TEB0187_REV01!B:B,MATCH(H543,RAW_c_TEB0187_REV01!B:B,)+1):'RAW_c_TEB0187_REV01'!B11614,)+MATCH(H543,RAW_c_TEB0187_REV01!B:B,),3),INDEX(RAW_c_TEB0187_REV01!B:D,MATCH(H543,RAW_c_TEB0187_REV01!B:B,0),3)),"---")),"---")</f>
        <v>J15-D8</v>
      </c>
      <c r="N543" t="str">
        <f>IFERROR(IF(AND(B543="B2B",J543="--"),L543,IF(
COUNTIF(B2B!H:H,(IF(K543&lt;&gt;"---",IF(INDEX(RAW_c_TEB0187_REV01!B:D,MATCH(H543,RAW_c_TEB0187_REV01!B:B,0),3)=L543,INDEX(
RAW_c_TEB0187_REV01!B:D,MATCH(H543,INDEX(RAW_c_TEB0187_REV01!B:B,MATCH(H543,RAW_c_TEB0187_REV01!B:B,)+1):'RAW_c_TEB0187_REV01'!B11614,)+MATCH(H543,RAW_c_TEB0187_REV01!B:B,),3),INDEX(RAW_c_TEB0187_REV01!B:D,MATCH(H543,RAW_c_TEB0187_REV01!B:B,0),3)),"---")))=0,"---",IF(K543&lt;&gt;"---",IF(INDEX(RAW_c_TEB0187_REV01!B:D,MATCH(H543,RAW_c_TEB0187_REV01!B:B,0),3)=L543,INDEX(
RAW_c_TEB0187_REV01!B:D,MATCH(H543,INDEX(RAW_c_TEB0187_REV01!B:B,MATCH(H543,RAW_c_TEB0187_REV01!B:B,)+1):'RAW_c_TEB0187_REV01'!B11614,)+MATCH(H543,RAW_c_TEB0187_REV01!B:B,),3),INDEX(RAW_c_TEB0187_REV01!B:D,MATCH(H543,RAW_c_TEB0187_REV01!B:B,0),3)),"---"))),"---")</f>
        <v>J3-A58</v>
      </c>
      <c r="T543">
        <f>COUNTIF(RAW_c_TEB0187_REV01!B:B,G543)</f>
        <v>2</v>
      </c>
      <c r="U543" t="str">
        <f t="shared" si="53"/>
        <v>B2B-IO</v>
      </c>
    </row>
    <row r="544" spans="1:21" x14ac:dyDescent="0.25">
      <c r="A544" t="s">
        <v>6127</v>
      </c>
      <c r="B544" t="s">
        <v>39</v>
      </c>
      <c r="C544" t="s">
        <v>5619</v>
      </c>
      <c r="D544" t="s">
        <v>411</v>
      </c>
      <c r="E544" t="s">
        <v>228</v>
      </c>
      <c r="F544" t="str">
        <f t="shared" si="48"/>
        <v>J3-A59</v>
      </c>
      <c r="G544" t="str">
        <f>VLOOKUP(F544,RAW_c_TEB0187_REV01!A:B,2,0)</f>
        <v>LA01_N</v>
      </c>
      <c r="H544" t="str">
        <f t="shared" si="49"/>
        <v>LA01_N</v>
      </c>
      <c r="I544" t="str">
        <f t="shared" si="50"/>
        <v>--</v>
      </c>
      <c r="J544" t="str">
        <f t="shared" si="51"/>
        <v>--</v>
      </c>
      <c r="K544">
        <f>IFERROR(IF(J544="--",IF(G544=H544,VLOOKUP(G544,RAW_c_TEB0187_REV01!L:N,3,0),SUM(VLOOKUP(H544,RAW_c_TEB0187_REV01!L:N,3,0),VLOOKUP(G544,RAW_c_TEB0187_REV01!L:N,3,0))),"---"),"---")</f>
        <v>70.3536</v>
      </c>
      <c r="L544" t="str">
        <f t="shared" si="52"/>
        <v>J3-A59</v>
      </c>
      <c r="M544" t="str">
        <f>IFERROR(IF(
COUNTIF(B2B!H:H,(IF(K544&lt;&gt;"---",IF(INDEX(RAW_c_TEB0187_REV01!B:D,MATCH(H544,RAW_c_TEB0187_REV01!B:B,0),3)=L544,INDEX(
RAW_c_TEB0187_REV01!B:D,MATCH(H544,INDEX(RAW_c_TEB0187_REV01!B:B,MATCH(H544,RAW_c_TEB0187_REV01!B:B,)+1):'RAW_c_TEB0187_REV01'!B11615,)+MATCH(H544,RAW_c_TEB0187_REV01!B:B,),3),INDEX(RAW_c_TEB0187_REV01!B:D,MATCH(H544,RAW_c_TEB0187_REV01!B:B,0),3)),"---")))=1,"---",IF(K544&lt;&gt;"---",IF(INDEX(RAW_c_TEB0187_REV01!B:D,MATCH(H544,RAW_c_TEB0187_REV01!B:B,0),3)=L544,INDEX(
RAW_c_TEB0187_REV01!B:D,MATCH(H544,INDEX(RAW_c_TEB0187_REV01!B:B,MATCH(H544,RAW_c_TEB0187_REV01!B:B,)+1):'RAW_c_TEB0187_REV01'!B11615,)+MATCH(H544,RAW_c_TEB0187_REV01!B:B,),3),INDEX(RAW_c_TEB0187_REV01!B:D,MATCH(H544,RAW_c_TEB0187_REV01!B:B,0),3)),"---")),"---")</f>
        <v>J15-D9</v>
      </c>
      <c r="N544" t="str">
        <f>IFERROR(IF(AND(B544="B2B",J544="--"),L544,IF(
COUNTIF(B2B!H:H,(IF(K544&lt;&gt;"---",IF(INDEX(RAW_c_TEB0187_REV01!B:D,MATCH(H544,RAW_c_TEB0187_REV01!B:B,0),3)=L544,INDEX(
RAW_c_TEB0187_REV01!B:D,MATCH(H544,INDEX(RAW_c_TEB0187_REV01!B:B,MATCH(H544,RAW_c_TEB0187_REV01!B:B,)+1):'RAW_c_TEB0187_REV01'!B11615,)+MATCH(H544,RAW_c_TEB0187_REV01!B:B,),3),INDEX(RAW_c_TEB0187_REV01!B:D,MATCH(H544,RAW_c_TEB0187_REV01!B:B,0),3)),"---")))=0,"---",IF(K544&lt;&gt;"---",IF(INDEX(RAW_c_TEB0187_REV01!B:D,MATCH(H544,RAW_c_TEB0187_REV01!B:B,0),3)=L544,INDEX(
RAW_c_TEB0187_REV01!B:D,MATCH(H544,INDEX(RAW_c_TEB0187_REV01!B:B,MATCH(H544,RAW_c_TEB0187_REV01!B:B,)+1):'RAW_c_TEB0187_REV01'!B11615,)+MATCH(H544,RAW_c_TEB0187_REV01!B:B,),3),INDEX(RAW_c_TEB0187_REV01!B:D,MATCH(H544,RAW_c_TEB0187_REV01!B:B,0),3)),"---"))),"---")</f>
        <v>J3-A59</v>
      </c>
      <c r="T544">
        <f>COUNTIF(RAW_c_TEB0187_REV01!B:B,G544)</f>
        <v>2</v>
      </c>
      <c r="U544" t="str">
        <f t="shared" si="53"/>
        <v>B2B-IO</v>
      </c>
    </row>
    <row r="545" spans="1:21" x14ac:dyDescent="0.25">
      <c r="A545" t="s">
        <v>6128</v>
      </c>
      <c r="B545" t="s">
        <v>39</v>
      </c>
      <c r="C545" t="s">
        <v>433</v>
      </c>
      <c r="D545" t="s">
        <v>411</v>
      </c>
      <c r="E545" t="s">
        <v>229</v>
      </c>
      <c r="F545" t="str">
        <f t="shared" si="48"/>
        <v>J3-A60</v>
      </c>
      <c r="G545" t="str">
        <f>VLOOKUP(F545,RAW_c_TEB0187_REV01!A:B,2,0)</f>
        <v>GND</v>
      </c>
      <c r="H545" t="str">
        <f t="shared" si="49"/>
        <v>GND</v>
      </c>
      <c r="I545" t="str">
        <f t="shared" si="50"/>
        <v>--</v>
      </c>
      <c r="J545" t="str">
        <f t="shared" si="51"/>
        <v>---</v>
      </c>
      <c r="K545" t="str">
        <f>IFERROR(IF(J545="--",IF(G545=H545,VLOOKUP(G545,RAW_c_TEB0187_REV01!L:N,3,0),SUM(VLOOKUP(H545,RAW_c_TEB0187_REV01!L:N,3,0),VLOOKUP(G545,RAW_c_TEB0187_REV01!L:N,3,0))),"---"),"---")</f>
        <v>---</v>
      </c>
      <c r="L545" t="str">
        <f t="shared" si="52"/>
        <v>J3-A60</v>
      </c>
      <c r="M545" t="str">
        <f>IFERROR(IF(
COUNTIF(B2B!H:H,(IF(K545&lt;&gt;"---",IF(INDEX(RAW_c_TEB0187_REV01!B:D,MATCH(H545,RAW_c_TEB0187_REV01!B:B,0),3)=L545,INDEX(
RAW_c_TEB0187_REV01!B:D,MATCH(H545,INDEX(RAW_c_TEB0187_REV01!B:B,MATCH(H545,RAW_c_TEB0187_REV01!B:B,)+1):'RAW_c_TEB0187_REV01'!B11616,)+MATCH(H545,RAW_c_TEB0187_REV01!B:B,),3),INDEX(RAW_c_TEB0187_REV01!B:D,MATCH(H545,RAW_c_TEB0187_REV01!B:B,0),3)),"---")))=1,"---",IF(K545&lt;&gt;"---",IF(INDEX(RAW_c_TEB0187_REV01!B:D,MATCH(H545,RAW_c_TEB0187_REV01!B:B,0),3)=L545,INDEX(
RAW_c_TEB0187_REV01!B:D,MATCH(H545,INDEX(RAW_c_TEB0187_REV01!B:B,MATCH(H545,RAW_c_TEB0187_REV01!B:B,)+1):'RAW_c_TEB0187_REV01'!B11616,)+MATCH(H545,RAW_c_TEB0187_REV01!B:B,),3),INDEX(RAW_c_TEB0187_REV01!B:D,MATCH(H545,RAW_c_TEB0187_REV01!B:B,0),3)),"---")),"---")</f>
        <v>---</v>
      </c>
      <c r="N545" t="str">
        <f>IFERROR(IF(AND(B545="B2B",J545="--"),L545,IF(
COUNTIF(B2B!H:H,(IF(K545&lt;&gt;"---",IF(INDEX(RAW_c_TEB0187_REV01!B:D,MATCH(H545,RAW_c_TEB0187_REV01!B:B,0),3)=L545,INDEX(
RAW_c_TEB0187_REV01!B:D,MATCH(H545,INDEX(RAW_c_TEB0187_REV01!B:B,MATCH(H545,RAW_c_TEB0187_REV01!B:B,)+1):'RAW_c_TEB0187_REV01'!B11616,)+MATCH(H545,RAW_c_TEB0187_REV01!B:B,),3),INDEX(RAW_c_TEB0187_REV01!B:D,MATCH(H545,RAW_c_TEB0187_REV01!B:B,0),3)),"---")))=0,"---",IF(K545&lt;&gt;"---",IF(INDEX(RAW_c_TEB0187_REV01!B:D,MATCH(H545,RAW_c_TEB0187_REV01!B:B,0),3)=L545,INDEX(
RAW_c_TEB0187_REV01!B:D,MATCH(H545,INDEX(RAW_c_TEB0187_REV01!B:B,MATCH(H545,RAW_c_TEB0187_REV01!B:B,)+1):'RAW_c_TEB0187_REV01'!B11616,)+MATCH(H545,RAW_c_TEB0187_REV01!B:B,),3),INDEX(RAW_c_TEB0187_REV01!B:D,MATCH(H545,RAW_c_TEB0187_REV01!B:B,0),3)),"---"))),"---")</f>
        <v>---</v>
      </c>
      <c r="T545">
        <f>COUNTIF(RAW_c_TEB0187_REV01!B:B,G545)</f>
        <v>1098</v>
      </c>
      <c r="U545" t="str">
        <f t="shared" si="53"/>
        <v>B2B-GND</v>
      </c>
    </row>
    <row r="546" spans="1:21" x14ac:dyDescent="0.25">
      <c r="A546" t="s">
        <v>6129</v>
      </c>
      <c r="B546" t="s">
        <v>39</v>
      </c>
      <c r="C546" t="s">
        <v>433</v>
      </c>
      <c r="D546" t="s">
        <v>411</v>
      </c>
      <c r="E546" t="s">
        <v>230</v>
      </c>
      <c r="F546" t="str">
        <f t="shared" si="48"/>
        <v>J3-B1</v>
      </c>
      <c r="G546" t="str">
        <f>VLOOKUP(F546,RAW_c_TEB0187_REV01!A:B,2,0)</f>
        <v>GND</v>
      </c>
      <c r="H546" t="str">
        <f t="shared" si="49"/>
        <v>GND</v>
      </c>
      <c r="I546" t="str">
        <f t="shared" si="50"/>
        <v>--</v>
      </c>
      <c r="J546" t="str">
        <f t="shared" si="51"/>
        <v>---</v>
      </c>
      <c r="K546" t="str">
        <f>IFERROR(IF(J546="--",IF(G546=H546,VLOOKUP(G546,RAW_c_TEB0187_REV01!L:N,3,0),SUM(VLOOKUP(H546,RAW_c_TEB0187_REV01!L:N,3,0),VLOOKUP(G546,RAW_c_TEB0187_REV01!L:N,3,0))),"---"),"---")</f>
        <v>---</v>
      </c>
      <c r="L546" t="str">
        <f t="shared" si="52"/>
        <v>J3-B1</v>
      </c>
      <c r="M546" t="str">
        <f>IFERROR(IF(
COUNTIF(B2B!H:H,(IF(K546&lt;&gt;"---",IF(INDEX(RAW_c_TEB0187_REV01!B:D,MATCH(H546,RAW_c_TEB0187_REV01!B:B,0),3)=L546,INDEX(
RAW_c_TEB0187_REV01!B:D,MATCH(H546,INDEX(RAW_c_TEB0187_REV01!B:B,MATCH(H546,RAW_c_TEB0187_REV01!B:B,)+1):'RAW_c_TEB0187_REV01'!B11617,)+MATCH(H546,RAW_c_TEB0187_REV01!B:B,),3),INDEX(RAW_c_TEB0187_REV01!B:D,MATCH(H546,RAW_c_TEB0187_REV01!B:B,0),3)),"---")))=1,"---",IF(K546&lt;&gt;"---",IF(INDEX(RAW_c_TEB0187_REV01!B:D,MATCH(H546,RAW_c_TEB0187_REV01!B:B,0),3)=L546,INDEX(
RAW_c_TEB0187_REV01!B:D,MATCH(H546,INDEX(RAW_c_TEB0187_REV01!B:B,MATCH(H546,RAW_c_TEB0187_REV01!B:B,)+1):'RAW_c_TEB0187_REV01'!B11617,)+MATCH(H546,RAW_c_TEB0187_REV01!B:B,),3),INDEX(RAW_c_TEB0187_REV01!B:D,MATCH(H546,RAW_c_TEB0187_REV01!B:B,0),3)),"---")),"---")</f>
        <v>---</v>
      </c>
      <c r="N546" t="str">
        <f>IFERROR(IF(AND(B546="B2B",J546="--"),L546,IF(
COUNTIF(B2B!H:H,(IF(K546&lt;&gt;"---",IF(INDEX(RAW_c_TEB0187_REV01!B:D,MATCH(H546,RAW_c_TEB0187_REV01!B:B,0),3)=L546,INDEX(
RAW_c_TEB0187_REV01!B:D,MATCH(H546,INDEX(RAW_c_TEB0187_REV01!B:B,MATCH(H546,RAW_c_TEB0187_REV01!B:B,)+1):'RAW_c_TEB0187_REV01'!B11617,)+MATCH(H546,RAW_c_TEB0187_REV01!B:B,),3),INDEX(RAW_c_TEB0187_REV01!B:D,MATCH(H546,RAW_c_TEB0187_REV01!B:B,0),3)),"---")))=0,"---",IF(K546&lt;&gt;"---",IF(INDEX(RAW_c_TEB0187_REV01!B:D,MATCH(H546,RAW_c_TEB0187_REV01!B:B,0),3)=L546,INDEX(
RAW_c_TEB0187_REV01!B:D,MATCH(H546,INDEX(RAW_c_TEB0187_REV01!B:B,MATCH(H546,RAW_c_TEB0187_REV01!B:B,)+1):'RAW_c_TEB0187_REV01'!B11617,)+MATCH(H546,RAW_c_TEB0187_REV01!B:B,),3),INDEX(RAW_c_TEB0187_REV01!B:D,MATCH(H546,RAW_c_TEB0187_REV01!B:B,0),3)),"---"))),"---")</f>
        <v>---</v>
      </c>
      <c r="T546">
        <f>COUNTIF(RAW_c_TEB0187_REV01!B:B,G546)</f>
        <v>1098</v>
      </c>
      <c r="U546" t="str">
        <f t="shared" si="53"/>
        <v>B2B-GND</v>
      </c>
    </row>
    <row r="547" spans="1:21" x14ac:dyDescent="0.25">
      <c r="A547" t="s">
        <v>6130</v>
      </c>
      <c r="B547" t="s">
        <v>39</v>
      </c>
      <c r="C547" t="s">
        <v>5619</v>
      </c>
      <c r="D547" t="s">
        <v>411</v>
      </c>
      <c r="E547" t="s">
        <v>231</v>
      </c>
      <c r="F547" t="str">
        <f t="shared" si="48"/>
        <v>J3-B2</v>
      </c>
      <c r="G547" t="str">
        <f>VLOOKUP(F547,RAW_c_TEB0187_REV01!A:B,2,0)</f>
        <v>MSEL2</v>
      </c>
      <c r="H547" t="str">
        <f t="shared" si="49"/>
        <v>MSEL2</v>
      </c>
      <c r="I547" t="str">
        <f t="shared" si="50"/>
        <v>--</v>
      </c>
      <c r="J547" t="str">
        <f t="shared" si="51"/>
        <v>--</v>
      </c>
      <c r="K547">
        <f>IFERROR(IF(J547="--",IF(G547=H547,VLOOKUP(G547,RAW_c_TEB0187_REV01!L:N,3,0),SUM(VLOOKUP(H547,RAW_c_TEB0187_REV01!L:N,3,0),VLOOKUP(G547,RAW_c_TEB0187_REV01!L:N,3,0))),"---"),"---")</f>
        <v>67.877499999999998</v>
      </c>
      <c r="L547" t="str">
        <f t="shared" si="52"/>
        <v>J3-B2</v>
      </c>
      <c r="M547" t="str">
        <f>IFERROR(IF(
COUNTIF(B2B!H:H,(IF(K547&lt;&gt;"---",IF(INDEX(RAW_c_TEB0187_REV01!B:D,MATCH(H547,RAW_c_TEB0187_REV01!B:B,0),3)=L547,INDEX(
RAW_c_TEB0187_REV01!B:D,MATCH(H547,INDEX(RAW_c_TEB0187_REV01!B:B,MATCH(H547,RAW_c_TEB0187_REV01!B:B,)+1):'RAW_c_TEB0187_REV01'!B11618,)+MATCH(H547,RAW_c_TEB0187_REV01!B:B,),3),INDEX(RAW_c_TEB0187_REV01!B:D,MATCH(H547,RAW_c_TEB0187_REV01!B:B,0),3)),"---")))=1,"---",IF(K547&lt;&gt;"---",IF(INDEX(RAW_c_TEB0187_REV01!B:D,MATCH(H547,RAW_c_TEB0187_REV01!B:B,0),3)=L547,INDEX(
RAW_c_TEB0187_REV01!B:D,MATCH(H547,INDEX(RAW_c_TEB0187_REV01!B:B,MATCH(H547,RAW_c_TEB0187_REV01!B:B,)+1):'RAW_c_TEB0187_REV01'!B11618,)+MATCH(H547,RAW_c_TEB0187_REV01!B:B,),3),INDEX(RAW_c_TEB0187_REV01!B:D,MATCH(H547,RAW_c_TEB0187_REV01!B:B,0),3)),"---")),"---")</f>
        <v>R19-2</v>
      </c>
      <c r="N547" t="str">
        <f>IFERROR(IF(AND(B547="B2B",J547="--"),L547,IF(
COUNTIF(B2B!H:H,(IF(K547&lt;&gt;"---",IF(INDEX(RAW_c_TEB0187_REV01!B:D,MATCH(H547,RAW_c_TEB0187_REV01!B:B,0),3)=L547,INDEX(
RAW_c_TEB0187_REV01!B:D,MATCH(H547,INDEX(RAW_c_TEB0187_REV01!B:B,MATCH(H547,RAW_c_TEB0187_REV01!B:B,)+1):'RAW_c_TEB0187_REV01'!B11618,)+MATCH(H547,RAW_c_TEB0187_REV01!B:B,),3),INDEX(RAW_c_TEB0187_REV01!B:D,MATCH(H547,RAW_c_TEB0187_REV01!B:B,0),3)),"---")))=0,"---",IF(K547&lt;&gt;"---",IF(INDEX(RAW_c_TEB0187_REV01!B:D,MATCH(H547,RAW_c_TEB0187_REV01!B:B,0),3)=L547,INDEX(
RAW_c_TEB0187_REV01!B:D,MATCH(H547,INDEX(RAW_c_TEB0187_REV01!B:B,MATCH(H547,RAW_c_TEB0187_REV01!B:B,)+1):'RAW_c_TEB0187_REV01'!B11618,)+MATCH(H547,RAW_c_TEB0187_REV01!B:B,),3),INDEX(RAW_c_TEB0187_REV01!B:D,MATCH(H547,RAW_c_TEB0187_REV01!B:B,0),3)),"---"))),"---")</f>
        <v>J3-B2</v>
      </c>
      <c r="T547">
        <f>COUNTIF(RAW_c_TEB0187_REV01!B:B,G547)</f>
        <v>3</v>
      </c>
      <c r="U547" t="str">
        <f t="shared" si="53"/>
        <v>B2B-IO</v>
      </c>
    </row>
    <row r="548" spans="1:21" x14ac:dyDescent="0.25">
      <c r="A548" t="s">
        <v>6131</v>
      </c>
      <c r="B548" t="s">
        <v>39</v>
      </c>
      <c r="C548" t="s">
        <v>5619</v>
      </c>
      <c r="D548" t="s">
        <v>411</v>
      </c>
      <c r="E548" t="s">
        <v>232</v>
      </c>
      <c r="F548" t="str">
        <f t="shared" si="48"/>
        <v>J3-B3</v>
      </c>
      <c r="G548" t="str">
        <f>VLOOKUP(F548,RAW_c_TEB0187_REV01!A:B,2,0)</f>
        <v>MSEL1</v>
      </c>
      <c r="H548" t="str">
        <f t="shared" si="49"/>
        <v>MSEL1</v>
      </c>
      <c r="I548" t="str">
        <f t="shared" si="50"/>
        <v>--</v>
      </c>
      <c r="J548" t="str">
        <f t="shared" si="51"/>
        <v>--</v>
      </c>
      <c r="K548">
        <f>IFERROR(IF(J548="--",IF(G548=H548,VLOOKUP(G548,RAW_c_TEB0187_REV01!L:N,3,0),SUM(VLOOKUP(H548,RAW_c_TEB0187_REV01!L:N,3,0),VLOOKUP(G548,RAW_c_TEB0187_REV01!L:N,3,0))),"---"),"---")</f>
        <v>64.772999999999996</v>
      </c>
      <c r="L548" t="str">
        <f t="shared" si="52"/>
        <v>J3-B3</v>
      </c>
      <c r="M548" t="str">
        <f>IFERROR(IF(
COUNTIF(B2B!H:H,(IF(K548&lt;&gt;"---",IF(INDEX(RAW_c_TEB0187_REV01!B:D,MATCH(H548,RAW_c_TEB0187_REV01!B:B,0),3)=L548,INDEX(
RAW_c_TEB0187_REV01!B:D,MATCH(H548,INDEX(RAW_c_TEB0187_REV01!B:B,MATCH(H548,RAW_c_TEB0187_REV01!B:B,)+1):'RAW_c_TEB0187_REV01'!B11619,)+MATCH(H548,RAW_c_TEB0187_REV01!B:B,),3),INDEX(RAW_c_TEB0187_REV01!B:D,MATCH(H548,RAW_c_TEB0187_REV01!B:B,0),3)),"---")))=1,"---",IF(K548&lt;&gt;"---",IF(INDEX(RAW_c_TEB0187_REV01!B:D,MATCH(H548,RAW_c_TEB0187_REV01!B:B,0),3)=L548,INDEX(
RAW_c_TEB0187_REV01!B:D,MATCH(H548,INDEX(RAW_c_TEB0187_REV01!B:B,MATCH(H548,RAW_c_TEB0187_REV01!B:B,)+1):'RAW_c_TEB0187_REV01'!B11619,)+MATCH(H548,RAW_c_TEB0187_REV01!B:B,),3),INDEX(RAW_c_TEB0187_REV01!B:D,MATCH(H548,RAW_c_TEB0187_REV01!B:B,0),3)),"---")),"---")</f>
        <v>R18-2</v>
      </c>
      <c r="N548" t="str">
        <f>IFERROR(IF(AND(B548="B2B",J548="--"),L548,IF(
COUNTIF(B2B!H:H,(IF(K548&lt;&gt;"---",IF(INDEX(RAW_c_TEB0187_REV01!B:D,MATCH(H548,RAW_c_TEB0187_REV01!B:B,0),3)=L548,INDEX(
RAW_c_TEB0187_REV01!B:D,MATCH(H548,INDEX(RAW_c_TEB0187_REV01!B:B,MATCH(H548,RAW_c_TEB0187_REV01!B:B,)+1):'RAW_c_TEB0187_REV01'!B11619,)+MATCH(H548,RAW_c_TEB0187_REV01!B:B,),3),INDEX(RAW_c_TEB0187_REV01!B:D,MATCH(H548,RAW_c_TEB0187_REV01!B:B,0),3)),"---")))=0,"---",IF(K548&lt;&gt;"---",IF(INDEX(RAW_c_TEB0187_REV01!B:D,MATCH(H548,RAW_c_TEB0187_REV01!B:B,0),3)=L548,INDEX(
RAW_c_TEB0187_REV01!B:D,MATCH(H548,INDEX(RAW_c_TEB0187_REV01!B:B,MATCH(H548,RAW_c_TEB0187_REV01!B:B,)+1):'RAW_c_TEB0187_REV01'!B11619,)+MATCH(H548,RAW_c_TEB0187_REV01!B:B,),3),INDEX(RAW_c_TEB0187_REV01!B:D,MATCH(H548,RAW_c_TEB0187_REV01!B:B,0),3)),"---"))),"---")</f>
        <v>J3-B3</v>
      </c>
      <c r="T548">
        <f>COUNTIF(RAW_c_TEB0187_REV01!B:B,G548)</f>
        <v>3</v>
      </c>
      <c r="U548" t="str">
        <f t="shared" si="53"/>
        <v>B2B-IO</v>
      </c>
    </row>
    <row r="549" spans="1:21" x14ac:dyDescent="0.25">
      <c r="A549" t="s">
        <v>6132</v>
      </c>
      <c r="B549" t="s">
        <v>39</v>
      </c>
      <c r="C549" t="s">
        <v>5619</v>
      </c>
      <c r="D549" t="s">
        <v>411</v>
      </c>
      <c r="E549" t="s">
        <v>233</v>
      </c>
      <c r="F549" t="str">
        <f t="shared" si="48"/>
        <v>J3-B4</v>
      </c>
      <c r="G549" t="str">
        <f>VLOOKUP(F549,RAW_c_TEB0187_REV01!A:B,2,0)</f>
        <v>AS_NCS_MSEL0</v>
      </c>
      <c r="H549" t="str">
        <f t="shared" si="49"/>
        <v>AS_NCS_MSEL0</v>
      </c>
      <c r="I549" t="str">
        <f t="shared" si="50"/>
        <v>--</v>
      </c>
      <c r="J549" t="str">
        <f t="shared" si="51"/>
        <v>--</v>
      </c>
      <c r="K549">
        <f>IFERROR(IF(J549="--",IF(G549=H549,VLOOKUP(G549,RAW_c_TEB0187_REV01!L:N,3,0),SUM(VLOOKUP(H549,RAW_c_TEB0187_REV01!L:N,3,0),VLOOKUP(G549,RAW_c_TEB0187_REV01!L:N,3,0))),"---"),"---")</f>
        <v>62.070900000000002</v>
      </c>
      <c r="L549" t="str">
        <f t="shared" si="52"/>
        <v>J3-B4</v>
      </c>
      <c r="M549" t="str">
        <f>IFERROR(IF(
COUNTIF(B2B!H:H,(IF(K549&lt;&gt;"---",IF(INDEX(RAW_c_TEB0187_REV01!B:D,MATCH(H549,RAW_c_TEB0187_REV01!B:B,0),3)=L549,INDEX(
RAW_c_TEB0187_REV01!B:D,MATCH(H549,INDEX(RAW_c_TEB0187_REV01!B:B,MATCH(H549,RAW_c_TEB0187_REV01!B:B,)+1):'RAW_c_TEB0187_REV01'!B11620,)+MATCH(H549,RAW_c_TEB0187_REV01!B:B,),3),INDEX(RAW_c_TEB0187_REV01!B:D,MATCH(H549,RAW_c_TEB0187_REV01!B:B,0),3)),"---")))=1,"---",IF(K549&lt;&gt;"---",IF(INDEX(RAW_c_TEB0187_REV01!B:D,MATCH(H549,RAW_c_TEB0187_REV01!B:B,0),3)=L549,INDEX(
RAW_c_TEB0187_REV01!B:D,MATCH(H549,INDEX(RAW_c_TEB0187_REV01!B:B,MATCH(H549,RAW_c_TEB0187_REV01!B:B,)+1):'RAW_c_TEB0187_REV01'!B11620,)+MATCH(H549,RAW_c_TEB0187_REV01!B:B,),3),INDEX(RAW_c_TEB0187_REV01!B:D,MATCH(H549,RAW_c_TEB0187_REV01!B:B,0),3)),"---")),"---")</f>
        <v>S7-8</v>
      </c>
      <c r="N549" t="str">
        <f>IFERROR(IF(AND(B549="B2B",J549="--"),L549,IF(
COUNTIF(B2B!H:H,(IF(K549&lt;&gt;"---",IF(INDEX(RAW_c_TEB0187_REV01!B:D,MATCH(H549,RAW_c_TEB0187_REV01!B:B,0),3)=L549,INDEX(
RAW_c_TEB0187_REV01!B:D,MATCH(H549,INDEX(RAW_c_TEB0187_REV01!B:B,MATCH(H549,RAW_c_TEB0187_REV01!B:B,)+1):'RAW_c_TEB0187_REV01'!B11620,)+MATCH(H549,RAW_c_TEB0187_REV01!B:B,),3),INDEX(RAW_c_TEB0187_REV01!B:D,MATCH(H549,RAW_c_TEB0187_REV01!B:B,0),3)),"---")))=0,"---",IF(K549&lt;&gt;"---",IF(INDEX(RAW_c_TEB0187_REV01!B:D,MATCH(H549,RAW_c_TEB0187_REV01!B:B,0),3)=L549,INDEX(
RAW_c_TEB0187_REV01!B:D,MATCH(H549,INDEX(RAW_c_TEB0187_REV01!B:B,MATCH(H549,RAW_c_TEB0187_REV01!B:B,)+1):'RAW_c_TEB0187_REV01'!B11620,)+MATCH(H549,RAW_c_TEB0187_REV01!B:B,),3),INDEX(RAW_c_TEB0187_REV01!B:D,MATCH(H549,RAW_c_TEB0187_REV01!B:B,0),3)),"---"))),"---")</f>
        <v>J3-B4</v>
      </c>
      <c r="T549">
        <f>COUNTIF(RAW_c_TEB0187_REV01!B:B,G549)</f>
        <v>2</v>
      </c>
      <c r="U549" t="str">
        <f t="shared" si="53"/>
        <v>B2B-IO</v>
      </c>
    </row>
    <row r="550" spans="1:21" x14ac:dyDescent="0.25">
      <c r="A550" t="s">
        <v>6133</v>
      </c>
      <c r="B550" t="s">
        <v>39</v>
      </c>
      <c r="C550" t="s">
        <v>5619</v>
      </c>
      <c r="D550" t="s">
        <v>411</v>
      </c>
      <c r="E550" t="s">
        <v>234</v>
      </c>
      <c r="F550" t="str">
        <f t="shared" si="48"/>
        <v>J3-B5</v>
      </c>
      <c r="G550" t="str">
        <f>VLOOKUP(F550,RAW_c_TEB0187_REV01!A:B,2,0)</f>
        <v>PWRMGT_SCL</v>
      </c>
      <c r="H550" t="str">
        <f t="shared" si="49"/>
        <v>PWRMGT_SCL</v>
      </c>
      <c r="I550" t="str">
        <f t="shared" si="50"/>
        <v>--</v>
      </c>
      <c r="J550" t="str">
        <f t="shared" si="51"/>
        <v>--</v>
      </c>
      <c r="K550">
        <f>IFERROR(IF(J550="--",IF(G550=H550,VLOOKUP(G550,RAW_c_TEB0187_REV01!L:N,3,0),SUM(VLOOKUP(H550,RAW_c_TEB0187_REV01!L:N,3,0),VLOOKUP(G550,RAW_c_TEB0187_REV01!L:N,3,0))),"---"),"---")</f>
        <v>166.41050000000001</v>
      </c>
      <c r="L550" t="str">
        <f t="shared" si="52"/>
        <v>J3-B5</v>
      </c>
      <c r="M550" t="str">
        <f>IFERROR(IF(
COUNTIF(B2B!H:H,(IF(K550&lt;&gt;"---",IF(INDEX(RAW_c_TEB0187_REV01!B:D,MATCH(H550,RAW_c_TEB0187_REV01!B:B,0),3)=L550,INDEX(
RAW_c_TEB0187_REV01!B:D,MATCH(H550,INDEX(RAW_c_TEB0187_REV01!B:B,MATCH(H550,RAW_c_TEB0187_REV01!B:B,)+1):'RAW_c_TEB0187_REV01'!B11621,)+MATCH(H550,RAW_c_TEB0187_REV01!B:B,),3),INDEX(RAW_c_TEB0187_REV01!B:D,MATCH(H550,RAW_c_TEB0187_REV01!B:B,0),3)),"---")))=1,"---",IF(K550&lt;&gt;"---",IF(INDEX(RAW_c_TEB0187_REV01!B:D,MATCH(H550,RAW_c_TEB0187_REV01!B:B,0),3)=L550,INDEX(
RAW_c_TEB0187_REV01!B:D,MATCH(H550,INDEX(RAW_c_TEB0187_REV01!B:B,MATCH(H550,RAW_c_TEB0187_REV01!B:B,)+1):'RAW_c_TEB0187_REV01'!B11621,)+MATCH(H550,RAW_c_TEB0187_REV01!B:B,),3),INDEX(RAW_c_TEB0187_REV01!B:D,MATCH(H550,RAW_c_TEB0187_REV01!B:B,0),3)),"---")),"---")</f>
        <v>J8-3</v>
      </c>
      <c r="N550" t="str">
        <f>IFERROR(IF(AND(B550="B2B",J550="--"),L550,IF(
COUNTIF(B2B!H:H,(IF(K550&lt;&gt;"---",IF(INDEX(RAW_c_TEB0187_REV01!B:D,MATCH(H550,RAW_c_TEB0187_REV01!B:B,0),3)=L550,INDEX(
RAW_c_TEB0187_REV01!B:D,MATCH(H550,INDEX(RAW_c_TEB0187_REV01!B:B,MATCH(H550,RAW_c_TEB0187_REV01!B:B,)+1):'RAW_c_TEB0187_REV01'!B11621,)+MATCH(H550,RAW_c_TEB0187_REV01!B:B,),3),INDEX(RAW_c_TEB0187_REV01!B:D,MATCH(H550,RAW_c_TEB0187_REV01!B:B,0),3)),"---")))=0,"---",IF(K550&lt;&gt;"---",IF(INDEX(RAW_c_TEB0187_REV01!B:D,MATCH(H550,RAW_c_TEB0187_REV01!B:B,0),3)=L550,INDEX(
RAW_c_TEB0187_REV01!B:D,MATCH(H550,INDEX(RAW_c_TEB0187_REV01!B:B,MATCH(H550,RAW_c_TEB0187_REV01!B:B,)+1):'RAW_c_TEB0187_REV01'!B11621,)+MATCH(H550,RAW_c_TEB0187_REV01!B:B,),3),INDEX(RAW_c_TEB0187_REV01!B:D,MATCH(H550,RAW_c_TEB0187_REV01!B:B,0),3)),"---"))),"---")</f>
        <v>J3-B5</v>
      </c>
      <c r="T550">
        <f>COUNTIF(RAW_c_TEB0187_REV01!B:B,G550)</f>
        <v>2</v>
      </c>
      <c r="U550" t="str">
        <f t="shared" si="53"/>
        <v>B2B-IO</v>
      </c>
    </row>
    <row r="551" spans="1:21" x14ac:dyDescent="0.25">
      <c r="A551" t="s">
        <v>6134</v>
      </c>
      <c r="B551" t="s">
        <v>39</v>
      </c>
      <c r="C551" t="s">
        <v>5619</v>
      </c>
      <c r="D551" t="s">
        <v>411</v>
      </c>
      <c r="E551" t="s">
        <v>235</v>
      </c>
      <c r="F551" t="str">
        <f t="shared" si="48"/>
        <v>J3-B6</v>
      </c>
      <c r="G551" t="str">
        <f>VLOOKUP(F551,RAW_c_TEB0187_REV01!A:B,2,0)</f>
        <v>PWRMGT_SDA</v>
      </c>
      <c r="H551" t="str">
        <f t="shared" si="49"/>
        <v>PWRMGT_SDA</v>
      </c>
      <c r="I551" t="str">
        <f t="shared" si="50"/>
        <v>--</v>
      </c>
      <c r="J551" t="str">
        <f t="shared" si="51"/>
        <v>--</v>
      </c>
      <c r="K551">
        <f>IFERROR(IF(J551="--",IF(G551=H551,VLOOKUP(G551,RAW_c_TEB0187_REV01!L:N,3,0),SUM(VLOOKUP(H551,RAW_c_TEB0187_REV01!L:N,3,0),VLOOKUP(G551,RAW_c_TEB0187_REV01!L:N,3,0))),"---"),"---")</f>
        <v>172.16630000000001</v>
      </c>
      <c r="L551" t="str">
        <f t="shared" si="52"/>
        <v>J3-B6</v>
      </c>
      <c r="M551" t="str">
        <f>IFERROR(IF(
COUNTIF(B2B!H:H,(IF(K551&lt;&gt;"---",IF(INDEX(RAW_c_TEB0187_REV01!B:D,MATCH(H551,RAW_c_TEB0187_REV01!B:B,0),3)=L551,INDEX(
RAW_c_TEB0187_REV01!B:D,MATCH(H551,INDEX(RAW_c_TEB0187_REV01!B:B,MATCH(H551,RAW_c_TEB0187_REV01!B:B,)+1):'RAW_c_TEB0187_REV01'!B11622,)+MATCH(H551,RAW_c_TEB0187_REV01!B:B,),3),INDEX(RAW_c_TEB0187_REV01!B:D,MATCH(H551,RAW_c_TEB0187_REV01!B:B,0),3)),"---")))=1,"---",IF(K551&lt;&gt;"---",IF(INDEX(RAW_c_TEB0187_REV01!B:D,MATCH(H551,RAW_c_TEB0187_REV01!B:B,0),3)=L551,INDEX(
RAW_c_TEB0187_REV01!B:D,MATCH(H551,INDEX(RAW_c_TEB0187_REV01!B:B,MATCH(H551,RAW_c_TEB0187_REV01!B:B,)+1):'RAW_c_TEB0187_REV01'!B11622,)+MATCH(H551,RAW_c_TEB0187_REV01!B:B,),3),INDEX(RAW_c_TEB0187_REV01!B:D,MATCH(H551,RAW_c_TEB0187_REV01!B:B,0),3)),"---")),"---")</f>
        <v>J8-1</v>
      </c>
      <c r="N551" t="str">
        <f>IFERROR(IF(AND(B551="B2B",J551="--"),L551,IF(
COUNTIF(B2B!H:H,(IF(K551&lt;&gt;"---",IF(INDEX(RAW_c_TEB0187_REV01!B:D,MATCH(H551,RAW_c_TEB0187_REV01!B:B,0),3)=L551,INDEX(
RAW_c_TEB0187_REV01!B:D,MATCH(H551,INDEX(RAW_c_TEB0187_REV01!B:B,MATCH(H551,RAW_c_TEB0187_REV01!B:B,)+1):'RAW_c_TEB0187_REV01'!B11622,)+MATCH(H551,RAW_c_TEB0187_REV01!B:B,),3),INDEX(RAW_c_TEB0187_REV01!B:D,MATCH(H551,RAW_c_TEB0187_REV01!B:B,0),3)),"---")))=0,"---",IF(K551&lt;&gt;"---",IF(INDEX(RAW_c_TEB0187_REV01!B:D,MATCH(H551,RAW_c_TEB0187_REV01!B:B,0),3)=L551,INDEX(
RAW_c_TEB0187_REV01!B:D,MATCH(H551,INDEX(RAW_c_TEB0187_REV01!B:B,MATCH(H551,RAW_c_TEB0187_REV01!B:B,)+1):'RAW_c_TEB0187_REV01'!B11622,)+MATCH(H551,RAW_c_TEB0187_REV01!B:B,),3),INDEX(RAW_c_TEB0187_REV01!B:D,MATCH(H551,RAW_c_TEB0187_REV01!B:B,0),3)),"---"))),"---")</f>
        <v>J3-B6</v>
      </c>
      <c r="T551">
        <f>COUNTIF(RAW_c_TEB0187_REV01!B:B,G551)</f>
        <v>2</v>
      </c>
      <c r="U551" t="str">
        <f t="shared" si="53"/>
        <v>B2B-IO</v>
      </c>
    </row>
    <row r="552" spans="1:21" x14ac:dyDescent="0.25">
      <c r="A552" t="s">
        <v>6135</v>
      </c>
      <c r="B552" t="s">
        <v>39</v>
      </c>
      <c r="C552" t="s">
        <v>5619</v>
      </c>
      <c r="D552" t="s">
        <v>411</v>
      </c>
      <c r="E552" t="s">
        <v>236</v>
      </c>
      <c r="F552" t="str">
        <f t="shared" si="48"/>
        <v>J3-B7</v>
      </c>
      <c r="G552" t="str">
        <f>VLOOKUP(F552,RAW_c_TEB0187_REV01!A:B,2,0)</f>
        <v>FPGA_TEMP_P</v>
      </c>
      <c r="H552" t="str">
        <f t="shared" si="49"/>
        <v>FPGA_TEMP_P</v>
      </c>
      <c r="I552" t="str">
        <f t="shared" si="50"/>
        <v>--</v>
      </c>
      <c r="J552" t="str">
        <f t="shared" si="51"/>
        <v>--</v>
      </c>
      <c r="K552">
        <f>IFERROR(IF(J552="--",IF(G552=H552,VLOOKUP(G552,RAW_c_TEB0187_REV01!L:N,3,0),SUM(VLOOKUP(H552,RAW_c_TEB0187_REV01!L:N,3,0),VLOOKUP(G552,RAW_c_TEB0187_REV01!L:N,3,0))),"---"),"---")</f>
        <v>71.651399999999995</v>
      </c>
      <c r="L552" t="str">
        <f t="shared" si="52"/>
        <v>J3-B7</v>
      </c>
      <c r="M552" t="str">
        <f>IFERROR(IF(
COUNTIF(B2B!H:H,(IF(K552&lt;&gt;"---",IF(INDEX(RAW_c_TEB0187_REV01!B:D,MATCH(H552,RAW_c_TEB0187_REV01!B:B,0),3)=L552,INDEX(
RAW_c_TEB0187_REV01!B:D,MATCH(H552,INDEX(RAW_c_TEB0187_REV01!B:B,MATCH(H552,RAW_c_TEB0187_REV01!B:B,)+1):'RAW_c_TEB0187_REV01'!B11623,)+MATCH(H552,RAW_c_TEB0187_REV01!B:B,),3),INDEX(RAW_c_TEB0187_REV01!B:D,MATCH(H552,RAW_c_TEB0187_REV01!B:B,0),3)),"---")))=1,"---",IF(K552&lt;&gt;"---",IF(INDEX(RAW_c_TEB0187_REV01!B:D,MATCH(H552,RAW_c_TEB0187_REV01!B:B,0),3)=L552,INDEX(
RAW_c_TEB0187_REV01!B:D,MATCH(H552,INDEX(RAW_c_TEB0187_REV01!B:B,MATCH(H552,RAW_c_TEB0187_REV01!B:B,)+1):'RAW_c_TEB0187_REV01'!B11623,)+MATCH(H552,RAW_c_TEB0187_REV01!B:B,),3),INDEX(RAW_c_TEB0187_REV01!B:D,MATCH(H552,RAW_c_TEB0187_REV01!B:B,0),3)),"---")),"---")</f>
        <v>U19-1</v>
      </c>
      <c r="N552" t="str">
        <f>IFERROR(IF(AND(B552="B2B",J552="--"),L552,IF(
COUNTIF(B2B!H:H,(IF(K552&lt;&gt;"---",IF(INDEX(RAW_c_TEB0187_REV01!B:D,MATCH(H552,RAW_c_TEB0187_REV01!B:B,0),3)=L552,INDEX(
RAW_c_TEB0187_REV01!B:D,MATCH(H552,INDEX(RAW_c_TEB0187_REV01!B:B,MATCH(H552,RAW_c_TEB0187_REV01!B:B,)+1):'RAW_c_TEB0187_REV01'!B11623,)+MATCH(H552,RAW_c_TEB0187_REV01!B:B,),3),INDEX(RAW_c_TEB0187_REV01!B:D,MATCH(H552,RAW_c_TEB0187_REV01!B:B,0),3)),"---")))=0,"---",IF(K552&lt;&gt;"---",IF(INDEX(RAW_c_TEB0187_REV01!B:D,MATCH(H552,RAW_c_TEB0187_REV01!B:B,0),3)=L552,INDEX(
RAW_c_TEB0187_REV01!B:D,MATCH(H552,INDEX(RAW_c_TEB0187_REV01!B:B,MATCH(H552,RAW_c_TEB0187_REV01!B:B,)+1):'RAW_c_TEB0187_REV01'!B11623,)+MATCH(H552,RAW_c_TEB0187_REV01!B:B,),3),INDEX(RAW_c_TEB0187_REV01!B:D,MATCH(H552,RAW_c_TEB0187_REV01!B:B,0),3)),"---"))),"---")</f>
        <v>J3-B7</v>
      </c>
      <c r="T552">
        <f>COUNTIF(RAW_c_TEB0187_REV01!B:B,G552)</f>
        <v>3</v>
      </c>
      <c r="U552" t="str">
        <f t="shared" si="53"/>
        <v>B2B-IO</v>
      </c>
    </row>
    <row r="553" spans="1:21" x14ac:dyDescent="0.25">
      <c r="A553" t="s">
        <v>6136</v>
      </c>
      <c r="B553" t="s">
        <v>39</v>
      </c>
      <c r="C553" t="s">
        <v>5619</v>
      </c>
      <c r="D553" t="s">
        <v>411</v>
      </c>
      <c r="E553" t="s">
        <v>237</v>
      </c>
      <c r="F553" t="str">
        <f t="shared" si="48"/>
        <v>J3-B8</v>
      </c>
      <c r="G553" t="str">
        <f>VLOOKUP(F553,RAW_c_TEB0187_REV01!A:B,2,0)</f>
        <v>FPGA_TEMP_N</v>
      </c>
      <c r="H553" t="str">
        <f t="shared" si="49"/>
        <v>FPGA_TEMP_N</v>
      </c>
      <c r="I553" t="str">
        <f t="shared" si="50"/>
        <v>--</v>
      </c>
      <c r="J553" t="str">
        <f t="shared" si="51"/>
        <v>--</v>
      </c>
      <c r="K553">
        <f>IFERROR(IF(J553="--",IF(G553=H553,VLOOKUP(G553,RAW_c_TEB0187_REV01!L:N,3,0),SUM(VLOOKUP(H553,RAW_c_TEB0187_REV01!L:N,3,0),VLOOKUP(G553,RAW_c_TEB0187_REV01!L:N,3,0))),"---"),"---")</f>
        <v>71.660799999999995</v>
      </c>
      <c r="L553" t="str">
        <f t="shared" si="52"/>
        <v>J3-B8</v>
      </c>
      <c r="M553" t="str">
        <f>IFERROR(IF(
COUNTIF(B2B!H:H,(IF(K553&lt;&gt;"---",IF(INDEX(RAW_c_TEB0187_REV01!B:D,MATCH(H553,RAW_c_TEB0187_REV01!B:B,0),3)=L553,INDEX(
RAW_c_TEB0187_REV01!B:D,MATCH(H553,INDEX(RAW_c_TEB0187_REV01!B:B,MATCH(H553,RAW_c_TEB0187_REV01!B:B,)+1):'RAW_c_TEB0187_REV01'!B11624,)+MATCH(H553,RAW_c_TEB0187_REV01!B:B,),3),INDEX(RAW_c_TEB0187_REV01!B:D,MATCH(H553,RAW_c_TEB0187_REV01!B:B,0),3)),"---")))=1,"---",IF(K553&lt;&gt;"---",IF(INDEX(RAW_c_TEB0187_REV01!B:D,MATCH(H553,RAW_c_TEB0187_REV01!B:B,0),3)=L553,INDEX(
RAW_c_TEB0187_REV01!B:D,MATCH(H553,INDEX(RAW_c_TEB0187_REV01!B:B,MATCH(H553,RAW_c_TEB0187_REV01!B:B,)+1):'RAW_c_TEB0187_REV01'!B11624,)+MATCH(H553,RAW_c_TEB0187_REV01!B:B,),3),INDEX(RAW_c_TEB0187_REV01!B:D,MATCH(H553,RAW_c_TEB0187_REV01!B:B,0),3)),"---")),"---")</f>
        <v>U19-2</v>
      </c>
      <c r="N553" t="str">
        <f>IFERROR(IF(AND(B553="B2B",J553="--"),L553,IF(
COUNTIF(B2B!H:H,(IF(K553&lt;&gt;"---",IF(INDEX(RAW_c_TEB0187_REV01!B:D,MATCH(H553,RAW_c_TEB0187_REV01!B:B,0),3)=L553,INDEX(
RAW_c_TEB0187_REV01!B:D,MATCH(H553,INDEX(RAW_c_TEB0187_REV01!B:B,MATCH(H553,RAW_c_TEB0187_REV01!B:B,)+1):'RAW_c_TEB0187_REV01'!B11624,)+MATCH(H553,RAW_c_TEB0187_REV01!B:B,),3),INDEX(RAW_c_TEB0187_REV01!B:D,MATCH(H553,RAW_c_TEB0187_REV01!B:B,0),3)),"---")))=0,"---",IF(K553&lt;&gt;"---",IF(INDEX(RAW_c_TEB0187_REV01!B:D,MATCH(H553,RAW_c_TEB0187_REV01!B:B,0),3)=L553,INDEX(
RAW_c_TEB0187_REV01!B:D,MATCH(H553,INDEX(RAW_c_TEB0187_REV01!B:B,MATCH(H553,RAW_c_TEB0187_REV01!B:B,)+1):'RAW_c_TEB0187_REV01'!B11624,)+MATCH(H553,RAW_c_TEB0187_REV01!B:B,),3),INDEX(RAW_c_TEB0187_REV01!B:D,MATCH(H553,RAW_c_TEB0187_REV01!B:B,0),3)),"---"))),"---")</f>
        <v>J3-B8</v>
      </c>
      <c r="T553">
        <f>COUNTIF(RAW_c_TEB0187_REV01!B:B,G553)</f>
        <v>3</v>
      </c>
      <c r="U553" t="str">
        <f t="shared" si="53"/>
        <v>B2B-IO</v>
      </c>
    </row>
    <row r="554" spans="1:21" x14ac:dyDescent="0.25">
      <c r="A554" t="s">
        <v>6137</v>
      </c>
      <c r="B554" t="s">
        <v>39</v>
      </c>
      <c r="C554" t="s">
        <v>433</v>
      </c>
      <c r="D554" t="s">
        <v>411</v>
      </c>
      <c r="E554" t="s">
        <v>238</v>
      </c>
      <c r="F554" t="str">
        <f t="shared" si="48"/>
        <v>J3-B9</v>
      </c>
      <c r="G554" t="str">
        <f>VLOOKUP(F554,RAW_c_TEB0187_REV01!A:B,2,0)</f>
        <v>GND</v>
      </c>
      <c r="H554" t="str">
        <f t="shared" si="49"/>
        <v>GND</v>
      </c>
      <c r="I554" t="str">
        <f t="shared" si="50"/>
        <v>--</v>
      </c>
      <c r="J554" t="str">
        <f t="shared" si="51"/>
        <v>---</v>
      </c>
      <c r="K554" t="str">
        <f>IFERROR(IF(J554="--",IF(G554=H554,VLOOKUP(G554,RAW_c_TEB0187_REV01!L:N,3,0),SUM(VLOOKUP(H554,RAW_c_TEB0187_REV01!L:N,3,0),VLOOKUP(G554,RAW_c_TEB0187_REV01!L:N,3,0))),"---"),"---")</f>
        <v>---</v>
      </c>
      <c r="L554" t="str">
        <f t="shared" si="52"/>
        <v>J3-B9</v>
      </c>
      <c r="M554" t="str">
        <f>IFERROR(IF(
COUNTIF(B2B!H:H,(IF(K554&lt;&gt;"---",IF(INDEX(RAW_c_TEB0187_REV01!B:D,MATCH(H554,RAW_c_TEB0187_REV01!B:B,0),3)=L554,INDEX(
RAW_c_TEB0187_REV01!B:D,MATCH(H554,INDEX(RAW_c_TEB0187_REV01!B:B,MATCH(H554,RAW_c_TEB0187_REV01!B:B,)+1):'RAW_c_TEB0187_REV01'!B11625,)+MATCH(H554,RAW_c_TEB0187_REV01!B:B,),3),INDEX(RAW_c_TEB0187_REV01!B:D,MATCH(H554,RAW_c_TEB0187_REV01!B:B,0),3)),"---")))=1,"---",IF(K554&lt;&gt;"---",IF(INDEX(RAW_c_TEB0187_REV01!B:D,MATCH(H554,RAW_c_TEB0187_REV01!B:B,0),3)=L554,INDEX(
RAW_c_TEB0187_REV01!B:D,MATCH(H554,INDEX(RAW_c_TEB0187_REV01!B:B,MATCH(H554,RAW_c_TEB0187_REV01!B:B,)+1):'RAW_c_TEB0187_REV01'!B11625,)+MATCH(H554,RAW_c_TEB0187_REV01!B:B,),3),INDEX(RAW_c_TEB0187_REV01!B:D,MATCH(H554,RAW_c_TEB0187_REV01!B:B,0),3)),"---")),"---")</f>
        <v>---</v>
      </c>
      <c r="N554" t="str">
        <f>IFERROR(IF(AND(B554="B2B",J554="--"),L554,IF(
COUNTIF(B2B!H:H,(IF(K554&lt;&gt;"---",IF(INDEX(RAW_c_TEB0187_REV01!B:D,MATCH(H554,RAW_c_TEB0187_REV01!B:B,0),3)=L554,INDEX(
RAW_c_TEB0187_REV01!B:D,MATCH(H554,INDEX(RAW_c_TEB0187_REV01!B:B,MATCH(H554,RAW_c_TEB0187_REV01!B:B,)+1):'RAW_c_TEB0187_REV01'!B11625,)+MATCH(H554,RAW_c_TEB0187_REV01!B:B,),3),INDEX(RAW_c_TEB0187_REV01!B:D,MATCH(H554,RAW_c_TEB0187_REV01!B:B,0),3)),"---")))=0,"---",IF(K554&lt;&gt;"---",IF(INDEX(RAW_c_TEB0187_REV01!B:D,MATCH(H554,RAW_c_TEB0187_REV01!B:B,0),3)=L554,INDEX(
RAW_c_TEB0187_REV01!B:D,MATCH(H554,INDEX(RAW_c_TEB0187_REV01!B:B,MATCH(H554,RAW_c_TEB0187_REV01!B:B,)+1):'RAW_c_TEB0187_REV01'!B11625,)+MATCH(H554,RAW_c_TEB0187_REV01!B:B,),3),INDEX(RAW_c_TEB0187_REV01!B:D,MATCH(H554,RAW_c_TEB0187_REV01!B:B,0),3)),"---"))),"---")</f>
        <v>---</v>
      </c>
      <c r="T554">
        <f>COUNTIF(RAW_c_TEB0187_REV01!B:B,G554)</f>
        <v>1098</v>
      </c>
      <c r="U554" t="str">
        <f t="shared" si="53"/>
        <v>B2B-GND</v>
      </c>
    </row>
    <row r="555" spans="1:21" x14ac:dyDescent="0.25">
      <c r="A555" t="s">
        <v>6138</v>
      </c>
      <c r="B555" t="s">
        <v>39</v>
      </c>
      <c r="C555" t="s">
        <v>5619</v>
      </c>
      <c r="D555" t="s">
        <v>411</v>
      </c>
      <c r="E555" t="s">
        <v>239</v>
      </c>
      <c r="F555" t="str">
        <f t="shared" si="48"/>
        <v>J3-B10</v>
      </c>
      <c r="G555" t="str">
        <f>VLOOKUP(F555,RAW_c_TEB0187_REV01!A:B,2,0)</f>
        <v>SFPA_RS0</v>
      </c>
      <c r="H555" t="str">
        <f t="shared" si="49"/>
        <v>SFPA_RS0</v>
      </c>
      <c r="I555" t="str">
        <f t="shared" si="50"/>
        <v>--</v>
      </c>
      <c r="J555" t="str">
        <f t="shared" si="51"/>
        <v>--</v>
      </c>
      <c r="K555">
        <f>IFERROR(IF(J555="--",IF(G555=H555,VLOOKUP(G555,RAW_c_TEB0187_REV01!L:N,3,0),SUM(VLOOKUP(H555,RAW_c_TEB0187_REV01!L:N,3,0),VLOOKUP(G555,RAW_c_TEB0187_REV01!L:N,3,0))),"---"),"---")</f>
        <v>87.078699999999998</v>
      </c>
      <c r="L555" t="str">
        <f t="shared" si="52"/>
        <v>J3-B10</v>
      </c>
      <c r="M555" t="str">
        <f>IFERROR(IF(
COUNTIF(B2B!H:H,(IF(K555&lt;&gt;"---",IF(INDEX(RAW_c_TEB0187_REV01!B:D,MATCH(H555,RAW_c_TEB0187_REV01!B:B,0),3)=L555,INDEX(
RAW_c_TEB0187_REV01!B:D,MATCH(H555,INDEX(RAW_c_TEB0187_REV01!B:B,MATCH(H555,RAW_c_TEB0187_REV01!B:B,)+1):'RAW_c_TEB0187_REV01'!B11626,)+MATCH(H555,RAW_c_TEB0187_REV01!B:B,),3),INDEX(RAW_c_TEB0187_REV01!B:D,MATCH(H555,RAW_c_TEB0187_REV01!B:B,0),3)),"---")))=1,"---",IF(K555&lt;&gt;"---",IF(INDEX(RAW_c_TEB0187_REV01!B:D,MATCH(H555,RAW_c_TEB0187_REV01!B:B,0),3)=L555,INDEX(
RAW_c_TEB0187_REV01!B:D,MATCH(H555,INDEX(RAW_c_TEB0187_REV01!B:B,MATCH(H555,RAW_c_TEB0187_REV01!B:B,)+1):'RAW_c_TEB0187_REV01'!B11626,)+MATCH(H555,RAW_c_TEB0187_REV01!B:B,),3),INDEX(RAW_c_TEB0187_REV01!B:D,MATCH(H555,RAW_c_TEB0187_REV01!B:B,0),3)),"---")),"---")</f>
        <v>J14-T7</v>
      </c>
      <c r="N555" t="str">
        <f>IFERROR(IF(AND(B555="B2B",J555="--"),L555,IF(
COUNTIF(B2B!H:H,(IF(K555&lt;&gt;"---",IF(INDEX(RAW_c_TEB0187_REV01!B:D,MATCH(H555,RAW_c_TEB0187_REV01!B:B,0),3)=L555,INDEX(
RAW_c_TEB0187_REV01!B:D,MATCH(H555,INDEX(RAW_c_TEB0187_REV01!B:B,MATCH(H555,RAW_c_TEB0187_REV01!B:B,)+1):'RAW_c_TEB0187_REV01'!B11626,)+MATCH(H555,RAW_c_TEB0187_REV01!B:B,),3),INDEX(RAW_c_TEB0187_REV01!B:D,MATCH(H555,RAW_c_TEB0187_REV01!B:B,0),3)),"---")))=0,"---",IF(K555&lt;&gt;"---",IF(INDEX(RAW_c_TEB0187_REV01!B:D,MATCH(H555,RAW_c_TEB0187_REV01!B:B,0),3)=L555,INDEX(
RAW_c_TEB0187_REV01!B:D,MATCH(H555,INDEX(RAW_c_TEB0187_REV01!B:B,MATCH(H555,RAW_c_TEB0187_REV01!B:B,)+1):'RAW_c_TEB0187_REV01'!B11626,)+MATCH(H555,RAW_c_TEB0187_REV01!B:B,),3),INDEX(RAW_c_TEB0187_REV01!B:D,MATCH(H555,RAW_c_TEB0187_REV01!B:B,0),3)),"---"))),"---")</f>
        <v>J3-B10</v>
      </c>
      <c r="T555">
        <f>COUNTIF(RAW_c_TEB0187_REV01!B:B,G555)</f>
        <v>2</v>
      </c>
      <c r="U555" t="str">
        <f t="shared" si="53"/>
        <v>B2B-IO</v>
      </c>
    </row>
    <row r="556" spans="1:21" x14ac:dyDescent="0.25">
      <c r="A556" t="s">
        <v>6139</v>
      </c>
      <c r="B556" t="s">
        <v>39</v>
      </c>
      <c r="C556" t="s">
        <v>5619</v>
      </c>
      <c r="D556" t="s">
        <v>411</v>
      </c>
      <c r="E556" t="s">
        <v>240</v>
      </c>
      <c r="F556" t="str">
        <f t="shared" si="48"/>
        <v>J3-B11</v>
      </c>
      <c r="G556" t="str">
        <f>VLOOKUP(F556,RAW_c_TEB0187_REV01!A:B,2,0)</f>
        <v>SFPA_RS1</v>
      </c>
      <c r="H556" t="str">
        <f t="shared" si="49"/>
        <v>SFPA_RS1</v>
      </c>
      <c r="I556" t="str">
        <f t="shared" si="50"/>
        <v>--</v>
      </c>
      <c r="J556" t="str">
        <f t="shared" si="51"/>
        <v>--</v>
      </c>
      <c r="K556">
        <f>IFERROR(IF(J556="--",IF(G556=H556,VLOOKUP(G556,RAW_c_TEB0187_REV01!L:N,3,0),SUM(VLOOKUP(H556,RAW_c_TEB0187_REV01!L:N,3,0),VLOOKUP(G556,RAW_c_TEB0187_REV01!L:N,3,0))),"---"),"---")</f>
        <v>85.854100000000003</v>
      </c>
      <c r="L556" t="str">
        <f t="shared" si="52"/>
        <v>J3-B11</v>
      </c>
      <c r="M556" t="str">
        <f>IFERROR(IF(
COUNTIF(B2B!H:H,(IF(K556&lt;&gt;"---",IF(INDEX(RAW_c_TEB0187_REV01!B:D,MATCH(H556,RAW_c_TEB0187_REV01!B:B,0),3)=L556,INDEX(
RAW_c_TEB0187_REV01!B:D,MATCH(H556,INDEX(RAW_c_TEB0187_REV01!B:B,MATCH(H556,RAW_c_TEB0187_REV01!B:B,)+1):'RAW_c_TEB0187_REV01'!B11627,)+MATCH(H556,RAW_c_TEB0187_REV01!B:B,),3),INDEX(RAW_c_TEB0187_REV01!B:D,MATCH(H556,RAW_c_TEB0187_REV01!B:B,0),3)),"---")))=1,"---",IF(K556&lt;&gt;"---",IF(INDEX(RAW_c_TEB0187_REV01!B:D,MATCH(H556,RAW_c_TEB0187_REV01!B:B,0),3)=L556,INDEX(
RAW_c_TEB0187_REV01!B:D,MATCH(H556,INDEX(RAW_c_TEB0187_REV01!B:B,MATCH(H556,RAW_c_TEB0187_REV01!B:B,)+1):'RAW_c_TEB0187_REV01'!B11627,)+MATCH(H556,RAW_c_TEB0187_REV01!B:B,),3),INDEX(RAW_c_TEB0187_REV01!B:D,MATCH(H556,RAW_c_TEB0187_REV01!B:B,0),3)),"---")),"---")</f>
        <v>J14-T9</v>
      </c>
      <c r="N556" t="str">
        <f>IFERROR(IF(AND(B556="B2B",J556="--"),L556,IF(
COUNTIF(B2B!H:H,(IF(K556&lt;&gt;"---",IF(INDEX(RAW_c_TEB0187_REV01!B:D,MATCH(H556,RAW_c_TEB0187_REV01!B:B,0),3)=L556,INDEX(
RAW_c_TEB0187_REV01!B:D,MATCH(H556,INDEX(RAW_c_TEB0187_REV01!B:B,MATCH(H556,RAW_c_TEB0187_REV01!B:B,)+1):'RAW_c_TEB0187_REV01'!B11627,)+MATCH(H556,RAW_c_TEB0187_REV01!B:B,),3),INDEX(RAW_c_TEB0187_REV01!B:D,MATCH(H556,RAW_c_TEB0187_REV01!B:B,0),3)),"---")))=0,"---",IF(K556&lt;&gt;"---",IF(INDEX(RAW_c_TEB0187_REV01!B:D,MATCH(H556,RAW_c_TEB0187_REV01!B:B,0),3)=L556,INDEX(
RAW_c_TEB0187_REV01!B:D,MATCH(H556,INDEX(RAW_c_TEB0187_REV01!B:B,MATCH(H556,RAW_c_TEB0187_REV01!B:B,)+1):'RAW_c_TEB0187_REV01'!B11627,)+MATCH(H556,RAW_c_TEB0187_REV01!B:B,),3),INDEX(RAW_c_TEB0187_REV01!B:D,MATCH(H556,RAW_c_TEB0187_REV01!B:B,0),3)),"---"))),"---")</f>
        <v>J3-B11</v>
      </c>
      <c r="T556">
        <f>COUNTIF(RAW_c_TEB0187_REV01!B:B,G556)</f>
        <v>2</v>
      </c>
      <c r="U556" t="str">
        <f t="shared" si="53"/>
        <v>B2B-IO</v>
      </c>
    </row>
    <row r="557" spans="1:21" x14ac:dyDescent="0.25">
      <c r="A557" t="s">
        <v>6140</v>
      </c>
      <c r="B557" t="s">
        <v>39</v>
      </c>
      <c r="C557" t="s">
        <v>5619</v>
      </c>
      <c r="D557" t="s">
        <v>411</v>
      </c>
      <c r="E557" t="s">
        <v>241</v>
      </c>
      <c r="F557" t="str">
        <f t="shared" si="48"/>
        <v>J3-B12</v>
      </c>
      <c r="G557" t="str">
        <f>VLOOKUP(F557,RAW_c_TEB0187_REV01!A:B,2,0)</f>
        <v>SFPB_RS1</v>
      </c>
      <c r="H557" t="str">
        <f t="shared" si="49"/>
        <v>SFPB_RS1</v>
      </c>
      <c r="I557" t="str">
        <f t="shared" si="50"/>
        <v>--</v>
      </c>
      <c r="J557" t="str">
        <f t="shared" si="51"/>
        <v>--</v>
      </c>
      <c r="K557">
        <f>IFERROR(IF(J557="--",IF(G557=H557,VLOOKUP(G557,RAW_c_TEB0187_REV01!L:N,3,0),SUM(VLOOKUP(H557,RAW_c_TEB0187_REV01!L:N,3,0),VLOOKUP(G557,RAW_c_TEB0187_REV01!L:N,3,0))),"---"),"---")</f>
        <v>70.491699999999994</v>
      </c>
      <c r="L557" t="str">
        <f t="shared" si="52"/>
        <v>J3-B12</v>
      </c>
      <c r="M557" t="str">
        <f>IFERROR(IF(
COUNTIF(B2B!H:H,(IF(K557&lt;&gt;"---",IF(INDEX(RAW_c_TEB0187_REV01!B:D,MATCH(H557,RAW_c_TEB0187_REV01!B:B,0),3)=L557,INDEX(
RAW_c_TEB0187_REV01!B:D,MATCH(H557,INDEX(RAW_c_TEB0187_REV01!B:B,MATCH(H557,RAW_c_TEB0187_REV01!B:B,)+1):'RAW_c_TEB0187_REV01'!B11628,)+MATCH(H557,RAW_c_TEB0187_REV01!B:B,),3),INDEX(RAW_c_TEB0187_REV01!B:D,MATCH(H557,RAW_c_TEB0187_REV01!B:B,0),3)),"---")))=1,"---",IF(K557&lt;&gt;"---",IF(INDEX(RAW_c_TEB0187_REV01!B:D,MATCH(H557,RAW_c_TEB0187_REV01!B:B,0),3)=L557,INDEX(
RAW_c_TEB0187_REV01!B:D,MATCH(H557,INDEX(RAW_c_TEB0187_REV01!B:B,MATCH(H557,RAW_c_TEB0187_REV01!B:B,)+1):'RAW_c_TEB0187_REV01'!B11628,)+MATCH(H557,RAW_c_TEB0187_REV01!B:B,),3),INDEX(RAW_c_TEB0187_REV01!B:D,MATCH(H557,RAW_c_TEB0187_REV01!B:B,0),3)),"---")),"---")</f>
        <v>J14-L9</v>
      </c>
      <c r="N557" t="str">
        <f>IFERROR(IF(AND(B557="B2B",J557="--"),L557,IF(
COUNTIF(B2B!H:H,(IF(K557&lt;&gt;"---",IF(INDEX(RAW_c_TEB0187_REV01!B:D,MATCH(H557,RAW_c_TEB0187_REV01!B:B,0),3)=L557,INDEX(
RAW_c_TEB0187_REV01!B:D,MATCH(H557,INDEX(RAW_c_TEB0187_REV01!B:B,MATCH(H557,RAW_c_TEB0187_REV01!B:B,)+1):'RAW_c_TEB0187_REV01'!B11628,)+MATCH(H557,RAW_c_TEB0187_REV01!B:B,),3),INDEX(RAW_c_TEB0187_REV01!B:D,MATCH(H557,RAW_c_TEB0187_REV01!B:B,0),3)),"---")))=0,"---",IF(K557&lt;&gt;"---",IF(INDEX(RAW_c_TEB0187_REV01!B:D,MATCH(H557,RAW_c_TEB0187_REV01!B:B,0),3)=L557,INDEX(
RAW_c_TEB0187_REV01!B:D,MATCH(H557,INDEX(RAW_c_TEB0187_REV01!B:B,MATCH(H557,RAW_c_TEB0187_REV01!B:B,)+1):'RAW_c_TEB0187_REV01'!B11628,)+MATCH(H557,RAW_c_TEB0187_REV01!B:B,),3),INDEX(RAW_c_TEB0187_REV01!B:D,MATCH(H557,RAW_c_TEB0187_REV01!B:B,0),3)),"---"))),"---")</f>
        <v>J3-B12</v>
      </c>
      <c r="T557">
        <f>COUNTIF(RAW_c_TEB0187_REV01!B:B,G557)</f>
        <v>2</v>
      </c>
      <c r="U557" t="str">
        <f t="shared" si="53"/>
        <v>B2B-IO</v>
      </c>
    </row>
    <row r="558" spans="1:21" x14ac:dyDescent="0.25">
      <c r="A558" t="s">
        <v>6141</v>
      </c>
      <c r="B558" t="s">
        <v>39</v>
      </c>
      <c r="C558" t="s">
        <v>5619</v>
      </c>
      <c r="D558" t="s">
        <v>411</v>
      </c>
      <c r="E558" t="s">
        <v>242</v>
      </c>
      <c r="F558" t="str">
        <f t="shared" si="48"/>
        <v>J3-B13</v>
      </c>
      <c r="G558" t="str">
        <f>VLOOKUP(F558,RAW_c_TEB0187_REV01!A:B,2,0)</f>
        <v>SFPB_RS0</v>
      </c>
      <c r="H558" t="str">
        <f t="shared" si="49"/>
        <v>SFPB_RS0</v>
      </c>
      <c r="I558" t="str">
        <f t="shared" si="50"/>
        <v>--</v>
      </c>
      <c r="J558" t="str">
        <f t="shared" si="51"/>
        <v>--</v>
      </c>
      <c r="K558">
        <f>IFERROR(IF(J558="--",IF(G558=H558,VLOOKUP(G558,RAW_c_TEB0187_REV01!L:N,3,0),SUM(VLOOKUP(H558,RAW_c_TEB0187_REV01!L:N,3,0),VLOOKUP(G558,RAW_c_TEB0187_REV01!L:N,3,0))),"---"),"---")</f>
        <v>73.654600000000002</v>
      </c>
      <c r="L558" t="str">
        <f t="shared" si="52"/>
        <v>J3-B13</v>
      </c>
      <c r="M558" t="str">
        <f>IFERROR(IF(
COUNTIF(B2B!H:H,(IF(K558&lt;&gt;"---",IF(INDEX(RAW_c_TEB0187_REV01!B:D,MATCH(H558,RAW_c_TEB0187_REV01!B:B,0),3)=L558,INDEX(
RAW_c_TEB0187_REV01!B:D,MATCH(H558,INDEX(RAW_c_TEB0187_REV01!B:B,MATCH(H558,RAW_c_TEB0187_REV01!B:B,)+1):'RAW_c_TEB0187_REV01'!B11629,)+MATCH(H558,RAW_c_TEB0187_REV01!B:B,),3),INDEX(RAW_c_TEB0187_REV01!B:D,MATCH(H558,RAW_c_TEB0187_REV01!B:B,0),3)),"---")))=1,"---",IF(K558&lt;&gt;"---",IF(INDEX(RAW_c_TEB0187_REV01!B:D,MATCH(H558,RAW_c_TEB0187_REV01!B:B,0),3)=L558,INDEX(
RAW_c_TEB0187_REV01!B:D,MATCH(H558,INDEX(RAW_c_TEB0187_REV01!B:B,MATCH(H558,RAW_c_TEB0187_REV01!B:B,)+1):'RAW_c_TEB0187_REV01'!B11629,)+MATCH(H558,RAW_c_TEB0187_REV01!B:B,),3),INDEX(RAW_c_TEB0187_REV01!B:D,MATCH(H558,RAW_c_TEB0187_REV01!B:B,0),3)),"---")),"---")</f>
        <v>J14-L7</v>
      </c>
      <c r="N558" t="str">
        <f>IFERROR(IF(AND(B558="B2B",J558="--"),L558,IF(
COUNTIF(B2B!H:H,(IF(K558&lt;&gt;"---",IF(INDEX(RAW_c_TEB0187_REV01!B:D,MATCH(H558,RAW_c_TEB0187_REV01!B:B,0),3)=L558,INDEX(
RAW_c_TEB0187_REV01!B:D,MATCH(H558,INDEX(RAW_c_TEB0187_REV01!B:B,MATCH(H558,RAW_c_TEB0187_REV01!B:B,)+1):'RAW_c_TEB0187_REV01'!B11629,)+MATCH(H558,RAW_c_TEB0187_REV01!B:B,),3),INDEX(RAW_c_TEB0187_REV01!B:D,MATCH(H558,RAW_c_TEB0187_REV01!B:B,0),3)),"---")))=0,"---",IF(K558&lt;&gt;"---",IF(INDEX(RAW_c_TEB0187_REV01!B:D,MATCH(H558,RAW_c_TEB0187_REV01!B:B,0),3)=L558,INDEX(
RAW_c_TEB0187_REV01!B:D,MATCH(H558,INDEX(RAW_c_TEB0187_REV01!B:B,MATCH(H558,RAW_c_TEB0187_REV01!B:B,)+1):'RAW_c_TEB0187_REV01'!B11629,)+MATCH(H558,RAW_c_TEB0187_REV01!B:B,),3),INDEX(RAW_c_TEB0187_REV01!B:D,MATCH(H558,RAW_c_TEB0187_REV01!B:B,0),3)),"---"))),"---")</f>
        <v>J3-B13</v>
      </c>
      <c r="T558">
        <f>COUNTIF(RAW_c_TEB0187_REV01!B:B,G558)</f>
        <v>2</v>
      </c>
      <c r="U558" t="str">
        <f t="shared" si="53"/>
        <v>B2B-IO</v>
      </c>
    </row>
    <row r="559" spans="1:21" x14ac:dyDescent="0.25">
      <c r="A559" t="s">
        <v>6142</v>
      </c>
      <c r="B559" t="s">
        <v>39</v>
      </c>
      <c r="C559" t="s">
        <v>5619</v>
      </c>
      <c r="D559" t="s">
        <v>411</v>
      </c>
      <c r="E559" t="s">
        <v>243</v>
      </c>
      <c r="F559" t="str">
        <f t="shared" si="48"/>
        <v>J3-B14</v>
      </c>
      <c r="G559" t="str">
        <f>VLOOKUP(F559,RAW_c_TEB0187_REV01!A:B,2,0)</f>
        <v>WAKE</v>
      </c>
      <c r="H559" t="str">
        <f t="shared" si="49"/>
        <v>WAKE</v>
      </c>
      <c r="I559" t="str">
        <f t="shared" si="50"/>
        <v>--</v>
      </c>
      <c r="J559" t="str">
        <f t="shared" si="51"/>
        <v>--</v>
      </c>
      <c r="K559">
        <f>IFERROR(IF(J559="--",IF(G559=H559,VLOOKUP(G559,RAW_c_TEB0187_REV01!L:N,3,0),SUM(VLOOKUP(H559,RAW_c_TEB0187_REV01!L:N,3,0),VLOOKUP(G559,RAW_c_TEB0187_REV01!L:N,3,0))),"---"),"---")</f>
        <v>108.9344</v>
      </c>
      <c r="L559" t="str">
        <f t="shared" si="52"/>
        <v>J3-B14</v>
      </c>
      <c r="M559" t="str">
        <f>IFERROR(IF(
COUNTIF(B2B!H:H,(IF(K559&lt;&gt;"---",IF(INDEX(RAW_c_TEB0187_REV01!B:D,MATCH(H559,RAW_c_TEB0187_REV01!B:B,0),3)=L559,INDEX(
RAW_c_TEB0187_REV01!B:D,MATCH(H559,INDEX(RAW_c_TEB0187_REV01!B:B,MATCH(H559,RAW_c_TEB0187_REV01!B:B,)+1):'RAW_c_TEB0187_REV01'!B11630,)+MATCH(H559,RAW_c_TEB0187_REV01!B:B,),3),INDEX(RAW_c_TEB0187_REV01!B:D,MATCH(H559,RAW_c_TEB0187_REV01!B:B,0),3)),"---")))=1,"---",IF(K559&lt;&gt;"---",IF(INDEX(RAW_c_TEB0187_REV01!B:D,MATCH(H559,RAW_c_TEB0187_REV01!B:B,0),3)=L559,INDEX(
RAW_c_TEB0187_REV01!B:D,MATCH(H559,INDEX(RAW_c_TEB0187_REV01!B:B,MATCH(H559,RAW_c_TEB0187_REV01!B:B,)+1):'RAW_c_TEB0187_REV01'!B11630,)+MATCH(H559,RAW_c_TEB0187_REV01!B:B,),3),INDEX(RAW_c_TEB0187_REV01!B:D,MATCH(H559,RAW_c_TEB0187_REV01!B:B,0),3)),"---")),"---")</f>
        <v>J6-B11</v>
      </c>
      <c r="N559" t="str">
        <f>IFERROR(IF(AND(B559="B2B",J559="--"),L559,IF(
COUNTIF(B2B!H:H,(IF(K559&lt;&gt;"---",IF(INDEX(RAW_c_TEB0187_REV01!B:D,MATCH(H559,RAW_c_TEB0187_REV01!B:B,0),3)=L559,INDEX(
RAW_c_TEB0187_REV01!B:D,MATCH(H559,INDEX(RAW_c_TEB0187_REV01!B:B,MATCH(H559,RAW_c_TEB0187_REV01!B:B,)+1):'RAW_c_TEB0187_REV01'!B11630,)+MATCH(H559,RAW_c_TEB0187_REV01!B:B,),3),INDEX(RAW_c_TEB0187_REV01!B:D,MATCH(H559,RAW_c_TEB0187_REV01!B:B,0),3)),"---")))=0,"---",IF(K559&lt;&gt;"---",IF(INDEX(RAW_c_TEB0187_REV01!B:D,MATCH(H559,RAW_c_TEB0187_REV01!B:B,0),3)=L559,INDEX(
RAW_c_TEB0187_REV01!B:D,MATCH(H559,INDEX(RAW_c_TEB0187_REV01!B:B,MATCH(H559,RAW_c_TEB0187_REV01!B:B,)+1):'RAW_c_TEB0187_REV01'!B11630,)+MATCH(H559,RAW_c_TEB0187_REV01!B:B,),3),INDEX(RAW_c_TEB0187_REV01!B:D,MATCH(H559,RAW_c_TEB0187_REV01!B:B,0),3)),"---"))),"---")</f>
        <v>J3-B14</v>
      </c>
      <c r="T559">
        <f>COUNTIF(RAW_c_TEB0187_REV01!B:B,G559)</f>
        <v>3</v>
      </c>
      <c r="U559" t="str">
        <f t="shared" si="53"/>
        <v>B2B-IO</v>
      </c>
    </row>
    <row r="560" spans="1:21" x14ac:dyDescent="0.25">
      <c r="A560" t="s">
        <v>6143</v>
      </c>
      <c r="B560" t="s">
        <v>39</v>
      </c>
      <c r="C560" t="s">
        <v>433</v>
      </c>
      <c r="D560" t="s">
        <v>411</v>
      </c>
      <c r="E560" t="s">
        <v>244</v>
      </c>
      <c r="F560" t="str">
        <f t="shared" si="48"/>
        <v>J3-B15</v>
      </c>
      <c r="G560" t="str">
        <f>VLOOKUP(F560,RAW_c_TEB0187_REV01!A:B,2,0)</f>
        <v>GND</v>
      </c>
      <c r="H560" t="str">
        <f t="shared" si="49"/>
        <v>GND</v>
      </c>
      <c r="I560" t="str">
        <f t="shared" si="50"/>
        <v>--</v>
      </c>
      <c r="J560" t="str">
        <f t="shared" si="51"/>
        <v>---</v>
      </c>
      <c r="K560" t="str">
        <f>IFERROR(IF(J560="--",IF(G560=H560,VLOOKUP(G560,RAW_c_TEB0187_REV01!L:N,3,0),SUM(VLOOKUP(H560,RAW_c_TEB0187_REV01!L:N,3,0),VLOOKUP(G560,RAW_c_TEB0187_REV01!L:N,3,0))),"---"),"---")</f>
        <v>---</v>
      </c>
      <c r="L560" t="str">
        <f t="shared" si="52"/>
        <v>J3-B15</v>
      </c>
      <c r="M560" t="str">
        <f>IFERROR(IF(
COUNTIF(B2B!H:H,(IF(K560&lt;&gt;"---",IF(INDEX(RAW_c_TEB0187_REV01!B:D,MATCH(H560,RAW_c_TEB0187_REV01!B:B,0),3)=L560,INDEX(
RAW_c_TEB0187_REV01!B:D,MATCH(H560,INDEX(RAW_c_TEB0187_REV01!B:B,MATCH(H560,RAW_c_TEB0187_REV01!B:B,)+1):'RAW_c_TEB0187_REV01'!B11631,)+MATCH(H560,RAW_c_TEB0187_REV01!B:B,),3),INDEX(RAW_c_TEB0187_REV01!B:D,MATCH(H560,RAW_c_TEB0187_REV01!B:B,0),3)),"---")))=1,"---",IF(K560&lt;&gt;"---",IF(INDEX(RAW_c_TEB0187_REV01!B:D,MATCH(H560,RAW_c_TEB0187_REV01!B:B,0),3)=L560,INDEX(
RAW_c_TEB0187_REV01!B:D,MATCH(H560,INDEX(RAW_c_TEB0187_REV01!B:B,MATCH(H560,RAW_c_TEB0187_REV01!B:B,)+1):'RAW_c_TEB0187_REV01'!B11631,)+MATCH(H560,RAW_c_TEB0187_REV01!B:B,),3),INDEX(RAW_c_TEB0187_REV01!B:D,MATCH(H560,RAW_c_TEB0187_REV01!B:B,0),3)),"---")),"---")</f>
        <v>---</v>
      </c>
      <c r="N560" t="str">
        <f>IFERROR(IF(AND(B560="B2B",J560="--"),L560,IF(
COUNTIF(B2B!H:H,(IF(K560&lt;&gt;"---",IF(INDEX(RAW_c_TEB0187_REV01!B:D,MATCH(H560,RAW_c_TEB0187_REV01!B:B,0),3)=L560,INDEX(
RAW_c_TEB0187_REV01!B:D,MATCH(H560,INDEX(RAW_c_TEB0187_REV01!B:B,MATCH(H560,RAW_c_TEB0187_REV01!B:B,)+1):'RAW_c_TEB0187_REV01'!B11631,)+MATCH(H560,RAW_c_TEB0187_REV01!B:B,),3),INDEX(RAW_c_TEB0187_REV01!B:D,MATCH(H560,RAW_c_TEB0187_REV01!B:B,0),3)),"---")))=0,"---",IF(K560&lt;&gt;"---",IF(INDEX(RAW_c_TEB0187_REV01!B:D,MATCH(H560,RAW_c_TEB0187_REV01!B:B,0),3)=L560,INDEX(
RAW_c_TEB0187_REV01!B:D,MATCH(H560,INDEX(RAW_c_TEB0187_REV01!B:B,MATCH(H560,RAW_c_TEB0187_REV01!B:B,)+1):'RAW_c_TEB0187_REV01'!B11631,)+MATCH(H560,RAW_c_TEB0187_REV01!B:B,),3),INDEX(RAW_c_TEB0187_REV01!B:D,MATCH(H560,RAW_c_TEB0187_REV01!B:B,0),3)),"---"))),"---")</f>
        <v>---</v>
      </c>
      <c r="T560">
        <f>COUNTIF(RAW_c_TEB0187_REV01!B:B,G560)</f>
        <v>1098</v>
      </c>
      <c r="U560" t="str">
        <f t="shared" si="53"/>
        <v>B2B-GND</v>
      </c>
    </row>
    <row r="561" spans="1:21" x14ac:dyDescent="0.25">
      <c r="A561" t="s">
        <v>6144</v>
      </c>
      <c r="B561" t="s">
        <v>39</v>
      </c>
      <c r="C561" t="s">
        <v>5619</v>
      </c>
      <c r="D561" t="s">
        <v>411</v>
      </c>
      <c r="E561" t="s">
        <v>245</v>
      </c>
      <c r="F561" t="str">
        <f t="shared" si="48"/>
        <v>J3-B16</v>
      </c>
      <c r="G561" t="str">
        <f>VLOOKUP(F561,RAW_c_TEB0187_REV01!A:B,2,0)</f>
        <v>C0</v>
      </c>
      <c r="H561" t="str">
        <f t="shared" si="49"/>
        <v>C0</v>
      </c>
      <c r="I561" t="str">
        <f t="shared" si="50"/>
        <v>--</v>
      </c>
      <c r="J561" t="str">
        <f t="shared" si="51"/>
        <v>--</v>
      </c>
      <c r="K561">
        <f>IFERROR(IF(J561="--",IF(G561=H561,VLOOKUP(G561,RAW_c_TEB0187_REV01!L:N,3,0),SUM(VLOOKUP(H561,RAW_c_TEB0187_REV01!L:N,3,0),VLOOKUP(G561,RAW_c_TEB0187_REV01!L:N,3,0))),"---"),"---")</f>
        <v>93.822500000000005</v>
      </c>
      <c r="L561" t="str">
        <f t="shared" si="52"/>
        <v>J3-B16</v>
      </c>
      <c r="M561" t="str">
        <f>IFERROR(IF(
COUNTIF(B2B!H:H,(IF(K561&lt;&gt;"---",IF(INDEX(RAW_c_TEB0187_REV01!B:D,MATCH(H561,RAW_c_TEB0187_REV01!B:B,0),3)=L561,INDEX(
RAW_c_TEB0187_REV01!B:D,MATCH(H561,INDEX(RAW_c_TEB0187_REV01!B:B,MATCH(H561,RAW_c_TEB0187_REV01!B:B,)+1):'RAW_c_TEB0187_REV01'!B11632,)+MATCH(H561,RAW_c_TEB0187_REV01!B:B,),3),INDEX(RAW_c_TEB0187_REV01!B:D,MATCH(H561,RAW_c_TEB0187_REV01!B:B,0),3)),"---")))=1,"---",IF(K561&lt;&gt;"---",IF(INDEX(RAW_c_TEB0187_REV01!B:D,MATCH(H561,RAW_c_TEB0187_REV01!B:B,0),3)=L561,INDEX(
RAW_c_TEB0187_REV01!B:D,MATCH(H561,INDEX(RAW_c_TEB0187_REV01!B:B,MATCH(H561,RAW_c_TEB0187_REV01!B:B,)+1):'RAW_c_TEB0187_REV01'!B11632,)+MATCH(H561,RAW_c_TEB0187_REV01!B:B,),3),INDEX(RAW_c_TEB0187_REV01!B:D,MATCH(H561,RAW_c_TEB0187_REV01!B:B,0),3)),"---")),"---")</f>
        <v>J20-3</v>
      </c>
      <c r="N561" t="str">
        <f>IFERROR(IF(AND(B561="B2B",J561="--"),L561,IF(
COUNTIF(B2B!H:H,(IF(K561&lt;&gt;"---",IF(INDEX(RAW_c_TEB0187_REV01!B:D,MATCH(H561,RAW_c_TEB0187_REV01!B:B,0),3)=L561,INDEX(
RAW_c_TEB0187_REV01!B:D,MATCH(H561,INDEX(RAW_c_TEB0187_REV01!B:B,MATCH(H561,RAW_c_TEB0187_REV01!B:B,)+1):'RAW_c_TEB0187_REV01'!B11632,)+MATCH(H561,RAW_c_TEB0187_REV01!B:B,),3),INDEX(RAW_c_TEB0187_REV01!B:D,MATCH(H561,RAW_c_TEB0187_REV01!B:B,0),3)),"---")))=0,"---",IF(K561&lt;&gt;"---",IF(INDEX(RAW_c_TEB0187_REV01!B:D,MATCH(H561,RAW_c_TEB0187_REV01!B:B,0),3)=L561,INDEX(
RAW_c_TEB0187_REV01!B:D,MATCH(H561,INDEX(RAW_c_TEB0187_REV01!B:B,MATCH(H561,RAW_c_TEB0187_REV01!B:B,)+1):'RAW_c_TEB0187_REV01'!B11632,)+MATCH(H561,RAW_c_TEB0187_REV01!B:B,),3),INDEX(RAW_c_TEB0187_REV01!B:D,MATCH(H561,RAW_c_TEB0187_REV01!B:B,0),3)),"---"))),"---")</f>
        <v>J3-B16</v>
      </c>
      <c r="T561">
        <f>COUNTIF(RAW_c_TEB0187_REV01!B:B,G561)</f>
        <v>2</v>
      </c>
      <c r="U561" t="str">
        <f t="shared" si="53"/>
        <v>B2B-IO</v>
      </c>
    </row>
    <row r="562" spans="1:21" x14ac:dyDescent="0.25">
      <c r="A562" t="s">
        <v>6145</v>
      </c>
      <c r="B562" t="s">
        <v>39</v>
      </c>
      <c r="C562" t="s">
        <v>5619</v>
      </c>
      <c r="D562" t="s">
        <v>411</v>
      </c>
      <c r="E562" t="s">
        <v>246</v>
      </c>
      <c r="F562" t="str">
        <f t="shared" si="48"/>
        <v>J3-B17</v>
      </c>
      <c r="G562" t="str">
        <f>VLOOKUP(F562,RAW_c_TEB0187_REV01!A:B,2,0)</f>
        <v>C1</v>
      </c>
      <c r="H562" t="str">
        <f t="shared" si="49"/>
        <v>C1</v>
      </c>
      <c r="I562" t="str">
        <f t="shared" si="50"/>
        <v>--</v>
      </c>
      <c r="J562" t="str">
        <f t="shared" si="51"/>
        <v>--</v>
      </c>
      <c r="K562">
        <f>IFERROR(IF(J562="--",IF(G562=H562,VLOOKUP(G562,RAW_c_TEB0187_REV01!L:N,3,0),SUM(VLOOKUP(H562,RAW_c_TEB0187_REV01!L:N,3,0),VLOOKUP(G562,RAW_c_TEB0187_REV01!L:N,3,0))),"---"),"---")</f>
        <v>93.600899999999996</v>
      </c>
      <c r="L562" t="str">
        <f t="shared" si="52"/>
        <v>J3-B17</v>
      </c>
      <c r="M562" t="str">
        <f>IFERROR(IF(
COUNTIF(B2B!H:H,(IF(K562&lt;&gt;"---",IF(INDEX(RAW_c_TEB0187_REV01!B:D,MATCH(H562,RAW_c_TEB0187_REV01!B:B,0),3)=L562,INDEX(
RAW_c_TEB0187_REV01!B:D,MATCH(H562,INDEX(RAW_c_TEB0187_REV01!B:B,MATCH(H562,RAW_c_TEB0187_REV01!B:B,)+1):'RAW_c_TEB0187_REV01'!B11633,)+MATCH(H562,RAW_c_TEB0187_REV01!B:B,),3),INDEX(RAW_c_TEB0187_REV01!B:D,MATCH(H562,RAW_c_TEB0187_REV01!B:B,0),3)),"---")))=1,"---",IF(K562&lt;&gt;"---",IF(INDEX(RAW_c_TEB0187_REV01!B:D,MATCH(H562,RAW_c_TEB0187_REV01!B:B,0),3)=L562,INDEX(
RAW_c_TEB0187_REV01!B:D,MATCH(H562,INDEX(RAW_c_TEB0187_REV01!B:B,MATCH(H562,RAW_c_TEB0187_REV01!B:B,)+1):'RAW_c_TEB0187_REV01'!B11633,)+MATCH(H562,RAW_c_TEB0187_REV01!B:B,),3),INDEX(RAW_c_TEB0187_REV01!B:D,MATCH(H562,RAW_c_TEB0187_REV01!B:B,0),3)),"---")),"---")</f>
        <v>J20-5</v>
      </c>
      <c r="N562" t="str">
        <f>IFERROR(IF(AND(B562="B2B",J562="--"),L562,IF(
COUNTIF(B2B!H:H,(IF(K562&lt;&gt;"---",IF(INDEX(RAW_c_TEB0187_REV01!B:D,MATCH(H562,RAW_c_TEB0187_REV01!B:B,0),3)=L562,INDEX(
RAW_c_TEB0187_REV01!B:D,MATCH(H562,INDEX(RAW_c_TEB0187_REV01!B:B,MATCH(H562,RAW_c_TEB0187_REV01!B:B,)+1):'RAW_c_TEB0187_REV01'!B11633,)+MATCH(H562,RAW_c_TEB0187_REV01!B:B,),3),INDEX(RAW_c_TEB0187_REV01!B:D,MATCH(H562,RAW_c_TEB0187_REV01!B:B,0),3)),"---")))=0,"---",IF(K562&lt;&gt;"---",IF(INDEX(RAW_c_TEB0187_REV01!B:D,MATCH(H562,RAW_c_TEB0187_REV01!B:B,0),3)=L562,INDEX(
RAW_c_TEB0187_REV01!B:D,MATCH(H562,INDEX(RAW_c_TEB0187_REV01!B:B,MATCH(H562,RAW_c_TEB0187_REV01!B:B,)+1):'RAW_c_TEB0187_REV01'!B11633,)+MATCH(H562,RAW_c_TEB0187_REV01!B:B,),3),INDEX(RAW_c_TEB0187_REV01!B:D,MATCH(H562,RAW_c_TEB0187_REV01!B:B,0),3)),"---"))),"---")</f>
        <v>J3-B17</v>
      </c>
      <c r="T562">
        <f>COUNTIF(RAW_c_TEB0187_REV01!B:B,G562)</f>
        <v>2</v>
      </c>
      <c r="U562" t="str">
        <f t="shared" si="53"/>
        <v>B2B-IO</v>
      </c>
    </row>
    <row r="563" spans="1:21" x14ac:dyDescent="0.25">
      <c r="A563" t="s">
        <v>6146</v>
      </c>
      <c r="B563" t="s">
        <v>39</v>
      </c>
      <c r="C563" t="s">
        <v>5619</v>
      </c>
      <c r="D563" t="s">
        <v>411</v>
      </c>
      <c r="E563" t="s">
        <v>247</v>
      </c>
      <c r="F563" t="str">
        <f t="shared" si="48"/>
        <v>J3-B18</v>
      </c>
      <c r="G563" t="str">
        <f>VLOOKUP(F563,RAW_c_TEB0187_REV01!A:B,2,0)</f>
        <v>A7</v>
      </c>
      <c r="H563" t="str">
        <f t="shared" si="49"/>
        <v>A7</v>
      </c>
      <c r="I563" t="str">
        <f t="shared" si="50"/>
        <v>--</v>
      </c>
      <c r="J563" t="str">
        <f t="shared" si="51"/>
        <v>--</v>
      </c>
      <c r="K563">
        <f>IFERROR(IF(J563="--",IF(G563=H563,VLOOKUP(G563,RAW_c_TEB0187_REV01!L:N,3,0),SUM(VLOOKUP(H563,RAW_c_TEB0187_REV01!L:N,3,0),VLOOKUP(G563,RAW_c_TEB0187_REV01!L:N,3,0))),"---"),"---")</f>
        <v>144.55009999999999</v>
      </c>
      <c r="L563" t="str">
        <f t="shared" si="52"/>
        <v>J3-B18</v>
      </c>
      <c r="M563" t="str">
        <f>IFERROR(IF(
COUNTIF(B2B!H:H,(IF(K563&lt;&gt;"---",IF(INDEX(RAW_c_TEB0187_REV01!B:D,MATCH(H563,RAW_c_TEB0187_REV01!B:B,0),3)=L563,INDEX(
RAW_c_TEB0187_REV01!B:D,MATCH(H563,INDEX(RAW_c_TEB0187_REV01!B:B,MATCH(H563,RAW_c_TEB0187_REV01!B:B,)+1):'RAW_c_TEB0187_REV01'!B11634,)+MATCH(H563,RAW_c_TEB0187_REV01!B:B,),3),INDEX(RAW_c_TEB0187_REV01!B:D,MATCH(H563,RAW_c_TEB0187_REV01!B:B,0),3)),"---")))=1,"---",IF(K563&lt;&gt;"---",IF(INDEX(RAW_c_TEB0187_REV01!B:D,MATCH(H563,RAW_c_TEB0187_REV01!B:B,0),3)=L563,INDEX(
RAW_c_TEB0187_REV01!B:D,MATCH(H563,INDEX(RAW_c_TEB0187_REV01!B:B,MATCH(H563,RAW_c_TEB0187_REV01!B:B,)+1):'RAW_c_TEB0187_REV01'!B11634,)+MATCH(H563,RAW_c_TEB0187_REV01!B:B,),3),INDEX(RAW_c_TEB0187_REV01!B:D,MATCH(H563,RAW_c_TEB0187_REV01!B:B,0),3)),"---")),"---")</f>
        <v>J16-2</v>
      </c>
      <c r="N563" t="str">
        <f>IFERROR(IF(AND(B563="B2B",J563="--"),L563,IF(
COUNTIF(B2B!H:H,(IF(K563&lt;&gt;"---",IF(INDEX(RAW_c_TEB0187_REV01!B:D,MATCH(H563,RAW_c_TEB0187_REV01!B:B,0),3)=L563,INDEX(
RAW_c_TEB0187_REV01!B:D,MATCH(H563,INDEX(RAW_c_TEB0187_REV01!B:B,MATCH(H563,RAW_c_TEB0187_REV01!B:B,)+1):'RAW_c_TEB0187_REV01'!B11634,)+MATCH(H563,RAW_c_TEB0187_REV01!B:B,),3),INDEX(RAW_c_TEB0187_REV01!B:D,MATCH(H563,RAW_c_TEB0187_REV01!B:B,0),3)),"---")))=0,"---",IF(K563&lt;&gt;"---",IF(INDEX(RAW_c_TEB0187_REV01!B:D,MATCH(H563,RAW_c_TEB0187_REV01!B:B,0),3)=L563,INDEX(
RAW_c_TEB0187_REV01!B:D,MATCH(H563,INDEX(RAW_c_TEB0187_REV01!B:B,MATCH(H563,RAW_c_TEB0187_REV01!B:B,)+1):'RAW_c_TEB0187_REV01'!B11634,)+MATCH(H563,RAW_c_TEB0187_REV01!B:B,),3),INDEX(RAW_c_TEB0187_REV01!B:D,MATCH(H563,RAW_c_TEB0187_REV01!B:B,0),3)),"---"))),"---")</f>
        <v>J3-B18</v>
      </c>
      <c r="T563">
        <f>COUNTIF(RAW_c_TEB0187_REV01!B:B,G563)</f>
        <v>2</v>
      </c>
      <c r="U563" t="str">
        <f t="shared" si="53"/>
        <v>B2B-IO</v>
      </c>
    </row>
    <row r="564" spans="1:21" x14ac:dyDescent="0.25">
      <c r="A564" t="s">
        <v>6147</v>
      </c>
      <c r="B564" t="s">
        <v>39</v>
      </c>
      <c r="C564" t="s">
        <v>5619</v>
      </c>
      <c r="D564" t="s">
        <v>411</v>
      </c>
      <c r="E564" t="s">
        <v>248</v>
      </c>
      <c r="F564" t="str">
        <f t="shared" si="48"/>
        <v>J3-B19</v>
      </c>
      <c r="G564" t="str">
        <f>VLOOKUP(F564,RAW_c_TEB0187_REV01!A:B,2,0)</f>
        <v>A3</v>
      </c>
      <c r="H564" t="str">
        <f t="shared" si="49"/>
        <v>A3</v>
      </c>
      <c r="I564" t="str">
        <f t="shared" si="50"/>
        <v>--</v>
      </c>
      <c r="J564" t="str">
        <f t="shared" si="51"/>
        <v>--</v>
      </c>
      <c r="K564">
        <f>IFERROR(IF(J564="--",IF(G564=H564,VLOOKUP(G564,RAW_c_TEB0187_REV01!L:N,3,0),SUM(VLOOKUP(H564,RAW_c_TEB0187_REV01!L:N,3,0),VLOOKUP(G564,RAW_c_TEB0187_REV01!L:N,3,0))),"---"),"---")</f>
        <v>138.44370000000001</v>
      </c>
      <c r="L564" t="str">
        <f t="shared" si="52"/>
        <v>J3-B19</v>
      </c>
      <c r="M564" t="str">
        <f>IFERROR(IF(
COUNTIF(B2B!H:H,(IF(K564&lt;&gt;"---",IF(INDEX(RAW_c_TEB0187_REV01!B:D,MATCH(H564,RAW_c_TEB0187_REV01!B:B,0),3)=L564,INDEX(
RAW_c_TEB0187_REV01!B:D,MATCH(H564,INDEX(RAW_c_TEB0187_REV01!B:B,MATCH(H564,RAW_c_TEB0187_REV01!B:B,)+1):'RAW_c_TEB0187_REV01'!B11635,)+MATCH(H564,RAW_c_TEB0187_REV01!B:B,),3),INDEX(RAW_c_TEB0187_REV01!B:D,MATCH(H564,RAW_c_TEB0187_REV01!B:B,0),3)),"---")))=1,"---",IF(K564&lt;&gt;"---",IF(INDEX(RAW_c_TEB0187_REV01!B:D,MATCH(H564,RAW_c_TEB0187_REV01!B:B,0),3)=L564,INDEX(
RAW_c_TEB0187_REV01!B:D,MATCH(H564,INDEX(RAW_c_TEB0187_REV01!B:B,MATCH(H564,RAW_c_TEB0187_REV01!B:B,)+1):'RAW_c_TEB0187_REV01'!B11635,)+MATCH(H564,RAW_c_TEB0187_REV01!B:B,),3),INDEX(RAW_c_TEB0187_REV01!B:D,MATCH(H564,RAW_c_TEB0187_REV01!B:B,0),3)),"---")),"---")</f>
        <v>J16-9</v>
      </c>
      <c r="N564" t="str">
        <f>IFERROR(IF(AND(B564="B2B",J564="--"),L564,IF(
COUNTIF(B2B!H:H,(IF(K564&lt;&gt;"---",IF(INDEX(RAW_c_TEB0187_REV01!B:D,MATCH(H564,RAW_c_TEB0187_REV01!B:B,0),3)=L564,INDEX(
RAW_c_TEB0187_REV01!B:D,MATCH(H564,INDEX(RAW_c_TEB0187_REV01!B:B,MATCH(H564,RAW_c_TEB0187_REV01!B:B,)+1):'RAW_c_TEB0187_REV01'!B11635,)+MATCH(H564,RAW_c_TEB0187_REV01!B:B,),3),INDEX(RAW_c_TEB0187_REV01!B:D,MATCH(H564,RAW_c_TEB0187_REV01!B:B,0),3)),"---")))=0,"---",IF(K564&lt;&gt;"---",IF(INDEX(RAW_c_TEB0187_REV01!B:D,MATCH(H564,RAW_c_TEB0187_REV01!B:B,0),3)=L564,INDEX(
RAW_c_TEB0187_REV01!B:D,MATCH(H564,INDEX(RAW_c_TEB0187_REV01!B:B,MATCH(H564,RAW_c_TEB0187_REV01!B:B,)+1):'RAW_c_TEB0187_REV01'!B11635,)+MATCH(H564,RAW_c_TEB0187_REV01!B:B,),3),INDEX(RAW_c_TEB0187_REV01!B:D,MATCH(H564,RAW_c_TEB0187_REV01!B:B,0),3)),"---"))),"---")</f>
        <v>J3-B19</v>
      </c>
      <c r="T564">
        <f>COUNTIF(RAW_c_TEB0187_REV01!B:B,G564)</f>
        <v>2</v>
      </c>
      <c r="U564" t="str">
        <f t="shared" si="53"/>
        <v>B2B-IO</v>
      </c>
    </row>
    <row r="565" spans="1:21" x14ac:dyDescent="0.25">
      <c r="A565" t="s">
        <v>6148</v>
      </c>
      <c r="B565" t="s">
        <v>39</v>
      </c>
      <c r="C565" t="s">
        <v>5619</v>
      </c>
      <c r="D565" t="s">
        <v>411</v>
      </c>
      <c r="E565" t="s">
        <v>249</v>
      </c>
      <c r="F565" t="str">
        <f t="shared" si="48"/>
        <v>J3-B20</v>
      </c>
      <c r="G565" t="str">
        <f>VLOOKUP(F565,RAW_c_TEB0187_REV01!A:B,2,0)</f>
        <v>A1</v>
      </c>
      <c r="H565" t="str">
        <f t="shared" si="49"/>
        <v>A1</v>
      </c>
      <c r="I565" t="str">
        <f t="shared" si="50"/>
        <v>--</v>
      </c>
      <c r="J565" t="str">
        <f t="shared" si="51"/>
        <v>--</v>
      </c>
      <c r="K565">
        <f>IFERROR(IF(J565="--",IF(G565=H565,VLOOKUP(G565,RAW_c_TEB0187_REV01!L:N,3,0),SUM(VLOOKUP(H565,RAW_c_TEB0187_REV01!L:N,3,0),VLOOKUP(G565,RAW_c_TEB0187_REV01!L:N,3,0))),"---"),"---")</f>
        <v>140.3177</v>
      </c>
      <c r="L565" t="str">
        <f t="shared" si="52"/>
        <v>J3-B20</v>
      </c>
      <c r="M565" t="str">
        <f>IFERROR(IF(
COUNTIF(B2B!H:H,(IF(K565&lt;&gt;"---",IF(INDEX(RAW_c_TEB0187_REV01!B:D,MATCH(H565,RAW_c_TEB0187_REV01!B:B,0),3)=L565,INDEX(
RAW_c_TEB0187_REV01!B:D,MATCH(H565,INDEX(RAW_c_TEB0187_REV01!B:B,MATCH(H565,RAW_c_TEB0187_REV01!B:B,)+1):'RAW_c_TEB0187_REV01'!B11636,)+MATCH(H565,RAW_c_TEB0187_REV01!B:B,),3),INDEX(RAW_c_TEB0187_REV01!B:D,MATCH(H565,RAW_c_TEB0187_REV01!B:B,0),3)),"---")))=1,"---",IF(K565&lt;&gt;"---",IF(INDEX(RAW_c_TEB0187_REV01!B:D,MATCH(H565,RAW_c_TEB0187_REV01!B:B,0),3)=L565,INDEX(
RAW_c_TEB0187_REV01!B:D,MATCH(H565,INDEX(RAW_c_TEB0187_REV01!B:B,MATCH(H565,RAW_c_TEB0187_REV01!B:B,)+1):'RAW_c_TEB0187_REV01'!B11636,)+MATCH(H565,RAW_c_TEB0187_REV01!B:B,),3),INDEX(RAW_c_TEB0187_REV01!B:D,MATCH(H565,RAW_c_TEB0187_REV01!B:B,0),3)),"---")),"---")</f>
        <v>J16-5</v>
      </c>
      <c r="N565" t="str">
        <f>IFERROR(IF(AND(B565="B2B",J565="--"),L565,IF(
COUNTIF(B2B!H:H,(IF(K565&lt;&gt;"---",IF(INDEX(RAW_c_TEB0187_REV01!B:D,MATCH(H565,RAW_c_TEB0187_REV01!B:B,0),3)=L565,INDEX(
RAW_c_TEB0187_REV01!B:D,MATCH(H565,INDEX(RAW_c_TEB0187_REV01!B:B,MATCH(H565,RAW_c_TEB0187_REV01!B:B,)+1):'RAW_c_TEB0187_REV01'!B11636,)+MATCH(H565,RAW_c_TEB0187_REV01!B:B,),3),INDEX(RAW_c_TEB0187_REV01!B:D,MATCH(H565,RAW_c_TEB0187_REV01!B:B,0),3)),"---")))=0,"---",IF(K565&lt;&gt;"---",IF(INDEX(RAW_c_TEB0187_REV01!B:D,MATCH(H565,RAW_c_TEB0187_REV01!B:B,0),3)=L565,INDEX(
RAW_c_TEB0187_REV01!B:D,MATCH(H565,INDEX(RAW_c_TEB0187_REV01!B:B,MATCH(H565,RAW_c_TEB0187_REV01!B:B,)+1):'RAW_c_TEB0187_REV01'!B11636,)+MATCH(H565,RAW_c_TEB0187_REV01!B:B,),3),INDEX(RAW_c_TEB0187_REV01!B:D,MATCH(H565,RAW_c_TEB0187_REV01!B:B,0),3)),"---"))),"---")</f>
        <v>J3-B20</v>
      </c>
      <c r="T565">
        <f>COUNTIF(RAW_c_TEB0187_REV01!B:B,G565)</f>
        <v>2</v>
      </c>
      <c r="U565" t="str">
        <f t="shared" si="53"/>
        <v>B2B-IO</v>
      </c>
    </row>
    <row r="566" spans="1:21" x14ac:dyDescent="0.25">
      <c r="A566" t="s">
        <v>6149</v>
      </c>
      <c r="B566" t="s">
        <v>39</v>
      </c>
      <c r="C566" t="s">
        <v>433</v>
      </c>
      <c r="D566" t="s">
        <v>411</v>
      </c>
      <c r="E566" t="s">
        <v>250</v>
      </c>
      <c r="F566" t="str">
        <f t="shared" si="48"/>
        <v>J3-B21</v>
      </c>
      <c r="G566" t="str">
        <f>VLOOKUP(F566,RAW_c_TEB0187_REV01!A:B,2,0)</f>
        <v>GND</v>
      </c>
      <c r="H566" t="str">
        <f t="shared" si="49"/>
        <v>GND</v>
      </c>
      <c r="I566" t="str">
        <f t="shared" si="50"/>
        <v>--</v>
      </c>
      <c r="J566" t="str">
        <f t="shared" si="51"/>
        <v>---</v>
      </c>
      <c r="K566" t="str">
        <f>IFERROR(IF(J566="--",IF(G566=H566,VLOOKUP(G566,RAW_c_TEB0187_REV01!L:N,3,0),SUM(VLOOKUP(H566,RAW_c_TEB0187_REV01!L:N,3,0),VLOOKUP(G566,RAW_c_TEB0187_REV01!L:N,3,0))),"---"),"---")</f>
        <v>---</v>
      </c>
      <c r="L566" t="str">
        <f t="shared" si="52"/>
        <v>J3-B21</v>
      </c>
      <c r="M566" t="str">
        <f>IFERROR(IF(
COUNTIF(B2B!H:H,(IF(K566&lt;&gt;"---",IF(INDEX(RAW_c_TEB0187_REV01!B:D,MATCH(H566,RAW_c_TEB0187_REV01!B:B,0),3)=L566,INDEX(
RAW_c_TEB0187_REV01!B:D,MATCH(H566,INDEX(RAW_c_TEB0187_REV01!B:B,MATCH(H566,RAW_c_TEB0187_REV01!B:B,)+1):'RAW_c_TEB0187_REV01'!B11637,)+MATCH(H566,RAW_c_TEB0187_REV01!B:B,),3),INDEX(RAW_c_TEB0187_REV01!B:D,MATCH(H566,RAW_c_TEB0187_REV01!B:B,0),3)),"---")))=1,"---",IF(K566&lt;&gt;"---",IF(INDEX(RAW_c_TEB0187_REV01!B:D,MATCH(H566,RAW_c_TEB0187_REV01!B:B,0),3)=L566,INDEX(
RAW_c_TEB0187_REV01!B:D,MATCH(H566,INDEX(RAW_c_TEB0187_REV01!B:B,MATCH(H566,RAW_c_TEB0187_REV01!B:B,)+1):'RAW_c_TEB0187_REV01'!B11637,)+MATCH(H566,RAW_c_TEB0187_REV01!B:B,),3),INDEX(RAW_c_TEB0187_REV01!B:D,MATCH(H566,RAW_c_TEB0187_REV01!B:B,0),3)),"---")),"---")</f>
        <v>---</v>
      </c>
      <c r="N566" t="str">
        <f>IFERROR(IF(AND(B566="B2B",J566="--"),L566,IF(
COUNTIF(B2B!H:H,(IF(K566&lt;&gt;"---",IF(INDEX(RAW_c_TEB0187_REV01!B:D,MATCH(H566,RAW_c_TEB0187_REV01!B:B,0),3)=L566,INDEX(
RAW_c_TEB0187_REV01!B:D,MATCH(H566,INDEX(RAW_c_TEB0187_REV01!B:B,MATCH(H566,RAW_c_TEB0187_REV01!B:B,)+1):'RAW_c_TEB0187_REV01'!B11637,)+MATCH(H566,RAW_c_TEB0187_REV01!B:B,),3),INDEX(RAW_c_TEB0187_REV01!B:D,MATCH(H566,RAW_c_TEB0187_REV01!B:B,0),3)),"---")))=0,"---",IF(K566&lt;&gt;"---",IF(INDEX(RAW_c_TEB0187_REV01!B:D,MATCH(H566,RAW_c_TEB0187_REV01!B:B,0),3)=L566,INDEX(
RAW_c_TEB0187_REV01!B:D,MATCH(H566,INDEX(RAW_c_TEB0187_REV01!B:B,MATCH(H566,RAW_c_TEB0187_REV01!B:B,)+1):'RAW_c_TEB0187_REV01'!B11637,)+MATCH(H566,RAW_c_TEB0187_REV01!B:B,),3),INDEX(RAW_c_TEB0187_REV01!B:D,MATCH(H566,RAW_c_TEB0187_REV01!B:B,0),3)),"---"))),"---")</f>
        <v>---</v>
      </c>
      <c r="T566">
        <f>COUNTIF(RAW_c_TEB0187_REV01!B:B,G566)</f>
        <v>1098</v>
      </c>
      <c r="U566" t="str">
        <f t="shared" si="53"/>
        <v>B2B-GND</v>
      </c>
    </row>
    <row r="567" spans="1:21" x14ac:dyDescent="0.25">
      <c r="A567" t="s">
        <v>6150</v>
      </c>
      <c r="B567" t="s">
        <v>39</v>
      </c>
      <c r="C567" t="s">
        <v>5619</v>
      </c>
      <c r="D567" t="s">
        <v>411</v>
      </c>
      <c r="E567" t="s">
        <v>251</v>
      </c>
      <c r="F567" t="str">
        <f t="shared" si="48"/>
        <v>J3-B22</v>
      </c>
      <c r="G567" t="str">
        <f>VLOOKUP(F567,RAW_c_TEB0187_REV01!A:B,2,0)</f>
        <v>HDMI_SDA</v>
      </c>
      <c r="H567" t="str">
        <f t="shared" si="49"/>
        <v>HDMI_SDA</v>
      </c>
      <c r="I567" t="str">
        <f t="shared" si="50"/>
        <v>--</v>
      </c>
      <c r="J567" t="str">
        <f t="shared" si="51"/>
        <v>--</v>
      </c>
      <c r="K567">
        <f>IFERROR(IF(J567="--",IF(G567=H567,VLOOKUP(G567,RAW_c_TEB0187_REV01!L:N,3,0),SUM(VLOOKUP(H567,RAW_c_TEB0187_REV01!L:N,3,0),VLOOKUP(G567,RAW_c_TEB0187_REV01!L:N,3,0))),"---"),"---")</f>
        <v>73.828000000000003</v>
      </c>
      <c r="L567" t="str">
        <f t="shared" si="52"/>
        <v>J3-B22</v>
      </c>
      <c r="M567" t="str">
        <f>IFERROR(IF(
COUNTIF(B2B!H:H,(IF(K567&lt;&gt;"---",IF(INDEX(RAW_c_TEB0187_REV01!B:D,MATCH(H567,RAW_c_TEB0187_REV01!B:B,0),3)=L567,INDEX(
RAW_c_TEB0187_REV01!B:D,MATCH(H567,INDEX(RAW_c_TEB0187_REV01!B:B,MATCH(H567,RAW_c_TEB0187_REV01!B:B,)+1):'RAW_c_TEB0187_REV01'!B11638,)+MATCH(H567,RAW_c_TEB0187_REV01!B:B,),3),INDEX(RAW_c_TEB0187_REV01!B:D,MATCH(H567,RAW_c_TEB0187_REV01!B:B,0),3)),"---")))=1,"---",IF(K567&lt;&gt;"---",IF(INDEX(RAW_c_TEB0187_REV01!B:D,MATCH(H567,RAW_c_TEB0187_REV01!B:B,0),3)=L567,INDEX(
RAW_c_TEB0187_REV01!B:D,MATCH(H567,INDEX(RAW_c_TEB0187_REV01!B:B,MATCH(H567,RAW_c_TEB0187_REV01!B:B,)+1):'RAW_c_TEB0187_REV01'!B11638,)+MATCH(H567,RAW_c_TEB0187_REV01!B:B,),3),INDEX(RAW_c_TEB0187_REV01!B:D,MATCH(H567,RAW_c_TEB0187_REV01!B:B,0),3)),"---")),"---")</f>
        <v>U23-14</v>
      </c>
      <c r="N567" t="str">
        <f>IFERROR(IF(AND(B567="B2B",J567="--"),L567,IF(
COUNTIF(B2B!H:H,(IF(K567&lt;&gt;"---",IF(INDEX(RAW_c_TEB0187_REV01!B:D,MATCH(H567,RAW_c_TEB0187_REV01!B:B,0),3)=L567,INDEX(
RAW_c_TEB0187_REV01!B:D,MATCH(H567,INDEX(RAW_c_TEB0187_REV01!B:B,MATCH(H567,RAW_c_TEB0187_REV01!B:B,)+1):'RAW_c_TEB0187_REV01'!B11638,)+MATCH(H567,RAW_c_TEB0187_REV01!B:B,),3),INDEX(RAW_c_TEB0187_REV01!B:D,MATCH(H567,RAW_c_TEB0187_REV01!B:B,0),3)),"---")))=0,"---",IF(K567&lt;&gt;"---",IF(INDEX(RAW_c_TEB0187_REV01!B:D,MATCH(H567,RAW_c_TEB0187_REV01!B:B,0),3)=L567,INDEX(
RAW_c_TEB0187_REV01!B:D,MATCH(H567,INDEX(RAW_c_TEB0187_REV01!B:B,MATCH(H567,RAW_c_TEB0187_REV01!B:B,)+1):'RAW_c_TEB0187_REV01'!B11638,)+MATCH(H567,RAW_c_TEB0187_REV01!B:B,),3),INDEX(RAW_c_TEB0187_REV01!B:D,MATCH(H567,RAW_c_TEB0187_REV01!B:B,0),3)),"---"))),"---")</f>
        <v>J3-B22</v>
      </c>
      <c r="T567">
        <f>COUNTIF(RAW_c_TEB0187_REV01!B:B,G567)</f>
        <v>3</v>
      </c>
      <c r="U567" t="str">
        <f t="shared" si="53"/>
        <v>B2B-IO</v>
      </c>
    </row>
    <row r="568" spans="1:21" x14ac:dyDescent="0.25">
      <c r="A568" t="s">
        <v>6151</v>
      </c>
      <c r="B568" t="s">
        <v>39</v>
      </c>
      <c r="C568" t="s">
        <v>5619</v>
      </c>
      <c r="D568" t="s">
        <v>411</v>
      </c>
      <c r="E568" t="s">
        <v>252</v>
      </c>
      <c r="F568" t="str">
        <f t="shared" si="48"/>
        <v>J3-B23</v>
      </c>
      <c r="G568" t="str">
        <f>VLOOKUP(F568,RAW_c_TEB0187_REV01!A:B,2,0)</f>
        <v>HDMI_D21</v>
      </c>
      <c r="H568" t="str">
        <f t="shared" si="49"/>
        <v>HDMI_D21</v>
      </c>
      <c r="I568" t="str">
        <f t="shared" si="50"/>
        <v>--</v>
      </c>
      <c r="J568" t="str">
        <f t="shared" si="51"/>
        <v>--</v>
      </c>
      <c r="K568">
        <f>IFERROR(IF(J568="--",IF(G568=H568,VLOOKUP(G568,RAW_c_TEB0187_REV01!L:N,3,0),SUM(VLOOKUP(H568,RAW_c_TEB0187_REV01!L:N,3,0),VLOOKUP(G568,RAW_c_TEB0187_REV01!L:N,3,0))),"---"),"---")</f>
        <v>51.858899999999998</v>
      </c>
      <c r="L568" t="str">
        <f t="shared" si="52"/>
        <v>J3-B23</v>
      </c>
      <c r="M568" t="str">
        <f>IFERROR(IF(
COUNTIF(B2B!H:H,(IF(K568&lt;&gt;"---",IF(INDEX(RAW_c_TEB0187_REV01!B:D,MATCH(H568,RAW_c_TEB0187_REV01!B:B,0),3)=L568,INDEX(
RAW_c_TEB0187_REV01!B:D,MATCH(H568,INDEX(RAW_c_TEB0187_REV01!B:B,MATCH(H568,RAW_c_TEB0187_REV01!B:B,)+1):'RAW_c_TEB0187_REV01'!B11639,)+MATCH(H568,RAW_c_TEB0187_REV01!B:B,),3),INDEX(RAW_c_TEB0187_REV01!B:D,MATCH(H568,RAW_c_TEB0187_REV01!B:B,0),3)),"---")))=1,"---",IF(K568&lt;&gt;"---",IF(INDEX(RAW_c_TEB0187_REV01!B:D,MATCH(H568,RAW_c_TEB0187_REV01!B:B,0),3)=L568,INDEX(
RAW_c_TEB0187_REV01!B:D,MATCH(H568,INDEX(RAW_c_TEB0187_REV01!B:B,MATCH(H568,RAW_c_TEB0187_REV01!B:B,)+1):'RAW_c_TEB0187_REV01'!B11639,)+MATCH(H568,RAW_c_TEB0187_REV01!B:B,),3),INDEX(RAW_c_TEB0187_REV01!B:D,MATCH(H568,RAW_c_TEB0187_REV01!B:B,0),3)),"---")),"---")</f>
        <v>U23-38</v>
      </c>
      <c r="N568" t="str">
        <f>IFERROR(IF(AND(B568="B2B",J568="--"),L568,IF(
COUNTIF(B2B!H:H,(IF(K568&lt;&gt;"---",IF(INDEX(RAW_c_TEB0187_REV01!B:D,MATCH(H568,RAW_c_TEB0187_REV01!B:B,0),3)=L568,INDEX(
RAW_c_TEB0187_REV01!B:D,MATCH(H568,INDEX(RAW_c_TEB0187_REV01!B:B,MATCH(H568,RAW_c_TEB0187_REV01!B:B,)+1):'RAW_c_TEB0187_REV01'!B11639,)+MATCH(H568,RAW_c_TEB0187_REV01!B:B,),3),INDEX(RAW_c_TEB0187_REV01!B:D,MATCH(H568,RAW_c_TEB0187_REV01!B:B,0),3)),"---")))=0,"---",IF(K568&lt;&gt;"---",IF(INDEX(RAW_c_TEB0187_REV01!B:D,MATCH(H568,RAW_c_TEB0187_REV01!B:B,0),3)=L568,INDEX(
RAW_c_TEB0187_REV01!B:D,MATCH(H568,INDEX(RAW_c_TEB0187_REV01!B:B,MATCH(H568,RAW_c_TEB0187_REV01!B:B,)+1):'RAW_c_TEB0187_REV01'!B11639,)+MATCH(H568,RAW_c_TEB0187_REV01!B:B,),3),INDEX(RAW_c_TEB0187_REV01!B:D,MATCH(H568,RAW_c_TEB0187_REV01!B:B,0),3)),"---"))),"---")</f>
        <v>J3-B23</v>
      </c>
      <c r="T568">
        <f>COUNTIF(RAW_c_TEB0187_REV01!B:B,G568)</f>
        <v>2</v>
      </c>
      <c r="U568" t="str">
        <f t="shared" si="53"/>
        <v>B2B-IO</v>
      </c>
    </row>
    <row r="569" spans="1:21" x14ac:dyDescent="0.25">
      <c r="A569" t="s">
        <v>6152</v>
      </c>
      <c r="B569" t="s">
        <v>39</v>
      </c>
      <c r="C569" t="s">
        <v>5619</v>
      </c>
      <c r="D569" t="s">
        <v>411</v>
      </c>
      <c r="E569" t="s">
        <v>253</v>
      </c>
      <c r="F569" t="str">
        <f t="shared" si="48"/>
        <v>J3-B24</v>
      </c>
      <c r="G569" t="str">
        <f>VLOOKUP(F569,RAW_c_TEB0187_REV01!A:B,2,0)</f>
        <v>HDMI_D19</v>
      </c>
      <c r="H569" t="str">
        <f t="shared" si="49"/>
        <v>HDMI_D19</v>
      </c>
      <c r="I569" t="str">
        <f t="shared" si="50"/>
        <v>--</v>
      </c>
      <c r="J569" t="str">
        <f t="shared" si="51"/>
        <v>--</v>
      </c>
      <c r="K569">
        <f>IFERROR(IF(J569="--",IF(G569=H569,VLOOKUP(G569,RAW_c_TEB0187_REV01!L:N,3,0),SUM(VLOOKUP(H569,RAW_c_TEB0187_REV01!L:N,3,0),VLOOKUP(G569,RAW_c_TEB0187_REV01!L:N,3,0))),"---"),"---")</f>
        <v>50.577199999999998</v>
      </c>
      <c r="L569" t="str">
        <f t="shared" si="52"/>
        <v>J3-B24</v>
      </c>
      <c r="M569" t="str">
        <f>IFERROR(IF(
COUNTIF(B2B!H:H,(IF(K569&lt;&gt;"---",IF(INDEX(RAW_c_TEB0187_REV01!B:D,MATCH(H569,RAW_c_TEB0187_REV01!B:B,0),3)=L569,INDEX(
RAW_c_TEB0187_REV01!B:D,MATCH(H569,INDEX(RAW_c_TEB0187_REV01!B:B,MATCH(H569,RAW_c_TEB0187_REV01!B:B,)+1):'RAW_c_TEB0187_REV01'!B11640,)+MATCH(H569,RAW_c_TEB0187_REV01!B:B,),3),INDEX(RAW_c_TEB0187_REV01!B:D,MATCH(H569,RAW_c_TEB0187_REV01!B:B,0),3)),"---")))=1,"---",IF(K569&lt;&gt;"---",IF(INDEX(RAW_c_TEB0187_REV01!B:D,MATCH(H569,RAW_c_TEB0187_REV01!B:B,0),3)=L569,INDEX(
RAW_c_TEB0187_REV01!B:D,MATCH(H569,INDEX(RAW_c_TEB0187_REV01!B:B,MATCH(H569,RAW_c_TEB0187_REV01!B:B,)+1):'RAW_c_TEB0187_REV01'!B11640,)+MATCH(H569,RAW_c_TEB0187_REV01!B:B,),3),INDEX(RAW_c_TEB0187_REV01!B:D,MATCH(H569,RAW_c_TEB0187_REV01!B:B,0),3)),"---")),"---")</f>
        <v>U23-40</v>
      </c>
      <c r="N569" t="str">
        <f>IFERROR(IF(AND(B569="B2B",J569="--"),L569,IF(
COUNTIF(B2B!H:H,(IF(K569&lt;&gt;"---",IF(INDEX(RAW_c_TEB0187_REV01!B:D,MATCH(H569,RAW_c_TEB0187_REV01!B:B,0),3)=L569,INDEX(
RAW_c_TEB0187_REV01!B:D,MATCH(H569,INDEX(RAW_c_TEB0187_REV01!B:B,MATCH(H569,RAW_c_TEB0187_REV01!B:B,)+1):'RAW_c_TEB0187_REV01'!B11640,)+MATCH(H569,RAW_c_TEB0187_REV01!B:B,),3),INDEX(RAW_c_TEB0187_REV01!B:D,MATCH(H569,RAW_c_TEB0187_REV01!B:B,0),3)),"---")))=0,"---",IF(K569&lt;&gt;"---",IF(INDEX(RAW_c_TEB0187_REV01!B:D,MATCH(H569,RAW_c_TEB0187_REV01!B:B,0),3)=L569,INDEX(
RAW_c_TEB0187_REV01!B:D,MATCH(H569,INDEX(RAW_c_TEB0187_REV01!B:B,MATCH(H569,RAW_c_TEB0187_REV01!B:B,)+1):'RAW_c_TEB0187_REV01'!B11640,)+MATCH(H569,RAW_c_TEB0187_REV01!B:B,),3),INDEX(RAW_c_TEB0187_REV01!B:D,MATCH(H569,RAW_c_TEB0187_REV01!B:B,0),3)),"---"))),"---")</f>
        <v>J3-B24</v>
      </c>
      <c r="T569">
        <f>COUNTIF(RAW_c_TEB0187_REV01!B:B,G569)</f>
        <v>2</v>
      </c>
      <c r="U569" t="str">
        <f t="shared" si="53"/>
        <v>B2B-IO</v>
      </c>
    </row>
    <row r="570" spans="1:21" x14ac:dyDescent="0.25">
      <c r="A570" t="s">
        <v>6153</v>
      </c>
      <c r="B570" t="s">
        <v>39</v>
      </c>
      <c r="C570" t="s">
        <v>5619</v>
      </c>
      <c r="D570" t="s">
        <v>411</v>
      </c>
      <c r="E570" t="s">
        <v>254</v>
      </c>
      <c r="F570" t="str">
        <f t="shared" si="48"/>
        <v>J3-B25</v>
      </c>
      <c r="G570" t="str">
        <f>VLOOKUP(F570,RAW_c_TEB0187_REV01!A:B,2,0)</f>
        <v>HDMI_D17</v>
      </c>
      <c r="H570" t="str">
        <f t="shared" si="49"/>
        <v>HDMI_D17</v>
      </c>
      <c r="I570" t="str">
        <f t="shared" si="50"/>
        <v>--</v>
      </c>
      <c r="J570" t="str">
        <f t="shared" si="51"/>
        <v>--</v>
      </c>
      <c r="K570">
        <f>IFERROR(IF(J570="--",IF(G570=H570,VLOOKUP(G570,RAW_c_TEB0187_REV01!L:N,3,0),SUM(VLOOKUP(H570,RAW_c_TEB0187_REV01!L:N,3,0),VLOOKUP(G570,RAW_c_TEB0187_REV01!L:N,3,0))),"---"),"---")</f>
        <v>49.168199999999999</v>
      </c>
      <c r="L570" t="str">
        <f t="shared" si="52"/>
        <v>J3-B25</v>
      </c>
      <c r="M570" t="str">
        <f>IFERROR(IF(
COUNTIF(B2B!H:H,(IF(K570&lt;&gt;"---",IF(INDEX(RAW_c_TEB0187_REV01!B:D,MATCH(H570,RAW_c_TEB0187_REV01!B:B,0),3)=L570,INDEX(
RAW_c_TEB0187_REV01!B:D,MATCH(H570,INDEX(RAW_c_TEB0187_REV01!B:B,MATCH(H570,RAW_c_TEB0187_REV01!B:B,)+1):'RAW_c_TEB0187_REV01'!B11641,)+MATCH(H570,RAW_c_TEB0187_REV01!B:B,),3),INDEX(RAW_c_TEB0187_REV01!B:D,MATCH(H570,RAW_c_TEB0187_REV01!B:B,0),3)),"---")))=1,"---",IF(K570&lt;&gt;"---",IF(INDEX(RAW_c_TEB0187_REV01!B:D,MATCH(H570,RAW_c_TEB0187_REV01!B:B,0),3)=L570,INDEX(
RAW_c_TEB0187_REV01!B:D,MATCH(H570,INDEX(RAW_c_TEB0187_REV01!B:B,MATCH(H570,RAW_c_TEB0187_REV01!B:B,)+1):'RAW_c_TEB0187_REV01'!B11641,)+MATCH(H570,RAW_c_TEB0187_REV01!B:B,),3),INDEX(RAW_c_TEB0187_REV01!B:D,MATCH(H570,RAW_c_TEB0187_REV01!B:B,0),3)),"---")),"---")</f>
        <v>U23-42</v>
      </c>
      <c r="N570" t="str">
        <f>IFERROR(IF(AND(B570="B2B",J570="--"),L570,IF(
COUNTIF(B2B!H:H,(IF(K570&lt;&gt;"---",IF(INDEX(RAW_c_TEB0187_REV01!B:D,MATCH(H570,RAW_c_TEB0187_REV01!B:B,0),3)=L570,INDEX(
RAW_c_TEB0187_REV01!B:D,MATCH(H570,INDEX(RAW_c_TEB0187_REV01!B:B,MATCH(H570,RAW_c_TEB0187_REV01!B:B,)+1):'RAW_c_TEB0187_REV01'!B11641,)+MATCH(H570,RAW_c_TEB0187_REV01!B:B,),3),INDEX(RAW_c_TEB0187_REV01!B:D,MATCH(H570,RAW_c_TEB0187_REV01!B:B,0),3)),"---")))=0,"---",IF(K570&lt;&gt;"---",IF(INDEX(RAW_c_TEB0187_REV01!B:D,MATCH(H570,RAW_c_TEB0187_REV01!B:B,0),3)=L570,INDEX(
RAW_c_TEB0187_REV01!B:D,MATCH(H570,INDEX(RAW_c_TEB0187_REV01!B:B,MATCH(H570,RAW_c_TEB0187_REV01!B:B,)+1):'RAW_c_TEB0187_REV01'!B11641,)+MATCH(H570,RAW_c_TEB0187_REV01!B:B,),3),INDEX(RAW_c_TEB0187_REV01!B:D,MATCH(H570,RAW_c_TEB0187_REV01!B:B,0),3)),"---"))),"---")</f>
        <v>J3-B25</v>
      </c>
      <c r="T570">
        <f>COUNTIF(RAW_c_TEB0187_REV01!B:B,G570)</f>
        <v>2</v>
      </c>
      <c r="U570" t="str">
        <f t="shared" si="53"/>
        <v>B2B-IO</v>
      </c>
    </row>
    <row r="571" spans="1:21" x14ac:dyDescent="0.25">
      <c r="A571" t="s">
        <v>6154</v>
      </c>
      <c r="B571" t="s">
        <v>39</v>
      </c>
      <c r="C571" t="s">
        <v>5619</v>
      </c>
      <c r="D571" t="s">
        <v>411</v>
      </c>
      <c r="E571" t="s">
        <v>255</v>
      </c>
      <c r="F571" t="str">
        <f t="shared" si="48"/>
        <v>J3-B26</v>
      </c>
      <c r="G571" t="str">
        <f>VLOOKUP(F571,RAW_c_TEB0187_REV01!A:B,2,0)</f>
        <v>HDMI_SCL</v>
      </c>
      <c r="H571" t="str">
        <f t="shared" si="49"/>
        <v>HDMI_SCL</v>
      </c>
      <c r="I571" t="str">
        <f t="shared" si="50"/>
        <v>--</v>
      </c>
      <c r="J571" t="str">
        <f t="shared" si="51"/>
        <v>--</v>
      </c>
      <c r="K571">
        <f>IFERROR(IF(J571="--",IF(G571=H571,VLOOKUP(G571,RAW_c_TEB0187_REV01!L:N,3,0),SUM(VLOOKUP(H571,RAW_c_TEB0187_REV01!L:N,3,0),VLOOKUP(G571,RAW_c_TEB0187_REV01!L:N,3,0))),"---"),"---")</f>
        <v>67.593699999999998</v>
      </c>
      <c r="L571" t="str">
        <f t="shared" si="52"/>
        <v>J3-B26</v>
      </c>
      <c r="M571" t="str">
        <f>IFERROR(IF(
COUNTIF(B2B!H:H,(IF(K571&lt;&gt;"---",IF(INDEX(RAW_c_TEB0187_REV01!B:D,MATCH(H571,RAW_c_TEB0187_REV01!B:B,0),3)=L571,INDEX(
RAW_c_TEB0187_REV01!B:D,MATCH(H571,INDEX(RAW_c_TEB0187_REV01!B:B,MATCH(H571,RAW_c_TEB0187_REV01!B:B,)+1):'RAW_c_TEB0187_REV01'!B11642,)+MATCH(H571,RAW_c_TEB0187_REV01!B:B,),3),INDEX(RAW_c_TEB0187_REV01!B:D,MATCH(H571,RAW_c_TEB0187_REV01!B:B,0),3)),"---")))=1,"---",IF(K571&lt;&gt;"---",IF(INDEX(RAW_c_TEB0187_REV01!B:D,MATCH(H571,RAW_c_TEB0187_REV01!B:B,0),3)=L571,INDEX(
RAW_c_TEB0187_REV01!B:D,MATCH(H571,INDEX(RAW_c_TEB0187_REV01!B:B,MATCH(H571,RAW_c_TEB0187_REV01!B:B,)+1):'RAW_c_TEB0187_REV01'!B11642,)+MATCH(H571,RAW_c_TEB0187_REV01!B:B,),3),INDEX(RAW_c_TEB0187_REV01!B:D,MATCH(H571,RAW_c_TEB0187_REV01!B:B,0),3)),"---")),"---")</f>
        <v>U23-15</v>
      </c>
      <c r="N571" t="str">
        <f>IFERROR(IF(AND(B571="B2B",J571="--"),L571,IF(
COUNTIF(B2B!H:H,(IF(K571&lt;&gt;"---",IF(INDEX(RAW_c_TEB0187_REV01!B:D,MATCH(H571,RAW_c_TEB0187_REV01!B:B,0),3)=L571,INDEX(
RAW_c_TEB0187_REV01!B:D,MATCH(H571,INDEX(RAW_c_TEB0187_REV01!B:B,MATCH(H571,RAW_c_TEB0187_REV01!B:B,)+1):'RAW_c_TEB0187_REV01'!B11642,)+MATCH(H571,RAW_c_TEB0187_REV01!B:B,),3),INDEX(RAW_c_TEB0187_REV01!B:D,MATCH(H571,RAW_c_TEB0187_REV01!B:B,0),3)),"---")))=0,"---",IF(K571&lt;&gt;"---",IF(INDEX(RAW_c_TEB0187_REV01!B:D,MATCH(H571,RAW_c_TEB0187_REV01!B:B,0),3)=L571,INDEX(
RAW_c_TEB0187_REV01!B:D,MATCH(H571,INDEX(RAW_c_TEB0187_REV01!B:B,MATCH(H571,RAW_c_TEB0187_REV01!B:B,)+1):'RAW_c_TEB0187_REV01'!B11642,)+MATCH(H571,RAW_c_TEB0187_REV01!B:B,),3),INDEX(RAW_c_TEB0187_REV01!B:D,MATCH(H571,RAW_c_TEB0187_REV01!B:B,0),3)),"---"))),"---")</f>
        <v>J3-B26</v>
      </c>
      <c r="T571">
        <f>COUNTIF(RAW_c_TEB0187_REV01!B:B,G571)</f>
        <v>3</v>
      </c>
      <c r="U571" t="str">
        <f t="shared" si="53"/>
        <v>B2B-IO</v>
      </c>
    </row>
    <row r="572" spans="1:21" x14ac:dyDescent="0.25">
      <c r="A572" t="s">
        <v>6155</v>
      </c>
      <c r="B572" t="s">
        <v>39</v>
      </c>
      <c r="C572" t="s">
        <v>433</v>
      </c>
      <c r="D572" t="s">
        <v>411</v>
      </c>
      <c r="E572" t="s">
        <v>256</v>
      </c>
      <c r="F572" t="str">
        <f t="shared" si="48"/>
        <v>J3-B27</v>
      </c>
      <c r="G572" t="str">
        <f>VLOOKUP(F572,RAW_c_TEB0187_REV01!A:B,2,0)</f>
        <v>GND</v>
      </c>
      <c r="H572" t="str">
        <f t="shared" si="49"/>
        <v>GND</v>
      </c>
      <c r="I572" t="str">
        <f t="shared" si="50"/>
        <v>--</v>
      </c>
      <c r="J572" t="str">
        <f t="shared" si="51"/>
        <v>---</v>
      </c>
      <c r="K572" t="str">
        <f>IFERROR(IF(J572="--",IF(G572=H572,VLOOKUP(G572,RAW_c_TEB0187_REV01!L:N,3,0),SUM(VLOOKUP(H572,RAW_c_TEB0187_REV01!L:N,3,0),VLOOKUP(G572,RAW_c_TEB0187_REV01!L:N,3,0))),"---"),"---")</f>
        <v>---</v>
      </c>
      <c r="L572" t="str">
        <f t="shared" si="52"/>
        <v>J3-B27</v>
      </c>
      <c r="M572" t="str">
        <f>IFERROR(IF(
COUNTIF(B2B!H:H,(IF(K572&lt;&gt;"---",IF(INDEX(RAW_c_TEB0187_REV01!B:D,MATCH(H572,RAW_c_TEB0187_REV01!B:B,0),3)=L572,INDEX(
RAW_c_TEB0187_REV01!B:D,MATCH(H572,INDEX(RAW_c_TEB0187_REV01!B:B,MATCH(H572,RAW_c_TEB0187_REV01!B:B,)+1):'RAW_c_TEB0187_REV01'!B11643,)+MATCH(H572,RAW_c_TEB0187_REV01!B:B,),3),INDEX(RAW_c_TEB0187_REV01!B:D,MATCH(H572,RAW_c_TEB0187_REV01!B:B,0),3)),"---")))=1,"---",IF(K572&lt;&gt;"---",IF(INDEX(RAW_c_TEB0187_REV01!B:D,MATCH(H572,RAW_c_TEB0187_REV01!B:B,0),3)=L572,INDEX(
RAW_c_TEB0187_REV01!B:D,MATCH(H572,INDEX(RAW_c_TEB0187_REV01!B:B,MATCH(H572,RAW_c_TEB0187_REV01!B:B,)+1):'RAW_c_TEB0187_REV01'!B11643,)+MATCH(H572,RAW_c_TEB0187_REV01!B:B,),3),INDEX(RAW_c_TEB0187_REV01!B:D,MATCH(H572,RAW_c_TEB0187_REV01!B:B,0),3)),"---")),"---")</f>
        <v>---</v>
      </c>
      <c r="N572" t="str">
        <f>IFERROR(IF(AND(B572="B2B",J572="--"),L572,IF(
COUNTIF(B2B!H:H,(IF(K572&lt;&gt;"---",IF(INDEX(RAW_c_TEB0187_REV01!B:D,MATCH(H572,RAW_c_TEB0187_REV01!B:B,0),3)=L572,INDEX(
RAW_c_TEB0187_REV01!B:D,MATCH(H572,INDEX(RAW_c_TEB0187_REV01!B:B,MATCH(H572,RAW_c_TEB0187_REV01!B:B,)+1):'RAW_c_TEB0187_REV01'!B11643,)+MATCH(H572,RAW_c_TEB0187_REV01!B:B,),3),INDEX(RAW_c_TEB0187_REV01!B:D,MATCH(H572,RAW_c_TEB0187_REV01!B:B,0),3)),"---")))=0,"---",IF(K572&lt;&gt;"---",IF(INDEX(RAW_c_TEB0187_REV01!B:D,MATCH(H572,RAW_c_TEB0187_REV01!B:B,0),3)=L572,INDEX(
RAW_c_TEB0187_REV01!B:D,MATCH(H572,INDEX(RAW_c_TEB0187_REV01!B:B,MATCH(H572,RAW_c_TEB0187_REV01!B:B,)+1):'RAW_c_TEB0187_REV01'!B11643,)+MATCH(H572,RAW_c_TEB0187_REV01!B:B,),3),INDEX(RAW_c_TEB0187_REV01!B:D,MATCH(H572,RAW_c_TEB0187_REV01!B:B,0),3)),"---"))),"---")</f>
        <v>---</v>
      </c>
      <c r="T572">
        <f>COUNTIF(RAW_c_TEB0187_REV01!B:B,G572)</f>
        <v>1098</v>
      </c>
      <c r="U572" t="str">
        <f t="shared" si="53"/>
        <v>B2B-GND</v>
      </c>
    </row>
    <row r="573" spans="1:21" x14ac:dyDescent="0.25">
      <c r="A573" t="s">
        <v>6156</v>
      </c>
      <c r="B573" t="s">
        <v>39</v>
      </c>
      <c r="C573" t="s">
        <v>5619</v>
      </c>
      <c r="D573" t="s">
        <v>411</v>
      </c>
      <c r="E573" t="s">
        <v>257</v>
      </c>
      <c r="F573" t="str">
        <f t="shared" si="48"/>
        <v>J3-B28</v>
      </c>
      <c r="G573" t="str">
        <f>VLOOKUP(F573,RAW_c_TEB0187_REV01!A:B,2,0)</f>
        <v>HDMI_D1</v>
      </c>
      <c r="H573" t="str">
        <f t="shared" si="49"/>
        <v>HDMI_D1</v>
      </c>
      <c r="I573" t="str">
        <f t="shared" si="50"/>
        <v>--</v>
      </c>
      <c r="J573" t="str">
        <f t="shared" si="51"/>
        <v>--</v>
      </c>
      <c r="K573">
        <f>IFERROR(IF(J573="--",IF(G573=H573,VLOOKUP(G573,RAW_c_TEB0187_REV01!L:N,3,0),SUM(VLOOKUP(H573,RAW_c_TEB0187_REV01!L:N,3,0),VLOOKUP(G573,RAW_c_TEB0187_REV01!L:N,3,0))),"---"),"---")</f>
        <v>47.343400000000003</v>
      </c>
      <c r="L573" t="str">
        <f t="shared" si="52"/>
        <v>J3-B28</v>
      </c>
      <c r="M573" t="str">
        <f>IFERROR(IF(
COUNTIF(B2B!H:H,(IF(K573&lt;&gt;"---",IF(INDEX(RAW_c_TEB0187_REV01!B:D,MATCH(H573,RAW_c_TEB0187_REV01!B:B,0),3)=L573,INDEX(
RAW_c_TEB0187_REV01!B:D,MATCH(H573,INDEX(RAW_c_TEB0187_REV01!B:B,MATCH(H573,RAW_c_TEB0187_REV01!B:B,)+1):'RAW_c_TEB0187_REV01'!B11644,)+MATCH(H573,RAW_c_TEB0187_REV01!B:B,),3),INDEX(RAW_c_TEB0187_REV01!B:D,MATCH(H573,RAW_c_TEB0187_REV01!B:B,0),3)),"---")))=1,"---",IF(K573&lt;&gt;"---",IF(INDEX(RAW_c_TEB0187_REV01!B:D,MATCH(H573,RAW_c_TEB0187_REV01!B:B,0),3)=L573,INDEX(
RAW_c_TEB0187_REV01!B:D,MATCH(H573,INDEX(RAW_c_TEB0187_REV01!B:B,MATCH(H573,RAW_c_TEB0187_REV01!B:B,)+1):'RAW_c_TEB0187_REV01'!B11644,)+MATCH(H573,RAW_c_TEB0187_REV01!B:B,),3),INDEX(RAW_c_TEB0187_REV01!B:D,MATCH(H573,RAW_c_TEB0187_REV01!B:B,0),3)),"---")),"---")</f>
        <v>U23-62</v>
      </c>
      <c r="N573" t="str">
        <f>IFERROR(IF(AND(B573="B2B",J573="--"),L573,IF(
COUNTIF(B2B!H:H,(IF(K573&lt;&gt;"---",IF(INDEX(RAW_c_TEB0187_REV01!B:D,MATCH(H573,RAW_c_TEB0187_REV01!B:B,0),3)=L573,INDEX(
RAW_c_TEB0187_REV01!B:D,MATCH(H573,INDEX(RAW_c_TEB0187_REV01!B:B,MATCH(H573,RAW_c_TEB0187_REV01!B:B,)+1):'RAW_c_TEB0187_REV01'!B11644,)+MATCH(H573,RAW_c_TEB0187_REV01!B:B,),3),INDEX(RAW_c_TEB0187_REV01!B:D,MATCH(H573,RAW_c_TEB0187_REV01!B:B,0),3)),"---")))=0,"---",IF(K573&lt;&gt;"---",IF(INDEX(RAW_c_TEB0187_REV01!B:D,MATCH(H573,RAW_c_TEB0187_REV01!B:B,0),3)=L573,INDEX(
RAW_c_TEB0187_REV01!B:D,MATCH(H573,INDEX(RAW_c_TEB0187_REV01!B:B,MATCH(H573,RAW_c_TEB0187_REV01!B:B,)+1):'RAW_c_TEB0187_REV01'!B11644,)+MATCH(H573,RAW_c_TEB0187_REV01!B:B,),3),INDEX(RAW_c_TEB0187_REV01!B:D,MATCH(H573,RAW_c_TEB0187_REV01!B:B,0),3)),"---"))),"---")</f>
        <v>J3-B28</v>
      </c>
      <c r="T573">
        <f>COUNTIF(RAW_c_TEB0187_REV01!B:B,G573)</f>
        <v>2</v>
      </c>
      <c r="U573" t="str">
        <f t="shared" si="53"/>
        <v>B2B-IO</v>
      </c>
    </row>
    <row r="574" spans="1:21" x14ac:dyDescent="0.25">
      <c r="A574" t="s">
        <v>6157</v>
      </c>
      <c r="B574" t="s">
        <v>39</v>
      </c>
      <c r="C574" t="s">
        <v>5619</v>
      </c>
      <c r="D574" t="s">
        <v>411</v>
      </c>
      <c r="E574" t="s">
        <v>258</v>
      </c>
      <c r="F574" t="str">
        <f t="shared" si="48"/>
        <v>J3-B29</v>
      </c>
      <c r="G574" t="str">
        <f>VLOOKUP(F574,RAW_c_TEB0187_REV01!A:B,2,0)</f>
        <v>HDMI_DE</v>
      </c>
      <c r="H574" t="str">
        <f t="shared" si="49"/>
        <v>HDMI_DE</v>
      </c>
      <c r="I574" t="str">
        <f t="shared" si="50"/>
        <v>--</v>
      </c>
      <c r="J574" t="str">
        <f t="shared" si="51"/>
        <v>--</v>
      </c>
      <c r="K574">
        <f>IFERROR(IF(J574="--",IF(G574=H574,VLOOKUP(G574,RAW_c_TEB0187_REV01!L:N,3,0),SUM(VLOOKUP(H574,RAW_c_TEB0187_REV01!L:N,3,0),VLOOKUP(G574,RAW_c_TEB0187_REV01!L:N,3,0))),"---"),"---")</f>
        <v>52.417099999999998</v>
      </c>
      <c r="L574" t="str">
        <f t="shared" si="52"/>
        <v>J3-B29</v>
      </c>
      <c r="M574" t="str">
        <f>IFERROR(IF(
COUNTIF(B2B!H:H,(IF(K574&lt;&gt;"---",IF(INDEX(RAW_c_TEB0187_REV01!B:D,MATCH(H574,RAW_c_TEB0187_REV01!B:B,0),3)=L574,INDEX(
RAW_c_TEB0187_REV01!B:D,MATCH(H574,INDEX(RAW_c_TEB0187_REV01!B:B,MATCH(H574,RAW_c_TEB0187_REV01!B:B,)+1):'RAW_c_TEB0187_REV01'!B11645,)+MATCH(H574,RAW_c_TEB0187_REV01!B:B,),3),INDEX(RAW_c_TEB0187_REV01!B:D,MATCH(H574,RAW_c_TEB0187_REV01!B:B,0),3)),"---")))=1,"---",IF(K574&lt;&gt;"---",IF(INDEX(RAW_c_TEB0187_REV01!B:D,MATCH(H574,RAW_c_TEB0187_REV01!B:B,0),3)=L574,INDEX(
RAW_c_TEB0187_REV01!B:D,MATCH(H574,INDEX(RAW_c_TEB0187_REV01!B:B,MATCH(H574,RAW_c_TEB0187_REV01!B:B,)+1):'RAW_c_TEB0187_REV01'!B11645,)+MATCH(H574,RAW_c_TEB0187_REV01!B:B,),3),INDEX(RAW_c_TEB0187_REV01!B:D,MATCH(H574,RAW_c_TEB0187_REV01!B:B,0),3)),"---")),"---")</f>
        <v>U23-2</v>
      </c>
      <c r="N574" t="str">
        <f>IFERROR(IF(AND(B574="B2B",J574="--"),L574,IF(
COUNTIF(B2B!H:H,(IF(K574&lt;&gt;"---",IF(INDEX(RAW_c_TEB0187_REV01!B:D,MATCH(H574,RAW_c_TEB0187_REV01!B:B,0),3)=L574,INDEX(
RAW_c_TEB0187_REV01!B:D,MATCH(H574,INDEX(RAW_c_TEB0187_REV01!B:B,MATCH(H574,RAW_c_TEB0187_REV01!B:B,)+1):'RAW_c_TEB0187_REV01'!B11645,)+MATCH(H574,RAW_c_TEB0187_REV01!B:B,),3),INDEX(RAW_c_TEB0187_REV01!B:D,MATCH(H574,RAW_c_TEB0187_REV01!B:B,0),3)),"---")))=0,"---",IF(K574&lt;&gt;"---",IF(INDEX(RAW_c_TEB0187_REV01!B:D,MATCH(H574,RAW_c_TEB0187_REV01!B:B,0),3)=L574,INDEX(
RAW_c_TEB0187_REV01!B:D,MATCH(H574,INDEX(RAW_c_TEB0187_REV01!B:B,MATCH(H574,RAW_c_TEB0187_REV01!B:B,)+1):'RAW_c_TEB0187_REV01'!B11645,)+MATCH(H574,RAW_c_TEB0187_REV01!B:B,),3),INDEX(RAW_c_TEB0187_REV01!B:D,MATCH(H574,RAW_c_TEB0187_REV01!B:B,0),3)),"---"))),"---")</f>
        <v>J3-B29</v>
      </c>
      <c r="T574">
        <f>COUNTIF(RAW_c_TEB0187_REV01!B:B,G574)</f>
        <v>2</v>
      </c>
      <c r="U574" t="str">
        <f t="shared" si="53"/>
        <v>B2B-IO</v>
      </c>
    </row>
    <row r="575" spans="1:21" x14ac:dyDescent="0.25">
      <c r="A575" t="s">
        <v>6158</v>
      </c>
      <c r="B575" t="s">
        <v>39</v>
      </c>
      <c r="C575" t="s">
        <v>5619</v>
      </c>
      <c r="D575" t="s">
        <v>411</v>
      </c>
      <c r="E575" t="s">
        <v>259</v>
      </c>
      <c r="F575" t="str">
        <f t="shared" si="48"/>
        <v>J3-B30</v>
      </c>
      <c r="G575" t="str">
        <f>VLOOKUP(F575,RAW_c_TEB0187_REV01!A:B,2,0)</f>
        <v>HDMI_VS</v>
      </c>
      <c r="H575" t="str">
        <f t="shared" si="49"/>
        <v>HDMI_VS</v>
      </c>
      <c r="I575" t="str">
        <f t="shared" si="50"/>
        <v>--</v>
      </c>
      <c r="J575" t="str">
        <f t="shared" si="51"/>
        <v>--</v>
      </c>
      <c r="K575">
        <f>IFERROR(IF(J575="--",IF(G575=H575,VLOOKUP(G575,RAW_c_TEB0187_REV01!L:N,3,0),SUM(VLOOKUP(H575,RAW_c_TEB0187_REV01!L:N,3,0),VLOOKUP(G575,RAW_c_TEB0187_REV01!L:N,3,0))),"---"),"---")</f>
        <v>54.244999999999997</v>
      </c>
      <c r="L575" t="str">
        <f t="shared" si="52"/>
        <v>J3-B30</v>
      </c>
      <c r="M575" t="str">
        <f>IFERROR(IF(
COUNTIF(B2B!H:H,(IF(K575&lt;&gt;"---",IF(INDEX(RAW_c_TEB0187_REV01!B:D,MATCH(H575,RAW_c_TEB0187_REV01!B:B,0),3)=L575,INDEX(
RAW_c_TEB0187_REV01!B:D,MATCH(H575,INDEX(RAW_c_TEB0187_REV01!B:B,MATCH(H575,RAW_c_TEB0187_REV01!B:B,)+1):'RAW_c_TEB0187_REV01'!B11646,)+MATCH(H575,RAW_c_TEB0187_REV01!B:B,),3),INDEX(RAW_c_TEB0187_REV01!B:D,MATCH(H575,RAW_c_TEB0187_REV01!B:B,0),3)),"---")))=1,"---",IF(K575&lt;&gt;"---",IF(INDEX(RAW_c_TEB0187_REV01!B:D,MATCH(H575,RAW_c_TEB0187_REV01!B:B,0),3)=L575,INDEX(
RAW_c_TEB0187_REV01!B:D,MATCH(H575,INDEX(RAW_c_TEB0187_REV01!B:B,MATCH(H575,RAW_c_TEB0187_REV01!B:B,)+1):'RAW_c_TEB0187_REV01'!B11646,)+MATCH(H575,RAW_c_TEB0187_REV01!B:B,),3),INDEX(RAW_c_TEB0187_REV01!B:D,MATCH(H575,RAW_c_TEB0187_REV01!B:B,0),3)),"---")),"---")</f>
        <v>U23-5</v>
      </c>
      <c r="N575" t="str">
        <f>IFERROR(IF(AND(B575="B2B",J575="--"),L575,IF(
COUNTIF(B2B!H:H,(IF(K575&lt;&gt;"---",IF(INDEX(RAW_c_TEB0187_REV01!B:D,MATCH(H575,RAW_c_TEB0187_REV01!B:B,0),3)=L575,INDEX(
RAW_c_TEB0187_REV01!B:D,MATCH(H575,INDEX(RAW_c_TEB0187_REV01!B:B,MATCH(H575,RAW_c_TEB0187_REV01!B:B,)+1):'RAW_c_TEB0187_REV01'!B11646,)+MATCH(H575,RAW_c_TEB0187_REV01!B:B,),3),INDEX(RAW_c_TEB0187_REV01!B:D,MATCH(H575,RAW_c_TEB0187_REV01!B:B,0),3)),"---")))=0,"---",IF(K575&lt;&gt;"---",IF(INDEX(RAW_c_TEB0187_REV01!B:D,MATCH(H575,RAW_c_TEB0187_REV01!B:B,0),3)=L575,INDEX(
RAW_c_TEB0187_REV01!B:D,MATCH(H575,INDEX(RAW_c_TEB0187_REV01!B:B,MATCH(H575,RAW_c_TEB0187_REV01!B:B,)+1):'RAW_c_TEB0187_REV01'!B11646,)+MATCH(H575,RAW_c_TEB0187_REV01!B:B,),3),INDEX(RAW_c_TEB0187_REV01!B:D,MATCH(H575,RAW_c_TEB0187_REV01!B:B,0),3)),"---"))),"---")</f>
        <v>J3-B30</v>
      </c>
      <c r="T575">
        <f>COUNTIF(RAW_c_TEB0187_REV01!B:B,G575)</f>
        <v>2</v>
      </c>
      <c r="U575" t="str">
        <f t="shared" si="53"/>
        <v>B2B-IO</v>
      </c>
    </row>
    <row r="576" spans="1:21" x14ac:dyDescent="0.25">
      <c r="A576" t="s">
        <v>6159</v>
      </c>
      <c r="B576" t="s">
        <v>39</v>
      </c>
      <c r="C576" t="s">
        <v>5619</v>
      </c>
      <c r="D576" t="s">
        <v>411</v>
      </c>
      <c r="E576" t="s">
        <v>260</v>
      </c>
      <c r="F576" t="str">
        <f t="shared" si="48"/>
        <v>J3-B31</v>
      </c>
      <c r="G576" t="str">
        <f>VLOOKUP(F576,RAW_c_TEB0187_REV01!A:B,2,0)</f>
        <v>NetJ3_B31</v>
      </c>
      <c r="H576" t="str">
        <f t="shared" si="49"/>
        <v>NetJ3_B31</v>
      </c>
      <c r="I576" t="str">
        <f t="shared" si="50"/>
        <v>--</v>
      </c>
      <c r="J576" t="str">
        <f t="shared" si="51"/>
        <v>--</v>
      </c>
      <c r="K576" t="str">
        <f>IFERROR(IF(J576="--",IF(G576=H576,VLOOKUP(G576,RAW_c_TEB0187_REV01!L:N,3,0),SUM(VLOOKUP(H576,RAW_c_TEB0187_REV01!L:N,3,0),VLOOKUP(G576,RAW_c_TEB0187_REV01!L:N,3,0))),"---"),"---")</f>
        <v>---</v>
      </c>
      <c r="L576" t="str">
        <f t="shared" si="52"/>
        <v>J3-B31</v>
      </c>
      <c r="M576" t="str">
        <f>IFERROR(IF(
COUNTIF(B2B!H:H,(IF(K576&lt;&gt;"---",IF(INDEX(RAW_c_TEB0187_REV01!B:D,MATCH(H576,RAW_c_TEB0187_REV01!B:B,0),3)=L576,INDEX(
RAW_c_TEB0187_REV01!B:D,MATCH(H576,INDEX(RAW_c_TEB0187_REV01!B:B,MATCH(H576,RAW_c_TEB0187_REV01!B:B,)+1):'RAW_c_TEB0187_REV01'!B11647,)+MATCH(H576,RAW_c_TEB0187_REV01!B:B,),3),INDEX(RAW_c_TEB0187_REV01!B:D,MATCH(H576,RAW_c_TEB0187_REV01!B:B,0),3)),"---")))=1,"---",IF(K576&lt;&gt;"---",IF(INDEX(RAW_c_TEB0187_REV01!B:D,MATCH(H576,RAW_c_TEB0187_REV01!B:B,0),3)=L576,INDEX(
RAW_c_TEB0187_REV01!B:D,MATCH(H576,INDEX(RAW_c_TEB0187_REV01!B:B,MATCH(H576,RAW_c_TEB0187_REV01!B:B,)+1):'RAW_c_TEB0187_REV01'!B11647,)+MATCH(H576,RAW_c_TEB0187_REV01!B:B,),3),INDEX(RAW_c_TEB0187_REV01!B:D,MATCH(H576,RAW_c_TEB0187_REV01!B:B,0),3)),"---")),"---")</f>
        <v>---</v>
      </c>
      <c r="N576" t="str">
        <f>IFERROR(IF(AND(B576="B2B",J576="--"),L576,IF(
COUNTIF(B2B!H:H,(IF(K576&lt;&gt;"---",IF(INDEX(RAW_c_TEB0187_REV01!B:D,MATCH(H576,RAW_c_TEB0187_REV01!B:B,0),3)=L576,INDEX(
RAW_c_TEB0187_REV01!B:D,MATCH(H576,INDEX(RAW_c_TEB0187_REV01!B:B,MATCH(H576,RAW_c_TEB0187_REV01!B:B,)+1):'RAW_c_TEB0187_REV01'!B11647,)+MATCH(H576,RAW_c_TEB0187_REV01!B:B,),3),INDEX(RAW_c_TEB0187_REV01!B:D,MATCH(H576,RAW_c_TEB0187_REV01!B:B,0),3)),"---")))=0,"---",IF(K576&lt;&gt;"---",IF(INDEX(RAW_c_TEB0187_REV01!B:D,MATCH(H576,RAW_c_TEB0187_REV01!B:B,0),3)=L576,INDEX(
RAW_c_TEB0187_REV01!B:D,MATCH(H576,INDEX(RAW_c_TEB0187_REV01!B:B,MATCH(H576,RAW_c_TEB0187_REV01!B:B,)+1):'RAW_c_TEB0187_REV01'!B11647,)+MATCH(H576,RAW_c_TEB0187_REV01!B:B,),3),INDEX(RAW_c_TEB0187_REV01!B:D,MATCH(H576,RAW_c_TEB0187_REV01!B:B,0),3)),"---"))),"---")</f>
        <v>J3-B31</v>
      </c>
      <c r="T576">
        <f>COUNTIF(RAW_c_TEB0187_REV01!B:B,G576)</f>
        <v>1</v>
      </c>
      <c r="U576" t="str">
        <f t="shared" si="53"/>
        <v>B2B-IO</v>
      </c>
    </row>
    <row r="577" spans="1:21" x14ac:dyDescent="0.25">
      <c r="A577" t="s">
        <v>6160</v>
      </c>
      <c r="B577" t="s">
        <v>39</v>
      </c>
      <c r="C577" t="s">
        <v>5619</v>
      </c>
      <c r="D577" t="s">
        <v>411</v>
      </c>
      <c r="E577" t="s">
        <v>261</v>
      </c>
      <c r="F577" t="str">
        <f t="shared" si="48"/>
        <v>J3-B32</v>
      </c>
      <c r="G577" t="str">
        <f>VLOOKUP(F577,RAW_c_TEB0187_REV01!A:B,2,0)</f>
        <v>CT_HPD</v>
      </c>
      <c r="H577" t="str">
        <f t="shared" si="49"/>
        <v>CT_HPD</v>
      </c>
      <c r="I577" t="str">
        <f t="shared" si="50"/>
        <v>--</v>
      </c>
      <c r="J577" t="str">
        <f t="shared" si="51"/>
        <v>--</v>
      </c>
      <c r="K577">
        <f>IFERROR(IF(J577="--",IF(G577=H577,VLOOKUP(G577,RAW_c_TEB0187_REV01!L:N,3,0),SUM(VLOOKUP(H577,RAW_c_TEB0187_REV01!L:N,3,0),VLOOKUP(G577,RAW_c_TEB0187_REV01!L:N,3,0))),"---"),"---")</f>
        <v>71.471500000000006</v>
      </c>
      <c r="L577" t="str">
        <f t="shared" si="52"/>
        <v>J3-B32</v>
      </c>
      <c r="M577" t="str">
        <f>IFERROR(IF(
COUNTIF(B2B!H:H,(IF(K577&lt;&gt;"---",IF(INDEX(RAW_c_TEB0187_REV01!B:D,MATCH(H577,RAW_c_TEB0187_REV01!B:B,0),3)=L577,INDEX(
RAW_c_TEB0187_REV01!B:D,MATCH(H577,INDEX(RAW_c_TEB0187_REV01!B:B,MATCH(H577,RAW_c_TEB0187_REV01!B:B,)+1):'RAW_c_TEB0187_REV01'!B11648,)+MATCH(H577,RAW_c_TEB0187_REV01!B:B,),3),INDEX(RAW_c_TEB0187_REV01!B:D,MATCH(H577,RAW_c_TEB0187_REV01!B:B,0),3)),"---")))=1,"---",IF(K577&lt;&gt;"---",IF(INDEX(RAW_c_TEB0187_REV01!B:D,MATCH(H577,RAW_c_TEB0187_REV01!B:B,0),3)=L577,INDEX(
RAW_c_TEB0187_REV01!B:D,MATCH(H577,INDEX(RAW_c_TEB0187_REV01!B:B,MATCH(H577,RAW_c_TEB0187_REV01!B:B,)+1):'RAW_c_TEB0187_REV01'!B11648,)+MATCH(H577,RAW_c_TEB0187_REV01!B:B,),3),INDEX(RAW_c_TEB0187_REV01!B:D,MATCH(H577,RAW_c_TEB0187_REV01!B:B,0),3)),"---")),"---")</f>
        <v>U24-11</v>
      </c>
      <c r="N577" t="str">
        <f>IFERROR(IF(AND(B577="B2B",J577="--"),L577,IF(
COUNTIF(B2B!H:H,(IF(K577&lt;&gt;"---",IF(INDEX(RAW_c_TEB0187_REV01!B:D,MATCH(H577,RAW_c_TEB0187_REV01!B:B,0),3)=L577,INDEX(
RAW_c_TEB0187_REV01!B:D,MATCH(H577,INDEX(RAW_c_TEB0187_REV01!B:B,MATCH(H577,RAW_c_TEB0187_REV01!B:B,)+1):'RAW_c_TEB0187_REV01'!B11648,)+MATCH(H577,RAW_c_TEB0187_REV01!B:B,),3),INDEX(RAW_c_TEB0187_REV01!B:D,MATCH(H577,RAW_c_TEB0187_REV01!B:B,0),3)),"---")))=0,"---",IF(K577&lt;&gt;"---",IF(INDEX(RAW_c_TEB0187_REV01!B:D,MATCH(H577,RAW_c_TEB0187_REV01!B:B,0),3)=L577,INDEX(
RAW_c_TEB0187_REV01!B:D,MATCH(H577,INDEX(RAW_c_TEB0187_REV01!B:B,MATCH(H577,RAW_c_TEB0187_REV01!B:B,)+1):'RAW_c_TEB0187_REV01'!B11648,)+MATCH(H577,RAW_c_TEB0187_REV01!B:B,),3),INDEX(RAW_c_TEB0187_REV01!B:D,MATCH(H577,RAW_c_TEB0187_REV01!B:B,0),3)),"---"))),"---")</f>
        <v>J3-B32</v>
      </c>
      <c r="T577">
        <f>COUNTIF(RAW_c_TEB0187_REV01!B:B,G577)</f>
        <v>3</v>
      </c>
      <c r="U577" t="str">
        <f t="shared" si="53"/>
        <v>B2B-IO</v>
      </c>
    </row>
    <row r="578" spans="1:21" x14ac:dyDescent="0.25">
      <c r="A578" t="s">
        <v>6161</v>
      </c>
      <c r="B578" t="s">
        <v>39</v>
      </c>
      <c r="C578" t="s">
        <v>433</v>
      </c>
      <c r="D578" t="s">
        <v>411</v>
      </c>
      <c r="E578" t="s">
        <v>262</v>
      </c>
      <c r="F578" t="str">
        <f t="shared" si="48"/>
        <v>J3-B33</v>
      </c>
      <c r="G578" t="str">
        <f>VLOOKUP(F578,RAW_c_TEB0187_REV01!A:B,2,0)</f>
        <v>GND</v>
      </c>
      <c r="H578" t="str">
        <f t="shared" si="49"/>
        <v>GND</v>
      </c>
      <c r="I578" t="str">
        <f t="shared" si="50"/>
        <v>--</v>
      </c>
      <c r="J578" t="str">
        <f t="shared" si="51"/>
        <v>---</v>
      </c>
      <c r="K578" t="str">
        <f>IFERROR(IF(J578="--",IF(G578=H578,VLOOKUP(G578,RAW_c_TEB0187_REV01!L:N,3,0),SUM(VLOOKUP(H578,RAW_c_TEB0187_REV01!L:N,3,0),VLOOKUP(G578,RAW_c_TEB0187_REV01!L:N,3,0))),"---"),"---")</f>
        <v>---</v>
      </c>
      <c r="L578" t="str">
        <f t="shared" si="52"/>
        <v>J3-B33</v>
      </c>
      <c r="M578" t="str">
        <f>IFERROR(IF(
COUNTIF(B2B!H:H,(IF(K578&lt;&gt;"---",IF(INDEX(RAW_c_TEB0187_REV01!B:D,MATCH(H578,RAW_c_TEB0187_REV01!B:B,0),3)=L578,INDEX(
RAW_c_TEB0187_REV01!B:D,MATCH(H578,INDEX(RAW_c_TEB0187_REV01!B:B,MATCH(H578,RAW_c_TEB0187_REV01!B:B,)+1):'RAW_c_TEB0187_REV01'!B11649,)+MATCH(H578,RAW_c_TEB0187_REV01!B:B,),3),INDEX(RAW_c_TEB0187_REV01!B:D,MATCH(H578,RAW_c_TEB0187_REV01!B:B,0),3)),"---")))=1,"---",IF(K578&lt;&gt;"---",IF(INDEX(RAW_c_TEB0187_REV01!B:D,MATCH(H578,RAW_c_TEB0187_REV01!B:B,0),3)=L578,INDEX(
RAW_c_TEB0187_REV01!B:D,MATCH(H578,INDEX(RAW_c_TEB0187_REV01!B:B,MATCH(H578,RAW_c_TEB0187_REV01!B:B,)+1):'RAW_c_TEB0187_REV01'!B11649,)+MATCH(H578,RAW_c_TEB0187_REV01!B:B,),3),INDEX(RAW_c_TEB0187_REV01!B:D,MATCH(H578,RAW_c_TEB0187_REV01!B:B,0),3)),"---")),"---")</f>
        <v>---</v>
      </c>
      <c r="N578" t="str">
        <f>IFERROR(IF(AND(B578="B2B",J578="--"),L578,IF(
COUNTIF(B2B!H:H,(IF(K578&lt;&gt;"---",IF(INDEX(RAW_c_TEB0187_REV01!B:D,MATCH(H578,RAW_c_TEB0187_REV01!B:B,0),3)=L578,INDEX(
RAW_c_TEB0187_REV01!B:D,MATCH(H578,INDEX(RAW_c_TEB0187_REV01!B:B,MATCH(H578,RAW_c_TEB0187_REV01!B:B,)+1):'RAW_c_TEB0187_REV01'!B11649,)+MATCH(H578,RAW_c_TEB0187_REV01!B:B,),3),INDEX(RAW_c_TEB0187_REV01!B:D,MATCH(H578,RAW_c_TEB0187_REV01!B:B,0),3)),"---")))=0,"---",IF(K578&lt;&gt;"---",IF(INDEX(RAW_c_TEB0187_REV01!B:D,MATCH(H578,RAW_c_TEB0187_REV01!B:B,0),3)=L578,INDEX(
RAW_c_TEB0187_REV01!B:D,MATCH(H578,INDEX(RAW_c_TEB0187_REV01!B:B,MATCH(H578,RAW_c_TEB0187_REV01!B:B,)+1):'RAW_c_TEB0187_REV01'!B11649,)+MATCH(H578,RAW_c_TEB0187_REV01!B:B,),3),INDEX(RAW_c_TEB0187_REV01!B:D,MATCH(H578,RAW_c_TEB0187_REV01!B:B,0),3)),"---"))),"---")</f>
        <v>---</v>
      </c>
      <c r="T578">
        <f>COUNTIF(RAW_c_TEB0187_REV01!B:B,G578)</f>
        <v>1098</v>
      </c>
      <c r="U578" t="str">
        <f t="shared" si="53"/>
        <v>B2B-GND</v>
      </c>
    </row>
    <row r="579" spans="1:21" x14ac:dyDescent="0.25">
      <c r="A579" t="s">
        <v>6162</v>
      </c>
      <c r="B579" t="s">
        <v>39</v>
      </c>
      <c r="C579" t="s">
        <v>5619</v>
      </c>
      <c r="D579" t="s">
        <v>411</v>
      </c>
      <c r="E579" t="s">
        <v>263</v>
      </c>
      <c r="F579" t="str">
        <f t="shared" si="48"/>
        <v>J3-B34</v>
      </c>
      <c r="G579" t="str">
        <f>VLOOKUP(F579,RAW_c_TEB0187_REV01!A:B,2,0)</f>
        <v>LA18_P</v>
      </c>
      <c r="H579" t="str">
        <f t="shared" si="49"/>
        <v>LA18_P</v>
      </c>
      <c r="I579" t="str">
        <f t="shared" si="50"/>
        <v>--</v>
      </c>
      <c r="J579" t="str">
        <f t="shared" si="51"/>
        <v>--</v>
      </c>
      <c r="K579">
        <f>IFERROR(IF(J579="--",IF(G579=H579,VLOOKUP(G579,RAW_c_TEB0187_REV01!L:N,3,0),SUM(VLOOKUP(H579,RAW_c_TEB0187_REV01!L:N,3,0),VLOOKUP(G579,RAW_c_TEB0187_REV01!L:N,3,0))),"---"),"---")</f>
        <v>64.587999999999994</v>
      </c>
      <c r="L579" t="str">
        <f t="shared" si="52"/>
        <v>J3-B34</v>
      </c>
      <c r="M579" t="str">
        <f>IFERROR(IF(
COUNTIF(B2B!H:H,(IF(K579&lt;&gt;"---",IF(INDEX(RAW_c_TEB0187_REV01!B:D,MATCH(H579,RAW_c_TEB0187_REV01!B:B,0),3)=L579,INDEX(
RAW_c_TEB0187_REV01!B:D,MATCH(H579,INDEX(RAW_c_TEB0187_REV01!B:B,MATCH(H579,RAW_c_TEB0187_REV01!B:B,)+1):'RAW_c_TEB0187_REV01'!B11650,)+MATCH(H579,RAW_c_TEB0187_REV01!B:B,),3),INDEX(RAW_c_TEB0187_REV01!B:D,MATCH(H579,RAW_c_TEB0187_REV01!B:B,0),3)),"---")))=1,"---",IF(K579&lt;&gt;"---",IF(INDEX(RAW_c_TEB0187_REV01!B:D,MATCH(H579,RAW_c_TEB0187_REV01!B:B,0),3)=L579,INDEX(
RAW_c_TEB0187_REV01!B:D,MATCH(H579,INDEX(RAW_c_TEB0187_REV01!B:B,MATCH(H579,RAW_c_TEB0187_REV01!B:B,)+1):'RAW_c_TEB0187_REV01'!B11650,)+MATCH(H579,RAW_c_TEB0187_REV01!B:B,),3),INDEX(RAW_c_TEB0187_REV01!B:D,MATCH(H579,RAW_c_TEB0187_REV01!B:B,0),3)),"---")),"---")</f>
        <v>J15-C22</v>
      </c>
      <c r="N579" t="str">
        <f>IFERROR(IF(AND(B579="B2B",J579="--"),L579,IF(
COUNTIF(B2B!H:H,(IF(K579&lt;&gt;"---",IF(INDEX(RAW_c_TEB0187_REV01!B:D,MATCH(H579,RAW_c_TEB0187_REV01!B:B,0),3)=L579,INDEX(
RAW_c_TEB0187_REV01!B:D,MATCH(H579,INDEX(RAW_c_TEB0187_REV01!B:B,MATCH(H579,RAW_c_TEB0187_REV01!B:B,)+1):'RAW_c_TEB0187_REV01'!B11650,)+MATCH(H579,RAW_c_TEB0187_REV01!B:B,),3),INDEX(RAW_c_TEB0187_REV01!B:D,MATCH(H579,RAW_c_TEB0187_REV01!B:B,0),3)),"---")))=0,"---",IF(K579&lt;&gt;"---",IF(INDEX(RAW_c_TEB0187_REV01!B:D,MATCH(H579,RAW_c_TEB0187_REV01!B:B,0),3)=L579,INDEX(
RAW_c_TEB0187_REV01!B:D,MATCH(H579,INDEX(RAW_c_TEB0187_REV01!B:B,MATCH(H579,RAW_c_TEB0187_REV01!B:B,)+1):'RAW_c_TEB0187_REV01'!B11650,)+MATCH(H579,RAW_c_TEB0187_REV01!B:B,),3),INDEX(RAW_c_TEB0187_REV01!B:D,MATCH(H579,RAW_c_TEB0187_REV01!B:B,0),3)),"---"))),"---")</f>
        <v>J3-B34</v>
      </c>
      <c r="T579">
        <f>COUNTIF(RAW_c_TEB0187_REV01!B:B,G579)</f>
        <v>2</v>
      </c>
      <c r="U579" t="str">
        <f t="shared" si="53"/>
        <v>B2B-IO</v>
      </c>
    </row>
    <row r="580" spans="1:21" x14ac:dyDescent="0.25">
      <c r="A580" t="s">
        <v>6163</v>
      </c>
      <c r="B580" t="s">
        <v>39</v>
      </c>
      <c r="C580" t="s">
        <v>5619</v>
      </c>
      <c r="D580" t="s">
        <v>411</v>
      </c>
      <c r="E580" t="s">
        <v>264</v>
      </c>
      <c r="F580" t="str">
        <f t="shared" si="48"/>
        <v>J3-B35</v>
      </c>
      <c r="G580" t="str">
        <f>VLOOKUP(F580,RAW_c_TEB0187_REV01!A:B,2,0)</f>
        <v>LA18_N</v>
      </c>
      <c r="H580" t="str">
        <f t="shared" si="49"/>
        <v>LA18_N</v>
      </c>
      <c r="I580" t="str">
        <f t="shared" si="50"/>
        <v>--</v>
      </c>
      <c r="J580" t="str">
        <f t="shared" si="51"/>
        <v>--</v>
      </c>
      <c r="K580">
        <f>IFERROR(IF(J580="--",IF(G580=H580,VLOOKUP(G580,RAW_c_TEB0187_REV01!L:N,3,0),SUM(VLOOKUP(H580,RAW_c_TEB0187_REV01!L:N,3,0),VLOOKUP(G580,RAW_c_TEB0187_REV01!L:N,3,0))),"---"),"---")</f>
        <v>64.653000000000006</v>
      </c>
      <c r="L580" t="str">
        <f t="shared" si="52"/>
        <v>J3-B35</v>
      </c>
      <c r="M580" t="str">
        <f>IFERROR(IF(
COUNTIF(B2B!H:H,(IF(K580&lt;&gt;"---",IF(INDEX(RAW_c_TEB0187_REV01!B:D,MATCH(H580,RAW_c_TEB0187_REV01!B:B,0),3)=L580,INDEX(
RAW_c_TEB0187_REV01!B:D,MATCH(H580,INDEX(RAW_c_TEB0187_REV01!B:B,MATCH(H580,RAW_c_TEB0187_REV01!B:B,)+1):'RAW_c_TEB0187_REV01'!B11651,)+MATCH(H580,RAW_c_TEB0187_REV01!B:B,),3),INDEX(RAW_c_TEB0187_REV01!B:D,MATCH(H580,RAW_c_TEB0187_REV01!B:B,0),3)),"---")))=1,"---",IF(K580&lt;&gt;"---",IF(INDEX(RAW_c_TEB0187_REV01!B:D,MATCH(H580,RAW_c_TEB0187_REV01!B:B,0),3)=L580,INDEX(
RAW_c_TEB0187_REV01!B:D,MATCH(H580,INDEX(RAW_c_TEB0187_REV01!B:B,MATCH(H580,RAW_c_TEB0187_REV01!B:B,)+1):'RAW_c_TEB0187_REV01'!B11651,)+MATCH(H580,RAW_c_TEB0187_REV01!B:B,),3),INDEX(RAW_c_TEB0187_REV01!B:D,MATCH(H580,RAW_c_TEB0187_REV01!B:B,0),3)),"---")),"---")</f>
        <v>J15-C23</v>
      </c>
      <c r="N580" t="str">
        <f>IFERROR(IF(AND(B580="B2B",J580="--"),L580,IF(
COUNTIF(B2B!H:H,(IF(K580&lt;&gt;"---",IF(INDEX(RAW_c_TEB0187_REV01!B:D,MATCH(H580,RAW_c_TEB0187_REV01!B:B,0),3)=L580,INDEX(
RAW_c_TEB0187_REV01!B:D,MATCH(H580,INDEX(RAW_c_TEB0187_REV01!B:B,MATCH(H580,RAW_c_TEB0187_REV01!B:B,)+1):'RAW_c_TEB0187_REV01'!B11651,)+MATCH(H580,RAW_c_TEB0187_REV01!B:B,),3),INDEX(RAW_c_TEB0187_REV01!B:D,MATCH(H580,RAW_c_TEB0187_REV01!B:B,0),3)),"---")))=0,"---",IF(K580&lt;&gt;"---",IF(INDEX(RAW_c_TEB0187_REV01!B:D,MATCH(H580,RAW_c_TEB0187_REV01!B:B,0),3)=L580,INDEX(
RAW_c_TEB0187_REV01!B:D,MATCH(H580,INDEX(RAW_c_TEB0187_REV01!B:B,MATCH(H580,RAW_c_TEB0187_REV01!B:B,)+1):'RAW_c_TEB0187_REV01'!B11651,)+MATCH(H580,RAW_c_TEB0187_REV01!B:B,),3),INDEX(RAW_c_TEB0187_REV01!B:D,MATCH(H580,RAW_c_TEB0187_REV01!B:B,0),3)),"---"))),"---")</f>
        <v>J3-B35</v>
      </c>
      <c r="T580">
        <f>COUNTIF(RAW_c_TEB0187_REV01!B:B,G580)</f>
        <v>2</v>
      </c>
      <c r="U580" t="str">
        <f t="shared" si="53"/>
        <v>B2B-IO</v>
      </c>
    </row>
    <row r="581" spans="1:21" x14ac:dyDescent="0.25">
      <c r="A581" t="s">
        <v>6164</v>
      </c>
      <c r="B581" t="s">
        <v>39</v>
      </c>
      <c r="C581" t="s">
        <v>5619</v>
      </c>
      <c r="D581" t="s">
        <v>411</v>
      </c>
      <c r="E581" t="s">
        <v>265</v>
      </c>
      <c r="F581" t="str">
        <f t="shared" si="48"/>
        <v>J3-B36</v>
      </c>
      <c r="G581" t="str">
        <f>VLOOKUP(F581,RAW_c_TEB0187_REV01!A:B,2,0)</f>
        <v>LA27_P</v>
      </c>
      <c r="H581" t="str">
        <f t="shared" si="49"/>
        <v>LA27_P</v>
      </c>
      <c r="I581" t="str">
        <f t="shared" si="50"/>
        <v>--</v>
      </c>
      <c r="J581" t="str">
        <f t="shared" si="51"/>
        <v>--</v>
      </c>
      <c r="K581">
        <f>IFERROR(IF(J581="--",IF(G581=H581,VLOOKUP(G581,RAW_c_TEB0187_REV01!L:N,3,0),SUM(VLOOKUP(H581,RAW_c_TEB0187_REV01!L:N,3,0),VLOOKUP(G581,RAW_c_TEB0187_REV01!L:N,3,0))),"---"),"---")</f>
        <v>64.161799999999999</v>
      </c>
      <c r="L581" t="str">
        <f t="shared" si="52"/>
        <v>J3-B36</v>
      </c>
      <c r="M581" t="str">
        <f>IFERROR(IF(
COUNTIF(B2B!H:H,(IF(K581&lt;&gt;"---",IF(INDEX(RAW_c_TEB0187_REV01!B:D,MATCH(H581,RAW_c_TEB0187_REV01!B:B,0),3)=L581,INDEX(
RAW_c_TEB0187_REV01!B:D,MATCH(H581,INDEX(RAW_c_TEB0187_REV01!B:B,MATCH(H581,RAW_c_TEB0187_REV01!B:B,)+1):'RAW_c_TEB0187_REV01'!B11652,)+MATCH(H581,RAW_c_TEB0187_REV01!B:B,),3),INDEX(RAW_c_TEB0187_REV01!B:D,MATCH(H581,RAW_c_TEB0187_REV01!B:B,0),3)),"---")))=1,"---",IF(K581&lt;&gt;"---",IF(INDEX(RAW_c_TEB0187_REV01!B:D,MATCH(H581,RAW_c_TEB0187_REV01!B:B,0),3)=L581,INDEX(
RAW_c_TEB0187_REV01!B:D,MATCH(H581,INDEX(RAW_c_TEB0187_REV01!B:B,MATCH(H581,RAW_c_TEB0187_REV01!B:B,)+1):'RAW_c_TEB0187_REV01'!B11652,)+MATCH(H581,RAW_c_TEB0187_REV01!B:B,),3),INDEX(RAW_c_TEB0187_REV01!B:D,MATCH(H581,RAW_c_TEB0187_REV01!B:B,0),3)),"---")),"---")</f>
        <v>J15-C26</v>
      </c>
      <c r="N581" t="str">
        <f>IFERROR(IF(AND(B581="B2B",J581="--"),L581,IF(
COUNTIF(B2B!H:H,(IF(K581&lt;&gt;"---",IF(INDEX(RAW_c_TEB0187_REV01!B:D,MATCH(H581,RAW_c_TEB0187_REV01!B:B,0),3)=L581,INDEX(
RAW_c_TEB0187_REV01!B:D,MATCH(H581,INDEX(RAW_c_TEB0187_REV01!B:B,MATCH(H581,RAW_c_TEB0187_REV01!B:B,)+1):'RAW_c_TEB0187_REV01'!B11652,)+MATCH(H581,RAW_c_TEB0187_REV01!B:B,),3),INDEX(RAW_c_TEB0187_REV01!B:D,MATCH(H581,RAW_c_TEB0187_REV01!B:B,0),3)),"---")))=0,"---",IF(K581&lt;&gt;"---",IF(INDEX(RAW_c_TEB0187_REV01!B:D,MATCH(H581,RAW_c_TEB0187_REV01!B:B,0),3)=L581,INDEX(
RAW_c_TEB0187_REV01!B:D,MATCH(H581,INDEX(RAW_c_TEB0187_REV01!B:B,MATCH(H581,RAW_c_TEB0187_REV01!B:B,)+1):'RAW_c_TEB0187_REV01'!B11652,)+MATCH(H581,RAW_c_TEB0187_REV01!B:B,),3),INDEX(RAW_c_TEB0187_REV01!B:D,MATCH(H581,RAW_c_TEB0187_REV01!B:B,0),3)),"---"))),"---")</f>
        <v>J3-B36</v>
      </c>
      <c r="T581">
        <f>COUNTIF(RAW_c_TEB0187_REV01!B:B,G581)</f>
        <v>2</v>
      </c>
      <c r="U581" t="str">
        <f t="shared" si="53"/>
        <v>B2B-IO</v>
      </c>
    </row>
    <row r="582" spans="1:21" x14ac:dyDescent="0.25">
      <c r="A582" t="s">
        <v>6165</v>
      </c>
      <c r="B582" t="s">
        <v>39</v>
      </c>
      <c r="C582" t="s">
        <v>5619</v>
      </c>
      <c r="D582" t="s">
        <v>411</v>
      </c>
      <c r="E582" t="s">
        <v>266</v>
      </c>
      <c r="F582" t="str">
        <f t="shared" si="48"/>
        <v>J3-B37</v>
      </c>
      <c r="G582" t="str">
        <f>VLOOKUP(F582,RAW_c_TEB0187_REV01!A:B,2,0)</f>
        <v>LA27_N</v>
      </c>
      <c r="H582" t="str">
        <f t="shared" si="49"/>
        <v>LA27_N</v>
      </c>
      <c r="I582" t="str">
        <f t="shared" si="50"/>
        <v>--</v>
      </c>
      <c r="J582" t="str">
        <f t="shared" si="51"/>
        <v>--</v>
      </c>
      <c r="K582">
        <f>IFERROR(IF(J582="--",IF(G582=H582,VLOOKUP(G582,RAW_c_TEB0187_REV01!L:N,3,0),SUM(VLOOKUP(H582,RAW_c_TEB0187_REV01!L:N,3,0),VLOOKUP(G582,RAW_c_TEB0187_REV01!L:N,3,0))),"---"),"---")</f>
        <v>64.135000000000005</v>
      </c>
      <c r="L582" t="str">
        <f t="shared" si="52"/>
        <v>J3-B37</v>
      </c>
      <c r="M582" t="str">
        <f>IFERROR(IF(
COUNTIF(B2B!H:H,(IF(K582&lt;&gt;"---",IF(INDEX(RAW_c_TEB0187_REV01!B:D,MATCH(H582,RAW_c_TEB0187_REV01!B:B,0),3)=L582,INDEX(
RAW_c_TEB0187_REV01!B:D,MATCH(H582,INDEX(RAW_c_TEB0187_REV01!B:B,MATCH(H582,RAW_c_TEB0187_REV01!B:B,)+1):'RAW_c_TEB0187_REV01'!B11653,)+MATCH(H582,RAW_c_TEB0187_REV01!B:B,),3),INDEX(RAW_c_TEB0187_REV01!B:D,MATCH(H582,RAW_c_TEB0187_REV01!B:B,0),3)),"---")))=1,"---",IF(K582&lt;&gt;"---",IF(INDEX(RAW_c_TEB0187_REV01!B:D,MATCH(H582,RAW_c_TEB0187_REV01!B:B,0),3)=L582,INDEX(
RAW_c_TEB0187_REV01!B:D,MATCH(H582,INDEX(RAW_c_TEB0187_REV01!B:B,MATCH(H582,RAW_c_TEB0187_REV01!B:B,)+1):'RAW_c_TEB0187_REV01'!B11653,)+MATCH(H582,RAW_c_TEB0187_REV01!B:B,),3),INDEX(RAW_c_TEB0187_REV01!B:D,MATCH(H582,RAW_c_TEB0187_REV01!B:B,0),3)),"---")),"---")</f>
        <v>J15-C27</v>
      </c>
      <c r="N582" t="str">
        <f>IFERROR(IF(AND(B582="B2B",J582="--"),L582,IF(
COUNTIF(B2B!H:H,(IF(K582&lt;&gt;"---",IF(INDEX(RAW_c_TEB0187_REV01!B:D,MATCH(H582,RAW_c_TEB0187_REV01!B:B,0),3)=L582,INDEX(
RAW_c_TEB0187_REV01!B:D,MATCH(H582,INDEX(RAW_c_TEB0187_REV01!B:B,MATCH(H582,RAW_c_TEB0187_REV01!B:B,)+1):'RAW_c_TEB0187_REV01'!B11653,)+MATCH(H582,RAW_c_TEB0187_REV01!B:B,),3),INDEX(RAW_c_TEB0187_REV01!B:D,MATCH(H582,RAW_c_TEB0187_REV01!B:B,0),3)),"---")))=0,"---",IF(K582&lt;&gt;"---",IF(INDEX(RAW_c_TEB0187_REV01!B:D,MATCH(H582,RAW_c_TEB0187_REV01!B:B,0),3)=L582,INDEX(
RAW_c_TEB0187_REV01!B:D,MATCH(H582,INDEX(RAW_c_TEB0187_REV01!B:B,MATCH(H582,RAW_c_TEB0187_REV01!B:B,)+1):'RAW_c_TEB0187_REV01'!B11653,)+MATCH(H582,RAW_c_TEB0187_REV01!B:B,),3),INDEX(RAW_c_TEB0187_REV01!B:D,MATCH(H582,RAW_c_TEB0187_REV01!B:B,0),3)),"---"))),"---")</f>
        <v>J3-B37</v>
      </c>
      <c r="T582">
        <f>COUNTIF(RAW_c_TEB0187_REV01!B:B,G582)</f>
        <v>2</v>
      </c>
      <c r="U582" t="str">
        <f t="shared" si="53"/>
        <v>B2B-IO</v>
      </c>
    </row>
    <row r="583" spans="1:21" x14ac:dyDescent="0.25">
      <c r="A583" t="s">
        <v>6166</v>
      </c>
      <c r="B583" t="s">
        <v>39</v>
      </c>
      <c r="C583" t="s">
        <v>5619</v>
      </c>
      <c r="D583" t="s">
        <v>411</v>
      </c>
      <c r="E583" t="s">
        <v>267</v>
      </c>
      <c r="F583" t="str">
        <f t="shared" ref="F583:F646" si="54">$D583&amp;"-"&amp;$E583</f>
        <v>J3-B38</v>
      </c>
      <c r="G583" t="str">
        <f>VLOOKUP(F583,RAW_c_TEB0187_REV01!A:B,2,0)</f>
        <v>HA05_P</v>
      </c>
      <c r="H583" t="str">
        <f t="shared" ref="H583:H646" si="55">IF(IF(COUNTIF($Q$6:$S$150,G583)&gt;0,"---","--")="---",VLOOKUP(G583,$Q$6:$S$150,3,0),G583)</f>
        <v>HA05_P</v>
      </c>
      <c r="I583" t="str">
        <f t="shared" ref="I583:I646" si="56">IF(IF(COUNTIF($Q$6:$S$150,G583)&gt;0,"---","--")="---",VLOOKUP(G583,$Q$6:$S$150,2,0),"--")</f>
        <v>--</v>
      </c>
      <c r="J583" t="str">
        <f t="shared" ref="J583:J646" si="57">IF(COUNTIF($O$6:$O$100,G583)&gt;0,"---","--")</f>
        <v>--</v>
      </c>
      <c r="K583">
        <f>IFERROR(IF(J583="--",IF(G583=H583,VLOOKUP(G583,RAW_c_TEB0187_REV01!L:N,3,0),SUM(VLOOKUP(H583,RAW_c_TEB0187_REV01!L:N,3,0),VLOOKUP(G583,RAW_c_TEB0187_REV01!L:N,3,0))),"---"),"---")</f>
        <v>86.122</v>
      </c>
      <c r="L583" t="str">
        <f t="shared" ref="L583:L646" si="58">$D583&amp;"-"&amp;$E583</f>
        <v>J3-B38</v>
      </c>
      <c r="M583" t="str">
        <f>IFERROR(IF(
COUNTIF(B2B!H:H,(IF(K583&lt;&gt;"---",IF(INDEX(RAW_c_TEB0187_REV01!B:D,MATCH(H583,RAW_c_TEB0187_REV01!B:B,0),3)=L583,INDEX(
RAW_c_TEB0187_REV01!B:D,MATCH(H583,INDEX(RAW_c_TEB0187_REV01!B:B,MATCH(H583,RAW_c_TEB0187_REV01!B:B,)+1):'RAW_c_TEB0187_REV01'!B11654,)+MATCH(H583,RAW_c_TEB0187_REV01!B:B,),3),INDEX(RAW_c_TEB0187_REV01!B:D,MATCH(H583,RAW_c_TEB0187_REV01!B:B,0),3)),"---")))=1,"---",IF(K583&lt;&gt;"---",IF(INDEX(RAW_c_TEB0187_REV01!B:D,MATCH(H583,RAW_c_TEB0187_REV01!B:B,0),3)=L583,INDEX(
RAW_c_TEB0187_REV01!B:D,MATCH(H583,INDEX(RAW_c_TEB0187_REV01!B:B,MATCH(H583,RAW_c_TEB0187_REV01!B:B,)+1):'RAW_c_TEB0187_REV01'!B11654,)+MATCH(H583,RAW_c_TEB0187_REV01!B:B,),3),INDEX(RAW_c_TEB0187_REV01!B:D,MATCH(H583,RAW_c_TEB0187_REV01!B:B,0),3)),"---")),"---")</f>
        <v>J15-E6</v>
      </c>
      <c r="N583" t="str">
        <f>IFERROR(IF(AND(B583="B2B",J583="--"),L583,IF(
COUNTIF(B2B!H:H,(IF(K583&lt;&gt;"---",IF(INDEX(RAW_c_TEB0187_REV01!B:D,MATCH(H583,RAW_c_TEB0187_REV01!B:B,0),3)=L583,INDEX(
RAW_c_TEB0187_REV01!B:D,MATCH(H583,INDEX(RAW_c_TEB0187_REV01!B:B,MATCH(H583,RAW_c_TEB0187_REV01!B:B,)+1):'RAW_c_TEB0187_REV01'!B11654,)+MATCH(H583,RAW_c_TEB0187_REV01!B:B,),3),INDEX(RAW_c_TEB0187_REV01!B:D,MATCH(H583,RAW_c_TEB0187_REV01!B:B,0),3)),"---")))=0,"---",IF(K583&lt;&gt;"---",IF(INDEX(RAW_c_TEB0187_REV01!B:D,MATCH(H583,RAW_c_TEB0187_REV01!B:B,0),3)=L583,INDEX(
RAW_c_TEB0187_REV01!B:D,MATCH(H583,INDEX(RAW_c_TEB0187_REV01!B:B,MATCH(H583,RAW_c_TEB0187_REV01!B:B,)+1):'RAW_c_TEB0187_REV01'!B11654,)+MATCH(H583,RAW_c_TEB0187_REV01!B:B,),3),INDEX(RAW_c_TEB0187_REV01!B:D,MATCH(H583,RAW_c_TEB0187_REV01!B:B,0),3)),"---"))),"---")</f>
        <v>J3-B38</v>
      </c>
      <c r="T583">
        <f>COUNTIF(RAW_c_TEB0187_REV01!B:B,G583)</f>
        <v>2</v>
      </c>
      <c r="U583" t="str">
        <f t="shared" ref="U583:U646" si="59">$B583&amp;"-"&amp;$C583</f>
        <v>B2B-IO</v>
      </c>
    </row>
    <row r="584" spans="1:21" x14ac:dyDescent="0.25">
      <c r="A584" t="s">
        <v>6167</v>
      </c>
      <c r="B584" t="s">
        <v>39</v>
      </c>
      <c r="C584" t="s">
        <v>5619</v>
      </c>
      <c r="D584" t="s">
        <v>411</v>
      </c>
      <c r="E584" t="s">
        <v>268</v>
      </c>
      <c r="F584" t="str">
        <f t="shared" si="54"/>
        <v>J3-B39</v>
      </c>
      <c r="G584" t="str">
        <f>VLOOKUP(F584,RAW_c_TEB0187_REV01!A:B,2,0)</f>
        <v>HA05_N</v>
      </c>
      <c r="H584" t="str">
        <f t="shared" si="55"/>
        <v>HA05_N</v>
      </c>
      <c r="I584" t="str">
        <f t="shared" si="56"/>
        <v>--</v>
      </c>
      <c r="J584" t="str">
        <f t="shared" si="57"/>
        <v>--</v>
      </c>
      <c r="K584">
        <f>IFERROR(IF(J584="--",IF(G584=H584,VLOOKUP(G584,RAW_c_TEB0187_REV01!L:N,3,0),SUM(VLOOKUP(H584,RAW_c_TEB0187_REV01!L:N,3,0),VLOOKUP(G584,RAW_c_TEB0187_REV01!L:N,3,0))),"---"),"---")</f>
        <v>86.184200000000004</v>
      </c>
      <c r="L584" t="str">
        <f t="shared" si="58"/>
        <v>J3-B39</v>
      </c>
      <c r="M584" t="str">
        <f>IFERROR(IF(
COUNTIF(B2B!H:H,(IF(K584&lt;&gt;"---",IF(INDEX(RAW_c_TEB0187_REV01!B:D,MATCH(H584,RAW_c_TEB0187_REV01!B:B,0),3)=L584,INDEX(
RAW_c_TEB0187_REV01!B:D,MATCH(H584,INDEX(RAW_c_TEB0187_REV01!B:B,MATCH(H584,RAW_c_TEB0187_REV01!B:B,)+1):'RAW_c_TEB0187_REV01'!B11655,)+MATCH(H584,RAW_c_TEB0187_REV01!B:B,),3),INDEX(RAW_c_TEB0187_REV01!B:D,MATCH(H584,RAW_c_TEB0187_REV01!B:B,0),3)),"---")))=1,"---",IF(K584&lt;&gt;"---",IF(INDEX(RAW_c_TEB0187_REV01!B:D,MATCH(H584,RAW_c_TEB0187_REV01!B:B,0),3)=L584,INDEX(
RAW_c_TEB0187_REV01!B:D,MATCH(H584,INDEX(RAW_c_TEB0187_REV01!B:B,MATCH(H584,RAW_c_TEB0187_REV01!B:B,)+1):'RAW_c_TEB0187_REV01'!B11655,)+MATCH(H584,RAW_c_TEB0187_REV01!B:B,),3),INDEX(RAW_c_TEB0187_REV01!B:D,MATCH(H584,RAW_c_TEB0187_REV01!B:B,0),3)),"---")),"---")</f>
        <v>J15-E7</v>
      </c>
      <c r="N584" t="str">
        <f>IFERROR(IF(AND(B584="B2B",J584="--"),L584,IF(
COUNTIF(B2B!H:H,(IF(K584&lt;&gt;"---",IF(INDEX(RAW_c_TEB0187_REV01!B:D,MATCH(H584,RAW_c_TEB0187_REV01!B:B,0),3)=L584,INDEX(
RAW_c_TEB0187_REV01!B:D,MATCH(H584,INDEX(RAW_c_TEB0187_REV01!B:B,MATCH(H584,RAW_c_TEB0187_REV01!B:B,)+1):'RAW_c_TEB0187_REV01'!B11655,)+MATCH(H584,RAW_c_TEB0187_REV01!B:B,),3),INDEX(RAW_c_TEB0187_REV01!B:D,MATCH(H584,RAW_c_TEB0187_REV01!B:B,0),3)),"---")))=0,"---",IF(K584&lt;&gt;"---",IF(INDEX(RAW_c_TEB0187_REV01!B:D,MATCH(H584,RAW_c_TEB0187_REV01!B:B,0),3)=L584,INDEX(
RAW_c_TEB0187_REV01!B:D,MATCH(H584,INDEX(RAW_c_TEB0187_REV01!B:B,MATCH(H584,RAW_c_TEB0187_REV01!B:B,)+1):'RAW_c_TEB0187_REV01'!B11655,)+MATCH(H584,RAW_c_TEB0187_REV01!B:B,),3),INDEX(RAW_c_TEB0187_REV01!B:D,MATCH(H584,RAW_c_TEB0187_REV01!B:B,0),3)),"---"))),"---")</f>
        <v>J3-B39</v>
      </c>
      <c r="T584">
        <f>COUNTIF(RAW_c_TEB0187_REV01!B:B,G584)</f>
        <v>2</v>
      </c>
      <c r="U584" t="str">
        <f t="shared" si="59"/>
        <v>B2B-IO</v>
      </c>
    </row>
    <row r="585" spans="1:21" x14ac:dyDescent="0.25">
      <c r="A585" t="s">
        <v>6168</v>
      </c>
      <c r="B585" t="s">
        <v>39</v>
      </c>
      <c r="C585" t="s">
        <v>5625</v>
      </c>
      <c r="D585" t="s">
        <v>411</v>
      </c>
      <c r="E585" t="s">
        <v>269</v>
      </c>
      <c r="F585" t="str">
        <f t="shared" si="54"/>
        <v>J3-B40</v>
      </c>
      <c r="G585" t="str">
        <f>VLOOKUP(F585,RAW_c_TEB0187_REV01!A:B,2,0)</f>
        <v>VCCIO_2B_B</v>
      </c>
      <c r="H585" t="str">
        <f t="shared" si="55"/>
        <v>VCCIO_2B_B</v>
      </c>
      <c r="I585" t="str">
        <f t="shared" si="56"/>
        <v>--</v>
      </c>
      <c r="J585" t="str">
        <f t="shared" si="57"/>
        <v>--</v>
      </c>
      <c r="K585">
        <f>IFERROR(IF(J585="--",IF(G585=H585,VLOOKUP(G585,RAW_c_TEB0187_REV01!L:N,3,0),SUM(VLOOKUP(H585,RAW_c_TEB0187_REV01!L:N,3,0),VLOOKUP(G585,RAW_c_TEB0187_REV01!L:N,3,0))),"---"),"---")</f>
        <v>4.0696000000000003</v>
      </c>
      <c r="L585" t="str">
        <f t="shared" si="58"/>
        <v>J3-B40</v>
      </c>
      <c r="M585" t="str">
        <f>IFERROR(IF(
COUNTIF(B2B!H:H,(IF(K585&lt;&gt;"---",IF(INDEX(RAW_c_TEB0187_REV01!B:D,MATCH(H585,RAW_c_TEB0187_REV01!B:B,0),3)=L585,INDEX(
RAW_c_TEB0187_REV01!B:D,MATCH(H585,INDEX(RAW_c_TEB0187_REV01!B:B,MATCH(H585,RAW_c_TEB0187_REV01!B:B,)+1):'RAW_c_TEB0187_REV01'!B11656,)+MATCH(H585,RAW_c_TEB0187_REV01!B:B,),3),INDEX(RAW_c_TEB0187_REV01!B:D,MATCH(H585,RAW_c_TEB0187_REV01!B:B,0),3)),"---")))=1,"---",IF(K585&lt;&gt;"---",IF(INDEX(RAW_c_TEB0187_REV01!B:D,MATCH(H585,RAW_c_TEB0187_REV01!B:B,0),3)=L585,INDEX(
RAW_c_TEB0187_REV01!B:D,MATCH(H585,INDEX(RAW_c_TEB0187_REV01!B:B,MATCH(H585,RAW_c_TEB0187_REV01!B:B,)+1):'RAW_c_TEB0187_REV01'!B11656,)+MATCH(H585,RAW_c_TEB0187_REV01!B:B,),3),INDEX(RAW_c_TEB0187_REV01!B:D,MATCH(H585,RAW_c_TEB0187_REV01!B:B,0),3)),"---")),"---")</f>
        <v>---</v>
      </c>
      <c r="N585" t="str">
        <f>IFERROR(IF(AND(B585="B2B",J585="--"),L585,IF(
COUNTIF(B2B!H:H,(IF(K585&lt;&gt;"---",IF(INDEX(RAW_c_TEB0187_REV01!B:D,MATCH(H585,RAW_c_TEB0187_REV01!B:B,0),3)=L585,INDEX(
RAW_c_TEB0187_REV01!B:D,MATCH(H585,INDEX(RAW_c_TEB0187_REV01!B:B,MATCH(H585,RAW_c_TEB0187_REV01!B:B,)+1):'RAW_c_TEB0187_REV01'!B11656,)+MATCH(H585,RAW_c_TEB0187_REV01!B:B,),3),INDEX(RAW_c_TEB0187_REV01!B:D,MATCH(H585,RAW_c_TEB0187_REV01!B:B,0),3)),"---")))=0,"---",IF(K585&lt;&gt;"---",IF(INDEX(RAW_c_TEB0187_REV01!B:D,MATCH(H585,RAW_c_TEB0187_REV01!B:B,0),3)=L585,INDEX(
RAW_c_TEB0187_REV01!B:D,MATCH(H585,INDEX(RAW_c_TEB0187_REV01!B:B,MATCH(H585,RAW_c_TEB0187_REV01!B:B,)+1):'RAW_c_TEB0187_REV01'!B11656,)+MATCH(H585,RAW_c_TEB0187_REV01!B:B,),3),INDEX(RAW_c_TEB0187_REV01!B:D,MATCH(H585,RAW_c_TEB0187_REV01!B:B,0),3)),"---"))),"---")</f>
        <v>J3-B40</v>
      </c>
      <c r="T585">
        <f>COUNTIF(RAW_c_TEB0187_REV01!B:B,G585)</f>
        <v>3</v>
      </c>
      <c r="U585" t="str">
        <f t="shared" si="59"/>
        <v>B2B-PWR</v>
      </c>
    </row>
    <row r="586" spans="1:21" x14ac:dyDescent="0.25">
      <c r="A586" t="s">
        <v>6169</v>
      </c>
      <c r="B586" t="s">
        <v>39</v>
      </c>
      <c r="C586" t="s">
        <v>5619</v>
      </c>
      <c r="D586" t="s">
        <v>411</v>
      </c>
      <c r="E586" t="s">
        <v>270</v>
      </c>
      <c r="F586" t="str">
        <f t="shared" si="54"/>
        <v>J3-B41</v>
      </c>
      <c r="G586" t="str">
        <f>VLOOKUP(F586,RAW_c_TEB0187_REV01!A:B,2,0)</f>
        <v>LA04_P</v>
      </c>
      <c r="H586" t="str">
        <f t="shared" si="55"/>
        <v>LA04_P</v>
      </c>
      <c r="I586" t="str">
        <f t="shared" si="56"/>
        <v>--</v>
      </c>
      <c r="J586" t="str">
        <f t="shared" si="57"/>
        <v>--</v>
      </c>
      <c r="K586">
        <f>IFERROR(IF(J586="--",IF(G586=H586,VLOOKUP(G586,RAW_c_TEB0187_REV01!L:N,3,0),SUM(VLOOKUP(H586,RAW_c_TEB0187_REV01!L:N,3,0),VLOOKUP(G586,RAW_c_TEB0187_REV01!L:N,3,0))),"---"),"---")</f>
        <v>74.1477</v>
      </c>
      <c r="L586" t="str">
        <f t="shared" si="58"/>
        <v>J3-B41</v>
      </c>
      <c r="M586" t="str">
        <f>IFERROR(IF(
COUNTIF(B2B!H:H,(IF(K586&lt;&gt;"---",IF(INDEX(RAW_c_TEB0187_REV01!B:D,MATCH(H586,RAW_c_TEB0187_REV01!B:B,0),3)=L586,INDEX(
RAW_c_TEB0187_REV01!B:D,MATCH(H586,INDEX(RAW_c_TEB0187_REV01!B:B,MATCH(H586,RAW_c_TEB0187_REV01!B:B,)+1):'RAW_c_TEB0187_REV01'!B11657,)+MATCH(H586,RAW_c_TEB0187_REV01!B:B,),3),INDEX(RAW_c_TEB0187_REV01!B:D,MATCH(H586,RAW_c_TEB0187_REV01!B:B,0),3)),"---")))=1,"---",IF(K586&lt;&gt;"---",IF(INDEX(RAW_c_TEB0187_REV01!B:D,MATCH(H586,RAW_c_TEB0187_REV01!B:B,0),3)=L586,INDEX(
RAW_c_TEB0187_REV01!B:D,MATCH(H586,INDEX(RAW_c_TEB0187_REV01!B:B,MATCH(H586,RAW_c_TEB0187_REV01!B:B,)+1):'RAW_c_TEB0187_REV01'!B11657,)+MATCH(H586,RAW_c_TEB0187_REV01!B:B,),3),INDEX(RAW_c_TEB0187_REV01!B:D,MATCH(H586,RAW_c_TEB0187_REV01!B:B,0),3)),"---")),"---")</f>
        <v>J15-H10</v>
      </c>
      <c r="N586" t="str">
        <f>IFERROR(IF(AND(B586="B2B",J586="--"),L586,IF(
COUNTIF(B2B!H:H,(IF(K586&lt;&gt;"---",IF(INDEX(RAW_c_TEB0187_REV01!B:D,MATCH(H586,RAW_c_TEB0187_REV01!B:B,0),3)=L586,INDEX(
RAW_c_TEB0187_REV01!B:D,MATCH(H586,INDEX(RAW_c_TEB0187_REV01!B:B,MATCH(H586,RAW_c_TEB0187_REV01!B:B,)+1):'RAW_c_TEB0187_REV01'!B11657,)+MATCH(H586,RAW_c_TEB0187_REV01!B:B,),3),INDEX(RAW_c_TEB0187_REV01!B:D,MATCH(H586,RAW_c_TEB0187_REV01!B:B,0),3)),"---")))=0,"---",IF(K586&lt;&gt;"---",IF(INDEX(RAW_c_TEB0187_REV01!B:D,MATCH(H586,RAW_c_TEB0187_REV01!B:B,0),3)=L586,INDEX(
RAW_c_TEB0187_REV01!B:D,MATCH(H586,INDEX(RAW_c_TEB0187_REV01!B:B,MATCH(H586,RAW_c_TEB0187_REV01!B:B,)+1):'RAW_c_TEB0187_REV01'!B11657,)+MATCH(H586,RAW_c_TEB0187_REV01!B:B,),3),INDEX(RAW_c_TEB0187_REV01!B:D,MATCH(H586,RAW_c_TEB0187_REV01!B:B,0),3)),"---"))),"---")</f>
        <v>J3-B41</v>
      </c>
      <c r="T586">
        <f>COUNTIF(RAW_c_TEB0187_REV01!B:B,G586)</f>
        <v>2</v>
      </c>
      <c r="U586" t="str">
        <f t="shared" si="59"/>
        <v>B2B-IO</v>
      </c>
    </row>
    <row r="587" spans="1:21" x14ac:dyDescent="0.25">
      <c r="A587" t="s">
        <v>6170</v>
      </c>
      <c r="B587" t="s">
        <v>39</v>
      </c>
      <c r="C587" t="s">
        <v>5619</v>
      </c>
      <c r="D587" t="s">
        <v>411</v>
      </c>
      <c r="E587" t="s">
        <v>271</v>
      </c>
      <c r="F587" t="str">
        <f t="shared" si="54"/>
        <v>J3-B42</v>
      </c>
      <c r="G587" t="str">
        <f>VLOOKUP(F587,RAW_c_TEB0187_REV01!A:B,2,0)</f>
        <v>LA04_N</v>
      </c>
      <c r="H587" t="str">
        <f t="shared" si="55"/>
        <v>LA04_N</v>
      </c>
      <c r="I587" t="str">
        <f t="shared" si="56"/>
        <v>--</v>
      </c>
      <c r="J587" t="str">
        <f t="shared" si="57"/>
        <v>--</v>
      </c>
      <c r="K587">
        <f>IFERROR(IF(J587="--",IF(G587=H587,VLOOKUP(G587,RAW_c_TEB0187_REV01!L:N,3,0),SUM(VLOOKUP(H587,RAW_c_TEB0187_REV01!L:N,3,0),VLOOKUP(G587,RAW_c_TEB0187_REV01!L:N,3,0))),"---"),"---")</f>
        <v>74.141599999999997</v>
      </c>
      <c r="L587" t="str">
        <f t="shared" si="58"/>
        <v>J3-B42</v>
      </c>
      <c r="M587" t="str">
        <f>IFERROR(IF(
COUNTIF(B2B!H:H,(IF(K587&lt;&gt;"---",IF(INDEX(RAW_c_TEB0187_REV01!B:D,MATCH(H587,RAW_c_TEB0187_REV01!B:B,0),3)=L587,INDEX(
RAW_c_TEB0187_REV01!B:D,MATCH(H587,INDEX(RAW_c_TEB0187_REV01!B:B,MATCH(H587,RAW_c_TEB0187_REV01!B:B,)+1):'RAW_c_TEB0187_REV01'!B11658,)+MATCH(H587,RAW_c_TEB0187_REV01!B:B,),3),INDEX(RAW_c_TEB0187_REV01!B:D,MATCH(H587,RAW_c_TEB0187_REV01!B:B,0),3)),"---")))=1,"---",IF(K587&lt;&gt;"---",IF(INDEX(RAW_c_TEB0187_REV01!B:D,MATCH(H587,RAW_c_TEB0187_REV01!B:B,0),3)=L587,INDEX(
RAW_c_TEB0187_REV01!B:D,MATCH(H587,INDEX(RAW_c_TEB0187_REV01!B:B,MATCH(H587,RAW_c_TEB0187_REV01!B:B,)+1):'RAW_c_TEB0187_REV01'!B11658,)+MATCH(H587,RAW_c_TEB0187_REV01!B:B,),3),INDEX(RAW_c_TEB0187_REV01!B:D,MATCH(H587,RAW_c_TEB0187_REV01!B:B,0),3)),"---")),"---")</f>
        <v>J15-H11</v>
      </c>
      <c r="N587" t="str">
        <f>IFERROR(IF(AND(B587="B2B",J587="--"),L587,IF(
COUNTIF(B2B!H:H,(IF(K587&lt;&gt;"---",IF(INDEX(RAW_c_TEB0187_REV01!B:D,MATCH(H587,RAW_c_TEB0187_REV01!B:B,0),3)=L587,INDEX(
RAW_c_TEB0187_REV01!B:D,MATCH(H587,INDEX(RAW_c_TEB0187_REV01!B:B,MATCH(H587,RAW_c_TEB0187_REV01!B:B,)+1):'RAW_c_TEB0187_REV01'!B11658,)+MATCH(H587,RAW_c_TEB0187_REV01!B:B,),3),INDEX(RAW_c_TEB0187_REV01!B:D,MATCH(H587,RAW_c_TEB0187_REV01!B:B,0),3)),"---")))=0,"---",IF(K587&lt;&gt;"---",IF(INDEX(RAW_c_TEB0187_REV01!B:D,MATCH(H587,RAW_c_TEB0187_REV01!B:B,0),3)=L587,INDEX(
RAW_c_TEB0187_REV01!B:D,MATCH(H587,INDEX(RAW_c_TEB0187_REV01!B:B,MATCH(H587,RAW_c_TEB0187_REV01!B:B,)+1):'RAW_c_TEB0187_REV01'!B11658,)+MATCH(H587,RAW_c_TEB0187_REV01!B:B,),3),INDEX(RAW_c_TEB0187_REV01!B:D,MATCH(H587,RAW_c_TEB0187_REV01!B:B,0),3)),"---"))),"---")</f>
        <v>J3-B42</v>
      </c>
      <c r="T587">
        <f>COUNTIF(RAW_c_TEB0187_REV01!B:B,G587)</f>
        <v>2</v>
      </c>
      <c r="U587" t="str">
        <f t="shared" si="59"/>
        <v>B2B-IO</v>
      </c>
    </row>
    <row r="588" spans="1:21" x14ac:dyDescent="0.25">
      <c r="A588" t="s">
        <v>6171</v>
      </c>
      <c r="B588" t="s">
        <v>39</v>
      </c>
      <c r="C588" t="s">
        <v>5619</v>
      </c>
      <c r="D588" t="s">
        <v>411</v>
      </c>
      <c r="E588" t="s">
        <v>272</v>
      </c>
      <c r="F588" t="str">
        <f t="shared" si="54"/>
        <v>J3-B43</v>
      </c>
      <c r="G588" t="str">
        <f>VLOOKUP(F588,RAW_c_TEB0187_REV01!A:B,2,0)</f>
        <v>LA07_P</v>
      </c>
      <c r="H588" t="str">
        <f t="shared" si="55"/>
        <v>LA07_P</v>
      </c>
      <c r="I588" t="str">
        <f t="shared" si="56"/>
        <v>--</v>
      </c>
      <c r="J588" t="str">
        <f t="shared" si="57"/>
        <v>--</v>
      </c>
      <c r="K588">
        <f>IFERROR(IF(J588="--",IF(G588=H588,VLOOKUP(G588,RAW_c_TEB0187_REV01!L:N,3,0),SUM(VLOOKUP(H588,RAW_c_TEB0187_REV01!L:N,3,0),VLOOKUP(G588,RAW_c_TEB0187_REV01!L:N,3,0))),"---"),"---")</f>
        <v>73.730199999999996</v>
      </c>
      <c r="L588" t="str">
        <f t="shared" si="58"/>
        <v>J3-B43</v>
      </c>
      <c r="M588" t="str">
        <f>IFERROR(IF(
COUNTIF(B2B!H:H,(IF(K588&lt;&gt;"---",IF(INDEX(RAW_c_TEB0187_REV01!B:D,MATCH(H588,RAW_c_TEB0187_REV01!B:B,0),3)=L588,INDEX(
RAW_c_TEB0187_REV01!B:D,MATCH(H588,INDEX(RAW_c_TEB0187_REV01!B:B,MATCH(H588,RAW_c_TEB0187_REV01!B:B,)+1):'RAW_c_TEB0187_REV01'!B11659,)+MATCH(H588,RAW_c_TEB0187_REV01!B:B,),3),INDEX(RAW_c_TEB0187_REV01!B:D,MATCH(H588,RAW_c_TEB0187_REV01!B:B,0),3)),"---")))=1,"---",IF(K588&lt;&gt;"---",IF(INDEX(RAW_c_TEB0187_REV01!B:D,MATCH(H588,RAW_c_TEB0187_REV01!B:B,0),3)=L588,INDEX(
RAW_c_TEB0187_REV01!B:D,MATCH(H588,INDEX(RAW_c_TEB0187_REV01!B:B,MATCH(H588,RAW_c_TEB0187_REV01!B:B,)+1):'RAW_c_TEB0187_REV01'!B11659,)+MATCH(H588,RAW_c_TEB0187_REV01!B:B,),3),INDEX(RAW_c_TEB0187_REV01!B:D,MATCH(H588,RAW_c_TEB0187_REV01!B:B,0),3)),"---")),"---")</f>
        <v>J15-H13</v>
      </c>
      <c r="N588" t="str">
        <f>IFERROR(IF(AND(B588="B2B",J588="--"),L588,IF(
COUNTIF(B2B!H:H,(IF(K588&lt;&gt;"---",IF(INDEX(RAW_c_TEB0187_REV01!B:D,MATCH(H588,RAW_c_TEB0187_REV01!B:B,0),3)=L588,INDEX(
RAW_c_TEB0187_REV01!B:D,MATCH(H588,INDEX(RAW_c_TEB0187_REV01!B:B,MATCH(H588,RAW_c_TEB0187_REV01!B:B,)+1):'RAW_c_TEB0187_REV01'!B11659,)+MATCH(H588,RAW_c_TEB0187_REV01!B:B,),3),INDEX(RAW_c_TEB0187_REV01!B:D,MATCH(H588,RAW_c_TEB0187_REV01!B:B,0),3)),"---")))=0,"---",IF(K588&lt;&gt;"---",IF(INDEX(RAW_c_TEB0187_REV01!B:D,MATCH(H588,RAW_c_TEB0187_REV01!B:B,0),3)=L588,INDEX(
RAW_c_TEB0187_REV01!B:D,MATCH(H588,INDEX(RAW_c_TEB0187_REV01!B:B,MATCH(H588,RAW_c_TEB0187_REV01!B:B,)+1):'RAW_c_TEB0187_REV01'!B11659,)+MATCH(H588,RAW_c_TEB0187_REV01!B:B,),3),INDEX(RAW_c_TEB0187_REV01!B:D,MATCH(H588,RAW_c_TEB0187_REV01!B:B,0),3)),"---"))),"---")</f>
        <v>J3-B43</v>
      </c>
      <c r="T588">
        <f>COUNTIF(RAW_c_TEB0187_REV01!B:B,G588)</f>
        <v>2</v>
      </c>
      <c r="U588" t="str">
        <f t="shared" si="59"/>
        <v>B2B-IO</v>
      </c>
    </row>
    <row r="589" spans="1:21" x14ac:dyDescent="0.25">
      <c r="A589" t="s">
        <v>6172</v>
      </c>
      <c r="B589" t="s">
        <v>39</v>
      </c>
      <c r="C589" t="s">
        <v>5619</v>
      </c>
      <c r="D589" t="s">
        <v>411</v>
      </c>
      <c r="E589" t="s">
        <v>273</v>
      </c>
      <c r="F589" t="str">
        <f t="shared" si="54"/>
        <v>J3-B44</v>
      </c>
      <c r="G589" t="str">
        <f>VLOOKUP(F589,RAW_c_TEB0187_REV01!A:B,2,0)</f>
        <v>LA07_N</v>
      </c>
      <c r="H589" t="str">
        <f t="shared" si="55"/>
        <v>LA07_N</v>
      </c>
      <c r="I589" t="str">
        <f t="shared" si="56"/>
        <v>--</v>
      </c>
      <c r="J589" t="str">
        <f t="shared" si="57"/>
        <v>--</v>
      </c>
      <c r="K589">
        <f>IFERROR(IF(J589="--",IF(G589=H589,VLOOKUP(G589,RAW_c_TEB0187_REV01!L:N,3,0),SUM(VLOOKUP(H589,RAW_c_TEB0187_REV01!L:N,3,0),VLOOKUP(G589,RAW_c_TEB0187_REV01!L:N,3,0))),"---"),"---")</f>
        <v>73.685599999999994</v>
      </c>
      <c r="L589" t="str">
        <f t="shared" si="58"/>
        <v>J3-B44</v>
      </c>
      <c r="M589" t="str">
        <f>IFERROR(IF(
COUNTIF(B2B!H:H,(IF(K589&lt;&gt;"---",IF(INDEX(RAW_c_TEB0187_REV01!B:D,MATCH(H589,RAW_c_TEB0187_REV01!B:B,0),3)=L589,INDEX(
RAW_c_TEB0187_REV01!B:D,MATCH(H589,INDEX(RAW_c_TEB0187_REV01!B:B,MATCH(H589,RAW_c_TEB0187_REV01!B:B,)+1):'RAW_c_TEB0187_REV01'!B11660,)+MATCH(H589,RAW_c_TEB0187_REV01!B:B,),3),INDEX(RAW_c_TEB0187_REV01!B:D,MATCH(H589,RAW_c_TEB0187_REV01!B:B,0),3)),"---")))=1,"---",IF(K589&lt;&gt;"---",IF(INDEX(RAW_c_TEB0187_REV01!B:D,MATCH(H589,RAW_c_TEB0187_REV01!B:B,0),3)=L589,INDEX(
RAW_c_TEB0187_REV01!B:D,MATCH(H589,INDEX(RAW_c_TEB0187_REV01!B:B,MATCH(H589,RAW_c_TEB0187_REV01!B:B,)+1):'RAW_c_TEB0187_REV01'!B11660,)+MATCH(H589,RAW_c_TEB0187_REV01!B:B,),3),INDEX(RAW_c_TEB0187_REV01!B:D,MATCH(H589,RAW_c_TEB0187_REV01!B:B,0),3)),"---")),"---")</f>
        <v>J15-H14</v>
      </c>
      <c r="N589" t="str">
        <f>IFERROR(IF(AND(B589="B2B",J589="--"),L589,IF(
COUNTIF(B2B!H:H,(IF(K589&lt;&gt;"---",IF(INDEX(RAW_c_TEB0187_REV01!B:D,MATCH(H589,RAW_c_TEB0187_REV01!B:B,0),3)=L589,INDEX(
RAW_c_TEB0187_REV01!B:D,MATCH(H589,INDEX(RAW_c_TEB0187_REV01!B:B,MATCH(H589,RAW_c_TEB0187_REV01!B:B,)+1):'RAW_c_TEB0187_REV01'!B11660,)+MATCH(H589,RAW_c_TEB0187_REV01!B:B,),3),INDEX(RAW_c_TEB0187_REV01!B:D,MATCH(H589,RAW_c_TEB0187_REV01!B:B,0),3)),"---")))=0,"---",IF(K589&lt;&gt;"---",IF(INDEX(RAW_c_TEB0187_REV01!B:D,MATCH(H589,RAW_c_TEB0187_REV01!B:B,0),3)=L589,INDEX(
RAW_c_TEB0187_REV01!B:D,MATCH(H589,INDEX(RAW_c_TEB0187_REV01!B:B,MATCH(H589,RAW_c_TEB0187_REV01!B:B,)+1):'RAW_c_TEB0187_REV01'!B11660,)+MATCH(H589,RAW_c_TEB0187_REV01!B:B,),3),INDEX(RAW_c_TEB0187_REV01!B:D,MATCH(H589,RAW_c_TEB0187_REV01!B:B,0),3)),"---"))),"---")</f>
        <v>J3-B44</v>
      </c>
      <c r="T589">
        <f>COUNTIF(RAW_c_TEB0187_REV01!B:B,G589)</f>
        <v>2</v>
      </c>
      <c r="U589" t="str">
        <f t="shared" si="59"/>
        <v>B2B-IO</v>
      </c>
    </row>
    <row r="590" spans="1:21" x14ac:dyDescent="0.25">
      <c r="A590" t="s">
        <v>6173</v>
      </c>
      <c r="B590" t="s">
        <v>39</v>
      </c>
      <c r="C590" t="s">
        <v>5619</v>
      </c>
      <c r="D590" t="s">
        <v>411</v>
      </c>
      <c r="E590" t="s">
        <v>274</v>
      </c>
      <c r="F590" t="str">
        <f t="shared" si="54"/>
        <v>J3-B45</v>
      </c>
      <c r="G590" t="str">
        <f>VLOOKUP(F590,RAW_c_TEB0187_REV01!A:B,2,0)</f>
        <v>LA10_P</v>
      </c>
      <c r="H590" t="str">
        <f t="shared" si="55"/>
        <v>LA10_P</v>
      </c>
      <c r="I590" t="str">
        <f t="shared" si="56"/>
        <v>--</v>
      </c>
      <c r="J590" t="str">
        <f t="shared" si="57"/>
        <v>--</v>
      </c>
      <c r="K590">
        <f>IFERROR(IF(J590="--",IF(G590=H590,VLOOKUP(G590,RAW_c_TEB0187_REV01!L:N,3,0),SUM(VLOOKUP(H590,RAW_c_TEB0187_REV01!L:N,3,0),VLOOKUP(G590,RAW_c_TEB0187_REV01!L:N,3,0))),"---"),"---")</f>
        <v>73.338899999999995</v>
      </c>
      <c r="L590" t="str">
        <f t="shared" si="58"/>
        <v>J3-B45</v>
      </c>
      <c r="M590" t="str">
        <f>IFERROR(IF(
COUNTIF(B2B!H:H,(IF(K590&lt;&gt;"---",IF(INDEX(RAW_c_TEB0187_REV01!B:D,MATCH(H590,RAW_c_TEB0187_REV01!B:B,0),3)=L590,INDEX(
RAW_c_TEB0187_REV01!B:D,MATCH(H590,INDEX(RAW_c_TEB0187_REV01!B:B,MATCH(H590,RAW_c_TEB0187_REV01!B:B,)+1):'RAW_c_TEB0187_REV01'!B11661,)+MATCH(H590,RAW_c_TEB0187_REV01!B:B,),3),INDEX(RAW_c_TEB0187_REV01!B:D,MATCH(H590,RAW_c_TEB0187_REV01!B:B,0),3)),"---")))=1,"---",IF(K590&lt;&gt;"---",IF(INDEX(RAW_c_TEB0187_REV01!B:D,MATCH(H590,RAW_c_TEB0187_REV01!B:B,0),3)=L590,INDEX(
RAW_c_TEB0187_REV01!B:D,MATCH(H590,INDEX(RAW_c_TEB0187_REV01!B:B,MATCH(H590,RAW_c_TEB0187_REV01!B:B,)+1):'RAW_c_TEB0187_REV01'!B11661,)+MATCH(H590,RAW_c_TEB0187_REV01!B:B,),3),INDEX(RAW_c_TEB0187_REV01!B:D,MATCH(H590,RAW_c_TEB0187_REV01!B:B,0),3)),"---")),"---")</f>
        <v>J15-C14</v>
      </c>
      <c r="N590" t="str">
        <f>IFERROR(IF(AND(B590="B2B",J590="--"),L590,IF(
COUNTIF(B2B!H:H,(IF(K590&lt;&gt;"---",IF(INDEX(RAW_c_TEB0187_REV01!B:D,MATCH(H590,RAW_c_TEB0187_REV01!B:B,0),3)=L590,INDEX(
RAW_c_TEB0187_REV01!B:D,MATCH(H590,INDEX(RAW_c_TEB0187_REV01!B:B,MATCH(H590,RAW_c_TEB0187_REV01!B:B,)+1):'RAW_c_TEB0187_REV01'!B11661,)+MATCH(H590,RAW_c_TEB0187_REV01!B:B,),3),INDEX(RAW_c_TEB0187_REV01!B:D,MATCH(H590,RAW_c_TEB0187_REV01!B:B,0),3)),"---")))=0,"---",IF(K590&lt;&gt;"---",IF(INDEX(RAW_c_TEB0187_REV01!B:D,MATCH(H590,RAW_c_TEB0187_REV01!B:B,0),3)=L590,INDEX(
RAW_c_TEB0187_REV01!B:D,MATCH(H590,INDEX(RAW_c_TEB0187_REV01!B:B,MATCH(H590,RAW_c_TEB0187_REV01!B:B,)+1):'RAW_c_TEB0187_REV01'!B11661,)+MATCH(H590,RAW_c_TEB0187_REV01!B:B,),3),INDEX(RAW_c_TEB0187_REV01!B:D,MATCH(H590,RAW_c_TEB0187_REV01!B:B,0),3)),"---"))),"---")</f>
        <v>J3-B45</v>
      </c>
      <c r="T590">
        <f>COUNTIF(RAW_c_TEB0187_REV01!B:B,G590)</f>
        <v>2</v>
      </c>
      <c r="U590" t="str">
        <f t="shared" si="59"/>
        <v>B2B-IO</v>
      </c>
    </row>
    <row r="591" spans="1:21" x14ac:dyDescent="0.25">
      <c r="A591" t="s">
        <v>6174</v>
      </c>
      <c r="B591" t="s">
        <v>39</v>
      </c>
      <c r="C591" t="s">
        <v>5619</v>
      </c>
      <c r="D591" t="s">
        <v>411</v>
      </c>
      <c r="E591" t="s">
        <v>275</v>
      </c>
      <c r="F591" t="str">
        <f t="shared" si="54"/>
        <v>J3-B46</v>
      </c>
      <c r="G591" t="str">
        <f>VLOOKUP(F591,RAW_c_TEB0187_REV01!A:B,2,0)</f>
        <v>LA10_N</v>
      </c>
      <c r="H591" t="str">
        <f t="shared" si="55"/>
        <v>LA10_N</v>
      </c>
      <c r="I591" t="str">
        <f t="shared" si="56"/>
        <v>--</v>
      </c>
      <c r="J591" t="str">
        <f t="shared" si="57"/>
        <v>--</v>
      </c>
      <c r="K591">
        <f>IFERROR(IF(J591="--",IF(G591=H591,VLOOKUP(G591,RAW_c_TEB0187_REV01!L:N,3,0),SUM(VLOOKUP(H591,RAW_c_TEB0187_REV01!L:N,3,0),VLOOKUP(G591,RAW_c_TEB0187_REV01!L:N,3,0))),"---"),"---")</f>
        <v>73.692899999999995</v>
      </c>
      <c r="L591" t="str">
        <f t="shared" si="58"/>
        <v>J3-B46</v>
      </c>
      <c r="M591" t="str">
        <f>IFERROR(IF(
COUNTIF(B2B!H:H,(IF(K591&lt;&gt;"---",IF(INDEX(RAW_c_TEB0187_REV01!B:D,MATCH(H591,RAW_c_TEB0187_REV01!B:B,0),3)=L591,INDEX(
RAW_c_TEB0187_REV01!B:D,MATCH(H591,INDEX(RAW_c_TEB0187_REV01!B:B,MATCH(H591,RAW_c_TEB0187_REV01!B:B,)+1):'RAW_c_TEB0187_REV01'!B11662,)+MATCH(H591,RAW_c_TEB0187_REV01!B:B,),3),INDEX(RAW_c_TEB0187_REV01!B:D,MATCH(H591,RAW_c_TEB0187_REV01!B:B,0),3)),"---")))=1,"---",IF(K591&lt;&gt;"---",IF(INDEX(RAW_c_TEB0187_REV01!B:D,MATCH(H591,RAW_c_TEB0187_REV01!B:B,0),3)=L591,INDEX(
RAW_c_TEB0187_REV01!B:D,MATCH(H591,INDEX(RAW_c_TEB0187_REV01!B:B,MATCH(H591,RAW_c_TEB0187_REV01!B:B,)+1):'RAW_c_TEB0187_REV01'!B11662,)+MATCH(H591,RAW_c_TEB0187_REV01!B:B,),3),INDEX(RAW_c_TEB0187_REV01!B:D,MATCH(H591,RAW_c_TEB0187_REV01!B:B,0),3)),"---")),"---")</f>
        <v>J15-C15</v>
      </c>
      <c r="N591" t="str">
        <f>IFERROR(IF(AND(B591="B2B",J591="--"),L591,IF(
COUNTIF(B2B!H:H,(IF(K591&lt;&gt;"---",IF(INDEX(RAW_c_TEB0187_REV01!B:D,MATCH(H591,RAW_c_TEB0187_REV01!B:B,0),3)=L591,INDEX(
RAW_c_TEB0187_REV01!B:D,MATCH(H591,INDEX(RAW_c_TEB0187_REV01!B:B,MATCH(H591,RAW_c_TEB0187_REV01!B:B,)+1):'RAW_c_TEB0187_REV01'!B11662,)+MATCH(H591,RAW_c_TEB0187_REV01!B:B,),3),INDEX(RAW_c_TEB0187_REV01!B:D,MATCH(H591,RAW_c_TEB0187_REV01!B:B,0),3)),"---")))=0,"---",IF(K591&lt;&gt;"---",IF(INDEX(RAW_c_TEB0187_REV01!B:D,MATCH(H591,RAW_c_TEB0187_REV01!B:B,0),3)=L591,INDEX(
RAW_c_TEB0187_REV01!B:D,MATCH(H591,INDEX(RAW_c_TEB0187_REV01!B:B,MATCH(H591,RAW_c_TEB0187_REV01!B:B,)+1):'RAW_c_TEB0187_REV01'!B11662,)+MATCH(H591,RAW_c_TEB0187_REV01!B:B,),3),INDEX(RAW_c_TEB0187_REV01!B:D,MATCH(H591,RAW_c_TEB0187_REV01!B:B,0),3)),"---"))),"---")</f>
        <v>J3-B46</v>
      </c>
      <c r="T591">
        <f>COUNTIF(RAW_c_TEB0187_REV01!B:B,G591)</f>
        <v>2</v>
      </c>
      <c r="U591" t="str">
        <f t="shared" si="59"/>
        <v>B2B-IO</v>
      </c>
    </row>
    <row r="592" spans="1:21" x14ac:dyDescent="0.25">
      <c r="A592" t="s">
        <v>6175</v>
      </c>
      <c r="B592" t="s">
        <v>39</v>
      </c>
      <c r="C592" t="s">
        <v>433</v>
      </c>
      <c r="D592" t="s">
        <v>411</v>
      </c>
      <c r="E592" t="s">
        <v>276</v>
      </c>
      <c r="F592" t="str">
        <f t="shared" si="54"/>
        <v>J3-B47</v>
      </c>
      <c r="G592" t="str">
        <f>VLOOKUP(F592,RAW_c_TEB0187_REV01!A:B,2,0)</f>
        <v>GND</v>
      </c>
      <c r="H592" t="str">
        <f t="shared" si="55"/>
        <v>GND</v>
      </c>
      <c r="I592" t="str">
        <f t="shared" si="56"/>
        <v>--</v>
      </c>
      <c r="J592" t="str">
        <f t="shared" si="57"/>
        <v>---</v>
      </c>
      <c r="K592" t="str">
        <f>IFERROR(IF(J592="--",IF(G592=H592,VLOOKUP(G592,RAW_c_TEB0187_REV01!L:N,3,0),SUM(VLOOKUP(H592,RAW_c_TEB0187_REV01!L:N,3,0),VLOOKUP(G592,RAW_c_TEB0187_REV01!L:N,3,0))),"---"),"---")</f>
        <v>---</v>
      </c>
      <c r="L592" t="str">
        <f t="shared" si="58"/>
        <v>J3-B47</v>
      </c>
      <c r="M592" t="str">
        <f>IFERROR(IF(
COUNTIF(B2B!H:H,(IF(K592&lt;&gt;"---",IF(INDEX(RAW_c_TEB0187_REV01!B:D,MATCH(H592,RAW_c_TEB0187_REV01!B:B,0),3)=L592,INDEX(
RAW_c_TEB0187_REV01!B:D,MATCH(H592,INDEX(RAW_c_TEB0187_REV01!B:B,MATCH(H592,RAW_c_TEB0187_REV01!B:B,)+1):'RAW_c_TEB0187_REV01'!B11663,)+MATCH(H592,RAW_c_TEB0187_REV01!B:B,),3),INDEX(RAW_c_TEB0187_REV01!B:D,MATCH(H592,RAW_c_TEB0187_REV01!B:B,0),3)),"---")))=1,"---",IF(K592&lt;&gt;"---",IF(INDEX(RAW_c_TEB0187_REV01!B:D,MATCH(H592,RAW_c_TEB0187_REV01!B:B,0),3)=L592,INDEX(
RAW_c_TEB0187_REV01!B:D,MATCH(H592,INDEX(RAW_c_TEB0187_REV01!B:B,MATCH(H592,RAW_c_TEB0187_REV01!B:B,)+1):'RAW_c_TEB0187_REV01'!B11663,)+MATCH(H592,RAW_c_TEB0187_REV01!B:B,),3),INDEX(RAW_c_TEB0187_REV01!B:D,MATCH(H592,RAW_c_TEB0187_REV01!B:B,0),3)),"---")),"---")</f>
        <v>---</v>
      </c>
      <c r="N592" t="str">
        <f>IFERROR(IF(AND(B592="B2B",J592="--"),L592,IF(
COUNTIF(B2B!H:H,(IF(K592&lt;&gt;"---",IF(INDEX(RAW_c_TEB0187_REV01!B:D,MATCH(H592,RAW_c_TEB0187_REV01!B:B,0),3)=L592,INDEX(
RAW_c_TEB0187_REV01!B:D,MATCH(H592,INDEX(RAW_c_TEB0187_REV01!B:B,MATCH(H592,RAW_c_TEB0187_REV01!B:B,)+1):'RAW_c_TEB0187_REV01'!B11663,)+MATCH(H592,RAW_c_TEB0187_REV01!B:B,),3),INDEX(RAW_c_TEB0187_REV01!B:D,MATCH(H592,RAW_c_TEB0187_REV01!B:B,0),3)),"---")))=0,"---",IF(K592&lt;&gt;"---",IF(INDEX(RAW_c_TEB0187_REV01!B:D,MATCH(H592,RAW_c_TEB0187_REV01!B:B,0),3)=L592,INDEX(
RAW_c_TEB0187_REV01!B:D,MATCH(H592,INDEX(RAW_c_TEB0187_REV01!B:B,MATCH(H592,RAW_c_TEB0187_REV01!B:B,)+1):'RAW_c_TEB0187_REV01'!B11663,)+MATCH(H592,RAW_c_TEB0187_REV01!B:B,),3),INDEX(RAW_c_TEB0187_REV01!B:D,MATCH(H592,RAW_c_TEB0187_REV01!B:B,0),3)),"---"))),"---")</f>
        <v>---</v>
      </c>
      <c r="T592">
        <f>COUNTIF(RAW_c_TEB0187_REV01!B:B,G592)</f>
        <v>1098</v>
      </c>
      <c r="U592" t="str">
        <f t="shared" si="59"/>
        <v>B2B-GND</v>
      </c>
    </row>
    <row r="593" spans="1:21" x14ac:dyDescent="0.25">
      <c r="A593" t="s">
        <v>6176</v>
      </c>
      <c r="B593" t="s">
        <v>39</v>
      </c>
      <c r="C593" t="s">
        <v>5619</v>
      </c>
      <c r="D593" t="s">
        <v>411</v>
      </c>
      <c r="E593" t="s">
        <v>277</v>
      </c>
      <c r="F593" t="str">
        <f t="shared" si="54"/>
        <v>J3-B48</v>
      </c>
      <c r="G593" t="str">
        <f>VLOOKUP(F593,RAW_c_TEB0187_REV01!A:B,2,0)</f>
        <v>LA17_P</v>
      </c>
      <c r="H593" t="str">
        <f t="shared" si="55"/>
        <v>LA17_P</v>
      </c>
      <c r="I593" t="str">
        <f t="shared" si="56"/>
        <v>--</v>
      </c>
      <c r="J593" t="str">
        <f t="shared" si="57"/>
        <v>--</v>
      </c>
      <c r="K593">
        <f>IFERROR(IF(J593="--",IF(G593=H593,VLOOKUP(G593,RAW_c_TEB0187_REV01!L:N,3,0),SUM(VLOOKUP(H593,RAW_c_TEB0187_REV01!L:N,3,0),VLOOKUP(G593,RAW_c_TEB0187_REV01!L:N,3,0))),"---"),"---")</f>
        <v>58.079000000000001</v>
      </c>
      <c r="L593" t="str">
        <f t="shared" si="58"/>
        <v>J3-B48</v>
      </c>
      <c r="M593" t="str">
        <f>IFERROR(IF(
COUNTIF(B2B!H:H,(IF(K593&lt;&gt;"---",IF(INDEX(RAW_c_TEB0187_REV01!B:D,MATCH(H593,RAW_c_TEB0187_REV01!B:B,0),3)=L593,INDEX(
RAW_c_TEB0187_REV01!B:D,MATCH(H593,INDEX(RAW_c_TEB0187_REV01!B:B,MATCH(H593,RAW_c_TEB0187_REV01!B:B,)+1):'RAW_c_TEB0187_REV01'!B11664,)+MATCH(H593,RAW_c_TEB0187_REV01!B:B,),3),INDEX(RAW_c_TEB0187_REV01!B:D,MATCH(H593,RAW_c_TEB0187_REV01!B:B,0),3)),"---")))=1,"---",IF(K593&lt;&gt;"---",IF(INDEX(RAW_c_TEB0187_REV01!B:D,MATCH(H593,RAW_c_TEB0187_REV01!B:B,0),3)=L593,INDEX(
RAW_c_TEB0187_REV01!B:D,MATCH(H593,INDEX(RAW_c_TEB0187_REV01!B:B,MATCH(H593,RAW_c_TEB0187_REV01!B:B,)+1):'RAW_c_TEB0187_REV01'!B11664,)+MATCH(H593,RAW_c_TEB0187_REV01!B:B,),3),INDEX(RAW_c_TEB0187_REV01!B:D,MATCH(H593,RAW_c_TEB0187_REV01!B:B,0),3)),"---")),"---")</f>
        <v>J15-D20</v>
      </c>
      <c r="N593" t="str">
        <f>IFERROR(IF(AND(B593="B2B",J593="--"),L593,IF(
COUNTIF(B2B!H:H,(IF(K593&lt;&gt;"---",IF(INDEX(RAW_c_TEB0187_REV01!B:D,MATCH(H593,RAW_c_TEB0187_REV01!B:B,0),3)=L593,INDEX(
RAW_c_TEB0187_REV01!B:D,MATCH(H593,INDEX(RAW_c_TEB0187_REV01!B:B,MATCH(H593,RAW_c_TEB0187_REV01!B:B,)+1):'RAW_c_TEB0187_REV01'!B11664,)+MATCH(H593,RAW_c_TEB0187_REV01!B:B,),3),INDEX(RAW_c_TEB0187_REV01!B:D,MATCH(H593,RAW_c_TEB0187_REV01!B:B,0),3)),"---")))=0,"---",IF(K593&lt;&gt;"---",IF(INDEX(RAW_c_TEB0187_REV01!B:D,MATCH(H593,RAW_c_TEB0187_REV01!B:B,0),3)=L593,INDEX(
RAW_c_TEB0187_REV01!B:D,MATCH(H593,INDEX(RAW_c_TEB0187_REV01!B:B,MATCH(H593,RAW_c_TEB0187_REV01!B:B,)+1):'RAW_c_TEB0187_REV01'!B11664,)+MATCH(H593,RAW_c_TEB0187_REV01!B:B,),3),INDEX(RAW_c_TEB0187_REV01!B:D,MATCH(H593,RAW_c_TEB0187_REV01!B:B,0),3)),"---"))),"---")</f>
        <v>J3-B48</v>
      </c>
      <c r="T593">
        <f>COUNTIF(RAW_c_TEB0187_REV01!B:B,G593)</f>
        <v>2</v>
      </c>
      <c r="U593" t="str">
        <f t="shared" si="59"/>
        <v>B2B-IO</v>
      </c>
    </row>
    <row r="594" spans="1:21" x14ac:dyDescent="0.25">
      <c r="A594" t="s">
        <v>6177</v>
      </c>
      <c r="B594" t="s">
        <v>39</v>
      </c>
      <c r="C594" t="s">
        <v>5619</v>
      </c>
      <c r="D594" t="s">
        <v>411</v>
      </c>
      <c r="E594" t="s">
        <v>278</v>
      </c>
      <c r="F594" t="str">
        <f t="shared" si="54"/>
        <v>J3-B49</v>
      </c>
      <c r="G594" t="str">
        <f>VLOOKUP(F594,RAW_c_TEB0187_REV01!A:B,2,0)</f>
        <v>LA17_N</v>
      </c>
      <c r="H594" t="str">
        <f t="shared" si="55"/>
        <v>LA17_N</v>
      </c>
      <c r="I594" t="str">
        <f t="shared" si="56"/>
        <v>--</v>
      </c>
      <c r="J594" t="str">
        <f t="shared" si="57"/>
        <v>--</v>
      </c>
      <c r="K594">
        <f>IFERROR(IF(J594="--",IF(G594=H594,VLOOKUP(G594,RAW_c_TEB0187_REV01!L:N,3,0),SUM(VLOOKUP(H594,RAW_c_TEB0187_REV01!L:N,3,0),VLOOKUP(G594,RAW_c_TEB0187_REV01!L:N,3,0))),"---"),"---")</f>
        <v>57.996099999999998</v>
      </c>
      <c r="L594" t="str">
        <f t="shared" si="58"/>
        <v>J3-B49</v>
      </c>
      <c r="M594" t="str">
        <f>IFERROR(IF(
COUNTIF(B2B!H:H,(IF(K594&lt;&gt;"---",IF(INDEX(RAW_c_TEB0187_REV01!B:D,MATCH(H594,RAW_c_TEB0187_REV01!B:B,0),3)=L594,INDEX(
RAW_c_TEB0187_REV01!B:D,MATCH(H594,INDEX(RAW_c_TEB0187_REV01!B:B,MATCH(H594,RAW_c_TEB0187_REV01!B:B,)+1):'RAW_c_TEB0187_REV01'!B11665,)+MATCH(H594,RAW_c_TEB0187_REV01!B:B,),3),INDEX(RAW_c_TEB0187_REV01!B:D,MATCH(H594,RAW_c_TEB0187_REV01!B:B,0),3)),"---")))=1,"---",IF(K594&lt;&gt;"---",IF(INDEX(RAW_c_TEB0187_REV01!B:D,MATCH(H594,RAW_c_TEB0187_REV01!B:B,0),3)=L594,INDEX(
RAW_c_TEB0187_REV01!B:D,MATCH(H594,INDEX(RAW_c_TEB0187_REV01!B:B,MATCH(H594,RAW_c_TEB0187_REV01!B:B,)+1):'RAW_c_TEB0187_REV01'!B11665,)+MATCH(H594,RAW_c_TEB0187_REV01!B:B,),3),INDEX(RAW_c_TEB0187_REV01!B:D,MATCH(H594,RAW_c_TEB0187_REV01!B:B,0),3)),"---")),"---")</f>
        <v>J15-D21</v>
      </c>
      <c r="N594" t="str">
        <f>IFERROR(IF(AND(B594="B2B",J594="--"),L594,IF(
COUNTIF(B2B!H:H,(IF(K594&lt;&gt;"---",IF(INDEX(RAW_c_TEB0187_REV01!B:D,MATCH(H594,RAW_c_TEB0187_REV01!B:B,0),3)=L594,INDEX(
RAW_c_TEB0187_REV01!B:D,MATCH(H594,INDEX(RAW_c_TEB0187_REV01!B:B,MATCH(H594,RAW_c_TEB0187_REV01!B:B,)+1):'RAW_c_TEB0187_REV01'!B11665,)+MATCH(H594,RAW_c_TEB0187_REV01!B:B,),3),INDEX(RAW_c_TEB0187_REV01!B:D,MATCH(H594,RAW_c_TEB0187_REV01!B:B,0),3)),"---")))=0,"---",IF(K594&lt;&gt;"---",IF(INDEX(RAW_c_TEB0187_REV01!B:D,MATCH(H594,RAW_c_TEB0187_REV01!B:B,0),3)=L594,INDEX(
RAW_c_TEB0187_REV01!B:D,MATCH(H594,INDEX(RAW_c_TEB0187_REV01!B:B,MATCH(H594,RAW_c_TEB0187_REV01!B:B,)+1):'RAW_c_TEB0187_REV01'!B11665,)+MATCH(H594,RAW_c_TEB0187_REV01!B:B,),3),INDEX(RAW_c_TEB0187_REV01!B:D,MATCH(H594,RAW_c_TEB0187_REV01!B:B,0),3)),"---"))),"---")</f>
        <v>J3-B49</v>
      </c>
      <c r="T594">
        <f>COUNTIF(RAW_c_TEB0187_REV01!B:B,G594)</f>
        <v>2</v>
      </c>
      <c r="U594" t="str">
        <f t="shared" si="59"/>
        <v>B2B-IO</v>
      </c>
    </row>
    <row r="595" spans="1:21" x14ac:dyDescent="0.25">
      <c r="A595" t="s">
        <v>6178</v>
      </c>
      <c r="B595" t="s">
        <v>39</v>
      </c>
      <c r="C595" t="s">
        <v>5619</v>
      </c>
      <c r="D595" t="s">
        <v>411</v>
      </c>
      <c r="E595" t="s">
        <v>279</v>
      </c>
      <c r="F595" t="str">
        <f t="shared" si="54"/>
        <v>J3-B50</v>
      </c>
      <c r="G595" t="str">
        <f>VLOOKUP(F595,RAW_c_TEB0187_REV01!A:B,2,0)</f>
        <v>LA16_P</v>
      </c>
      <c r="H595" t="str">
        <f t="shared" si="55"/>
        <v>LA16_P</v>
      </c>
      <c r="I595" t="str">
        <f t="shared" si="56"/>
        <v>--</v>
      </c>
      <c r="J595" t="str">
        <f t="shared" si="57"/>
        <v>--</v>
      </c>
      <c r="K595">
        <f>IFERROR(IF(J595="--",IF(G595=H595,VLOOKUP(G595,RAW_c_TEB0187_REV01!L:N,3,0),SUM(VLOOKUP(H595,RAW_c_TEB0187_REV01!L:N,3,0),VLOOKUP(G595,RAW_c_TEB0187_REV01!L:N,3,0))),"---"),"---")</f>
        <v>58.141800000000003</v>
      </c>
      <c r="L595" t="str">
        <f t="shared" si="58"/>
        <v>J3-B50</v>
      </c>
      <c r="M595" t="str">
        <f>IFERROR(IF(
COUNTIF(B2B!H:H,(IF(K595&lt;&gt;"---",IF(INDEX(RAW_c_TEB0187_REV01!B:D,MATCH(H595,RAW_c_TEB0187_REV01!B:B,0),3)=L595,INDEX(
RAW_c_TEB0187_REV01!B:D,MATCH(H595,INDEX(RAW_c_TEB0187_REV01!B:B,MATCH(H595,RAW_c_TEB0187_REV01!B:B,)+1):'RAW_c_TEB0187_REV01'!B11666,)+MATCH(H595,RAW_c_TEB0187_REV01!B:B,),3),INDEX(RAW_c_TEB0187_REV01!B:D,MATCH(H595,RAW_c_TEB0187_REV01!B:B,0),3)),"---")))=1,"---",IF(K595&lt;&gt;"---",IF(INDEX(RAW_c_TEB0187_REV01!B:D,MATCH(H595,RAW_c_TEB0187_REV01!B:B,0),3)=L595,INDEX(
RAW_c_TEB0187_REV01!B:D,MATCH(H595,INDEX(RAW_c_TEB0187_REV01!B:B,MATCH(H595,RAW_c_TEB0187_REV01!B:B,)+1):'RAW_c_TEB0187_REV01'!B11666,)+MATCH(H595,RAW_c_TEB0187_REV01!B:B,),3),INDEX(RAW_c_TEB0187_REV01!B:D,MATCH(H595,RAW_c_TEB0187_REV01!B:B,0),3)),"---")),"---")</f>
        <v>J15-G18</v>
      </c>
      <c r="N595" t="str">
        <f>IFERROR(IF(AND(B595="B2B",J595="--"),L595,IF(
COUNTIF(B2B!H:H,(IF(K595&lt;&gt;"---",IF(INDEX(RAW_c_TEB0187_REV01!B:D,MATCH(H595,RAW_c_TEB0187_REV01!B:B,0),3)=L595,INDEX(
RAW_c_TEB0187_REV01!B:D,MATCH(H595,INDEX(RAW_c_TEB0187_REV01!B:B,MATCH(H595,RAW_c_TEB0187_REV01!B:B,)+1):'RAW_c_TEB0187_REV01'!B11666,)+MATCH(H595,RAW_c_TEB0187_REV01!B:B,),3),INDEX(RAW_c_TEB0187_REV01!B:D,MATCH(H595,RAW_c_TEB0187_REV01!B:B,0),3)),"---")))=0,"---",IF(K595&lt;&gt;"---",IF(INDEX(RAW_c_TEB0187_REV01!B:D,MATCH(H595,RAW_c_TEB0187_REV01!B:B,0),3)=L595,INDEX(
RAW_c_TEB0187_REV01!B:D,MATCH(H595,INDEX(RAW_c_TEB0187_REV01!B:B,MATCH(H595,RAW_c_TEB0187_REV01!B:B,)+1):'RAW_c_TEB0187_REV01'!B11666,)+MATCH(H595,RAW_c_TEB0187_REV01!B:B,),3),INDEX(RAW_c_TEB0187_REV01!B:D,MATCH(H595,RAW_c_TEB0187_REV01!B:B,0),3)),"---"))),"---")</f>
        <v>J3-B50</v>
      </c>
      <c r="T595">
        <f>COUNTIF(RAW_c_TEB0187_REV01!B:B,G595)</f>
        <v>2</v>
      </c>
      <c r="U595" t="str">
        <f t="shared" si="59"/>
        <v>B2B-IO</v>
      </c>
    </row>
    <row r="596" spans="1:21" x14ac:dyDescent="0.25">
      <c r="A596" t="s">
        <v>6179</v>
      </c>
      <c r="B596" t="s">
        <v>39</v>
      </c>
      <c r="C596" t="s">
        <v>5619</v>
      </c>
      <c r="D596" t="s">
        <v>411</v>
      </c>
      <c r="E596" t="s">
        <v>280</v>
      </c>
      <c r="F596" t="str">
        <f t="shared" si="54"/>
        <v>J3-B51</v>
      </c>
      <c r="G596" t="str">
        <f>VLOOKUP(F596,RAW_c_TEB0187_REV01!A:B,2,0)</f>
        <v>LA16_N</v>
      </c>
      <c r="H596" t="str">
        <f t="shared" si="55"/>
        <v>LA16_N</v>
      </c>
      <c r="I596" t="str">
        <f t="shared" si="56"/>
        <v>--</v>
      </c>
      <c r="J596" t="str">
        <f t="shared" si="57"/>
        <v>--</v>
      </c>
      <c r="K596">
        <f>IFERROR(IF(J596="--",IF(G596=H596,VLOOKUP(G596,RAW_c_TEB0187_REV01!L:N,3,0),SUM(VLOOKUP(H596,RAW_c_TEB0187_REV01!L:N,3,0),VLOOKUP(G596,RAW_c_TEB0187_REV01!L:N,3,0))),"---"),"---")</f>
        <v>58.1539</v>
      </c>
      <c r="L596" t="str">
        <f t="shared" si="58"/>
        <v>J3-B51</v>
      </c>
      <c r="M596" t="str">
        <f>IFERROR(IF(
COUNTIF(B2B!H:H,(IF(K596&lt;&gt;"---",IF(INDEX(RAW_c_TEB0187_REV01!B:D,MATCH(H596,RAW_c_TEB0187_REV01!B:B,0),3)=L596,INDEX(
RAW_c_TEB0187_REV01!B:D,MATCH(H596,INDEX(RAW_c_TEB0187_REV01!B:B,MATCH(H596,RAW_c_TEB0187_REV01!B:B,)+1):'RAW_c_TEB0187_REV01'!B11667,)+MATCH(H596,RAW_c_TEB0187_REV01!B:B,),3),INDEX(RAW_c_TEB0187_REV01!B:D,MATCH(H596,RAW_c_TEB0187_REV01!B:B,0),3)),"---")))=1,"---",IF(K596&lt;&gt;"---",IF(INDEX(RAW_c_TEB0187_REV01!B:D,MATCH(H596,RAW_c_TEB0187_REV01!B:B,0),3)=L596,INDEX(
RAW_c_TEB0187_REV01!B:D,MATCH(H596,INDEX(RAW_c_TEB0187_REV01!B:B,MATCH(H596,RAW_c_TEB0187_REV01!B:B,)+1):'RAW_c_TEB0187_REV01'!B11667,)+MATCH(H596,RAW_c_TEB0187_REV01!B:B,),3),INDEX(RAW_c_TEB0187_REV01!B:D,MATCH(H596,RAW_c_TEB0187_REV01!B:B,0),3)),"---")),"---")</f>
        <v>J15-G19</v>
      </c>
      <c r="N596" t="str">
        <f>IFERROR(IF(AND(B596="B2B",J596="--"),L596,IF(
COUNTIF(B2B!H:H,(IF(K596&lt;&gt;"---",IF(INDEX(RAW_c_TEB0187_REV01!B:D,MATCH(H596,RAW_c_TEB0187_REV01!B:B,0),3)=L596,INDEX(
RAW_c_TEB0187_REV01!B:D,MATCH(H596,INDEX(RAW_c_TEB0187_REV01!B:B,MATCH(H596,RAW_c_TEB0187_REV01!B:B,)+1):'RAW_c_TEB0187_REV01'!B11667,)+MATCH(H596,RAW_c_TEB0187_REV01!B:B,),3),INDEX(RAW_c_TEB0187_REV01!B:D,MATCH(H596,RAW_c_TEB0187_REV01!B:B,0),3)),"---")))=0,"---",IF(K596&lt;&gt;"---",IF(INDEX(RAW_c_TEB0187_REV01!B:D,MATCH(H596,RAW_c_TEB0187_REV01!B:B,0),3)=L596,INDEX(
RAW_c_TEB0187_REV01!B:D,MATCH(H596,INDEX(RAW_c_TEB0187_REV01!B:B,MATCH(H596,RAW_c_TEB0187_REV01!B:B,)+1):'RAW_c_TEB0187_REV01'!B11667,)+MATCH(H596,RAW_c_TEB0187_REV01!B:B,),3),INDEX(RAW_c_TEB0187_REV01!B:D,MATCH(H596,RAW_c_TEB0187_REV01!B:B,0),3)),"---"))),"---")</f>
        <v>J3-B51</v>
      </c>
      <c r="T596">
        <f>COUNTIF(RAW_c_TEB0187_REV01!B:B,G596)</f>
        <v>2</v>
      </c>
      <c r="U596" t="str">
        <f t="shared" si="59"/>
        <v>B2B-IO</v>
      </c>
    </row>
    <row r="597" spans="1:21" x14ac:dyDescent="0.25">
      <c r="A597" t="s">
        <v>6180</v>
      </c>
      <c r="B597" t="s">
        <v>39</v>
      </c>
      <c r="C597" t="s">
        <v>5619</v>
      </c>
      <c r="D597" t="s">
        <v>411</v>
      </c>
      <c r="E597" t="s">
        <v>281</v>
      </c>
      <c r="F597" t="str">
        <f t="shared" si="54"/>
        <v>J3-B52</v>
      </c>
      <c r="G597" t="str">
        <f>VLOOKUP(F597,RAW_c_TEB0187_REV01!A:B,2,0)</f>
        <v>FMC_CLK0_M2C_P</v>
      </c>
      <c r="H597" t="str">
        <f t="shared" si="55"/>
        <v>FMC_CK0_M2C_P</v>
      </c>
      <c r="I597" t="str">
        <f t="shared" si="56"/>
        <v>C612</v>
      </c>
      <c r="J597" t="str">
        <f t="shared" si="57"/>
        <v>--</v>
      </c>
      <c r="K597">
        <f>IFERROR(IF(J597="--",IF(G597=H597,VLOOKUP(G597,RAW_c_TEB0187_REV01!L:N,3,0),SUM(VLOOKUP(H597,RAW_c_TEB0187_REV01!L:N,3,0),VLOOKUP(G597,RAW_c_TEB0187_REV01!L:N,3,0))),"---"),"---")</f>
        <v>80.955200000000005</v>
      </c>
      <c r="L597" t="str">
        <f t="shared" si="58"/>
        <v>J3-B52</v>
      </c>
      <c r="M597" t="str">
        <f>IFERROR(IF(
COUNTIF(B2B!H:H,(IF(K597&lt;&gt;"---",IF(INDEX(RAW_c_TEB0187_REV01!B:D,MATCH(H597,RAW_c_TEB0187_REV01!B:B,0),3)=L597,INDEX(
RAW_c_TEB0187_REV01!B:D,MATCH(H597,INDEX(RAW_c_TEB0187_REV01!B:B,MATCH(H597,RAW_c_TEB0187_REV01!B:B,)+1):'RAW_c_TEB0187_REV01'!B11668,)+MATCH(H597,RAW_c_TEB0187_REV01!B:B,),3),INDEX(RAW_c_TEB0187_REV01!B:D,MATCH(H597,RAW_c_TEB0187_REV01!B:B,0),3)),"---")))=1,"---",IF(K597&lt;&gt;"---",IF(INDEX(RAW_c_TEB0187_REV01!B:D,MATCH(H597,RAW_c_TEB0187_REV01!B:B,0),3)=L597,INDEX(
RAW_c_TEB0187_REV01!B:D,MATCH(H597,INDEX(RAW_c_TEB0187_REV01!B:B,MATCH(H597,RAW_c_TEB0187_REV01!B:B,)+1):'RAW_c_TEB0187_REV01'!B11668,)+MATCH(H597,RAW_c_TEB0187_REV01!B:B,),3),INDEX(RAW_c_TEB0187_REV01!B:D,MATCH(H597,RAW_c_TEB0187_REV01!B:B,0),3)),"---")),"---")</f>
        <v>J15-H4</v>
      </c>
      <c r="N597" t="str">
        <f>IFERROR(IF(AND(B597="B2B",J597="--"),L597,IF(
COUNTIF(B2B!H:H,(IF(K597&lt;&gt;"---",IF(INDEX(RAW_c_TEB0187_REV01!B:D,MATCH(H597,RAW_c_TEB0187_REV01!B:B,0),3)=L597,INDEX(
RAW_c_TEB0187_REV01!B:D,MATCH(H597,INDEX(RAW_c_TEB0187_REV01!B:B,MATCH(H597,RAW_c_TEB0187_REV01!B:B,)+1):'RAW_c_TEB0187_REV01'!B11668,)+MATCH(H597,RAW_c_TEB0187_REV01!B:B,),3),INDEX(RAW_c_TEB0187_REV01!B:D,MATCH(H597,RAW_c_TEB0187_REV01!B:B,0),3)),"---")))=0,"---",IF(K597&lt;&gt;"---",IF(INDEX(RAW_c_TEB0187_REV01!B:D,MATCH(H597,RAW_c_TEB0187_REV01!B:B,0),3)=L597,INDEX(
RAW_c_TEB0187_REV01!B:D,MATCH(H597,INDEX(RAW_c_TEB0187_REV01!B:B,MATCH(H597,RAW_c_TEB0187_REV01!B:B,)+1):'RAW_c_TEB0187_REV01'!B11668,)+MATCH(H597,RAW_c_TEB0187_REV01!B:B,),3),INDEX(RAW_c_TEB0187_REV01!B:D,MATCH(H597,RAW_c_TEB0187_REV01!B:B,0),3)),"---"))),"---")</f>
        <v>J3-B52</v>
      </c>
      <c r="T597">
        <f>COUNTIF(RAW_c_TEB0187_REV01!B:B,G597)</f>
        <v>5</v>
      </c>
      <c r="U597" t="str">
        <f t="shared" si="59"/>
        <v>B2B-IO</v>
      </c>
    </row>
    <row r="598" spans="1:21" x14ac:dyDescent="0.25">
      <c r="A598" t="s">
        <v>6181</v>
      </c>
      <c r="B598" t="s">
        <v>39</v>
      </c>
      <c r="C598" t="s">
        <v>5619</v>
      </c>
      <c r="D598" t="s">
        <v>411</v>
      </c>
      <c r="E598" t="s">
        <v>282</v>
      </c>
      <c r="F598" t="str">
        <f t="shared" si="54"/>
        <v>J3-B53</v>
      </c>
      <c r="G598" t="str">
        <f>VLOOKUP(F598,RAW_c_TEB0187_REV01!A:B,2,0)</f>
        <v>FMC_CLK0_M2C_N</v>
      </c>
      <c r="H598" t="str">
        <f t="shared" si="55"/>
        <v>FMC_CK0_M2C_N</v>
      </c>
      <c r="I598" t="str">
        <f t="shared" si="56"/>
        <v>C613</v>
      </c>
      <c r="J598" t="str">
        <f t="shared" si="57"/>
        <v>--</v>
      </c>
      <c r="K598">
        <f>IFERROR(IF(J598="--",IF(G598=H598,VLOOKUP(G598,RAW_c_TEB0187_REV01!L:N,3,0),SUM(VLOOKUP(H598,RAW_c_TEB0187_REV01!L:N,3,0),VLOOKUP(G598,RAW_c_TEB0187_REV01!L:N,3,0))),"---"),"---")</f>
        <v>80.9465</v>
      </c>
      <c r="L598" t="str">
        <f t="shared" si="58"/>
        <v>J3-B53</v>
      </c>
      <c r="M598" t="str">
        <f>IFERROR(IF(
COUNTIF(B2B!H:H,(IF(K598&lt;&gt;"---",IF(INDEX(RAW_c_TEB0187_REV01!B:D,MATCH(H598,RAW_c_TEB0187_REV01!B:B,0),3)=L598,INDEX(
RAW_c_TEB0187_REV01!B:D,MATCH(H598,INDEX(RAW_c_TEB0187_REV01!B:B,MATCH(H598,RAW_c_TEB0187_REV01!B:B,)+1):'RAW_c_TEB0187_REV01'!B11669,)+MATCH(H598,RAW_c_TEB0187_REV01!B:B,),3),INDEX(RAW_c_TEB0187_REV01!B:D,MATCH(H598,RAW_c_TEB0187_REV01!B:B,0),3)),"---")))=1,"---",IF(K598&lt;&gt;"---",IF(INDEX(RAW_c_TEB0187_REV01!B:D,MATCH(H598,RAW_c_TEB0187_REV01!B:B,0),3)=L598,INDEX(
RAW_c_TEB0187_REV01!B:D,MATCH(H598,INDEX(RAW_c_TEB0187_REV01!B:B,MATCH(H598,RAW_c_TEB0187_REV01!B:B,)+1):'RAW_c_TEB0187_REV01'!B11669,)+MATCH(H598,RAW_c_TEB0187_REV01!B:B,),3),INDEX(RAW_c_TEB0187_REV01!B:D,MATCH(H598,RAW_c_TEB0187_REV01!B:B,0),3)),"---")),"---")</f>
        <v>J15-H5</v>
      </c>
      <c r="N598" t="str">
        <f>IFERROR(IF(AND(B598="B2B",J598="--"),L598,IF(
COUNTIF(B2B!H:H,(IF(K598&lt;&gt;"---",IF(INDEX(RAW_c_TEB0187_REV01!B:D,MATCH(H598,RAW_c_TEB0187_REV01!B:B,0),3)=L598,INDEX(
RAW_c_TEB0187_REV01!B:D,MATCH(H598,INDEX(RAW_c_TEB0187_REV01!B:B,MATCH(H598,RAW_c_TEB0187_REV01!B:B,)+1):'RAW_c_TEB0187_REV01'!B11669,)+MATCH(H598,RAW_c_TEB0187_REV01!B:B,),3),INDEX(RAW_c_TEB0187_REV01!B:D,MATCH(H598,RAW_c_TEB0187_REV01!B:B,0),3)),"---")))=0,"---",IF(K598&lt;&gt;"---",IF(INDEX(RAW_c_TEB0187_REV01!B:D,MATCH(H598,RAW_c_TEB0187_REV01!B:B,0),3)=L598,INDEX(
RAW_c_TEB0187_REV01!B:D,MATCH(H598,INDEX(RAW_c_TEB0187_REV01!B:B,MATCH(H598,RAW_c_TEB0187_REV01!B:B,)+1):'RAW_c_TEB0187_REV01'!B11669,)+MATCH(H598,RAW_c_TEB0187_REV01!B:B,),3),INDEX(RAW_c_TEB0187_REV01!B:D,MATCH(H598,RAW_c_TEB0187_REV01!B:B,0),3)),"---"))),"---")</f>
        <v>J3-B53</v>
      </c>
      <c r="T598">
        <f>COUNTIF(RAW_c_TEB0187_REV01!B:B,G598)</f>
        <v>5</v>
      </c>
      <c r="U598" t="str">
        <f t="shared" si="59"/>
        <v>B2B-IO</v>
      </c>
    </row>
    <row r="599" spans="1:21" x14ac:dyDescent="0.25">
      <c r="A599" t="s">
        <v>6182</v>
      </c>
      <c r="B599" t="s">
        <v>39</v>
      </c>
      <c r="C599" t="s">
        <v>5625</v>
      </c>
      <c r="D599" t="s">
        <v>411</v>
      </c>
      <c r="E599" t="s">
        <v>283</v>
      </c>
      <c r="F599" t="str">
        <f t="shared" si="54"/>
        <v>J3-B54</v>
      </c>
      <c r="G599" t="str">
        <f>VLOOKUP(F599,RAW_c_TEB0187_REV01!A:B,2,0)</f>
        <v>VCCIO_2B_T</v>
      </c>
      <c r="H599" t="str">
        <f t="shared" si="55"/>
        <v>VCCIO_2B_T</v>
      </c>
      <c r="I599" t="str">
        <f t="shared" si="56"/>
        <v>--</v>
      </c>
      <c r="J599" t="str">
        <f t="shared" si="57"/>
        <v>--</v>
      </c>
      <c r="K599">
        <f>IFERROR(IF(J599="--",IF(G599=H599,VLOOKUP(G599,RAW_c_TEB0187_REV01!L:N,3,0),SUM(VLOOKUP(H599,RAW_c_TEB0187_REV01!L:N,3,0),VLOOKUP(G599,RAW_c_TEB0187_REV01!L:N,3,0))),"---"),"---")</f>
        <v>3.9649000000000001</v>
      </c>
      <c r="L599" t="str">
        <f t="shared" si="58"/>
        <v>J3-B54</v>
      </c>
      <c r="M599" t="str">
        <f>IFERROR(IF(
COUNTIF(B2B!H:H,(IF(K599&lt;&gt;"---",IF(INDEX(RAW_c_TEB0187_REV01!B:D,MATCH(H599,RAW_c_TEB0187_REV01!B:B,0),3)=L599,INDEX(
RAW_c_TEB0187_REV01!B:D,MATCH(H599,INDEX(RAW_c_TEB0187_REV01!B:B,MATCH(H599,RAW_c_TEB0187_REV01!B:B,)+1):'RAW_c_TEB0187_REV01'!B11670,)+MATCH(H599,RAW_c_TEB0187_REV01!B:B,),3),INDEX(RAW_c_TEB0187_REV01!B:D,MATCH(H599,RAW_c_TEB0187_REV01!B:B,0),3)),"---")))=1,"---",IF(K599&lt;&gt;"---",IF(INDEX(RAW_c_TEB0187_REV01!B:D,MATCH(H599,RAW_c_TEB0187_REV01!B:B,0),3)=L599,INDEX(
RAW_c_TEB0187_REV01!B:D,MATCH(H599,INDEX(RAW_c_TEB0187_REV01!B:B,MATCH(H599,RAW_c_TEB0187_REV01!B:B,)+1):'RAW_c_TEB0187_REV01'!B11670,)+MATCH(H599,RAW_c_TEB0187_REV01!B:B,),3),INDEX(RAW_c_TEB0187_REV01!B:D,MATCH(H599,RAW_c_TEB0187_REV01!B:B,0),3)),"---")),"---")</f>
        <v>---</v>
      </c>
      <c r="N599" t="str">
        <f>IFERROR(IF(AND(B599="B2B",J599="--"),L599,IF(
COUNTIF(B2B!H:H,(IF(K599&lt;&gt;"---",IF(INDEX(RAW_c_TEB0187_REV01!B:D,MATCH(H599,RAW_c_TEB0187_REV01!B:B,0),3)=L599,INDEX(
RAW_c_TEB0187_REV01!B:D,MATCH(H599,INDEX(RAW_c_TEB0187_REV01!B:B,MATCH(H599,RAW_c_TEB0187_REV01!B:B,)+1):'RAW_c_TEB0187_REV01'!B11670,)+MATCH(H599,RAW_c_TEB0187_REV01!B:B,),3),INDEX(RAW_c_TEB0187_REV01!B:D,MATCH(H599,RAW_c_TEB0187_REV01!B:B,0),3)),"---")))=0,"---",IF(K599&lt;&gt;"---",IF(INDEX(RAW_c_TEB0187_REV01!B:D,MATCH(H599,RAW_c_TEB0187_REV01!B:B,0),3)=L599,INDEX(
RAW_c_TEB0187_REV01!B:D,MATCH(H599,INDEX(RAW_c_TEB0187_REV01!B:B,MATCH(H599,RAW_c_TEB0187_REV01!B:B,)+1):'RAW_c_TEB0187_REV01'!B11670,)+MATCH(H599,RAW_c_TEB0187_REV01!B:B,),3),INDEX(RAW_c_TEB0187_REV01!B:D,MATCH(H599,RAW_c_TEB0187_REV01!B:B,0),3)),"---"))),"---")</f>
        <v>J3-B54</v>
      </c>
      <c r="T599">
        <f>COUNTIF(RAW_c_TEB0187_REV01!B:B,G599)</f>
        <v>3</v>
      </c>
      <c r="U599" t="str">
        <f t="shared" si="59"/>
        <v>B2B-PWR</v>
      </c>
    </row>
    <row r="600" spans="1:21" x14ac:dyDescent="0.25">
      <c r="A600" t="s">
        <v>6183</v>
      </c>
      <c r="B600" t="s">
        <v>39</v>
      </c>
      <c r="C600" t="s">
        <v>5619</v>
      </c>
      <c r="D600" t="s">
        <v>411</v>
      </c>
      <c r="E600" t="s">
        <v>284</v>
      </c>
      <c r="F600" t="str">
        <f t="shared" si="54"/>
        <v>J3-B55</v>
      </c>
      <c r="G600" t="str">
        <f>VLOOKUP(F600,RAW_c_TEB0187_REV01!A:B,2,0)</f>
        <v>LA14_P</v>
      </c>
      <c r="H600" t="str">
        <f t="shared" si="55"/>
        <v>LA14_P</v>
      </c>
      <c r="I600" t="str">
        <f t="shared" si="56"/>
        <v>--</v>
      </c>
      <c r="J600" t="str">
        <f t="shared" si="57"/>
        <v>--</v>
      </c>
      <c r="K600">
        <f>IFERROR(IF(J600="--",IF(G600=H600,VLOOKUP(G600,RAW_c_TEB0187_REV01!L:N,3,0),SUM(VLOOKUP(H600,RAW_c_TEB0187_REV01!L:N,3,0),VLOOKUP(G600,RAW_c_TEB0187_REV01!L:N,3,0))),"---"),"---")</f>
        <v>74.786600000000007</v>
      </c>
      <c r="L600" t="str">
        <f t="shared" si="58"/>
        <v>J3-B55</v>
      </c>
      <c r="M600" t="str">
        <f>IFERROR(IF(
COUNTIF(B2B!H:H,(IF(K600&lt;&gt;"---",IF(INDEX(RAW_c_TEB0187_REV01!B:D,MATCH(H600,RAW_c_TEB0187_REV01!B:B,0),3)=L600,INDEX(
RAW_c_TEB0187_REV01!B:D,MATCH(H600,INDEX(RAW_c_TEB0187_REV01!B:B,MATCH(H600,RAW_c_TEB0187_REV01!B:B,)+1):'RAW_c_TEB0187_REV01'!B11671,)+MATCH(H600,RAW_c_TEB0187_REV01!B:B,),3),INDEX(RAW_c_TEB0187_REV01!B:D,MATCH(H600,RAW_c_TEB0187_REV01!B:B,0),3)),"---")))=1,"---",IF(K600&lt;&gt;"---",IF(INDEX(RAW_c_TEB0187_REV01!B:D,MATCH(H600,RAW_c_TEB0187_REV01!B:B,0),3)=L600,INDEX(
RAW_c_TEB0187_REV01!B:D,MATCH(H600,INDEX(RAW_c_TEB0187_REV01!B:B,MATCH(H600,RAW_c_TEB0187_REV01!B:B,)+1):'RAW_c_TEB0187_REV01'!B11671,)+MATCH(H600,RAW_c_TEB0187_REV01!B:B,),3),INDEX(RAW_c_TEB0187_REV01!B:D,MATCH(H600,RAW_c_TEB0187_REV01!B:B,0),3)),"---")),"---")</f>
        <v>J15-C18</v>
      </c>
      <c r="N600" t="str">
        <f>IFERROR(IF(AND(B600="B2B",J600="--"),L600,IF(
COUNTIF(B2B!H:H,(IF(K600&lt;&gt;"---",IF(INDEX(RAW_c_TEB0187_REV01!B:D,MATCH(H600,RAW_c_TEB0187_REV01!B:B,0),3)=L600,INDEX(
RAW_c_TEB0187_REV01!B:D,MATCH(H600,INDEX(RAW_c_TEB0187_REV01!B:B,MATCH(H600,RAW_c_TEB0187_REV01!B:B,)+1):'RAW_c_TEB0187_REV01'!B11671,)+MATCH(H600,RAW_c_TEB0187_REV01!B:B,),3),INDEX(RAW_c_TEB0187_REV01!B:D,MATCH(H600,RAW_c_TEB0187_REV01!B:B,0),3)),"---")))=0,"---",IF(K600&lt;&gt;"---",IF(INDEX(RAW_c_TEB0187_REV01!B:D,MATCH(H600,RAW_c_TEB0187_REV01!B:B,0),3)=L600,INDEX(
RAW_c_TEB0187_REV01!B:D,MATCH(H600,INDEX(RAW_c_TEB0187_REV01!B:B,MATCH(H600,RAW_c_TEB0187_REV01!B:B,)+1):'RAW_c_TEB0187_REV01'!B11671,)+MATCH(H600,RAW_c_TEB0187_REV01!B:B,),3),INDEX(RAW_c_TEB0187_REV01!B:D,MATCH(H600,RAW_c_TEB0187_REV01!B:B,0),3)),"---"))),"---")</f>
        <v>J3-B55</v>
      </c>
      <c r="T600">
        <f>COUNTIF(RAW_c_TEB0187_REV01!B:B,G600)</f>
        <v>2</v>
      </c>
      <c r="U600" t="str">
        <f t="shared" si="59"/>
        <v>B2B-IO</v>
      </c>
    </row>
    <row r="601" spans="1:21" x14ac:dyDescent="0.25">
      <c r="A601" t="s">
        <v>6184</v>
      </c>
      <c r="B601" t="s">
        <v>39</v>
      </c>
      <c r="C601" t="s">
        <v>5619</v>
      </c>
      <c r="D601" t="s">
        <v>411</v>
      </c>
      <c r="E601" t="s">
        <v>285</v>
      </c>
      <c r="F601" t="str">
        <f t="shared" si="54"/>
        <v>J3-B56</v>
      </c>
      <c r="G601" t="str">
        <f>VLOOKUP(F601,RAW_c_TEB0187_REV01!A:B,2,0)</f>
        <v>LA14_N</v>
      </c>
      <c r="H601" t="str">
        <f t="shared" si="55"/>
        <v>LA14_N</v>
      </c>
      <c r="I601" t="str">
        <f t="shared" si="56"/>
        <v>--</v>
      </c>
      <c r="J601" t="str">
        <f t="shared" si="57"/>
        <v>--</v>
      </c>
      <c r="K601">
        <f>IFERROR(IF(J601="--",IF(G601=H601,VLOOKUP(G601,RAW_c_TEB0187_REV01!L:N,3,0),SUM(VLOOKUP(H601,RAW_c_TEB0187_REV01!L:N,3,0),VLOOKUP(G601,RAW_c_TEB0187_REV01!L:N,3,0))),"---"),"---")</f>
        <v>74.882999999999996</v>
      </c>
      <c r="L601" t="str">
        <f t="shared" si="58"/>
        <v>J3-B56</v>
      </c>
      <c r="M601" t="str">
        <f>IFERROR(IF(
COUNTIF(B2B!H:H,(IF(K601&lt;&gt;"---",IF(INDEX(RAW_c_TEB0187_REV01!B:D,MATCH(H601,RAW_c_TEB0187_REV01!B:B,0),3)=L601,INDEX(
RAW_c_TEB0187_REV01!B:D,MATCH(H601,INDEX(RAW_c_TEB0187_REV01!B:B,MATCH(H601,RAW_c_TEB0187_REV01!B:B,)+1):'RAW_c_TEB0187_REV01'!B11672,)+MATCH(H601,RAW_c_TEB0187_REV01!B:B,),3),INDEX(RAW_c_TEB0187_REV01!B:D,MATCH(H601,RAW_c_TEB0187_REV01!B:B,0),3)),"---")))=1,"---",IF(K601&lt;&gt;"---",IF(INDEX(RAW_c_TEB0187_REV01!B:D,MATCH(H601,RAW_c_TEB0187_REV01!B:B,0),3)=L601,INDEX(
RAW_c_TEB0187_REV01!B:D,MATCH(H601,INDEX(RAW_c_TEB0187_REV01!B:B,MATCH(H601,RAW_c_TEB0187_REV01!B:B,)+1):'RAW_c_TEB0187_REV01'!B11672,)+MATCH(H601,RAW_c_TEB0187_REV01!B:B,),3),INDEX(RAW_c_TEB0187_REV01!B:D,MATCH(H601,RAW_c_TEB0187_REV01!B:B,0),3)),"---")),"---")</f>
        <v>J15-C19</v>
      </c>
      <c r="N601" t="str">
        <f>IFERROR(IF(AND(B601="B2B",J601="--"),L601,IF(
COUNTIF(B2B!H:H,(IF(K601&lt;&gt;"---",IF(INDEX(RAW_c_TEB0187_REV01!B:D,MATCH(H601,RAW_c_TEB0187_REV01!B:B,0),3)=L601,INDEX(
RAW_c_TEB0187_REV01!B:D,MATCH(H601,INDEX(RAW_c_TEB0187_REV01!B:B,MATCH(H601,RAW_c_TEB0187_REV01!B:B,)+1):'RAW_c_TEB0187_REV01'!B11672,)+MATCH(H601,RAW_c_TEB0187_REV01!B:B,),3),INDEX(RAW_c_TEB0187_REV01!B:D,MATCH(H601,RAW_c_TEB0187_REV01!B:B,0),3)),"---")))=0,"---",IF(K601&lt;&gt;"---",IF(INDEX(RAW_c_TEB0187_REV01!B:D,MATCH(H601,RAW_c_TEB0187_REV01!B:B,0),3)=L601,INDEX(
RAW_c_TEB0187_REV01!B:D,MATCH(H601,INDEX(RAW_c_TEB0187_REV01!B:B,MATCH(H601,RAW_c_TEB0187_REV01!B:B,)+1):'RAW_c_TEB0187_REV01'!B11672,)+MATCH(H601,RAW_c_TEB0187_REV01!B:B,),3),INDEX(RAW_c_TEB0187_REV01!B:D,MATCH(H601,RAW_c_TEB0187_REV01!B:B,0),3)),"---"))),"---")</f>
        <v>J3-B56</v>
      </c>
      <c r="T601">
        <f>COUNTIF(RAW_c_TEB0187_REV01!B:B,G601)</f>
        <v>2</v>
      </c>
      <c r="U601" t="str">
        <f t="shared" si="59"/>
        <v>B2B-IO</v>
      </c>
    </row>
    <row r="602" spans="1:21" x14ac:dyDescent="0.25">
      <c r="A602" t="s">
        <v>6185</v>
      </c>
      <c r="B602" t="s">
        <v>39</v>
      </c>
      <c r="C602" t="s">
        <v>5619</v>
      </c>
      <c r="D602" t="s">
        <v>411</v>
      </c>
      <c r="E602" t="s">
        <v>286</v>
      </c>
      <c r="F602" t="str">
        <f t="shared" si="54"/>
        <v>J3-B57</v>
      </c>
      <c r="G602" t="str">
        <f>VLOOKUP(F602,RAW_c_TEB0187_REV01!A:B,2,0)</f>
        <v>LA15_P</v>
      </c>
      <c r="H602" t="str">
        <f t="shared" si="55"/>
        <v>LA15_P</v>
      </c>
      <c r="I602" t="str">
        <f t="shared" si="56"/>
        <v>--</v>
      </c>
      <c r="J602" t="str">
        <f t="shared" si="57"/>
        <v>--</v>
      </c>
      <c r="K602">
        <f>IFERROR(IF(J602="--",IF(G602=H602,VLOOKUP(G602,RAW_c_TEB0187_REV01!L:N,3,0),SUM(VLOOKUP(H602,RAW_c_TEB0187_REV01!L:N,3,0),VLOOKUP(G602,RAW_c_TEB0187_REV01!L:N,3,0))),"---"),"---")</f>
        <v>73.397199999999998</v>
      </c>
      <c r="L602" t="str">
        <f t="shared" si="58"/>
        <v>J3-B57</v>
      </c>
      <c r="M602" t="str">
        <f>IFERROR(IF(
COUNTIF(B2B!H:H,(IF(K602&lt;&gt;"---",IF(INDEX(RAW_c_TEB0187_REV01!B:D,MATCH(H602,RAW_c_TEB0187_REV01!B:B,0),3)=L602,INDEX(
RAW_c_TEB0187_REV01!B:D,MATCH(H602,INDEX(RAW_c_TEB0187_REV01!B:B,MATCH(H602,RAW_c_TEB0187_REV01!B:B,)+1):'RAW_c_TEB0187_REV01'!B11673,)+MATCH(H602,RAW_c_TEB0187_REV01!B:B,),3),INDEX(RAW_c_TEB0187_REV01!B:D,MATCH(H602,RAW_c_TEB0187_REV01!B:B,0),3)),"---")))=1,"---",IF(K602&lt;&gt;"---",IF(INDEX(RAW_c_TEB0187_REV01!B:D,MATCH(H602,RAW_c_TEB0187_REV01!B:B,0),3)=L602,INDEX(
RAW_c_TEB0187_REV01!B:D,MATCH(H602,INDEX(RAW_c_TEB0187_REV01!B:B,MATCH(H602,RAW_c_TEB0187_REV01!B:B,)+1):'RAW_c_TEB0187_REV01'!B11673,)+MATCH(H602,RAW_c_TEB0187_REV01!B:B,),3),INDEX(RAW_c_TEB0187_REV01!B:D,MATCH(H602,RAW_c_TEB0187_REV01!B:B,0),3)),"---")),"---")</f>
        <v>J15-H19</v>
      </c>
      <c r="N602" t="str">
        <f>IFERROR(IF(AND(B602="B2B",J602="--"),L602,IF(
COUNTIF(B2B!H:H,(IF(K602&lt;&gt;"---",IF(INDEX(RAW_c_TEB0187_REV01!B:D,MATCH(H602,RAW_c_TEB0187_REV01!B:B,0),3)=L602,INDEX(
RAW_c_TEB0187_REV01!B:D,MATCH(H602,INDEX(RAW_c_TEB0187_REV01!B:B,MATCH(H602,RAW_c_TEB0187_REV01!B:B,)+1):'RAW_c_TEB0187_REV01'!B11673,)+MATCH(H602,RAW_c_TEB0187_REV01!B:B,),3),INDEX(RAW_c_TEB0187_REV01!B:D,MATCH(H602,RAW_c_TEB0187_REV01!B:B,0),3)),"---")))=0,"---",IF(K602&lt;&gt;"---",IF(INDEX(RAW_c_TEB0187_REV01!B:D,MATCH(H602,RAW_c_TEB0187_REV01!B:B,0),3)=L602,INDEX(
RAW_c_TEB0187_REV01!B:D,MATCH(H602,INDEX(RAW_c_TEB0187_REV01!B:B,MATCH(H602,RAW_c_TEB0187_REV01!B:B,)+1):'RAW_c_TEB0187_REV01'!B11673,)+MATCH(H602,RAW_c_TEB0187_REV01!B:B,),3),INDEX(RAW_c_TEB0187_REV01!B:D,MATCH(H602,RAW_c_TEB0187_REV01!B:B,0),3)),"---"))),"---")</f>
        <v>J3-B57</v>
      </c>
      <c r="T602">
        <f>COUNTIF(RAW_c_TEB0187_REV01!B:B,G602)</f>
        <v>2</v>
      </c>
      <c r="U602" t="str">
        <f t="shared" si="59"/>
        <v>B2B-IO</v>
      </c>
    </row>
    <row r="603" spans="1:21" x14ac:dyDescent="0.25">
      <c r="A603" t="s">
        <v>6186</v>
      </c>
      <c r="B603" t="s">
        <v>39</v>
      </c>
      <c r="C603" t="s">
        <v>5619</v>
      </c>
      <c r="D603" t="s">
        <v>411</v>
      </c>
      <c r="E603" t="s">
        <v>287</v>
      </c>
      <c r="F603" t="str">
        <f t="shared" si="54"/>
        <v>J3-B58</v>
      </c>
      <c r="G603" t="str">
        <f>VLOOKUP(F603,RAW_c_TEB0187_REV01!A:B,2,0)</f>
        <v>LA15_N</v>
      </c>
      <c r="H603" t="str">
        <f t="shared" si="55"/>
        <v>LA15_N</v>
      </c>
      <c r="I603" t="str">
        <f t="shared" si="56"/>
        <v>--</v>
      </c>
      <c r="J603" t="str">
        <f t="shared" si="57"/>
        <v>--</v>
      </c>
      <c r="K603">
        <f>IFERROR(IF(J603="--",IF(G603=H603,VLOOKUP(G603,RAW_c_TEB0187_REV01!L:N,3,0),SUM(VLOOKUP(H603,RAW_c_TEB0187_REV01!L:N,3,0),VLOOKUP(G603,RAW_c_TEB0187_REV01!L:N,3,0))),"---"),"---")</f>
        <v>73.444999999999993</v>
      </c>
      <c r="L603" t="str">
        <f t="shared" si="58"/>
        <v>J3-B58</v>
      </c>
      <c r="M603" t="str">
        <f>IFERROR(IF(
COUNTIF(B2B!H:H,(IF(K603&lt;&gt;"---",IF(INDEX(RAW_c_TEB0187_REV01!B:D,MATCH(H603,RAW_c_TEB0187_REV01!B:B,0),3)=L603,INDEX(
RAW_c_TEB0187_REV01!B:D,MATCH(H603,INDEX(RAW_c_TEB0187_REV01!B:B,MATCH(H603,RAW_c_TEB0187_REV01!B:B,)+1):'RAW_c_TEB0187_REV01'!B11674,)+MATCH(H603,RAW_c_TEB0187_REV01!B:B,),3),INDEX(RAW_c_TEB0187_REV01!B:D,MATCH(H603,RAW_c_TEB0187_REV01!B:B,0),3)),"---")))=1,"---",IF(K603&lt;&gt;"---",IF(INDEX(RAW_c_TEB0187_REV01!B:D,MATCH(H603,RAW_c_TEB0187_REV01!B:B,0),3)=L603,INDEX(
RAW_c_TEB0187_REV01!B:D,MATCH(H603,INDEX(RAW_c_TEB0187_REV01!B:B,MATCH(H603,RAW_c_TEB0187_REV01!B:B,)+1):'RAW_c_TEB0187_REV01'!B11674,)+MATCH(H603,RAW_c_TEB0187_REV01!B:B,),3),INDEX(RAW_c_TEB0187_REV01!B:D,MATCH(H603,RAW_c_TEB0187_REV01!B:B,0),3)),"---")),"---")</f>
        <v>J15-H20</v>
      </c>
      <c r="N603" t="str">
        <f>IFERROR(IF(AND(B603="B2B",J603="--"),L603,IF(
COUNTIF(B2B!H:H,(IF(K603&lt;&gt;"---",IF(INDEX(RAW_c_TEB0187_REV01!B:D,MATCH(H603,RAW_c_TEB0187_REV01!B:B,0),3)=L603,INDEX(
RAW_c_TEB0187_REV01!B:D,MATCH(H603,INDEX(RAW_c_TEB0187_REV01!B:B,MATCH(H603,RAW_c_TEB0187_REV01!B:B,)+1):'RAW_c_TEB0187_REV01'!B11674,)+MATCH(H603,RAW_c_TEB0187_REV01!B:B,),3),INDEX(RAW_c_TEB0187_REV01!B:D,MATCH(H603,RAW_c_TEB0187_REV01!B:B,0),3)),"---")))=0,"---",IF(K603&lt;&gt;"---",IF(INDEX(RAW_c_TEB0187_REV01!B:D,MATCH(H603,RAW_c_TEB0187_REV01!B:B,0),3)=L603,INDEX(
RAW_c_TEB0187_REV01!B:D,MATCH(H603,INDEX(RAW_c_TEB0187_REV01!B:B,MATCH(H603,RAW_c_TEB0187_REV01!B:B,)+1):'RAW_c_TEB0187_REV01'!B11674,)+MATCH(H603,RAW_c_TEB0187_REV01!B:B,),3),INDEX(RAW_c_TEB0187_REV01!B:D,MATCH(H603,RAW_c_TEB0187_REV01!B:B,0),3)),"---"))),"---")</f>
        <v>J3-B58</v>
      </c>
      <c r="T603">
        <f>COUNTIF(RAW_c_TEB0187_REV01!B:B,G603)</f>
        <v>2</v>
      </c>
      <c r="U603" t="str">
        <f t="shared" si="59"/>
        <v>B2B-IO</v>
      </c>
    </row>
    <row r="604" spans="1:21" x14ac:dyDescent="0.25">
      <c r="A604" t="s">
        <v>6187</v>
      </c>
      <c r="B604" t="s">
        <v>39</v>
      </c>
      <c r="C604" t="s">
        <v>5619</v>
      </c>
      <c r="D604" t="s">
        <v>411</v>
      </c>
      <c r="E604" t="s">
        <v>288</v>
      </c>
      <c r="F604" t="str">
        <f t="shared" si="54"/>
        <v>J3-B59</v>
      </c>
      <c r="G604" t="str">
        <f>VLOOKUP(F604,RAW_c_TEB0187_REV01!A:B,2,0)</f>
        <v>HA06_P</v>
      </c>
      <c r="H604" t="str">
        <f t="shared" si="55"/>
        <v>HA06_P</v>
      </c>
      <c r="I604" t="str">
        <f t="shared" si="56"/>
        <v>--</v>
      </c>
      <c r="J604" t="str">
        <f t="shared" si="57"/>
        <v>--</v>
      </c>
      <c r="K604">
        <f>IFERROR(IF(J604="--",IF(G604=H604,VLOOKUP(G604,RAW_c_TEB0187_REV01!L:N,3,0),SUM(VLOOKUP(H604,RAW_c_TEB0187_REV01!L:N,3,0),VLOOKUP(G604,RAW_c_TEB0187_REV01!L:N,3,0))),"---"),"---")</f>
        <v>61.604100000000003</v>
      </c>
      <c r="L604" t="str">
        <f t="shared" si="58"/>
        <v>J3-B59</v>
      </c>
      <c r="M604" t="str">
        <f>IFERROR(IF(
COUNTIF(B2B!H:H,(IF(K604&lt;&gt;"---",IF(INDEX(RAW_c_TEB0187_REV01!B:D,MATCH(H604,RAW_c_TEB0187_REV01!B:B,0),3)=L604,INDEX(
RAW_c_TEB0187_REV01!B:D,MATCH(H604,INDEX(RAW_c_TEB0187_REV01!B:B,MATCH(H604,RAW_c_TEB0187_REV01!B:B,)+1):'RAW_c_TEB0187_REV01'!B11675,)+MATCH(H604,RAW_c_TEB0187_REV01!B:B,),3),INDEX(RAW_c_TEB0187_REV01!B:D,MATCH(H604,RAW_c_TEB0187_REV01!B:B,0),3)),"---")))=1,"---",IF(K604&lt;&gt;"---",IF(INDEX(RAW_c_TEB0187_REV01!B:D,MATCH(H604,RAW_c_TEB0187_REV01!B:B,0),3)=L604,INDEX(
RAW_c_TEB0187_REV01!B:D,MATCH(H604,INDEX(RAW_c_TEB0187_REV01!B:B,MATCH(H604,RAW_c_TEB0187_REV01!B:B,)+1):'RAW_c_TEB0187_REV01'!B11675,)+MATCH(H604,RAW_c_TEB0187_REV01!B:B,),3),INDEX(RAW_c_TEB0187_REV01!B:D,MATCH(H604,RAW_c_TEB0187_REV01!B:B,0),3)),"---")),"---")</f>
        <v>J15-K10</v>
      </c>
      <c r="N604" t="str">
        <f>IFERROR(IF(AND(B604="B2B",J604="--"),L604,IF(
COUNTIF(B2B!H:H,(IF(K604&lt;&gt;"---",IF(INDEX(RAW_c_TEB0187_REV01!B:D,MATCH(H604,RAW_c_TEB0187_REV01!B:B,0),3)=L604,INDEX(
RAW_c_TEB0187_REV01!B:D,MATCH(H604,INDEX(RAW_c_TEB0187_REV01!B:B,MATCH(H604,RAW_c_TEB0187_REV01!B:B,)+1):'RAW_c_TEB0187_REV01'!B11675,)+MATCH(H604,RAW_c_TEB0187_REV01!B:B,),3),INDEX(RAW_c_TEB0187_REV01!B:D,MATCH(H604,RAW_c_TEB0187_REV01!B:B,0),3)),"---")))=0,"---",IF(K604&lt;&gt;"---",IF(INDEX(RAW_c_TEB0187_REV01!B:D,MATCH(H604,RAW_c_TEB0187_REV01!B:B,0),3)=L604,INDEX(
RAW_c_TEB0187_REV01!B:D,MATCH(H604,INDEX(RAW_c_TEB0187_REV01!B:B,MATCH(H604,RAW_c_TEB0187_REV01!B:B,)+1):'RAW_c_TEB0187_REV01'!B11675,)+MATCH(H604,RAW_c_TEB0187_REV01!B:B,),3),INDEX(RAW_c_TEB0187_REV01!B:D,MATCH(H604,RAW_c_TEB0187_REV01!B:B,0),3)),"---"))),"---")</f>
        <v>J3-B59</v>
      </c>
      <c r="T604">
        <f>COUNTIF(RAW_c_TEB0187_REV01!B:B,G604)</f>
        <v>2</v>
      </c>
      <c r="U604" t="str">
        <f t="shared" si="59"/>
        <v>B2B-IO</v>
      </c>
    </row>
    <row r="605" spans="1:21" x14ac:dyDescent="0.25">
      <c r="A605" t="s">
        <v>6188</v>
      </c>
      <c r="B605" t="s">
        <v>39</v>
      </c>
      <c r="C605" t="s">
        <v>5619</v>
      </c>
      <c r="D605" t="s">
        <v>411</v>
      </c>
      <c r="E605" t="s">
        <v>289</v>
      </c>
      <c r="F605" t="str">
        <f t="shared" si="54"/>
        <v>J3-B60</v>
      </c>
      <c r="G605" t="str">
        <f>VLOOKUP(F605,RAW_c_TEB0187_REV01!A:B,2,0)</f>
        <v>HA06_N</v>
      </c>
      <c r="H605" t="str">
        <f t="shared" si="55"/>
        <v>HA06_N</v>
      </c>
      <c r="I605" t="str">
        <f t="shared" si="56"/>
        <v>--</v>
      </c>
      <c r="J605" t="str">
        <f t="shared" si="57"/>
        <v>--</v>
      </c>
      <c r="K605">
        <f>IFERROR(IF(J605="--",IF(G605=H605,VLOOKUP(G605,RAW_c_TEB0187_REV01!L:N,3,0),SUM(VLOOKUP(H605,RAW_c_TEB0187_REV01!L:N,3,0),VLOOKUP(G605,RAW_c_TEB0187_REV01!L:N,3,0))),"---"),"---")</f>
        <v>61.535400000000003</v>
      </c>
      <c r="L605" t="str">
        <f t="shared" si="58"/>
        <v>J3-B60</v>
      </c>
      <c r="M605" t="str">
        <f>IFERROR(IF(
COUNTIF(B2B!H:H,(IF(K605&lt;&gt;"---",IF(INDEX(RAW_c_TEB0187_REV01!B:D,MATCH(H605,RAW_c_TEB0187_REV01!B:B,0),3)=L605,INDEX(
RAW_c_TEB0187_REV01!B:D,MATCH(H605,INDEX(RAW_c_TEB0187_REV01!B:B,MATCH(H605,RAW_c_TEB0187_REV01!B:B,)+1):'RAW_c_TEB0187_REV01'!B11676,)+MATCH(H605,RAW_c_TEB0187_REV01!B:B,),3),INDEX(RAW_c_TEB0187_REV01!B:D,MATCH(H605,RAW_c_TEB0187_REV01!B:B,0),3)),"---")))=1,"---",IF(K605&lt;&gt;"---",IF(INDEX(RAW_c_TEB0187_REV01!B:D,MATCH(H605,RAW_c_TEB0187_REV01!B:B,0),3)=L605,INDEX(
RAW_c_TEB0187_REV01!B:D,MATCH(H605,INDEX(RAW_c_TEB0187_REV01!B:B,MATCH(H605,RAW_c_TEB0187_REV01!B:B,)+1):'RAW_c_TEB0187_REV01'!B11676,)+MATCH(H605,RAW_c_TEB0187_REV01!B:B,),3),INDEX(RAW_c_TEB0187_REV01!B:D,MATCH(H605,RAW_c_TEB0187_REV01!B:B,0),3)),"---")),"---")</f>
        <v>J15-K11</v>
      </c>
      <c r="N605" t="str">
        <f>IFERROR(IF(AND(B605="B2B",J605="--"),L605,IF(
COUNTIF(B2B!H:H,(IF(K605&lt;&gt;"---",IF(INDEX(RAW_c_TEB0187_REV01!B:D,MATCH(H605,RAW_c_TEB0187_REV01!B:B,0),3)=L605,INDEX(
RAW_c_TEB0187_REV01!B:D,MATCH(H605,INDEX(RAW_c_TEB0187_REV01!B:B,MATCH(H605,RAW_c_TEB0187_REV01!B:B,)+1):'RAW_c_TEB0187_REV01'!B11676,)+MATCH(H605,RAW_c_TEB0187_REV01!B:B,),3),INDEX(RAW_c_TEB0187_REV01!B:D,MATCH(H605,RAW_c_TEB0187_REV01!B:B,0),3)),"---")))=0,"---",IF(K605&lt;&gt;"---",IF(INDEX(RAW_c_TEB0187_REV01!B:D,MATCH(H605,RAW_c_TEB0187_REV01!B:B,0),3)=L605,INDEX(
RAW_c_TEB0187_REV01!B:D,MATCH(H605,INDEX(RAW_c_TEB0187_REV01!B:B,MATCH(H605,RAW_c_TEB0187_REV01!B:B,)+1):'RAW_c_TEB0187_REV01'!B11676,)+MATCH(H605,RAW_c_TEB0187_REV01!B:B,),3),INDEX(RAW_c_TEB0187_REV01!B:D,MATCH(H605,RAW_c_TEB0187_REV01!B:B,0),3)),"---"))),"---")</f>
        <v>J3-B60</v>
      </c>
      <c r="T605">
        <f>COUNTIF(RAW_c_TEB0187_REV01!B:B,G605)</f>
        <v>2</v>
      </c>
      <c r="U605" t="str">
        <f t="shared" si="59"/>
        <v>B2B-IO</v>
      </c>
    </row>
    <row r="606" spans="1:21" x14ac:dyDescent="0.25">
      <c r="A606" t="s">
        <v>6189</v>
      </c>
      <c r="B606" t="s">
        <v>39</v>
      </c>
      <c r="C606" t="s">
        <v>5619</v>
      </c>
      <c r="D606" t="s">
        <v>411</v>
      </c>
      <c r="E606" t="s">
        <v>290</v>
      </c>
      <c r="F606" t="str">
        <f t="shared" si="54"/>
        <v>J3-C1</v>
      </c>
      <c r="G606" t="str">
        <f>VLOOKUP(F606,RAW_c_TEB0187_REV01!A:B,2,0)</f>
        <v>NSTATUS</v>
      </c>
      <c r="H606" t="str">
        <f t="shared" si="55"/>
        <v>NSTATUS</v>
      </c>
      <c r="I606" t="str">
        <f t="shared" si="56"/>
        <v>--</v>
      </c>
      <c r="J606" t="str">
        <f t="shared" si="57"/>
        <v>--</v>
      </c>
      <c r="K606">
        <f>IFERROR(IF(J606="--",IF(G606=H606,VLOOKUP(G606,RAW_c_TEB0187_REV01!L:N,3,0),SUM(VLOOKUP(H606,RAW_c_TEB0187_REV01!L:N,3,0),VLOOKUP(G606,RAW_c_TEB0187_REV01!L:N,3,0))),"---"),"---")</f>
        <v>2.8673999999999999</v>
      </c>
      <c r="L606" t="str">
        <f t="shared" si="58"/>
        <v>J3-C1</v>
      </c>
      <c r="M606" t="str">
        <f>IFERROR(IF(
COUNTIF(B2B!H:H,(IF(K606&lt;&gt;"---",IF(INDEX(RAW_c_TEB0187_REV01!B:D,MATCH(H606,RAW_c_TEB0187_REV01!B:B,0),3)=L606,INDEX(
RAW_c_TEB0187_REV01!B:D,MATCH(H606,INDEX(RAW_c_TEB0187_REV01!B:B,MATCH(H606,RAW_c_TEB0187_REV01!B:B,)+1):'RAW_c_TEB0187_REV01'!B11677,)+MATCH(H606,RAW_c_TEB0187_REV01!B:B,),3),INDEX(RAW_c_TEB0187_REV01!B:D,MATCH(H606,RAW_c_TEB0187_REV01!B:B,0),3)),"---")))=1,"---",IF(K606&lt;&gt;"---",IF(INDEX(RAW_c_TEB0187_REV01!B:D,MATCH(H606,RAW_c_TEB0187_REV01!B:B,0),3)=L606,INDEX(
RAW_c_TEB0187_REV01!B:D,MATCH(H606,INDEX(RAW_c_TEB0187_REV01!B:B,MATCH(H606,RAW_c_TEB0187_REV01!B:B,)+1):'RAW_c_TEB0187_REV01'!B11677,)+MATCH(H606,RAW_c_TEB0187_REV01!B:B,),3),INDEX(RAW_c_TEB0187_REV01!B:D,MATCH(H606,RAW_c_TEB0187_REV01!B:B,0),3)),"---")),"---")</f>
        <v>TP9-1</v>
      </c>
      <c r="N606" t="str">
        <f>IFERROR(IF(AND(B606="B2B",J606="--"),L606,IF(
COUNTIF(B2B!H:H,(IF(K606&lt;&gt;"---",IF(INDEX(RAW_c_TEB0187_REV01!B:D,MATCH(H606,RAW_c_TEB0187_REV01!B:B,0),3)=L606,INDEX(
RAW_c_TEB0187_REV01!B:D,MATCH(H606,INDEX(RAW_c_TEB0187_REV01!B:B,MATCH(H606,RAW_c_TEB0187_REV01!B:B,)+1):'RAW_c_TEB0187_REV01'!B11677,)+MATCH(H606,RAW_c_TEB0187_REV01!B:B,),3),INDEX(RAW_c_TEB0187_REV01!B:D,MATCH(H606,RAW_c_TEB0187_REV01!B:B,0),3)),"---")))=0,"---",IF(K606&lt;&gt;"---",IF(INDEX(RAW_c_TEB0187_REV01!B:D,MATCH(H606,RAW_c_TEB0187_REV01!B:B,0),3)=L606,INDEX(
RAW_c_TEB0187_REV01!B:D,MATCH(H606,INDEX(RAW_c_TEB0187_REV01!B:B,MATCH(H606,RAW_c_TEB0187_REV01!B:B,)+1):'RAW_c_TEB0187_REV01'!B11677,)+MATCH(H606,RAW_c_TEB0187_REV01!B:B,),3),INDEX(RAW_c_TEB0187_REV01!B:D,MATCH(H606,RAW_c_TEB0187_REV01!B:B,0),3)),"---"))),"---")</f>
        <v>J3-C1</v>
      </c>
      <c r="T606">
        <f>COUNTIF(RAW_c_TEB0187_REV01!B:B,G606)</f>
        <v>2</v>
      </c>
      <c r="U606" t="str">
        <f t="shared" si="59"/>
        <v>B2B-IO</v>
      </c>
    </row>
    <row r="607" spans="1:21" x14ac:dyDescent="0.25">
      <c r="A607" t="s">
        <v>6190</v>
      </c>
      <c r="B607" t="s">
        <v>39</v>
      </c>
      <c r="C607" t="s">
        <v>5619</v>
      </c>
      <c r="D607" t="s">
        <v>411</v>
      </c>
      <c r="E607" t="s">
        <v>291</v>
      </c>
      <c r="F607" t="str">
        <f t="shared" si="54"/>
        <v>J3-C2</v>
      </c>
      <c r="G607" t="str">
        <f>VLOOKUP(F607,RAW_c_TEB0187_REV01!A:B,2,0)</f>
        <v>CONF_DONE</v>
      </c>
      <c r="H607" t="str">
        <f t="shared" si="55"/>
        <v>CONF_DONE</v>
      </c>
      <c r="I607" t="str">
        <f t="shared" si="56"/>
        <v>--</v>
      </c>
      <c r="J607" t="str">
        <f t="shared" si="57"/>
        <v>--</v>
      </c>
      <c r="K607">
        <f>IFERROR(IF(J607="--",IF(G607=H607,VLOOKUP(G607,RAW_c_TEB0187_REV01!L:N,3,0),SUM(VLOOKUP(H607,RAW_c_TEB0187_REV01!L:N,3,0),VLOOKUP(G607,RAW_c_TEB0187_REV01!L:N,3,0))),"---"),"---")</f>
        <v>4.6014999999999997</v>
      </c>
      <c r="L607" t="str">
        <f t="shared" si="58"/>
        <v>J3-C2</v>
      </c>
      <c r="M607" t="str">
        <f>IFERROR(IF(
COUNTIF(B2B!H:H,(IF(K607&lt;&gt;"---",IF(INDEX(RAW_c_TEB0187_REV01!B:D,MATCH(H607,RAW_c_TEB0187_REV01!B:B,0),3)=L607,INDEX(
RAW_c_TEB0187_REV01!B:D,MATCH(H607,INDEX(RAW_c_TEB0187_REV01!B:B,MATCH(H607,RAW_c_TEB0187_REV01!B:B,)+1):'RAW_c_TEB0187_REV01'!B11678,)+MATCH(H607,RAW_c_TEB0187_REV01!B:B,),3),INDEX(RAW_c_TEB0187_REV01!B:D,MATCH(H607,RAW_c_TEB0187_REV01!B:B,0),3)),"---")))=1,"---",IF(K607&lt;&gt;"---",IF(INDEX(RAW_c_TEB0187_REV01!B:D,MATCH(H607,RAW_c_TEB0187_REV01!B:B,0),3)=L607,INDEX(
RAW_c_TEB0187_REV01!B:D,MATCH(H607,INDEX(RAW_c_TEB0187_REV01!B:B,MATCH(H607,RAW_c_TEB0187_REV01!B:B,)+1):'RAW_c_TEB0187_REV01'!B11678,)+MATCH(H607,RAW_c_TEB0187_REV01!B:B,),3),INDEX(RAW_c_TEB0187_REV01!B:D,MATCH(H607,RAW_c_TEB0187_REV01!B:B,0),3)),"---")),"---")</f>
        <v>TP10-1</v>
      </c>
      <c r="N607" t="str">
        <f>IFERROR(IF(AND(B607="B2B",J607="--"),L607,IF(
COUNTIF(B2B!H:H,(IF(K607&lt;&gt;"---",IF(INDEX(RAW_c_TEB0187_REV01!B:D,MATCH(H607,RAW_c_TEB0187_REV01!B:B,0),3)=L607,INDEX(
RAW_c_TEB0187_REV01!B:D,MATCH(H607,INDEX(RAW_c_TEB0187_REV01!B:B,MATCH(H607,RAW_c_TEB0187_REV01!B:B,)+1):'RAW_c_TEB0187_REV01'!B11678,)+MATCH(H607,RAW_c_TEB0187_REV01!B:B,),3),INDEX(RAW_c_TEB0187_REV01!B:D,MATCH(H607,RAW_c_TEB0187_REV01!B:B,0),3)),"---")))=0,"---",IF(K607&lt;&gt;"---",IF(INDEX(RAW_c_TEB0187_REV01!B:D,MATCH(H607,RAW_c_TEB0187_REV01!B:B,0),3)=L607,INDEX(
RAW_c_TEB0187_REV01!B:D,MATCH(H607,INDEX(RAW_c_TEB0187_REV01!B:B,MATCH(H607,RAW_c_TEB0187_REV01!B:B,)+1):'RAW_c_TEB0187_REV01'!B11678,)+MATCH(H607,RAW_c_TEB0187_REV01!B:B,),3),INDEX(RAW_c_TEB0187_REV01!B:D,MATCH(H607,RAW_c_TEB0187_REV01!B:B,0),3)),"---"))),"---")</f>
        <v>J3-C2</v>
      </c>
      <c r="T607">
        <f>COUNTIF(RAW_c_TEB0187_REV01!B:B,G607)</f>
        <v>2</v>
      </c>
      <c r="U607" t="str">
        <f t="shared" si="59"/>
        <v>B2B-IO</v>
      </c>
    </row>
    <row r="608" spans="1:21" x14ac:dyDescent="0.25">
      <c r="A608" t="s">
        <v>6191</v>
      </c>
      <c r="B608" t="s">
        <v>39</v>
      </c>
      <c r="C608" t="s">
        <v>5619</v>
      </c>
      <c r="D608" t="s">
        <v>411</v>
      </c>
      <c r="E608" t="s">
        <v>292</v>
      </c>
      <c r="F608" t="str">
        <f t="shared" si="54"/>
        <v>J3-C3</v>
      </c>
      <c r="G608" t="str">
        <f>VLOOKUP(F608,RAW_c_TEB0187_REV01!A:B,2,0)</f>
        <v>SDM_IO8</v>
      </c>
      <c r="H608" t="str">
        <f t="shared" si="55"/>
        <v>SDM_IO8</v>
      </c>
      <c r="I608" t="str">
        <f t="shared" si="56"/>
        <v>--</v>
      </c>
      <c r="J608" t="str">
        <f t="shared" si="57"/>
        <v>--</v>
      </c>
      <c r="K608">
        <f>IFERROR(IF(J608="--",IF(G608=H608,VLOOKUP(G608,RAW_c_TEB0187_REV01!L:N,3,0),SUM(VLOOKUP(H608,RAW_c_TEB0187_REV01!L:N,3,0),VLOOKUP(G608,RAW_c_TEB0187_REV01!L:N,3,0))),"---"),"---")</f>
        <v>2.8904999999999998</v>
      </c>
      <c r="L608" t="str">
        <f t="shared" si="58"/>
        <v>J3-C3</v>
      </c>
      <c r="M608" t="str">
        <f>IFERROR(IF(
COUNTIF(B2B!H:H,(IF(K608&lt;&gt;"---",IF(INDEX(RAW_c_TEB0187_REV01!B:D,MATCH(H608,RAW_c_TEB0187_REV01!B:B,0),3)=L608,INDEX(
RAW_c_TEB0187_REV01!B:D,MATCH(H608,INDEX(RAW_c_TEB0187_REV01!B:B,MATCH(H608,RAW_c_TEB0187_REV01!B:B,)+1):'RAW_c_TEB0187_REV01'!B11679,)+MATCH(H608,RAW_c_TEB0187_REV01!B:B,),3),INDEX(RAW_c_TEB0187_REV01!B:D,MATCH(H608,RAW_c_TEB0187_REV01!B:B,0),3)),"---")))=1,"---",IF(K608&lt;&gt;"---",IF(INDEX(RAW_c_TEB0187_REV01!B:D,MATCH(H608,RAW_c_TEB0187_REV01!B:B,0),3)=L608,INDEX(
RAW_c_TEB0187_REV01!B:D,MATCH(H608,INDEX(RAW_c_TEB0187_REV01!B:B,MATCH(H608,RAW_c_TEB0187_REV01!B:B,)+1):'RAW_c_TEB0187_REV01'!B11679,)+MATCH(H608,RAW_c_TEB0187_REV01!B:B,),3),INDEX(RAW_c_TEB0187_REV01!B:D,MATCH(H608,RAW_c_TEB0187_REV01!B:B,0),3)),"---")),"---")</f>
        <v>TP17-1</v>
      </c>
      <c r="N608" t="str">
        <f>IFERROR(IF(AND(B608="B2B",J608="--"),L608,IF(
COUNTIF(B2B!H:H,(IF(K608&lt;&gt;"---",IF(INDEX(RAW_c_TEB0187_REV01!B:D,MATCH(H608,RAW_c_TEB0187_REV01!B:B,0),3)=L608,INDEX(
RAW_c_TEB0187_REV01!B:D,MATCH(H608,INDEX(RAW_c_TEB0187_REV01!B:B,MATCH(H608,RAW_c_TEB0187_REV01!B:B,)+1):'RAW_c_TEB0187_REV01'!B11679,)+MATCH(H608,RAW_c_TEB0187_REV01!B:B,),3),INDEX(RAW_c_TEB0187_REV01!B:D,MATCH(H608,RAW_c_TEB0187_REV01!B:B,0),3)),"---")))=0,"---",IF(K608&lt;&gt;"---",IF(INDEX(RAW_c_TEB0187_REV01!B:D,MATCH(H608,RAW_c_TEB0187_REV01!B:B,0),3)=L608,INDEX(
RAW_c_TEB0187_REV01!B:D,MATCH(H608,INDEX(RAW_c_TEB0187_REV01!B:B,MATCH(H608,RAW_c_TEB0187_REV01!B:B,)+1):'RAW_c_TEB0187_REV01'!B11679,)+MATCH(H608,RAW_c_TEB0187_REV01!B:B,),3),INDEX(RAW_c_TEB0187_REV01!B:D,MATCH(H608,RAW_c_TEB0187_REV01!B:B,0),3)),"---"))),"---")</f>
        <v>J3-C3</v>
      </c>
      <c r="T608">
        <f>COUNTIF(RAW_c_TEB0187_REV01!B:B,G608)</f>
        <v>2</v>
      </c>
      <c r="U608" t="str">
        <f t="shared" si="59"/>
        <v>B2B-IO</v>
      </c>
    </row>
    <row r="609" spans="1:21" x14ac:dyDescent="0.25">
      <c r="A609" t="s">
        <v>6192</v>
      </c>
      <c r="B609" t="s">
        <v>39</v>
      </c>
      <c r="C609" t="s">
        <v>5619</v>
      </c>
      <c r="D609" t="s">
        <v>411</v>
      </c>
      <c r="E609" t="s">
        <v>293</v>
      </c>
      <c r="F609" t="str">
        <f t="shared" si="54"/>
        <v>J3-C4</v>
      </c>
      <c r="G609" t="str">
        <f>VLOOKUP(F609,RAW_c_TEB0187_REV01!A:B,2,0)</f>
        <v>PG_GROUP2</v>
      </c>
      <c r="H609" t="str">
        <f t="shared" si="55"/>
        <v>PG_GROUP2</v>
      </c>
      <c r="I609" t="str">
        <f t="shared" si="56"/>
        <v>--</v>
      </c>
      <c r="J609" t="str">
        <f t="shared" si="57"/>
        <v>--</v>
      </c>
      <c r="K609">
        <f>IFERROR(IF(J609="--",IF(G609=H609,VLOOKUP(G609,RAW_c_TEB0187_REV01!L:N,3,0),SUM(VLOOKUP(H609,RAW_c_TEB0187_REV01!L:N,3,0),VLOOKUP(G609,RAW_c_TEB0187_REV01!L:N,3,0))),"---"),"---")</f>
        <v>105.96429999999999</v>
      </c>
      <c r="L609" t="str">
        <f t="shared" si="58"/>
        <v>J3-C4</v>
      </c>
      <c r="M609" t="str">
        <f>IFERROR(IF(
COUNTIF(B2B!H:H,(IF(K609&lt;&gt;"---",IF(INDEX(RAW_c_TEB0187_REV01!B:D,MATCH(H609,RAW_c_TEB0187_REV01!B:B,0),3)=L609,INDEX(
RAW_c_TEB0187_REV01!B:D,MATCH(H609,INDEX(RAW_c_TEB0187_REV01!B:B,MATCH(H609,RAW_c_TEB0187_REV01!B:B,)+1):'RAW_c_TEB0187_REV01'!B11680,)+MATCH(H609,RAW_c_TEB0187_REV01!B:B,),3),INDEX(RAW_c_TEB0187_REV01!B:D,MATCH(H609,RAW_c_TEB0187_REV01!B:B,0),3)),"---")))=1,"---",IF(K609&lt;&gt;"---",IF(INDEX(RAW_c_TEB0187_REV01!B:D,MATCH(H609,RAW_c_TEB0187_REV01!B:B,0),3)=L609,INDEX(
RAW_c_TEB0187_REV01!B:D,MATCH(H609,INDEX(RAW_c_TEB0187_REV01!B:B,MATCH(H609,RAW_c_TEB0187_REV01!B:B,)+1):'RAW_c_TEB0187_REV01'!B11680,)+MATCH(H609,RAW_c_TEB0187_REV01!B:B,),3),INDEX(RAW_c_TEB0187_REV01!B:D,MATCH(H609,RAW_c_TEB0187_REV01!B:B,0),3)),"---")),"---")</f>
        <v>U28-10</v>
      </c>
      <c r="N609" t="str">
        <f>IFERROR(IF(AND(B609="B2B",J609="--"),L609,IF(
COUNTIF(B2B!H:H,(IF(K609&lt;&gt;"---",IF(INDEX(RAW_c_TEB0187_REV01!B:D,MATCH(H609,RAW_c_TEB0187_REV01!B:B,0),3)=L609,INDEX(
RAW_c_TEB0187_REV01!B:D,MATCH(H609,INDEX(RAW_c_TEB0187_REV01!B:B,MATCH(H609,RAW_c_TEB0187_REV01!B:B,)+1):'RAW_c_TEB0187_REV01'!B11680,)+MATCH(H609,RAW_c_TEB0187_REV01!B:B,),3),INDEX(RAW_c_TEB0187_REV01!B:D,MATCH(H609,RAW_c_TEB0187_REV01!B:B,0),3)),"---")))=0,"---",IF(K609&lt;&gt;"---",IF(INDEX(RAW_c_TEB0187_REV01!B:D,MATCH(H609,RAW_c_TEB0187_REV01!B:B,0),3)=L609,INDEX(
RAW_c_TEB0187_REV01!B:D,MATCH(H609,INDEX(RAW_c_TEB0187_REV01!B:B,MATCH(H609,RAW_c_TEB0187_REV01!B:B,)+1):'RAW_c_TEB0187_REV01'!B11680,)+MATCH(H609,RAW_c_TEB0187_REV01!B:B,),3),INDEX(RAW_c_TEB0187_REV01!B:D,MATCH(H609,RAW_c_TEB0187_REV01!B:B,0),3)),"---"))),"---")</f>
        <v>J3-C4</v>
      </c>
      <c r="T609">
        <f>COUNTIF(RAW_c_TEB0187_REV01!B:B,G609)</f>
        <v>4</v>
      </c>
      <c r="U609" t="str">
        <f t="shared" si="59"/>
        <v>B2B-IO</v>
      </c>
    </row>
    <row r="610" spans="1:21" x14ac:dyDescent="0.25">
      <c r="A610" t="s">
        <v>6193</v>
      </c>
      <c r="B610" t="s">
        <v>39</v>
      </c>
      <c r="C610" t="s">
        <v>5619</v>
      </c>
      <c r="D610" t="s">
        <v>411</v>
      </c>
      <c r="E610" t="s">
        <v>294</v>
      </c>
      <c r="F610" t="str">
        <f t="shared" si="54"/>
        <v>J3-C5</v>
      </c>
      <c r="G610" t="str">
        <f>VLOOKUP(F610,RAW_c_TEB0187_REV01!A:B,2,0)</f>
        <v>EN_3V3AUX</v>
      </c>
      <c r="H610" t="str">
        <f t="shared" si="55"/>
        <v>EN_3V3AUX</v>
      </c>
      <c r="I610" t="str">
        <f t="shared" si="56"/>
        <v>--</v>
      </c>
      <c r="J610" t="str">
        <f t="shared" si="57"/>
        <v>--</v>
      </c>
      <c r="K610">
        <f>IFERROR(IF(J610="--",IF(G610=H610,VLOOKUP(G610,RAW_c_TEB0187_REV01!L:N,3,0),SUM(VLOOKUP(H610,RAW_c_TEB0187_REV01!L:N,3,0),VLOOKUP(G610,RAW_c_TEB0187_REV01!L:N,3,0))),"---"),"---")</f>
        <v>65.7517</v>
      </c>
      <c r="L610" t="str">
        <f t="shared" si="58"/>
        <v>J3-C5</v>
      </c>
      <c r="M610" t="str">
        <f>IFERROR(IF(
COUNTIF(B2B!H:H,(IF(K610&lt;&gt;"---",IF(INDEX(RAW_c_TEB0187_REV01!B:D,MATCH(H610,RAW_c_TEB0187_REV01!B:B,0),3)=L610,INDEX(
RAW_c_TEB0187_REV01!B:D,MATCH(H610,INDEX(RAW_c_TEB0187_REV01!B:B,MATCH(H610,RAW_c_TEB0187_REV01!B:B,)+1):'RAW_c_TEB0187_REV01'!B11681,)+MATCH(H610,RAW_c_TEB0187_REV01!B:B,),3),INDEX(RAW_c_TEB0187_REV01!B:D,MATCH(H610,RAW_c_TEB0187_REV01!B:B,0),3)),"---")))=1,"---",IF(K610&lt;&gt;"---",IF(INDEX(RAW_c_TEB0187_REV01!B:D,MATCH(H610,RAW_c_TEB0187_REV01!B:B,0),3)=L610,INDEX(
RAW_c_TEB0187_REV01!B:D,MATCH(H610,INDEX(RAW_c_TEB0187_REV01!B:B,MATCH(H610,RAW_c_TEB0187_REV01!B:B,)+1):'RAW_c_TEB0187_REV01'!B11681,)+MATCH(H610,RAW_c_TEB0187_REV01!B:B,),3),INDEX(RAW_c_TEB0187_REV01!B:D,MATCH(H610,RAW_c_TEB0187_REV01!B:B,0),3)),"---")),"---")</f>
        <v>U27-12</v>
      </c>
      <c r="N610" t="str">
        <f>IFERROR(IF(AND(B610="B2B",J610="--"),L610,IF(
COUNTIF(B2B!H:H,(IF(K610&lt;&gt;"---",IF(INDEX(RAW_c_TEB0187_REV01!B:D,MATCH(H610,RAW_c_TEB0187_REV01!B:B,0),3)=L610,INDEX(
RAW_c_TEB0187_REV01!B:D,MATCH(H610,INDEX(RAW_c_TEB0187_REV01!B:B,MATCH(H610,RAW_c_TEB0187_REV01!B:B,)+1):'RAW_c_TEB0187_REV01'!B11681,)+MATCH(H610,RAW_c_TEB0187_REV01!B:B,),3),INDEX(RAW_c_TEB0187_REV01!B:D,MATCH(H610,RAW_c_TEB0187_REV01!B:B,0),3)),"---")))=0,"---",IF(K610&lt;&gt;"---",IF(INDEX(RAW_c_TEB0187_REV01!B:D,MATCH(H610,RAW_c_TEB0187_REV01!B:B,0),3)=L610,INDEX(
RAW_c_TEB0187_REV01!B:D,MATCH(H610,INDEX(RAW_c_TEB0187_REV01!B:B,MATCH(H610,RAW_c_TEB0187_REV01!B:B,)+1):'RAW_c_TEB0187_REV01'!B11681,)+MATCH(H610,RAW_c_TEB0187_REV01!B:B,),3),INDEX(RAW_c_TEB0187_REV01!B:D,MATCH(H610,RAW_c_TEB0187_REV01!B:B,0),3)),"---"))),"---")</f>
        <v>J3-C5</v>
      </c>
      <c r="T610">
        <f>COUNTIF(RAW_c_TEB0187_REV01!B:B,G610)</f>
        <v>4</v>
      </c>
      <c r="U610" t="str">
        <f t="shared" si="59"/>
        <v>B2B-IO</v>
      </c>
    </row>
    <row r="611" spans="1:21" x14ac:dyDescent="0.25">
      <c r="A611" t="s">
        <v>6194</v>
      </c>
      <c r="B611" t="s">
        <v>39</v>
      </c>
      <c r="C611" t="s">
        <v>5583</v>
      </c>
      <c r="D611" t="s">
        <v>411</v>
      </c>
      <c r="E611" t="s">
        <v>295</v>
      </c>
      <c r="F611" t="str">
        <f t="shared" si="54"/>
        <v>J3-C6</v>
      </c>
      <c r="G611" t="str">
        <f>VLOOKUP(F611,RAW_c_TEB0187_REV01!A:B,2,0)</f>
        <v>NetJ3_C6</v>
      </c>
      <c r="H611" t="str">
        <f t="shared" si="55"/>
        <v>NetJ3_C6</v>
      </c>
      <c r="I611" t="str">
        <f t="shared" si="56"/>
        <v>--</v>
      </c>
      <c r="J611" t="str">
        <f t="shared" si="57"/>
        <v>--</v>
      </c>
      <c r="K611" t="str">
        <f>IFERROR(IF(J611="--",IF(G611=H611,VLOOKUP(G611,RAW_c_TEB0187_REV01!L:N,3,0),SUM(VLOOKUP(H611,RAW_c_TEB0187_REV01!L:N,3,0),VLOOKUP(G611,RAW_c_TEB0187_REV01!L:N,3,0))),"---"),"---")</f>
        <v>---</v>
      </c>
      <c r="L611" t="str">
        <f t="shared" si="58"/>
        <v>J3-C6</v>
      </c>
      <c r="M611" t="str">
        <f>IFERROR(IF(
COUNTIF(B2B!H:H,(IF(K611&lt;&gt;"---",IF(INDEX(RAW_c_TEB0187_REV01!B:D,MATCH(H611,RAW_c_TEB0187_REV01!B:B,0),3)=L611,INDEX(
RAW_c_TEB0187_REV01!B:D,MATCH(H611,INDEX(RAW_c_TEB0187_REV01!B:B,MATCH(H611,RAW_c_TEB0187_REV01!B:B,)+1):'RAW_c_TEB0187_REV01'!B11682,)+MATCH(H611,RAW_c_TEB0187_REV01!B:B,),3),INDEX(RAW_c_TEB0187_REV01!B:D,MATCH(H611,RAW_c_TEB0187_REV01!B:B,0),3)),"---")))=1,"---",IF(K611&lt;&gt;"---",IF(INDEX(RAW_c_TEB0187_REV01!B:D,MATCH(H611,RAW_c_TEB0187_REV01!B:B,0),3)=L611,INDEX(
RAW_c_TEB0187_REV01!B:D,MATCH(H611,INDEX(RAW_c_TEB0187_REV01!B:B,MATCH(H611,RAW_c_TEB0187_REV01!B:B,)+1):'RAW_c_TEB0187_REV01'!B11682,)+MATCH(H611,RAW_c_TEB0187_REV01!B:B,),3),INDEX(RAW_c_TEB0187_REV01!B:D,MATCH(H611,RAW_c_TEB0187_REV01!B:B,0),3)),"---")),"---")</f>
        <v>---</v>
      </c>
      <c r="N611" t="str">
        <f>IFERROR(IF(AND(B611="B2B",J611="--"),L611,IF(
COUNTIF(B2B!H:H,(IF(K611&lt;&gt;"---",IF(INDEX(RAW_c_TEB0187_REV01!B:D,MATCH(H611,RAW_c_TEB0187_REV01!B:B,0),3)=L611,INDEX(
RAW_c_TEB0187_REV01!B:D,MATCH(H611,INDEX(RAW_c_TEB0187_REV01!B:B,MATCH(H611,RAW_c_TEB0187_REV01!B:B,)+1):'RAW_c_TEB0187_REV01'!B11682,)+MATCH(H611,RAW_c_TEB0187_REV01!B:B,),3),INDEX(RAW_c_TEB0187_REV01!B:D,MATCH(H611,RAW_c_TEB0187_REV01!B:B,0),3)),"---")))=0,"---",IF(K611&lt;&gt;"---",IF(INDEX(RAW_c_TEB0187_REV01!B:D,MATCH(H611,RAW_c_TEB0187_REV01!B:B,0),3)=L611,INDEX(
RAW_c_TEB0187_REV01!B:D,MATCH(H611,INDEX(RAW_c_TEB0187_REV01!B:B,MATCH(H611,RAW_c_TEB0187_REV01!B:B,)+1):'RAW_c_TEB0187_REV01'!B11682,)+MATCH(H611,RAW_c_TEB0187_REV01!B:B,),3),INDEX(RAW_c_TEB0187_REV01!B:D,MATCH(H611,RAW_c_TEB0187_REV01!B:B,0),3)),"---"))),"---")</f>
        <v>J3-C6</v>
      </c>
      <c r="T611">
        <f>COUNTIF(RAW_c_TEB0187_REV01!B:B,G611)</f>
        <v>1</v>
      </c>
      <c r="U611" t="str">
        <f t="shared" si="59"/>
        <v>B2B-NC</v>
      </c>
    </row>
    <row r="612" spans="1:21" x14ac:dyDescent="0.25">
      <c r="A612" t="s">
        <v>6195</v>
      </c>
      <c r="B612" t="s">
        <v>39</v>
      </c>
      <c r="C612" t="s">
        <v>5583</v>
      </c>
      <c r="D612" t="s">
        <v>411</v>
      </c>
      <c r="E612" t="s">
        <v>296</v>
      </c>
      <c r="F612" t="str">
        <f t="shared" si="54"/>
        <v>J3-C7</v>
      </c>
      <c r="G612" t="str">
        <f>VLOOKUP(F612,RAW_c_TEB0187_REV01!A:B,2,0)</f>
        <v>NetJ3_C7</v>
      </c>
      <c r="H612" t="str">
        <f t="shared" si="55"/>
        <v>NetJ3_C7</v>
      </c>
      <c r="I612" t="str">
        <f t="shared" si="56"/>
        <v>--</v>
      </c>
      <c r="J612" t="str">
        <f t="shared" si="57"/>
        <v>--</v>
      </c>
      <c r="K612" t="str">
        <f>IFERROR(IF(J612="--",IF(G612=H612,VLOOKUP(G612,RAW_c_TEB0187_REV01!L:N,3,0),SUM(VLOOKUP(H612,RAW_c_TEB0187_REV01!L:N,3,0),VLOOKUP(G612,RAW_c_TEB0187_REV01!L:N,3,0))),"---"),"---")</f>
        <v>---</v>
      </c>
      <c r="L612" t="str">
        <f t="shared" si="58"/>
        <v>J3-C7</v>
      </c>
      <c r="M612" t="str">
        <f>IFERROR(IF(
COUNTIF(B2B!H:H,(IF(K612&lt;&gt;"---",IF(INDEX(RAW_c_TEB0187_REV01!B:D,MATCH(H612,RAW_c_TEB0187_REV01!B:B,0),3)=L612,INDEX(
RAW_c_TEB0187_REV01!B:D,MATCH(H612,INDEX(RAW_c_TEB0187_REV01!B:B,MATCH(H612,RAW_c_TEB0187_REV01!B:B,)+1):'RAW_c_TEB0187_REV01'!B11683,)+MATCH(H612,RAW_c_TEB0187_REV01!B:B,),3),INDEX(RAW_c_TEB0187_REV01!B:D,MATCH(H612,RAW_c_TEB0187_REV01!B:B,0),3)),"---")))=1,"---",IF(K612&lt;&gt;"---",IF(INDEX(RAW_c_TEB0187_REV01!B:D,MATCH(H612,RAW_c_TEB0187_REV01!B:B,0),3)=L612,INDEX(
RAW_c_TEB0187_REV01!B:D,MATCH(H612,INDEX(RAW_c_TEB0187_REV01!B:B,MATCH(H612,RAW_c_TEB0187_REV01!B:B,)+1):'RAW_c_TEB0187_REV01'!B11683,)+MATCH(H612,RAW_c_TEB0187_REV01!B:B,),3),INDEX(RAW_c_TEB0187_REV01!B:D,MATCH(H612,RAW_c_TEB0187_REV01!B:B,0),3)),"---")),"---")</f>
        <v>---</v>
      </c>
      <c r="N612" t="str">
        <f>IFERROR(IF(AND(B612="B2B",J612="--"),L612,IF(
COUNTIF(B2B!H:H,(IF(K612&lt;&gt;"---",IF(INDEX(RAW_c_TEB0187_REV01!B:D,MATCH(H612,RAW_c_TEB0187_REV01!B:B,0),3)=L612,INDEX(
RAW_c_TEB0187_REV01!B:D,MATCH(H612,INDEX(RAW_c_TEB0187_REV01!B:B,MATCH(H612,RAW_c_TEB0187_REV01!B:B,)+1):'RAW_c_TEB0187_REV01'!B11683,)+MATCH(H612,RAW_c_TEB0187_REV01!B:B,),3),INDEX(RAW_c_TEB0187_REV01!B:D,MATCH(H612,RAW_c_TEB0187_REV01!B:B,0),3)),"---")))=0,"---",IF(K612&lt;&gt;"---",IF(INDEX(RAW_c_TEB0187_REV01!B:D,MATCH(H612,RAW_c_TEB0187_REV01!B:B,0),3)=L612,INDEX(
RAW_c_TEB0187_REV01!B:D,MATCH(H612,INDEX(RAW_c_TEB0187_REV01!B:B,MATCH(H612,RAW_c_TEB0187_REV01!B:B,)+1):'RAW_c_TEB0187_REV01'!B11683,)+MATCH(H612,RAW_c_TEB0187_REV01!B:B,),3),INDEX(RAW_c_TEB0187_REV01!B:D,MATCH(H612,RAW_c_TEB0187_REV01!B:B,0),3)),"---"))),"---")</f>
        <v>J3-C7</v>
      </c>
      <c r="T612">
        <f>COUNTIF(RAW_c_TEB0187_REV01!B:B,G612)</f>
        <v>1</v>
      </c>
      <c r="U612" t="str">
        <f t="shared" si="59"/>
        <v>B2B-NC</v>
      </c>
    </row>
    <row r="613" spans="1:21" x14ac:dyDescent="0.25">
      <c r="A613" t="s">
        <v>6196</v>
      </c>
      <c r="B613" t="s">
        <v>39</v>
      </c>
      <c r="C613" t="s">
        <v>433</v>
      </c>
      <c r="D613" t="s">
        <v>411</v>
      </c>
      <c r="E613" t="s">
        <v>297</v>
      </c>
      <c r="F613" t="str">
        <f t="shared" si="54"/>
        <v>J3-C8</v>
      </c>
      <c r="G613" t="str">
        <f>VLOOKUP(F613,RAW_c_TEB0187_REV01!A:B,2,0)</f>
        <v>GND</v>
      </c>
      <c r="H613" t="str">
        <f t="shared" si="55"/>
        <v>GND</v>
      </c>
      <c r="I613" t="str">
        <f t="shared" si="56"/>
        <v>--</v>
      </c>
      <c r="J613" t="str">
        <f t="shared" si="57"/>
        <v>---</v>
      </c>
      <c r="K613" t="str">
        <f>IFERROR(IF(J613="--",IF(G613=H613,VLOOKUP(G613,RAW_c_TEB0187_REV01!L:N,3,0),SUM(VLOOKUP(H613,RAW_c_TEB0187_REV01!L:N,3,0),VLOOKUP(G613,RAW_c_TEB0187_REV01!L:N,3,0))),"---"),"---")</f>
        <v>---</v>
      </c>
      <c r="L613" t="str">
        <f t="shared" si="58"/>
        <v>J3-C8</v>
      </c>
      <c r="M613" t="str">
        <f>IFERROR(IF(
COUNTIF(B2B!H:H,(IF(K613&lt;&gt;"---",IF(INDEX(RAW_c_TEB0187_REV01!B:D,MATCH(H613,RAW_c_TEB0187_REV01!B:B,0),3)=L613,INDEX(
RAW_c_TEB0187_REV01!B:D,MATCH(H613,INDEX(RAW_c_TEB0187_REV01!B:B,MATCH(H613,RAW_c_TEB0187_REV01!B:B,)+1):'RAW_c_TEB0187_REV01'!B11684,)+MATCH(H613,RAW_c_TEB0187_REV01!B:B,),3),INDEX(RAW_c_TEB0187_REV01!B:D,MATCH(H613,RAW_c_TEB0187_REV01!B:B,0),3)),"---")))=1,"---",IF(K613&lt;&gt;"---",IF(INDEX(RAW_c_TEB0187_REV01!B:D,MATCH(H613,RAW_c_TEB0187_REV01!B:B,0),3)=L613,INDEX(
RAW_c_TEB0187_REV01!B:D,MATCH(H613,INDEX(RAW_c_TEB0187_REV01!B:B,MATCH(H613,RAW_c_TEB0187_REV01!B:B,)+1):'RAW_c_TEB0187_REV01'!B11684,)+MATCH(H613,RAW_c_TEB0187_REV01!B:B,),3),INDEX(RAW_c_TEB0187_REV01!B:D,MATCH(H613,RAW_c_TEB0187_REV01!B:B,0),3)),"---")),"---")</f>
        <v>---</v>
      </c>
      <c r="N613" t="str">
        <f>IFERROR(IF(AND(B613="B2B",J613="--"),L613,IF(
COUNTIF(B2B!H:H,(IF(K613&lt;&gt;"---",IF(INDEX(RAW_c_TEB0187_REV01!B:D,MATCH(H613,RAW_c_TEB0187_REV01!B:B,0),3)=L613,INDEX(
RAW_c_TEB0187_REV01!B:D,MATCH(H613,INDEX(RAW_c_TEB0187_REV01!B:B,MATCH(H613,RAW_c_TEB0187_REV01!B:B,)+1):'RAW_c_TEB0187_REV01'!B11684,)+MATCH(H613,RAW_c_TEB0187_REV01!B:B,),3),INDEX(RAW_c_TEB0187_REV01!B:D,MATCH(H613,RAW_c_TEB0187_REV01!B:B,0),3)),"---")))=0,"---",IF(K613&lt;&gt;"---",IF(INDEX(RAW_c_TEB0187_REV01!B:D,MATCH(H613,RAW_c_TEB0187_REV01!B:B,0),3)=L613,INDEX(
RAW_c_TEB0187_REV01!B:D,MATCH(H613,INDEX(RAW_c_TEB0187_REV01!B:B,MATCH(H613,RAW_c_TEB0187_REV01!B:B,)+1):'RAW_c_TEB0187_REV01'!B11684,)+MATCH(H613,RAW_c_TEB0187_REV01!B:B,),3),INDEX(RAW_c_TEB0187_REV01!B:D,MATCH(H613,RAW_c_TEB0187_REV01!B:B,0),3)),"---"))),"---")</f>
        <v>---</v>
      </c>
      <c r="T613">
        <f>COUNTIF(RAW_c_TEB0187_REV01!B:B,G613)</f>
        <v>1098</v>
      </c>
      <c r="U613" t="str">
        <f t="shared" si="59"/>
        <v>B2B-GND</v>
      </c>
    </row>
    <row r="614" spans="1:21" x14ac:dyDescent="0.25">
      <c r="A614" t="s">
        <v>6197</v>
      </c>
      <c r="B614" t="s">
        <v>39</v>
      </c>
      <c r="C614" t="s">
        <v>5619</v>
      </c>
      <c r="D614" t="s">
        <v>411</v>
      </c>
      <c r="E614" t="s">
        <v>298</v>
      </c>
      <c r="F614" t="str">
        <f t="shared" si="54"/>
        <v>J3-C9</v>
      </c>
      <c r="G614" t="str">
        <f>VLOOKUP(F614,RAW_c_TEB0187_REV01!A:B,2,0)</f>
        <v>QSFP_LPMODE</v>
      </c>
      <c r="H614" t="str">
        <f t="shared" si="55"/>
        <v>QSFP_LPMODE</v>
      </c>
      <c r="I614" t="str">
        <f t="shared" si="56"/>
        <v>--</v>
      </c>
      <c r="J614" t="str">
        <f t="shared" si="57"/>
        <v>--</v>
      </c>
      <c r="K614">
        <f>IFERROR(IF(J614="--",IF(G614=H614,VLOOKUP(G614,RAW_c_TEB0187_REV01!L:N,3,0),SUM(VLOOKUP(H614,RAW_c_TEB0187_REV01!L:N,3,0),VLOOKUP(G614,RAW_c_TEB0187_REV01!L:N,3,0))),"---"),"---")</f>
        <v>24.539300000000001</v>
      </c>
      <c r="L614" t="str">
        <f t="shared" si="58"/>
        <v>J3-C9</v>
      </c>
      <c r="M614" t="str">
        <f>IFERROR(IF(
COUNTIF(B2B!H:H,(IF(K614&lt;&gt;"---",IF(INDEX(RAW_c_TEB0187_REV01!B:D,MATCH(H614,RAW_c_TEB0187_REV01!B:B,0),3)=L614,INDEX(
RAW_c_TEB0187_REV01!B:D,MATCH(H614,INDEX(RAW_c_TEB0187_REV01!B:B,MATCH(H614,RAW_c_TEB0187_REV01!B:B,)+1):'RAW_c_TEB0187_REV01'!B11685,)+MATCH(H614,RAW_c_TEB0187_REV01!B:B,),3),INDEX(RAW_c_TEB0187_REV01!B:D,MATCH(H614,RAW_c_TEB0187_REV01!B:B,0),3)),"---")))=1,"---",IF(K614&lt;&gt;"---",IF(INDEX(RAW_c_TEB0187_REV01!B:D,MATCH(H614,RAW_c_TEB0187_REV01!B:B,0),3)=L614,INDEX(
RAW_c_TEB0187_REV01!B:D,MATCH(H614,INDEX(RAW_c_TEB0187_REV01!B:B,MATCH(H614,RAW_c_TEB0187_REV01!B:B,)+1):'RAW_c_TEB0187_REV01'!B11685,)+MATCH(H614,RAW_c_TEB0187_REV01!B:B,),3),INDEX(RAW_c_TEB0187_REV01!B:D,MATCH(H614,RAW_c_TEB0187_REV01!B:B,0),3)),"---")),"---")</f>
        <v>J18-31</v>
      </c>
      <c r="N614" t="str">
        <f>IFERROR(IF(AND(B614="B2B",J614="--"),L614,IF(
COUNTIF(B2B!H:H,(IF(K614&lt;&gt;"---",IF(INDEX(RAW_c_TEB0187_REV01!B:D,MATCH(H614,RAW_c_TEB0187_REV01!B:B,0),3)=L614,INDEX(
RAW_c_TEB0187_REV01!B:D,MATCH(H614,INDEX(RAW_c_TEB0187_REV01!B:B,MATCH(H614,RAW_c_TEB0187_REV01!B:B,)+1):'RAW_c_TEB0187_REV01'!B11685,)+MATCH(H614,RAW_c_TEB0187_REV01!B:B,),3),INDEX(RAW_c_TEB0187_REV01!B:D,MATCH(H614,RAW_c_TEB0187_REV01!B:B,0),3)),"---")))=0,"---",IF(K614&lt;&gt;"---",IF(INDEX(RAW_c_TEB0187_REV01!B:D,MATCH(H614,RAW_c_TEB0187_REV01!B:B,0),3)=L614,INDEX(
RAW_c_TEB0187_REV01!B:D,MATCH(H614,INDEX(RAW_c_TEB0187_REV01!B:B,MATCH(H614,RAW_c_TEB0187_REV01!B:B,)+1):'RAW_c_TEB0187_REV01'!B11685,)+MATCH(H614,RAW_c_TEB0187_REV01!B:B,),3),INDEX(RAW_c_TEB0187_REV01!B:D,MATCH(H614,RAW_c_TEB0187_REV01!B:B,0),3)),"---"))),"---")</f>
        <v>J3-C9</v>
      </c>
      <c r="T614">
        <f>COUNTIF(RAW_c_TEB0187_REV01!B:B,G614)</f>
        <v>2</v>
      </c>
      <c r="U614" t="str">
        <f t="shared" si="59"/>
        <v>B2B-IO</v>
      </c>
    </row>
    <row r="615" spans="1:21" x14ac:dyDescent="0.25">
      <c r="A615" t="s">
        <v>6198</v>
      </c>
      <c r="B615" t="s">
        <v>39</v>
      </c>
      <c r="C615" t="s">
        <v>5619</v>
      </c>
      <c r="D615" t="s">
        <v>411</v>
      </c>
      <c r="E615" t="s">
        <v>299</v>
      </c>
      <c r="F615" t="str">
        <f t="shared" si="54"/>
        <v>J3-C10</v>
      </c>
      <c r="G615" t="str">
        <f>VLOOKUP(F615,RAW_c_TEB0187_REV01!A:B,2,0)</f>
        <v>QSFP_MODSEL</v>
      </c>
      <c r="H615" t="str">
        <f t="shared" si="55"/>
        <v>QSFP_MODSEL</v>
      </c>
      <c r="I615" t="str">
        <f t="shared" si="56"/>
        <v>--</v>
      </c>
      <c r="J615" t="str">
        <f t="shared" si="57"/>
        <v>--</v>
      </c>
      <c r="K615">
        <f>IFERROR(IF(J615="--",IF(G615=H615,VLOOKUP(G615,RAW_c_TEB0187_REV01!L:N,3,0),SUM(VLOOKUP(H615,RAW_c_TEB0187_REV01!L:N,3,0),VLOOKUP(G615,RAW_c_TEB0187_REV01!L:N,3,0))),"---"),"---")</f>
        <v>53.461599999999997</v>
      </c>
      <c r="L615" t="str">
        <f t="shared" si="58"/>
        <v>J3-C10</v>
      </c>
      <c r="M615" t="str">
        <f>IFERROR(IF(
COUNTIF(B2B!H:H,(IF(K615&lt;&gt;"---",IF(INDEX(RAW_c_TEB0187_REV01!B:D,MATCH(H615,RAW_c_TEB0187_REV01!B:B,0),3)=L615,INDEX(
RAW_c_TEB0187_REV01!B:D,MATCH(H615,INDEX(RAW_c_TEB0187_REV01!B:B,MATCH(H615,RAW_c_TEB0187_REV01!B:B,)+1):'RAW_c_TEB0187_REV01'!B11686,)+MATCH(H615,RAW_c_TEB0187_REV01!B:B,),3),INDEX(RAW_c_TEB0187_REV01!B:D,MATCH(H615,RAW_c_TEB0187_REV01!B:B,0),3)),"---")))=1,"---",IF(K615&lt;&gt;"---",IF(INDEX(RAW_c_TEB0187_REV01!B:D,MATCH(H615,RAW_c_TEB0187_REV01!B:B,0),3)=L615,INDEX(
RAW_c_TEB0187_REV01!B:D,MATCH(H615,INDEX(RAW_c_TEB0187_REV01!B:B,MATCH(H615,RAW_c_TEB0187_REV01!B:B,)+1):'RAW_c_TEB0187_REV01'!B11686,)+MATCH(H615,RAW_c_TEB0187_REV01!B:B,),3),INDEX(RAW_c_TEB0187_REV01!B:D,MATCH(H615,RAW_c_TEB0187_REV01!B:B,0),3)),"---")),"---")</f>
        <v>J18-8</v>
      </c>
      <c r="N615" t="str">
        <f>IFERROR(IF(AND(B615="B2B",J615="--"),L615,IF(
COUNTIF(B2B!H:H,(IF(K615&lt;&gt;"---",IF(INDEX(RAW_c_TEB0187_REV01!B:D,MATCH(H615,RAW_c_TEB0187_REV01!B:B,0),3)=L615,INDEX(
RAW_c_TEB0187_REV01!B:D,MATCH(H615,INDEX(RAW_c_TEB0187_REV01!B:B,MATCH(H615,RAW_c_TEB0187_REV01!B:B,)+1):'RAW_c_TEB0187_REV01'!B11686,)+MATCH(H615,RAW_c_TEB0187_REV01!B:B,),3),INDEX(RAW_c_TEB0187_REV01!B:D,MATCH(H615,RAW_c_TEB0187_REV01!B:B,0),3)),"---")))=0,"---",IF(K615&lt;&gt;"---",IF(INDEX(RAW_c_TEB0187_REV01!B:D,MATCH(H615,RAW_c_TEB0187_REV01!B:B,0),3)=L615,INDEX(
RAW_c_TEB0187_REV01!B:D,MATCH(H615,INDEX(RAW_c_TEB0187_REV01!B:B,MATCH(H615,RAW_c_TEB0187_REV01!B:B,)+1):'RAW_c_TEB0187_REV01'!B11686,)+MATCH(H615,RAW_c_TEB0187_REV01!B:B,),3),INDEX(RAW_c_TEB0187_REV01!B:D,MATCH(H615,RAW_c_TEB0187_REV01!B:B,0),3)),"---"))),"---")</f>
        <v>J3-C10</v>
      </c>
      <c r="T615">
        <f>COUNTIF(RAW_c_TEB0187_REV01!B:B,G615)</f>
        <v>2</v>
      </c>
      <c r="U615" t="str">
        <f t="shared" si="59"/>
        <v>B2B-IO</v>
      </c>
    </row>
    <row r="616" spans="1:21" x14ac:dyDescent="0.25">
      <c r="A616" t="s">
        <v>6199</v>
      </c>
      <c r="B616" t="s">
        <v>39</v>
      </c>
      <c r="C616" t="s">
        <v>5619</v>
      </c>
      <c r="D616" t="s">
        <v>411</v>
      </c>
      <c r="E616" t="s">
        <v>300</v>
      </c>
      <c r="F616" t="str">
        <f t="shared" si="54"/>
        <v>J3-C11</v>
      </c>
      <c r="G616" t="str">
        <f>VLOOKUP(F616,RAW_c_TEB0187_REV01!A:B,2,0)</f>
        <v>SSD1_WAKE</v>
      </c>
      <c r="H616" t="str">
        <f t="shared" si="55"/>
        <v>SSD1_WAKE</v>
      </c>
      <c r="I616" t="str">
        <f t="shared" si="56"/>
        <v>--</v>
      </c>
      <c r="J616" t="str">
        <f t="shared" si="57"/>
        <v>--</v>
      </c>
      <c r="K616">
        <f>IFERROR(IF(J616="--",IF(G616=H616,VLOOKUP(G616,RAW_c_TEB0187_REV01!L:N,3,0),SUM(VLOOKUP(H616,RAW_c_TEB0187_REV01!L:N,3,0),VLOOKUP(G616,RAW_c_TEB0187_REV01!L:N,3,0))),"---"),"---")</f>
        <v>53.301699999999997</v>
      </c>
      <c r="L616" t="str">
        <f t="shared" si="58"/>
        <v>J3-C11</v>
      </c>
      <c r="M616" t="str">
        <f>IFERROR(IF(
COUNTIF(B2B!H:H,(IF(K616&lt;&gt;"---",IF(INDEX(RAW_c_TEB0187_REV01!B:D,MATCH(H616,RAW_c_TEB0187_REV01!B:B,0),3)=L616,INDEX(
RAW_c_TEB0187_REV01!B:D,MATCH(H616,INDEX(RAW_c_TEB0187_REV01!B:B,MATCH(H616,RAW_c_TEB0187_REV01!B:B,)+1):'RAW_c_TEB0187_REV01'!B11687,)+MATCH(H616,RAW_c_TEB0187_REV01!B:B,),3),INDEX(RAW_c_TEB0187_REV01!B:D,MATCH(H616,RAW_c_TEB0187_REV01!B:B,0),3)),"---")))=1,"---",IF(K616&lt;&gt;"---",IF(INDEX(RAW_c_TEB0187_REV01!B:D,MATCH(H616,RAW_c_TEB0187_REV01!B:B,0),3)=L616,INDEX(
RAW_c_TEB0187_REV01!B:D,MATCH(H616,INDEX(RAW_c_TEB0187_REV01!B:B,MATCH(H616,RAW_c_TEB0187_REV01!B:B,)+1):'RAW_c_TEB0187_REV01'!B11687,)+MATCH(H616,RAW_c_TEB0187_REV01!B:B,),3),INDEX(RAW_c_TEB0187_REV01!B:D,MATCH(H616,RAW_c_TEB0187_REV01!B:B,0),3)),"---")),"---")</f>
        <v>U1-54</v>
      </c>
      <c r="N616" t="str">
        <f>IFERROR(IF(AND(B616="B2B",J616="--"),L616,IF(
COUNTIF(B2B!H:H,(IF(K616&lt;&gt;"---",IF(INDEX(RAW_c_TEB0187_REV01!B:D,MATCH(H616,RAW_c_TEB0187_REV01!B:B,0),3)=L616,INDEX(
RAW_c_TEB0187_REV01!B:D,MATCH(H616,INDEX(RAW_c_TEB0187_REV01!B:B,MATCH(H616,RAW_c_TEB0187_REV01!B:B,)+1):'RAW_c_TEB0187_REV01'!B11687,)+MATCH(H616,RAW_c_TEB0187_REV01!B:B,),3),INDEX(RAW_c_TEB0187_REV01!B:D,MATCH(H616,RAW_c_TEB0187_REV01!B:B,0),3)),"---")))=0,"---",IF(K616&lt;&gt;"---",IF(INDEX(RAW_c_TEB0187_REV01!B:D,MATCH(H616,RAW_c_TEB0187_REV01!B:B,0),3)=L616,INDEX(
RAW_c_TEB0187_REV01!B:D,MATCH(H616,INDEX(RAW_c_TEB0187_REV01!B:B,MATCH(H616,RAW_c_TEB0187_REV01!B:B,)+1):'RAW_c_TEB0187_REV01'!B11687,)+MATCH(H616,RAW_c_TEB0187_REV01!B:B,),3),INDEX(RAW_c_TEB0187_REV01!B:D,MATCH(H616,RAW_c_TEB0187_REV01!B:B,0),3)),"---"))),"---")</f>
        <v>J3-C11</v>
      </c>
      <c r="T616">
        <f>COUNTIF(RAW_c_TEB0187_REV01!B:B,G616)</f>
        <v>2</v>
      </c>
      <c r="U616" t="str">
        <f t="shared" si="59"/>
        <v>B2B-IO</v>
      </c>
    </row>
    <row r="617" spans="1:21" x14ac:dyDescent="0.25">
      <c r="A617" t="s">
        <v>6200</v>
      </c>
      <c r="B617" t="s">
        <v>39</v>
      </c>
      <c r="C617" t="s">
        <v>5619</v>
      </c>
      <c r="D617" t="s">
        <v>411</v>
      </c>
      <c r="E617" t="s">
        <v>301</v>
      </c>
      <c r="F617" t="str">
        <f t="shared" si="54"/>
        <v>J3-C12</v>
      </c>
      <c r="G617" t="str">
        <f>VLOOKUP(F617,RAW_c_TEB0187_REV01!A:B,2,0)</f>
        <v>SSD1_CLKRQ</v>
      </c>
      <c r="H617" t="str">
        <f t="shared" si="55"/>
        <v>SSD1_CLKRQ</v>
      </c>
      <c r="I617" t="str">
        <f t="shared" si="56"/>
        <v>--</v>
      </c>
      <c r="J617" t="str">
        <f t="shared" si="57"/>
        <v>--</v>
      </c>
      <c r="K617">
        <f>IFERROR(IF(J617="--",IF(G617=H617,VLOOKUP(G617,RAW_c_TEB0187_REV01!L:N,3,0),SUM(VLOOKUP(H617,RAW_c_TEB0187_REV01!L:N,3,0),VLOOKUP(G617,RAW_c_TEB0187_REV01!L:N,3,0))),"---"),"---")</f>
        <v>51.642499999999998</v>
      </c>
      <c r="L617" t="str">
        <f t="shared" si="58"/>
        <v>J3-C12</v>
      </c>
      <c r="M617" t="str">
        <f>IFERROR(IF(
COUNTIF(B2B!H:H,(IF(K617&lt;&gt;"---",IF(INDEX(RAW_c_TEB0187_REV01!B:D,MATCH(H617,RAW_c_TEB0187_REV01!B:B,0),3)=L617,INDEX(
RAW_c_TEB0187_REV01!B:D,MATCH(H617,INDEX(RAW_c_TEB0187_REV01!B:B,MATCH(H617,RAW_c_TEB0187_REV01!B:B,)+1):'RAW_c_TEB0187_REV01'!B11688,)+MATCH(H617,RAW_c_TEB0187_REV01!B:B,),3),INDEX(RAW_c_TEB0187_REV01!B:D,MATCH(H617,RAW_c_TEB0187_REV01!B:B,0),3)),"---")))=1,"---",IF(K617&lt;&gt;"---",IF(INDEX(RAW_c_TEB0187_REV01!B:D,MATCH(H617,RAW_c_TEB0187_REV01!B:B,0),3)=L617,INDEX(
RAW_c_TEB0187_REV01!B:D,MATCH(H617,INDEX(RAW_c_TEB0187_REV01!B:B,MATCH(H617,RAW_c_TEB0187_REV01!B:B,)+1):'RAW_c_TEB0187_REV01'!B11688,)+MATCH(H617,RAW_c_TEB0187_REV01!B:B,),3),INDEX(RAW_c_TEB0187_REV01!B:D,MATCH(H617,RAW_c_TEB0187_REV01!B:B,0),3)),"---")),"---")</f>
        <v>U1-52</v>
      </c>
      <c r="N617" t="str">
        <f>IFERROR(IF(AND(B617="B2B",J617="--"),L617,IF(
COUNTIF(B2B!H:H,(IF(K617&lt;&gt;"---",IF(INDEX(RAW_c_TEB0187_REV01!B:D,MATCH(H617,RAW_c_TEB0187_REV01!B:B,0),3)=L617,INDEX(
RAW_c_TEB0187_REV01!B:D,MATCH(H617,INDEX(RAW_c_TEB0187_REV01!B:B,MATCH(H617,RAW_c_TEB0187_REV01!B:B,)+1):'RAW_c_TEB0187_REV01'!B11688,)+MATCH(H617,RAW_c_TEB0187_REV01!B:B,),3),INDEX(RAW_c_TEB0187_REV01!B:D,MATCH(H617,RAW_c_TEB0187_REV01!B:B,0),3)),"---")))=0,"---",IF(K617&lt;&gt;"---",IF(INDEX(RAW_c_TEB0187_REV01!B:D,MATCH(H617,RAW_c_TEB0187_REV01!B:B,0),3)=L617,INDEX(
RAW_c_TEB0187_REV01!B:D,MATCH(H617,INDEX(RAW_c_TEB0187_REV01!B:B,MATCH(H617,RAW_c_TEB0187_REV01!B:B,)+1):'RAW_c_TEB0187_REV01'!B11688,)+MATCH(H617,RAW_c_TEB0187_REV01!B:B,),3),INDEX(RAW_c_TEB0187_REV01!B:D,MATCH(H617,RAW_c_TEB0187_REV01!B:B,0),3)),"---"))),"---")</f>
        <v>J3-C12</v>
      </c>
      <c r="T617">
        <f>COUNTIF(RAW_c_TEB0187_REV01!B:B,G617)</f>
        <v>3</v>
      </c>
      <c r="U617" t="str">
        <f t="shared" si="59"/>
        <v>B2B-IO</v>
      </c>
    </row>
    <row r="618" spans="1:21" x14ac:dyDescent="0.25">
      <c r="A618" t="s">
        <v>6201</v>
      </c>
      <c r="B618" t="s">
        <v>39</v>
      </c>
      <c r="C618" t="s">
        <v>5619</v>
      </c>
      <c r="D618" t="s">
        <v>411</v>
      </c>
      <c r="E618" t="s">
        <v>302</v>
      </c>
      <c r="F618" t="str">
        <f t="shared" si="54"/>
        <v>J3-C13</v>
      </c>
      <c r="G618" t="str">
        <f>VLOOKUP(F618,RAW_c_TEB0187_REV01!A:B,2,0)</f>
        <v>NetJ3_C13</v>
      </c>
      <c r="H618" t="str">
        <f t="shared" si="55"/>
        <v>NetJ3_C13</v>
      </c>
      <c r="I618" t="str">
        <f t="shared" si="56"/>
        <v>--</v>
      </c>
      <c r="J618" t="str">
        <f t="shared" si="57"/>
        <v>--</v>
      </c>
      <c r="K618" t="str">
        <f>IFERROR(IF(J618="--",IF(G618=H618,VLOOKUP(G618,RAW_c_TEB0187_REV01!L:N,3,0),SUM(VLOOKUP(H618,RAW_c_TEB0187_REV01!L:N,3,0),VLOOKUP(G618,RAW_c_TEB0187_REV01!L:N,3,0))),"---"),"---")</f>
        <v>---</v>
      </c>
      <c r="L618" t="str">
        <f t="shared" si="58"/>
        <v>J3-C13</v>
      </c>
      <c r="M618" t="str">
        <f>IFERROR(IF(
COUNTIF(B2B!H:H,(IF(K618&lt;&gt;"---",IF(INDEX(RAW_c_TEB0187_REV01!B:D,MATCH(H618,RAW_c_TEB0187_REV01!B:B,0),3)=L618,INDEX(
RAW_c_TEB0187_REV01!B:D,MATCH(H618,INDEX(RAW_c_TEB0187_REV01!B:B,MATCH(H618,RAW_c_TEB0187_REV01!B:B,)+1):'RAW_c_TEB0187_REV01'!B11689,)+MATCH(H618,RAW_c_TEB0187_REV01!B:B,),3),INDEX(RAW_c_TEB0187_REV01!B:D,MATCH(H618,RAW_c_TEB0187_REV01!B:B,0),3)),"---")))=1,"---",IF(K618&lt;&gt;"---",IF(INDEX(RAW_c_TEB0187_REV01!B:D,MATCH(H618,RAW_c_TEB0187_REV01!B:B,0),3)=L618,INDEX(
RAW_c_TEB0187_REV01!B:D,MATCH(H618,INDEX(RAW_c_TEB0187_REV01!B:B,MATCH(H618,RAW_c_TEB0187_REV01!B:B,)+1):'RAW_c_TEB0187_REV01'!B11689,)+MATCH(H618,RAW_c_TEB0187_REV01!B:B,),3),INDEX(RAW_c_TEB0187_REV01!B:D,MATCH(H618,RAW_c_TEB0187_REV01!B:B,0),3)),"---")),"---")</f>
        <v>---</v>
      </c>
      <c r="N618" t="str">
        <f>IFERROR(IF(AND(B618="B2B",J618="--"),L618,IF(
COUNTIF(B2B!H:H,(IF(K618&lt;&gt;"---",IF(INDEX(RAW_c_TEB0187_REV01!B:D,MATCH(H618,RAW_c_TEB0187_REV01!B:B,0),3)=L618,INDEX(
RAW_c_TEB0187_REV01!B:D,MATCH(H618,INDEX(RAW_c_TEB0187_REV01!B:B,MATCH(H618,RAW_c_TEB0187_REV01!B:B,)+1):'RAW_c_TEB0187_REV01'!B11689,)+MATCH(H618,RAW_c_TEB0187_REV01!B:B,),3),INDEX(RAW_c_TEB0187_REV01!B:D,MATCH(H618,RAW_c_TEB0187_REV01!B:B,0),3)),"---")))=0,"---",IF(K618&lt;&gt;"---",IF(INDEX(RAW_c_TEB0187_REV01!B:D,MATCH(H618,RAW_c_TEB0187_REV01!B:B,0),3)=L618,INDEX(
RAW_c_TEB0187_REV01!B:D,MATCH(H618,INDEX(RAW_c_TEB0187_REV01!B:B,MATCH(H618,RAW_c_TEB0187_REV01!B:B,)+1):'RAW_c_TEB0187_REV01'!B11689,)+MATCH(H618,RAW_c_TEB0187_REV01!B:B,),3),INDEX(RAW_c_TEB0187_REV01!B:D,MATCH(H618,RAW_c_TEB0187_REV01!B:B,0),3)),"---"))),"---")</f>
        <v>J3-C13</v>
      </c>
      <c r="T618">
        <f>COUNTIF(RAW_c_TEB0187_REV01!B:B,G618)</f>
        <v>1</v>
      </c>
      <c r="U618" t="str">
        <f t="shared" si="59"/>
        <v>B2B-IO</v>
      </c>
    </row>
    <row r="619" spans="1:21" x14ac:dyDescent="0.25">
      <c r="A619" t="s">
        <v>6202</v>
      </c>
      <c r="B619" t="s">
        <v>39</v>
      </c>
      <c r="C619" t="s">
        <v>433</v>
      </c>
      <c r="D619" t="s">
        <v>411</v>
      </c>
      <c r="E619" t="s">
        <v>303</v>
      </c>
      <c r="F619" t="str">
        <f t="shared" si="54"/>
        <v>J3-C14</v>
      </c>
      <c r="G619" t="str">
        <f>VLOOKUP(F619,RAW_c_TEB0187_REV01!A:B,2,0)</f>
        <v>GND</v>
      </c>
      <c r="H619" t="str">
        <f t="shared" si="55"/>
        <v>GND</v>
      </c>
      <c r="I619" t="str">
        <f t="shared" si="56"/>
        <v>--</v>
      </c>
      <c r="J619" t="str">
        <f t="shared" si="57"/>
        <v>---</v>
      </c>
      <c r="K619" t="str">
        <f>IFERROR(IF(J619="--",IF(G619=H619,VLOOKUP(G619,RAW_c_TEB0187_REV01!L:N,3,0),SUM(VLOOKUP(H619,RAW_c_TEB0187_REV01!L:N,3,0),VLOOKUP(G619,RAW_c_TEB0187_REV01!L:N,3,0))),"---"),"---")</f>
        <v>---</v>
      </c>
      <c r="L619" t="str">
        <f t="shared" si="58"/>
        <v>J3-C14</v>
      </c>
      <c r="M619" t="str">
        <f>IFERROR(IF(
COUNTIF(B2B!H:H,(IF(K619&lt;&gt;"---",IF(INDEX(RAW_c_TEB0187_REV01!B:D,MATCH(H619,RAW_c_TEB0187_REV01!B:B,0),3)=L619,INDEX(
RAW_c_TEB0187_REV01!B:D,MATCH(H619,INDEX(RAW_c_TEB0187_REV01!B:B,MATCH(H619,RAW_c_TEB0187_REV01!B:B,)+1):'RAW_c_TEB0187_REV01'!B11690,)+MATCH(H619,RAW_c_TEB0187_REV01!B:B,),3),INDEX(RAW_c_TEB0187_REV01!B:D,MATCH(H619,RAW_c_TEB0187_REV01!B:B,0),3)),"---")))=1,"---",IF(K619&lt;&gt;"---",IF(INDEX(RAW_c_TEB0187_REV01!B:D,MATCH(H619,RAW_c_TEB0187_REV01!B:B,0),3)=L619,INDEX(
RAW_c_TEB0187_REV01!B:D,MATCH(H619,INDEX(RAW_c_TEB0187_REV01!B:B,MATCH(H619,RAW_c_TEB0187_REV01!B:B,)+1):'RAW_c_TEB0187_REV01'!B11690,)+MATCH(H619,RAW_c_TEB0187_REV01!B:B,),3),INDEX(RAW_c_TEB0187_REV01!B:D,MATCH(H619,RAW_c_TEB0187_REV01!B:B,0),3)),"---")),"---")</f>
        <v>---</v>
      </c>
      <c r="N619" t="str">
        <f>IFERROR(IF(AND(B619="B2B",J619="--"),L619,IF(
COUNTIF(B2B!H:H,(IF(K619&lt;&gt;"---",IF(INDEX(RAW_c_TEB0187_REV01!B:D,MATCH(H619,RAW_c_TEB0187_REV01!B:B,0),3)=L619,INDEX(
RAW_c_TEB0187_REV01!B:D,MATCH(H619,INDEX(RAW_c_TEB0187_REV01!B:B,MATCH(H619,RAW_c_TEB0187_REV01!B:B,)+1):'RAW_c_TEB0187_REV01'!B11690,)+MATCH(H619,RAW_c_TEB0187_REV01!B:B,),3),INDEX(RAW_c_TEB0187_REV01!B:D,MATCH(H619,RAW_c_TEB0187_REV01!B:B,0),3)),"---")))=0,"---",IF(K619&lt;&gt;"---",IF(INDEX(RAW_c_TEB0187_REV01!B:D,MATCH(H619,RAW_c_TEB0187_REV01!B:B,0),3)=L619,INDEX(
RAW_c_TEB0187_REV01!B:D,MATCH(H619,INDEX(RAW_c_TEB0187_REV01!B:B,MATCH(H619,RAW_c_TEB0187_REV01!B:B,)+1):'RAW_c_TEB0187_REV01'!B11690,)+MATCH(H619,RAW_c_TEB0187_REV01!B:B,),3),INDEX(RAW_c_TEB0187_REV01!B:D,MATCH(H619,RAW_c_TEB0187_REV01!B:B,0),3)),"---"))),"---")</f>
        <v>---</v>
      </c>
      <c r="T619">
        <f>COUNTIF(RAW_c_TEB0187_REV01!B:B,G619)</f>
        <v>1098</v>
      </c>
      <c r="U619" t="str">
        <f t="shared" si="59"/>
        <v>B2B-GND</v>
      </c>
    </row>
    <row r="620" spans="1:21" x14ac:dyDescent="0.25">
      <c r="A620" t="s">
        <v>6203</v>
      </c>
      <c r="B620" t="s">
        <v>39</v>
      </c>
      <c r="C620" t="s">
        <v>5619</v>
      </c>
      <c r="D620" t="s">
        <v>411</v>
      </c>
      <c r="E620" t="s">
        <v>304</v>
      </c>
      <c r="F620" t="str">
        <f t="shared" si="54"/>
        <v>J3-C15</v>
      </c>
      <c r="G620" t="str">
        <f>VLOOKUP(F620,RAW_c_TEB0187_REV01!A:B,2,0)</f>
        <v>C2</v>
      </c>
      <c r="H620" t="str">
        <f t="shared" si="55"/>
        <v>C2</v>
      </c>
      <c r="I620" t="str">
        <f t="shared" si="56"/>
        <v>--</v>
      </c>
      <c r="J620" t="str">
        <f t="shared" si="57"/>
        <v>--</v>
      </c>
      <c r="K620">
        <f>IFERROR(IF(J620="--",IF(G620=H620,VLOOKUP(G620,RAW_c_TEB0187_REV01!L:N,3,0),SUM(VLOOKUP(H620,RAW_c_TEB0187_REV01!L:N,3,0),VLOOKUP(G620,RAW_c_TEB0187_REV01!L:N,3,0))),"---"),"---")</f>
        <v>94.263999999999996</v>
      </c>
      <c r="L620" t="str">
        <f t="shared" si="58"/>
        <v>J3-C15</v>
      </c>
      <c r="M620" t="str">
        <f>IFERROR(IF(
COUNTIF(B2B!H:H,(IF(K620&lt;&gt;"---",IF(INDEX(RAW_c_TEB0187_REV01!B:D,MATCH(H620,RAW_c_TEB0187_REV01!B:B,0),3)=L620,INDEX(
RAW_c_TEB0187_REV01!B:D,MATCH(H620,INDEX(RAW_c_TEB0187_REV01!B:B,MATCH(H620,RAW_c_TEB0187_REV01!B:B,)+1):'RAW_c_TEB0187_REV01'!B11691,)+MATCH(H620,RAW_c_TEB0187_REV01!B:B,),3),INDEX(RAW_c_TEB0187_REV01!B:D,MATCH(H620,RAW_c_TEB0187_REV01!B:B,0),3)),"---")))=1,"---",IF(K620&lt;&gt;"---",IF(INDEX(RAW_c_TEB0187_REV01!B:D,MATCH(H620,RAW_c_TEB0187_REV01!B:B,0),3)=L620,INDEX(
RAW_c_TEB0187_REV01!B:D,MATCH(H620,INDEX(RAW_c_TEB0187_REV01!B:B,MATCH(H620,RAW_c_TEB0187_REV01!B:B,)+1):'RAW_c_TEB0187_REV01'!B11691,)+MATCH(H620,RAW_c_TEB0187_REV01!B:B,),3),INDEX(RAW_c_TEB0187_REV01!B:D,MATCH(H620,RAW_c_TEB0187_REV01!B:B,0),3)),"---")),"---")</f>
        <v>J20-7</v>
      </c>
      <c r="N620" t="str">
        <f>IFERROR(IF(AND(B620="B2B",J620="--"),L620,IF(
COUNTIF(B2B!H:H,(IF(K620&lt;&gt;"---",IF(INDEX(RAW_c_TEB0187_REV01!B:D,MATCH(H620,RAW_c_TEB0187_REV01!B:B,0),3)=L620,INDEX(
RAW_c_TEB0187_REV01!B:D,MATCH(H620,INDEX(RAW_c_TEB0187_REV01!B:B,MATCH(H620,RAW_c_TEB0187_REV01!B:B,)+1):'RAW_c_TEB0187_REV01'!B11691,)+MATCH(H620,RAW_c_TEB0187_REV01!B:B,),3),INDEX(RAW_c_TEB0187_REV01!B:D,MATCH(H620,RAW_c_TEB0187_REV01!B:B,0),3)),"---")))=0,"---",IF(K620&lt;&gt;"---",IF(INDEX(RAW_c_TEB0187_REV01!B:D,MATCH(H620,RAW_c_TEB0187_REV01!B:B,0),3)=L620,INDEX(
RAW_c_TEB0187_REV01!B:D,MATCH(H620,INDEX(RAW_c_TEB0187_REV01!B:B,MATCH(H620,RAW_c_TEB0187_REV01!B:B,)+1):'RAW_c_TEB0187_REV01'!B11691,)+MATCH(H620,RAW_c_TEB0187_REV01!B:B,),3),INDEX(RAW_c_TEB0187_REV01!B:D,MATCH(H620,RAW_c_TEB0187_REV01!B:B,0),3)),"---"))),"---")</f>
        <v>J3-C15</v>
      </c>
      <c r="T620">
        <f>COUNTIF(RAW_c_TEB0187_REV01!B:B,G620)</f>
        <v>2</v>
      </c>
      <c r="U620" t="str">
        <f t="shared" si="59"/>
        <v>B2B-IO</v>
      </c>
    </row>
    <row r="621" spans="1:21" x14ac:dyDescent="0.25">
      <c r="A621" t="s">
        <v>6204</v>
      </c>
      <c r="B621" t="s">
        <v>39</v>
      </c>
      <c r="C621" t="s">
        <v>5619</v>
      </c>
      <c r="D621" t="s">
        <v>411</v>
      </c>
      <c r="E621" t="s">
        <v>305</v>
      </c>
      <c r="F621" t="str">
        <f t="shared" si="54"/>
        <v>J3-C16</v>
      </c>
      <c r="G621" t="str">
        <f>VLOOKUP(F621,RAW_c_TEB0187_REV01!A:B,2,0)</f>
        <v>B0</v>
      </c>
      <c r="H621" t="str">
        <f t="shared" si="55"/>
        <v>B0</v>
      </c>
      <c r="I621" t="str">
        <f t="shared" si="56"/>
        <v>--</v>
      </c>
      <c r="J621" t="str">
        <f t="shared" si="57"/>
        <v>--</v>
      </c>
      <c r="K621">
        <f>IFERROR(IF(J621="--",IF(G621=H621,VLOOKUP(G621,RAW_c_TEB0187_REV01!L:N,3,0),SUM(VLOOKUP(H621,RAW_c_TEB0187_REV01!L:N,3,0),VLOOKUP(G621,RAW_c_TEB0187_REV01!L:N,3,0))),"---"),"---")</f>
        <v>115.405</v>
      </c>
      <c r="L621" t="str">
        <f t="shared" si="58"/>
        <v>J3-C16</v>
      </c>
      <c r="M621" t="str">
        <f>IFERROR(IF(
COUNTIF(B2B!H:H,(IF(K621&lt;&gt;"---",IF(INDEX(RAW_c_TEB0187_REV01!B:D,MATCH(H621,RAW_c_TEB0187_REV01!B:B,0),3)=L621,INDEX(
RAW_c_TEB0187_REV01!B:D,MATCH(H621,INDEX(RAW_c_TEB0187_REV01!B:B,MATCH(H621,RAW_c_TEB0187_REV01!B:B,)+1):'RAW_c_TEB0187_REV01'!B11692,)+MATCH(H621,RAW_c_TEB0187_REV01!B:B,),3),INDEX(RAW_c_TEB0187_REV01!B:D,MATCH(H621,RAW_c_TEB0187_REV01!B:B,0),3)),"---")))=1,"---",IF(K621&lt;&gt;"---",IF(INDEX(RAW_c_TEB0187_REV01!B:D,MATCH(H621,RAW_c_TEB0187_REV01!B:B,0),3)=L621,INDEX(
RAW_c_TEB0187_REV01!B:D,MATCH(H621,INDEX(RAW_c_TEB0187_REV01!B:B,MATCH(H621,RAW_c_TEB0187_REV01!B:B,)+1):'RAW_c_TEB0187_REV01'!B11692,)+MATCH(H621,RAW_c_TEB0187_REV01!B:B,),3),INDEX(RAW_c_TEB0187_REV01!B:D,MATCH(H621,RAW_c_TEB0187_REV01!B:B,0),3)),"---")),"---")</f>
        <v>J22-3</v>
      </c>
      <c r="N621" t="str">
        <f>IFERROR(IF(AND(B621="B2B",J621="--"),L621,IF(
COUNTIF(B2B!H:H,(IF(K621&lt;&gt;"---",IF(INDEX(RAW_c_TEB0187_REV01!B:D,MATCH(H621,RAW_c_TEB0187_REV01!B:B,0),3)=L621,INDEX(
RAW_c_TEB0187_REV01!B:D,MATCH(H621,INDEX(RAW_c_TEB0187_REV01!B:B,MATCH(H621,RAW_c_TEB0187_REV01!B:B,)+1):'RAW_c_TEB0187_REV01'!B11692,)+MATCH(H621,RAW_c_TEB0187_REV01!B:B,),3),INDEX(RAW_c_TEB0187_REV01!B:D,MATCH(H621,RAW_c_TEB0187_REV01!B:B,0),3)),"---")))=0,"---",IF(K621&lt;&gt;"---",IF(INDEX(RAW_c_TEB0187_REV01!B:D,MATCH(H621,RAW_c_TEB0187_REV01!B:B,0),3)=L621,INDEX(
RAW_c_TEB0187_REV01!B:D,MATCH(H621,INDEX(RAW_c_TEB0187_REV01!B:B,MATCH(H621,RAW_c_TEB0187_REV01!B:B,)+1):'RAW_c_TEB0187_REV01'!B11692,)+MATCH(H621,RAW_c_TEB0187_REV01!B:B,),3),INDEX(RAW_c_TEB0187_REV01!B:D,MATCH(H621,RAW_c_TEB0187_REV01!B:B,0),3)),"---"))),"---")</f>
        <v>J3-C16</v>
      </c>
      <c r="T621">
        <f>COUNTIF(RAW_c_TEB0187_REV01!B:B,G621)</f>
        <v>2</v>
      </c>
      <c r="U621" t="str">
        <f t="shared" si="59"/>
        <v>B2B-IO</v>
      </c>
    </row>
    <row r="622" spans="1:21" x14ac:dyDescent="0.25">
      <c r="A622" t="s">
        <v>6205</v>
      </c>
      <c r="B622" t="s">
        <v>39</v>
      </c>
      <c r="C622" t="s">
        <v>5619</v>
      </c>
      <c r="D622" t="s">
        <v>411</v>
      </c>
      <c r="E622" t="s">
        <v>306</v>
      </c>
      <c r="F622" t="str">
        <f t="shared" si="54"/>
        <v>J3-C17</v>
      </c>
      <c r="G622" t="str">
        <f>VLOOKUP(F622,RAW_c_TEB0187_REV01!A:B,2,0)</f>
        <v>A2</v>
      </c>
      <c r="H622" t="str">
        <f t="shared" si="55"/>
        <v>A2</v>
      </c>
      <c r="I622" t="str">
        <f t="shared" si="56"/>
        <v>--</v>
      </c>
      <c r="J622" t="str">
        <f t="shared" si="57"/>
        <v>--</v>
      </c>
      <c r="K622">
        <f>IFERROR(IF(J622="--",IF(G622=H622,VLOOKUP(G622,RAW_c_TEB0187_REV01!L:N,3,0),SUM(VLOOKUP(H622,RAW_c_TEB0187_REV01!L:N,3,0),VLOOKUP(G622,RAW_c_TEB0187_REV01!L:N,3,0))),"---"),"---")</f>
        <v>139.446</v>
      </c>
      <c r="L622" t="str">
        <f t="shared" si="58"/>
        <v>J3-C17</v>
      </c>
      <c r="M622" t="str">
        <f>IFERROR(IF(
COUNTIF(B2B!H:H,(IF(K622&lt;&gt;"---",IF(INDEX(RAW_c_TEB0187_REV01!B:D,MATCH(H622,RAW_c_TEB0187_REV01!B:B,0),3)=L622,INDEX(
RAW_c_TEB0187_REV01!B:D,MATCH(H622,INDEX(RAW_c_TEB0187_REV01!B:B,MATCH(H622,RAW_c_TEB0187_REV01!B:B,)+1):'RAW_c_TEB0187_REV01'!B11693,)+MATCH(H622,RAW_c_TEB0187_REV01!B:B,),3),INDEX(RAW_c_TEB0187_REV01!B:D,MATCH(H622,RAW_c_TEB0187_REV01!B:B,0),3)),"---")))=1,"---",IF(K622&lt;&gt;"---",IF(INDEX(RAW_c_TEB0187_REV01!B:D,MATCH(H622,RAW_c_TEB0187_REV01!B:B,0),3)=L622,INDEX(
RAW_c_TEB0187_REV01!B:D,MATCH(H622,INDEX(RAW_c_TEB0187_REV01!B:B,MATCH(H622,RAW_c_TEB0187_REV01!B:B,)+1):'RAW_c_TEB0187_REV01'!B11693,)+MATCH(H622,RAW_c_TEB0187_REV01!B:B,),3),INDEX(RAW_c_TEB0187_REV01!B:D,MATCH(H622,RAW_c_TEB0187_REV01!B:B,0),3)),"---")),"---")</f>
        <v>J16-7</v>
      </c>
      <c r="N622" t="str">
        <f>IFERROR(IF(AND(B622="B2B",J622="--"),L622,IF(
COUNTIF(B2B!H:H,(IF(K622&lt;&gt;"---",IF(INDEX(RAW_c_TEB0187_REV01!B:D,MATCH(H622,RAW_c_TEB0187_REV01!B:B,0),3)=L622,INDEX(
RAW_c_TEB0187_REV01!B:D,MATCH(H622,INDEX(RAW_c_TEB0187_REV01!B:B,MATCH(H622,RAW_c_TEB0187_REV01!B:B,)+1):'RAW_c_TEB0187_REV01'!B11693,)+MATCH(H622,RAW_c_TEB0187_REV01!B:B,),3),INDEX(RAW_c_TEB0187_REV01!B:D,MATCH(H622,RAW_c_TEB0187_REV01!B:B,0),3)),"---")))=0,"---",IF(K622&lt;&gt;"---",IF(INDEX(RAW_c_TEB0187_REV01!B:D,MATCH(H622,RAW_c_TEB0187_REV01!B:B,0),3)=L622,INDEX(
RAW_c_TEB0187_REV01!B:D,MATCH(H622,INDEX(RAW_c_TEB0187_REV01!B:B,MATCH(H622,RAW_c_TEB0187_REV01!B:B,)+1):'RAW_c_TEB0187_REV01'!B11693,)+MATCH(H622,RAW_c_TEB0187_REV01!B:B,),3),INDEX(RAW_c_TEB0187_REV01!B:D,MATCH(H622,RAW_c_TEB0187_REV01!B:B,0),3)),"---"))),"---")</f>
        <v>J3-C17</v>
      </c>
      <c r="T622">
        <f>COUNTIF(RAW_c_TEB0187_REV01!B:B,G622)</f>
        <v>2</v>
      </c>
      <c r="U622" t="str">
        <f t="shared" si="59"/>
        <v>B2B-IO</v>
      </c>
    </row>
    <row r="623" spans="1:21" x14ac:dyDescent="0.25">
      <c r="A623" t="s">
        <v>6206</v>
      </c>
      <c r="B623" t="s">
        <v>39</v>
      </c>
      <c r="C623" t="s">
        <v>5619</v>
      </c>
      <c r="D623" t="s">
        <v>411</v>
      </c>
      <c r="E623" t="s">
        <v>307</v>
      </c>
      <c r="F623" t="str">
        <f t="shared" si="54"/>
        <v>J3-C18</v>
      </c>
      <c r="G623" t="str">
        <f>VLOOKUP(F623,RAW_c_TEB0187_REV01!A:B,2,0)</f>
        <v>A0</v>
      </c>
      <c r="H623" t="str">
        <f t="shared" si="55"/>
        <v>A0</v>
      </c>
      <c r="I623" t="str">
        <f t="shared" si="56"/>
        <v>--</v>
      </c>
      <c r="J623" t="str">
        <f t="shared" si="57"/>
        <v>--</v>
      </c>
      <c r="K623">
        <f>IFERROR(IF(J623="--",IF(G623=H623,VLOOKUP(G623,RAW_c_TEB0187_REV01!L:N,3,0),SUM(VLOOKUP(H623,RAW_c_TEB0187_REV01!L:N,3,0),VLOOKUP(G623,RAW_c_TEB0187_REV01!L:N,3,0))),"---"),"---")</f>
        <v>136.33789999999999</v>
      </c>
      <c r="L623" t="str">
        <f t="shared" si="58"/>
        <v>J3-C18</v>
      </c>
      <c r="M623" t="str">
        <f>IFERROR(IF(
COUNTIF(B2B!H:H,(IF(K623&lt;&gt;"---",IF(INDEX(RAW_c_TEB0187_REV01!B:D,MATCH(H623,RAW_c_TEB0187_REV01!B:B,0),3)=L623,INDEX(
RAW_c_TEB0187_REV01!B:D,MATCH(H623,INDEX(RAW_c_TEB0187_REV01!B:B,MATCH(H623,RAW_c_TEB0187_REV01!B:B,)+1):'RAW_c_TEB0187_REV01'!B11694,)+MATCH(H623,RAW_c_TEB0187_REV01!B:B,),3),INDEX(RAW_c_TEB0187_REV01!B:D,MATCH(H623,RAW_c_TEB0187_REV01!B:B,0),3)),"---")))=1,"---",IF(K623&lt;&gt;"---",IF(INDEX(RAW_c_TEB0187_REV01!B:D,MATCH(H623,RAW_c_TEB0187_REV01!B:B,0),3)=L623,INDEX(
RAW_c_TEB0187_REV01!B:D,MATCH(H623,INDEX(RAW_c_TEB0187_REV01!B:B,MATCH(H623,RAW_c_TEB0187_REV01!B:B,)+1):'RAW_c_TEB0187_REV01'!B11694,)+MATCH(H623,RAW_c_TEB0187_REV01!B:B,),3),INDEX(RAW_c_TEB0187_REV01!B:D,MATCH(H623,RAW_c_TEB0187_REV01!B:B,0),3)),"---")),"---")</f>
        <v>J16-3</v>
      </c>
      <c r="N623" t="str">
        <f>IFERROR(IF(AND(B623="B2B",J623="--"),L623,IF(
COUNTIF(B2B!H:H,(IF(K623&lt;&gt;"---",IF(INDEX(RAW_c_TEB0187_REV01!B:D,MATCH(H623,RAW_c_TEB0187_REV01!B:B,0),3)=L623,INDEX(
RAW_c_TEB0187_REV01!B:D,MATCH(H623,INDEX(RAW_c_TEB0187_REV01!B:B,MATCH(H623,RAW_c_TEB0187_REV01!B:B,)+1):'RAW_c_TEB0187_REV01'!B11694,)+MATCH(H623,RAW_c_TEB0187_REV01!B:B,),3),INDEX(RAW_c_TEB0187_REV01!B:D,MATCH(H623,RAW_c_TEB0187_REV01!B:B,0),3)),"---")))=0,"---",IF(K623&lt;&gt;"---",IF(INDEX(RAW_c_TEB0187_REV01!B:D,MATCH(H623,RAW_c_TEB0187_REV01!B:B,0),3)=L623,INDEX(
RAW_c_TEB0187_REV01!B:D,MATCH(H623,INDEX(RAW_c_TEB0187_REV01!B:B,MATCH(H623,RAW_c_TEB0187_REV01!B:B,)+1):'RAW_c_TEB0187_REV01'!B11694,)+MATCH(H623,RAW_c_TEB0187_REV01!B:B,),3),INDEX(RAW_c_TEB0187_REV01!B:D,MATCH(H623,RAW_c_TEB0187_REV01!B:B,0),3)),"---"))),"---")</f>
        <v>J3-C18</v>
      </c>
      <c r="T623">
        <f>COUNTIF(RAW_c_TEB0187_REV01!B:B,G623)</f>
        <v>2</v>
      </c>
      <c r="U623" t="str">
        <f t="shared" si="59"/>
        <v>B2B-IO</v>
      </c>
    </row>
    <row r="624" spans="1:21" x14ac:dyDescent="0.25">
      <c r="A624" t="s">
        <v>6207</v>
      </c>
      <c r="B624" t="s">
        <v>39</v>
      </c>
      <c r="C624" t="s">
        <v>5619</v>
      </c>
      <c r="D624" t="s">
        <v>411</v>
      </c>
      <c r="E624" t="s">
        <v>308</v>
      </c>
      <c r="F624" t="str">
        <f t="shared" si="54"/>
        <v>J3-C19</v>
      </c>
      <c r="G624" t="str">
        <f>VLOOKUP(F624,RAW_c_TEB0187_REV01!A:B,2,0)</f>
        <v>B3</v>
      </c>
      <c r="H624" t="str">
        <f t="shared" si="55"/>
        <v>B3</v>
      </c>
      <c r="I624" t="str">
        <f t="shared" si="56"/>
        <v>--</v>
      </c>
      <c r="J624" t="str">
        <f t="shared" si="57"/>
        <v>--</v>
      </c>
      <c r="K624">
        <f>IFERROR(IF(J624="--",IF(G624=H624,VLOOKUP(G624,RAW_c_TEB0187_REV01!L:N,3,0),SUM(VLOOKUP(H624,RAW_c_TEB0187_REV01!L:N,3,0),VLOOKUP(G624,RAW_c_TEB0187_REV01!L:N,3,0))),"---"),"---")</f>
        <v>121.5308</v>
      </c>
      <c r="L624" t="str">
        <f t="shared" si="58"/>
        <v>J3-C19</v>
      </c>
      <c r="M624" t="str">
        <f>IFERROR(IF(
COUNTIF(B2B!H:H,(IF(K624&lt;&gt;"---",IF(INDEX(RAW_c_TEB0187_REV01!B:D,MATCH(H624,RAW_c_TEB0187_REV01!B:B,0),3)=L624,INDEX(
RAW_c_TEB0187_REV01!B:D,MATCH(H624,INDEX(RAW_c_TEB0187_REV01!B:B,MATCH(H624,RAW_c_TEB0187_REV01!B:B,)+1):'RAW_c_TEB0187_REV01'!B11695,)+MATCH(H624,RAW_c_TEB0187_REV01!B:B,),3),INDEX(RAW_c_TEB0187_REV01!B:D,MATCH(H624,RAW_c_TEB0187_REV01!B:B,0),3)),"---")))=1,"---",IF(K624&lt;&gt;"---",IF(INDEX(RAW_c_TEB0187_REV01!B:D,MATCH(H624,RAW_c_TEB0187_REV01!B:B,0),3)=L624,INDEX(
RAW_c_TEB0187_REV01!B:D,MATCH(H624,INDEX(RAW_c_TEB0187_REV01!B:B,MATCH(H624,RAW_c_TEB0187_REV01!B:B,)+1):'RAW_c_TEB0187_REV01'!B11695,)+MATCH(H624,RAW_c_TEB0187_REV01!B:B,),3),INDEX(RAW_c_TEB0187_REV01!B:D,MATCH(H624,RAW_c_TEB0187_REV01!B:B,0),3)),"---")),"---")</f>
        <v>J22-9</v>
      </c>
      <c r="N624" t="str">
        <f>IFERROR(IF(AND(B624="B2B",J624="--"),L624,IF(
COUNTIF(B2B!H:H,(IF(K624&lt;&gt;"---",IF(INDEX(RAW_c_TEB0187_REV01!B:D,MATCH(H624,RAW_c_TEB0187_REV01!B:B,0),3)=L624,INDEX(
RAW_c_TEB0187_REV01!B:D,MATCH(H624,INDEX(RAW_c_TEB0187_REV01!B:B,MATCH(H624,RAW_c_TEB0187_REV01!B:B,)+1):'RAW_c_TEB0187_REV01'!B11695,)+MATCH(H624,RAW_c_TEB0187_REV01!B:B,),3),INDEX(RAW_c_TEB0187_REV01!B:D,MATCH(H624,RAW_c_TEB0187_REV01!B:B,0),3)),"---")))=0,"---",IF(K624&lt;&gt;"---",IF(INDEX(RAW_c_TEB0187_REV01!B:D,MATCH(H624,RAW_c_TEB0187_REV01!B:B,0),3)=L624,INDEX(
RAW_c_TEB0187_REV01!B:D,MATCH(H624,INDEX(RAW_c_TEB0187_REV01!B:B,MATCH(H624,RAW_c_TEB0187_REV01!B:B,)+1):'RAW_c_TEB0187_REV01'!B11695,)+MATCH(H624,RAW_c_TEB0187_REV01!B:B,),3),INDEX(RAW_c_TEB0187_REV01!B:D,MATCH(H624,RAW_c_TEB0187_REV01!B:B,0),3)),"---"))),"---")</f>
        <v>J3-C19</v>
      </c>
      <c r="T624">
        <f>COUNTIF(RAW_c_TEB0187_REV01!B:B,G624)</f>
        <v>2</v>
      </c>
      <c r="U624" t="str">
        <f t="shared" si="59"/>
        <v>B2B-IO</v>
      </c>
    </row>
    <row r="625" spans="1:21" x14ac:dyDescent="0.25">
      <c r="A625" t="s">
        <v>6208</v>
      </c>
      <c r="B625" t="s">
        <v>39</v>
      </c>
      <c r="C625" t="s">
        <v>433</v>
      </c>
      <c r="D625" t="s">
        <v>411</v>
      </c>
      <c r="E625" t="s">
        <v>309</v>
      </c>
      <c r="F625" t="str">
        <f t="shared" si="54"/>
        <v>J3-C20</v>
      </c>
      <c r="G625" t="str">
        <f>VLOOKUP(F625,RAW_c_TEB0187_REV01!A:B,2,0)</f>
        <v>GND</v>
      </c>
      <c r="H625" t="str">
        <f t="shared" si="55"/>
        <v>GND</v>
      </c>
      <c r="I625" t="str">
        <f t="shared" si="56"/>
        <v>--</v>
      </c>
      <c r="J625" t="str">
        <f t="shared" si="57"/>
        <v>---</v>
      </c>
      <c r="K625" t="str">
        <f>IFERROR(IF(J625="--",IF(G625=H625,VLOOKUP(G625,RAW_c_TEB0187_REV01!L:N,3,0),SUM(VLOOKUP(H625,RAW_c_TEB0187_REV01!L:N,3,0),VLOOKUP(G625,RAW_c_TEB0187_REV01!L:N,3,0))),"---"),"---")</f>
        <v>---</v>
      </c>
      <c r="L625" t="str">
        <f t="shared" si="58"/>
        <v>J3-C20</v>
      </c>
      <c r="M625" t="str">
        <f>IFERROR(IF(
COUNTIF(B2B!H:H,(IF(K625&lt;&gt;"---",IF(INDEX(RAW_c_TEB0187_REV01!B:D,MATCH(H625,RAW_c_TEB0187_REV01!B:B,0),3)=L625,INDEX(
RAW_c_TEB0187_REV01!B:D,MATCH(H625,INDEX(RAW_c_TEB0187_REV01!B:B,MATCH(H625,RAW_c_TEB0187_REV01!B:B,)+1):'RAW_c_TEB0187_REV01'!B11696,)+MATCH(H625,RAW_c_TEB0187_REV01!B:B,),3),INDEX(RAW_c_TEB0187_REV01!B:D,MATCH(H625,RAW_c_TEB0187_REV01!B:B,0),3)),"---")))=1,"---",IF(K625&lt;&gt;"---",IF(INDEX(RAW_c_TEB0187_REV01!B:D,MATCH(H625,RAW_c_TEB0187_REV01!B:B,0),3)=L625,INDEX(
RAW_c_TEB0187_REV01!B:D,MATCH(H625,INDEX(RAW_c_TEB0187_REV01!B:B,MATCH(H625,RAW_c_TEB0187_REV01!B:B,)+1):'RAW_c_TEB0187_REV01'!B11696,)+MATCH(H625,RAW_c_TEB0187_REV01!B:B,),3),INDEX(RAW_c_TEB0187_REV01!B:D,MATCH(H625,RAW_c_TEB0187_REV01!B:B,0),3)),"---")),"---")</f>
        <v>---</v>
      </c>
      <c r="N625" t="str">
        <f>IFERROR(IF(AND(B625="B2B",J625="--"),L625,IF(
COUNTIF(B2B!H:H,(IF(K625&lt;&gt;"---",IF(INDEX(RAW_c_TEB0187_REV01!B:D,MATCH(H625,RAW_c_TEB0187_REV01!B:B,0),3)=L625,INDEX(
RAW_c_TEB0187_REV01!B:D,MATCH(H625,INDEX(RAW_c_TEB0187_REV01!B:B,MATCH(H625,RAW_c_TEB0187_REV01!B:B,)+1):'RAW_c_TEB0187_REV01'!B11696,)+MATCH(H625,RAW_c_TEB0187_REV01!B:B,),3),INDEX(RAW_c_TEB0187_REV01!B:D,MATCH(H625,RAW_c_TEB0187_REV01!B:B,0),3)),"---")))=0,"---",IF(K625&lt;&gt;"---",IF(INDEX(RAW_c_TEB0187_REV01!B:D,MATCH(H625,RAW_c_TEB0187_REV01!B:B,0),3)=L625,INDEX(
RAW_c_TEB0187_REV01!B:D,MATCH(H625,INDEX(RAW_c_TEB0187_REV01!B:B,MATCH(H625,RAW_c_TEB0187_REV01!B:B,)+1):'RAW_c_TEB0187_REV01'!B11696,)+MATCH(H625,RAW_c_TEB0187_REV01!B:B,),3),INDEX(RAW_c_TEB0187_REV01!B:D,MATCH(H625,RAW_c_TEB0187_REV01!B:B,0),3)),"---"))),"---")</f>
        <v>---</v>
      </c>
      <c r="T625">
        <f>COUNTIF(RAW_c_TEB0187_REV01!B:B,G625)</f>
        <v>1098</v>
      </c>
      <c r="U625" t="str">
        <f t="shared" si="59"/>
        <v>B2B-GND</v>
      </c>
    </row>
    <row r="626" spans="1:21" x14ac:dyDescent="0.25">
      <c r="A626" t="s">
        <v>6209</v>
      </c>
      <c r="B626" t="s">
        <v>39</v>
      </c>
      <c r="C626" t="s">
        <v>5619</v>
      </c>
      <c r="D626" t="s">
        <v>411</v>
      </c>
      <c r="E626" t="s">
        <v>310</v>
      </c>
      <c r="F626" t="str">
        <f t="shared" si="54"/>
        <v>J3-C21</v>
      </c>
      <c r="G626" t="str">
        <f>VLOOKUP(F626,RAW_c_TEB0187_REV01!A:B,2,0)</f>
        <v>C7</v>
      </c>
      <c r="H626" t="str">
        <f t="shared" si="55"/>
        <v>C7</v>
      </c>
      <c r="I626" t="str">
        <f t="shared" si="56"/>
        <v>--</v>
      </c>
      <c r="J626" t="str">
        <f t="shared" si="57"/>
        <v>--</v>
      </c>
      <c r="K626">
        <f>IFERROR(IF(J626="--",IF(G626=H626,VLOOKUP(G626,RAW_c_TEB0187_REV01!L:N,3,0),SUM(VLOOKUP(H626,RAW_c_TEB0187_REV01!L:N,3,0),VLOOKUP(G626,RAW_c_TEB0187_REV01!L:N,3,0))),"---"),"---")</f>
        <v>90.224699999999999</v>
      </c>
      <c r="L626" t="str">
        <f t="shared" si="58"/>
        <v>J3-C21</v>
      </c>
      <c r="M626" t="str">
        <f>IFERROR(IF(
COUNTIF(B2B!H:H,(IF(K626&lt;&gt;"---",IF(INDEX(RAW_c_TEB0187_REV01!B:D,MATCH(H626,RAW_c_TEB0187_REV01!B:B,0),3)=L626,INDEX(
RAW_c_TEB0187_REV01!B:D,MATCH(H626,INDEX(RAW_c_TEB0187_REV01!B:B,MATCH(H626,RAW_c_TEB0187_REV01!B:B,)+1):'RAW_c_TEB0187_REV01'!B11697,)+MATCH(H626,RAW_c_TEB0187_REV01!B:B,),3),INDEX(RAW_c_TEB0187_REV01!B:D,MATCH(H626,RAW_c_TEB0187_REV01!B:B,0),3)),"---")))=1,"---",IF(K626&lt;&gt;"---",IF(INDEX(RAW_c_TEB0187_REV01!B:D,MATCH(H626,RAW_c_TEB0187_REV01!B:B,0),3)=L626,INDEX(
RAW_c_TEB0187_REV01!B:D,MATCH(H626,INDEX(RAW_c_TEB0187_REV01!B:B,MATCH(H626,RAW_c_TEB0187_REV01!B:B,)+1):'RAW_c_TEB0187_REV01'!B11697,)+MATCH(H626,RAW_c_TEB0187_REV01!B:B,),3),INDEX(RAW_c_TEB0187_REV01!B:D,MATCH(H626,RAW_c_TEB0187_REV01!B:B,0),3)),"---")),"---")</f>
        <v>J20-2</v>
      </c>
      <c r="N626" t="str">
        <f>IFERROR(IF(AND(B626="B2B",J626="--"),L626,IF(
COUNTIF(B2B!H:H,(IF(K626&lt;&gt;"---",IF(INDEX(RAW_c_TEB0187_REV01!B:D,MATCH(H626,RAW_c_TEB0187_REV01!B:B,0),3)=L626,INDEX(
RAW_c_TEB0187_REV01!B:D,MATCH(H626,INDEX(RAW_c_TEB0187_REV01!B:B,MATCH(H626,RAW_c_TEB0187_REV01!B:B,)+1):'RAW_c_TEB0187_REV01'!B11697,)+MATCH(H626,RAW_c_TEB0187_REV01!B:B,),3),INDEX(RAW_c_TEB0187_REV01!B:D,MATCH(H626,RAW_c_TEB0187_REV01!B:B,0),3)),"---")))=0,"---",IF(K626&lt;&gt;"---",IF(INDEX(RAW_c_TEB0187_REV01!B:D,MATCH(H626,RAW_c_TEB0187_REV01!B:B,0),3)=L626,INDEX(
RAW_c_TEB0187_REV01!B:D,MATCH(H626,INDEX(RAW_c_TEB0187_REV01!B:B,MATCH(H626,RAW_c_TEB0187_REV01!B:B,)+1):'RAW_c_TEB0187_REV01'!B11697,)+MATCH(H626,RAW_c_TEB0187_REV01!B:B,),3),INDEX(RAW_c_TEB0187_REV01!B:D,MATCH(H626,RAW_c_TEB0187_REV01!B:B,0),3)),"---"))),"---")</f>
        <v>J3-C21</v>
      </c>
      <c r="T626">
        <f>COUNTIF(RAW_c_TEB0187_REV01!B:B,G626)</f>
        <v>2</v>
      </c>
      <c r="U626" t="str">
        <f t="shared" si="59"/>
        <v>B2B-IO</v>
      </c>
    </row>
    <row r="627" spans="1:21" x14ac:dyDescent="0.25">
      <c r="A627" t="s">
        <v>6210</v>
      </c>
      <c r="B627" t="s">
        <v>39</v>
      </c>
      <c r="C627" t="s">
        <v>5619</v>
      </c>
      <c r="D627" t="s">
        <v>411</v>
      </c>
      <c r="E627" t="s">
        <v>311</v>
      </c>
      <c r="F627" t="str">
        <f t="shared" si="54"/>
        <v>J3-C22</v>
      </c>
      <c r="G627" t="str">
        <f>VLOOKUP(F627,RAW_c_TEB0187_REV01!A:B,2,0)</f>
        <v>C5</v>
      </c>
      <c r="H627" t="str">
        <f t="shared" si="55"/>
        <v>C5</v>
      </c>
      <c r="I627" t="str">
        <f t="shared" si="56"/>
        <v>--</v>
      </c>
      <c r="J627" t="str">
        <f t="shared" si="57"/>
        <v>--</v>
      </c>
      <c r="K627">
        <f>IFERROR(IF(J627="--",IF(G627=H627,VLOOKUP(G627,RAW_c_TEB0187_REV01!L:N,3,0),SUM(VLOOKUP(H627,RAW_c_TEB0187_REV01!L:N,3,0),VLOOKUP(G627,RAW_c_TEB0187_REV01!L:N,3,0))),"---"),"---")</f>
        <v>94.6922</v>
      </c>
      <c r="L627" t="str">
        <f t="shared" si="58"/>
        <v>J3-C22</v>
      </c>
      <c r="M627" t="str">
        <f>IFERROR(IF(
COUNTIF(B2B!H:H,(IF(K627&lt;&gt;"---",IF(INDEX(RAW_c_TEB0187_REV01!B:D,MATCH(H627,RAW_c_TEB0187_REV01!B:B,0),3)=L627,INDEX(
RAW_c_TEB0187_REV01!B:D,MATCH(H627,INDEX(RAW_c_TEB0187_REV01!B:B,MATCH(H627,RAW_c_TEB0187_REV01!B:B,)+1):'RAW_c_TEB0187_REV01'!B11698,)+MATCH(H627,RAW_c_TEB0187_REV01!B:B,),3),INDEX(RAW_c_TEB0187_REV01!B:D,MATCH(H627,RAW_c_TEB0187_REV01!B:B,0),3)),"---")))=1,"---",IF(K627&lt;&gt;"---",IF(INDEX(RAW_c_TEB0187_REV01!B:D,MATCH(H627,RAW_c_TEB0187_REV01!B:B,0),3)=L627,INDEX(
RAW_c_TEB0187_REV01!B:D,MATCH(H627,INDEX(RAW_c_TEB0187_REV01!B:B,MATCH(H627,RAW_c_TEB0187_REV01!B:B,)+1):'RAW_c_TEB0187_REV01'!B11698,)+MATCH(H627,RAW_c_TEB0187_REV01!B:B,),3),INDEX(RAW_c_TEB0187_REV01!B:D,MATCH(H627,RAW_c_TEB0187_REV01!B:B,0),3)),"---")),"---")</f>
        <v>J20-8</v>
      </c>
      <c r="N627" t="str">
        <f>IFERROR(IF(AND(B627="B2B",J627="--"),L627,IF(
COUNTIF(B2B!H:H,(IF(K627&lt;&gt;"---",IF(INDEX(RAW_c_TEB0187_REV01!B:D,MATCH(H627,RAW_c_TEB0187_REV01!B:B,0),3)=L627,INDEX(
RAW_c_TEB0187_REV01!B:D,MATCH(H627,INDEX(RAW_c_TEB0187_REV01!B:B,MATCH(H627,RAW_c_TEB0187_REV01!B:B,)+1):'RAW_c_TEB0187_REV01'!B11698,)+MATCH(H627,RAW_c_TEB0187_REV01!B:B,),3),INDEX(RAW_c_TEB0187_REV01!B:D,MATCH(H627,RAW_c_TEB0187_REV01!B:B,0),3)),"---")))=0,"---",IF(K627&lt;&gt;"---",IF(INDEX(RAW_c_TEB0187_REV01!B:D,MATCH(H627,RAW_c_TEB0187_REV01!B:B,0),3)=L627,INDEX(
RAW_c_TEB0187_REV01!B:D,MATCH(H627,INDEX(RAW_c_TEB0187_REV01!B:B,MATCH(H627,RAW_c_TEB0187_REV01!B:B,)+1):'RAW_c_TEB0187_REV01'!B11698,)+MATCH(H627,RAW_c_TEB0187_REV01!B:B,),3),INDEX(RAW_c_TEB0187_REV01!B:D,MATCH(H627,RAW_c_TEB0187_REV01!B:B,0),3)),"---"))),"---")</f>
        <v>J3-C22</v>
      </c>
      <c r="T627">
        <f>COUNTIF(RAW_c_TEB0187_REV01!B:B,G627)</f>
        <v>2</v>
      </c>
      <c r="U627" t="str">
        <f t="shared" si="59"/>
        <v>B2B-IO</v>
      </c>
    </row>
    <row r="628" spans="1:21" x14ac:dyDescent="0.25">
      <c r="A628" t="s">
        <v>6211</v>
      </c>
      <c r="B628" t="s">
        <v>39</v>
      </c>
      <c r="C628" t="s">
        <v>5619</v>
      </c>
      <c r="D628" t="s">
        <v>411</v>
      </c>
      <c r="E628" t="s">
        <v>312</v>
      </c>
      <c r="F628" t="str">
        <f t="shared" si="54"/>
        <v>J3-C23</v>
      </c>
      <c r="G628" t="str">
        <f>VLOOKUP(F628,RAW_c_TEB0187_REV01!A:B,2,0)</f>
        <v>NetJ3_C23</v>
      </c>
      <c r="H628" t="str">
        <f t="shared" si="55"/>
        <v>NetJ3_C23</v>
      </c>
      <c r="I628" t="str">
        <f t="shared" si="56"/>
        <v>--</v>
      </c>
      <c r="J628" t="str">
        <f t="shared" si="57"/>
        <v>--</v>
      </c>
      <c r="K628" t="str">
        <f>IFERROR(IF(J628="--",IF(G628=H628,VLOOKUP(G628,RAW_c_TEB0187_REV01!L:N,3,0),SUM(VLOOKUP(H628,RAW_c_TEB0187_REV01!L:N,3,0),VLOOKUP(G628,RAW_c_TEB0187_REV01!L:N,3,0))),"---"),"---")</f>
        <v>---</v>
      </c>
      <c r="L628" t="str">
        <f t="shared" si="58"/>
        <v>J3-C23</v>
      </c>
      <c r="M628" t="str">
        <f>IFERROR(IF(
COUNTIF(B2B!H:H,(IF(K628&lt;&gt;"---",IF(INDEX(RAW_c_TEB0187_REV01!B:D,MATCH(H628,RAW_c_TEB0187_REV01!B:B,0),3)=L628,INDEX(
RAW_c_TEB0187_REV01!B:D,MATCH(H628,INDEX(RAW_c_TEB0187_REV01!B:B,MATCH(H628,RAW_c_TEB0187_REV01!B:B,)+1):'RAW_c_TEB0187_REV01'!B11699,)+MATCH(H628,RAW_c_TEB0187_REV01!B:B,),3),INDEX(RAW_c_TEB0187_REV01!B:D,MATCH(H628,RAW_c_TEB0187_REV01!B:B,0),3)),"---")))=1,"---",IF(K628&lt;&gt;"---",IF(INDEX(RAW_c_TEB0187_REV01!B:D,MATCH(H628,RAW_c_TEB0187_REV01!B:B,0),3)=L628,INDEX(
RAW_c_TEB0187_REV01!B:D,MATCH(H628,INDEX(RAW_c_TEB0187_REV01!B:B,MATCH(H628,RAW_c_TEB0187_REV01!B:B,)+1):'RAW_c_TEB0187_REV01'!B11699,)+MATCH(H628,RAW_c_TEB0187_REV01!B:B,),3),INDEX(RAW_c_TEB0187_REV01!B:D,MATCH(H628,RAW_c_TEB0187_REV01!B:B,0),3)),"---")),"---")</f>
        <v>---</v>
      </c>
      <c r="N628" t="str">
        <f>IFERROR(IF(AND(B628="B2B",J628="--"),L628,IF(
COUNTIF(B2B!H:H,(IF(K628&lt;&gt;"---",IF(INDEX(RAW_c_TEB0187_REV01!B:D,MATCH(H628,RAW_c_TEB0187_REV01!B:B,0),3)=L628,INDEX(
RAW_c_TEB0187_REV01!B:D,MATCH(H628,INDEX(RAW_c_TEB0187_REV01!B:B,MATCH(H628,RAW_c_TEB0187_REV01!B:B,)+1):'RAW_c_TEB0187_REV01'!B11699,)+MATCH(H628,RAW_c_TEB0187_REV01!B:B,),3),INDEX(RAW_c_TEB0187_REV01!B:D,MATCH(H628,RAW_c_TEB0187_REV01!B:B,0),3)),"---")))=0,"---",IF(K628&lt;&gt;"---",IF(INDEX(RAW_c_TEB0187_REV01!B:D,MATCH(H628,RAW_c_TEB0187_REV01!B:B,0),3)=L628,INDEX(
RAW_c_TEB0187_REV01!B:D,MATCH(H628,INDEX(RAW_c_TEB0187_REV01!B:B,MATCH(H628,RAW_c_TEB0187_REV01!B:B,)+1):'RAW_c_TEB0187_REV01'!B11699,)+MATCH(H628,RAW_c_TEB0187_REV01!B:B,),3),INDEX(RAW_c_TEB0187_REV01!B:D,MATCH(H628,RAW_c_TEB0187_REV01!B:B,0),3)),"---"))),"---")</f>
        <v>J3-C23</v>
      </c>
      <c r="T628">
        <f>COUNTIF(RAW_c_TEB0187_REV01!B:B,G628)</f>
        <v>1</v>
      </c>
      <c r="U628" t="str">
        <f t="shared" si="59"/>
        <v>B2B-IO</v>
      </c>
    </row>
    <row r="629" spans="1:21" x14ac:dyDescent="0.25">
      <c r="A629" t="s">
        <v>6212</v>
      </c>
      <c r="B629" t="s">
        <v>39</v>
      </c>
      <c r="C629" t="s">
        <v>5619</v>
      </c>
      <c r="D629" t="s">
        <v>411</v>
      </c>
      <c r="E629" t="s">
        <v>313</v>
      </c>
      <c r="F629" t="str">
        <f t="shared" si="54"/>
        <v>J3-C24</v>
      </c>
      <c r="G629" t="str">
        <f>VLOOKUP(F629,RAW_c_TEB0187_REV01!A:B,2,0)</f>
        <v>HDMI_D15</v>
      </c>
      <c r="H629" t="str">
        <f t="shared" si="55"/>
        <v>HDMI_D15</v>
      </c>
      <c r="I629" t="str">
        <f t="shared" si="56"/>
        <v>--</v>
      </c>
      <c r="J629" t="str">
        <f t="shared" si="57"/>
        <v>--</v>
      </c>
      <c r="K629">
        <f>IFERROR(IF(J629="--",IF(G629=H629,VLOOKUP(G629,RAW_c_TEB0187_REV01!L:N,3,0),SUM(VLOOKUP(H629,RAW_c_TEB0187_REV01!L:N,3,0),VLOOKUP(G629,RAW_c_TEB0187_REV01!L:N,3,0))),"---"),"---")</f>
        <v>52.444699999999997</v>
      </c>
      <c r="L629" t="str">
        <f t="shared" si="58"/>
        <v>J3-C24</v>
      </c>
      <c r="M629" t="str">
        <f>IFERROR(IF(
COUNTIF(B2B!H:H,(IF(K629&lt;&gt;"---",IF(INDEX(RAW_c_TEB0187_REV01!B:D,MATCH(H629,RAW_c_TEB0187_REV01!B:B,0),3)=L629,INDEX(
RAW_c_TEB0187_REV01!B:D,MATCH(H629,INDEX(RAW_c_TEB0187_REV01!B:B,MATCH(H629,RAW_c_TEB0187_REV01!B:B,)+1):'RAW_c_TEB0187_REV01'!B11700,)+MATCH(H629,RAW_c_TEB0187_REV01!B:B,),3),INDEX(RAW_c_TEB0187_REV01!B:D,MATCH(H629,RAW_c_TEB0187_REV01!B:B,0),3)),"---")))=1,"---",IF(K629&lt;&gt;"---",IF(INDEX(RAW_c_TEB0187_REV01!B:D,MATCH(H629,RAW_c_TEB0187_REV01!B:B,0),3)=L629,INDEX(
RAW_c_TEB0187_REV01!B:D,MATCH(H629,INDEX(RAW_c_TEB0187_REV01!B:B,MATCH(H629,RAW_c_TEB0187_REV01!B:B,)+1):'RAW_c_TEB0187_REV01'!B11700,)+MATCH(H629,RAW_c_TEB0187_REV01!B:B,),3),INDEX(RAW_c_TEB0187_REV01!B:D,MATCH(H629,RAW_c_TEB0187_REV01!B:B,0),3)),"---")),"---")</f>
        <v>U23-44</v>
      </c>
      <c r="N629" t="str">
        <f>IFERROR(IF(AND(B629="B2B",J629="--"),L629,IF(
COUNTIF(B2B!H:H,(IF(K629&lt;&gt;"---",IF(INDEX(RAW_c_TEB0187_REV01!B:D,MATCH(H629,RAW_c_TEB0187_REV01!B:B,0),3)=L629,INDEX(
RAW_c_TEB0187_REV01!B:D,MATCH(H629,INDEX(RAW_c_TEB0187_REV01!B:B,MATCH(H629,RAW_c_TEB0187_REV01!B:B,)+1):'RAW_c_TEB0187_REV01'!B11700,)+MATCH(H629,RAW_c_TEB0187_REV01!B:B,),3),INDEX(RAW_c_TEB0187_REV01!B:D,MATCH(H629,RAW_c_TEB0187_REV01!B:B,0),3)),"---")))=0,"---",IF(K629&lt;&gt;"---",IF(INDEX(RAW_c_TEB0187_REV01!B:D,MATCH(H629,RAW_c_TEB0187_REV01!B:B,0),3)=L629,INDEX(
RAW_c_TEB0187_REV01!B:D,MATCH(H629,INDEX(RAW_c_TEB0187_REV01!B:B,MATCH(H629,RAW_c_TEB0187_REV01!B:B,)+1):'RAW_c_TEB0187_REV01'!B11700,)+MATCH(H629,RAW_c_TEB0187_REV01!B:B,),3),INDEX(RAW_c_TEB0187_REV01!B:D,MATCH(H629,RAW_c_TEB0187_REV01!B:B,0),3)),"---"))),"---")</f>
        <v>J3-C24</v>
      </c>
      <c r="T629">
        <f>COUNTIF(RAW_c_TEB0187_REV01!B:B,G629)</f>
        <v>2</v>
      </c>
      <c r="U629" t="str">
        <f t="shared" si="59"/>
        <v>B2B-IO</v>
      </c>
    </row>
    <row r="630" spans="1:21" x14ac:dyDescent="0.25">
      <c r="A630" t="s">
        <v>6213</v>
      </c>
      <c r="B630" t="s">
        <v>39</v>
      </c>
      <c r="C630" t="s">
        <v>5619</v>
      </c>
      <c r="D630" t="s">
        <v>411</v>
      </c>
      <c r="E630" t="s">
        <v>314</v>
      </c>
      <c r="F630" t="str">
        <f t="shared" si="54"/>
        <v>J3-C25</v>
      </c>
      <c r="G630" t="str">
        <f>VLOOKUP(F630,RAW_c_TEB0187_REV01!A:B,2,0)</f>
        <v>HDMI_D16</v>
      </c>
      <c r="H630" t="str">
        <f t="shared" si="55"/>
        <v>HDMI_D16</v>
      </c>
      <c r="I630" t="str">
        <f t="shared" si="56"/>
        <v>--</v>
      </c>
      <c r="J630" t="str">
        <f t="shared" si="57"/>
        <v>--</v>
      </c>
      <c r="K630">
        <f>IFERROR(IF(J630="--",IF(G630=H630,VLOOKUP(G630,RAW_c_TEB0187_REV01!L:N,3,0),SUM(VLOOKUP(H630,RAW_c_TEB0187_REV01!L:N,3,0),VLOOKUP(G630,RAW_c_TEB0187_REV01!L:N,3,0))),"---"),"---")</f>
        <v>49.7774</v>
      </c>
      <c r="L630" t="str">
        <f t="shared" si="58"/>
        <v>J3-C25</v>
      </c>
      <c r="M630" t="str">
        <f>IFERROR(IF(
COUNTIF(B2B!H:H,(IF(K630&lt;&gt;"---",IF(INDEX(RAW_c_TEB0187_REV01!B:D,MATCH(H630,RAW_c_TEB0187_REV01!B:B,0),3)=L630,INDEX(
RAW_c_TEB0187_REV01!B:D,MATCH(H630,INDEX(RAW_c_TEB0187_REV01!B:B,MATCH(H630,RAW_c_TEB0187_REV01!B:B,)+1):'RAW_c_TEB0187_REV01'!B11701,)+MATCH(H630,RAW_c_TEB0187_REV01!B:B,),3),INDEX(RAW_c_TEB0187_REV01!B:D,MATCH(H630,RAW_c_TEB0187_REV01!B:B,0),3)),"---")))=1,"---",IF(K630&lt;&gt;"---",IF(INDEX(RAW_c_TEB0187_REV01!B:D,MATCH(H630,RAW_c_TEB0187_REV01!B:B,0),3)=L630,INDEX(
RAW_c_TEB0187_REV01!B:D,MATCH(H630,INDEX(RAW_c_TEB0187_REV01!B:B,MATCH(H630,RAW_c_TEB0187_REV01!B:B,)+1):'RAW_c_TEB0187_REV01'!B11701,)+MATCH(H630,RAW_c_TEB0187_REV01!B:B,),3),INDEX(RAW_c_TEB0187_REV01!B:D,MATCH(H630,RAW_c_TEB0187_REV01!B:B,0),3)),"---")),"---")</f>
        <v>U23-43</v>
      </c>
      <c r="N630" t="str">
        <f>IFERROR(IF(AND(B630="B2B",J630="--"),L630,IF(
COUNTIF(B2B!H:H,(IF(K630&lt;&gt;"---",IF(INDEX(RAW_c_TEB0187_REV01!B:D,MATCH(H630,RAW_c_TEB0187_REV01!B:B,0),3)=L630,INDEX(
RAW_c_TEB0187_REV01!B:D,MATCH(H630,INDEX(RAW_c_TEB0187_REV01!B:B,MATCH(H630,RAW_c_TEB0187_REV01!B:B,)+1):'RAW_c_TEB0187_REV01'!B11701,)+MATCH(H630,RAW_c_TEB0187_REV01!B:B,),3),INDEX(RAW_c_TEB0187_REV01!B:D,MATCH(H630,RAW_c_TEB0187_REV01!B:B,0),3)),"---")))=0,"---",IF(K630&lt;&gt;"---",IF(INDEX(RAW_c_TEB0187_REV01!B:D,MATCH(H630,RAW_c_TEB0187_REV01!B:B,0),3)=L630,INDEX(
RAW_c_TEB0187_REV01!B:D,MATCH(H630,INDEX(RAW_c_TEB0187_REV01!B:B,MATCH(H630,RAW_c_TEB0187_REV01!B:B,)+1):'RAW_c_TEB0187_REV01'!B11701,)+MATCH(H630,RAW_c_TEB0187_REV01!B:B,),3),INDEX(RAW_c_TEB0187_REV01!B:D,MATCH(H630,RAW_c_TEB0187_REV01!B:B,0),3)),"---"))),"---")</f>
        <v>J3-C25</v>
      </c>
      <c r="T630">
        <f>COUNTIF(RAW_c_TEB0187_REV01!B:B,G630)</f>
        <v>2</v>
      </c>
      <c r="U630" t="str">
        <f t="shared" si="59"/>
        <v>B2B-IO</v>
      </c>
    </row>
    <row r="631" spans="1:21" x14ac:dyDescent="0.25">
      <c r="A631" t="s">
        <v>6214</v>
      </c>
      <c r="B631" t="s">
        <v>39</v>
      </c>
      <c r="C631" t="s">
        <v>433</v>
      </c>
      <c r="D631" t="s">
        <v>411</v>
      </c>
      <c r="E631" t="s">
        <v>315</v>
      </c>
      <c r="F631" t="str">
        <f t="shared" si="54"/>
        <v>J3-C26</v>
      </c>
      <c r="G631" t="str">
        <f>VLOOKUP(F631,RAW_c_TEB0187_REV01!A:B,2,0)</f>
        <v>GND</v>
      </c>
      <c r="H631" t="str">
        <f t="shared" si="55"/>
        <v>GND</v>
      </c>
      <c r="I631" t="str">
        <f t="shared" si="56"/>
        <v>--</v>
      </c>
      <c r="J631" t="str">
        <f t="shared" si="57"/>
        <v>---</v>
      </c>
      <c r="K631" t="str">
        <f>IFERROR(IF(J631="--",IF(G631=H631,VLOOKUP(G631,RAW_c_TEB0187_REV01!L:N,3,0),SUM(VLOOKUP(H631,RAW_c_TEB0187_REV01!L:N,3,0),VLOOKUP(G631,RAW_c_TEB0187_REV01!L:N,3,0))),"---"),"---")</f>
        <v>---</v>
      </c>
      <c r="L631" t="str">
        <f t="shared" si="58"/>
        <v>J3-C26</v>
      </c>
      <c r="M631" t="str">
        <f>IFERROR(IF(
COUNTIF(B2B!H:H,(IF(K631&lt;&gt;"---",IF(INDEX(RAW_c_TEB0187_REV01!B:D,MATCH(H631,RAW_c_TEB0187_REV01!B:B,0),3)=L631,INDEX(
RAW_c_TEB0187_REV01!B:D,MATCH(H631,INDEX(RAW_c_TEB0187_REV01!B:B,MATCH(H631,RAW_c_TEB0187_REV01!B:B,)+1):'RAW_c_TEB0187_REV01'!B11702,)+MATCH(H631,RAW_c_TEB0187_REV01!B:B,),3),INDEX(RAW_c_TEB0187_REV01!B:D,MATCH(H631,RAW_c_TEB0187_REV01!B:B,0),3)),"---")))=1,"---",IF(K631&lt;&gt;"---",IF(INDEX(RAW_c_TEB0187_REV01!B:D,MATCH(H631,RAW_c_TEB0187_REV01!B:B,0),3)=L631,INDEX(
RAW_c_TEB0187_REV01!B:D,MATCH(H631,INDEX(RAW_c_TEB0187_REV01!B:B,MATCH(H631,RAW_c_TEB0187_REV01!B:B,)+1):'RAW_c_TEB0187_REV01'!B11702,)+MATCH(H631,RAW_c_TEB0187_REV01!B:B,),3),INDEX(RAW_c_TEB0187_REV01!B:D,MATCH(H631,RAW_c_TEB0187_REV01!B:B,0),3)),"---")),"---")</f>
        <v>---</v>
      </c>
      <c r="N631" t="str">
        <f>IFERROR(IF(AND(B631="B2B",J631="--"),L631,IF(
COUNTIF(B2B!H:H,(IF(K631&lt;&gt;"---",IF(INDEX(RAW_c_TEB0187_REV01!B:D,MATCH(H631,RAW_c_TEB0187_REV01!B:B,0),3)=L631,INDEX(
RAW_c_TEB0187_REV01!B:D,MATCH(H631,INDEX(RAW_c_TEB0187_REV01!B:B,MATCH(H631,RAW_c_TEB0187_REV01!B:B,)+1):'RAW_c_TEB0187_REV01'!B11702,)+MATCH(H631,RAW_c_TEB0187_REV01!B:B,),3),INDEX(RAW_c_TEB0187_REV01!B:D,MATCH(H631,RAW_c_TEB0187_REV01!B:B,0),3)),"---")))=0,"---",IF(K631&lt;&gt;"---",IF(INDEX(RAW_c_TEB0187_REV01!B:D,MATCH(H631,RAW_c_TEB0187_REV01!B:B,0),3)=L631,INDEX(
RAW_c_TEB0187_REV01!B:D,MATCH(H631,INDEX(RAW_c_TEB0187_REV01!B:B,MATCH(H631,RAW_c_TEB0187_REV01!B:B,)+1):'RAW_c_TEB0187_REV01'!B11702,)+MATCH(H631,RAW_c_TEB0187_REV01!B:B,),3),INDEX(RAW_c_TEB0187_REV01!B:D,MATCH(H631,RAW_c_TEB0187_REV01!B:B,0),3)),"---"))),"---")</f>
        <v>---</v>
      </c>
      <c r="T631">
        <f>COUNTIF(RAW_c_TEB0187_REV01!B:B,G631)</f>
        <v>1098</v>
      </c>
      <c r="U631" t="str">
        <f t="shared" si="59"/>
        <v>B2B-GND</v>
      </c>
    </row>
    <row r="632" spans="1:21" x14ac:dyDescent="0.25">
      <c r="A632" t="s">
        <v>6215</v>
      </c>
      <c r="B632" t="s">
        <v>39</v>
      </c>
      <c r="C632" t="s">
        <v>5619</v>
      </c>
      <c r="D632" t="s">
        <v>411</v>
      </c>
      <c r="E632" t="s">
        <v>316</v>
      </c>
      <c r="F632" t="str">
        <f t="shared" si="54"/>
        <v>J3-C27</v>
      </c>
      <c r="G632" t="str">
        <f>VLOOKUP(F632,RAW_c_TEB0187_REV01!A:B,2,0)</f>
        <v>HDMI_D8</v>
      </c>
      <c r="H632" t="str">
        <f t="shared" si="55"/>
        <v>HDMI_D8</v>
      </c>
      <c r="I632" t="str">
        <f t="shared" si="56"/>
        <v>--</v>
      </c>
      <c r="J632" t="str">
        <f t="shared" si="57"/>
        <v>--</v>
      </c>
      <c r="K632">
        <f>IFERROR(IF(J632="--",IF(G632=H632,VLOOKUP(G632,RAW_c_TEB0187_REV01!L:N,3,0),SUM(VLOOKUP(H632,RAW_c_TEB0187_REV01!L:N,3,0),VLOOKUP(G632,RAW_c_TEB0187_REV01!L:N,3,0))),"---"),"---")</f>
        <v>47.158999999999999</v>
      </c>
      <c r="L632" t="str">
        <f t="shared" si="58"/>
        <v>J3-C27</v>
      </c>
      <c r="M632" t="str">
        <f>IFERROR(IF(
COUNTIF(B2B!H:H,(IF(K632&lt;&gt;"---",IF(INDEX(RAW_c_TEB0187_REV01!B:D,MATCH(H632,RAW_c_TEB0187_REV01!B:B,0),3)=L632,INDEX(
RAW_c_TEB0187_REV01!B:D,MATCH(H632,INDEX(RAW_c_TEB0187_REV01!B:B,MATCH(H632,RAW_c_TEB0187_REV01!B:B,)+1):'RAW_c_TEB0187_REV01'!B11703,)+MATCH(H632,RAW_c_TEB0187_REV01!B:B,),3),INDEX(RAW_c_TEB0187_REV01!B:D,MATCH(H632,RAW_c_TEB0187_REV01!B:B,0),3)),"---")))=1,"---",IF(K632&lt;&gt;"---",IF(INDEX(RAW_c_TEB0187_REV01!B:D,MATCH(H632,RAW_c_TEB0187_REV01!B:B,0),3)=L632,INDEX(
RAW_c_TEB0187_REV01!B:D,MATCH(H632,INDEX(RAW_c_TEB0187_REV01!B:B,MATCH(H632,RAW_c_TEB0187_REV01!B:B,)+1):'RAW_c_TEB0187_REV01'!B11703,)+MATCH(H632,RAW_c_TEB0187_REV01!B:B,),3),INDEX(RAW_c_TEB0187_REV01!B:D,MATCH(H632,RAW_c_TEB0187_REV01!B:B,0),3)),"---")),"---")</f>
        <v>U23-53</v>
      </c>
      <c r="N632" t="str">
        <f>IFERROR(IF(AND(B632="B2B",J632="--"),L632,IF(
COUNTIF(B2B!H:H,(IF(K632&lt;&gt;"---",IF(INDEX(RAW_c_TEB0187_REV01!B:D,MATCH(H632,RAW_c_TEB0187_REV01!B:B,0),3)=L632,INDEX(
RAW_c_TEB0187_REV01!B:D,MATCH(H632,INDEX(RAW_c_TEB0187_REV01!B:B,MATCH(H632,RAW_c_TEB0187_REV01!B:B,)+1):'RAW_c_TEB0187_REV01'!B11703,)+MATCH(H632,RAW_c_TEB0187_REV01!B:B,),3),INDEX(RAW_c_TEB0187_REV01!B:D,MATCH(H632,RAW_c_TEB0187_REV01!B:B,0),3)),"---")))=0,"---",IF(K632&lt;&gt;"---",IF(INDEX(RAW_c_TEB0187_REV01!B:D,MATCH(H632,RAW_c_TEB0187_REV01!B:B,0),3)=L632,INDEX(
RAW_c_TEB0187_REV01!B:D,MATCH(H632,INDEX(RAW_c_TEB0187_REV01!B:B,MATCH(H632,RAW_c_TEB0187_REV01!B:B,)+1):'RAW_c_TEB0187_REV01'!B11703,)+MATCH(H632,RAW_c_TEB0187_REV01!B:B,),3),INDEX(RAW_c_TEB0187_REV01!B:D,MATCH(H632,RAW_c_TEB0187_REV01!B:B,0),3)),"---"))),"---")</f>
        <v>J3-C27</v>
      </c>
      <c r="T632">
        <f>COUNTIF(RAW_c_TEB0187_REV01!B:B,G632)</f>
        <v>2</v>
      </c>
      <c r="U632" t="str">
        <f t="shared" si="59"/>
        <v>B2B-IO</v>
      </c>
    </row>
    <row r="633" spans="1:21" x14ac:dyDescent="0.25">
      <c r="A633" t="s">
        <v>6216</v>
      </c>
      <c r="B633" t="s">
        <v>39</v>
      </c>
      <c r="C633" t="s">
        <v>5619</v>
      </c>
      <c r="D633" t="s">
        <v>411</v>
      </c>
      <c r="E633" t="s">
        <v>317</v>
      </c>
      <c r="F633" t="str">
        <f t="shared" si="54"/>
        <v>J3-C28</v>
      </c>
      <c r="G633" t="str">
        <f>VLOOKUP(F633,RAW_c_TEB0187_REV01!A:B,2,0)</f>
        <v>HDMI_D14</v>
      </c>
      <c r="H633" t="str">
        <f t="shared" si="55"/>
        <v>HDMI_D14</v>
      </c>
      <c r="I633" t="str">
        <f t="shared" si="56"/>
        <v>--</v>
      </c>
      <c r="J633" t="str">
        <f t="shared" si="57"/>
        <v>--</v>
      </c>
      <c r="K633">
        <f>IFERROR(IF(J633="--",IF(G633=H633,VLOOKUP(G633,RAW_c_TEB0187_REV01!L:N,3,0),SUM(VLOOKUP(H633,RAW_c_TEB0187_REV01!L:N,3,0),VLOOKUP(G633,RAW_c_TEB0187_REV01!L:N,3,0))),"---"),"---")</f>
        <v>51.174900000000001</v>
      </c>
      <c r="L633" t="str">
        <f t="shared" si="58"/>
        <v>J3-C28</v>
      </c>
      <c r="M633" t="str">
        <f>IFERROR(IF(
COUNTIF(B2B!H:H,(IF(K633&lt;&gt;"---",IF(INDEX(RAW_c_TEB0187_REV01!B:D,MATCH(H633,RAW_c_TEB0187_REV01!B:B,0),3)=L633,INDEX(
RAW_c_TEB0187_REV01!B:D,MATCH(H633,INDEX(RAW_c_TEB0187_REV01!B:B,MATCH(H633,RAW_c_TEB0187_REV01!B:B,)+1):'RAW_c_TEB0187_REV01'!B11704,)+MATCH(H633,RAW_c_TEB0187_REV01!B:B,),3),INDEX(RAW_c_TEB0187_REV01!B:D,MATCH(H633,RAW_c_TEB0187_REV01!B:B,0),3)),"---")))=1,"---",IF(K633&lt;&gt;"---",IF(INDEX(RAW_c_TEB0187_REV01!B:D,MATCH(H633,RAW_c_TEB0187_REV01!B:B,0),3)=L633,INDEX(
RAW_c_TEB0187_REV01!B:D,MATCH(H633,INDEX(RAW_c_TEB0187_REV01!B:B,MATCH(H633,RAW_c_TEB0187_REV01!B:B,)+1):'RAW_c_TEB0187_REV01'!B11704,)+MATCH(H633,RAW_c_TEB0187_REV01!B:B,),3),INDEX(RAW_c_TEB0187_REV01!B:D,MATCH(H633,RAW_c_TEB0187_REV01!B:B,0),3)),"---")),"---")</f>
        <v>U23-45</v>
      </c>
      <c r="N633" t="str">
        <f>IFERROR(IF(AND(B633="B2B",J633="--"),L633,IF(
COUNTIF(B2B!H:H,(IF(K633&lt;&gt;"---",IF(INDEX(RAW_c_TEB0187_REV01!B:D,MATCH(H633,RAW_c_TEB0187_REV01!B:B,0),3)=L633,INDEX(
RAW_c_TEB0187_REV01!B:D,MATCH(H633,INDEX(RAW_c_TEB0187_REV01!B:B,MATCH(H633,RAW_c_TEB0187_REV01!B:B,)+1):'RAW_c_TEB0187_REV01'!B11704,)+MATCH(H633,RAW_c_TEB0187_REV01!B:B,),3),INDEX(RAW_c_TEB0187_REV01!B:D,MATCH(H633,RAW_c_TEB0187_REV01!B:B,0),3)),"---")))=0,"---",IF(K633&lt;&gt;"---",IF(INDEX(RAW_c_TEB0187_REV01!B:D,MATCH(H633,RAW_c_TEB0187_REV01!B:B,0),3)=L633,INDEX(
RAW_c_TEB0187_REV01!B:D,MATCH(H633,INDEX(RAW_c_TEB0187_REV01!B:B,MATCH(H633,RAW_c_TEB0187_REV01!B:B,)+1):'RAW_c_TEB0187_REV01'!B11704,)+MATCH(H633,RAW_c_TEB0187_REV01!B:B,),3),INDEX(RAW_c_TEB0187_REV01!B:D,MATCH(H633,RAW_c_TEB0187_REV01!B:B,0),3)),"---"))),"---")</f>
        <v>J3-C28</v>
      </c>
      <c r="T633">
        <f>COUNTIF(RAW_c_TEB0187_REV01!B:B,G633)</f>
        <v>2</v>
      </c>
      <c r="U633" t="str">
        <f t="shared" si="59"/>
        <v>B2B-IO</v>
      </c>
    </row>
    <row r="634" spans="1:21" x14ac:dyDescent="0.25">
      <c r="A634" t="s">
        <v>6217</v>
      </c>
      <c r="B634" t="s">
        <v>39</v>
      </c>
      <c r="C634" t="s">
        <v>5619</v>
      </c>
      <c r="D634" t="s">
        <v>411</v>
      </c>
      <c r="E634" t="s">
        <v>318</v>
      </c>
      <c r="F634" t="str">
        <f t="shared" si="54"/>
        <v>J3-C29</v>
      </c>
      <c r="G634" t="str">
        <f>VLOOKUP(F634,RAW_c_TEB0187_REV01!A:B,2,0)</f>
        <v>HDMI_D10</v>
      </c>
      <c r="H634" t="str">
        <f t="shared" si="55"/>
        <v>HDMI_D10</v>
      </c>
      <c r="I634" t="str">
        <f t="shared" si="56"/>
        <v>--</v>
      </c>
      <c r="J634" t="str">
        <f t="shared" si="57"/>
        <v>--</v>
      </c>
      <c r="K634">
        <f>IFERROR(IF(J634="--",IF(G634=H634,VLOOKUP(G634,RAW_c_TEB0187_REV01!L:N,3,0),SUM(VLOOKUP(H634,RAW_c_TEB0187_REV01!L:N,3,0),VLOOKUP(G634,RAW_c_TEB0187_REV01!L:N,3,0))),"---"),"---")</f>
        <v>47.652200000000001</v>
      </c>
      <c r="L634" t="str">
        <f t="shared" si="58"/>
        <v>J3-C29</v>
      </c>
      <c r="M634" t="str">
        <f>IFERROR(IF(
COUNTIF(B2B!H:H,(IF(K634&lt;&gt;"---",IF(INDEX(RAW_c_TEB0187_REV01!B:D,MATCH(H634,RAW_c_TEB0187_REV01!B:B,0),3)=L634,INDEX(
RAW_c_TEB0187_REV01!B:D,MATCH(H634,INDEX(RAW_c_TEB0187_REV01!B:B,MATCH(H634,RAW_c_TEB0187_REV01!B:B,)+1):'RAW_c_TEB0187_REV01'!B11705,)+MATCH(H634,RAW_c_TEB0187_REV01!B:B,),3),INDEX(RAW_c_TEB0187_REV01!B:D,MATCH(H634,RAW_c_TEB0187_REV01!B:B,0),3)),"---")))=1,"---",IF(K634&lt;&gt;"---",IF(INDEX(RAW_c_TEB0187_REV01!B:D,MATCH(H634,RAW_c_TEB0187_REV01!B:B,0),3)=L634,INDEX(
RAW_c_TEB0187_REV01!B:D,MATCH(H634,INDEX(RAW_c_TEB0187_REV01!B:B,MATCH(H634,RAW_c_TEB0187_REV01!B:B,)+1):'RAW_c_TEB0187_REV01'!B11705,)+MATCH(H634,RAW_c_TEB0187_REV01!B:B,),3),INDEX(RAW_c_TEB0187_REV01!B:D,MATCH(H634,RAW_c_TEB0187_REV01!B:B,0),3)),"---")),"---")</f>
        <v>U23-51</v>
      </c>
      <c r="N634" t="str">
        <f>IFERROR(IF(AND(B634="B2B",J634="--"),L634,IF(
COUNTIF(B2B!H:H,(IF(K634&lt;&gt;"---",IF(INDEX(RAW_c_TEB0187_REV01!B:D,MATCH(H634,RAW_c_TEB0187_REV01!B:B,0),3)=L634,INDEX(
RAW_c_TEB0187_REV01!B:D,MATCH(H634,INDEX(RAW_c_TEB0187_REV01!B:B,MATCH(H634,RAW_c_TEB0187_REV01!B:B,)+1):'RAW_c_TEB0187_REV01'!B11705,)+MATCH(H634,RAW_c_TEB0187_REV01!B:B,),3),INDEX(RAW_c_TEB0187_REV01!B:D,MATCH(H634,RAW_c_TEB0187_REV01!B:B,0),3)),"---")))=0,"---",IF(K634&lt;&gt;"---",IF(INDEX(RAW_c_TEB0187_REV01!B:D,MATCH(H634,RAW_c_TEB0187_REV01!B:B,0),3)=L634,INDEX(
RAW_c_TEB0187_REV01!B:D,MATCH(H634,INDEX(RAW_c_TEB0187_REV01!B:B,MATCH(H634,RAW_c_TEB0187_REV01!B:B,)+1):'RAW_c_TEB0187_REV01'!B11705,)+MATCH(H634,RAW_c_TEB0187_REV01!B:B,),3),INDEX(RAW_c_TEB0187_REV01!B:D,MATCH(H634,RAW_c_TEB0187_REV01!B:B,0),3)),"---"))),"---")</f>
        <v>J3-C29</v>
      </c>
      <c r="T634">
        <f>COUNTIF(RAW_c_TEB0187_REV01!B:B,G634)</f>
        <v>2</v>
      </c>
      <c r="U634" t="str">
        <f t="shared" si="59"/>
        <v>B2B-IO</v>
      </c>
    </row>
    <row r="635" spans="1:21" x14ac:dyDescent="0.25">
      <c r="A635" t="s">
        <v>6218</v>
      </c>
      <c r="B635" t="s">
        <v>39</v>
      </c>
      <c r="C635" t="s">
        <v>5619</v>
      </c>
      <c r="D635" t="s">
        <v>411</v>
      </c>
      <c r="E635" t="s">
        <v>319</v>
      </c>
      <c r="F635" t="str">
        <f t="shared" si="54"/>
        <v>J3-C30</v>
      </c>
      <c r="G635" t="str">
        <f>VLOOKUP(F635,RAW_c_TEB0187_REV01!A:B,2,0)</f>
        <v>HDMI_D7</v>
      </c>
      <c r="H635" t="str">
        <f t="shared" si="55"/>
        <v>HDMI_D7</v>
      </c>
      <c r="I635" t="str">
        <f t="shared" si="56"/>
        <v>--</v>
      </c>
      <c r="J635" t="str">
        <f t="shared" si="57"/>
        <v>--</v>
      </c>
      <c r="K635">
        <f>IFERROR(IF(J635="--",IF(G635=H635,VLOOKUP(G635,RAW_c_TEB0187_REV01!L:N,3,0),SUM(VLOOKUP(H635,RAW_c_TEB0187_REV01!L:N,3,0),VLOOKUP(G635,RAW_c_TEB0187_REV01!L:N,3,0))),"---"),"---")</f>
        <v>48.171599999999998</v>
      </c>
      <c r="L635" t="str">
        <f t="shared" si="58"/>
        <v>J3-C30</v>
      </c>
      <c r="M635" t="str">
        <f>IFERROR(IF(
COUNTIF(B2B!H:H,(IF(K635&lt;&gt;"---",IF(INDEX(RAW_c_TEB0187_REV01!B:D,MATCH(H635,RAW_c_TEB0187_REV01!B:B,0),3)=L635,INDEX(
RAW_c_TEB0187_REV01!B:D,MATCH(H635,INDEX(RAW_c_TEB0187_REV01!B:B,MATCH(H635,RAW_c_TEB0187_REV01!B:B,)+1):'RAW_c_TEB0187_REV01'!B11706,)+MATCH(H635,RAW_c_TEB0187_REV01!B:B,),3),INDEX(RAW_c_TEB0187_REV01!B:D,MATCH(H635,RAW_c_TEB0187_REV01!B:B,0),3)),"---")))=1,"---",IF(K635&lt;&gt;"---",IF(INDEX(RAW_c_TEB0187_REV01!B:D,MATCH(H635,RAW_c_TEB0187_REV01!B:B,0),3)=L635,INDEX(
RAW_c_TEB0187_REV01!B:D,MATCH(H635,INDEX(RAW_c_TEB0187_REV01!B:B,MATCH(H635,RAW_c_TEB0187_REV01!B:B,)+1):'RAW_c_TEB0187_REV01'!B11706,)+MATCH(H635,RAW_c_TEB0187_REV01!B:B,),3),INDEX(RAW_c_TEB0187_REV01!B:D,MATCH(H635,RAW_c_TEB0187_REV01!B:B,0),3)),"---")),"---")</f>
        <v>U23-54</v>
      </c>
      <c r="N635" t="str">
        <f>IFERROR(IF(AND(B635="B2B",J635="--"),L635,IF(
COUNTIF(B2B!H:H,(IF(K635&lt;&gt;"---",IF(INDEX(RAW_c_TEB0187_REV01!B:D,MATCH(H635,RAW_c_TEB0187_REV01!B:B,0),3)=L635,INDEX(
RAW_c_TEB0187_REV01!B:D,MATCH(H635,INDEX(RAW_c_TEB0187_REV01!B:B,MATCH(H635,RAW_c_TEB0187_REV01!B:B,)+1):'RAW_c_TEB0187_REV01'!B11706,)+MATCH(H635,RAW_c_TEB0187_REV01!B:B,),3),INDEX(RAW_c_TEB0187_REV01!B:D,MATCH(H635,RAW_c_TEB0187_REV01!B:B,0),3)),"---")))=0,"---",IF(K635&lt;&gt;"---",IF(INDEX(RAW_c_TEB0187_REV01!B:D,MATCH(H635,RAW_c_TEB0187_REV01!B:B,0),3)=L635,INDEX(
RAW_c_TEB0187_REV01!B:D,MATCH(H635,INDEX(RAW_c_TEB0187_REV01!B:B,MATCH(H635,RAW_c_TEB0187_REV01!B:B,)+1):'RAW_c_TEB0187_REV01'!B11706,)+MATCH(H635,RAW_c_TEB0187_REV01!B:B,),3),INDEX(RAW_c_TEB0187_REV01!B:D,MATCH(H635,RAW_c_TEB0187_REV01!B:B,0),3)),"---"))),"---")</f>
        <v>J3-C30</v>
      </c>
      <c r="T635">
        <f>COUNTIF(RAW_c_TEB0187_REV01!B:B,G635)</f>
        <v>2</v>
      </c>
      <c r="U635" t="str">
        <f t="shared" si="59"/>
        <v>B2B-IO</v>
      </c>
    </row>
    <row r="636" spans="1:21" x14ac:dyDescent="0.25">
      <c r="A636" t="s">
        <v>6219</v>
      </c>
      <c r="B636" t="s">
        <v>39</v>
      </c>
      <c r="C636" t="s">
        <v>5619</v>
      </c>
      <c r="D636" t="s">
        <v>411</v>
      </c>
      <c r="E636" t="s">
        <v>320</v>
      </c>
      <c r="F636" t="str">
        <f t="shared" si="54"/>
        <v>J3-C31</v>
      </c>
      <c r="G636" t="str">
        <f>VLOOKUP(F636,RAW_c_TEB0187_REV01!A:B,2,0)</f>
        <v>HDMI_D5</v>
      </c>
      <c r="H636" t="str">
        <f t="shared" si="55"/>
        <v>HDMI_D5</v>
      </c>
      <c r="I636" t="str">
        <f t="shared" si="56"/>
        <v>--</v>
      </c>
      <c r="J636" t="str">
        <f t="shared" si="57"/>
        <v>--</v>
      </c>
      <c r="K636">
        <f>IFERROR(IF(J636="--",IF(G636=H636,VLOOKUP(G636,RAW_c_TEB0187_REV01!L:N,3,0),SUM(VLOOKUP(H636,RAW_c_TEB0187_REV01!L:N,3,0),VLOOKUP(G636,RAW_c_TEB0187_REV01!L:N,3,0))),"---"),"---")</f>
        <v>48.753599999999999</v>
      </c>
      <c r="L636" t="str">
        <f t="shared" si="58"/>
        <v>J3-C31</v>
      </c>
      <c r="M636" t="str">
        <f>IFERROR(IF(
COUNTIF(B2B!H:H,(IF(K636&lt;&gt;"---",IF(INDEX(RAW_c_TEB0187_REV01!B:D,MATCH(H636,RAW_c_TEB0187_REV01!B:B,0),3)=L636,INDEX(
RAW_c_TEB0187_REV01!B:D,MATCH(H636,INDEX(RAW_c_TEB0187_REV01!B:B,MATCH(H636,RAW_c_TEB0187_REV01!B:B,)+1):'RAW_c_TEB0187_REV01'!B11707,)+MATCH(H636,RAW_c_TEB0187_REV01!B:B,),3),INDEX(RAW_c_TEB0187_REV01!B:D,MATCH(H636,RAW_c_TEB0187_REV01!B:B,0),3)),"---")))=1,"---",IF(K636&lt;&gt;"---",IF(INDEX(RAW_c_TEB0187_REV01!B:D,MATCH(H636,RAW_c_TEB0187_REV01!B:B,0),3)=L636,INDEX(
RAW_c_TEB0187_REV01!B:D,MATCH(H636,INDEX(RAW_c_TEB0187_REV01!B:B,MATCH(H636,RAW_c_TEB0187_REV01!B:B,)+1):'RAW_c_TEB0187_REV01'!B11707,)+MATCH(H636,RAW_c_TEB0187_REV01!B:B,),3),INDEX(RAW_c_TEB0187_REV01!B:D,MATCH(H636,RAW_c_TEB0187_REV01!B:B,0),3)),"---")),"---")</f>
        <v>U23-58</v>
      </c>
      <c r="N636" t="str">
        <f>IFERROR(IF(AND(B636="B2B",J636="--"),L636,IF(
COUNTIF(B2B!H:H,(IF(K636&lt;&gt;"---",IF(INDEX(RAW_c_TEB0187_REV01!B:D,MATCH(H636,RAW_c_TEB0187_REV01!B:B,0),3)=L636,INDEX(
RAW_c_TEB0187_REV01!B:D,MATCH(H636,INDEX(RAW_c_TEB0187_REV01!B:B,MATCH(H636,RAW_c_TEB0187_REV01!B:B,)+1):'RAW_c_TEB0187_REV01'!B11707,)+MATCH(H636,RAW_c_TEB0187_REV01!B:B,),3),INDEX(RAW_c_TEB0187_REV01!B:D,MATCH(H636,RAW_c_TEB0187_REV01!B:B,0),3)),"---")))=0,"---",IF(K636&lt;&gt;"---",IF(INDEX(RAW_c_TEB0187_REV01!B:D,MATCH(H636,RAW_c_TEB0187_REV01!B:B,0),3)=L636,INDEX(
RAW_c_TEB0187_REV01!B:D,MATCH(H636,INDEX(RAW_c_TEB0187_REV01!B:B,MATCH(H636,RAW_c_TEB0187_REV01!B:B,)+1):'RAW_c_TEB0187_REV01'!B11707,)+MATCH(H636,RAW_c_TEB0187_REV01!B:B,),3),INDEX(RAW_c_TEB0187_REV01!B:D,MATCH(H636,RAW_c_TEB0187_REV01!B:B,0),3)),"---"))),"---")</f>
        <v>J3-C31</v>
      </c>
      <c r="T636">
        <f>COUNTIF(RAW_c_TEB0187_REV01!B:B,G636)</f>
        <v>2</v>
      </c>
      <c r="U636" t="str">
        <f t="shared" si="59"/>
        <v>B2B-IO</v>
      </c>
    </row>
    <row r="637" spans="1:21" x14ac:dyDescent="0.25">
      <c r="A637" t="s">
        <v>6220</v>
      </c>
      <c r="B637" t="s">
        <v>39</v>
      </c>
      <c r="C637" t="s">
        <v>433</v>
      </c>
      <c r="D637" t="s">
        <v>411</v>
      </c>
      <c r="E637" t="s">
        <v>321</v>
      </c>
      <c r="F637" t="str">
        <f t="shared" si="54"/>
        <v>J3-C32</v>
      </c>
      <c r="G637" t="str">
        <f>VLOOKUP(F637,RAW_c_TEB0187_REV01!A:B,2,0)</f>
        <v>GND</v>
      </c>
      <c r="H637" t="str">
        <f t="shared" si="55"/>
        <v>GND</v>
      </c>
      <c r="I637" t="str">
        <f t="shared" si="56"/>
        <v>--</v>
      </c>
      <c r="J637" t="str">
        <f t="shared" si="57"/>
        <v>---</v>
      </c>
      <c r="K637" t="str">
        <f>IFERROR(IF(J637="--",IF(G637=H637,VLOOKUP(G637,RAW_c_TEB0187_REV01!L:N,3,0),SUM(VLOOKUP(H637,RAW_c_TEB0187_REV01!L:N,3,0),VLOOKUP(G637,RAW_c_TEB0187_REV01!L:N,3,0))),"---"),"---")</f>
        <v>---</v>
      </c>
      <c r="L637" t="str">
        <f t="shared" si="58"/>
        <v>J3-C32</v>
      </c>
      <c r="M637" t="str">
        <f>IFERROR(IF(
COUNTIF(B2B!H:H,(IF(K637&lt;&gt;"---",IF(INDEX(RAW_c_TEB0187_REV01!B:D,MATCH(H637,RAW_c_TEB0187_REV01!B:B,0),3)=L637,INDEX(
RAW_c_TEB0187_REV01!B:D,MATCH(H637,INDEX(RAW_c_TEB0187_REV01!B:B,MATCH(H637,RAW_c_TEB0187_REV01!B:B,)+1):'RAW_c_TEB0187_REV01'!B11708,)+MATCH(H637,RAW_c_TEB0187_REV01!B:B,),3),INDEX(RAW_c_TEB0187_REV01!B:D,MATCH(H637,RAW_c_TEB0187_REV01!B:B,0),3)),"---")))=1,"---",IF(K637&lt;&gt;"---",IF(INDEX(RAW_c_TEB0187_REV01!B:D,MATCH(H637,RAW_c_TEB0187_REV01!B:B,0),3)=L637,INDEX(
RAW_c_TEB0187_REV01!B:D,MATCH(H637,INDEX(RAW_c_TEB0187_REV01!B:B,MATCH(H637,RAW_c_TEB0187_REV01!B:B,)+1):'RAW_c_TEB0187_REV01'!B11708,)+MATCH(H637,RAW_c_TEB0187_REV01!B:B,),3),INDEX(RAW_c_TEB0187_REV01!B:D,MATCH(H637,RAW_c_TEB0187_REV01!B:B,0),3)),"---")),"---")</f>
        <v>---</v>
      </c>
      <c r="N637" t="str">
        <f>IFERROR(IF(AND(B637="B2B",J637="--"),L637,IF(
COUNTIF(B2B!H:H,(IF(K637&lt;&gt;"---",IF(INDEX(RAW_c_TEB0187_REV01!B:D,MATCH(H637,RAW_c_TEB0187_REV01!B:B,0),3)=L637,INDEX(
RAW_c_TEB0187_REV01!B:D,MATCH(H637,INDEX(RAW_c_TEB0187_REV01!B:B,MATCH(H637,RAW_c_TEB0187_REV01!B:B,)+1):'RAW_c_TEB0187_REV01'!B11708,)+MATCH(H637,RAW_c_TEB0187_REV01!B:B,),3),INDEX(RAW_c_TEB0187_REV01!B:D,MATCH(H637,RAW_c_TEB0187_REV01!B:B,0),3)),"---")))=0,"---",IF(K637&lt;&gt;"---",IF(INDEX(RAW_c_TEB0187_REV01!B:D,MATCH(H637,RAW_c_TEB0187_REV01!B:B,0),3)=L637,INDEX(
RAW_c_TEB0187_REV01!B:D,MATCH(H637,INDEX(RAW_c_TEB0187_REV01!B:B,MATCH(H637,RAW_c_TEB0187_REV01!B:B,)+1):'RAW_c_TEB0187_REV01'!B11708,)+MATCH(H637,RAW_c_TEB0187_REV01!B:B,),3),INDEX(RAW_c_TEB0187_REV01!B:D,MATCH(H637,RAW_c_TEB0187_REV01!B:B,0),3)),"---"))),"---")</f>
        <v>---</v>
      </c>
      <c r="T637">
        <f>COUNTIF(RAW_c_TEB0187_REV01!B:B,G637)</f>
        <v>1098</v>
      </c>
      <c r="U637" t="str">
        <f t="shared" si="59"/>
        <v>B2B-GND</v>
      </c>
    </row>
    <row r="638" spans="1:21" x14ac:dyDescent="0.25">
      <c r="A638" t="s">
        <v>6221</v>
      </c>
      <c r="B638" t="s">
        <v>39</v>
      </c>
      <c r="C638" t="s">
        <v>5619</v>
      </c>
      <c r="D638" t="s">
        <v>411</v>
      </c>
      <c r="E638" t="s">
        <v>322</v>
      </c>
      <c r="F638" t="str">
        <f t="shared" si="54"/>
        <v>J3-C33</v>
      </c>
      <c r="G638" t="str">
        <f>VLOOKUP(F638,RAW_c_TEB0187_REV01!A:B,2,0)</f>
        <v>B2B_REFCK_P</v>
      </c>
      <c r="H638" t="str">
        <f t="shared" si="55"/>
        <v>CK1_P</v>
      </c>
      <c r="I638" t="str">
        <f t="shared" si="56"/>
        <v>C291</v>
      </c>
      <c r="J638" t="str">
        <f t="shared" si="57"/>
        <v>--</v>
      </c>
      <c r="K638">
        <f>IFERROR(IF(J638="--",IF(G638=H638,VLOOKUP(G638,RAW_c_TEB0187_REV01!L:N,3,0),SUM(VLOOKUP(H638,RAW_c_TEB0187_REV01!L:N,3,0),VLOOKUP(G638,RAW_c_TEB0187_REV01!L:N,3,0))),"---"),"---")</f>
        <v>46.692</v>
      </c>
      <c r="L638" t="str">
        <f t="shared" si="58"/>
        <v>J3-C33</v>
      </c>
      <c r="M638" t="str">
        <f>IFERROR(IF(
COUNTIF(B2B!H:H,(IF(K638&lt;&gt;"---",IF(INDEX(RAW_c_TEB0187_REV01!B:D,MATCH(H638,RAW_c_TEB0187_REV01!B:B,0),3)=L638,INDEX(
RAW_c_TEB0187_REV01!B:D,MATCH(H638,INDEX(RAW_c_TEB0187_REV01!B:B,MATCH(H638,RAW_c_TEB0187_REV01!B:B,)+1):'RAW_c_TEB0187_REV01'!B11709,)+MATCH(H638,RAW_c_TEB0187_REV01!B:B,),3),INDEX(RAW_c_TEB0187_REV01!B:D,MATCH(H638,RAW_c_TEB0187_REV01!B:B,0),3)),"---")))=1,"---",IF(K638&lt;&gt;"---",IF(INDEX(RAW_c_TEB0187_REV01!B:D,MATCH(H638,RAW_c_TEB0187_REV01!B:B,0),3)=L638,INDEX(
RAW_c_TEB0187_REV01!B:D,MATCH(H638,INDEX(RAW_c_TEB0187_REV01!B:B,MATCH(H638,RAW_c_TEB0187_REV01!B:B,)+1):'RAW_c_TEB0187_REV01'!B11709,)+MATCH(H638,RAW_c_TEB0187_REV01!B:B,),3),INDEX(RAW_c_TEB0187_REV01!B:D,MATCH(H638,RAW_c_TEB0187_REV01!B:B,0),3)),"---")),"---")</f>
        <v>U10-19</v>
      </c>
      <c r="N638" t="str">
        <f>IFERROR(IF(AND(B638="B2B",J638="--"),L638,IF(
COUNTIF(B2B!H:H,(IF(K638&lt;&gt;"---",IF(INDEX(RAW_c_TEB0187_REV01!B:D,MATCH(H638,RAW_c_TEB0187_REV01!B:B,0),3)=L638,INDEX(
RAW_c_TEB0187_REV01!B:D,MATCH(H638,INDEX(RAW_c_TEB0187_REV01!B:B,MATCH(H638,RAW_c_TEB0187_REV01!B:B,)+1):'RAW_c_TEB0187_REV01'!B11709,)+MATCH(H638,RAW_c_TEB0187_REV01!B:B,),3),INDEX(RAW_c_TEB0187_REV01!B:D,MATCH(H638,RAW_c_TEB0187_REV01!B:B,0),3)),"---")))=0,"---",IF(K638&lt;&gt;"---",IF(INDEX(RAW_c_TEB0187_REV01!B:D,MATCH(H638,RAW_c_TEB0187_REV01!B:B,0),3)=L638,INDEX(
RAW_c_TEB0187_REV01!B:D,MATCH(H638,INDEX(RAW_c_TEB0187_REV01!B:B,MATCH(H638,RAW_c_TEB0187_REV01!B:B,)+1):'RAW_c_TEB0187_REV01'!B11709,)+MATCH(H638,RAW_c_TEB0187_REV01!B:B,),3),INDEX(RAW_c_TEB0187_REV01!B:D,MATCH(H638,RAW_c_TEB0187_REV01!B:B,0),3)),"---"))),"---")</f>
        <v>J3-C33</v>
      </c>
      <c r="T638">
        <f>COUNTIF(RAW_c_TEB0187_REV01!B:B,G638)</f>
        <v>5</v>
      </c>
      <c r="U638" t="str">
        <f t="shared" si="59"/>
        <v>B2B-IO</v>
      </c>
    </row>
    <row r="639" spans="1:21" x14ac:dyDescent="0.25">
      <c r="A639" t="s">
        <v>6222</v>
      </c>
      <c r="B639" t="s">
        <v>39</v>
      </c>
      <c r="C639" t="s">
        <v>5619</v>
      </c>
      <c r="D639" t="s">
        <v>411</v>
      </c>
      <c r="E639" t="s">
        <v>323</v>
      </c>
      <c r="F639" t="str">
        <f t="shared" si="54"/>
        <v>J3-C34</v>
      </c>
      <c r="G639" t="str">
        <f>VLOOKUP(F639,RAW_c_TEB0187_REV01!A:B,2,0)</f>
        <v>B2B_REFCK_N</v>
      </c>
      <c r="H639" t="str">
        <f t="shared" si="55"/>
        <v>CK1_N</v>
      </c>
      <c r="I639" t="str">
        <f t="shared" si="56"/>
        <v>C292</v>
      </c>
      <c r="J639" t="str">
        <f t="shared" si="57"/>
        <v>--</v>
      </c>
      <c r="K639">
        <f>IFERROR(IF(J639="--",IF(G639=H639,VLOOKUP(G639,RAW_c_TEB0187_REV01!L:N,3,0),SUM(VLOOKUP(H639,RAW_c_TEB0187_REV01!L:N,3,0),VLOOKUP(G639,RAW_c_TEB0187_REV01!L:N,3,0))),"---"),"---")</f>
        <v>46.690400000000004</v>
      </c>
      <c r="L639" t="str">
        <f t="shared" si="58"/>
        <v>J3-C34</v>
      </c>
      <c r="M639" t="str">
        <f>IFERROR(IF(
COUNTIF(B2B!H:H,(IF(K639&lt;&gt;"---",IF(INDEX(RAW_c_TEB0187_REV01!B:D,MATCH(H639,RAW_c_TEB0187_REV01!B:B,0),3)=L639,INDEX(
RAW_c_TEB0187_REV01!B:D,MATCH(H639,INDEX(RAW_c_TEB0187_REV01!B:B,MATCH(H639,RAW_c_TEB0187_REV01!B:B,)+1):'RAW_c_TEB0187_REV01'!B11710,)+MATCH(H639,RAW_c_TEB0187_REV01!B:B,),3),INDEX(RAW_c_TEB0187_REV01!B:D,MATCH(H639,RAW_c_TEB0187_REV01!B:B,0),3)),"---")))=1,"---",IF(K639&lt;&gt;"---",IF(INDEX(RAW_c_TEB0187_REV01!B:D,MATCH(H639,RAW_c_TEB0187_REV01!B:B,0),3)=L639,INDEX(
RAW_c_TEB0187_REV01!B:D,MATCH(H639,INDEX(RAW_c_TEB0187_REV01!B:B,MATCH(H639,RAW_c_TEB0187_REV01!B:B,)+1):'RAW_c_TEB0187_REV01'!B11710,)+MATCH(H639,RAW_c_TEB0187_REV01!B:B,),3),INDEX(RAW_c_TEB0187_REV01!B:D,MATCH(H639,RAW_c_TEB0187_REV01!B:B,0),3)),"---")),"---")</f>
        <v>U10-18</v>
      </c>
      <c r="N639" t="str">
        <f>IFERROR(IF(AND(B639="B2B",J639="--"),L639,IF(
COUNTIF(B2B!H:H,(IF(K639&lt;&gt;"---",IF(INDEX(RAW_c_TEB0187_REV01!B:D,MATCH(H639,RAW_c_TEB0187_REV01!B:B,0),3)=L639,INDEX(
RAW_c_TEB0187_REV01!B:D,MATCH(H639,INDEX(RAW_c_TEB0187_REV01!B:B,MATCH(H639,RAW_c_TEB0187_REV01!B:B,)+1):'RAW_c_TEB0187_REV01'!B11710,)+MATCH(H639,RAW_c_TEB0187_REV01!B:B,),3),INDEX(RAW_c_TEB0187_REV01!B:D,MATCH(H639,RAW_c_TEB0187_REV01!B:B,0),3)),"---")))=0,"---",IF(K639&lt;&gt;"---",IF(INDEX(RAW_c_TEB0187_REV01!B:D,MATCH(H639,RAW_c_TEB0187_REV01!B:B,0),3)=L639,INDEX(
RAW_c_TEB0187_REV01!B:D,MATCH(H639,INDEX(RAW_c_TEB0187_REV01!B:B,MATCH(H639,RAW_c_TEB0187_REV01!B:B,)+1):'RAW_c_TEB0187_REV01'!B11710,)+MATCH(H639,RAW_c_TEB0187_REV01!B:B,),3),INDEX(RAW_c_TEB0187_REV01!B:D,MATCH(H639,RAW_c_TEB0187_REV01!B:B,0),3)),"---"))),"---")</f>
        <v>J3-C34</v>
      </c>
      <c r="T639">
        <f>COUNTIF(RAW_c_TEB0187_REV01!B:B,G639)</f>
        <v>5</v>
      </c>
      <c r="U639" t="str">
        <f t="shared" si="59"/>
        <v>B2B-IO</v>
      </c>
    </row>
    <row r="640" spans="1:21" x14ac:dyDescent="0.25">
      <c r="A640" t="s">
        <v>6223</v>
      </c>
      <c r="B640" t="s">
        <v>39</v>
      </c>
      <c r="C640" t="s">
        <v>5619</v>
      </c>
      <c r="D640" t="s">
        <v>411</v>
      </c>
      <c r="E640" t="s">
        <v>324</v>
      </c>
      <c r="F640" t="str">
        <f t="shared" si="54"/>
        <v>J3-C35</v>
      </c>
      <c r="G640" t="str">
        <f>VLOOKUP(F640,RAW_c_TEB0187_REV01!A:B,2,0)</f>
        <v>NetJ3_C35</v>
      </c>
      <c r="H640" t="str">
        <f t="shared" si="55"/>
        <v>NetJ3_C35</v>
      </c>
      <c r="I640" t="str">
        <f t="shared" si="56"/>
        <v>--</v>
      </c>
      <c r="J640" t="str">
        <f t="shared" si="57"/>
        <v>--</v>
      </c>
      <c r="K640">
        <f>IFERROR(IF(J640="--",IF(G640=H640,VLOOKUP(G640,RAW_c_TEB0187_REV01!L:N,3,0),SUM(VLOOKUP(H640,RAW_c_TEB0187_REV01!L:N,3,0),VLOOKUP(G640,RAW_c_TEB0187_REV01!L:N,3,0))),"---"),"---")</f>
        <v>2.0379999999999998</v>
      </c>
      <c r="L640" t="str">
        <f t="shared" si="58"/>
        <v>J3-C35</v>
      </c>
      <c r="M640" t="str">
        <f>IFERROR(IF(
COUNTIF(B2B!H:H,(IF(K640&lt;&gt;"---",IF(INDEX(RAW_c_TEB0187_REV01!B:D,MATCH(H640,RAW_c_TEB0187_REV01!B:B,0),3)=L640,INDEX(
RAW_c_TEB0187_REV01!B:D,MATCH(H640,INDEX(RAW_c_TEB0187_REV01!B:B,MATCH(H640,RAW_c_TEB0187_REV01!B:B,)+1):'RAW_c_TEB0187_REV01'!B11711,)+MATCH(H640,RAW_c_TEB0187_REV01!B:B,),3),INDEX(RAW_c_TEB0187_REV01!B:D,MATCH(H640,RAW_c_TEB0187_REV01!B:B,0),3)),"---")))=1,"---",IF(K640&lt;&gt;"---",IF(INDEX(RAW_c_TEB0187_REV01!B:D,MATCH(H640,RAW_c_TEB0187_REV01!B:B,0),3)=L640,INDEX(
RAW_c_TEB0187_REV01!B:D,MATCH(H640,INDEX(RAW_c_TEB0187_REV01!B:B,MATCH(H640,RAW_c_TEB0187_REV01!B:B,)+1):'RAW_c_TEB0187_REV01'!B11711,)+MATCH(H640,RAW_c_TEB0187_REV01!B:B,),3),INDEX(RAW_c_TEB0187_REV01!B:D,MATCH(H640,RAW_c_TEB0187_REV01!B:B,0),3)),"---")),"---")</f>
        <v>R65-1</v>
      </c>
      <c r="N640" t="str">
        <f>IFERROR(IF(AND(B640="B2B",J640="--"),L640,IF(
COUNTIF(B2B!H:H,(IF(K640&lt;&gt;"---",IF(INDEX(RAW_c_TEB0187_REV01!B:D,MATCH(H640,RAW_c_TEB0187_REV01!B:B,0),3)=L640,INDEX(
RAW_c_TEB0187_REV01!B:D,MATCH(H640,INDEX(RAW_c_TEB0187_REV01!B:B,MATCH(H640,RAW_c_TEB0187_REV01!B:B,)+1):'RAW_c_TEB0187_REV01'!B11711,)+MATCH(H640,RAW_c_TEB0187_REV01!B:B,),3),INDEX(RAW_c_TEB0187_REV01!B:D,MATCH(H640,RAW_c_TEB0187_REV01!B:B,0),3)),"---")))=0,"---",IF(K640&lt;&gt;"---",IF(INDEX(RAW_c_TEB0187_REV01!B:D,MATCH(H640,RAW_c_TEB0187_REV01!B:B,0),3)=L640,INDEX(
RAW_c_TEB0187_REV01!B:D,MATCH(H640,INDEX(RAW_c_TEB0187_REV01!B:B,MATCH(H640,RAW_c_TEB0187_REV01!B:B,)+1):'RAW_c_TEB0187_REV01'!B11711,)+MATCH(H640,RAW_c_TEB0187_REV01!B:B,),3),INDEX(RAW_c_TEB0187_REV01!B:D,MATCH(H640,RAW_c_TEB0187_REV01!B:B,0),3)),"---"))),"---")</f>
        <v>J3-C35</v>
      </c>
      <c r="T640">
        <f>COUNTIF(RAW_c_TEB0187_REV01!B:B,G640)</f>
        <v>2</v>
      </c>
      <c r="U640" t="str">
        <f t="shared" si="59"/>
        <v>B2B-IO</v>
      </c>
    </row>
    <row r="641" spans="1:21" x14ac:dyDescent="0.25">
      <c r="A641" t="s">
        <v>6224</v>
      </c>
      <c r="B641" t="s">
        <v>39</v>
      </c>
      <c r="C641" t="s">
        <v>5619</v>
      </c>
      <c r="D641" t="s">
        <v>411</v>
      </c>
      <c r="E641" t="s">
        <v>325</v>
      </c>
      <c r="F641" t="str">
        <f t="shared" si="54"/>
        <v>J3-C36</v>
      </c>
      <c r="G641" t="str">
        <f>VLOOKUP(F641,RAW_c_TEB0187_REV01!A:B,2,0)</f>
        <v>NetJ3_C36</v>
      </c>
      <c r="H641" t="str">
        <f t="shared" si="55"/>
        <v>NetJ3_C36</v>
      </c>
      <c r="I641" t="str">
        <f t="shared" si="56"/>
        <v>--</v>
      </c>
      <c r="J641" t="str">
        <f t="shared" si="57"/>
        <v>--</v>
      </c>
      <c r="K641" t="str">
        <f>IFERROR(IF(J641="--",IF(G641=H641,VLOOKUP(G641,RAW_c_TEB0187_REV01!L:N,3,0),SUM(VLOOKUP(H641,RAW_c_TEB0187_REV01!L:N,3,0),VLOOKUP(G641,RAW_c_TEB0187_REV01!L:N,3,0))),"---"),"---")</f>
        <v>---</v>
      </c>
      <c r="L641" t="str">
        <f t="shared" si="58"/>
        <v>J3-C36</v>
      </c>
      <c r="M641" t="str">
        <f>IFERROR(IF(
COUNTIF(B2B!H:H,(IF(K641&lt;&gt;"---",IF(INDEX(RAW_c_TEB0187_REV01!B:D,MATCH(H641,RAW_c_TEB0187_REV01!B:B,0),3)=L641,INDEX(
RAW_c_TEB0187_REV01!B:D,MATCH(H641,INDEX(RAW_c_TEB0187_REV01!B:B,MATCH(H641,RAW_c_TEB0187_REV01!B:B,)+1):'RAW_c_TEB0187_REV01'!B11712,)+MATCH(H641,RAW_c_TEB0187_REV01!B:B,),3),INDEX(RAW_c_TEB0187_REV01!B:D,MATCH(H641,RAW_c_TEB0187_REV01!B:B,0),3)),"---")))=1,"---",IF(K641&lt;&gt;"---",IF(INDEX(RAW_c_TEB0187_REV01!B:D,MATCH(H641,RAW_c_TEB0187_REV01!B:B,0),3)=L641,INDEX(
RAW_c_TEB0187_REV01!B:D,MATCH(H641,INDEX(RAW_c_TEB0187_REV01!B:B,MATCH(H641,RAW_c_TEB0187_REV01!B:B,)+1):'RAW_c_TEB0187_REV01'!B11712,)+MATCH(H641,RAW_c_TEB0187_REV01!B:B,),3),INDEX(RAW_c_TEB0187_REV01!B:D,MATCH(H641,RAW_c_TEB0187_REV01!B:B,0),3)),"---")),"---")</f>
        <v>---</v>
      </c>
      <c r="N641" t="str">
        <f>IFERROR(IF(AND(B641="B2B",J641="--"),L641,IF(
COUNTIF(B2B!H:H,(IF(K641&lt;&gt;"---",IF(INDEX(RAW_c_TEB0187_REV01!B:D,MATCH(H641,RAW_c_TEB0187_REV01!B:B,0),3)=L641,INDEX(
RAW_c_TEB0187_REV01!B:D,MATCH(H641,INDEX(RAW_c_TEB0187_REV01!B:B,MATCH(H641,RAW_c_TEB0187_REV01!B:B,)+1):'RAW_c_TEB0187_REV01'!B11712,)+MATCH(H641,RAW_c_TEB0187_REV01!B:B,),3),INDEX(RAW_c_TEB0187_REV01!B:D,MATCH(H641,RAW_c_TEB0187_REV01!B:B,0),3)),"---")))=0,"---",IF(K641&lt;&gt;"---",IF(INDEX(RAW_c_TEB0187_REV01!B:D,MATCH(H641,RAW_c_TEB0187_REV01!B:B,0),3)=L641,INDEX(
RAW_c_TEB0187_REV01!B:D,MATCH(H641,INDEX(RAW_c_TEB0187_REV01!B:B,MATCH(H641,RAW_c_TEB0187_REV01!B:B,)+1):'RAW_c_TEB0187_REV01'!B11712,)+MATCH(H641,RAW_c_TEB0187_REV01!B:B,),3),INDEX(RAW_c_TEB0187_REV01!B:D,MATCH(H641,RAW_c_TEB0187_REV01!B:B,0),3)),"---"))),"---")</f>
        <v>J3-C36</v>
      </c>
      <c r="T641">
        <f>COUNTIF(RAW_c_TEB0187_REV01!B:B,G641)</f>
        <v>1</v>
      </c>
      <c r="U641" t="str">
        <f t="shared" si="59"/>
        <v>B2B-IO</v>
      </c>
    </row>
    <row r="642" spans="1:21" x14ac:dyDescent="0.25">
      <c r="A642" t="s">
        <v>6225</v>
      </c>
      <c r="B642" t="s">
        <v>39</v>
      </c>
      <c r="C642" t="s">
        <v>5619</v>
      </c>
      <c r="D642" t="s">
        <v>411</v>
      </c>
      <c r="E642" t="s">
        <v>326</v>
      </c>
      <c r="F642" t="str">
        <f t="shared" si="54"/>
        <v>J3-C37</v>
      </c>
      <c r="G642" t="str">
        <f>VLOOKUP(F642,RAW_c_TEB0187_REV01!A:B,2,0)</f>
        <v>FMC_CK2_BIDIR_P</v>
      </c>
      <c r="H642" t="str">
        <f t="shared" si="55"/>
        <v>FMC_CK2_BIDIR_P</v>
      </c>
      <c r="I642" t="str">
        <f t="shared" si="56"/>
        <v>--</v>
      </c>
      <c r="J642" t="str">
        <f t="shared" si="57"/>
        <v>--</v>
      </c>
      <c r="K642">
        <f>IFERROR(IF(J642="--",IF(G642=H642,VLOOKUP(G642,RAW_c_TEB0187_REV01!L:N,3,0),SUM(VLOOKUP(H642,RAW_c_TEB0187_REV01!L:N,3,0),VLOOKUP(G642,RAW_c_TEB0187_REV01!L:N,3,0))),"---"),"---")</f>
        <v>91.590199999999996</v>
      </c>
      <c r="L642" t="str">
        <f t="shared" si="58"/>
        <v>J3-C37</v>
      </c>
      <c r="M642" t="str">
        <f>IFERROR(IF(
COUNTIF(B2B!H:H,(IF(K642&lt;&gt;"---",IF(INDEX(RAW_c_TEB0187_REV01!B:D,MATCH(H642,RAW_c_TEB0187_REV01!B:B,0),3)=L642,INDEX(
RAW_c_TEB0187_REV01!B:D,MATCH(H642,INDEX(RAW_c_TEB0187_REV01!B:B,MATCH(H642,RAW_c_TEB0187_REV01!B:B,)+1):'RAW_c_TEB0187_REV01'!B11713,)+MATCH(H642,RAW_c_TEB0187_REV01!B:B,),3),INDEX(RAW_c_TEB0187_REV01!B:D,MATCH(H642,RAW_c_TEB0187_REV01!B:B,0),3)),"---")))=1,"---",IF(K642&lt;&gt;"---",IF(INDEX(RAW_c_TEB0187_REV01!B:D,MATCH(H642,RAW_c_TEB0187_REV01!B:B,0),3)=L642,INDEX(
RAW_c_TEB0187_REV01!B:D,MATCH(H642,INDEX(RAW_c_TEB0187_REV01!B:B,MATCH(H642,RAW_c_TEB0187_REV01!B:B,)+1):'RAW_c_TEB0187_REV01'!B11713,)+MATCH(H642,RAW_c_TEB0187_REV01!B:B,),3),INDEX(RAW_c_TEB0187_REV01!B:D,MATCH(H642,RAW_c_TEB0187_REV01!B:B,0),3)),"---")),"---")</f>
        <v>J15-K4</v>
      </c>
      <c r="N642" t="str">
        <f>IFERROR(IF(AND(B642="B2B",J642="--"),L642,IF(
COUNTIF(B2B!H:H,(IF(K642&lt;&gt;"---",IF(INDEX(RAW_c_TEB0187_REV01!B:D,MATCH(H642,RAW_c_TEB0187_REV01!B:B,0),3)=L642,INDEX(
RAW_c_TEB0187_REV01!B:D,MATCH(H642,INDEX(RAW_c_TEB0187_REV01!B:B,MATCH(H642,RAW_c_TEB0187_REV01!B:B,)+1):'RAW_c_TEB0187_REV01'!B11713,)+MATCH(H642,RAW_c_TEB0187_REV01!B:B,),3),INDEX(RAW_c_TEB0187_REV01!B:D,MATCH(H642,RAW_c_TEB0187_REV01!B:B,0),3)),"---")))=0,"---",IF(K642&lt;&gt;"---",IF(INDEX(RAW_c_TEB0187_REV01!B:D,MATCH(H642,RAW_c_TEB0187_REV01!B:B,0),3)=L642,INDEX(
RAW_c_TEB0187_REV01!B:D,MATCH(H642,INDEX(RAW_c_TEB0187_REV01!B:B,MATCH(H642,RAW_c_TEB0187_REV01!B:B,)+1):'RAW_c_TEB0187_REV01'!B11713,)+MATCH(H642,RAW_c_TEB0187_REV01!B:B,),3),INDEX(RAW_c_TEB0187_REV01!B:D,MATCH(H642,RAW_c_TEB0187_REV01!B:B,0),3)),"---"))),"---")</f>
        <v>J3-C37</v>
      </c>
      <c r="T642">
        <f>COUNTIF(RAW_c_TEB0187_REV01!B:B,G642)</f>
        <v>5</v>
      </c>
      <c r="U642" t="str">
        <f t="shared" si="59"/>
        <v>B2B-IO</v>
      </c>
    </row>
    <row r="643" spans="1:21" x14ac:dyDescent="0.25">
      <c r="A643" t="s">
        <v>6226</v>
      </c>
      <c r="B643" t="s">
        <v>39</v>
      </c>
      <c r="C643" t="s">
        <v>5619</v>
      </c>
      <c r="D643" t="s">
        <v>411</v>
      </c>
      <c r="E643" t="s">
        <v>327</v>
      </c>
      <c r="F643" t="str">
        <f t="shared" si="54"/>
        <v>J3-C38</v>
      </c>
      <c r="G643" t="str">
        <f>VLOOKUP(F643,RAW_c_TEB0187_REV01!A:B,2,0)</f>
        <v>FMC_CK2_BIDIR_N</v>
      </c>
      <c r="H643" t="str">
        <f t="shared" si="55"/>
        <v>FMC_CK2_BIDIR_N</v>
      </c>
      <c r="I643" t="str">
        <f t="shared" si="56"/>
        <v>--</v>
      </c>
      <c r="J643" t="str">
        <f t="shared" si="57"/>
        <v>--</v>
      </c>
      <c r="K643">
        <f>IFERROR(IF(J643="--",IF(G643=H643,VLOOKUP(G643,RAW_c_TEB0187_REV01!L:N,3,0),SUM(VLOOKUP(H643,RAW_c_TEB0187_REV01!L:N,3,0),VLOOKUP(G643,RAW_c_TEB0187_REV01!L:N,3,0))),"---"),"---")</f>
        <v>91.532499999999999</v>
      </c>
      <c r="L643" t="str">
        <f t="shared" si="58"/>
        <v>J3-C38</v>
      </c>
      <c r="M643" t="str">
        <f>IFERROR(IF(
COUNTIF(B2B!H:H,(IF(K643&lt;&gt;"---",IF(INDEX(RAW_c_TEB0187_REV01!B:D,MATCH(H643,RAW_c_TEB0187_REV01!B:B,0),3)=L643,INDEX(
RAW_c_TEB0187_REV01!B:D,MATCH(H643,INDEX(RAW_c_TEB0187_REV01!B:B,MATCH(H643,RAW_c_TEB0187_REV01!B:B,)+1):'RAW_c_TEB0187_REV01'!B11714,)+MATCH(H643,RAW_c_TEB0187_REV01!B:B,),3),INDEX(RAW_c_TEB0187_REV01!B:D,MATCH(H643,RAW_c_TEB0187_REV01!B:B,0),3)),"---")))=1,"---",IF(K643&lt;&gt;"---",IF(INDEX(RAW_c_TEB0187_REV01!B:D,MATCH(H643,RAW_c_TEB0187_REV01!B:B,0),3)=L643,INDEX(
RAW_c_TEB0187_REV01!B:D,MATCH(H643,INDEX(RAW_c_TEB0187_REV01!B:B,MATCH(H643,RAW_c_TEB0187_REV01!B:B,)+1):'RAW_c_TEB0187_REV01'!B11714,)+MATCH(H643,RAW_c_TEB0187_REV01!B:B,),3),INDEX(RAW_c_TEB0187_REV01!B:D,MATCH(H643,RAW_c_TEB0187_REV01!B:B,0),3)),"---")),"---")</f>
        <v>J15-K5</v>
      </c>
      <c r="N643" t="str">
        <f>IFERROR(IF(AND(B643="B2B",J643="--"),L643,IF(
COUNTIF(B2B!H:H,(IF(K643&lt;&gt;"---",IF(INDEX(RAW_c_TEB0187_REV01!B:D,MATCH(H643,RAW_c_TEB0187_REV01!B:B,0),3)=L643,INDEX(
RAW_c_TEB0187_REV01!B:D,MATCH(H643,INDEX(RAW_c_TEB0187_REV01!B:B,MATCH(H643,RAW_c_TEB0187_REV01!B:B,)+1):'RAW_c_TEB0187_REV01'!B11714,)+MATCH(H643,RAW_c_TEB0187_REV01!B:B,),3),INDEX(RAW_c_TEB0187_REV01!B:D,MATCH(H643,RAW_c_TEB0187_REV01!B:B,0),3)),"---")))=0,"---",IF(K643&lt;&gt;"---",IF(INDEX(RAW_c_TEB0187_REV01!B:D,MATCH(H643,RAW_c_TEB0187_REV01!B:B,0),3)=L643,INDEX(
RAW_c_TEB0187_REV01!B:D,MATCH(H643,INDEX(RAW_c_TEB0187_REV01!B:B,MATCH(H643,RAW_c_TEB0187_REV01!B:B,)+1):'RAW_c_TEB0187_REV01'!B11714,)+MATCH(H643,RAW_c_TEB0187_REV01!B:B,),3),INDEX(RAW_c_TEB0187_REV01!B:D,MATCH(H643,RAW_c_TEB0187_REV01!B:B,0),3)),"---"))),"---")</f>
        <v>J3-C38</v>
      </c>
      <c r="T643">
        <f>COUNTIF(RAW_c_TEB0187_REV01!B:B,G643)</f>
        <v>5</v>
      </c>
      <c r="U643" t="str">
        <f t="shared" si="59"/>
        <v>B2B-IO</v>
      </c>
    </row>
    <row r="644" spans="1:21" x14ac:dyDescent="0.25">
      <c r="A644" t="s">
        <v>6227</v>
      </c>
      <c r="B644" t="s">
        <v>39</v>
      </c>
      <c r="C644" t="s">
        <v>433</v>
      </c>
      <c r="D644" t="s">
        <v>411</v>
      </c>
      <c r="E644" t="s">
        <v>328</v>
      </c>
      <c r="F644" t="str">
        <f t="shared" si="54"/>
        <v>J3-C39</v>
      </c>
      <c r="G644" t="str">
        <f>VLOOKUP(F644,RAW_c_TEB0187_REV01!A:B,2,0)</f>
        <v>GND</v>
      </c>
      <c r="H644" t="str">
        <f t="shared" si="55"/>
        <v>GND</v>
      </c>
      <c r="I644" t="str">
        <f t="shared" si="56"/>
        <v>--</v>
      </c>
      <c r="J644" t="str">
        <f t="shared" si="57"/>
        <v>---</v>
      </c>
      <c r="K644" t="str">
        <f>IFERROR(IF(J644="--",IF(G644=H644,VLOOKUP(G644,RAW_c_TEB0187_REV01!L:N,3,0),SUM(VLOOKUP(H644,RAW_c_TEB0187_REV01!L:N,3,0),VLOOKUP(G644,RAW_c_TEB0187_REV01!L:N,3,0))),"---"),"---")</f>
        <v>---</v>
      </c>
      <c r="L644" t="str">
        <f t="shared" si="58"/>
        <v>J3-C39</v>
      </c>
      <c r="M644" t="str">
        <f>IFERROR(IF(
COUNTIF(B2B!H:H,(IF(K644&lt;&gt;"---",IF(INDEX(RAW_c_TEB0187_REV01!B:D,MATCH(H644,RAW_c_TEB0187_REV01!B:B,0),3)=L644,INDEX(
RAW_c_TEB0187_REV01!B:D,MATCH(H644,INDEX(RAW_c_TEB0187_REV01!B:B,MATCH(H644,RAW_c_TEB0187_REV01!B:B,)+1):'RAW_c_TEB0187_REV01'!B11715,)+MATCH(H644,RAW_c_TEB0187_REV01!B:B,),3),INDEX(RAW_c_TEB0187_REV01!B:D,MATCH(H644,RAW_c_TEB0187_REV01!B:B,0),3)),"---")))=1,"---",IF(K644&lt;&gt;"---",IF(INDEX(RAW_c_TEB0187_REV01!B:D,MATCH(H644,RAW_c_TEB0187_REV01!B:B,0),3)=L644,INDEX(
RAW_c_TEB0187_REV01!B:D,MATCH(H644,INDEX(RAW_c_TEB0187_REV01!B:B,MATCH(H644,RAW_c_TEB0187_REV01!B:B,)+1):'RAW_c_TEB0187_REV01'!B11715,)+MATCH(H644,RAW_c_TEB0187_REV01!B:B,),3),INDEX(RAW_c_TEB0187_REV01!B:D,MATCH(H644,RAW_c_TEB0187_REV01!B:B,0),3)),"---")),"---")</f>
        <v>---</v>
      </c>
      <c r="N644" t="str">
        <f>IFERROR(IF(AND(B644="B2B",J644="--"),L644,IF(
COUNTIF(B2B!H:H,(IF(K644&lt;&gt;"---",IF(INDEX(RAW_c_TEB0187_REV01!B:D,MATCH(H644,RAW_c_TEB0187_REV01!B:B,0),3)=L644,INDEX(
RAW_c_TEB0187_REV01!B:D,MATCH(H644,INDEX(RAW_c_TEB0187_REV01!B:B,MATCH(H644,RAW_c_TEB0187_REV01!B:B,)+1):'RAW_c_TEB0187_REV01'!B11715,)+MATCH(H644,RAW_c_TEB0187_REV01!B:B,),3),INDEX(RAW_c_TEB0187_REV01!B:D,MATCH(H644,RAW_c_TEB0187_REV01!B:B,0),3)),"---")))=0,"---",IF(K644&lt;&gt;"---",IF(INDEX(RAW_c_TEB0187_REV01!B:D,MATCH(H644,RAW_c_TEB0187_REV01!B:B,0),3)=L644,INDEX(
RAW_c_TEB0187_REV01!B:D,MATCH(H644,INDEX(RAW_c_TEB0187_REV01!B:B,MATCH(H644,RAW_c_TEB0187_REV01!B:B,)+1):'RAW_c_TEB0187_REV01'!B11715,)+MATCH(H644,RAW_c_TEB0187_REV01!B:B,),3),INDEX(RAW_c_TEB0187_REV01!B:D,MATCH(H644,RAW_c_TEB0187_REV01!B:B,0),3)),"---"))),"---")</f>
        <v>---</v>
      </c>
      <c r="T644">
        <f>COUNTIF(RAW_c_TEB0187_REV01!B:B,G644)</f>
        <v>1098</v>
      </c>
      <c r="U644" t="str">
        <f t="shared" si="59"/>
        <v>B2B-GND</v>
      </c>
    </row>
    <row r="645" spans="1:21" x14ac:dyDescent="0.25">
      <c r="A645" t="s">
        <v>6228</v>
      </c>
      <c r="B645" t="s">
        <v>39</v>
      </c>
      <c r="C645" t="s">
        <v>5619</v>
      </c>
      <c r="D645" t="s">
        <v>411</v>
      </c>
      <c r="E645" t="s">
        <v>329</v>
      </c>
      <c r="F645" t="str">
        <f t="shared" si="54"/>
        <v>J3-C40</v>
      </c>
      <c r="G645" t="str">
        <f>VLOOKUP(F645,RAW_c_TEB0187_REV01!A:B,2,0)</f>
        <v>LA00_P</v>
      </c>
      <c r="H645" t="str">
        <f t="shared" si="55"/>
        <v>LA00_P</v>
      </c>
      <c r="I645" t="str">
        <f t="shared" si="56"/>
        <v>--</v>
      </c>
      <c r="J645" t="str">
        <f t="shared" si="57"/>
        <v>--</v>
      </c>
      <c r="K645">
        <f>IFERROR(IF(J645="--",IF(G645=H645,VLOOKUP(G645,RAW_c_TEB0187_REV01!L:N,3,0),SUM(VLOOKUP(H645,RAW_c_TEB0187_REV01!L:N,3,0),VLOOKUP(G645,RAW_c_TEB0187_REV01!L:N,3,0))),"---"),"---")</f>
        <v>83.394599999999997</v>
      </c>
      <c r="L645" t="str">
        <f t="shared" si="58"/>
        <v>J3-C40</v>
      </c>
      <c r="M645" t="str">
        <f>IFERROR(IF(
COUNTIF(B2B!H:H,(IF(K645&lt;&gt;"---",IF(INDEX(RAW_c_TEB0187_REV01!B:D,MATCH(H645,RAW_c_TEB0187_REV01!B:B,0),3)=L645,INDEX(
RAW_c_TEB0187_REV01!B:D,MATCH(H645,INDEX(RAW_c_TEB0187_REV01!B:B,MATCH(H645,RAW_c_TEB0187_REV01!B:B,)+1):'RAW_c_TEB0187_REV01'!B11716,)+MATCH(H645,RAW_c_TEB0187_REV01!B:B,),3),INDEX(RAW_c_TEB0187_REV01!B:D,MATCH(H645,RAW_c_TEB0187_REV01!B:B,0),3)),"---")))=1,"---",IF(K645&lt;&gt;"---",IF(INDEX(RAW_c_TEB0187_REV01!B:D,MATCH(H645,RAW_c_TEB0187_REV01!B:B,0),3)=L645,INDEX(
RAW_c_TEB0187_REV01!B:D,MATCH(H645,INDEX(RAW_c_TEB0187_REV01!B:B,MATCH(H645,RAW_c_TEB0187_REV01!B:B,)+1):'RAW_c_TEB0187_REV01'!B11716,)+MATCH(H645,RAW_c_TEB0187_REV01!B:B,),3),INDEX(RAW_c_TEB0187_REV01!B:D,MATCH(H645,RAW_c_TEB0187_REV01!B:B,0),3)),"---")),"---")</f>
        <v>J15-G6</v>
      </c>
      <c r="N645" t="str">
        <f>IFERROR(IF(AND(B645="B2B",J645="--"),L645,IF(
COUNTIF(B2B!H:H,(IF(K645&lt;&gt;"---",IF(INDEX(RAW_c_TEB0187_REV01!B:D,MATCH(H645,RAW_c_TEB0187_REV01!B:B,0),3)=L645,INDEX(
RAW_c_TEB0187_REV01!B:D,MATCH(H645,INDEX(RAW_c_TEB0187_REV01!B:B,MATCH(H645,RAW_c_TEB0187_REV01!B:B,)+1):'RAW_c_TEB0187_REV01'!B11716,)+MATCH(H645,RAW_c_TEB0187_REV01!B:B,),3),INDEX(RAW_c_TEB0187_REV01!B:D,MATCH(H645,RAW_c_TEB0187_REV01!B:B,0),3)),"---")))=0,"---",IF(K645&lt;&gt;"---",IF(INDEX(RAW_c_TEB0187_REV01!B:D,MATCH(H645,RAW_c_TEB0187_REV01!B:B,0),3)=L645,INDEX(
RAW_c_TEB0187_REV01!B:D,MATCH(H645,INDEX(RAW_c_TEB0187_REV01!B:B,MATCH(H645,RAW_c_TEB0187_REV01!B:B,)+1):'RAW_c_TEB0187_REV01'!B11716,)+MATCH(H645,RAW_c_TEB0187_REV01!B:B,),3),INDEX(RAW_c_TEB0187_REV01!B:D,MATCH(H645,RAW_c_TEB0187_REV01!B:B,0),3)),"---"))),"---")</f>
        <v>J3-C40</v>
      </c>
      <c r="T645">
        <f>COUNTIF(RAW_c_TEB0187_REV01!B:B,G645)</f>
        <v>2</v>
      </c>
      <c r="U645" t="str">
        <f t="shared" si="59"/>
        <v>B2B-IO</v>
      </c>
    </row>
    <row r="646" spans="1:21" x14ac:dyDescent="0.25">
      <c r="A646" t="s">
        <v>6229</v>
      </c>
      <c r="B646" t="s">
        <v>39</v>
      </c>
      <c r="C646" t="s">
        <v>5619</v>
      </c>
      <c r="D646" t="s">
        <v>411</v>
      </c>
      <c r="E646" t="s">
        <v>330</v>
      </c>
      <c r="F646" t="str">
        <f t="shared" si="54"/>
        <v>J3-C41</v>
      </c>
      <c r="G646" t="str">
        <f>VLOOKUP(F646,RAW_c_TEB0187_REV01!A:B,2,0)</f>
        <v>LA00_N</v>
      </c>
      <c r="H646" t="str">
        <f t="shared" si="55"/>
        <v>LA00_N</v>
      </c>
      <c r="I646" t="str">
        <f t="shared" si="56"/>
        <v>--</v>
      </c>
      <c r="J646" t="str">
        <f t="shared" si="57"/>
        <v>--</v>
      </c>
      <c r="K646">
        <f>IFERROR(IF(J646="--",IF(G646=H646,VLOOKUP(G646,RAW_c_TEB0187_REV01!L:N,3,0),SUM(VLOOKUP(H646,RAW_c_TEB0187_REV01!L:N,3,0),VLOOKUP(G646,RAW_c_TEB0187_REV01!L:N,3,0))),"---"),"---")</f>
        <v>83.381799999999998</v>
      </c>
      <c r="L646" t="str">
        <f t="shared" si="58"/>
        <v>J3-C41</v>
      </c>
      <c r="M646" t="str">
        <f>IFERROR(IF(
COUNTIF(B2B!H:H,(IF(K646&lt;&gt;"---",IF(INDEX(RAW_c_TEB0187_REV01!B:D,MATCH(H646,RAW_c_TEB0187_REV01!B:B,0),3)=L646,INDEX(
RAW_c_TEB0187_REV01!B:D,MATCH(H646,INDEX(RAW_c_TEB0187_REV01!B:B,MATCH(H646,RAW_c_TEB0187_REV01!B:B,)+1):'RAW_c_TEB0187_REV01'!B11717,)+MATCH(H646,RAW_c_TEB0187_REV01!B:B,),3),INDEX(RAW_c_TEB0187_REV01!B:D,MATCH(H646,RAW_c_TEB0187_REV01!B:B,0),3)),"---")))=1,"---",IF(K646&lt;&gt;"---",IF(INDEX(RAW_c_TEB0187_REV01!B:D,MATCH(H646,RAW_c_TEB0187_REV01!B:B,0),3)=L646,INDEX(
RAW_c_TEB0187_REV01!B:D,MATCH(H646,INDEX(RAW_c_TEB0187_REV01!B:B,MATCH(H646,RAW_c_TEB0187_REV01!B:B,)+1):'RAW_c_TEB0187_REV01'!B11717,)+MATCH(H646,RAW_c_TEB0187_REV01!B:B,),3),INDEX(RAW_c_TEB0187_REV01!B:D,MATCH(H646,RAW_c_TEB0187_REV01!B:B,0),3)),"---")),"---")</f>
        <v>J15-G7</v>
      </c>
      <c r="N646" t="str">
        <f>IFERROR(IF(AND(B646="B2B",J646="--"),L646,IF(
COUNTIF(B2B!H:H,(IF(K646&lt;&gt;"---",IF(INDEX(RAW_c_TEB0187_REV01!B:D,MATCH(H646,RAW_c_TEB0187_REV01!B:B,0),3)=L646,INDEX(
RAW_c_TEB0187_REV01!B:D,MATCH(H646,INDEX(RAW_c_TEB0187_REV01!B:B,MATCH(H646,RAW_c_TEB0187_REV01!B:B,)+1):'RAW_c_TEB0187_REV01'!B11717,)+MATCH(H646,RAW_c_TEB0187_REV01!B:B,),3),INDEX(RAW_c_TEB0187_REV01!B:D,MATCH(H646,RAW_c_TEB0187_REV01!B:B,0),3)),"---")))=0,"---",IF(K646&lt;&gt;"---",IF(INDEX(RAW_c_TEB0187_REV01!B:D,MATCH(H646,RAW_c_TEB0187_REV01!B:B,0),3)=L646,INDEX(
RAW_c_TEB0187_REV01!B:D,MATCH(H646,INDEX(RAW_c_TEB0187_REV01!B:B,MATCH(H646,RAW_c_TEB0187_REV01!B:B,)+1):'RAW_c_TEB0187_REV01'!B11717,)+MATCH(H646,RAW_c_TEB0187_REV01!B:B,),3),INDEX(RAW_c_TEB0187_REV01!B:D,MATCH(H646,RAW_c_TEB0187_REV01!B:B,0),3)),"---"))),"---")</f>
        <v>J3-C41</v>
      </c>
      <c r="T646">
        <f>COUNTIF(RAW_c_TEB0187_REV01!B:B,G646)</f>
        <v>2</v>
      </c>
      <c r="U646" t="str">
        <f t="shared" si="59"/>
        <v>B2B-IO</v>
      </c>
    </row>
    <row r="647" spans="1:21" x14ac:dyDescent="0.25">
      <c r="A647" t="s">
        <v>6230</v>
      </c>
      <c r="B647" t="s">
        <v>39</v>
      </c>
      <c r="C647" t="s">
        <v>5619</v>
      </c>
      <c r="D647" t="s">
        <v>411</v>
      </c>
      <c r="E647" t="s">
        <v>331</v>
      </c>
      <c r="F647" t="str">
        <f t="shared" ref="F647:F710" si="60">$D647&amp;"-"&amp;$E647</f>
        <v>J3-C42</v>
      </c>
      <c r="G647" t="str">
        <f>VLOOKUP(F647,RAW_c_TEB0187_REV01!A:B,2,0)</f>
        <v>LA31_P</v>
      </c>
      <c r="H647" t="str">
        <f t="shared" ref="H647:H710" si="61">IF(IF(COUNTIF($Q$6:$S$150,G647)&gt;0,"---","--")="---",VLOOKUP(G647,$Q$6:$S$150,3,0),G647)</f>
        <v>LA31_P</v>
      </c>
      <c r="I647" t="str">
        <f t="shared" ref="I647:I710" si="62">IF(IF(COUNTIF($Q$6:$S$150,G647)&gt;0,"---","--")="---",VLOOKUP(G647,$Q$6:$S$150,2,0),"--")</f>
        <v>--</v>
      </c>
      <c r="J647" t="str">
        <f t="shared" ref="J647:J710" si="63">IF(COUNTIF($O$6:$O$100,G647)&gt;0,"---","--")</f>
        <v>--</v>
      </c>
      <c r="K647">
        <f>IFERROR(IF(J647="--",IF(G647=H647,VLOOKUP(G647,RAW_c_TEB0187_REV01!L:N,3,0),SUM(VLOOKUP(H647,RAW_c_TEB0187_REV01!L:N,3,0),VLOOKUP(G647,RAW_c_TEB0187_REV01!L:N,3,0))),"---"),"---")</f>
        <v>43.590899999999998</v>
      </c>
      <c r="L647" t="str">
        <f t="shared" ref="L647:L710" si="64">$D647&amp;"-"&amp;$E647</f>
        <v>J3-C42</v>
      </c>
      <c r="M647" t="str">
        <f>IFERROR(IF(
COUNTIF(B2B!H:H,(IF(K647&lt;&gt;"---",IF(INDEX(RAW_c_TEB0187_REV01!B:D,MATCH(H647,RAW_c_TEB0187_REV01!B:B,0),3)=L647,INDEX(
RAW_c_TEB0187_REV01!B:D,MATCH(H647,INDEX(RAW_c_TEB0187_REV01!B:B,MATCH(H647,RAW_c_TEB0187_REV01!B:B,)+1):'RAW_c_TEB0187_REV01'!B11718,)+MATCH(H647,RAW_c_TEB0187_REV01!B:B,),3),INDEX(RAW_c_TEB0187_REV01!B:D,MATCH(H647,RAW_c_TEB0187_REV01!B:B,0),3)),"---")))=1,"---",IF(K647&lt;&gt;"---",IF(INDEX(RAW_c_TEB0187_REV01!B:D,MATCH(H647,RAW_c_TEB0187_REV01!B:B,0),3)=L647,INDEX(
RAW_c_TEB0187_REV01!B:D,MATCH(H647,INDEX(RAW_c_TEB0187_REV01!B:B,MATCH(H647,RAW_c_TEB0187_REV01!B:B,)+1):'RAW_c_TEB0187_REV01'!B11718,)+MATCH(H647,RAW_c_TEB0187_REV01!B:B,),3),INDEX(RAW_c_TEB0187_REV01!B:D,MATCH(H647,RAW_c_TEB0187_REV01!B:B,0),3)),"---")),"---")</f>
        <v>J15-G33</v>
      </c>
      <c r="N647" t="str">
        <f>IFERROR(IF(AND(B647="B2B",J647="--"),L647,IF(
COUNTIF(B2B!H:H,(IF(K647&lt;&gt;"---",IF(INDEX(RAW_c_TEB0187_REV01!B:D,MATCH(H647,RAW_c_TEB0187_REV01!B:B,0),3)=L647,INDEX(
RAW_c_TEB0187_REV01!B:D,MATCH(H647,INDEX(RAW_c_TEB0187_REV01!B:B,MATCH(H647,RAW_c_TEB0187_REV01!B:B,)+1):'RAW_c_TEB0187_REV01'!B11718,)+MATCH(H647,RAW_c_TEB0187_REV01!B:B,),3),INDEX(RAW_c_TEB0187_REV01!B:D,MATCH(H647,RAW_c_TEB0187_REV01!B:B,0),3)),"---")))=0,"---",IF(K647&lt;&gt;"---",IF(INDEX(RAW_c_TEB0187_REV01!B:D,MATCH(H647,RAW_c_TEB0187_REV01!B:B,0),3)=L647,INDEX(
RAW_c_TEB0187_REV01!B:D,MATCH(H647,INDEX(RAW_c_TEB0187_REV01!B:B,MATCH(H647,RAW_c_TEB0187_REV01!B:B,)+1):'RAW_c_TEB0187_REV01'!B11718,)+MATCH(H647,RAW_c_TEB0187_REV01!B:B,),3),INDEX(RAW_c_TEB0187_REV01!B:D,MATCH(H647,RAW_c_TEB0187_REV01!B:B,0),3)),"---"))),"---")</f>
        <v>J3-C42</v>
      </c>
      <c r="T647">
        <f>COUNTIF(RAW_c_TEB0187_REV01!B:B,G647)</f>
        <v>2</v>
      </c>
      <c r="U647" t="str">
        <f t="shared" ref="U647:U710" si="65">$B647&amp;"-"&amp;$C647</f>
        <v>B2B-IO</v>
      </c>
    </row>
    <row r="648" spans="1:21" x14ac:dyDescent="0.25">
      <c r="A648" t="s">
        <v>6231</v>
      </c>
      <c r="B648" t="s">
        <v>39</v>
      </c>
      <c r="C648" t="s">
        <v>5619</v>
      </c>
      <c r="D648" t="s">
        <v>411</v>
      </c>
      <c r="E648" t="s">
        <v>332</v>
      </c>
      <c r="F648" t="str">
        <f t="shared" si="60"/>
        <v>J3-C43</v>
      </c>
      <c r="G648" t="str">
        <f>VLOOKUP(F648,RAW_c_TEB0187_REV01!A:B,2,0)</f>
        <v>LA31_N</v>
      </c>
      <c r="H648" t="str">
        <f t="shared" si="61"/>
        <v>LA31_N</v>
      </c>
      <c r="I648" t="str">
        <f t="shared" si="62"/>
        <v>--</v>
      </c>
      <c r="J648" t="str">
        <f t="shared" si="63"/>
        <v>--</v>
      </c>
      <c r="K648">
        <f>IFERROR(IF(J648="--",IF(G648=H648,VLOOKUP(G648,RAW_c_TEB0187_REV01!L:N,3,0),SUM(VLOOKUP(H648,RAW_c_TEB0187_REV01!L:N,3,0),VLOOKUP(G648,RAW_c_TEB0187_REV01!L:N,3,0))),"---"),"---")</f>
        <v>43.628</v>
      </c>
      <c r="L648" t="str">
        <f t="shared" si="64"/>
        <v>J3-C43</v>
      </c>
      <c r="M648" t="str">
        <f>IFERROR(IF(
COUNTIF(B2B!H:H,(IF(K648&lt;&gt;"---",IF(INDEX(RAW_c_TEB0187_REV01!B:D,MATCH(H648,RAW_c_TEB0187_REV01!B:B,0),3)=L648,INDEX(
RAW_c_TEB0187_REV01!B:D,MATCH(H648,INDEX(RAW_c_TEB0187_REV01!B:B,MATCH(H648,RAW_c_TEB0187_REV01!B:B,)+1):'RAW_c_TEB0187_REV01'!B11719,)+MATCH(H648,RAW_c_TEB0187_REV01!B:B,),3),INDEX(RAW_c_TEB0187_REV01!B:D,MATCH(H648,RAW_c_TEB0187_REV01!B:B,0),3)),"---")))=1,"---",IF(K648&lt;&gt;"---",IF(INDEX(RAW_c_TEB0187_REV01!B:D,MATCH(H648,RAW_c_TEB0187_REV01!B:B,0),3)=L648,INDEX(
RAW_c_TEB0187_REV01!B:D,MATCH(H648,INDEX(RAW_c_TEB0187_REV01!B:B,MATCH(H648,RAW_c_TEB0187_REV01!B:B,)+1):'RAW_c_TEB0187_REV01'!B11719,)+MATCH(H648,RAW_c_TEB0187_REV01!B:B,),3),INDEX(RAW_c_TEB0187_REV01!B:D,MATCH(H648,RAW_c_TEB0187_REV01!B:B,0),3)),"---")),"---")</f>
        <v>J15-G34</v>
      </c>
      <c r="N648" t="str">
        <f>IFERROR(IF(AND(B648="B2B",J648="--"),L648,IF(
COUNTIF(B2B!H:H,(IF(K648&lt;&gt;"---",IF(INDEX(RAW_c_TEB0187_REV01!B:D,MATCH(H648,RAW_c_TEB0187_REV01!B:B,0),3)=L648,INDEX(
RAW_c_TEB0187_REV01!B:D,MATCH(H648,INDEX(RAW_c_TEB0187_REV01!B:B,MATCH(H648,RAW_c_TEB0187_REV01!B:B,)+1):'RAW_c_TEB0187_REV01'!B11719,)+MATCH(H648,RAW_c_TEB0187_REV01!B:B,),3),INDEX(RAW_c_TEB0187_REV01!B:D,MATCH(H648,RAW_c_TEB0187_REV01!B:B,0),3)),"---")))=0,"---",IF(K648&lt;&gt;"---",IF(INDEX(RAW_c_TEB0187_REV01!B:D,MATCH(H648,RAW_c_TEB0187_REV01!B:B,0),3)=L648,INDEX(
RAW_c_TEB0187_REV01!B:D,MATCH(H648,INDEX(RAW_c_TEB0187_REV01!B:B,MATCH(H648,RAW_c_TEB0187_REV01!B:B,)+1):'RAW_c_TEB0187_REV01'!B11719,)+MATCH(H648,RAW_c_TEB0187_REV01!B:B,),3),INDEX(RAW_c_TEB0187_REV01!B:D,MATCH(H648,RAW_c_TEB0187_REV01!B:B,0),3)),"---"))),"---")</f>
        <v>J3-C43</v>
      </c>
      <c r="T648">
        <f>COUNTIF(RAW_c_TEB0187_REV01!B:B,G648)</f>
        <v>2</v>
      </c>
      <c r="U648" t="str">
        <f t="shared" si="65"/>
        <v>B2B-IO</v>
      </c>
    </row>
    <row r="649" spans="1:21" x14ac:dyDescent="0.25">
      <c r="A649" t="s">
        <v>6232</v>
      </c>
      <c r="B649" t="s">
        <v>39</v>
      </c>
      <c r="C649" t="s">
        <v>5619</v>
      </c>
      <c r="D649" t="s">
        <v>411</v>
      </c>
      <c r="E649" t="s">
        <v>333</v>
      </c>
      <c r="F649" t="str">
        <f t="shared" si="60"/>
        <v>J3-C44</v>
      </c>
      <c r="G649" t="str">
        <f>VLOOKUP(F649,RAW_c_TEB0187_REV01!A:B,2,0)</f>
        <v>HA01_P</v>
      </c>
      <c r="H649" t="str">
        <f t="shared" si="61"/>
        <v>HA01_P</v>
      </c>
      <c r="I649" t="str">
        <f t="shared" si="62"/>
        <v>--</v>
      </c>
      <c r="J649" t="str">
        <f t="shared" si="63"/>
        <v>--</v>
      </c>
      <c r="K649">
        <f>IFERROR(IF(J649="--",IF(G649=H649,VLOOKUP(G649,RAW_c_TEB0187_REV01!L:N,3,0),SUM(VLOOKUP(H649,RAW_c_TEB0187_REV01!L:N,3,0),VLOOKUP(G649,RAW_c_TEB0187_REV01!L:N,3,0))),"---"),"---")</f>
        <v>87.055300000000003</v>
      </c>
      <c r="L649" t="str">
        <f t="shared" si="64"/>
        <v>J3-C44</v>
      </c>
      <c r="M649" t="str">
        <f>IFERROR(IF(
COUNTIF(B2B!H:H,(IF(K649&lt;&gt;"---",IF(INDEX(RAW_c_TEB0187_REV01!B:D,MATCH(H649,RAW_c_TEB0187_REV01!B:B,0),3)=L649,INDEX(
RAW_c_TEB0187_REV01!B:D,MATCH(H649,INDEX(RAW_c_TEB0187_REV01!B:B,MATCH(H649,RAW_c_TEB0187_REV01!B:B,)+1):'RAW_c_TEB0187_REV01'!B11720,)+MATCH(H649,RAW_c_TEB0187_REV01!B:B,),3),INDEX(RAW_c_TEB0187_REV01!B:D,MATCH(H649,RAW_c_TEB0187_REV01!B:B,0),3)),"---")))=1,"---",IF(K649&lt;&gt;"---",IF(INDEX(RAW_c_TEB0187_REV01!B:D,MATCH(H649,RAW_c_TEB0187_REV01!B:B,0),3)=L649,INDEX(
RAW_c_TEB0187_REV01!B:D,MATCH(H649,INDEX(RAW_c_TEB0187_REV01!B:B,MATCH(H649,RAW_c_TEB0187_REV01!B:B,)+1):'RAW_c_TEB0187_REV01'!B11720,)+MATCH(H649,RAW_c_TEB0187_REV01!B:B,),3),INDEX(RAW_c_TEB0187_REV01!B:D,MATCH(H649,RAW_c_TEB0187_REV01!B:B,0),3)),"---")),"---")</f>
        <v>J15-E2</v>
      </c>
      <c r="N649" t="str">
        <f>IFERROR(IF(AND(B649="B2B",J649="--"),L649,IF(
COUNTIF(B2B!H:H,(IF(K649&lt;&gt;"---",IF(INDEX(RAW_c_TEB0187_REV01!B:D,MATCH(H649,RAW_c_TEB0187_REV01!B:B,0),3)=L649,INDEX(
RAW_c_TEB0187_REV01!B:D,MATCH(H649,INDEX(RAW_c_TEB0187_REV01!B:B,MATCH(H649,RAW_c_TEB0187_REV01!B:B,)+1):'RAW_c_TEB0187_REV01'!B11720,)+MATCH(H649,RAW_c_TEB0187_REV01!B:B,),3),INDEX(RAW_c_TEB0187_REV01!B:D,MATCH(H649,RAW_c_TEB0187_REV01!B:B,0),3)),"---")))=0,"---",IF(K649&lt;&gt;"---",IF(INDEX(RAW_c_TEB0187_REV01!B:D,MATCH(H649,RAW_c_TEB0187_REV01!B:B,0),3)=L649,INDEX(
RAW_c_TEB0187_REV01!B:D,MATCH(H649,INDEX(RAW_c_TEB0187_REV01!B:B,MATCH(H649,RAW_c_TEB0187_REV01!B:B,)+1):'RAW_c_TEB0187_REV01'!B11720,)+MATCH(H649,RAW_c_TEB0187_REV01!B:B,),3),INDEX(RAW_c_TEB0187_REV01!B:D,MATCH(H649,RAW_c_TEB0187_REV01!B:B,0),3)),"---"))),"---")</f>
        <v>J3-C44</v>
      </c>
      <c r="T649">
        <f>COUNTIF(RAW_c_TEB0187_REV01!B:B,G649)</f>
        <v>2</v>
      </c>
      <c r="U649" t="str">
        <f t="shared" si="65"/>
        <v>B2B-IO</v>
      </c>
    </row>
    <row r="650" spans="1:21" x14ac:dyDescent="0.25">
      <c r="A650" t="s">
        <v>6233</v>
      </c>
      <c r="B650" t="s">
        <v>39</v>
      </c>
      <c r="C650" t="s">
        <v>5619</v>
      </c>
      <c r="D650" t="s">
        <v>411</v>
      </c>
      <c r="E650" t="s">
        <v>334</v>
      </c>
      <c r="F650" t="str">
        <f t="shared" si="60"/>
        <v>J3-C45</v>
      </c>
      <c r="G650" t="str">
        <f>VLOOKUP(F650,RAW_c_TEB0187_REV01!A:B,2,0)</f>
        <v>HA01_N</v>
      </c>
      <c r="H650" t="str">
        <f t="shared" si="61"/>
        <v>HA01_N</v>
      </c>
      <c r="I650" t="str">
        <f t="shared" si="62"/>
        <v>--</v>
      </c>
      <c r="J650" t="str">
        <f t="shared" si="63"/>
        <v>--</v>
      </c>
      <c r="K650">
        <f>IFERROR(IF(J650="--",IF(G650=H650,VLOOKUP(G650,RAW_c_TEB0187_REV01!L:N,3,0),SUM(VLOOKUP(H650,RAW_c_TEB0187_REV01!L:N,3,0),VLOOKUP(G650,RAW_c_TEB0187_REV01!L:N,3,0))),"---"),"---")</f>
        <v>87.164100000000005</v>
      </c>
      <c r="L650" t="str">
        <f t="shared" si="64"/>
        <v>J3-C45</v>
      </c>
      <c r="M650" t="str">
        <f>IFERROR(IF(
COUNTIF(B2B!H:H,(IF(K650&lt;&gt;"---",IF(INDEX(RAW_c_TEB0187_REV01!B:D,MATCH(H650,RAW_c_TEB0187_REV01!B:B,0),3)=L650,INDEX(
RAW_c_TEB0187_REV01!B:D,MATCH(H650,INDEX(RAW_c_TEB0187_REV01!B:B,MATCH(H650,RAW_c_TEB0187_REV01!B:B,)+1):'RAW_c_TEB0187_REV01'!B11721,)+MATCH(H650,RAW_c_TEB0187_REV01!B:B,),3),INDEX(RAW_c_TEB0187_REV01!B:D,MATCH(H650,RAW_c_TEB0187_REV01!B:B,0),3)),"---")))=1,"---",IF(K650&lt;&gt;"---",IF(INDEX(RAW_c_TEB0187_REV01!B:D,MATCH(H650,RAW_c_TEB0187_REV01!B:B,0),3)=L650,INDEX(
RAW_c_TEB0187_REV01!B:D,MATCH(H650,INDEX(RAW_c_TEB0187_REV01!B:B,MATCH(H650,RAW_c_TEB0187_REV01!B:B,)+1):'RAW_c_TEB0187_REV01'!B11721,)+MATCH(H650,RAW_c_TEB0187_REV01!B:B,),3),INDEX(RAW_c_TEB0187_REV01!B:D,MATCH(H650,RAW_c_TEB0187_REV01!B:B,0),3)),"---")),"---")</f>
        <v>J15-E3</v>
      </c>
      <c r="N650" t="str">
        <f>IFERROR(IF(AND(B650="B2B",J650="--"),L650,IF(
COUNTIF(B2B!H:H,(IF(K650&lt;&gt;"---",IF(INDEX(RAW_c_TEB0187_REV01!B:D,MATCH(H650,RAW_c_TEB0187_REV01!B:B,0),3)=L650,INDEX(
RAW_c_TEB0187_REV01!B:D,MATCH(H650,INDEX(RAW_c_TEB0187_REV01!B:B,MATCH(H650,RAW_c_TEB0187_REV01!B:B,)+1):'RAW_c_TEB0187_REV01'!B11721,)+MATCH(H650,RAW_c_TEB0187_REV01!B:B,),3),INDEX(RAW_c_TEB0187_REV01!B:D,MATCH(H650,RAW_c_TEB0187_REV01!B:B,0),3)),"---")))=0,"---",IF(K650&lt;&gt;"---",IF(INDEX(RAW_c_TEB0187_REV01!B:D,MATCH(H650,RAW_c_TEB0187_REV01!B:B,0),3)=L650,INDEX(
RAW_c_TEB0187_REV01!B:D,MATCH(H650,INDEX(RAW_c_TEB0187_REV01!B:B,MATCH(H650,RAW_c_TEB0187_REV01!B:B,)+1):'RAW_c_TEB0187_REV01'!B11721,)+MATCH(H650,RAW_c_TEB0187_REV01!B:B,),3),INDEX(RAW_c_TEB0187_REV01!B:D,MATCH(H650,RAW_c_TEB0187_REV01!B:B,0),3)),"---"))),"---")</f>
        <v>J3-C45</v>
      </c>
      <c r="T650">
        <f>COUNTIF(RAW_c_TEB0187_REV01!B:B,G650)</f>
        <v>2</v>
      </c>
      <c r="U650" t="str">
        <f t="shared" si="65"/>
        <v>B2B-IO</v>
      </c>
    </row>
    <row r="651" spans="1:21" x14ac:dyDescent="0.25">
      <c r="A651" t="s">
        <v>6234</v>
      </c>
      <c r="B651" t="s">
        <v>39</v>
      </c>
      <c r="C651" t="s">
        <v>433</v>
      </c>
      <c r="D651" t="s">
        <v>411</v>
      </c>
      <c r="E651" t="s">
        <v>335</v>
      </c>
      <c r="F651" t="str">
        <f t="shared" si="60"/>
        <v>J3-C46</v>
      </c>
      <c r="G651" t="str">
        <f>VLOOKUP(F651,RAW_c_TEB0187_REV01!A:B,2,0)</f>
        <v>GND</v>
      </c>
      <c r="H651" t="str">
        <f t="shared" si="61"/>
        <v>GND</v>
      </c>
      <c r="I651" t="str">
        <f t="shared" si="62"/>
        <v>--</v>
      </c>
      <c r="J651" t="str">
        <f t="shared" si="63"/>
        <v>---</v>
      </c>
      <c r="K651" t="str">
        <f>IFERROR(IF(J651="--",IF(G651=H651,VLOOKUP(G651,RAW_c_TEB0187_REV01!L:N,3,0),SUM(VLOOKUP(H651,RAW_c_TEB0187_REV01!L:N,3,0),VLOOKUP(G651,RAW_c_TEB0187_REV01!L:N,3,0))),"---"),"---")</f>
        <v>---</v>
      </c>
      <c r="L651" t="str">
        <f t="shared" si="64"/>
        <v>J3-C46</v>
      </c>
      <c r="M651" t="str">
        <f>IFERROR(IF(
COUNTIF(B2B!H:H,(IF(K651&lt;&gt;"---",IF(INDEX(RAW_c_TEB0187_REV01!B:D,MATCH(H651,RAW_c_TEB0187_REV01!B:B,0),3)=L651,INDEX(
RAW_c_TEB0187_REV01!B:D,MATCH(H651,INDEX(RAW_c_TEB0187_REV01!B:B,MATCH(H651,RAW_c_TEB0187_REV01!B:B,)+1):'RAW_c_TEB0187_REV01'!B11722,)+MATCH(H651,RAW_c_TEB0187_REV01!B:B,),3),INDEX(RAW_c_TEB0187_REV01!B:D,MATCH(H651,RAW_c_TEB0187_REV01!B:B,0),3)),"---")))=1,"---",IF(K651&lt;&gt;"---",IF(INDEX(RAW_c_TEB0187_REV01!B:D,MATCH(H651,RAW_c_TEB0187_REV01!B:B,0),3)=L651,INDEX(
RAW_c_TEB0187_REV01!B:D,MATCH(H651,INDEX(RAW_c_TEB0187_REV01!B:B,MATCH(H651,RAW_c_TEB0187_REV01!B:B,)+1):'RAW_c_TEB0187_REV01'!B11722,)+MATCH(H651,RAW_c_TEB0187_REV01!B:B,),3),INDEX(RAW_c_TEB0187_REV01!B:D,MATCH(H651,RAW_c_TEB0187_REV01!B:B,0),3)),"---")),"---")</f>
        <v>---</v>
      </c>
      <c r="N651" t="str">
        <f>IFERROR(IF(AND(B651="B2B",J651="--"),L651,IF(
COUNTIF(B2B!H:H,(IF(K651&lt;&gt;"---",IF(INDEX(RAW_c_TEB0187_REV01!B:D,MATCH(H651,RAW_c_TEB0187_REV01!B:B,0),3)=L651,INDEX(
RAW_c_TEB0187_REV01!B:D,MATCH(H651,INDEX(RAW_c_TEB0187_REV01!B:B,MATCH(H651,RAW_c_TEB0187_REV01!B:B,)+1):'RAW_c_TEB0187_REV01'!B11722,)+MATCH(H651,RAW_c_TEB0187_REV01!B:B,),3),INDEX(RAW_c_TEB0187_REV01!B:D,MATCH(H651,RAW_c_TEB0187_REV01!B:B,0),3)),"---")))=0,"---",IF(K651&lt;&gt;"---",IF(INDEX(RAW_c_TEB0187_REV01!B:D,MATCH(H651,RAW_c_TEB0187_REV01!B:B,0),3)=L651,INDEX(
RAW_c_TEB0187_REV01!B:D,MATCH(H651,INDEX(RAW_c_TEB0187_REV01!B:B,MATCH(H651,RAW_c_TEB0187_REV01!B:B,)+1):'RAW_c_TEB0187_REV01'!B11722,)+MATCH(H651,RAW_c_TEB0187_REV01!B:B,),3),INDEX(RAW_c_TEB0187_REV01!B:D,MATCH(H651,RAW_c_TEB0187_REV01!B:B,0),3)),"---"))),"---")</f>
        <v>---</v>
      </c>
      <c r="T651">
        <f>COUNTIF(RAW_c_TEB0187_REV01!B:B,G651)</f>
        <v>1098</v>
      </c>
      <c r="U651" t="str">
        <f t="shared" si="65"/>
        <v>B2B-GND</v>
      </c>
    </row>
    <row r="652" spans="1:21" x14ac:dyDescent="0.25">
      <c r="A652" t="s">
        <v>6235</v>
      </c>
      <c r="B652" t="s">
        <v>39</v>
      </c>
      <c r="C652" t="s">
        <v>5619</v>
      </c>
      <c r="D652" t="s">
        <v>411</v>
      </c>
      <c r="E652" t="s">
        <v>336</v>
      </c>
      <c r="F652" t="str">
        <f t="shared" si="60"/>
        <v>J3-C47</v>
      </c>
      <c r="G652" t="str">
        <f>VLOOKUP(F652,RAW_c_TEB0187_REV01!A:B,2,0)</f>
        <v>FMC_CLK1_M2C_P</v>
      </c>
      <c r="H652" t="str">
        <f t="shared" si="61"/>
        <v>FMC_CK1_M2C_P</v>
      </c>
      <c r="I652" t="str">
        <f t="shared" si="62"/>
        <v>C614</v>
      </c>
      <c r="J652" t="str">
        <f t="shared" si="63"/>
        <v>--</v>
      </c>
      <c r="K652">
        <f>IFERROR(IF(J652="--",IF(G652=H652,VLOOKUP(G652,RAW_c_TEB0187_REV01!L:N,3,0),SUM(VLOOKUP(H652,RAW_c_TEB0187_REV01!L:N,3,0),VLOOKUP(G652,RAW_c_TEB0187_REV01!L:N,3,0))),"---"),"---")</f>
        <v>93.325400000000002</v>
      </c>
      <c r="L652" t="str">
        <f t="shared" si="64"/>
        <v>J3-C47</v>
      </c>
      <c r="M652" t="str">
        <f>IFERROR(IF(
COUNTIF(B2B!H:H,(IF(K652&lt;&gt;"---",IF(INDEX(RAW_c_TEB0187_REV01!B:D,MATCH(H652,RAW_c_TEB0187_REV01!B:B,0),3)=L652,INDEX(
RAW_c_TEB0187_REV01!B:D,MATCH(H652,INDEX(RAW_c_TEB0187_REV01!B:B,MATCH(H652,RAW_c_TEB0187_REV01!B:B,)+1):'RAW_c_TEB0187_REV01'!B11723,)+MATCH(H652,RAW_c_TEB0187_REV01!B:B,),3),INDEX(RAW_c_TEB0187_REV01!B:D,MATCH(H652,RAW_c_TEB0187_REV01!B:B,0),3)),"---")))=1,"---",IF(K652&lt;&gt;"---",IF(INDEX(RAW_c_TEB0187_REV01!B:D,MATCH(H652,RAW_c_TEB0187_REV01!B:B,0),3)=L652,INDEX(
RAW_c_TEB0187_REV01!B:D,MATCH(H652,INDEX(RAW_c_TEB0187_REV01!B:B,MATCH(H652,RAW_c_TEB0187_REV01!B:B,)+1):'RAW_c_TEB0187_REV01'!B11723,)+MATCH(H652,RAW_c_TEB0187_REV01!B:B,),3),INDEX(RAW_c_TEB0187_REV01!B:D,MATCH(H652,RAW_c_TEB0187_REV01!B:B,0),3)),"---")),"---")</f>
        <v>J15-G2</v>
      </c>
      <c r="N652" t="str">
        <f>IFERROR(IF(AND(B652="B2B",J652="--"),L652,IF(
COUNTIF(B2B!H:H,(IF(K652&lt;&gt;"---",IF(INDEX(RAW_c_TEB0187_REV01!B:D,MATCH(H652,RAW_c_TEB0187_REV01!B:B,0),3)=L652,INDEX(
RAW_c_TEB0187_REV01!B:D,MATCH(H652,INDEX(RAW_c_TEB0187_REV01!B:B,MATCH(H652,RAW_c_TEB0187_REV01!B:B,)+1):'RAW_c_TEB0187_REV01'!B11723,)+MATCH(H652,RAW_c_TEB0187_REV01!B:B,),3),INDEX(RAW_c_TEB0187_REV01!B:D,MATCH(H652,RAW_c_TEB0187_REV01!B:B,0),3)),"---")))=0,"---",IF(K652&lt;&gt;"---",IF(INDEX(RAW_c_TEB0187_REV01!B:D,MATCH(H652,RAW_c_TEB0187_REV01!B:B,0),3)=L652,INDEX(
RAW_c_TEB0187_REV01!B:D,MATCH(H652,INDEX(RAW_c_TEB0187_REV01!B:B,MATCH(H652,RAW_c_TEB0187_REV01!B:B,)+1):'RAW_c_TEB0187_REV01'!B11723,)+MATCH(H652,RAW_c_TEB0187_REV01!B:B,),3),INDEX(RAW_c_TEB0187_REV01!B:D,MATCH(H652,RAW_c_TEB0187_REV01!B:B,0),3)),"---"))),"---")</f>
        <v>J3-C47</v>
      </c>
      <c r="T652">
        <f>COUNTIF(RAW_c_TEB0187_REV01!B:B,G652)</f>
        <v>5</v>
      </c>
      <c r="U652" t="str">
        <f t="shared" si="65"/>
        <v>B2B-IO</v>
      </c>
    </row>
    <row r="653" spans="1:21" x14ac:dyDescent="0.25">
      <c r="A653" t="s">
        <v>6236</v>
      </c>
      <c r="B653" t="s">
        <v>39</v>
      </c>
      <c r="C653" t="s">
        <v>5619</v>
      </c>
      <c r="D653" t="s">
        <v>411</v>
      </c>
      <c r="E653" t="s">
        <v>337</v>
      </c>
      <c r="F653" t="str">
        <f t="shared" si="60"/>
        <v>J3-C48</v>
      </c>
      <c r="G653" t="str">
        <f>VLOOKUP(F653,RAW_c_TEB0187_REV01!A:B,2,0)</f>
        <v>FMC_CLK1_M2C_N</v>
      </c>
      <c r="H653" t="str">
        <f t="shared" si="61"/>
        <v>FMC_CK1_M2C_N</v>
      </c>
      <c r="I653" t="str">
        <f t="shared" si="62"/>
        <v>C615</v>
      </c>
      <c r="J653" t="str">
        <f t="shared" si="63"/>
        <v>--</v>
      </c>
      <c r="K653">
        <f>IFERROR(IF(J653="--",IF(G653=H653,VLOOKUP(G653,RAW_c_TEB0187_REV01!L:N,3,0),SUM(VLOOKUP(H653,RAW_c_TEB0187_REV01!L:N,3,0),VLOOKUP(G653,RAW_c_TEB0187_REV01!L:N,3,0))),"---"),"---")</f>
        <v>93.365300000000005</v>
      </c>
      <c r="L653" t="str">
        <f t="shared" si="64"/>
        <v>J3-C48</v>
      </c>
      <c r="M653" t="str">
        <f>IFERROR(IF(
COUNTIF(B2B!H:H,(IF(K653&lt;&gt;"---",IF(INDEX(RAW_c_TEB0187_REV01!B:D,MATCH(H653,RAW_c_TEB0187_REV01!B:B,0),3)=L653,INDEX(
RAW_c_TEB0187_REV01!B:D,MATCH(H653,INDEX(RAW_c_TEB0187_REV01!B:B,MATCH(H653,RAW_c_TEB0187_REV01!B:B,)+1):'RAW_c_TEB0187_REV01'!B11724,)+MATCH(H653,RAW_c_TEB0187_REV01!B:B,),3),INDEX(RAW_c_TEB0187_REV01!B:D,MATCH(H653,RAW_c_TEB0187_REV01!B:B,0),3)),"---")))=1,"---",IF(K653&lt;&gt;"---",IF(INDEX(RAW_c_TEB0187_REV01!B:D,MATCH(H653,RAW_c_TEB0187_REV01!B:B,0),3)=L653,INDEX(
RAW_c_TEB0187_REV01!B:D,MATCH(H653,INDEX(RAW_c_TEB0187_REV01!B:B,MATCH(H653,RAW_c_TEB0187_REV01!B:B,)+1):'RAW_c_TEB0187_REV01'!B11724,)+MATCH(H653,RAW_c_TEB0187_REV01!B:B,),3),INDEX(RAW_c_TEB0187_REV01!B:D,MATCH(H653,RAW_c_TEB0187_REV01!B:B,0),3)),"---")),"---")</f>
        <v>J15-G3</v>
      </c>
      <c r="N653" t="str">
        <f>IFERROR(IF(AND(B653="B2B",J653="--"),L653,IF(
COUNTIF(B2B!H:H,(IF(K653&lt;&gt;"---",IF(INDEX(RAW_c_TEB0187_REV01!B:D,MATCH(H653,RAW_c_TEB0187_REV01!B:B,0),3)=L653,INDEX(
RAW_c_TEB0187_REV01!B:D,MATCH(H653,INDEX(RAW_c_TEB0187_REV01!B:B,MATCH(H653,RAW_c_TEB0187_REV01!B:B,)+1):'RAW_c_TEB0187_REV01'!B11724,)+MATCH(H653,RAW_c_TEB0187_REV01!B:B,),3),INDEX(RAW_c_TEB0187_REV01!B:D,MATCH(H653,RAW_c_TEB0187_REV01!B:B,0),3)),"---")))=0,"---",IF(K653&lt;&gt;"---",IF(INDEX(RAW_c_TEB0187_REV01!B:D,MATCH(H653,RAW_c_TEB0187_REV01!B:B,0),3)=L653,INDEX(
RAW_c_TEB0187_REV01!B:D,MATCH(H653,INDEX(RAW_c_TEB0187_REV01!B:B,MATCH(H653,RAW_c_TEB0187_REV01!B:B,)+1):'RAW_c_TEB0187_REV01'!B11724,)+MATCH(H653,RAW_c_TEB0187_REV01!B:B,),3),INDEX(RAW_c_TEB0187_REV01!B:D,MATCH(H653,RAW_c_TEB0187_REV01!B:B,0),3)),"---"))),"---")</f>
        <v>J3-C48</v>
      </c>
      <c r="T653">
        <f>COUNTIF(RAW_c_TEB0187_REV01!B:B,G653)</f>
        <v>5</v>
      </c>
      <c r="U653" t="str">
        <f t="shared" si="65"/>
        <v>B2B-IO</v>
      </c>
    </row>
    <row r="654" spans="1:21" x14ac:dyDescent="0.25">
      <c r="A654" t="s">
        <v>6237</v>
      </c>
      <c r="B654" t="s">
        <v>39</v>
      </c>
      <c r="C654" t="s">
        <v>5619</v>
      </c>
      <c r="D654" t="s">
        <v>411</v>
      </c>
      <c r="E654" t="s">
        <v>338</v>
      </c>
      <c r="F654" t="str">
        <f t="shared" si="60"/>
        <v>J3-C49</v>
      </c>
      <c r="G654" t="str">
        <f>VLOOKUP(F654,RAW_c_TEB0187_REV01!A:B,2,0)</f>
        <v>LA25_P</v>
      </c>
      <c r="H654" t="str">
        <f t="shared" si="61"/>
        <v>LA25_P</v>
      </c>
      <c r="I654" t="str">
        <f t="shared" si="62"/>
        <v>--</v>
      </c>
      <c r="J654" t="str">
        <f t="shared" si="63"/>
        <v>--</v>
      </c>
      <c r="K654">
        <f>IFERROR(IF(J654="--",IF(G654=H654,VLOOKUP(G654,RAW_c_TEB0187_REV01!L:N,3,0),SUM(VLOOKUP(H654,RAW_c_TEB0187_REV01!L:N,3,0),VLOOKUP(G654,RAW_c_TEB0187_REV01!L:N,3,0))),"---"),"---")</f>
        <v>46.578699999999998</v>
      </c>
      <c r="L654" t="str">
        <f t="shared" si="64"/>
        <v>J3-C49</v>
      </c>
      <c r="M654" t="str">
        <f>IFERROR(IF(
COUNTIF(B2B!H:H,(IF(K654&lt;&gt;"---",IF(INDEX(RAW_c_TEB0187_REV01!B:D,MATCH(H654,RAW_c_TEB0187_REV01!B:B,0),3)=L654,INDEX(
RAW_c_TEB0187_REV01!B:D,MATCH(H654,INDEX(RAW_c_TEB0187_REV01!B:B,MATCH(H654,RAW_c_TEB0187_REV01!B:B,)+1):'RAW_c_TEB0187_REV01'!B11725,)+MATCH(H654,RAW_c_TEB0187_REV01!B:B,),3),INDEX(RAW_c_TEB0187_REV01!B:D,MATCH(H654,RAW_c_TEB0187_REV01!B:B,0),3)),"---")))=1,"---",IF(K654&lt;&gt;"---",IF(INDEX(RAW_c_TEB0187_REV01!B:D,MATCH(H654,RAW_c_TEB0187_REV01!B:B,0),3)=L654,INDEX(
RAW_c_TEB0187_REV01!B:D,MATCH(H654,INDEX(RAW_c_TEB0187_REV01!B:B,MATCH(H654,RAW_c_TEB0187_REV01!B:B,)+1):'RAW_c_TEB0187_REV01'!B11725,)+MATCH(H654,RAW_c_TEB0187_REV01!B:B,),3),INDEX(RAW_c_TEB0187_REV01!B:D,MATCH(H654,RAW_c_TEB0187_REV01!B:B,0),3)),"---")),"---")</f>
        <v>J15-G27</v>
      </c>
      <c r="N654" t="str">
        <f>IFERROR(IF(AND(B654="B2B",J654="--"),L654,IF(
COUNTIF(B2B!H:H,(IF(K654&lt;&gt;"---",IF(INDEX(RAW_c_TEB0187_REV01!B:D,MATCH(H654,RAW_c_TEB0187_REV01!B:B,0),3)=L654,INDEX(
RAW_c_TEB0187_REV01!B:D,MATCH(H654,INDEX(RAW_c_TEB0187_REV01!B:B,MATCH(H654,RAW_c_TEB0187_REV01!B:B,)+1):'RAW_c_TEB0187_REV01'!B11725,)+MATCH(H654,RAW_c_TEB0187_REV01!B:B,),3),INDEX(RAW_c_TEB0187_REV01!B:D,MATCH(H654,RAW_c_TEB0187_REV01!B:B,0),3)),"---")))=0,"---",IF(K654&lt;&gt;"---",IF(INDEX(RAW_c_TEB0187_REV01!B:D,MATCH(H654,RAW_c_TEB0187_REV01!B:B,0),3)=L654,INDEX(
RAW_c_TEB0187_REV01!B:D,MATCH(H654,INDEX(RAW_c_TEB0187_REV01!B:B,MATCH(H654,RAW_c_TEB0187_REV01!B:B,)+1):'RAW_c_TEB0187_REV01'!B11725,)+MATCH(H654,RAW_c_TEB0187_REV01!B:B,),3),INDEX(RAW_c_TEB0187_REV01!B:D,MATCH(H654,RAW_c_TEB0187_REV01!B:B,0),3)),"---"))),"---")</f>
        <v>J3-C49</v>
      </c>
      <c r="T654">
        <f>COUNTIF(RAW_c_TEB0187_REV01!B:B,G654)</f>
        <v>2</v>
      </c>
      <c r="U654" t="str">
        <f t="shared" si="65"/>
        <v>B2B-IO</v>
      </c>
    </row>
    <row r="655" spans="1:21" x14ac:dyDescent="0.25">
      <c r="A655" t="s">
        <v>6238</v>
      </c>
      <c r="B655" t="s">
        <v>39</v>
      </c>
      <c r="C655" t="s">
        <v>5619</v>
      </c>
      <c r="D655" t="s">
        <v>411</v>
      </c>
      <c r="E655" t="s">
        <v>339</v>
      </c>
      <c r="F655" t="str">
        <f t="shared" si="60"/>
        <v>J3-C50</v>
      </c>
      <c r="G655" t="str">
        <f>VLOOKUP(F655,RAW_c_TEB0187_REV01!A:B,2,0)</f>
        <v>LA25_N</v>
      </c>
      <c r="H655" t="str">
        <f t="shared" si="61"/>
        <v>LA25_N</v>
      </c>
      <c r="I655" t="str">
        <f t="shared" si="62"/>
        <v>--</v>
      </c>
      <c r="J655" t="str">
        <f t="shared" si="63"/>
        <v>--</v>
      </c>
      <c r="K655">
        <f>IFERROR(IF(J655="--",IF(G655=H655,VLOOKUP(G655,RAW_c_TEB0187_REV01!L:N,3,0),SUM(VLOOKUP(H655,RAW_c_TEB0187_REV01!L:N,3,0),VLOOKUP(G655,RAW_c_TEB0187_REV01!L:N,3,0))),"---"),"---")</f>
        <v>46.6736</v>
      </c>
      <c r="L655" t="str">
        <f t="shared" si="64"/>
        <v>J3-C50</v>
      </c>
      <c r="M655" t="str">
        <f>IFERROR(IF(
COUNTIF(B2B!H:H,(IF(K655&lt;&gt;"---",IF(INDEX(RAW_c_TEB0187_REV01!B:D,MATCH(H655,RAW_c_TEB0187_REV01!B:B,0),3)=L655,INDEX(
RAW_c_TEB0187_REV01!B:D,MATCH(H655,INDEX(RAW_c_TEB0187_REV01!B:B,MATCH(H655,RAW_c_TEB0187_REV01!B:B,)+1):'RAW_c_TEB0187_REV01'!B11726,)+MATCH(H655,RAW_c_TEB0187_REV01!B:B,),3),INDEX(RAW_c_TEB0187_REV01!B:D,MATCH(H655,RAW_c_TEB0187_REV01!B:B,0),3)),"---")))=1,"---",IF(K655&lt;&gt;"---",IF(INDEX(RAW_c_TEB0187_REV01!B:D,MATCH(H655,RAW_c_TEB0187_REV01!B:B,0),3)=L655,INDEX(
RAW_c_TEB0187_REV01!B:D,MATCH(H655,INDEX(RAW_c_TEB0187_REV01!B:B,MATCH(H655,RAW_c_TEB0187_REV01!B:B,)+1):'RAW_c_TEB0187_REV01'!B11726,)+MATCH(H655,RAW_c_TEB0187_REV01!B:B,),3),INDEX(RAW_c_TEB0187_REV01!B:D,MATCH(H655,RAW_c_TEB0187_REV01!B:B,0),3)),"---")),"---")</f>
        <v>J15-G28</v>
      </c>
      <c r="N655" t="str">
        <f>IFERROR(IF(AND(B655="B2B",J655="--"),L655,IF(
COUNTIF(B2B!H:H,(IF(K655&lt;&gt;"---",IF(INDEX(RAW_c_TEB0187_REV01!B:D,MATCH(H655,RAW_c_TEB0187_REV01!B:B,0),3)=L655,INDEX(
RAW_c_TEB0187_REV01!B:D,MATCH(H655,INDEX(RAW_c_TEB0187_REV01!B:B,MATCH(H655,RAW_c_TEB0187_REV01!B:B,)+1):'RAW_c_TEB0187_REV01'!B11726,)+MATCH(H655,RAW_c_TEB0187_REV01!B:B,),3),INDEX(RAW_c_TEB0187_REV01!B:D,MATCH(H655,RAW_c_TEB0187_REV01!B:B,0),3)),"---")))=0,"---",IF(K655&lt;&gt;"---",IF(INDEX(RAW_c_TEB0187_REV01!B:D,MATCH(H655,RAW_c_TEB0187_REV01!B:B,0),3)=L655,INDEX(
RAW_c_TEB0187_REV01!B:D,MATCH(H655,INDEX(RAW_c_TEB0187_REV01!B:B,MATCH(H655,RAW_c_TEB0187_REV01!B:B,)+1):'RAW_c_TEB0187_REV01'!B11726,)+MATCH(H655,RAW_c_TEB0187_REV01!B:B,),3),INDEX(RAW_c_TEB0187_REV01!B:D,MATCH(H655,RAW_c_TEB0187_REV01!B:B,0),3)),"---"))),"---")</f>
        <v>J3-C50</v>
      </c>
      <c r="T655">
        <f>COUNTIF(RAW_c_TEB0187_REV01!B:B,G655)</f>
        <v>2</v>
      </c>
      <c r="U655" t="str">
        <f t="shared" si="65"/>
        <v>B2B-IO</v>
      </c>
    </row>
    <row r="656" spans="1:21" x14ac:dyDescent="0.25">
      <c r="A656" t="s">
        <v>6239</v>
      </c>
      <c r="B656" t="s">
        <v>39</v>
      </c>
      <c r="C656" t="s">
        <v>5619</v>
      </c>
      <c r="D656" t="s">
        <v>411</v>
      </c>
      <c r="E656" t="s">
        <v>340</v>
      </c>
      <c r="F656" t="str">
        <f t="shared" si="60"/>
        <v>J3-C51</v>
      </c>
      <c r="G656" t="str">
        <f>VLOOKUP(F656,RAW_c_TEB0187_REV01!A:B,2,0)</f>
        <v>FMC_CK3_BIDIR_P</v>
      </c>
      <c r="H656" t="str">
        <f t="shared" si="61"/>
        <v>FMC_CK3_BIDIR_P</v>
      </c>
      <c r="I656" t="str">
        <f t="shared" si="62"/>
        <v>--</v>
      </c>
      <c r="J656" t="str">
        <f t="shared" si="63"/>
        <v>--</v>
      </c>
      <c r="K656">
        <f>IFERROR(IF(J656="--",IF(G656=H656,VLOOKUP(G656,RAW_c_TEB0187_REV01!L:N,3,0),SUM(VLOOKUP(H656,RAW_c_TEB0187_REV01!L:N,3,0),VLOOKUP(G656,RAW_c_TEB0187_REV01!L:N,3,0))),"---"),"---")</f>
        <v>84.753699999999995</v>
      </c>
      <c r="L656" t="str">
        <f t="shared" si="64"/>
        <v>J3-C51</v>
      </c>
      <c r="M656" t="str">
        <f>IFERROR(IF(
COUNTIF(B2B!H:H,(IF(K656&lt;&gt;"---",IF(INDEX(RAW_c_TEB0187_REV01!B:D,MATCH(H656,RAW_c_TEB0187_REV01!B:B,0),3)=L656,INDEX(
RAW_c_TEB0187_REV01!B:D,MATCH(H656,INDEX(RAW_c_TEB0187_REV01!B:B,MATCH(H656,RAW_c_TEB0187_REV01!B:B,)+1):'RAW_c_TEB0187_REV01'!B11727,)+MATCH(H656,RAW_c_TEB0187_REV01!B:B,),3),INDEX(RAW_c_TEB0187_REV01!B:D,MATCH(H656,RAW_c_TEB0187_REV01!B:B,0),3)),"---")))=1,"---",IF(K656&lt;&gt;"---",IF(INDEX(RAW_c_TEB0187_REV01!B:D,MATCH(H656,RAW_c_TEB0187_REV01!B:B,0),3)=L656,INDEX(
RAW_c_TEB0187_REV01!B:D,MATCH(H656,INDEX(RAW_c_TEB0187_REV01!B:B,MATCH(H656,RAW_c_TEB0187_REV01!B:B,)+1):'RAW_c_TEB0187_REV01'!B11727,)+MATCH(H656,RAW_c_TEB0187_REV01!B:B,),3),INDEX(RAW_c_TEB0187_REV01!B:D,MATCH(H656,RAW_c_TEB0187_REV01!B:B,0),3)),"---")),"---")</f>
        <v>J15-J2</v>
      </c>
      <c r="N656" t="str">
        <f>IFERROR(IF(AND(B656="B2B",J656="--"),L656,IF(
COUNTIF(B2B!H:H,(IF(K656&lt;&gt;"---",IF(INDEX(RAW_c_TEB0187_REV01!B:D,MATCH(H656,RAW_c_TEB0187_REV01!B:B,0),3)=L656,INDEX(
RAW_c_TEB0187_REV01!B:D,MATCH(H656,INDEX(RAW_c_TEB0187_REV01!B:B,MATCH(H656,RAW_c_TEB0187_REV01!B:B,)+1):'RAW_c_TEB0187_REV01'!B11727,)+MATCH(H656,RAW_c_TEB0187_REV01!B:B,),3),INDEX(RAW_c_TEB0187_REV01!B:D,MATCH(H656,RAW_c_TEB0187_REV01!B:B,0),3)),"---")))=0,"---",IF(K656&lt;&gt;"---",IF(INDEX(RAW_c_TEB0187_REV01!B:D,MATCH(H656,RAW_c_TEB0187_REV01!B:B,0),3)=L656,INDEX(
RAW_c_TEB0187_REV01!B:D,MATCH(H656,INDEX(RAW_c_TEB0187_REV01!B:B,MATCH(H656,RAW_c_TEB0187_REV01!B:B,)+1):'RAW_c_TEB0187_REV01'!B11727,)+MATCH(H656,RAW_c_TEB0187_REV01!B:B,),3),INDEX(RAW_c_TEB0187_REV01!B:D,MATCH(H656,RAW_c_TEB0187_REV01!B:B,0),3)),"---"))),"---")</f>
        <v>J3-C51</v>
      </c>
      <c r="T656">
        <f>COUNTIF(RAW_c_TEB0187_REV01!B:B,G656)</f>
        <v>5</v>
      </c>
      <c r="U656" t="str">
        <f t="shared" si="65"/>
        <v>B2B-IO</v>
      </c>
    </row>
    <row r="657" spans="1:21" x14ac:dyDescent="0.25">
      <c r="A657" t="s">
        <v>6240</v>
      </c>
      <c r="B657" t="s">
        <v>39</v>
      </c>
      <c r="C657" t="s">
        <v>5619</v>
      </c>
      <c r="D657" t="s">
        <v>411</v>
      </c>
      <c r="E657" t="s">
        <v>341</v>
      </c>
      <c r="F657" t="str">
        <f t="shared" si="60"/>
        <v>J3-C52</v>
      </c>
      <c r="G657" t="str">
        <f>VLOOKUP(F657,RAW_c_TEB0187_REV01!A:B,2,0)</f>
        <v>FMC_CK3_BIDIR_N</v>
      </c>
      <c r="H657" t="str">
        <f t="shared" si="61"/>
        <v>FMC_CK3_BIDIR_N</v>
      </c>
      <c r="I657" t="str">
        <f t="shared" si="62"/>
        <v>--</v>
      </c>
      <c r="J657" t="str">
        <f t="shared" si="63"/>
        <v>--</v>
      </c>
      <c r="K657">
        <f>IFERROR(IF(J657="--",IF(G657=H657,VLOOKUP(G657,RAW_c_TEB0187_REV01!L:N,3,0),SUM(VLOOKUP(H657,RAW_c_TEB0187_REV01!L:N,3,0),VLOOKUP(G657,RAW_c_TEB0187_REV01!L:N,3,0))),"---"),"---")</f>
        <v>84.822999999999993</v>
      </c>
      <c r="L657" t="str">
        <f t="shared" si="64"/>
        <v>J3-C52</v>
      </c>
      <c r="M657" t="str">
        <f>IFERROR(IF(
COUNTIF(B2B!H:H,(IF(K657&lt;&gt;"---",IF(INDEX(RAW_c_TEB0187_REV01!B:D,MATCH(H657,RAW_c_TEB0187_REV01!B:B,0),3)=L657,INDEX(
RAW_c_TEB0187_REV01!B:D,MATCH(H657,INDEX(RAW_c_TEB0187_REV01!B:B,MATCH(H657,RAW_c_TEB0187_REV01!B:B,)+1):'RAW_c_TEB0187_REV01'!B11728,)+MATCH(H657,RAW_c_TEB0187_REV01!B:B,),3),INDEX(RAW_c_TEB0187_REV01!B:D,MATCH(H657,RAW_c_TEB0187_REV01!B:B,0),3)),"---")))=1,"---",IF(K657&lt;&gt;"---",IF(INDEX(RAW_c_TEB0187_REV01!B:D,MATCH(H657,RAW_c_TEB0187_REV01!B:B,0),3)=L657,INDEX(
RAW_c_TEB0187_REV01!B:D,MATCH(H657,INDEX(RAW_c_TEB0187_REV01!B:B,MATCH(H657,RAW_c_TEB0187_REV01!B:B,)+1):'RAW_c_TEB0187_REV01'!B11728,)+MATCH(H657,RAW_c_TEB0187_REV01!B:B,),3),INDEX(RAW_c_TEB0187_REV01!B:D,MATCH(H657,RAW_c_TEB0187_REV01!B:B,0),3)),"---")),"---")</f>
        <v>J15-J3</v>
      </c>
      <c r="N657" t="str">
        <f>IFERROR(IF(AND(B657="B2B",J657="--"),L657,IF(
COUNTIF(B2B!H:H,(IF(K657&lt;&gt;"---",IF(INDEX(RAW_c_TEB0187_REV01!B:D,MATCH(H657,RAW_c_TEB0187_REV01!B:B,0),3)=L657,INDEX(
RAW_c_TEB0187_REV01!B:D,MATCH(H657,INDEX(RAW_c_TEB0187_REV01!B:B,MATCH(H657,RAW_c_TEB0187_REV01!B:B,)+1):'RAW_c_TEB0187_REV01'!B11728,)+MATCH(H657,RAW_c_TEB0187_REV01!B:B,),3),INDEX(RAW_c_TEB0187_REV01!B:D,MATCH(H657,RAW_c_TEB0187_REV01!B:B,0),3)),"---")))=0,"---",IF(K657&lt;&gt;"---",IF(INDEX(RAW_c_TEB0187_REV01!B:D,MATCH(H657,RAW_c_TEB0187_REV01!B:B,0),3)=L657,INDEX(
RAW_c_TEB0187_REV01!B:D,MATCH(H657,INDEX(RAW_c_TEB0187_REV01!B:B,MATCH(H657,RAW_c_TEB0187_REV01!B:B,)+1):'RAW_c_TEB0187_REV01'!B11728,)+MATCH(H657,RAW_c_TEB0187_REV01!B:B,),3),INDEX(RAW_c_TEB0187_REV01!B:D,MATCH(H657,RAW_c_TEB0187_REV01!B:B,0),3)),"---"))),"---")</f>
        <v>J3-C52</v>
      </c>
      <c r="T657">
        <f>COUNTIF(RAW_c_TEB0187_REV01!B:B,G657)</f>
        <v>5</v>
      </c>
      <c r="U657" t="str">
        <f t="shared" si="65"/>
        <v>B2B-IO</v>
      </c>
    </row>
    <row r="658" spans="1:21" x14ac:dyDescent="0.25">
      <c r="A658" t="s">
        <v>6241</v>
      </c>
      <c r="B658" t="s">
        <v>39</v>
      </c>
      <c r="C658" t="s">
        <v>433</v>
      </c>
      <c r="D658" t="s">
        <v>411</v>
      </c>
      <c r="E658" t="s">
        <v>342</v>
      </c>
      <c r="F658" t="str">
        <f t="shared" si="60"/>
        <v>J3-C53</v>
      </c>
      <c r="G658" t="str">
        <f>VLOOKUP(F658,RAW_c_TEB0187_REV01!A:B,2,0)</f>
        <v>GND</v>
      </c>
      <c r="H658" t="str">
        <f t="shared" si="61"/>
        <v>GND</v>
      </c>
      <c r="I658" t="str">
        <f t="shared" si="62"/>
        <v>--</v>
      </c>
      <c r="J658" t="str">
        <f t="shared" si="63"/>
        <v>---</v>
      </c>
      <c r="K658" t="str">
        <f>IFERROR(IF(J658="--",IF(G658=H658,VLOOKUP(G658,RAW_c_TEB0187_REV01!L:N,3,0),SUM(VLOOKUP(H658,RAW_c_TEB0187_REV01!L:N,3,0),VLOOKUP(G658,RAW_c_TEB0187_REV01!L:N,3,0))),"---"),"---")</f>
        <v>---</v>
      </c>
      <c r="L658" t="str">
        <f t="shared" si="64"/>
        <v>J3-C53</v>
      </c>
      <c r="M658" t="str">
        <f>IFERROR(IF(
COUNTIF(B2B!H:H,(IF(K658&lt;&gt;"---",IF(INDEX(RAW_c_TEB0187_REV01!B:D,MATCH(H658,RAW_c_TEB0187_REV01!B:B,0),3)=L658,INDEX(
RAW_c_TEB0187_REV01!B:D,MATCH(H658,INDEX(RAW_c_TEB0187_REV01!B:B,MATCH(H658,RAW_c_TEB0187_REV01!B:B,)+1):'RAW_c_TEB0187_REV01'!B11729,)+MATCH(H658,RAW_c_TEB0187_REV01!B:B,),3),INDEX(RAW_c_TEB0187_REV01!B:D,MATCH(H658,RAW_c_TEB0187_REV01!B:B,0),3)),"---")))=1,"---",IF(K658&lt;&gt;"---",IF(INDEX(RAW_c_TEB0187_REV01!B:D,MATCH(H658,RAW_c_TEB0187_REV01!B:B,0),3)=L658,INDEX(
RAW_c_TEB0187_REV01!B:D,MATCH(H658,INDEX(RAW_c_TEB0187_REV01!B:B,MATCH(H658,RAW_c_TEB0187_REV01!B:B,)+1):'RAW_c_TEB0187_REV01'!B11729,)+MATCH(H658,RAW_c_TEB0187_REV01!B:B,),3),INDEX(RAW_c_TEB0187_REV01!B:D,MATCH(H658,RAW_c_TEB0187_REV01!B:B,0),3)),"---")),"---")</f>
        <v>---</v>
      </c>
      <c r="N658" t="str">
        <f>IFERROR(IF(AND(B658="B2B",J658="--"),L658,IF(
COUNTIF(B2B!H:H,(IF(K658&lt;&gt;"---",IF(INDEX(RAW_c_TEB0187_REV01!B:D,MATCH(H658,RAW_c_TEB0187_REV01!B:B,0),3)=L658,INDEX(
RAW_c_TEB0187_REV01!B:D,MATCH(H658,INDEX(RAW_c_TEB0187_REV01!B:B,MATCH(H658,RAW_c_TEB0187_REV01!B:B,)+1):'RAW_c_TEB0187_REV01'!B11729,)+MATCH(H658,RAW_c_TEB0187_REV01!B:B,),3),INDEX(RAW_c_TEB0187_REV01!B:D,MATCH(H658,RAW_c_TEB0187_REV01!B:B,0),3)),"---")))=0,"---",IF(K658&lt;&gt;"---",IF(INDEX(RAW_c_TEB0187_REV01!B:D,MATCH(H658,RAW_c_TEB0187_REV01!B:B,0),3)=L658,INDEX(
RAW_c_TEB0187_REV01!B:D,MATCH(H658,INDEX(RAW_c_TEB0187_REV01!B:B,MATCH(H658,RAW_c_TEB0187_REV01!B:B,)+1):'RAW_c_TEB0187_REV01'!B11729,)+MATCH(H658,RAW_c_TEB0187_REV01!B:B,),3),INDEX(RAW_c_TEB0187_REV01!B:D,MATCH(H658,RAW_c_TEB0187_REV01!B:B,0),3)),"---"))),"---")</f>
        <v>---</v>
      </c>
      <c r="T658">
        <f>COUNTIF(RAW_c_TEB0187_REV01!B:B,G658)</f>
        <v>1098</v>
      </c>
      <c r="U658" t="str">
        <f t="shared" si="65"/>
        <v>B2B-GND</v>
      </c>
    </row>
    <row r="659" spans="1:21" x14ac:dyDescent="0.25">
      <c r="A659" t="s">
        <v>6242</v>
      </c>
      <c r="B659" t="s">
        <v>39</v>
      </c>
      <c r="C659" t="s">
        <v>5619</v>
      </c>
      <c r="D659" t="s">
        <v>411</v>
      </c>
      <c r="E659" t="s">
        <v>343</v>
      </c>
      <c r="F659" t="str">
        <f t="shared" si="60"/>
        <v>J3-C54</v>
      </c>
      <c r="G659" t="str">
        <f>VLOOKUP(F659,RAW_c_TEB0187_REV01!A:B,2,0)</f>
        <v>LA12_P</v>
      </c>
      <c r="H659" t="str">
        <f t="shared" si="61"/>
        <v>LA12_P</v>
      </c>
      <c r="I659" t="str">
        <f t="shared" si="62"/>
        <v>--</v>
      </c>
      <c r="J659" t="str">
        <f t="shared" si="63"/>
        <v>--</v>
      </c>
      <c r="K659">
        <f>IFERROR(IF(J659="--",IF(G659=H659,VLOOKUP(G659,RAW_c_TEB0187_REV01!L:N,3,0),SUM(VLOOKUP(H659,RAW_c_TEB0187_REV01!L:N,3,0),VLOOKUP(G659,RAW_c_TEB0187_REV01!L:N,3,0))),"---"),"---")</f>
        <v>60.582700000000003</v>
      </c>
      <c r="L659" t="str">
        <f t="shared" si="64"/>
        <v>J3-C54</v>
      </c>
      <c r="M659" t="str">
        <f>IFERROR(IF(
COUNTIF(B2B!H:H,(IF(K659&lt;&gt;"---",IF(INDEX(RAW_c_TEB0187_REV01!B:D,MATCH(H659,RAW_c_TEB0187_REV01!B:B,0),3)=L659,INDEX(
RAW_c_TEB0187_REV01!B:D,MATCH(H659,INDEX(RAW_c_TEB0187_REV01!B:B,MATCH(H659,RAW_c_TEB0187_REV01!B:B,)+1):'RAW_c_TEB0187_REV01'!B11730,)+MATCH(H659,RAW_c_TEB0187_REV01!B:B,),3),INDEX(RAW_c_TEB0187_REV01!B:D,MATCH(H659,RAW_c_TEB0187_REV01!B:B,0),3)),"---")))=1,"---",IF(K659&lt;&gt;"---",IF(INDEX(RAW_c_TEB0187_REV01!B:D,MATCH(H659,RAW_c_TEB0187_REV01!B:B,0),3)=L659,INDEX(
RAW_c_TEB0187_REV01!B:D,MATCH(H659,INDEX(RAW_c_TEB0187_REV01!B:B,MATCH(H659,RAW_c_TEB0187_REV01!B:B,)+1):'RAW_c_TEB0187_REV01'!B11730,)+MATCH(H659,RAW_c_TEB0187_REV01!B:B,),3),INDEX(RAW_c_TEB0187_REV01!B:D,MATCH(H659,RAW_c_TEB0187_REV01!B:B,0),3)),"---")),"---")</f>
        <v>J15-G15</v>
      </c>
      <c r="N659" t="str">
        <f>IFERROR(IF(AND(B659="B2B",J659="--"),L659,IF(
COUNTIF(B2B!H:H,(IF(K659&lt;&gt;"---",IF(INDEX(RAW_c_TEB0187_REV01!B:D,MATCH(H659,RAW_c_TEB0187_REV01!B:B,0),3)=L659,INDEX(
RAW_c_TEB0187_REV01!B:D,MATCH(H659,INDEX(RAW_c_TEB0187_REV01!B:B,MATCH(H659,RAW_c_TEB0187_REV01!B:B,)+1):'RAW_c_TEB0187_REV01'!B11730,)+MATCH(H659,RAW_c_TEB0187_REV01!B:B,),3),INDEX(RAW_c_TEB0187_REV01!B:D,MATCH(H659,RAW_c_TEB0187_REV01!B:B,0),3)),"---")))=0,"---",IF(K659&lt;&gt;"---",IF(INDEX(RAW_c_TEB0187_REV01!B:D,MATCH(H659,RAW_c_TEB0187_REV01!B:B,0),3)=L659,INDEX(
RAW_c_TEB0187_REV01!B:D,MATCH(H659,INDEX(RAW_c_TEB0187_REV01!B:B,MATCH(H659,RAW_c_TEB0187_REV01!B:B,)+1):'RAW_c_TEB0187_REV01'!B11730,)+MATCH(H659,RAW_c_TEB0187_REV01!B:B,),3),INDEX(RAW_c_TEB0187_REV01!B:D,MATCH(H659,RAW_c_TEB0187_REV01!B:B,0),3)),"---"))),"---")</f>
        <v>J3-C54</v>
      </c>
      <c r="T659">
        <f>COUNTIF(RAW_c_TEB0187_REV01!B:B,G659)</f>
        <v>2</v>
      </c>
      <c r="U659" t="str">
        <f t="shared" si="65"/>
        <v>B2B-IO</v>
      </c>
    </row>
    <row r="660" spans="1:21" x14ac:dyDescent="0.25">
      <c r="A660" t="s">
        <v>6243</v>
      </c>
      <c r="B660" t="s">
        <v>39</v>
      </c>
      <c r="C660" t="s">
        <v>5619</v>
      </c>
      <c r="D660" t="s">
        <v>411</v>
      </c>
      <c r="E660" t="s">
        <v>344</v>
      </c>
      <c r="F660" t="str">
        <f t="shared" si="60"/>
        <v>J3-C55</v>
      </c>
      <c r="G660" t="str">
        <f>VLOOKUP(F660,RAW_c_TEB0187_REV01!A:B,2,0)</f>
        <v>LA12_N</v>
      </c>
      <c r="H660" t="str">
        <f t="shared" si="61"/>
        <v>LA12_N</v>
      </c>
      <c r="I660" t="str">
        <f t="shared" si="62"/>
        <v>--</v>
      </c>
      <c r="J660" t="str">
        <f t="shared" si="63"/>
        <v>--</v>
      </c>
      <c r="K660">
        <f>IFERROR(IF(J660="--",IF(G660=H660,VLOOKUP(G660,RAW_c_TEB0187_REV01!L:N,3,0),SUM(VLOOKUP(H660,RAW_c_TEB0187_REV01!L:N,3,0),VLOOKUP(G660,RAW_c_TEB0187_REV01!L:N,3,0))),"---"),"---")</f>
        <v>60.625599999999999</v>
      </c>
      <c r="L660" t="str">
        <f t="shared" si="64"/>
        <v>J3-C55</v>
      </c>
      <c r="M660" t="str">
        <f>IFERROR(IF(
COUNTIF(B2B!H:H,(IF(K660&lt;&gt;"---",IF(INDEX(RAW_c_TEB0187_REV01!B:D,MATCH(H660,RAW_c_TEB0187_REV01!B:B,0),3)=L660,INDEX(
RAW_c_TEB0187_REV01!B:D,MATCH(H660,INDEX(RAW_c_TEB0187_REV01!B:B,MATCH(H660,RAW_c_TEB0187_REV01!B:B,)+1):'RAW_c_TEB0187_REV01'!B11731,)+MATCH(H660,RAW_c_TEB0187_REV01!B:B,),3),INDEX(RAW_c_TEB0187_REV01!B:D,MATCH(H660,RAW_c_TEB0187_REV01!B:B,0),3)),"---")))=1,"---",IF(K660&lt;&gt;"---",IF(INDEX(RAW_c_TEB0187_REV01!B:D,MATCH(H660,RAW_c_TEB0187_REV01!B:B,0),3)=L660,INDEX(
RAW_c_TEB0187_REV01!B:D,MATCH(H660,INDEX(RAW_c_TEB0187_REV01!B:B,MATCH(H660,RAW_c_TEB0187_REV01!B:B,)+1):'RAW_c_TEB0187_REV01'!B11731,)+MATCH(H660,RAW_c_TEB0187_REV01!B:B,),3),INDEX(RAW_c_TEB0187_REV01!B:D,MATCH(H660,RAW_c_TEB0187_REV01!B:B,0),3)),"---")),"---")</f>
        <v>J15-G16</v>
      </c>
      <c r="N660" t="str">
        <f>IFERROR(IF(AND(B660="B2B",J660="--"),L660,IF(
COUNTIF(B2B!H:H,(IF(K660&lt;&gt;"---",IF(INDEX(RAW_c_TEB0187_REV01!B:D,MATCH(H660,RAW_c_TEB0187_REV01!B:B,0),3)=L660,INDEX(
RAW_c_TEB0187_REV01!B:D,MATCH(H660,INDEX(RAW_c_TEB0187_REV01!B:B,MATCH(H660,RAW_c_TEB0187_REV01!B:B,)+1):'RAW_c_TEB0187_REV01'!B11731,)+MATCH(H660,RAW_c_TEB0187_REV01!B:B,),3),INDEX(RAW_c_TEB0187_REV01!B:D,MATCH(H660,RAW_c_TEB0187_REV01!B:B,0),3)),"---")))=0,"---",IF(K660&lt;&gt;"---",IF(INDEX(RAW_c_TEB0187_REV01!B:D,MATCH(H660,RAW_c_TEB0187_REV01!B:B,0),3)=L660,INDEX(
RAW_c_TEB0187_REV01!B:D,MATCH(H660,INDEX(RAW_c_TEB0187_REV01!B:B,MATCH(H660,RAW_c_TEB0187_REV01!B:B,)+1):'RAW_c_TEB0187_REV01'!B11731,)+MATCH(H660,RAW_c_TEB0187_REV01!B:B,),3),INDEX(RAW_c_TEB0187_REV01!B:D,MATCH(H660,RAW_c_TEB0187_REV01!B:B,0),3)),"---"))),"---")</f>
        <v>J3-C55</v>
      </c>
      <c r="T660">
        <f>COUNTIF(RAW_c_TEB0187_REV01!B:B,G660)</f>
        <v>2</v>
      </c>
      <c r="U660" t="str">
        <f t="shared" si="65"/>
        <v>B2B-IO</v>
      </c>
    </row>
    <row r="661" spans="1:21" x14ac:dyDescent="0.25">
      <c r="A661" t="s">
        <v>6244</v>
      </c>
      <c r="B661" t="s">
        <v>39</v>
      </c>
      <c r="C661" t="s">
        <v>5619</v>
      </c>
      <c r="D661" t="s">
        <v>411</v>
      </c>
      <c r="E661" t="s">
        <v>345</v>
      </c>
      <c r="F661" t="str">
        <f t="shared" si="60"/>
        <v>J3-C56</v>
      </c>
      <c r="G661" t="str">
        <f>VLOOKUP(F661,RAW_c_TEB0187_REV01!A:B,2,0)</f>
        <v>LA13_P</v>
      </c>
      <c r="H661" t="str">
        <f t="shared" si="61"/>
        <v>LA13_P</v>
      </c>
      <c r="I661" t="str">
        <f t="shared" si="62"/>
        <v>--</v>
      </c>
      <c r="J661" t="str">
        <f t="shared" si="63"/>
        <v>--</v>
      </c>
      <c r="K661">
        <f>IFERROR(IF(J661="--",IF(G661=H661,VLOOKUP(G661,RAW_c_TEB0187_REV01!L:N,3,0),SUM(VLOOKUP(H661,RAW_c_TEB0187_REV01!L:N,3,0),VLOOKUP(G661,RAW_c_TEB0187_REV01!L:N,3,0))),"---"),"---")</f>
        <v>53.12</v>
      </c>
      <c r="L661" t="str">
        <f t="shared" si="64"/>
        <v>J3-C56</v>
      </c>
      <c r="M661" t="str">
        <f>IFERROR(IF(
COUNTIF(B2B!H:H,(IF(K661&lt;&gt;"---",IF(INDEX(RAW_c_TEB0187_REV01!B:D,MATCH(H661,RAW_c_TEB0187_REV01!B:B,0),3)=L661,INDEX(
RAW_c_TEB0187_REV01!B:D,MATCH(H661,INDEX(RAW_c_TEB0187_REV01!B:B,MATCH(H661,RAW_c_TEB0187_REV01!B:B,)+1):'RAW_c_TEB0187_REV01'!B11732,)+MATCH(H661,RAW_c_TEB0187_REV01!B:B,),3),INDEX(RAW_c_TEB0187_REV01!B:D,MATCH(H661,RAW_c_TEB0187_REV01!B:B,0),3)),"---")))=1,"---",IF(K661&lt;&gt;"---",IF(INDEX(RAW_c_TEB0187_REV01!B:D,MATCH(H661,RAW_c_TEB0187_REV01!B:B,0),3)=L661,INDEX(
RAW_c_TEB0187_REV01!B:D,MATCH(H661,INDEX(RAW_c_TEB0187_REV01!B:B,MATCH(H661,RAW_c_TEB0187_REV01!B:B,)+1):'RAW_c_TEB0187_REV01'!B11732,)+MATCH(H661,RAW_c_TEB0187_REV01!B:B,),3),INDEX(RAW_c_TEB0187_REV01!B:D,MATCH(H661,RAW_c_TEB0187_REV01!B:B,0),3)),"---")),"---")</f>
        <v>J15-D17</v>
      </c>
      <c r="N661" t="str">
        <f>IFERROR(IF(AND(B661="B2B",J661="--"),L661,IF(
COUNTIF(B2B!H:H,(IF(K661&lt;&gt;"---",IF(INDEX(RAW_c_TEB0187_REV01!B:D,MATCH(H661,RAW_c_TEB0187_REV01!B:B,0),3)=L661,INDEX(
RAW_c_TEB0187_REV01!B:D,MATCH(H661,INDEX(RAW_c_TEB0187_REV01!B:B,MATCH(H661,RAW_c_TEB0187_REV01!B:B,)+1):'RAW_c_TEB0187_REV01'!B11732,)+MATCH(H661,RAW_c_TEB0187_REV01!B:B,),3),INDEX(RAW_c_TEB0187_REV01!B:D,MATCH(H661,RAW_c_TEB0187_REV01!B:B,0),3)),"---")))=0,"---",IF(K661&lt;&gt;"---",IF(INDEX(RAW_c_TEB0187_REV01!B:D,MATCH(H661,RAW_c_TEB0187_REV01!B:B,0),3)=L661,INDEX(
RAW_c_TEB0187_REV01!B:D,MATCH(H661,INDEX(RAW_c_TEB0187_REV01!B:B,MATCH(H661,RAW_c_TEB0187_REV01!B:B,)+1):'RAW_c_TEB0187_REV01'!B11732,)+MATCH(H661,RAW_c_TEB0187_REV01!B:B,),3),INDEX(RAW_c_TEB0187_REV01!B:D,MATCH(H661,RAW_c_TEB0187_REV01!B:B,0),3)),"---"))),"---")</f>
        <v>J3-C56</v>
      </c>
      <c r="T661">
        <f>COUNTIF(RAW_c_TEB0187_REV01!B:B,G661)</f>
        <v>2</v>
      </c>
      <c r="U661" t="str">
        <f t="shared" si="65"/>
        <v>B2B-IO</v>
      </c>
    </row>
    <row r="662" spans="1:21" x14ac:dyDescent="0.25">
      <c r="A662" t="s">
        <v>6245</v>
      </c>
      <c r="B662" t="s">
        <v>39</v>
      </c>
      <c r="C662" t="s">
        <v>5619</v>
      </c>
      <c r="D662" t="s">
        <v>411</v>
      </c>
      <c r="E662" t="s">
        <v>346</v>
      </c>
      <c r="F662" t="str">
        <f t="shared" si="60"/>
        <v>J3-C57</v>
      </c>
      <c r="G662" t="str">
        <f>VLOOKUP(F662,RAW_c_TEB0187_REV01!A:B,2,0)</f>
        <v>LA13_N</v>
      </c>
      <c r="H662" t="str">
        <f t="shared" si="61"/>
        <v>LA13_N</v>
      </c>
      <c r="I662" t="str">
        <f t="shared" si="62"/>
        <v>--</v>
      </c>
      <c r="J662" t="str">
        <f t="shared" si="63"/>
        <v>--</v>
      </c>
      <c r="K662">
        <f>IFERROR(IF(J662="--",IF(G662=H662,VLOOKUP(G662,RAW_c_TEB0187_REV01!L:N,3,0),SUM(VLOOKUP(H662,RAW_c_TEB0187_REV01!L:N,3,0),VLOOKUP(G662,RAW_c_TEB0187_REV01!L:N,3,0))),"---"),"---")</f>
        <v>53.212299999999999</v>
      </c>
      <c r="L662" t="str">
        <f t="shared" si="64"/>
        <v>J3-C57</v>
      </c>
      <c r="M662" t="str">
        <f>IFERROR(IF(
COUNTIF(B2B!H:H,(IF(K662&lt;&gt;"---",IF(INDEX(RAW_c_TEB0187_REV01!B:D,MATCH(H662,RAW_c_TEB0187_REV01!B:B,0),3)=L662,INDEX(
RAW_c_TEB0187_REV01!B:D,MATCH(H662,INDEX(RAW_c_TEB0187_REV01!B:B,MATCH(H662,RAW_c_TEB0187_REV01!B:B,)+1):'RAW_c_TEB0187_REV01'!B11733,)+MATCH(H662,RAW_c_TEB0187_REV01!B:B,),3),INDEX(RAW_c_TEB0187_REV01!B:D,MATCH(H662,RAW_c_TEB0187_REV01!B:B,0),3)),"---")))=1,"---",IF(K662&lt;&gt;"---",IF(INDEX(RAW_c_TEB0187_REV01!B:D,MATCH(H662,RAW_c_TEB0187_REV01!B:B,0),3)=L662,INDEX(
RAW_c_TEB0187_REV01!B:D,MATCH(H662,INDEX(RAW_c_TEB0187_REV01!B:B,MATCH(H662,RAW_c_TEB0187_REV01!B:B,)+1):'RAW_c_TEB0187_REV01'!B11733,)+MATCH(H662,RAW_c_TEB0187_REV01!B:B,),3),INDEX(RAW_c_TEB0187_REV01!B:D,MATCH(H662,RAW_c_TEB0187_REV01!B:B,0),3)),"---")),"---")</f>
        <v>J15-D18</v>
      </c>
      <c r="N662" t="str">
        <f>IFERROR(IF(AND(B662="B2B",J662="--"),L662,IF(
COUNTIF(B2B!H:H,(IF(K662&lt;&gt;"---",IF(INDEX(RAW_c_TEB0187_REV01!B:D,MATCH(H662,RAW_c_TEB0187_REV01!B:B,0),3)=L662,INDEX(
RAW_c_TEB0187_REV01!B:D,MATCH(H662,INDEX(RAW_c_TEB0187_REV01!B:B,MATCH(H662,RAW_c_TEB0187_REV01!B:B,)+1):'RAW_c_TEB0187_REV01'!B11733,)+MATCH(H662,RAW_c_TEB0187_REV01!B:B,),3),INDEX(RAW_c_TEB0187_REV01!B:D,MATCH(H662,RAW_c_TEB0187_REV01!B:B,0),3)),"---")))=0,"---",IF(K662&lt;&gt;"---",IF(INDEX(RAW_c_TEB0187_REV01!B:D,MATCH(H662,RAW_c_TEB0187_REV01!B:B,0),3)=L662,INDEX(
RAW_c_TEB0187_REV01!B:D,MATCH(H662,INDEX(RAW_c_TEB0187_REV01!B:B,MATCH(H662,RAW_c_TEB0187_REV01!B:B,)+1):'RAW_c_TEB0187_REV01'!B11733,)+MATCH(H662,RAW_c_TEB0187_REV01!B:B,),3),INDEX(RAW_c_TEB0187_REV01!B:D,MATCH(H662,RAW_c_TEB0187_REV01!B:B,0),3)),"---"))),"---")</f>
        <v>J3-C57</v>
      </c>
      <c r="T662">
        <f>COUNTIF(RAW_c_TEB0187_REV01!B:B,G662)</f>
        <v>2</v>
      </c>
      <c r="U662" t="str">
        <f t="shared" si="65"/>
        <v>B2B-IO</v>
      </c>
    </row>
    <row r="663" spans="1:21" x14ac:dyDescent="0.25">
      <c r="A663" t="s">
        <v>6246</v>
      </c>
      <c r="B663" t="s">
        <v>39</v>
      </c>
      <c r="C663" t="s">
        <v>5619</v>
      </c>
      <c r="D663" t="s">
        <v>411</v>
      </c>
      <c r="E663" t="s">
        <v>347</v>
      </c>
      <c r="F663" t="str">
        <f t="shared" si="60"/>
        <v>J3-C58</v>
      </c>
      <c r="G663" t="str">
        <f>VLOOKUP(F663,RAW_c_TEB0187_REV01!A:B,2,0)</f>
        <v>HA04_P</v>
      </c>
      <c r="H663" t="str">
        <f t="shared" si="61"/>
        <v>HA04_P</v>
      </c>
      <c r="I663" t="str">
        <f t="shared" si="62"/>
        <v>--</v>
      </c>
      <c r="J663" t="str">
        <f t="shared" si="63"/>
        <v>--</v>
      </c>
      <c r="K663">
        <f>IFERROR(IF(J663="--",IF(G663=H663,VLOOKUP(G663,RAW_c_TEB0187_REV01!L:N,3,0),SUM(VLOOKUP(H663,RAW_c_TEB0187_REV01!L:N,3,0),VLOOKUP(G663,RAW_c_TEB0187_REV01!L:N,3,0))),"---"),"---")</f>
        <v>67.067599999999999</v>
      </c>
      <c r="L663" t="str">
        <f t="shared" si="64"/>
        <v>J3-C58</v>
      </c>
      <c r="M663" t="str">
        <f>IFERROR(IF(
COUNTIF(B2B!H:H,(IF(K663&lt;&gt;"---",IF(INDEX(RAW_c_TEB0187_REV01!B:D,MATCH(H663,RAW_c_TEB0187_REV01!B:B,0),3)=L663,INDEX(
RAW_c_TEB0187_REV01!B:D,MATCH(H663,INDEX(RAW_c_TEB0187_REV01!B:B,MATCH(H663,RAW_c_TEB0187_REV01!B:B,)+1):'RAW_c_TEB0187_REV01'!B11734,)+MATCH(H663,RAW_c_TEB0187_REV01!B:B,),3),INDEX(RAW_c_TEB0187_REV01!B:D,MATCH(H663,RAW_c_TEB0187_REV01!B:B,0),3)),"---")))=1,"---",IF(K663&lt;&gt;"---",IF(INDEX(RAW_c_TEB0187_REV01!B:D,MATCH(H663,RAW_c_TEB0187_REV01!B:B,0),3)=L663,INDEX(
RAW_c_TEB0187_REV01!B:D,MATCH(H663,INDEX(RAW_c_TEB0187_REV01!B:B,MATCH(H663,RAW_c_TEB0187_REV01!B:B,)+1):'RAW_c_TEB0187_REV01'!B11734,)+MATCH(H663,RAW_c_TEB0187_REV01!B:B,),3),INDEX(RAW_c_TEB0187_REV01!B:D,MATCH(H663,RAW_c_TEB0187_REV01!B:B,0),3)),"---")),"---")</f>
        <v>J15-F7</v>
      </c>
      <c r="N663" t="str">
        <f>IFERROR(IF(AND(B663="B2B",J663="--"),L663,IF(
COUNTIF(B2B!H:H,(IF(K663&lt;&gt;"---",IF(INDEX(RAW_c_TEB0187_REV01!B:D,MATCH(H663,RAW_c_TEB0187_REV01!B:B,0),3)=L663,INDEX(
RAW_c_TEB0187_REV01!B:D,MATCH(H663,INDEX(RAW_c_TEB0187_REV01!B:B,MATCH(H663,RAW_c_TEB0187_REV01!B:B,)+1):'RAW_c_TEB0187_REV01'!B11734,)+MATCH(H663,RAW_c_TEB0187_REV01!B:B,),3),INDEX(RAW_c_TEB0187_REV01!B:D,MATCH(H663,RAW_c_TEB0187_REV01!B:B,0),3)),"---")))=0,"---",IF(K663&lt;&gt;"---",IF(INDEX(RAW_c_TEB0187_REV01!B:D,MATCH(H663,RAW_c_TEB0187_REV01!B:B,0),3)=L663,INDEX(
RAW_c_TEB0187_REV01!B:D,MATCH(H663,INDEX(RAW_c_TEB0187_REV01!B:B,MATCH(H663,RAW_c_TEB0187_REV01!B:B,)+1):'RAW_c_TEB0187_REV01'!B11734,)+MATCH(H663,RAW_c_TEB0187_REV01!B:B,),3),INDEX(RAW_c_TEB0187_REV01!B:D,MATCH(H663,RAW_c_TEB0187_REV01!B:B,0),3)),"---"))),"---")</f>
        <v>J3-C58</v>
      </c>
      <c r="T663">
        <f>COUNTIF(RAW_c_TEB0187_REV01!B:B,G663)</f>
        <v>2</v>
      </c>
      <c r="U663" t="str">
        <f t="shared" si="65"/>
        <v>B2B-IO</v>
      </c>
    </row>
    <row r="664" spans="1:21" x14ac:dyDescent="0.25">
      <c r="A664" t="s">
        <v>6247</v>
      </c>
      <c r="B664" t="s">
        <v>39</v>
      </c>
      <c r="C664" t="s">
        <v>5619</v>
      </c>
      <c r="D664" t="s">
        <v>411</v>
      </c>
      <c r="E664" t="s">
        <v>348</v>
      </c>
      <c r="F664" t="str">
        <f t="shared" si="60"/>
        <v>J3-C59</v>
      </c>
      <c r="G664" t="str">
        <f>VLOOKUP(F664,RAW_c_TEB0187_REV01!A:B,2,0)</f>
        <v>HA04_N</v>
      </c>
      <c r="H664" t="str">
        <f t="shared" si="61"/>
        <v>HA04_N</v>
      </c>
      <c r="I664" t="str">
        <f t="shared" si="62"/>
        <v>--</v>
      </c>
      <c r="J664" t="str">
        <f t="shared" si="63"/>
        <v>--</v>
      </c>
      <c r="K664">
        <f>IFERROR(IF(J664="--",IF(G664=H664,VLOOKUP(G664,RAW_c_TEB0187_REV01!L:N,3,0),SUM(VLOOKUP(H664,RAW_c_TEB0187_REV01!L:N,3,0),VLOOKUP(G664,RAW_c_TEB0187_REV01!L:N,3,0))),"---"),"---")</f>
        <v>66.980900000000005</v>
      </c>
      <c r="L664" t="str">
        <f t="shared" si="64"/>
        <v>J3-C59</v>
      </c>
      <c r="M664" t="str">
        <f>IFERROR(IF(
COUNTIF(B2B!H:H,(IF(K664&lt;&gt;"---",IF(INDEX(RAW_c_TEB0187_REV01!B:D,MATCH(H664,RAW_c_TEB0187_REV01!B:B,0),3)=L664,INDEX(
RAW_c_TEB0187_REV01!B:D,MATCH(H664,INDEX(RAW_c_TEB0187_REV01!B:B,MATCH(H664,RAW_c_TEB0187_REV01!B:B,)+1):'RAW_c_TEB0187_REV01'!B11735,)+MATCH(H664,RAW_c_TEB0187_REV01!B:B,),3),INDEX(RAW_c_TEB0187_REV01!B:D,MATCH(H664,RAW_c_TEB0187_REV01!B:B,0),3)),"---")))=1,"---",IF(K664&lt;&gt;"---",IF(INDEX(RAW_c_TEB0187_REV01!B:D,MATCH(H664,RAW_c_TEB0187_REV01!B:B,0),3)=L664,INDEX(
RAW_c_TEB0187_REV01!B:D,MATCH(H664,INDEX(RAW_c_TEB0187_REV01!B:B,MATCH(H664,RAW_c_TEB0187_REV01!B:B,)+1):'RAW_c_TEB0187_REV01'!B11735,)+MATCH(H664,RAW_c_TEB0187_REV01!B:B,),3),INDEX(RAW_c_TEB0187_REV01!B:D,MATCH(H664,RAW_c_TEB0187_REV01!B:B,0),3)),"---")),"---")</f>
        <v>J15-F8</v>
      </c>
      <c r="N664" t="str">
        <f>IFERROR(IF(AND(B664="B2B",J664="--"),L664,IF(
COUNTIF(B2B!H:H,(IF(K664&lt;&gt;"---",IF(INDEX(RAW_c_TEB0187_REV01!B:D,MATCH(H664,RAW_c_TEB0187_REV01!B:B,0),3)=L664,INDEX(
RAW_c_TEB0187_REV01!B:D,MATCH(H664,INDEX(RAW_c_TEB0187_REV01!B:B,MATCH(H664,RAW_c_TEB0187_REV01!B:B,)+1):'RAW_c_TEB0187_REV01'!B11735,)+MATCH(H664,RAW_c_TEB0187_REV01!B:B,),3),INDEX(RAW_c_TEB0187_REV01!B:D,MATCH(H664,RAW_c_TEB0187_REV01!B:B,0),3)),"---")))=0,"---",IF(K664&lt;&gt;"---",IF(INDEX(RAW_c_TEB0187_REV01!B:D,MATCH(H664,RAW_c_TEB0187_REV01!B:B,0),3)=L664,INDEX(
RAW_c_TEB0187_REV01!B:D,MATCH(H664,INDEX(RAW_c_TEB0187_REV01!B:B,MATCH(H664,RAW_c_TEB0187_REV01!B:B,)+1):'RAW_c_TEB0187_REV01'!B11735,)+MATCH(H664,RAW_c_TEB0187_REV01!B:B,),3),INDEX(RAW_c_TEB0187_REV01!B:D,MATCH(H664,RAW_c_TEB0187_REV01!B:B,0),3)),"---"))),"---")</f>
        <v>J3-C59</v>
      </c>
      <c r="T664">
        <f>COUNTIF(RAW_c_TEB0187_REV01!B:B,G664)</f>
        <v>2</v>
      </c>
      <c r="U664" t="str">
        <f t="shared" si="65"/>
        <v>B2B-IO</v>
      </c>
    </row>
    <row r="665" spans="1:21" x14ac:dyDescent="0.25">
      <c r="A665" t="s">
        <v>6248</v>
      </c>
      <c r="B665" t="s">
        <v>39</v>
      </c>
      <c r="C665" t="s">
        <v>433</v>
      </c>
      <c r="D665" t="s">
        <v>411</v>
      </c>
      <c r="E665" t="s">
        <v>349</v>
      </c>
      <c r="F665" t="str">
        <f t="shared" si="60"/>
        <v>J3-C60</v>
      </c>
      <c r="G665" t="str">
        <f>VLOOKUP(F665,RAW_c_TEB0187_REV01!A:B,2,0)</f>
        <v>GND</v>
      </c>
      <c r="H665" t="str">
        <f t="shared" si="61"/>
        <v>GND</v>
      </c>
      <c r="I665" t="str">
        <f t="shared" si="62"/>
        <v>--</v>
      </c>
      <c r="J665" t="str">
        <f t="shared" si="63"/>
        <v>---</v>
      </c>
      <c r="K665" t="str">
        <f>IFERROR(IF(J665="--",IF(G665=H665,VLOOKUP(G665,RAW_c_TEB0187_REV01!L:N,3,0),SUM(VLOOKUP(H665,RAW_c_TEB0187_REV01!L:N,3,0),VLOOKUP(G665,RAW_c_TEB0187_REV01!L:N,3,0))),"---"),"---")</f>
        <v>---</v>
      </c>
      <c r="L665" t="str">
        <f t="shared" si="64"/>
        <v>J3-C60</v>
      </c>
      <c r="M665" t="str">
        <f>IFERROR(IF(
COUNTIF(B2B!H:H,(IF(K665&lt;&gt;"---",IF(INDEX(RAW_c_TEB0187_REV01!B:D,MATCH(H665,RAW_c_TEB0187_REV01!B:B,0),3)=L665,INDEX(
RAW_c_TEB0187_REV01!B:D,MATCH(H665,INDEX(RAW_c_TEB0187_REV01!B:B,MATCH(H665,RAW_c_TEB0187_REV01!B:B,)+1):'RAW_c_TEB0187_REV01'!B11736,)+MATCH(H665,RAW_c_TEB0187_REV01!B:B,),3),INDEX(RAW_c_TEB0187_REV01!B:D,MATCH(H665,RAW_c_TEB0187_REV01!B:B,0),3)),"---")))=1,"---",IF(K665&lt;&gt;"---",IF(INDEX(RAW_c_TEB0187_REV01!B:D,MATCH(H665,RAW_c_TEB0187_REV01!B:B,0),3)=L665,INDEX(
RAW_c_TEB0187_REV01!B:D,MATCH(H665,INDEX(RAW_c_TEB0187_REV01!B:B,MATCH(H665,RAW_c_TEB0187_REV01!B:B,)+1):'RAW_c_TEB0187_REV01'!B11736,)+MATCH(H665,RAW_c_TEB0187_REV01!B:B,),3),INDEX(RAW_c_TEB0187_REV01!B:D,MATCH(H665,RAW_c_TEB0187_REV01!B:B,0),3)),"---")),"---")</f>
        <v>---</v>
      </c>
      <c r="N665" t="str">
        <f>IFERROR(IF(AND(B665="B2B",J665="--"),L665,IF(
COUNTIF(B2B!H:H,(IF(K665&lt;&gt;"---",IF(INDEX(RAW_c_TEB0187_REV01!B:D,MATCH(H665,RAW_c_TEB0187_REV01!B:B,0),3)=L665,INDEX(
RAW_c_TEB0187_REV01!B:D,MATCH(H665,INDEX(RAW_c_TEB0187_REV01!B:B,MATCH(H665,RAW_c_TEB0187_REV01!B:B,)+1):'RAW_c_TEB0187_REV01'!B11736,)+MATCH(H665,RAW_c_TEB0187_REV01!B:B,),3),INDEX(RAW_c_TEB0187_REV01!B:D,MATCH(H665,RAW_c_TEB0187_REV01!B:B,0),3)),"---")))=0,"---",IF(K665&lt;&gt;"---",IF(INDEX(RAW_c_TEB0187_REV01!B:D,MATCH(H665,RAW_c_TEB0187_REV01!B:B,0),3)=L665,INDEX(
RAW_c_TEB0187_REV01!B:D,MATCH(H665,INDEX(RAW_c_TEB0187_REV01!B:B,MATCH(H665,RAW_c_TEB0187_REV01!B:B,)+1):'RAW_c_TEB0187_REV01'!B11736,)+MATCH(H665,RAW_c_TEB0187_REV01!B:B,),3),INDEX(RAW_c_TEB0187_REV01!B:D,MATCH(H665,RAW_c_TEB0187_REV01!B:B,0),3)),"---"))),"---")</f>
        <v>---</v>
      </c>
      <c r="T665">
        <f>COUNTIF(RAW_c_TEB0187_REV01!B:B,G665)</f>
        <v>1098</v>
      </c>
      <c r="U665" t="str">
        <f t="shared" si="65"/>
        <v>B2B-GND</v>
      </c>
    </row>
    <row r="666" spans="1:21" x14ac:dyDescent="0.25">
      <c r="A666" t="s">
        <v>6249</v>
      </c>
      <c r="B666" t="s">
        <v>39</v>
      </c>
      <c r="C666" t="s">
        <v>433</v>
      </c>
      <c r="D666" t="s">
        <v>411</v>
      </c>
      <c r="E666" t="s">
        <v>350</v>
      </c>
      <c r="F666" t="str">
        <f t="shared" si="60"/>
        <v>J3-D1</v>
      </c>
      <c r="G666" t="str">
        <f>VLOOKUP(F666,RAW_c_TEB0187_REV01!A:B,2,0)</f>
        <v>GND</v>
      </c>
      <c r="H666" t="str">
        <f t="shared" si="61"/>
        <v>GND</v>
      </c>
      <c r="I666" t="str">
        <f t="shared" si="62"/>
        <v>--</v>
      </c>
      <c r="J666" t="str">
        <f t="shared" si="63"/>
        <v>---</v>
      </c>
      <c r="K666" t="str">
        <f>IFERROR(IF(J666="--",IF(G666=H666,VLOOKUP(G666,RAW_c_TEB0187_REV01!L:N,3,0),SUM(VLOOKUP(H666,RAW_c_TEB0187_REV01!L:N,3,0),VLOOKUP(G666,RAW_c_TEB0187_REV01!L:N,3,0))),"---"),"---")</f>
        <v>---</v>
      </c>
      <c r="L666" t="str">
        <f t="shared" si="64"/>
        <v>J3-D1</v>
      </c>
      <c r="M666" t="str">
        <f>IFERROR(IF(
COUNTIF(B2B!H:H,(IF(K666&lt;&gt;"---",IF(INDEX(RAW_c_TEB0187_REV01!B:D,MATCH(H666,RAW_c_TEB0187_REV01!B:B,0),3)=L666,INDEX(
RAW_c_TEB0187_REV01!B:D,MATCH(H666,INDEX(RAW_c_TEB0187_REV01!B:B,MATCH(H666,RAW_c_TEB0187_REV01!B:B,)+1):'RAW_c_TEB0187_REV01'!B11737,)+MATCH(H666,RAW_c_TEB0187_REV01!B:B,),3),INDEX(RAW_c_TEB0187_REV01!B:D,MATCH(H666,RAW_c_TEB0187_REV01!B:B,0),3)),"---")))=1,"---",IF(K666&lt;&gt;"---",IF(INDEX(RAW_c_TEB0187_REV01!B:D,MATCH(H666,RAW_c_TEB0187_REV01!B:B,0),3)=L666,INDEX(
RAW_c_TEB0187_REV01!B:D,MATCH(H666,INDEX(RAW_c_TEB0187_REV01!B:B,MATCH(H666,RAW_c_TEB0187_REV01!B:B,)+1):'RAW_c_TEB0187_REV01'!B11737,)+MATCH(H666,RAW_c_TEB0187_REV01!B:B,),3),INDEX(RAW_c_TEB0187_REV01!B:D,MATCH(H666,RAW_c_TEB0187_REV01!B:B,0),3)),"---")),"---")</f>
        <v>---</v>
      </c>
      <c r="N666" t="str">
        <f>IFERROR(IF(AND(B666="B2B",J666="--"),L666,IF(
COUNTIF(B2B!H:H,(IF(K666&lt;&gt;"---",IF(INDEX(RAW_c_TEB0187_REV01!B:D,MATCH(H666,RAW_c_TEB0187_REV01!B:B,0),3)=L666,INDEX(
RAW_c_TEB0187_REV01!B:D,MATCH(H666,INDEX(RAW_c_TEB0187_REV01!B:B,MATCH(H666,RAW_c_TEB0187_REV01!B:B,)+1):'RAW_c_TEB0187_REV01'!B11737,)+MATCH(H666,RAW_c_TEB0187_REV01!B:B,),3),INDEX(RAW_c_TEB0187_REV01!B:D,MATCH(H666,RAW_c_TEB0187_REV01!B:B,0),3)),"---")))=0,"---",IF(K666&lt;&gt;"---",IF(INDEX(RAW_c_TEB0187_REV01!B:D,MATCH(H666,RAW_c_TEB0187_REV01!B:B,0),3)=L666,INDEX(
RAW_c_TEB0187_REV01!B:D,MATCH(H666,INDEX(RAW_c_TEB0187_REV01!B:B,MATCH(H666,RAW_c_TEB0187_REV01!B:B,)+1):'RAW_c_TEB0187_REV01'!B11737,)+MATCH(H666,RAW_c_TEB0187_REV01!B:B,),3),INDEX(RAW_c_TEB0187_REV01!B:D,MATCH(H666,RAW_c_TEB0187_REV01!B:B,0),3)),"---"))),"---")</f>
        <v>---</v>
      </c>
      <c r="T666">
        <f>COUNTIF(RAW_c_TEB0187_REV01!B:B,G666)</f>
        <v>1098</v>
      </c>
      <c r="U666" t="str">
        <f t="shared" si="65"/>
        <v>B2B-GND</v>
      </c>
    </row>
    <row r="667" spans="1:21" x14ac:dyDescent="0.25">
      <c r="A667" t="s">
        <v>6250</v>
      </c>
      <c r="B667" t="s">
        <v>39</v>
      </c>
      <c r="C667" t="s">
        <v>5625</v>
      </c>
      <c r="D667" t="s">
        <v>411</v>
      </c>
      <c r="E667" t="s">
        <v>351</v>
      </c>
      <c r="F667" t="str">
        <f t="shared" si="60"/>
        <v>J3-D2</v>
      </c>
      <c r="G667" t="str">
        <f>VLOOKUP(F667,RAW_c_TEB0187_REV01!A:B,2,0)</f>
        <v>VCCBAT</v>
      </c>
      <c r="H667" t="str">
        <f t="shared" si="61"/>
        <v>VCCBAT</v>
      </c>
      <c r="I667" t="str">
        <f t="shared" si="62"/>
        <v>--</v>
      </c>
      <c r="J667" t="str">
        <f t="shared" si="63"/>
        <v>--</v>
      </c>
      <c r="K667">
        <f>IFERROR(IF(J667="--",IF(G667=H667,VLOOKUP(G667,RAW_c_TEB0187_REV01!L:N,3,0),SUM(VLOOKUP(H667,RAW_c_TEB0187_REV01!L:N,3,0),VLOOKUP(G667,RAW_c_TEB0187_REV01!L:N,3,0))),"---"),"---")</f>
        <v>54.32</v>
      </c>
      <c r="L667" t="str">
        <f t="shared" si="64"/>
        <v>J3-D2</v>
      </c>
      <c r="M667" t="str">
        <f>IFERROR(IF(
COUNTIF(B2B!H:H,(IF(K667&lt;&gt;"---",IF(INDEX(RAW_c_TEB0187_REV01!B:D,MATCH(H667,RAW_c_TEB0187_REV01!B:B,0),3)=L667,INDEX(
RAW_c_TEB0187_REV01!B:D,MATCH(H667,INDEX(RAW_c_TEB0187_REV01!B:B,MATCH(H667,RAW_c_TEB0187_REV01!B:B,)+1):'RAW_c_TEB0187_REV01'!B11738,)+MATCH(H667,RAW_c_TEB0187_REV01!B:B,),3),INDEX(RAW_c_TEB0187_REV01!B:D,MATCH(H667,RAW_c_TEB0187_REV01!B:B,0),3)),"---")))=1,"---",IF(K667&lt;&gt;"---",IF(INDEX(RAW_c_TEB0187_REV01!B:D,MATCH(H667,RAW_c_TEB0187_REV01!B:B,0),3)=L667,INDEX(
RAW_c_TEB0187_REV01!B:D,MATCH(H667,INDEX(RAW_c_TEB0187_REV01!B:B,MATCH(H667,RAW_c_TEB0187_REV01!B:B,)+1):'RAW_c_TEB0187_REV01'!B11738,)+MATCH(H667,RAW_c_TEB0187_REV01!B:B,),3),INDEX(RAW_c_TEB0187_REV01!B:D,MATCH(H667,RAW_c_TEB0187_REV01!B:B,0),3)),"---")),"---")</f>
        <v>J32-1</v>
      </c>
      <c r="N667" t="str">
        <f>IFERROR(IF(AND(B667="B2B",J667="--"),L667,IF(
COUNTIF(B2B!H:H,(IF(K667&lt;&gt;"---",IF(INDEX(RAW_c_TEB0187_REV01!B:D,MATCH(H667,RAW_c_TEB0187_REV01!B:B,0),3)=L667,INDEX(
RAW_c_TEB0187_REV01!B:D,MATCH(H667,INDEX(RAW_c_TEB0187_REV01!B:B,MATCH(H667,RAW_c_TEB0187_REV01!B:B,)+1):'RAW_c_TEB0187_REV01'!B11738,)+MATCH(H667,RAW_c_TEB0187_REV01!B:B,),3),INDEX(RAW_c_TEB0187_REV01!B:D,MATCH(H667,RAW_c_TEB0187_REV01!B:B,0),3)),"---")))=0,"---",IF(K667&lt;&gt;"---",IF(INDEX(RAW_c_TEB0187_REV01!B:D,MATCH(H667,RAW_c_TEB0187_REV01!B:B,0),3)=L667,INDEX(
RAW_c_TEB0187_REV01!B:D,MATCH(H667,INDEX(RAW_c_TEB0187_REV01!B:B,MATCH(H667,RAW_c_TEB0187_REV01!B:B,)+1):'RAW_c_TEB0187_REV01'!B11738,)+MATCH(H667,RAW_c_TEB0187_REV01!B:B,),3),INDEX(RAW_c_TEB0187_REV01!B:D,MATCH(H667,RAW_c_TEB0187_REV01!B:B,0),3)),"---"))),"---")</f>
        <v>J3-D2</v>
      </c>
      <c r="T667">
        <f>COUNTIF(RAW_c_TEB0187_REV01!B:B,G667)</f>
        <v>3</v>
      </c>
      <c r="U667" t="str">
        <f t="shared" si="65"/>
        <v>B2B-PWR</v>
      </c>
    </row>
    <row r="668" spans="1:21" x14ac:dyDescent="0.25">
      <c r="A668" t="s">
        <v>6251</v>
      </c>
      <c r="B668" t="s">
        <v>39</v>
      </c>
      <c r="C668" t="s">
        <v>5619</v>
      </c>
      <c r="D668" t="s">
        <v>411</v>
      </c>
      <c r="E668" t="s">
        <v>352</v>
      </c>
      <c r="F668" t="str">
        <f t="shared" si="60"/>
        <v>J3-D3</v>
      </c>
      <c r="G668" t="str">
        <f>VLOOKUP(F668,RAW_c_TEB0187_REV01!A:B,2,0)</f>
        <v>INIT_DONE</v>
      </c>
      <c r="H668" t="str">
        <f t="shared" si="61"/>
        <v>INIT_DONE</v>
      </c>
      <c r="I668" t="str">
        <f t="shared" si="62"/>
        <v>--</v>
      </c>
      <c r="J668" t="str">
        <f t="shared" si="63"/>
        <v>--</v>
      </c>
      <c r="K668">
        <f>IFERROR(IF(J668="--",IF(G668=H668,VLOOKUP(G668,RAW_c_TEB0187_REV01!L:N,3,0),SUM(VLOOKUP(H668,RAW_c_TEB0187_REV01!L:N,3,0),VLOOKUP(G668,RAW_c_TEB0187_REV01!L:N,3,0))),"---"),"---")</f>
        <v>3.8975</v>
      </c>
      <c r="L668" t="str">
        <f t="shared" si="64"/>
        <v>J3-D3</v>
      </c>
      <c r="M668" t="str">
        <f>IFERROR(IF(
COUNTIF(B2B!H:H,(IF(K668&lt;&gt;"---",IF(INDEX(RAW_c_TEB0187_REV01!B:D,MATCH(H668,RAW_c_TEB0187_REV01!B:B,0),3)=L668,INDEX(
RAW_c_TEB0187_REV01!B:D,MATCH(H668,INDEX(RAW_c_TEB0187_REV01!B:B,MATCH(H668,RAW_c_TEB0187_REV01!B:B,)+1):'RAW_c_TEB0187_REV01'!B11739,)+MATCH(H668,RAW_c_TEB0187_REV01!B:B,),3),INDEX(RAW_c_TEB0187_REV01!B:D,MATCH(H668,RAW_c_TEB0187_REV01!B:B,0),3)),"---")))=1,"---",IF(K668&lt;&gt;"---",IF(INDEX(RAW_c_TEB0187_REV01!B:D,MATCH(H668,RAW_c_TEB0187_REV01!B:B,0),3)=L668,INDEX(
RAW_c_TEB0187_REV01!B:D,MATCH(H668,INDEX(RAW_c_TEB0187_REV01!B:B,MATCH(H668,RAW_c_TEB0187_REV01!B:B,)+1):'RAW_c_TEB0187_REV01'!B11739,)+MATCH(H668,RAW_c_TEB0187_REV01!B:B,),3),INDEX(RAW_c_TEB0187_REV01!B:D,MATCH(H668,RAW_c_TEB0187_REV01!B:B,0),3)),"---")),"---")</f>
        <v>TP16-1</v>
      </c>
      <c r="N668" t="str">
        <f>IFERROR(IF(AND(B668="B2B",J668="--"),L668,IF(
COUNTIF(B2B!H:H,(IF(K668&lt;&gt;"---",IF(INDEX(RAW_c_TEB0187_REV01!B:D,MATCH(H668,RAW_c_TEB0187_REV01!B:B,0),3)=L668,INDEX(
RAW_c_TEB0187_REV01!B:D,MATCH(H668,INDEX(RAW_c_TEB0187_REV01!B:B,MATCH(H668,RAW_c_TEB0187_REV01!B:B,)+1):'RAW_c_TEB0187_REV01'!B11739,)+MATCH(H668,RAW_c_TEB0187_REV01!B:B,),3),INDEX(RAW_c_TEB0187_REV01!B:D,MATCH(H668,RAW_c_TEB0187_REV01!B:B,0),3)),"---")))=0,"---",IF(K668&lt;&gt;"---",IF(INDEX(RAW_c_TEB0187_REV01!B:D,MATCH(H668,RAW_c_TEB0187_REV01!B:B,0),3)=L668,INDEX(
RAW_c_TEB0187_REV01!B:D,MATCH(H668,INDEX(RAW_c_TEB0187_REV01!B:B,MATCH(H668,RAW_c_TEB0187_REV01!B:B,)+1):'RAW_c_TEB0187_REV01'!B11739,)+MATCH(H668,RAW_c_TEB0187_REV01!B:B,),3),INDEX(RAW_c_TEB0187_REV01!B:D,MATCH(H668,RAW_c_TEB0187_REV01!B:B,0),3)),"---"))),"---")</f>
        <v>J3-D3</v>
      </c>
      <c r="T668">
        <f>COUNTIF(RAW_c_TEB0187_REV01!B:B,G668)</f>
        <v>2</v>
      </c>
      <c r="U668" t="str">
        <f t="shared" si="65"/>
        <v>B2B-IO</v>
      </c>
    </row>
    <row r="669" spans="1:21" x14ac:dyDescent="0.25">
      <c r="A669" t="s">
        <v>6252</v>
      </c>
      <c r="B669" t="s">
        <v>39</v>
      </c>
      <c r="C669" t="s">
        <v>5619</v>
      </c>
      <c r="D669" t="s">
        <v>411</v>
      </c>
      <c r="E669" t="s">
        <v>353</v>
      </c>
      <c r="F669" t="str">
        <f t="shared" si="60"/>
        <v>J3-D4</v>
      </c>
      <c r="G669" t="str">
        <f>VLOOKUP(F669,RAW_c_TEB0187_REV01!A:B,2,0)</f>
        <v>DCDC_SCL</v>
      </c>
      <c r="H669" t="str">
        <f t="shared" si="61"/>
        <v>DCDC_SCL</v>
      </c>
      <c r="I669" t="str">
        <f t="shared" si="62"/>
        <v>--</v>
      </c>
      <c r="J669" t="str">
        <f t="shared" si="63"/>
        <v>--</v>
      </c>
      <c r="K669">
        <f>IFERROR(IF(J669="--",IF(G669=H669,VLOOKUP(G669,RAW_c_TEB0187_REV01!L:N,3,0),SUM(VLOOKUP(H669,RAW_c_TEB0187_REV01!L:N,3,0),VLOOKUP(G669,RAW_c_TEB0187_REV01!L:N,3,0))),"---"),"---")</f>
        <v>190.07839999999999</v>
      </c>
      <c r="L669" t="str">
        <f t="shared" si="64"/>
        <v>J3-D4</v>
      </c>
      <c r="M669" t="str">
        <f>IFERROR(IF(
COUNTIF(B2B!H:H,(IF(K669&lt;&gt;"---",IF(INDEX(RAW_c_TEB0187_REV01!B:D,MATCH(H669,RAW_c_TEB0187_REV01!B:B,0),3)=L669,INDEX(
RAW_c_TEB0187_REV01!B:D,MATCH(H669,INDEX(RAW_c_TEB0187_REV01!B:B,MATCH(H669,RAW_c_TEB0187_REV01!B:B,)+1):'RAW_c_TEB0187_REV01'!B11740,)+MATCH(H669,RAW_c_TEB0187_REV01!B:B,),3),INDEX(RAW_c_TEB0187_REV01!B:D,MATCH(H669,RAW_c_TEB0187_REV01!B:B,0),3)),"---")))=1,"---",IF(K669&lt;&gt;"---",IF(INDEX(RAW_c_TEB0187_REV01!B:D,MATCH(H669,RAW_c_TEB0187_REV01!B:B,0),3)=L669,INDEX(
RAW_c_TEB0187_REV01!B:D,MATCH(H669,INDEX(RAW_c_TEB0187_REV01!B:B,MATCH(H669,RAW_c_TEB0187_REV01!B:B,)+1):'RAW_c_TEB0187_REV01'!B11740,)+MATCH(H669,RAW_c_TEB0187_REV01!B:B,),3),INDEX(RAW_c_TEB0187_REV01!B:D,MATCH(H669,RAW_c_TEB0187_REV01!B:B,0),3)),"---")),"---")</f>
        <v>J9-3</v>
      </c>
      <c r="N669" t="str">
        <f>IFERROR(IF(AND(B669="B2B",J669="--"),L669,IF(
COUNTIF(B2B!H:H,(IF(K669&lt;&gt;"---",IF(INDEX(RAW_c_TEB0187_REV01!B:D,MATCH(H669,RAW_c_TEB0187_REV01!B:B,0),3)=L669,INDEX(
RAW_c_TEB0187_REV01!B:D,MATCH(H669,INDEX(RAW_c_TEB0187_REV01!B:B,MATCH(H669,RAW_c_TEB0187_REV01!B:B,)+1):'RAW_c_TEB0187_REV01'!B11740,)+MATCH(H669,RAW_c_TEB0187_REV01!B:B,),3),INDEX(RAW_c_TEB0187_REV01!B:D,MATCH(H669,RAW_c_TEB0187_REV01!B:B,0),3)),"---")))=0,"---",IF(K669&lt;&gt;"---",IF(INDEX(RAW_c_TEB0187_REV01!B:D,MATCH(H669,RAW_c_TEB0187_REV01!B:B,0),3)=L669,INDEX(
RAW_c_TEB0187_REV01!B:D,MATCH(H669,INDEX(RAW_c_TEB0187_REV01!B:B,MATCH(H669,RAW_c_TEB0187_REV01!B:B,)+1):'RAW_c_TEB0187_REV01'!B11740,)+MATCH(H669,RAW_c_TEB0187_REV01!B:B,),3),INDEX(RAW_c_TEB0187_REV01!B:D,MATCH(H669,RAW_c_TEB0187_REV01!B:B,0),3)),"---"))),"---")</f>
        <v>J3-D4</v>
      </c>
      <c r="T669">
        <f>COUNTIF(RAW_c_TEB0187_REV01!B:B,G669)</f>
        <v>3</v>
      </c>
      <c r="U669" t="str">
        <f t="shared" si="65"/>
        <v>B2B-IO</v>
      </c>
    </row>
    <row r="670" spans="1:21" x14ac:dyDescent="0.25">
      <c r="A670" t="s">
        <v>6253</v>
      </c>
      <c r="B670" t="s">
        <v>39</v>
      </c>
      <c r="C670" t="s">
        <v>5619</v>
      </c>
      <c r="D670" t="s">
        <v>411</v>
      </c>
      <c r="E670" t="s">
        <v>354</v>
      </c>
      <c r="F670" t="str">
        <f t="shared" si="60"/>
        <v>J3-D5</v>
      </c>
      <c r="G670" t="str">
        <f>VLOOKUP(F670,RAW_c_TEB0187_REV01!A:B,2,0)</f>
        <v>DCDC_SDA</v>
      </c>
      <c r="H670" t="str">
        <f t="shared" si="61"/>
        <v>DCDC_SDA</v>
      </c>
      <c r="I670" t="str">
        <f t="shared" si="62"/>
        <v>--</v>
      </c>
      <c r="J670" t="str">
        <f t="shared" si="63"/>
        <v>--</v>
      </c>
      <c r="K670">
        <f>IFERROR(IF(J670="--",IF(G670=H670,VLOOKUP(G670,RAW_c_TEB0187_REV01!L:N,3,0),SUM(VLOOKUP(H670,RAW_c_TEB0187_REV01!L:N,3,0),VLOOKUP(G670,RAW_c_TEB0187_REV01!L:N,3,0))),"---"),"---")</f>
        <v>186.6112</v>
      </c>
      <c r="L670" t="str">
        <f t="shared" si="64"/>
        <v>J3-D5</v>
      </c>
      <c r="M670" t="str">
        <f>IFERROR(IF(
COUNTIF(B2B!H:H,(IF(K670&lt;&gt;"---",IF(INDEX(RAW_c_TEB0187_REV01!B:D,MATCH(H670,RAW_c_TEB0187_REV01!B:B,0),3)=L670,INDEX(
RAW_c_TEB0187_REV01!B:D,MATCH(H670,INDEX(RAW_c_TEB0187_REV01!B:B,MATCH(H670,RAW_c_TEB0187_REV01!B:B,)+1):'RAW_c_TEB0187_REV01'!B11741,)+MATCH(H670,RAW_c_TEB0187_REV01!B:B,),3),INDEX(RAW_c_TEB0187_REV01!B:D,MATCH(H670,RAW_c_TEB0187_REV01!B:B,0),3)),"---")))=1,"---",IF(K670&lt;&gt;"---",IF(INDEX(RAW_c_TEB0187_REV01!B:D,MATCH(H670,RAW_c_TEB0187_REV01!B:B,0),3)=L670,INDEX(
RAW_c_TEB0187_REV01!B:D,MATCH(H670,INDEX(RAW_c_TEB0187_REV01!B:B,MATCH(H670,RAW_c_TEB0187_REV01!B:B,)+1):'RAW_c_TEB0187_REV01'!B11741,)+MATCH(H670,RAW_c_TEB0187_REV01!B:B,),3),INDEX(RAW_c_TEB0187_REV01!B:D,MATCH(H670,RAW_c_TEB0187_REV01!B:B,0),3)),"---")),"---")</f>
        <v>J9-1</v>
      </c>
      <c r="N670" t="str">
        <f>IFERROR(IF(AND(B670="B2B",J670="--"),L670,IF(
COUNTIF(B2B!H:H,(IF(K670&lt;&gt;"---",IF(INDEX(RAW_c_TEB0187_REV01!B:D,MATCH(H670,RAW_c_TEB0187_REV01!B:B,0),3)=L670,INDEX(
RAW_c_TEB0187_REV01!B:D,MATCH(H670,INDEX(RAW_c_TEB0187_REV01!B:B,MATCH(H670,RAW_c_TEB0187_REV01!B:B,)+1):'RAW_c_TEB0187_REV01'!B11741,)+MATCH(H670,RAW_c_TEB0187_REV01!B:B,),3),INDEX(RAW_c_TEB0187_REV01!B:D,MATCH(H670,RAW_c_TEB0187_REV01!B:B,0),3)),"---")))=0,"---",IF(K670&lt;&gt;"---",IF(INDEX(RAW_c_TEB0187_REV01!B:D,MATCH(H670,RAW_c_TEB0187_REV01!B:B,0),3)=L670,INDEX(
RAW_c_TEB0187_REV01!B:D,MATCH(H670,INDEX(RAW_c_TEB0187_REV01!B:B,MATCH(H670,RAW_c_TEB0187_REV01!B:B,)+1):'RAW_c_TEB0187_REV01'!B11741,)+MATCH(H670,RAW_c_TEB0187_REV01!B:B,),3),INDEX(RAW_c_TEB0187_REV01!B:D,MATCH(H670,RAW_c_TEB0187_REV01!B:B,0),3)),"---"))),"---")</f>
        <v>J3-D5</v>
      </c>
      <c r="T670">
        <f>COUNTIF(RAW_c_TEB0187_REV01!B:B,G670)</f>
        <v>3</v>
      </c>
      <c r="U670" t="str">
        <f t="shared" si="65"/>
        <v>B2B-IO</v>
      </c>
    </row>
    <row r="671" spans="1:21" x14ac:dyDescent="0.25">
      <c r="A671" t="s">
        <v>6254</v>
      </c>
      <c r="B671" t="s">
        <v>39</v>
      </c>
      <c r="C671" t="s">
        <v>5583</v>
      </c>
      <c r="D671" t="s">
        <v>411</v>
      </c>
      <c r="E671" t="s">
        <v>355</v>
      </c>
      <c r="F671" t="str">
        <f t="shared" si="60"/>
        <v>J3-D6</v>
      </c>
      <c r="G671" t="str">
        <f>VLOOKUP(F671,RAW_c_TEB0187_REV01!A:B,2,0)</f>
        <v>NetJ3_D6</v>
      </c>
      <c r="H671" t="str">
        <f t="shared" si="61"/>
        <v>NetJ3_D6</v>
      </c>
      <c r="I671" t="str">
        <f t="shared" si="62"/>
        <v>--</v>
      </c>
      <c r="J671" t="str">
        <f t="shared" si="63"/>
        <v>--</v>
      </c>
      <c r="K671" t="str">
        <f>IFERROR(IF(J671="--",IF(G671=H671,VLOOKUP(G671,RAW_c_TEB0187_REV01!L:N,3,0),SUM(VLOOKUP(H671,RAW_c_TEB0187_REV01!L:N,3,0),VLOOKUP(G671,RAW_c_TEB0187_REV01!L:N,3,0))),"---"),"---")</f>
        <v>---</v>
      </c>
      <c r="L671" t="str">
        <f t="shared" si="64"/>
        <v>J3-D6</v>
      </c>
      <c r="M671" t="str">
        <f>IFERROR(IF(
COUNTIF(B2B!H:H,(IF(K671&lt;&gt;"---",IF(INDEX(RAW_c_TEB0187_REV01!B:D,MATCH(H671,RAW_c_TEB0187_REV01!B:B,0),3)=L671,INDEX(
RAW_c_TEB0187_REV01!B:D,MATCH(H671,INDEX(RAW_c_TEB0187_REV01!B:B,MATCH(H671,RAW_c_TEB0187_REV01!B:B,)+1):'RAW_c_TEB0187_REV01'!B11742,)+MATCH(H671,RAW_c_TEB0187_REV01!B:B,),3),INDEX(RAW_c_TEB0187_REV01!B:D,MATCH(H671,RAW_c_TEB0187_REV01!B:B,0),3)),"---")))=1,"---",IF(K671&lt;&gt;"---",IF(INDEX(RAW_c_TEB0187_REV01!B:D,MATCH(H671,RAW_c_TEB0187_REV01!B:B,0),3)=L671,INDEX(
RAW_c_TEB0187_REV01!B:D,MATCH(H671,INDEX(RAW_c_TEB0187_REV01!B:B,MATCH(H671,RAW_c_TEB0187_REV01!B:B,)+1):'RAW_c_TEB0187_REV01'!B11742,)+MATCH(H671,RAW_c_TEB0187_REV01!B:B,),3),INDEX(RAW_c_TEB0187_REV01!B:D,MATCH(H671,RAW_c_TEB0187_REV01!B:B,0),3)),"---")),"---")</f>
        <v>---</v>
      </c>
      <c r="N671" t="str">
        <f>IFERROR(IF(AND(B671="B2B",J671="--"),L671,IF(
COUNTIF(B2B!H:H,(IF(K671&lt;&gt;"---",IF(INDEX(RAW_c_TEB0187_REV01!B:D,MATCH(H671,RAW_c_TEB0187_REV01!B:B,0),3)=L671,INDEX(
RAW_c_TEB0187_REV01!B:D,MATCH(H671,INDEX(RAW_c_TEB0187_REV01!B:B,MATCH(H671,RAW_c_TEB0187_REV01!B:B,)+1):'RAW_c_TEB0187_REV01'!B11742,)+MATCH(H671,RAW_c_TEB0187_REV01!B:B,),3),INDEX(RAW_c_TEB0187_REV01!B:D,MATCH(H671,RAW_c_TEB0187_REV01!B:B,0),3)),"---")))=0,"---",IF(K671&lt;&gt;"---",IF(INDEX(RAW_c_TEB0187_REV01!B:D,MATCH(H671,RAW_c_TEB0187_REV01!B:B,0),3)=L671,INDEX(
RAW_c_TEB0187_REV01!B:D,MATCH(H671,INDEX(RAW_c_TEB0187_REV01!B:B,MATCH(H671,RAW_c_TEB0187_REV01!B:B,)+1):'RAW_c_TEB0187_REV01'!B11742,)+MATCH(H671,RAW_c_TEB0187_REV01!B:B,),3),INDEX(RAW_c_TEB0187_REV01!B:D,MATCH(H671,RAW_c_TEB0187_REV01!B:B,0),3)),"---"))),"---")</f>
        <v>J3-D6</v>
      </c>
      <c r="T671">
        <f>COUNTIF(RAW_c_TEB0187_REV01!B:B,G671)</f>
        <v>1</v>
      </c>
      <c r="U671" t="str">
        <f t="shared" si="65"/>
        <v>B2B-NC</v>
      </c>
    </row>
    <row r="672" spans="1:21" x14ac:dyDescent="0.25">
      <c r="A672" t="s">
        <v>6255</v>
      </c>
      <c r="B672" t="s">
        <v>39</v>
      </c>
      <c r="C672" t="s">
        <v>5583</v>
      </c>
      <c r="D672" t="s">
        <v>411</v>
      </c>
      <c r="E672" t="s">
        <v>356</v>
      </c>
      <c r="F672" t="str">
        <f t="shared" si="60"/>
        <v>J3-D7</v>
      </c>
      <c r="G672" t="str">
        <f>VLOOKUP(F672,RAW_c_TEB0187_REV01!A:B,2,0)</f>
        <v>NetJ3_D7</v>
      </c>
      <c r="H672" t="str">
        <f t="shared" si="61"/>
        <v>NetJ3_D7</v>
      </c>
      <c r="I672" t="str">
        <f t="shared" si="62"/>
        <v>--</v>
      </c>
      <c r="J672" t="str">
        <f t="shared" si="63"/>
        <v>--</v>
      </c>
      <c r="K672" t="str">
        <f>IFERROR(IF(J672="--",IF(G672=H672,VLOOKUP(G672,RAW_c_TEB0187_REV01!L:N,3,0),SUM(VLOOKUP(H672,RAW_c_TEB0187_REV01!L:N,3,0),VLOOKUP(G672,RAW_c_TEB0187_REV01!L:N,3,0))),"---"),"---")</f>
        <v>---</v>
      </c>
      <c r="L672" t="str">
        <f t="shared" si="64"/>
        <v>J3-D7</v>
      </c>
      <c r="M672" t="str">
        <f>IFERROR(IF(
COUNTIF(B2B!H:H,(IF(K672&lt;&gt;"---",IF(INDEX(RAW_c_TEB0187_REV01!B:D,MATCH(H672,RAW_c_TEB0187_REV01!B:B,0),3)=L672,INDEX(
RAW_c_TEB0187_REV01!B:D,MATCH(H672,INDEX(RAW_c_TEB0187_REV01!B:B,MATCH(H672,RAW_c_TEB0187_REV01!B:B,)+1):'RAW_c_TEB0187_REV01'!B11743,)+MATCH(H672,RAW_c_TEB0187_REV01!B:B,),3),INDEX(RAW_c_TEB0187_REV01!B:D,MATCH(H672,RAW_c_TEB0187_REV01!B:B,0),3)),"---")))=1,"---",IF(K672&lt;&gt;"---",IF(INDEX(RAW_c_TEB0187_REV01!B:D,MATCH(H672,RAW_c_TEB0187_REV01!B:B,0),3)=L672,INDEX(
RAW_c_TEB0187_REV01!B:D,MATCH(H672,INDEX(RAW_c_TEB0187_REV01!B:B,MATCH(H672,RAW_c_TEB0187_REV01!B:B,)+1):'RAW_c_TEB0187_REV01'!B11743,)+MATCH(H672,RAW_c_TEB0187_REV01!B:B,),3),INDEX(RAW_c_TEB0187_REV01!B:D,MATCH(H672,RAW_c_TEB0187_REV01!B:B,0),3)),"---")),"---")</f>
        <v>---</v>
      </c>
      <c r="N672" t="str">
        <f>IFERROR(IF(AND(B672="B2B",J672="--"),L672,IF(
COUNTIF(B2B!H:H,(IF(K672&lt;&gt;"---",IF(INDEX(RAW_c_TEB0187_REV01!B:D,MATCH(H672,RAW_c_TEB0187_REV01!B:B,0),3)=L672,INDEX(
RAW_c_TEB0187_REV01!B:D,MATCH(H672,INDEX(RAW_c_TEB0187_REV01!B:B,MATCH(H672,RAW_c_TEB0187_REV01!B:B,)+1):'RAW_c_TEB0187_REV01'!B11743,)+MATCH(H672,RAW_c_TEB0187_REV01!B:B,),3),INDEX(RAW_c_TEB0187_REV01!B:D,MATCH(H672,RAW_c_TEB0187_REV01!B:B,0),3)),"---")))=0,"---",IF(K672&lt;&gt;"---",IF(INDEX(RAW_c_TEB0187_REV01!B:D,MATCH(H672,RAW_c_TEB0187_REV01!B:B,0),3)=L672,INDEX(
RAW_c_TEB0187_REV01!B:D,MATCH(H672,INDEX(RAW_c_TEB0187_REV01!B:B,MATCH(H672,RAW_c_TEB0187_REV01!B:B,)+1):'RAW_c_TEB0187_REV01'!B11743,)+MATCH(H672,RAW_c_TEB0187_REV01!B:B,),3),INDEX(RAW_c_TEB0187_REV01!B:D,MATCH(H672,RAW_c_TEB0187_REV01!B:B,0),3)),"---"))),"---")</f>
        <v>J3-D7</v>
      </c>
      <c r="T672">
        <f>COUNTIF(RAW_c_TEB0187_REV01!B:B,G672)</f>
        <v>1</v>
      </c>
      <c r="U672" t="str">
        <f t="shared" si="65"/>
        <v>B2B-NC</v>
      </c>
    </row>
    <row r="673" spans="1:21" x14ac:dyDescent="0.25">
      <c r="A673" t="s">
        <v>6256</v>
      </c>
      <c r="B673" t="s">
        <v>39</v>
      </c>
      <c r="C673" t="s">
        <v>5583</v>
      </c>
      <c r="D673" t="s">
        <v>411</v>
      </c>
      <c r="E673" t="s">
        <v>357</v>
      </c>
      <c r="F673" t="str">
        <f t="shared" si="60"/>
        <v>J3-D8</v>
      </c>
      <c r="G673" t="str">
        <f>VLOOKUP(F673,RAW_c_TEB0187_REV01!A:B,2,0)</f>
        <v>NetJ3_D8</v>
      </c>
      <c r="H673" t="str">
        <f t="shared" si="61"/>
        <v>NetJ3_D8</v>
      </c>
      <c r="I673" t="str">
        <f t="shared" si="62"/>
        <v>--</v>
      </c>
      <c r="J673" t="str">
        <f t="shared" si="63"/>
        <v>--</v>
      </c>
      <c r="K673" t="str">
        <f>IFERROR(IF(J673="--",IF(G673=H673,VLOOKUP(G673,RAW_c_TEB0187_REV01!L:N,3,0),SUM(VLOOKUP(H673,RAW_c_TEB0187_REV01!L:N,3,0),VLOOKUP(G673,RAW_c_TEB0187_REV01!L:N,3,0))),"---"),"---")</f>
        <v>---</v>
      </c>
      <c r="L673" t="str">
        <f t="shared" si="64"/>
        <v>J3-D8</v>
      </c>
      <c r="M673" t="str">
        <f>IFERROR(IF(
COUNTIF(B2B!H:H,(IF(K673&lt;&gt;"---",IF(INDEX(RAW_c_TEB0187_REV01!B:D,MATCH(H673,RAW_c_TEB0187_REV01!B:B,0),3)=L673,INDEX(
RAW_c_TEB0187_REV01!B:D,MATCH(H673,INDEX(RAW_c_TEB0187_REV01!B:B,MATCH(H673,RAW_c_TEB0187_REV01!B:B,)+1):'RAW_c_TEB0187_REV01'!B11744,)+MATCH(H673,RAW_c_TEB0187_REV01!B:B,),3),INDEX(RAW_c_TEB0187_REV01!B:D,MATCH(H673,RAW_c_TEB0187_REV01!B:B,0),3)),"---")))=1,"---",IF(K673&lt;&gt;"---",IF(INDEX(RAW_c_TEB0187_REV01!B:D,MATCH(H673,RAW_c_TEB0187_REV01!B:B,0),3)=L673,INDEX(
RAW_c_TEB0187_REV01!B:D,MATCH(H673,INDEX(RAW_c_TEB0187_REV01!B:B,MATCH(H673,RAW_c_TEB0187_REV01!B:B,)+1):'RAW_c_TEB0187_REV01'!B11744,)+MATCH(H673,RAW_c_TEB0187_REV01!B:B,),3),INDEX(RAW_c_TEB0187_REV01!B:D,MATCH(H673,RAW_c_TEB0187_REV01!B:B,0),3)),"---")),"---")</f>
        <v>---</v>
      </c>
      <c r="N673" t="str">
        <f>IFERROR(IF(AND(B673="B2B",J673="--"),L673,IF(
COUNTIF(B2B!H:H,(IF(K673&lt;&gt;"---",IF(INDEX(RAW_c_TEB0187_REV01!B:D,MATCH(H673,RAW_c_TEB0187_REV01!B:B,0),3)=L673,INDEX(
RAW_c_TEB0187_REV01!B:D,MATCH(H673,INDEX(RAW_c_TEB0187_REV01!B:B,MATCH(H673,RAW_c_TEB0187_REV01!B:B,)+1):'RAW_c_TEB0187_REV01'!B11744,)+MATCH(H673,RAW_c_TEB0187_REV01!B:B,),3),INDEX(RAW_c_TEB0187_REV01!B:D,MATCH(H673,RAW_c_TEB0187_REV01!B:B,0),3)),"---")))=0,"---",IF(K673&lt;&gt;"---",IF(INDEX(RAW_c_TEB0187_REV01!B:D,MATCH(H673,RAW_c_TEB0187_REV01!B:B,0),3)=L673,INDEX(
RAW_c_TEB0187_REV01!B:D,MATCH(H673,INDEX(RAW_c_TEB0187_REV01!B:B,MATCH(H673,RAW_c_TEB0187_REV01!B:B,)+1):'RAW_c_TEB0187_REV01'!B11744,)+MATCH(H673,RAW_c_TEB0187_REV01!B:B,),3),INDEX(RAW_c_TEB0187_REV01!B:D,MATCH(H673,RAW_c_TEB0187_REV01!B:B,0),3)),"---"))),"---")</f>
        <v>J3-D8</v>
      </c>
      <c r="T673">
        <f>COUNTIF(RAW_c_TEB0187_REV01!B:B,G673)</f>
        <v>1</v>
      </c>
      <c r="U673" t="str">
        <f t="shared" si="65"/>
        <v>B2B-NC</v>
      </c>
    </row>
    <row r="674" spans="1:21" x14ac:dyDescent="0.25">
      <c r="A674" t="s">
        <v>6257</v>
      </c>
      <c r="B674" t="s">
        <v>39</v>
      </c>
      <c r="C674" t="s">
        <v>433</v>
      </c>
      <c r="D674" t="s">
        <v>411</v>
      </c>
      <c r="E674" t="s">
        <v>358</v>
      </c>
      <c r="F674" t="str">
        <f t="shared" si="60"/>
        <v>J3-D9</v>
      </c>
      <c r="G674" t="str">
        <f>VLOOKUP(F674,RAW_c_TEB0187_REV01!A:B,2,0)</f>
        <v>GND</v>
      </c>
      <c r="H674" t="str">
        <f t="shared" si="61"/>
        <v>GND</v>
      </c>
      <c r="I674" t="str">
        <f t="shared" si="62"/>
        <v>--</v>
      </c>
      <c r="J674" t="str">
        <f t="shared" si="63"/>
        <v>---</v>
      </c>
      <c r="K674" t="str">
        <f>IFERROR(IF(J674="--",IF(G674=H674,VLOOKUP(G674,RAW_c_TEB0187_REV01!L:N,3,0),SUM(VLOOKUP(H674,RAW_c_TEB0187_REV01!L:N,3,0),VLOOKUP(G674,RAW_c_TEB0187_REV01!L:N,3,0))),"---"),"---")</f>
        <v>---</v>
      </c>
      <c r="L674" t="str">
        <f t="shared" si="64"/>
        <v>J3-D9</v>
      </c>
      <c r="M674" t="str">
        <f>IFERROR(IF(
COUNTIF(B2B!H:H,(IF(K674&lt;&gt;"---",IF(INDEX(RAW_c_TEB0187_REV01!B:D,MATCH(H674,RAW_c_TEB0187_REV01!B:B,0),3)=L674,INDEX(
RAW_c_TEB0187_REV01!B:D,MATCH(H674,INDEX(RAW_c_TEB0187_REV01!B:B,MATCH(H674,RAW_c_TEB0187_REV01!B:B,)+1):'RAW_c_TEB0187_REV01'!B11745,)+MATCH(H674,RAW_c_TEB0187_REV01!B:B,),3),INDEX(RAW_c_TEB0187_REV01!B:D,MATCH(H674,RAW_c_TEB0187_REV01!B:B,0),3)),"---")))=1,"---",IF(K674&lt;&gt;"---",IF(INDEX(RAW_c_TEB0187_REV01!B:D,MATCH(H674,RAW_c_TEB0187_REV01!B:B,0),3)=L674,INDEX(
RAW_c_TEB0187_REV01!B:D,MATCH(H674,INDEX(RAW_c_TEB0187_REV01!B:B,MATCH(H674,RAW_c_TEB0187_REV01!B:B,)+1):'RAW_c_TEB0187_REV01'!B11745,)+MATCH(H674,RAW_c_TEB0187_REV01!B:B,),3),INDEX(RAW_c_TEB0187_REV01!B:D,MATCH(H674,RAW_c_TEB0187_REV01!B:B,0),3)),"---")),"---")</f>
        <v>---</v>
      </c>
      <c r="N674" t="str">
        <f>IFERROR(IF(AND(B674="B2B",J674="--"),L674,IF(
COUNTIF(B2B!H:H,(IF(K674&lt;&gt;"---",IF(INDEX(RAW_c_TEB0187_REV01!B:D,MATCH(H674,RAW_c_TEB0187_REV01!B:B,0),3)=L674,INDEX(
RAW_c_TEB0187_REV01!B:D,MATCH(H674,INDEX(RAW_c_TEB0187_REV01!B:B,MATCH(H674,RAW_c_TEB0187_REV01!B:B,)+1):'RAW_c_TEB0187_REV01'!B11745,)+MATCH(H674,RAW_c_TEB0187_REV01!B:B,),3),INDEX(RAW_c_TEB0187_REV01!B:D,MATCH(H674,RAW_c_TEB0187_REV01!B:B,0),3)),"---")))=0,"---",IF(K674&lt;&gt;"---",IF(INDEX(RAW_c_TEB0187_REV01!B:D,MATCH(H674,RAW_c_TEB0187_REV01!B:B,0),3)=L674,INDEX(
RAW_c_TEB0187_REV01!B:D,MATCH(H674,INDEX(RAW_c_TEB0187_REV01!B:B,MATCH(H674,RAW_c_TEB0187_REV01!B:B,)+1):'RAW_c_TEB0187_REV01'!B11745,)+MATCH(H674,RAW_c_TEB0187_REV01!B:B,),3),INDEX(RAW_c_TEB0187_REV01!B:D,MATCH(H674,RAW_c_TEB0187_REV01!B:B,0),3)),"---"))),"---")</f>
        <v>---</v>
      </c>
      <c r="T674">
        <f>COUNTIF(RAW_c_TEB0187_REV01!B:B,G674)</f>
        <v>1098</v>
      </c>
      <c r="U674" t="str">
        <f t="shared" si="65"/>
        <v>B2B-GND</v>
      </c>
    </row>
    <row r="675" spans="1:21" x14ac:dyDescent="0.25">
      <c r="A675" t="s">
        <v>6258</v>
      </c>
      <c r="B675" t="s">
        <v>39</v>
      </c>
      <c r="C675" t="s">
        <v>5619</v>
      </c>
      <c r="D675" t="s">
        <v>411</v>
      </c>
      <c r="E675" t="s">
        <v>359</v>
      </c>
      <c r="F675" t="str">
        <f t="shared" si="60"/>
        <v>J3-D10</v>
      </c>
      <c r="G675" t="str">
        <f>VLOOKUP(F675,RAW_c_TEB0187_REV01!A:B,2,0)</f>
        <v>CY_SMB_ALERT</v>
      </c>
      <c r="H675" t="str">
        <f t="shared" si="61"/>
        <v>CY_SMB_ALERT</v>
      </c>
      <c r="I675" t="str">
        <f t="shared" si="62"/>
        <v>--</v>
      </c>
      <c r="J675" t="str">
        <f t="shared" si="63"/>
        <v>--</v>
      </c>
      <c r="K675">
        <f>IFERROR(IF(J675="--",IF(G675=H675,VLOOKUP(G675,RAW_c_TEB0187_REV01!L:N,3,0),SUM(VLOOKUP(H675,RAW_c_TEB0187_REV01!L:N,3,0),VLOOKUP(G675,RAW_c_TEB0187_REV01!L:N,3,0))),"---"),"---")</f>
        <v>106.6229</v>
      </c>
      <c r="L675" t="str">
        <f t="shared" si="64"/>
        <v>J3-D10</v>
      </c>
      <c r="M675" t="str">
        <f>IFERROR(IF(
COUNTIF(B2B!H:H,(IF(K675&lt;&gt;"---",IF(INDEX(RAW_c_TEB0187_REV01!B:D,MATCH(H675,RAW_c_TEB0187_REV01!B:B,0),3)=L675,INDEX(
RAW_c_TEB0187_REV01!B:D,MATCH(H675,INDEX(RAW_c_TEB0187_REV01!B:B,MATCH(H675,RAW_c_TEB0187_REV01!B:B,)+1):'RAW_c_TEB0187_REV01'!B11746,)+MATCH(H675,RAW_c_TEB0187_REV01!B:B,),3),INDEX(RAW_c_TEB0187_REV01!B:D,MATCH(H675,RAW_c_TEB0187_REV01!B:B,0),3)),"---")))=1,"---",IF(K675&lt;&gt;"---",IF(INDEX(RAW_c_TEB0187_REV01!B:D,MATCH(H675,RAW_c_TEB0187_REV01!B:B,0),3)=L675,INDEX(
RAW_c_TEB0187_REV01!B:D,MATCH(H675,INDEX(RAW_c_TEB0187_REV01!B:B,MATCH(H675,RAW_c_TEB0187_REV01!B:B,)+1):'RAW_c_TEB0187_REV01'!B11746,)+MATCH(H675,RAW_c_TEB0187_REV01!B:B,),3),INDEX(RAW_c_TEB0187_REV01!B:D,MATCH(H675,RAW_c_TEB0187_REV01!B:B,0),3)),"---")),"---")</f>
        <v>J19-3</v>
      </c>
      <c r="N675" t="str">
        <f>IFERROR(IF(AND(B675="B2B",J675="--"),L675,IF(
COUNTIF(B2B!H:H,(IF(K675&lt;&gt;"---",IF(INDEX(RAW_c_TEB0187_REV01!B:D,MATCH(H675,RAW_c_TEB0187_REV01!B:B,0),3)=L675,INDEX(
RAW_c_TEB0187_REV01!B:D,MATCH(H675,INDEX(RAW_c_TEB0187_REV01!B:B,MATCH(H675,RAW_c_TEB0187_REV01!B:B,)+1):'RAW_c_TEB0187_REV01'!B11746,)+MATCH(H675,RAW_c_TEB0187_REV01!B:B,),3),INDEX(RAW_c_TEB0187_REV01!B:D,MATCH(H675,RAW_c_TEB0187_REV01!B:B,0),3)),"---")))=0,"---",IF(K675&lt;&gt;"---",IF(INDEX(RAW_c_TEB0187_REV01!B:D,MATCH(H675,RAW_c_TEB0187_REV01!B:B,0),3)=L675,INDEX(
RAW_c_TEB0187_REV01!B:D,MATCH(H675,INDEX(RAW_c_TEB0187_REV01!B:B,MATCH(H675,RAW_c_TEB0187_REV01!B:B,)+1):'RAW_c_TEB0187_REV01'!B11746,)+MATCH(H675,RAW_c_TEB0187_REV01!B:B,),3),INDEX(RAW_c_TEB0187_REV01!B:D,MATCH(H675,RAW_c_TEB0187_REV01!B:B,0),3)),"---"))),"---")</f>
        <v>J3-D10</v>
      </c>
      <c r="T675">
        <f>COUNTIF(RAW_c_TEB0187_REV01!B:B,G675)</f>
        <v>2</v>
      </c>
      <c r="U675" t="str">
        <f t="shared" si="65"/>
        <v>B2B-IO</v>
      </c>
    </row>
    <row r="676" spans="1:21" x14ac:dyDescent="0.25">
      <c r="A676" t="s">
        <v>6259</v>
      </c>
      <c r="B676" t="s">
        <v>39</v>
      </c>
      <c r="C676" t="s">
        <v>5619</v>
      </c>
      <c r="D676" t="s">
        <v>411</v>
      </c>
      <c r="E676" t="s">
        <v>360</v>
      </c>
      <c r="F676" t="str">
        <f t="shared" si="60"/>
        <v>J3-D11</v>
      </c>
      <c r="G676" t="str">
        <f>VLOOKUP(F676,RAW_c_TEB0187_REV01!A:B,2,0)</f>
        <v>CX_SMB_ALERT</v>
      </c>
      <c r="H676" t="str">
        <f t="shared" si="61"/>
        <v>CX_SMB_ALERT</v>
      </c>
      <c r="I676" t="str">
        <f t="shared" si="62"/>
        <v>--</v>
      </c>
      <c r="J676" t="str">
        <f t="shared" si="63"/>
        <v>--</v>
      </c>
      <c r="K676">
        <f>IFERROR(IF(J676="--",IF(G676=H676,VLOOKUP(G676,RAW_c_TEB0187_REV01!L:N,3,0),SUM(VLOOKUP(H676,RAW_c_TEB0187_REV01!L:N,3,0),VLOOKUP(G676,RAW_c_TEB0187_REV01!L:N,3,0))),"---"),"---")</f>
        <v>128.93270000000001</v>
      </c>
      <c r="L676" t="str">
        <f t="shared" si="64"/>
        <v>J3-D11</v>
      </c>
      <c r="M676" t="str">
        <f>IFERROR(IF(
COUNTIF(B2B!H:H,(IF(K676&lt;&gt;"---",IF(INDEX(RAW_c_TEB0187_REV01!B:D,MATCH(H676,RAW_c_TEB0187_REV01!B:B,0),3)=L676,INDEX(
RAW_c_TEB0187_REV01!B:D,MATCH(H676,INDEX(RAW_c_TEB0187_REV01!B:B,MATCH(H676,RAW_c_TEB0187_REV01!B:B,)+1):'RAW_c_TEB0187_REV01'!B11747,)+MATCH(H676,RAW_c_TEB0187_REV01!B:B,),3),INDEX(RAW_c_TEB0187_REV01!B:D,MATCH(H676,RAW_c_TEB0187_REV01!B:B,0),3)),"---")))=1,"---",IF(K676&lt;&gt;"---",IF(INDEX(RAW_c_TEB0187_REV01!B:D,MATCH(H676,RAW_c_TEB0187_REV01!B:B,0),3)=L676,INDEX(
RAW_c_TEB0187_REV01!B:D,MATCH(H676,INDEX(RAW_c_TEB0187_REV01!B:B,MATCH(H676,RAW_c_TEB0187_REV01!B:B,)+1):'RAW_c_TEB0187_REV01'!B11747,)+MATCH(H676,RAW_c_TEB0187_REV01!B:B,),3),INDEX(RAW_c_TEB0187_REV01!B:D,MATCH(H676,RAW_c_TEB0187_REV01!B:B,0),3)),"---")),"---")</f>
        <v>J21-3</v>
      </c>
      <c r="N676" t="str">
        <f>IFERROR(IF(AND(B676="B2B",J676="--"),L676,IF(
COUNTIF(B2B!H:H,(IF(K676&lt;&gt;"---",IF(INDEX(RAW_c_TEB0187_REV01!B:D,MATCH(H676,RAW_c_TEB0187_REV01!B:B,0),3)=L676,INDEX(
RAW_c_TEB0187_REV01!B:D,MATCH(H676,INDEX(RAW_c_TEB0187_REV01!B:B,MATCH(H676,RAW_c_TEB0187_REV01!B:B,)+1):'RAW_c_TEB0187_REV01'!B11747,)+MATCH(H676,RAW_c_TEB0187_REV01!B:B,),3),INDEX(RAW_c_TEB0187_REV01!B:D,MATCH(H676,RAW_c_TEB0187_REV01!B:B,0),3)),"---")))=0,"---",IF(K676&lt;&gt;"---",IF(INDEX(RAW_c_TEB0187_REV01!B:D,MATCH(H676,RAW_c_TEB0187_REV01!B:B,0),3)=L676,INDEX(
RAW_c_TEB0187_REV01!B:D,MATCH(H676,INDEX(RAW_c_TEB0187_REV01!B:B,MATCH(H676,RAW_c_TEB0187_REV01!B:B,)+1):'RAW_c_TEB0187_REV01'!B11747,)+MATCH(H676,RAW_c_TEB0187_REV01!B:B,),3),INDEX(RAW_c_TEB0187_REV01!B:D,MATCH(H676,RAW_c_TEB0187_REV01!B:B,0),3)),"---"))),"---")</f>
        <v>J3-D11</v>
      </c>
      <c r="T676">
        <f>COUNTIF(RAW_c_TEB0187_REV01!B:B,G676)</f>
        <v>2</v>
      </c>
      <c r="U676" t="str">
        <f t="shared" si="65"/>
        <v>B2B-IO</v>
      </c>
    </row>
    <row r="677" spans="1:21" x14ac:dyDescent="0.25">
      <c r="A677" t="s">
        <v>6260</v>
      </c>
      <c r="B677" t="s">
        <v>39</v>
      </c>
      <c r="C677" t="s">
        <v>5619</v>
      </c>
      <c r="D677" t="s">
        <v>411</v>
      </c>
      <c r="E677" t="s">
        <v>361</v>
      </c>
      <c r="F677" t="str">
        <f t="shared" si="60"/>
        <v>J3-D12</v>
      </c>
      <c r="G677" t="str">
        <f>VLOOKUP(F677,RAW_c_TEB0187_REV01!A:B,2,0)</f>
        <v>CX_SMB_SDA</v>
      </c>
      <c r="H677" t="str">
        <f t="shared" si="61"/>
        <v>CX_SMB_SDA</v>
      </c>
      <c r="I677" t="str">
        <f t="shared" si="62"/>
        <v>--</v>
      </c>
      <c r="J677" t="str">
        <f t="shared" si="63"/>
        <v>--</v>
      </c>
      <c r="K677">
        <f>IFERROR(IF(J677="--",IF(G677=H677,VLOOKUP(G677,RAW_c_TEB0187_REV01!L:N,3,0),SUM(VLOOKUP(H677,RAW_c_TEB0187_REV01!L:N,3,0),VLOOKUP(G677,RAW_c_TEB0187_REV01!L:N,3,0))),"---"),"---")</f>
        <v>130.01410000000001</v>
      </c>
      <c r="L677" t="str">
        <f t="shared" si="64"/>
        <v>J3-D12</v>
      </c>
      <c r="M677" t="str">
        <f>IFERROR(IF(
COUNTIF(B2B!H:H,(IF(K677&lt;&gt;"---",IF(INDEX(RAW_c_TEB0187_REV01!B:D,MATCH(H677,RAW_c_TEB0187_REV01!B:B,0),3)=L677,INDEX(
RAW_c_TEB0187_REV01!B:D,MATCH(H677,INDEX(RAW_c_TEB0187_REV01!B:B,MATCH(H677,RAW_c_TEB0187_REV01!B:B,)+1):'RAW_c_TEB0187_REV01'!B11748,)+MATCH(H677,RAW_c_TEB0187_REV01!B:B,),3),INDEX(RAW_c_TEB0187_REV01!B:D,MATCH(H677,RAW_c_TEB0187_REV01!B:B,0),3)),"---")))=1,"---",IF(K677&lt;&gt;"---",IF(INDEX(RAW_c_TEB0187_REV01!B:D,MATCH(H677,RAW_c_TEB0187_REV01!B:B,0),3)=L677,INDEX(
RAW_c_TEB0187_REV01!B:D,MATCH(H677,INDEX(RAW_c_TEB0187_REV01!B:B,MATCH(H677,RAW_c_TEB0187_REV01!B:B,)+1):'RAW_c_TEB0187_REV01'!B11748,)+MATCH(H677,RAW_c_TEB0187_REV01!B:B,),3),INDEX(RAW_c_TEB0187_REV01!B:D,MATCH(H677,RAW_c_TEB0187_REV01!B:B,0),3)),"---")),"---")</f>
        <v>J21-5</v>
      </c>
      <c r="N677" t="str">
        <f>IFERROR(IF(AND(B677="B2B",J677="--"),L677,IF(
COUNTIF(B2B!H:H,(IF(K677&lt;&gt;"---",IF(INDEX(RAW_c_TEB0187_REV01!B:D,MATCH(H677,RAW_c_TEB0187_REV01!B:B,0),3)=L677,INDEX(
RAW_c_TEB0187_REV01!B:D,MATCH(H677,INDEX(RAW_c_TEB0187_REV01!B:B,MATCH(H677,RAW_c_TEB0187_REV01!B:B,)+1):'RAW_c_TEB0187_REV01'!B11748,)+MATCH(H677,RAW_c_TEB0187_REV01!B:B,),3),INDEX(RAW_c_TEB0187_REV01!B:D,MATCH(H677,RAW_c_TEB0187_REV01!B:B,0),3)),"---")))=0,"---",IF(K677&lt;&gt;"---",IF(INDEX(RAW_c_TEB0187_REV01!B:D,MATCH(H677,RAW_c_TEB0187_REV01!B:B,0),3)=L677,INDEX(
RAW_c_TEB0187_REV01!B:D,MATCH(H677,INDEX(RAW_c_TEB0187_REV01!B:B,MATCH(H677,RAW_c_TEB0187_REV01!B:B,)+1):'RAW_c_TEB0187_REV01'!B11748,)+MATCH(H677,RAW_c_TEB0187_REV01!B:B,),3),INDEX(RAW_c_TEB0187_REV01!B:D,MATCH(H677,RAW_c_TEB0187_REV01!B:B,0),3)),"---"))),"---")</f>
        <v>J3-D12</v>
      </c>
      <c r="T677">
        <f>COUNTIF(RAW_c_TEB0187_REV01!B:B,G677)</f>
        <v>2</v>
      </c>
      <c r="U677" t="str">
        <f t="shared" si="65"/>
        <v>B2B-IO</v>
      </c>
    </row>
    <row r="678" spans="1:21" x14ac:dyDescent="0.25">
      <c r="A678" t="s">
        <v>6261</v>
      </c>
      <c r="B678" t="s">
        <v>39</v>
      </c>
      <c r="C678" t="s">
        <v>5619</v>
      </c>
      <c r="D678" t="s">
        <v>411</v>
      </c>
      <c r="E678" t="s">
        <v>362</v>
      </c>
      <c r="F678" t="str">
        <f t="shared" si="60"/>
        <v>J3-D13</v>
      </c>
      <c r="G678" t="str">
        <f>VLOOKUP(F678,RAW_c_TEB0187_REV01!A:B,2,0)</f>
        <v>CX_SMB_SCL</v>
      </c>
      <c r="H678" t="str">
        <f t="shared" si="61"/>
        <v>CX_SMB_SCL</v>
      </c>
      <c r="I678" t="str">
        <f t="shared" si="62"/>
        <v>--</v>
      </c>
      <c r="J678" t="str">
        <f t="shared" si="63"/>
        <v>--</v>
      </c>
      <c r="K678">
        <f>IFERROR(IF(J678="--",IF(G678=H678,VLOOKUP(G678,RAW_c_TEB0187_REV01!L:N,3,0),SUM(VLOOKUP(H678,RAW_c_TEB0187_REV01!L:N,3,0),VLOOKUP(G678,RAW_c_TEB0187_REV01!L:N,3,0))),"---"),"---")</f>
        <v>130.1352</v>
      </c>
      <c r="L678" t="str">
        <f t="shared" si="64"/>
        <v>J3-D13</v>
      </c>
      <c r="M678" t="str">
        <f>IFERROR(IF(
COUNTIF(B2B!H:H,(IF(K678&lt;&gt;"---",IF(INDEX(RAW_c_TEB0187_REV01!B:D,MATCH(H678,RAW_c_TEB0187_REV01!B:B,0),3)=L678,INDEX(
RAW_c_TEB0187_REV01!B:D,MATCH(H678,INDEX(RAW_c_TEB0187_REV01!B:B,MATCH(H678,RAW_c_TEB0187_REV01!B:B,)+1):'RAW_c_TEB0187_REV01'!B11749,)+MATCH(H678,RAW_c_TEB0187_REV01!B:B,),3),INDEX(RAW_c_TEB0187_REV01!B:D,MATCH(H678,RAW_c_TEB0187_REV01!B:B,0),3)),"---")))=1,"---",IF(K678&lt;&gt;"---",IF(INDEX(RAW_c_TEB0187_REV01!B:D,MATCH(H678,RAW_c_TEB0187_REV01!B:B,0),3)=L678,INDEX(
RAW_c_TEB0187_REV01!B:D,MATCH(H678,INDEX(RAW_c_TEB0187_REV01!B:B,MATCH(H678,RAW_c_TEB0187_REV01!B:B,)+1):'RAW_c_TEB0187_REV01'!B11749,)+MATCH(H678,RAW_c_TEB0187_REV01!B:B,),3),INDEX(RAW_c_TEB0187_REV01!B:D,MATCH(H678,RAW_c_TEB0187_REV01!B:B,0),3)),"---")),"---")</f>
        <v>J21-7</v>
      </c>
      <c r="N678" t="str">
        <f>IFERROR(IF(AND(B678="B2B",J678="--"),L678,IF(
COUNTIF(B2B!H:H,(IF(K678&lt;&gt;"---",IF(INDEX(RAW_c_TEB0187_REV01!B:D,MATCH(H678,RAW_c_TEB0187_REV01!B:B,0),3)=L678,INDEX(
RAW_c_TEB0187_REV01!B:D,MATCH(H678,INDEX(RAW_c_TEB0187_REV01!B:B,MATCH(H678,RAW_c_TEB0187_REV01!B:B,)+1):'RAW_c_TEB0187_REV01'!B11749,)+MATCH(H678,RAW_c_TEB0187_REV01!B:B,),3),INDEX(RAW_c_TEB0187_REV01!B:D,MATCH(H678,RAW_c_TEB0187_REV01!B:B,0),3)),"---")))=0,"---",IF(K678&lt;&gt;"---",IF(INDEX(RAW_c_TEB0187_REV01!B:D,MATCH(H678,RAW_c_TEB0187_REV01!B:B,0),3)=L678,INDEX(
RAW_c_TEB0187_REV01!B:D,MATCH(H678,INDEX(RAW_c_TEB0187_REV01!B:B,MATCH(H678,RAW_c_TEB0187_REV01!B:B,)+1):'RAW_c_TEB0187_REV01'!B11749,)+MATCH(H678,RAW_c_TEB0187_REV01!B:B,),3),INDEX(RAW_c_TEB0187_REV01!B:D,MATCH(H678,RAW_c_TEB0187_REV01!B:B,0),3)),"---"))),"---")</f>
        <v>J3-D13</v>
      </c>
      <c r="T678">
        <f>COUNTIF(RAW_c_TEB0187_REV01!B:B,G678)</f>
        <v>2</v>
      </c>
      <c r="U678" t="str">
        <f t="shared" si="65"/>
        <v>B2B-IO</v>
      </c>
    </row>
    <row r="679" spans="1:21" x14ac:dyDescent="0.25">
      <c r="A679" t="s">
        <v>6262</v>
      </c>
      <c r="B679" t="s">
        <v>39</v>
      </c>
      <c r="C679" t="s">
        <v>5619</v>
      </c>
      <c r="D679" t="s">
        <v>411</v>
      </c>
      <c r="E679" t="s">
        <v>363</v>
      </c>
      <c r="F679" t="str">
        <f t="shared" si="60"/>
        <v>J3-D14</v>
      </c>
      <c r="G679" t="str">
        <f>VLOOKUP(F679,RAW_c_TEB0187_REV01!A:B,2,0)</f>
        <v>CLK_25M_FPGA</v>
      </c>
      <c r="H679" t="str">
        <f t="shared" si="61"/>
        <v>CLK_25M_FPGA</v>
      </c>
      <c r="I679" t="str">
        <f t="shared" si="62"/>
        <v>--</v>
      </c>
      <c r="J679" t="str">
        <f t="shared" si="63"/>
        <v>--</v>
      </c>
      <c r="K679">
        <f>IFERROR(IF(J679="--",IF(G679=H679,VLOOKUP(G679,RAW_c_TEB0187_REV01!L:N,3,0),SUM(VLOOKUP(H679,RAW_c_TEB0187_REV01!L:N,3,0),VLOOKUP(G679,RAW_c_TEB0187_REV01!L:N,3,0))),"---"),"---")</f>
        <v>28.9574</v>
      </c>
      <c r="L679" t="str">
        <f t="shared" si="64"/>
        <v>J3-D14</v>
      </c>
      <c r="M679" t="str">
        <f>IFERROR(IF(
COUNTIF(B2B!H:H,(IF(K679&lt;&gt;"---",IF(INDEX(RAW_c_TEB0187_REV01!B:D,MATCH(H679,RAW_c_TEB0187_REV01!B:B,0),3)=L679,INDEX(
RAW_c_TEB0187_REV01!B:D,MATCH(H679,INDEX(RAW_c_TEB0187_REV01!B:B,MATCH(H679,RAW_c_TEB0187_REV01!B:B,)+1):'RAW_c_TEB0187_REV01'!B11750,)+MATCH(H679,RAW_c_TEB0187_REV01!B:B,),3),INDEX(RAW_c_TEB0187_REV01!B:D,MATCH(H679,RAW_c_TEB0187_REV01!B:B,0),3)),"---")))=1,"---",IF(K679&lt;&gt;"---",IF(INDEX(RAW_c_TEB0187_REV01!B:D,MATCH(H679,RAW_c_TEB0187_REV01!B:B,0),3)=L679,INDEX(
RAW_c_TEB0187_REV01!B:D,MATCH(H679,INDEX(RAW_c_TEB0187_REV01!B:B,MATCH(H679,RAW_c_TEB0187_REV01!B:B,)+1):'RAW_c_TEB0187_REV01'!B11750,)+MATCH(H679,RAW_c_TEB0187_REV01!B:B,),3),INDEX(RAW_c_TEB0187_REV01!B:D,MATCH(H679,RAW_c_TEB0187_REV01!B:B,0),3)),"---")),"---")</f>
        <v>R396-1</v>
      </c>
      <c r="N679" t="str">
        <f>IFERROR(IF(AND(B679="B2B",J679="--"),L679,IF(
COUNTIF(B2B!H:H,(IF(K679&lt;&gt;"---",IF(INDEX(RAW_c_TEB0187_REV01!B:D,MATCH(H679,RAW_c_TEB0187_REV01!B:B,0),3)=L679,INDEX(
RAW_c_TEB0187_REV01!B:D,MATCH(H679,INDEX(RAW_c_TEB0187_REV01!B:B,MATCH(H679,RAW_c_TEB0187_REV01!B:B,)+1):'RAW_c_TEB0187_REV01'!B11750,)+MATCH(H679,RAW_c_TEB0187_REV01!B:B,),3),INDEX(RAW_c_TEB0187_REV01!B:D,MATCH(H679,RAW_c_TEB0187_REV01!B:B,0),3)),"---")))=0,"---",IF(K679&lt;&gt;"---",IF(INDEX(RAW_c_TEB0187_REV01!B:D,MATCH(H679,RAW_c_TEB0187_REV01!B:B,0),3)=L679,INDEX(
RAW_c_TEB0187_REV01!B:D,MATCH(H679,INDEX(RAW_c_TEB0187_REV01!B:B,MATCH(H679,RAW_c_TEB0187_REV01!B:B,)+1):'RAW_c_TEB0187_REV01'!B11750,)+MATCH(H679,RAW_c_TEB0187_REV01!B:B,),3),INDEX(RAW_c_TEB0187_REV01!B:D,MATCH(H679,RAW_c_TEB0187_REV01!B:B,0),3)),"---"))),"---")</f>
        <v>J3-D14</v>
      </c>
      <c r="T679">
        <f>COUNTIF(RAW_c_TEB0187_REV01!B:B,G679)</f>
        <v>2</v>
      </c>
      <c r="U679" t="str">
        <f t="shared" si="65"/>
        <v>B2B-IO</v>
      </c>
    </row>
    <row r="680" spans="1:21" x14ac:dyDescent="0.25">
      <c r="A680" t="s">
        <v>6263</v>
      </c>
      <c r="B680" t="s">
        <v>39</v>
      </c>
      <c r="C680" t="s">
        <v>5625</v>
      </c>
      <c r="D680" t="s">
        <v>411</v>
      </c>
      <c r="E680" t="s">
        <v>364</v>
      </c>
      <c r="F680" t="str">
        <f t="shared" si="60"/>
        <v>J3-D15</v>
      </c>
      <c r="G680" t="str">
        <f>VLOOKUP(F680,RAW_c_TEB0187_REV01!A:B,2,0)</f>
        <v>VCCIO_5A</v>
      </c>
      <c r="H680" t="str">
        <f t="shared" si="61"/>
        <v>VCCIO_5A</v>
      </c>
      <c r="I680" t="str">
        <f t="shared" si="62"/>
        <v>--</v>
      </c>
      <c r="J680" t="str">
        <f t="shared" si="63"/>
        <v>--</v>
      </c>
      <c r="K680">
        <f>IFERROR(IF(J680="--",IF(G680=H680,VLOOKUP(G680,RAW_c_TEB0187_REV01!L:N,3,0),SUM(VLOOKUP(H680,RAW_c_TEB0187_REV01!L:N,3,0),VLOOKUP(G680,RAW_c_TEB0187_REV01!L:N,3,0))),"---"),"---")</f>
        <v>2.0379999999999998</v>
      </c>
      <c r="L680" t="str">
        <f t="shared" si="64"/>
        <v>J3-D15</v>
      </c>
      <c r="M680" t="str">
        <f>IFERROR(IF(
COUNTIF(B2B!H:H,(IF(K680&lt;&gt;"---",IF(INDEX(RAW_c_TEB0187_REV01!B:D,MATCH(H680,RAW_c_TEB0187_REV01!B:B,0),3)=L680,INDEX(
RAW_c_TEB0187_REV01!B:D,MATCH(H680,INDEX(RAW_c_TEB0187_REV01!B:B,MATCH(H680,RAW_c_TEB0187_REV01!B:B,)+1):'RAW_c_TEB0187_REV01'!B11751,)+MATCH(H680,RAW_c_TEB0187_REV01!B:B,),3),INDEX(RAW_c_TEB0187_REV01!B:D,MATCH(H680,RAW_c_TEB0187_REV01!B:B,0),3)),"---")))=1,"---",IF(K680&lt;&gt;"---",IF(INDEX(RAW_c_TEB0187_REV01!B:D,MATCH(H680,RAW_c_TEB0187_REV01!B:B,0),3)=L680,INDEX(
RAW_c_TEB0187_REV01!B:D,MATCH(H680,INDEX(RAW_c_TEB0187_REV01!B:B,MATCH(H680,RAW_c_TEB0187_REV01!B:B,)+1):'RAW_c_TEB0187_REV01'!B11751,)+MATCH(H680,RAW_c_TEB0187_REV01!B:B,),3),INDEX(RAW_c_TEB0187_REV01!B:D,MATCH(H680,RAW_c_TEB0187_REV01!B:B,0),3)),"---")),"---")</f>
        <v>L31-2</v>
      </c>
      <c r="N680" t="str">
        <f>IFERROR(IF(AND(B680="B2B",J680="--"),L680,IF(
COUNTIF(B2B!H:H,(IF(K680&lt;&gt;"---",IF(INDEX(RAW_c_TEB0187_REV01!B:D,MATCH(H680,RAW_c_TEB0187_REV01!B:B,0),3)=L680,INDEX(
RAW_c_TEB0187_REV01!B:D,MATCH(H680,INDEX(RAW_c_TEB0187_REV01!B:B,MATCH(H680,RAW_c_TEB0187_REV01!B:B,)+1):'RAW_c_TEB0187_REV01'!B11751,)+MATCH(H680,RAW_c_TEB0187_REV01!B:B,),3),INDEX(RAW_c_TEB0187_REV01!B:D,MATCH(H680,RAW_c_TEB0187_REV01!B:B,0),3)),"---")))=0,"---",IF(K680&lt;&gt;"---",IF(INDEX(RAW_c_TEB0187_REV01!B:D,MATCH(H680,RAW_c_TEB0187_REV01!B:B,0),3)=L680,INDEX(
RAW_c_TEB0187_REV01!B:D,MATCH(H680,INDEX(RAW_c_TEB0187_REV01!B:B,MATCH(H680,RAW_c_TEB0187_REV01!B:B,)+1):'RAW_c_TEB0187_REV01'!B11751,)+MATCH(H680,RAW_c_TEB0187_REV01!B:B,),3),INDEX(RAW_c_TEB0187_REV01!B:D,MATCH(H680,RAW_c_TEB0187_REV01!B:B,0),3)),"---"))),"---")</f>
        <v>J3-D15</v>
      </c>
      <c r="T680">
        <f>COUNTIF(RAW_c_TEB0187_REV01!B:B,G680)</f>
        <v>2</v>
      </c>
      <c r="U680" t="str">
        <f t="shared" si="65"/>
        <v>B2B-PWR</v>
      </c>
    </row>
    <row r="681" spans="1:21" x14ac:dyDescent="0.25">
      <c r="A681" t="s">
        <v>6264</v>
      </c>
      <c r="B681" t="s">
        <v>39</v>
      </c>
      <c r="C681" t="s">
        <v>5619</v>
      </c>
      <c r="D681" t="s">
        <v>411</v>
      </c>
      <c r="E681" t="s">
        <v>365</v>
      </c>
      <c r="F681" t="str">
        <f t="shared" si="60"/>
        <v>J3-D16</v>
      </c>
      <c r="G681" t="str">
        <f>VLOOKUP(F681,RAW_c_TEB0187_REV01!A:B,2,0)</f>
        <v>C3</v>
      </c>
      <c r="H681" t="e">
        <f t="shared" si="61"/>
        <v>#N/A</v>
      </c>
      <c r="I681" t="e">
        <f t="shared" si="62"/>
        <v>#N/A</v>
      </c>
      <c r="J681" t="str">
        <f t="shared" si="63"/>
        <v>--</v>
      </c>
      <c r="K681" t="str">
        <f>IFERROR(IF(J681="--",IF(G681=H681,VLOOKUP(G681,RAW_c_TEB0187_REV01!L:N,3,0),SUM(VLOOKUP(H681,RAW_c_TEB0187_REV01!L:N,3,0),VLOOKUP(G681,RAW_c_TEB0187_REV01!L:N,3,0))),"---"),"---")</f>
        <v>---</v>
      </c>
      <c r="L681" t="str">
        <f t="shared" si="64"/>
        <v>J3-D16</v>
      </c>
      <c r="M681" t="str">
        <f>IFERROR(IF(
COUNTIF(B2B!H:H,(IF(K681&lt;&gt;"---",IF(INDEX(RAW_c_TEB0187_REV01!B:D,MATCH(H681,RAW_c_TEB0187_REV01!B:B,0),3)=L681,INDEX(
RAW_c_TEB0187_REV01!B:D,MATCH(H681,INDEX(RAW_c_TEB0187_REV01!B:B,MATCH(H681,RAW_c_TEB0187_REV01!B:B,)+1):'RAW_c_TEB0187_REV01'!B11752,)+MATCH(H681,RAW_c_TEB0187_REV01!B:B,),3),INDEX(RAW_c_TEB0187_REV01!B:D,MATCH(H681,RAW_c_TEB0187_REV01!B:B,0),3)),"---")))=1,"---",IF(K681&lt;&gt;"---",IF(INDEX(RAW_c_TEB0187_REV01!B:D,MATCH(H681,RAW_c_TEB0187_REV01!B:B,0),3)=L681,INDEX(
RAW_c_TEB0187_REV01!B:D,MATCH(H681,INDEX(RAW_c_TEB0187_REV01!B:B,MATCH(H681,RAW_c_TEB0187_REV01!B:B,)+1):'RAW_c_TEB0187_REV01'!B11752,)+MATCH(H681,RAW_c_TEB0187_REV01!B:B,),3),INDEX(RAW_c_TEB0187_REV01!B:D,MATCH(H681,RAW_c_TEB0187_REV01!B:B,0),3)),"---")),"---")</f>
        <v>---</v>
      </c>
      <c r="N681" t="str">
        <f>IFERROR(IF(AND(B681="B2B",J681="--"),L681,IF(
COUNTIF(B2B!H:H,(IF(K681&lt;&gt;"---",IF(INDEX(RAW_c_TEB0187_REV01!B:D,MATCH(H681,RAW_c_TEB0187_REV01!B:B,0),3)=L681,INDEX(
RAW_c_TEB0187_REV01!B:D,MATCH(H681,INDEX(RAW_c_TEB0187_REV01!B:B,MATCH(H681,RAW_c_TEB0187_REV01!B:B,)+1):'RAW_c_TEB0187_REV01'!B11752,)+MATCH(H681,RAW_c_TEB0187_REV01!B:B,),3),INDEX(RAW_c_TEB0187_REV01!B:D,MATCH(H681,RAW_c_TEB0187_REV01!B:B,0),3)),"---")))=0,"---",IF(K681&lt;&gt;"---",IF(INDEX(RAW_c_TEB0187_REV01!B:D,MATCH(H681,RAW_c_TEB0187_REV01!B:B,0),3)=L681,INDEX(
RAW_c_TEB0187_REV01!B:D,MATCH(H681,INDEX(RAW_c_TEB0187_REV01!B:B,MATCH(H681,RAW_c_TEB0187_REV01!B:B,)+1):'RAW_c_TEB0187_REV01'!B11752,)+MATCH(H681,RAW_c_TEB0187_REV01!B:B,),3),INDEX(RAW_c_TEB0187_REV01!B:D,MATCH(H681,RAW_c_TEB0187_REV01!B:B,0),3)),"---"))),"---")</f>
        <v>J3-D16</v>
      </c>
      <c r="T681">
        <f>COUNTIF(RAW_c_TEB0187_REV01!B:B,G681)</f>
        <v>2</v>
      </c>
      <c r="U681" t="str">
        <f t="shared" si="65"/>
        <v>B2B-IO</v>
      </c>
    </row>
    <row r="682" spans="1:21" x14ac:dyDescent="0.25">
      <c r="A682" t="s">
        <v>6265</v>
      </c>
      <c r="B682" t="s">
        <v>39</v>
      </c>
      <c r="C682" t="s">
        <v>5619</v>
      </c>
      <c r="D682" t="s">
        <v>411</v>
      </c>
      <c r="E682" t="s">
        <v>366</v>
      </c>
      <c r="F682" t="str">
        <f t="shared" si="60"/>
        <v>J3-D17</v>
      </c>
      <c r="G682" t="str">
        <f>VLOOKUP(F682,RAW_c_TEB0187_REV01!A:B,2,0)</f>
        <v>A4</v>
      </c>
      <c r="H682" t="str">
        <f t="shared" si="61"/>
        <v>A4</v>
      </c>
      <c r="I682" t="str">
        <f t="shared" si="62"/>
        <v>--</v>
      </c>
      <c r="J682" t="str">
        <f t="shared" si="63"/>
        <v>--</v>
      </c>
      <c r="K682">
        <f>IFERROR(IF(J682="--",IF(G682=H682,VLOOKUP(G682,RAW_c_TEB0187_REV01!L:N,3,0),SUM(VLOOKUP(H682,RAW_c_TEB0187_REV01!L:N,3,0),VLOOKUP(G682,RAW_c_TEB0187_REV01!L:N,3,0))),"---"),"---")</f>
        <v>139.8896</v>
      </c>
      <c r="L682" t="str">
        <f t="shared" si="64"/>
        <v>J3-D17</v>
      </c>
      <c r="M682" t="str">
        <f>IFERROR(IF(
COUNTIF(B2B!H:H,(IF(K682&lt;&gt;"---",IF(INDEX(RAW_c_TEB0187_REV01!B:D,MATCH(H682,RAW_c_TEB0187_REV01!B:B,0),3)=L682,INDEX(
RAW_c_TEB0187_REV01!B:D,MATCH(H682,INDEX(RAW_c_TEB0187_REV01!B:B,MATCH(H682,RAW_c_TEB0187_REV01!B:B,)+1):'RAW_c_TEB0187_REV01'!B11753,)+MATCH(H682,RAW_c_TEB0187_REV01!B:B,),3),INDEX(RAW_c_TEB0187_REV01!B:D,MATCH(H682,RAW_c_TEB0187_REV01!B:B,0),3)),"---")))=1,"---",IF(K682&lt;&gt;"---",IF(INDEX(RAW_c_TEB0187_REV01!B:D,MATCH(H682,RAW_c_TEB0187_REV01!B:B,0),3)=L682,INDEX(
RAW_c_TEB0187_REV01!B:D,MATCH(H682,INDEX(RAW_c_TEB0187_REV01!B:B,MATCH(H682,RAW_c_TEB0187_REV01!B:B,)+1):'RAW_c_TEB0187_REV01'!B11753,)+MATCH(H682,RAW_c_TEB0187_REV01!B:B,),3),INDEX(RAW_c_TEB0187_REV01!B:D,MATCH(H682,RAW_c_TEB0187_REV01!B:B,0),3)),"---")),"---")</f>
        <v>J16-4</v>
      </c>
      <c r="N682" t="str">
        <f>IFERROR(IF(AND(B682="B2B",J682="--"),L682,IF(
COUNTIF(B2B!H:H,(IF(K682&lt;&gt;"---",IF(INDEX(RAW_c_TEB0187_REV01!B:D,MATCH(H682,RAW_c_TEB0187_REV01!B:B,0),3)=L682,INDEX(
RAW_c_TEB0187_REV01!B:D,MATCH(H682,INDEX(RAW_c_TEB0187_REV01!B:B,MATCH(H682,RAW_c_TEB0187_REV01!B:B,)+1):'RAW_c_TEB0187_REV01'!B11753,)+MATCH(H682,RAW_c_TEB0187_REV01!B:B,),3),INDEX(RAW_c_TEB0187_REV01!B:D,MATCH(H682,RAW_c_TEB0187_REV01!B:B,0),3)),"---")))=0,"---",IF(K682&lt;&gt;"---",IF(INDEX(RAW_c_TEB0187_REV01!B:D,MATCH(H682,RAW_c_TEB0187_REV01!B:B,0),3)=L682,INDEX(
RAW_c_TEB0187_REV01!B:D,MATCH(H682,INDEX(RAW_c_TEB0187_REV01!B:B,MATCH(H682,RAW_c_TEB0187_REV01!B:B,)+1):'RAW_c_TEB0187_REV01'!B11753,)+MATCH(H682,RAW_c_TEB0187_REV01!B:B,),3),INDEX(RAW_c_TEB0187_REV01!B:D,MATCH(H682,RAW_c_TEB0187_REV01!B:B,0),3)),"---"))),"---")</f>
        <v>J3-D17</v>
      </c>
      <c r="T682">
        <f>COUNTIF(RAW_c_TEB0187_REV01!B:B,G682)</f>
        <v>2</v>
      </c>
      <c r="U682" t="str">
        <f t="shared" si="65"/>
        <v>B2B-IO</v>
      </c>
    </row>
    <row r="683" spans="1:21" x14ac:dyDescent="0.25">
      <c r="A683" t="s">
        <v>6266</v>
      </c>
      <c r="B683" t="s">
        <v>39</v>
      </c>
      <c r="C683" t="s">
        <v>5619</v>
      </c>
      <c r="D683" t="s">
        <v>411</v>
      </c>
      <c r="E683" t="s">
        <v>367</v>
      </c>
      <c r="F683" t="str">
        <f t="shared" si="60"/>
        <v>J3-D18</v>
      </c>
      <c r="G683" t="str">
        <f>VLOOKUP(F683,RAW_c_TEB0187_REV01!A:B,2,0)</f>
        <v>B2</v>
      </c>
      <c r="H683" t="str">
        <f t="shared" si="61"/>
        <v>B2</v>
      </c>
      <c r="I683" t="str">
        <f t="shared" si="62"/>
        <v>--</v>
      </c>
      <c r="J683" t="str">
        <f t="shared" si="63"/>
        <v>--</v>
      </c>
      <c r="K683">
        <f>IFERROR(IF(J683="--",IF(G683=H683,VLOOKUP(G683,RAW_c_TEB0187_REV01!L:N,3,0),SUM(VLOOKUP(H683,RAW_c_TEB0187_REV01!L:N,3,0),VLOOKUP(G683,RAW_c_TEB0187_REV01!L:N,3,0))),"---"),"---")</f>
        <v>118.2747</v>
      </c>
      <c r="L683" t="str">
        <f t="shared" si="64"/>
        <v>J3-D18</v>
      </c>
      <c r="M683" t="str">
        <f>IFERROR(IF(
COUNTIF(B2B!H:H,(IF(K683&lt;&gt;"---",IF(INDEX(RAW_c_TEB0187_REV01!B:D,MATCH(H683,RAW_c_TEB0187_REV01!B:B,0),3)=L683,INDEX(
RAW_c_TEB0187_REV01!B:D,MATCH(H683,INDEX(RAW_c_TEB0187_REV01!B:B,MATCH(H683,RAW_c_TEB0187_REV01!B:B,)+1):'RAW_c_TEB0187_REV01'!B11754,)+MATCH(H683,RAW_c_TEB0187_REV01!B:B,),3),INDEX(RAW_c_TEB0187_REV01!B:D,MATCH(H683,RAW_c_TEB0187_REV01!B:B,0),3)),"---")))=1,"---",IF(K683&lt;&gt;"---",IF(INDEX(RAW_c_TEB0187_REV01!B:D,MATCH(H683,RAW_c_TEB0187_REV01!B:B,0),3)=L683,INDEX(
RAW_c_TEB0187_REV01!B:D,MATCH(H683,INDEX(RAW_c_TEB0187_REV01!B:B,MATCH(H683,RAW_c_TEB0187_REV01!B:B,)+1):'RAW_c_TEB0187_REV01'!B11754,)+MATCH(H683,RAW_c_TEB0187_REV01!B:B,),3),INDEX(RAW_c_TEB0187_REV01!B:D,MATCH(H683,RAW_c_TEB0187_REV01!B:B,0),3)),"---")),"---")</f>
        <v>J22-7</v>
      </c>
      <c r="N683" t="str">
        <f>IFERROR(IF(AND(B683="B2B",J683="--"),L683,IF(
COUNTIF(B2B!H:H,(IF(K683&lt;&gt;"---",IF(INDEX(RAW_c_TEB0187_REV01!B:D,MATCH(H683,RAW_c_TEB0187_REV01!B:B,0),3)=L683,INDEX(
RAW_c_TEB0187_REV01!B:D,MATCH(H683,INDEX(RAW_c_TEB0187_REV01!B:B,MATCH(H683,RAW_c_TEB0187_REV01!B:B,)+1):'RAW_c_TEB0187_REV01'!B11754,)+MATCH(H683,RAW_c_TEB0187_REV01!B:B,),3),INDEX(RAW_c_TEB0187_REV01!B:D,MATCH(H683,RAW_c_TEB0187_REV01!B:B,0),3)),"---")))=0,"---",IF(K683&lt;&gt;"---",IF(INDEX(RAW_c_TEB0187_REV01!B:D,MATCH(H683,RAW_c_TEB0187_REV01!B:B,0),3)=L683,INDEX(
RAW_c_TEB0187_REV01!B:D,MATCH(H683,INDEX(RAW_c_TEB0187_REV01!B:B,MATCH(H683,RAW_c_TEB0187_REV01!B:B,)+1):'RAW_c_TEB0187_REV01'!B11754,)+MATCH(H683,RAW_c_TEB0187_REV01!B:B,),3),INDEX(RAW_c_TEB0187_REV01!B:D,MATCH(H683,RAW_c_TEB0187_REV01!B:B,0),3)),"---"))),"---")</f>
        <v>J3-D18</v>
      </c>
      <c r="T683">
        <f>COUNTIF(RAW_c_TEB0187_REV01!B:B,G683)</f>
        <v>2</v>
      </c>
      <c r="U683" t="str">
        <f t="shared" si="65"/>
        <v>B2B-IO</v>
      </c>
    </row>
    <row r="684" spans="1:21" x14ac:dyDescent="0.25">
      <c r="A684" t="s">
        <v>6267</v>
      </c>
      <c r="B684" t="s">
        <v>39</v>
      </c>
      <c r="C684" t="s">
        <v>5619</v>
      </c>
      <c r="D684" t="s">
        <v>411</v>
      </c>
      <c r="E684" t="s">
        <v>368</v>
      </c>
      <c r="F684" t="str">
        <f t="shared" si="60"/>
        <v>J3-D19</v>
      </c>
      <c r="G684" t="str">
        <f>VLOOKUP(F684,RAW_c_TEB0187_REV01!A:B,2,0)</f>
        <v>B1</v>
      </c>
      <c r="H684" t="str">
        <f t="shared" si="61"/>
        <v>B1</v>
      </c>
      <c r="I684" t="str">
        <f t="shared" si="62"/>
        <v>--</v>
      </c>
      <c r="J684" t="str">
        <f t="shared" si="63"/>
        <v>--</v>
      </c>
      <c r="K684">
        <f>IFERROR(IF(J684="--",IF(G684=H684,VLOOKUP(G684,RAW_c_TEB0187_REV01!L:N,3,0),SUM(VLOOKUP(H684,RAW_c_TEB0187_REV01!L:N,3,0),VLOOKUP(G684,RAW_c_TEB0187_REV01!L:N,3,0))),"---"),"---")</f>
        <v>115.0792</v>
      </c>
      <c r="L684" t="str">
        <f t="shared" si="64"/>
        <v>J3-D19</v>
      </c>
      <c r="M684" t="str">
        <f>IFERROR(IF(
COUNTIF(B2B!H:H,(IF(K684&lt;&gt;"---",IF(INDEX(RAW_c_TEB0187_REV01!B:D,MATCH(H684,RAW_c_TEB0187_REV01!B:B,0),3)=L684,INDEX(
RAW_c_TEB0187_REV01!B:D,MATCH(H684,INDEX(RAW_c_TEB0187_REV01!B:B,MATCH(H684,RAW_c_TEB0187_REV01!B:B,)+1):'RAW_c_TEB0187_REV01'!B11755,)+MATCH(H684,RAW_c_TEB0187_REV01!B:B,),3),INDEX(RAW_c_TEB0187_REV01!B:D,MATCH(H684,RAW_c_TEB0187_REV01!B:B,0),3)),"---")))=1,"---",IF(K684&lt;&gt;"---",IF(INDEX(RAW_c_TEB0187_REV01!B:D,MATCH(H684,RAW_c_TEB0187_REV01!B:B,0),3)=L684,INDEX(
RAW_c_TEB0187_REV01!B:D,MATCH(H684,INDEX(RAW_c_TEB0187_REV01!B:B,MATCH(H684,RAW_c_TEB0187_REV01!B:B,)+1):'RAW_c_TEB0187_REV01'!B11755,)+MATCH(H684,RAW_c_TEB0187_REV01!B:B,),3),INDEX(RAW_c_TEB0187_REV01!B:D,MATCH(H684,RAW_c_TEB0187_REV01!B:B,0),3)),"---")),"---")</f>
        <v>J22-5</v>
      </c>
      <c r="N684" t="str">
        <f>IFERROR(IF(AND(B684="B2B",J684="--"),L684,IF(
COUNTIF(B2B!H:H,(IF(K684&lt;&gt;"---",IF(INDEX(RAW_c_TEB0187_REV01!B:D,MATCH(H684,RAW_c_TEB0187_REV01!B:B,0),3)=L684,INDEX(
RAW_c_TEB0187_REV01!B:D,MATCH(H684,INDEX(RAW_c_TEB0187_REV01!B:B,MATCH(H684,RAW_c_TEB0187_REV01!B:B,)+1):'RAW_c_TEB0187_REV01'!B11755,)+MATCH(H684,RAW_c_TEB0187_REV01!B:B,),3),INDEX(RAW_c_TEB0187_REV01!B:D,MATCH(H684,RAW_c_TEB0187_REV01!B:B,0),3)),"---")))=0,"---",IF(K684&lt;&gt;"---",IF(INDEX(RAW_c_TEB0187_REV01!B:D,MATCH(H684,RAW_c_TEB0187_REV01!B:B,0),3)=L684,INDEX(
RAW_c_TEB0187_REV01!B:D,MATCH(H684,INDEX(RAW_c_TEB0187_REV01!B:B,MATCH(H684,RAW_c_TEB0187_REV01!B:B,)+1):'RAW_c_TEB0187_REV01'!B11755,)+MATCH(H684,RAW_c_TEB0187_REV01!B:B,),3),INDEX(RAW_c_TEB0187_REV01!B:D,MATCH(H684,RAW_c_TEB0187_REV01!B:B,0),3)),"---"))),"---")</f>
        <v>J3-D19</v>
      </c>
      <c r="T684">
        <f>COUNTIF(RAW_c_TEB0187_REV01!B:B,G684)</f>
        <v>2</v>
      </c>
      <c r="U684" t="str">
        <f t="shared" si="65"/>
        <v>B2B-IO</v>
      </c>
    </row>
    <row r="685" spans="1:21" x14ac:dyDescent="0.25">
      <c r="A685" t="s">
        <v>6268</v>
      </c>
      <c r="B685" t="s">
        <v>39</v>
      </c>
      <c r="C685" t="s">
        <v>5619</v>
      </c>
      <c r="D685" t="s">
        <v>411</v>
      </c>
      <c r="E685" t="s">
        <v>369</v>
      </c>
      <c r="F685" t="str">
        <f t="shared" si="60"/>
        <v>J3-D20</v>
      </c>
      <c r="G685" t="str">
        <f>VLOOKUP(F685,RAW_c_TEB0187_REV01!A:B,2,0)</f>
        <v>A6</v>
      </c>
      <c r="H685" t="str">
        <f t="shared" si="61"/>
        <v>A6</v>
      </c>
      <c r="I685" t="str">
        <f t="shared" si="62"/>
        <v>--</v>
      </c>
      <c r="J685" t="str">
        <f t="shared" si="63"/>
        <v>--</v>
      </c>
      <c r="K685">
        <f>IFERROR(IF(J685="--",IF(G685=H685,VLOOKUP(G685,RAW_c_TEB0187_REV01!L:N,3,0),SUM(VLOOKUP(H685,RAW_c_TEB0187_REV01!L:N,3,0),VLOOKUP(G685,RAW_c_TEB0187_REV01!L:N,3,0))),"---"),"---")</f>
        <v>138.11609999999999</v>
      </c>
      <c r="L685" t="str">
        <f t="shared" si="64"/>
        <v>J3-D20</v>
      </c>
      <c r="M685" t="str">
        <f>IFERROR(IF(
COUNTIF(B2B!H:H,(IF(K685&lt;&gt;"---",IF(INDEX(RAW_c_TEB0187_REV01!B:D,MATCH(H685,RAW_c_TEB0187_REV01!B:B,0),3)=L685,INDEX(
RAW_c_TEB0187_REV01!B:D,MATCH(H685,INDEX(RAW_c_TEB0187_REV01!B:B,MATCH(H685,RAW_c_TEB0187_REV01!B:B,)+1):'RAW_c_TEB0187_REV01'!B11756,)+MATCH(H685,RAW_c_TEB0187_REV01!B:B,),3),INDEX(RAW_c_TEB0187_REV01!B:D,MATCH(H685,RAW_c_TEB0187_REV01!B:B,0),3)),"---")))=1,"---",IF(K685&lt;&gt;"---",IF(INDEX(RAW_c_TEB0187_REV01!B:D,MATCH(H685,RAW_c_TEB0187_REV01!B:B,0),3)=L685,INDEX(
RAW_c_TEB0187_REV01!B:D,MATCH(H685,INDEX(RAW_c_TEB0187_REV01!B:B,MATCH(H685,RAW_c_TEB0187_REV01!B:B,)+1):'RAW_c_TEB0187_REV01'!B11756,)+MATCH(H685,RAW_c_TEB0187_REV01!B:B,),3),INDEX(RAW_c_TEB0187_REV01!B:D,MATCH(H685,RAW_c_TEB0187_REV01!B:B,0),3)),"---")),"---")</f>
        <v>J16-1</v>
      </c>
      <c r="N685" t="str">
        <f>IFERROR(IF(AND(B685="B2B",J685="--"),L685,IF(
COUNTIF(B2B!H:H,(IF(K685&lt;&gt;"---",IF(INDEX(RAW_c_TEB0187_REV01!B:D,MATCH(H685,RAW_c_TEB0187_REV01!B:B,0),3)=L685,INDEX(
RAW_c_TEB0187_REV01!B:D,MATCH(H685,INDEX(RAW_c_TEB0187_REV01!B:B,MATCH(H685,RAW_c_TEB0187_REV01!B:B,)+1):'RAW_c_TEB0187_REV01'!B11756,)+MATCH(H685,RAW_c_TEB0187_REV01!B:B,),3),INDEX(RAW_c_TEB0187_REV01!B:D,MATCH(H685,RAW_c_TEB0187_REV01!B:B,0),3)),"---")))=0,"---",IF(K685&lt;&gt;"---",IF(INDEX(RAW_c_TEB0187_REV01!B:D,MATCH(H685,RAW_c_TEB0187_REV01!B:B,0),3)=L685,INDEX(
RAW_c_TEB0187_REV01!B:D,MATCH(H685,INDEX(RAW_c_TEB0187_REV01!B:B,MATCH(H685,RAW_c_TEB0187_REV01!B:B,)+1):'RAW_c_TEB0187_REV01'!B11756,)+MATCH(H685,RAW_c_TEB0187_REV01!B:B,),3),INDEX(RAW_c_TEB0187_REV01!B:D,MATCH(H685,RAW_c_TEB0187_REV01!B:B,0),3)),"---"))),"---")</f>
        <v>J3-D20</v>
      </c>
      <c r="T685">
        <f>COUNTIF(RAW_c_TEB0187_REV01!B:B,G685)</f>
        <v>2</v>
      </c>
      <c r="U685" t="str">
        <f t="shared" si="65"/>
        <v>B2B-IO</v>
      </c>
    </row>
    <row r="686" spans="1:21" x14ac:dyDescent="0.25">
      <c r="A686" t="s">
        <v>6269</v>
      </c>
      <c r="B686" t="s">
        <v>39</v>
      </c>
      <c r="C686" t="s">
        <v>433</v>
      </c>
      <c r="D686" t="s">
        <v>411</v>
      </c>
      <c r="E686" t="s">
        <v>370</v>
      </c>
      <c r="F686" t="str">
        <f t="shared" si="60"/>
        <v>J3-D21</v>
      </c>
      <c r="G686" t="str">
        <f>VLOOKUP(F686,RAW_c_TEB0187_REV01!A:B,2,0)</f>
        <v>GND</v>
      </c>
      <c r="H686" t="str">
        <f t="shared" si="61"/>
        <v>GND</v>
      </c>
      <c r="I686" t="str">
        <f t="shared" si="62"/>
        <v>--</v>
      </c>
      <c r="J686" t="str">
        <f t="shared" si="63"/>
        <v>---</v>
      </c>
      <c r="K686" t="str">
        <f>IFERROR(IF(J686="--",IF(G686=H686,VLOOKUP(G686,RAW_c_TEB0187_REV01!L:N,3,0),SUM(VLOOKUP(H686,RAW_c_TEB0187_REV01!L:N,3,0),VLOOKUP(G686,RAW_c_TEB0187_REV01!L:N,3,0))),"---"),"---")</f>
        <v>---</v>
      </c>
      <c r="L686" t="str">
        <f t="shared" si="64"/>
        <v>J3-D21</v>
      </c>
      <c r="M686" t="str">
        <f>IFERROR(IF(
COUNTIF(B2B!H:H,(IF(K686&lt;&gt;"---",IF(INDEX(RAW_c_TEB0187_REV01!B:D,MATCH(H686,RAW_c_TEB0187_REV01!B:B,0),3)=L686,INDEX(
RAW_c_TEB0187_REV01!B:D,MATCH(H686,INDEX(RAW_c_TEB0187_REV01!B:B,MATCH(H686,RAW_c_TEB0187_REV01!B:B,)+1):'RAW_c_TEB0187_REV01'!B11757,)+MATCH(H686,RAW_c_TEB0187_REV01!B:B,),3),INDEX(RAW_c_TEB0187_REV01!B:D,MATCH(H686,RAW_c_TEB0187_REV01!B:B,0),3)),"---")))=1,"---",IF(K686&lt;&gt;"---",IF(INDEX(RAW_c_TEB0187_REV01!B:D,MATCH(H686,RAW_c_TEB0187_REV01!B:B,0),3)=L686,INDEX(
RAW_c_TEB0187_REV01!B:D,MATCH(H686,INDEX(RAW_c_TEB0187_REV01!B:B,MATCH(H686,RAW_c_TEB0187_REV01!B:B,)+1):'RAW_c_TEB0187_REV01'!B11757,)+MATCH(H686,RAW_c_TEB0187_REV01!B:B,),3),INDEX(RAW_c_TEB0187_REV01!B:D,MATCH(H686,RAW_c_TEB0187_REV01!B:B,0),3)),"---")),"---")</f>
        <v>---</v>
      </c>
      <c r="N686" t="str">
        <f>IFERROR(IF(AND(B686="B2B",J686="--"),L686,IF(
COUNTIF(B2B!H:H,(IF(K686&lt;&gt;"---",IF(INDEX(RAW_c_TEB0187_REV01!B:D,MATCH(H686,RAW_c_TEB0187_REV01!B:B,0),3)=L686,INDEX(
RAW_c_TEB0187_REV01!B:D,MATCH(H686,INDEX(RAW_c_TEB0187_REV01!B:B,MATCH(H686,RAW_c_TEB0187_REV01!B:B,)+1):'RAW_c_TEB0187_REV01'!B11757,)+MATCH(H686,RAW_c_TEB0187_REV01!B:B,),3),INDEX(RAW_c_TEB0187_REV01!B:D,MATCH(H686,RAW_c_TEB0187_REV01!B:B,0),3)),"---")))=0,"---",IF(K686&lt;&gt;"---",IF(INDEX(RAW_c_TEB0187_REV01!B:D,MATCH(H686,RAW_c_TEB0187_REV01!B:B,0),3)=L686,INDEX(
RAW_c_TEB0187_REV01!B:D,MATCH(H686,INDEX(RAW_c_TEB0187_REV01!B:B,MATCH(H686,RAW_c_TEB0187_REV01!B:B,)+1):'RAW_c_TEB0187_REV01'!B11757,)+MATCH(H686,RAW_c_TEB0187_REV01!B:B,),3),INDEX(RAW_c_TEB0187_REV01!B:D,MATCH(H686,RAW_c_TEB0187_REV01!B:B,0),3)),"---"))),"---")</f>
        <v>---</v>
      </c>
      <c r="T686">
        <f>COUNTIF(RAW_c_TEB0187_REV01!B:B,G686)</f>
        <v>1098</v>
      </c>
      <c r="U686" t="str">
        <f t="shared" si="65"/>
        <v>B2B-GND</v>
      </c>
    </row>
    <row r="687" spans="1:21" x14ac:dyDescent="0.25">
      <c r="A687" t="s">
        <v>6270</v>
      </c>
      <c r="B687" t="s">
        <v>39</v>
      </c>
      <c r="C687" t="s">
        <v>5619</v>
      </c>
      <c r="D687" t="s">
        <v>411</v>
      </c>
      <c r="E687" t="s">
        <v>371</v>
      </c>
      <c r="F687" t="str">
        <f t="shared" si="60"/>
        <v>J3-D22</v>
      </c>
      <c r="G687" t="str">
        <f>VLOOKUP(F687,RAW_c_TEB0187_REV01!A:B,2,0)</f>
        <v>C6</v>
      </c>
      <c r="H687" t="str">
        <f t="shared" si="61"/>
        <v>C6</v>
      </c>
      <c r="I687" t="str">
        <f t="shared" si="62"/>
        <v>--</v>
      </c>
      <c r="J687" t="str">
        <f t="shared" si="63"/>
        <v>--</v>
      </c>
      <c r="K687">
        <f>IFERROR(IF(J687="--",IF(G687=H687,VLOOKUP(G687,RAW_c_TEB0187_REV01!L:N,3,0),SUM(VLOOKUP(H687,RAW_c_TEB0187_REV01!L:N,3,0),VLOOKUP(G687,RAW_c_TEB0187_REV01!L:N,3,0))),"---"),"---")</f>
        <v>85.325699999999998</v>
      </c>
      <c r="L687" t="str">
        <f t="shared" si="64"/>
        <v>J3-D22</v>
      </c>
      <c r="M687" t="str">
        <f>IFERROR(IF(
COUNTIF(B2B!H:H,(IF(K687&lt;&gt;"---",IF(INDEX(RAW_c_TEB0187_REV01!B:D,MATCH(H687,RAW_c_TEB0187_REV01!B:B,0),3)=L687,INDEX(
RAW_c_TEB0187_REV01!B:D,MATCH(H687,INDEX(RAW_c_TEB0187_REV01!B:B,MATCH(H687,RAW_c_TEB0187_REV01!B:B,)+1):'RAW_c_TEB0187_REV01'!B11758,)+MATCH(H687,RAW_c_TEB0187_REV01!B:B,),3),INDEX(RAW_c_TEB0187_REV01!B:D,MATCH(H687,RAW_c_TEB0187_REV01!B:B,0),3)),"---")))=1,"---",IF(K687&lt;&gt;"---",IF(INDEX(RAW_c_TEB0187_REV01!B:D,MATCH(H687,RAW_c_TEB0187_REV01!B:B,0),3)=L687,INDEX(
RAW_c_TEB0187_REV01!B:D,MATCH(H687,INDEX(RAW_c_TEB0187_REV01!B:B,MATCH(H687,RAW_c_TEB0187_REV01!B:B,)+1):'RAW_c_TEB0187_REV01'!B11758,)+MATCH(H687,RAW_c_TEB0187_REV01!B:B,),3),INDEX(RAW_c_TEB0187_REV01!B:D,MATCH(H687,RAW_c_TEB0187_REV01!B:B,0),3)),"---")),"---")</f>
        <v>J20-1</v>
      </c>
      <c r="N687" t="str">
        <f>IFERROR(IF(AND(B687="B2B",J687="--"),L687,IF(
COUNTIF(B2B!H:H,(IF(K687&lt;&gt;"---",IF(INDEX(RAW_c_TEB0187_REV01!B:D,MATCH(H687,RAW_c_TEB0187_REV01!B:B,0),3)=L687,INDEX(
RAW_c_TEB0187_REV01!B:D,MATCH(H687,INDEX(RAW_c_TEB0187_REV01!B:B,MATCH(H687,RAW_c_TEB0187_REV01!B:B,)+1):'RAW_c_TEB0187_REV01'!B11758,)+MATCH(H687,RAW_c_TEB0187_REV01!B:B,),3),INDEX(RAW_c_TEB0187_REV01!B:D,MATCH(H687,RAW_c_TEB0187_REV01!B:B,0),3)),"---")))=0,"---",IF(K687&lt;&gt;"---",IF(INDEX(RAW_c_TEB0187_REV01!B:D,MATCH(H687,RAW_c_TEB0187_REV01!B:B,0),3)=L687,INDEX(
RAW_c_TEB0187_REV01!B:D,MATCH(H687,INDEX(RAW_c_TEB0187_REV01!B:B,MATCH(H687,RAW_c_TEB0187_REV01!B:B,)+1):'RAW_c_TEB0187_REV01'!B11758,)+MATCH(H687,RAW_c_TEB0187_REV01!B:B,),3),INDEX(RAW_c_TEB0187_REV01!B:D,MATCH(H687,RAW_c_TEB0187_REV01!B:B,0),3)),"---"))),"---")</f>
        <v>J3-D22</v>
      </c>
      <c r="T687">
        <f>COUNTIF(RAW_c_TEB0187_REV01!B:B,G687)</f>
        <v>2</v>
      </c>
      <c r="U687" t="str">
        <f t="shared" si="65"/>
        <v>B2B-IO</v>
      </c>
    </row>
    <row r="688" spans="1:21" x14ac:dyDescent="0.25">
      <c r="A688" t="s">
        <v>6271</v>
      </c>
      <c r="B688" t="s">
        <v>39</v>
      </c>
      <c r="C688" t="s">
        <v>5619</v>
      </c>
      <c r="D688" t="s">
        <v>411</v>
      </c>
      <c r="E688" t="s">
        <v>372</v>
      </c>
      <c r="F688" t="str">
        <f t="shared" si="60"/>
        <v>J3-D23</v>
      </c>
      <c r="G688" t="str">
        <f>VLOOKUP(F688,RAW_c_TEB0187_REV01!A:B,2,0)</f>
        <v>FPGA_RST</v>
      </c>
      <c r="H688" t="str">
        <f t="shared" si="61"/>
        <v>FPGA_RST</v>
      </c>
      <c r="I688" t="str">
        <f t="shared" si="62"/>
        <v>--</v>
      </c>
      <c r="J688" t="str">
        <f t="shared" si="63"/>
        <v>--</v>
      </c>
      <c r="K688">
        <f>IFERROR(IF(J688="--",IF(G688=H688,VLOOKUP(G688,RAW_c_TEB0187_REV01!L:N,3,0),SUM(VLOOKUP(H688,RAW_c_TEB0187_REV01!L:N,3,0),VLOOKUP(G688,RAW_c_TEB0187_REV01!L:N,3,0))),"---"),"---")</f>
        <v>180.12880000000001</v>
      </c>
      <c r="L688" t="str">
        <f t="shared" si="64"/>
        <v>J3-D23</v>
      </c>
      <c r="M688" t="str">
        <f>IFERROR(IF(
COUNTIF(B2B!H:H,(IF(K688&lt;&gt;"---",IF(INDEX(RAW_c_TEB0187_REV01!B:D,MATCH(H688,RAW_c_TEB0187_REV01!B:B,0),3)=L688,INDEX(
RAW_c_TEB0187_REV01!B:D,MATCH(H688,INDEX(RAW_c_TEB0187_REV01!B:B,MATCH(H688,RAW_c_TEB0187_REV01!B:B,)+1):'RAW_c_TEB0187_REV01'!B11759,)+MATCH(H688,RAW_c_TEB0187_REV01!B:B,),3),INDEX(RAW_c_TEB0187_REV01!B:D,MATCH(H688,RAW_c_TEB0187_REV01!B:B,0),3)),"---")))=1,"---",IF(K688&lt;&gt;"---",IF(INDEX(RAW_c_TEB0187_REV01!B:D,MATCH(H688,RAW_c_TEB0187_REV01!B:B,0),3)=L688,INDEX(
RAW_c_TEB0187_REV01!B:D,MATCH(H688,INDEX(RAW_c_TEB0187_REV01!B:B,MATCH(H688,RAW_c_TEB0187_REV01!B:B,)+1):'RAW_c_TEB0187_REV01'!B11759,)+MATCH(H688,RAW_c_TEB0187_REV01!B:B,),3),INDEX(RAW_c_TEB0187_REV01!B:D,MATCH(H688,RAW_c_TEB0187_REV01!B:B,0),3)),"---")),"---")</f>
        <v>C77-2</v>
      </c>
      <c r="N688" t="str">
        <f>IFERROR(IF(AND(B688="B2B",J688="--"),L688,IF(
COUNTIF(B2B!H:H,(IF(K688&lt;&gt;"---",IF(INDEX(RAW_c_TEB0187_REV01!B:D,MATCH(H688,RAW_c_TEB0187_REV01!B:B,0),3)=L688,INDEX(
RAW_c_TEB0187_REV01!B:D,MATCH(H688,INDEX(RAW_c_TEB0187_REV01!B:B,MATCH(H688,RAW_c_TEB0187_REV01!B:B,)+1):'RAW_c_TEB0187_REV01'!B11759,)+MATCH(H688,RAW_c_TEB0187_REV01!B:B,),3),INDEX(RAW_c_TEB0187_REV01!B:D,MATCH(H688,RAW_c_TEB0187_REV01!B:B,0),3)),"---")))=0,"---",IF(K688&lt;&gt;"---",IF(INDEX(RAW_c_TEB0187_REV01!B:D,MATCH(H688,RAW_c_TEB0187_REV01!B:B,0),3)=L688,INDEX(
RAW_c_TEB0187_REV01!B:D,MATCH(H688,INDEX(RAW_c_TEB0187_REV01!B:B,MATCH(H688,RAW_c_TEB0187_REV01!B:B,)+1):'RAW_c_TEB0187_REV01'!B11759,)+MATCH(H688,RAW_c_TEB0187_REV01!B:B,),3),INDEX(RAW_c_TEB0187_REV01!B:D,MATCH(H688,RAW_c_TEB0187_REV01!B:B,0),3)),"---"))),"---")</f>
        <v>J3-D23</v>
      </c>
      <c r="T688">
        <f>COUNTIF(RAW_c_TEB0187_REV01!B:B,G688)</f>
        <v>5</v>
      </c>
      <c r="U688" t="str">
        <f t="shared" si="65"/>
        <v>B2B-IO</v>
      </c>
    </row>
    <row r="689" spans="1:21" x14ac:dyDescent="0.25">
      <c r="A689" t="s">
        <v>6272</v>
      </c>
      <c r="B689" t="s">
        <v>39</v>
      </c>
      <c r="C689" t="s">
        <v>5619</v>
      </c>
      <c r="D689" t="s">
        <v>411</v>
      </c>
      <c r="E689" t="s">
        <v>373</v>
      </c>
      <c r="F689" t="str">
        <f t="shared" si="60"/>
        <v>J3-D24</v>
      </c>
      <c r="G689" t="str">
        <f>VLOOKUP(F689,RAW_c_TEB0187_REV01!A:B,2,0)</f>
        <v>HDMI_CLK</v>
      </c>
      <c r="H689" t="str">
        <f t="shared" si="61"/>
        <v>HDMI_CLK</v>
      </c>
      <c r="I689" t="str">
        <f t="shared" si="62"/>
        <v>--</v>
      </c>
      <c r="J689" t="str">
        <f t="shared" si="63"/>
        <v>--</v>
      </c>
      <c r="K689">
        <f>IFERROR(IF(J689="--",IF(G689=H689,VLOOKUP(G689,RAW_c_TEB0187_REV01!L:N,3,0),SUM(VLOOKUP(H689,RAW_c_TEB0187_REV01!L:N,3,0),VLOOKUP(G689,RAW_c_TEB0187_REV01!L:N,3,0))),"---"),"---")</f>
        <v>52.216000000000001</v>
      </c>
      <c r="L689" t="str">
        <f t="shared" si="64"/>
        <v>J3-D24</v>
      </c>
      <c r="M689" t="str">
        <f>IFERROR(IF(
COUNTIF(B2B!H:H,(IF(K689&lt;&gt;"---",IF(INDEX(RAW_c_TEB0187_REV01!B:D,MATCH(H689,RAW_c_TEB0187_REV01!B:B,0),3)=L689,INDEX(
RAW_c_TEB0187_REV01!B:D,MATCH(H689,INDEX(RAW_c_TEB0187_REV01!B:B,MATCH(H689,RAW_c_TEB0187_REV01!B:B,)+1):'RAW_c_TEB0187_REV01'!B11760,)+MATCH(H689,RAW_c_TEB0187_REV01!B:B,),3),INDEX(RAW_c_TEB0187_REV01!B:D,MATCH(H689,RAW_c_TEB0187_REV01!B:B,0),3)),"---")))=1,"---",IF(K689&lt;&gt;"---",IF(INDEX(RAW_c_TEB0187_REV01!B:D,MATCH(H689,RAW_c_TEB0187_REV01!B:B,0),3)=L689,INDEX(
RAW_c_TEB0187_REV01!B:D,MATCH(H689,INDEX(RAW_c_TEB0187_REV01!B:B,MATCH(H689,RAW_c_TEB0187_REV01!B:B,)+1):'RAW_c_TEB0187_REV01'!B11760,)+MATCH(H689,RAW_c_TEB0187_REV01!B:B,),3),INDEX(RAW_c_TEB0187_REV01!B:D,MATCH(H689,RAW_c_TEB0187_REV01!B:B,0),3)),"---")),"---")</f>
        <v>U23-57</v>
      </c>
      <c r="N689" t="str">
        <f>IFERROR(IF(AND(B689="B2B",J689="--"),L689,IF(
COUNTIF(B2B!H:H,(IF(K689&lt;&gt;"---",IF(INDEX(RAW_c_TEB0187_REV01!B:D,MATCH(H689,RAW_c_TEB0187_REV01!B:B,0),3)=L689,INDEX(
RAW_c_TEB0187_REV01!B:D,MATCH(H689,INDEX(RAW_c_TEB0187_REV01!B:B,MATCH(H689,RAW_c_TEB0187_REV01!B:B,)+1):'RAW_c_TEB0187_REV01'!B11760,)+MATCH(H689,RAW_c_TEB0187_REV01!B:B,),3),INDEX(RAW_c_TEB0187_REV01!B:D,MATCH(H689,RAW_c_TEB0187_REV01!B:B,0),3)),"---")))=0,"---",IF(K689&lt;&gt;"---",IF(INDEX(RAW_c_TEB0187_REV01!B:D,MATCH(H689,RAW_c_TEB0187_REV01!B:B,0),3)=L689,INDEX(
RAW_c_TEB0187_REV01!B:D,MATCH(H689,INDEX(RAW_c_TEB0187_REV01!B:B,MATCH(H689,RAW_c_TEB0187_REV01!B:B,)+1):'RAW_c_TEB0187_REV01'!B11760,)+MATCH(H689,RAW_c_TEB0187_REV01!B:B,),3),INDEX(RAW_c_TEB0187_REV01!B:D,MATCH(H689,RAW_c_TEB0187_REV01!B:B,0),3)),"---"))),"---")</f>
        <v>J3-D24</v>
      </c>
      <c r="T689">
        <f>COUNTIF(RAW_c_TEB0187_REV01!B:B,G689)</f>
        <v>2</v>
      </c>
      <c r="U689" t="str">
        <f t="shared" si="65"/>
        <v>B2B-IO</v>
      </c>
    </row>
    <row r="690" spans="1:21" x14ac:dyDescent="0.25">
      <c r="A690" t="s">
        <v>6273</v>
      </c>
      <c r="B690" t="s">
        <v>39</v>
      </c>
      <c r="C690" t="s">
        <v>5619</v>
      </c>
      <c r="D690" t="s">
        <v>411</v>
      </c>
      <c r="E690" t="s">
        <v>374</v>
      </c>
      <c r="F690" t="str">
        <f t="shared" si="60"/>
        <v>J3-D25</v>
      </c>
      <c r="G690" t="str">
        <f>VLOOKUP(F690,RAW_c_TEB0187_REV01!A:B,2,0)</f>
        <v>C4</v>
      </c>
      <c r="H690" t="e">
        <f t="shared" si="61"/>
        <v>#N/A</v>
      </c>
      <c r="I690" t="e">
        <f t="shared" si="62"/>
        <v>#N/A</v>
      </c>
      <c r="J690" t="str">
        <f t="shared" si="63"/>
        <v>--</v>
      </c>
      <c r="K690" t="str">
        <f>IFERROR(IF(J690="--",IF(G690=H690,VLOOKUP(G690,RAW_c_TEB0187_REV01!L:N,3,0),SUM(VLOOKUP(H690,RAW_c_TEB0187_REV01!L:N,3,0),VLOOKUP(G690,RAW_c_TEB0187_REV01!L:N,3,0))),"---"),"---")</f>
        <v>---</v>
      </c>
      <c r="L690" t="str">
        <f t="shared" si="64"/>
        <v>J3-D25</v>
      </c>
      <c r="M690" t="str">
        <f>IFERROR(IF(
COUNTIF(B2B!H:H,(IF(K690&lt;&gt;"---",IF(INDEX(RAW_c_TEB0187_REV01!B:D,MATCH(H690,RAW_c_TEB0187_REV01!B:B,0),3)=L690,INDEX(
RAW_c_TEB0187_REV01!B:D,MATCH(H690,INDEX(RAW_c_TEB0187_REV01!B:B,MATCH(H690,RAW_c_TEB0187_REV01!B:B,)+1):'RAW_c_TEB0187_REV01'!B11761,)+MATCH(H690,RAW_c_TEB0187_REV01!B:B,),3),INDEX(RAW_c_TEB0187_REV01!B:D,MATCH(H690,RAW_c_TEB0187_REV01!B:B,0),3)),"---")))=1,"---",IF(K690&lt;&gt;"---",IF(INDEX(RAW_c_TEB0187_REV01!B:D,MATCH(H690,RAW_c_TEB0187_REV01!B:B,0),3)=L690,INDEX(
RAW_c_TEB0187_REV01!B:D,MATCH(H690,INDEX(RAW_c_TEB0187_REV01!B:B,MATCH(H690,RAW_c_TEB0187_REV01!B:B,)+1):'RAW_c_TEB0187_REV01'!B11761,)+MATCH(H690,RAW_c_TEB0187_REV01!B:B,),3),INDEX(RAW_c_TEB0187_REV01!B:D,MATCH(H690,RAW_c_TEB0187_REV01!B:B,0),3)),"---")),"---")</f>
        <v>---</v>
      </c>
      <c r="N690" t="str">
        <f>IFERROR(IF(AND(B690="B2B",J690="--"),L690,IF(
COUNTIF(B2B!H:H,(IF(K690&lt;&gt;"---",IF(INDEX(RAW_c_TEB0187_REV01!B:D,MATCH(H690,RAW_c_TEB0187_REV01!B:B,0),3)=L690,INDEX(
RAW_c_TEB0187_REV01!B:D,MATCH(H690,INDEX(RAW_c_TEB0187_REV01!B:B,MATCH(H690,RAW_c_TEB0187_REV01!B:B,)+1):'RAW_c_TEB0187_REV01'!B11761,)+MATCH(H690,RAW_c_TEB0187_REV01!B:B,),3),INDEX(RAW_c_TEB0187_REV01!B:D,MATCH(H690,RAW_c_TEB0187_REV01!B:B,0),3)),"---")))=0,"---",IF(K690&lt;&gt;"---",IF(INDEX(RAW_c_TEB0187_REV01!B:D,MATCH(H690,RAW_c_TEB0187_REV01!B:B,0),3)=L690,INDEX(
RAW_c_TEB0187_REV01!B:D,MATCH(H690,INDEX(RAW_c_TEB0187_REV01!B:B,MATCH(H690,RAW_c_TEB0187_REV01!B:B,)+1):'RAW_c_TEB0187_REV01'!B11761,)+MATCH(H690,RAW_c_TEB0187_REV01!B:B,),3),INDEX(RAW_c_TEB0187_REV01!B:D,MATCH(H690,RAW_c_TEB0187_REV01!B:B,0),3)),"---"))),"---")</f>
        <v>J3-D25</v>
      </c>
      <c r="T690">
        <f>COUNTIF(RAW_c_TEB0187_REV01!B:B,G690)</f>
        <v>2</v>
      </c>
      <c r="U690" t="str">
        <f t="shared" si="65"/>
        <v>B2B-IO</v>
      </c>
    </row>
    <row r="691" spans="1:21" x14ac:dyDescent="0.25">
      <c r="A691" t="s">
        <v>6274</v>
      </c>
      <c r="B691" t="s">
        <v>39</v>
      </c>
      <c r="C691" t="s">
        <v>5619</v>
      </c>
      <c r="D691" t="s">
        <v>411</v>
      </c>
      <c r="E691" t="s">
        <v>375</v>
      </c>
      <c r="F691" t="str">
        <f t="shared" si="60"/>
        <v>J3-D26</v>
      </c>
      <c r="G691" t="str">
        <f>VLOOKUP(F691,RAW_c_TEB0187_REV01!A:B,2,0)</f>
        <v>HDMI_D13</v>
      </c>
      <c r="H691" t="str">
        <f t="shared" si="61"/>
        <v>HDMI_D13</v>
      </c>
      <c r="I691" t="str">
        <f t="shared" si="62"/>
        <v>--</v>
      </c>
      <c r="J691" t="str">
        <f t="shared" si="63"/>
        <v>--</v>
      </c>
      <c r="K691">
        <f>IFERROR(IF(J691="--",IF(G691=H691,VLOOKUP(G691,RAW_c_TEB0187_REV01!L:N,3,0),SUM(VLOOKUP(H691,RAW_c_TEB0187_REV01!L:N,3,0),VLOOKUP(G691,RAW_c_TEB0187_REV01!L:N,3,0))),"---"),"---")</f>
        <v>52.729500000000002</v>
      </c>
      <c r="L691" t="str">
        <f t="shared" si="64"/>
        <v>J3-D26</v>
      </c>
      <c r="M691" t="str">
        <f>IFERROR(IF(
COUNTIF(B2B!H:H,(IF(K691&lt;&gt;"---",IF(INDEX(RAW_c_TEB0187_REV01!B:D,MATCH(H691,RAW_c_TEB0187_REV01!B:B,0),3)=L691,INDEX(
RAW_c_TEB0187_REV01!B:D,MATCH(H691,INDEX(RAW_c_TEB0187_REV01!B:B,MATCH(H691,RAW_c_TEB0187_REV01!B:B,)+1):'RAW_c_TEB0187_REV01'!B11762,)+MATCH(H691,RAW_c_TEB0187_REV01!B:B,),3),INDEX(RAW_c_TEB0187_REV01!B:D,MATCH(H691,RAW_c_TEB0187_REV01!B:B,0),3)),"---")))=1,"---",IF(K691&lt;&gt;"---",IF(INDEX(RAW_c_TEB0187_REV01!B:D,MATCH(H691,RAW_c_TEB0187_REV01!B:B,0),3)=L691,INDEX(
RAW_c_TEB0187_REV01!B:D,MATCH(H691,INDEX(RAW_c_TEB0187_REV01!B:B,MATCH(H691,RAW_c_TEB0187_REV01!B:B,)+1):'RAW_c_TEB0187_REV01'!B11762,)+MATCH(H691,RAW_c_TEB0187_REV01!B:B,),3),INDEX(RAW_c_TEB0187_REV01!B:D,MATCH(H691,RAW_c_TEB0187_REV01!B:B,0),3)),"---")),"---")</f>
        <v>U23-46</v>
      </c>
      <c r="N691" t="str">
        <f>IFERROR(IF(AND(B691="B2B",J691="--"),L691,IF(
COUNTIF(B2B!H:H,(IF(K691&lt;&gt;"---",IF(INDEX(RAW_c_TEB0187_REV01!B:D,MATCH(H691,RAW_c_TEB0187_REV01!B:B,0),3)=L691,INDEX(
RAW_c_TEB0187_REV01!B:D,MATCH(H691,INDEX(RAW_c_TEB0187_REV01!B:B,MATCH(H691,RAW_c_TEB0187_REV01!B:B,)+1):'RAW_c_TEB0187_REV01'!B11762,)+MATCH(H691,RAW_c_TEB0187_REV01!B:B,),3),INDEX(RAW_c_TEB0187_REV01!B:D,MATCH(H691,RAW_c_TEB0187_REV01!B:B,0),3)),"---")))=0,"---",IF(K691&lt;&gt;"---",IF(INDEX(RAW_c_TEB0187_REV01!B:D,MATCH(H691,RAW_c_TEB0187_REV01!B:B,0),3)=L691,INDEX(
RAW_c_TEB0187_REV01!B:D,MATCH(H691,INDEX(RAW_c_TEB0187_REV01!B:B,MATCH(H691,RAW_c_TEB0187_REV01!B:B,)+1):'RAW_c_TEB0187_REV01'!B11762,)+MATCH(H691,RAW_c_TEB0187_REV01!B:B,),3),INDEX(RAW_c_TEB0187_REV01!B:D,MATCH(H691,RAW_c_TEB0187_REV01!B:B,0),3)),"---"))),"---")</f>
        <v>J3-D26</v>
      </c>
      <c r="T691">
        <f>COUNTIF(RAW_c_TEB0187_REV01!B:B,G691)</f>
        <v>2</v>
      </c>
      <c r="U691" t="str">
        <f t="shared" si="65"/>
        <v>B2B-IO</v>
      </c>
    </row>
    <row r="692" spans="1:21" x14ac:dyDescent="0.25">
      <c r="A692" t="s">
        <v>6275</v>
      </c>
      <c r="B692" t="s">
        <v>39</v>
      </c>
      <c r="C692" t="s">
        <v>5625</v>
      </c>
      <c r="D692" t="s">
        <v>411</v>
      </c>
      <c r="E692" t="s">
        <v>376</v>
      </c>
      <c r="F692" t="str">
        <f t="shared" si="60"/>
        <v>J3-D27</v>
      </c>
      <c r="G692" t="str">
        <f>VLOOKUP(F692,RAW_c_TEB0187_REV01!A:B,2,0)</f>
        <v>VCCIO_6B</v>
      </c>
      <c r="H692" t="str">
        <f t="shared" si="61"/>
        <v>VCCIO_6B</v>
      </c>
      <c r="I692" t="str">
        <f t="shared" si="62"/>
        <v>--</v>
      </c>
      <c r="J692" t="str">
        <f t="shared" si="63"/>
        <v>--</v>
      </c>
      <c r="K692">
        <f>IFERROR(IF(J692="--",IF(G692=H692,VLOOKUP(G692,RAW_c_TEB0187_REV01!L:N,3,0),SUM(VLOOKUP(H692,RAW_c_TEB0187_REV01!L:N,3,0),VLOOKUP(G692,RAW_c_TEB0187_REV01!L:N,3,0))),"---"),"---")</f>
        <v>2.0379999999999998</v>
      </c>
      <c r="L692" t="str">
        <f t="shared" si="64"/>
        <v>J3-D27</v>
      </c>
      <c r="M692" t="str">
        <f>IFERROR(IF(
COUNTIF(B2B!H:H,(IF(K692&lt;&gt;"---",IF(INDEX(RAW_c_TEB0187_REV01!B:D,MATCH(H692,RAW_c_TEB0187_REV01!B:B,0),3)=L692,INDEX(
RAW_c_TEB0187_REV01!B:D,MATCH(H692,INDEX(RAW_c_TEB0187_REV01!B:B,MATCH(H692,RAW_c_TEB0187_REV01!B:B,)+1):'RAW_c_TEB0187_REV01'!B11763,)+MATCH(H692,RAW_c_TEB0187_REV01!B:B,),3),INDEX(RAW_c_TEB0187_REV01!B:D,MATCH(H692,RAW_c_TEB0187_REV01!B:B,0),3)),"---")))=1,"---",IF(K692&lt;&gt;"---",IF(INDEX(RAW_c_TEB0187_REV01!B:D,MATCH(H692,RAW_c_TEB0187_REV01!B:B,0),3)=L692,INDEX(
RAW_c_TEB0187_REV01!B:D,MATCH(H692,INDEX(RAW_c_TEB0187_REV01!B:B,MATCH(H692,RAW_c_TEB0187_REV01!B:B,)+1):'RAW_c_TEB0187_REV01'!B11763,)+MATCH(H692,RAW_c_TEB0187_REV01!B:B,),3),INDEX(RAW_c_TEB0187_REV01!B:D,MATCH(H692,RAW_c_TEB0187_REV01!B:B,0),3)),"---")),"---")</f>
        <v>L41-2</v>
      </c>
      <c r="N692" t="str">
        <f>IFERROR(IF(AND(B692="B2B",J692="--"),L692,IF(
COUNTIF(B2B!H:H,(IF(K692&lt;&gt;"---",IF(INDEX(RAW_c_TEB0187_REV01!B:D,MATCH(H692,RAW_c_TEB0187_REV01!B:B,0),3)=L692,INDEX(
RAW_c_TEB0187_REV01!B:D,MATCH(H692,INDEX(RAW_c_TEB0187_REV01!B:B,MATCH(H692,RAW_c_TEB0187_REV01!B:B,)+1):'RAW_c_TEB0187_REV01'!B11763,)+MATCH(H692,RAW_c_TEB0187_REV01!B:B,),3),INDEX(RAW_c_TEB0187_REV01!B:D,MATCH(H692,RAW_c_TEB0187_REV01!B:B,0),3)),"---")))=0,"---",IF(K692&lt;&gt;"---",IF(INDEX(RAW_c_TEB0187_REV01!B:D,MATCH(H692,RAW_c_TEB0187_REV01!B:B,0),3)=L692,INDEX(
RAW_c_TEB0187_REV01!B:D,MATCH(H692,INDEX(RAW_c_TEB0187_REV01!B:B,MATCH(H692,RAW_c_TEB0187_REV01!B:B,)+1):'RAW_c_TEB0187_REV01'!B11763,)+MATCH(H692,RAW_c_TEB0187_REV01!B:B,),3),INDEX(RAW_c_TEB0187_REV01!B:D,MATCH(H692,RAW_c_TEB0187_REV01!B:B,0),3)),"---"))),"---")</f>
        <v>J3-D27</v>
      </c>
      <c r="T692">
        <f>COUNTIF(RAW_c_TEB0187_REV01!B:B,G692)</f>
        <v>2</v>
      </c>
      <c r="U692" t="str">
        <f t="shared" si="65"/>
        <v>B2B-PWR</v>
      </c>
    </row>
    <row r="693" spans="1:21" x14ac:dyDescent="0.25">
      <c r="A693" t="s">
        <v>6276</v>
      </c>
      <c r="B693" t="s">
        <v>39</v>
      </c>
      <c r="C693" t="s">
        <v>5619</v>
      </c>
      <c r="D693" t="s">
        <v>411</v>
      </c>
      <c r="E693" t="s">
        <v>377</v>
      </c>
      <c r="F693" t="str">
        <f t="shared" si="60"/>
        <v>J3-D28</v>
      </c>
      <c r="G693" t="str">
        <f>VLOOKUP(F693,RAW_c_TEB0187_REV01!A:B,2,0)</f>
        <v>HDMI_D12</v>
      </c>
      <c r="H693" t="str">
        <f t="shared" si="61"/>
        <v>HDMI_D12</v>
      </c>
      <c r="I693" t="str">
        <f t="shared" si="62"/>
        <v>--</v>
      </c>
      <c r="J693" t="str">
        <f t="shared" si="63"/>
        <v>--</v>
      </c>
      <c r="K693">
        <f>IFERROR(IF(J693="--",IF(G693=H693,VLOOKUP(G693,RAW_c_TEB0187_REV01!L:N,3,0),SUM(VLOOKUP(H693,RAW_c_TEB0187_REV01!L:N,3,0),VLOOKUP(G693,RAW_c_TEB0187_REV01!L:N,3,0))),"---"),"---")</f>
        <v>51.975900000000003</v>
      </c>
      <c r="L693" t="str">
        <f t="shared" si="64"/>
        <v>J3-D28</v>
      </c>
      <c r="M693" t="str">
        <f>IFERROR(IF(
COUNTIF(B2B!H:H,(IF(K693&lt;&gt;"---",IF(INDEX(RAW_c_TEB0187_REV01!B:D,MATCH(H693,RAW_c_TEB0187_REV01!B:B,0),3)=L693,INDEX(
RAW_c_TEB0187_REV01!B:D,MATCH(H693,INDEX(RAW_c_TEB0187_REV01!B:B,MATCH(H693,RAW_c_TEB0187_REV01!B:B,)+1):'RAW_c_TEB0187_REV01'!B11764,)+MATCH(H693,RAW_c_TEB0187_REV01!B:B,),3),INDEX(RAW_c_TEB0187_REV01!B:D,MATCH(H693,RAW_c_TEB0187_REV01!B:B,0),3)),"---")))=1,"---",IF(K693&lt;&gt;"---",IF(INDEX(RAW_c_TEB0187_REV01!B:D,MATCH(H693,RAW_c_TEB0187_REV01!B:B,0),3)=L693,INDEX(
RAW_c_TEB0187_REV01!B:D,MATCH(H693,INDEX(RAW_c_TEB0187_REV01!B:B,MATCH(H693,RAW_c_TEB0187_REV01!B:B,)+1):'RAW_c_TEB0187_REV01'!B11764,)+MATCH(H693,RAW_c_TEB0187_REV01!B:B,),3),INDEX(RAW_c_TEB0187_REV01!B:D,MATCH(H693,RAW_c_TEB0187_REV01!B:B,0),3)),"---")),"---")</f>
        <v>U23-47</v>
      </c>
      <c r="N693" t="str">
        <f>IFERROR(IF(AND(B693="B2B",J693="--"),L693,IF(
COUNTIF(B2B!H:H,(IF(K693&lt;&gt;"---",IF(INDEX(RAW_c_TEB0187_REV01!B:D,MATCH(H693,RAW_c_TEB0187_REV01!B:B,0),3)=L693,INDEX(
RAW_c_TEB0187_REV01!B:D,MATCH(H693,INDEX(RAW_c_TEB0187_REV01!B:B,MATCH(H693,RAW_c_TEB0187_REV01!B:B,)+1):'RAW_c_TEB0187_REV01'!B11764,)+MATCH(H693,RAW_c_TEB0187_REV01!B:B,),3),INDEX(RAW_c_TEB0187_REV01!B:D,MATCH(H693,RAW_c_TEB0187_REV01!B:B,0),3)),"---")))=0,"---",IF(K693&lt;&gt;"---",IF(INDEX(RAW_c_TEB0187_REV01!B:D,MATCH(H693,RAW_c_TEB0187_REV01!B:B,0),3)=L693,INDEX(
RAW_c_TEB0187_REV01!B:D,MATCH(H693,INDEX(RAW_c_TEB0187_REV01!B:B,MATCH(H693,RAW_c_TEB0187_REV01!B:B,)+1):'RAW_c_TEB0187_REV01'!B11764,)+MATCH(H693,RAW_c_TEB0187_REV01!B:B,),3),INDEX(RAW_c_TEB0187_REV01!B:D,MATCH(H693,RAW_c_TEB0187_REV01!B:B,0),3)),"---"))),"---")</f>
        <v>J3-D28</v>
      </c>
      <c r="T693">
        <f>COUNTIF(RAW_c_TEB0187_REV01!B:B,G693)</f>
        <v>2</v>
      </c>
      <c r="U693" t="str">
        <f t="shared" si="65"/>
        <v>B2B-IO</v>
      </c>
    </row>
    <row r="694" spans="1:21" x14ac:dyDescent="0.25">
      <c r="A694" t="s">
        <v>6277</v>
      </c>
      <c r="B694" t="s">
        <v>39</v>
      </c>
      <c r="C694" t="s">
        <v>5619</v>
      </c>
      <c r="D694" t="s">
        <v>411</v>
      </c>
      <c r="E694" t="s">
        <v>378</v>
      </c>
      <c r="F694" t="str">
        <f t="shared" si="60"/>
        <v>J3-D29</v>
      </c>
      <c r="G694" t="str">
        <f>VLOOKUP(F694,RAW_c_TEB0187_REV01!A:B,2,0)</f>
        <v>HDMI_D11</v>
      </c>
      <c r="H694" t="str">
        <f t="shared" si="61"/>
        <v>HDMI_D11</v>
      </c>
      <c r="I694" t="str">
        <f t="shared" si="62"/>
        <v>--</v>
      </c>
      <c r="J694" t="str">
        <f t="shared" si="63"/>
        <v>--</v>
      </c>
      <c r="K694">
        <f>IFERROR(IF(J694="--",IF(G694=H694,VLOOKUP(G694,RAW_c_TEB0187_REV01!L:N,3,0),SUM(VLOOKUP(H694,RAW_c_TEB0187_REV01!L:N,3,0),VLOOKUP(G694,RAW_c_TEB0187_REV01!L:N,3,0))),"---"),"---")</f>
        <v>49.732300000000002</v>
      </c>
      <c r="L694" t="str">
        <f t="shared" si="64"/>
        <v>J3-D29</v>
      </c>
      <c r="M694" t="str">
        <f>IFERROR(IF(
COUNTIF(B2B!H:H,(IF(K694&lt;&gt;"---",IF(INDEX(RAW_c_TEB0187_REV01!B:D,MATCH(H694,RAW_c_TEB0187_REV01!B:B,0),3)=L694,INDEX(
RAW_c_TEB0187_REV01!B:D,MATCH(H694,INDEX(RAW_c_TEB0187_REV01!B:B,MATCH(H694,RAW_c_TEB0187_REV01!B:B,)+1):'RAW_c_TEB0187_REV01'!B11765,)+MATCH(H694,RAW_c_TEB0187_REV01!B:B,),3),INDEX(RAW_c_TEB0187_REV01!B:D,MATCH(H694,RAW_c_TEB0187_REV01!B:B,0),3)),"---")))=1,"---",IF(K694&lt;&gt;"---",IF(INDEX(RAW_c_TEB0187_REV01!B:D,MATCH(H694,RAW_c_TEB0187_REV01!B:B,0),3)=L694,INDEX(
RAW_c_TEB0187_REV01!B:D,MATCH(H694,INDEX(RAW_c_TEB0187_REV01!B:B,MATCH(H694,RAW_c_TEB0187_REV01!B:B,)+1):'RAW_c_TEB0187_REV01'!B11765,)+MATCH(H694,RAW_c_TEB0187_REV01!B:B,),3),INDEX(RAW_c_TEB0187_REV01!B:D,MATCH(H694,RAW_c_TEB0187_REV01!B:B,0),3)),"---")),"---")</f>
        <v>U23-50</v>
      </c>
      <c r="N694" t="str">
        <f>IFERROR(IF(AND(B694="B2B",J694="--"),L694,IF(
COUNTIF(B2B!H:H,(IF(K694&lt;&gt;"---",IF(INDEX(RAW_c_TEB0187_REV01!B:D,MATCH(H694,RAW_c_TEB0187_REV01!B:B,0),3)=L694,INDEX(
RAW_c_TEB0187_REV01!B:D,MATCH(H694,INDEX(RAW_c_TEB0187_REV01!B:B,MATCH(H694,RAW_c_TEB0187_REV01!B:B,)+1):'RAW_c_TEB0187_REV01'!B11765,)+MATCH(H694,RAW_c_TEB0187_REV01!B:B,),3),INDEX(RAW_c_TEB0187_REV01!B:D,MATCH(H694,RAW_c_TEB0187_REV01!B:B,0),3)),"---")))=0,"---",IF(K694&lt;&gt;"---",IF(INDEX(RAW_c_TEB0187_REV01!B:D,MATCH(H694,RAW_c_TEB0187_REV01!B:B,0),3)=L694,INDEX(
RAW_c_TEB0187_REV01!B:D,MATCH(H694,INDEX(RAW_c_TEB0187_REV01!B:B,MATCH(H694,RAW_c_TEB0187_REV01!B:B,)+1):'RAW_c_TEB0187_REV01'!B11765,)+MATCH(H694,RAW_c_TEB0187_REV01!B:B,),3),INDEX(RAW_c_TEB0187_REV01!B:D,MATCH(H694,RAW_c_TEB0187_REV01!B:B,0),3)),"---"))),"---")</f>
        <v>J3-D29</v>
      </c>
      <c r="T694">
        <f>COUNTIF(RAW_c_TEB0187_REV01!B:B,G694)</f>
        <v>2</v>
      </c>
      <c r="U694" t="str">
        <f t="shared" si="65"/>
        <v>B2B-IO</v>
      </c>
    </row>
    <row r="695" spans="1:21" x14ac:dyDescent="0.25">
      <c r="A695" t="s">
        <v>6278</v>
      </c>
      <c r="B695" t="s">
        <v>39</v>
      </c>
      <c r="C695" t="s">
        <v>5619</v>
      </c>
      <c r="D695" t="s">
        <v>411</v>
      </c>
      <c r="E695" t="s">
        <v>379</v>
      </c>
      <c r="F695" t="str">
        <f t="shared" si="60"/>
        <v>J3-D30</v>
      </c>
      <c r="G695" t="str">
        <f>VLOOKUP(F695,RAW_c_TEB0187_REV01!A:B,2,0)</f>
        <v>HDMI_D6</v>
      </c>
      <c r="H695" t="str">
        <f t="shared" si="61"/>
        <v>HDMI_D6</v>
      </c>
      <c r="I695" t="str">
        <f t="shared" si="62"/>
        <v>--</v>
      </c>
      <c r="J695" t="str">
        <f t="shared" si="63"/>
        <v>--</v>
      </c>
      <c r="K695">
        <f>IFERROR(IF(J695="--",IF(G695=H695,VLOOKUP(G695,RAW_c_TEB0187_REV01!L:N,3,0),SUM(VLOOKUP(H695,RAW_c_TEB0187_REV01!L:N,3,0),VLOOKUP(G695,RAW_c_TEB0187_REV01!L:N,3,0))),"---"),"---")</f>
        <v>49.480200000000004</v>
      </c>
      <c r="L695" t="str">
        <f t="shared" si="64"/>
        <v>J3-D30</v>
      </c>
      <c r="M695" t="str">
        <f>IFERROR(IF(
COUNTIF(B2B!H:H,(IF(K695&lt;&gt;"---",IF(INDEX(RAW_c_TEB0187_REV01!B:D,MATCH(H695,RAW_c_TEB0187_REV01!B:B,0),3)=L695,INDEX(
RAW_c_TEB0187_REV01!B:D,MATCH(H695,INDEX(RAW_c_TEB0187_REV01!B:B,MATCH(H695,RAW_c_TEB0187_REV01!B:B,)+1):'RAW_c_TEB0187_REV01'!B11766,)+MATCH(H695,RAW_c_TEB0187_REV01!B:B,),3),INDEX(RAW_c_TEB0187_REV01!B:D,MATCH(H695,RAW_c_TEB0187_REV01!B:B,0),3)),"---")))=1,"---",IF(K695&lt;&gt;"---",IF(INDEX(RAW_c_TEB0187_REV01!B:D,MATCH(H695,RAW_c_TEB0187_REV01!B:B,0),3)=L695,INDEX(
RAW_c_TEB0187_REV01!B:D,MATCH(H695,INDEX(RAW_c_TEB0187_REV01!B:B,MATCH(H695,RAW_c_TEB0187_REV01!B:B,)+1):'RAW_c_TEB0187_REV01'!B11766,)+MATCH(H695,RAW_c_TEB0187_REV01!B:B,),3),INDEX(RAW_c_TEB0187_REV01!B:D,MATCH(H695,RAW_c_TEB0187_REV01!B:B,0),3)),"---")),"---")</f>
        <v>U23-55</v>
      </c>
      <c r="N695" t="str">
        <f>IFERROR(IF(AND(B695="B2B",J695="--"),L695,IF(
COUNTIF(B2B!H:H,(IF(K695&lt;&gt;"---",IF(INDEX(RAW_c_TEB0187_REV01!B:D,MATCH(H695,RAW_c_TEB0187_REV01!B:B,0),3)=L695,INDEX(
RAW_c_TEB0187_REV01!B:D,MATCH(H695,INDEX(RAW_c_TEB0187_REV01!B:B,MATCH(H695,RAW_c_TEB0187_REV01!B:B,)+1):'RAW_c_TEB0187_REV01'!B11766,)+MATCH(H695,RAW_c_TEB0187_REV01!B:B,),3),INDEX(RAW_c_TEB0187_REV01!B:D,MATCH(H695,RAW_c_TEB0187_REV01!B:B,0),3)),"---")))=0,"---",IF(K695&lt;&gt;"---",IF(INDEX(RAW_c_TEB0187_REV01!B:D,MATCH(H695,RAW_c_TEB0187_REV01!B:B,0),3)=L695,INDEX(
RAW_c_TEB0187_REV01!B:D,MATCH(H695,INDEX(RAW_c_TEB0187_REV01!B:B,MATCH(H695,RAW_c_TEB0187_REV01!B:B,)+1):'RAW_c_TEB0187_REV01'!B11766,)+MATCH(H695,RAW_c_TEB0187_REV01!B:B,),3),INDEX(RAW_c_TEB0187_REV01!B:D,MATCH(H695,RAW_c_TEB0187_REV01!B:B,0),3)),"---"))),"---")</f>
        <v>J3-D30</v>
      </c>
      <c r="T695">
        <f>COUNTIF(RAW_c_TEB0187_REV01!B:B,G695)</f>
        <v>2</v>
      </c>
      <c r="U695" t="str">
        <f t="shared" si="65"/>
        <v>B2B-IO</v>
      </c>
    </row>
    <row r="696" spans="1:21" x14ac:dyDescent="0.25">
      <c r="A696" t="s">
        <v>6279</v>
      </c>
      <c r="B696" t="s">
        <v>39</v>
      </c>
      <c r="C696" t="s">
        <v>5619</v>
      </c>
      <c r="D696" t="s">
        <v>411</v>
      </c>
      <c r="E696" t="s">
        <v>380</v>
      </c>
      <c r="F696" t="str">
        <f t="shared" si="60"/>
        <v>J3-D31</v>
      </c>
      <c r="G696" t="str">
        <f>VLOOKUP(F696,RAW_c_TEB0187_REV01!A:B,2,0)</f>
        <v>HDMI_D4</v>
      </c>
      <c r="H696" t="str">
        <f t="shared" si="61"/>
        <v>HDMI_D4</v>
      </c>
      <c r="I696" t="str">
        <f t="shared" si="62"/>
        <v>--</v>
      </c>
      <c r="J696" t="str">
        <f t="shared" si="63"/>
        <v>--</v>
      </c>
      <c r="K696">
        <f>IFERROR(IF(J696="--",IF(G696=H696,VLOOKUP(G696,RAW_c_TEB0187_REV01!L:N,3,0),SUM(VLOOKUP(H696,RAW_c_TEB0187_REV01!L:N,3,0),VLOOKUP(G696,RAW_c_TEB0187_REV01!L:N,3,0))),"---"),"---")</f>
        <v>50.961100000000002</v>
      </c>
      <c r="L696" t="str">
        <f t="shared" si="64"/>
        <v>J3-D31</v>
      </c>
      <c r="M696" t="str">
        <f>IFERROR(IF(
COUNTIF(B2B!H:H,(IF(K696&lt;&gt;"---",IF(INDEX(RAW_c_TEB0187_REV01!B:D,MATCH(H696,RAW_c_TEB0187_REV01!B:B,0),3)=L696,INDEX(
RAW_c_TEB0187_REV01!B:D,MATCH(H696,INDEX(RAW_c_TEB0187_REV01!B:B,MATCH(H696,RAW_c_TEB0187_REV01!B:B,)+1):'RAW_c_TEB0187_REV01'!B11767,)+MATCH(H696,RAW_c_TEB0187_REV01!B:B,),3),INDEX(RAW_c_TEB0187_REV01!B:D,MATCH(H696,RAW_c_TEB0187_REV01!B:B,0),3)),"---")))=1,"---",IF(K696&lt;&gt;"---",IF(INDEX(RAW_c_TEB0187_REV01!B:D,MATCH(H696,RAW_c_TEB0187_REV01!B:B,0),3)=L696,INDEX(
RAW_c_TEB0187_REV01!B:D,MATCH(H696,INDEX(RAW_c_TEB0187_REV01!B:B,MATCH(H696,RAW_c_TEB0187_REV01!B:B,)+1):'RAW_c_TEB0187_REV01'!B11767,)+MATCH(H696,RAW_c_TEB0187_REV01!B:B,),3),INDEX(RAW_c_TEB0187_REV01!B:D,MATCH(H696,RAW_c_TEB0187_REV01!B:B,0),3)),"---")),"---")</f>
        <v>U23-59</v>
      </c>
      <c r="N696" t="str">
        <f>IFERROR(IF(AND(B696="B2B",J696="--"),L696,IF(
COUNTIF(B2B!H:H,(IF(K696&lt;&gt;"---",IF(INDEX(RAW_c_TEB0187_REV01!B:D,MATCH(H696,RAW_c_TEB0187_REV01!B:B,0),3)=L696,INDEX(
RAW_c_TEB0187_REV01!B:D,MATCH(H696,INDEX(RAW_c_TEB0187_REV01!B:B,MATCH(H696,RAW_c_TEB0187_REV01!B:B,)+1):'RAW_c_TEB0187_REV01'!B11767,)+MATCH(H696,RAW_c_TEB0187_REV01!B:B,),3),INDEX(RAW_c_TEB0187_REV01!B:D,MATCH(H696,RAW_c_TEB0187_REV01!B:B,0),3)),"---")))=0,"---",IF(K696&lt;&gt;"---",IF(INDEX(RAW_c_TEB0187_REV01!B:D,MATCH(H696,RAW_c_TEB0187_REV01!B:B,0),3)=L696,INDEX(
RAW_c_TEB0187_REV01!B:D,MATCH(H696,INDEX(RAW_c_TEB0187_REV01!B:B,MATCH(H696,RAW_c_TEB0187_REV01!B:B,)+1):'RAW_c_TEB0187_REV01'!B11767,)+MATCH(H696,RAW_c_TEB0187_REV01!B:B,),3),INDEX(RAW_c_TEB0187_REV01!B:D,MATCH(H696,RAW_c_TEB0187_REV01!B:B,0),3)),"---"))),"---")</f>
        <v>J3-D31</v>
      </c>
      <c r="T696">
        <f>COUNTIF(RAW_c_TEB0187_REV01!B:B,G696)</f>
        <v>2</v>
      </c>
      <c r="U696" t="str">
        <f t="shared" si="65"/>
        <v>B2B-IO</v>
      </c>
    </row>
    <row r="697" spans="1:21" x14ac:dyDescent="0.25">
      <c r="A697" t="s">
        <v>6280</v>
      </c>
      <c r="B697" t="s">
        <v>39</v>
      </c>
      <c r="C697" t="s">
        <v>5619</v>
      </c>
      <c r="D697" t="s">
        <v>411</v>
      </c>
      <c r="E697" t="s">
        <v>381</v>
      </c>
      <c r="F697" t="str">
        <f t="shared" si="60"/>
        <v>J3-D32</v>
      </c>
      <c r="G697" t="str">
        <f>VLOOKUP(F697,RAW_c_TEB0187_REV01!A:B,2,0)</f>
        <v>HDMI_D3</v>
      </c>
      <c r="H697" t="str">
        <f t="shared" si="61"/>
        <v>HDMI_D3</v>
      </c>
      <c r="I697" t="str">
        <f t="shared" si="62"/>
        <v>--</v>
      </c>
      <c r="J697" t="str">
        <f t="shared" si="63"/>
        <v>--</v>
      </c>
      <c r="K697">
        <f>IFERROR(IF(J697="--",IF(G697=H697,VLOOKUP(G697,RAW_c_TEB0187_REV01!L:N,3,0),SUM(VLOOKUP(H697,RAW_c_TEB0187_REV01!L:N,3,0),VLOOKUP(G697,RAW_c_TEB0187_REV01!L:N,3,0))),"---"),"---")</f>
        <v>49.9161</v>
      </c>
      <c r="L697" t="str">
        <f t="shared" si="64"/>
        <v>J3-D32</v>
      </c>
      <c r="M697" t="str">
        <f>IFERROR(IF(
COUNTIF(B2B!H:H,(IF(K697&lt;&gt;"---",IF(INDEX(RAW_c_TEB0187_REV01!B:D,MATCH(H697,RAW_c_TEB0187_REV01!B:B,0),3)=L697,INDEX(
RAW_c_TEB0187_REV01!B:D,MATCH(H697,INDEX(RAW_c_TEB0187_REV01!B:B,MATCH(H697,RAW_c_TEB0187_REV01!B:B,)+1):'RAW_c_TEB0187_REV01'!B11768,)+MATCH(H697,RAW_c_TEB0187_REV01!B:B,),3),INDEX(RAW_c_TEB0187_REV01!B:D,MATCH(H697,RAW_c_TEB0187_REV01!B:B,0),3)),"---")))=1,"---",IF(K697&lt;&gt;"---",IF(INDEX(RAW_c_TEB0187_REV01!B:D,MATCH(H697,RAW_c_TEB0187_REV01!B:B,0),3)=L697,INDEX(
RAW_c_TEB0187_REV01!B:D,MATCH(H697,INDEX(RAW_c_TEB0187_REV01!B:B,MATCH(H697,RAW_c_TEB0187_REV01!B:B,)+1):'RAW_c_TEB0187_REV01'!B11768,)+MATCH(H697,RAW_c_TEB0187_REV01!B:B,),3),INDEX(RAW_c_TEB0187_REV01!B:D,MATCH(H697,RAW_c_TEB0187_REV01!B:B,0),3)),"---")),"---")</f>
        <v>U23-60</v>
      </c>
      <c r="N697" t="str">
        <f>IFERROR(IF(AND(B697="B2B",J697="--"),L697,IF(
COUNTIF(B2B!H:H,(IF(K697&lt;&gt;"---",IF(INDEX(RAW_c_TEB0187_REV01!B:D,MATCH(H697,RAW_c_TEB0187_REV01!B:B,0),3)=L697,INDEX(
RAW_c_TEB0187_REV01!B:D,MATCH(H697,INDEX(RAW_c_TEB0187_REV01!B:B,MATCH(H697,RAW_c_TEB0187_REV01!B:B,)+1):'RAW_c_TEB0187_REV01'!B11768,)+MATCH(H697,RAW_c_TEB0187_REV01!B:B,),3),INDEX(RAW_c_TEB0187_REV01!B:D,MATCH(H697,RAW_c_TEB0187_REV01!B:B,0),3)),"---")))=0,"---",IF(K697&lt;&gt;"---",IF(INDEX(RAW_c_TEB0187_REV01!B:D,MATCH(H697,RAW_c_TEB0187_REV01!B:B,0),3)=L697,INDEX(
RAW_c_TEB0187_REV01!B:D,MATCH(H697,INDEX(RAW_c_TEB0187_REV01!B:B,MATCH(H697,RAW_c_TEB0187_REV01!B:B,)+1):'RAW_c_TEB0187_REV01'!B11768,)+MATCH(H697,RAW_c_TEB0187_REV01!B:B,),3),INDEX(RAW_c_TEB0187_REV01!B:D,MATCH(H697,RAW_c_TEB0187_REV01!B:B,0),3)),"---"))),"---")</f>
        <v>J3-D32</v>
      </c>
      <c r="T697">
        <f>COUNTIF(RAW_c_TEB0187_REV01!B:B,G697)</f>
        <v>2</v>
      </c>
      <c r="U697" t="str">
        <f t="shared" si="65"/>
        <v>B2B-IO</v>
      </c>
    </row>
    <row r="698" spans="1:21" x14ac:dyDescent="0.25">
      <c r="A698" t="s">
        <v>6281</v>
      </c>
      <c r="B698" t="s">
        <v>39</v>
      </c>
      <c r="C698" t="s">
        <v>433</v>
      </c>
      <c r="D698" t="s">
        <v>411</v>
      </c>
      <c r="E698" t="s">
        <v>382</v>
      </c>
      <c r="F698" t="str">
        <f t="shared" si="60"/>
        <v>J3-D33</v>
      </c>
      <c r="G698" t="str">
        <f>VLOOKUP(F698,RAW_c_TEB0187_REV01!A:B,2,0)</f>
        <v>GND</v>
      </c>
      <c r="H698" t="str">
        <f t="shared" si="61"/>
        <v>GND</v>
      </c>
      <c r="I698" t="str">
        <f t="shared" si="62"/>
        <v>--</v>
      </c>
      <c r="J698" t="str">
        <f t="shared" si="63"/>
        <v>---</v>
      </c>
      <c r="K698" t="str">
        <f>IFERROR(IF(J698="--",IF(G698=H698,VLOOKUP(G698,RAW_c_TEB0187_REV01!L:N,3,0),SUM(VLOOKUP(H698,RAW_c_TEB0187_REV01!L:N,3,0),VLOOKUP(G698,RAW_c_TEB0187_REV01!L:N,3,0))),"---"),"---")</f>
        <v>---</v>
      </c>
      <c r="L698" t="str">
        <f t="shared" si="64"/>
        <v>J3-D33</v>
      </c>
      <c r="M698" t="str">
        <f>IFERROR(IF(
COUNTIF(B2B!H:H,(IF(K698&lt;&gt;"---",IF(INDEX(RAW_c_TEB0187_REV01!B:D,MATCH(H698,RAW_c_TEB0187_REV01!B:B,0),3)=L698,INDEX(
RAW_c_TEB0187_REV01!B:D,MATCH(H698,INDEX(RAW_c_TEB0187_REV01!B:B,MATCH(H698,RAW_c_TEB0187_REV01!B:B,)+1):'RAW_c_TEB0187_REV01'!B11769,)+MATCH(H698,RAW_c_TEB0187_REV01!B:B,),3),INDEX(RAW_c_TEB0187_REV01!B:D,MATCH(H698,RAW_c_TEB0187_REV01!B:B,0),3)),"---")))=1,"---",IF(K698&lt;&gt;"---",IF(INDEX(RAW_c_TEB0187_REV01!B:D,MATCH(H698,RAW_c_TEB0187_REV01!B:B,0),3)=L698,INDEX(
RAW_c_TEB0187_REV01!B:D,MATCH(H698,INDEX(RAW_c_TEB0187_REV01!B:B,MATCH(H698,RAW_c_TEB0187_REV01!B:B,)+1):'RAW_c_TEB0187_REV01'!B11769,)+MATCH(H698,RAW_c_TEB0187_REV01!B:B,),3),INDEX(RAW_c_TEB0187_REV01!B:D,MATCH(H698,RAW_c_TEB0187_REV01!B:B,0),3)),"---")),"---")</f>
        <v>---</v>
      </c>
      <c r="N698" t="str">
        <f>IFERROR(IF(AND(B698="B2B",J698="--"),L698,IF(
COUNTIF(B2B!H:H,(IF(K698&lt;&gt;"---",IF(INDEX(RAW_c_TEB0187_REV01!B:D,MATCH(H698,RAW_c_TEB0187_REV01!B:B,0),3)=L698,INDEX(
RAW_c_TEB0187_REV01!B:D,MATCH(H698,INDEX(RAW_c_TEB0187_REV01!B:B,MATCH(H698,RAW_c_TEB0187_REV01!B:B,)+1):'RAW_c_TEB0187_REV01'!B11769,)+MATCH(H698,RAW_c_TEB0187_REV01!B:B,),3),INDEX(RAW_c_TEB0187_REV01!B:D,MATCH(H698,RAW_c_TEB0187_REV01!B:B,0),3)),"---")))=0,"---",IF(K698&lt;&gt;"---",IF(INDEX(RAW_c_TEB0187_REV01!B:D,MATCH(H698,RAW_c_TEB0187_REV01!B:B,0),3)=L698,INDEX(
RAW_c_TEB0187_REV01!B:D,MATCH(H698,INDEX(RAW_c_TEB0187_REV01!B:B,MATCH(H698,RAW_c_TEB0187_REV01!B:B,)+1):'RAW_c_TEB0187_REV01'!B11769,)+MATCH(H698,RAW_c_TEB0187_REV01!B:B,),3),INDEX(RAW_c_TEB0187_REV01!B:D,MATCH(H698,RAW_c_TEB0187_REV01!B:B,0),3)),"---"))),"---")</f>
        <v>---</v>
      </c>
      <c r="T698">
        <f>COUNTIF(RAW_c_TEB0187_REV01!B:B,G698)</f>
        <v>1098</v>
      </c>
      <c r="U698" t="str">
        <f t="shared" si="65"/>
        <v>B2B-GND</v>
      </c>
    </row>
    <row r="699" spans="1:21" x14ac:dyDescent="0.25">
      <c r="A699" t="s">
        <v>6282</v>
      </c>
      <c r="B699" t="s">
        <v>39</v>
      </c>
      <c r="C699" t="s">
        <v>5619</v>
      </c>
      <c r="D699" t="s">
        <v>411</v>
      </c>
      <c r="E699" t="s">
        <v>383</v>
      </c>
      <c r="F699" t="str">
        <f t="shared" si="60"/>
        <v>J3-D34</v>
      </c>
      <c r="G699" t="str">
        <f>VLOOKUP(F699,RAW_c_TEB0187_REV01!A:B,2,0)</f>
        <v>LA20_P</v>
      </c>
      <c r="H699" t="str">
        <f t="shared" si="61"/>
        <v>LA20_P</v>
      </c>
      <c r="I699" t="str">
        <f t="shared" si="62"/>
        <v>--</v>
      </c>
      <c r="J699" t="str">
        <f t="shared" si="63"/>
        <v>--</v>
      </c>
      <c r="K699">
        <f>IFERROR(IF(J699="--",IF(G699=H699,VLOOKUP(G699,RAW_c_TEB0187_REV01!L:N,3,0),SUM(VLOOKUP(H699,RAW_c_TEB0187_REV01!L:N,3,0),VLOOKUP(G699,RAW_c_TEB0187_REV01!L:N,3,0))),"---"),"---")</f>
        <v>66.815700000000007</v>
      </c>
      <c r="L699" t="str">
        <f t="shared" si="64"/>
        <v>J3-D34</v>
      </c>
      <c r="M699" t="str">
        <f>IFERROR(IF(
COUNTIF(B2B!H:H,(IF(K699&lt;&gt;"---",IF(INDEX(RAW_c_TEB0187_REV01!B:D,MATCH(H699,RAW_c_TEB0187_REV01!B:B,0),3)=L699,INDEX(
RAW_c_TEB0187_REV01!B:D,MATCH(H699,INDEX(RAW_c_TEB0187_REV01!B:B,MATCH(H699,RAW_c_TEB0187_REV01!B:B,)+1):'RAW_c_TEB0187_REV01'!B11770,)+MATCH(H699,RAW_c_TEB0187_REV01!B:B,),3),INDEX(RAW_c_TEB0187_REV01!B:D,MATCH(H699,RAW_c_TEB0187_REV01!B:B,0),3)),"---")))=1,"---",IF(K699&lt;&gt;"---",IF(INDEX(RAW_c_TEB0187_REV01!B:D,MATCH(H699,RAW_c_TEB0187_REV01!B:B,0),3)=L699,INDEX(
RAW_c_TEB0187_REV01!B:D,MATCH(H699,INDEX(RAW_c_TEB0187_REV01!B:B,MATCH(H699,RAW_c_TEB0187_REV01!B:B,)+1):'RAW_c_TEB0187_REV01'!B11770,)+MATCH(H699,RAW_c_TEB0187_REV01!B:B,),3),INDEX(RAW_c_TEB0187_REV01!B:D,MATCH(H699,RAW_c_TEB0187_REV01!B:B,0),3)),"---")),"---")</f>
        <v>J15-G21</v>
      </c>
      <c r="N699" t="str">
        <f>IFERROR(IF(AND(B699="B2B",J699="--"),L699,IF(
COUNTIF(B2B!H:H,(IF(K699&lt;&gt;"---",IF(INDEX(RAW_c_TEB0187_REV01!B:D,MATCH(H699,RAW_c_TEB0187_REV01!B:B,0),3)=L699,INDEX(
RAW_c_TEB0187_REV01!B:D,MATCH(H699,INDEX(RAW_c_TEB0187_REV01!B:B,MATCH(H699,RAW_c_TEB0187_REV01!B:B,)+1):'RAW_c_TEB0187_REV01'!B11770,)+MATCH(H699,RAW_c_TEB0187_REV01!B:B,),3),INDEX(RAW_c_TEB0187_REV01!B:D,MATCH(H699,RAW_c_TEB0187_REV01!B:B,0),3)),"---")))=0,"---",IF(K699&lt;&gt;"---",IF(INDEX(RAW_c_TEB0187_REV01!B:D,MATCH(H699,RAW_c_TEB0187_REV01!B:B,0),3)=L699,INDEX(
RAW_c_TEB0187_REV01!B:D,MATCH(H699,INDEX(RAW_c_TEB0187_REV01!B:B,MATCH(H699,RAW_c_TEB0187_REV01!B:B,)+1):'RAW_c_TEB0187_REV01'!B11770,)+MATCH(H699,RAW_c_TEB0187_REV01!B:B,),3),INDEX(RAW_c_TEB0187_REV01!B:D,MATCH(H699,RAW_c_TEB0187_REV01!B:B,0),3)),"---"))),"---")</f>
        <v>J3-D34</v>
      </c>
      <c r="T699">
        <f>COUNTIF(RAW_c_TEB0187_REV01!B:B,G699)</f>
        <v>2</v>
      </c>
      <c r="U699" t="str">
        <f t="shared" si="65"/>
        <v>B2B-IO</v>
      </c>
    </row>
    <row r="700" spans="1:21" x14ac:dyDescent="0.25">
      <c r="A700" t="s">
        <v>6283</v>
      </c>
      <c r="B700" t="s">
        <v>39</v>
      </c>
      <c r="C700" t="s">
        <v>5619</v>
      </c>
      <c r="D700" t="s">
        <v>411</v>
      </c>
      <c r="E700" t="s">
        <v>384</v>
      </c>
      <c r="F700" t="str">
        <f t="shared" si="60"/>
        <v>J3-D35</v>
      </c>
      <c r="G700" t="str">
        <f>VLOOKUP(F700,RAW_c_TEB0187_REV01!A:B,2,0)</f>
        <v>LA20_N</v>
      </c>
      <c r="H700" t="str">
        <f t="shared" si="61"/>
        <v>LA20_N</v>
      </c>
      <c r="I700" t="str">
        <f t="shared" si="62"/>
        <v>--</v>
      </c>
      <c r="J700" t="str">
        <f t="shared" si="63"/>
        <v>--</v>
      </c>
      <c r="K700">
        <f>IFERROR(IF(J700="--",IF(G700=H700,VLOOKUP(G700,RAW_c_TEB0187_REV01!L:N,3,0),SUM(VLOOKUP(H700,RAW_c_TEB0187_REV01!L:N,3,0),VLOOKUP(G700,RAW_c_TEB0187_REV01!L:N,3,0))),"---"),"---")</f>
        <v>66.883200000000002</v>
      </c>
      <c r="L700" t="str">
        <f t="shared" si="64"/>
        <v>J3-D35</v>
      </c>
      <c r="M700" t="str">
        <f>IFERROR(IF(
COUNTIF(B2B!H:H,(IF(K700&lt;&gt;"---",IF(INDEX(RAW_c_TEB0187_REV01!B:D,MATCH(H700,RAW_c_TEB0187_REV01!B:B,0),3)=L700,INDEX(
RAW_c_TEB0187_REV01!B:D,MATCH(H700,INDEX(RAW_c_TEB0187_REV01!B:B,MATCH(H700,RAW_c_TEB0187_REV01!B:B,)+1):'RAW_c_TEB0187_REV01'!B11771,)+MATCH(H700,RAW_c_TEB0187_REV01!B:B,),3),INDEX(RAW_c_TEB0187_REV01!B:D,MATCH(H700,RAW_c_TEB0187_REV01!B:B,0),3)),"---")))=1,"---",IF(K700&lt;&gt;"---",IF(INDEX(RAW_c_TEB0187_REV01!B:D,MATCH(H700,RAW_c_TEB0187_REV01!B:B,0),3)=L700,INDEX(
RAW_c_TEB0187_REV01!B:D,MATCH(H700,INDEX(RAW_c_TEB0187_REV01!B:B,MATCH(H700,RAW_c_TEB0187_REV01!B:B,)+1):'RAW_c_TEB0187_REV01'!B11771,)+MATCH(H700,RAW_c_TEB0187_REV01!B:B,),3),INDEX(RAW_c_TEB0187_REV01!B:D,MATCH(H700,RAW_c_TEB0187_REV01!B:B,0),3)),"---")),"---")</f>
        <v>J15-G22</v>
      </c>
      <c r="N700" t="str">
        <f>IFERROR(IF(AND(B700="B2B",J700="--"),L700,IF(
COUNTIF(B2B!H:H,(IF(K700&lt;&gt;"---",IF(INDEX(RAW_c_TEB0187_REV01!B:D,MATCH(H700,RAW_c_TEB0187_REV01!B:B,0),3)=L700,INDEX(
RAW_c_TEB0187_REV01!B:D,MATCH(H700,INDEX(RAW_c_TEB0187_REV01!B:B,MATCH(H700,RAW_c_TEB0187_REV01!B:B,)+1):'RAW_c_TEB0187_REV01'!B11771,)+MATCH(H700,RAW_c_TEB0187_REV01!B:B,),3),INDEX(RAW_c_TEB0187_REV01!B:D,MATCH(H700,RAW_c_TEB0187_REV01!B:B,0),3)),"---")))=0,"---",IF(K700&lt;&gt;"---",IF(INDEX(RAW_c_TEB0187_REV01!B:D,MATCH(H700,RAW_c_TEB0187_REV01!B:B,0),3)=L700,INDEX(
RAW_c_TEB0187_REV01!B:D,MATCH(H700,INDEX(RAW_c_TEB0187_REV01!B:B,MATCH(H700,RAW_c_TEB0187_REV01!B:B,)+1):'RAW_c_TEB0187_REV01'!B11771,)+MATCH(H700,RAW_c_TEB0187_REV01!B:B,),3),INDEX(RAW_c_TEB0187_REV01!B:D,MATCH(H700,RAW_c_TEB0187_REV01!B:B,0),3)),"---"))),"---")</f>
        <v>J3-D35</v>
      </c>
      <c r="T700">
        <f>COUNTIF(RAW_c_TEB0187_REV01!B:B,G700)</f>
        <v>2</v>
      </c>
      <c r="U700" t="str">
        <f t="shared" si="65"/>
        <v>B2B-IO</v>
      </c>
    </row>
    <row r="701" spans="1:21" x14ac:dyDescent="0.25">
      <c r="A701" t="s">
        <v>6284</v>
      </c>
      <c r="B701" t="s">
        <v>39</v>
      </c>
      <c r="C701" t="s">
        <v>5619</v>
      </c>
      <c r="D701" t="s">
        <v>411</v>
      </c>
      <c r="E701" t="s">
        <v>385</v>
      </c>
      <c r="F701" t="str">
        <f t="shared" si="60"/>
        <v>J3-D36</v>
      </c>
      <c r="G701" t="str">
        <f>VLOOKUP(F701,RAW_c_TEB0187_REV01!A:B,2,0)</f>
        <v>LA26_P</v>
      </c>
      <c r="H701" t="str">
        <f t="shared" si="61"/>
        <v>LA26_P</v>
      </c>
      <c r="I701" t="str">
        <f t="shared" si="62"/>
        <v>--</v>
      </c>
      <c r="J701" t="str">
        <f t="shared" si="63"/>
        <v>--</v>
      </c>
      <c r="K701">
        <f>IFERROR(IF(J701="--",IF(G701=H701,VLOOKUP(G701,RAW_c_TEB0187_REV01!L:N,3,0),SUM(VLOOKUP(H701,RAW_c_TEB0187_REV01!L:N,3,0),VLOOKUP(G701,RAW_c_TEB0187_REV01!L:N,3,0))),"---"),"---")</f>
        <v>56.332099999999997</v>
      </c>
      <c r="L701" t="str">
        <f t="shared" si="64"/>
        <v>J3-D36</v>
      </c>
      <c r="M701" t="str">
        <f>IFERROR(IF(
COUNTIF(B2B!H:H,(IF(K701&lt;&gt;"---",IF(INDEX(RAW_c_TEB0187_REV01!B:D,MATCH(H701,RAW_c_TEB0187_REV01!B:B,0),3)=L701,INDEX(
RAW_c_TEB0187_REV01!B:D,MATCH(H701,INDEX(RAW_c_TEB0187_REV01!B:B,MATCH(H701,RAW_c_TEB0187_REV01!B:B,)+1):'RAW_c_TEB0187_REV01'!B11772,)+MATCH(H701,RAW_c_TEB0187_REV01!B:B,),3),INDEX(RAW_c_TEB0187_REV01!B:D,MATCH(H701,RAW_c_TEB0187_REV01!B:B,0),3)),"---")))=1,"---",IF(K701&lt;&gt;"---",IF(INDEX(RAW_c_TEB0187_REV01!B:D,MATCH(H701,RAW_c_TEB0187_REV01!B:B,0),3)=L701,INDEX(
RAW_c_TEB0187_REV01!B:D,MATCH(H701,INDEX(RAW_c_TEB0187_REV01!B:B,MATCH(H701,RAW_c_TEB0187_REV01!B:B,)+1):'RAW_c_TEB0187_REV01'!B11772,)+MATCH(H701,RAW_c_TEB0187_REV01!B:B,),3),INDEX(RAW_c_TEB0187_REV01!B:D,MATCH(H701,RAW_c_TEB0187_REV01!B:B,0),3)),"---")),"---")</f>
        <v>J15-D26</v>
      </c>
      <c r="N701" t="str">
        <f>IFERROR(IF(AND(B701="B2B",J701="--"),L701,IF(
COUNTIF(B2B!H:H,(IF(K701&lt;&gt;"---",IF(INDEX(RAW_c_TEB0187_REV01!B:D,MATCH(H701,RAW_c_TEB0187_REV01!B:B,0),3)=L701,INDEX(
RAW_c_TEB0187_REV01!B:D,MATCH(H701,INDEX(RAW_c_TEB0187_REV01!B:B,MATCH(H701,RAW_c_TEB0187_REV01!B:B,)+1):'RAW_c_TEB0187_REV01'!B11772,)+MATCH(H701,RAW_c_TEB0187_REV01!B:B,),3),INDEX(RAW_c_TEB0187_REV01!B:D,MATCH(H701,RAW_c_TEB0187_REV01!B:B,0),3)),"---")))=0,"---",IF(K701&lt;&gt;"---",IF(INDEX(RAW_c_TEB0187_REV01!B:D,MATCH(H701,RAW_c_TEB0187_REV01!B:B,0),3)=L701,INDEX(
RAW_c_TEB0187_REV01!B:D,MATCH(H701,INDEX(RAW_c_TEB0187_REV01!B:B,MATCH(H701,RAW_c_TEB0187_REV01!B:B,)+1):'RAW_c_TEB0187_REV01'!B11772,)+MATCH(H701,RAW_c_TEB0187_REV01!B:B,),3),INDEX(RAW_c_TEB0187_REV01!B:D,MATCH(H701,RAW_c_TEB0187_REV01!B:B,0),3)),"---"))),"---")</f>
        <v>J3-D36</v>
      </c>
      <c r="T701">
        <f>COUNTIF(RAW_c_TEB0187_REV01!B:B,G701)</f>
        <v>2</v>
      </c>
      <c r="U701" t="str">
        <f t="shared" si="65"/>
        <v>B2B-IO</v>
      </c>
    </row>
    <row r="702" spans="1:21" x14ac:dyDescent="0.25">
      <c r="A702" t="s">
        <v>6285</v>
      </c>
      <c r="B702" t="s">
        <v>39</v>
      </c>
      <c r="C702" t="s">
        <v>5619</v>
      </c>
      <c r="D702" t="s">
        <v>411</v>
      </c>
      <c r="E702" t="s">
        <v>386</v>
      </c>
      <c r="F702" t="str">
        <f t="shared" si="60"/>
        <v>J3-D37</v>
      </c>
      <c r="G702" t="str">
        <f>VLOOKUP(F702,RAW_c_TEB0187_REV01!A:B,2,0)</f>
        <v>LA26_N</v>
      </c>
      <c r="H702" t="str">
        <f t="shared" si="61"/>
        <v>LA26_N</v>
      </c>
      <c r="I702" t="str">
        <f t="shared" si="62"/>
        <v>--</v>
      </c>
      <c r="J702" t="str">
        <f t="shared" si="63"/>
        <v>--</v>
      </c>
      <c r="K702">
        <f>IFERROR(IF(J702="--",IF(G702=H702,VLOOKUP(G702,RAW_c_TEB0187_REV01!L:N,3,0),SUM(VLOOKUP(H702,RAW_c_TEB0187_REV01!L:N,3,0),VLOOKUP(G702,RAW_c_TEB0187_REV01!L:N,3,0))),"---"),"---")</f>
        <v>56.29</v>
      </c>
      <c r="L702" t="str">
        <f t="shared" si="64"/>
        <v>J3-D37</v>
      </c>
      <c r="M702" t="str">
        <f>IFERROR(IF(
COUNTIF(B2B!H:H,(IF(K702&lt;&gt;"---",IF(INDEX(RAW_c_TEB0187_REV01!B:D,MATCH(H702,RAW_c_TEB0187_REV01!B:B,0),3)=L702,INDEX(
RAW_c_TEB0187_REV01!B:D,MATCH(H702,INDEX(RAW_c_TEB0187_REV01!B:B,MATCH(H702,RAW_c_TEB0187_REV01!B:B,)+1):'RAW_c_TEB0187_REV01'!B11773,)+MATCH(H702,RAW_c_TEB0187_REV01!B:B,),3),INDEX(RAW_c_TEB0187_REV01!B:D,MATCH(H702,RAW_c_TEB0187_REV01!B:B,0),3)),"---")))=1,"---",IF(K702&lt;&gt;"---",IF(INDEX(RAW_c_TEB0187_REV01!B:D,MATCH(H702,RAW_c_TEB0187_REV01!B:B,0),3)=L702,INDEX(
RAW_c_TEB0187_REV01!B:D,MATCH(H702,INDEX(RAW_c_TEB0187_REV01!B:B,MATCH(H702,RAW_c_TEB0187_REV01!B:B,)+1):'RAW_c_TEB0187_REV01'!B11773,)+MATCH(H702,RAW_c_TEB0187_REV01!B:B,),3),INDEX(RAW_c_TEB0187_REV01!B:D,MATCH(H702,RAW_c_TEB0187_REV01!B:B,0),3)),"---")),"---")</f>
        <v>J15-D27</v>
      </c>
      <c r="N702" t="str">
        <f>IFERROR(IF(AND(B702="B2B",J702="--"),L702,IF(
COUNTIF(B2B!H:H,(IF(K702&lt;&gt;"---",IF(INDEX(RAW_c_TEB0187_REV01!B:D,MATCH(H702,RAW_c_TEB0187_REV01!B:B,0),3)=L702,INDEX(
RAW_c_TEB0187_REV01!B:D,MATCH(H702,INDEX(RAW_c_TEB0187_REV01!B:B,MATCH(H702,RAW_c_TEB0187_REV01!B:B,)+1):'RAW_c_TEB0187_REV01'!B11773,)+MATCH(H702,RAW_c_TEB0187_REV01!B:B,),3),INDEX(RAW_c_TEB0187_REV01!B:D,MATCH(H702,RAW_c_TEB0187_REV01!B:B,0),3)),"---")))=0,"---",IF(K702&lt;&gt;"---",IF(INDEX(RAW_c_TEB0187_REV01!B:D,MATCH(H702,RAW_c_TEB0187_REV01!B:B,0),3)=L702,INDEX(
RAW_c_TEB0187_REV01!B:D,MATCH(H702,INDEX(RAW_c_TEB0187_REV01!B:B,MATCH(H702,RAW_c_TEB0187_REV01!B:B,)+1):'RAW_c_TEB0187_REV01'!B11773,)+MATCH(H702,RAW_c_TEB0187_REV01!B:B,),3),INDEX(RAW_c_TEB0187_REV01!B:D,MATCH(H702,RAW_c_TEB0187_REV01!B:B,0),3)),"---"))),"---")</f>
        <v>J3-D37</v>
      </c>
      <c r="T702">
        <f>COUNTIF(RAW_c_TEB0187_REV01!B:B,G702)</f>
        <v>2</v>
      </c>
      <c r="U702" t="str">
        <f t="shared" si="65"/>
        <v>B2B-IO</v>
      </c>
    </row>
    <row r="703" spans="1:21" x14ac:dyDescent="0.25">
      <c r="A703" t="s">
        <v>6286</v>
      </c>
      <c r="B703" t="s">
        <v>39</v>
      </c>
      <c r="C703" t="s">
        <v>5619</v>
      </c>
      <c r="D703" t="s">
        <v>411</v>
      </c>
      <c r="E703" t="s">
        <v>387</v>
      </c>
      <c r="F703" t="str">
        <f t="shared" si="60"/>
        <v>J3-D38</v>
      </c>
      <c r="G703" t="str">
        <f>VLOOKUP(F703,RAW_c_TEB0187_REV01!A:B,2,0)</f>
        <v>LA33_P</v>
      </c>
      <c r="H703" t="str">
        <f t="shared" si="61"/>
        <v>LA33_P</v>
      </c>
      <c r="I703" t="str">
        <f t="shared" si="62"/>
        <v>--</v>
      </c>
      <c r="J703" t="str">
        <f t="shared" si="63"/>
        <v>--</v>
      </c>
      <c r="K703">
        <f>IFERROR(IF(J703="--",IF(G703=H703,VLOOKUP(G703,RAW_c_TEB0187_REV01!L:N,3,0),SUM(VLOOKUP(H703,RAW_c_TEB0187_REV01!L:N,3,0),VLOOKUP(G703,RAW_c_TEB0187_REV01!L:N,3,0))),"---"),"---")</f>
        <v>43.858699999999999</v>
      </c>
      <c r="L703" t="str">
        <f t="shared" si="64"/>
        <v>J3-D38</v>
      </c>
      <c r="M703" t="str">
        <f>IFERROR(IF(
COUNTIF(B2B!H:H,(IF(K703&lt;&gt;"---",IF(INDEX(RAW_c_TEB0187_REV01!B:D,MATCH(H703,RAW_c_TEB0187_REV01!B:B,0),3)=L703,INDEX(
RAW_c_TEB0187_REV01!B:D,MATCH(H703,INDEX(RAW_c_TEB0187_REV01!B:B,MATCH(H703,RAW_c_TEB0187_REV01!B:B,)+1):'RAW_c_TEB0187_REV01'!B11774,)+MATCH(H703,RAW_c_TEB0187_REV01!B:B,),3),INDEX(RAW_c_TEB0187_REV01!B:D,MATCH(H703,RAW_c_TEB0187_REV01!B:B,0),3)),"---")))=1,"---",IF(K703&lt;&gt;"---",IF(INDEX(RAW_c_TEB0187_REV01!B:D,MATCH(H703,RAW_c_TEB0187_REV01!B:B,0),3)=L703,INDEX(
RAW_c_TEB0187_REV01!B:D,MATCH(H703,INDEX(RAW_c_TEB0187_REV01!B:B,MATCH(H703,RAW_c_TEB0187_REV01!B:B,)+1):'RAW_c_TEB0187_REV01'!B11774,)+MATCH(H703,RAW_c_TEB0187_REV01!B:B,),3),INDEX(RAW_c_TEB0187_REV01!B:D,MATCH(H703,RAW_c_TEB0187_REV01!B:B,0),3)),"---")),"---")</f>
        <v>J15-G36</v>
      </c>
      <c r="N703" t="str">
        <f>IFERROR(IF(AND(B703="B2B",J703="--"),L703,IF(
COUNTIF(B2B!H:H,(IF(K703&lt;&gt;"---",IF(INDEX(RAW_c_TEB0187_REV01!B:D,MATCH(H703,RAW_c_TEB0187_REV01!B:B,0),3)=L703,INDEX(
RAW_c_TEB0187_REV01!B:D,MATCH(H703,INDEX(RAW_c_TEB0187_REV01!B:B,MATCH(H703,RAW_c_TEB0187_REV01!B:B,)+1):'RAW_c_TEB0187_REV01'!B11774,)+MATCH(H703,RAW_c_TEB0187_REV01!B:B,),3),INDEX(RAW_c_TEB0187_REV01!B:D,MATCH(H703,RAW_c_TEB0187_REV01!B:B,0),3)),"---")))=0,"---",IF(K703&lt;&gt;"---",IF(INDEX(RAW_c_TEB0187_REV01!B:D,MATCH(H703,RAW_c_TEB0187_REV01!B:B,0),3)=L703,INDEX(
RAW_c_TEB0187_REV01!B:D,MATCH(H703,INDEX(RAW_c_TEB0187_REV01!B:B,MATCH(H703,RAW_c_TEB0187_REV01!B:B,)+1):'RAW_c_TEB0187_REV01'!B11774,)+MATCH(H703,RAW_c_TEB0187_REV01!B:B,),3),INDEX(RAW_c_TEB0187_REV01!B:D,MATCH(H703,RAW_c_TEB0187_REV01!B:B,0),3)),"---"))),"---")</f>
        <v>J3-D38</v>
      </c>
      <c r="T703">
        <f>COUNTIF(RAW_c_TEB0187_REV01!B:B,G703)</f>
        <v>2</v>
      </c>
      <c r="U703" t="str">
        <f t="shared" si="65"/>
        <v>B2B-IO</v>
      </c>
    </row>
    <row r="704" spans="1:21" x14ac:dyDescent="0.25">
      <c r="A704" t="s">
        <v>6287</v>
      </c>
      <c r="B704" t="s">
        <v>39</v>
      </c>
      <c r="C704" t="s">
        <v>5619</v>
      </c>
      <c r="D704" t="s">
        <v>411</v>
      </c>
      <c r="E704" t="s">
        <v>388</v>
      </c>
      <c r="F704" t="str">
        <f t="shared" si="60"/>
        <v>J3-D39</v>
      </c>
      <c r="G704" t="str">
        <f>VLOOKUP(F704,RAW_c_TEB0187_REV01!A:B,2,0)</f>
        <v>LA33_N</v>
      </c>
      <c r="H704" t="str">
        <f t="shared" si="61"/>
        <v>LA33_N</v>
      </c>
      <c r="I704" t="str">
        <f t="shared" si="62"/>
        <v>--</v>
      </c>
      <c r="J704" t="str">
        <f t="shared" si="63"/>
        <v>--</v>
      </c>
      <c r="K704">
        <f>IFERROR(IF(J704="--",IF(G704=H704,VLOOKUP(G704,RAW_c_TEB0187_REV01!L:N,3,0),SUM(VLOOKUP(H704,RAW_c_TEB0187_REV01!L:N,3,0),VLOOKUP(G704,RAW_c_TEB0187_REV01!L:N,3,0))),"---"),"---")</f>
        <v>43.764499999999998</v>
      </c>
      <c r="L704" t="str">
        <f t="shared" si="64"/>
        <v>J3-D39</v>
      </c>
      <c r="M704" t="str">
        <f>IFERROR(IF(
COUNTIF(B2B!H:H,(IF(K704&lt;&gt;"---",IF(INDEX(RAW_c_TEB0187_REV01!B:D,MATCH(H704,RAW_c_TEB0187_REV01!B:B,0),3)=L704,INDEX(
RAW_c_TEB0187_REV01!B:D,MATCH(H704,INDEX(RAW_c_TEB0187_REV01!B:B,MATCH(H704,RAW_c_TEB0187_REV01!B:B,)+1):'RAW_c_TEB0187_REV01'!B11775,)+MATCH(H704,RAW_c_TEB0187_REV01!B:B,),3),INDEX(RAW_c_TEB0187_REV01!B:D,MATCH(H704,RAW_c_TEB0187_REV01!B:B,0),3)),"---")))=1,"---",IF(K704&lt;&gt;"---",IF(INDEX(RAW_c_TEB0187_REV01!B:D,MATCH(H704,RAW_c_TEB0187_REV01!B:B,0),3)=L704,INDEX(
RAW_c_TEB0187_REV01!B:D,MATCH(H704,INDEX(RAW_c_TEB0187_REV01!B:B,MATCH(H704,RAW_c_TEB0187_REV01!B:B,)+1):'RAW_c_TEB0187_REV01'!B11775,)+MATCH(H704,RAW_c_TEB0187_REV01!B:B,),3),INDEX(RAW_c_TEB0187_REV01!B:D,MATCH(H704,RAW_c_TEB0187_REV01!B:B,0),3)),"---")),"---")</f>
        <v>J15-G37</v>
      </c>
      <c r="N704" t="str">
        <f>IFERROR(IF(AND(B704="B2B",J704="--"),L704,IF(
COUNTIF(B2B!H:H,(IF(K704&lt;&gt;"---",IF(INDEX(RAW_c_TEB0187_REV01!B:D,MATCH(H704,RAW_c_TEB0187_REV01!B:B,0),3)=L704,INDEX(
RAW_c_TEB0187_REV01!B:D,MATCH(H704,INDEX(RAW_c_TEB0187_REV01!B:B,MATCH(H704,RAW_c_TEB0187_REV01!B:B,)+1):'RAW_c_TEB0187_REV01'!B11775,)+MATCH(H704,RAW_c_TEB0187_REV01!B:B,),3),INDEX(RAW_c_TEB0187_REV01!B:D,MATCH(H704,RAW_c_TEB0187_REV01!B:B,0),3)),"---")))=0,"---",IF(K704&lt;&gt;"---",IF(INDEX(RAW_c_TEB0187_REV01!B:D,MATCH(H704,RAW_c_TEB0187_REV01!B:B,0),3)=L704,INDEX(
RAW_c_TEB0187_REV01!B:D,MATCH(H704,INDEX(RAW_c_TEB0187_REV01!B:B,MATCH(H704,RAW_c_TEB0187_REV01!B:B,)+1):'RAW_c_TEB0187_REV01'!B11775,)+MATCH(H704,RAW_c_TEB0187_REV01!B:B,),3),INDEX(RAW_c_TEB0187_REV01!B:D,MATCH(H704,RAW_c_TEB0187_REV01!B:B,0),3)),"---"))),"---")</f>
        <v>J3-D39</v>
      </c>
      <c r="T704">
        <f>COUNTIF(RAW_c_TEB0187_REV01!B:B,G704)</f>
        <v>2</v>
      </c>
      <c r="U704" t="str">
        <f t="shared" si="65"/>
        <v>B2B-IO</v>
      </c>
    </row>
    <row r="705" spans="1:21" x14ac:dyDescent="0.25">
      <c r="A705" t="s">
        <v>6288</v>
      </c>
      <c r="B705" t="s">
        <v>39</v>
      </c>
      <c r="C705" t="s">
        <v>433</v>
      </c>
      <c r="D705" t="s">
        <v>411</v>
      </c>
      <c r="E705" t="s">
        <v>389</v>
      </c>
      <c r="F705" t="str">
        <f t="shared" si="60"/>
        <v>J3-D40</v>
      </c>
      <c r="G705" t="str">
        <f>VLOOKUP(F705,RAW_c_TEB0187_REV01!A:B,2,0)</f>
        <v>GND</v>
      </c>
      <c r="H705" t="str">
        <f t="shared" si="61"/>
        <v>GND</v>
      </c>
      <c r="I705" t="str">
        <f t="shared" si="62"/>
        <v>--</v>
      </c>
      <c r="J705" t="str">
        <f t="shared" si="63"/>
        <v>---</v>
      </c>
      <c r="K705" t="str">
        <f>IFERROR(IF(J705="--",IF(G705=H705,VLOOKUP(G705,RAW_c_TEB0187_REV01!L:N,3,0),SUM(VLOOKUP(H705,RAW_c_TEB0187_REV01!L:N,3,0),VLOOKUP(G705,RAW_c_TEB0187_REV01!L:N,3,0))),"---"),"---")</f>
        <v>---</v>
      </c>
      <c r="L705" t="str">
        <f t="shared" si="64"/>
        <v>J3-D40</v>
      </c>
      <c r="M705" t="str">
        <f>IFERROR(IF(
COUNTIF(B2B!H:H,(IF(K705&lt;&gt;"---",IF(INDEX(RAW_c_TEB0187_REV01!B:D,MATCH(H705,RAW_c_TEB0187_REV01!B:B,0),3)=L705,INDEX(
RAW_c_TEB0187_REV01!B:D,MATCH(H705,INDEX(RAW_c_TEB0187_REV01!B:B,MATCH(H705,RAW_c_TEB0187_REV01!B:B,)+1):'RAW_c_TEB0187_REV01'!B11776,)+MATCH(H705,RAW_c_TEB0187_REV01!B:B,),3),INDEX(RAW_c_TEB0187_REV01!B:D,MATCH(H705,RAW_c_TEB0187_REV01!B:B,0),3)),"---")))=1,"---",IF(K705&lt;&gt;"---",IF(INDEX(RAW_c_TEB0187_REV01!B:D,MATCH(H705,RAW_c_TEB0187_REV01!B:B,0),3)=L705,INDEX(
RAW_c_TEB0187_REV01!B:D,MATCH(H705,INDEX(RAW_c_TEB0187_REV01!B:B,MATCH(H705,RAW_c_TEB0187_REV01!B:B,)+1):'RAW_c_TEB0187_REV01'!B11776,)+MATCH(H705,RAW_c_TEB0187_REV01!B:B,),3),INDEX(RAW_c_TEB0187_REV01!B:D,MATCH(H705,RAW_c_TEB0187_REV01!B:B,0),3)),"---")),"---")</f>
        <v>---</v>
      </c>
      <c r="N705" t="str">
        <f>IFERROR(IF(AND(B705="B2B",J705="--"),L705,IF(
COUNTIF(B2B!H:H,(IF(K705&lt;&gt;"---",IF(INDEX(RAW_c_TEB0187_REV01!B:D,MATCH(H705,RAW_c_TEB0187_REV01!B:B,0),3)=L705,INDEX(
RAW_c_TEB0187_REV01!B:D,MATCH(H705,INDEX(RAW_c_TEB0187_REV01!B:B,MATCH(H705,RAW_c_TEB0187_REV01!B:B,)+1):'RAW_c_TEB0187_REV01'!B11776,)+MATCH(H705,RAW_c_TEB0187_REV01!B:B,),3),INDEX(RAW_c_TEB0187_REV01!B:D,MATCH(H705,RAW_c_TEB0187_REV01!B:B,0),3)),"---")))=0,"---",IF(K705&lt;&gt;"---",IF(INDEX(RAW_c_TEB0187_REV01!B:D,MATCH(H705,RAW_c_TEB0187_REV01!B:B,0),3)=L705,INDEX(
RAW_c_TEB0187_REV01!B:D,MATCH(H705,INDEX(RAW_c_TEB0187_REV01!B:B,MATCH(H705,RAW_c_TEB0187_REV01!B:B,)+1):'RAW_c_TEB0187_REV01'!B11776,)+MATCH(H705,RAW_c_TEB0187_REV01!B:B,),3),INDEX(RAW_c_TEB0187_REV01!B:D,MATCH(H705,RAW_c_TEB0187_REV01!B:B,0),3)),"---"))),"---")</f>
        <v>---</v>
      </c>
      <c r="T705">
        <f>COUNTIF(RAW_c_TEB0187_REV01!B:B,G705)</f>
        <v>1098</v>
      </c>
      <c r="U705" t="str">
        <f t="shared" si="65"/>
        <v>B2B-GND</v>
      </c>
    </row>
    <row r="706" spans="1:21" x14ac:dyDescent="0.25">
      <c r="A706" t="s">
        <v>6289</v>
      </c>
      <c r="B706" t="s">
        <v>39</v>
      </c>
      <c r="C706" t="s">
        <v>5619</v>
      </c>
      <c r="D706" t="s">
        <v>411</v>
      </c>
      <c r="E706" t="s">
        <v>390</v>
      </c>
      <c r="F706" t="str">
        <f t="shared" si="60"/>
        <v>J3-D41</v>
      </c>
      <c r="G706" t="str">
        <f>VLOOKUP(F706,RAW_c_TEB0187_REV01!A:B,2,0)</f>
        <v>LA30_P</v>
      </c>
      <c r="H706" t="str">
        <f t="shared" si="61"/>
        <v>LA30_P</v>
      </c>
      <c r="I706" t="str">
        <f t="shared" si="62"/>
        <v>--</v>
      </c>
      <c r="J706" t="str">
        <f t="shared" si="63"/>
        <v>--</v>
      </c>
      <c r="K706">
        <f>IFERROR(IF(J706="--",IF(G706=H706,VLOOKUP(G706,RAW_c_TEB0187_REV01!L:N,3,0),SUM(VLOOKUP(H706,RAW_c_TEB0187_REV01!L:N,3,0),VLOOKUP(G706,RAW_c_TEB0187_REV01!L:N,3,0))),"---"),"---")</f>
        <v>44.066899999999997</v>
      </c>
      <c r="L706" t="str">
        <f t="shared" si="64"/>
        <v>J3-D41</v>
      </c>
      <c r="M706" t="str">
        <f>IFERROR(IF(
COUNTIF(B2B!H:H,(IF(K706&lt;&gt;"---",IF(INDEX(RAW_c_TEB0187_REV01!B:D,MATCH(H706,RAW_c_TEB0187_REV01!B:B,0),3)=L706,INDEX(
RAW_c_TEB0187_REV01!B:D,MATCH(H706,INDEX(RAW_c_TEB0187_REV01!B:B,MATCH(H706,RAW_c_TEB0187_REV01!B:B,)+1):'RAW_c_TEB0187_REV01'!B11777,)+MATCH(H706,RAW_c_TEB0187_REV01!B:B,),3),INDEX(RAW_c_TEB0187_REV01!B:D,MATCH(H706,RAW_c_TEB0187_REV01!B:B,0),3)),"---")))=1,"---",IF(K706&lt;&gt;"---",IF(INDEX(RAW_c_TEB0187_REV01!B:D,MATCH(H706,RAW_c_TEB0187_REV01!B:B,0),3)=L706,INDEX(
RAW_c_TEB0187_REV01!B:D,MATCH(H706,INDEX(RAW_c_TEB0187_REV01!B:B,MATCH(H706,RAW_c_TEB0187_REV01!B:B,)+1):'RAW_c_TEB0187_REV01'!B11777,)+MATCH(H706,RAW_c_TEB0187_REV01!B:B,),3),INDEX(RAW_c_TEB0187_REV01!B:D,MATCH(H706,RAW_c_TEB0187_REV01!B:B,0),3)),"---")),"---")</f>
        <v>J15-H34</v>
      </c>
      <c r="N706" t="str">
        <f>IFERROR(IF(AND(B706="B2B",J706="--"),L706,IF(
COUNTIF(B2B!H:H,(IF(K706&lt;&gt;"---",IF(INDEX(RAW_c_TEB0187_REV01!B:D,MATCH(H706,RAW_c_TEB0187_REV01!B:B,0),3)=L706,INDEX(
RAW_c_TEB0187_REV01!B:D,MATCH(H706,INDEX(RAW_c_TEB0187_REV01!B:B,MATCH(H706,RAW_c_TEB0187_REV01!B:B,)+1):'RAW_c_TEB0187_REV01'!B11777,)+MATCH(H706,RAW_c_TEB0187_REV01!B:B,),3),INDEX(RAW_c_TEB0187_REV01!B:D,MATCH(H706,RAW_c_TEB0187_REV01!B:B,0),3)),"---")))=0,"---",IF(K706&lt;&gt;"---",IF(INDEX(RAW_c_TEB0187_REV01!B:D,MATCH(H706,RAW_c_TEB0187_REV01!B:B,0),3)=L706,INDEX(
RAW_c_TEB0187_REV01!B:D,MATCH(H706,INDEX(RAW_c_TEB0187_REV01!B:B,MATCH(H706,RAW_c_TEB0187_REV01!B:B,)+1):'RAW_c_TEB0187_REV01'!B11777,)+MATCH(H706,RAW_c_TEB0187_REV01!B:B,),3),INDEX(RAW_c_TEB0187_REV01!B:D,MATCH(H706,RAW_c_TEB0187_REV01!B:B,0),3)),"---"))),"---")</f>
        <v>J3-D41</v>
      </c>
      <c r="T706">
        <f>COUNTIF(RAW_c_TEB0187_REV01!B:B,G706)</f>
        <v>2</v>
      </c>
      <c r="U706" t="str">
        <f t="shared" si="65"/>
        <v>B2B-IO</v>
      </c>
    </row>
    <row r="707" spans="1:21" x14ac:dyDescent="0.25">
      <c r="A707" t="s">
        <v>6290</v>
      </c>
      <c r="B707" t="s">
        <v>39</v>
      </c>
      <c r="C707" t="s">
        <v>5619</v>
      </c>
      <c r="D707" t="s">
        <v>411</v>
      </c>
      <c r="E707" t="s">
        <v>391</v>
      </c>
      <c r="F707" t="str">
        <f t="shared" si="60"/>
        <v>J3-D42</v>
      </c>
      <c r="G707" t="str">
        <f>VLOOKUP(F707,RAW_c_TEB0187_REV01!A:B,2,0)</f>
        <v>LA30_N</v>
      </c>
      <c r="H707" t="str">
        <f t="shared" si="61"/>
        <v>LA30_N</v>
      </c>
      <c r="I707" t="str">
        <f t="shared" si="62"/>
        <v>--</v>
      </c>
      <c r="J707" t="str">
        <f t="shared" si="63"/>
        <v>--</v>
      </c>
      <c r="K707">
        <f>IFERROR(IF(J707="--",IF(G707=H707,VLOOKUP(G707,RAW_c_TEB0187_REV01!L:N,3,0),SUM(VLOOKUP(H707,RAW_c_TEB0187_REV01!L:N,3,0),VLOOKUP(G707,RAW_c_TEB0187_REV01!L:N,3,0))),"---"),"---")</f>
        <v>44.005299999999998</v>
      </c>
      <c r="L707" t="str">
        <f t="shared" si="64"/>
        <v>J3-D42</v>
      </c>
      <c r="M707" t="str">
        <f>IFERROR(IF(
COUNTIF(B2B!H:H,(IF(K707&lt;&gt;"---",IF(INDEX(RAW_c_TEB0187_REV01!B:D,MATCH(H707,RAW_c_TEB0187_REV01!B:B,0),3)=L707,INDEX(
RAW_c_TEB0187_REV01!B:D,MATCH(H707,INDEX(RAW_c_TEB0187_REV01!B:B,MATCH(H707,RAW_c_TEB0187_REV01!B:B,)+1):'RAW_c_TEB0187_REV01'!B11778,)+MATCH(H707,RAW_c_TEB0187_REV01!B:B,),3),INDEX(RAW_c_TEB0187_REV01!B:D,MATCH(H707,RAW_c_TEB0187_REV01!B:B,0),3)),"---")))=1,"---",IF(K707&lt;&gt;"---",IF(INDEX(RAW_c_TEB0187_REV01!B:D,MATCH(H707,RAW_c_TEB0187_REV01!B:B,0),3)=L707,INDEX(
RAW_c_TEB0187_REV01!B:D,MATCH(H707,INDEX(RAW_c_TEB0187_REV01!B:B,MATCH(H707,RAW_c_TEB0187_REV01!B:B,)+1):'RAW_c_TEB0187_REV01'!B11778,)+MATCH(H707,RAW_c_TEB0187_REV01!B:B,),3),INDEX(RAW_c_TEB0187_REV01!B:D,MATCH(H707,RAW_c_TEB0187_REV01!B:B,0),3)),"---")),"---")</f>
        <v>J15-H35</v>
      </c>
      <c r="N707" t="str">
        <f>IFERROR(IF(AND(B707="B2B",J707="--"),L707,IF(
COUNTIF(B2B!H:H,(IF(K707&lt;&gt;"---",IF(INDEX(RAW_c_TEB0187_REV01!B:D,MATCH(H707,RAW_c_TEB0187_REV01!B:B,0),3)=L707,INDEX(
RAW_c_TEB0187_REV01!B:D,MATCH(H707,INDEX(RAW_c_TEB0187_REV01!B:B,MATCH(H707,RAW_c_TEB0187_REV01!B:B,)+1):'RAW_c_TEB0187_REV01'!B11778,)+MATCH(H707,RAW_c_TEB0187_REV01!B:B,),3),INDEX(RAW_c_TEB0187_REV01!B:D,MATCH(H707,RAW_c_TEB0187_REV01!B:B,0),3)),"---")))=0,"---",IF(K707&lt;&gt;"---",IF(INDEX(RAW_c_TEB0187_REV01!B:D,MATCH(H707,RAW_c_TEB0187_REV01!B:B,0),3)=L707,INDEX(
RAW_c_TEB0187_REV01!B:D,MATCH(H707,INDEX(RAW_c_TEB0187_REV01!B:B,MATCH(H707,RAW_c_TEB0187_REV01!B:B,)+1):'RAW_c_TEB0187_REV01'!B11778,)+MATCH(H707,RAW_c_TEB0187_REV01!B:B,),3),INDEX(RAW_c_TEB0187_REV01!B:D,MATCH(H707,RAW_c_TEB0187_REV01!B:B,0),3)),"---"))),"---")</f>
        <v>J3-D42</v>
      </c>
      <c r="T707">
        <f>COUNTIF(RAW_c_TEB0187_REV01!B:B,G707)</f>
        <v>2</v>
      </c>
      <c r="U707" t="str">
        <f t="shared" si="65"/>
        <v>B2B-IO</v>
      </c>
    </row>
    <row r="708" spans="1:21" x14ac:dyDescent="0.25">
      <c r="A708" t="s">
        <v>6291</v>
      </c>
      <c r="B708" t="s">
        <v>39</v>
      </c>
      <c r="C708" t="s">
        <v>5619</v>
      </c>
      <c r="D708" t="s">
        <v>411</v>
      </c>
      <c r="E708" t="s">
        <v>392</v>
      </c>
      <c r="F708" t="str">
        <f t="shared" si="60"/>
        <v>J3-D43</v>
      </c>
      <c r="G708" t="str">
        <f>VLOOKUP(F708,RAW_c_TEB0187_REV01!A:B,2,0)</f>
        <v>LA29_P</v>
      </c>
      <c r="H708" t="str">
        <f t="shared" si="61"/>
        <v>LA29_P</v>
      </c>
      <c r="I708" t="str">
        <f t="shared" si="62"/>
        <v>--</v>
      </c>
      <c r="J708" t="str">
        <f t="shared" si="63"/>
        <v>--</v>
      </c>
      <c r="K708">
        <f>IFERROR(IF(J708="--",IF(G708=H708,VLOOKUP(G708,RAW_c_TEB0187_REV01!L:N,3,0),SUM(VLOOKUP(H708,RAW_c_TEB0187_REV01!L:N,3,0),VLOOKUP(G708,RAW_c_TEB0187_REV01!L:N,3,0))),"---"),"---")</f>
        <v>65.599000000000004</v>
      </c>
      <c r="L708" t="str">
        <f t="shared" si="64"/>
        <v>J3-D43</v>
      </c>
      <c r="M708" t="str">
        <f>IFERROR(IF(
COUNTIF(B2B!H:H,(IF(K708&lt;&gt;"---",IF(INDEX(RAW_c_TEB0187_REV01!B:D,MATCH(H708,RAW_c_TEB0187_REV01!B:B,0),3)=L708,INDEX(
RAW_c_TEB0187_REV01!B:D,MATCH(H708,INDEX(RAW_c_TEB0187_REV01!B:B,MATCH(H708,RAW_c_TEB0187_REV01!B:B,)+1):'RAW_c_TEB0187_REV01'!B11779,)+MATCH(H708,RAW_c_TEB0187_REV01!B:B,),3),INDEX(RAW_c_TEB0187_REV01!B:D,MATCH(H708,RAW_c_TEB0187_REV01!B:B,0),3)),"---")))=1,"---",IF(K708&lt;&gt;"---",IF(INDEX(RAW_c_TEB0187_REV01!B:D,MATCH(H708,RAW_c_TEB0187_REV01!B:B,0),3)=L708,INDEX(
RAW_c_TEB0187_REV01!B:D,MATCH(H708,INDEX(RAW_c_TEB0187_REV01!B:B,MATCH(H708,RAW_c_TEB0187_REV01!B:B,)+1):'RAW_c_TEB0187_REV01'!B11779,)+MATCH(H708,RAW_c_TEB0187_REV01!B:B,),3),INDEX(RAW_c_TEB0187_REV01!B:D,MATCH(H708,RAW_c_TEB0187_REV01!B:B,0),3)),"---")),"---")</f>
        <v>J15-G30</v>
      </c>
      <c r="N708" t="str">
        <f>IFERROR(IF(AND(B708="B2B",J708="--"),L708,IF(
COUNTIF(B2B!H:H,(IF(K708&lt;&gt;"---",IF(INDEX(RAW_c_TEB0187_REV01!B:D,MATCH(H708,RAW_c_TEB0187_REV01!B:B,0),3)=L708,INDEX(
RAW_c_TEB0187_REV01!B:D,MATCH(H708,INDEX(RAW_c_TEB0187_REV01!B:B,MATCH(H708,RAW_c_TEB0187_REV01!B:B,)+1):'RAW_c_TEB0187_REV01'!B11779,)+MATCH(H708,RAW_c_TEB0187_REV01!B:B,),3),INDEX(RAW_c_TEB0187_REV01!B:D,MATCH(H708,RAW_c_TEB0187_REV01!B:B,0),3)),"---")))=0,"---",IF(K708&lt;&gt;"---",IF(INDEX(RAW_c_TEB0187_REV01!B:D,MATCH(H708,RAW_c_TEB0187_REV01!B:B,0),3)=L708,INDEX(
RAW_c_TEB0187_REV01!B:D,MATCH(H708,INDEX(RAW_c_TEB0187_REV01!B:B,MATCH(H708,RAW_c_TEB0187_REV01!B:B,)+1):'RAW_c_TEB0187_REV01'!B11779,)+MATCH(H708,RAW_c_TEB0187_REV01!B:B,),3),INDEX(RAW_c_TEB0187_REV01!B:D,MATCH(H708,RAW_c_TEB0187_REV01!B:B,0),3)),"---"))),"---")</f>
        <v>J3-D43</v>
      </c>
      <c r="T708">
        <f>COUNTIF(RAW_c_TEB0187_REV01!B:B,G708)</f>
        <v>2</v>
      </c>
      <c r="U708" t="str">
        <f t="shared" si="65"/>
        <v>B2B-IO</v>
      </c>
    </row>
    <row r="709" spans="1:21" x14ac:dyDescent="0.25">
      <c r="A709" t="s">
        <v>6292</v>
      </c>
      <c r="B709" t="s">
        <v>39</v>
      </c>
      <c r="C709" t="s">
        <v>5619</v>
      </c>
      <c r="D709" t="s">
        <v>411</v>
      </c>
      <c r="E709" t="s">
        <v>393</v>
      </c>
      <c r="F709" t="str">
        <f t="shared" si="60"/>
        <v>J3-D44</v>
      </c>
      <c r="G709" t="str">
        <f>VLOOKUP(F709,RAW_c_TEB0187_REV01!A:B,2,0)</f>
        <v>LA29_N</v>
      </c>
      <c r="H709" t="str">
        <f t="shared" si="61"/>
        <v>LA29_N</v>
      </c>
      <c r="I709" t="str">
        <f t="shared" si="62"/>
        <v>--</v>
      </c>
      <c r="J709" t="str">
        <f t="shared" si="63"/>
        <v>--</v>
      </c>
      <c r="K709">
        <f>IFERROR(IF(J709="--",IF(G709=H709,VLOOKUP(G709,RAW_c_TEB0187_REV01!L:N,3,0),SUM(VLOOKUP(H709,RAW_c_TEB0187_REV01!L:N,3,0),VLOOKUP(G709,RAW_c_TEB0187_REV01!L:N,3,0))),"---"),"---")</f>
        <v>65.673500000000004</v>
      </c>
      <c r="L709" t="str">
        <f t="shared" si="64"/>
        <v>J3-D44</v>
      </c>
      <c r="M709" t="str">
        <f>IFERROR(IF(
COUNTIF(B2B!H:H,(IF(K709&lt;&gt;"---",IF(INDEX(RAW_c_TEB0187_REV01!B:D,MATCH(H709,RAW_c_TEB0187_REV01!B:B,0),3)=L709,INDEX(
RAW_c_TEB0187_REV01!B:D,MATCH(H709,INDEX(RAW_c_TEB0187_REV01!B:B,MATCH(H709,RAW_c_TEB0187_REV01!B:B,)+1):'RAW_c_TEB0187_REV01'!B11780,)+MATCH(H709,RAW_c_TEB0187_REV01!B:B,),3),INDEX(RAW_c_TEB0187_REV01!B:D,MATCH(H709,RAW_c_TEB0187_REV01!B:B,0),3)),"---")))=1,"---",IF(K709&lt;&gt;"---",IF(INDEX(RAW_c_TEB0187_REV01!B:D,MATCH(H709,RAW_c_TEB0187_REV01!B:B,0),3)=L709,INDEX(
RAW_c_TEB0187_REV01!B:D,MATCH(H709,INDEX(RAW_c_TEB0187_REV01!B:B,MATCH(H709,RAW_c_TEB0187_REV01!B:B,)+1):'RAW_c_TEB0187_REV01'!B11780,)+MATCH(H709,RAW_c_TEB0187_REV01!B:B,),3),INDEX(RAW_c_TEB0187_REV01!B:D,MATCH(H709,RAW_c_TEB0187_REV01!B:B,0),3)),"---")),"---")</f>
        <v>J15-G31</v>
      </c>
      <c r="N709" t="str">
        <f>IFERROR(IF(AND(B709="B2B",J709="--"),L709,IF(
COUNTIF(B2B!H:H,(IF(K709&lt;&gt;"---",IF(INDEX(RAW_c_TEB0187_REV01!B:D,MATCH(H709,RAW_c_TEB0187_REV01!B:B,0),3)=L709,INDEX(
RAW_c_TEB0187_REV01!B:D,MATCH(H709,INDEX(RAW_c_TEB0187_REV01!B:B,MATCH(H709,RAW_c_TEB0187_REV01!B:B,)+1):'RAW_c_TEB0187_REV01'!B11780,)+MATCH(H709,RAW_c_TEB0187_REV01!B:B,),3),INDEX(RAW_c_TEB0187_REV01!B:D,MATCH(H709,RAW_c_TEB0187_REV01!B:B,0),3)),"---")))=0,"---",IF(K709&lt;&gt;"---",IF(INDEX(RAW_c_TEB0187_REV01!B:D,MATCH(H709,RAW_c_TEB0187_REV01!B:B,0),3)=L709,INDEX(
RAW_c_TEB0187_REV01!B:D,MATCH(H709,INDEX(RAW_c_TEB0187_REV01!B:B,MATCH(H709,RAW_c_TEB0187_REV01!B:B,)+1):'RAW_c_TEB0187_REV01'!B11780,)+MATCH(H709,RAW_c_TEB0187_REV01!B:B,),3),INDEX(RAW_c_TEB0187_REV01!B:D,MATCH(H709,RAW_c_TEB0187_REV01!B:B,0),3)),"---"))),"---")</f>
        <v>J3-D44</v>
      </c>
      <c r="T709">
        <f>COUNTIF(RAW_c_TEB0187_REV01!B:B,G709)</f>
        <v>2</v>
      </c>
      <c r="U709" t="str">
        <f t="shared" si="65"/>
        <v>B2B-IO</v>
      </c>
    </row>
    <row r="710" spans="1:21" x14ac:dyDescent="0.25">
      <c r="A710" t="s">
        <v>6293</v>
      </c>
      <c r="B710" t="s">
        <v>39</v>
      </c>
      <c r="C710" t="s">
        <v>5619</v>
      </c>
      <c r="D710" t="s">
        <v>411</v>
      </c>
      <c r="E710" t="s">
        <v>394</v>
      </c>
      <c r="F710" t="str">
        <f t="shared" si="60"/>
        <v>J3-D45</v>
      </c>
      <c r="G710" t="str">
        <f>VLOOKUP(F710,RAW_c_TEB0187_REV01!A:B,2,0)</f>
        <v>HA00_P</v>
      </c>
      <c r="H710" t="str">
        <f t="shared" si="61"/>
        <v>HA00_P</v>
      </c>
      <c r="I710" t="str">
        <f t="shared" si="62"/>
        <v>--</v>
      </c>
      <c r="J710" t="str">
        <f t="shared" si="63"/>
        <v>--</v>
      </c>
      <c r="K710">
        <f>IFERROR(IF(J710="--",IF(G710=H710,VLOOKUP(G710,RAW_c_TEB0187_REV01!L:N,3,0),SUM(VLOOKUP(H710,RAW_c_TEB0187_REV01!L:N,3,0),VLOOKUP(G710,RAW_c_TEB0187_REV01!L:N,3,0))),"---"),"---")</f>
        <v>81.492999999999995</v>
      </c>
      <c r="L710" t="str">
        <f t="shared" si="64"/>
        <v>J3-D45</v>
      </c>
      <c r="M710" t="str">
        <f>IFERROR(IF(
COUNTIF(B2B!H:H,(IF(K710&lt;&gt;"---",IF(INDEX(RAW_c_TEB0187_REV01!B:D,MATCH(H710,RAW_c_TEB0187_REV01!B:B,0),3)=L710,INDEX(
RAW_c_TEB0187_REV01!B:D,MATCH(H710,INDEX(RAW_c_TEB0187_REV01!B:B,MATCH(H710,RAW_c_TEB0187_REV01!B:B,)+1):'RAW_c_TEB0187_REV01'!B11781,)+MATCH(H710,RAW_c_TEB0187_REV01!B:B,),3),INDEX(RAW_c_TEB0187_REV01!B:D,MATCH(H710,RAW_c_TEB0187_REV01!B:B,0),3)),"---")))=1,"---",IF(K710&lt;&gt;"---",IF(INDEX(RAW_c_TEB0187_REV01!B:D,MATCH(H710,RAW_c_TEB0187_REV01!B:B,0),3)=L710,INDEX(
RAW_c_TEB0187_REV01!B:D,MATCH(H710,INDEX(RAW_c_TEB0187_REV01!B:B,MATCH(H710,RAW_c_TEB0187_REV01!B:B,)+1):'RAW_c_TEB0187_REV01'!B11781,)+MATCH(H710,RAW_c_TEB0187_REV01!B:B,),3),INDEX(RAW_c_TEB0187_REV01!B:D,MATCH(H710,RAW_c_TEB0187_REV01!B:B,0),3)),"---")),"---")</f>
        <v>J15-F4</v>
      </c>
      <c r="N710" t="str">
        <f>IFERROR(IF(AND(B710="B2B",J710="--"),L710,IF(
COUNTIF(B2B!H:H,(IF(K710&lt;&gt;"---",IF(INDEX(RAW_c_TEB0187_REV01!B:D,MATCH(H710,RAW_c_TEB0187_REV01!B:B,0),3)=L710,INDEX(
RAW_c_TEB0187_REV01!B:D,MATCH(H710,INDEX(RAW_c_TEB0187_REV01!B:B,MATCH(H710,RAW_c_TEB0187_REV01!B:B,)+1):'RAW_c_TEB0187_REV01'!B11781,)+MATCH(H710,RAW_c_TEB0187_REV01!B:B,),3),INDEX(RAW_c_TEB0187_REV01!B:D,MATCH(H710,RAW_c_TEB0187_REV01!B:B,0),3)),"---")))=0,"---",IF(K710&lt;&gt;"---",IF(INDEX(RAW_c_TEB0187_REV01!B:D,MATCH(H710,RAW_c_TEB0187_REV01!B:B,0),3)=L710,INDEX(
RAW_c_TEB0187_REV01!B:D,MATCH(H710,INDEX(RAW_c_TEB0187_REV01!B:B,MATCH(H710,RAW_c_TEB0187_REV01!B:B,)+1):'RAW_c_TEB0187_REV01'!B11781,)+MATCH(H710,RAW_c_TEB0187_REV01!B:B,),3),INDEX(RAW_c_TEB0187_REV01!B:D,MATCH(H710,RAW_c_TEB0187_REV01!B:B,0),3)),"---"))),"---")</f>
        <v>J3-D45</v>
      </c>
      <c r="T710">
        <f>COUNTIF(RAW_c_TEB0187_REV01!B:B,G710)</f>
        <v>2</v>
      </c>
      <c r="U710" t="str">
        <f t="shared" si="65"/>
        <v>B2B-IO</v>
      </c>
    </row>
    <row r="711" spans="1:21" x14ac:dyDescent="0.25">
      <c r="A711" t="s">
        <v>6294</v>
      </c>
      <c r="B711" t="s">
        <v>39</v>
      </c>
      <c r="C711" t="s">
        <v>5619</v>
      </c>
      <c r="D711" t="s">
        <v>411</v>
      </c>
      <c r="E711" t="s">
        <v>395</v>
      </c>
      <c r="F711" t="str">
        <f t="shared" ref="F711:F725" si="66">$D711&amp;"-"&amp;$E711</f>
        <v>J3-D46</v>
      </c>
      <c r="G711" t="str">
        <f>VLOOKUP(F711,RAW_c_TEB0187_REV01!A:B,2,0)</f>
        <v>HA00_N</v>
      </c>
      <c r="H711" t="str">
        <f t="shared" ref="H711:H725" si="67">IF(IF(COUNTIF($Q$6:$S$150,G711)&gt;0,"---","--")="---",VLOOKUP(G711,$Q$6:$S$150,3,0),G711)</f>
        <v>HA00_N</v>
      </c>
      <c r="I711" t="str">
        <f t="shared" ref="I711:I725" si="68">IF(IF(COUNTIF($Q$6:$S$150,G711)&gt;0,"---","--")="---",VLOOKUP(G711,$Q$6:$S$150,2,0),"--")</f>
        <v>--</v>
      </c>
      <c r="J711" t="str">
        <f t="shared" ref="J711:J725" si="69">IF(COUNTIF($O$6:$O$100,G711)&gt;0,"---","--")</f>
        <v>--</v>
      </c>
      <c r="K711">
        <f>IFERROR(IF(J711="--",IF(G711=H711,VLOOKUP(G711,RAW_c_TEB0187_REV01!L:N,3,0),SUM(VLOOKUP(H711,RAW_c_TEB0187_REV01!L:N,3,0),VLOOKUP(G711,RAW_c_TEB0187_REV01!L:N,3,0))),"---"),"---")</f>
        <v>81.510999999999996</v>
      </c>
      <c r="L711" t="str">
        <f t="shared" ref="L711:L725" si="70">$D711&amp;"-"&amp;$E711</f>
        <v>J3-D46</v>
      </c>
      <c r="M711" t="str">
        <f>IFERROR(IF(
COUNTIF(B2B!H:H,(IF(K711&lt;&gt;"---",IF(INDEX(RAW_c_TEB0187_REV01!B:D,MATCH(H711,RAW_c_TEB0187_REV01!B:B,0),3)=L711,INDEX(
RAW_c_TEB0187_REV01!B:D,MATCH(H711,INDEX(RAW_c_TEB0187_REV01!B:B,MATCH(H711,RAW_c_TEB0187_REV01!B:B,)+1):'RAW_c_TEB0187_REV01'!B11782,)+MATCH(H711,RAW_c_TEB0187_REV01!B:B,),3),INDEX(RAW_c_TEB0187_REV01!B:D,MATCH(H711,RAW_c_TEB0187_REV01!B:B,0),3)),"---")))=1,"---",IF(K711&lt;&gt;"---",IF(INDEX(RAW_c_TEB0187_REV01!B:D,MATCH(H711,RAW_c_TEB0187_REV01!B:B,0),3)=L711,INDEX(
RAW_c_TEB0187_REV01!B:D,MATCH(H711,INDEX(RAW_c_TEB0187_REV01!B:B,MATCH(H711,RAW_c_TEB0187_REV01!B:B,)+1):'RAW_c_TEB0187_REV01'!B11782,)+MATCH(H711,RAW_c_TEB0187_REV01!B:B,),3),INDEX(RAW_c_TEB0187_REV01!B:D,MATCH(H711,RAW_c_TEB0187_REV01!B:B,0),3)),"---")),"---")</f>
        <v>J15-F5</v>
      </c>
      <c r="N711" t="str">
        <f>IFERROR(IF(AND(B711="B2B",J711="--"),L711,IF(
COUNTIF(B2B!H:H,(IF(K711&lt;&gt;"---",IF(INDEX(RAW_c_TEB0187_REV01!B:D,MATCH(H711,RAW_c_TEB0187_REV01!B:B,0),3)=L711,INDEX(
RAW_c_TEB0187_REV01!B:D,MATCH(H711,INDEX(RAW_c_TEB0187_REV01!B:B,MATCH(H711,RAW_c_TEB0187_REV01!B:B,)+1):'RAW_c_TEB0187_REV01'!B11782,)+MATCH(H711,RAW_c_TEB0187_REV01!B:B,),3),INDEX(RAW_c_TEB0187_REV01!B:D,MATCH(H711,RAW_c_TEB0187_REV01!B:B,0),3)),"---")))=0,"---",IF(K711&lt;&gt;"---",IF(INDEX(RAW_c_TEB0187_REV01!B:D,MATCH(H711,RAW_c_TEB0187_REV01!B:B,0),3)=L711,INDEX(
RAW_c_TEB0187_REV01!B:D,MATCH(H711,INDEX(RAW_c_TEB0187_REV01!B:B,MATCH(H711,RAW_c_TEB0187_REV01!B:B,)+1):'RAW_c_TEB0187_REV01'!B11782,)+MATCH(H711,RAW_c_TEB0187_REV01!B:B,),3),INDEX(RAW_c_TEB0187_REV01!B:D,MATCH(H711,RAW_c_TEB0187_REV01!B:B,0),3)),"---"))),"---")</f>
        <v>J3-D46</v>
      </c>
      <c r="T711">
        <f>COUNTIF(RAW_c_TEB0187_REV01!B:B,G711)</f>
        <v>2</v>
      </c>
      <c r="U711" t="str">
        <f t="shared" ref="U711:U725" si="71">$B711&amp;"-"&amp;$C711</f>
        <v>B2B-IO</v>
      </c>
    </row>
    <row r="712" spans="1:21" x14ac:dyDescent="0.25">
      <c r="A712" t="s">
        <v>6295</v>
      </c>
      <c r="B712" t="s">
        <v>39</v>
      </c>
      <c r="C712" t="s">
        <v>433</v>
      </c>
      <c r="D712" t="s">
        <v>411</v>
      </c>
      <c r="E712" t="s">
        <v>396</v>
      </c>
      <c r="F712" t="str">
        <f t="shared" si="66"/>
        <v>J3-D47</v>
      </c>
      <c r="G712" t="str">
        <f>VLOOKUP(F712,RAW_c_TEB0187_REV01!A:B,2,0)</f>
        <v>GND</v>
      </c>
      <c r="H712" t="str">
        <f t="shared" si="67"/>
        <v>GND</v>
      </c>
      <c r="I712" t="str">
        <f t="shared" si="68"/>
        <v>--</v>
      </c>
      <c r="J712" t="str">
        <f t="shared" si="69"/>
        <v>---</v>
      </c>
      <c r="K712" t="str">
        <f>IFERROR(IF(J712="--",IF(G712=H712,VLOOKUP(G712,RAW_c_TEB0187_REV01!L:N,3,0),SUM(VLOOKUP(H712,RAW_c_TEB0187_REV01!L:N,3,0),VLOOKUP(G712,RAW_c_TEB0187_REV01!L:N,3,0))),"---"),"---")</f>
        <v>---</v>
      </c>
      <c r="L712" t="str">
        <f t="shared" si="70"/>
        <v>J3-D47</v>
      </c>
      <c r="M712" t="str">
        <f>IFERROR(IF(
COUNTIF(B2B!H:H,(IF(K712&lt;&gt;"---",IF(INDEX(RAW_c_TEB0187_REV01!B:D,MATCH(H712,RAW_c_TEB0187_REV01!B:B,0),3)=L712,INDEX(
RAW_c_TEB0187_REV01!B:D,MATCH(H712,INDEX(RAW_c_TEB0187_REV01!B:B,MATCH(H712,RAW_c_TEB0187_REV01!B:B,)+1):'RAW_c_TEB0187_REV01'!B11783,)+MATCH(H712,RAW_c_TEB0187_REV01!B:B,),3),INDEX(RAW_c_TEB0187_REV01!B:D,MATCH(H712,RAW_c_TEB0187_REV01!B:B,0),3)),"---")))=1,"---",IF(K712&lt;&gt;"---",IF(INDEX(RAW_c_TEB0187_REV01!B:D,MATCH(H712,RAW_c_TEB0187_REV01!B:B,0),3)=L712,INDEX(
RAW_c_TEB0187_REV01!B:D,MATCH(H712,INDEX(RAW_c_TEB0187_REV01!B:B,MATCH(H712,RAW_c_TEB0187_REV01!B:B,)+1):'RAW_c_TEB0187_REV01'!B11783,)+MATCH(H712,RAW_c_TEB0187_REV01!B:B,),3),INDEX(RAW_c_TEB0187_REV01!B:D,MATCH(H712,RAW_c_TEB0187_REV01!B:B,0),3)),"---")),"---")</f>
        <v>---</v>
      </c>
      <c r="N712" t="str">
        <f>IFERROR(IF(AND(B712="B2B",J712="--"),L712,IF(
COUNTIF(B2B!H:H,(IF(K712&lt;&gt;"---",IF(INDEX(RAW_c_TEB0187_REV01!B:D,MATCH(H712,RAW_c_TEB0187_REV01!B:B,0),3)=L712,INDEX(
RAW_c_TEB0187_REV01!B:D,MATCH(H712,INDEX(RAW_c_TEB0187_REV01!B:B,MATCH(H712,RAW_c_TEB0187_REV01!B:B,)+1):'RAW_c_TEB0187_REV01'!B11783,)+MATCH(H712,RAW_c_TEB0187_REV01!B:B,),3),INDEX(RAW_c_TEB0187_REV01!B:D,MATCH(H712,RAW_c_TEB0187_REV01!B:B,0),3)),"---")))=0,"---",IF(K712&lt;&gt;"---",IF(INDEX(RAW_c_TEB0187_REV01!B:D,MATCH(H712,RAW_c_TEB0187_REV01!B:B,0),3)=L712,INDEX(
RAW_c_TEB0187_REV01!B:D,MATCH(H712,INDEX(RAW_c_TEB0187_REV01!B:B,MATCH(H712,RAW_c_TEB0187_REV01!B:B,)+1):'RAW_c_TEB0187_REV01'!B11783,)+MATCH(H712,RAW_c_TEB0187_REV01!B:B,),3),INDEX(RAW_c_TEB0187_REV01!B:D,MATCH(H712,RAW_c_TEB0187_REV01!B:B,0),3)),"---"))),"---")</f>
        <v>---</v>
      </c>
      <c r="T712">
        <f>COUNTIF(RAW_c_TEB0187_REV01!B:B,G712)</f>
        <v>1098</v>
      </c>
      <c r="U712" t="str">
        <f t="shared" si="71"/>
        <v>B2B-GND</v>
      </c>
    </row>
    <row r="713" spans="1:21" x14ac:dyDescent="0.25">
      <c r="A713" t="s">
        <v>6296</v>
      </c>
      <c r="B713" t="s">
        <v>39</v>
      </c>
      <c r="C713" t="s">
        <v>5619</v>
      </c>
      <c r="D713" t="s">
        <v>411</v>
      </c>
      <c r="E713" t="s">
        <v>397</v>
      </c>
      <c r="F713" t="str">
        <f t="shared" si="66"/>
        <v>J3-D48</v>
      </c>
      <c r="G713" t="str">
        <f>VLOOKUP(F713,RAW_c_TEB0187_REV01!A:B,2,0)</f>
        <v>LA28_P</v>
      </c>
      <c r="H713" t="str">
        <f t="shared" si="67"/>
        <v>LA28_P</v>
      </c>
      <c r="I713" t="str">
        <f t="shared" si="68"/>
        <v>--</v>
      </c>
      <c r="J713" t="str">
        <f t="shared" si="69"/>
        <v>--</v>
      </c>
      <c r="K713">
        <f>IFERROR(IF(J713="--",IF(G713=H713,VLOOKUP(G713,RAW_c_TEB0187_REV01!L:N,3,0),SUM(VLOOKUP(H713,RAW_c_TEB0187_REV01!L:N,3,0),VLOOKUP(G713,RAW_c_TEB0187_REV01!L:N,3,0))),"---"),"---")</f>
        <v>43.516300000000001</v>
      </c>
      <c r="L713" t="str">
        <f t="shared" si="70"/>
        <v>J3-D48</v>
      </c>
      <c r="M713" t="str">
        <f>IFERROR(IF(
COUNTIF(B2B!H:H,(IF(K713&lt;&gt;"---",IF(INDEX(RAW_c_TEB0187_REV01!B:D,MATCH(H713,RAW_c_TEB0187_REV01!B:B,0),3)=L713,INDEX(
RAW_c_TEB0187_REV01!B:D,MATCH(H713,INDEX(RAW_c_TEB0187_REV01!B:B,MATCH(H713,RAW_c_TEB0187_REV01!B:B,)+1):'RAW_c_TEB0187_REV01'!B11784,)+MATCH(H713,RAW_c_TEB0187_REV01!B:B,),3),INDEX(RAW_c_TEB0187_REV01!B:D,MATCH(H713,RAW_c_TEB0187_REV01!B:B,0),3)),"---")))=1,"---",IF(K713&lt;&gt;"---",IF(INDEX(RAW_c_TEB0187_REV01!B:D,MATCH(H713,RAW_c_TEB0187_REV01!B:B,0),3)=L713,INDEX(
RAW_c_TEB0187_REV01!B:D,MATCH(H713,INDEX(RAW_c_TEB0187_REV01!B:B,MATCH(H713,RAW_c_TEB0187_REV01!B:B,)+1):'RAW_c_TEB0187_REV01'!B11784,)+MATCH(H713,RAW_c_TEB0187_REV01!B:B,),3),INDEX(RAW_c_TEB0187_REV01!B:D,MATCH(H713,RAW_c_TEB0187_REV01!B:B,0),3)),"---")),"---")</f>
        <v>J15-H31</v>
      </c>
      <c r="N713" t="str">
        <f>IFERROR(IF(AND(B713="B2B",J713="--"),L713,IF(
COUNTIF(B2B!H:H,(IF(K713&lt;&gt;"---",IF(INDEX(RAW_c_TEB0187_REV01!B:D,MATCH(H713,RAW_c_TEB0187_REV01!B:B,0),3)=L713,INDEX(
RAW_c_TEB0187_REV01!B:D,MATCH(H713,INDEX(RAW_c_TEB0187_REV01!B:B,MATCH(H713,RAW_c_TEB0187_REV01!B:B,)+1):'RAW_c_TEB0187_REV01'!B11784,)+MATCH(H713,RAW_c_TEB0187_REV01!B:B,),3),INDEX(RAW_c_TEB0187_REV01!B:D,MATCH(H713,RAW_c_TEB0187_REV01!B:B,0),3)),"---")))=0,"---",IF(K713&lt;&gt;"---",IF(INDEX(RAW_c_TEB0187_REV01!B:D,MATCH(H713,RAW_c_TEB0187_REV01!B:B,0),3)=L713,INDEX(
RAW_c_TEB0187_REV01!B:D,MATCH(H713,INDEX(RAW_c_TEB0187_REV01!B:B,MATCH(H713,RAW_c_TEB0187_REV01!B:B,)+1):'RAW_c_TEB0187_REV01'!B11784,)+MATCH(H713,RAW_c_TEB0187_REV01!B:B,),3),INDEX(RAW_c_TEB0187_REV01!B:D,MATCH(H713,RAW_c_TEB0187_REV01!B:B,0),3)),"---"))),"---")</f>
        <v>J3-D48</v>
      </c>
      <c r="T713">
        <f>COUNTIF(RAW_c_TEB0187_REV01!B:B,G713)</f>
        <v>2</v>
      </c>
      <c r="U713" t="str">
        <f t="shared" si="71"/>
        <v>B2B-IO</v>
      </c>
    </row>
    <row r="714" spans="1:21" x14ac:dyDescent="0.25">
      <c r="A714" t="s">
        <v>6297</v>
      </c>
      <c r="B714" t="s">
        <v>39</v>
      </c>
      <c r="C714" t="s">
        <v>5619</v>
      </c>
      <c r="D714" t="s">
        <v>411</v>
      </c>
      <c r="E714" t="s">
        <v>398</v>
      </c>
      <c r="F714" t="str">
        <f t="shared" si="66"/>
        <v>J3-D49</v>
      </c>
      <c r="G714" t="str">
        <f>VLOOKUP(F714,RAW_c_TEB0187_REV01!A:B,2,0)</f>
        <v>LA28_N</v>
      </c>
      <c r="H714" t="str">
        <f t="shared" si="67"/>
        <v>LA28_N</v>
      </c>
      <c r="I714" t="str">
        <f t="shared" si="68"/>
        <v>--</v>
      </c>
      <c r="J714" t="str">
        <f t="shared" si="69"/>
        <v>--</v>
      </c>
      <c r="K714">
        <f>IFERROR(IF(J714="--",IF(G714=H714,VLOOKUP(G714,RAW_c_TEB0187_REV01!L:N,3,0),SUM(VLOOKUP(H714,RAW_c_TEB0187_REV01!L:N,3,0),VLOOKUP(G714,RAW_c_TEB0187_REV01!L:N,3,0))),"---"),"---")</f>
        <v>43.515000000000001</v>
      </c>
      <c r="L714" t="str">
        <f t="shared" si="70"/>
        <v>J3-D49</v>
      </c>
      <c r="M714" t="str">
        <f>IFERROR(IF(
COUNTIF(B2B!H:H,(IF(K714&lt;&gt;"---",IF(INDEX(RAW_c_TEB0187_REV01!B:D,MATCH(H714,RAW_c_TEB0187_REV01!B:B,0),3)=L714,INDEX(
RAW_c_TEB0187_REV01!B:D,MATCH(H714,INDEX(RAW_c_TEB0187_REV01!B:B,MATCH(H714,RAW_c_TEB0187_REV01!B:B,)+1):'RAW_c_TEB0187_REV01'!B11785,)+MATCH(H714,RAW_c_TEB0187_REV01!B:B,),3),INDEX(RAW_c_TEB0187_REV01!B:D,MATCH(H714,RAW_c_TEB0187_REV01!B:B,0),3)),"---")))=1,"---",IF(K714&lt;&gt;"---",IF(INDEX(RAW_c_TEB0187_REV01!B:D,MATCH(H714,RAW_c_TEB0187_REV01!B:B,0),3)=L714,INDEX(
RAW_c_TEB0187_REV01!B:D,MATCH(H714,INDEX(RAW_c_TEB0187_REV01!B:B,MATCH(H714,RAW_c_TEB0187_REV01!B:B,)+1):'RAW_c_TEB0187_REV01'!B11785,)+MATCH(H714,RAW_c_TEB0187_REV01!B:B,),3),INDEX(RAW_c_TEB0187_REV01!B:D,MATCH(H714,RAW_c_TEB0187_REV01!B:B,0),3)),"---")),"---")</f>
        <v>J15-H32</v>
      </c>
      <c r="N714" t="str">
        <f>IFERROR(IF(AND(B714="B2B",J714="--"),L714,IF(
COUNTIF(B2B!H:H,(IF(K714&lt;&gt;"---",IF(INDEX(RAW_c_TEB0187_REV01!B:D,MATCH(H714,RAW_c_TEB0187_REV01!B:B,0),3)=L714,INDEX(
RAW_c_TEB0187_REV01!B:D,MATCH(H714,INDEX(RAW_c_TEB0187_REV01!B:B,MATCH(H714,RAW_c_TEB0187_REV01!B:B,)+1):'RAW_c_TEB0187_REV01'!B11785,)+MATCH(H714,RAW_c_TEB0187_REV01!B:B,),3),INDEX(RAW_c_TEB0187_REV01!B:D,MATCH(H714,RAW_c_TEB0187_REV01!B:B,0),3)),"---")))=0,"---",IF(K714&lt;&gt;"---",IF(INDEX(RAW_c_TEB0187_REV01!B:D,MATCH(H714,RAW_c_TEB0187_REV01!B:B,0),3)=L714,INDEX(
RAW_c_TEB0187_REV01!B:D,MATCH(H714,INDEX(RAW_c_TEB0187_REV01!B:B,MATCH(H714,RAW_c_TEB0187_REV01!B:B,)+1):'RAW_c_TEB0187_REV01'!B11785,)+MATCH(H714,RAW_c_TEB0187_REV01!B:B,),3),INDEX(RAW_c_TEB0187_REV01!B:D,MATCH(H714,RAW_c_TEB0187_REV01!B:B,0),3)),"---"))),"---")</f>
        <v>J3-D49</v>
      </c>
      <c r="T714">
        <f>COUNTIF(RAW_c_TEB0187_REV01!B:B,G714)</f>
        <v>2</v>
      </c>
      <c r="U714" t="str">
        <f t="shared" si="71"/>
        <v>B2B-IO</v>
      </c>
    </row>
    <row r="715" spans="1:21" x14ac:dyDescent="0.25">
      <c r="A715" t="s">
        <v>6298</v>
      </c>
      <c r="B715" t="s">
        <v>39</v>
      </c>
      <c r="C715" t="s">
        <v>5619</v>
      </c>
      <c r="D715" t="s">
        <v>411</v>
      </c>
      <c r="E715" t="s">
        <v>399</v>
      </c>
      <c r="F715" t="str">
        <f t="shared" si="66"/>
        <v>J3-D50</v>
      </c>
      <c r="G715" t="str">
        <f>VLOOKUP(F715,RAW_c_TEB0187_REV01!A:B,2,0)</f>
        <v>HA03_P</v>
      </c>
      <c r="H715" t="str">
        <f t="shared" si="67"/>
        <v>HA03_P</v>
      </c>
      <c r="I715" t="str">
        <f t="shared" si="68"/>
        <v>--</v>
      </c>
      <c r="J715" t="str">
        <f t="shared" si="69"/>
        <v>--</v>
      </c>
      <c r="K715">
        <f>IFERROR(IF(J715="--",IF(G715=H715,VLOOKUP(G715,RAW_c_TEB0187_REV01!L:N,3,0),SUM(VLOOKUP(H715,RAW_c_TEB0187_REV01!L:N,3,0),VLOOKUP(G715,RAW_c_TEB0187_REV01!L:N,3,0))),"---"),"---")</f>
        <v>79.849699999999999</v>
      </c>
      <c r="L715" t="str">
        <f t="shared" si="70"/>
        <v>J3-D50</v>
      </c>
      <c r="M715" t="str">
        <f>IFERROR(IF(
COUNTIF(B2B!H:H,(IF(K715&lt;&gt;"---",IF(INDEX(RAW_c_TEB0187_REV01!B:D,MATCH(H715,RAW_c_TEB0187_REV01!B:B,0),3)=L715,INDEX(
RAW_c_TEB0187_REV01!B:D,MATCH(H715,INDEX(RAW_c_TEB0187_REV01!B:B,MATCH(H715,RAW_c_TEB0187_REV01!B:B,)+1):'RAW_c_TEB0187_REV01'!B11786,)+MATCH(H715,RAW_c_TEB0187_REV01!B:B,),3),INDEX(RAW_c_TEB0187_REV01!B:D,MATCH(H715,RAW_c_TEB0187_REV01!B:B,0),3)),"---")))=1,"---",IF(K715&lt;&gt;"---",IF(INDEX(RAW_c_TEB0187_REV01!B:D,MATCH(H715,RAW_c_TEB0187_REV01!B:B,0),3)=L715,INDEX(
RAW_c_TEB0187_REV01!B:D,MATCH(H715,INDEX(RAW_c_TEB0187_REV01!B:B,MATCH(H715,RAW_c_TEB0187_REV01!B:B,)+1):'RAW_c_TEB0187_REV01'!B11786,)+MATCH(H715,RAW_c_TEB0187_REV01!B:B,),3),INDEX(RAW_c_TEB0187_REV01!B:D,MATCH(H715,RAW_c_TEB0187_REV01!B:B,0),3)),"---")),"---")</f>
        <v>J15-J6</v>
      </c>
      <c r="N715" t="str">
        <f>IFERROR(IF(AND(B715="B2B",J715="--"),L715,IF(
COUNTIF(B2B!H:H,(IF(K715&lt;&gt;"---",IF(INDEX(RAW_c_TEB0187_REV01!B:D,MATCH(H715,RAW_c_TEB0187_REV01!B:B,0),3)=L715,INDEX(
RAW_c_TEB0187_REV01!B:D,MATCH(H715,INDEX(RAW_c_TEB0187_REV01!B:B,MATCH(H715,RAW_c_TEB0187_REV01!B:B,)+1):'RAW_c_TEB0187_REV01'!B11786,)+MATCH(H715,RAW_c_TEB0187_REV01!B:B,),3),INDEX(RAW_c_TEB0187_REV01!B:D,MATCH(H715,RAW_c_TEB0187_REV01!B:B,0),3)),"---")))=0,"---",IF(K715&lt;&gt;"---",IF(INDEX(RAW_c_TEB0187_REV01!B:D,MATCH(H715,RAW_c_TEB0187_REV01!B:B,0),3)=L715,INDEX(
RAW_c_TEB0187_REV01!B:D,MATCH(H715,INDEX(RAW_c_TEB0187_REV01!B:B,MATCH(H715,RAW_c_TEB0187_REV01!B:B,)+1):'RAW_c_TEB0187_REV01'!B11786,)+MATCH(H715,RAW_c_TEB0187_REV01!B:B,),3),INDEX(RAW_c_TEB0187_REV01!B:D,MATCH(H715,RAW_c_TEB0187_REV01!B:B,0),3)),"---"))),"---")</f>
        <v>J3-D50</v>
      </c>
      <c r="T715">
        <f>COUNTIF(RAW_c_TEB0187_REV01!B:B,G715)</f>
        <v>2</v>
      </c>
      <c r="U715" t="str">
        <f t="shared" si="71"/>
        <v>B2B-IO</v>
      </c>
    </row>
    <row r="716" spans="1:21" x14ac:dyDescent="0.25">
      <c r="A716" t="s">
        <v>6299</v>
      </c>
      <c r="B716" t="s">
        <v>39</v>
      </c>
      <c r="C716" t="s">
        <v>5619</v>
      </c>
      <c r="D716" t="s">
        <v>411</v>
      </c>
      <c r="E716" t="s">
        <v>400</v>
      </c>
      <c r="F716" t="str">
        <f t="shared" si="66"/>
        <v>J3-D51</v>
      </c>
      <c r="G716" t="str">
        <f>VLOOKUP(F716,RAW_c_TEB0187_REV01!A:B,2,0)</f>
        <v>HA03_N</v>
      </c>
      <c r="H716" t="str">
        <f t="shared" si="67"/>
        <v>HA03_N</v>
      </c>
      <c r="I716" t="str">
        <f t="shared" si="68"/>
        <v>--</v>
      </c>
      <c r="J716" t="str">
        <f t="shared" si="69"/>
        <v>--</v>
      </c>
      <c r="K716">
        <f>IFERROR(IF(J716="--",IF(G716=H716,VLOOKUP(G716,RAW_c_TEB0187_REV01!L:N,3,0),SUM(VLOOKUP(H716,RAW_c_TEB0187_REV01!L:N,3,0),VLOOKUP(G716,RAW_c_TEB0187_REV01!L:N,3,0))),"---"),"---")</f>
        <v>79.367199999999997</v>
      </c>
      <c r="L716" t="str">
        <f t="shared" si="70"/>
        <v>J3-D51</v>
      </c>
      <c r="M716" t="str">
        <f>IFERROR(IF(
COUNTIF(B2B!H:H,(IF(K716&lt;&gt;"---",IF(INDEX(RAW_c_TEB0187_REV01!B:D,MATCH(H716,RAW_c_TEB0187_REV01!B:B,0),3)=L716,INDEX(
RAW_c_TEB0187_REV01!B:D,MATCH(H716,INDEX(RAW_c_TEB0187_REV01!B:B,MATCH(H716,RAW_c_TEB0187_REV01!B:B,)+1):'RAW_c_TEB0187_REV01'!B11787,)+MATCH(H716,RAW_c_TEB0187_REV01!B:B,),3),INDEX(RAW_c_TEB0187_REV01!B:D,MATCH(H716,RAW_c_TEB0187_REV01!B:B,0),3)),"---")))=1,"---",IF(K716&lt;&gt;"---",IF(INDEX(RAW_c_TEB0187_REV01!B:D,MATCH(H716,RAW_c_TEB0187_REV01!B:B,0),3)=L716,INDEX(
RAW_c_TEB0187_REV01!B:D,MATCH(H716,INDEX(RAW_c_TEB0187_REV01!B:B,MATCH(H716,RAW_c_TEB0187_REV01!B:B,)+1):'RAW_c_TEB0187_REV01'!B11787,)+MATCH(H716,RAW_c_TEB0187_REV01!B:B,),3),INDEX(RAW_c_TEB0187_REV01!B:D,MATCH(H716,RAW_c_TEB0187_REV01!B:B,0),3)),"---")),"---")</f>
        <v>J15-J7</v>
      </c>
      <c r="N716" t="str">
        <f>IFERROR(IF(AND(B716="B2B",J716="--"),L716,IF(
COUNTIF(B2B!H:H,(IF(K716&lt;&gt;"---",IF(INDEX(RAW_c_TEB0187_REV01!B:D,MATCH(H716,RAW_c_TEB0187_REV01!B:B,0),3)=L716,INDEX(
RAW_c_TEB0187_REV01!B:D,MATCH(H716,INDEX(RAW_c_TEB0187_REV01!B:B,MATCH(H716,RAW_c_TEB0187_REV01!B:B,)+1):'RAW_c_TEB0187_REV01'!B11787,)+MATCH(H716,RAW_c_TEB0187_REV01!B:B,),3),INDEX(RAW_c_TEB0187_REV01!B:D,MATCH(H716,RAW_c_TEB0187_REV01!B:B,0),3)),"---")))=0,"---",IF(K716&lt;&gt;"---",IF(INDEX(RAW_c_TEB0187_REV01!B:D,MATCH(H716,RAW_c_TEB0187_REV01!B:B,0),3)=L716,INDEX(
RAW_c_TEB0187_REV01!B:D,MATCH(H716,INDEX(RAW_c_TEB0187_REV01!B:B,MATCH(H716,RAW_c_TEB0187_REV01!B:B,)+1):'RAW_c_TEB0187_REV01'!B11787,)+MATCH(H716,RAW_c_TEB0187_REV01!B:B,),3),INDEX(RAW_c_TEB0187_REV01!B:D,MATCH(H716,RAW_c_TEB0187_REV01!B:B,0),3)),"---"))),"---")</f>
        <v>J3-D51</v>
      </c>
      <c r="T716">
        <f>COUNTIF(RAW_c_TEB0187_REV01!B:B,G716)</f>
        <v>2</v>
      </c>
      <c r="U716" t="str">
        <f t="shared" si="71"/>
        <v>B2B-IO</v>
      </c>
    </row>
    <row r="717" spans="1:21" x14ac:dyDescent="0.25">
      <c r="A717" t="s">
        <v>6300</v>
      </c>
      <c r="B717" t="s">
        <v>39</v>
      </c>
      <c r="C717" t="s">
        <v>5619</v>
      </c>
      <c r="D717" t="s">
        <v>411</v>
      </c>
      <c r="E717" t="s">
        <v>401</v>
      </c>
      <c r="F717" t="str">
        <f t="shared" si="66"/>
        <v>J3-D52</v>
      </c>
      <c r="G717" t="str">
        <f>VLOOKUP(F717,RAW_c_TEB0187_REV01!A:B,2,0)</f>
        <v>HA02_P</v>
      </c>
      <c r="H717" t="str">
        <f t="shared" si="67"/>
        <v>HA02_P</v>
      </c>
      <c r="I717" t="str">
        <f t="shared" si="68"/>
        <v>--</v>
      </c>
      <c r="J717" t="str">
        <f t="shared" si="69"/>
        <v>--</v>
      </c>
      <c r="K717">
        <f>IFERROR(IF(J717="--",IF(G717=H717,VLOOKUP(G717,RAW_c_TEB0187_REV01!L:N,3,0),SUM(VLOOKUP(H717,RAW_c_TEB0187_REV01!L:N,3,0),VLOOKUP(G717,RAW_c_TEB0187_REV01!L:N,3,0))),"---"),"---")</f>
        <v>77.295699999999997</v>
      </c>
      <c r="L717" t="str">
        <f t="shared" si="70"/>
        <v>J3-D52</v>
      </c>
      <c r="M717" t="str">
        <f>IFERROR(IF(
COUNTIF(B2B!H:H,(IF(K717&lt;&gt;"---",IF(INDEX(RAW_c_TEB0187_REV01!B:D,MATCH(H717,RAW_c_TEB0187_REV01!B:B,0),3)=L717,INDEX(
RAW_c_TEB0187_REV01!B:D,MATCH(H717,INDEX(RAW_c_TEB0187_REV01!B:B,MATCH(H717,RAW_c_TEB0187_REV01!B:B,)+1):'RAW_c_TEB0187_REV01'!B11788,)+MATCH(H717,RAW_c_TEB0187_REV01!B:B,),3),INDEX(RAW_c_TEB0187_REV01!B:D,MATCH(H717,RAW_c_TEB0187_REV01!B:B,0),3)),"---")))=1,"---",IF(K717&lt;&gt;"---",IF(INDEX(RAW_c_TEB0187_REV01!B:D,MATCH(H717,RAW_c_TEB0187_REV01!B:B,0),3)=L717,INDEX(
RAW_c_TEB0187_REV01!B:D,MATCH(H717,INDEX(RAW_c_TEB0187_REV01!B:B,MATCH(H717,RAW_c_TEB0187_REV01!B:B,)+1):'RAW_c_TEB0187_REV01'!B11788,)+MATCH(H717,RAW_c_TEB0187_REV01!B:B,),3),INDEX(RAW_c_TEB0187_REV01!B:D,MATCH(H717,RAW_c_TEB0187_REV01!B:B,0),3)),"---")),"---")</f>
        <v>J15-K7</v>
      </c>
      <c r="N717" t="str">
        <f>IFERROR(IF(AND(B717="B2B",J717="--"),L717,IF(
COUNTIF(B2B!H:H,(IF(K717&lt;&gt;"---",IF(INDEX(RAW_c_TEB0187_REV01!B:D,MATCH(H717,RAW_c_TEB0187_REV01!B:B,0),3)=L717,INDEX(
RAW_c_TEB0187_REV01!B:D,MATCH(H717,INDEX(RAW_c_TEB0187_REV01!B:B,MATCH(H717,RAW_c_TEB0187_REV01!B:B,)+1):'RAW_c_TEB0187_REV01'!B11788,)+MATCH(H717,RAW_c_TEB0187_REV01!B:B,),3),INDEX(RAW_c_TEB0187_REV01!B:D,MATCH(H717,RAW_c_TEB0187_REV01!B:B,0),3)),"---")))=0,"---",IF(K717&lt;&gt;"---",IF(INDEX(RAW_c_TEB0187_REV01!B:D,MATCH(H717,RAW_c_TEB0187_REV01!B:B,0),3)=L717,INDEX(
RAW_c_TEB0187_REV01!B:D,MATCH(H717,INDEX(RAW_c_TEB0187_REV01!B:B,MATCH(H717,RAW_c_TEB0187_REV01!B:B,)+1):'RAW_c_TEB0187_REV01'!B11788,)+MATCH(H717,RAW_c_TEB0187_REV01!B:B,),3),INDEX(RAW_c_TEB0187_REV01!B:D,MATCH(H717,RAW_c_TEB0187_REV01!B:B,0),3)),"---"))),"---")</f>
        <v>J3-D52</v>
      </c>
      <c r="T717">
        <f>COUNTIF(RAW_c_TEB0187_REV01!B:B,G717)</f>
        <v>2</v>
      </c>
      <c r="U717" t="str">
        <f t="shared" si="71"/>
        <v>B2B-IO</v>
      </c>
    </row>
    <row r="718" spans="1:21" x14ac:dyDescent="0.25">
      <c r="A718" t="s">
        <v>6301</v>
      </c>
      <c r="B718" t="s">
        <v>39</v>
      </c>
      <c r="C718" t="s">
        <v>5619</v>
      </c>
      <c r="D718" t="s">
        <v>411</v>
      </c>
      <c r="E718" t="s">
        <v>402</v>
      </c>
      <c r="F718" t="str">
        <f t="shared" si="66"/>
        <v>J3-D53</v>
      </c>
      <c r="G718" t="str">
        <f>VLOOKUP(F718,RAW_c_TEB0187_REV01!A:B,2,0)</f>
        <v>HA02_N</v>
      </c>
      <c r="H718" t="str">
        <f t="shared" si="67"/>
        <v>HA02_N</v>
      </c>
      <c r="I718" t="str">
        <f t="shared" si="68"/>
        <v>--</v>
      </c>
      <c r="J718" t="str">
        <f t="shared" si="69"/>
        <v>--</v>
      </c>
      <c r="K718">
        <f>IFERROR(IF(J718="--",IF(G718=H718,VLOOKUP(G718,RAW_c_TEB0187_REV01!L:N,3,0),SUM(VLOOKUP(H718,RAW_c_TEB0187_REV01!L:N,3,0),VLOOKUP(G718,RAW_c_TEB0187_REV01!L:N,3,0))),"---"),"---")</f>
        <v>77.266499999999994</v>
      </c>
      <c r="L718" t="str">
        <f t="shared" si="70"/>
        <v>J3-D53</v>
      </c>
      <c r="M718" t="str">
        <f>IFERROR(IF(
COUNTIF(B2B!H:H,(IF(K718&lt;&gt;"---",IF(INDEX(RAW_c_TEB0187_REV01!B:D,MATCH(H718,RAW_c_TEB0187_REV01!B:B,0),3)=L718,INDEX(
RAW_c_TEB0187_REV01!B:D,MATCH(H718,INDEX(RAW_c_TEB0187_REV01!B:B,MATCH(H718,RAW_c_TEB0187_REV01!B:B,)+1):'RAW_c_TEB0187_REV01'!B11789,)+MATCH(H718,RAW_c_TEB0187_REV01!B:B,),3),INDEX(RAW_c_TEB0187_REV01!B:D,MATCH(H718,RAW_c_TEB0187_REV01!B:B,0),3)),"---")))=1,"---",IF(K718&lt;&gt;"---",IF(INDEX(RAW_c_TEB0187_REV01!B:D,MATCH(H718,RAW_c_TEB0187_REV01!B:B,0),3)=L718,INDEX(
RAW_c_TEB0187_REV01!B:D,MATCH(H718,INDEX(RAW_c_TEB0187_REV01!B:B,MATCH(H718,RAW_c_TEB0187_REV01!B:B,)+1):'RAW_c_TEB0187_REV01'!B11789,)+MATCH(H718,RAW_c_TEB0187_REV01!B:B,),3),INDEX(RAW_c_TEB0187_REV01!B:D,MATCH(H718,RAW_c_TEB0187_REV01!B:B,0),3)),"---")),"---")</f>
        <v>J15-K8</v>
      </c>
      <c r="N718" t="str">
        <f>IFERROR(IF(AND(B718="B2B",J718="--"),L718,IF(
COUNTIF(B2B!H:H,(IF(K718&lt;&gt;"---",IF(INDEX(RAW_c_TEB0187_REV01!B:D,MATCH(H718,RAW_c_TEB0187_REV01!B:B,0),3)=L718,INDEX(
RAW_c_TEB0187_REV01!B:D,MATCH(H718,INDEX(RAW_c_TEB0187_REV01!B:B,MATCH(H718,RAW_c_TEB0187_REV01!B:B,)+1):'RAW_c_TEB0187_REV01'!B11789,)+MATCH(H718,RAW_c_TEB0187_REV01!B:B,),3),INDEX(RAW_c_TEB0187_REV01!B:D,MATCH(H718,RAW_c_TEB0187_REV01!B:B,0),3)),"---")))=0,"---",IF(K718&lt;&gt;"---",IF(INDEX(RAW_c_TEB0187_REV01!B:D,MATCH(H718,RAW_c_TEB0187_REV01!B:B,0),3)=L718,INDEX(
RAW_c_TEB0187_REV01!B:D,MATCH(H718,INDEX(RAW_c_TEB0187_REV01!B:B,MATCH(H718,RAW_c_TEB0187_REV01!B:B,)+1):'RAW_c_TEB0187_REV01'!B11789,)+MATCH(H718,RAW_c_TEB0187_REV01!B:B,),3),INDEX(RAW_c_TEB0187_REV01!B:D,MATCH(H718,RAW_c_TEB0187_REV01!B:B,0),3)),"---"))),"---")</f>
        <v>J3-D53</v>
      </c>
      <c r="T718">
        <f>COUNTIF(RAW_c_TEB0187_REV01!B:B,G718)</f>
        <v>2</v>
      </c>
      <c r="U718" t="str">
        <f t="shared" si="71"/>
        <v>B2B-IO</v>
      </c>
    </row>
    <row r="719" spans="1:21" x14ac:dyDescent="0.25">
      <c r="A719" t="s">
        <v>6302</v>
      </c>
      <c r="B719" t="s">
        <v>39</v>
      </c>
      <c r="C719" t="s">
        <v>433</v>
      </c>
      <c r="D719" t="s">
        <v>411</v>
      </c>
      <c r="E719" t="s">
        <v>403</v>
      </c>
      <c r="F719" t="str">
        <f t="shared" si="66"/>
        <v>J3-D54</v>
      </c>
      <c r="G719" t="str">
        <f>VLOOKUP(F719,RAW_c_TEB0187_REV01!A:B,2,0)</f>
        <v>GND</v>
      </c>
      <c r="H719" t="str">
        <f t="shared" si="67"/>
        <v>GND</v>
      </c>
      <c r="I719" t="str">
        <f t="shared" si="68"/>
        <v>--</v>
      </c>
      <c r="J719" t="str">
        <f t="shared" si="69"/>
        <v>---</v>
      </c>
      <c r="K719" t="str">
        <f>IFERROR(IF(J719="--",IF(G719=H719,VLOOKUP(G719,RAW_c_TEB0187_REV01!L:N,3,0),SUM(VLOOKUP(H719,RAW_c_TEB0187_REV01!L:N,3,0),VLOOKUP(G719,RAW_c_TEB0187_REV01!L:N,3,0))),"---"),"---")</f>
        <v>---</v>
      </c>
      <c r="L719" t="str">
        <f t="shared" si="70"/>
        <v>J3-D54</v>
      </c>
      <c r="M719" t="str">
        <f>IFERROR(IF(
COUNTIF(B2B!H:H,(IF(K719&lt;&gt;"---",IF(INDEX(RAW_c_TEB0187_REV01!B:D,MATCH(H719,RAW_c_TEB0187_REV01!B:B,0),3)=L719,INDEX(
RAW_c_TEB0187_REV01!B:D,MATCH(H719,INDEX(RAW_c_TEB0187_REV01!B:B,MATCH(H719,RAW_c_TEB0187_REV01!B:B,)+1):'RAW_c_TEB0187_REV01'!B11790,)+MATCH(H719,RAW_c_TEB0187_REV01!B:B,),3),INDEX(RAW_c_TEB0187_REV01!B:D,MATCH(H719,RAW_c_TEB0187_REV01!B:B,0),3)),"---")))=1,"---",IF(K719&lt;&gt;"---",IF(INDEX(RAW_c_TEB0187_REV01!B:D,MATCH(H719,RAW_c_TEB0187_REV01!B:B,0),3)=L719,INDEX(
RAW_c_TEB0187_REV01!B:D,MATCH(H719,INDEX(RAW_c_TEB0187_REV01!B:B,MATCH(H719,RAW_c_TEB0187_REV01!B:B,)+1):'RAW_c_TEB0187_REV01'!B11790,)+MATCH(H719,RAW_c_TEB0187_REV01!B:B,),3),INDEX(RAW_c_TEB0187_REV01!B:D,MATCH(H719,RAW_c_TEB0187_REV01!B:B,0),3)),"---")),"---")</f>
        <v>---</v>
      </c>
      <c r="N719" t="str">
        <f>IFERROR(IF(AND(B719="B2B",J719="--"),L719,IF(
COUNTIF(B2B!H:H,(IF(K719&lt;&gt;"---",IF(INDEX(RAW_c_TEB0187_REV01!B:D,MATCH(H719,RAW_c_TEB0187_REV01!B:B,0),3)=L719,INDEX(
RAW_c_TEB0187_REV01!B:D,MATCH(H719,INDEX(RAW_c_TEB0187_REV01!B:B,MATCH(H719,RAW_c_TEB0187_REV01!B:B,)+1):'RAW_c_TEB0187_REV01'!B11790,)+MATCH(H719,RAW_c_TEB0187_REV01!B:B,),3),INDEX(RAW_c_TEB0187_REV01!B:D,MATCH(H719,RAW_c_TEB0187_REV01!B:B,0),3)),"---")))=0,"---",IF(K719&lt;&gt;"---",IF(INDEX(RAW_c_TEB0187_REV01!B:D,MATCH(H719,RAW_c_TEB0187_REV01!B:B,0),3)=L719,INDEX(
RAW_c_TEB0187_REV01!B:D,MATCH(H719,INDEX(RAW_c_TEB0187_REV01!B:B,MATCH(H719,RAW_c_TEB0187_REV01!B:B,)+1):'RAW_c_TEB0187_REV01'!B11790,)+MATCH(H719,RAW_c_TEB0187_REV01!B:B,),3),INDEX(RAW_c_TEB0187_REV01!B:D,MATCH(H719,RAW_c_TEB0187_REV01!B:B,0),3)),"---"))),"---")</f>
        <v>---</v>
      </c>
      <c r="T719">
        <f>COUNTIF(RAW_c_TEB0187_REV01!B:B,G719)</f>
        <v>1098</v>
      </c>
      <c r="U719" t="str">
        <f t="shared" si="71"/>
        <v>B2B-GND</v>
      </c>
    </row>
    <row r="720" spans="1:21" x14ac:dyDescent="0.25">
      <c r="A720" t="s">
        <v>6303</v>
      </c>
      <c r="B720" t="s">
        <v>39</v>
      </c>
      <c r="C720" t="s">
        <v>5619</v>
      </c>
      <c r="D720" t="s">
        <v>411</v>
      </c>
      <c r="E720" t="s">
        <v>404</v>
      </c>
      <c r="F720" t="str">
        <f t="shared" si="66"/>
        <v>J3-D55</v>
      </c>
      <c r="G720" t="str">
        <f>VLOOKUP(F720,RAW_c_TEB0187_REV01!A:B,2,0)</f>
        <v>LA21_P</v>
      </c>
      <c r="H720" t="str">
        <f t="shared" si="67"/>
        <v>LA21_P</v>
      </c>
      <c r="I720" t="str">
        <f t="shared" si="68"/>
        <v>--</v>
      </c>
      <c r="J720" t="str">
        <f t="shared" si="69"/>
        <v>--</v>
      </c>
      <c r="K720">
        <f>IFERROR(IF(J720="--",IF(G720=H720,VLOOKUP(G720,RAW_c_TEB0187_REV01!L:N,3,0),SUM(VLOOKUP(H720,RAW_c_TEB0187_REV01!L:N,3,0),VLOOKUP(G720,RAW_c_TEB0187_REV01!L:N,3,0))),"---"),"---")</f>
        <v>44.472499999999997</v>
      </c>
      <c r="L720" t="str">
        <f t="shared" si="70"/>
        <v>J3-D55</v>
      </c>
      <c r="M720" t="str">
        <f>IFERROR(IF(
COUNTIF(B2B!H:H,(IF(K720&lt;&gt;"---",IF(INDEX(RAW_c_TEB0187_REV01!B:D,MATCH(H720,RAW_c_TEB0187_REV01!B:B,0),3)=L720,INDEX(
RAW_c_TEB0187_REV01!B:D,MATCH(H720,INDEX(RAW_c_TEB0187_REV01!B:B,MATCH(H720,RAW_c_TEB0187_REV01!B:B,)+1):'RAW_c_TEB0187_REV01'!B11791,)+MATCH(H720,RAW_c_TEB0187_REV01!B:B,),3),INDEX(RAW_c_TEB0187_REV01!B:D,MATCH(H720,RAW_c_TEB0187_REV01!B:B,0),3)),"---")))=1,"---",IF(K720&lt;&gt;"---",IF(INDEX(RAW_c_TEB0187_REV01!B:D,MATCH(H720,RAW_c_TEB0187_REV01!B:B,0),3)=L720,INDEX(
RAW_c_TEB0187_REV01!B:D,MATCH(H720,INDEX(RAW_c_TEB0187_REV01!B:B,MATCH(H720,RAW_c_TEB0187_REV01!B:B,)+1):'RAW_c_TEB0187_REV01'!B11791,)+MATCH(H720,RAW_c_TEB0187_REV01!B:B,),3),INDEX(RAW_c_TEB0187_REV01!B:D,MATCH(H720,RAW_c_TEB0187_REV01!B:B,0),3)),"---")),"---")</f>
        <v>J15-H25</v>
      </c>
      <c r="N720" t="str">
        <f>IFERROR(IF(AND(B720="B2B",J720="--"),L720,IF(
COUNTIF(B2B!H:H,(IF(K720&lt;&gt;"---",IF(INDEX(RAW_c_TEB0187_REV01!B:D,MATCH(H720,RAW_c_TEB0187_REV01!B:B,0),3)=L720,INDEX(
RAW_c_TEB0187_REV01!B:D,MATCH(H720,INDEX(RAW_c_TEB0187_REV01!B:B,MATCH(H720,RAW_c_TEB0187_REV01!B:B,)+1):'RAW_c_TEB0187_REV01'!B11791,)+MATCH(H720,RAW_c_TEB0187_REV01!B:B,),3),INDEX(RAW_c_TEB0187_REV01!B:D,MATCH(H720,RAW_c_TEB0187_REV01!B:B,0),3)),"---")))=0,"---",IF(K720&lt;&gt;"---",IF(INDEX(RAW_c_TEB0187_REV01!B:D,MATCH(H720,RAW_c_TEB0187_REV01!B:B,0),3)=L720,INDEX(
RAW_c_TEB0187_REV01!B:D,MATCH(H720,INDEX(RAW_c_TEB0187_REV01!B:B,MATCH(H720,RAW_c_TEB0187_REV01!B:B,)+1):'RAW_c_TEB0187_REV01'!B11791,)+MATCH(H720,RAW_c_TEB0187_REV01!B:B,),3),INDEX(RAW_c_TEB0187_REV01!B:D,MATCH(H720,RAW_c_TEB0187_REV01!B:B,0),3)),"---"))),"---")</f>
        <v>J3-D55</v>
      </c>
      <c r="T720">
        <f>COUNTIF(RAW_c_TEB0187_REV01!B:B,G720)</f>
        <v>2</v>
      </c>
      <c r="U720" t="str">
        <f t="shared" si="71"/>
        <v>B2B-IO</v>
      </c>
    </row>
    <row r="721" spans="1:21" x14ac:dyDescent="0.25">
      <c r="A721" t="s">
        <v>6304</v>
      </c>
      <c r="B721" t="s">
        <v>39</v>
      </c>
      <c r="C721" t="s">
        <v>5619</v>
      </c>
      <c r="D721" t="s">
        <v>411</v>
      </c>
      <c r="E721" t="s">
        <v>405</v>
      </c>
      <c r="F721" t="str">
        <f t="shared" si="66"/>
        <v>J3-D56</v>
      </c>
      <c r="G721" t="str">
        <f>VLOOKUP(F721,RAW_c_TEB0187_REV01!A:B,2,0)</f>
        <v>LA21_N</v>
      </c>
      <c r="H721" t="str">
        <f t="shared" si="67"/>
        <v>LA21_N</v>
      </c>
      <c r="I721" t="str">
        <f t="shared" si="68"/>
        <v>--</v>
      </c>
      <c r="J721" t="str">
        <f t="shared" si="69"/>
        <v>--</v>
      </c>
      <c r="K721">
        <f>IFERROR(IF(J721="--",IF(G721=H721,VLOOKUP(G721,RAW_c_TEB0187_REV01!L:N,3,0),SUM(VLOOKUP(H721,RAW_c_TEB0187_REV01!L:N,3,0),VLOOKUP(G721,RAW_c_TEB0187_REV01!L:N,3,0))),"---"),"---")</f>
        <v>44.503999999999998</v>
      </c>
      <c r="L721" t="str">
        <f t="shared" si="70"/>
        <v>J3-D56</v>
      </c>
      <c r="M721" t="str">
        <f>IFERROR(IF(
COUNTIF(B2B!H:H,(IF(K721&lt;&gt;"---",IF(INDEX(RAW_c_TEB0187_REV01!B:D,MATCH(H721,RAW_c_TEB0187_REV01!B:B,0),3)=L721,INDEX(
RAW_c_TEB0187_REV01!B:D,MATCH(H721,INDEX(RAW_c_TEB0187_REV01!B:B,MATCH(H721,RAW_c_TEB0187_REV01!B:B,)+1):'RAW_c_TEB0187_REV01'!B11792,)+MATCH(H721,RAW_c_TEB0187_REV01!B:B,),3),INDEX(RAW_c_TEB0187_REV01!B:D,MATCH(H721,RAW_c_TEB0187_REV01!B:B,0),3)),"---")))=1,"---",IF(K721&lt;&gt;"---",IF(INDEX(RAW_c_TEB0187_REV01!B:D,MATCH(H721,RAW_c_TEB0187_REV01!B:B,0),3)=L721,INDEX(
RAW_c_TEB0187_REV01!B:D,MATCH(H721,INDEX(RAW_c_TEB0187_REV01!B:B,MATCH(H721,RAW_c_TEB0187_REV01!B:B,)+1):'RAW_c_TEB0187_REV01'!B11792,)+MATCH(H721,RAW_c_TEB0187_REV01!B:B,),3),INDEX(RAW_c_TEB0187_REV01!B:D,MATCH(H721,RAW_c_TEB0187_REV01!B:B,0),3)),"---")),"---")</f>
        <v>J15-H26</v>
      </c>
      <c r="N721" t="str">
        <f>IFERROR(IF(AND(B721="B2B",J721="--"),L721,IF(
COUNTIF(B2B!H:H,(IF(K721&lt;&gt;"---",IF(INDEX(RAW_c_TEB0187_REV01!B:D,MATCH(H721,RAW_c_TEB0187_REV01!B:B,0),3)=L721,INDEX(
RAW_c_TEB0187_REV01!B:D,MATCH(H721,INDEX(RAW_c_TEB0187_REV01!B:B,MATCH(H721,RAW_c_TEB0187_REV01!B:B,)+1):'RAW_c_TEB0187_REV01'!B11792,)+MATCH(H721,RAW_c_TEB0187_REV01!B:B,),3),INDEX(RAW_c_TEB0187_REV01!B:D,MATCH(H721,RAW_c_TEB0187_REV01!B:B,0),3)),"---")))=0,"---",IF(K721&lt;&gt;"---",IF(INDEX(RAW_c_TEB0187_REV01!B:D,MATCH(H721,RAW_c_TEB0187_REV01!B:B,0),3)=L721,INDEX(
RAW_c_TEB0187_REV01!B:D,MATCH(H721,INDEX(RAW_c_TEB0187_REV01!B:B,MATCH(H721,RAW_c_TEB0187_REV01!B:B,)+1):'RAW_c_TEB0187_REV01'!B11792,)+MATCH(H721,RAW_c_TEB0187_REV01!B:B,),3),INDEX(RAW_c_TEB0187_REV01!B:D,MATCH(H721,RAW_c_TEB0187_REV01!B:B,0),3)),"---"))),"---")</f>
        <v>J3-D56</v>
      </c>
      <c r="T721">
        <f>COUNTIF(RAW_c_TEB0187_REV01!B:B,G721)</f>
        <v>2</v>
      </c>
      <c r="U721" t="str">
        <f t="shared" si="71"/>
        <v>B2B-IO</v>
      </c>
    </row>
    <row r="722" spans="1:21" x14ac:dyDescent="0.25">
      <c r="A722" t="s">
        <v>6305</v>
      </c>
      <c r="B722" t="s">
        <v>39</v>
      </c>
      <c r="C722" t="s">
        <v>5619</v>
      </c>
      <c r="D722" t="s">
        <v>411</v>
      </c>
      <c r="E722" t="s">
        <v>406</v>
      </c>
      <c r="F722" t="str">
        <f t="shared" si="66"/>
        <v>J3-D57</v>
      </c>
      <c r="G722" t="str">
        <f>VLOOKUP(F722,RAW_c_TEB0187_REV01!A:B,2,0)</f>
        <v>LA22_P</v>
      </c>
      <c r="H722" t="str">
        <f t="shared" si="67"/>
        <v>LA22_P</v>
      </c>
      <c r="I722" t="str">
        <f t="shared" si="68"/>
        <v>--</v>
      </c>
      <c r="J722" t="str">
        <f t="shared" si="69"/>
        <v>--</v>
      </c>
      <c r="K722">
        <f>IFERROR(IF(J722="--",IF(G722=H722,VLOOKUP(G722,RAW_c_TEB0187_REV01!L:N,3,0),SUM(VLOOKUP(H722,RAW_c_TEB0187_REV01!L:N,3,0),VLOOKUP(G722,RAW_c_TEB0187_REV01!L:N,3,0))),"---"),"---")</f>
        <v>46.817900000000002</v>
      </c>
      <c r="L722" t="str">
        <f t="shared" si="70"/>
        <v>J3-D57</v>
      </c>
      <c r="M722" t="str">
        <f>IFERROR(IF(
COUNTIF(B2B!H:H,(IF(K722&lt;&gt;"---",IF(INDEX(RAW_c_TEB0187_REV01!B:D,MATCH(H722,RAW_c_TEB0187_REV01!B:B,0),3)=L722,INDEX(
RAW_c_TEB0187_REV01!B:D,MATCH(H722,INDEX(RAW_c_TEB0187_REV01!B:B,MATCH(H722,RAW_c_TEB0187_REV01!B:B,)+1):'RAW_c_TEB0187_REV01'!B11793,)+MATCH(H722,RAW_c_TEB0187_REV01!B:B,),3),INDEX(RAW_c_TEB0187_REV01!B:D,MATCH(H722,RAW_c_TEB0187_REV01!B:B,0),3)),"---")))=1,"---",IF(K722&lt;&gt;"---",IF(INDEX(RAW_c_TEB0187_REV01!B:D,MATCH(H722,RAW_c_TEB0187_REV01!B:B,0),3)=L722,INDEX(
RAW_c_TEB0187_REV01!B:D,MATCH(H722,INDEX(RAW_c_TEB0187_REV01!B:B,MATCH(H722,RAW_c_TEB0187_REV01!B:B,)+1):'RAW_c_TEB0187_REV01'!B11793,)+MATCH(H722,RAW_c_TEB0187_REV01!B:B,),3),INDEX(RAW_c_TEB0187_REV01!B:D,MATCH(H722,RAW_c_TEB0187_REV01!B:B,0),3)),"---")),"---")</f>
        <v>J15-G24</v>
      </c>
      <c r="N722" t="str">
        <f>IFERROR(IF(AND(B722="B2B",J722="--"),L722,IF(
COUNTIF(B2B!H:H,(IF(K722&lt;&gt;"---",IF(INDEX(RAW_c_TEB0187_REV01!B:D,MATCH(H722,RAW_c_TEB0187_REV01!B:B,0),3)=L722,INDEX(
RAW_c_TEB0187_REV01!B:D,MATCH(H722,INDEX(RAW_c_TEB0187_REV01!B:B,MATCH(H722,RAW_c_TEB0187_REV01!B:B,)+1):'RAW_c_TEB0187_REV01'!B11793,)+MATCH(H722,RAW_c_TEB0187_REV01!B:B,),3),INDEX(RAW_c_TEB0187_REV01!B:D,MATCH(H722,RAW_c_TEB0187_REV01!B:B,0),3)),"---")))=0,"---",IF(K722&lt;&gt;"---",IF(INDEX(RAW_c_TEB0187_REV01!B:D,MATCH(H722,RAW_c_TEB0187_REV01!B:B,0),3)=L722,INDEX(
RAW_c_TEB0187_REV01!B:D,MATCH(H722,INDEX(RAW_c_TEB0187_REV01!B:B,MATCH(H722,RAW_c_TEB0187_REV01!B:B,)+1):'RAW_c_TEB0187_REV01'!B11793,)+MATCH(H722,RAW_c_TEB0187_REV01!B:B,),3),INDEX(RAW_c_TEB0187_REV01!B:D,MATCH(H722,RAW_c_TEB0187_REV01!B:B,0),3)),"---"))),"---")</f>
        <v>J3-D57</v>
      </c>
      <c r="T722">
        <f>COUNTIF(RAW_c_TEB0187_REV01!B:B,G722)</f>
        <v>2</v>
      </c>
      <c r="U722" t="str">
        <f t="shared" si="71"/>
        <v>B2B-IO</v>
      </c>
    </row>
    <row r="723" spans="1:21" x14ac:dyDescent="0.25">
      <c r="A723" t="s">
        <v>6306</v>
      </c>
      <c r="B723" t="s">
        <v>39</v>
      </c>
      <c r="C723" t="s">
        <v>5619</v>
      </c>
      <c r="D723" t="s">
        <v>411</v>
      </c>
      <c r="E723" t="s">
        <v>407</v>
      </c>
      <c r="F723" t="str">
        <f t="shared" si="66"/>
        <v>J3-D58</v>
      </c>
      <c r="G723" t="str">
        <f>VLOOKUP(F723,RAW_c_TEB0187_REV01!A:B,2,0)</f>
        <v>LA22_N</v>
      </c>
      <c r="H723" t="str">
        <f t="shared" si="67"/>
        <v>LA22_N</v>
      </c>
      <c r="I723" t="str">
        <f t="shared" si="68"/>
        <v>--</v>
      </c>
      <c r="J723" t="str">
        <f t="shared" si="69"/>
        <v>--</v>
      </c>
      <c r="K723">
        <f>IFERROR(IF(J723="--",IF(G723=H723,VLOOKUP(G723,RAW_c_TEB0187_REV01!L:N,3,0),SUM(VLOOKUP(H723,RAW_c_TEB0187_REV01!L:N,3,0),VLOOKUP(G723,RAW_c_TEB0187_REV01!L:N,3,0))),"---"),"---")</f>
        <v>46.741</v>
      </c>
      <c r="L723" t="str">
        <f t="shared" si="70"/>
        <v>J3-D58</v>
      </c>
      <c r="M723" t="str">
        <f>IFERROR(IF(
COUNTIF(B2B!H:H,(IF(K723&lt;&gt;"---",IF(INDEX(RAW_c_TEB0187_REV01!B:D,MATCH(H723,RAW_c_TEB0187_REV01!B:B,0),3)=L723,INDEX(
RAW_c_TEB0187_REV01!B:D,MATCH(H723,INDEX(RAW_c_TEB0187_REV01!B:B,MATCH(H723,RAW_c_TEB0187_REV01!B:B,)+1):'RAW_c_TEB0187_REV01'!B11794,)+MATCH(H723,RAW_c_TEB0187_REV01!B:B,),3),INDEX(RAW_c_TEB0187_REV01!B:D,MATCH(H723,RAW_c_TEB0187_REV01!B:B,0),3)),"---")))=1,"---",IF(K723&lt;&gt;"---",IF(INDEX(RAW_c_TEB0187_REV01!B:D,MATCH(H723,RAW_c_TEB0187_REV01!B:B,0),3)=L723,INDEX(
RAW_c_TEB0187_REV01!B:D,MATCH(H723,INDEX(RAW_c_TEB0187_REV01!B:B,MATCH(H723,RAW_c_TEB0187_REV01!B:B,)+1):'RAW_c_TEB0187_REV01'!B11794,)+MATCH(H723,RAW_c_TEB0187_REV01!B:B,),3),INDEX(RAW_c_TEB0187_REV01!B:D,MATCH(H723,RAW_c_TEB0187_REV01!B:B,0),3)),"---")),"---")</f>
        <v>J15-G25</v>
      </c>
      <c r="N723" t="str">
        <f>IFERROR(IF(AND(B723="B2B",J723="--"),L723,IF(
COUNTIF(B2B!H:H,(IF(K723&lt;&gt;"---",IF(INDEX(RAW_c_TEB0187_REV01!B:D,MATCH(H723,RAW_c_TEB0187_REV01!B:B,0),3)=L723,INDEX(
RAW_c_TEB0187_REV01!B:D,MATCH(H723,INDEX(RAW_c_TEB0187_REV01!B:B,MATCH(H723,RAW_c_TEB0187_REV01!B:B,)+1):'RAW_c_TEB0187_REV01'!B11794,)+MATCH(H723,RAW_c_TEB0187_REV01!B:B,),3),INDEX(RAW_c_TEB0187_REV01!B:D,MATCH(H723,RAW_c_TEB0187_REV01!B:B,0),3)),"---")))=0,"---",IF(K723&lt;&gt;"---",IF(INDEX(RAW_c_TEB0187_REV01!B:D,MATCH(H723,RAW_c_TEB0187_REV01!B:B,0),3)=L723,INDEX(
RAW_c_TEB0187_REV01!B:D,MATCH(H723,INDEX(RAW_c_TEB0187_REV01!B:B,MATCH(H723,RAW_c_TEB0187_REV01!B:B,)+1):'RAW_c_TEB0187_REV01'!B11794,)+MATCH(H723,RAW_c_TEB0187_REV01!B:B,),3),INDEX(RAW_c_TEB0187_REV01!B:D,MATCH(H723,RAW_c_TEB0187_REV01!B:B,0),3)),"---"))),"---")</f>
        <v>J3-D58</v>
      </c>
      <c r="T723">
        <f>COUNTIF(RAW_c_TEB0187_REV01!B:B,G723)</f>
        <v>2</v>
      </c>
      <c r="U723" t="str">
        <f t="shared" si="71"/>
        <v>B2B-IO</v>
      </c>
    </row>
    <row r="724" spans="1:21" x14ac:dyDescent="0.25">
      <c r="A724" t="s">
        <v>6307</v>
      </c>
      <c r="B724" t="s">
        <v>39</v>
      </c>
      <c r="C724" t="s">
        <v>5619</v>
      </c>
      <c r="D724" t="s">
        <v>411</v>
      </c>
      <c r="E724" t="s">
        <v>408</v>
      </c>
      <c r="F724" t="str">
        <f t="shared" si="66"/>
        <v>J3-D59</v>
      </c>
      <c r="G724" t="str">
        <f>VLOOKUP(F724,RAW_c_TEB0187_REV01!A:B,2,0)</f>
        <v>LA24_P</v>
      </c>
      <c r="H724" t="str">
        <f t="shared" si="67"/>
        <v>LA24_P</v>
      </c>
      <c r="I724" t="str">
        <f t="shared" si="68"/>
        <v>--</v>
      </c>
      <c r="J724" t="str">
        <f t="shared" si="69"/>
        <v>--</v>
      </c>
      <c r="K724">
        <f>IFERROR(IF(J724="--",IF(G724=H724,VLOOKUP(G724,RAW_c_TEB0187_REV01!L:N,3,0),SUM(VLOOKUP(H724,RAW_c_TEB0187_REV01!L:N,3,0),VLOOKUP(G724,RAW_c_TEB0187_REV01!L:N,3,0))),"---"),"---")</f>
        <v>40.199300000000001</v>
      </c>
      <c r="L724" t="str">
        <f t="shared" si="70"/>
        <v>J3-D59</v>
      </c>
      <c r="M724" t="str">
        <f>IFERROR(IF(
COUNTIF(B2B!H:H,(IF(K724&lt;&gt;"---",IF(INDEX(RAW_c_TEB0187_REV01!B:D,MATCH(H724,RAW_c_TEB0187_REV01!B:B,0),3)=L724,INDEX(
RAW_c_TEB0187_REV01!B:D,MATCH(H724,INDEX(RAW_c_TEB0187_REV01!B:B,MATCH(H724,RAW_c_TEB0187_REV01!B:B,)+1):'RAW_c_TEB0187_REV01'!B11795,)+MATCH(H724,RAW_c_TEB0187_REV01!B:B,),3),INDEX(RAW_c_TEB0187_REV01!B:D,MATCH(H724,RAW_c_TEB0187_REV01!B:B,0),3)),"---")))=1,"---",IF(K724&lt;&gt;"---",IF(INDEX(RAW_c_TEB0187_REV01!B:D,MATCH(H724,RAW_c_TEB0187_REV01!B:B,0),3)=L724,INDEX(
RAW_c_TEB0187_REV01!B:D,MATCH(H724,INDEX(RAW_c_TEB0187_REV01!B:B,MATCH(H724,RAW_c_TEB0187_REV01!B:B,)+1):'RAW_c_TEB0187_REV01'!B11795,)+MATCH(H724,RAW_c_TEB0187_REV01!B:B,),3),INDEX(RAW_c_TEB0187_REV01!B:D,MATCH(H724,RAW_c_TEB0187_REV01!B:B,0),3)),"---")),"---")</f>
        <v>J15-H28</v>
      </c>
      <c r="N724" t="str">
        <f>IFERROR(IF(AND(B724="B2B",J724="--"),L724,IF(
COUNTIF(B2B!H:H,(IF(K724&lt;&gt;"---",IF(INDEX(RAW_c_TEB0187_REV01!B:D,MATCH(H724,RAW_c_TEB0187_REV01!B:B,0),3)=L724,INDEX(
RAW_c_TEB0187_REV01!B:D,MATCH(H724,INDEX(RAW_c_TEB0187_REV01!B:B,MATCH(H724,RAW_c_TEB0187_REV01!B:B,)+1):'RAW_c_TEB0187_REV01'!B11795,)+MATCH(H724,RAW_c_TEB0187_REV01!B:B,),3),INDEX(RAW_c_TEB0187_REV01!B:D,MATCH(H724,RAW_c_TEB0187_REV01!B:B,0),3)),"---")))=0,"---",IF(K724&lt;&gt;"---",IF(INDEX(RAW_c_TEB0187_REV01!B:D,MATCH(H724,RAW_c_TEB0187_REV01!B:B,0),3)=L724,INDEX(
RAW_c_TEB0187_REV01!B:D,MATCH(H724,INDEX(RAW_c_TEB0187_REV01!B:B,MATCH(H724,RAW_c_TEB0187_REV01!B:B,)+1):'RAW_c_TEB0187_REV01'!B11795,)+MATCH(H724,RAW_c_TEB0187_REV01!B:B,),3),INDEX(RAW_c_TEB0187_REV01!B:D,MATCH(H724,RAW_c_TEB0187_REV01!B:B,0),3)),"---"))),"---")</f>
        <v>J3-D59</v>
      </c>
      <c r="T724">
        <f>COUNTIF(RAW_c_TEB0187_REV01!B:B,G724)</f>
        <v>2</v>
      </c>
      <c r="U724" t="str">
        <f t="shared" si="71"/>
        <v>B2B-IO</v>
      </c>
    </row>
    <row r="725" spans="1:21" x14ac:dyDescent="0.25">
      <c r="A725" t="s">
        <v>6308</v>
      </c>
      <c r="B725" t="s">
        <v>39</v>
      </c>
      <c r="C725" t="s">
        <v>5619</v>
      </c>
      <c r="D725" t="s">
        <v>411</v>
      </c>
      <c r="E725" t="s">
        <v>409</v>
      </c>
      <c r="F725" t="str">
        <f t="shared" si="66"/>
        <v>J3-D60</v>
      </c>
      <c r="G725" t="str">
        <f>VLOOKUP(F725,RAW_c_TEB0187_REV01!A:B,2,0)</f>
        <v>LA24_N</v>
      </c>
      <c r="H725" t="str">
        <f t="shared" si="67"/>
        <v>LA24_N</v>
      </c>
      <c r="I725" t="str">
        <f t="shared" si="68"/>
        <v>--</v>
      </c>
      <c r="J725" t="str">
        <f t="shared" si="69"/>
        <v>--</v>
      </c>
      <c r="K725">
        <f>IFERROR(IF(J725="--",IF(G725=H725,VLOOKUP(G725,RAW_c_TEB0187_REV01!L:N,3,0),SUM(VLOOKUP(H725,RAW_c_TEB0187_REV01!L:N,3,0),VLOOKUP(G725,RAW_c_TEB0187_REV01!L:N,3,0))),"---"),"---")</f>
        <v>39.967300000000002</v>
      </c>
      <c r="L725" t="str">
        <f t="shared" si="70"/>
        <v>J3-D60</v>
      </c>
      <c r="M725" t="str">
        <f>IFERROR(IF(
COUNTIF(B2B!H:H,(IF(K725&lt;&gt;"---",IF(INDEX(RAW_c_TEB0187_REV01!B:D,MATCH(H725,RAW_c_TEB0187_REV01!B:B,0),3)=L725,INDEX(
RAW_c_TEB0187_REV01!B:D,MATCH(H725,INDEX(RAW_c_TEB0187_REV01!B:B,MATCH(H725,RAW_c_TEB0187_REV01!B:B,)+1):'RAW_c_TEB0187_REV01'!B11796,)+MATCH(H725,RAW_c_TEB0187_REV01!B:B,),3),INDEX(RAW_c_TEB0187_REV01!B:D,MATCH(H725,RAW_c_TEB0187_REV01!B:B,0),3)),"---")))=1,"---",IF(K725&lt;&gt;"---",IF(INDEX(RAW_c_TEB0187_REV01!B:D,MATCH(H725,RAW_c_TEB0187_REV01!B:B,0),3)=L725,INDEX(
RAW_c_TEB0187_REV01!B:D,MATCH(H725,INDEX(RAW_c_TEB0187_REV01!B:B,MATCH(H725,RAW_c_TEB0187_REV01!B:B,)+1):'RAW_c_TEB0187_REV01'!B11796,)+MATCH(H725,RAW_c_TEB0187_REV01!B:B,),3),INDEX(RAW_c_TEB0187_REV01!B:D,MATCH(H725,RAW_c_TEB0187_REV01!B:B,0),3)),"---")),"---")</f>
        <v>J15-H29</v>
      </c>
      <c r="N725" t="str">
        <f>IFERROR(IF(AND(B725="B2B",J725="--"),L725,IF(
COUNTIF(B2B!H:H,(IF(K725&lt;&gt;"---",IF(INDEX(RAW_c_TEB0187_REV01!B:D,MATCH(H725,RAW_c_TEB0187_REV01!B:B,0),3)=L725,INDEX(
RAW_c_TEB0187_REV01!B:D,MATCH(H725,INDEX(RAW_c_TEB0187_REV01!B:B,MATCH(H725,RAW_c_TEB0187_REV01!B:B,)+1):'RAW_c_TEB0187_REV01'!B11796,)+MATCH(H725,RAW_c_TEB0187_REV01!B:B,),3),INDEX(RAW_c_TEB0187_REV01!B:D,MATCH(H725,RAW_c_TEB0187_REV01!B:B,0),3)),"---")))=0,"---",IF(K725&lt;&gt;"---",IF(INDEX(RAW_c_TEB0187_REV01!B:D,MATCH(H725,RAW_c_TEB0187_REV01!B:B,0),3)=L725,INDEX(
RAW_c_TEB0187_REV01!B:D,MATCH(H725,INDEX(RAW_c_TEB0187_REV01!B:B,MATCH(H725,RAW_c_TEB0187_REV01!B:B,)+1):'RAW_c_TEB0187_REV01'!B11796,)+MATCH(H725,RAW_c_TEB0187_REV01!B:B,),3),INDEX(RAW_c_TEB0187_REV01!B:D,MATCH(H725,RAW_c_TEB0187_REV01!B:B,0),3)),"---"))),"---")</f>
        <v>J3-D60</v>
      </c>
      <c r="T725">
        <f>COUNTIF(RAW_c_TEB0187_REV01!B:B,G725)</f>
        <v>2</v>
      </c>
      <c r="U725" t="str">
        <f t="shared" si="71"/>
        <v>B2B-IO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BF9E7-4DD2-44EE-916F-1B9ECF0A32D4}">
  <dimension ref="A4:AU4563"/>
  <sheetViews>
    <sheetView workbookViewId="0">
      <selection activeCell="AK6" sqref="AK6"/>
    </sheetView>
  </sheetViews>
  <sheetFormatPr baseColWidth="10" defaultRowHeight="15" x14ac:dyDescent="0.25"/>
  <sheetData>
    <row r="4" spans="1:47" x14ac:dyDescent="0.25">
      <c r="A4" t="s">
        <v>414</v>
      </c>
      <c r="B4" t="s">
        <v>424</v>
      </c>
      <c r="C4" t="s">
        <v>415</v>
      </c>
      <c r="D4" t="s">
        <v>416</v>
      </c>
      <c r="E4" t="s">
        <v>417</v>
      </c>
      <c r="F4" t="s">
        <v>425</v>
      </c>
      <c r="G4" t="s">
        <v>418</v>
      </c>
      <c r="H4" t="s">
        <v>419</v>
      </c>
      <c r="I4" t="s">
        <v>420</v>
      </c>
      <c r="L4" t="s">
        <v>421</v>
      </c>
      <c r="M4" t="s">
        <v>422</v>
      </c>
      <c r="N4" t="s">
        <v>423</v>
      </c>
    </row>
    <row r="5" spans="1:47" x14ac:dyDescent="0.25">
      <c r="A5" t="str">
        <f>$E5&amp;"-"&amp;$F5</f>
        <v>J1-A1</v>
      </c>
      <c r="B5" t="str">
        <f>IF(OR(E5=$A$2,E5=$B$2,E5=$C$2,E5=$D$2),"--",G5)</f>
        <v>NetJ1_A1</v>
      </c>
      <c r="C5" t="str">
        <f>$E5&amp;"-"&amp;$G5</f>
        <v>J1-NetJ1_A1</v>
      </c>
      <c r="D5" t="str">
        <f>A5</f>
        <v>J1-A1</v>
      </c>
      <c r="E5" t="s">
        <v>169</v>
      </c>
      <c r="F5" t="s">
        <v>170</v>
      </c>
      <c r="G5" t="s">
        <v>426</v>
      </c>
      <c r="L5" t="s">
        <v>3696</v>
      </c>
      <c r="M5" t="s">
        <v>428</v>
      </c>
      <c r="N5">
        <v>22.3093</v>
      </c>
      <c r="O5" t="s">
        <v>5562</v>
      </c>
      <c r="Q5" t="s">
        <v>5563</v>
      </c>
      <c r="AA5" t="s">
        <v>9</v>
      </c>
      <c r="AB5" t="s">
        <v>3687</v>
      </c>
      <c r="AC5" t="s">
        <v>123</v>
      </c>
      <c r="AD5" t="s">
        <v>5554</v>
      </c>
      <c r="AE5" t="s">
        <v>3689</v>
      </c>
      <c r="AF5" t="s">
        <v>5555</v>
      </c>
      <c r="AG5" t="s">
        <v>5556</v>
      </c>
      <c r="AH5" t="s">
        <v>5557</v>
      </c>
      <c r="AI5" t="s">
        <v>5558</v>
      </c>
      <c r="AJ5" t="s">
        <v>5559</v>
      </c>
      <c r="AK5" t="s">
        <v>5560</v>
      </c>
      <c r="AL5" t="s">
        <v>5561</v>
      </c>
      <c r="AM5" t="s">
        <v>104</v>
      </c>
      <c r="AT5" t="str">
        <f>IF(IF(COUNTIF($AO$6:$AQ$150,B5)&gt;0,"---","--")="---",VLOOKUP(B5,$AO$6:$AQ$150,3,0),B5)</f>
        <v>NetJ1_A1</v>
      </c>
      <c r="AU5" t="str">
        <f>IF(IF(COUNTIF($AO$6:$AQ$150,B5)&gt;0,"---","--")="---",VLOOKUP(B5,$AO$6:$AQ$150,2,0),"--")</f>
        <v>--</v>
      </c>
    </row>
    <row r="6" spans="1:47" x14ac:dyDescent="0.25">
      <c r="A6" t="str">
        <f t="shared" ref="A6:A69" si="0">$E6&amp;"-"&amp;$F6</f>
        <v>J1-A2</v>
      </c>
      <c r="B6" t="str">
        <f t="shared" ref="B6:B69" si="1">IF(OR(E6=$A$2,E6=$B$2,E6=$C$2,E6=$D$2),"--",G6)</f>
        <v>NetJ1_A2</v>
      </c>
      <c r="C6" t="str">
        <f t="shared" ref="C6:C69" si="2">$E6&amp;"-"&amp;$G6</f>
        <v>J1-NetJ1_A2</v>
      </c>
      <c r="D6" t="str">
        <f t="shared" ref="D6:D69" si="3">A6</f>
        <v>J1-A2</v>
      </c>
      <c r="E6" t="s">
        <v>169</v>
      </c>
      <c r="F6" t="s">
        <v>171</v>
      </c>
      <c r="G6" t="s">
        <v>429</v>
      </c>
      <c r="L6" t="s">
        <v>3697</v>
      </c>
      <c r="M6" t="s">
        <v>428</v>
      </c>
      <c r="N6">
        <v>233.96100000000001</v>
      </c>
      <c r="AA6">
        <v>1</v>
      </c>
      <c r="AB6" t="str">
        <f>B2B!B3</f>
        <v>J1</v>
      </c>
      <c r="AC6" t="str">
        <f>B2B!C3</f>
        <v>A1</v>
      </c>
      <c r="AD6" t="str">
        <f>AB6&amp;"-"&amp;AC6</f>
        <v>J1-A1</v>
      </c>
      <c r="AE6" t="str">
        <f>VLOOKUP(AD6,A:B,2,0)</f>
        <v>NetJ1_A1</v>
      </c>
      <c r="AG6" t="str">
        <f>IF(
IF(
IFERROR(VLOOKUP(AE6,$AO$6:$AO$50,1,),1)=1,1,0),
"--","---")</f>
        <v>--</v>
      </c>
      <c r="AH6" t="str">
        <f>IF(AG6&lt;&gt;"---",IFERROR(VLOOKUP(AE6,B:F,3,0),"--"),"---")</f>
        <v>J1-A1</v>
      </c>
      <c r="AI6" t="str">
        <f>IFERROR(IF(IF(AG6="--",INDEX(D:D,MATCH(AE6,INDEX(B:B,MATCH(AE6,B:B,)+1):B10520,)+MATCH(AE6,B:B,)))=AD6,VLOOKUP(AE6,B:D,3,0),IF(AG6="--",INDEX(D:D,MATCH(AE6,INDEX(B:B,MATCH(AE6,B:B,)+1):B10520,)+MATCH(AE6,B:B,)),"---")),"---")</f>
        <v>---</v>
      </c>
      <c r="AJ6" t="str">
        <f>IF(COUNTIF(CALC_CONN_TEB0187_REV01!F:F,IF(AH6&lt;&gt;"---",VLOOKUP(AD6,CALC_CONN_TEB0187_REV01!F:M,8,0),IF(IFERROR(IF(AD6=AH6,AI6,AH6),"---")="---","---",IF(COUNTIF(CALC_CONN_TEB0187_REV01!F:F,IFERROR(IF(AD6=AH6,AI6,AH6),"---"))&gt;0,"---",IFERROR(IF(AD6=AH6,AI6,AH6),"---")))))=1,IF(AH6&lt;&gt;"---",VLOOKUP(AD6,CALC_CONN_TEB0187_REV01!F:M,8,0),IF(IFERROR(IF(AD6=AH6,AI6,AH6),"---")="---","---",IF(COUNTIF(CALC_CONN_TEB0187_REV01!F:F,IFERROR(IF(AD6=AH6,AI6,AH6),"---"))&gt;0,"---",IFERROR(IF(AD6=AH6,AI6,AH6),"---")))),"---")</f>
        <v>---</v>
      </c>
      <c r="AK6" t="str">
        <f>IF(COUNTIF(CALC_CONN_TEB0187_REV01!F:F,IF(AH6&lt;&gt;"---",VLOOKUP(AD6,CALC_CONN_TEB0187_REV01!F:M,8,0),IF(IFERROR(IF(AD6=AH6,AI6,AH6),"---")="---","---",IF(COUNTIF(CALC_CONN_TEB0187_REV01!F:F,IFERROR(IF(AD6=AH6,AI6,AH6),"---"))&gt;0,"---",IFERROR(IF(AD6=AH6,AI6,AH6),"---")))))=0,IF(AH6&lt;&gt;"---",VLOOKUP(AD6,CALC_CONN_TEB0187_REV01!F:M,8,0),IF(IFERROR(IF(AD6=AH6,AI6,AH6),"---")="---","---",IF(COUNTIF(CALC_CONN_TEB0187_REV01!F:F,IFERROR(IF(AD6=AH6,AI6,AH6),"---"))&gt;0,"---",IFERROR(IF(AD6=AH6,AI6,AH6),"---")))),"---")</f>
        <v>---</v>
      </c>
      <c r="AL6" t="str">
        <f>IF(AG6&lt;&gt;"---",IFERROR(VLOOKUP(AE6,L:N,3,0),"--"),"---")</f>
        <v>--</v>
      </c>
      <c r="AM6">
        <f>COUNTIF(B:B,AE6)</f>
        <v>1</v>
      </c>
      <c r="AO6" t="s">
        <v>433</v>
      </c>
      <c r="AT6" t="str">
        <f t="shared" ref="AT6:AT69" si="4">IF(IF(COUNTIF($AO$6:$AQ$150,B6)&gt;0,"---","--")="---",VLOOKUP(B6,$AO$6:$AQ$150,3,0),B6)</f>
        <v>NetJ1_A2</v>
      </c>
      <c r="AU6" t="str">
        <f t="shared" ref="AU6:AU69" si="5">IF(IF(COUNTIF($AO$6:$AQ$150,B6)&gt;0,"---","--")="---",VLOOKUP(B6,$AO$6:$AQ$150,2,0),"--")</f>
        <v>--</v>
      </c>
    </row>
    <row r="7" spans="1:47" x14ac:dyDescent="0.25">
      <c r="A7" t="str">
        <f t="shared" si="0"/>
        <v>J1-A3</v>
      </c>
      <c r="B7" t="str">
        <f t="shared" si="1"/>
        <v>NetJ1_A3</v>
      </c>
      <c r="C7" t="str">
        <f t="shared" si="2"/>
        <v>J1-NetJ1_A3</v>
      </c>
      <c r="D7" t="str">
        <f t="shared" si="3"/>
        <v>J1-A3</v>
      </c>
      <c r="E7" t="s">
        <v>169</v>
      </c>
      <c r="F7" t="s">
        <v>172</v>
      </c>
      <c r="G7" t="s">
        <v>431</v>
      </c>
      <c r="L7" t="s">
        <v>3698</v>
      </c>
      <c r="M7" t="s">
        <v>428</v>
      </c>
      <c r="N7">
        <v>57.494199999999999</v>
      </c>
      <c r="AA7">
        <f>AA6+1</f>
        <v>2</v>
      </c>
      <c r="AB7" t="str">
        <f>B2B!B4</f>
        <v>J1</v>
      </c>
      <c r="AC7" t="str">
        <f>B2B!C4</f>
        <v>A2</v>
      </c>
      <c r="AD7" t="str">
        <f t="shared" ref="AD7:AD70" si="6">AB7&amp;"-"&amp;AC7</f>
        <v>J1-A2</v>
      </c>
      <c r="AE7" t="str">
        <f t="shared" ref="AE7:AE70" si="7">VLOOKUP(AD7,A:B,2,0)</f>
        <v>NetJ1_A2</v>
      </c>
      <c r="AG7" t="str">
        <f t="shared" ref="AG7:AG70" si="8">IF(
IF(
IFERROR(VLOOKUP(AE7,$AO$6:$AO$50,1,),1)=1,1,0),
"--","---")</f>
        <v>--</v>
      </c>
      <c r="AH7" t="str">
        <f t="shared" ref="AH7:AH70" si="9">IF(AG7&lt;&gt;"---",IFERROR(VLOOKUP(AE7,B:F,3,0),"--"),"---")</f>
        <v>J1-A2</v>
      </c>
      <c r="AI7" t="str">
        <f>IFERROR(IF(IF(AG7="--",INDEX(D:D,MATCH(AE7,INDEX(B:B,MATCH(AE7,B:B,)+1):B10521,)+MATCH(AE7,B:B,)))=AD7,VLOOKUP(AE7,B:D,3,0),IF(AG7="--",INDEX(D:D,MATCH(AE7,INDEX(B:B,MATCH(AE7,B:B,)+1):B10521,)+MATCH(AE7,B:B,)),"---")),"---")</f>
        <v>---</v>
      </c>
      <c r="AJ7" t="str">
        <f>IF(COUNTIF(CALC_CONN_TEB0187_REV01!F:F,IF(AH7&lt;&gt;"---",VLOOKUP(AD7,CALC_CONN_TEB0187_REV01!F:M,8,0),IF(IFERROR(IF(AD7=AH7,AI7,AH7),"---")="---","---",IF(COUNTIF(CALC_CONN_TEB0187_REV01!F:F,IFERROR(IF(AD7=AH7,AI7,AH7),"---"))&gt;0,"---",IFERROR(IF(AD7=AH7,AI7,AH7),"---")))))=1,IF(AH7&lt;&gt;"---",VLOOKUP(AD7,CALC_CONN_TEB0187_REV01!F:M,8,0),IF(IFERROR(IF(AD7=AH7,AI7,AH7),"---")="---","---",IF(COUNTIF(CALC_CONN_TEB0187_REV01!F:F,IFERROR(IF(AD7=AH7,AI7,AH7),"---"))&gt;0,"---",IFERROR(IF(AD7=AH7,AI7,AH7),"---")))),"---")</f>
        <v>---</v>
      </c>
      <c r="AK7" t="str">
        <f>IF(COUNTIF(CALC_CONN_TEB0187_REV01!F:F,IF(AH7&lt;&gt;"---",VLOOKUP(AD7,CALC_CONN_TEB0187_REV01!F:M,8,0),IF(IFERROR(IF(AD7=AH7,AI7,AH7),"---")="---","---",IF(COUNTIF(CALC_CONN_TEB0187_REV01!F:F,IFERROR(IF(AD7=AH7,AI7,AH7),"---"))&gt;0,"---",IFERROR(IF(AD7=AH7,AI7,AH7),"---")))))=0,IF(AH7&lt;&gt;"---",VLOOKUP(AD7,CALC_CONN_TEB0187_REV01!F:M,8,0),IF(IFERROR(IF(AD7=AH7,AI7,AH7),"---")="---","---",IF(COUNTIF(CALC_CONN_TEB0187_REV01!F:F,IFERROR(IF(AD7=AH7,AI7,AH7),"---"))&gt;0,"---",IFERROR(IF(AD7=AH7,AI7,AH7),"---")))),"---")</f>
        <v>---</v>
      </c>
      <c r="AL7" t="str">
        <f t="shared" ref="AL7:AL70" si="10">IF(AG7&lt;&gt;"---",IFERROR(VLOOKUP(AE7,L:N,3,0),"--"),"---")</f>
        <v>--</v>
      </c>
      <c r="AM7">
        <f t="shared" ref="AM7:AM70" si="11">COUNTIF(B:B,AE7)</f>
        <v>1</v>
      </c>
      <c r="AO7" t="s">
        <v>5564</v>
      </c>
      <c r="AT7" t="str">
        <f t="shared" si="4"/>
        <v>NetJ1_A3</v>
      </c>
      <c r="AU7" t="str">
        <f t="shared" si="5"/>
        <v>--</v>
      </c>
    </row>
    <row r="8" spans="1:47" x14ac:dyDescent="0.25">
      <c r="A8" t="str">
        <f t="shared" si="0"/>
        <v>J1-A4</v>
      </c>
      <c r="B8" t="str">
        <f t="shared" si="1"/>
        <v>GND</v>
      </c>
      <c r="C8" t="str">
        <f t="shared" si="2"/>
        <v>J1-GND</v>
      </c>
      <c r="D8" t="str">
        <f t="shared" si="3"/>
        <v>J1-A4</v>
      </c>
      <c r="E8" t="s">
        <v>169</v>
      </c>
      <c r="F8" t="s">
        <v>173</v>
      </c>
      <c r="G8" t="s">
        <v>433</v>
      </c>
      <c r="L8" t="s">
        <v>3699</v>
      </c>
      <c r="M8" t="s">
        <v>428</v>
      </c>
      <c r="N8">
        <v>63.546199999999999</v>
      </c>
      <c r="AA8">
        <f t="shared" ref="AA8:AA71" si="12">AA7+1</f>
        <v>3</v>
      </c>
      <c r="AB8" t="str">
        <f>B2B!B5</f>
        <v>J1</v>
      </c>
      <c r="AC8" t="str">
        <f>B2B!C5</f>
        <v>A3</v>
      </c>
      <c r="AD8" t="str">
        <f t="shared" si="6"/>
        <v>J1-A3</v>
      </c>
      <c r="AE8" t="str">
        <f t="shared" si="7"/>
        <v>NetJ1_A3</v>
      </c>
      <c r="AG8" t="str">
        <f t="shared" si="8"/>
        <v>--</v>
      </c>
      <c r="AH8" t="str">
        <f t="shared" si="9"/>
        <v>J1-A3</v>
      </c>
      <c r="AI8" t="str">
        <f>IFERROR(IF(IF(AG8="--",INDEX(D:D,MATCH(AE8,INDEX(B:B,MATCH(AE8,B:B,)+1):B10522,)+MATCH(AE8,B:B,)))=AD8,VLOOKUP(AE8,B:D,3,0),IF(AG8="--",INDEX(D:D,MATCH(AE8,INDEX(B:B,MATCH(AE8,B:B,)+1):B10522,)+MATCH(AE8,B:B,)),"---")),"---")</f>
        <v>---</v>
      </c>
      <c r="AJ8" t="str">
        <f>IF(COUNTIF(CALC_CONN_TEB0187_REV01!F:F,IF(AH8&lt;&gt;"---",VLOOKUP(AD8,CALC_CONN_TEB0187_REV01!F:M,8,0),IF(IFERROR(IF(AD8=AH8,AI8,AH8),"---")="---","---",IF(COUNTIF(CALC_CONN_TEB0187_REV01!F:F,IFERROR(IF(AD8=AH8,AI8,AH8),"---"))&gt;0,"---",IFERROR(IF(AD8=AH8,AI8,AH8),"---")))))=1,IF(AH8&lt;&gt;"---",VLOOKUP(AD8,CALC_CONN_TEB0187_REV01!F:M,8,0),IF(IFERROR(IF(AD8=AH8,AI8,AH8),"---")="---","---",IF(COUNTIF(CALC_CONN_TEB0187_REV01!F:F,IFERROR(IF(AD8=AH8,AI8,AH8),"---"))&gt;0,"---",IFERROR(IF(AD8=AH8,AI8,AH8),"---")))),"---")</f>
        <v>---</v>
      </c>
      <c r="AK8" t="str">
        <f>IF(COUNTIF(CALC_CONN_TEB0187_REV01!F:F,IF(AH8&lt;&gt;"---",VLOOKUP(AD8,CALC_CONN_TEB0187_REV01!F:M,8,0),IF(IFERROR(IF(AD8=AH8,AI8,AH8),"---")="---","---",IF(COUNTIF(CALC_CONN_TEB0187_REV01!F:F,IFERROR(IF(AD8=AH8,AI8,AH8),"---"))&gt;0,"---",IFERROR(IF(AD8=AH8,AI8,AH8),"---")))))=0,IF(AH8&lt;&gt;"---",VLOOKUP(AD8,CALC_CONN_TEB0187_REV01!F:M,8,0),IF(IFERROR(IF(AD8=AH8,AI8,AH8),"---")="---","---",IF(COUNTIF(CALC_CONN_TEB0187_REV01!F:F,IFERROR(IF(AD8=AH8,AI8,AH8),"---"))&gt;0,"---",IFERROR(IF(AD8=AH8,AI8,AH8),"---")))),"---")</f>
        <v>---</v>
      </c>
      <c r="AL8" t="str">
        <f t="shared" si="10"/>
        <v>--</v>
      </c>
      <c r="AM8">
        <f t="shared" si="11"/>
        <v>1</v>
      </c>
      <c r="AO8" t="s">
        <v>5565</v>
      </c>
      <c r="AT8">
        <f t="shared" si="4"/>
        <v>0</v>
      </c>
      <c r="AU8">
        <f t="shared" si="5"/>
        <v>0</v>
      </c>
    </row>
    <row r="9" spans="1:47" x14ac:dyDescent="0.25">
      <c r="A9" t="str">
        <f t="shared" si="0"/>
        <v>J1-A5</v>
      </c>
      <c r="B9" t="str">
        <f t="shared" si="1"/>
        <v>GTSL1A_RXCLK_P</v>
      </c>
      <c r="C9" t="str">
        <f t="shared" si="2"/>
        <v>J1-GTSL1A_RXCLK_P</v>
      </c>
      <c r="D9" t="str">
        <f t="shared" si="3"/>
        <v>J1-A5</v>
      </c>
      <c r="E9" t="s">
        <v>169</v>
      </c>
      <c r="F9" t="s">
        <v>174</v>
      </c>
      <c r="G9" t="s">
        <v>435</v>
      </c>
      <c r="L9" t="s">
        <v>3700</v>
      </c>
      <c r="M9" t="s">
        <v>428</v>
      </c>
      <c r="N9">
        <v>44.052399999999999</v>
      </c>
      <c r="AA9">
        <f t="shared" si="12"/>
        <v>4</v>
      </c>
      <c r="AB9" t="str">
        <f>B2B!B6</f>
        <v>J1</v>
      </c>
      <c r="AC9" t="str">
        <f>B2B!C6</f>
        <v>A4</v>
      </c>
      <c r="AD9" t="str">
        <f t="shared" si="6"/>
        <v>J1-A4</v>
      </c>
      <c r="AE9" t="str">
        <f t="shared" si="7"/>
        <v>GND</v>
      </c>
      <c r="AG9" t="str">
        <f t="shared" si="8"/>
        <v>---</v>
      </c>
      <c r="AH9" t="str">
        <f t="shared" si="9"/>
        <v>---</v>
      </c>
      <c r="AI9" t="str">
        <f>IFERROR(IF(IF(AG9="--",INDEX(D:D,MATCH(AE9,INDEX(B:B,MATCH(AE9,B:B,)+1):B10523,)+MATCH(AE9,B:B,)))=AD9,VLOOKUP(AE9,B:D,3,0),IF(AG9="--",INDEX(D:D,MATCH(AE9,INDEX(B:B,MATCH(AE9,B:B,)+1):B10523,)+MATCH(AE9,B:B,)),"---")),"---")</f>
        <v>---</v>
      </c>
      <c r="AJ9" t="str">
        <f>IF(COUNTIF(CALC_CONN_TEB0187_REV01!F:F,IF(AH9&lt;&gt;"---",VLOOKUP(AD9,CALC_CONN_TEB0187_REV01!F:M,8,0),IF(IFERROR(IF(AD9=AH9,AI9,AH9),"---")="---","---",IF(COUNTIF(CALC_CONN_TEB0187_REV01!F:F,IFERROR(IF(AD9=AH9,AI9,AH9),"---"))&gt;0,"---",IFERROR(IF(AD9=AH9,AI9,AH9),"---")))))=1,IF(AH9&lt;&gt;"---",VLOOKUP(AD9,CALC_CONN_TEB0187_REV01!F:M,8,0),IF(IFERROR(IF(AD9=AH9,AI9,AH9),"---")="---","---",IF(COUNTIF(CALC_CONN_TEB0187_REV01!F:F,IFERROR(IF(AD9=AH9,AI9,AH9),"---"))&gt;0,"---",IFERROR(IF(AD9=AH9,AI9,AH9),"---")))),"---")</f>
        <v>---</v>
      </c>
      <c r="AK9" t="str">
        <f>IF(COUNTIF(CALC_CONN_TEB0187_REV01!F:F,IF(AH9&lt;&gt;"---",VLOOKUP(AD9,CALC_CONN_TEB0187_REV01!F:M,8,0),IF(IFERROR(IF(AD9=AH9,AI9,AH9),"---")="---","---",IF(COUNTIF(CALC_CONN_TEB0187_REV01!F:F,IFERROR(IF(AD9=AH9,AI9,AH9),"---"))&gt;0,"---",IFERROR(IF(AD9=AH9,AI9,AH9),"---")))))=0,IF(AH9&lt;&gt;"---",VLOOKUP(AD9,CALC_CONN_TEB0187_REV01!F:M,8,0),IF(IFERROR(IF(AD9=AH9,AI9,AH9),"---")="---","---",IF(COUNTIF(CALC_CONN_TEB0187_REV01!F:F,IFERROR(IF(AD9=AH9,AI9,AH9),"---"))&gt;0,"---",IFERROR(IF(AD9=AH9,AI9,AH9),"---")))),"---")</f>
        <v>---</v>
      </c>
      <c r="AL9" t="str">
        <f t="shared" si="10"/>
        <v>---</v>
      </c>
      <c r="AM9">
        <f t="shared" si="11"/>
        <v>1098</v>
      </c>
      <c r="AO9" t="s">
        <v>5566</v>
      </c>
      <c r="AT9" t="str">
        <f t="shared" si="4"/>
        <v>GTSL1A_RXCLK_P</v>
      </c>
      <c r="AU9" t="str">
        <f t="shared" si="5"/>
        <v>--</v>
      </c>
    </row>
    <row r="10" spans="1:47" x14ac:dyDescent="0.25">
      <c r="A10" t="str">
        <f t="shared" si="0"/>
        <v>J1-A6</v>
      </c>
      <c r="B10" t="str">
        <f t="shared" si="1"/>
        <v>GTSL1A_RXCLK_N</v>
      </c>
      <c r="C10" t="str">
        <f t="shared" si="2"/>
        <v>J1-GTSL1A_RXCLK_N</v>
      </c>
      <c r="D10" t="str">
        <f t="shared" si="3"/>
        <v>J1-A6</v>
      </c>
      <c r="E10" t="s">
        <v>169</v>
      </c>
      <c r="F10" t="s">
        <v>175</v>
      </c>
      <c r="G10" t="s">
        <v>437</v>
      </c>
      <c r="L10" t="s">
        <v>3701</v>
      </c>
      <c r="M10" t="s">
        <v>428</v>
      </c>
      <c r="N10">
        <v>2.0712000000000002</v>
      </c>
      <c r="AA10">
        <f t="shared" si="12"/>
        <v>5</v>
      </c>
      <c r="AB10" t="str">
        <f>B2B!B7</f>
        <v>J1</v>
      </c>
      <c r="AC10" t="str">
        <f>B2B!C7</f>
        <v>A5</v>
      </c>
      <c r="AD10" t="str">
        <f t="shared" si="6"/>
        <v>J1-A5</v>
      </c>
      <c r="AE10" t="str">
        <f t="shared" si="7"/>
        <v>GTSL1A_RXCLK_P</v>
      </c>
      <c r="AG10" t="str">
        <f t="shared" si="8"/>
        <v>--</v>
      </c>
      <c r="AH10" t="str">
        <f t="shared" si="9"/>
        <v>J1-A5</v>
      </c>
      <c r="AI10" t="str">
        <f>IFERROR(IF(IF(AG10="--",INDEX(D:D,MATCH(AE10,INDEX(B:B,MATCH(AE10,B:B,)+1):B10524,)+MATCH(AE10,B:B,)))=AD10,VLOOKUP(AE10,B:D,3,0),IF(AG10="--",INDEX(D:D,MATCH(AE10,INDEX(B:B,MATCH(AE10,B:B,)+1):B10524,)+MATCH(AE10,B:B,)),"---")),"---")</f>
        <v>R148-2</v>
      </c>
      <c r="AJ10" t="str">
        <f>IF(COUNTIF(CALC_CONN_TEB0187_REV01!F:F,IF(AH10&lt;&gt;"---",VLOOKUP(AD10,CALC_CONN_TEB0187_REV01!F:M,8,0),IF(IFERROR(IF(AD10=AH10,AI10,AH10),"---")="---","---",IF(COUNTIF(CALC_CONN_TEB0187_REV01!F:F,IFERROR(IF(AD10=AH10,AI10,AH10),"---"))&gt;0,"---",IFERROR(IF(AD10=AH10,AI10,AH10),"---")))))=1,IF(AH10&lt;&gt;"---",VLOOKUP(AD10,CALC_CONN_TEB0187_REV01!F:M,8,0),IF(IFERROR(IF(AD10=AH10,AI10,AH10),"---")="---","---",IF(COUNTIF(CALC_CONN_TEB0187_REV01!F:F,IFERROR(IF(AD10=AH10,AI10,AH10),"---"))&gt;0,"---",IFERROR(IF(AD10=AH10,AI10,AH10),"---")))),"---")</f>
        <v>---</v>
      </c>
      <c r="AK10" t="str">
        <f>IF(COUNTIF(CALC_CONN_TEB0187_REV01!F:F,IF(AH10&lt;&gt;"---",VLOOKUP(AD10,CALC_CONN_TEB0187_REV01!F:M,8,0),IF(IFERROR(IF(AD10=AH10,AI10,AH10),"---")="---","---",IF(COUNTIF(CALC_CONN_TEB0187_REV01!F:F,IFERROR(IF(AD10=AH10,AI10,AH10),"---"))&gt;0,"---",IFERROR(IF(AD10=AH10,AI10,AH10),"---")))))=0,IF(AH10&lt;&gt;"---",VLOOKUP(AD10,CALC_CONN_TEB0187_REV01!F:M,8,0),IF(IFERROR(IF(AD10=AH10,AI10,AH10),"---")="---","---",IF(COUNTIF(CALC_CONN_TEB0187_REV01!F:F,IFERROR(IF(AD10=AH10,AI10,AH10),"---"))&gt;0,"---",IFERROR(IF(AD10=AH10,AI10,AH10),"---")))),"---")</f>
        <v>R148-2</v>
      </c>
      <c r="AL10">
        <f t="shared" si="10"/>
        <v>4.8333000000000004</v>
      </c>
      <c r="AM10">
        <f t="shared" si="11"/>
        <v>2</v>
      </c>
      <c r="AO10" t="s">
        <v>5567</v>
      </c>
      <c r="AT10" t="str">
        <f t="shared" si="4"/>
        <v>GTSL1A_RXCLK_N</v>
      </c>
      <c r="AU10" t="str">
        <f t="shared" si="5"/>
        <v>--</v>
      </c>
    </row>
    <row r="11" spans="1:47" x14ac:dyDescent="0.25">
      <c r="A11" t="str">
        <f t="shared" si="0"/>
        <v>J1-A7</v>
      </c>
      <c r="B11" t="str">
        <f t="shared" si="1"/>
        <v>GND</v>
      </c>
      <c r="C11" t="str">
        <f t="shared" si="2"/>
        <v>J1-GND</v>
      </c>
      <c r="D11" t="str">
        <f t="shared" si="3"/>
        <v>J1-A7</v>
      </c>
      <c r="E11" t="s">
        <v>169</v>
      </c>
      <c r="F11" t="s">
        <v>176</v>
      </c>
      <c r="G11" t="s">
        <v>433</v>
      </c>
      <c r="L11" t="s">
        <v>3702</v>
      </c>
      <c r="M11" t="s">
        <v>428</v>
      </c>
      <c r="N11">
        <v>40.572899999999997</v>
      </c>
      <c r="AA11">
        <f t="shared" si="12"/>
        <v>6</v>
      </c>
      <c r="AB11" t="str">
        <f>B2B!B8</f>
        <v>J1</v>
      </c>
      <c r="AC11" t="str">
        <f>B2B!C8</f>
        <v>A6</v>
      </c>
      <c r="AD11" t="str">
        <f t="shared" si="6"/>
        <v>J1-A6</v>
      </c>
      <c r="AE11" t="str">
        <f t="shared" si="7"/>
        <v>GTSL1A_RXCLK_N</v>
      </c>
      <c r="AG11" t="str">
        <f t="shared" si="8"/>
        <v>--</v>
      </c>
      <c r="AH11" t="str">
        <f t="shared" si="9"/>
        <v>J1-A6</v>
      </c>
      <c r="AI11" t="str">
        <f>IFERROR(IF(IF(AG11="--",INDEX(D:D,MATCH(AE11,INDEX(B:B,MATCH(AE11,B:B,)+1):B10525,)+MATCH(AE11,B:B,)))=AD11,VLOOKUP(AE11,B:D,3,0),IF(AG11="--",INDEX(D:D,MATCH(AE11,INDEX(B:B,MATCH(AE11,B:B,)+1):B10525,)+MATCH(AE11,B:B,)),"---")),"---")</f>
        <v>R149-2</v>
      </c>
      <c r="AJ11" t="str">
        <f>IF(COUNTIF(CALC_CONN_TEB0187_REV01!F:F,IF(AH11&lt;&gt;"---",VLOOKUP(AD11,CALC_CONN_TEB0187_REV01!F:M,8,0),IF(IFERROR(IF(AD11=AH11,AI11,AH11),"---")="---","---",IF(COUNTIF(CALC_CONN_TEB0187_REV01!F:F,IFERROR(IF(AD11=AH11,AI11,AH11),"---"))&gt;0,"---",IFERROR(IF(AD11=AH11,AI11,AH11),"---")))))=1,IF(AH11&lt;&gt;"---",VLOOKUP(AD11,CALC_CONN_TEB0187_REV01!F:M,8,0),IF(IFERROR(IF(AD11=AH11,AI11,AH11),"---")="---","---",IF(COUNTIF(CALC_CONN_TEB0187_REV01!F:F,IFERROR(IF(AD11=AH11,AI11,AH11),"---"))&gt;0,"---",IFERROR(IF(AD11=AH11,AI11,AH11),"---")))),"---")</f>
        <v>---</v>
      </c>
      <c r="AK11" t="str">
        <f>IF(COUNTIF(CALC_CONN_TEB0187_REV01!F:F,IF(AH11&lt;&gt;"---",VLOOKUP(AD11,CALC_CONN_TEB0187_REV01!F:M,8,0),IF(IFERROR(IF(AD11=AH11,AI11,AH11),"---")="---","---",IF(COUNTIF(CALC_CONN_TEB0187_REV01!F:F,IFERROR(IF(AD11=AH11,AI11,AH11),"---"))&gt;0,"---",IFERROR(IF(AD11=AH11,AI11,AH11),"---")))))=0,IF(AH11&lt;&gt;"---",VLOOKUP(AD11,CALC_CONN_TEB0187_REV01!F:M,8,0),IF(IFERROR(IF(AD11=AH11,AI11,AH11),"---")="---","---",IF(COUNTIF(CALC_CONN_TEB0187_REV01!F:F,IFERROR(IF(AD11=AH11,AI11,AH11),"---"))&gt;0,"---",IFERROR(IF(AD11=AH11,AI11,AH11),"---")))),"---")</f>
        <v>R149-2</v>
      </c>
      <c r="AL11">
        <f t="shared" si="10"/>
        <v>4.9069000000000003</v>
      </c>
      <c r="AM11">
        <f t="shared" si="11"/>
        <v>2</v>
      </c>
      <c r="AO11" t="s">
        <v>5568</v>
      </c>
      <c r="AT11">
        <f t="shared" si="4"/>
        <v>0</v>
      </c>
      <c r="AU11">
        <f t="shared" si="5"/>
        <v>0</v>
      </c>
    </row>
    <row r="12" spans="1:47" x14ac:dyDescent="0.25">
      <c r="A12" t="str">
        <f t="shared" si="0"/>
        <v>J1-A8</v>
      </c>
      <c r="B12" t="str">
        <f t="shared" si="1"/>
        <v>QSFP_TX1_P</v>
      </c>
      <c r="C12" t="str">
        <f t="shared" si="2"/>
        <v>J1-QSFP_TX1_P</v>
      </c>
      <c r="D12" t="str">
        <f t="shared" si="3"/>
        <v>J1-A8</v>
      </c>
      <c r="E12" t="s">
        <v>169</v>
      </c>
      <c r="F12" t="s">
        <v>177</v>
      </c>
      <c r="G12" t="s">
        <v>3703</v>
      </c>
      <c r="L12" t="s">
        <v>3704</v>
      </c>
      <c r="M12" t="s">
        <v>428</v>
      </c>
      <c r="N12">
        <v>8.3369999999999997</v>
      </c>
      <c r="AA12">
        <f t="shared" si="12"/>
        <v>7</v>
      </c>
      <c r="AB12" t="str">
        <f>B2B!B9</f>
        <v>J1</v>
      </c>
      <c r="AC12" t="str">
        <f>B2B!C9</f>
        <v>A7</v>
      </c>
      <c r="AD12" t="str">
        <f t="shared" si="6"/>
        <v>J1-A7</v>
      </c>
      <c r="AE12" t="str">
        <f t="shared" si="7"/>
        <v>GND</v>
      </c>
      <c r="AG12" t="str">
        <f t="shared" si="8"/>
        <v>---</v>
      </c>
      <c r="AH12" t="str">
        <f t="shared" si="9"/>
        <v>---</v>
      </c>
      <c r="AI12" t="str">
        <f>IFERROR(IF(IF(AG12="--",INDEX(D:D,MATCH(AE12,INDEX(B:B,MATCH(AE12,B:B,)+1):B10526,)+MATCH(AE12,B:B,)))=AD12,VLOOKUP(AE12,B:D,3,0),IF(AG12="--",INDEX(D:D,MATCH(AE12,INDEX(B:B,MATCH(AE12,B:B,)+1):B10526,)+MATCH(AE12,B:B,)),"---")),"---")</f>
        <v>---</v>
      </c>
      <c r="AJ12" t="str">
        <f>IF(COUNTIF(CALC_CONN_TEB0187_REV01!F:F,IF(AH12&lt;&gt;"---",VLOOKUP(AD12,CALC_CONN_TEB0187_REV01!F:M,8,0),IF(IFERROR(IF(AD12=AH12,AI12,AH12),"---")="---","---",IF(COUNTIF(CALC_CONN_TEB0187_REV01!F:F,IFERROR(IF(AD12=AH12,AI12,AH12),"---"))&gt;0,"---",IFERROR(IF(AD12=AH12,AI12,AH12),"---")))))=1,IF(AH12&lt;&gt;"---",VLOOKUP(AD12,CALC_CONN_TEB0187_REV01!F:M,8,0),IF(IFERROR(IF(AD12=AH12,AI12,AH12),"---")="---","---",IF(COUNTIF(CALC_CONN_TEB0187_REV01!F:F,IFERROR(IF(AD12=AH12,AI12,AH12),"---"))&gt;0,"---",IFERROR(IF(AD12=AH12,AI12,AH12),"---")))),"---")</f>
        <v>---</v>
      </c>
      <c r="AK12" t="str">
        <f>IF(COUNTIF(CALC_CONN_TEB0187_REV01!F:F,IF(AH12&lt;&gt;"---",VLOOKUP(AD12,CALC_CONN_TEB0187_REV01!F:M,8,0),IF(IFERROR(IF(AD12=AH12,AI12,AH12),"---")="---","---",IF(COUNTIF(CALC_CONN_TEB0187_REV01!F:F,IFERROR(IF(AD12=AH12,AI12,AH12),"---"))&gt;0,"---",IFERROR(IF(AD12=AH12,AI12,AH12),"---")))))=0,IF(AH12&lt;&gt;"---",VLOOKUP(AD12,CALC_CONN_TEB0187_REV01!F:M,8,0),IF(IFERROR(IF(AD12=AH12,AI12,AH12),"---")="---","---",IF(COUNTIF(CALC_CONN_TEB0187_REV01!F:F,IFERROR(IF(AD12=AH12,AI12,AH12),"---"))&gt;0,"---",IFERROR(IF(AD12=AH12,AI12,AH12),"---")))),"---")</f>
        <v>---</v>
      </c>
      <c r="AL12" t="str">
        <f t="shared" si="10"/>
        <v>---</v>
      </c>
      <c r="AM12">
        <f t="shared" si="11"/>
        <v>1098</v>
      </c>
      <c r="AO12" t="s">
        <v>5569</v>
      </c>
      <c r="AT12" t="str">
        <f t="shared" si="4"/>
        <v>QSFP_TX1_P</v>
      </c>
      <c r="AU12" t="str">
        <f t="shared" si="5"/>
        <v>--</v>
      </c>
    </row>
    <row r="13" spans="1:47" x14ac:dyDescent="0.25">
      <c r="A13" t="str">
        <f t="shared" si="0"/>
        <v>J1-A9</v>
      </c>
      <c r="B13" t="str">
        <f t="shared" si="1"/>
        <v>QSFP_TX1_N</v>
      </c>
      <c r="C13" t="str">
        <f t="shared" si="2"/>
        <v>J1-QSFP_TX1_N</v>
      </c>
      <c r="D13" t="str">
        <f t="shared" si="3"/>
        <v>J1-A9</v>
      </c>
      <c r="E13" t="s">
        <v>169</v>
      </c>
      <c r="F13" t="s">
        <v>178</v>
      </c>
      <c r="G13" t="s">
        <v>3705</v>
      </c>
      <c r="L13" t="s">
        <v>3706</v>
      </c>
      <c r="M13" t="s">
        <v>428</v>
      </c>
      <c r="N13">
        <v>535.06740000000002</v>
      </c>
      <c r="AA13">
        <f t="shared" si="12"/>
        <v>8</v>
      </c>
      <c r="AB13" t="str">
        <f>B2B!B10</f>
        <v>J1</v>
      </c>
      <c r="AC13" t="str">
        <f>B2B!C10</f>
        <v>A8</v>
      </c>
      <c r="AD13" t="str">
        <f t="shared" si="6"/>
        <v>J1-A8</v>
      </c>
      <c r="AE13" t="str">
        <f t="shared" si="7"/>
        <v>QSFP_TX1_P</v>
      </c>
      <c r="AG13" t="str">
        <f t="shared" si="8"/>
        <v>--</v>
      </c>
      <c r="AH13" t="str">
        <f t="shared" si="9"/>
        <v>J1-A8</v>
      </c>
      <c r="AI13" t="str">
        <f>IFERROR(IF(IF(AG13="--",INDEX(D:D,MATCH(AE13,INDEX(B:B,MATCH(AE13,B:B,)+1):B10527,)+MATCH(AE13,B:B,)))=AD13,VLOOKUP(AE13,B:D,3,0),IF(AG13="--",INDEX(D:D,MATCH(AE13,INDEX(B:B,MATCH(AE13,B:B,)+1):B10527,)+MATCH(AE13,B:B,)),"---")),"---")</f>
        <v>J18-3</v>
      </c>
      <c r="AJ13" t="str">
        <f>IF(COUNTIF(CALC_CONN_TEB0187_REV01!F:F,IF(AH13&lt;&gt;"---",VLOOKUP(AD13,CALC_CONN_TEB0187_REV01!F:M,8,0),IF(IFERROR(IF(AD13=AH13,AI13,AH13),"---")="---","---",IF(COUNTIF(CALC_CONN_TEB0187_REV01!F:F,IFERROR(IF(AD13=AH13,AI13,AH13),"---"))&gt;0,"---",IFERROR(IF(AD13=AH13,AI13,AH13),"---")))))=1,IF(AH13&lt;&gt;"---",VLOOKUP(AD13,CALC_CONN_TEB0187_REV01!F:M,8,0),IF(IFERROR(IF(AD13=AH13,AI13,AH13),"---")="---","---",IF(COUNTIF(CALC_CONN_TEB0187_REV01!F:F,IFERROR(IF(AD13=AH13,AI13,AH13),"---"))&gt;0,"---",IFERROR(IF(AD13=AH13,AI13,AH13),"---")))),"---")</f>
        <v>---</v>
      </c>
      <c r="AK13" t="str">
        <f>IF(COUNTIF(CALC_CONN_TEB0187_REV01!F:F,IF(AH13&lt;&gt;"---",VLOOKUP(AD13,CALC_CONN_TEB0187_REV01!F:M,8,0),IF(IFERROR(IF(AD13=AH13,AI13,AH13),"---")="---","---",IF(COUNTIF(CALC_CONN_TEB0187_REV01!F:F,IFERROR(IF(AD13=AH13,AI13,AH13),"---"))&gt;0,"---",IFERROR(IF(AD13=AH13,AI13,AH13),"---")))))=0,IF(AH13&lt;&gt;"---",VLOOKUP(AD13,CALC_CONN_TEB0187_REV01!F:M,8,0),IF(IFERROR(IF(AD13=AH13,AI13,AH13),"---")="---","---",IF(COUNTIF(CALC_CONN_TEB0187_REV01!F:F,IFERROR(IF(AD13=AH13,AI13,AH13),"---"))&gt;0,"---",IFERROR(IF(AD13=AH13,AI13,AH13),"---")))),"---")</f>
        <v>J18-3</v>
      </c>
      <c r="AL13">
        <f t="shared" si="10"/>
        <v>46.116599999999998</v>
      </c>
      <c r="AM13">
        <f t="shared" si="11"/>
        <v>2</v>
      </c>
      <c r="AO13" t="s">
        <v>5570</v>
      </c>
      <c r="AT13" t="str">
        <f t="shared" si="4"/>
        <v>QSFP_TX1_N</v>
      </c>
      <c r="AU13" t="str">
        <f t="shared" si="5"/>
        <v>--</v>
      </c>
    </row>
    <row r="14" spans="1:47" x14ac:dyDescent="0.25">
      <c r="A14" t="str">
        <f t="shared" si="0"/>
        <v>J1-A10</v>
      </c>
      <c r="B14" t="str">
        <f t="shared" si="1"/>
        <v>GND</v>
      </c>
      <c r="C14" t="str">
        <f t="shared" si="2"/>
        <v>J1-GND</v>
      </c>
      <c r="D14" t="str">
        <f t="shared" si="3"/>
        <v>J1-A10</v>
      </c>
      <c r="E14" t="s">
        <v>169</v>
      </c>
      <c r="F14" t="s">
        <v>179</v>
      </c>
      <c r="G14" t="s">
        <v>433</v>
      </c>
      <c r="L14" t="s">
        <v>444</v>
      </c>
      <c r="M14" t="s">
        <v>428</v>
      </c>
      <c r="N14">
        <v>1.1100000000000001</v>
      </c>
      <c r="AA14">
        <f t="shared" si="12"/>
        <v>9</v>
      </c>
      <c r="AB14" t="str">
        <f>B2B!B11</f>
        <v>J1</v>
      </c>
      <c r="AC14" t="str">
        <f>B2B!C11</f>
        <v>A9</v>
      </c>
      <c r="AD14" t="str">
        <f t="shared" si="6"/>
        <v>J1-A9</v>
      </c>
      <c r="AE14" t="str">
        <f t="shared" si="7"/>
        <v>QSFP_TX1_N</v>
      </c>
      <c r="AG14" t="str">
        <f t="shared" si="8"/>
        <v>--</v>
      </c>
      <c r="AH14" t="str">
        <f t="shared" si="9"/>
        <v>J1-A9</v>
      </c>
      <c r="AI14" t="str">
        <f>IFERROR(IF(IF(AG14="--",INDEX(D:D,MATCH(AE14,INDEX(B:B,MATCH(AE14,B:B,)+1):B10528,)+MATCH(AE14,B:B,)))=AD14,VLOOKUP(AE14,B:D,3,0),IF(AG14="--",INDEX(D:D,MATCH(AE14,INDEX(B:B,MATCH(AE14,B:B,)+1):B10528,)+MATCH(AE14,B:B,)),"---")),"---")</f>
        <v>J18-2</v>
      </c>
      <c r="AJ14" t="str">
        <f>IF(COUNTIF(CALC_CONN_TEB0187_REV01!F:F,IF(AH14&lt;&gt;"---",VLOOKUP(AD14,CALC_CONN_TEB0187_REV01!F:M,8,0),IF(IFERROR(IF(AD14=AH14,AI14,AH14),"---")="---","---",IF(COUNTIF(CALC_CONN_TEB0187_REV01!F:F,IFERROR(IF(AD14=AH14,AI14,AH14),"---"))&gt;0,"---",IFERROR(IF(AD14=AH14,AI14,AH14),"---")))))=1,IF(AH14&lt;&gt;"---",VLOOKUP(AD14,CALC_CONN_TEB0187_REV01!F:M,8,0),IF(IFERROR(IF(AD14=AH14,AI14,AH14),"---")="---","---",IF(COUNTIF(CALC_CONN_TEB0187_REV01!F:F,IFERROR(IF(AD14=AH14,AI14,AH14),"---"))&gt;0,"---",IFERROR(IF(AD14=AH14,AI14,AH14),"---")))),"---")</f>
        <v>---</v>
      </c>
      <c r="AK14" t="str">
        <f>IF(COUNTIF(CALC_CONN_TEB0187_REV01!F:F,IF(AH14&lt;&gt;"---",VLOOKUP(AD14,CALC_CONN_TEB0187_REV01!F:M,8,0),IF(IFERROR(IF(AD14=AH14,AI14,AH14),"---")="---","---",IF(COUNTIF(CALC_CONN_TEB0187_REV01!F:F,IFERROR(IF(AD14=AH14,AI14,AH14),"---"))&gt;0,"---",IFERROR(IF(AD14=AH14,AI14,AH14),"---")))))=0,IF(AH14&lt;&gt;"---",VLOOKUP(AD14,CALC_CONN_TEB0187_REV01!F:M,8,0),IF(IFERROR(IF(AD14=AH14,AI14,AH14),"---")="---","---",IF(COUNTIF(CALC_CONN_TEB0187_REV01!F:F,IFERROR(IF(AD14=AH14,AI14,AH14),"---"))&gt;0,"---",IFERROR(IF(AD14=AH14,AI14,AH14),"---")))),"---")</f>
        <v>J18-2</v>
      </c>
      <c r="AL14">
        <f t="shared" si="10"/>
        <v>46.1571</v>
      </c>
      <c r="AM14">
        <f t="shared" si="11"/>
        <v>2</v>
      </c>
      <c r="AO14" t="s">
        <v>5571</v>
      </c>
      <c r="AT14">
        <f t="shared" si="4"/>
        <v>0</v>
      </c>
      <c r="AU14">
        <f t="shared" si="5"/>
        <v>0</v>
      </c>
    </row>
    <row r="15" spans="1:47" x14ac:dyDescent="0.25">
      <c r="A15" t="str">
        <f t="shared" si="0"/>
        <v>J1-A11</v>
      </c>
      <c r="B15" t="str">
        <f t="shared" si="1"/>
        <v>QSFP_TX3_P</v>
      </c>
      <c r="C15" t="str">
        <f t="shared" si="2"/>
        <v>J1-QSFP_TX3_P</v>
      </c>
      <c r="D15" t="str">
        <f t="shared" si="3"/>
        <v>J1-A11</v>
      </c>
      <c r="E15" t="s">
        <v>169</v>
      </c>
      <c r="F15" t="s">
        <v>180</v>
      </c>
      <c r="G15" t="s">
        <v>3707</v>
      </c>
      <c r="L15" t="s">
        <v>3708</v>
      </c>
      <c r="M15" t="s">
        <v>428</v>
      </c>
      <c r="N15">
        <v>5.3364000000000003</v>
      </c>
      <c r="AA15">
        <f t="shared" si="12"/>
        <v>10</v>
      </c>
      <c r="AB15" t="str">
        <f>B2B!B12</f>
        <v>J1</v>
      </c>
      <c r="AC15" t="str">
        <f>B2B!C12</f>
        <v>A10</v>
      </c>
      <c r="AD15" t="str">
        <f t="shared" si="6"/>
        <v>J1-A10</v>
      </c>
      <c r="AE15" t="str">
        <f t="shared" si="7"/>
        <v>GND</v>
      </c>
      <c r="AG15" t="str">
        <f t="shared" si="8"/>
        <v>---</v>
      </c>
      <c r="AH15" t="str">
        <f t="shared" si="9"/>
        <v>---</v>
      </c>
      <c r="AI15" t="str">
        <f>IFERROR(IF(IF(AG15="--",INDEX(D:D,MATCH(AE15,INDEX(B:B,MATCH(AE15,B:B,)+1):B10529,)+MATCH(AE15,B:B,)))=AD15,VLOOKUP(AE15,B:D,3,0),IF(AG15="--",INDEX(D:D,MATCH(AE15,INDEX(B:B,MATCH(AE15,B:B,)+1):B10529,)+MATCH(AE15,B:B,)),"---")),"---")</f>
        <v>---</v>
      </c>
      <c r="AJ15" t="str">
        <f>IF(COUNTIF(CALC_CONN_TEB0187_REV01!F:F,IF(AH15&lt;&gt;"---",VLOOKUP(AD15,CALC_CONN_TEB0187_REV01!F:M,8,0),IF(IFERROR(IF(AD15=AH15,AI15,AH15),"---")="---","---",IF(COUNTIF(CALC_CONN_TEB0187_REV01!F:F,IFERROR(IF(AD15=AH15,AI15,AH15),"---"))&gt;0,"---",IFERROR(IF(AD15=AH15,AI15,AH15),"---")))))=1,IF(AH15&lt;&gt;"---",VLOOKUP(AD15,CALC_CONN_TEB0187_REV01!F:M,8,0),IF(IFERROR(IF(AD15=AH15,AI15,AH15),"---")="---","---",IF(COUNTIF(CALC_CONN_TEB0187_REV01!F:F,IFERROR(IF(AD15=AH15,AI15,AH15),"---"))&gt;0,"---",IFERROR(IF(AD15=AH15,AI15,AH15),"---")))),"---")</f>
        <v>---</v>
      </c>
      <c r="AK15" t="str">
        <f>IF(COUNTIF(CALC_CONN_TEB0187_REV01!F:F,IF(AH15&lt;&gt;"---",VLOOKUP(AD15,CALC_CONN_TEB0187_REV01!F:M,8,0),IF(IFERROR(IF(AD15=AH15,AI15,AH15),"---")="---","---",IF(COUNTIF(CALC_CONN_TEB0187_REV01!F:F,IFERROR(IF(AD15=AH15,AI15,AH15),"---"))&gt;0,"---",IFERROR(IF(AD15=AH15,AI15,AH15),"---")))))=0,IF(AH15&lt;&gt;"---",VLOOKUP(AD15,CALC_CONN_TEB0187_REV01!F:M,8,0),IF(IFERROR(IF(AD15=AH15,AI15,AH15),"---")="---","---",IF(COUNTIF(CALC_CONN_TEB0187_REV01!F:F,IFERROR(IF(AD15=AH15,AI15,AH15),"---"))&gt;0,"---",IFERROR(IF(AD15=AH15,AI15,AH15),"---")))),"---")</f>
        <v>---</v>
      </c>
      <c r="AL15" t="str">
        <f t="shared" si="10"/>
        <v>---</v>
      </c>
      <c r="AM15">
        <f t="shared" si="11"/>
        <v>1098</v>
      </c>
      <c r="AO15" t="s">
        <v>5572</v>
      </c>
      <c r="AT15" t="str">
        <f t="shared" si="4"/>
        <v>QSFP_TX3_P</v>
      </c>
      <c r="AU15" t="str">
        <f t="shared" si="5"/>
        <v>--</v>
      </c>
    </row>
    <row r="16" spans="1:47" x14ac:dyDescent="0.25">
      <c r="A16" t="str">
        <f t="shared" si="0"/>
        <v>J1-A12</v>
      </c>
      <c r="B16" t="str">
        <f t="shared" si="1"/>
        <v>QSFP_TX3_N</v>
      </c>
      <c r="C16" t="str">
        <f t="shared" si="2"/>
        <v>J1-QSFP_TX3_N</v>
      </c>
      <c r="D16" t="str">
        <f t="shared" si="3"/>
        <v>J1-A12</v>
      </c>
      <c r="E16" t="s">
        <v>169</v>
      </c>
      <c r="F16" t="s">
        <v>181</v>
      </c>
      <c r="G16" t="s">
        <v>3709</v>
      </c>
      <c r="L16" t="s">
        <v>3710</v>
      </c>
      <c r="M16" t="s">
        <v>428</v>
      </c>
      <c r="N16">
        <v>196.55439999999999</v>
      </c>
      <c r="AA16">
        <f t="shared" si="12"/>
        <v>11</v>
      </c>
      <c r="AB16" t="str">
        <f>B2B!B13</f>
        <v>J1</v>
      </c>
      <c r="AC16" t="str">
        <f>B2B!C13</f>
        <v>A11</v>
      </c>
      <c r="AD16" t="str">
        <f t="shared" si="6"/>
        <v>J1-A11</v>
      </c>
      <c r="AE16" t="str">
        <f t="shared" si="7"/>
        <v>QSFP_TX3_P</v>
      </c>
      <c r="AG16" t="str">
        <f t="shared" si="8"/>
        <v>--</v>
      </c>
      <c r="AH16" t="str">
        <f t="shared" si="9"/>
        <v>J1-A11</v>
      </c>
      <c r="AI16" t="str">
        <f>IFERROR(IF(IF(AG16="--",INDEX(D:D,MATCH(AE16,INDEX(B:B,MATCH(AE16,B:B,)+1):B10530,)+MATCH(AE16,B:B,)))=AD16,VLOOKUP(AE16,B:D,3,0),IF(AG16="--",INDEX(D:D,MATCH(AE16,INDEX(B:B,MATCH(AE16,B:B,)+1):B10530,)+MATCH(AE16,B:B,)),"---")),"---")</f>
        <v>J18-6</v>
      </c>
      <c r="AJ16" t="str">
        <f>IF(COUNTIF(CALC_CONN_TEB0187_REV01!F:F,IF(AH16&lt;&gt;"---",VLOOKUP(AD16,CALC_CONN_TEB0187_REV01!F:M,8,0),IF(IFERROR(IF(AD16=AH16,AI16,AH16),"---")="---","---",IF(COUNTIF(CALC_CONN_TEB0187_REV01!F:F,IFERROR(IF(AD16=AH16,AI16,AH16),"---"))&gt;0,"---",IFERROR(IF(AD16=AH16,AI16,AH16),"---")))))=1,IF(AH16&lt;&gt;"---",VLOOKUP(AD16,CALC_CONN_TEB0187_REV01!F:M,8,0),IF(IFERROR(IF(AD16=AH16,AI16,AH16),"---")="---","---",IF(COUNTIF(CALC_CONN_TEB0187_REV01!F:F,IFERROR(IF(AD16=AH16,AI16,AH16),"---"))&gt;0,"---",IFERROR(IF(AD16=AH16,AI16,AH16),"---")))),"---")</f>
        <v>---</v>
      </c>
      <c r="AK16" t="str">
        <f>IF(COUNTIF(CALC_CONN_TEB0187_REV01!F:F,IF(AH16&lt;&gt;"---",VLOOKUP(AD16,CALC_CONN_TEB0187_REV01!F:M,8,0),IF(IFERROR(IF(AD16=AH16,AI16,AH16),"---")="---","---",IF(COUNTIF(CALC_CONN_TEB0187_REV01!F:F,IFERROR(IF(AD16=AH16,AI16,AH16),"---"))&gt;0,"---",IFERROR(IF(AD16=AH16,AI16,AH16),"---")))))=0,IF(AH16&lt;&gt;"---",VLOOKUP(AD16,CALC_CONN_TEB0187_REV01!F:M,8,0),IF(IFERROR(IF(AD16=AH16,AI16,AH16),"---")="---","---",IF(COUNTIF(CALC_CONN_TEB0187_REV01!F:F,IFERROR(IF(AD16=AH16,AI16,AH16),"---"))&gt;0,"---",IFERROR(IF(AD16=AH16,AI16,AH16),"---")))),"---")</f>
        <v>J18-6</v>
      </c>
      <c r="AL16">
        <f t="shared" si="10"/>
        <v>42.750599999999999</v>
      </c>
      <c r="AM16">
        <f t="shared" si="11"/>
        <v>2</v>
      </c>
      <c r="AO16" t="s">
        <v>5573</v>
      </c>
      <c r="AT16" t="str">
        <f t="shared" si="4"/>
        <v>QSFP_TX3_N</v>
      </c>
      <c r="AU16" t="str">
        <f t="shared" si="5"/>
        <v>--</v>
      </c>
    </row>
    <row r="17" spans="1:47" x14ac:dyDescent="0.25">
      <c r="A17" t="str">
        <f t="shared" si="0"/>
        <v>J1-A13</v>
      </c>
      <c r="B17" t="str">
        <f t="shared" si="1"/>
        <v>GND</v>
      </c>
      <c r="C17" t="str">
        <f t="shared" si="2"/>
        <v>J1-GND</v>
      </c>
      <c r="D17" t="str">
        <f t="shared" si="3"/>
        <v>J1-A13</v>
      </c>
      <c r="E17" t="s">
        <v>169</v>
      </c>
      <c r="F17" t="s">
        <v>182</v>
      </c>
      <c r="G17" t="s">
        <v>433</v>
      </c>
      <c r="L17" t="s">
        <v>3711</v>
      </c>
      <c r="M17" t="s">
        <v>428</v>
      </c>
      <c r="N17">
        <v>362.55369999999999</v>
      </c>
      <c r="AA17">
        <f t="shared" si="12"/>
        <v>12</v>
      </c>
      <c r="AB17" t="str">
        <f>B2B!B14</f>
        <v>J1</v>
      </c>
      <c r="AC17" t="str">
        <f>B2B!C14</f>
        <v>A12</v>
      </c>
      <c r="AD17" t="str">
        <f t="shared" si="6"/>
        <v>J1-A12</v>
      </c>
      <c r="AE17" t="str">
        <f t="shared" si="7"/>
        <v>QSFP_TX3_N</v>
      </c>
      <c r="AG17" t="str">
        <f t="shared" si="8"/>
        <v>--</v>
      </c>
      <c r="AH17" t="str">
        <f t="shared" si="9"/>
        <v>J1-A12</v>
      </c>
      <c r="AI17" t="str">
        <f>IFERROR(IF(IF(AG17="--",INDEX(D:D,MATCH(AE17,INDEX(B:B,MATCH(AE17,B:B,)+1):B10531,)+MATCH(AE17,B:B,)))=AD17,VLOOKUP(AE17,B:D,3,0),IF(AG17="--",INDEX(D:D,MATCH(AE17,INDEX(B:B,MATCH(AE17,B:B,)+1):B10531,)+MATCH(AE17,B:B,)),"---")),"---")</f>
        <v>J18-5</v>
      </c>
      <c r="AJ17" t="str">
        <f>IF(COUNTIF(CALC_CONN_TEB0187_REV01!F:F,IF(AH17&lt;&gt;"---",VLOOKUP(AD17,CALC_CONN_TEB0187_REV01!F:M,8,0),IF(IFERROR(IF(AD17=AH17,AI17,AH17),"---")="---","---",IF(COUNTIF(CALC_CONN_TEB0187_REV01!F:F,IFERROR(IF(AD17=AH17,AI17,AH17),"---"))&gt;0,"---",IFERROR(IF(AD17=AH17,AI17,AH17),"---")))))=1,IF(AH17&lt;&gt;"---",VLOOKUP(AD17,CALC_CONN_TEB0187_REV01!F:M,8,0),IF(IFERROR(IF(AD17=AH17,AI17,AH17),"---")="---","---",IF(COUNTIF(CALC_CONN_TEB0187_REV01!F:F,IFERROR(IF(AD17=AH17,AI17,AH17),"---"))&gt;0,"---",IFERROR(IF(AD17=AH17,AI17,AH17),"---")))),"---")</f>
        <v>---</v>
      </c>
      <c r="AK17" t="str">
        <f>IF(COUNTIF(CALC_CONN_TEB0187_REV01!F:F,IF(AH17&lt;&gt;"---",VLOOKUP(AD17,CALC_CONN_TEB0187_REV01!F:M,8,0),IF(IFERROR(IF(AD17=AH17,AI17,AH17),"---")="---","---",IF(COUNTIF(CALC_CONN_TEB0187_REV01!F:F,IFERROR(IF(AD17=AH17,AI17,AH17),"---"))&gt;0,"---",IFERROR(IF(AD17=AH17,AI17,AH17),"---")))))=0,IF(AH17&lt;&gt;"---",VLOOKUP(AD17,CALC_CONN_TEB0187_REV01!F:M,8,0),IF(IFERROR(IF(AD17=AH17,AI17,AH17),"---")="---","---",IF(COUNTIF(CALC_CONN_TEB0187_REV01!F:F,IFERROR(IF(AD17=AH17,AI17,AH17),"---"))&gt;0,"---",IFERROR(IF(AD17=AH17,AI17,AH17),"---")))),"---")</f>
        <v>J18-5</v>
      </c>
      <c r="AL17">
        <f t="shared" si="10"/>
        <v>42.713099999999997</v>
      </c>
      <c r="AM17">
        <f t="shared" si="11"/>
        <v>2</v>
      </c>
      <c r="AT17">
        <f t="shared" si="4"/>
        <v>0</v>
      </c>
      <c r="AU17">
        <f t="shared" si="5"/>
        <v>0</v>
      </c>
    </row>
    <row r="18" spans="1:47" x14ac:dyDescent="0.25">
      <c r="A18" t="str">
        <f t="shared" si="0"/>
        <v>J1-A14</v>
      </c>
      <c r="B18" t="str">
        <f t="shared" si="1"/>
        <v>GND</v>
      </c>
      <c r="C18" t="str">
        <f t="shared" si="2"/>
        <v>J1-GND</v>
      </c>
      <c r="D18" t="str">
        <f t="shared" si="3"/>
        <v>J1-A14</v>
      </c>
      <c r="E18" t="s">
        <v>169</v>
      </c>
      <c r="F18" t="s">
        <v>183</v>
      </c>
      <c r="G18" t="s">
        <v>433</v>
      </c>
      <c r="L18" t="s">
        <v>3712</v>
      </c>
      <c r="M18" t="s">
        <v>428</v>
      </c>
      <c r="N18">
        <v>22.465299999999999</v>
      </c>
      <c r="AA18">
        <f t="shared" si="12"/>
        <v>13</v>
      </c>
      <c r="AB18" t="str">
        <f>B2B!B15</f>
        <v>J1</v>
      </c>
      <c r="AC18" t="str">
        <f>B2B!C15</f>
        <v>A13</v>
      </c>
      <c r="AD18" t="str">
        <f t="shared" si="6"/>
        <v>J1-A13</v>
      </c>
      <c r="AE18" t="str">
        <f t="shared" si="7"/>
        <v>GND</v>
      </c>
      <c r="AG18" t="str">
        <f t="shared" si="8"/>
        <v>---</v>
      </c>
      <c r="AH18" t="str">
        <f t="shared" si="9"/>
        <v>---</v>
      </c>
      <c r="AI18" t="str">
        <f>IFERROR(IF(IF(AG18="--",INDEX(D:D,MATCH(AE18,INDEX(B:B,MATCH(AE18,B:B,)+1):B10532,)+MATCH(AE18,B:B,)))=AD18,VLOOKUP(AE18,B:D,3,0),IF(AG18="--",INDEX(D:D,MATCH(AE18,INDEX(B:B,MATCH(AE18,B:B,)+1):B10532,)+MATCH(AE18,B:B,)),"---")),"---")</f>
        <v>---</v>
      </c>
      <c r="AJ18" t="str">
        <f>IF(COUNTIF(CALC_CONN_TEB0187_REV01!F:F,IF(AH18&lt;&gt;"---",VLOOKUP(AD18,CALC_CONN_TEB0187_REV01!F:M,8,0),IF(IFERROR(IF(AD18=AH18,AI18,AH18),"---")="---","---",IF(COUNTIF(CALC_CONN_TEB0187_REV01!F:F,IFERROR(IF(AD18=AH18,AI18,AH18),"---"))&gt;0,"---",IFERROR(IF(AD18=AH18,AI18,AH18),"---")))))=1,IF(AH18&lt;&gt;"---",VLOOKUP(AD18,CALC_CONN_TEB0187_REV01!F:M,8,0),IF(IFERROR(IF(AD18=AH18,AI18,AH18),"---")="---","---",IF(COUNTIF(CALC_CONN_TEB0187_REV01!F:F,IFERROR(IF(AD18=AH18,AI18,AH18),"---"))&gt;0,"---",IFERROR(IF(AD18=AH18,AI18,AH18),"---")))),"---")</f>
        <v>---</v>
      </c>
      <c r="AK18" t="str">
        <f>IF(COUNTIF(CALC_CONN_TEB0187_REV01!F:F,IF(AH18&lt;&gt;"---",VLOOKUP(AD18,CALC_CONN_TEB0187_REV01!F:M,8,0),IF(IFERROR(IF(AD18=AH18,AI18,AH18),"---")="---","---",IF(COUNTIF(CALC_CONN_TEB0187_REV01!F:F,IFERROR(IF(AD18=AH18,AI18,AH18),"---"))&gt;0,"---",IFERROR(IF(AD18=AH18,AI18,AH18),"---")))))=0,IF(AH18&lt;&gt;"---",VLOOKUP(AD18,CALC_CONN_TEB0187_REV01!F:M,8,0),IF(IFERROR(IF(AD18=AH18,AI18,AH18),"---")="---","---",IF(COUNTIF(CALC_CONN_TEB0187_REV01!F:F,IFERROR(IF(AD18=AH18,AI18,AH18),"---"))&gt;0,"---",IFERROR(IF(AD18=AH18,AI18,AH18),"---")))),"---")</f>
        <v>---</v>
      </c>
      <c r="AL18" t="str">
        <f t="shared" si="10"/>
        <v>---</v>
      </c>
      <c r="AM18">
        <f t="shared" si="11"/>
        <v>1098</v>
      </c>
      <c r="AT18">
        <f t="shared" si="4"/>
        <v>0</v>
      </c>
      <c r="AU18">
        <f t="shared" si="5"/>
        <v>0</v>
      </c>
    </row>
    <row r="19" spans="1:47" x14ac:dyDescent="0.25">
      <c r="A19" t="str">
        <f t="shared" si="0"/>
        <v>J1-A15</v>
      </c>
      <c r="B19" t="str">
        <f t="shared" si="1"/>
        <v>GTSL1B_RXCLK_P</v>
      </c>
      <c r="C19" t="str">
        <f t="shared" si="2"/>
        <v>J1-GTSL1B_RXCLK_P</v>
      </c>
      <c r="D19" t="str">
        <f t="shared" si="3"/>
        <v>J1-A15</v>
      </c>
      <c r="E19" t="s">
        <v>169</v>
      </c>
      <c r="F19" t="s">
        <v>184</v>
      </c>
      <c r="G19" t="s">
        <v>451</v>
      </c>
      <c r="L19" t="s">
        <v>3713</v>
      </c>
      <c r="M19" t="s">
        <v>428</v>
      </c>
      <c r="N19">
        <v>16.513300000000001</v>
      </c>
      <c r="AA19">
        <f t="shared" si="12"/>
        <v>14</v>
      </c>
      <c r="AB19" t="str">
        <f>B2B!B16</f>
        <v>J1</v>
      </c>
      <c r="AC19" t="str">
        <f>B2B!C16</f>
        <v>A14</v>
      </c>
      <c r="AD19" t="str">
        <f t="shared" si="6"/>
        <v>J1-A14</v>
      </c>
      <c r="AE19" t="str">
        <f t="shared" si="7"/>
        <v>GND</v>
      </c>
      <c r="AG19" t="str">
        <f t="shared" si="8"/>
        <v>---</v>
      </c>
      <c r="AH19" t="str">
        <f t="shared" si="9"/>
        <v>---</v>
      </c>
      <c r="AI19" t="str">
        <f>IFERROR(IF(IF(AG19="--",INDEX(D:D,MATCH(AE19,INDEX(B:B,MATCH(AE19,B:B,)+1):B10533,)+MATCH(AE19,B:B,)))=AD19,VLOOKUP(AE19,B:D,3,0),IF(AG19="--",INDEX(D:D,MATCH(AE19,INDEX(B:B,MATCH(AE19,B:B,)+1):B10533,)+MATCH(AE19,B:B,)),"---")),"---")</f>
        <v>---</v>
      </c>
      <c r="AJ19" t="str">
        <f>IF(COUNTIF(CALC_CONN_TEB0187_REV01!F:F,IF(AH19&lt;&gt;"---",VLOOKUP(AD19,CALC_CONN_TEB0187_REV01!F:M,8,0),IF(IFERROR(IF(AD19=AH19,AI19,AH19),"---")="---","---",IF(COUNTIF(CALC_CONN_TEB0187_REV01!F:F,IFERROR(IF(AD19=AH19,AI19,AH19),"---"))&gt;0,"---",IFERROR(IF(AD19=AH19,AI19,AH19),"---")))))=1,IF(AH19&lt;&gt;"---",VLOOKUP(AD19,CALC_CONN_TEB0187_REV01!F:M,8,0),IF(IFERROR(IF(AD19=AH19,AI19,AH19),"---")="---","---",IF(COUNTIF(CALC_CONN_TEB0187_REV01!F:F,IFERROR(IF(AD19=AH19,AI19,AH19),"---"))&gt;0,"---",IFERROR(IF(AD19=AH19,AI19,AH19),"---")))),"---")</f>
        <v>---</v>
      </c>
      <c r="AK19" t="str">
        <f>IF(COUNTIF(CALC_CONN_TEB0187_REV01!F:F,IF(AH19&lt;&gt;"---",VLOOKUP(AD19,CALC_CONN_TEB0187_REV01!F:M,8,0),IF(IFERROR(IF(AD19=AH19,AI19,AH19),"---")="---","---",IF(COUNTIF(CALC_CONN_TEB0187_REV01!F:F,IFERROR(IF(AD19=AH19,AI19,AH19),"---"))&gt;0,"---",IFERROR(IF(AD19=AH19,AI19,AH19),"---")))))=0,IF(AH19&lt;&gt;"---",VLOOKUP(AD19,CALC_CONN_TEB0187_REV01!F:M,8,0),IF(IFERROR(IF(AD19=AH19,AI19,AH19),"---")="---","---",IF(COUNTIF(CALC_CONN_TEB0187_REV01!F:F,IFERROR(IF(AD19=AH19,AI19,AH19),"---"))&gt;0,"---",IFERROR(IF(AD19=AH19,AI19,AH19),"---")))),"---")</f>
        <v>---</v>
      </c>
      <c r="AL19" t="str">
        <f t="shared" si="10"/>
        <v>---</v>
      </c>
      <c r="AM19">
        <f t="shared" si="11"/>
        <v>1098</v>
      </c>
      <c r="AT19" t="str">
        <f t="shared" si="4"/>
        <v>GTSL1B_RXCLK_P</v>
      </c>
      <c r="AU19" t="str">
        <f t="shared" si="5"/>
        <v>--</v>
      </c>
    </row>
    <row r="20" spans="1:47" x14ac:dyDescent="0.25">
      <c r="A20" t="str">
        <f t="shared" si="0"/>
        <v>J1-A16</v>
      </c>
      <c r="B20" t="str">
        <f t="shared" si="1"/>
        <v>GTSL1B_RXCLK_N</v>
      </c>
      <c r="C20" t="str">
        <f t="shared" si="2"/>
        <v>J1-GTSL1B_RXCLK_N</v>
      </c>
      <c r="D20" t="str">
        <f t="shared" si="3"/>
        <v>J1-A16</v>
      </c>
      <c r="E20" t="s">
        <v>169</v>
      </c>
      <c r="F20" t="s">
        <v>185</v>
      </c>
      <c r="G20" t="s">
        <v>453</v>
      </c>
      <c r="L20" t="s">
        <v>3714</v>
      </c>
      <c r="M20" t="s">
        <v>428</v>
      </c>
      <c r="N20">
        <v>61.036000000000001</v>
      </c>
      <c r="AA20">
        <f t="shared" si="12"/>
        <v>15</v>
      </c>
      <c r="AB20" t="str">
        <f>B2B!B17</f>
        <v>J1</v>
      </c>
      <c r="AC20" t="str">
        <f>B2B!C17</f>
        <v>A15</v>
      </c>
      <c r="AD20" t="str">
        <f t="shared" si="6"/>
        <v>J1-A15</v>
      </c>
      <c r="AE20" t="str">
        <f t="shared" si="7"/>
        <v>GTSL1B_RXCLK_P</v>
      </c>
      <c r="AG20" t="str">
        <f t="shared" si="8"/>
        <v>--</v>
      </c>
      <c r="AH20" t="str">
        <f t="shared" si="9"/>
        <v>J1-A15</v>
      </c>
      <c r="AI20" t="str">
        <f>IFERROR(IF(IF(AG20="--",INDEX(D:D,MATCH(AE20,INDEX(B:B,MATCH(AE20,B:B,)+1):B10534,)+MATCH(AE20,B:B,)))=AD20,VLOOKUP(AE20,B:D,3,0),IF(AG20="--",INDEX(D:D,MATCH(AE20,INDEX(B:B,MATCH(AE20,B:B,)+1):B10534,)+MATCH(AE20,B:B,)),"---")),"---")</f>
        <v>R341-2</v>
      </c>
      <c r="AJ20" t="str">
        <f>IF(COUNTIF(CALC_CONN_TEB0187_REV01!F:F,IF(AH20&lt;&gt;"---",VLOOKUP(AD20,CALC_CONN_TEB0187_REV01!F:M,8,0),IF(IFERROR(IF(AD20=AH20,AI20,AH20),"---")="---","---",IF(COUNTIF(CALC_CONN_TEB0187_REV01!F:F,IFERROR(IF(AD20=AH20,AI20,AH20),"---"))&gt;0,"---",IFERROR(IF(AD20=AH20,AI20,AH20),"---")))))=1,IF(AH20&lt;&gt;"---",VLOOKUP(AD20,CALC_CONN_TEB0187_REV01!F:M,8,0),IF(IFERROR(IF(AD20=AH20,AI20,AH20),"---")="---","---",IF(COUNTIF(CALC_CONN_TEB0187_REV01!F:F,IFERROR(IF(AD20=AH20,AI20,AH20),"---"))&gt;0,"---",IFERROR(IF(AD20=AH20,AI20,AH20),"---")))),"---")</f>
        <v>---</v>
      </c>
      <c r="AK20" t="str">
        <f>IF(COUNTIF(CALC_CONN_TEB0187_REV01!F:F,IF(AH20&lt;&gt;"---",VLOOKUP(AD20,CALC_CONN_TEB0187_REV01!F:M,8,0),IF(IFERROR(IF(AD20=AH20,AI20,AH20),"---")="---","---",IF(COUNTIF(CALC_CONN_TEB0187_REV01!F:F,IFERROR(IF(AD20=AH20,AI20,AH20),"---"))&gt;0,"---",IFERROR(IF(AD20=AH20,AI20,AH20),"---")))))=0,IF(AH20&lt;&gt;"---",VLOOKUP(AD20,CALC_CONN_TEB0187_REV01!F:M,8,0),IF(IFERROR(IF(AD20=AH20,AI20,AH20),"---")="---","---",IF(COUNTIF(CALC_CONN_TEB0187_REV01!F:F,IFERROR(IF(AD20=AH20,AI20,AH20),"---"))&gt;0,"---",IFERROR(IF(AD20=AH20,AI20,AH20),"---")))),"---")</f>
        <v>U10-28</v>
      </c>
      <c r="AL20">
        <f t="shared" si="10"/>
        <v>18.6877</v>
      </c>
      <c r="AM20">
        <f t="shared" si="11"/>
        <v>2</v>
      </c>
      <c r="AT20" t="str">
        <f t="shared" si="4"/>
        <v>GTSL1B_RXCLK_N</v>
      </c>
      <c r="AU20" t="str">
        <f t="shared" si="5"/>
        <v>--</v>
      </c>
    </row>
    <row r="21" spans="1:47" x14ac:dyDescent="0.25">
      <c r="A21" t="str">
        <f t="shared" si="0"/>
        <v>J1-A17</v>
      </c>
      <c r="B21" t="str">
        <f t="shared" si="1"/>
        <v>GND</v>
      </c>
      <c r="C21" t="str">
        <f t="shared" si="2"/>
        <v>J1-GND</v>
      </c>
      <c r="D21" t="str">
        <f t="shared" si="3"/>
        <v>J1-A17</v>
      </c>
      <c r="E21" t="s">
        <v>169</v>
      </c>
      <c r="F21" t="s">
        <v>186</v>
      </c>
      <c r="G21" t="s">
        <v>433</v>
      </c>
      <c r="L21" t="s">
        <v>3715</v>
      </c>
      <c r="M21" t="s">
        <v>428</v>
      </c>
      <c r="N21">
        <v>17.598099999999999</v>
      </c>
      <c r="AA21">
        <f t="shared" si="12"/>
        <v>16</v>
      </c>
      <c r="AB21" t="str">
        <f>B2B!B18</f>
        <v>J1</v>
      </c>
      <c r="AC21" t="str">
        <f>B2B!C18</f>
        <v>A16</v>
      </c>
      <c r="AD21" t="str">
        <f t="shared" si="6"/>
        <v>J1-A16</v>
      </c>
      <c r="AE21" t="str">
        <f t="shared" si="7"/>
        <v>GTSL1B_RXCLK_N</v>
      </c>
      <c r="AG21" t="str">
        <f t="shared" si="8"/>
        <v>--</v>
      </c>
      <c r="AH21" t="str">
        <f t="shared" si="9"/>
        <v>J1-A16</v>
      </c>
      <c r="AI21" t="str">
        <f>IFERROR(IF(IF(AG21="--",INDEX(D:D,MATCH(AE21,INDEX(B:B,MATCH(AE21,B:B,)+1):B10535,)+MATCH(AE21,B:B,)))=AD21,VLOOKUP(AE21,B:D,3,0),IF(AG21="--",INDEX(D:D,MATCH(AE21,INDEX(B:B,MATCH(AE21,B:B,)+1):B10535,)+MATCH(AE21,B:B,)),"---")),"---")</f>
        <v>R343-2</v>
      </c>
      <c r="AJ21" t="str">
        <f>IF(COUNTIF(CALC_CONN_TEB0187_REV01!F:F,IF(AH21&lt;&gt;"---",VLOOKUP(AD21,CALC_CONN_TEB0187_REV01!F:M,8,0),IF(IFERROR(IF(AD21=AH21,AI21,AH21),"---")="---","---",IF(COUNTIF(CALC_CONN_TEB0187_REV01!F:F,IFERROR(IF(AD21=AH21,AI21,AH21),"---"))&gt;0,"---",IFERROR(IF(AD21=AH21,AI21,AH21),"---")))))=1,IF(AH21&lt;&gt;"---",VLOOKUP(AD21,CALC_CONN_TEB0187_REV01!F:M,8,0),IF(IFERROR(IF(AD21=AH21,AI21,AH21),"---")="---","---",IF(COUNTIF(CALC_CONN_TEB0187_REV01!F:F,IFERROR(IF(AD21=AH21,AI21,AH21),"---"))&gt;0,"---",IFERROR(IF(AD21=AH21,AI21,AH21),"---")))),"---")</f>
        <v>---</v>
      </c>
      <c r="AK21" t="str">
        <f>IF(COUNTIF(CALC_CONN_TEB0187_REV01!F:F,IF(AH21&lt;&gt;"---",VLOOKUP(AD21,CALC_CONN_TEB0187_REV01!F:M,8,0),IF(IFERROR(IF(AD21=AH21,AI21,AH21),"---")="---","---",IF(COUNTIF(CALC_CONN_TEB0187_REV01!F:F,IFERROR(IF(AD21=AH21,AI21,AH21),"---"))&gt;0,"---",IFERROR(IF(AD21=AH21,AI21,AH21),"---")))))=0,IF(AH21&lt;&gt;"---",VLOOKUP(AD21,CALC_CONN_TEB0187_REV01!F:M,8,0),IF(IFERROR(IF(AD21=AH21,AI21,AH21),"---")="---","---",IF(COUNTIF(CALC_CONN_TEB0187_REV01!F:F,IFERROR(IF(AD21=AH21,AI21,AH21),"---"))&gt;0,"---",IFERROR(IF(AD21=AH21,AI21,AH21),"---")))),"---")</f>
        <v>U10-27</v>
      </c>
      <c r="AL21">
        <f t="shared" si="10"/>
        <v>18.6877</v>
      </c>
      <c r="AM21">
        <f t="shared" si="11"/>
        <v>2</v>
      </c>
      <c r="AT21">
        <f t="shared" si="4"/>
        <v>0</v>
      </c>
      <c r="AU21">
        <f t="shared" si="5"/>
        <v>0</v>
      </c>
    </row>
    <row r="22" spans="1:47" x14ac:dyDescent="0.25">
      <c r="A22" t="str">
        <f t="shared" si="0"/>
        <v>J1-A18</v>
      </c>
      <c r="B22" t="str">
        <f t="shared" si="1"/>
        <v>PCIE_TX1_P</v>
      </c>
      <c r="C22" t="str">
        <f t="shared" si="2"/>
        <v>J1-PCIE_TX1_P</v>
      </c>
      <c r="D22" t="str">
        <f t="shared" si="3"/>
        <v>J1-A18</v>
      </c>
      <c r="E22" t="s">
        <v>169</v>
      </c>
      <c r="F22" t="s">
        <v>187</v>
      </c>
      <c r="G22" t="s">
        <v>3716</v>
      </c>
      <c r="L22" t="s">
        <v>3717</v>
      </c>
      <c r="M22" t="s">
        <v>428</v>
      </c>
      <c r="N22">
        <v>5.3959000000000001</v>
      </c>
      <c r="AA22">
        <f t="shared" si="12"/>
        <v>17</v>
      </c>
      <c r="AB22" t="str">
        <f>B2B!B19</f>
        <v>J1</v>
      </c>
      <c r="AC22" t="str">
        <f>B2B!C19</f>
        <v>A17</v>
      </c>
      <c r="AD22" t="str">
        <f t="shared" si="6"/>
        <v>J1-A17</v>
      </c>
      <c r="AE22" t="str">
        <f t="shared" si="7"/>
        <v>GND</v>
      </c>
      <c r="AG22" t="str">
        <f t="shared" si="8"/>
        <v>---</v>
      </c>
      <c r="AH22" t="str">
        <f t="shared" si="9"/>
        <v>---</v>
      </c>
      <c r="AI22" t="str">
        <f>IFERROR(IF(IF(AG22="--",INDEX(D:D,MATCH(AE22,INDEX(B:B,MATCH(AE22,B:B,)+1):B10536,)+MATCH(AE22,B:B,)))=AD22,VLOOKUP(AE22,B:D,3,0),IF(AG22="--",INDEX(D:D,MATCH(AE22,INDEX(B:B,MATCH(AE22,B:B,)+1):B10536,)+MATCH(AE22,B:B,)),"---")),"---")</f>
        <v>---</v>
      </c>
      <c r="AJ22" t="str">
        <f>IF(COUNTIF(CALC_CONN_TEB0187_REV01!F:F,IF(AH22&lt;&gt;"---",VLOOKUP(AD22,CALC_CONN_TEB0187_REV01!F:M,8,0),IF(IFERROR(IF(AD22=AH22,AI22,AH22),"---")="---","---",IF(COUNTIF(CALC_CONN_TEB0187_REV01!F:F,IFERROR(IF(AD22=AH22,AI22,AH22),"---"))&gt;0,"---",IFERROR(IF(AD22=AH22,AI22,AH22),"---")))))=1,IF(AH22&lt;&gt;"---",VLOOKUP(AD22,CALC_CONN_TEB0187_REV01!F:M,8,0),IF(IFERROR(IF(AD22=AH22,AI22,AH22),"---")="---","---",IF(COUNTIF(CALC_CONN_TEB0187_REV01!F:F,IFERROR(IF(AD22=AH22,AI22,AH22),"---"))&gt;0,"---",IFERROR(IF(AD22=AH22,AI22,AH22),"---")))),"---")</f>
        <v>---</v>
      </c>
      <c r="AK22" t="str">
        <f>IF(COUNTIF(CALC_CONN_TEB0187_REV01!F:F,IF(AH22&lt;&gt;"---",VLOOKUP(AD22,CALC_CONN_TEB0187_REV01!F:M,8,0),IF(IFERROR(IF(AD22=AH22,AI22,AH22),"---")="---","---",IF(COUNTIF(CALC_CONN_TEB0187_REV01!F:F,IFERROR(IF(AD22=AH22,AI22,AH22),"---"))&gt;0,"---",IFERROR(IF(AD22=AH22,AI22,AH22),"---")))))=0,IF(AH22&lt;&gt;"---",VLOOKUP(AD22,CALC_CONN_TEB0187_REV01!F:M,8,0),IF(IFERROR(IF(AD22=AH22,AI22,AH22),"---")="---","---",IF(COUNTIF(CALC_CONN_TEB0187_REV01!F:F,IFERROR(IF(AD22=AH22,AI22,AH22),"---"))&gt;0,"---",IFERROR(IF(AD22=AH22,AI22,AH22),"---")))),"---")</f>
        <v>---</v>
      </c>
      <c r="AL22" t="str">
        <f t="shared" si="10"/>
        <v>---</v>
      </c>
      <c r="AM22">
        <f t="shared" si="11"/>
        <v>1098</v>
      </c>
      <c r="AT22" t="str">
        <f t="shared" si="4"/>
        <v>PCIE_TX1_P</v>
      </c>
      <c r="AU22" t="str">
        <f t="shared" si="5"/>
        <v>--</v>
      </c>
    </row>
    <row r="23" spans="1:47" x14ac:dyDescent="0.25">
      <c r="A23" t="str">
        <f t="shared" si="0"/>
        <v>J1-A19</v>
      </c>
      <c r="B23" t="str">
        <f t="shared" si="1"/>
        <v>PCIE_TX1_N</v>
      </c>
      <c r="C23" t="str">
        <f t="shared" si="2"/>
        <v>J1-PCIE_TX1_N</v>
      </c>
      <c r="D23" t="str">
        <f t="shared" si="3"/>
        <v>J1-A19</v>
      </c>
      <c r="E23" t="s">
        <v>169</v>
      </c>
      <c r="F23" t="s">
        <v>188</v>
      </c>
      <c r="G23" t="s">
        <v>3718</v>
      </c>
      <c r="L23" t="s">
        <v>3719</v>
      </c>
      <c r="M23" t="s">
        <v>428</v>
      </c>
      <c r="N23">
        <v>26.740500000000001</v>
      </c>
      <c r="AA23">
        <f t="shared" si="12"/>
        <v>18</v>
      </c>
      <c r="AB23" t="str">
        <f>B2B!B20</f>
        <v>J1</v>
      </c>
      <c r="AC23" t="str">
        <f>B2B!C20</f>
        <v>A18</v>
      </c>
      <c r="AD23" t="str">
        <f t="shared" si="6"/>
        <v>J1-A18</v>
      </c>
      <c r="AE23" t="str">
        <f t="shared" si="7"/>
        <v>PCIE_TX1_P</v>
      </c>
      <c r="AG23" t="str">
        <f t="shared" si="8"/>
        <v>--</v>
      </c>
      <c r="AH23" t="str">
        <f t="shared" si="9"/>
        <v>J1-A18</v>
      </c>
      <c r="AI23" t="str">
        <f>IFERROR(IF(IF(AG23="--",INDEX(D:D,MATCH(AE23,INDEX(B:B,MATCH(AE23,B:B,)+1):B10537,)+MATCH(AE23,B:B,)))=AD23,VLOOKUP(AE23,B:D,3,0),IF(AG23="--",INDEX(D:D,MATCH(AE23,INDEX(B:B,MATCH(AE23,B:B,)+1):B10537,)+MATCH(AE23,B:B,)),"---")),"---")</f>
        <v>C12-1</v>
      </c>
      <c r="AJ23" t="str">
        <f>IF(COUNTIF(CALC_CONN_TEB0187_REV01!F:F,IF(AH23&lt;&gt;"---",VLOOKUP(AD23,CALC_CONN_TEB0187_REV01!F:M,8,0),IF(IFERROR(IF(AD23=AH23,AI23,AH23),"---")="---","---",IF(COUNTIF(CALC_CONN_TEB0187_REV01!F:F,IFERROR(IF(AD23=AH23,AI23,AH23),"---"))&gt;0,"---",IFERROR(IF(AD23=AH23,AI23,AH23),"---")))))=1,IF(AH23&lt;&gt;"---",VLOOKUP(AD23,CALC_CONN_TEB0187_REV01!F:M,8,0),IF(IFERROR(IF(AD23=AH23,AI23,AH23),"---")="---","---",IF(COUNTIF(CALC_CONN_TEB0187_REV01!F:F,IFERROR(IF(AD23=AH23,AI23,AH23),"---"))&gt;0,"---",IFERROR(IF(AD23=AH23,AI23,AH23),"---")))),"---")</f>
        <v>---</v>
      </c>
      <c r="AK23" t="str">
        <f>IF(COUNTIF(CALC_CONN_TEB0187_REV01!F:F,IF(AH23&lt;&gt;"---",VLOOKUP(AD23,CALC_CONN_TEB0187_REV01!F:M,8,0),IF(IFERROR(IF(AD23=AH23,AI23,AH23),"---")="---","---",IF(COUNTIF(CALC_CONN_TEB0187_REV01!F:F,IFERROR(IF(AD23=AH23,AI23,AH23),"---"))&gt;0,"---",IFERROR(IF(AD23=AH23,AI23,AH23),"---")))))=0,IF(AH23&lt;&gt;"---",VLOOKUP(AD23,CALC_CONN_TEB0187_REV01!F:M,8,0),IF(IFERROR(IF(AD23=AH23,AI23,AH23),"---")="---","---",IF(COUNTIF(CALC_CONN_TEB0187_REV01!F:F,IFERROR(IF(AD23=AH23,AI23,AH23),"---"))&gt;0,"---",IFERROR(IF(AD23=AH23,AI23,AH23),"---")))),"---")</f>
        <v>J6-B19</v>
      </c>
      <c r="AL23">
        <f t="shared" si="10"/>
        <v>3.1987000000000001</v>
      </c>
      <c r="AM23">
        <f t="shared" si="11"/>
        <v>2</v>
      </c>
      <c r="AT23" t="str">
        <f t="shared" si="4"/>
        <v>PCIE_TX1_N</v>
      </c>
      <c r="AU23" t="str">
        <f t="shared" si="5"/>
        <v>--</v>
      </c>
    </row>
    <row r="24" spans="1:47" x14ac:dyDescent="0.25">
      <c r="A24" t="str">
        <f t="shared" si="0"/>
        <v>J1-A20</v>
      </c>
      <c r="B24" t="str">
        <f t="shared" si="1"/>
        <v>GND</v>
      </c>
      <c r="C24" t="str">
        <f t="shared" si="2"/>
        <v>J1-GND</v>
      </c>
      <c r="D24" t="str">
        <f t="shared" si="3"/>
        <v>J1-A20</v>
      </c>
      <c r="E24" t="s">
        <v>169</v>
      </c>
      <c r="F24" t="s">
        <v>189</v>
      </c>
      <c r="G24" t="s">
        <v>433</v>
      </c>
      <c r="L24" t="s">
        <v>3720</v>
      </c>
      <c r="M24" t="s">
        <v>428</v>
      </c>
      <c r="N24">
        <v>85.072599999999994</v>
      </c>
      <c r="AA24">
        <f t="shared" si="12"/>
        <v>19</v>
      </c>
      <c r="AB24" t="str">
        <f>B2B!B21</f>
        <v>J1</v>
      </c>
      <c r="AC24" t="str">
        <f>B2B!C21</f>
        <v>A19</v>
      </c>
      <c r="AD24" t="str">
        <f t="shared" si="6"/>
        <v>J1-A19</v>
      </c>
      <c r="AE24" t="str">
        <f t="shared" si="7"/>
        <v>PCIE_TX1_N</v>
      </c>
      <c r="AG24" t="str">
        <f t="shared" si="8"/>
        <v>--</v>
      </c>
      <c r="AH24" t="str">
        <f t="shared" si="9"/>
        <v>J1-A19</v>
      </c>
      <c r="AI24" t="str">
        <f>IFERROR(IF(IF(AG24="--",INDEX(D:D,MATCH(AE24,INDEX(B:B,MATCH(AE24,B:B,)+1):B10538,)+MATCH(AE24,B:B,)))=AD24,VLOOKUP(AE24,B:D,3,0),IF(AG24="--",INDEX(D:D,MATCH(AE24,INDEX(B:B,MATCH(AE24,B:B,)+1):B10538,)+MATCH(AE24,B:B,)),"---")),"---")</f>
        <v>C13-1</v>
      </c>
      <c r="AJ24" t="str">
        <f>IF(COUNTIF(CALC_CONN_TEB0187_REV01!F:F,IF(AH24&lt;&gt;"---",VLOOKUP(AD24,CALC_CONN_TEB0187_REV01!F:M,8,0),IF(IFERROR(IF(AD24=AH24,AI24,AH24),"---")="---","---",IF(COUNTIF(CALC_CONN_TEB0187_REV01!F:F,IFERROR(IF(AD24=AH24,AI24,AH24),"---"))&gt;0,"---",IFERROR(IF(AD24=AH24,AI24,AH24),"---")))))=1,IF(AH24&lt;&gt;"---",VLOOKUP(AD24,CALC_CONN_TEB0187_REV01!F:M,8,0),IF(IFERROR(IF(AD24=AH24,AI24,AH24),"---")="---","---",IF(COUNTIF(CALC_CONN_TEB0187_REV01!F:F,IFERROR(IF(AD24=AH24,AI24,AH24),"---"))&gt;0,"---",IFERROR(IF(AD24=AH24,AI24,AH24),"---")))),"---")</f>
        <v>---</v>
      </c>
      <c r="AK24" t="str">
        <f>IF(COUNTIF(CALC_CONN_TEB0187_REV01!F:F,IF(AH24&lt;&gt;"---",VLOOKUP(AD24,CALC_CONN_TEB0187_REV01!F:M,8,0),IF(IFERROR(IF(AD24=AH24,AI24,AH24),"---")="---","---",IF(COUNTIF(CALC_CONN_TEB0187_REV01!F:F,IFERROR(IF(AD24=AH24,AI24,AH24),"---"))&gt;0,"---",IFERROR(IF(AD24=AH24,AI24,AH24),"---")))))=0,IF(AH24&lt;&gt;"---",VLOOKUP(AD24,CALC_CONN_TEB0187_REV01!F:M,8,0),IF(IFERROR(IF(AD24=AH24,AI24,AH24),"---")="---","---",IF(COUNTIF(CALC_CONN_TEB0187_REV01!F:F,IFERROR(IF(AD24=AH24,AI24,AH24),"---"))&gt;0,"---",IFERROR(IF(AD24=AH24,AI24,AH24),"---")))),"---")</f>
        <v>J6-B20</v>
      </c>
      <c r="AL24">
        <f t="shared" si="10"/>
        <v>3.2006999999999999</v>
      </c>
      <c r="AM24">
        <f t="shared" si="11"/>
        <v>2</v>
      </c>
      <c r="AT24">
        <f t="shared" si="4"/>
        <v>0</v>
      </c>
      <c r="AU24">
        <f t="shared" si="5"/>
        <v>0</v>
      </c>
    </row>
    <row r="25" spans="1:47" x14ac:dyDescent="0.25">
      <c r="A25" t="str">
        <f t="shared" si="0"/>
        <v>J1-A21</v>
      </c>
      <c r="B25" t="str">
        <f t="shared" si="1"/>
        <v>PCIE_TX3_P</v>
      </c>
      <c r="C25" t="str">
        <f t="shared" si="2"/>
        <v>J1-PCIE_TX3_P</v>
      </c>
      <c r="D25" t="str">
        <f t="shared" si="3"/>
        <v>J1-A21</v>
      </c>
      <c r="E25" t="s">
        <v>169</v>
      </c>
      <c r="F25" t="s">
        <v>190</v>
      </c>
      <c r="G25" t="s">
        <v>3721</v>
      </c>
      <c r="L25" t="s">
        <v>3722</v>
      </c>
      <c r="M25" t="s">
        <v>428</v>
      </c>
      <c r="N25">
        <v>5.5867000000000004</v>
      </c>
      <c r="AA25">
        <f t="shared" si="12"/>
        <v>20</v>
      </c>
      <c r="AB25" t="str">
        <f>B2B!B22</f>
        <v>J1</v>
      </c>
      <c r="AC25" t="str">
        <f>B2B!C22</f>
        <v>A20</v>
      </c>
      <c r="AD25" t="str">
        <f t="shared" si="6"/>
        <v>J1-A20</v>
      </c>
      <c r="AE25" t="str">
        <f t="shared" si="7"/>
        <v>GND</v>
      </c>
      <c r="AG25" t="str">
        <f t="shared" si="8"/>
        <v>---</v>
      </c>
      <c r="AH25" t="str">
        <f t="shared" si="9"/>
        <v>---</v>
      </c>
      <c r="AI25" t="str">
        <f>IFERROR(IF(IF(AG25="--",INDEX(D:D,MATCH(AE25,INDEX(B:B,MATCH(AE25,B:B,)+1):B10539,)+MATCH(AE25,B:B,)))=AD25,VLOOKUP(AE25,B:D,3,0),IF(AG25="--",INDEX(D:D,MATCH(AE25,INDEX(B:B,MATCH(AE25,B:B,)+1):B10539,)+MATCH(AE25,B:B,)),"---")),"---")</f>
        <v>---</v>
      </c>
      <c r="AJ25" t="str">
        <f>IF(COUNTIF(CALC_CONN_TEB0187_REV01!F:F,IF(AH25&lt;&gt;"---",VLOOKUP(AD25,CALC_CONN_TEB0187_REV01!F:M,8,0),IF(IFERROR(IF(AD25=AH25,AI25,AH25),"---")="---","---",IF(COUNTIF(CALC_CONN_TEB0187_REV01!F:F,IFERROR(IF(AD25=AH25,AI25,AH25),"---"))&gt;0,"---",IFERROR(IF(AD25=AH25,AI25,AH25),"---")))))=1,IF(AH25&lt;&gt;"---",VLOOKUP(AD25,CALC_CONN_TEB0187_REV01!F:M,8,0),IF(IFERROR(IF(AD25=AH25,AI25,AH25),"---")="---","---",IF(COUNTIF(CALC_CONN_TEB0187_REV01!F:F,IFERROR(IF(AD25=AH25,AI25,AH25),"---"))&gt;0,"---",IFERROR(IF(AD25=AH25,AI25,AH25),"---")))),"---")</f>
        <v>---</v>
      </c>
      <c r="AK25" t="str">
        <f>IF(COUNTIF(CALC_CONN_TEB0187_REV01!F:F,IF(AH25&lt;&gt;"---",VLOOKUP(AD25,CALC_CONN_TEB0187_REV01!F:M,8,0),IF(IFERROR(IF(AD25=AH25,AI25,AH25),"---")="---","---",IF(COUNTIF(CALC_CONN_TEB0187_REV01!F:F,IFERROR(IF(AD25=AH25,AI25,AH25),"---"))&gt;0,"---",IFERROR(IF(AD25=AH25,AI25,AH25),"---")))))=0,IF(AH25&lt;&gt;"---",VLOOKUP(AD25,CALC_CONN_TEB0187_REV01!F:M,8,0),IF(IFERROR(IF(AD25=AH25,AI25,AH25),"---")="---","---",IF(COUNTIF(CALC_CONN_TEB0187_REV01!F:F,IFERROR(IF(AD25=AH25,AI25,AH25),"---"))&gt;0,"---",IFERROR(IF(AD25=AH25,AI25,AH25),"---")))),"---")</f>
        <v>---</v>
      </c>
      <c r="AL25" t="str">
        <f t="shared" si="10"/>
        <v>---</v>
      </c>
      <c r="AM25">
        <f t="shared" si="11"/>
        <v>1098</v>
      </c>
      <c r="AT25" t="str">
        <f t="shared" si="4"/>
        <v>PCIE_TX3_P</v>
      </c>
      <c r="AU25" t="str">
        <f t="shared" si="5"/>
        <v>--</v>
      </c>
    </row>
    <row r="26" spans="1:47" x14ac:dyDescent="0.25">
      <c r="A26" t="str">
        <f t="shared" si="0"/>
        <v>J1-A22</v>
      </c>
      <c r="B26" t="str">
        <f t="shared" si="1"/>
        <v>PCIE_TX3_N</v>
      </c>
      <c r="C26" t="str">
        <f t="shared" si="2"/>
        <v>J1-PCIE_TX3_N</v>
      </c>
      <c r="D26" t="str">
        <f t="shared" si="3"/>
        <v>J1-A22</v>
      </c>
      <c r="E26" t="s">
        <v>169</v>
      </c>
      <c r="F26" t="s">
        <v>191</v>
      </c>
      <c r="G26" t="s">
        <v>3723</v>
      </c>
      <c r="L26" t="s">
        <v>3724</v>
      </c>
      <c r="M26" t="s">
        <v>428</v>
      </c>
      <c r="N26">
        <v>163.2063</v>
      </c>
      <c r="AA26">
        <f t="shared" si="12"/>
        <v>21</v>
      </c>
      <c r="AB26" t="str">
        <f>B2B!B23</f>
        <v>J1</v>
      </c>
      <c r="AC26" t="str">
        <f>B2B!C23</f>
        <v>A21</v>
      </c>
      <c r="AD26" t="str">
        <f t="shared" si="6"/>
        <v>J1-A21</v>
      </c>
      <c r="AE26" t="str">
        <f t="shared" si="7"/>
        <v>PCIE_TX3_P</v>
      </c>
      <c r="AG26" t="str">
        <f t="shared" si="8"/>
        <v>--</v>
      </c>
      <c r="AH26" t="str">
        <f t="shared" si="9"/>
        <v>J1-A21</v>
      </c>
      <c r="AI26" t="str">
        <f>IFERROR(IF(IF(AG26="--",INDEX(D:D,MATCH(AE26,INDEX(B:B,MATCH(AE26,B:B,)+1):B10540,)+MATCH(AE26,B:B,)))=AD26,VLOOKUP(AE26,B:D,3,0),IF(AG26="--",INDEX(D:D,MATCH(AE26,INDEX(B:B,MATCH(AE26,B:B,)+1):B10540,)+MATCH(AE26,B:B,)),"---")),"---")</f>
        <v>C17-1</v>
      </c>
      <c r="AJ26" t="str">
        <f>IF(COUNTIF(CALC_CONN_TEB0187_REV01!F:F,IF(AH26&lt;&gt;"---",VLOOKUP(AD26,CALC_CONN_TEB0187_REV01!F:M,8,0),IF(IFERROR(IF(AD26=AH26,AI26,AH26),"---")="---","---",IF(COUNTIF(CALC_CONN_TEB0187_REV01!F:F,IFERROR(IF(AD26=AH26,AI26,AH26),"---"))&gt;0,"---",IFERROR(IF(AD26=AH26,AI26,AH26),"---")))))=1,IF(AH26&lt;&gt;"---",VLOOKUP(AD26,CALC_CONN_TEB0187_REV01!F:M,8,0),IF(IFERROR(IF(AD26=AH26,AI26,AH26),"---")="---","---",IF(COUNTIF(CALC_CONN_TEB0187_REV01!F:F,IFERROR(IF(AD26=AH26,AI26,AH26),"---"))&gt;0,"---",IFERROR(IF(AD26=AH26,AI26,AH26),"---")))),"---")</f>
        <v>---</v>
      </c>
      <c r="AK26" t="str">
        <f>IF(COUNTIF(CALC_CONN_TEB0187_REV01!F:F,IF(AH26&lt;&gt;"---",VLOOKUP(AD26,CALC_CONN_TEB0187_REV01!F:M,8,0),IF(IFERROR(IF(AD26=AH26,AI26,AH26),"---")="---","---",IF(COUNTIF(CALC_CONN_TEB0187_REV01!F:F,IFERROR(IF(AD26=AH26,AI26,AH26),"---"))&gt;0,"---",IFERROR(IF(AD26=AH26,AI26,AH26),"---")))))=0,IF(AH26&lt;&gt;"---",VLOOKUP(AD26,CALC_CONN_TEB0187_REV01!F:M,8,0),IF(IFERROR(IF(AD26=AH26,AI26,AH26),"---")="---","---",IF(COUNTIF(CALC_CONN_TEB0187_REV01!F:F,IFERROR(IF(AD26=AH26,AI26,AH26),"---"))&gt;0,"---",IFERROR(IF(AD26=AH26,AI26,AH26),"---")))),"---")</f>
        <v>J6-B27</v>
      </c>
      <c r="AL26">
        <f t="shared" si="10"/>
        <v>3.3098000000000001</v>
      </c>
      <c r="AM26">
        <f t="shared" si="11"/>
        <v>2</v>
      </c>
      <c r="AT26" t="str">
        <f t="shared" si="4"/>
        <v>PCIE_TX3_N</v>
      </c>
      <c r="AU26" t="str">
        <f t="shared" si="5"/>
        <v>--</v>
      </c>
    </row>
    <row r="27" spans="1:47" x14ac:dyDescent="0.25">
      <c r="A27" t="str">
        <f t="shared" si="0"/>
        <v>J1-A23</v>
      </c>
      <c r="B27" t="str">
        <f t="shared" si="1"/>
        <v>GND</v>
      </c>
      <c r="C27" t="str">
        <f t="shared" si="2"/>
        <v>J1-GND</v>
      </c>
      <c r="D27" t="str">
        <f t="shared" si="3"/>
        <v>J1-A23</v>
      </c>
      <c r="E27" t="s">
        <v>169</v>
      </c>
      <c r="F27" t="s">
        <v>192</v>
      </c>
      <c r="G27" t="s">
        <v>433</v>
      </c>
      <c r="L27" t="s">
        <v>449</v>
      </c>
      <c r="M27" t="s">
        <v>428</v>
      </c>
      <c r="N27">
        <v>3.4468000000000001</v>
      </c>
      <c r="AA27">
        <f t="shared" si="12"/>
        <v>22</v>
      </c>
      <c r="AB27" t="str">
        <f>B2B!B24</f>
        <v>J1</v>
      </c>
      <c r="AC27" t="str">
        <f>B2B!C24</f>
        <v>A22</v>
      </c>
      <c r="AD27" t="str">
        <f t="shared" si="6"/>
        <v>J1-A22</v>
      </c>
      <c r="AE27" t="str">
        <f t="shared" si="7"/>
        <v>PCIE_TX3_N</v>
      </c>
      <c r="AG27" t="str">
        <f t="shared" si="8"/>
        <v>--</v>
      </c>
      <c r="AH27" t="str">
        <f t="shared" si="9"/>
        <v>J1-A22</v>
      </c>
      <c r="AI27" t="str">
        <f>IFERROR(IF(IF(AG27="--",INDEX(D:D,MATCH(AE27,INDEX(B:B,MATCH(AE27,B:B,)+1):B10541,)+MATCH(AE27,B:B,)))=AD27,VLOOKUP(AE27,B:D,3,0),IF(AG27="--",INDEX(D:D,MATCH(AE27,INDEX(B:B,MATCH(AE27,B:B,)+1):B10541,)+MATCH(AE27,B:B,)),"---")),"---")</f>
        <v>C18-1</v>
      </c>
      <c r="AJ27" t="str">
        <f>IF(COUNTIF(CALC_CONN_TEB0187_REV01!F:F,IF(AH27&lt;&gt;"---",VLOOKUP(AD27,CALC_CONN_TEB0187_REV01!F:M,8,0),IF(IFERROR(IF(AD27=AH27,AI27,AH27),"---")="---","---",IF(COUNTIF(CALC_CONN_TEB0187_REV01!F:F,IFERROR(IF(AD27=AH27,AI27,AH27),"---"))&gt;0,"---",IFERROR(IF(AD27=AH27,AI27,AH27),"---")))))=1,IF(AH27&lt;&gt;"---",VLOOKUP(AD27,CALC_CONN_TEB0187_REV01!F:M,8,0),IF(IFERROR(IF(AD27=AH27,AI27,AH27),"---")="---","---",IF(COUNTIF(CALC_CONN_TEB0187_REV01!F:F,IFERROR(IF(AD27=AH27,AI27,AH27),"---"))&gt;0,"---",IFERROR(IF(AD27=AH27,AI27,AH27),"---")))),"---")</f>
        <v>---</v>
      </c>
      <c r="AK27" t="str">
        <f>IF(COUNTIF(CALC_CONN_TEB0187_REV01!F:F,IF(AH27&lt;&gt;"---",VLOOKUP(AD27,CALC_CONN_TEB0187_REV01!F:M,8,0),IF(IFERROR(IF(AD27=AH27,AI27,AH27),"---")="---","---",IF(COUNTIF(CALC_CONN_TEB0187_REV01!F:F,IFERROR(IF(AD27=AH27,AI27,AH27),"---"))&gt;0,"---",IFERROR(IF(AD27=AH27,AI27,AH27),"---")))))=0,IF(AH27&lt;&gt;"---",VLOOKUP(AD27,CALC_CONN_TEB0187_REV01!F:M,8,0),IF(IFERROR(IF(AD27=AH27,AI27,AH27),"---")="---","---",IF(COUNTIF(CALC_CONN_TEB0187_REV01!F:F,IFERROR(IF(AD27=AH27,AI27,AH27),"---"))&gt;0,"---",IFERROR(IF(AD27=AH27,AI27,AH27),"---")))),"---")</f>
        <v>J6-B28</v>
      </c>
      <c r="AL27">
        <f t="shared" si="10"/>
        <v>3.3028</v>
      </c>
      <c r="AM27">
        <f t="shared" si="11"/>
        <v>2</v>
      </c>
      <c r="AT27">
        <f t="shared" si="4"/>
        <v>0</v>
      </c>
      <c r="AU27">
        <f t="shared" si="5"/>
        <v>0</v>
      </c>
    </row>
    <row r="28" spans="1:47" x14ac:dyDescent="0.25">
      <c r="A28" t="str">
        <f t="shared" si="0"/>
        <v>J1-A24</v>
      </c>
      <c r="B28" t="str">
        <f t="shared" si="1"/>
        <v>GND</v>
      </c>
      <c r="C28" t="str">
        <f t="shared" si="2"/>
        <v>J1-GND</v>
      </c>
      <c r="D28" t="str">
        <f t="shared" si="3"/>
        <v>J1-A24</v>
      </c>
      <c r="E28" t="s">
        <v>169</v>
      </c>
      <c r="F28" t="s">
        <v>193</v>
      </c>
      <c r="G28" t="s">
        <v>433</v>
      </c>
      <c r="L28" t="s">
        <v>3725</v>
      </c>
      <c r="M28" t="s">
        <v>428</v>
      </c>
      <c r="N28">
        <v>8.2071000000000005</v>
      </c>
      <c r="AA28">
        <f t="shared" si="12"/>
        <v>23</v>
      </c>
      <c r="AB28" t="str">
        <f>B2B!B25</f>
        <v>J1</v>
      </c>
      <c r="AC28" t="str">
        <f>B2B!C25</f>
        <v>A23</v>
      </c>
      <c r="AD28" t="str">
        <f t="shared" si="6"/>
        <v>J1-A23</v>
      </c>
      <c r="AE28" t="str">
        <f t="shared" si="7"/>
        <v>GND</v>
      </c>
      <c r="AG28" t="str">
        <f t="shared" si="8"/>
        <v>---</v>
      </c>
      <c r="AH28" t="str">
        <f t="shared" si="9"/>
        <v>---</v>
      </c>
      <c r="AI28" t="str">
        <f>IFERROR(IF(IF(AG28="--",INDEX(D:D,MATCH(AE28,INDEX(B:B,MATCH(AE28,B:B,)+1):B10542,)+MATCH(AE28,B:B,)))=AD28,VLOOKUP(AE28,B:D,3,0),IF(AG28="--",INDEX(D:D,MATCH(AE28,INDEX(B:B,MATCH(AE28,B:B,)+1):B10542,)+MATCH(AE28,B:B,)),"---")),"---")</f>
        <v>---</v>
      </c>
      <c r="AJ28" t="str">
        <f>IF(COUNTIF(CALC_CONN_TEB0187_REV01!F:F,IF(AH28&lt;&gt;"---",VLOOKUP(AD28,CALC_CONN_TEB0187_REV01!F:M,8,0),IF(IFERROR(IF(AD28=AH28,AI28,AH28),"---")="---","---",IF(COUNTIF(CALC_CONN_TEB0187_REV01!F:F,IFERROR(IF(AD28=AH28,AI28,AH28),"---"))&gt;0,"---",IFERROR(IF(AD28=AH28,AI28,AH28),"---")))))=1,IF(AH28&lt;&gt;"---",VLOOKUP(AD28,CALC_CONN_TEB0187_REV01!F:M,8,0),IF(IFERROR(IF(AD28=AH28,AI28,AH28),"---")="---","---",IF(COUNTIF(CALC_CONN_TEB0187_REV01!F:F,IFERROR(IF(AD28=AH28,AI28,AH28),"---"))&gt;0,"---",IFERROR(IF(AD28=AH28,AI28,AH28),"---")))),"---")</f>
        <v>---</v>
      </c>
      <c r="AK28" t="str">
        <f>IF(COUNTIF(CALC_CONN_TEB0187_REV01!F:F,IF(AH28&lt;&gt;"---",VLOOKUP(AD28,CALC_CONN_TEB0187_REV01!F:M,8,0),IF(IFERROR(IF(AD28=AH28,AI28,AH28),"---")="---","---",IF(COUNTIF(CALC_CONN_TEB0187_REV01!F:F,IFERROR(IF(AD28=AH28,AI28,AH28),"---"))&gt;0,"---",IFERROR(IF(AD28=AH28,AI28,AH28),"---")))))=0,IF(AH28&lt;&gt;"---",VLOOKUP(AD28,CALC_CONN_TEB0187_REV01!F:M,8,0),IF(IFERROR(IF(AD28=AH28,AI28,AH28),"---")="---","---",IF(COUNTIF(CALC_CONN_TEB0187_REV01!F:F,IFERROR(IF(AD28=AH28,AI28,AH28),"---"))&gt;0,"---",IFERROR(IF(AD28=AH28,AI28,AH28),"---")))),"---")</f>
        <v>---</v>
      </c>
      <c r="AL28" t="str">
        <f t="shared" si="10"/>
        <v>---</v>
      </c>
      <c r="AM28">
        <f t="shared" si="11"/>
        <v>1098</v>
      </c>
      <c r="AT28">
        <f t="shared" si="4"/>
        <v>0</v>
      </c>
      <c r="AU28">
        <f t="shared" si="5"/>
        <v>0</v>
      </c>
    </row>
    <row r="29" spans="1:47" x14ac:dyDescent="0.25">
      <c r="A29" t="str">
        <f t="shared" si="0"/>
        <v>J1-A25</v>
      </c>
      <c r="B29" t="str">
        <f t="shared" si="1"/>
        <v>GTSL1C_RXCLK_P</v>
      </c>
      <c r="C29" t="str">
        <f t="shared" si="2"/>
        <v>J1-GTSL1C_RXCLK_P</v>
      </c>
      <c r="D29" t="str">
        <f t="shared" si="3"/>
        <v>J1-A25</v>
      </c>
      <c r="E29" t="s">
        <v>169</v>
      </c>
      <c r="F29" t="s">
        <v>194</v>
      </c>
      <c r="G29" t="s">
        <v>467</v>
      </c>
      <c r="L29" t="s">
        <v>3726</v>
      </c>
      <c r="M29" t="s">
        <v>428</v>
      </c>
      <c r="N29">
        <v>68.608699999999999</v>
      </c>
      <c r="AA29">
        <f t="shared" si="12"/>
        <v>24</v>
      </c>
      <c r="AB29" t="str">
        <f>B2B!B26</f>
        <v>J1</v>
      </c>
      <c r="AC29" t="str">
        <f>B2B!C26</f>
        <v>A24</v>
      </c>
      <c r="AD29" t="str">
        <f t="shared" si="6"/>
        <v>J1-A24</v>
      </c>
      <c r="AE29" t="str">
        <f t="shared" si="7"/>
        <v>GND</v>
      </c>
      <c r="AG29" t="str">
        <f t="shared" si="8"/>
        <v>---</v>
      </c>
      <c r="AH29" t="str">
        <f t="shared" si="9"/>
        <v>---</v>
      </c>
      <c r="AI29" t="str">
        <f>IFERROR(IF(IF(AG29="--",INDEX(D:D,MATCH(AE29,INDEX(B:B,MATCH(AE29,B:B,)+1):B10543,)+MATCH(AE29,B:B,)))=AD29,VLOOKUP(AE29,B:D,3,0),IF(AG29="--",INDEX(D:D,MATCH(AE29,INDEX(B:B,MATCH(AE29,B:B,)+1):B10543,)+MATCH(AE29,B:B,)),"---")),"---")</f>
        <v>---</v>
      </c>
      <c r="AJ29" t="str">
        <f>IF(COUNTIF(CALC_CONN_TEB0187_REV01!F:F,IF(AH29&lt;&gt;"---",VLOOKUP(AD29,CALC_CONN_TEB0187_REV01!F:M,8,0),IF(IFERROR(IF(AD29=AH29,AI29,AH29),"---")="---","---",IF(COUNTIF(CALC_CONN_TEB0187_REV01!F:F,IFERROR(IF(AD29=AH29,AI29,AH29),"---"))&gt;0,"---",IFERROR(IF(AD29=AH29,AI29,AH29),"---")))))=1,IF(AH29&lt;&gt;"---",VLOOKUP(AD29,CALC_CONN_TEB0187_REV01!F:M,8,0),IF(IFERROR(IF(AD29=AH29,AI29,AH29),"---")="---","---",IF(COUNTIF(CALC_CONN_TEB0187_REV01!F:F,IFERROR(IF(AD29=AH29,AI29,AH29),"---"))&gt;0,"---",IFERROR(IF(AD29=AH29,AI29,AH29),"---")))),"---")</f>
        <v>---</v>
      </c>
      <c r="AK29" t="str">
        <f>IF(COUNTIF(CALC_CONN_TEB0187_REV01!F:F,IF(AH29&lt;&gt;"---",VLOOKUP(AD29,CALC_CONN_TEB0187_REV01!F:M,8,0),IF(IFERROR(IF(AD29=AH29,AI29,AH29),"---")="---","---",IF(COUNTIF(CALC_CONN_TEB0187_REV01!F:F,IFERROR(IF(AD29=AH29,AI29,AH29),"---"))&gt;0,"---",IFERROR(IF(AD29=AH29,AI29,AH29),"---")))))=0,IF(AH29&lt;&gt;"---",VLOOKUP(AD29,CALC_CONN_TEB0187_REV01!F:M,8,0),IF(IFERROR(IF(AD29=AH29,AI29,AH29),"---")="---","---",IF(COUNTIF(CALC_CONN_TEB0187_REV01!F:F,IFERROR(IF(AD29=AH29,AI29,AH29),"---"))&gt;0,"---",IFERROR(IF(AD29=AH29,AI29,AH29),"---")))),"---")</f>
        <v>---</v>
      </c>
      <c r="AL29" t="str">
        <f t="shared" si="10"/>
        <v>---</v>
      </c>
      <c r="AM29">
        <f t="shared" si="11"/>
        <v>1098</v>
      </c>
      <c r="AT29" t="str">
        <f t="shared" si="4"/>
        <v>GTSL1C_RXCLK_P</v>
      </c>
      <c r="AU29" t="str">
        <f t="shared" si="5"/>
        <v>--</v>
      </c>
    </row>
    <row r="30" spans="1:47" x14ac:dyDescent="0.25">
      <c r="A30" t="str">
        <f t="shared" si="0"/>
        <v>J1-A26</v>
      </c>
      <c r="B30" t="str">
        <f t="shared" si="1"/>
        <v>GTSL1C_RXCLK_N</v>
      </c>
      <c r="C30" t="str">
        <f t="shared" si="2"/>
        <v>J1-GTSL1C_RXCLK_N</v>
      </c>
      <c r="D30" t="str">
        <f t="shared" si="3"/>
        <v>J1-A26</v>
      </c>
      <c r="E30" t="s">
        <v>169</v>
      </c>
      <c r="F30" t="s">
        <v>195</v>
      </c>
      <c r="G30" t="s">
        <v>469</v>
      </c>
      <c r="L30" t="s">
        <v>3727</v>
      </c>
      <c r="M30" t="s">
        <v>428</v>
      </c>
      <c r="N30">
        <v>136.33789999999999</v>
      </c>
      <c r="AA30">
        <f t="shared" si="12"/>
        <v>25</v>
      </c>
      <c r="AB30" t="str">
        <f>B2B!B27</f>
        <v>J1</v>
      </c>
      <c r="AC30" t="str">
        <f>B2B!C27</f>
        <v>A25</v>
      </c>
      <c r="AD30" t="str">
        <f t="shared" si="6"/>
        <v>J1-A25</v>
      </c>
      <c r="AE30" t="str">
        <f t="shared" si="7"/>
        <v>GTSL1C_RXCLK_P</v>
      </c>
      <c r="AG30" t="str">
        <f t="shared" si="8"/>
        <v>--</v>
      </c>
      <c r="AH30" t="str">
        <f t="shared" si="9"/>
        <v>J1-A25</v>
      </c>
      <c r="AI30" t="str">
        <f>IFERROR(IF(IF(AG30="--",INDEX(D:D,MATCH(AE30,INDEX(B:B,MATCH(AE30,B:B,)+1):B10544,)+MATCH(AE30,B:B,)))=AD30,VLOOKUP(AE30,B:D,3,0),IF(AG30="--",INDEX(D:D,MATCH(AE30,INDEX(B:B,MATCH(AE30,B:B,)+1):B10544,)+MATCH(AE30,B:B,)),"---")),"---")</f>
        <v>C598-2</v>
      </c>
      <c r="AJ30" t="str">
        <f>IF(COUNTIF(CALC_CONN_TEB0187_REV01!F:F,IF(AH30&lt;&gt;"---",VLOOKUP(AD30,CALC_CONN_TEB0187_REV01!F:M,8,0),IF(IFERROR(IF(AD30=AH30,AI30,AH30),"---")="---","---",IF(COUNTIF(CALC_CONN_TEB0187_REV01!F:F,IFERROR(IF(AD30=AH30,AI30,AH30),"---"))&gt;0,"---",IFERROR(IF(AD30=AH30,AI30,AH30),"---")))))=1,IF(AH30&lt;&gt;"---",VLOOKUP(AD30,CALC_CONN_TEB0187_REV01!F:M,8,0),IF(IFERROR(IF(AD30=AH30,AI30,AH30),"---")="---","---",IF(COUNTIF(CALC_CONN_TEB0187_REV01!F:F,IFERROR(IF(AD30=AH30,AI30,AH30),"---"))&gt;0,"---",IFERROR(IF(AD30=AH30,AI30,AH30),"---")))),"---")</f>
        <v>---</v>
      </c>
      <c r="AK30" t="str">
        <f>IF(COUNTIF(CALC_CONN_TEB0187_REV01!F:F,IF(AH30&lt;&gt;"---",VLOOKUP(AD30,CALC_CONN_TEB0187_REV01!F:M,8,0),IF(IFERROR(IF(AD30=AH30,AI30,AH30),"---")="---","---",IF(COUNTIF(CALC_CONN_TEB0187_REV01!F:F,IFERROR(IF(AD30=AH30,AI30,AH30),"---"))&gt;0,"---",IFERROR(IF(AD30=AH30,AI30,AH30),"---")))))=0,IF(AH30&lt;&gt;"---",VLOOKUP(AD30,CALC_CONN_TEB0187_REV01!F:M,8,0),IF(IFERROR(IF(AD30=AH30,AI30,AH30),"---")="---","---",IF(COUNTIF(CALC_CONN_TEB0187_REV01!F:F,IFERROR(IF(AD30=AH30,AI30,AH30),"---"))&gt;0,"---",IFERROR(IF(AD30=AH30,AI30,AH30),"---")))),"---")</f>
        <v>U10-34</v>
      </c>
      <c r="AL30">
        <f t="shared" si="10"/>
        <v>10.0017</v>
      </c>
      <c r="AM30">
        <f t="shared" si="11"/>
        <v>2</v>
      </c>
      <c r="AT30" t="str">
        <f t="shared" si="4"/>
        <v>GTSL1C_RXCLK_N</v>
      </c>
      <c r="AU30" t="str">
        <f t="shared" si="5"/>
        <v>--</v>
      </c>
    </row>
    <row r="31" spans="1:47" x14ac:dyDescent="0.25">
      <c r="A31" t="str">
        <f t="shared" si="0"/>
        <v>J1-A27</v>
      </c>
      <c r="B31" t="str">
        <f t="shared" si="1"/>
        <v>GND</v>
      </c>
      <c r="C31" t="str">
        <f t="shared" si="2"/>
        <v>J1-GND</v>
      </c>
      <c r="D31" t="str">
        <f t="shared" si="3"/>
        <v>J1-A27</v>
      </c>
      <c r="E31" t="s">
        <v>169</v>
      </c>
      <c r="F31" t="s">
        <v>196</v>
      </c>
      <c r="G31" t="s">
        <v>433</v>
      </c>
      <c r="L31" t="s">
        <v>170</v>
      </c>
      <c r="M31" t="s">
        <v>428</v>
      </c>
      <c r="N31">
        <v>140.3177</v>
      </c>
      <c r="AA31">
        <f t="shared" si="12"/>
        <v>26</v>
      </c>
      <c r="AB31" t="str">
        <f>B2B!B28</f>
        <v>J1</v>
      </c>
      <c r="AC31" t="str">
        <f>B2B!C28</f>
        <v>A26</v>
      </c>
      <c r="AD31" t="str">
        <f t="shared" si="6"/>
        <v>J1-A26</v>
      </c>
      <c r="AE31" t="str">
        <f t="shared" si="7"/>
        <v>GTSL1C_RXCLK_N</v>
      </c>
      <c r="AG31" t="str">
        <f t="shared" si="8"/>
        <v>--</v>
      </c>
      <c r="AH31" t="str">
        <f t="shared" si="9"/>
        <v>J1-A26</v>
      </c>
      <c r="AI31" t="str">
        <f>IFERROR(IF(IF(AG31="--",INDEX(D:D,MATCH(AE31,INDEX(B:B,MATCH(AE31,B:B,)+1):B10545,)+MATCH(AE31,B:B,)))=AD31,VLOOKUP(AE31,B:D,3,0),IF(AG31="--",INDEX(D:D,MATCH(AE31,INDEX(B:B,MATCH(AE31,B:B,)+1):B10545,)+MATCH(AE31,B:B,)),"---")),"---")</f>
        <v>C599-2</v>
      </c>
      <c r="AJ31" t="str">
        <f>IF(COUNTIF(CALC_CONN_TEB0187_REV01!F:F,IF(AH31&lt;&gt;"---",VLOOKUP(AD31,CALC_CONN_TEB0187_REV01!F:M,8,0),IF(IFERROR(IF(AD31=AH31,AI31,AH31),"---")="---","---",IF(COUNTIF(CALC_CONN_TEB0187_REV01!F:F,IFERROR(IF(AD31=AH31,AI31,AH31),"---"))&gt;0,"---",IFERROR(IF(AD31=AH31,AI31,AH31),"---")))))=1,IF(AH31&lt;&gt;"---",VLOOKUP(AD31,CALC_CONN_TEB0187_REV01!F:M,8,0),IF(IFERROR(IF(AD31=AH31,AI31,AH31),"---")="---","---",IF(COUNTIF(CALC_CONN_TEB0187_REV01!F:F,IFERROR(IF(AD31=AH31,AI31,AH31),"---"))&gt;0,"---",IFERROR(IF(AD31=AH31,AI31,AH31),"---")))),"---")</f>
        <v>---</v>
      </c>
      <c r="AK31" t="str">
        <f>IF(COUNTIF(CALC_CONN_TEB0187_REV01!F:F,IF(AH31&lt;&gt;"---",VLOOKUP(AD31,CALC_CONN_TEB0187_REV01!F:M,8,0),IF(IFERROR(IF(AD31=AH31,AI31,AH31),"---")="---","---",IF(COUNTIF(CALC_CONN_TEB0187_REV01!F:F,IFERROR(IF(AD31=AH31,AI31,AH31),"---"))&gt;0,"---",IFERROR(IF(AD31=AH31,AI31,AH31),"---")))))=0,IF(AH31&lt;&gt;"---",VLOOKUP(AD31,CALC_CONN_TEB0187_REV01!F:M,8,0),IF(IFERROR(IF(AD31=AH31,AI31,AH31),"---")="---","---",IF(COUNTIF(CALC_CONN_TEB0187_REV01!F:F,IFERROR(IF(AD31=AH31,AI31,AH31),"---"))&gt;0,"---",IFERROR(IF(AD31=AH31,AI31,AH31),"---")))),"---")</f>
        <v>U10-33</v>
      </c>
      <c r="AL31">
        <f t="shared" si="10"/>
        <v>10.0017</v>
      </c>
      <c r="AM31">
        <f t="shared" si="11"/>
        <v>2</v>
      </c>
      <c r="AT31">
        <f t="shared" si="4"/>
        <v>0</v>
      </c>
      <c r="AU31">
        <f t="shared" si="5"/>
        <v>0</v>
      </c>
    </row>
    <row r="32" spans="1:47" x14ac:dyDescent="0.25">
      <c r="A32" t="str">
        <f t="shared" si="0"/>
        <v>J1-A28</v>
      </c>
      <c r="B32" t="str">
        <f t="shared" si="1"/>
        <v>USB_SSTX_P</v>
      </c>
      <c r="C32" t="str">
        <f t="shared" si="2"/>
        <v>J1-USB_SSTX_P</v>
      </c>
      <c r="D32" t="str">
        <f t="shared" si="3"/>
        <v>J1-A28</v>
      </c>
      <c r="E32" t="s">
        <v>169</v>
      </c>
      <c r="F32" t="s">
        <v>197</v>
      </c>
      <c r="G32" t="s">
        <v>3728</v>
      </c>
      <c r="L32" t="s">
        <v>171</v>
      </c>
      <c r="M32" t="s">
        <v>428</v>
      </c>
      <c r="N32">
        <v>139.446</v>
      </c>
      <c r="AA32">
        <f t="shared" si="12"/>
        <v>27</v>
      </c>
      <c r="AB32" t="str">
        <f>B2B!B29</f>
        <v>J1</v>
      </c>
      <c r="AC32" t="str">
        <f>B2B!C29</f>
        <v>A27</v>
      </c>
      <c r="AD32" t="str">
        <f t="shared" si="6"/>
        <v>J1-A27</v>
      </c>
      <c r="AE32" t="str">
        <f t="shared" si="7"/>
        <v>GND</v>
      </c>
      <c r="AG32" t="str">
        <f t="shared" si="8"/>
        <v>---</v>
      </c>
      <c r="AH32" t="str">
        <f t="shared" si="9"/>
        <v>---</v>
      </c>
      <c r="AI32" t="str">
        <f>IFERROR(IF(IF(AG32="--",INDEX(D:D,MATCH(AE32,INDEX(B:B,MATCH(AE32,B:B,)+1):B10546,)+MATCH(AE32,B:B,)))=AD32,VLOOKUP(AE32,B:D,3,0),IF(AG32="--",INDEX(D:D,MATCH(AE32,INDEX(B:B,MATCH(AE32,B:B,)+1):B10546,)+MATCH(AE32,B:B,)),"---")),"---")</f>
        <v>---</v>
      </c>
      <c r="AJ32" t="str">
        <f>IF(COUNTIF(CALC_CONN_TEB0187_REV01!F:F,IF(AH32&lt;&gt;"---",VLOOKUP(AD32,CALC_CONN_TEB0187_REV01!F:M,8,0),IF(IFERROR(IF(AD32=AH32,AI32,AH32),"---")="---","---",IF(COUNTIF(CALC_CONN_TEB0187_REV01!F:F,IFERROR(IF(AD32=AH32,AI32,AH32),"---"))&gt;0,"---",IFERROR(IF(AD32=AH32,AI32,AH32),"---")))))=1,IF(AH32&lt;&gt;"---",VLOOKUP(AD32,CALC_CONN_TEB0187_REV01!F:M,8,0),IF(IFERROR(IF(AD32=AH32,AI32,AH32),"---")="---","---",IF(COUNTIF(CALC_CONN_TEB0187_REV01!F:F,IFERROR(IF(AD32=AH32,AI32,AH32),"---"))&gt;0,"---",IFERROR(IF(AD32=AH32,AI32,AH32),"---")))),"---")</f>
        <v>---</v>
      </c>
      <c r="AK32" t="str">
        <f>IF(COUNTIF(CALC_CONN_TEB0187_REV01!F:F,IF(AH32&lt;&gt;"---",VLOOKUP(AD32,CALC_CONN_TEB0187_REV01!F:M,8,0),IF(IFERROR(IF(AD32=AH32,AI32,AH32),"---")="---","---",IF(COUNTIF(CALC_CONN_TEB0187_REV01!F:F,IFERROR(IF(AD32=AH32,AI32,AH32),"---"))&gt;0,"---",IFERROR(IF(AD32=AH32,AI32,AH32),"---")))))=0,IF(AH32&lt;&gt;"---",VLOOKUP(AD32,CALC_CONN_TEB0187_REV01!F:M,8,0),IF(IFERROR(IF(AD32=AH32,AI32,AH32),"---")="---","---",IF(COUNTIF(CALC_CONN_TEB0187_REV01!F:F,IFERROR(IF(AD32=AH32,AI32,AH32),"---"))&gt;0,"---",IFERROR(IF(AD32=AH32,AI32,AH32),"---")))),"---")</f>
        <v>---</v>
      </c>
      <c r="AL32" t="str">
        <f t="shared" si="10"/>
        <v>---</v>
      </c>
      <c r="AM32">
        <f t="shared" si="11"/>
        <v>1098</v>
      </c>
      <c r="AT32" t="str">
        <f t="shared" si="4"/>
        <v>USB_SSTX_P</v>
      </c>
      <c r="AU32" t="str">
        <f t="shared" si="5"/>
        <v>--</v>
      </c>
    </row>
    <row r="33" spans="1:47" x14ac:dyDescent="0.25">
      <c r="A33" t="str">
        <f t="shared" si="0"/>
        <v>J1-A29</v>
      </c>
      <c r="B33" t="str">
        <f t="shared" si="1"/>
        <v>USB_SSTX_N</v>
      </c>
      <c r="C33" t="str">
        <f t="shared" si="2"/>
        <v>J1-USB_SSTX_N</v>
      </c>
      <c r="D33" t="str">
        <f t="shared" si="3"/>
        <v>J1-A29</v>
      </c>
      <c r="E33" t="s">
        <v>169</v>
      </c>
      <c r="F33" t="s">
        <v>198</v>
      </c>
      <c r="G33" t="s">
        <v>3729</v>
      </c>
      <c r="L33" t="s">
        <v>172</v>
      </c>
      <c r="M33" t="s">
        <v>428</v>
      </c>
      <c r="N33">
        <v>138.44370000000001</v>
      </c>
      <c r="AA33">
        <f t="shared" si="12"/>
        <v>28</v>
      </c>
      <c r="AB33" t="str">
        <f>B2B!B30</f>
        <v>J1</v>
      </c>
      <c r="AC33" t="str">
        <f>B2B!C30</f>
        <v>A28</v>
      </c>
      <c r="AD33" t="str">
        <f t="shared" si="6"/>
        <v>J1-A28</v>
      </c>
      <c r="AE33" t="str">
        <f t="shared" si="7"/>
        <v>USB_SSTX_P</v>
      </c>
      <c r="AG33" t="str">
        <f t="shared" si="8"/>
        <v>--</v>
      </c>
      <c r="AH33" t="str">
        <f t="shared" si="9"/>
        <v>J1-A28</v>
      </c>
      <c r="AI33" t="str">
        <f>IFERROR(IF(IF(AG33="--",INDEX(D:D,MATCH(AE33,INDEX(B:B,MATCH(AE33,B:B,)+1):B10547,)+MATCH(AE33,B:B,)))=AD33,VLOOKUP(AE33,B:D,3,0),IF(AG33="--",INDEX(D:D,MATCH(AE33,INDEX(B:B,MATCH(AE33,B:B,)+1):B10547,)+MATCH(AE33,B:B,)),"---")),"---")</f>
        <v>U36-6</v>
      </c>
      <c r="AJ33" t="str">
        <f>IF(COUNTIF(CALC_CONN_TEB0187_REV01!F:F,IF(AH33&lt;&gt;"---",VLOOKUP(AD33,CALC_CONN_TEB0187_REV01!F:M,8,0),IF(IFERROR(IF(AD33=AH33,AI33,AH33),"---")="---","---",IF(COUNTIF(CALC_CONN_TEB0187_REV01!F:F,IFERROR(IF(AD33=AH33,AI33,AH33),"---"))&gt;0,"---",IFERROR(IF(AD33=AH33,AI33,AH33),"---")))))=1,IF(AH33&lt;&gt;"---",VLOOKUP(AD33,CALC_CONN_TEB0187_REV01!F:M,8,0),IF(IFERROR(IF(AD33=AH33,AI33,AH33),"---")="---","---",IF(COUNTIF(CALC_CONN_TEB0187_REV01!F:F,IFERROR(IF(AD33=AH33,AI33,AH33),"---"))&gt;0,"---",IFERROR(IF(AD33=AH33,AI33,AH33),"---")))),"---")</f>
        <v>---</v>
      </c>
      <c r="AK33" t="str">
        <f>IF(COUNTIF(CALC_CONN_TEB0187_REV01!F:F,IF(AH33&lt;&gt;"---",VLOOKUP(AD33,CALC_CONN_TEB0187_REV01!F:M,8,0),IF(IFERROR(IF(AD33=AH33,AI33,AH33),"---")="---","---",IF(COUNTIF(CALC_CONN_TEB0187_REV01!F:F,IFERROR(IF(AD33=AH33,AI33,AH33),"---"))&gt;0,"---",IFERROR(IF(AD33=AH33,AI33,AH33),"---")))))=0,IF(AH33&lt;&gt;"---",VLOOKUP(AD33,CALC_CONN_TEB0187_REV01!F:M,8,0),IF(IFERROR(IF(AD33=AH33,AI33,AH33),"---")="---","---",IF(COUNTIF(CALC_CONN_TEB0187_REV01!F:F,IFERROR(IF(AD33=AH33,AI33,AH33),"---"))&gt;0,"---",IFERROR(IF(AD33=AH33,AI33,AH33),"---")))),"---")</f>
        <v>U36-6</v>
      </c>
      <c r="AL33">
        <f t="shared" si="10"/>
        <v>65.119500000000002</v>
      </c>
      <c r="AM33">
        <f t="shared" si="11"/>
        <v>2</v>
      </c>
      <c r="AT33" t="str">
        <f t="shared" si="4"/>
        <v>USB_SSTX_N</v>
      </c>
      <c r="AU33" t="str">
        <f t="shared" si="5"/>
        <v>--</v>
      </c>
    </row>
    <row r="34" spans="1:47" x14ac:dyDescent="0.25">
      <c r="A34" t="str">
        <f t="shared" si="0"/>
        <v>J1-A30</v>
      </c>
      <c r="B34" t="str">
        <f t="shared" si="1"/>
        <v>GND</v>
      </c>
      <c r="C34" t="str">
        <f t="shared" si="2"/>
        <v>J1-GND</v>
      </c>
      <c r="D34" t="str">
        <f t="shared" si="3"/>
        <v>J1-A30</v>
      </c>
      <c r="E34" t="s">
        <v>169</v>
      </c>
      <c r="F34" t="s">
        <v>199</v>
      </c>
      <c r="G34" t="s">
        <v>433</v>
      </c>
      <c r="L34" t="s">
        <v>173</v>
      </c>
      <c r="M34" t="s">
        <v>428</v>
      </c>
      <c r="N34">
        <v>139.8896</v>
      </c>
      <c r="AA34">
        <f t="shared" si="12"/>
        <v>29</v>
      </c>
      <c r="AB34" t="str">
        <f>B2B!B31</f>
        <v>J1</v>
      </c>
      <c r="AC34" t="str">
        <f>B2B!C31</f>
        <v>A29</v>
      </c>
      <c r="AD34" t="str">
        <f t="shared" si="6"/>
        <v>J1-A29</v>
      </c>
      <c r="AE34" t="str">
        <f t="shared" si="7"/>
        <v>USB_SSTX_N</v>
      </c>
      <c r="AG34" t="str">
        <f t="shared" si="8"/>
        <v>--</v>
      </c>
      <c r="AH34" t="str">
        <f t="shared" si="9"/>
        <v>J1-A29</v>
      </c>
      <c r="AI34" t="str">
        <f>IFERROR(IF(IF(AG34="--",INDEX(D:D,MATCH(AE34,INDEX(B:B,MATCH(AE34,B:B,)+1):B10548,)+MATCH(AE34,B:B,)))=AD34,VLOOKUP(AE34,B:D,3,0),IF(AG34="--",INDEX(D:D,MATCH(AE34,INDEX(B:B,MATCH(AE34,B:B,)+1):B10548,)+MATCH(AE34,B:B,)),"---")),"---")</f>
        <v>U36-7</v>
      </c>
      <c r="AJ34" t="str">
        <f>IF(COUNTIF(CALC_CONN_TEB0187_REV01!F:F,IF(AH34&lt;&gt;"---",VLOOKUP(AD34,CALC_CONN_TEB0187_REV01!F:M,8,0),IF(IFERROR(IF(AD34=AH34,AI34,AH34),"---")="---","---",IF(COUNTIF(CALC_CONN_TEB0187_REV01!F:F,IFERROR(IF(AD34=AH34,AI34,AH34),"---"))&gt;0,"---",IFERROR(IF(AD34=AH34,AI34,AH34),"---")))))=1,IF(AH34&lt;&gt;"---",VLOOKUP(AD34,CALC_CONN_TEB0187_REV01!F:M,8,0),IF(IFERROR(IF(AD34=AH34,AI34,AH34),"---")="---","---",IF(COUNTIF(CALC_CONN_TEB0187_REV01!F:F,IFERROR(IF(AD34=AH34,AI34,AH34),"---"))&gt;0,"---",IFERROR(IF(AD34=AH34,AI34,AH34),"---")))),"---")</f>
        <v>---</v>
      </c>
      <c r="AK34" t="str">
        <f>IF(COUNTIF(CALC_CONN_TEB0187_REV01!F:F,IF(AH34&lt;&gt;"---",VLOOKUP(AD34,CALC_CONN_TEB0187_REV01!F:M,8,0),IF(IFERROR(IF(AD34=AH34,AI34,AH34),"---")="---","---",IF(COUNTIF(CALC_CONN_TEB0187_REV01!F:F,IFERROR(IF(AD34=AH34,AI34,AH34),"---"))&gt;0,"---",IFERROR(IF(AD34=AH34,AI34,AH34),"---")))))=0,IF(AH34&lt;&gt;"---",VLOOKUP(AD34,CALC_CONN_TEB0187_REV01!F:M,8,0),IF(IFERROR(IF(AD34=AH34,AI34,AH34),"---")="---","---",IF(COUNTIF(CALC_CONN_TEB0187_REV01!F:F,IFERROR(IF(AD34=AH34,AI34,AH34),"---"))&gt;0,"---",IFERROR(IF(AD34=AH34,AI34,AH34),"---")))),"---")</f>
        <v>U36-7</v>
      </c>
      <c r="AL34">
        <f t="shared" si="10"/>
        <v>65.266900000000007</v>
      </c>
      <c r="AM34">
        <f t="shared" si="11"/>
        <v>2</v>
      </c>
      <c r="AT34">
        <f t="shared" si="4"/>
        <v>0</v>
      </c>
      <c r="AU34">
        <f t="shared" si="5"/>
        <v>0</v>
      </c>
    </row>
    <row r="35" spans="1:47" x14ac:dyDescent="0.25">
      <c r="A35" t="str">
        <f t="shared" si="0"/>
        <v>J1-A31</v>
      </c>
      <c r="B35" t="str">
        <f t="shared" si="1"/>
        <v>SFPB_TD_P</v>
      </c>
      <c r="C35" t="str">
        <f t="shared" si="2"/>
        <v>J1-SFPB_TD_P</v>
      </c>
      <c r="D35" t="str">
        <f t="shared" si="3"/>
        <v>J1-A31</v>
      </c>
      <c r="E35" t="s">
        <v>169</v>
      </c>
      <c r="F35" t="s">
        <v>200</v>
      </c>
      <c r="G35" t="s">
        <v>3730</v>
      </c>
      <c r="L35" t="s">
        <v>174</v>
      </c>
      <c r="M35" t="s">
        <v>428</v>
      </c>
      <c r="N35">
        <v>156.25309999999999</v>
      </c>
      <c r="AA35">
        <f t="shared" si="12"/>
        <v>30</v>
      </c>
      <c r="AB35" t="str">
        <f>B2B!B32</f>
        <v>J1</v>
      </c>
      <c r="AC35" t="str">
        <f>B2B!C32</f>
        <v>A30</v>
      </c>
      <c r="AD35" t="str">
        <f t="shared" si="6"/>
        <v>J1-A30</v>
      </c>
      <c r="AE35" t="str">
        <f t="shared" si="7"/>
        <v>GND</v>
      </c>
      <c r="AG35" t="str">
        <f t="shared" si="8"/>
        <v>---</v>
      </c>
      <c r="AH35" t="str">
        <f t="shared" si="9"/>
        <v>---</v>
      </c>
      <c r="AI35" t="str">
        <f>IFERROR(IF(IF(AG35="--",INDEX(D:D,MATCH(AE35,INDEX(B:B,MATCH(AE35,B:B,)+1):B10549,)+MATCH(AE35,B:B,)))=AD35,VLOOKUP(AE35,B:D,3,0),IF(AG35="--",INDEX(D:D,MATCH(AE35,INDEX(B:B,MATCH(AE35,B:B,)+1):B10549,)+MATCH(AE35,B:B,)),"---")),"---")</f>
        <v>---</v>
      </c>
      <c r="AJ35" t="str">
        <f>IF(COUNTIF(CALC_CONN_TEB0187_REV01!F:F,IF(AH35&lt;&gt;"---",VLOOKUP(AD35,CALC_CONN_TEB0187_REV01!F:M,8,0),IF(IFERROR(IF(AD35=AH35,AI35,AH35),"---")="---","---",IF(COUNTIF(CALC_CONN_TEB0187_REV01!F:F,IFERROR(IF(AD35=AH35,AI35,AH35),"---"))&gt;0,"---",IFERROR(IF(AD35=AH35,AI35,AH35),"---")))))=1,IF(AH35&lt;&gt;"---",VLOOKUP(AD35,CALC_CONN_TEB0187_REV01!F:M,8,0),IF(IFERROR(IF(AD35=AH35,AI35,AH35),"---")="---","---",IF(COUNTIF(CALC_CONN_TEB0187_REV01!F:F,IFERROR(IF(AD35=AH35,AI35,AH35),"---"))&gt;0,"---",IFERROR(IF(AD35=AH35,AI35,AH35),"---")))),"---")</f>
        <v>---</v>
      </c>
      <c r="AK35" t="str">
        <f>IF(COUNTIF(CALC_CONN_TEB0187_REV01!F:F,IF(AH35&lt;&gt;"---",VLOOKUP(AD35,CALC_CONN_TEB0187_REV01!F:M,8,0),IF(IFERROR(IF(AD35=AH35,AI35,AH35),"---")="---","---",IF(COUNTIF(CALC_CONN_TEB0187_REV01!F:F,IFERROR(IF(AD35=AH35,AI35,AH35),"---"))&gt;0,"---",IFERROR(IF(AD35=AH35,AI35,AH35),"---")))))=0,IF(AH35&lt;&gt;"---",VLOOKUP(AD35,CALC_CONN_TEB0187_REV01!F:M,8,0),IF(IFERROR(IF(AD35=AH35,AI35,AH35),"---")="---","---",IF(COUNTIF(CALC_CONN_TEB0187_REV01!F:F,IFERROR(IF(AD35=AH35,AI35,AH35),"---"))&gt;0,"---",IFERROR(IF(AD35=AH35,AI35,AH35),"---")))),"---")</f>
        <v>---</v>
      </c>
      <c r="AL35" t="str">
        <f t="shared" si="10"/>
        <v>---</v>
      </c>
      <c r="AM35">
        <f t="shared" si="11"/>
        <v>1098</v>
      </c>
      <c r="AT35" t="str">
        <f t="shared" si="4"/>
        <v>SFPB_TD_P</v>
      </c>
      <c r="AU35" t="str">
        <f t="shared" si="5"/>
        <v>--</v>
      </c>
    </row>
    <row r="36" spans="1:47" x14ac:dyDescent="0.25">
      <c r="A36" t="str">
        <f t="shared" si="0"/>
        <v>J1-A32</v>
      </c>
      <c r="B36" t="str">
        <f t="shared" si="1"/>
        <v>SFPB_TD_N</v>
      </c>
      <c r="C36" t="str">
        <f t="shared" si="2"/>
        <v>J1-SFPB_TD_N</v>
      </c>
      <c r="D36" t="str">
        <f t="shared" si="3"/>
        <v>J1-A32</v>
      </c>
      <c r="E36" t="s">
        <v>169</v>
      </c>
      <c r="F36" t="s">
        <v>201</v>
      </c>
      <c r="G36" t="s">
        <v>3731</v>
      </c>
      <c r="L36" t="s">
        <v>175</v>
      </c>
      <c r="M36" t="s">
        <v>428</v>
      </c>
      <c r="N36">
        <v>138.11609999999999</v>
      </c>
      <c r="AA36">
        <f t="shared" si="12"/>
        <v>31</v>
      </c>
      <c r="AB36" t="str">
        <f>B2B!B33</f>
        <v>J1</v>
      </c>
      <c r="AC36" t="str">
        <f>B2B!C33</f>
        <v>A31</v>
      </c>
      <c r="AD36" t="str">
        <f t="shared" si="6"/>
        <v>J1-A31</v>
      </c>
      <c r="AE36" t="str">
        <f t="shared" si="7"/>
        <v>SFPB_TD_P</v>
      </c>
      <c r="AG36" t="str">
        <f t="shared" si="8"/>
        <v>--</v>
      </c>
      <c r="AH36" t="str">
        <f t="shared" si="9"/>
        <v>J1-A31</v>
      </c>
      <c r="AI36" t="str">
        <f>IFERROR(IF(IF(AG36="--",INDEX(D:D,MATCH(AE36,INDEX(B:B,MATCH(AE36,B:B,)+1):B10550,)+MATCH(AE36,B:B,)))=AD36,VLOOKUP(AE36,B:D,3,0),IF(AG36="--",INDEX(D:D,MATCH(AE36,INDEX(B:B,MATCH(AE36,B:B,)+1):B10550,)+MATCH(AE36,B:B,)),"---")),"---")</f>
        <v>J14-L18</v>
      </c>
      <c r="AJ36" t="str">
        <f>IF(COUNTIF(CALC_CONN_TEB0187_REV01!F:F,IF(AH36&lt;&gt;"---",VLOOKUP(AD36,CALC_CONN_TEB0187_REV01!F:M,8,0),IF(IFERROR(IF(AD36=AH36,AI36,AH36),"---")="---","---",IF(COUNTIF(CALC_CONN_TEB0187_REV01!F:F,IFERROR(IF(AD36=AH36,AI36,AH36),"---"))&gt;0,"---",IFERROR(IF(AD36=AH36,AI36,AH36),"---")))))=1,IF(AH36&lt;&gt;"---",VLOOKUP(AD36,CALC_CONN_TEB0187_REV01!F:M,8,0),IF(IFERROR(IF(AD36=AH36,AI36,AH36),"---")="---","---",IF(COUNTIF(CALC_CONN_TEB0187_REV01!F:F,IFERROR(IF(AD36=AH36,AI36,AH36),"---"))&gt;0,"---",IFERROR(IF(AD36=AH36,AI36,AH36),"---")))),"---")</f>
        <v>---</v>
      </c>
      <c r="AK36" t="str">
        <f>IF(COUNTIF(CALC_CONN_TEB0187_REV01!F:F,IF(AH36&lt;&gt;"---",VLOOKUP(AD36,CALC_CONN_TEB0187_REV01!F:M,8,0),IF(IFERROR(IF(AD36=AH36,AI36,AH36),"---")="---","---",IF(COUNTIF(CALC_CONN_TEB0187_REV01!F:F,IFERROR(IF(AD36=AH36,AI36,AH36),"---"))&gt;0,"---",IFERROR(IF(AD36=AH36,AI36,AH36),"---")))))=0,IF(AH36&lt;&gt;"---",VLOOKUP(AD36,CALC_CONN_TEB0187_REV01!F:M,8,0),IF(IFERROR(IF(AD36=AH36,AI36,AH36),"---")="---","---",IF(COUNTIF(CALC_CONN_TEB0187_REV01!F:F,IFERROR(IF(AD36=AH36,AI36,AH36),"---"))&gt;0,"---",IFERROR(IF(AD36=AH36,AI36,AH36),"---")))),"---")</f>
        <v>J14-L18</v>
      </c>
      <c r="AL36">
        <f t="shared" si="10"/>
        <v>72.845299999999995</v>
      </c>
      <c r="AM36">
        <f t="shared" si="11"/>
        <v>2</v>
      </c>
      <c r="AT36" t="str">
        <f t="shared" si="4"/>
        <v>SFPB_TD_N</v>
      </c>
      <c r="AU36" t="str">
        <f t="shared" si="5"/>
        <v>--</v>
      </c>
    </row>
    <row r="37" spans="1:47" x14ac:dyDescent="0.25">
      <c r="A37" t="str">
        <f t="shared" si="0"/>
        <v>J1-A33</v>
      </c>
      <c r="B37" t="str">
        <f t="shared" si="1"/>
        <v>GND</v>
      </c>
      <c r="C37" t="str">
        <f t="shared" si="2"/>
        <v>J1-GND</v>
      </c>
      <c r="D37" t="str">
        <f t="shared" si="3"/>
        <v>J1-A33</v>
      </c>
      <c r="E37" t="s">
        <v>169</v>
      </c>
      <c r="F37" t="s">
        <v>202</v>
      </c>
      <c r="G37" t="s">
        <v>433</v>
      </c>
      <c r="L37" t="s">
        <v>176</v>
      </c>
      <c r="M37" t="s">
        <v>428</v>
      </c>
      <c r="N37">
        <v>144.55009999999999</v>
      </c>
      <c r="AA37">
        <f t="shared" si="12"/>
        <v>32</v>
      </c>
      <c r="AB37" t="str">
        <f>B2B!B34</f>
        <v>J1</v>
      </c>
      <c r="AC37" t="str">
        <f>B2B!C34</f>
        <v>A32</v>
      </c>
      <c r="AD37" t="str">
        <f t="shared" si="6"/>
        <v>J1-A32</v>
      </c>
      <c r="AE37" t="str">
        <f t="shared" si="7"/>
        <v>SFPB_TD_N</v>
      </c>
      <c r="AG37" t="str">
        <f t="shared" si="8"/>
        <v>--</v>
      </c>
      <c r="AH37" t="str">
        <f t="shared" si="9"/>
        <v>J1-A32</v>
      </c>
      <c r="AI37" t="str">
        <f>IFERROR(IF(IF(AG37="--",INDEX(D:D,MATCH(AE37,INDEX(B:B,MATCH(AE37,B:B,)+1):B10551,)+MATCH(AE37,B:B,)))=AD37,VLOOKUP(AE37,B:D,3,0),IF(AG37="--",INDEX(D:D,MATCH(AE37,INDEX(B:B,MATCH(AE37,B:B,)+1):B10551,)+MATCH(AE37,B:B,)),"---")),"---")</f>
        <v>J14-L19</v>
      </c>
      <c r="AJ37" t="str">
        <f>IF(COUNTIF(CALC_CONN_TEB0187_REV01!F:F,IF(AH37&lt;&gt;"---",VLOOKUP(AD37,CALC_CONN_TEB0187_REV01!F:M,8,0),IF(IFERROR(IF(AD37=AH37,AI37,AH37),"---")="---","---",IF(COUNTIF(CALC_CONN_TEB0187_REV01!F:F,IFERROR(IF(AD37=AH37,AI37,AH37),"---"))&gt;0,"---",IFERROR(IF(AD37=AH37,AI37,AH37),"---")))))=1,IF(AH37&lt;&gt;"---",VLOOKUP(AD37,CALC_CONN_TEB0187_REV01!F:M,8,0),IF(IFERROR(IF(AD37=AH37,AI37,AH37),"---")="---","---",IF(COUNTIF(CALC_CONN_TEB0187_REV01!F:F,IFERROR(IF(AD37=AH37,AI37,AH37),"---"))&gt;0,"---",IFERROR(IF(AD37=AH37,AI37,AH37),"---")))),"---")</f>
        <v>---</v>
      </c>
      <c r="AK37" t="str">
        <f>IF(COUNTIF(CALC_CONN_TEB0187_REV01!F:F,IF(AH37&lt;&gt;"---",VLOOKUP(AD37,CALC_CONN_TEB0187_REV01!F:M,8,0),IF(IFERROR(IF(AD37=AH37,AI37,AH37),"---")="---","---",IF(COUNTIF(CALC_CONN_TEB0187_REV01!F:F,IFERROR(IF(AD37=AH37,AI37,AH37),"---"))&gt;0,"---",IFERROR(IF(AD37=AH37,AI37,AH37),"---")))))=0,IF(AH37&lt;&gt;"---",VLOOKUP(AD37,CALC_CONN_TEB0187_REV01!F:M,8,0),IF(IFERROR(IF(AD37=AH37,AI37,AH37),"---")="---","---",IF(COUNTIF(CALC_CONN_TEB0187_REV01!F:F,IFERROR(IF(AD37=AH37,AI37,AH37),"---"))&gt;0,"---",IFERROR(IF(AD37=AH37,AI37,AH37),"---")))),"---")</f>
        <v>J14-L19</v>
      </c>
      <c r="AL37">
        <f t="shared" si="10"/>
        <v>72.834400000000002</v>
      </c>
      <c r="AM37">
        <f t="shared" si="11"/>
        <v>2</v>
      </c>
      <c r="AT37">
        <f t="shared" si="4"/>
        <v>0</v>
      </c>
      <c r="AU37">
        <f t="shared" si="5"/>
        <v>0</v>
      </c>
    </row>
    <row r="38" spans="1:47" x14ac:dyDescent="0.25">
      <c r="A38" t="str">
        <f t="shared" si="0"/>
        <v>J1-A34</v>
      </c>
      <c r="B38" t="str">
        <f t="shared" si="1"/>
        <v>GND</v>
      </c>
      <c r="C38" t="str">
        <f t="shared" si="2"/>
        <v>J1-GND</v>
      </c>
      <c r="D38" t="str">
        <f t="shared" si="3"/>
        <v>J1-A34</v>
      </c>
      <c r="E38" t="s">
        <v>169</v>
      </c>
      <c r="F38" t="s">
        <v>203</v>
      </c>
      <c r="G38" t="s">
        <v>433</v>
      </c>
      <c r="L38" t="s">
        <v>459</v>
      </c>
      <c r="M38" t="s">
        <v>428</v>
      </c>
      <c r="N38">
        <v>62.070900000000002</v>
      </c>
      <c r="AA38">
        <f t="shared" si="12"/>
        <v>33</v>
      </c>
      <c r="AB38" t="str">
        <f>B2B!B35</f>
        <v>J1</v>
      </c>
      <c r="AC38" t="str">
        <f>B2B!C35</f>
        <v>A33</v>
      </c>
      <c r="AD38" t="str">
        <f t="shared" si="6"/>
        <v>J1-A33</v>
      </c>
      <c r="AE38" t="str">
        <f t="shared" si="7"/>
        <v>GND</v>
      </c>
      <c r="AG38" t="str">
        <f t="shared" si="8"/>
        <v>---</v>
      </c>
      <c r="AH38" t="str">
        <f t="shared" si="9"/>
        <v>---</v>
      </c>
      <c r="AI38" t="str">
        <f>IFERROR(IF(IF(AG38="--",INDEX(D:D,MATCH(AE38,INDEX(B:B,MATCH(AE38,B:B,)+1):B10552,)+MATCH(AE38,B:B,)))=AD38,VLOOKUP(AE38,B:D,3,0),IF(AG38="--",INDEX(D:D,MATCH(AE38,INDEX(B:B,MATCH(AE38,B:B,)+1):B10552,)+MATCH(AE38,B:B,)),"---")),"---")</f>
        <v>---</v>
      </c>
      <c r="AJ38" t="str">
        <f>IF(COUNTIF(CALC_CONN_TEB0187_REV01!F:F,IF(AH38&lt;&gt;"---",VLOOKUP(AD38,CALC_CONN_TEB0187_REV01!F:M,8,0),IF(IFERROR(IF(AD38=AH38,AI38,AH38),"---")="---","---",IF(COUNTIF(CALC_CONN_TEB0187_REV01!F:F,IFERROR(IF(AD38=AH38,AI38,AH38),"---"))&gt;0,"---",IFERROR(IF(AD38=AH38,AI38,AH38),"---")))))=1,IF(AH38&lt;&gt;"---",VLOOKUP(AD38,CALC_CONN_TEB0187_REV01!F:M,8,0),IF(IFERROR(IF(AD38=AH38,AI38,AH38),"---")="---","---",IF(COUNTIF(CALC_CONN_TEB0187_REV01!F:F,IFERROR(IF(AD38=AH38,AI38,AH38),"---"))&gt;0,"---",IFERROR(IF(AD38=AH38,AI38,AH38),"---")))),"---")</f>
        <v>---</v>
      </c>
      <c r="AK38" t="str">
        <f>IF(COUNTIF(CALC_CONN_TEB0187_REV01!F:F,IF(AH38&lt;&gt;"---",VLOOKUP(AD38,CALC_CONN_TEB0187_REV01!F:M,8,0),IF(IFERROR(IF(AD38=AH38,AI38,AH38),"---")="---","---",IF(COUNTIF(CALC_CONN_TEB0187_REV01!F:F,IFERROR(IF(AD38=AH38,AI38,AH38),"---"))&gt;0,"---",IFERROR(IF(AD38=AH38,AI38,AH38),"---")))))=0,IF(AH38&lt;&gt;"---",VLOOKUP(AD38,CALC_CONN_TEB0187_REV01!F:M,8,0),IF(IFERROR(IF(AD38=AH38,AI38,AH38),"---")="---","---",IF(COUNTIF(CALC_CONN_TEB0187_REV01!F:F,IFERROR(IF(AD38=AH38,AI38,AH38),"---"))&gt;0,"---",IFERROR(IF(AD38=AH38,AI38,AH38),"---")))),"---")</f>
        <v>---</v>
      </c>
      <c r="AL38" t="str">
        <f t="shared" si="10"/>
        <v>---</v>
      </c>
      <c r="AM38">
        <f t="shared" si="11"/>
        <v>1098</v>
      </c>
      <c r="AT38">
        <f t="shared" si="4"/>
        <v>0</v>
      </c>
      <c r="AU38">
        <f t="shared" si="5"/>
        <v>0</v>
      </c>
    </row>
    <row r="39" spans="1:47" x14ac:dyDescent="0.25">
      <c r="A39" t="str">
        <f t="shared" si="0"/>
        <v>J1-A35</v>
      </c>
      <c r="B39" t="str">
        <f t="shared" si="1"/>
        <v>CSI0_GPIO0</v>
      </c>
      <c r="C39" t="str">
        <f t="shared" si="2"/>
        <v>J1-CSI0_GPIO0</v>
      </c>
      <c r="D39" t="str">
        <f t="shared" si="3"/>
        <v>J1-A35</v>
      </c>
      <c r="E39" t="s">
        <v>169</v>
      </c>
      <c r="F39" t="s">
        <v>204</v>
      </c>
      <c r="G39" t="s">
        <v>3732</v>
      </c>
      <c r="L39" t="s">
        <v>3733</v>
      </c>
      <c r="M39" t="s">
        <v>428</v>
      </c>
      <c r="N39">
        <v>115.405</v>
      </c>
      <c r="AA39">
        <f t="shared" si="12"/>
        <v>34</v>
      </c>
      <c r="AB39" t="str">
        <f>B2B!B36</f>
        <v>J1</v>
      </c>
      <c r="AC39" t="str">
        <f>B2B!C36</f>
        <v>A34</v>
      </c>
      <c r="AD39" t="str">
        <f t="shared" si="6"/>
        <v>J1-A34</v>
      </c>
      <c r="AE39" t="str">
        <f t="shared" si="7"/>
        <v>GND</v>
      </c>
      <c r="AG39" t="str">
        <f t="shared" si="8"/>
        <v>---</v>
      </c>
      <c r="AH39" t="str">
        <f t="shared" si="9"/>
        <v>---</v>
      </c>
      <c r="AI39" t="str">
        <f>IFERROR(IF(IF(AG39="--",INDEX(D:D,MATCH(AE39,INDEX(B:B,MATCH(AE39,B:B,)+1):B10553,)+MATCH(AE39,B:B,)))=AD39,VLOOKUP(AE39,B:D,3,0),IF(AG39="--",INDEX(D:D,MATCH(AE39,INDEX(B:B,MATCH(AE39,B:B,)+1):B10553,)+MATCH(AE39,B:B,)),"---")),"---")</f>
        <v>---</v>
      </c>
      <c r="AJ39" t="str">
        <f>IF(COUNTIF(CALC_CONN_TEB0187_REV01!F:F,IF(AH39&lt;&gt;"---",VLOOKUP(AD39,CALC_CONN_TEB0187_REV01!F:M,8,0),IF(IFERROR(IF(AD39=AH39,AI39,AH39),"---")="---","---",IF(COUNTIF(CALC_CONN_TEB0187_REV01!F:F,IFERROR(IF(AD39=AH39,AI39,AH39),"---"))&gt;0,"---",IFERROR(IF(AD39=AH39,AI39,AH39),"---")))))=1,IF(AH39&lt;&gt;"---",VLOOKUP(AD39,CALC_CONN_TEB0187_REV01!F:M,8,0),IF(IFERROR(IF(AD39=AH39,AI39,AH39),"---")="---","---",IF(COUNTIF(CALC_CONN_TEB0187_REV01!F:F,IFERROR(IF(AD39=AH39,AI39,AH39),"---"))&gt;0,"---",IFERROR(IF(AD39=AH39,AI39,AH39),"---")))),"---")</f>
        <v>---</v>
      </c>
      <c r="AK39" t="str">
        <f>IF(COUNTIF(CALC_CONN_TEB0187_REV01!F:F,IF(AH39&lt;&gt;"---",VLOOKUP(AD39,CALC_CONN_TEB0187_REV01!F:M,8,0),IF(IFERROR(IF(AD39=AH39,AI39,AH39),"---")="---","---",IF(COUNTIF(CALC_CONN_TEB0187_REV01!F:F,IFERROR(IF(AD39=AH39,AI39,AH39),"---"))&gt;0,"---",IFERROR(IF(AD39=AH39,AI39,AH39),"---")))))=0,IF(AH39&lt;&gt;"---",VLOOKUP(AD39,CALC_CONN_TEB0187_REV01!F:M,8,0),IF(IFERROR(IF(AD39=AH39,AI39,AH39),"---")="---","---",IF(COUNTIF(CALC_CONN_TEB0187_REV01!F:F,IFERROR(IF(AD39=AH39,AI39,AH39),"---"))&gt;0,"---",IFERROR(IF(AD39=AH39,AI39,AH39),"---")))),"---")</f>
        <v>---</v>
      </c>
      <c r="AL39" t="str">
        <f t="shared" si="10"/>
        <v>---</v>
      </c>
      <c r="AM39">
        <f t="shared" si="11"/>
        <v>1098</v>
      </c>
      <c r="AT39" t="str">
        <f t="shared" si="4"/>
        <v>CSI0_GPIO0</v>
      </c>
      <c r="AU39" t="str">
        <f t="shared" si="5"/>
        <v>--</v>
      </c>
    </row>
    <row r="40" spans="1:47" x14ac:dyDescent="0.25">
      <c r="A40" t="str">
        <f t="shared" si="0"/>
        <v>J1-A36</v>
      </c>
      <c r="B40" t="str">
        <f t="shared" si="1"/>
        <v>CSI1_GPIO0</v>
      </c>
      <c r="C40" t="str">
        <f t="shared" si="2"/>
        <v>J1-CSI1_GPIO0</v>
      </c>
      <c r="D40" t="str">
        <f t="shared" si="3"/>
        <v>J1-A36</v>
      </c>
      <c r="E40" t="s">
        <v>169</v>
      </c>
      <c r="F40" t="s">
        <v>205</v>
      </c>
      <c r="G40" t="s">
        <v>3734</v>
      </c>
      <c r="L40" t="s">
        <v>230</v>
      </c>
      <c r="M40" t="s">
        <v>428</v>
      </c>
      <c r="N40">
        <v>115.0792</v>
      </c>
      <c r="AA40">
        <f t="shared" si="12"/>
        <v>35</v>
      </c>
      <c r="AB40" t="str">
        <f>B2B!B37</f>
        <v>J1</v>
      </c>
      <c r="AC40" t="str">
        <f>B2B!C37</f>
        <v>A35</v>
      </c>
      <c r="AD40" t="str">
        <f t="shared" si="6"/>
        <v>J1-A35</v>
      </c>
      <c r="AE40" t="str">
        <f t="shared" si="7"/>
        <v>CSI0_GPIO0</v>
      </c>
      <c r="AG40" t="str">
        <f t="shared" si="8"/>
        <v>--</v>
      </c>
      <c r="AH40" t="str">
        <f t="shared" si="9"/>
        <v>J1-A35</v>
      </c>
      <c r="AI40" t="str">
        <f>IFERROR(IF(IF(AG40="--",INDEX(D:D,MATCH(AE40,INDEX(B:B,MATCH(AE40,B:B,)+1):B10554,)+MATCH(AE40,B:B,)))=AD40,VLOOKUP(AE40,B:D,3,0),IF(AG40="--",INDEX(D:D,MATCH(AE40,INDEX(B:B,MATCH(AE40,B:B,)+1):B10554,)+MATCH(AE40,B:B,)),"---")),"---")</f>
        <v>J27-6</v>
      </c>
      <c r="AJ40" t="str">
        <f>IF(COUNTIF(CALC_CONN_TEB0187_REV01!F:F,IF(AH40&lt;&gt;"---",VLOOKUP(AD40,CALC_CONN_TEB0187_REV01!F:M,8,0),IF(IFERROR(IF(AD40=AH40,AI40,AH40),"---")="---","---",IF(COUNTIF(CALC_CONN_TEB0187_REV01!F:F,IFERROR(IF(AD40=AH40,AI40,AH40),"---"))&gt;0,"---",IFERROR(IF(AD40=AH40,AI40,AH40),"---")))))=1,IF(AH40&lt;&gt;"---",VLOOKUP(AD40,CALC_CONN_TEB0187_REV01!F:M,8,0),IF(IFERROR(IF(AD40=AH40,AI40,AH40),"---")="---","---",IF(COUNTIF(CALC_CONN_TEB0187_REV01!F:F,IFERROR(IF(AD40=AH40,AI40,AH40),"---"))&gt;0,"---",IFERROR(IF(AD40=AH40,AI40,AH40),"---")))),"---")</f>
        <v>---</v>
      </c>
      <c r="AK40" t="str">
        <f>IF(COUNTIF(CALC_CONN_TEB0187_REV01!F:F,IF(AH40&lt;&gt;"---",VLOOKUP(AD40,CALC_CONN_TEB0187_REV01!F:M,8,0),IF(IFERROR(IF(AD40=AH40,AI40,AH40),"---")="---","---",IF(COUNTIF(CALC_CONN_TEB0187_REV01!F:F,IFERROR(IF(AD40=AH40,AI40,AH40),"---"))&gt;0,"---",IFERROR(IF(AD40=AH40,AI40,AH40),"---")))))=0,IF(AH40&lt;&gt;"---",VLOOKUP(AD40,CALC_CONN_TEB0187_REV01!F:M,8,0),IF(IFERROR(IF(AD40=AH40,AI40,AH40),"---")="---","---",IF(COUNTIF(CALC_CONN_TEB0187_REV01!F:F,IFERROR(IF(AD40=AH40,AI40,AH40),"---"))&gt;0,"---",IFERROR(IF(AD40=AH40,AI40,AH40),"---")))),"---")</f>
        <v>J27-6</v>
      </c>
      <c r="AL40">
        <f t="shared" si="10"/>
        <v>153.22550000000001</v>
      </c>
      <c r="AM40">
        <f t="shared" si="11"/>
        <v>2</v>
      </c>
      <c r="AT40" t="str">
        <f t="shared" si="4"/>
        <v>CSI1_GPIO0</v>
      </c>
      <c r="AU40" t="str">
        <f t="shared" si="5"/>
        <v>--</v>
      </c>
    </row>
    <row r="41" spans="1:47" x14ac:dyDescent="0.25">
      <c r="A41" t="str">
        <f t="shared" si="0"/>
        <v>J1-A37</v>
      </c>
      <c r="B41" t="str">
        <f t="shared" si="1"/>
        <v>CSI2_GPIO0</v>
      </c>
      <c r="C41" t="str">
        <f t="shared" si="2"/>
        <v>J1-CSI2_GPIO0</v>
      </c>
      <c r="D41" t="str">
        <f t="shared" si="3"/>
        <v>J1-A37</v>
      </c>
      <c r="E41" t="s">
        <v>169</v>
      </c>
      <c r="F41" t="s">
        <v>206</v>
      </c>
      <c r="G41" t="s">
        <v>3735</v>
      </c>
      <c r="L41" t="s">
        <v>231</v>
      </c>
      <c r="M41" t="s">
        <v>428</v>
      </c>
      <c r="N41">
        <v>118.2747</v>
      </c>
      <c r="AA41">
        <f t="shared" si="12"/>
        <v>36</v>
      </c>
      <c r="AB41" t="str">
        <f>B2B!B38</f>
        <v>J1</v>
      </c>
      <c r="AC41" t="str">
        <f>B2B!C38</f>
        <v>A36</v>
      </c>
      <c r="AD41" t="str">
        <f t="shared" si="6"/>
        <v>J1-A36</v>
      </c>
      <c r="AE41" t="str">
        <f t="shared" si="7"/>
        <v>CSI1_GPIO0</v>
      </c>
      <c r="AG41" t="str">
        <f t="shared" si="8"/>
        <v>--</v>
      </c>
      <c r="AH41" t="str">
        <f t="shared" si="9"/>
        <v>J1-A36</v>
      </c>
      <c r="AI41" t="str">
        <f>IFERROR(IF(IF(AG41="--",INDEX(D:D,MATCH(AE41,INDEX(B:B,MATCH(AE41,B:B,)+1):B10555,)+MATCH(AE41,B:B,)))=AD41,VLOOKUP(AE41,B:D,3,0),IF(AG41="--",INDEX(D:D,MATCH(AE41,INDEX(B:B,MATCH(AE41,B:B,)+1):B10555,)+MATCH(AE41,B:B,)),"---")),"---")</f>
        <v>J28-6</v>
      </c>
      <c r="AJ41" t="str">
        <f>IF(COUNTIF(CALC_CONN_TEB0187_REV01!F:F,IF(AH41&lt;&gt;"---",VLOOKUP(AD41,CALC_CONN_TEB0187_REV01!F:M,8,0),IF(IFERROR(IF(AD41=AH41,AI41,AH41),"---")="---","---",IF(COUNTIF(CALC_CONN_TEB0187_REV01!F:F,IFERROR(IF(AD41=AH41,AI41,AH41),"---"))&gt;0,"---",IFERROR(IF(AD41=AH41,AI41,AH41),"---")))))=1,IF(AH41&lt;&gt;"---",VLOOKUP(AD41,CALC_CONN_TEB0187_REV01!F:M,8,0),IF(IFERROR(IF(AD41=AH41,AI41,AH41),"---")="---","---",IF(COUNTIF(CALC_CONN_TEB0187_REV01!F:F,IFERROR(IF(AD41=AH41,AI41,AH41),"---"))&gt;0,"---",IFERROR(IF(AD41=AH41,AI41,AH41),"---")))),"---")</f>
        <v>---</v>
      </c>
      <c r="AK41" t="str">
        <f>IF(COUNTIF(CALC_CONN_TEB0187_REV01!F:F,IF(AH41&lt;&gt;"---",VLOOKUP(AD41,CALC_CONN_TEB0187_REV01!F:M,8,0),IF(IFERROR(IF(AD41=AH41,AI41,AH41),"---")="---","---",IF(COUNTIF(CALC_CONN_TEB0187_REV01!F:F,IFERROR(IF(AD41=AH41,AI41,AH41),"---"))&gt;0,"---",IFERROR(IF(AD41=AH41,AI41,AH41),"---")))))=0,IF(AH41&lt;&gt;"---",VLOOKUP(AD41,CALC_CONN_TEB0187_REV01!F:M,8,0),IF(IFERROR(IF(AD41=AH41,AI41,AH41),"---")="---","---",IF(COUNTIF(CALC_CONN_TEB0187_REV01!F:F,IFERROR(IF(AD41=AH41,AI41,AH41),"---"))&gt;0,"---",IFERROR(IF(AD41=AH41,AI41,AH41),"---")))),"---")</f>
        <v>J28-6</v>
      </c>
      <c r="AL41">
        <f t="shared" si="10"/>
        <v>126.2077</v>
      </c>
      <c r="AM41">
        <f t="shared" si="11"/>
        <v>2</v>
      </c>
      <c r="AT41" t="str">
        <f t="shared" si="4"/>
        <v>CSI2_GPIO0</v>
      </c>
      <c r="AU41" t="str">
        <f t="shared" si="5"/>
        <v>--</v>
      </c>
    </row>
    <row r="42" spans="1:47" x14ac:dyDescent="0.25">
      <c r="A42" t="str">
        <f t="shared" si="0"/>
        <v>J1-A38</v>
      </c>
      <c r="B42" t="str">
        <f t="shared" si="1"/>
        <v>CY_SMB_SDA</v>
      </c>
      <c r="C42" t="str">
        <f t="shared" si="2"/>
        <v>J1-CY_SMB_SDA</v>
      </c>
      <c r="D42" t="str">
        <f t="shared" si="3"/>
        <v>J1-A38</v>
      </c>
      <c r="E42" t="s">
        <v>169</v>
      </c>
      <c r="F42" t="s">
        <v>207</v>
      </c>
      <c r="G42" t="s">
        <v>3736</v>
      </c>
      <c r="L42" t="s">
        <v>3737</v>
      </c>
      <c r="M42" t="s">
        <v>428</v>
      </c>
      <c r="N42">
        <v>43.715600000000002</v>
      </c>
      <c r="AA42">
        <f t="shared" si="12"/>
        <v>37</v>
      </c>
      <c r="AB42" t="str">
        <f>B2B!B39</f>
        <v>J1</v>
      </c>
      <c r="AC42" t="str">
        <f>B2B!C39</f>
        <v>A37</v>
      </c>
      <c r="AD42" t="str">
        <f t="shared" si="6"/>
        <v>J1-A37</v>
      </c>
      <c r="AE42" t="str">
        <f t="shared" si="7"/>
        <v>CSI2_GPIO0</v>
      </c>
      <c r="AG42" t="str">
        <f t="shared" si="8"/>
        <v>--</v>
      </c>
      <c r="AH42" t="str">
        <f t="shared" si="9"/>
        <v>J1-A37</v>
      </c>
      <c r="AI42" t="str">
        <f>IFERROR(IF(IF(AG42="--",INDEX(D:D,MATCH(AE42,INDEX(B:B,MATCH(AE42,B:B,)+1):B10556,)+MATCH(AE42,B:B,)))=AD42,VLOOKUP(AE42,B:D,3,0),IF(AG42="--",INDEX(D:D,MATCH(AE42,INDEX(B:B,MATCH(AE42,B:B,)+1):B10556,)+MATCH(AE42,B:B,)),"---")),"---")</f>
        <v>J30-6</v>
      </c>
      <c r="AJ42" t="str">
        <f>IF(COUNTIF(CALC_CONN_TEB0187_REV01!F:F,IF(AH42&lt;&gt;"---",VLOOKUP(AD42,CALC_CONN_TEB0187_REV01!F:M,8,0),IF(IFERROR(IF(AD42=AH42,AI42,AH42),"---")="---","---",IF(COUNTIF(CALC_CONN_TEB0187_REV01!F:F,IFERROR(IF(AD42=AH42,AI42,AH42),"---"))&gt;0,"---",IFERROR(IF(AD42=AH42,AI42,AH42),"---")))))=1,IF(AH42&lt;&gt;"---",VLOOKUP(AD42,CALC_CONN_TEB0187_REV01!F:M,8,0),IF(IFERROR(IF(AD42=AH42,AI42,AH42),"---")="---","---",IF(COUNTIF(CALC_CONN_TEB0187_REV01!F:F,IFERROR(IF(AD42=AH42,AI42,AH42),"---"))&gt;0,"---",IFERROR(IF(AD42=AH42,AI42,AH42),"---")))),"---")</f>
        <v>---</v>
      </c>
      <c r="AK42" t="str">
        <f>IF(COUNTIF(CALC_CONN_TEB0187_REV01!F:F,IF(AH42&lt;&gt;"---",VLOOKUP(AD42,CALC_CONN_TEB0187_REV01!F:M,8,0),IF(IFERROR(IF(AD42=AH42,AI42,AH42),"---")="---","---",IF(COUNTIF(CALC_CONN_TEB0187_REV01!F:F,IFERROR(IF(AD42=AH42,AI42,AH42),"---"))&gt;0,"---",IFERROR(IF(AD42=AH42,AI42,AH42),"---")))))=0,IF(AH42&lt;&gt;"---",VLOOKUP(AD42,CALC_CONN_TEB0187_REV01!F:M,8,0),IF(IFERROR(IF(AD42=AH42,AI42,AH42),"---")="---","---",IF(COUNTIF(CALC_CONN_TEB0187_REV01!F:F,IFERROR(IF(AD42=AH42,AI42,AH42),"---"))&gt;0,"---",IFERROR(IF(AD42=AH42,AI42,AH42),"---")))),"---")</f>
        <v>J30-6</v>
      </c>
      <c r="AL42">
        <f t="shared" si="10"/>
        <v>133.43199999999999</v>
      </c>
      <c r="AM42">
        <f t="shared" si="11"/>
        <v>2</v>
      </c>
      <c r="AT42" t="str">
        <f t="shared" si="4"/>
        <v>CY_SMB_SDA</v>
      </c>
      <c r="AU42" t="str">
        <f t="shared" si="5"/>
        <v>--</v>
      </c>
    </row>
    <row r="43" spans="1:47" x14ac:dyDescent="0.25">
      <c r="A43" t="str">
        <f t="shared" si="0"/>
        <v>J1-A39</v>
      </c>
      <c r="B43" t="str">
        <f t="shared" si="1"/>
        <v>CX_REFCLK</v>
      </c>
      <c r="C43" t="str">
        <f t="shared" si="2"/>
        <v>J1-CX_REFCLK</v>
      </c>
      <c r="D43" t="str">
        <f t="shared" si="3"/>
        <v>J1-A39</v>
      </c>
      <c r="E43" t="s">
        <v>169</v>
      </c>
      <c r="F43" t="s">
        <v>208</v>
      </c>
      <c r="G43" t="s">
        <v>3738</v>
      </c>
      <c r="L43" t="s">
        <v>3739</v>
      </c>
      <c r="M43" t="s">
        <v>428</v>
      </c>
      <c r="N43">
        <v>43.717199999999998</v>
      </c>
      <c r="AA43">
        <f t="shared" si="12"/>
        <v>38</v>
      </c>
      <c r="AB43" t="str">
        <f>B2B!B40</f>
        <v>J1</v>
      </c>
      <c r="AC43" t="str">
        <f>B2B!C40</f>
        <v>A38</v>
      </c>
      <c r="AD43" t="str">
        <f t="shared" si="6"/>
        <v>J1-A38</v>
      </c>
      <c r="AE43" t="str">
        <f t="shared" si="7"/>
        <v>CY_SMB_SDA</v>
      </c>
      <c r="AG43" t="str">
        <f t="shared" si="8"/>
        <v>--</v>
      </c>
      <c r="AH43" t="str">
        <f t="shared" si="9"/>
        <v>J1-A38</v>
      </c>
      <c r="AI43" t="str">
        <f>IFERROR(IF(IF(AG43="--",INDEX(D:D,MATCH(AE43,INDEX(B:B,MATCH(AE43,B:B,)+1):B10557,)+MATCH(AE43,B:B,)))=AD43,VLOOKUP(AE43,B:D,3,0),IF(AG43="--",INDEX(D:D,MATCH(AE43,INDEX(B:B,MATCH(AE43,B:B,)+1):B10557,)+MATCH(AE43,B:B,)),"---")),"---")</f>
        <v>J19-5</v>
      </c>
      <c r="AJ43" t="str">
        <f>IF(COUNTIF(CALC_CONN_TEB0187_REV01!F:F,IF(AH43&lt;&gt;"---",VLOOKUP(AD43,CALC_CONN_TEB0187_REV01!F:M,8,0),IF(IFERROR(IF(AD43=AH43,AI43,AH43),"---")="---","---",IF(COUNTIF(CALC_CONN_TEB0187_REV01!F:F,IFERROR(IF(AD43=AH43,AI43,AH43),"---"))&gt;0,"---",IFERROR(IF(AD43=AH43,AI43,AH43),"---")))))=1,IF(AH43&lt;&gt;"---",VLOOKUP(AD43,CALC_CONN_TEB0187_REV01!F:M,8,0),IF(IFERROR(IF(AD43=AH43,AI43,AH43),"---")="---","---",IF(COUNTIF(CALC_CONN_TEB0187_REV01!F:F,IFERROR(IF(AD43=AH43,AI43,AH43),"---"))&gt;0,"---",IFERROR(IF(AD43=AH43,AI43,AH43),"---")))),"---")</f>
        <v>---</v>
      </c>
      <c r="AK43" t="str">
        <f>IF(COUNTIF(CALC_CONN_TEB0187_REV01!F:F,IF(AH43&lt;&gt;"---",VLOOKUP(AD43,CALC_CONN_TEB0187_REV01!F:M,8,0),IF(IFERROR(IF(AD43=AH43,AI43,AH43),"---")="---","---",IF(COUNTIF(CALC_CONN_TEB0187_REV01!F:F,IFERROR(IF(AD43=AH43,AI43,AH43),"---"))&gt;0,"---",IFERROR(IF(AD43=AH43,AI43,AH43),"---")))))=0,IF(AH43&lt;&gt;"---",VLOOKUP(AD43,CALC_CONN_TEB0187_REV01!F:M,8,0),IF(IFERROR(IF(AD43=AH43,AI43,AH43),"---")="---","---",IF(COUNTIF(CALC_CONN_TEB0187_REV01!F:F,IFERROR(IF(AD43=AH43,AI43,AH43),"---"))&gt;0,"---",IFERROR(IF(AD43=AH43,AI43,AH43),"---")))),"---")</f>
        <v>J19-5</v>
      </c>
      <c r="AL43">
        <f t="shared" si="10"/>
        <v>96.335999999999999</v>
      </c>
      <c r="AM43">
        <f t="shared" si="11"/>
        <v>2</v>
      </c>
      <c r="AT43" t="str">
        <f t="shared" si="4"/>
        <v>CX_REFCLK</v>
      </c>
      <c r="AU43" t="str">
        <f t="shared" si="5"/>
        <v>--</v>
      </c>
    </row>
    <row r="44" spans="1:47" x14ac:dyDescent="0.25">
      <c r="A44" t="str">
        <f t="shared" si="0"/>
        <v>J1-A40</v>
      </c>
      <c r="B44" t="str">
        <f t="shared" si="1"/>
        <v>VCCIO_6D</v>
      </c>
      <c r="C44" t="str">
        <f t="shared" si="2"/>
        <v>J1-VCCIO_6D</v>
      </c>
      <c r="D44" t="str">
        <f t="shared" si="3"/>
        <v>J1-A40</v>
      </c>
      <c r="E44" t="s">
        <v>169</v>
      </c>
      <c r="F44" t="s">
        <v>209</v>
      </c>
      <c r="G44" t="s">
        <v>493</v>
      </c>
      <c r="L44" t="s">
        <v>232</v>
      </c>
      <c r="M44" t="s">
        <v>428</v>
      </c>
      <c r="N44">
        <v>121.5308</v>
      </c>
      <c r="AA44">
        <f t="shared" si="12"/>
        <v>39</v>
      </c>
      <c r="AB44" t="str">
        <f>B2B!B41</f>
        <v>J1</v>
      </c>
      <c r="AC44" t="str">
        <f>B2B!C41</f>
        <v>A39</v>
      </c>
      <c r="AD44" t="str">
        <f t="shared" si="6"/>
        <v>J1-A39</v>
      </c>
      <c r="AE44" t="str">
        <f t="shared" si="7"/>
        <v>CX_REFCLK</v>
      </c>
      <c r="AG44" t="str">
        <f t="shared" si="8"/>
        <v>--</v>
      </c>
      <c r="AH44" t="str">
        <f t="shared" si="9"/>
        <v>J1-A39</v>
      </c>
      <c r="AI44" t="str">
        <f>IFERROR(IF(IF(AG44="--",INDEX(D:D,MATCH(AE44,INDEX(B:B,MATCH(AE44,B:B,)+1):B10558,)+MATCH(AE44,B:B,)))=AD44,VLOOKUP(AE44,B:D,3,0),IF(AG44="--",INDEX(D:D,MATCH(AE44,INDEX(B:B,MATCH(AE44,B:B,)+1):B10558,)+MATCH(AE44,B:B,)),"---")),"---")</f>
        <v>J21-11</v>
      </c>
      <c r="AJ44" t="str">
        <f>IF(COUNTIF(CALC_CONN_TEB0187_REV01!F:F,IF(AH44&lt;&gt;"---",VLOOKUP(AD44,CALC_CONN_TEB0187_REV01!F:M,8,0),IF(IFERROR(IF(AD44=AH44,AI44,AH44),"---")="---","---",IF(COUNTIF(CALC_CONN_TEB0187_REV01!F:F,IFERROR(IF(AD44=AH44,AI44,AH44),"---"))&gt;0,"---",IFERROR(IF(AD44=AH44,AI44,AH44),"---")))))=1,IF(AH44&lt;&gt;"---",VLOOKUP(AD44,CALC_CONN_TEB0187_REV01!F:M,8,0),IF(IFERROR(IF(AD44=AH44,AI44,AH44),"---")="---","---",IF(COUNTIF(CALC_CONN_TEB0187_REV01!F:F,IFERROR(IF(AD44=AH44,AI44,AH44),"---"))&gt;0,"---",IFERROR(IF(AD44=AH44,AI44,AH44),"---")))),"---")</f>
        <v>---</v>
      </c>
      <c r="AK44" t="str">
        <f>IF(COUNTIF(CALC_CONN_TEB0187_REV01!F:F,IF(AH44&lt;&gt;"---",VLOOKUP(AD44,CALC_CONN_TEB0187_REV01!F:M,8,0),IF(IFERROR(IF(AD44=AH44,AI44,AH44),"---")="---","---",IF(COUNTIF(CALC_CONN_TEB0187_REV01!F:F,IFERROR(IF(AD44=AH44,AI44,AH44),"---"))&gt;0,"---",IFERROR(IF(AD44=AH44,AI44,AH44),"---")))))=0,IF(AH44&lt;&gt;"---",VLOOKUP(AD44,CALC_CONN_TEB0187_REV01!F:M,8,0),IF(IFERROR(IF(AD44=AH44,AI44,AH44),"---")="---","---",IF(COUNTIF(CALC_CONN_TEB0187_REV01!F:F,IFERROR(IF(AD44=AH44,AI44,AH44),"---"))&gt;0,"---",IFERROR(IF(AD44=AH44,AI44,AH44),"---")))),"---")</f>
        <v>J21-11</v>
      </c>
      <c r="AL44">
        <f t="shared" si="10"/>
        <v>118.2593</v>
      </c>
      <c r="AM44">
        <f t="shared" si="11"/>
        <v>2</v>
      </c>
      <c r="AT44" t="str">
        <f t="shared" si="4"/>
        <v>VCCIO_6D</v>
      </c>
      <c r="AU44" t="str">
        <f t="shared" si="5"/>
        <v>--</v>
      </c>
    </row>
    <row r="45" spans="1:47" x14ac:dyDescent="0.25">
      <c r="A45" t="str">
        <f t="shared" si="0"/>
        <v>J1-A41</v>
      </c>
      <c r="B45" t="str">
        <f t="shared" si="1"/>
        <v>ETH1_TXD0</v>
      </c>
      <c r="C45" t="str">
        <f t="shared" si="2"/>
        <v>J1-ETH1_TXD0</v>
      </c>
      <c r="D45" t="str">
        <f t="shared" si="3"/>
        <v>J1-A41</v>
      </c>
      <c r="E45" t="s">
        <v>169</v>
      </c>
      <c r="F45" t="s">
        <v>210</v>
      </c>
      <c r="G45" t="s">
        <v>3740</v>
      </c>
      <c r="L45" t="s">
        <v>3741</v>
      </c>
      <c r="M45" t="s">
        <v>428</v>
      </c>
      <c r="N45">
        <v>34.488399999999999</v>
      </c>
      <c r="AA45">
        <f t="shared" si="12"/>
        <v>40</v>
      </c>
      <c r="AB45" t="str">
        <f>B2B!B42</f>
        <v>J1</v>
      </c>
      <c r="AC45" t="str">
        <f>B2B!C42</f>
        <v>A40</v>
      </c>
      <c r="AD45" t="str">
        <f t="shared" si="6"/>
        <v>J1-A40</v>
      </c>
      <c r="AE45" t="str">
        <f t="shared" si="7"/>
        <v>VCCIO_6D</v>
      </c>
      <c r="AG45" t="str">
        <f t="shared" si="8"/>
        <v>--</v>
      </c>
      <c r="AH45" t="str">
        <f t="shared" si="9"/>
        <v>J1-A40</v>
      </c>
      <c r="AI45" t="str">
        <f>IFERROR(IF(IF(AG45="--",INDEX(D:D,MATCH(AE45,INDEX(B:B,MATCH(AE45,B:B,)+1):B10559,)+MATCH(AE45,B:B,)))=AD45,VLOOKUP(AE45,B:D,3,0),IF(AG45="--",INDEX(D:D,MATCH(AE45,INDEX(B:B,MATCH(AE45,B:B,)+1):B10559,)+MATCH(AE45,B:B,)),"---")),"---")</f>
        <v>L34-1</v>
      </c>
      <c r="AJ45" t="str">
        <f>IF(COUNTIF(CALC_CONN_TEB0187_REV01!F:F,IF(AH45&lt;&gt;"---",VLOOKUP(AD45,CALC_CONN_TEB0187_REV01!F:M,8,0),IF(IFERROR(IF(AD45=AH45,AI45,AH45),"---")="---","---",IF(COUNTIF(CALC_CONN_TEB0187_REV01!F:F,IFERROR(IF(AD45=AH45,AI45,AH45),"---"))&gt;0,"---",IFERROR(IF(AD45=AH45,AI45,AH45),"---")))))=1,IF(AH45&lt;&gt;"---",VLOOKUP(AD45,CALC_CONN_TEB0187_REV01!F:M,8,0),IF(IFERROR(IF(AD45=AH45,AI45,AH45),"---")="---","---",IF(COUNTIF(CALC_CONN_TEB0187_REV01!F:F,IFERROR(IF(AD45=AH45,AI45,AH45),"---"))&gt;0,"---",IFERROR(IF(AD45=AH45,AI45,AH45),"---")))),"---")</f>
        <v>---</v>
      </c>
      <c r="AK45" t="str">
        <f>IF(COUNTIF(CALC_CONN_TEB0187_REV01!F:F,IF(AH45&lt;&gt;"---",VLOOKUP(AD45,CALC_CONN_TEB0187_REV01!F:M,8,0),IF(IFERROR(IF(AD45=AH45,AI45,AH45),"---")="---","---",IF(COUNTIF(CALC_CONN_TEB0187_REV01!F:F,IFERROR(IF(AD45=AH45,AI45,AH45),"---"))&gt;0,"---",IFERROR(IF(AD45=AH45,AI45,AH45),"---")))))=0,IF(AH45&lt;&gt;"---",VLOOKUP(AD45,CALC_CONN_TEB0187_REV01!F:M,8,0),IF(IFERROR(IF(AD45=AH45,AI45,AH45),"---")="---","---",IF(COUNTIF(CALC_CONN_TEB0187_REV01!F:F,IFERROR(IF(AD45=AH45,AI45,AH45),"---"))&gt;0,"---",IFERROR(IF(AD45=AH45,AI45,AH45),"---")))),"---")</f>
        <v>L34-1</v>
      </c>
      <c r="AL45">
        <f t="shared" si="10"/>
        <v>1.9630000000000001</v>
      </c>
      <c r="AM45">
        <f t="shared" si="11"/>
        <v>2</v>
      </c>
      <c r="AT45" t="str">
        <f t="shared" si="4"/>
        <v>ETH1_TXD0</v>
      </c>
      <c r="AU45" t="str">
        <f t="shared" si="5"/>
        <v>--</v>
      </c>
    </row>
    <row r="46" spans="1:47" x14ac:dyDescent="0.25">
      <c r="A46" t="str">
        <f t="shared" si="0"/>
        <v>J1-A42</v>
      </c>
      <c r="B46" t="str">
        <f t="shared" si="1"/>
        <v>ETH1_TXD2</v>
      </c>
      <c r="C46" t="str">
        <f t="shared" si="2"/>
        <v>J1-ETH1_TXD2</v>
      </c>
      <c r="D46" t="str">
        <f t="shared" si="3"/>
        <v>J1-A42</v>
      </c>
      <c r="E46" t="s">
        <v>169</v>
      </c>
      <c r="F46" t="s">
        <v>211</v>
      </c>
      <c r="G46" t="s">
        <v>3742</v>
      </c>
      <c r="L46" t="s">
        <v>3743</v>
      </c>
      <c r="M46" t="s">
        <v>428</v>
      </c>
      <c r="N46">
        <v>34.555700000000002</v>
      </c>
      <c r="AA46">
        <f t="shared" si="12"/>
        <v>41</v>
      </c>
      <c r="AB46" t="str">
        <f>B2B!B43</f>
        <v>J1</v>
      </c>
      <c r="AC46" t="str">
        <f>B2B!C43</f>
        <v>A41</v>
      </c>
      <c r="AD46" t="str">
        <f t="shared" si="6"/>
        <v>J1-A41</v>
      </c>
      <c r="AE46" t="str">
        <f t="shared" si="7"/>
        <v>ETH1_TXD0</v>
      </c>
      <c r="AG46" t="str">
        <f t="shared" si="8"/>
        <v>--</v>
      </c>
      <c r="AH46" t="str">
        <f t="shared" si="9"/>
        <v>J1-A41</v>
      </c>
      <c r="AI46" t="str">
        <f>IFERROR(IF(IF(AG46="--",INDEX(D:D,MATCH(AE46,INDEX(B:B,MATCH(AE46,B:B,)+1):B10560,)+MATCH(AE46,B:B,)))=AD46,VLOOKUP(AE46,B:D,3,0),IF(AG46="--",INDEX(D:D,MATCH(AE46,INDEX(B:B,MATCH(AE46,B:B,)+1):B10560,)+MATCH(AE46,B:B,)),"---")),"---")</f>
        <v>U33-39</v>
      </c>
      <c r="AJ46" t="str">
        <f>IF(COUNTIF(CALC_CONN_TEB0187_REV01!F:F,IF(AH46&lt;&gt;"---",VLOOKUP(AD46,CALC_CONN_TEB0187_REV01!F:M,8,0),IF(IFERROR(IF(AD46=AH46,AI46,AH46),"---")="---","---",IF(COUNTIF(CALC_CONN_TEB0187_REV01!F:F,IFERROR(IF(AD46=AH46,AI46,AH46),"---"))&gt;0,"---",IFERROR(IF(AD46=AH46,AI46,AH46),"---")))))=1,IF(AH46&lt;&gt;"---",VLOOKUP(AD46,CALC_CONN_TEB0187_REV01!F:M,8,0),IF(IFERROR(IF(AD46=AH46,AI46,AH46),"---")="---","---",IF(COUNTIF(CALC_CONN_TEB0187_REV01!F:F,IFERROR(IF(AD46=AH46,AI46,AH46),"---"))&gt;0,"---",IFERROR(IF(AD46=AH46,AI46,AH46),"---")))),"---")</f>
        <v>---</v>
      </c>
      <c r="AK46" t="str">
        <f>IF(COUNTIF(CALC_CONN_TEB0187_REV01!F:F,IF(AH46&lt;&gt;"---",VLOOKUP(AD46,CALC_CONN_TEB0187_REV01!F:M,8,0),IF(IFERROR(IF(AD46=AH46,AI46,AH46),"---")="---","---",IF(COUNTIF(CALC_CONN_TEB0187_REV01!F:F,IFERROR(IF(AD46=AH46,AI46,AH46),"---"))&gt;0,"---",IFERROR(IF(AD46=AH46,AI46,AH46),"---")))))=0,IF(AH46&lt;&gt;"---",VLOOKUP(AD46,CALC_CONN_TEB0187_REV01!F:M,8,0),IF(IFERROR(IF(AD46=AH46,AI46,AH46),"---")="---","---",IF(COUNTIF(CALC_CONN_TEB0187_REV01!F:F,IFERROR(IF(AD46=AH46,AI46,AH46),"---"))&gt;0,"---",IFERROR(IF(AD46=AH46,AI46,AH46),"---")))),"---")</f>
        <v>U33-39</v>
      </c>
      <c r="AL46">
        <f t="shared" si="10"/>
        <v>36.970500000000001</v>
      </c>
      <c r="AM46">
        <f t="shared" si="11"/>
        <v>2</v>
      </c>
      <c r="AT46" t="str">
        <f t="shared" si="4"/>
        <v>ETH1_TXD2</v>
      </c>
      <c r="AU46" t="str">
        <f t="shared" si="5"/>
        <v>--</v>
      </c>
    </row>
    <row r="47" spans="1:47" x14ac:dyDescent="0.25">
      <c r="A47" t="str">
        <f t="shared" si="0"/>
        <v>J1-A43</v>
      </c>
      <c r="B47" t="str">
        <f t="shared" si="1"/>
        <v>ETH1_TXCK</v>
      </c>
      <c r="C47" t="str">
        <f t="shared" si="2"/>
        <v>J1-ETH1_TXCK</v>
      </c>
      <c r="D47" t="str">
        <f t="shared" si="3"/>
        <v>J1-A43</v>
      </c>
      <c r="E47" t="s">
        <v>169</v>
      </c>
      <c r="F47" t="s">
        <v>212</v>
      </c>
      <c r="G47" t="s">
        <v>3744</v>
      </c>
      <c r="L47" t="s">
        <v>233</v>
      </c>
      <c r="M47" t="s">
        <v>428</v>
      </c>
      <c r="N47">
        <v>123.23990000000001</v>
      </c>
      <c r="AA47">
        <f t="shared" si="12"/>
        <v>42</v>
      </c>
      <c r="AB47" t="str">
        <f>B2B!B44</f>
        <v>J1</v>
      </c>
      <c r="AC47" t="str">
        <f>B2B!C44</f>
        <v>A42</v>
      </c>
      <c r="AD47" t="str">
        <f t="shared" si="6"/>
        <v>J1-A42</v>
      </c>
      <c r="AE47" t="str">
        <f t="shared" si="7"/>
        <v>ETH1_TXD2</v>
      </c>
      <c r="AG47" t="str">
        <f t="shared" si="8"/>
        <v>--</v>
      </c>
      <c r="AH47" t="str">
        <f t="shared" si="9"/>
        <v>J1-A42</v>
      </c>
      <c r="AI47" t="str">
        <f>IFERROR(IF(IF(AG47="--",INDEX(D:D,MATCH(AE47,INDEX(B:B,MATCH(AE47,B:B,)+1):B10561,)+MATCH(AE47,B:B,)))=AD47,VLOOKUP(AE47,B:D,3,0),IF(AG47="--",INDEX(D:D,MATCH(AE47,INDEX(B:B,MATCH(AE47,B:B,)+1):B10561,)+MATCH(AE47,B:B,)),"---")),"---")</f>
        <v>U33-2</v>
      </c>
      <c r="AJ47" t="str">
        <f>IF(COUNTIF(CALC_CONN_TEB0187_REV01!F:F,IF(AH47&lt;&gt;"---",VLOOKUP(AD47,CALC_CONN_TEB0187_REV01!F:M,8,0),IF(IFERROR(IF(AD47=AH47,AI47,AH47),"---")="---","---",IF(COUNTIF(CALC_CONN_TEB0187_REV01!F:F,IFERROR(IF(AD47=AH47,AI47,AH47),"---"))&gt;0,"---",IFERROR(IF(AD47=AH47,AI47,AH47),"---")))))=1,IF(AH47&lt;&gt;"---",VLOOKUP(AD47,CALC_CONN_TEB0187_REV01!F:M,8,0),IF(IFERROR(IF(AD47=AH47,AI47,AH47),"---")="---","---",IF(COUNTIF(CALC_CONN_TEB0187_REV01!F:F,IFERROR(IF(AD47=AH47,AI47,AH47),"---"))&gt;0,"---",IFERROR(IF(AD47=AH47,AI47,AH47),"---")))),"---")</f>
        <v>---</v>
      </c>
      <c r="AK47" t="str">
        <f>IF(COUNTIF(CALC_CONN_TEB0187_REV01!F:F,IF(AH47&lt;&gt;"---",VLOOKUP(AD47,CALC_CONN_TEB0187_REV01!F:M,8,0),IF(IFERROR(IF(AD47=AH47,AI47,AH47),"---")="---","---",IF(COUNTIF(CALC_CONN_TEB0187_REV01!F:F,IFERROR(IF(AD47=AH47,AI47,AH47),"---"))&gt;0,"---",IFERROR(IF(AD47=AH47,AI47,AH47),"---")))))=0,IF(AH47&lt;&gt;"---",VLOOKUP(AD47,CALC_CONN_TEB0187_REV01!F:M,8,0),IF(IFERROR(IF(AD47=AH47,AI47,AH47),"---")="---","---",IF(COUNTIF(CALC_CONN_TEB0187_REV01!F:F,IFERROR(IF(AD47=AH47,AI47,AH47),"---"))&gt;0,"---",IFERROR(IF(AD47=AH47,AI47,AH47),"---")))),"---")</f>
        <v>U33-2</v>
      </c>
      <c r="AL47">
        <f t="shared" si="10"/>
        <v>36.736899999999999</v>
      </c>
      <c r="AM47">
        <f t="shared" si="11"/>
        <v>2</v>
      </c>
      <c r="AT47" t="str">
        <f t="shared" si="4"/>
        <v>ETH1_TXCK</v>
      </c>
      <c r="AU47" t="str">
        <f t="shared" si="5"/>
        <v>--</v>
      </c>
    </row>
    <row r="48" spans="1:47" x14ac:dyDescent="0.25">
      <c r="A48" t="str">
        <f t="shared" si="0"/>
        <v>J1-A44</v>
      </c>
      <c r="B48" t="str">
        <f t="shared" si="1"/>
        <v>DBG_TXD</v>
      </c>
      <c r="C48" t="str">
        <f t="shared" si="2"/>
        <v>J1-DBG_TXD</v>
      </c>
      <c r="D48" t="str">
        <f t="shared" si="3"/>
        <v>J1-A44</v>
      </c>
      <c r="E48" t="s">
        <v>169</v>
      </c>
      <c r="F48" t="s">
        <v>213</v>
      </c>
      <c r="G48" t="s">
        <v>3745</v>
      </c>
      <c r="L48" t="s">
        <v>234</v>
      </c>
      <c r="M48" t="s">
        <v>428</v>
      </c>
      <c r="N48">
        <v>131.24619999999999</v>
      </c>
      <c r="AA48">
        <f t="shared" si="12"/>
        <v>43</v>
      </c>
      <c r="AB48" t="str">
        <f>B2B!B45</f>
        <v>J1</v>
      </c>
      <c r="AC48" t="str">
        <f>B2B!C45</f>
        <v>A43</v>
      </c>
      <c r="AD48" t="str">
        <f t="shared" si="6"/>
        <v>J1-A43</v>
      </c>
      <c r="AE48" t="str">
        <f t="shared" si="7"/>
        <v>ETH1_TXCK</v>
      </c>
      <c r="AG48" t="str">
        <f t="shared" si="8"/>
        <v>--</v>
      </c>
      <c r="AH48" t="str">
        <f t="shared" si="9"/>
        <v>J1-A43</v>
      </c>
      <c r="AI48" t="str">
        <f>IFERROR(IF(IF(AG48="--",INDEX(D:D,MATCH(AE48,INDEX(B:B,MATCH(AE48,B:B,)+1):B10562,)+MATCH(AE48,B:B,)))=AD48,VLOOKUP(AE48,B:D,3,0),IF(AG48="--",INDEX(D:D,MATCH(AE48,INDEX(B:B,MATCH(AE48,B:B,)+1):B10562,)+MATCH(AE48,B:B,)),"---")),"---")</f>
        <v>U33-38</v>
      </c>
      <c r="AJ48" t="str">
        <f>IF(COUNTIF(CALC_CONN_TEB0187_REV01!F:F,IF(AH48&lt;&gt;"---",VLOOKUP(AD48,CALC_CONN_TEB0187_REV01!F:M,8,0),IF(IFERROR(IF(AD48=AH48,AI48,AH48),"---")="---","---",IF(COUNTIF(CALC_CONN_TEB0187_REV01!F:F,IFERROR(IF(AD48=AH48,AI48,AH48),"---"))&gt;0,"---",IFERROR(IF(AD48=AH48,AI48,AH48),"---")))))=1,IF(AH48&lt;&gt;"---",VLOOKUP(AD48,CALC_CONN_TEB0187_REV01!F:M,8,0),IF(IFERROR(IF(AD48=AH48,AI48,AH48),"---")="---","---",IF(COUNTIF(CALC_CONN_TEB0187_REV01!F:F,IFERROR(IF(AD48=AH48,AI48,AH48),"---"))&gt;0,"---",IFERROR(IF(AD48=AH48,AI48,AH48),"---")))),"---")</f>
        <v>---</v>
      </c>
      <c r="AK48" t="str">
        <f>IF(COUNTIF(CALC_CONN_TEB0187_REV01!F:F,IF(AH48&lt;&gt;"---",VLOOKUP(AD48,CALC_CONN_TEB0187_REV01!F:M,8,0),IF(IFERROR(IF(AD48=AH48,AI48,AH48),"---")="---","---",IF(COUNTIF(CALC_CONN_TEB0187_REV01!F:F,IFERROR(IF(AD48=AH48,AI48,AH48),"---"))&gt;0,"---",IFERROR(IF(AD48=AH48,AI48,AH48),"---")))))=0,IF(AH48&lt;&gt;"---",VLOOKUP(AD48,CALC_CONN_TEB0187_REV01!F:M,8,0),IF(IFERROR(IF(AD48=AH48,AI48,AH48),"---")="---","---",IF(COUNTIF(CALC_CONN_TEB0187_REV01!F:F,IFERROR(IF(AD48=AH48,AI48,AH48),"---"))&gt;0,"---",IFERROR(IF(AD48=AH48,AI48,AH48),"---")))),"---")</f>
        <v>U33-38</v>
      </c>
      <c r="AL48">
        <f t="shared" si="10"/>
        <v>37.023600000000002</v>
      </c>
      <c r="AM48">
        <f t="shared" si="11"/>
        <v>2</v>
      </c>
      <c r="AT48" t="str">
        <f t="shared" si="4"/>
        <v>DBG_TXD</v>
      </c>
      <c r="AU48" t="str">
        <f t="shared" si="5"/>
        <v>--</v>
      </c>
    </row>
    <row r="49" spans="1:47" x14ac:dyDescent="0.25">
      <c r="A49" t="str">
        <f t="shared" si="0"/>
        <v>J1-A45</v>
      </c>
      <c r="B49" t="str">
        <f t="shared" si="1"/>
        <v>USR_LED3</v>
      </c>
      <c r="C49" t="str">
        <f t="shared" si="2"/>
        <v>J1-USR_LED3</v>
      </c>
      <c r="D49" t="str">
        <f t="shared" si="3"/>
        <v>J1-A45</v>
      </c>
      <c r="E49" t="s">
        <v>169</v>
      </c>
      <c r="F49" t="s">
        <v>214</v>
      </c>
      <c r="G49" t="s">
        <v>3746</v>
      </c>
      <c r="L49" t="s">
        <v>235</v>
      </c>
      <c r="M49" t="s">
        <v>428</v>
      </c>
      <c r="N49">
        <v>115.6679</v>
      </c>
      <c r="AA49">
        <f t="shared" si="12"/>
        <v>44</v>
      </c>
      <c r="AB49" t="str">
        <f>B2B!B46</f>
        <v>J1</v>
      </c>
      <c r="AC49" t="str">
        <f>B2B!C46</f>
        <v>A44</v>
      </c>
      <c r="AD49" t="str">
        <f t="shared" si="6"/>
        <v>J1-A44</v>
      </c>
      <c r="AE49" t="str">
        <f t="shared" si="7"/>
        <v>DBG_TXD</v>
      </c>
      <c r="AG49" t="str">
        <f t="shared" si="8"/>
        <v>--</v>
      </c>
      <c r="AH49" t="str">
        <f t="shared" si="9"/>
        <v>J1-A44</v>
      </c>
      <c r="AI49" t="str">
        <f>IFERROR(IF(IF(AG49="--",INDEX(D:D,MATCH(AE49,INDEX(B:B,MATCH(AE49,B:B,)+1):B10563,)+MATCH(AE49,B:B,)))=AD49,VLOOKUP(AE49,B:D,3,0),IF(AG49="--",INDEX(D:D,MATCH(AE49,INDEX(B:B,MATCH(AE49,B:B,)+1):B10563,)+MATCH(AE49,B:B,)),"---")),"---")</f>
        <v>U25-11</v>
      </c>
      <c r="AJ49" t="str">
        <f>IF(COUNTIF(CALC_CONN_TEB0187_REV01!F:F,IF(AH49&lt;&gt;"---",VLOOKUP(AD49,CALC_CONN_TEB0187_REV01!F:M,8,0),IF(IFERROR(IF(AD49=AH49,AI49,AH49),"---")="---","---",IF(COUNTIF(CALC_CONN_TEB0187_REV01!F:F,IFERROR(IF(AD49=AH49,AI49,AH49),"---"))&gt;0,"---",IFERROR(IF(AD49=AH49,AI49,AH49),"---")))))=1,IF(AH49&lt;&gt;"---",VLOOKUP(AD49,CALC_CONN_TEB0187_REV01!F:M,8,0),IF(IFERROR(IF(AD49=AH49,AI49,AH49),"---")="---","---",IF(COUNTIF(CALC_CONN_TEB0187_REV01!F:F,IFERROR(IF(AD49=AH49,AI49,AH49),"---"))&gt;0,"---",IFERROR(IF(AD49=AH49,AI49,AH49),"---")))),"---")</f>
        <v>---</v>
      </c>
      <c r="AK49" t="str">
        <f>IF(COUNTIF(CALC_CONN_TEB0187_REV01!F:F,IF(AH49&lt;&gt;"---",VLOOKUP(AD49,CALC_CONN_TEB0187_REV01!F:M,8,0),IF(IFERROR(IF(AD49=AH49,AI49,AH49),"---")="---","---",IF(COUNTIF(CALC_CONN_TEB0187_REV01!F:F,IFERROR(IF(AD49=AH49,AI49,AH49),"---"))&gt;0,"---",IFERROR(IF(AD49=AH49,AI49,AH49),"---")))))=0,IF(AH49&lt;&gt;"---",VLOOKUP(AD49,CALC_CONN_TEB0187_REV01!F:M,8,0),IF(IFERROR(IF(AD49=AH49,AI49,AH49),"---")="---","---",IF(COUNTIF(CALC_CONN_TEB0187_REV01!F:F,IFERROR(IF(AD49=AH49,AI49,AH49),"---"))&gt;0,"---",IFERROR(IF(AD49=AH49,AI49,AH49),"---")))),"---")</f>
        <v>U25-11</v>
      </c>
      <c r="AL49">
        <f t="shared" si="10"/>
        <v>103.5485</v>
      </c>
      <c r="AM49">
        <f t="shared" si="11"/>
        <v>2</v>
      </c>
      <c r="AT49" t="str">
        <f t="shared" si="4"/>
        <v>USR_LED3</v>
      </c>
      <c r="AU49" t="str">
        <f t="shared" si="5"/>
        <v>--</v>
      </c>
    </row>
    <row r="50" spans="1:47" x14ac:dyDescent="0.25">
      <c r="A50" t="str">
        <f t="shared" si="0"/>
        <v>J1-A46</v>
      </c>
      <c r="B50" t="str">
        <f t="shared" si="1"/>
        <v>GND</v>
      </c>
      <c r="C50" t="str">
        <f t="shared" si="2"/>
        <v>J1-GND</v>
      </c>
      <c r="D50" t="str">
        <f t="shared" si="3"/>
        <v>J1-A46</v>
      </c>
      <c r="E50" t="s">
        <v>169</v>
      </c>
      <c r="F50" t="s">
        <v>215</v>
      </c>
      <c r="G50" t="s">
        <v>433</v>
      </c>
      <c r="L50" t="s">
        <v>236</v>
      </c>
      <c r="M50" t="s">
        <v>428</v>
      </c>
      <c r="N50">
        <v>122.78319999999999</v>
      </c>
      <c r="AA50">
        <f t="shared" si="12"/>
        <v>45</v>
      </c>
      <c r="AB50" t="str">
        <f>B2B!B47</f>
        <v>J1</v>
      </c>
      <c r="AC50" t="str">
        <f>B2B!C47</f>
        <v>A45</v>
      </c>
      <c r="AD50" t="str">
        <f t="shared" si="6"/>
        <v>J1-A45</v>
      </c>
      <c r="AE50" t="str">
        <f t="shared" si="7"/>
        <v>USR_LED3</v>
      </c>
      <c r="AG50" t="str">
        <f t="shared" si="8"/>
        <v>--</v>
      </c>
      <c r="AH50" t="str">
        <f t="shared" si="9"/>
        <v>J1-A45</v>
      </c>
      <c r="AI50" t="str">
        <f>IFERROR(IF(IF(AG50="--",INDEX(D:D,MATCH(AE50,INDEX(B:B,MATCH(AE50,B:B,)+1):B10564,)+MATCH(AE50,B:B,)))=AD50,VLOOKUP(AE50,B:D,3,0),IF(AG50="--",INDEX(D:D,MATCH(AE50,INDEX(B:B,MATCH(AE50,B:B,)+1):B10564,)+MATCH(AE50,B:B,)),"---")),"---")</f>
        <v>R17-1</v>
      </c>
      <c r="AJ50" t="str">
        <f>IF(COUNTIF(CALC_CONN_TEB0187_REV01!F:F,IF(AH50&lt;&gt;"---",VLOOKUP(AD50,CALC_CONN_TEB0187_REV01!F:M,8,0),IF(IFERROR(IF(AD50=AH50,AI50,AH50),"---")="---","---",IF(COUNTIF(CALC_CONN_TEB0187_REV01!F:F,IFERROR(IF(AD50=AH50,AI50,AH50),"---"))&gt;0,"---",IFERROR(IF(AD50=AH50,AI50,AH50),"---")))))=1,IF(AH50&lt;&gt;"---",VLOOKUP(AD50,CALC_CONN_TEB0187_REV01!F:M,8,0),IF(IFERROR(IF(AD50=AH50,AI50,AH50),"---")="---","---",IF(COUNTIF(CALC_CONN_TEB0187_REV01!F:F,IFERROR(IF(AD50=AH50,AI50,AH50),"---"))&gt;0,"---",IFERROR(IF(AD50=AH50,AI50,AH50),"---")))),"---")</f>
        <v>---</v>
      </c>
      <c r="AK50" t="str">
        <f>IF(COUNTIF(CALC_CONN_TEB0187_REV01!F:F,IF(AH50&lt;&gt;"---",VLOOKUP(AD50,CALC_CONN_TEB0187_REV01!F:M,8,0),IF(IFERROR(IF(AD50=AH50,AI50,AH50),"---")="---","---",IF(COUNTIF(CALC_CONN_TEB0187_REV01!F:F,IFERROR(IF(AD50=AH50,AI50,AH50),"---"))&gt;0,"---",IFERROR(IF(AD50=AH50,AI50,AH50),"---")))))=0,IF(AH50&lt;&gt;"---",VLOOKUP(AD50,CALC_CONN_TEB0187_REV01!F:M,8,0),IF(IFERROR(IF(AD50=AH50,AI50,AH50),"---")="---","---",IF(COUNTIF(CALC_CONN_TEB0187_REV01!F:F,IFERROR(IF(AD50=AH50,AI50,AH50),"---"))&gt;0,"---",IFERROR(IF(AD50=AH50,AI50,AH50),"---")))),"---")</f>
        <v>R17-1</v>
      </c>
      <c r="AL50">
        <f t="shared" si="10"/>
        <v>68.479299999999995</v>
      </c>
      <c r="AM50">
        <f t="shared" si="11"/>
        <v>3</v>
      </c>
      <c r="AT50">
        <f t="shared" si="4"/>
        <v>0</v>
      </c>
      <c r="AU50">
        <f t="shared" si="5"/>
        <v>0</v>
      </c>
    </row>
    <row r="51" spans="1:47" x14ac:dyDescent="0.25">
      <c r="A51" t="str">
        <f t="shared" si="0"/>
        <v>J1-A47</v>
      </c>
      <c r="B51" t="str">
        <f t="shared" si="1"/>
        <v>HPS_IOB6</v>
      </c>
      <c r="C51" t="str">
        <f t="shared" si="2"/>
        <v>J1-HPS_IOB6</v>
      </c>
      <c r="D51" t="str">
        <f t="shared" si="3"/>
        <v>J1-A47</v>
      </c>
      <c r="E51" t="s">
        <v>169</v>
      </c>
      <c r="F51" t="s">
        <v>216</v>
      </c>
      <c r="G51" t="s">
        <v>506</v>
      </c>
      <c r="L51" t="s">
        <v>3747</v>
      </c>
      <c r="M51" t="s">
        <v>428</v>
      </c>
      <c r="N51">
        <v>93.822500000000005</v>
      </c>
      <c r="AA51">
        <f t="shared" si="12"/>
        <v>46</v>
      </c>
      <c r="AB51" t="str">
        <f>B2B!B48</f>
        <v>J1</v>
      </c>
      <c r="AC51" t="str">
        <f>B2B!C48</f>
        <v>A46</v>
      </c>
      <c r="AD51" t="str">
        <f t="shared" si="6"/>
        <v>J1-A46</v>
      </c>
      <c r="AE51" t="str">
        <f t="shared" si="7"/>
        <v>GND</v>
      </c>
      <c r="AG51" t="str">
        <f t="shared" si="8"/>
        <v>---</v>
      </c>
      <c r="AH51" t="str">
        <f t="shared" si="9"/>
        <v>---</v>
      </c>
      <c r="AI51" t="str">
        <f>IFERROR(IF(IF(AG51="--",INDEX(D:D,MATCH(AE51,INDEX(B:B,MATCH(AE51,B:B,)+1):B10565,)+MATCH(AE51,B:B,)))=AD51,VLOOKUP(AE51,B:D,3,0),IF(AG51="--",INDEX(D:D,MATCH(AE51,INDEX(B:B,MATCH(AE51,B:B,)+1):B10565,)+MATCH(AE51,B:B,)),"---")),"---")</f>
        <v>---</v>
      </c>
      <c r="AJ51" t="str">
        <f>IF(COUNTIF(CALC_CONN_TEB0187_REV01!F:F,IF(AH51&lt;&gt;"---",VLOOKUP(AD51,CALC_CONN_TEB0187_REV01!F:M,8,0),IF(IFERROR(IF(AD51=AH51,AI51,AH51),"---")="---","---",IF(COUNTIF(CALC_CONN_TEB0187_REV01!F:F,IFERROR(IF(AD51=AH51,AI51,AH51),"---"))&gt;0,"---",IFERROR(IF(AD51=AH51,AI51,AH51),"---")))))=1,IF(AH51&lt;&gt;"---",VLOOKUP(AD51,CALC_CONN_TEB0187_REV01!F:M,8,0),IF(IFERROR(IF(AD51=AH51,AI51,AH51),"---")="---","---",IF(COUNTIF(CALC_CONN_TEB0187_REV01!F:F,IFERROR(IF(AD51=AH51,AI51,AH51),"---"))&gt;0,"---",IFERROR(IF(AD51=AH51,AI51,AH51),"---")))),"---")</f>
        <v>---</v>
      </c>
      <c r="AK51" t="str">
        <f>IF(COUNTIF(CALC_CONN_TEB0187_REV01!F:F,IF(AH51&lt;&gt;"---",VLOOKUP(AD51,CALC_CONN_TEB0187_REV01!F:M,8,0),IF(IFERROR(IF(AD51=AH51,AI51,AH51),"---")="---","---",IF(COUNTIF(CALC_CONN_TEB0187_REV01!F:F,IFERROR(IF(AD51=AH51,AI51,AH51),"---"))&gt;0,"---",IFERROR(IF(AD51=AH51,AI51,AH51),"---")))))=0,IF(AH51&lt;&gt;"---",VLOOKUP(AD51,CALC_CONN_TEB0187_REV01!F:M,8,0),IF(IFERROR(IF(AD51=AH51,AI51,AH51),"---")="---","---",IF(COUNTIF(CALC_CONN_TEB0187_REV01!F:F,IFERROR(IF(AD51=AH51,AI51,AH51),"---"))&gt;0,"---",IFERROR(IF(AD51=AH51,AI51,AH51),"---")))),"---")</f>
        <v>---</v>
      </c>
      <c r="AL51" t="str">
        <f t="shared" si="10"/>
        <v>---</v>
      </c>
      <c r="AM51">
        <f t="shared" si="11"/>
        <v>1098</v>
      </c>
      <c r="AT51" t="str">
        <f t="shared" si="4"/>
        <v>HPS_IOB6</v>
      </c>
      <c r="AU51" t="str">
        <f t="shared" si="5"/>
        <v>--</v>
      </c>
    </row>
    <row r="52" spans="1:47" x14ac:dyDescent="0.25">
      <c r="A52" t="str">
        <f t="shared" si="0"/>
        <v>J1-A48</v>
      </c>
      <c r="B52" t="str">
        <f t="shared" si="1"/>
        <v>HPS_IOB8</v>
      </c>
      <c r="C52" t="str">
        <f t="shared" si="2"/>
        <v>J1-HPS_IOB8</v>
      </c>
      <c r="D52" t="str">
        <f t="shared" si="3"/>
        <v>J1-A48</v>
      </c>
      <c r="E52" t="s">
        <v>169</v>
      </c>
      <c r="F52" t="s">
        <v>217</v>
      </c>
      <c r="G52" t="s">
        <v>508</v>
      </c>
      <c r="L52" t="s">
        <v>290</v>
      </c>
      <c r="M52" t="s">
        <v>428</v>
      </c>
      <c r="N52">
        <v>93.600899999999996</v>
      </c>
      <c r="AA52">
        <f t="shared" si="12"/>
        <v>47</v>
      </c>
      <c r="AB52" t="str">
        <f>B2B!B49</f>
        <v>J1</v>
      </c>
      <c r="AC52" t="str">
        <f>B2B!C49</f>
        <v>A47</v>
      </c>
      <c r="AD52" t="str">
        <f t="shared" si="6"/>
        <v>J1-A47</v>
      </c>
      <c r="AE52" t="str">
        <f t="shared" si="7"/>
        <v>HPS_IOB6</v>
      </c>
      <c r="AG52" t="str">
        <f t="shared" si="8"/>
        <v>--</v>
      </c>
      <c r="AH52" t="str">
        <f t="shared" si="9"/>
        <v>J1-A47</v>
      </c>
      <c r="AI52" t="str">
        <f>IFERROR(IF(IF(AG52="--",INDEX(D:D,MATCH(AE52,INDEX(B:B,MATCH(AE52,B:B,)+1):B10566,)+MATCH(AE52,B:B,)))=AD52,VLOOKUP(AE52,B:D,3,0),IF(AG52="--",INDEX(D:D,MATCH(AE52,INDEX(B:B,MATCH(AE52,B:B,)+1):B10566,)+MATCH(AE52,B:B,)),"---")),"---")</f>
        <v>R33-1</v>
      </c>
      <c r="AJ52" t="str">
        <f>IF(COUNTIF(CALC_CONN_TEB0187_REV01!F:F,IF(AH52&lt;&gt;"---",VLOOKUP(AD52,CALC_CONN_TEB0187_REV01!F:M,8,0),IF(IFERROR(IF(AD52=AH52,AI52,AH52),"---")="---","---",IF(COUNTIF(CALC_CONN_TEB0187_REV01!F:F,IFERROR(IF(AD52=AH52,AI52,AH52),"---"))&gt;0,"---",IFERROR(IF(AD52=AH52,AI52,AH52),"---")))))=1,IF(AH52&lt;&gt;"---",VLOOKUP(AD52,CALC_CONN_TEB0187_REV01!F:M,8,0),IF(IFERROR(IF(AD52=AH52,AI52,AH52),"---")="---","---",IF(COUNTIF(CALC_CONN_TEB0187_REV01!F:F,IFERROR(IF(AD52=AH52,AI52,AH52),"---"))&gt;0,"---",IFERROR(IF(AD52=AH52,AI52,AH52),"---")))),"---")</f>
        <v>---</v>
      </c>
      <c r="AK52" t="str">
        <f>IF(COUNTIF(CALC_CONN_TEB0187_REV01!F:F,IF(AH52&lt;&gt;"---",VLOOKUP(AD52,CALC_CONN_TEB0187_REV01!F:M,8,0),IF(IFERROR(IF(AD52=AH52,AI52,AH52),"---")="---","---",IF(COUNTIF(CALC_CONN_TEB0187_REV01!F:F,IFERROR(IF(AD52=AH52,AI52,AH52),"---"))&gt;0,"---",IFERROR(IF(AD52=AH52,AI52,AH52),"---")))))=0,IF(AH52&lt;&gt;"---",VLOOKUP(AD52,CALC_CONN_TEB0187_REV01!F:M,8,0),IF(IFERROR(IF(AD52=AH52,AI52,AH52),"---")="---","---",IF(COUNTIF(CALC_CONN_TEB0187_REV01!F:F,IFERROR(IF(AD52=AH52,AI52,AH52),"---"))&gt;0,"---",IFERROR(IF(AD52=AH52,AI52,AH52),"---")))),"---")</f>
        <v>U14-1</v>
      </c>
      <c r="AL52">
        <f t="shared" si="10"/>
        <v>2.109</v>
      </c>
      <c r="AM52">
        <f t="shared" si="11"/>
        <v>2</v>
      </c>
      <c r="AT52" t="str">
        <f t="shared" si="4"/>
        <v>HPS_IOB8</v>
      </c>
      <c r="AU52" t="str">
        <f t="shared" si="5"/>
        <v>--</v>
      </c>
    </row>
    <row r="53" spans="1:47" x14ac:dyDescent="0.25">
      <c r="A53" t="str">
        <f t="shared" si="0"/>
        <v>J1-A49</v>
      </c>
      <c r="B53" t="str">
        <f t="shared" si="1"/>
        <v>HPS_IOB7</v>
      </c>
      <c r="C53" t="str">
        <f t="shared" si="2"/>
        <v>J1-HPS_IOB7</v>
      </c>
      <c r="D53" t="str">
        <f t="shared" si="3"/>
        <v>J1-A49</v>
      </c>
      <c r="E53" t="s">
        <v>169</v>
      </c>
      <c r="F53" t="s">
        <v>218</v>
      </c>
      <c r="G53" t="s">
        <v>510</v>
      </c>
      <c r="L53" t="s">
        <v>291</v>
      </c>
      <c r="M53" t="s">
        <v>428</v>
      </c>
      <c r="N53">
        <v>94.263999999999996</v>
      </c>
      <c r="AA53">
        <f t="shared" si="12"/>
        <v>48</v>
      </c>
      <c r="AB53" t="str">
        <f>B2B!B50</f>
        <v>J1</v>
      </c>
      <c r="AC53" t="str">
        <f>B2B!C50</f>
        <v>A48</v>
      </c>
      <c r="AD53" t="str">
        <f t="shared" si="6"/>
        <v>J1-A48</v>
      </c>
      <c r="AE53" t="str">
        <f t="shared" si="7"/>
        <v>HPS_IOB8</v>
      </c>
      <c r="AG53" t="str">
        <f t="shared" si="8"/>
        <v>--</v>
      </c>
      <c r="AH53" t="str">
        <f t="shared" si="9"/>
        <v>J1-A48</v>
      </c>
      <c r="AI53" t="str">
        <f>IFERROR(IF(IF(AG53="--",INDEX(D:D,MATCH(AE53,INDEX(B:B,MATCH(AE53,B:B,)+1):B10567,)+MATCH(AE53,B:B,)))=AD53,VLOOKUP(AE53,B:D,3,0),IF(AG53="--",INDEX(D:D,MATCH(AE53,INDEX(B:B,MATCH(AE53,B:B,)+1):B10567,)+MATCH(AE53,B:B,)),"---")),"---")</f>
        <v>R35-1</v>
      </c>
      <c r="AJ53" t="str">
        <f>IF(COUNTIF(CALC_CONN_TEB0187_REV01!F:F,IF(AH53&lt;&gt;"---",VLOOKUP(AD53,CALC_CONN_TEB0187_REV01!F:M,8,0),IF(IFERROR(IF(AD53=AH53,AI53,AH53),"---")="---","---",IF(COUNTIF(CALC_CONN_TEB0187_REV01!F:F,IFERROR(IF(AD53=AH53,AI53,AH53),"---"))&gt;0,"---",IFERROR(IF(AD53=AH53,AI53,AH53),"---")))))=1,IF(AH53&lt;&gt;"---",VLOOKUP(AD53,CALC_CONN_TEB0187_REV01!F:M,8,0),IF(IFERROR(IF(AD53=AH53,AI53,AH53),"---")="---","---",IF(COUNTIF(CALC_CONN_TEB0187_REV01!F:F,IFERROR(IF(AD53=AH53,AI53,AH53),"---"))&gt;0,"---",IFERROR(IF(AD53=AH53,AI53,AH53),"---")))),"---")</f>
        <v>---</v>
      </c>
      <c r="AK53" t="str">
        <f>IF(COUNTIF(CALC_CONN_TEB0187_REV01!F:F,IF(AH53&lt;&gt;"---",VLOOKUP(AD53,CALC_CONN_TEB0187_REV01!F:M,8,0),IF(IFERROR(IF(AD53=AH53,AI53,AH53),"---")="---","---",IF(COUNTIF(CALC_CONN_TEB0187_REV01!F:F,IFERROR(IF(AD53=AH53,AI53,AH53),"---"))&gt;0,"---",IFERROR(IF(AD53=AH53,AI53,AH53),"---")))))=0,IF(AH53&lt;&gt;"---",VLOOKUP(AD53,CALC_CONN_TEB0187_REV01!F:M,8,0),IF(IFERROR(IF(AD53=AH53,AI53,AH53),"---")="---","---",IF(COUNTIF(CALC_CONN_TEB0187_REV01!F:F,IFERROR(IF(AD53=AH53,AI53,AH53),"---"))&gt;0,"---",IFERROR(IF(AD53=AH53,AI53,AH53),"---")))),"---")</f>
        <v>U14-4</v>
      </c>
      <c r="AL53">
        <f t="shared" si="10"/>
        <v>3.8443000000000001</v>
      </c>
      <c r="AM53">
        <f t="shared" si="11"/>
        <v>2</v>
      </c>
      <c r="AT53" t="str">
        <f t="shared" si="4"/>
        <v>HPS_IOB7</v>
      </c>
      <c r="AU53" t="str">
        <f t="shared" si="5"/>
        <v>--</v>
      </c>
    </row>
    <row r="54" spans="1:47" x14ac:dyDescent="0.25">
      <c r="A54" t="str">
        <f t="shared" si="0"/>
        <v>J1-A50</v>
      </c>
      <c r="B54" t="str">
        <f t="shared" si="1"/>
        <v>HPS_IOB1</v>
      </c>
      <c r="C54" t="str">
        <f t="shared" si="2"/>
        <v>J1-HPS_IOB1</v>
      </c>
      <c r="D54" t="str">
        <f t="shared" si="3"/>
        <v>J1-A50</v>
      </c>
      <c r="E54" t="s">
        <v>169</v>
      </c>
      <c r="F54" t="s">
        <v>219</v>
      </c>
      <c r="G54" t="s">
        <v>512</v>
      </c>
      <c r="L54" t="s">
        <v>292</v>
      </c>
      <c r="M54" t="s">
        <v>428</v>
      </c>
      <c r="N54">
        <v>94.788700000000006</v>
      </c>
      <c r="AA54">
        <f t="shared" si="12"/>
        <v>49</v>
      </c>
      <c r="AB54" t="str">
        <f>B2B!B51</f>
        <v>J1</v>
      </c>
      <c r="AC54" t="str">
        <f>B2B!C51</f>
        <v>A49</v>
      </c>
      <c r="AD54" t="str">
        <f t="shared" si="6"/>
        <v>J1-A49</v>
      </c>
      <c r="AE54" t="str">
        <f t="shared" si="7"/>
        <v>HPS_IOB7</v>
      </c>
      <c r="AG54" t="str">
        <f t="shared" si="8"/>
        <v>--</v>
      </c>
      <c r="AH54" t="str">
        <f t="shared" si="9"/>
        <v>J1-A49</v>
      </c>
      <c r="AI54" t="str">
        <f>IFERROR(IF(IF(AG54="--",INDEX(D:D,MATCH(AE54,INDEX(B:B,MATCH(AE54,B:B,)+1):B10568,)+MATCH(AE54,B:B,)))=AD54,VLOOKUP(AE54,B:D,3,0),IF(AG54="--",INDEX(D:D,MATCH(AE54,INDEX(B:B,MATCH(AE54,B:B,)+1):B10568,)+MATCH(AE54,B:B,)),"---")),"---")</f>
        <v>R34-1</v>
      </c>
      <c r="AJ54" t="str">
        <f>IF(COUNTIF(CALC_CONN_TEB0187_REV01!F:F,IF(AH54&lt;&gt;"---",VLOOKUP(AD54,CALC_CONN_TEB0187_REV01!F:M,8,0),IF(IFERROR(IF(AD54=AH54,AI54,AH54),"---")="---","---",IF(COUNTIF(CALC_CONN_TEB0187_REV01!F:F,IFERROR(IF(AD54=AH54,AI54,AH54),"---"))&gt;0,"---",IFERROR(IF(AD54=AH54,AI54,AH54),"---")))))=1,IF(AH54&lt;&gt;"---",VLOOKUP(AD54,CALC_CONN_TEB0187_REV01!F:M,8,0),IF(IFERROR(IF(AD54=AH54,AI54,AH54),"---")="---","---",IF(COUNTIF(CALC_CONN_TEB0187_REV01!F:F,IFERROR(IF(AD54=AH54,AI54,AH54),"---"))&gt;0,"---",IFERROR(IF(AD54=AH54,AI54,AH54),"---")))),"---")</f>
        <v>---</v>
      </c>
      <c r="AK54" t="str">
        <f>IF(COUNTIF(CALC_CONN_TEB0187_REV01!F:F,IF(AH54&lt;&gt;"---",VLOOKUP(AD54,CALC_CONN_TEB0187_REV01!F:M,8,0),IF(IFERROR(IF(AD54=AH54,AI54,AH54),"---")="---","---",IF(COUNTIF(CALC_CONN_TEB0187_REV01!F:F,IFERROR(IF(AD54=AH54,AI54,AH54),"---"))&gt;0,"---",IFERROR(IF(AD54=AH54,AI54,AH54),"---")))))=0,IF(AH54&lt;&gt;"---",VLOOKUP(AD54,CALC_CONN_TEB0187_REV01!F:M,8,0),IF(IFERROR(IF(AD54=AH54,AI54,AH54),"---")="---","---",IF(COUNTIF(CALC_CONN_TEB0187_REV01!F:F,IFERROR(IF(AD54=AH54,AI54,AH54),"---"))&gt;0,"---",IFERROR(IF(AD54=AH54,AI54,AH54),"---")))),"---")</f>
        <v>U14-3</v>
      </c>
      <c r="AL54">
        <f t="shared" si="10"/>
        <v>2.1379999999999999</v>
      </c>
      <c r="AM54">
        <f t="shared" si="11"/>
        <v>2</v>
      </c>
      <c r="AT54" t="str">
        <f t="shared" si="4"/>
        <v>HPS_IOB1</v>
      </c>
      <c r="AU54" t="str">
        <f t="shared" si="5"/>
        <v>--</v>
      </c>
    </row>
    <row r="55" spans="1:47" x14ac:dyDescent="0.25">
      <c r="A55" t="str">
        <f t="shared" si="0"/>
        <v>J1-A51</v>
      </c>
      <c r="B55" t="str">
        <f t="shared" si="1"/>
        <v>HPS_IOB2</v>
      </c>
      <c r="C55" t="str">
        <f t="shared" si="2"/>
        <v>J1-HPS_IOB2</v>
      </c>
      <c r="D55" t="str">
        <f t="shared" si="3"/>
        <v>J1-A51</v>
      </c>
      <c r="E55" t="s">
        <v>169</v>
      </c>
      <c r="F55" t="s">
        <v>220</v>
      </c>
      <c r="G55" t="s">
        <v>514</v>
      </c>
      <c r="L55" t="s">
        <v>293</v>
      </c>
      <c r="M55" t="s">
        <v>428</v>
      </c>
      <c r="N55">
        <v>91.960800000000006</v>
      </c>
      <c r="AA55">
        <f t="shared" si="12"/>
        <v>50</v>
      </c>
      <c r="AB55" t="str">
        <f>B2B!B52</f>
        <v>J1</v>
      </c>
      <c r="AC55" t="str">
        <f>B2B!C52</f>
        <v>A50</v>
      </c>
      <c r="AD55" t="str">
        <f t="shared" si="6"/>
        <v>J1-A50</v>
      </c>
      <c r="AE55" t="str">
        <f t="shared" si="7"/>
        <v>HPS_IOB1</v>
      </c>
      <c r="AG55" t="str">
        <f t="shared" si="8"/>
        <v>--</v>
      </c>
      <c r="AH55" t="str">
        <f t="shared" si="9"/>
        <v>J1-A50</v>
      </c>
      <c r="AI55" t="str">
        <f>IFERROR(IF(IF(AG55="--",INDEX(D:D,MATCH(AE55,INDEX(B:B,MATCH(AE55,B:B,)+1):B10569,)+MATCH(AE55,B:B,)))=AD55,VLOOKUP(AE55,B:D,3,0),IF(AG55="--",INDEX(D:D,MATCH(AE55,INDEX(B:B,MATCH(AE55,B:B,)+1):B10569,)+MATCH(AE55,B:B,)),"---")),"---")</f>
        <v>R31-1</v>
      </c>
      <c r="AJ55" t="str">
        <f>IF(COUNTIF(CALC_CONN_TEB0187_REV01!F:F,IF(AH55&lt;&gt;"---",VLOOKUP(AD55,CALC_CONN_TEB0187_REV01!F:M,8,0),IF(IFERROR(IF(AD55=AH55,AI55,AH55),"---")="---","---",IF(COUNTIF(CALC_CONN_TEB0187_REV01!F:F,IFERROR(IF(AD55=AH55,AI55,AH55),"---"))&gt;0,"---",IFERROR(IF(AD55=AH55,AI55,AH55),"---")))))=1,IF(AH55&lt;&gt;"---",VLOOKUP(AD55,CALC_CONN_TEB0187_REV01!F:M,8,0),IF(IFERROR(IF(AD55=AH55,AI55,AH55),"---")="---","---",IF(COUNTIF(CALC_CONN_TEB0187_REV01!F:F,IFERROR(IF(AD55=AH55,AI55,AH55),"---"))&gt;0,"---",IFERROR(IF(AD55=AH55,AI55,AH55),"---")))),"---")</f>
        <v>---</v>
      </c>
      <c r="AK55" t="str">
        <f>IF(COUNTIF(CALC_CONN_TEB0187_REV01!F:F,IF(AH55&lt;&gt;"---",VLOOKUP(AD55,CALC_CONN_TEB0187_REV01!F:M,8,0),IF(IFERROR(IF(AD55=AH55,AI55,AH55),"---")="---","---",IF(COUNTIF(CALC_CONN_TEB0187_REV01!F:F,IFERROR(IF(AD55=AH55,AI55,AH55),"---"))&gt;0,"---",IFERROR(IF(AD55=AH55,AI55,AH55),"---")))))=0,IF(AH55&lt;&gt;"---",VLOOKUP(AD55,CALC_CONN_TEB0187_REV01!F:M,8,0),IF(IFERROR(IF(AD55=AH55,AI55,AH55),"---")="---","---",IF(COUNTIF(CALC_CONN_TEB0187_REV01!F:F,IFERROR(IF(AD55=AH55,AI55,AH55),"---"))&gt;0,"---",IFERROR(IF(AD55=AH55,AI55,AH55),"---")))),"---")</f>
        <v>U14-6</v>
      </c>
      <c r="AL55">
        <f t="shared" si="10"/>
        <v>2.1215000000000002</v>
      </c>
      <c r="AM55">
        <f t="shared" si="11"/>
        <v>2</v>
      </c>
      <c r="AT55" t="str">
        <f t="shared" si="4"/>
        <v>HPS_IOB2</v>
      </c>
      <c r="AU55" t="str">
        <f t="shared" si="5"/>
        <v>--</v>
      </c>
    </row>
    <row r="56" spans="1:47" x14ac:dyDescent="0.25">
      <c r="A56" t="str">
        <f t="shared" si="0"/>
        <v>J1-A52</v>
      </c>
      <c r="B56" t="str">
        <f t="shared" si="1"/>
        <v>HPS_IOB3</v>
      </c>
      <c r="C56" t="str">
        <f t="shared" si="2"/>
        <v>J1-HPS_IOB3</v>
      </c>
      <c r="D56" t="str">
        <f t="shared" si="3"/>
        <v>J1-A52</v>
      </c>
      <c r="E56" t="s">
        <v>169</v>
      </c>
      <c r="F56" t="s">
        <v>221</v>
      </c>
      <c r="G56" t="s">
        <v>516</v>
      </c>
      <c r="L56" t="s">
        <v>294</v>
      </c>
      <c r="M56" t="s">
        <v>428</v>
      </c>
      <c r="N56">
        <v>94.6922</v>
      </c>
      <c r="AA56">
        <f t="shared" si="12"/>
        <v>51</v>
      </c>
      <c r="AB56" t="str">
        <f>B2B!B53</f>
        <v>J1</v>
      </c>
      <c r="AC56" t="str">
        <f>B2B!C53</f>
        <v>A51</v>
      </c>
      <c r="AD56" t="str">
        <f t="shared" si="6"/>
        <v>J1-A51</v>
      </c>
      <c r="AE56" t="str">
        <f t="shared" si="7"/>
        <v>HPS_IOB2</v>
      </c>
      <c r="AG56" t="str">
        <f t="shared" si="8"/>
        <v>--</v>
      </c>
      <c r="AH56" t="str">
        <f t="shared" si="9"/>
        <v>J1-A51</v>
      </c>
      <c r="AI56" t="str">
        <f>IFERROR(IF(IF(AG56="--",INDEX(D:D,MATCH(AE56,INDEX(B:B,MATCH(AE56,B:B,)+1):B10570,)+MATCH(AE56,B:B,)))=AD56,VLOOKUP(AE56,B:D,3,0),IF(AG56="--",INDEX(D:D,MATCH(AE56,INDEX(B:B,MATCH(AE56,B:B,)+1):B10570,)+MATCH(AE56,B:B,)),"---")),"---")</f>
        <v>R32-1</v>
      </c>
      <c r="AJ56" t="str">
        <f>IF(COUNTIF(CALC_CONN_TEB0187_REV01!F:F,IF(AH56&lt;&gt;"---",VLOOKUP(AD56,CALC_CONN_TEB0187_REV01!F:M,8,0),IF(IFERROR(IF(AD56=AH56,AI56,AH56),"---")="---","---",IF(COUNTIF(CALC_CONN_TEB0187_REV01!F:F,IFERROR(IF(AD56=AH56,AI56,AH56),"---"))&gt;0,"---",IFERROR(IF(AD56=AH56,AI56,AH56),"---")))))=1,IF(AH56&lt;&gt;"---",VLOOKUP(AD56,CALC_CONN_TEB0187_REV01!F:M,8,0),IF(IFERROR(IF(AD56=AH56,AI56,AH56),"---")="---","---",IF(COUNTIF(CALC_CONN_TEB0187_REV01!F:F,IFERROR(IF(AD56=AH56,AI56,AH56),"---"))&gt;0,"---",IFERROR(IF(AD56=AH56,AI56,AH56),"---")))),"---")</f>
        <v>---</v>
      </c>
      <c r="AK56" t="str">
        <f>IF(COUNTIF(CALC_CONN_TEB0187_REV01!F:F,IF(AH56&lt;&gt;"---",VLOOKUP(AD56,CALC_CONN_TEB0187_REV01!F:M,8,0),IF(IFERROR(IF(AD56=AH56,AI56,AH56),"---")="---","---",IF(COUNTIF(CALC_CONN_TEB0187_REV01!F:F,IFERROR(IF(AD56=AH56,AI56,AH56),"---"))&gt;0,"---",IFERROR(IF(AD56=AH56,AI56,AH56),"---")))))=0,IF(AH56&lt;&gt;"---",VLOOKUP(AD56,CALC_CONN_TEB0187_REV01!F:M,8,0),IF(IFERROR(IF(AD56=AH56,AI56,AH56),"---")="---","---",IF(COUNTIF(CALC_CONN_TEB0187_REV01!F:F,IFERROR(IF(AD56=AH56,AI56,AH56),"---"))&gt;0,"---",IFERROR(IF(AD56=AH56,AI56,AH56),"---")))),"---")</f>
        <v>U14-7</v>
      </c>
      <c r="AL56">
        <f t="shared" si="10"/>
        <v>3.7966000000000002</v>
      </c>
      <c r="AM56">
        <f t="shared" si="11"/>
        <v>2</v>
      </c>
      <c r="AT56" t="str">
        <f t="shared" si="4"/>
        <v>HPS_IOB3</v>
      </c>
      <c r="AU56" t="str">
        <f t="shared" si="5"/>
        <v>--</v>
      </c>
    </row>
    <row r="57" spans="1:47" x14ac:dyDescent="0.25">
      <c r="A57" t="str">
        <f t="shared" si="0"/>
        <v>J1-A53</v>
      </c>
      <c r="B57" t="str">
        <f t="shared" si="1"/>
        <v>HPS_IOB12</v>
      </c>
      <c r="C57" t="str">
        <f t="shared" si="2"/>
        <v>J1-HPS_IOB12</v>
      </c>
      <c r="D57" t="str">
        <f t="shared" si="3"/>
        <v>J1-A53</v>
      </c>
      <c r="E57" t="s">
        <v>169</v>
      </c>
      <c r="F57" t="s">
        <v>222</v>
      </c>
      <c r="G57" t="s">
        <v>518</v>
      </c>
      <c r="L57" t="s">
        <v>295</v>
      </c>
      <c r="M57" t="s">
        <v>428</v>
      </c>
      <c r="N57">
        <v>85.325699999999998</v>
      </c>
      <c r="AA57">
        <f t="shared" si="12"/>
        <v>52</v>
      </c>
      <c r="AB57" t="str">
        <f>B2B!B54</f>
        <v>J1</v>
      </c>
      <c r="AC57" t="str">
        <f>B2B!C54</f>
        <v>A52</v>
      </c>
      <c r="AD57" t="str">
        <f t="shared" si="6"/>
        <v>J1-A52</v>
      </c>
      <c r="AE57" t="str">
        <f t="shared" si="7"/>
        <v>HPS_IOB3</v>
      </c>
      <c r="AG57" t="str">
        <f t="shared" si="8"/>
        <v>--</v>
      </c>
      <c r="AH57" t="str">
        <f t="shared" si="9"/>
        <v>J1-A52</v>
      </c>
      <c r="AI57" t="str">
        <f>IFERROR(IF(IF(AG57="--",INDEX(D:D,MATCH(AE57,INDEX(B:B,MATCH(AE57,B:B,)+1):B10571,)+MATCH(AE57,B:B,)))=AD57,VLOOKUP(AE57,B:D,3,0),IF(AG57="--",INDEX(D:D,MATCH(AE57,INDEX(B:B,MATCH(AE57,B:B,)+1):B10571,)+MATCH(AE57,B:B,)),"---")),"---")</f>
        <v>R40-1</v>
      </c>
      <c r="AJ57" t="str">
        <f>IF(COUNTIF(CALC_CONN_TEB0187_REV01!F:F,IF(AH57&lt;&gt;"---",VLOOKUP(AD57,CALC_CONN_TEB0187_REV01!F:M,8,0),IF(IFERROR(IF(AD57=AH57,AI57,AH57),"---")="---","---",IF(COUNTIF(CALC_CONN_TEB0187_REV01!F:F,IFERROR(IF(AD57=AH57,AI57,AH57),"---"))&gt;0,"---",IFERROR(IF(AD57=AH57,AI57,AH57),"---")))))=1,IF(AH57&lt;&gt;"---",VLOOKUP(AD57,CALC_CONN_TEB0187_REV01!F:M,8,0),IF(IFERROR(IF(AD57=AH57,AI57,AH57),"---")="---","---",IF(COUNTIF(CALC_CONN_TEB0187_REV01!F:F,IFERROR(IF(AD57=AH57,AI57,AH57),"---"))&gt;0,"---",IFERROR(IF(AD57=AH57,AI57,AH57),"---")))),"---")</f>
        <v>---</v>
      </c>
      <c r="AK57" t="str">
        <f>IF(COUNTIF(CALC_CONN_TEB0187_REV01!F:F,IF(AH57&lt;&gt;"---",VLOOKUP(AD57,CALC_CONN_TEB0187_REV01!F:M,8,0),IF(IFERROR(IF(AD57=AH57,AI57,AH57),"---")="---","---",IF(COUNTIF(CALC_CONN_TEB0187_REV01!F:F,IFERROR(IF(AD57=AH57,AI57,AH57),"---"))&gt;0,"---",IFERROR(IF(AD57=AH57,AI57,AH57),"---")))))=0,IF(AH57&lt;&gt;"---",VLOOKUP(AD57,CALC_CONN_TEB0187_REV01!F:M,8,0),IF(IFERROR(IF(AD57=AH57,AI57,AH57),"---")="---","---",IF(COUNTIF(CALC_CONN_TEB0187_REV01!F:F,IFERROR(IF(AD57=AH57,AI57,AH57),"---"))&gt;0,"---",IFERROR(IF(AD57=AH57,AI57,AH57),"---")))),"---")</f>
        <v>U14-9</v>
      </c>
      <c r="AL57">
        <f t="shared" si="10"/>
        <v>2.0924999999999998</v>
      </c>
      <c r="AM57">
        <f t="shared" si="11"/>
        <v>2</v>
      </c>
      <c r="AT57" t="str">
        <f t="shared" si="4"/>
        <v>HPS_IOB12</v>
      </c>
      <c r="AU57" t="str">
        <f t="shared" si="5"/>
        <v>--</v>
      </c>
    </row>
    <row r="58" spans="1:47" x14ac:dyDescent="0.25">
      <c r="A58" t="str">
        <f t="shared" si="0"/>
        <v>J1-A54</v>
      </c>
      <c r="B58" t="str">
        <f t="shared" si="1"/>
        <v>I2C0_SCL</v>
      </c>
      <c r="C58" t="str">
        <f t="shared" si="2"/>
        <v>J1-I2C0_SCL</v>
      </c>
      <c r="D58" t="str">
        <f t="shared" si="3"/>
        <v>J1-A54</v>
      </c>
      <c r="E58" t="s">
        <v>169</v>
      </c>
      <c r="F58" t="s">
        <v>223</v>
      </c>
      <c r="G58" t="s">
        <v>3748</v>
      </c>
      <c r="L58" t="s">
        <v>296</v>
      </c>
      <c r="M58" t="s">
        <v>428</v>
      </c>
      <c r="N58">
        <v>90.224699999999999</v>
      </c>
      <c r="AA58">
        <f t="shared" si="12"/>
        <v>53</v>
      </c>
      <c r="AB58" t="str">
        <f>B2B!B55</f>
        <v>J1</v>
      </c>
      <c r="AC58" t="str">
        <f>B2B!C55</f>
        <v>A53</v>
      </c>
      <c r="AD58" t="str">
        <f t="shared" si="6"/>
        <v>J1-A53</v>
      </c>
      <c r="AE58" t="str">
        <f t="shared" si="7"/>
        <v>HPS_IOB12</v>
      </c>
      <c r="AG58" t="str">
        <f t="shared" si="8"/>
        <v>--</v>
      </c>
      <c r="AH58" t="str">
        <f t="shared" si="9"/>
        <v>J1-A53</v>
      </c>
      <c r="AI58" t="str">
        <f>IFERROR(IF(IF(AG58="--",INDEX(D:D,MATCH(AE58,INDEX(B:B,MATCH(AE58,B:B,)+1):B10572,)+MATCH(AE58,B:B,)))=AD58,VLOOKUP(AE58,B:D,3,0),IF(AG58="--",INDEX(D:D,MATCH(AE58,INDEX(B:B,MATCH(AE58,B:B,)+1):B10572,)+MATCH(AE58,B:B,)),"---")),"---")</f>
        <v>R41-1</v>
      </c>
      <c r="AJ58" t="str">
        <f>IF(COUNTIF(CALC_CONN_TEB0187_REV01!F:F,IF(AH58&lt;&gt;"---",VLOOKUP(AD58,CALC_CONN_TEB0187_REV01!F:M,8,0),IF(IFERROR(IF(AD58=AH58,AI58,AH58),"---")="---","---",IF(COUNTIF(CALC_CONN_TEB0187_REV01!F:F,IFERROR(IF(AD58=AH58,AI58,AH58),"---"))&gt;0,"---",IFERROR(IF(AD58=AH58,AI58,AH58),"---")))))=1,IF(AH58&lt;&gt;"---",VLOOKUP(AD58,CALC_CONN_TEB0187_REV01!F:M,8,0),IF(IFERROR(IF(AD58=AH58,AI58,AH58),"---")="---","---",IF(COUNTIF(CALC_CONN_TEB0187_REV01!F:F,IFERROR(IF(AD58=AH58,AI58,AH58),"---"))&gt;0,"---",IFERROR(IF(AD58=AH58,AI58,AH58),"---")))),"---")</f>
        <v>---</v>
      </c>
      <c r="AK58" t="str">
        <f>IF(COUNTIF(CALC_CONN_TEB0187_REV01!F:F,IF(AH58&lt;&gt;"---",VLOOKUP(AD58,CALC_CONN_TEB0187_REV01!F:M,8,0),IF(IFERROR(IF(AD58=AH58,AI58,AH58),"---")="---","---",IF(COUNTIF(CALC_CONN_TEB0187_REV01!F:F,IFERROR(IF(AD58=AH58,AI58,AH58),"---"))&gt;0,"---",IFERROR(IF(AD58=AH58,AI58,AH58),"---")))))=0,IF(AH58&lt;&gt;"---",VLOOKUP(AD58,CALC_CONN_TEB0187_REV01!F:M,8,0),IF(IFERROR(IF(AD58=AH58,AI58,AH58),"---")="---","---",IF(COUNTIF(CALC_CONN_TEB0187_REV01!F:F,IFERROR(IF(AD58=AH58,AI58,AH58),"---"))&gt;0,"---",IFERROR(IF(AD58=AH58,AI58,AH58),"---")))),"---")</f>
        <v>J24-9</v>
      </c>
      <c r="AL58">
        <f t="shared" si="10"/>
        <v>5.7737999999999996</v>
      </c>
      <c r="AM58">
        <f t="shared" si="11"/>
        <v>2</v>
      </c>
      <c r="AT58" t="str">
        <f t="shared" si="4"/>
        <v>I2C0_SCL</v>
      </c>
      <c r="AU58" t="str">
        <f t="shared" si="5"/>
        <v>--</v>
      </c>
    </row>
    <row r="59" spans="1:47" x14ac:dyDescent="0.25">
      <c r="A59" t="str">
        <f t="shared" si="0"/>
        <v>J1-A55</v>
      </c>
      <c r="B59" t="str">
        <f t="shared" si="1"/>
        <v>I2C0_SDA</v>
      </c>
      <c r="C59" t="str">
        <f t="shared" si="2"/>
        <v>J1-I2C0_SDA</v>
      </c>
      <c r="D59" t="str">
        <f t="shared" si="3"/>
        <v>J1-A55</v>
      </c>
      <c r="E59" t="s">
        <v>169</v>
      </c>
      <c r="F59" t="s">
        <v>224</v>
      </c>
      <c r="G59" t="s">
        <v>3749</v>
      </c>
      <c r="L59" t="s">
        <v>3750</v>
      </c>
      <c r="M59" t="s">
        <v>428</v>
      </c>
      <c r="N59">
        <v>1.462</v>
      </c>
      <c r="AA59">
        <f t="shared" si="12"/>
        <v>54</v>
      </c>
      <c r="AB59" t="str">
        <f>B2B!B56</f>
        <v>J1</v>
      </c>
      <c r="AC59" t="str">
        <f>B2B!C56</f>
        <v>A54</v>
      </c>
      <c r="AD59" t="str">
        <f t="shared" si="6"/>
        <v>J1-A54</v>
      </c>
      <c r="AE59" t="str">
        <f t="shared" si="7"/>
        <v>I2C0_SCL</v>
      </c>
      <c r="AG59" t="str">
        <f t="shared" si="8"/>
        <v>--</v>
      </c>
      <c r="AH59" t="str">
        <f t="shared" si="9"/>
        <v>J1-A54</v>
      </c>
      <c r="AI59" t="str">
        <f>IFERROR(IF(IF(AG59="--",INDEX(D:D,MATCH(AE59,INDEX(B:B,MATCH(AE59,B:B,)+1):B10573,)+MATCH(AE59,B:B,)))=AD59,VLOOKUP(AE59,B:D,3,0),IF(AG59="--",INDEX(D:D,MATCH(AE59,INDEX(B:B,MATCH(AE59,B:B,)+1):B10573,)+MATCH(AE59,B:B,)),"---")),"---")</f>
        <v>J1-B51</v>
      </c>
      <c r="AJ59" t="str">
        <f>IF(COUNTIF(CALC_CONN_TEB0187_REV01!F:F,IF(AH59&lt;&gt;"---",VLOOKUP(AD59,CALC_CONN_TEB0187_REV01!F:M,8,0),IF(IFERROR(IF(AD59=AH59,AI59,AH59),"---")="---","---",IF(COUNTIF(CALC_CONN_TEB0187_REV01!F:F,IFERROR(IF(AD59=AH59,AI59,AH59),"---"))&gt;0,"---",IFERROR(IF(AD59=AH59,AI59,AH59),"---")))))=1,IF(AH59&lt;&gt;"---",VLOOKUP(AD59,CALC_CONN_TEB0187_REV01!F:M,8,0),IF(IFERROR(IF(AD59=AH59,AI59,AH59),"---")="---","---",IF(COUNTIF(CALC_CONN_TEB0187_REV01!F:F,IFERROR(IF(AD59=AH59,AI59,AH59),"---"))&gt;0,"---",IFERROR(IF(AD59=AH59,AI59,AH59),"---")))),"---")</f>
        <v>---</v>
      </c>
      <c r="AK59" t="str">
        <f>IF(COUNTIF(CALC_CONN_TEB0187_REV01!F:F,IF(AH59&lt;&gt;"---",VLOOKUP(AD59,CALC_CONN_TEB0187_REV01!F:M,8,0),IF(IFERROR(IF(AD59=AH59,AI59,AH59),"---")="---","---",IF(COUNTIF(CALC_CONN_TEB0187_REV01!F:F,IFERROR(IF(AD59=AH59,AI59,AH59),"---"))&gt;0,"---",IFERROR(IF(AD59=AH59,AI59,AH59),"---")))))=0,IF(AH59&lt;&gt;"---",VLOOKUP(AD59,CALC_CONN_TEB0187_REV01!F:M,8,0),IF(IFERROR(IF(AD59=AH59,AI59,AH59),"---")="---","---",IF(COUNTIF(CALC_CONN_TEB0187_REV01!F:F,IFERROR(IF(AD59=AH59,AI59,AH59),"---"))&gt;0,"---",IFERROR(IF(AD59=AH59,AI59,AH59),"---")))),"---")</f>
        <v>---</v>
      </c>
      <c r="AL59">
        <f t="shared" si="10"/>
        <v>16.526499999999999</v>
      </c>
      <c r="AM59">
        <f t="shared" si="11"/>
        <v>5</v>
      </c>
      <c r="AT59" t="str">
        <f t="shared" si="4"/>
        <v>I2C0_SDA</v>
      </c>
      <c r="AU59" t="str">
        <f t="shared" si="5"/>
        <v>--</v>
      </c>
    </row>
    <row r="60" spans="1:47" x14ac:dyDescent="0.25">
      <c r="A60" t="str">
        <f t="shared" si="0"/>
        <v>J1-A56</v>
      </c>
      <c r="B60" t="str">
        <f t="shared" si="1"/>
        <v>3V3_M</v>
      </c>
      <c r="C60" t="str">
        <f t="shared" si="2"/>
        <v>J1-3V3_M</v>
      </c>
      <c r="D60" t="str">
        <f t="shared" si="3"/>
        <v>J1-A56</v>
      </c>
      <c r="E60" t="s">
        <v>169</v>
      </c>
      <c r="F60" t="s">
        <v>225</v>
      </c>
      <c r="G60" t="s">
        <v>3717</v>
      </c>
      <c r="L60" t="s">
        <v>3751</v>
      </c>
      <c r="M60" t="s">
        <v>428</v>
      </c>
      <c r="N60">
        <v>1.4967999999999999</v>
      </c>
      <c r="AA60">
        <f t="shared" si="12"/>
        <v>55</v>
      </c>
      <c r="AB60" t="str">
        <f>B2B!B57</f>
        <v>J1</v>
      </c>
      <c r="AC60" t="str">
        <f>B2B!C57</f>
        <v>A55</v>
      </c>
      <c r="AD60" t="str">
        <f t="shared" si="6"/>
        <v>J1-A55</v>
      </c>
      <c r="AE60" t="str">
        <f t="shared" si="7"/>
        <v>I2C0_SDA</v>
      </c>
      <c r="AG60" t="str">
        <f t="shared" si="8"/>
        <v>--</v>
      </c>
      <c r="AH60" t="str">
        <f t="shared" si="9"/>
        <v>J1-A55</v>
      </c>
      <c r="AI60" t="str">
        <f>IFERROR(IF(IF(AG60="--",INDEX(D:D,MATCH(AE60,INDEX(B:B,MATCH(AE60,B:B,)+1):B10574,)+MATCH(AE60,B:B,)))=AD60,VLOOKUP(AE60,B:D,3,0),IF(AG60="--",INDEX(D:D,MATCH(AE60,INDEX(B:B,MATCH(AE60,B:B,)+1):B10574,)+MATCH(AE60,B:B,)),"---")),"---")</f>
        <v>J1-B50</v>
      </c>
      <c r="AJ60" t="str">
        <f>IF(COUNTIF(CALC_CONN_TEB0187_REV01!F:F,IF(AH60&lt;&gt;"---",VLOOKUP(AD60,CALC_CONN_TEB0187_REV01!F:M,8,0),IF(IFERROR(IF(AD60=AH60,AI60,AH60),"---")="---","---",IF(COUNTIF(CALC_CONN_TEB0187_REV01!F:F,IFERROR(IF(AD60=AH60,AI60,AH60),"---"))&gt;0,"---",IFERROR(IF(AD60=AH60,AI60,AH60),"---")))))=1,IF(AH60&lt;&gt;"---",VLOOKUP(AD60,CALC_CONN_TEB0187_REV01!F:M,8,0),IF(IFERROR(IF(AD60=AH60,AI60,AH60),"---")="---","---",IF(COUNTIF(CALC_CONN_TEB0187_REV01!F:F,IFERROR(IF(AD60=AH60,AI60,AH60),"---"))&gt;0,"---",IFERROR(IF(AD60=AH60,AI60,AH60),"---")))),"---")</f>
        <v>---</v>
      </c>
      <c r="AK60" t="str">
        <f>IF(COUNTIF(CALC_CONN_TEB0187_REV01!F:F,IF(AH60&lt;&gt;"---",VLOOKUP(AD60,CALC_CONN_TEB0187_REV01!F:M,8,0),IF(IFERROR(IF(AD60=AH60,AI60,AH60),"---")="---","---",IF(COUNTIF(CALC_CONN_TEB0187_REV01!F:F,IFERROR(IF(AD60=AH60,AI60,AH60),"---"))&gt;0,"---",IFERROR(IF(AD60=AH60,AI60,AH60),"---")))))=0,IF(AH60&lt;&gt;"---",VLOOKUP(AD60,CALC_CONN_TEB0187_REV01!F:M,8,0),IF(IFERROR(IF(AD60=AH60,AI60,AH60),"---")="---","---",IF(COUNTIF(CALC_CONN_TEB0187_REV01!F:F,IFERROR(IF(AD60=AH60,AI60,AH60),"---"))&gt;0,"---",IFERROR(IF(AD60=AH60,AI60,AH60),"---")))),"---")</f>
        <v>---</v>
      </c>
      <c r="AL60">
        <f t="shared" si="10"/>
        <v>21.5091</v>
      </c>
      <c r="AM60">
        <f t="shared" si="11"/>
        <v>5</v>
      </c>
      <c r="AT60" t="str">
        <f t="shared" si="4"/>
        <v>3V3_M</v>
      </c>
      <c r="AU60" t="str">
        <f t="shared" si="5"/>
        <v>--</v>
      </c>
    </row>
    <row r="61" spans="1:47" x14ac:dyDescent="0.25">
      <c r="A61" t="str">
        <f t="shared" si="0"/>
        <v>J1-A57</v>
      </c>
      <c r="B61" t="str">
        <f t="shared" si="1"/>
        <v>3V3_M</v>
      </c>
      <c r="C61" t="str">
        <f t="shared" si="2"/>
        <v>J1-3V3_M</v>
      </c>
      <c r="D61" t="str">
        <f t="shared" si="3"/>
        <v>J1-A57</v>
      </c>
      <c r="E61" t="s">
        <v>169</v>
      </c>
      <c r="F61" t="s">
        <v>226</v>
      </c>
      <c r="G61" t="s">
        <v>3717</v>
      </c>
      <c r="L61" t="s">
        <v>3752</v>
      </c>
      <c r="M61" t="s">
        <v>428</v>
      </c>
      <c r="N61">
        <v>8.6565999999999992</v>
      </c>
      <c r="AA61">
        <f t="shared" si="12"/>
        <v>56</v>
      </c>
      <c r="AB61" t="str">
        <f>B2B!B58</f>
        <v>J1</v>
      </c>
      <c r="AC61" t="str">
        <f>B2B!C58</f>
        <v>A56</v>
      </c>
      <c r="AD61" t="str">
        <f t="shared" si="6"/>
        <v>J1-A56</v>
      </c>
      <c r="AE61" t="str">
        <f t="shared" si="7"/>
        <v>3V3_M</v>
      </c>
      <c r="AG61" t="str">
        <f t="shared" si="8"/>
        <v>--</v>
      </c>
      <c r="AH61" t="str">
        <f t="shared" si="9"/>
        <v>J1-A56</v>
      </c>
      <c r="AI61" t="str">
        <f>IFERROR(IF(IF(AG61="--",INDEX(D:D,MATCH(AE61,INDEX(B:B,MATCH(AE61,B:B,)+1):B10575,)+MATCH(AE61,B:B,)))=AD61,VLOOKUP(AE61,B:D,3,0),IF(AG61="--",INDEX(D:D,MATCH(AE61,INDEX(B:B,MATCH(AE61,B:B,)+1):B10575,)+MATCH(AE61,B:B,)),"---")),"---")</f>
        <v>J1-A57</v>
      </c>
      <c r="AJ61" t="str">
        <f>IF(COUNTIF(CALC_CONN_TEB0187_REV01!F:F,IF(AH61&lt;&gt;"---",VLOOKUP(AD61,CALC_CONN_TEB0187_REV01!F:M,8,0),IF(IFERROR(IF(AD61=AH61,AI61,AH61),"---")="---","---",IF(COUNTIF(CALC_CONN_TEB0187_REV01!F:F,IFERROR(IF(AD61=AH61,AI61,AH61),"---"))&gt;0,"---",IFERROR(IF(AD61=AH61,AI61,AH61),"---")))))=1,IF(AH61&lt;&gt;"---",VLOOKUP(AD61,CALC_CONN_TEB0187_REV01!F:M,8,0),IF(IFERROR(IF(AD61=AH61,AI61,AH61),"---")="---","---",IF(COUNTIF(CALC_CONN_TEB0187_REV01!F:F,IFERROR(IF(AD61=AH61,AI61,AH61),"---"))&gt;0,"---",IFERROR(IF(AD61=AH61,AI61,AH61),"---")))),"---")</f>
        <v>---</v>
      </c>
      <c r="AK61" t="str">
        <f>IF(COUNTIF(CALC_CONN_TEB0187_REV01!F:F,IF(AH61&lt;&gt;"---",VLOOKUP(AD61,CALC_CONN_TEB0187_REV01!F:M,8,0),IF(IFERROR(IF(AD61=AH61,AI61,AH61),"---")="---","---",IF(COUNTIF(CALC_CONN_TEB0187_REV01!F:F,IFERROR(IF(AD61=AH61,AI61,AH61),"---"))&gt;0,"---",IFERROR(IF(AD61=AH61,AI61,AH61),"---")))))=0,IF(AH61&lt;&gt;"---",VLOOKUP(AD61,CALC_CONN_TEB0187_REV01!F:M,8,0),IF(IFERROR(IF(AD61=AH61,AI61,AH61),"---")="---","---",IF(COUNTIF(CALC_CONN_TEB0187_REV01!F:F,IFERROR(IF(AD61=AH61,AI61,AH61),"---"))&gt;0,"---",IFERROR(IF(AD61=AH61,AI61,AH61),"---")))),"---")</f>
        <v>---</v>
      </c>
      <c r="AL61">
        <f t="shared" si="10"/>
        <v>5.3959000000000001</v>
      </c>
      <c r="AM61">
        <f t="shared" si="11"/>
        <v>3</v>
      </c>
      <c r="AT61" t="str">
        <f t="shared" si="4"/>
        <v>3V3_M</v>
      </c>
      <c r="AU61" t="str">
        <f t="shared" si="5"/>
        <v>--</v>
      </c>
    </row>
    <row r="62" spans="1:47" x14ac:dyDescent="0.25">
      <c r="A62" t="str">
        <f t="shared" si="0"/>
        <v>J1-A58</v>
      </c>
      <c r="B62" t="str">
        <f t="shared" si="1"/>
        <v>GND</v>
      </c>
      <c r="C62" t="str">
        <f t="shared" si="2"/>
        <v>J1-GND</v>
      </c>
      <c r="D62" t="str">
        <f t="shared" si="3"/>
        <v>J1-A58</v>
      </c>
      <c r="E62" t="s">
        <v>169</v>
      </c>
      <c r="F62" t="s">
        <v>227</v>
      </c>
      <c r="G62" t="s">
        <v>433</v>
      </c>
      <c r="L62" t="s">
        <v>3753</v>
      </c>
      <c r="M62" t="s">
        <v>428</v>
      </c>
      <c r="N62">
        <v>2.3521000000000001</v>
      </c>
      <c r="AA62">
        <f t="shared" si="12"/>
        <v>57</v>
      </c>
      <c r="AB62" t="str">
        <f>B2B!B59</f>
        <v>J1</v>
      </c>
      <c r="AC62" t="str">
        <f>B2B!C59</f>
        <v>A57</v>
      </c>
      <c r="AD62" t="str">
        <f t="shared" si="6"/>
        <v>J1-A57</v>
      </c>
      <c r="AE62" t="str">
        <f t="shared" si="7"/>
        <v>3V3_M</v>
      </c>
      <c r="AG62" t="str">
        <f t="shared" si="8"/>
        <v>--</v>
      </c>
      <c r="AH62" t="str">
        <f t="shared" si="9"/>
        <v>J1-A56</v>
      </c>
      <c r="AI62" t="str">
        <f>IFERROR(IF(IF(AG62="--",INDEX(D:D,MATCH(AE62,INDEX(B:B,MATCH(AE62,B:B,)+1):B10576,)+MATCH(AE62,B:B,)))=AD62,VLOOKUP(AE62,B:D,3,0),IF(AG62="--",INDEX(D:D,MATCH(AE62,INDEX(B:B,MATCH(AE62,B:B,)+1):B10576,)+MATCH(AE62,B:B,)),"---")),"---")</f>
        <v>J1-A56</v>
      </c>
      <c r="AJ62" t="str">
        <f>IF(COUNTIF(CALC_CONN_TEB0187_REV01!F:F,IF(AH62&lt;&gt;"---",VLOOKUP(AD62,CALC_CONN_TEB0187_REV01!F:M,8,0),IF(IFERROR(IF(AD62=AH62,AI62,AH62),"---")="---","---",IF(COUNTIF(CALC_CONN_TEB0187_REV01!F:F,IFERROR(IF(AD62=AH62,AI62,AH62),"---"))&gt;0,"---",IFERROR(IF(AD62=AH62,AI62,AH62),"---")))))=1,IF(AH62&lt;&gt;"---",VLOOKUP(AD62,CALC_CONN_TEB0187_REV01!F:M,8,0),IF(IFERROR(IF(AD62=AH62,AI62,AH62),"---")="---","---",IF(COUNTIF(CALC_CONN_TEB0187_REV01!F:F,IFERROR(IF(AD62=AH62,AI62,AH62),"---"))&gt;0,"---",IFERROR(IF(AD62=AH62,AI62,AH62),"---")))),"---")</f>
        <v>---</v>
      </c>
      <c r="AK62" t="str">
        <f>IF(COUNTIF(CALC_CONN_TEB0187_REV01!F:F,IF(AH62&lt;&gt;"---",VLOOKUP(AD62,CALC_CONN_TEB0187_REV01!F:M,8,0),IF(IFERROR(IF(AD62=AH62,AI62,AH62),"---")="---","---",IF(COUNTIF(CALC_CONN_TEB0187_REV01!F:F,IFERROR(IF(AD62=AH62,AI62,AH62),"---"))&gt;0,"---",IFERROR(IF(AD62=AH62,AI62,AH62),"---")))))=0,IF(AH62&lt;&gt;"---",VLOOKUP(AD62,CALC_CONN_TEB0187_REV01!F:M,8,0),IF(IFERROR(IF(AD62=AH62,AI62,AH62),"---")="---","---",IF(COUNTIF(CALC_CONN_TEB0187_REV01!F:F,IFERROR(IF(AD62=AH62,AI62,AH62),"---"))&gt;0,"---",IFERROR(IF(AD62=AH62,AI62,AH62),"---")))),"---")</f>
        <v>---</v>
      </c>
      <c r="AL62">
        <f t="shared" si="10"/>
        <v>5.3959000000000001</v>
      </c>
      <c r="AM62">
        <f t="shared" si="11"/>
        <v>3</v>
      </c>
      <c r="AT62">
        <f t="shared" si="4"/>
        <v>0</v>
      </c>
      <c r="AU62">
        <f t="shared" si="5"/>
        <v>0</v>
      </c>
    </row>
    <row r="63" spans="1:47" x14ac:dyDescent="0.25">
      <c r="A63" t="str">
        <f t="shared" si="0"/>
        <v>J1-A59</v>
      </c>
      <c r="B63" t="str">
        <f t="shared" si="1"/>
        <v>VIN_SOM</v>
      </c>
      <c r="C63" t="str">
        <f t="shared" si="2"/>
        <v>J1-VIN_SOM</v>
      </c>
      <c r="D63" t="str">
        <f t="shared" si="3"/>
        <v>J1-A59</v>
      </c>
      <c r="E63" t="s">
        <v>169</v>
      </c>
      <c r="F63" t="s">
        <v>228</v>
      </c>
      <c r="G63" t="s">
        <v>3754</v>
      </c>
      <c r="L63" t="s">
        <v>3755</v>
      </c>
      <c r="M63" t="s">
        <v>428</v>
      </c>
      <c r="N63">
        <v>2.3521000000000001</v>
      </c>
      <c r="AA63">
        <f t="shared" si="12"/>
        <v>58</v>
      </c>
      <c r="AB63" t="str">
        <f>B2B!B60</f>
        <v>J1</v>
      </c>
      <c r="AC63" t="str">
        <f>B2B!C60</f>
        <v>A58</v>
      </c>
      <c r="AD63" t="str">
        <f t="shared" si="6"/>
        <v>J1-A58</v>
      </c>
      <c r="AE63" t="str">
        <f t="shared" si="7"/>
        <v>GND</v>
      </c>
      <c r="AG63" t="str">
        <f t="shared" si="8"/>
        <v>---</v>
      </c>
      <c r="AH63" t="str">
        <f t="shared" si="9"/>
        <v>---</v>
      </c>
      <c r="AI63" t="str">
        <f>IFERROR(IF(IF(AG63="--",INDEX(D:D,MATCH(AE63,INDEX(B:B,MATCH(AE63,B:B,)+1):B10577,)+MATCH(AE63,B:B,)))=AD63,VLOOKUP(AE63,B:D,3,0),IF(AG63="--",INDEX(D:D,MATCH(AE63,INDEX(B:B,MATCH(AE63,B:B,)+1):B10577,)+MATCH(AE63,B:B,)),"---")),"---")</f>
        <v>---</v>
      </c>
      <c r="AJ63" t="str">
        <f>IF(COUNTIF(CALC_CONN_TEB0187_REV01!F:F,IF(AH63&lt;&gt;"---",VLOOKUP(AD63,CALC_CONN_TEB0187_REV01!F:M,8,0),IF(IFERROR(IF(AD63=AH63,AI63,AH63),"---")="---","---",IF(COUNTIF(CALC_CONN_TEB0187_REV01!F:F,IFERROR(IF(AD63=AH63,AI63,AH63),"---"))&gt;0,"---",IFERROR(IF(AD63=AH63,AI63,AH63),"---")))))=1,IF(AH63&lt;&gt;"---",VLOOKUP(AD63,CALC_CONN_TEB0187_REV01!F:M,8,0),IF(IFERROR(IF(AD63=AH63,AI63,AH63),"---")="---","---",IF(COUNTIF(CALC_CONN_TEB0187_REV01!F:F,IFERROR(IF(AD63=AH63,AI63,AH63),"---"))&gt;0,"---",IFERROR(IF(AD63=AH63,AI63,AH63),"---")))),"---")</f>
        <v>---</v>
      </c>
      <c r="AK63" t="str">
        <f>IF(COUNTIF(CALC_CONN_TEB0187_REV01!F:F,IF(AH63&lt;&gt;"---",VLOOKUP(AD63,CALC_CONN_TEB0187_REV01!F:M,8,0),IF(IFERROR(IF(AD63=AH63,AI63,AH63),"---")="---","---",IF(COUNTIF(CALC_CONN_TEB0187_REV01!F:F,IFERROR(IF(AD63=AH63,AI63,AH63),"---"))&gt;0,"---",IFERROR(IF(AD63=AH63,AI63,AH63),"---")))))=0,IF(AH63&lt;&gt;"---",VLOOKUP(AD63,CALC_CONN_TEB0187_REV01!F:M,8,0),IF(IFERROR(IF(AD63=AH63,AI63,AH63),"---")="---","---",IF(COUNTIF(CALC_CONN_TEB0187_REV01!F:F,IFERROR(IF(AD63=AH63,AI63,AH63),"---"))&gt;0,"---",IFERROR(IF(AD63=AH63,AI63,AH63),"---")))),"---")</f>
        <v>---</v>
      </c>
      <c r="AL63" t="str">
        <f t="shared" si="10"/>
        <v>---</v>
      </c>
      <c r="AM63">
        <f t="shared" si="11"/>
        <v>1098</v>
      </c>
      <c r="AT63" t="str">
        <f t="shared" si="4"/>
        <v>VIN_SOM</v>
      </c>
      <c r="AU63" t="str">
        <f t="shared" si="5"/>
        <v>--</v>
      </c>
    </row>
    <row r="64" spans="1:47" x14ac:dyDescent="0.25">
      <c r="A64" t="str">
        <f t="shared" si="0"/>
        <v>J1-A60</v>
      </c>
      <c r="B64" t="str">
        <f t="shared" si="1"/>
        <v>VIN_SOM</v>
      </c>
      <c r="C64" t="str">
        <f t="shared" si="2"/>
        <v>J1-VIN_SOM</v>
      </c>
      <c r="D64" t="str">
        <f t="shared" si="3"/>
        <v>J1-A60</v>
      </c>
      <c r="E64" t="s">
        <v>169</v>
      </c>
      <c r="F64" t="s">
        <v>229</v>
      </c>
      <c r="G64" t="s">
        <v>3754</v>
      </c>
      <c r="L64" t="s">
        <v>3756</v>
      </c>
      <c r="M64" t="s">
        <v>428</v>
      </c>
      <c r="N64">
        <v>3.8458999999999999</v>
      </c>
      <c r="AA64">
        <f t="shared" si="12"/>
        <v>59</v>
      </c>
      <c r="AB64" t="str">
        <f>B2B!B61</f>
        <v>J1</v>
      </c>
      <c r="AC64" t="str">
        <f>B2B!C61</f>
        <v>A59</v>
      </c>
      <c r="AD64" t="str">
        <f t="shared" si="6"/>
        <v>J1-A59</v>
      </c>
      <c r="AE64" t="str">
        <f t="shared" si="7"/>
        <v>VIN_SOM</v>
      </c>
      <c r="AG64" t="str">
        <f t="shared" si="8"/>
        <v>--</v>
      </c>
      <c r="AH64" t="str">
        <f t="shared" si="9"/>
        <v>J1-A59</v>
      </c>
      <c r="AI64" t="str">
        <f>IFERROR(IF(IF(AG64="--",INDEX(D:D,MATCH(AE64,INDEX(B:B,MATCH(AE64,B:B,)+1):B10578,)+MATCH(AE64,B:B,)))=AD64,VLOOKUP(AE64,B:D,3,0),IF(AG64="--",INDEX(D:D,MATCH(AE64,INDEX(B:B,MATCH(AE64,B:B,)+1):B10578,)+MATCH(AE64,B:B,)),"---")),"---")</f>
        <v>J1-A60</v>
      </c>
      <c r="AJ64" t="str">
        <f>IF(COUNTIF(CALC_CONN_TEB0187_REV01!F:F,IF(AH64&lt;&gt;"---",VLOOKUP(AD64,CALC_CONN_TEB0187_REV01!F:M,8,0),IF(IFERROR(IF(AD64=AH64,AI64,AH64),"---")="---","---",IF(COUNTIF(CALC_CONN_TEB0187_REV01!F:F,IFERROR(IF(AD64=AH64,AI64,AH64),"---"))&gt;0,"---",IFERROR(IF(AD64=AH64,AI64,AH64),"---")))))=1,IF(AH64&lt;&gt;"---",VLOOKUP(AD64,CALC_CONN_TEB0187_REV01!F:M,8,0),IF(IFERROR(IF(AD64=AH64,AI64,AH64),"---")="---","---",IF(COUNTIF(CALC_CONN_TEB0187_REV01!F:F,IFERROR(IF(AD64=AH64,AI64,AH64),"---"))&gt;0,"---",IFERROR(IF(AD64=AH64,AI64,AH64),"---")))),"---")</f>
        <v>---</v>
      </c>
      <c r="AK64" t="str">
        <f>IF(COUNTIF(CALC_CONN_TEB0187_REV01!F:F,IF(AH64&lt;&gt;"---",VLOOKUP(AD64,CALC_CONN_TEB0187_REV01!F:M,8,0),IF(IFERROR(IF(AD64=AH64,AI64,AH64),"---")="---","---",IF(COUNTIF(CALC_CONN_TEB0187_REV01!F:F,IFERROR(IF(AD64=AH64,AI64,AH64),"---"))&gt;0,"---",IFERROR(IF(AD64=AH64,AI64,AH64),"---")))))=0,IF(AH64&lt;&gt;"---",VLOOKUP(AD64,CALC_CONN_TEB0187_REV01!F:M,8,0),IF(IFERROR(IF(AD64=AH64,AI64,AH64),"---")="---","---",IF(COUNTIF(CALC_CONN_TEB0187_REV01!F:F,IFERROR(IF(AD64=AH64,AI64,AH64),"---"))&gt;0,"---",IFERROR(IF(AD64=AH64,AI64,AH64),"---")))),"---")</f>
        <v>---</v>
      </c>
      <c r="AL64">
        <f t="shared" si="10"/>
        <v>46.2408</v>
      </c>
      <c r="AM64">
        <f t="shared" si="11"/>
        <v>19</v>
      </c>
      <c r="AT64" t="str">
        <f t="shared" si="4"/>
        <v>VIN_SOM</v>
      </c>
      <c r="AU64" t="str">
        <f t="shared" si="5"/>
        <v>--</v>
      </c>
    </row>
    <row r="65" spans="1:47" x14ac:dyDescent="0.25">
      <c r="A65" t="str">
        <f t="shared" si="0"/>
        <v>J1-B1</v>
      </c>
      <c r="B65" t="str">
        <f t="shared" si="1"/>
        <v>NetJ1_B1</v>
      </c>
      <c r="C65" t="str">
        <f t="shared" si="2"/>
        <v>J1-NetJ1_B1</v>
      </c>
      <c r="D65" t="str">
        <f t="shared" si="3"/>
        <v>J1-B1</v>
      </c>
      <c r="E65" t="s">
        <v>169</v>
      </c>
      <c r="F65" t="s">
        <v>230</v>
      </c>
      <c r="G65" t="s">
        <v>529</v>
      </c>
      <c r="L65" t="s">
        <v>3757</v>
      </c>
      <c r="M65" t="s">
        <v>428</v>
      </c>
      <c r="N65">
        <v>3.8458999999999999</v>
      </c>
      <c r="AA65">
        <f t="shared" si="12"/>
        <v>60</v>
      </c>
      <c r="AB65" t="str">
        <f>B2B!B62</f>
        <v>J1</v>
      </c>
      <c r="AC65" t="str">
        <f>B2B!C62</f>
        <v>A60</v>
      </c>
      <c r="AD65" t="str">
        <f t="shared" si="6"/>
        <v>J1-A60</v>
      </c>
      <c r="AE65" t="str">
        <f t="shared" si="7"/>
        <v>VIN_SOM</v>
      </c>
      <c r="AG65" t="str">
        <f t="shared" si="8"/>
        <v>--</v>
      </c>
      <c r="AH65" t="str">
        <f t="shared" si="9"/>
        <v>J1-A59</v>
      </c>
      <c r="AI65" t="str">
        <f>IFERROR(IF(IF(AG65="--",INDEX(D:D,MATCH(AE65,INDEX(B:B,MATCH(AE65,B:B,)+1):B10579,)+MATCH(AE65,B:B,)))=AD65,VLOOKUP(AE65,B:D,3,0),IF(AG65="--",INDEX(D:D,MATCH(AE65,INDEX(B:B,MATCH(AE65,B:B,)+1):B10579,)+MATCH(AE65,B:B,)),"---")),"---")</f>
        <v>J1-A59</v>
      </c>
      <c r="AJ65" t="str">
        <f>IF(COUNTIF(CALC_CONN_TEB0187_REV01!F:F,IF(AH65&lt;&gt;"---",VLOOKUP(AD65,CALC_CONN_TEB0187_REV01!F:M,8,0),IF(IFERROR(IF(AD65=AH65,AI65,AH65),"---")="---","---",IF(COUNTIF(CALC_CONN_TEB0187_REV01!F:F,IFERROR(IF(AD65=AH65,AI65,AH65),"---"))&gt;0,"---",IFERROR(IF(AD65=AH65,AI65,AH65),"---")))))=1,IF(AH65&lt;&gt;"---",VLOOKUP(AD65,CALC_CONN_TEB0187_REV01!F:M,8,0),IF(IFERROR(IF(AD65=AH65,AI65,AH65),"---")="---","---",IF(COUNTIF(CALC_CONN_TEB0187_REV01!F:F,IFERROR(IF(AD65=AH65,AI65,AH65),"---"))&gt;0,"---",IFERROR(IF(AD65=AH65,AI65,AH65),"---")))),"---")</f>
        <v>---</v>
      </c>
      <c r="AK65" t="str">
        <f>IF(COUNTIF(CALC_CONN_TEB0187_REV01!F:F,IF(AH65&lt;&gt;"---",VLOOKUP(AD65,CALC_CONN_TEB0187_REV01!F:M,8,0),IF(IFERROR(IF(AD65=AH65,AI65,AH65),"---")="---","---",IF(COUNTIF(CALC_CONN_TEB0187_REV01!F:F,IFERROR(IF(AD65=AH65,AI65,AH65),"---"))&gt;0,"---",IFERROR(IF(AD65=AH65,AI65,AH65),"---")))))=0,IF(AH65&lt;&gt;"---",VLOOKUP(AD65,CALC_CONN_TEB0187_REV01!F:M,8,0),IF(IFERROR(IF(AD65=AH65,AI65,AH65),"---")="---","---",IF(COUNTIF(CALC_CONN_TEB0187_REV01!F:F,IFERROR(IF(AD65=AH65,AI65,AH65),"---"))&gt;0,"---",IFERROR(IF(AD65=AH65,AI65,AH65),"---")))),"---")</f>
        <v>---</v>
      </c>
      <c r="AL65">
        <f t="shared" si="10"/>
        <v>46.2408</v>
      </c>
      <c r="AM65">
        <f t="shared" si="11"/>
        <v>19</v>
      </c>
      <c r="AT65" t="str">
        <f t="shared" si="4"/>
        <v>NetJ1_B1</v>
      </c>
      <c r="AU65" t="str">
        <f t="shared" si="5"/>
        <v>--</v>
      </c>
    </row>
    <row r="66" spans="1:47" x14ac:dyDescent="0.25">
      <c r="A66" t="str">
        <f t="shared" si="0"/>
        <v>J1-B2</v>
      </c>
      <c r="B66" t="str">
        <f t="shared" si="1"/>
        <v>NetJ1_B2</v>
      </c>
      <c r="C66" t="str">
        <f t="shared" si="2"/>
        <v>J1-NetJ1_B2</v>
      </c>
      <c r="D66" t="str">
        <f t="shared" si="3"/>
        <v>J1-B2</v>
      </c>
      <c r="E66" t="s">
        <v>169</v>
      </c>
      <c r="F66" t="s">
        <v>231</v>
      </c>
      <c r="G66" t="s">
        <v>531</v>
      </c>
      <c r="L66" t="s">
        <v>3758</v>
      </c>
      <c r="M66" t="s">
        <v>428</v>
      </c>
      <c r="N66">
        <v>2.2332000000000001</v>
      </c>
      <c r="AA66">
        <f t="shared" si="12"/>
        <v>61</v>
      </c>
      <c r="AB66" t="str">
        <f>B2B!B63</f>
        <v>J1</v>
      </c>
      <c r="AC66" t="str">
        <f>B2B!C63</f>
        <v>B1</v>
      </c>
      <c r="AD66" t="str">
        <f t="shared" si="6"/>
        <v>J1-B1</v>
      </c>
      <c r="AE66" t="str">
        <f t="shared" si="7"/>
        <v>NetJ1_B1</v>
      </c>
      <c r="AG66" t="str">
        <f t="shared" si="8"/>
        <v>--</v>
      </c>
      <c r="AH66" t="str">
        <f t="shared" si="9"/>
        <v>J1-B1</v>
      </c>
      <c r="AI66" t="str">
        <f>IFERROR(IF(IF(AG66="--",INDEX(D:D,MATCH(AE66,INDEX(B:B,MATCH(AE66,B:B,)+1):B10580,)+MATCH(AE66,B:B,)))=AD66,VLOOKUP(AE66,B:D,3,0),IF(AG66="--",INDEX(D:D,MATCH(AE66,INDEX(B:B,MATCH(AE66,B:B,)+1):B10580,)+MATCH(AE66,B:B,)),"---")),"---")</f>
        <v>---</v>
      </c>
      <c r="AJ66" t="str">
        <f>IF(COUNTIF(CALC_CONN_TEB0187_REV01!F:F,IF(AH66&lt;&gt;"---",VLOOKUP(AD66,CALC_CONN_TEB0187_REV01!F:M,8,0),IF(IFERROR(IF(AD66=AH66,AI66,AH66),"---")="---","---",IF(COUNTIF(CALC_CONN_TEB0187_REV01!F:F,IFERROR(IF(AD66=AH66,AI66,AH66),"---"))&gt;0,"---",IFERROR(IF(AD66=AH66,AI66,AH66),"---")))))=1,IF(AH66&lt;&gt;"---",VLOOKUP(AD66,CALC_CONN_TEB0187_REV01!F:M,8,0),IF(IFERROR(IF(AD66=AH66,AI66,AH66),"---")="---","---",IF(COUNTIF(CALC_CONN_TEB0187_REV01!F:F,IFERROR(IF(AD66=AH66,AI66,AH66),"---"))&gt;0,"---",IFERROR(IF(AD66=AH66,AI66,AH66),"---")))),"---")</f>
        <v>---</v>
      </c>
      <c r="AK66" t="str">
        <f>IF(COUNTIF(CALC_CONN_TEB0187_REV01!F:F,IF(AH66&lt;&gt;"---",VLOOKUP(AD66,CALC_CONN_TEB0187_REV01!F:M,8,0),IF(IFERROR(IF(AD66=AH66,AI66,AH66),"---")="---","---",IF(COUNTIF(CALC_CONN_TEB0187_REV01!F:F,IFERROR(IF(AD66=AH66,AI66,AH66),"---"))&gt;0,"---",IFERROR(IF(AD66=AH66,AI66,AH66),"---")))))=0,IF(AH66&lt;&gt;"---",VLOOKUP(AD66,CALC_CONN_TEB0187_REV01!F:M,8,0),IF(IFERROR(IF(AD66=AH66,AI66,AH66),"---")="---","---",IF(COUNTIF(CALC_CONN_TEB0187_REV01!F:F,IFERROR(IF(AD66=AH66,AI66,AH66),"---"))&gt;0,"---",IFERROR(IF(AD66=AH66,AI66,AH66),"---")))),"---")</f>
        <v>---</v>
      </c>
      <c r="AL66" t="str">
        <f t="shared" si="10"/>
        <v>--</v>
      </c>
      <c r="AM66">
        <f t="shared" si="11"/>
        <v>1</v>
      </c>
      <c r="AT66" t="str">
        <f t="shared" si="4"/>
        <v>NetJ1_B2</v>
      </c>
      <c r="AU66" t="str">
        <f t="shared" si="5"/>
        <v>--</v>
      </c>
    </row>
    <row r="67" spans="1:47" x14ac:dyDescent="0.25">
      <c r="A67" t="str">
        <f t="shared" si="0"/>
        <v>J1-B3</v>
      </c>
      <c r="B67" t="str">
        <f t="shared" si="1"/>
        <v>GND</v>
      </c>
      <c r="C67" t="str">
        <f t="shared" si="2"/>
        <v>J1-GND</v>
      </c>
      <c r="D67" t="str">
        <f t="shared" si="3"/>
        <v>J1-B3</v>
      </c>
      <c r="E67" t="s">
        <v>169</v>
      </c>
      <c r="F67" t="s">
        <v>232</v>
      </c>
      <c r="G67" t="s">
        <v>433</v>
      </c>
      <c r="L67" t="s">
        <v>3759</v>
      </c>
      <c r="M67" t="s">
        <v>428</v>
      </c>
      <c r="N67">
        <v>2.2332000000000001</v>
      </c>
      <c r="AA67">
        <f t="shared" si="12"/>
        <v>62</v>
      </c>
      <c r="AB67" t="str">
        <f>B2B!B64</f>
        <v>J1</v>
      </c>
      <c r="AC67" t="str">
        <f>B2B!C64</f>
        <v>B2</v>
      </c>
      <c r="AD67" t="str">
        <f t="shared" si="6"/>
        <v>J1-B2</v>
      </c>
      <c r="AE67" t="str">
        <f t="shared" si="7"/>
        <v>NetJ1_B2</v>
      </c>
      <c r="AG67" t="str">
        <f t="shared" si="8"/>
        <v>--</v>
      </c>
      <c r="AH67" t="str">
        <f t="shared" si="9"/>
        <v>J1-B2</v>
      </c>
      <c r="AI67" t="str">
        <f>IFERROR(IF(IF(AG67="--",INDEX(D:D,MATCH(AE67,INDEX(B:B,MATCH(AE67,B:B,)+1):B10581,)+MATCH(AE67,B:B,)))=AD67,VLOOKUP(AE67,B:D,3,0),IF(AG67="--",INDEX(D:D,MATCH(AE67,INDEX(B:B,MATCH(AE67,B:B,)+1):B10581,)+MATCH(AE67,B:B,)),"---")),"---")</f>
        <v>---</v>
      </c>
      <c r="AJ67" t="str">
        <f>IF(COUNTIF(CALC_CONN_TEB0187_REV01!F:F,IF(AH67&lt;&gt;"---",VLOOKUP(AD67,CALC_CONN_TEB0187_REV01!F:M,8,0),IF(IFERROR(IF(AD67=AH67,AI67,AH67),"---")="---","---",IF(COUNTIF(CALC_CONN_TEB0187_REV01!F:F,IFERROR(IF(AD67=AH67,AI67,AH67),"---"))&gt;0,"---",IFERROR(IF(AD67=AH67,AI67,AH67),"---")))))=1,IF(AH67&lt;&gt;"---",VLOOKUP(AD67,CALC_CONN_TEB0187_REV01!F:M,8,0),IF(IFERROR(IF(AD67=AH67,AI67,AH67),"---")="---","---",IF(COUNTIF(CALC_CONN_TEB0187_REV01!F:F,IFERROR(IF(AD67=AH67,AI67,AH67),"---"))&gt;0,"---",IFERROR(IF(AD67=AH67,AI67,AH67),"---")))),"---")</f>
        <v>---</v>
      </c>
      <c r="AK67" t="str">
        <f>IF(COUNTIF(CALC_CONN_TEB0187_REV01!F:F,IF(AH67&lt;&gt;"---",VLOOKUP(AD67,CALC_CONN_TEB0187_REV01!F:M,8,0),IF(IFERROR(IF(AD67=AH67,AI67,AH67),"---")="---","---",IF(COUNTIF(CALC_CONN_TEB0187_REV01!F:F,IFERROR(IF(AD67=AH67,AI67,AH67),"---"))&gt;0,"---",IFERROR(IF(AD67=AH67,AI67,AH67),"---")))))=0,IF(AH67&lt;&gt;"---",VLOOKUP(AD67,CALC_CONN_TEB0187_REV01!F:M,8,0),IF(IFERROR(IF(AD67=AH67,AI67,AH67),"---")="---","---",IF(COUNTIF(CALC_CONN_TEB0187_REV01!F:F,IFERROR(IF(AD67=AH67,AI67,AH67),"---"))&gt;0,"---",IFERROR(IF(AD67=AH67,AI67,AH67),"---")))),"---")</f>
        <v>---</v>
      </c>
      <c r="AL67" t="str">
        <f t="shared" si="10"/>
        <v>--</v>
      </c>
      <c r="AM67">
        <f t="shared" si="11"/>
        <v>1</v>
      </c>
      <c r="AT67">
        <f t="shared" si="4"/>
        <v>0</v>
      </c>
      <c r="AU67">
        <f t="shared" si="5"/>
        <v>0</v>
      </c>
    </row>
    <row r="68" spans="1:47" x14ac:dyDescent="0.25">
      <c r="A68" t="str">
        <f t="shared" si="0"/>
        <v>J1-B4</v>
      </c>
      <c r="B68" t="str">
        <f t="shared" si="1"/>
        <v>NetJ1_B4</v>
      </c>
      <c r="C68" t="str">
        <f t="shared" si="2"/>
        <v>J1-NetJ1_B4</v>
      </c>
      <c r="D68" t="str">
        <f t="shared" si="3"/>
        <v>J1-B4</v>
      </c>
      <c r="E68" t="s">
        <v>169</v>
      </c>
      <c r="F68" t="s">
        <v>233</v>
      </c>
      <c r="G68" t="s">
        <v>534</v>
      </c>
      <c r="L68" t="s">
        <v>3760</v>
      </c>
      <c r="M68" t="s">
        <v>428</v>
      </c>
      <c r="N68">
        <v>6.5461999999999998</v>
      </c>
      <c r="AA68">
        <f t="shared" si="12"/>
        <v>63</v>
      </c>
      <c r="AB68" t="str">
        <f>B2B!B65</f>
        <v>J1</v>
      </c>
      <c r="AC68" t="str">
        <f>B2B!C65</f>
        <v>B3</v>
      </c>
      <c r="AD68" t="str">
        <f t="shared" si="6"/>
        <v>J1-B3</v>
      </c>
      <c r="AE68" t="str">
        <f t="shared" si="7"/>
        <v>GND</v>
      </c>
      <c r="AG68" t="str">
        <f t="shared" si="8"/>
        <v>---</v>
      </c>
      <c r="AH68" t="str">
        <f t="shared" si="9"/>
        <v>---</v>
      </c>
      <c r="AI68" t="str">
        <f>IFERROR(IF(IF(AG68="--",INDEX(D:D,MATCH(AE68,INDEX(B:B,MATCH(AE68,B:B,)+1):B10582,)+MATCH(AE68,B:B,)))=AD68,VLOOKUP(AE68,B:D,3,0),IF(AG68="--",INDEX(D:D,MATCH(AE68,INDEX(B:B,MATCH(AE68,B:B,)+1):B10582,)+MATCH(AE68,B:B,)),"---")),"---")</f>
        <v>---</v>
      </c>
      <c r="AJ68" t="str">
        <f>IF(COUNTIF(CALC_CONN_TEB0187_REV01!F:F,IF(AH68&lt;&gt;"---",VLOOKUP(AD68,CALC_CONN_TEB0187_REV01!F:M,8,0),IF(IFERROR(IF(AD68=AH68,AI68,AH68),"---")="---","---",IF(COUNTIF(CALC_CONN_TEB0187_REV01!F:F,IFERROR(IF(AD68=AH68,AI68,AH68),"---"))&gt;0,"---",IFERROR(IF(AD68=AH68,AI68,AH68),"---")))))=1,IF(AH68&lt;&gt;"---",VLOOKUP(AD68,CALC_CONN_TEB0187_REV01!F:M,8,0),IF(IFERROR(IF(AD68=AH68,AI68,AH68),"---")="---","---",IF(COUNTIF(CALC_CONN_TEB0187_REV01!F:F,IFERROR(IF(AD68=AH68,AI68,AH68),"---"))&gt;0,"---",IFERROR(IF(AD68=AH68,AI68,AH68),"---")))),"---")</f>
        <v>---</v>
      </c>
      <c r="AK68" t="str">
        <f>IF(COUNTIF(CALC_CONN_TEB0187_REV01!F:F,IF(AH68&lt;&gt;"---",VLOOKUP(AD68,CALC_CONN_TEB0187_REV01!F:M,8,0),IF(IFERROR(IF(AD68=AH68,AI68,AH68),"---")="---","---",IF(COUNTIF(CALC_CONN_TEB0187_REV01!F:F,IFERROR(IF(AD68=AH68,AI68,AH68),"---"))&gt;0,"---",IFERROR(IF(AD68=AH68,AI68,AH68),"---")))))=0,IF(AH68&lt;&gt;"---",VLOOKUP(AD68,CALC_CONN_TEB0187_REV01!F:M,8,0),IF(IFERROR(IF(AD68=AH68,AI68,AH68),"---")="---","---",IF(COUNTIF(CALC_CONN_TEB0187_REV01!F:F,IFERROR(IF(AD68=AH68,AI68,AH68),"---"))&gt;0,"---",IFERROR(IF(AD68=AH68,AI68,AH68),"---")))),"---")</f>
        <v>---</v>
      </c>
      <c r="AL68" t="str">
        <f t="shared" si="10"/>
        <v>---</v>
      </c>
      <c r="AM68">
        <f t="shared" si="11"/>
        <v>1098</v>
      </c>
      <c r="AT68" t="str">
        <f t="shared" si="4"/>
        <v>NetJ1_B4</v>
      </c>
      <c r="AU68" t="str">
        <f t="shared" si="5"/>
        <v>--</v>
      </c>
    </row>
    <row r="69" spans="1:47" x14ac:dyDescent="0.25">
      <c r="A69" t="str">
        <f t="shared" si="0"/>
        <v>J1-B5</v>
      </c>
      <c r="B69" t="str">
        <f t="shared" si="1"/>
        <v>NetJ1_B5</v>
      </c>
      <c r="C69" t="str">
        <f t="shared" si="2"/>
        <v>J1-NetJ1_B5</v>
      </c>
      <c r="D69" t="str">
        <f t="shared" si="3"/>
        <v>J1-B5</v>
      </c>
      <c r="E69" t="s">
        <v>169</v>
      </c>
      <c r="F69" t="s">
        <v>234</v>
      </c>
      <c r="G69" t="s">
        <v>536</v>
      </c>
      <c r="L69" t="s">
        <v>3761</v>
      </c>
      <c r="M69" t="s">
        <v>428</v>
      </c>
      <c r="N69">
        <v>2.9748000000000001</v>
      </c>
      <c r="AA69">
        <f t="shared" si="12"/>
        <v>64</v>
      </c>
      <c r="AB69" t="str">
        <f>B2B!B66</f>
        <v>J1</v>
      </c>
      <c r="AC69" t="str">
        <f>B2B!C66</f>
        <v>B4</v>
      </c>
      <c r="AD69" t="str">
        <f t="shared" si="6"/>
        <v>J1-B4</v>
      </c>
      <c r="AE69" t="str">
        <f t="shared" si="7"/>
        <v>NetJ1_B4</v>
      </c>
      <c r="AG69" t="str">
        <f t="shared" si="8"/>
        <v>--</v>
      </c>
      <c r="AH69" t="str">
        <f t="shared" si="9"/>
        <v>J1-B4</v>
      </c>
      <c r="AI69" t="str">
        <f>IFERROR(IF(IF(AG69="--",INDEX(D:D,MATCH(AE69,INDEX(B:B,MATCH(AE69,B:B,)+1):B10583,)+MATCH(AE69,B:B,)))=AD69,VLOOKUP(AE69,B:D,3,0),IF(AG69="--",INDEX(D:D,MATCH(AE69,INDEX(B:B,MATCH(AE69,B:B,)+1):B10583,)+MATCH(AE69,B:B,)),"---")),"---")</f>
        <v>---</v>
      </c>
      <c r="AJ69" t="str">
        <f>IF(COUNTIF(CALC_CONN_TEB0187_REV01!F:F,IF(AH69&lt;&gt;"---",VLOOKUP(AD69,CALC_CONN_TEB0187_REV01!F:M,8,0),IF(IFERROR(IF(AD69=AH69,AI69,AH69),"---")="---","---",IF(COUNTIF(CALC_CONN_TEB0187_REV01!F:F,IFERROR(IF(AD69=AH69,AI69,AH69),"---"))&gt;0,"---",IFERROR(IF(AD69=AH69,AI69,AH69),"---")))))=1,IF(AH69&lt;&gt;"---",VLOOKUP(AD69,CALC_CONN_TEB0187_REV01!F:M,8,0),IF(IFERROR(IF(AD69=AH69,AI69,AH69),"---")="---","---",IF(COUNTIF(CALC_CONN_TEB0187_REV01!F:F,IFERROR(IF(AD69=AH69,AI69,AH69),"---"))&gt;0,"---",IFERROR(IF(AD69=AH69,AI69,AH69),"---")))),"---")</f>
        <v>---</v>
      </c>
      <c r="AK69" t="str">
        <f>IF(COUNTIF(CALC_CONN_TEB0187_REV01!F:F,IF(AH69&lt;&gt;"---",VLOOKUP(AD69,CALC_CONN_TEB0187_REV01!F:M,8,0),IF(IFERROR(IF(AD69=AH69,AI69,AH69),"---")="---","---",IF(COUNTIF(CALC_CONN_TEB0187_REV01!F:F,IFERROR(IF(AD69=AH69,AI69,AH69),"---"))&gt;0,"---",IFERROR(IF(AD69=AH69,AI69,AH69),"---")))))=0,IF(AH69&lt;&gt;"---",VLOOKUP(AD69,CALC_CONN_TEB0187_REV01!F:M,8,0),IF(IFERROR(IF(AD69=AH69,AI69,AH69),"---")="---","---",IF(COUNTIF(CALC_CONN_TEB0187_REV01!F:F,IFERROR(IF(AD69=AH69,AI69,AH69),"---"))&gt;0,"---",IFERROR(IF(AD69=AH69,AI69,AH69),"---")))),"---")</f>
        <v>---</v>
      </c>
      <c r="AL69" t="str">
        <f t="shared" si="10"/>
        <v>--</v>
      </c>
      <c r="AM69">
        <f t="shared" si="11"/>
        <v>1</v>
      </c>
      <c r="AT69" t="str">
        <f t="shared" si="4"/>
        <v>NetJ1_B5</v>
      </c>
      <c r="AU69" t="str">
        <f t="shared" si="5"/>
        <v>--</v>
      </c>
    </row>
    <row r="70" spans="1:47" x14ac:dyDescent="0.25">
      <c r="A70" t="str">
        <f t="shared" ref="A70:A133" si="13">$E70&amp;"-"&amp;$F70</f>
        <v>J1-B6</v>
      </c>
      <c r="B70" t="str">
        <f t="shared" ref="B70:B133" si="14">IF(OR(E70=$A$2,E70=$B$2,E70=$C$2,E70=$D$2),"--",G70)</f>
        <v>GND</v>
      </c>
      <c r="C70" t="str">
        <f t="shared" ref="C70:C133" si="15">$E70&amp;"-"&amp;$G70</f>
        <v>J1-GND</v>
      </c>
      <c r="D70" t="str">
        <f t="shared" ref="D70:D133" si="16">A70</f>
        <v>J1-B6</v>
      </c>
      <c r="E70" t="s">
        <v>169</v>
      </c>
      <c r="F70" t="s">
        <v>235</v>
      </c>
      <c r="G70" t="s">
        <v>433</v>
      </c>
      <c r="L70" t="s">
        <v>3762</v>
      </c>
      <c r="M70" t="s">
        <v>428</v>
      </c>
      <c r="N70">
        <v>2.9748000000000001</v>
      </c>
      <c r="AA70">
        <f t="shared" si="12"/>
        <v>65</v>
      </c>
      <c r="AB70" t="str">
        <f>B2B!B67</f>
        <v>J1</v>
      </c>
      <c r="AC70" t="str">
        <f>B2B!C67</f>
        <v>B5</v>
      </c>
      <c r="AD70" t="str">
        <f t="shared" si="6"/>
        <v>J1-B5</v>
      </c>
      <c r="AE70" t="str">
        <f t="shared" si="7"/>
        <v>NetJ1_B5</v>
      </c>
      <c r="AG70" t="str">
        <f t="shared" si="8"/>
        <v>--</v>
      </c>
      <c r="AH70" t="str">
        <f t="shared" si="9"/>
        <v>J1-B5</v>
      </c>
      <c r="AI70" t="str">
        <f>IFERROR(IF(IF(AG70="--",INDEX(D:D,MATCH(AE70,INDEX(B:B,MATCH(AE70,B:B,)+1):B10584,)+MATCH(AE70,B:B,)))=AD70,VLOOKUP(AE70,B:D,3,0),IF(AG70="--",INDEX(D:D,MATCH(AE70,INDEX(B:B,MATCH(AE70,B:B,)+1):B10584,)+MATCH(AE70,B:B,)),"---")),"---")</f>
        <v>---</v>
      </c>
      <c r="AJ70" t="str">
        <f>IF(COUNTIF(CALC_CONN_TEB0187_REV01!F:F,IF(AH70&lt;&gt;"---",VLOOKUP(AD70,CALC_CONN_TEB0187_REV01!F:M,8,0),IF(IFERROR(IF(AD70=AH70,AI70,AH70),"---")="---","---",IF(COUNTIF(CALC_CONN_TEB0187_REV01!F:F,IFERROR(IF(AD70=AH70,AI70,AH70),"---"))&gt;0,"---",IFERROR(IF(AD70=AH70,AI70,AH70),"---")))))=1,IF(AH70&lt;&gt;"---",VLOOKUP(AD70,CALC_CONN_TEB0187_REV01!F:M,8,0),IF(IFERROR(IF(AD70=AH70,AI70,AH70),"---")="---","---",IF(COUNTIF(CALC_CONN_TEB0187_REV01!F:F,IFERROR(IF(AD70=AH70,AI70,AH70),"---"))&gt;0,"---",IFERROR(IF(AD70=AH70,AI70,AH70),"---")))),"---")</f>
        <v>---</v>
      </c>
      <c r="AK70" t="str">
        <f>IF(COUNTIF(CALC_CONN_TEB0187_REV01!F:F,IF(AH70&lt;&gt;"---",VLOOKUP(AD70,CALC_CONN_TEB0187_REV01!F:M,8,0),IF(IFERROR(IF(AD70=AH70,AI70,AH70),"---")="---","---",IF(COUNTIF(CALC_CONN_TEB0187_REV01!F:F,IFERROR(IF(AD70=AH70,AI70,AH70),"---"))&gt;0,"---",IFERROR(IF(AD70=AH70,AI70,AH70),"---")))))=0,IF(AH70&lt;&gt;"---",VLOOKUP(AD70,CALC_CONN_TEB0187_REV01!F:M,8,0),IF(IFERROR(IF(AD70=AH70,AI70,AH70),"---")="---","---",IF(COUNTIF(CALC_CONN_TEB0187_REV01!F:F,IFERROR(IF(AD70=AH70,AI70,AH70),"---"))&gt;0,"---",IFERROR(IF(AD70=AH70,AI70,AH70),"---")))),"---")</f>
        <v>---</v>
      </c>
      <c r="AL70" t="str">
        <f t="shared" si="10"/>
        <v>--</v>
      </c>
      <c r="AM70">
        <f t="shared" si="11"/>
        <v>1</v>
      </c>
      <c r="AT70">
        <f t="shared" ref="AT70:AT133" si="17">IF(IF(COUNTIF($AO$6:$AQ$150,B70)&gt;0,"---","--")="---",VLOOKUP(B70,$AO$6:$AQ$150,3,0),B70)</f>
        <v>0</v>
      </c>
      <c r="AU70">
        <f t="shared" ref="AU70:AU133" si="18">IF(IF(COUNTIF($AO$6:$AQ$150,B70)&gt;0,"---","--")="---",VLOOKUP(B70,$AO$6:$AQ$150,2,0),"--")</f>
        <v>0</v>
      </c>
    </row>
    <row r="71" spans="1:47" x14ac:dyDescent="0.25">
      <c r="A71" t="str">
        <f t="shared" si="13"/>
        <v>J1-B7</v>
      </c>
      <c r="B71" t="str">
        <f t="shared" si="14"/>
        <v>QSFP_TX0_P</v>
      </c>
      <c r="C71" t="str">
        <f t="shared" si="15"/>
        <v>J1-QSFP_TX0_P</v>
      </c>
      <c r="D71" t="str">
        <f t="shared" si="16"/>
        <v>J1-B7</v>
      </c>
      <c r="E71" t="s">
        <v>169</v>
      </c>
      <c r="F71" t="s">
        <v>236</v>
      </c>
      <c r="G71" t="s">
        <v>3763</v>
      </c>
      <c r="L71" t="s">
        <v>3764</v>
      </c>
      <c r="M71" t="s">
        <v>428</v>
      </c>
      <c r="N71">
        <v>2.1556999999999999</v>
      </c>
      <c r="AA71">
        <f t="shared" si="12"/>
        <v>66</v>
      </c>
      <c r="AB71" t="str">
        <f>B2B!B68</f>
        <v>J1</v>
      </c>
      <c r="AC71" t="str">
        <f>B2B!C68</f>
        <v>B6</v>
      </c>
      <c r="AD71" t="str">
        <f t="shared" ref="AD71:AD134" si="19">AB71&amp;"-"&amp;AC71</f>
        <v>J1-B6</v>
      </c>
      <c r="AE71" t="str">
        <f t="shared" ref="AE71:AE134" si="20">VLOOKUP(AD71,A:B,2,0)</f>
        <v>GND</v>
      </c>
      <c r="AG71" t="str">
        <f t="shared" ref="AG71:AG134" si="21">IF(
IF(
IFERROR(VLOOKUP(AE71,$AO$6:$AO$50,1,),1)=1,1,0),
"--","---")</f>
        <v>---</v>
      </c>
      <c r="AH71" t="str">
        <f t="shared" ref="AH71:AH134" si="22">IF(AG71&lt;&gt;"---",IFERROR(VLOOKUP(AE71,B:F,3,0),"--"),"---")</f>
        <v>---</v>
      </c>
      <c r="AI71" t="str">
        <f>IFERROR(IF(IF(AG71="--",INDEX(D:D,MATCH(AE71,INDEX(B:B,MATCH(AE71,B:B,)+1):B10585,)+MATCH(AE71,B:B,)))=AD71,VLOOKUP(AE71,B:D,3,0),IF(AG71="--",INDEX(D:D,MATCH(AE71,INDEX(B:B,MATCH(AE71,B:B,)+1):B10585,)+MATCH(AE71,B:B,)),"---")),"---")</f>
        <v>---</v>
      </c>
      <c r="AJ71" t="str">
        <f>IF(COUNTIF(CALC_CONN_TEB0187_REV01!F:F,IF(AH71&lt;&gt;"---",VLOOKUP(AD71,CALC_CONN_TEB0187_REV01!F:M,8,0),IF(IFERROR(IF(AD71=AH71,AI71,AH71),"---")="---","---",IF(COUNTIF(CALC_CONN_TEB0187_REV01!F:F,IFERROR(IF(AD71=AH71,AI71,AH71),"---"))&gt;0,"---",IFERROR(IF(AD71=AH71,AI71,AH71),"---")))))=1,IF(AH71&lt;&gt;"---",VLOOKUP(AD71,CALC_CONN_TEB0187_REV01!F:M,8,0),IF(IFERROR(IF(AD71=AH71,AI71,AH71),"---")="---","---",IF(COUNTIF(CALC_CONN_TEB0187_REV01!F:F,IFERROR(IF(AD71=AH71,AI71,AH71),"---"))&gt;0,"---",IFERROR(IF(AD71=AH71,AI71,AH71),"---")))),"---")</f>
        <v>---</v>
      </c>
      <c r="AK71" t="str">
        <f>IF(COUNTIF(CALC_CONN_TEB0187_REV01!F:F,IF(AH71&lt;&gt;"---",VLOOKUP(AD71,CALC_CONN_TEB0187_REV01!F:M,8,0),IF(IFERROR(IF(AD71=AH71,AI71,AH71),"---")="---","---",IF(COUNTIF(CALC_CONN_TEB0187_REV01!F:F,IFERROR(IF(AD71=AH71,AI71,AH71),"---"))&gt;0,"---",IFERROR(IF(AD71=AH71,AI71,AH71),"---")))))=0,IF(AH71&lt;&gt;"---",VLOOKUP(AD71,CALC_CONN_TEB0187_REV01!F:M,8,0),IF(IFERROR(IF(AD71=AH71,AI71,AH71),"---")="---","---",IF(COUNTIF(CALC_CONN_TEB0187_REV01!F:F,IFERROR(IF(AD71=AH71,AI71,AH71),"---"))&gt;0,"---",IFERROR(IF(AD71=AH71,AI71,AH71),"---")))),"---")</f>
        <v>---</v>
      </c>
      <c r="AL71" t="str">
        <f t="shared" ref="AL71:AL134" si="23">IF(AG71&lt;&gt;"---",IFERROR(VLOOKUP(AE71,L:N,3,0),"--"),"---")</f>
        <v>---</v>
      </c>
      <c r="AM71">
        <f t="shared" ref="AM71:AM134" si="24">COUNTIF(B:B,AE71)</f>
        <v>1098</v>
      </c>
      <c r="AT71" t="str">
        <f t="shared" si="17"/>
        <v>QSFP_TX0_P</v>
      </c>
      <c r="AU71" t="str">
        <f t="shared" si="18"/>
        <v>--</v>
      </c>
    </row>
    <row r="72" spans="1:47" x14ac:dyDescent="0.25">
      <c r="A72" t="str">
        <f t="shared" si="13"/>
        <v>J1-B8</v>
      </c>
      <c r="B72" t="str">
        <f t="shared" si="14"/>
        <v>QSFP_TX0_N</v>
      </c>
      <c r="C72" t="str">
        <f t="shared" si="15"/>
        <v>J1-QSFP_TX0_N</v>
      </c>
      <c r="D72" t="str">
        <f t="shared" si="16"/>
        <v>J1-B8</v>
      </c>
      <c r="E72" t="s">
        <v>169</v>
      </c>
      <c r="F72" t="s">
        <v>237</v>
      </c>
      <c r="G72" t="s">
        <v>3765</v>
      </c>
      <c r="L72" t="s">
        <v>3766</v>
      </c>
      <c r="M72" t="s">
        <v>428</v>
      </c>
      <c r="N72">
        <v>2.1556999999999999</v>
      </c>
      <c r="AA72">
        <f t="shared" ref="AA72:AA135" si="25">AA71+1</f>
        <v>67</v>
      </c>
      <c r="AB72" t="str">
        <f>B2B!B69</f>
        <v>J1</v>
      </c>
      <c r="AC72" t="str">
        <f>B2B!C69</f>
        <v>B7</v>
      </c>
      <c r="AD72" t="str">
        <f t="shared" si="19"/>
        <v>J1-B7</v>
      </c>
      <c r="AE72" t="str">
        <f t="shared" si="20"/>
        <v>QSFP_TX0_P</v>
      </c>
      <c r="AG72" t="str">
        <f t="shared" si="21"/>
        <v>--</v>
      </c>
      <c r="AH72" t="str">
        <f t="shared" si="22"/>
        <v>J1-B7</v>
      </c>
      <c r="AI72" t="str">
        <f>IFERROR(IF(IF(AG72="--",INDEX(D:D,MATCH(AE72,INDEX(B:B,MATCH(AE72,B:B,)+1):B10586,)+MATCH(AE72,B:B,)))=AD72,VLOOKUP(AE72,B:D,3,0),IF(AG72="--",INDEX(D:D,MATCH(AE72,INDEX(B:B,MATCH(AE72,B:B,)+1):B10586,)+MATCH(AE72,B:B,)),"---")),"---")</f>
        <v>J18-36</v>
      </c>
      <c r="AJ72" t="str">
        <f>IF(COUNTIF(CALC_CONN_TEB0187_REV01!F:F,IF(AH72&lt;&gt;"---",VLOOKUP(AD72,CALC_CONN_TEB0187_REV01!F:M,8,0),IF(IFERROR(IF(AD72=AH72,AI72,AH72),"---")="---","---",IF(COUNTIF(CALC_CONN_TEB0187_REV01!F:F,IFERROR(IF(AD72=AH72,AI72,AH72),"---"))&gt;0,"---",IFERROR(IF(AD72=AH72,AI72,AH72),"---")))))=1,IF(AH72&lt;&gt;"---",VLOOKUP(AD72,CALC_CONN_TEB0187_REV01!F:M,8,0),IF(IFERROR(IF(AD72=AH72,AI72,AH72),"---")="---","---",IF(COUNTIF(CALC_CONN_TEB0187_REV01!F:F,IFERROR(IF(AD72=AH72,AI72,AH72),"---"))&gt;0,"---",IFERROR(IF(AD72=AH72,AI72,AH72),"---")))),"---")</f>
        <v>---</v>
      </c>
      <c r="AK72" t="str">
        <f>IF(COUNTIF(CALC_CONN_TEB0187_REV01!F:F,IF(AH72&lt;&gt;"---",VLOOKUP(AD72,CALC_CONN_TEB0187_REV01!F:M,8,0),IF(IFERROR(IF(AD72=AH72,AI72,AH72),"---")="---","---",IF(COUNTIF(CALC_CONN_TEB0187_REV01!F:F,IFERROR(IF(AD72=AH72,AI72,AH72),"---"))&gt;0,"---",IFERROR(IF(AD72=AH72,AI72,AH72),"---")))))=0,IF(AH72&lt;&gt;"---",VLOOKUP(AD72,CALC_CONN_TEB0187_REV01!F:M,8,0),IF(IFERROR(IF(AD72=AH72,AI72,AH72),"---")="---","---",IF(COUNTIF(CALC_CONN_TEB0187_REV01!F:F,IFERROR(IF(AD72=AH72,AI72,AH72),"---"))&gt;0,"---",IFERROR(IF(AD72=AH72,AI72,AH72),"---")))),"---")</f>
        <v>J18-36</v>
      </c>
      <c r="AL72">
        <f t="shared" si="23"/>
        <v>36.436100000000003</v>
      </c>
      <c r="AM72">
        <f t="shared" si="24"/>
        <v>2</v>
      </c>
      <c r="AT72" t="str">
        <f t="shared" si="17"/>
        <v>QSFP_TX0_N</v>
      </c>
      <c r="AU72" t="str">
        <f t="shared" si="18"/>
        <v>--</v>
      </c>
    </row>
    <row r="73" spans="1:47" x14ac:dyDescent="0.25">
      <c r="A73" t="str">
        <f t="shared" si="13"/>
        <v>J1-B9</v>
      </c>
      <c r="B73" t="str">
        <f t="shared" si="14"/>
        <v>GND</v>
      </c>
      <c r="C73" t="str">
        <f t="shared" si="15"/>
        <v>J1-GND</v>
      </c>
      <c r="D73" t="str">
        <f t="shared" si="16"/>
        <v>J1-B9</v>
      </c>
      <c r="E73" t="s">
        <v>169</v>
      </c>
      <c r="F73" t="s">
        <v>238</v>
      </c>
      <c r="G73" t="s">
        <v>433</v>
      </c>
      <c r="L73" t="s">
        <v>3767</v>
      </c>
      <c r="M73" t="s">
        <v>428</v>
      </c>
      <c r="N73">
        <v>5.2750000000000004</v>
      </c>
      <c r="AA73">
        <f t="shared" si="25"/>
        <v>68</v>
      </c>
      <c r="AB73" t="str">
        <f>B2B!B70</f>
        <v>J1</v>
      </c>
      <c r="AC73" t="str">
        <f>B2B!C70</f>
        <v>B8</v>
      </c>
      <c r="AD73" t="str">
        <f t="shared" si="19"/>
        <v>J1-B8</v>
      </c>
      <c r="AE73" t="str">
        <f t="shared" si="20"/>
        <v>QSFP_TX0_N</v>
      </c>
      <c r="AG73" t="str">
        <f t="shared" si="21"/>
        <v>--</v>
      </c>
      <c r="AH73" t="str">
        <f t="shared" si="22"/>
        <v>J1-B8</v>
      </c>
      <c r="AI73" t="str">
        <f>IFERROR(IF(IF(AG73="--",INDEX(D:D,MATCH(AE73,INDEX(B:B,MATCH(AE73,B:B,)+1):B10587,)+MATCH(AE73,B:B,)))=AD73,VLOOKUP(AE73,B:D,3,0),IF(AG73="--",INDEX(D:D,MATCH(AE73,INDEX(B:B,MATCH(AE73,B:B,)+1):B10587,)+MATCH(AE73,B:B,)),"---")),"---")</f>
        <v>J18-37</v>
      </c>
      <c r="AJ73" t="str">
        <f>IF(COUNTIF(CALC_CONN_TEB0187_REV01!F:F,IF(AH73&lt;&gt;"---",VLOOKUP(AD73,CALC_CONN_TEB0187_REV01!F:M,8,0),IF(IFERROR(IF(AD73=AH73,AI73,AH73),"---")="---","---",IF(COUNTIF(CALC_CONN_TEB0187_REV01!F:F,IFERROR(IF(AD73=AH73,AI73,AH73),"---"))&gt;0,"---",IFERROR(IF(AD73=AH73,AI73,AH73),"---")))))=1,IF(AH73&lt;&gt;"---",VLOOKUP(AD73,CALC_CONN_TEB0187_REV01!F:M,8,0),IF(IFERROR(IF(AD73=AH73,AI73,AH73),"---")="---","---",IF(COUNTIF(CALC_CONN_TEB0187_REV01!F:F,IFERROR(IF(AD73=AH73,AI73,AH73),"---"))&gt;0,"---",IFERROR(IF(AD73=AH73,AI73,AH73),"---")))),"---")</f>
        <v>---</v>
      </c>
      <c r="AK73" t="str">
        <f>IF(COUNTIF(CALC_CONN_TEB0187_REV01!F:F,IF(AH73&lt;&gt;"---",VLOOKUP(AD73,CALC_CONN_TEB0187_REV01!F:M,8,0),IF(IFERROR(IF(AD73=AH73,AI73,AH73),"---")="---","---",IF(COUNTIF(CALC_CONN_TEB0187_REV01!F:F,IFERROR(IF(AD73=AH73,AI73,AH73),"---"))&gt;0,"---",IFERROR(IF(AD73=AH73,AI73,AH73),"---")))))=0,IF(AH73&lt;&gt;"---",VLOOKUP(AD73,CALC_CONN_TEB0187_REV01!F:M,8,0),IF(IFERROR(IF(AD73=AH73,AI73,AH73),"---")="---","---",IF(COUNTIF(CALC_CONN_TEB0187_REV01!F:F,IFERROR(IF(AD73=AH73,AI73,AH73),"---"))&gt;0,"---",IFERROR(IF(AD73=AH73,AI73,AH73),"---")))),"---")</f>
        <v>J18-37</v>
      </c>
      <c r="AL73">
        <f t="shared" si="23"/>
        <v>36.397500000000001</v>
      </c>
      <c r="AM73">
        <f t="shared" si="24"/>
        <v>2</v>
      </c>
      <c r="AT73">
        <f t="shared" si="17"/>
        <v>0</v>
      </c>
      <c r="AU73">
        <f t="shared" si="18"/>
        <v>0</v>
      </c>
    </row>
    <row r="74" spans="1:47" x14ac:dyDescent="0.25">
      <c r="A74" t="str">
        <f t="shared" si="13"/>
        <v>J1-B10</v>
      </c>
      <c r="B74" t="str">
        <f t="shared" si="14"/>
        <v>QSFP_TX2_P</v>
      </c>
      <c r="C74" t="str">
        <f t="shared" si="15"/>
        <v>J1-QSFP_TX2_P</v>
      </c>
      <c r="D74" t="str">
        <f t="shared" si="16"/>
        <v>J1-B10</v>
      </c>
      <c r="E74" t="s">
        <v>169</v>
      </c>
      <c r="F74" t="s">
        <v>239</v>
      </c>
      <c r="G74" t="s">
        <v>3768</v>
      </c>
      <c r="L74" t="s">
        <v>3769</v>
      </c>
      <c r="M74" t="s">
        <v>428</v>
      </c>
      <c r="N74">
        <v>5.2751000000000001</v>
      </c>
      <c r="AA74">
        <f t="shared" si="25"/>
        <v>69</v>
      </c>
      <c r="AB74" t="str">
        <f>B2B!B71</f>
        <v>J1</v>
      </c>
      <c r="AC74" t="str">
        <f>B2B!C71</f>
        <v>B9</v>
      </c>
      <c r="AD74" t="str">
        <f t="shared" si="19"/>
        <v>J1-B9</v>
      </c>
      <c r="AE74" t="str">
        <f t="shared" si="20"/>
        <v>GND</v>
      </c>
      <c r="AG74" t="str">
        <f t="shared" si="21"/>
        <v>---</v>
      </c>
      <c r="AH74" t="str">
        <f t="shared" si="22"/>
        <v>---</v>
      </c>
      <c r="AI74" t="str">
        <f>IFERROR(IF(IF(AG74="--",INDEX(D:D,MATCH(AE74,INDEX(B:B,MATCH(AE74,B:B,)+1):B10588,)+MATCH(AE74,B:B,)))=AD74,VLOOKUP(AE74,B:D,3,0),IF(AG74="--",INDEX(D:D,MATCH(AE74,INDEX(B:B,MATCH(AE74,B:B,)+1):B10588,)+MATCH(AE74,B:B,)),"---")),"---")</f>
        <v>---</v>
      </c>
      <c r="AJ74" t="str">
        <f>IF(COUNTIF(CALC_CONN_TEB0187_REV01!F:F,IF(AH74&lt;&gt;"---",VLOOKUP(AD74,CALC_CONN_TEB0187_REV01!F:M,8,0),IF(IFERROR(IF(AD74=AH74,AI74,AH74),"---")="---","---",IF(COUNTIF(CALC_CONN_TEB0187_REV01!F:F,IFERROR(IF(AD74=AH74,AI74,AH74),"---"))&gt;0,"---",IFERROR(IF(AD74=AH74,AI74,AH74),"---")))))=1,IF(AH74&lt;&gt;"---",VLOOKUP(AD74,CALC_CONN_TEB0187_REV01!F:M,8,0),IF(IFERROR(IF(AD74=AH74,AI74,AH74),"---")="---","---",IF(COUNTIF(CALC_CONN_TEB0187_REV01!F:F,IFERROR(IF(AD74=AH74,AI74,AH74),"---"))&gt;0,"---",IFERROR(IF(AD74=AH74,AI74,AH74),"---")))),"---")</f>
        <v>---</v>
      </c>
      <c r="AK74" t="str">
        <f>IF(COUNTIF(CALC_CONN_TEB0187_REV01!F:F,IF(AH74&lt;&gt;"---",VLOOKUP(AD74,CALC_CONN_TEB0187_REV01!F:M,8,0),IF(IFERROR(IF(AD74=AH74,AI74,AH74),"---")="---","---",IF(COUNTIF(CALC_CONN_TEB0187_REV01!F:F,IFERROR(IF(AD74=AH74,AI74,AH74),"---"))&gt;0,"---",IFERROR(IF(AD74=AH74,AI74,AH74),"---")))))=0,IF(AH74&lt;&gt;"---",VLOOKUP(AD74,CALC_CONN_TEB0187_REV01!F:M,8,0),IF(IFERROR(IF(AD74=AH74,AI74,AH74),"---")="---","---",IF(COUNTIF(CALC_CONN_TEB0187_REV01!F:F,IFERROR(IF(AD74=AH74,AI74,AH74),"---"))&gt;0,"---",IFERROR(IF(AD74=AH74,AI74,AH74),"---")))),"---")</f>
        <v>---</v>
      </c>
      <c r="AL74" t="str">
        <f t="shared" si="23"/>
        <v>---</v>
      </c>
      <c r="AM74">
        <f t="shared" si="24"/>
        <v>1098</v>
      </c>
      <c r="AT74" t="str">
        <f t="shared" si="17"/>
        <v>QSFP_TX2_P</v>
      </c>
      <c r="AU74" t="str">
        <f t="shared" si="18"/>
        <v>--</v>
      </c>
    </row>
    <row r="75" spans="1:47" x14ac:dyDescent="0.25">
      <c r="A75" t="str">
        <f t="shared" si="13"/>
        <v>J1-B11</v>
      </c>
      <c r="B75" t="str">
        <f t="shared" si="14"/>
        <v>QSFP_TX2_N</v>
      </c>
      <c r="C75" t="str">
        <f t="shared" si="15"/>
        <v>J1-QSFP_TX2_N</v>
      </c>
      <c r="D75" t="str">
        <f t="shared" si="16"/>
        <v>J1-B11</v>
      </c>
      <c r="E75" t="s">
        <v>169</v>
      </c>
      <c r="F75" t="s">
        <v>240</v>
      </c>
      <c r="G75" t="s">
        <v>3770</v>
      </c>
      <c r="L75" t="s">
        <v>3771</v>
      </c>
      <c r="M75" t="s">
        <v>428</v>
      </c>
      <c r="N75">
        <v>2.9024999999999999</v>
      </c>
      <c r="AA75">
        <f t="shared" si="25"/>
        <v>70</v>
      </c>
      <c r="AB75" t="str">
        <f>B2B!B72</f>
        <v>J1</v>
      </c>
      <c r="AC75" t="str">
        <f>B2B!C72</f>
        <v>B10</v>
      </c>
      <c r="AD75" t="str">
        <f t="shared" si="19"/>
        <v>J1-B10</v>
      </c>
      <c r="AE75" t="str">
        <f t="shared" si="20"/>
        <v>QSFP_TX2_P</v>
      </c>
      <c r="AG75" t="str">
        <f t="shared" si="21"/>
        <v>--</v>
      </c>
      <c r="AH75" t="str">
        <f t="shared" si="22"/>
        <v>J1-B10</v>
      </c>
      <c r="AI75" t="str">
        <f>IFERROR(IF(IF(AG75="--",INDEX(D:D,MATCH(AE75,INDEX(B:B,MATCH(AE75,B:B,)+1):B10589,)+MATCH(AE75,B:B,)))=AD75,VLOOKUP(AE75,B:D,3,0),IF(AG75="--",INDEX(D:D,MATCH(AE75,INDEX(B:B,MATCH(AE75,B:B,)+1):B10589,)+MATCH(AE75,B:B,)),"---")),"---")</f>
        <v>J18-33</v>
      </c>
      <c r="AJ75" t="str">
        <f>IF(COUNTIF(CALC_CONN_TEB0187_REV01!F:F,IF(AH75&lt;&gt;"---",VLOOKUP(AD75,CALC_CONN_TEB0187_REV01!F:M,8,0),IF(IFERROR(IF(AD75=AH75,AI75,AH75),"---")="---","---",IF(COUNTIF(CALC_CONN_TEB0187_REV01!F:F,IFERROR(IF(AD75=AH75,AI75,AH75),"---"))&gt;0,"---",IFERROR(IF(AD75=AH75,AI75,AH75),"---")))))=1,IF(AH75&lt;&gt;"---",VLOOKUP(AD75,CALC_CONN_TEB0187_REV01!F:M,8,0),IF(IFERROR(IF(AD75=AH75,AI75,AH75),"---")="---","---",IF(COUNTIF(CALC_CONN_TEB0187_REV01!F:F,IFERROR(IF(AD75=AH75,AI75,AH75),"---"))&gt;0,"---",IFERROR(IF(AD75=AH75,AI75,AH75),"---")))),"---")</f>
        <v>---</v>
      </c>
      <c r="AK75" t="str">
        <f>IF(COUNTIF(CALC_CONN_TEB0187_REV01!F:F,IF(AH75&lt;&gt;"---",VLOOKUP(AD75,CALC_CONN_TEB0187_REV01!F:M,8,0),IF(IFERROR(IF(AD75=AH75,AI75,AH75),"---")="---","---",IF(COUNTIF(CALC_CONN_TEB0187_REV01!F:F,IFERROR(IF(AD75=AH75,AI75,AH75),"---"))&gt;0,"---",IFERROR(IF(AD75=AH75,AI75,AH75),"---")))))=0,IF(AH75&lt;&gt;"---",VLOOKUP(AD75,CALC_CONN_TEB0187_REV01!F:M,8,0),IF(IFERROR(IF(AD75=AH75,AI75,AH75),"---")="---","---",IF(COUNTIF(CALC_CONN_TEB0187_REV01!F:F,IFERROR(IF(AD75=AH75,AI75,AH75),"---"))&gt;0,"---",IFERROR(IF(AD75=AH75,AI75,AH75),"---")))),"---")</f>
        <v>J18-33</v>
      </c>
      <c r="AL75">
        <f t="shared" si="23"/>
        <v>37.813699999999997</v>
      </c>
      <c r="AM75">
        <f t="shared" si="24"/>
        <v>2</v>
      </c>
      <c r="AT75" t="str">
        <f t="shared" si="17"/>
        <v>QSFP_TX2_N</v>
      </c>
      <c r="AU75" t="str">
        <f t="shared" si="18"/>
        <v>--</v>
      </c>
    </row>
    <row r="76" spans="1:47" x14ac:dyDescent="0.25">
      <c r="A76" t="str">
        <f t="shared" si="13"/>
        <v>J1-B12</v>
      </c>
      <c r="B76" t="str">
        <f t="shared" si="14"/>
        <v>GND</v>
      </c>
      <c r="C76" t="str">
        <f t="shared" si="15"/>
        <v>J1-GND</v>
      </c>
      <c r="D76" t="str">
        <f t="shared" si="16"/>
        <v>J1-B12</v>
      </c>
      <c r="E76" t="s">
        <v>169</v>
      </c>
      <c r="F76" t="s">
        <v>241</v>
      </c>
      <c r="G76" t="s">
        <v>433</v>
      </c>
      <c r="L76" t="s">
        <v>3772</v>
      </c>
      <c r="M76" t="s">
        <v>428</v>
      </c>
      <c r="N76">
        <v>2.9024999999999999</v>
      </c>
      <c r="AA76">
        <f t="shared" si="25"/>
        <v>71</v>
      </c>
      <c r="AB76" t="str">
        <f>B2B!B73</f>
        <v>J1</v>
      </c>
      <c r="AC76" t="str">
        <f>B2B!C73</f>
        <v>B11</v>
      </c>
      <c r="AD76" t="str">
        <f t="shared" si="19"/>
        <v>J1-B11</v>
      </c>
      <c r="AE76" t="str">
        <f t="shared" si="20"/>
        <v>QSFP_TX2_N</v>
      </c>
      <c r="AG76" t="str">
        <f t="shared" si="21"/>
        <v>--</v>
      </c>
      <c r="AH76" t="str">
        <f t="shared" si="22"/>
        <v>J1-B11</v>
      </c>
      <c r="AI76" t="str">
        <f>IFERROR(IF(IF(AG76="--",INDEX(D:D,MATCH(AE76,INDEX(B:B,MATCH(AE76,B:B,)+1):B10590,)+MATCH(AE76,B:B,)))=AD76,VLOOKUP(AE76,B:D,3,0),IF(AG76="--",INDEX(D:D,MATCH(AE76,INDEX(B:B,MATCH(AE76,B:B,)+1):B10590,)+MATCH(AE76,B:B,)),"---")),"---")</f>
        <v>J18-34</v>
      </c>
      <c r="AJ76" t="str">
        <f>IF(COUNTIF(CALC_CONN_TEB0187_REV01!F:F,IF(AH76&lt;&gt;"---",VLOOKUP(AD76,CALC_CONN_TEB0187_REV01!F:M,8,0),IF(IFERROR(IF(AD76=AH76,AI76,AH76),"---")="---","---",IF(COUNTIF(CALC_CONN_TEB0187_REV01!F:F,IFERROR(IF(AD76=AH76,AI76,AH76),"---"))&gt;0,"---",IFERROR(IF(AD76=AH76,AI76,AH76),"---")))))=1,IF(AH76&lt;&gt;"---",VLOOKUP(AD76,CALC_CONN_TEB0187_REV01!F:M,8,0),IF(IFERROR(IF(AD76=AH76,AI76,AH76),"---")="---","---",IF(COUNTIF(CALC_CONN_TEB0187_REV01!F:F,IFERROR(IF(AD76=AH76,AI76,AH76),"---"))&gt;0,"---",IFERROR(IF(AD76=AH76,AI76,AH76),"---")))),"---")</f>
        <v>---</v>
      </c>
      <c r="AK76" t="str">
        <f>IF(COUNTIF(CALC_CONN_TEB0187_REV01!F:F,IF(AH76&lt;&gt;"---",VLOOKUP(AD76,CALC_CONN_TEB0187_REV01!F:M,8,0),IF(IFERROR(IF(AD76=AH76,AI76,AH76),"---")="---","---",IF(COUNTIF(CALC_CONN_TEB0187_REV01!F:F,IFERROR(IF(AD76=AH76,AI76,AH76),"---"))&gt;0,"---",IFERROR(IF(AD76=AH76,AI76,AH76),"---")))))=0,IF(AH76&lt;&gt;"---",VLOOKUP(AD76,CALC_CONN_TEB0187_REV01!F:M,8,0),IF(IFERROR(IF(AD76=AH76,AI76,AH76),"---")="---","---",IF(COUNTIF(CALC_CONN_TEB0187_REV01!F:F,IFERROR(IF(AD76=AH76,AI76,AH76),"---"))&gt;0,"---",IFERROR(IF(AD76=AH76,AI76,AH76),"---")))),"---")</f>
        <v>J18-34</v>
      </c>
      <c r="AL76">
        <f t="shared" si="23"/>
        <v>37.854900000000001</v>
      </c>
      <c r="AM76">
        <f t="shared" si="24"/>
        <v>2</v>
      </c>
      <c r="AT76">
        <f t="shared" si="17"/>
        <v>0</v>
      </c>
      <c r="AU76">
        <f t="shared" si="18"/>
        <v>0</v>
      </c>
    </row>
    <row r="77" spans="1:47" x14ac:dyDescent="0.25">
      <c r="A77" t="str">
        <f t="shared" si="13"/>
        <v>J1-B13</v>
      </c>
      <c r="B77" t="str">
        <f t="shared" si="14"/>
        <v>GND</v>
      </c>
      <c r="C77" t="str">
        <f t="shared" si="15"/>
        <v>J1-GND</v>
      </c>
      <c r="D77" t="str">
        <f t="shared" si="16"/>
        <v>J1-B13</v>
      </c>
      <c r="E77" t="s">
        <v>169</v>
      </c>
      <c r="F77" t="s">
        <v>242</v>
      </c>
      <c r="G77" t="s">
        <v>433</v>
      </c>
      <c r="L77" t="s">
        <v>3773</v>
      </c>
      <c r="M77" t="s">
        <v>428</v>
      </c>
      <c r="N77">
        <v>4.8257000000000003</v>
      </c>
      <c r="AA77">
        <f t="shared" si="25"/>
        <v>72</v>
      </c>
      <c r="AB77" t="str">
        <f>B2B!B74</f>
        <v>J1</v>
      </c>
      <c r="AC77" t="str">
        <f>B2B!C74</f>
        <v>B12</v>
      </c>
      <c r="AD77" t="str">
        <f t="shared" si="19"/>
        <v>J1-B12</v>
      </c>
      <c r="AE77" t="str">
        <f t="shared" si="20"/>
        <v>GND</v>
      </c>
      <c r="AG77" t="str">
        <f t="shared" si="21"/>
        <v>---</v>
      </c>
      <c r="AH77" t="str">
        <f t="shared" si="22"/>
        <v>---</v>
      </c>
      <c r="AI77" t="str">
        <f>IFERROR(IF(IF(AG77="--",INDEX(D:D,MATCH(AE77,INDEX(B:B,MATCH(AE77,B:B,)+1):B10591,)+MATCH(AE77,B:B,)))=AD77,VLOOKUP(AE77,B:D,3,0),IF(AG77="--",INDEX(D:D,MATCH(AE77,INDEX(B:B,MATCH(AE77,B:B,)+1):B10591,)+MATCH(AE77,B:B,)),"---")),"---")</f>
        <v>---</v>
      </c>
      <c r="AJ77" t="str">
        <f>IF(COUNTIF(CALC_CONN_TEB0187_REV01!F:F,IF(AH77&lt;&gt;"---",VLOOKUP(AD77,CALC_CONN_TEB0187_REV01!F:M,8,0),IF(IFERROR(IF(AD77=AH77,AI77,AH77),"---")="---","---",IF(COUNTIF(CALC_CONN_TEB0187_REV01!F:F,IFERROR(IF(AD77=AH77,AI77,AH77),"---"))&gt;0,"---",IFERROR(IF(AD77=AH77,AI77,AH77),"---")))))=1,IF(AH77&lt;&gt;"---",VLOOKUP(AD77,CALC_CONN_TEB0187_REV01!F:M,8,0),IF(IFERROR(IF(AD77=AH77,AI77,AH77),"---")="---","---",IF(COUNTIF(CALC_CONN_TEB0187_REV01!F:F,IFERROR(IF(AD77=AH77,AI77,AH77),"---"))&gt;0,"---",IFERROR(IF(AD77=AH77,AI77,AH77),"---")))),"---")</f>
        <v>---</v>
      </c>
      <c r="AK77" t="str">
        <f>IF(COUNTIF(CALC_CONN_TEB0187_REV01!F:F,IF(AH77&lt;&gt;"---",VLOOKUP(AD77,CALC_CONN_TEB0187_REV01!F:M,8,0),IF(IFERROR(IF(AD77=AH77,AI77,AH77),"---")="---","---",IF(COUNTIF(CALC_CONN_TEB0187_REV01!F:F,IFERROR(IF(AD77=AH77,AI77,AH77),"---"))&gt;0,"---",IFERROR(IF(AD77=AH77,AI77,AH77),"---")))))=0,IF(AH77&lt;&gt;"---",VLOOKUP(AD77,CALC_CONN_TEB0187_REV01!F:M,8,0),IF(IFERROR(IF(AD77=AH77,AI77,AH77),"---")="---","---",IF(COUNTIF(CALC_CONN_TEB0187_REV01!F:F,IFERROR(IF(AD77=AH77,AI77,AH77),"---"))&gt;0,"---",IFERROR(IF(AD77=AH77,AI77,AH77),"---")))),"---")</f>
        <v>---</v>
      </c>
      <c r="AL77" t="str">
        <f t="shared" si="23"/>
        <v>---</v>
      </c>
      <c r="AM77">
        <f t="shared" si="24"/>
        <v>1098</v>
      </c>
      <c r="AT77">
        <f t="shared" si="17"/>
        <v>0</v>
      </c>
      <c r="AU77">
        <f t="shared" si="18"/>
        <v>0</v>
      </c>
    </row>
    <row r="78" spans="1:47" x14ac:dyDescent="0.25">
      <c r="A78" t="str">
        <f t="shared" si="13"/>
        <v>J1-B14</v>
      </c>
      <c r="B78" t="str">
        <f t="shared" si="14"/>
        <v>NetJ1_B14</v>
      </c>
      <c r="C78" t="str">
        <f t="shared" si="15"/>
        <v>J1-NetJ1_B14</v>
      </c>
      <c r="D78" t="str">
        <f t="shared" si="16"/>
        <v>J1-B14</v>
      </c>
      <c r="E78" t="s">
        <v>169</v>
      </c>
      <c r="F78" t="s">
        <v>243</v>
      </c>
      <c r="G78" t="s">
        <v>550</v>
      </c>
      <c r="L78" t="s">
        <v>3774</v>
      </c>
      <c r="M78" t="s">
        <v>428</v>
      </c>
      <c r="N78">
        <v>4.8257000000000003</v>
      </c>
      <c r="AA78">
        <f t="shared" si="25"/>
        <v>73</v>
      </c>
      <c r="AB78" t="str">
        <f>B2B!B75</f>
        <v>J1</v>
      </c>
      <c r="AC78" t="str">
        <f>B2B!C75</f>
        <v>B13</v>
      </c>
      <c r="AD78" t="str">
        <f t="shared" si="19"/>
        <v>J1-B13</v>
      </c>
      <c r="AE78" t="str">
        <f t="shared" si="20"/>
        <v>GND</v>
      </c>
      <c r="AG78" t="str">
        <f t="shared" si="21"/>
        <v>---</v>
      </c>
      <c r="AH78" t="str">
        <f t="shared" si="22"/>
        <v>---</v>
      </c>
      <c r="AI78" t="str">
        <f>IFERROR(IF(IF(AG78="--",INDEX(D:D,MATCH(AE78,INDEX(B:B,MATCH(AE78,B:B,)+1):B10592,)+MATCH(AE78,B:B,)))=AD78,VLOOKUP(AE78,B:D,3,0),IF(AG78="--",INDEX(D:D,MATCH(AE78,INDEX(B:B,MATCH(AE78,B:B,)+1):B10592,)+MATCH(AE78,B:B,)),"---")),"---")</f>
        <v>---</v>
      </c>
      <c r="AJ78" t="str">
        <f>IF(COUNTIF(CALC_CONN_TEB0187_REV01!F:F,IF(AH78&lt;&gt;"---",VLOOKUP(AD78,CALC_CONN_TEB0187_REV01!F:M,8,0),IF(IFERROR(IF(AD78=AH78,AI78,AH78),"---")="---","---",IF(COUNTIF(CALC_CONN_TEB0187_REV01!F:F,IFERROR(IF(AD78=AH78,AI78,AH78),"---"))&gt;0,"---",IFERROR(IF(AD78=AH78,AI78,AH78),"---")))))=1,IF(AH78&lt;&gt;"---",VLOOKUP(AD78,CALC_CONN_TEB0187_REV01!F:M,8,0),IF(IFERROR(IF(AD78=AH78,AI78,AH78),"---")="---","---",IF(COUNTIF(CALC_CONN_TEB0187_REV01!F:F,IFERROR(IF(AD78=AH78,AI78,AH78),"---"))&gt;0,"---",IFERROR(IF(AD78=AH78,AI78,AH78),"---")))),"---")</f>
        <v>---</v>
      </c>
      <c r="AK78" t="str">
        <f>IF(COUNTIF(CALC_CONN_TEB0187_REV01!F:F,IF(AH78&lt;&gt;"---",VLOOKUP(AD78,CALC_CONN_TEB0187_REV01!F:M,8,0),IF(IFERROR(IF(AD78=AH78,AI78,AH78),"---")="---","---",IF(COUNTIF(CALC_CONN_TEB0187_REV01!F:F,IFERROR(IF(AD78=AH78,AI78,AH78),"---"))&gt;0,"---",IFERROR(IF(AD78=AH78,AI78,AH78),"---")))))=0,IF(AH78&lt;&gt;"---",VLOOKUP(AD78,CALC_CONN_TEB0187_REV01!F:M,8,0),IF(IFERROR(IF(AD78=AH78,AI78,AH78),"---")="---","---",IF(COUNTIF(CALC_CONN_TEB0187_REV01!F:F,IFERROR(IF(AD78=AH78,AI78,AH78),"---"))&gt;0,"---",IFERROR(IF(AD78=AH78,AI78,AH78),"---")))),"---")</f>
        <v>---</v>
      </c>
      <c r="AL78" t="str">
        <f t="shared" si="23"/>
        <v>---</v>
      </c>
      <c r="AM78">
        <f t="shared" si="24"/>
        <v>1098</v>
      </c>
      <c r="AT78" t="str">
        <f t="shared" si="17"/>
        <v>NetJ1_B14</v>
      </c>
      <c r="AU78" t="str">
        <f t="shared" si="18"/>
        <v>--</v>
      </c>
    </row>
    <row r="79" spans="1:47" x14ac:dyDescent="0.25">
      <c r="A79" t="str">
        <f t="shared" si="13"/>
        <v>J1-B15</v>
      </c>
      <c r="B79" t="str">
        <f t="shared" si="14"/>
        <v>NetJ1_B15</v>
      </c>
      <c r="C79" t="str">
        <f t="shared" si="15"/>
        <v>J1-NetJ1_B15</v>
      </c>
      <c r="D79" t="str">
        <f t="shared" si="16"/>
        <v>J1-B15</v>
      </c>
      <c r="E79" t="s">
        <v>169</v>
      </c>
      <c r="F79" t="s">
        <v>244</v>
      </c>
      <c r="G79" t="s">
        <v>552</v>
      </c>
      <c r="L79" t="s">
        <v>3775</v>
      </c>
      <c r="M79" t="s">
        <v>428</v>
      </c>
      <c r="N79">
        <v>2.5638999999999998</v>
      </c>
      <c r="AA79">
        <f t="shared" si="25"/>
        <v>74</v>
      </c>
      <c r="AB79" t="str">
        <f>B2B!B76</f>
        <v>J1</v>
      </c>
      <c r="AC79" t="str">
        <f>B2B!C76</f>
        <v>B14</v>
      </c>
      <c r="AD79" t="str">
        <f t="shared" si="19"/>
        <v>J1-B14</v>
      </c>
      <c r="AE79" t="str">
        <f t="shared" si="20"/>
        <v>NetJ1_B14</v>
      </c>
      <c r="AG79" t="str">
        <f t="shared" si="21"/>
        <v>--</v>
      </c>
      <c r="AH79" t="str">
        <f t="shared" si="22"/>
        <v>J1-B14</v>
      </c>
      <c r="AI79" t="str">
        <f>IFERROR(IF(IF(AG79="--",INDEX(D:D,MATCH(AE79,INDEX(B:B,MATCH(AE79,B:B,)+1):B10593,)+MATCH(AE79,B:B,)))=AD79,VLOOKUP(AE79,B:D,3,0),IF(AG79="--",INDEX(D:D,MATCH(AE79,INDEX(B:B,MATCH(AE79,B:B,)+1):B10593,)+MATCH(AE79,B:B,)),"---")),"---")</f>
        <v>---</v>
      </c>
      <c r="AJ79" t="str">
        <f>IF(COUNTIF(CALC_CONN_TEB0187_REV01!F:F,IF(AH79&lt;&gt;"---",VLOOKUP(AD79,CALC_CONN_TEB0187_REV01!F:M,8,0),IF(IFERROR(IF(AD79=AH79,AI79,AH79),"---")="---","---",IF(COUNTIF(CALC_CONN_TEB0187_REV01!F:F,IFERROR(IF(AD79=AH79,AI79,AH79),"---"))&gt;0,"---",IFERROR(IF(AD79=AH79,AI79,AH79),"---")))))=1,IF(AH79&lt;&gt;"---",VLOOKUP(AD79,CALC_CONN_TEB0187_REV01!F:M,8,0),IF(IFERROR(IF(AD79=AH79,AI79,AH79),"---")="---","---",IF(COUNTIF(CALC_CONN_TEB0187_REV01!F:F,IFERROR(IF(AD79=AH79,AI79,AH79),"---"))&gt;0,"---",IFERROR(IF(AD79=AH79,AI79,AH79),"---")))),"---")</f>
        <v>---</v>
      </c>
      <c r="AK79" t="str">
        <f>IF(COUNTIF(CALC_CONN_TEB0187_REV01!F:F,IF(AH79&lt;&gt;"---",VLOOKUP(AD79,CALC_CONN_TEB0187_REV01!F:M,8,0),IF(IFERROR(IF(AD79=AH79,AI79,AH79),"---")="---","---",IF(COUNTIF(CALC_CONN_TEB0187_REV01!F:F,IFERROR(IF(AD79=AH79,AI79,AH79),"---"))&gt;0,"---",IFERROR(IF(AD79=AH79,AI79,AH79),"---")))))=0,IF(AH79&lt;&gt;"---",VLOOKUP(AD79,CALC_CONN_TEB0187_REV01!F:M,8,0),IF(IFERROR(IF(AD79=AH79,AI79,AH79),"---")="---","---",IF(COUNTIF(CALC_CONN_TEB0187_REV01!F:F,IFERROR(IF(AD79=AH79,AI79,AH79),"---"))&gt;0,"---",IFERROR(IF(AD79=AH79,AI79,AH79),"---")))),"---")</f>
        <v>---</v>
      </c>
      <c r="AL79" t="str">
        <f t="shared" si="23"/>
        <v>--</v>
      </c>
      <c r="AM79">
        <f t="shared" si="24"/>
        <v>1</v>
      </c>
      <c r="AT79" t="str">
        <f t="shared" si="17"/>
        <v>NetJ1_B15</v>
      </c>
      <c r="AU79" t="str">
        <f t="shared" si="18"/>
        <v>--</v>
      </c>
    </row>
    <row r="80" spans="1:47" x14ac:dyDescent="0.25">
      <c r="A80" t="str">
        <f t="shared" si="13"/>
        <v>J1-B16</v>
      </c>
      <c r="B80" t="str">
        <f t="shared" si="14"/>
        <v>GND</v>
      </c>
      <c r="C80" t="str">
        <f t="shared" si="15"/>
        <v>J1-GND</v>
      </c>
      <c r="D80" t="str">
        <f t="shared" si="16"/>
        <v>J1-B16</v>
      </c>
      <c r="E80" t="s">
        <v>169</v>
      </c>
      <c r="F80" t="s">
        <v>245</v>
      </c>
      <c r="G80" t="s">
        <v>433</v>
      </c>
      <c r="L80" t="s">
        <v>3776</v>
      </c>
      <c r="M80" t="s">
        <v>428</v>
      </c>
      <c r="N80">
        <v>2.5638999999999998</v>
      </c>
      <c r="AA80">
        <f t="shared" si="25"/>
        <v>75</v>
      </c>
      <c r="AB80" t="str">
        <f>B2B!B77</f>
        <v>J1</v>
      </c>
      <c r="AC80" t="str">
        <f>B2B!C77</f>
        <v>B15</v>
      </c>
      <c r="AD80" t="str">
        <f t="shared" si="19"/>
        <v>J1-B15</v>
      </c>
      <c r="AE80" t="str">
        <f t="shared" si="20"/>
        <v>NetJ1_B15</v>
      </c>
      <c r="AG80" t="str">
        <f t="shared" si="21"/>
        <v>--</v>
      </c>
      <c r="AH80" t="str">
        <f t="shared" si="22"/>
        <v>J1-B15</v>
      </c>
      <c r="AI80" t="str">
        <f>IFERROR(IF(IF(AG80="--",INDEX(D:D,MATCH(AE80,INDEX(B:B,MATCH(AE80,B:B,)+1):B10594,)+MATCH(AE80,B:B,)))=AD80,VLOOKUP(AE80,B:D,3,0),IF(AG80="--",INDEX(D:D,MATCH(AE80,INDEX(B:B,MATCH(AE80,B:B,)+1):B10594,)+MATCH(AE80,B:B,)),"---")),"---")</f>
        <v>---</v>
      </c>
      <c r="AJ80" t="str">
        <f>IF(COUNTIF(CALC_CONN_TEB0187_REV01!F:F,IF(AH80&lt;&gt;"---",VLOOKUP(AD80,CALC_CONN_TEB0187_REV01!F:M,8,0),IF(IFERROR(IF(AD80=AH80,AI80,AH80),"---")="---","---",IF(COUNTIF(CALC_CONN_TEB0187_REV01!F:F,IFERROR(IF(AD80=AH80,AI80,AH80),"---"))&gt;0,"---",IFERROR(IF(AD80=AH80,AI80,AH80),"---")))))=1,IF(AH80&lt;&gt;"---",VLOOKUP(AD80,CALC_CONN_TEB0187_REV01!F:M,8,0),IF(IFERROR(IF(AD80=AH80,AI80,AH80),"---")="---","---",IF(COUNTIF(CALC_CONN_TEB0187_REV01!F:F,IFERROR(IF(AD80=AH80,AI80,AH80),"---"))&gt;0,"---",IFERROR(IF(AD80=AH80,AI80,AH80),"---")))),"---")</f>
        <v>---</v>
      </c>
      <c r="AK80" t="str">
        <f>IF(COUNTIF(CALC_CONN_TEB0187_REV01!F:F,IF(AH80&lt;&gt;"---",VLOOKUP(AD80,CALC_CONN_TEB0187_REV01!F:M,8,0),IF(IFERROR(IF(AD80=AH80,AI80,AH80),"---")="---","---",IF(COUNTIF(CALC_CONN_TEB0187_REV01!F:F,IFERROR(IF(AD80=AH80,AI80,AH80),"---"))&gt;0,"---",IFERROR(IF(AD80=AH80,AI80,AH80),"---")))))=0,IF(AH80&lt;&gt;"---",VLOOKUP(AD80,CALC_CONN_TEB0187_REV01!F:M,8,0),IF(IFERROR(IF(AD80=AH80,AI80,AH80),"---")="---","---",IF(COUNTIF(CALC_CONN_TEB0187_REV01!F:F,IFERROR(IF(AD80=AH80,AI80,AH80),"---"))&gt;0,"---",IFERROR(IF(AD80=AH80,AI80,AH80),"---")))),"---")</f>
        <v>---</v>
      </c>
      <c r="AL80" t="str">
        <f t="shared" si="23"/>
        <v>--</v>
      </c>
      <c r="AM80">
        <f t="shared" si="24"/>
        <v>1</v>
      </c>
      <c r="AT80">
        <f t="shared" si="17"/>
        <v>0</v>
      </c>
      <c r="AU80">
        <f t="shared" si="18"/>
        <v>0</v>
      </c>
    </row>
    <row r="81" spans="1:47" x14ac:dyDescent="0.25">
      <c r="A81" t="str">
        <f t="shared" si="13"/>
        <v>J1-B17</v>
      </c>
      <c r="B81" t="str">
        <f t="shared" si="14"/>
        <v>PCIE_TX0_P</v>
      </c>
      <c r="C81" t="str">
        <f t="shared" si="15"/>
        <v>J1-PCIE_TX0_P</v>
      </c>
      <c r="D81" t="str">
        <f t="shared" si="16"/>
        <v>J1-B17</v>
      </c>
      <c r="E81" t="s">
        <v>169</v>
      </c>
      <c r="F81" t="s">
        <v>246</v>
      </c>
      <c r="G81" t="s">
        <v>3777</v>
      </c>
      <c r="L81" t="s">
        <v>3778</v>
      </c>
      <c r="M81" t="s">
        <v>428</v>
      </c>
      <c r="N81">
        <v>4.9427000000000003</v>
      </c>
      <c r="AA81">
        <f t="shared" si="25"/>
        <v>76</v>
      </c>
      <c r="AB81" t="str">
        <f>B2B!B78</f>
        <v>J1</v>
      </c>
      <c r="AC81" t="str">
        <f>B2B!C78</f>
        <v>B16</v>
      </c>
      <c r="AD81" t="str">
        <f t="shared" si="19"/>
        <v>J1-B16</v>
      </c>
      <c r="AE81" t="str">
        <f t="shared" si="20"/>
        <v>GND</v>
      </c>
      <c r="AG81" t="str">
        <f t="shared" si="21"/>
        <v>---</v>
      </c>
      <c r="AH81" t="str">
        <f t="shared" si="22"/>
        <v>---</v>
      </c>
      <c r="AI81" t="str">
        <f>IFERROR(IF(IF(AG81="--",INDEX(D:D,MATCH(AE81,INDEX(B:B,MATCH(AE81,B:B,)+1):B10595,)+MATCH(AE81,B:B,)))=AD81,VLOOKUP(AE81,B:D,3,0),IF(AG81="--",INDEX(D:D,MATCH(AE81,INDEX(B:B,MATCH(AE81,B:B,)+1):B10595,)+MATCH(AE81,B:B,)),"---")),"---")</f>
        <v>---</v>
      </c>
      <c r="AJ81" t="str">
        <f>IF(COUNTIF(CALC_CONN_TEB0187_REV01!F:F,IF(AH81&lt;&gt;"---",VLOOKUP(AD81,CALC_CONN_TEB0187_REV01!F:M,8,0),IF(IFERROR(IF(AD81=AH81,AI81,AH81),"---")="---","---",IF(COUNTIF(CALC_CONN_TEB0187_REV01!F:F,IFERROR(IF(AD81=AH81,AI81,AH81),"---"))&gt;0,"---",IFERROR(IF(AD81=AH81,AI81,AH81),"---")))))=1,IF(AH81&lt;&gt;"---",VLOOKUP(AD81,CALC_CONN_TEB0187_REV01!F:M,8,0),IF(IFERROR(IF(AD81=AH81,AI81,AH81),"---")="---","---",IF(COUNTIF(CALC_CONN_TEB0187_REV01!F:F,IFERROR(IF(AD81=AH81,AI81,AH81),"---"))&gt;0,"---",IFERROR(IF(AD81=AH81,AI81,AH81),"---")))),"---")</f>
        <v>---</v>
      </c>
      <c r="AK81" t="str">
        <f>IF(COUNTIF(CALC_CONN_TEB0187_REV01!F:F,IF(AH81&lt;&gt;"---",VLOOKUP(AD81,CALC_CONN_TEB0187_REV01!F:M,8,0),IF(IFERROR(IF(AD81=AH81,AI81,AH81),"---")="---","---",IF(COUNTIF(CALC_CONN_TEB0187_REV01!F:F,IFERROR(IF(AD81=AH81,AI81,AH81),"---"))&gt;0,"---",IFERROR(IF(AD81=AH81,AI81,AH81),"---")))))=0,IF(AH81&lt;&gt;"---",VLOOKUP(AD81,CALC_CONN_TEB0187_REV01!F:M,8,0),IF(IFERROR(IF(AD81=AH81,AI81,AH81),"---")="---","---",IF(COUNTIF(CALC_CONN_TEB0187_REV01!F:F,IFERROR(IF(AD81=AH81,AI81,AH81),"---"))&gt;0,"---",IFERROR(IF(AD81=AH81,AI81,AH81),"---")))),"---")</f>
        <v>---</v>
      </c>
      <c r="AL81" t="str">
        <f t="shared" si="23"/>
        <v>---</v>
      </c>
      <c r="AM81">
        <f t="shared" si="24"/>
        <v>1098</v>
      </c>
      <c r="AT81" t="str">
        <f t="shared" si="17"/>
        <v>PCIE_TX0_P</v>
      </c>
      <c r="AU81" t="str">
        <f t="shared" si="18"/>
        <v>--</v>
      </c>
    </row>
    <row r="82" spans="1:47" x14ac:dyDescent="0.25">
      <c r="A82" t="str">
        <f t="shared" si="13"/>
        <v>J1-B18</v>
      </c>
      <c r="B82" t="str">
        <f t="shared" si="14"/>
        <v>PCIE_TX0_N</v>
      </c>
      <c r="C82" t="str">
        <f t="shared" si="15"/>
        <v>J1-PCIE_TX0_N</v>
      </c>
      <c r="D82" t="str">
        <f t="shared" si="16"/>
        <v>J1-B18</v>
      </c>
      <c r="E82" t="s">
        <v>169</v>
      </c>
      <c r="F82" t="s">
        <v>247</v>
      </c>
      <c r="G82" t="s">
        <v>3779</v>
      </c>
      <c r="L82" t="s">
        <v>3780</v>
      </c>
      <c r="M82" t="s">
        <v>428</v>
      </c>
      <c r="N82">
        <v>4.9427000000000003</v>
      </c>
      <c r="AA82">
        <f t="shared" si="25"/>
        <v>77</v>
      </c>
      <c r="AB82" t="str">
        <f>B2B!B79</f>
        <v>J1</v>
      </c>
      <c r="AC82" t="str">
        <f>B2B!C79</f>
        <v>B17</v>
      </c>
      <c r="AD82" t="str">
        <f t="shared" si="19"/>
        <v>J1-B17</v>
      </c>
      <c r="AE82" t="str">
        <f t="shared" si="20"/>
        <v>PCIE_TX0_P</v>
      </c>
      <c r="AG82" t="str">
        <f t="shared" si="21"/>
        <v>--</v>
      </c>
      <c r="AH82" t="str">
        <f t="shared" si="22"/>
        <v>J1-B17</v>
      </c>
      <c r="AI82" t="str">
        <f>IFERROR(IF(IF(AG82="--",INDEX(D:D,MATCH(AE82,INDEX(B:B,MATCH(AE82,B:B,)+1):B10596,)+MATCH(AE82,B:B,)))=AD82,VLOOKUP(AE82,B:D,3,0),IF(AG82="--",INDEX(D:D,MATCH(AE82,INDEX(B:B,MATCH(AE82,B:B,)+1):B10596,)+MATCH(AE82,B:B,)),"---")),"---")</f>
        <v>C70-1</v>
      </c>
      <c r="AJ82" t="str">
        <f>IF(COUNTIF(CALC_CONN_TEB0187_REV01!F:F,IF(AH82&lt;&gt;"---",VLOOKUP(AD82,CALC_CONN_TEB0187_REV01!F:M,8,0),IF(IFERROR(IF(AD82=AH82,AI82,AH82),"---")="---","---",IF(COUNTIF(CALC_CONN_TEB0187_REV01!F:F,IFERROR(IF(AD82=AH82,AI82,AH82),"---"))&gt;0,"---",IFERROR(IF(AD82=AH82,AI82,AH82),"---")))))=1,IF(AH82&lt;&gt;"---",VLOOKUP(AD82,CALC_CONN_TEB0187_REV01!F:M,8,0),IF(IFERROR(IF(AD82=AH82,AI82,AH82),"---")="---","---",IF(COUNTIF(CALC_CONN_TEB0187_REV01!F:F,IFERROR(IF(AD82=AH82,AI82,AH82),"---"))&gt;0,"---",IFERROR(IF(AD82=AH82,AI82,AH82),"---")))),"---")</f>
        <v>---</v>
      </c>
      <c r="AK82" t="str">
        <f>IF(COUNTIF(CALC_CONN_TEB0187_REV01!F:F,IF(AH82&lt;&gt;"---",VLOOKUP(AD82,CALC_CONN_TEB0187_REV01!F:M,8,0),IF(IFERROR(IF(AD82=AH82,AI82,AH82),"---")="---","---",IF(COUNTIF(CALC_CONN_TEB0187_REV01!F:F,IFERROR(IF(AD82=AH82,AI82,AH82),"---"))&gt;0,"---",IFERROR(IF(AD82=AH82,AI82,AH82),"---")))))=0,IF(AH82&lt;&gt;"---",VLOOKUP(AD82,CALC_CONN_TEB0187_REV01!F:M,8,0),IF(IFERROR(IF(AD82=AH82,AI82,AH82),"---")="---","---",IF(COUNTIF(CALC_CONN_TEB0187_REV01!F:F,IFERROR(IF(AD82=AH82,AI82,AH82),"---"))&gt;0,"---",IFERROR(IF(AD82=AH82,AI82,AH82),"---")))),"---")</f>
        <v>J6-B14</v>
      </c>
      <c r="AL82">
        <f t="shared" si="23"/>
        <v>3.0623999999999998</v>
      </c>
      <c r="AM82">
        <f t="shared" si="24"/>
        <v>2</v>
      </c>
      <c r="AT82" t="str">
        <f t="shared" si="17"/>
        <v>PCIE_TX0_N</v>
      </c>
      <c r="AU82" t="str">
        <f t="shared" si="18"/>
        <v>--</v>
      </c>
    </row>
    <row r="83" spans="1:47" x14ac:dyDescent="0.25">
      <c r="A83" t="str">
        <f t="shared" si="13"/>
        <v>J1-B19</v>
      </c>
      <c r="B83" t="str">
        <f t="shared" si="14"/>
        <v>GND</v>
      </c>
      <c r="C83" t="str">
        <f t="shared" si="15"/>
        <v>J1-GND</v>
      </c>
      <c r="D83" t="str">
        <f t="shared" si="16"/>
        <v>J1-B19</v>
      </c>
      <c r="E83" t="s">
        <v>169</v>
      </c>
      <c r="F83" t="s">
        <v>248</v>
      </c>
      <c r="G83" t="s">
        <v>433</v>
      </c>
      <c r="L83" t="s">
        <v>3781</v>
      </c>
      <c r="M83" t="s">
        <v>428</v>
      </c>
      <c r="N83">
        <v>2.5598000000000001</v>
      </c>
      <c r="AA83">
        <f t="shared" si="25"/>
        <v>78</v>
      </c>
      <c r="AB83" t="str">
        <f>B2B!B80</f>
        <v>J1</v>
      </c>
      <c r="AC83" t="str">
        <f>B2B!C80</f>
        <v>B18</v>
      </c>
      <c r="AD83" t="str">
        <f t="shared" si="19"/>
        <v>J1-B18</v>
      </c>
      <c r="AE83" t="str">
        <f t="shared" si="20"/>
        <v>PCIE_TX0_N</v>
      </c>
      <c r="AG83" t="str">
        <f t="shared" si="21"/>
        <v>--</v>
      </c>
      <c r="AH83" t="str">
        <f t="shared" si="22"/>
        <v>J1-B18</v>
      </c>
      <c r="AI83" t="str">
        <f>IFERROR(IF(IF(AG83="--",INDEX(D:D,MATCH(AE83,INDEX(B:B,MATCH(AE83,B:B,)+1):B10597,)+MATCH(AE83,B:B,)))=AD83,VLOOKUP(AE83,B:D,3,0),IF(AG83="--",INDEX(D:D,MATCH(AE83,INDEX(B:B,MATCH(AE83,B:B,)+1):B10597,)+MATCH(AE83,B:B,)),"---")),"---")</f>
        <v>C11-1</v>
      </c>
      <c r="AJ83" t="str">
        <f>IF(COUNTIF(CALC_CONN_TEB0187_REV01!F:F,IF(AH83&lt;&gt;"---",VLOOKUP(AD83,CALC_CONN_TEB0187_REV01!F:M,8,0),IF(IFERROR(IF(AD83=AH83,AI83,AH83),"---")="---","---",IF(COUNTIF(CALC_CONN_TEB0187_REV01!F:F,IFERROR(IF(AD83=AH83,AI83,AH83),"---"))&gt;0,"---",IFERROR(IF(AD83=AH83,AI83,AH83),"---")))))=1,IF(AH83&lt;&gt;"---",VLOOKUP(AD83,CALC_CONN_TEB0187_REV01!F:M,8,0),IF(IFERROR(IF(AD83=AH83,AI83,AH83),"---")="---","---",IF(COUNTIF(CALC_CONN_TEB0187_REV01!F:F,IFERROR(IF(AD83=AH83,AI83,AH83),"---"))&gt;0,"---",IFERROR(IF(AD83=AH83,AI83,AH83),"---")))),"---")</f>
        <v>---</v>
      </c>
      <c r="AK83" t="str">
        <f>IF(COUNTIF(CALC_CONN_TEB0187_REV01!F:F,IF(AH83&lt;&gt;"---",VLOOKUP(AD83,CALC_CONN_TEB0187_REV01!F:M,8,0),IF(IFERROR(IF(AD83=AH83,AI83,AH83),"---")="---","---",IF(COUNTIF(CALC_CONN_TEB0187_REV01!F:F,IFERROR(IF(AD83=AH83,AI83,AH83),"---"))&gt;0,"---",IFERROR(IF(AD83=AH83,AI83,AH83),"---")))))=0,IF(AH83&lt;&gt;"---",VLOOKUP(AD83,CALC_CONN_TEB0187_REV01!F:M,8,0),IF(IFERROR(IF(AD83=AH83,AI83,AH83),"---")="---","---",IF(COUNTIF(CALC_CONN_TEB0187_REV01!F:F,IFERROR(IF(AD83=AH83,AI83,AH83),"---"))&gt;0,"---",IFERROR(IF(AD83=AH83,AI83,AH83),"---")))),"---")</f>
        <v>J6-B15</v>
      </c>
      <c r="AL83">
        <f t="shared" si="23"/>
        <v>3.0882000000000001</v>
      </c>
      <c r="AM83">
        <f t="shared" si="24"/>
        <v>2</v>
      </c>
      <c r="AT83">
        <f t="shared" si="17"/>
        <v>0</v>
      </c>
      <c r="AU83">
        <f t="shared" si="18"/>
        <v>0</v>
      </c>
    </row>
    <row r="84" spans="1:47" x14ac:dyDescent="0.25">
      <c r="A84" t="str">
        <f t="shared" si="13"/>
        <v>J1-B20</v>
      </c>
      <c r="B84" t="str">
        <f t="shared" si="14"/>
        <v>PCIE_TX2_P</v>
      </c>
      <c r="C84" t="str">
        <f t="shared" si="15"/>
        <v>J1-PCIE_TX2_P</v>
      </c>
      <c r="D84" t="str">
        <f t="shared" si="16"/>
        <v>J1-B20</v>
      </c>
      <c r="E84" t="s">
        <v>169</v>
      </c>
      <c r="F84" t="s">
        <v>249</v>
      </c>
      <c r="G84" t="s">
        <v>3782</v>
      </c>
      <c r="L84" t="s">
        <v>3783</v>
      </c>
      <c r="M84" t="s">
        <v>428</v>
      </c>
      <c r="N84">
        <v>2.5598000000000001</v>
      </c>
      <c r="AA84">
        <f t="shared" si="25"/>
        <v>79</v>
      </c>
      <c r="AB84" t="str">
        <f>B2B!B81</f>
        <v>J1</v>
      </c>
      <c r="AC84" t="str">
        <f>B2B!C81</f>
        <v>B19</v>
      </c>
      <c r="AD84" t="str">
        <f t="shared" si="19"/>
        <v>J1-B19</v>
      </c>
      <c r="AE84" t="str">
        <f t="shared" si="20"/>
        <v>GND</v>
      </c>
      <c r="AG84" t="str">
        <f t="shared" si="21"/>
        <v>---</v>
      </c>
      <c r="AH84" t="str">
        <f t="shared" si="22"/>
        <v>---</v>
      </c>
      <c r="AI84" t="str">
        <f>IFERROR(IF(IF(AG84="--",INDEX(D:D,MATCH(AE84,INDEX(B:B,MATCH(AE84,B:B,)+1):B10598,)+MATCH(AE84,B:B,)))=AD84,VLOOKUP(AE84,B:D,3,0),IF(AG84="--",INDEX(D:D,MATCH(AE84,INDEX(B:B,MATCH(AE84,B:B,)+1):B10598,)+MATCH(AE84,B:B,)),"---")),"---")</f>
        <v>---</v>
      </c>
      <c r="AJ84" t="str">
        <f>IF(COUNTIF(CALC_CONN_TEB0187_REV01!F:F,IF(AH84&lt;&gt;"---",VLOOKUP(AD84,CALC_CONN_TEB0187_REV01!F:M,8,0),IF(IFERROR(IF(AD84=AH84,AI84,AH84),"---")="---","---",IF(COUNTIF(CALC_CONN_TEB0187_REV01!F:F,IFERROR(IF(AD84=AH84,AI84,AH84),"---"))&gt;0,"---",IFERROR(IF(AD84=AH84,AI84,AH84),"---")))))=1,IF(AH84&lt;&gt;"---",VLOOKUP(AD84,CALC_CONN_TEB0187_REV01!F:M,8,0),IF(IFERROR(IF(AD84=AH84,AI84,AH84),"---")="---","---",IF(COUNTIF(CALC_CONN_TEB0187_REV01!F:F,IFERROR(IF(AD84=AH84,AI84,AH84),"---"))&gt;0,"---",IFERROR(IF(AD84=AH84,AI84,AH84),"---")))),"---")</f>
        <v>---</v>
      </c>
      <c r="AK84" t="str">
        <f>IF(COUNTIF(CALC_CONN_TEB0187_REV01!F:F,IF(AH84&lt;&gt;"---",VLOOKUP(AD84,CALC_CONN_TEB0187_REV01!F:M,8,0),IF(IFERROR(IF(AD84=AH84,AI84,AH84),"---")="---","---",IF(COUNTIF(CALC_CONN_TEB0187_REV01!F:F,IFERROR(IF(AD84=AH84,AI84,AH84),"---"))&gt;0,"---",IFERROR(IF(AD84=AH84,AI84,AH84),"---")))))=0,IF(AH84&lt;&gt;"---",VLOOKUP(AD84,CALC_CONN_TEB0187_REV01!F:M,8,0),IF(IFERROR(IF(AD84=AH84,AI84,AH84),"---")="---","---",IF(COUNTIF(CALC_CONN_TEB0187_REV01!F:F,IFERROR(IF(AD84=AH84,AI84,AH84),"---"))&gt;0,"---",IFERROR(IF(AD84=AH84,AI84,AH84),"---")))),"---")</f>
        <v>---</v>
      </c>
      <c r="AL84" t="str">
        <f t="shared" si="23"/>
        <v>---</v>
      </c>
      <c r="AM84">
        <f t="shared" si="24"/>
        <v>1098</v>
      </c>
      <c r="AT84" t="str">
        <f t="shared" si="17"/>
        <v>PCIE_TX2_P</v>
      </c>
      <c r="AU84" t="str">
        <f t="shared" si="18"/>
        <v>--</v>
      </c>
    </row>
    <row r="85" spans="1:47" x14ac:dyDescent="0.25">
      <c r="A85" t="str">
        <f t="shared" si="13"/>
        <v>J1-B21</v>
      </c>
      <c r="B85" t="str">
        <f t="shared" si="14"/>
        <v>PCIE_TX2_N</v>
      </c>
      <c r="C85" t="str">
        <f t="shared" si="15"/>
        <v>J1-PCIE_TX2_N</v>
      </c>
      <c r="D85" t="str">
        <f t="shared" si="16"/>
        <v>J1-B21</v>
      </c>
      <c r="E85" t="s">
        <v>169</v>
      </c>
      <c r="F85" t="s">
        <v>250</v>
      </c>
      <c r="G85" t="s">
        <v>3784</v>
      </c>
      <c r="L85" t="s">
        <v>3785</v>
      </c>
      <c r="M85" t="s">
        <v>428</v>
      </c>
      <c r="N85">
        <v>2.9897999999999998</v>
      </c>
      <c r="AA85">
        <f t="shared" si="25"/>
        <v>80</v>
      </c>
      <c r="AB85" t="str">
        <f>B2B!B82</f>
        <v>J1</v>
      </c>
      <c r="AC85" t="str">
        <f>B2B!C82</f>
        <v>B20</v>
      </c>
      <c r="AD85" t="str">
        <f t="shared" si="19"/>
        <v>J1-B20</v>
      </c>
      <c r="AE85" t="str">
        <f t="shared" si="20"/>
        <v>PCIE_TX2_P</v>
      </c>
      <c r="AG85" t="str">
        <f t="shared" si="21"/>
        <v>--</v>
      </c>
      <c r="AH85" t="str">
        <f t="shared" si="22"/>
        <v>J1-B20</v>
      </c>
      <c r="AI85" t="str">
        <f>IFERROR(IF(IF(AG85="--",INDEX(D:D,MATCH(AE85,INDEX(B:B,MATCH(AE85,B:B,)+1):B10599,)+MATCH(AE85,B:B,)))=AD85,VLOOKUP(AE85,B:D,3,0),IF(AG85="--",INDEX(D:D,MATCH(AE85,INDEX(B:B,MATCH(AE85,B:B,)+1):B10599,)+MATCH(AE85,B:B,)),"---")),"---")</f>
        <v>C14-1</v>
      </c>
      <c r="AJ85" t="str">
        <f>IF(COUNTIF(CALC_CONN_TEB0187_REV01!F:F,IF(AH85&lt;&gt;"---",VLOOKUP(AD85,CALC_CONN_TEB0187_REV01!F:M,8,0),IF(IFERROR(IF(AD85=AH85,AI85,AH85),"---")="---","---",IF(COUNTIF(CALC_CONN_TEB0187_REV01!F:F,IFERROR(IF(AD85=AH85,AI85,AH85),"---"))&gt;0,"---",IFERROR(IF(AD85=AH85,AI85,AH85),"---")))))=1,IF(AH85&lt;&gt;"---",VLOOKUP(AD85,CALC_CONN_TEB0187_REV01!F:M,8,0),IF(IFERROR(IF(AD85=AH85,AI85,AH85),"---")="---","---",IF(COUNTIF(CALC_CONN_TEB0187_REV01!F:F,IFERROR(IF(AD85=AH85,AI85,AH85),"---"))&gt;0,"---",IFERROR(IF(AD85=AH85,AI85,AH85),"---")))),"---")</f>
        <v>---</v>
      </c>
      <c r="AK85" t="str">
        <f>IF(COUNTIF(CALC_CONN_TEB0187_REV01!F:F,IF(AH85&lt;&gt;"---",VLOOKUP(AD85,CALC_CONN_TEB0187_REV01!F:M,8,0),IF(IFERROR(IF(AD85=AH85,AI85,AH85),"---")="---","---",IF(COUNTIF(CALC_CONN_TEB0187_REV01!F:F,IFERROR(IF(AD85=AH85,AI85,AH85),"---"))&gt;0,"---",IFERROR(IF(AD85=AH85,AI85,AH85),"---")))))=0,IF(AH85&lt;&gt;"---",VLOOKUP(AD85,CALC_CONN_TEB0187_REV01!F:M,8,0),IF(IFERROR(IF(AD85=AH85,AI85,AH85),"---")="---","---",IF(COUNTIF(CALC_CONN_TEB0187_REV01!F:F,IFERROR(IF(AD85=AH85,AI85,AH85),"---"))&gt;0,"---",IFERROR(IF(AD85=AH85,AI85,AH85),"---")))),"---")</f>
        <v>J6-B23</v>
      </c>
      <c r="AL85">
        <f t="shared" si="23"/>
        <v>3.1562000000000001</v>
      </c>
      <c r="AM85">
        <f t="shared" si="24"/>
        <v>2</v>
      </c>
      <c r="AT85" t="str">
        <f t="shared" si="17"/>
        <v>PCIE_TX2_N</v>
      </c>
      <c r="AU85" t="str">
        <f t="shared" si="18"/>
        <v>--</v>
      </c>
    </row>
    <row r="86" spans="1:47" x14ac:dyDescent="0.25">
      <c r="A86" t="str">
        <f t="shared" si="13"/>
        <v>J1-B22</v>
      </c>
      <c r="B86" t="str">
        <f t="shared" si="14"/>
        <v>GND</v>
      </c>
      <c r="C86" t="str">
        <f t="shared" si="15"/>
        <v>J1-GND</v>
      </c>
      <c r="D86" t="str">
        <f t="shared" si="16"/>
        <v>J1-B22</v>
      </c>
      <c r="E86" t="s">
        <v>169</v>
      </c>
      <c r="F86" t="s">
        <v>251</v>
      </c>
      <c r="G86" t="s">
        <v>433</v>
      </c>
      <c r="L86" t="s">
        <v>3786</v>
      </c>
      <c r="M86" t="s">
        <v>428</v>
      </c>
      <c r="N86">
        <v>2.4098999999999999</v>
      </c>
      <c r="AA86">
        <f t="shared" si="25"/>
        <v>81</v>
      </c>
      <c r="AB86" t="str">
        <f>B2B!B83</f>
        <v>J1</v>
      </c>
      <c r="AC86" t="str">
        <f>B2B!C83</f>
        <v>B21</v>
      </c>
      <c r="AD86" t="str">
        <f t="shared" si="19"/>
        <v>J1-B21</v>
      </c>
      <c r="AE86" t="str">
        <f t="shared" si="20"/>
        <v>PCIE_TX2_N</v>
      </c>
      <c r="AG86" t="str">
        <f t="shared" si="21"/>
        <v>--</v>
      </c>
      <c r="AH86" t="str">
        <f t="shared" si="22"/>
        <v>J1-B21</v>
      </c>
      <c r="AI86" t="str">
        <f>IFERROR(IF(IF(AG86="--",INDEX(D:D,MATCH(AE86,INDEX(B:B,MATCH(AE86,B:B,)+1):B10600,)+MATCH(AE86,B:B,)))=AD86,VLOOKUP(AE86,B:D,3,0),IF(AG86="--",INDEX(D:D,MATCH(AE86,INDEX(B:B,MATCH(AE86,B:B,)+1):B10600,)+MATCH(AE86,B:B,)),"---")),"---")</f>
        <v>C16-1</v>
      </c>
      <c r="AJ86" t="str">
        <f>IF(COUNTIF(CALC_CONN_TEB0187_REV01!F:F,IF(AH86&lt;&gt;"---",VLOOKUP(AD86,CALC_CONN_TEB0187_REV01!F:M,8,0),IF(IFERROR(IF(AD86=AH86,AI86,AH86),"---")="---","---",IF(COUNTIF(CALC_CONN_TEB0187_REV01!F:F,IFERROR(IF(AD86=AH86,AI86,AH86),"---"))&gt;0,"---",IFERROR(IF(AD86=AH86,AI86,AH86),"---")))))=1,IF(AH86&lt;&gt;"---",VLOOKUP(AD86,CALC_CONN_TEB0187_REV01!F:M,8,0),IF(IFERROR(IF(AD86=AH86,AI86,AH86),"---")="---","---",IF(COUNTIF(CALC_CONN_TEB0187_REV01!F:F,IFERROR(IF(AD86=AH86,AI86,AH86),"---"))&gt;0,"---",IFERROR(IF(AD86=AH86,AI86,AH86),"---")))),"---")</f>
        <v>---</v>
      </c>
      <c r="AK86" t="str">
        <f>IF(COUNTIF(CALC_CONN_TEB0187_REV01!F:F,IF(AH86&lt;&gt;"---",VLOOKUP(AD86,CALC_CONN_TEB0187_REV01!F:M,8,0),IF(IFERROR(IF(AD86=AH86,AI86,AH86),"---")="---","---",IF(COUNTIF(CALC_CONN_TEB0187_REV01!F:F,IFERROR(IF(AD86=AH86,AI86,AH86),"---"))&gt;0,"---",IFERROR(IF(AD86=AH86,AI86,AH86),"---")))))=0,IF(AH86&lt;&gt;"---",VLOOKUP(AD86,CALC_CONN_TEB0187_REV01!F:M,8,0),IF(IFERROR(IF(AD86=AH86,AI86,AH86),"---")="---","---",IF(COUNTIF(CALC_CONN_TEB0187_REV01!F:F,IFERROR(IF(AD86=AH86,AI86,AH86),"---"))&gt;0,"---",IFERROR(IF(AD86=AH86,AI86,AH86),"---")))),"---")</f>
        <v>J6-B24</v>
      </c>
      <c r="AL86">
        <f t="shared" si="23"/>
        <v>3.1596000000000002</v>
      </c>
      <c r="AM86">
        <f t="shared" si="24"/>
        <v>2</v>
      </c>
      <c r="AT86">
        <f t="shared" si="17"/>
        <v>0</v>
      </c>
      <c r="AU86">
        <f t="shared" si="18"/>
        <v>0</v>
      </c>
    </row>
    <row r="87" spans="1:47" x14ac:dyDescent="0.25">
      <c r="A87" t="str">
        <f t="shared" si="13"/>
        <v>J1-B23</v>
      </c>
      <c r="B87" t="str">
        <f t="shared" si="14"/>
        <v>GND</v>
      </c>
      <c r="C87" t="str">
        <f t="shared" si="15"/>
        <v>J1-GND</v>
      </c>
      <c r="D87" t="str">
        <f t="shared" si="16"/>
        <v>J1-B23</v>
      </c>
      <c r="E87" t="s">
        <v>169</v>
      </c>
      <c r="F87" t="s">
        <v>252</v>
      </c>
      <c r="G87" t="s">
        <v>433</v>
      </c>
      <c r="L87" t="s">
        <v>3787</v>
      </c>
      <c r="M87" t="s">
        <v>428</v>
      </c>
      <c r="N87">
        <v>33.197600000000001</v>
      </c>
      <c r="AA87">
        <f t="shared" si="25"/>
        <v>82</v>
      </c>
      <c r="AB87" t="str">
        <f>B2B!B84</f>
        <v>J1</v>
      </c>
      <c r="AC87" t="str">
        <f>B2B!C84</f>
        <v>B22</v>
      </c>
      <c r="AD87" t="str">
        <f t="shared" si="19"/>
        <v>J1-B22</v>
      </c>
      <c r="AE87" t="str">
        <f t="shared" si="20"/>
        <v>GND</v>
      </c>
      <c r="AG87" t="str">
        <f t="shared" si="21"/>
        <v>---</v>
      </c>
      <c r="AH87" t="str">
        <f t="shared" si="22"/>
        <v>---</v>
      </c>
      <c r="AI87" t="str">
        <f>IFERROR(IF(IF(AG87="--",INDEX(D:D,MATCH(AE87,INDEX(B:B,MATCH(AE87,B:B,)+1):B10601,)+MATCH(AE87,B:B,)))=AD87,VLOOKUP(AE87,B:D,3,0),IF(AG87="--",INDEX(D:D,MATCH(AE87,INDEX(B:B,MATCH(AE87,B:B,)+1):B10601,)+MATCH(AE87,B:B,)),"---")),"---")</f>
        <v>---</v>
      </c>
      <c r="AJ87" t="str">
        <f>IF(COUNTIF(CALC_CONN_TEB0187_REV01!F:F,IF(AH87&lt;&gt;"---",VLOOKUP(AD87,CALC_CONN_TEB0187_REV01!F:M,8,0),IF(IFERROR(IF(AD87=AH87,AI87,AH87),"---")="---","---",IF(COUNTIF(CALC_CONN_TEB0187_REV01!F:F,IFERROR(IF(AD87=AH87,AI87,AH87),"---"))&gt;0,"---",IFERROR(IF(AD87=AH87,AI87,AH87),"---")))))=1,IF(AH87&lt;&gt;"---",VLOOKUP(AD87,CALC_CONN_TEB0187_REV01!F:M,8,0),IF(IFERROR(IF(AD87=AH87,AI87,AH87),"---")="---","---",IF(COUNTIF(CALC_CONN_TEB0187_REV01!F:F,IFERROR(IF(AD87=AH87,AI87,AH87),"---"))&gt;0,"---",IFERROR(IF(AD87=AH87,AI87,AH87),"---")))),"---")</f>
        <v>---</v>
      </c>
      <c r="AK87" t="str">
        <f>IF(COUNTIF(CALC_CONN_TEB0187_REV01!F:F,IF(AH87&lt;&gt;"---",VLOOKUP(AD87,CALC_CONN_TEB0187_REV01!F:M,8,0),IF(IFERROR(IF(AD87=AH87,AI87,AH87),"---")="---","---",IF(COUNTIF(CALC_CONN_TEB0187_REV01!F:F,IFERROR(IF(AD87=AH87,AI87,AH87),"---"))&gt;0,"---",IFERROR(IF(AD87=AH87,AI87,AH87),"---")))))=0,IF(AH87&lt;&gt;"---",VLOOKUP(AD87,CALC_CONN_TEB0187_REV01!F:M,8,0),IF(IFERROR(IF(AD87=AH87,AI87,AH87),"---")="---","---",IF(COUNTIF(CALC_CONN_TEB0187_REV01!F:F,IFERROR(IF(AD87=AH87,AI87,AH87),"---"))&gt;0,"---",IFERROR(IF(AD87=AH87,AI87,AH87),"---")))),"---")</f>
        <v>---</v>
      </c>
      <c r="AL87" t="str">
        <f t="shared" si="23"/>
        <v>---</v>
      </c>
      <c r="AM87">
        <f t="shared" si="24"/>
        <v>1098</v>
      </c>
      <c r="AT87">
        <f t="shared" si="17"/>
        <v>0</v>
      </c>
      <c r="AU87">
        <f t="shared" si="18"/>
        <v>0</v>
      </c>
    </row>
    <row r="88" spans="1:47" x14ac:dyDescent="0.25">
      <c r="A88" t="str">
        <f t="shared" si="13"/>
        <v>J1-B24</v>
      </c>
      <c r="B88" t="str">
        <f t="shared" si="14"/>
        <v>NetJ1_B24</v>
      </c>
      <c r="C88" t="str">
        <f t="shared" si="15"/>
        <v>J1-NetJ1_B24</v>
      </c>
      <c r="D88" t="str">
        <f t="shared" si="16"/>
        <v>J1-B24</v>
      </c>
      <c r="E88" t="s">
        <v>169</v>
      </c>
      <c r="F88" t="s">
        <v>253</v>
      </c>
      <c r="G88" t="s">
        <v>566</v>
      </c>
      <c r="L88" t="s">
        <v>3788</v>
      </c>
      <c r="M88" t="s">
        <v>428</v>
      </c>
      <c r="N88">
        <v>33.230699999999999</v>
      </c>
      <c r="AA88">
        <f t="shared" si="25"/>
        <v>83</v>
      </c>
      <c r="AB88" t="str">
        <f>B2B!B85</f>
        <v>J1</v>
      </c>
      <c r="AC88" t="str">
        <f>B2B!C85</f>
        <v>B23</v>
      </c>
      <c r="AD88" t="str">
        <f t="shared" si="19"/>
        <v>J1-B23</v>
      </c>
      <c r="AE88" t="str">
        <f t="shared" si="20"/>
        <v>GND</v>
      </c>
      <c r="AG88" t="str">
        <f t="shared" si="21"/>
        <v>---</v>
      </c>
      <c r="AH88" t="str">
        <f t="shared" si="22"/>
        <v>---</v>
      </c>
      <c r="AI88" t="str">
        <f>IFERROR(IF(IF(AG88="--",INDEX(D:D,MATCH(AE88,INDEX(B:B,MATCH(AE88,B:B,)+1):B10602,)+MATCH(AE88,B:B,)))=AD88,VLOOKUP(AE88,B:D,3,0),IF(AG88="--",INDEX(D:D,MATCH(AE88,INDEX(B:B,MATCH(AE88,B:B,)+1):B10602,)+MATCH(AE88,B:B,)),"---")),"---")</f>
        <v>---</v>
      </c>
      <c r="AJ88" t="str">
        <f>IF(COUNTIF(CALC_CONN_TEB0187_REV01!F:F,IF(AH88&lt;&gt;"---",VLOOKUP(AD88,CALC_CONN_TEB0187_REV01!F:M,8,0),IF(IFERROR(IF(AD88=AH88,AI88,AH88),"---")="---","---",IF(COUNTIF(CALC_CONN_TEB0187_REV01!F:F,IFERROR(IF(AD88=AH88,AI88,AH88),"---"))&gt;0,"---",IFERROR(IF(AD88=AH88,AI88,AH88),"---")))))=1,IF(AH88&lt;&gt;"---",VLOOKUP(AD88,CALC_CONN_TEB0187_REV01!F:M,8,0),IF(IFERROR(IF(AD88=AH88,AI88,AH88),"---")="---","---",IF(COUNTIF(CALC_CONN_TEB0187_REV01!F:F,IFERROR(IF(AD88=AH88,AI88,AH88),"---"))&gt;0,"---",IFERROR(IF(AD88=AH88,AI88,AH88),"---")))),"---")</f>
        <v>---</v>
      </c>
      <c r="AK88" t="str">
        <f>IF(COUNTIF(CALC_CONN_TEB0187_REV01!F:F,IF(AH88&lt;&gt;"---",VLOOKUP(AD88,CALC_CONN_TEB0187_REV01!F:M,8,0),IF(IFERROR(IF(AD88=AH88,AI88,AH88),"---")="---","---",IF(COUNTIF(CALC_CONN_TEB0187_REV01!F:F,IFERROR(IF(AD88=AH88,AI88,AH88),"---"))&gt;0,"---",IFERROR(IF(AD88=AH88,AI88,AH88),"---")))))=0,IF(AH88&lt;&gt;"---",VLOOKUP(AD88,CALC_CONN_TEB0187_REV01!F:M,8,0),IF(IFERROR(IF(AD88=AH88,AI88,AH88),"---")="---","---",IF(COUNTIF(CALC_CONN_TEB0187_REV01!F:F,IFERROR(IF(AD88=AH88,AI88,AH88),"---"))&gt;0,"---",IFERROR(IF(AD88=AH88,AI88,AH88),"---")))),"---")</f>
        <v>---</v>
      </c>
      <c r="AL88" t="str">
        <f t="shared" si="23"/>
        <v>---</v>
      </c>
      <c r="AM88">
        <f t="shared" si="24"/>
        <v>1098</v>
      </c>
      <c r="AT88" t="str">
        <f t="shared" si="17"/>
        <v>NetJ1_B24</v>
      </c>
      <c r="AU88" t="str">
        <f t="shared" si="18"/>
        <v>--</v>
      </c>
    </row>
    <row r="89" spans="1:47" x14ac:dyDescent="0.25">
      <c r="A89" t="str">
        <f t="shared" si="13"/>
        <v>J1-B25</v>
      </c>
      <c r="B89" t="str">
        <f t="shared" si="14"/>
        <v>NetJ1_B25</v>
      </c>
      <c r="C89" t="str">
        <f t="shared" si="15"/>
        <v>J1-NetJ1_B25</v>
      </c>
      <c r="D89" t="str">
        <f t="shared" si="16"/>
        <v>J1-B25</v>
      </c>
      <c r="E89" t="s">
        <v>169</v>
      </c>
      <c r="F89" t="s">
        <v>254</v>
      </c>
      <c r="G89" t="s">
        <v>568</v>
      </c>
      <c r="L89" t="s">
        <v>918</v>
      </c>
      <c r="M89" t="s">
        <v>428</v>
      </c>
      <c r="N89">
        <v>1.1536999999999999</v>
      </c>
      <c r="AA89">
        <f t="shared" si="25"/>
        <v>84</v>
      </c>
      <c r="AB89" t="str">
        <f>B2B!B86</f>
        <v>J1</v>
      </c>
      <c r="AC89" t="str">
        <f>B2B!C86</f>
        <v>B24</v>
      </c>
      <c r="AD89" t="str">
        <f t="shared" si="19"/>
        <v>J1-B24</v>
      </c>
      <c r="AE89" t="str">
        <f t="shared" si="20"/>
        <v>NetJ1_B24</v>
      </c>
      <c r="AG89" t="str">
        <f t="shared" si="21"/>
        <v>--</v>
      </c>
      <c r="AH89" t="str">
        <f t="shared" si="22"/>
        <v>J1-B24</v>
      </c>
      <c r="AI89" t="str">
        <f>IFERROR(IF(IF(AG89="--",INDEX(D:D,MATCH(AE89,INDEX(B:B,MATCH(AE89,B:B,)+1):B10603,)+MATCH(AE89,B:B,)))=AD89,VLOOKUP(AE89,B:D,3,0),IF(AG89="--",INDEX(D:D,MATCH(AE89,INDEX(B:B,MATCH(AE89,B:B,)+1):B10603,)+MATCH(AE89,B:B,)),"---")),"---")</f>
        <v>---</v>
      </c>
      <c r="AJ89" t="str">
        <f>IF(COUNTIF(CALC_CONN_TEB0187_REV01!F:F,IF(AH89&lt;&gt;"---",VLOOKUP(AD89,CALC_CONN_TEB0187_REV01!F:M,8,0),IF(IFERROR(IF(AD89=AH89,AI89,AH89),"---")="---","---",IF(COUNTIF(CALC_CONN_TEB0187_REV01!F:F,IFERROR(IF(AD89=AH89,AI89,AH89),"---"))&gt;0,"---",IFERROR(IF(AD89=AH89,AI89,AH89),"---")))))=1,IF(AH89&lt;&gt;"---",VLOOKUP(AD89,CALC_CONN_TEB0187_REV01!F:M,8,0),IF(IFERROR(IF(AD89=AH89,AI89,AH89),"---")="---","---",IF(COUNTIF(CALC_CONN_TEB0187_REV01!F:F,IFERROR(IF(AD89=AH89,AI89,AH89),"---"))&gt;0,"---",IFERROR(IF(AD89=AH89,AI89,AH89),"---")))),"---")</f>
        <v>---</v>
      </c>
      <c r="AK89" t="str">
        <f>IF(COUNTIF(CALC_CONN_TEB0187_REV01!F:F,IF(AH89&lt;&gt;"---",VLOOKUP(AD89,CALC_CONN_TEB0187_REV01!F:M,8,0),IF(IFERROR(IF(AD89=AH89,AI89,AH89),"---")="---","---",IF(COUNTIF(CALC_CONN_TEB0187_REV01!F:F,IFERROR(IF(AD89=AH89,AI89,AH89),"---"))&gt;0,"---",IFERROR(IF(AD89=AH89,AI89,AH89),"---")))))=0,IF(AH89&lt;&gt;"---",VLOOKUP(AD89,CALC_CONN_TEB0187_REV01!F:M,8,0),IF(IFERROR(IF(AD89=AH89,AI89,AH89),"---")="---","---",IF(COUNTIF(CALC_CONN_TEB0187_REV01!F:F,IFERROR(IF(AD89=AH89,AI89,AH89),"---"))&gt;0,"---",IFERROR(IF(AD89=AH89,AI89,AH89),"---")))),"---")</f>
        <v>---</v>
      </c>
      <c r="AL89" t="str">
        <f t="shared" si="23"/>
        <v>--</v>
      </c>
      <c r="AM89">
        <f t="shared" si="24"/>
        <v>1</v>
      </c>
      <c r="AT89" t="str">
        <f t="shared" si="17"/>
        <v>NetJ1_B25</v>
      </c>
      <c r="AU89" t="str">
        <f t="shared" si="18"/>
        <v>--</v>
      </c>
    </row>
    <row r="90" spans="1:47" x14ac:dyDescent="0.25">
      <c r="A90" t="str">
        <f t="shared" si="13"/>
        <v>J1-B26</v>
      </c>
      <c r="B90" t="str">
        <f t="shared" si="14"/>
        <v>GND</v>
      </c>
      <c r="C90" t="str">
        <f t="shared" si="15"/>
        <v>J1-GND</v>
      </c>
      <c r="D90" t="str">
        <f t="shared" si="16"/>
        <v>J1-B26</v>
      </c>
      <c r="E90" t="s">
        <v>169</v>
      </c>
      <c r="F90" t="s">
        <v>255</v>
      </c>
      <c r="G90" t="s">
        <v>433</v>
      </c>
      <c r="L90" t="s">
        <v>3789</v>
      </c>
      <c r="M90" t="s">
        <v>428</v>
      </c>
      <c r="N90">
        <v>28.9574</v>
      </c>
      <c r="AA90">
        <f t="shared" si="25"/>
        <v>85</v>
      </c>
      <c r="AB90" t="str">
        <f>B2B!B87</f>
        <v>J1</v>
      </c>
      <c r="AC90" t="str">
        <f>B2B!C87</f>
        <v>B25</v>
      </c>
      <c r="AD90" t="str">
        <f t="shared" si="19"/>
        <v>J1-B25</v>
      </c>
      <c r="AE90" t="str">
        <f t="shared" si="20"/>
        <v>NetJ1_B25</v>
      </c>
      <c r="AG90" t="str">
        <f t="shared" si="21"/>
        <v>--</v>
      </c>
      <c r="AH90" t="str">
        <f t="shared" si="22"/>
        <v>J1-B25</v>
      </c>
      <c r="AI90" t="str">
        <f>IFERROR(IF(IF(AG90="--",INDEX(D:D,MATCH(AE90,INDEX(B:B,MATCH(AE90,B:B,)+1):B10604,)+MATCH(AE90,B:B,)))=AD90,VLOOKUP(AE90,B:D,3,0),IF(AG90="--",INDEX(D:D,MATCH(AE90,INDEX(B:B,MATCH(AE90,B:B,)+1):B10604,)+MATCH(AE90,B:B,)),"---")),"---")</f>
        <v>---</v>
      </c>
      <c r="AJ90" t="str">
        <f>IF(COUNTIF(CALC_CONN_TEB0187_REV01!F:F,IF(AH90&lt;&gt;"---",VLOOKUP(AD90,CALC_CONN_TEB0187_REV01!F:M,8,0),IF(IFERROR(IF(AD90=AH90,AI90,AH90),"---")="---","---",IF(COUNTIF(CALC_CONN_TEB0187_REV01!F:F,IFERROR(IF(AD90=AH90,AI90,AH90),"---"))&gt;0,"---",IFERROR(IF(AD90=AH90,AI90,AH90),"---")))))=1,IF(AH90&lt;&gt;"---",VLOOKUP(AD90,CALC_CONN_TEB0187_REV01!F:M,8,0),IF(IFERROR(IF(AD90=AH90,AI90,AH90),"---")="---","---",IF(COUNTIF(CALC_CONN_TEB0187_REV01!F:F,IFERROR(IF(AD90=AH90,AI90,AH90),"---"))&gt;0,"---",IFERROR(IF(AD90=AH90,AI90,AH90),"---")))),"---")</f>
        <v>---</v>
      </c>
      <c r="AK90" t="str">
        <f>IF(COUNTIF(CALC_CONN_TEB0187_REV01!F:F,IF(AH90&lt;&gt;"---",VLOOKUP(AD90,CALC_CONN_TEB0187_REV01!F:M,8,0),IF(IFERROR(IF(AD90=AH90,AI90,AH90),"---")="---","---",IF(COUNTIF(CALC_CONN_TEB0187_REV01!F:F,IFERROR(IF(AD90=AH90,AI90,AH90),"---"))&gt;0,"---",IFERROR(IF(AD90=AH90,AI90,AH90),"---")))))=0,IF(AH90&lt;&gt;"---",VLOOKUP(AD90,CALC_CONN_TEB0187_REV01!F:M,8,0),IF(IFERROR(IF(AD90=AH90,AI90,AH90),"---")="---","---",IF(COUNTIF(CALC_CONN_TEB0187_REV01!F:F,IFERROR(IF(AD90=AH90,AI90,AH90),"---"))&gt;0,"---",IFERROR(IF(AD90=AH90,AI90,AH90),"---")))),"---")</f>
        <v>---</v>
      </c>
      <c r="AL90" t="str">
        <f t="shared" si="23"/>
        <v>--</v>
      </c>
      <c r="AM90">
        <f t="shared" si="24"/>
        <v>1</v>
      </c>
      <c r="AT90">
        <f t="shared" si="17"/>
        <v>0</v>
      </c>
      <c r="AU90">
        <f t="shared" si="18"/>
        <v>0</v>
      </c>
    </row>
    <row r="91" spans="1:47" x14ac:dyDescent="0.25">
      <c r="A91" t="str">
        <f t="shared" si="13"/>
        <v>J1-B27</v>
      </c>
      <c r="B91" t="str">
        <f t="shared" si="14"/>
        <v>GTSL1C_TX0_P</v>
      </c>
      <c r="C91" t="str">
        <f t="shared" si="15"/>
        <v>J1-GTSL1C_TX0_P</v>
      </c>
      <c r="D91" t="str">
        <f t="shared" si="16"/>
        <v>J1-B27</v>
      </c>
      <c r="E91" t="s">
        <v>169</v>
      </c>
      <c r="F91" t="s">
        <v>256</v>
      </c>
      <c r="G91" t="s">
        <v>571</v>
      </c>
      <c r="L91" t="s">
        <v>920</v>
      </c>
      <c r="M91" t="s">
        <v>428</v>
      </c>
      <c r="N91">
        <v>4.6014999999999997</v>
      </c>
      <c r="AA91">
        <f t="shared" si="25"/>
        <v>86</v>
      </c>
      <c r="AB91" t="str">
        <f>B2B!B88</f>
        <v>J1</v>
      </c>
      <c r="AC91" t="str">
        <f>B2B!C88</f>
        <v>B26</v>
      </c>
      <c r="AD91" t="str">
        <f t="shared" si="19"/>
        <v>J1-B26</v>
      </c>
      <c r="AE91" t="str">
        <f t="shared" si="20"/>
        <v>GND</v>
      </c>
      <c r="AG91" t="str">
        <f t="shared" si="21"/>
        <v>---</v>
      </c>
      <c r="AH91" t="str">
        <f t="shared" si="22"/>
        <v>---</v>
      </c>
      <c r="AI91" t="str">
        <f>IFERROR(IF(IF(AG91="--",INDEX(D:D,MATCH(AE91,INDEX(B:B,MATCH(AE91,B:B,)+1):B10605,)+MATCH(AE91,B:B,)))=AD91,VLOOKUP(AE91,B:D,3,0),IF(AG91="--",INDEX(D:D,MATCH(AE91,INDEX(B:B,MATCH(AE91,B:B,)+1):B10605,)+MATCH(AE91,B:B,)),"---")),"---")</f>
        <v>---</v>
      </c>
      <c r="AJ91" t="str">
        <f>IF(COUNTIF(CALC_CONN_TEB0187_REV01!F:F,IF(AH91&lt;&gt;"---",VLOOKUP(AD91,CALC_CONN_TEB0187_REV01!F:M,8,0),IF(IFERROR(IF(AD91=AH91,AI91,AH91),"---")="---","---",IF(COUNTIF(CALC_CONN_TEB0187_REV01!F:F,IFERROR(IF(AD91=AH91,AI91,AH91),"---"))&gt;0,"---",IFERROR(IF(AD91=AH91,AI91,AH91),"---")))))=1,IF(AH91&lt;&gt;"---",VLOOKUP(AD91,CALC_CONN_TEB0187_REV01!F:M,8,0),IF(IFERROR(IF(AD91=AH91,AI91,AH91),"---")="---","---",IF(COUNTIF(CALC_CONN_TEB0187_REV01!F:F,IFERROR(IF(AD91=AH91,AI91,AH91),"---"))&gt;0,"---",IFERROR(IF(AD91=AH91,AI91,AH91),"---")))),"---")</f>
        <v>---</v>
      </c>
      <c r="AK91" t="str">
        <f>IF(COUNTIF(CALC_CONN_TEB0187_REV01!F:F,IF(AH91&lt;&gt;"---",VLOOKUP(AD91,CALC_CONN_TEB0187_REV01!F:M,8,0),IF(IFERROR(IF(AD91=AH91,AI91,AH91),"---")="---","---",IF(COUNTIF(CALC_CONN_TEB0187_REV01!F:F,IFERROR(IF(AD91=AH91,AI91,AH91),"---"))&gt;0,"---",IFERROR(IF(AD91=AH91,AI91,AH91),"---")))))=0,IF(AH91&lt;&gt;"---",VLOOKUP(AD91,CALC_CONN_TEB0187_REV01!F:M,8,0),IF(IFERROR(IF(AD91=AH91,AI91,AH91),"---")="---","---",IF(COUNTIF(CALC_CONN_TEB0187_REV01!F:F,IFERROR(IF(AD91=AH91,AI91,AH91),"---"))&gt;0,"---",IFERROR(IF(AD91=AH91,AI91,AH91),"---")))),"---")</f>
        <v>---</v>
      </c>
      <c r="AL91" t="str">
        <f t="shared" si="23"/>
        <v>---</v>
      </c>
      <c r="AM91">
        <f t="shared" si="24"/>
        <v>1098</v>
      </c>
      <c r="AT91" t="str">
        <f t="shared" si="17"/>
        <v>GTSL1C_TX0_P</v>
      </c>
      <c r="AU91" t="str">
        <f t="shared" si="18"/>
        <v>--</v>
      </c>
    </row>
    <row r="92" spans="1:47" x14ac:dyDescent="0.25">
      <c r="A92" t="str">
        <f t="shared" si="13"/>
        <v>J1-B28</v>
      </c>
      <c r="B92" t="str">
        <f t="shared" si="14"/>
        <v>GTSL1C_TX0_N</v>
      </c>
      <c r="C92" t="str">
        <f t="shared" si="15"/>
        <v>J1-GTSL1C_TX0_N</v>
      </c>
      <c r="D92" t="str">
        <f t="shared" si="16"/>
        <v>J1-B28</v>
      </c>
      <c r="E92" t="s">
        <v>169</v>
      </c>
      <c r="F92" t="s">
        <v>257</v>
      </c>
      <c r="G92" t="s">
        <v>573</v>
      </c>
      <c r="L92" t="s">
        <v>3790</v>
      </c>
      <c r="M92" t="s">
        <v>428</v>
      </c>
      <c r="N92">
        <v>72.589699999999993</v>
      </c>
      <c r="AA92">
        <f t="shared" si="25"/>
        <v>87</v>
      </c>
      <c r="AB92" t="str">
        <f>B2B!B89</f>
        <v>J1</v>
      </c>
      <c r="AC92" t="str">
        <f>B2B!C89</f>
        <v>B27</v>
      </c>
      <c r="AD92" t="str">
        <f t="shared" si="19"/>
        <v>J1-B27</v>
      </c>
      <c r="AE92" t="str">
        <f t="shared" si="20"/>
        <v>GTSL1C_TX0_P</v>
      </c>
      <c r="AG92" t="str">
        <f t="shared" si="21"/>
        <v>--</v>
      </c>
      <c r="AH92" t="str">
        <f t="shared" si="22"/>
        <v>J1-B27</v>
      </c>
      <c r="AI92" t="str">
        <f>IFERROR(IF(IF(AG92="--",INDEX(D:D,MATCH(AE92,INDEX(B:B,MATCH(AE92,B:B,)+1):B10606,)+MATCH(AE92,B:B,)))=AD92,VLOOKUP(AE92,B:D,3,0),IF(AG92="--",INDEX(D:D,MATCH(AE92,INDEX(B:B,MATCH(AE92,B:B,)+1):B10606,)+MATCH(AE92,B:B,)),"---")),"---")</f>
        <v>C4-1</v>
      </c>
      <c r="AJ92" t="str">
        <f>IF(COUNTIF(CALC_CONN_TEB0187_REV01!F:F,IF(AH92&lt;&gt;"---",VLOOKUP(AD92,CALC_CONN_TEB0187_REV01!F:M,8,0),IF(IFERROR(IF(AD92=AH92,AI92,AH92),"---")="---","---",IF(COUNTIF(CALC_CONN_TEB0187_REV01!F:F,IFERROR(IF(AD92=AH92,AI92,AH92),"---"))&gt;0,"---",IFERROR(IF(AD92=AH92,AI92,AH92),"---")))))=1,IF(AH92&lt;&gt;"---",VLOOKUP(AD92,CALC_CONN_TEB0187_REV01!F:M,8,0),IF(IFERROR(IF(AD92=AH92,AI92,AH92),"---")="---","---",IF(COUNTIF(CALC_CONN_TEB0187_REV01!F:F,IFERROR(IF(AD92=AH92,AI92,AH92),"---"))&gt;0,"---",IFERROR(IF(AD92=AH92,AI92,AH92),"---")))),"---")</f>
        <v>---</v>
      </c>
      <c r="AK92" t="str">
        <f>IF(COUNTIF(CALC_CONN_TEB0187_REV01!F:F,IF(AH92&lt;&gt;"---",VLOOKUP(AD92,CALC_CONN_TEB0187_REV01!F:M,8,0),IF(IFERROR(IF(AD92=AH92,AI92,AH92),"---")="---","---",IF(COUNTIF(CALC_CONN_TEB0187_REV01!F:F,IFERROR(IF(AD92=AH92,AI92,AH92),"---"))&gt;0,"---",IFERROR(IF(AD92=AH92,AI92,AH92),"---")))))=0,IF(AH92&lt;&gt;"---",VLOOKUP(AD92,CALC_CONN_TEB0187_REV01!F:M,8,0),IF(IFERROR(IF(AD92=AH92,AI92,AH92),"---")="---","---",IF(COUNTIF(CALC_CONN_TEB0187_REV01!F:F,IFERROR(IF(AD92=AH92,AI92,AH92),"---"))&gt;0,"---",IFERROR(IF(AD92=AH92,AI92,AH92),"---")))),"---")</f>
        <v>U1-49</v>
      </c>
      <c r="AL92">
        <f t="shared" si="23"/>
        <v>2.9670000000000001</v>
      </c>
      <c r="AM92">
        <f t="shared" si="24"/>
        <v>2</v>
      </c>
      <c r="AT92" t="str">
        <f t="shared" si="17"/>
        <v>GTSL1C_TX0_N</v>
      </c>
      <c r="AU92" t="str">
        <f t="shared" si="18"/>
        <v>--</v>
      </c>
    </row>
    <row r="93" spans="1:47" x14ac:dyDescent="0.25">
      <c r="A93" t="str">
        <f t="shared" si="13"/>
        <v>J1-B29</v>
      </c>
      <c r="B93" t="str">
        <f t="shared" si="14"/>
        <v>GND</v>
      </c>
      <c r="C93" t="str">
        <f t="shared" si="15"/>
        <v>J1-GND</v>
      </c>
      <c r="D93" t="str">
        <f t="shared" si="16"/>
        <v>J1-B29</v>
      </c>
      <c r="E93" t="s">
        <v>169</v>
      </c>
      <c r="F93" t="s">
        <v>258</v>
      </c>
      <c r="G93" t="s">
        <v>433</v>
      </c>
      <c r="L93" t="s">
        <v>3791</v>
      </c>
      <c r="M93" t="s">
        <v>428</v>
      </c>
      <c r="N93">
        <v>72.570300000000003</v>
      </c>
      <c r="AA93">
        <f t="shared" si="25"/>
        <v>88</v>
      </c>
      <c r="AB93" t="str">
        <f>B2B!B90</f>
        <v>J1</v>
      </c>
      <c r="AC93" t="str">
        <f>B2B!C90</f>
        <v>B28</v>
      </c>
      <c r="AD93" t="str">
        <f t="shared" si="19"/>
        <v>J1-B28</v>
      </c>
      <c r="AE93" t="str">
        <f t="shared" si="20"/>
        <v>GTSL1C_TX0_N</v>
      </c>
      <c r="AG93" t="str">
        <f t="shared" si="21"/>
        <v>--</v>
      </c>
      <c r="AH93" t="str">
        <f t="shared" si="22"/>
        <v>J1-B28</v>
      </c>
      <c r="AI93" t="str">
        <f>IFERROR(IF(IF(AG93="--",INDEX(D:D,MATCH(AE93,INDEX(B:B,MATCH(AE93,B:B,)+1):B10607,)+MATCH(AE93,B:B,)))=AD93,VLOOKUP(AE93,B:D,3,0),IF(AG93="--",INDEX(D:D,MATCH(AE93,INDEX(B:B,MATCH(AE93,B:B,)+1):B10607,)+MATCH(AE93,B:B,)),"---")),"---")</f>
        <v>C3-1</v>
      </c>
      <c r="AJ93" t="str">
        <f>IF(COUNTIF(CALC_CONN_TEB0187_REV01!F:F,IF(AH93&lt;&gt;"---",VLOOKUP(AD93,CALC_CONN_TEB0187_REV01!F:M,8,0),IF(IFERROR(IF(AD93=AH93,AI93,AH93),"---")="---","---",IF(COUNTIF(CALC_CONN_TEB0187_REV01!F:F,IFERROR(IF(AD93=AH93,AI93,AH93),"---"))&gt;0,"---",IFERROR(IF(AD93=AH93,AI93,AH93),"---")))))=1,IF(AH93&lt;&gt;"---",VLOOKUP(AD93,CALC_CONN_TEB0187_REV01!F:M,8,0),IF(IFERROR(IF(AD93=AH93,AI93,AH93),"---")="---","---",IF(COUNTIF(CALC_CONN_TEB0187_REV01!F:F,IFERROR(IF(AD93=AH93,AI93,AH93),"---"))&gt;0,"---",IFERROR(IF(AD93=AH93,AI93,AH93),"---")))),"---")</f>
        <v>---</v>
      </c>
      <c r="AK93" t="str">
        <f>IF(COUNTIF(CALC_CONN_TEB0187_REV01!F:F,IF(AH93&lt;&gt;"---",VLOOKUP(AD93,CALC_CONN_TEB0187_REV01!F:M,8,0),IF(IFERROR(IF(AD93=AH93,AI93,AH93),"---")="---","---",IF(COUNTIF(CALC_CONN_TEB0187_REV01!F:F,IFERROR(IF(AD93=AH93,AI93,AH93),"---"))&gt;0,"---",IFERROR(IF(AD93=AH93,AI93,AH93),"---")))))=0,IF(AH93&lt;&gt;"---",VLOOKUP(AD93,CALC_CONN_TEB0187_REV01!F:M,8,0),IF(IFERROR(IF(AD93=AH93,AI93,AH93),"---")="---","---",IF(COUNTIF(CALC_CONN_TEB0187_REV01!F:F,IFERROR(IF(AD93=AH93,AI93,AH93),"---"))&gt;0,"---",IFERROR(IF(AD93=AH93,AI93,AH93),"---")))),"---")</f>
        <v>U1-47</v>
      </c>
      <c r="AL93">
        <f t="shared" si="23"/>
        <v>2.9916999999999998</v>
      </c>
      <c r="AM93">
        <f t="shared" si="24"/>
        <v>2</v>
      </c>
      <c r="AT93">
        <f t="shared" si="17"/>
        <v>0</v>
      </c>
      <c r="AU93">
        <f t="shared" si="18"/>
        <v>0</v>
      </c>
    </row>
    <row r="94" spans="1:47" x14ac:dyDescent="0.25">
      <c r="A94" t="str">
        <f t="shared" si="13"/>
        <v>J1-B30</v>
      </c>
      <c r="B94" t="str">
        <f t="shared" si="14"/>
        <v>SFPA_TD_P</v>
      </c>
      <c r="C94" t="str">
        <f t="shared" si="15"/>
        <v>J1-SFPA_TD_P</v>
      </c>
      <c r="D94" t="str">
        <f t="shared" si="16"/>
        <v>J1-B30</v>
      </c>
      <c r="E94" t="s">
        <v>169</v>
      </c>
      <c r="F94" t="s">
        <v>259</v>
      </c>
      <c r="G94" t="s">
        <v>3792</v>
      </c>
      <c r="L94" t="s">
        <v>3793</v>
      </c>
      <c r="M94" t="s">
        <v>428</v>
      </c>
      <c r="N94">
        <v>70.987399999999994</v>
      </c>
      <c r="AA94">
        <f t="shared" si="25"/>
        <v>89</v>
      </c>
      <c r="AB94" t="str">
        <f>B2B!B91</f>
        <v>J1</v>
      </c>
      <c r="AC94" t="str">
        <f>B2B!C91</f>
        <v>B29</v>
      </c>
      <c r="AD94" t="str">
        <f t="shared" si="19"/>
        <v>J1-B29</v>
      </c>
      <c r="AE94" t="str">
        <f t="shared" si="20"/>
        <v>GND</v>
      </c>
      <c r="AG94" t="str">
        <f t="shared" si="21"/>
        <v>---</v>
      </c>
      <c r="AH94" t="str">
        <f t="shared" si="22"/>
        <v>---</v>
      </c>
      <c r="AI94" t="str">
        <f>IFERROR(IF(IF(AG94="--",INDEX(D:D,MATCH(AE94,INDEX(B:B,MATCH(AE94,B:B,)+1):B10608,)+MATCH(AE94,B:B,)))=AD94,VLOOKUP(AE94,B:D,3,0),IF(AG94="--",INDEX(D:D,MATCH(AE94,INDEX(B:B,MATCH(AE94,B:B,)+1):B10608,)+MATCH(AE94,B:B,)),"---")),"---")</f>
        <v>---</v>
      </c>
      <c r="AJ94" t="str">
        <f>IF(COUNTIF(CALC_CONN_TEB0187_REV01!F:F,IF(AH94&lt;&gt;"---",VLOOKUP(AD94,CALC_CONN_TEB0187_REV01!F:M,8,0),IF(IFERROR(IF(AD94=AH94,AI94,AH94),"---")="---","---",IF(COUNTIF(CALC_CONN_TEB0187_REV01!F:F,IFERROR(IF(AD94=AH94,AI94,AH94),"---"))&gt;0,"---",IFERROR(IF(AD94=AH94,AI94,AH94),"---")))))=1,IF(AH94&lt;&gt;"---",VLOOKUP(AD94,CALC_CONN_TEB0187_REV01!F:M,8,0),IF(IFERROR(IF(AD94=AH94,AI94,AH94),"---")="---","---",IF(COUNTIF(CALC_CONN_TEB0187_REV01!F:F,IFERROR(IF(AD94=AH94,AI94,AH94),"---"))&gt;0,"---",IFERROR(IF(AD94=AH94,AI94,AH94),"---")))),"---")</f>
        <v>---</v>
      </c>
      <c r="AK94" t="str">
        <f>IF(COUNTIF(CALC_CONN_TEB0187_REV01!F:F,IF(AH94&lt;&gt;"---",VLOOKUP(AD94,CALC_CONN_TEB0187_REV01!F:M,8,0),IF(IFERROR(IF(AD94=AH94,AI94,AH94),"---")="---","---",IF(COUNTIF(CALC_CONN_TEB0187_REV01!F:F,IFERROR(IF(AD94=AH94,AI94,AH94),"---"))&gt;0,"---",IFERROR(IF(AD94=AH94,AI94,AH94),"---")))))=0,IF(AH94&lt;&gt;"---",VLOOKUP(AD94,CALC_CONN_TEB0187_REV01!F:M,8,0),IF(IFERROR(IF(AD94=AH94,AI94,AH94),"---")="---","---",IF(COUNTIF(CALC_CONN_TEB0187_REV01!F:F,IFERROR(IF(AD94=AH94,AI94,AH94),"---"))&gt;0,"---",IFERROR(IF(AD94=AH94,AI94,AH94),"---")))),"---")</f>
        <v>---</v>
      </c>
      <c r="AL94" t="str">
        <f t="shared" si="23"/>
        <v>---</v>
      </c>
      <c r="AM94">
        <f t="shared" si="24"/>
        <v>1098</v>
      </c>
      <c r="AT94" t="str">
        <f t="shared" si="17"/>
        <v>SFPA_TD_P</v>
      </c>
      <c r="AU94" t="str">
        <f t="shared" si="18"/>
        <v>--</v>
      </c>
    </row>
    <row r="95" spans="1:47" x14ac:dyDescent="0.25">
      <c r="A95" t="str">
        <f t="shared" si="13"/>
        <v>J1-B31</v>
      </c>
      <c r="B95" t="str">
        <f t="shared" si="14"/>
        <v>SFPA_TD_N</v>
      </c>
      <c r="C95" t="str">
        <f t="shared" si="15"/>
        <v>J1-SFPA_TD_N</v>
      </c>
      <c r="D95" t="str">
        <f t="shared" si="16"/>
        <v>J1-B31</v>
      </c>
      <c r="E95" t="s">
        <v>169</v>
      </c>
      <c r="F95" t="s">
        <v>260</v>
      </c>
      <c r="G95" t="s">
        <v>3794</v>
      </c>
      <c r="L95" t="s">
        <v>3795</v>
      </c>
      <c r="M95" t="s">
        <v>428</v>
      </c>
      <c r="N95">
        <v>70.887200000000007</v>
      </c>
      <c r="AA95">
        <f t="shared" si="25"/>
        <v>90</v>
      </c>
      <c r="AB95" t="str">
        <f>B2B!B92</f>
        <v>J1</v>
      </c>
      <c r="AC95" t="str">
        <f>B2B!C92</f>
        <v>B30</v>
      </c>
      <c r="AD95" t="str">
        <f t="shared" si="19"/>
        <v>J1-B30</v>
      </c>
      <c r="AE95" t="str">
        <f t="shared" si="20"/>
        <v>SFPA_TD_P</v>
      </c>
      <c r="AG95" t="str">
        <f t="shared" si="21"/>
        <v>--</v>
      </c>
      <c r="AH95" t="str">
        <f t="shared" si="22"/>
        <v>J1-B30</v>
      </c>
      <c r="AI95" t="str">
        <f>IFERROR(IF(IF(AG95="--",INDEX(D:D,MATCH(AE95,INDEX(B:B,MATCH(AE95,B:B,)+1):B10609,)+MATCH(AE95,B:B,)))=AD95,VLOOKUP(AE95,B:D,3,0),IF(AG95="--",INDEX(D:D,MATCH(AE95,INDEX(B:B,MATCH(AE95,B:B,)+1):B10609,)+MATCH(AE95,B:B,)),"---")),"---")</f>
        <v>J14-T18</v>
      </c>
      <c r="AJ95" t="str">
        <f>IF(COUNTIF(CALC_CONN_TEB0187_REV01!F:F,IF(AH95&lt;&gt;"---",VLOOKUP(AD95,CALC_CONN_TEB0187_REV01!F:M,8,0),IF(IFERROR(IF(AD95=AH95,AI95,AH95),"---")="---","---",IF(COUNTIF(CALC_CONN_TEB0187_REV01!F:F,IFERROR(IF(AD95=AH95,AI95,AH95),"---"))&gt;0,"---",IFERROR(IF(AD95=AH95,AI95,AH95),"---")))))=1,IF(AH95&lt;&gt;"---",VLOOKUP(AD95,CALC_CONN_TEB0187_REV01!F:M,8,0),IF(IFERROR(IF(AD95=AH95,AI95,AH95),"---")="---","---",IF(COUNTIF(CALC_CONN_TEB0187_REV01!F:F,IFERROR(IF(AD95=AH95,AI95,AH95),"---"))&gt;0,"---",IFERROR(IF(AD95=AH95,AI95,AH95),"---")))),"---")</f>
        <v>---</v>
      </c>
      <c r="AK95" t="str">
        <f>IF(COUNTIF(CALC_CONN_TEB0187_REV01!F:F,IF(AH95&lt;&gt;"---",VLOOKUP(AD95,CALC_CONN_TEB0187_REV01!F:M,8,0),IF(IFERROR(IF(AD95=AH95,AI95,AH95),"---")="---","---",IF(COUNTIF(CALC_CONN_TEB0187_REV01!F:F,IFERROR(IF(AD95=AH95,AI95,AH95),"---"))&gt;0,"---",IFERROR(IF(AD95=AH95,AI95,AH95),"---")))))=0,IF(AH95&lt;&gt;"---",VLOOKUP(AD95,CALC_CONN_TEB0187_REV01!F:M,8,0),IF(IFERROR(IF(AD95=AH95,AI95,AH95),"---")="---","---",IF(COUNTIF(CALC_CONN_TEB0187_REV01!F:F,IFERROR(IF(AD95=AH95,AI95,AH95),"---"))&gt;0,"---",IFERROR(IF(AD95=AH95,AI95,AH95),"---")))),"---")</f>
        <v>J14-T18</v>
      </c>
      <c r="AL95">
        <f t="shared" si="23"/>
        <v>54.1629</v>
      </c>
      <c r="AM95">
        <f t="shared" si="24"/>
        <v>2</v>
      </c>
      <c r="AT95" t="str">
        <f t="shared" si="17"/>
        <v>SFPA_TD_N</v>
      </c>
      <c r="AU95" t="str">
        <f t="shared" si="18"/>
        <v>--</v>
      </c>
    </row>
    <row r="96" spans="1:47" x14ac:dyDescent="0.25">
      <c r="A96" t="str">
        <f t="shared" si="13"/>
        <v>J1-B32</v>
      </c>
      <c r="B96" t="str">
        <f t="shared" si="14"/>
        <v>GND</v>
      </c>
      <c r="C96" t="str">
        <f t="shared" si="15"/>
        <v>J1-GND</v>
      </c>
      <c r="D96" t="str">
        <f t="shared" si="16"/>
        <v>J1-B32</v>
      </c>
      <c r="E96" t="s">
        <v>169</v>
      </c>
      <c r="F96" t="s">
        <v>261</v>
      </c>
      <c r="G96" t="s">
        <v>433</v>
      </c>
      <c r="L96" t="s">
        <v>3796</v>
      </c>
      <c r="M96" t="s">
        <v>428</v>
      </c>
      <c r="N96">
        <v>73.997500000000002</v>
      </c>
      <c r="AA96">
        <f t="shared" si="25"/>
        <v>91</v>
      </c>
      <c r="AB96" t="str">
        <f>B2B!B93</f>
        <v>J1</v>
      </c>
      <c r="AC96" t="str">
        <f>B2B!C93</f>
        <v>B31</v>
      </c>
      <c r="AD96" t="str">
        <f t="shared" si="19"/>
        <v>J1-B31</v>
      </c>
      <c r="AE96" t="str">
        <f t="shared" si="20"/>
        <v>SFPA_TD_N</v>
      </c>
      <c r="AG96" t="str">
        <f t="shared" si="21"/>
        <v>--</v>
      </c>
      <c r="AH96" t="str">
        <f t="shared" si="22"/>
        <v>J1-B31</v>
      </c>
      <c r="AI96" t="str">
        <f>IFERROR(IF(IF(AG96="--",INDEX(D:D,MATCH(AE96,INDEX(B:B,MATCH(AE96,B:B,)+1):B10610,)+MATCH(AE96,B:B,)))=AD96,VLOOKUP(AE96,B:D,3,0),IF(AG96="--",INDEX(D:D,MATCH(AE96,INDEX(B:B,MATCH(AE96,B:B,)+1):B10610,)+MATCH(AE96,B:B,)),"---")),"---")</f>
        <v>J14-T19</v>
      </c>
      <c r="AJ96" t="str">
        <f>IF(COUNTIF(CALC_CONN_TEB0187_REV01!F:F,IF(AH96&lt;&gt;"---",VLOOKUP(AD96,CALC_CONN_TEB0187_REV01!F:M,8,0),IF(IFERROR(IF(AD96=AH96,AI96,AH96),"---")="---","---",IF(COUNTIF(CALC_CONN_TEB0187_REV01!F:F,IFERROR(IF(AD96=AH96,AI96,AH96),"---"))&gt;0,"---",IFERROR(IF(AD96=AH96,AI96,AH96),"---")))))=1,IF(AH96&lt;&gt;"---",VLOOKUP(AD96,CALC_CONN_TEB0187_REV01!F:M,8,0),IF(IFERROR(IF(AD96=AH96,AI96,AH96),"---")="---","---",IF(COUNTIF(CALC_CONN_TEB0187_REV01!F:F,IFERROR(IF(AD96=AH96,AI96,AH96),"---"))&gt;0,"---",IFERROR(IF(AD96=AH96,AI96,AH96),"---")))),"---")</f>
        <v>---</v>
      </c>
      <c r="AK96" t="str">
        <f>IF(COUNTIF(CALC_CONN_TEB0187_REV01!F:F,IF(AH96&lt;&gt;"---",VLOOKUP(AD96,CALC_CONN_TEB0187_REV01!F:M,8,0),IF(IFERROR(IF(AD96=AH96,AI96,AH96),"---")="---","---",IF(COUNTIF(CALC_CONN_TEB0187_REV01!F:F,IFERROR(IF(AD96=AH96,AI96,AH96),"---"))&gt;0,"---",IFERROR(IF(AD96=AH96,AI96,AH96),"---")))))=0,IF(AH96&lt;&gt;"---",VLOOKUP(AD96,CALC_CONN_TEB0187_REV01!F:M,8,0),IF(IFERROR(IF(AD96=AH96,AI96,AH96),"---")="---","---",IF(COUNTIF(CALC_CONN_TEB0187_REV01!F:F,IFERROR(IF(AD96=AH96,AI96,AH96),"---"))&gt;0,"---",IFERROR(IF(AD96=AH96,AI96,AH96),"---")))),"---")</f>
        <v>J14-T19</v>
      </c>
      <c r="AL96">
        <f t="shared" si="23"/>
        <v>54.1068</v>
      </c>
      <c r="AM96">
        <f t="shared" si="24"/>
        <v>2</v>
      </c>
      <c r="AT96">
        <f t="shared" si="17"/>
        <v>0</v>
      </c>
      <c r="AU96">
        <f t="shared" si="18"/>
        <v>0</v>
      </c>
    </row>
    <row r="97" spans="1:47" x14ac:dyDescent="0.25">
      <c r="A97" t="str">
        <f t="shared" si="13"/>
        <v>J1-B33</v>
      </c>
      <c r="B97" t="str">
        <f t="shared" si="14"/>
        <v>GND</v>
      </c>
      <c r="C97" t="str">
        <f t="shared" si="15"/>
        <v>J1-GND</v>
      </c>
      <c r="D97" t="str">
        <f t="shared" si="16"/>
        <v>J1-B33</v>
      </c>
      <c r="E97" t="s">
        <v>169</v>
      </c>
      <c r="F97" t="s">
        <v>262</v>
      </c>
      <c r="G97" t="s">
        <v>433</v>
      </c>
      <c r="L97" t="s">
        <v>3797</v>
      </c>
      <c r="M97" t="s">
        <v>428</v>
      </c>
      <c r="N97">
        <v>73.989500000000007</v>
      </c>
      <c r="AA97">
        <f t="shared" si="25"/>
        <v>92</v>
      </c>
      <c r="AB97" t="str">
        <f>B2B!B94</f>
        <v>J1</v>
      </c>
      <c r="AC97" t="str">
        <f>B2B!C94</f>
        <v>B32</v>
      </c>
      <c r="AD97" t="str">
        <f t="shared" si="19"/>
        <v>J1-B32</v>
      </c>
      <c r="AE97" t="str">
        <f t="shared" si="20"/>
        <v>GND</v>
      </c>
      <c r="AG97" t="str">
        <f t="shared" si="21"/>
        <v>---</v>
      </c>
      <c r="AH97" t="str">
        <f t="shared" si="22"/>
        <v>---</v>
      </c>
      <c r="AI97" t="str">
        <f>IFERROR(IF(IF(AG97="--",INDEX(D:D,MATCH(AE97,INDEX(B:B,MATCH(AE97,B:B,)+1):B10611,)+MATCH(AE97,B:B,)))=AD97,VLOOKUP(AE97,B:D,3,0),IF(AG97="--",INDEX(D:D,MATCH(AE97,INDEX(B:B,MATCH(AE97,B:B,)+1):B10611,)+MATCH(AE97,B:B,)),"---")),"---")</f>
        <v>---</v>
      </c>
      <c r="AJ97" t="str">
        <f>IF(COUNTIF(CALC_CONN_TEB0187_REV01!F:F,IF(AH97&lt;&gt;"---",VLOOKUP(AD97,CALC_CONN_TEB0187_REV01!F:M,8,0),IF(IFERROR(IF(AD97=AH97,AI97,AH97),"---")="---","---",IF(COUNTIF(CALC_CONN_TEB0187_REV01!F:F,IFERROR(IF(AD97=AH97,AI97,AH97),"---"))&gt;0,"---",IFERROR(IF(AD97=AH97,AI97,AH97),"---")))))=1,IF(AH97&lt;&gt;"---",VLOOKUP(AD97,CALC_CONN_TEB0187_REV01!F:M,8,0),IF(IFERROR(IF(AD97=AH97,AI97,AH97),"---")="---","---",IF(COUNTIF(CALC_CONN_TEB0187_REV01!F:F,IFERROR(IF(AD97=AH97,AI97,AH97),"---"))&gt;0,"---",IFERROR(IF(AD97=AH97,AI97,AH97),"---")))),"---")</f>
        <v>---</v>
      </c>
      <c r="AK97" t="str">
        <f>IF(COUNTIF(CALC_CONN_TEB0187_REV01!F:F,IF(AH97&lt;&gt;"---",VLOOKUP(AD97,CALC_CONN_TEB0187_REV01!F:M,8,0),IF(IFERROR(IF(AD97=AH97,AI97,AH97),"---")="---","---",IF(COUNTIF(CALC_CONN_TEB0187_REV01!F:F,IFERROR(IF(AD97=AH97,AI97,AH97),"---"))&gt;0,"---",IFERROR(IF(AD97=AH97,AI97,AH97),"---")))))=0,IF(AH97&lt;&gt;"---",VLOOKUP(AD97,CALC_CONN_TEB0187_REV01!F:M,8,0),IF(IFERROR(IF(AD97=AH97,AI97,AH97),"---")="---","---",IF(COUNTIF(CALC_CONN_TEB0187_REV01!F:F,IFERROR(IF(AD97=AH97,AI97,AH97),"---"))&gt;0,"---",IFERROR(IF(AD97=AH97,AI97,AH97),"---")))),"---")</f>
        <v>---</v>
      </c>
      <c r="AL97" t="str">
        <f t="shared" si="23"/>
        <v>---</v>
      </c>
      <c r="AM97">
        <f t="shared" si="24"/>
        <v>1098</v>
      </c>
      <c r="AT97">
        <f t="shared" si="17"/>
        <v>0</v>
      </c>
      <c r="AU97">
        <f t="shared" si="18"/>
        <v>0</v>
      </c>
    </row>
    <row r="98" spans="1:47" x14ac:dyDescent="0.25">
      <c r="A98" t="str">
        <f t="shared" si="13"/>
        <v>J1-B34</v>
      </c>
      <c r="B98" t="str">
        <f t="shared" si="14"/>
        <v>CSI0_GPIO1</v>
      </c>
      <c r="C98" t="str">
        <f t="shared" si="15"/>
        <v>J1-CSI0_GPIO1</v>
      </c>
      <c r="D98" t="str">
        <f t="shared" si="16"/>
        <v>J1-B34</v>
      </c>
      <c r="E98" t="s">
        <v>169</v>
      </c>
      <c r="F98" t="s">
        <v>263</v>
      </c>
      <c r="G98" t="s">
        <v>3798</v>
      </c>
      <c r="L98" t="s">
        <v>3799</v>
      </c>
      <c r="M98" t="s">
        <v>428</v>
      </c>
      <c r="N98">
        <v>72.766999999999996</v>
      </c>
      <c r="AA98">
        <f t="shared" si="25"/>
        <v>93</v>
      </c>
      <c r="AB98" t="str">
        <f>B2B!B95</f>
        <v>J1</v>
      </c>
      <c r="AC98" t="str">
        <f>B2B!C95</f>
        <v>B33</v>
      </c>
      <c r="AD98" t="str">
        <f t="shared" si="19"/>
        <v>J1-B33</v>
      </c>
      <c r="AE98" t="str">
        <f t="shared" si="20"/>
        <v>GND</v>
      </c>
      <c r="AG98" t="str">
        <f t="shared" si="21"/>
        <v>---</v>
      </c>
      <c r="AH98" t="str">
        <f t="shared" si="22"/>
        <v>---</v>
      </c>
      <c r="AI98" t="str">
        <f>IFERROR(IF(IF(AG98="--",INDEX(D:D,MATCH(AE98,INDEX(B:B,MATCH(AE98,B:B,)+1):B10612,)+MATCH(AE98,B:B,)))=AD98,VLOOKUP(AE98,B:D,3,0),IF(AG98="--",INDEX(D:D,MATCH(AE98,INDEX(B:B,MATCH(AE98,B:B,)+1):B10612,)+MATCH(AE98,B:B,)),"---")),"---")</f>
        <v>---</v>
      </c>
      <c r="AJ98" t="str">
        <f>IF(COUNTIF(CALC_CONN_TEB0187_REV01!F:F,IF(AH98&lt;&gt;"---",VLOOKUP(AD98,CALC_CONN_TEB0187_REV01!F:M,8,0),IF(IFERROR(IF(AD98=AH98,AI98,AH98),"---")="---","---",IF(COUNTIF(CALC_CONN_TEB0187_REV01!F:F,IFERROR(IF(AD98=AH98,AI98,AH98),"---"))&gt;0,"---",IFERROR(IF(AD98=AH98,AI98,AH98),"---")))))=1,IF(AH98&lt;&gt;"---",VLOOKUP(AD98,CALC_CONN_TEB0187_REV01!F:M,8,0),IF(IFERROR(IF(AD98=AH98,AI98,AH98),"---")="---","---",IF(COUNTIF(CALC_CONN_TEB0187_REV01!F:F,IFERROR(IF(AD98=AH98,AI98,AH98),"---"))&gt;0,"---",IFERROR(IF(AD98=AH98,AI98,AH98),"---")))),"---")</f>
        <v>---</v>
      </c>
      <c r="AK98" t="str">
        <f>IF(COUNTIF(CALC_CONN_TEB0187_REV01!F:F,IF(AH98&lt;&gt;"---",VLOOKUP(AD98,CALC_CONN_TEB0187_REV01!F:M,8,0),IF(IFERROR(IF(AD98=AH98,AI98,AH98),"---")="---","---",IF(COUNTIF(CALC_CONN_TEB0187_REV01!F:F,IFERROR(IF(AD98=AH98,AI98,AH98),"---"))&gt;0,"---",IFERROR(IF(AD98=AH98,AI98,AH98),"---")))))=0,IF(AH98&lt;&gt;"---",VLOOKUP(AD98,CALC_CONN_TEB0187_REV01!F:M,8,0),IF(IFERROR(IF(AD98=AH98,AI98,AH98),"---")="---","---",IF(COUNTIF(CALC_CONN_TEB0187_REV01!F:F,IFERROR(IF(AD98=AH98,AI98,AH98),"---"))&gt;0,"---",IFERROR(IF(AD98=AH98,AI98,AH98),"---")))),"---")</f>
        <v>---</v>
      </c>
      <c r="AL98" t="str">
        <f t="shared" si="23"/>
        <v>---</v>
      </c>
      <c r="AM98">
        <f t="shared" si="24"/>
        <v>1098</v>
      </c>
      <c r="AT98" t="str">
        <f t="shared" si="17"/>
        <v>CSI0_GPIO1</v>
      </c>
      <c r="AU98" t="str">
        <f t="shared" si="18"/>
        <v>--</v>
      </c>
    </row>
    <row r="99" spans="1:47" x14ac:dyDescent="0.25">
      <c r="A99" t="str">
        <f t="shared" si="13"/>
        <v>J1-B35</v>
      </c>
      <c r="B99" t="str">
        <f t="shared" si="14"/>
        <v>CSI1_GPIO1</v>
      </c>
      <c r="C99" t="str">
        <f t="shared" si="15"/>
        <v>J1-CSI1_GPIO1</v>
      </c>
      <c r="D99" t="str">
        <f t="shared" si="16"/>
        <v>J1-B35</v>
      </c>
      <c r="E99" t="s">
        <v>169</v>
      </c>
      <c r="F99" t="s">
        <v>264</v>
      </c>
      <c r="G99" t="s">
        <v>3800</v>
      </c>
      <c r="L99" t="s">
        <v>3801</v>
      </c>
      <c r="M99" t="s">
        <v>428</v>
      </c>
      <c r="N99">
        <v>72.750600000000006</v>
      </c>
      <c r="AA99">
        <f t="shared" si="25"/>
        <v>94</v>
      </c>
      <c r="AB99" t="str">
        <f>B2B!B96</f>
        <v>J1</v>
      </c>
      <c r="AC99" t="str">
        <f>B2B!C96</f>
        <v>B34</v>
      </c>
      <c r="AD99" t="str">
        <f t="shared" si="19"/>
        <v>J1-B34</v>
      </c>
      <c r="AE99" t="str">
        <f t="shared" si="20"/>
        <v>CSI0_GPIO1</v>
      </c>
      <c r="AG99" t="str">
        <f t="shared" si="21"/>
        <v>--</v>
      </c>
      <c r="AH99" t="str">
        <f t="shared" si="22"/>
        <v>J1-B34</v>
      </c>
      <c r="AI99" t="str">
        <f>IFERROR(IF(IF(AG99="--",INDEX(D:D,MATCH(AE99,INDEX(B:B,MATCH(AE99,B:B,)+1):B10613,)+MATCH(AE99,B:B,)))=AD99,VLOOKUP(AE99,B:D,3,0),IF(AG99="--",INDEX(D:D,MATCH(AE99,INDEX(B:B,MATCH(AE99,B:B,)+1):B10613,)+MATCH(AE99,B:B,)),"---")),"---")</f>
        <v>J27-5</v>
      </c>
      <c r="AJ99" t="str">
        <f>IF(COUNTIF(CALC_CONN_TEB0187_REV01!F:F,IF(AH99&lt;&gt;"---",VLOOKUP(AD99,CALC_CONN_TEB0187_REV01!F:M,8,0),IF(IFERROR(IF(AD99=AH99,AI99,AH99),"---")="---","---",IF(COUNTIF(CALC_CONN_TEB0187_REV01!F:F,IFERROR(IF(AD99=AH99,AI99,AH99),"---"))&gt;0,"---",IFERROR(IF(AD99=AH99,AI99,AH99),"---")))))=1,IF(AH99&lt;&gt;"---",VLOOKUP(AD99,CALC_CONN_TEB0187_REV01!F:M,8,0),IF(IFERROR(IF(AD99=AH99,AI99,AH99),"---")="---","---",IF(COUNTIF(CALC_CONN_TEB0187_REV01!F:F,IFERROR(IF(AD99=AH99,AI99,AH99),"---"))&gt;0,"---",IFERROR(IF(AD99=AH99,AI99,AH99),"---")))),"---")</f>
        <v>---</v>
      </c>
      <c r="AK99" t="str">
        <f>IF(COUNTIF(CALC_CONN_TEB0187_REV01!F:F,IF(AH99&lt;&gt;"---",VLOOKUP(AD99,CALC_CONN_TEB0187_REV01!F:M,8,0),IF(IFERROR(IF(AD99=AH99,AI99,AH99),"---")="---","---",IF(COUNTIF(CALC_CONN_TEB0187_REV01!F:F,IFERROR(IF(AD99=AH99,AI99,AH99),"---"))&gt;0,"---",IFERROR(IF(AD99=AH99,AI99,AH99),"---")))))=0,IF(AH99&lt;&gt;"---",VLOOKUP(AD99,CALC_CONN_TEB0187_REV01!F:M,8,0),IF(IFERROR(IF(AD99=AH99,AI99,AH99),"---")="---","---",IF(COUNTIF(CALC_CONN_TEB0187_REV01!F:F,IFERROR(IF(AD99=AH99,AI99,AH99),"---"))&gt;0,"---",IFERROR(IF(AD99=AH99,AI99,AH99),"---")))),"---")</f>
        <v>J27-5</v>
      </c>
      <c r="AL99">
        <f t="shared" si="23"/>
        <v>151.0316</v>
      </c>
      <c r="AM99">
        <f t="shared" si="24"/>
        <v>2</v>
      </c>
      <c r="AT99" t="str">
        <f t="shared" si="17"/>
        <v>CSI1_GPIO1</v>
      </c>
      <c r="AU99" t="str">
        <f t="shared" si="18"/>
        <v>--</v>
      </c>
    </row>
    <row r="100" spans="1:47" x14ac:dyDescent="0.25">
      <c r="A100" t="str">
        <f t="shared" si="13"/>
        <v>J1-B36</v>
      </c>
      <c r="B100" t="str">
        <f t="shared" si="14"/>
        <v>CSI2_GPIO1</v>
      </c>
      <c r="C100" t="str">
        <f t="shared" si="15"/>
        <v>J1-CSI2_GPIO1</v>
      </c>
      <c r="D100" t="str">
        <f t="shared" si="16"/>
        <v>J1-B36</v>
      </c>
      <c r="E100" t="s">
        <v>169</v>
      </c>
      <c r="F100" t="s">
        <v>265</v>
      </c>
      <c r="G100" t="s">
        <v>3802</v>
      </c>
      <c r="L100" t="s">
        <v>3803</v>
      </c>
      <c r="M100" t="s">
        <v>428</v>
      </c>
      <c r="N100">
        <v>73.326599999999999</v>
      </c>
      <c r="AA100">
        <f t="shared" si="25"/>
        <v>95</v>
      </c>
      <c r="AB100" t="str">
        <f>B2B!B97</f>
        <v>J1</v>
      </c>
      <c r="AC100" t="str">
        <f>B2B!C97</f>
        <v>B35</v>
      </c>
      <c r="AD100" t="str">
        <f t="shared" si="19"/>
        <v>J1-B35</v>
      </c>
      <c r="AE100" t="str">
        <f t="shared" si="20"/>
        <v>CSI1_GPIO1</v>
      </c>
      <c r="AG100" t="str">
        <f t="shared" si="21"/>
        <v>--</v>
      </c>
      <c r="AH100" t="str">
        <f t="shared" si="22"/>
        <v>J1-B35</v>
      </c>
      <c r="AI100" t="str">
        <f>IFERROR(IF(IF(AG100="--",INDEX(D:D,MATCH(AE100,INDEX(B:B,MATCH(AE100,B:B,)+1):B10614,)+MATCH(AE100,B:B,)))=AD100,VLOOKUP(AE100,B:D,3,0),IF(AG100="--",INDEX(D:D,MATCH(AE100,INDEX(B:B,MATCH(AE100,B:B,)+1):B10614,)+MATCH(AE100,B:B,)),"---")),"---")</f>
        <v>J28-5</v>
      </c>
      <c r="AJ100" t="str">
        <f>IF(COUNTIF(CALC_CONN_TEB0187_REV01!F:F,IF(AH100&lt;&gt;"---",VLOOKUP(AD100,CALC_CONN_TEB0187_REV01!F:M,8,0),IF(IFERROR(IF(AD100=AH100,AI100,AH100),"---")="---","---",IF(COUNTIF(CALC_CONN_TEB0187_REV01!F:F,IFERROR(IF(AD100=AH100,AI100,AH100),"---"))&gt;0,"---",IFERROR(IF(AD100=AH100,AI100,AH100),"---")))))=1,IF(AH100&lt;&gt;"---",VLOOKUP(AD100,CALC_CONN_TEB0187_REV01!F:M,8,0),IF(IFERROR(IF(AD100=AH100,AI100,AH100),"---")="---","---",IF(COUNTIF(CALC_CONN_TEB0187_REV01!F:F,IFERROR(IF(AD100=AH100,AI100,AH100),"---"))&gt;0,"---",IFERROR(IF(AD100=AH100,AI100,AH100),"---")))),"---")</f>
        <v>---</v>
      </c>
      <c r="AK100" t="str">
        <f>IF(COUNTIF(CALC_CONN_TEB0187_REV01!F:F,IF(AH100&lt;&gt;"---",VLOOKUP(AD100,CALC_CONN_TEB0187_REV01!F:M,8,0),IF(IFERROR(IF(AD100=AH100,AI100,AH100),"---")="---","---",IF(COUNTIF(CALC_CONN_TEB0187_REV01!F:F,IFERROR(IF(AD100=AH100,AI100,AH100),"---"))&gt;0,"---",IFERROR(IF(AD100=AH100,AI100,AH100),"---")))))=0,IF(AH100&lt;&gt;"---",VLOOKUP(AD100,CALC_CONN_TEB0187_REV01!F:M,8,0),IF(IFERROR(IF(AD100=AH100,AI100,AH100),"---")="---","---",IF(COUNTIF(CALC_CONN_TEB0187_REV01!F:F,IFERROR(IF(AD100=AH100,AI100,AH100),"---"))&gt;0,"---",IFERROR(IF(AD100=AH100,AI100,AH100),"---")))),"---")</f>
        <v>J28-5</v>
      </c>
      <c r="AL100">
        <f t="shared" si="23"/>
        <v>128.4084</v>
      </c>
      <c r="AM100">
        <f t="shared" si="24"/>
        <v>2</v>
      </c>
      <c r="AT100" t="str">
        <f t="shared" si="17"/>
        <v>CSI2_GPIO1</v>
      </c>
      <c r="AU100" t="str">
        <f t="shared" si="18"/>
        <v>--</v>
      </c>
    </row>
    <row r="101" spans="1:47" x14ac:dyDescent="0.25">
      <c r="A101" t="str">
        <f t="shared" si="13"/>
        <v>J1-B37</v>
      </c>
      <c r="B101" t="str">
        <f t="shared" si="14"/>
        <v>CY_SMB_SCL</v>
      </c>
      <c r="C101" t="str">
        <f t="shared" si="15"/>
        <v>J1-CY_SMB_SCL</v>
      </c>
      <c r="D101" t="str">
        <f t="shared" si="16"/>
        <v>J1-B37</v>
      </c>
      <c r="E101" t="s">
        <v>169</v>
      </c>
      <c r="F101" t="s">
        <v>266</v>
      </c>
      <c r="G101" t="s">
        <v>3804</v>
      </c>
      <c r="L101" t="s">
        <v>3805</v>
      </c>
      <c r="M101" t="s">
        <v>428</v>
      </c>
      <c r="N101">
        <v>73.372799999999998</v>
      </c>
      <c r="AA101">
        <f t="shared" si="25"/>
        <v>96</v>
      </c>
      <c r="AB101" t="str">
        <f>B2B!B98</f>
        <v>J1</v>
      </c>
      <c r="AC101" t="str">
        <f>B2B!C98</f>
        <v>B36</v>
      </c>
      <c r="AD101" t="str">
        <f t="shared" si="19"/>
        <v>J1-B36</v>
      </c>
      <c r="AE101" t="str">
        <f t="shared" si="20"/>
        <v>CSI2_GPIO1</v>
      </c>
      <c r="AG101" t="str">
        <f t="shared" si="21"/>
        <v>--</v>
      </c>
      <c r="AH101" t="str">
        <f t="shared" si="22"/>
        <v>J1-B36</v>
      </c>
      <c r="AI101" t="str">
        <f>IFERROR(IF(IF(AG101="--",INDEX(D:D,MATCH(AE101,INDEX(B:B,MATCH(AE101,B:B,)+1):B10615,)+MATCH(AE101,B:B,)))=AD101,VLOOKUP(AE101,B:D,3,0),IF(AG101="--",INDEX(D:D,MATCH(AE101,INDEX(B:B,MATCH(AE101,B:B,)+1):B10615,)+MATCH(AE101,B:B,)),"---")),"---")</f>
        <v>J30-5</v>
      </c>
      <c r="AJ101" t="str">
        <f>IF(COUNTIF(CALC_CONN_TEB0187_REV01!F:F,IF(AH101&lt;&gt;"---",VLOOKUP(AD101,CALC_CONN_TEB0187_REV01!F:M,8,0),IF(IFERROR(IF(AD101=AH101,AI101,AH101),"---")="---","---",IF(COUNTIF(CALC_CONN_TEB0187_REV01!F:F,IFERROR(IF(AD101=AH101,AI101,AH101),"---"))&gt;0,"---",IFERROR(IF(AD101=AH101,AI101,AH101),"---")))))=1,IF(AH101&lt;&gt;"---",VLOOKUP(AD101,CALC_CONN_TEB0187_REV01!F:M,8,0),IF(IFERROR(IF(AD101=AH101,AI101,AH101),"---")="---","---",IF(COUNTIF(CALC_CONN_TEB0187_REV01!F:F,IFERROR(IF(AD101=AH101,AI101,AH101),"---"))&gt;0,"---",IFERROR(IF(AD101=AH101,AI101,AH101),"---")))),"---")</f>
        <v>---</v>
      </c>
      <c r="AK101" t="str">
        <f>IF(COUNTIF(CALC_CONN_TEB0187_REV01!F:F,IF(AH101&lt;&gt;"---",VLOOKUP(AD101,CALC_CONN_TEB0187_REV01!F:M,8,0),IF(IFERROR(IF(AD101=AH101,AI101,AH101),"---")="---","---",IF(COUNTIF(CALC_CONN_TEB0187_REV01!F:F,IFERROR(IF(AD101=AH101,AI101,AH101),"---"))&gt;0,"---",IFERROR(IF(AD101=AH101,AI101,AH101),"---")))))=0,IF(AH101&lt;&gt;"---",VLOOKUP(AD101,CALC_CONN_TEB0187_REV01!F:M,8,0),IF(IFERROR(IF(AD101=AH101,AI101,AH101),"---")="---","---",IF(COUNTIF(CALC_CONN_TEB0187_REV01!F:F,IFERROR(IF(AD101=AH101,AI101,AH101),"---"))&gt;0,"---",IFERROR(IF(AD101=AH101,AI101,AH101),"---")))),"---")</f>
        <v>J30-5</v>
      </c>
      <c r="AL101">
        <f t="shared" si="23"/>
        <v>135.86109999999999</v>
      </c>
      <c r="AM101">
        <f t="shared" si="24"/>
        <v>2</v>
      </c>
      <c r="AT101" t="str">
        <f t="shared" si="17"/>
        <v>CY_SMB_SCL</v>
      </c>
      <c r="AU101" t="str">
        <f t="shared" si="18"/>
        <v>--</v>
      </c>
    </row>
    <row r="102" spans="1:47" x14ac:dyDescent="0.25">
      <c r="A102" t="str">
        <f t="shared" si="13"/>
        <v>J1-B38</v>
      </c>
      <c r="B102" t="str">
        <f t="shared" si="14"/>
        <v>CY_REFCLK</v>
      </c>
      <c r="C102" t="str">
        <f t="shared" si="15"/>
        <v>J1-CY_REFCLK</v>
      </c>
      <c r="D102" t="str">
        <f t="shared" si="16"/>
        <v>J1-B38</v>
      </c>
      <c r="E102" t="s">
        <v>169</v>
      </c>
      <c r="F102" t="s">
        <v>267</v>
      </c>
      <c r="G102" t="s">
        <v>3806</v>
      </c>
      <c r="L102" t="s">
        <v>3732</v>
      </c>
      <c r="M102" t="s">
        <v>428</v>
      </c>
      <c r="N102">
        <v>153.22550000000001</v>
      </c>
      <c r="AA102">
        <f t="shared" si="25"/>
        <v>97</v>
      </c>
      <c r="AB102" t="str">
        <f>B2B!B99</f>
        <v>J1</v>
      </c>
      <c r="AC102" t="str">
        <f>B2B!C99</f>
        <v>B37</v>
      </c>
      <c r="AD102" t="str">
        <f t="shared" si="19"/>
        <v>J1-B37</v>
      </c>
      <c r="AE102" t="str">
        <f t="shared" si="20"/>
        <v>CY_SMB_SCL</v>
      </c>
      <c r="AG102" t="str">
        <f t="shared" si="21"/>
        <v>--</v>
      </c>
      <c r="AH102" t="str">
        <f t="shared" si="22"/>
        <v>J1-B37</v>
      </c>
      <c r="AI102" t="str">
        <f>IFERROR(IF(IF(AG102="--",INDEX(D:D,MATCH(AE102,INDEX(B:B,MATCH(AE102,B:B,)+1):B10616,)+MATCH(AE102,B:B,)))=AD102,VLOOKUP(AE102,B:D,3,0),IF(AG102="--",INDEX(D:D,MATCH(AE102,INDEX(B:B,MATCH(AE102,B:B,)+1):B10616,)+MATCH(AE102,B:B,)),"---")),"---")</f>
        <v>J19-7</v>
      </c>
      <c r="AJ102" t="str">
        <f>IF(COUNTIF(CALC_CONN_TEB0187_REV01!F:F,IF(AH102&lt;&gt;"---",VLOOKUP(AD102,CALC_CONN_TEB0187_REV01!F:M,8,0),IF(IFERROR(IF(AD102=AH102,AI102,AH102),"---")="---","---",IF(COUNTIF(CALC_CONN_TEB0187_REV01!F:F,IFERROR(IF(AD102=AH102,AI102,AH102),"---"))&gt;0,"---",IFERROR(IF(AD102=AH102,AI102,AH102),"---")))))=1,IF(AH102&lt;&gt;"---",VLOOKUP(AD102,CALC_CONN_TEB0187_REV01!F:M,8,0),IF(IFERROR(IF(AD102=AH102,AI102,AH102),"---")="---","---",IF(COUNTIF(CALC_CONN_TEB0187_REV01!F:F,IFERROR(IF(AD102=AH102,AI102,AH102),"---"))&gt;0,"---",IFERROR(IF(AD102=AH102,AI102,AH102),"---")))),"---")</f>
        <v>---</v>
      </c>
      <c r="AK102" t="str">
        <f>IF(COUNTIF(CALC_CONN_TEB0187_REV01!F:F,IF(AH102&lt;&gt;"---",VLOOKUP(AD102,CALC_CONN_TEB0187_REV01!F:M,8,0),IF(IFERROR(IF(AD102=AH102,AI102,AH102),"---")="---","---",IF(COUNTIF(CALC_CONN_TEB0187_REV01!F:F,IFERROR(IF(AD102=AH102,AI102,AH102),"---"))&gt;0,"---",IFERROR(IF(AD102=AH102,AI102,AH102),"---")))))=0,IF(AH102&lt;&gt;"---",VLOOKUP(AD102,CALC_CONN_TEB0187_REV01!F:M,8,0),IF(IFERROR(IF(AD102=AH102,AI102,AH102),"---")="---","---",IF(COUNTIF(CALC_CONN_TEB0187_REV01!F:F,IFERROR(IF(AD102=AH102,AI102,AH102),"---"))&gt;0,"---",IFERROR(IF(AD102=AH102,AI102,AH102),"---")))),"---")</f>
        <v>J19-7</v>
      </c>
      <c r="AL102">
        <f t="shared" si="23"/>
        <v>96.656400000000005</v>
      </c>
      <c r="AM102">
        <f t="shared" si="24"/>
        <v>2</v>
      </c>
      <c r="AT102" t="str">
        <f t="shared" si="17"/>
        <v>CY_REFCLK</v>
      </c>
      <c r="AU102" t="str">
        <f t="shared" si="18"/>
        <v>--</v>
      </c>
    </row>
    <row r="103" spans="1:47" x14ac:dyDescent="0.25">
      <c r="A103" t="str">
        <f t="shared" si="13"/>
        <v>J1-B39</v>
      </c>
      <c r="B103" t="str">
        <f t="shared" si="14"/>
        <v>GND</v>
      </c>
      <c r="C103" t="str">
        <f t="shared" si="15"/>
        <v>J1-GND</v>
      </c>
      <c r="D103" t="str">
        <f t="shared" si="16"/>
        <v>J1-B39</v>
      </c>
      <c r="E103" t="s">
        <v>169</v>
      </c>
      <c r="F103" t="s">
        <v>268</v>
      </c>
      <c r="G103" t="s">
        <v>433</v>
      </c>
      <c r="L103" t="s">
        <v>3798</v>
      </c>
      <c r="M103" t="s">
        <v>428</v>
      </c>
      <c r="N103">
        <v>151.0316</v>
      </c>
      <c r="AA103">
        <f t="shared" si="25"/>
        <v>98</v>
      </c>
      <c r="AB103" t="str">
        <f>B2B!B100</f>
        <v>J1</v>
      </c>
      <c r="AC103" t="str">
        <f>B2B!C100</f>
        <v>B38</v>
      </c>
      <c r="AD103" t="str">
        <f t="shared" si="19"/>
        <v>J1-B38</v>
      </c>
      <c r="AE103" t="str">
        <f t="shared" si="20"/>
        <v>CY_REFCLK</v>
      </c>
      <c r="AG103" t="str">
        <f t="shared" si="21"/>
        <v>--</v>
      </c>
      <c r="AH103" t="str">
        <f t="shared" si="22"/>
        <v>J1-B38</v>
      </c>
      <c r="AI103" t="str">
        <f>IFERROR(IF(IF(AG103="--",INDEX(D:D,MATCH(AE103,INDEX(B:B,MATCH(AE103,B:B,)+1):B10617,)+MATCH(AE103,B:B,)))=AD103,VLOOKUP(AE103,B:D,3,0),IF(AG103="--",INDEX(D:D,MATCH(AE103,INDEX(B:B,MATCH(AE103,B:B,)+1):B10617,)+MATCH(AE103,B:B,)),"---")),"---")</f>
        <v>J19-11</v>
      </c>
      <c r="AJ103" t="str">
        <f>IF(COUNTIF(CALC_CONN_TEB0187_REV01!F:F,IF(AH103&lt;&gt;"---",VLOOKUP(AD103,CALC_CONN_TEB0187_REV01!F:M,8,0),IF(IFERROR(IF(AD103=AH103,AI103,AH103),"---")="---","---",IF(COUNTIF(CALC_CONN_TEB0187_REV01!F:F,IFERROR(IF(AD103=AH103,AI103,AH103),"---"))&gt;0,"---",IFERROR(IF(AD103=AH103,AI103,AH103),"---")))))=1,IF(AH103&lt;&gt;"---",VLOOKUP(AD103,CALC_CONN_TEB0187_REV01!F:M,8,0),IF(IFERROR(IF(AD103=AH103,AI103,AH103),"---")="---","---",IF(COUNTIF(CALC_CONN_TEB0187_REV01!F:F,IFERROR(IF(AD103=AH103,AI103,AH103),"---"))&gt;0,"---",IFERROR(IF(AD103=AH103,AI103,AH103),"---")))),"---")</f>
        <v>---</v>
      </c>
      <c r="AK103" t="str">
        <f>IF(COUNTIF(CALC_CONN_TEB0187_REV01!F:F,IF(AH103&lt;&gt;"---",VLOOKUP(AD103,CALC_CONN_TEB0187_REV01!F:M,8,0),IF(IFERROR(IF(AD103=AH103,AI103,AH103),"---")="---","---",IF(COUNTIF(CALC_CONN_TEB0187_REV01!F:F,IFERROR(IF(AD103=AH103,AI103,AH103),"---"))&gt;0,"---",IFERROR(IF(AD103=AH103,AI103,AH103),"---")))))=0,IF(AH103&lt;&gt;"---",VLOOKUP(AD103,CALC_CONN_TEB0187_REV01!F:M,8,0),IF(IFERROR(IF(AD103=AH103,AI103,AH103),"---")="---","---",IF(COUNTIF(CALC_CONN_TEB0187_REV01!F:F,IFERROR(IF(AD103=AH103,AI103,AH103),"---"))&gt;0,"---",IFERROR(IF(AD103=AH103,AI103,AH103),"---")))),"---")</f>
        <v>J19-11</v>
      </c>
      <c r="AL103">
        <f t="shared" si="23"/>
        <v>93.666899999999998</v>
      </c>
      <c r="AM103">
        <f t="shared" si="24"/>
        <v>2</v>
      </c>
      <c r="AT103">
        <f t="shared" si="17"/>
        <v>0</v>
      </c>
      <c r="AU103">
        <f t="shared" si="18"/>
        <v>0</v>
      </c>
    </row>
    <row r="104" spans="1:47" x14ac:dyDescent="0.25">
      <c r="A104" t="str">
        <f t="shared" si="13"/>
        <v>J1-B40</v>
      </c>
      <c r="B104" t="str">
        <f t="shared" si="14"/>
        <v>ETH1_TXD1</v>
      </c>
      <c r="C104" t="str">
        <f t="shared" si="15"/>
        <v>J1-ETH1_TXD1</v>
      </c>
      <c r="D104" t="str">
        <f t="shared" si="16"/>
        <v>J1-B40</v>
      </c>
      <c r="E104" t="s">
        <v>169</v>
      </c>
      <c r="F104" t="s">
        <v>269</v>
      </c>
      <c r="G104" t="s">
        <v>3807</v>
      </c>
      <c r="L104" t="s">
        <v>3808</v>
      </c>
      <c r="M104" t="s">
        <v>428</v>
      </c>
      <c r="N104">
        <v>30.257000000000001</v>
      </c>
      <c r="AA104">
        <f t="shared" si="25"/>
        <v>99</v>
      </c>
      <c r="AB104" t="str">
        <f>B2B!B101</f>
        <v>J1</v>
      </c>
      <c r="AC104" t="str">
        <f>B2B!C101</f>
        <v>B39</v>
      </c>
      <c r="AD104" t="str">
        <f t="shared" si="19"/>
        <v>J1-B39</v>
      </c>
      <c r="AE104" t="str">
        <f t="shared" si="20"/>
        <v>GND</v>
      </c>
      <c r="AG104" t="str">
        <f t="shared" si="21"/>
        <v>---</v>
      </c>
      <c r="AH104" t="str">
        <f t="shared" si="22"/>
        <v>---</v>
      </c>
      <c r="AI104" t="str">
        <f>IFERROR(IF(IF(AG104="--",INDEX(D:D,MATCH(AE104,INDEX(B:B,MATCH(AE104,B:B,)+1):B10618,)+MATCH(AE104,B:B,)))=AD104,VLOOKUP(AE104,B:D,3,0),IF(AG104="--",INDEX(D:D,MATCH(AE104,INDEX(B:B,MATCH(AE104,B:B,)+1):B10618,)+MATCH(AE104,B:B,)),"---")),"---")</f>
        <v>---</v>
      </c>
      <c r="AJ104" t="str">
        <f>IF(COUNTIF(CALC_CONN_TEB0187_REV01!F:F,IF(AH104&lt;&gt;"---",VLOOKUP(AD104,CALC_CONN_TEB0187_REV01!F:M,8,0),IF(IFERROR(IF(AD104=AH104,AI104,AH104),"---")="---","---",IF(COUNTIF(CALC_CONN_TEB0187_REV01!F:F,IFERROR(IF(AD104=AH104,AI104,AH104),"---"))&gt;0,"---",IFERROR(IF(AD104=AH104,AI104,AH104),"---")))))=1,IF(AH104&lt;&gt;"---",VLOOKUP(AD104,CALC_CONN_TEB0187_REV01!F:M,8,0),IF(IFERROR(IF(AD104=AH104,AI104,AH104),"---")="---","---",IF(COUNTIF(CALC_CONN_TEB0187_REV01!F:F,IFERROR(IF(AD104=AH104,AI104,AH104),"---"))&gt;0,"---",IFERROR(IF(AD104=AH104,AI104,AH104),"---")))),"---")</f>
        <v>---</v>
      </c>
      <c r="AK104" t="str">
        <f>IF(COUNTIF(CALC_CONN_TEB0187_REV01!F:F,IF(AH104&lt;&gt;"---",VLOOKUP(AD104,CALC_CONN_TEB0187_REV01!F:M,8,0),IF(IFERROR(IF(AD104=AH104,AI104,AH104),"---")="---","---",IF(COUNTIF(CALC_CONN_TEB0187_REV01!F:F,IFERROR(IF(AD104=AH104,AI104,AH104),"---"))&gt;0,"---",IFERROR(IF(AD104=AH104,AI104,AH104),"---")))))=0,IF(AH104&lt;&gt;"---",VLOOKUP(AD104,CALC_CONN_TEB0187_REV01!F:M,8,0),IF(IFERROR(IF(AD104=AH104,AI104,AH104),"---")="---","---",IF(COUNTIF(CALC_CONN_TEB0187_REV01!F:F,IFERROR(IF(AD104=AH104,AI104,AH104),"---"))&gt;0,"---",IFERROR(IF(AD104=AH104,AI104,AH104),"---")))),"---")</f>
        <v>---</v>
      </c>
      <c r="AL104" t="str">
        <f t="shared" si="23"/>
        <v>---</v>
      </c>
      <c r="AM104">
        <f t="shared" si="24"/>
        <v>1098</v>
      </c>
      <c r="AT104" t="str">
        <f t="shared" si="17"/>
        <v>ETH1_TXD1</v>
      </c>
      <c r="AU104" t="str">
        <f t="shared" si="18"/>
        <v>--</v>
      </c>
    </row>
    <row r="105" spans="1:47" x14ac:dyDescent="0.25">
      <c r="A105" t="str">
        <f t="shared" si="13"/>
        <v>J1-B41</v>
      </c>
      <c r="B105" t="str">
        <f t="shared" si="14"/>
        <v>ETH1_TXD3</v>
      </c>
      <c r="C105" t="str">
        <f t="shared" si="15"/>
        <v>J1-ETH1_TXD3</v>
      </c>
      <c r="D105" t="str">
        <f t="shared" si="16"/>
        <v>J1-B41</v>
      </c>
      <c r="E105" t="s">
        <v>169</v>
      </c>
      <c r="F105" t="s">
        <v>270</v>
      </c>
      <c r="G105" t="s">
        <v>3809</v>
      </c>
      <c r="L105" t="s">
        <v>3810</v>
      </c>
      <c r="M105" t="s">
        <v>428</v>
      </c>
      <c r="N105">
        <v>31.626200000000001</v>
      </c>
      <c r="AA105">
        <f t="shared" si="25"/>
        <v>100</v>
      </c>
      <c r="AB105" t="str">
        <f>B2B!B102</f>
        <v>J1</v>
      </c>
      <c r="AC105" t="str">
        <f>B2B!C102</f>
        <v>B40</v>
      </c>
      <c r="AD105" t="str">
        <f t="shared" si="19"/>
        <v>J1-B40</v>
      </c>
      <c r="AE105" t="str">
        <f t="shared" si="20"/>
        <v>ETH1_TXD1</v>
      </c>
      <c r="AG105" t="str">
        <f t="shared" si="21"/>
        <v>--</v>
      </c>
      <c r="AH105" t="str">
        <f t="shared" si="22"/>
        <v>J1-B40</v>
      </c>
      <c r="AI105" t="str">
        <f>IFERROR(IF(IF(AG105="--",INDEX(D:D,MATCH(AE105,INDEX(B:B,MATCH(AE105,B:B,)+1):B10619,)+MATCH(AE105,B:B,)))=AD105,VLOOKUP(AE105,B:D,3,0),IF(AG105="--",INDEX(D:D,MATCH(AE105,INDEX(B:B,MATCH(AE105,B:B,)+1):B10619,)+MATCH(AE105,B:B,)),"---")),"---")</f>
        <v>U33-1</v>
      </c>
      <c r="AJ105" t="str">
        <f>IF(COUNTIF(CALC_CONN_TEB0187_REV01!F:F,IF(AH105&lt;&gt;"---",VLOOKUP(AD105,CALC_CONN_TEB0187_REV01!F:M,8,0),IF(IFERROR(IF(AD105=AH105,AI105,AH105),"---")="---","---",IF(COUNTIF(CALC_CONN_TEB0187_REV01!F:F,IFERROR(IF(AD105=AH105,AI105,AH105),"---"))&gt;0,"---",IFERROR(IF(AD105=AH105,AI105,AH105),"---")))))=1,IF(AH105&lt;&gt;"---",VLOOKUP(AD105,CALC_CONN_TEB0187_REV01!F:M,8,0),IF(IFERROR(IF(AD105=AH105,AI105,AH105),"---")="---","---",IF(COUNTIF(CALC_CONN_TEB0187_REV01!F:F,IFERROR(IF(AD105=AH105,AI105,AH105),"---"))&gt;0,"---",IFERROR(IF(AD105=AH105,AI105,AH105),"---")))),"---")</f>
        <v>---</v>
      </c>
      <c r="AK105" t="str">
        <f>IF(COUNTIF(CALC_CONN_TEB0187_REV01!F:F,IF(AH105&lt;&gt;"---",VLOOKUP(AD105,CALC_CONN_TEB0187_REV01!F:M,8,0),IF(IFERROR(IF(AD105=AH105,AI105,AH105),"---")="---","---",IF(COUNTIF(CALC_CONN_TEB0187_REV01!F:F,IFERROR(IF(AD105=AH105,AI105,AH105),"---"))&gt;0,"---",IFERROR(IF(AD105=AH105,AI105,AH105),"---")))))=0,IF(AH105&lt;&gt;"---",VLOOKUP(AD105,CALC_CONN_TEB0187_REV01!F:M,8,0),IF(IFERROR(IF(AD105=AH105,AI105,AH105),"---")="---","---",IF(COUNTIF(CALC_CONN_TEB0187_REV01!F:F,IFERROR(IF(AD105=AH105,AI105,AH105),"---"))&gt;0,"---",IFERROR(IF(AD105=AH105,AI105,AH105),"---")))),"---")</f>
        <v>U33-1</v>
      </c>
      <c r="AL105">
        <f t="shared" si="23"/>
        <v>37.4131</v>
      </c>
      <c r="AM105">
        <f t="shared" si="24"/>
        <v>2</v>
      </c>
      <c r="AT105" t="str">
        <f t="shared" si="17"/>
        <v>ETH1_TXD3</v>
      </c>
      <c r="AU105" t="str">
        <f t="shared" si="18"/>
        <v>--</v>
      </c>
    </row>
    <row r="106" spans="1:47" x14ac:dyDescent="0.25">
      <c r="A106" t="str">
        <f t="shared" si="13"/>
        <v>J1-B42</v>
      </c>
      <c r="B106" t="str">
        <f t="shared" si="14"/>
        <v>ETH1_TXCTL</v>
      </c>
      <c r="C106" t="str">
        <f t="shared" si="15"/>
        <v>J1-ETH1_TXCTL</v>
      </c>
      <c r="D106" t="str">
        <f t="shared" si="16"/>
        <v>J1-B42</v>
      </c>
      <c r="E106" t="s">
        <v>169</v>
      </c>
      <c r="F106" t="s">
        <v>271</v>
      </c>
      <c r="G106" t="s">
        <v>3811</v>
      </c>
      <c r="L106" t="s">
        <v>3812</v>
      </c>
      <c r="M106" t="s">
        <v>428</v>
      </c>
      <c r="N106">
        <v>69.062200000000004</v>
      </c>
      <c r="AA106">
        <f t="shared" si="25"/>
        <v>101</v>
      </c>
      <c r="AB106" t="str">
        <f>B2B!B103</f>
        <v>J1</v>
      </c>
      <c r="AC106" t="str">
        <f>B2B!C103</f>
        <v>B41</v>
      </c>
      <c r="AD106" t="str">
        <f t="shared" si="19"/>
        <v>J1-B41</v>
      </c>
      <c r="AE106" t="str">
        <f t="shared" si="20"/>
        <v>ETH1_TXD3</v>
      </c>
      <c r="AG106" t="str">
        <f t="shared" si="21"/>
        <v>--</v>
      </c>
      <c r="AH106" t="str">
        <f t="shared" si="22"/>
        <v>J1-B41</v>
      </c>
      <c r="AI106" t="str">
        <f>IFERROR(IF(IF(AG106="--",INDEX(D:D,MATCH(AE106,INDEX(B:B,MATCH(AE106,B:B,)+1):B10620,)+MATCH(AE106,B:B,)))=AD106,VLOOKUP(AE106,B:D,3,0),IF(AG106="--",INDEX(D:D,MATCH(AE106,INDEX(B:B,MATCH(AE106,B:B,)+1):B10620,)+MATCH(AE106,B:B,)),"---")),"---")</f>
        <v>U33-3</v>
      </c>
      <c r="AJ106" t="str">
        <f>IF(COUNTIF(CALC_CONN_TEB0187_REV01!F:F,IF(AH106&lt;&gt;"---",VLOOKUP(AD106,CALC_CONN_TEB0187_REV01!F:M,8,0),IF(IFERROR(IF(AD106=AH106,AI106,AH106),"---")="---","---",IF(COUNTIF(CALC_CONN_TEB0187_REV01!F:F,IFERROR(IF(AD106=AH106,AI106,AH106),"---"))&gt;0,"---",IFERROR(IF(AD106=AH106,AI106,AH106),"---")))))=1,IF(AH106&lt;&gt;"---",VLOOKUP(AD106,CALC_CONN_TEB0187_REV01!F:M,8,0),IF(IFERROR(IF(AD106=AH106,AI106,AH106),"---")="---","---",IF(COUNTIF(CALC_CONN_TEB0187_REV01!F:F,IFERROR(IF(AD106=AH106,AI106,AH106),"---"))&gt;0,"---",IFERROR(IF(AD106=AH106,AI106,AH106),"---")))),"---")</f>
        <v>---</v>
      </c>
      <c r="AK106" t="str">
        <f>IF(COUNTIF(CALC_CONN_TEB0187_REV01!F:F,IF(AH106&lt;&gt;"---",VLOOKUP(AD106,CALC_CONN_TEB0187_REV01!F:M,8,0),IF(IFERROR(IF(AD106=AH106,AI106,AH106),"---")="---","---",IF(COUNTIF(CALC_CONN_TEB0187_REV01!F:F,IFERROR(IF(AD106=AH106,AI106,AH106),"---"))&gt;0,"---",IFERROR(IF(AD106=AH106,AI106,AH106),"---")))))=0,IF(AH106&lt;&gt;"---",VLOOKUP(AD106,CALC_CONN_TEB0187_REV01!F:M,8,0),IF(IFERROR(IF(AD106=AH106,AI106,AH106),"---")="---","---",IF(COUNTIF(CALC_CONN_TEB0187_REV01!F:F,IFERROR(IF(AD106=AH106,AI106,AH106),"---"))&gt;0,"---",IFERROR(IF(AD106=AH106,AI106,AH106),"---")))),"---")</f>
        <v>U33-3</v>
      </c>
      <c r="AL106">
        <f t="shared" si="23"/>
        <v>37.755899999999997</v>
      </c>
      <c r="AM106">
        <f t="shared" si="24"/>
        <v>2</v>
      </c>
      <c r="AT106" t="str">
        <f t="shared" si="17"/>
        <v>ETH1_TXCTL</v>
      </c>
      <c r="AU106" t="str">
        <f t="shared" si="18"/>
        <v>--</v>
      </c>
    </row>
    <row r="107" spans="1:47" x14ac:dyDescent="0.25">
      <c r="A107" t="str">
        <f t="shared" si="13"/>
        <v>J1-B43</v>
      </c>
      <c r="B107" t="str">
        <f t="shared" si="14"/>
        <v>DBG_RXD</v>
      </c>
      <c r="C107" t="str">
        <f t="shared" si="15"/>
        <v>J1-DBG_RXD</v>
      </c>
      <c r="D107" t="str">
        <f t="shared" si="16"/>
        <v>J1-B43</v>
      </c>
      <c r="E107" t="s">
        <v>169</v>
      </c>
      <c r="F107" t="s">
        <v>272</v>
      </c>
      <c r="G107" t="s">
        <v>3813</v>
      </c>
      <c r="L107" t="s">
        <v>3814</v>
      </c>
      <c r="M107" t="s">
        <v>428</v>
      </c>
      <c r="N107">
        <v>68.604299999999995</v>
      </c>
      <c r="AA107">
        <f t="shared" si="25"/>
        <v>102</v>
      </c>
      <c r="AB107" t="str">
        <f>B2B!B104</f>
        <v>J1</v>
      </c>
      <c r="AC107" t="str">
        <f>B2B!C104</f>
        <v>B42</v>
      </c>
      <c r="AD107" t="str">
        <f t="shared" si="19"/>
        <v>J1-B42</v>
      </c>
      <c r="AE107" t="str">
        <f t="shared" si="20"/>
        <v>ETH1_TXCTL</v>
      </c>
      <c r="AG107" t="str">
        <f t="shared" si="21"/>
        <v>--</v>
      </c>
      <c r="AH107" t="str">
        <f t="shared" si="22"/>
        <v>J1-B42</v>
      </c>
      <c r="AI107" t="str">
        <f>IFERROR(IF(IF(AG107="--",INDEX(D:D,MATCH(AE107,INDEX(B:B,MATCH(AE107,B:B,)+1):B10621,)+MATCH(AE107,B:B,)))=AD107,VLOOKUP(AE107,B:D,3,0),IF(AG107="--",INDEX(D:D,MATCH(AE107,INDEX(B:B,MATCH(AE107,B:B,)+1):B10621,)+MATCH(AE107,B:B,)),"---")),"---")</f>
        <v>U33-37</v>
      </c>
      <c r="AJ107" t="str">
        <f>IF(COUNTIF(CALC_CONN_TEB0187_REV01!F:F,IF(AH107&lt;&gt;"---",VLOOKUP(AD107,CALC_CONN_TEB0187_REV01!F:M,8,0),IF(IFERROR(IF(AD107=AH107,AI107,AH107),"---")="---","---",IF(COUNTIF(CALC_CONN_TEB0187_REV01!F:F,IFERROR(IF(AD107=AH107,AI107,AH107),"---"))&gt;0,"---",IFERROR(IF(AD107=AH107,AI107,AH107),"---")))))=1,IF(AH107&lt;&gt;"---",VLOOKUP(AD107,CALC_CONN_TEB0187_REV01!F:M,8,0),IF(IFERROR(IF(AD107=AH107,AI107,AH107),"---")="---","---",IF(COUNTIF(CALC_CONN_TEB0187_REV01!F:F,IFERROR(IF(AD107=AH107,AI107,AH107),"---"))&gt;0,"---",IFERROR(IF(AD107=AH107,AI107,AH107),"---")))),"---")</f>
        <v>---</v>
      </c>
      <c r="AK107" t="str">
        <f>IF(COUNTIF(CALC_CONN_TEB0187_REV01!F:F,IF(AH107&lt;&gt;"---",VLOOKUP(AD107,CALC_CONN_TEB0187_REV01!F:M,8,0),IF(IFERROR(IF(AD107=AH107,AI107,AH107),"---")="---","---",IF(COUNTIF(CALC_CONN_TEB0187_REV01!F:F,IFERROR(IF(AD107=AH107,AI107,AH107),"---"))&gt;0,"---",IFERROR(IF(AD107=AH107,AI107,AH107),"---")))))=0,IF(AH107&lt;&gt;"---",VLOOKUP(AD107,CALC_CONN_TEB0187_REV01!F:M,8,0),IF(IFERROR(IF(AD107=AH107,AI107,AH107),"---")="---","---",IF(COUNTIF(CALC_CONN_TEB0187_REV01!F:F,IFERROR(IF(AD107=AH107,AI107,AH107),"---"))&gt;0,"---",IFERROR(IF(AD107=AH107,AI107,AH107),"---")))),"---")</f>
        <v>U33-37</v>
      </c>
      <c r="AL107">
        <f t="shared" si="23"/>
        <v>37.287100000000002</v>
      </c>
      <c r="AM107">
        <f t="shared" si="24"/>
        <v>2</v>
      </c>
      <c r="AT107" t="str">
        <f t="shared" si="17"/>
        <v>DBG_RXD</v>
      </c>
      <c r="AU107" t="str">
        <f t="shared" si="18"/>
        <v>--</v>
      </c>
    </row>
    <row r="108" spans="1:47" x14ac:dyDescent="0.25">
      <c r="A108" t="str">
        <f t="shared" si="13"/>
        <v>J1-B44</v>
      </c>
      <c r="B108" t="str">
        <f t="shared" si="14"/>
        <v>ETH1_RXCTL</v>
      </c>
      <c r="C108" t="str">
        <f t="shared" si="15"/>
        <v>J1-ETH1_RXCTL</v>
      </c>
      <c r="D108" t="str">
        <f t="shared" si="16"/>
        <v>J1-B44</v>
      </c>
      <c r="E108" t="s">
        <v>169</v>
      </c>
      <c r="F108" t="s">
        <v>273</v>
      </c>
      <c r="G108" t="s">
        <v>3815</v>
      </c>
      <c r="L108" t="s">
        <v>3816</v>
      </c>
      <c r="M108" t="s">
        <v>428</v>
      </c>
      <c r="N108">
        <v>67.921300000000002</v>
      </c>
      <c r="AA108">
        <f t="shared" si="25"/>
        <v>103</v>
      </c>
      <c r="AB108" t="str">
        <f>B2B!B105</f>
        <v>J1</v>
      </c>
      <c r="AC108" t="str">
        <f>B2B!C105</f>
        <v>B43</v>
      </c>
      <c r="AD108" t="str">
        <f t="shared" si="19"/>
        <v>J1-B43</v>
      </c>
      <c r="AE108" t="str">
        <f t="shared" si="20"/>
        <v>DBG_RXD</v>
      </c>
      <c r="AG108" t="str">
        <f t="shared" si="21"/>
        <v>--</v>
      </c>
      <c r="AH108" t="str">
        <f t="shared" si="22"/>
        <v>J1-B43</v>
      </c>
      <c r="AI108" t="str">
        <f>IFERROR(IF(IF(AG108="--",INDEX(D:D,MATCH(AE108,INDEX(B:B,MATCH(AE108,B:B,)+1):B10622,)+MATCH(AE108,B:B,)))=AD108,VLOOKUP(AE108,B:D,3,0),IF(AG108="--",INDEX(D:D,MATCH(AE108,INDEX(B:B,MATCH(AE108,B:B,)+1):B10622,)+MATCH(AE108,B:B,)),"---")),"---")</f>
        <v>U25-12</v>
      </c>
      <c r="AJ108" t="str">
        <f>IF(COUNTIF(CALC_CONN_TEB0187_REV01!F:F,IF(AH108&lt;&gt;"---",VLOOKUP(AD108,CALC_CONN_TEB0187_REV01!F:M,8,0),IF(IFERROR(IF(AD108=AH108,AI108,AH108),"---")="---","---",IF(COUNTIF(CALC_CONN_TEB0187_REV01!F:F,IFERROR(IF(AD108=AH108,AI108,AH108),"---"))&gt;0,"---",IFERROR(IF(AD108=AH108,AI108,AH108),"---")))))=1,IF(AH108&lt;&gt;"---",VLOOKUP(AD108,CALC_CONN_TEB0187_REV01!F:M,8,0),IF(IFERROR(IF(AD108=AH108,AI108,AH108),"---")="---","---",IF(COUNTIF(CALC_CONN_TEB0187_REV01!F:F,IFERROR(IF(AD108=AH108,AI108,AH108),"---"))&gt;0,"---",IFERROR(IF(AD108=AH108,AI108,AH108),"---")))),"---")</f>
        <v>---</v>
      </c>
      <c r="AK108" t="str">
        <f>IF(COUNTIF(CALC_CONN_TEB0187_REV01!F:F,IF(AH108&lt;&gt;"---",VLOOKUP(AD108,CALC_CONN_TEB0187_REV01!F:M,8,0),IF(IFERROR(IF(AD108=AH108,AI108,AH108),"---")="---","---",IF(COUNTIF(CALC_CONN_TEB0187_REV01!F:F,IFERROR(IF(AD108=AH108,AI108,AH108),"---"))&gt;0,"---",IFERROR(IF(AD108=AH108,AI108,AH108),"---")))))=0,IF(AH108&lt;&gt;"---",VLOOKUP(AD108,CALC_CONN_TEB0187_REV01!F:M,8,0),IF(IFERROR(IF(AD108=AH108,AI108,AH108),"---")="---","---",IF(COUNTIF(CALC_CONN_TEB0187_REV01!F:F,IFERROR(IF(AD108=AH108,AI108,AH108),"---"))&gt;0,"---",IFERROR(IF(AD108=AH108,AI108,AH108),"---")))),"---")</f>
        <v>U25-12</v>
      </c>
      <c r="AL108">
        <f t="shared" si="23"/>
        <v>102.5776</v>
      </c>
      <c r="AM108">
        <f t="shared" si="24"/>
        <v>2</v>
      </c>
      <c r="AT108" t="str">
        <f t="shared" si="17"/>
        <v>ETH1_RXCTL</v>
      </c>
      <c r="AU108" t="str">
        <f t="shared" si="18"/>
        <v>--</v>
      </c>
    </row>
    <row r="109" spans="1:47" x14ac:dyDescent="0.25">
      <c r="A109" t="str">
        <f t="shared" si="13"/>
        <v>J1-B45</v>
      </c>
      <c r="B109" t="str">
        <f t="shared" si="14"/>
        <v>GND</v>
      </c>
      <c r="C109" t="str">
        <f t="shared" si="15"/>
        <v>J1-GND</v>
      </c>
      <c r="D109" t="str">
        <f t="shared" si="16"/>
        <v>J1-B45</v>
      </c>
      <c r="E109" t="s">
        <v>169</v>
      </c>
      <c r="F109" t="s">
        <v>274</v>
      </c>
      <c r="G109" t="s">
        <v>433</v>
      </c>
      <c r="L109" t="s">
        <v>3817</v>
      </c>
      <c r="M109" t="s">
        <v>428</v>
      </c>
      <c r="N109">
        <v>67.88</v>
      </c>
      <c r="AA109">
        <f t="shared" si="25"/>
        <v>104</v>
      </c>
      <c r="AB109" t="str">
        <f>B2B!B106</f>
        <v>J1</v>
      </c>
      <c r="AC109" t="str">
        <f>B2B!C106</f>
        <v>B44</v>
      </c>
      <c r="AD109" t="str">
        <f t="shared" si="19"/>
        <v>J1-B44</v>
      </c>
      <c r="AE109" t="str">
        <f t="shared" si="20"/>
        <v>ETH1_RXCTL</v>
      </c>
      <c r="AG109" t="str">
        <f t="shared" si="21"/>
        <v>--</v>
      </c>
      <c r="AH109" t="str">
        <f t="shared" si="22"/>
        <v>J1-B44</v>
      </c>
      <c r="AI109" t="str">
        <f>IFERROR(IF(IF(AG109="--",INDEX(D:D,MATCH(AE109,INDEX(B:B,MATCH(AE109,B:B,)+1):B10623,)+MATCH(AE109,B:B,)))=AD109,VLOOKUP(AE109,B:D,3,0),IF(AG109="--",INDEX(D:D,MATCH(AE109,INDEX(B:B,MATCH(AE109,B:B,)+1):B10623,)+MATCH(AE109,B:B,)),"---")),"---")</f>
        <v>U33-35</v>
      </c>
      <c r="AJ109" t="str">
        <f>IF(COUNTIF(CALC_CONN_TEB0187_REV01!F:F,IF(AH109&lt;&gt;"---",VLOOKUP(AD109,CALC_CONN_TEB0187_REV01!F:M,8,0),IF(IFERROR(IF(AD109=AH109,AI109,AH109),"---")="---","---",IF(COUNTIF(CALC_CONN_TEB0187_REV01!F:F,IFERROR(IF(AD109=AH109,AI109,AH109),"---"))&gt;0,"---",IFERROR(IF(AD109=AH109,AI109,AH109),"---")))))=1,IF(AH109&lt;&gt;"---",VLOOKUP(AD109,CALC_CONN_TEB0187_REV01!F:M,8,0),IF(IFERROR(IF(AD109=AH109,AI109,AH109),"---")="---","---",IF(COUNTIF(CALC_CONN_TEB0187_REV01!F:F,IFERROR(IF(AD109=AH109,AI109,AH109),"---"))&gt;0,"---",IFERROR(IF(AD109=AH109,AI109,AH109),"---")))),"---")</f>
        <v>---</v>
      </c>
      <c r="AK109" t="str">
        <f>IF(COUNTIF(CALC_CONN_TEB0187_REV01!F:F,IF(AH109&lt;&gt;"---",VLOOKUP(AD109,CALC_CONN_TEB0187_REV01!F:M,8,0),IF(IFERROR(IF(AD109=AH109,AI109,AH109),"---")="---","---",IF(COUNTIF(CALC_CONN_TEB0187_REV01!F:F,IFERROR(IF(AD109=AH109,AI109,AH109),"---"))&gt;0,"---",IFERROR(IF(AD109=AH109,AI109,AH109),"---")))))=0,IF(AH109&lt;&gt;"---",VLOOKUP(AD109,CALC_CONN_TEB0187_REV01!F:M,8,0),IF(IFERROR(IF(AD109=AH109,AI109,AH109),"---")="---","---",IF(COUNTIF(CALC_CONN_TEB0187_REV01!F:F,IFERROR(IF(AD109=AH109,AI109,AH109),"---"))&gt;0,"---",IFERROR(IF(AD109=AH109,AI109,AH109),"---")))),"---")</f>
        <v>U33-35</v>
      </c>
      <c r="AL109">
        <f t="shared" si="23"/>
        <v>38.668300000000002</v>
      </c>
      <c r="AM109">
        <f t="shared" si="24"/>
        <v>3</v>
      </c>
      <c r="AT109">
        <f t="shared" si="17"/>
        <v>0</v>
      </c>
      <c r="AU109">
        <f t="shared" si="18"/>
        <v>0</v>
      </c>
    </row>
    <row r="110" spans="1:47" x14ac:dyDescent="0.25">
      <c r="A110" t="str">
        <f t="shared" si="13"/>
        <v>J1-B46</v>
      </c>
      <c r="B110" t="str">
        <f t="shared" si="14"/>
        <v>USR_LED0</v>
      </c>
      <c r="C110" t="str">
        <f t="shared" si="15"/>
        <v>J1-USR_LED0</v>
      </c>
      <c r="D110" t="str">
        <f t="shared" si="16"/>
        <v>J1-B46</v>
      </c>
      <c r="E110" t="s">
        <v>169</v>
      </c>
      <c r="F110" t="s">
        <v>275</v>
      </c>
      <c r="G110" t="s">
        <v>3818</v>
      </c>
      <c r="L110" t="s">
        <v>3819</v>
      </c>
      <c r="M110" t="s">
        <v>428</v>
      </c>
      <c r="N110">
        <v>66.5578</v>
      </c>
      <c r="AA110">
        <f t="shared" si="25"/>
        <v>105</v>
      </c>
      <c r="AB110" t="str">
        <f>B2B!B107</f>
        <v>J1</v>
      </c>
      <c r="AC110" t="str">
        <f>B2B!C107</f>
        <v>B45</v>
      </c>
      <c r="AD110" t="str">
        <f t="shared" si="19"/>
        <v>J1-B45</v>
      </c>
      <c r="AE110" t="str">
        <f t="shared" si="20"/>
        <v>GND</v>
      </c>
      <c r="AG110" t="str">
        <f t="shared" si="21"/>
        <v>---</v>
      </c>
      <c r="AH110" t="str">
        <f t="shared" si="22"/>
        <v>---</v>
      </c>
      <c r="AI110" t="str">
        <f>IFERROR(IF(IF(AG110="--",INDEX(D:D,MATCH(AE110,INDEX(B:B,MATCH(AE110,B:B,)+1):B10624,)+MATCH(AE110,B:B,)))=AD110,VLOOKUP(AE110,B:D,3,0),IF(AG110="--",INDEX(D:D,MATCH(AE110,INDEX(B:B,MATCH(AE110,B:B,)+1):B10624,)+MATCH(AE110,B:B,)),"---")),"---")</f>
        <v>---</v>
      </c>
      <c r="AJ110" t="str">
        <f>IF(COUNTIF(CALC_CONN_TEB0187_REV01!F:F,IF(AH110&lt;&gt;"---",VLOOKUP(AD110,CALC_CONN_TEB0187_REV01!F:M,8,0),IF(IFERROR(IF(AD110=AH110,AI110,AH110),"---")="---","---",IF(COUNTIF(CALC_CONN_TEB0187_REV01!F:F,IFERROR(IF(AD110=AH110,AI110,AH110),"---"))&gt;0,"---",IFERROR(IF(AD110=AH110,AI110,AH110),"---")))))=1,IF(AH110&lt;&gt;"---",VLOOKUP(AD110,CALC_CONN_TEB0187_REV01!F:M,8,0),IF(IFERROR(IF(AD110=AH110,AI110,AH110),"---")="---","---",IF(COUNTIF(CALC_CONN_TEB0187_REV01!F:F,IFERROR(IF(AD110=AH110,AI110,AH110),"---"))&gt;0,"---",IFERROR(IF(AD110=AH110,AI110,AH110),"---")))),"---")</f>
        <v>---</v>
      </c>
      <c r="AK110" t="str">
        <f>IF(COUNTIF(CALC_CONN_TEB0187_REV01!F:F,IF(AH110&lt;&gt;"---",VLOOKUP(AD110,CALC_CONN_TEB0187_REV01!F:M,8,0),IF(IFERROR(IF(AD110=AH110,AI110,AH110),"---")="---","---",IF(COUNTIF(CALC_CONN_TEB0187_REV01!F:F,IFERROR(IF(AD110=AH110,AI110,AH110),"---"))&gt;0,"---",IFERROR(IF(AD110=AH110,AI110,AH110),"---")))))=0,IF(AH110&lt;&gt;"---",VLOOKUP(AD110,CALC_CONN_TEB0187_REV01!F:M,8,0),IF(IFERROR(IF(AD110=AH110,AI110,AH110),"---")="---","---",IF(COUNTIF(CALC_CONN_TEB0187_REV01!F:F,IFERROR(IF(AD110=AH110,AI110,AH110),"---"))&gt;0,"---",IFERROR(IF(AD110=AH110,AI110,AH110),"---")))),"---")</f>
        <v>---</v>
      </c>
      <c r="AL110" t="str">
        <f t="shared" si="23"/>
        <v>---</v>
      </c>
      <c r="AM110">
        <f t="shared" si="24"/>
        <v>1098</v>
      </c>
      <c r="AT110" t="str">
        <f t="shared" si="17"/>
        <v>USR_LED0</v>
      </c>
      <c r="AU110" t="str">
        <f t="shared" si="18"/>
        <v>--</v>
      </c>
    </row>
    <row r="111" spans="1:47" x14ac:dyDescent="0.25">
      <c r="A111" t="str">
        <f t="shared" si="13"/>
        <v>J1-B47</v>
      </c>
      <c r="B111" t="str">
        <f t="shared" si="14"/>
        <v>USR_LED1</v>
      </c>
      <c r="C111" t="str">
        <f t="shared" si="15"/>
        <v>J1-USR_LED1</v>
      </c>
      <c r="D111" t="str">
        <f t="shared" si="16"/>
        <v>J1-B47</v>
      </c>
      <c r="E111" t="s">
        <v>169</v>
      </c>
      <c r="F111" t="s">
        <v>276</v>
      </c>
      <c r="G111" t="s">
        <v>3820</v>
      </c>
      <c r="L111" t="s">
        <v>3821</v>
      </c>
      <c r="M111" t="s">
        <v>428</v>
      </c>
      <c r="N111">
        <v>66.433800000000005</v>
      </c>
      <c r="AA111">
        <f t="shared" si="25"/>
        <v>106</v>
      </c>
      <c r="AB111" t="str">
        <f>B2B!B108</f>
        <v>J1</v>
      </c>
      <c r="AC111" t="str">
        <f>B2B!C108</f>
        <v>B46</v>
      </c>
      <c r="AD111" t="str">
        <f t="shared" si="19"/>
        <v>J1-B46</v>
      </c>
      <c r="AE111" t="str">
        <f t="shared" si="20"/>
        <v>USR_LED0</v>
      </c>
      <c r="AG111" t="str">
        <f t="shared" si="21"/>
        <v>--</v>
      </c>
      <c r="AH111" t="str">
        <f t="shared" si="22"/>
        <v>J1-B46</v>
      </c>
      <c r="AI111" t="str">
        <f>IFERROR(IF(IF(AG111="--",INDEX(D:D,MATCH(AE111,INDEX(B:B,MATCH(AE111,B:B,)+1):B10625,)+MATCH(AE111,B:B,)))=AD111,VLOOKUP(AE111,B:D,3,0),IF(AG111="--",INDEX(D:D,MATCH(AE111,INDEX(B:B,MATCH(AE111,B:B,)+1):B10625,)+MATCH(AE111,B:B,)),"---")),"---")</f>
        <v>R165-1</v>
      </c>
      <c r="AJ111" t="str">
        <f>IF(COUNTIF(CALC_CONN_TEB0187_REV01!F:F,IF(AH111&lt;&gt;"---",VLOOKUP(AD111,CALC_CONN_TEB0187_REV01!F:M,8,0),IF(IFERROR(IF(AD111=AH111,AI111,AH111),"---")="---","---",IF(COUNTIF(CALC_CONN_TEB0187_REV01!F:F,IFERROR(IF(AD111=AH111,AI111,AH111),"---"))&gt;0,"---",IFERROR(IF(AD111=AH111,AI111,AH111),"---")))))=1,IF(AH111&lt;&gt;"---",VLOOKUP(AD111,CALC_CONN_TEB0187_REV01!F:M,8,0),IF(IFERROR(IF(AD111=AH111,AI111,AH111),"---")="---","---",IF(COUNTIF(CALC_CONN_TEB0187_REV01!F:F,IFERROR(IF(AD111=AH111,AI111,AH111),"---"))&gt;0,"---",IFERROR(IF(AD111=AH111,AI111,AH111),"---")))),"---")</f>
        <v>---</v>
      </c>
      <c r="AK111" t="str">
        <f>IF(COUNTIF(CALC_CONN_TEB0187_REV01!F:F,IF(AH111&lt;&gt;"---",VLOOKUP(AD111,CALC_CONN_TEB0187_REV01!F:M,8,0),IF(IFERROR(IF(AD111=AH111,AI111,AH111),"---")="---","---",IF(COUNTIF(CALC_CONN_TEB0187_REV01!F:F,IFERROR(IF(AD111=AH111,AI111,AH111),"---"))&gt;0,"---",IFERROR(IF(AD111=AH111,AI111,AH111),"---")))))=0,IF(AH111&lt;&gt;"---",VLOOKUP(AD111,CALC_CONN_TEB0187_REV01!F:M,8,0),IF(IFERROR(IF(AD111=AH111,AI111,AH111),"---")="---","---",IF(COUNTIF(CALC_CONN_TEB0187_REV01!F:F,IFERROR(IF(AD111=AH111,AI111,AH111),"---"))&gt;0,"---",IFERROR(IF(AD111=AH111,AI111,AH111),"---")))),"---")</f>
        <v>R165-1</v>
      </c>
      <c r="AL111">
        <f t="shared" si="23"/>
        <v>55.064900000000002</v>
      </c>
      <c r="AM111">
        <f t="shared" si="24"/>
        <v>3</v>
      </c>
      <c r="AT111" t="str">
        <f t="shared" si="17"/>
        <v>USR_LED1</v>
      </c>
      <c r="AU111" t="str">
        <f t="shared" si="18"/>
        <v>--</v>
      </c>
    </row>
    <row r="112" spans="1:47" x14ac:dyDescent="0.25">
      <c r="A112" t="str">
        <f t="shared" si="13"/>
        <v>J1-B48</v>
      </c>
      <c r="B112" t="str">
        <f t="shared" si="14"/>
        <v>HPS_IOA3</v>
      </c>
      <c r="C112" t="str">
        <f t="shared" si="15"/>
        <v>J1-HPS_IOA3</v>
      </c>
      <c r="D112" t="str">
        <f t="shared" si="16"/>
        <v>J1-B48</v>
      </c>
      <c r="E112" t="s">
        <v>169</v>
      </c>
      <c r="F112" t="s">
        <v>277</v>
      </c>
      <c r="G112" t="s">
        <v>608</v>
      </c>
      <c r="L112" t="s">
        <v>3822</v>
      </c>
      <c r="M112" t="s">
        <v>428</v>
      </c>
      <c r="N112">
        <v>68.331199999999995</v>
      </c>
      <c r="AA112">
        <f t="shared" si="25"/>
        <v>107</v>
      </c>
      <c r="AB112" t="str">
        <f>B2B!B109</f>
        <v>J1</v>
      </c>
      <c r="AC112" t="str">
        <f>B2B!C109</f>
        <v>B47</v>
      </c>
      <c r="AD112" t="str">
        <f t="shared" si="19"/>
        <v>J1-B47</v>
      </c>
      <c r="AE112" t="str">
        <f t="shared" si="20"/>
        <v>USR_LED1</v>
      </c>
      <c r="AG112" t="str">
        <f t="shared" si="21"/>
        <v>--</v>
      </c>
      <c r="AH112" t="str">
        <f t="shared" si="22"/>
        <v>J1-B47</v>
      </c>
      <c r="AI112" t="str">
        <f>IFERROR(IF(IF(AG112="--",INDEX(D:D,MATCH(AE112,INDEX(B:B,MATCH(AE112,B:B,)+1):B10626,)+MATCH(AE112,B:B,)))=AD112,VLOOKUP(AE112,B:D,3,0),IF(AG112="--",INDEX(D:D,MATCH(AE112,INDEX(B:B,MATCH(AE112,B:B,)+1):B10626,)+MATCH(AE112,B:B,)),"---")),"---")</f>
        <v>R268-1</v>
      </c>
      <c r="AJ112" t="str">
        <f>IF(COUNTIF(CALC_CONN_TEB0187_REV01!F:F,IF(AH112&lt;&gt;"---",VLOOKUP(AD112,CALC_CONN_TEB0187_REV01!F:M,8,0),IF(IFERROR(IF(AD112=AH112,AI112,AH112),"---")="---","---",IF(COUNTIF(CALC_CONN_TEB0187_REV01!F:F,IFERROR(IF(AD112=AH112,AI112,AH112),"---"))&gt;0,"---",IFERROR(IF(AD112=AH112,AI112,AH112),"---")))))=1,IF(AH112&lt;&gt;"---",VLOOKUP(AD112,CALC_CONN_TEB0187_REV01!F:M,8,0),IF(IFERROR(IF(AD112=AH112,AI112,AH112),"---")="---","---",IF(COUNTIF(CALC_CONN_TEB0187_REV01!F:F,IFERROR(IF(AD112=AH112,AI112,AH112),"---"))&gt;0,"---",IFERROR(IF(AD112=AH112,AI112,AH112),"---")))),"---")</f>
        <v>---</v>
      </c>
      <c r="AK112" t="str">
        <f>IF(COUNTIF(CALC_CONN_TEB0187_REV01!F:F,IF(AH112&lt;&gt;"---",VLOOKUP(AD112,CALC_CONN_TEB0187_REV01!F:M,8,0),IF(IFERROR(IF(AD112=AH112,AI112,AH112),"---")="---","---",IF(COUNTIF(CALC_CONN_TEB0187_REV01!F:F,IFERROR(IF(AD112=AH112,AI112,AH112),"---"))&gt;0,"---",IFERROR(IF(AD112=AH112,AI112,AH112),"---")))))=0,IF(AH112&lt;&gt;"---",VLOOKUP(AD112,CALC_CONN_TEB0187_REV01!F:M,8,0),IF(IFERROR(IF(AD112=AH112,AI112,AH112),"---")="---","---",IF(COUNTIF(CALC_CONN_TEB0187_REV01!F:F,IFERROR(IF(AD112=AH112,AI112,AH112),"---"))&gt;0,"---",IFERROR(IF(AD112=AH112,AI112,AH112),"---")))),"---")</f>
        <v>R268-1</v>
      </c>
      <c r="AL112">
        <f t="shared" si="23"/>
        <v>49.245199999999997</v>
      </c>
      <c r="AM112">
        <f t="shared" si="24"/>
        <v>3</v>
      </c>
      <c r="AT112" t="str">
        <f t="shared" si="17"/>
        <v>HPS_IOA3</v>
      </c>
      <c r="AU112" t="str">
        <f t="shared" si="18"/>
        <v>--</v>
      </c>
    </row>
    <row r="113" spans="1:47" x14ac:dyDescent="0.25">
      <c r="A113" t="str">
        <f t="shared" si="13"/>
        <v>J1-B49</v>
      </c>
      <c r="B113" t="str">
        <f t="shared" si="14"/>
        <v>HPS_IOA4</v>
      </c>
      <c r="C113" t="str">
        <f t="shared" si="15"/>
        <v>J1-HPS_IOA4</v>
      </c>
      <c r="D113" t="str">
        <f t="shared" si="16"/>
        <v>J1-B49</v>
      </c>
      <c r="E113" t="s">
        <v>169</v>
      </c>
      <c r="F113" t="s">
        <v>278</v>
      </c>
      <c r="G113" t="s">
        <v>610</v>
      </c>
      <c r="L113" t="s">
        <v>3823</v>
      </c>
      <c r="M113" t="s">
        <v>428</v>
      </c>
      <c r="N113">
        <v>68.446200000000005</v>
      </c>
      <c r="AA113">
        <f t="shared" si="25"/>
        <v>108</v>
      </c>
      <c r="AB113" t="str">
        <f>B2B!B110</f>
        <v>J1</v>
      </c>
      <c r="AC113" t="str">
        <f>B2B!C110</f>
        <v>B48</v>
      </c>
      <c r="AD113" t="str">
        <f t="shared" si="19"/>
        <v>J1-B48</v>
      </c>
      <c r="AE113" t="str">
        <f t="shared" si="20"/>
        <v>HPS_IOA3</v>
      </c>
      <c r="AG113" t="str">
        <f t="shared" si="21"/>
        <v>--</v>
      </c>
      <c r="AH113" t="str">
        <f t="shared" si="22"/>
        <v>J1-B48</v>
      </c>
      <c r="AI113" t="str">
        <f>IFERROR(IF(IF(AG113="--",INDEX(D:D,MATCH(AE113,INDEX(B:B,MATCH(AE113,B:B,)+1):B10627,)+MATCH(AE113,B:B,)))=AD113,VLOOKUP(AE113,B:D,3,0),IF(AG113="--",INDEX(D:D,MATCH(AE113,INDEX(B:B,MATCH(AE113,B:B,)+1):B10627,)+MATCH(AE113,B:B,)),"---")),"---")</f>
        <v>J26-7</v>
      </c>
      <c r="AJ113" t="str">
        <f>IF(COUNTIF(CALC_CONN_TEB0187_REV01!F:F,IF(AH113&lt;&gt;"---",VLOOKUP(AD113,CALC_CONN_TEB0187_REV01!F:M,8,0),IF(IFERROR(IF(AD113=AH113,AI113,AH113),"---")="---","---",IF(COUNTIF(CALC_CONN_TEB0187_REV01!F:F,IFERROR(IF(AD113=AH113,AI113,AH113),"---"))&gt;0,"---",IFERROR(IF(AD113=AH113,AI113,AH113),"---")))))=1,IF(AH113&lt;&gt;"---",VLOOKUP(AD113,CALC_CONN_TEB0187_REV01!F:M,8,0),IF(IFERROR(IF(AD113=AH113,AI113,AH113),"---")="---","---",IF(COUNTIF(CALC_CONN_TEB0187_REV01!F:F,IFERROR(IF(AD113=AH113,AI113,AH113),"---"))&gt;0,"---",IFERROR(IF(AD113=AH113,AI113,AH113),"---")))),"---")</f>
        <v>---</v>
      </c>
      <c r="AK113" t="str">
        <f>IF(COUNTIF(CALC_CONN_TEB0187_REV01!F:F,IF(AH113&lt;&gt;"---",VLOOKUP(AD113,CALC_CONN_TEB0187_REV01!F:M,8,0),IF(IFERROR(IF(AD113=AH113,AI113,AH113),"---")="---","---",IF(COUNTIF(CALC_CONN_TEB0187_REV01!F:F,IFERROR(IF(AD113=AH113,AI113,AH113),"---"))&gt;0,"---",IFERROR(IF(AD113=AH113,AI113,AH113),"---")))))=0,IF(AH113&lt;&gt;"---",VLOOKUP(AD113,CALC_CONN_TEB0187_REV01!F:M,8,0),IF(IFERROR(IF(AD113=AH113,AI113,AH113),"---")="---","---",IF(COUNTIF(CALC_CONN_TEB0187_REV01!F:F,IFERROR(IF(AD113=AH113,AI113,AH113),"---"))&gt;0,"---",IFERROR(IF(AD113=AH113,AI113,AH113),"---")))),"---")</f>
        <v>J26-7</v>
      </c>
      <c r="AL113">
        <f t="shared" si="23"/>
        <v>57.645699999999998</v>
      </c>
      <c r="AM113">
        <f t="shared" si="24"/>
        <v>3</v>
      </c>
      <c r="AT113" t="str">
        <f t="shared" si="17"/>
        <v>HPS_IOA4</v>
      </c>
      <c r="AU113" t="str">
        <f t="shared" si="18"/>
        <v>--</v>
      </c>
    </row>
    <row r="114" spans="1:47" x14ac:dyDescent="0.25">
      <c r="A114" t="str">
        <f t="shared" si="13"/>
        <v>J1-B50</v>
      </c>
      <c r="B114" t="str">
        <f t="shared" si="14"/>
        <v>I2C0_SDA</v>
      </c>
      <c r="C114" t="str">
        <f t="shared" si="15"/>
        <v>J1-I2C0_SDA</v>
      </c>
      <c r="D114" t="str">
        <f t="shared" si="16"/>
        <v>J1-B50</v>
      </c>
      <c r="E114" t="s">
        <v>169</v>
      </c>
      <c r="F114" t="s">
        <v>279</v>
      </c>
      <c r="G114" t="s">
        <v>3749</v>
      </c>
      <c r="L114" t="s">
        <v>3824</v>
      </c>
      <c r="M114" t="s">
        <v>428</v>
      </c>
      <c r="N114">
        <v>69.047600000000003</v>
      </c>
      <c r="AA114">
        <f t="shared" si="25"/>
        <v>109</v>
      </c>
      <c r="AB114" t="str">
        <f>B2B!B111</f>
        <v>J1</v>
      </c>
      <c r="AC114" t="str">
        <f>B2B!C111</f>
        <v>B49</v>
      </c>
      <c r="AD114" t="str">
        <f t="shared" si="19"/>
        <v>J1-B49</v>
      </c>
      <c r="AE114" t="str">
        <f t="shared" si="20"/>
        <v>HPS_IOA4</v>
      </c>
      <c r="AG114" t="str">
        <f t="shared" si="21"/>
        <v>--</v>
      </c>
      <c r="AH114" t="str">
        <f t="shared" si="22"/>
        <v>J1-B49</v>
      </c>
      <c r="AI114" t="str">
        <f>IFERROR(IF(IF(AG114="--",INDEX(D:D,MATCH(AE114,INDEX(B:B,MATCH(AE114,B:B,)+1):B10628,)+MATCH(AE114,B:B,)))=AD114,VLOOKUP(AE114,B:D,3,0),IF(AG114="--",INDEX(D:D,MATCH(AE114,INDEX(B:B,MATCH(AE114,B:B,)+1):B10628,)+MATCH(AE114,B:B,)),"---")),"---")</f>
        <v>J26-3</v>
      </c>
      <c r="AJ114" t="str">
        <f>IF(COUNTIF(CALC_CONN_TEB0187_REV01!F:F,IF(AH114&lt;&gt;"---",VLOOKUP(AD114,CALC_CONN_TEB0187_REV01!F:M,8,0),IF(IFERROR(IF(AD114=AH114,AI114,AH114),"---")="---","---",IF(COUNTIF(CALC_CONN_TEB0187_REV01!F:F,IFERROR(IF(AD114=AH114,AI114,AH114),"---"))&gt;0,"---",IFERROR(IF(AD114=AH114,AI114,AH114),"---")))))=1,IF(AH114&lt;&gt;"---",VLOOKUP(AD114,CALC_CONN_TEB0187_REV01!F:M,8,0),IF(IFERROR(IF(AD114=AH114,AI114,AH114),"---")="---","---",IF(COUNTIF(CALC_CONN_TEB0187_REV01!F:F,IFERROR(IF(AD114=AH114,AI114,AH114),"---"))&gt;0,"---",IFERROR(IF(AD114=AH114,AI114,AH114),"---")))),"---")</f>
        <v>---</v>
      </c>
      <c r="AK114" t="str">
        <f>IF(COUNTIF(CALC_CONN_TEB0187_REV01!F:F,IF(AH114&lt;&gt;"---",VLOOKUP(AD114,CALC_CONN_TEB0187_REV01!F:M,8,0),IF(IFERROR(IF(AD114=AH114,AI114,AH114),"---")="---","---",IF(COUNTIF(CALC_CONN_TEB0187_REV01!F:F,IFERROR(IF(AD114=AH114,AI114,AH114),"---"))&gt;0,"---",IFERROR(IF(AD114=AH114,AI114,AH114),"---")))))=0,IF(AH114&lt;&gt;"---",VLOOKUP(AD114,CALC_CONN_TEB0187_REV01!F:M,8,0),IF(IFERROR(IF(AD114=AH114,AI114,AH114),"---")="---","---",IF(COUNTIF(CALC_CONN_TEB0187_REV01!F:F,IFERROR(IF(AD114=AH114,AI114,AH114),"---"))&gt;0,"---",IFERROR(IF(AD114=AH114,AI114,AH114),"---")))),"---")</f>
        <v>J26-3</v>
      </c>
      <c r="AL114">
        <f t="shared" si="23"/>
        <v>55.321399999999997</v>
      </c>
      <c r="AM114">
        <f t="shared" si="24"/>
        <v>3</v>
      </c>
      <c r="AT114" t="str">
        <f t="shared" si="17"/>
        <v>I2C0_SDA</v>
      </c>
      <c r="AU114" t="str">
        <f t="shared" si="18"/>
        <v>--</v>
      </c>
    </row>
    <row r="115" spans="1:47" x14ac:dyDescent="0.25">
      <c r="A115" t="str">
        <f t="shared" si="13"/>
        <v>J1-B51</v>
      </c>
      <c r="B115" t="str">
        <f t="shared" si="14"/>
        <v>I2C0_SCL</v>
      </c>
      <c r="C115" t="str">
        <f t="shared" si="15"/>
        <v>J1-I2C0_SCL</v>
      </c>
      <c r="D115" t="str">
        <f t="shared" si="16"/>
        <v>J1-B51</v>
      </c>
      <c r="E115" t="s">
        <v>169</v>
      </c>
      <c r="F115" t="s">
        <v>280</v>
      </c>
      <c r="G115" t="s">
        <v>3748</v>
      </c>
      <c r="L115" t="s">
        <v>3825</v>
      </c>
      <c r="M115" t="s">
        <v>428</v>
      </c>
      <c r="N115">
        <v>69.059700000000007</v>
      </c>
      <c r="AA115">
        <f t="shared" si="25"/>
        <v>110</v>
      </c>
      <c r="AB115" t="str">
        <f>B2B!B112</f>
        <v>J1</v>
      </c>
      <c r="AC115" t="str">
        <f>B2B!C112</f>
        <v>B50</v>
      </c>
      <c r="AD115" t="str">
        <f t="shared" si="19"/>
        <v>J1-B50</v>
      </c>
      <c r="AE115" t="str">
        <f t="shared" si="20"/>
        <v>I2C0_SDA</v>
      </c>
      <c r="AG115" t="str">
        <f t="shared" si="21"/>
        <v>--</v>
      </c>
      <c r="AH115" t="str">
        <f t="shared" si="22"/>
        <v>J1-A55</v>
      </c>
      <c r="AI115" t="str">
        <f>IFERROR(IF(IF(AG115="--",INDEX(D:D,MATCH(AE115,INDEX(B:B,MATCH(AE115,B:B,)+1):B10629,)+MATCH(AE115,B:B,)))=AD115,VLOOKUP(AE115,B:D,3,0),IF(AG115="--",INDEX(D:D,MATCH(AE115,INDEX(B:B,MATCH(AE115,B:B,)+1):B10629,)+MATCH(AE115,B:B,)),"---")),"---")</f>
        <v>J1-A55</v>
      </c>
      <c r="AJ115" t="str">
        <f>IF(COUNTIF(CALC_CONN_TEB0187_REV01!F:F,IF(AH115&lt;&gt;"---",VLOOKUP(AD115,CALC_CONN_TEB0187_REV01!F:M,8,0),IF(IFERROR(IF(AD115=AH115,AI115,AH115),"---")="---","---",IF(COUNTIF(CALC_CONN_TEB0187_REV01!F:F,IFERROR(IF(AD115=AH115,AI115,AH115),"---"))&gt;0,"---",IFERROR(IF(AD115=AH115,AI115,AH115),"---")))))=1,IF(AH115&lt;&gt;"---",VLOOKUP(AD115,CALC_CONN_TEB0187_REV01!F:M,8,0),IF(IFERROR(IF(AD115=AH115,AI115,AH115),"---")="---","---",IF(COUNTIF(CALC_CONN_TEB0187_REV01!F:F,IFERROR(IF(AD115=AH115,AI115,AH115),"---"))&gt;0,"---",IFERROR(IF(AD115=AH115,AI115,AH115),"---")))),"---")</f>
        <v>---</v>
      </c>
      <c r="AK115" t="str">
        <f>IF(COUNTIF(CALC_CONN_TEB0187_REV01!F:F,IF(AH115&lt;&gt;"---",VLOOKUP(AD115,CALC_CONN_TEB0187_REV01!F:M,8,0),IF(IFERROR(IF(AD115=AH115,AI115,AH115),"---")="---","---",IF(COUNTIF(CALC_CONN_TEB0187_REV01!F:F,IFERROR(IF(AD115=AH115,AI115,AH115),"---"))&gt;0,"---",IFERROR(IF(AD115=AH115,AI115,AH115),"---")))))=0,IF(AH115&lt;&gt;"---",VLOOKUP(AD115,CALC_CONN_TEB0187_REV01!F:M,8,0),IF(IFERROR(IF(AD115=AH115,AI115,AH115),"---")="---","---",IF(COUNTIF(CALC_CONN_TEB0187_REV01!F:F,IFERROR(IF(AD115=AH115,AI115,AH115),"---"))&gt;0,"---",IFERROR(IF(AD115=AH115,AI115,AH115),"---")))),"---")</f>
        <v>---</v>
      </c>
      <c r="AL115">
        <f t="shared" si="23"/>
        <v>21.5091</v>
      </c>
      <c r="AM115">
        <f t="shared" si="24"/>
        <v>5</v>
      </c>
      <c r="AT115" t="str">
        <f t="shared" si="17"/>
        <v>I2C0_SCL</v>
      </c>
      <c r="AU115" t="str">
        <f t="shared" si="18"/>
        <v>--</v>
      </c>
    </row>
    <row r="116" spans="1:47" x14ac:dyDescent="0.25">
      <c r="A116" t="str">
        <f t="shared" si="13"/>
        <v>J1-B52</v>
      </c>
      <c r="B116" t="str">
        <f t="shared" si="14"/>
        <v>UART1_TX</v>
      </c>
      <c r="C116" t="str">
        <f t="shared" si="15"/>
        <v>J1-UART1_TX</v>
      </c>
      <c r="D116" t="str">
        <f t="shared" si="16"/>
        <v>J1-B52</v>
      </c>
      <c r="E116" t="s">
        <v>169</v>
      </c>
      <c r="F116" t="s">
        <v>281</v>
      </c>
      <c r="G116" t="s">
        <v>3826</v>
      </c>
      <c r="L116" t="s">
        <v>3734</v>
      </c>
      <c r="M116" t="s">
        <v>428</v>
      </c>
      <c r="N116">
        <v>126.2077</v>
      </c>
      <c r="AA116">
        <f t="shared" si="25"/>
        <v>111</v>
      </c>
      <c r="AB116" t="str">
        <f>B2B!B113</f>
        <v>J1</v>
      </c>
      <c r="AC116" t="str">
        <f>B2B!C113</f>
        <v>B51</v>
      </c>
      <c r="AD116" t="str">
        <f t="shared" si="19"/>
        <v>J1-B51</v>
      </c>
      <c r="AE116" t="str">
        <f t="shared" si="20"/>
        <v>I2C0_SCL</v>
      </c>
      <c r="AG116" t="str">
        <f t="shared" si="21"/>
        <v>--</v>
      </c>
      <c r="AH116" t="str">
        <f t="shared" si="22"/>
        <v>J1-A54</v>
      </c>
      <c r="AI116" t="str">
        <f>IFERROR(IF(IF(AG116="--",INDEX(D:D,MATCH(AE116,INDEX(B:B,MATCH(AE116,B:B,)+1):B10630,)+MATCH(AE116,B:B,)))=AD116,VLOOKUP(AE116,B:D,3,0),IF(AG116="--",INDEX(D:D,MATCH(AE116,INDEX(B:B,MATCH(AE116,B:B,)+1):B10630,)+MATCH(AE116,B:B,)),"---")),"---")</f>
        <v>J1-A54</v>
      </c>
      <c r="AJ116" t="str">
        <f>IF(COUNTIF(CALC_CONN_TEB0187_REV01!F:F,IF(AH116&lt;&gt;"---",VLOOKUP(AD116,CALC_CONN_TEB0187_REV01!F:M,8,0),IF(IFERROR(IF(AD116=AH116,AI116,AH116),"---")="---","---",IF(COUNTIF(CALC_CONN_TEB0187_REV01!F:F,IFERROR(IF(AD116=AH116,AI116,AH116),"---"))&gt;0,"---",IFERROR(IF(AD116=AH116,AI116,AH116),"---")))))=1,IF(AH116&lt;&gt;"---",VLOOKUP(AD116,CALC_CONN_TEB0187_REV01!F:M,8,0),IF(IFERROR(IF(AD116=AH116,AI116,AH116),"---")="---","---",IF(COUNTIF(CALC_CONN_TEB0187_REV01!F:F,IFERROR(IF(AD116=AH116,AI116,AH116),"---"))&gt;0,"---",IFERROR(IF(AD116=AH116,AI116,AH116),"---")))),"---")</f>
        <v>---</v>
      </c>
      <c r="AK116" t="str">
        <f>IF(COUNTIF(CALC_CONN_TEB0187_REV01!F:F,IF(AH116&lt;&gt;"---",VLOOKUP(AD116,CALC_CONN_TEB0187_REV01!F:M,8,0),IF(IFERROR(IF(AD116=AH116,AI116,AH116),"---")="---","---",IF(COUNTIF(CALC_CONN_TEB0187_REV01!F:F,IFERROR(IF(AD116=AH116,AI116,AH116),"---"))&gt;0,"---",IFERROR(IF(AD116=AH116,AI116,AH116),"---")))))=0,IF(AH116&lt;&gt;"---",VLOOKUP(AD116,CALC_CONN_TEB0187_REV01!F:M,8,0),IF(IFERROR(IF(AD116=AH116,AI116,AH116),"---")="---","---",IF(COUNTIF(CALC_CONN_TEB0187_REV01!F:F,IFERROR(IF(AD116=AH116,AI116,AH116),"---"))&gt;0,"---",IFERROR(IF(AD116=AH116,AI116,AH116),"---")))),"---")</f>
        <v>---</v>
      </c>
      <c r="AL116">
        <f t="shared" si="23"/>
        <v>16.526499999999999</v>
      </c>
      <c r="AM116">
        <f t="shared" si="24"/>
        <v>5</v>
      </c>
      <c r="AT116" t="str">
        <f t="shared" si="17"/>
        <v>UART1_TX</v>
      </c>
      <c r="AU116" t="str">
        <f t="shared" si="18"/>
        <v>--</v>
      </c>
    </row>
    <row r="117" spans="1:47" x14ac:dyDescent="0.25">
      <c r="A117" t="str">
        <f t="shared" si="13"/>
        <v>J1-B53</v>
      </c>
      <c r="B117" t="str">
        <f t="shared" si="14"/>
        <v>UART1_RX</v>
      </c>
      <c r="C117" t="str">
        <f t="shared" si="15"/>
        <v>J1-UART1_RX</v>
      </c>
      <c r="D117" t="str">
        <f t="shared" si="16"/>
        <v>J1-B53</v>
      </c>
      <c r="E117" t="s">
        <v>169</v>
      </c>
      <c r="F117" t="s">
        <v>282</v>
      </c>
      <c r="G117" t="s">
        <v>3827</v>
      </c>
      <c r="L117" t="s">
        <v>3800</v>
      </c>
      <c r="M117" t="s">
        <v>428</v>
      </c>
      <c r="N117">
        <v>128.4084</v>
      </c>
      <c r="AA117">
        <f t="shared" si="25"/>
        <v>112</v>
      </c>
      <c r="AB117" t="str">
        <f>B2B!B114</f>
        <v>J1</v>
      </c>
      <c r="AC117" t="str">
        <f>B2B!C114</f>
        <v>B52</v>
      </c>
      <c r="AD117" t="str">
        <f t="shared" si="19"/>
        <v>J1-B52</v>
      </c>
      <c r="AE117" t="str">
        <f t="shared" si="20"/>
        <v>UART1_TX</v>
      </c>
      <c r="AG117" t="str">
        <f t="shared" si="21"/>
        <v>--</v>
      </c>
      <c r="AH117" t="str">
        <f t="shared" si="22"/>
        <v>J1-B52</v>
      </c>
      <c r="AI117" t="str">
        <f>IFERROR(IF(IF(AG117="--",INDEX(D:D,MATCH(AE117,INDEX(B:B,MATCH(AE117,B:B,)+1):B10631,)+MATCH(AE117,B:B,)))=AD117,VLOOKUP(AE117,B:D,3,0),IF(AG117="--",INDEX(D:D,MATCH(AE117,INDEX(B:B,MATCH(AE117,B:B,)+1):B10631,)+MATCH(AE117,B:B,)),"---")),"---")</f>
        <v>U44-14</v>
      </c>
      <c r="AJ117" t="str">
        <f>IF(COUNTIF(CALC_CONN_TEB0187_REV01!F:F,IF(AH117&lt;&gt;"---",VLOOKUP(AD117,CALC_CONN_TEB0187_REV01!F:M,8,0),IF(IFERROR(IF(AD117=AH117,AI117,AH117),"---")="---","---",IF(COUNTIF(CALC_CONN_TEB0187_REV01!F:F,IFERROR(IF(AD117=AH117,AI117,AH117),"---"))&gt;0,"---",IFERROR(IF(AD117=AH117,AI117,AH117),"---")))))=1,IF(AH117&lt;&gt;"---",VLOOKUP(AD117,CALC_CONN_TEB0187_REV01!F:M,8,0),IF(IFERROR(IF(AD117=AH117,AI117,AH117),"---")="---","---",IF(COUNTIF(CALC_CONN_TEB0187_REV01!F:F,IFERROR(IF(AD117=AH117,AI117,AH117),"---"))&gt;0,"---",IFERROR(IF(AD117=AH117,AI117,AH117),"---")))),"---")</f>
        <v>---</v>
      </c>
      <c r="AK117" t="str">
        <f>IF(COUNTIF(CALC_CONN_TEB0187_REV01!F:F,IF(AH117&lt;&gt;"---",VLOOKUP(AD117,CALC_CONN_TEB0187_REV01!F:M,8,0),IF(IFERROR(IF(AD117=AH117,AI117,AH117),"---")="---","---",IF(COUNTIF(CALC_CONN_TEB0187_REV01!F:F,IFERROR(IF(AD117=AH117,AI117,AH117),"---"))&gt;0,"---",IFERROR(IF(AD117=AH117,AI117,AH117),"---")))))=0,IF(AH117&lt;&gt;"---",VLOOKUP(AD117,CALC_CONN_TEB0187_REV01!F:M,8,0),IF(IFERROR(IF(AD117=AH117,AI117,AH117),"---")="---","---",IF(COUNTIF(CALC_CONN_TEB0187_REV01!F:F,IFERROR(IF(AD117=AH117,AI117,AH117),"---"))&gt;0,"---",IFERROR(IF(AD117=AH117,AI117,AH117),"---")))),"---")</f>
        <v>U44-14</v>
      </c>
      <c r="AL117">
        <f t="shared" si="23"/>
        <v>44.950499999999998</v>
      </c>
      <c r="AM117">
        <f t="shared" si="24"/>
        <v>2</v>
      </c>
      <c r="AT117" t="str">
        <f t="shared" si="17"/>
        <v>UART1_RX</v>
      </c>
      <c r="AU117" t="str">
        <f t="shared" si="18"/>
        <v>--</v>
      </c>
    </row>
    <row r="118" spans="1:47" x14ac:dyDescent="0.25">
      <c r="A118" t="str">
        <f t="shared" si="13"/>
        <v>J1-B54</v>
      </c>
      <c r="B118" t="str">
        <f t="shared" si="14"/>
        <v>HPS_IOA9</v>
      </c>
      <c r="C118" t="str">
        <f t="shared" si="15"/>
        <v>J1-HPS_IOA9</v>
      </c>
      <c r="D118" t="str">
        <f t="shared" si="16"/>
        <v>J1-B54</v>
      </c>
      <c r="E118" t="s">
        <v>169</v>
      </c>
      <c r="F118" t="s">
        <v>283</v>
      </c>
      <c r="G118" t="s">
        <v>620</v>
      </c>
      <c r="L118" t="s">
        <v>3828</v>
      </c>
      <c r="M118" t="s">
        <v>428</v>
      </c>
      <c r="N118">
        <v>52.331499999999998</v>
      </c>
      <c r="AA118">
        <f t="shared" si="25"/>
        <v>113</v>
      </c>
      <c r="AB118" t="str">
        <f>B2B!B115</f>
        <v>J1</v>
      </c>
      <c r="AC118" t="str">
        <f>B2B!C115</f>
        <v>B53</v>
      </c>
      <c r="AD118" t="str">
        <f t="shared" si="19"/>
        <v>J1-B53</v>
      </c>
      <c r="AE118" t="str">
        <f t="shared" si="20"/>
        <v>UART1_RX</v>
      </c>
      <c r="AG118" t="str">
        <f t="shared" si="21"/>
        <v>--</v>
      </c>
      <c r="AH118" t="str">
        <f t="shared" si="22"/>
        <v>J1-B53</v>
      </c>
      <c r="AI118" t="str">
        <f>IFERROR(IF(IF(AG118="--",INDEX(D:D,MATCH(AE118,INDEX(B:B,MATCH(AE118,B:B,)+1):B10632,)+MATCH(AE118,B:B,)))=AD118,VLOOKUP(AE118,B:D,3,0),IF(AG118="--",INDEX(D:D,MATCH(AE118,INDEX(B:B,MATCH(AE118,B:B,)+1):B10632,)+MATCH(AE118,B:B,)),"---")),"---")</f>
        <v>U44-13</v>
      </c>
      <c r="AJ118" t="str">
        <f>IF(COUNTIF(CALC_CONN_TEB0187_REV01!F:F,IF(AH118&lt;&gt;"---",VLOOKUP(AD118,CALC_CONN_TEB0187_REV01!F:M,8,0),IF(IFERROR(IF(AD118=AH118,AI118,AH118),"---")="---","---",IF(COUNTIF(CALC_CONN_TEB0187_REV01!F:F,IFERROR(IF(AD118=AH118,AI118,AH118),"---"))&gt;0,"---",IFERROR(IF(AD118=AH118,AI118,AH118),"---")))))=1,IF(AH118&lt;&gt;"---",VLOOKUP(AD118,CALC_CONN_TEB0187_REV01!F:M,8,0),IF(IFERROR(IF(AD118=AH118,AI118,AH118),"---")="---","---",IF(COUNTIF(CALC_CONN_TEB0187_REV01!F:F,IFERROR(IF(AD118=AH118,AI118,AH118),"---"))&gt;0,"---",IFERROR(IF(AD118=AH118,AI118,AH118),"---")))),"---")</f>
        <v>---</v>
      </c>
      <c r="AK118" t="str">
        <f>IF(COUNTIF(CALC_CONN_TEB0187_REV01!F:F,IF(AH118&lt;&gt;"---",VLOOKUP(AD118,CALC_CONN_TEB0187_REV01!F:M,8,0),IF(IFERROR(IF(AD118=AH118,AI118,AH118),"---")="---","---",IF(COUNTIF(CALC_CONN_TEB0187_REV01!F:F,IFERROR(IF(AD118=AH118,AI118,AH118),"---"))&gt;0,"---",IFERROR(IF(AD118=AH118,AI118,AH118),"---")))))=0,IF(AH118&lt;&gt;"---",VLOOKUP(AD118,CALC_CONN_TEB0187_REV01!F:M,8,0),IF(IFERROR(IF(AD118=AH118,AI118,AH118),"---")="---","---",IF(COUNTIF(CALC_CONN_TEB0187_REV01!F:F,IFERROR(IF(AD118=AH118,AI118,AH118),"---"))&gt;0,"---",IFERROR(IF(AD118=AH118,AI118,AH118),"---")))),"---")</f>
        <v>U44-13</v>
      </c>
      <c r="AL118">
        <f t="shared" si="23"/>
        <v>44.215000000000003</v>
      </c>
      <c r="AM118">
        <f t="shared" si="24"/>
        <v>2</v>
      </c>
      <c r="AT118" t="str">
        <f t="shared" si="17"/>
        <v>HPS_IOA9</v>
      </c>
      <c r="AU118" t="str">
        <f t="shared" si="18"/>
        <v>--</v>
      </c>
    </row>
    <row r="119" spans="1:47" x14ac:dyDescent="0.25">
      <c r="A119" t="str">
        <f t="shared" si="13"/>
        <v>J1-B55</v>
      </c>
      <c r="B119" t="str">
        <f t="shared" si="14"/>
        <v>HPS_IOA10</v>
      </c>
      <c r="C119" t="str">
        <f t="shared" si="15"/>
        <v>J1-HPS_IOA10</v>
      </c>
      <c r="D119" t="str">
        <f t="shared" si="16"/>
        <v>J1-B55</v>
      </c>
      <c r="E119" t="s">
        <v>169</v>
      </c>
      <c r="F119" t="s">
        <v>284</v>
      </c>
      <c r="G119" t="s">
        <v>622</v>
      </c>
      <c r="L119" t="s">
        <v>3829</v>
      </c>
      <c r="M119" t="s">
        <v>428</v>
      </c>
      <c r="N119">
        <v>52.854799999999997</v>
      </c>
      <c r="AA119">
        <f t="shared" si="25"/>
        <v>114</v>
      </c>
      <c r="AB119" t="str">
        <f>B2B!B116</f>
        <v>J1</v>
      </c>
      <c r="AC119" t="str">
        <f>B2B!C116</f>
        <v>B54</v>
      </c>
      <c r="AD119" t="str">
        <f t="shared" si="19"/>
        <v>J1-B54</v>
      </c>
      <c r="AE119" t="str">
        <f t="shared" si="20"/>
        <v>HPS_IOA9</v>
      </c>
      <c r="AG119" t="str">
        <f t="shared" si="21"/>
        <v>--</v>
      </c>
      <c r="AH119" t="str">
        <f t="shared" si="22"/>
        <v>J1-B54</v>
      </c>
      <c r="AI119" t="str">
        <f>IFERROR(IF(IF(AG119="--",INDEX(D:D,MATCH(AE119,INDEX(B:B,MATCH(AE119,B:B,)+1):B10633,)+MATCH(AE119,B:B,)))=AD119,VLOOKUP(AE119,B:D,3,0),IF(AG119="--",INDEX(D:D,MATCH(AE119,INDEX(B:B,MATCH(AE119,B:B,)+1):B10633,)+MATCH(AE119,B:B,)),"---")),"---")</f>
        <v>J26-8</v>
      </c>
      <c r="AJ119" t="str">
        <f>IF(COUNTIF(CALC_CONN_TEB0187_REV01!F:F,IF(AH119&lt;&gt;"---",VLOOKUP(AD119,CALC_CONN_TEB0187_REV01!F:M,8,0),IF(IFERROR(IF(AD119=AH119,AI119,AH119),"---")="---","---",IF(COUNTIF(CALC_CONN_TEB0187_REV01!F:F,IFERROR(IF(AD119=AH119,AI119,AH119),"---"))&gt;0,"---",IFERROR(IF(AD119=AH119,AI119,AH119),"---")))))=1,IF(AH119&lt;&gt;"---",VLOOKUP(AD119,CALC_CONN_TEB0187_REV01!F:M,8,0),IF(IFERROR(IF(AD119=AH119,AI119,AH119),"---")="---","---",IF(COUNTIF(CALC_CONN_TEB0187_REV01!F:F,IFERROR(IF(AD119=AH119,AI119,AH119),"---"))&gt;0,"---",IFERROR(IF(AD119=AH119,AI119,AH119),"---")))),"---")</f>
        <v>---</v>
      </c>
      <c r="AK119" t="str">
        <f>IF(COUNTIF(CALC_CONN_TEB0187_REV01!F:F,IF(AH119&lt;&gt;"---",VLOOKUP(AD119,CALC_CONN_TEB0187_REV01!F:M,8,0),IF(IFERROR(IF(AD119=AH119,AI119,AH119),"---")="---","---",IF(COUNTIF(CALC_CONN_TEB0187_REV01!F:F,IFERROR(IF(AD119=AH119,AI119,AH119),"---"))&gt;0,"---",IFERROR(IF(AD119=AH119,AI119,AH119),"---")))))=0,IF(AH119&lt;&gt;"---",VLOOKUP(AD119,CALC_CONN_TEB0187_REV01!F:M,8,0),IF(IFERROR(IF(AD119=AH119,AI119,AH119),"---")="---","---",IF(COUNTIF(CALC_CONN_TEB0187_REV01!F:F,IFERROR(IF(AD119=AH119,AI119,AH119),"---"))&gt;0,"---",IFERROR(IF(AD119=AH119,AI119,AH119),"---")))),"---")</f>
        <v>J26-8</v>
      </c>
      <c r="AL119">
        <f t="shared" si="23"/>
        <v>52.268000000000001</v>
      </c>
      <c r="AM119">
        <f t="shared" si="24"/>
        <v>3</v>
      </c>
      <c r="AT119" t="str">
        <f t="shared" si="17"/>
        <v>HPS_IOA10</v>
      </c>
      <c r="AU119" t="str">
        <f t="shared" si="18"/>
        <v>--</v>
      </c>
    </row>
    <row r="120" spans="1:47" x14ac:dyDescent="0.25">
      <c r="A120" t="str">
        <f t="shared" si="13"/>
        <v>J1-B56</v>
      </c>
      <c r="B120" t="str">
        <f t="shared" si="14"/>
        <v>HPS_eMMC_RST</v>
      </c>
      <c r="C120" t="str">
        <f t="shared" si="15"/>
        <v>J1-HPS_eMMC_RST</v>
      </c>
      <c r="D120" t="str">
        <f t="shared" si="16"/>
        <v>J1-B56</v>
      </c>
      <c r="E120" t="s">
        <v>169</v>
      </c>
      <c r="F120" t="s">
        <v>285</v>
      </c>
      <c r="G120" t="s">
        <v>3830</v>
      </c>
      <c r="L120" t="s">
        <v>3831</v>
      </c>
      <c r="M120" t="s">
        <v>428</v>
      </c>
      <c r="N120">
        <v>91.391599999999997</v>
      </c>
      <c r="AA120">
        <f t="shared" si="25"/>
        <v>115</v>
      </c>
      <c r="AB120" t="str">
        <f>B2B!B117</f>
        <v>J1</v>
      </c>
      <c r="AC120" t="str">
        <f>B2B!C117</f>
        <v>B55</v>
      </c>
      <c r="AD120" t="str">
        <f t="shared" si="19"/>
        <v>J1-B55</v>
      </c>
      <c r="AE120" t="str">
        <f t="shared" si="20"/>
        <v>HPS_IOA10</v>
      </c>
      <c r="AG120" t="str">
        <f t="shared" si="21"/>
        <v>--</v>
      </c>
      <c r="AH120" t="str">
        <f t="shared" si="22"/>
        <v>J1-B55</v>
      </c>
      <c r="AI120" t="str">
        <f>IFERROR(IF(IF(AG120="--",INDEX(D:D,MATCH(AE120,INDEX(B:B,MATCH(AE120,B:B,)+1):B10634,)+MATCH(AE120,B:B,)))=AD120,VLOOKUP(AE120,B:D,3,0),IF(AG120="--",INDEX(D:D,MATCH(AE120,INDEX(B:B,MATCH(AE120,B:B,)+1):B10634,)+MATCH(AE120,B:B,)),"---")),"---")</f>
        <v>J26-4</v>
      </c>
      <c r="AJ120" t="str">
        <f>IF(COUNTIF(CALC_CONN_TEB0187_REV01!F:F,IF(AH120&lt;&gt;"---",VLOOKUP(AD120,CALC_CONN_TEB0187_REV01!F:M,8,0),IF(IFERROR(IF(AD120=AH120,AI120,AH120),"---")="---","---",IF(COUNTIF(CALC_CONN_TEB0187_REV01!F:F,IFERROR(IF(AD120=AH120,AI120,AH120),"---"))&gt;0,"---",IFERROR(IF(AD120=AH120,AI120,AH120),"---")))))=1,IF(AH120&lt;&gt;"---",VLOOKUP(AD120,CALC_CONN_TEB0187_REV01!F:M,8,0),IF(IFERROR(IF(AD120=AH120,AI120,AH120),"---")="---","---",IF(COUNTIF(CALC_CONN_TEB0187_REV01!F:F,IFERROR(IF(AD120=AH120,AI120,AH120),"---"))&gt;0,"---",IFERROR(IF(AD120=AH120,AI120,AH120),"---")))),"---")</f>
        <v>---</v>
      </c>
      <c r="AK120" t="str">
        <f>IF(COUNTIF(CALC_CONN_TEB0187_REV01!F:F,IF(AH120&lt;&gt;"---",VLOOKUP(AD120,CALC_CONN_TEB0187_REV01!F:M,8,0),IF(IFERROR(IF(AD120=AH120,AI120,AH120),"---")="---","---",IF(COUNTIF(CALC_CONN_TEB0187_REV01!F:F,IFERROR(IF(AD120=AH120,AI120,AH120),"---"))&gt;0,"---",IFERROR(IF(AD120=AH120,AI120,AH120),"---")))))=0,IF(AH120&lt;&gt;"---",VLOOKUP(AD120,CALC_CONN_TEB0187_REV01!F:M,8,0),IF(IFERROR(IF(AD120=AH120,AI120,AH120),"---")="---","---",IF(COUNTIF(CALC_CONN_TEB0187_REV01!F:F,IFERROR(IF(AD120=AH120,AI120,AH120),"---"))&gt;0,"---",IFERROR(IF(AD120=AH120,AI120,AH120),"---")))),"---")</f>
        <v>J26-4</v>
      </c>
      <c r="AL120">
        <f t="shared" si="23"/>
        <v>45.091299999999997</v>
      </c>
      <c r="AM120">
        <f t="shared" si="24"/>
        <v>3</v>
      </c>
      <c r="AT120" t="str">
        <f t="shared" si="17"/>
        <v>HPS_eMMC_RST</v>
      </c>
      <c r="AU120" t="str">
        <f t="shared" si="18"/>
        <v>--</v>
      </c>
    </row>
    <row r="121" spans="1:47" x14ac:dyDescent="0.25">
      <c r="A121" t="str">
        <f t="shared" si="13"/>
        <v>J1-B57</v>
      </c>
      <c r="B121" t="str">
        <f t="shared" si="14"/>
        <v>USR_LED2</v>
      </c>
      <c r="C121" t="str">
        <f t="shared" si="15"/>
        <v>J1-USR_LED2</v>
      </c>
      <c r="D121" t="str">
        <f t="shared" si="16"/>
        <v>J1-B57</v>
      </c>
      <c r="E121" t="s">
        <v>169</v>
      </c>
      <c r="F121" t="s">
        <v>286</v>
      </c>
      <c r="G121" t="s">
        <v>3832</v>
      </c>
      <c r="L121" t="s">
        <v>3833</v>
      </c>
      <c r="M121" t="s">
        <v>428</v>
      </c>
      <c r="N121">
        <v>91.329700000000003</v>
      </c>
      <c r="AA121">
        <f t="shared" si="25"/>
        <v>116</v>
      </c>
      <c r="AB121" t="str">
        <f>B2B!B118</f>
        <v>J1</v>
      </c>
      <c r="AC121" t="str">
        <f>B2B!C118</f>
        <v>B56</v>
      </c>
      <c r="AD121" t="str">
        <f t="shared" si="19"/>
        <v>J1-B56</v>
      </c>
      <c r="AE121" t="str">
        <f t="shared" si="20"/>
        <v>HPS_eMMC_RST</v>
      </c>
      <c r="AG121" t="str">
        <f t="shared" si="21"/>
        <v>--</v>
      </c>
      <c r="AH121" t="str">
        <f t="shared" si="22"/>
        <v>J1-B56</v>
      </c>
      <c r="AI121" t="str">
        <f>IFERROR(IF(IF(AG121="--",INDEX(D:D,MATCH(AE121,INDEX(B:B,MATCH(AE121,B:B,)+1):B10635,)+MATCH(AE121,B:B,)))=AD121,VLOOKUP(AE121,B:D,3,0),IF(AG121="--",INDEX(D:D,MATCH(AE121,INDEX(B:B,MATCH(AE121,B:B,)+1):B10635,)+MATCH(AE121,B:B,)),"---")),"---")</f>
        <v>U11-13</v>
      </c>
      <c r="AJ121" t="str">
        <f>IF(COUNTIF(CALC_CONN_TEB0187_REV01!F:F,IF(AH121&lt;&gt;"---",VLOOKUP(AD121,CALC_CONN_TEB0187_REV01!F:M,8,0),IF(IFERROR(IF(AD121=AH121,AI121,AH121),"---")="---","---",IF(COUNTIF(CALC_CONN_TEB0187_REV01!F:F,IFERROR(IF(AD121=AH121,AI121,AH121),"---"))&gt;0,"---",IFERROR(IF(AD121=AH121,AI121,AH121),"---")))))=1,IF(AH121&lt;&gt;"---",VLOOKUP(AD121,CALC_CONN_TEB0187_REV01!F:M,8,0),IF(IFERROR(IF(AD121=AH121,AI121,AH121),"---")="---","---",IF(COUNTIF(CALC_CONN_TEB0187_REV01!F:F,IFERROR(IF(AD121=AH121,AI121,AH121),"---"))&gt;0,"---",IFERROR(IF(AD121=AH121,AI121,AH121),"---")))),"---")</f>
        <v>---</v>
      </c>
      <c r="AK121" t="str">
        <f>IF(COUNTIF(CALC_CONN_TEB0187_REV01!F:F,IF(AH121&lt;&gt;"---",VLOOKUP(AD121,CALC_CONN_TEB0187_REV01!F:M,8,0),IF(IFERROR(IF(AD121=AH121,AI121,AH121),"---")="---","---",IF(COUNTIF(CALC_CONN_TEB0187_REV01!F:F,IFERROR(IF(AD121=AH121,AI121,AH121),"---"))&gt;0,"---",IFERROR(IF(AD121=AH121,AI121,AH121),"---")))))=0,IF(AH121&lt;&gt;"---",VLOOKUP(AD121,CALC_CONN_TEB0187_REV01!F:M,8,0),IF(IFERROR(IF(AD121=AH121,AI121,AH121),"---")="---","---",IF(COUNTIF(CALC_CONN_TEB0187_REV01!F:F,IFERROR(IF(AD121=AH121,AI121,AH121),"---"))&gt;0,"---",IFERROR(IF(AD121=AH121,AI121,AH121),"---")))),"---")</f>
        <v>U11-13</v>
      </c>
      <c r="AL121">
        <f t="shared" si="23"/>
        <v>15.0046</v>
      </c>
      <c r="AM121">
        <f t="shared" si="24"/>
        <v>3</v>
      </c>
      <c r="AT121" t="str">
        <f t="shared" si="17"/>
        <v>USR_LED2</v>
      </c>
      <c r="AU121" t="str">
        <f t="shared" si="18"/>
        <v>--</v>
      </c>
    </row>
    <row r="122" spans="1:47" x14ac:dyDescent="0.25">
      <c r="A122" t="str">
        <f t="shared" si="13"/>
        <v>J1-B58</v>
      </c>
      <c r="B122" t="str">
        <f t="shared" si="14"/>
        <v>GND</v>
      </c>
      <c r="C122" t="str">
        <f t="shared" si="15"/>
        <v>J1-GND</v>
      </c>
      <c r="D122" t="str">
        <f t="shared" si="16"/>
        <v>J1-B58</v>
      </c>
      <c r="E122" t="s">
        <v>169</v>
      </c>
      <c r="F122" t="s">
        <v>287</v>
      </c>
      <c r="G122" t="s">
        <v>433</v>
      </c>
      <c r="L122" t="s">
        <v>3834</v>
      </c>
      <c r="M122" t="s">
        <v>428</v>
      </c>
      <c r="N122">
        <v>92.0702</v>
      </c>
      <c r="AA122">
        <f t="shared" si="25"/>
        <v>117</v>
      </c>
      <c r="AB122" t="str">
        <f>B2B!B119</f>
        <v>J1</v>
      </c>
      <c r="AC122" t="str">
        <f>B2B!C119</f>
        <v>B57</v>
      </c>
      <c r="AD122" t="str">
        <f t="shared" si="19"/>
        <v>J1-B57</v>
      </c>
      <c r="AE122" t="str">
        <f t="shared" si="20"/>
        <v>USR_LED2</v>
      </c>
      <c r="AG122" t="str">
        <f t="shared" si="21"/>
        <v>--</v>
      </c>
      <c r="AH122" t="str">
        <f t="shared" si="22"/>
        <v>J1-B57</v>
      </c>
      <c r="AI122" t="str">
        <f>IFERROR(IF(IF(AG122="--",INDEX(D:D,MATCH(AE122,INDEX(B:B,MATCH(AE122,B:B,)+1):B10636,)+MATCH(AE122,B:B,)))=AD122,VLOOKUP(AE122,B:D,3,0),IF(AG122="--",INDEX(D:D,MATCH(AE122,INDEX(B:B,MATCH(AE122,B:B,)+1):B10636,)+MATCH(AE122,B:B,)),"---")),"---")</f>
        <v>R5-1</v>
      </c>
      <c r="AJ122" t="str">
        <f>IF(COUNTIF(CALC_CONN_TEB0187_REV01!F:F,IF(AH122&lt;&gt;"---",VLOOKUP(AD122,CALC_CONN_TEB0187_REV01!F:M,8,0),IF(IFERROR(IF(AD122=AH122,AI122,AH122),"---")="---","---",IF(COUNTIF(CALC_CONN_TEB0187_REV01!F:F,IFERROR(IF(AD122=AH122,AI122,AH122),"---"))&gt;0,"---",IFERROR(IF(AD122=AH122,AI122,AH122),"---")))))=1,IF(AH122&lt;&gt;"---",VLOOKUP(AD122,CALC_CONN_TEB0187_REV01!F:M,8,0),IF(IFERROR(IF(AD122=AH122,AI122,AH122),"---")="---","---",IF(COUNTIF(CALC_CONN_TEB0187_REV01!F:F,IFERROR(IF(AD122=AH122,AI122,AH122),"---"))&gt;0,"---",IFERROR(IF(AD122=AH122,AI122,AH122),"---")))),"---")</f>
        <v>---</v>
      </c>
      <c r="AK122" t="str">
        <f>IF(COUNTIF(CALC_CONN_TEB0187_REV01!F:F,IF(AH122&lt;&gt;"---",VLOOKUP(AD122,CALC_CONN_TEB0187_REV01!F:M,8,0),IF(IFERROR(IF(AD122=AH122,AI122,AH122),"---")="---","---",IF(COUNTIF(CALC_CONN_TEB0187_REV01!F:F,IFERROR(IF(AD122=AH122,AI122,AH122),"---"))&gt;0,"---",IFERROR(IF(AD122=AH122,AI122,AH122),"---")))))=0,IF(AH122&lt;&gt;"---",VLOOKUP(AD122,CALC_CONN_TEB0187_REV01!F:M,8,0),IF(IFERROR(IF(AD122=AH122,AI122,AH122),"---")="---","---",IF(COUNTIF(CALC_CONN_TEB0187_REV01!F:F,IFERROR(IF(AD122=AH122,AI122,AH122),"---"))&gt;0,"---",IFERROR(IF(AD122=AH122,AI122,AH122),"---")))),"---")</f>
        <v>R5-1</v>
      </c>
      <c r="AL122">
        <f t="shared" si="23"/>
        <v>47.606299999999997</v>
      </c>
      <c r="AM122">
        <f t="shared" si="24"/>
        <v>3</v>
      </c>
      <c r="AT122">
        <f t="shared" si="17"/>
        <v>0</v>
      </c>
      <c r="AU122">
        <f t="shared" si="18"/>
        <v>0</v>
      </c>
    </row>
    <row r="123" spans="1:47" x14ac:dyDescent="0.25">
      <c r="A123" t="str">
        <f t="shared" si="13"/>
        <v>J1-B59</v>
      </c>
      <c r="B123" t="str">
        <f t="shared" si="14"/>
        <v>VIN_SOM</v>
      </c>
      <c r="C123" t="str">
        <f t="shared" si="15"/>
        <v>J1-VIN_SOM</v>
      </c>
      <c r="D123" t="str">
        <f t="shared" si="16"/>
        <v>J1-B59</v>
      </c>
      <c r="E123" t="s">
        <v>169</v>
      </c>
      <c r="F123" t="s">
        <v>288</v>
      </c>
      <c r="G123" t="s">
        <v>3754</v>
      </c>
      <c r="L123" t="s">
        <v>3835</v>
      </c>
      <c r="M123" t="s">
        <v>428</v>
      </c>
      <c r="N123">
        <v>92.021000000000001</v>
      </c>
      <c r="AA123">
        <f t="shared" si="25"/>
        <v>118</v>
      </c>
      <c r="AB123" t="str">
        <f>B2B!B120</f>
        <v>J1</v>
      </c>
      <c r="AC123" t="str">
        <f>B2B!C120</f>
        <v>B58</v>
      </c>
      <c r="AD123" t="str">
        <f t="shared" si="19"/>
        <v>J1-B58</v>
      </c>
      <c r="AE123" t="str">
        <f t="shared" si="20"/>
        <v>GND</v>
      </c>
      <c r="AG123" t="str">
        <f t="shared" si="21"/>
        <v>---</v>
      </c>
      <c r="AH123" t="str">
        <f t="shared" si="22"/>
        <v>---</v>
      </c>
      <c r="AI123" t="str">
        <f>IFERROR(IF(IF(AG123="--",INDEX(D:D,MATCH(AE123,INDEX(B:B,MATCH(AE123,B:B,)+1):B10637,)+MATCH(AE123,B:B,)))=AD123,VLOOKUP(AE123,B:D,3,0),IF(AG123="--",INDEX(D:D,MATCH(AE123,INDEX(B:B,MATCH(AE123,B:B,)+1):B10637,)+MATCH(AE123,B:B,)),"---")),"---")</f>
        <v>---</v>
      </c>
      <c r="AJ123" t="str">
        <f>IF(COUNTIF(CALC_CONN_TEB0187_REV01!F:F,IF(AH123&lt;&gt;"---",VLOOKUP(AD123,CALC_CONN_TEB0187_REV01!F:M,8,0),IF(IFERROR(IF(AD123=AH123,AI123,AH123),"---")="---","---",IF(COUNTIF(CALC_CONN_TEB0187_REV01!F:F,IFERROR(IF(AD123=AH123,AI123,AH123),"---"))&gt;0,"---",IFERROR(IF(AD123=AH123,AI123,AH123),"---")))))=1,IF(AH123&lt;&gt;"---",VLOOKUP(AD123,CALC_CONN_TEB0187_REV01!F:M,8,0),IF(IFERROR(IF(AD123=AH123,AI123,AH123),"---")="---","---",IF(COUNTIF(CALC_CONN_TEB0187_REV01!F:F,IFERROR(IF(AD123=AH123,AI123,AH123),"---"))&gt;0,"---",IFERROR(IF(AD123=AH123,AI123,AH123),"---")))),"---")</f>
        <v>---</v>
      </c>
      <c r="AK123" t="str">
        <f>IF(COUNTIF(CALC_CONN_TEB0187_REV01!F:F,IF(AH123&lt;&gt;"---",VLOOKUP(AD123,CALC_CONN_TEB0187_REV01!F:M,8,0),IF(IFERROR(IF(AD123=AH123,AI123,AH123),"---")="---","---",IF(COUNTIF(CALC_CONN_TEB0187_REV01!F:F,IFERROR(IF(AD123=AH123,AI123,AH123),"---"))&gt;0,"---",IFERROR(IF(AD123=AH123,AI123,AH123),"---")))))=0,IF(AH123&lt;&gt;"---",VLOOKUP(AD123,CALC_CONN_TEB0187_REV01!F:M,8,0),IF(IFERROR(IF(AD123=AH123,AI123,AH123),"---")="---","---",IF(COUNTIF(CALC_CONN_TEB0187_REV01!F:F,IFERROR(IF(AD123=AH123,AI123,AH123),"---"))&gt;0,"---",IFERROR(IF(AD123=AH123,AI123,AH123),"---")))),"---")</f>
        <v>---</v>
      </c>
      <c r="AL123" t="str">
        <f t="shared" si="23"/>
        <v>---</v>
      </c>
      <c r="AM123">
        <f t="shared" si="24"/>
        <v>1098</v>
      </c>
      <c r="AT123" t="str">
        <f t="shared" si="17"/>
        <v>VIN_SOM</v>
      </c>
      <c r="AU123" t="str">
        <f t="shared" si="18"/>
        <v>--</v>
      </c>
    </row>
    <row r="124" spans="1:47" x14ac:dyDescent="0.25">
      <c r="A124" t="str">
        <f t="shared" si="13"/>
        <v>J1-B60</v>
      </c>
      <c r="B124" t="str">
        <f t="shared" si="14"/>
        <v>VIN_SOM</v>
      </c>
      <c r="C124" t="str">
        <f t="shared" si="15"/>
        <v>J1-VIN_SOM</v>
      </c>
      <c r="D124" t="str">
        <f t="shared" si="16"/>
        <v>J1-B60</v>
      </c>
      <c r="E124" t="s">
        <v>169</v>
      </c>
      <c r="F124" t="s">
        <v>289</v>
      </c>
      <c r="G124" t="s">
        <v>3754</v>
      </c>
      <c r="L124" t="s">
        <v>3836</v>
      </c>
      <c r="M124" t="s">
        <v>428</v>
      </c>
      <c r="N124">
        <v>85.411600000000007</v>
      </c>
      <c r="AA124">
        <f t="shared" si="25"/>
        <v>119</v>
      </c>
      <c r="AB124" t="str">
        <f>B2B!B121</f>
        <v>J1</v>
      </c>
      <c r="AC124" t="str">
        <f>B2B!C121</f>
        <v>B59</v>
      </c>
      <c r="AD124" t="str">
        <f t="shared" si="19"/>
        <v>J1-B59</v>
      </c>
      <c r="AE124" t="str">
        <f t="shared" si="20"/>
        <v>VIN_SOM</v>
      </c>
      <c r="AG124" t="str">
        <f t="shared" si="21"/>
        <v>--</v>
      </c>
      <c r="AH124" t="str">
        <f t="shared" si="22"/>
        <v>J1-A59</v>
      </c>
      <c r="AI124" t="str">
        <f>IFERROR(IF(IF(AG124="--",INDEX(D:D,MATCH(AE124,INDEX(B:B,MATCH(AE124,B:B,)+1):B10638,)+MATCH(AE124,B:B,)))=AD124,VLOOKUP(AE124,B:D,3,0),IF(AG124="--",INDEX(D:D,MATCH(AE124,INDEX(B:B,MATCH(AE124,B:B,)+1):B10638,)+MATCH(AE124,B:B,)),"---")),"---")</f>
        <v>J1-A60</v>
      </c>
      <c r="AJ124" t="str">
        <f>IF(COUNTIF(CALC_CONN_TEB0187_REV01!F:F,IF(AH124&lt;&gt;"---",VLOOKUP(AD124,CALC_CONN_TEB0187_REV01!F:M,8,0),IF(IFERROR(IF(AD124=AH124,AI124,AH124),"---")="---","---",IF(COUNTIF(CALC_CONN_TEB0187_REV01!F:F,IFERROR(IF(AD124=AH124,AI124,AH124),"---"))&gt;0,"---",IFERROR(IF(AD124=AH124,AI124,AH124),"---")))))=1,IF(AH124&lt;&gt;"---",VLOOKUP(AD124,CALC_CONN_TEB0187_REV01!F:M,8,0),IF(IFERROR(IF(AD124=AH124,AI124,AH124),"---")="---","---",IF(COUNTIF(CALC_CONN_TEB0187_REV01!F:F,IFERROR(IF(AD124=AH124,AI124,AH124),"---"))&gt;0,"---",IFERROR(IF(AD124=AH124,AI124,AH124),"---")))),"---")</f>
        <v>---</v>
      </c>
      <c r="AK124" t="str">
        <f>IF(COUNTIF(CALC_CONN_TEB0187_REV01!F:F,IF(AH124&lt;&gt;"---",VLOOKUP(AD124,CALC_CONN_TEB0187_REV01!F:M,8,0),IF(IFERROR(IF(AD124=AH124,AI124,AH124),"---")="---","---",IF(COUNTIF(CALC_CONN_TEB0187_REV01!F:F,IFERROR(IF(AD124=AH124,AI124,AH124),"---"))&gt;0,"---",IFERROR(IF(AD124=AH124,AI124,AH124),"---")))))=0,IF(AH124&lt;&gt;"---",VLOOKUP(AD124,CALC_CONN_TEB0187_REV01!F:M,8,0),IF(IFERROR(IF(AD124=AH124,AI124,AH124),"---")="---","---",IF(COUNTIF(CALC_CONN_TEB0187_REV01!F:F,IFERROR(IF(AD124=AH124,AI124,AH124),"---"))&gt;0,"---",IFERROR(IF(AD124=AH124,AI124,AH124),"---")))),"---")</f>
        <v>---</v>
      </c>
      <c r="AL124">
        <f t="shared" si="23"/>
        <v>46.2408</v>
      </c>
      <c r="AM124">
        <f t="shared" si="24"/>
        <v>19</v>
      </c>
      <c r="AT124" t="str">
        <f t="shared" si="17"/>
        <v>VIN_SOM</v>
      </c>
      <c r="AU124" t="str">
        <f t="shared" si="18"/>
        <v>--</v>
      </c>
    </row>
    <row r="125" spans="1:47" x14ac:dyDescent="0.25">
      <c r="A125" t="str">
        <f t="shared" si="13"/>
        <v>J1-C1</v>
      </c>
      <c r="B125" t="str">
        <f t="shared" si="14"/>
        <v>NetJ1_C1</v>
      </c>
      <c r="C125" t="str">
        <f t="shared" si="15"/>
        <v>J1-NetJ1_C1</v>
      </c>
      <c r="D125" t="str">
        <f t="shared" si="16"/>
        <v>J1-C1</v>
      </c>
      <c r="E125" t="s">
        <v>169</v>
      </c>
      <c r="F125" t="s">
        <v>290</v>
      </c>
      <c r="G125" t="s">
        <v>631</v>
      </c>
      <c r="L125" t="s">
        <v>3837</v>
      </c>
      <c r="M125" t="s">
        <v>428</v>
      </c>
      <c r="N125">
        <v>85.464399999999998</v>
      </c>
      <c r="AA125">
        <f t="shared" si="25"/>
        <v>120</v>
      </c>
      <c r="AB125" t="str">
        <f>B2B!B122</f>
        <v>J1</v>
      </c>
      <c r="AC125" t="str">
        <f>B2B!C122</f>
        <v>B60</v>
      </c>
      <c r="AD125" t="str">
        <f t="shared" si="19"/>
        <v>J1-B60</v>
      </c>
      <c r="AE125" t="str">
        <f t="shared" si="20"/>
        <v>VIN_SOM</v>
      </c>
      <c r="AG125" t="str">
        <f t="shared" si="21"/>
        <v>--</v>
      </c>
      <c r="AH125" t="str">
        <f t="shared" si="22"/>
        <v>J1-A59</v>
      </c>
      <c r="AI125" t="str">
        <f>IFERROR(IF(IF(AG125="--",INDEX(D:D,MATCH(AE125,INDEX(B:B,MATCH(AE125,B:B,)+1):B10639,)+MATCH(AE125,B:B,)))=AD125,VLOOKUP(AE125,B:D,3,0),IF(AG125="--",INDEX(D:D,MATCH(AE125,INDEX(B:B,MATCH(AE125,B:B,)+1):B10639,)+MATCH(AE125,B:B,)),"---")),"---")</f>
        <v>J1-A60</v>
      </c>
      <c r="AJ125" t="str">
        <f>IF(COUNTIF(CALC_CONN_TEB0187_REV01!F:F,IF(AH125&lt;&gt;"---",VLOOKUP(AD125,CALC_CONN_TEB0187_REV01!F:M,8,0),IF(IFERROR(IF(AD125=AH125,AI125,AH125),"---")="---","---",IF(COUNTIF(CALC_CONN_TEB0187_REV01!F:F,IFERROR(IF(AD125=AH125,AI125,AH125),"---"))&gt;0,"---",IFERROR(IF(AD125=AH125,AI125,AH125),"---")))))=1,IF(AH125&lt;&gt;"---",VLOOKUP(AD125,CALC_CONN_TEB0187_REV01!F:M,8,0),IF(IFERROR(IF(AD125=AH125,AI125,AH125),"---")="---","---",IF(COUNTIF(CALC_CONN_TEB0187_REV01!F:F,IFERROR(IF(AD125=AH125,AI125,AH125),"---"))&gt;0,"---",IFERROR(IF(AD125=AH125,AI125,AH125),"---")))),"---")</f>
        <v>---</v>
      </c>
      <c r="AK125" t="str">
        <f>IF(COUNTIF(CALC_CONN_TEB0187_REV01!F:F,IF(AH125&lt;&gt;"---",VLOOKUP(AD125,CALC_CONN_TEB0187_REV01!F:M,8,0),IF(IFERROR(IF(AD125=AH125,AI125,AH125),"---")="---","---",IF(COUNTIF(CALC_CONN_TEB0187_REV01!F:F,IFERROR(IF(AD125=AH125,AI125,AH125),"---"))&gt;0,"---",IFERROR(IF(AD125=AH125,AI125,AH125),"---")))))=0,IF(AH125&lt;&gt;"---",VLOOKUP(AD125,CALC_CONN_TEB0187_REV01!F:M,8,0),IF(IFERROR(IF(AD125=AH125,AI125,AH125),"---")="---","---",IF(COUNTIF(CALC_CONN_TEB0187_REV01!F:F,IFERROR(IF(AD125=AH125,AI125,AH125),"---"))&gt;0,"---",IFERROR(IF(AD125=AH125,AI125,AH125),"---")))),"---")</f>
        <v>---</v>
      </c>
      <c r="AL125">
        <f t="shared" si="23"/>
        <v>46.2408</v>
      </c>
      <c r="AM125">
        <f t="shared" si="24"/>
        <v>19</v>
      </c>
      <c r="AT125" t="str">
        <f t="shared" si="17"/>
        <v>NetJ1_C1</v>
      </c>
      <c r="AU125" t="str">
        <f t="shared" si="18"/>
        <v>--</v>
      </c>
    </row>
    <row r="126" spans="1:47" x14ac:dyDescent="0.25">
      <c r="A126" t="str">
        <f t="shared" si="13"/>
        <v>J1-C2</v>
      </c>
      <c r="B126" t="str">
        <f t="shared" si="14"/>
        <v>NetJ1_C2</v>
      </c>
      <c r="C126" t="str">
        <f t="shared" si="15"/>
        <v>J1-NetJ1_C2</v>
      </c>
      <c r="D126" t="str">
        <f t="shared" si="16"/>
        <v>J1-C2</v>
      </c>
      <c r="E126" t="s">
        <v>169</v>
      </c>
      <c r="F126" t="s">
        <v>291</v>
      </c>
      <c r="G126" t="s">
        <v>633</v>
      </c>
      <c r="L126" t="s">
        <v>3838</v>
      </c>
      <c r="M126" t="s">
        <v>428</v>
      </c>
      <c r="N126">
        <v>92.954899999999995</v>
      </c>
      <c r="AA126">
        <f t="shared" si="25"/>
        <v>121</v>
      </c>
      <c r="AB126" t="str">
        <f>B2B!B123</f>
        <v>J1</v>
      </c>
      <c r="AC126" t="str">
        <f>B2B!C123</f>
        <v>C1</v>
      </c>
      <c r="AD126" t="str">
        <f t="shared" si="19"/>
        <v>J1-C1</v>
      </c>
      <c r="AE126" t="str">
        <f t="shared" si="20"/>
        <v>NetJ1_C1</v>
      </c>
      <c r="AG126" t="str">
        <f t="shared" si="21"/>
        <v>--</v>
      </c>
      <c r="AH126" t="str">
        <f t="shared" si="22"/>
        <v>J1-C1</v>
      </c>
      <c r="AI126" t="str">
        <f>IFERROR(IF(IF(AG126="--",INDEX(D:D,MATCH(AE126,INDEX(B:B,MATCH(AE126,B:B,)+1):B10640,)+MATCH(AE126,B:B,)))=AD126,VLOOKUP(AE126,B:D,3,0),IF(AG126="--",INDEX(D:D,MATCH(AE126,INDEX(B:B,MATCH(AE126,B:B,)+1):B10640,)+MATCH(AE126,B:B,)),"---")),"---")</f>
        <v>---</v>
      </c>
      <c r="AJ126" t="str">
        <f>IF(COUNTIF(CALC_CONN_TEB0187_REV01!F:F,IF(AH126&lt;&gt;"---",VLOOKUP(AD126,CALC_CONN_TEB0187_REV01!F:M,8,0),IF(IFERROR(IF(AD126=AH126,AI126,AH126),"---")="---","---",IF(COUNTIF(CALC_CONN_TEB0187_REV01!F:F,IFERROR(IF(AD126=AH126,AI126,AH126),"---"))&gt;0,"---",IFERROR(IF(AD126=AH126,AI126,AH126),"---")))))=1,IF(AH126&lt;&gt;"---",VLOOKUP(AD126,CALC_CONN_TEB0187_REV01!F:M,8,0),IF(IFERROR(IF(AD126=AH126,AI126,AH126),"---")="---","---",IF(COUNTIF(CALC_CONN_TEB0187_REV01!F:F,IFERROR(IF(AD126=AH126,AI126,AH126),"---"))&gt;0,"---",IFERROR(IF(AD126=AH126,AI126,AH126),"---")))),"---")</f>
        <v>---</v>
      </c>
      <c r="AK126" t="str">
        <f>IF(COUNTIF(CALC_CONN_TEB0187_REV01!F:F,IF(AH126&lt;&gt;"---",VLOOKUP(AD126,CALC_CONN_TEB0187_REV01!F:M,8,0),IF(IFERROR(IF(AD126=AH126,AI126,AH126),"---")="---","---",IF(COUNTIF(CALC_CONN_TEB0187_REV01!F:F,IFERROR(IF(AD126=AH126,AI126,AH126),"---"))&gt;0,"---",IFERROR(IF(AD126=AH126,AI126,AH126),"---")))))=0,IF(AH126&lt;&gt;"---",VLOOKUP(AD126,CALC_CONN_TEB0187_REV01!F:M,8,0),IF(IFERROR(IF(AD126=AH126,AI126,AH126),"---")="---","---",IF(COUNTIF(CALC_CONN_TEB0187_REV01!F:F,IFERROR(IF(AD126=AH126,AI126,AH126),"---"))&gt;0,"---",IFERROR(IF(AD126=AH126,AI126,AH126),"---")))),"---")</f>
        <v>---</v>
      </c>
      <c r="AL126" t="str">
        <f t="shared" si="23"/>
        <v>--</v>
      </c>
      <c r="AM126">
        <f t="shared" si="24"/>
        <v>1</v>
      </c>
      <c r="AT126" t="str">
        <f t="shared" si="17"/>
        <v>NetJ1_C2</v>
      </c>
      <c r="AU126" t="str">
        <f t="shared" si="18"/>
        <v>--</v>
      </c>
    </row>
    <row r="127" spans="1:47" x14ac:dyDescent="0.25">
      <c r="A127" t="str">
        <f t="shared" si="13"/>
        <v>J1-C3</v>
      </c>
      <c r="B127" t="str">
        <f t="shared" si="14"/>
        <v>NetJ1_C3</v>
      </c>
      <c r="C127" t="str">
        <f t="shared" si="15"/>
        <v>J1-NetJ1_C3</v>
      </c>
      <c r="D127" t="str">
        <f t="shared" si="16"/>
        <v>J1-C3</v>
      </c>
      <c r="E127" t="s">
        <v>169</v>
      </c>
      <c r="F127" t="s">
        <v>292</v>
      </c>
      <c r="G127" t="s">
        <v>635</v>
      </c>
      <c r="L127" t="s">
        <v>3839</v>
      </c>
      <c r="M127" t="s">
        <v>428</v>
      </c>
      <c r="N127">
        <v>92.978200000000001</v>
      </c>
      <c r="AA127">
        <f t="shared" si="25"/>
        <v>122</v>
      </c>
      <c r="AB127" t="str">
        <f>B2B!B124</f>
        <v>J1</v>
      </c>
      <c r="AC127" t="str">
        <f>B2B!C124</f>
        <v>C2</v>
      </c>
      <c r="AD127" t="str">
        <f t="shared" si="19"/>
        <v>J1-C2</v>
      </c>
      <c r="AE127" t="str">
        <f t="shared" si="20"/>
        <v>NetJ1_C2</v>
      </c>
      <c r="AG127" t="str">
        <f t="shared" si="21"/>
        <v>--</v>
      </c>
      <c r="AH127" t="str">
        <f t="shared" si="22"/>
        <v>J1-C2</v>
      </c>
      <c r="AI127" t="str">
        <f>IFERROR(IF(IF(AG127="--",INDEX(D:D,MATCH(AE127,INDEX(B:B,MATCH(AE127,B:B,)+1):B10641,)+MATCH(AE127,B:B,)))=AD127,VLOOKUP(AE127,B:D,3,0),IF(AG127="--",INDEX(D:D,MATCH(AE127,INDEX(B:B,MATCH(AE127,B:B,)+1):B10641,)+MATCH(AE127,B:B,)),"---")),"---")</f>
        <v>---</v>
      </c>
      <c r="AJ127" t="str">
        <f>IF(COUNTIF(CALC_CONN_TEB0187_REV01!F:F,IF(AH127&lt;&gt;"---",VLOOKUP(AD127,CALC_CONN_TEB0187_REV01!F:M,8,0),IF(IFERROR(IF(AD127=AH127,AI127,AH127),"---")="---","---",IF(COUNTIF(CALC_CONN_TEB0187_REV01!F:F,IFERROR(IF(AD127=AH127,AI127,AH127),"---"))&gt;0,"---",IFERROR(IF(AD127=AH127,AI127,AH127),"---")))))=1,IF(AH127&lt;&gt;"---",VLOOKUP(AD127,CALC_CONN_TEB0187_REV01!F:M,8,0),IF(IFERROR(IF(AD127=AH127,AI127,AH127),"---")="---","---",IF(COUNTIF(CALC_CONN_TEB0187_REV01!F:F,IFERROR(IF(AD127=AH127,AI127,AH127),"---"))&gt;0,"---",IFERROR(IF(AD127=AH127,AI127,AH127),"---")))),"---")</f>
        <v>---</v>
      </c>
      <c r="AK127" t="str">
        <f>IF(COUNTIF(CALC_CONN_TEB0187_REV01!F:F,IF(AH127&lt;&gt;"---",VLOOKUP(AD127,CALC_CONN_TEB0187_REV01!F:M,8,0),IF(IFERROR(IF(AD127=AH127,AI127,AH127),"---")="---","---",IF(COUNTIF(CALC_CONN_TEB0187_REV01!F:F,IFERROR(IF(AD127=AH127,AI127,AH127),"---"))&gt;0,"---",IFERROR(IF(AD127=AH127,AI127,AH127),"---")))))=0,IF(AH127&lt;&gt;"---",VLOOKUP(AD127,CALC_CONN_TEB0187_REV01!F:M,8,0),IF(IFERROR(IF(AD127=AH127,AI127,AH127),"---")="---","---",IF(COUNTIF(CALC_CONN_TEB0187_REV01!F:F,IFERROR(IF(AD127=AH127,AI127,AH127),"---"))&gt;0,"---",IFERROR(IF(AD127=AH127,AI127,AH127),"---")))),"---")</f>
        <v>---</v>
      </c>
      <c r="AL127" t="str">
        <f t="shared" si="23"/>
        <v>--</v>
      </c>
      <c r="AM127">
        <f t="shared" si="24"/>
        <v>1</v>
      </c>
      <c r="AT127" t="str">
        <f t="shared" si="17"/>
        <v>NetJ1_C3</v>
      </c>
      <c r="AU127" t="str">
        <f t="shared" si="18"/>
        <v>--</v>
      </c>
    </row>
    <row r="128" spans="1:47" x14ac:dyDescent="0.25">
      <c r="A128" t="str">
        <f t="shared" si="13"/>
        <v>J1-C4</v>
      </c>
      <c r="B128" t="str">
        <f t="shared" si="14"/>
        <v>GND</v>
      </c>
      <c r="C128" t="str">
        <f t="shared" si="15"/>
        <v>J1-GND</v>
      </c>
      <c r="D128" t="str">
        <f t="shared" si="16"/>
        <v>J1-C4</v>
      </c>
      <c r="E128" t="s">
        <v>169</v>
      </c>
      <c r="F128" t="s">
        <v>293</v>
      </c>
      <c r="G128" t="s">
        <v>433</v>
      </c>
      <c r="L128" t="s">
        <v>3840</v>
      </c>
      <c r="M128" t="s">
        <v>428</v>
      </c>
      <c r="N128">
        <v>92.960899999999995</v>
      </c>
      <c r="AA128">
        <f t="shared" si="25"/>
        <v>123</v>
      </c>
      <c r="AB128" t="str">
        <f>B2B!B125</f>
        <v>J1</v>
      </c>
      <c r="AC128" t="str">
        <f>B2B!C125</f>
        <v>C3</v>
      </c>
      <c r="AD128" t="str">
        <f t="shared" si="19"/>
        <v>J1-C3</v>
      </c>
      <c r="AE128" t="str">
        <f t="shared" si="20"/>
        <v>NetJ1_C3</v>
      </c>
      <c r="AG128" t="str">
        <f t="shared" si="21"/>
        <v>--</v>
      </c>
      <c r="AH128" t="str">
        <f t="shared" si="22"/>
        <v>J1-C3</v>
      </c>
      <c r="AI128" t="str">
        <f>IFERROR(IF(IF(AG128="--",INDEX(D:D,MATCH(AE128,INDEX(B:B,MATCH(AE128,B:B,)+1):B10642,)+MATCH(AE128,B:B,)))=AD128,VLOOKUP(AE128,B:D,3,0),IF(AG128="--",INDEX(D:D,MATCH(AE128,INDEX(B:B,MATCH(AE128,B:B,)+1):B10642,)+MATCH(AE128,B:B,)),"---")),"---")</f>
        <v>---</v>
      </c>
      <c r="AJ128" t="str">
        <f>IF(COUNTIF(CALC_CONN_TEB0187_REV01!F:F,IF(AH128&lt;&gt;"---",VLOOKUP(AD128,CALC_CONN_TEB0187_REV01!F:M,8,0),IF(IFERROR(IF(AD128=AH128,AI128,AH128),"---")="---","---",IF(COUNTIF(CALC_CONN_TEB0187_REV01!F:F,IFERROR(IF(AD128=AH128,AI128,AH128),"---"))&gt;0,"---",IFERROR(IF(AD128=AH128,AI128,AH128),"---")))))=1,IF(AH128&lt;&gt;"---",VLOOKUP(AD128,CALC_CONN_TEB0187_REV01!F:M,8,0),IF(IFERROR(IF(AD128=AH128,AI128,AH128),"---")="---","---",IF(COUNTIF(CALC_CONN_TEB0187_REV01!F:F,IFERROR(IF(AD128=AH128,AI128,AH128),"---"))&gt;0,"---",IFERROR(IF(AD128=AH128,AI128,AH128),"---")))),"---")</f>
        <v>---</v>
      </c>
      <c r="AK128" t="str">
        <f>IF(COUNTIF(CALC_CONN_TEB0187_REV01!F:F,IF(AH128&lt;&gt;"---",VLOOKUP(AD128,CALC_CONN_TEB0187_REV01!F:M,8,0),IF(IFERROR(IF(AD128=AH128,AI128,AH128),"---")="---","---",IF(COUNTIF(CALC_CONN_TEB0187_REV01!F:F,IFERROR(IF(AD128=AH128,AI128,AH128),"---"))&gt;0,"---",IFERROR(IF(AD128=AH128,AI128,AH128),"---")))))=0,IF(AH128&lt;&gt;"---",VLOOKUP(AD128,CALC_CONN_TEB0187_REV01!F:M,8,0),IF(IFERROR(IF(AD128=AH128,AI128,AH128),"---")="---","---",IF(COUNTIF(CALC_CONN_TEB0187_REV01!F:F,IFERROR(IF(AD128=AH128,AI128,AH128),"---"))&gt;0,"---",IFERROR(IF(AD128=AH128,AI128,AH128),"---")))),"---")</f>
        <v>---</v>
      </c>
      <c r="AL128" t="str">
        <f t="shared" si="23"/>
        <v>--</v>
      </c>
      <c r="AM128">
        <f t="shared" si="24"/>
        <v>1</v>
      </c>
      <c r="AT128">
        <f t="shared" si="17"/>
        <v>0</v>
      </c>
      <c r="AU128">
        <f t="shared" si="18"/>
        <v>0</v>
      </c>
    </row>
    <row r="129" spans="1:47" x14ac:dyDescent="0.25">
      <c r="A129" t="str">
        <f t="shared" si="13"/>
        <v>J1-C5</v>
      </c>
      <c r="B129" t="str">
        <f t="shared" si="14"/>
        <v>NetJ1_C5</v>
      </c>
      <c r="C129" t="str">
        <f t="shared" si="15"/>
        <v>J1-NetJ1_C5</v>
      </c>
      <c r="D129" t="str">
        <f t="shared" si="16"/>
        <v>J1-C5</v>
      </c>
      <c r="E129" t="s">
        <v>169</v>
      </c>
      <c r="F129" t="s">
        <v>294</v>
      </c>
      <c r="G129" t="s">
        <v>638</v>
      </c>
      <c r="L129" t="s">
        <v>3841</v>
      </c>
      <c r="M129" t="s">
        <v>428</v>
      </c>
      <c r="N129">
        <v>92.866200000000006</v>
      </c>
      <c r="AA129">
        <f t="shared" si="25"/>
        <v>124</v>
      </c>
      <c r="AB129" t="str">
        <f>B2B!B126</f>
        <v>J1</v>
      </c>
      <c r="AC129" t="str">
        <f>B2B!C126</f>
        <v>C4</v>
      </c>
      <c r="AD129" t="str">
        <f t="shared" si="19"/>
        <v>J1-C4</v>
      </c>
      <c r="AE129" t="str">
        <f t="shared" si="20"/>
        <v>GND</v>
      </c>
      <c r="AG129" t="str">
        <f t="shared" si="21"/>
        <v>---</v>
      </c>
      <c r="AH129" t="str">
        <f t="shared" si="22"/>
        <v>---</v>
      </c>
      <c r="AI129" t="str">
        <f>IFERROR(IF(IF(AG129="--",INDEX(D:D,MATCH(AE129,INDEX(B:B,MATCH(AE129,B:B,)+1):B10643,)+MATCH(AE129,B:B,)))=AD129,VLOOKUP(AE129,B:D,3,0),IF(AG129="--",INDEX(D:D,MATCH(AE129,INDEX(B:B,MATCH(AE129,B:B,)+1):B10643,)+MATCH(AE129,B:B,)),"---")),"---")</f>
        <v>---</v>
      </c>
      <c r="AJ129" t="str">
        <f>IF(COUNTIF(CALC_CONN_TEB0187_REV01!F:F,IF(AH129&lt;&gt;"---",VLOOKUP(AD129,CALC_CONN_TEB0187_REV01!F:M,8,0),IF(IFERROR(IF(AD129=AH129,AI129,AH129),"---")="---","---",IF(COUNTIF(CALC_CONN_TEB0187_REV01!F:F,IFERROR(IF(AD129=AH129,AI129,AH129),"---"))&gt;0,"---",IFERROR(IF(AD129=AH129,AI129,AH129),"---")))))=1,IF(AH129&lt;&gt;"---",VLOOKUP(AD129,CALC_CONN_TEB0187_REV01!F:M,8,0),IF(IFERROR(IF(AD129=AH129,AI129,AH129),"---")="---","---",IF(COUNTIF(CALC_CONN_TEB0187_REV01!F:F,IFERROR(IF(AD129=AH129,AI129,AH129),"---"))&gt;0,"---",IFERROR(IF(AD129=AH129,AI129,AH129),"---")))),"---")</f>
        <v>---</v>
      </c>
      <c r="AK129" t="str">
        <f>IF(COUNTIF(CALC_CONN_TEB0187_REV01!F:F,IF(AH129&lt;&gt;"---",VLOOKUP(AD129,CALC_CONN_TEB0187_REV01!F:M,8,0),IF(IFERROR(IF(AD129=AH129,AI129,AH129),"---")="---","---",IF(COUNTIF(CALC_CONN_TEB0187_REV01!F:F,IFERROR(IF(AD129=AH129,AI129,AH129),"---"))&gt;0,"---",IFERROR(IF(AD129=AH129,AI129,AH129),"---")))))=0,IF(AH129&lt;&gt;"---",VLOOKUP(AD129,CALC_CONN_TEB0187_REV01!F:M,8,0),IF(IFERROR(IF(AD129=AH129,AI129,AH129),"---")="---","---",IF(COUNTIF(CALC_CONN_TEB0187_REV01!F:F,IFERROR(IF(AD129=AH129,AI129,AH129),"---"))&gt;0,"---",IFERROR(IF(AD129=AH129,AI129,AH129),"---")))),"---")</f>
        <v>---</v>
      </c>
      <c r="AL129" t="str">
        <f t="shared" si="23"/>
        <v>---</v>
      </c>
      <c r="AM129">
        <f t="shared" si="24"/>
        <v>1098</v>
      </c>
      <c r="AT129" t="str">
        <f t="shared" si="17"/>
        <v>NetJ1_C5</v>
      </c>
      <c r="AU129" t="str">
        <f t="shared" si="18"/>
        <v>--</v>
      </c>
    </row>
    <row r="130" spans="1:47" x14ac:dyDescent="0.25">
      <c r="A130" t="str">
        <f t="shared" si="13"/>
        <v>J1-C6</v>
      </c>
      <c r="B130" t="str">
        <f t="shared" si="14"/>
        <v>NetJ1_C6</v>
      </c>
      <c r="C130" t="str">
        <f t="shared" si="15"/>
        <v>J1-NetJ1_C6</v>
      </c>
      <c r="D130" t="str">
        <f t="shared" si="16"/>
        <v>J1-C6</v>
      </c>
      <c r="E130" t="s">
        <v>169</v>
      </c>
      <c r="F130" t="s">
        <v>295</v>
      </c>
      <c r="G130" t="s">
        <v>640</v>
      </c>
      <c r="L130" t="s">
        <v>3735</v>
      </c>
      <c r="M130" t="s">
        <v>428</v>
      </c>
      <c r="N130">
        <v>133.43199999999999</v>
      </c>
      <c r="AA130">
        <f t="shared" si="25"/>
        <v>125</v>
      </c>
      <c r="AB130" t="str">
        <f>B2B!B127</f>
        <v>J1</v>
      </c>
      <c r="AC130" t="str">
        <f>B2B!C127</f>
        <v>C5</v>
      </c>
      <c r="AD130" t="str">
        <f t="shared" si="19"/>
        <v>J1-C5</v>
      </c>
      <c r="AE130" t="str">
        <f t="shared" si="20"/>
        <v>NetJ1_C5</v>
      </c>
      <c r="AG130" t="str">
        <f t="shared" si="21"/>
        <v>--</v>
      </c>
      <c r="AH130" t="str">
        <f t="shared" si="22"/>
        <v>J1-C5</v>
      </c>
      <c r="AI130" t="str">
        <f>IFERROR(IF(IF(AG130="--",INDEX(D:D,MATCH(AE130,INDEX(B:B,MATCH(AE130,B:B,)+1):B10644,)+MATCH(AE130,B:B,)))=AD130,VLOOKUP(AE130,B:D,3,0),IF(AG130="--",INDEX(D:D,MATCH(AE130,INDEX(B:B,MATCH(AE130,B:B,)+1):B10644,)+MATCH(AE130,B:B,)),"---")),"---")</f>
        <v>---</v>
      </c>
      <c r="AJ130" t="str">
        <f>IF(COUNTIF(CALC_CONN_TEB0187_REV01!F:F,IF(AH130&lt;&gt;"---",VLOOKUP(AD130,CALC_CONN_TEB0187_REV01!F:M,8,0),IF(IFERROR(IF(AD130=AH130,AI130,AH130),"---")="---","---",IF(COUNTIF(CALC_CONN_TEB0187_REV01!F:F,IFERROR(IF(AD130=AH130,AI130,AH130),"---"))&gt;0,"---",IFERROR(IF(AD130=AH130,AI130,AH130),"---")))))=1,IF(AH130&lt;&gt;"---",VLOOKUP(AD130,CALC_CONN_TEB0187_REV01!F:M,8,0),IF(IFERROR(IF(AD130=AH130,AI130,AH130),"---")="---","---",IF(COUNTIF(CALC_CONN_TEB0187_REV01!F:F,IFERROR(IF(AD130=AH130,AI130,AH130),"---"))&gt;0,"---",IFERROR(IF(AD130=AH130,AI130,AH130),"---")))),"---")</f>
        <v>---</v>
      </c>
      <c r="AK130" t="str">
        <f>IF(COUNTIF(CALC_CONN_TEB0187_REV01!F:F,IF(AH130&lt;&gt;"---",VLOOKUP(AD130,CALC_CONN_TEB0187_REV01!F:M,8,0),IF(IFERROR(IF(AD130=AH130,AI130,AH130),"---")="---","---",IF(COUNTIF(CALC_CONN_TEB0187_REV01!F:F,IFERROR(IF(AD130=AH130,AI130,AH130),"---"))&gt;0,"---",IFERROR(IF(AD130=AH130,AI130,AH130),"---")))))=0,IF(AH130&lt;&gt;"---",VLOOKUP(AD130,CALC_CONN_TEB0187_REV01!F:M,8,0),IF(IFERROR(IF(AD130=AH130,AI130,AH130),"---")="---","---",IF(COUNTIF(CALC_CONN_TEB0187_REV01!F:F,IFERROR(IF(AD130=AH130,AI130,AH130),"---"))&gt;0,"---",IFERROR(IF(AD130=AH130,AI130,AH130),"---")))),"---")</f>
        <v>---</v>
      </c>
      <c r="AL130" t="str">
        <f t="shared" si="23"/>
        <v>--</v>
      </c>
      <c r="AM130">
        <f t="shared" si="24"/>
        <v>1</v>
      </c>
      <c r="AT130" t="str">
        <f t="shared" si="17"/>
        <v>NetJ1_C6</v>
      </c>
      <c r="AU130" t="str">
        <f t="shared" si="18"/>
        <v>--</v>
      </c>
    </row>
    <row r="131" spans="1:47" x14ac:dyDescent="0.25">
      <c r="A131" t="str">
        <f t="shared" si="13"/>
        <v>J1-C7</v>
      </c>
      <c r="B131" t="str">
        <f t="shared" si="14"/>
        <v>GND</v>
      </c>
      <c r="C131" t="str">
        <f t="shared" si="15"/>
        <v>J1-GND</v>
      </c>
      <c r="D131" t="str">
        <f t="shared" si="16"/>
        <v>J1-C7</v>
      </c>
      <c r="E131" t="s">
        <v>169</v>
      </c>
      <c r="F131" t="s">
        <v>296</v>
      </c>
      <c r="G131" t="s">
        <v>433</v>
      </c>
      <c r="L131" t="s">
        <v>3802</v>
      </c>
      <c r="M131" t="s">
        <v>428</v>
      </c>
      <c r="N131">
        <v>135.86109999999999</v>
      </c>
      <c r="AA131">
        <f t="shared" si="25"/>
        <v>126</v>
      </c>
      <c r="AB131" t="str">
        <f>B2B!B128</f>
        <v>J1</v>
      </c>
      <c r="AC131" t="str">
        <f>B2B!C128</f>
        <v>C6</v>
      </c>
      <c r="AD131" t="str">
        <f t="shared" si="19"/>
        <v>J1-C6</v>
      </c>
      <c r="AE131" t="str">
        <f t="shared" si="20"/>
        <v>NetJ1_C6</v>
      </c>
      <c r="AG131" t="str">
        <f t="shared" si="21"/>
        <v>--</v>
      </c>
      <c r="AH131" t="str">
        <f t="shared" si="22"/>
        <v>J1-C6</v>
      </c>
      <c r="AI131" t="str">
        <f>IFERROR(IF(IF(AG131="--",INDEX(D:D,MATCH(AE131,INDEX(B:B,MATCH(AE131,B:B,)+1):B10645,)+MATCH(AE131,B:B,)))=AD131,VLOOKUP(AE131,B:D,3,0),IF(AG131="--",INDEX(D:D,MATCH(AE131,INDEX(B:B,MATCH(AE131,B:B,)+1):B10645,)+MATCH(AE131,B:B,)),"---")),"---")</f>
        <v>---</v>
      </c>
      <c r="AJ131" t="str">
        <f>IF(COUNTIF(CALC_CONN_TEB0187_REV01!F:F,IF(AH131&lt;&gt;"---",VLOOKUP(AD131,CALC_CONN_TEB0187_REV01!F:M,8,0),IF(IFERROR(IF(AD131=AH131,AI131,AH131),"---")="---","---",IF(COUNTIF(CALC_CONN_TEB0187_REV01!F:F,IFERROR(IF(AD131=AH131,AI131,AH131),"---"))&gt;0,"---",IFERROR(IF(AD131=AH131,AI131,AH131),"---")))))=1,IF(AH131&lt;&gt;"---",VLOOKUP(AD131,CALC_CONN_TEB0187_REV01!F:M,8,0),IF(IFERROR(IF(AD131=AH131,AI131,AH131),"---")="---","---",IF(COUNTIF(CALC_CONN_TEB0187_REV01!F:F,IFERROR(IF(AD131=AH131,AI131,AH131),"---"))&gt;0,"---",IFERROR(IF(AD131=AH131,AI131,AH131),"---")))),"---")</f>
        <v>---</v>
      </c>
      <c r="AK131" t="str">
        <f>IF(COUNTIF(CALC_CONN_TEB0187_REV01!F:F,IF(AH131&lt;&gt;"---",VLOOKUP(AD131,CALC_CONN_TEB0187_REV01!F:M,8,0),IF(IFERROR(IF(AD131=AH131,AI131,AH131),"---")="---","---",IF(COUNTIF(CALC_CONN_TEB0187_REV01!F:F,IFERROR(IF(AD131=AH131,AI131,AH131),"---"))&gt;0,"---",IFERROR(IF(AD131=AH131,AI131,AH131),"---")))))=0,IF(AH131&lt;&gt;"---",VLOOKUP(AD131,CALC_CONN_TEB0187_REV01!F:M,8,0),IF(IFERROR(IF(AD131=AH131,AI131,AH131),"---")="---","---",IF(COUNTIF(CALC_CONN_TEB0187_REV01!F:F,IFERROR(IF(AD131=AH131,AI131,AH131),"---"))&gt;0,"---",IFERROR(IF(AD131=AH131,AI131,AH131),"---")))),"---")</f>
        <v>---</v>
      </c>
      <c r="AL131" t="str">
        <f t="shared" si="23"/>
        <v>--</v>
      </c>
      <c r="AM131">
        <f t="shared" si="24"/>
        <v>1</v>
      </c>
      <c r="AT131">
        <f t="shared" si="17"/>
        <v>0</v>
      </c>
      <c r="AU131">
        <f t="shared" si="18"/>
        <v>0</v>
      </c>
    </row>
    <row r="132" spans="1:47" x14ac:dyDescent="0.25">
      <c r="A132" t="str">
        <f t="shared" si="13"/>
        <v>J1-C8</v>
      </c>
      <c r="B132" t="str">
        <f t="shared" si="14"/>
        <v>QSFP_RX1_P</v>
      </c>
      <c r="C132" t="str">
        <f t="shared" si="15"/>
        <v>J1-QSFP_RX1_P</v>
      </c>
      <c r="D132" t="str">
        <f t="shared" si="16"/>
        <v>J1-C8</v>
      </c>
      <c r="E132" t="s">
        <v>169</v>
      </c>
      <c r="F132" t="s">
        <v>297</v>
      </c>
      <c r="G132" t="s">
        <v>3842</v>
      </c>
      <c r="L132" t="s">
        <v>3843</v>
      </c>
      <c r="M132" t="s">
        <v>428</v>
      </c>
      <c r="N132">
        <v>72.621899999999997</v>
      </c>
      <c r="AA132">
        <f t="shared" si="25"/>
        <v>127</v>
      </c>
      <c r="AB132" t="str">
        <f>B2B!B129</f>
        <v>J1</v>
      </c>
      <c r="AC132" t="str">
        <f>B2B!C129</f>
        <v>C7</v>
      </c>
      <c r="AD132" t="str">
        <f t="shared" si="19"/>
        <v>J1-C7</v>
      </c>
      <c r="AE132" t="str">
        <f t="shared" si="20"/>
        <v>GND</v>
      </c>
      <c r="AG132" t="str">
        <f t="shared" si="21"/>
        <v>---</v>
      </c>
      <c r="AH132" t="str">
        <f t="shared" si="22"/>
        <v>---</v>
      </c>
      <c r="AI132" t="str">
        <f>IFERROR(IF(IF(AG132="--",INDEX(D:D,MATCH(AE132,INDEX(B:B,MATCH(AE132,B:B,)+1):B10646,)+MATCH(AE132,B:B,)))=AD132,VLOOKUP(AE132,B:D,3,0),IF(AG132="--",INDEX(D:D,MATCH(AE132,INDEX(B:B,MATCH(AE132,B:B,)+1):B10646,)+MATCH(AE132,B:B,)),"---")),"---")</f>
        <v>---</v>
      </c>
      <c r="AJ132" t="str">
        <f>IF(COUNTIF(CALC_CONN_TEB0187_REV01!F:F,IF(AH132&lt;&gt;"---",VLOOKUP(AD132,CALC_CONN_TEB0187_REV01!F:M,8,0),IF(IFERROR(IF(AD132=AH132,AI132,AH132),"---")="---","---",IF(COUNTIF(CALC_CONN_TEB0187_REV01!F:F,IFERROR(IF(AD132=AH132,AI132,AH132),"---"))&gt;0,"---",IFERROR(IF(AD132=AH132,AI132,AH132),"---")))))=1,IF(AH132&lt;&gt;"---",VLOOKUP(AD132,CALC_CONN_TEB0187_REV01!F:M,8,0),IF(IFERROR(IF(AD132=AH132,AI132,AH132),"---")="---","---",IF(COUNTIF(CALC_CONN_TEB0187_REV01!F:F,IFERROR(IF(AD132=AH132,AI132,AH132),"---"))&gt;0,"---",IFERROR(IF(AD132=AH132,AI132,AH132),"---")))),"---")</f>
        <v>---</v>
      </c>
      <c r="AK132" t="str">
        <f>IF(COUNTIF(CALC_CONN_TEB0187_REV01!F:F,IF(AH132&lt;&gt;"---",VLOOKUP(AD132,CALC_CONN_TEB0187_REV01!F:M,8,0),IF(IFERROR(IF(AD132=AH132,AI132,AH132),"---")="---","---",IF(COUNTIF(CALC_CONN_TEB0187_REV01!F:F,IFERROR(IF(AD132=AH132,AI132,AH132),"---"))&gt;0,"---",IFERROR(IF(AD132=AH132,AI132,AH132),"---")))))=0,IF(AH132&lt;&gt;"---",VLOOKUP(AD132,CALC_CONN_TEB0187_REV01!F:M,8,0),IF(IFERROR(IF(AD132=AH132,AI132,AH132),"---")="---","---",IF(COUNTIF(CALC_CONN_TEB0187_REV01!F:F,IFERROR(IF(AD132=AH132,AI132,AH132),"---"))&gt;0,"---",IFERROR(IF(AD132=AH132,AI132,AH132),"---")))),"---")</f>
        <v>---</v>
      </c>
      <c r="AL132" t="str">
        <f t="shared" si="23"/>
        <v>---</v>
      </c>
      <c r="AM132">
        <f t="shared" si="24"/>
        <v>1098</v>
      </c>
      <c r="AT132" t="str">
        <f t="shared" si="17"/>
        <v>QSFP_RX1_P</v>
      </c>
      <c r="AU132" t="str">
        <f t="shared" si="18"/>
        <v>--</v>
      </c>
    </row>
    <row r="133" spans="1:47" x14ac:dyDescent="0.25">
      <c r="A133" t="str">
        <f t="shared" si="13"/>
        <v>J1-C9</v>
      </c>
      <c r="B133" t="str">
        <f t="shared" si="14"/>
        <v>QSFP_RX1_N</v>
      </c>
      <c r="C133" t="str">
        <f t="shared" si="15"/>
        <v>J1-QSFP_RX1_N</v>
      </c>
      <c r="D133" t="str">
        <f t="shared" si="16"/>
        <v>J1-C9</v>
      </c>
      <c r="E133" t="s">
        <v>169</v>
      </c>
      <c r="F133" t="s">
        <v>298</v>
      </c>
      <c r="G133" t="s">
        <v>3844</v>
      </c>
      <c r="L133" t="s">
        <v>3845</v>
      </c>
      <c r="M133" t="s">
        <v>428</v>
      </c>
      <c r="N133">
        <v>73.781499999999994</v>
      </c>
      <c r="AA133">
        <f t="shared" si="25"/>
        <v>128</v>
      </c>
      <c r="AB133" t="str">
        <f>B2B!B130</f>
        <v>J1</v>
      </c>
      <c r="AC133" t="str">
        <f>B2B!C130</f>
        <v>C8</v>
      </c>
      <c r="AD133" t="str">
        <f t="shared" si="19"/>
        <v>J1-C8</v>
      </c>
      <c r="AE133" t="str">
        <f t="shared" si="20"/>
        <v>QSFP_RX1_P</v>
      </c>
      <c r="AG133" t="str">
        <f t="shared" si="21"/>
        <v>--</v>
      </c>
      <c r="AH133" t="str">
        <f t="shared" si="22"/>
        <v>J1-C8</v>
      </c>
      <c r="AI133" t="str">
        <f>IFERROR(IF(IF(AG133="--",INDEX(D:D,MATCH(AE133,INDEX(B:B,MATCH(AE133,B:B,)+1):B10647,)+MATCH(AE133,B:B,)))=AD133,VLOOKUP(AE133,B:D,3,0),IF(AG133="--",INDEX(D:D,MATCH(AE133,INDEX(B:B,MATCH(AE133,B:B,)+1):B10647,)+MATCH(AE133,B:B,)),"---")),"---")</f>
        <v>J18-22</v>
      </c>
      <c r="AJ133" t="str">
        <f>IF(COUNTIF(CALC_CONN_TEB0187_REV01!F:F,IF(AH133&lt;&gt;"---",VLOOKUP(AD133,CALC_CONN_TEB0187_REV01!F:M,8,0),IF(IFERROR(IF(AD133=AH133,AI133,AH133),"---")="---","---",IF(COUNTIF(CALC_CONN_TEB0187_REV01!F:F,IFERROR(IF(AD133=AH133,AI133,AH133),"---"))&gt;0,"---",IFERROR(IF(AD133=AH133,AI133,AH133),"---")))))=1,IF(AH133&lt;&gt;"---",VLOOKUP(AD133,CALC_CONN_TEB0187_REV01!F:M,8,0),IF(IFERROR(IF(AD133=AH133,AI133,AH133),"---")="---","---",IF(COUNTIF(CALC_CONN_TEB0187_REV01!F:F,IFERROR(IF(AD133=AH133,AI133,AH133),"---"))&gt;0,"---",IFERROR(IF(AD133=AH133,AI133,AH133),"---")))),"---")</f>
        <v>---</v>
      </c>
      <c r="AK133" t="str">
        <f>IF(COUNTIF(CALC_CONN_TEB0187_REV01!F:F,IF(AH133&lt;&gt;"---",VLOOKUP(AD133,CALC_CONN_TEB0187_REV01!F:M,8,0),IF(IFERROR(IF(AD133=AH133,AI133,AH133),"---")="---","---",IF(COUNTIF(CALC_CONN_TEB0187_REV01!F:F,IFERROR(IF(AD133=AH133,AI133,AH133),"---"))&gt;0,"---",IFERROR(IF(AD133=AH133,AI133,AH133),"---")))))=0,IF(AH133&lt;&gt;"---",VLOOKUP(AD133,CALC_CONN_TEB0187_REV01!F:M,8,0),IF(IFERROR(IF(AD133=AH133,AI133,AH133),"---")="---","---",IF(COUNTIF(CALC_CONN_TEB0187_REV01!F:F,IFERROR(IF(AD133=AH133,AI133,AH133),"---"))&gt;0,"---",IFERROR(IF(AD133=AH133,AI133,AH133),"---")))),"---")</f>
        <v>J18-22</v>
      </c>
      <c r="AL133">
        <f t="shared" si="23"/>
        <v>34.869199999999999</v>
      </c>
      <c r="AM133">
        <f t="shared" si="24"/>
        <v>2</v>
      </c>
      <c r="AT133" t="str">
        <f t="shared" si="17"/>
        <v>QSFP_RX1_N</v>
      </c>
      <c r="AU133" t="str">
        <f t="shared" si="18"/>
        <v>--</v>
      </c>
    </row>
    <row r="134" spans="1:47" x14ac:dyDescent="0.25">
      <c r="A134" t="str">
        <f t="shared" ref="A134:A197" si="26">$E134&amp;"-"&amp;$F134</f>
        <v>J1-C10</v>
      </c>
      <c r="B134" t="str">
        <f t="shared" ref="B134:B197" si="27">IF(OR(E134=$A$2,E134=$B$2,E134=$C$2,E134=$D$2),"--",G134)</f>
        <v>GND</v>
      </c>
      <c r="C134" t="str">
        <f t="shared" ref="C134:C197" si="28">$E134&amp;"-"&amp;$G134</f>
        <v>J1-GND</v>
      </c>
      <c r="D134" t="str">
        <f t="shared" ref="D134:D197" si="29">A134</f>
        <v>J1-C10</v>
      </c>
      <c r="E134" t="s">
        <v>169</v>
      </c>
      <c r="F134" t="s">
        <v>299</v>
      </c>
      <c r="G134" t="s">
        <v>433</v>
      </c>
      <c r="L134" t="s">
        <v>3846</v>
      </c>
      <c r="M134" t="s">
        <v>428</v>
      </c>
      <c r="N134">
        <v>71.471500000000006</v>
      </c>
      <c r="AA134">
        <f t="shared" si="25"/>
        <v>129</v>
      </c>
      <c r="AB134" t="str">
        <f>B2B!B131</f>
        <v>J1</v>
      </c>
      <c r="AC134" t="str">
        <f>B2B!C131</f>
        <v>C9</v>
      </c>
      <c r="AD134" t="str">
        <f t="shared" si="19"/>
        <v>J1-C9</v>
      </c>
      <c r="AE134" t="str">
        <f t="shared" si="20"/>
        <v>QSFP_RX1_N</v>
      </c>
      <c r="AG134" t="str">
        <f t="shared" si="21"/>
        <v>--</v>
      </c>
      <c r="AH134" t="str">
        <f t="shared" si="22"/>
        <v>J1-C9</v>
      </c>
      <c r="AI134" t="str">
        <f>IFERROR(IF(IF(AG134="--",INDEX(D:D,MATCH(AE134,INDEX(B:B,MATCH(AE134,B:B,)+1):B10648,)+MATCH(AE134,B:B,)))=AD134,VLOOKUP(AE134,B:D,3,0),IF(AG134="--",INDEX(D:D,MATCH(AE134,INDEX(B:B,MATCH(AE134,B:B,)+1):B10648,)+MATCH(AE134,B:B,)),"---")),"---")</f>
        <v>J18-21</v>
      </c>
      <c r="AJ134" t="str">
        <f>IF(COUNTIF(CALC_CONN_TEB0187_REV01!F:F,IF(AH134&lt;&gt;"---",VLOOKUP(AD134,CALC_CONN_TEB0187_REV01!F:M,8,0),IF(IFERROR(IF(AD134=AH134,AI134,AH134),"---")="---","---",IF(COUNTIF(CALC_CONN_TEB0187_REV01!F:F,IFERROR(IF(AD134=AH134,AI134,AH134),"---"))&gt;0,"---",IFERROR(IF(AD134=AH134,AI134,AH134),"---")))))=1,IF(AH134&lt;&gt;"---",VLOOKUP(AD134,CALC_CONN_TEB0187_REV01!F:M,8,0),IF(IFERROR(IF(AD134=AH134,AI134,AH134),"---")="---","---",IF(COUNTIF(CALC_CONN_TEB0187_REV01!F:F,IFERROR(IF(AD134=AH134,AI134,AH134),"---"))&gt;0,"---",IFERROR(IF(AD134=AH134,AI134,AH134),"---")))),"---")</f>
        <v>---</v>
      </c>
      <c r="AK134" t="str">
        <f>IF(COUNTIF(CALC_CONN_TEB0187_REV01!F:F,IF(AH134&lt;&gt;"---",VLOOKUP(AD134,CALC_CONN_TEB0187_REV01!F:M,8,0),IF(IFERROR(IF(AD134=AH134,AI134,AH134),"---")="---","---",IF(COUNTIF(CALC_CONN_TEB0187_REV01!F:F,IFERROR(IF(AD134=AH134,AI134,AH134),"---"))&gt;0,"---",IFERROR(IF(AD134=AH134,AI134,AH134),"---")))))=0,IF(AH134&lt;&gt;"---",VLOOKUP(AD134,CALC_CONN_TEB0187_REV01!F:M,8,0),IF(IFERROR(IF(AD134=AH134,AI134,AH134),"---")="---","---",IF(COUNTIF(CALC_CONN_TEB0187_REV01!F:F,IFERROR(IF(AD134=AH134,AI134,AH134),"---"))&gt;0,"---",IFERROR(IF(AD134=AH134,AI134,AH134),"---")))),"---")</f>
        <v>J18-21</v>
      </c>
      <c r="AL134">
        <f t="shared" si="23"/>
        <v>34.863799999999998</v>
      </c>
      <c r="AM134">
        <f t="shared" si="24"/>
        <v>2</v>
      </c>
      <c r="AT134">
        <f t="shared" ref="AT134:AT197" si="30">IF(IF(COUNTIF($AO$6:$AQ$150,B134)&gt;0,"---","--")="---",VLOOKUP(B134,$AO$6:$AQ$150,3,0),B134)</f>
        <v>0</v>
      </c>
      <c r="AU134">
        <f t="shared" ref="AU134:AU197" si="31">IF(IF(COUNTIF($AO$6:$AQ$150,B134)&gt;0,"---","--")="---",VLOOKUP(B134,$AO$6:$AQ$150,2,0),"--")</f>
        <v>0</v>
      </c>
    </row>
    <row r="135" spans="1:47" x14ac:dyDescent="0.25">
      <c r="A135" t="str">
        <f t="shared" si="26"/>
        <v>J1-C11</v>
      </c>
      <c r="B135" t="str">
        <f t="shared" si="27"/>
        <v>QSFP_RX3_P</v>
      </c>
      <c r="C135" t="str">
        <f t="shared" si="28"/>
        <v>J1-QSFP_RX3_P</v>
      </c>
      <c r="D135" t="str">
        <f t="shared" si="29"/>
        <v>J1-C11</v>
      </c>
      <c r="E135" t="s">
        <v>169</v>
      </c>
      <c r="F135" t="s">
        <v>300</v>
      </c>
      <c r="G135" t="s">
        <v>3847</v>
      </c>
      <c r="L135" t="s">
        <v>3848</v>
      </c>
      <c r="M135" t="s">
        <v>428</v>
      </c>
      <c r="N135">
        <v>99.868099999999998</v>
      </c>
      <c r="AA135">
        <f t="shared" si="25"/>
        <v>130</v>
      </c>
      <c r="AB135" t="str">
        <f>B2B!B132</f>
        <v>J1</v>
      </c>
      <c r="AC135" t="str">
        <f>B2B!C132</f>
        <v>C10</v>
      </c>
      <c r="AD135" t="str">
        <f t="shared" ref="AD135:AD198" si="32">AB135&amp;"-"&amp;AC135</f>
        <v>J1-C10</v>
      </c>
      <c r="AE135" t="str">
        <f t="shared" ref="AE135:AE198" si="33">VLOOKUP(AD135,A:B,2,0)</f>
        <v>GND</v>
      </c>
      <c r="AG135" t="str">
        <f t="shared" ref="AG135:AG198" si="34">IF(
IF(
IFERROR(VLOOKUP(AE135,$AO$6:$AO$50,1,),1)=1,1,0),
"--","---")</f>
        <v>---</v>
      </c>
      <c r="AH135" t="str">
        <f t="shared" ref="AH135:AH198" si="35">IF(AG135&lt;&gt;"---",IFERROR(VLOOKUP(AE135,B:F,3,0),"--"),"---")</f>
        <v>---</v>
      </c>
      <c r="AI135" t="str">
        <f>IFERROR(IF(IF(AG135="--",INDEX(D:D,MATCH(AE135,INDEX(B:B,MATCH(AE135,B:B,)+1):B10649,)+MATCH(AE135,B:B,)))=AD135,VLOOKUP(AE135,B:D,3,0),IF(AG135="--",INDEX(D:D,MATCH(AE135,INDEX(B:B,MATCH(AE135,B:B,)+1):B10649,)+MATCH(AE135,B:B,)),"---")),"---")</f>
        <v>---</v>
      </c>
      <c r="AJ135" t="str">
        <f>IF(COUNTIF(CALC_CONN_TEB0187_REV01!F:F,IF(AH135&lt;&gt;"---",VLOOKUP(AD135,CALC_CONN_TEB0187_REV01!F:M,8,0),IF(IFERROR(IF(AD135=AH135,AI135,AH135),"---")="---","---",IF(COUNTIF(CALC_CONN_TEB0187_REV01!F:F,IFERROR(IF(AD135=AH135,AI135,AH135),"---"))&gt;0,"---",IFERROR(IF(AD135=AH135,AI135,AH135),"---")))))=1,IF(AH135&lt;&gt;"---",VLOOKUP(AD135,CALC_CONN_TEB0187_REV01!F:M,8,0),IF(IFERROR(IF(AD135=AH135,AI135,AH135),"---")="---","---",IF(COUNTIF(CALC_CONN_TEB0187_REV01!F:F,IFERROR(IF(AD135=AH135,AI135,AH135),"---"))&gt;0,"---",IFERROR(IF(AD135=AH135,AI135,AH135),"---")))),"---")</f>
        <v>---</v>
      </c>
      <c r="AK135" t="str">
        <f>IF(COUNTIF(CALC_CONN_TEB0187_REV01!F:F,IF(AH135&lt;&gt;"---",VLOOKUP(AD135,CALC_CONN_TEB0187_REV01!F:M,8,0),IF(IFERROR(IF(AD135=AH135,AI135,AH135),"---")="---","---",IF(COUNTIF(CALC_CONN_TEB0187_REV01!F:F,IFERROR(IF(AD135=AH135,AI135,AH135),"---"))&gt;0,"---",IFERROR(IF(AD135=AH135,AI135,AH135),"---")))))=0,IF(AH135&lt;&gt;"---",VLOOKUP(AD135,CALC_CONN_TEB0187_REV01!F:M,8,0),IF(IFERROR(IF(AD135=AH135,AI135,AH135),"---")="---","---",IF(COUNTIF(CALC_CONN_TEB0187_REV01!F:F,IFERROR(IF(AD135=AH135,AI135,AH135),"---"))&gt;0,"---",IFERROR(IF(AD135=AH135,AI135,AH135),"---")))),"---")</f>
        <v>---</v>
      </c>
      <c r="AL135" t="str">
        <f t="shared" ref="AL135:AL198" si="36">IF(AG135&lt;&gt;"---",IFERROR(VLOOKUP(AE135,L:N,3,0),"--"),"---")</f>
        <v>---</v>
      </c>
      <c r="AM135">
        <f t="shared" ref="AM135:AM198" si="37">COUNTIF(B:B,AE135)</f>
        <v>1098</v>
      </c>
      <c r="AT135" t="str">
        <f t="shared" si="30"/>
        <v>QSFP_RX3_P</v>
      </c>
      <c r="AU135" t="str">
        <f t="shared" si="31"/>
        <v>--</v>
      </c>
    </row>
    <row r="136" spans="1:47" x14ac:dyDescent="0.25">
      <c r="A136" t="str">
        <f t="shared" si="26"/>
        <v>J1-C12</v>
      </c>
      <c r="B136" t="str">
        <f t="shared" si="27"/>
        <v>QSFP_RX3_N</v>
      </c>
      <c r="C136" t="str">
        <f t="shared" si="28"/>
        <v>J1-QSFP_RX3_N</v>
      </c>
      <c r="D136" t="str">
        <f t="shared" si="29"/>
        <v>J1-C12</v>
      </c>
      <c r="E136" t="s">
        <v>169</v>
      </c>
      <c r="F136" t="s">
        <v>301</v>
      </c>
      <c r="G136" t="s">
        <v>3849</v>
      </c>
      <c r="L136" t="s">
        <v>3850</v>
      </c>
      <c r="M136" t="s">
        <v>428</v>
      </c>
      <c r="N136">
        <v>99.787899999999993</v>
      </c>
      <c r="AA136">
        <f t="shared" ref="AA136:AA199" si="38">AA135+1</f>
        <v>131</v>
      </c>
      <c r="AB136" t="str">
        <f>B2B!B133</f>
        <v>J1</v>
      </c>
      <c r="AC136" t="str">
        <f>B2B!C133</f>
        <v>C11</v>
      </c>
      <c r="AD136" t="str">
        <f t="shared" si="32"/>
        <v>J1-C11</v>
      </c>
      <c r="AE136" t="str">
        <f t="shared" si="33"/>
        <v>QSFP_RX3_P</v>
      </c>
      <c r="AG136" t="str">
        <f t="shared" si="34"/>
        <v>--</v>
      </c>
      <c r="AH136" t="str">
        <f t="shared" si="35"/>
        <v>J1-C11</v>
      </c>
      <c r="AI136" t="str">
        <f>IFERROR(IF(IF(AG136="--",INDEX(D:D,MATCH(AE136,INDEX(B:B,MATCH(AE136,B:B,)+1):B10650,)+MATCH(AE136,B:B,)))=AD136,VLOOKUP(AE136,B:D,3,0),IF(AG136="--",INDEX(D:D,MATCH(AE136,INDEX(B:B,MATCH(AE136,B:B,)+1):B10650,)+MATCH(AE136,B:B,)),"---")),"---")</f>
        <v>J18-25</v>
      </c>
      <c r="AJ136" t="str">
        <f>IF(COUNTIF(CALC_CONN_TEB0187_REV01!F:F,IF(AH136&lt;&gt;"---",VLOOKUP(AD136,CALC_CONN_TEB0187_REV01!F:M,8,0),IF(IFERROR(IF(AD136=AH136,AI136,AH136),"---")="---","---",IF(COUNTIF(CALC_CONN_TEB0187_REV01!F:F,IFERROR(IF(AD136=AH136,AI136,AH136),"---"))&gt;0,"---",IFERROR(IF(AD136=AH136,AI136,AH136),"---")))))=1,IF(AH136&lt;&gt;"---",VLOOKUP(AD136,CALC_CONN_TEB0187_REV01!F:M,8,0),IF(IFERROR(IF(AD136=AH136,AI136,AH136),"---")="---","---",IF(COUNTIF(CALC_CONN_TEB0187_REV01!F:F,IFERROR(IF(AD136=AH136,AI136,AH136),"---"))&gt;0,"---",IFERROR(IF(AD136=AH136,AI136,AH136),"---")))),"---")</f>
        <v>---</v>
      </c>
      <c r="AK136" t="str">
        <f>IF(COUNTIF(CALC_CONN_TEB0187_REV01!F:F,IF(AH136&lt;&gt;"---",VLOOKUP(AD136,CALC_CONN_TEB0187_REV01!F:M,8,0),IF(IFERROR(IF(AD136=AH136,AI136,AH136),"---")="---","---",IF(COUNTIF(CALC_CONN_TEB0187_REV01!F:F,IFERROR(IF(AD136=AH136,AI136,AH136),"---"))&gt;0,"---",IFERROR(IF(AD136=AH136,AI136,AH136),"---")))))=0,IF(AH136&lt;&gt;"---",VLOOKUP(AD136,CALC_CONN_TEB0187_REV01!F:M,8,0),IF(IFERROR(IF(AD136=AH136,AI136,AH136),"---")="---","---",IF(COUNTIF(CALC_CONN_TEB0187_REV01!F:F,IFERROR(IF(AD136=AH136,AI136,AH136),"---"))&gt;0,"---",IFERROR(IF(AD136=AH136,AI136,AH136),"---")))),"---")</f>
        <v>J18-25</v>
      </c>
      <c r="AL136">
        <f t="shared" si="36"/>
        <v>35.456499999999998</v>
      </c>
      <c r="AM136">
        <f t="shared" si="37"/>
        <v>2</v>
      </c>
      <c r="AT136" t="str">
        <f t="shared" si="30"/>
        <v>QSFP_RX3_N</v>
      </c>
      <c r="AU136" t="str">
        <f t="shared" si="31"/>
        <v>--</v>
      </c>
    </row>
    <row r="137" spans="1:47" x14ac:dyDescent="0.25">
      <c r="A137" t="str">
        <f t="shared" si="26"/>
        <v>J1-C13</v>
      </c>
      <c r="B137" t="str">
        <f t="shared" si="27"/>
        <v>GND</v>
      </c>
      <c r="C137" t="str">
        <f t="shared" si="28"/>
        <v>J1-GND</v>
      </c>
      <c r="D137" t="str">
        <f t="shared" si="29"/>
        <v>J1-C13</v>
      </c>
      <c r="E137" t="s">
        <v>169</v>
      </c>
      <c r="F137" t="s">
        <v>302</v>
      </c>
      <c r="G137" t="s">
        <v>433</v>
      </c>
      <c r="L137" t="s">
        <v>3851</v>
      </c>
      <c r="M137" t="s">
        <v>428</v>
      </c>
      <c r="N137">
        <v>81.096999999999994</v>
      </c>
      <c r="AA137">
        <f t="shared" si="38"/>
        <v>132</v>
      </c>
      <c r="AB137" t="str">
        <f>B2B!B134</f>
        <v>J1</v>
      </c>
      <c r="AC137" t="str">
        <f>B2B!C134</f>
        <v>C12</v>
      </c>
      <c r="AD137" t="str">
        <f t="shared" si="32"/>
        <v>J1-C12</v>
      </c>
      <c r="AE137" t="str">
        <f t="shared" si="33"/>
        <v>QSFP_RX3_N</v>
      </c>
      <c r="AG137" t="str">
        <f t="shared" si="34"/>
        <v>--</v>
      </c>
      <c r="AH137" t="str">
        <f t="shared" si="35"/>
        <v>J1-C12</v>
      </c>
      <c r="AI137" t="str">
        <f>IFERROR(IF(IF(AG137="--",INDEX(D:D,MATCH(AE137,INDEX(B:B,MATCH(AE137,B:B,)+1):B10651,)+MATCH(AE137,B:B,)))=AD137,VLOOKUP(AE137,B:D,3,0),IF(AG137="--",INDEX(D:D,MATCH(AE137,INDEX(B:B,MATCH(AE137,B:B,)+1):B10651,)+MATCH(AE137,B:B,)),"---")),"---")</f>
        <v>J18-24</v>
      </c>
      <c r="AJ137" t="str">
        <f>IF(COUNTIF(CALC_CONN_TEB0187_REV01!F:F,IF(AH137&lt;&gt;"---",VLOOKUP(AD137,CALC_CONN_TEB0187_REV01!F:M,8,0),IF(IFERROR(IF(AD137=AH137,AI137,AH137),"---")="---","---",IF(COUNTIF(CALC_CONN_TEB0187_REV01!F:F,IFERROR(IF(AD137=AH137,AI137,AH137),"---"))&gt;0,"---",IFERROR(IF(AD137=AH137,AI137,AH137),"---")))))=1,IF(AH137&lt;&gt;"---",VLOOKUP(AD137,CALC_CONN_TEB0187_REV01!F:M,8,0),IF(IFERROR(IF(AD137=AH137,AI137,AH137),"---")="---","---",IF(COUNTIF(CALC_CONN_TEB0187_REV01!F:F,IFERROR(IF(AD137=AH137,AI137,AH137),"---"))&gt;0,"---",IFERROR(IF(AD137=AH137,AI137,AH137),"---")))),"---")</f>
        <v>---</v>
      </c>
      <c r="AK137" t="str">
        <f>IF(COUNTIF(CALC_CONN_TEB0187_REV01!F:F,IF(AH137&lt;&gt;"---",VLOOKUP(AD137,CALC_CONN_TEB0187_REV01!F:M,8,0),IF(IFERROR(IF(AD137=AH137,AI137,AH137),"---")="---","---",IF(COUNTIF(CALC_CONN_TEB0187_REV01!F:F,IFERROR(IF(AD137=AH137,AI137,AH137),"---"))&gt;0,"---",IFERROR(IF(AD137=AH137,AI137,AH137),"---")))))=0,IF(AH137&lt;&gt;"---",VLOOKUP(AD137,CALC_CONN_TEB0187_REV01!F:M,8,0),IF(IFERROR(IF(AD137=AH137,AI137,AH137),"---")="---","---",IF(COUNTIF(CALC_CONN_TEB0187_REV01!F:F,IFERROR(IF(AD137=AH137,AI137,AH137),"---"))&gt;0,"---",IFERROR(IF(AD137=AH137,AI137,AH137),"---")))),"---")</f>
        <v>J18-24</v>
      </c>
      <c r="AL137">
        <f t="shared" si="36"/>
        <v>35.492699999999999</v>
      </c>
      <c r="AM137">
        <f t="shared" si="37"/>
        <v>2</v>
      </c>
      <c r="AT137">
        <f t="shared" si="30"/>
        <v>0</v>
      </c>
      <c r="AU137">
        <f t="shared" si="31"/>
        <v>0</v>
      </c>
    </row>
    <row r="138" spans="1:47" x14ac:dyDescent="0.25">
      <c r="A138" t="str">
        <f t="shared" si="26"/>
        <v>J1-C14</v>
      </c>
      <c r="B138" t="str">
        <f t="shared" si="27"/>
        <v>GND</v>
      </c>
      <c r="C138" t="str">
        <f t="shared" si="28"/>
        <v>J1-GND</v>
      </c>
      <c r="D138" t="str">
        <f t="shared" si="29"/>
        <v>J1-C14</v>
      </c>
      <c r="E138" t="s">
        <v>169</v>
      </c>
      <c r="F138" t="s">
        <v>303</v>
      </c>
      <c r="G138" t="s">
        <v>433</v>
      </c>
      <c r="L138" t="s">
        <v>3852</v>
      </c>
      <c r="M138" t="s">
        <v>428</v>
      </c>
      <c r="N138">
        <v>81.118399999999994</v>
      </c>
      <c r="AA138">
        <f t="shared" si="38"/>
        <v>133</v>
      </c>
      <c r="AB138" t="str">
        <f>B2B!B135</f>
        <v>J1</v>
      </c>
      <c r="AC138" t="str">
        <f>B2B!C135</f>
        <v>C13</v>
      </c>
      <c r="AD138" t="str">
        <f t="shared" si="32"/>
        <v>J1-C13</v>
      </c>
      <c r="AE138" t="str">
        <f t="shared" si="33"/>
        <v>GND</v>
      </c>
      <c r="AG138" t="str">
        <f t="shared" si="34"/>
        <v>---</v>
      </c>
      <c r="AH138" t="str">
        <f t="shared" si="35"/>
        <v>---</v>
      </c>
      <c r="AI138" t="str">
        <f>IFERROR(IF(IF(AG138="--",INDEX(D:D,MATCH(AE138,INDEX(B:B,MATCH(AE138,B:B,)+1):B10652,)+MATCH(AE138,B:B,)))=AD138,VLOOKUP(AE138,B:D,3,0),IF(AG138="--",INDEX(D:D,MATCH(AE138,INDEX(B:B,MATCH(AE138,B:B,)+1):B10652,)+MATCH(AE138,B:B,)),"---")),"---")</f>
        <v>---</v>
      </c>
      <c r="AJ138" t="str">
        <f>IF(COUNTIF(CALC_CONN_TEB0187_REV01!F:F,IF(AH138&lt;&gt;"---",VLOOKUP(AD138,CALC_CONN_TEB0187_REV01!F:M,8,0),IF(IFERROR(IF(AD138=AH138,AI138,AH138),"---")="---","---",IF(COUNTIF(CALC_CONN_TEB0187_REV01!F:F,IFERROR(IF(AD138=AH138,AI138,AH138),"---"))&gt;0,"---",IFERROR(IF(AD138=AH138,AI138,AH138),"---")))))=1,IF(AH138&lt;&gt;"---",VLOOKUP(AD138,CALC_CONN_TEB0187_REV01!F:M,8,0),IF(IFERROR(IF(AD138=AH138,AI138,AH138),"---")="---","---",IF(COUNTIF(CALC_CONN_TEB0187_REV01!F:F,IFERROR(IF(AD138=AH138,AI138,AH138),"---"))&gt;0,"---",IFERROR(IF(AD138=AH138,AI138,AH138),"---")))),"---")</f>
        <v>---</v>
      </c>
      <c r="AK138" t="str">
        <f>IF(COUNTIF(CALC_CONN_TEB0187_REV01!F:F,IF(AH138&lt;&gt;"---",VLOOKUP(AD138,CALC_CONN_TEB0187_REV01!F:M,8,0),IF(IFERROR(IF(AD138=AH138,AI138,AH138),"---")="---","---",IF(COUNTIF(CALC_CONN_TEB0187_REV01!F:F,IFERROR(IF(AD138=AH138,AI138,AH138),"---"))&gt;0,"---",IFERROR(IF(AD138=AH138,AI138,AH138),"---")))))=0,IF(AH138&lt;&gt;"---",VLOOKUP(AD138,CALC_CONN_TEB0187_REV01!F:M,8,0),IF(IFERROR(IF(AD138=AH138,AI138,AH138),"---")="---","---",IF(COUNTIF(CALC_CONN_TEB0187_REV01!F:F,IFERROR(IF(AD138=AH138,AI138,AH138),"---"))&gt;0,"---",IFERROR(IF(AD138=AH138,AI138,AH138),"---")))),"---")</f>
        <v>---</v>
      </c>
      <c r="AL138" t="str">
        <f t="shared" si="36"/>
        <v>---</v>
      </c>
      <c r="AM138">
        <f t="shared" si="37"/>
        <v>1098</v>
      </c>
      <c r="AT138">
        <f t="shared" si="30"/>
        <v>0</v>
      </c>
      <c r="AU138">
        <f t="shared" si="31"/>
        <v>0</v>
      </c>
    </row>
    <row r="139" spans="1:47" x14ac:dyDescent="0.25">
      <c r="A139" t="str">
        <f t="shared" si="26"/>
        <v>J1-C15</v>
      </c>
      <c r="B139" t="str">
        <f t="shared" si="27"/>
        <v>NetJ1_C15</v>
      </c>
      <c r="C139" t="str">
        <f t="shared" si="28"/>
        <v>J1-NetJ1_C15</v>
      </c>
      <c r="D139" t="str">
        <f t="shared" si="29"/>
        <v>J1-C15</v>
      </c>
      <c r="E139" t="s">
        <v>169</v>
      </c>
      <c r="F139" t="s">
        <v>304</v>
      </c>
      <c r="G139" t="s">
        <v>654</v>
      </c>
      <c r="L139" t="s">
        <v>3853</v>
      </c>
      <c r="M139" t="s">
        <v>428</v>
      </c>
      <c r="N139">
        <v>84.007000000000005</v>
      </c>
      <c r="AA139">
        <f t="shared" si="38"/>
        <v>134</v>
      </c>
      <c r="AB139" t="str">
        <f>B2B!B136</f>
        <v>J1</v>
      </c>
      <c r="AC139" t="str">
        <f>B2B!C136</f>
        <v>C14</v>
      </c>
      <c r="AD139" t="str">
        <f t="shared" si="32"/>
        <v>J1-C14</v>
      </c>
      <c r="AE139" t="str">
        <f t="shared" si="33"/>
        <v>GND</v>
      </c>
      <c r="AG139" t="str">
        <f t="shared" si="34"/>
        <v>---</v>
      </c>
      <c r="AH139" t="str">
        <f t="shared" si="35"/>
        <v>---</v>
      </c>
      <c r="AI139" t="str">
        <f>IFERROR(IF(IF(AG139="--",INDEX(D:D,MATCH(AE139,INDEX(B:B,MATCH(AE139,B:B,)+1):B10653,)+MATCH(AE139,B:B,)))=AD139,VLOOKUP(AE139,B:D,3,0),IF(AG139="--",INDEX(D:D,MATCH(AE139,INDEX(B:B,MATCH(AE139,B:B,)+1):B10653,)+MATCH(AE139,B:B,)),"---")),"---")</f>
        <v>---</v>
      </c>
      <c r="AJ139" t="str">
        <f>IF(COUNTIF(CALC_CONN_TEB0187_REV01!F:F,IF(AH139&lt;&gt;"---",VLOOKUP(AD139,CALC_CONN_TEB0187_REV01!F:M,8,0),IF(IFERROR(IF(AD139=AH139,AI139,AH139),"---")="---","---",IF(COUNTIF(CALC_CONN_TEB0187_REV01!F:F,IFERROR(IF(AD139=AH139,AI139,AH139),"---"))&gt;0,"---",IFERROR(IF(AD139=AH139,AI139,AH139),"---")))))=1,IF(AH139&lt;&gt;"---",VLOOKUP(AD139,CALC_CONN_TEB0187_REV01!F:M,8,0),IF(IFERROR(IF(AD139=AH139,AI139,AH139),"---")="---","---",IF(COUNTIF(CALC_CONN_TEB0187_REV01!F:F,IFERROR(IF(AD139=AH139,AI139,AH139),"---"))&gt;0,"---",IFERROR(IF(AD139=AH139,AI139,AH139),"---")))),"---")</f>
        <v>---</v>
      </c>
      <c r="AK139" t="str">
        <f>IF(COUNTIF(CALC_CONN_TEB0187_REV01!F:F,IF(AH139&lt;&gt;"---",VLOOKUP(AD139,CALC_CONN_TEB0187_REV01!F:M,8,0),IF(IFERROR(IF(AD139=AH139,AI139,AH139),"---")="---","---",IF(COUNTIF(CALC_CONN_TEB0187_REV01!F:F,IFERROR(IF(AD139=AH139,AI139,AH139),"---"))&gt;0,"---",IFERROR(IF(AD139=AH139,AI139,AH139),"---")))))=0,IF(AH139&lt;&gt;"---",VLOOKUP(AD139,CALC_CONN_TEB0187_REV01!F:M,8,0),IF(IFERROR(IF(AD139=AH139,AI139,AH139),"---")="---","---",IF(COUNTIF(CALC_CONN_TEB0187_REV01!F:F,IFERROR(IF(AD139=AH139,AI139,AH139),"---"))&gt;0,"---",IFERROR(IF(AD139=AH139,AI139,AH139),"---")))),"---")</f>
        <v>---</v>
      </c>
      <c r="AL139" t="str">
        <f t="shared" si="36"/>
        <v>---</v>
      </c>
      <c r="AM139">
        <f t="shared" si="37"/>
        <v>1098</v>
      </c>
      <c r="AT139" t="str">
        <f t="shared" si="30"/>
        <v>NetJ1_C15</v>
      </c>
      <c r="AU139" t="str">
        <f t="shared" si="31"/>
        <v>--</v>
      </c>
    </row>
    <row r="140" spans="1:47" x14ac:dyDescent="0.25">
      <c r="A140" t="str">
        <f t="shared" si="26"/>
        <v>J1-C16</v>
      </c>
      <c r="B140" t="str">
        <f t="shared" si="27"/>
        <v>NetJ1_C16</v>
      </c>
      <c r="C140" t="str">
        <f t="shared" si="28"/>
        <v>J1-NetJ1_C16</v>
      </c>
      <c r="D140" t="str">
        <f t="shared" si="29"/>
        <v>J1-C16</v>
      </c>
      <c r="E140" t="s">
        <v>169</v>
      </c>
      <c r="F140" t="s">
        <v>305</v>
      </c>
      <c r="G140" t="s">
        <v>656</v>
      </c>
      <c r="L140" t="s">
        <v>3854</v>
      </c>
      <c r="M140" t="s">
        <v>428</v>
      </c>
      <c r="N140">
        <v>83.930899999999994</v>
      </c>
      <c r="AA140">
        <f t="shared" si="38"/>
        <v>135</v>
      </c>
      <c r="AB140" t="str">
        <f>B2B!B137</f>
        <v>J1</v>
      </c>
      <c r="AC140" t="str">
        <f>B2B!C137</f>
        <v>C15</v>
      </c>
      <c r="AD140" t="str">
        <f t="shared" si="32"/>
        <v>J1-C15</v>
      </c>
      <c r="AE140" t="str">
        <f t="shared" si="33"/>
        <v>NetJ1_C15</v>
      </c>
      <c r="AG140" t="str">
        <f t="shared" si="34"/>
        <v>--</v>
      </c>
      <c r="AH140" t="str">
        <f t="shared" si="35"/>
        <v>J1-C15</v>
      </c>
      <c r="AI140" t="str">
        <f>IFERROR(IF(IF(AG140="--",INDEX(D:D,MATCH(AE140,INDEX(B:B,MATCH(AE140,B:B,)+1):B10654,)+MATCH(AE140,B:B,)))=AD140,VLOOKUP(AE140,B:D,3,0),IF(AG140="--",INDEX(D:D,MATCH(AE140,INDEX(B:B,MATCH(AE140,B:B,)+1):B10654,)+MATCH(AE140,B:B,)),"---")),"---")</f>
        <v>---</v>
      </c>
      <c r="AJ140" t="str">
        <f>IF(COUNTIF(CALC_CONN_TEB0187_REV01!F:F,IF(AH140&lt;&gt;"---",VLOOKUP(AD140,CALC_CONN_TEB0187_REV01!F:M,8,0),IF(IFERROR(IF(AD140=AH140,AI140,AH140),"---")="---","---",IF(COUNTIF(CALC_CONN_TEB0187_REV01!F:F,IFERROR(IF(AD140=AH140,AI140,AH140),"---"))&gt;0,"---",IFERROR(IF(AD140=AH140,AI140,AH140),"---")))))=1,IF(AH140&lt;&gt;"---",VLOOKUP(AD140,CALC_CONN_TEB0187_REV01!F:M,8,0),IF(IFERROR(IF(AD140=AH140,AI140,AH140),"---")="---","---",IF(COUNTIF(CALC_CONN_TEB0187_REV01!F:F,IFERROR(IF(AD140=AH140,AI140,AH140),"---"))&gt;0,"---",IFERROR(IF(AD140=AH140,AI140,AH140),"---")))),"---")</f>
        <v>---</v>
      </c>
      <c r="AK140" t="str">
        <f>IF(COUNTIF(CALC_CONN_TEB0187_REV01!F:F,IF(AH140&lt;&gt;"---",VLOOKUP(AD140,CALC_CONN_TEB0187_REV01!F:M,8,0),IF(IFERROR(IF(AD140=AH140,AI140,AH140),"---")="---","---",IF(COUNTIF(CALC_CONN_TEB0187_REV01!F:F,IFERROR(IF(AD140=AH140,AI140,AH140),"---"))&gt;0,"---",IFERROR(IF(AD140=AH140,AI140,AH140),"---")))))=0,IF(AH140&lt;&gt;"---",VLOOKUP(AD140,CALC_CONN_TEB0187_REV01!F:M,8,0),IF(IFERROR(IF(AD140=AH140,AI140,AH140),"---")="---","---",IF(COUNTIF(CALC_CONN_TEB0187_REV01!F:F,IFERROR(IF(AD140=AH140,AI140,AH140),"---"))&gt;0,"---",IFERROR(IF(AD140=AH140,AI140,AH140),"---")))),"---")</f>
        <v>---</v>
      </c>
      <c r="AL140" t="str">
        <f t="shared" si="36"/>
        <v>--</v>
      </c>
      <c r="AM140">
        <f t="shared" si="37"/>
        <v>1</v>
      </c>
      <c r="AT140" t="str">
        <f t="shared" si="30"/>
        <v>NetJ1_C16</v>
      </c>
      <c r="AU140" t="str">
        <f t="shared" si="31"/>
        <v>--</v>
      </c>
    </row>
    <row r="141" spans="1:47" x14ac:dyDescent="0.25">
      <c r="A141" t="str">
        <f t="shared" si="26"/>
        <v>J1-C17</v>
      </c>
      <c r="B141" t="str">
        <f t="shared" si="27"/>
        <v>GND</v>
      </c>
      <c r="C141" t="str">
        <f t="shared" si="28"/>
        <v>J1-GND</v>
      </c>
      <c r="D141" t="str">
        <f t="shared" si="29"/>
        <v>J1-C17</v>
      </c>
      <c r="E141" t="s">
        <v>169</v>
      </c>
      <c r="F141" t="s">
        <v>306</v>
      </c>
      <c r="G141" t="s">
        <v>433</v>
      </c>
      <c r="L141" t="s">
        <v>3855</v>
      </c>
      <c r="M141" t="s">
        <v>428</v>
      </c>
      <c r="N141">
        <v>88.691599999999994</v>
      </c>
      <c r="AA141">
        <f t="shared" si="38"/>
        <v>136</v>
      </c>
      <c r="AB141" t="str">
        <f>B2B!B138</f>
        <v>J1</v>
      </c>
      <c r="AC141" t="str">
        <f>B2B!C138</f>
        <v>C16</v>
      </c>
      <c r="AD141" t="str">
        <f t="shared" si="32"/>
        <v>J1-C16</v>
      </c>
      <c r="AE141" t="str">
        <f t="shared" si="33"/>
        <v>NetJ1_C16</v>
      </c>
      <c r="AG141" t="str">
        <f t="shared" si="34"/>
        <v>--</v>
      </c>
      <c r="AH141" t="str">
        <f t="shared" si="35"/>
        <v>J1-C16</v>
      </c>
      <c r="AI141" t="str">
        <f>IFERROR(IF(IF(AG141="--",INDEX(D:D,MATCH(AE141,INDEX(B:B,MATCH(AE141,B:B,)+1):B10655,)+MATCH(AE141,B:B,)))=AD141,VLOOKUP(AE141,B:D,3,0),IF(AG141="--",INDEX(D:D,MATCH(AE141,INDEX(B:B,MATCH(AE141,B:B,)+1):B10655,)+MATCH(AE141,B:B,)),"---")),"---")</f>
        <v>---</v>
      </c>
      <c r="AJ141" t="str">
        <f>IF(COUNTIF(CALC_CONN_TEB0187_REV01!F:F,IF(AH141&lt;&gt;"---",VLOOKUP(AD141,CALC_CONN_TEB0187_REV01!F:M,8,0),IF(IFERROR(IF(AD141=AH141,AI141,AH141),"---")="---","---",IF(COUNTIF(CALC_CONN_TEB0187_REV01!F:F,IFERROR(IF(AD141=AH141,AI141,AH141),"---"))&gt;0,"---",IFERROR(IF(AD141=AH141,AI141,AH141),"---")))))=1,IF(AH141&lt;&gt;"---",VLOOKUP(AD141,CALC_CONN_TEB0187_REV01!F:M,8,0),IF(IFERROR(IF(AD141=AH141,AI141,AH141),"---")="---","---",IF(COUNTIF(CALC_CONN_TEB0187_REV01!F:F,IFERROR(IF(AD141=AH141,AI141,AH141),"---"))&gt;0,"---",IFERROR(IF(AD141=AH141,AI141,AH141),"---")))),"---")</f>
        <v>---</v>
      </c>
      <c r="AK141" t="str">
        <f>IF(COUNTIF(CALC_CONN_TEB0187_REV01!F:F,IF(AH141&lt;&gt;"---",VLOOKUP(AD141,CALC_CONN_TEB0187_REV01!F:M,8,0),IF(IFERROR(IF(AD141=AH141,AI141,AH141),"---")="---","---",IF(COUNTIF(CALC_CONN_TEB0187_REV01!F:F,IFERROR(IF(AD141=AH141,AI141,AH141),"---"))&gt;0,"---",IFERROR(IF(AD141=AH141,AI141,AH141),"---")))))=0,IF(AH141&lt;&gt;"---",VLOOKUP(AD141,CALC_CONN_TEB0187_REV01!F:M,8,0),IF(IFERROR(IF(AD141=AH141,AI141,AH141),"---")="---","---",IF(COUNTIF(CALC_CONN_TEB0187_REV01!F:F,IFERROR(IF(AD141=AH141,AI141,AH141),"---"))&gt;0,"---",IFERROR(IF(AD141=AH141,AI141,AH141),"---")))),"---")</f>
        <v>---</v>
      </c>
      <c r="AL141" t="str">
        <f t="shared" si="36"/>
        <v>--</v>
      </c>
      <c r="AM141">
        <f t="shared" si="37"/>
        <v>1</v>
      </c>
      <c r="AT141">
        <f t="shared" si="30"/>
        <v>0</v>
      </c>
      <c r="AU141">
        <f t="shared" si="31"/>
        <v>0</v>
      </c>
    </row>
    <row r="142" spans="1:47" x14ac:dyDescent="0.25">
      <c r="A142" t="str">
        <f t="shared" si="26"/>
        <v>J1-C18</v>
      </c>
      <c r="B142" t="str">
        <f t="shared" si="27"/>
        <v>PCIE_RX1_P</v>
      </c>
      <c r="C142" t="str">
        <f t="shared" si="28"/>
        <v>J1-PCIE_RX1_P</v>
      </c>
      <c r="D142" t="str">
        <f t="shared" si="29"/>
        <v>J1-C18</v>
      </c>
      <c r="E142" t="s">
        <v>169</v>
      </c>
      <c r="F142" t="s">
        <v>307</v>
      </c>
      <c r="G142" t="s">
        <v>3856</v>
      </c>
      <c r="L142" t="s">
        <v>3857</v>
      </c>
      <c r="M142" t="s">
        <v>428</v>
      </c>
      <c r="N142">
        <v>88.652799999999999</v>
      </c>
      <c r="AA142">
        <f t="shared" si="38"/>
        <v>137</v>
      </c>
      <c r="AB142" t="str">
        <f>B2B!B139</f>
        <v>J1</v>
      </c>
      <c r="AC142" t="str">
        <f>B2B!C139</f>
        <v>C17</v>
      </c>
      <c r="AD142" t="str">
        <f t="shared" si="32"/>
        <v>J1-C17</v>
      </c>
      <c r="AE142" t="str">
        <f t="shared" si="33"/>
        <v>GND</v>
      </c>
      <c r="AG142" t="str">
        <f t="shared" si="34"/>
        <v>---</v>
      </c>
      <c r="AH142" t="str">
        <f t="shared" si="35"/>
        <v>---</v>
      </c>
      <c r="AI142" t="str">
        <f>IFERROR(IF(IF(AG142="--",INDEX(D:D,MATCH(AE142,INDEX(B:B,MATCH(AE142,B:B,)+1):B10656,)+MATCH(AE142,B:B,)))=AD142,VLOOKUP(AE142,B:D,3,0),IF(AG142="--",INDEX(D:D,MATCH(AE142,INDEX(B:B,MATCH(AE142,B:B,)+1):B10656,)+MATCH(AE142,B:B,)),"---")),"---")</f>
        <v>---</v>
      </c>
      <c r="AJ142" t="str">
        <f>IF(COUNTIF(CALC_CONN_TEB0187_REV01!F:F,IF(AH142&lt;&gt;"---",VLOOKUP(AD142,CALC_CONN_TEB0187_REV01!F:M,8,0),IF(IFERROR(IF(AD142=AH142,AI142,AH142),"---")="---","---",IF(COUNTIF(CALC_CONN_TEB0187_REV01!F:F,IFERROR(IF(AD142=AH142,AI142,AH142),"---"))&gt;0,"---",IFERROR(IF(AD142=AH142,AI142,AH142),"---")))))=1,IF(AH142&lt;&gt;"---",VLOOKUP(AD142,CALC_CONN_TEB0187_REV01!F:M,8,0),IF(IFERROR(IF(AD142=AH142,AI142,AH142),"---")="---","---",IF(COUNTIF(CALC_CONN_TEB0187_REV01!F:F,IFERROR(IF(AD142=AH142,AI142,AH142),"---"))&gt;0,"---",IFERROR(IF(AD142=AH142,AI142,AH142),"---")))),"---")</f>
        <v>---</v>
      </c>
      <c r="AK142" t="str">
        <f>IF(COUNTIF(CALC_CONN_TEB0187_REV01!F:F,IF(AH142&lt;&gt;"---",VLOOKUP(AD142,CALC_CONN_TEB0187_REV01!F:M,8,0),IF(IFERROR(IF(AD142=AH142,AI142,AH142),"---")="---","---",IF(COUNTIF(CALC_CONN_TEB0187_REV01!F:F,IFERROR(IF(AD142=AH142,AI142,AH142),"---"))&gt;0,"---",IFERROR(IF(AD142=AH142,AI142,AH142),"---")))))=0,IF(AH142&lt;&gt;"---",VLOOKUP(AD142,CALC_CONN_TEB0187_REV01!F:M,8,0),IF(IFERROR(IF(AD142=AH142,AI142,AH142),"---")="---","---",IF(COUNTIF(CALC_CONN_TEB0187_REV01!F:F,IFERROR(IF(AD142=AH142,AI142,AH142),"---"))&gt;0,"---",IFERROR(IF(AD142=AH142,AI142,AH142),"---")))),"---")</f>
        <v>---</v>
      </c>
      <c r="AL142" t="str">
        <f t="shared" si="36"/>
        <v>---</v>
      </c>
      <c r="AM142">
        <f t="shared" si="37"/>
        <v>1098</v>
      </c>
      <c r="AT142" t="str">
        <f t="shared" si="30"/>
        <v>PCIE_RX1_P</v>
      </c>
      <c r="AU142" t="str">
        <f t="shared" si="31"/>
        <v>--</v>
      </c>
    </row>
    <row r="143" spans="1:47" x14ac:dyDescent="0.25">
      <c r="A143" t="str">
        <f t="shared" si="26"/>
        <v>J1-C19</v>
      </c>
      <c r="B143" t="str">
        <f t="shared" si="27"/>
        <v>PCIE_RX1_N</v>
      </c>
      <c r="C143" t="str">
        <f t="shared" si="28"/>
        <v>J1-PCIE_RX1_N</v>
      </c>
      <c r="D143" t="str">
        <f t="shared" si="29"/>
        <v>J1-C19</v>
      </c>
      <c r="E143" t="s">
        <v>169</v>
      </c>
      <c r="F143" t="s">
        <v>308</v>
      </c>
      <c r="G143" t="s">
        <v>3858</v>
      </c>
      <c r="L143" t="s">
        <v>3859</v>
      </c>
      <c r="M143" t="s">
        <v>428</v>
      </c>
      <c r="N143">
        <v>78.711100000000002</v>
      </c>
      <c r="AA143">
        <f t="shared" si="38"/>
        <v>138</v>
      </c>
      <c r="AB143" t="str">
        <f>B2B!B140</f>
        <v>J1</v>
      </c>
      <c r="AC143" t="str">
        <f>B2B!C140</f>
        <v>C18</v>
      </c>
      <c r="AD143" t="str">
        <f t="shared" si="32"/>
        <v>J1-C18</v>
      </c>
      <c r="AE143" t="str">
        <f t="shared" si="33"/>
        <v>PCIE_RX1_P</v>
      </c>
      <c r="AG143" t="str">
        <f t="shared" si="34"/>
        <v>--</v>
      </c>
      <c r="AH143" t="str">
        <f t="shared" si="35"/>
        <v>J1-C18</v>
      </c>
      <c r="AI143" t="str">
        <f>IFERROR(IF(IF(AG143="--",INDEX(D:D,MATCH(AE143,INDEX(B:B,MATCH(AE143,B:B,)+1):B10657,)+MATCH(AE143,B:B,)))=AD143,VLOOKUP(AE143,B:D,3,0),IF(AG143="--",INDEX(D:D,MATCH(AE143,INDEX(B:B,MATCH(AE143,B:B,)+1):B10657,)+MATCH(AE143,B:B,)),"---")),"---")</f>
        <v>J6-A21</v>
      </c>
      <c r="AJ143" t="str">
        <f>IF(COUNTIF(CALC_CONN_TEB0187_REV01!F:F,IF(AH143&lt;&gt;"---",VLOOKUP(AD143,CALC_CONN_TEB0187_REV01!F:M,8,0),IF(IFERROR(IF(AD143=AH143,AI143,AH143),"---")="---","---",IF(COUNTIF(CALC_CONN_TEB0187_REV01!F:F,IFERROR(IF(AD143=AH143,AI143,AH143),"---"))&gt;0,"---",IFERROR(IF(AD143=AH143,AI143,AH143),"---")))))=1,IF(AH143&lt;&gt;"---",VLOOKUP(AD143,CALC_CONN_TEB0187_REV01!F:M,8,0),IF(IFERROR(IF(AD143=AH143,AI143,AH143),"---")="---","---",IF(COUNTIF(CALC_CONN_TEB0187_REV01!F:F,IFERROR(IF(AD143=AH143,AI143,AH143),"---"))&gt;0,"---",IFERROR(IF(AD143=AH143,AI143,AH143),"---")))),"---")</f>
        <v>---</v>
      </c>
      <c r="AK143" t="str">
        <f>IF(COUNTIF(CALC_CONN_TEB0187_REV01!F:F,IF(AH143&lt;&gt;"---",VLOOKUP(AD143,CALC_CONN_TEB0187_REV01!F:M,8,0),IF(IFERROR(IF(AD143=AH143,AI143,AH143),"---")="---","---",IF(COUNTIF(CALC_CONN_TEB0187_REV01!F:F,IFERROR(IF(AD143=AH143,AI143,AH143),"---"))&gt;0,"---",IFERROR(IF(AD143=AH143,AI143,AH143),"---")))))=0,IF(AH143&lt;&gt;"---",VLOOKUP(AD143,CALC_CONN_TEB0187_REV01!F:M,8,0),IF(IFERROR(IF(AD143=AH143,AI143,AH143),"---")="---","---",IF(COUNTIF(CALC_CONN_TEB0187_REV01!F:F,IFERROR(IF(AD143=AH143,AI143,AH143),"---"))&gt;0,"---",IFERROR(IF(AD143=AH143,AI143,AH143),"---")))),"---")</f>
        <v>J6-A21</v>
      </c>
      <c r="AL143">
        <f t="shared" si="36"/>
        <v>63.7986</v>
      </c>
      <c r="AM143">
        <f t="shared" si="37"/>
        <v>2</v>
      </c>
      <c r="AT143" t="str">
        <f t="shared" si="30"/>
        <v>PCIE_RX1_N</v>
      </c>
      <c r="AU143" t="str">
        <f t="shared" si="31"/>
        <v>--</v>
      </c>
    </row>
    <row r="144" spans="1:47" x14ac:dyDescent="0.25">
      <c r="A144" t="str">
        <f t="shared" si="26"/>
        <v>J1-C20</v>
      </c>
      <c r="B144" t="str">
        <f t="shared" si="27"/>
        <v>GND</v>
      </c>
      <c r="C144" t="str">
        <f t="shared" si="28"/>
        <v>J1-GND</v>
      </c>
      <c r="D144" t="str">
        <f t="shared" si="29"/>
        <v>J1-C20</v>
      </c>
      <c r="E144" t="s">
        <v>169</v>
      </c>
      <c r="F144" t="s">
        <v>309</v>
      </c>
      <c r="G144" t="s">
        <v>433</v>
      </c>
      <c r="L144" t="s">
        <v>3860</v>
      </c>
      <c r="M144" t="s">
        <v>428</v>
      </c>
      <c r="N144">
        <v>78.710099999999997</v>
      </c>
      <c r="AA144">
        <f t="shared" si="38"/>
        <v>139</v>
      </c>
      <c r="AB144" t="str">
        <f>B2B!B141</f>
        <v>J1</v>
      </c>
      <c r="AC144" t="str">
        <f>B2B!C141</f>
        <v>C19</v>
      </c>
      <c r="AD144" t="str">
        <f t="shared" si="32"/>
        <v>J1-C19</v>
      </c>
      <c r="AE144" t="str">
        <f t="shared" si="33"/>
        <v>PCIE_RX1_N</v>
      </c>
      <c r="AG144" t="str">
        <f t="shared" si="34"/>
        <v>--</v>
      </c>
      <c r="AH144" t="str">
        <f t="shared" si="35"/>
        <v>J1-C19</v>
      </c>
      <c r="AI144" t="str">
        <f>IFERROR(IF(IF(AG144="--",INDEX(D:D,MATCH(AE144,INDEX(B:B,MATCH(AE144,B:B,)+1):B10658,)+MATCH(AE144,B:B,)))=AD144,VLOOKUP(AE144,B:D,3,0),IF(AG144="--",INDEX(D:D,MATCH(AE144,INDEX(B:B,MATCH(AE144,B:B,)+1):B10658,)+MATCH(AE144,B:B,)),"---")),"---")</f>
        <v>J6-A22</v>
      </c>
      <c r="AJ144" t="str">
        <f>IF(COUNTIF(CALC_CONN_TEB0187_REV01!F:F,IF(AH144&lt;&gt;"---",VLOOKUP(AD144,CALC_CONN_TEB0187_REV01!F:M,8,0),IF(IFERROR(IF(AD144=AH144,AI144,AH144),"---")="---","---",IF(COUNTIF(CALC_CONN_TEB0187_REV01!F:F,IFERROR(IF(AD144=AH144,AI144,AH144),"---"))&gt;0,"---",IFERROR(IF(AD144=AH144,AI144,AH144),"---")))))=1,IF(AH144&lt;&gt;"---",VLOOKUP(AD144,CALC_CONN_TEB0187_REV01!F:M,8,0),IF(IFERROR(IF(AD144=AH144,AI144,AH144),"---")="---","---",IF(COUNTIF(CALC_CONN_TEB0187_REV01!F:F,IFERROR(IF(AD144=AH144,AI144,AH144),"---"))&gt;0,"---",IFERROR(IF(AD144=AH144,AI144,AH144),"---")))),"---")</f>
        <v>---</v>
      </c>
      <c r="AK144" t="str">
        <f>IF(COUNTIF(CALC_CONN_TEB0187_REV01!F:F,IF(AH144&lt;&gt;"---",VLOOKUP(AD144,CALC_CONN_TEB0187_REV01!F:M,8,0),IF(IFERROR(IF(AD144=AH144,AI144,AH144),"---")="---","---",IF(COUNTIF(CALC_CONN_TEB0187_REV01!F:F,IFERROR(IF(AD144=AH144,AI144,AH144),"---"))&gt;0,"---",IFERROR(IF(AD144=AH144,AI144,AH144),"---")))))=0,IF(AH144&lt;&gt;"---",VLOOKUP(AD144,CALC_CONN_TEB0187_REV01!F:M,8,0),IF(IFERROR(IF(AD144=AH144,AI144,AH144),"---")="---","---",IF(COUNTIF(CALC_CONN_TEB0187_REV01!F:F,IFERROR(IF(AD144=AH144,AI144,AH144),"---"))&gt;0,"---",IFERROR(IF(AD144=AH144,AI144,AH144),"---")))),"---")</f>
        <v>J6-A22</v>
      </c>
      <c r="AL144">
        <f t="shared" si="36"/>
        <v>63.674300000000002</v>
      </c>
      <c r="AM144">
        <f t="shared" si="37"/>
        <v>2</v>
      </c>
      <c r="AT144">
        <f t="shared" si="30"/>
        <v>0</v>
      </c>
      <c r="AU144">
        <f t="shared" si="31"/>
        <v>0</v>
      </c>
    </row>
    <row r="145" spans="1:47" x14ac:dyDescent="0.25">
      <c r="A145" t="str">
        <f t="shared" si="26"/>
        <v>J1-C21</v>
      </c>
      <c r="B145" t="str">
        <f t="shared" si="27"/>
        <v>PCIE_RX3_P</v>
      </c>
      <c r="C145" t="str">
        <f t="shared" si="28"/>
        <v>J1-PCIE_RX3_P</v>
      </c>
      <c r="D145" t="str">
        <f t="shared" si="29"/>
        <v>J1-C21</v>
      </c>
      <c r="E145" t="s">
        <v>169</v>
      </c>
      <c r="F145" t="s">
        <v>310</v>
      </c>
      <c r="G145" t="s">
        <v>3861</v>
      </c>
      <c r="L145" t="s">
        <v>3862</v>
      </c>
      <c r="M145" t="s">
        <v>428</v>
      </c>
      <c r="N145">
        <v>88.955299999999994</v>
      </c>
      <c r="AA145">
        <f t="shared" si="38"/>
        <v>140</v>
      </c>
      <c r="AB145" t="str">
        <f>B2B!B142</f>
        <v>J1</v>
      </c>
      <c r="AC145" t="str">
        <f>B2B!C142</f>
        <v>C20</v>
      </c>
      <c r="AD145" t="str">
        <f t="shared" si="32"/>
        <v>J1-C20</v>
      </c>
      <c r="AE145" t="str">
        <f t="shared" si="33"/>
        <v>GND</v>
      </c>
      <c r="AG145" t="str">
        <f t="shared" si="34"/>
        <v>---</v>
      </c>
      <c r="AH145" t="str">
        <f t="shared" si="35"/>
        <v>---</v>
      </c>
      <c r="AI145" t="str">
        <f>IFERROR(IF(IF(AG145="--",INDEX(D:D,MATCH(AE145,INDEX(B:B,MATCH(AE145,B:B,)+1):B10659,)+MATCH(AE145,B:B,)))=AD145,VLOOKUP(AE145,B:D,3,0),IF(AG145="--",INDEX(D:D,MATCH(AE145,INDEX(B:B,MATCH(AE145,B:B,)+1):B10659,)+MATCH(AE145,B:B,)),"---")),"---")</f>
        <v>---</v>
      </c>
      <c r="AJ145" t="str">
        <f>IF(COUNTIF(CALC_CONN_TEB0187_REV01!F:F,IF(AH145&lt;&gt;"---",VLOOKUP(AD145,CALC_CONN_TEB0187_REV01!F:M,8,0),IF(IFERROR(IF(AD145=AH145,AI145,AH145),"---")="---","---",IF(COUNTIF(CALC_CONN_TEB0187_REV01!F:F,IFERROR(IF(AD145=AH145,AI145,AH145),"---"))&gt;0,"---",IFERROR(IF(AD145=AH145,AI145,AH145),"---")))))=1,IF(AH145&lt;&gt;"---",VLOOKUP(AD145,CALC_CONN_TEB0187_REV01!F:M,8,0),IF(IFERROR(IF(AD145=AH145,AI145,AH145),"---")="---","---",IF(COUNTIF(CALC_CONN_TEB0187_REV01!F:F,IFERROR(IF(AD145=AH145,AI145,AH145),"---"))&gt;0,"---",IFERROR(IF(AD145=AH145,AI145,AH145),"---")))),"---")</f>
        <v>---</v>
      </c>
      <c r="AK145" t="str">
        <f>IF(COUNTIF(CALC_CONN_TEB0187_REV01!F:F,IF(AH145&lt;&gt;"---",VLOOKUP(AD145,CALC_CONN_TEB0187_REV01!F:M,8,0),IF(IFERROR(IF(AD145=AH145,AI145,AH145),"---")="---","---",IF(COUNTIF(CALC_CONN_TEB0187_REV01!F:F,IFERROR(IF(AD145=AH145,AI145,AH145),"---"))&gt;0,"---",IFERROR(IF(AD145=AH145,AI145,AH145),"---")))))=0,IF(AH145&lt;&gt;"---",VLOOKUP(AD145,CALC_CONN_TEB0187_REV01!F:M,8,0),IF(IFERROR(IF(AD145=AH145,AI145,AH145),"---")="---","---",IF(COUNTIF(CALC_CONN_TEB0187_REV01!F:F,IFERROR(IF(AD145=AH145,AI145,AH145),"---"))&gt;0,"---",IFERROR(IF(AD145=AH145,AI145,AH145),"---")))),"---")</f>
        <v>---</v>
      </c>
      <c r="AL145" t="str">
        <f t="shared" si="36"/>
        <v>---</v>
      </c>
      <c r="AM145">
        <f t="shared" si="37"/>
        <v>1098</v>
      </c>
      <c r="AT145" t="str">
        <f t="shared" si="30"/>
        <v>PCIE_RX3_P</v>
      </c>
      <c r="AU145" t="str">
        <f t="shared" si="31"/>
        <v>--</v>
      </c>
    </row>
    <row r="146" spans="1:47" x14ac:dyDescent="0.25">
      <c r="A146" t="str">
        <f t="shared" si="26"/>
        <v>J1-C22</v>
      </c>
      <c r="B146" t="str">
        <f t="shared" si="27"/>
        <v>PCIE_RX3_N</v>
      </c>
      <c r="C146" t="str">
        <f t="shared" si="28"/>
        <v>J1-PCIE_RX3_N</v>
      </c>
      <c r="D146" t="str">
        <f t="shared" si="29"/>
        <v>J1-C22</v>
      </c>
      <c r="E146" t="s">
        <v>169</v>
      </c>
      <c r="F146" t="s">
        <v>311</v>
      </c>
      <c r="G146" t="s">
        <v>3863</v>
      </c>
      <c r="L146" t="s">
        <v>3864</v>
      </c>
      <c r="M146" t="s">
        <v>428</v>
      </c>
      <c r="N146">
        <v>88.967600000000004</v>
      </c>
      <c r="AA146">
        <f t="shared" si="38"/>
        <v>141</v>
      </c>
      <c r="AB146" t="str">
        <f>B2B!B143</f>
        <v>J1</v>
      </c>
      <c r="AC146" t="str">
        <f>B2B!C143</f>
        <v>C21</v>
      </c>
      <c r="AD146" t="str">
        <f t="shared" si="32"/>
        <v>J1-C21</v>
      </c>
      <c r="AE146" t="str">
        <f t="shared" si="33"/>
        <v>PCIE_RX3_P</v>
      </c>
      <c r="AG146" t="str">
        <f t="shared" si="34"/>
        <v>--</v>
      </c>
      <c r="AH146" t="str">
        <f t="shared" si="35"/>
        <v>J1-C21</v>
      </c>
      <c r="AI146" t="str">
        <f>IFERROR(IF(IF(AG146="--",INDEX(D:D,MATCH(AE146,INDEX(B:B,MATCH(AE146,B:B,)+1):B10660,)+MATCH(AE146,B:B,)))=AD146,VLOOKUP(AE146,B:D,3,0),IF(AG146="--",INDEX(D:D,MATCH(AE146,INDEX(B:B,MATCH(AE146,B:B,)+1):B10660,)+MATCH(AE146,B:B,)),"---")),"---")</f>
        <v>J6-A29</v>
      </c>
      <c r="AJ146" t="str">
        <f>IF(COUNTIF(CALC_CONN_TEB0187_REV01!F:F,IF(AH146&lt;&gt;"---",VLOOKUP(AD146,CALC_CONN_TEB0187_REV01!F:M,8,0),IF(IFERROR(IF(AD146=AH146,AI146,AH146),"---")="---","---",IF(COUNTIF(CALC_CONN_TEB0187_REV01!F:F,IFERROR(IF(AD146=AH146,AI146,AH146),"---"))&gt;0,"---",IFERROR(IF(AD146=AH146,AI146,AH146),"---")))))=1,IF(AH146&lt;&gt;"---",VLOOKUP(AD146,CALC_CONN_TEB0187_REV01!F:M,8,0),IF(IFERROR(IF(AD146=AH146,AI146,AH146),"---")="---","---",IF(COUNTIF(CALC_CONN_TEB0187_REV01!F:F,IFERROR(IF(AD146=AH146,AI146,AH146),"---"))&gt;0,"---",IFERROR(IF(AD146=AH146,AI146,AH146),"---")))),"---")</f>
        <v>---</v>
      </c>
      <c r="AK146" t="str">
        <f>IF(COUNTIF(CALC_CONN_TEB0187_REV01!F:F,IF(AH146&lt;&gt;"---",VLOOKUP(AD146,CALC_CONN_TEB0187_REV01!F:M,8,0),IF(IFERROR(IF(AD146=AH146,AI146,AH146),"---")="---","---",IF(COUNTIF(CALC_CONN_TEB0187_REV01!F:F,IFERROR(IF(AD146=AH146,AI146,AH146),"---"))&gt;0,"---",IFERROR(IF(AD146=AH146,AI146,AH146),"---")))))=0,IF(AH146&lt;&gt;"---",VLOOKUP(AD146,CALC_CONN_TEB0187_REV01!F:M,8,0),IF(IFERROR(IF(AD146=AH146,AI146,AH146),"---")="---","---",IF(COUNTIF(CALC_CONN_TEB0187_REV01!F:F,IFERROR(IF(AD146=AH146,AI146,AH146),"---"))&gt;0,"---",IFERROR(IF(AD146=AH146,AI146,AH146),"---")))),"---")</f>
        <v>J6-A29</v>
      </c>
      <c r="AL146">
        <f t="shared" si="36"/>
        <v>58.382300000000001</v>
      </c>
      <c r="AM146">
        <f t="shared" si="37"/>
        <v>2</v>
      </c>
      <c r="AT146" t="str">
        <f t="shared" si="30"/>
        <v>PCIE_RX3_N</v>
      </c>
      <c r="AU146" t="str">
        <f t="shared" si="31"/>
        <v>--</v>
      </c>
    </row>
    <row r="147" spans="1:47" x14ac:dyDescent="0.25">
      <c r="A147" t="str">
        <f t="shared" si="26"/>
        <v>J1-C23</v>
      </c>
      <c r="B147" t="str">
        <f t="shared" si="27"/>
        <v>GND</v>
      </c>
      <c r="C147" t="str">
        <f t="shared" si="28"/>
        <v>J1-GND</v>
      </c>
      <c r="D147" t="str">
        <f t="shared" si="29"/>
        <v>J1-C23</v>
      </c>
      <c r="E147" t="s">
        <v>169</v>
      </c>
      <c r="F147" t="s">
        <v>312</v>
      </c>
      <c r="G147" t="s">
        <v>433</v>
      </c>
      <c r="L147" t="s">
        <v>3865</v>
      </c>
      <c r="M147" t="s">
        <v>428</v>
      </c>
      <c r="N147">
        <v>84.148099999999999</v>
      </c>
      <c r="AA147">
        <f t="shared" si="38"/>
        <v>142</v>
      </c>
      <c r="AB147" t="str">
        <f>B2B!B144</f>
        <v>J1</v>
      </c>
      <c r="AC147" t="str">
        <f>B2B!C144</f>
        <v>C22</v>
      </c>
      <c r="AD147" t="str">
        <f t="shared" si="32"/>
        <v>J1-C22</v>
      </c>
      <c r="AE147" t="str">
        <f t="shared" si="33"/>
        <v>PCIE_RX3_N</v>
      </c>
      <c r="AG147" t="str">
        <f t="shared" si="34"/>
        <v>--</v>
      </c>
      <c r="AH147" t="str">
        <f t="shared" si="35"/>
        <v>J1-C22</v>
      </c>
      <c r="AI147" t="str">
        <f>IFERROR(IF(IF(AG147="--",INDEX(D:D,MATCH(AE147,INDEX(B:B,MATCH(AE147,B:B,)+1):B10661,)+MATCH(AE147,B:B,)))=AD147,VLOOKUP(AE147,B:D,3,0),IF(AG147="--",INDEX(D:D,MATCH(AE147,INDEX(B:B,MATCH(AE147,B:B,)+1):B10661,)+MATCH(AE147,B:B,)),"---")),"---")</f>
        <v>J6-A30</v>
      </c>
      <c r="AJ147" t="str">
        <f>IF(COUNTIF(CALC_CONN_TEB0187_REV01!F:F,IF(AH147&lt;&gt;"---",VLOOKUP(AD147,CALC_CONN_TEB0187_REV01!F:M,8,0),IF(IFERROR(IF(AD147=AH147,AI147,AH147),"---")="---","---",IF(COUNTIF(CALC_CONN_TEB0187_REV01!F:F,IFERROR(IF(AD147=AH147,AI147,AH147),"---"))&gt;0,"---",IFERROR(IF(AD147=AH147,AI147,AH147),"---")))))=1,IF(AH147&lt;&gt;"---",VLOOKUP(AD147,CALC_CONN_TEB0187_REV01!F:M,8,0),IF(IFERROR(IF(AD147=AH147,AI147,AH147),"---")="---","---",IF(COUNTIF(CALC_CONN_TEB0187_REV01!F:F,IFERROR(IF(AD147=AH147,AI147,AH147),"---"))&gt;0,"---",IFERROR(IF(AD147=AH147,AI147,AH147),"---")))),"---")</f>
        <v>---</v>
      </c>
      <c r="AK147" t="str">
        <f>IF(COUNTIF(CALC_CONN_TEB0187_REV01!F:F,IF(AH147&lt;&gt;"---",VLOOKUP(AD147,CALC_CONN_TEB0187_REV01!F:M,8,0),IF(IFERROR(IF(AD147=AH147,AI147,AH147),"---")="---","---",IF(COUNTIF(CALC_CONN_TEB0187_REV01!F:F,IFERROR(IF(AD147=AH147,AI147,AH147),"---"))&gt;0,"---",IFERROR(IF(AD147=AH147,AI147,AH147),"---")))))=0,IF(AH147&lt;&gt;"---",VLOOKUP(AD147,CALC_CONN_TEB0187_REV01!F:M,8,0),IF(IFERROR(IF(AD147=AH147,AI147,AH147),"---")="---","---",IF(COUNTIF(CALC_CONN_TEB0187_REV01!F:F,IFERROR(IF(AD147=AH147,AI147,AH147),"---"))&gt;0,"---",IFERROR(IF(AD147=AH147,AI147,AH147),"---")))),"---")</f>
        <v>J6-A30</v>
      </c>
      <c r="AL147">
        <f t="shared" si="36"/>
        <v>58.344499999999996</v>
      </c>
      <c r="AM147">
        <f t="shared" si="37"/>
        <v>2</v>
      </c>
      <c r="AT147">
        <f t="shared" si="30"/>
        <v>0</v>
      </c>
      <c r="AU147">
        <f t="shared" si="31"/>
        <v>0</v>
      </c>
    </row>
    <row r="148" spans="1:47" x14ac:dyDescent="0.25">
      <c r="A148" t="str">
        <f t="shared" si="26"/>
        <v>J1-C24</v>
      </c>
      <c r="B148" t="str">
        <f t="shared" si="27"/>
        <v>GND</v>
      </c>
      <c r="C148" t="str">
        <f t="shared" si="28"/>
        <v>J1-GND</v>
      </c>
      <c r="D148" t="str">
        <f t="shared" si="29"/>
        <v>J1-C24</v>
      </c>
      <c r="E148" t="s">
        <v>169</v>
      </c>
      <c r="F148" t="s">
        <v>313</v>
      </c>
      <c r="G148" t="s">
        <v>433</v>
      </c>
      <c r="L148" t="s">
        <v>3866</v>
      </c>
      <c r="M148" t="s">
        <v>428</v>
      </c>
      <c r="N148">
        <v>84.758799999999994</v>
      </c>
      <c r="AA148">
        <f t="shared" si="38"/>
        <v>143</v>
      </c>
      <c r="AB148" t="str">
        <f>B2B!B145</f>
        <v>J1</v>
      </c>
      <c r="AC148" t="str">
        <f>B2B!C145</f>
        <v>C23</v>
      </c>
      <c r="AD148" t="str">
        <f t="shared" si="32"/>
        <v>J1-C23</v>
      </c>
      <c r="AE148" t="str">
        <f t="shared" si="33"/>
        <v>GND</v>
      </c>
      <c r="AG148" t="str">
        <f t="shared" si="34"/>
        <v>---</v>
      </c>
      <c r="AH148" t="str">
        <f t="shared" si="35"/>
        <v>---</v>
      </c>
      <c r="AI148" t="str">
        <f>IFERROR(IF(IF(AG148="--",INDEX(D:D,MATCH(AE148,INDEX(B:B,MATCH(AE148,B:B,)+1):B10662,)+MATCH(AE148,B:B,)))=AD148,VLOOKUP(AE148,B:D,3,0),IF(AG148="--",INDEX(D:D,MATCH(AE148,INDEX(B:B,MATCH(AE148,B:B,)+1):B10662,)+MATCH(AE148,B:B,)),"---")),"---")</f>
        <v>---</v>
      </c>
      <c r="AJ148" t="str">
        <f>IF(COUNTIF(CALC_CONN_TEB0187_REV01!F:F,IF(AH148&lt;&gt;"---",VLOOKUP(AD148,CALC_CONN_TEB0187_REV01!F:M,8,0),IF(IFERROR(IF(AD148=AH148,AI148,AH148),"---")="---","---",IF(COUNTIF(CALC_CONN_TEB0187_REV01!F:F,IFERROR(IF(AD148=AH148,AI148,AH148),"---"))&gt;0,"---",IFERROR(IF(AD148=AH148,AI148,AH148),"---")))))=1,IF(AH148&lt;&gt;"---",VLOOKUP(AD148,CALC_CONN_TEB0187_REV01!F:M,8,0),IF(IFERROR(IF(AD148=AH148,AI148,AH148),"---")="---","---",IF(COUNTIF(CALC_CONN_TEB0187_REV01!F:F,IFERROR(IF(AD148=AH148,AI148,AH148),"---"))&gt;0,"---",IFERROR(IF(AD148=AH148,AI148,AH148),"---")))),"---")</f>
        <v>---</v>
      </c>
      <c r="AK148" t="str">
        <f>IF(COUNTIF(CALC_CONN_TEB0187_REV01!F:F,IF(AH148&lt;&gt;"---",VLOOKUP(AD148,CALC_CONN_TEB0187_REV01!F:M,8,0),IF(IFERROR(IF(AD148=AH148,AI148,AH148),"---")="---","---",IF(COUNTIF(CALC_CONN_TEB0187_REV01!F:F,IFERROR(IF(AD148=AH148,AI148,AH148),"---"))&gt;0,"---",IFERROR(IF(AD148=AH148,AI148,AH148),"---")))))=0,IF(AH148&lt;&gt;"---",VLOOKUP(AD148,CALC_CONN_TEB0187_REV01!F:M,8,0),IF(IFERROR(IF(AD148=AH148,AI148,AH148),"---")="---","---",IF(COUNTIF(CALC_CONN_TEB0187_REV01!F:F,IFERROR(IF(AD148=AH148,AI148,AH148),"---"))&gt;0,"---",IFERROR(IF(AD148=AH148,AI148,AH148),"---")))),"---")</f>
        <v>---</v>
      </c>
      <c r="AL148" t="str">
        <f t="shared" si="36"/>
        <v>---</v>
      </c>
      <c r="AM148">
        <f t="shared" si="37"/>
        <v>1098</v>
      </c>
      <c r="AT148">
        <f t="shared" si="30"/>
        <v>0</v>
      </c>
      <c r="AU148">
        <f t="shared" si="31"/>
        <v>0</v>
      </c>
    </row>
    <row r="149" spans="1:47" x14ac:dyDescent="0.25">
      <c r="A149" t="str">
        <f t="shared" si="26"/>
        <v>J1-C25</v>
      </c>
      <c r="B149" t="str">
        <f t="shared" si="27"/>
        <v>NetJ1_C25</v>
      </c>
      <c r="C149" t="str">
        <f t="shared" si="28"/>
        <v>J1-NetJ1_C25</v>
      </c>
      <c r="D149" t="str">
        <f t="shared" si="29"/>
        <v>J1-C25</v>
      </c>
      <c r="E149" t="s">
        <v>169</v>
      </c>
      <c r="F149" t="s">
        <v>314</v>
      </c>
      <c r="G149" t="s">
        <v>670</v>
      </c>
      <c r="L149" t="s">
        <v>3867</v>
      </c>
      <c r="M149" t="s">
        <v>428</v>
      </c>
      <c r="N149">
        <v>96.648300000000006</v>
      </c>
      <c r="AA149">
        <f t="shared" si="38"/>
        <v>144</v>
      </c>
      <c r="AB149" t="str">
        <f>B2B!B146</f>
        <v>J1</v>
      </c>
      <c r="AC149" t="str">
        <f>B2B!C146</f>
        <v>C24</v>
      </c>
      <c r="AD149" t="str">
        <f t="shared" si="32"/>
        <v>J1-C24</v>
      </c>
      <c r="AE149" t="str">
        <f t="shared" si="33"/>
        <v>GND</v>
      </c>
      <c r="AG149" t="str">
        <f t="shared" si="34"/>
        <v>---</v>
      </c>
      <c r="AH149" t="str">
        <f t="shared" si="35"/>
        <v>---</v>
      </c>
      <c r="AI149" t="str">
        <f>IFERROR(IF(IF(AG149="--",INDEX(D:D,MATCH(AE149,INDEX(B:B,MATCH(AE149,B:B,)+1):B10663,)+MATCH(AE149,B:B,)))=AD149,VLOOKUP(AE149,B:D,3,0),IF(AG149="--",INDEX(D:D,MATCH(AE149,INDEX(B:B,MATCH(AE149,B:B,)+1):B10663,)+MATCH(AE149,B:B,)),"---")),"---")</f>
        <v>---</v>
      </c>
      <c r="AJ149" t="str">
        <f>IF(COUNTIF(CALC_CONN_TEB0187_REV01!F:F,IF(AH149&lt;&gt;"---",VLOOKUP(AD149,CALC_CONN_TEB0187_REV01!F:M,8,0),IF(IFERROR(IF(AD149=AH149,AI149,AH149),"---")="---","---",IF(COUNTIF(CALC_CONN_TEB0187_REV01!F:F,IFERROR(IF(AD149=AH149,AI149,AH149),"---"))&gt;0,"---",IFERROR(IF(AD149=AH149,AI149,AH149),"---")))))=1,IF(AH149&lt;&gt;"---",VLOOKUP(AD149,CALC_CONN_TEB0187_REV01!F:M,8,0),IF(IFERROR(IF(AD149=AH149,AI149,AH149),"---")="---","---",IF(COUNTIF(CALC_CONN_TEB0187_REV01!F:F,IFERROR(IF(AD149=AH149,AI149,AH149),"---"))&gt;0,"---",IFERROR(IF(AD149=AH149,AI149,AH149),"---")))),"---")</f>
        <v>---</v>
      </c>
      <c r="AK149" t="str">
        <f>IF(COUNTIF(CALC_CONN_TEB0187_REV01!F:F,IF(AH149&lt;&gt;"---",VLOOKUP(AD149,CALC_CONN_TEB0187_REV01!F:M,8,0),IF(IFERROR(IF(AD149=AH149,AI149,AH149),"---")="---","---",IF(COUNTIF(CALC_CONN_TEB0187_REV01!F:F,IFERROR(IF(AD149=AH149,AI149,AH149),"---"))&gt;0,"---",IFERROR(IF(AD149=AH149,AI149,AH149),"---")))))=0,IF(AH149&lt;&gt;"---",VLOOKUP(AD149,CALC_CONN_TEB0187_REV01!F:M,8,0),IF(IFERROR(IF(AD149=AH149,AI149,AH149),"---")="---","---",IF(COUNTIF(CALC_CONN_TEB0187_REV01!F:F,IFERROR(IF(AD149=AH149,AI149,AH149),"---"))&gt;0,"---",IFERROR(IF(AD149=AH149,AI149,AH149),"---")))),"---")</f>
        <v>---</v>
      </c>
      <c r="AL149" t="str">
        <f t="shared" si="36"/>
        <v>---</v>
      </c>
      <c r="AM149">
        <f t="shared" si="37"/>
        <v>1098</v>
      </c>
      <c r="AT149" t="str">
        <f t="shared" si="30"/>
        <v>NetJ1_C25</v>
      </c>
      <c r="AU149" t="str">
        <f t="shared" si="31"/>
        <v>--</v>
      </c>
    </row>
    <row r="150" spans="1:47" x14ac:dyDescent="0.25">
      <c r="A150" t="str">
        <f t="shared" si="26"/>
        <v>J1-C26</v>
      </c>
      <c r="B150" t="str">
        <f t="shared" si="27"/>
        <v>NetJ1_C26</v>
      </c>
      <c r="C150" t="str">
        <f t="shared" si="28"/>
        <v>J1-NetJ1_C26</v>
      </c>
      <c r="D150" t="str">
        <f t="shared" si="29"/>
        <v>J1-C26</v>
      </c>
      <c r="E150" t="s">
        <v>169</v>
      </c>
      <c r="F150" t="s">
        <v>315</v>
      </c>
      <c r="G150" t="s">
        <v>672</v>
      </c>
      <c r="L150" t="s">
        <v>3868</v>
      </c>
      <c r="M150" t="s">
        <v>428</v>
      </c>
      <c r="N150">
        <v>96.722999999999999</v>
      </c>
      <c r="AA150">
        <f t="shared" si="38"/>
        <v>145</v>
      </c>
      <c r="AB150" t="str">
        <f>B2B!B147</f>
        <v>J1</v>
      </c>
      <c r="AC150" t="str">
        <f>B2B!C147</f>
        <v>C25</v>
      </c>
      <c r="AD150" t="str">
        <f t="shared" si="32"/>
        <v>J1-C25</v>
      </c>
      <c r="AE150" t="str">
        <f t="shared" si="33"/>
        <v>NetJ1_C25</v>
      </c>
      <c r="AG150" t="str">
        <f t="shared" si="34"/>
        <v>--</v>
      </c>
      <c r="AH150" t="str">
        <f t="shared" si="35"/>
        <v>J1-C25</v>
      </c>
      <c r="AI150" t="str">
        <f>IFERROR(IF(IF(AG150="--",INDEX(D:D,MATCH(AE150,INDEX(B:B,MATCH(AE150,B:B,)+1):B10664,)+MATCH(AE150,B:B,)))=AD150,VLOOKUP(AE150,B:D,3,0),IF(AG150="--",INDEX(D:D,MATCH(AE150,INDEX(B:B,MATCH(AE150,B:B,)+1):B10664,)+MATCH(AE150,B:B,)),"---")),"---")</f>
        <v>---</v>
      </c>
      <c r="AJ150" t="str">
        <f>IF(COUNTIF(CALC_CONN_TEB0187_REV01!F:F,IF(AH150&lt;&gt;"---",VLOOKUP(AD150,CALC_CONN_TEB0187_REV01!F:M,8,0),IF(IFERROR(IF(AD150=AH150,AI150,AH150),"---")="---","---",IF(COUNTIF(CALC_CONN_TEB0187_REV01!F:F,IFERROR(IF(AD150=AH150,AI150,AH150),"---"))&gt;0,"---",IFERROR(IF(AD150=AH150,AI150,AH150),"---")))))=1,IF(AH150&lt;&gt;"---",VLOOKUP(AD150,CALC_CONN_TEB0187_REV01!F:M,8,0),IF(IFERROR(IF(AD150=AH150,AI150,AH150),"---")="---","---",IF(COUNTIF(CALC_CONN_TEB0187_REV01!F:F,IFERROR(IF(AD150=AH150,AI150,AH150),"---"))&gt;0,"---",IFERROR(IF(AD150=AH150,AI150,AH150),"---")))),"---")</f>
        <v>---</v>
      </c>
      <c r="AK150" t="str">
        <f>IF(COUNTIF(CALC_CONN_TEB0187_REV01!F:F,IF(AH150&lt;&gt;"---",VLOOKUP(AD150,CALC_CONN_TEB0187_REV01!F:M,8,0),IF(IFERROR(IF(AD150=AH150,AI150,AH150),"---")="---","---",IF(COUNTIF(CALC_CONN_TEB0187_REV01!F:F,IFERROR(IF(AD150=AH150,AI150,AH150),"---"))&gt;0,"---",IFERROR(IF(AD150=AH150,AI150,AH150),"---")))))=0,IF(AH150&lt;&gt;"---",VLOOKUP(AD150,CALC_CONN_TEB0187_REV01!F:M,8,0),IF(IFERROR(IF(AD150=AH150,AI150,AH150),"---")="---","---",IF(COUNTIF(CALC_CONN_TEB0187_REV01!F:F,IFERROR(IF(AD150=AH150,AI150,AH150),"---"))&gt;0,"---",IFERROR(IF(AD150=AH150,AI150,AH150),"---")))),"---")</f>
        <v>---</v>
      </c>
      <c r="AL150" t="str">
        <f t="shared" si="36"/>
        <v>--</v>
      </c>
      <c r="AM150">
        <f t="shared" si="37"/>
        <v>1</v>
      </c>
      <c r="AT150" t="str">
        <f t="shared" si="30"/>
        <v>NetJ1_C26</v>
      </c>
      <c r="AU150" t="str">
        <f t="shared" si="31"/>
        <v>--</v>
      </c>
    </row>
    <row r="151" spans="1:47" x14ac:dyDescent="0.25">
      <c r="A151" t="str">
        <f t="shared" si="26"/>
        <v>J1-C27</v>
      </c>
      <c r="B151" t="str">
        <f t="shared" si="27"/>
        <v>GND</v>
      </c>
      <c r="C151" t="str">
        <f t="shared" si="28"/>
        <v>J1-GND</v>
      </c>
      <c r="D151" t="str">
        <f t="shared" si="29"/>
        <v>J1-C27</v>
      </c>
      <c r="E151" t="s">
        <v>169</v>
      </c>
      <c r="F151" t="s">
        <v>316</v>
      </c>
      <c r="G151" t="s">
        <v>433</v>
      </c>
      <c r="L151" t="s">
        <v>3869</v>
      </c>
      <c r="M151" t="s">
        <v>428</v>
      </c>
      <c r="N151">
        <v>82.355699999999999</v>
      </c>
      <c r="AA151">
        <f t="shared" si="38"/>
        <v>146</v>
      </c>
      <c r="AB151" t="str">
        <f>B2B!B148</f>
        <v>J1</v>
      </c>
      <c r="AC151" t="str">
        <f>B2B!C148</f>
        <v>C26</v>
      </c>
      <c r="AD151" t="str">
        <f t="shared" si="32"/>
        <v>J1-C26</v>
      </c>
      <c r="AE151" t="str">
        <f t="shared" si="33"/>
        <v>NetJ1_C26</v>
      </c>
      <c r="AG151" t="str">
        <f t="shared" si="34"/>
        <v>--</v>
      </c>
      <c r="AH151" t="str">
        <f t="shared" si="35"/>
        <v>J1-C26</v>
      </c>
      <c r="AI151" t="str">
        <f>IFERROR(IF(IF(AG151="--",INDEX(D:D,MATCH(AE151,INDEX(B:B,MATCH(AE151,B:B,)+1):B10665,)+MATCH(AE151,B:B,)))=AD151,VLOOKUP(AE151,B:D,3,0),IF(AG151="--",INDEX(D:D,MATCH(AE151,INDEX(B:B,MATCH(AE151,B:B,)+1):B10665,)+MATCH(AE151,B:B,)),"---")),"---")</f>
        <v>---</v>
      </c>
      <c r="AJ151" t="str">
        <f>IF(COUNTIF(CALC_CONN_TEB0187_REV01!F:F,IF(AH151&lt;&gt;"---",VLOOKUP(AD151,CALC_CONN_TEB0187_REV01!F:M,8,0),IF(IFERROR(IF(AD151=AH151,AI151,AH151),"---")="---","---",IF(COUNTIF(CALC_CONN_TEB0187_REV01!F:F,IFERROR(IF(AD151=AH151,AI151,AH151),"---"))&gt;0,"---",IFERROR(IF(AD151=AH151,AI151,AH151),"---")))))=1,IF(AH151&lt;&gt;"---",VLOOKUP(AD151,CALC_CONN_TEB0187_REV01!F:M,8,0),IF(IFERROR(IF(AD151=AH151,AI151,AH151),"---")="---","---",IF(COUNTIF(CALC_CONN_TEB0187_REV01!F:F,IFERROR(IF(AD151=AH151,AI151,AH151),"---"))&gt;0,"---",IFERROR(IF(AD151=AH151,AI151,AH151),"---")))),"---")</f>
        <v>---</v>
      </c>
      <c r="AK151" t="str">
        <f>IF(COUNTIF(CALC_CONN_TEB0187_REV01!F:F,IF(AH151&lt;&gt;"---",VLOOKUP(AD151,CALC_CONN_TEB0187_REV01!F:M,8,0),IF(IFERROR(IF(AD151=AH151,AI151,AH151),"---")="---","---",IF(COUNTIF(CALC_CONN_TEB0187_REV01!F:F,IFERROR(IF(AD151=AH151,AI151,AH151),"---"))&gt;0,"---",IFERROR(IF(AD151=AH151,AI151,AH151),"---")))))=0,IF(AH151&lt;&gt;"---",VLOOKUP(AD151,CALC_CONN_TEB0187_REV01!F:M,8,0),IF(IFERROR(IF(AD151=AH151,AI151,AH151),"---")="---","---",IF(COUNTIF(CALC_CONN_TEB0187_REV01!F:F,IFERROR(IF(AD151=AH151,AI151,AH151),"---"))&gt;0,"---",IFERROR(IF(AD151=AH151,AI151,AH151),"---")))),"---")</f>
        <v>---</v>
      </c>
      <c r="AL151" t="str">
        <f t="shared" si="36"/>
        <v>--</v>
      </c>
      <c r="AM151">
        <f t="shared" si="37"/>
        <v>1</v>
      </c>
      <c r="AT151">
        <f t="shared" si="30"/>
        <v>0</v>
      </c>
      <c r="AU151">
        <f t="shared" si="31"/>
        <v>0</v>
      </c>
    </row>
    <row r="152" spans="1:47" x14ac:dyDescent="0.25">
      <c r="A152" t="str">
        <f t="shared" si="26"/>
        <v>J1-C28</v>
      </c>
      <c r="B152" t="str">
        <f t="shared" si="27"/>
        <v>USB_SSRX_P</v>
      </c>
      <c r="C152" t="str">
        <f t="shared" si="28"/>
        <v>J1-USB_SSRX_P</v>
      </c>
      <c r="D152" t="str">
        <f t="shared" si="29"/>
        <v>J1-C28</v>
      </c>
      <c r="E152" t="s">
        <v>169</v>
      </c>
      <c r="F152" t="s">
        <v>317</v>
      </c>
      <c r="G152" t="s">
        <v>3870</v>
      </c>
      <c r="L152" t="s">
        <v>3871</v>
      </c>
      <c r="M152" t="s">
        <v>428</v>
      </c>
      <c r="N152">
        <v>82.288300000000007</v>
      </c>
      <c r="AA152">
        <f t="shared" si="38"/>
        <v>147</v>
      </c>
      <c r="AB152" t="str">
        <f>B2B!B149</f>
        <v>J1</v>
      </c>
      <c r="AC152" t="str">
        <f>B2B!C149</f>
        <v>C27</v>
      </c>
      <c r="AD152" t="str">
        <f t="shared" si="32"/>
        <v>J1-C27</v>
      </c>
      <c r="AE152" t="str">
        <f t="shared" si="33"/>
        <v>GND</v>
      </c>
      <c r="AG152" t="str">
        <f t="shared" si="34"/>
        <v>---</v>
      </c>
      <c r="AH152" t="str">
        <f t="shared" si="35"/>
        <v>---</v>
      </c>
      <c r="AI152" t="str">
        <f>IFERROR(IF(IF(AG152="--",INDEX(D:D,MATCH(AE152,INDEX(B:B,MATCH(AE152,B:B,)+1):B10666,)+MATCH(AE152,B:B,)))=AD152,VLOOKUP(AE152,B:D,3,0),IF(AG152="--",INDEX(D:D,MATCH(AE152,INDEX(B:B,MATCH(AE152,B:B,)+1):B10666,)+MATCH(AE152,B:B,)),"---")),"---")</f>
        <v>---</v>
      </c>
      <c r="AJ152" t="str">
        <f>IF(COUNTIF(CALC_CONN_TEB0187_REV01!F:F,IF(AH152&lt;&gt;"---",VLOOKUP(AD152,CALC_CONN_TEB0187_REV01!F:M,8,0),IF(IFERROR(IF(AD152=AH152,AI152,AH152),"---")="---","---",IF(COUNTIF(CALC_CONN_TEB0187_REV01!F:F,IFERROR(IF(AD152=AH152,AI152,AH152),"---"))&gt;0,"---",IFERROR(IF(AD152=AH152,AI152,AH152),"---")))))=1,IF(AH152&lt;&gt;"---",VLOOKUP(AD152,CALC_CONN_TEB0187_REV01!F:M,8,0),IF(IFERROR(IF(AD152=AH152,AI152,AH152),"---")="---","---",IF(COUNTIF(CALC_CONN_TEB0187_REV01!F:F,IFERROR(IF(AD152=AH152,AI152,AH152),"---"))&gt;0,"---",IFERROR(IF(AD152=AH152,AI152,AH152),"---")))),"---")</f>
        <v>---</v>
      </c>
      <c r="AK152" t="str">
        <f>IF(COUNTIF(CALC_CONN_TEB0187_REV01!F:F,IF(AH152&lt;&gt;"---",VLOOKUP(AD152,CALC_CONN_TEB0187_REV01!F:M,8,0),IF(IFERROR(IF(AD152=AH152,AI152,AH152),"---")="---","---",IF(COUNTIF(CALC_CONN_TEB0187_REV01!F:F,IFERROR(IF(AD152=AH152,AI152,AH152),"---"))&gt;0,"---",IFERROR(IF(AD152=AH152,AI152,AH152),"---")))))=0,IF(AH152&lt;&gt;"---",VLOOKUP(AD152,CALC_CONN_TEB0187_REV01!F:M,8,0),IF(IFERROR(IF(AD152=AH152,AI152,AH152),"---")="---","---",IF(COUNTIF(CALC_CONN_TEB0187_REV01!F:F,IFERROR(IF(AD152=AH152,AI152,AH152),"---"))&gt;0,"---",IFERROR(IF(AD152=AH152,AI152,AH152),"---")))),"---")</f>
        <v>---</v>
      </c>
      <c r="AL152" t="str">
        <f t="shared" si="36"/>
        <v>---</v>
      </c>
      <c r="AM152">
        <f t="shared" si="37"/>
        <v>1098</v>
      </c>
      <c r="AT152" t="str">
        <f t="shared" si="30"/>
        <v>USB_SSRX_P</v>
      </c>
      <c r="AU152" t="str">
        <f t="shared" si="31"/>
        <v>--</v>
      </c>
    </row>
    <row r="153" spans="1:47" x14ac:dyDescent="0.25">
      <c r="A153" t="str">
        <f t="shared" si="26"/>
        <v>J1-C29</v>
      </c>
      <c r="B153" t="str">
        <f t="shared" si="27"/>
        <v>USB_SSRX_N</v>
      </c>
      <c r="C153" t="str">
        <f t="shared" si="28"/>
        <v>J1-USB_SSRX_N</v>
      </c>
      <c r="D153" t="str">
        <f t="shared" si="29"/>
        <v>J1-C29</v>
      </c>
      <c r="E153" t="s">
        <v>169</v>
      </c>
      <c r="F153" t="s">
        <v>318</v>
      </c>
      <c r="G153" t="s">
        <v>3872</v>
      </c>
      <c r="L153" t="s">
        <v>3873</v>
      </c>
      <c r="M153" t="s">
        <v>428</v>
      </c>
      <c r="N153">
        <v>81.879499999999993</v>
      </c>
      <c r="AA153">
        <f t="shared" si="38"/>
        <v>148</v>
      </c>
      <c r="AB153" t="str">
        <f>B2B!B150</f>
        <v>J1</v>
      </c>
      <c r="AC153" t="str">
        <f>B2B!C150</f>
        <v>C28</v>
      </c>
      <c r="AD153" t="str">
        <f t="shared" si="32"/>
        <v>J1-C28</v>
      </c>
      <c r="AE153" t="str">
        <f t="shared" si="33"/>
        <v>USB_SSRX_P</v>
      </c>
      <c r="AG153" t="str">
        <f t="shared" si="34"/>
        <v>--</v>
      </c>
      <c r="AH153" t="str">
        <f t="shared" si="35"/>
        <v>J1-C28</v>
      </c>
      <c r="AI153" t="str">
        <f>IFERROR(IF(IF(AG153="--",INDEX(D:D,MATCH(AE153,INDEX(B:B,MATCH(AE153,B:B,)+1):B10667,)+MATCH(AE153,B:B,)))=AD153,VLOOKUP(AE153,B:D,3,0),IF(AG153="--",INDEX(D:D,MATCH(AE153,INDEX(B:B,MATCH(AE153,B:B,)+1):B10667,)+MATCH(AE153,B:B,)),"---")),"---")</f>
        <v>U36-9</v>
      </c>
      <c r="AJ153" t="str">
        <f>IF(COUNTIF(CALC_CONN_TEB0187_REV01!F:F,IF(AH153&lt;&gt;"---",VLOOKUP(AD153,CALC_CONN_TEB0187_REV01!F:M,8,0),IF(IFERROR(IF(AD153=AH153,AI153,AH153),"---")="---","---",IF(COUNTIF(CALC_CONN_TEB0187_REV01!F:F,IFERROR(IF(AD153=AH153,AI153,AH153),"---"))&gt;0,"---",IFERROR(IF(AD153=AH153,AI153,AH153),"---")))))=1,IF(AH153&lt;&gt;"---",VLOOKUP(AD153,CALC_CONN_TEB0187_REV01!F:M,8,0),IF(IFERROR(IF(AD153=AH153,AI153,AH153),"---")="---","---",IF(COUNTIF(CALC_CONN_TEB0187_REV01!F:F,IFERROR(IF(AD153=AH153,AI153,AH153),"---"))&gt;0,"---",IFERROR(IF(AD153=AH153,AI153,AH153),"---")))),"---")</f>
        <v>---</v>
      </c>
      <c r="AK153" t="str">
        <f>IF(COUNTIF(CALC_CONN_TEB0187_REV01!F:F,IF(AH153&lt;&gt;"---",VLOOKUP(AD153,CALC_CONN_TEB0187_REV01!F:M,8,0),IF(IFERROR(IF(AD153=AH153,AI153,AH153),"---")="---","---",IF(COUNTIF(CALC_CONN_TEB0187_REV01!F:F,IFERROR(IF(AD153=AH153,AI153,AH153),"---"))&gt;0,"---",IFERROR(IF(AD153=AH153,AI153,AH153),"---")))))=0,IF(AH153&lt;&gt;"---",VLOOKUP(AD153,CALC_CONN_TEB0187_REV01!F:M,8,0),IF(IFERROR(IF(AD153=AH153,AI153,AH153),"---")="---","---",IF(COUNTIF(CALC_CONN_TEB0187_REV01!F:F,IFERROR(IF(AD153=AH153,AI153,AH153),"---"))&gt;0,"---",IFERROR(IF(AD153=AH153,AI153,AH153),"---")))),"---")</f>
        <v>U36-9</v>
      </c>
      <c r="AL153">
        <f t="shared" si="36"/>
        <v>65.487700000000004</v>
      </c>
      <c r="AM153">
        <f t="shared" si="37"/>
        <v>2</v>
      </c>
      <c r="AT153" t="str">
        <f t="shared" si="30"/>
        <v>USB_SSRX_N</v>
      </c>
      <c r="AU153" t="str">
        <f t="shared" si="31"/>
        <v>--</v>
      </c>
    </row>
    <row r="154" spans="1:47" x14ac:dyDescent="0.25">
      <c r="A154" t="str">
        <f t="shared" si="26"/>
        <v>J1-C30</v>
      </c>
      <c r="B154" t="str">
        <f t="shared" si="27"/>
        <v>GND</v>
      </c>
      <c r="C154" t="str">
        <f t="shared" si="28"/>
        <v>J1-GND</v>
      </c>
      <c r="D154" t="str">
        <f t="shared" si="29"/>
        <v>J1-C30</v>
      </c>
      <c r="E154" t="s">
        <v>169</v>
      </c>
      <c r="F154" t="s">
        <v>319</v>
      </c>
      <c r="G154" t="s">
        <v>433</v>
      </c>
      <c r="L154" t="s">
        <v>3874</v>
      </c>
      <c r="M154" t="s">
        <v>428</v>
      </c>
      <c r="N154">
        <v>81.992800000000003</v>
      </c>
      <c r="AA154">
        <f t="shared" si="38"/>
        <v>149</v>
      </c>
      <c r="AB154" t="str">
        <f>B2B!B151</f>
        <v>J1</v>
      </c>
      <c r="AC154" t="str">
        <f>B2B!C151</f>
        <v>C29</v>
      </c>
      <c r="AD154" t="str">
        <f t="shared" si="32"/>
        <v>J1-C29</v>
      </c>
      <c r="AE154" t="str">
        <f t="shared" si="33"/>
        <v>USB_SSRX_N</v>
      </c>
      <c r="AG154" t="str">
        <f t="shared" si="34"/>
        <v>--</v>
      </c>
      <c r="AH154" t="str">
        <f t="shared" si="35"/>
        <v>J1-C29</v>
      </c>
      <c r="AI154" t="str">
        <f>IFERROR(IF(IF(AG154="--",INDEX(D:D,MATCH(AE154,INDEX(B:B,MATCH(AE154,B:B,)+1):B10668,)+MATCH(AE154,B:B,)))=AD154,VLOOKUP(AE154,B:D,3,0),IF(AG154="--",INDEX(D:D,MATCH(AE154,INDEX(B:B,MATCH(AE154,B:B,)+1):B10668,)+MATCH(AE154,B:B,)),"---")),"---")</f>
        <v>U36-10</v>
      </c>
      <c r="AJ154" t="str">
        <f>IF(COUNTIF(CALC_CONN_TEB0187_REV01!F:F,IF(AH154&lt;&gt;"---",VLOOKUP(AD154,CALC_CONN_TEB0187_REV01!F:M,8,0),IF(IFERROR(IF(AD154=AH154,AI154,AH154),"---")="---","---",IF(COUNTIF(CALC_CONN_TEB0187_REV01!F:F,IFERROR(IF(AD154=AH154,AI154,AH154),"---"))&gt;0,"---",IFERROR(IF(AD154=AH154,AI154,AH154),"---")))))=1,IF(AH154&lt;&gt;"---",VLOOKUP(AD154,CALC_CONN_TEB0187_REV01!F:M,8,0),IF(IFERROR(IF(AD154=AH154,AI154,AH154),"---")="---","---",IF(COUNTIF(CALC_CONN_TEB0187_REV01!F:F,IFERROR(IF(AD154=AH154,AI154,AH154),"---"))&gt;0,"---",IFERROR(IF(AD154=AH154,AI154,AH154),"---")))),"---")</f>
        <v>---</v>
      </c>
      <c r="AK154" t="str">
        <f>IF(COUNTIF(CALC_CONN_TEB0187_REV01!F:F,IF(AH154&lt;&gt;"---",VLOOKUP(AD154,CALC_CONN_TEB0187_REV01!F:M,8,0),IF(IFERROR(IF(AD154=AH154,AI154,AH154),"---")="---","---",IF(COUNTIF(CALC_CONN_TEB0187_REV01!F:F,IFERROR(IF(AD154=AH154,AI154,AH154),"---"))&gt;0,"---",IFERROR(IF(AD154=AH154,AI154,AH154),"---")))))=0,IF(AH154&lt;&gt;"---",VLOOKUP(AD154,CALC_CONN_TEB0187_REV01!F:M,8,0),IF(IFERROR(IF(AD154=AH154,AI154,AH154),"---")="---","---",IF(COUNTIF(CALC_CONN_TEB0187_REV01!F:F,IFERROR(IF(AD154=AH154,AI154,AH154),"---"))&gt;0,"---",IFERROR(IF(AD154=AH154,AI154,AH154),"---")))),"---")</f>
        <v>U36-10</v>
      </c>
      <c r="AL154">
        <f t="shared" si="36"/>
        <v>65.480500000000006</v>
      </c>
      <c r="AM154">
        <f t="shared" si="37"/>
        <v>2</v>
      </c>
      <c r="AT154">
        <f t="shared" si="30"/>
        <v>0</v>
      </c>
      <c r="AU154">
        <f t="shared" si="31"/>
        <v>0</v>
      </c>
    </row>
    <row r="155" spans="1:47" x14ac:dyDescent="0.25">
      <c r="A155" t="str">
        <f t="shared" si="26"/>
        <v>J1-C31</v>
      </c>
      <c r="B155" t="str">
        <f t="shared" si="27"/>
        <v>SFPB_RD_P</v>
      </c>
      <c r="C155" t="str">
        <f t="shared" si="28"/>
        <v>J1-SFPB_RD_P</v>
      </c>
      <c r="D155" t="str">
        <f t="shared" si="29"/>
        <v>J1-C31</v>
      </c>
      <c r="E155" t="s">
        <v>169</v>
      </c>
      <c r="F155" t="s">
        <v>320</v>
      </c>
      <c r="G155" t="s">
        <v>3875</v>
      </c>
      <c r="L155" t="s">
        <v>3876</v>
      </c>
      <c r="M155" t="s">
        <v>428</v>
      </c>
      <c r="N155">
        <v>82.797700000000006</v>
      </c>
      <c r="AA155">
        <f t="shared" si="38"/>
        <v>150</v>
      </c>
      <c r="AB155" t="str">
        <f>B2B!B152</f>
        <v>J1</v>
      </c>
      <c r="AC155" t="str">
        <f>B2B!C152</f>
        <v>C30</v>
      </c>
      <c r="AD155" t="str">
        <f t="shared" si="32"/>
        <v>J1-C30</v>
      </c>
      <c r="AE155" t="str">
        <f t="shared" si="33"/>
        <v>GND</v>
      </c>
      <c r="AG155" t="str">
        <f t="shared" si="34"/>
        <v>---</v>
      </c>
      <c r="AH155" t="str">
        <f t="shared" si="35"/>
        <v>---</v>
      </c>
      <c r="AI155" t="str">
        <f>IFERROR(IF(IF(AG155="--",INDEX(D:D,MATCH(AE155,INDEX(B:B,MATCH(AE155,B:B,)+1):B10669,)+MATCH(AE155,B:B,)))=AD155,VLOOKUP(AE155,B:D,3,0),IF(AG155="--",INDEX(D:D,MATCH(AE155,INDEX(B:B,MATCH(AE155,B:B,)+1):B10669,)+MATCH(AE155,B:B,)),"---")),"---")</f>
        <v>---</v>
      </c>
      <c r="AJ155" t="str">
        <f>IF(COUNTIF(CALC_CONN_TEB0187_REV01!F:F,IF(AH155&lt;&gt;"---",VLOOKUP(AD155,CALC_CONN_TEB0187_REV01!F:M,8,0),IF(IFERROR(IF(AD155=AH155,AI155,AH155),"---")="---","---",IF(COUNTIF(CALC_CONN_TEB0187_REV01!F:F,IFERROR(IF(AD155=AH155,AI155,AH155),"---"))&gt;0,"---",IFERROR(IF(AD155=AH155,AI155,AH155),"---")))))=1,IF(AH155&lt;&gt;"---",VLOOKUP(AD155,CALC_CONN_TEB0187_REV01!F:M,8,0),IF(IFERROR(IF(AD155=AH155,AI155,AH155),"---")="---","---",IF(COUNTIF(CALC_CONN_TEB0187_REV01!F:F,IFERROR(IF(AD155=AH155,AI155,AH155),"---"))&gt;0,"---",IFERROR(IF(AD155=AH155,AI155,AH155),"---")))),"---")</f>
        <v>---</v>
      </c>
      <c r="AK155" t="str">
        <f>IF(COUNTIF(CALC_CONN_TEB0187_REV01!F:F,IF(AH155&lt;&gt;"---",VLOOKUP(AD155,CALC_CONN_TEB0187_REV01!F:M,8,0),IF(IFERROR(IF(AD155=AH155,AI155,AH155),"---")="---","---",IF(COUNTIF(CALC_CONN_TEB0187_REV01!F:F,IFERROR(IF(AD155=AH155,AI155,AH155),"---"))&gt;0,"---",IFERROR(IF(AD155=AH155,AI155,AH155),"---")))))=0,IF(AH155&lt;&gt;"---",VLOOKUP(AD155,CALC_CONN_TEB0187_REV01!F:M,8,0),IF(IFERROR(IF(AD155=AH155,AI155,AH155),"---")="---","---",IF(COUNTIF(CALC_CONN_TEB0187_REV01!F:F,IFERROR(IF(AD155=AH155,AI155,AH155),"---"))&gt;0,"---",IFERROR(IF(AD155=AH155,AI155,AH155),"---")))),"---")</f>
        <v>---</v>
      </c>
      <c r="AL155" t="str">
        <f t="shared" si="36"/>
        <v>---</v>
      </c>
      <c r="AM155">
        <f t="shared" si="37"/>
        <v>1098</v>
      </c>
      <c r="AT155" t="str">
        <f t="shared" si="30"/>
        <v>SFPB_RD_P</v>
      </c>
      <c r="AU155" t="str">
        <f t="shared" si="31"/>
        <v>--</v>
      </c>
    </row>
    <row r="156" spans="1:47" x14ac:dyDescent="0.25">
      <c r="A156" t="str">
        <f t="shared" si="26"/>
        <v>J1-C32</v>
      </c>
      <c r="B156" t="str">
        <f t="shared" si="27"/>
        <v>SFPB_RD_N</v>
      </c>
      <c r="C156" t="str">
        <f t="shared" si="28"/>
        <v>J1-SFPB_RD_N</v>
      </c>
      <c r="D156" t="str">
        <f t="shared" si="29"/>
        <v>J1-C32</v>
      </c>
      <c r="E156" t="s">
        <v>169</v>
      </c>
      <c r="F156" t="s">
        <v>321</v>
      </c>
      <c r="G156" t="s">
        <v>3877</v>
      </c>
      <c r="L156" t="s">
        <v>3878</v>
      </c>
      <c r="M156" t="s">
        <v>428</v>
      </c>
      <c r="N156">
        <v>82.721699999999998</v>
      </c>
      <c r="AA156">
        <f t="shared" si="38"/>
        <v>151</v>
      </c>
      <c r="AB156" t="str">
        <f>B2B!B153</f>
        <v>J1</v>
      </c>
      <c r="AC156" t="str">
        <f>B2B!C153</f>
        <v>C31</v>
      </c>
      <c r="AD156" t="str">
        <f t="shared" si="32"/>
        <v>J1-C31</v>
      </c>
      <c r="AE156" t="str">
        <f t="shared" si="33"/>
        <v>SFPB_RD_P</v>
      </c>
      <c r="AG156" t="str">
        <f t="shared" si="34"/>
        <v>--</v>
      </c>
      <c r="AH156" t="str">
        <f t="shared" si="35"/>
        <v>J1-C31</v>
      </c>
      <c r="AI156" t="str">
        <f>IFERROR(IF(IF(AG156="--",INDEX(D:D,MATCH(AE156,INDEX(B:B,MATCH(AE156,B:B,)+1):B10670,)+MATCH(AE156,B:B,)))=AD156,VLOOKUP(AE156,B:D,3,0),IF(AG156="--",INDEX(D:D,MATCH(AE156,INDEX(B:B,MATCH(AE156,B:B,)+1):B10670,)+MATCH(AE156,B:B,)),"---")),"---")</f>
        <v>J14-L13</v>
      </c>
      <c r="AJ156" t="str">
        <f>IF(COUNTIF(CALC_CONN_TEB0187_REV01!F:F,IF(AH156&lt;&gt;"---",VLOOKUP(AD156,CALC_CONN_TEB0187_REV01!F:M,8,0),IF(IFERROR(IF(AD156=AH156,AI156,AH156),"---")="---","---",IF(COUNTIF(CALC_CONN_TEB0187_REV01!F:F,IFERROR(IF(AD156=AH156,AI156,AH156),"---"))&gt;0,"---",IFERROR(IF(AD156=AH156,AI156,AH156),"---")))))=1,IF(AH156&lt;&gt;"---",VLOOKUP(AD156,CALC_CONN_TEB0187_REV01!F:M,8,0),IF(IFERROR(IF(AD156=AH156,AI156,AH156),"---")="---","---",IF(COUNTIF(CALC_CONN_TEB0187_REV01!F:F,IFERROR(IF(AD156=AH156,AI156,AH156),"---"))&gt;0,"---",IFERROR(IF(AD156=AH156,AI156,AH156),"---")))),"---")</f>
        <v>---</v>
      </c>
      <c r="AK156" t="str">
        <f>IF(COUNTIF(CALC_CONN_TEB0187_REV01!F:F,IF(AH156&lt;&gt;"---",VLOOKUP(AD156,CALC_CONN_TEB0187_REV01!F:M,8,0),IF(IFERROR(IF(AD156=AH156,AI156,AH156),"---")="---","---",IF(COUNTIF(CALC_CONN_TEB0187_REV01!F:F,IFERROR(IF(AD156=AH156,AI156,AH156),"---"))&gt;0,"---",IFERROR(IF(AD156=AH156,AI156,AH156),"---")))))=0,IF(AH156&lt;&gt;"---",VLOOKUP(AD156,CALC_CONN_TEB0187_REV01!F:M,8,0),IF(IFERROR(IF(AD156=AH156,AI156,AH156),"---")="---","---",IF(COUNTIF(CALC_CONN_TEB0187_REV01!F:F,IFERROR(IF(AD156=AH156,AI156,AH156),"---"))&gt;0,"---",IFERROR(IF(AD156=AH156,AI156,AH156),"---")))),"---")</f>
        <v>J14-L13</v>
      </c>
      <c r="AL156">
        <f t="shared" si="36"/>
        <v>63.924500000000002</v>
      </c>
      <c r="AM156">
        <f t="shared" si="37"/>
        <v>2</v>
      </c>
      <c r="AT156" t="str">
        <f t="shared" si="30"/>
        <v>SFPB_RD_N</v>
      </c>
      <c r="AU156" t="str">
        <f t="shared" si="31"/>
        <v>--</v>
      </c>
    </row>
    <row r="157" spans="1:47" x14ac:dyDescent="0.25">
      <c r="A157" t="str">
        <f t="shared" si="26"/>
        <v>J1-C33</v>
      </c>
      <c r="B157" t="str">
        <f t="shared" si="27"/>
        <v>GND</v>
      </c>
      <c r="C157" t="str">
        <f t="shared" si="28"/>
        <v>J1-GND</v>
      </c>
      <c r="D157" t="str">
        <f t="shared" si="29"/>
        <v>J1-C33</v>
      </c>
      <c r="E157" t="s">
        <v>169</v>
      </c>
      <c r="F157" t="s">
        <v>322</v>
      </c>
      <c r="G157" t="s">
        <v>433</v>
      </c>
      <c r="L157" t="s">
        <v>3879</v>
      </c>
      <c r="M157" t="s">
        <v>428</v>
      </c>
      <c r="N157">
        <v>79.703800000000001</v>
      </c>
      <c r="AA157">
        <f t="shared" si="38"/>
        <v>152</v>
      </c>
      <c r="AB157" t="str">
        <f>B2B!B154</f>
        <v>J1</v>
      </c>
      <c r="AC157" t="str">
        <f>B2B!C154</f>
        <v>C32</v>
      </c>
      <c r="AD157" t="str">
        <f t="shared" si="32"/>
        <v>J1-C32</v>
      </c>
      <c r="AE157" t="str">
        <f t="shared" si="33"/>
        <v>SFPB_RD_N</v>
      </c>
      <c r="AG157" t="str">
        <f t="shared" si="34"/>
        <v>--</v>
      </c>
      <c r="AH157" t="str">
        <f t="shared" si="35"/>
        <v>J1-C32</v>
      </c>
      <c r="AI157" t="str">
        <f>IFERROR(IF(IF(AG157="--",INDEX(D:D,MATCH(AE157,INDEX(B:B,MATCH(AE157,B:B,)+1):B10671,)+MATCH(AE157,B:B,)))=AD157,VLOOKUP(AE157,B:D,3,0),IF(AG157="--",INDEX(D:D,MATCH(AE157,INDEX(B:B,MATCH(AE157,B:B,)+1):B10671,)+MATCH(AE157,B:B,)),"---")),"---")</f>
        <v>J14-L12</v>
      </c>
      <c r="AJ157" t="str">
        <f>IF(COUNTIF(CALC_CONN_TEB0187_REV01!F:F,IF(AH157&lt;&gt;"---",VLOOKUP(AD157,CALC_CONN_TEB0187_REV01!F:M,8,0),IF(IFERROR(IF(AD157=AH157,AI157,AH157),"---")="---","---",IF(COUNTIF(CALC_CONN_TEB0187_REV01!F:F,IFERROR(IF(AD157=AH157,AI157,AH157),"---"))&gt;0,"---",IFERROR(IF(AD157=AH157,AI157,AH157),"---")))))=1,IF(AH157&lt;&gt;"---",VLOOKUP(AD157,CALC_CONN_TEB0187_REV01!F:M,8,0),IF(IFERROR(IF(AD157=AH157,AI157,AH157),"---")="---","---",IF(COUNTIF(CALC_CONN_TEB0187_REV01!F:F,IFERROR(IF(AD157=AH157,AI157,AH157),"---"))&gt;0,"---",IFERROR(IF(AD157=AH157,AI157,AH157),"---")))),"---")</f>
        <v>---</v>
      </c>
      <c r="AK157" t="str">
        <f>IF(COUNTIF(CALC_CONN_TEB0187_REV01!F:F,IF(AH157&lt;&gt;"---",VLOOKUP(AD157,CALC_CONN_TEB0187_REV01!F:M,8,0),IF(IFERROR(IF(AD157=AH157,AI157,AH157),"---")="---","---",IF(COUNTIF(CALC_CONN_TEB0187_REV01!F:F,IFERROR(IF(AD157=AH157,AI157,AH157),"---"))&gt;0,"---",IFERROR(IF(AD157=AH157,AI157,AH157),"---")))))=0,IF(AH157&lt;&gt;"---",VLOOKUP(AD157,CALC_CONN_TEB0187_REV01!F:M,8,0),IF(IFERROR(IF(AD157=AH157,AI157,AH157),"---")="---","---",IF(COUNTIF(CALC_CONN_TEB0187_REV01!F:F,IFERROR(IF(AD157=AH157,AI157,AH157),"---"))&gt;0,"---",IFERROR(IF(AD157=AH157,AI157,AH157),"---")))),"---")</f>
        <v>J14-L12</v>
      </c>
      <c r="AL157">
        <f t="shared" si="36"/>
        <v>63.884399999999999</v>
      </c>
      <c r="AM157">
        <f t="shared" si="37"/>
        <v>2</v>
      </c>
      <c r="AT157">
        <f t="shared" si="30"/>
        <v>0</v>
      </c>
      <c r="AU157">
        <f t="shared" si="31"/>
        <v>0</v>
      </c>
    </row>
    <row r="158" spans="1:47" x14ac:dyDescent="0.25">
      <c r="A158" t="str">
        <f t="shared" si="26"/>
        <v>J1-C34</v>
      </c>
      <c r="B158" t="str">
        <f t="shared" si="27"/>
        <v>GND</v>
      </c>
      <c r="C158" t="str">
        <f t="shared" si="28"/>
        <v>J1-GND</v>
      </c>
      <c r="D158" t="str">
        <f t="shared" si="29"/>
        <v>J1-C34</v>
      </c>
      <c r="E158" t="s">
        <v>169</v>
      </c>
      <c r="F158" t="s">
        <v>323</v>
      </c>
      <c r="G158" t="s">
        <v>433</v>
      </c>
      <c r="L158" t="s">
        <v>3880</v>
      </c>
      <c r="M158" t="s">
        <v>428</v>
      </c>
      <c r="N158">
        <v>79.686400000000006</v>
      </c>
      <c r="AA158">
        <f t="shared" si="38"/>
        <v>153</v>
      </c>
      <c r="AB158" t="str">
        <f>B2B!B155</f>
        <v>J1</v>
      </c>
      <c r="AC158" t="str">
        <f>B2B!C155</f>
        <v>C33</v>
      </c>
      <c r="AD158" t="str">
        <f t="shared" si="32"/>
        <v>J1-C33</v>
      </c>
      <c r="AE158" t="str">
        <f t="shared" si="33"/>
        <v>GND</v>
      </c>
      <c r="AG158" t="str">
        <f t="shared" si="34"/>
        <v>---</v>
      </c>
      <c r="AH158" t="str">
        <f t="shared" si="35"/>
        <v>---</v>
      </c>
      <c r="AI158" t="str">
        <f>IFERROR(IF(IF(AG158="--",INDEX(D:D,MATCH(AE158,INDEX(B:B,MATCH(AE158,B:B,)+1):B10672,)+MATCH(AE158,B:B,)))=AD158,VLOOKUP(AE158,B:D,3,0),IF(AG158="--",INDEX(D:D,MATCH(AE158,INDEX(B:B,MATCH(AE158,B:B,)+1):B10672,)+MATCH(AE158,B:B,)),"---")),"---")</f>
        <v>---</v>
      </c>
      <c r="AJ158" t="str">
        <f>IF(COUNTIF(CALC_CONN_TEB0187_REV01!F:F,IF(AH158&lt;&gt;"---",VLOOKUP(AD158,CALC_CONN_TEB0187_REV01!F:M,8,0),IF(IFERROR(IF(AD158=AH158,AI158,AH158),"---")="---","---",IF(COUNTIF(CALC_CONN_TEB0187_REV01!F:F,IFERROR(IF(AD158=AH158,AI158,AH158),"---"))&gt;0,"---",IFERROR(IF(AD158=AH158,AI158,AH158),"---")))))=1,IF(AH158&lt;&gt;"---",VLOOKUP(AD158,CALC_CONN_TEB0187_REV01!F:M,8,0),IF(IFERROR(IF(AD158=AH158,AI158,AH158),"---")="---","---",IF(COUNTIF(CALC_CONN_TEB0187_REV01!F:F,IFERROR(IF(AD158=AH158,AI158,AH158),"---"))&gt;0,"---",IFERROR(IF(AD158=AH158,AI158,AH158),"---")))),"---")</f>
        <v>---</v>
      </c>
      <c r="AK158" t="str">
        <f>IF(COUNTIF(CALC_CONN_TEB0187_REV01!F:F,IF(AH158&lt;&gt;"---",VLOOKUP(AD158,CALC_CONN_TEB0187_REV01!F:M,8,0),IF(IFERROR(IF(AD158=AH158,AI158,AH158),"---")="---","---",IF(COUNTIF(CALC_CONN_TEB0187_REV01!F:F,IFERROR(IF(AD158=AH158,AI158,AH158),"---"))&gt;0,"---",IFERROR(IF(AD158=AH158,AI158,AH158),"---")))))=0,IF(AH158&lt;&gt;"---",VLOOKUP(AD158,CALC_CONN_TEB0187_REV01!F:M,8,0),IF(IFERROR(IF(AD158=AH158,AI158,AH158),"---")="---","---",IF(COUNTIF(CALC_CONN_TEB0187_REV01!F:F,IFERROR(IF(AD158=AH158,AI158,AH158),"---"))&gt;0,"---",IFERROR(IF(AD158=AH158,AI158,AH158),"---")))),"---")</f>
        <v>---</v>
      </c>
      <c r="AL158" t="str">
        <f t="shared" si="36"/>
        <v>---</v>
      </c>
      <c r="AM158">
        <f t="shared" si="37"/>
        <v>1098</v>
      </c>
      <c r="AT158">
        <f t="shared" si="30"/>
        <v>0</v>
      </c>
      <c r="AU158">
        <f t="shared" si="31"/>
        <v>0</v>
      </c>
    </row>
    <row r="159" spans="1:47" x14ac:dyDescent="0.25">
      <c r="A159" t="str">
        <f t="shared" si="26"/>
        <v>J1-C35</v>
      </c>
      <c r="B159" t="str">
        <f t="shared" si="27"/>
        <v>Z_S0</v>
      </c>
      <c r="C159" t="str">
        <f t="shared" si="28"/>
        <v>J1-Z_S0</v>
      </c>
      <c r="D159" t="str">
        <f t="shared" si="29"/>
        <v>J1-C35</v>
      </c>
      <c r="E159" t="s">
        <v>169</v>
      </c>
      <c r="F159" t="s">
        <v>324</v>
      </c>
      <c r="G159" t="s">
        <v>3881</v>
      </c>
      <c r="L159" t="s">
        <v>3882</v>
      </c>
      <c r="M159" t="s">
        <v>428</v>
      </c>
      <c r="N159">
        <v>68.209299999999999</v>
      </c>
      <c r="AA159">
        <f t="shared" si="38"/>
        <v>154</v>
      </c>
      <c r="AB159" t="str">
        <f>B2B!B156</f>
        <v>J1</v>
      </c>
      <c r="AC159" t="str">
        <f>B2B!C156</f>
        <v>C34</v>
      </c>
      <c r="AD159" t="str">
        <f t="shared" si="32"/>
        <v>J1-C34</v>
      </c>
      <c r="AE159" t="str">
        <f t="shared" si="33"/>
        <v>GND</v>
      </c>
      <c r="AG159" t="str">
        <f t="shared" si="34"/>
        <v>---</v>
      </c>
      <c r="AH159" t="str">
        <f t="shared" si="35"/>
        <v>---</v>
      </c>
      <c r="AI159" t="str">
        <f>IFERROR(IF(IF(AG159="--",INDEX(D:D,MATCH(AE159,INDEX(B:B,MATCH(AE159,B:B,)+1):B10673,)+MATCH(AE159,B:B,)))=AD159,VLOOKUP(AE159,B:D,3,0),IF(AG159="--",INDEX(D:D,MATCH(AE159,INDEX(B:B,MATCH(AE159,B:B,)+1):B10673,)+MATCH(AE159,B:B,)),"---")),"---")</f>
        <v>---</v>
      </c>
      <c r="AJ159" t="str">
        <f>IF(COUNTIF(CALC_CONN_TEB0187_REV01!F:F,IF(AH159&lt;&gt;"---",VLOOKUP(AD159,CALC_CONN_TEB0187_REV01!F:M,8,0),IF(IFERROR(IF(AD159=AH159,AI159,AH159),"---")="---","---",IF(COUNTIF(CALC_CONN_TEB0187_REV01!F:F,IFERROR(IF(AD159=AH159,AI159,AH159),"---"))&gt;0,"---",IFERROR(IF(AD159=AH159,AI159,AH159),"---")))))=1,IF(AH159&lt;&gt;"---",VLOOKUP(AD159,CALC_CONN_TEB0187_REV01!F:M,8,0),IF(IFERROR(IF(AD159=AH159,AI159,AH159),"---")="---","---",IF(COUNTIF(CALC_CONN_TEB0187_REV01!F:F,IFERROR(IF(AD159=AH159,AI159,AH159),"---"))&gt;0,"---",IFERROR(IF(AD159=AH159,AI159,AH159),"---")))),"---")</f>
        <v>---</v>
      </c>
      <c r="AK159" t="str">
        <f>IF(COUNTIF(CALC_CONN_TEB0187_REV01!F:F,IF(AH159&lt;&gt;"---",VLOOKUP(AD159,CALC_CONN_TEB0187_REV01!F:M,8,0),IF(IFERROR(IF(AD159=AH159,AI159,AH159),"---")="---","---",IF(COUNTIF(CALC_CONN_TEB0187_REV01!F:F,IFERROR(IF(AD159=AH159,AI159,AH159),"---"))&gt;0,"---",IFERROR(IF(AD159=AH159,AI159,AH159),"---")))))=0,IF(AH159&lt;&gt;"---",VLOOKUP(AD159,CALC_CONN_TEB0187_REV01!F:M,8,0),IF(IFERROR(IF(AD159=AH159,AI159,AH159),"---")="---","---",IF(COUNTIF(CALC_CONN_TEB0187_REV01!F:F,IFERROR(IF(AD159=AH159,AI159,AH159),"---"))&gt;0,"---",IFERROR(IF(AD159=AH159,AI159,AH159),"---")))),"---")</f>
        <v>---</v>
      </c>
      <c r="AL159" t="str">
        <f t="shared" si="36"/>
        <v>---</v>
      </c>
      <c r="AM159">
        <f t="shared" si="37"/>
        <v>1098</v>
      </c>
      <c r="AT159" t="str">
        <f t="shared" si="30"/>
        <v>Z_S0</v>
      </c>
      <c r="AU159" t="str">
        <f t="shared" si="31"/>
        <v>--</v>
      </c>
    </row>
    <row r="160" spans="1:47" x14ac:dyDescent="0.25">
      <c r="A160" t="str">
        <f t="shared" si="26"/>
        <v>J1-C36</v>
      </c>
      <c r="B160" t="str">
        <f t="shared" si="27"/>
        <v>Z_S1</v>
      </c>
      <c r="C160" t="str">
        <f t="shared" si="28"/>
        <v>J1-Z_S1</v>
      </c>
      <c r="D160" t="str">
        <f t="shared" si="29"/>
        <v>J1-C36</v>
      </c>
      <c r="E160" t="s">
        <v>169</v>
      </c>
      <c r="F160" t="s">
        <v>325</v>
      </c>
      <c r="G160" t="s">
        <v>3883</v>
      </c>
      <c r="L160" t="s">
        <v>3884</v>
      </c>
      <c r="M160" t="s">
        <v>428</v>
      </c>
      <c r="N160">
        <v>68.119100000000003</v>
      </c>
      <c r="AA160">
        <f t="shared" si="38"/>
        <v>155</v>
      </c>
      <c r="AB160" t="str">
        <f>B2B!B157</f>
        <v>J1</v>
      </c>
      <c r="AC160" t="str">
        <f>B2B!C157</f>
        <v>C35</v>
      </c>
      <c r="AD160" t="str">
        <f t="shared" si="32"/>
        <v>J1-C35</v>
      </c>
      <c r="AE160" t="str">
        <f t="shared" si="33"/>
        <v>Z_S0</v>
      </c>
      <c r="AG160" t="str">
        <f t="shared" si="34"/>
        <v>--</v>
      </c>
      <c r="AH160" t="str">
        <f t="shared" si="35"/>
        <v>J1-C35</v>
      </c>
      <c r="AI160" t="str">
        <f>IFERROR(IF(IF(AG160="--",INDEX(D:D,MATCH(AE160,INDEX(B:B,MATCH(AE160,B:B,)+1):B10674,)+MATCH(AE160,B:B,)))=AD160,VLOOKUP(AE160,B:D,3,0),IF(AG160="--",INDEX(D:D,MATCH(AE160,INDEX(B:B,MATCH(AE160,B:B,)+1):B10674,)+MATCH(AE160,B:B,)),"---")),"---")</f>
        <v>U37-3</v>
      </c>
      <c r="AJ160" t="str">
        <f>IF(COUNTIF(CALC_CONN_TEB0187_REV01!F:F,IF(AH160&lt;&gt;"---",VLOOKUP(AD160,CALC_CONN_TEB0187_REV01!F:M,8,0),IF(IFERROR(IF(AD160=AH160,AI160,AH160),"---")="---","---",IF(COUNTIF(CALC_CONN_TEB0187_REV01!F:F,IFERROR(IF(AD160=AH160,AI160,AH160),"---"))&gt;0,"---",IFERROR(IF(AD160=AH160,AI160,AH160),"---")))))=1,IF(AH160&lt;&gt;"---",VLOOKUP(AD160,CALC_CONN_TEB0187_REV01!F:M,8,0),IF(IFERROR(IF(AD160=AH160,AI160,AH160),"---")="---","---",IF(COUNTIF(CALC_CONN_TEB0187_REV01!F:F,IFERROR(IF(AD160=AH160,AI160,AH160),"---"))&gt;0,"---",IFERROR(IF(AD160=AH160,AI160,AH160),"---")))),"---")</f>
        <v>---</v>
      </c>
      <c r="AK160" t="str">
        <f>IF(COUNTIF(CALC_CONN_TEB0187_REV01!F:F,IF(AH160&lt;&gt;"---",VLOOKUP(AD160,CALC_CONN_TEB0187_REV01!F:M,8,0),IF(IFERROR(IF(AD160=AH160,AI160,AH160),"---")="---","---",IF(COUNTIF(CALC_CONN_TEB0187_REV01!F:F,IFERROR(IF(AD160=AH160,AI160,AH160),"---"))&gt;0,"---",IFERROR(IF(AD160=AH160,AI160,AH160),"---")))))=0,IF(AH160&lt;&gt;"---",VLOOKUP(AD160,CALC_CONN_TEB0187_REV01!F:M,8,0),IF(IFERROR(IF(AD160=AH160,AI160,AH160),"---")="---","---",IF(COUNTIF(CALC_CONN_TEB0187_REV01!F:F,IFERROR(IF(AD160=AH160,AI160,AH160),"---"))&gt;0,"---",IFERROR(IF(AD160=AH160,AI160,AH160),"---")))),"---")</f>
        <v>U37-3</v>
      </c>
      <c r="AL160">
        <f t="shared" si="36"/>
        <v>90.281499999999994</v>
      </c>
      <c r="AM160">
        <f t="shared" si="37"/>
        <v>2</v>
      </c>
      <c r="AT160" t="str">
        <f t="shared" si="30"/>
        <v>Z_S1</v>
      </c>
      <c r="AU160" t="str">
        <f t="shared" si="31"/>
        <v>--</v>
      </c>
    </row>
    <row r="161" spans="1:47" x14ac:dyDescent="0.25">
      <c r="A161" t="str">
        <f t="shared" si="26"/>
        <v>J1-C37</v>
      </c>
      <c r="B161" t="str">
        <f t="shared" si="27"/>
        <v>Z_S2</v>
      </c>
      <c r="C161" t="str">
        <f t="shared" si="28"/>
        <v>J1-Z_S2</v>
      </c>
      <c r="D161" t="str">
        <f t="shared" si="29"/>
        <v>J1-C37</v>
      </c>
      <c r="E161" t="s">
        <v>169</v>
      </c>
      <c r="F161" t="s">
        <v>326</v>
      </c>
      <c r="G161" t="s">
        <v>3885</v>
      </c>
      <c r="L161" t="s">
        <v>3886</v>
      </c>
      <c r="M161" t="s">
        <v>428</v>
      </c>
      <c r="N161">
        <v>68.670199999999994</v>
      </c>
      <c r="AA161">
        <f t="shared" si="38"/>
        <v>156</v>
      </c>
      <c r="AB161" t="str">
        <f>B2B!B158</f>
        <v>J1</v>
      </c>
      <c r="AC161" t="str">
        <f>B2B!C158</f>
        <v>C36</v>
      </c>
      <c r="AD161" t="str">
        <f t="shared" si="32"/>
        <v>J1-C36</v>
      </c>
      <c r="AE161" t="str">
        <f t="shared" si="33"/>
        <v>Z_S1</v>
      </c>
      <c r="AG161" t="str">
        <f t="shared" si="34"/>
        <v>--</v>
      </c>
      <c r="AH161" t="str">
        <f t="shared" si="35"/>
        <v>J1-C36</v>
      </c>
      <c r="AI161" t="str">
        <f>IFERROR(IF(IF(AG161="--",INDEX(D:D,MATCH(AE161,INDEX(B:B,MATCH(AE161,B:B,)+1):B10675,)+MATCH(AE161,B:B,)))=AD161,VLOOKUP(AE161,B:D,3,0),IF(AG161="--",INDEX(D:D,MATCH(AE161,INDEX(B:B,MATCH(AE161,B:B,)+1):B10675,)+MATCH(AE161,B:B,)),"---")),"---")</f>
        <v>U37-2</v>
      </c>
      <c r="AJ161" t="str">
        <f>IF(COUNTIF(CALC_CONN_TEB0187_REV01!F:F,IF(AH161&lt;&gt;"---",VLOOKUP(AD161,CALC_CONN_TEB0187_REV01!F:M,8,0),IF(IFERROR(IF(AD161=AH161,AI161,AH161),"---")="---","---",IF(COUNTIF(CALC_CONN_TEB0187_REV01!F:F,IFERROR(IF(AD161=AH161,AI161,AH161),"---"))&gt;0,"---",IFERROR(IF(AD161=AH161,AI161,AH161),"---")))))=1,IF(AH161&lt;&gt;"---",VLOOKUP(AD161,CALC_CONN_TEB0187_REV01!F:M,8,0),IF(IFERROR(IF(AD161=AH161,AI161,AH161),"---")="---","---",IF(COUNTIF(CALC_CONN_TEB0187_REV01!F:F,IFERROR(IF(AD161=AH161,AI161,AH161),"---"))&gt;0,"---",IFERROR(IF(AD161=AH161,AI161,AH161),"---")))),"---")</f>
        <v>---</v>
      </c>
      <c r="AK161" t="str">
        <f>IF(COUNTIF(CALC_CONN_TEB0187_REV01!F:F,IF(AH161&lt;&gt;"---",VLOOKUP(AD161,CALC_CONN_TEB0187_REV01!F:M,8,0),IF(IFERROR(IF(AD161=AH161,AI161,AH161),"---")="---","---",IF(COUNTIF(CALC_CONN_TEB0187_REV01!F:F,IFERROR(IF(AD161=AH161,AI161,AH161),"---"))&gt;0,"---",IFERROR(IF(AD161=AH161,AI161,AH161),"---")))))=0,IF(AH161&lt;&gt;"---",VLOOKUP(AD161,CALC_CONN_TEB0187_REV01!F:M,8,0),IF(IFERROR(IF(AD161=AH161,AI161,AH161),"---")="---","---",IF(COUNTIF(CALC_CONN_TEB0187_REV01!F:F,IFERROR(IF(AD161=AH161,AI161,AH161),"---"))&gt;0,"---",IFERROR(IF(AD161=AH161,AI161,AH161),"---")))),"---")</f>
        <v>U37-2</v>
      </c>
      <c r="AL161">
        <f t="shared" si="36"/>
        <v>90.941199999999995</v>
      </c>
      <c r="AM161">
        <f t="shared" si="37"/>
        <v>2</v>
      </c>
      <c r="AT161" t="str">
        <f t="shared" si="30"/>
        <v>Z_S2</v>
      </c>
      <c r="AU161" t="str">
        <f t="shared" si="31"/>
        <v>--</v>
      </c>
    </row>
    <row r="162" spans="1:47" x14ac:dyDescent="0.25">
      <c r="A162" t="str">
        <f t="shared" si="26"/>
        <v>J1-C38</v>
      </c>
      <c r="B162" t="str">
        <f t="shared" si="27"/>
        <v>Z_S3</v>
      </c>
      <c r="C162" t="str">
        <f t="shared" si="28"/>
        <v>J1-Z_S3</v>
      </c>
      <c r="D162" t="str">
        <f t="shared" si="29"/>
        <v>J1-C38</v>
      </c>
      <c r="E162" t="s">
        <v>169</v>
      </c>
      <c r="F162" t="s">
        <v>327</v>
      </c>
      <c r="G162" t="s">
        <v>3887</v>
      </c>
      <c r="L162" t="s">
        <v>3738</v>
      </c>
      <c r="M162" t="s">
        <v>428</v>
      </c>
      <c r="N162">
        <v>118.2593</v>
      </c>
      <c r="AA162">
        <f t="shared" si="38"/>
        <v>157</v>
      </c>
      <c r="AB162" t="str">
        <f>B2B!B159</f>
        <v>J1</v>
      </c>
      <c r="AC162" t="str">
        <f>B2B!C159</f>
        <v>C37</v>
      </c>
      <c r="AD162" t="str">
        <f t="shared" si="32"/>
        <v>J1-C37</v>
      </c>
      <c r="AE162" t="str">
        <f t="shared" si="33"/>
        <v>Z_S2</v>
      </c>
      <c r="AG162" t="str">
        <f t="shared" si="34"/>
        <v>--</v>
      </c>
      <c r="AH162" t="str">
        <f t="shared" si="35"/>
        <v>J1-C37</v>
      </c>
      <c r="AI162" t="str">
        <f>IFERROR(IF(IF(AG162="--",INDEX(D:D,MATCH(AE162,INDEX(B:B,MATCH(AE162,B:B,)+1):B10676,)+MATCH(AE162,B:B,)))=AD162,VLOOKUP(AE162,B:D,3,0),IF(AG162="--",INDEX(D:D,MATCH(AE162,INDEX(B:B,MATCH(AE162,B:B,)+1):B10676,)+MATCH(AE162,B:B,)),"---")),"---")</f>
        <v>U16-4</v>
      </c>
      <c r="AJ162" t="str">
        <f>IF(COUNTIF(CALC_CONN_TEB0187_REV01!F:F,IF(AH162&lt;&gt;"---",VLOOKUP(AD162,CALC_CONN_TEB0187_REV01!F:M,8,0),IF(IFERROR(IF(AD162=AH162,AI162,AH162),"---")="---","---",IF(COUNTIF(CALC_CONN_TEB0187_REV01!F:F,IFERROR(IF(AD162=AH162,AI162,AH162),"---"))&gt;0,"---",IFERROR(IF(AD162=AH162,AI162,AH162),"---")))))=1,IF(AH162&lt;&gt;"---",VLOOKUP(AD162,CALC_CONN_TEB0187_REV01!F:M,8,0),IF(IFERROR(IF(AD162=AH162,AI162,AH162),"---")="---","---",IF(COUNTIF(CALC_CONN_TEB0187_REV01!F:F,IFERROR(IF(AD162=AH162,AI162,AH162),"---"))&gt;0,"---",IFERROR(IF(AD162=AH162,AI162,AH162),"---")))),"---")</f>
        <v>---</v>
      </c>
      <c r="AK162" t="str">
        <f>IF(COUNTIF(CALC_CONN_TEB0187_REV01!F:F,IF(AH162&lt;&gt;"---",VLOOKUP(AD162,CALC_CONN_TEB0187_REV01!F:M,8,0),IF(IFERROR(IF(AD162=AH162,AI162,AH162),"---")="---","---",IF(COUNTIF(CALC_CONN_TEB0187_REV01!F:F,IFERROR(IF(AD162=AH162,AI162,AH162),"---"))&gt;0,"---",IFERROR(IF(AD162=AH162,AI162,AH162),"---")))))=0,IF(AH162&lt;&gt;"---",VLOOKUP(AD162,CALC_CONN_TEB0187_REV01!F:M,8,0),IF(IFERROR(IF(AD162=AH162,AI162,AH162),"---")="---","---",IF(COUNTIF(CALC_CONN_TEB0187_REV01!F:F,IFERROR(IF(AD162=AH162,AI162,AH162),"---"))&gt;0,"---",IFERROR(IF(AD162=AH162,AI162,AH162),"---")))),"---")</f>
        <v>U16-4</v>
      </c>
      <c r="AL162">
        <f t="shared" si="36"/>
        <v>88.231700000000004</v>
      </c>
      <c r="AM162">
        <f t="shared" si="37"/>
        <v>2</v>
      </c>
      <c r="AT162" t="str">
        <f t="shared" si="30"/>
        <v>Z_S3</v>
      </c>
      <c r="AU162" t="str">
        <f t="shared" si="31"/>
        <v>--</v>
      </c>
    </row>
    <row r="163" spans="1:47" x14ac:dyDescent="0.25">
      <c r="A163" t="str">
        <f t="shared" si="26"/>
        <v>J1-C39</v>
      </c>
      <c r="B163" t="str">
        <f t="shared" si="27"/>
        <v>Z_S4</v>
      </c>
      <c r="C163" t="str">
        <f t="shared" si="28"/>
        <v>J1-Z_S4</v>
      </c>
      <c r="D163" t="str">
        <f t="shared" si="29"/>
        <v>J1-C39</v>
      </c>
      <c r="E163" t="s">
        <v>169</v>
      </c>
      <c r="F163" t="s">
        <v>328</v>
      </c>
      <c r="G163" t="s">
        <v>3888</v>
      </c>
      <c r="L163" t="s">
        <v>3889</v>
      </c>
      <c r="M163" t="s">
        <v>428</v>
      </c>
      <c r="N163">
        <v>68.217699999999994</v>
      </c>
      <c r="AA163">
        <f t="shared" si="38"/>
        <v>158</v>
      </c>
      <c r="AB163" t="str">
        <f>B2B!B160</f>
        <v>J1</v>
      </c>
      <c r="AC163" t="str">
        <f>B2B!C160</f>
        <v>C38</v>
      </c>
      <c r="AD163" t="str">
        <f t="shared" si="32"/>
        <v>J1-C38</v>
      </c>
      <c r="AE163" t="str">
        <f t="shared" si="33"/>
        <v>Z_S3</v>
      </c>
      <c r="AG163" t="str">
        <f t="shared" si="34"/>
        <v>--</v>
      </c>
      <c r="AH163" t="str">
        <f t="shared" si="35"/>
        <v>J1-C38</v>
      </c>
      <c r="AI163" t="str">
        <f>IFERROR(IF(IF(AG163="--",INDEX(D:D,MATCH(AE163,INDEX(B:B,MATCH(AE163,B:B,)+1):B10677,)+MATCH(AE163,B:B,)))=AD163,VLOOKUP(AE163,B:D,3,0),IF(AG163="--",INDEX(D:D,MATCH(AE163,INDEX(B:B,MATCH(AE163,B:B,)+1):B10677,)+MATCH(AE163,B:B,)),"---")),"---")</f>
        <v>U16-3</v>
      </c>
      <c r="AJ163" t="str">
        <f>IF(COUNTIF(CALC_CONN_TEB0187_REV01!F:F,IF(AH163&lt;&gt;"---",VLOOKUP(AD163,CALC_CONN_TEB0187_REV01!F:M,8,0),IF(IFERROR(IF(AD163=AH163,AI163,AH163),"---")="---","---",IF(COUNTIF(CALC_CONN_TEB0187_REV01!F:F,IFERROR(IF(AD163=AH163,AI163,AH163),"---"))&gt;0,"---",IFERROR(IF(AD163=AH163,AI163,AH163),"---")))))=1,IF(AH163&lt;&gt;"---",VLOOKUP(AD163,CALC_CONN_TEB0187_REV01!F:M,8,0),IF(IFERROR(IF(AD163=AH163,AI163,AH163),"---")="---","---",IF(COUNTIF(CALC_CONN_TEB0187_REV01!F:F,IFERROR(IF(AD163=AH163,AI163,AH163),"---"))&gt;0,"---",IFERROR(IF(AD163=AH163,AI163,AH163),"---")))),"---")</f>
        <v>---</v>
      </c>
      <c r="AK163" t="str">
        <f>IF(COUNTIF(CALC_CONN_TEB0187_REV01!F:F,IF(AH163&lt;&gt;"---",VLOOKUP(AD163,CALC_CONN_TEB0187_REV01!F:M,8,0),IF(IFERROR(IF(AD163=AH163,AI163,AH163),"---")="---","---",IF(COUNTIF(CALC_CONN_TEB0187_REV01!F:F,IFERROR(IF(AD163=AH163,AI163,AH163),"---"))&gt;0,"---",IFERROR(IF(AD163=AH163,AI163,AH163),"---")))))=0,IF(AH163&lt;&gt;"---",VLOOKUP(AD163,CALC_CONN_TEB0187_REV01!F:M,8,0),IF(IFERROR(IF(AD163=AH163,AI163,AH163),"---")="---","---",IF(COUNTIF(CALC_CONN_TEB0187_REV01!F:F,IFERROR(IF(AD163=AH163,AI163,AH163),"---"))&gt;0,"---",IFERROR(IF(AD163=AH163,AI163,AH163),"---")))),"---")</f>
        <v>U16-3</v>
      </c>
      <c r="AL163">
        <f t="shared" si="36"/>
        <v>89.8977</v>
      </c>
      <c r="AM163">
        <f t="shared" si="37"/>
        <v>2</v>
      </c>
      <c r="AT163" t="str">
        <f t="shared" si="30"/>
        <v>Z_S4</v>
      </c>
      <c r="AU163" t="str">
        <f t="shared" si="31"/>
        <v>--</v>
      </c>
    </row>
    <row r="164" spans="1:47" x14ac:dyDescent="0.25">
      <c r="A164" t="str">
        <f t="shared" si="26"/>
        <v>J1-C40</v>
      </c>
      <c r="B164" t="str">
        <f t="shared" si="27"/>
        <v>GND</v>
      </c>
      <c r="C164" t="str">
        <f t="shared" si="28"/>
        <v>J1-GND</v>
      </c>
      <c r="D164" t="str">
        <f t="shared" si="29"/>
        <v>J1-C40</v>
      </c>
      <c r="E164" t="s">
        <v>169</v>
      </c>
      <c r="F164" t="s">
        <v>329</v>
      </c>
      <c r="G164" t="s">
        <v>433</v>
      </c>
      <c r="L164" t="s">
        <v>3890</v>
      </c>
      <c r="M164" t="s">
        <v>428</v>
      </c>
      <c r="N164">
        <v>128.93270000000001</v>
      </c>
      <c r="AA164">
        <f t="shared" si="38"/>
        <v>159</v>
      </c>
      <c r="AB164" t="str">
        <f>B2B!B161</f>
        <v>J1</v>
      </c>
      <c r="AC164" t="str">
        <f>B2B!C161</f>
        <v>C39</v>
      </c>
      <c r="AD164" t="str">
        <f t="shared" si="32"/>
        <v>J1-C39</v>
      </c>
      <c r="AE164" t="str">
        <f t="shared" si="33"/>
        <v>Z_S4</v>
      </c>
      <c r="AG164" t="str">
        <f t="shared" si="34"/>
        <v>--</v>
      </c>
      <c r="AH164" t="str">
        <f t="shared" si="35"/>
        <v>J1-C39</v>
      </c>
      <c r="AI164" t="str">
        <f>IFERROR(IF(IF(AG164="--",INDEX(D:D,MATCH(AE164,INDEX(B:B,MATCH(AE164,B:B,)+1):B10678,)+MATCH(AE164,B:B,)))=AD164,VLOOKUP(AE164,B:D,3,0),IF(AG164="--",INDEX(D:D,MATCH(AE164,INDEX(B:B,MATCH(AE164,B:B,)+1):B10678,)+MATCH(AE164,B:B,)),"---")),"---")</f>
        <v>U37-1</v>
      </c>
      <c r="AJ164" t="str">
        <f>IF(COUNTIF(CALC_CONN_TEB0187_REV01!F:F,IF(AH164&lt;&gt;"---",VLOOKUP(AD164,CALC_CONN_TEB0187_REV01!F:M,8,0),IF(IFERROR(IF(AD164=AH164,AI164,AH164),"---")="---","---",IF(COUNTIF(CALC_CONN_TEB0187_REV01!F:F,IFERROR(IF(AD164=AH164,AI164,AH164),"---"))&gt;0,"---",IFERROR(IF(AD164=AH164,AI164,AH164),"---")))))=1,IF(AH164&lt;&gt;"---",VLOOKUP(AD164,CALC_CONN_TEB0187_REV01!F:M,8,0),IF(IFERROR(IF(AD164=AH164,AI164,AH164),"---")="---","---",IF(COUNTIF(CALC_CONN_TEB0187_REV01!F:F,IFERROR(IF(AD164=AH164,AI164,AH164),"---"))&gt;0,"---",IFERROR(IF(AD164=AH164,AI164,AH164),"---")))),"---")</f>
        <v>---</v>
      </c>
      <c r="AK164" t="str">
        <f>IF(COUNTIF(CALC_CONN_TEB0187_REV01!F:F,IF(AH164&lt;&gt;"---",VLOOKUP(AD164,CALC_CONN_TEB0187_REV01!F:M,8,0),IF(IFERROR(IF(AD164=AH164,AI164,AH164),"---")="---","---",IF(COUNTIF(CALC_CONN_TEB0187_REV01!F:F,IFERROR(IF(AD164=AH164,AI164,AH164),"---"))&gt;0,"---",IFERROR(IF(AD164=AH164,AI164,AH164),"---")))))=0,IF(AH164&lt;&gt;"---",VLOOKUP(AD164,CALC_CONN_TEB0187_REV01!F:M,8,0),IF(IFERROR(IF(AD164=AH164,AI164,AH164),"---")="---","---",IF(COUNTIF(CALC_CONN_TEB0187_REV01!F:F,IFERROR(IF(AD164=AH164,AI164,AH164),"---"))&gt;0,"---",IFERROR(IF(AD164=AH164,AI164,AH164),"---")))),"---")</f>
        <v>U37-1</v>
      </c>
      <c r="AL164">
        <f t="shared" si="36"/>
        <v>94.227900000000005</v>
      </c>
      <c r="AM164">
        <f t="shared" si="37"/>
        <v>2</v>
      </c>
      <c r="AT164">
        <f t="shared" si="30"/>
        <v>0</v>
      </c>
      <c r="AU164">
        <f t="shared" si="31"/>
        <v>0</v>
      </c>
    </row>
    <row r="165" spans="1:47" x14ac:dyDescent="0.25">
      <c r="A165" t="str">
        <f t="shared" si="26"/>
        <v>J1-C41</v>
      </c>
      <c r="B165" t="str">
        <f t="shared" si="27"/>
        <v>ETH1_RXCK</v>
      </c>
      <c r="C165" t="str">
        <f t="shared" si="28"/>
        <v>J1-ETH1_RXCK</v>
      </c>
      <c r="D165" t="str">
        <f t="shared" si="29"/>
        <v>J1-C41</v>
      </c>
      <c r="E165" t="s">
        <v>169</v>
      </c>
      <c r="F165" t="s">
        <v>330</v>
      </c>
      <c r="G165" t="s">
        <v>3891</v>
      </c>
      <c r="L165" t="s">
        <v>3892</v>
      </c>
      <c r="M165" t="s">
        <v>428</v>
      </c>
      <c r="N165">
        <v>130.1352</v>
      </c>
      <c r="AA165">
        <f t="shared" si="38"/>
        <v>160</v>
      </c>
      <c r="AB165" t="str">
        <f>B2B!B162</f>
        <v>J1</v>
      </c>
      <c r="AC165" t="str">
        <f>B2B!C162</f>
        <v>C40</v>
      </c>
      <c r="AD165" t="str">
        <f t="shared" si="32"/>
        <v>J1-C40</v>
      </c>
      <c r="AE165" t="str">
        <f t="shared" si="33"/>
        <v>GND</v>
      </c>
      <c r="AG165" t="str">
        <f t="shared" si="34"/>
        <v>---</v>
      </c>
      <c r="AH165" t="str">
        <f t="shared" si="35"/>
        <v>---</v>
      </c>
      <c r="AI165" t="str">
        <f>IFERROR(IF(IF(AG165="--",INDEX(D:D,MATCH(AE165,INDEX(B:B,MATCH(AE165,B:B,)+1):B10679,)+MATCH(AE165,B:B,)))=AD165,VLOOKUP(AE165,B:D,3,0),IF(AG165="--",INDEX(D:D,MATCH(AE165,INDEX(B:B,MATCH(AE165,B:B,)+1):B10679,)+MATCH(AE165,B:B,)),"---")),"---")</f>
        <v>---</v>
      </c>
      <c r="AJ165" t="str">
        <f>IF(COUNTIF(CALC_CONN_TEB0187_REV01!F:F,IF(AH165&lt;&gt;"---",VLOOKUP(AD165,CALC_CONN_TEB0187_REV01!F:M,8,0),IF(IFERROR(IF(AD165=AH165,AI165,AH165),"---")="---","---",IF(COUNTIF(CALC_CONN_TEB0187_REV01!F:F,IFERROR(IF(AD165=AH165,AI165,AH165),"---"))&gt;0,"---",IFERROR(IF(AD165=AH165,AI165,AH165),"---")))))=1,IF(AH165&lt;&gt;"---",VLOOKUP(AD165,CALC_CONN_TEB0187_REV01!F:M,8,0),IF(IFERROR(IF(AD165=AH165,AI165,AH165),"---")="---","---",IF(COUNTIF(CALC_CONN_TEB0187_REV01!F:F,IFERROR(IF(AD165=AH165,AI165,AH165),"---"))&gt;0,"---",IFERROR(IF(AD165=AH165,AI165,AH165),"---")))),"---")</f>
        <v>---</v>
      </c>
      <c r="AK165" t="str">
        <f>IF(COUNTIF(CALC_CONN_TEB0187_REV01!F:F,IF(AH165&lt;&gt;"---",VLOOKUP(AD165,CALC_CONN_TEB0187_REV01!F:M,8,0),IF(IFERROR(IF(AD165=AH165,AI165,AH165),"---")="---","---",IF(COUNTIF(CALC_CONN_TEB0187_REV01!F:F,IFERROR(IF(AD165=AH165,AI165,AH165),"---"))&gt;0,"---",IFERROR(IF(AD165=AH165,AI165,AH165),"---")))))=0,IF(AH165&lt;&gt;"---",VLOOKUP(AD165,CALC_CONN_TEB0187_REV01!F:M,8,0),IF(IFERROR(IF(AD165=AH165,AI165,AH165),"---")="---","---",IF(COUNTIF(CALC_CONN_TEB0187_REV01!F:F,IFERROR(IF(AD165=AH165,AI165,AH165),"---"))&gt;0,"---",IFERROR(IF(AD165=AH165,AI165,AH165),"---")))),"---")</f>
        <v>---</v>
      </c>
      <c r="AL165" t="str">
        <f t="shared" si="36"/>
        <v>---</v>
      </c>
      <c r="AM165">
        <f t="shared" si="37"/>
        <v>1098</v>
      </c>
      <c r="AT165" t="str">
        <f t="shared" si="30"/>
        <v>ETH1_RXCK</v>
      </c>
      <c r="AU165" t="str">
        <f t="shared" si="31"/>
        <v>--</v>
      </c>
    </row>
    <row r="166" spans="1:47" x14ac:dyDescent="0.25">
      <c r="A166" t="str">
        <f t="shared" si="26"/>
        <v>J1-C42</v>
      </c>
      <c r="B166" t="str">
        <f t="shared" si="27"/>
        <v>ETH1_RXD0</v>
      </c>
      <c r="C166" t="str">
        <f t="shared" si="28"/>
        <v>J1-ETH1_RXD0</v>
      </c>
      <c r="D166" t="str">
        <f t="shared" si="29"/>
        <v>J1-C42</v>
      </c>
      <c r="E166" t="s">
        <v>169</v>
      </c>
      <c r="F166" t="s">
        <v>331</v>
      </c>
      <c r="G166" t="s">
        <v>3893</v>
      </c>
      <c r="L166" t="s">
        <v>3894</v>
      </c>
      <c r="M166" t="s">
        <v>428</v>
      </c>
      <c r="N166">
        <v>130.01410000000001</v>
      </c>
      <c r="AA166">
        <f t="shared" si="38"/>
        <v>161</v>
      </c>
      <c r="AB166" t="str">
        <f>B2B!B163</f>
        <v>J1</v>
      </c>
      <c r="AC166" t="str">
        <f>B2B!C163</f>
        <v>C41</v>
      </c>
      <c r="AD166" t="str">
        <f t="shared" si="32"/>
        <v>J1-C41</v>
      </c>
      <c r="AE166" t="str">
        <f t="shared" si="33"/>
        <v>ETH1_RXCK</v>
      </c>
      <c r="AG166" t="str">
        <f t="shared" si="34"/>
        <v>--</v>
      </c>
      <c r="AH166" t="str">
        <f t="shared" si="35"/>
        <v>J1-C41</v>
      </c>
      <c r="AI166" t="str">
        <f>IFERROR(IF(IF(AG166="--",INDEX(D:D,MATCH(AE166,INDEX(B:B,MATCH(AE166,B:B,)+1):B10680,)+MATCH(AE166,B:B,)))=AD166,VLOOKUP(AE166,B:D,3,0),IF(AG166="--",INDEX(D:D,MATCH(AE166,INDEX(B:B,MATCH(AE166,B:B,)+1):B10680,)+MATCH(AE166,B:B,)),"---")),"---")</f>
        <v>U33-34</v>
      </c>
      <c r="AJ166" t="str">
        <f>IF(COUNTIF(CALC_CONN_TEB0187_REV01!F:F,IF(AH166&lt;&gt;"---",VLOOKUP(AD166,CALC_CONN_TEB0187_REV01!F:M,8,0),IF(IFERROR(IF(AD166=AH166,AI166,AH166),"---")="---","---",IF(COUNTIF(CALC_CONN_TEB0187_REV01!F:F,IFERROR(IF(AD166=AH166,AI166,AH166),"---"))&gt;0,"---",IFERROR(IF(AD166=AH166,AI166,AH166),"---")))))=1,IF(AH166&lt;&gt;"---",VLOOKUP(AD166,CALC_CONN_TEB0187_REV01!F:M,8,0),IF(IFERROR(IF(AD166=AH166,AI166,AH166),"---")="---","---",IF(COUNTIF(CALC_CONN_TEB0187_REV01!F:F,IFERROR(IF(AD166=AH166,AI166,AH166),"---"))&gt;0,"---",IFERROR(IF(AD166=AH166,AI166,AH166),"---")))),"---")</f>
        <v>---</v>
      </c>
      <c r="AK166" t="str">
        <f>IF(COUNTIF(CALC_CONN_TEB0187_REV01!F:F,IF(AH166&lt;&gt;"---",VLOOKUP(AD166,CALC_CONN_TEB0187_REV01!F:M,8,0),IF(IFERROR(IF(AD166=AH166,AI166,AH166),"---")="---","---",IF(COUNTIF(CALC_CONN_TEB0187_REV01!F:F,IFERROR(IF(AD166=AH166,AI166,AH166),"---"))&gt;0,"---",IFERROR(IF(AD166=AH166,AI166,AH166),"---")))))=0,IF(AH166&lt;&gt;"---",VLOOKUP(AD166,CALC_CONN_TEB0187_REV01!F:M,8,0),IF(IFERROR(IF(AD166=AH166,AI166,AH166),"---")="---","---",IF(COUNTIF(CALC_CONN_TEB0187_REV01!F:F,IFERROR(IF(AD166=AH166,AI166,AH166),"---"))&gt;0,"---",IFERROR(IF(AD166=AH166,AI166,AH166),"---")))),"---")</f>
        <v>U33-34</v>
      </c>
      <c r="AL166">
        <f t="shared" si="36"/>
        <v>38.286999999999999</v>
      </c>
      <c r="AM166">
        <f t="shared" si="37"/>
        <v>3</v>
      </c>
      <c r="AT166" t="str">
        <f t="shared" si="30"/>
        <v>ETH1_RXD0</v>
      </c>
      <c r="AU166" t="str">
        <f t="shared" si="31"/>
        <v>--</v>
      </c>
    </row>
    <row r="167" spans="1:47" x14ac:dyDescent="0.25">
      <c r="A167" t="str">
        <f t="shared" si="26"/>
        <v>J1-C43</v>
      </c>
      <c r="B167" t="str">
        <f t="shared" si="27"/>
        <v>ETH1_RXD2</v>
      </c>
      <c r="C167" t="str">
        <f t="shared" si="28"/>
        <v>J1-ETH1_RXD2</v>
      </c>
      <c r="D167" t="str">
        <f t="shared" si="29"/>
        <v>J1-C43</v>
      </c>
      <c r="E167" t="s">
        <v>169</v>
      </c>
      <c r="F167" t="s">
        <v>332</v>
      </c>
      <c r="G167" t="s">
        <v>3895</v>
      </c>
      <c r="L167" t="s">
        <v>3896</v>
      </c>
      <c r="M167" t="s">
        <v>428</v>
      </c>
      <c r="N167">
        <v>60.393799999999999</v>
      </c>
      <c r="AA167">
        <f t="shared" si="38"/>
        <v>162</v>
      </c>
      <c r="AB167" t="str">
        <f>B2B!B164</f>
        <v>J1</v>
      </c>
      <c r="AC167" t="str">
        <f>B2B!C164</f>
        <v>C42</v>
      </c>
      <c r="AD167" t="str">
        <f t="shared" si="32"/>
        <v>J1-C42</v>
      </c>
      <c r="AE167" t="str">
        <f t="shared" si="33"/>
        <v>ETH1_RXD0</v>
      </c>
      <c r="AG167" t="str">
        <f t="shared" si="34"/>
        <v>--</v>
      </c>
      <c r="AH167" t="str">
        <f t="shared" si="35"/>
        <v>J1-C42</v>
      </c>
      <c r="AI167" t="str">
        <f>IFERROR(IF(IF(AG167="--",INDEX(D:D,MATCH(AE167,INDEX(B:B,MATCH(AE167,B:B,)+1):B10681,)+MATCH(AE167,B:B,)))=AD167,VLOOKUP(AE167,B:D,3,0),IF(AG167="--",INDEX(D:D,MATCH(AE167,INDEX(B:B,MATCH(AE167,B:B,)+1):B10681,)+MATCH(AE167,B:B,)),"---")),"---")</f>
        <v>U33-33</v>
      </c>
      <c r="AJ167" t="str">
        <f>IF(COUNTIF(CALC_CONN_TEB0187_REV01!F:F,IF(AH167&lt;&gt;"---",VLOOKUP(AD167,CALC_CONN_TEB0187_REV01!F:M,8,0),IF(IFERROR(IF(AD167=AH167,AI167,AH167),"---")="---","---",IF(COUNTIF(CALC_CONN_TEB0187_REV01!F:F,IFERROR(IF(AD167=AH167,AI167,AH167),"---"))&gt;0,"---",IFERROR(IF(AD167=AH167,AI167,AH167),"---")))))=1,IF(AH167&lt;&gt;"---",VLOOKUP(AD167,CALC_CONN_TEB0187_REV01!F:M,8,0),IF(IFERROR(IF(AD167=AH167,AI167,AH167),"---")="---","---",IF(COUNTIF(CALC_CONN_TEB0187_REV01!F:F,IFERROR(IF(AD167=AH167,AI167,AH167),"---"))&gt;0,"---",IFERROR(IF(AD167=AH167,AI167,AH167),"---")))),"---")</f>
        <v>---</v>
      </c>
      <c r="AK167" t="str">
        <f>IF(COUNTIF(CALC_CONN_TEB0187_REV01!F:F,IF(AH167&lt;&gt;"---",VLOOKUP(AD167,CALC_CONN_TEB0187_REV01!F:M,8,0),IF(IFERROR(IF(AD167=AH167,AI167,AH167),"---")="---","---",IF(COUNTIF(CALC_CONN_TEB0187_REV01!F:F,IFERROR(IF(AD167=AH167,AI167,AH167),"---"))&gt;0,"---",IFERROR(IF(AD167=AH167,AI167,AH167),"---")))))=0,IF(AH167&lt;&gt;"---",VLOOKUP(AD167,CALC_CONN_TEB0187_REV01!F:M,8,0),IF(IFERROR(IF(AD167=AH167,AI167,AH167),"---")="---","---",IF(COUNTIF(CALC_CONN_TEB0187_REV01!F:F,IFERROR(IF(AD167=AH167,AI167,AH167),"---"))&gt;0,"---",IFERROR(IF(AD167=AH167,AI167,AH167),"---")))),"---")</f>
        <v>U33-33</v>
      </c>
      <c r="AL167">
        <f t="shared" si="36"/>
        <v>38.554200000000002</v>
      </c>
      <c r="AM167">
        <f t="shared" si="37"/>
        <v>3</v>
      </c>
      <c r="AT167" t="str">
        <f t="shared" si="30"/>
        <v>ETH1_RXD2</v>
      </c>
      <c r="AU167" t="str">
        <f t="shared" si="31"/>
        <v>--</v>
      </c>
    </row>
    <row r="168" spans="1:47" x14ac:dyDescent="0.25">
      <c r="A168" t="str">
        <f t="shared" si="26"/>
        <v>J1-C44</v>
      </c>
      <c r="B168" t="str">
        <f t="shared" si="27"/>
        <v>ETH1_MDIO</v>
      </c>
      <c r="C168" t="str">
        <f t="shared" si="28"/>
        <v>J1-ETH1_MDIO</v>
      </c>
      <c r="D168" t="str">
        <f t="shared" si="29"/>
        <v>J1-C44</v>
      </c>
      <c r="E168" t="s">
        <v>169</v>
      </c>
      <c r="F168" t="s">
        <v>333</v>
      </c>
      <c r="G168" t="s">
        <v>3897</v>
      </c>
      <c r="L168" t="s">
        <v>3898</v>
      </c>
      <c r="M168" t="s">
        <v>428</v>
      </c>
      <c r="N168">
        <v>60.313499999999998</v>
      </c>
      <c r="AA168">
        <f t="shared" si="38"/>
        <v>163</v>
      </c>
      <c r="AB168" t="str">
        <f>B2B!B165</f>
        <v>J1</v>
      </c>
      <c r="AC168" t="str">
        <f>B2B!C165</f>
        <v>C43</v>
      </c>
      <c r="AD168" t="str">
        <f t="shared" si="32"/>
        <v>J1-C43</v>
      </c>
      <c r="AE168" t="str">
        <f t="shared" si="33"/>
        <v>ETH1_RXD2</v>
      </c>
      <c r="AG168" t="str">
        <f t="shared" si="34"/>
        <v>--</v>
      </c>
      <c r="AH168" t="str">
        <f t="shared" si="35"/>
        <v>J1-C43</v>
      </c>
      <c r="AI168" t="str">
        <f>IFERROR(IF(IF(AG168="--",INDEX(D:D,MATCH(AE168,INDEX(B:B,MATCH(AE168,B:B,)+1):B10682,)+MATCH(AE168,B:B,)))=AD168,VLOOKUP(AE168,B:D,3,0),IF(AG168="--",INDEX(D:D,MATCH(AE168,INDEX(B:B,MATCH(AE168,B:B,)+1):B10682,)+MATCH(AE168,B:B,)),"---")),"---")</f>
        <v>U33-30</v>
      </c>
      <c r="AJ168" t="str">
        <f>IF(COUNTIF(CALC_CONN_TEB0187_REV01!F:F,IF(AH168&lt;&gt;"---",VLOOKUP(AD168,CALC_CONN_TEB0187_REV01!F:M,8,0),IF(IFERROR(IF(AD168=AH168,AI168,AH168),"---")="---","---",IF(COUNTIF(CALC_CONN_TEB0187_REV01!F:F,IFERROR(IF(AD168=AH168,AI168,AH168),"---"))&gt;0,"---",IFERROR(IF(AD168=AH168,AI168,AH168),"---")))))=1,IF(AH168&lt;&gt;"---",VLOOKUP(AD168,CALC_CONN_TEB0187_REV01!F:M,8,0),IF(IFERROR(IF(AD168=AH168,AI168,AH168),"---")="---","---",IF(COUNTIF(CALC_CONN_TEB0187_REV01!F:F,IFERROR(IF(AD168=AH168,AI168,AH168),"---"))&gt;0,"---",IFERROR(IF(AD168=AH168,AI168,AH168),"---")))),"---")</f>
        <v>---</v>
      </c>
      <c r="AK168" t="str">
        <f>IF(COUNTIF(CALC_CONN_TEB0187_REV01!F:F,IF(AH168&lt;&gt;"---",VLOOKUP(AD168,CALC_CONN_TEB0187_REV01!F:M,8,0),IF(IFERROR(IF(AD168=AH168,AI168,AH168),"---")="---","---",IF(COUNTIF(CALC_CONN_TEB0187_REV01!F:F,IFERROR(IF(AD168=AH168,AI168,AH168),"---"))&gt;0,"---",IFERROR(IF(AD168=AH168,AI168,AH168),"---")))))=0,IF(AH168&lt;&gt;"---",VLOOKUP(AD168,CALC_CONN_TEB0187_REV01!F:M,8,0),IF(IFERROR(IF(AD168=AH168,AI168,AH168),"---")="---","---",IF(COUNTIF(CALC_CONN_TEB0187_REV01!F:F,IFERROR(IF(AD168=AH168,AI168,AH168),"---"))&gt;0,"---",IFERROR(IF(AD168=AH168,AI168,AH168),"---")))),"---")</f>
        <v>U33-30</v>
      </c>
      <c r="AL168">
        <f t="shared" si="36"/>
        <v>40.429400000000001</v>
      </c>
      <c r="AM168">
        <f t="shared" si="37"/>
        <v>3</v>
      </c>
      <c r="AT168" t="str">
        <f t="shared" si="30"/>
        <v>ETH1_MDIO</v>
      </c>
      <c r="AU168" t="str">
        <f t="shared" si="31"/>
        <v>--</v>
      </c>
    </row>
    <row r="169" spans="1:47" x14ac:dyDescent="0.25">
      <c r="A169" t="str">
        <f t="shared" si="26"/>
        <v>J1-C45</v>
      </c>
      <c r="B169" t="str">
        <f t="shared" si="27"/>
        <v>I2C_F_SDA</v>
      </c>
      <c r="C169" t="str">
        <f t="shared" si="28"/>
        <v>J1-I2C_F_SDA</v>
      </c>
      <c r="D169" t="str">
        <f t="shared" si="29"/>
        <v>J1-C45</v>
      </c>
      <c r="E169" t="s">
        <v>169</v>
      </c>
      <c r="F169" t="s">
        <v>334</v>
      </c>
      <c r="G169" t="s">
        <v>3899</v>
      </c>
      <c r="L169" t="s">
        <v>3900</v>
      </c>
      <c r="M169" t="s">
        <v>428</v>
      </c>
      <c r="N169">
        <v>60.2254</v>
      </c>
      <c r="AA169">
        <f t="shared" si="38"/>
        <v>164</v>
      </c>
      <c r="AB169" t="str">
        <f>B2B!B166</f>
        <v>J1</v>
      </c>
      <c r="AC169" t="str">
        <f>B2B!C166</f>
        <v>C44</v>
      </c>
      <c r="AD169" t="str">
        <f t="shared" si="32"/>
        <v>J1-C44</v>
      </c>
      <c r="AE169" t="str">
        <f t="shared" si="33"/>
        <v>ETH1_MDIO</v>
      </c>
      <c r="AG169" t="str">
        <f t="shared" si="34"/>
        <v>--</v>
      </c>
      <c r="AH169" t="str">
        <f t="shared" si="35"/>
        <v>J1-C44</v>
      </c>
      <c r="AI169" t="str">
        <f>IFERROR(IF(IF(AG169="--",INDEX(D:D,MATCH(AE169,INDEX(B:B,MATCH(AE169,B:B,)+1):B10683,)+MATCH(AE169,B:B,)))=AD169,VLOOKUP(AE169,B:D,3,0),IF(AG169="--",INDEX(D:D,MATCH(AE169,INDEX(B:B,MATCH(AE169,B:B,)+1):B10683,)+MATCH(AE169,B:B,)),"---")),"---")</f>
        <v>U33-24</v>
      </c>
      <c r="AJ169" t="str">
        <f>IF(COUNTIF(CALC_CONN_TEB0187_REV01!F:F,IF(AH169&lt;&gt;"---",VLOOKUP(AD169,CALC_CONN_TEB0187_REV01!F:M,8,0),IF(IFERROR(IF(AD169=AH169,AI169,AH169),"---")="---","---",IF(COUNTIF(CALC_CONN_TEB0187_REV01!F:F,IFERROR(IF(AD169=AH169,AI169,AH169),"---"))&gt;0,"---",IFERROR(IF(AD169=AH169,AI169,AH169),"---")))))=1,IF(AH169&lt;&gt;"---",VLOOKUP(AD169,CALC_CONN_TEB0187_REV01!F:M,8,0),IF(IFERROR(IF(AD169=AH169,AI169,AH169),"---")="---","---",IF(COUNTIF(CALC_CONN_TEB0187_REV01!F:F,IFERROR(IF(AD169=AH169,AI169,AH169),"---"))&gt;0,"---",IFERROR(IF(AD169=AH169,AI169,AH169),"---")))),"---")</f>
        <v>---</v>
      </c>
      <c r="AK169" t="str">
        <f>IF(COUNTIF(CALC_CONN_TEB0187_REV01!F:F,IF(AH169&lt;&gt;"---",VLOOKUP(AD169,CALC_CONN_TEB0187_REV01!F:M,8,0),IF(IFERROR(IF(AD169=AH169,AI169,AH169),"---")="---","---",IF(COUNTIF(CALC_CONN_TEB0187_REV01!F:F,IFERROR(IF(AD169=AH169,AI169,AH169),"---"))&gt;0,"---",IFERROR(IF(AD169=AH169,AI169,AH169),"---")))))=0,IF(AH169&lt;&gt;"---",VLOOKUP(AD169,CALC_CONN_TEB0187_REV01!F:M,8,0),IF(IFERROR(IF(AD169=AH169,AI169,AH169),"---")="---","---",IF(COUNTIF(CALC_CONN_TEB0187_REV01!F:F,IFERROR(IF(AD169=AH169,AI169,AH169),"---"))&gt;0,"---",IFERROR(IF(AD169=AH169,AI169,AH169),"---")))),"---")</f>
        <v>U33-24</v>
      </c>
      <c r="AL169">
        <f t="shared" si="36"/>
        <v>41.816699999999997</v>
      </c>
      <c r="AM169">
        <f t="shared" si="37"/>
        <v>3</v>
      </c>
      <c r="AT169" t="str">
        <f t="shared" si="30"/>
        <v>I2C_F_SDA</v>
      </c>
      <c r="AU169" t="str">
        <f t="shared" si="31"/>
        <v>--</v>
      </c>
    </row>
    <row r="170" spans="1:47" x14ac:dyDescent="0.25">
      <c r="A170" t="str">
        <f t="shared" si="26"/>
        <v>J1-C46</v>
      </c>
      <c r="B170" t="str">
        <f t="shared" si="27"/>
        <v>GND</v>
      </c>
      <c r="C170" t="str">
        <f t="shared" si="28"/>
        <v>J1-GND</v>
      </c>
      <c r="D170" t="str">
        <f t="shared" si="29"/>
        <v>J1-C46</v>
      </c>
      <c r="E170" t="s">
        <v>169</v>
      </c>
      <c r="F170" t="s">
        <v>335</v>
      </c>
      <c r="G170" t="s">
        <v>433</v>
      </c>
      <c r="L170" t="s">
        <v>3901</v>
      </c>
      <c r="M170" t="s">
        <v>428</v>
      </c>
      <c r="N170">
        <v>60.2455</v>
      </c>
      <c r="AA170">
        <f t="shared" si="38"/>
        <v>165</v>
      </c>
      <c r="AB170" t="str">
        <f>B2B!B167</f>
        <v>J1</v>
      </c>
      <c r="AC170" t="str">
        <f>B2B!C167</f>
        <v>C45</v>
      </c>
      <c r="AD170" t="str">
        <f t="shared" si="32"/>
        <v>J1-C45</v>
      </c>
      <c r="AE170" t="str">
        <f t="shared" si="33"/>
        <v>I2C_F_SDA</v>
      </c>
      <c r="AG170" t="str">
        <f t="shared" si="34"/>
        <v>--</v>
      </c>
      <c r="AH170" t="str">
        <f t="shared" si="35"/>
        <v>J1-C45</v>
      </c>
      <c r="AI170" t="str">
        <f>IFERROR(IF(IF(AG170="--",INDEX(D:D,MATCH(AE170,INDEX(B:B,MATCH(AE170,B:B,)+1):B10684,)+MATCH(AE170,B:B,)))=AD170,VLOOKUP(AE170,B:D,3,0),IF(AG170="--",INDEX(D:D,MATCH(AE170,INDEX(B:B,MATCH(AE170,B:B,)+1):B10684,)+MATCH(AE170,B:B,)),"---")),"---")</f>
        <v>U29-4</v>
      </c>
      <c r="AJ170" t="str">
        <f>IF(COUNTIF(CALC_CONN_TEB0187_REV01!F:F,IF(AH170&lt;&gt;"---",VLOOKUP(AD170,CALC_CONN_TEB0187_REV01!F:M,8,0),IF(IFERROR(IF(AD170=AH170,AI170,AH170),"---")="---","---",IF(COUNTIF(CALC_CONN_TEB0187_REV01!F:F,IFERROR(IF(AD170=AH170,AI170,AH170),"---"))&gt;0,"---",IFERROR(IF(AD170=AH170,AI170,AH170),"---")))))=1,IF(AH170&lt;&gt;"---",VLOOKUP(AD170,CALC_CONN_TEB0187_REV01!F:M,8,0),IF(IFERROR(IF(AD170=AH170,AI170,AH170),"---")="---","---",IF(COUNTIF(CALC_CONN_TEB0187_REV01!F:F,IFERROR(IF(AD170=AH170,AI170,AH170),"---"))&gt;0,"---",IFERROR(IF(AD170=AH170,AI170,AH170),"---")))),"---")</f>
        <v>---</v>
      </c>
      <c r="AK170" t="str">
        <f>IF(COUNTIF(CALC_CONN_TEB0187_REV01!F:F,IF(AH170&lt;&gt;"---",VLOOKUP(AD170,CALC_CONN_TEB0187_REV01!F:M,8,0),IF(IFERROR(IF(AD170=AH170,AI170,AH170),"---")="---","---",IF(COUNTIF(CALC_CONN_TEB0187_REV01!F:F,IFERROR(IF(AD170=AH170,AI170,AH170),"---"))&gt;0,"---",IFERROR(IF(AD170=AH170,AI170,AH170),"---")))))=0,IF(AH170&lt;&gt;"---",VLOOKUP(AD170,CALC_CONN_TEB0187_REV01!F:M,8,0),IF(IFERROR(IF(AD170=AH170,AI170,AH170),"---")="---","---",IF(COUNTIF(CALC_CONN_TEB0187_REV01!F:F,IFERROR(IF(AD170=AH170,AI170,AH170),"---"))&gt;0,"---",IFERROR(IF(AD170=AH170,AI170,AH170),"---")))),"---")</f>
        <v>U29-4</v>
      </c>
      <c r="AL170">
        <f t="shared" si="36"/>
        <v>30.194500000000001</v>
      </c>
      <c r="AM170">
        <f t="shared" si="37"/>
        <v>3</v>
      </c>
      <c r="AT170">
        <f t="shared" si="30"/>
        <v>0</v>
      </c>
      <c r="AU170">
        <f t="shared" si="31"/>
        <v>0</v>
      </c>
    </row>
    <row r="171" spans="1:47" x14ac:dyDescent="0.25">
      <c r="A171" t="str">
        <f t="shared" si="26"/>
        <v>J1-C47</v>
      </c>
      <c r="B171" t="str">
        <f t="shared" si="27"/>
        <v>USB_N</v>
      </c>
      <c r="C171" t="str">
        <f t="shared" si="28"/>
        <v>J1-USB_N</v>
      </c>
      <c r="D171" t="str">
        <f t="shared" si="29"/>
        <v>J1-C47</v>
      </c>
      <c r="E171" t="s">
        <v>169</v>
      </c>
      <c r="F171" t="s">
        <v>336</v>
      </c>
      <c r="G171" t="s">
        <v>708</v>
      </c>
      <c r="L171" t="s">
        <v>3902</v>
      </c>
      <c r="M171" t="s">
        <v>428</v>
      </c>
      <c r="N171">
        <v>54.598199999999999</v>
      </c>
      <c r="AA171">
        <f t="shared" si="38"/>
        <v>166</v>
      </c>
      <c r="AB171" t="str">
        <f>B2B!B168</f>
        <v>J1</v>
      </c>
      <c r="AC171" t="str">
        <f>B2B!C168</f>
        <v>C46</v>
      </c>
      <c r="AD171" t="str">
        <f t="shared" si="32"/>
        <v>J1-C46</v>
      </c>
      <c r="AE171" t="str">
        <f t="shared" si="33"/>
        <v>GND</v>
      </c>
      <c r="AG171" t="str">
        <f t="shared" si="34"/>
        <v>---</v>
      </c>
      <c r="AH171" t="str">
        <f t="shared" si="35"/>
        <v>---</v>
      </c>
      <c r="AI171" t="str">
        <f>IFERROR(IF(IF(AG171="--",INDEX(D:D,MATCH(AE171,INDEX(B:B,MATCH(AE171,B:B,)+1):B10685,)+MATCH(AE171,B:B,)))=AD171,VLOOKUP(AE171,B:D,3,0),IF(AG171="--",INDEX(D:D,MATCH(AE171,INDEX(B:B,MATCH(AE171,B:B,)+1):B10685,)+MATCH(AE171,B:B,)),"---")),"---")</f>
        <v>---</v>
      </c>
      <c r="AJ171" t="str">
        <f>IF(COUNTIF(CALC_CONN_TEB0187_REV01!F:F,IF(AH171&lt;&gt;"---",VLOOKUP(AD171,CALC_CONN_TEB0187_REV01!F:M,8,0),IF(IFERROR(IF(AD171=AH171,AI171,AH171),"---")="---","---",IF(COUNTIF(CALC_CONN_TEB0187_REV01!F:F,IFERROR(IF(AD171=AH171,AI171,AH171),"---"))&gt;0,"---",IFERROR(IF(AD171=AH171,AI171,AH171),"---")))))=1,IF(AH171&lt;&gt;"---",VLOOKUP(AD171,CALC_CONN_TEB0187_REV01!F:M,8,0),IF(IFERROR(IF(AD171=AH171,AI171,AH171),"---")="---","---",IF(COUNTIF(CALC_CONN_TEB0187_REV01!F:F,IFERROR(IF(AD171=AH171,AI171,AH171),"---"))&gt;0,"---",IFERROR(IF(AD171=AH171,AI171,AH171),"---")))),"---")</f>
        <v>---</v>
      </c>
      <c r="AK171" t="str">
        <f>IF(COUNTIF(CALC_CONN_TEB0187_REV01!F:F,IF(AH171&lt;&gt;"---",VLOOKUP(AD171,CALC_CONN_TEB0187_REV01!F:M,8,0),IF(IFERROR(IF(AD171=AH171,AI171,AH171),"---")="---","---",IF(COUNTIF(CALC_CONN_TEB0187_REV01!F:F,IFERROR(IF(AD171=AH171,AI171,AH171),"---"))&gt;0,"---",IFERROR(IF(AD171=AH171,AI171,AH171),"---")))))=0,IF(AH171&lt;&gt;"---",VLOOKUP(AD171,CALC_CONN_TEB0187_REV01!F:M,8,0),IF(IFERROR(IF(AD171=AH171,AI171,AH171),"---")="---","---",IF(COUNTIF(CALC_CONN_TEB0187_REV01!F:F,IFERROR(IF(AD171=AH171,AI171,AH171),"---"))&gt;0,"---",IFERROR(IF(AD171=AH171,AI171,AH171),"---")))),"---")</f>
        <v>---</v>
      </c>
      <c r="AL171" t="str">
        <f t="shared" si="36"/>
        <v>---</v>
      </c>
      <c r="AM171">
        <f t="shared" si="37"/>
        <v>1098</v>
      </c>
      <c r="AT171" t="str">
        <f t="shared" si="30"/>
        <v>USB_N</v>
      </c>
      <c r="AU171" t="str">
        <f t="shared" si="31"/>
        <v>--</v>
      </c>
    </row>
    <row r="172" spans="1:47" x14ac:dyDescent="0.25">
      <c r="A172" t="str">
        <f t="shared" si="26"/>
        <v>J1-C48</v>
      </c>
      <c r="B172" t="str">
        <f t="shared" si="27"/>
        <v>USB_P</v>
      </c>
      <c r="C172" t="str">
        <f t="shared" si="28"/>
        <v>J1-USB_P</v>
      </c>
      <c r="D172" t="str">
        <f t="shared" si="29"/>
        <v>J1-C48</v>
      </c>
      <c r="E172" t="s">
        <v>169</v>
      </c>
      <c r="F172" t="s">
        <v>337</v>
      </c>
      <c r="G172" t="s">
        <v>710</v>
      </c>
      <c r="L172" t="s">
        <v>3903</v>
      </c>
      <c r="M172" t="s">
        <v>428</v>
      </c>
      <c r="N172">
        <v>54.5167</v>
      </c>
      <c r="AA172">
        <f t="shared" si="38"/>
        <v>167</v>
      </c>
      <c r="AB172" t="str">
        <f>B2B!B169</f>
        <v>J1</v>
      </c>
      <c r="AC172" t="str">
        <f>B2B!C169</f>
        <v>C47</v>
      </c>
      <c r="AD172" t="str">
        <f t="shared" si="32"/>
        <v>J1-C47</v>
      </c>
      <c r="AE172" t="str">
        <f t="shared" si="33"/>
        <v>USB_N</v>
      </c>
      <c r="AG172" t="str">
        <f t="shared" si="34"/>
        <v>--</v>
      </c>
      <c r="AH172" t="str">
        <f t="shared" si="35"/>
        <v>J1-C47</v>
      </c>
      <c r="AI172" t="str">
        <f>IFERROR(IF(IF(AG172="--",INDEX(D:D,MATCH(AE172,INDEX(B:B,MATCH(AE172,B:B,)+1):B10686,)+MATCH(AE172,B:B,)))=AD172,VLOOKUP(AE172,B:D,3,0),IF(AG172="--",INDEX(D:D,MATCH(AE172,INDEX(B:B,MATCH(AE172,B:B,)+1):B10686,)+MATCH(AE172,B:B,)),"---")),"---")</f>
        <v>J12-A7</v>
      </c>
      <c r="AJ172" t="str">
        <f>IF(COUNTIF(CALC_CONN_TEB0187_REV01!F:F,IF(AH172&lt;&gt;"---",VLOOKUP(AD172,CALC_CONN_TEB0187_REV01!F:M,8,0),IF(IFERROR(IF(AD172=AH172,AI172,AH172),"---")="---","---",IF(COUNTIF(CALC_CONN_TEB0187_REV01!F:F,IFERROR(IF(AD172=AH172,AI172,AH172),"---"))&gt;0,"---",IFERROR(IF(AD172=AH172,AI172,AH172),"---")))))=1,IF(AH172&lt;&gt;"---",VLOOKUP(AD172,CALC_CONN_TEB0187_REV01!F:M,8,0),IF(IFERROR(IF(AD172=AH172,AI172,AH172),"---")="---","---",IF(COUNTIF(CALC_CONN_TEB0187_REV01!F:F,IFERROR(IF(AD172=AH172,AI172,AH172),"---"))&gt;0,"---",IFERROR(IF(AD172=AH172,AI172,AH172),"---")))),"---")</f>
        <v>---</v>
      </c>
      <c r="AK172" t="str">
        <f>IF(COUNTIF(CALC_CONN_TEB0187_REV01!F:F,IF(AH172&lt;&gt;"---",VLOOKUP(AD172,CALC_CONN_TEB0187_REV01!F:M,8,0),IF(IFERROR(IF(AD172=AH172,AI172,AH172),"---")="---","---",IF(COUNTIF(CALC_CONN_TEB0187_REV01!F:F,IFERROR(IF(AD172=AH172,AI172,AH172),"---"))&gt;0,"---",IFERROR(IF(AD172=AH172,AI172,AH172),"---")))))=0,IF(AH172&lt;&gt;"---",VLOOKUP(AD172,CALC_CONN_TEB0187_REV01!F:M,8,0),IF(IFERROR(IF(AD172=AH172,AI172,AH172),"---")="---","---",IF(COUNTIF(CALC_CONN_TEB0187_REV01!F:F,IFERROR(IF(AD172=AH172,AI172,AH172),"---"))&gt;0,"---",IFERROR(IF(AD172=AH172,AI172,AH172),"---")))),"---")</f>
        <v>J12-A7</v>
      </c>
      <c r="AL172">
        <f t="shared" si="36"/>
        <v>88.071100000000001</v>
      </c>
      <c r="AM172">
        <f t="shared" si="37"/>
        <v>4</v>
      </c>
      <c r="AT172" t="str">
        <f t="shared" si="30"/>
        <v>USB_P</v>
      </c>
      <c r="AU172" t="str">
        <f t="shared" si="31"/>
        <v>--</v>
      </c>
    </row>
    <row r="173" spans="1:47" x14ac:dyDescent="0.25">
      <c r="A173" t="str">
        <f t="shared" si="26"/>
        <v>J1-C49</v>
      </c>
      <c r="B173" t="str">
        <f t="shared" si="27"/>
        <v>GND</v>
      </c>
      <c r="C173" t="str">
        <f t="shared" si="28"/>
        <v>J1-GND</v>
      </c>
      <c r="D173" t="str">
        <f t="shared" si="29"/>
        <v>J1-C49</v>
      </c>
      <c r="E173" t="s">
        <v>169</v>
      </c>
      <c r="F173" t="s">
        <v>338</v>
      </c>
      <c r="G173" t="s">
        <v>433</v>
      </c>
      <c r="L173" t="s">
        <v>3904</v>
      </c>
      <c r="M173" t="s">
        <v>428</v>
      </c>
      <c r="N173">
        <v>61.125700000000002</v>
      </c>
      <c r="AA173">
        <f t="shared" si="38"/>
        <v>168</v>
      </c>
      <c r="AB173" t="str">
        <f>B2B!B170</f>
        <v>J1</v>
      </c>
      <c r="AC173" t="str">
        <f>B2B!C170</f>
        <v>C48</v>
      </c>
      <c r="AD173" t="str">
        <f t="shared" si="32"/>
        <v>J1-C48</v>
      </c>
      <c r="AE173" t="str">
        <f t="shared" si="33"/>
        <v>USB_P</v>
      </c>
      <c r="AG173" t="str">
        <f t="shared" si="34"/>
        <v>--</v>
      </c>
      <c r="AH173" t="str">
        <f t="shared" si="35"/>
        <v>J1-C48</v>
      </c>
      <c r="AI173" t="str">
        <f>IFERROR(IF(IF(AG173="--",INDEX(D:D,MATCH(AE173,INDEX(B:B,MATCH(AE173,B:B,)+1):B10687,)+MATCH(AE173,B:B,)))=AD173,VLOOKUP(AE173,B:D,3,0),IF(AG173="--",INDEX(D:D,MATCH(AE173,INDEX(B:B,MATCH(AE173,B:B,)+1):B10687,)+MATCH(AE173,B:B,)),"---")),"---")</f>
        <v>J12-A6</v>
      </c>
      <c r="AJ173" t="str">
        <f>IF(COUNTIF(CALC_CONN_TEB0187_REV01!F:F,IF(AH173&lt;&gt;"---",VLOOKUP(AD173,CALC_CONN_TEB0187_REV01!F:M,8,0),IF(IFERROR(IF(AD173=AH173,AI173,AH173),"---")="---","---",IF(COUNTIF(CALC_CONN_TEB0187_REV01!F:F,IFERROR(IF(AD173=AH173,AI173,AH173),"---"))&gt;0,"---",IFERROR(IF(AD173=AH173,AI173,AH173),"---")))))=1,IF(AH173&lt;&gt;"---",VLOOKUP(AD173,CALC_CONN_TEB0187_REV01!F:M,8,0),IF(IFERROR(IF(AD173=AH173,AI173,AH173),"---")="---","---",IF(COUNTIF(CALC_CONN_TEB0187_REV01!F:F,IFERROR(IF(AD173=AH173,AI173,AH173),"---"))&gt;0,"---",IFERROR(IF(AD173=AH173,AI173,AH173),"---")))),"---")</f>
        <v>---</v>
      </c>
      <c r="AK173" t="str">
        <f>IF(COUNTIF(CALC_CONN_TEB0187_REV01!F:F,IF(AH173&lt;&gt;"---",VLOOKUP(AD173,CALC_CONN_TEB0187_REV01!F:M,8,0),IF(IFERROR(IF(AD173=AH173,AI173,AH173),"---")="---","---",IF(COUNTIF(CALC_CONN_TEB0187_REV01!F:F,IFERROR(IF(AD173=AH173,AI173,AH173),"---"))&gt;0,"---",IFERROR(IF(AD173=AH173,AI173,AH173),"---")))))=0,IF(AH173&lt;&gt;"---",VLOOKUP(AD173,CALC_CONN_TEB0187_REV01!F:M,8,0),IF(IFERROR(IF(AD173=AH173,AI173,AH173),"---")="---","---",IF(COUNTIF(CALC_CONN_TEB0187_REV01!F:F,IFERROR(IF(AD173=AH173,AI173,AH173),"---"))&gt;0,"---",IFERROR(IF(AD173=AH173,AI173,AH173),"---")))),"---")</f>
        <v>J12-A6</v>
      </c>
      <c r="AL173">
        <f t="shared" si="36"/>
        <v>88.011099999999999</v>
      </c>
      <c r="AM173">
        <f t="shared" si="37"/>
        <v>4</v>
      </c>
      <c r="AT173">
        <f t="shared" si="30"/>
        <v>0</v>
      </c>
      <c r="AU173">
        <f t="shared" si="31"/>
        <v>0</v>
      </c>
    </row>
    <row r="174" spans="1:47" x14ac:dyDescent="0.25">
      <c r="A174" t="str">
        <f t="shared" si="26"/>
        <v>J1-C50</v>
      </c>
      <c r="B174" t="str">
        <f t="shared" si="27"/>
        <v>USB_V_EN</v>
      </c>
      <c r="C174" t="str">
        <f t="shared" si="28"/>
        <v>J1-USB_V_EN</v>
      </c>
      <c r="D174" t="str">
        <f t="shared" si="29"/>
        <v>J1-C50</v>
      </c>
      <c r="E174" t="s">
        <v>169</v>
      </c>
      <c r="F174" t="s">
        <v>339</v>
      </c>
      <c r="G174" t="s">
        <v>713</v>
      </c>
      <c r="L174" t="s">
        <v>3905</v>
      </c>
      <c r="M174" t="s">
        <v>428</v>
      </c>
      <c r="N174">
        <v>61.217300000000002</v>
      </c>
      <c r="AA174">
        <f t="shared" si="38"/>
        <v>169</v>
      </c>
      <c r="AB174" t="str">
        <f>B2B!B171</f>
        <v>J1</v>
      </c>
      <c r="AC174" t="str">
        <f>B2B!C171</f>
        <v>C49</v>
      </c>
      <c r="AD174" t="str">
        <f t="shared" si="32"/>
        <v>J1-C49</v>
      </c>
      <c r="AE174" t="str">
        <f t="shared" si="33"/>
        <v>GND</v>
      </c>
      <c r="AG174" t="str">
        <f t="shared" si="34"/>
        <v>---</v>
      </c>
      <c r="AH174" t="str">
        <f t="shared" si="35"/>
        <v>---</v>
      </c>
      <c r="AI174" t="str">
        <f>IFERROR(IF(IF(AG174="--",INDEX(D:D,MATCH(AE174,INDEX(B:B,MATCH(AE174,B:B,)+1):B10688,)+MATCH(AE174,B:B,)))=AD174,VLOOKUP(AE174,B:D,3,0),IF(AG174="--",INDEX(D:D,MATCH(AE174,INDEX(B:B,MATCH(AE174,B:B,)+1):B10688,)+MATCH(AE174,B:B,)),"---")),"---")</f>
        <v>---</v>
      </c>
      <c r="AJ174" t="str">
        <f>IF(COUNTIF(CALC_CONN_TEB0187_REV01!F:F,IF(AH174&lt;&gt;"---",VLOOKUP(AD174,CALC_CONN_TEB0187_REV01!F:M,8,0),IF(IFERROR(IF(AD174=AH174,AI174,AH174),"---")="---","---",IF(COUNTIF(CALC_CONN_TEB0187_REV01!F:F,IFERROR(IF(AD174=AH174,AI174,AH174),"---"))&gt;0,"---",IFERROR(IF(AD174=AH174,AI174,AH174),"---")))))=1,IF(AH174&lt;&gt;"---",VLOOKUP(AD174,CALC_CONN_TEB0187_REV01!F:M,8,0),IF(IFERROR(IF(AD174=AH174,AI174,AH174),"---")="---","---",IF(COUNTIF(CALC_CONN_TEB0187_REV01!F:F,IFERROR(IF(AD174=AH174,AI174,AH174),"---"))&gt;0,"---",IFERROR(IF(AD174=AH174,AI174,AH174),"---")))),"---")</f>
        <v>---</v>
      </c>
      <c r="AK174" t="str">
        <f>IF(COUNTIF(CALC_CONN_TEB0187_REV01!F:F,IF(AH174&lt;&gt;"---",VLOOKUP(AD174,CALC_CONN_TEB0187_REV01!F:M,8,0),IF(IFERROR(IF(AD174=AH174,AI174,AH174),"---")="---","---",IF(COUNTIF(CALC_CONN_TEB0187_REV01!F:F,IFERROR(IF(AD174=AH174,AI174,AH174),"---"))&gt;0,"---",IFERROR(IF(AD174=AH174,AI174,AH174),"---")))))=0,IF(AH174&lt;&gt;"---",VLOOKUP(AD174,CALC_CONN_TEB0187_REV01!F:M,8,0),IF(IFERROR(IF(AD174=AH174,AI174,AH174),"---")="---","---",IF(COUNTIF(CALC_CONN_TEB0187_REV01!F:F,IFERROR(IF(AD174=AH174,AI174,AH174),"---"))&gt;0,"---",IFERROR(IF(AD174=AH174,AI174,AH174),"---")))),"---")</f>
        <v>---</v>
      </c>
      <c r="AL174" t="str">
        <f t="shared" si="36"/>
        <v>---</v>
      </c>
      <c r="AM174">
        <f t="shared" si="37"/>
        <v>1098</v>
      </c>
      <c r="AT174" t="str">
        <f t="shared" si="30"/>
        <v>USB_V_EN</v>
      </c>
      <c r="AU174" t="str">
        <f t="shared" si="31"/>
        <v>--</v>
      </c>
    </row>
    <row r="175" spans="1:47" x14ac:dyDescent="0.25">
      <c r="A175" t="str">
        <f t="shared" si="26"/>
        <v>J1-C51</v>
      </c>
      <c r="B175" t="str">
        <f t="shared" si="27"/>
        <v>USB_VBUS</v>
      </c>
      <c r="C175" t="str">
        <f t="shared" si="28"/>
        <v>J1-USB_VBUS</v>
      </c>
      <c r="D175" t="str">
        <f t="shared" si="29"/>
        <v>J1-C51</v>
      </c>
      <c r="E175" t="s">
        <v>169</v>
      </c>
      <c r="F175" t="s">
        <v>340</v>
      </c>
      <c r="G175" t="s">
        <v>715</v>
      </c>
      <c r="L175" t="s">
        <v>3906</v>
      </c>
      <c r="M175" t="s">
        <v>428</v>
      </c>
      <c r="N175">
        <v>63.605200000000004</v>
      </c>
      <c r="AA175">
        <f t="shared" si="38"/>
        <v>170</v>
      </c>
      <c r="AB175" t="str">
        <f>B2B!B172</f>
        <v>J1</v>
      </c>
      <c r="AC175" t="str">
        <f>B2B!C172</f>
        <v>C50</v>
      </c>
      <c r="AD175" t="str">
        <f t="shared" si="32"/>
        <v>J1-C50</v>
      </c>
      <c r="AE175" t="str">
        <f t="shared" si="33"/>
        <v>USB_V_EN</v>
      </c>
      <c r="AG175" t="str">
        <f t="shared" si="34"/>
        <v>--</v>
      </c>
      <c r="AH175" t="str">
        <f t="shared" si="35"/>
        <v>J1-C50</v>
      </c>
      <c r="AI175" t="str">
        <f>IFERROR(IF(IF(AG175="--",INDEX(D:D,MATCH(AE175,INDEX(B:B,MATCH(AE175,B:B,)+1):B10689,)+MATCH(AE175,B:B,)))=AD175,VLOOKUP(AE175,B:D,3,0),IF(AG175="--",INDEX(D:D,MATCH(AE175,INDEX(B:B,MATCH(AE175,B:B,)+1):B10689,)+MATCH(AE175,B:B,)),"---")),"---")</f>
        <v>TP19-1</v>
      </c>
      <c r="AJ175" t="str">
        <f>IF(COUNTIF(CALC_CONN_TEB0187_REV01!F:F,IF(AH175&lt;&gt;"---",VLOOKUP(AD175,CALC_CONN_TEB0187_REV01!F:M,8,0),IF(IFERROR(IF(AD175=AH175,AI175,AH175),"---")="---","---",IF(COUNTIF(CALC_CONN_TEB0187_REV01!F:F,IFERROR(IF(AD175=AH175,AI175,AH175),"---"))&gt;0,"---",IFERROR(IF(AD175=AH175,AI175,AH175),"---")))))=1,IF(AH175&lt;&gt;"---",VLOOKUP(AD175,CALC_CONN_TEB0187_REV01!F:M,8,0),IF(IFERROR(IF(AD175=AH175,AI175,AH175),"---")="---","---",IF(COUNTIF(CALC_CONN_TEB0187_REV01!F:F,IFERROR(IF(AD175=AH175,AI175,AH175),"---"))&gt;0,"---",IFERROR(IF(AD175=AH175,AI175,AH175),"---")))),"---")</f>
        <v>---</v>
      </c>
      <c r="AK175" t="str">
        <f>IF(COUNTIF(CALC_CONN_TEB0187_REV01!F:F,IF(AH175&lt;&gt;"---",VLOOKUP(AD175,CALC_CONN_TEB0187_REV01!F:M,8,0),IF(IFERROR(IF(AD175=AH175,AI175,AH175),"---")="---","---",IF(COUNTIF(CALC_CONN_TEB0187_REV01!F:F,IFERROR(IF(AD175=AH175,AI175,AH175),"---"))&gt;0,"---",IFERROR(IF(AD175=AH175,AI175,AH175),"---")))))=0,IF(AH175&lt;&gt;"---",VLOOKUP(AD175,CALC_CONN_TEB0187_REV01!F:M,8,0),IF(IFERROR(IF(AD175=AH175,AI175,AH175),"---")="---","---",IF(COUNTIF(CALC_CONN_TEB0187_REV01!F:F,IFERROR(IF(AD175=AH175,AI175,AH175),"---"))&gt;0,"---",IFERROR(IF(AD175=AH175,AI175,AH175),"---")))),"---")</f>
        <v>TP19-1</v>
      </c>
      <c r="AL175">
        <f t="shared" si="36"/>
        <v>6.2667999999999999</v>
      </c>
      <c r="AM175">
        <f t="shared" si="37"/>
        <v>2</v>
      </c>
      <c r="AT175" t="str">
        <f t="shared" si="30"/>
        <v>USB_VBUS</v>
      </c>
      <c r="AU175" t="str">
        <f t="shared" si="31"/>
        <v>--</v>
      </c>
    </row>
    <row r="176" spans="1:47" x14ac:dyDescent="0.25">
      <c r="A176" t="str">
        <f t="shared" si="26"/>
        <v>J1-C52</v>
      </c>
      <c r="B176" t="str">
        <f t="shared" si="27"/>
        <v>USB_ID</v>
      </c>
      <c r="C176" t="str">
        <f t="shared" si="28"/>
        <v>J1-USB_ID</v>
      </c>
      <c r="D176" t="str">
        <f t="shared" si="29"/>
        <v>J1-C52</v>
      </c>
      <c r="E176" t="s">
        <v>169</v>
      </c>
      <c r="F176" t="s">
        <v>341</v>
      </c>
      <c r="G176" t="s">
        <v>717</v>
      </c>
      <c r="L176" t="s">
        <v>3907</v>
      </c>
      <c r="M176" t="s">
        <v>428</v>
      </c>
      <c r="N176">
        <v>63.562100000000001</v>
      </c>
      <c r="AA176">
        <f t="shared" si="38"/>
        <v>171</v>
      </c>
      <c r="AB176" t="str">
        <f>B2B!B173</f>
        <v>J1</v>
      </c>
      <c r="AC176" t="str">
        <f>B2B!C173</f>
        <v>C51</v>
      </c>
      <c r="AD176" t="str">
        <f t="shared" si="32"/>
        <v>J1-C51</v>
      </c>
      <c r="AE176" t="str">
        <f t="shared" si="33"/>
        <v>USB_VBUS</v>
      </c>
      <c r="AG176" t="str">
        <f t="shared" si="34"/>
        <v>--</v>
      </c>
      <c r="AH176" t="str">
        <f t="shared" si="35"/>
        <v>J1-C51</v>
      </c>
      <c r="AI176" t="str">
        <f>IFERROR(IF(IF(AG176="--",INDEX(D:D,MATCH(AE176,INDEX(B:B,MATCH(AE176,B:B,)+1):B10690,)+MATCH(AE176,B:B,)))=AD176,VLOOKUP(AE176,B:D,3,0),IF(AG176="--",INDEX(D:D,MATCH(AE176,INDEX(B:B,MATCH(AE176,B:B,)+1):B10690,)+MATCH(AE176,B:B,)),"---")),"---")</f>
        <v>R300-2</v>
      </c>
      <c r="AJ176" t="str">
        <f>IF(COUNTIF(CALC_CONN_TEB0187_REV01!F:F,IF(AH176&lt;&gt;"---",VLOOKUP(AD176,CALC_CONN_TEB0187_REV01!F:M,8,0),IF(IFERROR(IF(AD176=AH176,AI176,AH176),"---")="---","---",IF(COUNTIF(CALC_CONN_TEB0187_REV01!F:F,IFERROR(IF(AD176=AH176,AI176,AH176),"---"))&gt;0,"---",IFERROR(IF(AD176=AH176,AI176,AH176),"---")))))=1,IF(AH176&lt;&gt;"---",VLOOKUP(AD176,CALC_CONN_TEB0187_REV01!F:M,8,0),IF(IFERROR(IF(AD176=AH176,AI176,AH176),"---")="---","---",IF(COUNTIF(CALC_CONN_TEB0187_REV01!F:F,IFERROR(IF(AD176=AH176,AI176,AH176),"---"))&gt;0,"---",IFERROR(IF(AD176=AH176,AI176,AH176),"---")))),"---")</f>
        <v>---</v>
      </c>
      <c r="AK176" t="str">
        <f>IF(COUNTIF(CALC_CONN_TEB0187_REV01!F:F,IF(AH176&lt;&gt;"---",VLOOKUP(AD176,CALC_CONN_TEB0187_REV01!F:M,8,0),IF(IFERROR(IF(AD176=AH176,AI176,AH176),"---")="---","---",IF(COUNTIF(CALC_CONN_TEB0187_REV01!F:F,IFERROR(IF(AD176=AH176,AI176,AH176),"---"))&gt;0,"---",IFERROR(IF(AD176=AH176,AI176,AH176),"---")))))=0,IF(AH176&lt;&gt;"---",VLOOKUP(AD176,CALC_CONN_TEB0187_REV01!F:M,8,0),IF(IFERROR(IF(AD176=AH176,AI176,AH176),"---")="---","---",IF(COUNTIF(CALC_CONN_TEB0187_REV01!F:F,IFERROR(IF(AD176=AH176,AI176,AH176),"---"))&gt;0,"---",IFERROR(IF(AD176=AH176,AI176,AH176),"---")))),"---")</f>
        <v>R300-2</v>
      </c>
      <c r="AL176">
        <f t="shared" si="36"/>
        <v>6.8059000000000003</v>
      </c>
      <c r="AM176">
        <f t="shared" si="37"/>
        <v>2</v>
      </c>
      <c r="AT176" t="str">
        <f t="shared" si="30"/>
        <v>USB_ID</v>
      </c>
      <c r="AU176" t="str">
        <f t="shared" si="31"/>
        <v>--</v>
      </c>
    </row>
    <row r="177" spans="1:47" x14ac:dyDescent="0.25">
      <c r="A177" t="str">
        <f t="shared" si="26"/>
        <v>J1-C53</v>
      </c>
      <c r="B177" t="str">
        <f t="shared" si="27"/>
        <v>PHY_LED1</v>
      </c>
      <c r="C177" t="str">
        <f t="shared" si="28"/>
        <v>J1-PHY_LED1</v>
      </c>
      <c r="D177" t="str">
        <f t="shared" si="29"/>
        <v>J1-C53</v>
      </c>
      <c r="E177" t="s">
        <v>169</v>
      </c>
      <c r="F177" t="s">
        <v>342</v>
      </c>
      <c r="G177" t="s">
        <v>719</v>
      </c>
      <c r="L177" t="s">
        <v>3908</v>
      </c>
      <c r="M177" t="s">
        <v>428</v>
      </c>
      <c r="N177">
        <v>61.165999999999997</v>
      </c>
      <c r="AA177">
        <f t="shared" si="38"/>
        <v>172</v>
      </c>
      <c r="AB177" t="str">
        <f>B2B!B174</f>
        <v>J1</v>
      </c>
      <c r="AC177" t="str">
        <f>B2B!C174</f>
        <v>C52</v>
      </c>
      <c r="AD177" t="str">
        <f t="shared" si="32"/>
        <v>J1-C52</v>
      </c>
      <c r="AE177" t="str">
        <f t="shared" si="33"/>
        <v>USB_ID</v>
      </c>
      <c r="AG177" t="str">
        <f t="shared" si="34"/>
        <v>--</v>
      </c>
      <c r="AH177" t="str">
        <f t="shared" si="35"/>
        <v>J1-C52</v>
      </c>
      <c r="AI177" t="str">
        <f>IFERROR(IF(IF(AG177="--",INDEX(D:D,MATCH(AE177,INDEX(B:B,MATCH(AE177,B:B,)+1):B10691,)+MATCH(AE177,B:B,)))=AD177,VLOOKUP(AE177,B:D,3,0),IF(AG177="--",INDEX(D:D,MATCH(AE177,INDEX(B:B,MATCH(AE177,B:B,)+1):B10691,)+MATCH(AE177,B:B,)),"---")),"---")</f>
        <v>R296-2</v>
      </c>
      <c r="AJ177" t="str">
        <f>IF(COUNTIF(CALC_CONN_TEB0187_REV01!F:F,IF(AH177&lt;&gt;"---",VLOOKUP(AD177,CALC_CONN_TEB0187_REV01!F:M,8,0),IF(IFERROR(IF(AD177=AH177,AI177,AH177),"---")="---","---",IF(COUNTIF(CALC_CONN_TEB0187_REV01!F:F,IFERROR(IF(AD177=AH177,AI177,AH177),"---"))&gt;0,"---",IFERROR(IF(AD177=AH177,AI177,AH177),"---")))))=1,IF(AH177&lt;&gt;"---",VLOOKUP(AD177,CALC_CONN_TEB0187_REV01!F:M,8,0),IF(IFERROR(IF(AD177=AH177,AI177,AH177),"---")="---","---",IF(COUNTIF(CALC_CONN_TEB0187_REV01!F:F,IFERROR(IF(AD177=AH177,AI177,AH177),"---"))&gt;0,"---",IFERROR(IF(AD177=AH177,AI177,AH177),"---")))),"---")</f>
        <v>---</v>
      </c>
      <c r="AK177" t="str">
        <f>IF(COUNTIF(CALC_CONN_TEB0187_REV01!F:F,IF(AH177&lt;&gt;"---",VLOOKUP(AD177,CALC_CONN_TEB0187_REV01!F:M,8,0),IF(IFERROR(IF(AD177=AH177,AI177,AH177),"---")="---","---",IF(COUNTIF(CALC_CONN_TEB0187_REV01!F:F,IFERROR(IF(AD177=AH177,AI177,AH177),"---"))&gt;0,"---",IFERROR(IF(AD177=AH177,AI177,AH177),"---")))))=0,IF(AH177&lt;&gt;"---",VLOOKUP(AD177,CALC_CONN_TEB0187_REV01!F:M,8,0),IF(IFERROR(IF(AD177=AH177,AI177,AH177),"---")="---","---",IF(COUNTIF(CALC_CONN_TEB0187_REV01!F:F,IFERROR(IF(AD177=AH177,AI177,AH177),"---"))&gt;0,"---",IFERROR(IF(AD177=AH177,AI177,AH177),"---")))),"---")</f>
        <v>R296-2</v>
      </c>
      <c r="AL177">
        <f t="shared" si="36"/>
        <v>3.4805999999999999</v>
      </c>
      <c r="AM177">
        <f t="shared" si="37"/>
        <v>2</v>
      </c>
      <c r="AT177" t="str">
        <f t="shared" si="30"/>
        <v>PHY_LED1</v>
      </c>
      <c r="AU177" t="str">
        <f t="shared" si="31"/>
        <v>--</v>
      </c>
    </row>
    <row r="178" spans="1:47" x14ac:dyDescent="0.25">
      <c r="A178" t="str">
        <f t="shared" si="26"/>
        <v>J1-C54</v>
      </c>
      <c r="B178" t="str">
        <f t="shared" si="27"/>
        <v>RST_SECn</v>
      </c>
      <c r="C178" t="str">
        <f t="shared" si="28"/>
        <v>J1-RST_SECn</v>
      </c>
      <c r="D178" t="str">
        <f t="shared" si="29"/>
        <v>J1-C54</v>
      </c>
      <c r="E178" t="s">
        <v>169</v>
      </c>
      <c r="F178" t="s">
        <v>343</v>
      </c>
      <c r="G178" t="s">
        <v>721</v>
      </c>
      <c r="L178" t="s">
        <v>3909</v>
      </c>
      <c r="M178" t="s">
        <v>428</v>
      </c>
      <c r="N178">
        <v>61.077500000000001</v>
      </c>
      <c r="AA178">
        <f t="shared" si="38"/>
        <v>173</v>
      </c>
      <c r="AB178" t="str">
        <f>B2B!B175</f>
        <v>J1</v>
      </c>
      <c r="AC178" t="str">
        <f>B2B!C175</f>
        <v>C53</v>
      </c>
      <c r="AD178" t="str">
        <f t="shared" si="32"/>
        <v>J1-C53</v>
      </c>
      <c r="AE178" t="str">
        <f t="shared" si="33"/>
        <v>PHY_LED1</v>
      </c>
      <c r="AG178" t="str">
        <f t="shared" si="34"/>
        <v>--</v>
      </c>
      <c r="AH178" t="str">
        <f t="shared" si="35"/>
        <v>J1-C53</v>
      </c>
      <c r="AI178" t="str">
        <f>IFERROR(IF(IF(AG178="--",INDEX(D:D,MATCH(AE178,INDEX(B:B,MATCH(AE178,B:B,)+1):B10692,)+MATCH(AE178,B:B,)))=AD178,VLOOKUP(AE178,B:D,3,0),IF(AG178="--",INDEX(D:D,MATCH(AE178,INDEX(B:B,MATCH(AE178,B:B,)+1):B10692,)+MATCH(AE178,B:B,)),"---")),"---")</f>
        <v>J4-A12</v>
      </c>
      <c r="AJ178" t="str">
        <f>IF(COUNTIF(CALC_CONN_TEB0187_REV01!F:F,IF(AH178&lt;&gt;"---",VLOOKUP(AD178,CALC_CONN_TEB0187_REV01!F:M,8,0),IF(IFERROR(IF(AD178=AH178,AI178,AH178),"---")="---","---",IF(COUNTIF(CALC_CONN_TEB0187_REV01!F:F,IFERROR(IF(AD178=AH178,AI178,AH178),"---"))&gt;0,"---",IFERROR(IF(AD178=AH178,AI178,AH178),"---")))))=1,IF(AH178&lt;&gt;"---",VLOOKUP(AD178,CALC_CONN_TEB0187_REV01!F:M,8,0),IF(IFERROR(IF(AD178=AH178,AI178,AH178),"---")="---","---",IF(COUNTIF(CALC_CONN_TEB0187_REV01!F:F,IFERROR(IF(AD178=AH178,AI178,AH178),"---"))&gt;0,"---",IFERROR(IF(AD178=AH178,AI178,AH178),"---")))),"---")</f>
        <v>---</v>
      </c>
      <c r="AK178" t="str">
        <f>IF(COUNTIF(CALC_CONN_TEB0187_REV01!F:F,IF(AH178&lt;&gt;"---",VLOOKUP(AD178,CALC_CONN_TEB0187_REV01!F:M,8,0),IF(IFERROR(IF(AD178=AH178,AI178,AH178),"---")="---","---",IF(COUNTIF(CALC_CONN_TEB0187_REV01!F:F,IFERROR(IF(AD178=AH178,AI178,AH178),"---"))&gt;0,"---",IFERROR(IF(AD178=AH178,AI178,AH178),"---")))))=0,IF(AH178&lt;&gt;"---",VLOOKUP(AD178,CALC_CONN_TEB0187_REV01!F:M,8,0),IF(IFERROR(IF(AD178=AH178,AI178,AH178),"---")="---","---",IF(COUNTIF(CALC_CONN_TEB0187_REV01!F:F,IFERROR(IF(AD178=AH178,AI178,AH178),"---"))&gt;0,"---",IFERROR(IF(AD178=AH178,AI178,AH178),"---")))),"---")</f>
        <v>---</v>
      </c>
      <c r="AL178">
        <f t="shared" si="36"/>
        <v>59.898499999999999</v>
      </c>
      <c r="AM178">
        <f t="shared" si="37"/>
        <v>2</v>
      </c>
      <c r="AT178" t="str">
        <f t="shared" si="30"/>
        <v>RST_SECn</v>
      </c>
      <c r="AU178" t="str">
        <f t="shared" si="31"/>
        <v>--</v>
      </c>
    </row>
    <row r="179" spans="1:47" x14ac:dyDescent="0.25">
      <c r="A179" t="str">
        <f t="shared" si="26"/>
        <v>J1-C55</v>
      </c>
      <c r="B179" t="str">
        <f t="shared" si="27"/>
        <v>GND</v>
      </c>
      <c r="C179" t="str">
        <f t="shared" si="28"/>
        <v>J1-GND</v>
      </c>
      <c r="D179" t="str">
        <f t="shared" si="29"/>
        <v>J1-C55</v>
      </c>
      <c r="E179" t="s">
        <v>169</v>
      </c>
      <c r="F179" t="s">
        <v>344</v>
      </c>
      <c r="G179" t="s">
        <v>433</v>
      </c>
      <c r="L179" t="s">
        <v>3910</v>
      </c>
      <c r="M179" t="s">
        <v>428</v>
      </c>
      <c r="N179">
        <v>59.663899999999998</v>
      </c>
      <c r="AA179">
        <f t="shared" si="38"/>
        <v>174</v>
      </c>
      <c r="AB179" t="str">
        <f>B2B!B176</f>
        <v>J1</v>
      </c>
      <c r="AC179" t="str">
        <f>B2B!C176</f>
        <v>C54</v>
      </c>
      <c r="AD179" t="str">
        <f t="shared" si="32"/>
        <v>J1-C54</v>
      </c>
      <c r="AE179" t="str">
        <f t="shared" si="33"/>
        <v>RST_SECn</v>
      </c>
      <c r="AG179" t="str">
        <f t="shared" si="34"/>
        <v>--</v>
      </c>
      <c r="AH179" t="str">
        <f t="shared" si="35"/>
        <v>J1-C54</v>
      </c>
      <c r="AI179" t="str">
        <f>IFERROR(IF(IF(AG179="--",INDEX(D:D,MATCH(AE179,INDEX(B:B,MATCH(AE179,B:B,)+1):B10693,)+MATCH(AE179,B:B,)))=AD179,VLOOKUP(AE179,B:D,3,0),IF(AG179="--",INDEX(D:D,MATCH(AE179,INDEX(B:B,MATCH(AE179,B:B,)+1):B10693,)+MATCH(AE179,B:B,)),"---")),"---")</f>
        <v>R82-2</v>
      </c>
      <c r="AJ179" t="str">
        <f>IF(COUNTIF(CALC_CONN_TEB0187_REV01!F:F,IF(AH179&lt;&gt;"---",VLOOKUP(AD179,CALC_CONN_TEB0187_REV01!F:M,8,0),IF(IFERROR(IF(AD179=AH179,AI179,AH179),"---")="---","---",IF(COUNTIF(CALC_CONN_TEB0187_REV01!F:F,IFERROR(IF(AD179=AH179,AI179,AH179),"---"))&gt;0,"---",IFERROR(IF(AD179=AH179,AI179,AH179),"---")))))=1,IF(AH179&lt;&gt;"---",VLOOKUP(AD179,CALC_CONN_TEB0187_REV01!F:M,8,0),IF(IFERROR(IF(AD179=AH179,AI179,AH179),"---")="---","---",IF(COUNTIF(CALC_CONN_TEB0187_REV01!F:F,IFERROR(IF(AD179=AH179,AI179,AH179),"---"))&gt;0,"---",IFERROR(IF(AD179=AH179,AI179,AH179),"---")))),"---")</f>
        <v>---</v>
      </c>
      <c r="AK179" t="str">
        <f>IF(COUNTIF(CALC_CONN_TEB0187_REV01!F:F,IF(AH179&lt;&gt;"---",VLOOKUP(AD179,CALC_CONN_TEB0187_REV01!F:M,8,0),IF(IFERROR(IF(AD179=AH179,AI179,AH179),"---")="---","---",IF(COUNTIF(CALC_CONN_TEB0187_REV01!F:F,IFERROR(IF(AD179=AH179,AI179,AH179),"---"))&gt;0,"---",IFERROR(IF(AD179=AH179,AI179,AH179),"---")))))=0,IF(AH179&lt;&gt;"---",VLOOKUP(AD179,CALC_CONN_TEB0187_REV01!F:M,8,0),IF(IFERROR(IF(AD179=AH179,AI179,AH179),"---")="---","---",IF(COUNTIF(CALC_CONN_TEB0187_REV01!F:F,IFERROR(IF(AD179=AH179,AI179,AH179),"---"))&gt;0,"---",IFERROR(IF(AD179=AH179,AI179,AH179),"---")))),"---")</f>
        <v>R82-2</v>
      </c>
      <c r="AL179">
        <f t="shared" si="36"/>
        <v>3.2084000000000001</v>
      </c>
      <c r="AM179">
        <f t="shared" si="37"/>
        <v>2</v>
      </c>
      <c r="AT179">
        <f t="shared" si="30"/>
        <v>0</v>
      </c>
      <c r="AU179">
        <f t="shared" si="31"/>
        <v>0</v>
      </c>
    </row>
    <row r="180" spans="1:47" x14ac:dyDescent="0.25">
      <c r="A180" t="str">
        <f t="shared" si="26"/>
        <v>J1-C56</v>
      </c>
      <c r="B180" t="str">
        <f t="shared" si="27"/>
        <v>1V8_M</v>
      </c>
      <c r="C180" t="str">
        <f t="shared" si="28"/>
        <v>J1-1V8_M</v>
      </c>
      <c r="D180" t="str">
        <f t="shared" si="29"/>
        <v>J1-C56</v>
      </c>
      <c r="E180" t="s">
        <v>169</v>
      </c>
      <c r="F180" t="s">
        <v>345</v>
      </c>
      <c r="G180" t="s">
        <v>3706</v>
      </c>
      <c r="L180" t="s">
        <v>3911</v>
      </c>
      <c r="M180" t="s">
        <v>428</v>
      </c>
      <c r="N180">
        <v>59.571599999999997</v>
      </c>
      <c r="AA180">
        <f t="shared" si="38"/>
        <v>175</v>
      </c>
      <c r="AB180" t="str">
        <f>B2B!B177</f>
        <v>J1</v>
      </c>
      <c r="AC180" t="str">
        <f>B2B!C177</f>
        <v>C55</v>
      </c>
      <c r="AD180" t="str">
        <f t="shared" si="32"/>
        <v>J1-C55</v>
      </c>
      <c r="AE180" t="str">
        <f t="shared" si="33"/>
        <v>GND</v>
      </c>
      <c r="AG180" t="str">
        <f t="shared" si="34"/>
        <v>---</v>
      </c>
      <c r="AH180" t="str">
        <f t="shared" si="35"/>
        <v>---</v>
      </c>
      <c r="AI180" t="str">
        <f>IFERROR(IF(IF(AG180="--",INDEX(D:D,MATCH(AE180,INDEX(B:B,MATCH(AE180,B:B,)+1):B10694,)+MATCH(AE180,B:B,)))=AD180,VLOOKUP(AE180,B:D,3,0),IF(AG180="--",INDEX(D:D,MATCH(AE180,INDEX(B:B,MATCH(AE180,B:B,)+1):B10694,)+MATCH(AE180,B:B,)),"---")),"---")</f>
        <v>---</v>
      </c>
      <c r="AJ180" t="str">
        <f>IF(COUNTIF(CALC_CONN_TEB0187_REV01!F:F,IF(AH180&lt;&gt;"---",VLOOKUP(AD180,CALC_CONN_TEB0187_REV01!F:M,8,0),IF(IFERROR(IF(AD180=AH180,AI180,AH180),"---")="---","---",IF(COUNTIF(CALC_CONN_TEB0187_REV01!F:F,IFERROR(IF(AD180=AH180,AI180,AH180),"---"))&gt;0,"---",IFERROR(IF(AD180=AH180,AI180,AH180),"---")))))=1,IF(AH180&lt;&gt;"---",VLOOKUP(AD180,CALC_CONN_TEB0187_REV01!F:M,8,0),IF(IFERROR(IF(AD180=AH180,AI180,AH180),"---")="---","---",IF(COUNTIF(CALC_CONN_TEB0187_REV01!F:F,IFERROR(IF(AD180=AH180,AI180,AH180),"---"))&gt;0,"---",IFERROR(IF(AD180=AH180,AI180,AH180),"---")))),"---")</f>
        <v>---</v>
      </c>
      <c r="AK180" t="str">
        <f>IF(COUNTIF(CALC_CONN_TEB0187_REV01!F:F,IF(AH180&lt;&gt;"---",VLOOKUP(AD180,CALC_CONN_TEB0187_REV01!F:M,8,0),IF(IFERROR(IF(AD180=AH180,AI180,AH180),"---")="---","---",IF(COUNTIF(CALC_CONN_TEB0187_REV01!F:F,IFERROR(IF(AD180=AH180,AI180,AH180),"---"))&gt;0,"---",IFERROR(IF(AD180=AH180,AI180,AH180),"---")))))=0,IF(AH180&lt;&gt;"---",VLOOKUP(AD180,CALC_CONN_TEB0187_REV01!F:M,8,0),IF(IFERROR(IF(AD180=AH180,AI180,AH180),"---")="---","---",IF(COUNTIF(CALC_CONN_TEB0187_REV01!F:F,IFERROR(IF(AD180=AH180,AI180,AH180),"---"))&gt;0,"---",IFERROR(IF(AD180=AH180,AI180,AH180),"---")))),"---")</f>
        <v>---</v>
      </c>
      <c r="AL180" t="str">
        <f t="shared" si="36"/>
        <v>---</v>
      </c>
      <c r="AM180">
        <f t="shared" si="37"/>
        <v>1098</v>
      </c>
      <c r="AT180" t="str">
        <f t="shared" si="30"/>
        <v>1V8_M</v>
      </c>
      <c r="AU180" t="str">
        <f t="shared" si="31"/>
        <v>--</v>
      </c>
    </row>
    <row r="181" spans="1:47" x14ac:dyDescent="0.25">
      <c r="A181" t="str">
        <f t="shared" si="26"/>
        <v>J1-C57</v>
      </c>
      <c r="B181" t="str">
        <f t="shared" si="27"/>
        <v>1V8_M</v>
      </c>
      <c r="C181" t="str">
        <f t="shared" si="28"/>
        <v>J1-1V8_M</v>
      </c>
      <c r="D181" t="str">
        <f t="shared" si="29"/>
        <v>J1-C57</v>
      </c>
      <c r="E181" t="s">
        <v>169</v>
      </c>
      <c r="F181" t="s">
        <v>346</v>
      </c>
      <c r="G181" t="s">
        <v>3706</v>
      </c>
      <c r="L181" t="s">
        <v>3912</v>
      </c>
      <c r="M181" t="s">
        <v>428</v>
      </c>
      <c r="N181">
        <v>62.040500000000002</v>
      </c>
      <c r="AA181">
        <f t="shared" si="38"/>
        <v>176</v>
      </c>
      <c r="AB181" t="str">
        <f>B2B!B178</f>
        <v>J1</v>
      </c>
      <c r="AC181" t="str">
        <f>B2B!C178</f>
        <v>C56</v>
      </c>
      <c r="AD181" t="str">
        <f t="shared" si="32"/>
        <v>J1-C56</v>
      </c>
      <c r="AE181" t="str">
        <f t="shared" si="33"/>
        <v>1V8_M</v>
      </c>
      <c r="AG181" t="str">
        <f t="shared" si="34"/>
        <v>--</v>
      </c>
      <c r="AH181" t="str">
        <f t="shared" si="35"/>
        <v>J1-C56</v>
      </c>
      <c r="AI181" t="str">
        <f>IFERROR(IF(IF(AG181="--",INDEX(D:D,MATCH(AE181,INDEX(B:B,MATCH(AE181,B:B,)+1):B10695,)+MATCH(AE181,B:B,)))=AD181,VLOOKUP(AE181,B:D,3,0),IF(AG181="--",INDEX(D:D,MATCH(AE181,INDEX(B:B,MATCH(AE181,B:B,)+1):B10695,)+MATCH(AE181,B:B,)),"---")),"---")</f>
        <v>J1-C57</v>
      </c>
      <c r="AJ181" t="str">
        <f>IF(COUNTIF(CALC_CONN_TEB0187_REV01!F:F,IF(AH181&lt;&gt;"---",VLOOKUP(AD181,CALC_CONN_TEB0187_REV01!F:M,8,0),IF(IFERROR(IF(AD181=AH181,AI181,AH181),"---")="---","---",IF(COUNTIF(CALC_CONN_TEB0187_REV01!F:F,IFERROR(IF(AD181=AH181,AI181,AH181),"---"))&gt;0,"---",IFERROR(IF(AD181=AH181,AI181,AH181),"---")))))=1,IF(AH181&lt;&gt;"---",VLOOKUP(AD181,CALC_CONN_TEB0187_REV01!F:M,8,0),IF(IFERROR(IF(AD181=AH181,AI181,AH181),"---")="---","---",IF(COUNTIF(CALC_CONN_TEB0187_REV01!F:F,IFERROR(IF(AD181=AH181,AI181,AH181),"---"))&gt;0,"---",IFERROR(IF(AD181=AH181,AI181,AH181),"---")))),"---")</f>
        <v>---</v>
      </c>
      <c r="AK181" t="str">
        <f>IF(COUNTIF(CALC_CONN_TEB0187_REV01!F:F,IF(AH181&lt;&gt;"---",VLOOKUP(AD181,CALC_CONN_TEB0187_REV01!F:M,8,0),IF(IFERROR(IF(AD181=AH181,AI181,AH181),"---")="---","---",IF(COUNTIF(CALC_CONN_TEB0187_REV01!F:F,IFERROR(IF(AD181=AH181,AI181,AH181),"---"))&gt;0,"---",IFERROR(IF(AD181=AH181,AI181,AH181),"---")))))=0,IF(AH181&lt;&gt;"---",VLOOKUP(AD181,CALC_CONN_TEB0187_REV01!F:M,8,0),IF(IFERROR(IF(AD181=AH181,AI181,AH181),"---")="---","---",IF(COUNTIF(CALC_CONN_TEB0187_REV01!F:F,IFERROR(IF(AD181=AH181,AI181,AH181),"---"))&gt;0,"---",IFERROR(IF(AD181=AH181,AI181,AH181),"---")))),"---")</f>
        <v>---</v>
      </c>
      <c r="AL181">
        <f t="shared" si="36"/>
        <v>535.06740000000002</v>
      </c>
      <c r="AM181">
        <f t="shared" si="37"/>
        <v>33</v>
      </c>
      <c r="AT181" t="str">
        <f t="shared" si="30"/>
        <v>1V8_M</v>
      </c>
      <c r="AU181" t="str">
        <f t="shared" si="31"/>
        <v>--</v>
      </c>
    </row>
    <row r="182" spans="1:47" x14ac:dyDescent="0.25">
      <c r="A182" t="str">
        <f t="shared" si="26"/>
        <v>J1-C58</v>
      </c>
      <c r="B182" t="str">
        <f t="shared" si="27"/>
        <v>GND</v>
      </c>
      <c r="C182" t="str">
        <f t="shared" si="28"/>
        <v>J1-GND</v>
      </c>
      <c r="D182" t="str">
        <f t="shared" si="29"/>
        <v>J1-C58</v>
      </c>
      <c r="E182" t="s">
        <v>169</v>
      </c>
      <c r="F182" t="s">
        <v>347</v>
      </c>
      <c r="G182" t="s">
        <v>433</v>
      </c>
      <c r="L182" t="s">
        <v>3913</v>
      </c>
      <c r="M182" t="s">
        <v>428</v>
      </c>
      <c r="N182">
        <v>62.031799999999997</v>
      </c>
      <c r="AA182">
        <f t="shared" si="38"/>
        <v>177</v>
      </c>
      <c r="AB182" t="str">
        <f>B2B!B179</f>
        <v>J1</v>
      </c>
      <c r="AC182" t="str">
        <f>B2B!C179</f>
        <v>C57</v>
      </c>
      <c r="AD182" t="str">
        <f t="shared" si="32"/>
        <v>J1-C57</v>
      </c>
      <c r="AE182" t="str">
        <f t="shared" si="33"/>
        <v>1V8_M</v>
      </c>
      <c r="AG182" t="str">
        <f t="shared" si="34"/>
        <v>--</v>
      </c>
      <c r="AH182" t="str">
        <f t="shared" si="35"/>
        <v>J1-C56</v>
      </c>
      <c r="AI182" t="str">
        <f>IFERROR(IF(IF(AG182="--",INDEX(D:D,MATCH(AE182,INDEX(B:B,MATCH(AE182,B:B,)+1):B10696,)+MATCH(AE182,B:B,)))=AD182,VLOOKUP(AE182,B:D,3,0),IF(AG182="--",INDEX(D:D,MATCH(AE182,INDEX(B:B,MATCH(AE182,B:B,)+1):B10696,)+MATCH(AE182,B:B,)),"---")),"---")</f>
        <v>J1-C56</v>
      </c>
      <c r="AJ182" t="str">
        <f>IF(COUNTIF(CALC_CONN_TEB0187_REV01!F:F,IF(AH182&lt;&gt;"---",VLOOKUP(AD182,CALC_CONN_TEB0187_REV01!F:M,8,0),IF(IFERROR(IF(AD182=AH182,AI182,AH182),"---")="---","---",IF(COUNTIF(CALC_CONN_TEB0187_REV01!F:F,IFERROR(IF(AD182=AH182,AI182,AH182),"---"))&gt;0,"---",IFERROR(IF(AD182=AH182,AI182,AH182),"---")))))=1,IF(AH182&lt;&gt;"---",VLOOKUP(AD182,CALC_CONN_TEB0187_REV01!F:M,8,0),IF(IFERROR(IF(AD182=AH182,AI182,AH182),"---")="---","---",IF(COUNTIF(CALC_CONN_TEB0187_REV01!F:F,IFERROR(IF(AD182=AH182,AI182,AH182),"---"))&gt;0,"---",IFERROR(IF(AD182=AH182,AI182,AH182),"---")))),"---")</f>
        <v>---</v>
      </c>
      <c r="AK182" t="str">
        <f>IF(COUNTIF(CALC_CONN_TEB0187_REV01!F:F,IF(AH182&lt;&gt;"---",VLOOKUP(AD182,CALC_CONN_TEB0187_REV01!F:M,8,0),IF(IFERROR(IF(AD182=AH182,AI182,AH182),"---")="---","---",IF(COUNTIF(CALC_CONN_TEB0187_REV01!F:F,IFERROR(IF(AD182=AH182,AI182,AH182),"---"))&gt;0,"---",IFERROR(IF(AD182=AH182,AI182,AH182),"---")))))=0,IF(AH182&lt;&gt;"---",VLOOKUP(AD182,CALC_CONN_TEB0187_REV01!F:M,8,0),IF(IFERROR(IF(AD182=AH182,AI182,AH182),"---")="---","---",IF(COUNTIF(CALC_CONN_TEB0187_REV01!F:F,IFERROR(IF(AD182=AH182,AI182,AH182),"---"))&gt;0,"---",IFERROR(IF(AD182=AH182,AI182,AH182),"---")))),"---")</f>
        <v>---</v>
      </c>
      <c r="AL182">
        <f t="shared" si="36"/>
        <v>535.06740000000002</v>
      </c>
      <c r="AM182">
        <f t="shared" si="37"/>
        <v>33</v>
      </c>
      <c r="AT182">
        <f t="shared" si="30"/>
        <v>0</v>
      </c>
      <c r="AU182">
        <f t="shared" si="31"/>
        <v>0</v>
      </c>
    </row>
    <row r="183" spans="1:47" x14ac:dyDescent="0.25">
      <c r="A183" t="str">
        <f t="shared" si="26"/>
        <v>J1-C59</v>
      </c>
      <c r="B183" t="str">
        <f t="shared" si="27"/>
        <v>VIN_SOM</v>
      </c>
      <c r="C183" t="str">
        <f t="shared" si="28"/>
        <v>J1-VIN_SOM</v>
      </c>
      <c r="D183" t="str">
        <f t="shared" si="29"/>
        <v>J1-C59</v>
      </c>
      <c r="E183" t="s">
        <v>169</v>
      </c>
      <c r="F183" t="s">
        <v>348</v>
      </c>
      <c r="G183" t="s">
        <v>3754</v>
      </c>
      <c r="L183" t="s">
        <v>3914</v>
      </c>
      <c r="M183" t="s">
        <v>428</v>
      </c>
      <c r="N183">
        <v>64.046400000000006</v>
      </c>
      <c r="AA183">
        <f t="shared" si="38"/>
        <v>178</v>
      </c>
      <c r="AB183" t="str">
        <f>B2B!B180</f>
        <v>J1</v>
      </c>
      <c r="AC183" t="str">
        <f>B2B!C180</f>
        <v>C58</v>
      </c>
      <c r="AD183" t="str">
        <f t="shared" si="32"/>
        <v>J1-C58</v>
      </c>
      <c r="AE183" t="str">
        <f t="shared" si="33"/>
        <v>GND</v>
      </c>
      <c r="AG183" t="str">
        <f t="shared" si="34"/>
        <v>---</v>
      </c>
      <c r="AH183" t="str">
        <f t="shared" si="35"/>
        <v>---</v>
      </c>
      <c r="AI183" t="str">
        <f>IFERROR(IF(IF(AG183="--",INDEX(D:D,MATCH(AE183,INDEX(B:B,MATCH(AE183,B:B,)+1):B10697,)+MATCH(AE183,B:B,)))=AD183,VLOOKUP(AE183,B:D,3,0),IF(AG183="--",INDEX(D:D,MATCH(AE183,INDEX(B:B,MATCH(AE183,B:B,)+1):B10697,)+MATCH(AE183,B:B,)),"---")),"---")</f>
        <v>---</v>
      </c>
      <c r="AJ183" t="str">
        <f>IF(COUNTIF(CALC_CONN_TEB0187_REV01!F:F,IF(AH183&lt;&gt;"---",VLOOKUP(AD183,CALC_CONN_TEB0187_REV01!F:M,8,0),IF(IFERROR(IF(AD183=AH183,AI183,AH183),"---")="---","---",IF(COUNTIF(CALC_CONN_TEB0187_REV01!F:F,IFERROR(IF(AD183=AH183,AI183,AH183),"---"))&gt;0,"---",IFERROR(IF(AD183=AH183,AI183,AH183),"---")))))=1,IF(AH183&lt;&gt;"---",VLOOKUP(AD183,CALC_CONN_TEB0187_REV01!F:M,8,0),IF(IFERROR(IF(AD183=AH183,AI183,AH183),"---")="---","---",IF(COUNTIF(CALC_CONN_TEB0187_REV01!F:F,IFERROR(IF(AD183=AH183,AI183,AH183),"---"))&gt;0,"---",IFERROR(IF(AD183=AH183,AI183,AH183),"---")))),"---")</f>
        <v>---</v>
      </c>
      <c r="AK183" t="str">
        <f>IF(COUNTIF(CALC_CONN_TEB0187_REV01!F:F,IF(AH183&lt;&gt;"---",VLOOKUP(AD183,CALC_CONN_TEB0187_REV01!F:M,8,0),IF(IFERROR(IF(AD183=AH183,AI183,AH183),"---")="---","---",IF(COUNTIF(CALC_CONN_TEB0187_REV01!F:F,IFERROR(IF(AD183=AH183,AI183,AH183),"---"))&gt;0,"---",IFERROR(IF(AD183=AH183,AI183,AH183),"---")))))=0,IF(AH183&lt;&gt;"---",VLOOKUP(AD183,CALC_CONN_TEB0187_REV01!F:M,8,0),IF(IFERROR(IF(AD183=AH183,AI183,AH183),"---")="---","---",IF(COUNTIF(CALC_CONN_TEB0187_REV01!F:F,IFERROR(IF(AD183=AH183,AI183,AH183),"---"))&gt;0,"---",IFERROR(IF(AD183=AH183,AI183,AH183),"---")))),"---")</f>
        <v>---</v>
      </c>
      <c r="AL183" t="str">
        <f t="shared" si="36"/>
        <v>---</v>
      </c>
      <c r="AM183">
        <f t="shared" si="37"/>
        <v>1098</v>
      </c>
      <c r="AT183" t="str">
        <f t="shared" si="30"/>
        <v>VIN_SOM</v>
      </c>
      <c r="AU183" t="str">
        <f t="shared" si="31"/>
        <v>--</v>
      </c>
    </row>
    <row r="184" spans="1:47" x14ac:dyDescent="0.25">
      <c r="A184" t="str">
        <f t="shared" si="26"/>
        <v>J1-C60</v>
      </c>
      <c r="B184" t="str">
        <f t="shared" si="27"/>
        <v>VIN_SOM</v>
      </c>
      <c r="C184" t="str">
        <f t="shared" si="28"/>
        <v>J1-VIN_SOM</v>
      </c>
      <c r="D184" t="str">
        <f t="shared" si="29"/>
        <v>J1-C60</v>
      </c>
      <c r="E184" t="s">
        <v>169</v>
      </c>
      <c r="F184" t="s">
        <v>349</v>
      </c>
      <c r="G184" t="s">
        <v>3754</v>
      </c>
      <c r="L184" t="s">
        <v>3915</v>
      </c>
      <c r="M184" t="s">
        <v>428</v>
      </c>
      <c r="N184">
        <v>64.0334</v>
      </c>
      <c r="AA184">
        <f t="shared" si="38"/>
        <v>179</v>
      </c>
      <c r="AB184" t="str">
        <f>B2B!B181</f>
        <v>J1</v>
      </c>
      <c r="AC184" t="str">
        <f>B2B!C181</f>
        <v>C59</v>
      </c>
      <c r="AD184" t="str">
        <f t="shared" si="32"/>
        <v>J1-C59</v>
      </c>
      <c r="AE184" t="str">
        <f t="shared" si="33"/>
        <v>VIN_SOM</v>
      </c>
      <c r="AG184" t="str">
        <f t="shared" si="34"/>
        <v>--</v>
      </c>
      <c r="AH184" t="str">
        <f t="shared" si="35"/>
        <v>J1-A59</v>
      </c>
      <c r="AI184" t="str">
        <f>IFERROR(IF(IF(AG184="--",INDEX(D:D,MATCH(AE184,INDEX(B:B,MATCH(AE184,B:B,)+1):B10698,)+MATCH(AE184,B:B,)))=AD184,VLOOKUP(AE184,B:D,3,0),IF(AG184="--",INDEX(D:D,MATCH(AE184,INDEX(B:B,MATCH(AE184,B:B,)+1):B10698,)+MATCH(AE184,B:B,)),"---")),"---")</f>
        <v>J1-A60</v>
      </c>
      <c r="AJ184" t="str">
        <f>IF(COUNTIF(CALC_CONN_TEB0187_REV01!F:F,IF(AH184&lt;&gt;"---",VLOOKUP(AD184,CALC_CONN_TEB0187_REV01!F:M,8,0),IF(IFERROR(IF(AD184=AH184,AI184,AH184),"---")="---","---",IF(COUNTIF(CALC_CONN_TEB0187_REV01!F:F,IFERROR(IF(AD184=AH184,AI184,AH184),"---"))&gt;0,"---",IFERROR(IF(AD184=AH184,AI184,AH184),"---")))))=1,IF(AH184&lt;&gt;"---",VLOOKUP(AD184,CALC_CONN_TEB0187_REV01!F:M,8,0),IF(IFERROR(IF(AD184=AH184,AI184,AH184),"---")="---","---",IF(COUNTIF(CALC_CONN_TEB0187_REV01!F:F,IFERROR(IF(AD184=AH184,AI184,AH184),"---"))&gt;0,"---",IFERROR(IF(AD184=AH184,AI184,AH184),"---")))),"---")</f>
        <v>---</v>
      </c>
      <c r="AK184" t="str">
        <f>IF(COUNTIF(CALC_CONN_TEB0187_REV01!F:F,IF(AH184&lt;&gt;"---",VLOOKUP(AD184,CALC_CONN_TEB0187_REV01!F:M,8,0),IF(IFERROR(IF(AD184=AH184,AI184,AH184),"---")="---","---",IF(COUNTIF(CALC_CONN_TEB0187_REV01!F:F,IFERROR(IF(AD184=AH184,AI184,AH184),"---"))&gt;0,"---",IFERROR(IF(AD184=AH184,AI184,AH184),"---")))))=0,IF(AH184&lt;&gt;"---",VLOOKUP(AD184,CALC_CONN_TEB0187_REV01!F:M,8,0),IF(IFERROR(IF(AD184=AH184,AI184,AH184),"---")="---","---",IF(COUNTIF(CALC_CONN_TEB0187_REV01!F:F,IFERROR(IF(AD184=AH184,AI184,AH184),"---"))&gt;0,"---",IFERROR(IF(AD184=AH184,AI184,AH184),"---")))),"---")</f>
        <v>---</v>
      </c>
      <c r="AL184">
        <f t="shared" si="36"/>
        <v>46.2408</v>
      </c>
      <c r="AM184">
        <f t="shared" si="37"/>
        <v>19</v>
      </c>
      <c r="AT184" t="str">
        <f t="shared" si="30"/>
        <v>VIN_SOM</v>
      </c>
      <c r="AU184" t="str">
        <f t="shared" si="31"/>
        <v>--</v>
      </c>
    </row>
    <row r="185" spans="1:47" x14ac:dyDescent="0.25">
      <c r="A185" t="str">
        <f t="shared" si="26"/>
        <v>J1-D1</v>
      </c>
      <c r="B185" t="str">
        <f t="shared" si="27"/>
        <v>NetJ1_D1</v>
      </c>
      <c r="C185" t="str">
        <f t="shared" si="28"/>
        <v>J1-NetJ1_D1</v>
      </c>
      <c r="D185" t="str">
        <f t="shared" si="29"/>
        <v>J1-D1</v>
      </c>
      <c r="E185" t="s">
        <v>169</v>
      </c>
      <c r="F185" t="s">
        <v>350</v>
      </c>
      <c r="G185" t="s">
        <v>729</v>
      </c>
      <c r="L185" t="s">
        <v>3916</v>
      </c>
      <c r="M185" t="s">
        <v>428</v>
      </c>
      <c r="N185">
        <v>59.707299999999996</v>
      </c>
      <c r="AA185">
        <f t="shared" si="38"/>
        <v>180</v>
      </c>
      <c r="AB185" t="str">
        <f>B2B!B182</f>
        <v>J1</v>
      </c>
      <c r="AC185" t="str">
        <f>B2B!C182</f>
        <v>C60</v>
      </c>
      <c r="AD185" t="str">
        <f t="shared" si="32"/>
        <v>J1-C60</v>
      </c>
      <c r="AE185" t="str">
        <f t="shared" si="33"/>
        <v>VIN_SOM</v>
      </c>
      <c r="AG185" t="str">
        <f t="shared" si="34"/>
        <v>--</v>
      </c>
      <c r="AH185" t="str">
        <f t="shared" si="35"/>
        <v>J1-A59</v>
      </c>
      <c r="AI185" t="str">
        <f>IFERROR(IF(IF(AG185="--",INDEX(D:D,MATCH(AE185,INDEX(B:B,MATCH(AE185,B:B,)+1):B10699,)+MATCH(AE185,B:B,)))=AD185,VLOOKUP(AE185,B:D,3,0),IF(AG185="--",INDEX(D:D,MATCH(AE185,INDEX(B:B,MATCH(AE185,B:B,)+1):B10699,)+MATCH(AE185,B:B,)),"---")),"---")</f>
        <v>J1-A60</v>
      </c>
      <c r="AJ185" t="str">
        <f>IF(COUNTIF(CALC_CONN_TEB0187_REV01!F:F,IF(AH185&lt;&gt;"---",VLOOKUP(AD185,CALC_CONN_TEB0187_REV01!F:M,8,0),IF(IFERROR(IF(AD185=AH185,AI185,AH185),"---")="---","---",IF(COUNTIF(CALC_CONN_TEB0187_REV01!F:F,IFERROR(IF(AD185=AH185,AI185,AH185),"---"))&gt;0,"---",IFERROR(IF(AD185=AH185,AI185,AH185),"---")))))=1,IF(AH185&lt;&gt;"---",VLOOKUP(AD185,CALC_CONN_TEB0187_REV01!F:M,8,0),IF(IFERROR(IF(AD185=AH185,AI185,AH185),"---")="---","---",IF(COUNTIF(CALC_CONN_TEB0187_REV01!F:F,IFERROR(IF(AD185=AH185,AI185,AH185),"---"))&gt;0,"---",IFERROR(IF(AD185=AH185,AI185,AH185),"---")))),"---")</f>
        <v>---</v>
      </c>
      <c r="AK185" t="str">
        <f>IF(COUNTIF(CALC_CONN_TEB0187_REV01!F:F,IF(AH185&lt;&gt;"---",VLOOKUP(AD185,CALC_CONN_TEB0187_REV01!F:M,8,0),IF(IFERROR(IF(AD185=AH185,AI185,AH185),"---")="---","---",IF(COUNTIF(CALC_CONN_TEB0187_REV01!F:F,IFERROR(IF(AD185=AH185,AI185,AH185),"---"))&gt;0,"---",IFERROR(IF(AD185=AH185,AI185,AH185),"---")))))=0,IF(AH185&lt;&gt;"---",VLOOKUP(AD185,CALC_CONN_TEB0187_REV01!F:M,8,0),IF(IFERROR(IF(AD185=AH185,AI185,AH185),"---")="---","---",IF(COUNTIF(CALC_CONN_TEB0187_REV01!F:F,IFERROR(IF(AD185=AH185,AI185,AH185),"---"))&gt;0,"---",IFERROR(IF(AD185=AH185,AI185,AH185),"---")))),"---")</f>
        <v>---</v>
      </c>
      <c r="AL185">
        <f t="shared" si="36"/>
        <v>46.2408</v>
      </c>
      <c r="AM185">
        <f t="shared" si="37"/>
        <v>19</v>
      </c>
      <c r="AT185" t="str">
        <f t="shared" si="30"/>
        <v>NetJ1_D1</v>
      </c>
      <c r="AU185" t="str">
        <f t="shared" si="31"/>
        <v>--</v>
      </c>
    </row>
    <row r="186" spans="1:47" x14ac:dyDescent="0.25">
      <c r="A186" t="str">
        <f t="shared" si="26"/>
        <v>J1-D2</v>
      </c>
      <c r="B186" t="str">
        <f t="shared" si="27"/>
        <v>NetJ1_D2</v>
      </c>
      <c r="C186" t="str">
        <f t="shared" si="28"/>
        <v>J1-NetJ1_D2</v>
      </c>
      <c r="D186" t="str">
        <f t="shared" si="29"/>
        <v>J1-D2</v>
      </c>
      <c r="E186" t="s">
        <v>169</v>
      </c>
      <c r="F186" t="s">
        <v>351</v>
      </c>
      <c r="G186" t="s">
        <v>731</v>
      </c>
      <c r="L186" t="s">
        <v>3917</v>
      </c>
      <c r="M186" t="s">
        <v>428</v>
      </c>
      <c r="N186">
        <v>59.578000000000003</v>
      </c>
      <c r="AA186">
        <f t="shared" si="38"/>
        <v>181</v>
      </c>
      <c r="AB186" t="str">
        <f>B2B!B183</f>
        <v>J1</v>
      </c>
      <c r="AC186" t="str">
        <f>B2B!C183</f>
        <v>D1</v>
      </c>
      <c r="AD186" t="str">
        <f t="shared" si="32"/>
        <v>J1-D1</v>
      </c>
      <c r="AE186" t="str">
        <f t="shared" si="33"/>
        <v>NetJ1_D1</v>
      </c>
      <c r="AG186" t="str">
        <f t="shared" si="34"/>
        <v>--</v>
      </c>
      <c r="AH186" t="str">
        <f t="shared" si="35"/>
        <v>J1-D1</v>
      </c>
      <c r="AI186" t="str">
        <f>IFERROR(IF(IF(AG186="--",INDEX(D:D,MATCH(AE186,INDEX(B:B,MATCH(AE186,B:B,)+1):B10700,)+MATCH(AE186,B:B,)))=AD186,VLOOKUP(AE186,B:D,3,0),IF(AG186="--",INDEX(D:D,MATCH(AE186,INDEX(B:B,MATCH(AE186,B:B,)+1):B10700,)+MATCH(AE186,B:B,)),"---")),"---")</f>
        <v>---</v>
      </c>
      <c r="AJ186" t="str">
        <f>IF(COUNTIF(CALC_CONN_TEB0187_REV01!F:F,IF(AH186&lt;&gt;"---",VLOOKUP(AD186,CALC_CONN_TEB0187_REV01!F:M,8,0),IF(IFERROR(IF(AD186=AH186,AI186,AH186),"---")="---","---",IF(COUNTIF(CALC_CONN_TEB0187_REV01!F:F,IFERROR(IF(AD186=AH186,AI186,AH186),"---"))&gt;0,"---",IFERROR(IF(AD186=AH186,AI186,AH186),"---")))))=1,IF(AH186&lt;&gt;"---",VLOOKUP(AD186,CALC_CONN_TEB0187_REV01!F:M,8,0),IF(IFERROR(IF(AD186=AH186,AI186,AH186),"---")="---","---",IF(COUNTIF(CALC_CONN_TEB0187_REV01!F:F,IFERROR(IF(AD186=AH186,AI186,AH186),"---"))&gt;0,"---",IFERROR(IF(AD186=AH186,AI186,AH186),"---")))),"---")</f>
        <v>---</v>
      </c>
      <c r="AK186" t="str">
        <f>IF(COUNTIF(CALC_CONN_TEB0187_REV01!F:F,IF(AH186&lt;&gt;"---",VLOOKUP(AD186,CALC_CONN_TEB0187_REV01!F:M,8,0),IF(IFERROR(IF(AD186=AH186,AI186,AH186),"---")="---","---",IF(COUNTIF(CALC_CONN_TEB0187_REV01!F:F,IFERROR(IF(AD186=AH186,AI186,AH186),"---"))&gt;0,"---",IFERROR(IF(AD186=AH186,AI186,AH186),"---")))))=0,IF(AH186&lt;&gt;"---",VLOOKUP(AD186,CALC_CONN_TEB0187_REV01!F:M,8,0),IF(IFERROR(IF(AD186=AH186,AI186,AH186),"---")="---","---",IF(COUNTIF(CALC_CONN_TEB0187_REV01!F:F,IFERROR(IF(AD186=AH186,AI186,AH186),"---"))&gt;0,"---",IFERROR(IF(AD186=AH186,AI186,AH186),"---")))),"---")</f>
        <v>---</v>
      </c>
      <c r="AL186" t="str">
        <f t="shared" si="36"/>
        <v>--</v>
      </c>
      <c r="AM186">
        <f t="shared" si="37"/>
        <v>1</v>
      </c>
      <c r="AT186" t="str">
        <f t="shared" si="30"/>
        <v>NetJ1_D2</v>
      </c>
      <c r="AU186" t="str">
        <f t="shared" si="31"/>
        <v>--</v>
      </c>
    </row>
    <row r="187" spans="1:47" x14ac:dyDescent="0.25">
      <c r="A187" t="str">
        <f t="shared" si="26"/>
        <v>J1-D3</v>
      </c>
      <c r="B187" t="str">
        <f t="shared" si="27"/>
        <v>GND</v>
      </c>
      <c r="C187" t="str">
        <f t="shared" si="28"/>
        <v>J1-GND</v>
      </c>
      <c r="D187" t="str">
        <f t="shared" si="29"/>
        <v>J1-D3</v>
      </c>
      <c r="E187" t="s">
        <v>169</v>
      </c>
      <c r="F187" t="s">
        <v>352</v>
      </c>
      <c r="G187" t="s">
        <v>433</v>
      </c>
      <c r="L187" t="s">
        <v>3918</v>
      </c>
      <c r="M187" t="s">
        <v>428</v>
      </c>
      <c r="N187">
        <v>61.383000000000003</v>
      </c>
      <c r="AA187">
        <f t="shared" si="38"/>
        <v>182</v>
      </c>
      <c r="AB187" t="str">
        <f>B2B!B184</f>
        <v>J1</v>
      </c>
      <c r="AC187" t="str">
        <f>B2B!C184</f>
        <v>D2</v>
      </c>
      <c r="AD187" t="str">
        <f t="shared" si="32"/>
        <v>J1-D2</v>
      </c>
      <c r="AE187" t="str">
        <f t="shared" si="33"/>
        <v>NetJ1_D2</v>
      </c>
      <c r="AG187" t="str">
        <f t="shared" si="34"/>
        <v>--</v>
      </c>
      <c r="AH187" t="str">
        <f t="shared" si="35"/>
        <v>J1-D2</v>
      </c>
      <c r="AI187" t="str">
        <f>IFERROR(IF(IF(AG187="--",INDEX(D:D,MATCH(AE187,INDEX(B:B,MATCH(AE187,B:B,)+1):B10701,)+MATCH(AE187,B:B,)))=AD187,VLOOKUP(AE187,B:D,3,0),IF(AG187="--",INDEX(D:D,MATCH(AE187,INDEX(B:B,MATCH(AE187,B:B,)+1):B10701,)+MATCH(AE187,B:B,)),"---")),"---")</f>
        <v>---</v>
      </c>
      <c r="AJ187" t="str">
        <f>IF(COUNTIF(CALC_CONN_TEB0187_REV01!F:F,IF(AH187&lt;&gt;"---",VLOOKUP(AD187,CALC_CONN_TEB0187_REV01!F:M,8,0),IF(IFERROR(IF(AD187=AH187,AI187,AH187),"---")="---","---",IF(COUNTIF(CALC_CONN_TEB0187_REV01!F:F,IFERROR(IF(AD187=AH187,AI187,AH187),"---"))&gt;0,"---",IFERROR(IF(AD187=AH187,AI187,AH187),"---")))))=1,IF(AH187&lt;&gt;"---",VLOOKUP(AD187,CALC_CONN_TEB0187_REV01!F:M,8,0),IF(IFERROR(IF(AD187=AH187,AI187,AH187),"---")="---","---",IF(COUNTIF(CALC_CONN_TEB0187_REV01!F:F,IFERROR(IF(AD187=AH187,AI187,AH187),"---"))&gt;0,"---",IFERROR(IF(AD187=AH187,AI187,AH187),"---")))),"---")</f>
        <v>---</v>
      </c>
      <c r="AK187" t="str">
        <f>IF(COUNTIF(CALC_CONN_TEB0187_REV01!F:F,IF(AH187&lt;&gt;"---",VLOOKUP(AD187,CALC_CONN_TEB0187_REV01!F:M,8,0),IF(IFERROR(IF(AD187=AH187,AI187,AH187),"---")="---","---",IF(COUNTIF(CALC_CONN_TEB0187_REV01!F:F,IFERROR(IF(AD187=AH187,AI187,AH187),"---"))&gt;0,"---",IFERROR(IF(AD187=AH187,AI187,AH187),"---")))))=0,IF(AH187&lt;&gt;"---",VLOOKUP(AD187,CALC_CONN_TEB0187_REV01!F:M,8,0),IF(IFERROR(IF(AD187=AH187,AI187,AH187),"---")="---","---",IF(COUNTIF(CALC_CONN_TEB0187_REV01!F:F,IFERROR(IF(AD187=AH187,AI187,AH187),"---"))&gt;0,"---",IFERROR(IF(AD187=AH187,AI187,AH187),"---")))),"---")</f>
        <v>---</v>
      </c>
      <c r="AL187" t="str">
        <f t="shared" si="36"/>
        <v>--</v>
      </c>
      <c r="AM187">
        <f t="shared" si="37"/>
        <v>1</v>
      </c>
      <c r="AT187">
        <f t="shared" si="30"/>
        <v>0</v>
      </c>
      <c r="AU187">
        <f t="shared" si="31"/>
        <v>0</v>
      </c>
    </row>
    <row r="188" spans="1:47" x14ac:dyDescent="0.25">
      <c r="A188" t="str">
        <f t="shared" si="26"/>
        <v>J1-D4</v>
      </c>
      <c r="B188" t="str">
        <f t="shared" si="27"/>
        <v>GTSL1A_CLK_P</v>
      </c>
      <c r="C188" t="str">
        <f t="shared" si="28"/>
        <v>J1-GTSL1A_CLK_P</v>
      </c>
      <c r="D188" t="str">
        <f t="shared" si="29"/>
        <v>J1-D4</v>
      </c>
      <c r="E188" t="s">
        <v>169</v>
      </c>
      <c r="F188" t="s">
        <v>353</v>
      </c>
      <c r="G188" t="s">
        <v>734</v>
      </c>
      <c r="L188" t="s">
        <v>3919</v>
      </c>
      <c r="M188" t="s">
        <v>428</v>
      </c>
      <c r="N188">
        <v>61.314799999999998</v>
      </c>
      <c r="AA188">
        <f t="shared" si="38"/>
        <v>183</v>
      </c>
      <c r="AB188" t="str">
        <f>B2B!B185</f>
        <v>J1</v>
      </c>
      <c r="AC188" t="str">
        <f>B2B!C185</f>
        <v>D3</v>
      </c>
      <c r="AD188" t="str">
        <f t="shared" si="32"/>
        <v>J1-D3</v>
      </c>
      <c r="AE188" t="str">
        <f t="shared" si="33"/>
        <v>GND</v>
      </c>
      <c r="AG188" t="str">
        <f t="shared" si="34"/>
        <v>---</v>
      </c>
      <c r="AH188" t="str">
        <f t="shared" si="35"/>
        <v>---</v>
      </c>
      <c r="AI188" t="str">
        <f>IFERROR(IF(IF(AG188="--",INDEX(D:D,MATCH(AE188,INDEX(B:B,MATCH(AE188,B:B,)+1):B10702,)+MATCH(AE188,B:B,)))=AD188,VLOOKUP(AE188,B:D,3,0),IF(AG188="--",INDEX(D:D,MATCH(AE188,INDEX(B:B,MATCH(AE188,B:B,)+1):B10702,)+MATCH(AE188,B:B,)),"---")),"---")</f>
        <v>---</v>
      </c>
      <c r="AJ188" t="str">
        <f>IF(COUNTIF(CALC_CONN_TEB0187_REV01!F:F,IF(AH188&lt;&gt;"---",VLOOKUP(AD188,CALC_CONN_TEB0187_REV01!F:M,8,0),IF(IFERROR(IF(AD188=AH188,AI188,AH188),"---")="---","---",IF(COUNTIF(CALC_CONN_TEB0187_REV01!F:F,IFERROR(IF(AD188=AH188,AI188,AH188),"---"))&gt;0,"---",IFERROR(IF(AD188=AH188,AI188,AH188),"---")))))=1,IF(AH188&lt;&gt;"---",VLOOKUP(AD188,CALC_CONN_TEB0187_REV01!F:M,8,0),IF(IFERROR(IF(AD188=AH188,AI188,AH188),"---")="---","---",IF(COUNTIF(CALC_CONN_TEB0187_REV01!F:F,IFERROR(IF(AD188=AH188,AI188,AH188),"---"))&gt;0,"---",IFERROR(IF(AD188=AH188,AI188,AH188),"---")))),"---")</f>
        <v>---</v>
      </c>
      <c r="AK188" t="str">
        <f>IF(COUNTIF(CALC_CONN_TEB0187_REV01!F:F,IF(AH188&lt;&gt;"---",VLOOKUP(AD188,CALC_CONN_TEB0187_REV01!F:M,8,0),IF(IFERROR(IF(AD188=AH188,AI188,AH188),"---")="---","---",IF(COUNTIF(CALC_CONN_TEB0187_REV01!F:F,IFERROR(IF(AD188=AH188,AI188,AH188),"---"))&gt;0,"---",IFERROR(IF(AD188=AH188,AI188,AH188),"---")))))=0,IF(AH188&lt;&gt;"---",VLOOKUP(AD188,CALC_CONN_TEB0187_REV01!F:M,8,0),IF(IFERROR(IF(AD188=AH188,AI188,AH188),"---")="---","---",IF(COUNTIF(CALC_CONN_TEB0187_REV01!F:F,IFERROR(IF(AD188=AH188,AI188,AH188),"---"))&gt;0,"---",IFERROR(IF(AD188=AH188,AI188,AH188),"---")))),"---")</f>
        <v>---</v>
      </c>
      <c r="AL188" t="str">
        <f t="shared" si="36"/>
        <v>---</v>
      </c>
      <c r="AM188">
        <f t="shared" si="37"/>
        <v>1098</v>
      </c>
      <c r="AT188" t="str">
        <f t="shared" si="30"/>
        <v>GTSL1A_CLK_P</v>
      </c>
      <c r="AU188" t="str">
        <f t="shared" si="31"/>
        <v>--</v>
      </c>
    </row>
    <row r="189" spans="1:47" x14ac:dyDescent="0.25">
      <c r="A189" t="str">
        <f t="shared" si="26"/>
        <v>J1-D5</v>
      </c>
      <c r="B189" t="str">
        <f t="shared" si="27"/>
        <v>GTSL1A_CLK_N</v>
      </c>
      <c r="C189" t="str">
        <f t="shared" si="28"/>
        <v>J1-GTSL1A_CLK_N</v>
      </c>
      <c r="D189" t="str">
        <f t="shared" si="29"/>
        <v>J1-D5</v>
      </c>
      <c r="E189" t="s">
        <v>169</v>
      </c>
      <c r="F189" t="s">
        <v>354</v>
      </c>
      <c r="G189" t="s">
        <v>736</v>
      </c>
      <c r="L189" t="s">
        <v>3920</v>
      </c>
      <c r="M189" t="s">
        <v>428</v>
      </c>
      <c r="N189">
        <v>63.831000000000003</v>
      </c>
      <c r="AA189">
        <f t="shared" si="38"/>
        <v>184</v>
      </c>
      <c r="AB189" t="str">
        <f>B2B!B186</f>
        <v>J1</v>
      </c>
      <c r="AC189" t="str">
        <f>B2B!C186</f>
        <v>D4</v>
      </c>
      <c r="AD189" t="str">
        <f t="shared" si="32"/>
        <v>J1-D4</v>
      </c>
      <c r="AE189" t="str">
        <f t="shared" si="33"/>
        <v>GTSL1A_CLK_P</v>
      </c>
      <c r="AG189" t="str">
        <f t="shared" si="34"/>
        <v>--</v>
      </c>
      <c r="AH189" t="str">
        <f t="shared" si="35"/>
        <v>J1-D4</v>
      </c>
      <c r="AI189" t="str">
        <f>IFERROR(IF(IF(AG189="--",INDEX(D:D,MATCH(AE189,INDEX(B:B,MATCH(AE189,B:B,)+1):B10703,)+MATCH(AE189,B:B,)))=AD189,VLOOKUP(AE189,B:D,3,0),IF(AG189="--",INDEX(D:D,MATCH(AE189,INDEX(B:B,MATCH(AE189,B:B,)+1):B10703,)+MATCH(AE189,B:B,)),"---")),"---")</f>
        <v>C604-2</v>
      </c>
      <c r="AJ189" t="str">
        <f>IF(COUNTIF(CALC_CONN_TEB0187_REV01!F:F,IF(AH189&lt;&gt;"---",VLOOKUP(AD189,CALC_CONN_TEB0187_REV01!F:M,8,0),IF(IFERROR(IF(AD189=AH189,AI189,AH189),"---")="---","---",IF(COUNTIF(CALC_CONN_TEB0187_REV01!F:F,IFERROR(IF(AD189=AH189,AI189,AH189),"---"))&gt;0,"---",IFERROR(IF(AD189=AH189,AI189,AH189),"---")))))=1,IF(AH189&lt;&gt;"---",VLOOKUP(AD189,CALC_CONN_TEB0187_REV01!F:M,8,0),IF(IFERROR(IF(AD189=AH189,AI189,AH189),"---")="---","---",IF(COUNTIF(CALC_CONN_TEB0187_REV01!F:F,IFERROR(IF(AD189=AH189,AI189,AH189),"---"))&gt;0,"---",IFERROR(IF(AD189=AH189,AI189,AH189),"---")))),"---")</f>
        <v>---</v>
      </c>
      <c r="AK189" t="str">
        <f>IF(COUNTIF(CALC_CONN_TEB0187_REV01!F:F,IF(AH189&lt;&gt;"---",VLOOKUP(AD189,CALC_CONN_TEB0187_REV01!F:M,8,0),IF(IFERROR(IF(AD189=AH189,AI189,AH189),"---")="---","---",IF(COUNTIF(CALC_CONN_TEB0187_REV01!F:F,IFERROR(IF(AD189=AH189,AI189,AH189),"---"))&gt;0,"---",IFERROR(IF(AD189=AH189,AI189,AH189),"---")))))=0,IF(AH189&lt;&gt;"---",VLOOKUP(AD189,CALC_CONN_TEB0187_REV01!F:M,8,0),IF(IFERROR(IF(AD189=AH189,AI189,AH189),"---")="---","---",IF(COUNTIF(CALC_CONN_TEB0187_REV01!F:F,IFERROR(IF(AD189=AH189,AI189,AH189),"---"))&gt;0,"---",IFERROR(IF(AD189=AH189,AI189,AH189),"---")))),"---")</f>
        <v>U10-41</v>
      </c>
      <c r="AL189">
        <f t="shared" si="36"/>
        <v>27.936499999999999</v>
      </c>
      <c r="AM189">
        <f t="shared" si="37"/>
        <v>2</v>
      </c>
      <c r="AT189" t="str">
        <f t="shared" si="30"/>
        <v>GTSL1A_CLK_N</v>
      </c>
      <c r="AU189" t="str">
        <f t="shared" si="31"/>
        <v>--</v>
      </c>
    </row>
    <row r="190" spans="1:47" x14ac:dyDescent="0.25">
      <c r="A190" t="str">
        <f t="shared" si="26"/>
        <v>J1-D6</v>
      </c>
      <c r="B190" t="str">
        <f t="shared" si="27"/>
        <v>GND</v>
      </c>
      <c r="C190" t="str">
        <f t="shared" si="28"/>
        <v>J1-GND</v>
      </c>
      <c r="D190" t="str">
        <f t="shared" si="29"/>
        <v>J1-D6</v>
      </c>
      <c r="E190" t="s">
        <v>169</v>
      </c>
      <c r="F190" t="s">
        <v>355</v>
      </c>
      <c r="G190" t="s">
        <v>433</v>
      </c>
      <c r="L190" t="s">
        <v>3921</v>
      </c>
      <c r="M190" t="s">
        <v>428</v>
      </c>
      <c r="N190">
        <v>63.811</v>
      </c>
      <c r="AA190">
        <f t="shared" si="38"/>
        <v>185</v>
      </c>
      <c r="AB190" t="str">
        <f>B2B!B187</f>
        <v>J1</v>
      </c>
      <c r="AC190" t="str">
        <f>B2B!C187</f>
        <v>D5</v>
      </c>
      <c r="AD190" t="str">
        <f t="shared" si="32"/>
        <v>J1-D5</v>
      </c>
      <c r="AE190" t="str">
        <f t="shared" si="33"/>
        <v>GTSL1A_CLK_N</v>
      </c>
      <c r="AG190" t="str">
        <f t="shared" si="34"/>
        <v>--</v>
      </c>
      <c r="AH190" t="str">
        <f t="shared" si="35"/>
        <v>J1-D5</v>
      </c>
      <c r="AI190" t="str">
        <f>IFERROR(IF(IF(AG190="--",INDEX(D:D,MATCH(AE190,INDEX(B:B,MATCH(AE190,B:B,)+1):B10704,)+MATCH(AE190,B:B,)))=AD190,VLOOKUP(AE190,B:D,3,0),IF(AG190="--",INDEX(D:D,MATCH(AE190,INDEX(B:B,MATCH(AE190,B:B,)+1):B10704,)+MATCH(AE190,B:B,)),"---")),"---")</f>
        <v>C605-2</v>
      </c>
      <c r="AJ190" t="str">
        <f>IF(COUNTIF(CALC_CONN_TEB0187_REV01!F:F,IF(AH190&lt;&gt;"---",VLOOKUP(AD190,CALC_CONN_TEB0187_REV01!F:M,8,0),IF(IFERROR(IF(AD190=AH190,AI190,AH190),"---")="---","---",IF(COUNTIF(CALC_CONN_TEB0187_REV01!F:F,IFERROR(IF(AD190=AH190,AI190,AH190),"---"))&gt;0,"---",IFERROR(IF(AD190=AH190,AI190,AH190),"---")))))=1,IF(AH190&lt;&gt;"---",VLOOKUP(AD190,CALC_CONN_TEB0187_REV01!F:M,8,0),IF(IFERROR(IF(AD190=AH190,AI190,AH190),"---")="---","---",IF(COUNTIF(CALC_CONN_TEB0187_REV01!F:F,IFERROR(IF(AD190=AH190,AI190,AH190),"---"))&gt;0,"---",IFERROR(IF(AD190=AH190,AI190,AH190),"---")))),"---")</f>
        <v>---</v>
      </c>
      <c r="AK190" t="str">
        <f>IF(COUNTIF(CALC_CONN_TEB0187_REV01!F:F,IF(AH190&lt;&gt;"---",VLOOKUP(AD190,CALC_CONN_TEB0187_REV01!F:M,8,0),IF(IFERROR(IF(AD190=AH190,AI190,AH190),"---")="---","---",IF(COUNTIF(CALC_CONN_TEB0187_REV01!F:F,IFERROR(IF(AD190=AH190,AI190,AH190),"---"))&gt;0,"---",IFERROR(IF(AD190=AH190,AI190,AH190),"---")))))=0,IF(AH190&lt;&gt;"---",VLOOKUP(AD190,CALC_CONN_TEB0187_REV01!F:M,8,0),IF(IFERROR(IF(AD190=AH190,AI190,AH190),"---")="---","---",IF(COUNTIF(CALC_CONN_TEB0187_REV01!F:F,IFERROR(IF(AD190=AH190,AI190,AH190),"---"))&gt;0,"---",IFERROR(IF(AD190=AH190,AI190,AH190),"---")))),"---")</f>
        <v>U10-40</v>
      </c>
      <c r="AL190">
        <f t="shared" si="36"/>
        <v>27.926400000000001</v>
      </c>
      <c r="AM190">
        <f t="shared" si="37"/>
        <v>2</v>
      </c>
      <c r="AT190">
        <f t="shared" si="30"/>
        <v>0</v>
      </c>
      <c r="AU190">
        <f t="shared" si="31"/>
        <v>0</v>
      </c>
    </row>
    <row r="191" spans="1:47" x14ac:dyDescent="0.25">
      <c r="A191" t="str">
        <f t="shared" si="26"/>
        <v>J1-D7</v>
      </c>
      <c r="B191" t="str">
        <f t="shared" si="27"/>
        <v>QSFP_RX0_P</v>
      </c>
      <c r="C191" t="str">
        <f t="shared" si="28"/>
        <v>J1-QSFP_RX0_P</v>
      </c>
      <c r="D191" t="str">
        <f t="shared" si="29"/>
        <v>J1-D7</v>
      </c>
      <c r="E191" t="s">
        <v>169</v>
      </c>
      <c r="F191" t="s">
        <v>356</v>
      </c>
      <c r="G191" t="s">
        <v>3922</v>
      </c>
      <c r="L191" t="s">
        <v>3923</v>
      </c>
      <c r="M191" t="s">
        <v>428</v>
      </c>
      <c r="N191">
        <v>44.678100000000001</v>
      </c>
      <c r="AA191">
        <f t="shared" si="38"/>
        <v>186</v>
      </c>
      <c r="AB191" t="str">
        <f>B2B!B188</f>
        <v>J1</v>
      </c>
      <c r="AC191" t="str">
        <f>B2B!C188</f>
        <v>D6</v>
      </c>
      <c r="AD191" t="str">
        <f t="shared" si="32"/>
        <v>J1-D6</v>
      </c>
      <c r="AE191" t="str">
        <f t="shared" si="33"/>
        <v>GND</v>
      </c>
      <c r="AG191" t="str">
        <f t="shared" si="34"/>
        <v>---</v>
      </c>
      <c r="AH191" t="str">
        <f t="shared" si="35"/>
        <v>---</v>
      </c>
      <c r="AI191" t="str">
        <f>IFERROR(IF(IF(AG191="--",INDEX(D:D,MATCH(AE191,INDEX(B:B,MATCH(AE191,B:B,)+1):B10705,)+MATCH(AE191,B:B,)))=AD191,VLOOKUP(AE191,B:D,3,0),IF(AG191="--",INDEX(D:D,MATCH(AE191,INDEX(B:B,MATCH(AE191,B:B,)+1):B10705,)+MATCH(AE191,B:B,)),"---")),"---")</f>
        <v>---</v>
      </c>
      <c r="AJ191" t="str">
        <f>IF(COUNTIF(CALC_CONN_TEB0187_REV01!F:F,IF(AH191&lt;&gt;"---",VLOOKUP(AD191,CALC_CONN_TEB0187_REV01!F:M,8,0),IF(IFERROR(IF(AD191=AH191,AI191,AH191),"---")="---","---",IF(COUNTIF(CALC_CONN_TEB0187_REV01!F:F,IFERROR(IF(AD191=AH191,AI191,AH191),"---"))&gt;0,"---",IFERROR(IF(AD191=AH191,AI191,AH191),"---")))))=1,IF(AH191&lt;&gt;"---",VLOOKUP(AD191,CALC_CONN_TEB0187_REV01!F:M,8,0),IF(IFERROR(IF(AD191=AH191,AI191,AH191),"---")="---","---",IF(COUNTIF(CALC_CONN_TEB0187_REV01!F:F,IFERROR(IF(AD191=AH191,AI191,AH191),"---"))&gt;0,"---",IFERROR(IF(AD191=AH191,AI191,AH191),"---")))),"---")</f>
        <v>---</v>
      </c>
      <c r="AK191" t="str">
        <f>IF(COUNTIF(CALC_CONN_TEB0187_REV01!F:F,IF(AH191&lt;&gt;"---",VLOOKUP(AD191,CALC_CONN_TEB0187_REV01!F:M,8,0),IF(IFERROR(IF(AD191=AH191,AI191,AH191),"---")="---","---",IF(COUNTIF(CALC_CONN_TEB0187_REV01!F:F,IFERROR(IF(AD191=AH191,AI191,AH191),"---"))&gt;0,"---",IFERROR(IF(AD191=AH191,AI191,AH191),"---")))))=0,IF(AH191&lt;&gt;"---",VLOOKUP(AD191,CALC_CONN_TEB0187_REV01!F:M,8,0),IF(IFERROR(IF(AD191=AH191,AI191,AH191),"---")="---","---",IF(COUNTIF(CALC_CONN_TEB0187_REV01!F:F,IFERROR(IF(AD191=AH191,AI191,AH191),"---"))&gt;0,"---",IFERROR(IF(AD191=AH191,AI191,AH191),"---")))),"---")</f>
        <v>---</v>
      </c>
      <c r="AL191" t="str">
        <f t="shared" si="36"/>
        <v>---</v>
      </c>
      <c r="AM191">
        <f t="shared" si="37"/>
        <v>1098</v>
      </c>
      <c r="AT191" t="str">
        <f t="shared" si="30"/>
        <v>QSFP_RX0_P</v>
      </c>
      <c r="AU191" t="str">
        <f t="shared" si="31"/>
        <v>--</v>
      </c>
    </row>
    <row r="192" spans="1:47" x14ac:dyDescent="0.25">
      <c r="A192" t="str">
        <f t="shared" si="26"/>
        <v>J1-D8</v>
      </c>
      <c r="B192" t="str">
        <f t="shared" si="27"/>
        <v>QSFP_RX0_N</v>
      </c>
      <c r="C192" t="str">
        <f t="shared" si="28"/>
        <v>J1-QSFP_RX0_N</v>
      </c>
      <c r="D192" t="str">
        <f t="shared" si="29"/>
        <v>J1-D8</v>
      </c>
      <c r="E192" t="s">
        <v>169</v>
      </c>
      <c r="F192" t="s">
        <v>357</v>
      </c>
      <c r="G192" t="s">
        <v>3924</v>
      </c>
      <c r="L192" t="s">
        <v>3925</v>
      </c>
      <c r="M192" t="s">
        <v>428</v>
      </c>
      <c r="N192">
        <v>44.678699999999999</v>
      </c>
      <c r="AA192">
        <f t="shared" si="38"/>
        <v>187</v>
      </c>
      <c r="AB192" t="str">
        <f>B2B!B189</f>
        <v>J1</v>
      </c>
      <c r="AC192" t="str">
        <f>B2B!C189</f>
        <v>D7</v>
      </c>
      <c r="AD192" t="str">
        <f t="shared" si="32"/>
        <v>J1-D7</v>
      </c>
      <c r="AE192" t="str">
        <f t="shared" si="33"/>
        <v>QSFP_RX0_P</v>
      </c>
      <c r="AG192" t="str">
        <f t="shared" si="34"/>
        <v>--</v>
      </c>
      <c r="AH192" t="str">
        <f t="shared" si="35"/>
        <v>J1-D7</v>
      </c>
      <c r="AI192" t="str">
        <f>IFERROR(IF(IF(AG192="--",INDEX(D:D,MATCH(AE192,INDEX(B:B,MATCH(AE192,B:B,)+1):B10706,)+MATCH(AE192,B:B,)))=AD192,VLOOKUP(AE192,B:D,3,0),IF(AG192="--",INDEX(D:D,MATCH(AE192,INDEX(B:B,MATCH(AE192,B:B,)+1):B10706,)+MATCH(AE192,B:B,)),"---")),"---")</f>
        <v>J18-17</v>
      </c>
      <c r="AJ192" t="str">
        <f>IF(COUNTIF(CALC_CONN_TEB0187_REV01!F:F,IF(AH192&lt;&gt;"---",VLOOKUP(AD192,CALC_CONN_TEB0187_REV01!F:M,8,0),IF(IFERROR(IF(AD192=AH192,AI192,AH192),"---")="---","---",IF(COUNTIF(CALC_CONN_TEB0187_REV01!F:F,IFERROR(IF(AD192=AH192,AI192,AH192),"---"))&gt;0,"---",IFERROR(IF(AD192=AH192,AI192,AH192),"---")))))=1,IF(AH192&lt;&gt;"---",VLOOKUP(AD192,CALC_CONN_TEB0187_REV01!F:M,8,0),IF(IFERROR(IF(AD192=AH192,AI192,AH192),"---")="---","---",IF(COUNTIF(CALC_CONN_TEB0187_REV01!F:F,IFERROR(IF(AD192=AH192,AI192,AH192),"---"))&gt;0,"---",IFERROR(IF(AD192=AH192,AI192,AH192),"---")))),"---")</f>
        <v>---</v>
      </c>
      <c r="AK192" t="str">
        <f>IF(COUNTIF(CALC_CONN_TEB0187_REV01!F:F,IF(AH192&lt;&gt;"---",VLOOKUP(AD192,CALC_CONN_TEB0187_REV01!F:M,8,0),IF(IFERROR(IF(AD192=AH192,AI192,AH192),"---")="---","---",IF(COUNTIF(CALC_CONN_TEB0187_REV01!F:F,IFERROR(IF(AD192=AH192,AI192,AH192),"---"))&gt;0,"---",IFERROR(IF(AD192=AH192,AI192,AH192),"---")))))=0,IF(AH192&lt;&gt;"---",VLOOKUP(AD192,CALC_CONN_TEB0187_REV01!F:M,8,0),IF(IFERROR(IF(AD192=AH192,AI192,AH192),"---")="---","---",IF(COUNTIF(CALC_CONN_TEB0187_REV01!F:F,IFERROR(IF(AD192=AH192,AI192,AH192),"---"))&gt;0,"---",IFERROR(IF(AD192=AH192,AI192,AH192),"---")))),"---")</f>
        <v>J18-17</v>
      </c>
      <c r="AL192">
        <f t="shared" si="36"/>
        <v>43.390900000000002</v>
      </c>
      <c r="AM192">
        <f t="shared" si="37"/>
        <v>2</v>
      </c>
      <c r="AT192" t="str">
        <f t="shared" si="30"/>
        <v>QSFP_RX0_N</v>
      </c>
      <c r="AU192" t="str">
        <f t="shared" si="31"/>
        <v>--</v>
      </c>
    </row>
    <row r="193" spans="1:47" x14ac:dyDescent="0.25">
      <c r="A193" t="str">
        <f t="shared" si="26"/>
        <v>J1-D9</v>
      </c>
      <c r="B193" t="str">
        <f t="shared" si="27"/>
        <v>GND</v>
      </c>
      <c r="C193" t="str">
        <f t="shared" si="28"/>
        <v>J1-GND</v>
      </c>
      <c r="D193" t="str">
        <f t="shared" si="29"/>
        <v>J1-D9</v>
      </c>
      <c r="E193" t="s">
        <v>169</v>
      </c>
      <c r="F193" t="s">
        <v>358</v>
      </c>
      <c r="G193" t="s">
        <v>433</v>
      </c>
      <c r="L193" t="s">
        <v>3926</v>
      </c>
      <c r="M193" t="s">
        <v>428</v>
      </c>
      <c r="N193">
        <v>47.702399999999997</v>
      </c>
      <c r="AA193">
        <f t="shared" si="38"/>
        <v>188</v>
      </c>
      <c r="AB193" t="str">
        <f>B2B!B190</f>
        <v>J1</v>
      </c>
      <c r="AC193" t="str">
        <f>B2B!C190</f>
        <v>D8</v>
      </c>
      <c r="AD193" t="str">
        <f t="shared" si="32"/>
        <v>J1-D8</v>
      </c>
      <c r="AE193" t="str">
        <f t="shared" si="33"/>
        <v>QSFP_RX0_N</v>
      </c>
      <c r="AG193" t="str">
        <f t="shared" si="34"/>
        <v>--</v>
      </c>
      <c r="AH193" t="str">
        <f t="shared" si="35"/>
        <v>J1-D8</v>
      </c>
      <c r="AI193" t="str">
        <f>IFERROR(IF(IF(AG193="--",INDEX(D:D,MATCH(AE193,INDEX(B:B,MATCH(AE193,B:B,)+1):B10707,)+MATCH(AE193,B:B,)))=AD193,VLOOKUP(AE193,B:D,3,0),IF(AG193="--",INDEX(D:D,MATCH(AE193,INDEX(B:B,MATCH(AE193,B:B,)+1):B10707,)+MATCH(AE193,B:B,)),"---")),"---")</f>
        <v>J18-18</v>
      </c>
      <c r="AJ193" t="str">
        <f>IF(COUNTIF(CALC_CONN_TEB0187_REV01!F:F,IF(AH193&lt;&gt;"---",VLOOKUP(AD193,CALC_CONN_TEB0187_REV01!F:M,8,0),IF(IFERROR(IF(AD193=AH193,AI193,AH193),"---")="---","---",IF(COUNTIF(CALC_CONN_TEB0187_REV01!F:F,IFERROR(IF(AD193=AH193,AI193,AH193),"---"))&gt;0,"---",IFERROR(IF(AD193=AH193,AI193,AH193),"---")))))=1,IF(AH193&lt;&gt;"---",VLOOKUP(AD193,CALC_CONN_TEB0187_REV01!F:M,8,0),IF(IFERROR(IF(AD193=AH193,AI193,AH193),"---")="---","---",IF(COUNTIF(CALC_CONN_TEB0187_REV01!F:F,IFERROR(IF(AD193=AH193,AI193,AH193),"---"))&gt;0,"---",IFERROR(IF(AD193=AH193,AI193,AH193),"---")))),"---")</f>
        <v>---</v>
      </c>
      <c r="AK193" t="str">
        <f>IF(COUNTIF(CALC_CONN_TEB0187_REV01!F:F,IF(AH193&lt;&gt;"---",VLOOKUP(AD193,CALC_CONN_TEB0187_REV01!F:M,8,0),IF(IFERROR(IF(AD193=AH193,AI193,AH193),"---")="---","---",IF(COUNTIF(CALC_CONN_TEB0187_REV01!F:F,IFERROR(IF(AD193=AH193,AI193,AH193),"---"))&gt;0,"---",IFERROR(IF(AD193=AH193,AI193,AH193),"---")))))=0,IF(AH193&lt;&gt;"---",VLOOKUP(AD193,CALC_CONN_TEB0187_REV01!F:M,8,0),IF(IFERROR(IF(AD193=AH193,AI193,AH193),"---")="---","---",IF(COUNTIF(CALC_CONN_TEB0187_REV01!F:F,IFERROR(IF(AD193=AH193,AI193,AH193),"---"))&gt;0,"---",IFERROR(IF(AD193=AH193,AI193,AH193),"---")))),"---")</f>
        <v>J18-18</v>
      </c>
      <c r="AL193">
        <f t="shared" si="36"/>
        <v>43.361699999999999</v>
      </c>
      <c r="AM193">
        <f t="shared" si="37"/>
        <v>2</v>
      </c>
      <c r="AT193">
        <f t="shared" si="30"/>
        <v>0</v>
      </c>
      <c r="AU193">
        <f t="shared" si="31"/>
        <v>0</v>
      </c>
    </row>
    <row r="194" spans="1:47" x14ac:dyDescent="0.25">
      <c r="A194" t="str">
        <f t="shared" si="26"/>
        <v>J1-D10</v>
      </c>
      <c r="B194" t="str">
        <f t="shared" si="27"/>
        <v>QSFP_RX2_P</v>
      </c>
      <c r="C194" t="str">
        <f t="shared" si="28"/>
        <v>J1-QSFP_RX2_P</v>
      </c>
      <c r="D194" t="str">
        <f t="shared" si="29"/>
        <v>J1-D10</v>
      </c>
      <c r="E194" t="s">
        <v>169</v>
      </c>
      <c r="F194" t="s">
        <v>359</v>
      </c>
      <c r="G194" t="s">
        <v>3927</v>
      </c>
      <c r="L194" t="s">
        <v>3806</v>
      </c>
      <c r="M194" t="s">
        <v>428</v>
      </c>
      <c r="N194">
        <v>93.666899999999998</v>
      </c>
      <c r="AA194">
        <f t="shared" si="38"/>
        <v>189</v>
      </c>
      <c r="AB194" t="str">
        <f>B2B!B191</f>
        <v>J1</v>
      </c>
      <c r="AC194" t="str">
        <f>B2B!C191</f>
        <v>D9</v>
      </c>
      <c r="AD194" t="str">
        <f t="shared" si="32"/>
        <v>J1-D9</v>
      </c>
      <c r="AE194" t="str">
        <f t="shared" si="33"/>
        <v>GND</v>
      </c>
      <c r="AG194" t="str">
        <f t="shared" si="34"/>
        <v>---</v>
      </c>
      <c r="AH194" t="str">
        <f t="shared" si="35"/>
        <v>---</v>
      </c>
      <c r="AI194" t="str">
        <f>IFERROR(IF(IF(AG194="--",INDEX(D:D,MATCH(AE194,INDEX(B:B,MATCH(AE194,B:B,)+1):B10708,)+MATCH(AE194,B:B,)))=AD194,VLOOKUP(AE194,B:D,3,0),IF(AG194="--",INDEX(D:D,MATCH(AE194,INDEX(B:B,MATCH(AE194,B:B,)+1):B10708,)+MATCH(AE194,B:B,)),"---")),"---")</f>
        <v>---</v>
      </c>
      <c r="AJ194" t="str">
        <f>IF(COUNTIF(CALC_CONN_TEB0187_REV01!F:F,IF(AH194&lt;&gt;"---",VLOOKUP(AD194,CALC_CONN_TEB0187_REV01!F:M,8,0),IF(IFERROR(IF(AD194=AH194,AI194,AH194),"---")="---","---",IF(COUNTIF(CALC_CONN_TEB0187_REV01!F:F,IFERROR(IF(AD194=AH194,AI194,AH194),"---"))&gt;0,"---",IFERROR(IF(AD194=AH194,AI194,AH194),"---")))))=1,IF(AH194&lt;&gt;"---",VLOOKUP(AD194,CALC_CONN_TEB0187_REV01!F:M,8,0),IF(IFERROR(IF(AD194=AH194,AI194,AH194),"---")="---","---",IF(COUNTIF(CALC_CONN_TEB0187_REV01!F:F,IFERROR(IF(AD194=AH194,AI194,AH194),"---"))&gt;0,"---",IFERROR(IF(AD194=AH194,AI194,AH194),"---")))),"---")</f>
        <v>---</v>
      </c>
      <c r="AK194" t="str">
        <f>IF(COUNTIF(CALC_CONN_TEB0187_REV01!F:F,IF(AH194&lt;&gt;"---",VLOOKUP(AD194,CALC_CONN_TEB0187_REV01!F:M,8,0),IF(IFERROR(IF(AD194=AH194,AI194,AH194),"---")="---","---",IF(COUNTIF(CALC_CONN_TEB0187_REV01!F:F,IFERROR(IF(AD194=AH194,AI194,AH194),"---"))&gt;0,"---",IFERROR(IF(AD194=AH194,AI194,AH194),"---")))))=0,IF(AH194&lt;&gt;"---",VLOOKUP(AD194,CALC_CONN_TEB0187_REV01!F:M,8,0),IF(IFERROR(IF(AD194=AH194,AI194,AH194),"---")="---","---",IF(COUNTIF(CALC_CONN_TEB0187_REV01!F:F,IFERROR(IF(AD194=AH194,AI194,AH194),"---"))&gt;0,"---",IFERROR(IF(AD194=AH194,AI194,AH194),"---")))),"---")</f>
        <v>---</v>
      </c>
      <c r="AL194" t="str">
        <f t="shared" si="36"/>
        <v>---</v>
      </c>
      <c r="AM194">
        <f t="shared" si="37"/>
        <v>1098</v>
      </c>
      <c r="AT194" t="str">
        <f t="shared" si="30"/>
        <v>QSFP_RX2_P</v>
      </c>
      <c r="AU194" t="str">
        <f t="shared" si="31"/>
        <v>--</v>
      </c>
    </row>
    <row r="195" spans="1:47" x14ac:dyDescent="0.25">
      <c r="A195" t="str">
        <f t="shared" si="26"/>
        <v>J1-D11</v>
      </c>
      <c r="B195" t="str">
        <f t="shared" si="27"/>
        <v>QSFP_RX2_N</v>
      </c>
      <c r="C195" t="str">
        <f t="shared" si="28"/>
        <v>J1-QSFP_RX2_N</v>
      </c>
      <c r="D195" t="str">
        <f t="shared" si="29"/>
        <v>J1-D11</v>
      </c>
      <c r="E195" t="s">
        <v>169</v>
      </c>
      <c r="F195" t="s">
        <v>360</v>
      </c>
      <c r="G195" t="s">
        <v>3928</v>
      </c>
      <c r="L195" t="s">
        <v>3929</v>
      </c>
      <c r="M195" t="s">
        <v>428</v>
      </c>
      <c r="N195">
        <v>44.509900000000002</v>
      </c>
      <c r="AA195">
        <f t="shared" si="38"/>
        <v>190</v>
      </c>
      <c r="AB195" t="str">
        <f>B2B!B192</f>
        <v>J1</v>
      </c>
      <c r="AC195" t="str">
        <f>B2B!C192</f>
        <v>D10</v>
      </c>
      <c r="AD195" t="str">
        <f t="shared" si="32"/>
        <v>J1-D10</v>
      </c>
      <c r="AE195" t="str">
        <f t="shared" si="33"/>
        <v>QSFP_RX2_P</v>
      </c>
      <c r="AG195" t="str">
        <f t="shared" si="34"/>
        <v>--</v>
      </c>
      <c r="AH195" t="str">
        <f t="shared" si="35"/>
        <v>J1-D10</v>
      </c>
      <c r="AI195" t="str">
        <f>IFERROR(IF(IF(AG195="--",INDEX(D:D,MATCH(AE195,INDEX(B:B,MATCH(AE195,B:B,)+1):B10709,)+MATCH(AE195,B:B,)))=AD195,VLOOKUP(AE195,B:D,3,0),IF(AG195="--",INDEX(D:D,MATCH(AE195,INDEX(B:B,MATCH(AE195,B:B,)+1):B10709,)+MATCH(AE195,B:B,)),"---")),"---")</f>
        <v>J18-14</v>
      </c>
      <c r="AJ195" t="str">
        <f>IF(COUNTIF(CALC_CONN_TEB0187_REV01!F:F,IF(AH195&lt;&gt;"---",VLOOKUP(AD195,CALC_CONN_TEB0187_REV01!F:M,8,0),IF(IFERROR(IF(AD195=AH195,AI195,AH195),"---")="---","---",IF(COUNTIF(CALC_CONN_TEB0187_REV01!F:F,IFERROR(IF(AD195=AH195,AI195,AH195),"---"))&gt;0,"---",IFERROR(IF(AD195=AH195,AI195,AH195),"---")))))=1,IF(AH195&lt;&gt;"---",VLOOKUP(AD195,CALC_CONN_TEB0187_REV01!F:M,8,0),IF(IFERROR(IF(AD195=AH195,AI195,AH195),"---")="---","---",IF(COUNTIF(CALC_CONN_TEB0187_REV01!F:F,IFERROR(IF(AD195=AH195,AI195,AH195),"---"))&gt;0,"---",IFERROR(IF(AD195=AH195,AI195,AH195),"---")))),"---")</f>
        <v>---</v>
      </c>
      <c r="AK195" t="str">
        <f>IF(COUNTIF(CALC_CONN_TEB0187_REV01!F:F,IF(AH195&lt;&gt;"---",VLOOKUP(AD195,CALC_CONN_TEB0187_REV01!F:M,8,0),IF(IFERROR(IF(AD195=AH195,AI195,AH195),"---")="---","---",IF(COUNTIF(CALC_CONN_TEB0187_REV01!F:F,IFERROR(IF(AD195=AH195,AI195,AH195),"---"))&gt;0,"---",IFERROR(IF(AD195=AH195,AI195,AH195),"---")))))=0,IF(AH195&lt;&gt;"---",VLOOKUP(AD195,CALC_CONN_TEB0187_REV01!F:M,8,0),IF(IFERROR(IF(AD195=AH195,AI195,AH195),"---")="---","---",IF(COUNTIF(CALC_CONN_TEB0187_REV01!F:F,IFERROR(IF(AD195=AH195,AI195,AH195),"---"))&gt;0,"---",IFERROR(IF(AD195=AH195,AI195,AH195),"---")))),"---")</f>
        <v>J18-14</v>
      </c>
      <c r="AL195">
        <f t="shared" si="36"/>
        <v>46.435600000000001</v>
      </c>
      <c r="AM195">
        <f t="shared" si="37"/>
        <v>2</v>
      </c>
      <c r="AT195" t="str">
        <f t="shared" si="30"/>
        <v>QSFP_RX2_N</v>
      </c>
      <c r="AU195" t="str">
        <f t="shared" si="31"/>
        <v>--</v>
      </c>
    </row>
    <row r="196" spans="1:47" x14ac:dyDescent="0.25">
      <c r="A196" t="str">
        <f t="shared" si="26"/>
        <v>J1-D12</v>
      </c>
      <c r="B196" t="str">
        <f t="shared" si="27"/>
        <v>GND</v>
      </c>
      <c r="C196" t="str">
        <f t="shared" si="28"/>
        <v>J1-GND</v>
      </c>
      <c r="D196" t="str">
        <f t="shared" si="29"/>
        <v>J1-D12</v>
      </c>
      <c r="E196" t="s">
        <v>169</v>
      </c>
      <c r="F196" t="s">
        <v>361</v>
      </c>
      <c r="G196" t="s">
        <v>433</v>
      </c>
      <c r="L196" t="s">
        <v>3930</v>
      </c>
      <c r="M196" t="s">
        <v>428</v>
      </c>
      <c r="N196">
        <v>106.6229</v>
      </c>
      <c r="AA196">
        <f t="shared" si="38"/>
        <v>191</v>
      </c>
      <c r="AB196" t="str">
        <f>B2B!B193</f>
        <v>J1</v>
      </c>
      <c r="AC196" t="str">
        <f>B2B!C193</f>
        <v>D11</v>
      </c>
      <c r="AD196" t="str">
        <f t="shared" si="32"/>
        <v>J1-D11</v>
      </c>
      <c r="AE196" t="str">
        <f t="shared" si="33"/>
        <v>QSFP_RX2_N</v>
      </c>
      <c r="AG196" t="str">
        <f t="shared" si="34"/>
        <v>--</v>
      </c>
      <c r="AH196" t="str">
        <f t="shared" si="35"/>
        <v>J1-D11</v>
      </c>
      <c r="AI196" t="str">
        <f>IFERROR(IF(IF(AG196="--",INDEX(D:D,MATCH(AE196,INDEX(B:B,MATCH(AE196,B:B,)+1):B10710,)+MATCH(AE196,B:B,)))=AD196,VLOOKUP(AE196,B:D,3,0),IF(AG196="--",INDEX(D:D,MATCH(AE196,INDEX(B:B,MATCH(AE196,B:B,)+1):B10710,)+MATCH(AE196,B:B,)),"---")),"---")</f>
        <v>J18-15</v>
      </c>
      <c r="AJ196" t="str">
        <f>IF(COUNTIF(CALC_CONN_TEB0187_REV01!F:F,IF(AH196&lt;&gt;"---",VLOOKUP(AD196,CALC_CONN_TEB0187_REV01!F:M,8,0),IF(IFERROR(IF(AD196=AH196,AI196,AH196),"---")="---","---",IF(COUNTIF(CALC_CONN_TEB0187_REV01!F:F,IFERROR(IF(AD196=AH196,AI196,AH196),"---"))&gt;0,"---",IFERROR(IF(AD196=AH196,AI196,AH196),"---")))))=1,IF(AH196&lt;&gt;"---",VLOOKUP(AD196,CALC_CONN_TEB0187_REV01!F:M,8,0),IF(IFERROR(IF(AD196=AH196,AI196,AH196),"---")="---","---",IF(COUNTIF(CALC_CONN_TEB0187_REV01!F:F,IFERROR(IF(AD196=AH196,AI196,AH196),"---"))&gt;0,"---",IFERROR(IF(AD196=AH196,AI196,AH196),"---")))),"---")</f>
        <v>---</v>
      </c>
      <c r="AK196" t="str">
        <f>IF(COUNTIF(CALC_CONN_TEB0187_REV01!F:F,IF(AH196&lt;&gt;"---",VLOOKUP(AD196,CALC_CONN_TEB0187_REV01!F:M,8,0),IF(IFERROR(IF(AD196=AH196,AI196,AH196),"---")="---","---",IF(COUNTIF(CALC_CONN_TEB0187_REV01!F:F,IFERROR(IF(AD196=AH196,AI196,AH196),"---"))&gt;0,"---",IFERROR(IF(AD196=AH196,AI196,AH196),"---")))))=0,IF(AH196&lt;&gt;"---",VLOOKUP(AD196,CALC_CONN_TEB0187_REV01!F:M,8,0),IF(IFERROR(IF(AD196=AH196,AI196,AH196),"---")="---","---",IF(COUNTIF(CALC_CONN_TEB0187_REV01!F:F,IFERROR(IF(AD196=AH196,AI196,AH196),"---"))&gt;0,"---",IFERROR(IF(AD196=AH196,AI196,AH196),"---")))),"---")</f>
        <v>J18-15</v>
      </c>
      <c r="AL196">
        <f t="shared" si="36"/>
        <v>46.418799999999997</v>
      </c>
      <c r="AM196">
        <f t="shared" si="37"/>
        <v>2</v>
      </c>
      <c r="AT196">
        <f t="shared" si="30"/>
        <v>0</v>
      </c>
      <c r="AU196">
        <f t="shared" si="31"/>
        <v>0</v>
      </c>
    </row>
    <row r="197" spans="1:47" x14ac:dyDescent="0.25">
      <c r="A197" t="str">
        <f t="shared" si="26"/>
        <v>J1-D13</v>
      </c>
      <c r="B197" t="str">
        <f t="shared" si="27"/>
        <v>GND</v>
      </c>
      <c r="C197" t="str">
        <f t="shared" si="28"/>
        <v>J1-GND</v>
      </c>
      <c r="D197" t="str">
        <f t="shared" si="29"/>
        <v>J1-D13</v>
      </c>
      <c r="E197" t="s">
        <v>169</v>
      </c>
      <c r="F197" t="s">
        <v>362</v>
      </c>
      <c r="G197" t="s">
        <v>433</v>
      </c>
      <c r="L197" t="s">
        <v>3804</v>
      </c>
      <c r="M197" t="s">
        <v>428</v>
      </c>
      <c r="N197">
        <v>96.656400000000005</v>
      </c>
      <c r="AA197">
        <f t="shared" si="38"/>
        <v>192</v>
      </c>
      <c r="AB197" t="str">
        <f>B2B!B194</f>
        <v>J1</v>
      </c>
      <c r="AC197" t="str">
        <f>B2B!C194</f>
        <v>D12</v>
      </c>
      <c r="AD197" t="str">
        <f t="shared" si="32"/>
        <v>J1-D12</v>
      </c>
      <c r="AE197" t="str">
        <f t="shared" si="33"/>
        <v>GND</v>
      </c>
      <c r="AG197" t="str">
        <f t="shared" si="34"/>
        <v>---</v>
      </c>
      <c r="AH197" t="str">
        <f t="shared" si="35"/>
        <v>---</v>
      </c>
      <c r="AI197" t="str">
        <f>IFERROR(IF(IF(AG197="--",INDEX(D:D,MATCH(AE197,INDEX(B:B,MATCH(AE197,B:B,)+1):B10711,)+MATCH(AE197,B:B,)))=AD197,VLOOKUP(AE197,B:D,3,0),IF(AG197="--",INDEX(D:D,MATCH(AE197,INDEX(B:B,MATCH(AE197,B:B,)+1):B10711,)+MATCH(AE197,B:B,)),"---")),"---")</f>
        <v>---</v>
      </c>
      <c r="AJ197" t="str">
        <f>IF(COUNTIF(CALC_CONN_TEB0187_REV01!F:F,IF(AH197&lt;&gt;"---",VLOOKUP(AD197,CALC_CONN_TEB0187_REV01!F:M,8,0),IF(IFERROR(IF(AD197=AH197,AI197,AH197),"---")="---","---",IF(COUNTIF(CALC_CONN_TEB0187_REV01!F:F,IFERROR(IF(AD197=AH197,AI197,AH197),"---"))&gt;0,"---",IFERROR(IF(AD197=AH197,AI197,AH197),"---")))))=1,IF(AH197&lt;&gt;"---",VLOOKUP(AD197,CALC_CONN_TEB0187_REV01!F:M,8,0),IF(IFERROR(IF(AD197=AH197,AI197,AH197),"---")="---","---",IF(COUNTIF(CALC_CONN_TEB0187_REV01!F:F,IFERROR(IF(AD197=AH197,AI197,AH197),"---"))&gt;0,"---",IFERROR(IF(AD197=AH197,AI197,AH197),"---")))),"---")</f>
        <v>---</v>
      </c>
      <c r="AK197" t="str">
        <f>IF(COUNTIF(CALC_CONN_TEB0187_REV01!F:F,IF(AH197&lt;&gt;"---",VLOOKUP(AD197,CALC_CONN_TEB0187_REV01!F:M,8,0),IF(IFERROR(IF(AD197=AH197,AI197,AH197),"---")="---","---",IF(COUNTIF(CALC_CONN_TEB0187_REV01!F:F,IFERROR(IF(AD197=AH197,AI197,AH197),"---"))&gt;0,"---",IFERROR(IF(AD197=AH197,AI197,AH197),"---")))))=0,IF(AH197&lt;&gt;"---",VLOOKUP(AD197,CALC_CONN_TEB0187_REV01!F:M,8,0),IF(IFERROR(IF(AD197=AH197,AI197,AH197),"---")="---","---",IF(COUNTIF(CALC_CONN_TEB0187_REV01!F:F,IFERROR(IF(AD197=AH197,AI197,AH197),"---"))&gt;0,"---",IFERROR(IF(AD197=AH197,AI197,AH197),"---")))),"---")</f>
        <v>---</v>
      </c>
      <c r="AL197" t="str">
        <f t="shared" si="36"/>
        <v>---</v>
      </c>
      <c r="AM197">
        <f t="shared" si="37"/>
        <v>1098</v>
      </c>
      <c r="AT197">
        <f t="shared" si="30"/>
        <v>0</v>
      </c>
      <c r="AU197">
        <f t="shared" si="31"/>
        <v>0</v>
      </c>
    </row>
    <row r="198" spans="1:47" x14ac:dyDescent="0.25">
      <c r="A198" t="str">
        <f t="shared" ref="A198:A261" si="39">$E198&amp;"-"&amp;$F198</f>
        <v>J1-D14</v>
      </c>
      <c r="B198" t="str">
        <f t="shared" ref="B198:B261" si="40">IF(OR(E198=$A$2,E198=$B$2,E198=$C$2,E198=$D$2),"--",G198)</f>
        <v>GTSL1B_CLK_P</v>
      </c>
      <c r="C198" t="str">
        <f t="shared" ref="C198:C261" si="41">$E198&amp;"-"&amp;$G198</f>
        <v>J1-GTSL1B_CLK_P</v>
      </c>
      <c r="D198" t="str">
        <f t="shared" ref="D198:D261" si="42">A198</f>
        <v>J1-D14</v>
      </c>
      <c r="E198" t="s">
        <v>169</v>
      </c>
      <c r="F198" t="s">
        <v>363</v>
      </c>
      <c r="G198" t="s">
        <v>750</v>
      </c>
      <c r="L198" t="s">
        <v>3736</v>
      </c>
      <c r="M198" t="s">
        <v>428</v>
      </c>
      <c r="N198">
        <v>96.335999999999999</v>
      </c>
      <c r="AA198">
        <f t="shared" si="38"/>
        <v>193</v>
      </c>
      <c r="AB198" t="str">
        <f>B2B!B195</f>
        <v>J1</v>
      </c>
      <c r="AC198" t="str">
        <f>B2B!C195</f>
        <v>D13</v>
      </c>
      <c r="AD198" t="str">
        <f t="shared" si="32"/>
        <v>J1-D13</v>
      </c>
      <c r="AE198" t="str">
        <f t="shared" si="33"/>
        <v>GND</v>
      </c>
      <c r="AG198" t="str">
        <f t="shared" si="34"/>
        <v>---</v>
      </c>
      <c r="AH198" t="str">
        <f t="shared" si="35"/>
        <v>---</v>
      </c>
      <c r="AI198" t="str">
        <f>IFERROR(IF(IF(AG198="--",INDEX(D:D,MATCH(AE198,INDEX(B:B,MATCH(AE198,B:B,)+1):B10712,)+MATCH(AE198,B:B,)))=AD198,VLOOKUP(AE198,B:D,3,0),IF(AG198="--",INDEX(D:D,MATCH(AE198,INDEX(B:B,MATCH(AE198,B:B,)+1):B10712,)+MATCH(AE198,B:B,)),"---")),"---")</f>
        <v>---</v>
      </c>
      <c r="AJ198" t="str">
        <f>IF(COUNTIF(CALC_CONN_TEB0187_REV01!F:F,IF(AH198&lt;&gt;"---",VLOOKUP(AD198,CALC_CONN_TEB0187_REV01!F:M,8,0),IF(IFERROR(IF(AD198=AH198,AI198,AH198),"---")="---","---",IF(COUNTIF(CALC_CONN_TEB0187_REV01!F:F,IFERROR(IF(AD198=AH198,AI198,AH198),"---"))&gt;0,"---",IFERROR(IF(AD198=AH198,AI198,AH198),"---")))))=1,IF(AH198&lt;&gt;"---",VLOOKUP(AD198,CALC_CONN_TEB0187_REV01!F:M,8,0),IF(IFERROR(IF(AD198=AH198,AI198,AH198),"---")="---","---",IF(COUNTIF(CALC_CONN_TEB0187_REV01!F:F,IFERROR(IF(AD198=AH198,AI198,AH198),"---"))&gt;0,"---",IFERROR(IF(AD198=AH198,AI198,AH198),"---")))),"---")</f>
        <v>---</v>
      </c>
      <c r="AK198" t="str">
        <f>IF(COUNTIF(CALC_CONN_TEB0187_REV01!F:F,IF(AH198&lt;&gt;"---",VLOOKUP(AD198,CALC_CONN_TEB0187_REV01!F:M,8,0),IF(IFERROR(IF(AD198=AH198,AI198,AH198),"---")="---","---",IF(COUNTIF(CALC_CONN_TEB0187_REV01!F:F,IFERROR(IF(AD198=AH198,AI198,AH198),"---"))&gt;0,"---",IFERROR(IF(AD198=AH198,AI198,AH198),"---")))))=0,IF(AH198&lt;&gt;"---",VLOOKUP(AD198,CALC_CONN_TEB0187_REV01!F:M,8,0),IF(IFERROR(IF(AD198=AH198,AI198,AH198),"---")="---","---",IF(COUNTIF(CALC_CONN_TEB0187_REV01!F:F,IFERROR(IF(AD198=AH198,AI198,AH198),"---"))&gt;0,"---",IFERROR(IF(AD198=AH198,AI198,AH198),"---")))),"---")</f>
        <v>---</v>
      </c>
      <c r="AL198" t="str">
        <f t="shared" si="36"/>
        <v>---</v>
      </c>
      <c r="AM198">
        <f t="shared" si="37"/>
        <v>1098</v>
      </c>
      <c r="AT198" t="str">
        <f t="shared" ref="AT198:AT261" si="43">IF(IF(COUNTIF($AO$6:$AQ$150,B198)&gt;0,"---","--")="---",VLOOKUP(B198,$AO$6:$AQ$150,3,0),B198)</f>
        <v>GTSL1B_CLK_P</v>
      </c>
      <c r="AU198" t="str">
        <f t="shared" ref="AU198:AU261" si="44">IF(IF(COUNTIF($AO$6:$AQ$150,B198)&gt;0,"---","--")="---",VLOOKUP(B198,$AO$6:$AQ$150,2,0),"--")</f>
        <v>--</v>
      </c>
    </row>
    <row r="199" spans="1:47" x14ac:dyDescent="0.25">
      <c r="A199" t="str">
        <f t="shared" si="39"/>
        <v>J1-D15</v>
      </c>
      <c r="B199" t="str">
        <f t="shared" si="40"/>
        <v>GTSL1B_CLK_N</v>
      </c>
      <c r="C199" t="str">
        <f t="shared" si="41"/>
        <v>J1-GTSL1B_CLK_N</v>
      </c>
      <c r="D199" t="str">
        <f t="shared" si="42"/>
        <v>J1-D15</v>
      </c>
      <c r="E199" t="s">
        <v>169</v>
      </c>
      <c r="F199" t="s">
        <v>364</v>
      </c>
      <c r="G199" t="s">
        <v>752</v>
      </c>
      <c r="L199" t="s">
        <v>3813</v>
      </c>
      <c r="M199" t="s">
        <v>428</v>
      </c>
      <c r="N199">
        <v>102.5776</v>
      </c>
      <c r="AA199">
        <f t="shared" si="38"/>
        <v>194</v>
      </c>
      <c r="AB199" t="str">
        <f>B2B!B196</f>
        <v>J1</v>
      </c>
      <c r="AC199" t="str">
        <f>B2B!C196</f>
        <v>D14</v>
      </c>
      <c r="AD199" t="str">
        <f t="shared" ref="AD199:AD262" si="45">AB199&amp;"-"&amp;AC199</f>
        <v>J1-D14</v>
      </c>
      <c r="AE199" t="str">
        <f t="shared" ref="AE199:AE262" si="46">VLOOKUP(AD199,A:B,2,0)</f>
        <v>GTSL1B_CLK_P</v>
      </c>
      <c r="AG199" t="str">
        <f t="shared" ref="AG199:AG262" si="47">IF(
IF(
IFERROR(VLOOKUP(AE199,$AO$6:$AO$50,1,),1)=1,1,0),
"--","---")</f>
        <v>--</v>
      </c>
      <c r="AH199" t="str">
        <f t="shared" ref="AH199:AH262" si="48">IF(AG199&lt;&gt;"---",IFERROR(VLOOKUP(AE199,B:F,3,0),"--"),"---")</f>
        <v>J1-D14</v>
      </c>
      <c r="AI199" t="str">
        <f>IFERROR(IF(IF(AG199="--",INDEX(D:D,MATCH(AE199,INDEX(B:B,MATCH(AE199,B:B,)+1):B10713,)+MATCH(AE199,B:B,)))=AD199,VLOOKUP(AE199,B:D,3,0),IF(AG199="--",INDEX(D:D,MATCH(AE199,INDEX(B:B,MATCH(AE199,B:B,)+1):B10713,)+MATCH(AE199,B:B,)),"---")),"---")</f>
        <v>R337-1</v>
      </c>
      <c r="AJ199" t="str">
        <f>IF(COUNTIF(CALC_CONN_TEB0187_REV01!F:F,IF(AH199&lt;&gt;"---",VLOOKUP(AD199,CALC_CONN_TEB0187_REV01!F:M,8,0),IF(IFERROR(IF(AD199=AH199,AI199,AH199),"---")="---","---",IF(COUNTIF(CALC_CONN_TEB0187_REV01!F:F,IFERROR(IF(AD199=AH199,AI199,AH199),"---"))&gt;0,"---",IFERROR(IF(AD199=AH199,AI199,AH199),"---")))))=1,IF(AH199&lt;&gt;"---",VLOOKUP(AD199,CALC_CONN_TEB0187_REV01!F:M,8,0),IF(IFERROR(IF(AD199=AH199,AI199,AH199),"---")="---","---",IF(COUNTIF(CALC_CONN_TEB0187_REV01!F:F,IFERROR(IF(AD199=AH199,AI199,AH199),"---"))&gt;0,"---",IFERROR(IF(AD199=AH199,AI199,AH199),"---")))),"---")</f>
        <v>---</v>
      </c>
      <c r="AK199" t="str">
        <f>IF(COUNTIF(CALC_CONN_TEB0187_REV01!F:F,IF(AH199&lt;&gt;"---",VLOOKUP(AD199,CALC_CONN_TEB0187_REV01!F:M,8,0),IF(IFERROR(IF(AD199=AH199,AI199,AH199),"---")="---","---",IF(COUNTIF(CALC_CONN_TEB0187_REV01!F:F,IFERROR(IF(AD199=AH199,AI199,AH199),"---"))&gt;0,"---",IFERROR(IF(AD199=AH199,AI199,AH199),"---")))))=0,IF(AH199&lt;&gt;"---",VLOOKUP(AD199,CALC_CONN_TEB0187_REV01!F:M,8,0),IF(IFERROR(IF(AD199=AH199,AI199,AH199),"---")="---","---",IF(COUNTIF(CALC_CONN_TEB0187_REV01!F:F,IFERROR(IF(AD199=AH199,AI199,AH199),"---"))&gt;0,"---",IFERROR(IF(AD199=AH199,AI199,AH199),"---")))),"---")</f>
        <v>R337-1</v>
      </c>
      <c r="AL199">
        <f t="shared" ref="AL199:AL262" si="49">IF(AG199&lt;&gt;"---",IFERROR(VLOOKUP(AE199,L:N,3,0),"--"),"---")</f>
        <v>3.1749999999999998</v>
      </c>
      <c r="AM199">
        <f t="shared" ref="AM199:AM262" si="50">COUNTIF(B:B,AE199)</f>
        <v>2</v>
      </c>
      <c r="AT199" t="str">
        <f t="shared" si="43"/>
        <v>GTSL1B_CLK_N</v>
      </c>
      <c r="AU199" t="str">
        <f t="shared" si="44"/>
        <v>--</v>
      </c>
    </row>
    <row r="200" spans="1:47" x14ac:dyDescent="0.25">
      <c r="A200" t="str">
        <f t="shared" si="39"/>
        <v>J1-D16</v>
      </c>
      <c r="B200" t="str">
        <f t="shared" si="40"/>
        <v>GND</v>
      </c>
      <c r="C200" t="str">
        <f t="shared" si="41"/>
        <v>J1-GND</v>
      </c>
      <c r="D200" t="str">
        <f t="shared" si="42"/>
        <v>J1-D16</v>
      </c>
      <c r="E200" t="s">
        <v>169</v>
      </c>
      <c r="F200" t="s">
        <v>365</v>
      </c>
      <c r="G200" t="s">
        <v>433</v>
      </c>
      <c r="L200" t="s">
        <v>3745</v>
      </c>
      <c r="M200" t="s">
        <v>428</v>
      </c>
      <c r="N200">
        <v>103.5485</v>
      </c>
      <c r="AA200">
        <f t="shared" ref="AA200:AA263" si="51">AA199+1</f>
        <v>195</v>
      </c>
      <c r="AB200" t="str">
        <f>B2B!B197</f>
        <v>J1</v>
      </c>
      <c r="AC200" t="str">
        <f>B2B!C197</f>
        <v>D15</v>
      </c>
      <c r="AD200" t="str">
        <f t="shared" si="45"/>
        <v>J1-D15</v>
      </c>
      <c r="AE200" t="str">
        <f t="shared" si="46"/>
        <v>GTSL1B_CLK_N</v>
      </c>
      <c r="AG200" t="str">
        <f t="shared" si="47"/>
        <v>--</v>
      </c>
      <c r="AH200" t="str">
        <f t="shared" si="48"/>
        <v>J1-D15</v>
      </c>
      <c r="AI200" t="str">
        <f>IFERROR(IF(IF(AG200="--",INDEX(D:D,MATCH(AE200,INDEX(B:B,MATCH(AE200,B:B,)+1):B10714,)+MATCH(AE200,B:B,)))=AD200,VLOOKUP(AE200,B:D,3,0),IF(AG200="--",INDEX(D:D,MATCH(AE200,INDEX(B:B,MATCH(AE200,B:B,)+1):B10714,)+MATCH(AE200,B:B,)),"---")),"---")</f>
        <v>R338-1</v>
      </c>
      <c r="AJ200" t="str">
        <f>IF(COUNTIF(CALC_CONN_TEB0187_REV01!F:F,IF(AH200&lt;&gt;"---",VLOOKUP(AD200,CALC_CONN_TEB0187_REV01!F:M,8,0),IF(IFERROR(IF(AD200=AH200,AI200,AH200),"---")="---","---",IF(COUNTIF(CALC_CONN_TEB0187_REV01!F:F,IFERROR(IF(AD200=AH200,AI200,AH200),"---"))&gt;0,"---",IFERROR(IF(AD200=AH200,AI200,AH200),"---")))))=1,IF(AH200&lt;&gt;"---",VLOOKUP(AD200,CALC_CONN_TEB0187_REV01!F:M,8,0),IF(IFERROR(IF(AD200=AH200,AI200,AH200),"---")="---","---",IF(COUNTIF(CALC_CONN_TEB0187_REV01!F:F,IFERROR(IF(AD200=AH200,AI200,AH200),"---"))&gt;0,"---",IFERROR(IF(AD200=AH200,AI200,AH200),"---")))),"---")</f>
        <v>---</v>
      </c>
      <c r="AK200" t="str">
        <f>IF(COUNTIF(CALC_CONN_TEB0187_REV01!F:F,IF(AH200&lt;&gt;"---",VLOOKUP(AD200,CALC_CONN_TEB0187_REV01!F:M,8,0),IF(IFERROR(IF(AD200=AH200,AI200,AH200),"---")="---","---",IF(COUNTIF(CALC_CONN_TEB0187_REV01!F:F,IFERROR(IF(AD200=AH200,AI200,AH200),"---"))&gt;0,"---",IFERROR(IF(AD200=AH200,AI200,AH200),"---")))))=0,IF(AH200&lt;&gt;"---",VLOOKUP(AD200,CALC_CONN_TEB0187_REV01!F:M,8,0),IF(IFERROR(IF(AD200=AH200,AI200,AH200),"---")="---","---",IF(COUNTIF(CALC_CONN_TEB0187_REV01!F:F,IFERROR(IF(AD200=AH200,AI200,AH200),"---"))&gt;0,"---",IFERROR(IF(AD200=AH200,AI200,AH200),"---")))),"---")</f>
        <v>R338-1</v>
      </c>
      <c r="AL200">
        <f t="shared" si="49"/>
        <v>3.1818</v>
      </c>
      <c r="AM200">
        <f t="shared" si="50"/>
        <v>2</v>
      </c>
      <c r="AT200">
        <f t="shared" si="43"/>
        <v>0</v>
      </c>
      <c r="AU200">
        <f t="shared" si="44"/>
        <v>0</v>
      </c>
    </row>
    <row r="201" spans="1:47" x14ac:dyDescent="0.25">
      <c r="A201" t="str">
        <f t="shared" si="39"/>
        <v>J1-D17</v>
      </c>
      <c r="B201" t="str">
        <f t="shared" si="40"/>
        <v>PCIE_RX0_P</v>
      </c>
      <c r="C201" t="str">
        <f t="shared" si="41"/>
        <v>J1-PCIE_RX0_P</v>
      </c>
      <c r="D201" t="str">
        <f t="shared" si="42"/>
        <v>J1-D17</v>
      </c>
      <c r="E201" t="s">
        <v>169</v>
      </c>
      <c r="F201" t="s">
        <v>366</v>
      </c>
      <c r="G201" t="s">
        <v>3931</v>
      </c>
      <c r="L201" t="s">
        <v>925</v>
      </c>
      <c r="M201" t="s">
        <v>428</v>
      </c>
      <c r="N201">
        <v>190.07839999999999</v>
      </c>
      <c r="AA201">
        <f t="shared" si="51"/>
        <v>196</v>
      </c>
      <c r="AB201" t="str">
        <f>B2B!B198</f>
        <v>J1</v>
      </c>
      <c r="AC201" t="str">
        <f>B2B!C198</f>
        <v>D16</v>
      </c>
      <c r="AD201" t="str">
        <f t="shared" si="45"/>
        <v>J1-D16</v>
      </c>
      <c r="AE201" t="str">
        <f t="shared" si="46"/>
        <v>GND</v>
      </c>
      <c r="AG201" t="str">
        <f t="shared" si="47"/>
        <v>---</v>
      </c>
      <c r="AH201" t="str">
        <f t="shared" si="48"/>
        <v>---</v>
      </c>
      <c r="AI201" t="str">
        <f>IFERROR(IF(IF(AG201="--",INDEX(D:D,MATCH(AE201,INDEX(B:B,MATCH(AE201,B:B,)+1):B10715,)+MATCH(AE201,B:B,)))=AD201,VLOOKUP(AE201,B:D,3,0),IF(AG201="--",INDEX(D:D,MATCH(AE201,INDEX(B:B,MATCH(AE201,B:B,)+1):B10715,)+MATCH(AE201,B:B,)),"---")),"---")</f>
        <v>---</v>
      </c>
      <c r="AJ201" t="str">
        <f>IF(COUNTIF(CALC_CONN_TEB0187_REV01!F:F,IF(AH201&lt;&gt;"---",VLOOKUP(AD201,CALC_CONN_TEB0187_REV01!F:M,8,0),IF(IFERROR(IF(AD201=AH201,AI201,AH201),"---")="---","---",IF(COUNTIF(CALC_CONN_TEB0187_REV01!F:F,IFERROR(IF(AD201=AH201,AI201,AH201),"---"))&gt;0,"---",IFERROR(IF(AD201=AH201,AI201,AH201),"---")))))=1,IF(AH201&lt;&gt;"---",VLOOKUP(AD201,CALC_CONN_TEB0187_REV01!F:M,8,0),IF(IFERROR(IF(AD201=AH201,AI201,AH201),"---")="---","---",IF(COUNTIF(CALC_CONN_TEB0187_REV01!F:F,IFERROR(IF(AD201=AH201,AI201,AH201),"---"))&gt;0,"---",IFERROR(IF(AD201=AH201,AI201,AH201),"---")))),"---")</f>
        <v>---</v>
      </c>
      <c r="AK201" t="str">
        <f>IF(COUNTIF(CALC_CONN_TEB0187_REV01!F:F,IF(AH201&lt;&gt;"---",VLOOKUP(AD201,CALC_CONN_TEB0187_REV01!F:M,8,0),IF(IFERROR(IF(AD201=AH201,AI201,AH201),"---")="---","---",IF(COUNTIF(CALC_CONN_TEB0187_REV01!F:F,IFERROR(IF(AD201=AH201,AI201,AH201),"---"))&gt;0,"---",IFERROR(IF(AD201=AH201,AI201,AH201),"---")))))=0,IF(AH201&lt;&gt;"---",VLOOKUP(AD201,CALC_CONN_TEB0187_REV01!F:M,8,0),IF(IFERROR(IF(AD201=AH201,AI201,AH201),"---")="---","---",IF(COUNTIF(CALC_CONN_TEB0187_REV01!F:F,IFERROR(IF(AD201=AH201,AI201,AH201),"---"))&gt;0,"---",IFERROR(IF(AD201=AH201,AI201,AH201),"---")))),"---")</f>
        <v>---</v>
      </c>
      <c r="AL201" t="str">
        <f t="shared" si="49"/>
        <v>---</v>
      </c>
      <c r="AM201">
        <f t="shared" si="50"/>
        <v>1098</v>
      </c>
      <c r="AT201" t="str">
        <f t="shared" si="43"/>
        <v>PCIE_RX0_P</v>
      </c>
      <c r="AU201" t="str">
        <f t="shared" si="44"/>
        <v>--</v>
      </c>
    </row>
    <row r="202" spans="1:47" x14ac:dyDescent="0.25">
      <c r="A202" t="str">
        <f t="shared" si="39"/>
        <v>J1-D18</v>
      </c>
      <c r="B202" t="str">
        <f t="shared" si="40"/>
        <v>PCIE_RX0_N</v>
      </c>
      <c r="C202" t="str">
        <f t="shared" si="41"/>
        <v>J1-PCIE_RX0_N</v>
      </c>
      <c r="D202" t="str">
        <f t="shared" si="42"/>
        <v>J1-D18</v>
      </c>
      <c r="E202" t="s">
        <v>169</v>
      </c>
      <c r="F202" t="s">
        <v>367</v>
      </c>
      <c r="G202" t="s">
        <v>3932</v>
      </c>
      <c r="L202" t="s">
        <v>926</v>
      </c>
      <c r="M202" t="s">
        <v>428</v>
      </c>
      <c r="N202">
        <v>186.6112</v>
      </c>
      <c r="AA202">
        <f t="shared" si="51"/>
        <v>197</v>
      </c>
      <c r="AB202" t="str">
        <f>B2B!B199</f>
        <v>J1</v>
      </c>
      <c r="AC202" t="str">
        <f>B2B!C199</f>
        <v>D17</v>
      </c>
      <c r="AD202" t="str">
        <f t="shared" si="45"/>
        <v>J1-D17</v>
      </c>
      <c r="AE202" t="str">
        <f t="shared" si="46"/>
        <v>PCIE_RX0_P</v>
      </c>
      <c r="AG202" t="str">
        <f t="shared" si="47"/>
        <v>--</v>
      </c>
      <c r="AH202" t="str">
        <f t="shared" si="48"/>
        <v>J1-D17</v>
      </c>
      <c r="AI202" t="str">
        <f>IFERROR(IF(IF(AG202="--",INDEX(D:D,MATCH(AE202,INDEX(B:B,MATCH(AE202,B:B,)+1):B10716,)+MATCH(AE202,B:B,)))=AD202,VLOOKUP(AE202,B:D,3,0),IF(AG202="--",INDEX(D:D,MATCH(AE202,INDEX(B:B,MATCH(AE202,B:B,)+1):B10716,)+MATCH(AE202,B:B,)),"---")),"---")</f>
        <v>J6-A16</v>
      </c>
      <c r="AJ202" t="str">
        <f>IF(COUNTIF(CALC_CONN_TEB0187_REV01!F:F,IF(AH202&lt;&gt;"---",VLOOKUP(AD202,CALC_CONN_TEB0187_REV01!F:M,8,0),IF(IFERROR(IF(AD202=AH202,AI202,AH202),"---")="---","---",IF(COUNTIF(CALC_CONN_TEB0187_REV01!F:F,IFERROR(IF(AD202=AH202,AI202,AH202),"---"))&gt;0,"---",IFERROR(IF(AD202=AH202,AI202,AH202),"---")))))=1,IF(AH202&lt;&gt;"---",VLOOKUP(AD202,CALC_CONN_TEB0187_REV01!F:M,8,0),IF(IFERROR(IF(AD202=AH202,AI202,AH202),"---")="---","---",IF(COUNTIF(CALC_CONN_TEB0187_REV01!F:F,IFERROR(IF(AD202=AH202,AI202,AH202),"---"))&gt;0,"---",IFERROR(IF(AD202=AH202,AI202,AH202),"---")))),"---")</f>
        <v>---</v>
      </c>
      <c r="AK202" t="str">
        <f>IF(COUNTIF(CALC_CONN_TEB0187_REV01!F:F,IF(AH202&lt;&gt;"---",VLOOKUP(AD202,CALC_CONN_TEB0187_REV01!F:M,8,0),IF(IFERROR(IF(AD202=AH202,AI202,AH202),"---")="---","---",IF(COUNTIF(CALC_CONN_TEB0187_REV01!F:F,IFERROR(IF(AD202=AH202,AI202,AH202),"---"))&gt;0,"---",IFERROR(IF(AD202=AH202,AI202,AH202),"---")))))=0,IF(AH202&lt;&gt;"---",VLOOKUP(AD202,CALC_CONN_TEB0187_REV01!F:M,8,0),IF(IFERROR(IF(AD202=AH202,AI202,AH202),"---")="---","---",IF(COUNTIF(CALC_CONN_TEB0187_REV01!F:F,IFERROR(IF(AD202=AH202,AI202,AH202),"---"))&gt;0,"---",IFERROR(IF(AD202=AH202,AI202,AH202),"---")))),"---")</f>
        <v>J6-A16</v>
      </c>
      <c r="AL202">
        <f t="shared" si="49"/>
        <v>65.941599999999994</v>
      </c>
      <c r="AM202">
        <f t="shared" si="50"/>
        <v>2</v>
      </c>
      <c r="AT202" t="str">
        <f t="shared" si="43"/>
        <v>PCIE_RX0_N</v>
      </c>
      <c r="AU202" t="str">
        <f t="shared" si="44"/>
        <v>--</v>
      </c>
    </row>
    <row r="203" spans="1:47" x14ac:dyDescent="0.25">
      <c r="A203" t="str">
        <f t="shared" si="39"/>
        <v>J1-D19</v>
      </c>
      <c r="B203" t="str">
        <f t="shared" si="40"/>
        <v>GND</v>
      </c>
      <c r="C203" t="str">
        <f t="shared" si="41"/>
        <v>J1-GND</v>
      </c>
      <c r="D203" t="str">
        <f t="shared" si="42"/>
        <v>J1-D19</v>
      </c>
      <c r="E203" t="s">
        <v>169</v>
      </c>
      <c r="F203" t="s">
        <v>368</v>
      </c>
      <c r="G203" t="s">
        <v>433</v>
      </c>
      <c r="L203" t="s">
        <v>3933</v>
      </c>
      <c r="M203" t="s">
        <v>428</v>
      </c>
      <c r="N203">
        <v>20.886700000000001</v>
      </c>
      <c r="AA203">
        <f t="shared" si="51"/>
        <v>198</v>
      </c>
      <c r="AB203" t="str">
        <f>B2B!B200</f>
        <v>J1</v>
      </c>
      <c r="AC203" t="str">
        <f>B2B!C200</f>
        <v>D18</v>
      </c>
      <c r="AD203" t="str">
        <f t="shared" si="45"/>
        <v>J1-D18</v>
      </c>
      <c r="AE203" t="str">
        <f t="shared" si="46"/>
        <v>PCIE_RX0_N</v>
      </c>
      <c r="AG203" t="str">
        <f t="shared" si="47"/>
        <v>--</v>
      </c>
      <c r="AH203" t="str">
        <f t="shared" si="48"/>
        <v>J1-D18</v>
      </c>
      <c r="AI203" t="str">
        <f>IFERROR(IF(IF(AG203="--",INDEX(D:D,MATCH(AE203,INDEX(B:B,MATCH(AE203,B:B,)+1):B10717,)+MATCH(AE203,B:B,)))=AD203,VLOOKUP(AE203,B:D,3,0),IF(AG203="--",INDEX(D:D,MATCH(AE203,INDEX(B:B,MATCH(AE203,B:B,)+1):B10717,)+MATCH(AE203,B:B,)),"---")),"---")</f>
        <v>J6-A17</v>
      </c>
      <c r="AJ203" t="str">
        <f>IF(COUNTIF(CALC_CONN_TEB0187_REV01!F:F,IF(AH203&lt;&gt;"---",VLOOKUP(AD203,CALC_CONN_TEB0187_REV01!F:M,8,0),IF(IFERROR(IF(AD203=AH203,AI203,AH203),"---")="---","---",IF(COUNTIF(CALC_CONN_TEB0187_REV01!F:F,IFERROR(IF(AD203=AH203,AI203,AH203),"---"))&gt;0,"---",IFERROR(IF(AD203=AH203,AI203,AH203),"---")))))=1,IF(AH203&lt;&gt;"---",VLOOKUP(AD203,CALC_CONN_TEB0187_REV01!F:M,8,0),IF(IFERROR(IF(AD203=AH203,AI203,AH203),"---")="---","---",IF(COUNTIF(CALC_CONN_TEB0187_REV01!F:F,IFERROR(IF(AD203=AH203,AI203,AH203),"---"))&gt;0,"---",IFERROR(IF(AD203=AH203,AI203,AH203),"---")))),"---")</f>
        <v>---</v>
      </c>
      <c r="AK203" t="str">
        <f>IF(COUNTIF(CALC_CONN_TEB0187_REV01!F:F,IF(AH203&lt;&gt;"---",VLOOKUP(AD203,CALC_CONN_TEB0187_REV01!F:M,8,0),IF(IFERROR(IF(AD203=AH203,AI203,AH203),"---")="---","---",IF(COUNTIF(CALC_CONN_TEB0187_REV01!F:F,IFERROR(IF(AD203=AH203,AI203,AH203),"---"))&gt;0,"---",IFERROR(IF(AD203=AH203,AI203,AH203),"---")))))=0,IF(AH203&lt;&gt;"---",VLOOKUP(AD203,CALC_CONN_TEB0187_REV01!F:M,8,0),IF(IFERROR(IF(AD203=AH203,AI203,AH203),"---")="---","---",IF(COUNTIF(CALC_CONN_TEB0187_REV01!F:F,IFERROR(IF(AD203=AH203,AI203,AH203),"---"))&gt;0,"---",IFERROR(IF(AD203=AH203,AI203,AH203),"---")))),"---")</f>
        <v>J6-A17</v>
      </c>
      <c r="AL203">
        <f t="shared" si="49"/>
        <v>65.944199999999995</v>
      </c>
      <c r="AM203">
        <f t="shared" si="50"/>
        <v>2</v>
      </c>
      <c r="AT203">
        <f t="shared" si="43"/>
        <v>0</v>
      </c>
      <c r="AU203">
        <f t="shared" si="44"/>
        <v>0</v>
      </c>
    </row>
    <row r="204" spans="1:47" x14ac:dyDescent="0.25">
      <c r="A204" t="str">
        <f t="shared" si="39"/>
        <v>J1-D20</v>
      </c>
      <c r="B204" t="str">
        <f t="shared" si="40"/>
        <v>PCIE_RX2_P</v>
      </c>
      <c r="C204" t="str">
        <f t="shared" si="41"/>
        <v>J1-PCIE_RX2_P</v>
      </c>
      <c r="D204" t="str">
        <f t="shared" si="42"/>
        <v>J1-D20</v>
      </c>
      <c r="E204" t="s">
        <v>169</v>
      </c>
      <c r="F204" t="s">
        <v>369</v>
      </c>
      <c r="G204" t="s">
        <v>3934</v>
      </c>
      <c r="L204" t="s">
        <v>3935</v>
      </c>
      <c r="M204" t="s">
        <v>428</v>
      </c>
      <c r="N204">
        <v>26.1206</v>
      </c>
      <c r="AA204">
        <f t="shared" si="51"/>
        <v>199</v>
      </c>
      <c r="AB204" t="str">
        <f>B2B!B201</f>
        <v>J1</v>
      </c>
      <c r="AC204" t="str">
        <f>B2B!C201</f>
        <v>D19</v>
      </c>
      <c r="AD204" t="str">
        <f t="shared" si="45"/>
        <v>J1-D19</v>
      </c>
      <c r="AE204" t="str">
        <f t="shared" si="46"/>
        <v>GND</v>
      </c>
      <c r="AG204" t="str">
        <f t="shared" si="47"/>
        <v>---</v>
      </c>
      <c r="AH204" t="str">
        <f t="shared" si="48"/>
        <v>---</v>
      </c>
      <c r="AI204" t="str">
        <f>IFERROR(IF(IF(AG204="--",INDEX(D:D,MATCH(AE204,INDEX(B:B,MATCH(AE204,B:B,)+1):B10718,)+MATCH(AE204,B:B,)))=AD204,VLOOKUP(AE204,B:D,3,0),IF(AG204="--",INDEX(D:D,MATCH(AE204,INDEX(B:B,MATCH(AE204,B:B,)+1):B10718,)+MATCH(AE204,B:B,)),"---")),"---")</f>
        <v>---</v>
      </c>
      <c r="AJ204" t="str">
        <f>IF(COUNTIF(CALC_CONN_TEB0187_REV01!F:F,IF(AH204&lt;&gt;"---",VLOOKUP(AD204,CALC_CONN_TEB0187_REV01!F:M,8,0),IF(IFERROR(IF(AD204=AH204,AI204,AH204),"---")="---","---",IF(COUNTIF(CALC_CONN_TEB0187_REV01!F:F,IFERROR(IF(AD204=AH204,AI204,AH204),"---"))&gt;0,"---",IFERROR(IF(AD204=AH204,AI204,AH204),"---")))))=1,IF(AH204&lt;&gt;"---",VLOOKUP(AD204,CALC_CONN_TEB0187_REV01!F:M,8,0),IF(IFERROR(IF(AD204=AH204,AI204,AH204),"---")="---","---",IF(COUNTIF(CALC_CONN_TEB0187_REV01!F:F,IFERROR(IF(AD204=AH204,AI204,AH204),"---"))&gt;0,"---",IFERROR(IF(AD204=AH204,AI204,AH204),"---")))),"---")</f>
        <v>---</v>
      </c>
      <c r="AK204" t="str">
        <f>IF(COUNTIF(CALC_CONN_TEB0187_REV01!F:F,IF(AH204&lt;&gt;"---",VLOOKUP(AD204,CALC_CONN_TEB0187_REV01!F:M,8,0),IF(IFERROR(IF(AD204=AH204,AI204,AH204),"---")="---","---",IF(COUNTIF(CALC_CONN_TEB0187_REV01!F:F,IFERROR(IF(AD204=AH204,AI204,AH204),"---"))&gt;0,"---",IFERROR(IF(AD204=AH204,AI204,AH204),"---")))))=0,IF(AH204&lt;&gt;"---",VLOOKUP(AD204,CALC_CONN_TEB0187_REV01!F:M,8,0),IF(IFERROR(IF(AD204=AH204,AI204,AH204),"---")="---","---",IF(COUNTIF(CALC_CONN_TEB0187_REV01!F:F,IFERROR(IF(AD204=AH204,AI204,AH204),"---"))&gt;0,"---",IFERROR(IF(AD204=AH204,AI204,AH204),"---")))),"---")</f>
        <v>---</v>
      </c>
      <c r="AL204" t="str">
        <f t="shared" si="49"/>
        <v>---</v>
      </c>
      <c r="AM204">
        <f t="shared" si="50"/>
        <v>1098</v>
      </c>
      <c r="AT204" t="str">
        <f t="shared" si="43"/>
        <v>PCIE_RX2_P</v>
      </c>
      <c r="AU204" t="str">
        <f t="shared" si="44"/>
        <v>--</v>
      </c>
    </row>
    <row r="205" spans="1:47" x14ac:dyDescent="0.25">
      <c r="A205" t="str">
        <f t="shared" si="39"/>
        <v>J1-D21</v>
      </c>
      <c r="B205" t="str">
        <f t="shared" si="40"/>
        <v>PCIE_RX2_N</v>
      </c>
      <c r="C205" t="str">
        <f t="shared" si="41"/>
        <v>J1-PCIE_RX2_N</v>
      </c>
      <c r="D205" t="str">
        <f t="shared" si="42"/>
        <v>J1-D21</v>
      </c>
      <c r="E205" t="s">
        <v>169</v>
      </c>
      <c r="F205" t="s">
        <v>370</v>
      </c>
      <c r="G205" t="s">
        <v>3936</v>
      </c>
      <c r="L205" t="s">
        <v>3937</v>
      </c>
      <c r="M205" t="s">
        <v>428</v>
      </c>
      <c r="N205">
        <v>1.3357000000000001</v>
      </c>
      <c r="AA205">
        <f t="shared" si="51"/>
        <v>200</v>
      </c>
      <c r="AB205" t="str">
        <f>B2B!B202</f>
        <v>J1</v>
      </c>
      <c r="AC205" t="str">
        <f>B2B!C202</f>
        <v>D20</v>
      </c>
      <c r="AD205" t="str">
        <f t="shared" si="45"/>
        <v>J1-D20</v>
      </c>
      <c r="AE205" t="str">
        <f t="shared" si="46"/>
        <v>PCIE_RX2_P</v>
      </c>
      <c r="AG205" t="str">
        <f t="shared" si="47"/>
        <v>--</v>
      </c>
      <c r="AH205" t="str">
        <f t="shared" si="48"/>
        <v>J1-D20</v>
      </c>
      <c r="AI205" t="str">
        <f>IFERROR(IF(IF(AG205="--",INDEX(D:D,MATCH(AE205,INDEX(B:B,MATCH(AE205,B:B,)+1):B10719,)+MATCH(AE205,B:B,)))=AD205,VLOOKUP(AE205,B:D,3,0),IF(AG205="--",INDEX(D:D,MATCH(AE205,INDEX(B:B,MATCH(AE205,B:B,)+1):B10719,)+MATCH(AE205,B:B,)),"---")),"---")</f>
        <v>J6-A25</v>
      </c>
      <c r="AJ205" t="str">
        <f>IF(COUNTIF(CALC_CONN_TEB0187_REV01!F:F,IF(AH205&lt;&gt;"---",VLOOKUP(AD205,CALC_CONN_TEB0187_REV01!F:M,8,0),IF(IFERROR(IF(AD205=AH205,AI205,AH205),"---")="---","---",IF(COUNTIF(CALC_CONN_TEB0187_REV01!F:F,IFERROR(IF(AD205=AH205,AI205,AH205),"---"))&gt;0,"---",IFERROR(IF(AD205=AH205,AI205,AH205),"---")))))=1,IF(AH205&lt;&gt;"---",VLOOKUP(AD205,CALC_CONN_TEB0187_REV01!F:M,8,0),IF(IFERROR(IF(AD205=AH205,AI205,AH205),"---")="---","---",IF(COUNTIF(CALC_CONN_TEB0187_REV01!F:F,IFERROR(IF(AD205=AH205,AI205,AH205),"---"))&gt;0,"---",IFERROR(IF(AD205=AH205,AI205,AH205),"---")))),"---")</f>
        <v>---</v>
      </c>
      <c r="AK205" t="str">
        <f>IF(COUNTIF(CALC_CONN_TEB0187_REV01!F:F,IF(AH205&lt;&gt;"---",VLOOKUP(AD205,CALC_CONN_TEB0187_REV01!F:M,8,0),IF(IFERROR(IF(AD205=AH205,AI205,AH205),"---")="---","---",IF(COUNTIF(CALC_CONN_TEB0187_REV01!F:F,IFERROR(IF(AD205=AH205,AI205,AH205),"---"))&gt;0,"---",IFERROR(IF(AD205=AH205,AI205,AH205),"---")))))=0,IF(AH205&lt;&gt;"---",VLOOKUP(AD205,CALC_CONN_TEB0187_REV01!F:M,8,0),IF(IFERROR(IF(AD205=AH205,AI205,AH205),"---")="---","---",IF(COUNTIF(CALC_CONN_TEB0187_REV01!F:F,IFERROR(IF(AD205=AH205,AI205,AH205),"---"))&gt;0,"---",IFERROR(IF(AD205=AH205,AI205,AH205),"---")))),"---")</f>
        <v>J6-A25</v>
      </c>
      <c r="AL205">
        <f t="shared" si="49"/>
        <v>59.912399999999998</v>
      </c>
      <c r="AM205">
        <f t="shared" si="50"/>
        <v>2</v>
      </c>
      <c r="AT205" t="str">
        <f t="shared" si="43"/>
        <v>PCIE_RX2_N</v>
      </c>
      <c r="AU205" t="str">
        <f t="shared" si="44"/>
        <v>--</v>
      </c>
    </row>
    <row r="206" spans="1:47" x14ac:dyDescent="0.25">
      <c r="A206" t="str">
        <f t="shared" si="39"/>
        <v>J1-D22</v>
      </c>
      <c r="B206" t="str">
        <f t="shared" si="40"/>
        <v>GND</v>
      </c>
      <c r="C206" t="str">
        <f t="shared" si="41"/>
        <v>J1-GND</v>
      </c>
      <c r="D206" t="str">
        <f t="shared" si="42"/>
        <v>J1-D22</v>
      </c>
      <c r="E206" t="s">
        <v>169</v>
      </c>
      <c r="F206" t="s">
        <v>371</v>
      </c>
      <c r="G206" t="s">
        <v>433</v>
      </c>
      <c r="L206" t="s">
        <v>3938</v>
      </c>
      <c r="M206" t="s">
        <v>428</v>
      </c>
      <c r="N206">
        <v>3.2703000000000002</v>
      </c>
      <c r="AA206">
        <f t="shared" si="51"/>
        <v>201</v>
      </c>
      <c r="AB206" t="str">
        <f>B2B!B203</f>
        <v>J1</v>
      </c>
      <c r="AC206" t="str">
        <f>B2B!C203</f>
        <v>D21</v>
      </c>
      <c r="AD206" t="str">
        <f t="shared" si="45"/>
        <v>J1-D21</v>
      </c>
      <c r="AE206" t="str">
        <f t="shared" si="46"/>
        <v>PCIE_RX2_N</v>
      </c>
      <c r="AG206" t="str">
        <f t="shared" si="47"/>
        <v>--</v>
      </c>
      <c r="AH206" t="str">
        <f t="shared" si="48"/>
        <v>J1-D21</v>
      </c>
      <c r="AI206" t="str">
        <f>IFERROR(IF(IF(AG206="--",INDEX(D:D,MATCH(AE206,INDEX(B:B,MATCH(AE206,B:B,)+1):B10720,)+MATCH(AE206,B:B,)))=AD206,VLOOKUP(AE206,B:D,3,0),IF(AG206="--",INDEX(D:D,MATCH(AE206,INDEX(B:B,MATCH(AE206,B:B,)+1):B10720,)+MATCH(AE206,B:B,)),"---")),"---")</f>
        <v>J6-A26</v>
      </c>
      <c r="AJ206" t="str">
        <f>IF(COUNTIF(CALC_CONN_TEB0187_REV01!F:F,IF(AH206&lt;&gt;"---",VLOOKUP(AD206,CALC_CONN_TEB0187_REV01!F:M,8,0),IF(IFERROR(IF(AD206=AH206,AI206,AH206),"---")="---","---",IF(COUNTIF(CALC_CONN_TEB0187_REV01!F:F,IFERROR(IF(AD206=AH206,AI206,AH206),"---"))&gt;0,"---",IFERROR(IF(AD206=AH206,AI206,AH206),"---")))))=1,IF(AH206&lt;&gt;"---",VLOOKUP(AD206,CALC_CONN_TEB0187_REV01!F:M,8,0),IF(IFERROR(IF(AD206=AH206,AI206,AH206),"---")="---","---",IF(COUNTIF(CALC_CONN_TEB0187_REV01!F:F,IFERROR(IF(AD206=AH206,AI206,AH206),"---"))&gt;0,"---",IFERROR(IF(AD206=AH206,AI206,AH206),"---")))),"---")</f>
        <v>---</v>
      </c>
      <c r="AK206" t="str">
        <f>IF(COUNTIF(CALC_CONN_TEB0187_REV01!F:F,IF(AH206&lt;&gt;"---",VLOOKUP(AD206,CALC_CONN_TEB0187_REV01!F:M,8,0),IF(IFERROR(IF(AD206=AH206,AI206,AH206),"---")="---","---",IF(COUNTIF(CALC_CONN_TEB0187_REV01!F:F,IFERROR(IF(AD206=AH206,AI206,AH206),"---"))&gt;0,"---",IFERROR(IF(AD206=AH206,AI206,AH206),"---")))))=0,IF(AH206&lt;&gt;"---",VLOOKUP(AD206,CALC_CONN_TEB0187_REV01!F:M,8,0),IF(IFERROR(IF(AD206=AH206,AI206,AH206),"---")="---","---",IF(COUNTIF(CALC_CONN_TEB0187_REV01!F:F,IFERROR(IF(AD206=AH206,AI206,AH206),"---"))&gt;0,"---",IFERROR(IF(AD206=AH206,AI206,AH206),"---")))),"---")</f>
        <v>J6-A26</v>
      </c>
      <c r="AL206">
        <f t="shared" si="49"/>
        <v>59.891300000000001</v>
      </c>
      <c r="AM206">
        <f t="shared" si="50"/>
        <v>2</v>
      </c>
      <c r="AT206">
        <f t="shared" si="43"/>
        <v>0</v>
      </c>
      <c r="AU206">
        <f t="shared" si="44"/>
        <v>0</v>
      </c>
    </row>
    <row r="207" spans="1:47" x14ac:dyDescent="0.25">
      <c r="A207" t="str">
        <f t="shared" si="39"/>
        <v>J1-D23</v>
      </c>
      <c r="B207" t="str">
        <f t="shared" si="40"/>
        <v>GND</v>
      </c>
      <c r="C207" t="str">
        <f t="shared" si="41"/>
        <v>J1-GND</v>
      </c>
      <c r="D207" t="str">
        <f t="shared" si="42"/>
        <v>J1-D23</v>
      </c>
      <c r="E207" t="s">
        <v>169</v>
      </c>
      <c r="F207" t="s">
        <v>372</v>
      </c>
      <c r="G207" t="s">
        <v>433</v>
      </c>
      <c r="L207" t="s">
        <v>3939</v>
      </c>
      <c r="M207" t="s">
        <v>428</v>
      </c>
      <c r="N207">
        <v>12.166600000000001</v>
      </c>
      <c r="AA207">
        <f t="shared" si="51"/>
        <v>202</v>
      </c>
      <c r="AB207" t="str">
        <f>B2B!B204</f>
        <v>J1</v>
      </c>
      <c r="AC207" t="str">
        <f>B2B!C204</f>
        <v>D22</v>
      </c>
      <c r="AD207" t="str">
        <f t="shared" si="45"/>
        <v>J1-D22</v>
      </c>
      <c r="AE207" t="str">
        <f t="shared" si="46"/>
        <v>GND</v>
      </c>
      <c r="AG207" t="str">
        <f t="shared" si="47"/>
        <v>---</v>
      </c>
      <c r="AH207" t="str">
        <f t="shared" si="48"/>
        <v>---</v>
      </c>
      <c r="AI207" t="str">
        <f>IFERROR(IF(IF(AG207="--",INDEX(D:D,MATCH(AE207,INDEX(B:B,MATCH(AE207,B:B,)+1):B10721,)+MATCH(AE207,B:B,)))=AD207,VLOOKUP(AE207,B:D,3,0),IF(AG207="--",INDEX(D:D,MATCH(AE207,INDEX(B:B,MATCH(AE207,B:B,)+1):B10721,)+MATCH(AE207,B:B,)),"---")),"---")</f>
        <v>---</v>
      </c>
      <c r="AJ207" t="str">
        <f>IF(COUNTIF(CALC_CONN_TEB0187_REV01!F:F,IF(AH207&lt;&gt;"---",VLOOKUP(AD207,CALC_CONN_TEB0187_REV01!F:M,8,0),IF(IFERROR(IF(AD207=AH207,AI207,AH207),"---")="---","---",IF(COUNTIF(CALC_CONN_TEB0187_REV01!F:F,IFERROR(IF(AD207=AH207,AI207,AH207),"---"))&gt;0,"---",IFERROR(IF(AD207=AH207,AI207,AH207),"---")))))=1,IF(AH207&lt;&gt;"---",VLOOKUP(AD207,CALC_CONN_TEB0187_REV01!F:M,8,0),IF(IFERROR(IF(AD207=AH207,AI207,AH207),"---")="---","---",IF(COUNTIF(CALC_CONN_TEB0187_REV01!F:F,IFERROR(IF(AD207=AH207,AI207,AH207),"---"))&gt;0,"---",IFERROR(IF(AD207=AH207,AI207,AH207),"---")))),"---")</f>
        <v>---</v>
      </c>
      <c r="AK207" t="str">
        <f>IF(COUNTIF(CALC_CONN_TEB0187_REV01!F:F,IF(AH207&lt;&gt;"---",VLOOKUP(AD207,CALC_CONN_TEB0187_REV01!F:M,8,0),IF(IFERROR(IF(AD207=AH207,AI207,AH207),"---")="---","---",IF(COUNTIF(CALC_CONN_TEB0187_REV01!F:F,IFERROR(IF(AD207=AH207,AI207,AH207),"---"))&gt;0,"---",IFERROR(IF(AD207=AH207,AI207,AH207),"---")))))=0,IF(AH207&lt;&gt;"---",VLOOKUP(AD207,CALC_CONN_TEB0187_REV01!F:M,8,0),IF(IFERROR(IF(AD207=AH207,AI207,AH207),"---")="---","---",IF(COUNTIF(CALC_CONN_TEB0187_REV01!F:F,IFERROR(IF(AD207=AH207,AI207,AH207),"---"))&gt;0,"---",IFERROR(IF(AD207=AH207,AI207,AH207),"---")))),"---")</f>
        <v>---</v>
      </c>
      <c r="AL207" t="str">
        <f t="shared" si="49"/>
        <v>---</v>
      </c>
      <c r="AM207">
        <f t="shared" si="50"/>
        <v>1098</v>
      </c>
      <c r="AT207">
        <f t="shared" si="43"/>
        <v>0</v>
      </c>
      <c r="AU207">
        <f t="shared" si="44"/>
        <v>0</v>
      </c>
    </row>
    <row r="208" spans="1:47" x14ac:dyDescent="0.25">
      <c r="A208" t="str">
        <f t="shared" si="39"/>
        <v>J1-D24</v>
      </c>
      <c r="B208" t="str">
        <f t="shared" si="40"/>
        <v>GTSL1C_CLK_P</v>
      </c>
      <c r="C208" t="str">
        <f t="shared" si="41"/>
        <v>J1-GTSL1C_CLK_P</v>
      </c>
      <c r="D208" t="str">
        <f t="shared" si="42"/>
        <v>J1-D24</v>
      </c>
      <c r="E208" t="s">
        <v>169</v>
      </c>
      <c r="F208" t="s">
        <v>373</v>
      </c>
      <c r="G208" t="s">
        <v>766</v>
      </c>
      <c r="L208" t="s">
        <v>3940</v>
      </c>
      <c r="M208" t="s">
        <v>428</v>
      </c>
      <c r="N208">
        <v>8.3958999999999993</v>
      </c>
      <c r="AA208">
        <f t="shared" si="51"/>
        <v>203</v>
      </c>
      <c r="AB208" t="str">
        <f>B2B!B205</f>
        <v>J1</v>
      </c>
      <c r="AC208" t="str">
        <f>B2B!C205</f>
        <v>D23</v>
      </c>
      <c r="AD208" t="str">
        <f t="shared" si="45"/>
        <v>J1-D23</v>
      </c>
      <c r="AE208" t="str">
        <f t="shared" si="46"/>
        <v>GND</v>
      </c>
      <c r="AG208" t="str">
        <f t="shared" si="47"/>
        <v>---</v>
      </c>
      <c r="AH208" t="str">
        <f t="shared" si="48"/>
        <v>---</v>
      </c>
      <c r="AI208" t="str">
        <f>IFERROR(IF(IF(AG208="--",INDEX(D:D,MATCH(AE208,INDEX(B:B,MATCH(AE208,B:B,)+1):B10722,)+MATCH(AE208,B:B,)))=AD208,VLOOKUP(AE208,B:D,3,0),IF(AG208="--",INDEX(D:D,MATCH(AE208,INDEX(B:B,MATCH(AE208,B:B,)+1):B10722,)+MATCH(AE208,B:B,)),"---")),"---")</f>
        <v>---</v>
      </c>
      <c r="AJ208" t="str">
        <f>IF(COUNTIF(CALC_CONN_TEB0187_REV01!F:F,IF(AH208&lt;&gt;"---",VLOOKUP(AD208,CALC_CONN_TEB0187_REV01!F:M,8,0),IF(IFERROR(IF(AD208=AH208,AI208,AH208),"---")="---","---",IF(COUNTIF(CALC_CONN_TEB0187_REV01!F:F,IFERROR(IF(AD208=AH208,AI208,AH208),"---"))&gt;0,"---",IFERROR(IF(AD208=AH208,AI208,AH208),"---")))))=1,IF(AH208&lt;&gt;"---",VLOOKUP(AD208,CALC_CONN_TEB0187_REV01!F:M,8,0),IF(IFERROR(IF(AD208=AH208,AI208,AH208),"---")="---","---",IF(COUNTIF(CALC_CONN_TEB0187_REV01!F:F,IFERROR(IF(AD208=AH208,AI208,AH208),"---"))&gt;0,"---",IFERROR(IF(AD208=AH208,AI208,AH208),"---")))),"---")</f>
        <v>---</v>
      </c>
      <c r="AK208" t="str">
        <f>IF(COUNTIF(CALC_CONN_TEB0187_REV01!F:F,IF(AH208&lt;&gt;"---",VLOOKUP(AD208,CALC_CONN_TEB0187_REV01!F:M,8,0),IF(IFERROR(IF(AD208=AH208,AI208,AH208),"---")="---","---",IF(COUNTIF(CALC_CONN_TEB0187_REV01!F:F,IFERROR(IF(AD208=AH208,AI208,AH208),"---"))&gt;0,"---",IFERROR(IF(AD208=AH208,AI208,AH208),"---")))))=0,IF(AH208&lt;&gt;"---",VLOOKUP(AD208,CALC_CONN_TEB0187_REV01!F:M,8,0),IF(IFERROR(IF(AD208=AH208,AI208,AH208),"---")="---","---",IF(COUNTIF(CALC_CONN_TEB0187_REV01!F:F,IFERROR(IF(AD208=AH208,AI208,AH208),"---"))&gt;0,"---",IFERROR(IF(AD208=AH208,AI208,AH208),"---")))),"---")</f>
        <v>---</v>
      </c>
      <c r="AL208" t="str">
        <f t="shared" si="49"/>
        <v>---</v>
      </c>
      <c r="AM208">
        <f t="shared" si="50"/>
        <v>1098</v>
      </c>
      <c r="AT208" t="str">
        <f t="shared" si="43"/>
        <v>GTSL1C_CLK_P</v>
      </c>
      <c r="AU208" t="str">
        <f t="shared" si="44"/>
        <v>--</v>
      </c>
    </row>
    <row r="209" spans="1:47" x14ac:dyDescent="0.25">
      <c r="A209" t="str">
        <f t="shared" si="39"/>
        <v>J1-D25</v>
      </c>
      <c r="B209" t="str">
        <f t="shared" si="40"/>
        <v>GTSL1C_CLK_N</v>
      </c>
      <c r="C209" t="str">
        <f t="shared" si="41"/>
        <v>J1-GTSL1C_CLK_N</v>
      </c>
      <c r="D209" t="str">
        <f t="shared" si="42"/>
        <v>J1-D25</v>
      </c>
      <c r="E209" t="s">
        <v>169</v>
      </c>
      <c r="F209" t="s">
        <v>374</v>
      </c>
      <c r="G209" t="s">
        <v>768</v>
      </c>
      <c r="L209" t="s">
        <v>3941</v>
      </c>
      <c r="M209" t="s">
        <v>428</v>
      </c>
      <c r="N209">
        <v>3.9093</v>
      </c>
      <c r="AA209">
        <f t="shared" si="51"/>
        <v>204</v>
      </c>
      <c r="AB209" t="str">
        <f>B2B!B206</f>
        <v>J1</v>
      </c>
      <c r="AC209" t="str">
        <f>B2B!C206</f>
        <v>D24</v>
      </c>
      <c r="AD209" t="str">
        <f t="shared" si="45"/>
        <v>J1-D24</v>
      </c>
      <c r="AE209" t="str">
        <f t="shared" si="46"/>
        <v>GTSL1C_CLK_P</v>
      </c>
      <c r="AG209" t="str">
        <f t="shared" si="47"/>
        <v>--</v>
      </c>
      <c r="AH209" t="str">
        <f t="shared" si="48"/>
        <v>J1-D24</v>
      </c>
      <c r="AI209" t="str">
        <f>IFERROR(IF(IF(AG209="--",INDEX(D:D,MATCH(AE209,INDEX(B:B,MATCH(AE209,B:B,)+1):B10723,)+MATCH(AE209,B:B,)))=AD209,VLOOKUP(AE209,B:D,3,0),IF(AG209="--",INDEX(D:D,MATCH(AE209,INDEX(B:B,MATCH(AE209,B:B,)+1):B10723,)+MATCH(AE209,B:B,)),"---")),"---")</f>
        <v>C602-2</v>
      </c>
      <c r="AJ209" t="str">
        <f>IF(COUNTIF(CALC_CONN_TEB0187_REV01!F:F,IF(AH209&lt;&gt;"---",VLOOKUP(AD209,CALC_CONN_TEB0187_REV01!F:M,8,0),IF(IFERROR(IF(AD209=AH209,AI209,AH209),"---")="---","---",IF(COUNTIF(CALC_CONN_TEB0187_REV01!F:F,IFERROR(IF(AD209=AH209,AI209,AH209),"---"))&gt;0,"---",IFERROR(IF(AD209=AH209,AI209,AH209),"---")))))=1,IF(AH209&lt;&gt;"---",VLOOKUP(AD209,CALC_CONN_TEB0187_REV01!F:M,8,0),IF(IFERROR(IF(AD209=AH209,AI209,AH209),"---")="---","---",IF(COUNTIF(CALC_CONN_TEB0187_REV01!F:F,IFERROR(IF(AD209=AH209,AI209,AH209),"---"))&gt;0,"---",IFERROR(IF(AD209=AH209,AI209,AH209),"---")))),"---")</f>
        <v>---</v>
      </c>
      <c r="AK209" t="str">
        <f>IF(COUNTIF(CALC_CONN_TEB0187_REV01!F:F,IF(AH209&lt;&gt;"---",VLOOKUP(AD209,CALC_CONN_TEB0187_REV01!F:M,8,0),IF(IFERROR(IF(AD209=AH209,AI209,AH209),"---")="---","---",IF(COUNTIF(CALC_CONN_TEB0187_REV01!F:F,IFERROR(IF(AD209=AH209,AI209,AH209),"---"))&gt;0,"---",IFERROR(IF(AD209=AH209,AI209,AH209),"---")))))=0,IF(AH209&lt;&gt;"---",VLOOKUP(AD209,CALC_CONN_TEB0187_REV01!F:M,8,0),IF(IFERROR(IF(AD209=AH209,AI209,AH209),"---")="---","---",IF(COUNTIF(CALC_CONN_TEB0187_REV01!F:F,IFERROR(IF(AD209=AH209,AI209,AH209),"---"))&gt;0,"---",IFERROR(IF(AD209=AH209,AI209,AH209),"---")))),"---")</f>
        <v>U10-48</v>
      </c>
      <c r="AL209">
        <f t="shared" si="49"/>
        <v>35.377899999999997</v>
      </c>
      <c r="AM209">
        <f t="shared" si="50"/>
        <v>2</v>
      </c>
      <c r="AT209" t="str">
        <f t="shared" si="43"/>
        <v>GTSL1C_CLK_N</v>
      </c>
      <c r="AU209" t="str">
        <f t="shared" si="44"/>
        <v>--</v>
      </c>
    </row>
    <row r="210" spans="1:47" x14ac:dyDescent="0.25">
      <c r="A210" t="str">
        <f t="shared" si="39"/>
        <v>J1-D26</v>
      </c>
      <c r="B210" t="str">
        <f t="shared" si="40"/>
        <v>GND</v>
      </c>
      <c r="C210" t="str">
        <f t="shared" si="41"/>
        <v>J1-GND</v>
      </c>
      <c r="D210" t="str">
        <f t="shared" si="42"/>
        <v>J1-D26</v>
      </c>
      <c r="E210" t="s">
        <v>169</v>
      </c>
      <c r="F210" t="s">
        <v>375</v>
      </c>
      <c r="G210" t="s">
        <v>433</v>
      </c>
      <c r="L210" t="s">
        <v>3942</v>
      </c>
      <c r="M210" t="s">
        <v>428</v>
      </c>
      <c r="N210">
        <v>5.2304000000000004</v>
      </c>
      <c r="AA210">
        <f t="shared" si="51"/>
        <v>205</v>
      </c>
      <c r="AB210" t="str">
        <f>B2B!B207</f>
        <v>J1</v>
      </c>
      <c r="AC210" t="str">
        <f>B2B!C207</f>
        <v>D25</v>
      </c>
      <c r="AD210" t="str">
        <f t="shared" si="45"/>
        <v>J1-D25</v>
      </c>
      <c r="AE210" t="str">
        <f t="shared" si="46"/>
        <v>GTSL1C_CLK_N</v>
      </c>
      <c r="AG210" t="str">
        <f t="shared" si="47"/>
        <v>--</v>
      </c>
      <c r="AH210" t="str">
        <f t="shared" si="48"/>
        <v>J1-D25</v>
      </c>
      <c r="AI210" t="str">
        <f>IFERROR(IF(IF(AG210="--",INDEX(D:D,MATCH(AE210,INDEX(B:B,MATCH(AE210,B:B,)+1):B10724,)+MATCH(AE210,B:B,)))=AD210,VLOOKUP(AE210,B:D,3,0),IF(AG210="--",INDEX(D:D,MATCH(AE210,INDEX(B:B,MATCH(AE210,B:B,)+1):B10724,)+MATCH(AE210,B:B,)),"---")),"---")</f>
        <v>C603-2</v>
      </c>
      <c r="AJ210" t="str">
        <f>IF(COUNTIF(CALC_CONN_TEB0187_REV01!F:F,IF(AH210&lt;&gt;"---",VLOOKUP(AD210,CALC_CONN_TEB0187_REV01!F:M,8,0),IF(IFERROR(IF(AD210=AH210,AI210,AH210),"---")="---","---",IF(COUNTIF(CALC_CONN_TEB0187_REV01!F:F,IFERROR(IF(AD210=AH210,AI210,AH210),"---"))&gt;0,"---",IFERROR(IF(AD210=AH210,AI210,AH210),"---")))))=1,IF(AH210&lt;&gt;"---",VLOOKUP(AD210,CALC_CONN_TEB0187_REV01!F:M,8,0),IF(IFERROR(IF(AD210=AH210,AI210,AH210),"---")="---","---",IF(COUNTIF(CALC_CONN_TEB0187_REV01!F:F,IFERROR(IF(AD210=AH210,AI210,AH210),"---"))&gt;0,"---",IFERROR(IF(AD210=AH210,AI210,AH210),"---")))),"---")</f>
        <v>---</v>
      </c>
      <c r="AK210" t="str">
        <f>IF(COUNTIF(CALC_CONN_TEB0187_REV01!F:F,IF(AH210&lt;&gt;"---",VLOOKUP(AD210,CALC_CONN_TEB0187_REV01!F:M,8,0),IF(IFERROR(IF(AD210=AH210,AI210,AH210),"---")="---","---",IF(COUNTIF(CALC_CONN_TEB0187_REV01!F:F,IFERROR(IF(AD210=AH210,AI210,AH210),"---"))&gt;0,"---",IFERROR(IF(AD210=AH210,AI210,AH210),"---")))))=0,IF(AH210&lt;&gt;"---",VLOOKUP(AD210,CALC_CONN_TEB0187_REV01!F:M,8,0),IF(IFERROR(IF(AD210=AH210,AI210,AH210),"---")="---","---",IF(COUNTIF(CALC_CONN_TEB0187_REV01!F:F,IFERROR(IF(AD210=AH210,AI210,AH210),"---"))&gt;0,"---",IFERROR(IF(AD210=AH210,AI210,AH210),"---")))),"---")</f>
        <v>U10-47</v>
      </c>
      <c r="AL210">
        <f t="shared" si="49"/>
        <v>35.384599999999999</v>
      </c>
      <c r="AM210">
        <f t="shared" si="50"/>
        <v>2</v>
      </c>
      <c r="AT210">
        <f t="shared" si="43"/>
        <v>0</v>
      </c>
      <c r="AU210">
        <f t="shared" si="44"/>
        <v>0</v>
      </c>
    </row>
    <row r="211" spans="1:47" x14ac:dyDescent="0.25">
      <c r="A211" t="str">
        <f t="shared" si="39"/>
        <v>J1-D27</v>
      </c>
      <c r="B211" t="str">
        <f t="shared" si="40"/>
        <v>GTSL1C_RX0_P</v>
      </c>
      <c r="C211" t="str">
        <f t="shared" si="41"/>
        <v>J1-GTSL1C_RX0_P</v>
      </c>
      <c r="D211" t="str">
        <f t="shared" si="42"/>
        <v>J1-D27</v>
      </c>
      <c r="E211" t="s">
        <v>169</v>
      </c>
      <c r="F211" t="s">
        <v>376</v>
      </c>
      <c r="G211" t="s">
        <v>771</v>
      </c>
      <c r="L211" t="s">
        <v>3943</v>
      </c>
      <c r="M211" t="s">
        <v>428</v>
      </c>
      <c r="N211">
        <v>24.02</v>
      </c>
      <c r="AA211">
        <f t="shared" si="51"/>
        <v>206</v>
      </c>
      <c r="AB211" t="str">
        <f>B2B!B208</f>
        <v>J1</v>
      </c>
      <c r="AC211" t="str">
        <f>B2B!C208</f>
        <v>D26</v>
      </c>
      <c r="AD211" t="str">
        <f t="shared" si="45"/>
        <v>J1-D26</v>
      </c>
      <c r="AE211" t="str">
        <f t="shared" si="46"/>
        <v>GND</v>
      </c>
      <c r="AG211" t="str">
        <f t="shared" si="47"/>
        <v>---</v>
      </c>
      <c r="AH211" t="str">
        <f t="shared" si="48"/>
        <v>---</v>
      </c>
      <c r="AI211" t="str">
        <f>IFERROR(IF(IF(AG211="--",INDEX(D:D,MATCH(AE211,INDEX(B:B,MATCH(AE211,B:B,)+1):B10725,)+MATCH(AE211,B:B,)))=AD211,VLOOKUP(AE211,B:D,3,0),IF(AG211="--",INDEX(D:D,MATCH(AE211,INDEX(B:B,MATCH(AE211,B:B,)+1):B10725,)+MATCH(AE211,B:B,)),"---")),"---")</f>
        <v>---</v>
      </c>
      <c r="AJ211" t="str">
        <f>IF(COUNTIF(CALC_CONN_TEB0187_REV01!F:F,IF(AH211&lt;&gt;"---",VLOOKUP(AD211,CALC_CONN_TEB0187_REV01!F:M,8,0),IF(IFERROR(IF(AD211=AH211,AI211,AH211),"---")="---","---",IF(COUNTIF(CALC_CONN_TEB0187_REV01!F:F,IFERROR(IF(AD211=AH211,AI211,AH211),"---"))&gt;0,"---",IFERROR(IF(AD211=AH211,AI211,AH211),"---")))))=1,IF(AH211&lt;&gt;"---",VLOOKUP(AD211,CALC_CONN_TEB0187_REV01!F:M,8,0),IF(IFERROR(IF(AD211=AH211,AI211,AH211),"---")="---","---",IF(COUNTIF(CALC_CONN_TEB0187_REV01!F:F,IFERROR(IF(AD211=AH211,AI211,AH211),"---"))&gt;0,"---",IFERROR(IF(AD211=AH211,AI211,AH211),"---")))),"---")</f>
        <v>---</v>
      </c>
      <c r="AK211" t="str">
        <f>IF(COUNTIF(CALC_CONN_TEB0187_REV01!F:F,IF(AH211&lt;&gt;"---",VLOOKUP(AD211,CALC_CONN_TEB0187_REV01!F:M,8,0),IF(IFERROR(IF(AD211=AH211,AI211,AH211),"---")="---","---",IF(COUNTIF(CALC_CONN_TEB0187_REV01!F:F,IFERROR(IF(AD211=AH211,AI211,AH211),"---"))&gt;0,"---",IFERROR(IF(AD211=AH211,AI211,AH211),"---")))))=0,IF(AH211&lt;&gt;"---",VLOOKUP(AD211,CALC_CONN_TEB0187_REV01!F:M,8,0),IF(IFERROR(IF(AD211=AH211,AI211,AH211),"---")="---","---",IF(COUNTIF(CALC_CONN_TEB0187_REV01!F:F,IFERROR(IF(AD211=AH211,AI211,AH211),"---"))&gt;0,"---",IFERROR(IF(AD211=AH211,AI211,AH211),"---")))),"---")</f>
        <v>---</v>
      </c>
      <c r="AL211" t="str">
        <f t="shared" si="49"/>
        <v>---</v>
      </c>
      <c r="AM211">
        <f t="shared" si="50"/>
        <v>1098</v>
      </c>
      <c r="AT211" t="str">
        <f t="shared" si="43"/>
        <v>GTSL1C_RX0_P</v>
      </c>
      <c r="AU211" t="str">
        <f t="shared" si="44"/>
        <v>--</v>
      </c>
    </row>
    <row r="212" spans="1:47" x14ac:dyDescent="0.25">
      <c r="A212" t="str">
        <f t="shared" si="39"/>
        <v>J1-D28</v>
      </c>
      <c r="B212" t="str">
        <f t="shared" si="40"/>
        <v>GTSL1C_RX0_N</v>
      </c>
      <c r="C212" t="str">
        <f t="shared" si="41"/>
        <v>J1-GTSL1C_RX0_N</v>
      </c>
      <c r="D212" t="str">
        <f t="shared" si="42"/>
        <v>J1-D28</v>
      </c>
      <c r="E212" t="s">
        <v>169</v>
      </c>
      <c r="F212" t="s">
        <v>377</v>
      </c>
      <c r="G212" t="s">
        <v>773</v>
      </c>
      <c r="L212" t="s">
        <v>3944</v>
      </c>
      <c r="M212" t="s">
        <v>428</v>
      </c>
      <c r="N212">
        <v>26.042200000000001</v>
      </c>
      <c r="AA212">
        <f t="shared" si="51"/>
        <v>207</v>
      </c>
      <c r="AB212" t="str">
        <f>B2B!B209</f>
        <v>J1</v>
      </c>
      <c r="AC212" t="str">
        <f>B2B!C209</f>
        <v>D27</v>
      </c>
      <c r="AD212" t="str">
        <f t="shared" si="45"/>
        <v>J1-D27</v>
      </c>
      <c r="AE212" t="str">
        <f t="shared" si="46"/>
        <v>GTSL1C_RX0_P</v>
      </c>
      <c r="AG212" t="str">
        <f t="shared" si="47"/>
        <v>--</v>
      </c>
      <c r="AH212" t="str">
        <f t="shared" si="48"/>
        <v>J1-D27</v>
      </c>
      <c r="AI212" t="str">
        <f>IFERROR(IF(IF(AG212="--",INDEX(D:D,MATCH(AE212,INDEX(B:B,MATCH(AE212,B:B,)+1):B10726,)+MATCH(AE212,B:B,)))=AD212,VLOOKUP(AE212,B:D,3,0),IF(AG212="--",INDEX(D:D,MATCH(AE212,INDEX(B:B,MATCH(AE212,B:B,)+1):B10726,)+MATCH(AE212,B:B,)),"---")),"---")</f>
        <v>U1-43</v>
      </c>
      <c r="AJ212" t="str">
        <f>IF(COUNTIF(CALC_CONN_TEB0187_REV01!F:F,IF(AH212&lt;&gt;"---",VLOOKUP(AD212,CALC_CONN_TEB0187_REV01!F:M,8,0),IF(IFERROR(IF(AD212=AH212,AI212,AH212),"---")="---","---",IF(COUNTIF(CALC_CONN_TEB0187_REV01!F:F,IFERROR(IF(AD212=AH212,AI212,AH212),"---"))&gt;0,"---",IFERROR(IF(AD212=AH212,AI212,AH212),"---")))))=1,IF(AH212&lt;&gt;"---",VLOOKUP(AD212,CALC_CONN_TEB0187_REV01!F:M,8,0),IF(IFERROR(IF(AD212=AH212,AI212,AH212),"---")="---","---",IF(COUNTIF(CALC_CONN_TEB0187_REV01!F:F,IFERROR(IF(AD212=AH212,AI212,AH212),"---"))&gt;0,"---",IFERROR(IF(AD212=AH212,AI212,AH212),"---")))),"---")</f>
        <v>---</v>
      </c>
      <c r="AK212" t="str">
        <f>IF(COUNTIF(CALC_CONN_TEB0187_REV01!F:F,IF(AH212&lt;&gt;"---",VLOOKUP(AD212,CALC_CONN_TEB0187_REV01!F:M,8,0),IF(IFERROR(IF(AD212=AH212,AI212,AH212),"---")="---","---",IF(COUNTIF(CALC_CONN_TEB0187_REV01!F:F,IFERROR(IF(AD212=AH212,AI212,AH212),"---"))&gt;0,"---",IFERROR(IF(AD212=AH212,AI212,AH212),"---")))))=0,IF(AH212&lt;&gt;"---",VLOOKUP(AD212,CALC_CONN_TEB0187_REV01!F:M,8,0),IF(IFERROR(IF(AD212=AH212,AI212,AH212),"---")="---","---",IF(COUNTIF(CALC_CONN_TEB0187_REV01!F:F,IFERROR(IF(AD212=AH212,AI212,AH212),"---"))&gt;0,"---",IFERROR(IF(AD212=AH212,AI212,AH212),"---")))),"---")</f>
        <v>U1-43</v>
      </c>
      <c r="AL212">
        <f t="shared" si="49"/>
        <v>22.545200000000001</v>
      </c>
      <c r="AM212">
        <f t="shared" si="50"/>
        <v>2</v>
      </c>
      <c r="AT212" t="str">
        <f t="shared" si="43"/>
        <v>GTSL1C_RX0_N</v>
      </c>
      <c r="AU212" t="str">
        <f t="shared" si="44"/>
        <v>--</v>
      </c>
    </row>
    <row r="213" spans="1:47" x14ac:dyDescent="0.25">
      <c r="A213" t="str">
        <f t="shared" si="39"/>
        <v>J1-D29</v>
      </c>
      <c r="B213" t="str">
        <f t="shared" si="40"/>
        <v>GND</v>
      </c>
      <c r="C213" t="str">
        <f t="shared" si="41"/>
        <v>J1-GND</v>
      </c>
      <c r="D213" t="str">
        <f t="shared" si="42"/>
        <v>J1-D29</v>
      </c>
      <c r="E213" t="s">
        <v>169</v>
      </c>
      <c r="F213" t="s">
        <v>378</v>
      </c>
      <c r="G213" t="s">
        <v>433</v>
      </c>
      <c r="L213" t="s">
        <v>3945</v>
      </c>
      <c r="M213" t="s">
        <v>428</v>
      </c>
      <c r="N213">
        <v>75.244399999999999</v>
      </c>
      <c r="AA213">
        <f t="shared" si="51"/>
        <v>208</v>
      </c>
      <c r="AB213" t="str">
        <f>B2B!B210</f>
        <v>J1</v>
      </c>
      <c r="AC213" t="str">
        <f>B2B!C210</f>
        <v>D28</v>
      </c>
      <c r="AD213" t="str">
        <f t="shared" si="45"/>
        <v>J1-D28</v>
      </c>
      <c r="AE213" t="str">
        <f t="shared" si="46"/>
        <v>GTSL1C_RX0_N</v>
      </c>
      <c r="AG213" t="str">
        <f t="shared" si="47"/>
        <v>--</v>
      </c>
      <c r="AH213" t="str">
        <f t="shared" si="48"/>
        <v>J1-D28</v>
      </c>
      <c r="AI213" t="str">
        <f>IFERROR(IF(IF(AG213="--",INDEX(D:D,MATCH(AE213,INDEX(B:B,MATCH(AE213,B:B,)+1):B10727,)+MATCH(AE213,B:B,)))=AD213,VLOOKUP(AE213,B:D,3,0),IF(AG213="--",INDEX(D:D,MATCH(AE213,INDEX(B:B,MATCH(AE213,B:B,)+1):B10727,)+MATCH(AE213,B:B,)),"---")),"---")</f>
        <v>U1-41</v>
      </c>
      <c r="AJ213" t="str">
        <f>IF(COUNTIF(CALC_CONN_TEB0187_REV01!F:F,IF(AH213&lt;&gt;"---",VLOOKUP(AD213,CALC_CONN_TEB0187_REV01!F:M,8,0),IF(IFERROR(IF(AD213=AH213,AI213,AH213),"---")="---","---",IF(COUNTIF(CALC_CONN_TEB0187_REV01!F:F,IFERROR(IF(AD213=AH213,AI213,AH213),"---"))&gt;0,"---",IFERROR(IF(AD213=AH213,AI213,AH213),"---")))))=1,IF(AH213&lt;&gt;"---",VLOOKUP(AD213,CALC_CONN_TEB0187_REV01!F:M,8,0),IF(IFERROR(IF(AD213=AH213,AI213,AH213),"---")="---","---",IF(COUNTIF(CALC_CONN_TEB0187_REV01!F:F,IFERROR(IF(AD213=AH213,AI213,AH213),"---"))&gt;0,"---",IFERROR(IF(AD213=AH213,AI213,AH213),"---")))),"---")</f>
        <v>---</v>
      </c>
      <c r="AK213" t="str">
        <f>IF(COUNTIF(CALC_CONN_TEB0187_REV01!F:F,IF(AH213&lt;&gt;"---",VLOOKUP(AD213,CALC_CONN_TEB0187_REV01!F:M,8,0),IF(IFERROR(IF(AD213=AH213,AI213,AH213),"---")="---","---",IF(COUNTIF(CALC_CONN_TEB0187_REV01!F:F,IFERROR(IF(AD213=AH213,AI213,AH213),"---"))&gt;0,"---",IFERROR(IF(AD213=AH213,AI213,AH213),"---")))))=0,IF(AH213&lt;&gt;"---",VLOOKUP(AD213,CALC_CONN_TEB0187_REV01!F:M,8,0),IF(IFERROR(IF(AD213=AH213,AI213,AH213),"---")="---","---",IF(COUNTIF(CALC_CONN_TEB0187_REV01!F:F,IFERROR(IF(AD213=AH213,AI213,AH213),"---"))&gt;0,"---",IFERROR(IF(AD213=AH213,AI213,AH213),"---")))),"---")</f>
        <v>U1-41</v>
      </c>
      <c r="AL213">
        <f t="shared" si="49"/>
        <v>22.5625</v>
      </c>
      <c r="AM213">
        <f t="shared" si="50"/>
        <v>2</v>
      </c>
      <c r="AT213">
        <f t="shared" si="43"/>
        <v>0</v>
      </c>
      <c r="AU213">
        <f t="shared" si="44"/>
        <v>0</v>
      </c>
    </row>
    <row r="214" spans="1:47" x14ac:dyDescent="0.25">
      <c r="A214" t="str">
        <f t="shared" si="39"/>
        <v>J1-D30</v>
      </c>
      <c r="B214" t="str">
        <f t="shared" si="40"/>
        <v>SFPA_RD_P</v>
      </c>
      <c r="C214" t="str">
        <f t="shared" si="41"/>
        <v>J1-SFPA_RD_P</v>
      </c>
      <c r="D214" t="str">
        <f t="shared" si="42"/>
        <v>J1-D30</v>
      </c>
      <c r="E214" t="s">
        <v>169</v>
      </c>
      <c r="F214" t="s">
        <v>379</v>
      </c>
      <c r="G214" t="s">
        <v>3946</v>
      </c>
      <c r="L214" t="s">
        <v>3947</v>
      </c>
      <c r="M214" t="s">
        <v>428</v>
      </c>
      <c r="N214">
        <v>75.232699999999994</v>
      </c>
      <c r="AA214">
        <f t="shared" si="51"/>
        <v>209</v>
      </c>
      <c r="AB214" t="str">
        <f>B2B!B211</f>
        <v>J1</v>
      </c>
      <c r="AC214" t="str">
        <f>B2B!C211</f>
        <v>D29</v>
      </c>
      <c r="AD214" t="str">
        <f t="shared" si="45"/>
        <v>J1-D29</v>
      </c>
      <c r="AE214" t="str">
        <f t="shared" si="46"/>
        <v>GND</v>
      </c>
      <c r="AG214" t="str">
        <f t="shared" si="47"/>
        <v>---</v>
      </c>
      <c r="AH214" t="str">
        <f t="shared" si="48"/>
        <v>---</v>
      </c>
      <c r="AI214" t="str">
        <f>IFERROR(IF(IF(AG214="--",INDEX(D:D,MATCH(AE214,INDEX(B:B,MATCH(AE214,B:B,)+1):B10728,)+MATCH(AE214,B:B,)))=AD214,VLOOKUP(AE214,B:D,3,0),IF(AG214="--",INDEX(D:D,MATCH(AE214,INDEX(B:B,MATCH(AE214,B:B,)+1):B10728,)+MATCH(AE214,B:B,)),"---")),"---")</f>
        <v>---</v>
      </c>
      <c r="AJ214" t="str">
        <f>IF(COUNTIF(CALC_CONN_TEB0187_REV01!F:F,IF(AH214&lt;&gt;"---",VLOOKUP(AD214,CALC_CONN_TEB0187_REV01!F:M,8,0),IF(IFERROR(IF(AD214=AH214,AI214,AH214),"---")="---","---",IF(COUNTIF(CALC_CONN_TEB0187_REV01!F:F,IFERROR(IF(AD214=AH214,AI214,AH214),"---"))&gt;0,"---",IFERROR(IF(AD214=AH214,AI214,AH214),"---")))))=1,IF(AH214&lt;&gt;"---",VLOOKUP(AD214,CALC_CONN_TEB0187_REV01!F:M,8,0),IF(IFERROR(IF(AD214=AH214,AI214,AH214),"---")="---","---",IF(COUNTIF(CALC_CONN_TEB0187_REV01!F:F,IFERROR(IF(AD214=AH214,AI214,AH214),"---"))&gt;0,"---",IFERROR(IF(AD214=AH214,AI214,AH214),"---")))),"---")</f>
        <v>---</v>
      </c>
      <c r="AK214" t="str">
        <f>IF(COUNTIF(CALC_CONN_TEB0187_REV01!F:F,IF(AH214&lt;&gt;"---",VLOOKUP(AD214,CALC_CONN_TEB0187_REV01!F:M,8,0),IF(IFERROR(IF(AD214=AH214,AI214,AH214),"---")="---","---",IF(COUNTIF(CALC_CONN_TEB0187_REV01!F:F,IFERROR(IF(AD214=AH214,AI214,AH214),"---"))&gt;0,"---",IFERROR(IF(AD214=AH214,AI214,AH214),"---")))))=0,IF(AH214&lt;&gt;"---",VLOOKUP(AD214,CALC_CONN_TEB0187_REV01!F:M,8,0),IF(IFERROR(IF(AD214=AH214,AI214,AH214),"---")="---","---",IF(COUNTIF(CALC_CONN_TEB0187_REV01!F:F,IFERROR(IF(AD214=AH214,AI214,AH214),"---"))&gt;0,"---",IFERROR(IF(AD214=AH214,AI214,AH214),"---")))),"---")</f>
        <v>---</v>
      </c>
      <c r="AL214" t="str">
        <f t="shared" si="49"/>
        <v>---</v>
      </c>
      <c r="AM214">
        <f t="shared" si="50"/>
        <v>1098</v>
      </c>
      <c r="AT214" t="str">
        <f t="shared" si="43"/>
        <v>SFPA_RD_P</v>
      </c>
      <c r="AU214" t="str">
        <f t="shared" si="44"/>
        <v>--</v>
      </c>
    </row>
    <row r="215" spans="1:47" x14ac:dyDescent="0.25">
      <c r="A215" t="str">
        <f t="shared" si="39"/>
        <v>J1-D31</v>
      </c>
      <c r="B215" t="str">
        <f t="shared" si="40"/>
        <v>SFPA_RD_N</v>
      </c>
      <c r="C215" t="str">
        <f t="shared" si="41"/>
        <v>J1-SFPA_RD_N</v>
      </c>
      <c r="D215" t="str">
        <f t="shared" si="42"/>
        <v>J1-D31</v>
      </c>
      <c r="E215" t="s">
        <v>169</v>
      </c>
      <c r="F215" t="s">
        <v>380</v>
      </c>
      <c r="G215" t="s">
        <v>3948</v>
      </c>
      <c r="L215" t="s">
        <v>3949</v>
      </c>
      <c r="M215" t="s">
        <v>428</v>
      </c>
      <c r="N215">
        <v>67.301599999999993</v>
      </c>
      <c r="AA215">
        <f t="shared" si="51"/>
        <v>210</v>
      </c>
      <c r="AB215" t="str">
        <f>B2B!B212</f>
        <v>J1</v>
      </c>
      <c r="AC215" t="str">
        <f>B2B!C212</f>
        <v>D30</v>
      </c>
      <c r="AD215" t="str">
        <f t="shared" si="45"/>
        <v>J1-D30</v>
      </c>
      <c r="AE215" t="str">
        <f t="shared" si="46"/>
        <v>SFPA_RD_P</v>
      </c>
      <c r="AG215" t="str">
        <f t="shared" si="47"/>
        <v>--</v>
      </c>
      <c r="AH215" t="str">
        <f t="shared" si="48"/>
        <v>J1-D30</v>
      </c>
      <c r="AI215" t="str">
        <f>IFERROR(IF(IF(AG215="--",INDEX(D:D,MATCH(AE215,INDEX(B:B,MATCH(AE215,B:B,)+1):B10729,)+MATCH(AE215,B:B,)))=AD215,VLOOKUP(AE215,B:D,3,0),IF(AG215="--",INDEX(D:D,MATCH(AE215,INDEX(B:B,MATCH(AE215,B:B,)+1):B10729,)+MATCH(AE215,B:B,)),"---")),"---")</f>
        <v>J14-T13</v>
      </c>
      <c r="AJ215" t="str">
        <f>IF(COUNTIF(CALC_CONN_TEB0187_REV01!F:F,IF(AH215&lt;&gt;"---",VLOOKUP(AD215,CALC_CONN_TEB0187_REV01!F:M,8,0),IF(IFERROR(IF(AD215=AH215,AI215,AH215),"---")="---","---",IF(COUNTIF(CALC_CONN_TEB0187_REV01!F:F,IFERROR(IF(AD215=AH215,AI215,AH215),"---"))&gt;0,"---",IFERROR(IF(AD215=AH215,AI215,AH215),"---")))))=1,IF(AH215&lt;&gt;"---",VLOOKUP(AD215,CALC_CONN_TEB0187_REV01!F:M,8,0),IF(IFERROR(IF(AD215=AH215,AI215,AH215),"---")="---","---",IF(COUNTIF(CALC_CONN_TEB0187_REV01!F:F,IFERROR(IF(AD215=AH215,AI215,AH215),"---"))&gt;0,"---",IFERROR(IF(AD215=AH215,AI215,AH215),"---")))),"---")</f>
        <v>---</v>
      </c>
      <c r="AK215" t="str">
        <f>IF(COUNTIF(CALC_CONN_TEB0187_REV01!F:F,IF(AH215&lt;&gt;"---",VLOOKUP(AD215,CALC_CONN_TEB0187_REV01!F:M,8,0),IF(IFERROR(IF(AD215=AH215,AI215,AH215),"---")="---","---",IF(COUNTIF(CALC_CONN_TEB0187_REV01!F:F,IFERROR(IF(AD215=AH215,AI215,AH215),"---"))&gt;0,"---",IFERROR(IF(AD215=AH215,AI215,AH215),"---")))))=0,IF(AH215&lt;&gt;"---",VLOOKUP(AD215,CALC_CONN_TEB0187_REV01!F:M,8,0),IF(IFERROR(IF(AD215=AH215,AI215,AH215),"---")="---","---",IF(COUNTIF(CALC_CONN_TEB0187_REV01!F:F,IFERROR(IF(AD215=AH215,AI215,AH215),"---"))&gt;0,"---",IFERROR(IF(AD215=AH215,AI215,AH215),"---")))),"---")</f>
        <v>J14-T13</v>
      </c>
      <c r="AL215">
        <f t="shared" si="49"/>
        <v>53.056800000000003</v>
      </c>
      <c r="AM215">
        <f t="shared" si="50"/>
        <v>2</v>
      </c>
      <c r="AT215" t="str">
        <f t="shared" si="43"/>
        <v>SFPA_RD_N</v>
      </c>
      <c r="AU215" t="str">
        <f t="shared" si="44"/>
        <v>--</v>
      </c>
    </row>
    <row r="216" spans="1:47" x14ac:dyDescent="0.25">
      <c r="A216" t="str">
        <f t="shared" si="39"/>
        <v>J1-D32</v>
      </c>
      <c r="B216" t="str">
        <f t="shared" si="40"/>
        <v>GND</v>
      </c>
      <c r="C216" t="str">
        <f t="shared" si="41"/>
        <v>J1-GND</v>
      </c>
      <c r="D216" t="str">
        <f t="shared" si="42"/>
        <v>J1-D32</v>
      </c>
      <c r="E216" t="s">
        <v>169</v>
      </c>
      <c r="F216" t="s">
        <v>381</v>
      </c>
      <c r="G216" t="s">
        <v>433</v>
      </c>
      <c r="L216" t="s">
        <v>3950</v>
      </c>
      <c r="M216" t="s">
        <v>428</v>
      </c>
      <c r="N216">
        <v>67.227000000000004</v>
      </c>
      <c r="AA216">
        <f t="shared" si="51"/>
        <v>211</v>
      </c>
      <c r="AB216" t="str">
        <f>B2B!B213</f>
        <v>J1</v>
      </c>
      <c r="AC216" t="str">
        <f>B2B!C213</f>
        <v>D31</v>
      </c>
      <c r="AD216" t="str">
        <f t="shared" si="45"/>
        <v>J1-D31</v>
      </c>
      <c r="AE216" t="str">
        <f t="shared" si="46"/>
        <v>SFPA_RD_N</v>
      </c>
      <c r="AG216" t="str">
        <f t="shared" si="47"/>
        <v>--</v>
      </c>
      <c r="AH216" t="str">
        <f t="shared" si="48"/>
        <v>J1-D31</v>
      </c>
      <c r="AI216" t="str">
        <f>IFERROR(IF(IF(AG216="--",INDEX(D:D,MATCH(AE216,INDEX(B:B,MATCH(AE216,B:B,)+1):B10730,)+MATCH(AE216,B:B,)))=AD216,VLOOKUP(AE216,B:D,3,0),IF(AG216="--",INDEX(D:D,MATCH(AE216,INDEX(B:B,MATCH(AE216,B:B,)+1):B10730,)+MATCH(AE216,B:B,)),"---")),"---")</f>
        <v>J14-T12</v>
      </c>
      <c r="AJ216" t="str">
        <f>IF(COUNTIF(CALC_CONN_TEB0187_REV01!F:F,IF(AH216&lt;&gt;"---",VLOOKUP(AD216,CALC_CONN_TEB0187_REV01!F:M,8,0),IF(IFERROR(IF(AD216=AH216,AI216,AH216),"---")="---","---",IF(COUNTIF(CALC_CONN_TEB0187_REV01!F:F,IFERROR(IF(AD216=AH216,AI216,AH216),"---"))&gt;0,"---",IFERROR(IF(AD216=AH216,AI216,AH216),"---")))))=1,IF(AH216&lt;&gt;"---",VLOOKUP(AD216,CALC_CONN_TEB0187_REV01!F:M,8,0),IF(IFERROR(IF(AD216=AH216,AI216,AH216),"---")="---","---",IF(COUNTIF(CALC_CONN_TEB0187_REV01!F:F,IFERROR(IF(AD216=AH216,AI216,AH216),"---"))&gt;0,"---",IFERROR(IF(AD216=AH216,AI216,AH216),"---")))),"---")</f>
        <v>---</v>
      </c>
      <c r="AK216" t="str">
        <f>IF(COUNTIF(CALC_CONN_TEB0187_REV01!F:F,IF(AH216&lt;&gt;"---",VLOOKUP(AD216,CALC_CONN_TEB0187_REV01!F:M,8,0),IF(IFERROR(IF(AD216=AH216,AI216,AH216),"---")="---","---",IF(COUNTIF(CALC_CONN_TEB0187_REV01!F:F,IFERROR(IF(AD216=AH216,AI216,AH216),"---"))&gt;0,"---",IFERROR(IF(AD216=AH216,AI216,AH216),"---")))))=0,IF(AH216&lt;&gt;"---",VLOOKUP(AD216,CALC_CONN_TEB0187_REV01!F:M,8,0),IF(IFERROR(IF(AD216=AH216,AI216,AH216),"---")="---","---",IF(COUNTIF(CALC_CONN_TEB0187_REV01!F:F,IFERROR(IF(AD216=AH216,AI216,AH216),"---"))&gt;0,"---",IFERROR(IF(AD216=AH216,AI216,AH216),"---")))),"---")</f>
        <v>J14-T12</v>
      </c>
      <c r="AL216">
        <f t="shared" si="49"/>
        <v>53.085099999999997</v>
      </c>
      <c r="AM216">
        <f t="shared" si="50"/>
        <v>2</v>
      </c>
      <c r="AT216">
        <f t="shared" si="43"/>
        <v>0</v>
      </c>
      <c r="AU216">
        <f t="shared" si="44"/>
        <v>0</v>
      </c>
    </row>
    <row r="217" spans="1:47" x14ac:dyDescent="0.25">
      <c r="A217" t="str">
        <f t="shared" si="39"/>
        <v>J1-D33</v>
      </c>
      <c r="B217" t="str">
        <f t="shared" si="40"/>
        <v>GND</v>
      </c>
      <c r="C217" t="str">
        <f t="shared" si="41"/>
        <v>J1-GND</v>
      </c>
      <c r="D217" t="str">
        <f t="shared" si="42"/>
        <v>J1-D33</v>
      </c>
      <c r="E217" t="s">
        <v>169</v>
      </c>
      <c r="F217" t="s">
        <v>382</v>
      </c>
      <c r="G217" t="s">
        <v>433</v>
      </c>
      <c r="L217" t="s">
        <v>3951</v>
      </c>
      <c r="M217" t="s">
        <v>428</v>
      </c>
      <c r="N217">
        <v>57.755200000000002</v>
      </c>
      <c r="AA217">
        <f t="shared" si="51"/>
        <v>212</v>
      </c>
      <c r="AB217" t="str">
        <f>B2B!B214</f>
        <v>J1</v>
      </c>
      <c r="AC217" t="str">
        <f>B2B!C214</f>
        <v>D32</v>
      </c>
      <c r="AD217" t="str">
        <f t="shared" si="45"/>
        <v>J1-D32</v>
      </c>
      <c r="AE217" t="str">
        <f t="shared" si="46"/>
        <v>GND</v>
      </c>
      <c r="AG217" t="str">
        <f t="shared" si="47"/>
        <v>---</v>
      </c>
      <c r="AH217" t="str">
        <f t="shared" si="48"/>
        <v>---</v>
      </c>
      <c r="AI217" t="str">
        <f>IFERROR(IF(IF(AG217="--",INDEX(D:D,MATCH(AE217,INDEX(B:B,MATCH(AE217,B:B,)+1):B10731,)+MATCH(AE217,B:B,)))=AD217,VLOOKUP(AE217,B:D,3,0),IF(AG217="--",INDEX(D:D,MATCH(AE217,INDEX(B:B,MATCH(AE217,B:B,)+1):B10731,)+MATCH(AE217,B:B,)),"---")),"---")</f>
        <v>---</v>
      </c>
      <c r="AJ217" t="str">
        <f>IF(COUNTIF(CALC_CONN_TEB0187_REV01!F:F,IF(AH217&lt;&gt;"---",VLOOKUP(AD217,CALC_CONN_TEB0187_REV01!F:M,8,0),IF(IFERROR(IF(AD217=AH217,AI217,AH217),"---")="---","---",IF(COUNTIF(CALC_CONN_TEB0187_REV01!F:F,IFERROR(IF(AD217=AH217,AI217,AH217),"---"))&gt;0,"---",IFERROR(IF(AD217=AH217,AI217,AH217),"---")))))=1,IF(AH217&lt;&gt;"---",VLOOKUP(AD217,CALC_CONN_TEB0187_REV01!F:M,8,0),IF(IFERROR(IF(AD217=AH217,AI217,AH217),"---")="---","---",IF(COUNTIF(CALC_CONN_TEB0187_REV01!F:F,IFERROR(IF(AD217=AH217,AI217,AH217),"---"))&gt;0,"---",IFERROR(IF(AD217=AH217,AI217,AH217),"---")))),"---")</f>
        <v>---</v>
      </c>
      <c r="AK217" t="str">
        <f>IF(COUNTIF(CALC_CONN_TEB0187_REV01!F:F,IF(AH217&lt;&gt;"---",VLOOKUP(AD217,CALC_CONN_TEB0187_REV01!F:M,8,0),IF(IFERROR(IF(AD217=AH217,AI217,AH217),"---")="---","---",IF(COUNTIF(CALC_CONN_TEB0187_REV01!F:F,IFERROR(IF(AD217=AH217,AI217,AH217),"---"))&gt;0,"---",IFERROR(IF(AD217=AH217,AI217,AH217),"---")))))=0,IF(AH217&lt;&gt;"---",VLOOKUP(AD217,CALC_CONN_TEB0187_REV01!F:M,8,0),IF(IFERROR(IF(AD217=AH217,AI217,AH217),"---")="---","---",IF(COUNTIF(CALC_CONN_TEB0187_REV01!F:F,IFERROR(IF(AD217=AH217,AI217,AH217),"---"))&gt;0,"---",IFERROR(IF(AD217=AH217,AI217,AH217),"---")))),"---")</f>
        <v>---</v>
      </c>
      <c r="AL217" t="str">
        <f t="shared" si="49"/>
        <v>---</v>
      </c>
      <c r="AM217">
        <f t="shared" si="50"/>
        <v>1098</v>
      </c>
      <c r="AT217">
        <f t="shared" si="43"/>
        <v>0</v>
      </c>
      <c r="AU217">
        <f t="shared" si="44"/>
        <v>0</v>
      </c>
    </row>
    <row r="218" spans="1:47" x14ac:dyDescent="0.25">
      <c r="A218" t="str">
        <f t="shared" si="39"/>
        <v>J1-D34</v>
      </c>
      <c r="B218" t="str">
        <f t="shared" si="40"/>
        <v>Z_S5</v>
      </c>
      <c r="C218" t="str">
        <f t="shared" si="41"/>
        <v>J1-Z_S5</v>
      </c>
      <c r="D218" t="str">
        <f t="shared" si="42"/>
        <v>J1-D34</v>
      </c>
      <c r="E218" t="s">
        <v>169</v>
      </c>
      <c r="F218" t="s">
        <v>383</v>
      </c>
      <c r="G218" t="s">
        <v>3952</v>
      </c>
      <c r="L218" t="s">
        <v>3953</v>
      </c>
      <c r="M218" t="s">
        <v>428</v>
      </c>
      <c r="N218">
        <v>57.738100000000003</v>
      </c>
      <c r="AA218">
        <f t="shared" si="51"/>
        <v>213</v>
      </c>
      <c r="AB218" t="str">
        <f>B2B!B215</f>
        <v>J1</v>
      </c>
      <c r="AC218" t="str">
        <f>B2B!C215</f>
        <v>D33</v>
      </c>
      <c r="AD218" t="str">
        <f t="shared" si="45"/>
        <v>J1-D33</v>
      </c>
      <c r="AE218" t="str">
        <f t="shared" si="46"/>
        <v>GND</v>
      </c>
      <c r="AG218" t="str">
        <f t="shared" si="47"/>
        <v>---</v>
      </c>
      <c r="AH218" t="str">
        <f t="shared" si="48"/>
        <v>---</v>
      </c>
      <c r="AI218" t="str">
        <f>IFERROR(IF(IF(AG218="--",INDEX(D:D,MATCH(AE218,INDEX(B:B,MATCH(AE218,B:B,)+1):B10732,)+MATCH(AE218,B:B,)))=AD218,VLOOKUP(AE218,B:D,3,0),IF(AG218="--",INDEX(D:D,MATCH(AE218,INDEX(B:B,MATCH(AE218,B:B,)+1):B10732,)+MATCH(AE218,B:B,)),"---")),"---")</f>
        <v>---</v>
      </c>
      <c r="AJ218" t="str">
        <f>IF(COUNTIF(CALC_CONN_TEB0187_REV01!F:F,IF(AH218&lt;&gt;"---",VLOOKUP(AD218,CALC_CONN_TEB0187_REV01!F:M,8,0),IF(IFERROR(IF(AD218=AH218,AI218,AH218),"---")="---","---",IF(COUNTIF(CALC_CONN_TEB0187_REV01!F:F,IFERROR(IF(AD218=AH218,AI218,AH218),"---"))&gt;0,"---",IFERROR(IF(AD218=AH218,AI218,AH218),"---")))))=1,IF(AH218&lt;&gt;"---",VLOOKUP(AD218,CALC_CONN_TEB0187_REV01!F:M,8,0),IF(IFERROR(IF(AD218=AH218,AI218,AH218),"---")="---","---",IF(COUNTIF(CALC_CONN_TEB0187_REV01!F:F,IFERROR(IF(AD218=AH218,AI218,AH218),"---"))&gt;0,"---",IFERROR(IF(AD218=AH218,AI218,AH218),"---")))),"---")</f>
        <v>---</v>
      </c>
      <c r="AK218" t="str">
        <f>IF(COUNTIF(CALC_CONN_TEB0187_REV01!F:F,IF(AH218&lt;&gt;"---",VLOOKUP(AD218,CALC_CONN_TEB0187_REV01!F:M,8,0),IF(IFERROR(IF(AD218=AH218,AI218,AH218),"---")="---","---",IF(COUNTIF(CALC_CONN_TEB0187_REV01!F:F,IFERROR(IF(AD218=AH218,AI218,AH218),"---"))&gt;0,"---",IFERROR(IF(AD218=AH218,AI218,AH218),"---")))))=0,IF(AH218&lt;&gt;"---",VLOOKUP(AD218,CALC_CONN_TEB0187_REV01!F:M,8,0),IF(IFERROR(IF(AD218=AH218,AI218,AH218),"---")="---","---",IF(COUNTIF(CALC_CONN_TEB0187_REV01!F:F,IFERROR(IF(AD218=AH218,AI218,AH218),"---"))&gt;0,"---",IFERROR(IF(AD218=AH218,AI218,AH218),"---")))),"---")</f>
        <v>---</v>
      </c>
      <c r="AL218" t="str">
        <f t="shared" si="49"/>
        <v>---</v>
      </c>
      <c r="AM218">
        <f t="shared" si="50"/>
        <v>1098</v>
      </c>
      <c r="AT218" t="str">
        <f t="shared" si="43"/>
        <v>Z_S5</v>
      </c>
      <c r="AU218" t="str">
        <f t="shared" si="44"/>
        <v>--</v>
      </c>
    </row>
    <row r="219" spans="1:47" x14ac:dyDescent="0.25">
      <c r="A219" t="str">
        <f t="shared" si="39"/>
        <v>J1-D35</v>
      </c>
      <c r="B219" t="str">
        <f t="shared" si="40"/>
        <v>Z_S6</v>
      </c>
      <c r="C219" t="str">
        <f t="shared" si="41"/>
        <v>J1-Z_S6</v>
      </c>
      <c r="D219" t="str">
        <f t="shared" si="42"/>
        <v>J1-D35</v>
      </c>
      <c r="E219" t="s">
        <v>169</v>
      </c>
      <c r="F219" t="s">
        <v>384</v>
      </c>
      <c r="G219" t="s">
        <v>3954</v>
      </c>
      <c r="L219" t="s">
        <v>3955</v>
      </c>
      <c r="M219" t="s">
        <v>428</v>
      </c>
      <c r="N219">
        <v>71.823599999999999</v>
      </c>
      <c r="AA219">
        <f t="shared" si="51"/>
        <v>214</v>
      </c>
      <c r="AB219" t="str">
        <f>B2B!B216</f>
        <v>J1</v>
      </c>
      <c r="AC219" t="str">
        <f>B2B!C216</f>
        <v>D34</v>
      </c>
      <c r="AD219" t="str">
        <f t="shared" si="45"/>
        <v>J1-D34</v>
      </c>
      <c r="AE219" t="str">
        <f t="shared" si="46"/>
        <v>Z_S5</v>
      </c>
      <c r="AG219" t="str">
        <f t="shared" si="47"/>
        <v>--</v>
      </c>
      <c r="AH219" t="str">
        <f t="shared" si="48"/>
        <v>J1-D34</v>
      </c>
      <c r="AI219" t="str">
        <f>IFERROR(IF(IF(AG219="--",INDEX(D:D,MATCH(AE219,INDEX(B:B,MATCH(AE219,B:B,)+1):B10733,)+MATCH(AE219,B:B,)))=AD219,VLOOKUP(AE219,B:D,3,0),IF(AG219="--",INDEX(D:D,MATCH(AE219,INDEX(B:B,MATCH(AE219,B:B,)+1):B10733,)+MATCH(AE219,B:B,)),"---")),"---")</f>
        <v>U37-4</v>
      </c>
      <c r="AJ219" t="str">
        <f>IF(COUNTIF(CALC_CONN_TEB0187_REV01!F:F,IF(AH219&lt;&gt;"---",VLOOKUP(AD219,CALC_CONN_TEB0187_REV01!F:M,8,0),IF(IFERROR(IF(AD219=AH219,AI219,AH219),"---")="---","---",IF(COUNTIF(CALC_CONN_TEB0187_REV01!F:F,IFERROR(IF(AD219=AH219,AI219,AH219),"---"))&gt;0,"---",IFERROR(IF(AD219=AH219,AI219,AH219),"---")))))=1,IF(AH219&lt;&gt;"---",VLOOKUP(AD219,CALC_CONN_TEB0187_REV01!F:M,8,0),IF(IFERROR(IF(AD219=AH219,AI219,AH219),"---")="---","---",IF(COUNTIF(CALC_CONN_TEB0187_REV01!F:F,IFERROR(IF(AD219=AH219,AI219,AH219),"---"))&gt;0,"---",IFERROR(IF(AD219=AH219,AI219,AH219),"---")))),"---")</f>
        <v>---</v>
      </c>
      <c r="AK219" t="str">
        <f>IF(COUNTIF(CALC_CONN_TEB0187_REV01!F:F,IF(AH219&lt;&gt;"---",VLOOKUP(AD219,CALC_CONN_TEB0187_REV01!F:M,8,0),IF(IFERROR(IF(AD219=AH219,AI219,AH219),"---")="---","---",IF(COUNTIF(CALC_CONN_TEB0187_REV01!F:F,IFERROR(IF(AD219=AH219,AI219,AH219),"---"))&gt;0,"---",IFERROR(IF(AD219=AH219,AI219,AH219),"---")))))=0,IF(AH219&lt;&gt;"---",VLOOKUP(AD219,CALC_CONN_TEB0187_REV01!F:M,8,0),IF(IFERROR(IF(AD219=AH219,AI219,AH219),"---")="---","---",IF(COUNTIF(CALC_CONN_TEB0187_REV01!F:F,IFERROR(IF(AD219=AH219,AI219,AH219),"---"))&gt;0,"---",IFERROR(IF(AD219=AH219,AI219,AH219),"---")))),"---")</f>
        <v>U37-4</v>
      </c>
      <c r="AL219">
        <f t="shared" si="49"/>
        <v>91.645099999999999</v>
      </c>
      <c r="AM219">
        <f t="shared" si="50"/>
        <v>2</v>
      </c>
      <c r="AT219" t="str">
        <f t="shared" si="43"/>
        <v>Z_S6</v>
      </c>
      <c r="AU219" t="str">
        <f t="shared" si="44"/>
        <v>--</v>
      </c>
    </row>
    <row r="220" spans="1:47" x14ac:dyDescent="0.25">
      <c r="A220" t="str">
        <f t="shared" si="39"/>
        <v>J1-D36</v>
      </c>
      <c r="B220" t="str">
        <f t="shared" si="40"/>
        <v>Z_S7</v>
      </c>
      <c r="C220" t="str">
        <f t="shared" si="41"/>
        <v>J1-Z_S7</v>
      </c>
      <c r="D220" t="str">
        <f t="shared" si="42"/>
        <v>J1-D36</v>
      </c>
      <c r="E220" t="s">
        <v>169</v>
      </c>
      <c r="F220" t="s">
        <v>385</v>
      </c>
      <c r="G220" t="s">
        <v>3956</v>
      </c>
      <c r="L220" t="s">
        <v>3957</v>
      </c>
      <c r="M220" t="s">
        <v>428</v>
      </c>
      <c r="N220">
        <v>71.882499999999993</v>
      </c>
      <c r="AA220">
        <f t="shared" si="51"/>
        <v>215</v>
      </c>
      <c r="AB220" t="str">
        <f>B2B!B217</f>
        <v>J1</v>
      </c>
      <c r="AC220" t="str">
        <f>B2B!C217</f>
        <v>D35</v>
      </c>
      <c r="AD220" t="str">
        <f t="shared" si="45"/>
        <v>J1-D35</v>
      </c>
      <c r="AE220" t="str">
        <f t="shared" si="46"/>
        <v>Z_S6</v>
      </c>
      <c r="AG220" t="str">
        <f t="shared" si="47"/>
        <v>--</v>
      </c>
      <c r="AH220" t="str">
        <f t="shared" si="48"/>
        <v>J1-D35</v>
      </c>
      <c r="AI220" t="str">
        <f>IFERROR(IF(IF(AG220="--",INDEX(D:D,MATCH(AE220,INDEX(B:B,MATCH(AE220,B:B,)+1):B10734,)+MATCH(AE220,B:B,)))=AD220,VLOOKUP(AE220,B:D,3,0),IF(AG220="--",INDEX(D:D,MATCH(AE220,INDEX(B:B,MATCH(AE220,B:B,)+1):B10734,)+MATCH(AE220,B:B,)),"---")),"---")</f>
        <v>U16-2</v>
      </c>
      <c r="AJ220" t="str">
        <f>IF(COUNTIF(CALC_CONN_TEB0187_REV01!F:F,IF(AH220&lt;&gt;"---",VLOOKUP(AD220,CALC_CONN_TEB0187_REV01!F:M,8,0),IF(IFERROR(IF(AD220=AH220,AI220,AH220),"---")="---","---",IF(COUNTIF(CALC_CONN_TEB0187_REV01!F:F,IFERROR(IF(AD220=AH220,AI220,AH220),"---"))&gt;0,"---",IFERROR(IF(AD220=AH220,AI220,AH220),"---")))))=1,IF(AH220&lt;&gt;"---",VLOOKUP(AD220,CALC_CONN_TEB0187_REV01!F:M,8,0),IF(IFERROR(IF(AD220=AH220,AI220,AH220),"---")="---","---",IF(COUNTIF(CALC_CONN_TEB0187_REV01!F:F,IFERROR(IF(AD220=AH220,AI220,AH220),"---"))&gt;0,"---",IFERROR(IF(AD220=AH220,AI220,AH220),"---")))),"---")</f>
        <v>---</v>
      </c>
      <c r="AK220" t="str">
        <f>IF(COUNTIF(CALC_CONN_TEB0187_REV01!F:F,IF(AH220&lt;&gt;"---",VLOOKUP(AD220,CALC_CONN_TEB0187_REV01!F:M,8,0),IF(IFERROR(IF(AD220=AH220,AI220,AH220),"---")="---","---",IF(COUNTIF(CALC_CONN_TEB0187_REV01!F:F,IFERROR(IF(AD220=AH220,AI220,AH220),"---"))&gt;0,"---",IFERROR(IF(AD220=AH220,AI220,AH220),"---")))))=0,IF(AH220&lt;&gt;"---",VLOOKUP(AD220,CALC_CONN_TEB0187_REV01!F:M,8,0),IF(IFERROR(IF(AD220=AH220,AI220,AH220),"---")="---","---",IF(COUNTIF(CALC_CONN_TEB0187_REV01!F:F,IFERROR(IF(AD220=AH220,AI220,AH220),"---"))&gt;0,"---",IFERROR(IF(AD220=AH220,AI220,AH220),"---")))),"---")</f>
        <v>U16-2</v>
      </c>
      <c r="AL220">
        <f t="shared" si="49"/>
        <v>90.334800000000001</v>
      </c>
      <c r="AM220">
        <f t="shared" si="50"/>
        <v>2</v>
      </c>
      <c r="AT220" t="str">
        <f t="shared" si="43"/>
        <v>Z_S7</v>
      </c>
      <c r="AU220" t="str">
        <f t="shared" si="44"/>
        <v>--</v>
      </c>
    </row>
    <row r="221" spans="1:47" x14ac:dyDescent="0.25">
      <c r="A221" t="str">
        <f t="shared" si="39"/>
        <v>J1-D37</v>
      </c>
      <c r="B221" t="str">
        <f t="shared" si="40"/>
        <v>Z_SDA</v>
      </c>
      <c r="C221" t="str">
        <f t="shared" si="41"/>
        <v>J1-Z_SDA</v>
      </c>
      <c r="D221" t="str">
        <f t="shared" si="42"/>
        <v>J1-D37</v>
      </c>
      <c r="E221" t="s">
        <v>169</v>
      </c>
      <c r="F221" t="s">
        <v>386</v>
      </c>
      <c r="G221" t="s">
        <v>3958</v>
      </c>
      <c r="L221" t="s">
        <v>3959</v>
      </c>
      <c r="M221" t="s">
        <v>428</v>
      </c>
      <c r="N221">
        <v>55.776600000000002</v>
      </c>
      <c r="AA221">
        <f t="shared" si="51"/>
        <v>216</v>
      </c>
      <c r="AB221" t="str">
        <f>B2B!B218</f>
        <v>J1</v>
      </c>
      <c r="AC221" t="str">
        <f>B2B!C218</f>
        <v>D36</v>
      </c>
      <c r="AD221" t="str">
        <f t="shared" si="45"/>
        <v>J1-D36</v>
      </c>
      <c r="AE221" t="str">
        <f t="shared" si="46"/>
        <v>Z_S7</v>
      </c>
      <c r="AG221" t="str">
        <f t="shared" si="47"/>
        <v>--</v>
      </c>
      <c r="AH221" t="str">
        <f t="shared" si="48"/>
        <v>J1-D36</v>
      </c>
      <c r="AI221" t="str">
        <f>IFERROR(IF(IF(AG221="--",INDEX(D:D,MATCH(AE221,INDEX(B:B,MATCH(AE221,B:B,)+1):B10735,)+MATCH(AE221,B:B,)))=AD221,VLOOKUP(AE221,B:D,3,0),IF(AG221="--",INDEX(D:D,MATCH(AE221,INDEX(B:B,MATCH(AE221,B:B,)+1):B10735,)+MATCH(AE221,B:B,)),"---")),"---")</f>
        <v>U16-1</v>
      </c>
      <c r="AJ221" t="str">
        <f>IF(COUNTIF(CALC_CONN_TEB0187_REV01!F:F,IF(AH221&lt;&gt;"---",VLOOKUP(AD221,CALC_CONN_TEB0187_REV01!F:M,8,0),IF(IFERROR(IF(AD221=AH221,AI221,AH221),"---")="---","---",IF(COUNTIF(CALC_CONN_TEB0187_REV01!F:F,IFERROR(IF(AD221=AH221,AI221,AH221),"---"))&gt;0,"---",IFERROR(IF(AD221=AH221,AI221,AH221),"---")))))=1,IF(AH221&lt;&gt;"---",VLOOKUP(AD221,CALC_CONN_TEB0187_REV01!F:M,8,0),IF(IFERROR(IF(AD221=AH221,AI221,AH221),"---")="---","---",IF(COUNTIF(CALC_CONN_TEB0187_REV01!F:F,IFERROR(IF(AD221=AH221,AI221,AH221),"---"))&gt;0,"---",IFERROR(IF(AD221=AH221,AI221,AH221),"---")))),"---")</f>
        <v>---</v>
      </c>
      <c r="AK221" t="str">
        <f>IF(COUNTIF(CALC_CONN_TEB0187_REV01!F:F,IF(AH221&lt;&gt;"---",VLOOKUP(AD221,CALC_CONN_TEB0187_REV01!F:M,8,0),IF(IFERROR(IF(AD221=AH221,AI221,AH221),"---")="---","---",IF(COUNTIF(CALC_CONN_TEB0187_REV01!F:F,IFERROR(IF(AD221=AH221,AI221,AH221),"---"))&gt;0,"---",IFERROR(IF(AD221=AH221,AI221,AH221),"---")))))=0,IF(AH221&lt;&gt;"---",VLOOKUP(AD221,CALC_CONN_TEB0187_REV01!F:M,8,0),IF(IFERROR(IF(AD221=AH221,AI221,AH221),"---")="---","---",IF(COUNTIF(CALC_CONN_TEB0187_REV01!F:F,IFERROR(IF(AD221=AH221,AI221,AH221),"---"))&gt;0,"---",IFERROR(IF(AD221=AH221,AI221,AH221),"---")))),"---")</f>
        <v>U16-1</v>
      </c>
      <c r="AL221">
        <f t="shared" si="49"/>
        <v>93.406000000000006</v>
      </c>
      <c r="AM221">
        <f t="shared" si="50"/>
        <v>2</v>
      </c>
      <c r="AT221" t="str">
        <f t="shared" si="43"/>
        <v>Z_SDA</v>
      </c>
      <c r="AU221" t="str">
        <f t="shared" si="44"/>
        <v>--</v>
      </c>
    </row>
    <row r="222" spans="1:47" x14ac:dyDescent="0.25">
      <c r="A222" t="str">
        <f t="shared" si="39"/>
        <v>J1-D38</v>
      </c>
      <c r="B222" t="str">
        <f t="shared" si="40"/>
        <v>Z_SCL</v>
      </c>
      <c r="C222" t="str">
        <f t="shared" si="41"/>
        <v>J1-Z_SCL</v>
      </c>
      <c r="D222" t="str">
        <f t="shared" si="42"/>
        <v>J1-D38</v>
      </c>
      <c r="E222" t="s">
        <v>169</v>
      </c>
      <c r="F222" t="s">
        <v>387</v>
      </c>
      <c r="G222" t="s">
        <v>3960</v>
      </c>
      <c r="L222" t="s">
        <v>3961</v>
      </c>
      <c r="M222" t="s">
        <v>428</v>
      </c>
      <c r="N222">
        <v>55.7866</v>
      </c>
      <c r="AA222">
        <f t="shared" si="51"/>
        <v>217</v>
      </c>
      <c r="AB222" t="str">
        <f>B2B!B219</f>
        <v>J1</v>
      </c>
      <c r="AC222" t="str">
        <f>B2B!C219</f>
        <v>D37</v>
      </c>
      <c r="AD222" t="str">
        <f t="shared" si="45"/>
        <v>J1-D37</v>
      </c>
      <c r="AE222" t="str">
        <f t="shared" si="46"/>
        <v>Z_SDA</v>
      </c>
      <c r="AG222" t="str">
        <f t="shared" si="47"/>
        <v>--</v>
      </c>
      <c r="AH222" t="str">
        <f t="shared" si="48"/>
        <v>J1-D37</v>
      </c>
      <c r="AI222" t="str">
        <f>IFERROR(IF(IF(AG222="--",INDEX(D:D,MATCH(AE222,INDEX(B:B,MATCH(AE222,B:B,)+1):B10736,)+MATCH(AE222,B:B,)))=AD222,VLOOKUP(AE222,B:D,3,0),IF(AG222="--",INDEX(D:D,MATCH(AE222,INDEX(B:B,MATCH(AE222,B:B,)+1):B10736,)+MATCH(AE222,B:B,)),"---")),"---")</f>
        <v>U38-3</v>
      </c>
      <c r="AJ222" t="str">
        <f>IF(COUNTIF(CALC_CONN_TEB0187_REV01!F:F,IF(AH222&lt;&gt;"---",VLOOKUP(AD222,CALC_CONN_TEB0187_REV01!F:M,8,0),IF(IFERROR(IF(AD222=AH222,AI222,AH222),"---")="---","---",IF(COUNTIF(CALC_CONN_TEB0187_REV01!F:F,IFERROR(IF(AD222=AH222,AI222,AH222),"---"))&gt;0,"---",IFERROR(IF(AD222=AH222,AI222,AH222),"---")))))=1,IF(AH222&lt;&gt;"---",VLOOKUP(AD222,CALC_CONN_TEB0187_REV01!F:M,8,0),IF(IFERROR(IF(AD222=AH222,AI222,AH222),"---")="---","---",IF(COUNTIF(CALC_CONN_TEB0187_REV01!F:F,IFERROR(IF(AD222=AH222,AI222,AH222),"---"))&gt;0,"---",IFERROR(IF(AD222=AH222,AI222,AH222),"---")))),"---")</f>
        <v>---</v>
      </c>
      <c r="AK222" t="str">
        <f>IF(COUNTIF(CALC_CONN_TEB0187_REV01!F:F,IF(AH222&lt;&gt;"---",VLOOKUP(AD222,CALC_CONN_TEB0187_REV01!F:M,8,0),IF(IFERROR(IF(AD222=AH222,AI222,AH222),"---")="---","---",IF(COUNTIF(CALC_CONN_TEB0187_REV01!F:F,IFERROR(IF(AD222=AH222,AI222,AH222),"---"))&gt;0,"---",IFERROR(IF(AD222=AH222,AI222,AH222),"---")))))=0,IF(AH222&lt;&gt;"---",VLOOKUP(AD222,CALC_CONN_TEB0187_REV01!F:M,8,0),IF(IFERROR(IF(AD222=AH222,AI222,AH222),"---")="---","---",IF(COUNTIF(CALC_CONN_TEB0187_REV01!F:F,IFERROR(IF(AD222=AH222,AI222,AH222),"---"))&gt;0,"---",IFERROR(IF(AD222=AH222,AI222,AH222),"---")))),"---")</f>
        <v>U38-3</v>
      </c>
      <c r="AL222">
        <f t="shared" si="49"/>
        <v>109.5157</v>
      </c>
      <c r="AM222">
        <f t="shared" si="50"/>
        <v>3</v>
      </c>
      <c r="AT222" t="str">
        <f t="shared" si="43"/>
        <v>Z_SCL</v>
      </c>
      <c r="AU222" t="str">
        <f t="shared" si="44"/>
        <v>--</v>
      </c>
    </row>
    <row r="223" spans="1:47" x14ac:dyDescent="0.25">
      <c r="A223" t="str">
        <f t="shared" si="39"/>
        <v>J1-D39</v>
      </c>
      <c r="B223" t="str">
        <f t="shared" si="40"/>
        <v>VCCIO_6C</v>
      </c>
      <c r="C223" t="str">
        <f t="shared" si="41"/>
        <v>J1-VCCIO_6C</v>
      </c>
      <c r="D223" t="str">
        <f t="shared" si="42"/>
        <v>J1-D39</v>
      </c>
      <c r="E223" t="s">
        <v>169</v>
      </c>
      <c r="F223" t="s">
        <v>388</v>
      </c>
      <c r="G223" t="s">
        <v>792</v>
      </c>
      <c r="L223" t="s">
        <v>3962</v>
      </c>
      <c r="M223" t="s">
        <v>428</v>
      </c>
      <c r="N223">
        <v>66.814899999999994</v>
      </c>
      <c r="AA223">
        <f t="shared" si="51"/>
        <v>218</v>
      </c>
      <c r="AB223" t="str">
        <f>B2B!B220</f>
        <v>J1</v>
      </c>
      <c r="AC223" t="str">
        <f>B2B!C220</f>
        <v>D38</v>
      </c>
      <c r="AD223" t="str">
        <f t="shared" si="45"/>
        <v>J1-D38</v>
      </c>
      <c r="AE223" t="str">
        <f t="shared" si="46"/>
        <v>Z_SCL</v>
      </c>
      <c r="AG223" t="str">
        <f t="shared" si="47"/>
        <v>--</v>
      </c>
      <c r="AH223" t="str">
        <f t="shared" si="48"/>
        <v>J1-D38</v>
      </c>
      <c r="AI223" t="str">
        <f>IFERROR(IF(IF(AG223="--",INDEX(D:D,MATCH(AE223,INDEX(B:B,MATCH(AE223,B:B,)+1):B10737,)+MATCH(AE223,B:B,)))=AD223,VLOOKUP(AE223,B:D,3,0),IF(AG223="--",INDEX(D:D,MATCH(AE223,INDEX(B:B,MATCH(AE223,B:B,)+1):B10737,)+MATCH(AE223,B:B,)),"---")),"---")</f>
        <v>U38-2</v>
      </c>
      <c r="AJ223" t="str">
        <f>IF(COUNTIF(CALC_CONN_TEB0187_REV01!F:F,IF(AH223&lt;&gt;"---",VLOOKUP(AD223,CALC_CONN_TEB0187_REV01!F:M,8,0),IF(IFERROR(IF(AD223=AH223,AI223,AH223),"---")="---","---",IF(COUNTIF(CALC_CONN_TEB0187_REV01!F:F,IFERROR(IF(AD223=AH223,AI223,AH223),"---"))&gt;0,"---",IFERROR(IF(AD223=AH223,AI223,AH223),"---")))))=1,IF(AH223&lt;&gt;"---",VLOOKUP(AD223,CALC_CONN_TEB0187_REV01!F:M,8,0),IF(IFERROR(IF(AD223=AH223,AI223,AH223),"---")="---","---",IF(COUNTIF(CALC_CONN_TEB0187_REV01!F:F,IFERROR(IF(AD223=AH223,AI223,AH223),"---"))&gt;0,"---",IFERROR(IF(AD223=AH223,AI223,AH223),"---")))),"---")</f>
        <v>---</v>
      </c>
      <c r="AK223" t="str">
        <f>IF(COUNTIF(CALC_CONN_TEB0187_REV01!F:F,IF(AH223&lt;&gt;"---",VLOOKUP(AD223,CALC_CONN_TEB0187_REV01!F:M,8,0),IF(IFERROR(IF(AD223=AH223,AI223,AH223),"---")="---","---",IF(COUNTIF(CALC_CONN_TEB0187_REV01!F:F,IFERROR(IF(AD223=AH223,AI223,AH223),"---"))&gt;0,"---",IFERROR(IF(AD223=AH223,AI223,AH223),"---")))))=0,IF(AH223&lt;&gt;"---",VLOOKUP(AD223,CALC_CONN_TEB0187_REV01!F:M,8,0),IF(IFERROR(IF(AD223=AH223,AI223,AH223),"---")="---","---",IF(COUNTIF(CALC_CONN_TEB0187_REV01!F:F,IFERROR(IF(AD223=AH223,AI223,AH223),"---"))&gt;0,"---",IFERROR(IF(AD223=AH223,AI223,AH223),"---")))),"---")</f>
        <v>U38-2</v>
      </c>
      <c r="AL223">
        <f t="shared" si="49"/>
        <v>111.3758</v>
      </c>
      <c r="AM223">
        <f t="shared" si="50"/>
        <v>3</v>
      </c>
      <c r="AT223" t="str">
        <f t="shared" si="43"/>
        <v>VCCIO_6C</v>
      </c>
      <c r="AU223" t="str">
        <f t="shared" si="44"/>
        <v>--</v>
      </c>
    </row>
    <row r="224" spans="1:47" x14ac:dyDescent="0.25">
      <c r="A224" t="str">
        <f t="shared" si="39"/>
        <v>J1-D40</v>
      </c>
      <c r="B224" t="str">
        <f t="shared" si="40"/>
        <v>ETH1_MDC</v>
      </c>
      <c r="C224" t="str">
        <f t="shared" si="41"/>
        <v>J1-ETH1_MDC</v>
      </c>
      <c r="D224" t="str">
        <f t="shared" si="42"/>
        <v>J1-D40</v>
      </c>
      <c r="E224" t="s">
        <v>169</v>
      </c>
      <c r="F224" t="s">
        <v>389</v>
      </c>
      <c r="G224" t="s">
        <v>3963</v>
      </c>
      <c r="L224" t="s">
        <v>3964</v>
      </c>
      <c r="M224" t="s">
        <v>428</v>
      </c>
      <c r="N224">
        <v>66.829700000000003</v>
      </c>
      <c r="AA224">
        <f t="shared" si="51"/>
        <v>219</v>
      </c>
      <c r="AB224" t="str">
        <f>B2B!B221</f>
        <v>J1</v>
      </c>
      <c r="AC224" t="str">
        <f>B2B!C221</f>
        <v>D39</v>
      </c>
      <c r="AD224" t="str">
        <f t="shared" si="45"/>
        <v>J1-D39</v>
      </c>
      <c r="AE224" t="str">
        <f t="shared" si="46"/>
        <v>VCCIO_6C</v>
      </c>
      <c r="AG224" t="str">
        <f t="shared" si="47"/>
        <v>--</v>
      </c>
      <c r="AH224" t="str">
        <f t="shared" si="48"/>
        <v>J1-D39</v>
      </c>
      <c r="AI224" t="str">
        <f>IFERROR(IF(IF(AG224="--",INDEX(D:D,MATCH(AE224,INDEX(B:B,MATCH(AE224,B:B,)+1):B10738,)+MATCH(AE224,B:B,)))=AD224,VLOOKUP(AE224,B:D,3,0),IF(AG224="--",INDEX(D:D,MATCH(AE224,INDEX(B:B,MATCH(AE224,B:B,)+1):B10738,)+MATCH(AE224,B:B,)),"---")),"---")</f>
        <v>L35-1</v>
      </c>
      <c r="AJ224" t="str">
        <f>IF(COUNTIF(CALC_CONN_TEB0187_REV01!F:F,IF(AH224&lt;&gt;"---",VLOOKUP(AD224,CALC_CONN_TEB0187_REV01!F:M,8,0),IF(IFERROR(IF(AD224=AH224,AI224,AH224),"---")="---","---",IF(COUNTIF(CALC_CONN_TEB0187_REV01!F:F,IFERROR(IF(AD224=AH224,AI224,AH224),"---"))&gt;0,"---",IFERROR(IF(AD224=AH224,AI224,AH224),"---")))))=1,IF(AH224&lt;&gt;"---",VLOOKUP(AD224,CALC_CONN_TEB0187_REV01!F:M,8,0),IF(IFERROR(IF(AD224=AH224,AI224,AH224),"---")="---","---",IF(COUNTIF(CALC_CONN_TEB0187_REV01!F:F,IFERROR(IF(AD224=AH224,AI224,AH224),"---"))&gt;0,"---",IFERROR(IF(AD224=AH224,AI224,AH224),"---")))),"---")</f>
        <v>---</v>
      </c>
      <c r="AK224" t="str">
        <f>IF(COUNTIF(CALC_CONN_TEB0187_REV01!F:F,IF(AH224&lt;&gt;"---",VLOOKUP(AD224,CALC_CONN_TEB0187_REV01!F:M,8,0),IF(IFERROR(IF(AD224=AH224,AI224,AH224),"---")="---","---",IF(COUNTIF(CALC_CONN_TEB0187_REV01!F:F,IFERROR(IF(AD224=AH224,AI224,AH224),"---"))&gt;0,"---",IFERROR(IF(AD224=AH224,AI224,AH224),"---")))))=0,IF(AH224&lt;&gt;"---",VLOOKUP(AD224,CALC_CONN_TEB0187_REV01!F:M,8,0),IF(IFERROR(IF(AD224=AH224,AI224,AH224),"---")="---","---",IF(COUNTIF(CALC_CONN_TEB0187_REV01!F:F,IFERROR(IF(AD224=AH224,AI224,AH224),"---"))&gt;0,"---",IFERROR(IF(AD224=AH224,AI224,AH224),"---")))),"---")</f>
        <v>L35-1</v>
      </c>
      <c r="AL224">
        <f t="shared" si="49"/>
        <v>2.044</v>
      </c>
      <c r="AM224">
        <f t="shared" si="50"/>
        <v>2</v>
      </c>
      <c r="AT224" t="str">
        <f t="shared" si="43"/>
        <v>ETH1_MDC</v>
      </c>
      <c r="AU224" t="str">
        <f t="shared" si="44"/>
        <v>--</v>
      </c>
    </row>
    <row r="225" spans="1:47" x14ac:dyDescent="0.25">
      <c r="A225" t="str">
        <f t="shared" si="39"/>
        <v>J1-D41</v>
      </c>
      <c r="B225" t="str">
        <f t="shared" si="40"/>
        <v>ETH1_RXD1</v>
      </c>
      <c r="C225" t="str">
        <f t="shared" si="41"/>
        <v>J1-ETH1_RXD1</v>
      </c>
      <c r="D225" t="str">
        <f t="shared" si="42"/>
        <v>J1-D41</v>
      </c>
      <c r="E225" t="s">
        <v>169</v>
      </c>
      <c r="F225" t="s">
        <v>390</v>
      </c>
      <c r="G225" t="s">
        <v>3965</v>
      </c>
      <c r="L225" t="s">
        <v>3966</v>
      </c>
      <c r="M225" t="s">
        <v>428</v>
      </c>
      <c r="N225">
        <v>54.609299999999998</v>
      </c>
      <c r="AA225">
        <f t="shared" si="51"/>
        <v>220</v>
      </c>
      <c r="AB225" t="str">
        <f>B2B!B222</f>
        <v>J1</v>
      </c>
      <c r="AC225" t="str">
        <f>B2B!C222</f>
        <v>D40</v>
      </c>
      <c r="AD225" t="str">
        <f t="shared" si="45"/>
        <v>J1-D40</v>
      </c>
      <c r="AE225" t="str">
        <f t="shared" si="46"/>
        <v>ETH1_MDC</v>
      </c>
      <c r="AG225" t="str">
        <f t="shared" si="47"/>
        <v>--</v>
      </c>
      <c r="AH225" t="str">
        <f t="shared" si="48"/>
        <v>J1-D40</v>
      </c>
      <c r="AI225" t="str">
        <f>IFERROR(IF(IF(AG225="--",INDEX(D:D,MATCH(AE225,INDEX(B:B,MATCH(AE225,B:B,)+1):B10739,)+MATCH(AE225,B:B,)))=AD225,VLOOKUP(AE225,B:D,3,0),IF(AG225="--",INDEX(D:D,MATCH(AE225,INDEX(B:B,MATCH(AE225,B:B,)+1):B10739,)+MATCH(AE225,B:B,)),"---")),"---")</f>
        <v>U33-23</v>
      </c>
      <c r="AJ225" t="str">
        <f>IF(COUNTIF(CALC_CONN_TEB0187_REV01!F:F,IF(AH225&lt;&gt;"---",VLOOKUP(AD225,CALC_CONN_TEB0187_REV01!F:M,8,0),IF(IFERROR(IF(AD225=AH225,AI225,AH225),"---")="---","---",IF(COUNTIF(CALC_CONN_TEB0187_REV01!F:F,IFERROR(IF(AD225=AH225,AI225,AH225),"---"))&gt;0,"---",IFERROR(IF(AD225=AH225,AI225,AH225),"---")))))=1,IF(AH225&lt;&gt;"---",VLOOKUP(AD225,CALC_CONN_TEB0187_REV01!F:M,8,0),IF(IFERROR(IF(AD225=AH225,AI225,AH225),"---")="---","---",IF(COUNTIF(CALC_CONN_TEB0187_REV01!F:F,IFERROR(IF(AD225=AH225,AI225,AH225),"---"))&gt;0,"---",IFERROR(IF(AD225=AH225,AI225,AH225),"---")))),"---")</f>
        <v>---</v>
      </c>
      <c r="AK225" t="str">
        <f>IF(COUNTIF(CALC_CONN_TEB0187_REV01!F:F,IF(AH225&lt;&gt;"---",VLOOKUP(AD225,CALC_CONN_TEB0187_REV01!F:M,8,0),IF(IFERROR(IF(AD225=AH225,AI225,AH225),"---")="---","---",IF(COUNTIF(CALC_CONN_TEB0187_REV01!F:F,IFERROR(IF(AD225=AH225,AI225,AH225),"---"))&gt;0,"---",IFERROR(IF(AD225=AH225,AI225,AH225),"---")))))=0,IF(AH225&lt;&gt;"---",VLOOKUP(AD225,CALC_CONN_TEB0187_REV01!F:M,8,0),IF(IFERROR(IF(AD225=AH225,AI225,AH225),"---")="---","---",IF(COUNTIF(CALC_CONN_TEB0187_REV01!F:F,IFERROR(IF(AD225=AH225,AI225,AH225),"---"))&gt;0,"---",IFERROR(IF(AD225=AH225,AI225,AH225),"---")))),"---")</f>
        <v>U33-23</v>
      </c>
      <c r="AL225">
        <f t="shared" si="49"/>
        <v>47.068800000000003</v>
      </c>
      <c r="AM225">
        <f t="shared" si="50"/>
        <v>3</v>
      </c>
      <c r="AT225" t="str">
        <f t="shared" si="43"/>
        <v>ETH1_RXD1</v>
      </c>
      <c r="AU225" t="str">
        <f t="shared" si="44"/>
        <v>--</v>
      </c>
    </row>
    <row r="226" spans="1:47" x14ac:dyDescent="0.25">
      <c r="A226" t="str">
        <f t="shared" si="39"/>
        <v>J1-D42</v>
      </c>
      <c r="B226" t="str">
        <f t="shared" si="40"/>
        <v>ETH1_RXD3</v>
      </c>
      <c r="C226" t="str">
        <f t="shared" si="41"/>
        <v>J1-ETH1_RXD3</v>
      </c>
      <c r="D226" t="str">
        <f t="shared" si="42"/>
        <v>J1-D42</v>
      </c>
      <c r="E226" t="s">
        <v>169</v>
      </c>
      <c r="F226" t="s">
        <v>391</v>
      </c>
      <c r="G226" t="s">
        <v>3967</v>
      </c>
      <c r="L226" t="s">
        <v>3968</v>
      </c>
      <c r="M226" t="s">
        <v>428</v>
      </c>
      <c r="N226">
        <v>54.784500000000001</v>
      </c>
      <c r="AA226">
        <f t="shared" si="51"/>
        <v>221</v>
      </c>
      <c r="AB226" t="str">
        <f>B2B!B223</f>
        <v>J1</v>
      </c>
      <c r="AC226" t="str">
        <f>B2B!C223</f>
        <v>D41</v>
      </c>
      <c r="AD226" t="str">
        <f t="shared" si="45"/>
        <v>J1-D41</v>
      </c>
      <c r="AE226" t="str">
        <f t="shared" si="46"/>
        <v>ETH1_RXD1</v>
      </c>
      <c r="AG226" t="str">
        <f t="shared" si="47"/>
        <v>--</v>
      </c>
      <c r="AH226" t="str">
        <f t="shared" si="48"/>
        <v>J1-D41</v>
      </c>
      <c r="AI226" t="str">
        <f>IFERROR(IF(IF(AG226="--",INDEX(D:D,MATCH(AE226,INDEX(B:B,MATCH(AE226,B:B,)+1):B10740,)+MATCH(AE226,B:B,)))=AD226,VLOOKUP(AE226,B:D,3,0),IF(AG226="--",INDEX(D:D,MATCH(AE226,INDEX(B:B,MATCH(AE226,B:B,)+1):B10740,)+MATCH(AE226,B:B,)),"---")),"---")</f>
        <v>U33-32</v>
      </c>
      <c r="AJ226" t="str">
        <f>IF(COUNTIF(CALC_CONN_TEB0187_REV01!F:F,IF(AH226&lt;&gt;"---",VLOOKUP(AD226,CALC_CONN_TEB0187_REV01!F:M,8,0),IF(IFERROR(IF(AD226=AH226,AI226,AH226),"---")="---","---",IF(COUNTIF(CALC_CONN_TEB0187_REV01!F:F,IFERROR(IF(AD226=AH226,AI226,AH226),"---"))&gt;0,"---",IFERROR(IF(AD226=AH226,AI226,AH226),"---")))))=1,IF(AH226&lt;&gt;"---",VLOOKUP(AD226,CALC_CONN_TEB0187_REV01!F:M,8,0),IF(IFERROR(IF(AD226=AH226,AI226,AH226),"---")="---","---",IF(COUNTIF(CALC_CONN_TEB0187_REV01!F:F,IFERROR(IF(AD226=AH226,AI226,AH226),"---"))&gt;0,"---",IFERROR(IF(AD226=AH226,AI226,AH226),"---")))),"---")</f>
        <v>---</v>
      </c>
      <c r="AK226" t="str">
        <f>IF(COUNTIF(CALC_CONN_TEB0187_REV01!F:F,IF(AH226&lt;&gt;"---",VLOOKUP(AD226,CALC_CONN_TEB0187_REV01!F:M,8,0),IF(IFERROR(IF(AD226=AH226,AI226,AH226),"---")="---","---",IF(COUNTIF(CALC_CONN_TEB0187_REV01!F:F,IFERROR(IF(AD226=AH226,AI226,AH226),"---"))&gt;0,"---",IFERROR(IF(AD226=AH226,AI226,AH226),"---")))))=0,IF(AH226&lt;&gt;"---",VLOOKUP(AD226,CALC_CONN_TEB0187_REV01!F:M,8,0),IF(IFERROR(IF(AD226=AH226,AI226,AH226),"---")="---","---",IF(COUNTIF(CALC_CONN_TEB0187_REV01!F:F,IFERROR(IF(AD226=AH226,AI226,AH226),"---"))&gt;0,"---",IFERROR(IF(AD226=AH226,AI226,AH226),"---")))),"---")</f>
        <v>U33-32</v>
      </c>
      <c r="AL226">
        <f t="shared" si="49"/>
        <v>40.8902</v>
      </c>
      <c r="AM226">
        <f t="shared" si="50"/>
        <v>3</v>
      </c>
      <c r="AT226" t="str">
        <f t="shared" si="43"/>
        <v>ETH1_RXD3</v>
      </c>
      <c r="AU226" t="str">
        <f t="shared" si="44"/>
        <v>--</v>
      </c>
    </row>
    <row r="227" spans="1:47" x14ac:dyDescent="0.25">
      <c r="A227" t="str">
        <f t="shared" si="39"/>
        <v>J1-D43</v>
      </c>
      <c r="B227" t="str">
        <f t="shared" si="40"/>
        <v>ETH1_RST</v>
      </c>
      <c r="C227" t="str">
        <f t="shared" si="41"/>
        <v>J1-ETH1_RST</v>
      </c>
      <c r="D227" t="str">
        <f t="shared" si="42"/>
        <v>J1-D43</v>
      </c>
      <c r="E227" t="s">
        <v>169</v>
      </c>
      <c r="F227" t="s">
        <v>392</v>
      </c>
      <c r="G227" t="s">
        <v>3969</v>
      </c>
      <c r="L227" t="s">
        <v>3970</v>
      </c>
      <c r="M227" t="s">
        <v>428</v>
      </c>
      <c r="N227">
        <v>66.612300000000005</v>
      </c>
      <c r="AA227">
        <f t="shared" si="51"/>
        <v>222</v>
      </c>
      <c r="AB227" t="str">
        <f>B2B!B224</f>
        <v>J1</v>
      </c>
      <c r="AC227" t="str">
        <f>B2B!C224</f>
        <v>D42</v>
      </c>
      <c r="AD227" t="str">
        <f t="shared" si="45"/>
        <v>J1-D42</v>
      </c>
      <c r="AE227" t="str">
        <f t="shared" si="46"/>
        <v>ETH1_RXD3</v>
      </c>
      <c r="AG227" t="str">
        <f t="shared" si="47"/>
        <v>--</v>
      </c>
      <c r="AH227" t="str">
        <f t="shared" si="48"/>
        <v>J1-D42</v>
      </c>
      <c r="AI227" t="str">
        <f>IFERROR(IF(IF(AG227="--",INDEX(D:D,MATCH(AE227,INDEX(B:B,MATCH(AE227,B:B,)+1):B10741,)+MATCH(AE227,B:B,)))=AD227,VLOOKUP(AE227,B:D,3,0),IF(AG227="--",INDEX(D:D,MATCH(AE227,INDEX(B:B,MATCH(AE227,B:B,)+1):B10741,)+MATCH(AE227,B:B,)),"---")),"---")</f>
        <v>U33-29</v>
      </c>
      <c r="AJ227" t="str">
        <f>IF(COUNTIF(CALC_CONN_TEB0187_REV01!F:F,IF(AH227&lt;&gt;"---",VLOOKUP(AD227,CALC_CONN_TEB0187_REV01!F:M,8,0),IF(IFERROR(IF(AD227=AH227,AI227,AH227),"---")="---","---",IF(COUNTIF(CALC_CONN_TEB0187_REV01!F:F,IFERROR(IF(AD227=AH227,AI227,AH227),"---"))&gt;0,"---",IFERROR(IF(AD227=AH227,AI227,AH227),"---")))))=1,IF(AH227&lt;&gt;"---",VLOOKUP(AD227,CALC_CONN_TEB0187_REV01!F:M,8,0),IF(IFERROR(IF(AD227=AH227,AI227,AH227),"---")="---","---",IF(COUNTIF(CALC_CONN_TEB0187_REV01!F:F,IFERROR(IF(AD227=AH227,AI227,AH227),"---"))&gt;0,"---",IFERROR(IF(AD227=AH227,AI227,AH227),"---")))),"---")</f>
        <v>---</v>
      </c>
      <c r="AK227" t="str">
        <f>IF(COUNTIF(CALC_CONN_TEB0187_REV01!F:F,IF(AH227&lt;&gt;"---",VLOOKUP(AD227,CALC_CONN_TEB0187_REV01!F:M,8,0),IF(IFERROR(IF(AD227=AH227,AI227,AH227),"---")="---","---",IF(COUNTIF(CALC_CONN_TEB0187_REV01!F:F,IFERROR(IF(AD227=AH227,AI227,AH227),"---"))&gt;0,"---",IFERROR(IF(AD227=AH227,AI227,AH227),"---")))))=0,IF(AH227&lt;&gt;"---",VLOOKUP(AD227,CALC_CONN_TEB0187_REV01!F:M,8,0),IF(IFERROR(IF(AD227=AH227,AI227,AH227),"---")="---","---",IF(COUNTIF(CALC_CONN_TEB0187_REV01!F:F,IFERROR(IF(AD227=AH227,AI227,AH227),"---"))&gt;0,"---",IFERROR(IF(AD227=AH227,AI227,AH227),"---")))),"---")</f>
        <v>U33-29</v>
      </c>
      <c r="AL227">
        <f t="shared" si="49"/>
        <v>41.202500000000001</v>
      </c>
      <c r="AM227">
        <f t="shared" si="50"/>
        <v>3</v>
      </c>
      <c r="AT227" t="str">
        <f t="shared" si="43"/>
        <v>ETH1_RST</v>
      </c>
      <c r="AU227" t="str">
        <f t="shared" si="44"/>
        <v>--</v>
      </c>
    </row>
    <row r="228" spans="1:47" x14ac:dyDescent="0.25">
      <c r="A228" t="str">
        <f t="shared" si="39"/>
        <v>J1-D44</v>
      </c>
      <c r="B228" t="str">
        <f t="shared" si="40"/>
        <v>I2C_F_SCL</v>
      </c>
      <c r="C228" t="str">
        <f t="shared" si="41"/>
        <v>J1-I2C_F_SCL</v>
      </c>
      <c r="D228" t="str">
        <f t="shared" si="42"/>
        <v>J1-D44</v>
      </c>
      <c r="E228" t="s">
        <v>169</v>
      </c>
      <c r="F228" t="s">
        <v>393</v>
      </c>
      <c r="G228" t="s">
        <v>3971</v>
      </c>
      <c r="L228" t="s">
        <v>3972</v>
      </c>
      <c r="M228" t="s">
        <v>428</v>
      </c>
      <c r="N228">
        <v>66.628799999999998</v>
      </c>
      <c r="AA228">
        <f t="shared" si="51"/>
        <v>223</v>
      </c>
      <c r="AB228" t="str">
        <f>B2B!B225</f>
        <v>J1</v>
      </c>
      <c r="AC228" t="str">
        <f>B2B!C225</f>
        <v>D43</v>
      </c>
      <c r="AD228" t="str">
        <f t="shared" si="45"/>
        <v>J1-D43</v>
      </c>
      <c r="AE228" t="str">
        <f t="shared" si="46"/>
        <v>ETH1_RST</v>
      </c>
      <c r="AG228" t="str">
        <f t="shared" si="47"/>
        <v>--</v>
      </c>
      <c r="AH228" t="str">
        <f t="shared" si="48"/>
        <v>J1-D43</v>
      </c>
      <c r="AI228" t="str">
        <f>IFERROR(IF(IF(AG228="--",INDEX(D:D,MATCH(AE228,INDEX(B:B,MATCH(AE228,B:B,)+1):B10742,)+MATCH(AE228,B:B,)))=AD228,VLOOKUP(AE228,B:D,3,0),IF(AG228="--",INDEX(D:D,MATCH(AE228,INDEX(B:B,MATCH(AE228,B:B,)+1):B10742,)+MATCH(AE228,B:B,)),"---")),"---")</f>
        <v>U11-14</v>
      </c>
      <c r="AJ228" t="str">
        <f>IF(COUNTIF(CALC_CONN_TEB0187_REV01!F:F,IF(AH228&lt;&gt;"---",VLOOKUP(AD228,CALC_CONN_TEB0187_REV01!F:M,8,0),IF(IFERROR(IF(AD228=AH228,AI228,AH228),"---")="---","---",IF(COUNTIF(CALC_CONN_TEB0187_REV01!F:F,IFERROR(IF(AD228=AH228,AI228,AH228),"---"))&gt;0,"---",IFERROR(IF(AD228=AH228,AI228,AH228),"---")))))=1,IF(AH228&lt;&gt;"---",VLOOKUP(AD228,CALC_CONN_TEB0187_REV01!F:M,8,0),IF(IFERROR(IF(AD228=AH228,AI228,AH228),"---")="---","---",IF(COUNTIF(CALC_CONN_TEB0187_REV01!F:F,IFERROR(IF(AD228=AH228,AI228,AH228),"---"))&gt;0,"---",IFERROR(IF(AD228=AH228,AI228,AH228),"---")))),"---")</f>
        <v>---</v>
      </c>
      <c r="AK228" t="str">
        <f>IF(COUNTIF(CALC_CONN_TEB0187_REV01!F:F,IF(AH228&lt;&gt;"---",VLOOKUP(AD228,CALC_CONN_TEB0187_REV01!F:M,8,0),IF(IFERROR(IF(AD228=AH228,AI228,AH228),"---")="---","---",IF(COUNTIF(CALC_CONN_TEB0187_REV01!F:F,IFERROR(IF(AD228=AH228,AI228,AH228),"---"))&gt;0,"---",IFERROR(IF(AD228=AH228,AI228,AH228),"---")))))=0,IF(AH228&lt;&gt;"---",VLOOKUP(AD228,CALC_CONN_TEB0187_REV01!F:M,8,0),IF(IFERROR(IF(AD228=AH228,AI228,AH228),"---")="---","---",IF(COUNTIF(CALC_CONN_TEB0187_REV01!F:F,IFERROR(IF(AD228=AH228,AI228,AH228),"---"))&gt;0,"---",IFERROR(IF(AD228=AH228,AI228,AH228),"---")))),"---")</f>
        <v>U11-14</v>
      </c>
      <c r="AL228">
        <f t="shared" si="49"/>
        <v>28.155000000000001</v>
      </c>
      <c r="AM228">
        <f t="shared" si="50"/>
        <v>3</v>
      </c>
      <c r="AT228" t="str">
        <f t="shared" si="43"/>
        <v>I2C_F_SCL</v>
      </c>
      <c r="AU228" t="str">
        <f t="shared" si="44"/>
        <v>--</v>
      </c>
    </row>
    <row r="229" spans="1:47" x14ac:dyDescent="0.25">
      <c r="A229" t="str">
        <f t="shared" si="39"/>
        <v>J1-D45</v>
      </c>
      <c r="B229" t="str">
        <f t="shared" si="40"/>
        <v>GND</v>
      </c>
      <c r="C229" t="str">
        <f t="shared" si="41"/>
        <v>J1-GND</v>
      </c>
      <c r="D229" t="str">
        <f t="shared" si="42"/>
        <v>J1-D45</v>
      </c>
      <c r="E229" t="s">
        <v>169</v>
      </c>
      <c r="F229" t="s">
        <v>394</v>
      </c>
      <c r="G229" t="s">
        <v>433</v>
      </c>
      <c r="L229" t="s">
        <v>3973</v>
      </c>
      <c r="M229" t="s">
        <v>428</v>
      </c>
      <c r="N229">
        <v>36.448900000000002</v>
      </c>
      <c r="AA229">
        <f t="shared" si="51"/>
        <v>224</v>
      </c>
      <c r="AB229" t="str">
        <f>B2B!B226</f>
        <v>J1</v>
      </c>
      <c r="AC229" t="str">
        <f>B2B!C226</f>
        <v>D44</v>
      </c>
      <c r="AD229" t="str">
        <f t="shared" si="45"/>
        <v>J1-D44</v>
      </c>
      <c r="AE229" t="str">
        <f t="shared" si="46"/>
        <v>I2C_F_SCL</v>
      </c>
      <c r="AG229" t="str">
        <f t="shared" si="47"/>
        <v>--</v>
      </c>
      <c r="AH229" t="str">
        <f t="shared" si="48"/>
        <v>J1-D44</v>
      </c>
      <c r="AI229" t="str">
        <f>IFERROR(IF(IF(AG229="--",INDEX(D:D,MATCH(AE229,INDEX(B:B,MATCH(AE229,B:B,)+1):B10743,)+MATCH(AE229,B:B,)))=AD229,VLOOKUP(AE229,B:D,3,0),IF(AG229="--",INDEX(D:D,MATCH(AE229,INDEX(B:B,MATCH(AE229,B:B,)+1):B10743,)+MATCH(AE229,B:B,)),"---")),"---")</f>
        <v>U29-5</v>
      </c>
      <c r="AJ229" t="str">
        <f>IF(COUNTIF(CALC_CONN_TEB0187_REV01!F:F,IF(AH229&lt;&gt;"---",VLOOKUP(AD229,CALC_CONN_TEB0187_REV01!F:M,8,0),IF(IFERROR(IF(AD229=AH229,AI229,AH229),"---")="---","---",IF(COUNTIF(CALC_CONN_TEB0187_REV01!F:F,IFERROR(IF(AD229=AH229,AI229,AH229),"---"))&gt;0,"---",IFERROR(IF(AD229=AH229,AI229,AH229),"---")))))=1,IF(AH229&lt;&gt;"---",VLOOKUP(AD229,CALC_CONN_TEB0187_REV01!F:M,8,0),IF(IFERROR(IF(AD229=AH229,AI229,AH229),"---")="---","---",IF(COUNTIF(CALC_CONN_TEB0187_REV01!F:F,IFERROR(IF(AD229=AH229,AI229,AH229),"---"))&gt;0,"---",IFERROR(IF(AD229=AH229,AI229,AH229),"---")))),"---")</f>
        <v>---</v>
      </c>
      <c r="AK229" t="str">
        <f>IF(COUNTIF(CALC_CONN_TEB0187_REV01!F:F,IF(AH229&lt;&gt;"---",VLOOKUP(AD229,CALC_CONN_TEB0187_REV01!F:M,8,0),IF(IFERROR(IF(AD229=AH229,AI229,AH229),"---")="---","---",IF(COUNTIF(CALC_CONN_TEB0187_REV01!F:F,IFERROR(IF(AD229=AH229,AI229,AH229),"---"))&gt;0,"---",IFERROR(IF(AD229=AH229,AI229,AH229),"---")))))=0,IF(AH229&lt;&gt;"---",VLOOKUP(AD229,CALC_CONN_TEB0187_REV01!F:M,8,0),IF(IFERROR(IF(AD229=AH229,AI229,AH229),"---")="---","---",IF(COUNTIF(CALC_CONN_TEB0187_REV01!F:F,IFERROR(IF(AD229=AH229,AI229,AH229),"---"))&gt;0,"---",IFERROR(IF(AD229=AH229,AI229,AH229),"---")))),"---")</f>
        <v>U29-5</v>
      </c>
      <c r="AL229">
        <f t="shared" si="49"/>
        <v>25.215900000000001</v>
      </c>
      <c r="AM229">
        <f t="shared" si="50"/>
        <v>3</v>
      </c>
      <c r="AT229">
        <f t="shared" si="43"/>
        <v>0</v>
      </c>
      <c r="AU229">
        <f t="shared" si="44"/>
        <v>0</v>
      </c>
    </row>
    <row r="230" spans="1:47" x14ac:dyDescent="0.25">
      <c r="A230" t="str">
        <f t="shared" si="39"/>
        <v>J1-D46</v>
      </c>
      <c r="B230" t="str">
        <f t="shared" si="40"/>
        <v>PHY_MDI0_P</v>
      </c>
      <c r="C230" t="str">
        <f t="shared" si="41"/>
        <v>J1-PHY_MDI0_P</v>
      </c>
      <c r="D230" t="str">
        <f t="shared" si="42"/>
        <v>J1-D46</v>
      </c>
      <c r="E230" t="s">
        <v>169</v>
      </c>
      <c r="F230" t="s">
        <v>395</v>
      </c>
      <c r="G230" t="s">
        <v>805</v>
      </c>
      <c r="L230" t="s">
        <v>3974</v>
      </c>
      <c r="M230" t="s">
        <v>428</v>
      </c>
      <c r="N230">
        <v>36.465400000000002</v>
      </c>
      <c r="AA230">
        <f t="shared" si="51"/>
        <v>225</v>
      </c>
      <c r="AB230" t="str">
        <f>B2B!B227</f>
        <v>J1</v>
      </c>
      <c r="AC230" t="str">
        <f>B2B!C227</f>
        <v>D45</v>
      </c>
      <c r="AD230" t="str">
        <f t="shared" si="45"/>
        <v>J1-D45</v>
      </c>
      <c r="AE230" t="str">
        <f t="shared" si="46"/>
        <v>GND</v>
      </c>
      <c r="AG230" t="str">
        <f t="shared" si="47"/>
        <v>---</v>
      </c>
      <c r="AH230" t="str">
        <f t="shared" si="48"/>
        <v>---</v>
      </c>
      <c r="AI230" t="str">
        <f>IFERROR(IF(IF(AG230="--",INDEX(D:D,MATCH(AE230,INDEX(B:B,MATCH(AE230,B:B,)+1):B10744,)+MATCH(AE230,B:B,)))=AD230,VLOOKUP(AE230,B:D,3,0),IF(AG230="--",INDEX(D:D,MATCH(AE230,INDEX(B:B,MATCH(AE230,B:B,)+1):B10744,)+MATCH(AE230,B:B,)),"---")),"---")</f>
        <v>---</v>
      </c>
      <c r="AJ230" t="str">
        <f>IF(COUNTIF(CALC_CONN_TEB0187_REV01!F:F,IF(AH230&lt;&gt;"---",VLOOKUP(AD230,CALC_CONN_TEB0187_REV01!F:M,8,0),IF(IFERROR(IF(AD230=AH230,AI230,AH230),"---")="---","---",IF(COUNTIF(CALC_CONN_TEB0187_REV01!F:F,IFERROR(IF(AD230=AH230,AI230,AH230),"---"))&gt;0,"---",IFERROR(IF(AD230=AH230,AI230,AH230),"---")))))=1,IF(AH230&lt;&gt;"---",VLOOKUP(AD230,CALC_CONN_TEB0187_REV01!F:M,8,0),IF(IFERROR(IF(AD230=AH230,AI230,AH230),"---")="---","---",IF(COUNTIF(CALC_CONN_TEB0187_REV01!F:F,IFERROR(IF(AD230=AH230,AI230,AH230),"---"))&gt;0,"---",IFERROR(IF(AD230=AH230,AI230,AH230),"---")))),"---")</f>
        <v>---</v>
      </c>
      <c r="AK230" t="str">
        <f>IF(COUNTIF(CALC_CONN_TEB0187_REV01!F:F,IF(AH230&lt;&gt;"---",VLOOKUP(AD230,CALC_CONN_TEB0187_REV01!F:M,8,0),IF(IFERROR(IF(AD230=AH230,AI230,AH230),"---")="---","---",IF(COUNTIF(CALC_CONN_TEB0187_REV01!F:F,IFERROR(IF(AD230=AH230,AI230,AH230),"---"))&gt;0,"---",IFERROR(IF(AD230=AH230,AI230,AH230),"---")))))=0,IF(AH230&lt;&gt;"---",VLOOKUP(AD230,CALC_CONN_TEB0187_REV01!F:M,8,0),IF(IFERROR(IF(AD230=AH230,AI230,AH230),"---")="---","---",IF(COUNTIF(CALC_CONN_TEB0187_REV01!F:F,IFERROR(IF(AD230=AH230,AI230,AH230),"---"))&gt;0,"---",IFERROR(IF(AD230=AH230,AI230,AH230),"---")))),"---")</f>
        <v>---</v>
      </c>
      <c r="AL230" t="str">
        <f t="shared" si="49"/>
        <v>---</v>
      </c>
      <c r="AM230">
        <f t="shared" si="50"/>
        <v>1098</v>
      </c>
      <c r="AT230" t="str">
        <f t="shared" si="43"/>
        <v>PHY_MDI0_P</v>
      </c>
      <c r="AU230" t="str">
        <f t="shared" si="44"/>
        <v>--</v>
      </c>
    </row>
    <row r="231" spans="1:47" x14ac:dyDescent="0.25">
      <c r="A231" t="str">
        <f t="shared" si="39"/>
        <v>J1-D47</v>
      </c>
      <c r="B231" t="str">
        <f t="shared" si="40"/>
        <v>PHY_MDI0_N</v>
      </c>
      <c r="C231" t="str">
        <f t="shared" si="41"/>
        <v>J1-PHY_MDI0_N</v>
      </c>
      <c r="D231" t="str">
        <f t="shared" si="42"/>
        <v>J1-D47</v>
      </c>
      <c r="E231" t="s">
        <v>169</v>
      </c>
      <c r="F231" t="s">
        <v>396</v>
      </c>
      <c r="G231" t="s">
        <v>807</v>
      </c>
      <c r="L231" t="s">
        <v>3975</v>
      </c>
      <c r="M231" t="s">
        <v>428</v>
      </c>
      <c r="N231">
        <v>56.860199999999999</v>
      </c>
      <c r="AA231">
        <f t="shared" si="51"/>
        <v>226</v>
      </c>
      <c r="AB231" t="str">
        <f>B2B!B228</f>
        <v>J1</v>
      </c>
      <c r="AC231" t="str">
        <f>B2B!C228</f>
        <v>D46</v>
      </c>
      <c r="AD231" t="str">
        <f t="shared" si="45"/>
        <v>J1-D46</v>
      </c>
      <c r="AE231" t="str">
        <f t="shared" si="46"/>
        <v>PHY_MDI0_P</v>
      </c>
      <c r="AG231" t="str">
        <f t="shared" si="47"/>
        <v>--</v>
      </c>
      <c r="AH231" t="str">
        <f t="shared" si="48"/>
        <v>J1-D46</v>
      </c>
      <c r="AI231" t="str">
        <f>IFERROR(IF(IF(AG231="--",INDEX(D:D,MATCH(AE231,INDEX(B:B,MATCH(AE231,B:B,)+1):B10745,)+MATCH(AE231,B:B,)))=AD231,VLOOKUP(AE231,B:D,3,0),IF(AG231="--",INDEX(D:D,MATCH(AE231,INDEX(B:B,MATCH(AE231,B:B,)+1):B10745,)+MATCH(AE231,B:B,)),"---")),"---")</f>
        <v>J4-A2</v>
      </c>
      <c r="AJ231" t="str">
        <f>IF(COUNTIF(CALC_CONN_TEB0187_REV01!F:F,IF(AH231&lt;&gt;"---",VLOOKUP(AD231,CALC_CONN_TEB0187_REV01!F:M,8,0),IF(IFERROR(IF(AD231=AH231,AI231,AH231),"---")="---","---",IF(COUNTIF(CALC_CONN_TEB0187_REV01!F:F,IFERROR(IF(AD231=AH231,AI231,AH231),"---"))&gt;0,"---",IFERROR(IF(AD231=AH231,AI231,AH231),"---")))))=1,IF(AH231&lt;&gt;"---",VLOOKUP(AD231,CALC_CONN_TEB0187_REV01!F:M,8,0),IF(IFERROR(IF(AD231=AH231,AI231,AH231),"---")="---","---",IF(COUNTIF(CALC_CONN_TEB0187_REV01!F:F,IFERROR(IF(AD231=AH231,AI231,AH231),"---"))&gt;0,"---",IFERROR(IF(AD231=AH231,AI231,AH231),"---")))),"---")</f>
        <v>---</v>
      </c>
      <c r="AK231" t="str">
        <f>IF(COUNTIF(CALC_CONN_TEB0187_REV01!F:F,IF(AH231&lt;&gt;"---",VLOOKUP(AD231,CALC_CONN_TEB0187_REV01!F:M,8,0),IF(IFERROR(IF(AD231=AH231,AI231,AH231),"---")="---","---",IF(COUNTIF(CALC_CONN_TEB0187_REV01!F:F,IFERROR(IF(AD231=AH231,AI231,AH231),"---"))&gt;0,"---",IFERROR(IF(AD231=AH231,AI231,AH231),"---")))))=0,IF(AH231&lt;&gt;"---",VLOOKUP(AD231,CALC_CONN_TEB0187_REV01!F:M,8,0),IF(IFERROR(IF(AD231=AH231,AI231,AH231),"---")="---","---",IF(COUNTIF(CALC_CONN_TEB0187_REV01!F:F,IFERROR(IF(AD231=AH231,AI231,AH231),"---"))&gt;0,"---",IFERROR(IF(AD231=AH231,AI231,AH231),"---")))),"---")</f>
        <v>---</v>
      </c>
      <c r="AL231">
        <f t="shared" si="49"/>
        <v>55.154000000000003</v>
      </c>
      <c r="AM231">
        <f t="shared" si="50"/>
        <v>2</v>
      </c>
      <c r="AT231" t="str">
        <f t="shared" si="43"/>
        <v>PHY_MDI0_N</v>
      </c>
      <c r="AU231" t="str">
        <f t="shared" si="44"/>
        <v>--</v>
      </c>
    </row>
    <row r="232" spans="1:47" x14ac:dyDescent="0.25">
      <c r="A232" t="str">
        <f t="shared" si="39"/>
        <v>J1-D48</v>
      </c>
      <c r="B232" t="str">
        <f t="shared" si="40"/>
        <v>GND</v>
      </c>
      <c r="C232" t="str">
        <f t="shared" si="41"/>
        <v>J1-GND</v>
      </c>
      <c r="D232" t="str">
        <f t="shared" si="42"/>
        <v>J1-D48</v>
      </c>
      <c r="E232" t="s">
        <v>169</v>
      </c>
      <c r="F232" t="s">
        <v>397</v>
      </c>
      <c r="G232" t="s">
        <v>433</v>
      </c>
      <c r="L232" t="s">
        <v>3976</v>
      </c>
      <c r="M232" t="s">
        <v>428</v>
      </c>
      <c r="N232">
        <v>56.848300000000002</v>
      </c>
      <c r="AA232">
        <f t="shared" si="51"/>
        <v>227</v>
      </c>
      <c r="AB232" t="str">
        <f>B2B!B229</f>
        <v>J1</v>
      </c>
      <c r="AC232" t="str">
        <f>B2B!C229</f>
        <v>D47</v>
      </c>
      <c r="AD232" t="str">
        <f t="shared" si="45"/>
        <v>J1-D47</v>
      </c>
      <c r="AE232" t="str">
        <f t="shared" si="46"/>
        <v>PHY_MDI0_N</v>
      </c>
      <c r="AG232" t="str">
        <f t="shared" si="47"/>
        <v>--</v>
      </c>
      <c r="AH232" t="str">
        <f t="shared" si="48"/>
        <v>J1-D47</v>
      </c>
      <c r="AI232" t="str">
        <f>IFERROR(IF(IF(AG232="--",INDEX(D:D,MATCH(AE232,INDEX(B:B,MATCH(AE232,B:B,)+1):B10746,)+MATCH(AE232,B:B,)))=AD232,VLOOKUP(AE232,B:D,3,0),IF(AG232="--",INDEX(D:D,MATCH(AE232,INDEX(B:B,MATCH(AE232,B:B,)+1):B10746,)+MATCH(AE232,B:B,)),"---")),"---")</f>
        <v>J4-A1</v>
      </c>
      <c r="AJ232" t="str">
        <f>IF(COUNTIF(CALC_CONN_TEB0187_REV01!F:F,IF(AH232&lt;&gt;"---",VLOOKUP(AD232,CALC_CONN_TEB0187_REV01!F:M,8,0),IF(IFERROR(IF(AD232=AH232,AI232,AH232),"---")="---","---",IF(COUNTIF(CALC_CONN_TEB0187_REV01!F:F,IFERROR(IF(AD232=AH232,AI232,AH232),"---"))&gt;0,"---",IFERROR(IF(AD232=AH232,AI232,AH232),"---")))))=1,IF(AH232&lt;&gt;"---",VLOOKUP(AD232,CALC_CONN_TEB0187_REV01!F:M,8,0),IF(IFERROR(IF(AD232=AH232,AI232,AH232),"---")="---","---",IF(COUNTIF(CALC_CONN_TEB0187_REV01!F:F,IFERROR(IF(AD232=AH232,AI232,AH232),"---"))&gt;0,"---",IFERROR(IF(AD232=AH232,AI232,AH232),"---")))),"---")</f>
        <v>---</v>
      </c>
      <c r="AK232" t="str">
        <f>IF(COUNTIF(CALC_CONN_TEB0187_REV01!F:F,IF(AH232&lt;&gt;"---",VLOOKUP(AD232,CALC_CONN_TEB0187_REV01!F:M,8,0),IF(IFERROR(IF(AD232=AH232,AI232,AH232),"---")="---","---",IF(COUNTIF(CALC_CONN_TEB0187_REV01!F:F,IFERROR(IF(AD232=AH232,AI232,AH232),"---"))&gt;0,"---",IFERROR(IF(AD232=AH232,AI232,AH232),"---")))))=0,IF(AH232&lt;&gt;"---",VLOOKUP(AD232,CALC_CONN_TEB0187_REV01!F:M,8,0),IF(IFERROR(IF(AD232=AH232,AI232,AH232),"---")="---","---",IF(COUNTIF(CALC_CONN_TEB0187_REV01!F:F,IFERROR(IF(AD232=AH232,AI232,AH232),"---"))&gt;0,"---",IFERROR(IF(AD232=AH232,AI232,AH232),"---")))),"---")</f>
        <v>---</v>
      </c>
      <c r="AL232">
        <f t="shared" si="49"/>
        <v>55.159799999999997</v>
      </c>
      <c r="AM232">
        <f t="shared" si="50"/>
        <v>2</v>
      </c>
      <c r="AT232">
        <f t="shared" si="43"/>
        <v>0</v>
      </c>
      <c r="AU232">
        <f t="shared" si="44"/>
        <v>0</v>
      </c>
    </row>
    <row r="233" spans="1:47" x14ac:dyDescent="0.25">
      <c r="A233" t="str">
        <f t="shared" si="39"/>
        <v>J1-D49</v>
      </c>
      <c r="B233" t="str">
        <f t="shared" si="40"/>
        <v>PHY_MDI1_P</v>
      </c>
      <c r="C233" t="str">
        <f t="shared" si="41"/>
        <v>J1-PHY_MDI1_P</v>
      </c>
      <c r="D233" t="str">
        <f t="shared" si="42"/>
        <v>J1-D49</v>
      </c>
      <c r="E233" t="s">
        <v>169</v>
      </c>
      <c r="F233" t="s">
        <v>398</v>
      </c>
      <c r="G233" t="s">
        <v>810</v>
      </c>
      <c r="L233" t="s">
        <v>3977</v>
      </c>
      <c r="M233" t="s">
        <v>428</v>
      </c>
      <c r="N233">
        <v>34.782600000000002</v>
      </c>
      <c r="AA233">
        <f t="shared" si="51"/>
        <v>228</v>
      </c>
      <c r="AB233" t="str">
        <f>B2B!B230</f>
        <v>J1</v>
      </c>
      <c r="AC233" t="str">
        <f>B2B!C230</f>
        <v>D48</v>
      </c>
      <c r="AD233" t="str">
        <f t="shared" si="45"/>
        <v>J1-D48</v>
      </c>
      <c r="AE233" t="str">
        <f t="shared" si="46"/>
        <v>GND</v>
      </c>
      <c r="AG233" t="str">
        <f t="shared" si="47"/>
        <v>---</v>
      </c>
      <c r="AH233" t="str">
        <f t="shared" si="48"/>
        <v>---</v>
      </c>
      <c r="AI233" t="str">
        <f>IFERROR(IF(IF(AG233="--",INDEX(D:D,MATCH(AE233,INDEX(B:B,MATCH(AE233,B:B,)+1):B10747,)+MATCH(AE233,B:B,)))=AD233,VLOOKUP(AE233,B:D,3,0),IF(AG233="--",INDEX(D:D,MATCH(AE233,INDEX(B:B,MATCH(AE233,B:B,)+1):B10747,)+MATCH(AE233,B:B,)),"---")),"---")</f>
        <v>---</v>
      </c>
      <c r="AJ233" t="str">
        <f>IF(COUNTIF(CALC_CONN_TEB0187_REV01!F:F,IF(AH233&lt;&gt;"---",VLOOKUP(AD233,CALC_CONN_TEB0187_REV01!F:M,8,0),IF(IFERROR(IF(AD233=AH233,AI233,AH233),"---")="---","---",IF(COUNTIF(CALC_CONN_TEB0187_REV01!F:F,IFERROR(IF(AD233=AH233,AI233,AH233),"---"))&gt;0,"---",IFERROR(IF(AD233=AH233,AI233,AH233),"---")))))=1,IF(AH233&lt;&gt;"---",VLOOKUP(AD233,CALC_CONN_TEB0187_REV01!F:M,8,0),IF(IFERROR(IF(AD233=AH233,AI233,AH233),"---")="---","---",IF(COUNTIF(CALC_CONN_TEB0187_REV01!F:F,IFERROR(IF(AD233=AH233,AI233,AH233),"---"))&gt;0,"---",IFERROR(IF(AD233=AH233,AI233,AH233),"---")))),"---")</f>
        <v>---</v>
      </c>
      <c r="AK233" t="str">
        <f>IF(COUNTIF(CALC_CONN_TEB0187_REV01!F:F,IF(AH233&lt;&gt;"---",VLOOKUP(AD233,CALC_CONN_TEB0187_REV01!F:M,8,0),IF(IFERROR(IF(AD233=AH233,AI233,AH233),"---")="---","---",IF(COUNTIF(CALC_CONN_TEB0187_REV01!F:F,IFERROR(IF(AD233=AH233,AI233,AH233),"---"))&gt;0,"---",IFERROR(IF(AD233=AH233,AI233,AH233),"---")))))=0,IF(AH233&lt;&gt;"---",VLOOKUP(AD233,CALC_CONN_TEB0187_REV01!F:M,8,0),IF(IFERROR(IF(AD233=AH233,AI233,AH233),"---")="---","---",IF(COUNTIF(CALC_CONN_TEB0187_REV01!F:F,IFERROR(IF(AD233=AH233,AI233,AH233),"---"))&gt;0,"---",IFERROR(IF(AD233=AH233,AI233,AH233),"---")))),"---")</f>
        <v>---</v>
      </c>
      <c r="AL233" t="str">
        <f t="shared" si="49"/>
        <v>---</v>
      </c>
      <c r="AM233">
        <f t="shared" si="50"/>
        <v>1098</v>
      </c>
      <c r="AT233" t="str">
        <f t="shared" si="43"/>
        <v>PHY_MDI1_P</v>
      </c>
      <c r="AU233" t="str">
        <f t="shared" si="44"/>
        <v>--</v>
      </c>
    </row>
    <row r="234" spans="1:47" x14ac:dyDescent="0.25">
      <c r="A234" t="str">
        <f t="shared" si="39"/>
        <v>J1-D50</v>
      </c>
      <c r="B234" t="str">
        <f t="shared" si="40"/>
        <v>PHY_MDI1_N</v>
      </c>
      <c r="C234" t="str">
        <f t="shared" si="41"/>
        <v>J1-PHY_MDI1_N</v>
      </c>
      <c r="D234" t="str">
        <f t="shared" si="42"/>
        <v>J1-D50</v>
      </c>
      <c r="E234" t="s">
        <v>169</v>
      </c>
      <c r="F234" t="s">
        <v>399</v>
      </c>
      <c r="G234" t="s">
        <v>812</v>
      </c>
      <c r="L234" t="s">
        <v>3978</v>
      </c>
      <c r="M234" t="s">
        <v>428</v>
      </c>
      <c r="N234">
        <v>34.787599999999998</v>
      </c>
      <c r="AA234">
        <f t="shared" si="51"/>
        <v>229</v>
      </c>
      <c r="AB234" t="str">
        <f>B2B!B231</f>
        <v>J1</v>
      </c>
      <c r="AC234" t="str">
        <f>B2B!C231</f>
        <v>D49</v>
      </c>
      <c r="AD234" t="str">
        <f t="shared" si="45"/>
        <v>J1-D49</v>
      </c>
      <c r="AE234" t="str">
        <f t="shared" si="46"/>
        <v>PHY_MDI1_P</v>
      </c>
      <c r="AG234" t="str">
        <f t="shared" si="47"/>
        <v>--</v>
      </c>
      <c r="AH234" t="str">
        <f t="shared" si="48"/>
        <v>J1-D49</v>
      </c>
      <c r="AI234" t="str">
        <f>IFERROR(IF(IF(AG234="--",INDEX(D:D,MATCH(AE234,INDEX(B:B,MATCH(AE234,B:B,)+1):B10748,)+MATCH(AE234,B:B,)))=AD234,VLOOKUP(AE234,B:D,3,0),IF(AG234="--",INDEX(D:D,MATCH(AE234,INDEX(B:B,MATCH(AE234,B:B,)+1):B10748,)+MATCH(AE234,B:B,)),"---")),"---")</f>
        <v>J4-A4</v>
      </c>
      <c r="AJ234" t="str">
        <f>IF(COUNTIF(CALC_CONN_TEB0187_REV01!F:F,IF(AH234&lt;&gt;"---",VLOOKUP(AD234,CALC_CONN_TEB0187_REV01!F:M,8,0),IF(IFERROR(IF(AD234=AH234,AI234,AH234),"---")="---","---",IF(COUNTIF(CALC_CONN_TEB0187_REV01!F:F,IFERROR(IF(AD234=AH234,AI234,AH234),"---"))&gt;0,"---",IFERROR(IF(AD234=AH234,AI234,AH234),"---")))))=1,IF(AH234&lt;&gt;"---",VLOOKUP(AD234,CALC_CONN_TEB0187_REV01!F:M,8,0),IF(IFERROR(IF(AD234=AH234,AI234,AH234),"---")="---","---",IF(COUNTIF(CALC_CONN_TEB0187_REV01!F:F,IFERROR(IF(AD234=AH234,AI234,AH234),"---"))&gt;0,"---",IFERROR(IF(AD234=AH234,AI234,AH234),"---")))),"---")</f>
        <v>---</v>
      </c>
      <c r="AK234" t="str">
        <f>IF(COUNTIF(CALC_CONN_TEB0187_REV01!F:F,IF(AH234&lt;&gt;"---",VLOOKUP(AD234,CALC_CONN_TEB0187_REV01!F:M,8,0),IF(IFERROR(IF(AD234=AH234,AI234,AH234),"---")="---","---",IF(COUNTIF(CALC_CONN_TEB0187_REV01!F:F,IFERROR(IF(AD234=AH234,AI234,AH234),"---"))&gt;0,"---",IFERROR(IF(AD234=AH234,AI234,AH234),"---")))))=0,IF(AH234&lt;&gt;"---",VLOOKUP(AD234,CALC_CONN_TEB0187_REV01!F:M,8,0),IF(IFERROR(IF(AD234=AH234,AI234,AH234),"---")="---","---",IF(COUNTIF(CALC_CONN_TEB0187_REV01!F:F,IFERROR(IF(AD234=AH234,AI234,AH234),"---"))&gt;0,"---",IFERROR(IF(AD234=AH234,AI234,AH234),"---")))),"---")</f>
        <v>---</v>
      </c>
      <c r="AL234">
        <f t="shared" si="49"/>
        <v>54.8093</v>
      </c>
      <c r="AM234">
        <f t="shared" si="50"/>
        <v>2</v>
      </c>
      <c r="AT234" t="str">
        <f t="shared" si="43"/>
        <v>PHY_MDI1_N</v>
      </c>
      <c r="AU234" t="str">
        <f t="shared" si="44"/>
        <v>--</v>
      </c>
    </row>
    <row r="235" spans="1:47" x14ac:dyDescent="0.25">
      <c r="A235" t="str">
        <f t="shared" si="39"/>
        <v>J1-D51</v>
      </c>
      <c r="B235" t="str">
        <f t="shared" si="40"/>
        <v>GND</v>
      </c>
      <c r="C235" t="str">
        <f t="shared" si="41"/>
        <v>J1-GND</v>
      </c>
      <c r="D235" t="str">
        <f t="shared" si="42"/>
        <v>J1-D51</v>
      </c>
      <c r="E235" t="s">
        <v>169</v>
      </c>
      <c r="F235" t="s">
        <v>400</v>
      </c>
      <c r="G235" t="s">
        <v>433</v>
      </c>
      <c r="L235" t="s">
        <v>3979</v>
      </c>
      <c r="M235" t="s">
        <v>428</v>
      </c>
      <c r="N235">
        <v>47.931800000000003</v>
      </c>
      <c r="AA235">
        <f t="shared" si="51"/>
        <v>230</v>
      </c>
      <c r="AB235" t="str">
        <f>B2B!B232</f>
        <v>J1</v>
      </c>
      <c r="AC235" t="str">
        <f>B2B!C232</f>
        <v>D50</v>
      </c>
      <c r="AD235" t="str">
        <f t="shared" si="45"/>
        <v>J1-D50</v>
      </c>
      <c r="AE235" t="str">
        <f t="shared" si="46"/>
        <v>PHY_MDI1_N</v>
      </c>
      <c r="AG235" t="str">
        <f t="shared" si="47"/>
        <v>--</v>
      </c>
      <c r="AH235" t="str">
        <f t="shared" si="48"/>
        <v>J1-D50</v>
      </c>
      <c r="AI235" t="str">
        <f>IFERROR(IF(IF(AG235="--",INDEX(D:D,MATCH(AE235,INDEX(B:B,MATCH(AE235,B:B,)+1):B10749,)+MATCH(AE235,B:B,)))=AD235,VLOOKUP(AE235,B:D,3,0),IF(AG235="--",INDEX(D:D,MATCH(AE235,INDEX(B:B,MATCH(AE235,B:B,)+1):B10749,)+MATCH(AE235,B:B,)),"---")),"---")</f>
        <v>J4-A3</v>
      </c>
      <c r="AJ235" t="str">
        <f>IF(COUNTIF(CALC_CONN_TEB0187_REV01!F:F,IF(AH235&lt;&gt;"---",VLOOKUP(AD235,CALC_CONN_TEB0187_REV01!F:M,8,0),IF(IFERROR(IF(AD235=AH235,AI235,AH235),"---")="---","---",IF(COUNTIF(CALC_CONN_TEB0187_REV01!F:F,IFERROR(IF(AD235=AH235,AI235,AH235),"---"))&gt;0,"---",IFERROR(IF(AD235=AH235,AI235,AH235),"---")))))=1,IF(AH235&lt;&gt;"---",VLOOKUP(AD235,CALC_CONN_TEB0187_REV01!F:M,8,0),IF(IFERROR(IF(AD235=AH235,AI235,AH235),"---")="---","---",IF(COUNTIF(CALC_CONN_TEB0187_REV01!F:F,IFERROR(IF(AD235=AH235,AI235,AH235),"---"))&gt;0,"---",IFERROR(IF(AD235=AH235,AI235,AH235),"---")))),"---")</f>
        <v>---</v>
      </c>
      <c r="AK235" t="str">
        <f>IF(COUNTIF(CALC_CONN_TEB0187_REV01!F:F,IF(AH235&lt;&gt;"---",VLOOKUP(AD235,CALC_CONN_TEB0187_REV01!F:M,8,0),IF(IFERROR(IF(AD235=AH235,AI235,AH235),"---")="---","---",IF(COUNTIF(CALC_CONN_TEB0187_REV01!F:F,IFERROR(IF(AD235=AH235,AI235,AH235),"---"))&gt;0,"---",IFERROR(IF(AD235=AH235,AI235,AH235),"---")))))=0,IF(AH235&lt;&gt;"---",VLOOKUP(AD235,CALC_CONN_TEB0187_REV01!F:M,8,0),IF(IFERROR(IF(AD235=AH235,AI235,AH235),"---")="---","---",IF(COUNTIF(CALC_CONN_TEB0187_REV01!F:F,IFERROR(IF(AD235=AH235,AI235,AH235),"---"))&gt;0,"---",IFERROR(IF(AD235=AH235,AI235,AH235),"---")))),"---")</f>
        <v>---</v>
      </c>
      <c r="AL235">
        <f t="shared" si="49"/>
        <v>54.747300000000003</v>
      </c>
      <c r="AM235">
        <f t="shared" si="50"/>
        <v>2</v>
      </c>
      <c r="AT235">
        <f t="shared" si="43"/>
        <v>0</v>
      </c>
      <c r="AU235">
        <f t="shared" si="44"/>
        <v>0</v>
      </c>
    </row>
    <row r="236" spans="1:47" x14ac:dyDescent="0.25">
      <c r="A236" t="str">
        <f t="shared" si="39"/>
        <v>J1-D52</v>
      </c>
      <c r="B236" t="str">
        <f t="shared" si="40"/>
        <v>PHY_MDI2_P</v>
      </c>
      <c r="C236" t="str">
        <f t="shared" si="41"/>
        <v>J1-PHY_MDI2_P</v>
      </c>
      <c r="D236" t="str">
        <f t="shared" si="42"/>
        <v>J1-D52</v>
      </c>
      <c r="E236" t="s">
        <v>169</v>
      </c>
      <c r="F236" t="s">
        <v>401</v>
      </c>
      <c r="G236" t="s">
        <v>815</v>
      </c>
      <c r="L236" t="s">
        <v>3980</v>
      </c>
      <c r="M236" t="s">
        <v>428</v>
      </c>
      <c r="N236">
        <v>47.929200000000002</v>
      </c>
      <c r="AA236">
        <f t="shared" si="51"/>
        <v>231</v>
      </c>
      <c r="AB236" t="str">
        <f>B2B!B233</f>
        <v>J1</v>
      </c>
      <c r="AC236" t="str">
        <f>B2B!C233</f>
        <v>D51</v>
      </c>
      <c r="AD236" t="str">
        <f t="shared" si="45"/>
        <v>J1-D51</v>
      </c>
      <c r="AE236" t="str">
        <f t="shared" si="46"/>
        <v>GND</v>
      </c>
      <c r="AG236" t="str">
        <f t="shared" si="47"/>
        <v>---</v>
      </c>
      <c r="AH236" t="str">
        <f t="shared" si="48"/>
        <v>---</v>
      </c>
      <c r="AI236" t="str">
        <f>IFERROR(IF(IF(AG236="--",INDEX(D:D,MATCH(AE236,INDEX(B:B,MATCH(AE236,B:B,)+1):B10750,)+MATCH(AE236,B:B,)))=AD236,VLOOKUP(AE236,B:D,3,0),IF(AG236="--",INDEX(D:D,MATCH(AE236,INDEX(B:B,MATCH(AE236,B:B,)+1):B10750,)+MATCH(AE236,B:B,)),"---")),"---")</f>
        <v>---</v>
      </c>
      <c r="AJ236" t="str">
        <f>IF(COUNTIF(CALC_CONN_TEB0187_REV01!F:F,IF(AH236&lt;&gt;"---",VLOOKUP(AD236,CALC_CONN_TEB0187_REV01!F:M,8,0),IF(IFERROR(IF(AD236=AH236,AI236,AH236),"---")="---","---",IF(COUNTIF(CALC_CONN_TEB0187_REV01!F:F,IFERROR(IF(AD236=AH236,AI236,AH236),"---"))&gt;0,"---",IFERROR(IF(AD236=AH236,AI236,AH236),"---")))))=1,IF(AH236&lt;&gt;"---",VLOOKUP(AD236,CALC_CONN_TEB0187_REV01!F:M,8,0),IF(IFERROR(IF(AD236=AH236,AI236,AH236),"---")="---","---",IF(COUNTIF(CALC_CONN_TEB0187_REV01!F:F,IFERROR(IF(AD236=AH236,AI236,AH236),"---"))&gt;0,"---",IFERROR(IF(AD236=AH236,AI236,AH236),"---")))),"---")</f>
        <v>---</v>
      </c>
      <c r="AK236" t="str">
        <f>IF(COUNTIF(CALC_CONN_TEB0187_REV01!F:F,IF(AH236&lt;&gt;"---",VLOOKUP(AD236,CALC_CONN_TEB0187_REV01!F:M,8,0),IF(IFERROR(IF(AD236=AH236,AI236,AH236),"---")="---","---",IF(COUNTIF(CALC_CONN_TEB0187_REV01!F:F,IFERROR(IF(AD236=AH236,AI236,AH236),"---"))&gt;0,"---",IFERROR(IF(AD236=AH236,AI236,AH236),"---")))))=0,IF(AH236&lt;&gt;"---",VLOOKUP(AD236,CALC_CONN_TEB0187_REV01!F:M,8,0),IF(IFERROR(IF(AD236=AH236,AI236,AH236),"---")="---","---",IF(COUNTIF(CALC_CONN_TEB0187_REV01!F:F,IFERROR(IF(AD236=AH236,AI236,AH236),"---"))&gt;0,"---",IFERROR(IF(AD236=AH236,AI236,AH236),"---")))),"---")</f>
        <v>---</v>
      </c>
      <c r="AL236" t="str">
        <f t="shared" si="49"/>
        <v>---</v>
      </c>
      <c r="AM236">
        <f t="shared" si="50"/>
        <v>1098</v>
      </c>
      <c r="AT236" t="str">
        <f t="shared" si="43"/>
        <v>PHY_MDI2_P</v>
      </c>
      <c r="AU236" t="str">
        <f t="shared" si="44"/>
        <v>--</v>
      </c>
    </row>
    <row r="237" spans="1:47" x14ac:dyDescent="0.25">
      <c r="A237" t="str">
        <f t="shared" si="39"/>
        <v>J1-D53</v>
      </c>
      <c r="B237" t="str">
        <f t="shared" si="40"/>
        <v>PHY_MDI2_N</v>
      </c>
      <c r="C237" t="str">
        <f t="shared" si="41"/>
        <v>J1-PHY_MDI2_N</v>
      </c>
      <c r="D237" t="str">
        <f t="shared" si="42"/>
        <v>J1-D53</v>
      </c>
      <c r="E237" t="s">
        <v>169</v>
      </c>
      <c r="F237" t="s">
        <v>402</v>
      </c>
      <c r="G237" t="s">
        <v>817</v>
      </c>
      <c r="L237" t="s">
        <v>3981</v>
      </c>
      <c r="M237" t="s">
        <v>428</v>
      </c>
      <c r="N237">
        <v>38.437600000000003</v>
      </c>
      <c r="AA237">
        <f t="shared" si="51"/>
        <v>232</v>
      </c>
      <c r="AB237" t="str">
        <f>B2B!B234</f>
        <v>J1</v>
      </c>
      <c r="AC237" t="str">
        <f>B2B!C234</f>
        <v>D52</v>
      </c>
      <c r="AD237" t="str">
        <f t="shared" si="45"/>
        <v>J1-D52</v>
      </c>
      <c r="AE237" t="str">
        <f t="shared" si="46"/>
        <v>PHY_MDI2_P</v>
      </c>
      <c r="AG237" t="str">
        <f t="shared" si="47"/>
        <v>--</v>
      </c>
      <c r="AH237" t="str">
        <f t="shared" si="48"/>
        <v>J1-D52</v>
      </c>
      <c r="AI237" t="str">
        <f>IFERROR(IF(IF(AG237="--",INDEX(D:D,MATCH(AE237,INDEX(B:B,MATCH(AE237,B:B,)+1):B10751,)+MATCH(AE237,B:B,)))=AD237,VLOOKUP(AE237,B:D,3,0),IF(AG237="--",INDEX(D:D,MATCH(AE237,INDEX(B:B,MATCH(AE237,B:B,)+1):B10751,)+MATCH(AE237,B:B,)),"---")),"---")</f>
        <v>J4-A6</v>
      </c>
      <c r="AJ237" t="str">
        <f>IF(COUNTIF(CALC_CONN_TEB0187_REV01!F:F,IF(AH237&lt;&gt;"---",VLOOKUP(AD237,CALC_CONN_TEB0187_REV01!F:M,8,0),IF(IFERROR(IF(AD237=AH237,AI237,AH237),"---")="---","---",IF(COUNTIF(CALC_CONN_TEB0187_REV01!F:F,IFERROR(IF(AD237=AH237,AI237,AH237),"---"))&gt;0,"---",IFERROR(IF(AD237=AH237,AI237,AH237),"---")))))=1,IF(AH237&lt;&gt;"---",VLOOKUP(AD237,CALC_CONN_TEB0187_REV01!F:M,8,0),IF(IFERROR(IF(AD237=AH237,AI237,AH237),"---")="---","---",IF(COUNTIF(CALC_CONN_TEB0187_REV01!F:F,IFERROR(IF(AD237=AH237,AI237,AH237),"---"))&gt;0,"---",IFERROR(IF(AD237=AH237,AI237,AH237),"---")))),"---")</f>
        <v>---</v>
      </c>
      <c r="AK237" t="str">
        <f>IF(COUNTIF(CALC_CONN_TEB0187_REV01!F:F,IF(AH237&lt;&gt;"---",VLOOKUP(AD237,CALC_CONN_TEB0187_REV01!F:M,8,0),IF(IFERROR(IF(AD237=AH237,AI237,AH237),"---")="---","---",IF(COUNTIF(CALC_CONN_TEB0187_REV01!F:F,IFERROR(IF(AD237=AH237,AI237,AH237),"---"))&gt;0,"---",IFERROR(IF(AD237=AH237,AI237,AH237),"---")))))=0,IF(AH237&lt;&gt;"---",VLOOKUP(AD237,CALC_CONN_TEB0187_REV01!F:M,8,0),IF(IFERROR(IF(AD237=AH237,AI237,AH237),"---")="---","---",IF(COUNTIF(CALC_CONN_TEB0187_REV01!F:F,IFERROR(IF(AD237=AH237,AI237,AH237),"---"))&gt;0,"---",IFERROR(IF(AD237=AH237,AI237,AH237),"---")))),"---")</f>
        <v>---</v>
      </c>
      <c r="AL237">
        <f t="shared" si="49"/>
        <v>55.203000000000003</v>
      </c>
      <c r="AM237">
        <f t="shared" si="50"/>
        <v>2</v>
      </c>
      <c r="AT237" t="str">
        <f t="shared" si="43"/>
        <v>PHY_MDI2_N</v>
      </c>
      <c r="AU237" t="str">
        <f t="shared" si="44"/>
        <v>--</v>
      </c>
    </row>
    <row r="238" spans="1:47" x14ac:dyDescent="0.25">
      <c r="A238" t="str">
        <f t="shared" si="39"/>
        <v>J1-D54</v>
      </c>
      <c r="B238" t="str">
        <f t="shared" si="40"/>
        <v>GND</v>
      </c>
      <c r="C238" t="str">
        <f t="shared" si="41"/>
        <v>J1-GND</v>
      </c>
      <c r="D238" t="str">
        <f t="shared" si="42"/>
        <v>J1-D54</v>
      </c>
      <c r="E238" t="s">
        <v>169</v>
      </c>
      <c r="F238" t="s">
        <v>403</v>
      </c>
      <c r="G238" t="s">
        <v>433</v>
      </c>
      <c r="L238" t="s">
        <v>3982</v>
      </c>
      <c r="M238" t="s">
        <v>428</v>
      </c>
      <c r="N238">
        <v>38.414299999999997</v>
      </c>
      <c r="AA238">
        <f t="shared" si="51"/>
        <v>233</v>
      </c>
      <c r="AB238" t="str">
        <f>B2B!B235</f>
        <v>J1</v>
      </c>
      <c r="AC238" t="str">
        <f>B2B!C235</f>
        <v>D53</v>
      </c>
      <c r="AD238" t="str">
        <f t="shared" si="45"/>
        <v>J1-D53</v>
      </c>
      <c r="AE238" t="str">
        <f t="shared" si="46"/>
        <v>PHY_MDI2_N</v>
      </c>
      <c r="AG238" t="str">
        <f t="shared" si="47"/>
        <v>--</v>
      </c>
      <c r="AH238" t="str">
        <f t="shared" si="48"/>
        <v>J1-D53</v>
      </c>
      <c r="AI238" t="str">
        <f>IFERROR(IF(IF(AG238="--",INDEX(D:D,MATCH(AE238,INDEX(B:B,MATCH(AE238,B:B,)+1):B10752,)+MATCH(AE238,B:B,)))=AD238,VLOOKUP(AE238,B:D,3,0),IF(AG238="--",INDEX(D:D,MATCH(AE238,INDEX(B:B,MATCH(AE238,B:B,)+1):B10752,)+MATCH(AE238,B:B,)),"---")),"---")</f>
        <v>J4-A5</v>
      </c>
      <c r="AJ238" t="str">
        <f>IF(COUNTIF(CALC_CONN_TEB0187_REV01!F:F,IF(AH238&lt;&gt;"---",VLOOKUP(AD238,CALC_CONN_TEB0187_REV01!F:M,8,0),IF(IFERROR(IF(AD238=AH238,AI238,AH238),"---")="---","---",IF(COUNTIF(CALC_CONN_TEB0187_REV01!F:F,IFERROR(IF(AD238=AH238,AI238,AH238),"---"))&gt;0,"---",IFERROR(IF(AD238=AH238,AI238,AH238),"---")))))=1,IF(AH238&lt;&gt;"---",VLOOKUP(AD238,CALC_CONN_TEB0187_REV01!F:M,8,0),IF(IFERROR(IF(AD238=AH238,AI238,AH238),"---")="---","---",IF(COUNTIF(CALC_CONN_TEB0187_REV01!F:F,IFERROR(IF(AD238=AH238,AI238,AH238),"---"))&gt;0,"---",IFERROR(IF(AD238=AH238,AI238,AH238),"---")))),"---")</f>
        <v>---</v>
      </c>
      <c r="AK238" t="str">
        <f>IF(COUNTIF(CALC_CONN_TEB0187_REV01!F:F,IF(AH238&lt;&gt;"---",VLOOKUP(AD238,CALC_CONN_TEB0187_REV01!F:M,8,0),IF(IFERROR(IF(AD238=AH238,AI238,AH238),"---")="---","---",IF(COUNTIF(CALC_CONN_TEB0187_REV01!F:F,IFERROR(IF(AD238=AH238,AI238,AH238),"---"))&gt;0,"---",IFERROR(IF(AD238=AH238,AI238,AH238),"---")))))=0,IF(AH238&lt;&gt;"---",VLOOKUP(AD238,CALC_CONN_TEB0187_REV01!F:M,8,0),IF(IFERROR(IF(AD238=AH238,AI238,AH238),"---")="---","---",IF(COUNTIF(CALC_CONN_TEB0187_REV01!F:F,IFERROR(IF(AD238=AH238,AI238,AH238),"---"))&gt;0,"---",IFERROR(IF(AD238=AH238,AI238,AH238),"---")))),"---")</f>
        <v>---</v>
      </c>
      <c r="AL238">
        <f t="shared" si="49"/>
        <v>55.181399999999996</v>
      </c>
      <c r="AM238">
        <f t="shared" si="50"/>
        <v>2</v>
      </c>
      <c r="AT238">
        <f t="shared" si="43"/>
        <v>0</v>
      </c>
      <c r="AU238">
        <f t="shared" si="44"/>
        <v>0</v>
      </c>
    </row>
    <row r="239" spans="1:47" x14ac:dyDescent="0.25">
      <c r="A239" t="str">
        <f t="shared" si="39"/>
        <v>J1-D55</v>
      </c>
      <c r="B239" t="str">
        <f t="shared" si="40"/>
        <v>PHY_MDI3_P</v>
      </c>
      <c r="C239" t="str">
        <f t="shared" si="41"/>
        <v>J1-PHY_MDI3_P</v>
      </c>
      <c r="D239" t="str">
        <f t="shared" si="42"/>
        <v>J1-D55</v>
      </c>
      <c r="E239" t="s">
        <v>169</v>
      </c>
      <c r="F239" t="s">
        <v>404</v>
      </c>
      <c r="G239" t="s">
        <v>820</v>
      </c>
      <c r="L239" t="s">
        <v>3983</v>
      </c>
      <c r="M239" t="s">
        <v>428</v>
      </c>
      <c r="N239">
        <v>53.264400000000002</v>
      </c>
      <c r="AA239">
        <f t="shared" si="51"/>
        <v>234</v>
      </c>
      <c r="AB239" t="str">
        <f>B2B!B236</f>
        <v>J1</v>
      </c>
      <c r="AC239" t="str">
        <f>B2B!C236</f>
        <v>D54</v>
      </c>
      <c r="AD239" t="str">
        <f t="shared" si="45"/>
        <v>J1-D54</v>
      </c>
      <c r="AE239" t="str">
        <f t="shared" si="46"/>
        <v>GND</v>
      </c>
      <c r="AG239" t="str">
        <f t="shared" si="47"/>
        <v>---</v>
      </c>
      <c r="AH239" t="str">
        <f t="shared" si="48"/>
        <v>---</v>
      </c>
      <c r="AI239" t="str">
        <f>IFERROR(IF(IF(AG239="--",INDEX(D:D,MATCH(AE239,INDEX(B:B,MATCH(AE239,B:B,)+1):B10753,)+MATCH(AE239,B:B,)))=AD239,VLOOKUP(AE239,B:D,3,0),IF(AG239="--",INDEX(D:D,MATCH(AE239,INDEX(B:B,MATCH(AE239,B:B,)+1):B10753,)+MATCH(AE239,B:B,)),"---")),"---")</f>
        <v>---</v>
      </c>
      <c r="AJ239" t="str">
        <f>IF(COUNTIF(CALC_CONN_TEB0187_REV01!F:F,IF(AH239&lt;&gt;"---",VLOOKUP(AD239,CALC_CONN_TEB0187_REV01!F:M,8,0),IF(IFERROR(IF(AD239=AH239,AI239,AH239),"---")="---","---",IF(COUNTIF(CALC_CONN_TEB0187_REV01!F:F,IFERROR(IF(AD239=AH239,AI239,AH239),"---"))&gt;0,"---",IFERROR(IF(AD239=AH239,AI239,AH239),"---")))))=1,IF(AH239&lt;&gt;"---",VLOOKUP(AD239,CALC_CONN_TEB0187_REV01!F:M,8,0),IF(IFERROR(IF(AD239=AH239,AI239,AH239),"---")="---","---",IF(COUNTIF(CALC_CONN_TEB0187_REV01!F:F,IFERROR(IF(AD239=AH239,AI239,AH239),"---"))&gt;0,"---",IFERROR(IF(AD239=AH239,AI239,AH239),"---")))),"---")</f>
        <v>---</v>
      </c>
      <c r="AK239" t="str">
        <f>IF(COUNTIF(CALC_CONN_TEB0187_REV01!F:F,IF(AH239&lt;&gt;"---",VLOOKUP(AD239,CALC_CONN_TEB0187_REV01!F:M,8,0),IF(IFERROR(IF(AD239=AH239,AI239,AH239),"---")="---","---",IF(COUNTIF(CALC_CONN_TEB0187_REV01!F:F,IFERROR(IF(AD239=AH239,AI239,AH239),"---"))&gt;0,"---",IFERROR(IF(AD239=AH239,AI239,AH239),"---")))))=0,IF(AH239&lt;&gt;"---",VLOOKUP(AD239,CALC_CONN_TEB0187_REV01!F:M,8,0),IF(IFERROR(IF(AD239=AH239,AI239,AH239),"---")="---","---",IF(COUNTIF(CALC_CONN_TEB0187_REV01!F:F,IFERROR(IF(AD239=AH239,AI239,AH239),"---"))&gt;0,"---",IFERROR(IF(AD239=AH239,AI239,AH239),"---")))),"---")</f>
        <v>---</v>
      </c>
      <c r="AL239" t="str">
        <f t="shared" si="49"/>
        <v>---</v>
      </c>
      <c r="AM239">
        <f t="shared" si="50"/>
        <v>1098</v>
      </c>
      <c r="AT239" t="str">
        <f t="shared" si="43"/>
        <v>PHY_MDI3_P</v>
      </c>
      <c r="AU239" t="str">
        <f t="shared" si="44"/>
        <v>--</v>
      </c>
    </row>
    <row r="240" spans="1:47" x14ac:dyDescent="0.25">
      <c r="A240" t="str">
        <f t="shared" si="39"/>
        <v>J1-D56</v>
      </c>
      <c r="B240" t="str">
        <f t="shared" si="40"/>
        <v>PHY_MDI3_N</v>
      </c>
      <c r="C240" t="str">
        <f t="shared" si="41"/>
        <v>J1-PHY_MDI3_N</v>
      </c>
      <c r="D240" t="str">
        <f t="shared" si="42"/>
        <v>J1-D56</v>
      </c>
      <c r="E240" t="s">
        <v>169</v>
      </c>
      <c r="F240" t="s">
        <v>405</v>
      </c>
      <c r="G240" t="s">
        <v>822</v>
      </c>
      <c r="L240" t="s">
        <v>3984</v>
      </c>
      <c r="M240" t="s">
        <v>428</v>
      </c>
      <c r="N240">
        <v>53.267800000000001</v>
      </c>
      <c r="AA240">
        <f t="shared" si="51"/>
        <v>235</v>
      </c>
      <c r="AB240" t="str">
        <f>B2B!B237</f>
        <v>J1</v>
      </c>
      <c r="AC240" t="str">
        <f>B2B!C237</f>
        <v>D55</v>
      </c>
      <c r="AD240" t="str">
        <f t="shared" si="45"/>
        <v>J1-D55</v>
      </c>
      <c r="AE240" t="str">
        <f t="shared" si="46"/>
        <v>PHY_MDI3_P</v>
      </c>
      <c r="AG240" t="str">
        <f t="shared" si="47"/>
        <v>--</v>
      </c>
      <c r="AH240" t="str">
        <f t="shared" si="48"/>
        <v>J1-D55</v>
      </c>
      <c r="AI240" t="str">
        <f>IFERROR(IF(IF(AG240="--",INDEX(D:D,MATCH(AE240,INDEX(B:B,MATCH(AE240,B:B,)+1):B10754,)+MATCH(AE240,B:B,)))=AD240,VLOOKUP(AE240,B:D,3,0),IF(AG240="--",INDEX(D:D,MATCH(AE240,INDEX(B:B,MATCH(AE240,B:B,)+1):B10754,)+MATCH(AE240,B:B,)),"---")),"---")</f>
        <v>J4-A8</v>
      </c>
      <c r="AJ240" t="str">
        <f>IF(COUNTIF(CALC_CONN_TEB0187_REV01!F:F,IF(AH240&lt;&gt;"---",VLOOKUP(AD240,CALC_CONN_TEB0187_REV01!F:M,8,0),IF(IFERROR(IF(AD240=AH240,AI240,AH240),"---")="---","---",IF(COUNTIF(CALC_CONN_TEB0187_REV01!F:F,IFERROR(IF(AD240=AH240,AI240,AH240),"---"))&gt;0,"---",IFERROR(IF(AD240=AH240,AI240,AH240),"---")))))=1,IF(AH240&lt;&gt;"---",VLOOKUP(AD240,CALC_CONN_TEB0187_REV01!F:M,8,0),IF(IFERROR(IF(AD240=AH240,AI240,AH240),"---")="---","---",IF(COUNTIF(CALC_CONN_TEB0187_REV01!F:F,IFERROR(IF(AD240=AH240,AI240,AH240),"---"))&gt;0,"---",IFERROR(IF(AD240=AH240,AI240,AH240),"---")))),"---")</f>
        <v>---</v>
      </c>
      <c r="AK240" t="str">
        <f>IF(COUNTIF(CALC_CONN_TEB0187_REV01!F:F,IF(AH240&lt;&gt;"---",VLOOKUP(AD240,CALC_CONN_TEB0187_REV01!F:M,8,0),IF(IFERROR(IF(AD240=AH240,AI240,AH240),"---")="---","---",IF(COUNTIF(CALC_CONN_TEB0187_REV01!F:F,IFERROR(IF(AD240=AH240,AI240,AH240),"---"))&gt;0,"---",IFERROR(IF(AD240=AH240,AI240,AH240),"---")))))=0,IF(AH240&lt;&gt;"---",VLOOKUP(AD240,CALC_CONN_TEB0187_REV01!F:M,8,0),IF(IFERROR(IF(AD240=AH240,AI240,AH240),"---")="---","---",IF(COUNTIF(CALC_CONN_TEB0187_REV01!F:F,IFERROR(IF(AD240=AH240,AI240,AH240),"---"))&gt;0,"---",IFERROR(IF(AD240=AH240,AI240,AH240),"---")))),"---")</f>
        <v>---</v>
      </c>
      <c r="AL240">
        <f t="shared" si="49"/>
        <v>55.112699999999997</v>
      </c>
      <c r="AM240">
        <f t="shared" si="50"/>
        <v>2</v>
      </c>
      <c r="AT240" t="str">
        <f t="shared" si="43"/>
        <v>PHY_MDI3_N</v>
      </c>
      <c r="AU240" t="str">
        <f t="shared" si="44"/>
        <v>--</v>
      </c>
    </row>
    <row r="241" spans="1:47" x14ac:dyDescent="0.25">
      <c r="A241" t="str">
        <f t="shared" si="39"/>
        <v>J1-D57</v>
      </c>
      <c r="B241" t="str">
        <f t="shared" si="40"/>
        <v>GND</v>
      </c>
      <c r="C241" t="str">
        <f t="shared" si="41"/>
        <v>J1-GND</v>
      </c>
      <c r="D241" t="str">
        <f t="shared" si="42"/>
        <v>J1-D57</v>
      </c>
      <c r="E241" t="s">
        <v>169</v>
      </c>
      <c r="F241" t="s">
        <v>406</v>
      </c>
      <c r="G241" t="s">
        <v>433</v>
      </c>
      <c r="L241" t="s">
        <v>3985</v>
      </c>
      <c r="M241" t="s">
        <v>428</v>
      </c>
      <c r="N241">
        <v>41.947600000000001</v>
      </c>
      <c r="AA241">
        <f t="shared" si="51"/>
        <v>236</v>
      </c>
      <c r="AB241" t="str">
        <f>B2B!B238</f>
        <v>J1</v>
      </c>
      <c r="AC241" t="str">
        <f>B2B!C238</f>
        <v>D56</v>
      </c>
      <c r="AD241" t="str">
        <f t="shared" si="45"/>
        <v>J1-D56</v>
      </c>
      <c r="AE241" t="str">
        <f t="shared" si="46"/>
        <v>PHY_MDI3_N</v>
      </c>
      <c r="AG241" t="str">
        <f t="shared" si="47"/>
        <v>--</v>
      </c>
      <c r="AH241" t="str">
        <f t="shared" si="48"/>
        <v>J1-D56</v>
      </c>
      <c r="AI241" t="str">
        <f>IFERROR(IF(IF(AG241="--",INDEX(D:D,MATCH(AE241,INDEX(B:B,MATCH(AE241,B:B,)+1):B10755,)+MATCH(AE241,B:B,)))=AD241,VLOOKUP(AE241,B:D,3,0),IF(AG241="--",INDEX(D:D,MATCH(AE241,INDEX(B:B,MATCH(AE241,B:B,)+1):B10755,)+MATCH(AE241,B:B,)),"---")),"---")</f>
        <v>J4-A7</v>
      </c>
      <c r="AJ241" t="str">
        <f>IF(COUNTIF(CALC_CONN_TEB0187_REV01!F:F,IF(AH241&lt;&gt;"---",VLOOKUP(AD241,CALC_CONN_TEB0187_REV01!F:M,8,0),IF(IFERROR(IF(AD241=AH241,AI241,AH241),"---")="---","---",IF(COUNTIF(CALC_CONN_TEB0187_REV01!F:F,IFERROR(IF(AD241=AH241,AI241,AH241),"---"))&gt;0,"---",IFERROR(IF(AD241=AH241,AI241,AH241),"---")))))=1,IF(AH241&lt;&gt;"---",VLOOKUP(AD241,CALC_CONN_TEB0187_REV01!F:M,8,0),IF(IFERROR(IF(AD241=AH241,AI241,AH241),"---")="---","---",IF(COUNTIF(CALC_CONN_TEB0187_REV01!F:F,IFERROR(IF(AD241=AH241,AI241,AH241),"---"))&gt;0,"---",IFERROR(IF(AD241=AH241,AI241,AH241),"---")))),"---")</f>
        <v>---</v>
      </c>
      <c r="AK241" t="str">
        <f>IF(COUNTIF(CALC_CONN_TEB0187_REV01!F:F,IF(AH241&lt;&gt;"---",VLOOKUP(AD241,CALC_CONN_TEB0187_REV01!F:M,8,0),IF(IFERROR(IF(AD241=AH241,AI241,AH241),"---")="---","---",IF(COUNTIF(CALC_CONN_TEB0187_REV01!F:F,IFERROR(IF(AD241=AH241,AI241,AH241),"---"))&gt;0,"---",IFERROR(IF(AD241=AH241,AI241,AH241),"---")))))=0,IF(AH241&lt;&gt;"---",VLOOKUP(AD241,CALC_CONN_TEB0187_REV01!F:M,8,0),IF(IFERROR(IF(AD241=AH241,AI241,AH241),"---")="---","---",IF(COUNTIF(CALC_CONN_TEB0187_REV01!F:F,IFERROR(IF(AD241=AH241,AI241,AH241),"---"))&gt;0,"---",IFERROR(IF(AD241=AH241,AI241,AH241),"---")))),"---")</f>
        <v>---</v>
      </c>
      <c r="AL241">
        <f t="shared" si="49"/>
        <v>55.108600000000003</v>
      </c>
      <c r="AM241">
        <f t="shared" si="50"/>
        <v>2</v>
      </c>
      <c r="AT241">
        <f t="shared" si="43"/>
        <v>0</v>
      </c>
      <c r="AU241">
        <f t="shared" si="44"/>
        <v>0</v>
      </c>
    </row>
    <row r="242" spans="1:47" x14ac:dyDescent="0.25">
      <c r="A242" t="str">
        <f t="shared" si="39"/>
        <v>J1-D58</v>
      </c>
      <c r="B242" t="str">
        <f t="shared" si="40"/>
        <v>GND</v>
      </c>
      <c r="C242" t="str">
        <f t="shared" si="41"/>
        <v>J1-GND</v>
      </c>
      <c r="D242" t="str">
        <f t="shared" si="42"/>
        <v>J1-D58</v>
      </c>
      <c r="E242" t="s">
        <v>169</v>
      </c>
      <c r="F242" t="s">
        <v>407</v>
      </c>
      <c r="G242" t="s">
        <v>433</v>
      </c>
      <c r="L242" t="s">
        <v>3986</v>
      </c>
      <c r="M242" t="s">
        <v>428</v>
      </c>
      <c r="N242">
        <v>42.054099999999998</v>
      </c>
      <c r="AA242">
        <f t="shared" si="51"/>
        <v>237</v>
      </c>
      <c r="AB242" t="str">
        <f>B2B!B239</f>
        <v>J1</v>
      </c>
      <c r="AC242" t="str">
        <f>B2B!C239</f>
        <v>D57</v>
      </c>
      <c r="AD242" t="str">
        <f t="shared" si="45"/>
        <v>J1-D57</v>
      </c>
      <c r="AE242" t="str">
        <f t="shared" si="46"/>
        <v>GND</v>
      </c>
      <c r="AG242" t="str">
        <f t="shared" si="47"/>
        <v>---</v>
      </c>
      <c r="AH242" t="str">
        <f t="shared" si="48"/>
        <v>---</v>
      </c>
      <c r="AI242" t="str">
        <f>IFERROR(IF(IF(AG242="--",INDEX(D:D,MATCH(AE242,INDEX(B:B,MATCH(AE242,B:B,)+1):B10756,)+MATCH(AE242,B:B,)))=AD242,VLOOKUP(AE242,B:D,3,0),IF(AG242="--",INDEX(D:D,MATCH(AE242,INDEX(B:B,MATCH(AE242,B:B,)+1):B10756,)+MATCH(AE242,B:B,)),"---")),"---")</f>
        <v>---</v>
      </c>
      <c r="AJ242" t="str">
        <f>IF(COUNTIF(CALC_CONN_TEB0187_REV01!F:F,IF(AH242&lt;&gt;"---",VLOOKUP(AD242,CALC_CONN_TEB0187_REV01!F:M,8,0),IF(IFERROR(IF(AD242=AH242,AI242,AH242),"---")="---","---",IF(COUNTIF(CALC_CONN_TEB0187_REV01!F:F,IFERROR(IF(AD242=AH242,AI242,AH242),"---"))&gt;0,"---",IFERROR(IF(AD242=AH242,AI242,AH242),"---")))))=1,IF(AH242&lt;&gt;"---",VLOOKUP(AD242,CALC_CONN_TEB0187_REV01!F:M,8,0),IF(IFERROR(IF(AD242=AH242,AI242,AH242),"---")="---","---",IF(COUNTIF(CALC_CONN_TEB0187_REV01!F:F,IFERROR(IF(AD242=AH242,AI242,AH242),"---"))&gt;0,"---",IFERROR(IF(AD242=AH242,AI242,AH242),"---")))),"---")</f>
        <v>---</v>
      </c>
      <c r="AK242" t="str">
        <f>IF(COUNTIF(CALC_CONN_TEB0187_REV01!F:F,IF(AH242&lt;&gt;"---",VLOOKUP(AD242,CALC_CONN_TEB0187_REV01!F:M,8,0),IF(IFERROR(IF(AD242=AH242,AI242,AH242),"---")="---","---",IF(COUNTIF(CALC_CONN_TEB0187_REV01!F:F,IFERROR(IF(AD242=AH242,AI242,AH242),"---"))&gt;0,"---",IFERROR(IF(AD242=AH242,AI242,AH242),"---")))))=0,IF(AH242&lt;&gt;"---",VLOOKUP(AD242,CALC_CONN_TEB0187_REV01!F:M,8,0),IF(IFERROR(IF(AD242=AH242,AI242,AH242),"---")="---","---",IF(COUNTIF(CALC_CONN_TEB0187_REV01!F:F,IFERROR(IF(AD242=AH242,AI242,AH242),"---"))&gt;0,"---",IFERROR(IF(AD242=AH242,AI242,AH242),"---")))),"---")</f>
        <v>---</v>
      </c>
      <c r="AL242" t="str">
        <f t="shared" si="49"/>
        <v>---</v>
      </c>
      <c r="AM242">
        <f t="shared" si="50"/>
        <v>1098</v>
      </c>
      <c r="AT242">
        <f t="shared" si="43"/>
        <v>0</v>
      </c>
      <c r="AU242">
        <f t="shared" si="44"/>
        <v>0</v>
      </c>
    </row>
    <row r="243" spans="1:47" x14ac:dyDescent="0.25">
      <c r="A243" t="str">
        <f t="shared" si="39"/>
        <v>J1-D59</v>
      </c>
      <c r="B243" t="str">
        <f t="shared" si="40"/>
        <v>VIN_SOM</v>
      </c>
      <c r="C243" t="str">
        <f t="shared" si="41"/>
        <v>J1-VIN_SOM</v>
      </c>
      <c r="D243" t="str">
        <f t="shared" si="42"/>
        <v>J1-D59</v>
      </c>
      <c r="E243" t="s">
        <v>169</v>
      </c>
      <c r="F243" t="s">
        <v>408</v>
      </c>
      <c r="G243" t="s">
        <v>3754</v>
      </c>
      <c r="L243" t="s">
        <v>3987</v>
      </c>
      <c r="M243" t="s">
        <v>428</v>
      </c>
      <c r="N243">
        <v>57.7958</v>
      </c>
      <c r="AA243">
        <f t="shared" si="51"/>
        <v>238</v>
      </c>
      <c r="AB243" t="str">
        <f>B2B!B240</f>
        <v>J1</v>
      </c>
      <c r="AC243" t="str">
        <f>B2B!C240</f>
        <v>D58</v>
      </c>
      <c r="AD243" t="str">
        <f t="shared" si="45"/>
        <v>J1-D58</v>
      </c>
      <c r="AE243" t="str">
        <f t="shared" si="46"/>
        <v>GND</v>
      </c>
      <c r="AG243" t="str">
        <f t="shared" si="47"/>
        <v>---</v>
      </c>
      <c r="AH243" t="str">
        <f t="shared" si="48"/>
        <v>---</v>
      </c>
      <c r="AI243" t="str">
        <f>IFERROR(IF(IF(AG243="--",INDEX(D:D,MATCH(AE243,INDEX(B:B,MATCH(AE243,B:B,)+1):B10757,)+MATCH(AE243,B:B,)))=AD243,VLOOKUP(AE243,B:D,3,0),IF(AG243="--",INDEX(D:D,MATCH(AE243,INDEX(B:B,MATCH(AE243,B:B,)+1):B10757,)+MATCH(AE243,B:B,)),"---")),"---")</f>
        <v>---</v>
      </c>
      <c r="AJ243" t="str">
        <f>IF(COUNTIF(CALC_CONN_TEB0187_REV01!F:F,IF(AH243&lt;&gt;"---",VLOOKUP(AD243,CALC_CONN_TEB0187_REV01!F:M,8,0),IF(IFERROR(IF(AD243=AH243,AI243,AH243),"---")="---","---",IF(COUNTIF(CALC_CONN_TEB0187_REV01!F:F,IFERROR(IF(AD243=AH243,AI243,AH243),"---"))&gt;0,"---",IFERROR(IF(AD243=AH243,AI243,AH243),"---")))))=1,IF(AH243&lt;&gt;"---",VLOOKUP(AD243,CALC_CONN_TEB0187_REV01!F:M,8,0),IF(IFERROR(IF(AD243=AH243,AI243,AH243),"---")="---","---",IF(COUNTIF(CALC_CONN_TEB0187_REV01!F:F,IFERROR(IF(AD243=AH243,AI243,AH243),"---"))&gt;0,"---",IFERROR(IF(AD243=AH243,AI243,AH243),"---")))),"---")</f>
        <v>---</v>
      </c>
      <c r="AK243" t="str">
        <f>IF(COUNTIF(CALC_CONN_TEB0187_REV01!F:F,IF(AH243&lt;&gt;"---",VLOOKUP(AD243,CALC_CONN_TEB0187_REV01!F:M,8,0),IF(IFERROR(IF(AD243=AH243,AI243,AH243),"---")="---","---",IF(COUNTIF(CALC_CONN_TEB0187_REV01!F:F,IFERROR(IF(AD243=AH243,AI243,AH243),"---"))&gt;0,"---",IFERROR(IF(AD243=AH243,AI243,AH243),"---")))))=0,IF(AH243&lt;&gt;"---",VLOOKUP(AD243,CALC_CONN_TEB0187_REV01!F:M,8,0),IF(IFERROR(IF(AD243=AH243,AI243,AH243),"---")="---","---",IF(COUNTIF(CALC_CONN_TEB0187_REV01!F:F,IFERROR(IF(AD243=AH243,AI243,AH243),"---"))&gt;0,"---",IFERROR(IF(AD243=AH243,AI243,AH243),"---")))),"---")</f>
        <v>---</v>
      </c>
      <c r="AL243" t="str">
        <f t="shared" si="49"/>
        <v>---</v>
      </c>
      <c r="AM243">
        <f t="shared" si="50"/>
        <v>1098</v>
      </c>
      <c r="AT243" t="str">
        <f t="shared" si="43"/>
        <v>VIN_SOM</v>
      </c>
      <c r="AU243" t="str">
        <f t="shared" si="44"/>
        <v>--</v>
      </c>
    </row>
    <row r="244" spans="1:47" x14ac:dyDescent="0.25">
      <c r="A244" t="str">
        <f t="shared" si="39"/>
        <v>J1-D60</v>
      </c>
      <c r="B244" t="str">
        <f t="shared" si="40"/>
        <v>VIN_SOM</v>
      </c>
      <c r="C244" t="str">
        <f t="shared" si="41"/>
        <v>J1-VIN_SOM</v>
      </c>
      <c r="D244" t="str">
        <f t="shared" si="42"/>
        <v>J1-D60</v>
      </c>
      <c r="E244" t="s">
        <v>169</v>
      </c>
      <c r="F244" t="s">
        <v>409</v>
      </c>
      <c r="G244" t="s">
        <v>3754</v>
      </c>
      <c r="L244" t="s">
        <v>3988</v>
      </c>
      <c r="M244" t="s">
        <v>428</v>
      </c>
      <c r="N244">
        <v>57.791400000000003</v>
      </c>
      <c r="AA244">
        <f t="shared" si="51"/>
        <v>239</v>
      </c>
      <c r="AB244" t="str">
        <f>B2B!B241</f>
        <v>J1</v>
      </c>
      <c r="AC244" t="str">
        <f>B2B!C241</f>
        <v>D59</v>
      </c>
      <c r="AD244" t="str">
        <f t="shared" si="45"/>
        <v>J1-D59</v>
      </c>
      <c r="AE244" t="str">
        <f t="shared" si="46"/>
        <v>VIN_SOM</v>
      </c>
      <c r="AG244" t="str">
        <f t="shared" si="47"/>
        <v>--</v>
      </c>
      <c r="AH244" t="str">
        <f t="shared" si="48"/>
        <v>J1-A59</v>
      </c>
      <c r="AI244" t="str">
        <f>IFERROR(IF(IF(AG244="--",INDEX(D:D,MATCH(AE244,INDEX(B:B,MATCH(AE244,B:B,)+1):B10758,)+MATCH(AE244,B:B,)))=AD244,VLOOKUP(AE244,B:D,3,0),IF(AG244="--",INDEX(D:D,MATCH(AE244,INDEX(B:B,MATCH(AE244,B:B,)+1):B10758,)+MATCH(AE244,B:B,)),"---")),"---")</f>
        <v>J1-A60</v>
      </c>
      <c r="AJ244" t="str">
        <f>IF(COUNTIF(CALC_CONN_TEB0187_REV01!F:F,IF(AH244&lt;&gt;"---",VLOOKUP(AD244,CALC_CONN_TEB0187_REV01!F:M,8,0),IF(IFERROR(IF(AD244=AH244,AI244,AH244),"---")="---","---",IF(COUNTIF(CALC_CONN_TEB0187_REV01!F:F,IFERROR(IF(AD244=AH244,AI244,AH244),"---"))&gt;0,"---",IFERROR(IF(AD244=AH244,AI244,AH244),"---")))))=1,IF(AH244&lt;&gt;"---",VLOOKUP(AD244,CALC_CONN_TEB0187_REV01!F:M,8,0),IF(IFERROR(IF(AD244=AH244,AI244,AH244),"---")="---","---",IF(COUNTIF(CALC_CONN_TEB0187_REV01!F:F,IFERROR(IF(AD244=AH244,AI244,AH244),"---"))&gt;0,"---",IFERROR(IF(AD244=AH244,AI244,AH244),"---")))),"---")</f>
        <v>---</v>
      </c>
      <c r="AK244" t="str">
        <f>IF(COUNTIF(CALC_CONN_TEB0187_REV01!F:F,IF(AH244&lt;&gt;"---",VLOOKUP(AD244,CALC_CONN_TEB0187_REV01!F:M,8,0),IF(IFERROR(IF(AD244=AH244,AI244,AH244),"---")="---","---",IF(COUNTIF(CALC_CONN_TEB0187_REV01!F:F,IFERROR(IF(AD244=AH244,AI244,AH244),"---"))&gt;0,"---",IFERROR(IF(AD244=AH244,AI244,AH244),"---")))))=0,IF(AH244&lt;&gt;"---",VLOOKUP(AD244,CALC_CONN_TEB0187_REV01!F:M,8,0),IF(IFERROR(IF(AD244=AH244,AI244,AH244),"---")="---","---",IF(COUNTIF(CALC_CONN_TEB0187_REV01!F:F,IFERROR(IF(AD244=AH244,AI244,AH244),"---"))&gt;0,"---",IFERROR(IF(AD244=AH244,AI244,AH244),"---")))),"---")</f>
        <v>---</v>
      </c>
      <c r="AL244">
        <f t="shared" si="49"/>
        <v>46.2408</v>
      </c>
      <c r="AM244">
        <f t="shared" si="50"/>
        <v>19</v>
      </c>
      <c r="AT244" t="str">
        <f t="shared" si="43"/>
        <v>VIN_SOM</v>
      </c>
      <c r="AU244" t="str">
        <f t="shared" si="44"/>
        <v>--</v>
      </c>
    </row>
    <row r="245" spans="1:47" x14ac:dyDescent="0.25">
      <c r="A245" t="str">
        <f t="shared" si="39"/>
        <v>J2-A1</v>
      </c>
      <c r="B245" t="str">
        <f t="shared" si="40"/>
        <v>GND</v>
      </c>
      <c r="C245" t="str">
        <f t="shared" si="41"/>
        <v>J2-GND</v>
      </c>
      <c r="D245" t="str">
        <f t="shared" si="42"/>
        <v>J2-A1</v>
      </c>
      <c r="E245" t="s">
        <v>410</v>
      </c>
      <c r="F245" t="s">
        <v>170</v>
      </c>
      <c r="G245" t="s">
        <v>433</v>
      </c>
      <c r="L245" t="s">
        <v>3989</v>
      </c>
      <c r="M245" t="s">
        <v>428</v>
      </c>
      <c r="N245">
        <v>36.114800000000002</v>
      </c>
      <c r="AA245">
        <f t="shared" si="51"/>
        <v>240</v>
      </c>
      <c r="AB245" t="str">
        <f>B2B!B242</f>
        <v>J1</v>
      </c>
      <c r="AC245" t="str">
        <f>B2B!C242</f>
        <v>D60</v>
      </c>
      <c r="AD245" t="str">
        <f t="shared" si="45"/>
        <v>J1-D60</v>
      </c>
      <c r="AE245" t="str">
        <f t="shared" si="46"/>
        <v>VIN_SOM</v>
      </c>
      <c r="AG245" t="str">
        <f t="shared" si="47"/>
        <v>--</v>
      </c>
      <c r="AH245" t="str">
        <f t="shared" si="48"/>
        <v>J1-A59</v>
      </c>
      <c r="AI245" t="str">
        <f>IFERROR(IF(IF(AG245="--",INDEX(D:D,MATCH(AE245,INDEX(B:B,MATCH(AE245,B:B,)+1):B10759,)+MATCH(AE245,B:B,)))=AD245,VLOOKUP(AE245,B:D,3,0),IF(AG245="--",INDEX(D:D,MATCH(AE245,INDEX(B:B,MATCH(AE245,B:B,)+1):B10759,)+MATCH(AE245,B:B,)),"---")),"---")</f>
        <v>J1-A60</v>
      </c>
      <c r="AJ245" t="str">
        <f>IF(COUNTIF(CALC_CONN_TEB0187_REV01!F:F,IF(AH245&lt;&gt;"---",VLOOKUP(AD245,CALC_CONN_TEB0187_REV01!F:M,8,0),IF(IFERROR(IF(AD245=AH245,AI245,AH245),"---")="---","---",IF(COUNTIF(CALC_CONN_TEB0187_REV01!F:F,IFERROR(IF(AD245=AH245,AI245,AH245),"---"))&gt;0,"---",IFERROR(IF(AD245=AH245,AI245,AH245),"---")))))=1,IF(AH245&lt;&gt;"---",VLOOKUP(AD245,CALC_CONN_TEB0187_REV01!F:M,8,0),IF(IFERROR(IF(AD245=AH245,AI245,AH245),"---")="---","---",IF(COUNTIF(CALC_CONN_TEB0187_REV01!F:F,IFERROR(IF(AD245=AH245,AI245,AH245),"---"))&gt;0,"---",IFERROR(IF(AD245=AH245,AI245,AH245),"---")))),"---")</f>
        <v>---</v>
      </c>
      <c r="AK245" t="str">
        <f>IF(COUNTIF(CALC_CONN_TEB0187_REV01!F:F,IF(AH245&lt;&gt;"---",VLOOKUP(AD245,CALC_CONN_TEB0187_REV01!F:M,8,0),IF(IFERROR(IF(AD245=AH245,AI245,AH245),"---")="---","---",IF(COUNTIF(CALC_CONN_TEB0187_REV01!F:F,IFERROR(IF(AD245=AH245,AI245,AH245),"---"))&gt;0,"---",IFERROR(IF(AD245=AH245,AI245,AH245),"---")))))=0,IF(AH245&lt;&gt;"---",VLOOKUP(AD245,CALC_CONN_TEB0187_REV01!F:M,8,0),IF(IFERROR(IF(AD245=AH245,AI245,AH245),"---")="---","---",IF(COUNTIF(CALC_CONN_TEB0187_REV01!F:F,IFERROR(IF(AD245=AH245,AI245,AH245),"---"))&gt;0,"---",IFERROR(IF(AD245=AH245,AI245,AH245),"---")))),"---")</f>
        <v>---</v>
      </c>
      <c r="AL245">
        <f t="shared" si="49"/>
        <v>46.2408</v>
      </c>
      <c r="AM245">
        <f t="shared" si="50"/>
        <v>19</v>
      </c>
      <c r="AT245">
        <f t="shared" si="43"/>
        <v>0</v>
      </c>
      <c r="AU245">
        <f t="shared" si="44"/>
        <v>0</v>
      </c>
    </row>
    <row r="246" spans="1:47" x14ac:dyDescent="0.25">
      <c r="A246" t="str">
        <f t="shared" si="39"/>
        <v>J2-A2</v>
      </c>
      <c r="B246" t="str">
        <f t="shared" si="40"/>
        <v>GTSR4A_CLK_P</v>
      </c>
      <c r="C246" t="str">
        <f t="shared" si="41"/>
        <v>J2-GTSR4A_CLK_P</v>
      </c>
      <c r="D246" t="str">
        <f t="shared" si="42"/>
        <v>J2-A2</v>
      </c>
      <c r="E246" t="s">
        <v>410</v>
      </c>
      <c r="F246" t="s">
        <v>171</v>
      </c>
      <c r="G246" t="s">
        <v>829</v>
      </c>
      <c r="L246" t="s">
        <v>3990</v>
      </c>
      <c r="M246" t="s">
        <v>428</v>
      </c>
      <c r="N246">
        <v>9.2044999999999995</v>
      </c>
      <c r="AA246">
        <f t="shared" si="51"/>
        <v>241</v>
      </c>
      <c r="AB246" t="str">
        <f>B2B!B243</f>
        <v>J2</v>
      </c>
      <c r="AC246" t="str">
        <f>B2B!C243</f>
        <v>A1</v>
      </c>
      <c r="AD246" t="str">
        <f t="shared" si="45"/>
        <v>J2-A1</v>
      </c>
      <c r="AE246" t="str">
        <f t="shared" si="46"/>
        <v>GND</v>
      </c>
      <c r="AG246" t="str">
        <f t="shared" si="47"/>
        <v>---</v>
      </c>
      <c r="AH246" t="str">
        <f t="shared" si="48"/>
        <v>---</v>
      </c>
      <c r="AI246" t="str">
        <f>IFERROR(IF(IF(AG246="--",INDEX(D:D,MATCH(AE246,INDEX(B:B,MATCH(AE246,B:B,)+1):B10760,)+MATCH(AE246,B:B,)))=AD246,VLOOKUP(AE246,B:D,3,0),IF(AG246="--",INDEX(D:D,MATCH(AE246,INDEX(B:B,MATCH(AE246,B:B,)+1):B10760,)+MATCH(AE246,B:B,)),"---")),"---")</f>
        <v>---</v>
      </c>
      <c r="AJ246" t="str">
        <f>IF(COUNTIF(CALC_CONN_TEB0187_REV01!F:F,IF(AH246&lt;&gt;"---",VLOOKUP(AD246,CALC_CONN_TEB0187_REV01!F:M,8,0),IF(IFERROR(IF(AD246=AH246,AI246,AH246),"---")="---","---",IF(COUNTIF(CALC_CONN_TEB0187_REV01!F:F,IFERROR(IF(AD246=AH246,AI246,AH246),"---"))&gt;0,"---",IFERROR(IF(AD246=AH246,AI246,AH246),"---")))))=1,IF(AH246&lt;&gt;"---",VLOOKUP(AD246,CALC_CONN_TEB0187_REV01!F:M,8,0),IF(IFERROR(IF(AD246=AH246,AI246,AH246),"---")="---","---",IF(COUNTIF(CALC_CONN_TEB0187_REV01!F:F,IFERROR(IF(AD246=AH246,AI246,AH246),"---"))&gt;0,"---",IFERROR(IF(AD246=AH246,AI246,AH246),"---")))),"---")</f>
        <v>---</v>
      </c>
      <c r="AK246" t="str">
        <f>IF(COUNTIF(CALC_CONN_TEB0187_REV01!F:F,IF(AH246&lt;&gt;"---",VLOOKUP(AD246,CALC_CONN_TEB0187_REV01!F:M,8,0),IF(IFERROR(IF(AD246=AH246,AI246,AH246),"---")="---","---",IF(COUNTIF(CALC_CONN_TEB0187_REV01!F:F,IFERROR(IF(AD246=AH246,AI246,AH246),"---"))&gt;0,"---",IFERROR(IF(AD246=AH246,AI246,AH246),"---")))))=0,IF(AH246&lt;&gt;"---",VLOOKUP(AD246,CALC_CONN_TEB0187_REV01!F:M,8,0),IF(IFERROR(IF(AD246=AH246,AI246,AH246),"---")="---","---",IF(COUNTIF(CALC_CONN_TEB0187_REV01!F:F,IFERROR(IF(AD246=AH246,AI246,AH246),"---"))&gt;0,"---",IFERROR(IF(AD246=AH246,AI246,AH246),"---")))),"---")</f>
        <v>---</v>
      </c>
      <c r="AL246" t="str">
        <f t="shared" si="49"/>
        <v>---</v>
      </c>
      <c r="AM246">
        <f t="shared" si="50"/>
        <v>1098</v>
      </c>
      <c r="AT246" t="str">
        <f t="shared" si="43"/>
        <v>GTSR4A_CLK_P</v>
      </c>
      <c r="AU246" t="str">
        <f t="shared" si="44"/>
        <v>--</v>
      </c>
    </row>
    <row r="247" spans="1:47" x14ac:dyDescent="0.25">
      <c r="A247" t="str">
        <f t="shared" si="39"/>
        <v>J2-A3</v>
      </c>
      <c r="B247" t="str">
        <f t="shared" si="40"/>
        <v>GTSR4A_CLK_N</v>
      </c>
      <c r="C247" t="str">
        <f t="shared" si="41"/>
        <v>J2-GTSR4A_CLK_N</v>
      </c>
      <c r="D247" t="str">
        <f t="shared" si="42"/>
        <v>J2-A3</v>
      </c>
      <c r="E247" t="s">
        <v>410</v>
      </c>
      <c r="F247" t="s">
        <v>172</v>
      </c>
      <c r="G247" t="s">
        <v>831</v>
      </c>
      <c r="L247" t="s">
        <v>3991</v>
      </c>
      <c r="M247" t="s">
        <v>428</v>
      </c>
      <c r="N247">
        <v>9.1713000000000005</v>
      </c>
      <c r="AA247">
        <f t="shared" si="51"/>
        <v>242</v>
      </c>
      <c r="AB247" t="str">
        <f>B2B!B244</f>
        <v>J2</v>
      </c>
      <c r="AC247" t="str">
        <f>B2B!C244</f>
        <v>A2</v>
      </c>
      <c r="AD247" t="str">
        <f t="shared" si="45"/>
        <v>J2-A2</v>
      </c>
      <c r="AE247" t="str">
        <f t="shared" si="46"/>
        <v>GTSR4A_CLK_P</v>
      </c>
      <c r="AG247" t="str">
        <f t="shared" si="47"/>
        <v>--</v>
      </c>
      <c r="AH247" t="str">
        <f t="shared" si="48"/>
        <v>J2-A2</v>
      </c>
      <c r="AI247" t="str">
        <f>IFERROR(IF(IF(AG247="--",INDEX(D:D,MATCH(AE247,INDEX(B:B,MATCH(AE247,B:B,)+1):B10761,)+MATCH(AE247,B:B,)))=AD247,VLOOKUP(AE247,B:D,3,0),IF(AG247="--",INDEX(D:D,MATCH(AE247,INDEX(B:B,MATCH(AE247,B:B,)+1):B10761,)+MATCH(AE247,B:B,)),"---")),"---")</f>
        <v>C610-1</v>
      </c>
      <c r="AJ247" t="str">
        <f>IF(COUNTIF(CALC_CONN_TEB0187_REV01!F:F,IF(AH247&lt;&gt;"---",VLOOKUP(AD247,CALC_CONN_TEB0187_REV01!F:M,8,0),IF(IFERROR(IF(AD247=AH247,AI247,AH247),"---")="---","---",IF(COUNTIF(CALC_CONN_TEB0187_REV01!F:F,IFERROR(IF(AD247=AH247,AI247,AH247),"---"))&gt;0,"---",IFERROR(IF(AD247=AH247,AI247,AH247),"---")))))=1,IF(AH247&lt;&gt;"---",VLOOKUP(AD247,CALC_CONN_TEB0187_REV01!F:M,8,0),IF(IFERROR(IF(AD247=AH247,AI247,AH247),"---")="---","---",IF(COUNTIF(CALC_CONN_TEB0187_REV01!F:F,IFERROR(IF(AD247=AH247,AI247,AH247),"---"))&gt;0,"---",IFERROR(IF(AD247=AH247,AI247,AH247),"---")))),"---")</f>
        <v>---</v>
      </c>
      <c r="AK247" t="str">
        <f>IF(COUNTIF(CALC_CONN_TEB0187_REV01!F:F,IF(AH247&lt;&gt;"---",VLOOKUP(AD247,CALC_CONN_TEB0187_REV01!F:M,8,0),IF(IFERROR(IF(AD247=AH247,AI247,AH247),"---")="---","---",IF(COUNTIF(CALC_CONN_TEB0187_REV01!F:F,IFERROR(IF(AD247=AH247,AI247,AH247),"---"))&gt;0,"---",IFERROR(IF(AD247=AH247,AI247,AH247),"---")))))=0,IF(AH247&lt;&gt;"---",VLOOKUP(AD247,CALC_CONN_TEB0187_REV01!F:M,8,0),IF(IFERROR(IF(AD247=AH247,AI247,AH247),"---")="---","---",IF(COUNTIF(CALC_CONN_TEB0187_REV01!F:F,IFERROR(IF(AD247=AH247,AI247,AH247),"---"))&gt;0,"---",IFERROR(IF(AD247=AH247,AI247,AH247),"---")))),"---")</f>
        <v>J15-B20</v>
      </c>
      <c r="AL247">
        <f t="shared" si="49"/>
        <v>49.908900000000003</v>
      </c>
      <c r="AM247">
        <f t="shared" si="50"/>
        <v>2</v>
      </c>
      <c r="AT247" t="str">
        <f t="shared" si="43"/>
        <v>GTSR4A_CLK_N</v>
      </c>
      <c r="AU247" t="str">
        <f t="shared" si="44"/>
        <v>--</v>
      </c>
    </row>
    <row r="248" spans="1:47" x14ac:dyDescent="0.25">
      <c r="A248" t="str">
        <f t="shared" si="39"/>
        <v>J2-A4</v>
      </c>
      <c r="B248" t="str">
        <f t="shared" si="40"/>
        <v>GND</v>
      </c>
      <c r="C248" t="str">
        <f t="shared" si="41"/>
        <v>J2-GND</v>
      </c>
      <c r="D248" t="str">
        <f t="shared" si="42"/>
        <v>J2-A4</v>
      </c>
      <c r="E248" t="s">
        <v>410</v>
      </c>
      <c r="F248" t="s">
        <v>173</v>
      </c>
      <c r="G248" t="s">
        <v>433</v>
      </c>
      <c r="L248" t="s">
        <v>3992</v>
      </c>
      <c r="M248" t="s">
        <v>428</v>
      </c>
      <c r="N248">
        <v>2.1261999999999999</v>
      </c>
      <c r="AA248">
        <f t="shared" si="51"/>
        <v>243</v>
      </c>
      <c r="AB248" t="str">
        <f>B2B!B245</f>
        <v>J2</v>
      </c>
      <c r="AC248" t="str">
        <f>B2B!C245</f>
        <v>A3</v>
      </c>
      <c r="AD248" t="str">
        <f t="shared" si="45"/>
        <v>J2-A3</v>
      </c>
      <c r="AE248" t="str">
        <f t="shared" si="46"/>
        <v>GTSR4A_CLK_N</v>
      </c>
      <c r="AG248" t="str">
        <f t="shared" si="47"/>
        <v>--</v>
      </c>
      <c r="AH248" t="str">
        <f t="shared" si="48"/>
        <v>J2-A3</v>
      </c>
      <c r="AI248" t="str">
        <f>IFERROR(IF(IF(AG248="--",INDEX(D:D,MATCH(AE248,INDEX(B:B,MATCH(AE248,B:B,)+1):B10762,)+MATCH(AE248,B:B,)))=AD248,VLOOKUP(AE248,B:D,3,0),IF(AG248="--",INDEX(D:D,MATCH(AE248,INDEX(B:B,MATCH(AE248,B:B,)+1):B10762,)+MATCH(AE248,B:B,)),"---")),"---")</f>
        <v>C611-1</v>
      </c>
      <c r="AJ248" t="str">
        <f>IF(COUNTIF(CALC_CONN_TEB0187_REV01!F:F,IF(AH248&lt;&gt;"---",VLOOKUP(AD248,CALC_CONN_TEB0187_REV01!F:M,8,0),IF(IFERROR(IF(AD248=AH248,AI248,AH248),"---")="---","---",IF(COUNTIF(CALC_CONN_TEB0187_REV01!F:F,IFERROR(IF(AD248=AH248,AI248,AH248),"---"))&gt;0,"---",IFERROR(IF(AD248=AH248,AI248,AH248),"---")))))=1,IF(AH248&lt;&gt;"---",VLOOKUP(AD248,CALC_CONN_TEB0187_REV01!F:M,8,0),IF(IFERROR(IF(AD248=AH248,AI248,AH248),"---")="---","---",IF(COUNTIF(CALC_CONN_TEB0187_REV01!F:F,IFERROR(IF(AD248=AH248,AI248,AH248),"---"))&gt;0,"---",IFERROR(IF(AD248=AH248,AI248,AH248),"---")))),"---")</f>
        <v>---</v>
      </c>
      <c r="AK248" t="str">
        <f>IF(COUNTIF(CALC_CONN_TEB0187_REV01!F:F,IF(AH248&lt;&gt;"---",VLOOKUP(AD248,CALC_CONN_TEB0187_REV01!F:M,8,0),IF(IFERROR(IF(AD248=AH248,AI248,AH248),"---")="---","---",IF(COUNTIF(CALC_CONN_TEB0187_REV01!F:F,IFERROR(IF(AD248=AH248,AI248,AH248),"---"))&gt;0,"---",IFERROR(IF(AD248=AH248,AI248,AH248),"---")))))=0,IF(AH248&lt;&gt;"---",VLOOKUP(AD248,CALC_CONN_TEB0187_REV01!F:M,8,0),IF(IFERROR(IF(AD248=AH248,AI248,AH248),"---")="---","---",IF(COUNTIF(CALC_CONN_TEB0187_REV01!F:F,IFERROR(IF(AD248=AH248,AI248,AH248),"---"))&gt;0,"---",IFERROR(IF(AD248=AH248,AI248,AH248),"---")))),"---")</f>
        <v>J15-B21</v>
      </c>
      <c r="AL248">
        <f t="shared" si="49"/>
        <v>49.691099999999999</v>
      </c>
      <c r="AM248">
        <f t="shared" si="50"/>
        <v>2</v>
      </c>
      <c r="AT248">
        <f t="shared" si="43"/>
        <v>0</v>
      </c>
      <c r="AU248">
        <f t="shared" si="44"/>
        <v>0</v>
      </c>
    </row>
    <row r="249" spans="1:47" x14ac:dyDescent="0.25">
      <c r="A249" t="str">
        <f t="shared" si="39"/>
        <v>J2-A5</v>
      </c>
      <c r="B249" t="str">
        <f t="shared" si="40"/>
        <v>DP5_M2C_P</v>
      </c>
      <c r="C249" t="str">
        <f t="shared" si="41"/>
        <v>J2-DP5_M2C_P</v>
      </c>
      <c r="D249" t="str">
        <f t="shared" si="42"/>
        <v>J2-A5</v>
      </c>
      <c r="E249" t="s">
        <v>410</v>
      </c>
      <c r="F249" t="s">
        <v>174</v>
      </c>
      <c r="G249" t="s">
        <v>3980</v>
      </c>
      <c r="L249" t="s">
        <v>3993</v>
      </c>
      <c r="M249" t="s">
        <v>428</v>
      </c>
      <c r="N249">
        <v>2.1202000000000001</v>
      </c>
      <c r="AA249">
        <f t="shared" si="51"/>
        <v>244</v>
      </c>
      <c r="AB249" t="str">
        <f>B2B!B246</f>
        <v>J2</v>
      </c>
      <c r="AC249" t="str">
        <f>B2B!C246</f>
        <v>A4</v>
      </c>
      <c r="AD249" t="str">
        <f t="shared" si="45"/>
        <v>J2-A4</v>
      </c>
      <c r="AE249" t="str">
        <f t="shared" si="46"/>
        <v>GND</v>
      </c>
      <c r="AG249" t="str">
        <f t="shared" si="47"/>
        <v>---</v>
      </c>
      <c r="AH249" t="str">
        <f t="shared" si="48"/>
        <v>---</v>
      </c>
      <c r="AI249" t="str">
        <f>IFERROR(IF(IF(AG249="--",INDEX(D:D,MATCH(AE249,INDEX(B:B,MATCH(AE249,B:B,)+1):B10763,)+MATCH(AE249,B:B,)))=AD249,VLOOKUP(AE249,B:D,3,0),IF(AG249="--",INDEX(D:D,MATCH(AE249,INDEX(B:B,MATCH(AE249,B:B,)+1):B10763,)+MATCH(AE249,B:B,)),"---")),"---")</f>
        <v>---</v>
      </c>
      <c r="AJ249" t="str">
        <f>IF(COUNTIF(CALC_CONN_TEB0187_REV01!F:F,IF(AH249&lt;&gt;"---",VLOOKUP(AD249,CALC_CONN_TEB0187_REV01!F:M,8,0),IF(IFERROR(IF(AD249=AH249,AI249,AH249),"---")="---","---",IF(COUNTIF(CALC_CONN_TEB0187_REV01!F:F,IFERROR(IF(AD249=AH249,AI249,AH249),"---"))&gt;0,"---",IFERROR(IF(AD249=AH249,AI249,AH249),"---")))))=1,IF(AH249&lt;&gt;"---",VLOOKUP(AD249,CALC_CONN_TEB0187_REV01!F:M,8,0),IF(IFERROR(IF(AD249=AH249,AI249,AH249),"---")="---","---",IF(COUNTIF(CALC_CONN_TEB0187_REV01!F:F,IFERROR(IF(AD249=AH249,AI249,AH249),"---"))&gt;0,"---",IFERROR(IF(AD249=AH249,AI249,AH249),"---")))),"---")</f>
        <v>---</v>
      </c>
      <c r="AK249" t="str">
        <f>IF(COUNTIF(CALC_CONN_TEB0187_REV01!F:F,IF(AH249&lt;&gt;"---",VLOOKUP(AD249,CALC_CONN_TEB0187_REV01!F:M,8,0),IF(IFERROR(IF(AD249=AH249,AI249,AH249),"---")="---","---",IF(COUNTIF(CALC_CONN_TEB0187_REV01!F:F,IFERROR(IF(AD249=AH249,AI249,AH249),"---"))&gt;0,"---",IFERROR(IF(AD249=AH249,AI249,AH249),"---")))))=0,IF(AH249&lt;&gt;"---",VLOOKUP(AD249,CALC_CONN_TEB0187_REV01!F:M,8,0),IF(IFERROR(IF(AD249=AH249,AI249,AH249),"---")="---","---",IF(COUNTIF(CALC_CONN_TEB0187_REV01!F:F,IFERROR(IF(AD249=AH249,AI249,AH249),"---"))&gt;0,"---",IFERROR(IF(AD249=AH249,AI249,AH249),"---")))),"---")</f>
        <v>---</v>
      </c>
      <c r="AL249" t="str">
        <f t="shared" si="49"/>
        <v>---</v>
      </c>
      <c r="AM249">
        <f t="shared" si="50"/>
        <v>1098</v>
      </c>
      <c r="AT249" t="str">
        <f t="shared" si="43"/>
        <v>DP5_M2C_P</v>
      </c>
      <c r="AU249" t="str">
        <f t="shared" si="44"/>
        <v>--</v>
      </c>
    </row>
    <row r="250" spans="1:47" x14ac:dyDescent="0.25">
      <c r="A250" t="str">
        <f t="shared" si="39"/>
        <v>J2-A6</v>
      </c>
      <c r="B250" t="str">
        <f t="shared" si="40"/>
        <v>DP5_M2C_N</v>
      </c>
      <c r="C250" t="str">
        <f t="shared" si="41"/>
        <v>J2-DP5_M2C_N</v>
      </c>
      <c r="D250" t="str">
        <f t="shared" si="42"/>
        <v>J2-A6</v>
      </c>
      <c r="E250" t="s">
        <v>410</v>
      </c>
      <c r="F250" t="s">
        <v>175</v>
      </c>
      <c r="G250" t="s">
        <v>3979</v>
      </c>
      <c r="L250" t="s">
        <v>3994</v>
      </c>
      <c r="M250" t="s">
        <v>428</v>
      </c>
      <c r="N250">
        <v>1.9375</v>
      </c>
      <c r="AA250">
        <f t="shared" si="51"/>
        <v>245</v>
      </c>
      <c r="AB250" t="str">
        <f>B2B!B247</f>
        <v>J2</v>
      </c>
      <c r="AC250" t="str">
        <f>B2B!C247</f>
        <v>A5</v>
      </c>
      <c r="AD250" t="str">
        <f t="shared" si="45"/>
        <v>J2-A5</v>
      </c>
      <c r="AE250" t="str">
        <f t="shared" si="46"/>
        <v>DP5_M2C_P</v>
      </c>
      <c r="AG250" t="str">
        <f t="shared" si="47"/>
        <v>--</v>
      </c>
      <c r="AH250" t="str">
        <f t="shared" si="48"/>
        <v>J2-A5</v>
      </c>
      <c r="AI250" t="str">
        <f>IFERROR(IF(IF(AG250="--",INDEX(D:D,MATCH(AE250,INDEX(B:B,MATCH(AE250,B:B,)+1):B10764,)+MATCH(AE250,B:B,)))=AD250,VLOOKUP(AE250,B:D,3,0),IF(AG250="--",INDEX(D:D,MATCH(AE250,INDEX(B:B,MATCH(AE250,B:B,)+1):B10764,)+MATCH(AE250,B:B,)),"---")),"---")</f>
        <v>J15-A18</v>
      </c>
      <c r="AJ250" t="str">
        <f>IF(COUNTIF(CALC_CONN_TEB0187_REV01!F:F,IF(AH250&lt;&gt;"---",VLOOKUP(AD250,CALC_CONN_TEB0187_REV01!F:M,8,0),IF(IFERROR(IF(AD250=AH250,AI250,AH250),"---")="---","---",IF(COUNTIF(CALC_CONN_TEB0187_REV01!F:F,IFERROR(IF(AD250=AH250,AI250,AH250),"---"))&gt;0,"---",IFERROR(IF(AD250=AH250,AI250,AH250),"---")))))=1,IF(AH250&lt;&gt;"---",VLOOKUP(AD250,CALC_CONN_TEB0187_REV01!F:M,8,0),IF(IFERROR(IF(AD250=AH250,AI250,AH250),"---")="---","---",IF(COUNTIF(CALC_CONN_TEB0187_REV01!F:F,IFERROR(IF(AD250=AH250,AI250,AH250),"---"))&gt;0,"---",IFERROR(IF(AD250=AH250,AI250,AH250),"---")))),"---")</f>
        <v>---</v>
      </c>
      <c r="AK250" t="str">
        <f>IF(COUNTIF(CALC_CONN_TEB0187_REV01!F:F,IF(AH250&lt;&gt;"---",VLOOKUP(AD250,CALC_CONN_TEB0187_REV01!F:M,8,0),IF(IFERROR(IF(AD250=AH250,AI250,AH250),"---")="---","---",IF(COUNTIF(CALC_CONN_TEB0187_REV01!F:F,IFERROR(IF(AD250=AH250,AI250,AH250),"---"))&gt;0,"---",IFERROR(IF(AD250=AH250,AI250,AH250),"---")))))=0,IF(AH250&lt;&gt;"---",VLOOKUP(AD250,CALC_CONN_TEB0187_REV01!F:M,8,0),IF(IFERROR(IF(AD250=AH250,AI250,AH250),"---")="---","---",IF(COUNTIF(CALC_CONN_TEB0187_REV01!F:F,IFERROR(IF(AD250=AH250,AI250,AH250),"---"))&gt;0,"---",IFERROR(IF(AD250=AH250,AI250,AH250),"---")))),"---")</f>
        <v>J15-A18</v>
      </c>
      <c r="AL250">
        <f t="shared" si="49"/>
        <v>47.929200000000002</v>
      </c>
      <c r="AM250">
        <f t="shared" si="50"/>
        <v>2</v>
      </c>
      <c r="AT250" t="str">
        <f t="shared" si="43"/>
        <v>DP5_M2C_N</v>
      </c>
      <c r="AU250" t="str">
        <f t="shared" si="44"/>
        <v>--</v>
      </c>
    </row>
    <row r="251" spans="1:47" x14ac:dyDescent="0.25">
      <c r="A251" t="str">
        <f t="shared" si="39"/>
        <v>J2-A7</v>
      </c>
      <c r="B251" t="str">
        <f t="shared" si="40"/>
        <v>GND</v>
      </c>
      <c r="C251" t="str">
        <f t="shared" si="41"/>
        <v>J2-GND</v>
      </c>
      <c r="D251" t="str">
        <f t="shared" si="42"/>
        <v>J2-A7</v>
      </c>
      <c r="E251" t="s">
        <v>410</v>
      </c>
      <c r="F251" t="s">
        <v>176</v>
      </c>
      <c r="G251" t="s">
        <v>433</v>
      </c>
      <c r="L251" t="s">
        <v>3995</v>
      </c>
      <c r="M251" t="s">
        <v>428</v>
      </c>
      <c r="N251">
        <v>1.9654</v>
      </c>
      <c r="AA251">
        <f t="shared" si="51"/>
        <v>246</v>
      </c>
      <c r="AB251" t="str">
        <f>B2B!B248</f>
        <v>J2</v>
      </c>
      <c r="AC251" t="str">
        <f>B2B!C248</f>
        <v>A6</v>
      </c>
      <c r="AD251" t="str">
        <f t="shared" si="45"/>
        <v>J2-A6</v>
      </c>
      <c r="AE251" t="str">
        <f t="shared" si="46"/>
        <v>DP5_M2C_N</v>
      </c>
      <c r="AG251" t="str">
        <f t="shared" si="47"/>
        <v>--</v>
      </c>
      <c r="AH251" t="str">
        <f t="shared" si="48"/>
        <v>J2-A6</v>
      </c>
      <c r="AI251" t="str">
        <f>IFERROR(IF(IF(AG251="--",INDEX(D:D,MATCH(AE251,INDEX(B:B,MATCH(AE251,B:B,)+1):B10765,)+MATCH(AE251,B:B,)))=AD251,VLOOKUP(AE251,B:D,3,0),IF(AG251="--",INDEX(D:D,MATCH(AE251,INDEX(B:B,MATCH(AE251,B:B,)+1):B10765,)+MATCH(AE251,B:B,)),"---")),"---")</f>
        <v>J15-A19</v>
      </c>
      <c r="AJ251" t="str">
        <f>IF(COUNTIF(CALC_CONN_TEB0187_REV01!F:F,IF(AH251&lt;&gt;"---",VLOOKUP(AD251,CALC_CONN_TEB0187_REV01!F:M,8,0),IF(IFERROR(IF(AD251=AH251,AI251,AH251),"---")="---","---",IF(COUNTIF(CALC_CONN_TEB0187_REV01!F:F,IFERROR(IF(AD251=AH251,AI251,AH251),"---"))&gt;0,"---",IFERROR(IF(AD251=AH251,AI251,AH251),"---")))))=1,IF(AH251&lt;&gt;"---",VLOOKUP(AD251,CALC_CONN_TEB0187_REV01!F:M,8,0),IF(IFERROR(IF(AD251=AH251,AI251,AH251),"---")="---","---",IF(COUNTIF(CALC_CONN_TEB0187_REV01!F:F,IFERROR(IF(AD251=AH251,AI251,AH251),"---"))&gt;0,"---",IFERROR(IF(AD251=AH251,AI251,AH251),"---")))),"---")</f>
        <v>---</v>
      </c>
      <c r="AK251" t="str">
        <f>IF(COUNTIF(CALC_CONN_TEB0187_REV01!F:F,IF(AH251&lt;&gt;"---",VLOOKUP(AD251,CALC_CONN_TEB0187_REV01!F:M,8,0),IF(IFERROR(IF(AD251=AH251,AI251,AH251),"---")="---","---",IF(COUNTIF(CALC_CONN_TEB0187_REV01!F:F,IFERROR(IF(AD251=AH251,AI251,AH251),"---"))&gt;0,"---",IFERROR(IF(AD251=AH251,AI251,AH251),"---")))))=0,IF(AH251&lt;&gt;"---",VLOOKUP(AD251,CALC_CONN_TEB0187_REV01!F:M,8,0),IF(IFERROR(IF(AD251=AH251,AI251,AH251),"---")="---","---",IF(COUNTIF(CALC_CONN_TEB0187_REV01!F:F,IFERROR(IF(AD251=AH251,AI251,AH251),"---"))&gt;0,"---",IFERROR(IF(AD251=AH251,AI251,AH251),"---")))),"---")</f>
        <v>J15-A19</v>
      </c>
      <c r="AL251">
        <f t="shared" si="49"/>
        <v>47.931800000000003</v>
      </c>
      <c r="AM251">
        <f t="shared" si="50"/>
        <v>2</v>
      </c>
      <c r="AT251">
        <f t="shared" si="43"/>
        <v>0</v>
      </c>
      <c r="AU251">
        <f t="shared" si="44"/>
        <v>0</v>
      </c>
    </row>
    <row r="252" spans="1:47" x14ac:dyDescent="0.25">
      <c r="A252" t="str">
        <f t="shared" si="39"/>
        <v>J2-A8</v>
      </c>
      <c r="B252" t="str">
        <f t="shared" si="40"/>
        <v>DP7_M2C_P</v>
      </c>
      <c r="C252" t="str">
        <f t="shared" si="41"/>
        <v>J2-DP7_M2C_P</v>
      </c>
      <c r="D252" t="str">
        <f t="shared" si="42"/>
        <v>J2-A8</v>
      </c>
      <c r="E252" t="s">
        <v>410</v>
      </c>
      <c r="F252" t="s">
        <v>177</v>
      </c>
      <c r="G252" t="s">
        <v>3988</v>
      </c>
      <c r="L252" t="s">
        <v>3996</v>
      </c>
      <c r="M252" t="s">
        <v>428</v>
      </c>
      <c r="N252">
        <v>5.7672999999999996</v>
      </c>
      <c r="AA252">
        <f t="shared" si="51"/>
        <v>247</v>
      </c>
      <c r="AB252" t="str">
        <f>B2B!B249</f>
        <v>J2</v>
      </c>
      <c r="AC252" t="str">
        <f>B2B!C249</f>
        <v>A7</v>
      </c>
      <c r="AD252" t="str">
        <f t="shared" si="45"/>
        <v>J2-A7</v>
      </c>
      <c r="AE252" t="str">
        <f t="shared" si="46"/>
        <v>GND</v>
      </c>
      <c r="AG252" t="str">
        <f t="shared" si="47"/>
        <v>---</v>
      </c>
      <c r="AH252" t="str">
        <f t="shared" si="48"/>
        <v>---</v>
      </c>
      <c r="AI252" t="str">
        <f>IFERROR(IF(IF(AG252="--",INDEX(D:D,MATCH(AE252,INDEX(B:B,MATCH(AE252,B:B,)+1):B10766,)+MATCH(AE252,B:B,)))=AD252,VLOOKUP(AE252,B:D,3,0),IF(AG252="--",INDEX(D:D,MATCH(AE252,INDEX(B:B,MATCH(AE252,B:B,)+1):B10766,)+MATCH(AE252,B:B,)),"---")),"---")</f>
        <v>---</v>
      </c>
      <c r="AJ252" t="str">
        <f>IF(COUNTIF(CALC_CONN_TEB0187_REV01!F:F,IF(AH252&lt;&gt;"---",VLOOKUP(AD252,CALC_CONN_TEB0187_REV01!F:M,8,0),IF(IFERROR(IF(AD252=AH252,AI252,AH252),"---")="---","---",IF(COUNTIF(CALC_CONN_TEB0187_REV01!F:F,IFERROR(IF(AD252=AH252,AI252,AH252),"---"))&gt;0,"---",IFERROR(IF(AD252=AH252,AI252,AH252),"---")))))=1,IF(AH252&lt;&gt;"---",VLOOKUP(AD252,CALC_CONN_TEB0187_REV01!F:M,8,0),IF(IFERROR(IF(AD252=AH252,AI252,AH252),"---")="---","---",IF(COUNTIF(CALC_CONN_TEB0187_REV01!F:F,IFERROR(IF(AD252=AH252,AI252,AH252),"---"))&gt;0,"---",IFERROR(IF(AD252=AH252,AI252,AH252),"---")))),"---")</f>
        <v>---</v>
      </c>
      <c r="AK252" t="str">
        <f>IF(COUNTIF(CALC_CONN_TEB0187_REV01!F:F,IF(AH252&lt;&gt;"---",VLOOKUP(AD252,CALC_CONN_TEB0187_REV01!F:M,8,0),IF(IFERROR(IF(AD252=AH252,AI252,AH252),"---")="---","---",IF(COUNTIF(CALC_CONN_TEB0187_REV01!F:F,IFERROR(IF(AD252=AH252,AI252,AH252),"---"))&gt;0,"---",IFERROR(IF(AD252=AH252,AI252,AH252),"---")))))=0,IF(AH252&lt;&gt;"---",VLOOKUP(AD252,CALC_CONN_TEB0187_REV01!F:M,8,0),IF(IFERROR(IF(AD252=AH252,AI252,AH252),"---")="---","---",IF(COUNTIF(CALC_CONN_TEB0187_REV01!F:F,IFERROR(IF(AD252=AH252,AI252,AH252),"---"))&gt;0,"---",IFERROR(IF(AD252=AH252,AI252,AH252),"---")))),"---")</f>
        <v>---</v>
      </c>
      <c r="AL252" t="str">
        <f t="shared" si="49"/>
        <v>---</v>
      </c>
      <c r="AM252">
        <f t="shared" si="50"/>
        <v>1098</v>
      </c>
      <c r="AT252" t="str">
        <f t="shared" si="43"/>
        <v>DP7_M2C_P</v>
      </c>
      <c r="AU252" t="str">
        <f t="shared" si="44"/>
        <v>--</v>
      </c>
    </row>
    <row r="253" spans="1:47" x14ac:dyDescent="0.25">
      <c r="A253" t="str">
        <f t="shared" si="39"/>
        <v>J2-A9</v>
      </c>
      <c r="B253" t="str">
        <f t="shared" si="40"/>
        <v>DP7_M2C_N</v>
      </c>
      <c r="C253" t="str">
        <f t="shared" si="41"/>
        <v>J2-DP7_M2C_N</v>
      </c>
      <c r="D253" t="str">
        <f t="shared" si="42"/>
        <v>J2-A9</v>
      </c>
      <c r="E253" t="s">
        <v>410</v>
      </c>
      <c r="F253" t="s">
        <v>178</v>
      </c>
      <c r="G253" t="s">
        <v>3987</v>
      </c>
      <c r="L253" t="s">
        <v>3997</v>
      </c>
      <c r="M253" t="s">
        <v>428</v>
      </c>
      <c r="N253">
        <v>6.1649000000000003</v>
      </c>
      <c r="AA253">
        <f t="shared" si="51"/>
        <v>248</v>
      </c>
      <c r="AB253" t="str">
        <f>B2B!B250</f>
        <v>J2</v>
      </c>
      <c r="AC253" t="str">
        <f>B2B!C250</f>
        <v>A8</v>
      </c>
      <c r="AD253" t="str">
        <f t="shared" si="45"/>
        <v>J2-A8</v>
      </c>
      <c r="AE253" t="str">
        <f t="shared" si="46"/>
        <v>DP7_M2C_P</v>
      </c>
      <c r="AG253" t="str">
        <f t="shared" si="47"/>
        <v>--</v>
      </c>
      <c r="AH253" t="str">
        <f t="shared" si="48"/>
        <v>J2-A8</v>
      </c>
      <c r="AI253" t="str">
        <f>IFERROR(IF(IF(AG253="--",INDEX(D:D,MATCH(AE253,INDEX(B:B,MATCH(AE253,B:B,)+1):B10767,)+MATCH(AE253,B:B,)))=AD253,VLOOKUP(AE253,B:D,3,0),IF(AG253="--",INDEX(D:D,MATCH(AE253,INDEX(B:B,MATCH(AE253,B:B,)+1):B10767,)+MATCH(AE253,B:B,)),"---")),"---")</f>
        <v>J15-B12</v>
      </c>
      <c r="AJ253" t="str">
        <f>IF(COUNTIF(CALC_CONN_TEB0187_REV01!F:F,IF(AH253&lt;&gt;"---",VLOOKUP(AD253,CALC_CONN_TEB0187_REV01!F:M,8,0),IF(IFERROR(IF(AD253=AH253,AI253,AH253),"---")="---","---",IF(COUNTIF(CALC_CONN_TEB0187_REV01!F:F,IFERROR(IF(AD253=AH253,AI253,AH253),"---"))&gt;0,"---",IFERROR(IF(AD253=AH253,AI253,AH253),"---")))))=1,IF(AH253&lt;&gt;"---",VLOOKUP(AD253,CALC_CONN_TEB0187_REV01!F:M,8,0),IF(IFERROR(IF(AD253=AH253,AI253,AH253),"---")="---","---",IF(COUNTIF(CALC_CONN_TEB0187_REV01!F:F,IFERROR(IF(AD253=AH253,AI253,AH253),"---"))&gt;0,"---",IFERROR(IF(AD253=AH253,AI253,AH253),"---")))),"---")</f>
        <v>---</v>
      </c>
      <c r="AK253" t="str">
        <f>IF(COUNTIF(CALC_CONN_TEB0187_REV01!F:F,IF(AH253&lt;&gt;"---",VLOOKUP(AD253,CALC_CONN_TEB0187_REV01!F:M,8,0),IF(IFERROR(IF(AD253=AH253,AI253,AH253),"---")="---","---",IF(COUNTIF(CALC_CONN_TEB0187_REV01!F:F,IFERROR(IF(AD253=AH253,AI253,AH253),"---"))&gt;0,"---",IFERROR(IF(AD253=AH253,AI253,AH253),"---")))))=0,IF(AH253&lt;&gt;"---",VLOOKUP(AD253,CALC_CONN_TEB0187_REV01!F:M,8,0),IF(IFERROR(IF(AD253=AH253,AI253,AH253),"---")="---","---",IF(COUNTIF(CALC_CONN_TEB0187_REV01!F:F,IFERROR(IF(AD253=AH253,AI253,AH253),"---"))&gt;0,"---",IFERROR(IF(AD253=AH253,AI253,AH253),"---")))),"---")</f>
        <v>J15-B12</v>
      </c>
      <c r="AL253">
        <f t="shared" si="49"/>
        <v>57.791400000000003</v>
      </c>
      <c r="AM253">
        <f t="shared" si="50"/>
        <v>2</v>
      </c>
      <c r="AT253" t="str">
        <f t="shared" si="43"/>
        <v>DP7_M2C_N</v>
      </c>
      <c r="AU253" t="str">
        <f t="shared" si="44"/>
        <v>--</v>
      </c>
    </row>
    <row r="254" spans="1:47" x14ac:dyDescent="0.25">
      <c r="A254" t="str">
        <f t="shared" si="39"/>
        <v>J2-A10</v>
      </c>
      <c r="B254" t="str">
        <f t="shared" si="40"/>
        <v>GND</v>
      </c>
      <c r="C254" t="str">
        <f t="shared" si="41"/>
        <v>J2-GND</v>
      </c>
      <c r="D254" t="str">
        <f t="shared" si="42"/>
        <v>J2-A10</v>
      </c>
      <c r="E254" t="s">
        <v>410</v>
      </c>
      <c r="F254" t="s">
        <v>179</v>
      </c>
      <c r="G254" t="s">
        <v>433</v>
      </c>
      <c r="L254" t="s">
        <v>3998</v>
      </c>
      <c r="M254" t="s">
        <v>428</v>
      </c>
      <c r="N254">
        <v>6.7007000000000003</v>
      </c>
      <c r="AA254">
        <f t="shared" si="51"/>
        <v>249</v>
      </c>
      <c r="AB254" t="str">
        <f>B2B!B251</f>
        <v>J2</v>
      </c>
      <c r="AC254" t="str">
        <f>B2B!C251</f>
        <v>A9</v>
      </c>
      <c r="AD254" t="str">
        <f t="shared" si="45"/>
        <v>J2-A9</v>
      </c>
      <c r="AE254" t="str">
        <f t="shared" si="46"/>
        <v>DP7_M2C_N</v>
      </c>
      <c r="AG254" t="str">
        <f t="shared" si="47"/>
        <v>--</v>
      </c>
      <c r="AH254" t="str">
        <f t="shared" si="48"/>
        <v>J2-A9</v>
      </c>
      <c r="AI254" t="str">
        <f>IFERROR(IF(IF(AG254="--",INDEX(D:D,MATCH(AE254,INDEX(B:B,MATCH(AE254,B:B,)+1):B10768,)+MATCH(AE254,B:B,)))=AD254,VLOOKUP(AE254,B:D,3,0),IF(AG254="--",INDEX(D:D,MATCH(AE254,INDEX(B:B,MATCH(AE254,B:B,)+1):B10768,)+MATCH(AE254,B:B,)),"---")),"---")</f>
        <v>J15-B13</v>
      </c>
      <c r="AJ254" t="str">
        <f>IF(COUNTIF(CALC_CONN_TEB0187_REV01!F:F,IF(AH254&lt;&gt;"---",VLOOKUP(AD254,CALC_CONN_TEB0187_REV01!F:M,8,0),IF(IFERROR(IF(AD254=AH254,AI254,AH254),"---")="---","---",IF(COUNTIF(CALC_CONN_TEB0187_REV01!F:F,IFERROR(IF(AD254=AH254,AI254,AH254),"---"))&gt;0,"---",IFERROR(IF(AD254=AH254,AI254,AH254),"---")))))=1,IF(AH254&lt;&gt;"---",VLOOKUP(AD254,CALC_CONN_TEB0187_REV01!F:M,8,0),IF(IFERROR(IF(AD254=AH254,AI254,AH254),"---")="---","---",IF(COUNTIF(CALC_CONN_TEB0187_REV01!F:F,IFERROR(IF(AD254=AH254,AI254,AH254),"---"))&gt;0,"---",IFERROR(IF(AD254=AH254,AI254,AH254),"---")))),"---")</f>
        <v>---</v>
      </c>
      <c r="AK254" t="str">
        <f>IF(COUNTIF(CALC_CONN_TEB0187_REV01!F:F,IF(AH254&lt;&gt;"---",VLOOKUP(AD254,CALC_CONN_TEB0187_REV01!F:M,8,0),IF(IFERROR(IF(AD254=AH254,AI254,AH254),"---")="---","---",IF(COUNTIF(CALC_CONN_TEB0187_REV01!F:F,IFERROR(IF(AD254=AH254,AI254,AH254),"---"))&gt;0,"---",IFERROR(IF(AD254=AH254,AI254,AH254),"---")))))=0,IF(AH254&lt;&gt;"---",VLOOKUP(AD254,CALC_CONN_TEB0187_REV01!F:M,8,0),IF(IFERROR(IF(AD254=AH254,AI254,AH254),"---")="---","---",IF(COUNTIF(CALC_CONN_TEB0187_REV01!F:F,IFERROR(IF(AD254=AH254,AI254,AH254),"---"))&gt;0,"---",IFERROR(IF(AD254=AH254,AI254,AH254),"---")))),"---")</f>
        <v>J15-B13</v>
      </c>
      <c r="AL254">
        <f t="shared" si="49"/>
        <v>57.7958</v>
      </c>
      <c r="AM254">
        <f t="shared" si="50"/>
        <v>2</v>
      </c>
      <c r="AT254">
        <f t="shared" si="43"/>
        <v>0</v>
      </c>
      <c r="AU254">
        <f t="shared" si="44"/>
        <v>0</v>
      </c>
    </row>
    <row r="255" spans="1:47" x14ac:dyDescent="0.25">
      <c r="A255" t="str">
        <f t="shared" si="39"/>
        <v>J2-A11</v>
      </c>
      <c r="B255" t="str">
        <f t="shared" si="40"/>
        <v>GND</v>
      </c>
      <c r="C255" t="str">
        <f t="shared" si="41"/>
        <v>J2-GND</v>
      </c>
      <c r="D255" t="str">
        <f t="shared" si="42"/>
        <v>J2-A11</v>
      </c>
      <c r="E255" t="s">
        <v>410</v>
      </c>
      <c r="F255" t="s">
        <v>180</v>
      </c>
      <c r="G255" t="s">
        <v>433</v>
      </c>
      <c r="L255" t="s">
        <v>929</v>
      </c>
      <c r="M255" t="s">
        <v>428</v>
      </c>
      <c r="N255">
        <v>65.7517</v>
      </c>
      <c r="AA255">
        <f t="shared" si="51"/>
        <v>250</v>
      </c>
      <c r="AB255" t="str">
        <f>B2B!B252</f>
        <v>J2</v>
      </c>
      <c r="AC255" t="str">
        <f>B2B!C252</f>
        <v>A10</v>
      </c>
      <c r="AD255" t="str">
        <f t="shared" si="45"/>
        <v>J2-A10</v>
      </c>
      <c r="AE255" t="str">
        <f t="shared" si="46"/>
        <v>GND</v>
      </c>
      <c r="AG255" t="str">
        <f t="shared" si="47"/>
        <v>---</v>
      </c>
      <c r="AH255" t="str">
        <f t="shared" si="48"/>
        <v>---</v>
      </c>
      <c r="AI255" t="str">
        <f>IFERROR(IF(IF(AG255="--",INDEX(D:D,MATCH(AE255,INDEX(B:B,MATCH(AE255,B:B,)+1):B10769,)+MATCH(AE255,B:B,)))=AD255,VLOOKUP(AE255,B:D,3,0),IF(AG255="--",INDEX(D:D,MATCH(AE255,INDEX(B:B,MATCH(AE255,B:B,)+1):B10769,)+MATCH(AE255,B:B,)),"---")),"---")</f>
        <v>---</v>
      </c>
      <c r="AJ255" t="str">
        <f>IF(COUNTIF(CALC_CONN_TEB0187_REV01!F:F,IF(AH255&lt;&gt;"---",VLOOKUP(AD255,CALC_CONN_TEB0187_REV01!F:M,8,0),IF(IFERROR(IF(AD255=AH255,AI255,AH255),"---")="---","---",IF(COUNTIF(CALC_CONN_TEB0187_REV01!F:F,IFERROR(IF(AD255=AH255,AI255,AH255),"---"))&gt;0,"---",IFERROR(IF(AD255=AH255,AI255,AH255),"---")))))=1,IF(AH255&lt;&gt;"---",VLOOKUP(AD255,CALC_CONN_TEB0187_REV01!F:M,8,0),IF(IFERROR(IF(AD255=AH255,AI255,AH255),"---")="---","---",IF(COUNTIF(CALC_CONN_TEB0187_REV01!F:F,IFERROR(IF(AD255=AH255,AI255,AH255),"---"))&gt;0,"---",IFERROR(IF(AD255=AH255,AI255,AH255),"---")))),"---")</f>
        <v>---</v>
      </c>
      <c r="AK255" t="str">
        <f>IF(COUNTIF(CALC_CONN_TEB0187_REV01!F:F,IF(AH255&lt;&gt;"---",VLOOKUP(AD255,CALC_CONN_TEB0187_REV01!F:M,8,0),IF(IFERROR(IF(AD255=AH255,AI255,AH255),"---")="---","---",IF(COUNTIF(CALC_CONN_TEB0187_REV01!F:F,IFERROR(IF(AD255=AH255,AI255,AH255),"---"))&gt;0,"---",IFERROR(IF(AD255=AH255,AI255,AH255),"---")))))=0,IF(AH255&lt;&gt;"---",VLOOKUP(AD255,CALC_CONN_TEB0187_REV01!F:M,8,0),IF(IFERROR(IF(AD255=AH255,AI255,AH255),"---")="---","---",IF(COUNTIF(CALC_CONN_TEB0187_REV01!F:F,IFERROR(IF(AD255=AH255,AI255,AH255),"---"))&gt;0,"---",IFERROR(IF(AD255=AH255,AI255,AH255),"---")))),"---")</f>
        <v>---</v>
      </c>
      <c r="AL255" t="str">
        <f t="shared" si="49"/>
        <v>---</v>
      </c>
      <c r="AM255">
        <f t="shared" si="50"/>
        <v>1098</v>
      </c>
      <c r="AT255">
        <f t="shared" si="43"/>
        <v>0</v>
      </c>
      <c r="AU255">
        <f t="shared" si="44"/>
        <v>0</v>
      </c>
    </row>
    <row r="256" spans="1:47" x14ac:dyDescent="0.25">
      <c r="A256" t="str">
        <f t="shared" si="39"/>
        <v>J2-A12</v>
      </c>
      <c r="B256" t="str">
        <f t="shared" si="40"/>
        <v>GTSR4B_CLK_P</v>
      </c>
      <c r="C256" t="str">
        <f t="shared" si="41"/>
        <v>J2-GTSR4B_CLK_P</v>
      </c>
      <c r="D256" t="str">
        <f t="shared" si="42"/>
        <v>J2-A12</v>
      </c>
      <c r="E256" t="s">
        <v>410</v>
      </c>
      <c r="F256" t="s">
        <v>181</v>
      </c>
      <c r="G256" t="s">
        <v>845</v>
      </c>
      <c r="L256" t="s">
        <v>3999</v>
      </c>
      <c r="M256" t="s">
        <v>428</v>
      </c>
      <c r="N256">
        <v>2.1919</v>
      </c>
      <c r="AA256">
        <f t="shared" si="51"/>
        <v>251</v>
      </c>
      <c r="AB256" t="str">
        <f>B2B!B253</f>
        <v>J2</v>
      </c>
      <c r="AC256" t="str">
        <f>B2B!C253</f>
        <v>A11</v>
      </c>
      <c r="AD256" t="str">
        <f t="shared" si="45"/>
        <v>J2-A11</v>
      </c>
      <c r="AE256" t="str">
        <f t="shared" si="46"/>
        <v>GND</v>
      </c>
      <c r="AG256" t="str">
        <f t="shared" si="47"/>
        <v>---</v>
      </c>
      <c r="AH256" t="str">
        <f t="shared" si="48"/>
        <v>---</v>
      </c>
      <c r="AI256" t="str">
        <f>IFERROR(IF(IF(AG256="--",INDEX(D:D,MATCH(AE256,INDEX(B:B,MATCH(AE256,B:B,)+1):B10770,)+MATCH(AE256,B:B,)))=AD256,VLOOKUP(AE256,B:D,3,0),IF(AG256="--",INDEX(D:D,MATCH(AE256,INDEX(B:B,MATCH(AE256,B:B,)+1):B10770,)+MATCH(AE256,B:B,)),"---")),"---")</f>
        <v>---</v>
      </c>
      <c r="AJ256" t="str">
        <f>IF(COUNTIF(CALC_CONN_TEB0187_REV01!F:F,IF(AH256&lt;&gt;"---",VLOOKUP(AD256,CALC_CONN_TEB0187_REV01!F:M,8,0),IF(IFERROR(IF(AD256=AH256,AI256,AH256),"---")="---","---",IF(COUNTIF(CALC_CONN_TEB0187_REV01!F:F,IFERROR(IF(AD256=AH256,AI256,AH256),"---"))&gt;0,"---",IFERROR(IF(AD256=AH256,AI256,AH256),"---")))))=1,IF(AH256&lt;&gt;"---",VLOOKUP(AD256,CALC_CONN_TEB0187_REV01!F:M,8,0),IF(IFERROR(IF(AD256=AH256,AI256,AH256),"---")="---","---",IF(COUNTIF(CALC_CONN_TEB0187_REV01!F:F,IFERROR(IF(AD256=AH256,AI256,AH256),"---"))&gt;0,"---",IFERROR(IF(AD256=AH256,AI256,AH256),"---")))),"---")</f>
        <v>---</v>
      </c>
      <c r="AK256" t="str">
        <f>IF(COUNTIF(CALC_CONN_TEB0187_REV01!F:F,IF(AH256&lt;&gt;"---",VLOOKUP(AD256,CALC_CONN_TEB0187_REV01!F:M,8,0),IF(IFERROR(IF(AD256=AH256,AI256,AH256),"---")="---","---",IF(COUNTIF(CALC_CONN_TEB0187_REV01!F:F,IFERROR(IF(AD256=AH256,AI256,AH256),"---"))&gt;0,"---",IFERROR(IF(AD256=AH256,AI256,AH256),"---")))))=0,IF(AH256&lt;&gt;"---",VLOOKUP(AD256,CALC_CONN_TEB0187_REV01!F:M,8,0),IF(IFERROR(IF(AD256=AH256,AI256,AH256),"---")="---","---",IF(COUNTIF(CALC_CONN_TEB0187_REV01!F:F,IFERROR(IF(AD256=AH256,AI256,AH256),"---"))&gt;0,"---",IFERROR(IF(AD256=AH256,AI256,AH256),"---")))),"---")</f>
        <v>---</v>
      </c>
      <c r="AL256" t="str">
        <f t="shared" si="49"/>
        <v>---</v>
      </c>
      <c r="AM256">
        <f t="shared" si="50"/>
        <v>1098</v>
      </c>
      <c r="AT256" t="str">
        <f t="shared" si="43"/>
        <v>GTSR4B_CLK_P</v>
      </c>
      <c r="AU256" t="str">
        <f t="shared" si="44"/>
        <v>--</v>
      </c>
    </row>
    <row r="257" spans="1:47" x14ac:dyDescent="0.25">
      <c r="A257" t="str">
        <f t="shared" si="39"/>
        <v>J2-A13</v>
      </c>
      <c r="B257" t="str">
        <f t="shared" si="40"/>
        <v>GTSR4B_CLK_N</v>
      </c>
      <c r="C257" t="str">
        <f t="shared" si="41"/>
        <v>J2-GTSR4B_CLK_N</v>
      </c>
      <c r="D257" t="str">
        <f t="shared" si="42"/>
        <v>J2-A13</v>
      </c>
      <c r="E257" t="s">
        <v>410</v>
      </c>
      <c r="F257" t="s">
        <v>182</v>
      </c>
      <c r="G257" t="s">
        <v>847</v>
      </c>
      <c r="L257" t="s">
        <v>4000</v>
      </c>
      <c r="M257" t="s">
        <v>428</v>
      </c>
      <c r="N257">
        <v>2.5697999999999999</v>
      </c>
      <c r="AA257">
        <f t="shared" si="51"/>
        <v>252</v>
      </c>
      <c r="AB257" t="str">
        <f>B2B!B254</f>
        <v>J2</v>
      </c>
      <c r="AC257" t="str">
        <f>B2B!C254</f>
        <v>A12</v>
      </c>
      <c r="AD257" t="str">
        <f t="shared" si="45"/>
        <v>J2-A12</v>
      </c>
      <c r="AE257" t="str">
        <f t="shared" si="46"/>
        <v>GTSR4B_CLK_P</v>
      </c>
      <c r="AG257" t="str">
        <f t="shared" si="47"/>
        <v>--</v>
      </c>
      <c r="AH257" t="str">
        <f t="shared" si="48"/>
        <v>J2-A12</v>
      </c>
      <c r="AI257" t="str">
        <f>IFERROR(IF(IF(AG257="--",INDEX(D:D,MATCH(AE257,INDEX(B:B,MATCH(AE257,B:B,)+1):B10771,)+MATCH(AE257,B:B,)))=AD257,VLOOKUP(AE257,B:D,3,0),IF(AG257="--",INDEX(D:D,MATCH(AE257,INDEX(B:B,MATCH(AE257,B:B,)+1):B10771,)+MATCH(AE257,B:B,)),"---")),"---")</f>
        <v>C608-1</v>
      </c>
      <c r="AJ257" t="str">
        <f>IF(COUNTIF(CALC_CONN_TEB0187_REV01!F:F,IF(AH257&lt;&gt;"---",VLOOKUP(AD257,CALC_CONN_TEB0187_REV01!F:M,8,0),IF(IFERROR(IF(AD257=AH257,AI257,AH257),"---")="---","---",IF(COUNTIF(CALC_CONN_TEB0187_REV01!F:F,IFERROR(IF(AD257=AH257,AI257,AH257),"---"))&gt;0,"---",IFERROR(IF(AD257=AH257,AI257,AH257),"---")))))=1,IF(AH257&lt;&gt;"---",VLOOKUP(AD257,CALC_CONN_TEB0187_REV01!F:M,8,0),IF(IFERROR(IF(AD257=AH257,AI257,AH257),"---")="---","---",IF(COUNTIF(CALC_CONN_TEB0187_REV01!F:F,IFERROR(IF(AD257=AH257,AI257,AH257),"---"))&gt;0,"---",IFERROR(IF(AD257=AH257,AI257,AH257),"---")))),"---")</f>
        <v>---</v>
      </c>
      <c r="AK257" t="str">
        <f>IF(COUNTIF(CALC_CONN_TEB0187_REV01!F:F,IF(AH257&lt;&gt;"---",VLOOKUP(AD257,CALC_CONN_TEB0187_REV01!F:M,8,0),IF(IFERROR(IF(AD257=AH257,AI257,AH257),"---")="---","---",IF(COUNTIF(CALC_CONN_TEB0187_REV01!F:F,IFERROR(IF(AD257=AH257,AI257,AH257),"---"))&gt;0,"---",IFERROR(IF(AD257=AH257,AI257,AH257),"---")))))=0,IF(AH257&lt;&gt;"---",VLOOKUP(AD257,CALC_CONN_TEB0187_REV01!F:M,8,0),IF(IFERROR(IF(AD257=AH257,AI257,AH257),"---")="---","---",IF(COUNTIF(CALC_CONN_TEB0187_REV01!F:F,IFERROR(IF(AD257=AH257,AI257,AH257),"---"))&gt;0,"---",IFERROR(IF(AD257=AH257,AI257,AH257),"---")))),"---")</f>
        <v>J15-D4</v>
      </c>
      <c r="AL257">
        <f t="shared" si="49"/>
        <v>72.870999999999995</v>
      </c>
      <c r="AM257">
        <f t="shared" si="50"/>
        <v>2</v>
      </c>
      <c r="AT257" t="str">
        <f t="shared" si="43"/>
        <v>GTSR4B_CLK_N</v>
      </c>
      <c r="AU257" t="str">
        <f t="shared" si="44"/>
        <v>--</v>
      </c>
    </row>
    <row r="258" spans="1:47" x14ac:dyDescent="0.25">
      <c r="A258" t="str">
        <f t="shared" si="39"/>
        <v>J2-A14</v>
      </c>
      <c r="B258" t="str">
        <f t="shared" si="40"/>
        <v>GND</v>
      </c>
      <c r="C258" t="str">
        <f t="shared" si="41"/>
        <v>J2-GND</v>
      </c>
      <c r="D258" t="str">
        <f t="shared" si="42"/>
        <v>J2-A14</v>
      </c>
      <c r="E258" t="s">
        <v>410</v>
      </c>
      <c r="F258" t="s">
        <v>183</v>
      </c>
      <c r="G258" t="s">
        <v>433</v>
      </c>
      <c r="L258" t="s">
        <v>4001</v>
      </c>
      <c r="M258" t="s">
        <v>428</v>
      </c>
      <c r="N258">
        <v>60.982500000000002</v>
      </c>
      <c r="AA258">
        <f t="shared" si="51"/>
        <v>253</v>
      </c>
      <c r="AB258" t="str">
        <f>B2B!B255</f>
        <v>J2</v>
      </c>
      <c r="AC258" t="str">
        <f>B2B!C255</f>
        <v>A13</v>
      </c>
      <c r="AD258" t="str">
        <f t="shared" si="45"/>
        <v>J2-A13</v>
      </c>
      <c r="AE258" t="str">
        <f t="shared" si="46"/>
        <v>GTSR4B_CLK_N</v>
      </c>
      <c r="AG258" t="str">
        <f t="shared" si="47"/>
        <v>--</v>
      </c>
      <c r="AH258" t="str">
        <f t="shared" si="48"/>
        <v>J2-A13</v>
      </c>
      <c r="AI258" t="str">
        <f>IFERROR(IF(IF(AG258="--",INDEX(D:D,MATCH(AE258,INDEX(B:B,MATCH(AE258,B:B,)+1):B10772,)+MATCH(AE258,B:B,)))=AD258,VLOOKUP(AE258,B:D,3,0),IF(AG258="--",INDEX(D:D,MATCH(AE258,INDEX(B:B,MATCH(AE258,B:B,)+1):B10772,)+MATCH(AE258,B:B,)),"---")),"---")</f>
        <v>C609-1</v>
      </c>
      <c r="AJ258" t="str">
        <f>IF(COUNTIF(CALC_CONN_TEB0187_REV01!F:F,IF(AH258&lt;&gt;"---",VLOOKUP(AD258,CALC_CONN_TEB0187_REV01!F:M,8,0),IF(IFERROR(IF(AD258=AH258,AI258,AH258),"---")="---","---",IF(COUNTIF(CALC_CONN_TEB0187_REV01!F:F,IFERROR(IF(AD258=AH258,AI258,AH258),"---"))&gt;0,"---",IFERROR(IF(AD258=AH258,AI258,AH258),"---")))))=1,IF(AH258&lt;&gt;"---",VLOOKUP(AD258,CALC_CONN_TEB0187_REV01!F:M,8,0),IF(IFERROR(IF(AD258=AH258,AI258,AH258),"---")="---","---",IF(COUNTIF(CALC_CONN_TEB0187_REV01!F:F,IFERROR(IF(AD258=AH258,AI258,AH258),"---"))&gt;0,"---",IFERROR(IF(AD258=AH258,AI258,AH258),"---")))),"---")</f>
        <v>---</v>
      </c>
      <c r="AK258" t="str">
        <f>IF(COUNTIF(CALC_CONN_TEB0187_REV01!F:F,IF(AH258&lt;&gt;"---",VLOOKUP(AD258,CALC_CONN_TEB0187_REV01!F:M,8,0),IF(IFERROR(IF(AD258=AH258,AI258,AH258),"---")="---","---",IF(COUNTIF(CALC_CONN_TEB0187_REV01!F:F,IFERROR(IF(AD258=AH258,AI258,AH258),"---"))&gt;0,"---",IFERROR(IF(AD258=AH258,AI258,AH258),"---")))))=0,IF(AH258&lt;&gt;"---",VLOOKUP(AD258,CALC_CONN_TEB0187_REV01!F:M,8,0),IF(IFERROR(IF(AD258=AH258,AI258,AH258),"---")="---","---",IF(COUNTIF(CALC_CONN_TEB0187_REV01!F:F,IFERROR(IF(AD258=AH258,AI258,AH258),"---"))&gt;0,"---",IFERROR(IF(AD258=AH258,AI258,AH258),"---")))),"---")</f>
        <v>J15-D5</v>
      </c>
      <c r="AL258">
        <f t="shared" si="49"/>
        <v>72.831199999999995</v>
      </c>
      <c r="AM258">
        <f t="shared" si="50"/>
        <v>2</v>
      </c>
      <c r="AT258">
        <f t="shared" si="43"/>
        <v>0</v>
      </c>
      <c r="AU258">
        <f t="shared" si="44"/>
        <v>0</v>
      </c>
    </row>
    <row r="259" spans="1:47" x14ac:dyDescent="0.25">
      <c r="A259" t="str">
        <f t="shared" si="39"/>
        <v>J2-A15</v>
      </c>
      <c r="B259" t="str">
        <f t="shared" si="40"/>
        <v>DP1_M2C_P</v>
      </c>
      <c r="C259" t="str">
        <f t="shared" si="41"/>
        <v>J2-DP1_M2C_P</v>
      </c>
      <c r="D259" t="str">
        <f t="shared" si="42"/>
        <v>J2-A15</v>
      </c>
      <c r="E259" t="s">
        <v>410</v>
      </c>
      <c r="F259" t="s">
        <v>184</v>
      </c>
      <c r="G259" t="s">
        <v>3957</v>
      </c>
      <c r="L259" t="s">
        <v>4002</v>
      </c>
      <c r="M259" t="s">
        <v>428</v>
      </c>
      <c r="N259">
        <v>61.353200000000001</v>
      </c>
      <c r="AA259">
        <f t="shared" si="51"/>
        <v>254</v>
      </c>
      <c r="AB259" t="str">
        <f>B2B!B256</f>
        <v>J2</v>
      </c>
      <c r="AC259" t="str">
        <f>B2B!C256</f>
        <v>A14</v>
      </c>
      <c r="AD259" t="str">
        <f t="shared" si="45"/>
        <v>J2-A14</v>
      </c>
      <c r="AE259" t="str">
        <f t="shared" si="46"/>
        <v>GND</v>
      </c>
      <c r="AG259" t="str">
        <f t="shared" si="47"/>
        <v>---</v>
      </c>
      <c r="AH259" t="str">
        <f t="shared" si="48"/>
        <v>---</v>
      </c>
      <c r="AI259" t="str">
        <f>IFERROR(IF(IF(AG259="--",INDEX(D:D,MATCH(AE259,INDEX(B:B,MATCH(AE259,B:B,)+1):B10773,)+MATCH(AE259,B:B,)))=AD259,VLOOKUP(AE259,B:D,3,0),IF(AG259="--",INDEX(D:D,MATCH(AE259,INDEX(B:B,MATCH(AE259,B:B,)+1):B10773,)+MATCH(AE259,B:B,)),"---")),"---")</f>
        <v>---</v>
      </c>
      <c r="AJ259" t="str">
        <f>IF(COUNTIF(CALC_CONN_TEB0187_REV01!F:F,IF(AH259&lt;&gt;"---",VLOOKUP(AD259,CALC_CONN_TEB0187_REV01!F:M,8,0),IF(IFERROR(IF(AD259=AH259,AI259,AH259),"---")="---","---",IF(COUNTIF(CALC_CONN_TEB0187_REV01!F:F,IFERROR(IF(AD259=AH259,AI259,AH259),"---"))&gt;0,"---",IFERROR(IF(AD259=AH259,AI259,AH259),"---")))))=1,IF(AH259&lt;&gt;"---",VLOOKUP(AD259,CALC_CONN_TEB0187_REV01!F:M,8,0),IF(IFERROR(IF(AD259=AH259,AI259,AH259),"---")="---","---",IF(COUNTIF(CALC_CONN_TEB0187_REV01!F:F,IFERROR(IF(AD259=AH259,AI259,AH259),"---"))&gt;0,"---",IFERROR(IF(AD259=AH259,AI259,AH259),"---")))),"---")</f>
        <v>---</v>
      </c>
      <c r="AK259" t="str">
        <f>IF(COUNTIF(CALC_CONN_TEB0187_REV01!F:F,IF(AH259&lt;&gt;"---",VLOOKUP(AD259,CALC_CONN_TEB0187_REV01!F:M,8,0),IF(IFERROR(IF(AD259=AH259,AI259,AH259),"---")="---","---",IF(COUNTIF(CALC_CONN_TEB0187_REV01!F:F,IFERROR(IF(AD259=AH259,AI259,AH259),"---"))&gt;0,"---",IFERROR(IF(AD259=AH259,AI259,AH259),"---")))))=0,IF(AH259&lt;&gt;"---",VLOOKUP(AD259,CALC_CONN_TEB0187_REV01!F:M,8,0),IF(IFERROR(IF(AD259=AH259,AI259,AH259),"---")="---","---",IF(COUNTIF(CALC_CONN_TEB0187_REV01!F:F,IFERROR(IF(AD259=AH259,AI259,AH259),"---"))&gt;0,"---",IFERROR(IF(AD259=AH259,AI259,AH259),"---")))),"---")</f>
        <v>---</v>
      </c>
      <c r="AL259" t="str">
        <f t="shared" si="49"/>
        <v>---</v>
      </c>
      <c r="AM259">
        <f t="shared" si="50"/>
        <v>1098</v>
      </c>
      <c r="AT259" t="str">
        <f t="shared" si="43"/>
        <v>DP1_M2C_P</v>
      </c>
      <c r="AU259" t="str">
        <f t="shared" si="44"/>
        <v>--</v>
      </c>
    </row>
    <row r="260" spans="1:47" x14ac:dyDescent="0.25">
      <c r="A260" t="str">
        <f t="shared" si="39"/>
        <v>J2-A16</v>
      </c>
      <c r="B260" t="str">
        <f t="shared" si="40"/>
        <v>DP1_M2C_N</v>
      </c>
      <c r="C260" t="str">
        <f t="shared" si="41"/>
        <v>J2-DP1_M2C_N</v>
      </c>
      <c r="D260" t="str">
        <f t="shared" si="42"/>
        <v>J2-A16</v>
      </c>
      <c r="E260" t="s">
        <v>410</v>
      </c>
      <c r="F260" t="s">
        <v>185</v>
      </c>
      <c r="G260" t="s">
        <v>3955</v>
      </c>
      <c r="L260" t="s">
        <v>4003</v>
      </c>
      <c r="M260" t="s">
        <v>428</v>
      </c>
      <c r="N260">
        <v>61.456299999999999</v>
      </c>
      <c r="AA260">
        <f t="shared" si="51"/>
        <v>255</v>
      </c>
      <c r="AB260" t="str">
        <f>B2B!B257</f>
        <v>J2</v>
      </c>
      <c r="AC260" t="str">
        <f>B2B!C257</f>
        <v>A15</v>
      </c>
      <c r="AD260" t="str">
        <f t="shared" si="45"/>
        <v>J2-A15</v>
      </c>
      <c r="AE260" t="str">
        <f t="shared" si="46"/>
        <v>DP1_M2C_P</v>
      </c>
      <c r="AG260" t="str">
        <f t="shared" si="47"/>
        <v>--</v>
      </c>
      <c r="AH260" t="str">
        <f t="shared" si="48"/>
        <v>J2-A15</v>
      </c>
      <c r="AI260" t="str">
        <f>IFERROR(IF(IF(AG260="--",INDEX(D:D,MATCH(AE260,INDEX(B:B,MATCH(AE260,B:B,)+1):B10774,)+MATCH(AE260,B:B,)))=AD260,VLOOKUP(AE260,B:D,3,0),IF(AG260="--",INDEX(D:D,MATCH(AE260,INDEX(B:B,MATCH(AE260,B:B,)+1):B10774,)+MATCH(AE260,B:B,)),"---")),"---")</f>
        <v>J15-A2</v>
      </c>
      <c r="AJ260" t="str">
        <f>IF(COUNTIF(CALC_CONN_TEB0187_REV01!F:F,IF(AH260&lt;&gt;"---",VLOOKUP(AD260,CALC_CONN_TEB0187_REV01!F:M,8,0),IF(IFERROR(IF(AD260=AH260,AI260,AH260),"---")="---","---",IF(COUNTIF(CALC_CONN_TEB0187_REV01!F:F,IFERROR(IF(AD260=AH260,AI260,AH260),"---"))&gt;0,"---",IFERROR(IF(AD260=AH260,AI260,AH260),"---")))))=1,IF(AH260&lt;&gt;"---",VLOOKUP(AD260,CALC_CONN_TEB0187_REV01!F:M,8,0),IF(IFERROR(IF(AD260=AH260,AI260,AH260),"---")="---","---",IF(COUNTIF(CALC_CONN_TEB0187_REV01!F:F,IFERROR(IF(AD260=AH260,AI260,AH260),"---"))&gt;0,"---",IFERROR(IF(AD260=AH260,AI260,AH260),"---")))),"---")</f>
        <v>---</v>
      </c>
      <c r="AK260" t="str">
        <f>IF(COUNTIF(CALC_CONN_TEB0187_REV01!F:F,IF(AH260&lt;&gt;"---",VLOOKUP(AD260,CALC_CONN_TEB0187_REV01!F:M,8,0),IF(IFERROR(IF(AD260=AH260,AI260,AH260),"---")="---","---",IF(COUNTIF(CALC_CONN_TEB0187_REV01!F:F,IFERROR(IF(AD260=AH260,AI260,AH260),"---"))&gt;0,"---",IFERROR(IF(AD260=AH260,AI260,AH260),"---")))))=0,IF(AH260&lt;&gt;"---",VLOOKUP(AD260,CALC_CONN_TEB0187_REV01!F:M,8,0),IF(IFERROR(IF(AD260=AH260,AI260,AH260),"---")="---","---",IF(COUNTIF(CALC_CONN_TEB0187_REV01!F:F,IFERROR(IF(AD260=AH260,AI260,AH260),"---"))&gt;0,"---",IFERROR(IF(AD260=AH260,AI260,AH260),"---")))),"---")</f>
        <v>J15-A2</v>
      </c>
      <c r="AL260">
        <f t="shared" si="49"/>
        <v>71.882499999999993</v>
      </c>
      <c r="AM260">
        <f t="shared" si="50"/>
        <v>2</v>
      </c>
      <c r="AT260" t="str">
        <f t="shared" si="43"/>
        <v>DP1_M2C_N</v>
      </c>
      <c r="AU260" t="str">
        <f t="shared" si="44"/>
        <v>--</v>
      </c>
    </row>
    <row r="261" spans="1:47" x14ac:dyDescent="0.25">
      <c r="A261" t="str">
        <f t="shared" si="39"/>
        <v>J2-A17</v>
      </c>
      <c r="B261" t="str">
        <f t="shared" si="40"/>
        <v>GND</v>
      </c>
      <c r="C261" t="str">
        <f t="shared" si="41"/>
        <v>J2-GND</v>
      </c>
      <c r="D261" t="str">
        <f t="shared" si="42"/>
        <v>J2-A17</v>
      </c>
      <c r="E261" t="s">
        <v>410</v>
      </c>
      <c r="F261" t="s">
        <v>186</v>
      </c>
      <c r="G261" t="s">
        <v>433</v>
      </c>
      <c r="L261" t="s">
        <v>4004</v>
      </c>
      <c r="M261" t="s">
        <v>428</v>
      </c>
      <c r="N261">
        <v>61.588900000000002</v>
      </c>
      <c r="AA261">
        <f t="shared" si="51"/>
        <v>256</v>
      </c>
      <c r="AB261" t="str">
        <f>B2B!B258</f>
        <v>J2</v>
      </c>
      <c r="AC261" t="str">
        <f>B2B!C258</f>
        <v>A16</v>
      </c>
      <c r="AD261" t="str">
        <f t="shared" si="45"/>
        <v>J2-A16</v>
      </c>
      <c r="AE261" t="str">
        <f t="shared" si="46"/>
        <v>DP1_M2C_N</v>
      </c>
      <c r="AG261" t="str">
        <f t="shared" si="47"/>
        <v>--</v>
      </c>
      <c r="AH261" t="str">
        <f t="shared" si="48"/>
        <v>J2-A16</v>
      </c>
      <c r="AI261" t="str">
        <f>IFERROR(IF(IF(AG261="--",INDEX(D:D,MATCH(AE261,INDEX(B:B,MATCH(AE261,B:B,)+1):B10775,)+MATCH(AE261,B:B,)))=AD261,VLOOKUP(AE261,B:D,3,0),IF(AG261="--",INDEX(D:D,MATCH(AE261,INDEX(B:B,MATCH(AE261,B:B,)+1):B10775,)+MATCH(AE261,B:B,)),"---")),"---")</f>
        <v>J15-A3</v>
      </c>
      <c r="AJ261" t="str">
        <f>IF(COUNTIF(CALC_CONN_TEB0187_REV01!F:F,IF(AH261&lt;&gt;"---",VLOOKUP(AD261,CALC_CONN_TEB0187_REV01!F:M,8,0),IF(IFERROR(IF(AD261=AH261,AI261,AH261),"---")="---","---",IF(COUNTIF(CALC_CONN_TEB0187_REV01!F:F,IFERROR(IF(AD261=AH261,AI261,AH261),"---"))&gt;0,"---",IFERROR(IF(AD261=AH261,AI261,AH261),"---")))))=1,IF(AH261&lt;&gt;"---",VLOOKUP(AD261,CALC_CONN_TEB0187_REV01!F:M,8,0),IF(IFERROR(IF(AD261=AH261,AI261,AH261),"---")="---","---",IF(COUNTIF(CALC_CONN_TEB0187_REV01!F:F,IFERROR(IF(AD261=AH261,AI261,AH261),"---"))&gt;0,"---",IFERROR(IF(AD261=AH261,AI261,AH261),"---")))),"---")</f>
        <v>---</v>
      </c>
      <c r="AK261" t="str">
        <f>IF(COUNTIF(CALC_CONN_TEB0187_REV01!F:F,IF(AH261&lt;&gt;"---",VLOOKUP(AD261,CALC_CONN_TEB0187_REV01!F:M,8,0),IF(IFERROR(IF(AD261=AH261,AI261,AH261),"---")="---","---",IF(COUNTIF(CALC_CONN_TEB0187_REV01!F:F,IFERROR(IF(AD261=AH261,AI261,AH261),"---"))&gt;0,"---",IFERROR(IF(AD261=AH261,AI261,AH261),"---")))))=0,IF(AH261&lt;&gt;"---",VLOOKUP(AD261,CALC_CONN_TEB0187_REV01!F:M,8,0),IF(IFERROR(IF(AD261=AH261,AI261,AH261),"---")="---","---",IF(COUNTIF(CALC_CONN_TEB0187_REV01!F:F,IFERROR(IF(AD261=AH261,AI261,AH261),"---"))&gt;0,"---",IFERROR(IF(AD261=AH261,AI261,AH261),"---")))),"---")</f>
        <v>J15-A3</v>
      </c>
      <c r="AL261">
        <f t="shared" si="49"/>
        <v>71.823599999999999</v>
      </c>
      <c r="AM261">
        <f t="shared" si="50"/>
        <v>2</v>
      </c>
      <c r="AT261">
        <f t="shared" si="43"/>
        <v>0</v>
      </c>
      <c r="AU261">
        <f t="shared" si="44"/>
        <v>0</v>
      </c>
    </row>
    <row r="262" spans="1:47" x14ac:dyDescent="0.25">
      <c r="A262" t="str">
        <f t="shared" ref="A262:A325" si="52">$E262&amp;"-"&amp;$F262</f>
        <v>J2-A18</v>
      </c>
      <c r="B262" t="str">
        <f t="shared" ref="B262:B325" si="53">IF(OR(E262=$A$2,E262=$B$2,E262=$C$2,E262=$D$2),"--",G262)</f>
        <v>DP3_M2C_P</v>
      </c>
      <c r="C262" t="str">
        <f t="shared" ref="C262:C325" si="54">$E262&amp;"-"&amp;$G262</f>
        <v>J2-DP3_M2C_P</v>
      </c>
      <c r="D262" t="str">
        <f t="shared" ref="D262:D325" si="55">A262</f>
        <v>J2-A18</v>
      </c>
      <c r="E262" t="s">
        <v>410</v>
      </c>
      <c r="F262" t="s">
        <v>187</v>
      </c>
      <c r="G262" t="s">
        <v>3972</v>
      </c>
      <c r="L262" t="s">
        <v>4005</v>
      </c>
      <c r="M262" t="s">
        <v>428</v>
      </c>
      <c r="N262">
        <v>61.612099999999998</v>
      </c>
      <c r="AA262">
        <f t="shared" si="51"/>
        <v>257</v>
      </c>
      <c r="AB262" t="str">
        <f>B2B!B259</f>
        <v>J2</v>
      </c>
      <c r="AC262" t="str">
        <f>B2B!C259</f>
        <v>A17</v>
      </c>
      <c r="AD262" t="str">
        <f t="shared" si="45"/>
        <v>J2-A17</v>
      </c>
      <c r="AE262" t="str">
        <f t="shared" si="46"/>
        <v>GND</v>
      </c>
      <c r="AG262" t="str">
        <f t="shared" si="47"/>
        <v>---</v>
      </c>
      <c r="AH262" t="str">
        <f t="shared" si="48"/>
        <v>---</v>
      </c>
      <c r="AI262" t="str">
        <f>IFERROR(IF(IF(AG262="--",INDEX(D:D,MATCH(AE262,INDEX(B:B,MATCH(AE262,B:B,)+1):B10776,)+MATCH(AE262,B:B,)))=AD262,VLOOKUP(AE262,B:D,3,0),IF(AG262="--",INDEX(D:D,MATCH(AE262,INDEX(B:B,MATCH(AE262,B:B,)+1):B10776,)+MATCH(AE262,B:B,)),"---")),"---")</f>
        <v>---</v>
      </c>
      <c r="AJ262" t="str">
        <f>IF(COUNTIF(CALC_CONN_TEB0187_REV01!F:F,IF(AH262&lt;&gt;"---",VLOOKUP(AD262,CALC_CONN_TEB0187_REV01!F:M,8,0),IF(IFERROR(IF(AD262=AH262,AI262,AH262),"---")="---","---",IF(COUNTIF(CALC_CONN_TEB0187_REV01!F:F,IFERROR(IF(AD262=AH262,AI262,AH262),"---"))&gt;0,"---",IFERROR(IF(AD262=AH262,AI262,AH262),"---")))))=1,IF(AH262&lt;&gt;"---",VLOOKUP(AD262,CALC_CONN_TEB0187_REV01!F:M,8,0),IF(IFERROR(IF(AD262=AH262,AI262,AH262),"---")="---","---",IF(COUNTIF(CALC_CONN_TEB0187_REV01!F:F,IFERROR(IF(AD262=AH262,AI262,AH262),"---"))&gt;0,"---",IFERROR(IF(AD262=AH262,AI262,AH262),"---")))),"---")</f>
        <v>---</v>
      </c>
      <c r="AK262" t="str">
        <f>IF(COUNTIF(CALC_CONN_TEB0187_REV01!F:F,IF(AH262&lt;&gt;"---",VLOOKUP(AD262,CALC_CONN_TEB0187_REV01!F:M,8,0),IF(IFERROR(IF(AD262=AH262,AI262,AH262),"---")="---","---",IF(COUNTIF(CALC_CONN_TEB0187_REV01!F:F,IFERROR(IF(AD262=AH262,AI262,AH262),"---"))&gt;0,"---",IFERROR(IF(AD262=AH262,AI262,AH262),"---")))))=0,IF(AH262&lt;&gt;"---",VLOOKUP(AD262,CALC_CONN_TEB0187_REV01!F:M,8,0),IF(IFERROR(IF(AD262=AH262,AI262,AH262),"---")="---","---",IF(COUNTIF(CALC_CONN_TEB0187_REV01!F:F,IFERROR(IF(AD262=AH262,AI262,AH262),"---"))&gt;0,"---",IFERROR(IF(AD262=AH262,AI262,AH262),"---")))),"---")</f>
        <v>---</v>
      </c>
      <c r="AL262" t="str">
        <f t="shared" si="49"/>
        <v>---</v>
      </c>
      <c r="AM262">
        <f t="shared" si="50"/>
        <v>1098</v>
      </c>
      <c r="AT262" t="str">
        <f t="shared" ref="AT262:AT325" si="56">IF(IF(COUNTIF($AO$6:$AQ$150,B262)&gt;0,"---","--")="---",VLOOKUP(B262,$AO$6:$AQ$150,3,0),B262)</f>
        <v>DP3_M2C_P</v>
      </c>
      <c r="AU262" t="str">
        <f t="shared" ref="AU262:AU325" si="57">IF(IF(COUNTIF($AO$6:$AQ$150,B262)&gt;0,"---","--")="---",VLOOKUP(B262,$AO$6:$AQ$150,2,0),"--")</f>
        <v>--</v>
      </c>
    </row>
    <row r="263" spans="1:47" x14ac:dyDescent="0.25">
      <c r="A263" t="str">
        <f t="shared" si="52"/>
        <v>J2-A19</v>
      </c>
      <c r="B263" t="str">
        <f t="shared" si="53"/>
        <v>DP3_M2C_N</v>
      </c>
      <c r="C263" t="str">
        <f t="shared" si="54"/>
        <v>J2-DP3_M2C_N</v>
      </c>
      <c r="D263" t="str">
        <f t="shared" si="55"/>
        <v>J2-A19</v>
      </c>
      <c r="E263" t="s">
        <v>410</v>
      </c>
      <c r="F263" t="s">
        <v>188</v>
      </c>
      <c r="G263" t="s">
        <v>3970</v>
      </c>
      <c r="L263" t="s">
        <v>4006</v>
      </c>
      <c r="M263" t="s">
        <v>428</v>
      </c>
      <c r="N263">
        <v>61.660299999999999</v>
      </c>
      <c r="AA263">
        <f t="shared" si="51"/>
        <v>258</v>
      </c>
      <c r="AB263" t="str">
        <f>B2B!B260</f>
        <v>J2</v>
      </c>
      <c r="AC263" t="str">
        <f>B2B!C260</f>
        <v>A18</v>
      </c>
      <c r="AD263" t="str">
        <f t="shared" ref="AD263:AD326" si="58">AB263&amp;"-"&amp;AC263</f>
        <v>J2-A18</v>
      </c>
      <c r="AE263" t="str">
        <f t="shared" ref="AE263:AE326" si="59">VLOOKUP(AD263,A:B,2,0)</f>
        <v>DP3_M2C_P</v>
      </c>
      <c r="AG263" t="str">
        <f t="shared" ref="AG263:AG326" si="60">IF(
IF(
IFERROR(VLOOKUP(AE263,$AO$6:$AO$50,1,),1)=1,1,0),
"--","---")</f>
        <v>--</v>
      </c>
      <c r="AH263" t="str">
        <f t="shared" ref="AH263:AH326" si="61">IF(AG263&lt;&gt;"---",IFERROR(VLOOKUP(AE263,B:F,3,0),"--"),"---")</f>
        <v>J2-A18</v>
      </c>
      <c r="AI263" t="str">
        <f>IFERROR(IF(IF(AG263="--",INDEX(D:D,MATCH(AE263,INDEX(B:B,MATCH(AE263,B:B,)+1):B10777,)+MATCH(AE263,B:B,)))=AD263,VLOOKUP(AE263,B:D,3,0),IF(AG263="--",INDEX(D:D,MATCH(AE263,INDEX(B:B,MATCH(AE263,B:B,)+1):B10777,)+MATCH(AE263,B:B,)),"---")),"---")</f>
        <v>J15-A10</v>
      </c>
      <c r="AJ263" t="str">
        <f>IF(COUNTIF(CALC_CONN_TEB0187_REV01!F:F,IF(AH263&lt;&gt;"---",VLOOKUP(AD263,CALC_CONN_TEB0187_REV01!F:M,8,0),IF(IFERROR(IF(AD263=AH263,AI263,AH263),"---")="---","---",IF(COUNTIF(CALC_CONN_TEB0187_REV01!F:F,IFERROR(IF(AD263=AH263,AI263,AH263),"---"))&gt;0,"---",IFERROR(IF(AD263=AH263,AI263,AH263),"---")))))=1,IF(AH263&lt;&gt;"---",VLOOKUP(AD263,CALC_CONN_TEB0187_REV01!F:M,8,0),IF(IFERROR(IF(AD263=AH263,AI263,AH263),"---")="---","---",IF(COUNTIF(CALC_CONN_TEB0187_REV01!F:F,IFERROR(IF(AD263=AH263,AI263,AH263),"---"))&gt;0,"---",IFERROR(IF(AD263=AH263,AI263,AH263),"---")))),"---")</f>
        <v>---</v>
      </c>
      <c r="AK263" t="str">
        <f>IF(COUNTIF(CALC_CONN_TEB0187_REV01!F:F,IF(AH263&lt;&gt;"---",VLOOKUP(AD263,CALC_CONN_TEB0187_REV01!F:M,8,0),IF(IFERROR(IF(AD263=AH263,AI263,AH263),"---")="---","---",IF(COUNTIF(CALC_CONN_TEB0187_REV01!F:F,IFERROR(IF(AD263=AH263,AI263,AH263),"---"))&gt;0,"---",IFERROR(IF(AD263=AH263,AI263,AH263),"---")))))=0,IF(AH263&lt;&gt;"---",VLOOKUP(AD263,CALC_CONN_TEB0187_REV01!F:M,8,0),IF(IFERROR(IF(AD263=AH263,AI263,AH263),"---")="---","---",IF(COUNTIF(CALC_CONN_TEB0187_REV01!F:F,IFERROR(IF(AD263=AH263,AI263,AH263),"---"))&gt;0,"---",IFERROR(IF(AD263=AH263,AI263,AH263),"---")))),"---")</f>
        <v>J15-A10</v>
      </c>
      <c r="AL263">
        <f t="shared" ref="AL263:AL326" si="62">IF(AG263&lt;&gt;"---",IFERROR(VLOOKUP(AE263,L:N,3,0),"--"),"---")</f>
        <v>66.628799999999998</v>
      </c>
      <c r="AM263">
        <f t="shared" ref="AM263:AM326" si="63">COUNTIF(B:B,AE263)</f>
        <v>2</v>
      </c>
      <c r="AT263" t="str">
        <f t="shared" si="56"/>
        <v>DP3_M2C_N</v>
      </c>
      <c r="AU263" t="str">
        <f t="shared" si="57"/>
        <v>--</v>
      </c>
    </row>
    <row r="264" spans="1:47" x14ac:dyDescent="0.25">
      <c r="A264" t="str">
        <f t="shared" si="52"/>
        <v>J2-A20</v>
      </c>
      <c r="B264" t="str">
        <f t="shared" si="53"/>
        <v>GND</v>
      </c>
      <c r="C264" t="str">
        <f t="shared" si="54"/>
        <v>J2-GND</v>
      </c>
      <c r="D264" t="str">
        <f t="shared" si="55"/>
        <v>J2-A20</v>
      </c>
      <c r="E264" t="s">
        <v>410</v>
      </c>
      <c r="F264" t="s">
        <v>189</v>
      </c>
      <c r="G264" t="s">
        <v>433</v>
      </c>
      <c r="L264" t="s">
        <v>4007</v>
      </c>
      <c r="M264" t="s">
        <v>428</v>
      </c>
      <c r="N264">
        <v>3.4863</v>
      </c>
      <c r="AA264">
        <f t="shared" ref="AA264:AA327" si="64">AA263+1</f>
        <v>259</v>
      </c>
      <c r="AB264" t="str">
        <f>B2B!B261</f>
        <v>J2</v>
      </c>
      <c r="AC264" t="str">
        <f>B2B!C261</f>
        <v>A19</v>
      </c>
      <c r="AD264" t="str">
        <f t="shared" si="58"/>
        <v>J2-A19</v>
      </c>
      <c r="AE264" t="str">
        <f t="shared" si="59"/>
        <v>DP3_M2C_N</v>
      </c>
      <c r="AG264" t="str">
        <f t="shared" si="60"/>
        <v>--</v>
      </c>
      <c r="AH264" t="str">
        <f t="shared" si="61"/>
        <v>J2-A19</v>
      </c>
      <c r="AI264" t="str">
        <f>IFERROR(IF(IF(AG264="--",INDEX(D:D,MATCH(AE264,INDEX(B:B,MATCH(AE264,B:B,)+1):B10778,)+MATCH(AE264,B:B,)))=AD264,VLOOKUP(AE264,B:D,3,0),IF(AG264="--",INDEX(D:D,MATCH(AE264,INDEX(B:B,MATCH(AE264,B:B,)+1):B10778,)+MATCH(AE264,B:B,)),"---")),"---")</f>
        <v>J15-A11</v>
      </c>
      <c r="AJ264" t="str">
        <f>IF(COUNTIF(CALC_CONN_TEB0187_REV01!F:F,IF(AH264&lt;&gt;"---",VLOOKUP(AD264,CALC_CONN_TEB0187_REV01!F:M,8,0),IF(IFERROR(IF(AD264=AH264,AI264,AH264),"---")="---","---",IF(COUNTIF(CALC_CONN_TEB0187_REV01!F:F,IFERROR(IF(AD264=AH264,AI264,AH264),"---"))&gt;0,"---",IFERROR(IF(AD264=AH264,AI264,AH264),"---")))))=1,IF(AH264&lt;&gt;"---",VLOOKUP(AD264,CALC_CONN_TEB0187_REV01!F:M,8,0),IF(IFERROR(IF(AD264=AH264,AI264,AH264),"---")="---","---",IF(COUNTIF(CALC_CONN_TEB0187_REV01!F:F,IFERROR(IF(AD264=AH264,AI264,AH264),"---"))&gt;0,"---",IFERROR(IF(AD264=AH264,AI264,AH264),"---")))),"---")</f>
        <v>---</v>
      </c>
      <c r="AK264" t="str">
        <f>IF(COUNTIF(CALC_CONN_TEB0187_REV01!F:F,IF(AH264&lt;&gt;"---",VLOOKUP(AD264,CALC_CONN_TEB0187_REV01!F:M,8,0),IF(IFERROR(IF(AD264=AH264,AI264,AH264),"---")="---","---",IF(COUNTIF(CALC_CONN_TEB0187_REV01!F:F,IFERROR(IF(AD264=AH264,AI264,AH264),"---"))&gt;0,"---",IFERROR(IF(AD264=AH264,AI264,AH264),"---")))))=0,IF(AH264&lt;&gt;"---",VLOOKUP(AD264,CALC_CONN_TEB0187_REV01!F:M,8,0),IF(IFERROR(IF(AD264=AH264,AI264,AH264),"---")="---","---",IF(COUNTIF(CALC_CONN_TEB0187_REV01!F:F,IFERROR(IF(AD264=AH264,AI264,AH264),"---"))&gt;0,"---",IFERROR(IF(AD264=AH264,AI264,AH264),"---")))),"---")</f>
        <v>J15-A11</v>
      </c>
      <c r="AL264">
        <f t="shared" si="62"/>
        <v>66.612300000000005</v>
      </c>
      <c r="AM264">
        <f t="shared" si="63"/>
        <v>2</v>
      </c>
      <c r="AT264">
        <f t="shared" si="56"/>
        <v>0</v>
      </c>
      <c r="AU264">
        <f t="shared" si="57"/>
        <v>0</v>
      </c>
    </row>
    <row r="265" spans="1:47" x14ac:dyDescent="0.25">
      <c r="A265" t="str">
        <f t="shared" si="52"/>
        <v>J2-A21</v>
      </c>
      <c r="B265" t="str">
        <f t="shared" si="53"/>
        <v>GND</v>
      </c>
      <c r="C265" t="str">
        <f t="shared" si="54"/>
        <v>J2-GND</v>
      </c>
      <c r="D265" t="str">
        <f t="shared" si="55"/>
        <v>J2-A21</v>
      </c>
      <c r="E265" t="s">
        <v>410</v>
      </c>
      <c r="F265" t="s">
        <v>190</v>
      </c>
      <c r="G265" t="s">
        <v>433</v>
      </c>
      <c r="L265" t="s">
        <v>3963</v>
      </c>
      <c r="M265" t="s">
        <v>428</v>
      </c>
      <c r="N265">
        <v>47.068800000000003</v>
      </c>
      <c r="AA265">
        <f t="shared" si="64"/>
        <v>260</v>
      </c>
      <c r="AB265" t="str">
        <f>B2B!B262</f>
        <v>J2</v>
      </c>
      <c r="AC265" t="str">
        <f>B2B!C262</f>
        <v>A20</v>
      </c>
      <c r="AD265" t="str">
        <f t="shared" si="58"/>
        <v>J2-A20</v>
      </c>
      <c r="AE265" t="str">
        <f t="shared" si="59"/>
        <v>GND</v>
      </c>
      <c r="AG265" t="str">
        <f t="shared" si="60"/>
        <v>---</v>
      </c>
      <c r="AH265" t="str">
        <f t="shared" si="61"/>
        <v>---</v>
      </c>
      <c r="AI265" t="str">
        <f>IFERROR(IF(IF(AG265="--",INDEX(D:D,MATCH(AE265,INDEX(B:B,MATCH(AE265,B:B,)+1):B10779,)+MATCH(AE265,B:B,)))=AD265,VLOOKUP(AE265,B:D,3,0),IF(AG265="--",INDEX(D:D,MATCH(AE265,INDEX(B:B,MATCH(AE265,B:B,)+1):B10779,)+MATCH(AE265,B:B,)),"---")),"---")</f>
        <v>---</v>
      </c>
      <c r="AJ265" t="str">
        <f>IF(COUNTIF(CALC_CONN_TEB0187_REV01!F:F,IF(AH265&lt;&gt;"---",VLOOKUP(AD265,CALC_CONN_TEB0187_REV01!F:M,8,0),IF(IFERROR(IF(AD265=AH265,AI265,AH265),"---")="---","---",IF(COUNTIF(CALC_CONN_TEB0187_REV01!F:F,IFERROR(IF(AD265=AH265,AI265,AH265),"---"))&gt;0,"---",IFERROR(IF(AD265=AH265,AI265,AH265),"---")))))=1,IF(AH265&lt;&gt;"---",VLOOKUP(AD265,CALC_CONN_TEB0187_REV01!F:M,8,0),IF(IFERROR(IF(AD265=AH265,AI265,AH265),"---")="---","---",IF(COUNTIF(CALC_CONN_TEB0187_REV01!F:F,IFERROR(IF(AD265=AH265,AI265,AH265),"---"))&gt;0,"---",IFERROR(IF(AD265=AH265,AI265,AH265),"---")))),"---")</f>
        <v>---</v>
      </c>
      <c r="AK265" t="str">
        <f>IF(COUNTIF(CALC_CONN_TEB0187_REV01!F:F,IF(AH265&lt;&gt;"---",VLOOKUP(AD265,CALC_CONN_TEB0187_REV01!F:M,8,0),IF(IFERROR(IF(AD265=AH265,AI265,AH265),"---")="---","---",IF(COUNTIF(CALC_CONN_TEB0187_REV01!F:F,IFERROR(IF(AD265=AH265,AI265,AH265),"---"))&gt;0,"---",IFERROR(IF(AD265=AH265,AI265,AH265),"---")))))=0,IF(AH265&lt;&gt;"---",VLOOKUP(AD265,CALC_CONN_TEB0187_REV01!F:M,8,0),IF(IFERROR(IF(AD265=AH265,AI265,AH265),"---")="---","---",IF(COUNTIF(CALC_CONN_TEB0187_REV01!F:F,IFERROR(IF(AD265=AH265,AI265,AH265),"---"))&gt;0,"---",IFERROR(IF(AD265=AH265,AI265,AH265),"---")))),"---")</f>
        <v>---</v>
      </c>
      <c r="AL265" t="str">
        <f t="shared" si="62"/>
        <v>---</v>
      </c>
      <c r="AM265">
        <f t="shared" si="63"/>
        <v>1098</v>
      </c>
      <c r="AT265">
        <f t="shared" si="56"/>
        <v>0</v>
      </c>
      <c r="AU265">
        <f t="shared" si="57"/>
        <v>0</v>
      </c>
    </row>
    <row r="266" spans="1:47" x14ac:dyDescent="0.25">
      <c r="A266" t="str">
        <f t="shared" si="52"/>
        <v>J2-A22</v>
      </c>
      <c r="B266" t="str">
        <f t="shared" si="53"/>
        <v>GTSR4C_CLK_P</v>
      </c>
      <c r="C266" t="str">
        <f t="shared" si="54"/>
        <v>J2-GTSR4C_CLK_P</v>
      </c>
      <c r="D266" t="str">
        <f t="shared" si="55"/>
        <v>J2-A22</v>
      </c>
      <c r="E266" t="s">
        <v>410</v>
      </c>
      <c r="F266" t="s">
        <v>191</v>
      </c>
      <c r="G266" t="s">
        <v>861</v>
      </c>
      <c r="L266" t="s">
        <v>3897</v>
      </c>
      <c r="M266" t="s">
        <v>428</v>
      </c>
      <c r="N266">
        <v>41.816699999999997</v>
      </c>
      <c r="AA266">
        <f t="shared" si="64"/>
        <v>261</v>
      </c>
      <c r="AB266" t="str">
        <f>B2B!B263</f>
        <v>J2</v>
      </c>
      <c r="AC266" t="str">
        <f>B2B!C263</f>
        <v>A21</v>
      </c>
      <c r="AD266" t="str">
        <f t="shared" si="58"/>
        <v>J2-A21</v>
      </c>
      <c r="AE266" t="str">
        <f t="shared" si="59"/>
        <v>GND</v>
      </c>
      <c r="AG266" t="str">
        <f t="shared" si="60"/>
        <v>---</v>
      </c>
      <c r="AH266" t="str">
        <f t="shared" si="61"/>
        <v>---</v>
      </c>
      <c r="AI266" t="str">
        <f>IFERROR(IF(IF(AG266="--",INDEX(D:D,MATCH(AE266,INDEX(B:B,MATCH(AE266,B:B,)+1):B10780,)+MATCH(AE266,B:B,)))=AD266,VLOOKUP(AE266,B:D,3,0),IF(AG266="--",INDEX(D:D,MATCH(AE266,INDEX(B:B,MATCH(AE266,B:B,)+1):B10780,)+MATCH(AE266,B:B,)),"---")),"---")</f>
        <v>---</v>
      </c>
      <c r="AJ266" t="str">
        <f>IF(COUNTIF(CALC_CONN_TEB0187_REV01!F:F,IF(AH266&lt;&gt;"---",VLOOKUP(AD266,CALC_CONN_TEB0187_REV01!F:M,8,0),IF(IFERROR(IF(AD266=AH266,AI266,AH266),"---")="---","---",IF(COUNTIF(CALC_CONN_TEB0187_REV01!F:F,IFERROR(IF(AD266=AH266,AI266,AH266),"---"))&gt;0,"---",IFERROR(IF(AD266=AH266,AI266,AH266),"---")))))=1,IF(AH266&lt;&gt;"---",VLOOKUP(AD266,CALC_CONN_TEB0187_REV01!F:M,8,0),IF(IFERROR(IF(AD266=AH266,AI266,AH266),"---")="---","---",IF(COUNTIF(CALC_CONN_TEB0187_REV01!F:F,IFERROR(IF(AD266=AH266,AI266,AH266),"---"))&gt;0,"---",IFERROR(IF(AD266=AH266,AI266,AH266),"---")))),"---")</f>
        <v>---</v>
      </c>
      <c r="AK266" t="str">
        <f>IF(COUNTIF(CALC_CONN_TEB0187_REV01!F:F,IF(AH266&lt;&gt;"---",VLOOKUP(AD266,CALC_CONN_TEB0187_REV01!F:M,8,0),IF(IFERROR(IF(AD266=AH266,AI266,AH266),"---")="---","---",IF(COUNTIF(CALC_CONN_TEB0187_REV01!F:F,IFERROR(IF(AD266=AH266,AI266,AH266),"---"))&gt;0,"---",IFERROR(IF(AD266=AH266,AI266,AH266),"---")))))=0,IF(AH266&lt;&gt;"---",VLOOKUP(AD266,CALC_CONN_TEB0187_REV01!F:M,8,0),IF(IFERROR(IF(AD266=AH266,AI266,AH266),"---")="---","---",IF(COUNTIF(CALC_CONN_TEB0187_REV01!F:F,IFERROR(IF(AD266=AH266,AI266,AH266),"---"))&gt;0,"---",IFERROR(IF(AD266=AH266,AI266,AH266),"---")))),"---")</f>
        <v>---</v>
      </c>
      <c r="AL266" t="str">
        <f t="shared" si="62"/>
        <v>---</v>
      </c>
      <c r="AM266">
        <f t="shared" si="63"/>
        <v>1098</v>
      </c>
      <c r="AT266" t="str">
        <f t="shared" si="56"/>
        <v>GTSR4C_CLK_P</v>
      </c>
      <c r="AU266" t="str">
        <f t="shared" si="57"/>
        <v>--</v>
      </c>
    </row>
    <row r="267" spans="1:47" x14ac:dyDescent="0.25">
      <c r="A267" t="str">
        <f t="shared" si="52"/>
        <v>J2-A23</v>
      </c>
      <c r="B267" t="str">
        <f t="shared" si="53"/>
        <v>GTSR4C_CLK_N</v>
      </c>
      <c r="C267" t="str">
        <f t="shared" si="54"/>
        <v>J2-GTSR4C_CLK_N</v>
      </c>
      <c r="D267" t="str">
        <f t="shared" si="55"/>
        <v>J2-A23</v>
      </c>
      <c r="E267" t="s">
        <v>410</v>
      </c>
      <c r="F267" t="s">
        <v>192</v>
      </c>
      <c r="G267" t="s">
        <v>863</v>
      </c>
      <c r="L267" t="s">
        <v>3969</v>
      </c>
      <c r="M267" t="s">
        <v>428</v>
      </c>
      <c r="N267">
        <v>28.155000000000001</v>
      </c>
      <c r="AA267">
        <f t="shared" si="64"/>
        <v>262</v>
      </c>
      <c r="AB267" t="str">
        <f>B2B!B264</f>
        <v>J2</v>
      </c>
      <c r="AC267" t="str">
        <f>B2B!C264</f>
        <v>A22</v>
      </c>
      <c r="AD267" t="str">
        <f t="shared" si="58"/>
        <v>J2-A22</v>
      </c>
      <c r="AE267" t="str">
        <f t="shared" si="59"/>
        <v>GTSR4C_CLK_P</v>
      </c>
      <c r="AG267" t="str">
        <f t="shared" si="60"/>
        <v>--</v>
      </c>
      <c r="AH267" t="str">
        <f t="shared" si="61"/>
        <v>J2-A22</v>
      </c>
      <c r="AI267" t="str">
        <f>IFERROR(IF(IF(AG267="--",INDEX(D:D,MATCH(AE267,INDEX(B:B,MATCH(AE267,B:B,)+1):B10781,)+MATCH(AE267,B:B,)))=AD267,VLOOKUP(AE267,B:D,3,0),IF(AG267="--",INDEX(D:D,MATCH(AE267,INDEX(B:B,MATCH(AE267,B:B,)+1):B10781,)+MATCH(AE267,B:B,)),"---")),"---")</f>
        <v>C63-2</v>
      </c>
      <c r="AJ267" t="str">
        <f>IF(COUNTIF(CALC_CONN_TEB0187_REV01!F:F,IF(AH267&lt;&gt;"---",VLOOKUP(AD267,CALC_CONN_TEB0187_REV01!F:M,8,0),IF(IFERROR(IF(AD267=AH267,AI267,AH267),"---")="---","---",IF(COUNTIF(CALC_CONN_TEB0187_REV01!F:F,IFERROR(IF(AD267=AH267,AI267,AH267),"---"))&gt;0,"---",IFERROR(IF(AD267=AH267,AI267,AH267),"---")))))=1,IF(AH267&lt;&gt;"---",VLOOKUP(AD267,CALC_CONN_TEB0187_REV01!F:M,8,0),IF(IFERROR(IF(AD267=AH267,AI267,AH267),"---")="---","---",IF(COUNTIF(CALC_CONN_TEB0187_REV01!F:F,IFERROR(IF(AD267=AH267,AI267,AH267),"---"))&gt;0,"---",IFERROR(IF(AD267=AH267,AI267,AH267),"---")))),"---")</f>
        <v>---</v>
      </c>
      <c r="AK267" t="str">
        <f>IF(COUNTIF(CALC_CONN_TEB0187_REV01!F:F,IF(AH267&lt;&gt;"---",VLOOKUP(AD267,CALC_CONN_TEB0187_REV01!F:M,8,0),IF(IFERROR(IF(AD267=AH267,AI267,AH267),"---")="---","---",IF(COUNTIF(CALC_CONN_TEB0187_REV01!F:F,IFERROR(IF(AD267=AH267,AI267,AH267),"---"))&gt;0,"---",IFERROR(IF(AD267=AH267,AI267,AH267),"---")))))=0,IF(AH267&lt;&gt;"---",VLOOKUP(AD267,CALC_CONN_TEB0187_REV01!F:M,8,0),IF(IFERROR(IF(AD267=AH267,AI267,AH267),"---")="---","---",IF(COUNTIF(CALC_CONN_TEB0187_REV01!F:F,IFERROR(IF(AD267=AH267,AI267,AH267),"---"))&gt;0,"---",IFERROR(IF(AD267=AH267,AI267,AH267),"---")))),"---")</f>
        <v>J17-D13</v>
      </c>
      <c r="AL267">
        <f t="shared" si="62"/>
        <v>40.397500000000001</v>
      </c>
      <c r="AM267">
        <f t="shared" si="63"/>
        <v>2</v>
      </c>
      <c r="AT267" t="str">
        <f t="shared" si="56"/>
        <v>GTSR4C_CLK_N</v>
      </c>
      <c r="AU267" t="str">
        <f t="shared" si="57"/>
        <v>--</v>
      </c>
    </row>
    <row r="268" spans="1:47" x14ac:dyDescent="0.25">
      <c r="A268" t="str">
        <f t="shared" si="52"/>
        <v>J2-A24</v>
      </c>
      <c r="B268" t="str">
        <f t="shared" si="53"/>
        <v>GND</v>
      </c>
      <c r="C268" t="str">
        <f t="shared" si="54"/>
        <v>J2-GND</v>
      </c>
      <c r="D268" t="str">
        <f t="shared" si="55"/>
        <v>J2-A24</v>
      </c>
      <c r="E268" t="s">
        <v>410</v>
      </c>
      <c r="F268" t="s">
        <v>193</v>
      </c>
      <c r="G268" t="s">
        <v>433</v>
      </c>
      <c r="L268" t="s">
        <v>3891</v>
      </c>
      <c r="M268" t="s">
        <v>428</v>
      </c>
      <c r="N268">
        <v>38.286999999999999</v>
      </c>
      <c r="AA268">
        <f t="shared" si="64"/>
        <v>263</v>
      </c>
      <c r="AB268" t="str">
        <f>B2B!B265</f>
        <v>J2</v>
      </c>
      <c r="AC268" t="str">
        <f>B2B!C265</f>
        <v>A23</v>
      </c>
      <c r="AD268" t="str">
        <f t="shared" si="58"/>
        <v>J2-A23</v>
      </c>
      <c r="AE268" t="str">
        <f t="shared" si="59"/>
        <v>GTSR4C_CLK_N</v>
      </c>
      <c r="AG268" t="str">
        <f t="shared" si="60"/>
        <v>--</v>
      </c>
      <c r="AH268" t="str">
        <f t="shared" si="61"/>
        <v>J2-A23</v>
      </c>
      <c r="AI268" t="str">
        <f>IFERROR(IF(IF(AG268="--",INDEX(D:D,MATCH(AE268,INDEX(B:B,MATCH(AE268,B:B,)+1):B10782,)+MATCH(AE268,B:B,)))=AD268,VLOOKUP(AE268,B:D,3,0),IF(AG268="--",INDEX(D:D,MATCH(AE268,INDEX(B:B,MATCH(AE268,B:B,)+1):B10782,)+MATCH(AE268,B:B,)),"---")),"---")</f>
        <v>C64-2</v>
      </c>
      <c r="AJ268" t="str">
        <f>IF(COUNTIF(CALC_CONN_TEB0187_REV01!F:F,IF(AH268&lt;&gt;"---",VLOOKUP(AD268,CALC_CONN_TEB0187_REV01!F:M,8,0),IF(IFERROR(IF(AD268=AH268,AI268,AH268),"---")="---","---",IF(COUNTIF(CALC_CONN_TEB0187_REV01!F:F,IFERROR(IF(AD268=AH268,AI268,AH268),"---"))&gt;0,"---",IFERROR(IF(AD268=AH268,AI268,AH268),"---")))))=1,IF(AH268&lt;&gt;"---",VLOOKUP(AD268,CALC_CONN_TEB0187_REV01!F:M,8,0),IF(IFERROR(IF(AD268=AH268,AI268,AH268),"---")="---","---",IF(COUNTIF(CALC_CONN_TEB0187_REV01!F:F,IFERROR(IF(AD268=AH268,AI268,AH268),"---"))&gt;0,"---",IFERROR(IF(AD268=AH268,AI268,AH268),"---")))),"---")</f>
        <v>---</v>
      </c>
      <c r="AK268" t="str">
        <f>IF(COUNTIF(CALC_CONN_TEB0187_REV01!F:F,IF(AH268&lt;&gt;"---",VLOOKUP(AD268,CALC_CONN_TEB0187_REV01!F:M,8,0),IF(IFERROR(IF(AD268=AH268,AI268,AH268),"---")="---","---",IF(COUNTIF(CALC_CONN_TEB0187_REV01!F:F,IFERROR(IF(AD268=AH268,AI268,AH268),"---"))&gt;0,"---",IFERROR(IF(AD268=AH268,AI268,AH268),"---")))))=0,IF(AH268&lt;&gt;"---",VLOOKUP(AD268,CALC_CONN_TEB0187_REV01!F:M,8,0),IF(IFERROR(IF(AD268=AH268,AI268,AH268),"---")="---","---",IF(COUNTIF(CALC_CONN_TEB0187_REV01!F:F,IFERROR(IF(AD268=AH268,AI268,AH268),"---"))&gt;0,"---",IFERROR(IF(AD268=AH268,AI268,AH268),"---")))),"---")</f>
        <v>J17-D12</v>
      </c>
      <c r="AL268">
        <f t="shared" si="62"/>
        <v>40.377899999999997</v>
      </c>
      <c r="AM268">
        <f t="shared" si="63"/>
        <v>2</v>
      </c>
      <c r="AT268">
        <f t="shared" si="56"/>
        <v>0</v>
      </c>
      <c r="AU268">
        <f t="shared" si="57"/>
        <v>0</v>
      </c>
    </row>
    <row r="269" spans="1:47" x14ac:dyDescent="0.25">
      <c r="A269" t="str">
        <f t="shared" si="52"/>
        <v>J2-A25</v>
      </c>
      <c r="B269" t="str">
        <f t="shared" si="53"/>
        <v>GTSR4C_RX1_P</v>
      </c>
      <c r="C269" t="str">
        <f t="shared" si="54"/>
        <v>J2-GTSR4C_RX1_P</v>
      </c>
      <c r="D269" t="str">
        <f t="shared" si="55"/>
        <v>J2-A25</v>
      </c>
      <c r="E269" t="s">
        <v>410</v>
      </c>
      <c r="F269" t="s">
        <v>194</v>
      </c>
      <c r="G269" t="s">
        <v>866</v>
      </c>
      <c r="L269" t="s">
        <v>3815</v>
      </c>
      <c r="M269" t="s">
        <v>428</v>
      </c>
      <c r="N269">
        <v>38.668300000000002</v>
      </c>
      <c r="AA269">
        <f t="shared" si="64"/>
        <v>264</v>
      </c>
      <c r="AB269" t="str">
        <f>B2B!B266</f>
        <v>J2</v>
      </c>
      <c r="AC269" t="str">
        <f>B2B!C266</f>
        <v>A24</v>
      </c>
      <c r="AD269" t="str">
        <f t="shared" si="58"/>
        <v>J2-A24</v>
      </c>
      <c r="AE269" t="str">
        <f t="shared" si="59"/>
        <v>GND</v>
      </c>
      <c r="AG269" t="str">
        <f t="shared" si="60"/>
        <v>---</v>
      </c>
      <c r="AH269" t="str">
        <f t="shared" si="61"/>
        <v>---</v>
      </c>
      <c r="AI269" t="str">
        <f>IFERROR(IF(IF(AG269="--",INDEX(D:D,MATCH(AE269,INDEX(B:B,MATCH(AE269,B:B,)+1):B10783,)+MATCH(AE269,B:B,)))=AD269,VLOOKUP(AE269,B:D,3,0),IF(AG269="--",INDEX(D:D,MATCH(AE269,INDEX(B:B,MATCH(AE269,B:B,)+1):B10783,)+MATCH(AE269,B:B,)),"---")),"---")</f>
        <v>---</v>
      </c>
      <c r="AJ269" t="str">
        <f>IF(COUNTIF(CALC_CONN_TEB0187_REV01!F:F,IF(AH269&lt;&gt;"---",VLOOKUP(AD269,CALC_CONN_TEB0187_REV01!F:M,8,0),IF(IFERROR(IF(AD269=AH269,AI269,AH269),"---")="---","---",IF(COUNTIF(CALC_CONN_TEB0187_REV01!F:F,IFERROR(IF(AD269=AH269,AI269,AH269),"---"))&gt;0,"---",IFERROR(IF(AD269=AH269,AI269,AH269),"---")))))=1,IF(AH269&lt;&gt;"---",VLOOKUP(AD269,CALC_CONN_TEB0187_REV01!F:M,8,0),IF(IFERROR(IF(AD269=AH269,AI269,AH269),"---")="---","---",IF(COUNTIF(CALC_CONN_TEB0187_REV01!F:F,IFERROR(IF(AD269=AH269,AI269,AH269),"---"))&gt;0,"---",IFERROR(IF(AD269=AH269,AI269,AH269),"---")))),"---")</f>
        <v>---</v>
      </c>
      <c r="AK269" t="str">
        <f>IF(COUNTIF(CALC_CONN_TEB0187_REV01!F:F,IF(AH269&lt;&gt;"---",VLOOKUP(AD269,CALC_CONN_TEB0187_REV01!F:M,8,0),IF(IFERROR(IF(AD269=AH269,AI269,AH269),"---")="---","---",IF(COUNTIF(CALC_CONN_TEB0187_REV01!F:F,IFERROR(IF(AD269=AH269,AI269,AH269),"---"))&gt;0,"---",IFERROR(IF(AD269=AH269,AI269,AH269),"---")))))=0,IF(AH269&lt;&gt;"---",VLOOKUP(AD269,CALC_CONN_TEB0187_REV01!F:M,8,0),IF(IFERROR(IF(AD269=AH269,AI269,AH269),"---")="---","---",IF(COUNTIF(CALC_CONN_TEB0187_REV01!F:F,IFERROR(IF(AD269=AH269,AI269,AH269),"---"))&gt;0,"---",IFERROR(IF(AD269=AH269,AI269,AH269),"---")))),"---")</f>
        <v>---</v>
      </c>
      <c r="AL269" t="str">
        <f t="shared" si="62"/>
        <v>---</v>
      </c>
      <c r="AM269">
        <f t="shared" si="63"/>
        <v>1098</v>
      </c>
      <c r="AT269" t="str">
        <f t="shared" si="56"/>
        <v>GTSR4C_RX1_P</v>
      </c>
      <c r="AU269" t="str">
        <f t="shared" si="57"/>
        <v>--</v>
      </c>
    </row>
    <row r="270" spans="1:47" x14ac:dyDescent="0.25">
      <c r="A270" t="str">
        <f t="shared" si="52"/>
        <v>J2-A26</v>
      </c>
      <c r="B270" t="str">
        <f t="shared" si="53"/>
        <v>GTSR4C_RX1_N</v>
      </c>
      <c r="C270" t="str">
        <f t="shared" si="54"/>
        <v>J2-GTSR4C_RX1_N</v>
      </c>
      <c r="D270" t="str">
        <f t="shared" si="55"/>
        <v>J2-A26</v>
      </c>
      <c r="E270" t="s">
        <v>410</v>
      </c>
      <c r="F270" t="s">
        <v>195</v>
      </c>
      <c r="G270" t="s">
        <v>868</v>
      </c>
      <c r="L270" t="s">
        <v>3893</v>
      </c>
      <c r="M270" t="s">
        <v>428</v>
      </c>
      <c r="N270">
        <v>38.554200000000002</v>
      </c>
      <c r="AA270">
        <f t="shared" si="64"/>
        <v>265</v>
      </c>
      <c r="AB270" t="str">
        <f>B2B!B267</f>
        <v>J2</v>
      </c>
      <c r="AC270" t="str">
        <f>B2B!C267</f>
        <v>A25</v>
      </c>
      <c r="AD270" t="str">
        <f t="shared" si="58"/>
        <v>J2-A25</v>
      </c>
      <c r="AE270" t="str">
        <f t="shared" si="59"/>
        <v>GTSR4C_RX1_P</v>
      </c>
      <c r="AG270" t="str">
        <f t="shared" si="60"/>
        <v>--</v>
      </c>
      <c r="AH270" t="str">
        <f t="shared" si="61"/>
        <v>J2-A25</v>
      </c>
      <c r="AI270" t="str">
        <f>IFERROR(IF(IF(AG270="--",INDEX(D:D,MATCH(AE270,INDEX(B:B,MATCH(AE270,B:B,)+1):B10784,)+MATCH(AE270,B:B,)))=AD270,VLOOKUP(AE270,B:D,3,0),IF(AG270="--",INDEX(D:D,MATCH(AE270,INDEX(B:B,MATCH(AE270,B:B,)+1):B10784,)+MATCH(AE270,B:B,)),"---")),"---")</f>
        <v>J17-D16</v>
      </c>
      <c r="AJ270" t="str">
        <f>IF(COUNTIF(CALC_CONN_TEB0187_REV01!F:F,IF(AH270&lt;&gt;"---",VLOOKUP(AD270,CALC_CONN_TEB0187_REV01!F:M,8,0),IF(IFERROR(IF(AD270=AH270,AI270,AH270),"---")="---","---",IF(COUNTIF(CALC_CONN_TEB0187_REV01!F:F,IFERROR(IF(AD270=AH270,AI270,AH270),"---"))&gt;0,"---",IFERROR(IF(AD270=AH270,AI270,AH270),"---")))))=1,IF(AH270&lt;&gt;"---",VLOOKUP(AD270,CALC_CONN_TEB0187_REV01!F:M,8,0),IF(IFERROR(IF(AD270=AH270,AI270,AH270),"---")="---","---",IF(COUNTIF(CALC_CONN_TEB0187_REV01!F:F,IFERROR(IF(AD270=AH270,AI270,AH270),"---"))&gt;0,"---",IFERROR(IF(AD270=AH270,AI270,AH270),"---")))),"---")</f>
        <v>---</v>
      </c>
      <c r="AK270" t="str">
        <f>IF(COUNTIF(CALC_CONN_TEB0187_REV01!F:F,IF(AH270&lt;&gt;"---",VLOOKUP(AD270,CALC_CONN_TEB0187_REV01!F:M,8,0),IF(IFERROR(IF(AD270=AH270,AI270,AH270),"---")="---","---",IF(COUNTIF(CALC_CONN_TEB0187_REV01!F:F,IFERROR(IF(AD270=AH270,AI270,AH270),"---"))&gt;0,"---",IFERROR(IF(AD270=AH270,AI270,AH270),"---")))))=0,IF(AH270&lt;&gt;"---",VLOOKUP(AD270,CALC_CONN_TEB0187_REV01!F:M,8,0),IF(IFERROR(IF(AD270=AH270,AI270,AH270),"---")="---","---",IF(COUNTIF(CALC_CONN_TEB0187_REV01!F:F,IFERROR(IF(AD270=AH270,AI270,AH270),"---"))&gt;0,"---",IFERROR(IF(AD270=AH270,AI270,AH270),"---")))),"---")</f>
        <v>J17-D16</v>
      </c>
      <c r="AL270">
        <f t="shared" si="62"/>
        <v>40.802300000000002</v>
      </c>
      <c r="AM270">
        <f t="shared" si="63"/>
        <v>2</v>
      </c>
      <c r="AT270" t="str">
        <f t="shared" si="56"/>
        <v>GTSR4C_RX1_N</v>
      </c>
      <c r="AU270" t="str">
        <f t="shared" si="57"/>
        <v>--</v>
      </c>
    </row>
    <row r="271" spans="1:47" x14ac:dyDescent="0.25">
      <c r="A271" t="str">
        <f t="shared" si="52"/>
        <v>J2-A27</v>
      </c>
      <c r="B271" t="str">
        <f t="shared" si="53"/>
        <v>GND</v>
      </c>
      <c r="C271" t="str">
        <f t="shared" si="54"/>
        <v>J2-GND</v>
      </c>
      <c r="D271" t="str">
        <f t="shared" si="55"/>
        <v>J2-A27</v>
      </c>
      <c r="E271" t="s">
        <v>410</v>
      </c>
      <c r="F271" t="s">
        <v>196</v>
      </c>
      <c r="G271" t="s">
        <v>433</v>
      </c>
      <c r="L271" t="s">
        <v>3965</v>
      </c>
      <c r="M271" t="s">
        <v>428</v>
      </c>
      <c r="N271">
        <v>40.8902</v>
      </c>
      <c r="AA271">
        <f t="shared" si="64"/>
        <v>266</v>
      </c>
      <c r="AB271" t="str">
        <f>B2B!B268</f>
        <v>J2</v>
      </c>
      <c r="AC271" t="str">
        <f>B2B!C268</f>
        <v>A26</v>
      </c>
      <c r="AD271" t="str">
        <f t="shared" si="58"/>
        <v>J2-A26</v>
      </c>
      <c r="AE271" t="str">
        <f t="shared" si="59"/>
        <v>GTSR4C_RX1_N</v>
      </c>
      <c r="AG271" t="str">
        <f t="shared" si="60"/>
        <v>--</v>
      </c>
      <c r="AH271" t="str">
        <f t="shared" si="61"/>
        <v>J2-A26</v>
      </c>
      <c r="AI271" t="str">
        <f>IFERROR(IF(IF(AG271="--",INDEX(D:D,MATCH(AE271,INDEX(B:B,MATCH(AE271,B:B,)+1):B10785,)+MATCH(AE271,B:B,)))=AD271,VLOOKUP(AE271,B:D,3,0),IF(AG271="--",INDEX(D:D,MATCH(AE271,INDEX(B:B,MATCH(AE271,B:B,)+1):B10785,)+MATCH(AE271,B:B,)),"---")),"---")</f>
        <v>J17-D15</v>
      </c>
      <c r="AJ271" t="str">
        <f>IF(COUNTIF(CALC_CONN_TEB0187_REV01!F:F,IF(AH271&lt;&gt;"---",VLOOKUP(AD271,CALC_CONN_TEB0187_REV01!F:M,8,0),IF(IFERROR(IF(AD271=AH271,AI271,AH271),"---")="---","---",IF(COUNTIF(CALC_CONN_TEB0187_REV01!F:F,IFERROR(IF(AD271=AH271,AI271,AH271),"---"))&gt;0,"---",IFERROR(IF(AD271=AH271,AI271,AH271),"---")))))=1,IF(AH271&lt;&gt;"---",VLOOKUP(AD271,CALC_CONN_TEB0187_REV01!F:M,8,0),IF(IFERROR(IF(AD271=AH271,AI271,AH271),"---")="---","---",IF(COUNTIF(CALC_CONN_TEB0187_REV01!F:F,IFERROR(IF(AD271=AH271,AI271,AH271),"---"))&gt;0,"---",IFERROR(IF(AD271=AH271,AI271,AH271),"---")))),"---")</f>
        <v>---</v>
      </c>
      <c r="AK271" t="str">
        <f>IF(COUNTIF(CALC_CONN_TEB0187_REV01!F:F,IF(AH271&lt;&gt;"---",VLOOKUP(AD271,CALC_CONN_TEB0187_REV01!F:M,8,0),IF(IFERROR(IF(AD271=AH271,AI271,AH271),"---")="---","---",IF(COUNTIF(CALC_CONN_TEB0187_REV01!F:F,IFERROR(IF(AD271=AH271,AI271,AH271),"---"))&gt;0,"---",IFERROR(IF(AD271=AH271,AI271,AH271),"---")))))=0,IF(AH271&lt;&gt;"---",VLOOKUP(AD271,CALC_CONN_TEB0187_REV01!F:M,8,0),IF(IFERROR(IF(AD271=AH271,AI271,AH271),"---")="---","---",IF(COUNTIF(CALC_CONN_TEB0187_REV01!F:F,IFERROR(IF(AD271=AH271,AI271,AH271),"---"))&gt;0,"---",IFERROR(IF(AD271=AH271,AI271,AH271),"---")))),"---")</f>
        <v>J17-D15</v>
      </c>
      <c r="AL271">
        <f t="shared" si="62"/>
        <v>40.983400000000003</v>
      </c>
      <c r="AM271">
        <f t="shared" si="63"/>
        <v>2</v>
      </c>
      <c r="AT271">
        <f t="shared" si="56"/>
        <v>0</v>
      </c>
      <c r="AU271">
        <f t="shared" si="57"/>
        <v>0</v>
      </c>
    </row>
    <row r="272" spans="1:47" x14ac:dyDescent="0.25">
      <c r="A272" t="str">
        <f t="shared" si="52"/>
        <v>J2-A28</v>
      </c>
      <c r="B272" t="str">
        <f t="shared" si="53"/>
        <v>GTSR4C_RX3_P</v>
      </c>
      <c r="C272" t="str">
        <f t="shared" si="54"/>
        <v>J2-GTSR4C_RX3_P</v>
      </c>
      <c r="D272" t="str">
        <f t="shared" si="55"/>
        <v>J2-A28</v>
      </c>
      <c r="E272" t="s">
        <v>410</v>
      </c>
      <c r="F272" t="s">
        <v>197</v>
      </c>
      <c r="G272" t="s">
        <v>871</v>
      </c>
      <c r="L272" t="s">
        <v>3895</v>
      </c>
      <c r="M272" t="s">
        <v>428</v>
      </c>
      <c r="N272">
        <v>40.429400000000001</v>
      </c>
      <c r="AA272">
        <f t="shared" si="64"/>
        <v>267</v>
      </c>
      <c r="AB272" t="str">
        <f>B2B!B269</f>
        <v>J2</v>
      </c>
      <c r="AC272" t="str">
        <f>B2B!C269</f>
        <v>A27</v>
      </c>
      <c r="AD272" t="str">
        <f t="shared" si="58"/>
        <v>J2-A27</v>
      </c>
      <c r="AE272" t="str">
        <f t="shared" si="59"/>
        <v>GND</v>
      </c>
      <c r="AG272" t="str">
        <f t="shared" si="60"/>
        <v>---</v>
      </c>
      <c r="AH272" t="str">
        <f t="shared" si="61"/>
        <v>---</v>
      </c>
      <c r="AI272" t="str">
        <f>IFERROR(IF(IF(AG272="--",INDEX(D:D,MATCH(AE272,INDEX(B:B,MATCH(AE272,B:B,)+1):B10786,)+MATCH(AE272,B:B,)))=AD272,VLOOKUP(AE272,B:D,3,0),IF(AG272="--",INDEX(D:D,MATCH(AE272,INDEX(B:B,MATCH(AE272,B:B,)+1):B10786,)+MATCH(AE272,B:B,)),"---")),"---")</f>
        <v>---</v>
      </c>
      <c r="AJ272" t="str">
        <f>IF(COUNTIF(CALC_CONN_TEB0187_REV01!F:F,IF(AH272&lt;&gt;"---",VLOOKUP(AD272,CALC_CONN_TEB0187_REV01!F:M,8,0),IF(IFERROR(IF(AD272=AH272,AI272,AH272),"---")="---","---",IF(COUNTIF(CALC_CONN_TEB0187_REV01!F:F,IFERROR(IF(AD272=AH272,AI272,AH272),"---"))&gt;0,"---",IFERROR(IF(AD272=AH272,AI272,AH272),"---")))))=1,IF(AH272&lt;&gt;"---",VLOOKUP(AD272,CALC_CONN_TEB0187_REV01!F:M,8,0),IF(IFERROR(IF(AD272=AH272,AI272,AH272),"---")="---","---",IF(COUNTIF(CALC_CONN_TEB0187_REV01!F:F,IFERROR(IF(AD272=AH272,AI272,AH272),"---"))&gt;0,"---",IFERROR(IF(AD272=AH272,AI272,AH272),"---")))),"---")</f>
        <v>---</v>
      </c>
      <c r="AK272" t="str">
        <f>IF(COUNTIF(CALC_CONN_TEB0187_REV01!F:F,IF(AH272&lt;&gt;"---",VLOOKUP(AD272,CALC_CONN_TEB0187_REV01!F:M,8,0),IF(IFERROR(IF(AD272=AH272,AI272,AH272),"---")="---","---",IF(COUNTIF(CALC_CONN_TEB0187_REV01!F:F,IFERROR(IF(AD272=AH272,AI272,AH272),"---"))&gt;0,"---",IFERROR(IF(AD272=AH272,AI272,AH272),"---")))))=0,IF(AH272&lt;&gt;"---",VLOOKUP(AD272,CALC_CONN_TEB0187_REV01!F:M,8,0),IF(IFERROR(IF(AD272=AH272,AI272,AH272),"---")="---","---",IF(COUNTIF(CALC_CONN_TEB0187_REV01!F:F,IFERROR(IF(AD272=AH272,AI272,AH272),"---"))&gt;0,"---",IFERROR(IF(AD272=AH272,AI272,AH272),"---")))),"---")</f>
        <v>---</v>
      </c>
      <c r="AL272" t="str">
        <f t="shared" si="62"/>
        <v>---</v>
      </c>
      <c r="AM272">
        <f t="shared" si="63"/>
        <v>1098</v>
      </c>
      <c r="AT272" t="str">
        <f t="shared" si="56"/>
        <v>GTSR4C_RX3_P</v>
      </c>
      <c r="AU272" t="str">
        <f t="shared" si="57"/>
        <v>--</v>
      </c>
    </row>
    <row r="273" spans="1:47" x14ac:dyDescent="0.25">
      <c r="A273" t="str">
        <f t="shared" si="52"/>
        <v>J2-A29</v>
      </c>
      <c r="B273" t="str">
        <f t="shared" si="53"/>
        <v>GTSR4C_RX3_N</v>
      </c>
      <c r="C273" t="str">
        <f t="shared" si="54"/>
        <v>J2-GTSR4C_RX3_N</v>
      </c>
      <c r="D273" t="str">
        <f t="shared" si="55"/>
        <v>J2-A29</v>
      </c>
      <c r="E273" t="s">
        <v>410</v>
      </c>
      <c r="F273" t="s">
        <v>198</v>
      </c>
      <c r="G273" t="s">
        <v>873</v>
      </c>
      <c r="L273" t="s">
        <v>3967</v>
      </c>
      <c r="M273" t="s">
        <v>428</v>
      </c>
      <c r="N273">
        <v>41.202500000000001</v>
      </c>
      <c r="AA273">
        <f t="shared" si="64"/>
        <v>268</v>
      </c>
      <c r="AB273" t="str">
        <f>B2B!B270</f>
        <v>J2</v>
      </c>
      <c r="AC273" t="str">
        <f>B2B!C270</f>
        <v>A28</v>
      </c>
      <c r="AD273" t="str">
        <f t="shared" si="58"/>
        <v>J2-A28</v>
      </c>
      <c r="AE273" t="str">
        <f t="shared" si="59"/>
        <v>GTSR4C_RX3_P</v>
      </c>
      <c r="AG273" t="str">
        <f t="shared" si="60"/>
        <v>--</v>
      </c>
      <c r="AH273" t="str">
        <f t="shared" si="61"/>
        <v>J2-A28</v>
      </c>
      <c r="AI273" t="str">
        <f>IFERROR(IF(IF(AG273="--",INDEX(D:D,MATCH(AE273,INDEX(B:B,MATCH(AE273,B:B,)+1):B10787,)+MATCH(AE273,B:B,)))=AD273,VLOOKUP(AE273,B:D,3,0),IF(AG273="--",INDEX(D:D,MATCH(AE273,INDEX(B:B,MATCH(AE273,B:B,)+1):B10787,)+MATCH(AE273,B:B,)),"---")),"---")</f>
        <v>J17-D3</v>
      </c>
      <c r="AJ273" t="str">
        <f>IF(COUNTIF(CALC_CONN_TEB0187_REV01!F:F,IF(AH273&lt;&gt;"---",VLOOKUP(AD273,CALC_CONN_TEB0187_REV01!F:M,8,0),IF(IFERROR(IF(AD273=AH273,AI273,AH273),"---")="---","---",IF(COUNTIF(CALC_CONN_TEB0187_REV01!F:F,IFERROR(IF(AD273=AH273,AI273,AH273),"---"))&gt;0,"---",IFERROR(IF(AD273=AH273,AI273,AH273),"---")))))=1,IF(AH273&lt;&gt;"---",VLOOKUP(AD273,CALC_CONN_TEB0187_REV01!F:M,8,0),IF(IFERROR(IF(AD273=AH273,AI273,AH273),"---")="---","---",IF(COUNTIF(CALC_CONN_TEB0187_REV01!F:F,IFERROR(IF(AD273=AH273,AI273,AH273),"---"))&gt;0,"---",IFERROR(IF(AD273=AH273,AI273,AH273),"---")))),"---")</f>
        <v>---</v>
      </c>
      <c r="AK273" t="str">
        <f>IF(COUNTIF(CALC_CONN_TEB0187_REV01!F:F,IF(AH273&lt;&gt;"---",VLOOKUP(AD273,CALC_CONN_TEB0187_REV01!F:M,8,0),IF(IFERROR(IF(AD273=AH273,AI273,AH273),"---")="---","---",IF(COUNTIF(CALC_CONN_TEB0187_REV01!F:F,IFERROR(IF(AD273=AH273,AI273,AH273),"---"))&gt;0,"---",IFERROR(IF(AD273=AH273,AI273,AH273),"---")))))=0,IF(AH273&lt;&gt;"---",VLOOKUP(AD273,CALC_CONN_TEB0187_REV01!F:M,8,0),IF(IFERROR(IF(AD273=AH273,AI273,AH273),"---")="---","---",IF(COUNTIF(CALC_CONN_TEB0187_REV01!F:F,IFERROR(IF(AD273=AH273,AI273,AH273),"---"))&gt;0,"---",IFERROR(IF(AD273=AH273,AI273,AH273),"---")))),"---")</f>
        <v>J17-D3</v>
      </c>
      <c r="AL273">
        <f t="shared" si="62"/>
        <v>33.9803</v>
      </c>
      <c r="AM273">
        <f t="shared" si="63"/>
        <v>2</v>
      </c>
      <c r="AT273" t="str">
        <f t="shared" si="56"/>
        <v>GTSR4C_RX3_N</v>
      </c>
      <c r="AU273" t="str">
        <f t="shared" si="57"/>
        <v>--</v>
      </c>
    </row>
    <row r="274" spans="1:47" x14ac:dyDescent="0.25">
      <c r="A274" t="str">
        <f t="shared" si="52"/>
        <v>J2-A30</v>
      </c>
      <c r="B274" t="str">
        <f t="shared" si="53"/>
        <v>GND</v>
      </c>
      <c r="C274" t="str">
        <f t="shared" si="54"/>
        <v>J2-GND</v>
      </c>
      <c r="D274" t="str">
        <f t="shared" si="55"/>
        <v>J2-A30</v>
      </c>
      <c r="E274" t="s">
        <v>410</v>
      </c>
      <c r="F274" t="s">
        <v>199</v>
      </c>
      <c r="G274" t="s">
        <v>433</v>
      </c>
      <c r="L274" t="s">
        <v>3744</v>
      </c>
      <c r="M274" t="s">
        <v>428</v>
      </c>
      <c r="N274">
        <v>37.023600000000002</v>
      </c>
      <c r="AA274">
        <f t="shared" si="64"/>
        <v>269</v>
      </c>
      <c r="AB274" t="str">
        <f>B2B!B271</f>
        <v>J2</v>
      </c>
      <c r="AC274" t="str">
        <f>B2B!C271</f>
        <v>A29</v>
      </c>
      <c r="AD274" t="str">
        <f t="shared" si="58"/>
        <v>J2-A29</v>
      </c>
      <c r="AE274" t="str">
        <f t="shared" si="59"/>
        <v>GTSR4C_RX3_N</v>
      </c>
      <c r="AG274" t="str">
        <f t="shared" si="60"/>
        <v>--</v>
      </c>
      <c r="AH274" t="str">
        <f t="shared" si="61"/>
        <v>J2-A29</v>
      </c>
      <c r="AI274" t="str">
        <f>IFERROR(IF(IF(AG274="--",INDEX(D:D,MATCH(AE274,INDEX(B:B,MATCH(AE274,B:B,)+1):B10788,)+MATCH(AE274,B:B,)))=AD274,VLOOKUP(AE274,B:D,3,0),IF(AG274="--",INDEX(D:D,MATCH(AE274,INDEX(B:B,MATCH(AE274,B:B,)+1):B10788,)+MATCH(AE274,B:B,)),"---")),"---")</f>
        <v>J17-D2</v>
      </c>
      <c r="AJ274" t="str">
        <f>IF(COUNTIF(CALC_CONN_TEB0187_REV01!F:F,IF(AH274&lt;&gt;"---",VLOOKUP(AD274,CALC_CONN_TEB0187_REV01!F:M,8,0),IF(IFERROR(IF(AD274=AH274,AI274,AH274),"---")="---","---",IF(COUNTIF(CALC_CONN_TEB0187_REV01!F:F,IFERROR(IF(AD274=AH274,AI274,AH274),"---"))&gt;0,"---",IFERROR(IF(AD274=AH274,AI274,AH274),"---")))))=1,IF(AH274&lt;&gt;"---",VLOOKUP(AD274,CALC_CONN_TEB0187_REV01!F:M,8,0),IF(IFERROR(IF(AD274=AH274,AI274,AH274),"---")="---","---",IF(COUNTIF(CALC_CONN_TEB0187_REV01!F:F,IFERROR(IF(AD274=AH274,AI274,AH274),"---"))&gt;0,"---",IFERROR(IF(AD274=AH274,AI274,AH274),"---")))),"---")</f>
        <v>---</v>
      </c>
      <c r="AK274" t="str">
        <f>IF(COUNTIF(CALC_CONN_TEB0187_REV01!F:F,IF(AH274&lt;&gt;"---",VLOOKUP(AD274,CALC_CONN_TEB0187_REV01!F:M,8,0),IF(IFERROR(IF(AD274=AH274,AI274,AH274),"---")="---","---",IF(COUNTIF(CALC_CONN_TEB0187_REV01!F:F,IFERROR(IF(AD274=AH274,AI274,AH274),"---"))&gt;0,"---",IFERROR(IF(AD274=AH274,AI274,AH274),"---")))))=0,IF(AH274&lt;&gt;"---",VLOOKUP(AD274,CALC_CONN_TEB0187_REV01!F:M,8,0),IF(IFERROR(IF(AD274=AH274,AI274,AH274),"---")="---","---",IF(COUNTIF(CALC_CONN_TEB0187_REV01!F:F,IFERROR(IF(AD274=AH274,AI274,AH274),"---"))&gt;0,"---",IFERROR(IF(AD274=AH274,AI274,AH274),"---")))),"---")</f>
        <v>J17-D2</v>
      </c>
      <c r="AL274">
        <f t="shared" si="62"/>
        <v>33.9617</v>
      </c>
      <c r="AM274">
        <f t="shared" si="63"/>
        <v>2</v>
      </c>
      <c r="AT274">
        <f t="shared" si="56"/>
        <v>0</v>
      </c>
      <c r="AU274">
        <f t="shared" si="57"/>
        <v>0</v>
      </c>
    </row>
    <row r="275" spans="1:47" x14ac:dyDescent="0.25">
      <c r="A275" t="str">
        <f t="shared" si="52"/>
        <v>J2-A31</v>
      </c>
      <c r="B275" t="str">
        <f t="shared" si="53"/>
        <v>CX_B4_P</v>
      </c>
      <c r="C275" t="str">
        <f t="shared" si="54"/>
        <v>J2-CX_B4_P</v>
      </c>
      <c r="D275" t="str">
        <f t="shared" si="55"/>
        <v>J2-A31</v>
      </c>
      <c r="E275" t="s">
        <v>410</v>
      </c>
      <c r="F275" t="s">
        <v>200</v>
      </c>
      <c r="G275" t="s">
        <v>3878</v>
      </c>
      <c r="L275" t="s">
        <v>3811</v>
      </c>
      <c r="M275" t="s">
        <v>428</v>
      </c>
      <c r="N275">
        <v>37.287100000000002</v>
      </c>
      <c r="AA275">
        <f t="shared" si="64"/>
        <v>270</v>
      </c>
      <c r="AB275" t="str">
        <f>B2B!B272</f>
        <v>J2</v>
      </c>
      <c r="AC275" t="str">
        <f>B2B!C272</f>
        <v>A30</v>
      </c>
      <c r="AD275" t="str">
        <f t="shared" si="58"/>
        <v>J2-A30</v>
      </c>
      <c r="AE275" t="str">
        <f t="shared" si="59"/>
        <v>GND</v>
      </c>
      <c r="AG275" t="str">
        <f t="shared" si="60"/>
        <v>---</v>
      </c>
      <c r="AH275" t="str">
        <f t="shared" si="61"/>
        <v>---</v>
      </c>
      <c r="AI275" t="str">
        <f>IFERROR(IF(IF(AG275="--",INDEX(D:D,MATCH(AE275,INDEX(B:B,MATCH(AE275,B:B,)+1):B10789,)+MATCH(AE275,B:B,)))=AD275,VLOOKUP(AE275,B:D,3,0),IF(AG275="--",INDEX(D:D,MATCH(AE275,INDEX(B:B,MATCH(AE275,B:B,)+1):B10789,)+MATCH(AE275,B:B,)),"---")),"---")</f>
        <v>---</v>
      </c>
      <c r="AJ275" t="str">
        <f>IF(COUNTIF(CALC_CONN_TEB0187_REV01!F:F,IF(AH275&lt;&gt;"---",VLOOKUP(AD275,CALC_CONN_TEB0187_REV01!F:M,8,0),IF(IFERROR(IF(AD275=AH275,AI275,AH275),"---")="---","---",IF(COUNTIF(CALC_CONN_TEB0187_REV01!F:F,IFERROR(IF(AD275=AH275,AI275,AH275),"---"))&gt;0,"---",IFERROR(IF(AD275=AH275,AI275,AH275),"---")))))=1,IF(AH275&lt;&gt;"---",VLOOKUP(AD275,CALC_CONN_TEB0187_REV01!F:M,8,0),IF(IFERROR(IF(AD275=AH275,AI275,AH275),"---")="---","---",IF(COUNTIF(CALC_CONN_TEB0187_REV01!F:F,IFERROR(IF(AD275=AH275,AI275,AH275),"---"))&gt;0,"---",IFERROR(IF(AD275=AH275,AI275,AH275),"---")))),"---")</f>
        <v>---</v>
      </c>
      <c r="AK275" t="str">
        <f>IF(COUNTIF(CALC_CONN_TEB0187_REV01!F:F,IF(AH275&lt;&gt;"---",VLOOKUP(AD275,CALC_CONN_TEB0187_REV01!F:M,8,0),IF(IFERROR(IF(AD275=AH275,AI275,AH275),"---")="---","---",IF(COUNTIF(CALC_CONN_TEB0187_REV01!F:F,IFERROR(IF(AD275=AH275,AI275,AH275),"---"))&gt;0,"---",IFERROR(IF(AD275=AH275,AI275,AH275),"---")))))=0,IF(AH275&lt;&gt;"---",VLOOKUP(AD275,CALC_CONN_TEB0187_REV01!F:M,8,0),IF(IFERROR(IF(AD275=AH275,AI275,AH275),"---")="---","---",IF(COUNTIF(CALC_CONN_TEB0187_REV01!F:F,IFERROR(IF(AD275=AH275,AI275,AH275),"---"))&gt;0,"---",IFERROR(IF(AD275=AH275,AI275,AH275),"---")))),"---")</f>
        <v>---</v>
      </c>
      <c r="AL275" t="str">
        <f t="shared" si="62"/>
        <v>---</v>
      </c>
      <c r="AM275">
        <f t="shared" si="63"/>
        <v>1098</v>
      </c>
      <c r="AT275" t="str">
        <f t="shared" si="56"/>
        <v>CX_B4_P</v>
      </c>
      <c r="AU275" t="str">
        <f t="shared" si="57"/>
        <v>--</v>
      </c>
    </row>
    <row r="276" spans="1:47" x14ac:dyDescent="0.25">
      <c r="A276" t="str">
        <f t="shared" si="52"/>
        <v>J2-A32</v>
      </c>
      <c r="B276" t="str">
        <f t="shared" si="53"/>
        <v>CX_B4_N</v>
      </c>
      <c r="C276" t="str">
        <f t="shared" si="54"/>
        <v>J2-CX_B4_N</v>
      </c>
      <c r="D276" t="str">
        <f t="shared" si="55"/>
        <v>J2-A32</v>
      </c>
      <c r="E276" t="s">
        <v>410</v>
      </c>
      <c r="F276" t="s">
        <v>201</v>
      </c>
      <c r="G276" t="s">
        <v>3876</v>
      </c>
      <c r="L276" t="s">
        <v>3740</v>
      </c>
      <c r="M276" t="s">
        <v>428</v>
      </c>
      <c r="N276">
        <v>36.970500000000001</v>
      </c>
      <c r="AA276">
        <f t="shared" si="64"/>
        <v>271</v>
      </c>
      <c r="AB276" t="str">
        <f>B2B!B273</f>
        <v>J2</v>
      </c>
      <c r="AC276" t="str">
        <f>B2B!C273</f>
        <v>A31</v>
      </c>
      <c r="AD276" t="str">
        <f t="shared" si="58"/>
        <v>J2-A31</v>
      </c>
      <c r="AE276" t="str">
        <f t="shared" si="59"/>
        <v>CX_B4_P</v>
      </c>
      <c r="AG276" t="str">
        <f t="shared" si="60"/>
        <v>--</v>
      </c>
      <c r="AH276" t="str">
        <f t="shared" si="61"/>
        <v>J2-A31</v>
      </c>
      <c r="AI276" t="str">
        <f>IFERROR(IF(IF(AG276="--",INDEX(D:D,MATCH(AE276,INDEX(B:B,MATCH(AE276,B:B,)+1):B10790,)+MATCH(AE276,B:B,)))=AD276,VLOOKUP(AE276,B:D,3,0),IF(AG276="--",INDEX(D:D,MATCH(AE276,INDEX(B:B,MATCH(AE276,B:B,)+1):B10790,)+MATCH(AE276,B:B,)),"---")),"---")</f>
        <v>J21-39</v>
      </c>
      <c r="AJ276" t="str">
        <f>IF(COUNTIF(CALC_CONN_TEB0187_REV01!F:F,IF(AH276&lt;&gt;"---",VLOOKUP(AD276,CALC_CONN_TEB0187_REV01!F:M,8,0),IF(IFERROR(IF(AD276=AH276,AI276,AH276),"---")="---","---",IF(COUNTIF(CALC_CONN_TEB0187_REV01!F:F,IFERROR(IF(AD276=AH276,AI276,AH276),"---"))&gt;0,"---",IFERROR(IF(AD276=AH276,AI276,AH276),"---")))))=1,IF(AH276&lt;&gt;"---",VLOOKUP(AD276,CALC_CONN_TEB0187_REV01!F:M,8,0),IF(IFERROR(IF(AD276=AH276,AI276,AH276),"---")="---","---",IF(COUNTIF(CALC_CONN_TEB0187_REV01!F:F,IFERROR(IF(AD276=AH276,AI276,AH276),"---"))&gt;0,"---",IFERROR(IF(AD276=AH276,AI276,AH276),"---")))),"---")</f>
        <v>---</v>
      </c>
      <c r="AK276" t="str">
        <f>IF(COUNTIF(CALC_CONN_TEB0187_REV01!F:F,IF(AH276&lt;&gt;"---",VLOOKUP(AD276,CALC_CONN_TEB0187_REV01!F:M,8,0),IF(IFERROR(IF(AD276=AH276,AI276,AH276),"---")="---","---",IF(COUNTIF(CALC_CONN_TEB0187_REV01!F:F,IFERROR(IF(AD276=AH276,AI276,AH276),"---"))&gt;0,"---",IFERROR(IF(AD276=AH276,AI276,AH276),"---")))))=0,IF(AH276&lt;&gt;"---",VLOOKUP(AD276,CALC_CONN_TEB0187_REV01!F:M,8,0),IF(IFERROR(IF(AD276=AH276,AI276,AH276),"---")="---","---",IF(COUNTIF(CALC_CONN_TEB0187_REV01!F:F,IFERROR(IF(AD276=AH276,AI276,AH276),"---"))&gt;0,"---",IFERROR(IF(AD276=AH276,AI276,AH276),"---")))),"---")</f>
        <v>J21-39</v>
      </c>
      <c r="AL276">
        <f t="shared" si="62"/>
        <v>82.721699999999998</v>
      </c>
      <c r="AM276">
        <f t="shared" si="63"/>
        <v>2</v>
      </c>
      <c r="AT276" t="str">
        <f t="shared" si="56"/>
        <v>CX_B4_N</v>
      </c>
      <c r="AU276" t="str">
        <f t="shared" si="57"/>
        <v>--</v>
      </c>
    </row>
    <row r="277" spans="1:47" x14ac:dyDescent="0.25">
      <c r="A277" t="str">
        <f t="shared" si="52"/>
        <v>J2-A33</v>
      </c>
      <c r="B277" t="str">
        <f t="shared" si="53"/>
        <v>CX_A4_P</v>
      </c>
      <c r="C277" t="str">
        <f t="shared" si="54"/>
        <v>J2-CX_A4_P</v>
      </c>
      <c r="D277" t="str">
        <f t="shared" si="55"/>
        <v>J2-A33</v>
      </c>
      <c r="E277" t="s">
        <v>410</v>
      </c>
      <c r="F277" t="s">
        <v>202</v>
      </c>
      <c r="G277" t="s">
        <v>3860</v>
      </c>
      <c r="L277" t="s">
        <v>3807</v>
      </c>
      <c r="M277" t="s">
        <v>428</v>
      </c>
      <c r="N277">
        <v>37.4131</v>
      </c>
      <c r="AA277">
        <f t="shared" si="64"/>
        <v>272</v>
      </c>
      <c r="AB277" t="str">
        <f>B2B!B274</f>
        <v>J2</v>
      </c>
      <c r="AC277" t="str">
        <f>B2B!C274</f>
        <v>A32</v>
      </c>
      <c r="AD277" t="str">
        <f t="shared" si="58"/>
        <v>J2-A32</v>
      </c>
      <c r="AE277" t="str">
        <f t="shared" si="59"/>
        <v>CX_B4_N</v>
      </c>
      <c r="AG277" t="str">
        <f t="shared" si="60"/>
        <v>--</v>
      </c>
      <c r="AH277" t="str">
        <f t="shared" si="61"/>
        <v>J2-A32</v>
      </c>
      <c r="AI277" t="str">
        <f>IFERROR(IF(IF(AG277="--",INDEX(D:D,MATCH(AE277,INDEX(B:B,MATCH(AE277,B:B,)+1):B10791,)+MATCH(AE277,B:B,)))=AD277,VLOOKUP(AE277,B:D,3,0),IF(AG277="--",INDEX(D:D,MATCH(AE277,INDEX(B:B,MATCH(AE277,B:B,)+1):B10791,)+MATCH(AE277,B:B,)),"---")),"---")</f>
        <v>J21-41</v>
      </c>
      <c r="AJ277" t="str">
        <f>IF(COUNTIF(CALC_CONN_TEB0187_REV01!F:F,IF(AH277&lt;&gt;"---",VLOOKUP(AD277,CALC_CONN_TEB0187_REV01!F:M,8,0),IF(IFERROR(IF(AD277=AH277,AI277,AH277),"---")="---","---",IF(COUNTIF(CALC_CONN_TEB0187_REV01!F:F,IFERROR(IF(AD277=AH277,AI277,AH277),"---"))&gt;0,"---",IFERROR(IF(AD277=AH277,AI277,AH277),"---")))))=1,IF(AH277&lt;&gt;"---",VLOOKUP(AD277,CALC_CONN_TEB0187_REV01!F:M,8,0),IF(IFERROR(IF(AD277=AH277,AI277,AH277),"---")="---","---",IF(COUNTIF(CALC_CONN_TEB0187_REV01!F:F,IFERROR(IF(AD277=AH277,AI277,AH277),"---"))&gt;0,"---",IFERROR(IF(AD277=AH277,AI277,AH277),"---")))),"---")</f>
        <v>---</v>
      </c>
      <c r="AK277" t="str">
        <f>IF(COUNTIF(CALC_CONN_TEB0187_REV01!F:F,IF(AH277&lt;&gt;"---",VLOOKUP(AD277,CALC_CONN_TEB0187_REV01!F:M,8,0),IF(IFERROR(IF(AD277=AH277,AI277,AH277),"---")="---","---",IF(COUNTIF(CALC_CONN_TEB0187_REV01!F:F,IFERROR(IF(AD277=AH277,AI277,AH277),"---"))&gt;0,"---",IFERROR(IF(AD277=AH277,AI277,AH277),"---")))))=0,IF(AH277&lt;&gt;"---",VLOOKUP(AD277,CALC_CONN_TEB0187_REV01!F:M,8,0),IF(IFERROR(IF(AD277=AH277,AI277,AH277),"---")="---","---",IF(COUNTIF(CALC_CONN_TEB0187_REV01!F:F,IFERROR(IF(AD277=AH277,AI277,AH277),"---"))&gt;0,"---",IFERROR(IF(AD277=AH277,AI277,AH277),"---")))),"---")</f>
        <v>J21-41</v>
      </c>
      <c r="AL277">
        <f t="shared" si="62"/>
        <v>82.797700000000006</v>
      </c>
      <c r="AM277">
        <f t="shared" si="63"/>
        <v>2</v>
      </c>
      <c r="AT277" t="str">
        <f t="shared" si="56"/>
        <v>CX_A4_P</v>
      </c>
      <c r="AU277" t="str">
        <f t="shared" si="57"/>
        <v>--</v>
      </c>
    </row>
    <row r="278" spans="1:47" x14ac:dyDescent="0.25">
      <c r="A278" t="str">
        <f t="shared" si="52"/>
        <v>J2-A34</v>
      </c>
      <c r="B278" t="str">
        <f t="shared" si="53"/>
        <v>CX_A4_N</v>
      </c>
      <c r="C278" t="str">
        <f t="shared" si="54"/>
        <v>J2-CX_A4_N</v>
      </c>
      <c r="D278" t="str">
        <f t="shared" si="55"/>
        <v>J2-A34</v>
      </c>
      <c r="E278" t="s">
        <v>410</v>
      </c>
      <c r="F278" t="s">
        <v>203</v>
      </c>
      <c r="G278" t="s">
        <v>3859</v>
      </c>
      <c r="L278" t="s">
        <v>3742</v>
      </c>
      <c r="M278" t="s">
        <v>428</v>
      </c>
      <c r="N278">
        <v>36.736899999999999</v>
      </c>
      <c r="AA278">
        <f t="shared" si="64"/>
        <v>273</v>
      </c>
      <c r="AB278" t="str">
        <f>B2B!B275</f>
        <v>J2</v>
      </c>
      <c r="AC278" t="str">
        <f>B2B!C275</f>
        <v>A33</v>
      </c>
      <c r="AD278" t="str">
        <f t="shared" si="58"/>
        <v>J2-A33</v>
      </c>
      <c r="AE278" t="str">
        <f t="shared" si="59"/>
        <v>CX_A4_P</v>
      </c>
      <c r="AG278" t="str">
        <f t="shared" si="60"/>
        <v>--</v>
      </c>
      <c r="AH278" t="str">
        <f t="shared" si="61"/>
        <v>J2-A33</v>
      </c>
      <c r="AI278" t="str">
        <f>IFERROR(IF(IF(AG278="--",INDEX(D:D,MATCH(AE278,INDEX(B:B,MATCH(AE278,B:B,)+1):B10792,)+MATCH(AE278,B:B,)))=AD278,VLOOKUP(AE278,B:D,3,0),IF(AG278="--",INDEX(D:D,MATCH(AE278,INDEX(B:B,MATCH(AE278,B:B,)+1):B10792,)+MATCH(AE278,B:B,)),"---")),"---")</f>
        <v>J21-38</v>
      </c>
      <c r="AJ278" t="str">
        <f>IF(COUNTIF(CALC_CONN_TEB0187_REV01!F:F,IF(AH278&lt;&gt;"---",VLOOKUP(AD278,CALC_CONN_TEB0187_REV01!F:M,8,0),IF(IFERROR(IF(AD278=AH278,AI278,AH278),"---")="---","---",IF(COUNTIF(CALC_CONN_TEB0187_REV01!F:F,IFERROR(IF(AD278=AH278,AI278,AH278),"---"))&gt;0,"---",IFERROR(IF(AD278=AH278,AI278,AH278),"---")))))=1,IF(AH278&lt;&gt;"---",VLOOKUP(AD278,CALC_CONN_TEB0187_REV01!F:M,8,0),IF(IFERROR(IF(AD278=AH278,AI278,AH278),"---")="---","---",IF(COUNTIF(CALC_CONN_TEB0187_REV01!F:F,IFERROR(IF(AD278=AH278,AI278,AH278),"---"))&gt;0,"---",IFERROR(IF(AD278=AH278,AI278,AH278),"---")))),"---")</f>
        <v>---</v>
      </c>
      <c r="AK278" t="str">
        <f>IF(COUNTIF(CALC_CONN_TEB0187_REV01!F:F,IF(AH278&lt;&gt;"---",VLOOKUP(AD278,CALC_CONN_TEB0187_REV01!F:M,8,0),IF(IFERROR(IF(AD278=AH278,AI278,AH278),"---")="---","---",IF(COUNTIF(CALC_CONN_TEB0187_REV01!F:F,IFERROR(IF(AD278=AH278,AI278,AH278),"---"))&gt;0,"---",IFERROR(IF(AD278=AH278,AI278,AH278),"---")))))=0,IF(AH278&lt;&gt;"---",VLOOKUP(AD278,CALC_CONN_TEB0187_REV01!F:M,8,0),IF(IFERROR(IF(AD278=AH278,AI278,AH278),"---")="---","---",IF(COUNTIF(CALC_CONN_TEB0187_REV01!F:F,IFERROR(IF(AD278=AH278,AI278,AH278),"---"))&gt;0,"---",IFERROR(IF(AD278=AH278,AI278,AH278),"---")))),"---")</f>
        <v>J21-38</v>
      </c>
      <c r="AL278">
        <f t="shared" si="62"/>
        <v>78.710099999999997</v>
      </c>
      <c r="AM278">
        <f t="shared" si="63"/>
        <v>2</v>
      </c>
      <c r="AT278" t="str">
        <f t="shared" si="56"/>
        <v>CX_A4_N</v>
      </c>
      <c r="AU278" t="str">
        <f t="shared" si="57"/>
        <v>--</v>
      </c>
    </row>
    <row r="279" spans="1:47" x14ac:dyDescent="0.25">
      <c r="A279" t="str">
        <f t="shared" si="52"/>
        <v>J2-A35</v>
      </c>
      <c r="B279" t="str">
        <f t="shared" si="53"/>
        <v>CX_B0_P</v>
      </c>
      <c r="C279" t="str">
        <f t="shared" si="54"/>
        <v>J2-CX_B0_P</v>
      </c>
      <c r="D279" t="str">
        <f t="shared" si="55"/>
        <v>J2-A35</v>
      </c>
      <c r="E279" t="s">
        <v>410</v>
      </c>
      <c r="F279" t="s">
        <v>204</v>
      </c>
      <c r="G279" t="s">
        <v>3866</v>
      </c>
      <c r="L279" t="s">
        <v>3809</v>
      </c>
      <c r="M279" t="s">
        <v>428</v>
      </c>
      <c r="N279">
        <v>37.755899999999997</v>
      </c>
      <c r="AA279">
        <f t="shared" si="64"/>
        <v>274</v>
      </c>
      <c r="AB279" t="str">
        <f>B2B!B276</f>
        <v>J2</v>
      </c>
      <c r="AC279" t="str">
        <f>B2B!C276</f>
        <v>A34</v>
      </c>
      <c r="AD279" t="str">
        <f t="shared" si="58"/>
        <v>J2-A34</v>
      </c>
      <c r="AE279" t="str">
        <f t="shared" si="59"/>
        <v>CX_A4_N</v>
      </c>
      <c r="AG279" t="str">
        <f t="shared" si="60"/>
        <v>--</v>
      </c>
      <c r="AH279" t="str">
        <f t="shared" si="61"/>
        <v>J2-A34</v>
      </c>
      <c r="AI279" t="str">
        <f>IFERROR(IF(IF(AG279="--",INDEX(D:D,MATCH(AE279,INDEX(B:B,MATCH(AE279,B:B,)+1):B10793,)+MATCH(AE279,B:B,)))=AD279,VLOOKUP(AE279,B:D,3,0),IF(AG279="--",INDEX(D:D,MATCH(AE279,INDEX(B:B,MATCH(AE279,B:B,)+1):B10793,)+MATCH(AE279,B:B,)),"---")),"---")</f>
        <v>J21-40</v>
      </c>
      <c r="AJ279" t="str">
        <f>IF(COUNTIF(CALC_CONN_TEB0187_REV01!F:F,IF(AH279&lt;&gt;"---",VLOOKUP(AD279,CALC_CONN_TEB0187_REV01!F:M,8,0),IF(IFERROR(IF(AD279=AH279,AI279,AH279),"---")="---","---",IF(COUNTIF(CALC_CONN_TEB0187_REV01!F:F,IFERROR(IF(AD279=AH279,AI279,AH279),"---"))&gt;0,"---",IFERROR(IF(AD279=AH279,AI279,AH279),"---")))))=1,IF(AH279&lt;&gt;"---",VLOOKUP(AD279,CALC_CONN_TEB0187_REV01!F:M,8,0),IF(IFERROR(IF(AD279=AH279,AI279,AH279),"---")="---","---",IF(COUNTIF(CALC_CONN_TEB0187_REV01!F:F,IFERROR(IF(AD279=AH279,AI279,AH279),"---"))&gt;0,"---",IFERROR(IF(AD279=AH279,AI279,AH279),"---")))),"---")</f>
        <v>---</v>
      </c>
      <c r="AK279" t="str">
        <f>IF(COUNTIF(CALC_CONN_TEB0187_REV01!F:F,IF(AH279&lt;&gt;"---",VLOOKUP(AD279,CALC_CONN_TEB0187_REV01!F:M,8,0),IF(IFERROR(IF(AD279=AH279,AI279,AH279),"---")="---","---",IF(COUNTIF(CALC_CONN_TEB0187_REV01!F:F,IFERROR(IF(AD279=AH279,AI279,AH279),"---"))&gt;0,"---",IFERROR(IF(AD279=AH279,AI279,AH279),"---")))))=0,IF(AH279&lt;&gt;"---",VLOOKUP(AD279,CALC_CONN_TEB0187_REV01!F:M,8,0),IF(IFERROR(IF(AD279=AH279,AI279,AH279),"---")="---","---",IF(COUNTIF(CALC_CONN_TEB0187_REV01!F:F,IFERROR(IF(AD279=AH279,AI279,AH279),"---"))&gt;0,"---",IFERROR(IF(AD279=AH279,AI279,AH279),"---")))),"---")</f>
        <v>J21-40</v>
      </c>
      <c r="AL279">
        <f t="shared" si="62"/>
        <v>78.711100000000002</v>
      </c>
      <c r="AM279">
        <f t="shared" si="63"/>
        <v>2</v>
      </c>
      <c r="AT279" t="str">
        <f t="shared" si="56"/>
        <v>CX_B0_P</v>
      </c>
      <c r="AU279" t="str">
        <f t="shared" si="57"/>
        <v>--</v>
      </c>
    </row>
    <row r="280" spans="1:47" x14ac:dyDescent="0.25">
      <c r="A280" t="str">
        <f t="shared" si="52"/>
        <v>J2-A36</v>
      </c>
      <c r="B280" t="str">
        <f t="shared" si="53"/>
        <v>CX_B0_N</v>
      </c>
      <c r="C280" t="str">
        <f t="shared" si="54"/>
        <v>J2-CX_B0_N</v>
      </c>
      <c r="D280" t="str">
        <f t="shared" si="55"/>
        <v>J2-A36</v>
      </c>
      <c r="E280" t="s">
        <v>410</v>
      </c>
      <c r="F280" t="s">
        <v>205</v>
      </c>
      <c r="G280" t="s">
        <v>3865</v>
      </c>
      <c r="L280" t="s">
        <v>4008</v>
      </c>
      <c r="M280" t="s">
        <v>428</v>
      </c>
      <c r="N280">
        <v>69.753</v>
      </c>
      <c r="AA280">
        <f t="shared" si="64"/>
        <v>275</v>
      </c>
      <c r="AB280" t="str">
        <f>B2B!B277</f>
        <v>J2</v>
      </c>
      <c r="AC280" t="str">
        <f>B2B!C277</f>
        <v>A35</v>
      </c>
      <c r="AD280" t="str">
        <f t="shared" si="58"/>
        <v>J2-A35</v>
      </c>
      <c r="AE280" t="str">
        <f t="shared" si="59"/>
        <v>CX_B0_P</v>
      </c>
      <c r="AG280" t="str">
        <f t="shared" si="60"/>
        <v>--</v>
      </c>
      <c r="AH280" t="str">
        <f t="shared" si="61"/>
        <v>J2-A35</v>
      </c>
      <c r="AI280" t="str">
        <f>IFERROR(IF(IF(AG280="--",INDEX(D:D,MATCH(AE280,INDEX(B:B,MATCH(AE280,B:B,)+1):B10794,)+MATCH(AE280,B:B,)))=AD280,VLOOKUP(AE280,B:D,3,0),IF(AG280="--",INDEX(D:D,MATCH(AE280,INDEX(B:B,MATCH(AE280,B:B,)+1):B10794,)+MATCH(AE280,B:B,)),"---")),"---")</f>
        <v>J21-15</v>
      </c>
      <c r="AJ280" t="str">
        <f>IF(COUNTIF(CALC_CONN_TEB0187_REV01!F:F,IF(AH280&lt;&gt;"---",VLOOKUP(AD280,CALC_CONN_TEB0187_REV01!F:M,8,0),IF(IFERROR(IF(AD280=AH280,AI280,AH280),"---")="---","---",IF(COUNTIF(CALC_CONN_TEB0187_REV01!F:F,IFERROR(IF(AD280=AH280,AI280,AH280),"---"))&gt;0,"---",IFERROR(IF(AD280=AH280,AI280,AH280),"---")))))=1,IF(AH280&lt;&gt;"---",VLOOKUP(AD280,CALC_CONN_TEB0187_REV01!F:M,8,0),IF(IFERROR(IF(AD280=AH280,AI280,AH280),"---")="---","---",IF(COUNTIF(CALC_CONN_TEB0187_REV01!F:F,IFERROR(IF(AD280=AH280,AI280,AH280),"---"))&gt;0,"---",IFERROR(IF(AD280=AH280,AI280,AH280),"---")))),"---")</f>
        <v>---</v>
      </c>
      <c r="AK280" t="str">
        <f>IF(COUNTIF(CALC_CONN_TEB0187_REV01!F:F,IF(AH280&lt;&gt;"---",VLOOKUP(AD280,CALC_CONN_TEB0187_REV01!F:M,8,0),IF(IFERROR(IF(AD280=AH280,AI280,AH280),"---")="---","---",IF(COUNTIF(CALC_CONN_TEB0187_REV01!F:F,IFERROR(IF(AD280=AH280,AI280,AH280),"---"))&gt;0,"---",IFERROR(IF(AD280=AH280,AI280,AH280),"---")))))=0,IF(AH280&lt;&gt;"---",VLOOKUP(AD280,CALC_CONN_TEB0187_REV01!F:M,8,0),IF(IFERROR(IF(AD280=AH280,AI280,AH280),"---")="---","---",IF(COUNTIF(CALC_CONN_TEB0187_REV01!F:F,IFERROR(IF(AD280=AH280,AI280,AH280),"---"))&gt;0,"---",IFERROR(IF(AD280=AH280,AI280,AH280),"---")))),"---")</f>
        <v>J21-15</v>
      </c>
      <c r="AL280">
        <f t="shared" si="62"/>
        <v>84.758799999999994</v>
      </c>
      <c r="AM280">
        <f t="shared" si="63"/>
        <v>2</v>
      </c>
      <c r="AT280" t="str">
        <f t="shared" si="56"/>
        <v>CX_B0_N</v>
      </c>
      <c r="AU280" t="str">
        <f t="shared" si="57"/>
        <v>--</v>
      </c>
    </row>
    <row r="281" spans="1:47" x14ac:dyDescent="0.25">
      <c r="A281" t="str">
        <f t="shared" si="52"/>
        <v>J2-A37</v>
      </c>
      <c r="B281" t="str">
        <f t="shared" si="53"/>
        <v>VCCIO_3B_T</v>
      </c>
      <c r="C281" t="str">
        <f t="shared" si="54"/>
        <v>J2-VCCIO_3B_T</v>
      </c>
      <c r="D281" t="str">
        <f t="shared" si="55"/>
        <v>J2-A37</v>
      </c>
      <c r="E281" t="s">
        <v>410</v>
      </c>
      <c r="F281" t="s">
        <v>206</v>
      </c>
      <c r="G281" t="s">
        <v>882</v>
      </c>
      <c r="L281" t="s">
        <v>4009</v>
      </c>
      <c r="M281" t="s">
        <v>428</v>
      </c>
      <c r="N281">
        <v>123.2807</v>
      </c>
      <c r="AA281">
        <f t="shared" si="64"/>
        <v>276</v>
      </c>
      <c r="AB281" t="str">
        <f>B2B!B278</f>
        <v>J2</v>
      </c>
      <c r="AC281" t="str">
        <f>B2B!C278</f>
        <v>A36</v>
      </c>
      <c r="AD281" t="str">
        <f t="shared" si="58"/>
        <v>J2-A36</v>
      </c>
      <c r="AE281" t="str">
        <f t="shared" si="59"/>
        <v>CX_B0_N</v>
      </c>
      <c r="AG281" t="str">
        <f t="shared" si="60"/>
        <v>--</v>
      </c>
      <c r="AH281" t="str">
        <f t="shared" si="61"/>
        <v>J2-A36</v>
      </c>
      <c r="AI281" t="str">
        <f>IFERROR(IF(IF(AG281="--",INDEX(D:D,MATCH(AE281,INDEX(B:B,MATCH(AE281,B:B,)+1):B10795,)+MATCH(AE281,B:B,)))=AD281,VLOOKUP(AE281,B:D,3,0),IF(AG281="--",INDEX(D:D,MATCH(AE281,INDEX(B:B,MATCH(AE281,B:B,)+1):B10795,)+MATCH(AE281,B:B,)),"---")),"---")</f>
        <v>J21-17</v>
      </c>
      <c r="AJ281" t="str">
        <f>IF(COUNTIF(CALC_CONN_TEB0187_REV01!F:F,IF(AH281&lt;&gt;"---",VLOOKUP(AD281,CALC_CONN_TEB0187_REV01!F:M,8,0),IF(IFERROR(IF(AD281=AH281,AI281,AH281),"---")="---","---",IF(COUNTIF(CALC_CONN_TEB0187_REV01!F:F,IFERROR(IF(AD281=AH281,AI281,AH281),"---"))&gt;0,"---",IFERROR(IF(AD281=AH281,AI281,AH281),"---")))))=1,IF(AH281&lt;&gt;"---",VLOOKUP(AD281,CALC_CONN_TEB0187_REV01!F:M,8,0),IF(IFERROR(IF(AD281=AH281,AI281,AH281),"---")="---","---",IF(COUNTIF(CALC_CONN_TEB0187_REV01!F:F,IFERROR(IF(AD281=AH281,AI281,AH281),"---"))&gt;0,"---",IFERROR(IF(AD281=AH281,AI281,AH281),"---")))),"---")</f>
        <v>---</v>
      </c>
      <c r="AK281" t="str">
        <f>IF(COUNTIF(CALC_CONN_TEB0187_REV01!F:F,IF(AH281&lt;&gt;"---",VLOOKUP(AD281,CALC_CONN_TEB0187_REV01!F:M,8,0),IF(IFERROR(IF(AD281=AH281,AI281,AH281),"---")="---","---",IF(COUNTIF(CALC_CONN_TEB0187_REV01!F:F,IFERROR(IF(AD281=AH281,AI281,AH281),"---"))&gt;0,"---",IFERROR(IF(AD281=AH281,AI281,AH281),"---")))))=0,IF(AH281&lt;&gt;"---",VLOOKUP(AD281,CALC_CONN_TEB0187_REV01!F:M,8,0),IF(IFERROR(IF(AD281=AH281,AI281,AH281),"---")="---","---",IF(COUNTIF(CALC_CONN_TEB0187_REV01!F:F,IFERROR(IF(AD281=AH281,AI281,AH281),"---"))&gt;0,"---",IFERROR(IF(AD281=AH281,AI281,AH281),"---")))),"---")</f>
        <v>J21-17</v>
      </c>
      <c r="AL281">
        <f t="shared" si="62"/>
        <v>84.148099999999999</v>
      </c>
      <c r="AM281">
        <f t="shared" si="63"/>
        <v>2</v>
      </c>
      <c r="AT281" t="str">
        <f t="shared" si="56"/>
        <v>VCCIO_3B_T</v>
      </c>
      <c r="AU281" t="str">
        <f t="shared" si="57"/>
        <v>--</v>
      </c>
    </row>
    <row r="282" spans="1:47" x14ac:dyDescent="0.25">
      <c r="A282" t="str">
        <f t="shared" si="52"/>
        <v>J2-A38</v>
      </c>
      <c r="B282" t="str">
        <f t="shared" si="53"/>
        <v>CY_B5_P</v>
      </c>
      <c r="C282" t="str">
        <f t="shared" si="54"/>
        <v>J2-CY_B5_P</v>
      </c>
      <c r="D282" t="str">
        <f t="shared" si="55"/>
        <v>J2-A38</v>
      </c>
      <c r="E282" t="s">
        <v>410</v>
      </c>
      <c r="F282" t="s">
        <v>207</v>
      </c>
      <c r="G282" t="s">
        <v>3921</v>
      </c>
      <c r="L282" t="s">
        <v>4010</v>
      </c>
      <c r="M282" t="s">
        <v>428</v>
      </c>
      <c r="N282">
        <v>7.4797000000000002</v>
      </c>
      <c r="AA282">
        <f t="shared" si="64"/>
        <v>277</v>
      </c>
      <c r="AB282" t="str">
        <f>B2B!B279</f>
        <v>J2</v>
      </c>
      <c r="AC282" t="str">
        <f>B2B!C279</f>
        <v>A37</v>
      </c>
      <c r="AD282" t="str">
        <f t="shared" si="58"/>
        <v>J2-A37</v>
      </c>
      <c r="AE282" t="str">
        <f t="shared" si="59"/>
        <v>VCCIO_3B_T</v>
      </c>
      <c r="AG282" t="str">
        <f t="shared" si="60"/>
        <v>--</v>
      </c>
      <c r="AH282" t="str">
        <f t="shared" si="61"/>
        <v>J2-A37</v>
      </c>
      <c r="AI282" t="str">
        <f>IFERROR(IF(IF(AG282="--",INDEX(D:D,MATCH(AE282,INDEX(B:B,MATCH(AE282,B:B,)+1):B10796,)+MATCH(AE282,B:B,)))=AD282,VLOOKUP(AE282,B:D,3,0),IF(AG282="--",INDEX(D:D,MATCH(AE282,INDEX(B:B,MATCH(AE282,B:B,)+1):B10796,)+MATCH(AE282,B:B,)),"---")),"---")</f>
        <v>J2-B36</v>
      </c>
      <c r="AJ282" t="str">
        <f>IF(COUNTIF(CALC_CONN_TEB0187_REV01!F:F,IF(AH282&lt;&gt;"---",VLOOKUP(AD282,CALC_CONN_TEB0187_REV01!F:M,8,0),IF(IFERROR(IF(AD282=AH282,AI282,AH282),"---")="---","---",IF(COUNTIF(CALC_CONN_TEB0187_REV01!F:F,IFERROR(IF(AD282=AH282,AI282,AH282),"---"))&gt;0,"---",IFERROR(IF(AD282=AH282,AI282,AH282),"---")))))=1,IF(AH282&lt;&gt;"---",VLOOKUP(AD282,CALC_CONN_TEB0187_REV01!F:M,8,0),IF(IFERROR(IF(AD282=AH282,AI282,AH282),"---")="---","---",IF(COUNTIF(CALC_CONN_TEB0187_REV01!F:F,IFERROR(IF(AD282=AH282,AI282,AH282),"---"))&gt;0,"---",IFERROR(IF(AD282=AH282,AI282,AH282),"---")))),"---")</f>
        <v>---</v>
      </c>
      <c r="AK282" t="str">
        <f>IF(COUNTIF(CALC_CONN_TEB0187_REV01!F:F,IF(AH282&lt;&gt;"---",VLOOKUP(AD282,CALC_CONN_TEB0187_REV01!F:M,8,0),IF(IFERROR(IF(AD282=AH282,AI282,AH282),"---")="---","---",IF(COUNTIF(CALC_CONN_TEB0187_REV01!F:F,IFERROR(IF(AD282=AH282,AI282,AH282),"---"))&gt;0,"---",IFERROR(IF(AD282=AH282,AI282,AH282),"---")))))=0,IF(AH282&lt;&gt;"---",VLOOKUP(AD282,CALC_CONN_TEB0187_REV01!F:M,8,0),IF(IFERROR(IF(AD282=AH282,AI282,AH282),"---")="---","---",IF(COUNTIF(CALC_CONN_TEB0187_REV01!F:F,IFERROR(IF(AD282=AH282,AI282,AH282),"---"))&gt;0,"---",IFERROR(IF(AD282=AH282,AI282,AH282),"---")))),"---")</f>
        <v>---</v>
      </c>
      <c r="AL282">
        <f t="shared" si="62"/>
        <v>4.8131000000000004</v>
      </c>
      <c r="AM282">
        <f t="shared" si="63"/>
        <v>3</v>
      </c>
      <c r="AT282" t="str">
        <f t="shared" si="56"/>
        <v>CY_B5_P</v>
      </c>
      <c r="AU282" t="str">
        <f t="shared" si="57"/>
        <v>--</v>
      </c>
    </row>
    <row r="283" spans="1:47" x14ac:dyDescent="0.25">
      <c r="A283" t="str">
        <f t="shared" si="52"/>
        <v>J2-A39</v>
      </c>
      <c r="B283" t="str">
        <f t="shared" si="53"/>
        <v>CY_B5_N</v>
      </c>
      <c r="C283" t="str">
        <f t="shared" si="54"/>
        <v>J2-CY_B5_N</v>
      </c>
      <c r="D283" t="str">
        <f t="shared" si="55"/>
        <v>J2-A39</v>
      </c>
      <c r="E283" t="s">
        <v>410</v>
      </c>
      <c r="F283" t="s">
        <v>208</v>
      </c>
      <c r="G283" t="s">
        <v>3920</v>
      </c>
      <c r="L283" t="s">
        <v>4011</v>
      </c>
      <c r="M283" t="s">
        <v>428</v>
      </c>
      <c r="N283">
        <v>93.299400000000006</v>
      </c>
      <c r="AA283">
        <f t="shared" si="64"/>
        <v>278</v>
      </c>
      <c r="AB283" t="str">
        <f>B2B!B280</f>
        <v>J2</v>
      </c>
      <c r="AC283" t="str">
        <f>B2B!C280</f>
        <v>A38</v>
      </c>
      <c r="AD283" t="str">
        <f t="shared" si="58"/>
        <v>J2-A38</v>
      </c>
      <c r="AE283" t="str">
        <f t="shared" si="59"/>
        <v>CY_B5_P</v>
      </c>
      <c r="AG283" t="str">
        <f t="shared" si="60"/>
        <v>--</v>
      </c>
      <c r="AH283" t="str">
        <f t="shared" si="61"/>
        <v>J2-A38</v>
      </c>
      <c r="AI283" t="str">
        <f>IFERROR(IF(IF(AG283="--",INDEX(D:D,MATCH(AE283,INDEX(B:B,MATCH(AE283,B:B,)+1):B10797,)+MATCH(AE283,B:B,)))=AD283,VLOOKUP(AE283,B:D,3,0),IF(AG283="--",INDEX(D:D,MATCH(AE283,INDEX(B:B,MATCH(AE283,B:B,)+1):B10797,)+MATCH(AE283,B:B,)),"---")),"---")</f>
        <v>J19-45</v>
      </c>
      <c r="AJ283" t="str">
        <f>IF(COUNTIF(CALC_CONN_TEB0187_REV01!F:F,IF(AH283&lt;&gt;"---",VLOOKUP(AD283,CALC_CONN_TEB0187_REV01!F:M,8,0),IF(IFERROR(IF(AD283=AH283,AI283,AH283),"---")="---","---",IF(COUNTIF(CALC_CONN_TEB0187_REV01!F:F,IFERROR(IF(AD283=AH283,AI283,AH283),"---"))&gt;0,"---",IFERROR(IF(AD283=AH283,AI283,AH283),"---")))))=1,IF(AH283&lt;&gt;"---",VLOOKUP(AD283,CALC_CONN_TEB0187_REV01!F:M,8,0),IF(IFERROR(IF(AD283=AH283,AI283,AH283),"---")="---","---",IF(COUNTIF(CALC_CONN_TEB0187_REV01!F:F,IFERROR(IF(AD283=AH283,AI283,AH283),"---"))&gt;0,"---",IFERROR(IF(AD283=AH283,AI283,AH283),"---")))),"---")</f>
        <v>---</v>
      </c>
      <c r="AK283" t="str">
        <f>IF(COUNTIF(CALC_CONN_TEB0187_REV01!F:F,IF(AH283&lt;&gt;"---",VLOOKUP(AD283,CALC_CONN_TEB0187_REV01!F:M,8,0),IF(IFERROR(IF(AD283=AH283,AI283,AH283),"---")="---","---",IF(COUNTIF(CALC_CONN_TEB0187_REV01!F:F,IFERROR(IF(AD283=AH283,AI283,AH283),"---"))&gt;0,"---",IFERROR(IF(AD283=AH283,AI283,AH283),"---")))))=0,IF(AH283&lt;&gt;"---",VLOOKUP(AD283,CALC_CONN_TEB0187_REV01!F:M,8,0),IF(IFERROR(IF(AD283=AH283,AI283,AH283),"---")="---","---",IF(COUNTIF(CALC_CONN_TEB0187_REV01!F:F,IFERROR(IF(AD283=AH283,AI283,AH283),"---"))&gt;0,"---",IFERROR(IF(AD283=AH283,AI283,AH283),"---")))),"---")</f>
        <v>J19-45</v>
      </c>
      <c r="AL283">
        <f t="shared" si="62"/>
        <v>63.811</v>
      </c>
      <c r="AM283">
        <f t="shared" si="63"/>
        <v>2</v>
      </c>
      <c r="AT283" t="str">
        <f t="shared" si="56"/>
        <v>CY_B5_N</v>
      </c>
      <c r="AU283" t="str">
        <f t="shared" si="57"/>
        <v>--</v>
      </c>
    </row>
    <row r="284" spans="1:47" x14ac:dyDescent="0.25">
      <c r="A284" t="str">
        <f t="shared" si="52"/>
        <v>J2-A40</v>
      </c>
      <c r="B284" t="str">
        <f t="shared" si="53"/>
        <v>CY_B2_P</v>
      </c>
      <c r="C284" t="str">
        <f t="shared" si="54"/>
        <v>J2-CY_B2_P</v>
      </c>
      <c r="D284" t="str">
        <f t="shared" si="55"/>
        <v>J2-A40</v>
      </c>
      <c r="E284" t="s">
        <v>410</v>
      </c>
      <c r="F284" t="s">
        <v>209</v>
      </c>
      <c r="G284" t="s">
        <v>3915</v>
      </c>
      <c r="L284" t="s">
        <v>4012</v>
      </c>
      <c r="M284" t="s">
        <v>428</v>
      </c>
      <c r="N284">
        <v>92.754000000000005</v>
      </c>
      <c r="AA284">
        <f t="shared" si="64"/>
        <v>279</v>
      </c>
      <c r="AB284" t="str">
        <f>B2B!B281</f>
        <v>J2</v>
      </c>
      <c r="AC284" t="str">
        <f>B2B!C281</f>
        <v>A39</v>
      </c>
      <c r="AD284" t="str">
        <f t="shared" si="58"/>
        <v>J2-A39</v>
      </c>
      <c r="AE284" t="str">
        <f t="shared" si="59"/>
        <v>CY_B5_N</v>
      </c>
      <c r="AG284" t="str">
        <f t="shared" si="60"/>
        <v>--</v>
      </c>
      <c r="AH284" t="str">
        <f t="shared" si="61"/>
        <v>J2-A39</v>
      </c>
      <c r="AI284" t="str">
        <f>IFERROR(IF(IF(AG284="--",INDEX(D:D,MATCH(AE284,INDEX(B:B,MATCH(AE284,B:B,)+1):B10798,)+MATCH(AE284,B:B,)))=AD284,VLOOKUP(AE284,B:D,3,0),IF(AG284="--",INDEX(D:D,MATCH(AE284,INDEX(B:B,MATCH(AE284,B:B,)+1):B10798,)+MATCH(AE284,B:B,)),"---")),"---")</f>
        <v>J19-47</v>
      </c>
      <c r="AJ284" t="str">
        <f>IF(COUNTIF(CALC_CONN_TEB0187_REV01!F:F,IF(AH284&lt;&gt;"---",VLOOKUP(AD284,CALC_CONN_TEB0187_REV01!F:M,8,0),IF(IFERROR(IF(AD284=AH284,AI284,AH284),"---")="---","---",IF(COUNTIF(CALC_CONN_TEB0187_REV01!F:F,IFERROR(IF(AD284=AH284,AI284,AH284),"---"))&gt;0,"---",IFERROR(IF(AD284=AH284,AI284,AH284),"---")))))=1,IF(AH284&lt;&gt;"---",VLOOKUP(AD284,CALC_CONN_TEB0187_REV01!F:M,8,0),IF(IFERROR(IF(AD284=AH284,AI284,AH284),"---")="---","---",IF(COUNTIF(CALC_CONN_TEB0187_REV01!F:F,IFERROR(IF(AD284=AH284,AI284,AH284),"---"))&gt;0,"---",IFERROR(IF(AD284=AH284,AI284,AH284),"---")))),"---")</f>
        <v>---</v>
      </c>
      <c r="AK284" t="str">
        <f>IF(COUNTIF(CALC_CONN_TEB0187_REV01!F:F,IF(AH284&lt;&gt;"---",VLOOKUP(AD284,CALC_CONN_TEB0187_REV01!F:M,8,0),IF(IFERROR(IF(AD284=AH284,AI284,AH284),"---")="---","---",IF(COUNTIF(CALC_CONN_TEB0187_REV01!F:F,IFERROR(IF(AD284=AH284,AI284,AH284),"---"))&gt;0,"---",IFERROR(IF(AD284=AH284,AI284,AH284),"---")))))=0,IF(AH284&lt;&gt;"---",VLOOKUP(AD284,CALC_CONN_TEB0187_REV01!F:M,8,0),IF(IFERROR(IF(AD284=AH284,AI284,AH284),"---")="---","---",IF(COUNTIF(CALC_CONN_TEB0187_REV01!F:F,IFERROR(IF(AD284=AH284,AI284,AH284),"---"))&gt;0,"---",IFERROR(IF(AD284=AH284,AI284,AH284),"---")))),"---")</f>
        <v>J19-47</v>
      </c>
      <c r="AL284">
        <f t="shared" si="62"/>
        <v>63.831000000000003</v>
      </c>
      <c r="AM284">
        <f t="shared" si="63"/>
        <v>2</v>
      </c>
      <c r="AT284" t="str">
        <f t="shared" si="56"/>
        <v>CY_B2_P</v>
      </c>
      <c r="AU284" t="str">
        <f t="shared" si="57"/>
        <v>--</v>
      </c>
    </row>
    <row r="285" spans="1:47" x14ac:dyDescent="0.25">
      <c r="A285" t="str">
        <f t="shared" si="52"/>
        <v>J2-A41</v>
      </c>
      <c r="B285" t="str">
        <f t="shared" si="53"/>
        <v>CY_B2_N</v>
      </c>
      <c r="C285" t="str">
        <f t="shared" si="54"/>
        <v>J2-CY_B2_N</v>
      </c>
      <c r="D285" t="str">
        <f t="shared" si="55"/>
        <v>J2-A41</v>
      </c>
      <c r="E285" t="s">
        <v>410</v>
      </c>
      <c r="F285" t="s">
        <v>210</v>
      </c>
      <c r="G285" t="s">
        <v>3914</v>
      </c>
      <c r="L285" t="s">
        <v>4013</v>
      </c>
      <c r="M285" t="s">
        <v>428</v>
      </c>
      <c r="N285">
        <v>210.5968</v>
      </c>
      <c r="AA285">
        <f t="shared" si="64"/>
        <v>280</v>
      </c>
      <c r="AB285" t="str">
        <f>B2B!B282</f>
        <v>J2</v>
      </c>
      <c r="AC285" t="str">
        <f>B2B!C282</f>
        <v>A40</v>
      </c>
      <c r="AD285" t="str">
        <f t="shared" si="58"/>
        <v>J2-A40</v>
      </c>
      <c r="AE285" t="str">
        <f t="shared" si="59"/>
        <v>CY_B2_P</v>
      </c>
      <c r="AG285" t="str">
        <f t="shared" si="60"/>
        <v>--</v>
      </c>
      <c r="AH285" t="str">
        <f t="shared" si="61"/>
        <v>J2-A40</v>
      </c>
      <c r="AI285" t="str">
        <f>IFERROR(IF(IF(AG285="--",INDEX(D:D,MATCH(AE285,INDEX(B:B,MATCH(AE285,B:B,)+1):B10799,)+MATCH(AE285,B:B,)))=AD285,VLOOKUP(AE285,B:D,3,0),IF(AG285="--",INDEX(D:D,MATCH(AE285,INDEX(B:B,MATCH(AE285,B:B,)+1):B10799,)+MATCH(AE285,B:B,)),"---")),"---")</f>
        <v>J19-27</v>
      </c>
      <c r="AJ285" t="str">
        <f>IF(COUNTIF(CALC_CONN_TEB0187_REV01!F:F,IF(AH285&lt;&gt;"---",VLOOKUP(AD285,CALC_CONN_TEB0187_REV01!F:M,8,0),IF(IFERROR(IF(AD285=AH285,AI285,AH285),"---")="---","---",IF(COUNTIF(CALC_CONN_TEB0187_REV01!F:F,IFERROR(IF(AD285=AH285,AI285,AH285),"---"))&gt;0,"---",IFERROR(IF(AD285=AH285,AI285,AH285),"---")))))=1,IF(AH285&lt;&gt;"---",VLOOKUP(AD285,CALC_CONN_TEB0187_REV01!F:M,8,0),IF(IFERROR(IF(AD285=AH285,AI285,AH285),"---")="---","---",IF(COUNTIF(CALC_CONN_TEB0187_REV01!F:F,IFERROR(IF(AD285=AH285,AI285,AH285),"---"))&gt;0,"---",IFERROR(IF(AD285=AH285,AI285,AH285),"---")))),"---")</f>
        <v>---</v>
      </c>
      <c r="AK285" t="str">
        <f>IF(COUNTIF(CALC_CONN_TEB0187_REV01!F:F,IF(AH285&lt;&gt;"---",VLOOKUP(AD285,CALC_CONN_TEB0187_REV01!F:M,8,0),IF(IFERROR(IF(AD285=AH285,AI285,AH285),"---")="---","---",IF(COUNTIF(CALC_CONN_TEB0187_REV01!F:F,IFERROR(IF(AD285=AH285,AI285,AH285),"---"))&gt;0,"---",IFERROR(IF(AD285=AH285,AI285,AH285),"---")))))=0,IF(AH285&lt;&gt;"---",VLOOKUP(AD285,CALC_CONN_TEB0187_REV01!F:M,8,0),IF(IFERROR(IF(AD285=AH285,AI285,AH285),"---")="---","---",IF(COUNTIF(CALC_CONN_TEB0187_REV01!F:F,IFERROR(IF(AD285=AH285,AI285,AH285),"---"))&gt;0,"---",IFERROR(IF(AD285=AH285,AI285,AH285),"---")))),"---")</f>
        <v>J19-27</v>
      </c>
      <c r="AL285">
        <f t="shared" si="62"/>
        <v>64.0334</v>
      </c>
      <c r="AM285">
        <f t="shared" si="63"/>
        <v>2</v>
      </c>
      <c r="AT285" t="str">
        <f t="shared" si="56"/>
        <v>CY_B2_N</v>
      </c>
      <c r="AU285" t="str">
        <f t="shared" si="57"/>
        <v>--</v>
      </c>
    </row>
    <row r="286" spans="1:47" x14ac:dyDescent="0.25">
      <c r="A286" t="str">
        <f t="shared" si="52"/>
        <v>J2-A42</v>
      </c>
      <c r="B286" t="str">
        <f t="shared" si="53"/>
        <v>CY_B3_P</v>
      </c>
      <c r="C286" t="str">
        <f t="shared" si="54"/>
        <v>J2-CY_B3_P</v>
      </c>
      <c r="D286" t="str">
        <f t="shared" si="55"/>
        <v>J2-A42</v>
      </c>
      <c r="E286" t="s">
        <v>410</v>
      </c>
      <c r="F286" t="s">
        <v>211</v>
      </c>
      <c r="G286" t="s">
        <v>3917</v>
      </c>
      <c r="L286" t="s">
        <v>4014</v>
      </c>
      <c r="M286" t="s">
        <v>428</v>
      </c>
      <c r="N286">
        <v>82.215699999999998</v>
      </c>
      <c r="AA286">
        <f t="shared" si="64"/>
        <v>281</v>
      </c>
      <c r="AB286" t="str">
        <f>B2B!B283</f>
        <v>J2</v>
      </c>
      <c r="AC286" t="str">
        <f>B2B!C283</f>
        <v>A41</v>
      </c>
      <c r="AD286" t="str">
        <f t="shared" si="58"/>
        <v>J2-A41</v>
      </c>
      <c r="AE286" t="str">
        <f t="shared" si="59"/>
        <v>CY_B2_N</v>
      </c>
      <c r="AG286" t="str">
        <f t="shared" si="60"/>
        <v>--</v>
      </c>
      <c r="AH286" t="str">
        <f t="shared" si="61"/>
        <v>J2-A41</v>
      </c>
      <c r="AI286" t="str">
        <f>IFERROR(IF(IF(AG286="--",INDEX(D:D,MATCH(AE286,INDEX(B:B,MATCH(AE286,B:B,)+1):B10800,)+MATCH(AE286,B:B,)))=AD286,VLOOKUP(AE286,B:D,3,0),IF(AG286="--",INDEX(D:D,MATCH(AE286,INDEX(B:B,MATCH(AE286,B:B,)+1):B10800,)+MATCH(AE286,B:B,)),"---")),"---")</f>
        <v>J19-29</v>
      </c>
      <c r="AJ286" t="str">
        <f>IF(COUNTIF(CALC_CONN_TEB0187_REV01!F:F,IF(AH286&lt;&gt;"---",VLOOKUP(AD286,CALC_CONN_TEB0187_REV01!F:M,8,0),IF(IFERROR(IF(AD286=AH286,AI286,AH286),"---")="---","---",IF(COUNTIF(CALC_CONN_TEB0187_REV01!F:F,IFERROR(IF(AD286=AH286,AI286,AH286),"---"))&gt;0,"---",IFERROR(IF(AD286=AH286,AI286,AH286),"---")))))=1,IF(AH286&lt;&gt;"---",VLOOKUP(AD286,CALC_CONN_TEB0187_REV01!F:M,8,0),IF(IFERROR(IF(AD286=AH286,AI286,AH286),"---")="---","---",IF(COUNTIF(CALC_CONN_TEB0187_REV01!F:F,IFERROR(IF(AD286=AH286,AI286,AH286),"---"))&gt;0,"---",IFERROR(IF(AD286=AH286,AI286,AH286),"---")))),"---")</f>
        <v>---</v>
      </c>
      <c r="AK286" t="str">
        <f>IF(COUNTIF(CALC_CONN_TEB0187_REV01!F:F,IF(AH286&lt;&gt;"---",VLOOKUP(AD286,CALC_CONN_TEB0187_REV01!F:M,8,0),IF(IFERROR(IF(AD286=AH286,AI286,AH286),"---")="---","---",IF(COUNTIF(CALC_CONN_TEB0187_REV01!F:F,IFERROR(IF(AD286=AH286,AI286,AH286),"---"))&gt;0,"---",IFERROR(IF(AD286=AH286,AI286,AH286),"---")))))=0,IF(AH286&lt;&gt;"---",VLOOKUP(AD286,CALC_CONN_TEB0187_REV01!F:M,8,0),IF(IFERROR(IF(AD286=AH286,AI286,AH286),"---")="---","---",IF(COUNTIF(CALC_CONN_TEB0187_REV01!F:F,IFERROR(IF(AD286=AH286,AI286,AH286),"---"))&gt;0,"---",IFERROR(IF(AD286=AH286,AI286,AH286),"---")))),"---")</f>
        <v>J19-29</v>
      </c>
      <c r="AL286">
        <f t="shared" si="62"/>
        <v>64.046400000000006</v>
      </c>
      <c r="AM286">
        <f t="shared" si="63"/>
        <v>2</v>
      </c>
      <c r="AT286" t="str">
        <f t="shared" si="56"/>
        <v>CY_B3_P</v>
      </c>
      <c r="AU286" t="str">
        <f t="shared" si="57"/>
        <v>--</v>
      </c>
    </row>
    <row r="287" spans="1:47" x14ac:dyDescent="0.25">
      <c r="A287" t="str">
        <f t="shared" si="52"/>
        <v>J2-A43</v>
      </c>
      <c r="B287" t="str">
        <f t="shared" si="53"/>
        <v>CY_B3_N</v>
      </c>
      <c r="C287" t="str">
        <f t="shared" si="54"/>
        <v>J2-CY_B3_N</v>
      </c>
      <c r="D287" t="str">
        <f t="shared" si="55"/>
        <v>J2-A43</v>
      </c>
      <c r="E287" t="s">
        <v>410</v>
      </c>
      <c r="F287" t="s">
        <v>212</v>
      </c>
      <c r="G287" t="s">
        <v>3916</v>
      </c>
      <c r="L287" t="s">
        <v>4015</v>
      </c>
      <c r="M287" t="s">
        <v>428</v>
      </c>
      <c r="N287">
        <v>114.6031</v>
      </c>
      <c r="AA287">
        <f t="shared" si="64"/>
        <v>282</v>
      </c>
      <c r="AB287" t="str">
        <f>B2B!B284</f>
        <v>J2</v>
      </c>
      <c r="AC287" t="str">
        <f>B2B!C284</f>
        <v>A42</v>
      </c>
      <c r="AD287" t="str">
        <f t="shared" si="58"/>
        <v>J2-A42</v>
      </c>
      <c r="AE287" t="str">
        <f t="shared" si="59"/>
        <v>CY_B3_P</v>
      </c>
      <c r="AG287" t="str">
        <f t="shared" si="60"/>
        <v>--</v>
      </c>
      <c r="AH287" t="str">
        <f t="shared" si="61"/>
        <v>J2-A42</v>
      </c>
      <c r="AI287" t="str">
        <f>IFERROR(IF(IF(AG287="--",INDEX(D:D,MATCH(AE287,INDEX(B:B,MATCH(AE287,B:B,)+1):B10801,)+MATCH(AE287,B:B,)))=AD287,VLOOKUP(AE287,B:D,3,0),IF(AG287="--",INDEX(D:D,MATCH(AE287,INDEX(B:B,MATCH(AE287,B:B,)+1):B10801,)+MATCH(AE287,B:B,)),"---")),"---")</f>
        <v>J19-33</v>
      </c>
      <c r="AJ287" t="str">
        <f>IF(COUNTIF(CALC_CONN_TEB0187_REV01!F:F,IF(AH287&lt;&gt;"---",VLOOKUP(AD287,CALC_CONN_TEB0187_REV01!F:M,8,0),IF(IFERROR(IF(AD287=AH287,AI287,AH287),"---")="---","---",IF(COUNTIF(CALC_CONN_TEB0187_REV01!F:F,IFERROR(IF(AD287=AH287,AI287,AH287),"---"))&gt;0,"---",IFERROR(IF(AD287=AH287,AI287,AH287),"---")))))=1,IF(AH287&lt;&gt;"---",VLOOKUP(AD287,CALC_CONN_TEB0187_REV01!F:M,8,0),IF(IFERROR(IF(AD287=AH287,AI287,AH287),"---")="---","---",IF(COUNTIF(CALC_CONN_TEB0187_REV01!F:F,IFERROR(IF(AD287=AH287,AI287,AH287),"---"))&gt;0,"---",IFERROR(IF(AD287=AH287,AI287,AH287),"---")))),"---")</f>
        <v>---</v>
      </c>
      <c r="AK287" t="str">
        <f>IF(COUNTIF(CALC_CONN_TEB0187_REV01!F:F,IF(AH287&lt;&gt;"---",VLOOKUP(AD287,CALC_CONN_TEB0187_REV01!F:M,8,0),IF(IFERROR(IF(AD287=AH287,AI287,AH287),"---")="---","---",IF(COUNTIF(CALC_CONN_TEB0187_REV01!F:F,IFERROR(IF(AD287=AH287,AI287,AH287),"---"))&gt;0,"---",IFERROR(IF(AD287=AH287,AI287,AH287),"---")))))=0,IF(AH287&lt;&gt;"---",VLOOKUP(AD287,CALC_CONN_TEB0187_REV01!F:M,8,0),IF(IFERROR(IF(AD287=AH287,AI287,AH287),"---")="---","---",IF(COUNTIF(CALC_CONN_TEB0187_REV01!F:F,IFERROR(IF(AD287=AH287,AI287,AH287),"---"))&gt;0,"---",IFERROR(IF(AD287=AH287,AI287,AH287),"---")))),"---")</f>
        <v>J19-33</v>
      </c>
      <c r="AL287">
        <f t="shared" si="62"/>
        <v>59.578000000000003</v>
      </c>
      <c r="AM287">
        <f t="shared" si="63"/>
        <v>2</v>
      </c>
      <c r="AT287" t="str">
        <f t="shared" si="56"/>
        <v>CY_B3_N</v>
      </c>
      <c r="AU287" t="str">
        <f t="shared" si="57"/>
        <v>--</v>
      </c>
    </row>
    <row r="288" spans="1:47" x14ac:dyDescent="0.25">
      <c r="A288" t="str">
        <f t="shared" si="52"/>
        <v>J2-A44</v>
      </c>
      <c r="B288" t="str">
        <f t="shared" si="53"/>
        <v>GND</v>
      </c>
      <c r="C288" t="str">
        <f t="shared" si="54"/>
        <v>J2-GND</v>
      </c>
      <c r="D288" t="str">
        <f t="shared" si="55"/>
        <v>J2-A44</v>
      </c>
      <c r="E288" t="s">
        <v>410</v>
      </c>
      <c r="F288" t="s">
        <v>213</v>
      </c>
      <c r="G288" t="s">
        <v>433</v>
      </c>
      <c r="L288" t="s">
        <v>4016</v>
      </c>
      <c r="M288" t="s">
        <v>428</v>
      </c>
      <c r="N288">
        <v>82.686000000000007</v>
      </c>
      <c r="AA288">
        <f t="shared" si="64"/>
        <v>283</v>
      </c>
      <c r="AB288" t="str">
        <f>B2B!B285</f>
        <v>J2</v>
      </c>
      <c r="AC288" t="str">
        <f>B2B!C285</f>
        <v>A43</v>
      </c>
      <c r="AD288" t="str">
        <f t="shared" si="58"/>
        <v>J2-A43</v>
      </c>
      <c r="AE288" t="str">
        <f t="shared" si="59"/>
        <v>CY_B3_N</v>
      </c>
      <c r="AG288" t="str">
        <f t="shared" si="60"/>
        <v>--</v>
      </c>
      <c r="AH288" t="str">
        <f t="shared" si="61"/>
        <v>J2-A43</v>
      </c>
      <c r="AI288" t="str">
        <f>IFERROR(IF(IF(AG288="--",INDEX(D:D,MATCH(AE288,INDEX(B:B,MATCH(AE288,B:B,)+1):B10802,)+MATCH(AE288,B:B,)))=AD288,VLOOKUP(AE288,B:D,3,0),IF(AG288="--",INDEX(D:D,MATCH(AE288,INDEX(B:B,MATCH(AE288,B:B,)+1):B10802,)+MATCH(AE288,B:B,)),"---")),"---")</f>
        <v>J19-35</v>
      </c>
      <c r="AJ288" t="str">
        <f>IF(COUNTIF(CALC_CONN_TEB0187_REV01!F:F,IF(AH288&lt;&gt;"---",VLOOKUP(AD288,CALC_CONN_TEB0187_REV01!F:M,8,0),IF(IFERROR(IF(AD288=AH288,AI288,AH288),"---")="---","---",IF(COUNTIF(CALC_CONN_TEB0187_REV01!F:F,IFERROR(IF(AD288=AH288,AI288,AH288),"---"))&gt;0,"---",IFERROR(IF(AD288=AH288,AI288,AH288),"---")))))=1,IF(AH288&lt;&gt;"---",VLOOKUP(AD288,CALC_CONN_TEB0187_REV01!F:M,8,0),IF(IFERROR(IF(AD288=AH288,AI288,AH288),"---")="---","---",IF(COUNTIF(CALC_CONN_TEB0187_REV01!F:F,IFERROR(IF(AD288=AH288,AI288,AH288),"---"))&gt;0,"---",IFERROR(IF(AD288=AH288,AI288,AH288),"---")))),"---")</f>
        <v>---</v>
      </c>
      <c r="AK288" t="str">
        <f>IF(COUNTIF(CALC_CONN_TEB0187_REV01!F:F,IF(AH288&lt;&gt;"---",VLOOKUP(AD288,CALC_CONN_TEB0187_REV01!F:M,8,0),IF(IFERROR(IF(AD288=AH288,AI288,AH288),"---")="---","---",IF(COUNTIF(CALC_CONN_TEB0187_REV01!F:F,IFERROR(IF(AD288=AH288,AI288,AH288),"---"))&gt;0,"---",IFERROR(IF(AD288=AH288,AI288,AH288),"---")))))=0,IF(AH288&lt;&gt;"---",VLOOKUP(AD288,CALC_CONN_TEB0187_REV01!F:M,8,0),IF(IFERROR(IF(AD288=AH288,AI288,AH288),"---")="---","---",IF(COUNTIF(CALC_CONN_TEB0187_REV01!F:F,IFERROR(IF(AD288=AH288,AI288,AH288),"---"))&gt;0,"---",IFERROR(IF(AD288=AH288,AI288,AH288),"---")))),"---")</f>
        <v>J19-35</v>
      </c>
      <c r="AL288">
        <f t="shared" si="62"/>
        <v>59.707299999999996</v>
      </c>
      <c r="AM288">
        <f t="shared" si="63"/>
        <v>2</v>
      </c>
      <c r="AT288">
        <f t="shared" si="56"/>
        <v>0</v>
      </c>
      <c r="AU288">
        <f t="shared" si="57"/>
        <v>0</v>
      </c>
    </row>
    <row r="289" spans="1:47" x14ac:dyDescent="0.25">
      <c r="A289" t="str">
        <f t="shared" si="52"/>
        <v>J2-A45</v>
      </c>
      <c r="B289" t="str">
        <f t="shared" si="53"/>
        <v>CLK0_M2C_P</v>
      </c>
      <c r="C289" t="str">
        <f t="shared" si="54"/>
        <v>J2-CLK0_M2C_P</v>
      </c>
      <c r="D289" t="str">
        <f t="shared" si="55"/>
        <v>J2-A45</v>
      </c>
      <c r="E289" t="s">
        <v>410</v>
      </c>
      <c r="F289" t="s">
        <v>214</v>
      </c>
      <c r="G289" t="s">
        <v>3788</v>
      </c>
      <c r="L289" t="s">
        <v>4017</v>
      </c>
      <c r="M289" t="s">
        <v>428</v>
      </c>
      <c r="N289">
        <v>106.4465</v>
      </c>
      <c r="AA289">
        <f t="shared" si="64"/>
        <v>284</v>
      </c>
      <c r="AB289" t="str">
        <f>B2B!B286</f>
        <v>J2</v>
      </c>
      <c r="AC289" t="str">
        <f>B2B!C286</f>
        <v>A44</v>
      </c>
      <c r="AD289" t="str">
        <f t="shared" si="58"/>
        <v>J2-A44</v>
      </c>
      <c r="AE289" t="str">
        <f t="shared" si="59"/>
        <v>GND</v>
      </c>
      <c r="AG289" t="str">
        <f t="shared" si="60"/>
        <v>---</v>
      </c>
      <c r="AH289" t="str">
        <f t="shared" si="61"/>
        <v>---</v>
      </c>
      <c r="AI289" t="str">
        <f>IFERROR(IF(IF(AG289="--",INDEX(D:D,MATCH(AE289,INDEX(B:B,MATCH(AE289,B:B,)+1):B10803,)+MATCH(AE289,B:B,)))=AD289,VLOOKUP(AE289,B:D,3,0),IF(AG289="--",INDEX(D:D,MATCH(AE289,INDEX(B:B,MATCH(AE289,B:B,)+1):B10803,)+MATCH(AE289,B:B,)),"---")),"---")</f>
        <v>---</v>
      </c>
      <c r="AJ289" t="str">
        <f>IF(COUNTIF(CALC_CONN_TEB0187_REV01!F:F,IF(AH289&lt;&gt;"---",VLOOKUP(AD289,CALC_CONN_TEB0187_REV01!F:M,8,0),IF(IFERROR(IF(AD289=AH289,AI289,AH289),"---")="---","---",IF(COUNTIF(CALC_CONN_TEB0187_REV01!F:F,IFERROR(IF(AD289=AH289,AI289,AH289),"---"))&gt;0,"---",IFERROR(IF(AD289=AH289,AI289,AH289),"---")))))=1,IF(AH289&lt;&gt;"---",VLOOKUP(AD289,CALC_CONN_TEB0187_REV01!F:M,8,0),IF(IFERROR(IF(AD289=AH289,AI289,AH289),"---")="---","---",IF(COUNTIF(CALC_CONN_TEB0187_REV01!F:F,IFERROR(IF(AD289=AH289,AI289,AH289),"---"))&gt;0,"---",IFERROR(IF(AD289=AH289,AI289,AH289),"---")))),"---")</f>
        <v>---</v>
      </c>
      <c r="AK289" t="str">
        <f>IF(COUNTIF(CALC_CONN_TEB0187_REV01!F:F,IF(AH289&lt;&gt;"---",VLOOKUP(AD289,CALC_CONN_TEB0187_REV01!F:M,8,0),IF(IFERROR(IF(AD289=AH289,AI289,AH289),"---")="---","---",IF(COUNTIF(CALC_CONN_TEB0187_REV01!F:F,IFERROR(IF(AD289=AH289,AI289,AH289),"---"))&gt;0,"---",IFERROR(IF(AD289=AH289,AI289,AH289),"---")))))=0,IF(AH289&lt;&gt;"---",VLOOKUP(AD289,CALC_CONN_TEB0187_REV01!F:M,8,0),IF(IFERROR(IF(AD289=AH289,AI289,AH289),"---")="---","---",IF(COUNTIF(CALC_CONN_TEB0187_REV01!F:F,IFERROR(IF(AD289=AH289,AI289,AH289),"---"))&gt;0,"---",IFERROR(IF(AD289=AH289,AI289,AH289),"---")))),"---")</f>
        <v>---</v>
      </c>
      <c r="AL289" t="str">
        <f t="shared" si="62"/>
        <v>---</v>
      </c>
      <c r="AM289">
        <f t="shared" si="63"/>
        <v>1098</v>
      </c>
      <c r="AT289" t="str">
        <f t="shared" si="56"/>
        <v>CLK0_M2C_P</v>
      </c>
      <c r="AU289" t="str">
        <f t="shared" si="57"/>
        <v>--</v>
      </c>
    </row>
    <row r="290" spans="1:47" x14ac:dyDescent="0.25">
      <c r="A290" t="str">
        <f t="shared" si="52"/>
        <v>J2-A46</v>
      </c>
      <c r="B290" t="str">
        <f t="shared" si="53"/>
        <v>CLK0_M2C_N</v>
      </c>
      <c r="C290" t="str">
        <f t="shared" si="54"/>
        <v>J2-CLK0_M2C_N</v>
      </c>
      <c r="D290" t="str">
        <f t="shared" si="55"/>
        <v>J2-A46</v>
      </c>
      <c r="E290" t="s">
        <v>410</v>
      </c>
      <c r="F290" t="s">
        <v>215</v>
      </c>
      <c r="G290" t="s">
        <v>3787</v>
      </c>
      <c r="L290" t="s">
        <v>4018</v>
      </c>
      <c r="M290" t="s">
        <v>428</v>
      </c>
      <c r="N290">
        <v>19.164200000000001</v>
      </c>
      <c r="AA290">
        <f t="shared" si="64"/>
        <v>285</v>
      </c>
      <c r="AB290" t="str">
        <f>B2B!B287</f>
        <v>J2</v>
      </c>
      <c r="AC290" t="str">
        <f>B2B!C287</f>
        <v>A45</v>
      </c>
      <c r="AD290" t="str">
        <f t="shared" si="58"/>
        <v>J2-A45</v>
      </c>
      <c r="AE290" t="str">
        <f t="shared" si="59"/>
        <v>CLK0_M2C_P</v>
      </c>
      <c r="AG290" t="str">
        <f t="shared" si="60"/>
        <v>--</v>
      </c>
      <c r="AH290" t="str">
        <f t="shared" si="61"/>
        <v>J2-A45</v>
      </c>
      <c r="AI290" t="str">
        <f>IFERROR(IF(IF(AG290="--",INDEX(D:D,MATCH(AE290,INDEX(B:B,MATCH(AE290,B:B,)+1):B10804,)+MATCH(AE290,B:B,)))=AD290,VLOOKUP(AE290,B:D,3,0),IF(AG290="--",INDEX(D:D,MATCH(AE290,INDEX(B:B,MATCH(AE290,B:B,)+1):B10804,)+MATCH(AE290,B:B,)),"---")),"---")</f>
        <v>J17-D9</v>
      </c>
      <c r="AJ290" t="str">
        <f>IF(COUNTIF(CALC_CONN_TEB0187_REV01!F:F,IF(AH290&lt;&gt;"---",VLOOKUP(AD290,CALC_CONN_TEB0187_REV01!F:M,8,0),IF(IFERROR(IF(AD290=AH290,AI290,AH290),"---")="---","---",IF(COUNTIF(CALC_CONN_TEB0187_REV01!F:F,IFERROR(IF(AD290=AH290,AI290,AH290),"---"))&gt;0,"---",IFERROR(IF(AD290=AH290,AI290,AH290),"---")))))=1,IF(AH290&lt;&gt;"---",VLOOKUP(AD290,CALC_CONN_TEB0187_REV01!F:M,8,0),IF(IFERROR(IF(AD290=AH290,AI290,AH290),"---")="---","---",IF(COUNTIF(CALC_CONN_TEB0187_REV01!F:F,IFERROR(IF(AD290=AH290,AI290,AH290),"---"))&gt;0,"---",IFERROR(IF(AD290=AH290,AI290,AH290),"---")))),"---")</f>
        <v>---</v>
      </c>
      <c r="AK290" t="str">
        <f>IF(COUNTIF(CALC_CONN_TEB0187_REV01!F:F,IF(AH290&lt;&gt;"---",VLOOKUP(AD290,CALC_CONN_TEB0187_REV01!F:M,8,0),IF(IFERROR(IF(AD290=AH290,AI290,AH290),"---")="---","---",IF(COUNTIF(CALC_CONN_TEB0187_REV01!F:F,IFERROR(IF(AD290=AH290,AI290,AH290),"---"))&gt;0,"---",IFERROR(IF(AD290=AH290,AI290,AH290),"---")))))=0,IF(AH290&lt;&gt;"---",VLOOKUP(AD290,CALC_CONN_TEB0187_REV01!F:M,8,0),IF(IFERROR(IF(AD290=AH290,AI290,AH290),"---")="---","---",IF(COUNTIF(CALC_CONN_TEB0187_REV01!F:F,IFERROR(IF(AD290=AH290,AI290,AH290),"---"))&gt;0,"---",IFERROR(IF(AD290=AH290,AI290,AH290),"---")))),"---")</f>
        <v>J17-D9</v>
      </c>
      <c r="AL290">
        <f t="shared" si="62"/>
        <v>33.230699999999999</v>
      </c>
      <c r="AM290">
        <f t="shared" si="63"/>
        <v>2</v>
      </c>
      <c r="AT290" t="str">
        <f t="shared" si="56"/>
        <v>CLK0_M2C_N</v>
      </c>
      <c r="AU290" t="str">
        <f t="shared" si="57"/>
        <v>--</v>
      </c>
    </row>
    <row r="291" spans="1:47" x14ac:dyDescent="0.25">
      <c r="A291" t="str">
        <f t="shared" si="52"/>
        <v>J2-A47</v>
      </c>
      <c r="B291" t="str">
        <f t="shared" si="53"/>
        <v>CSI2_D2_P</v>
      </c>
      <c r="C291" t="str">
        <f t="shared" si="54"/>
        <v>J2-CSI2_D2_P</v>
      </c>
      <c r="D291" t="str">
        <f t="shared" si="55"/>
        <v>J2-A47</v>
      </c>
      <c r="E291" t="s">
        <v>410</v>
      </c>
      <c r="F291" t="s">
        <v>216</v>
      </c>
      <c r="G291" t="s">
        <v>3839</v>
      </c>
      <c r="L291" t="s">
        <v>4019</v>
      </c>
      <c r="M291" t="s">
        <v>428</v>
      </c>
      <c r="N291">
        <v>130.46350000000001</v>
      </c>
      <c r="AA291">
        <f t="shared" si="64"/>
        <v>286</v>
      </c>
      <c r="AB291" t="str">
        <f>B2B!B288</f>
        <v>J2</v>
      </c>
      <c r="AC291" t="str">
        <f>B2B!C288</f>
        <v>A46</v>
      </c>
      <c r="AD291" t="str">
        <f t="shared" si="58"/>
        <v>J2-A46</v>
      </c>
      <c r="AE291" t="str">
        <f t="shared" si="59"/>
        <v>CLK0_M2C_N</v>
      </c>
      <c r="AG291" t="str">
        <f t="shared" si="60"/>
        <v>--</v>
      </c>
      <c r="AH291" t="str">
        <f t="shared" si="61"/>
        <v>J2-A46</v>
      </c>
      <c r="AI291" t="str">
        <f>IFERROR(IF(IF(AG291="--",INDEX(D:D,MATCH(AE291,INDEX(B:B,MATCH(AE291,B:B,)+1):B10805,)+MATCH(AE291,B:B,)))=AD291,VLOOKUP(AE291,B:D,3,0),IF(AG291="--",INDEX(D:D,MATCH(AE291,INDEX(B:B,MATCH(AE291,B:B,)+1):B10805,)+MATCH(AE291,B:B,)),"---")),"---")</f>
        <v>J17-D8</v>
      </c>
      <c r="AJ291" t="str">
        <f>IF(COUNTIF(CALC_CONN_TEB0187_REV01!F:F,IF(AH291&lt;&gt;"---",VLOOKUP(AD291,CALC_CONN_TEB0187_REV01!F:M,8,0),IF(IFERROR(IF(AD291=AH291,AI291,AH291),"---")="---","---",IF(COUNTIF(CALC_CONN_TEB0187_REV01!F:F,IFERROR(IF(AD291=AH291,AI291,AH291),"---"))&gt;0,"---",IFERROR(IF(AD291=AH291,AI291,AH291),"---")))))=1,IF(AH291&lt;&gt;"---",VLOOKUP(AD291,CALC_CONN_TEB0187_REV01!F:M,8,0),IF(IFERROR(IF(AD291=AH291,AI291,AH291),"---")="---","---",IF(COUNTIF(CALC_CONN_TEB0187_REV01!F:F,IFERROR(IF(AD291=AH291,AI291,AH291),"---"))&gt;0,"---",IFERROR(IF(AD291=AH291,AI291,AH291),"---")))),"---")</f>
        <v>---</v>
      </c>
      <c r="AK291" t="str">
        <f>IF(COUNTIF(CALC_CONN_TEB0187_REV01!F:F,IF(AH291&lt;&gt;"---",VLOOKUP(AD291,CALC_CONN_TEB0187_REV01!F:M,8,0),IF(IFERROR(IF(AD291=AH291,AI291,AH291),"---")="---","---",IF(COUNTIF(CALC_CONN_TEB0187_REV01!F:F,IFERROR(IF(AD291=AH291,AI291,AH291),"---"))&gt;0,"---",IFERROR(IF(AD291=AH291,AI291,AH291),"---")))))=0,IF(AH291&lt;&gt;"---",VLOOKUP(AD291,CALC_CONN_TEB0187_REV01!F:M,8,0),IF(IFERROR(IF(AD291=AH291,AI291,AH291),"---")="---","---",IF(COUNTIF(CALC_CONN_TEB0187_REV01!F:F,IFERROR(IF(AD291=AH291,AI291,AH291),"---"))&gt;0,"---",IFERROR(IF(AD291=AH291,AI291,AH291),"---")))),"---")</f>
        <v>J17-D8</v>
      </c>
      <c r="AL291">
        <f t="shared" si="62"/>
        <v>33.197600000000001</v>
      </c>
      <c r="AM291">
        <f t="shared" si="63"/>
        <v>2</v>
      </c>
      <c r="AT291" t="str">
        <f t="shared" si="56"/>
        <v>CSI2_D2_P</v>
      </c>
      <c r="AU291" t="str">
        <f t="shared" si="57"/>
        <v>--</v>
      </c>
    </row>
    <row r="292" spans="1:47" x14ac:dyDescent="0.25">
      <c r="A292" t="str">
        <f t="shared" si="52"/>
        <v>J2-A48</v>
      </c>
      <c r="B292" t="str">
        <f t="shared" si="53"/>
        <v>CSI2_D2_N</v>
      </c>
      <c r="C292" t="str">
        <f t="shared" si="54"/>
        <v>J2-CSI2_D2_N</v>
      </c>
      <c r="D292" t="str">
        <f t="shared" si="55"/>
        <v>J2-A48</v>
      </c>
      <c r="E292" t="s">
        <v>410</v>
      </c>
      <c r="F292" t="s">
        <v>217</v>
      </c>
      <c r="G292" t="s">
        <v>3838</v>
      </c>
      <c r="L292" t="s">
        <v>4020</v>
      </c>
      <c r="M292" t="s">
        <v>428</v>
      </c>
      <c r="N292">
        <v>103.46899999999999</v>
      </c>
      <c r="AA292">
        <f t="shared" si="64"/>
        <v>287</v>
      </c>
      <c r="AB292" t="str">
        <f>B2B!B289</f>
        <v>J2</v>
      </c>
      <c r="AC292" t="str">
        <f>B2B!C289</f>
        <v>A47</v>
      </c>
      <c r="AD292" t="str">
        <f t="shared" si="58"/>
        <v>J2-A47</v>
      </c>
      <c r="AE292" t="str">
        <f t="shared" si="59"/>
        <v>CSI2_D2_P</v>
      </c>
      <c r="AG292" t="str">
        <f t="shared" si="60"/>
        <v>--</v>
      </c>
      <c r="AH292" t="str">
        <f t="shared" si="61"/>
        <v>J2-A47</v>
      </c>
      <c r="AI292" t="str">
        <f>IFERROR(IF(IF(AG292="--",INDEX(D:D,MATCH(AE292,INDEX(B:B,MATCH(AE292,B:B,)+1):B10806,)+MATCH(AE292,B:B,)))=AD292,VLOOKUP(AE292,B:D,3,0),IF(AG292="--",INDEX(D:D,MATCH(AE292,INDEX(B:B,MATCH(AE292,B:B,)+1):B10806,)+MATCH(AE292,B:B,)),"---")),"---")</f>
        <v>J30-11</v>
      </c>
      <c r="AJ292" t="str">
        <f>IF(COUNTIF(CALC_CONN_TEB0187_REV01!F:F,IF(AH292&lt;&gt;"---",VLOOKUP(AD292,CALC_CONN_TEB0187_REV01!F:M,8,0),IF(IFERROR(IF(AD292=AH292,AI292,AH292),"---")="---","---",IF(COUNTIF(CALC_CONN_TEB0187_REV01!F:F,IFERROR(IF(AD292=AH292,AI292,AH292),"---"))&gt;0,"---",IFERROR(IF(AD292=AH292,AI292,AH292),"---")))))=1,IF(AH292&lt;&gt;"---",VLOOKUP(AD292,CALC_CONN_TEB0187_REV01!F:M,8,0),IF(IFERROR(IF(AD292=AH292,AI292,AH292),"---")="---","---",IF(COUNTIF(CALC_CONN_TEB0187_REV01!F:F,IFERROR(IF(AD292=AH292,AI292,AH292),"---"))&gt;0,"---",IFERROR(IF(AD292=AH292,AI292,AH292),"---")))),"---")</f>
        <v>---</v>
      </c>
      <c r="AK292" t="str">
        <f>IF(COUNTIF(CALC_CONN_TEB0187_REV01!F:F,IF(AH292&lt;&gt;"---",VLOOKUP(AD292,CALC_CONN_TEB0187_REV01!F:M,8,0),IF(IFERROR(IF(AD292=AH292,AI292,AH292),"---")="---","---",IF(COUNTIF(CALC_CONN_TEB0187_REV01!F:F,IFERROR(IF(AD292=AH292,AI292,AH292),"---"))&gt;0,"---",IFERROR(IF(AD292=AH292,AI292,AH292),"---")))))=0,IF(AH292&lt;&gt;"---",VLOOKUP(AD292,CALC_CONN_TEB0187_REV01!F:M,8,0),IF(IFERROR(IF(AD292=AH292,AI292,AH292),"---")="---","---",IF(COUNTIF(CALC_CONN_TEB0187_REV01!F:F,IFERROR(IF(AD292=AH292,AI292,AH292),"---"))&gt;0,"---",IFERROR(IF(AD292=AH292,AI292,AH292),"---")))),"---")</f>
        <v>J30-11</v>
      </c>
      <c r="AL292">
        <f t="shared" si="62"/>
        <v>92.978200000000001</v>
      </c>
      <c r="AM292">
        <f t="shared" si="63"/>
        <v>2</v>
      </c>
      <c r="AT292" t="str">
        <f t="shared" si="56"/>
        <v>CSI2_D2_N</v>
      </c>
      <c r="AU292" t="str">
        <f t="shared" si="57"/>
        <v>--</v>
      </c>
    </row>
    <row r="293" spans="1:47" x14ac:dyDescent="0.25">
      <c r="A293" t="str">
        <f t="shared" si="52"/>
        <v>J2-A49</v>
      </c>
      <c r="B293" t="str">
        <f t="shared" si="53"/>
        <v>CSI2_D1_P</v>
      </c>
      <c r="C293" t="str">
        <f t="shared" si="54"/>
        <v>J2-CSI2_D1_P</v>
      </c>
      <c r="D293" t="str">
        <f t="shared" si="55"/>
        <v>J2-A49</v>
      </c>
      <c r="E293" t="s">
        <v>410</v>
      </c>
      <c r="F293" t="s">
        <v>218</v>
      </c>
      <c r="G293" t="s">
        <v>3837</v>
      </c>
      <c r="L293" t="s">
        <v>4021</v>
      </c>
      <c r="M293" t="s">
        <v>428</v>
      </c>
      <c r="N293">
        <v>4.4212999999999996</v>
      </c>
      <c r="AA293">
        <f t="shared" si="64"/>
        <v>288</v>
      </c>
      <c r="AB293" t="str">
        <f>B2B!B290</f>
        <v>J2</v>
      </c>
      <c r="AC293" t="str">
        <f>B2B!C290</f>
        <v>A48</v>
      </c>
      <c r="AD293" t="str">
        <f t="shared" si="58"/>
        <v>J2-A48</v>
      </c>
      <c r="AE293" t="str">
        <f t="shared" si="59"/>
        <v>CSI2_D2_N</v>
      </c>
      <c r="AG293" t="str">
        <f t="shared" si="60"/>
        <v>--</v>
      </c>
      <c r="AH293" t="str">
        <f t="shared" si="61"/>
        <v>J2-A48</v>
      </c>
      <c r="AI293" t="str">
        <f>IFERROR(IF(IF(AG293="--",INDEX(D:D,MATCH(AE293,INDEX(B:B,MATCH(AE293,B:B,)+1):B10807,)+MATCH(AE293,B:B,)))=AD293,VLOOKUP(AE293,B:D,3,0),IF(AG293="--",INDEX(D:D,MATCH(AE293,INDEX(B:B,MATCH(AE293,B:B,)+1):B10807,)+MATCH(AE293,B:B,)),"---")),"---")</f>
        <v>J30-12</v>
      </c>
      <c r="AJ293" t="str">
        <f>IF(COUNTIF(CALC_CONN_TEB0187_REV01!F:F,IF(AH293&lt;&gt;"---",VLOOKUP(AD293,CALC_CONN_TEB0187_REV01!F:M,8,0),IF(IFERROR(IF(AD293=AH293,AI293,AH293),"---")="---","---",IF(COUNTIF(CALC_CONN_TEB0187_REV01!F:F,IFERROR(IF(AD293=AH293,AI293,AH293),"---"))&gt;0,"---",IFERROR(IF(AD293=AH293,AI293,AH293),"---")))))=1,IF(AH293&lt;&gt;"---",VLOOKUP(AD293,CALC_CONN_TEB0187_REV01!F:M,8,0),IF(IFERROR(IF(AD293=AH293,AI293,AH293),"---")="---","---",IF(COUNTIF(CALC_CONN_TEB0187_REV01!F:F,IFERROR(IF(AD293=AH293,AI293,AH293),"---"))&gt;0,"---",IFERROR(IF(AD293=AH293,AI293,AH293),"---")))),"---")</f>
        <v>---</v>
      </c>
      <c r="AK293" t="str">
        <f>IF(COUNTIF(CALC_CONN_TEB0187_REV01!F:F,IF(AH293&lt;&gt;"---",VLOOKUP(AD293,CALC_CONN_TEB0187_REV01!F:M,8,0),IF(IFERROR(IF(AD293=AH293,AI293,AH293),"---")="---","---",IF(COUNTIF(CALC_CONN_TEB0187_REV01!F:F,IFERROR(IF(AD293=AH293,AI293,AH293),"---"))&gt;0,"---",IFERROR(IF(AD293=AH293,AI293,AH293),"---")))))=0,IF(AH293&lt;&gt;"---",VLOOKUP(AD293,CALC_CONN_TEB0187_REV01!F:M,8,0),IF(IFERROR(IF(AD293=AH293,AI293,AH293),"---")="---","---",IF(COUNTIF(CALC_CONN_TEB0187_REV01!F:F,IFERROR(IF(AD293=AH293,AI293,AH293),"---"))&gt;0,"---",IFERROR(IF(AD293=AH293,AI293,AH293),"---")))),"---")</f>
        <v>J30-12</v>
      </c>
      <c r="AL293">
        <f t="shared" si="62"/>
        <v>92.954899999999995</v>
      </c>
      <c r="AM293">
        <f t="shared" si="63"/>
        <v>2</v>
      </c>
      <c r="AT293" t="str">
        <f t="shared" si="56"/>
        <v>CSI2_D1_P</v>
      </c>
      <c r="AU293" t="str">
        <f t="shared" si="57"/>
        <v>--</v>
      </c>
    </row>
    <row r="294" spans="1:47" x14ac:dyDescent="0.25">
      <c r="A294" t="str">
        <f t="shared" si="52"/>
        <v>J2-A50</v>
      </c>
      <c r="B294" t="str">
        <f t="shared" si="53"/>
        <v>CSI2_D1_N</v>
      </c>
      <c r="C294" t="str">
        <f t="shared" si="54"/>
        <v>J2-CSI2_D1_N</v>
      </c>
      <c r="D294" t="str">
        <f t="shared" si="55"/>
        <v>J2-A50</v>
      </c>
      <c r="E294" t="s">
        <v>410</v>
      </c>
      <c r="F294" t="s">
        <v>219</v>
      </c>
      <c r="G294" t="s">
        <v>3836</v>
      </c>
      <c r="L294" t="s">
        <v>4022</v>
      </c>
      <c r="M294" t="s">
        <v>428</v>
      </c>
      <c r="N294">
        <v>4.7125000000000004</v>
      </c>
      <c r="AA294">
        <f t="shared" si="64"/>
        <v>289</v>
      </c>
      <c r="AB294" t="str">
        <f>B2B!B291</f>
        <v>J2</v>
      </c>
      <c r="AC294" t="str">
        <f>B2B!C291</f>
        <v>A49</v>
      </c>
      <c r="AD294" t="str">
        <f t="shared" si="58"/>
        <v>J2-A49</v>
      </c>
      <c r="AE294" t="str">
        <f t="shared" si="59"/>
        <v>CSI2_D1_P</v>
      </c>
      <c r="AG294" t="str">
        <f t="shared" si="60"/>
        <v>--</v>
      </c>
      <c r="AH294" t="str">
        <f t="shared" si="61"/>
        <v>J2-A49</v>
      </c>
      <c r="AI294" t="str">
        <f>IFERROR(IF(IF(AG294="--",INDEX(D:D,MATCH(AE294,INDEX(B:B,MATCH(AE294,B:B,)+1):B10808,)+MATCH(AE294,B:B,)))=AD294,VLOOKUP(AE294,B:D,3,0),IF(AG294="--",INDEX(D:D,MATCH(AE294,INDEX(B:B,MATCH(AE294,B:B,)+1):B10808,)+MATCH(AE294,B:B,)),"---")),"---")</f>
        <v>J30-17</v>
      </c>
      <c r="AJ294" t="str">
        <f>IF(COUNTIF(CALC_CONN_TEB0187_REV01!F:F,IF(AH294&lt;&gt;"---",VLOOKUP(AD294,CALC_CONN_TEB0187_REV01!F:M,8,0),IF(IFERROR(IF(AD294=AH294,AI294,AH294),"---")="---","---",IF(COUNTIF(CALC_CONN_TEB0187_REV01!F:F,IFERROR(IF(AD294=AH294,AI294,AH294),"---"))&gt;0,"---",IFERROR(IF(AD294=AH294,AI294,AH294),"---")))))=1,IF(AH294&lt;&gt;"---",VLOOKUP(AD294,CALC_CONN_TEB0187_REV01!F:M,8,0),IF(IFERROR(IF(AD294=AH294,AI294,AH294),"---")="---","---",IF(COUNTIF(CALC_CONN_TEB0187_REV01!F:F,IFERROR(IF(AD294=AH294,AI294,AH294),"---"))&gt;0,"---",IFERROR(IF(AD294=AH294,AI294,AH294),"---")))),"---")</f>
        <v>---</v>
      </c>
      <c r="AK294" t="str">
        <f>IF(COUNTIF(CALC_CONN_TEB0187_REV01!F:F,IF(AH294&lt;&gt;"---",VLOOKUP(AD294,CALC_CONN_TEB0187_REV01!F:M,8,0),IF(IFERROR(IF(AD294=AH294,AI294,AH294),"---")="---","---",IF(COUNTIF(CALC_CONN_TEB0187_REV01!F:F,IFERROR(IF(AD294=AH294,AI294,AH294),"---"))&gt;0,"---",IFERROR(IF(AD294=AH294,AI294,AH294),"---")))))=0,IF(AH294&lt;&gt;"---",VLOOKUP(AD294,CALC_CONN_TEB0187_REV01!F:M,8,0),IF(IFERROR(IF(AD294=AH294,AI294,AH294),"---")="---","---",IF(COUNTIF(CALC_CONN_TEB0187_REV01!F:F,IFERROR(IF(AD294=AH294,AI294,AH294),"---"))&gt;0,"---",IFERROR(IF(AD294=AH294,AI294,AH294),"---")))),"---")</f>
        <v>J30-17</v>
      </c>
      <c r="AL294">
        <f t="shared" si="62"/>
        <v>85.464399999999998</v>
      </c>
      <c r="AM294">
        <f t="shared" si="63"/>
        <v>2</v>
      </c>
      <c r="AT294" t="str">
        <f t="shared" si="56"/>
        <v>CSI2_D1_N</v>
      </c>
      <c r="AU294" t="str">
        <f t="shared" si="57"/>
        <v>--</v>
      </c>
    </row>
    <row r="295" spans="1:47" x14ac:dyDescent="0.25">
      <c r="A295" t="str">
        <f t="shared" si="52"/>
        <v>J2-A51</v>
      </c>
      <c r="B295" t="str">
        <f t="shared" si="53"/>
        <v>GND</v>
      </c>
      <c r="C295" t="str">
        <f t="shared" si="54"/>
        <v>J2-GND</v>
      </c>
      <c r="D295" t="str">
        <f t="shared" si="55"/>
        <v>J2-A51</v>
      </c>
      <c r="E295" t="s">
        <v>410</v>
      </c>
      <c r="F295" t="s">
        <v>220</v>
      </c>
      <c r="G295" t="s">
        <v>433</v>
      </c>
      <c r="L295" t="s">
        <v>4023</v>
      </c>
      <c r="M295" t="s">
        <v>428</v>
      </c>
      <c r="N295">
        <v>2.7909000000000002</v>
      </c>
      <c r="AA295">
        <f t="shared" si="64"/>
        <v>290</v>
      </c>
      <c r="AB295" t="str">
        <f>B2B!B292</f>
        <v>J2</v>
      </c>
      <c r="AC295" t="str">
        <f>B2B!C292</f>
        <v>A50</v>
      </c>
      <c r="AD295" t="str">
        <f t="shared" si="58"/>
        <v>J2-A50</v>
      </c>
      <c r="AE295" t="str">
        <f t="shared" si="59"/>
        <v>CSI2_D1_N</v>
      </c>
      <c r="AG295" t="str">
        <f t="shared" si="60"/>
        <v>--</v>
      </c>
      <c r="AH295" t="str">
        <f t="shared" si="61"/>
        <v>J2-A50</v>
      </c>
      <c r="AI295" t="str">
        <f>IFERROR(IF(IF(AG295="--",INDEX(D:D,MATCH(AE295,INDEX(B:B,MATCH(AE295,B:B,)+1):B10809,)+MATCH(AE295,B:B,)))=AD295,VLOOKUP(AE295,B:D,3,0),IF(AG295="--",INDEX(D:D,MATCH(AE295,INDEX(B:B,MATCH(AE295,B:B,)+1):B10809,)+MATCH(AE295,B:B,)),"---")),"---")</f>
        <v>J30-18</v>
      </c>
      <c r="AJ295" t="str">
        <f>IF(COUNTIF(CALC_CONN_TEB0187_REV01!F:F,IF(AH295&lt;&gt;"---",VLOOKUP(AD295,CALC_CONN_TEB0187_REV01!F:M,8,0),IF(IFERROR(IF(AD295=AH295,AI295,AH295),"---")="---","---",IF(COUNTIF(CALC_CONN_TEB0187_REV01!F:F,IFERROR(IF(AD295=AH295,AI295,AH295),"---"))&gt;0,"---",IFERROR(IF(AD295=AH295,AI295,AH295),"---")))))=1,IF(AH295&lt;&gt;"---",VLOOKUP(AD295,CALC_CONN_TEB0187_REV01!F:M,8,0),IF(IFERROR(IF(AD295=AH295,AI295,AH295),"---")="---","---",IF(COUNTIF(CALC_CONN_TEB0187_REV01!F:F,IFERROR(IF(AD295=AH295,AI295,AH295),"---"))&gt;0,"---",IFERROR(IF(AD295=AH295,AI295,AH295),"---")))),"---")</f>
        <v>---</v>
      </c>
      <c r="AK295" t="str">
        <f>IF(COUNTIF(CALC_CONN_TEB0187_REV01!F:F,IF(AH295&lt;&gt;"---",VLOOKUP(AD295,CALC_CONN_TEB0187_REV01!F:M,8,0),IF(IFERROR(IF(AD295=AH295,AI295,AH295),"---")="---","---",IF(COUNTIF(CALC_CONN_TEB0187_REV01!F:F,IFERROR(IF(AD295=AH295,AI295,AH295),"---"))&gt;0,"---",IFERROR(IF(AD295=AH295,AI295,AH295),"---")))))=0,IF(AH295&lt;&gt;"---",VLOOKUP(AD295,CALC_CONN_TEB0187_REV01!F:M,8,0),IF(IFERROR(IF(AD295=AH295,AI295,AH295),"---")="---","---",IF(COUNTIF(CALC_CONN_TEB0187_REV01!F:F,IFERROR(IF(AD295=AH295,AI295,AH295),"---"))&gt;0,"---",IFERROR(IF(AD295=AH295,AI295,AH295),"---")))),"---")</f>
        <v>J30-18</v>
      </c>
      <c r="AL295">
        <f t="shared" si="62"/>
        <v>85.411600000000007</v>
      </c>
      <c r="AM295">
        <f t="shared" si="63"/>
        <v>2</v>
      </c>
      <c r="AT295">
        <f t="shared" si="56"/>
        <v>0</v>
      </c>
      <c r="AU295">
        <f t="shared" si="57"/>
        <v>0</v>
      </c>
    </row>
    <row r="296" spans="1:47" x14ac:dyDescent="0.25">
      <c r="A296" t="str">
        <f t="shared" si="52"/>
        <v>J2-A52</v>
      </c>
      <c r="B296" t="str">
        <f t="shared" si="53"/>
        <v>X_D0CC_P</v>
      </c>
      <c r="C296" t="str">
        <f t="shared" si="54"/>
        <v>J2-X_D0CC_P</v>
      </c>
      <c r="D296" t="str">
        <f t="shared" si="55"/>
        <v>J2-A52</v>
      </c>
      <c r="E296" t="s">
        <v>410</v>
      </c>
      <c r="F296" t="s">
        <v>221</v>
      </c>
      <c r="G296" t="s">
        <v>4024</v>
      </c>
      <c r="L296" t="s">
        <v>4025</v>
      </c>
      <c r="M296" t="s">
        <v>428</v>
      </c>
      <c r="N296">
        <v>2.7787999999999999</v>
      </c>
      <c r="AA296">
        <f t="shared" si="64"/>
        <v>291</v>
      </c>
      <c r="AB296" t="str">
        <f>B2B!B293</f>
        <v>J2</v>
      </c>
      <c r="AC296" t="str">
        <f>B2B!C293</f>
        <v>A51</v>
      </c>
      <c r="AD296" t="str">
        <f t="shared" si="58"/>
        <v>J2-A51</v>
      </c>
      <c r="AE296" t="str">
        <f t="shared" si="59"/>
        <v>GND</v>
      </c>
      <c r="AG296" t="str">
        <f t="shared" si="60"/>
        <v>---</v>
      </c>
      <c r="AH296" t="str">
        <f t="shared" si="61"/>
        <v>---</v>
      </c>
      <c r="AI296" t="str">
        <f>IFERROR(IF(IF(AG296="--",INDEX(D:D,MATCH(AE296,INDEX(B:B,MATCH(AE296,B:B,)+1):B10810,)+MATCH(AE296,B:B,)))=AD296,VLOOKUP(AE296,B:D,3,0),IF(AG296="--",INDEX(D:D,MATCH(AE296,INDEX(B:B,MATCH(AE296,B:B,)+1):B10810,)+MATCH(AE296,B:B,)),"---")),"---")</f>
        <v>---</v>
      </c>
      <c r="AJ296" t="str">
        <f>IF(COUNTIF(CALC_CONN_TEB0187_REV01!F:F,IF(AH296&lt;&gt;"---",VLOOKUP(AD296,CALC_CONN_TEB0187_REV01!F:M,8,0),IF(IFERROR(IF(AD296=AH296,AI296,AH296),"---")="---","---",IF(COUNTIF(CALC_CONN_TEB0187_REV01!F:F,IFERROR(IF(AD296=AH296,AI296,AH296),"---"))&gt;0,"---",IFERROR(IF(AD296=AH296,AI296,AH296),"---")))))=1,IF(AH296&lt;&gt;"---",VLOOKUP(AD296,CALC_CONN_TEB0187_REV01!F:M,8,0),IF(IFERROR(IF(AD296=AH296,AI296,AH296),"---")="---","---",IF(COUNTIF(CALC_CONN_TEB0187_REV01!F:F,IFERROR(IF(AD296=AH296,AI296,AH296),"---"))&gt;0,"---",IFERROR(IF(AD296=AH296,AI296,AH296),"---")))),"---")</f>
        <v>---</v>
      </c>
      <c r="AK296" t="str">
        <f>IF(COUNTIF(CALC_CONN_TEB0187_REV01!F:F,IF(AH296&lt;&gt;"---",VLOOKUP(AD296,CALC_CONN_TEB0187_REV01!F:M,8,0),IF(IFERROR(IF(AD296=AH296,AI296,AH296),"---")="---","---",IF(COUNTIF(CALC_CONN_TEB0187_REV01!F:F,IFERROR(IF(AD296=AH296,AI296,AH296),"---"))&gt;0,"---",IFERROR(IF(AD296=AH296,AI296,AH296),"---")))))=0,IF(AH296&lt;&gt;"---",VLOOKUP(AD296,CALC_CONN_TEB0187_REV01!F:M,8,0),IF(IFERROR(IF(AD296=AH296,AI296,AH296),"---")="---","---",IF(COUNTIF(CALC_CONN_TEB0187_REV01!F:F,IFERROR(IF(AD296=AH296,AI296,AH296),"---"))&gt;0,"---",IFERROR(IF(AD296=AH296,AI296,AH296),"---")))),"---")</f>
        <v>---</v>
      </c>
      <c r="AL296" t="str">
        <f t="shared" si="62"/>
        <v>---</v>
      </c>
      <c r="AM296">
        <f t="shared" si="63"/>
        <v>1098</v>
      </c>
      <c r="AT296" t="str">
        <f t="shared" si="56"/>
        <v>X_D0CC_P</v>
      </c>
      <c r="AU296" t="str">
        <f t="shared" si="57"/>
        <v>--</v>
      </c>
    </row>
    <row r="297" spans="1:47" x14ac:dyDescent="0.25">
      <c r="A297" t="str">
        <f t="shared" si="52"/>
        <v>J2-A53</v>
      </c>
      <c r="B297" t="str">
        <f t="shared" si="53"/>
        <v>X_D0CC_N</v>
      </c>
      <c r="C297" t="str">
        <f t="shared" si="54"/>
        <v>J2-X_D0CC_N</v>
      </c>
      <c r="D297" t="str">
        <f t="shared" si="55"/>
        <v>J2-A53</v>
      </c>
      <c r="E297" t="s">
        <v>410</v>
      </c>
      <c r="F297" t="s">
        <v>222</v>
      </c>
      <c r="G297" t="s">
        <v>4026</v>
      </c>
      <c r="L297" t="s">
        <v>4027</v>
      </c>
      <c r="M297" t="s">
        <v>428</v>
      </c>
      <c r="N297">
        <v>2.7829000000000002</v>
      </c>
      <c r="AA297">
        <f t="shared" si="64"/>
        <v>292</v>
      </c>
      <c r="AB297" t="str">
        <f>B2B!B294</f>
        <v>J2</v>
      </c>
      <c r="AC297" t="str">
        <f>B2B!C294</f>
        <v>A52</v>
      </c>
      <c r="AD297" t="str">
        <f t="shared" si="58"/>
        <v>J2-A52</v>
      </c>
      <c r="AE297" t="str">
        <f t="shared" si="59"/>
        <v>X_D0CC_P</v>
      </c>
      <c r="AG297" t="str">
        <f t="shared" si="60"/>
        <v>--</v>
      </c>
      <c r="AH297" t="str">
        <f t="shared" si="61"/>
        <v>J2-A52</v>
      </c>
      <c r="AI297" t="str">
        <f>IFERROR(IF(IF(AG297="--",INDEX(D:D,MATCH(AE297,INDEX(B:B,MATCH(AE297,B:B,)+1):B10811,)+MATCH(AE297,B:B,)))=AD297,VLOOKUP(AE297,B:D,3,0),IF(AG297="--",INDEX(D:D,MATCH(AE297,INDEX(B:B,MATCH(AE297,B:B,)+1):B10811,)+MATCH(AE297,B:B,)),"---")),"---")</f>
        <v>J17-C14</v>
      </c>
      <c r="AJ297" t="str">
        <f>IF(COUNTIF(CALC_CONN_TEB0187_REV01!F:F,IF(AH297&lt;&gt;"---",VLOOKUP(AD297,CALC_CONN_TEB0187_REV01!F:M,8,0),IF(IFERROR(IF(AD297=AH297,AI297,AH297),"---")="---","---",IF(COUNTIF(CALC_CONN_TEB0187_REV01!F:F,IFERROR(IF(AD297=AH297,AI297,AH297),"---"))&gt;0,"---",IFERROR(IF(AD297=AH297,AI297,AH297),"---")))))=1,IF(AH297&lt;&gt;"---",VLOOKUP(AD297,CALC_CONN_TEB0187_REV01!F:M,8,0),IF(IFERROR(IF(AD297=AH297,AI297,AH297),"---")="---","---",IF(COUNTIF(CALC_CONN_TEB0187_REV01!F:F,IFERROR(IF(AD297=AH297,AI297,AH297),"---"))&gt;0,"---",IFERROR(IF(AD297=AH297,AI297,AH297),"---")))),"---")</f>
        <v>---</v>
      </c>
      <c r="AK297" t="str">
        <f>IF(COUNTIF(CALC_CONN_TEB0187_REV01!F:F,IF(AH297&lt;&gt;"---",VLOOKUP(AD297,CALC_CONN_TEB0187_REV01!F:M,8,0),IF(IFERROR(IF(AD297=AH297,AI297,AH297),"---")="---","---",IF(COUNTIF(CALC_CONN_TEB0187_REV01!F:F,IFERROR(IF(AD297=AH297,AI297,AH297),"---"))&gt;0,"---",IFERROR(IF(AD297=AH297,AI297,AH297),"---")))))=0,IF(AH297&lt;&gt;"---",VLOOKUP(AD297,CALC_CONN_TEB0187_REV01!F:M,8,0),IF(IFERROR(IF(AD297=AH297,AI297,AH297),"---")="---","---",IF(COUNTIF(CALC_CONN_TEB0187_REV01!F:F,IFERROR(IF(AD297=AH297,AI297,AH297),"---"))&gt;0,"---",IFERROR(IF(AD297=AH297,AI297,AH297),"---")))),"---")</f>
        <v>J17-C14</v>
      </c>
      <c r="AL297">
        <f t="shared" si="62"/>
        <v>21.654499999999999</v>
      </c>
      <c r="AM297">
        <f t="shared" si="63"/>
        <v>2</v>
      </c>
      <c r="AT297" t="str">
        <f t="shared" si="56"/>
        <v>X_D0CC_N</v>
      </c>
      <c r="AU297" t="str">
        <f t="shared" si="57"/>
        <v>--</v>
      </c>
    </row>
    <row r="298" spans="1:47" x14ac:dyDescent="0.25">
      <c r="A298" t="str">
        <f t="shared" si="52"/>
        <v>J2-A54</v>
      </c>
      <c r="B298" t="str">
        <f t="shared" si="53"/>
        <v>CSI1_D3_P</v>
      </c>
      <c r="C298" t="str">
        <f t="shared" si="54"/>
        <v>J2-CSI1_D3_P</v>
      </c>
      <c r="D298" t="str">
        <f t="shared" si="55"/>
        <v>J2-A54</v>
      </c>
      <c r="E298" t="s">
        <v>410</v>
      </c>
      <c r="F298" t="s">
        <v>223</v>
      </c>
      <c r="G298" t="s">
        <v>3825</v>
      </c>
      <c r="L298" t="s">
        <v>4028</v>
      </c>
      <c r="M298" t="s">
        <v>428</v>
      </c>
      <c r="N298">
        <v>2.6918000000000002</v>
      </c>
      <c r="AA298">
        <f t="shared" si="64"/>
        <v>293</v>
      </c>
      <c r="AB298" t="str">
        <f>B2B!B295</f>
        <v>J2</v>
      </c>
      <c r="AC298" t="str">
        <f>B2B!C295</f>
        <v>A53</v>
      </c>
      <c r="AD298" t="str">
        <f t="shared" si="58"/>
        <v>J2-A53</v>
      </c>
      <c r="AE298" t="str">
        <f t="shared" si="59"/>
        <v>X_D0CC_N</v>
      </c>
      <c r="AG298" t="str">
        <f t="shared" si="60"/>
        <v>--</v>
      </c>
      <c r="AH298" t="str">
        <f t="shared" si="61"/>
        <v>J2-A53</v>
      </c>
      <c r="AI298" t="str">
        <f>IFERROR(IF(IF(AG298="--",INDEX(D:D,MATCH(AE298,INDEX(B:B,MATCH(AE298,B:B,)+1):B10812,)+MATCH(AE298,B:B,)))=AD298,VLOOKUP(AE298,B:D,3,0),IF(AG298="--",INDEX(D:D,MATCH(AE298,INDEX(B:B,MATCH(AE298,B:B,)+1):B10812,)+MATCH(AE298,B:B,)),"---")),"---")</f>
        <v>J17-C13</v>
      </c>
      <c r="AJ298" t="str">
        <f>IF(COUNTIF(CALC_CONN_TEB0187_REV01!F:F,IF(AH298&lt;&gt;"---",VLOOKUP(AD298,CALC_CONN_TEB0187_REV01!F:M,8,0),IF(IFERROR(IF(AD298=AH298,AI298,AH298),"---")="---","---",IF(COUNTIF(CALC_CONN_TEB0187_REV01!F:F,IFERROR(IF(AD298=AH298,AI298,AH298),"---"))&gt;0,"---",IFERROR(IF(AD298=AH298,AI298,AH298),"---")))))=1,IF(AH298&lt;&gt;"---",VLOOKUP(AD298,CALC_CONN_TEB0187_REV01!F:M,8,0),IF(IFERROR(IF(AD298=AH298,AI298,AH298),"---")="---","---",IF(COUNTIF(CALC_CONN_TEB0187_REV01!F:F,IFERROR(IF(AD298=AH298,AI298,AH298),"---"))&gt;0,"---",IFERROR(IF(AD298=AH298,AI298,AH298),"---")))),"---")</f>
        <v>---</v>
      </c>
      <c r="AK298" t="str">
        <f>IF(COUNTIF(CALC_CONN_TEB0187_REV01!F:F,IF(AH298&lt;&gt;"---",VLOOKUP(AD298,CALC_CONN_TEB0187_REV01!F:M,8,0),IF(IFERROR(IF(AD298=AH298,AI298,AH298),"---")="---","---",IF(COUNTIF(CALC_CONN_TEB0187_REV01!F:F,IFERROR(IF(AD298=AH298,AI298,AH298),"---"))&gt;0,"---",IFERROR(IF(AD298=AH298,AI298,AH298),"---")))))=0,IF(AH298&lt;&gt;"---",VLOOKUP(AD298,CALC_CONN_TEB0187_REV01!F:M,8,0),IF(IFERROR(IF(AD298=AH298,AI298,AH298),"---")="---","---",IF(COUNTIF(CALC_CONN_TEB0187_REV01!F:F,IFERROR(IF(AD298=AH298,AI298,AH298),"---"))&gt;0,"---",IFERROR(IF(AD298=AH298,AI298,AH298),"---")))),"---")</f>
        <v>J17-C13</v>
      </c>
      <c r="AL298">
        <f t="shared" si="62"/>
        <v>21.648499999999999</v>
      </c>
      <c r="AM298">
        <f t="shared" si="63"/>
        <v>2</v>
      </c>
      <c r="AT298" t="str">
        <f t="shared" si="56"/>
        <v>CSI1_D3_P</v>
      </c>
      <c r="AU298" t="str">
        <f t="shared" si="57"/>
        <v>--</v>
      </c>
    </row>
    <row r="299" spans="1:47" x14ac:dyDescent="0.25">
      <c r="A299" t="str">
        <f t="shared" si="52"/>
        <v>J2-A55</v>
      </c>
      <c r="B299" t="str">
        <f t="shared" si="53"/>
        <v>CSI1_D3_N</v>
      </c>
      <c r="C299" t="str">
        <f t="shared" si="54"/>
        <v>J2-CSI1_D3_N</v>
      </c>
      <c r="D299" t="str">
        <f t="shared" si="55"/>
        <v>J2-A55</v>
      </c>
      <c r="E299" t="s">
        <v>410</v>
      </c>
      <c r="F299" t="s">
        <v>224</v>
      </c>
      <c r="G299" t="s">
        <v>3824</v>
      </c>
      <c r="L299" t="s">
        <v>4029</v>
      </c>
      <c r="M299" t="s">
        <v>428</v>
      </c>
      <c r="N299">
        <v>91.532499999999999</v>
      </c>
      <c r="AA299">
        <f t="shared" si="64"/>
        <v>294</v>
      </c>
      <c r="AB299" t="str">
        <f>B2B!B296</f>
        <v>J2</v>
      </c>
      <c r="AC299" t="str">
        <f>B2B!C296</f>
        <v>A54</v>
      </c>
      <c r="AD299" t="str">
        <f t="shared" si="58"/>
        <v>J2-A54</v>
      </c>
      <c r="AE299" t="str">
        <f t="shared" si="59"/>
        <v>CSI1_D3_P</v>
      </c>
      <c r="AG299" t="str">
        <f t="shared" si="60"/>
        <v>--</v>
      </c>
      <c r="AH299" t="str">
        <f t="shared" si="61"/>
        <v>J2-A54</v>
      </c>
      <c r="AI299" t="str">
        <f>IFERROR(IF(IF(AG299="--",INDEX(D:D,MATCH(AE299,INDEX(B:B,MATCH(AE299,B:B,)+1):B10813,)+MATCH(AE299,B:B,)))=AD299,VLOOKUP(AE299,B:D,3,0),IF(AG299="--",INDEX(D:D,MATCH(AE299,INDEX(B:B,MATCH(AE299,B:B,)+1):B10813,)+MATCH(AE299,B:B,)),"---")),"---")</f>
        <v>J28-8</v>
      </c>
      <c r="AJ299" t="str">
        <f>IF(COUNTIF(CALC_CONN_TEB0187_REV01!F:F,IF(AH299&lt;&gt;"---",VLOOKUP(AD299,CALC_CONN_TEB0187_REV01!F:M,8,0),IF(IFERROR(IF(AD299=AH299,AI299,AH299),"---")="---","---",IF(COUNTIF(CALC_CONN_TEB0187_REV01!F:F,IFERROR(IF(AD299=AH299,AI299,AH299),"---"))&gt;0,"---",IFERROR(IF(AD299=AH299,AI299,AH299),"---")))))=1,IF(AH299&lt;&gt;"---",VLOOKUP(AD299,CALC_CONN_TEB0187_REV01!F:M,8,0),IF(IFERROR(IF(AD299=AH299,AI299,AH299),"---")="---","---",IF(COUNTIF(CALC_CONN_TEB0187_REV01!F:F,IFERROR(IF(AD299=AH299,AI299,AH299),"---"))&gt;0,"---",IFERROR(IF(AD299=AH299,AI299,AH299),"---")))),"---")</f>
        <v>---</v>
      </c>
      <c r="AK299" t="str">
        <f>IF(COUNTIF(CALC_CONN_TEB0187_REV01!F:F,IF(AH299&lt;&gt;"---",VLOOKUP(AD299,CALC_CONN_TEB0187_REV01!F:M,8,0),IF(IFERROR(IF(AD299=AH299,AI299,AH299),"---")="---","---",IF(COUNTIF(CALC_CONN_TEB0187_REV01!F:F,IFERROR(IF(AD299=AH299,AI299,AH299),"---"))&gt;0,"---",IFERROR(IF(AD299=AH299,AI299,AH299),"---")))))=0,IF(AH299&lt;&gt;"---",VLOOKUP(AD299,CALC_CONN_TEB0187_REV01!F:M,8,0),IF(IFERROR(IF(AD299=AH299,AI299,AH299),"---")="---","---",IF(COUNTIF(CALC_CONN_TEB0187_REV01!F:F,IFERROR(IF(AD299=AH299,AI299,AH299),"---"))&gt;0,"---",IFERROR(IF(AD299=AH299,AI299,AH299),"---")))),"---")</f>
        <v>J28-8</v>
      </c>
      <c r="AL299">
        <f t="shared" si="62"/>
        <v>69.059700000000007</v>
      </c>
      <c r="AM299">
        <f t="shared" si="63"/>
        <v>2</v>
      </c>
      <c r="AT299" t="str">
        <f t="shared" si="56"/>
        <v>CSI1_D3_N</v>
      </c>
      <c r="AU299" t="str">
        <f t="shared" si="57"/>
        <v>--</v>
      </c>
    </row>
    <row r="300" spans="1:47" x14ac:dyDescent="0.25">
      <c r="A300" t="str">
        <f t="shared" si="52"/>
        <v>J2-A56</v>
      </c>
      <c r="B300" t="str">
        <f t="shared" si="53"/>
        <v>CSI1_D2_P</v>
      </c>
      <c r="C300" t="str">
        <f t="shared" si="54"/>
        <v>J2-CSI1_D2_P</v>
      </c>
      <c r="D300" t="str">
        <f t="shared" si="55"/>
        <v>J2-A56</v>
      </c>
      <c r="E300" t="s">
        <v>410</v>
      </c>
      <c r="F300" t="s">
        <v>225</v>
      </c>
      <c r="G300" t="s">
        <v>3823</v>
      </c>
      <c r="L300" t="s">
        <v>4030</v>
      </c>
      <c r="M300" t="s">
        <v>428</v>
      </c>
      <c r="N300">
        <v>91.590199999999996</v>
      </c>
      <c r="AA300">
        <f t="shared" si="64"/>
        <v>295</v>
      </c>
      <c r="AB300" t="str">
        <f>B2B!B297</f>
        <v>J2</v>
      </c>
      <c r="AC300" t="str">
        <f>B2B!C297</f>
        <v>A55</v>
      </c>
      <c r="AD300" t="str">
        <f t="shared" si="58"/>
        <v>J2-A55</v>
      </c>
      <c r="AE300" t="str">
        <f t="shared" si="59"/>
        <v>CSI1_D3_N</v>
      </c>
      <c r="AG300" t="str">
        <f t="shared" si="60"/>
        <v>--</v>
      </c>
      <c r="AH300" t="str">
        <f t="shared" si="61"/>
        <v>J2-A55</v>
      </c>
      <c r="AI300" t="str">
        <f>IFERROR(IF(IF(AG300="--",INDEX(D:D,MATCH(AE300,INDEX(B:B,MATCH(AE300,B:B,)+1):B10814,)+MATCH(AE300,B:B,)))=AD300,VLOOKUP(AE300,B:D,3,0),IF(AG300="--",INDEX(D:D,MATCH(AE300,INDEX(B:B,MATCH(AE300,B:B,)+1):B10814,)+MATCH(AE300,B:B,)),"---")),"---")</f>
        <v>J28-9</v>
      </c>
      <c r="AJ300" t="str">
        <f>IF(COUNTIF(CALC_CONN_TEB0187_REV01!F:F,IF(AH300&lt;&gt;"---",VLOOKUP(AD300,CALC_CONN_TEB0187_REV01!F:M,8,0),IF(IFERROR(IF(AD300=AH300,AI300,AH300),"---")="---","---",IF(COUNTIF(CALC_CONN_TEB0187_REV01!F:F,IFERROR(IF(AD300=AH300,AI300,AH300),"---"))&gt;0,"---",IFERROR(IF(AD300=AH300,AI300,AH300),"---")))))=1,IF(AH300&lt;&gt;"---",VLOOKUP(AD300,CALC_CONN_TEB0187_REV01!F:M,8,0),IF(IFERROR(IF(AD300=AH300,AI300,AH300),"---")="---","---",IF(COUNTIF(CALC_CONN_TEB0187_REV01!F:F,IFERROR(IF(AD300=AH300,AI300,AH300),"---"))&gt;0,"---",IFERROR(IF(AD300=AH300,AI300,AH300),"---")))),"---")</f>
        <v>---</v>
      </c>
      <c r="AK300" t="str">
        <f>IF(COUNTIF(CALC_CONN_TEB0187_REV01!F:F,IF(AH300&lt;&gt;"---",VLOOKUP(AD300,CALC_CONN_TEB0187_REV01!F:M,8,0),IF(IFERROR(IF(AD300=AH300,AI300,AH300),"---")="---","---",IF(COUNTIF(CALC_CONN_TEB0187_REV01!F:F,IFERROR(IF(AD300=AH300,AI300,AH300),"---"))&gt;0,"---",IFERROR(IF(AD300=AH300,AI300,AH300),"---")))))=0,IF(AH300&lt;&gt;"---",VLOOKUP(AD300,CALC_CONN_TEB0187_REV01!F:M,8,0),IF(IFERROR(IF(AD300=AH300,AI300,AH300),"---")="---","---",IF(COUNTIF(CALC_CONN_TEB0187_REV01!F:F,IFERROR(IF(AD300=AH300,AI300,AH300),"---"))&gt;0,"---",IFERROR(IF(AD300=AH300,AI300,AH300),"---")))),"---")</f>
        <v>J28-9</v>
      </c>
      <c r="AL300">
        <f t="shared" si="62"/>
        <v>69.047600000000003</v>
      </c>
      <c r="AM300">
        <f t="shared" si="63"/>
        <v>2</v>
      </c>
      <c r="AT300" t="str">
        <f t="shared" si="56"/>
        <v>CSI1_D2_P</v>
      </c>
      <c r="AU300" t="str">
        <f t="shared" si="57"/>
        <v>--</v>
      </c>
    </row>
    <row r="301" spans="1:47" x14ac:dyDescent="0.25">
      <c r="A301" t="str">
        <f t="shared" si="52"/>
        <v>J2-A57</v>
      </c>
      <c r="B301" t="str">
        <f t="shared" si="53"/>
        <v>CSI1_D2_N</v>
      </c>
      <c r="C301" t="str">
        <f t="shared" si="54"/>
        <v>J2-CSI1_D2_N</v>
      </c>
      <c r="D301" t="str">
        <f t="shared" si="55"/>
        <v>J2-A57</v>
      </c>
      <c r="E301" t="s">
        <v>410</v>
      </c>
      <c r="F301" t="s">
        <v>226</v>
      </c>
      <c r="G301" t="s">
        <v>3822</v>
      </c>
      <c r="L301" t="s">
        <v>4031</v>
      </c>
      <c r="M301" t="s">
        <v>428</v>
      </c>
      <c r="N301">
        <v>84.822999999999993</v>
      </c>
      <c r="AA301">
        <f t="shared" si="64"/>
        <v>296</v>
      </c>
      <c r="AB301" t="str">
        <f>B2B!B298</f>
        <v>J2</v>
      </c>
      <c r="AC301" t="str">
        <f>B2B!C298</f>
        <v>A56</v>
      </c>
      <c r="AD301" t="str">
        <f t="shared" si="58"/>
        <v>J2-A56</v>
      </c>
      <c r="AE301" t="str">
        <f t="shared" si="59"/>
        <v>CSI1_D2_P</v>
      </c>
      <c r="AG301" t="str">
        <f t="shared" si="60"/>
        <v>--</v>
      </c>
      <c r="AH301" t="str">
        <f t="shared" si="61"/>
        <v>J2-A56</v>
      </c>
      <c r="AI301" t="str">
        <f>IFERROR(IF(IF(AG301="--",INDEX(D:D,MATCH(AE301,INDEX(B:B,MATCH(AE301,B:B,)+1):B10815,)+MATCH(AE301,B:B,)))=AD301,VLOOKUP(AE301,B:D,3,0),IF(AG301="--",INDEX(D:D,MATCH(AE301,INDEX(B:B,MATCH(AE301,B:B,)+1):B10815,)+MATCH(AE301,B:B,)),"---")),"---")</f>
        <v>J28-11</v>
      </c>
      <c r="AJ301" t="str">
        <f>IF(COUNTIF(CALC_CONN_TEB0187_REV01!F:F,IF(AH301&lt;&gt;"---",VLOOKUP(AD301,CALC_CONN_TEB0187_REV01!F:M,8,0),IF(IFERROR(IF(AD301=AH301,AI301,AH301),"---")="---","---",IF(COUNTIF(CALC_CONN_TEB0187_REV01!F:F,IFERROR(IF(AD301=AH301,AI301,AH301),"---"))&gt;0,"---",IFERROR(IF(AD301=AH301,AI301,AH301),"---")))))=1,IF(AH301&lt;&gt;"---",VLOOKUP(AD301,CALC_CONN_TEB0187_REV01!F:M,8,0),IF(IFERROR(IF(AD301=AH301,AI301,AH301),"---")="---","---",IF(COUNTIF(CALC_CONN_TEB0187_REV01!F:F,IFERROR(IF(AD301=AH301,AI301,AH301),"---"))&gt;0,"---",IFERROR(IF(AD301=AH301,AI301,AH301),"---")))),"---")</f>
        <v>---</v>
      </c>
      <c r="AK301" t="str">
        <f>IF(COUNTIF(CALC_CONN_TEB0187_REV01!F:F,IF(AH301&lt;&gt;"---",VLOOKUP(AD301,CALC_CONN_TEB0187_REV01!F:M,8,0),IF(IFERROR(IF(AD301=AH301,AI301,AH301),"---")="---","---",IF(COUNTIF(CALC_CONN_TEB0187_REV01!F:F,IFERROR(IF(AD301=AH301,AI301,AH301),"---"))&gt;0,"---",IFERROR(IF(AD301=AH301,AI301,AH301),"---")))))=0,IF(AH301&lt;&gt;"---",VLOOKUP(AD301,CALC_CONN_TEB0187_REV01!F:M,8,0),IF(IFERROR(IF(AD301=AH301,AI301,AH301),"---")="---","---",IF(COUNTIF(CALC_CONN_TEB0187_REV01!F:F,IFERROR(IF(AD301=AH301,AI301,AH301),"---"))&gt;0,"---",IFERROR(IF(AD301=AH301,AI301,AH301),"---")))),"---")</f>
        <v>J28-11</v>
      </c>
      <c r="AL301">
        <f t="shared" si="62"/>
        <v>68.446200000000005</v>
      </c>
      <c r="AM301">
        <f t="shared" si="63"/>
        <v>2</v>
      </c>
      <c r="AT301" t="str">
        <f t="shared" si="56"/>
        <v>CSI1_D2_N</v>
      </c>
      <c r="AU301" t="str">
        <f t="shared" si="57"/>
        <v>--</v>
      </c>
    </row>
    <row r="302" spans="1:47" x14ac:dyDescent="0.25">
      <c r="A302" t="str">
        <f t="shared" si="52"/>
        <v>J2-A58</v>
      </c>
      <c r="B302" t="str">
        <f t="shared" si="53"/>
        <v>GND</v>
      </c>
      <c r="C302" t="str">
        <f t="shared" si="54"/>
        <v>J2-GND</v>
      </c>
      <c r="D302" t="str">
        <f t="shared" si="55"/>
        <v>J2-A58</v>
      </c>
      <c r="E302" t="s">
        <v>410</v>
      </c>
      <c r="F302" t="s">
        <v>227</v>
      </c>
      <c r="G302" t="s">
        <v>433</v>
      </c>
      <c r="L302" t="s">
        <v>4032</v>
      </c>
      <c r="M302" t="s">
        <v>428</v>
      </c>
      <c r="N302">
        <v>84.753699999999995</v>
      </c>
      <c r="AA302">
        <f t="shared" si="64"/>
        <v>297</v>
      </c>
      <c r="AB302" t="str">
        <f>B2B!B299</f>
        <v>J2</v>
      </c>
      <c r="AC302" t="str">
        <f>B2B!C299</f>
        <v>A57</v>
      </c>
      <c r="AD302" t="str">
        <f t="shared" si="58"/>
        <v>J2-A57</v>
      </c>
      <c r="AE302" t="str">
        <f t="shared" si="59"/>
        <v>CSI1_D2_N</v>
      </c>
      <c r="AG302" t="str">
        <f t="shared" si="60"/>
        <v>--</v>
      </c>
      <c r="AH302" t="str">
        <f t="shared" si="61"/>
        <v>J2-A57</v>
      </c>
      <c r="AI302" t="str">
        <f>IFERROR(IF(IF(AG302="--",INDEX(D:D,MATCH(AE302,INDEX(B:B,MATCH(AE302,B:B,)+1):B10816,)+MATCH(AE302,B:B,)))=AD302,VLOOKUP(AE302,B:D,3,0),IF(AG302="--",INDEX(D:D,MATCH(AE302,INDEX(B:B,MATCH(AE302,B:B,)+1):B10816,)+MATCH(AE302,B:B,)),"---")),"---")</f>
        <v>J28-12</v>
      </c>
      <c r="AJ302" t="str">
        <f>IF(COUNTIF(CALC_CONN_TEB0187_REV01!F:F,IF(AH302&lt;&gt;"---",VLOOKUP(AD302,CALC_CONN_TEB0187_REV01!F:M,8,0),IF(IFERROR(IF(AD302=AH302,AI302,AH302),"---")="---","---",IF(COUNTIF(CALC_CONN_TEB0187_REV01!F:F,IFERROR(IF(AD302=AH302,AI302,AH302),"---"))&gt;0,"---",IFERROR(IF(AD302=AH302,AI302,AH302),"---")))))=1,IF(AH302&lt;&gt;"---",VLOOKUP(AD302,CALC_CONN_TEB0187_REV01!F:M,8,0),IF(IFERROR(IF(AD302=AH302,AI302,AH302),"---")="---","---",IF(COUNTIF(CALC_CONN_TEB0187_REV01!F:F,IFERROR(IF(AD302=AH302,AI302,AH302),"---"))&gt;0,"---",IFERROR(IF(AD302=AH302,AI302,AH302),"---")))),"---")</f>
        <v>---</v>
      </c>
      <c r="AK302" t="str">
        <f>IF(COUNTIF(CALC_CONN_TEB0187_REV01!F:F,IF(AH302&lt;&gt;"---",VLOOKUP(AD302,CALC_CONN_TEB0187_REV01!F:M,8,0),IF(IFERROR(IF(AD302=AH302,AI302,AH302),"---")="---","---",IF(COUNTIF(CALC_CONN_TEB0187_REV01!F:F,IFERROR(IF(AD302=AH302,AI302,AH302),"---"))&gt;0,"---",IFERROR(IF(AD302=AH302,AI302,AH302),"---")))))=0,IF(AH302&lt;&gt;"---",VLOOKUP(AD302,CALC_CONN_TEB0187_REV01!F:M,8,0),IF(IFERROR(IF(AD302=AH302,AI302,AH302),"---")="---","---",IF(COUNTIF(CALC_CONN_TEB0187_REV01!F:F,IFERROR(IF(AD302=AH302,AI302,AH302),"---"))&gt;0,"---",IFERROR(IF(AD302=AH302,AI302,AH302),"---")))),"---")</f>
        <v>J28-12</v>
      </c>
      <c r="AL302">
        <f t="shared" si="62"/>
        <v>68.331199999999995</v>
      </c>
      <c r="AM302">
        <f t="shared" si="63"/>
        <v>2</v>
      </c>
      <c r="AT302">
        <f t="shared" si="56"/>
        <v>0</v>
      </c>
      <c r="AU302">
        <f t="shared" si="57"/>
        <v>0</v>
      </c>
    </row>
    <row r="303" spans="1:47" x14ac:dyDescent="0.25">
      <c r="A303" t="str">
        <f t="shared" si="52"/>
        <v>J2-A59</v>
      </c>
      <c r="B303" t="str">
        <f t="shared" si="53"/>
        <v>VIN_SOM</v>
      </c>
      <c r="C303" t="str">
        <f t="shared" si="54"/>
        <v>J2-VIN_SOM</v>
      </c>
      <c r="D303" t="str">
        <f t="shared" si="55"/>
        <v>J2-A59</v>
      </c>
      <c r="E303" t="s">
        <v>410</v>
      </c>
      <c r="F303" t="s">
        <v>228</v>
      </c>
      <c r="G303" t="s">
        <v>3754</v>
      </c>
      <c r="L303" t="s">
        <v>4033</v>
      </c>
      <c r="M303" t="s">
        <v>428</v>
      </c>
      <c r="N303">
        <v>78.155600000000007</v>
      </c>
      <c r="AA303">
        <f t="shared" si="64"/>
        <v>298</v>
      </c>
      <c r="AB303" t="str">
        <f>B2B!B300</f>
        <v>J2</v>
      </c>
      <c r="AC303" t="str">
        <f>B2B!C300</f>
        <v>A58</v>
      </c>
      <c r="AD303" t="str">
        <f t="shared" si="58"/>
        <v>J2-A58</v>
      </c>
      <c r="AE303" t="str">
        <f t="shared" si="59"/>
        <v>GND</v>
      </c>
      <c r="AG303" t="str">
        <f t="shared" si="60"/>
        <v>---</v>
      </c>
      <c r="AH303" t="str">
        <f t="shared" si="61"/>
        <v>---</v>
      </c>
      <c r="AI303" t="str">
        <f>IFERROR(IF(IF(AG303="--",INDEX(D:D,MATCH(AE303,INDEX(B:B,MATCH(AE303,B:B,)+1):B10817,)+MATCH(AE303,B:B,)))=AD303,VLOOKUP(AE303,B:D,3,0),IF(AG303="--",INDEX(D:D,MATCH(AE303,INDEX(B:B,MATCH(AE303,B:B,)+1):B10817,)+MATCH(AE303,B:B,)),"---")),"---")</f>
        <v>---</v>
      </c>
      <c r="AJ303" t="str">
        <f>IF(COUNTIF(CALC_CONN_TEB0187_REV01!F:F,IF(AH303&lt;&gt;"---",VLOOKUP(AD303,CALC_CONN_TEB0187_REV01!F:M,8,0),IF(IFERROR(IF(AD303=AH303,AI303,AH303),"---")="---","---",IF(COUNTIF(CALC_CONN_TEB0187_REV01!F:F,IFERROR(IF(AD303=AH303,AI303,AH303),"---"))&gt;0,"---",IFERROR(IF(AD303=AH303,AI303,AH303),"---")))))=1,IF(AH303&lt;&gt;"---",VLOOKUP(AD303,CALC_CONN_TEB0187_REV01!F:M,8,0),IF(IFERROR(IF(AD303=AH303,AI303,AH303),"---")="---","---",IF(COUNTIF(CALC_CONN_TEB0187_REV01!F:F,IFERROR(IF(AD303=AH303,AI303,AH303),"---"))&gt;0,"---",IFERROR(IF(AD303=AH303,AI303,AH303),"---")))),"---")</f>
        <v>---</v>
      </c>
      <c r="AK303" t="str">
        <f>IF(COUNTIF(CALC_CONN_TEB0187_REV01!F:F,IF(AH303&lt;&gt;"---",VLOOKUP(AD303,CALC_CONN_TEB0187_REV01!F:M,8,0),IF(IFERROR(IF(AD303=AH303,AI303,AH303),"---")="---","---",IF(COUNTIF(CALC_CONN_TEB0187_REV01!F:F,IFERROR(IF(AD303=AH303,AI303,AH303),"---"))&gt;0,"---",IFERROR(IF(AD303=AH303,AI303,AH303),"---")))))=0,IF(AH303&lt;&gt;"---",VLOOKUP(AD303,CALC_CONN_TEB0187_REV01!F:M,8,0),IF(IFERROR(IF(AD303=AH303,AI303,AH303),"---")="---","---",IF(COUNTIF(CALC_CONN_TEB0187_REV01!F:F,IFERROR(IF(AD303=AH303,AI303,AH303),"---"))&gt;0,"---",IFERROR(IF(AD303=AH303,AI303,AH303),"---")))),"---")</f>
        <v>---</v>
      </c>
      <c r="AL303" t="str">
        <f t="shared" si="62"/>
        <v>---</v>
      </c>
      <c r="AM303">
        <f t="shared" si="63"/>
        <v>1098</v>
      </c>
      <c r="AT303" t="str">
        <f t="shared" si="56"/>
        <v>VIN_SOM</v>
      </c>
      <c r="AU303" t="str">
        <f t="shared" si="57"/>
        <v>--</v>
      </c>
    </row>
    <row r="304" spans="1:47" x14ac:dyDescent="0.25">
      <c r="A304" t="str">
        <f t="shared" si="52"/>
        <v>J2-A60</v>
      </c>
      <c r="B304" t="str">
        <f t="shared" si="53"/>
        <v>VIN_SOM</v>
      </c>
      <c r="C304" t="str">
        <f t="shared" si="54"/>
        <v>J2-VIN_SOM</v>
      </c>
      <c r="D304" t="str">
        <f t="shared" si="55"/>
        <v>J2-A60</v>
      </c>
      <c r="E304" t="s">
        <v>410</v>
      </c>
      <c r="F304" t="s">
        <v>229</v>
      </c>
      <c r="G304" t="s">
        <v>3754</v>
      </c>
      <c r="L304" t="s">
        <v>4034</v>
      </c>
      <c r="M304" t="s">
        <v>428</v>
      </c>
      <c r="N304">
        <v>78.176400000000001</v>
      </c>
      <c r="AA304">
        <f t="shared" si="64"/>
        <v>299</v>
      </c>
      <c r="AB304" t="str">
        <f>B2B!B301</f>
        <v>J2</v>
      </c>
      <c r="AC304" t="str">
        <f>B2B!C301</f>
        <v>A59</v>
      </c>
      <c r="AD304" t="str">
        <f t="shared" si="58"/>
        <v>J2-A59</v>
      </c>
      <c r="AE304" t="str">
        <f t="shared" si="59"/>
        <v>VIN_SOM</v>
      </c>
      <c r="AG304" t="str">
        <f t="shared" si="60"/>
        <v>--</v>
      </c>
      <c r="AH304" t="str">
        <f t="shared" si="61"/>
        <v>J1-A59</v>
      </c>
      <c r="AI304" t="str">
        <f>IFERROR(IF(IF(AG304="--",INDEX(D:D,MATCH(AE304,INDEX(B:B,MATCH(AE304,B:B,)+1):B10818,)+MATCH(AE304,B:B,)))=AD304,VLOOKUP(AE304,B:D,3,0),IF(AG304="--",INDEX(D:D,MATCH(AE304,INDEX(B:B,MATCH(AE304,B:B,)+1):B10818,)+MATCH(AE304,B:B,)),"---")),"---")</f>
        <v>J1-A60</v>
      </c>
      <c r="AJ304" t="str">
        <f>IF(COUNTIF(CALC_CONN_TEB0187_REV01!F:F,IF(AH304&lt;&gt;"---",VLOOKUP(AD304,CALC_CONN_TEB0187_REV01!F:M,8,0),IF(IFERROR(IF(AD304=AH304,AI304,AH304),"---")="---","---",IF(COUNTIF(CALC_CONN_TEB0187_REV01!F:F,IFERROR(IF(AD304=AH304,AI304,AH304),"---"))&gt;0,"---",IFERROR(IF(AD304=AH304,AI304,AH304),"---")))))=1,IF(AH304&lt;&gt;"---",VLOOKUP(AD304,CALC_CONN_TEB0187_REV01!F:M,8,0),IF(IFERROR(IF(AD304=AH304,AI304,AH304),"---")="---","---",IF(COUNTIF(CALC_CONN_TEB0187_REV01!F:F,IFERROR(IF(AD304=AH304,AI304,AH304),"---"))&gt;0,"---",IFERROR(IF(AD304=AH304,AI304,AH304),"---")))),"---")</f>
        <v>---</v>
      </c>
      <c r="AK304" t="str">
        <f>IF(COUNTIF(CALC_CONN_TEB0187_REV01!F:F,IF(AH304&lt;&gt;"---",VLOOKUP(AD304,CALC_CONN_TEB0187_REV01!F:M,8,0),IF(IFERROR(IF(AD304=AH304,AI304,AH304),"---")="---","---",IF(COUNTIF(CALC_CONN_TEB0187_REV01!F:F,IFERROR(IF(AD304=AH304,AI304,AH304),"---"))&gt;0,"---",IFERROR(IF(AD304=AH304,AI304,AH304),"---")))))=0,IF(AH304&lt;&gt;"---",VLOOKUP(AD304,CALC_CONN_TEB0187_REV01!F:M,8,0),IF(IFERROR(IF(AD304=AH304,AI304,AH304),"---")="---","---",IF(COUNTIF(CALC_CONN_TEB0187_REV01!F:F,IFERROR(IF(AD304=AH304,AI304,AH304),"---"))&gt;0,"---",IFERROR(IF(AD304=AH304,AI304,AH304),"---")))),"---")</f>
        <v>---</v>
      </c>
      <c r="AL304">
        <f t="shared" si="62"/>
        <v>46.2408</v>
      </c>
      <c r="AM304">
        <f t="shared" si="63"/>
        <v>19</v>
      </c>
      <c r="AT304" t="str">
        <f t="shared" si="56"/>
        <v>VIN_SOM</v>
      </c>
      <c r="AU304" t="str">
        <f t="shared" si="57"/>
        <v>--</v>
      </c>
    </row>
    <row r="305" spans="1:47" x14ac:dyDescent="0.25">
      <c r="A305" t="str">
        <f t="shared" si="52"/>
        <v>J2-B1</v>
      </c>
      <c r="B305" t="str">
        <f t="shared" si="53"/>
        <v>NetJ2_B1</v>
      </c>
      <c r="C305" t="str">
        <f t="shared" si="54"/>
        <v>J2-NetJ2_B1</v>
      </c>
      <c r="D305" t="str">
        <f t="shared" si="55"/>
        <v>J2-B1</v>
      </c>
      <c r="E305" t="s">
        <v>410</v>
      </c>
      <c r="F305" t="s">
        <v>230</v>
      </c>
      <c r="G305" t="s">
        <v>900</v>
      </c>
      <c r="L305" t="s">
        <v>4035</v>
      </c>
      <c r="M305" t="s">
        <v>428</v>
      </c>
      <c r="N305">
        <v>90.582400000000007</v>
      </c>
      <c r="AA305">
        <f t="shared" si="64"/>
        <v>300</v>
      </c>
      <c r="AB305" t="str">
        <f>B2B!B302</f>
        <v>J2</v>
      </c>
      <c r="AC305" t="str">
        <f>B2B!C302</f>
        <v>A60</v>
      </c>
      <c r="AD305" t="str">
        <f t="shared" si="58"/>
        <v>J2-A60</v>
      </c>
      <c r="AE305" t="str">
        <f t="shared" si="59"/>
        <v>VIN_SOM</v>
      </c>
      <c r="AG305" t="str">
        <f t="shared" si="60"/>
        <v>--</v>
      </c>
      <c r="AH305" t="str">
        <f t="shared" si="61"/>
        <v>J1-A59</v>
      </c>
      <c r="AI305" t="str">
        <f>IFERROR(IF(IF(AG305="--",INDEX(D:D,MATCH(AE305,INDEX(B:B,MATCH(AE305,B:B,)+1):B10819,)+MATCH(AE305,B:B,)))=AD305,VLOOKUP(AE305,B:D,3,0),IF(AG305="--",INDEX(D:D,MATCH(AE305,INDEX(B:B,MATCH(AE305,B:B,)+1):B10819,)+MATCH(AE305,B:B,)),"---")),"---")</f>
        <v>J1-A60</v>
      </c>
      <c r="AJ305" t="str">
        <f>IF(COUNTIF(CALC_CONN_TEB0187_REV01!F:F,IF(AH305&lt;&gt;"---",VLOOKUP(AD305,CALC_CONN_TEB0187_REV01!F:M,8,0),IF(IFERROR(IF(AD305=AH305,AI305,AH305),"---")="---","---",IF(COUNTIF(CALC_CONN_TEB0187_REV01!F:F,IFERROR(IF(AD305=AH305,AI305,AH305),"---"))&gt;0,"---",IFERROR(IF(AD305=AH305,AI305,AH305),"---")))))=1,IF(AH305&lt;&gt;"---",VLOOKUP(AD305,CALC_CONN_TEB0187_REV01!F:M,8,0),IF(IFERROR(IF(AD305=AH305,AI305,AH305),"---")="---","---",IF(COUNTIF(CALC_CONN_TEB0187_REV01!F:F,IFERROR(IF(AD305=AH305,AI305,AH305),"---"))&gt;0,"---",IFERROR(IF(AD305=AH305,AI305,AH305),"---")))),"---")</f>
        <v>---</v>
      </c>
      <c r="AK305" t="str">
        <f>IF(COUNTIF(CALC_CONN_TEB0187_REV01!F:F,IF(AH305&lt;&gt;"---",VLOOKUP(AD305,CALC_CONN_TEB0187_REV01!F:M,8,0),IF(IFERROR(IF(AD305=AH305,AI305,AH305),"---")="---","---",IF(COUNTIF(CALC_CONN_TEB0187_REV01!F:F,IFERROR(IF(AD305=AH305,AI305,AH305),"---"))&gt;0,"---",IFERROR(IF(AD305=AH305,AI305,AH305),"---")))))=0,IF(AH305&lt;&gt;"---",VLOOKUP(AD305,CALC_CONN_TEB0187_REV01!F:M,8,0),IF(IFERROR(IF(AD305=AH305,AI305,AH305),"---")="---","---",IF(COUNTIF(CALC_CONN_TEB0187_REV01!F:F,IFERROR(IF(AD305=AH305,AI305,AH305),"---"))&gt;0,"---",IFERROR(IF(AD305=AH305,AI305,AH305),"---")))),"---")</f>
        <v>---</v>
      </c>
      <c r="AL305">
        <f t="shared" si="62"/>
        <v>46.2408</v>
      </c>
      <c r="AM305">
        <f t="shared" si="63"/>
        <v>19</v>
      </c>
      <c r="AT305" t="str">
        <f t="shared" si="56"/>
        <v>NetJ2_B1</v>
      </c>
      <c r="AU305" t="str">
        <f t="shared" si="57"/>
        <v>--</v>
      </c>
    </row>
    <row r="306" spans="1:47" x14ac:dyDescent="0.25">
      <c r="A306" t="str">
        <f t="shared" si="52"/>
        <v>J2-B2</v>
      </c>
      <c r="B306" t="str">
        <f t="shared" si="53"/>
        <v>NetJ2_B2</v>
      </c>
      <c r="C306" t="str">
        <f t="shared" si="54"/>
        <v>J2-NetJ2_B2</v>
      </c>
      <c r="D306" t="str">
        <f t="shared" si="55"/>
        <v>J2-B2</v>
      </c>
      <c r="E306" t="s">
        <v>410</v>
      </c>
      <c r="F306" t="s">
        <v>231</v>
      </c>
      <c r="G306" t="s">
        <v>901</v>
      </c>
      <c r="L306" t="s">
        <v>4036</v>
      </c>
      <c r="M306" t="s">
        <v>428</v>
      </c>
      <c r="N306">
        <v>90.633600000000001</v>
      </c>
      <c r="AA306">
        <f t="shared" si="64"/>
        <v>301</v>
      </c>
      <c r="AB306" t="str">
        <f>B2B!B303</f>
        <v>J2</v>
      </c>
      <c r="AC306" t="str">
        <f>B2B!C303</f>
        <v>B1</v>
      </c>
      <c r="AD306" t="str">
        <f t="shared" si="58"/>
        <v>J2-B1</v>
      </c>
      <c r="AE306" t="str">
        <f t="shared" si="59"/>
        <v>NetJ2_B1</v>
      </c>
      <c r="AG306" t="str">
        <f t="shared" si="60"/>
        <v>--</v>
      </c>
      <c r="AH306" t="str">
        <f t="shared" si="61"/>
        <v>J2-B1</v>
      </c>
      <c r="AI306" t="str">
        <f>IFERROR(IF(IF(AG306="--",INDEX(D:D,MATCH(AE306,INDEX(B:B,MATCH(AE306,B:B,)+1):B10820,)+MATCH(AE306,B:B,)))=AD306,VLOOKUP(AE306,B:D,3,0),IF(AG306="--",INDEX(D:D,MATCH(AE306,INDEX(B:B,MATCH(AE306,B:B,)+1):B10820,)+MATCH(AE306,B:B,)),"---")),"---")</f>
        <v>---</v>
      </c>
      <c r="AJ306" t="str">
        <f>IF(COUNTIF(CALC_CONN_TEB0187_REV01!F:F,IF(AH306&lt;&gt;"---",VLOOKUP(AD306,CALC_CONN_TEB0187_REV01!F:M,8,0),IF(IFERROR(IF(AD306=AH306,AI306,AH306),"---")="---","---",IF(COUNTIF(CALC_CONN_TEB0187_REV01!F:F,IFERROR(IF(AD306=AH306,AI306,AH306),"---"))&gt;0,"---",IFERROR(IF(AD306=AH306,AI306,AH306),"---")))))=1,IF(AH306&lt;&gt;"---",VLOOKUP(AD306,CALC_CONN_TEB0187_REV01!F:M,8,0),IF(IFERROR(IF(AD306=AH306,AI306,AH306),"---")="---","---",IF(COUNTIF(CALC_CONN_TEB0187_REV01!F:F,IFERROR(IF(AD306=AH306,AI306,AH306),"---"))&gt;0,"---",IFERROR(IF(AD306=AH306,AI306,AH306),"---")))),"---")</f>
        <v>---</v>
      </c>
      <c r="AK306" t="str">
        <f>IF(COUNTIF(CALC_CONN_TEB0187_REV01!F:F,IF(AH306&lt;&gt;"---",VLOOKUP(AD306,CALC_CONN_TEB0187_REV01!F:M,8,0),IF(IFERROR(IF(AD306=AH306,AI306,AH306),"---")="---","---",IF(COUNTIF(CALC_CONN_TEB0187_REV01!F:F,IFERROR(IF(AD306=AH306,AI306,AH306),"---"))&gt;0,"---",IFERROR(IF(AD306=AH306,AI306,AH306),"---")))))=0,IF(AH306&lt;&gt;"---",VLOOKUP(AD306,CALC_CONN_TEB0187_REV01!F:M,8,0),IF(IFERROR(IF(AD306=AH306,AI306,AH306),"---")="---","---",IF(COUNTIF(CALC_CONN_TEB0187_REV01!F:F,IFERROR(IF(AD306=AH306,AI306,AH306),"---"))&gt;0,"---",IFERROR(IF(AD306=AH306,AI306,AH306),"---")))),"---")</f>
        <v>---</v>
      </c>
      <c r="AL306" t="str">
        <f t="shared" si="62"/>
        <v>--</v>
      </c>
      <c r="AM306">
        <f t="shared" si="63"/>
        <v>1</v>
      </c>
      <c r="AT306" t="str">
        <f t="shared" si="56"/>
        <v>NetJ2_B2</v>
      </c>
      <c r="AU306" t="str">
        <f t="shared" si="57"/>
        <v>--</v>
      </c>
    </row>
    <row r="307" spans="1:47" x14ac:dyDescent="0.25">
      <c r="A307" t="str">
        <f t="shared" si="52"/>
        <v>J2-B3</v>
      </c>
      <c r="B307" t="str">
        <f t="shared" si="53"/>
        <v>GND</v>
      </c>
      <c r="C307" t="str">
        <f t="shared" si="54"/>
        <v>J2-GND</v>
      </c>
      <c r="D307" t="str">
        <f t="shared" si="55"/>
        <v>J2-B3</v>
      </c>
      <c r="E307" t="s">
        <v>410</v>
      </c>
      <c r="F307" t="s">
        <v>232</v>
      </c>
      <c r="G307" t="s">
        <v>433</v>
      </c>
      <c r="L307" t="s">
        <v>4037</v>
      </c>
      <c r="M307" t="s">
        <v>428</v>
      </c>
      <c r="N307">
        <v>1.8275999999999999</v>
      </c>
      <c r="AA307">
        <f t="shared" si="64"/>
        <v>302</v>
      </c>
      <c r="AB307" t="str">
        <f>B2B!B304</f>
        <v>J2</v>
      </c>
      <c r="AC307" t="str">
        <f>B2B!C304</f>
        <v>B2</v>
      </c>
      <c r="AD307" t="str">
        <f t="shared" si="58"/>
        <v>J2-B2</v>
      </c>
      <c r="AE307" t="str">
        <f t="shared" si="59"/>
        <v>NetJ2_B2</v>
      </c>
      <c r="AG307" t="str">
        <f t="shared" si="60"/>
        <v>--</v>
      </c>
      <c r="AH307" t="str">
        <f t="shared" si="61"/>
        <v>J2-B2</v>
      </c>
      <c r="AI307" t="str">
        <f>IFERROR(IF(IF(AG307="--",INDEX(D:D,MATCH(AE307,INDEX(B:B,MATCH(AE307,B:B,)+1):B10821,)+MATCH(AE307,B:B,)))=AD307,VLOOKUP(AE307,B:D,3,0),IF(AG307="--",INDEX(D:D,MATCH(AE307,INDEX(B:B,MATCH(AE307,B:B,)+1):B10821,)+MATCH(AE307,B:B,)),"---")),"---")</f>
        <v>---</v>
      </c>
      <c r="AJ307" t="str">
        <f>IF(COUNTIF(CALC_CONN_TEB0187_REV01!F:F,IF(AH307&lt;&gt;"---",VLOOKUP(AD307,CALC_CONN_TEB0187_REV01!F:M,8,0),IF(IFERROR(IF(AD307=AH307,AI307,AH307),"---")="---","---",IF(COUNTIF(CALC_CONN_TEB0187_REV01!F:F,IFERROR(IF(AD307=AH307,AI307,AH307),"---"))&gt;0,"---",IFERROR(IF(AD307=AH307,AI307,AH307),"---")))))=1,IF(AH307&lt;&gt;"---",VLOOKUP(AD307,CALC_CONN_TEB0187_REV01!F:M,8,0),IF(IFERROR(IF(AD307=AH307,AI307,AH307),"---")="---","---",IF(COUNTIF(CALC_CONN_TEB0187_REV01!F:F,IFERROR(IF(AD307=AH307,AI307,AH307),"---"))&gt;0,"---",IFERROR(IF(AD307=AH307,AI307,AH307),"---")))),"---")</f>
        <v>---</v>
      </c>
      <c r="AK307" t="str">
        <f>IF(COUNTIF(CALC_CONN_TEB0187_REV01!F:F,IF(AH307&lt;&gt;"---",VLOOKUP(AD307,CALC_CONN_TEB0187_REV01!F:M,8,0),IF(IFERROR(IF(AD307=AH307,AI307,AH307),"---")="---","---",IF(COUNTIF(CALC_CONN_TEB0187_REV01!F:F,IFERROR(IF(AD307=AH307,AI307,AH307),"---"))&gt;0,"---",IFERROR(IF(AD307=AH307,AI307,AH307),"---")))))=0,IF(AH307&lt;&gt;"---",VLOOKUP(AD307,CALC_CONN_TEB0187_REV01!F:M,8,0),IF(IFERROR(IF(AD307=AH307,AI307,AH307),"---")="---","---",IF(COUNTIF(CALC_CONN_TEB0187_REV01!F:F,IFERROR(IF(AD307=AH307,AI307,AH307),"---"))&gt;0,"---",IFERROR(IF(AD307=AH307,AI307,AH307),"---")))),"---")</f>
        <v>---</v>
      </c>
      <c r="AL307" t="str">
        <f t="shared" si="62"/>
        <v>--</v>
      </c>
      <c r="AM307">
        <f t="shared" si="63"/>
        <v>1</v>
      </c>
      <c r="AT307">
        <f t="shared" si="56"/>
        <v>0</v>
      </c>
      <c r="AU307">
        <f t="shared" si="57"/>
        <v>0</v>
      </c>
    </row>
    <row r="308" spans="1:47" x14ac:dyDescent="0.25">
      <c r="A308" t="str">
        <f t="shared" si="52"/>
        <v>J2-B4</v>
      </c>
      <c r="B308" t="str">
        <f t="shared" si="53"/>
        <v>DP4_M2C_P</v>
      </c>
      <c r="C308" t="str">
        <f t="shared" si="54"/>
        <v>J2-DP4_M2C_P</v>
      </c>
      <c r="D308" t="str">
        <f t="shared" si="55"/>
        <v>J2-B4</v>
      </c>
      <c r="E308" t="s">
        <v>410</v>
      </c>
      <c r="F308" t="s">
        <v>233</v>
      </c>
      <c r="G308" t="s">
        <v>3976</v>
      </c>
      <c r="L308" t="s">
        <v>4038</v>
      </c>
      <c r="M308" t="s">
        <v>428</v>
      </c>
      <c r="N308">
        <v>1.8764000000000001</v>
      </c>
      <c r="AA308">
        <f t="shared" si="64"/>
        <v>303</v>
      </c>
      <c r="AB308" t="str">
        <f>B2B!B305</f>
        <v>J2</v>
      </c>
      <c r="AC308" t="str">
        <f>B2B!C305</f>
        <v>B3</v>
      </c>
      <c r="AD308" t="str">
        <f t="shared" si="58"/>
        <v>J2-B3</v>
      </c>
      <c r="AE308" t="str">
        <f t="shared" si="59"/>
        <v>GND</v>
      </c>
      <c r="AG308" t="str">
        <f t="shared" si="60"/>
        <v>---</v>
      </c>
      <c r="AH308" t="str">
        <f t="shared" si="61"/>
        <v>---</v>
      </c>
      <c r="AI308" t="str">
        <f>IFERROR(IF(IF(AG308="--",INDEX(D:D,MATCH(AE308,INDEX(B:B,MATCH(AE308,B:B,)+1):B10822,)+MATCH(AE308,B:B,)))=AD308,VLOOKUP(AE308,B:D,3,0),IF(AG308="--",INDEX(D:D,MATCH(AE308,INDEX(B:B,MATCH(AE308,B:B,)+1):B10822,)+MATCH(AE308,B:B,)),"---")),"---")</f>
        <v>---</v>
      </c>
      <c r="AJ308" t="str">
        <f>IF(COUNTIF(CALC_CONN_TEB0187_REV01!F:F,IF(AH308&lt;&gt;"---",VLOOKUP(AD308,CALC_CONN_TEB0187_REV01!F:M,8,0),IF(IFERROR(IF(AD308=AH308,AI308,AH308),"---")="---","---",IF(COUNTIF(CALC_CONN_TEB0187_REV01!F:F,IFERROR(IF(AD308=AH308,AI308,AH308),"---"))&gt;0,"---",IFERROR(IF(AD308=AH308,AI308,AH308),"---")))))=1,IF(AH308&lt;&gt;"---",VLOOKUP(AD308,CALC_CONN_TEB0187_REV01!F:M,8,0),IF(IFERROR(IF(AD308=AH308,AI308,AH308),"---")="---","---",IF(COUNTIF(CALC_CONN_TEB0187_REV01!F:F,IFERROR(IF(AD308=AH308,AI308,AH308),"---"))&gt;0,"---",IFERROR(IF(AD308=AH308,AI308,AH308),"---")))),"---")</f>
        <v>---</v>
      </c>
      <c r="AK308" t="str">
        <f>IF(COUNTIF(CALC_CONN_TEB0187_REV01!F:F,IF(AH308&lt;&gt;"---",VLOOKUP(AD308,CALC_CONN_TEB0187_REV01!F:M,8,0),IF(IFERROR(IF(AD308=AH308,AI308,AH308),"---")="---","---",IF(COUNTIF(CALC_CONN_TEB0187_REV01!F:F,IFERROR(IF(AD308=AH308,AI308,AH308),"---"))&gt;0,"---",IFERROR(IF(AD308=AH308,AI308,AH308),"---")))))=0,IF(AH308&lt;&gt;"---",VLOOKUP(AD308,CALC_CONN_TEB0187_REV01!F:M,8,0),IF(IFERROR(IF(AD308=AH308,AI308,AH308),"---")="---","---",IF(COUNTIF(CALC_CONN_TEB0187_REV01!F:F,IFERROR(IF(AD308=AH308,AI308,AH308),"---"))&gt;0,"---",IFERROR(IF(AD308=AH308,AI308,AH308),"---")))),"---")</f>
        <v>---</v>
      </c>
      <c r="AL308" t="str">
        <f t="shared" si="62"/>
        <v>---</v>
      </c>
      <c r="AM308">
        <f t="shared" si="63"/>
        <v>1098</v>
      </c>
      <c r="AT308" t="str">
        <f t="shared" si="56"/>
        <v>DP4_M2C_P</v>
      </c>
      <c r="AU308" t="str">
        <f t="shared" si="57"/>
        <v>--</v>
      </c>
    </row>
    <row r="309" spans="1:47" x14ac:dyDescent="0.25">
      <c r="A309" t="str">
        <f t="shared" si="52"/>
        <v>J2-B5</v>
      </c>
      <c r="B309" t="str">
        <f t="shared" si="53"/>
        <v>DP4_M2C_N</v>
      </c>
      <c r="C309" t="str">
        <f t="shared" si="54"/>
        <v>J2-DP4_M2C_N</v>
      </c>
      <c r="D309" t="str">
        <f t="shared" si="55"/>
        <v>J2-B5</v>
      </c>
      <c r="E309" t="s">
        <v>410</v>
      </c>
      <c r="F309" t="s">
        <v>234</v>
      </c>
      <c r="G309" t="s">
        <v>3975</v>
      </c>
      <c r="L309" t="s">
        <v>4039</v>
      </c>
      <c r="M309" t="s">
        <v>428</v>
      </c>
      <c r="N309">
        <v>4.5016999999999996</v>
      </c>
      <c r="AA309">
        <f t="shared" si="64"/>
        <v>304</v>
      </c>
      <c r="AB309" t="str">
        <f>B2B!B306</f>
        <v>J2</v>
      </c>
      <c r="AC309" t="str">
        <f>B2B!C306</f>
        <v>B4</v>
      </c>
      <c r="AD309" t="str">
        <f t="shared" si="58"/>
        <v>J2-B4</v>
      </c>
      <c r="AE309" t="str">
        <f t="shared" si="59"/>
        <v>DP4_M2C_P</v>
      </c>
      <c r="AG309" t="str">
        <f t="shared" si="60"/>
        <v>--</v>
      </c>
      <c r="AH309" t="str">
        <f t="shared" si="61"/>
        <v>J2-B4</v>
      </c>
      <c r="AI309" t="str">
        <f>IFERROR(IF(IF(AG309="--",INDEX(D:D,MATCH(AE309,INDEX(B:B,MATCH(AE309,B:B,)+1):B10823,)+MATCH(AE309,B:B,)))=AD309,VLOOKUP(AE309,B:D,3,0),IF(AG309="--",INDEX(D:D,MATCH(AE309,INDEX(B:B,MATCH(AE309,B:B,)+1):B10823,)+MATCH(AE309,B:B,)),"---")),"---")</f>
        <v>J15-A14</v>
      </c>
      <c r="AJ309" t="str">
        <f>IF(COUNTIF(CALC_CONN_TEB0187_REV01!F:F,IF(AH309&lt;&gt;"---",VLOOKUP(AD309,CALC_CONN_TEB0187_REV01!F:M,8,0),IF(IFERROR(IF(AD309=AH309,AI309,AH309),"---")="---","---",IF(COUNTIF(CALC_CONN_TEB0187_REV01!F:F,IFERROR(IF(AD309=AH309,AI309,AH309),"---"))&gt;0,"---",IFERROR(IF(AD309=AH309,AI309,AH309),"---")))))=1,IF(AH309&lt;&gt;"---",VLOOKUP(AD309,CALC_CONN_TEB0187_REV01!F:M,8,0),IF(IFERROR(IF(AD309=AH309,AI309,AH309),"---")="---","---",IF(COUNTIF(CALC_CONN_TEB0187_REV01!F:F,IFERROR(IF(AD309=AH309,AI309,AH309),"---"))&gt;0,"---",IFERROR(IF(AD309=AH309,AI309,AH309),"---")))),"---")</f>
        <v>---</v>
      </c>
      <c r="AK309" t="str">
        <f>IF(COUNTIF(CALC_CONN_TEB0187_REV01!F:F,IF(AH309&lt;&gt;"---",VLOOKUP(AD309,CALC_CONN_TEB0187_REV01!F:M,8,0),IF(IFERROR(IF(AD309=AH309,AI309,AH309),"---")="---","---",IF(COUNTIF(CALC_CONN_TEB0187_REV01!F:F,IFERROR(IF(AD309=AH309,AI309,AH309),"---"))&gt;0,"---",IFERROR(IF(AD309=AH309,AI309,AH309),"---")))))=0,IF(AH309&lt;&gt;"---",VLOOKUP(AD309,CALC_CONN_TEB0187_REV01!F:M,8,0),IF(IFERROR(IF(AD309=AH309,AI309,AH309),"---")="---","---",IF(COUNTIF(CALC_CONN_TEB0187_REV01!F:F,IFERROR(IF(AD309=AH309,AI309,AH309),"---"))&gt;0,"---",IFERROR(IF(AD309=AH309,AI309,AH309),"---")))),"---")</f>
        <v>J15-A14</v>
      </c>
      <c r="AL309">
        <f t="shared" si="62"/>
        <v>56.848300000000002</v>
      </c>
      <c r="AM309">
        <f t="shared" si="63"/>
        <v>2</v>
      </c>
      <c r="AT309" t="str">
        <f t="shared" si="56"/>
        <v>DP4_M2C_N</v>
      </c>
      <c r="AU309" t="str">
        <f t="shared" si="57"/>
        <v>--</v>
      </c>
    </row>
    <row r="310" spans="1:47" x14ac:dyDescent="0.25">
      <c r="A310" t="str">
        <f t="shared" si="52"/>
        <v>J2-B6</v>
      </c>
      <c r="B310" t="str">
        <f t="shared" si="53"/>
        <v>GND</v>
      </c>
      <c r="C310" t="str">
        <f t="shared" si="54"/>
        <v>J2-GND</v>
      </c>
      <c r="D310" t="str">
        <f t="shared" si="55"/>
        <v>J2-B6</v>
      </c>
      <c r="E310" t="s">
        <v>410</v>
      </c>
      <c r="F310" t="s">
        <v>235</v>
      </c>
      <c r="G310" t="s">
        <v>433</v>
      </c>
      <c r="L310" t="s">
        <v>4040</v>
      </c>
      <c r="M310" t="s">
        <v>428</v>
      </c>
      <c r="N310">
        <v>4.5053000000000001</v>
      </c>
      <c r="AA310">
        <f t="shared" si="64"/>
        <v>305</v>
      </c>
      <c r="AB310" t="str">
        <f>B2B!B307</f>
        <v>J2</v>
      </c>
      <c r="AC310" t="str">
        <f>B2B!C307</f>
        <v>B5</v>
      </c>
      <c r="AD310" t="str">
        <f t="shared" si="58"/>
        <v>J2-B5</v>
      </c>
      <c r="AE310" t="str">
        <f t="shared" si="59"/>
        <v>DP4_M2C_N</v>
      </c>
      <c r="AG310" t="str">
        <f t="shared" si="60"/>
        <v>--</v>
      </c>
      <c r="AH310" t="str">
        <f t="shared" si="61"/>
        <v>J2-B5</v>
      </c>
      <c r="AI310" t="str">
        <f>IFERROR(IF(IF(AG310="--",INDEX(D:D,MATCH(AE310,INDEX(B:B,MATCH(AE310,B:B,)+1):B10824,)+MATCH(AE310,B:B,)))=AD310,VLOOKUP(AE310,B:D,3,0),IF(AG310="--",INDEX(D:D,MATCH(AE310,INDEX(B:B,MATCH(AE310,B:B,)+1):B10824,)+MATCH(AE310,B:B,)),"---")),"---")</f>
        <v>J15-A15</v>
      </c>
      <c r="AJ310" t="str">
        <f>IF(COUNTIF(CALC_CONN_TEB0187_REV01!F:F,IF(AH310&lt;&gt;"---",VLOOKUP(AD310,CALC_CONN_TEB0187_REV01!F:M,8,0),IF(IFERROR(IF(AD310=AH310,AI310,AH310),"---")="---","---",IF(COUNTIF(CALC_CONN_TEB0187_REV01!F:F,IFERROR(IF(AD310=AH310,AI310,AH310),"---"))&gt;0,"---",IFERROR(IF(AD310=AH310,AI310,AH310),"---")))))=1,IF(AH310&lt;&gt;"---",VLOOKUP(AD310,CALC_CONN_TEB0187_REV01!F:M,8,0),IF(IFERROR(IF(AD310=AH310,AI310,AH310),"---")="---","---",IF(COUNTIF(CALC_CONN_TEB0187_REV01!F:F,IFERROR(IF(AD310=AH310,AI310,AH310),"---"))&gt;0,"---",IFERROR(IF(AD310=AH310,AI310,AH310),"---")))),"---")</f>
        <v>---</v>
      </c>
      <c r="AK310" t="str">
        <f>IF(COUNTIF(CALC_CONN_TEB0187_REV01!F:F,IF(AH310&lt;&gt;"---",VLOOKUP(AD310,CALC_CONN_TEB0187_REV01!F:M,8,0),IF(IFERROR(IF(AD310=AH310,AI310,AH310),"---")="---","---",IF(COUNTIF(CALC_CONN_TEB0187_REV01!F:F,IFERROR(IF(AD310=AH310,AI310,AH310),"---"))&gt;0,"---",IFERROR(IF(AD310=AH310,AI310,AH310),"---")))))=0,IF(AH310&lt;&gt;"---",VLOOKUP(AD310,CALC_CONN_TEB0187_REV01!F:M,8,0),IF(IFERROR(IF(AD310=AH310,AI310,AH310),"---")="---","---",IF(COUNTIF(CALC_CONN_TEB0187_REV01!F:F,IFERROR(IF(AD310=AH310,AI310,AH310),"---"))&gt;0,"---",IFERROR(IF(AD310=AH310,AI310,AH310),"---")))),"---")</f>
        <v>J15-A15</v>
      </c>
      <c r="AL310">
        <f t="shared" si="62"/>
        <v>56.860199999999999</v>
      </c>
      <c r="AM310">
        <f t="shared" si="63"/>
        <v>2</v>
      </c>
      <c r="AT310">
        <f t="shared" si="56"/>
        <v>0</v>
      </c>
      <c r="AU310">
        <f t="shared" si="57"/>
        <v>0</v>
      </c>
    </row>
    <row r="311" spans="1:47" x14ac:dyDescent="0.25">
      <c r="A311" t="str">
        <f t="shared" si="52"/>
        <v>J2-B7</v>
      </c>
      <c r="B311" t="str">
        <f t="shared" si="53"/>
        <v>DP6_M2C_P</v>
      </c>
      <c r="C311" t="str">
        <f t="shared" si="54"/>
        <v>J2-DP6_M2C_P</v>
      </c>
      <c r="D311" t="str">
        <f t="shared" si="55"/>
        <v>J2-B7</v>
      </c>
      <c r="E311" t="s">
        <v>410</v>
      </c>
      <c r="F311" t="s">
        <v>236</v>
      </c>
      <c r="G311" t="s">
        <v>3984</v>
      </c>
      <c r="L311" t="s">
        <v>4041</v>
      </c>
      <c r="M311" t="s">
        <v>428</v>
      </c>
      <c r="N311">
        <v>94.296899999999994</v>
      </c>
      <c r="AA311">
        <f t="shared" si="64"/>
        <v>306</v>
      </c>
      <c r="AB311" t="str">
        <f>B2B!B308</f>
        <v>J2</v>
      </c>
      <c r="AC311" t="str">
        <f>B2B!C308</f>
        <v>B6</v>
      </c>
      <c r="AD311" t="str">
        <f t="shared" si="58"/>
        <v>J2-B6</v>
      </c>
      <c r="AE311" t="str">
        <f t="shared" si="59"/>
        <v>GND</v>
      </c>
      <c r="AG311" t="str">
        <f t="shared" si="60"/>
        <v>---</v>
      </c>
      <c r="AH311" t="str">
        <f t="shared" si="61"/>
        <v>---</v>
      </c>
      <c r="AI311" t="str">
        <f>IFERROR(IF(IF(AG311="--",INDEX(D:D,MATCH(AE311,INDEX(B:B,MATCH(AE311,B:B,)+1):B10825,)+MATCH(AE311,B:B,)))=AD311,VLOOKUP(AE311,B:D,3,0),IF(AG311="--",INDEX(D:D,MATCH(AE311,INDEX(B:B,MATCH(AE311,B:B,)+1):B10825,)+MATCH(AE311,B:B,)),"---")),"---")</f>
        <v>---</v>
      </c>
      <c r="AJ311" t="str">
        <f>IF(COUNTIF(CALC_CONN_TEB0187_REV01!F:F,IF(AH311&lt;&gt;"---",VLOOKUP(AD311,CALC_CONN_TEB0187_REV01!F:M,8,0),IF(IFERROR(IF(AD311=AH311,AI311,AH311),"---")="---","---",IF(COUNTIF(CALC_CONN_TEB0187_REV01!F:F,IFERROR(IF(AD311=AH311,AI311,AH311),"---"))&gt;0,"---",IFERROR(IF(AD311=AH311,AI311,AH311),"---")))))=1,IF(AH311&lt;&gt;"---",VLOOKUP(AD311,CALC_CONN_TEB0187_REV01!F:M,8,0),IF(IFERROR(IF(AD311=AH311,AI311,AH311),"---")="---","---",IF(COUNTIF(CALC_CONN_TEB0187_REV01!F:F,IFERROR(IF(AD311=AH311,AI311,AH311),"---"))&gt;0,"---",IFERROR(IF(AD311=AH311,AI311,AH311),"---")))),"---")</f>
        <v>---</v>
      </c>
      <c r="AK311" t="str">
        <f>IF(COUNTIF(CALC_CONN_TEB0187_REV01!F:F,IF(AH311&lt;&gt;"---",VLOOKUP(AD311,CALC_CONN_TEB0187_REV01!F:M,8,0),IF(IFERROR(IF(AD311=AH311,AI311,AH311),"---")="---","---",IF(COUNTIF(CALC_CONN_TEB0187_REV01!F:F,IFERROR(IF(AD311=AH311,AI311,AH311),"---"))&gt;0,"---",IFERROR(IF(AD311=AH311,AI311,AH311),"---")))))=0,IF(AH311&lt;&gt;"---",VLOOKUP(AD311,CALC_CONN_TEB0187_REV01!F:M,8,0),IF(IFERROR(IF(AD311=AH311,AI311,AH311),"---")="---","---",IF(COUNTIF(CALC_CONN_TEB0187_REV01!F:F,IFERROR(IF(AD311=AH311,AI311,AH311),"---"))&gt;0,"---",IFERROR(IF(AD311=AH311,AI311,AH311),"---")))),"---")</f>
        <v>---</v>
      </c>
      <c r="AL311" t="str">
        <f t="shared" si="62"/>
        <v>---</v>
      </c>
      <c r="AM311">
        <f t="shared" si="63"/>
        <v>1098</v>
      </c>
      <c r="AT311" t="str">
        <f t="shared" si="56"/>
        <v>DP6_M2C_P</v>
      </c>
      <c r="AU311" t="str">
        <f t="shared" si="57"/>
        <v>--</v>
      </c>
    </row>
    <row r="312" spans="1:47" x14ac:dyDescent="0.25">
      <c r="A312" t="str">
        <f t="shared" si="52"/>
        <v>J2-B8</v>
      </c>
      <c r="B312" t="str">
        <f t="shared" si="53"/>
        <v>DP6_M2C_N</v>
      </c>
      <c r="C312" t="str">
        <f t="shared" si="54"/>
        <v>J2-DP6_M2C_N</v>
      </c>
      <c r="D312" t="str">
        <f t="shared" si="55"/>
        <v>J2-B8</v>
      </c>
      <c r="E312" t="s">
        <v>410</v>
      </c>
      <c r="F312" t="s">
        <v>237</v>
      </c>
      <c r="G312" t="s">
        <v>3983</v>
      </c>
      <c r="L312" t="s">
        <v>4042</v>
      </c>
      <c r="M312" t="s">
        <v>428</v>
      </c>
      <c r="N312">
        <v>98.218400000000003</v>
      </c>
      <c r="AA312">
        <f t="shared" si="64"/>
        <v>307</v>
      </c>
      <c r="AB312" t="str">
        <f>B2B!B309</f>
        <v>J2</v>
      </c>
      <c r="AC312" t="str">
        <f>B2B!C309</f>
        <v>B7</v>
      </c>
      <c r="AD312" t="str">
        <f t="shared" si="58"/>
        <v>J2-B7</v>
      </c>
      <c r="AE312" t="str">
        <f t="shared" si="59"/>
        <v>DP6_M2C_P</v>
      </c>
      <c r="AG312" t="str">
        <f t="shared" si="60"/>
        <v>--</v>
      </c>
      <c r="AH312" t="str">
        <f t="shared" si="61"/>
        <v>J2-B7</v>
      </c>
      <c r="AI312" t="str">
        <f>IFERROR(IF(IF(AG312="--",INDEX(D:D,MATCH(AE312,INDEX(B:B,MATCH(AE312,B:B,)+1):B10826,)+MATCH(AE312,B:B,)))=AD312,VLOOKUP(AE312,B:D,3,0),IF(AG312="--",INDEX(D:D,MATCH(AE312,INDEX(B:B,MATCH(AE312,B:B,)+1):B10826,)+MATCH(AE312,B:B,)),"---")),"---")</f>
        <v>J15-B16</v>
      </c>
      <c r="AJ312" t="str">
        <f>IF(COUNTIF(CALC_CONN_TEB0187_REV01!F:F,IF(AH312&lt;&gt;"---",VLOOKUP(AD312,CALC_CONN_TEB0187_REV01!F:M,8,0),IF(IFERROR(IF(AD312=AH312,AI312,AH312),"---")="---","---",IF(COUNTIF(CALC_CONN_TEB0187_REV01!F:F,IFERROR(IF(AD312=AH312,AI312,AH312),"---"))&gt;0,"---",IFERROR(IF(AD312=AH312,AI312,AH312),"---")))))=1,IF(AH312&lt;&gt;"---",VLOOKUP(AD312,CALC_CONN_TEB0187_REV01!F:M,8,0),IF(IFERROR(IF(AD312=AH312,AI312,AH312),"---")="---","---",IF(COUNTIF(CALC_CONN_TEB0187_REV01!F:F,IFERROR(IF(AD312=AH312,AI312,AH312),"---"))&gt;0,"---",IFERROR(IF(AD312=AH312,AI312,AH312),"---")))),"---")</f>
        <v>---</v>
      </c>
      <c r="AK312" t="str">
        <f>IF(COUNTIF(CALC_CONN_TEB0187_REV01!F:F,IF(AH312&lt;&gt;"---",VLOOKUP(AD312,CALC_CONN_TEB0187_REV01!F:M,8,0),IF(IFERROR(IF(AD312=AH312,AI312,AH312),"---")="---","---",IF(COUNTIF(CALC_CONN_TEB0187_REV01!F:F,IFERROR(IF(AD312=AH312,AI312,AH312),"---"))&gt;0,"---",IFERROR(IF(AD312=AH312,AI312,AH312),"---")))))=0,IF(AH312&lt;&gt;"---",VLOOKUP(AD312,CALC_CONN_TEB0187_REV01!F:M,8,0),IF(IFERROR(IF(AD312=AH312,AI312,AH312),"---")="---","---",IF(COUNTIF(CALC_CONN_TEB0187_REV01!F:F,IFERROR(IF(AD312=AH312,AI312,AH312),"---"))&gt;0,"---",IFERROR(IF(AD312=AH312,AI312,AH312),"---")))),"---")</f>
        <v>J15-B16</v>
      </c>
      <c r="AL312">
        <f t="shared" si="62"/>
        <v>53.267800000000001</v>
      </c>
      <c r="AM312">
        <f t="shared" si="63"/>
        <v>2</v>
      </c>
      <c r="AT312" t="str">
        <f t="shared" si="56"/>
        <v>DP6_M2C_N</v>
      </c>
      <c r="AU312" t="str">
        <f t="shared" si="57"/>
        <v>--</v>
      </c>
    </row>
    <row r="313" spans="1:47" x14ac:dyDescent="0.25">
      <c r="A313" t="str">
        <f t="shared" si="52"/>
        <v>J2-B9</v>
      </c>
      <c r="B313" t="str">
        <f t="shared" si="53"/>
        <v>GND</v>
      </c>
      <c r="C313" t="str">
        <f t="shared" si="54"/>
        <v>J2-GND</v>
      </c>
      <c r="D313" t="str">
        <f t="shared" si="55"/>
        <v>J2-B9</v>
      </c>
      <c r="E313" t="s">
        <v>410</v>
      </c>
      <c r="F313" t="s">
        <v>238</v>
      </c>
      <c r="G313" t="s">
        <v>433</v>
      </c>
      <c r="L313" t="s">
        <v>4043</v>
      </c>
      <c r="M313" t="s">
        <v>428</v>
      </c>
      <c r="N313">
        <v>12.8085</v>
      </c>
      <c r="AA313">
        <f t="shared" si="64"/>
        <v>308</v>
      </c>
      <c r="AB313" t="str">
        <f>B2B!B310</f>
        <v>J2</v>
      </c>
      <c r="AC313" t="str">
        <f>B2B!C310</f>
        <v>B8</v>
      </c>
      <c r="AD313" t="str">
        <f t="shared" si="58"/>
        <v>J2-B8</v>
      </c>
      <c r="AE313" t="str">
        <f t="shared" si="59"/>
        <v>DP6_M2C_N</v>
      </c>
      <c r="AG313" t="str">
        <f t="shared" si="60"/>
        <v>--</v>
      </c>
      <c r="AH313" t="str">
        <f t="shared" si="61"/>
        <v>J2-B8</v>
      </c>
      <c r="AI313" t="str">
        <f>IFERROR(IF(IF(AG313="--",INDEX(D:D,MATCH(AE313,INDEX(B:B,MATCH(AE313,B:B,)+1):B10827,)+MATCH(AE313,B:B,)))=AD313,VLOOKUP(AE313,B:D,3,0),IF(AG313="--",INDEX(D:D,MATCH(AE313,INDEX(B:B,MATCH(AE313,B:B,)+1):B10827,)+MATCH(AE313,B:B,)),"---")),"---")</f>
        <v>J15-B17</v>
      </c>
      <c r="AJ313" t="str">
        <f>IF(COUNTIF(CALC_CONN_TEB0187_REV01!F:F,IF(AH313&lt;&gt;"---",VLOOKUP(AD313,CALC_CONN_TEB0187_REV01!F:M,8,0),IF(IFERROR(IF(AD313=AH313,AI313,AH313),"---")="---","---",IF(COUNTIF(CALC_CONN_TEB0187_REV01!F:F,IFERROR(IF(AD313=AH313,AI313,AH313),"---"))&gt;0,"---",IFERROR(IF(AD313=AH313,AI313,AH313),"---")))))=1,IF(AH313&lt;&gt;"---",VLOOKUP(AD313,CALC_CONN_TEB0187_REV01!F:M,8,0),IF(IFERROR(IF(AD313=AH313,AI313,AH313),"---")="---","---",IF(COUNTIF(CALC_CONN_TEB0187_REV01!F:F,IFERROR(IF(AD313=AH313,AI313,AH313),"---"))&gt;0,"---",IFERROR(IF(AD313=AH313,AI313,AH313),"---")))),"---")</f>
        <v>---</v>
      </c>
      <c r="AK313" t="str">
        <f>IF(COUNTIF(CALC_CONN_TEB0187_REV01!F:F,IF(AH313&lt;&gt;"---",VLOOKUP(AD313,CALC_CONN_TEB0187_REV01!F:M,8,0),IF(IFERROR(IF(AD313=AH313,AI313,AH313),"---")="---","---",IF(COUNTIF(CALC_CONN_TEB0187_REV01!F:F,IFERROR(IF(AD313=AH313,AI313,AH313),"---"))&gt;0,"---",IFERROR(IF(AD313=AH313,AI313,AH313),"---")))))=0,IF(AH313&lt;&gt;"---",VLOOKUP(AD313,CALC_CONN_TEB0187_REV01!F:M,8,0),IF(IFERROR(IF(AD313=AH313,AI313,AH313),"---")="---","---",IF(COUNTIF(CALC_CONN_TEB0187_REV01!F:F,IFERROR(IF(AD313=AH313,AI313,AH313),"---"))&gt;0,"---",IFERROR(IF(AD313=AH313,AI313,AH313),"---")))),"---")</f>
        <v>J15-B17</v>
      </c>
      <c r="AL313">
        <f t="shared" si="62"/>
        <v>53.264400000000002</v>
      </c>
      <c r="AM313">
        <f t="shared" si="63"/>
        <v>2</v>
      </c>
      <c r="AT313">
        <f t="shared" si="56"/>
        <v>0</v>
      </c>
      <c r="AU313">
        <f t="shared" si="57"/>
        <v>0</v>
      </c>
    </row>
    <row r="314" spans="1:47" x14ac:dyDescent="0.25">
      <c r="A314" t="str">
        <f t="shared" si="52"/>
        <v>J2-B10</v>
      </c>
      <c r="B314" t="str">
        <f t="shared" si="53"/>
        <v>GND</v>
      </c>
      <c r="C314" t="str">
        <f t="shared" si="54"/>
        <v>J2-GND</v>
      </c>
      <c r="D314" t="str">
        <f t="shared" si="55"/>
        <v>J2-B10</v>
      </c>
      <c r="E314" t="s">
        <v>410</v>
      </c>
      <c r="F314" t="s">
        <v>239</v>
      </c>
      <c r="G314" t="s">
        <v>433</v>
      </c>
      <c r="L314" t="s">
        <v>4044</v>
      </c>
      <c r="M314" t="s">
        <v>428</v>
      </c>
      <c r="N314">
        <v>2.7502</v>
      </c>
      <c r="AA314">
        <f t="shared" si="64"/>
        <v>309</v>
      </c>
      <c r="AB314" t="str">
        <f>B2B!B311</f>
        <v>J2</v>
      </c>
      <c r="AC314" t="str">
        <f>B2B!C311</f>
        <v>B9</v>
      </c>
      <c r="AD314" t="str">
        <f t="shared" si="58"/>
        <v>J2-B9</v>
      </c>
      <c r="AE314" t="str">
        <f t="shared" si="59"/>
        <v>GND</v>
      </c>
      <c r="AG314" t="str">
        <f t="shared" si="60"/>
        <v>---</v>
      </c>
      <c r="AH314" t="str">
        <f t="shared" si="61"/>
        <v>---</v>
      </c>
      <c r="AI314" t="str">
        <f>IFERROR(IF(IF(AG314="--",INDEX(D:D,MATCH(AE314,INDEX(B:B,MATCH(AE314,B:B,)+1):B10828,)+MATCH(AE314,B:B,)))=AD314,VLOOKUP(AE314,B:D,3,0),IF(AG314="--",INDEX(D:D,MATCH(AE314,INDEX(B:B,MATCH(AE314,B:B,)+1):B10828,)+MATCH(AE314,B:B,)),"---")),"---")</f>
        <v>---</v>
      </c>
      <c r="AJ314" t="str">
        <f>IF(COUNTIF(CALC_CONN_TEB0187_REV01!F:F,IF(AH314&lt;&gt;"---",VLOOKUP(AD314,CALC_CONN_TEB0187_REV01!F:M,8,0),IF(IFERROR(IF(AD314=AH314,AI314,AH314),"---")="---","---",IF(COUNTIF(CALC_CONN_TEB0187_REV01!F:F,IFERROR(IF(AD314=AH314,AI314,AH314),"---"))&gt;0,"---",IFERROR(IF(AD314=AH314,AI314,AH314),"---")))))=1,IF(AH314&lt;&gt;"---",VLOOKUP(AD314,CALC_CONN_TEB0187_REV01!F:M,8,0),IF(IFERROR(IF(AD314=AH314,AI314,AH314),"---")="---","---",IF(COUNTIF(CALC_CONN_TEB0187_REV01!F:F,IFERROR(IF(AD314=AH314,AI314,AH314),"---"))&gt;0,"---",IFERROR(IF(AD314=AH314,AI314,AH314),"---")))),"---")</f>
        <v>---</v>
      </c>
      <c r="AK314" t="str">
        <f>IF(COUNTIF(CALC_CONN_TEB0187_REV01!F:F,IF(AH314&lt;&gt;"---",VLOOKUP(AD314,CALC_CONN_TEB0187_REV01!F:M,8,0),IF(IFERROR(IF(AD314=AH314,AI314,AH314),"---")="---","---",IF(COUNTIF(CALC_CONN_TEB0187_REV01!F:F,IFERROR(IF(AD314=AH314,AI314,AH314),"---"))&gt;0,"---",IFERROR(IF(AD314=AH314,AI314,AH314),"---")))))=0,IF(AH314&lt;&gt;"---",VLOOKUP(AD314,CALC_CONN_TEB0187_REV01!F:M,8,0),IF(IFERROR(IF(AD314=AH314,AI314,AH314),"---")="---","---",IF(COUNTIF(CALC_CONN_TEB0187_REV01!F:F,IFERROR(IF(AD314=AH314,AI314,AH314),"---"))&gt;0,"---",IFERROR(IF(AD314=AH314,AI314,AH314),"---")))),"---")</f>
        <v>---</v>
      </c>
      <c r="AL314" t="str">
        <f t="shared" si="62"/>
        <v>---</v>
      </c>
      <c r="AM314">
        <f t="shared" si="63"/>
        <v>1098</v>
      </c>
      <c r="AT314">
        <f t="shared" si="56"/>
        <v>0</v>
      </c>
      <c r="AU314">
        <f t="shared" si="57"/>
        <v>0</v>
      </c>
    </row>
    <row r="315" spans="1:47" x14ac:dyDescent="0.25">
      <c r="A315" t="str">
        <f t="shared" si="52"/>
        <v>J2-B11</v>
      </c>
      <c r="B315" t="str">
        <f t="shared" si="53"/>
        <v>NetJ2_B11</v>
      </c>
      <c r="C315" t="str">
        <f t="shared" si="54"/>
        <v>J2-NetJ2_B11</v>
      </c>
      <c r="D315" t="str">
        <f t="shared" si="55"/>
        <v>J2-B11</v>
      </c>
      <c r="E315" t="s">
        <v>410</v>
      </c>
      <c r="F315" t="s">
        <v>240</v>
      </c>
      <c r="G315" t="s">
        <v>906</v>
      </c>
      <c r="L315" t="s">
        <v>4045</v>
      </c>
      <c r="M315" t="s">
        <v>428</v>
      </c>
      <c r="N315">
        <v>180.12880000000001</v>
      </c>
      <c r="AA315">
        <f t="shared" si="64"/>
        <v>310</v>
      </c>
      <c r="AB315" t="str">
        <f>B2B!B312</f>
        <v>J2</v>
      </c>
      <c r="AC315" t="str">
        <f>B2B!C312</f>
        <v>B10</v>
      </c>
      <c r="AD315" t="str">
        <f t="shared" si="58"/>
        <v>J2-B10</v>
      </c>
      <c r="AE315" t="str">
        <f t="shared" si="59"/>
        <v>GND</v>
      </c>
      <c r="AG315" t="str">
        <f t="shared" si="60"/>
        <v>---</v>
      </c>
      <c r="AH315" t="str">
        <f t="shared" si="61"/>
        <v>---</v>
      </c>
      <c r="AI315" t="str">
        <f>IFERROR(IF(IF(AG315="--",INDEX(D:D,MATCH(AE315,INDEX(B:B,MATCH(AE315,B:B,)+1):B10829,)+MATCH(AE315,B:B,)))=AD315,VLOOKUP(AE315,B:D,3,0),IF(AG315="--",INDEX(D:D,MATCH(AE315,INDEX(B:B,MATCH(AE315,B:B,)+1):B10829,)+MATCH(AE315,B:B,)),"---")),"---")</f>
        <v>---</v>
      </c>
      <c r="AJ315" t="str">
        <f>IF(COUNTIF(CALC_CONN_TEB0187_REV01!F:F,IF(AH315&lt;&gt;"---",VLOOKUP(AD315,CALC_CONN_TEB0187_REV01!F:M,8,0),IF(IFERROR(IF(AD315=AH315,AI315,AH315),"---")="---","---",IF(COUNTIF(CALC_CONN_TEB0187_REV01!F:F,IFERROR(IF(AD315=AH315,AI315,AH315),"---"))&gt;0,"---",IFERROR(IF(AD315=AH315,AI315,AH315),"---")))))=1,IF(AH315&lt;&gt;"---",VLOOKUP(AD315,CALC_CONN_TEB0187_REV01!F:M,8,0),IF(IFERROR(IF(AD315=AH315,AI315,AH315),"---")="---","---",IF(COUNTIF(CALC_CONN_TEB0187_REV01!F:F,IFERROR(IF(AD315=AH315,AI315,AH315),"---"))&gt;0,"---",IFERROR(IF(AD315=AH315,AI315,AH315),"---")))),"---")</f>
        <v>---</v>
      </c>
      <c r="AK315" t="str">
        <f>IF(COUNTIF(CALC_CONN_TEB0187_REV01!F:F,IF(AH315&lt;&gt;"---",VLOOKUP(AD315,CALC_CONN_TEB0187_REV01!F:M,8,0),IF(IFERROR(IF(AD315=AH315,AI315,AH315),"---")="---","---",IF(COUNTIF(CALC_CONN_TEB0187_REV01!F:F,IFERROR(IF(AD315=AH315,AI315,AH315),"---"))&gt;0,"---",IFERROR(IF(AD315=AH315,AI315,AH315),"---")))))=0,IF(AH315&lt;&gt;"---",VLOOKUP(AD315,CALC_CONN_TEB0187_REV01!F:M,8,0),IF(IFERROR(IF(AD315=AH315,AI315,AH315),"---")="---","---",IF(COUNTIF(CALC_CONN_TEB0187_REV01!F:F,IFERROR(IF(AD315=AH315,AI315,AH315),"---"))&gt;0,"---",IFERROR(IF(AD315=AH315,AI315,AH315),"---")))),"---")</f>
        <v>---</v>
      </c>
      <c r="AL315" t="str">
        <f t="shared" si="62"/>
        <v>---</v>
      </c>
      <c r="AM315">
        <f t="shared" si="63"/>
        <v>1098</v>
      </c>
      <c r="AT315" t="str">
        <f t="shared" si="56"/>
        <v>NetJ2_B11</v>
      </c>
      <c r="AU315" t="str">
        <f t="shared" si="57"/>
        <v>--</v>
      </c>
    </row>
    <row r="316" spans="1:47" x14ac:dyDescent="0.25">
      <c r="A316" t="str">
        <f t="shared" si="52"/>
        <v>J2-B12</v>
      </c>
      <c r="B316" t="str">
        <f t="shared" si="53"/>
        <v>NetJ2_B12</v>
      </c>
      <c r="C316" t="str">
        <f t="shared" si="54"/>
        <v>J2-NetJ2_B12</v>
      </c>
      <c r="D316" t="str">
        <f t="shared" si="55"/>
        <v>J2-B12</v>
      </c>
      <c r="E316" t="s">
        <v>410</v>
      </c>
      <c r="F316" t="s">
        <v>241</v>
      </c>
      <c r="G316" t="s">
        <v>907</v>
      </c>
      <c r="L316" t="s">
        <v>950</v>
      </c>
      <c r="M316" t="s">
        <v>428</v>
      </c>
      <c r="N316">
        <v>71.660799999999995</v>
      </c>
      <c r="AA316">
        <f t="shared" si="64"/>
        <v>311</v>
      </c>
      <c r="AB316" t="str">
        <f>B2B!B313</f>
        <v>J2</v>
      </c>
      <c r="AC316" t="str">
        <f>B2B!C313</f>
        <v>B11</v>
      </c>
      <c r="AD316" t="str">
        <f t="shared" si="58"/>
        <v>J2-B11</v>
      </c>
      <c r="AE316" t="str">
        <f t="shared" si="59"/>
        <v>NetJ2_B11</v>
      </c>
      <c r="AG316" t="str">
        <f t="shared" si="60"/>
        <v>--</v>
      </c>
      <c r="AH316" t="str">
        <f t="shared" si="61"/>
        <v>J2-B11</v>
      </c>
      <c r="AI316" t="str">
        <f>IFERROR(IF(IF(AG316="--",INDEX(D:D,MATCH(AE316,INDEX(B:B,MATCH(AE316,B:B,)+1):B10830,)+MATCH(AE316,B:B,)))=AD316,VLOOKUP(AE316,B:D,3,0),IF(AG316="--",INDEX(D:D,MATCH(AE316,INDEX(B:B,MATCH(AE316,B:B,)+1):B10830,)+MATCH(AE316,B:B,)),"---")),"---")</f>
        <v>---</v>
      </c>
      <c r="AJ316" t="str">
        <f>IF(COUNTIF(CALC_CONN_TEB0187_REV01!F:F,IF(AH316&lt;&gt;"---",VLOOKUP(AD316,CALC_CONN_TEB0187_REV01!F:M,8,0),IF(IFERROR(IF(AD316=AH316,AI316,AH316),"---")="---","---",IF(COUNTIF(CALC_CONN_TEB0187_REV01!F:F,IFERROR(IF(AD316=AH316,AI316,AH316),"---"))&gt;0,"---",IFERROR(IF(AD316=AH316,AI316,AH316),"---")))))=1,IF(AH316&lt;&gt;"---",VLOOKUP(AD316,CALC_CONN_TEB0187_REV01!F:M,8,0),IF(IFERROR(IF(AD316=AH316,AI316,AH316),"---")="---","---",IF(COUNTIF(CALC_CONN_TEB0187_REV01!F:F,IFERROR(IF(AD316=AH316,AI316,AH316),"---"))&gt;0,"---",IFERROR(IF(AD316=AH316,AI316,AH316),"---")))),"---")</f>
        <v>---</v>
      </c>
      <c r="AK316" t="str">
        <f>IF(COUNTIF(CALC_CONN_TEB0187_REV01!F:F,IF(AH316&lt;&gt;"---",VLOOKUP(AD316,CALC_CONN_TEB0187_REV01!F:M,8,0),IF(IFERROR(IF(AD316=AH316,AI316,AH316),"---")="---","---",IF(COUNTIF(CALC_CONN_TEB0187_REV01!F:F,IFERROR(IF(AD316=AH316,AI316,AH316),"---"))&gt;0,"---",IFERROR(IF(AD316=AH316,AI316,AH316),"---")))))=0,IF(AH316&lt;&gt;"---",VLOOKUP(AD316,CALC_CONN_TEB0187_REV01!F:M,8,0),IF(IFERROR(IF(AD316=AH316,AI316,AH316),"---")="---","---",IF(COUNTIF(CALC_CONN_TEB0187_REV01!F:F,IFERROR(IF(AD316=AH316,AI316,AH316),"---"))&gt;0,"---",IFERROR(IF(AD316=AH316,AI316,AH316),"---")))),"---")</f>
        <v>---</v>
      </c>
      <c r="AL316" t="str">
        <f t="shared" si="62"/>
        <v>--</v>
      </c>
      <c r="AM316">
        <f t="shared" si="63"/>
        <v>1</v>
      </c>
      <c r="AT316" t="str">
        <f t="shared" si="56"/>
        <v>NetJ2_B12</v>
      </c>
      <c r="AU316" t="str">
        <f t="shared" si="57"/>
        <v>--</v>
      </c>
    </row>
    <row r="317" spans="1:47" x14ac:dyDescent="0.25">
      <c r="A317" t="str">
        <f t="shared" si="52"/>
        <v>J2-B13</v>
      </c>
      <c r="B317" t="str">
        <f t="shared" si="53"/>
        <v>GND</v>
      </c>
      <c r="C317" t="str">
        <f t="shared" si="54"/>
        <v>J2-GND</v>
      </c>
      <c r="D317" t="str">
        <f t="shared" si="55"/>
        <v>J2-B13</v>
      </c>
      <c r="E317" t="s">
        <v>410</v>
      </c>
      <c r="F317" t="s">
        <v>242</v>
      </c>
      <c r="G317" t="s">
        <v>433</v>
      </c>
      <c r="L317" t="s">
        <v>952</v>
      </c>
      <c r="M317" t="s">
        <v>428</v>
      </c>
      <c r="N317">
        <v>71.651399999999995</v>
      </c>
      <c r="AA317">
        <f t="shared" si="64"/>
        <v>312</v>
      </c>
      <c r="AB317" t="str">
        <f>B2B!B314</f>
        <v>J2</v>
      </c>
      <c r="AC317" t="str">
        <f>B2B!C314</f>
        <v>B12</v>
      </c>
      <c r="AD317" t="str">
        <f t="shared" si="58"/>
        <v>J2-B12</v>
      </c>
      <c r="AE317" t="str">
        <f t="shared" si="59"/>
        <v>NetJ2_B12</v>
      </c>
      <c r="AG317" t="str">
        <f t="shared" si="60"/>
        <v>--</v>
      </c>
      <c r="AH317" t="str">
        <f t="shared" si="61"/>
        <v>J2-B12</v>
      </c>
      <c r="AI317" t="str">
        <f>IFERROR(IF(IF(AG317="--",INDEX(D:D,MATCH(AE317,INDEX(B:B,MATCH(AE317,B:B,)+1):B10831,)+MATCH(AE317,B:B,)))=AD317,VLOOKUP(AE317,B:D,3,0),IF(AG317="--",INDEX(D:D,MATCH(AE317,INDEX(B:B,MATCH(AE317,B:B,)+1):B10831,)+MATCH(AE317,B:B,)),"---")),"---")</f>
        <v>---</v>
      </c>
      <c r="AJ317" t="str">
        <f>IF(COUNTIF(CALC_CONN_TEB0187_REV01!F:F,IF(AH317&lt;&gt;"---",VLOOKUP(AD317,CALC_CONN_TEB0187_REV01!F:M,8,0),IF(IFERROR(IF(AD317=AH317,AI317,AH317),"---")="---","---",IF(COUNTIF(CALC_CONN_TEB0187_REV01!F:F,IFERROR(IF(AD317=AH317,AI317,AH317),"---"))&gt;0,"---",IFERROR(IF(AD317=AH317,AI317,AH317),"---")))))=1,IF(AH317&lt;&gt;"---",VLOOKUP(AD317,CALC_CONN_TEB0187_REV01!F:M,8,0),IF(IFERROR(IF(AD317=AH317,AI317,AH317),"---")="---","---",IF(COUNTIF(CALC_CONN_TEB0187_REV01!F:F,IFERROR(IF(AD317=AH317,AI317,AH317),"---"))&gt;0,"---",IFERROR(IF(AD317=AH317,AI317,AH317),"---")))),"---")</f>
        <v>---</v>
      </c>
      <c r="AK317" t="str">
        <f>IF(COUNTIF(CALC_CONN_TEB0187_REV01!F:F,IF(AH317&lt;&gt;"---",VLOOKUP(AD317,CALC_CONN_TEB0187_REV01!F:M,8,0),IF(IFERROR(IF(AD317=AH317,AI317,AH317),"---")="---","---",IF(COUNTIF(CALC_CONN_TEB0187_REV01!F:F,IFERROR(IF(AD317=AH317,AI317,AH317),"---"))&gt;0,"---",IFERROR(IF(AD317=AH317,AI317,AH317),"---")))))=0,IF(AH317&lt;&gt;"---",VLOOKUP(AD317,CALC_CONN_TEB0187_REV01!F:M,8,0),IF(IFERROR(IF(AD317=AH317,AI317,AH317),"---")="---","---",IF(COUNTIF(CALC_CONN_TEB0187_REV01!F:F,IFERROR(IF(AD317=AH317,AI317,AH317),"---"))&gt;0,"---",IFERROR(IF(AD317=AH317,AI317,AH317),"---")))),"---")</f>
        <v>---</v>
      </c>
      <c r="AL317" t="str">
        <f t="shared" si="62"/>
        <v>--</v>
      </c>
      <c r="AM317">
        <f t="shared" si="63"/>
        <v>1</v>
      </c>
      <c r="AT317">
        <f t="shared" si="56"/>
        <v>0</v>
      </c>
      <c r="AU317">
        <f t="shared" si="57"/>
        <v>0</v>
      </c>
    </row>
    <row r="318" spans="1:47" x14ac:dyDescent="0.25">
      <c r="A318" t="str">
        <f t="shared" si="52"/>
        <v>J2-B14</v>
      </c>
      <c r="B318" t="str">
        <f t="shared" si="53"/>
        <v>DP0_M2C_P</v>
      </c>
      <c r="C318" t="str">
        <f t="shared" si="54"/>
        <v>J2-DP0_M2C_P</v>
      </c>
      <c r="D318" t="str">
        <f t="shared" si="55"/>
        <v>J2-B14</v>
      </c>
      <c r="E318" t="s">
        <v>410</v>
      </c>
      <c r="F318" t="s">
        <v>243</v>
      </c>
      <c r="G318" t="s">
        <v>3950</v>
      </c>
      <c r="L318" t="s">
        <v>4046</v>
      </c>
      <c r="M318" t="s">
        <v>428</v>
      </c>
      <c r="N318">
        <v>8.2385999999999999</v>
      </c>
      <c r="AA318">
        <f t="shared" si="64"/>
        <v>313</v>
      </c>
      <c r="AB318" t="str">
        <f>B2B!B315</f>
        <v>J2</v>
      </c>
      <c r="AC318" t="str">
        <f>B2B!C315</f>
        <v>B13</v>
      </c>
      <c r="AD318" t="str">
        <f t="shared" si="58"/>
        <v>J2-B13</v>
      </c>
      <c r="AE318" t="str">
        <f t="shared" si="59"/>
        <v>GND</v>
      </c>
      <c r="AG318" t="str">
        <f t="shared" si="60"/>
        <v>---</v>
      </c>
      <c r="AH318" t="str">
        <f t="shared" si="61"/>
        <v>---</v>
      </c>
      <c r="AI318" t="str">
        <f>IFERROR(IF(IF(AG318="--",INDEX(D:D,MATCH(AE318,INDEX(B:B,MATCH(AE318,B:B,)+1):B10832,)+MATCH(AE318,B:B,)))=AD318,VLOOKUP(AE318,B:D,3,0),IF(AG318="--",INDEX(D:D,MATCH(AE318,INDEX(B:B,MATCH(AE318,B:B,)+1):B10832,)+MATCH(AE318,B:B,)),"---")),"---")</f>
        <v>---</v>
      </c>
      <c r="AJ318" t="str">
        <f>IF(COUNTIF(CALC_CONN_TEB0187_REV01!F:F,IF(AH318&lt;&gt;"---",VLOOKUP(AD318,CALC_CONN_TEB0187_REV01!F:M,8,0),IF(IFERROR(IF(AD318=AH318,AI318,AH318),"---")="---","---",IF(COUNTIF(CALC_CONN_TEB0187_REV01!F:F,IFERROR(IF(AD318=AH318,AI318,AH318),"---"))&gt;0,"---",IFERROR(IF(AD318=AH318,AI318,AH318),"---")))))=1,IF(AH318&lt;&gt;"---",VLOOKUP(AD318,CALC_CONN_TEB0187_REV01!F:M,8,0),IF(IFERROR(IF(AD318=AH318,AI318,AH318),"---")="---","---",IF(COUNTIF(CALC_CONN_TEB0187_REV01!F:F,IFERROR(IF(AD318=AH318,AI318,AH318),"---"))&gt;0,"---",IFERROR(IF(AD318=AH318,AI318,AH318),"---")))),"---")</f>
        <v>---</v>
      </c>
      <c r="AK318" t="str">
        <f>IF(COUNTIF(CALC_CONN_TEB0187_REV01!F:F,IF(AH318&lt;&gt;"---",VLOOKUP(AD318,CALC_CONN_TEB0187_REV01!F:M,8,0),IF(IFERROR(IF(AD318=AH318,AI318,AH318),"---")="---","---",IF(COUNTIF(CALC_CONN_TEB0187_REV01!F:F,IFERROR(IF(AD318=AH318,AI318,AH318),"---"))&gt;0,"---",IFERROR(IF(AD318=AH318,AI318,AH318),"---")))))=0,IF(AH318&lt;&gt;"---",VLOOKUP(AD318,CALC_CONN_TEB0187_REV01!F:M,8,0),IF(IFERROR(IF(AD318=AH318,AI318,AH318),"---")="---","---",IF(COUNTIF(CALC_CONN_TEB0187_REV01!F:F,IFERROR(IF(AD318=AH318,AI318,AH318),"---"))&gt;0,"---",IFERROR(IF(AD318=AH318,AI318,AH318),"---")))),"---")</f>
        <v>---</v>
      </c>
      <c r="AL318" t="str">
        <f t="shared" si="62"/>
        <v>---</v>
      </c>
      <c r="AM318">
        <f t="shared" si="63"/>
        <v>1098</v>
      </c>
      <c r="AT318" t="str">
        <f t="shared" si="56"/>
        <v>DP0_M2C_P</v>
      </c>
      <c r="AU318" t="str">
        <f t="shared" si="57"/>
        <v>--</v>
      </c>
    </row>
    <row r="319" spans="1:47" x14ac:dyDescent="0.25">
      <c r="A319" t="str">
        <f t="shared" si="52"/>
        <v>J2-B15</v>
      </c>
      <c r="B319" t="str">
        <f t="shared" si="53"/>
        <v>DP0_M2C_N</v>
      </c>
      <c r="C319" t="str">
        <f t="shared" si="54"/>
        <v>J2-DP0_M2C_N</v>
      </c>
      <c r="D319" t="str">
        <f t="shared" si="55"/>
        <v>J2-B15</v>
      </c>
      <c r="E319" t="s">
        <v>410</v>
      </c>
      <c r="F319" t="s">
        <v>244</v>
      </c>
      <c r="G319" t="s">
        <v>3949</v>
      </c>
      <c r="L319" t="s">
        <v>4047</v>
      </c>
      <c r="M319" t="s">
        <v>428</v>
      </c>
      <c r="N319">
        <v>9.9452999999999996</v>
      </c>
      <c r="AA319">
        <f t="shared" si="64"/>
        <v>314</v>
      </c>
      <c r="AB319" t="str">
        <f>B2B!B316</f>
        <v>J2</v>
      </c>
      <c r="AC319" t="str">
        <f>B2B!C316</f>
        <v>B14</v>
      </c>
      <c r="AD319" t="str">
        <f t="shared" si="58"/>
        <v>J2-B14</v>
      </c>
      <c r="AE319" t="str">
        <f t="shared" si="59"/>
        <v>DP0_M2C_P</v>
      </c>
      <c r="AG319" t="str">
        <f t="shared" si="60"/>
        <v>--</v>
      </c>
      <c r="AH319" t="str">
        <f t="shared" si="61"/>
        <v>J2-B14</v>
      </c>
      <c r="AI319" t="str">
        <f>IFERROR(IF(IF(AG319="--",INDEX(D:D,MATCH(AE319,INDEX(B:B,MATCH(AE319,B:B,)+1):B10833,)+MATCH(AE319,B:B,)))=AD319,VLOOKUP(AE319,B:D,3,0),IF(AG319="--",INDEX(D:D,MATCH(AE319,INDEX(B:B,MATCH(AE319,B:B,)+1):B10833,)+MATCH(AE319,B:B,)),"---")),"---")</f>
        <v>J15-C6</v>
      </c>
      <c r="AJ319" t="str">
        <f>IF(COUNTIF(CALC_CONN_TEB0187_REV01!F:F,IF(AH319&lt;&gt;"---",VLOOKUP(AD319,CALC_CONN_TEB0187_REV01!F:M,8,0),IF(IFERROR(IF(AD319=AH319,AI319,AH319),"---")="---","---",IF(COUNTIF(CALC_CONN_TEB0187_REV01!F:F,IFERROR(IF(AD319=AH319,AI319,AH319),"---"))&gt;0,"---",IFERROR(IF(AD319=AH319,AI319,AH319),"---")))))=1,IF(AH319&lt;&gt;"---",VLOOKUP(AD319,CALC_CONN_TEB0187_REV01!F:M,8,0),IF(IFERROR(IF(AD319=AH319,AI319,AH319),"---")="---","---",IF(COUNTIF(CALC_CONN_TEB0187_REV01!F:F,IFERROR(IF(AD319=AH319,AI319,AH319),"---"))&gt;0,"---",IFERROR(IF(AD319=AH319,AI319,AH319),"---")))),"---")</f>
        <v>---</v>
      </c>
      <c r="AK319" t="str">
        <f>IF(COUNTIF(CALC_CONN_TEB0187_REV01!F:F,IF(AH319&lt;&gt;"---",VLOOKUP(AD319,CALC_CONN_TEB0187_REV01!F:M,8,0),IF(IFERROR(IF(AD319=AH319,AI319,AH319),"---")="---","---",IF(COUNTIF(CALC_CONN_TEB0187_REV01!F:F,IFERROR(IF(AD319=AH319,AI319,AH319),"---"))&gt;0,"---",IFERROR(IF(AD319=AH319,AI319,AH319),"---")))))=0,IF(AH319&lt;&gt;"---",VLOOKUP(AD319,CALC_CONN_TEB0187_REV01!F:M,8,0),IF(IFERROR(IF(AD319=AH319,AI319,AH319),"---")="---","---",IF(COUNTIF(CALC_CONN_TEB0187_REV01!F:F,IFERROR(IF(AD319=AH319,AI319,AH319),"---"))&gt;0,"---",IFERROR(IF(AD319=AH319,AI319,AH319),"---")))),"---")</f>
        <v>J15-C6</v>
      </c>
      <c r="AL319">
        <f t="shared" si="62"/>
        <v>67.227000000000004</v>
      </c>
      <c r="AM319">
        <f t="shared" si="63"/>
        <v>2</v>
      </c>
      <c r="AT319" t="str">
        <f t="shared" si="56"/>
        <v>DP0_M2C_N</v>
      </c>
      <c r="AU319" t="str">
        <f t="shared" si="57"/>
        <v>--</v>
      </c>
    </row>
    <row r="320" spans="1:47" x14ac:dyDescent="0.25">
      <c r="A320" t="str">
        <f t="shared" si="52"/>
        <v>J2-B16</v>
      </c>
      <c r="B320" t="str">
        <f t="shared" si="53"/>
        <v>GND</v>
      </c>
      <c r="C320" t="str">
        <f t="shared" si="54"/>
        <v>J2-GND</v>
      </c>
      <c r="D320" t="str">
        <f t="shared" si="55"/>
        <v>J2-B16</v>
      </c>
      <c r="E320" t="s">
        <v>410</v>
      </c>
      <c r="F320" t="s">
        <v>245</v>
      </c>
      <c r="G320" t="s">
        <v>433</v>
      </c>
      <c r="L320" t="s">
        <v>4048</v>
      </c>
      <c r="M320" t="s">
        <v>428</v>
      </c>
      <c r="N320">
        <v>2.9028999999999998</v>
      </c>
      <c r="AA320">
        <f t="shared" si="64"/>
        <v>315</v>
      </c>
      <c r="AB320" t="str">
        <f>B2B!B317</f>
        <v>J2</v>
      </c>
      <c r="AC320" t="str">
        <f>B2B!C317</f>
        <v>B15</v>
      </c>
      <c r="AD320" t="str">
        <f t="shared" si="58"/>
        <v>J2-B15</v>
      </c>
      <c r="AE320" t="str">
        <f t="shared" si="59"/>
        <v>DP0_M2C_N</v>
      </c>
      <c r="AG320" t="str">
        <f t="shared" si="60"/>
        <v>--</v>
      </c>
      <c r="AH320" t="str">
        <f t="shared" si="61"/>
        <v>J2-B15</v>
      </c>
      <c r="AI320" t="str">
        <f>IFERROR(IF(IF(AG320="--",INDEX(D:D,MATCH(AE320,INDEX(B:B,MATCH(AE320,B:B,)+1):B10834,)+MATCH(AE320,B:B,)))=AD320,VLOOKUP(AE320,B:D,3,0),IF(AG320="--",INDEX(D:D,MATCH(AE320,INDEX(B:B,MATCH(AE320,B:B,)+1):B10834,)+MATCH(AE320,B:B,)),"---")),"---")</f>
        <v>J15-C7</v>
      </c>
      <c r="AJ320" t="str">
        <f>IF(COUNTIF(CALC_CONN_TEB0187_REV01!F:F,IF(AH320&lt;&gt;"---",VLOOKUP(AD320,CALC_CONN_TEB0187_REV01!F:M,8,0),IF(IFERROR(IF(AD320=AH320,AI320,AH320),"---")="---","---",IF(COUNTIF(CALC_CONN_TEB0187_REV01!F:F,IFERROR(IF(AD320=AH320,AI320,AH320),"---"))&gt;0,"---",IFERROR(IF(AD320=AH320,AI320,AH320),"---")))))=1,IF(AH320&lt;&gt;"---",VLOOKUP(AD320,CALC_CONN_TEB0187_REV01!F:M,8,0),IF(IFERROR(IF(AD320=AH320,AI320,AH320),"---")="---","---",IF(COUNTIF(CALC_CONN_TEB0187_REV01!F:F,IFERROR(IF(AD320=AH320,AI320,AH320),"---"))&gt;0,"---",IFERROR(IF(AD320=AH320,AI320,AH320),"---")))),"---")</f>
        <v>---</v>
      </c>
      <c r="AK320" t="str">
        <f>IF(COUNTIF(CALC_CONN_TEB0187_REV01!F:F,IF(AH320&lt;&gt;"---",VLOOKUP(AD320,CALC_CONN_TEB0187_REV01!F:M,8,0),IF(IFERROR(IF(AD320=AH320,AI320,AH320),"---")="---","---",IF(COUNTIF(CALC_CONN_TEB0187_REV01!F:F,IFERROR(IF(AD320=AH320,AI320,AH320),"---"))&gt;0,"---",IFERROR(IF(AD320=AH320,AI320,AH320),"---")))))=0,IF(AH320&lt;&gt;"---",VLOOKUP(AD320,CALC_CONN_TEB0187_REV01!F:M,8,0),IF(IFERROR(IF(AD320=AH320,AI320,AH320),"---")="---","---",IF(COUNTIF(CALC_CONN_TEB0187_REV01!F:F,IFERROR(IF(AD320=AH320,AI320,AH320),"---"))&gt;0,"---",IFERROR(IF(AD320=AH320,AI320,AH320),"---")))),"---")</f>
        <v>J15-C7</v>
      </c>
      <c r="AL320">
        <f t="shared" si="62"/>
        <v>67.301599999999993</v>
      </c>
      <c r="AM320">
        <f t="shared" si="63"/>
        <v>2</v>
      </c>
      <c r="AT320">
        <f t="shared" si="56"/>
        <v>0</v>
      </c>
      <c r="AU320">
        <f t="shared" si="57"/>
        <v>0</v>
      </c>
    </row>
    <row r="321" spans="1:47" x14ac:dyDescent="0.25">
      <c r="A321" t="str">
        <f t="shared" si="52"/>
        <v>J2-B17</v>
      </c>
      <c r="B321" t="str">
        <f t="shared" si="53"/>
        <v>DP2_M2C_P</v>
      </c>
      <c r="C321" t="str">
        <f t="shared" si="54"/>
        <v>J2-DP2_M2C_P</v>
      </c>
      <c r="D321" t="str">
        <f t="shared" si="55"/>
        <v>J2-B17</v>
      </c>
      <c r="E321" t="s">
        <v>410</v>
      </c>
      <c r="F321" t="s">
        <v>246</v>
      </c>
      <c r="G321" t="s">
        <v>3964</v>
      </c>
      <c r="L321" t="s">
        <v>4049</v>
      </c>
      <c r="M321" t="s">
        <v>428</v>
      </c>
      <c r="N321">
        <v>2.8693</v>
      </c>
      <c r="AA321">
        <f t="shared" si="64"/>
        <v>316</v>
      </c>
      <c r="AB321" t="str">
        <f>B2B!B318</f>
        <v>J2</v>
      </c>
      <c r="AC321" t="str">
        <f>B2B!C318</f>
        <v>B16</v>
      </c>
      <c r="AD321" t="str">
        <f t="shared" si="58"/>
        <v>J2-B16</v>
      </c>
      <c r="AE321" t="str">
        <f t="shared" si="59"/>
        <v>GND</v>
      </c>
      <c r="AG321" t="str">
        <f t="shared" si="60"/>
        <v>---</v>
      </c>
      <c r="AH321" t="str">
        <f t="shared" si="61"/>
        <v>---</v>
      </c>
      <c r="AI321" t="str">
        <f>IFERROR(IF(IF(AG321="--",INDEX(D:D,MATCH(AE321,INDEX(B:B,MATCH(AE321,B:B,)+1):B10835,)+MATCH(AE321,B:B,)))=AD321,VLOOKUP(AE321,B:D,3,0),IF(AG321="--",INDEX(D:D,MATCH(AE321,INDEX(B:B,MATCH(AE321,B:B,)+1):B10835,)+MATCH(AE321,B:B,)),"---")),"---")</f>
        <v>---</v>
      </c>
      <c r="AJ321" t="str">
        <f>IF(COUNTIF(CALC_CONN_TEB0187_REV01!F:F,IF(AH321&lt;&gt;"---",VLOOKUP(AD321,CALC_CONN_TEB0187_REV01!F:M,8,0),IF(IFERROR(IF(AD321=AH321,AI321,AH321),"---")="---","---",IF(COUNTIF(CALC_CONN_TEB0187_REV01!F:F,IFERROR(IF(AD321=AH321,AI321,AH321),"---"))&gt;0,"---",IFERROR(IF(AD321=AH321,AI321,AH321),"---")))))=1,IF(AH321&lt;&gt;"---",VLOOKUP(AD321,CALC_CONN_TEB0187_REV01!F:M,8,0),IF(IFERROR(IF(AD321=AH321,AI321,AH321),"---")="---","---",IF(COUNTIF(CALC_CONN_TEB0187_REV01!F:F,IFERROR(IF(AD321=AH321,AI321,AH321),"---"))&gt;0,"---",IFERROR(IF(AD321=AH321,AI321,AH321),"---")))),"---")</f>
        <v>---</v>
      </c>
      <c r="AK321" t="str">
        <f>IF(COUNTIF(CALC_CONN_TEB0187_REV01!F:F,IF(AH321&lt;&gt;"---",VLOOKUP(AD321,CALC_CONN_TEB0187_REV01!F:M,8,0),IF(IFERROR(IF(AD321=AH321,AI321,AH321),"---")="---","---",IF(COUNTIF(CALC_CONN_TEB0187_REV01!F:F,IFERROR(IF(AD321=AH321,AI321,AH321),"---"))&gt;0,"---",IFERROR(IF(AD321=AH321,AI321,AH321),"---")))))=0,IF(AH321&lt;&gt;"---",VLOOKUP(AD321,CALC_CONN_TEB0187_REV01!F:M,8,0),IF(IFERROR(IF(AD321=AH321,AI321,AH321),"---")="---","---",IF(COUNTIF(CALC_CONN_TEB0187_REV01!F:F,IFERROR(IF(AD321=AH321,AI321,AH321),"---"))&gt;0,"---",IFERROR(IF(AD321=AH321,AI321,AH321),"---")))),"---")</f>
        <v>---</v>
      </c>
      <c r="AL321" t="str">
        <f t="shared" si="62"/>
        <v>---</v>
      </c>
      <c r="AM321">
        <f t="shared" si="63"/>
        <v>1098</v>
      </c>
      <c r="AT321" t="str">
        <f t="shared" si="56"/>
        <v>DP2_M2C_P</v>
      </c>
      <c r="AU321" t="str">
        <f t="shared" si="57"/>
        <v>--</v>
      </c>
    </row>
    <row r="322" spans="1:47" x14ac:dyDescent="0.25">
      <c r="A322" t="str">
        <f t="shared" si="52"/>
        <v>J2-B18</v>
      </c>
      <c r="B322" t="str">
        <f t="shared" si="53"/>
        <v>DP2_M2C_N</v>
      </c>
      <c r="C322" t="str">
        <f t="shared" si="54"/>
        <v>J2-DP2_M2C_N</v>
      </c>
      <c r="D322" t="str">
        <f t="shared" si="55"/>
        <v>J2-B18</v>
      </c>
      <c r="E322" t="s">
        <v>410</v>
      </c>
      <c r="F322" t="s">
        <v>247</v>
      </c>
      <c r="G322" t="s">
        <v>3962</v>
      </c>
      <c r="L322" t="s">
        <v>4050</v>
      </c>
      <c r="M322" t="s">
        <v>428</v>
      </c>
      <c r="N322">
        <v>0</v>
      </c>
      <c r="AA322">
        <f t="shared" si="64"/>
        <v>317</v>
      </c>
      <c r="AB322" t="str">
        <f>B2B!B319</f>
        <v>J2</v>
      </c>
      <c r="AC322" t="str">
        <f>B2B!C319</f>
        <v>B17</v>
      </c>
      <c r="AD322" t="str">
        <f t="shared" si="58"/>
        <v>J2-B17</v>
      </c>
      <c r="AE322" t="str">
        <f t="shared" si="59"/>
        <v>DP2_M2C_P</v>
      </c>
      <c r="AG322" t="str">
        <f t="shared" si="60"/>
        <v>--</v>
      </c>
      <c r="AH322" t="str">
        <f t="shared" si="61"/>
        <v>J2-B17</v>
      </c>
      <c r="AI322" t="str">
        <f>IFERROR(IF(IF(AG322="--",INDEX(D:D,MATCH(AE322,INDEX(B:B,MATCH(AE322,B:B,)+1):B10836,)+MATCH(AE322,B:B,)))=AD322,VLOOKUP(AE322,B:D,3,0),IF(AG322="--",INDEX(D:D,MATCH(AE322,INDEX(B:B,MATCH(AE322,B:B,)+1):B10836,)+MATCH(AE322,B:B,)),"---")),"---")</f>
        <v>J15-A6</v>
      </c>
      <c r="AJ322" t="str">
        <f>IF(COUNTIF(CALC_CONN_TEB0187_REV01!F:F,IF(AH322&lt;&gt;"---",VLOOKUP(AD322,CALC_CONN_TEB0187_REV01!F:M,8,0),IF(IFERROR(IF(AD322=AH322,AI322,AH322),"---")="---","---",IF(COUNTIF(CALC_CONN_TEB0187_REV01!F:F,IFERROR(IF(AD322=AH322,AI322,AH322),"---"))&gt;0,"---",IFERROR(IF(AD322=AH322,AI322,AH322),"---")))))=1,IF(AH322&lt;&gt;"---",VLOOKUP(AD322,CALC_CONN_TEB0187_REV01!F:M,8,0),IF(IFERROR(IF(AD322=AH322,AI322,AH322),"---")="---","---",IF(COUNTIF(CALC_CONN_TEB0187_REV01!F:F,IFERROR(IF(AD322=AH322,AI322,AH322),"---"))&gt;0,"---",IFERROR(IF(AD322=AH322,AI322,AH322),"---")))),"---")</f>
        <v>---</v>
      </c>
      <c r="AK322" t="str">
        <f>IF(COUNTIF(CALC_CONN_TEB0187_REV01!F:F,IF(AH322&lt;&gt;"---",VLOOKUP(AD322,CALC_CONN_TEB0187_REV01!F:M,8,0),IF(IFERROR(IF(AD322=AH322,AI322,AH322),"---")="---","---",IF(COUNTIF(CALC_CONN_TEB0187_REV01!F:F,IFERROR(IF(AD322=AH322,AI322,AH322),"---"))&gt;0,"---",IFERROR(IF(AD322=AH322,AI322,AH322),"---")))))=0,IF(AH322&lt;&gt;"---",VLOOKUP(AD322,CALC_CONN_TEB0187_REV01!F:M,8,0),IF(IFERROR(IF(AD322=AH322,AI322,AH322),"---")="---","---",IF(COUNTIF(CALC_CONN_TEB0187_REV01!F:F,IFERROR(IF(AD322=AH322,AI322,AH322),"---"))&gt;0,"---",IFERROR(IF(AD322=AH322,AI322,AH322),"---")))),"---")</f>
        <v>J15-A6</v>
      </c>
      <c r="AL322">
        <f t="shared" si="62"/>
        <v>66.829700000000003</v>
      </c>
      <c r="AM322">
        <f t="shared" si="63"/>
        <v>2</v>
      </c>
      <c r="AT322" t="str">
        <f t="shared" si="56"/>
        <v>DP2_M2C_N</v>
      </c>
      <c r="AU322" t="str">
        <f t="shared" si="57"/>
        <v>--</v>
      </c>
    </row>
    <row r="323" spans="1:47" x14ac:dyDescent="0.25">
      <c r="A323" t="str">
        <f t="shared" si="52"/>
        <v>J2-B19</v>
      </c>
      <c r="B323" t="str">
        <f t="shared" si="53"/>
        <v>GND</v>
      </c>
      <c r="C323" t="str">
        <f t="shared" si="54"/>
        <v>J2-GND</v>
      </c>
      <c r="D323" t="str">
        <f t="shared" si="55"/>
        <v>J2-B19</v>
      </c>
      <c r="E323" t="s">
        <v>410</v>
      </c>
      <c r="F323" t="s">
        <v>248</v>
      </c>
      <c r="G323" t="s">
        <v>433</v>
      </c>
      <c r="L323" t="s">
        <v>4051</v>
      </c>
      <c r="M323" t="s">
        <v>428</v>
      </c>
      <c r="N323">
        <v>18.788399999999999</v>
      </c>
      <c r="AA323">
        <f t="shared" si="64"/>
        <v>318</v>
      </c>
      <c r="AB323" t="str">
        <f>B2B!B320</f>
        <v>J2</v>
      </c>
      <c r="AC323" t="str">
        <f>B2B!C320</f>
        <v>B18</v>
      </c>
      <c r="AD323" t="str">
        <f t="shared" si="58"/>
        <v>J2-B18</v>
      </c>
      <c r="AE323" t="str">
        <f t="shared" si="59"/>
        <v>DP2_M2C_N</v>
      </c>
      <c r="AG323" t="str">
        <f t="shared" si="60"/>
        <v>--</v>
      </c>
      <c r="AH323" t="str">
        <f t="shared" si="61"/>
        <v>J2-B18</v>
      </c>
      <c r="AI323" t="str">
        <f>IFERROR(IF(IF(AG323="--",INDEX(D:D,MATCH(AE323,INDEX(B:B,MATCH(AE323,B:B,)+1):B10837,)+MATCH(AE323,B:B,)))=AD323,VLOOKUP(AE323,B:D,3,0),IF(AG323="--",INDEX(D:D,MATCH(AE323,INDEX(B:B,MATCH(AE323,B:B,)+1):B10837,)+MATCH(AE323,B:B,)),"---")),"---")</f>
        <v>J15-A7</v>
      </c>
      <c r="AJ323" t="str">
        <f>IF(COUNTIF(CALC_CONN_TEB0187_REV01!F:F,IF(AH323&lt;&gt;"---",VLOOKUP(AD323,CALC_CONN_TEB0187_REV01!F:M,8,0),IF(IFERROR(IF(AD323=AH323,AI323,AH323),"---")="---","---",IF(COUNTIF(CALC_CONN_TEB0187_REV01!F:F,IFERROR(IF(AD323=AH323,AI323,AH323),"---"))&gt;0,"---",IFERROR(IF(AD323=AH323,AI323,AH323),"---")))))=1,IF(AH323&lt;&gt;"---",VLOOKUP(AD323,CALC_CONN_TEB0187_REV01!F:M,8,0),IF(IFERROR(IF(AD323=AH323,AI323,AH323),"---")="---","---",IF(COUNTIF(CALC_CONN_TEB0187_REV01!F:F,IFERROR(IF(AD323=AH323,AI323,AH323),"---"))&gt;0,"---",IFERROR(IF(AD323=AH323,AI323,AH323),"---")))),"---")</f>
        <v>---</v>
      </c>
      <c r="AK323" t="str">
        <f>IF(COUNTIF(CALC_CONN_TEB0187_REV01!F:F,IF(AH323&lt;&gt;"---",VLOOKUP(AD323,CALC_CONN_TEB0187_REV01!F:M,8,0),IF(IFERROR(IF(AD323=AH323,AI323,AH323),"---")="---","---",IF(COUNTIF(CALC_CONN_TEB0187_REV01!F:F,IFERROR(IF(AD323=AH323,AI323,AH323),"---"))&gt;0,"---",IFERROR(IF(AD323=AH323,AI323,AH323),"---")))))=0,IF(AH323&lt;&gt;"---",VLOOKUP(AD323,CALC_CONN_TEB0187_REV01!F:M,8,0),IF(IFERROR(IF(AD323=AH323,AI323,AH323),"---")="---","---",IF(COUNTIF(CALC_CONN_TEB0187_REV01!F:F,IFERROR(IF(AD323=AH323,AI323,AH323),"---"))&gt;0,"---",IFERROR(IF(AD323=AH323,AI323,AH323),"---")))),"---")</f>
        <v>J15-A7</v>
      </c>
      <c r="AL323">
        <f t="shared" si="62"/>
        <v>66.814899999999994</v>
      </c>
      <c r="AM323">
        <f t="shared" si="63"/>
        <v>2</v>
      </c>
      <c r="AT323">
        <f t="shared" si="56"/>
        <v>0</v>
      </c>
      <c r="AU323">
        <f t="shared" si="57"/>
        <v>0</v>
      </c>
    </row>
    <row r="324" spans="1:47" x14ac:dyDescent="0.25">
      <c r="A324" t="str">
        <f t="shared" si="52"/>
        <v>J2-B20</v>
      </c>
      <c r="B324" t="str">
        <f t="shared" si="53"/>
        <v>GND</v>
      </c>
      <c r="C324" t="str">
        <f t="shared" si="54"/>
        <v>J2-GND</v>
      </c>
      <c r="D324" t="str">
        <f t="shared" si="55"/>
        <v>J2-B20</v>
      </c>
      <c r="E324" t="s">
        <v>410</v>
      </c>
      <c r="F324" t="s">
        <v>249</v>
      </c>
      <c r="G324" t="s">
        <v>433</v>
      </c>
      <c r="L324" t="s">
        <v>4052</v>
      </c>
      <c r="M324" t="s">
        <v>428</v>
      </c>
      <c r="N324">
        <v>17.198899999999998</v>
      </c>
      <c r="AA324">
        <f t="shared" si="64"/>
        <v>319</v>
      </c>
      <c r="AB324" t="str">
        <f>B2B!B321</f>
        <v>J2</v>
      </c>
      <c r="AC324" t="str">
        <f>B2B!C321</f>
        <v>B19</v>
      </c>
      <c r="AD324" t="str">
        <f t="shared" si="58"/>
        <v>J2-B19</v>
      </c>
      <c r="AE324" t="str">
        <f t="shared" si="59"/>
        <v>GND</v>
      </c>
      <c r="AG324" t="str">
        <f t="shared" si="60"/>
        <v>---</v>
      </c>
      <c r="AH324" t="str">
        <f t="shared" si="61"/>
        <v>---</v>
      </c>
      <c r="AI324" t="str">
        <f>IFERROR(IF(IF(AG324="--",INDEX(D:D,MATCH(AE324,INDEX(B:B,MATCH(AE324,B:B,)+1):B10838,)+MATCH(AE324,B:B,)))=AD324,VLOOKUP(AE324,B:D,3,0),IF(AG324="--",INDEX(D:D,MATCH(AE324,INDEX(B:B,MATCH(AE324,B:B,)+1):B10838,)+MATCH(AE324,B:B,)),"---")),"---")</f>
        <v>---</v>
      </c>
      <c r="AJ324" t="str">
        <f>IF(COUNTIF(CALC_CONN_TEB0187_REV01!F:F,IF(AH324&lt;&gt;"---",VLOOKUP(AD324,CALC_CONN_TEB0187_REV01!F:M,8,0),IF(IFERROR(IF(AD324=AH324,AI324,AH324),"---")="---","---",IF(COUNTIF(CALC_CONN_TEB0187_REV01!F:F,IFERROR(IF(AD324=AH324,AI324,AH324),"---"))&gt;0,"---",IFERROR(IF(AD324=AH324,AI324,AH324),"---")))))=1,IF(AH324&lt;&gt;"---",VLOOKUP(AD324,CALC_CONN_TEB0187_REV01!F:M,8,0),IF(IFERROR(IF(AD324=AH324,AI324,AH324),"---")="---","---",IF(COUNTIF(CALC_CONN_TEB0187_REV01!F:F,IFERROR(IF(AD324=AH324,AI324,AH324),"---"))&gt;0,"---",IFERROR(IF(AD324=AH324,AI324,AH324),"---")))),"---")</f>
        <v>---</v>
      </c>
      <c r="AK324" t="str">
        <f>IF(COUNTIF(CALC_CONN_TEB0187_REV01!F:F,IF(AH324&lt;&gt;"---",VLOOKUP(AD324,CALC_CONN_TEB0187_REV01!F:M,8,0),IF(IFERROR(IF(AD324=AH324,AI324,AH324),"---")="---","---",IF(COUNTIF(CALC_CONN_TEB0187_REV01!F:F,IFERROR(IF(AD324=AH324,AI324,AH324),"---"))&gt;0,"---",IFERROR(IF(AD324=AH324,AI324,AH324),"---")))))=0,IF(AH324&lt;&gt;"---",VLOOKUP(AD324,CALC_CONN_TEB0187_REV01!F:M,8,0),IF(IFERROR(IF(AD324=AH324,AI324,AH324),"---")="---","---",IF(COUNTIF(CALC_CONN_TEB0187_REV01!F:F,IFERROR(IF(AD324=AH324,AI324,AH324),"---"))&gt;0,"---",IFERROR(IF(AD324=AH324,AI324,AH324),"---")))),"---")</f>
        <v>---</v>
      </c>
      <c r="AL324" t="str">
        <f t="shared" si="62"/>
        <v>---</v>
      </c>
      <c r="AM324">
        <f t="shared" si="63"/>
        <v>1098</v>
      </c>
      <c r="AT324">
        <f t="shared" si="56"/>
        <v>0</v>
      </c>
      <c r="AU324">
        <f t="shared" si="57"/>
        <v>0</v>
      </c>
    </row>
    <row r="325" spans="1:47" x14ac:dyDescent="0.25">
      <c r="A325" t="str">
        <f t="shared" si="52"/>
        <v>J2-B21</v>
      </c>
      <c r="B325" t="str">
        <f t="shared" si="53"/>
        <v>NetJ2_B21</v>
      </c>
      <c r="C325" t="str">
        <f t="shared" si="54"/>
        <v>J2-NetJ2_B21</v>
      </c>
      <c r="D325" t="str">
        <f t="shared" si="55"/>
        <v>J2-B21</v>
      </c>
      <c r="E325" t="s">
        <v>410</v>
      </c>
      <c r="F325" t="s">
        <v>250</v>
      </c>
      <c r="G325" t="s">
        <v>912</v>
      </c>
      <c r="L325" t="s">
        <v>4053</v>
      </c>
      <c r="M325" t="s">
        <v>428</v>
      </c>
      <c r="N325">
        <v>17.733599999999999</v>
      </c>
      <c r="AA325">
        <f t="shared" si="64"/>
        <v>320</v>
      </c>
      <c r="AB325" t="str">
        <f>B2B!B322</f>
        <v>J2</v>
      </c>
      <c r="AC325" t="str">
        <f>B2B!C322</f>
        <v>B20</v>
      </c>
      <c r="AD325" t="str">
        <f t="shared" si="58"/>
        <v>J2-B20</v>
      </c>
      <c r="AE325" t="str">
        <f t="shared" si="59"/>
        <v>GND</v>
      </c>
      <c r="AG325" t="str">
        <f t="shared" si="60"/>
        <v>---</v>
      </c>
      <c r="AH325" t="str">
        <f t="shared" si="61"/>
        <v>---</v>
      </c>
      <c r="AI325" t="str">
        <f>IFERROR(IF(IF(AG325="--",INDEX(D:D,MATCH(AE325,INDEX(B:B,MATCH(AE325,B:B,)+1):B10839,)+MATCH(AE325,B:B,)))=AD325,VLOOKUP(AE325,B:D,3,0),IF(AG325="--",INDEX(D:D,MATCH(AE325,INDEX(B:B,MATCH(AE325,B:B,)+1):B10839,)+MATCH(AE325,B:B,)),"---")),"---")</f>
        <v>---</v>
      </c>
      <c r="AJ325" t="str">
        <f>IF(COUNTIF(CALC_CONN_TEB0187_REV01!F:F,IF(AH325&lt;&gt;"---",VLOOKUP(AD325,CALC_CONN_TEB0187_REV01!F:M,8,0),IF(IFERROR(IF(AD325=AH325,AI325,AH325),"---")="---","---",IF(COUNTIF(CALC_CONN_TEB0187_REV01!F:F,IFERROR(IF(AD325=AH325,AI325,AH325),"---"))&gt;0,"---",IFERROR(IF(AD325=AH325,AI325,AH325),"---")))))=1,IF(AH325&lt;&gt;"---",VLOOKUP(AD325,CALC_CONN_TEB0187_REV01!F:M,8,0),IF(IFERROR(IF(AD325=AH325,AI325,AH325),"---")="---","---",IF(COUNTIF(CALC_CONN_TEB0187_REV01!F:F,IFERROR(IF(AD325=AH325,AI325,AH325),"---"))&gt;0,"---",IFERROR(IF(AD325=AH325,AI325,AH325),"---")))),"---")</f>
        <v>---</v>
      </c>
      <c r="AK325" t="str">
        <f>IF(COUNTIF(CALC_CONN_TEB0187_REV01!F:F,IF(AH325&lt;&gt;"---",VLOOKUP(AD325,CALC_CONN_TEB0187_REV01!F:M,8,0),IF(IFERROR(IF(AD325=AH325,AI325,AH325),"---")="---","---",IF(COUNTIF(CALC_CONN_TEB0187_REV01!F:F,IFERROR(IF(AD325=AH325,AI325,AH325),"---"))&gt;0,"---",IFERROR(IF(AD325=AH325,AI325,AH325),"---")))))=0,IF(AH325&lt;&gt;"---",VLOOKUP(AD325,CALC_CONN_TEB0187_REV01!F:M,8,0),IF(IFERROR(IF(AD325=AH325,AI325,AH325),"---")="---","---",IF(COUNTIF(CALC_CONN_TEB0187_REV01!F:F,IFERROR(IF(AD325=AH325,AI325,AH325),"---"))&gt;0,"---",IFERROR(IF(AD325=AH325,AI325,AH325),"---")))),"---")</f>
        <v>---</v>
      </c>
      <c r="AL325" t="str">
        <f t="shared" si="62"/>
        <v>---</v>
      </c>
      <c r="AM325">
        <f t="shared" si="63"/>
        <v>1098</v>
      </c>
      <c r="AT325" t="str">
        <f t="shared" si="56"/>
        <v>NetJ2_B21</v>
      </c>
      <c r="AU325" t="str">
        <f t="shared" si="57"/>
        <v>--</v>
      </c>
    </row>
    <row r="326" spans="1:47" x14ac:dyDescent="0.25">
      <c r="A326" t="str">
        <f t="shared" ref="A326:A389" si="65">$E326&amp;"-"&amp;$F326</f>
        <v>J2-B22</v>
      </c>
      <c r="B326" t="str">
        <f t="shared" ref="B326:B389" si="66">IF(OR(E326=$A$2,E326=$B$2,E326=$C$2,E326=$D$2),"--",G326)</f>
        <v>NetJ2_B22</v>
      </c>
      <c r="C326" t="str">
        <f t="shared" ref="C326:C389" si="67">$E326&amp;"-"&amp;$G326</f>
        <v>J2-NetJ2_B22</v>
      </c>
      <c r="D326" t="str">
        <f t="shared" ref="D326:D389" si="68">A326</f>
        <v>J2-B22</v>
      </c>
      <c r="E326" t="s">
        <v>410</v>
      </c>
      <c r="F326" t="s">
        <v>251</v>
      </c>
      <c r="G326" t="s">
        <v>913</v>
      </c>
      <c r="L326" t="s">
        <v>4054</v>
      </c>
      <c r="M326" t="s">
        <v>428</v>
      </c>
      <c r="N326">
        <v>0</v>
      </c>
      <c r="AA326">
        <f t="shared" si="64"/>
        <v>321</v>
      </c>
      <c r="AB326" t="str">
        <f>B2B!B323</f>
        <v>J2</v>
      </c>
      <c r="AC326" t="str">
        <f>B2B!C323</f>
        <v>B21</v>
      </c>
      <c r="AD326" t="str">
        <f t="shared" si="58"/>
        <v>J2-B21</v>
      </c>
      <c r="AE326" t="str">
        <f t="shared" si="59"/>
        <v>NetJ2_B21</v>
      </c>
      <c r="AG326" t="str">
        <f t="shared" si="60"/>
        <v>--</v>
      </c>
      <c r="AH326" t="str">
        <f t="shared" si="61"/>
        <v>J2-B21</v>
      </c>
      <c r="AI326" t="str">
        <f>IFERROR(IF(IF(AG326="--",INDEX(D:D,MATCH(AE326,INDEX(B:B,MATCH(AE326,B:B,)+1):B10840,)+MATCH(AE326,B:B,)))=AD326,VLOOKUP(AE326,B:D,3,0),IF(AG326="--",INDEX(D:D,MATCH(AE326,INDEX(B:B,MATCH(AE326,B:B,)+1):B10840,)+MATCH(AE326,B:B,)),"---")),"---")</f>
        <v>---</v>
      </c>
      <c r="AJ326" t="str">
        <f>IF(COUNTIF(CALC_CONN_TEB0187_REV01!F:F,IF(AH326&lt;&gt;"---",VLOOKUP(AD326,CALC_CONN_TEB0187_REV01!F:M,8,0),IF(IFERROR(IF(AD326=AH326,AI326,AH326),"---")="---","---",IF(COUNTIF(CALC_CONN_TEB0187_REV01!F:F,IFERROR(IF(AD326=AH326,AI326,AH326),"---"))&gt;0,"---",IFERROR(IF(AD326=AH326,AI326,AH326),"---")))))=1,IF(AH326&lt;&gt;"---",VLOOKUP(AD326,CALC_CONN_TEB0187_REV01!F:M,8,0),IF(IFERROR(IF(AD326=AH326,AI326,AH326),"---")="---","---",IF(COUNTIF(CALC_CONN_TEB0187_REV01!F:F,IFERROR(IF(AD326=AH326,AI326,AH326),"---"))&gt;0,"---",IFERROR(IF(AD326=AH326,AI326,AH326),"---")))),"---")</f>
        <v>---</v>
      </c>
      <c r="AK326" t="str">
        <f>IF(COUNTIF(CALC_CONN_TEB0187_REV01!F:F,IF(AH326&lt;&gt;"---",VLOOKUP(AD326,CALC_CONN_TEB0187_REV01!F:M,8,0),IF(IFERROR(IF(AD326=AH326,AI326,AH326),"---")="---","---",IF(COUNTIF(CALC_CONN_TEB0187_REV01!F:F,IFERROR(IF(AD326=AH326,AI326,AH326),"---"))&gt;0,"---",IFERROR(IF(AD326=AH326,AI326,AH326),"---")))))=0,IF(AH326&lt;&gt;"---",VLOOKUP(AD326,CALC_CONN_TEB0187_REV01!F:M,8,0),IF(IFERROR(IF(AD326=AH326,AI326,AH326),"---")="---","---",IF(COUNTIF(CALC_CONN_TEB0187_REV01!F:F,IFERROR(IF(AD326=AH326,AI326,AH326),"---"))&gt;0,"---",IFERROR(IF(AD326=AH326,AI326,AH326),"---")))),"---")</f>
        <v>---</v>
      </c>
      <c r="AL326" t="str">
        <f t="shared" si="62"/>
        <v>--</v>
      </c>
      <c r="AM326">
        <f t="shared" si="63"/>
        <v>1</v>
      </c>
      <c r="AT326" t="str">
        <f t="shared" ref="AT326:AT389" si="69">IF(IF(COUNTIF($AO$6:$AQ$150,B326)&gt;0,"---","--")="---",VLOOKUP(B326,$AO$6:$AQ$150,3,0),B326)</f>
        <v>NetJ2_B22</v>
      </c>
      <c r="AU326" t="str">
        <f t="shared" ref="AU326:AU389" si="70">IF(IF(COUNTIF($AO$6:$AQ$150,B326)&gt;0,"---","--")="---",VLOOKUP(B326,$AO$6:$AQ$150,2,0),"--")</f>
        <v>--</v>
      </c>
    </row>
    <row r="327" spans="1:47" x14ac:dyDescent="0.25">
      <c r="A327" t="str">
        <f t="shared" si="65"/>
        <v>J2-B23</v>
      </c>
      <c r="B327" t="str">
        <f t="shared" si="66"/>
        <v>GND</v>
      </c>
      <c r="C327" t="str">
        <f t="shared" si="67"/>
        <v>J2-GND</v>
      </c>
      <c r="D327" t="str">
        <f t="shared" si="68"/>
        <v>J2-B23</v>
      </c>
      <c r="E327" t="s">
        <v>410</v>
      </c>
      <c r="F327" t="s">
        <v>252</v>
      </c>
      <c r="G327" t="s">
        <v>433</v>
      </c>
      <c r="L327" t="s">
        <v>4055</v>
      </c>
      <c r="M327" t="s">
        <v>428</v>
      </c>
      <c r="N327">
        <v>1.4066000000000001</v>
      </c>
      <c r="AA327">
        <f t="shared" si="64"/>
        <v>322</v>
      </c>
      <c r="AB327" t="str">
        <f>B2B!B324</f>
        <v>J2</v>
      </c>
      <c r="AC327" t="str">
        <f>B2B!C324</f>
        <v>B22</v>
      </c>
      <c r="AD327" t="str">
        <f t="shared" ref="AD327:AD390" si="71">AB327&amp;"-"&amp;AC327</f>
        <v>J2-B22</v>
      </c>
      <c r="AE327" t="str">
        <f t="shared" ref="AE327:AE390" si="72">VLOOKUP(AD327,A:B,2,0)</f>
        <v>NetJ2_B22</v>
      </c>
      <c r="AG327" t="str">
        <f t="shared" ref="AG327:AG390" si="73">IF(
IF(
IFERROR(VLOOKUP(AE327,$AO$6:$AO$50,1,),1)=1,1,0),
"--","---")</f>
        <v>--</v>
      </c>
      <c r="AH327" t="str">
        <f t="shared" ref="AH327:AH390" si="74">IF(AG327&lt;&gt;"---",IFERROR(VLOOKUP(AE327,B:F,3,0),"--"),"---")</f>
        <v>J2-B22</v>
      </c>
      <c r="AI327" t="str">
        <f>IFERROR(IF(IF(AG327="--",INDEX(D:D,MATCH(AE327,INDEX(B:B,MATCH(AE327,B:B,)+1):B10841,)+MATCH(AE327,B:B,)))=AD327,VLOOKUP(AE327,B:D,3,0),IF(AG327="--",INDEX(D:D,MATCH(AE327,INDEX(B:B,MATCH(AE327,B:B,)+1):B10841,)+MATCH(AE327,B:B,)),"---")),"---")</f>
        <v>---</v>
      </c>
      <c r="AJ327" t="str">
        <f>IF(COUNTIF(CALC_CONN_TEB0187_REV01!F:F,IF(AH327&lt;&gt;"---",VLOOKUP(AD327,CALC_CONN_TEB0187_REV01!F:M,8,0),IF(IFERROR(IF(AD327=AH327,AI327,AH327),"---")="---","---",IF(COUNTIF(CALC_CONN_TEB0187_REV01!F:F,IFERROR(IF(AD327=AH327,AI327,AH327),"---"))&gt;0,"---",IFERROR(IF(AD327=AH327,AI327,AH327),"---")))))=1,IF(AH327&lt;&gt;"---",VLOOKUP(AD327,CALC_CONN_TEB0187_REV01!F:M,8,0),IF(IFERROR(IF(AD327=AH327,AI327,AH327),"---")="---","---",IF(COUNTIF(CALC_CONN_TEB0187_REV01!F:F,IFERROR(IF(AD327=AH327,AI327,AH327),"---"))&gt;0,"---",IFERROR(IF(AD327=AH327,AI327,AH327),"---")))),"---")</f>
        <v>---</v>
      </c>
      <c r="AK327" t="str">
        <f>IF(COUNTIF(CALC_CONN_TEB0187_REV01!F:F,IF(AH327&lt;&gt;"---",VLOOKUP(AD327,CALC_CONN_TEB0187_REV01!F:M,8,0),IF(IFERROR(IF(AD327=AH327,AI327,AH327),"---")="---","---",IF(COUNTIF(CALC_CONN_TEB0187_REV01!F:F,IFERROR(IF(AD327=AH327,AI327,AH327),"---"))&gt;0,"---",IFERROR(IF(AD327=AH327,AI327,AH327),"---")))))=0,IF(AH327&lt;&gt;"---",VLOOKUP(AD327,CALC_CONN_TEB0187_REV01!F:M,8,0),IF(IFERROR(IF(AD327=AH327,AI327,AH327),"---")="---","---",IF(COUNTIF(CALC_CONN_TEB0187_REV01!F:F,IFERROR(IF(AD327=AH327,AI327,AH327),"---"))&gt;0,"---",IFERROR(IF(AD327=AH327,AI327,AH327),"---")))),"---")</f>
        <v>---</v>
      </c>
      <c r="AL327" t="str">
        <f t="shared" ref="AL327:AL390" si="75">IF(AG327&lt;&gt;"---",IFERROR(VLOOKUP(AE327,L:N,3,0),"--"),"---")</f>
        <v>--</v>
      </c>
      <c r="AM327">
        <f t="shared" ref="AM327:AM390" si="76">COUNTIF(B:B,AE327)</f>
        <v>1</v>
      </c>
      <c r="AT327">
        <f t="shared" si="69"/>
        <v>0</v>
      </c>
      <c r="AU327">
        <f t="shared" si="70"/>
        <v>0</v>
      </c>
    </row>
    <row r="328" spans="1:47" x14ac:dyDescent="0.25">
      <c r="A328" t="str">
        <f t="shared" si="65"/>
        <v>J2-B24</v>
      </c>
      <c r="B328" t="str">
        <f t="shared" si="66"/>
        <v>GTSR4C_RX0_P</v>
      </c>
      <c r="C328" t="str">
        <f t="shared" si="67"/>
        <v>J2-GTSR4C_RX0_P</v>
      </c>
      <c r="D328" t="str">
        <f t="shared" si="68"/>
        <v>J2-B24</v>
      </c>
      <c r="E328" t="s">
        <v>410</v>
      </c>
      <c r="F328" t="s">
        <v>253</v>
      </c>
      <c r="G328" t="s">
        <v>914</v>
      </c>
      <c r="L328" t="s">
        <v>4056</v>
      </c>
      <c r="M328" t="s">
        <v>428</v>
      </c>
      <c r="N328">
        <v>16.8187</v>
      </c>
      <c r="AA328">
        <f t="shared" ref="AA328:AA391" si="77">AA327+1</f>
        <v>323</v>
      </c>
      <c r="AB328" t="str">
        <f>B2B!B325</f>
        <v>J2</v>
      </c>
      <c r="AC328" t="str">
        <f>B2B!C325</f>
        <v>B23</v>
      </c>
      <c r="AD328" t="str">
        <f t="shared" si="71"/>
        <v>J2-B23</v>
      </c>
      <c r="AE328" t="str">
        <f t="shared" si="72"/>
        <v>GND</v>
      </c>
      <c r="AG328" t="str">
        <f t="shared" si="73"/>
        <v>---</v>
      </c>
      <c r="AH328" t="str">
        <f t="shared" si="74"/>
        <v>---</v>
      </c>
      <c r="AI328" t="str">
        <f>IFERROR(IF(IF(AG328="--",INDEX(D:D,MATCH(AE328,INDEX(B:B,MATCH(AE328,B:B,)+1):B10842,)+MATCH(AE328,B:B,)))=AD328,VLOOKUP(AE328,B:D,3,0),IF(AG328="--",INDEX(D:D,MATCH(AE328,INDEX(B:B,MATCH(AE328,B:B,)+1):B10842,)+MATCH(AE328,B:B,)),"---")),"---")</f>
        <v>---</v>
      </c>
      <c r="AJ328" t="str">
        <f>IF(COUNTIF(CALC_CONN_TEB0187_REV01!F:F,IF(AH328&lt;&gt;"---",VLOOKUP(AD328,CALC_CONN_TEB0187_REV01!F:M,8,0),IF(IFERROR(IF(AD328=AH328,AI328,AH328),"---")="---","---",IF(COUNTIF(CALC_CONN_TEB0187_REV01!F:F,IFERROR(IF(AD328=AH328,AI328,AH328),"---"))&gt;0,"---",IFERROR(IF(AD328=AH328,AI328,AH328),"---")))))=1,IF(AH328&lt;&gt;"---",VLOOKUP(AD328,CALC_CONN_TEB0187_REV01!F:M,8,0),IF(IFERROR(IF(AD328=AH328,AI328,AH328),"---")="---","---",IF(COUNTIF(CALC_CONN_TEB0187_REV01!F:F,IFERROR(IF(AD328=AH328,AI328,AH328),"---"))&gt;0,"---",IFERROR(IF(AD328=AH328,AI328,AH328),"---")))),"---")</f>
        <v>---</v>
      </c>
      <c r="AK328" t="str">
        <f>IF(COUNTIF(CALC_CONN_TEB0187_REV01!F:F,IF(AH328&lt;&gt;"---",VLOOKUP(AD328,CALC_CONN_TEB0187_REV01!F:M,8,0),IF(IFERROR(IF(AD328=AH328,AI328,AH328),"---")="---","---",IF(COUNTIF(CALC_CONN_TEB0187_REV01!F:F,IFERROR(IF(AD328=AH328,AI328,AH328),"---"))&gt;0,"---",IFERROR(IF(AD328=AH328,AI328,AH328),"---")))))=0,IF(AH328&lt;&gt;"---",VLOOKUP(AD328,CALC_CONN_TEB0187_REV01!F:M,8,0),IF(IFERROR(IF(AD328=AH328,AI328,AH328),"---")="---","---",IF(COUNTIF(CALC_CONN_TEB0187_REV01!F:F,IFERROR(IF(AD328=AH328,AI328,AH328),"---"))&gt;0,"---",IFERROR(IF(AD328=AH328,AI328,AH328),"---")))),"---")</f>
        <v>---</v>
      </c>
      <c r="AL328" t="str">
        <f t="shared" si="75"/>
        <v>---</v>
      </c>
      <c r="AM328">
        <f t="shared" si="76"/>
        <v>1098</v>
      </c>
      <c r="AT328" t="str">
        <f t="shared" si="69"/>
        <v>GTSR4C_RX0_P</v>
      </c>
      <c r="AU328" t="str">
        <f t="shared" si="70"/>
        <v>--</v>
      </c>
    </row>
    <row r="329" spans="1:47" x14ac:dyDescent="0.25">
      <c r="A329" t="str">
        <f t="shared" si="65"/>
        <v>J2-B25</v>
      </c>
      <c r="B329" t="str">
        <f t="shared" si="66"/>
        <v>GTSR4C_RX0_N</v>
      </c>
      <c r="C329" t="str">
        <f t="shared" si="67"/>
        <v>J2-GTSR4C_RX0_N</v>
      </c>
      <c r="D329" t="str">
        <f t="shared" si="68"/>
        <v>J2-B25</v>
      </c>
      <c r="E329" t="s">
        <v>410</v>
      </c>
      <c r="F329" t="s">
        <v>254</v>
      </c>
      <c r="G329" t="s">
        <v>915</v>
      </c>
      <c r="L329" t="s">
        <v>4057</v>
      </c>
      <c r="M329" t="s">
        <v>428</v>
      </c>
      <c r="N329">
        <v>15.583500000000001</v>
      </c>
      <c r="AA329">
        <f t="shared" si="77"/>
        <v>324</v>
      </c>
      <c r="AB329" t="str">
        <f>B2B!B326</f>
        <v>J2</v>
      </c>
      <c r="AC329" t="str">
        <f>B2B!C326</f>
        <v>B24</v>
      </c>
      <c r="AD329" t="str">
        <f t="shared" si="71"/>
        <v>J2-B24</v>
      </c>
      <c r="AE329" t="str">
        <f t="shared" si="72"/>
        <v>GTSR4C_RX0_P</v>
      </c>
      <c r="AG329" t="str">
        <f t="shared" si="73"/>
        <v>--</v>
      </c>
      <c r="AH329" t="str">
        <f t="shared" si="74"/>
        <v>J2-B24</v>
      </c>
      <c r="AI329" t="str">
        <f>IFERROR(IF(IF(AG329="--",INDEX(D:D,MATCH(AE329,INDEX(B:B,MATCH(AE329,B:B,)+1):B10843,)+MATCH(AE329,B:B,)))=AD329,VLOOKUP(AE329,B:D,3,0),IF(AG329="--",INDEX(D:D,MATCH(AE329,INDEX(B:B,MATCH(AE329,B:B,)+1):B10843,)+MATCH(AE329,B:B,)),"---")),"---")</f>
        <v>J17-D19</v>
      </c>
      <c r="AJ329" t="str">
        <f>IF(COUNTIF(CALC_CONN_TEB0187_REV01!F:F,IF(AH329&lt;&gt;"---",VLOOKUP(AD329,CALC_CONN_TEB0187_REV01!F:M,8,0),IF(IFERROR(IF(AD329=AH329,AI329,AH329),"---")="---","---",IF(COUNTIF(CALC_CONN_TEB0187_REV01!F:F,IFERROR(IF(AD329=AH329,AI329,AH329),"---"))&gt;0,"---",IFERROR(IF(AD329=AH329,AI329,AH329),"---")))))=1,IF(AH329&lt;&gt;"---",VLOOKUP(AD329,CALC_CONN_TEB0187_REV01!F:M,8,0),IF(IFERROR(IF(AD329=AH329,AI329,AH329),"---")="---","---",IF(COUNTIF(CALC_CONN_TEB0187_REV01!F:F,IFERROR(IF(AD329=AH329,AI329,AH329),"---"))&gt;0,"---",IFERROR(IF(AD329=AH329,AI329,AH329),"---")))),"---")</f>
        <v>---</v>
      </c>
      <c r="AK329" t="str">
        <f>IF(COUNTIF(CALC_CONN_TEB0187_REV01!F:F,IF(AH329&lt;&gt;"---",VLOOKUP(AD329,CALC_CONN_TEB0187_REV01!F:M,8,0),IF(IFERROR(IF(AD329=AH329,AI329,AH329),"---")="---","---",IF(COUNTIF(CALC_CONN_TEB0187_REV01!F:F,IFERROR(IF(AD329=AH329,AI329,AH329),"---"))&gt;0,"---",IFERROR(IF(AD329=AH329,AI329,AH329),"---")))))=0,IF(AH329&lt;&gt;"---",VLOOKUP(AD329,CALC_CONN_TEB0187_REV01!F:M,8,0),IF(IFERROR(IF(AD329=AH329,AI329,AH329),"---")="---","---",IF(COUNTIF(CALC_CONN_TEB0187_REV01!F:F,IFERROR(IF(AD329=AH329,AI329,AH329),"---"))&gt;0,"---",IFERROR(IF(AD329=AH329,AI329,AH329),"---")))),"---")</f>
        <v>J17-D19</v>
      </c>
      <c r="AL329">
        <f t="shared" si="75"/>
        <v>45.543900000000001</v>
      </c>
      <c r="AM329">
        <f t="shared" si="76"/>
        <v>2</v>
      </c>
      <c r="AT329" t="str">
        <f t="shared" si="69"/>
        <v>GTSR4C_RX0_N</v>
      </c>
      <c r="AU329" t="str">
        <f t="shared" si="70"/>
        <v>--</v>
      </c>
    </row>
    <row r="330" spans="1:47" x14ac:dyDescent="0.25">
      <c r="A330" t="str">
        <f t="shared" si="65"/>
        <v>J2-B26</v>
      </c>
      <c r="B330" t="str">
        <f t="shared" si="66"/>
        <v>GND</v>
      </c>
      <c r="C330" t="str">
        <f t="shared" si="67"/>
        <v>J2-GND</v>
      </c>
      <c r="D330" t="str">
        <f t="shared" si="68"/>
        <v>J2-B26</v>
      </c>
      <c r="E330" t="s">
        <v>410</v>
      </c>
      <c r="F330" t="s">
        <v>255</v>
      </c>
      <c r="G330" t="s">
        <v>433</v>
      </c>
      <c r="L330" t="s">
        <v>4058</v>
      </c>
      <c r="M330" t="s">
        <v>428</v>
      </c>
      <c r="N330">
        <v>13.7173</v>
      </c>
      <c r="AA330">
        <f t="shared" si="77"/>
        <v>325</v>
      </c>
      <c r="AB330" t="str">
        <f>B2B!B327</f>
        <v>J2</v>
      </c>
      <c r="AC330" t="str">
        <f>B2B!C327</f>
        <v>B25</v>
      </c>
      <c r="AD330" t="str">
        <f t="shared" si="71"/>
        <v>J2-B25</v>
      </c>
      <c r="AE330" t="str">
        <f t="shared" si="72"/>
        <v>GTSR4C_RX0_N</v>
      </c>
      <c r="AG330" t="str">
        <f t="shared" si="73"/>
        <v>--</v>
      </c>
      <c r="AH330" t="str">
        <f t="shared" si="74"/>
        <v>J2-B25</v>
      </c>
      <c r="AI330" t="str">
        <f>IFERROR(IF(IF(AG330="--",INDEX(D:D,MATCH(AE330,INDEX(B:B,MATCH(AE330,B:B,)+1):B10844,)+MATCH(AE330,B:B,)))=AD330,VLOOKUP(AE330,B:D,3,0),IF(AG330="--",INDEX(D:D,MATCH(AE330,INDEX(B:B,MATCH(AE330,B:B,)+1):B10844,)+MATCH(AE330,B:B,)),"---")),"---")</f>
        <v>J17-D18</v>
      </c>
      <c r="AJ330" t="str">
        <f>IF(COUNTIF(CALC_CONN_TEB0187_REV01!F:F,IF(AH330&lt;&gt;"---",VLOOKUP(AD330,CALC_CONN_TEB0187_REV01!F:M,8,0),IF(IFERROR(IF(AD330=AH330,AI330,AH330),"---")="---","---",IF(COUNTIF(CALC_CONN_TEB0187_REV01!F:F,IFERROR(IF(AD330=AH330,AI330,AH330),"---"))&gt;0,"---",IFERROR(IF(AD330=AH330,AI330,AH330),"---")))))=1,IF(AH330&lt;&gt;"---",VLOOKUP(AD330,CALC_CONN_TEB0187_REV01!F:M,8,0),IF(IFERROR(IF(AD330=AH330,AI330,AH330),"---")="---","---",IF(COUNTIF(CALC_CONN_TEB0187_REV01!F:F,IFERROR(IF(AD330=AH330,AI330,AH330),"---"))&gt;0,"---",IFERROR(IF(AD330=AH330,AI330,AH330),"---")))),"---")</f>
        <v>---</v>
      </c>
      <c r="AK330" t="str">
        <f>IF(COUNTIF(CALC_CONN_TEB0187_REV01!F:F,IF(AH330&lt;&gt;"---",VLOOKUP(AD330,CALC_CONN_TEB0187_REV01!F:M,8,0),IF(IFERROR(IF(AD330=AH330,AI330,AH330),"---")="---","---",IF(COUNTIF(CALC_CONN_TEB0187_REV01!F:F,IFERROR(IF(AD330=AH330,AI330,AH330),"---"))&gt;0,"---",IFERROR(IF(AD330=AH330,AI330,AH330),"---")))))=0,IF(AH330&lt;&gt;"---",VLOOKUP(AD330,CALC_CONN_TEB0187_REV01!F:M,8,0),IF(IFERROR(IF(AD330=AH330,AI330,AH330),"---")="---","---",IF(COUNTIF(CALC_CONN_TEB0187_REV01!F:F,IFERROR(IF(AD330=AH330,AI330,AH330),"---"))&gt;0,"---",IFERROR(IF(AD330=AH330,AI330,AH330),"---")))),"---")</f>
        <v>J17-D18</v>
      </c>
      <c r="AL330">
        <f t="shared" si="75"/>
        <v>45.579900000000002</v>
      </c>
      <c r="AM330">
        <f t="shared" si="76"/>
        <v>2</v>
      </c>
      <c r="AT330">
        <f t="shared" si="69"/>
        <v>0</v>
      </c>
      <c r="AU330">
        <f t="shared" si="70"/>
        <v>0</v>
      </c>
    </row>
    <row r="331" spans="1:47" x14ac:dyDescent="0.25">
      <c r="A331" t="str">
        <f t="shared" si="65"/>
        <v>J2-B27</v>
      </c>
      <c r="B331" t="str">
        <f t="shared" si="66"/>
        <v>GTSR4C_RX2_P</v>
      </c>
      <c r="C331" t="str">
        <f t="shared" si="67"/>
        <v>J2-GTSR4C_RX2_P</v>
      </c>
      <c r="D331" t="str">
        <f t="shared" si="68"/>
        <v>J2-B27</v>
      </c>
      <c r="E331" t="s">
        <v>410</v>
      </c>
      <c r="F331" t="s">
        <v>256</v>
      </c>
      <c r="G331" t="s">
        <v>916</v>
      </c>
      <c r="L331" t="s">
        <v>4059</v>
      </c>
      <c r="M331" t="s">
        <v>428</v>
      </c>
      <c r="N331">
        <v>12.3752</v>
      </c>
      <c r="AA331">
        <f t="shared" si="77"/>
        <v>326</v>
      </c>
      <c r="AB331" t="str">
        <f>B2B!B328</f>
        <v>J2</v>
      </c>
      <c r="AC331" t="str">
        <f>B2B!C328</f>
        <v>B26</v>
      </c>
      <c r="AD331" t="str">
        <f t="shared" si="71"/>
        <v>J2-B26</v>
      </c>
      <c r="AE331" t="str">
        <f t="shared" si="72"/>
        <v>GND</v>
      </c>
      <c r="AG331" t="str">
        <f t="shared" si="73"/>
        <v>---</v>
      </c>
      <c r="AH331" t="str">
        <f t="shared" si="74"/>
        <v>---</v>
      </c>
      <c r="AI331" t="str">
        <f>IFERROR(IF(IF(AG331="--",INDEX(D:D,MATCH(AE331,INDEX(B:B,MATCH(AE331,B:B,)+1):B10845,)+MATCH(AE331,B:B,)))=AD331,VLOOKUP(AE331,B:D,3,0),IF(AG331="--",INDEX(D:D,MATCH(AE331,INDEX(B:B,MATCH(AE331,B:B,)+1):B10845,)+MATCH(AE331,B:B,)),"---")),"---")</f>
        <v>---</v>
      </c>
      <c r="AJ331" t="str">
        <f>IF(COUNTIF(CALC_CONN_TEB0187_REV01!F:F,IF(AH331&lt;&gt;"---",VLOOKUP(AD331,CALC_CONN_TEB0187_REV01!F:M,8,0),IF(IFERROR(IF(AD331=AH331,AI331,AH331),"---")="---","---",IF(COUNTIF(CALC_CONN_TEB0187_REV01!F:F,IFERROR(IF(AD331=AH331,AI331,AH331),"---"))&gt;0,"---",IFERROR(IF(AD331=AH331,AI331,AH331),"---")))))=1,IF(AH331&lt;&gt;"---",VLOOKUP(AD331,CALC_CONN_TEB0187_REV01!F:M,8,0),IF(IFERROR(IF(AD331=AH331,AI331,AH331),"---")="---","---",IF(COUNTIF(CALC_CONN_TEB0187_REV01!F:F,IFERROR(IF(AD331=AH331,AI331,AH331),"---"))&gt;0,"---",IFERROR(IF(AD331=AH331,AI331,AH331),"---")))),"---")</f>
        <v>---</v>
      </c>
      <c r="AK331" t="str">
        <f>IF(COUNTIF(CALC_CONN_TEB0187_REV01!F:F,IF(AH331&lt;&gt;"---",VLOOKUP(AD331,CALC_CONN_TEB0187_REV01!F:M,8,0),IF(IFERROR(IF(AD331=AH331,AI331,AH331),"---")="---","---",IF(COUNTIF(CALC_CONN_TEB0187_REV01!F:F,IFERROR(IF(AD331=AH331,AI331,AH331),"---"))&gt;0,"---",IFERROR(IF(AD331=AH331,AI331,AH331),"---")))))=0,IF(AH331&lt;&gt;"---",VLOOKUP(AD331,CALC_CONN_TEB0187_REV01!F:M,8,0),IF(IFERROR(IF(AD331=AH331,AI331,AH331),"---")="---","---",IF(COUNTIF(CALC_CONN_TEB0187_REV01!F:F,IFERROR(IF(AD331=AH331,AI331,AH331),"---"))&gt;0,"---",IFERROR(IF(AD331=AH331,AI331,AH331),"---")))),"---")</f>
        <v>---</v>
      </c>
      <c r="AL331" t="str">
        <f t="shared" si="75"/>
        <v>---</v>
      </c>
      <c r="AM331">
        <f t="shared" si="76"/>
        <v>1098</v>
      </c>
      <c r="AT331" t="str">
        <f t="shared" si="69"/>
        <v>GTSR4C_RX2_P</v>
      </c>
      <c r="AU331" t="str">
        <f t="shared" si="70"/>
        <v>--</v>
      </c>
    </row>
    <row r="332" spans="1:47" x14ac:dyDescent="0.25">
      <c r="A332" t="str">
        <f t="shared" si="65"/>
        <v>J2-B28</v>
      </c>
      <c r="B332" t="str">
        <f t="shared" si="66"/>
        <v>GTSR4C_RX2_N</v>
      </c>
      <c r="C332" t="str">
        <f t="shared" si="67"/>
        <v>J2-GTSR4C_RX2_N</v>
      </c>
      <c r="D332" t="str">
        <f t="shared" si="68"/>
        <v>J2-B28</v>
      </c>
      <c r="E332" t="s">
        <v>410</v>
      </c>
      <c r="F332" t="s">
        <v>257</v>
      </c>
      <c r="G332" t="s">
        <v>917</v>
      </c>
      <c r="L332" t="s">
        <v>4060</v>
      </c>
      <c r="M332" t="s">
        <v>428</v>
      </c>
      <c r="N332">
        <v>1.6516999999999999</v>
      </c>
      <c r="AA332">
        <f t="shared" si="77"/>
        <v>327</v>
      </c>
      <c r="AB332" t="str">
        <f>B2B!B329</f>
        <v>J2</v>
      </c>
      <c r="AC332" t="str">
        <f>B2B!C329</f>
        <v>B27</v>
      </c>
      <c r="AD332" t="str">
        <f t="shared" si="71"/>
        <v>J2-B27</v>
      </c>
      <c r="AE332" t="str">
        <f t="shared" si="72"/>
        <v>GTSR4C_RX2_P</v>
      </c>
      <c r="AG332" t="str">
        <f t="shared" si="73"/>
        <v>--</v>
      </c>
      <c r="AH332" t="str">
        <f t="shared" si="74"/>
        <v>J2-B27</v>
      </c>
      <c r="AI332" t="str">
        <f>IFERROR(IF(IF(AG332="--",INDEX(D:D,MATCH(AE332,INDEX(B:B,MATCH(AE332,B:B,)+1):B10846,)+MATCH(AE332,B:B,)))=AD332,VLOOKUP(AE332,B:D,3,0),IF(AG332="--",INDEX(D:D,MATCH(AE332,INDEX(B:B,MATCH(AE332,B:B,)+1):B10846,)+MATCH(AE332,B:B,)),"---")),"---")</f>
        <v>J17-D6</v>
      </c>
      <c r="AJ332" t="str">
        <f>IF(COUNTIF(CALC_CONN_TEB0187_REV01!F:F,IF(AH332&lt;&gt;"---",VLOOKUP(AD332,CALC_CONN_TEB0187_REV01!F:M,8,0),IF(IFERROR(IF(AD332=AH332,AI332,AH332),"---")="---","---",IF(COUNTIF(CALC_CONN_TEB0187_REV01!F:F,IFERROR(IF(AD332=AH332,AI332,AH332),"---"))&gt;0,"---",IFERROR(IF(AD332=AH332,AI332,AH332),"---")))))=1,IF(AH332&lt;&gt;"---",VLOOKUP(AD332,CALC_CONN_TEB0187_REV01!F:M,8,0),IF(IFERROR(IF(AD332=AH332,AI332,AH332),"---")="---","---",IF(COUNTIF(CALC_CONN_TEB0187_REV01!F:F,IFERROR(IF(AD332=AH332,AI332,AH332),"---"))&gt;0,"---",IFERROR(IF(AD332=AH332,AI332,AH332),"---")))),"---")</f>
        <v>---</v>
      </c>
      <c r="AK332" t="str">
        <f>IF(COUNTIF(CALC_CONN_TEB0187_REV01!F:F,IF(AH332&lt;&gt;"---",VLOOKUP(AD332,CALC_CONN_TEB0187_REV01!F:M,8,0),IF(IFERROR(IF(AD332=AH332,AI332,AH332),"---")="---","---",IF(COUNTIF(CALC_CONN_TEB0187_REV01!F:F,IFERROR(IF(AD332=AH332,AI332,AH332),"---"))&gt;0,"---",IFERROR(IF(AD332=AH332,AI332,AH332),"---")))))=0,IF(AH332&lt;&gt;"---",VLOOKUP(AD332,CALC_CONN_TEB0187_REV01!F:M,8,0),IF(IFERROR(IF(AD332=AH332,AI332,AH332),"---")="---","---",IF(COUNTIF(CALC_CONN_TEB0187_REV01!F:F,IFERROR(IF(AD332=AH332,AI332,AH332),"---"))&gt;0,"---",IFERROR(IF(AD332=AH332,AI332,AH332),"---")))),"---")</f>
        <v>J17-D6</v>
      </c>
      <c r="AL332">
        <f t="shared" si="75"/>
        <v>39.668500000000002</v>
      </c>
      <c r="AM332">
        <f t="shared" si="76"/>
        <v>2</v>
      </c>
      <c r="AT332" t="str">
        <f t="shared" si="69"/>
        <v>GTSR4C_RX2_N</v>
      </c>
      <c r="AU332" t="str">
        <f t="shared" si="70"/>
        <v>--</v>
      </c>
    </row>
    <row r="333" spans="1:47" x14ac:dyDescent="0.25">
      <c r="A333" t="str">
        <f t="shared" si="65"/>
        <v>J2-B29</v>
      </c>
      <c r="B333" t="str">
        <f t="shared" si="66"/>
        <v>GND</v>
      </c>
      <c r="C333" t="str">
        <f t="shared" si="67"/>
        <v>J2-GND</v>
      </c>
      <c r="D333" t="str">
        <f t="shared" si="68"/>
        <v>J2-B29</v>
      </c>
      <c r="E333" t="s">
        <v>410</v>
      </c>
      <c r="F333" t="s">
        <v>258</v>
      </c>
      <c r="G333" t="s">
        <v>433</v>
      </c>
      <c r="L333" t="s">
        <v>4061</v>
      </c>
      <c r="M333" t="s">
        <v>428</v>
      </c>
      <c r="N333">
        <v>1.653</v>
      </c>
      <c r="AA333">
        <f t="shared" si="77"/>
        <v>328</v>
      </c>
      <c r="AB333" t="str">
        <f>B2B!B330</f>
        <v>J2</v>
      </c>
      <c r="AC333" t="str">
        <f>B2B!C330</f>
        <v>B28</v>
      </c>
      <c r="AD333" t="str">
        <f t="shared" si="71"/>
        <v>J2-B28</v>
      </c>
      <c r="AE333" t="str">
        <f t="shared" si="72"/>
        <v>GTSR4C_RX2_N</v>
      </c>
      <c r="AG333" t="str">
        <f t="shared" si="73"/>
        <v>--</v>
      </c>
      <c r="AH333" t="str">
        <f t="shared" si="74"/>
        <v>J2-B28</v>
      </c>
      <c r="AI333" t="str">
        <f>IFERROR(IF(IF(AG333="--",INDEX(D:D,MATCH(AE333,INDEX(B:B,MATCH(AE333,B:B,)+1):B10847,)+MATCH(AE333,B:B,)))=AD333,VLOOKUP(AE333,B:D,3,0),IF(AG333="--",INDEX(D:D,MATCH(AE333,INDEX(B:B,MATCH(AE333,B:B,)+1):B10847,)+MATCH(AE333,B:B,)),"---")),"---")</f>
        <v>J17-D5</v>
      </c>
      <c r="AJ333" t="str">
        <f>IF(COUNTIF(CALC_CONN_TEB0187_REV01!F:F,IF(AH333&lt;&gt;"---",VLOOKUP(AD333,CALC_CONN_TEB0187_REV01!F:M,8,0),IF(IFERROR(IF(AD333=AH333,AI333,AH333),"---")="---","---",IF(COUNTIF(CALC_CONN_TEB0187_REV01!F:F,IFERROR(IF(AD333=AH333,AI333,AH333),"---"))&gt;0,"---",IFERROR(IF(AD333=AH333,AI333,AH333),"---")))))=1,IF(AH333&lt;&gt;"---",VLOOKUP(AD333,CALC_CONN_TEB0187_REV01!F:M,8,0),IF(IFERROR(IF(AD333=AH333,AI333,AH333),"---")="---","---",IF(COUNTIF(CALC_CONN_TEB0187_REV01!F:F,IFERROR(IF(AD333=AH333,AI333,AH333),"---"))&gt;0,"---",IFERROR(IF(AD333=AH333,AI333,AH333),"---")))),"---")</f>
        <v>---</v>
      </c>
      <c r="AK333" t="str">
        <f>IF(COUNTIF(CALC_CONN_TEB0187_REV01!F:F,IF(AH333&lt;&gt;"---",VLOOKUP(AD333,CALC_CONN_TEB0187_REV01!F:M,8,0),IF(IFERROR(IF(AD333=AH333,AI333,AH333),"---")="---","---",IF(COUNTIF(CALC_CONN_TEB0187_REV01!F:F,IFERROR(IF(AD333=AH333,AI333,AH333),"---"))&gt;0,"---",IFERROR(IF(AD333=AH333,AI333,AH333),"---")))))=0,IF(AH333&lt;&gt;"---",VLOOKUP(AD333,CALC_CONN_TEB0187_REV01!F:M,8,0),IF(IFERROR(IF(AD333=AH333,AI333,AH333),"---")="---","---",IF(COUNTIF(CALC_CONN_TEB0187_REV01!F:F,IFERROR(IF(AD333=AH333,AI333,AH333),"---"))&gt;0,"---",IFERROR(IF(AD333=AH333,AI333,AH333),"---")))),"---")</f>
        <v>J17-D5</v>
      </c>
      <c r="AL333">
        <f t="shared" si="75"/>
        <v>39.664499999999997</v>
      </c>
      <c r="AM333">
        <f t="shared" si="76"/>
        <v>2</v>
      </c>
      <c r="AT333">
        <f t="shared" si="69"/>
        <v>0</v>
      </c>
      <c r="AU333">
        <f t="shared" si="70"/>
        <v>0</v>
      </c>
    </row>
    <row r="334" spans="1:47" x14ac:dyDescent="0.25">
      <c r="A334" t="str">
        <f t="shared" si="65"/>
        <v>J2-B30</v>
      </c>
      <c r="B334" t="str">
        <f t="shared" si="66"/>
        <v>CX_B3_P</v>
      </c>
      <c r="C334" t="str">
        <f t="shared" si="67"/>
        <v>J2-CX_B3_P</v>
      </c>
      <c r="D334" t="str">
        <f t="shared" si="68"/>
        <v>J2-B30</v>
      </c>
      <c r="E334" t="s">
        <v>410</v>
      </c>
      <c r="F334" t="s">
        <v>259</v>
      </c>
      <c r="G334" t="s">
        <v>3874</v>
      </c>
      <c r="L334" t="s">
        <v>433</v>
      </c>
      <c r="M334" t="s">
        <v>428</v>
      </c>
      <c r="N334">
        <v>2521.6352000000002</v>
      </c>
      <c r="AA334">
        <f t="shared" si="77"/>
        <v>329</v>
      </c>
      <c r="AB334" t="str">
        <f>B2B!B331</f>
        <v>J2</v>
      </c>
      <c r="AC334" t="str">
        <f>B2B!C331</f>
        <v>B29</v>
      </c>
      <c r="AD334" t="str">
        <f t="shared" si="71"/>
        <v>J2-B29</v>
      </c>
      <c r="AE334" t="str">
        <f t="shared" si="72"/>
        <v>GND</v>
      </c>
      <c r="AG334" t="str">
        <f t="shared" si="73"/>
        <v>---</v>
      </c>
      <c r="AH334" t="str">
        <f t="shared" si="74"/>
        <v>---</v>
      </c>
      <c r="AI334" t="str">
        <f>IFERROR(IF(IF(AG334="--",INDEX(D:D,MATCH(AE334,INDEX(B:B,MATCH(AE334,B:B,)+1):B10848,)+MATCH(AE334,B:B,)))=AD334,VLOOKUP(AE334,B:D,3,0),IF(AG334="--",INDEX(D:D,MATCH(AE334,INDEX(B:B,MATCH(AE334,B:B,)+1):B10848,)+MATCH(AE334,B:B,)),"---")),"---")</f>
        <v>---</v>
      </c>
      <c r="AJ334" t="str">
        <f>IF(COUNTIF(CALC_CONN_TEB0187_REV01!F:F,IF(AH334&lt;&gt;"---",VLOOKUP(AD334,CALC_CONN_TEB0187_REV01!F:M,8,0),IF(IFERROR(IF(AD334=AH334,AI334,AH334),"---")="---","---",IF(COUNTIF(CALC_CONN_TEB0187_REV01!F:F,IFERROR(IF(AD334=AH334,AI334,AH334),"---"))&gt;0,"---",IFERROR(IF(AD334=AH334,AI334,AH334),"---")))))=1,IF(AH334&lt;&gt;"---",VLOOKUP(AD334,CALC_CONN_TEB0187_REV01!F:M,8,0),IF(IFERROR(IF(AD334=AH334,AI334,AH334),"---")="---","---",IF(COUNTIF(CALC_CONN_TEB0187_REV01!F:F,IFERROR(IF(AD334=AH334,AI334,AH334),"---"))&gt;0,"---",IFERROR(IF(AD334=AH334,AI334,AH334),"---")))),"---")</f>
        <v>---</v>
      </c>
      <c r="AK334" t="str">
        <f>IF(COUNTIF(CALC_CONN_TEB0187_REV01!F:F,IF(AH334&lt;&gt;"---",VLOOKUP(AD334,CALC_CONN_TEB0187_REV01!F:M,8,0),IF(IFERROR(IF(AD334=AH334,AI334,AH334),"---")="---","---",IF(COUNTIF(CALC_CONN_TEB0187_REV01!F:F,IFERROR(IF(AD334=AH334,AI334,AH334),"---"))&gt;0,"---",IFERROR(IF(AD334=AH334,AI334,AH334),"---")))))=0,IF(AH334&lt;&gt;"---",VLOOKUP(AD334,CALC_CONN_TEB0187_REV01!F:M,8,0),IF(IFERROR(IF(AD334=AH334,AI334,AH334),"---")="---","---",IF(COUNTIF(CALC_CONN_TEB0187_REV01!F:F,IFERROR(IF(AD334=AH334,AI334,AH334),"---"))&gt;0,"---",IFERROR(IF(AD334=AH334,AI334,AH334),"---")))),"---")</f>
        <v>---</v>
      </c>
      <c r="AL334" t="str">
        <f t="shared" si="75"/>
        <v>---</v>
      </c>
      <c r="AM334">
        <f t="shared" si="76"/>
        <v>1098</v>
      </c>
      <c r="AT334" t="str">
        <f t="shared" si="69"/>
        <v>CX_B3_P</v>
      </c>
      <c r="AU334" t="str">
        <f t="shared" si="70"/>
        <v>--</v>
      </c>
    </row>
    <row r="335" spans="1:47" x14ac:dyDescent="0.25">
      <c r="A335" t="str">
        <f t="shared" si="65"/>
        <v>J2-B31</v>
      </c>
      <c r="B335" t="str">
        <f t="shared" si="66"/>
        <v>CX_B3_N</v>
      </c>
      <c r="C335" t="str">
        <f t="shared" si="67"/>
        <v>J2-CX_B3_N</v>
      </c>
      <c r="D335" t="str">
        <f t="shared" si="68"/>
        <v>J2-B31</v>
      </c>
      <c r="E335" t="s">
        <v>410</v>
      </c>
      <c r="F335" t="s">
        <v>260</v>
      </c>
      <c r="G335" t="s">
        <v>3873</v>
      </c>
      <c r="L335" t="s">
        <v>736</v>
      </c>
      <c r="M335" t="s">
        <v>428</v>
      </c>
      <c r="N335">
        <v>27.926400000000001</v>
      </c>
      <c r="AA335">
        <f t="shared" si="77"/>
        <v>330</v>
      </c>
      <c r="AB335" t="str">
        <f>B2B!B332</f>
        <v>J2</v>
      </c>
      <c r="AC335" t="str">
        <f>B2B!C332</f>
        <v>B30</v>
      </c>
      <c r="AD335" t="str">
        <f t="shared" si="71"/>
        <v>J2-B30</v>
      </c>
      <c r="AE335" t="str">
        <f t="shared" si="72"/>
        <v>CX_B3_P</v>
      </c>
      <c r="AG335" t="str">
        <f t="shared" si="73"/>
        <v>--</v>
      </c>
      <c r="AH335" t="str">
        <f t="shared" si="74"/>
        <v>J2-B30</v>
      </c>
      <c r="AI335" t="str">
        <f>IFERROR(IF(IF(AG335="--",INDEX(D:D,MATCH(AE335,INDEX(B:B,MATCH(AE335,B:B,)+1):B10849,)+MATCH(AE335,B:B,)))=AD335,VLOOKUP(AE335,B:D,3,0),IF(AG335="--",INDEX(D:D,MATCH(AE335,INDEX(B:B,MATCH(AE335,B:B,)+1):B10849,)+MATCH(AE335,B:B,)),"---")),"---")</f>
        <v>J21-33</v>
      </c>
      <c r="AJ335" t="str">
        <f>IF(COUNTIF(CALC_CONN_TEB0187_REV01!F:F,IF(AH335&lt;&gt;"---",VLOOKUP(AD335,CALC_CONN_TEB0187_REV01!F:M,8,0),IF(IFERROR(IF(AD335=AH335,AI335,AH335),"---")="---","---",IF(COUNTIF(CALC_CONN_TEB0187_REV01!F:F,IFERROR(IF(AD335=AH335,AI335,AH335),"---"))&gt;0,"---",IFERROR(IF(AD335=AH335,AI335,AH335),"---")))))=1,IF(AH335&lt;&gt;"---",VLOOKUP(AD335,CALC_CONN_TEB0187_REV01!F:M,8,0),IF(IFERROR(IF(AD335=AH335,AI335,AH335),"---")="---","---",IF(COUNTIF(CALC_CONN_TEB0187_REV01!F:F,IFERROR(IF(AD335=AH335,AI335,AH335),"---"))&gt;0,"---",IFERROR(IF(AD335=AH335,AI335,AH335),"---")))),"---")</f>
        <v>---</v>
      </c>
      <c r="AK335" t="str">
        <f>IF(COUNTIF(CALC_CONN_TEB0187_REV01!F:F,IF(AH335&lt;&gt;"---",VLOOKUP(AD335,CALC_CONN_TEB0187_REV01!F:M,8,0),IF(IFERROR(IF(AD335=AH335,AI335,AH335),"---")="---","---",IF(COUNTIF(CALC_CONN_TEB0187_REV01!F:F,IFERROR(IF(AD335=AH335,AI335,AH335),"---"))&gt;0,"---",IFERROR(IF(AD335=AH335,AI335,AH335),"---")))))=0,IF(AH335&lt;&gt;"---",VLOOKUP(AD335,CALC_CONN_TEB0187_REV01!F:M,8,0),IF(IFERROR(IF(AD335=AH335,AI335,AH335),"---")="---","---",IF(COUNTIF(CALC_CONN_TEB0187_REV01!F:F,IFERROR(IF(AD335=AH335,AI335,AH335),"---"))&gt;0,"---",IFERROR(IF(AD335=AH335,AI335,AH335),"---")))),"---")</f>
        <v>J21-33</v>
      </c>
      <c r="AL335">
        <f t="shared" si="75"/>
        <v>81.992800000000003</v>
      </c>
      <c r="AM335">
        <f t="shared" si="76"/>
        <v>2</v>
      </c>
      <c r="AT335" t="str">
        <f t="shared" si="69"/>
        <v>CX_B3_N</v>
      </c>
      <c r="AU335" t="str">
        <f t="shared" si="70"/>
        <v>--</v>
      </c>
    </row>
    <row r="336" spans="1:47" x14ac:dyDescent="0.25">
      <c r="A336" t="str">
        <f t="shared" si="65"/>
        <v>J2-B32</v>
      </c>
      <c r="B336" t="str">
        <f t="shared" si="66"/>
        <v>CX_B2_P</v>
      </c>
      <c r="C336" t="str">
        <f t="shared" si="67"/>
        <v>J2-CX_B2_P</v>
      </c>
      <c r="D336" t="str">
        <f t="shared" si="68"/>
        <v>J2-B32</v>
      </c>
      <c r="E336" t="s">
        <v>410</v>
      </c>
      <c r="F336" t="s">
        <v>261</v>
      </c>
      <c r="G336" t="s">
        <v>3871</v>
      </c>
      <c r="L336" t="s">
        <v>734</v>
      </c>
      <c r="M336" t="s">
        <v>428</v>
      </c>
      <c r="N336">
        <v>27.936499999999999</v>
      </c>
      <c r="AA336">
        <f t="shared" si="77"/>
        <v>331</v>
      </c>
      <c r="AB336" t="str">
        <f>B2B!B333</f>
        <v>J2</v>
      </c>
      <c r="AC336" t="str">
        <f>B2B!C333</f>
        <v>B31</v>
      </c>
      <c r="AD336" t="str">
        <f t="shared" si="71"/>
        <v>J2-B31</v>
      </c>
      <c r="AE336" t="str">
        <f t="shared" si="72"/>
        <v>CX_B3_N</v>
      </c>
      <c r="AG336" t="str">
        <f t="shared" si="73"/>
        <v>--</v>
      </c>
      <c r="AH336" t="str">
        <f t="shared" si="74"/>
        <v>J2-B31</v>
      </c>
      <c r="AI336" t="str">
        <f>IFERROR(IF(IF(AG336="--",INDEX(D:D,MATCH(AE336,INDEX(B:B,MATCH(AE336,B:B,)+1):B10850,)+MATCH(AE336,B:B,)))=AD336,VLOOKUP(AE336,B:D,3,0),IF(AG336="--",INDEX(D:D,MATCH(AE336,INDEX(B:B,MATCH(AE336,B:B,)+1):B10850,)+MATCH(AE336,B:B,)),"---")),"---")</f>
        <v>J21-35</v>
      </c>
      <c r="AJ336" t="str">
        <f>IF(COUNTIF(CALC_CONN_TEB0187_REV01!F:F,IF(AH336&lt;&gt;"---",VLOOKUP(AD336,CALC_CONN_TEB0187_REV01!F:M,8,0),IF(IFERROR(IF(AD336=AH336,AI336,AH336),"---")="---","---",IF(COUNTIF(CALC_CONN_TEB0187_REV01!F:F,IFERROR(IF(AD336=AH336,AI336,AH336),"---"))&gt;0,"---",IFERROR(IF(AD336=AH336,AI336,AH336),"---")))))=1,IF(AH336&lt;&gt;"---",VLOOKUP(AD336,CALC_CONN_TEB0187_REV01!F:M,8,0),IF(IFERROR(IF(AD336=AH336,AI336,AH336),"---")="---","---",IF(COUNTIF(CALC_CONN_TEB0187_REV01!F:F,IFERROR(IF(AD336=AH336,AI336,AH336),"---"))&gt;0,"---",IFERROR(IF(AD336=AH336,AI336,AH336),"---")))),"---")</f>
        <v>---</v>
      </c>
      <c r="AK336" t="str">
        <f>IF(COUNTIF(CALC_CONN_TEB0187_REV01!F:F,IF(AH336&lt;&gt;"---",VLOOKUP(AD336,CALC_CONN_TEB0187_REV01!F:M,8,0),IF(IFERROR(IF(AD336=AH336,AI336,AH336),"---")="---","---",IF(COUNTIF(CALC_CONN_TEB0187_REV01!F:F,IFERROR(IF(AD336=AH336,AI336,AH336),"---"))&gt;0,"---",IFERROR(IF(AD336=AH336,AI336,AH336),"---")))))=0,IF(AH336&lt;&gt;"---",VLOOKUP(AD336,CALC_CONN_TEB0187_REV01!F:M,8,0),IF(IFERROR(IF(AD336=AH336,AI336,AH336),"---")="---","---",IF(COUNTIF(CALC_CONN_TEB0187_REV01!F:F,IFERROR(IF(AD336=AH336,AI336,AH336),"---"))&gt;0,"---",IFERROR(IF(AD336=AH336,AI336,AH336),"---")))),"---")</f>
        <v>J21-35</v>
      </c>
      <c r="AL336">
        <f t="shared" si="75"/>
        <v>81.879499999999993</v>
      </c>
      <c r="AM336">
        <f t="shared" si="76"/>
        <v>2</v>
      </c>
      <c r="AT336" t="str">
        <f t="shared" si="69"/>
        <v>CX_B2_P</v>
      </c>
      <c r="AU336" t="str">
        <f t="shared" si="70"/>
        <v>--</v>
      </c>
    </row>
    <row r="337" spans="1:47" x14ac:dyDescent="0.25">
      <c r="A337" t="str">
        <f t="shared" si="65"/>
        <v>J2-B33</v>
      </c>
      <c r="B337" t="str">
        <f t="shared" si="66"/>
        <v>CX_B2_N</v>
      </c>
      <c r="C337" t="str">
        <f t="shared" si="67"/>
        <v>J2-CX_B2_N</v>
      </c>
      <c r="D337" t="str">
        <f t="shared" si="68"/>
        <v>J2-B33</v>
      </c>
      <c r="E337" t="s">
        <v>410</v>
      </c>
      <c r="F337" t="s">
        <v>262</v>
      </c>
      <c r="G337" t="s">
        <v>3869</v>
      </c>
      <c r="L337" t="s">
        <v>437</v>
      </c>
      <c r="M337" t="s">
        <v>428</v>
      </c>
      <c r="N337">
        <v>4.9069000000000003</v>
      </c>
      <c r="AA337">
        <f t="shared" si="77"/>
        <v>332</v>
      </c>
      <c r="AB337" t="str">
        <f>B2B!B334</f>
        <v>J2</v>
      </c>
      <c r="AC337" t="str">
        <f>B2B!C334</f>
        <v>B32</v>
      </c>
      <c r="AD337" t="str">
        <f t="shared" si="71"/>
        <v>J2-B32</v>
      </c>
      <c r="AE337" t="str">
        <f t="shared" si="72"/>
        <v>CX_B2_P</v>
      </c>
      <c r="AG337" t="str">
        <f t="shared" si="73"/>
        <v>--</v>
      </c>
      <c r="AH337" t="str">
        <f t="shared" si="74"/>
        <v>J2-B32</v>
      </c>
      <c r="AI337" t="str">
        <f>IFERROR(IF(IF(AG337="--",INDEX(D:D,MATCH(AE337,INDEX(B:B,MATCH(AE337,B:B,)+1):B10851,)+MATCH(AE337,B:B,)))=AD337,VLOOKUP(AE337,B:D,3,0),IF(AG337="--",INDEX(D:D,MATCH(AE337,INDEX(B:B,MATCH(AE337,B:B,)+1):B10851,)+MATCH(AE337,B:B,)),"---")),"---")</f>
        <v>J21-27</v>
      </c>
      <c r="AJ337" t="str">
        <f>IF(COUNTIF(CALC_CONN_TEB0187_REV01!F:F,IF(AH337&lt;&gt;"---",VLOOKUP(AD337,CALC_CONN_TEB0187_REV01!F:M,8,0),IF(IFERROR(IF(AD337=AH337,AI337,AH337),"---")="---","---",IF(COUNTIF(CALC_CONN_TEB0187_REV01!F:F,IFERROR(IF(AD337=AH337,AI337,AH337),"---"))&gt;0,"---",IFERROR(IF(AD337=AH337,AI337,AH337),"---")))))=1,IF(AH337&lt;&gt;"---",VLOOKUP(AD337,CALC_CONN_TEB0187_REV01!F:M,8,0),IF(IFERROR(IF(AD337=AH337,AI337,AH337),"---")="---","---",IF(COUNTIF(CALC_CONN_TEB0187_REV01!F:F,IFERROR(IF(AD337=AH337,AI337,AH337),"---"))&gt;0,"---",IFERROR(IF(AD337=AH337,AI337,AH337),"---")))),"---")</f>
        <v>---</v>
      </c>
      <c r="AK337" t="str">
        <f>IF(COUNTIF(CALC_CONN_TEB0187_REV01!F:F,IF(AH337&lt;&gt;"---",VLOOKUP(AD337,CALC_CONN_TEB0187_REV01!F:M,8,0),IF(IFERROR(IF(AD337=AH337,AI337,AH337),"---")="---","---",IF(COUNTIF(CALC_CONN_TEB0187_REV01!F:F,IFERROR(IF(AD337=AH337,AI337,AH337),"---"))&gt;0,"---",IFERROR(IF(AD337=AH337,AI337,AH337),"---")))))=0,IF(AH337&lt;&gt;"---",VLOOKUP(AD337,CALC_CONN_TEB0187_REV01!F:M,8,0),IF(IFERROR(IF(AD337=AH337,AI337,AH337),"---")="---","---",IF(COUNTIF(CALC_CONN_TEB0187_REV01!F:F,IFERROR(IF(AD337=AH337,AI337,AH337),"---"))&gt;0,"---",IFERROR(IF(AD337=AH337,AI337,AH337),"---")))),"---")</f>
        <v>J21-27</v>
      </c>
      <c r="AL337">
        <f t="shared" si="75"/>
        <v>82.288300000000007</v>
      </c>
      <c r="AM337">
        <f t="shared" si="76"/>
        <v>2</v>
      </c>
      <c r="AT337" t="str">
        <f t="shared" si="69"/>
        <v>CX_B2_N</v>
      </c>
      <c r="AU337" t="str">
        <f t="shared" si="70"/>
        <v>--</v>
      </c>
    </row>
    <row r="338" spans="1:47" x14ac:dyDescent="0.25">
      <c r="A338" t="str">
        <f t="shared" si="65"/>
        <v>J2-B34</v>
      </c>
      <c r="B338" t="str">
        <f t="shared" si="66"/>
        <v>CX_B5_P</v>
      </c>
      <c r="C338" t="str">
        <f t="shared" si="67"/>
        <v>J2-CX_B5_P</v>
      </c>
      <c r="D338" t="str">
        <f t="shared" si="68"/>
        <v>J2-B34</v>
      </c>
      <c r="E338" t="s">
        <v>410</v>
      </c>
      <c r="F338" t="s">
        <v>263</v>
      </c>
      <c r="G338" t="s">
        <v>3880</v>
      </c>
      <c r="L338" t="s">
        <v>435</v>
      </c>
      <c r="M338" t="s">
        <v>428</v>
      </c>
      <c r="N338">
        <v>4.8333000000000004</v>
      </c>
      <c r="AA338">
        <f t="shared" si="77"/>
        <v>333</v>
      </c>
      <c r="AB338" t="str">
        <f>B2B!B335</f>
        <v>J2</v>
      </c>
      <c r="AC338" t="str">
        <f>B2B!C335</f>
        <v>B33</v>
      </c>
      <c r="AD338" t="str">
        <f t="shared" si="71"/>
        <v>J2-B33</v>
      </c>
      <c r="AE338" t="str">
        <f t="shared" si="72"/>
        <v>CX_B2_N</v>
      </c>
      <c r="AG338" t="str">
        <f t="shared" si="73"/>
        <v>--</v>
      </c>
      <c r="AH338" t="str">
        <f t="shared" si="74"/>
        <v>J2-B33</v>
      </c>
      <c r="AI338" t="str">
        <f>IFERROR(IF(IF(AG338="--",INDEX(D:D,MATCH(AE338,INDEX(B:B,MATCH(AE338,B:B,)+1):B10852,)+MATCH(AE338,B:B,)))=AD338,VLOOKUP(AE338,B:D,3,0),IF(AG338="--",INDEX(D:D,MATCH(AE338,INDEX(B:B,MATCH(AE338,B:B,)+1):B10852,)+MATCH(AE338,B:B,)),"---")),"---")</f>
        <v>J21-29</v>
      </c>
      <c r="AJ338" t="str">
        <f>IF(COUNTIF(CALC_CONN_TEB0187_REV01!F:F,IF(AH338&lt;&gt;"---",VLOOKUP(AD338,CALC_CONN_TEB0187_REV01!F:M,8,0),IF(IFERROR(IF(AD338=AH338,AI338,AH338),"---")="---","---",IF(COUNTIF(CALC_CONN_TEB0187_REV01!F:F,IFERROR(IF(AD338=AH338,AI338,AH338),"---"))&gt;0,"---",IFERROR(IF(AD338=AH338,AI338,AH338),"---")))))=1,IF(AH338&lt;&gt;"---",VLOOKUP(AD338,CALC_CONN_TEB0187_REV01!F:M,8,0),IF(IFERROR(IF(AD338=AH338,AI338,AH338),"---")="---","---",IF(COUNTIF(CALC_CONN_TEB0187_REV01!F:F,IFERROR(IF(AD338=AH338,AI338,AH338),"---"))&gt;0,"---",IFERROR(IF(AD338=AH338,AI338,AH338),"---")))),"---")</f>
        <v>---</v>
      </c>
      <c r="AK338" t="str">
        <f>IF(COUNTIF(CALC_CONN_TEB0187_REV01!F:F,IF(AH338&lt;&gt;"---",VLOOKUP(AD338,CALC_CONN_TEB0187_REV01!F:M,8,0),IF(IFERROR(IF(AD338=AH338,AI338,AH338),"---")="---","---",IF(COUNTIF(CALC_CONN_TEB0187_REV01!F:F,IFERROR(IF(AD338=AH338,AI338,AH338),"---"))&gt;0,"---",IFERROR(IF(AD338=AH338,AI338,AH338),"---")))))=0,IF(AH338&lt;&gt;"---",VLOOKUP(AD338,CALC_CONN_TEB0187_REV01!F:M,8,0),IF(IFERROR(IF(AD338=AH338,AI338,AH338),"---")="---","---",IF(COUNTIF(CALC_CONN_TEB0187_REV01!F:F,IFERROR(IF(AD338=AH338,AI338,AH338),"---"))&gt;0,"---",IFERROR(IF(AD338=AH338,AI338,AH338),"---")))),"---")</f>
        <v>J21-29</v>
      </c>
      <c r="AL338">
        <f t="shared" si="75"/>
        <v>82.355699999999999</v>
      </c>
      <c r="AM338">
        <f t="shared" si="76"/>
        <v>2</v>
      </c>
      <c r="AT338" t="str">
        <f t="shared" si="69"/>
        <v>CX_B5_P</v>
      </c>
      <c r="AU338" t="str">
        <f t="shared" si="70"/>
        <v>--</v>
      </c>
    </row>
    <row r="339" spans="1:47" x14ac:dyDescent="0.25">
      <c r="A339" t="str">
        <f t="shared" si="65"/>
        <v>J2-B35</v>
      </c>
      <c r="B339" t="str">
        <f t="shared" si="66"/>
        <v>CX_B5_N</v>
      </c>
      <c r="C339" t="str">
        <f t="shared" si="67"/>
        <v>J2-CX_B5_N</v>
      </c>
      <c r="D339" t="str">
        <f t="shared" si="68"/>
        <v>J2-B35</v>
      </c>
      <c r="E339" t="s">
        <v>410</v>
      </c>
      <c r="F339" t="s">
        <v>264</v>
      </c>
      <c r="G339" t="s">
        <v>3879</v>
      </c>
      <c r="L339" t="s">
        <v>752</v>
      </c>
      <c r="M339" t="s">
        <v>428</v>
      </c>
      <c r="N339">
        <v>3.1818</v>
      </c>
      <c r="AA339">
        <f t="shared" si="77"/>
        <v>334</v>
      </c>
      <c r="AB339" t="str">
        <f>B2B!B336</f>
        <v>J2</v>
      </c>
      <c r="AC339" t="str">
        <f>B2B!C336</f>
        <v>B34</v>
      </c>
      <c r="AD339" t="str">
        <f t="shared" si="71"/>
        <v>J2-B34</v>
      </c>
      <c r="AE339" t="str">
        <f t="shared" si="72"/>
        <v>CX_B5_P</v>
      </c>
      <c r="AG339" t="str">
        <f t="shared" si="73"/>
        <v>--</v>
      </c>
      <c r="AH339" t="str">
        <f t="shared" si="74"/>
        <v>J2-B34</v>
      </c>
      <c r="AI339" t="str">
        <f>IFERROR(IF(IF(AG339="--",INDEX(D:D,MATCH(AE339,INDEX(B:B,MATCH(AE339,B:B,)+1):B10853,)+MATCH(AE339,B:B,)))=AD339,VLOOKUP(AE339,B:D,3,0),IF(AG339="--",INDEX(D:D,MATCH(AE339,INDEX(B:B,MATCH(AE339,B:B,)+1):B10853,)+MATCH(AE339,B:B,)),"---")),"---")</f>
        <v>J21-45</v>
      </c>
      <c r="AJ339" t="str">
        <f>IF(COUNTIF(CALC_CONN_TEB0187_REV01!F:F,IF(AH339&lt;&gt;"---",VLOOKUP(AD339,CALC_CONN_TEB0187_REV01!F:M,8,0),IF(IFERROR(IF(AD339=AH339,AI339,AH339),"---")="---","---",IF(COUNTIF(CALC_CONN_TEB0187_REV01!F:F,IFERROR(IF(AD339=AH339,AI339,AH339),"---"))&gt;0,"---",IFERROR(IF(AD339=AH339,AI339,AH339),"---")))))=1,IF(AH339&lt;&gt;"---",VLOOKUP(AD339,CALC_CONN_TEB0187_REV01!F:M,8,0),IF(IFERROR(IF(AD339=AH339,AI339,AH339),"---")="---","---",IF(COUNTIF(CALC_CONN_TEB0187_REV01!F:F,IFERROR(IF(AD339=AH339,AI339,AH339),"---"))&gt;0,"---",IFERROR(IF(AD339=AH339,AI339,AH339),"---")))),"---")</f>
        <v>---</v>
      </c>
      <c r="AK339" t="str">
        <f>IF(COUNTIF(CALC_CONN_TEB0187_REV01!F:F,IF(AH339&lt;&gt;"---",VLOOKUP(AD339,CALC_CONN_TEB0187_REV01!F:M,8,0),IF(IFERROR(IF(AD339=AH339,AI339,AH339),"---")="---","---",IF(COUNTIF(CALC_CONN_TEB0187_REV01!F:F,IFERROR(IF(AD339=AH339,AI339,AH339),"---"))&gt;0,"---",IFERROR(IF(AD339=AH339,AI339,AH339),"---")))))=0,IF(AH339&lt;&gt;"---",VLOOKUP(AD339,CALC_CONN_TEB0187_REV01!F:M,8,0),IF(IFERROR(IF(AD339=AH339,AI339,AH339),"---")="---","---",IF(COUNTIF(CALC_CONN_TEB0187_REV01!F:F,IFERROR(IF(AD339=AH339,AI339,AH339),"---"))&gt;0,"---",IFERROR(IF(AD339=AH339,AI339,AH339),"---")))),"---")</f>
        <v>J21-45</v>
      </c>
      <c r="AL339">
        <f t="shared" si="75"/>
        <v>79.686400000000006</v>
      </c>
      <c r="AM339">
        <f t="shared" si="76"/>
        <v>2</v>
      </c>
      <c r="AT339" t="str">
        <f t="shared" si="69"/>
        <v>CX_B5_N</v>
      </c>
      <c r="AU339" t="str">
        <f t="shared" si="70"/>
        <v>--</v>
      </c>
    </row>
    <row r="340" spans="1:47" x14ac:dyDescent="0.25">
      <c r="A340" t="str">
        <f t="shared" si="65"/>
        <v>J2-B36</v>
      </c>
      <c r="B340" t="str">
        <f t="shared" si="66"/>
        <v>VCCIO_3B_T</v>
      </c>
      <c r="C340" t="str">
        <f t="shared" si="67"/>
        <v>J2-VCCIO_3B_T</v>
      </c>
      <c r="D340" t="str">
        <f t="shared" si="68"/>
        <v>J2-B36</v>
      </c>
      <c r="E340" t="s">
        <v>410</v>
      </c>
      <c r="F340" t="s">
        <v>265</v>
      </c>
      <c r="G340" t="s">
        <v>882</v>
      </c>
      <c r="L340" t="s">
        <v>750</v>
      </c>
      <c r="M340" t="s">
        <v>428</v>
      </c>
      <c r="N340">
        <v>3.1749999999999998</v>
      </c>
      <c r="AA340">
        <f t="shared" si="77"/>
        <v>335</v>
      </c>
      <c r="AB340" t="str">
        <f>B2B!B337</f>
        <v>J2</v>
      </c>
      <c r="AC340" t="str">
        <f>B2B!C337</f>
        <v>B35</v>
      </c>
      <c r="AD340" t="str">
        <f t="shared" si="71"/>
        <v>J2-B35</v>
      </c>
      <c r="AE340" t="str">
        <f t="shared" si="72"/>
        <v>CX_B5_N</v>
      </c>
      <c r="AG340" t="str">
        <f t="shared" si="73"/>
        <v>--</v>
      </c>
      <c r="AH340" t="str">
        <f t="shared" si="74"/>
        <v>J2-B35</v>
      </c>
      <c r="AI340" t="str">
        <f>IFERROR(IF(IF(AG340="--",INDEX(D:D,MATCH(AE340,INDEX(B:B,MATCH(AE340,B:B,)+1):B10854,)+MATCH(AE340,B:B,)))=AD340,VLOOKUP(AE340,B:D,3,0),IF(AG340="--",INDEX(D:D,MATCH(AE340,INDEX(B:B,MATCH(AE340,B:B,)+1):B10854,)+MATCH(AE340,B:B,)),"---")),"---")</f>
        <v>J21-47</v>
      </c>
      <c r="AJ340" t="str">
        <f>IF(COUNTIF(CALC_CONN_TEB0187_REV01!F:F,IF(AH340&lt;&gt;"---",VLOOKUP(AD340,CALC_CONN_TEB0187_REV01!F:M,8,0),IF(IFERROR(IF(AD340=AH340,AI340,AH340),"---")="---","---",IF(COUNTIF(CALC_CONN_TEB0187_REV01!F:F,IFERROR(IF(AD340=AH340,AI340,AH340),"---"))&gt;0,"---",IFERROR(IF(AD340=AH340,AI340,AH340),"---")))))=1,IF(AH340&lt;&gt;"---",VLOOKUP(AD340,CALC_CONN_TEB0187_REV01!F:M,8,0),IF(IFERROR(IF(AD340=AH340,AI340,AH340),"---")="---","---",IF(COUNTIF(CALC_CONN_TEB0187_REV01!F:F,IFERROR(IF(AD340=AH340,AI340,AH340),"---"))&gt;0,"---",IFERROR(IF(AD340=AH340,AI340,AH340),"---")))),"---")</f>
        <v>---</v>
      </c>
      <c r="AK340" t="str">
        <f>IF(COUNTIF(CALC_CONN_TEB0187_REV01!F:F,IF(AH340&lt;&gt;"---",VLOOKUP(AD340,CALC_CONN_TEB0187_REV01!F:M,8,0),IF(IFERROR(IF(AD340=AH340,AI340,AH340),"---")="---","---",IF(COUNTIF(CALC_CONN_TEB0187_REV01!F:F,IFERROR(IF(AD340=AH340,AI340,AH340),"---"))&gt;0,"---",IFERROR(IF(AD340=AH340,AI340,AH340),"---")))))=0,IF(AH340&lt;&gt;"---",VLOOKUP(AD340,CALC_CONN_TEB0187_REV01!F:M,8,0),IF(IFERROR(IF(AD340=AH340,AI340,AH340),"---")="---","---",IF(COUNTIF(CALC_CONN_TEB0187_REV01!F:F,IFERROR(IF(AD340=AH340,AI340,AH340),"---"))&gt;0,"---",IFERROR(IF(AD340=AH340,AI340,AH340),"---")))),"---")</f>
        <v>J21-47</v>
      </c>
      <c r="AL340">
        <f t="shared" si="75"/>
        <v>79.703800000000001</v>
      </c>
      <c r="AM340">
        <f t="shared" si="76"/>
        <v>2</v>
      </c>
      <c r="AT340" t="str">
        <f t="shared" si="69"/>
        <v>VCCIO_3B_T</v>
      </c>
      <c r="AU340" t="str">
        <f t="shared" si="70"/>
        <v>--</v>
      </c>
    </row>
    <row r="341" spans="1:47" x14ac:dyDescent="0.25">
      <c r="A341" t="str">
        <f t="shared" si="65"/>
        <v>J2-B37</v>
      </c>
      <c r="B341" t="str">
        <f t="shared" si="66"/>
        <v>CY_B0_P</v>
      </c>
      <c r="C341" t="str">
        <f t="shared" si="67"/>
        <v>J2-CY_B0_P</v>
      </c>
      <c r="D341" t="str">
        <f t="shared" si="68"/>
        <v>J2-B37</v>
      </c>
      <c r="E341" t="s">
        <v>410</v>
      </c>
      <c r="F341" t="s">
        <v>266</v>
      </c>
      <c r="G341" t="s">
        <v>3911</v>
      </c>
      <c r="L341" t="s">
        <v>453</v>
      </c>
      <c r="M341" t="s">
        <v>428</v>
      </c>
      <c r="N341">
        <v>18.6877</v>
      </c>
      <c r="AA341">
        <f t="shared" si="77"/>
        <v>336</v>
      </c>
      <c r="AB341" t="str">
        <f>B2B!B338</f>
        <v>J2</v>
      </c>
      <c r="AC341" t="str">
        <f>B2B!C338</f>
        <v>B36</v>
      </c>
      <c r="AD341" t="str">
        <f t="shared" si="71"/>
        <v>J2-B36</v>
      </c>
      <c r="AE341" t="str">
        <f t="shared" si="72"/>
        <v>VCCIO_3B_T</v>
      </c>
      <c r="AG341" t="str">
        <f t="shared" si="73"/>
        <v>--</v>
      </c>
      <c r="AH341" t="str">
        <f t="shared" si="74"/>
        <v>J2-A37</v>
      </c>
      <c r="AI341" t="str">
        <f>IFERROR(IF(IF(AG341="--",INDEX(D:D,MATCH(AE341,INDEX(B:B,MATCH(AE341,B:B,)+1):B10855,)+MATCH(AE341,B:B,)))=AD341,VLOOKUP(AE341,B:D,3,0),IF(AG341="--",INDEX(D:D,MATCH(AE341,INDEX(B:B,MATCH(AE341,B:B,)+1):B10855,)+MATCH(AE341,B:B,)),"---")),"---")</f>
        <v>J2-A37</v>
      </c>
      <c r="AJ341" t="str">
        <f>IF(COUNTIF(CALC_CONN_TEB0187_REV01!F:F,IF(AH341&lt;&gt;"---",VLOOKUP(AD341,CALC_CONN_TEB0187_REV01!F:M,8,0),IF(IFERROR(IF(AD341=AH341,AI341,AH341),"---")="---","---",IF(COUNTIF(CALC_CONN_TEB0187_REV01!F:F,IFERROR(IF(AD341=AH341,AI341,AH341),"---"))&gt;0,"---",IFERROR(IF(AD341=AH341,AI341,AH341),"---")))))=1,IF(AH341&lt;&gt;"---",VLOOKUP(AD341,CALC_CONN_TEB0187_REV01!F:M,8,0),IF(IFERROR(IF(AD341=AH341,AI341,AH341),"---")="---","---",IF(COUNTIF(CALC_CONN_TEB0187_REV01!F:F,IFERROR(IF(AD341=AH341,AI341,AH341),"---"))&gt;0,"---",IFERROR(IF(AD341=AH341,AI341,AH341),"---")))),"---")</f>
        <v>---</v>
      </c>
      <c r="AK341" t="str">
        <f>IF(COUNTIF(CALC_CONN_TEB0187_REV01!F:F,IF(AH341&lt;&gt;"---",VLOOKUP(AD341,CALC_CONN_TEB0187_REV01!F:M,8,0),IF(IFERROR(IF(AD341=AH341,AI341,AH341),"---")="---","---",IF(COUNTIF(CALC_CONN_TEB0187_REV01!F:F,IFERROR(IF(AD341=AH341,AI341,AH341),"---"))&gt;0,"---",IFERROR(IF(AD341=AH341,AI341,AH341),"---")))))=0,IF(AH341&lt;&gt;"---",VLOOKUP(AD341,CALC_CONN_TEB0187_REV01!F:M,8,0),IF(IFERROR(IF(AD341=AH341,AI341,AH341),"---")="---","---",IF(COUNTIF(CALC_CONN_TEB0187_REV01!F:F,IFERROR(IF(AD341=AH341,AI341,AH341),"---"))&gt;0,"---",IFERROR(IF(AD341=AH341,AI341,AH341),"---")))),"---")</f>
        <v>---</v>
      </c>
      <c r="AL341">
        <f t="shared" si="75"/>
        <v>4.8131000000000004</v>
      </c>
      <c r="AM341">
        <f t="shared" si="76"/>
        <v>3</v>
      </c>
      <c r="AT341" t="str">
        <f t="shared" si="69"/>
        <v>CY_B0_P</v>
      </c>
      <c r="AU341" t="str">
        <f t="shared" si="70"/>
        <v>--</v>
      </c>
    </row>
    <row r="342" spans="1:47" x14ac:dyDescent="0.25">
      <c r="A342" t="str">
        <f t="shared" si="65"/>
        <v>J2-B38</v>
      </c>
      <c r="B342" t="str">
        <f t="shared" si="66"/>
        <v>CY_B0_N</v>
      </c>
      <c r="C342" t="str">
        <f t="shared" si="67"/>
        <v>J2-CY_B0_N</v>
      </c>
      <c r="D342" t="str">
        <f t="shared" si="68"/>
        <v>J2-B38</v>
      </c>
      <c r="E342" t="s">
        <v>410</v>
      </c>
      <c r="F342" t="s">
        <v>267</v>
      </c>
      <c r="G342" t="s">
        <v>3910</v>
      </c>
      <c r="L342" t="s">
        <v>451</v>
      </c>
      <c r="M342" t="s">
        <v>428</v>
      </c>
      <c r="N342">
        <v>18.6877</v>
      </c>
      <c r="AA342">
        <f t="shared" si="77"/>
        <v>337</v>
      </c>
      <c r="AB342" t="str">
        <f>B2B!B339</f>
        <v>J2</v>
      </c>
      <c r="AC342" t="str">
        <f>B2B!C339</f>
        <v>B37</v>
      </c>
      <c r="AD342" t="str">
        <f t="shared" si="71"/>
        <v>J2-B37</v>
      </c>
      <c r="AE342" t="str">
        <f t="shared" si="72"/>
        <v>CY_B0_P</v>
      </c>
      <c r="AG342" t="str">
        <f t="shared" si="73"/>
        <v>--</v>
      </c>
      <c r="AH342" t="str">
        <f t="shared" si="74"/>
        <v>J2-B37</v>
      </c>
      <c r="AI342" t="str">
        <f>IFERROR(IF(IF(AG342="--",INDEX(D:D,MATCH(AE342,INDEX(B:B,MATCH(AE342,B:B,)+1):B10856,)+MATCH(AE342,B:B,)))=AD342,VLOOKUP(AE342,B:D,3,0),IF(AG342="--",INDEX(D:D,MATCH(AE342,INDEX(B:B,MATCH(AE342,B:B,)+1):B10856,)+MATCH(AE342,B:B,)),"---")),"---")</f>
        <v>J19-15</v>
      </c>
      <c r="AJ342" t="str">
        <f>IF(COUNTIF(CALC_CONN_TEB0187_REV01!F:F,IF(AH342&lt;&gt;"---",VLOOKUP(AD342,CALC_CONN_TEB0187_REV01!F:M,8,0),IF(IFERROR(IF(AD342=AH342,AI342,AH342),"---")="---","---",IF(COUNTIF(CALC_CONN_TEB0187_REV01!F:F,IFERROR(IF(AD342=AH342,AI342,AH342),"---"))&gt;0,"---",IFERROR(IF(AD342=AH342,AI342,AH342),"---")))))=1,IF(AH342&lt;&gt;"---",VLOOKUP(AD342,CALC_CONN_TEB0187_REV01!F:M,8,0),IF(IFERROR(IF(AD342=AH342,AI342,AH342),"---")="---","---",IF(COUNTIF(CALC_CONN_TEB0187_REV01!F:F,IFERROR(IF(AD342=AH342,AI342,AH342),"---"))&gt;0,"---",IFERROR(IF(AD342=AH342,AI342,AH342),"---")))),"---")</f>
        <v>---</v>
      </c>
      <c r="AK342" t="str">
        <f>IF(COUNTIF(CALC_CONN_TEB0187_REV01!F:F,IF(AH342&lt;&gt;"---",VLOOKUP(AD342,CALC_CONN_TEB0187_REV01!F:M,8,0),IF(IFERROR(IF(AD342=AH342,AI342,AH342),"---")="---","---",IF(COUNTIF(CALC_CONN_TEB0187_REV01!F:F,IFERROR(IF(AD342=AH342,AI342,AH342),"---"))&gt;0,"---",IFERROR(IF(AD342=AH342,AI342,AH342),"---")))))=0,IF(AH342&lt;&gt;"---",VLOOKUP(AD342,CALC_CONN_TEB0187_REV01!F:M,8,0),IF(IFERROR(IF(AD342=AH342,AI342,AH342),"---")="---","---",IF(COUNTIF(CALC_CONN_TEB0187_REV01!F:F,IFERROR(IF(AD342=AH342,AI342,AH342),"---"))&gt;0,"---",IFERROR(IF(AD342=AH342,AI342,AH342),"---")))),"---")</f>
        <v>J19-15</v>
      </c>
      <c r="AL342">
        <f t="shared" si="75"/>
        <v>59.571599999999997</v>
      </c>
      <c r="AM342">
        <f t="shared" si="76"/>
        <v>2</v>
      </c>
      <c r="AT342" t="str">
        <f t="shared" si="69"/>
        <v>CY_B0_N</v>
      </c>
      <c r="AU342" t="str">
        <f t="shared" si="70"/>
        <v>--</v>
      </c>
    </row>
    <row r="343" spans="1:47" x14ac:dyDescent="0.25">
      <c r="A343" t="str">
        <f t="shared" si="65"/>
        <v>J2-B39</v>
      </c>
      <c r="B343" t="str">
        <f t="shared" si="66"/>
        <v>CY_A4_P</v>
      </c>
      <c r="C343" t="str">
        <f t="shared" si="67"/>
        <v>J2-CY_A4_P</v>
      </c>
      <c r="D343" t="str">
        <f t="shared" si="68"/>
        <v>J2-B39</v>
      </c>
      <c r="E343" t="s">
        <v>410</v>
      </c>
      <c r="F343" t="s">
        <v>268</v>
      </c>
      <c r="G343" t="s">
        <v>3907</v>
      </c>
      <c r="L343" t="s">
        <v>768</v>
      </c>
      <c r="M343" t="s">
        <v>428</v>
      </c>
      <c r="N343">
        <v>35.384599999999999</v>
      </c>
      <c r="AA343">
        <f t="shared" si="77"/>
        <v>338</v>
      </c>
      <c r="AB343" t="str">
        <f>B2B!B340</f>
        <v>J2</v>
      </c>
      <c r="AC343" t="str">
        <f>B2B!C340</f>
        <v>B38</v>
      </c>
      <c r="AD343" t="str">
        <f t="shared" si="71"/>
        <v>J2-B38</v>
      </c>
      <c r="AE343" t="str">
        <f t="shared" si="72"/>
        <v>CY_B0_N</v>
      </c>
      <c r="AG343" t="str">
        <f t="shared" si="73"/>
        <v>--</v>
      </c>
      <c r="AH343" t="str">
        <f t="shared" si="74"/>
        <v>J2-B38</v>
      </c>
      <c r="AI343" t="str">
        <f>IFERROR(IF(IF(AG343="--",INDEX(D:D,MATCH(AE343,INDEX(B:B,MATCH(AE343,B:B,)+1):B10857,)+MATCH(AE343,B:B,)))=AD343,VLOOKUP(AE343,B:D,3,0),IF(AG343="--",INDEX(D:D,MATCH(AE343,INDEX(B:B,MATCH(AE343,B:B,)+1):B10857,)+MATCH(AE343,B:B,)),"---")),"---")</f>
        <v>J19-17</v>
      </c>
      <c r="AJ343" t="str">
        <f>IF(COUNTIF(CALC_CONN_TEB0187_REV01!F:F,IF(AH343&lt;&gt;"---",VLOOKUP(AD343,CALC_CONN_TEB0187_REV01!F:M,8,0),IF(IFERROR(IF(AD343=AH343,AI343,AH343),"---")="---","---",IF(COUNTIF(CALC_CONN_TEB0187_REV01!F:F,IFERROR(IF(AD343=AH343,AI343,AH343),"---"))&gt;0,"---",IFERROR(IF(AD343=AH343,AI343,AH343),"---")))))=1,IF(AH343&lt;&gt;"---",VLOOKUP(AD343,CALC_CONN_TEB0187_REV01!F:M,8,0),IF(IFERROR(IF(AD343=AH343,AI343,AH343),"---")="---","---",IF(COUNTIF(CALC_CONN_TEB0187_REV01!F:F,IFERROR(IF(AD343=AH343,AI343,AH343),"---"))&gt;0,"---",IFERROR(IF(AD343=AH343,AI343,AH343),"---")))),"---")</f>
        <v>---</v>
      </c>
      <c r="AK343" t="str">
        <f>IF(COUNTIF(CALC_CONN_TEB0187_REV01!F:F,IF(AH343&lt;&gt;"---",VLOOKUP(AD343,CALC_CONN_TEB0187_REV01!F:M,8,0),IF(IFERROR(IF(AD343=AH343,AI343,AH343),"---")="---","---",IF(COUNTIF(CALC_CONN_TEB0187_REV01!F:F,IFERROR(IF(AD343=AH343,AI343,AH343),"---"))&gt;0,"---",IFERROR(IF(AD343=AH343,AI343,AH343),"---")))))=0,IF(AH343&lt;&gt;"---",VLOOKUP(AD343,CALC_CONN_TEB0187_REV01!F:M,8,0),IF(IFERROR(IF(AD343=AH343,AI343,AH343),"---")="---","---",IF(COUNTIF(CALC_CONN_TEB0187_REV01!F:F,IFERROR(IF(AD343=AH343,AI343,AH343),"---"))&gt;0,"---",IFERROR(IF(AD343=AH343,AI343,AH343),"---")))),"---")</f>
        <v>J19-17</v>
      </c>
      <c r="AL343">
        <f t="shared" si="75"/>
        <v>59.663899999999998</v>
      </c>
      <c r="AM343">
        <f t="shared" si="76"/>
        <v>2</v>
      </c>
      <c r="AT343" t="str">
        <f t="shared" si="69"/>
        <v>CY_A4_P</v>
      </c>
      <c r="AU343" t="str">
        <f t="shared" si="70"/>
        <v>--</v>
      </c>
    </row>
    <row r="344" spans="1:47" x14ac:dyDescent="0.25">
      <c r="A344" t="str">
        <f t="shared" si="65"/>
        <v>J2-B40</v>
      </c>
      <c r="B344" t="str">
        <f t="shared" si="66"/>
        <v>CY_A4_N</v>
      </c>
      <c r="C344" t="str">
        <f t="shared" si="67"/>
        <v>J2-CY_A4_N</v>
      </c>
      <c r="D344" t="str">
        <f t="shared" si="68"/>
        <v>J2-B40</v>
      </c>
      <c r="E344" t="s">
        <v>410</v>
      </c>
      <c r="F344" t="s">
        <v>269</v>
      </c>
      <c r="G344" t="s">
        <v>3906</v>
      </c>
      <c r="L344" t="s">
        <v>766</v>
      </c>
      <c r="M344" t="s">
        <v>428</v>
      </c>
      <c r="N344">
        <v>35.377899999999997</v>
      </c>
      <c r="AA344">
        <f t="shared" si="77"/>
        <v>339</v>
      </c>
      <c r="AB344" t="str">
        <f>B2B!B341</f>
        <v>J2</v>
      </c>
      <c r="AC344" t="str">
        <f>B2B!C341</f>
        <v>B39</v>
      </c>
      <c r="AD344" t="str">
        <f t="shared" si="71"/>
        <v>J2-B39</v>
      </c>
      <c r="AE344" t="str">
        <f t="shared" si="72"/>
        <v>CY_A4_P</v>
      </c>
      <c r="AG344" t="str">
        <f t="shared" si="73"/>
        <v>--</v>
      </c>
      <c r="AH344" t="str">
        <f t="shared" si="74"/>
        <v>J2-B39</v>
      </c>
      <c r="AI344" t="str">
        <f>IFERROR(IF(IF(AG344="--",INDEX(D:D,MATCH(AE344,INDEX(B:B,MATCH(AE344,B:B,)+1):B10858,)+MATCH(AE344,B:B,)))=AD344,VLOOKUP(AE344,B:D,3,0),IF(AG344="--",INDEX(D:D,MATCH(AE344,INDEX(B:B,MATCH(AE344,B:B,)+1):B10858,)+MATCH(AE344,B:B,)),"---")),"---")</f>
        <v>J19-38</v>
      </c>
      <c r="AJ344" t="str">
        <f>IF(COUNTIF(CALC_CONN_TEB0187_REV01!F:F,IF(AH344&lt;&gt;"---",VLOOKUP(AD344,CALC_CONN_TEB0187_REV01!F:M,8,0),IF(IFERROR(IF(AD344=AH344,AI344,AH344),"---")="---","---",IF(COUNTIF(CALC_CONN_TEB0187_REV01!F:F,IFERROR(IF(AD344=AH344,AI344,AH344),"---"))&gt;0,"---",IFERROR(IF(AD344=AH344,AI344,AH344),"---")))))=1,IF(AH344&lt;&gt;"---",VLOOKUP(AD344,CALC_CONN_TEB0187_REV01!F:M,8,0),IF(IFERROR(IF(AD344=AH344,AI344,AH344),"---")="---","---",IF(COUNTIF(CALC_CONN_TEB0187_REV01!F:F,IFERROR(IF(AD344=AH344,AI344,AH344),"---"))&gt;0,"---",IFERROR(IF(AD344=AH344,AI344,AH344),"---")))),"---")</f>
        <v>---</v>
      </c>
      <c r="AK344" t="str">
        <f>IF(COUNTIF(CALC_CONN_TEB0187_REV01!F:F,IF(AH344&lt;&gt;"---",VLOOKUP(AD344,CALC_CONN_TEB0187_REV01!F:M,8,0),IF(IFERROR(IF(AD344=AH344,AI344,AH344),"---")="---","---",IF(COUNTIF(CALC_CONN_TEB0187_REV01!F:F,IFERROR(IF(AD344=AH344,AI344,AH344),"---"))&gt;0,"---",IFERROR(IF(AD344=AH344,AI344,AH344),"---")))))=0,IF(AH344&lt;&gt;"---",VLOOKUP(AD344,CALC_CONN_TEB0187_REV01!F:M,8,0),IF(IFERROR(IF(AD344=AH344,AI344,AH344),"---")="---","---",IF(COUNTIF(CALC_CONN_TEB0187_REV01!F:F,IFERROR(IF(AD344=AH344,AI344,AH344),"---"))&gt;0,"---",IFERROR(IF(AD344=AH344,AI344,AH344),"---")))),"---")</f>
        <v>J19-38</v>
      </c>
      <c r="AL344">
        <f t="shared" si="75"/>
        <v>63.562100000000001</v>
      </c>
      <c r="AM344">
        <f t="shared" si="76"/>
        <v>2</v>
      </c>
      <c r="AT344" t="str">
        <f t="shared" si="69"/>
        <v>CY_A4_N</v>
      </c>
      <c r="AU344" t="str">
        <f t="shared" si="70"/>
        <v>--</v>
      </c>
    </row>
    <row r="345" spans="1:47" x14ac:dyDescent="0.25">
      <c r="A345" t="str">
        <f t="shared" si="65"/>
        <v>J2-B41</v>
      </c>
      <c r="B345" t="str">
        <f t="shared" si="66"/>
        <v>CY_B4_P</v>
      </c>
      <c r="C345" t="str">
        <f t="shared" si="67"/>
        <v>J2-CY_B4_P</v>
      </c>
      <c r="D345" t="str">
        <f t="shared" si="68"/>
        <v>J2-B41</v>
      </c>
      <c r="E345" t="s">
        <v>410</v>
      </c>
      <c r="F345" t="s">
        <v>270</v>
      </c>
      <c r="G345" t="s">
        <v>3919</v>
      </c>
      <c r="L345" t="s">
        <v>4062</v>
      </c>
      <c r="M345" t="s">
        <v>428</v>
      </c>
      <c r="N345">
        <v>34.119199999999999</v>
      </c>
      <c r="AA345">
        <f t="shared" si="77"/>
        <v>340</v>
      </c>
      <c r="AB345" t="str">
        <f>B2B!B342</f>
        <v>J2</v>
      </c>
      <c r="AC345" t="str">
        <f>B2B!C342</f>
        <v>B40</v>
      </c>
      <c r="AD345" t="str">
        <f t="shared" si="71"/>
        <v>J2-B40</v>
      </c>
      <c r="AE345" t="str">
        <f t="shared" si="72"/>
        <v>CY_A4_N</v>
      </c>
      <c r="AG345" t="str">
        <f t="shared" si="73"/>
        <v>--</v>
      </c>
      <c r="AH345" t="str">
        <f t="shared" si="74"/>
        <v>J2-B40</v>
      </c>
      <c r="AI345" t="str">
        <f>IFERROR(IF(IF(AG345="--",INDEX(D:D,MATCH(AE345,INDEX(B:B,MATCH(AE345,B:B,)+1):B10859,)+MATCH(AE345,B:B,)))=AD345,VLOOKUP(AE345,B:D,3,0),IF(AG345="--",INDEX(D:D,MATCH(AE345,INDEX(B:B,MATCH(AE345,B:B,)+1):B10859,)+MATCH(AE345,B:B,)),"---")),"---")</f>
        <v>J19-40</v>
      </c>
      <c r="AJ345" t="str">
        <f>IF(COUNTIF(CALC_CONN_TEB0187_REV01!F:F,IF(AH345&lt;&gt;"---",VLOOKUP(AD345,CALC_CONN_TEB0187_REV01!F:M,8,0),IF(IFERROR(IF(AD345=AH345,AI345,AH345),"---")="---","---",IF(COUNTIF(CALC_CONN_TEB0187_REV01!F:F,IFERROR(IF(AD345=AH345,AI345,AH345),"---"))&gt;0,"---",IFERROR(IF(AD345=AH345,AI345,AH345),"---")))))=1,IF(AH345&lt;&gt;"---",VLOOKUP(AD345,CALC_CONN_TEB0187_REV01!F:M,8,0),IF(IFERROR(IF(AD345=AH345,AI345,AH345),"---")="---","---",IF(COUNTIF(CALC_CONN_TEB0187_REV01!F:F,IFERROR(IF(AD345=AH345,AI345,AH345),"---"))&gt;0,"---",IFERROR(IF(AD345=AH345,AI345,AH345),"---")))),"---")</f>
        <v>---</v>
      </c>
      <c r="AK345" t="str">
        <f>IF(COUNTIF(CALC_CONN_TEB0187_REV01!F:F,IF(AH345&lt;&gt;"---",VLOOKUP(AD345,CALC_CONN_TEB0187_REV01!F:M,8,0),IF(IFERROR(IF(AD345=AH345,AI345,AH345),"---")="---","---",IF(COUNTIF(CALC_CONN_TEB0187_REV01!F:F,IFERROR(IF(AD345=AH345,AI345,AH345),"---"))&gt;0,"---",IFERROR(IF(AD345=AH345,AI345,AH345),"---")))))=0,IF(AH345&lt;&gt;"---",VLOOKUP(AD345,CALC_CONN_TEB0187_REV01!F:M,8,0),IF(IFERROR(IF(AD345=AH345,AI345,AH345),"---")="---","---",IF(COUNTIF(CALC_CONN_TEB0187_REV01!F:F,IFERROR(IF(AD345=AH345,AI345,AH345),"---"))&gt;0,"---",IFERROR(IF(AD345=AH345,AI345,AH345),"---")))),"---")</f>
        <v>J19-40</v>
      </c>
      <c r="AL345">
        <f t="shared" si="75"/>
        <v>63.605200000000004</v>
      </c>
      <c r="AM345">
        <f t="shared" si="76"/>
        <v>2</v>
      </c>
      <c r="AT345" t="str">
        <f t="shared" si="69"/>
        <v>CY_B4_P</v>
      </c>
      <c r="AU345" t="str">
        <f t="shared" si="70"/>
        <v>--</v>
      </c>
    </row>
    <row r="346" spans="1:47" x14ac:dyDescent="0.25">
      <c r="A346" t="str">
        <f t="shared" si="65"/>
        <v>J2-B42</v>
      </c>
      <c r="B346" t="str">
        <f t="shared" si="66"/>
        <v>CY_B4_N</v>
      </c>
      <c r="C346" t="str">
        <f t="shared" si="67"/>
        <v>J2-CY_B4_N</v>
      </c>
      <c r="D346" t="str">
        <f t="shared" si="68"/>
        <v>J2-B42</v>
      </c>
      <c r="E346" t="s">
        <v>410</v>
      </c>
      <c r="F346" t="s">
        <v>271</v>
      </c>
      <c r="G346" t="s">
        <v>3918</v>
      </c>
      <c r="L346" t="s">
        <v>4063</v>
      </c>
      <c r="M346" t="s">
        <v>428</v>
      </c>
      <c r="N346">
        <v>34.130499999999998</v>
      </c>
      <c r="AA346">
        <f t="shared" si="77"/>
        <v>341</v>
      </c>
      <c r="AB346" t="str">
        <f>B2B!B343</f>
        <v>J2</v>
      </c>
      <c r="AC346" t="str">
        <f>B2B!C343</f>
        <v>B41</v>
      </c>
      <c r="AD346" t="str">
        <f t="shared" si="71"/>
        <v>J2-B41</v>
      </c>
      <c r="AE346" t="str">
        <f t="shared" si="72"/>
        <v>CY_B4_P</v>
      </c>
      <c r="AG346" t="str">
        <f t="shared" si="73"/>
        <v>--</v>
      </c>
      <c r="AH346" t="str">
        <f t="shared" si="74"/>
        <v>J2-B41</v>
      </c>
      <c r="AI346" t="str">
        <f>IFERROR(IF(IF(AG346="--",INDEX(D:D,MATCH(AE346,INDEX(B:B,MATCH(AE346,B:B,)+1):B10860,)+MATCH(AE346,B:B,)))=AD346,VLOOKUP(AE346,B:D,3,0),IF(AG346="--",INDEX(D:D,MATCH(AE346,INDEX(B:B,MATCH(AE346,B:B,)+1):B10860,)+MATCH(AE346,B:B,)),"---")),"---")</f>
        <v>J19-39</v>
      </c>
      <c r="AJ346" t="str">
        <f>IF(COUNTIF(CALC_CONN_TEB0187_REV01!F:F,IF(AH346&lt;&gt;"---",VLOOKUP(AD346,CALC_CONN_TEB0187_REV01!F:M,8,0),IF(IFERROR(IF(AD346=AH346,AI346,AH346),"---")="---","---",IF(COUNTIF(CALC_CONN_TEB0187_REV01!F:F,IFERROR(IF(AD346=AH346,AI346,AH346),"---"))&gt;0,"---",IFERROR(IF(AD346=AH346,AI346,AH346),"---")))))=1,IF(AH346&lt;&gt;"---",VLOOKUP(AD346,CALC_CONN_TEB0187_REV01!F:M,8,0),IF(IFERROR(IF(AD346=AH346,AI346,AH346),"---")="---","---",IF(COUNTIF(CALC_CONN_TEB0187_REV01!F:F,IFERROR(IF(AD346=AH346,AI346,AH346),"---"))&gt;0,"---",IFERROR(IF(AD346=AH346,AI346,AH346),"---")))),"---")</f>
        <v>---</v>
      </c>
      <c r="AK346" t="str">
        <f>IF(COUNTIF(CALC_CONN_TEB0187_REV01!F:F,IF(AH346&lt;&gt;"---",VLOOKUP(AD346,CALC_CONN_TEB0187_REV01!F:M,8,0),IF(IFERROR(IF(AD346=AH346,AI346,AH346),"---")="---","---",IF(COUNTIF(CALC_CONN_TEB0187_REV01!F:F,IFERROR(IF(AD346=AH346,AI346,AH346),"---"))&gt;0,"---",IFERROR(IF(AD346=AH346,AI346,AH346),"---")))))=0,IF(AH346&lt;&gt;"---",VLOOKUP(AD346,CALC_CONN_TEB0187_REV01!F:M,8,0),IF(IFERROR(IF(AD346=AH346,AI346,AH346),"---")="---","---",IF(COUNTIF(CALC_CONN_TEB0187_REV01!F:F,IFERROR(IF(AD346=AH346,AI346,AH346),"---"))&gt;0,"---",IFERROR(IF(AD346=AH346,AI346,AH346),"---")))),"---")</f>
        <v>J19-39</v>
      </c>
      <c r="AL346">
        <f t="shared" si="75"/>
        <v>61.314799999999998</v>
      </c>
      <c r="AM346">
        <f t="shared" si="76"/>
        <v>2</v>
      </c>
      <c r="AT346" t="str">
        <f t="shared" si="69"/>
        <v>CY_B4_N</v>
      </c>
      <c r="AU346" t="str">
        <f t="shared" si="70"/>
        <v>--</v>
      </c>
    </row>
    <row r="347" spans="1:47" x14ac:dyDescent="0.25">
      <c r="A347" t="str">
        <f t="shared" si="65"/>
        <v>J2-B43</v>
      </c>
      <c r="B347" t="str">
        <f t="shared" si="66"/>
        <v>GND</v>
      </c>
      <c r="C347" t="str">
        <f t="shared" si="67"/>
        <v>J2-GND</v>
      </c>
      <c r="D347" t="str">
        <f t="shared" si="68"/>
        <v>J2-B43</v>
      </c>
      <c r="E347" t="s">
        <v>410</v>
      </c>
      <c r="F347" t="s">
        <v>272</v>
      </c>
      <c r="G347" t="s">
        <v>433</v>
      </c>
      <c r="L347" t="s">
        <v>773</v>
      </c>
      <c r="M347" t="s">
        <v>428</v>
      </c>
      <c r="N347">
        <v>22.5625</v>
      </c>
      <c r="AA347">
        <f t="shared" si="77"/>
        <v>342</v>
      </c>
      <c r="AB347" t="str">
        <f>B2B!B344</f>
        <v>J2</v>
      </c>
      <c r="AC347" t="str">
        <f>B2B!C344</f>
        <v>B42</v>
      </c>
      <c r="AD347" t="str">
        <f t="shared" si="71"/>
        <v>J2-B42</v>
      </c>
      <c r="AE347" t="str">
        <f t="shared" si="72"/>
        <v>CY_B4_N</v>
      </c>
      <c r="AG347" t="str">
        <f t="shared" si="73"/>
        <v>--</v>
      </c>
      <c r="AH347" t="str">
        <f t="shared" si="74"/>
        <v>J2-B42</v>
      </c>
      <c r="AI347" t="str">
        <f>IFERROR(IF(IF(AG347="--",INDEX(D:D,MATCH(AE347,INDEX(B:B,MATCH(AE347,B:B,)+1):B10861,)+MATCH(AE347,B:B,)))=AD347,VLOOKUP(AE347,B:D,3,0),IF(AG347="--",INDEX(D:D,MATCH(AE347,INDEX(B:B,MATCH(AE347,B:B,)+1):B10861,)+MATCH(AE347,B:B,)),"---")),"---")</f>
        <v>J19-41</v>
      </c>
      <c r="AJ347" t="str">
        <f>IF(COUNTIF(CALC_CONN_TEB0187_REV01!F:F,IF(AH347&lt;&gt;"---",VLOOKUP(AD347,CALC_CONN_TEB0187_REV01!F:M,8,0),IF(IFERROR(IF(AD347=AH347,AI347,AH347),"---")="---","---",IF(COUNTIF(CALC_CONN_TEB0187_REV01!F:F,IFERROR(IF(AD347=AH347,AI347,AH347),"---"))&gt;0,"---",IFERROR(IF(AD347=AH347,AI347,AH347),"---")))))=1,IF(AH347&lt;&gt;"---",VLOOKUP(AD347,CALC_CONN_TEB0187_REV01!F:M,8,0),IF(IFERROR(IF(AD347=AH347,AI347,AH347),"---")="---","---",IF(COUNTIF(CALC_CONN_TEB0187_REV01!F:F,IFERROR(IF(AD347=AH347,AI347,AH347),"---"))&gt;0,"---",IFERROR(IF(AD347=AH347,AI347,AH347),"---")))),"---")</f>
        <v>---</v>
      </c>
      <c r="AK347" t="str">
        <f>IF(COUNTIF(CALC_CONN_TEB0187_REV01!F:F,IF(AH347&lt;&gt;"---",VLOOKUP(AD347,CALC_CONN_TEB0187_REV01!F:M,8,0),IF(IFERROR(IF(AD347=AH347,AI347,AH347),"---")="---","---",IF(COUNTIF(CALC_CONN_TEB0187_REV01!F:F,IFERROR(IF(AD347=AH347,AI347,AH347),"---"))&gt;0,"---",IFERROR(IF(AD347=AH347,AI347,AH347),"---")))))=0,IF(AH347&lt;&gt;"---",VLOOKUP(AD347,CALC_CONN_TEB0187_REV01!F:M,8,0),IF(IFERROR(IF(AD347=AH347,AI347,AH347),"---")="---","---",IF(COUNTIF(CALC_CONN_TEB0187_REV01!F:F,IFERROR(IF(AD347=AH347,AI347,AH347),"---"))&gt;0,"---",IFERROR(IF(AD347=AH347,AI347,AH347),"---")))),"---")</f>
        <v>J19-41</v>
      </c>
      <c r="AL347">
        <f t="shared" si="75"/>
        <v>61.383000000000003</v>
      </c>
      <c r="AM347">
        <f t="shared" si="76"/>
        <v>2</v>
      </c>
      <c r="AT347">
        <f t="shared" si="69"/>
        <v>0</v>
      </c>
      <c r="AU347">
        <f t="shared" si="70"/>
        <v>0</v>
      </c>
    </row>
    <row r="348" spans="1:47" x14ac:dyDescent="0.25">
      <c r="A348" t="str">
        <f t="shared" si="65"/>
        <v>J2-B44</v>
      </c>
      <c r="B348" t="str">
        <f t="shared" si="66"/>
        <v>CSI2_D3_P</v>
      </c>
      <c r="C348" t="str">
        <f t="shared" si="67"/>
        <v>J2-CSI2_D3_P</v>
      </c>
      <c r="D348" t="str">
        <f t="shared" si="68"/>
        <v>J2-B44</v>
      </c>
      <c r="E348" t="s">
        <v>410</v>
      </c>
      <c r="F348" t="s">
        <v>273</v>
      </c>
      <c r="G348" t="s">
        <v>3841</v>
      </c>
      <c r="L348" t="s">
        <v>771</v>
      </c>
      <c r="M348" t="s">
        <v>428</v>
      </c>
      <c r="N348">
        <v>22.545200000000001</v>
      </c>
      <c r="AA348">
        <f t="shared" si="77"/>
        <v>343</v>
      </c>
      <c r="AB348" t="str">
        <f>B2B!B345</f>
        <v>J2</v>
      </c>
      <c r="AC348" t="str">
        <f>B2B!C345</f>
        <v>B43</v>
      </c>
      <c r="AD348" t="str">
        <f t="shared" si="71"/>
        <v>J2-B43</v>
      </c>
      <c r="AE348" t="str">
        <f t="shared" si="72"/>
        <v>GND</v>
      </c>
      <c r="AG348" t="str">
        <f t="shared" si="73"/>
        <v>---</v>
      </c>
      <c r="AH348" t="str">
        <f t="shared" si="74"/>
        <v>---</v>
      </c>
      <c r="AI348" t="str">
        <f>IFERROR(IF(IF(AG348="--",INDEX(D:D,MATCH(AE348,INDEX(B:B,MATCH(AE348,B:B,)+1):B10862,)+MATCH(AE348,B:B,)))=AD348,VLOOKUP(AE348,B:D,3,0),IF(AG348="--",INDEX(D:D,MATCH(AE348,INDEX(B:B,MATCH(AE348,B:B,)+1):B10862,)+MATCH(AE348,B:B,)),"---")),"---")</f>
        <v>---</v>
      </c>
      <c r="AJ348" t="str">
        <f>IF(COUNTIF(CALC_CONN_TEB0187_REV01!F:F,IF(AH348&lt;&gt;"---",VLOOKUP(AD348,CALC_CONN_TEB0187_REV01!F:M,8,0),IF(IFERROR(IF(AD348=AH348,AI348,AH348),"---")="---","---",IF(COUNTIF(CALC_CONN_TEB0187_REV01!F:F,IFERROR(IF(AD348=AH348,AI348,AH348),"---"))&gt;0,"---",IFERROR(IF(AD348=AH348,AI348,AH348),"---")))))=1,IF(AH348&lt;&gt;"---",VLOOKUP(AD348,CALC_CONN_TEB0187_REV01!F:M,8,0),IF(IFERROR(IF(AD348=AH348,AI348,AH348),"---")="---","---",IF(COUNTIF(CALC_CONN_TEB0187_REV01!F:F,IFERROR(IF(AD348=AH348,AI348,AH348),"---"))&gt;0,"---",IFERROR(IF(AD348=AH348,AI348,AH348),"---")))),"---")</f>
        <v>---</v>
      </c>
      <c r="AK348" t="str">
        <f>IF(COUNTIF(CALC_CONN_TEB0187_REV01!F:F,IF(AH348&lt;&gt;"---",VLOOKUP(AD348,CALC_CONN_TEB0187_REV01!F:M,8,0),IF(IFERROR(IF(AD348=AH348,AI348,AH348),"---")="---","---",IF(COUNTIF(CALC_CONN_TEB0187_REV01!F:F,IFERROR(IF(AD348=AH348,AI348,AH348),"---"))&gt;0,"---",IFERROR(IF(AD348=AH348,AI348,AH348),"---")))))=0,IF(AH348&lt;&gt;"---",VLOOKUP(AD348,CALC_CONN_TEB0187_REV01!F:M,8,0),IF(IFERROR(IF(AD348=AH348,AI348,AH348),"---")="---","---",IF(COUNTIF(CALC_CONN_TEB0187_REV01!F:F,IFERROR(IF(AD348=AH348,AI348,AH348),"---"))&gt;0,"---",IFERROR(IF(AD348=AH348,AI348,AH348),"---")))),"---")</f>
        <v>---</v>
      </c>
      <c r="AL348" t="str">
        <f t="shared" si="75"/>
        <v>---</v>
      </c>
      <c r="AM348">
        <f t="shared" si="76"/>
        <v>1098</v>
      </c>
      <c r="AT348" t="str">
        <f t="shared" si="69"/>
        <v>CSI2_D3_P</v>
      </c>
      <c r="AU348" t="str">
        <f t="shared" si="70"/>
        <v>--</v>
      </c>
    </row>
    <row r="349" spans="1:47" x14ac:dyDescent="0.25">
      <c r="A349" t="str">
        <f t="shared" si="65"/>
        <v>J2-B45</v>
      </c>
      <c r="B349" t="str">
        <f t="shared" si="66"/>
        <v>CSI2_D3_N</v>
      </c>
      <c r="C349" t="str">
        <f t="shared" si="67"/>
        <v>J2-CSI2_D3_N</v>
      </c>
      <c r="D349" t="str">
        <f t="shared" si="68"/>
        <v>J2-B45</v>
      </c>
      <c r="E349" t="s">
        <v>410</v>
      </c>
      <c r="F349" t="s">
        <v>274</v>
      </c>
      <c r="G349" t="s">
        <v>3840</v>
      </c>
      <c r="L349" t="s">
        <v>469</v>
      </c>
      <c r="M349" t="s">
        <v>428</v>
      </c>
      <c r="N349">
        <v>10.0017</v>
      </c>
      <c r="AA349">
        <f t="shared" si="77"/>
        <v>344</v>
      </c>
      <c r="AB349" t="str">
        <f>B2B!B346</f>
        <v>J2</v>
      </c>
      <c r="AC349" t="str">
        <f>B2B!C346</f>
        <v>B44</v>
      </c>
      <c r="AD349" t="str">
        <f t="shared" si="71"/>
        <v>J2-B44</v>
      </c>
      <c r="AE349" t="str">
        <f t="shared" si="72"/>
        <v>CSI2_D3_P</v>
      </c>
      <c r="AG349" t="str">
        <f t="shared" si="73"/>
        <v>--</v>
      </c>
      <c r="AH349" t="str">
        <f t="shared" si="74"/>
        <v>J2-B44</v>
      </c>
      <c r="AI349" t="str">
        <f>IFERROR(IF(IF(AG349="--",INDEX(D:D,MATCH(AE349,INDEX(B:B,MATCH(AE349,B:B,)+1):B10863,)+MATCH(AE349,B:B,)))=AD349,VLOOKUP(AE349,B:D,3,0),IF(AG349="--",INDEX(D:D,MATCH(AE349,INDEX(B:B,MATCH(AE349,B:B,)+1):B10863,)+MATCH(AE349,B:B,)),"---")),"---")</f>
        <v>J30-8</v>
      </c>
      <c r="AJ349" t="str">
        <f>IF(COUNTIF(CALC_CONN_TEB0187_REV01!F:F,IF(AH349&lt;&gt;"---",VLOOKUP(AD349,CALC_CONN_TEB0187_REV01!F:M,8,0),IF(IFERROR(IF(AD349=AH349,AI349,AH349),"---")="---","---",IF(COUNTIF(CALC_CONN_TEB0187_REV01!F:F,IFERROR(IF(AD349=AH349,AI349,AH349),"---"))&gt;0,"---",IFERROR(IF(AD349=AH349,AI349,AH349),"---")))))=1,IF(AH349&lt;&gt;"---",VLOOKUP(AD349,CALC_CONN_TEB0187_REV01!F:M,8,0),IF(IFERROR(IF(AD349=AH349,AI349,AH349),"---")="---","---",IF(COUNTIF(CALC_CONN_TEB0187_REV01!F:F,IFERROR(IF(AD349=AH349,AI349,AH349),"---"))&gt;0,"---",IFERROR(IF(AD349=AH349,AI349,AH349),"---")))),"---")</f>
        <v>---</v>
      </c>
      <c r="AK349" t="str">
        <f>IF(COUNTIF(CALC_CONN_TEB0187_REV01!F:F,IF(AH349&lt;&gt;"---",VLOOKUP(AD349,CALC_CONN_TEB0187_REV01!F:M,8,0),IF(IFERROR(IF(AD349=AH349,AI349,AH349),"---")="---","---",IF(COUNTIF(CALC_CONN_TEB0187_REV01!F:F,IFERROR(IF(AD349=AH349,AI349,AH349),"---"))&gt;0,"---",IFERROR(IF(AD349=AH349,AI349,AH349),"---")))))=0,IF(AH349&lt;&gt;"---",VLOOKUP(AD349,CALC_CONN_TEB0187_REV01!F:M,8,0),IF(IFERROR(IF(AD349=AH349,AI349,AH349),"---")="---","---",IF(COUNTIF(CALC_CONN_TEB0187_REV01!F:F,IFERROR(IF(AD349=AH349,AI349,AH349),"---"))&gt;0,"---",IFERROR(IF(AD349=AH349,AI349,AH349),"---")))),"---")</f>
        <v>J30-8</v>
      </c>
      <c r="AL349">
        <f t="shared" si="75"/>
        <v>92.866200000000006</v>
      </c>
      <c r="AM349">
        <f t="shared" si="76"/>
        <v>2</v>
      </c>
      <c r="AT349" t="str">
        <f t="shared" si="69"/>
        <v>CSI2_D3_N</v>
      </c>
      <c r="AU349" t="str">
        <f t="shared" si="70"/>
        <v>--</v>
      </c>
    </row>
    <row r="350" spans="1:47" x14ac:dyDescent="0.25">
      <c r="A350" t="str">
        <f t="shared" si="65"/>
        <v>J2-B46</v>
      </c>
      <c r="B350" t="str">
        <f t="shared" si="66"/>
        <v>CSI2_C_P</v>
      </c>
      <c r="C350" t="str">
        <f t="shared" si="67"/>
        <v>J2-CSI2_C_P</v>
      </c>
      <c r="D350" t="str">
        <f t="shared" si="68"/>
        <v>J2-B46</v>
      </c>
      <c r="E350" t="s">
        <v>410</v>
      </c>
      <c r="F350" t="s">
        <v>275</v>
      </c>
      <c r="G350" t="s">
        <v>3833</v>
      </c>
      <c r="L350" t="s">
        <v>467</v>
      </c>
      <c r="M350" t="s">
        <v>428</v>
      </c>
      <c r="N350">
        <v>10.0017</v>
      </c>
      <c r="AA350">
        <f t="shared" si="77"/>
        <v>345</v>
      </c>
      <c r="AB350" t="str">
        <f>B2B!B347</f>
        <v>J2</v>
      </c>
      <c r="AC350" t="str">
        <f>B2B!C347</f>
        <v>B45</v>
      </c>
      <c r="AD350" t="str">
        <f t="shared" si="71"/>
        <v>J2-B45</v>
      </c>
      <c r="AE350" t="str">
        <f t="shared" si="72"/>
        <v>CSI2_D3_N</v>
      </c>
      <c r="AG350" t="str">
        <f t="shared" si="73"/>
        <v>--</v>
      </c>
      <c r="AH350" t="str">
        <f t="shared" si="74"/>
        <v>J2-B45</v>
      </c>
      <c r="AI350" t="str">
        <f>IFERROR(IF(IF(AG350="--",INDEX(D:D,MATCH(AE350,INDEX(B:B,MATCH(AE350,B:B,)+1):B10864,)+MATCH(AE350,B:B,)))=AD350,VLOOKUP(AE350,B:D,3,0),IF(AG350="--",INDEX(D:D,MATCH(AE350,INDEX(B:B,MATCH(AE350,B:B,)+1):B10864,)+MATCH(AE350,B:B,)),"---")),"---")</f>
        <v>J30-9</v>
      </c>
      <c r="AJ350" t="str">
        <f>IF(COUNTIF(CALC_CONN_TEB0187_REV01!F:F,IF(AH350&lt;&gt;"---",VLOOKUP(AD350,CALC_CONN_TEB0187_REV01!F:M,8,0),IF(IFERROR(IF(AD350=AH350,AI350,AH350),"---")="---","---",IF(COUNTIF(CALC_CONN_TEB0187_REV01!F:F,IFERROR(IF(AD350=AH350,AI350,AH350),"---"))&gt;0,"---",IFERROR(IF(AD350=AH350,AI350,AH350),"---")))))=1,IF(AH350&lt;&gt;"---",VLOOKUP(AD350,CALC_CONN_TEB0187_REV01!F:M,8,0),IF(IFERROR(IF(AD350=AH350,AI350,AH350),"---")="---","---",IF(COUNTIF(CALC_CONN_TEB0187_REV01!F:F,IFERROR(IF(AD350=AH350,AI350,AH350),"---"))&gt;0,"---",IFERROR(IF(AD350=AH350,AI350,AH350),"---")))),"---")</f>
        <v>---</v>
      </c>
      <c r="AK350" t="str">
        <f>IF(COUNTIF(CALC_CONN_TEB0187_REV01!F:F,IF(AH350&lt;&gt;"---",VLOOKUP(AD350,CALC_CONN_TEB0187_REV01!F:M,8,0),IF(IFERROR(IF(AD350=AH350,AI350,AH350),"---")="---","---",IF(COUNTIF(CALC_CONN_TEB0187_REV01!F:F,IFERROR(IF(AD350=AH350,AI350,AH350),"---"))&gt;0,"---",IFERROR(IF(AD350=AH350,AI350,AH350),"---")))))=0,IF(AH350&lt;&gt;"---",VLOOKUP(AD350,CALC_CONN_TEB0187_REV01!F:M,8,0),IF(IFERROR(IF(AD350=AH350,AI350,AH350),"---")="---","---",IF(COUNTIF(CALC_CONN_TEB0187_REV01!F:F,IFERROR(IF(AD350=AH350,AI350,AH350),"---"))&gt;0,"---",IFERROR(IF(AD350=AH350,AI350,AH350),"---")))),"---")</f>
        <v>J30-9</v>
      </c>
      <c r="AL350">
        <f t="shared" si="75"/>
        <v>92.960899999999995</v>
      </c>
      <c r="AM350">
        <f t="shared" si="76"/>
        <v>2</v>
      </c>
      <c r="AT350" t="str">
        <f t="shared" si="69"/>
        <v>CSI2_C_P</v>
      </c>
      <c r="AU350" t="str">
        <f t="shared" si="70"/>
        <v>--</v>
      </c>
    </row>
    <row r="351" spans="1:47" x14ac:dyDescent="0.25">
      <c r="A351" t="str">
        <f t="shared" si="65"/>
        <v>J2-B47</v>
      </c>
      <c r="B351" t="str">
        <f t="shared" si="66"/>
        <v>CSI2_C_N</v>
      </c>
      <c r="C351" t="str">
        <f t="shared" si="67"/>
        <v>J2-CSI2_C_N</v>
      </c>
      <c r="D351" t="str">
        <f t="shared" si="68"/>
        <v>J2-B47</v>
      </c>
      <c r="E351" t="s">
        <v>410</v>
      </c>
      <c r="F351" t="s">
        <v>276</v>
      </c>
      <c r="G351" t="s">
        <v>3831</v>
      </c>
      <c r="L351" t="s">
        <v>573</v>
      </c>
      <c r="M351" t="s">
        <v>428</v>
      </c>
      <c r="N351">
        <v>2.9916999999999998</v>
      </c>
      <c r="AA351">
        <f t="shared" si="77"/>
        <v>346</v>
      </c>
      <c r="AB351" t="str">
        <f>B2B!B348</f>
        <v>J2</v>
      </c>
      <c r="AC351" t="str">
        <f>B2B!C348</f>
        <v>B46</v>
      </c>
      <c r="AD351" t="str">
        <f t="shared" si="71"/>
        <v>J2-B46</v>
      </c>
      <c r="AE351" t="str">
        <f t="shared" si="72"/>
        <v>CSI2_C_P</v>
      </c>
      <c r="AG351" t="str">
        <f t="shared" si="73"/>
        <v>--</v>
      </c>
      <c r="AH351" t="str">
        <f t="shared" si="74"/>
        <v>J2-B46</v>
      </c>
      <c r="AI351" t="str">
        <f>IFERROR(IF(IF(AG351="--",INDEX(D:D,MATCH(AE351,INDEX(B:B,MATCH(AE351,B:B,)+1):B10865,)+MATCH(AE351,B:B,)))=AD351,VLOOKUP(AE351,B:D,3,0),IF(AG351="--",INDEX(D:D,MATCH(AE351,INDEX(B:B,MATCH(AE351,B:B,)+1):B10865,)+MATCH(AE351,B:B,)),"---")),"---")</f>
        <v>J30-14</v>
      </c>
      <c r="AJ351" t="str">
        <f>IF(COUNTIF(CALC_CONN_TEB0187_REV01!F:F,IF(AH351&lt;&gt;"---",VLOOKUP(AD351,CALC_CONN_TEB0187_REV01!F:M,8,0),IF(IFERROR(IF(AD351=AH351,AI351,AH351),"---")="---","---",IF(COUNTIF(CALC_CONN_TEB0187_REV01!F:F,IFERROR(IF(AD351=AH351,AI351,AH351),"---"))&gt;0,"---",IFERROR(IF(AD351=AH351,AI351,AH351),"---")))))=1,IF(AH351&lt;&gt;"---",VLOOKUP(AD351,CALC_CONN_TEB0187_REV01!F:M,8,0),IF(IFERROR(IF(AD351=AH351,AI351,AH351),"---")="---","---",IF(COUNTIF(CALC_CONN_TEB0187_REV01!F:F,IFERROR(IF(AD351=AH351,AI351,AH351),"---"))&gt;0,"---",IFERROR(IF(AD351=AH351,AI351,AH351),"---")))),"---")</f>
        <v>---</v>
      </c>
      <c r="AK351" t="str">
        <f>IF(COUNTIF(CALC_CONN_TEB0187_REV01!F:F,IF(AH351&lt;&gt;"---",VLOOKUP(AD351,CALC_CONN_TEB0187_REV01!F:M,8,0),IF(IFERROR(IF(AD351=AH351,AI351,AH351),"---")="---","---",IF(COUNTIF(CALC_CONN_TEB0187_REV01!F:F,IFERROR(IF(AD351=AH351,AI351,AH351),"---"))&gt;0,"---",IFERROR(IF(AD351=AH351,AI351,AH351),"---")))))=0,IF(AH351&lt;&gt;"---",VLOOKUP(AD351,CALC_CONN_TEB0187_REV01!F:M,8,0),IF(IFERROR(IF(AD351=AH351,AI351,AH351),"---")="---","---",IF(COUNTIF(CALC_CONN_TEB0187_REV01!F:F,IFERROR(IF(AD351=AH351,AI351,AH351),"---"))&gt;0,"---",IFERROR(IF(AD351=AH351,AI351,AH351),"---")))),"---")</f>
        <v>J30-14</v>
      </c>
      <c r="AL351">
        <f t="shared" si="75"/>
        <v>91.329700000000003</v>
      </c>
      <c r="AM351">
        <f t="shared" si="76"/>
        <v>2</v>
      </c>
      <c r="AT351" t="str">
        <f t="shared" si="69"/>
        <v>CSI2_C_N</v>
      </c>
      <c r="AU351" t="str">
        <f t="shared" si="70"/>
        <v>--</v>
      </c>
    </row>
    <row r="352" spans="1:47" x14ac:dyDescent="0.25">
      <c r="A352" t="str">
        <f t="shared" si="65"/>
        <v>J2-B48</v>
      </c>
      <c r="B352" t="str">
        <f t="shared" si="66"/>
        <v>CSI2_D0_P</v>
      </c>
      <c r="C352" t="str">
        <f t="shared" si="67"/>
        <v>J2-CSI2_D0_P</v>
      </c>
      <c r="D352" t="str">
        <f t="shared" si="68"/>
        <v>J2-B48</v>
      </c>
      <c r="E352" t="s">
        <v>410</v>
      </c>
      <c r="F352" t="s">
        <v>277</v>
      </c>
      <c r="G352" t="s">
        <v>3835</v>
      </c>
      <c r="L352" t="s">
        <v>571</v>
      </c>
      <c r="M352" t="s">
        <v>428</v>
      </c>
      <c r="N352">
        <v>2.9670000000000001</v>
      </c>
      <c r="AA352">
        <f t="shared" si="77"/>
        <v>347</v>
      </c>
      <c r="AB352" t="str">
        <f>B2B!B349</f>
        <v>J2</v>
      </c>
      <c r="AC352" t="str">
        <f>B2B!C349</f>
        <v>B47</v>
      </c>
      <c r="AD352" t="str">
        <f t="shared" si="71"/>
        <v>J2-B47</v>
      </c>
      <c r="AE352" t="str">
        <f t="shared" si="72"/>
        <v>CSI2_C_N</v>
      </c>
      <c r="AG352" t="str">
        <f t="shared" si="73"/>
        <v>--</v>
      </c>
      <c r="AH352" t="str">
        <f t="shared" si="74"/>
        <v>J2-B47</v>
      </c>
      <c r="AI352" t="str">
        <f>IFERROR(IF(IF(AG352="--",INDEX(D:D,MATCH(AE352,INDEX(B:B,MATCH(AE352,B:B,)+1):B10866,)+MATCH(AE352,B:B,)))=AD352,VLOOKUP(AE352,B:D,3,0),IF(AG352="--",INDEX(D:D,MATCH(AE352,INDEX(B:B,MATCH(AE352,B:B,)+1):B10866,)+MATCH(AE352,B:B,)),"---")),"---")</f>
        <v>J30-15</v>
      </c>
      <c r="AJ352" t="str">
        <f>IF(COUNTIF(CALC_CONN_TEB0187_REV01!F:F,IF(AH352&lt;&gt;"---",VLOOKUP(AD352,CALC_CONN_TEB0187_REV01!F:M,8,0),IF(IFERROR(IF(AD352=AH352,AI352,AH352),"---")="---","---",IF(COUNTIF(CALC_CONN_TEB0187_REV01!F:F,IFERROR(IF(AD352=AH352,AI352,AH352),"---"))&gt;0,"---",IFERROR(IF(AD352=AH352,AI352,AH352),"---")))))=1,IF(AH352&lt;&gt;"---",VLOOKUP(AD352,CALC_CONN_TEB0187_REV01!F:M,8,0),IF(IFERROR(IF(AD352=AH352,AI352,AH352),"---")="---","---",IF(COUNTIF(CALC_CONN_TEB0187_REV01!F:F,IFERROR(IF(AD352=AH352,AI352,AH352),"---"))&gt;0,"---",IFERROR(IF(AD352=AH352,AI352,AH352),"---")))),"---")</f>
        <v>---</v>
      </c>
      <c r="AK352" t="str">
        <f>IF(COUNTIF(CALC_CONN_TEB0187_REV01!F:F,IF(AH352&lt;&gt;"---",VLOOKUP(AD352,CALC_CONN_TEB0187_REV01!F:M,8,0),IF(IFERROR(IF(AD352=AH352,AI352,AH352),"---")="---","---",IF(COUNTIF(CALC_CONN_TEB0187_REV01!F:F,IFERROR(IF(AD352=AH352,AI352,AH352),"---"))&gt;0,"---",IFERROR(IF(AD352=AH352,AI352,AH352),"---")))))=0,IF(AH352&lt;&gt;"---",VLOOKUP(AD352,CALC_CONN_TEB0187_REV01!F:M,8,0),IF(IFERROR(IF(AD352=AH352,AI352,AH352),"---")="---","---",IF(COUNTIF(CALC_CONN_TEB0187_REV01!F:F,IFERROR(IF(AD352=AH352,AI352,AH352),"---"))&gt;0,"---",IFERROR(IF(AD352=AH352,AI352,AH352),"---")))),"---")</f>
        <v>J30-15</v>
      </c>
      <c r="AL352">
        <f t="shared" si="75"/>
        <v>91.391599999999997</v>
      </c>
      <c r="AM352">
        <f t="shared" si="76"/>
        <v>2</v>
      </c>
      <c r="AT352" t="str">
        <f t="shared" si="69"/>
        <v>CSI2_D0_P</v>
      </c>
      <c r="AU352" t="str">
        <f t="shared" si="70"/>
        <v>--</v>
      </c>
    </row>
    <row r="353" spans="1:47" x14ac:dyDescent="0.25">
      <c r="A353" t="str">
        <f t="shared" si="65"/>
        <v>J2-B49</v>
      </c>
      <c r="B353" t="str">
        <f t="shared" si="66"/>
        <v>CSI2_D0_N</v>
      </c>
      <c r="C353" t="str">
        <f t="shared" si="67"/>
        <v>J2-CSI2_D0_N</v>
      </c>
      <c r="D353" t="str">
        <f t="shared" si="68"/>
        <v>J2-B49</v>
      </c>
      <c r="E353" t="s">
        <v>410</v>
      </c>
      <c r="F353" t="s">
        <v>278</v>
      </c>
      <c r="G353" t="s">
        <v>3834</v>
      </c>
      <c r="L353" t="s">
        <v>831</v>
      </c>
      <c r="M353" t="s">
        <v>428</v>
      </c>
      <c r="N353">
        <v>49.691099999999999</v>
      </c>
      <c r="AA353">
        <f t="shared" si="77"/>
        <v>348</v>
      </c>
      <c r="AB353" t="str">
        <f>B2B!B350</f>
        <v>J2</v>
      </c>
      <c r="AC353" t="str">
        <f>B2B!C350</f>
        <v>B48</v>
      </c>
      <c r="AD353" t="str">
        <f t="shared" si="71"/>
        <v>J2-B48</v>
      </c>
      <c r="AE353" t="str">
        <f t="shared" si="72"/>
        <v>CSI2_D0_P</v>
      </c>
      <c r="AG353" t="str">
        <f t="shared" si="73"/>
        <v>--</v>
      </c>
      <c r="AH353" t="str">
        <f t="shared" si="74"/>
        <v>J2-B48</v>
      </c>
      <c r="AI353" t="str">
        <f>IFERROR(IF(IF(AG353="--",INDEX(D:D,MATCH(AE353,INDEX(B:B,MATCH(AE353,B:B,)+1):B10867,)+MATCH(AE353,B:B,)))=AD353,VLOOKUP(AE353,B:D,3,0),IF(AG353="--",INDEX(D:D,MATCH(AE353,INDEX(B:B,MATCH(AE353,B:B,)+1):B10867,)+MATCH(AE353,B:B,)),"---")),"---")</f>
        <v>J30-20</v>
      </c>
      <c r="AJ353" t="str">
        <f>IF(COUNTIF(CALC_CONN_TEB0187_REV01!F:F,IF(AH353&lt;&gt;"---",VLOOKUP(AD353,CALC_CONN_TEB0187_REV01!F:M,8,0),IF(IFERROR(IF(AD353=AH353,AI353,AH353),"---")="---","---",IF(COUNTIF(CALC_CONN_TEB0187_REV01!F:F,IFERROR(IF(AD353=AH353,AI353,AH353),"---"))&gt;0,"---",IFERROR(IF(AD353=AH353,AI353,AH353),"---")))))=1,IF(AH353&lt;&gt;"---",VLOOKUP(AD353,CALC_CONN_TEB0187_REV01!F:M,8,0),IF(IFERROR(IF(AD353=AH353,AI353,AH353),"---")="---","---",IF(COUNTIF(CALC_CONN_TEB0187_REV01!F:F,IFERROR(IF(AD353=AH353,AI353,AH353),"---"))&gt;0,"---",IFERROR(IF(AD353=AH353,AI353,AH353),"---")))),"---")</f>
        <v>---</v>
      </c>
      <c r="AK353" t="str">
        <f>IF(COUNTIF(CALC_CONN_TEB0187_REV01!F:F,IF(AH353&lt;&gt;"---",VLOOKUP(AD353,CALC_CONN_TEB0187_REV01!F:M,8,0),IF(IFERROR(IF(AD353=AH353,AI353,AH353),"---")="---","---",IF(COUNTIF(CALC_CONN_TEB0187_REV01!F:F,IFERROR(IF(AD353=AH353,AI353,AH353),"---"))&gt;0,"---",IFERROR(IF(AD353=AH353,AI353,AH353),"---")))))=0,IF(AH353&lt;&gt;"---",VLOOKUP(AD353,CALC_CONN_TEB0187_REV01!F:M,8,0),IF(IFERROR(IF(AD353=AH353,AI353,AH353),"---")="---","---",IF(COUNTIF(CALC_CONN_TEB0187_REV01!F:F,IFERROR(IF(AD353=AH353,AI353,AH353),"---"))&gt;0,"---",IFERROR(IF(AD353=AH353,AI353,AH353),"---")))),"---")</f>
        <v>J30-20</v>
      </c>
      <c r="AL353">
        <f t="shared" si="75"/>
        <v>92.021000000000001</v>
      </c>
      <c r="AM353">
        <f t="shared" si="76"/>
        <v>2</v>
      </c>
      <c r="AT353" t="str">
        <f t="shared" si="69"/>
        <v>CSI2_D0_N</v>
      </c>
      <c r="AU353" t="str">
        <f t="shared" si="70"/>
        <v>--</v>
      </c>
    </row>
    <row r="354" spans="1:47" x14ac:dyDescent="0.25">
      <c r="A354" t="str">
        <f t="shared" si="65"/>
        <v>J2-B50</v>
      </c>
      <c r="B354" t="str">
        <f t="shared" si="66"/>
        <v>GND</v>
      </c>
      <c r="C354" t="str">
        <f t="shared" si="67"/>
        <v>J2-GND</v>
      </c>
      <c r="D354" t="str">
        <f t="shared" si="68"/>
        <v>J2-B50</v>
      </c>
      <c r="E354" t="s">
        <v>410</v>
      </c>
      <c r="F354" t="s">
        <v>279</v>
      </c>
      <c r="G354" t="s">
        <v>433</v>
      </c>
      <c r="L354" t="s">
        <v>829</v>
      </c>
      <c r="M354" t="s">
        <v>428</v>
      </c>
      <c r="N354">
        <v>49.908900000000003</v>
      </c>
      <c r="AA354">
        <f t="shared" si="77"/>
        <v>349</v>
      </c>
      <c r="AB354" t="str">
        <f>B2B!B351</f>
        <v>J2</v>
      </c>
      <c r="AC354" t="str">
        <f>B2B!C351</f>
        <v>B49</v>
      </c>
      <c r="AD354" t="str">
        <f t="shared" si="71"/>
        <v>J2-B49</v>
      </c>
      <c r="AE354" t="str">
        <f t="shared" si="72"/>
        <v>CSI2_D0_N</v>
      </c>
      <c r="AG354" t="str">
        <f t="shared" si="73"/>
        <v>--</v>
      </c>
      <c r="AH354" t="str">
        <f t="shared" si="74"/>
        <v>J2-B49</v>
      </c>
      <c r="AI354" t="str">
        <f>IFERROR(IF(IF(AG354="--",INDEX(D:D,MATCH(AE354,INDEX(B:B,MATCH(AE354,B:B,)+1):B10868,)+MATCH(AE354,B:B,)))=AD354,VLOOKUP(AE354,B:D,3,0),IF(AG354="--",INDEX(D:D,MATCH(AE354,INDEX(B:B,MATCH(AE354,B:B,)+1):B10868,)+MATCH(AE354,B:B,)),"---")),"---")</f>
        <v>J30-21</v>
      </c>
      <c r="AJ354" t="str">
        <f>IF(COUNTIF(CALC_CONN_TEB0187_REV01!F:F,IF(AH354&lt;&gt;"---",VLOOKUP(AD354,CALC_CONN_TEB0187_REV01!F:M,8,0),IF(IFERROR(IF(AD354=AH354,AI354,AH354),"---")="---","---",IF(COUNTIF(CALC_CONN_TEB0187_REV01!F:F,IFERROR(IF(AD354=AH354,AI354,AH354),"---"))&gt;0,"---",IFERROR(IF(AD354=AH354,AI354,AH354),"---")))))=1,IF(AH354&lt;&gt;"---",VLOOKUP(AD354,CALC_CONN_TEB0187_REV01!F:M,8,0),IF(IFERROR(IF(AD354=AH354,AI354,AH354),"---")="---","---",IF(COUNTIF(CALC_CONN_TEB0187_REV01!F:F,IFERROR(IF(AD354=AH354,AI354,AH354),"---"))&gt;0,"---",IFERROR(IF(AD354=AH354,AI354,AH354),"---")))),"---")</f>
        <v>---</v>
      </c>
      <c r="AK354" t="str">
        <f>IF(COUNTIF(CALC_CONN_TEB0187_REV01!F:F,IF(AH354&lt;&gt;"---",VLOOKUP(AD354,CALC_CONN_TEB0187_REV01!F:M,8,0),IF(IFERROR(IF(AD354=AH354,AI354,AH354),"---")="---","---",IF(COUNTIF(CALC_CONN_TEB0187_REV01!F:F,IFERROR(IF(AD354=AH354,AI354,AH354),"---"))&gt;0,"---",IFERROR(IF(AD354=AH354,AI354,AH354),"---")))))=0,IF(AH354&lt;&gt;"---",VLOOKUP(AD354,CALC_CONN_TEB0187_REV01!F:M,8,0),IF(IFERROR(IF(AD354=AH354,AI354,AH354),"---")="---","---",IF(COUNTIF(CALC_CONN_TEB0187_REV01!F:F,IFERROR(IF(AD354=AH354,AI354,AH354),"---"))&gt;0,"---",IFERROR(IF(AD354=AH354,AI354,AH354),"---")))),"---")</f>
        <v>J30-21</v>
      </c>
      <c r="AL354">
        <f t="shared" si="75"/>
        <v>92.0702</v>
      </c>
      <c r="AM354">
        <f t="shared" si="76"/>
        <v>2</v>
      </c>
      <c r="AT354">
        <f t="shared" si="69"/>
        <v>0</v>
      </c>
      <c r="AU354">
        <f t="shared" si="70"/>
        <v>0</v>
      </c>
    </row>
    <row r="355" spans="1:47" x14ac:dyDescent="0.25">
      <c r="A355" t="str">
        <f t="shared" si="65"/>
        <v>J2-B51</v>
      </c>
      <c r="B355" t="str">
        <f t="shared" si="66"/>
        <v>CSI1_C_P</v>
      </c>
      <c r="C355" t="str">
        <f t="shared" si="67"/>
        <v>J2-CSI1_C_P</v>
      </c>
      <c r="D355" t="str">
        <f t="shared" si="68"/>
        <v>J2-B51</v>
      </c>
      <c r="E355" t="s">
        <v>410</v>
      </c>
      <c r="F355" t="s">
        <v>280</v>
      </c>
      <c r="G355" t="s">
        <v>3814</v>
      </c>
      <c r="L355" t="s">
        <v>971</v>
      </c>
      <c r="M355" t="s">
        <v>428</v>
      </c>
      <c r="N355">
        <v>37.2104</v>
      </c>
      <c r="AA355">
        <f t="shared" si="77"/>
        <v>350</v>
      </c>
      <c r="AB355" t="str">
        <f>B2B!B352</f>
        <v>J2</v>
      </c>
      <c r="AC355" t="str">
        <f>B2B!C352</f>
        <v>B50</v>
      </c>
      <c r="AD355" t="str">
        <f t="shared" si="71"/>
        <v>J2-B50</v>
      </c>
      <c r="AE355" t="str">
        <f t="shared" si="72"/>
        <v>GND</v>
      </c>
      <c r="AG355" t="str">
        <f t="shared" si="73"/>
        <v>---</v>
      </c>
      <c r="AH355" t="str">
        <f t="shared" si="74"/>
        <v>---</v>
      </c>
      <c r="AI355" t="str">
        <f>IFERROR(IF(IF(AG355="--",INDEX(D:D,MATCH(AE355,INDEX(B:B,MATCH(AE355,B:B,)+1):B10869,)+MATCH(AE355,B:B,)))=AD355,VLOOKUP(AE355,B:D,3,0),IF(AG355="--",INDEX(D:D,MATCH(AE355,INDEX(B:B,MATCH(AE355,B:B,)+1):B10869,)+MATCH(AE355,B:B,)),"---")),"---")</f>
        <v>---</v>
      </c>
      <c r="AJ355" t="str">
        <f>IF(COUNTIF(CALC_CONN_TEB0187_REV01!F:F,IF(AH355&lt;&gt;"---",VLOOKUP(AD355,CALC_CONN_TEB0187_REV01!F:M,8,0),IF(IFERROR(IF(AD355=AH355,AI355,AH355),"---")="---","---",IF(COUNTIF(CALC_CONN_TEB0187_REV01!F:F,IFERROR(IF(AD355=AH355,AI355,AH355),"---"))&gt;0,"---",IFERROR(IF(AD355=AH355,AI355,AH355),"---")))))=1,IF(AH355&lt;&gt;"---",VLOOKUP(AD355,CALC_CONN_TEB0187_REV01!F:M,8,0),IF(IFERROR(IF(AD355=AH355,AI355,AH355),"---")="---","---",IF(COUNTIF(CALC_CONN_TEB0187_REV01!F:F,IFERROR(IF(AD355=AH355,AI355,AH355),"---"))&gt;0,"---",IFERROR(IF(AD355=AH355,AI355,AH355),"---")))),"---")</f>
        <v>---</v>
      </c>
      <c r="AK355" t="str">
        <f>IF(COUNTIF(CALC_CONN_TEB0187_REV01!F:F,IF(AH355&lt;&gt;"---",VLOOKUP(AD355,CALC_CONN_TEB0187_REV01!F:M,8,0),IF(IFERROR(IF(AD355=AH355,AI355,AH355),"---")="---","---",IF(COUNTIF(CALC_CONN_TEB0187_REV01!F:F,IFERROR(IF(AD355=AH355,AI355,AH355),"---"))&gt;0,"---",IFERROR(IF(AD355=AH355,AI355,AH355),"---")))))=0,IF(AH355&lt;&gt;"---",VLOOKUP(AD355,CALC_CONN_TEB0187_REV01!F:M,8,0),IF(IFERROR(IF(AD355=AH355,AI355,AH355),"---")="---","---",IF(COUNTIF(CALC_CONN_TEB0187_REV01!F:F,IFERROR(IF(AD355=AH355,AI355,AH355),"---"))&gt;0,"---",IFERROR(IF(AD355=AH355,AI355,AH355),"---")))),"---")</f>
        <v>---</v>
      </c>
      <c r="AL355" t="str">
        <f t="shared" si="75"/>
        <v>---</v>
      </c>
      <c r="AM355">
        <f t="shared" si="76"/>
        <v>1098</v>
      </c>
      <c r="AT355" t="str">
        <f t="shared" si="69"/>
        <v>CSI1_C_P</v>
      </c>
      <c r="AU355" t="str">
        <f t="shared" si="70"/>
        <v>--</v>
      </c>
    </row>
    <row r="356" spans="1:47" x14ac:dyDescent="0.25">
      <c r="A356" t="str">
        <f t="shared" si="65"/>
        <v>J2-B52</v>
      </c>
      <c r="B356" t="str">
        <f t="shared" si="66"/>
        <v>CSI1_C_N</v>
      </c>
      <c r="C356" t="str">
        <f t="shared" si="67"/>
        <v>J2-CSI1_C_N</v>
      </c>
      <c r="D356" t="str">
        <f t="shared" si="68"/>
        <v>J2-B52</v>
      </c>
      <c r="E356" t="s">
        <v>410</v>
      </c>
      <c r="F356" t="s">
        <v>281</v>
      </c>
      <c r="G356" t="s">
        <v>3812</v>
      </c>
      <c r="L356" t="s">
        <v>970</v>
      </c>
      <c r="M356" t="s">
        <v>428</v>
      </c>
      <c r="N356">
        <v>37.210500000000003</v>
      </c>
      <c r="AA356">
        <f t="shared" si="77"/>
        <v>351</v>
      </c>
      <c r="AB356" t="str">
        <f>B2B!B353</f>
        <v>J2</v>
      </c>
      <c r="AC356" t="str">
        <f>B2B!C353</f>
        <v>B51</v>
      </c>
      <c r="AD356" t="str">
        <f t="shared" si="71"/>
        <v>J2-B51</v>
      </c>
      <c r="AE356" t="str">
        <f t="shared" si="72"/>
        <v>CSI1_C_P</v>
      </c>
      <c r="AG356" t="str">
        <f t="shared" si="73"/>
        <v>--</v>
      </c>
      <c r="AH356" t="str">
        <f t="shared" si="74"/>
        <v>J2-B51</v>
      </c>
      <c r="AI356" t="str">
        <f>IFERROR(IF(IF(AG356="--",INDEX(D:D,MATCH(AE356,INDEX(B:B,MATCH(AE356,B:B,)+1):B10870,)+MATCH(AE356,B:B,)))=AD356,VLOOKUP(AE356,B:D,3,0),IF(AG356="--",INDEX(D:D,MATCH(AE356,INDEX(B:B,MATCH(AE356,B:B,)+1):B10870,)+MATCH(AE356,B:B,)),"---")),"---")</f>
        <v>J28-14</v>
      </c>
      <c r="AJ356" t="str">
        <f>IF(COUNTIF(CALC_CONN_TEB0187_REV01!F:F,IF(AH356&lt;&gt;"---",VLOOKUP(AD356,CALC_CONN_TEB0187_REV01!F:M,8,0),IF(IFERROR(IF(AD356=AH356,AI356,AH356),"---")="---","---",IF(COUNTIF(CALC_CONN_TEB0187_REV01!F:F,IFERROR(IF(AD356=AH356,AI356,AH356),"---"))&gt;0,"---",IFERROR(IF(AD356=AH356,AI356,AH356),"---")))))=1,IF(AH356&lt;&gt;"---",VLOOKUP(AD356,CALC_CONN_TEB0187_REV01!F:M,8,0),IF(IFERROR(IF(AD356=AH356,AI356,AH356),"---")="---","---",IF(COUNTIF(CALC_CONN_TEB0187_REV01!F:F,IFERROR(IF(AD356=AH356,AI356,AH356),"---"))&gt;0,"---",IFERROR(IF(AD356=AH356,AI356,AH356),"---")))),"---")</f>
        <v>---</v>
      </c>
      <c r="AK356" t="str">
        <f>IF(COUNTIF(CALC_CONN_TEB0187_REV01!F:F,IF(AH356&lt;&gt;"---",VLOOKUP(AD356,CALC_CONN_TEB0187_REV01!F:M,8,0),IF(IFERROR(IF(AD356=AH356,AI356,AH356),"---")="---","---",IF(COUNTIF(CALC_CONN_TEB0187_REV01!F:F,IFERROR(IF(AD356=AH356,AI356,AH356),"---"))&gt;0,"---",IFERROR(IF(AD356=AH356,AI356,AH356),"---")))))=0,IF(AH356&lt;&gt;"---",VLOOKUP(AD356,CALC_CONN_TEB0187_REV01!F:M,8,0),IF(IFERROR(IF(AD356=AH356,AI356,AH356),"---")="---","---",IF(COUNTIF(CALC_CONN_TEB0187_REV01!F:F,IFERROR(IF(AD356=AH356,AI356,AH356),"---"))&gt;0,"---",IFERROR(IF(AD356=AH356,AI356,AH356),"---")))),"---")</f>
        <v>J28-14</v>
      </c>
      <c r="AL356">
        <f t="shared" si="75"/>
        <v>68.604299999999995</v>
      </c>
      <c r="AM356">
        <f t="shared" si="76"/>
        <v>2</v>
      </c>
      <c r="AT356" t="str">
        <f t="shared" si="69"/>
        <v>CSI1_C_N</v>
      </c>
      <c r="AU356" t="str">
        <f t="shared" si="70"/>
        <v>--</v>
      </c>
    </row>
    <row r="357" spans="1:47" x14ac:dyDescent="0.25">
      <c r="A357" t="str">
        <f t="shared" si="65"/>
        <v>J2-B53</v>
      </c>
      <c r="B357" t="str">
        <f t="shared" si="66"/>
        <v>CSI1_D1_P</v>
      </c>
      <c r="C357" t="str">
        <f t="shared" si="67"/>
        <v>J2-CSI1_D1_P</v>
      </c>
      <c r="D357" t="str">
        <f t="shared" si="68"/>
        <v>J2-B53</v>
      </c>
      <c r="E357" t="s">
        <v>410</v>
      </c>
      <c r="F357" t="s">
        <v>282</v>
      </c>
      <c r="G357" t="s">
        <v>3821</v>
      </c>
      <c r="L357" t="s">
        <v>847</v>
      </c>
      <c r="M357" t="s">
        <v>428</v>
      </c>
      <c r="N357">
        <v>72.831199999999995</v>
      </c>
      <c r="AA357">
        <f t="shared" si="77"/>
        <v>352</v>
      </c>
      <c r="AB357" t="str">
        <f>B2B!B354</f>
        <v>J2</v>
      </c>
      <c r="AC357" t="str">
        <f>B2B!C354</f>
        <v>B52</v>
      </c>
      <c r="AD357" t="str">
        <f t="shared" si="71"/>
        <v>J2-B52</v>
      </c>
      <c r="AE357" t="str">
        <f t="shared" si="72"/>
        <v>CSI1_C_N</v>
      </c>
      <c r="AG357" t="str">
        <f t="shared" si="73"/>
        <v>--</v>
      </c>
      <c r="AH357" t="str">
        <f t="shared" si="74"/>
        <v>J2-B52</v>
      </c>
      <c r="AI357" t="str">
        <f>IFERROR(IF(IF(AG357="--",INDEX(D:D,MATCH(AE357,INDEX(B:B,MATCH(AE357,B:B,)+1):B10871,)+MATCH(AE357,B:B,)))=AD357,VLOOKUP(AE357,B:D,3,0),IF(AG357="--",INDEX(D:D,MATCH(AE357,INDEX(B:B,MATCH(AE357,B:B,)+1):B10871,)+MATCH(AE357,B:B,)),"---")),"---")</f>
        <v>J28-15</v>
      </c>
      <c r="AJ357" t="str">
        <f>IF(COUNTIF(CALC_CONN_TEB0187_REV01!F:F,IF(AH357&lt;&gt;"---",VLOOKUP(AD357,CALC_CONN_TEB0187_REV01!F:M,8,0),IF(IFERROR(IF(AD357=AH357,AI357,AH357),"---")="---","---",IF(COUNTIF(CALC_CONN_TEB0187_REV01!F:F,IFERROR(IF(AD357=AH357,AI357,AH357),"---"))&gt;0,"---",IFERROR(IF(AD357=AH357,AI357,AH357),"---")))))=1,IF(AH357&lt;&gt;"---",VLOOKUP(AD357,CALC_CONN_TEB0187_REV01!F:M,8,0),IF(IFERROR(IF(AD357=AH357,AI357,AH357),"---")="---","---",IF(COUNTIF(CALC_CONN_TEB0187_REV01!F:F,IFERROR(IF(AD357=AH357,AI357,AH357),"---"))&gt;0,"---",IFERROR(IF(AD357=AH357,AI357,AH357),"---")))),"---")</f>
        <v>---</v>
      </c>
      <c r="AK357" t="str">
        <f>IF(COUNTIF(CALC_CONN_TEB0187_REV01!F:F,IF(AH357&lt;&gt;"---",VLOOKUP(AD357,CALC_CONN_TEB0187_REV01!F:M,8,0),IF(IFERROR(IF(AD357=AH357,AI357,AH357),"---")="---","---",IF(COUNTIF(CALC_CONN_TEB0187_REV01!F:F,IFERROR(IF(AD357=AH357,AI357,AH357),"---"))&gt;0,"---",IFERROR(IF(AD357=AH357,AI357,AH357),"---")))))=0,IF(AH357&lt;&gt;"---",VLOOKUP(AD357,CALC_CONN_TEB0187_REV01!F:M,8,0),IF(IFERROR(IF(AD357=AH357,AI357,AH357),"---")="---","---",IF(COUNTIF(CALC_CONN_TEB0187_REV01!F:F,IFERROR(IF(AD357=AH357,AI357,AH357),"---"))&gt;0,"---",IFERROR(IF(AD357=AH357,AI357,AH357),"---")))),"---")</f>
        <v>J28-15</v>
      </c>
      <c r="AL357">
        <f t="shared" si="75"/>
        <v>69.062200000000004</v>
      </c>
      <c r="AM357">
        <f t="shared" si="76"/>
        <v>2</v>
      </c>
      <c r="AT357" t="str">
        <f t="shared" si="69"/>
        <v>CSI1_D1_P</v>
      </c>
      <c r="AU357" t="str">
        <f t="shared" si="70"/>
        <v>--</v>
      </c>
    </row>
    <row r="358" spans="1:47" x14ac:dyDescent="0.25">
      <c r="A358" t="str">
        <f t="shared" si="65"/>
        <v>J2-B54</v>
      </c>
      <c r="B358" t="str">
        <f t="shared" si="66"/>
        <v>CSI1_D1_N</v>
      </c>
      <c r="C358" t="str">
        <f t="shared" si="67"/>
        <v>J2-CSI1_D1_N</v>
      </c>
      <c r="D358" t="str">
        <f t="shared" si="68"/>
        <v>J2-B54</v>
      </c>
      <c r="E358" t="s">
        <v>410</v>
      </c>
      <c r="F358" t="s">
        <v>283</v>
      </c>
      <c r="G358" t="s">
        <v>3819</v>
      </c>
      <c r="L358" t="s">
        <v>845</v>
      </c>
      <c r="M358" t="s">
        <v>428</v>
      </c>
      <c r="N358">
        <v>72.870999999999995</v>
      </c>
      <c r="AA358">
        <f t="shared" si="77"/>
        <v>353</v>
      </c>
      <c r="AB358" t="str">
        <f>B2B!B355</f>
        <v>J2</v>
      </c>
      <c r="AC358" t="str">
        <f>B2B!C355</f>
        <v>B53</v>
      </c>
      <c r="AD358" t="str">
        <f t="shared" si="71"/>
        <v>J2-B53</v>
      </c>
      <c r="AE358" t="str">
        <f t="shared" si="72"/>
        <v>CSI1_D1_P</v>
      </c>
      <c r="AG358" t="str">
        <f t="shared" si="73"/>
        <v>--</v>
      </c>
      <c r="AH358" t="str">
        <f t="shared" si="74"/>
        <v>J2-B53</v>
      </c>
      <c r="AI358" t="str">
        <f>IFERROR(IF(IF(AG358="--",INDEX(D:D,MATCH(AE358,INDEX(B:B,MATCH(AE358,B:B,)+1):B10872,)+MATCH(AE358,B:B,)))=AD358,VLOOKUP(AE358,B:D,3,0),IF(AG358="--",INDEX(D:D,MATCH(AE358,INDEX(B:B,MATCH(AE358,B:B,)+1):B10872,)+MATCH(AE358,B:B,)),"---")),"---")</f>
        <v>J28-17</v>
      </c>
      <c r="AJ358" t="str">
        <f>IF(COUNTIF(CALC_CONN_TEB0187_REV01!F:F,IF(AH358&lt;&gt;"---",VLOOKUP(AD358,CALC_CONN_TEB0187_REV01!F:M,8,0),IF(IFERROR(IF(AD358=AH358,AI358,AH358),"---")="---","---",IF(COUNTIF(CALC_CONN_TEB0187_REV01!F:F,IFERROR(IF(AD358=AH358,AI358,AH358),"---"))&gt;0,"---",IFERROR(IF(AD358=AH358,AI358,AH358),"---")))))=1,IF(AH358&lt;&gt;"---",VLOOKUP(AD358,CALC_CONN_TEB0187_REV01!F:M,8,0),IF(IFERROR(IF(AD358=AH358,AI358,AH358),"---")="---","---",IF(COUNTIF(CALC_CONN_TEB0187_REV01!F:F,IFERROR(IF(AD358=AH358,AI358,AH358),"---"))&gt;0,"---",IFERROR(IF(AD358=AH358,AI358,AH358),"---")))),"---")</f>
        <v>---</v>
      </c>
      <c r="AK358" t="str">
        <f>IF(COUNTIF(CALC_CONN_TEB0187_REV01!F:F,IF(AH358&lt;&gt;"---",VLOOKUP(AD358,CALC_CONN_TEB0187_REV01!F:M,8,0),IF(IFERROR(IF(AD358=AH358,AI358,AH358),"---")="---","---",IF(COUNTIF(CALC_CONN_TEB0187_REV01!F:F,IFERROR(IF(AD358=AH358,AI358,AH358),"---"))&gt;0,"---",IFERROR(IF(AD358=AH358,AI358,AH358),"---")))))=0,IF(AH358&lt;&gt;"---",VLOOKUP(AD358,CALC_CONN_TEB0187_REV01!F:M,8,0),IF(IFERROR(IF(AD358=AH358,AI358,AH358),"---")="---","---",IF(COUNTIF(CALC_CONN_TEB0187_REV01!F:F,IFERROR(IF(AD358=AH358,AI358,AH358),"---"))&gt;0,"---",IFERROR(IF(AD358=AH358,AI358,AH358),"---")))),"---")</f>
        <v>J28-17</v>
      </c>
      <c r="AL358">
        <f t="shared" si="75"/>
        <v>66.433800000000005</v>
      </c>
      <c r="AM358">
        <f t="shared" si="76"/>
        <v>2</v>
      </c>
      <c r="AT358" t="str">
        <f t="shared" si="69"/>
        <v>CSI1_D1_N</v>
      </c>
      <c r="AU358" t="str">
        <f t="shared" si="70"/>
        <v>--</v>
      </c>
    </row>
    <row r="359" spans="1:47" x14ac:dyDescent="0.25">
      <c r="A359" t="str">
        <f t="shared" si="65"/>
        <v>J2-B55</v>
      </c>
      <c r="B359" t="str">
        <f t="shared" si="66"/>
        <v>CSI1_D0_P</v>
      </c>
      <c r="C359" t="str">
        <f t="shared" si="67"/>
        <v>J2-CSI1_D0_P</v>
      </c>
      <c r="D359" t="str">
        <f t="shared" si="68"/>
        <v>J2-B55</v>
      </c>
      <c r="E359" t="s">
        <v>410</v>
      </c>
      <c r="F359" t="s">
        <v>284</v>
      </c>
      <c r="G359" t="s">
        <v>3817</v>
      </c>
      <c r="L359" t="s">
        <v>977</v>
      </c>
      <c r="M359" t="s">
        <v>428</v>
      </c>
      <c r="N359">
        <v>22.332999999999998</v>
      </c>
      <c r="AA359">
        <f t="shared" si="77"/>
        <v>354</v>
      </c>
      <c r="AB359" t="str">
        <f>B2B!B356</f>
        <v>J2</v>
      </c>
      <c r="AC359" t="str">
        <f>B2B!C356</f>
        <v>B54</v>
      </c>
      <c r="AD359" t="str">
        <f t="shared" si="71"/>
        <v>J2-B54</v>
      </c>
      <c r="AE359" t="str">
        <f t="shared" si="72"/>
        <v>CSI1_D1_N</v>
      </c>
      <c r="AG359" t="str">
        <f t="shared" si="73"/>
        <v>--</v>
      </c>
      <c r="AH359" t="str">
        <f t="shared" si="74"/>
        <v>J2-B54</v>
      </c>
      <c r="AI359" t="str">
        <f>IFERROR(IF(IF(AG359="--",INDEX(D:D,MATCH(AE359,INDEX(B:B,MATCH(AE359,B:B,)+1):B10873,)+MATCH(AE359,B:B,)))=AD359,VLOOKUP(AE359,B:D,3,0),IF(AG359="--",INDEX(D:D,MATCH(AE359,INDEX(B:B,MATCH(AE359,B:B,)+1):B10873,)+MATCH(AE359,B:B,)),"---")),"---")</f>
        <v>J28-18</v>
      </c>
      <c r="AJ359" t="str">
        <f>IF(COUNTIF(CALC_CONN_TEB0187_REV01!F:F,IF(AH359&lt;&gt;"---",VLOOKUP(AD359,CALC_CONN_TEB0187_REV01!F:M,8,0),IF(IFERROR(IF(AD359=AH359,AI359,AH359),"---")="---","---",IF(COUNTIF(CALC_CONN_TEB0187_REV01!F:F,IFERROR(IF(AD359=AH359,AI359,AH359),"---"))&gt;0,"---",IFERROR(IF(AD359=AH359,AI359,AH359),"---")))))=1,IF(AH359&lt;&gt;"---",VLOOKUP(AD359,CALC_CONN_TEB0187_REV01!F:M,8,0),IF(IFERROR(IF(AD359=AH359,AI359,AH359),"---")="---","---",IF(COUNTIF(CALC_CONN_TEB0187_REV01!F:F,IFERROR(IF(AD359=AH359,AI359,AH359),"---"))&gt;0,"---",IFERROR(IF(AD359=AH359,AI359,AH359),"---")))),"---")</f>
        <v>---</v>
      </c>
      <c r="AK359" t="str">
        <f>IF(COUNTIF(CALC_CONN_TEB0187_REV01!F:F,IF(AH359&lt;&gt;"---",VLOOKUP(AD359,CALC_CONN_TEB0187_REV01!F:M,8,0),IF(IFERROR(IF(AD359=AH359,AI359,AH359),"---")="---","---",IF(COUNTIF(CALC_CONN_TEB0187_REV01!F:F,IFERROR(IF(AD359=AH359,AI359,AH359),"---"))&gt;0,"---",IFERROR(IF(AD359=AH359,AI359,AH359),"---")))))=0,IF(AH359&lt;&gt;"---",VLOOKUP(AD359,CALC_CONN_TEB0187_REV01!F:M,8,0),IF(IFERROR(IF(AD359=AH359,AI359,AH359),"---")="---","---",IF(COUNTIF(CALC_CONN_TEB0187_REV01!F:F,IFERROR(IF(AD359=AH359,AI359,AH359),"---"))&gt;0,"---",IFERROR(IF(AD359=AH359,AI359,AH359),"---")))),"---")</f>
        <v>J28-18</v>
      </c>
      <c r="AL359">
        <f t="shared" si="75"/>
        <v>66.5578</v>
      </c>
      <c r="AM359">
        <f t="shared" si="76"/>
        <v>2</v>
      </c>
      <c r="AT359" t="str">
        <f t="shared" si="69"/>
        <v>CSI1_D0_P</v>
      </c>
      <c r="AU359" t="str">
        <f t="shared" si="70"/>
        <v>--</v>
      </c>
    </row>
    <row r="360" spans="1:47" x14ac:dyDescent="0.25">
      <c r="A360" t="str">
        <f t="shared" si="65"/>
        <v>J2-B56</v>
      </c>
      <c r="B360" t="str">
        <f t="shared" si="66"/>
        <v>CSI1_D0_N</v>
      </c>
      <c r="C360" t="str">
        <f t="shared" si="67"/>
        <v>J2-CSI1_D0_N</v>
      </c>
      <c r="D360" t="str">
        <f t="shared" si="68"/>
        <v>J2-B56</v>
      </c>
      <c r="E360" t="s">
        <v>410</v>
      </c>
      <c r="F360" t="s">
        <v>285</v>
      </c>
      <c r="G360" t="s">
        <v>3816</v>
      </c>
      <c r="L360" t="s">
        <v>976</v>
      </c>
      <c r="M360" t="s">
        <v>428</v>
      </c>
      <c r="N360">
        <v>22.331499999999998</v>
      </c>
      <c r="AA360">
        <f t="shared" si="77"/>
        <v>355</v>
      </c>
      <c r="AB360" t="str">
        <f>B2B!B357</f>
        <v>J2</v>
      </c>
      <c r="AC360" t="str">
        <f>B2B!C357</f>
        <v>B55</v>
      </c>
      <c r="AD360" t="str">
        <f t="shared" si="71"/>
        <v>J2-B55</v>
      </c>
      <c r="AE360" t="str">
        <f t="shared" si="72"/>
        <v>CSI1_D0_P</v>
      </c>
      <c r="AG360" t="str">
        <f t="shared" si="73"/>
        <v>--</v>
      </c>
      <c r="AH360" t="str">
        <f t="shared" si="74"/>
        <v>J2-B55</v>
      </c>
      <c r="AI360" t="str">
        <f>IFERROR(IF(IF(AG360="--",INDEX(D:D,MATCH(AE360,INDEX(B:B,MATCH(AE360,B:B,)+1):B10874,)+MATCH(AE360,B:B,)))=AD360,VLOOKUP(AE360,B:D,3,0),IF(AG360="--",INDEX(D:D,MATCH(AE360,INDEX(B:B,MATCH(AE360,B:B,)+1):B10874,)+MATCH(AE360,B:B,)),"---")),"---")</f>
        <v>J28-20</v>
      </c>
      <c r="AJ360" t="str">
        <f>IF(COUNTIF(CALC_CONN_TEB0187_REV01!F:F,IF(AH360&lt;&gt;"---",VLOOKUP(AD360,CALC_CONN_TEB0187_REV01!F:M,8,0),IF(IFERROR(IF(AD360=AH360,AI360,AH360),"---")="---","---",IF(COUNTIF(CALC_CONN_TEB0187_REV01!F:F,IFERROR(IF(AD360=AH360,AI360,AH360),"---"))&gt;0,"---",IFERROR(IF(AD360=AH360,AI360,AH360),"---")))))=1,IF(AH360&lt;&gt;"---",VLOOKUP(AD360,CALC_CONN_TEB0187_REV01!F:M,8,0),IF(IFERROR(IF(AD360=AH360,AI360,AH360),"---")="---","---",IF(COUNTIF(CALC_CONN_TEB0187_REV01!F:F,IFERROR(IF(AD360=AH360,AI360,AH360),"---"))&gt;0,"---",IFERROR(IF(AD360=AH360,AI360,AH360),"---")))),"---")</f>
        <v>---</v>
      </c>
      <c r="AK360" t="str">
        <f>IF(COUNTIF(CALC_CONN_TEB0187_REV01!F:F,IF(AH360&lt;&gt;"---",VLOOKUP(AD360,CALC_CONN_TEB0187_REV01!F:M,8,0),IF(IFERROR(IF(AD360=AH360,AI360,AH360),"---")="---","---",IF(COUNTIF(CALC_CONN_TEB0187_REV01!F:F,IFERROR(IF(AD360=AH360,AI360,AH360),"---"))&gt;0,"---",IFERROR(IF(AD360=AH360,AI360,AH360),"---")))))=0,IF(AH360&lt;&gt;"---",VLOOKUP(AD360,CALC_CONN_TEB0187_REV01!F:M,8,0),IF(IFERROR(IF(AD360=AH360,AI360,AH360),"---")="---","---",IF(COUNTIF(CALC_CONN_TEB0187_REV01!F:F,IFERROR(IF(AD360=AH360,AI360,AH360),"---"))&gt;0,"---",IFERROR(IF(AD360=AH360,AI360,AH360),"---")))),"---")</f>
        <v>J28-20</v>
      </c>
      <c r="AL360">
        <f t="shared" si="75"/>
        <v>67.88</v>
      </c>
      <c r="AM360">
        <f t="shared" si="76"/>
        <v>2</v>
      </c>
      <c r="AT360" t="str">
        <f t="shared" si="69"/>
        <v>CSI1_D0_N</v>
      </c>
      <c r="AU360" t="str">
        <f t="shared" si="70"/>
        <v>--</v>
      </c>
    </row>
    <row r="361" spans="1:47" x14ac:dyDescent="0.25">
      <c r="A361" t="str">
        <f t="shared" si="65"/>
        <v>J2-B57</v>
      </c>
      <c r="B361" t="str">
        <f t="shared" si="66"/>
        <v>GND</v>
      </c>
      <c r="C361" t="str">
        <f t="shared" si="67"/>
        <v>J2-GND</v>
      </c>
      <c r="D361" t="str">
        <f t="shared" si="68"/>
        <v>J2-B57</v>
      </c>
      <c r="E361" t="s">
        <v>410</v>
      </c>
      <c r="F361" t="s">
        <v>286</v>
      </c>
      <c r="G361" t="s">
        <v>433</v>
      </c>
      <c r="L361" t="s">
        <v>863</v>
      </c>
      <c r="M361" t="s">
        <v>428</v>
      </c>
      <c r="N361">
        <v>40.377899999999997</v>
      </c>
      <c r="AA361">
        <f t="shared" si="77"/>
        <v>356</v>
      </c>
      <c r="AB361" t="str">
        <f>B2B!B358</f>
        <v>J2</v>
      </c>
      <c r="AC361" t="str">
        <f>B2B!C358</f>
        <v>B56</v>
      </c>
      <c r="AD361" t="str">
        <f t="shared" si="71"/>
        <v>J2-B56</v>
      </c>
      <c r="AE361" t="str">
        <f t="shared" si="72"/>
        <v>CSI1_D0_N</v>
      </c>
      <c r="AG361" t="str">
        <f t="shared" si="73"/>
        <v>--</v>
      </c>
      <c r="AH361" t="str">
        <f t="shared" si="74"/>
        <v>J2-B56</v>
      </c>
      <c r="AI361" t="str">
        <f>IFERROR(IF(IF(AG361="--",INDEX(D:D,MATCH(AE361,INDEX(B:B,MATCH(AE361,B:B,)+1):B10875,)+MATCH(AE361,B:B,)))=AD361,VLOOKUP(AE361,B:D,3,0),IF(AG361="--",INDEX(D:D,MATCH(AE361,INDEX(B:B,MATCH(AE361,B:B,)+1):B10875,)+MATCH(AE361,B:B,)),"---")),"---")</f>
        <v>J28-21</v>
      </c>
      <c r="AJ361" t="str">
        <f>IF(COUNTIF(CALC_CONN_TEB0187_REV01!F:F,IF(AH361&lt;&gt;"---",VLOOKUP(AD361,CALC_CONN_TEB0187_REV01!F:M,8,0),IF(IFERROR(IF(AD361=AH361,AI361,AH361),"---")="---","---",IF(COUNTIF(CALC_CONN_TEB0187_REV01!F:F,IFERROR(IF(AD361=AH361,AI361,AH361),"---"))&gt;0,"---",IFERROR(IF(AD361=AH361,AI361,AH361),"---")))))=1,IF(AH361&lt;&gt;"---",VLOOKUP(AD361,CALC_CONN_TEB0187_REV01!F:M,8,0),IF(IFERROR(IF(AD361=AH361,AI361,AH361),"---")="---","---",IF(COUNTIF(CALC_CONN_TEB0187_REV01!F:F,IFERROR(IF(AD361=AH361,AI361,AH361),"---"))&gt;0,"---",IFERROR(IF(AD361=AH361,AI361,AH361),"---")))),"---")</f>
        <v>---</v>
      </c>
      <c r="AK361" t="str">
        <f>IF(COUNTIF(CALC_CONN_TEB0187_REV01!F:F,IF(AH361&lt;&gt;"---",VLOOKUP(AD361,CALC_CONN_TEB0187_REV01!F:M,8,0),IF(IFERROR(IF(AD361=AH361,AI361,AH361),"---")="---","---",IF(COUNTIF(CALC_CONN_TEB0187_REV01!F:F,IFERROR(IF(AD361=AH361,AI361,AH361),"---"))&gt;0,"---",IFERROR(IF(AD361=AH361,AI361,AH361),"---")))))=0,IF(AH361&lt;&gt;"---",VLOOKUP(AD361,CALC_CONN_TEB0187_REV01!F:M,8,0),IF(IFERROR(IF(AD361=AH361,AI361,AH361),"---")="---","---",IF(COUNTIF(CALC_CONN_TEB0187_REV01!F:F,IFERROR(IF(AD361=AH361,AI361,AH361),"---"))&gt;0,"---",IFERROR(IF(AD361=AH361,AI361,AH361),"---")))),"---")</f>
        <v>J28-21</v>
      </c>
      <c r="AL361">
        <f t="shared" si="75"/>
        <v>67.921300000000002</v>
      </c>
      <c r="AM361">
        <f t="shared" si="76"/>
        <v>2</v>
      </c>
      <c r="AT361">
        <f t="shared" si="69"/>
        <v>0</v>
      </c>
      <c r="AU361">
        <f t="shared" si="70"/>
        <v>0</v>
      </c>
    </row>
    <row r="362" spans="1:47" x14ac:dyDescent="0.25">
      <c r="A362" t="str">
        <f t="shared" si="65"/>
        <v>J2-B58</v>
      </c>
      <c r="B362" t="str">
        <f t="shared" si="66"/>
        <v>5VAUX</v>
      </c>
      <c r="C362" t="str">
        <f t="shared" si="67"/>
        <v>J2-5VAUX</v>
      </c>
      <c r="D362" t="str">
        <f t="shared" si="68"/>
        <v>J2-B58</v>
      </c>
      <c r="E362" t="s">
        <v>410</v>
      </c>
      <c r="F362" t="s">
        <v>287</v>
      </c>
      <c r="G362" t="s">
        <v>449</v>
      </c>
      <c r="L362" t="s">
        <v>861</v>
      </c>
      <c r="M362" t="s">
        <v>428</v>
      </c>
      <c r="N362">
        <v>40.397500000000001</v>
      </c>
      <c r="AA362">
        <f t="shared" si="77"/>
        <v>357</v>
      </c>
      <c r="AB362" t="str">
        <f>B2B!B359</f>
        <v>J2</v>
      </c>
      <c r="AC362" t="str">
        <f>B2B!C359</f>
        <v>B57</v>
      </c>
      <c r="AD362" t="str">
        <f t="shared" si="71"/>
        <v>J2-B57</v>
      </c>
      <c r="AE362" t="str">
        <f t="shared" si="72"/>
        <v>GND</v>
      </c>
      <c r="AG362" t="str">
        <f t="shared" si="73"/>
        <v>---</v>
      </c>
      <c r="AH362" t="str">
        <f t="shared" si="74"/>
        <v>---</v>
      </c>
      <c r="AI362" t="str">
        <f>IFERROR(IF(IF(AG362="--",INDEX(D:D,MATCH(AE362,INDEX(B:B,MATCH(AE362,B:B,)+1):B10876,)+MATCH(AE362,B:B,)))=AD362,VLOOKUP(AE362,B:D,3,0),IF(AG362="--",INDEX(D:D,MATCH(AE362,INDEX(B:B,MATCH(AE362,B:B,)+1):B10876,)+MATCH(AE362,B:B,)),"---")),"---")</f>
        <v>---</v>
      </c>
      <c r="AJ362" t="str">
        <f>IF(COUNTIF(CALC_CONN_TEB0187_REV01!F:F,IF(AH362&lt;&gt;"---",VLOOKUP(AD362,CALC_CONN_TEB0187_REV01!F:M,8,0),IF(IFERROR(IF(AD362=AH362,AI362,AH362),"---")="---","---",IF(COUNTIF(CALC_CONN_TEB0187_REV01!F:F,IFERROR(IF(AD362=AH362,AI362,AH362),"---"))&gt;0,"---",IFERROR(IF(AD362=AH362,AI362,AH362),"---")))))=1,IF(AH362&lt;&gt;"---",VLOOKUP(AD362,CALC_CONN_TEB0187_REV01!F:M,8,0),IF(IFERROR(IF(AD362=AH362,AI362,AH362),"---")="---","---",IF(COUNTIF(CALC_CONN_TEB0187_REV01!F:F,IFERROR(IF(AD362=AH362,AI362,AH362),"---"))&gt;0,"---",IFERROR(IF(AD362=AH362,AI362,AH362),"---")))),"---")</f>
        <v>---</v>
      </c>
      <c r="AK362" t="str">
        <f>IF(COUNTIF(CALC_CONN_TEB0187_REV01!F:F,IF(AH362&lt;&gt;"---",VLOOKUP(AD362,CALC_CONN_TEB0187_REV01!F:M,8,0),IF(IFERROR(IF(AD362=AH362,AI362,AH362),"---")="---","---",IF(COUNTIF(CALC_CONN_TEB0187_REV01!F:F,IFERROR(IF(AD362=AH362,AI362,AH362),"---"))&gt;0,"---",IFERROR(IF(AD362=AH362,AI362,AH362),"---")))))=0,IF(AH362&lt;&gt;"---",VLOOKUP(AD362,CALC_CONN_TEB0187_REV01!F:M,8,0),IF(IFERROR(IF(AD362=AH362,AI362,AH362),"---")="---","---",IF(COUNTIF(CALC_CONN_TEB0187_REV01!F:F,IFERROR(IF(AD362=AH362,AI362,AH362),"---"))&gt;0,"---",IFERROR(IF(AD362=AH362,AI362,AH362),"---")))),"---")</f>
        <v>---</v>
      </c>
      <c r="AL362" t="str">
        <f t="shared" si="75"/>
        <v>---</v>
      </c>
      <c r="AM362">
        <f t="shared" si="76"/>
        <v>1098</v>
      </c>
      <c r="AT362" t="str">
        <f t="shared" si="69"/>
        <v>5VAUX</v>
      </c>
      <c r="AU362" t="str">
        <f t="shared" si="70"/>
        <v>--</v>
      </c>
    </row>
    <row r="363" spans="1:47" x14ac:dyDescent="0.25">
      <c r="A363" t="str">
        <f t="shared" si="65"/>
        <v>J2-B59</v>
      </c>
      <c r="B363" t="str">
        <f t="shared" si="66"/>
        <v>VIN_SOM</v>
      </c>
      <c r="C363" t="str">
        <f t="shared" si="67"/>
        <v>J2-VIN_SOM</v>
      </c>
      <c r="D363" t="str">
        <f t="shared" si="68"/>
        <v>J2-B59</v>
      </c>
      <c r="E363" t="s">
        <v>410</v>
      </c>
      <c r="F363" t="s">
        <v>288</v>
      </c>
      <c r="G363" t="s">
        <v>3754</v>
      </c>
      <c r="L363" t="s">
        <v>915</v>
      </c>
      <c r="M363" t="s">
        <v>428</v>
      </c>
      <c r="N363">
        <v>45.579900000000002</v>
      </c>
      <c r="AA363">
        <f t="shared" si="77"/>
        <v>358</v>
      </c>
      <c r="AB363" t="str">
        <f>B2B!B360</f>
        <v>J2</v>
      </c>
      <c r="AC363" t="str">
        <f>B2B!C360</f>
        <v>B58</v>
      </c>
      <c r="AD363" t="str">
        <f t="shared" si="71"/>
        <v>J2-B58</v>
      </c>
      <c r="AE363" t="str">
        <f t="shared" si="72"/>
        <v>5VAUX</v>
      </c>
      <c r="AG363" t="str">
        <f t="shared" si="73"/>
        <v>--</v>
      </c>
      <c r="AH363" t="str">
        <f t="shared" si="74"/>
        <v>J2-B58</v>
      </c>
      <c r="AI363" t="str">
        <f>IFERROR(IF(IF(AG363="--",INDEX(D:D,MATCH(AE363,INDEX(B:B,MATCH(AE363,B:B,)+1):B10877,)+MATCH(AE363,B:B,)))=AD363,VLOOKUP(AE363,B:D,3,0),IF(AG363="--",INDEX(D:D,MATCH(AE363,INDEX(B:B,MATCH(AE363,B:B,)+1):B10877,)+MATCH(AE363,B:B,)),"---")),"---")</f>
        <v>L42-2</v>
      </c>
      <c r="AJ363" t="str">
        <f>IF(COUNTIF(CALC_CONN_TEB0187_REV01!F:F,IF(AH363&lt;&gt;"---",VLOOKUP(AD363,CALC_CONN_TEB0187_REV01!F:M,8,0),IF(IFERROR(IF(AD363=AH363,AI363,AH363),"---")="---","---",IF(COUNTIF(CALC_CONN_TEB0187_REV01!F:F,IFERROR(IF(AD363=AH363,AI363,AH363),"---"))&gt;0,"---",IFERROR(IF(AD363=AH363,AI363,AH363),"---")))))=1,IF(AH363&lt;&gt;"---",VLOOKUP(AD363,CALC_CONN_TEB0187_REV01!F:M,8,0),IF(IFERROR(IF(AD363=AH363,AI363,AH363),"---")="---","---",IF(COUNTIF(CALC_CONN_TEB0187_REV01!F:F,IFERROR(IF(AD363=AH363,AI363,AH363),"---"))&gt;0,"---",IFERROR(IF(AD363=AH363,AI363,AH363),"---")))),"---")</f>
        <v>---</v>
      </c>
      <c r="AK363" t="str">
        <f>IF(COUNTIF(CALC_CONN_TEB0187_REV01!F:F,IF(AH363&lt;&gt;"---",VLOOKUP(AD363,CALC_CONN_TEB0187_REV01!F:M,8,0),IF(IFERROR(IF(AD363=AH363,AI363,AH363),"---")="---","---",IF(COUNTIF(CALC_CONN_TEB0187_REV01!F:F,IFERROR(IF(AD363=AH363,AI363,AH363),"---"))&gt;0,"---",IFERROR(IF(AD363=AH363,AI363,AH363),"---")))))=0,IF(AH363&lt;&gt;"---",VLOOKUP(AD363,CALC_CONN_TEB0187_REV01!F:M,8,0),IF(IFERROR(IF(AD363=AH363,AI363,AH363),"---")="---","---",IF(COUNTIF(CALC_CONN_TEB0187_REV01!F:F,IFERROR(IF(AD363=AH363,AI363,AH363),"---"))&gt;0,"---",IFERROR(IF(AD363=AH363,AI363,AH363),"---")))),"---")</f>
        <v>L42-2</v>
      </c>
      <c r="AL363">
        <f t="shared" si="75"/>
        <v>3.4468000000000001</v>
      </c>
      <c r="AM363">
        <f t="shared" si="76"/>
        <v>2</v>
      </c>
      <c r="AT363" t="str">
        <f t="shared" si="69"/>
        <v>VIN_SOM</v>
      </c>
      <c r="AU363" t="str">
        <f t="shared" si="70"/>
        <v>--</v>
      </c>
    </row>
    <row r="364" spans="1:47" x14ac:dyDescent="0.25">
      <c r="A364" t="str">
        <f t="shared" si="65"/>
        <v>J2-B60</v>
      </c>
      <c r="B364" t="str">
        <f t="shared" si="66"/>
        <v>VIN_SOM</v>
      </c>
      <c r="C364" t="str">
        <f t="shared" si="67"/>
        <v>J2-VIN_SOM</v>
      </c>
      <c r="D364" t="str">
        <f t="shared" si="68"/>
        <v>J2-B60</v>
      </c>
      <c r="E364" t="s">
        <v>410</v>
      </c>
      <c r="F364" t="s">
        <v>289</v>
      </c>
      <c r="G364" t="s">
        <v>3754</v>
      </c>
      <c r="L364" t="s">
        <v>914</v>
      </c>
      <c r="M364" t="s">
        <v>428</v>
      </c>
      <c r="N364">
        <v>45.543900000000001</v>
      </c>
      <c r="AA364">
        <f t="shared" si="77"/>
        <v>359</v>
      </c>
      <c r="AB364" t="str">
        <f>B2B!B361</f>
        <v>J2</v>
      </c>
      <c r="AC364" t="str">
        <f>B2B!C361</f>
        <v>B59</v>
      </c>
      <c r="AD364" t="str">
        <f t="shared" si="71"/>
        <v>J2-B59</v>
      </c>
      <c r="AE364" t="str">
        <f t="shared" si="72"/>
        <v>VIN_SOM</v>
      </c>
      <c r="AG364" t="str">
        <f t="shared" si="73"/>
        <v>--</v>
      </c>
      <c r="AH364" t="str">
        <f t="shared" si="74"/>
        <v>J1-A59</v>
      </c>
      <c r="AI364" t="str">
        <f>IFERROR(IF(IF(AG364="--",INDEX(D:D,MATCH(AE364,INDEX(B:B,MATCH(AE364,B:B,)+1):B10878,)+MATCH(AE364,B:B,)))=AD364,VLOOKUP(AE364,B:D,3,0),IF(AG364="--",INDEX(D:D,MATCH(AE364,INDEX(B:B,MATCH(AE364,B:B,)+1):B10878,)+MATCH(AE364,B:B,)),"---")),"---")</f>
        <v>J1-A60</v>
      </c>
      <c r="AJ364" t="str">
        <f>IF(COUNTIF(CALC_CONN_TEB0187_REV01!F:F,IF(AH364&lt;&gt;"---",VLOOKUP(AD364,CALC_CONN_TEB0187_REV01!F:M,8,0),IF(IFERROR(IF(AD364=AH364,AI364,AH364),"---")="---","---",IF(COUNTIF(CALC_CONN_TEB0187_REV01!F:F,IFERROR(IF(AD364=AH364,AI364,AH364),"---"))&gt;0,"---",IFERROR(IF(AD364=AH364,AI364,AH364),"---")))))=1,IF(AH364&lt;&gt;"---",VLOOKUP(AD364,CALC_CONN_TEB0187_REV01!F:M,8,0),IF(IFERROR(IF(AD364=AH364,AI364,AH364),"---")="---","---",IF(COUNTIF(CALC_CONN_TEB0187_REV01!F:F,IFERROR(IF(AD364=AH364,AI364,AH364),"---"))&gt;0,"---",IFERROR(IF(AD364=AH364,AI364,AH364),"---")))),"---")</f>
        <v>---</v>
      </c>
      <c r="AK364" t="str">
        <f>IF(COUNTIF(CALC_CONN_TEB0187_REV01!F:F,IF(AH364&lt;&gt;"---",VLOOKUP(AD364,CALC_CONN_TEB0187_REV01!F:M,8,0),IF(IFERROR(IF(AD364=AH364,AI364,AH364),"---")="---","---",IF(COUNTIF(CALC_CONN_TEB0187_REV01!F:F,IFERROR(IF(AD364=AH364,AI364,AH364),"---"))&gt;0,"---",IFERROR(IF(AD364=AH364,AI364,AH364),"---")))))=0,IF(AH364&lt;&gt;"---",VLOOKUP(AD364,CALC_CONN_TEB0187_REV01!F:M,8,0),IF(IFERROR(IF(AD364=AH364,AI364,AH364),"---")="---","---",IF(COUNTIF(CALC_CONN_TEB0187_REV01!F:F,IFERROR(IF(AD364=AH364,AI364,AH364),"---"))&gt;0,"---",IFERROR(IF(AD364=AH364,AI364,AH364),"---")))),"---")</f>
        <v>---</v>
      </c>
      <c r="AL364">
        <f t="shared" si="75"/>
        <v>46.2408</v>
      </c>
      <c r="AM364">
        <f t="shared" si="76"/>
        <v>19</v>
      </c>
      <c r="AT364" t="str">
        <f t="shared" si="69"/>
        <v>VIN_SOM</v>
      </c>
      <c r="AU364" t="str">
        <f t="shared" si="70"/>
        <v>--</v>
      </c>
    </row>
    <row r="365" spans="1:47" x14ac:dyDescent="0.25">
      <c r="A365" t="str">
        <f t="shared" si="65"/>
        <v>J2-C1</v>
      </c>
      <c r="B365" t="str">
        <f t="shared" si="66"/>
        <v>GND</v>
      </c>
      <c r="C365" t="str">
        <f t="shared" si="67"/>
        <v>J2-GND</v>
      </c>
      <c r="D365" t="str">
        <f t="shared" si="68"/>
        <v>J2-C1</v>
      </c>
      <c r="E365" t="s">
        <v>410</v>
      </c>
      <c r="F365" t="s">
        <v>290</v>
      </c>
      <c r="G365" t="s">
        <v>433</v>
      </c>
      <c r="L365" t="s">
        <v>868</v>
      </c>
      <c r="M365" t="s">
        <v>428</v>
      </c>
      <c r="N365">
        <v>40.983400000000003</v>
      </c>
      <c r="AA365">
        <f t="shared" si="77"/>
        <v>360</v>
      </c>
      <c r="AB365" t="str">
        <f>B2B!B362</f>
        <v>J2</v>
      </c>
      <c r="AC365" t="str">
        <f>B2B!C362</f>
        <v>B60</v>
      </c>
      <c r="AD365" t="str">
        <f t="shared" si="71"/>
        <v>J2-B60</v>
      </c>
      <c r="AE365" t="str">
        <f t="shared" si="72"/>
        <v>VIN_SOM</v>
      </c>
      <c r="AG365" t="str">
        <f t="shared" si="73"/>
        <v>--</v>
      </c>
      <c r="AH365" t="str">
        <f t="shared" si="74"/>
        <v>J1-A59</v>
      </c>
      <c r="AI365" t="str">
        <f>IFERROR(IF(IF(AG365="--",INDEX(D:D,MATCH(AE365,INDEX(B:B,MATCH(AE365,B:B,)+1):B10879,)+MATCH(AE365,B:B,)))=AD365,VLOOKUP(AE365,B:D,3,0),IF(AG365="--",INDEX(D:D,MATCH(AE365,INDEX(B:B,MATCH(AE365,B:B,)+1):B10879,)+MATCH(AE365,B:B,)),"---")),"---")</f>
        <v>J1-A60</v>
      </c>
      <c r="AJ365" t="str">
        <f>IF(COUNTIF(CALC_CONN_TEB0187_REV01!F:F,IF(AH365&lt;&gt;"---",VLOOKUP(AD365,CALC_CONN_TEB0187_REV01!F:M,8,0),IF(IFERROR(IF(AD365=AH365,AI365,AH365),"---")="---","---",IF(COUNTIF(CALC_CONN_TEB0187_REV01!F:F,IFERROR(IF(AD365=AH365,AI365,AH365),"---"))&gt;0,"---",IFERROR(IF(AD365=AH365,AI365,AH365),"---")))))=1,IF(AH365&lt;&gt;"---",VLOOKUP(AD365,CALC_CONN_TEB0187_REV01!F:M,8,0),IF(IFERROR(IF(AD365=AH365,AI365,AH365),"---")="---","---",IF(COUNTIF(CALC_CONN_TEB0187_REV01!F:F,IFERROR(IF(AD365=AH365,AI365,AH365),"---"))&gt;0,"---",IFERROR(IF(AD365=AH365,AI365,AH365),"---")))),"---")</f>
        <v>---</v>
      </c>
      <c r="AK365" t="str">
        <f>IF(COUNTIF(CALC_CONN_TEB0187_REV01!F:F,IF(AH365&lt;&gt;"---",VLOOKUP(AD365,CALC_CONN_TEB0187_REV01!F:M,8,0),IF(IFERROR(IF(AD365=AH365,AI365,AH365),"---")="---","---",IF(COUNTIF(CALC_CONN_TEB0187_REV01!F:F,IFERROR(IF(AD365=AH365,AI365,AH365),"---"))&gt;0,"---",IFERROR(IF(AD365=AH365,AI365,AH365),"---")))))=0,IF(AH365&lt;&gt;"---",VLOOKUP(AD365,CALC_CONN_TEB0187_REV01!F:M,8,0),IF(IFERROR(IF(AD365=AH365,AI365,AH365),"---")="---","---",IF(COUNTIF(CALC_CONN_TEB0187_REV01!F:F,IFERROR(IF(AD365=AH365,AI365,AH365),"---"))&gt;0,"---",IFERROR(IF(AD365=AH365,AI365,AH365),"---")))),"---")</f>
        <v>---</v>
      </c>
      <c r="AL365">
        <f t="shared" si="75"/>
        <v>46.2408</v>
      </c>
      <c r="AM365">
        <f t="shared" si="76"/>
        <v>19</v>
      </c>
      <c r="AT365">
        <f t="shared" si="69"/>
        <v>0</v>
      </c>
      <c r="AU365">
        <f t="shared" si="70"/>
        <v>0</v>
      </c>
    </row>
    <row r="366" spans="1:47" x14ac:dyDescent="0.25">
      <c r="A366" t="str">
        <f t="shared" si="65"/>
        <v>J2-C2</v>
      </c>
      <c r="B366" t="str">
        <f t="shared" si="66"/>
        <v>NetJ2_C2</v>
      </c>
      <c r="C366" t="str">
        <f t="shared" si="67"/>
        <v>J2-NetJ2_C2</v>
      </c>
      <c r="D366" t="str">
        <f t="shared" si="68"/>
        <v>J2-C2</v>
      </c>
      <c r="E366" t="s">
        <v>410</v>
      </c>
      <c r="F366" t="s">
        <v>291</v>
      </c>
      <c r="G366" t="s">
        <v>946</v>
      </c>
      <c r="L366" t="s">
        <v>866</v>
      </c>
      <c r="M366" t="s">
        <v>428</v>
      </c>
      <c r="N366">
        <v>40.802300000000002</v>
      </c>
      <c r="AA366">
        <f t="shared" si="77"/>
        <v>361</v>
      </c>
      <c r="AB366" t="str">
        <f>B2B!B363</f>
        <v>J2</v>
      </c>
      <c r="AC366" t="str">
        <f>B2B!C363</f>
        <v>C1</v>
      </c>
      <c r="AD366" t="str">
        <f t="shared" si="71"/>
        <v>J2-C1</v>
      </c>
      <c r="AE366" t="str">
        <f t="shared" si="72"/>
        <v>GND</v>
      </c>
      <c r="AG366" t="str">
        <f t="shared" si="73"/>
        <v>---</v>
      </c>
      <c r="AH366" t="str">
        <f t="shared" si="74"/>
        <v>---</v>
      </c>
      <c r="AI366" t="str">
        <f>IFERROR(IF(IF(AG366="--",INDEX(D:D,MATCH(AE366,INDEX(B:B,MATCH(AE366,B:B,)+1):B10880,)+MATCH(AE366,B:B,)))=AD366,VLOOKUP(AE366,B:D,3,0),IF(AG366="--",INDEX(D:D,MATCH(AE366,INDEX(B:B,MATCH(AE366,B:B,)+1):B10880,)+MATCH(AE366,B:B,)),"---")),"---")</f>
        <v>---</v>
      </c>
      <c r="AJ366" t="str">
        <f>IF(COUNTIF(CALC_CONN_TEB0187_REV01!F:F,IF(AH366&lt;&gt;"---",VLOOKUP(AD366,CALC_CONN_TEB0187_REV01!F:M,8,0),IF(IFERROR(IF(AD366=AH366,AI366,AH366),"---")="---","---",IF(COUNTIF(CALC_CONN_TEB0187_REV01!F:F,IFERROR(IF(AD366=AH366,AI366,AH366),"---"))&gt;0,"---",IFERROR(IF(AD366=AH366,AI366,AH366),"---")))))=1,IF(AH366&lt;&gt;"---",VLOOKUP(AD366,CALC_CONN_TEB0187_REV01!F:M,8,0),IF(IFERROR(IF(AD366=AH366,AI366,AH366),"---")="---","---",IF(COUNTIF(CALC_CONN_TEB0187_REV01!F:F,IFERROR(IF(AD366=AH366,AI366,AH366),"---"))&gt;0,"---",IFERROR(IF(AD366=AH366,AI366,AH366),"---")))),"---")</f>
        <v>---</v>
      </c>
      <c r="AK366" t="str">
        <f>IF(COUNTIF(CALC_CONN_TEB0187_REV01!F:F,IF(AH366&lt;&gt;"---",VLOOKUP(AD366,CALC_CONN_TEB0187_REV01!F:M,8,0),IF(IFERROR(IF(AD366=AH366,AI366,AH366),"---")="---","---",IF(COUNTIF(CALC_CONN_TEB0187_REV01!F:F,IFERROR(IF(AD366=AH366,AI366,AH366),"---"))&gt;0,"---",IFERROR(IF(AD366=AH366,AI366,AH366),"---")))))=0,IF(AH366&lt;&gt;"---",VLOOKUP(AD366,CALC_CONN_TEB0187_REV01!F:M,8,0),IF(IFERROR(IF(AD366=AH366,AI366,AH366),"---")="---","---",IF(COUNTIF(CALC_CONN_TEB0187_REV01!F:F,IFERROR(IF(AD366=AH366,AI366,AH366),"---"))&gt;0,"---",IFERROR(IF(AD366=AH366,AI366,AH366),"---")))),"---")</f>
        <v>---</v>
      </c>
      <c r="AL366" t="str">
        <f t="shared" si="75"/>
        <v>---</v>
      </c>
      <c r="AM366">
        <f t="shared" si="76"/>
        <v>1098</v>
      </c>
      <c r="AT366" t="str">
        <f t="shared" si="69"/>
        <v>NetJ2_C2</v>
      </c>
      <c r="AU366" t="str">
        <f t="shared" si="70"/>
        <v>--</v>
      </c>
    </row>
    <row r="367" spans="1:47" x14ac:dyDescent="0.25">
      <c r="A367" t="str">
        <f t="shared" si="65"/>
        <v>J2-C3</v>
      </c>
      <c r="B367" t="str">
        <f t="shared" si="66"/>
        <v>NetJ2_C3</v>
      </c>
      <c r="C367" t="str">
        <f t="shared" si="67"/>
        <v>J2-NetJ2_C3</v>
      </c>
      <c r="D367" t="str">
        <f t="shared" si="68"/>
        <v>J2-C3</v>
      </c>
      <c r="E367" t="s">
        <v>410</v>
      </c>
      <c r="F367" t="s">
        <v>292</v>
      </c>
      <c r="G367" t="s">
        <v>948</v>
      </c>
      <c r="L367" t="s">
        <v>917</v>
      </c>
      <c r="M367" t="s">
        <v>428</v>
      </c>
      <c r="N367">
        <v>39.664499999999997</v>
      </c>
      <c r="AA367">
        <f t="shared" si="77"/>
        <v>362</v>
      </c>
      <c r="AB367" t="str">
        <f>B2B!B364</f>
        <v>J2</v>
      </c>
      <c r="AC367" t="str">
        <f>B2B!C364</f>
        <v>C2</v>
      </c>
      <c r="AD367" t="str">
        <f t="shared" si="71"/>
        <v>J2-C2</v>
      </c>
      <c r="AE367" t="str">
        <f t="shared" si="72"/>
        <v>NetJ2_C2</v>
      </c>
      <c r="AG367" t="str">
        <f t="shared" si="73"/>
        <v>--</v>
      </c>
      <c r="AH367" t="str">
        <f t="shared" si="74"/>
        <v>J2-C2</v>
      </c>
      <c r="AI367" t="str">
        <f>IFERROR(IF(IF(AG367="--",INDEX(D:D,MATCH(AE367,INDEX(B:B,MATCH(AE367,B:B,)+1):B10881,)+MATCH(AE367,B:B,)))=AD367,VLOOKUP(AE367,B:D,3,0),IF(AG367="--",INDEX(D:D,MATCH(AE367,INDEX(B:B,MATCH(AE367,B:B,)+1):B10881,)+MATCH(AE367,B:B,)),"---")),"---")</f>
        <v>---</v>
      </c>
      <c r="AJ367" t="str">
        <f>IF(COUNTIF(CALC_CONN_TEB0187_REV01!F:F,IF(AH367&lt;&gt;"---",VLOOKUP(AD367,CALC_CONN_TEB0187_REV01!F:M,8,0),IF(IFERROR(IF(AD367=AH367,AI367,AH367),"---")="---","---",IF(COUNTIF(CALC_CONN_TEB0187_REV01!F:F,IFERROR(IF(AD367=AH367,AI367,AH367),"---"))&gt;0,"---",IFERROR(IF(AD367=AH367,AI367,AH367),"---")))))=1,IF(AH367&lt;&gt;"---",VLOOKUP(AD367,CALC_CONN_TEB0187_REV01!F:M,8,0),IF(IFERROR(IF(AD367=AH367,AI367,AH367),"---")="---","---",IF(COUNTIF(CALC_CONN_TEB0187_REV01!F:F,IFERROR(IF(AD367=AH367,AI367,AH367),"---"))&gt;0,"---",IFERROR(IF(AD367=AH367,AI367,AH367),"---")))),"---")</f>
        <v>---</v>
      </c>
      <c r="AK367" t="str">
        <f>IF(COUNTIF(CALC_CONN_TEB0187_REV01!F:F,IF(AH367&lt;&gt;"---",VLOOKUP(AD367,CALC_CONN_TEB0187_REV01!F:M,8,0),IF(IFERROR(IF(AD367=AH367,AI367,AH367),"---")="---","---",IF(COUNTIF(CALC_CONN_TEB0187_REV01!F:F,IFERROR(IF(AD367=AH367,AI367,AH367),"---"))&gt;0,"---",IFERROR(IF(AD367=AH367,AI367,AH367),"---")))))=0,IF(AH367&lt;&gt;"---",VLOOKUP(AD367,CALC_CONN_TEB0187_REV01!F:M,8,0),IF(IFERROR(IF(AD367=AH367,AI367,AH367),"---")="---","---",IF(COUNTIF(CALC_CONN_TEB0187_REV01!F:F,IFERROR(IF(AD367=AH367,AI367,AH367),"---"))&gt;0,"---",IFERROR(IF(AD367=AH367,AI367,AH367),"---")))),"---")</f>
        <v>---</v>
      </c>
      <c r="AL367" t="str">
        <f t="shared" si="75"/>
        <v>--</v>
      </c>
      <c r="AM367">
        <f t="shared" si="76"/>
        <v>1</v>
      </c>
      <c r="AT367" t="str">
        <f t="shared" si="69"/>
        <v>NetJ2_C3</v>
      </c>
      <c r="AU367" t="str">
        <f t="shared" si="70"/>
        <v>--</v>
      </c>
    </row>
    <row r="368" spans="1:47" x14ac:dyDescent="0.25">
      <c r="A368" t="str">
        <f t="shared" si="65"/>
        <v>J2-C4</v>
      </c>
      <c r="B368" t="str">
        <f t="shared" si="66"/>
        <v>GND</v>
      </c>
      <c r="C368" t="str">
        <f t="shared" si="67"/>
        <v>J2-GND</v>
      </c>
      <c r="D368" t="str">
        <f t="shared" si="68"/>
        <v>J2-C4</v>
      </c>
      <c r="E368" t="s">
        <v>410</v>
      </c>
      <c r="F368" t="s">
        <v>293</v>
      </c>
      <c r="G368" t="s">
        <v>433</v>
      </c>
      <c r="L368" t="s">
        <v>916</v>
      </c>
      <c r="M368" t="s">
        <v>428</v>
      </c>
      <c r="N368">
        <v>39.668500000000002</v>
      </c>
      <c r="AA368">
        <f t="shared" si="77"/>
        <v>363</v>
      </c>
      <c r="AB368" t="str">
        <f>B2B!B365</f>
        <v>J2</v>
      </c>
      <c r="AC368" t="str">
        <f>B2B!C365</f>
        <v>C3</v>
      </c>
      <c r="AD368" t="str">
        <f t="shared" si="71"/>
        <v>J2-C3</v>
      </c>
      <c r="AE368" t="str">
        <f t="shared" si="72"/>
        <v>NetJ2_C3</v>
      </c>
      <c r="AG368" t="str">
        <f t="shared" si="73"/>
        <v>--</v>
      </c>
      <c r="AH368" t="str">
        <f t="shared" si="74"/>
        <v>J2-C3</v>
      </c>
      <c r="AI368" t="str">
        <f>IFERROR(IF(IF(AG368="--",INDEX(D:D,MATCH(AE368,INDEX(B:B,MATCH(AE368,B:B,)+1):B10882,)+MATCH(AE368,B:B,)))=AD368,VLOOKUP(AE368,B:D,3,0),IF(AG368="--",INDEX(D:D,MATCH(AE368,INDEX(B:B,MATCH(AE368,B:B,)+1):B10882,)+MATCH(AE368,B:B,)),"---")),"---")</f>
        <v>---</v>
      </c>
      <c r="AJ368" t="str">
        <f>IF(COUNTIF(CALC_CONN_TEB0187_REV01!F:F,IF(AH368&lt;&gt;"---",VLOOKUP(AD368,CALC_CONN_TEB0187_REV01!F:M,8,0),IF(IFERROR(IF(AD368=AH368,AI368,AH368),"---")="---","---",IF(COUNTIF(CALC_CONN_TEB0187_REV01!F:F,IFERROR(IF(AD368=AH368,AI368,AH368),"---"))&gt;0,"---",IFERROR(IF(AD368=AH368,AI368,AH368),"---")))))=1,IF(AH368&lt;&gt;"---",VLOOKUP(AD368,CALC_CONN_TEB0187_REV01!F:M,8,0),IF(IFERROR(IF(AD368=AH368,AI368,AH368),"---")="---","---",IF(COUNTIF(CALC_CONN_TEB0187_REV01!F:F,IFERROR(IF(AD368=AH368,AI368,AH368),"---"))&gt;0,"---",IFERROR(IF(AD368=AH368,AI368,AH368),"---")))),"---")</f>
        <v>---</v>
      </c>
      <c r="AK368" t="str">
        <f>IF(COUNTIF(CALC_CONN_TEB0187_REV01!F:F,IF(AH368&lt;&gt;"---",VLOOKUP(AD368,CALC_CONN_TEB0187_REV01!F:M,8,0),IF(IFERROR(IF(AD368=AH368,AI368,AH368),"---")="---","---",IF(COUNTIF(CALC_CONN_TEB0187_REV01!F:F,IFERROR(IF(AD368=AH368,AI368,AH368),"---"))&gt;0,"---",IFERROR(IF(AD368=AH368,AI368,AH368),"---")))))=0,IF(AH368&lt;&gt;"---",VLOOKUP(AD368,CALC_CONN_TEB0187_REV01!F:M,8,0),IF(IFERROR(IF(AD368=AH368,AI368,AH368),"---")="---","---",IF(COUNTIF(CALC_CONN_TEB0187_REV01!F:F,IFERROR(IF(AD368=AH368,AI368,AH368),"---"))&gt;0,"---",IFERROR(IF(AD368=AH368,AI368,AH368),"---")))),"---")</f>
        <v>---</v>
      </c>
      <c r="AL368" t="str">
        <f t="shared" si="75"/>
        <v>--</v>
      </c>
      <c r="AM368">
        <f t="shared" si="76"/>
        <v>1</v>
      </c>
      <c r="AT368">
        <f t="shared" si="69"/>
        <v>0</v>
      </c>
      <c r="AU368">
        <f t="shared" si="70"/>
        <v>0</v>
      </c>
    </row>
    <row r="369" spans="1:47" x14ac:dyDescent="0.25">
      <c r="A369" t="str">
        <f t="shared" si="65"/>
        <v>J2-C5</v>
      </c>
      <c r="B369" t="str">
        <f t="shared" si="66"/>
        <v>DP5_C2M_P</v>
      </c>
      <c r="C369" t="str">
        <f t="shared" si="67"/>
        <v>J2-DP5_C2M_P</v>
      </c>
      <c r="D369" t="str">
        <f t="shared" si="68"/>
        <v>J2-C5</v>
      </c>
      <c r="E369" t="s">
        <v>410</v>
      </c>
      <c r="F369" t="s">
        <v>294</v>
      </c>
      <c r="G369" t="s">
        <v>3978</v>
      </c>
      <c r="L369" t="s">
        <v>873</v>
      </c>
      <c r="M369" t="s">
        <v>428</v>
      </c>
      <c r="N369">
        <v>33.9617</v>
      </c>
      <c r="AA369">
        <f t="shared" si="77"/>
        <v>364</v>
      </c>
      <c r="AB369" t="str">
        <f>B2B!B366</f>
        <v>J2</v>
      </c>
      <c r="AC369" t="str">
        <f>B2B!C366</f>
        <v>C4</v>
      </c>
      <c r="AD369" t="str">
        <f t="shared" si="71"/>
        <v>J2-C4</v>
      </c>
      <c r="AE369" t="str">
        <f t="shared" si="72"/>
        <v>GND</v>
      </c>
      <c r="AG369" t="str">
        <f t="shared" si="73"/>
        <v>---</v>
      </c>
      <c r="AH369" t="str">
        <f t="shared" si="74"/>
        <v>---</v>
      </c>
      <c r="AI369" t="str">
        <f>IFERROR(IF(IF(AG369="--",INDEX(D:D,MATCH(AE369,INDEX(B:B,MATCH(AE369,B:B,)+1):B10883,)+MATCH(AE369,B:B,)))=AD369,VLOOKUP(AE369,B:D,3,0),IF(AG369="--",INDEX(D:D,MATCH(AE369,INDEX(B:B,MATCH(AE369,B:B,)+1):B10883,)+MATCH(AE369,B:B,)),"---")),"---")</f>
        <v>---</v>
      </c>
      <c r="AJ369" t="str">
        <f>IF(COUNTIF(CALC_CONN_TEB0187_REV01!F:F,IF(AH369&lt;&gt;"---",VLOOKUP(AD369,CALC_CONN_TEB0187_REV01!F:M,8,0),IF(IFERROR(IF(AD369=AH369,AI369,AH369),"---")="---","---",IF(COUNTIF(CALC_CONN_TEB0187_REV01!F:F,IFERROR(IF(AD369=AH369,AI369,AH369),"---"))&gt;0,"---",IFERROR(IF(AD369=AH369,AI369,AH369),"---")))))=1,IF(AH369&lt;&gt;"---",VLOOKUP(AD369,CALC_CONN_TEB0187_REV01!F:M,8,0),IF(IFERROR(IF(AD369=AH369,AI369,AH369),"---")="---","---",IF(COUNTIF(CALC_CONN_TEB0187_REV01!F:F,IFERROR(IF(AD369=AH369,AI369,AH369),"---"))&gt;0,"---",IFERROR(IF(AD369=AH369,AI369,AH369),"---")))),"---")</f>
        <v>---</v>
      </c>
      <c r="AK369" t="str">
        <f>IF(COUNTIF(CALC_CONN_TEB0187_REV01!F:F,IF(AH369&lt;&gt;"---",VLOOKUP(AD369,CALC_CONN_TEB0187_REV01!F:M,8,0),IF(IFERROR(IF(AD369=AH369,AI369,AH369),"---")="---","---",IF(COUNTIF(CALC_CONN_TEB0187_REV01!F:F,IFERROR(IF(AD369=AH369,AI369,AH369),"---"))&gt;0,"---",IFERROR(IF(AD369=AH369,AI369,AH369),"---")))))=0,IF(AH369&lt;&gt;"---",VLOOKUP(AD369,CALC_CONN_TEB0187_REV01!F:M,8,0),IF(IFERROR(IF(AD369=AH369,AI369,AH369),"---")="---","---",IF(COUNTIF(CALC_CONN_TEB0187_REV01!F:F,IFERROR(IF(AD369=AH369,AI369,AH369),"---"))&gt;0,"---",IFERROR(IF(AD369=AH369,AI369,AH369),"---")))),"---")</f>
        <v>---</v>
      </c>
      <c r="AL369" t="str">
        <f t="shared" si="75"/>
        <v>---</v>
      </c>
      <c r="AM369">
        <f t="shared" si="76"/>
        <v>1098</v>
      </c>
      <c r="AT369" t="str">
        <f t="shared" si="69"/>
        <v>DP5_C2M_P</v>
      </c>
      <c r="AU369" t="str">
        <f t="shared" si="70"/>
        <v>--</v>
      </c>
    </row>
    <row r="370" spans="1:47" x14ac:dyDescent="0.25">
      <c r="A370" t="str">
        <f t="shared" si="65"/>
        <v>J2-C6</v>
      </c>
      <c r="B370" t="str">
        <f t="shared" si="66"/>
        <v>DP5_C2M_N</v>
      </c>
      <c r="C370" t="str">
        <f t="shared" si="67"/>
        <v>J2-DP5_C2M_N</v>
      </c>
      <c r="D370" t="str">
        <f t="shared" si="68"/>
        <v>J2-C6</v>
      </c>
      <c r="E370" t="s">
        <v>410</v>
      </c>
      <c r="F370" t="s">
        <v>295</v>
      </c>
      <c r="G370" t="s">
        <v>3977</v>
      </c>
      <c r="L370" t="s">
        <v>871</v>
      </c>
      <c r="M370" t="s">
        <v>428</v>
      </c>
      <c r="N370">
        <v>33.9803</v>
      </c>
      <c r="AA370">
        <f t="shared" si="77"/>
        <v>365</v>
      </c>
      <c r="AB370" t="str">
        <f>B2B!B367</f>
        <v>J2</v>
      </c>
      <c r="AC370" t="str">
        <f>B2B!C367</f>
        <v>C5</v>
      </c>
      <c r="AD370" t="str">
        <f t="shared" si="71"/>
        <v>J2-C5</v>
      </c>
      <c r="AE370" t="str">
        <f t="shared" si="72"/>
        <v>DP5_C2M_P</v>
      </c>
      <c r="AG370" t="str">
        <f t="shared" si="73"/>
        <v>--</v>
      </c>
      <c r="AH370" t="str">
        <f t="shared" si="74"/>
        <v>J2-C5</v>
      </c>
      <c r="AI370" t="str">
        <f>IFERROR(IF(IF(AG370="--",INDEX(D:D,MATCH(AE370,INDEX(B:B,MATCH(AE370,B:B,)+1):B10884,)+MATCH(AE370,B:B,)))=AD370,VLOOKUP(AE370,B:D,3,0),IF(AG370="--",INDEX(D:D,MATCH(AE370,INDEX(B:B,MATCH(AE370,B:B,)+1):B10884,)+MATCH(AE370,B:B,)),"---")),"---")</f>
        <v>J15-A38</v>
      </c>
      <c r="AJ370" t="str">
        <f>IF(COUNTIF(CALC_CONN_TEB0187_REV01!F:F,IF(AH370&lt;&gt;"---",VLOOKUP(AD370,CALC_CONN_TEB0187_REV01!F:M,8,0),IF(IFERROR(IF(AD370=AH370,AI370,AH370),"---")="---","---",IF(COUNTIF(CALC_CONN_TEB0187_REV01!F:F,IFERROR(IF(AD370=AH370,AI370,AH370),"---"))&gt;0,"---",IFERROR(IF(AD370=AH370,AI370,AH370),"---")))))=1,IF(AH370&lt;&gt;"---",VLOOKUP(AD370,CALC_CONN_TEB0187_REV01!F:M,8,0),IF(IFERROR(IF(AD370=AH370,AI370,AH370),"---")="---","---",IF(COUNTIF(CALC_CONN_TEB0187_REV01!F:F,IFERROR(IF(AD370=AH370,AI370,AH370),"---"))&gt;0,"---",IFERROR(IF(AD370=AH370,AI370,AH370),"---")))),"---")</f>
        <v>---</v>
      </c>
      <c r="AK370" t="str">
        <f>IF(COUNTIF(CALC_CONN_TEB0187_REV01!F:F,IF(AH370&lt;&gt;"---",VLOOKUP(AD370,CALC_CONN_TEB0187_REV01!F:M,8,0),IF(IFERROR(IF(AD370=AH370,AI370,AH370),"---")="---","---",IF(COUNTIF(CALC_CONN_TEB0187_REV01!F:F,IFERROR(IF(AD370=AH370,AI370,AH370),"---"))&gt;0,"---",IFERROR(IF(AD370=AH370,AI370,AH370),"---")))))=0,IF(AH370&lt;&gt;"---",VLOOKUP(AD370,CALC_CONN_TEB0187_REV01!F:M,8,0),IF(IFERROR(IF(AD370=AH370,AI370,AH370),"---")="---","---",IF(COUNTIF(CALC_CONN_TEB0187_REV01!F:F,IFERROR(IF(AD370=AH370,AI370,AH370),"---"))&gt;0,"---",IFERROR(IF(AD370=AH370,AI370,AH370),"---")))),"---")</f>
        <v>J15-A38</v>
      </c>
      <c r="AL370">
        <f t="shared" si="75"/>
        <v>34.787599999999998</v>
      </c>
      <c r="AM370">
        <f t="shared" si="76"/>
        <v>2</v>
      </c>
      <c r="AT370" t="str">
        <f t="shared" si="69"/>
        <v>DP5_C2M_N</v>
      </c>
      <c r="AU370" t="str">
        <f t="shared" si="70"/>
        <v>--</v>
      </c>
    </row>
    <row r="371" spans="1:47" x14ac:dyDescent="0.25">
      <c r="A371" t="str">
        <f t="shared" si="65"/>
        <v>J2-C7</v>
      </c>
      <c r="B371" t="str">
        <f t="shared" si="66"/>
        <v>GND</v>
      </c>
      <c r="C371" t="str">
        <f t="shared" si="67"/>
        <v>J2-GND</v>
      </c>
      <c r="D371" t="str">
        <f t="shared" si="68"/>
        <v>J2-C7</v>
      </c>
      <c r="E371" t="s">
        <v>410</v>
      </c>
      <c r="F371" t="s">
        <v>296</v>
      </c>
      <c r="G371" t="s">
        <v>433</v>
      </c>
      <c r="L371" t="s">
        <v>983</v>
      </c>
      <c r="M371" t="s">
        <v>428</v>
      </c>
      <c r="N371">
        <v>23.810600000000001</v>
      </c>
      <c r="AA371">
        <f t="shared" si="77"/>
        <v>366</v>
      </c>
      <c r="AB371" t="str">
        <f>B2B!B368</f>
        <v>J2</v>
      </c>
      <c r="AC371" t="str">
        <f>B2B!C368</f>
        <v>C6</v>
      </c>
      <c r="AD371" t="str">
        <f t="shared" si="71"/>
        <v>J2-C6</v>
      </c>
      <c r="AE371" t="str">
        <f t="shared" si="72"/>
        <v>DP5_C2M_N</v>
      </c>
      <c r="AG371" t="str">
        <f t="shared" si="73"/>
        <v>--</v>
      </c>
      <c r="AH371" t="str">
        <f t="shared" si="74"/>
        <v>J2-C6</v>
      </c>
      <c r="AI371" t="str">
        <f>IFERROR(IF(IF(AG371="--",INDEX(D:D,MATCH(AE371,INDEX(B:B,MATCH(AE371,B:B,)+1):B10885,)+MATCH(AE371,B:B,)))=AD371,VLOOKUP(AE371,B:D,3,0),IF(AG371="--",INDEX(D:D,MATCH(AE371,INDEX(B:B,MATCH(AE371,B:B,)+1):B10885,)+MATCH(AE371,B:B,)),"---")),"---")</f>
        <v>J15-A39</v>
      </c>
      <c r="AJ371" t="str">
        <f>IF(COUNTIF(CALC_CONN_TEB0187_REV01!F:F,IF(AH371&lt;&gt;"---",VLOOKUP(AD371,CALC_CONN_TEB0187_REV01!F:M,8,0),IF(IFERROR(IF(AD371=AH371,AI371,AH371),"---")="---","---",IF(COUNTIF(CALC_CONN_TEB0187_REV01!F:F,IFERROR(IF(AD371=AH371,AI371,AH371),"---"))&gt;0,"---",IFERROR(IF(AD371=AH371,AI371,AH371),"---")))))=1,IF(AH371&lt;&gt;"---",VLOOKUP(AD371,CALC_CONN_TEB0187_REV01!F:M,8,0),IF(IFERROR(IF(AD371=AH371,AI371,AH371),"---")="---","---",IF(COUNTIF(CALC_CONN_TEB0187_REV01!F:F,IFERROR(IF(AD371=AH371,AI371,AH371),"---"))&gt;0,"---",IFERROR(IF(AD371=AH371,AI371,AH371),"---")))),"---")</f>
        <v>---</v>
      </c>
      <c r="AK371" t="str">
        <f>IF(COUNTIF(CALC_CONN_TEB0187_REV01!F:F,IF(AH371&lt;&gt;"---",VLOOKUP(AD371,CALC_CONN_TEB0187_REV01!F:M,8,0),IF(IFERROR(IF(AD371=AH371,AI371,AH371),"---")="---","---",IF(COUNTIF(CALC_CONN_TEB0187_REV01!F:F,IFERROR(IF(AD371=AH371,AI371,AH371),"---"))&gt;0,"---",IFERROR(IF(AD371=AH371,AI371,AH371),"---")))))=0,IF(AH371&lt;&gt;"---",VLOOKUP(AD371,CALC_CONN_TEB0187_REV01!F:M,8,0),IF(IFERROR(IF(AD371=AH371,AI371,AH371),"---")="---","---",IF(COUNTIF(CALC_CONN_TEB0187_REV01!F:F,IFERROR(IF(AD371=AH371,AI371,AH371),"---"))&gt;0,"---",IFERROR(IF(AD371=AH371,AI371,AH371),"---")))),"---")</f>
        <v>J15-A39</v>
      </c>
      <c r="AL371">
        <f t="shared" si="75"/>
        <v>34.782600000000002</v>
      </c>
      <c r="AM371">
        <f t="shared" si="76"/>
        <v>2</v>
      </c>
      <c r="AT371">
        <f t="shared" si="69"/>
        <v>0</v>
      </c>
      <c r="AU371">
        <f t="shared" si="70"/>
        <v>0</v>
      </c>
    </row>
    <row r="372" spans="1:47" x14ac:dyDescent="0.25">
      <c r="A372" t="str">
        <f t="shared" si="65"/>
        <v>J2-C8</v>
      </c>
      <c r="B372" t="str">
        <f t="shared" si="66"/>
        <v>DP7_C2M_P</v>
      </c>
      <c r="C372" t="str">
        <f t="shared" si="67"/>
        <v>J2-DP7_C2M_P</v>
      </c>
      <c r="D372" t="str">
        <f t="shared" si="68"/>
        <v>J2-C8</v>
      </c>
      <c r="E372" t="s">
        <v>410</v>
      </c>
      <c r="F372" t="s">
        <v>297</v>
      </c>
      <c r="G372" t="s">
        <v>3986</v>
      </c>
      <c r="L372" t="s">
        <v>982</v>
      </c>
      <c r="M372" t="s">
        <v>428</v>
      </c>
      <c r="N372">
        <v>23.8172</v>
      </c>
      <c r="AA372">
        <f t="shared" si="77"/>
        <v>367</v>
      </c>
      <c r="AB372" t="str">
        <f>B2B!B369</f>
        <v>J2</v>
      </c>
      <c r="AC372" t="str">
        <f>B2B!C369</f>
        <v>C7</v>
      </c>
      <c r="AD372" t="str">
        <f t="shared" si="71"/>
        <v>J2-C7</v>
      </c>
      <c r="AE372" t="str">
        <f t="shared" si="72"/>
        <v>GND</v>
      </c>
      <c r="AG372" t="str">
        <f t="shared" si="73"/>
        <v>---</v>
      </c>
      <c r="AH372" t="str">
        <f t="shared" si="74"/>
        <v>---</v>
      </c>
      <c r="AI372" t="str">
        <f>IFERROR(IF(IF(AG372="--",INDEX(D:D,MATCH(AE372,INDEX(B:B,MATCH(AE372,B:B,)+1):B10886,)+MATCH(AE372,B:B,)))=AD372,VLOOKUP(AE372,B:D,3,0),IF(AG372="--",INDEX(D:D,MATCH(AE372,INDEX(B:B,MATCH(AE372,B:B,)+1):B10886,)+MATCH(AE372,B:B,)),"---")),"---")</f>
        <v>---</v>
      </c>
      <c r="AJ372" t="str">
        <f>IF(COUNTIF(CALC_CONN_TEB0187_REV01!F:F,IF(AH372&lt;&gt;"---",VLOOKUP(AD372,CALC_CONN_TEB0187_REV01!F:M,8,0),IF(IFERROR(IF(AD372=AH372,AI372,AH372),"---")="---","---",IF(COUNTIF(CALC_CONN_TEB0187_REV01!F:F,IFERROR(IF(AD372=AH372,AI372,AH372),"---"))&gt;0,"---",IFERROR(IF(AD372=AH372,AI372,AH372),"---")))))=1,IF(AH372&lt;&gt;"---",VLOOKUP(AD372,CALC_CONN_TEB0187_REV01!F:M,8,0),IF(IFERROR(IF(AD372=AH372,AI372,AH372),"---")="---","---",IF(COUNTIF(CALC_CONN_TEB0187_REV01!F:F,IFERROR(IF(AD372=AH372,AI372,AH372),"---"))&gt;0,"---",IFERROR(IF(AD372=AH372,AI372,AH372),"---")))),"---")</f>
        <v>---</v>
      </c>
      <c r="AK372" t="str">
        <f>IF(COUNTIF(CALC_CONN_TEB0187_REV01!F:F,IF(AH372&lt;&gt;"---",VLOOKUP(AD372,CALC_CONN_TEB0187_REV01!F:M,8,0),IF(IFERROR(IF(AD372=AH372,AI372,AH372),"---")="---","---",IF(COUNTIF(CALC_CONN_TEB0187_REV01!F:F,IFERROR(IF(AD372=AH372,AI372,AH372),"---"))&gt;0,"---",IFERROR(IF(AD372=AH372,AI372,AH372),"---")))))=0,IF(AH372&lt;&gt;"---",VLOOKUP(AD372,CALC_CONN_TEB0187_REV01!F:M,8,0),IF(IFERROR(IF(AD372=AH372,AI372,AH372),"---")="---","---",IF(COUNTIF(CALC_CONN_TEB0187_REV01!F:F,IFERROR(IF(AD372=AH372,AI372,AH372),"---"))&gt;0,"---",IFERROR(IF(AD372=AH372,AI372,AH372),"---")))),"---")</f>
        <v>---</v>
      </c>
      <c r="AL372" t="str">
        <f t="shared" si="75"/>
        <v>---</v>
      </c>
      <c r="AM372">
        <f t="shared" si="76"/>
        <v>1098</v>
      </c>
      <c r="AT372" t="str">
        <f t="shared" si="69"/>
        <v>DP7_C2M_P</v>
      </c>
      <c r="AU372" t="str">
        <f t="shared" si="70"/>
        <v>--</v>
      </c>
    </row>
    <row r="373" spans="1:47" x14ac:dyDescent="0.25">
      <c r="A373" t="str">
        <f t="shared" si="65"/>
        <v>J2-C9</v>
      </c>
      <c r="B373" t="str">
        <f t="shared" si="66"/>
        <v>DP7_C2M_N</v>
      </c>
      <c r="C373" t="str">
        <f t="shared" si="67"/>
        <v>J2-DP7_C2M_N</v>
      </c>
      <c r="D373" t="str">
        <f t="shared" si="68"/>
        <v>J2-C9</v>
      </c>
      <c r="E373" t="s">
        <v>410</v>
      </c>
      <c r="F373" t="s">
        <v>298</v>
      </c>
      <c r="G373" t="s">
        <v>3985</v>
      </c>
      <c r="L373" t="s">
        <v>985</v>
      </c>
      <c r="M373" t="s">
        <v>428</v>
      </c>
      <c r="N373">
        <v>41.430100000000003</v>
      </c>
      <c r="AA373">
        <f t="shared" si="77"/>
        <v>368</v>
      </c>
      <c r="AB373" t="str">
        <f>B2B!B370</f>
        <v>J2</v>
      </c>
      <c r="AC373" t="str">
        <f>B2B!C370</f>
        <v>C8</v>
      </c>
      <c r="AD373" t="str">
        <f t="shared" si="71"/>
        <v>J2-C8</v>
      </c>
      <c r="AE373" t="str">
        <f t="shared" si="72"/>
        <v>DP7_C2M_P</v>
      </c>
      <c r="AG373" t="str">
        <f t="shared" si="73"/>
        <v>--</v>
      </c>
      <c r="AH373" t="str">
        <f t="shared" si="74"/>
        <v>J2-C8</v>
      </c>
      <c r="AI373" t="str">
        <f>IFERROR(IF(IF(AG373="--",INDEX(D:D,MATCH(AE373,INDEX(B:B,MATCH(AE373,B:B,)+1):B10887,)+MATCH(AE373,B:B,)))=AD373,VLOOKUP(AE373,B:D,3,0),IF(AG373="--",INDEX(D:D,MATCH(AE373,INDEX(B:B,MATCH(AE373,B:B,)+1):B10887,)+MATCH(AE373,B:B,)),"---")),"---")</f>
        <v>J15-B32</v>
      </c>
      <c r="AJ373" t="str">
        <f>IF(COUNTIF(CALC_CONN_TEB0187_REV01!F:F,IF(AH373&lt;&gt;"---",VLOOKUP(AD373,CALC_CONN_TEB0187_REV01!F:M,8,0),IF(IFERROR(IF(AD373=AH373,AI373,AH373),"---")="---","---",IF(COUNTIF(CALC_CONN_TEB0187_REV01!F:F,IFERROR(IF(AD373=AH373,AI373,AH373),"---"))&gt;0,"---",IFERROR(IF(AD373=AH373,AI373,AH373),"---")))))=1,IF(AH373&lt;&gt;"---",VLOOKUP(AD373,CALC_CONN_TEB0187_REV01!F:M,8,0),IF(IFERROR(IF(AD373=AH373,AI373,AH373),"---")="---","---",IF(COUNTIF(CALC_CONN_TEB0187_REV01!F:F,IFERROR(IF(AD373=AH373,AI373,AH373),"---"))&gt;0,"---",IFERROR(IF(AD373=AH373,AI373,AH373),"---")))),"---")</f>
        <v>---</v>
      </c>
      <c r="AK373" t="str">
        <f>IF(COUNTIF(CALC_CONN_TEB0187_REV01!F:F,IF(AH373&lt;&gt;"---",VLOOKUP(AD373,CALC_CONN_TEB0187_REV01!F:M,8,0),IF(IFERROR(IF(AD373=AH373,AI373,AH373),"---")="---","---",IF(COUNTIF(CALC_CONN_TEB0187_REV01!F:F,IFERROR(IF(AD373=AH373,AI373,AH373),"---"))&gt;0,"---",IFERROR(IF(AD373=AH373,AI373,AH373),"---")))))=0,IF(AH373&lt;&gt;"---",VLOOKUP(AD373,CALC_CONN_TEB0187_REV01!F:M,8,0),IF(IFERROR(IF(AD373=AH373,AI373,AH373),"---")="---","---",IF(COUNTIF(CALC_CONN_TEB0187_REV01!F:F,IFERROR(IF(AD373=AH373,AI373,AH373),"---"))&gt;0,"---",IFERROR(IF(AD373=AH373,AI373,AH373),"---")))),"---")</f>
        <v>J15-B32</v>
      </c>
      <c r="AL373">
        <f t="shared" si="75"/>
        <v>42.054099999999998</v>
      </c>
      <c r="AM373">
        <f t="shared" si="76"/>
        <v>2</v>
      </c>
      <c r="AT373" t="str">
        <f t="shared" si="69"/>
        <v>DP7_C2M_N</v>
      </c>
      <c r="AU373" t="str">
        <f t="shared" si="70"/>
        <v>--</v>
      </c>
    </row>
    <row r="374" spans="1:47" x14ac:dyDescent="0.25">
      <c r="A374" t="str">
        <f t="shared" si="65"/>
        <v>J2-C10</v>
      </c>
      <c r="B374" t="str">
        <f t="shared" si="66"/>
        <v>GND</v>
      </c>
      <c r="C374" t="str">
        <f t="shared" si="67"/>
        <v>J2-GND</v>
      </c>
      <c r="D374" t="str">
        <f t="shared" si="68"/>
        <v>J2-C10</v>
      </c>
      <c r="E374" t="s">
        <v>410</v>
      </c>
      <c r="F374" t="s">
        <v>299</v>
      </c>
      <c r="G374" t="s">
        <v>433</v>
      </c>
      <c r="L374" t="s">
        <v>984</v>
      </c>
      <c r="M374" t="s">
        <v>428</v>
      </c>
      <c r="N374">
        <v>41.428699999999999</v>
      </c>
      <c r="AA374">
        <f t="shared" si="77"/>
        <v>369</v>
      </c>
      <c r="AB374" t="str">
        <f>B2B!B371</f>
        <v>J2</v>
      </c>
      <c r="AC374" t="str">
        <f>B2B!C371</f>
        <v>C9</v>
      </c>
      <c r="AD374" t="str">
        <f t="shared" si="71"/>
        <v>J2-C9</v>
      </c>
      <c r="AE374" t="str">
        <f t="shared" si="72"/>
        <v>DP7_C2M_N</v>
      </c>
      <c r="AG374" t="str">
        <f t="shared" si="73"/>
        <v>--</v>
      </c>
      <c r="AH374" t="str">
        <f t="shared" si="74"/>
        <v>J2-C9</v>
      </c>
      <c r="AI374" t="str">
        <f>IFERROR(IF(IF(AG374="--",INDEX(D:D,MATCH(AE374,INDEX(B:B,MATCH(AE374,B:B,)+1):B10888,)+MATCH(AE374,B:B,)))=AD374,VLOOKUP(AE374,B:D,3,0),IF(AG374="--",INDEX(D:D,MATCH(AE374,INDEX(B:B,MATCH(AE374,B:B,)+1):B10888,)+MATCH(AE374,B:B,)),"---")),"---")</f>
        <v>J15-B33</v>
      </c>
      <c r="AJ374" t="str">
        <f>IF(COUNTIF(CALC_CONN_TEB0187_REV01!F:F,IF(AH374&lt;&gt;"---",VLOOKUP(AD374,CALC_CONN_TEB0187_REV01!F:M,8,0),IF(IFERROR(IF(AD374=AH374,AI374,AH374),"---")="---","---",IF(COUNTIF(CALC_CONN_TEB0187_REV01!F:F,IFERROR(IF(AD374=AH374,AI374,AH374),"---"))&gt;0,"---",IFERROR(IF(AD374=AH374,AI374,AH374),"---")))))=1,IF(AH374&lt;&gt;"---",VLOOKUP(AD374,CALC_CONN_TEB0187_REV01!F:M,8,0),IF(IFERROR(IF(AD374=AH374,AI374,AH374),"---")="---","---",IF(COUNTIF(CALC_CONN_TEB0187_REV01!F:F,IFERROR(IF(AD374=AH374,AI374,AH374),"---"))&gt;0,"---",IFERROR(IF(AD374=AH374,AI374,AH374),"---")))),"---")</f>
        <v>---</v>
      </c>
      <c r="AK374" t="str">
        <f>IF(COUNTIF(CALC_CONN_TEB0187_REV01!F:F,IF(AH374&lt;&gt;"---",VLOOKUP(AD374,CALC_CONN_TEB0187_REV01!F:M,8,0),IF(IFERROR(IF(AD374=AH374,AI374,AH374),"---")="---","---",IF(COUNTIF(CALC_CONN_TEB0187_REV01!F:F,IFERROR(IF(AD374=AH374,AI374,AH374),"---"))&gt;0,"---",IFERROR(IF(AD374=AH374,AI374,AH374),"---")))))=0,IF(AH374&lt;&gt;"---",VLOOKUP(AD374,CALC_CONN_TEB0187_REV01!F:M,8,0),IF(IFERROR(IF(AD374=AH374,AI374,AH374),"---")="---","---",IF(COUNTIF(CALC_CONN_TEB0187_REV01!F:F,IFERROR(IF(AD374=AH374,AI374,AH374),"---"))&gt;0,"---",IFERROR(IF(AD374=AH374,AI374,AH374),"---")))),"---")</f>
        <v>J15-B33</v>
      </c>
      <c r="AL374">
        <f t="shared" si="75"/>
        <v>41.947600000000001</v>
      </c>
      <c r="AM374">
        <f t="shared" si="76"/>
        <v>2</v>
      </c>
      <c r="AT374">
        <f t="shared" si="69"/>
        <v>0</v>
      </c>
      <c r="AU374">
        <f t="shared" si="70"/>
        <v>0</v>
      </c>
    </row>
    <row r="375" spans="1:47" x14ac:dyDescent="0.25">
      <c r="A375" t="str">
        <f t="shared" si="65"/>
        <v>J2-C11</v>
      </c>
      <c r="B375" t="str">
        <f t="shared" si="66"/>
        <v>GND</v>
      </c>
      <c r="C375" t="str">
        <f t="shared" si="67"/>
        <v>J2-GND</v>
      </c>
      <c r="D375" t="str">
        <f t="shared" si="68"/>
        <v>J2-C11</v>
      </c>
      <c r="E375" t="s">
        <v>410</v>
      </c>
      <c r="F375" t="s">
        <v>300</v>
      </c>
      <c r="G375" t="s">
        <v>433</v>
      </c>
      <c r="L375" t="s">
        <v>966</v>
      </c>
      <c r="M375" t="s">
        <v>428</v>
      </c>
      <c r="N375">
        <v>38.361199999999997</v>
      </c>
      <c r="AA375">
        <f t="shared" si="77"/>
        <v>370</v>
      </c>
      <c r="AB375" t="str">
        <f>B2B!B372</f>
        <v>J2</v>
      </c>
      <c r="AC375" t="str">
        <f>B2B!C372</f>
        <v>C10</v>
      </c>
      <c r="AD375" t="str">
        <f t="shared" si="71"/>
        <v>J2-C10</v>
      </c>
      <c r="AE375" t="str">
        <f t="shared" si="72"/>
        <v>GND</v>
      </c>
      <c r="AG375" t="str">
        <f t="shared" si="73"/>
        <v>---</v>
      </c>
      <c r="AH375" t="str">
        <f t="shared" si="74"/>
        <v>---</v>
      </c>
      <c r="AI375" t="str">
        <f>IFERROR(IF(IF(AG375="--",INDEX(D:D,MATCH(AE375,INDEX(B:B,MATCH(AE375,B:B,)+1):B10889,)+MATCH(AE375,B:B,)))=AD375,VLOOKUP(AE375,B:D,3,0),IF(AG375="--",INDEX(D:D,MATCH(AE375,INDEX(B:B,MATCH(AE375,B:B,)+1):B10889,)+MATCH(AE375,B:B,)),"---")),"---")</f>
        <v>---</v>
      </c>
      <c r="AJ375" t="str">
        <f>IF(COUNTIF(CALC_CONN_TEB0187_REV01!F:F,IF(AH375&lt;&gt;"---",VLOOKUP(AD375,CALC_CONN_TEB0187_REV01!F:M,8,0),IF(IFERROR(IF(AD375=AH375,AI375,AH375),"---")="---","---",IF(COUNTIF(CALC_CONN_TEB0187_REV01!F:F,IFERROR(IF(AD375=AH375,AI375,AH375),"---"))&gt;0,"---",IFERROR(IF(AD375=AH375,AI375,AH375),"---")))))=1,IF(AH375&lt;&gt;"---",VLOOKUP(AD375,CALC_CONN_TEB0187_REV01!F:M,8,0),IF(IFERROR(IF(AD375=AH375,AI375,AH375),"---")="---","---",IF(COUNTIF(CALC_CONN_TEB0187_REV01!F:F,IFERROR(IF(AD375=AH375,AI375,AH375),"---"))&gt;0,"---",IFERROR(IF(AD375=AH375,AI375,AH375),"---")))),"---")</f>
        <v>---</v>
      </c>
      <c r="AK375" t="str">
        <f>IF(COUNTIF(CALC_CONN_TEB0187_REV01!F:F,IF(AH375&lt;&gt;"---",VLOOKUP(AD375,CALC_CONN_TEB0187_REV01!F:M,8,0),IF(IFERROR(IF(AD375=AH375,AI375,AH375),"---")="---","---",IF(COUNTIF(CALC_CONN_TEB0187_REV01!F:F,IFERROR(IF(AD375=AH375,AI375,AH375),"---"))&gt;0,"---",IFERROR(IF(AD375=AH375,AI375,AH375),"---")))))=0,IF(AH375&lt;&gt;"---",VLOOKUP(AD375,CALC_CONN_TEB0187_REV01!F:M,8,0),IF(IFERROR(IF(AD375=AH375,AI375,AH375),"---")="---","---",IF(COUNTIF(CALC_CONN_TEB0187_REV01!F:F,IFERROR(IF(AD375=AH375,AI375,AH375),"---"))&gt;0,"---",IFERROR(IF(AD375=AH375,AI375,AH375),"---")))),"---")</f>
        <v>---</v>
      </c>
      <c r="AL375" t="str">
        <f t="shared" si="75"/>
        <v>---</v>
      </c>
      <c r="AM375">
        <f t="shared" si="76"/>
        <v>1098</v>
      </c>
      <c r="AT375">
        <f t="shared" si="69"/>
        <v>0</v>
      </c>
      <c r="AU375">
        <f t="shared" si="70"/>
        <v>0</v>
      </c>
    </row>
    <row r="376" spans="1:47" x14ac:dyDescent="0.25">
      <c r="A376" t="str">
        <f t="shared" si="65"/>
        <v>J2-C12</v>
      </c>
      <c r="B376" t="str">
        <f t="shared" si="66"/>
        <v>NetJ2_C12</v>
      </c>
      <c r="C376" t="str">
        <f t="shared" si="67"/>
        <v>J2-NetJ2_C12</v>
      </c>
      <c r="D376" t="str">
        <f t="shared" si="68"/>
        <v>J2-C12</v>
      </c>
      <c r="E376" t="s">
        <v>410</v>
      </c>
      <c r="F376" t="s">
        <v>301</v>
      </c>
      <c r="G376" t="s">
        <v>957</v>
      </c>
      <c r="L376" t="s">
        <v>965</v>
      </c>
      <c r="M376" t="s">
        <v>428</v>
      </c>
      <c r="N376">
        <v>38.375399999999999</v>
      </c>
      <c r="AA376">
        <f t="shared" si="77"/>
        <v>371</v>
      </c>
      <c r="AB376" t="str">
        <f>B2B!B373</f>
        <v>J2</v>
      </c>
      <c r="AC376" t="str">
        <f>B2B!C373</f>
        <v>C11</v>
      </c>
      <c r="AD376" t="str">
        <f t="shared" si="71"/>
        <v>J2-C11</v>
      </c>
      <c r="AE376" t="str">
        <f t="shared" si="72"/>
        <v>GND</v>
      </c>
      <c r="AG376" t="str">
        <f t="shared" si="73"/>
        <v>---</v>
      </c>
      <c r="AH376" t="str">
        <f t="shared" si="74"/>
        <v>---</v>
      </c>
      <c r="AI376" t="str">
        <f>IFERROR(IF(IF(AG376="--",INDEX(D:D,MATCH(AE376,INDEX(B:B,MATCH(AE376,B:B,)+1):B10890,)+MATCH(AE376,B:B,)))=AD376,VLOOKUP(AE376,B:D,3,0),IF(AG376="--",INDEX(D:D,MATCH(AE376,INDEX(B:B,MATCH(AE376,B:B,)+1):B10890,)+MATCH(AE376,B:B,)),"---")),"---")</f>
        <v>---</v>
      </c>
      <c r="AJ376" t="str">
        <f>IF(COUNTIF(CALC_CONN_TEB0187_REV01!F:F,IF(AH376&lt;&gt;"---",VLOOKUP(AD376,CALC_CONN_TEB0187_REV01!F:M,8,0),IF(IFERROR(IF(AD376=AH376,AI376,AH376),"---")="---","---",IF(COUNTIF(CALC_CONN_TEB0187_REV01!F:F,IFERROR(IF(AD376=AH376,AI376,AH376),"---"))&gt;0,"---",IFERROR(IF(AD376=AH376,AI376,AH376),"---")))))=1,IF(AH376&lt;&gt;"---",VLOOKUP(AD376,CALC_CONN_TEB0187_REV01!F:M,8,0),IF(IFERROR(IF(AD376=AH376,AI376,AH376),"---")="---","---",IF(COUNTIF(CALC_CONN_TEB0187_REV01!F:F,IFERROR(IF(AD376=AH376,AI376,AH376),"---"))&gt;0,"---",IFERROR(IF(AD376=AH376,AI376,AH376),"---")))),"---")</f>
        <v>---</v>
      </c>
      <c r="AK376" t="str">
        <f>IF(COUNTIF(CALC_CONN_TEB0187_REV01!F:F,IF(AH376&lt;&gt;"---",VLOOKUP(AD376,CALC_CONN_TEB0187_REV01!F:M,8,0),IF(IFERROR(IF(AD376=AH376,AI376,AH376),"---")="---","---",IF(COUNTIF(CALC_CONN_TEB0187_REV01!F:F,IFERROR(IF(AD376=AH376,AI376,AH376),"---"))&gt;0,"---",IFERROR(IF(AD376=AH376,AI376,AH376),"---")))))=0,IF(AH376&lt;&gt;"---",VLOOKUP(AD376,CALC_CONN_TEB0187_REV01!F:M,8,0),IF(IFERROR(IF(AD376=AH376,AI376,AH376),"---")="---","---",IF(COUNTIF(CALC_CONN_TEB0187_REV01!F:F,IFERROR(IF(AD376=AH376,AI376,AH376),"---"))&gt;0,"---",IFERROR(IF(AD376=AH376,AI376,AH376),"---")))),"---")</f>
        <v>---</v>
      </c>
      <c r="AL376" t="str">
        <f t="shared" si="75"/>
        <v>---</v>
      </c>
      <c r="AM376">
        <f t="shared" si="76"/>
        <v>1098</v>
      </c>
      <c r="AT376" t="str">
        <f t="shared" si="69"/>
        <v>NetJ2_C12</v>
      </c>
      <c r="AU376" t="str">
        <f t="shared" si="70"/>
        <v>--</v>
      </c>
    </row>
    <row r="377" spans="1:47" x14ac:dyDescent="0.25">
      <c r="A377" t="str">
        <f t="shared" si="65"/>
        <v>J2-C13</v>
      </c>
      <c r="B377" t="str">
        <f t="shared" si="66"/>
        <v>NetJ2_C13</v>
      </c>
      <c r="C377" t="str">
        <f t="shared" si="67"/>
        <v>J2-NetJ2_C13</v>
      </c>
      <c r="D377" t="str">
        <f t="shared" si="68"/>
        <v>J2-C13</v>
      </c>
      <c r="E377" t="s">
        <v>410</v>
      </c>
      <c r="F377" t="s">
        <v>302</v>
      </c>
      <c r="G377" t="s">
        <v>958</v>
      </c>
      <c r="L377" t="s">
        <v>987</v>
      </c>
      <c r="M377" t="s">
        <v>428</v>
      </c>
      <c r="N377">
        <v>33.646599999999999</v>
      </c>
      <c r="AA377">
        <f t="shared" si="77"/>
        <v>372</v>
      </c>
      <c r="AB377" t="str">
        <f>B2B!B374</f>
        <v>J2</v>
      </c>
      <c r="AC377" t="str">
        <f>B2B!C374</f>
        <v>C12</v>
      </c>
      <c r="AD377" t="str">
        <f t="shared" si="71"/>
        <v>J2-C12</v>
      </c>
      <c r="AE377" t="str">
        <f t="shared" si="72"/>
        <v>NetJ2_C12</v>
      </c>
      <c r="AG377" t="str">
        <f t="shared" si="73"/>
        <v>--</v>
      </c>
      <c r="AH377" t="str">
        <f t="shared" si="74"/>
        <v>J2-C12</v>
      </c>
      <c r="AI377" t="str">
        <f>IFERROR(IF(IF(AG377="--",INDEX(D:D,MATCH(AE377,INDEX(B:B,MATCH(AE377,B:B,)+1):B10891,)+MATCH(AE377,B:B,)))=AD377,VLOOKUP(AE377,B:D,3,0),IF(AG377="--",INDEX(D:D,MATCH(AE377,INDEX(B:B,MATCH(AE377,B:B,)+1):B10891,)+MATCH(AE377,B:B,)),"---")),"---")</f>
        <v>---</v>
      </c>
      <c r="AJ377" t="str">
        <f>IF(COUNTIF(CALC_CONN_TEB0187_REV01!F:F,IF(AH377&lt;&gt;"---",VLOOKUP(AD377,CALC_CONN_TEB0187_REV01!F:M,8,0),IF(IFERROR(IF(AD377=AH377,AI377,AH377),"---")="---","---",IF(COUNTIF(CALC_CONN_TEB0187_REV01!F:F,IFERROR(IF(AD377=AH377,AI377,AH377),"---"))&gt;0,"---",IFERROR(IF(AD377=AH377,AI377,AH377),"---")))))=1,IF(AH377&lt;&gt;"---",VLOOKUP(AD377,CALC_CONN_TEB0187_REV01!F:M,8,0),IF(IFERROR(IF(AD377=AH377,AI377,AH377),"---")="---","---",IF(COUNTIF(CALC_CONN_TEB0187_REV01!F:F,IFERROR(IF(AD377=AH377,AI377,AH377),"---"))&gt;0,"---",IFERROR(IF(AD377=AH377,AI377,AH377),"---")))),"---")</f>
        <v>---</v>
      </c>
      <c r="AK377" t="str">
        <f>IF(COUNTIF(CALC_CONN_TEB0187_REV01!F:F,IF(AH377&lt;&gt;"---",VLOOKUP(AD377,CALC_CONN_TEB0187_REV01!F:M,8,0),IF(IFERROR(IF(AD377=AH377,AI377,AH377),"---")="---","---",IF(COUNTIF(CALC_CONN_TEB0187_REV01!F:F,IFERROR(IF(AD377=AH377,AI377,AH377),"---"))&gt;0,"---",IFERROR(IF(AD377=AH377,AI377,AH377),"---")))))=0,IF(AH377&lt;&gt;"---",VLOOKUP(AD377,CALC_CONN_TEB0187_REV01!F:M,8,0),IF(IFERROR(IF(AD377=AH377,AI377,AH377),"---")="---","---",IF(COUNTIF(CALC_CONN_TEB0187_REV01!F:F,IFERROR(IF(AD377=AH377,AI377,AH377),"---"))&gt;0,"---",IFERROR(IF(AD377=AH377,AI377,AH377),"---")))),"---")</f>
        <v>---</v>
      </c>
      <c r="AL377" t="str">
        <f t="shared" si="75"/>
        <v>--</v>
      </c>
      <c r="AM377">
        <f t="shared" si="76"/>
        <v>1</v>
      </c>
      <c r="AT377" t="str">
        <f t="shared" si="69"/>
        <v>NetJ2_C13</v>
      </c>
      <c r="AU377" t="str">
        <f t="shared" si="70"/>
        <v>--</v>
      </c>
    </row>
    <row r="378" spans="1:47" x14ac:dyDescent="0.25">
      <c r="A378" t="str">
        <f t="shared" si="65"/>
        <v>J2-C14</v>
      </c>
      <c r="B378" t="str">
        <f t="shared" si="66"/>
        <v>GND</v>
      </c>
      <c r="C378" t="str">
        <f t="shared" si="67"/>
        <v>J2-GND</v>
      </c>
      <c r="D378" t="str">
        <f t="shared" si="68"/>
        <v>J2-C14</v>
      </c>
      <c r="E378" t="s">
        <v>410</v>
      </c>
      <c r="F378" t="s">
        <v>303</v>
      </c>
      <c r="G378" t="s">
        <v>433</v>
      </c>
      <c r="L378" t="s">
        <v>986</v>
      </c>
      <c r="M378" t="s">
        <v>428</v>
      </c>
      <c r="N378">
        <v>33.659399999999998</v>
      </c>
      <c r="AA378">
        <f t="shared" si="77"/>
        <v>373</v>
      </c>
      <c r="AB378" t="str">
        <f>B2B!B375</f>
        <v>J2</v>
      </c>
      <c r="AC378" t="str">
        <f>B2B!C375</f>
        <v>C13</v>
      </c>
      <c r="AD378" t="str">
        <f t="shared" si="71"/>
        <v>J2-C13</v>
      </c>
      <c r="AE378" t="str">
        <f t="shared" si="72"/>
        <v>NetJ2_C13</v>
      </c>
      <c r="AG378" t="str">
        <f t="shared" si="73"/>
        <v>--</v>
      </c>
      <c r="AH378" t="str">
        <f t="shared" si="74"/>
        <v>J2-C13</v>
      </c>
      <c r="AI378" t="str">
        <f>IFERROR(IF(IF(AG378="--",INDEX(D:D,MATCH(AE378,INDEX(B:B,MATCH(AE378,B:B,)+1):B10892,)+MATCH(AE378,B:B,)))=AD378,VLOOKUP(AE378,B:D,3,0),IF(AG378="--",INDEX(D:D,MATCH(AE378,INDEX(B:B,MATCH(AE378,B:B,)+1):B10892,)+MATCH(AE378,B:B,)),"---")),"---")</f>
        <v>---</v>
      </c>
      <c r="AJ378" t="str">
        <f>IF(COUNTIF(CALC_CONN_TEB0187_REV01!F:F,IF(AH378&lt;&gt;"---",VLOOKUP(AD378,CALC_CONN_TEB0187_REV01!F:M,8,0),IF(IFERROR(IF(AD378=AH378,AI378,AH378),"---")="---","---",IF(COUNTIF(CALC_CONN_TEB0187_REV01!F:F,IFERROR(IF(AD378=AH378,AI378,AH378),"---"))&gt;0,"---",IFERROR(IF(AD378=AH378,AI378,AH378),"---")))))=1,IF(AH378&lt;&gt;"---",VLOOKUP(AD378,CALC_CONN_TEB0187_REV01!F:M,8,0),IF(IFERROR(IF(AD378=AH378,AI378,AH378),"---")="---","---",IF(COUNTIF(CALC_CONN_TEB0187_REV01!F:F,IFERROR(IF(AD378=AH378,AI378,AH378),"---"))&gt;0,"---",IFERROR(IF(AD378=AH378,AI378,AH378),"---")))),"---")</f>
        <v>---</v>
      </c>
      <c r="AK378" t="str">
        <f>IF(COUNTIF(CALC_CONN_TEB0187_REV01!F:F,IF(AH378&lt;&gt;"---",VLOOKUP(AD378,CALC_CONN_TEB0187_REV01!F:M,8,0),IF(IFERROR(IF(AD378=AH378,AI378,AH378),"---")="---","---",IF(COUNTIF(CALC_CONN_TEB0187_REV01!F:F,IFERROR(IF(AD378=AH378,AI378,AH378),"---"))&gt;0,"---",IFERROR(IF(AD378=AH378,AI378,AH378),"---")))))=0,IF(AH378&lt;&gt;"---",VLOOKUP(AD378,CALC_CONN_TEB0187_REV01!F:M,8,0),IF(IFERROR(IF(AD378=AH378,AI378,AH378),"---")="---","---",IF(COUNTIF(CALC_CONN_TEB0187_REV01!F:F,IFERROR(IF(AD378=AH378,AI378,AH378),"---"))&gt;0,"---",IFERROR(IF(AD378=AH378,AI378,AH378),"---")))),"---")</f>
        <v>---</v>
      </c>
      <c r="AL378" t="str">
        <f t="shared" si="75"/>
        <v>--</v>
      </c>
      <c r="AM378">
        <f t="shared" si="76"/>
        <v>1</v>
      </c>
      <c r="AT378">
        <f t="shared" si="69"/>
        <v>0</v>
      </c>
      <c r="AU378">
        <f t="shared" si="70"/>
        <v>0</v>
      </c>
    </row>
    <row r="379" spans="1:47" x14ac:dyDescent="0.25">
      <c r="A379" t="str">
        <f t="shared" si="65"/>
        <v>J2-C15</v>
      </c>
      <c r="B379" t="str">
        <f t="shared" si="66"/>
        <v>DP1_C2M_P</v>
      </c>
      <c r="C379" t="str">
        <f t="shared" si="67"/>
        <v>J2-DP1_C2M_P</v>
      </c>
      <c r="D379" t="str">
        <f t="shared" si="68"/>
        <v>J2-C15</v>
      </c>
      <c r="E379" t="s">
        <v>410</v>
      </c>
      <c r="F379" t="s">
        <v>304</v>
      </c>
      <c r="G379" t="s">
        <v>3953</v>
      </c>
      <c r="L379" t="s">
        <v>968</v>
      </c>
      <c r="M379" t="s">
        <v>428</v>
      </c>
      <c r="N379">
        <v>32.808300000000003</v>
      </c>
      <c r="AA379">
        <f t="shared" si="77"/>
        <v>374</v>
      </c>
      <c r="AB379" t="str">
        <f>B2B!B376</f>
        <v>J2</v>
      </c>
      <c r="AC379" t="str">
        <f>B2B!C376</f>
        <v>C14</v>
      </c>
      <c r="AD379" t="str">
        <f t="shared" si="71"/>
        <v>J2-C14</v>
      </c>
      <c r="AE379" t="str">
        <f t="shared" si="72"/>
        <v>GND</v>
      </c>
      <c r="AG379" t="str">
        <f t="shared" si="73"/>
        <v>---</v>
      </c>
      <c r="AH379" t="str">
        <f t="shared" si="74"/>
        <v>---</v>
      </c>
      <c r="AI379" t="str">
        <f>IFERROR(IF(IF(AG379="--",INDEX(D:D,MATCH(AE379,INDEX(B:B,MATCH(AE379,B:B,)+1):B10893,)+MATCH(AE379,B:B,)))=AD379,VLOOKUP(AE379,B:D,3,0),IF(AG379="--",INDEX(D:D,MATCH(AE379,INDEX(B:B,MATCH(AE379,B:B,)+1):B10893,)+MATCH(AE379,B:B,)),"---")),"---")</f>
        <v>---</v>
      </c>
      <c r="AJ379" t="str">
        <f>IF(COUNTIF(CALC_CONN_TEB0187_REV01!F:F,IF(AH379&lt;&gt;"---",VLOOKUP(AD379,CALC_CONN_TEB0187_REV01!F:M,8,0),IF(IFERROR(IF(AD379=AH379,AI379,AH379),"---")="---","---",IF(COUNTIF(CALC_CONN_TEB0187_REV01!F:F,IFERROR(IF(AD379=AH379,AI379,AH379),"---"))&gt;0,"---",IFERROR(IF(AD379=AH379,AI379,AH379),"---")))))=1,IF(AH379&lt;&gt;"---",VLOOKUP(AD379,CALC_CONN_TEB0187_REV01!F:M,8,0),IF(IFERROR(IF(AD379=AH379,AI379,AH379),"---")="---","---",IF(COUNTIF(CALC_CONN_TEB0187_REV01!F:F,IFERROR(IF(AD379=AH379,AI379,AH379),"---"))&gt;0,"---",IFERROR(IF(AD379=AH379,AI379,AH379),"---")))),"---")</f>
        <v>---</v>
      </c>
      <c r="AK379" t="str">
        <f>IF(COUNTIF(CALC_CONN_TEB0187_REV01!F:F,IF(AH379&lt;&gt;"---",VLOOKUP(AD379,CALC_CONN_TEB0187_REV01!F:M,8,0),IF(IFERROR(IF(AD379=AH379,AI379,AH379),"---")="---","---",IF(COUNTIF(CALC_CONN_TEB0187_REV01!F:F,IFERROR(IF(AD379=AH379,AI379,AH379),"---"))&gt;0,"---",IFERROR(IF(AD379=AH379,AI379,AH379),"---")))))=0,IF(AH379&lt;&gt;"---",VLOOKUP(AD379,CALC_CONN_TEB0187_REV01!F:M,8,0),IF(IFERROR(IF(AD379=AH379,AI379,AH379),"---")="---","---",IF(COUNTIF(CALC_CONN_TEB0187_REV01!F:F,IFERROR(IF(AD379=AH379,AI379,AH379),"---"))&gt;0,"---",IFERROR(IF(AD379=AH379,AI379,AH379),"---")))),"---")</f>
        <v>---</v>
      </c>
      <c r="AL379" t="str">
        <f t="shared" si="75"/>
        <v>---</v>
      </c>
      <c r="AM379">
        <f t="shared" si="76"/>
        <v>1098</v>
      </c>
      <c r="AT379" t="str">
        <f t="shared" si="69"/>
        <v>DP1_C2M_P</v>
      </c>
      <c r="AU379" t="str">
        <f t="shared" si="70"/>
        <v>--</v>
      </c>
    </row>
    <row r="380" spans="1:47" x14ac:dyDescent="0.25">
      <c r="A380" t="str">
        <f t="shared" si="65"/>
        <v>J2-C16</v>
      </c>
      <c r="B380" t="str">
        <f t="shared" si="66"/>
        <v>DP1_C2M_N</v>
      </c>
      <c r="C380" t="str">
        <f t="shared" si="67"/>
        <v>J2-DP1_C2M_N</v>
      </c>
      <c r="D380" t="str">
        <f t="shared" si="68"/>
        <v>J2-C16</v>
      </c>
      <c r="E380" t="s">
        <v>410</v>
      </c>
      <c r="F380" t="s">
        <v>305</v>
      </c>
      <c r="G380" t="s">
        <v>3951</v>
      </c>
      <c r="L380" t="s">
        <v>967</v>
      </c>
      <c r="M380" t="s">
        <v>428</v>
      </c>
      <c r="N380">
        <v>32.813699999999997</v>
      </c>
      <c r="AA380">
        <f t="shared" si="77"/>
        <v>375</v>
      </c>
      <c r="AB380" t="str">
        <f>B2B!B377</f>
        <v>J2</v>
      </c>
      <c r="AC380" t="str">
        <f>B2B!C377</f>
        <v>C15</v>
      </c>
      <c r="AD380" t="str">
        <f t="shared" si="71"/>
        <v>J2-C15</v>
      </c>
      <c r="AE380" t="str">
        <f t="shared" si="72"/>
        <v>DP1_C2M_P</v>
      </c>
      <c r="AG380" t="str">
        <f t="shared" si="73"/>
        <v>--</v>
      </c>
      <c r="AH380" t="str">
        <f t="shared" si="74"/>
        <v>J2-C15</v>
      </c>
      <c r="AI380" t="str">
        <f>IFERROR(IF(IF(AG380="--",INDEX(D:D,MATCH(AE380,INDEX(B:B,MATCH(AE380,B:B,)+1):B10894,)+MATCH(AE380,B:B,)))=AD380,VLOOKUP(AE380,B:D,3,0),IF(AG380="--",INDEX(D:D,MATCH(AE380,INDEX(B:B,MATCH(AE380,B:B,)+1):B10894,)+MATCH(AE380,B:B,)),"---")),"---")</f>
        <v>J15-A22</v>
      </c>
      <c r="AJ380" t="str">
        <f>IF(COUNTIF(CALC_CONN_TEB0187_REV01!F:F,IF(AH380&lt;&gt;"---",VLOOKUP(AD380,CALC_CONN_TEB0187_REV01!F:M,8,0),IF(IFERROR(IF(AD380=AH380,AI380,AH380),"---")="---","---",IF(COUNTIF(CALC_CONN_TEB0187_REV01!F:F,IFERROR(IF(AD380=AH380,AI380,AH380),"---"))&gt;0,"---",IFERROR(IF(AD380=AH380,AI380,AH380),"---")))))=1,IF(AH380&lt;&gt;"---",VLOOKUP(AD380,CALC_CONN_TEB0187_REV01!F:M,8,0),IF(IFERROR(IF(AD380=AH380,AI380,AH380),"---")="---","---",IF(COUNTIF(CALC_CONN_TEB0187_REV01!F:F,IFERROR(IF(AD380=AH380,AI380,AH380),"---"))&gt;0,"---",IFERROR(IF(AD380=AH380,AI380,AH380),"---")))),"---")</f>
        <v>---</v>
      </c>
      <c r="AK380" t="str">
        <f>IF(COUNTIF(CALC_CONN_TEB0187_REV01!F:F,IF(AH380&lt;&gt;"---",VLOOKUP(AD380,CALC_CONN_TEB0187_REV01!F:M,8,0),IF(IFERROR(IF(AD380=AH380,AI380,AH380),"---")="---","---",IF(COUNTIF(CALC_CONN_TEB0187_REV01!F:F,IFERROR(IF(AD380=AH380,AI380,AH380),"---"))&gt;0,"---",IFERROR(IF(AD380=AH380,AI380,AH380),"---")))))=0,IF(AH380&lt;&gt;"---",VLOOKUP(AD380,CALC_CONN_TEB0187_REV01!F:M,8,0),IF(IFERROR(IF(AD380=AH380,AI380,AH380),"---")="---","---",IF(COUNTIF(CALC_CONN_TEB0187_REV01!F:F,IFERROR(IF(AD380=AH380,AI380,AH380),"---"))&gt;0,"---",IFERROR(IF(AD380=AH380,AI380,AH380),"---")))),"---")</f>
        <v>J15-A22</v>
      </c>
      <c r="AL380">
        <f t="shared" si="75"/>
        <v>57.738100000000003</v>
      </c>
      <c r="AM380">
        <f t="shared" si="76"/>
        <v>2</v>
      </c>
      <c r="AT380" t="str">
        <f t="shared" si="69"/>
        <v>DP1_C2M_N</v>
      </c>
      <c r="AU380" t="str">
        <f t="shared" si="70"/>
        <v>--</v>
      </c>
    </row>
    <row r="381" spans="1:47" x14ac:dyDescent="0.25">
      <c r="A381" t="str">
        <f t="shared" si="65"/>
        <v>J2-C17</v>
      </c>
      <c r="B381" t="str">
        <f t="shared" si="66"/>
        <v>GND</v>
      </c>
      <c r="C381" t="str">
        <f t="shared" si="67"/>
        <v>J2-GND</v>
      </c>
      <c r="D381" t="str">
        <f t="shared" si="68"/>
        <v>J2-C17</v>
      </c>
      <c r="E381" t="s">
        <v>410</v>
      </c>
      <c r="F381" t="s">
        <v>306</v>
      </c>
      <c r="G381" t="s">
        <v>433</v>
      </c>
      <c r="L381" t="s">
        <v>4064</v>
      </c>
      <c r="M381" t="s">
        <v>428</v>
      </c>
      <c r="N381">
        <v>81.510999999999996</v>
      </c>
      <c r="AA381">
        <f t="shared" si="77"/>
        <v>376</v>
      </c>
      <c r="AB381" t="str">
        <f>B2B!B378</f>
        <v>J2</v>
      </c>
      <c r="AC381" t="str">
        <f>B2B!C378</f>
        <v>C16</v>
      </c>
      <c r="AD381" t="str">
        <f t="shared" si="71"/>
        <v>J2-C16</v>
      </c>
      <c r="AE381" t="str">
        <f t="shared" si="72"/>
        <v>DP1_C2M_N</v>
      </c>
      <c r="AG381" t="str">
        <f t="shared" si="73"/>
        <v>--</v>
      </c>
      <c r="AH381" t="str">
        <f t="shared" si="74"/>
        <v>J2-C16</v>
      </c>
      <c r="AI381" t="str">
        <f>IFERROR(IF(IF(AG381="--",INDEX(D:D,MATCH(AE381,INDEX(B:B,MATCH(AE381,B:B,)+1):B10895,)+MATCH(AE381,B:B,)))=AD381,VLOOKUP(AE381,B:D,3,0),IF(AG381="--",INDEX(D:D,MATCH(AE381,INDEX(B:B,MATCH(AE381,B:B,)+1):B10895,)+MATCH(AE381,B:B,)),"---")),"---")</f>
        <v>J15-A23</v>
      </c>
      <c r="AJ381" t="str">
        <f>IF(COUNTIF(CALC_CONN_TEB0187_REV01!F:F,IF(AH381&lt;&gt;"---",VLOOKUP(AD381,CALC_CONN_TEB0187_REV01!F:M,8,0),IF(IFERROR(IF(AD381=AH381,AI381,AH381),"---")="---","---",IF(COUNTIF(CALC_CONN_TEB0187_REV01!F:F,IFERROR(IF(AD381=AH381,AI381,AH381),"---"))&gt;0,"---",IFERROR(IF(AD381=AH381,AI381,AH381),"---")))))=1,IF(AH381&lt;&gt;"---",VLOOKUP(AD381,CALC_CONN_TEB0187_REV01!F:M,8,0),IF(IFERROR(IF(AD381=AH381,AI381,AH381),"---")="---","---",IF(COUNTIF(CALC_CONN_TEB0187_REV01!F:F,IFERROR(IF(AD381=AH381,AI381,AH381),"---"))&gt;0,"---",IFERROR(IF(AD381=AH381,AI381,AH381),"---")))),"---")</f>
        <v>---</v>
      </c>
      <c r="AK381" t="str">
        <f>IF(COUNTIF(CALC_CONN_TEB0187_REV01!F:F,IF(AH381&lt;&gt;"---",VLOOKUP(AD381,CALC_CONN_TEB0187_REV01!F:M,8,0),IF(IFERROR(IF(AD381=AH381,AI381,AH381),"---")="---","---",IF(COUNTIF(CALC_CONN_TEB0187_REV01!F:F,IFERROR(IF(AD381=AH381,AI381,AH381),"---"))&gt;0,"---",IFERROR(IF(AD381=AH381,AI381,AH381),"---")))))=0,IF(AH381&lt;&gt;"---",VLOOKUP(AD381,CALC_CONN_TEB0187_REV01!F:M,8,0),IF(IFERROR(IF(AD381=AH381,AI381,AH381),"---")="---","---",IF(COUNTIF(CALC_CONN_TEB0187_REV01!F:F,IFERROR(IF(AD381=AH381,AI381,AH381),"---"))&gt;0,"---",IFERROR(IF(AD381=AH381,AI381,AH381),"---")))),"---")</f>
        <v>J15-A23</v>
      </c>
      <c r="AL381">
        <f t="shared" si="75"/>
        <v>57.755200000000002</v>
      </c>
      <c r="AM381">
        <f t="shared" si="76"/>
        <v>2</v>
      </c>
      <c r="AT381">
        <f t="shared" si="69"/>
        <v>0</v>
      </c>
      <c r="AU381">
        <f t="shared" si="70"/>
        <v>0</v>
      </c>
    </row>
    <row r="382" spans="1:47" x14ac:dyDescent="0.25">
      <c r="A382" t="str">
        <f t="shared" si="65"/>
        <v>J2-C18</v>
      </c>
      <c r="B382" t="str">
        <f t="shared" si="66"/>
        <v>DP3_C2M_P</v>
      </c>
      <c r="C382" t="str">
        <f t="shared" si="67"/>
        <v>J2-DP3_C2M_P</v>
      </c>
      <c r="D382" t="str">
        <f t="shared" si="68"/>
        <v>J2-C18</v>
      </c>
      <c r="E382" t="s">
        <v>410</v>
      </c>
      <c r="F382" t="s">
        <v>307</v>
      </c>
      <c r="G382" t="s">
        <v>3968</v>
      </c>
      <c r="L382" t="s">
        <v>4065</v>
      </c>
      <c r="M382" t="s">
        <v>428</v>
      </c>
      <c r="N382">
        <v>81.492999999999995</v>
      </c>
      <c r="AA382">
        <f t="shared" si="77"/>
        <v>377</v>
      </c>
      <c r="AB382" t="str">
        <f>B2B!B379</f>
        <v>J2</v>
      </c>
      <c r="AC382" t="str">
        <f>B2B!C379</f>
        <v>C17</v>
      </c>
      <c r="AD382" t="str">
        <f t="shared" si="71"/>
        <v>J2-C17</v>
      </c>
      <c r="AE382" t="str">
        <f t="shared" si="72"/>
        <v>GND</v>
      </c>
      <c r="AG382" t="str">
        <f t="shared" si="73"/>
        <v>---</v>
      </c>
      <c r="AH382" t="str">
        <f t="shared" si="74"/>
        <v>---</v>
      </c>
      <c r="AI382" t="str">
        <f>IFERROR(IF(IF(AG382="--",INDEX(D:D,MATCH(AE382,INDEX(B:B,MATCH(AE382,B:B,)+1):B10896,)+MATCH(AE382,B:B,)))=AD382,VLOOKUP(AE382,B:D,3,0),IF(AG382="--",INDEX(D:D,MATCH(AE382,INDEX(B:B,MATCH(AE382,B:B,)+1):B10896,)+MATCH(AE382,B:B,)),"---")),"---")</f>
        <v>---</v>
      </c>
      <c r="AJ382" t="str">
        <f>IF(COUNTIF(CALC_CONN_TEB0187_REV01!F:F,IF(AH382&lt;&gt;"---",VLOOKUP(AD382,CALC_CONN_TEB0187_REV01!F:M,8,0),IF(IFERROR(IF(AD382=AH382,AI382,AH382),"---")="---","---",IF(COUNTIF(CALC_CONN_TEB0187_REV01!F:F,IFERROR(IF(AD382=AH382,AI382,AH382),"---"))&gt;0,"---",IFERROR(IF(AD382=AH382,AI382,AH382),"---")))))=1,IF(AH382&lt;&gt;"---",VLOOKUP(AD382,CALC_CONN_TEB0187_REV01!F:M,8,0),IF(IFERROR(IF(AD382=AH382,AI382,AH382),"---")="---","---",IF(COUNTIF(CALC_CONN_TEB0187_REV01!F:F,IFERROR(IF(AD382=AH382,AI382,AH382),"---"))&gt;0,"---",IFERROR(IF(AD382=AH382,AI382,AH382),"---")))),"---")</f>
        <v>---</v>
      </c>
      <c r="AK382" t="str">
        <f>IF(COUNTIF(CALC_CONN_TEB0187_REV01!F:F,IF(AH382&lt;&gt;"---",VLOOKUP(AD382,CALC_CONN_TEB0187_REV01!F:M,8,0),IF(IFERROR(IF(AD382=AH382,AI382,AH382),"---")="---","---",IF(COUNTIF(CALC_CONN_TEB0187_REV01!F:F,IFERROR(IF(AD382=AH382,AI382,AH382),"---"))&gt;0,"---",IFERROR(IF(AD382=AH382,AI382,AH382),"---")))))=0,IF(AH382&lt;&gt;"---",VLOOKUP(AD382,CALC_CONN_TEB0187_REV01!F:M,8,0),IF(IFERROR(IF(AD382=AH382,AI382,AH382),"---")="---","---",IF(COUNTIF(CALC_CONN_TEB0187_REV01!F:F,IFERROR(IF(AD382=AH382,AI382,AH382),"---"))&gt;0,"---",IFERROR(IF(AD382=AH382,AI382,AH382),"---")))),"---")</f>
        <v>---</v>
      </c>
      <c r="AL382" t="str">
        <f t="shared" si="75"/>
        <v>---</v>
      </c>
      <c r="AM382">
        <f t="shared" si="76"/>
        <v>1098</v>
      </c>
      <c r="AT382" t="str">
        <f t="shared" si="69"/>
        <v>DP3_C2M_P</v>
      </c>
      <c r="AU382" t="str">
        <f t="shared" si="70"/>
        <v>--</v>
      </c>
    </row>
    <row r="383" spans="1:47" x14ac:dyDescent="0.25">
      <c r="A383" t="str">
        <f t="shared" si="65"/>
        <v>J2-C19</v>
      </c>
      <c r="B383" t="str">
        <f t="shared" si="66"/>
        <v>DP3_C2M_N</v>
      </c>
      <c r="C383" t="str">
        <f t="shared" si="67"/>
        <v>J2-DP3_C2M_N</v>
      </c>
      <c r="D383" t="str">
        <f t="shared" si="68"/>
        <v>J2-C19</v>
      </c>
      <c r="E383" t="s">
        <v>410</v>
      </c>
      <c r="F383" t="s">
        <v>308</v>
      </c>
      <c r="G383" t="s">
        <v>3966</v>
      </c>
      <c r="L383" t="s">
        <v>4066</v>
      </c>
      <c r="M383" t="s">
        <v>428</v>
      </c>
      <c r="N383">
        <v>87.164100000000005</v>
      </c>
      <c r="AA383">
        <f t="shared" si="77"/>
        <v>378</v>
      </c>
      <c r="AB383" t="str">
        <f>B2B!B380</f>
        <v>J2</v>
      </c>
      <c r="AC383" t="str">
        <f>B2B!C380</f>
        <v>C18</v>
      </c>
      <c r="AD383" t="str">
        <f t="shared" si="71"/>
        <v>J2-C18</v>
      </c>
      <c r="AE383" t="str">
        <f t="shared" si="72"/>
        <v>DP3_C2M_P</v>
      </c>
      <c r="AG383" t="str">
        <f t="shared" si="73"/>
        <v>--</v>
      </c>
      <c r="AH383" t="str">
        <f t="shared" si="74"/>
        <v>J2-C18</v>
      </c>
      <c r="AI383" t="str">
        <f>IFERROR(IF(IF(AG383="--",INDEX(D:D,MATCH(AE383,INDEX(B:B,MATCH(AE383,B:B,)+1):B10897,)+MATCH(AE383,B:B,)))=AD383,VLOOKUP(AE383,B:D,3,0),IF(AG383="--",INDEX(D:D,MATCH(AE383,INDEX(B:B,MATCH(AE383,B:B,)+1):B10897,)+MATCH(AE383,B:B,)),"---")),"---")</f>
        <v>J15-A30</v>
      </c>
      <c r="AJ383" t="str">
        <f>IF(COUNTIF(CALC_CONN_TEB0187_REV01!F:F,IF(AH383&lt;&gt;"---",VLOOKUP(AD383,CALC_CONN_TEB0187_REV01!F:M,8,0),IF(IFERROR(IF(AD383=AH383,AI383,AH383),"---")="---","---",IF(COUNTIF(CALC_CONN_TEB0187_REV01!F:F,IFERROR(IF(AD383=AH383,AI383,AH383),"---"))&gt;0,"---",IFERROR(IF(AD383=AH383,AI383,AH383),"---")))))=1,IF(AH383&lt;&gt;"---",VLOOKUP(AD383,CALC_CONN_TEB0187_REV01!F:M,8,0),IF(IFERROR(IF(AD383=AH383,AI383,AH383),"---")="---","---",IF(COUNTIF(CALC_CONN_TEB0187_REV01!F:F,IFERROR(IF(AD383=AH383,AI383,AH383),"---"))&gt;0,"---",IFERROR(IF(AD383=AH383,AI383,AH383),"---")))),"---")</f>
        <v>---</v>
      </c>
      <c r="AK383" t="str">
        <f>IF(COUNTIF(CALC_CONN_TEB0187_REV01!F:F,IF(AH383&lt;&gt;"---",VLOOKUP(AD383,CALC_CONN_TEB0187_REV01!F:M,8,0),IF(IFERROR(IF(AD383=AH383,AI383,AH383),"---")="---","---",IF(COUNTIF(CALC_CONN_TEB0187_REV01!F:F,IFERROR(IF(AD383=AH383,AI383,AH383),"---"))&gt;0,"---",IFERROR(IF(AD383=AH383,AI383,AH383),"---")))))=0,IF(AH383&lt;&gt;"---",VLOOKUP(AD383,CALC_CONN_TEB0187_REV01!F:M,8,0),IF(IFERROR(IF(AD383=AH383,AI383,AH383),"---")="---","---",IF(COUNTIF(CALC_CONN_TEB0187_REV01!F:F,IFERROR(IF(AD383=AH383,AI383,AH383),"---"))&gt;0,"---",IFERROR(IF(AD383=AH383,AI383,AH383),"---")))),"---")</f>
        <v>J15-A30</v>
      </c>
      <c r="AL383">
        <f t="shared" si="75"/>
        <v>54.784500000000001</v>
      </c>
      <c r="AM383">
        <f t="shared" si="76"/>
        <v>2</v>
      </c>
      <c r="AT383" t="str">
        <f t="shared" si="69"/>
        <v>DP3_C2M_N</v>
      </c>
      <c r="AU383" t="str">
        <f t="shared" si="70"/>
        <v>--</v>
      </c>
    </row>
    <row r="384" spans="1:47" x14ac:dyDescent="0.25">
      <c r="A384" t="str">
        <f t="shared" si="65"/>
        <v>J2-C20</v>
      </c>
      <c r="B384" t="str">
        <f t="shared" si="66"/>
        <v>GND</v>
      </c>
      <c r="C384" t="str">
        <f t="shared" si="67"/>
        <v>J2-GND</v>
      </c>
      <c r="D384" t="str">
        <f t="shared" si="68"/>
        <v>J2-C20</v>
      </c>
      <c r="E384" t="s">
        <v>410</v>
      </c>
      <c r="F384" t="s">
        <v>309</v>
      </c>
      <c r="G384" t="s">
        <v>433</v>
      </c>
      <c r="L384" t="s">
        <v>4067</v>
      </c>
      <c r="M384" t="s">
        <v>428</v>
      </c>
      <c r="N384">
        <v>87.055300000000003</v>
      </c>
      <c r="AA384">
        <f t="shared" si="77"/>
        <v>379</v>
      </c>
      <c r="AB384" t="str">
        <f>B2B!B381</f>
        <v>J2</v>
      </c>
      <c r="AC384" t="str">
        <f>B2B!C381</f>
        <v>C19</v>
      </c>
      <c r="AD384" t="str">
        <f t="shared" si="71"/>
        <v>J2-C19</v>
      </c>
      <c r="AE384" t="str">
        <f t="shared" si="72"/>
        <v>DP3_C2M_N</v>
      </c>
      <c r="AG384" t="str">
        <f t="shared" si="73"/>
        <v>--</v>
      </c>
      <c r="AH384" t="str">
        <f t="shared" si="74"/>
        <v>J2-C19</v>
      </c>
      <c r="AI384" t="str">
        <f>IFERROR(IF(IF(AG384="--",INDEX(D:D,MATCH(AE384,INDEX(B:B,MATCH(AE384,B:B,)+1):B10898,)+MATCH(AE384,B:B,)))=AD384,VLOOKUP(AE384,B:D,3,0),IF(AG384="--",INDEX(D:D,MATCH(AE384,INDEX(B:B,MATCH(AE384,B:B,)+1):B10898,)+MATCH(AE384,B:B,)),"---")),"---")</f>
        <v>J15-A31</v>
      </c>
      <c r="AJ384" t="str">
        <f>IF(COUNTIF(CALC_CONN_TEB0187_REV01!F:F,IF(AH384&lt;&gt;"---",VLOOKUP(AD384,CALC_CONN_TEB0187_REV01!F:M,8,0),IF(IFERROR(IF(AD384=AH384,AI384,AH384),"---")="---","---",IF(COUNTIF(CALC_CONN_TEB0187_REV01!F:F,IFERROR(IF(AD384=AH384,AI384,AH384),"---"))&gt;0,"---",IFERROR(IF(AD384=AH384,AI384,AH384),"---")))))=1,IF(AH384&lt;&gt;"---",VLOOKUP(AD384,CALC_CONN_TEB0187_REV01!F:M,8,0),IF(IFERROR(IF(AD384=AH384,AI384,AH384),"---")="---","---",IF(COUNTIF(CALC_CONN_TEB0187_REV01!F:F,IFERROR(IF(AD384=AH384,AI384,AH384),"---"))&gt;0,"---",IFERROR(IF(AD384=AH384,AI384,AH384),"---")))),"---")</f>
        <v>---</v>
      </c>
      <c r="AK384" t="str">
        <f>IF(COUNTIF(CALC_CONN_TEB0187_REV01!F:F,IF(AH384&lt;&gt;"---",VLOOKUP(AD384,CALC_CONN_TEB0187_REV01!F:M,8,0),IF(IFERROR(IF(AD384=AH384,AI384,AH384),"---")="---","---",IF(COUNTIF(CALC_CONN_TEB0187_REV01!F:F,IFERROR(IF(AD384=AH384,AI384,AH384),"---"))&gt;0,"---",IFERROR(IF(AD384=AH384,AI384,AH384),"---")))))=0,IF(AH384&lt;&gt;"---",VLOOKUP(AD384,CALC_CONN_TEB0187_REV01!F:M,8,0),IF(IFERROR(IF(AD384=AH384,AI384,AH384),"---")="---","---",IF(COUNTIF(CALC_CONN_TEB0187_REV01!F:F,IFERROR(IF(AD384=AH384,AI384,AH384),"---"))&gt;0,"---",IFERROR(IF(AD384=AH384,AI384,AH384),"---")))),"---")</f>
        <v>J15-A31</v>
      </c>
      <c r="AL384">
        <f t="shared" si="75"/>
        <v>54.609299999999998</v>
      </c>
      <c r="AM384">
        <f t="shared" si="76"/>
        <v>2</v>
      </c>
      <c r="AT384">
        <f t="shared" si="69"/>
        <v>0</v>
      </c>
      <c r="AU384">
        <f t="shared" si="70"/>
        <v>0</v>
      </c>
    </row>
    <row r="385" spans="1:47" x14ac:dyDescent="0.25">
      <c r="A385" t="str">
        <f t="shared" si="65"/>
        <v>J2-C21</v>
      </c>
      <c r="B385" t="str">
        <f t="shared" si="66"/>
        <v>GND</v>
      </c>
      <c r="C385" t="str">
        <f t="shared" si="67"/>
        <v>J2-GND</v>
      </c>
      <c r="D385" t="str">
        <f t="shared" si="68"/>
        <v>J2-C21</v>
      </c>
      <c r="E385" t="s">
        <v>410</v>
      </c>
      <c r="F385" t="s">
        <v>310</v>
      </c>
      <c r="G385" t="s">
        <v>433</v>
      </c>
      <c r="L385" t="s">
        <v>4068</v>
      </c>
      <c r="M385" t="s">
        <v>428</v>
      </c>
      <c r="N385">
        <v>77.266499999999994</v>
      </c>
      <c r="AA385">
        <f t="shared" si="77"/>
        <v>380</v>
      </c>
      <c r="AB385" t="str">
        <f>B2B!B382</f>
        <v>J2</v>
      </c>
      <c r="AC385" t="str">
        <f>B2B!C382</f>
        <v>C20</v>
      </c>
      <c r="AD385" t="str">
        <f t="shared" si="71"/>
        <v>J2-C20</v>
      </c>
      <c r="AE385" t="str">
        <f t="shared" si="72"/>
        <v>GND</v>
      </c>
      <c r="AG385" t="str">
        <f t="shared" si="73"/>
        <v>---</v>
      </c>
      <c r="AH385" t="str">
        <f t="shared" si="74"/>
        <v>---</v>
      </c>
      <c r="AI385" t="str">
        <f>IFERROR(IF(IF(AG385="--",INDEX(D:D,MATCH(AE385,INDEX(B:B,MATCH(AE385,B:B,)+1):B10899,)+MATCH(AE385,B:B,)))=AD385,VLOOKUP(AE385,B:D,3,0),IF(AG385="--",INDEX(D:D,MATCH(AE385,INDEX(B:B,MATCH(AE385,B:B,)+1):B10899,)+MATCH(AE385,B:B,)),"---")),"---")</f>
        <v>---</v>
      </c>
      <c r="AJ385" t="str">
        <f>IF(COUNTIF(CALC_CONN_TEB0187_REV01!F:F,IF(AH385&lt;&gt;"---",VLOOKUP(AD385,CALC_CONN_TEB0187_REV01!F:M,8,0),IF(IFERROR(IF(AD385=AH385,AI385,AH385),"---")="---","---",IF(COUNTIF(CALC_CONN_TEB0187_REV01!F:F,IFERROR(IF(AD385=AH385,AI385,AH385),"---"))&gt;0,"---",IFERROR(IF(AD385=AH385,AI385,AH385),"---")))))=1,IF(AH385&lt;&gt;"---",VLOOKUP(AD385,CALC_CONN_TEB0187_REV01!F:M,8,0),IF(IFERROR(IF(AD385=AH385,AI385,AH385),"---")="---","---",IF(COUNTIF(CALC_CONN_TEB0187_REV01!F:F,IFERROR(IF(AD385=AH385,AI385,AH385),"---"))&gt;0,"---",IFERROR(IF(AD385=AH385,AI385,AH385),"---")))),"---")</f>
        <v>---</v>
      </c>
      <c r="AK385" t="str">
        <f>IF(COUNTIF(CALC_CONN_TEB0187_REV01!F:F,IF(AH385&lt;&gt;"---",VLOOKUP(AD385,CALC_CONN_TEB0187_REV01!F:M,8,0),IF(IFERROR(IF(AD385=AH385,AI385,AH385),"---")="---","---",IF(COUNTIF(CALC_CONN_TEB0187_REV01!F:F,IFERROR(IF(AD385=AH385,AI385,AH385),"---"))&gt;0,"---",IFERROR(IF(AD385=AH385,AI385,AH385),"---")))))=0,IF(AH385&lt;&gt;"---",VLOOKUP(AD385,CALC_CONN_TEB0187_REV01!F:M,8,0),IF(IFERROR(IF(AD385=AH385,AI385,AH385),"---")="---","---",IF(COUNTIF(CALC_CONN_TEB0187_REV01!F:F,IFERROR(IF(AD385=AH385,AI385,AH385),"---"))&gt;0,"---",IFERROR(IF(AD385=AH385,AI385,AH385),"---")))),"---")</f>
        <v>---</v>
      </c>
      <c r="AL385" t="str">
        <f t="shared" si="75"/>
        <v>---</v>
      </c>
      <c r="AM385">
        <f t="shared" si="76"/>
        <v>1098</v>
      </c>
      <c r="AT385">
        <f t="shared" si="69"/>
        <v>0</v>
      </c>
      <c r="AU385">
        <f t="shared" si="70"/>
        <v>0</v>
      </c>
    </row>
    <row r="386" spans="1:47" x14ac:dyDescent="0.25">
      <c r="A386" t="str">
        <f t="shared" si="65"/>
        <v>J2-C22</v>
      </c>
      <c r="B386" t="str">
        <f t="shared" si="66"/>
        <v>NetJ2_C22</v>
      </c>
      <c r="C386" t="str">
        <f t="shared" si="67"/>
        <v>J2-NetJ2_C22</v>
      </c>
      <c r="D386" t="str">
        <f t="shared" si="68"/>
        <v>J2-C22</v>
      </c>
      <c r="E386" t="s">
        <v>410</v>
      </c>
      <c r="F386" t="s">
        <v>311</v>
      </c>
      <c r="G386" t="s">
        <v>963</v>
      </c>
      <c r="L386" t="s">
        <v>4069</v>
      </c>
      <c r="M386" t="s">
        <v>428</v>
      </c>
      <c r="N386">
        <v>77.295699999999997</v>
      </c>
      <c r="AA386">
        <f t="shared" si="77"/>
        <v>381</v>
      </c>
      <c r="AB386" t="str">
        <f>B2B!B383</f>
        <v>J2</v>
      </c>
      <c r="AC386" t="str">
        <f>B2B!C383</f>
        <v>C21</v>
      </c>
      <c r="AD386" t="str">
        <f t="shared" si="71"/>
        <v>J2-C21</v>
      </c>
      <c r="AE386" t="str">
        <f t="shared" si="72"/>
        <v>GND</v>
      </c>
      <c r="AG386" t="str">
        <f t="shared" si="73"/>
        <v>---</v>
      </c>
      <c r="AH386" t="str">
        <f t="shared" si="74"/>
        <v>---</v>
      </c>
      <c r="AI386" t="str">
        <f>IFERROR(IF(IF(AG386="--",INDEX(D:D,MATCH(AE386,INDEX(B:B,MATCH(AE386,B:B,)+1):B10900,)+MATCH(AE386,B:B,)))=AD386,VLOOKUP(AE386,B:D,3,0),IF(AG386="--",INDEX(D:D,MATCH(AE386,INDEX(B:B,MATCH(AE386,B:B,)+1):B10900,)+MATCH(AE386,B:B,)),"---")),"---")</f>
        <v>---</v>
      </c>
      <c r="AJ386" t="str">
        <f>IF(COUNTIF(CALC_CONN_TEB0187_REV01!F:F,IF(AH386&lt;&gt;"---",VLOOKUP(AD386,CALC_CONN_TEB0187_REV01!F:M,8,0),IF(IFERROR(IF(AD386=AH386,AI386,AH386),"---")="---","---",IF(COUNTIF(CALC_CONN_TEB0187_REV01!F:F,IFERROR(IF(AD386=AH386,AI386,AH386),"---"))&gt;0,"---",IFERROR(IF(AD386=AH386,AI386,AH386),"---")))))=1,IF(AH386&lt;&gt;"---",VLOOKUP(AD386,CALC_CONN_TEB0187_REV01!F:M,8,0),IF(IFERROR(IF(AD386=AH386,AI386,AH386),"---")="---","---",IF(COUNTIF(CALC_CONN_TEB0187_REV01!F:F,IFERROR(IF(AD386=AH386,AI386,AH386),"---"))&gt;0,"---",IFERROR(IF(AD386=AH386,AI386,AH386),"---")))),"---")</f>
        <v>---</v>
      </c>
      <c r="AK386" t="str">
        <f>IF(COUNTIF(CALC_CONN_TEB0187_REV01!F:F,IF(AH386&lt;&gt;"---",VLOOKUP(AD386,CALC_CONN_TEB0187_REV01!F:M,8,0),IF(IFERROR(IF(AD386=AH386,AI386,AH386),"---")="---","---",IF(COUNTIF(CALC_CONN_TEB0187_REV01!F:F,IFERROR(IF(AD386=AH386,AI386,AH386),"---"))&gt;0,"---",IFERROR(IF(AD386=AH386,AI386,AH386),"---")))))=0,IF(AH386&lt;&gt;"---",VLOOKUP(AD386,CALC_CONN_TEB0187_REV01!F:M,8,0),IF(IFERROR(IF(AD386=AH386,AI386,AH386),"---")="---","---",IF(COUNTIF(CALC_CONN_TEB0187_REV01!F:F,IFERROR(IF(AD386=AH386,AI386,AH386),"---"))&gt;0,"---",IFERROR(IF(AD386=AH386,AI386,AH386),"---")))),"---")</f>
        <v>---</v>
      </c>
      <c r="AL386" t="str">
        <f t="shared" si="75"/>
        <v>---</v>
      </c>
      <c r="AM386">
        <f t="shared" si="76"/>
        <v>1098</v>
      </c>
      <c r="AT386" t="str">
        <f t="shared" si="69"/>
        <v>NetJ2_C22</v>
      </c>
      <c r="AU386" t="str">
        <f t="shared" si="70"/>
        <v>--</v>
      </c>
    </row>
    <row r="387" spans="1:47" x14ac:dyDescent="0.25">
      <c r="A387" t="str">
        <f t="shared" si="65"/>
        <v>J2-C23</v>
      </c>
      <c r="B387" t="str">
        <f t="shared" si="66"/>
        <v>NetJ2_C23</v>
      </c>
      <c r="C387" t="str">
        <f t="shared" si="67"/>
        <v>J2-NetJ2_C23</v>
      </c>
      <c r="D387" t="str">
        <f t="shared" si="68"/>
        <v>J2-C23</v>
      </c>
      <c r="E387" t="s">
        <v>410</v>
      </c>
      <c r="F387" t="s">
        <v>312</v>
      </c>
      <c r="G387" t="s">
        <v>964</v>
      </c>
      <c r="L387" t="s">
        <v>4070</v>
      </c>
      <c r="M387" t="s">
        <v>428</v>
      </c>
      <c r="N387">
        <v>79.367199999999997</v>
      </c>
      <c r="AA387">
        <f t="shared" si="77"/>
        <v>382</v>
      </c>
      <c r="AB387" t="str">
        <f>B2B!B384</f>
        <v>J2</v>
      </c>
      <c r="AC387" t="str">
        <f>B2B!C384</f>
        <v>C22</v>
      </c>
      <c r="AD387" t="str">
        <f t="shared" si="71"/>
        <v>J2-C22</v>
      </c>
      <c r="AE387" t="str">
        <f t="shared" si="72"/>
        <v>NetJ2_C22</v>
      </c>
      <c r="AG387" t="str">
        <f t="shared" si="73"/>
        <v>--</v>
      </c>
      <c r="AH387" t="str">
        <f t="shared" si="74"/>
        <v>J2-C22</v>
      </c>
      <c r="AI387" t="str">
        <f>IFERROR(IF(IF(AG387="--",INDEX(D:D,MATCH(AE387,INDEX(B:B,MATCH(AE387,B:B,)+1):B10901,)+MATCH(AE387,B:B,)))=AD387,VLOOKUP(AE387,B:D,3,0),IF(AG387="--",INDEX(D:D,MATCH(AE387,INDEX(B:B,MATCH(AE387,B:B,)+1):B10901,)+MATCH(AE387,B:B,)),"---")),"---")</f>
        <v>---</v>
      </c>
      <c r="AJ387" t="str">
        <f>IF(COUNTIF(CALC_CONN_TEB0187_REV01!F:F,IF(AH387&lt;&gt;"---",VLOOKUP(AD387,CALC_CONN_TEB0187_REV01!F:M,8,0),IF(IFERROR(IF(AD387=AH387,AI387,AH387),"---")="---","---",IF(COUNTIF(CALC_CONN_TEB0187_REV01!F:F,IFERROR(IF(AD387=AH387,AI387,AH387),"---"))&gt;0,"---",IFERROR(IF(AD387=AH387,AI387,AH387),"---")))))=1,IF(AH387&lt;&gt;"---",VLOOKUP(AD387,CALC_CONN_TEB0187_REV01!F:M,8,0),IF(IFERROR(IF(AD387=AH387,AI387,AH387),"---")="---","---",IF(COUNTIF(CALC_CONN_TEB0187_REV01!F:F,IFERROR(IF(AD387=AH387,AI387,AH387),"---"))&gt;0,"---",IFERROR(IF(AD387=AH387,AI387,AH387),"---")))),"---")</f>
        <v>---</v>
      </c>
      <c r="AK387" t="str">
        <f>IF(COUNTIF(CALC_CONN_TEB0187_REV01!F:F,IF(AH387&lt;&gt;"---",VLOOKUP(AD387,CALC_CONN_TEB0187_REV01!F:M,8,0),IF(IFERROR(IF(AD387=AH387,AI387,AH387),"---")="---","---",IF(COUNTIF(CALC_CONN_TEB0187_REV01!F:F,IFERROR(IF(AD387=AH387,AI387,AH387),"---"))&gt;0,"---",IFERROR(IF(AD387=AH387,AI387,AH387),"---")))))=0,IF(AH387&lt;&gt;"---",VLOOKUP(AD387,CALC_CONN_TEB0187_REV01!F:M,8,0),IF(IFERROR(IF(AD387=AH387,AI387,AH387),"---")="---","---",IF(COUNTIF(CALC_CONN_TEB0187_REV01!F:F,IFERROR(IF(AD387=AH387,AI387,AH387),"---"))&gt;0,"---",IFERROR(IF(AD387=AH387,AI387,AH387),"---")))),"---")</f>
        <v>---</v>
      </c>
      <c r="AL387" t="str">
        <f t="shared" si="75"/>
        <v>--</v>
      </c>
      <c r="AM387">
        <f t="shared" si="76"/>
        <v>1</v>
      </c>
      <c r="AT387" t="str">
        <f t="shared" si="69"/>
        <v>NetJ2_C23</v>
      </c>
      <c r="AU387" t="str">
        <f t="shared" si="70"/>
        <v>--</v>
      </c>
    </row>
    <row r="388" spans="1:47" x14ac:dyDescent="0.25">
      <c r="A388" t="str">
        <f t="shared" si="65"/>
        <v>J2-C24</v>
      </c>
      <c r="B388" t="str">
        <f t="shared" si="66"/>
        <v>GND</v>
      </c>
      <c r="C388" t="str">
        <f t="shared" si="67"/>
        <v>J2-GND</v>
      </c>
      <c r="D388" t="str">
        <f t="shared" si="68"/>
        <v>J2-C24</v>
      </c>
      <c r="E388" t="s">
        <v>410</v>
      </c>
      <c r="F388" t="s">
        <v>313</v>
      </c>
      <c r="G388" t="s">
        <v>433</v>
      </c>
      <c r="L388" t="s">
        <v>4071</v>
      </c>
      <c r="M388" t="s">
        <v>428</v>
      </c>
      <c r="N388">
        <v>79.849699999999999</v>
      </c>
      <c r="AA388">
        <f t="shared" si="77"/>
        <v>383</v>
      </c>
      <c r="AB388" t="str">
        <f>B2B!B385</f>
        <v>J2</v>
      </c>
      <c r="AC388" t="str">
        <f>B2B!C385</f>
        <v>C23</v>
      </c>
      <c r="AD388" t="str">
        <f t="shared" si="71"/>
        <v>J2-C23</v>
      </c>
      <c r="AE388" t="str">
        <f t="shared" si="72"/>
        <v>NetJ2_C23</v>
      </c>
      <c r="AG388" t="str">
        <f t="shared" si="73"/>
        <v>--</v>
      </c>
      <c r="AH388" t="str">
        <f t="shared" si="74"/>
        <v>J2-C23</v>
      </c>
      <c r="AI388" t="str">
        <f>IFERROR(IF(IF(AG388="--",INDEX(D:D,MATCH(AE388,INDEX(B:B,MATCH(AE388,B:B,)+1):B10902,)+MATCH(AE388,B:B,)))=AD388,VLOOKUP(AE388,B:D,3,0),IF(AG388="--",INDEX(D:D,MATCH(AE388,INDEX(B:B,MATCH(AE388,B:B,)+1):B10902,)+MATCH(AE388,B:B,)),"---")),"---")</f>
        <v>---</v>
      </c>
      <c r="AJ388" t="str">
        <f>IF(COUNTIF(CALC_CONN_TEB0187_REV01!F:F,IF(AH388&lt;&gt;"---",VLOOKUP(AD388,CALC_CONN_TEB0187_REV01!F:M,8,0),IF(IFERROR(IF(AD388=AH388,AI388,AH388),"---")="---","---",IF(COUNTIF(CALC_CONN_TEB0187_REV01!F:F,IFERROR(IF(AD388=AH388,AI388,AH388),"---"))&gt;0,"---",IFERROR(IF(AD388=AH388,AI388,AH388),"---")))))=1,IF(AH388&lt;&gt;"---",VLOOKUP(AD388,CALC_CONN_TEB0187_REV01!F:M,8,0),IF(IFERROR(IF(AD388=AH388,AI388,AH388),"---")="---","---",IF(COUNTIF(CALC_CONN_TEB0187_REV01!F:F,IFERROR(IF(AD388=AH388,AI388,AH388),"---"))&gt;0,"---",IFERROR(IF(AD388=AH388,AI388,AH388),"---")))),"---")</f>
        <v>---</v>
      </c>
      <c r="AK388" t="str">
        <f>IF(COUNTIF(CALC_CONN_TEB0187_REV01!F:F,IF(AH388&lt;&gt;"---",VLOOKUP(AD388,CALC_CONN_TEB0187_REV01!F:M,8,0),IF(IFERROR(IF(AD388=AH388,AI388,AH388),"---")="---","---",IF(COUNTIF(CALC_CONN_TEB0187_REV01!F:F,IFERROR(IF(AD388=AH388,AI388,AH388),"---"))&gt;0,"---",IFERROR(IF(AD388=AH388,AI388,AH388),"---")))))=0,IF(AH388&lt;&gt;"---",VLOOKUP(AD388,CALC_CONN_TEB0187_REV01!F:M,8,0),IF(IFERROR(IF(AD388=AH388,AI388,AH388),"---")="---","---",IF(COUNTIF(CALC_CONN_TEB0187_REV01!F:F,IFERROR(IF(AD388=AH388,AI388,AH388),"---"))&gt;0,"---",IFERROR(IF(AD388=AH388,AI388,AH388),"---")))),"---")</f>
        <v>---</v>
      </c>
      <c r="AL388" t="str">
        <f t="shared" si="75"/>
        <v>--</v>
      </c>
      <c r="AM388">
        <f t="shared" si="76"/>
        <v>1</v>
      </c>
      <c r="AT388">
        <f t="shared" si="69"/>
        <v>0</v>
      </c>
      <c r="AU388">
        <f t="shared" si="70"/>
        <v>0</v>
      </c>
    </row>
    <row r="389" spans="1:47" x14ac:dyDescent="0.25">
      <c r="A389" t="str">
        <f t="shared" si="65"/>
        <v>J2-C25</v>
      </c>
      <c r="B389" t="str">
        <f t="shared" si="66"/>
        <v>GTSR4C_TX1_P</v>
      </c>
      <c r="C389" t="str">
        <f t="shared" si="67"/>
        <v>J2-GTSR4C_TX1_P</v>
      </c>
      <c r="D389" t="str">
        <f t="shared" si="68"/>
        <v>J2-C25</v>
      </c>
      <c r="E389" t="s">
        <v>410</v>
      </c>
      <c r="F389" t="s">
        <v>314</v>
      </c>
      <c r="G389" t="s">
        <v>965</v>
      </c>
      <c r="L389" t="s">
        <v>4072</v>
      </c>
      <c r="M389" t="s">
        <v>428</v>
      </c>
      <c r="N389">
        <v>66.980900000000005</v>
      </c>
      <c r="AA389">
        <f t="shared" si="77"/>
        <v>384</v>
      </c>
      <c r="AB389" t="str">
        <f>B2B!B386</f>
        <v>J2</v>
      </c>
      <c r="AC389" t="str">
        <f>B2B!C386</f>
        <v>C24</v>
      </c>
      <c r="AD389" t="str">
        <f t="shared" si="71"/>
        <v>J2-C24</v>
      </c>
      <c r="AE389" t="str">
        <f t="shared" si="72"/>
        <v>GND</v>
      </c>
      <c r="AG389" t="str">
        <f t="shared" si="73"/>
        <v>---</v>
      </c>
      <c r="AH389" t="str">
        <f t="shared" si="74"/>
        <v>---</v>
      </c>
      <c r="AI389" t="str">
        <f>IFERROR(IF(IF(AG389="--",INDEX(D:D,MATCH(AE389,INDEX(B:B,MATCH(AE389,B:B,)+1):B10903,)+MATCH(AE389,B:B,)))=AD389,VLOOKUP(AE389,B:D,3,0),IF(AG389="--",INDEX(D:D,MATCH(AE389,INDEX(B:B,MATCH(AE389,B:B,)+1):B10903,)+MATCH(AE389,B:B,)),"---")),"---")</f>
        <v>---</v>
      </c>
      <c r="AJ389" t="str">
        <f>IF(COUNTIF(CALC_CONN_TEB0187_REV01!F:F,IF(AH389&lt;&gt;"---",VLOOKUP(AD389,CALC_CONN_TEB0187_REV01!F:M,8,0),IF(IFERROR(IF(AD389=AH389,AI389,AH389),"---")="---","---",IF(COUNTIF(CALC_CONN_TEB0187_REV01!F:F,IFERROR(IF(AD389=AH389,AI389,AH389),"---"))&gt;0,"---",IFERROR(IF(AD389=AH389,AI389,AH389),"---")))))=1,IF(AH389&lt;&gt;"---",VLOOKUP(AD389,CALC_CONN_TEB0187_REV01!F:M,8,0),IF(IFERROR(IF(AD389=AH389,AI389,AH389),"---")="---","---",IF(COUNTIF(CALC_CONN_TEB0187_REV01!F:F,IFERROR(IF(AD389=AH389,AI389,AH389),"---"))&gt;0,"---",IFERROR(IF(AD389=AH389,AI389,AH389),"---")))),"---")</f>
        <v>---</v>
      </c>
      <c r="AK389" t="str">
        <f>IF(COUNTIF(CALC_CONN_TEB0187_REV01!F:F,IF(AH389&lt;&gt;"---",VLOOKUP(AD389,CALC_CONN_TEB0187_REV01!F:M,8,0),IF(IFERROR(IF(AD389=AH389,AI389,AH389),"---")="---","---",IF(COUNTIF(CALC_CONN_TEB0187_REV01!F:F,IFERROR(IF(AD389=AH389,AI389,AH389),"---"))&gt;0,"---",IFERROR(IF(AD389=AH389,AI389,AH389),"---")))))=0,IF(AH389&lt;&gt;"---",VLOOKUP(AD389,CALC_CONN_TEB0187_REV01!F:M,8,0),IF(IFERROR(IF(AD389=AH389,AI389,AH389),"---")="---","---",IF(COUNTIF(CALC_CONN_TEB0187_REV01!F:F,IFERROR(IF(AD389=AH389,AI389,AH389),"---"))&gt;0,"---",IFERROR(IF(AD389=AH389,AI389,AH389),"---")))),"---")</f>
        <v>---</v>
      </c>
      <c r="AL389" t="str">
        <f t="shared" si="75"/>
        <v>---</v>
      </c>
      <c r="AM389">
        <f t="shared" si="76"/>
        <v>1098</v>
      </c>
      <c r="AT389" t="str">
        <f t="shared" si="69"/>
        <v>GTSR4C_TX1_P</v>
      </c>
      <c r="AU389" t="str">
        <f t="shared" si="70"/>
        <v>--</v>
      </c>
    </row>
    <row r="390" spans="1:47" x14ac:dyDescent="0.25">
      <c r="A390" t="str">
        <f t="shared" ref="A390:A453" si="78">$E390&amp;"-"&amp;$F390</f>
        <v>J2-C26</v>
      </c>
      <c r="B390" t="str">
        <f t="shared" ref="B390:B453" si="79">IF(OR(E390=$A$2,E390=$B$2,E390=$C$2,E390=$D$2),"--",G390)</f>
        <v>GTSR4C_TX1_N</v>
      </c>
      <c r="C390" t="str">
        <f t="shared" ref="C390:C453" si="80">$E390&amp;"-"&amp;$G390</f>
        <v>J2-GTSR4C_TX1_N</v>
      </c>
      <c r="D390" t="str">
        <f t="shared" ref="D390:D453" si="81">A390</f>
        <v>J2-C26</v>
      </c>
      <c r="E390" t="s">
        <v>410</v>
      </c>
      <c r="F390" t="s">
        <v>315</v>
      </c>
      <c r="G390" t="s">
        <v>966</v>
      </c>
      <c r="L390" t="s">
        <v>4073</v>
      </c>
      <c r="M390" t="s">
        <v>428</v>
      </c>
      <c r="N390">
        <v>67.067599999999999</v>
      </c>
      <c r="AA390">
        <f t="shared" si="77"/>
        <v>385</v>
      </c>
      <c r="AB390" t="str">
        <f>B2B!B387</f>
        <v>J2</v>
      </c>
      <c r="AC390" t="str">
        <f>B2B!C387</f>
        <v>C25</v>
      </c>
      <c r="AD390" t="str">
        <f t="shared" si="71"/>
        <v>J2-C25</v>
      </c>
      <c r="AE390" t="str">
        <f t="shared" si="72"/>
        <v>GTSR4C_TX1_P</v>
      </c>
      <c r="AG390" t="str">
        <f t="shared" si="73"/>
        <v>--</v>
      </c>
      <c r="AH390" t="str">
        <f t="shared" si="74"/>
        <v>J2-C25</v>
      </c>
      <c r="AI390" t="str">
        <f>IFERROR(IF(IF(AG390="--",INDEX(D:D,MATCH(AE390,INDEX(B:B,MATCH(AE390,B:B,)+1):B10904,)+MATCH(AE390,B:B,)))=AD390,VLOOKUP(AE390,B:D,3,0),IF(AG390="--",INDEX(D:D,MATCH(AE390,INDEX(B:B,MATCH(AE390,B:B,)+1):B10904,)+MATCH(AE390,B:B,)),"---")),"---")</f>
        <v>J17-A16</v>
      </c>
      <c r="AJ390" t="str">
        <f>IF(COUNTIF(CALC_CONN_TEB0187_REV01!F:F,IF(AH390&lt;&gt;"---",VLOOKUP(AD390,CALC_CONN_TEB0187_REV01!F:M,8,0),IF(IFERROR(IF(AD390=AH390,AI390,AH390),"---")="---","---",IF(COUNTIF(CALC_CONN_TEB0187_REV01!F:F,IFERROR(IF(AD390=AH390,AI390,AH390),"---"))&gt;0,"---",IFERROR(IF(AD390=AH390,AI390,AH390),"---")))))=1,IF(AH390&lt;&gt;"---",VLOOKUP(AD390,CALC_CONN_TEB0187_REV01!F:M,8,0),IF(IFERROR(IF(AD390=AH390,AI390,AH390),"---")="---","---",IF(COUNTIF(CALC_CONN_TEB0187_REV01!F:F,IFERROR(IF(AD390=AH390,AI390,AH390),"---"))&gt;0,"---",IFERROR(IF(AD390=AH390,AI390,AH390),"---")))),"---")</f>
        <v>---</v>
      </c>
      <c r="AK390" t="str">
        <f>IF(COUNTIF(CALC_CONN_TEB0187_REV01!F:F,IF(AH390&lt;&gt;"---",VLOOKUP(AD390,CALC_CONN_TEB0187_REV01!F:M,8,0),IF(IFERROR(IF(AD390=AH390,AI390,AH390),"---")="---","---",IF(COUNTIF(CALC_CONN_TEB0187_REV01!F:F,IFERROR(IF(AD390=AH390,AI390,AH390),"---"))&gt;0,"---",IFERROR(IF(AD390=AH390,AI390,AH390),"---")))))=0,IF(AH390&lt;&gt;"---",VLOOKUP(AD390,CALC_CONN_TEB0187_REV01!F:M,8,0),IF(IFERROR(IF(AD390=AH390,AI390,AH390),"---")="---","---",IF(COUNTIF(CALC_CONN_TEB0187_REV01!F:F,IFERROR(IF(AD390=AH390,AI390,AH390),"---"))&gt;0,"---",IFERROR(IF(AD390=AH390,AI390,AH390),"---")))),"---")</f>
        <v>J17-A16</v>
      </c>
      <c r="AL390">
        <f t="shared" si="75"/>
        <v>38.375399999999999</v>
      </c>
      <c r="AM390">
        <f t="shared" si="76"/>
        <v>2</v>
      </c>
      <c r="AT390" t="str">
        <f t="shared" ref="AT390:AT453" si="82">IF(IF(COUNTIF($AO$6:$AQ$150,B390)&gt;0,"---","--")="---",VLOOKUP(B390,$AO$6:$AQ$150,3,0),B390)</f>
        <v>GTSR4C_TX1_N</v>
      </c>
      <c r="AU390" t="str">
        <f t="shared" ref="AU390:AU453" si="83">IF(IF(COUNTIF($AO$6:$AQ$150,B390)&gt;0,"---","--")="---",VLOOKUP(B390,$AO$6:$AQ$150,2,0),"--")</f>
        <v>--</v>
      </c>
    </row>
    <row r="391" spans="1:47" x14ac:dyDescent="0.25">
      <c r="A391" t="str">
        <f t="shared" si="78"/>
        <v>J2-C27</v>
      </c>
      <c r="B391" t="str">
        <f t="shared" si="79"/>
        <v>GND</v>
      </c>
      <c r="C391" t="str">
        <f t="shared" si="80"/>
        <v>J2-GND</v>
      </c>
      <c r="D391" t="str">
        <f t="shared" si="81"/>
        <v>J2-C27</v>
      </c>
      <c r="E391" t="s">
        <v>410</v>
      </c>
      <c r="F391" t="s">
        <v>316</v>
      </c>
      <c r="G391" t="s">
        <v>433</v>
      </c>
      <c r="L391" t="s">
        <v>4074</v>
      </c>
      <c r="M391" t="s">
        <v>428</v>
      </c>
      <c r="N391">
        <v>86.184200000000004</v>
      </c>
      <c r="AA391">
        <f t="shared" si="77"/>
        <v>386</v>
      </c>
      <c r="AB391" t="str">
        <f>B2B!B388</f>
        <v>J2</v>
      </c>
      <c r="AC391" t="str">
        <f>B2B!C388</f>
        <v>C26</v>
      </c>
      <c r="AD391" t="str">
        <f t="shared" ref="AD391:AD454" si="84">AB391&amp;"-"&amp;AC391</f>
        <v>J2-C26</v>
      </c>
      <c r="AE391" t="str">
        <f t="shared" ref="AE391:AE454" si="85">VLOOKUP(AD391,A:B,2,0)</f>
        <v>GTSR4C_TX1_N</v>
      </c>
      <c r="AG391" t="str">
        <f t="shared" ref="AG391:AG454" si="86">IF(
IF(
IFERROR(VLOOKUP(AE391,$AO$6:$AO$50,1,),1)=1,1,0),
"--","---")</f>
        <v>--</v>
      </c>
      <c r="AH391" t="str">
        <f t="shared" ref="AH391:AH454" si="87">IF(AG391&lt;&gt;"---",IFERROR(VLOOKUP(AE391,B:F,3,0),"--"),"---")</f>
        <v>J2-C26</v>
      </c>
      <c r="AI391" t="str">
        <f>IFERROR(IF(IF(AG391="--",INDEX(D:D,MATCH(AE391,INDEX(B:B,MATCH(AE391,B:B,)+1):B10905,)+MATCH(AE391,B:B,)))=AD391,VLOOKUP(AE391,B:D,3,0),IF(AG391="--",INDEX(D:D,MATCH(AE391,INDEX(B:B,MATCH(AE391,B:B,)+1):B10905,)+MATCH(AE391,B:B,)),"---")),"---")</f>
        <v>J17-A15</v>
      </c>
      <c r="AJ391" t="str">
        <f>IF(COUNTIF(CALC_CONN_TEB0187_REV01!F:F,IF(AH391&lt;&gt;"---",VLOOKUP(AD391,CALC_CONN_TEB0187_REV01!F:M,8,0),IF(IFERROR(IF(AD391=AH391,AI391,AH391),"---")="---","---",IF(COUNTIF(CALC_CONN_TEB0187_REV01!F:F,IFERROR(IF(AD391=AH391,AI391,AH391),"---"))&gt;0,"---",IFERROR(IF(AD391=AH391,AI391,AH391),"---")))))=1,IF(AH391&lt;&gt;"---",VLOOKUP(AD391,CALC_CONN_TEB0187_REV01!F:M,8,0),IF(IFERROR(IF(AD391=AH391,AI391,AH391),"---")="---","---",IF(COUNTIF(CALC_CONN_TEB0187_REV01!F:F,IFERROR(IF(AD391=AH391,AI391,AH391),"---"))&gt;0,"---",IFERROR(IF(AD391=AH391,AI391,AH391),"---")))),"---")</f>
        <v>---</v>
      </c>
      <c r="AK391" t="str">
        <f>IF(COUNTIF(CALC_CONN_TEB0187_REV01!F:F,IF(AH391&lt;&gt;"---",VLOOKUP(AD391,CALC_CONN_TEB0187_REV01!F:M,8,0),IF(IFERROR(IF(AD391=AH391,AI391,AH391),"---")="---","---",IF(COUNTIF(CALC_CONN_TEB0187_REV01!F:F,IFERROR(IF(AD391=AH391,AI391,AH391),"---"))&gt;0,"---",IFERROR(IF(AD391=AH391,AI391,AH391),"---")))))=0,IF(AH391&lt;&gt;"---",VLOOKUP(AD391,CALC_CONN_TEB0187_REV01!F:M,8,0),IF(IFERROR(IF(AD391=AH391,AI391,AH391),"---")="---","---",IF(COUNTIF(CALC_CONN_TEB0187_REV01!F:F,IFERROR(IF(AD391=AH391,AI391,AH391),"---"))&gt;0,"---",IFERROR(IF(AD391=AH391,AI391,AH391),"---")))),"---")</f>
        <v>J17-A15</v>
      </c>
      <c r="AL391">
        <f t="shared" ref="AL391:AL454" si="88">IF(AG391&lt;&gt;"---",IFERROR(VLOOKUP(AE391,L:N,3,0),"--"),"---")</f>
        <v>38.361199999999997</v>
      </c>
      <c r="AM391">
        <f t="shared" ref="AM391:AM454" si="89">COUNTIF(B:B,AE391)</f>
        <v>2</v>
      </c>
      <c r="AT391">
        <f t="shared" si="82"/>
        <v>0</v>
      </c>
      <c r="AU391">
        <f t="shared" si="83"/>
        <v>0</v>
      </c>
    </row>
    <row r="392" spans="1:47" x14ac:dyDescent="0.25">
      <c r="A392" t="str">
        <f t="shared" si="78"/>
        <v>J2-C28</v>
      </c>
      <c r="B392" t="str">
        <f t="shared" si="79"/>
        <v>GTSR4C_TX3_P</v>
      </c>
      <c r="C392" t="str">
        <f t="shared" si="80"/>
        <v>J2-GTSR4C_TX3_P</v>
      </c>
      <c r="D392" t="str">
        <f t="shared" si="81"/>
        <v>J2-C28</v>
      </c>
      <c r="E392" t="s">
        <v>410</v>
      </c>
      <c r="F392" t="s">
        <v>317</v>
      </c>
      <c r="G392" t="s">
        <v>967</v>
      </c>
      <c r="L392" t="s">
        <v>4075</v>
      </c>
      <c r="M392" t="s">
        <v>428</v>
      </c>
      <c r="N392">
        <v>86.122</v>
      </c>
      <c r="AA392">
        <f t="shared" ref="AA392:AA455" si="90">AA391+1</f>
        <v>387</v>
      </c>
      <c r="AB392" t="str">
        <f>B2B!B389</f>
        <v>J2</v>
      </c>
      <c r="AC392" t="str">
        <f>B2B!C389</f>
        <v>C27</v>
      </c>
      <c r="AD392" t="str">
        <f t="shared" si="84"/>
        <v>J2-C27</v>
      </c>
      <c r="AE392" t="str">
        <f t="shared" si="85"/>
        <v>GND</v>
      </c>
      <c r="AG392" t="str">
        <f t="shared" si="86"/>
        <v>---</v>
      </c>
      <c r="AH392" t="str">
        <f t="shared" si="87"/>
        <v>---</v>
      </c>
      <c r="AI392" t="str">
        <f>IFERROR(IF(IF(AG392="--",INDEX(D:D,MATCH(AE392,INDEX(B:B,MATCH(AE392,B:B,)+1):B10906,)+MATCH(AE392,B:B,)))=AD392,VLOOKUP(AE392,B:D,3,0),IF(AG392="--",INDEX(D:D,MATCH(AE392,INDEX(B:B,MATCH(AE392,B:B,)+1):B10906,)+MATCH(AE392,B:B,)),"---")),"---")</f>
        <v>---</v>
      </c>
      <c r="AJ392" t="str">
        <f>IF(COUNTIF(CALC_CONN_TEB0187_REV01!F:F,IF(AH392&lt;&gt;"---",VLOOKUP(AD392,CALC_CONN_TEB0187_REV01!F:M,8,0),IF(IFERROR(IF(AD392=AH392,AI392,AH392),"---")="---","---",IF(COUNTIF(CALC_CONN_TEB0187_REV01!F:F,IFERROR(IF(AD392=AH392,AI392,AH392),"---"))&gt;0,"---",IFERROR(IF(AD392=AH392,AI392,AH392),"---")))))=1,IF(AH392&lt;&gt;"---",VLOOKUP(AD392,CALC_CONN_TEB0187_REV01!F:M,8,0),IF(IFERROR(IF(AD392=AH392,AI392,AH392),"---")="---","---",IF(COUNTIF(CALC_CONN_TEB0187_REV01!F:F,IFERROR(IF(AD392=AH392,AI392,AH392),"---"))&gt;0,"---",IFERROR(IF(AD392=AH392,AI392,AH392),"---")))),"---")</f>
        <v>---</v>
      </c>
      <c r="AK392" t="str">
        <f>IF(COUNTIF(CALC_CONN_TEB0187_REV01!F:F,IF(AH392&lt;&gt;"---",VLOOKUP(AD392,CALC_CONN_TEB0187_REV01!F:M,8,0),IF(IFERROR(IF(AD392=AH392,AI392,AH392),"---")="---","---",IF(COUNTIF(CALC_CONN_TEB0187_REV01!F:F,IFERROR(IF(AD392=AH392,AI392,AH392),"---"))&gt;0,"---",IFERROR(IF(AD392=AH392,AI392,AH392),"---")))))=0,IF(AH392&lt;&gt;"---",VLOOKUP(AD392,CALC_CONN_TEB0187_REV01!F:M,8,0),IF(IFERROR(IF(AD392=AH392,AI392,AH392),"---")="---","---",IF(COUNTIF(CALC_CONN_TEB0187_REV01!F:F,IFERROR(IF(AD392=AH392,AI392,AH392),"---"))&gt;0,"---",IFERROR(IF(AD392=AH392,AI392,AH392),"---")))),"---")</f>
        <v>---</v>
      </c>
      <c r="AL392" t="str">
        <f t="shared" si="88"/>
        <v>---</v>
      </c>
      <c r="AM392">
        <f t="shared" si="89"/>
        <v>1098</v>
      </c>
      <c r="AT392" t="str">
        <f t="shared" si="82"/>
        <v>GTSR4C_TX3_P</v>
      </c>
      <c r="AU392" t="str">
        <f t="shared" si="83"/>
        <v>--</v>
      </c>
    </row>
    <row r="393" spans="1:47" x14ac:dyDescent="0.25">
      <c r="A393" t="str">
        <f t="shared" si="78"/>
        <v>J2-C29</v>
      </c>
      <c r="B393" t="str">
        <f t="shared" si="79"/>
        <v>GTSR4C_TX3_N</v>
      </c>
      <c r="C393" t="str">
        <f t="shared" si="80"/>
        <v>J2-GTSR4C_TX3_N</v>
      </c>
      <c r="D393" t="str">
        <f t="shared" si="81"/>
        <v>J2-C29</v>
      </c>
      <c r="E393" t="s">
        <v>410</v>
      </c>
      <c r="F393" t="s">
        <v>318</v>
      </c>
      <c r="G393" t="s">
        <v>968</v>
      </c>
      <c r="L393" t="s">
        <v>4076</v>
      </c>
      <c r="M393" t="s">
        <v>428</v>
      </c>
      <c r="N393">
        <v>61.535400000000003</v>
      </c>
      <c r="AA393">
        <f t="shared" si="90"/>
        <v>388</v>
      </c>
      <c r="AB393" t="str">
        <f>B2B!B390</f>
        <v>J2</v>
      </c>
      <c r="AC393" t="str">
        <f>B2B!C390</f>
        <v>C28</v>
      </c>
      <c r="AD393" t="str">
        <f t="shared" si="84"/>
        <v>J2-C28</v>
      </c>
      <c r="AE393" t="str">
        <f t="shared" si="85"/>
        <v>GTSR4C_TX3_P</v>
      </c>
      <c r="AG393" t="str">
        <f t="shared" si="86"/>
        <v>--</v>
      </c>
      <c r="AH393" t="str">
        <f t="shared" si="87"/>
        <v>J2-C28</v>
      </c>
      <c r="AI393" t="str">
        <f>IFERROR(IF(IF(AG393="--",INDEX(D:D,MATCH(AE393,INDEX(B:B,MATCH(AE393,B:B,)+1):B10907,)+MATCH(AE393,B:B,)))=AD393,VLOOKUP(AE393,B:D,3,0),IF(AG393="--",INDEX(D:D,MATCH(AE393,INDEX(B:B,MATCH(AE393,B:B,)+1):B10907,)+MATCH(AE393,B:B,)),"---")),"---")</f>
        <v>J17-A3</v>
      </c>
      <c r="AJ393" t="str">
        <f>IF(COUNTIF(CALC_CONN_TEB0187_REV01!F:F,IF(AH393&lt;&gt;"---",VLOOKUP(AD393,CALC_CONN_TEB0187_REV01!F:M,8,0),IF(IFERROR(IF(AD393=AH393,AI393,AH393),"---")="---","---",IF(COUNTIF(CALC_CONN_TEB0187_REV01!F:F,IFERROR(IF(AD393=AH393,AI393,AH393),"---"))&gt;0,"---",IFERROR(IF(AD393=AH393,AI393,AH393),"---")))))=1,IF(AH393&lt;&gt;"---",VLOOKUP(AD393,CALC_CONN_TEB0187_REV01!F:M,8,0),IF(IFERROR(IF(AD393=AH393,AI393,AH393),"---")="---","---",IF(COUNTIF(CALC_CONN_TEB0187_REV01!F:F,IFERROR(IF(AD393=AH393,AI393,AH393),"---"))&gt;0,"---",IFERROR(IF(AD393=AH393,AI393,AH393),"---")))),"---")</f>
        <v>---</v>
      </c>
      <c r="AK393" t="str">
        <f>IF(COUNTIF(CALC_CONN_TEB0187_REV01!F:F,IF(AH393&lt;&gt;"---",VLOOKUP(AD393,CALC_CONN_TEB0187_REV01!F:M,8,0),IF(IFERROR(IF(AD393=AH393,AI393,AH393),"---")="---","---",IF(COUNTIF(CALC_CONN_TEB0187_REV01!F:F,IFERROR(IF(AD393=AH393,AI393,AH393),"---"))&gt;0,"---",IFERROR(IF(AD393=AH393,AI393,AH393),"---")))))=0,IF(AH393&lt;&gt;"---",VLOOKUP(AD393,CALC_CONN_TEB0187_REV01!F:M,8,0),IF(IFERROR(IF(AD393=AH393,AI393,AH393),"---")="---","---",IF(COUNTIF(CALC_CONN_TEB0187_REV01!F:F,IFERROR(IF(AD393=AH393,AI393,AH393),"---"))&gt;0,"---",IFERROR(IF(AD393=AH393,AI393,AH393),"---")))),"---")</f>
        <v>J17-A3</v>
      </c>
      <c r="AL393">
        <f t="shared" si="88"/>
        <v>32.813699999999997</v>
      </c>
      <c r="AM393">
        <f t="shared" si="89"/>
        <v>2</v>
      </c>
      <c r="AT393" t="str">
        <f t="shared" si="82"/>
        <v>GTSR4C_TX3_N</v>
      </c>
      <c r="AU393" t="str">
        <f t="shared" si="83"/>
        <v>--</v>
      </c>
    </row>
    <row r="394" spans="1:47" x14ac:dyDescent="0.25">
      <c r="A394" t="str">
        <f t="shared" si="78"/>
        <v>J2-C30</v>
      </c>
      <c r="B394" t="str">
        <f t="shared" si="79"/>
        <v>GND</v>
      </c>
      <c r="C394" t="str">
        <f t="shared" si="80"/>
        <v>J2-GND</v>
      </c>
      <c r="D394" t="str">
        <f t="shared" si="81"/>
        <v>J2-C30</v>
      </c>
      <c r="E394" t="s">
        <v>410</v>
      </c>
      <c r="F394" t="s">
        <v>319</v>
      </c>
      <c r="G394" t="s">
        <v>433</v>
      </c>
      <c r="L394" t="s">
        <v>4077</v>
      </c>
      <c r="M394" t="s">
        <v>428</v>
      </c>
      <c r="N394">
        <v>61.604100000000003</v>
      </c>
      <c r="AA394">
        <f t="shared" si="90"/>
        <v>389</v>
      </c>
      <c r="AB394" t="str">
        <f>B2B!B391</f>
        <v>J2</v>
      </c>
      <c r="AC394" t="str">
        <f>B2B!C391</f>
        <v>C29</v>
      </c>
      <c r="AD394" t="str">
        <f t="shared" si="84"/>
        <v>J2-C29</v>
      </c>
      <c r="AE394" t="str">
        <f t="shared" si="85"/>
        <v>GTSR4C_TX3_N</v>
      </c>
      <c r="AG394" t="str">
        <f t="shared" si="86"/>
        <v>--</v>
      </c>
      <c r="AH394" t="str">
        <f t="shared" si="87"/>
        <v>J2-C29</v>
      </c>
      <c r="AI394" t="str">
        <f>IFERROR(IF(IF(AG394="--",INDEX(D:D,MATCH(AE394,INDEX(B:B,MATCH(AE394,B:B,)+1):B10908,)+MATCH(AE394,B:B,)))=AD394,VLOOKUP(AE394,B:D,3,0),IF(AG394="--",INDEX(D:D,MATCH(AE394,INDEX(B:B,MATCH(AE394,B:B,)+1):B10908,)+MATCH(AE394,B:B,)),"---")),"---")</f>
        <v>J17-A2</v>
      </c>
      <c r="AJ394" t="str">
        <f>IF(COUNTIF(CALC_CONN_TEB0187_REV01!F:F,IF(AH394&lt;&gt;"---",VLOOKUP(AD394,CALC_CONN_TEB0187_REV01!F:M,8,0),IF(IFERROR(IF(AD394=AH394,AI394,AH394),"---")="---","---",IF(COUNTIF(CALC_CONN_TEB0187_REV01!F:F,IFERROR(IF(AD394=AH394,AI394,AH394),"---"))&gt;0,"---",IFERROR(IF(AD394=AH394,AI394,AH394),"---")))))=1,IF(AH394&lt;&gt;"---",VLOOKUP(AD394,CALC_CONN_TEB0187_REV01!F:M,8,0),IF(IFERROR(IF(AD394=AH394,AI394,AH394),"---")="---","---",IF(COUNTIF(CALC_CONN_TEB0187_REV01!F:F,IFERROR(IF(AD394=AH394,AI394,AH394),"---"))&gt;0,"---",IFERROR(IF(AD394=AH394,AI394,AH394),"---")))),"---")</f>
        <v>---</v>
      </c>
      <c r="AK394" t="str">
        <f>IF(COUNTIF(CALC_CONN_TEB0187_REV01!F:F,IF(AH394&lt;&gt;"---",VLOOKUP(AD394,CALC_CONN_TEB0187_REV01!F:M,8,0),IF(IFERROR(IF(AD394=AH394,AI394,AH394),"---")="---","---",IF(COUNTIF(CALC_CONN_TEB0187_REV01!F:F,IFERROR(IF(AD394=AH394,AI394,AH394),"---"))&gt;0,"---",IFERROR(IF(AD394=AH394,AI394,AH394),"---")))))=0,IF(AH394&lt;&gt;"---",VLOOKUP(AD394,CALC_CONN_TEB0187_REV01!F:M,8,0),IF(IFERROR(IF(AD394=AH394,AI394,AH394),"---")="---","---",IF(COUNTIF(CALC_CONN_TEB0187_REV01!F:F,IFERROR(IF(AD394=AH394,AI394,AH394),"---"))&gt;0,"---",IFERROR(IF(AD394=AH394,AI394,AH394),"---")))),"---")</f>
        <v>J17-A2</v>
      </c>
      <c r="AL394">
        <f t="shared" si="88"/>
        <v>32.808300000000003</v>
      </c>
      <c r="AM394">
        <f t="shared" si="89"/>
        <v>2</v>
      </c>
      <c r="AT394">
        <f t="shared" si="82"/>
        <v>0</v>
      </c>
      <c r="AU394">
        <f t="shared" si="83"/>
        <v>0</v>
      </c>
    </row>
    <row r="395" spans="1:47" x14ac:dyDescent="0.25">
      <c r="A395" t="str">
        <f t="shared" si="78"/>
        <v>J2-C31</v>
      </c>
      <c r="B395" t="str">
        <f t="shared" si="79"/>
        <v>CY_A0_P</v>
      </c>
      <c r="C395" t="str">
        <f t="shared" si="80"/>
        <v>J2-CY_A0_P</v>
      </c>
      <c r="D395" t="str">
        <f t="shared" si="81"/>
        <v>J2-C31</v>
      </c>
      <c r="E395" t="s">
        <v>410</v>
      </c>
      <c r="F395" t="s">
        <v>320</v>
      </c>
      <c r="G395" t="s">
        <v>3898</v>
      </c>
      <c r="L395" t="s">
        <v>4078</v>
      </c>
      <c r="M395" t="s">
        <v>428</v>
      </c>
      <c r="N395">
        <v>74.982399999999998</v>
      </c>
      <c r="AA395">
        <f t="shared" si="90"/>
        <v>390</v>
      </c>
      <c r="AB395" t="str">
        <f>B2B!B392</f>
        <v>J2</v>
      </c>
      <c r="AC395" t="str">
        <f>B2B!C392</f>
        <v>C30</v>
      </c>
      <c r="AD395" t="str">
        <f t="shared" si="84"/>
        <v>J2-C30</v>
      </c>
      <c r="AE395" t="str">
        <f t="shared" si="85"/>
        <v>GND</v>
      </c>
      <c r="AG395" t="str">
        <f t="shared" si="86"/>
        <v>---</v>
      </c>
      <c r="AH395" t="str">
        <f t="shared" si="87"/>
        <v>---</v>
      </c>
      <c r="AI395" t="str">
        <f>IFERROR(IF(IF(AG395="--",INDEX(D:D,MATCH(AE395,INDEX(B:B,MATCH(AE395,B:B,)+1):B10909,)+MATCH(AE395,B:B,)))=AD395,VLOOKUP(AE395,B:D,3,0),IF(AG395="--",INDEX(D:D,MATCH(AE395,INDEX(B:B,MATCH(AE395,B:B,)+1):B10909,)+MATCH(AE395,B:B,)),"---")),"---")</f>
        <v>---</v>
      </c>
      <c r="AJ395" t="str">
        <f>IF(COUNTIF(CALC_CONN_TEB0187_REV01!F:F,IF(AH395&lt;&gt;"---",VLOOKUP(AD395,CALC_CONN_TEB0187_REV01!F:M,8,0),IF(IFERROR(IF(AD395=AH395,AI395,AH395),"---")="---","---",IF(COUNTIF(CALC_CONN_TEB0187_REV01!F:F,IFERROR(IF(AD395=AH395,AI395,AH395),"---"))&gt;0,"---",IFERROR(IF(AD395=AH395,AI395,AH395),"---")))))=1,IF(AH395&lt;&gt;"---",VLOOKUP(AD395,CALC_CONN_TEB0187_REV01!F:M,8,0),IF(IFERROR(IF(AD395=AH395,AI395,AH395),"---")="---","---",IF(COUNTIF(CALC_CONN_TEB0187_REV01!F:F,IFERROR(IF(AD395=AH395,AI395,AH395),"---"))&gt;0,"---",IFERROR(IF(AD395=AH395,AI395,AH395),"---")))),"---")</f>
        <v>---</v>
      </c>
      <c r="AK395" t="str">
        <f>IF(COUNTIF(CALC_CONN_TEB0187_REV01!F:F,IF(AH395&lt;&gt;"---",VLOOKUP(AD395,CALC_CONN_TEB0187_REV01!F:M,8,0),IF(IFERROR(IF(AD395=AH395,AI395,AH395),"---")="---","---",IF(COUNTIF(CALC_CONN_TEB0187_REV01!F:F,IFERROR(IF(AD395=AH395,AI395,AH395),"---"))&gt;0,"---",IFERROR(IF(AD395=AH395,AI395,AH395),"---")))))=0,IF(AH395&lt;&gt;"---",VLOOKUP(AD395,CALC_CONN_TEB0187_REV01!F:M,8,0),IF(IFERROR(IF(AD395=AH395,AI395,AH395),"---")="---","---",IF(COUNTIF(CALC_CONN_TEB0187_REV01!F:F,IFERROR(IF(AD395=AH395,AI395,AH395),"---"))&gt;0,"---",IFERROR(IF(AD395=AH395,AI395,AH395),"---")))),"---")</f>
        <v>---</v>
      </c>
      <c r="AL395" t="str">
        <f t="shared" si="88"/>
        <v>---</v>
      </c>
      <c r="AM395">
        <f t="shared" si="89"/>
        <v>1098</v>
      </c>
      <c r="AT395" t="str">
        <f t="shared" si="82"/>
        <v>CY_A0_P</v>
      </c>
      <c r="AU395" t="str">
        <f t="shared" si="83"/>
        <v>--</v>
      </c>
    </row>
    <row r="396" spans="1:47" x14ac:dyDescent="0.25">
      <c r="A396" t="str">
        <f t="shared" si="78"/>
        <v>J2-C32</v>
      </c>
      <c r="B396" t="str">
        <f t="shared" si="79"/>
        <v>CY_A0_N</v>
      </c>
      <c r="C396" t="str">
        <f t="shared" si="80"/>
        <v>J2-CY_A0_N</v>
      </c>
      <c r="D396" t="str">
        <f t="shared" si="81"/>
        <v>J2-C32</v>
      </c>
      <c r="E396" t="s">
        <v>410</v>
      </c>
      <c r="F396" t="s">
        <v>321</v>
      </c>
      <c r="G396" t="s">
        <v>3896</v>
      </c>
      <c r="L396" t="s">
        <v>4079</v>
      </c>
      <c r="M396" t="s">
        <v>428</v>
      </c>
      <c r="N396">
        <v>75.014200000000002</v>
      </c>
      <c r="AA396">
        <f t="shared" si="90"/>
        <v>391</v>
      </c>
      <c r="AB396" t="str">
        <f>B2B!B393</f>
        <v>J2</v>
      </c>
      <c r="AC396" t="str">
        <f>B2B!C393</f>
        <v>C31</v>
      </c>
      <c r="AD396" t="str">
        <f t="shared" si="84"/>
        <v>J2-C31</v>
      </c>
      <c r="AE396" t="str">
        <f t="shared" si="85"/>
        <v>CY_A0_P</v>
      </c>
      <c r="AG396" t="str">
        <f t="shared" si="86"/>
        <v>--</v>
      </c>
      <c r="AH396" t="str">
        <f t="shared" si="87"/>
        <v>J2-C31</v>
      </c>
      <c r="AI396" t="str">
        <f>IFERROR(IF(IF(AG396="--",INDEX(D:D,MATCH(AE396,INDEX(B:B,MATCH(AE396,B:B,)+1):B10910,)+MATCH(AE396,B:B,)))=AD396,VLOOKUP(AE396,B:D,3,0),IF(AG396="--",INDEX(D:D,MATCH(AE396,INDEX(B:B,MATCH(AE396,B:B,)+1):B10910,)+MATCH(AE396,B:B,)),"---")),"---")</f>
        <v>J19-14</v>
      </c>
      <c r="AJ396" t="str">
        <f>IF(COUNTIF(CALC_CONN_TEB0187_REV01!F:F,IF(AH396&lt;&gt;"---",VLOOKUP(AD396,CALC_CONN_TEB0187_REV01!F:M,8,0),IF(IFERROR(IF(AD396=AH396,AI396,AH396),"---")="---","---",IF(COUNTIF(CALC_CONN_TEB0187_REV01!F:F,IFERROR(IF(AD396=AH396,AI396,AH396),"---"))&gt;0,"---",IFERROR(IF(AD396=AH396,AI396,AH396),"---")))))=1,IF(AH396&lt;&gt;"---",VLOOKUP(AD396,CALC_CONN_TEB0187_REV01!F:M,8,0),IF(IFERROR(IF(AD396=AH396,AI396,AH396),"---")="---","---",IF(COUNTIF(CALC_CONN_TEB0187_REV01!F:F,IFERROR(IF(AD396=AH396,AI396,AH396),"---"))&gt;0,"---",IFERROR(IF(AD396=AH396,AI396,AH396),"---")))),"---")</f>
        <v>---</v>
      </c>
      <c r="AK396" t="str">
        <f>IF(COUNTIF(CALC_CONN_TEB0187_REV01!F:F,IF(AH396&lt;&gt;"---",VLOOKUP(AD396,CALC_CONN_TEB0187_REV01!F:M,8,0),IF(IFERROR(IF(AD396=AH396,AI396,AH396),"---")="---","---",IF(COUNTIF(CALC_CONN_TEB0187_REV01!F:F,IFERROR(IF(AD396=AH396,AI396,AH396),"---"))&gt;0,"---",IFERROR(IF(AD396=AH396,AI396,AH396),"---")))))=0,IF(AH396&lt;&gt;"---",VLOOKUP(AD396,CALC_CONN_TEB0187_REV01!F:M,8,0),IF(IFERROR(IF(AD396=AH396,AI396,AH396),"---")="---","---",IF(COUNTIF(CALC_CONN_TEB0187_REV01!F:F,IFERROR(IF(AD396=AH396,AI396,AH396),"---"))&gt;0,"---",IFERROR(IF(AD396=AH396,AI396,AH396),"---")))),"---")</f>
        <v>J19-14</v>
      </c>
      <c r="AL396">
        <f t="shared" si="88"/>
        <v>60.313499999999998</v>
      </c>
      <c r="AM396">
        <f t="shared" si="89"/>
        <v>2</v>
      </c>
      <c r="AT396" t="str">
        <f t="shared" si="82"/>
        <v>CY_A0_N</v>
      </c>
      <c r="AU396" t="str">
        <f t="shared" si="83"/>
        <v>--</v>
      </c>
    </row>
    <row r="397" spans="1:47" x14ac:dyDescent="0.25">
      <c r="A397" t="str">
        <f t="shared" si="78"/>
        <v>J2-C33</v>
      </c>
      <c r="B397" t="str">
        <f t="shared" si="79"/>
        <v>CY_B1_P</v>
      </c>
      <c r="C397" t="str">
        <f t="shared" si="80"/>
        <v>J2-CY_B1_P</v>
      </c>
      <c r="D397" t="str">
        <f t="shared" si="81"/>
        <v>J2-C33</v>
      </c>
      <c r="E397" t="s">
        <v>410</v>
      </c>
      <c r="F397" t="s">
        <v>322</v>
      </c>
      <c r="G397" t="s">
        <v>3913</v>
      </c>
      <c r="L397" t="s">
        <v>4080</v>
      </c>
      <c r="M397" t="s">
        <v>428</v>
      </c>
      <c r="N397">
        <v>4.0171000000000001</v>
      </c>
      <c r="AA397">
        <f t="shared" si="90"/>
        <v>392</v>
      </c>
      <c r="AB397" t="str">
        <f>B2B!B394</f>
        <v>J2</v>
      </c>
      <c r="AC397" t="str">
        <f>B2B!C394</f>
        <v>C32</v>
      </c>
      <c r="AD397" t="str">
        <f t="shared" si="84"/>
        <v>J2-C32</v>
      </c>
      <c r="AE397" t="str">
        <f t="shared" si="85"/>
        <v>CY_A0_N</v>
      </c>
      <c r="AG397" t="str">
        <f t="shared" si="86"/>
        <v>--</v>
      </c>
      <c r="AH397" t="str">
        <f t="shared" si="87"/>
        <v>J2-C32</v>
      </c>
      <c r="AI397" t="str">
        <f>IFERROR(IF(IF(AG397="--",INDEX(D:D,MATCH(AE397,INDEX(B:B,MATCH(AE397,B:B,)+1):B10911,)+MATCH(AE397,B:B,)))=AD397,VLOOKUP(AE397,B:D,3,0),IF(AG397="--",INDEX(D:D,MATCH(AE397,INDEX(B:B,MATCH(AE397,B:B,)+1):B10911,)+MATCH(AE397,B:B,)),"---")),"---")</f>
        <v>J19-16</v>
      </c>
      <c r="AJ397" t="str">
        <f>IF(COUNTIF(CALC_CONN_TEB0187_REV01!F:F,IF(AH397&lt;&gt;"---",VLOOKUP(AD397,CALC_CONN_TEB0187_REV01!F:M,8,0),IF(IFERROR(IF(AD397=AH397,AI397,AH397),"---")="---","---",IF(COUNTIF(CALC_CONN_TEB0187_REV01!F:F,IFERROR(IF(AD397=AH397,AI397,AH397),"---"))&gt;0,"---",IFERROR(IF(AD397=AH397,AI397,AH397),"---")))))=1,IF(AH397&lt;&gt;"---",VLOOKUP(AD397,CALC_CONN_TEB0187_REV01!F:M,8,0),IF(IFERROR(IF(AD397=AH397,AI397,AH397),"---")="---","---",IF(COUNTIF(CALC_CONN_TEB0187_REV01!F:F,IFERROR(IF(AD397=AH397,AI397,AH397),"---"))&gt;0,"---",IFERROR(IF(AD397=AH397,AI397,AH397),"---")))),"---")</f>
        <v>---</v>
      </c>
      <c r="AK397" t="str">
        <f>IF(COUNTIF(CALC_CONN_TEB0187_REV01!F:F,IF(AH397&lt;&gt;"---",VLOOKUP(AD397,CALC_CONN_TEB0187_REV01!F:M,8,0),IF(IFERROR(IF(AD397=AH397,AI397,AH397),"---")="---","---",IF(COUNTIF(CALC_CONN_TEB0187_REV01!F:F,IFERROR(IF(AD397=AH397,AI397,AH397),"---"))&gt;0,"---",IFERROR(IF(AD397=AH397,AI397,AH397),"---")))))=0,IF(AH397&lt;&gt;"---",VLOOKUP(AD397,CALC_CONN_TEB0187_REV01!F:M,8,0),IF(IFERROR(IF(AD397=AH397,AI397,AH397),"---")="---","---",IF(COUNTIF(CALC_CONN_TEB0187_REV01!F:F,IFERROR(IF(AD397=AH397,AI397,AH397),"---"))&gt;0,"---",IFERROR(IF(AD397=AH397,AI397,AH397),"---")))),"---")</f>
        <v>J19-16</v>
      </c>
      <c r="AL397">
        <f t="shared" si="88"/>
        <v>60.393799999999999</v>
      </c>
      <c r="AM397">
        <f t="shared" si="89"/>
        <v>2</v>
      </c>
      <c r="AT397" t="str">
        <f t="shared" si="82"/>
        <v>CY_B1_P</v>
      </c>
      <c r="AU397" t="str">
        <f t="shared" si="83"/>
        <v>--</v>
      </c>
    </row>
    <row r="398" spans="1:47" x14ac:dyDescent="0.25">
      <c r="A398" t="str">
        <f t="shared" si="78"/>
        <v>J2-C34</v>
      </c>
      <c r="B398" t="str">
        <f t="shared" si="79"/>
        <v>CY_B1_N</v>
      </c>
      <c r="C398" t="str">
        <f t="shared" si="80"/>
        <v>J2-CY_B1_N</v>
      </c>
      <c r="D398" t="str">
        <f t="shared" si="81"/>
        <v>J2-C34</v>
      </c>
      <c r="E398" t="s">
        <v>410</v>
      </c>
      <c r="F398" t="s">
        <v>323</v>
      </c>
      <c r="G398" t="s">
        <v>3912</v>
      </c>
      <c r="L398" t="s">
        <v>4081</v>
      </c>
      <c r="M398" t="s">
        <v>428</v>
      </c>
      <c r="N398">
        <v>5.5223000000000004</v>
      </c>
      <c r="AA398">
        <f t="shared" si="90"/>
        <v>393</v>
      </c>
      <c r="AB398" t="str">
        <f>B2B!B395</f>
        <v>J2</v>
      </c>
      <c r="AC398" t="str">
        <f>B2B!C395</f>
        <v>C33</v>
      </c>
      <c r="AD398" t="str">
        <f t="shared" si="84"/>
        <v>J2-C33</v>
      </c>
      <c r="AE398" t="str">
        <f t="shared" si="85"/>
        <v>CY_B1_P</v>
      </c>
      <c r="AG398" t="str">
        <f t="shared" si="86"/>
        <v>--</v>
      </c>
      <c r="AH398" t="str">
        <f t="shared" si="87"/>
        <v>J2-C33</v>
      </c>
      <c r="AI398" t="str">
        <f>IFERROR(IF(IF(AG398="--",INDEX(D:D,MATCH(AE398,INDEX(B:B,MATCH(AE398,B:B,)+1):B10912,)+MATCH(AE398,B:B,)))=AD398,VLOOKUP(AE398,B:D,3,0),IF(AG398="--",INDEX(D:D,MATCH(AE398,INDEX(B:B,MATCH(AE398,B:B,)+1):B10912,)+MATCH(AE398,B:B,)),"---")),"---")</f>
        <v>J19-21</v>
      </c>
      <c r="AJ398" t="str">
        <f>IF(COUNTIF(CALC_CONN_TEB0187_REV01!F:F,IF(AH398&lt;&gt;"---",VLOOKUP(AD398,CALC_CONN_TEB0187_REV01!F:M,8,0),IF(IFERROR(IF(AD398=AH398,AI398,AH398),"---")="---","---",IF(COUNTIF(CALC_CONN_TEB0187_REV01!F:F,IFERROR(IF(AD398=AH398,AI398,AH398),"---"))&gt;0,"---",IFERROR(IF(AD398=AH398,AI398,AH398),"---")))))=1,IF(AH398&lt;&gt;"---",VLOOKUP(AD398,CALC_CONN_TEB0187_REV01!F:M,8,0),IF(IFERROR(IF(AD398=AH398,AI398,AH398),"---")="---","---",IF(COUNTIF(CALC_CONN_TEB0187_REV01!F:F,IFERROR(IF(AD398=AH398,AI398,AH398),"---"))&gt;0,"---",IFERROR(IF(AD398=AH398,AI398,AH398),"---")))),"---")</f>
        <v>---</v>
      </c>
      <c r="AK398" t="str">
        <f>IF(COUNTIF(CALC_CONN_TEB0187_REV01!F:F,IF(AH398&lt;&gt;"---",VLOOKUP(AD398,CALC_CONN_TEB0187_REV01!F:M,8,0),IF(IFERROR(IF(AD398=AH398,AI398,AH398),"---")="---","---",IF(COUNTIF(CALC_CONN_TEB0187_REV01!F:F,IFERROR(IF(AD398=AH398,AI398,AH398),"---"))&gt;0,"---",IFERROR(IF(AD398=AH398,AI398,AH398),"---")))))=0,IF(AH398&lt;&gt;"---",VLOOKUP(AD398,CALC_CONN_TEB0187_REV01!F:M,8,0),IF(IFERROR(IF(AD398=AH398,AI398,AH398),"---")="---","---",IF(COUNTIF(CALC_CONN_TEB0187_REV01!F:F,IFERROR(IF(AD398=AH398,AI398,AH398),"---"))&gt;0,"---",IFERROR(IF(AD398=AH398,AI398,AH398),"---")))),"---")</f>
        <v>J19-21</v>
      </c>
      <c r="AL398">
        <f t="shared" si="88"/>
        <v>62.031799999999997</v>
      </c>
      <c r="AM398">
        <f t="shared" si="89"/>
        <v>2</v>
      </c>
      <c r="AT398" t="str">
        <f t="shared" si="82"/>
        <v>CY_B1_N</v>
      </c>
      <c r="AU398" t="str">
        <f t="shared" si="83"/>
        <v>--</v>
      </c>
    </row>
    <row r="399" spans="1:47" x14ac:dyDescent="0.25">
      <c r="A399" t="str">
        <f t="shared" si="78"/>
        <v>J2-C35</v>
      </c>
      <c r="B399" t="str">
        <f t="shared" si="79"/>
        <v>CY_A3_P</v>
      </c>
      <c r="C399" t="str">
        <f t="shared" si="80"/>
        <v>J2-CY_A3_P</v>
      </c>
      <c r="D399" t="str">
        <f t="shared" si="81"/>
        <v>J2-C35</v>
      </c>
      <c r="E399" t="s">
        <v>410</v>
      </c>
      <c r="F399" t="s">
        <v>324</v>
      </c>
      <c r="G399" t="s">
        <v>3905</v>
      </c>
      <c r="L399" t="s">
        <v>4082</v>
      </c>
      <c r="M399" t="s">
        <v>428</v>
      </c>
      <c r="N399">
        <v>4.2202999999999999</v>
      </c>
      <c r="AA399">
        <f t="shared" si="90"/>
        <v>394</v>
      </c>
      <c r="AB399" t="str">
        <f>B2B!B396</f>
        <v>J2</v>
      </c>
      <c r="AC399" t="str">
        <f>B2B!C396</f>
        <v>C34</v>
      </c>
      <c r="AD399" t="str">
        <f t="shared" si="84"/>
        <v>J2-C34</v>
      </c>
      <c r="AE399" t="str">
        <f t="shared" si="85"/>
        <v>CY_B1_N</v>
      </c>
      <c r="AG399" t="str">
        <f t="shared" si="86"/>
        <v>--</v>
      </c>
      <c r="AH399" t="str">
        <f t="shared" si="87"/>
        <v>J2-C34</v>
      </c>
      <c r="AI399" t="str">
        <f>IFERROR(IF(IF(AG399="--",INDEX(D:D,MATCH(AE399,INDEX(B:B,MATCH(AE399,B:B,)+1):B10913,)+MATCH(AE399,B:B,)))=AD399,VLOOKUP(AE399,B:D,3,0),IF(AG399="--",INDEX(D:D,MATCH(AE399,INDEX(B:B,MATCH(AE399,B:B,)+1):B10913,)+MATCH(AE399,B:B,)),"---")),"---")</f>
        <v>J19-23</v>
      </c>
      <c r="AJ399" t="str">
        <f>IF(COUNTIF(CALC_CONN_TEB0187_REV01!F:F,IF(AH399&lt;&gt;"---",VLOOKUP(AD399,CALC_CONN_TEB0187_REV01!F:M,8,0),IF(IFERROR(IF(AD399=AH399,AI399,AH399),"---")="---","---",IF(COUNTIF(CALC_CONN_TEB0187_REV01!F:F,IFERROR(IF(AD399=AH399,AI399,AH399),"---"))&gt;0,"---",IFERROR(IF(AD399=AH399,AI399,AH399),"---")))))=1,IF(AH399&lt;&gt;"---",VLOOKUP(AD399,CALC_CONN_TEB0187_REV01!F:M,8,0),IF(IFERROR(IF(AD399=AH399,AI399,AH399),"---")="---","---",IF(COUNTIF(CALC_CONN_TEB0187_REV01!F:F,IFERROR(IF(AD399=AH399,AI399,AH399),"---"))&gt;0,"---",IFERROR(IF(AD399=AH399,AI399,AH399),"---")))),"---")</f>
        <v>---</v>
      </c>
      <c r="AK399" t="str">
        <f>IF(COUNTIF(CALC_CONN_TEB0187_REV01!F:F,IF(AH399&lt;&gt;"---",VLOOKUP(AD399,CALC_CONN_TEB0187_REV01!F:M,8,0),IF(IFERROR(IF(AD399=AH399,AI399,AH399),"---")="---","---",IF(COUNTIF(CALC_CONN_TEB0187_REV01!F:F,IFERROR(IF(AD399=AH399,AI399,AH399),"---"))&gt;0,"---",IFERROR(IF(AD399=AH399,AI399,AH399),"---")))))=0,IF(AH399&lt;&gt;"---",VLOOKUP(AD399,CALC_CONN_TEB0187_REV01!F:M,8,0),IF(IFERROR(IF(AD399=AH399,AI399,AH399),"---")="---","---",IF(COUNTIF(CALC_CONN_TEB0187_REV01!F:F,IFERROR(IF(AD399=AH399,AI399,AH399),"---"))&gt;0,"---",IFERROR(IF(AD399=AH399,AI399,AH399),"---")))),"---")</f>
        <v>J19-23</v>
      </c>
      <c r="AL399">
        <f t="shared" si="88"/>
        <v>62.040500000000002</v>
      </c>
      <c r="AM399">
        <f t="shared" si="89"/>
        <v>2</v>
      </c>
      <c r="AT399" t="str">
        <f t="shared" si="82"/>
        <v>CY_A3_P</v>
      </c>
      <c r="AU399" t="str">
        <f t="shared" si="83"/>
        <v>--</v>
      </c>
    </row>
    <row r="400" spans="1:47" x14ac:dyDescent="0.25">
      <c r="A400" t="str">
        <f t="shared" si="78"/>
        <v>J2-C36</v>
      </c>
      <c r="B400" t="str">
        <f t="shared" si="79"/>
        <v>CY_A3_N</v>
      </c>
      <c r="C400" t="str">
        <f t="shared" si="80"/>
        <v>J2-CY_A3_N</v>
      </c>
      <c r="D400" t="str">
        <f t="shared" si="81"/>
        <v>J2-C36</v>
      </c>
      <c r="E400" t="s">
        <v>410</v>
      </c>
      <c r="F400" t="s">
        <v>325</v>
      </c>
      <c r="G400" t="s">
        <v>3904</v>
      </c>
      <c r="L400" t="s">
        <v>4083</v>
      </c>
      <c r="M400" t="s">
        <v>428</v>
      </c>
      <c r="N400">
        <v>52.216000000000001</v>
      </c>
      <c r="AA400">
        <f t="shared" si="90"/>
        <v>395</v>
      </c>
      <c r="AB400" t="str">
        <f>B2B!B397</f>
        <v>J2</v>
      </c>
      <c r="AC400" t="str">
        <f>B2B!C397</f>
        <v>C35</v>
      </c>
      <c r="AD400" t="str">
        <f t="shared" si="84"/>
        <v>J2-C35</v>
      </c>
      <c r="AE400" t="str">
        <f t="shared" si="85"/>
        <v>CY_A3_P</v>
      </c>
      <c r="AG400" t="str">
        <f t="shared" si="86"/>
        <v>--</v>
      </c>
      <c r="AH400" t="str">
        <f t="shared" si="87"/>
        <v>J2-C35</v>
      </c>
      <c r="AI400" t="str">
        <f>IFERROR(IF(IF(AG400="--",INDEX(D:D,MATCH(AE400,INDEX(B:B,MATCH(AE400,B:B,)+1):B10914,)+MATCH(AE400,B:B,)))=AD400,VLOOKUP(AE400,B:D,3,0),IF(AG400="--",INDEX(D:D,MATCH(AE400,INDEX(B:B,MATCH(AE400,B:B,)+1):B10914,)+MATCH(AE400,B:B,)),"---")),"---")</f>
        <v>J19-32</v>
      </c>
      <c r="AJ400" t="str">
        <f>IF(COUNTIF(CALC_CONN_TEB0187_REV01!F:F,IF(AH400&lt;&gt;"---",VLOOKUP(AD400,CALC_CONN_TEB0187_REV01!F:M,8,0),IF(IFERROR(IF(AD400=AH400,AI400,AH400),"---")="---","---",IF(COUNTIF(CALC_CONN_TEB0187_REV01!F:F,IFERROR(IF(AD400=AH400,AI400,AH400),"---"))&gt;0,"---",IFERROR(IF(AD400=AH400,AI400,AH400),"---")))))=1,IF(AH400&lt;&gt;"---",VLOOKUP(AD400,CALC_CONN_TEB0187_REV01!F:M,8,0),IF(IFERROR(IF(AD400=AH400,AI400,AH400),"---")="---","---",IF(COUNTIF(CALC_CONN_TEB0187_REV01!F:F,IFERROR(IF(AD400=AH400,AI400,AH400),"---"))&gt;0,"---",IFERROR(IF(AD400=AH400,AI400,AH400),"---")))),"---")</f>
        <v>---</v>
      </c>
      <c r="AK400" t="str">
        <f>IF(COUNTIF(CALC_CONN_TEB0187_REV01!F:F,IF(AH400&lt;&gt;"---",VLOOKUP(AD400,CALC_CONN_TEB0187_REV01!F:M,8,0),IF(IFERROR(IF(AD400=AH400,AI400,AH400),"---")="---","---",IF(COUNTIF(CALC_CONN_TEB0187_REV01!F:F,IFERROR(IF(AD400=AH400,AI400,AH400),"---"))&gt;0,"---",IFERROR(IF(AD400=AH400,AI400,AH400),"---")))))=0,IF(AH400&lt;&gt;"---",VLOOKUP(AD400,CALC_CONN_TEB0187_REV01!F:M,8,0),IF(IFERROR(IF(AD400=AH400,AI400,AH400),"---")="---","---",IF(COUNTIF(CALC_CONN_TEB0187_REV01!F:F,IFERROR(IF(AD400=AH400,AI400,AH400),"---"))&gt;0,"---",IFERROR(IF(AD400=AH400,AI400,AH400),"---")))),"---")</f>
        <v>J19-32</v>
      </c>
      <c r="AL400">
        <f t="shared" si="88"/>
        <v>61.217300000000002</v>
      </c>
      <c r="AM400">
        <f t="shared" si="89"/>
        <v>2</v>
      </c>
      <c r="AT400" t="str">
        <f t="shared" si="82"/>
        <v>CY_A3_N</v>
      </c>
      <c r="AU400" t="str">
        <f t="shared" si="83"/>
        <v>--</v>
      </c>
    </row>
    <row r="401" spans="1:47" x14ac:dyDescent="0.25">
      <c r="A401" t="str">
        <f t="shared" si="78"/>
        <v>J2-C37</v>
      </c>
      <c r="B401" t="str">
        <f t="shared" si="79"/>
        <v>GND</v>
      </c>
      <c r="C401" t="str">
        <f t="shared" si="80"/>
        <v>J2-GND</v>
      </c>
      <c r="D401" t="str">
        <f t="shared" si="81"/>
        <v>J2-C37</v>
      </c>
      <c r="E401" t="s">
        <v>410</v>
      </c>
      <c r="F401" t="s">
        <v>326</v>
      </c>
      <c r="G401" t="s">
        <v>433</v>
      </c>
      <c r="L401" t="s">
        <v>4084</v>
      </c>
      <c r="M401" t="s">
        <v>428</v>
      </c>
      <c r="N401">
        <v>47.4024</v>
      </c>
      <c r="AA401">
        <f t="shared" si="90"/>
        <v>396</v>
      </c>
      <c r="AB401" t="str">
        <f>B2B!B398</f>
        <v>J2</v>
      </c>
      <c r="AC401" t="str">
        <f>B2B!C398</f>
        <v>C36</v>
      </c>
      <c r="AD401" t="str">
        <f t="shared" si="84"/>
        <v>J2-C36</v>
      </c>
      <c r="AE401" t="str">
        <f t="shared" si="85"/>
        <v>CY_A3_N</v>
      </c>
      <c r="AG401" t="str">
        <f t="shared" si="86"/>
        <v>--</v>
      </c>
      <c r="AH401" t="str">
        <f t="shared" si="87"/>
        <v>J2-C36</v>
      </c>
      <c r="AI401" t="str">
        <f>IFERROR(IF(IF(AG401="--",INDEX(D:D,MATCH(AE401,INDEX(B:B,MATCH(AE401,B:B,)+1):B10915,)+MATCH(AE401,B:B,)))=AD401,VLOOKUP(AE401,B:D,3,0),IF(AG401="--",INDEX(D:D,MATCH(AE401,INDEX(B:B,MATCH(AE401,B:B,)+1):B10915,)+MATCH(AE401,B:B,)),"---")),"---")</f>
        <v>J19-34</v>
      </c>
      <c r="AJ401" t="str">
        <f>IF(COUNTIF(CALC_CONN_TEB0187_REV01!F:F,IF(AH401&lt;&gt;"---",VLOOKUP(AD401,CALC_CONN_TEB0187_REV01!F:M,8,0),IF(IFERROR(IF(AD401=AH401,AI401,AH401),"---")="---","---",IF(COUNTIF(CALC_CONN_TEB0187_REV01!F:F,IFERROR(IF(AD401=AH401,AI401,AH401),"---"))&gt;0,"---",IFERROR(IF(AD401=AH401,AI401,AH401),"---")))))=1,IF(AH401&lt;&gt;"---",VLOOKUP(AD401,CALC_CONN_TEB0187_REV01!F:M,8,0),IF(IFERROR(IF(AD401=AH401,AI401,AH401),"---")="---","---",IF(COUNTIF(CALC_CONN_TEB0187_REV01!F:F,IFERROR(IF(AD401=AH401,AI401,AH401),"---"))&gt;0,"---",IFERROR(IF(AD401=AH401,AI401,AH401),"---")))),"---")</f>
        <v>---</v>
      </c>
      <c r="AK401" t="str">
        <f>IF(COUNTIF(CALC_CONN_TEB0187_REV01!F:F,IF(AH401&lt;&gt;"---",VLOOKUP(AD401,CALC_CONN_TEB0187_REV01!F:M,8,0),IF(IFERROR(IF(AD401=AH401,AI401,AH401),"---")="---","---",IF(COUNTIF(CALC_CONN_TEB0187_REV01!F:F,IFERROR(IF(AD401=AH401,AI401,AH401),"---"))&gt;0,"---",IFERROR(IF(AD401=AH401,AI401,AH401),"---")))))=0,IF(AH401&lt;&gt;"---",VLOOKUP(AD401,CALC_CONN_TEB0187_REV01!F:M,8,0),IF(IFERROR(IF(AD401=AH401,AI401,AH401),"---")="---","---",IF(COUNTIF(CALC_CONN_TEB0187_REV01!F:F,IFERROR(IF(AD401=AH401,AI401,AH401),"---"))&gt;0,"---",IFERROR(IF(AD401=AH401,AI401,AH401),"---")))),"---")</f>
        <v>J19-34</v>
      </c>
      <c r="AL401">
        <f t="shared" si="88"/>
        <v>61.125700000000002</v>
      </c>
      <c r="AM401">
        <f t="shared" si="89"/>
        <v>2</v>
      </c>
      <c r="AT401">
        <f t="shared" si="82"/>
        <v>0</v>
      </c>
      <c r="AU401">
        <f t="shared" si="83"/>
        <v>0</v>
      </c>
    </row>
    <row r="402" spans="1:47" x14ac:dyDescent="0.25">
      <c r="A402" t="str">
        <f t="shared" si="78"/>
        <v>J2-C38</v>
      </c>
      <c r="B402" t="str">
        <f t="shared" si="79"/>
        <v>CY_A5_P</v>
      </c>
      <c r="C402" t="str">
        <f t="shared" si="80"/>
        <v>J2-CY_A5_P</v>
      </c>
      <c r="D402" t="str">
        <f t="shared" si="81"/>
        <v>J2-C38</v>
      </c>
      <c r="E402" t="s">
        <v>410</v>
      </c>
      <c r="F402" t="s">
        <v>327</v>
      </c>
      <c r="G402" t="s">
        <v>3909</v>
      </c>
      <c r="L402" t="s">
        <v>4085</v>
      </c>
      <c r="M402" t="s">
        <v>428</v>
      </c>
      <c r="N402">
        <v>47.343400000000003</v>
      </c>
      <c r="AA402">
        <f t="shared" si="90"/>
        <v>397</v>
      </c>
      <c r="AB402" t="str">
        <f>B2B!B399</f>
        <v>J2</v>
      </c>
      <c r="AC402" t="str">
        <f>B2B!C399</f>
        <v>C37</v>
      </c>
      <c r="AD402" t="str">
        <f t="shared" si="84"/>
        <v>J2-C37</v>
      </c>
      <c r="AE402" t="str">
        <f t="shared" si="85"/>
        <v>GND</v>
      </c>
      <c r="AG402" t="str">
        <f t="shared" si="86"/>
        <v>---</v>
      </c>
      <c r="AH402" t="str">
        <f t="shared" si="87"/>
        <v>---</v>
      </c>
      <c r="AI402" t="str">
        <f>IFERROR(IF(IF(AG402="--",INDEX(D:D,MATCH(AE402,INDEX(B:B,MATCH(AE402,B:B,)+1):B10916,)+MATCH(AE402,B:B,)))=AD402,VLOOKUP(AE402,B:D,3,0),IF(AG402="--",INDEX(D:D,MATCH(AE402,INDEX(B:B,MATCH(AE402,B:B,)+1):B10916,)+MATCH(AE402,B:B,)),"---")),"---")</f>
        <v>---</v>
      </c>
      <c r="AJ402" t="str">
        <f>IF(COUNTIF(CALC_CONN_TEB0187_REV01!F:F,IF(AH402&lt;&gt;"---",VLOOKUP(AD402,CALC_CONN_TEB0187_REV01!F:M,8,0),IF(IFERROR(IF(AD402=AH402,AI402,AH402),"---")="---","---",IF(COUNTIF(CALC_CONN_TEB0187_REV01!F:F,IFERROR(IF(AD402=AH402,AI402,AH402),"---"))&gt;0,"---",IFERROR(IF(AD402=AH402,AI402,AH402),"---")))))=1,IF(AH402&lt;&gt;"---",VLOOKUP(AD402,CALC_CONN_TEB0187_REV01!F:M,8,0),IF(IFERROR(IF(AD402=AH402,AI402,AH402),"---")="---","---",IF(COUNTIF(CALC_CONN_TEB0187_REV01!F:F,IFERROR(IF(AD402=AH402,AI402,AH402),"---"))&gt;0,"---",IFERROR(IF(AD402=AH402,AI402,AH402),"---")))),"---")</f>
        <v>---</v>
      </c>
      <c r="AK402" t="str">
        <f>IF(COUNTIF(CALC_CONN_TEB0187_REV01!F:F,IF(AH402&lt;&gt;"---",VLOOKUP(AD402,CALC_CONN_TEB0187_REV01!F:M,8,0),IF(IFERROR(IF(AD402=AH402,AI402,AH402),"---")="---","---",IF(COUNTIF(CALC_CONN_TEB0187_REV01!F:F,IFERROR(IF(AD402=AH402,AI402,AH402),"---"))&gt;0,"---",IFERROR(IF(AD402=AH402,AI402,AH402),"---")))))=0,IF(AH402&lt;&gt;"---",VLOOKUP(AD402,CALC_CONN_TEB0187_REV01!F:M,8,0),IF(IFERROR(IF(AD402=AH402,AI402,AH402),"---")="---","---",IF(COUNTIF(CALC_CONN_TEB0187_REV01!F:F,IFERROR(IF(AD402=AH402,AI402,AH402),"---"))&gt;0,"---",IFERROR(IF(AD402=AH402,AI402,AH402),"---")))),"---")</f>
        <v>---</v>
      </c>
      <c r="AL402" t="str">
        <f t="shared" si="88"/>
        <v>---</v>
      </c>
      <c r="AM402">
        <f t="shared" si="89"/>
        <v>1098</v>
      </c>
      <c r="AT402" t="str">
        <f t="shared" si="82"/>
        <v>CY_A5_P</v>
      </c>
      <c r="AU402" t="str">
        <f t="shared" si="83"/>
        <v>--</v>
      </c>
    </row>
    <row r="403" spans="1:47" x14ac:dyDescent="0.25">
      <c r="A403" t="str">
        <f t="shared" si="78"/>
        <v>J2-C39</v>
      </c>
      <c r="B403" t="str">
        <f t="shared" si="79"/>
        <v>CY_A5_N</v>
      </c>
      <c r="C403" t="str">
        <f t="shared" si="80"/>
        <v>J2-CY_A5_N</v>
      </c>
      <c r="D403" t="str">
        <f t="shared" si="81"/>
        <v>J2-C39</v>
      </c>
      <c r="E403" t="s">
        <v>410</v>
      </c>
      <c r="F403" t="s">
        <v>328</v>
      </c>
      <c r="G403" t="s">
        <v>3908</v>
      </c>
      <c r="L403" t="s">
        <v>4086</v>
      </c>
      <c r="M403" t="s">
        <v>428</v>
      </c>
      <c r="N403">
        <v>47.652200000000001</v>
      </c>
      <c r="AA403">
        <f t="shared" si="90"/>
        <v>398</v>
      </c>
      <c r="AB403" t="str">
        <f>B2B!B400</f>
        <v>J2</v>
      </c>
      <c r="AC403" t="str">
        <f>B2B!C400</f>
        <v>C38</v>
      </c>
      <c r="AD403" t="str">
        <f t="shared" si="84"/>
        <v>J2-C38</v>
      </c>
      <c r="AE403" t="str">
        <f t="shared" si="85"/>
        <v>CY_A5_P</v>
      </c>
      <c r="AG403" t="str">
        <f t="shared" si="86"/>
        <v>--</v>
      </c>
      <c r="AH403" t="str">
        <f t="shared" si="87"/>
        <v>J2-C38</v>
      </c>
      <c r="AI403" t="str">
        <f>IFERROR(IF(IF(AG403="--",INDEX(D:D,MATCH(AE403,INDEX(B:B,MATCH(AE403,B:B,)+1):B10917,)+MATCH(AE403,B:B,)))=AD403,VLOOKUP(AE403,B:D,3,0),IF(AG403="--",INDEX(D:D,MATCH(AE403,INDEX(B:B,MATCH(AE403,B:B,)+1):B10917,)+MATCH(AE403,B:B,)),"---")),"---")</f>
        <v>J19-44</v>
      </c>
      <c r="AJ403" t="str">
        <f>IF(COUNTIF(CALC_CONN_TEB0187_REV01!F:F,IF(AH403&lt;&gt;"---",VLOOKUP(AD403,CALC_CONN_TEB0187_REV01!F:M,8,0),IF(IFERROR(IF(AD403=AH403,AI403,AH403),"---")="---","---",IF(COUNTIF(CALC_CONN_TEB0187_REV01!F:F,IFERROR(IF(AD403=AH403,AI403,AH403),"---"))&gt;0,"---",IFERROR(IF(AD403=AH403,AI403,AH403),"---")))))=1,IF(AH403&lt;&gt;"---",VLOOKUP(AD403,CALC_CONN_TEB0187_REV01!F:M,8,0),IF(IFERROR(IF(AD403=AH403,AI403,AH403),"---")="---","---",IF(COUNTIF(CALC_CONN_TEB0187_REV01!F:F,IFERROR(IF(AD403=AH403,AI403,AH403),"---"))&gt;0,"---",IFERROR(IF(AD403=AH403,AI403,AH403),"---")))),"---")</f>
        <v>---</v>
      </c>
      <c r="AK403" t="str">
        <f>IF(COUNTIF(CALC_CONN_TEB0187_REV01!F:F,IF(AH403&lt;&gt;"---",VLOOKUP(AD403,CALC_CONN_TEB0187_REV01!F:M,8,0),IF(IFERROR(IF(AD403=AH403,AI403,AH403),"---")="---","---",IF(COUNTIF(CALC_CONN_TEB0187_REV01!F:F,IFERROR(IF(AD403=AH403,AI403,AH403),"---"))&gt;0,"---",IFERROR(IF(AD403=AH403,AI403,AH403),"---")))))=0,IF(AH403&lt;&gt;"---",VLOOKUP(AD403,CALC_CONN_TEB0187_REV01!F:M,8,0),IF(IFERROR(IF(AD403=AH403,AI403,AH403),"---")="---","---",IF(COUNTIF(CALC_CONN_TEB0187_REV01!F:F,IFERROR(IF(AD403=AH403,AI403,AH403),"---"))&gt;0,"---",IFERROR(IF(AD403=AH403,AI403,AH403),"---")))),"---")</f>
        <v>J19-44</v>
      </c>
      <c r="AL403">
        <f t="shared" si="88"/>
        <v>61.077500000000001</v>
      </c>
      <c r="AM403">
        <f t="shared" si="89"/>
        <v>2</v>
      </c>
      <c r="AT403" t="str">
        <f t="shared" si="82"/>
        <v>CY_A5_N</v>
      </c>
      <c r="AU403" t="str">
        <f t="shared" si="83"/>
        <v>--</v>
      </c>
    </row>
    <row r="404" spans="1:47" x14ac:dyDescent="0.25">
      <c r="A404" t="str">
        <f t="shared" si="78"/>
        <v>J2-C40</v>
      </c>
      <c r="B404" t="str">
        <f t="shared" si="79"/>
        <v>CY_A2_P</v>
      </c>
      <c r="C404" t="str">
        <f t="shared" si="80"/>
        <v>J2-CY_A2_P</v>
      </c>
      <c r="D404" t="str">
        <f t="shared" si="81"/>
        <v>J2-C40</v>
      </c>
      <c r="E404" t="s">
        <v>410</v>
      </c>
      <c r="F404" t="s">
        <v>329</v>
      </c>
      <c r="G404" t="s">
        <v>3903</v>
      </c>
      <c r="L404" t="s">
        <v>4087</v>
      </c>
      <c r="M404" t="s">
        <v>428</v>
      </c>
      <c r="N404">
        <v>49.732300000000002</v>
      </c>
      <c r="AA404">
        <f t="shared" si="90"/>
        <v>399</v>
      </c>
      <c r="AB404" t="str">
        <f>B2B!B401</f>
        <v>J2</v>
      </c>
      <c r="AC404" t="str">
        <f>B2B!C401</f>
        <v>C39</v>
      </c>
      <c r="AD404" t="str">
        <f t="shared" si="84"/>
        <v>J2-C39</v>
      </c>
      <c r="AE404" t="str">
        <f t="shared" si="85"/>
        <v>CY_A5_N</v>
      </c>
      <c r="AG404" t="str">
        <f t="shared" si="86"/>
        <v>--</v>
      </c>
      <c r="AH404" t="str">
        <f t="shared" si="87"/>
        <v>J2-C39</v>
      </c>
      <c r="AI404" t="str">
        <f>IFERROR(IF(IF(AG404="--",INDEX(D:D,MATCH(AE404,INDEX(B:B,MATCH(AE404,B:B,)+1):B10918,)+MATCH(AE404,B:B,)))=AD404,VLOOKUP(AE404,B:D,3,0),IF(AG404="--",INDEX(D:D,MATCH(AE404,INDEX(B:B,MATCH(AE404,B:B,)+1):B10918,)+MATCH(AE404,B:B,)),"---")),"---")</f>
        <v>J19-46</v>
      </c>
      <c r="AJ404" t="str">
        <f>IF(COUNTIF(CALC_CONN_TEB0187_REV01!F:F,IF(AH404&lt;&gt;"---",VLOOKUP(AD404,CALC_CONN_TEB0187_REV01!F:M,8,0),IF(IFERROR(IF(AD404=AH404,AI404,AH404),"---")="---","---",IF(COUNTIF(CALC_CONN_TEB0187_REV01!F:F,IFERROR(IF(AD404=AH404,AI404,AH404),"---"))&gt;0,"---",IFERROR(IF(AD404=AH404,AI404,AH404),"---")))))=1,IF(AH404&lt;&gt;"---",VLOOKUP(AD404,CALC_CONN_TEB0187_REV01!F:M,8,0),IF(IFERROR(IF(AD404=AH404,AI404,AH404),"---")="---","---",IF(COUNTIF(CALC_CONN_TEB0187_REV01!F:F,IFERROR(IF(AD404=AH404,AI404,AH404),"---"))&gt;0,"---",IFERROR(IF(AD404=AH404,AI404,AH404),"---")))),"---")</f>
        <v>---</v>
      </c>
      <c r="AK404" t="str">
        <f>IF(COUNTIF(CALC_CONN_TEB0187_REV01!F:F,IF(AH404&lt;&gt;"---",VLOOKUP(AD404,CALC_CONN_TEB0187_REV01!F:M,8,0),IF(IFERROR(IF(AD404=AH404,AI404,AH404),"---")="---","---",IF(COUNTIF(CALC_CONN_TEB0187_REV01!F:F,IFERROR(IF(AD404=AH404,AI404,AH404),"---"))&gt;0,"---",IFERROR(IF(AD404=AH404,AI404,AH404),"---")))))=0,IF(AH404&lt;&gt;"---",VLOOKUP(AD404,CALC_CONN_TEB0187_REV01!F:M,8,0),IF(IFERROR(IF(AD404=AH404,AI404,AH404),"---")="---","---",IF(COUNTIF(CALC_CONN_TEB0187_REV01!F:F,IFERROR(IF(AD404=AH404,AI404,AH404),"---"))&gt;0,"---",IFERROR(IF(AD404=AH404,AI404,AH404),"---")))),"---")</f>
        <v>J19-46</v>
      </c>
      <c r="AL404">
        <f t="shared" si="88"/>
        <v>61.165999999999997</v>
      </c>
      <c r="AM404">
        <f t="shared" si="89"/>
        <v>2</v>
      </c>
      <c r="AT404" t="str">
        <f t="shared" si="82"/>
        <v>CY_A2_P</v>
      </c>
      <c r="AU404" t="str">
        <f t="shared" si="83"/>
        <v>--</v>
      </c>
    </row>
    <row r="405" spans="1:47" x14ac:dyDescent="0.25">
      <c r="A405" t="str">
        <f t="shared" si="78"/>
        <v>J2-C41</v>
      </c>
      <c r="B405" t="str">
        <f t="shared" si="79"/>
        <v>CY_A2_N</v>
      </c>
      <c r="C405" t="str">
        <f t="shared" si="80"/>
        <v>J2-CY_A2_N</v>
      </c>
      <c r="D405" t="str">
        <f t="shared" si="81"/>
        <v>J2-C41</v>
      </c>
      <c r="E405" t="s">
        <v>410</v>
      </c>
      <c r="F405" t="s">
        <v>330</v>
      </c>
      <c r="G405" t="s">
        <v>3902</v>
      </c>
      <c r="L405" t="s">
        <v>4088</v>
      </c>
      <c r="M405" t="s">
        <v>428</v>
      </c>
      <c r="N405">
        <v>51.975900000000003</v>
      </c>
      <c r="AA405">
        <f t="shared" si="90"/>
        <v>400</v>
      </c>
      <c r="AB405" t="str">
        <f>B2B!B402</f>
        <v>J2</v>
      </c>
      <c r="AC405" t="str">
        <f>B2B!C402</f>
        <v>C40</v>
      </c>
      <c r="AD405" t="str">
        <f t="shared" si="84"/>
        <v>J2-C40</v>
      </c>
      <c r="AE405" t="str">
        <f t="shared" si="85"/>
        <v>CY_A2_P</v>
      </c>
      <c r="AG405" t="str">
        <f t="shared" si="86"/>
        <v>--</v>
      </c>
      <c r="AH405" t="str">
        <f t="shared" si="87"/>
        <v>J2-C40</v>
      </c>
      <c r="AI405" t="str">
        <f>IFERROR(IF(IF(AG405="--",INDEX(D:D,MATCH(AE405,INDEX(B:B,MATCH(AE405,B:B,)+1):B10919,)+MATCH(AE405,B:B,)))=AD405,VLOOKUP(AE405,B:D,3,0),IF(AG405="--",INDEX(D:D,MATCH(AE405,INDEX(B:B,MATCH(AE405,B:B,)+1):B10919,)+MATCH(AE405,B:B,)),"---")),"---")</f>
        <v>J19-26</v>
      </c>
      <c r="AJ405" t="str">
        <f>IF(COUNTIF(CALC_CONN_TEB0187_REV01!F:F,IF(AH405&lt;&gt;"---",VLOOKUP(AD405,CALC_CONN_TEB0187_REV01!F:M,8,0),IF(IFERROR(IF(AD405=AH405,AI405,AH405),"---")="---","---",IF(COUNTIF(CALC_CONN_TEB0187_REV01!F:F,IFERROR(IF(AD405=AH405,AI405,AH405),"---"))&gt;0,"---",IFERROR(IF(AD405=AH405,AI405,AH405),"---")))))=1,IF(AH405&lt;&gt;"---",VLOOKUP(AD405,CALC_CONN_TEB0187_REV01!F:M,8,0),IF(IFERROR(IF(AD405=AH405,AI405,AH405),"---")="---","---",IF(COUNTIF(CALC_CONN_TEB0187_REV01!F:F,IFERROR(IF(AD405=AH405,AI405,AH405),"---"))&gt;0,"---",IFERROR(IF(AD405=AH405,AI405,AH405),"---")))),"---")</f>
        <v>---</v>
      </c>
      <c r="AK405" t="str">
        <f>IF(COUNTIF(CALC_CONN_TEB0187_REV01!F:F,IF(AH405&lt;&gt;"---",VLOOKUP(AD405,CALC_CONN_TEB0187_REV01!F:M,8,0),IF(IFERROR(IF(AD405=AH405,AI405,AH405),"---")="---","---",IF(COUNTIF(CALC_CONN_TEB0187_REV01!F:F,IFERROR(IF(AD405=AH405,AI405,AH405),"---"))&gt;0,"---",IFERROR(IF(AD405=AH405,AI405,AH405),"---")))))=0,IF(AH405&lt;&gt;"---",VLOOKUP(AD405,CALC_CONN_TEB0187_REV01!F:M,8,0),IF(IFERROR(IF(AD405=AH405,AI405,AH405),"---")="---","---",IF(COUNTIF(CALC_CONN_TEB0187_REV01!F:F,IFERROR(IF(AD405=AH405,AI405,AH405),"---"))&gt;0,"---",IFERROR(IF(AD405=AH405,AI405,AH405),"---")))),"---")</f>
        <v>J19-26</v>
      </c>
      <c r="AL405">
        <f t="shared" si="88"/>
        <v>54.5167</v>
      </c>
      <c r="AM405">
        <f t="shared" si="89"/>
        <v>2</v>
      </c>
      <c r="AT405" t="str">
        <f t="shared" si="82"/>
        <v>CY_A2_N</v>
      </c>
      <c r="AU405" t="str">
        <f t="shared" si="83"/>
        <v>--</v>
      </c>
    </row>
    <row r="406" spans="1:47" x14ac:dyDescent="0.25">
      <c r="A406" t="str">
        <f t="shared" si="78"/>
        <v>J2-C42</v>
      </c>
      <c r="B406" t="str">
        <f t="shared" si="79"/>
        <v>CY_A1_P</v>
      </c>
      <c r="C406" t="str">
        <f t="shared" si="80"/>
        <v>J2-CY_A1_P</v>
      </c>
      <c r="D406" t="str">
        <f t="shared" si="81"/>
        <v>J2-C42</v>
      </c>
      <c r="E406" t="s">
        <v>410</v>
      </c>
      <c r="F406" t="s">
        <v>331</v>
      </c>
      <c r="G406" t="s">
        <v>3901</v>
      </c>
      <c r="L406" t="s">
        <v>4089</v>
      </c>
      <c r="M406" t="s">
        <v>428</v>
      </c>
      <c r="N406">
        <v>52.729500000000002</v>
      </c>
      <c r="AA406">
        <f t="shared" si="90"/>
        <v>401</v>
      </c>
      <c r="AB406" t="str">
        <f>B2B!B403</f>
        <v>J2</v>
      </c>
      <c r="AC406" t="str">
        <f>B2B!C403</f>
        <v>C41</v>
      </c>
      <c r="AD406" t="str">
        <f t="shared" si="84"/>
        <v>J2-C41</v>
      </c>
      <c r="AE406" t="str">
        <f t="shared" si="85"/>
        <v>CY_A2_N</v>
      </c>
      <c r="AG406" t="str">
        <f t="shared" si="86"/>
        <v>--</v>
      </c>
      <c r="AH406" t="str">
        <f t="shared" si="87"/>
        <v>J2-C41</v>
      </c>
      <c r="AI406" t="str">
        <f>IFERROR(IF(IF(AG406="--",INDEX(D:D,MATCH(AE406,INDEX(B:B,MATCH(AE406,B:B,)+1):B10920,)+MATCH(AE406,B:B,)))=AD406,VLOOKUP(AE406,B:D,3,0),IF(AG406="--",INDEX(D:D,MATCH(AE406,INDEX(B:B,MATCH(AE406,B:B,)+1):B10920,)+MATCH(AE406,B:B,)),"---")),"---")</f>
        <v>J19-28</v>
      </c>
      <c r="AJ406" t="str">
        <f>IF(COUNTIF(CALC_CONN_TEB0187_REV01!F:F,IF(AH406&lt;&gt;"---",VLOOKUP(AD406,CALC_CONN_TEB0187_REV01!F:M,8,0),IF(IFERROR(IF(AD406=AH406,AI406,AH406),"---")="---","---",IF(COUNTIF(CALC_CONN_TEB0187_REV01!F:F,IFERROR(IF(AD406=AH406,AI406,AH406),"---"))&gt;0,"---",IFERROR(IF(AD406=AH406,AI406,AH406),"---")))))=1,IF(AH406&lt;&gt;"---",VLOOKUP(AD406,CALC_CONN_TEB0187_REV01!F:M,8,0),IF(IFERROR(IF(AD406=AH406,AI406,AH406),"---")="---","---",IF(COUNTIF(CALC_CONN_TEB0187_REV01!F:F,IFERROR(IF(AD406=AH406,AI406,AH406),"---"))&gt;0,"---",IFERROR(IF(AD406=AH406,AI406,AH406),"---")))),"---")</f>
        <v>---</v>
      </c>
      <c r="AK406" t="str">
        <f>IF(COUNTIF(CALC_CONN_TEB0187_REV01!F:F,IF(AH406&lt;&gt;"---",VLOOKUP(AD406,CALC_CONN_TEB0187_REV01!F:M,8,0),IF(IFERROR(IF(AD406=AH406,AI406,AH406),"---")="---","---",IF(COUNTIF(CALC_CONN_TEB0187_REV01!F:F,IFERROR(IF(AD406=AH406,AI406,AH406),"---"))&gt;0,"---",IFERROR(IF(AD406=AH406,AI406,AH406),"---")))))=0,IF(AH406&lt;&gt;"---",VLOOKUP(AD406,CALC_CONN_TEB0187_REV01!F:M,8,0),IF(IFERROR(IF(AD406=AH406,AI406,AH406),"---")="---","---",IF(COUNTIF(CALC_CONN_TEB0187_REV01!F:F,IFERROR(IF(AD406=AH406,AI406,AH406),"---"))&gt;0,"---",IFERROR(IF(AD406=AH406,AI406,AH406),"---")))),"---")</f>
        <v>J19-28</v>
      </c>
      <c r="AL406">
        <f t="shared" si="88"/>
        <v>54.598199999999999</v>
      </c>
      <c r="AM406">
        <f t="shared" si="89"/>
        <v>2</v>
      </c>
      <c r="AT406" t="str">
        <f t="shared" si="82"/>
        <v>CY_A1_P</v>
      </c>
      <c r="AU406" t="str">
        <f t="shared" si="83"/>
        <v>--</v>
      </c>
    </row>
    <row r="407" spans="1:47" x14ac:dyDescent="0.25">
      <c r="A407" t="str">
        <f t="shared" si="78"/>
        <v>J2-C43</v>
      </c>
      <c r="B407" t="str">
        <f t="shared" si="79"/>
        <v>CY_A1_N</v>
      </c>
      <c r="C407" t="str">
        <f t="shared" si="80"/>
        <v>J2-CY_A1_N</v>
      </c>
      <c r="D407" t="str">
        <f t="shared" si="81"/>
        <v>J2-C43</v>
      </c>
      <c r="E407" t="s">
        <v>410</v>
      </c>
      <c r="F407" t="s">
        <v>332</v>
      </c>
      <c r="G407" t="s">
        <v>3900</v>
      </c>
      <c r="L407" t="s">
        <v>4090</v>
      </c>
      <c r="M407" t="s">
        <v>428</v>
      </c>
      <c r="N407">
        <v>51.174900000000001</v>
      </c>
      <c r="AA407">
        <f t="shared" si="90"/>
        <v>402</v>
      </c>
      <c r="AB407" t="str">
        <f>B2B!B404</f>
        <v>J2</v>
      </c>
      <c r="AC407" t="str">
        <f>B2B!C404</f>
        <v>C42</v>
      </c>
      <c r="AD407" t="str">
        <f t="shared" si="84"/>
        <v>J2-C42</v>
      </c>
      <c r="AE407" t="str">
        <f t="shared" si="85"/>
        <v>CY_A1_P</v>
      </c>
      <c r="AG407" t="str">
        <f t="shared" si="86"/>
        <v>--</v>
      </c>
      <c r="AH407" t="str">
        <f t="shared" si="87"/>
        <v>J2-C42</v>
      </c>
      <c r="AI407" t="str">
        <f>IFERROR(IF(IF(AG407="--",INDEX(D:D,MATCH(AE407,INDEX(B:B,MATCH(AE407,B:B,)+1):B10921,)+MATCH(AE407,B:B,)))=AD407,VLOOKUP(AE407,B:D,3,0),IF(AG407="--",INDEX(D:D,MATCH(AE407,INDEX(B:B,MATCH(AE407,B:B,)+1):B10921,)+MATCH(AE407,B:B,)),"---")),"---")</f>
        <v>J19-20</v>
      </c>
      <c r="AJ407" t="str">
        <f>IF(COUNTIF(CALC_CONN_TEB0187_REV01!F:F,IF(AH407&lt;&gt;"---",VLOOKUP(AD407,CALC_CONN_TEB0187_REV01!F:M,8,0),IF(IFERROR(IF(AD407=AH407,AI407,AH407),"---")="---","---",IF(COUNTIF(CALC_CONN_TEB0187_REV01!F:F,IFERROR(IF(AD407=AH407,AI407,AH407),"---"))&gt;0,"---",IFERROR(IF(AD407=AH407,AI407,AH407),"---")))))=1,IF(AH407&lt;&gt;"---",VLOOKUP(AD407,CALC_CONN_TEB0187_REV01!F:M,8,0),IF(IFERROR(IF(AD407=AH407,AI407,AH407),"---")="---","---",IF(COUNTIF(CALC_CONN_TEB0187_REV01!F:F,IFERROR(IF(AD407=AH407,AI407,AH407),"---"))&gt;0,"---",IFERROR(IF(AD407=AH407,AI407,AH407),"---")))),"---")</f>
        <v>---</v>
      </c>
      <c r="AK407" t="str">
        <f>IF(COUNTIF(CALC_CONN_TEB0187_REV01!F:F,IF(AH407&lt;&gt;"---",VLOOKUP(AD407,CALC_CONN_TEB0187_REV01!F:M,8,0),IF(IFERROR(IF(AD407=AH407,AI407,AH407),"---")="---","---",IF(COUNTIF(CALC_CONN_TEB0187_REV01!F:F,IFERROR(IF(AD407=AH407,AI407,AH407),"---"))&gt;0,"---",IFERROR(IF(AD407=AH407,AI407,AH407),"---")))))=0,IF(AH407&lt;&gt;"---",VLOOKUP(AD407,CALC_CONN_TEB0187_REV01!F:M,8,0),IF(IFERROR(IF(AD407=AH407,AI407,AH407),"---")="---","---",IF(COUNTIF(CALC_CONN_TEB0187_REV01!F:F,IFERROR(IF(AD407=AH407,AI407,AH407),"---"))&gt;0,"---",IFERROR(IF(AD407=AH407,AI407,AH407),"---")))),"---")</f>
        <v>J19-20</v>
      </c>
      <c r="AL407">
        <f t="shared" si="88"/>
        <v>60.2455</v>
      </c>
      <c r="AM407">
        <f t="shared" si="89"/>
        <v>2</v>
      </c>
      <c r="AT407" t="str">
        <f t="shared" si="82"/>
        <v>CY_A1_N</v>
      </c>
      <c r="AU407" t="str">
        <f t="shared" si="83"/>
        <v>--</v>
      </c>
    </row>
    <row r="408" spans="1:47" x14ac:dyDescent="0.25">
      <c r="A408" t="str">
        <f t="shared" si="78"/>
        <v>J2-C44</v>
      </c>
      <c r="B408" t="str">
        <f t="shared" si="79"/>
        <v>GND</v>
      </c>
      <c r="C408" t="str">
        <f t="shared" si="80"/>
        <v>J2-GND</v>
      </c>
      <c r="D408" t="str">
        <f t="shared" si="81"/>
        <v>J2-C44</v>
      </c>
      <c r="E408" t="s">
        <v>410</v>
      </c>
      <c r="F408" t="s">
        <v>333</v>
      </c>
      <c r="G408" t="s">
        <v>433</v>
      </c>
      <c r="L408" t="s">
        <v>4091</v>
      </c>
      <c r="M408" t="s">
        <v>428</v>
      </c>
      <c r="N408">
        <v>52.444699999999997</v>
      </c>
      <c r="AA408">
        <f t="shared" si="90"/>
        <v>403</v>
      </c>
      <c r="AB408" t="str">
        <f>B2B!B405</f>
        <v>J2</v>
      </c>
      <c r="AC408" t="str">
        <f>B2B!C405</f>
        <v>C43</v>
      </c>
      <c r="AD408" t="str">
        <f t="shared" si="84"/>
        <v>J2-C43</v>
      </c>
      <c r="AE408" t="str">
        <f t="shared" si="85"/>
        <v>CY_A1_N</v>
      </c>
      <c r="AG408" t="str">
        <f t="shared" si="86"/>
        <v>--</v>
      </c>
      <c r="AH408" t="str">
        <f t="shared" si="87"/>
        <v>J2-C43</v>
      </c>
      <c r="AI408" t="str">
        <f>IFERROR(IF(IF(AG408="--",INDEX(D:D,MATCH(AE408,INDEX(B:B,MATCH(AE408,B:B,)+1):B10922,)+MATCH(AE408,B:B,)))=AD408,VLOOKUP(AE408,B:D,3,0),IF(AG408="--",INDEX(D:D,MATCH(AE408,INDEX(B:B,MATCH(AE408,B:B,)+1):B10922,)+MATCH(AE408,B:B,)),"---")),"---")</f>
        <v>J19-22</v>
      </c>
      <c r="AJ408" t="str">
        <f>IF(COUNTIF(CALC_CONN_TEB0187_REV01!F:F,IF(AH408&lt;&gt;"---",VLOOKUP(AD408,CALC_CONN_TEB0187_REV01!F:M,8,0),IF(IFERROR(IF(AD408=AH408,AI408,AH408),"---")="---","---",IF(COUNTIF(CALC_CONN_TEB0187_REV01!F:F,IFERROR(IF(AD408=AH408,AI408,AH408),"---"))&gt;0,"---",IFERROR(IF(AD408=AH408,AI408,AH408),"---")))))=1,IF(AH408&lt;&gt;"---",VLOOKUP(AD408,CALC_CONN_TEB0187_REV01!F:M,8,0),IF(IFERROR(IF(AD408=AH408,AI408,AH408),"---")="---","---",IF(COUNTIF(CALC_CONN_TEB0187_REV01!F:F,IFERROR(IF(AD408=AH408,AI408,AH408),"---"))&gt;0,"---",IFERROR(IF(AD408=AH408,AI408,AH408),"---")))),"---")</f>
        <v>---</v>
      </c>
      <c r="AK408" t="str">
        <f>IF(COUNTIF(CALC_CONN_TEB0187_REV01!F:F,IF(AH408&lt;&gt;"---",VLOOKUP(AD408,CALC_CONN_TEB0187_REV01!F:M,8,0),IF(IFERROR(IF(AD408=AH408,AI408,AH408),"---")="---","---",IF(COUNTIF(CALC_CONN_TEB0187_REV01!F:F,IFERROR(IF(AD408=AH408,AI408,AH408),"---"))&gt;0,"---",IFERROR(IF(AD408=AH408,AI408,AH408),"---")))))=0,IF(AH408&lt;&gt;"---",VLOOKUP(AD408,CALC_CONN_TEB0187_REV01!F:M,8,0),IF(IFERROR(IF(AD408=AH408,AI408,AH408),"---")="---","---",IF(COUNTIF(CALC_CONN_TEB0187_REV01!F:F,IFERROR(IF(AD408=AH408,AI408,AH408),"---"))&gt;0,"---",IFERROR(IF(AD408=AH408,AI408,AH408),"---")))),"---")</f>
        <v>J19-22</v>
      </c>
      <c r="AL408">
        <f t="shared" si="88"/>
        <v>60.2254</v>
      </c>
      <c r="AM408">
        <f t="shared" si="89"/>
        <v>2</v>
      </c>
      <c r="AT408">
        <f t="shared" si="82"/>
        <v>0</v>
      </c>
      <c r="AU408">
        <f t="shared" si="83"/>
        <v>0</v>
      </c>
    </row>
    <row r="409" spans="1:47" x14ac:dyDescent="0.25">
      <c r="A409" t="str">
        <f t="shared" si="78"/>
        <v>J2-C45</v>
      </c>
      <c r="B409" t="str">
        <f t="shared" si="79"/>
        <v>CY_DQ_C_P</v>
      </c>
      <c r="C409" t="str">
        <f t="shared" si="80"/>
        <v>J2-CY_DQ_C_P</v>
      </c>
      <c r="D409" t="str">
        <f t="shared" si="81"/>
        <v>J2-C45</v>
      </c>
      <c r="E409" t="s">
        <v>410</v>
      </c>
      <c r="F409" t="s">
        <v>334</v>
      </c>
      <c r="G409" t="s">
        <v>3925</v>
      </c>
      <c r="L409" t="s">
        <v>4092</v>
      </c>
      <c r="M409" t="s">
        <v>428</v>
      </c>
      <c r="N409">
        <v>49.7774</v>
      </c>
      <c r="AA409">
        <f t="shared" si="90"/>
        <v>404</v>
      </c>
      <c r="AB409" t="str">
        <f>B2B!B406</f>
        <v>J2</v>
      </c>
      <c r="AC409" t="str">
        <f>B2B!C406</f>
        <v>C44</v>
      </c>
      <c r="AD409" t="str">
        <f t="shared" si="84"/>
        <v>J2-C44</v>
      </c>
      <c r="AE409" t="str">
        <f t="shared" si="85"/>
        <v>GND</v>
      </c>
      <c r="AG409" t="str">
        <f t="shared" si="86"/>
        <v>---</v>
      </c>
      <c r="AH409" t="str">
        <f t="shared" si="87"/>
        <v>---</v>
      </c>
      <c r="AI409" t="str">
        <f>IFERROR(IF(IF(AG409="--",INDEX(D:D,MATCH(AE409,INDEX(B:B,MATCH(AE409,B:B,)+1):B10923,)+MATCH(AE409,B:B,)))=AD409,VLOOKUP(AE409,B:D,3,0),IF(AG409="--",INDEX(D:D,MATCH(AE409,INDEX(B:B,MATCH(AE409,B:B,)+1):B10923,)+MATCH(AE409,B:B,)),"---")),"---")</f>
        <v>---</v>
      </c>
      <c r="AJ409" t="str">
        <f>IF(COUNTIF(CALC_CONN_TEB0187_REV01!F:F,IF(AH409&lt;&gt;"---",VLOOKUP(AD409,CALC_CONN_TEB0187_REV01!F:M,8,0),IF(IFERROR(IF(AD409=AH409,AI409,AH409),"---")="---","---",IF(COUNTIF(CALC_CONN_TEB0187_REV01!F:F,IFERROR(IF(AD409=AH409,AI409,AH409),"---"))&gt;0,"---",IFERROR(IF(AD409=AH409,AI409,AH409),"---")))))=1,IF(AH409&lt;&gt;"---",VLOOKUP(AD409,CALC_CONN_TEB0187_REV01!F:M,8,0),IF(IFERROR(IF(AD409=AH409,AI409,AH409),"---")="---","---",IF(COUNTIF(CALC_CONN_TEB0187_REV01!F:F,IFERROR(IF(AD409=AH409,AI409,AH409),"---"))&gt;0,"---",IFERROR(IF(AD409=AH409,AI409,AH409),"---")))),"---")</f>
        <v>---</v>
      </c>
      <c r="AK409" t="str">
        <f>IF(COUNTIF(CALC_CONN_TEB0187_REV01!F:F,IF(AH409&lt;&gt;"---",VLOOKUP(AD409,CALC_CONN_TEB0187_REV01!F:M,8,0),IF(IFERROR(IF(AD409=AH409,AI409,AH409),"---")="---","---",IF(COUNTIF(CALC_CONN_TEB0187_REV01!F:F,IFERROR(IF(AD409=AH409,AI409,AH409),"---"))&gt;0,"---",IFERROR(IF(AD409=AH409,AI409,AH409),"---")))))=0,IF(AH409&lt;&gt;"---",VLOOKUP(AD409,CALC_CONN_TEB0187_REV01!F:M,8,0),IF(IFERROR(IF(AD409=AH409,AI409,AH409),"---")="---","---",IF(COUNTIF(CALC_CONN_TEB0187_REV01!F:F,IFERROR(IF(AD409=AH409,AI409,AH409),"---"))&gt;0,"---",IFERROR(IF(AD409=AH409,AI409,AH409),"---")))),"---")</f>
        <v>---</v>
      </c>
      <c r="AL409" t="str">
        <f t="shared" si="88"/>
        <v>---</v>
      </c>
      <c r="AM409">
        <f t="shared" si="89"/>
        <v>1098</v>
      </c>
      <c r="AT409" t="str">
        <f t="shared" si="82"/>
        <v>CY_DQ_C_P</v>
      </c>
      <c r="AU409" t="str">
        <f t="shared" si="83"/>
        <v>--</v>
      </c>
    </row>
    <row r="410" spans="1:47" x14ac:dyDescent="0.25">
      <c r="A410" t="str">
        <f t="shared" si="78"/>
        <v>J2-C46</v>
      </c>
      <c r="B410" t="str">
        <f t="shared" si="79"/>
        <v>CY_DQ_C_N</v>
      </c>
      <c r="C410" t="str">
        <f t="shared" si="80"/>
        <v>J2-CY_DQ_C_N</v>
      </c>
      <c r="D410" t="str">
        <f t="shared" si="81"/>
        <v>J2-C46</v>
      </c>
      <c r="E410" t="s">
        <v>410</v>
      </c>
      <c r="F410" t="s">
        <v>335</v>
      </c>
      <c r="G410" t="s">
        <v>3923</v>
      </c>
      <c r="L410" t="s">
        <v>4093</v>
      </c>
      <c r="M410" t="s">
        <v>428</v>
      </c>
      <c r="N410">
        <v>49.168199999999999</v>
      </c>
      <c r="AA410">
        <f t="shared" si="90"/>
        <v>405</v>
      </c>
      <c r="AB410" t="str">
        <f>B2B!B407</f>
        <v>J2</v>
      </c>
      <c r="AC410" t="str">
        <f>B2B!C407</f>
        <v>C45</v>
      </c>
      <c r="AD410" t="str">
        <f t="shared" si="84"/>
        <v>J2-C45</v>
      </c>
      <c r="AE410" t="str">
        <f t="shared" si="85"/>
        <v>CY_DQ_C_P</v>
      </c>
      <c r="AG410" t="str">
        <f t="shared" si="86"/>
        <v>--</v>
      </c>
      <c r="AH410" t="str">
        <f t="shared" si="87"/>
        <v>J2-C45</v>
      </c>
      <c r="AI410" t="str">
        <f>IFERROR(IF(IF(AG410="--",INDEX(D:D,MATCH(AE410,INDEX(B:B,MATCH(AE410,B:B,)+1):B10924,)+MATCH(AE410,B:B,)))=AD410,VLOOKUP(AE410,B:D,3,0),IF(AG410="--",INDEX(D:D,MATCH(AE410,INDEX(B:B,MATCH(AE410,B:B,)+1):B10924,)+MATCH(AE410,B:B,)),"---")),"---")</f>
        <v>J19-6</v>
      </c>
      <c r="AJ410" t="str">
        <f>IF(COUNTIF(CALC_CONN_TEB0187_REV01!F:F,IF(AH410&lt;&gt;"---",VLOOKUP(AD410,CALC_CONN_TEB0187_REV01!F:M,8,0),IF(IFERROR(IF(AD410=AH410,AI410,AH410),"---")="---","---",IF(COUNTIF(CALC_CONN_TEB0187_REV01!F:F,IFERROR(IF(AD410=AH410,AI410,AH410),"---"))&gt;0,"---",IFERROR(IF(AD410=AH410,AI410,AH410),"---")))))=1,IF(AH410&lt;&gt;"---",VLOOKUP(AD410,CALC_CONN_TEB0187_REV01!F:M,8,0),IF(IFERROR(IF(AD410=AH410,AI410,AH410),"---")="---","---",IF(COUNTIF(CALC_CONN_TEB0187_REV01!F:F,IFERROR(IF(AD410=AH410,AI410,AH410),"---"))&gt;0,"---",IFERROR(IF(AD410=AH410,AI410,AH410),"---")))),"---")</f>
        <v>---</v>
      </c>
      <c r="AK410" t="str">
        <f>IF(COUNTIF(CALC_CONN_TEB0187_REV01!F:F,IF(AH410&lt;&gt;"---",VLOOKUP(AD410,CALC_CONN_TEB0187_REV01!F:M,8,0),IF(IFERROR(IF(AD410=AH410,AI410,AH410),"---")="---","---",IF(COUNTIF(CALC_CONN_TEB0187_REV01!F:F,IFERROR(IF(AD410=AH410,AI410,AH410),"---"))&gt;0,"---",IFERROR(IF(AD410=AH410,AI410,AH410),"---")))))=0,IF(AH410&lt;&gt;"---",VLOOKUP(AD410,CALC_CONN_TEB0187_REV01!F:M,8,0),IF(IFERROR(IF(AD410=AH410,AI410,AH410),"---")="---","---",IF(COUNTIF(CALC_CONN_TEB0187_REV01!F:F,IFERROR(IF(AD410=AH410,AI410,AH410),"---"))&gt;0,"---",IFERROR(IF(AD410=AH410,AI410,AH410),"---")))),"---")</f>
        <v>J19-6</v>
      </c>
      <c r="AL410">
        <f t="shared" si="88"/>
        <v>44.678699999999999</v>
      </c>
      <c r="AM410">
        <f t="shared" si="89"/>
        <v>2</v>
      </c>
      <c r="AT410" t="str">
        <f t="shared" si="82"/>
        <v>CY_DQ_C_N</v>
      </c>
      <c r="AU410" t="str">
        <f t="shared" si="83"/>
        <v>--</v>
      </c>
    </row>
    <row r="411" spans="1:47" x14ac:dyDescent="0.25">
      <c r="A411" t="str">
        <f t="shared" si="78"/>
        <v>J2-C47</v>
      </c>
      <c r="B411" t="str">
        <f t="shared" si="79"/>
        <v>CY_RESET</v>
      </c>
      <c r="C411" t="str">
        <f t="shared" si="80"/>
        <v>J2-CY_RESET</v>
      </c>
      <c r="D411" t="str">
        <f t="shared" si="81"/>
        <v>J2-C47</v>
      </c>
      <c r="E411" t="s">
        <v>410</v>
      </c>
      <c r="F411" t="s">
        <v>336</v>
      </c>
      <c r="G411" t="s">
        <v>3929</v>
      </c>
      <c r="L411" t="s">
        <v>4094</v>
      </c>
      <c r="M411" t="s">
        <v>428</v>
      </c>
      <c r="N411">
        <v>48.734099999999998</v>
      </c>
      <c r="AA411">
        <f t="shared" si="90"/>
        <v>406</v>
      </c>
      <c r="AB411" t="str">
        <f>B2B!B408</f>
        <v>J2</v>
      </c>
      <c r="AC411" t="str">
        <f>B2B!C408</f>
        <v>C46</v>
      </c>
      <c r="AD411" t="str">
        <f t="shared" si="84"/>
        <v>J2-C46</v>
      </c>
      <c r="AE411" t="str">
        <f t="shared" si="85"/>
        <v>CY_DQ_C_N</v>
      </c>
      <c r="AG411" t="str">
        <f t="shared" si="86"/>
        <v>--</v>
      </c>
      <c r="AH411" t="str">
        <f t="shared" si="87"/>
        <v>J2-C46</v>
      </c>
      <c r="AI411" t="str">
        <f>IFERROR(IF(IF(AG411="--",INDEX(D:D,MATCH(AE411,INDEX(B:B,MATCH(AE411,B:B,)+1):B10925,)+MATCH(AE411,B:B,)))=AD411,VLOOKUP(AE411,B:D,3,0),IF(AG411="--",INDEX(D:D,MATCH(AE411,INDEX(B:B,MATCH(AE411,B:B,)+1):B10925,)+MATCH(AE411,B:B,)),"---")),"---")</f>
        <v>J19-2</v>
      </c>
      <c r="AJ411" t="str">
        <f>IF(COUNTIF(CALC_CONN_TEB0187_REV01!F:F,IF(AH411&lt;&gt;"---",VLOOKUP(AD411,CALC_CONN_TEB0187_REV01!F:M,8,0),IF(IFERROR(IF(AD411=AH411,AI411,AH411),"---")="---","---",IF(COUNTIF(CALC_CONN_TEB0187_REV01!F:F,IFERROR(IF(AD411=AH411,AI411,AH411),"---"))&gt;0,"---",IFERROR(IF(AD411=AH411,AI411,AH411),"---")))))=1,IF(AH411&lt;&gt;"---",VLOOKUP(AD411,CALC_CONN_TEB0187_REV01!F:M,8,0),IF(IFERROR(IF(AD411=AH411,AI411,AH411),"---")="---","---",IF(COUNTIF(CALC_CONN_TEB0187_REV01!F:F,IFERROR(IF(AD411=AH411,AI411,AH411),"---"))&gt;0,"---",IFERROR(IF(AD411=AH411,AI411,AH411),"---")))),"---")</f>
        <v>---</v>
      </c>
      <c r="AK411" t="str">
        <f>IF(COUNTIF(CALC_CONN_TEB0187_REV01!F:F,IF(AH411&lt;&gt;"---",VLOOKUP(AD411,CALC_CONN_TEB0187_REV01!F:M,8,0),IF(IFERROR(IF(AD411=AH411,AI411,AH411),"---")="---","---",IF(COUNTIF(CALC_CONN_TEB0187_REV01!F:F,IFERROR(IF(AD411=AH411,AI411,AH411),"---"))&gt;0,"---",IFERROR(IF(AD411=AH411,AI411,AH411),"---")))))=0,IF(AH411&lt;&gt;"---",VLOOKUP(AD411,CALC_CONN_TEB0187_REV01!F:M,8,0),IF(IFERROR(IF(AD411=AH411,AI411,AH411),"---")="---","---",IF(COUNTIF(CALC_CONN_TEB0187_REV01!F:F,IFERROR(IF(AD411=AH411,AI411,AH411),"---"))&gt;0,"---",IFERROR(IF(AD411=AH411,AI411,AH411),"---")))),"---")</f>
        <v>J19-2</v>
      </c>
      <c r="AL411">
        <f t="shared" si="88"/>
        <v>44.678100000000001</v>
      </c>
      <c r="AM411">
        <f t="shared" si="89"/>
        <v>2</v>
      </c>
      <c r="AT411" t="str">
        <f t="shared" si="82"/>
        <v>CY_RESET</v>
      </c>
      <c r="AU411" t="str">
        <f t="shared" si="83"/>
        <v>--</v>
      </c>
    </row>
    <row r="412" spans="1:47" x14ac:dyDescent="0.25">
      <c r="A412" t="str">
        <f t="shared" si="78"/>
        <v>J2-C48</v>
      </c>
      <c r="B412" t="str">
        <f t="shared" si="79"/>
        <v>CY_HSI</v>
      </c>
      <c r="C412" t="str">
        <f t="shared" si="80"/>
        <v>J2-CY_HSI</v>
      </c>
      <c r="D412" t="str">
        <f t="shared" si="81"/>
        <v>J2-C48</v>
      </c>
      <c r="E412" t="s">
        <v>410</v>
      </c>
      <c r="F412" t="s">
        <v>337</v>
      </c>
      <c r="G412" t="s">
        <v>3926</v>
      </c>
      <c r="L412" t="s">
        <v>4095</v>
      </c>
      <c r="M412" t="s">
        <v>428</v>
      </c>
      <c r="N412">
        <v>50.577199999999998</v>
      </c>
      <c r="AA412">
        <f t="shared" si="90"/>
        <v>407</v>
      </c>
      <c r="AB412" t="str">
        <f>B2B!B409</f>
        <v>J2</v>
      </c>
      <c r="AC412" t="str">
        <f>B2B!C409</f>
        <v>C47</v>
      </c>
      <c r="AD412" t="str">
        <f t="shared" si="84"/>
        <v>J2-C47</v>
      </c>
      <c r="AE412" t="str">
        <f t="shared" si="85"/>
        <v>CY_RESET</v>
      </c>
      <c r="AG412" t="str">
        <f t="shared" si="86"/>
        <v>--</v>
      </c>
      <c r="AH412" t="str">
        <f t="shared" si="87"/>
        <v>J2-C47</v>
      </c>
      <c r="AI412" t="str">
        <f>IFERROR(IF(IF(AG412="--",INDEX(D:D,MATCH(AE412,INDEX(B:B,MATCH(AE412,B:B,)+1):B10926,)+MATCH(AE412,B:B,)))=AD412,VLOOKUP(AE412,B:D,3,0),IF(AG412="--",INDEX(D:D,MATCH(AE412,INDEX(B:B,MATCH(AE412,B:B,)+1):B10926,)+MATCH(AE412,B:B,)),"---")),"---")</f>
        <v>J19-8</v>
      </c>
      <c r="AJ412" t="str">
        <f>IF(COUNTIF(CALC_CONN_TEB0187_REV01!F:F,IF(AH412&lt;&gt;"---",VLOOKUP(AD412,CALC_CONN_TEB0187_REV01!F:M,8,0),IF(IFERROR(IF(AD412=AH412,AI412,AH412),"---")="---","---",IF(COUNTIF(CALC_CONN_TEB0187_REV01!F:F,IFERROR(IF(AD412=AH412,AI412,AH412),"---"))&gt;0,"---",IFERROR(IF(AD412=AH412,AI412,AH412),"---")))))=1,IF(AH412&lt;&gt;"---",VLOOKUP(AD412,CALC_CONN_TEB0187_REV01!F:M,8,0),IF(IFERROR(IF(AD412=AH412,AI412,AH412),"---")="---","---",IF(COUNTIF(CALC_CONN_TEB0187_REV01!F:F,IFERROR(IF(AD412=AH412,AI412,AH412),"---"))&gt;0,"---",IFERROR(IF(AD412=AH412,AI412,AH412),"---")))),"---")</f>
        <v>---</v>
      </c>
      <c r="AK412" t="str">
        <f>IF(COUNTIF(CALC_CONN_TEB0187_REV01!F:F,IF(AH412&lt;&gt;"---",VLOOKUP(AD412,CALC_CONN_TEB0187_REV01!F:M,8,0),IF(IFERROR(IF(AD412=AH412,AI412,AH412),"---")="---","---",IF(COUNTIF(CALC_CONN_TEB0187_REV01!F:F,IFERROR(IF(AD412=AH412,AI412,AH412),"---"))&gt;0,"---",IFERROR(IF(AD412=AH412,AI412,AH412),"---")))))=0,IF(AH412&lt;&gt;"---",VLOOKUP(AD412,CALC_CONN_TEB0187_REV01!F:M,8,0),IF(IFERROR(IF(AD412=AH412,AI412,AH412),"---")="---","---",IF(COUNTIF(CALC_CONN_TEB0187_REV01!F:F,IFERROR(IF(AD412=AH412,AI412,AH412),"---"))&gt;0,"---",IFERROR(IF(AD412=AH412,AI412,AH412),"---")))),"---")</f>
        <v>J19-8</v>
      </c>
      <c r="AL412">
        <f t="shared" si="88"/>
        <v>44.509900000000002</v>
      </c>
      <c r="AM412">
        <f t="shared" si="89"/>
        <v>2</v>
      </c>
      <c r="AT412" t="str">
        <f t="shared" si="82"/>
        <v>CY_HSI</v>
      </c>
      <c r="AU412" t="str">
        <f t="shared" si="83"/>
        <v>--</v>
      </c>
    </row>
    <row r="413" spans="1:47" x14ac:dyDescent="0.25">
      <c r="A413" t="str">
        <f t="shared" si="78"/>
        <v>J2-C49</v>
      </c>
      <c r="B413" t="str">
        <f t="shared" si="79"/>
        <v>CX_DQ_C_P</v>
      </c>
      <c r="C413" t="str">
        <f t="shared" si="80"/>
        <v>J2-CX_DQ_C_P</v>
      </c>
      <c r="D413" t="str">
        <f t="shared" si="81"/>
        <v>J2-C49</v>
      </c>
      <c r="E413" t="s">
        <v>410</v>
      </c>
      <c r="F413" t="s">
        <v>338</v>
      </c>
      <c r="G413" t="s">
        <v>3884</v>
      </c>
      <c r="L413" t="s">
        <v>4096</v>
      </c>
      <c r="M413" t="s">
        <v>428</v>
      </c>
      <c r="N413">
        <v>47.141800000000003</v>
      </c>
      <c r="AA413">
        <f t="shared" si="90"/>
        <v>408</v>
      </c>
      <c r="AB413" t="str">
        <f>B2B!B410</f>
        <v>J2</v>
      </c>
      <c r="AC413" t="str">
        <f>B2B!C410</f>
        <v>C48</v>
      </c>
      <c r="AD413" t="str">
        <f t="shared" si="84"/>
        <v>J2-C48</v>
      </c>
      <c r="AE413" t="str">
        <f t="shared" si="85"/>
        <v>CY_HSI</v>
      </c>
      <c r="AG413" t="str">
        <f t="shared" si="86"/>
        <v>--</v>
      </c>
      <c r="AH413" t="str">
        <f t="shared" si="87"/>
        <v>J2-C48</v>
      </c>
      <c r="AI413" t="str">
        <f>IFERROR(IF(IF(AG413="--",INDEX(D:D,MATCH(AE413,INDEX(B:B,MATCH(AE413,B:B,)+1):B10927,)+MATCH(AE413,B:B,)))=AD413,VLOOKUP(AE413,B:D,3,0),IF(AG413="--",INDEX(D:D,MATCH(AE413,INDEX(B:B,MATCH(AE413,B:B,)+1):B10927,)+MATCH(AE413,B:B,)),"---")),"---")</f>
        <v>J19-10</v>
      </c>
      <c r="AJ413" t="str">
        <f>IF(COUNTIF(CALC_CONN_TEB0187_REV01!F:F,IF(AH413&lt;&gt;"---",VLOOKUP(AD413,CALC_CONN_TEB0187_REV01!F:M,8,0),IF(IFERROR(IF(AD413=AH413,AI413,AH413),"---")="---","---",IF(COUNTIF(CALC_CONN_TEB0187_REV01!F:F,IFERROR(IF(AD413=AH413,AI413,AH413),"---"))&gt;0,"---",IFERROR(IF(AD413=AH413,AI413,AH413),"---")))))=1,IF(AH413&lt;&gt;"---",VLOOKUP(AD413,CALC_CONN_TEB0187_REV01!F:M,8,0),IF(IFERROR(IF(AD413=AH413,AI413,AH413),"---")="---","---",IF(COUNTIF(CALC_CONN_TEB0187_REV01!F:F,IFERROR(IF(AD413=AH413,AI413,AH413),"---"))&gt;0,"---",IFERROR(IF(AD413=AH413,AI413,AH413),"---")))),"---")</f>
        <v>---</v>
      </c>
      <c r="AK413" t="str">
        <f>IF(COUNTIF(CALC_CONN_TEB0187_REV01!F:F,IF(AH413&lt;&gt;"---",VLOOKUP(AD413,CALC_CONN_TEB0187_REV01!F:M,8,0),IF(IFERROR(IF(AD413=AH413,AI413,AH413),"---")="---","---",IF(COUNTIF(CALC_CONN_TEB0187_REV01!F:F,IFERROR(IF(AD413=AH413,AI413,AH413),"---"))&gt;0,"---",IFERROR(IF(AD413=AH413,AI413,AH413),"---")))))=0,IF(AH413&lt;&gt;"---",VLOOKUP(AD413,CALC_CONN_TEB0187_REV01!F:M,8,0),IF(IFERROR(IF(AD413=AH413,AI413,AH413),"---")="---","---",IF(COUNTIF(CALC_CONN_TEB0187_REV01!F:F,IFERROR(IF(AD413=AH413,AI413,AH413),"---"))&gt;0,"---",IFERROR(IF(AD413=AH413,AI413,AH413),"---")))),"---")</f>
        <v>J19-10</v>
      </c>
      <c r="AL413">
        <f t="shared" si="88"/>
        <v>47.702399999999997</v>
      </c>
      <c r="AM413">
        <f t="shared" si="89"/>
        <v>2</v>
      </c>
      <c r="AT413" t="str">
        <f t="shared" si="82"/>
        <v>CX_DQ_C_P</v>
      </c>
      <c r="AU413" t="str">
        <f t="shared" si="83"/>
        <v>--</v>
      </c>
    </row>
    <row r="414" spans="1:47" x14ac:dyDescent="0.25">
      <c r="A414" t="str">
        <f t="shared" si="78"/>
        <v>J2-C50</v>
      </c>
      <c r="B414" t="str">
        <f t="shared" si="79"/>
        <v>CX_DQ_C_N</v>
      </c>
      <c r="C414" t="str">
        <f t="shared" si="80"/>
        <v>J2-CX_DQ_C_N</v>
      </c>
      <c r="D414" t="str">
        <f t="shared" si="81"/>
        <v>J2-C50</v>
      </c>
      <c r="E414" t="s">
        <v>410</v>
      </c>
      <c r="F414" t="s">
        <v>339</v>
      </c>
      <c r="G414" t="s">
        <v>3882</v>
      </c>
      <c r="L414" t="s">
        <v>4097</v>
      </c>
      <c r="M414" t="s">
        <v>428</v>
      </c>
      <c r="N414">
        <v>50.153300000000002</v>
      </c>
      <c r="AA414">
        <f t="shared" si="90"/>
        <v>409</v>
      </c>
      <c r="AB414" t="str">
        <f>B2B!B411</f>
        <v>J2</v>
      </c>
      <c r="AC414" t="str">
        <f>B2B!C411</f>
        <v>C49</v>
      </c>
      <c r="AD414" t="str">
        <f t="shared" si="84"/>
        <v>J2-C49</v>
      </c>
      <c r="AE414" t="str">
        <f t="shared" si="85"/>
        <v>CX_DQ_C_P</v>
      </c>
      <c r="AG414" t="str">
        <f t="shared" si="86"/>
        <v>--</v>
      </c>
      <c r="AH414" t="str">
        <f t="shared" si="87"/>
        <v>J2-C49</v>
      </c>
      <c r="AI414" t="str">
        <f>IFERROR(IF(IF(AG414="--",INDEX(D:D,MATCH(AE414,INDEX(B:B,MATCH(AE414,B:B,)+1):B10928,)+MATCH(AE414,B:B,)))=AD414,VLOOKUP(AE414,B:D,3,0),IF(AG414="--",INDEX(D:D,MATCH(AE414,INDEX(B:B,MATCH(AE414,B:B,)+1):B10928,)+MATCH(AE414,B:B,)),"---")),"---")</f>
        <v>J21-6</v>
      </c>
      <c r="AJ414" t="str">
        <f>IF(COUNTIF(CALC_CONN_TEB0187_REV01!F:F,IF(AH414&lt;&gt;"---",VLOOKUP(AD414,CALC_CONN_TEB0187_REV01!F:M,8,0),IF(IFERROR(IF(AD414=AH414,AI414,AH414),"---")="---","---",IF(COUNTIF(CALC_CONN_TEB0187_REV01!F:F,IFERROR(IF(AD414=AH414,AI414,AH414),"---"))&gt;0,"---",IFERROR(IF(AD414=AH414,AI414,AH414),"---")))))=1,IF(AH414&lt;&gt;"---",VLOOKUP(AD414,CALC_CONN_TEB0187_REV01!F:M,8,0),IF(IFERROR(IF(AD414=AH414,AI414,AH414),"---")="---","---",IF(COUNTIF(CALC_CONN_TEB0187_REV01!F:F,IFERROR(IF(AD414=AH414,AI414,AH414),"---"))&gt;0,"---",IFERROR(IF(AD414=AH414,AI414,AH414),"---")))),"---")</f>
        <v>---</v>
      </c>
      <c r="AK414" t="str">
        <f>IF(COUNTIF(CALC_CONN_TEB0187_REV01!F:F,IF(AH414&lt;&gt;"---",VLOOKUP(AD414,CALC_CONN_TEB0187_REV01!F:M,8,0),IF(IFERROR(IF(AD414=AH414,AI414,AH414),"---")="---","---",IF(COUNTIF(CALC_CONN_TEB0187_REV01!F:F,IFERROR(IF(AD414=AH414,AI414,AH414),"---"))&gt;0,"---",IFERROR(IF(AD414=AH414,AI414,AH414),"---")))))=0,IF(AH414&lt;&gt;"---",VLOOKUP(AD414,CALC_CONN_TEB0187_REV01!F:M,8,0),IF(IFERROR(IF(AD414=AH414,AI414,AH414),"---")="---","---",IF(COUNTIF(CALC_CONN_TEB0187_REV01!F:F,IFERROR(IF(AD414=AH414,AI414,AH414),"---"))&gt;0,"---",IFERROR(IF(AD414=AH414,AI414,AH414),"---")))),"---")</f>
        <v>J21-6</v>
      </c>
      <c r="AL414">
        <f t="shared" si="88"/>
        <v>68.119100000000003</v>
      </c>
      <c r="AM414">
        <f t="shared" si="89"/>
        <v>2</v>
      </c>
      <c r="AT414" t="str">
        <f t="shared" si="82"/>
        <v>CX_DQ_C_N</v>
      </c>
      <c r="AU414" t="str">
        <f t="shared" si="83"/>
        <v>--</v>
      </c>
    </row>
    <row r="415" spans="1:47" x14ac:dyDescent="0.25">
      <c r="A415" t="str">
        <f t="shared" si="78"/>
        <v>J2-C51</v>
      </c>
      <c r="B415" t="str">
        <f t="shared" si="79"/>
        <v>VCCIO_3B_B</v>
      </c>
      <c r="C415" t="str">
        <f t="shared" si="80"/>
        <v>J2-VCCIO_3B_B</v>
      </c>
      <c r="D415" t="str">
        <f t="shared" si="81"/>
        <v>J2-C51</v>
      </c>
      <c r="E415" t="s">
        <v>410</v>
      </c>
      <c r="F415" t="s">
        <v>340</v>
      </c>
      <c r="G415" t="s">
        <v>969</v>
      </c>
      <c r="L415" t="s">
        <v>4098</v>
      </c>
      <c r="M415" t="s">
        <v>428</v>
      </c>
      <c r="N415">
        <v>51.858899999999998</v>
      </c>
      <c r="AA415">
        <f t="shared" si="90"/>
        <v>410</v>
      </c>
      <c r="AB415" t="str">
        <f>B2B!B412</f>
        <v>J2</v>
      </c>
      <c r="AC415" t="str">
        <f>B2B!C412</f>
        <v>C50</v>
      </c>
      <c r="AD415" t="str">
        <f t="shared" si="84"/>
        <v>J2-C50</v>
      </c>
      <c r="AE415" t="str">
        <f t="shared" si="85"/>
        <v>CX_DQ_C_N</v>
      </c>
      <c r="AG415" t="str">
        <f t="shared" si="86"/>
        <v>--</v>
      </c>
      <c r="AH415" t="str">
        <f t="shared" si="87"/>
        <v>J2-C50</v>
      </c>
      <c r="AI415" t="str">
        <f>IFERROR(IF(IF(AG415="--",INDEX(D:D,MATCH(AE415,INDEX(B:B,MATCH(AE415,B:B,)+1):B10929,)+MATCH(AE415,B:B,)))=AD415,VLOOKUP(AE415,B:D,3,0),IF(AG415="--",INDEX(D:D,MATCH(AE415,INDEX(B:B,MATCH(AE415,B:B,)+1):B10929,)+MATCH(AE415,B:B,)),"---")),"---")</f>
        <v>J21-2</v>
      </c>
      <c r="AJ415" t="str">
        <f>IF(COUNTIF(CALC_CONN_TEB0187_REV01!F:F,IF(AH415&lt;&gt;"---",VLOOKUP(AD415,CALC_CONN_TEB0187_REV01!F:M,8,0),IF(IFERROR(IF(AD415=AH415,AI415,AH415),"---")="---","---",IF(COUNTIF(CALC_CONN_TEB0187_REV01!F:F,IFERROR(IF(AD415=AH415,AI415,AH415),"---"))&gt;0,"---",IFERROR(IF(AD415=AH415,AI415,AH415),"---")))))=1,IF(AH415&lt;&gt;"---",VLOOKUP(AD415,CALC_CONN_TEB0187_REV01!F:M,8,0),IF(IFERROR(IF(AD415=AH415,AI415,AH415),"---")="---","---",IF(COUNTIF(CALC_CONN_TEB0187_REV01!F:F,IFERROR(IF(AD415=AH415,AI415,AH415),"---"))&gt;0,"---",IFERROR(IF(AD415=AH415,AI415,AH415),"---")))),"---")</f>
        <v>---</v>
      </c>
      <c r="AK415" t="str">
        <f>IF(COUNTIF(CALC_CONN_TEB0187_REV01!F:F,IF(AH415&lt;&gt;"---",VLOOKUP(AD415,CALC_CONN_TEB0187_REV01!F:M,8,0),IF(IFERROR(IF(AD415=AH415,AI415,AH415),"---")="---","---",IF(COUNTIF(CALC_CONN_TEB0187_REV01!F:F,IFERROR(IF(AD415=AH415,AI415,AH415),"---"))&gt;0,"---",IFERROR(IF(AD415=AH415,AI415,AH415),"---")))))=0,IF(AH415&lt;&gt;"---",VLOOKUP(AD415,CALC_CONN_TEB0187_REV01!F:M,8,0),IF(IFERROR(IF(AD415=AH415,AI415,AH415),"---")="---","---",IF(COUNTIF(CALC_CONN_TEB0187_REV01!F:F,IFERROR(IF(AD415=AH415,AI415,AH415),"---"))&gt;0,"---",IFERROR(IF(AD415=AH415,AI415,AH415),"---")))),"---")</f>
        <v>J21-2</v>
      </c>
      <c r="AL415">
        <f t="shared" si="88"/>
        <v>68.209299999999999</v>
      </c>
      <c r="AM415">
        <f t="shared" si="89"/>
        <v>2</v>
      </c>
      <c r="AT415" t="str">
        <f t="shared" si="82"/>
        <v>VCCIO_3B_B</v>
      </c>
      <c r="AU415" t="str">
        <f t="shared" si="83"/>
        <v>--</v>
      </c>
    </row>
    <row r="416" spans="1:47" x14ac:dyDescent="0.25">
      <c r="A416" t="str">
        <f t="shared" si="78"/>
        <v>J2-C52</v>
      </c>
      <c r="B416" t="str">
        <f t="shared" si="79"/>
        <v>CX_RESET</v>
      </c>
      <c r="C416" t="str">
        <f t="shared" si="80"/>
        <v>J2-CX_RESET</v>
      </c>
      <c r="D416" t="str">
        <f t="shared" si="81"/>
        <v>J2-C52</v>
      </c>
      <c r="E416" t="s">
        <v>410</v>
      </c>
      <c r="F416" t="s">
        <v>341</v>
      </c>
      <c r="G416" t="s">
        <v>3889</v>
      </c>
      <c r="L416" t="s">
        <v>4099</v>
      </c>
      <c r="M416" t="s">
        <v>428</v>
      </c>
      <c r="N416">
        <v>51.389499999999998</v>
      </c>
      <c r="AA416">
        <f t="shared" si="90"/>
        <v>411</v>
      </c>
      <c r="AB416" t="str">
        <f>B2B!B413</f>
        <v>J2</v>
      </c>
      <c r="AC416" t="str">
        <f>B2B!C413</f>
        <v>C51</v>
      </c>
      <c r="AD416" t="str">
        <f t="shared" si="84"/>
        <v>J2-C51</v>
      </c>
      <c r="AE416" t="str">
        <f t="shared" si="85"/>
        <v>VCCIO_3B_B</v>
      </c>
      <c r="AG416" t="str">
        <f t="shared" si="86"/>
        <v>--</v>
      </c>
      <c r="AH416" t="str">
        <f t="shared" si="87"/>
        <v>J2-C51</v>
      </c>
      <c r="AI416" t="str">
        <f>IFERROR(IF(IF(AG416="--",INDEX(D:D,MATCH(AE416,INDEX(B:B,MATCH(AE416,B:B,)+1):B10930,)+MATCH(AE416,B:B,)))=AD416,VLOOKUP(AE416,B:D,3,0),IF(AG416="--",INDEX(D:D,MATCH(AE416,INDEX(B:B,MATCH(AE416,B:B,)+1):B10930,)+MATCH(AE416,B:B,)),"---")),"---")</f>
        <v>J2-D50</v>
      </c>
      <c r="AJ416" t="str">
        <f>IF(COUNTIF(CALC_CONN_TEB0187_REV01!F:F,IF(AH416&lt;&gt;"---",VLOOKUP(AD416,CALC_CONN_TEB0187_REV01!F:M,8,0),IF(IFERROR(IF(AD416=AH416,AI416,AH416),"---")="---","---",IF(COUNTIF(CALC_CONN_TEB0187_REV01!F:F,IFERROR(IF(AD416=AH416,AI416,AH416),"---"))&gt;0,"---",IFERROR(IF(AD416=AH416,AI416,AH416),"---")))))=1,IF(AH416&lt;&gt;"---",VLOOKUP(AD416,CALC_CONN_TEB0187_REV01!F:M,8,0),IF(IFERROR(IF(AD416=AH416,AI416,AH416),"---")="---","---",IF(COUNTIF(CALC_CONN_TEB0187_REV01!F:F,IFERROR(IF(AD416=AH416,AI416,AH416),"---"))&gt;0,"---",IFERROR(IF(AD416=AH416,AI416,AH416),"---")))),"---")</f>
        <v>---</v>
      </c>
      <c r="AK416" t="str">
        <f>IF(COUNTIF(CALC_CONN_TEB0187_REV01!F:F,IF(AH416&lt;&gt;"---",VLOOKUP(AD416,CALC_CONN_TEB0187_REV01!F:M,8,0),IF(IFERROR(IF(AD416=AH416,AI416,AH416),"---")="---","---",IF(COUNTIF(CALC_CONN_TEB0187_REV01!F:F,IFERROR(IF(AD416=AH416,AI416,AH416),"---"))&gt;0,"---",IFERROR(IF(AD416=AH416,AI416,AH416),"---")))))=0,IF(AH416&lt;&gt;"---",VLOOKUP(AD416,CALC_CONN_TEB0187_REV01!F:M,8,0),IF(IFERROR(IF(AD416=AH416,AI416,AH416),"---")="---","---",IF(COUNTIF(CALC_CONN_TEB0187_REV01!F:F,IFERROR(IF(AD416=AH416,AI416,AH416),"---"))&gt;0,"---",IFERROR(IF(AD416=AH416,AI416,AH416),"---")))),"---")</f>
        <v>---</v>
      </c>
      <c r="AL416">
        <f t="shared" si="88"/>
        <v>3.9260999999999999</v>
      </c>
      <c r="AM416">
        <f t="shared" si="89"/>
        <v>3</v>
      </c>
      <c r="AT416" t="str">
        <f t="shared" si="82"/>
        <v>CX_RESET</v>
      </c>
      <c r="AU416" t="str">
        <f t="shared" si="83"/>
        <v>--</v>
      </c>
    </row>
    <row r="417" spans="1:47" x14ac:dyDescent="0.25">
      <c r="A417" t="str">
        <f t="shared" si="78"/>
        <v>J2-C53</v>
      </c>
      <c r="B417" t="str">
        <f t="shared" si="79"/>
        <v>CX_HSI</v>
      </c>
      <c r="C417" t="str">
        <f t="shared" si="80"/>
        <v>J2-CX_HSI</v>
      </c>
      <c r="D417" t="str">
        <f t="shared" si="81"/>
        <v>J2-C53</v>
      </c>
      <c r="E417" t="s">
        <v>410</v>
      </c>
      <c r="F417" t="s">
        <v>342</v>
      </c>
      <c r="G417" t="s">
        <v>3886</v>
      </c>
      <c r="L417" t="s">
        <v>4100</v>
      </c>
      <c r="M417" t="s">
        <v>428</v>
      </c>
      <c r="N417">
        <v>52.1511</v>
      </c>
      <c r="AA417">
        <f t="shared" si="90"/>
        <v>412</v>
      </c>
      <c r="AB417" t="str">
        <f>B2B!B414</f>
        <v>J2</v>
      </c>
      <c r="AC417" t="str">
        <f>B2B!C414</f>
        <v>C52</v>
      </c>
      <c r="AD417" t="str">
        <f t="shared" si="84"/>
        <v>J2-C52</v>
      </c>
      <c r="AE417" t="str">
        <f t="shared" si="85"/>
        <v>CX_RESET</v>
      </c>
      <c r="AG417" t="str">
        <f t="shared" si="86"/>
        <v>--</v>
      </c>
      <c r="AH417" t="str">
        <f t="shared" si="87"/>
        <v>J2-C52</v>
      </c>
      <c r="AI417" t="str">
        <f>IFERROR(IF(IF(AG417="--",INDEX(D:D,MATCH(AE417,INDEX(B:B,MATCH(AE417,B:B,)+1):B10931,)+MATCH(AE417,B:B,)))=AD417,VLOOKUP(AE417,B:D,3,0),IF(AG417="--",INDEX(D:D,MATCH(AE417,INDEX(B:B,MATCH(AE417,B:B,)+1):B10931,)+MATCH(AE417,B:B,)),"---")),"---")</f>
        <v>J21-8</v>
      </c>
      <c r="AJ417" t="str">
        <f>IF(COUNTIF(CALC_CONN_TEB0187_REV01!F:F,IF(AH417&lt;&gt;"---",VLOOKUP(AD417,CALC_CONN_TEB0187_REV01!F:M,8,0),IF(IFERROR(IF(AD417=AH417,AI417,AH417),"---")="---","---",IF(COUNTIF(CALC_CONN_TEB0187_REV01!F:F,IFERROR(IF(AD417=AH417,AI417,AH417),"---"))&gt;0,"---",IFERROR(IF(AD417=AH417,AI417,AH417),"---")))))=1,IF(AH417&lt;&gt;"---",VLOOKUP(AD417,CALC_CONN_TEB0187_REV01!F:M,8,0),IF(IFERROR(IF(AD417=AH417,AI417,AH417),"---")="---","---",IF(COUNTIF(CALC_CONN_TEB0187_REV01!F:F,IFERROR(IF(AD417=AH417,AI417,AH417),"---"))&gt;0,"---",IFERROR(IF(AD417=AH417,AI417,AH417),"---")))),"---")</f>
        <v>---</v>
      </c>
      <c r="AK417" t="str">
        <f>IF(COUNTIF(CALC_CONN_TEB0187_REV01!F:F,IF(AH417&lt;&gt;"---",VLOOKUP(AD417,CALC_CONN_TEB0187_REV01!F:M,8,0),IF(IFERROR(IF(AD417=AH417,AI417,AH417),"---")="---","---",IF(COUNTIF(CALC_CONN_TEB0187_REV01!F:F,IFERROR(IF(AD417=AH417,AI417,AH417),"---"))&gt;0,"---",IFERROR(IF(AD417=AH417,AI417,AH417),"---")))))=0,IF(AH417&lt;&gt;"---",VLOOKUP(AD417,CALC_CONN_TEB0187_REV01!F:M,8,0),IF(IFERROR(IF(AD417=AH417,AI417,AH417),"---")="---","---",IF(COUNTIF(CALC_CONN_TEB0187_REV01!F:F,IFERROR(IF(AD417=AH417,AI417,AH417),"---"))&gt;0,"---",IFERROR(IF(AD417=AH417,AI417,AH417),"---")))),"---")</f>
        <v>J21-8</v>
      </c>
      <c r="AL417">
        <f t="shared" si="88"/>
        <v>68.217699999999994</v>
      </c>
      <c r="AM417">
        <f t="shared" si="89"/>
        <v>2</v>
      </c>
      <c r="AT417" t="str">
        <f t="shared" si="82"/>
        <v>CX_HSI</v>
      </c>
      <c r="AU417" t="str">
        <f t="shared" si="83"/>
        <v>--</v>
      </c>
    </row>
    <row r="418" spans="1:47" x14ac:dyDescent="0.25">
      <c r="A418" t="str">
        <f t="shared" si="78"/>
        <v>J2-C54</v>
      </c>
      <c r="B418" t="str">
        <f t="shared" si="79"/>
        <v>NetJ2_C54</v>
      </c>
      <c r="C418" t="str">
        <f t="shared" si="80"/>
        <v>J2-NetJ2_C54</v>
      </c>
      <c r="D418" t="str">
        <f t="shared" si="81"/>
        <v>J2-C54</v>
      </c>
      <c r="E418" t="s">
        <v>410</v>
      </c>
      <c r="F418" t="s">
        <v>343</v>
      </c>
      <c r="G418" t="s">
        <v>4101</v>
      </c>
      <c r="L418" t="s">
        <v>4102</v>
      </c>
      <c r="M418" t="s">
        <v>428</v>
      </c>
      <c r="N418">
        <v>49.9161</v>
      </c>
      <c r="AA418">
        <f t="shared" si="90"/>
        <v>413</v>
      </c>
      <c r="AB418" t="str">
        <f>B2B!B415</f>
        <v>J2</v>
      </c>
      <c r="AC418" t="str">
        <f>B2B!C415</f>
        <v>C53</v>
      </c>
      <c r="AD418" t="str">
        <f t="shared" si="84"/>
        <v>J2-C53</v>
      </c>
      <c r="AE418" t="str">
        <f t="shared" si="85"/>
        <v>CX_HSI</v>
      </c>
      <c r="AG418" t="str">
        <f t="shared" si="86"/>
        <v>--</v>
      </c>
      <c r="AH418" t="str">
        <f t="shared" si="87"/>
        <v>J2-C53</v>
      </c>
      <c r="AI418" t="str">
        <f>IFERROR(IF(IF(AG418="--",INDEX(D:D,MATCH(AE418,INDEX(B:B,MATCH(AE418,B:B,)+1):B10932,)+MATCH(AE418,B:B,)))=AD418,VLOOKUP(AE418,B:D,3,0),IF(AG418="--",INDEX(D:D,MATCH(AE418,INDEX(B:B,MATCH(AE418,B:B,)+1):B10932,)+MATCH(AE418,B:B,)),"---")),"---")</f>
        <v>J21-10</v>
      </c>
      <c r="AJ418" t="str">
        <f>IF(COUNTIF(CALC_CONN_TEB0187_REV01!F:F,IF(AH418&lt;&gt;"---",VLOOKUP(AD418,CALC_CONN_TEB0187_REV01!F:M,8,0),IF(IFERROR(IF(AD418=AH418,AI418,AH418),"---")="---","---",IF(COUNTIF(CALC_CONN_TEB0187_REV01!F:F,IFERROR(IF(AD418=AH418,AI418,AH418),"---"))&gt;0,"---",IFERROR(IF(AD418=AH418,AI418,AH418),"---")))))=1,IF(AH418&lt;&gt;"---",VLOOKUP(AD418,CALC_CONN_TEB0187_REV01!F:M,8,0),IF(IFERROR(IF(AD418=AH418,AI418,AH418),"---")="---","---",IF(COUNTIF(CALC_CONN_TEB0187_REV01!F:F,IFERROR(IF(AD418=AH418,AI418,AH418),"---"))&gt;0,"---",IFERROR(IF(AD418=AH418,AI418,AH418),"---")))),"---")</f>
        <v>---</v>
      </c>
      <c r="AK418" t="str">
        <f>IF(COUNTIF(CALC_CONN_TEB0187_REV01!F:F,IF(AH418&lt;&gt;"---",VLOOKUP(AD418,CALC_CONN_TEB0187_REV01!F:M,8,0),IF(IFERROR(IF(AD418=AH418,AI418,AH418),"---")="---","---",IF(COUNTIF(CALC_CONN_TEB0187_REV01!F:F,IFERROR(IF(AD418=AH418,AI418,AH418),"---"))&gt;0,"---",IFERROR(IF(AD418=AH418,AI418,AH418),"---")))))=0,IF(AH418&lt;&gt;"---",VLOOKUP(AD418,CALC_CONN_TEB0187_REV01!F:M,8,0),IF(IFERROR(IF(AD418=AH418,AI418,AH418),"---")="---","---",IF(COUNTIF(CALC_CONN_TEB0187_REV01!F:F,IFERROR(IF(AD418=AH418,AI418,AH418),"---"))&gt;0,"---",IFERROR(IF(AD418=AH418,AI418,AH418),"---")))),"---")</f>
        <v>J21-10</v>
      </c>
      <c r="AL418">
        <f t="shared" si="88"/>
        <v>68.670199999999994</v>
      </c>
      <c r="AM418">
        <f t="shared" si="89"/>
        <v>2</v>
      </c>
      <c r="AT418" t="str">
        <f t="shared" si="82"/>
        <v>NetJ2_C54</v>
      </c>
      <c r="AU418" t="str">
        <f t="shared" si="83"/>
        <v>--</v>
      </c>
    </row>
    <row r="419" spans="1:47" x14ac:dyDescent="0.25">
      <c r="A419" t="str">
        <f t="shared" si="78"/>
        <v>J2-C55</v>
      </c>
      <c r="B419" t="str">
        <f t="shared" si="79"/>
        <v>NetJ2_C55</v>
      </c>
      <c r="C419" t="str">
        <f t="shared" si="80"/>
        <v>J2-NetJ2_C55</v>
      </c>
      <c r="D419" t="str">
        <f t="shared" si="81"/>
        <v>J2-C55</v>
      </c>
      <c r="E419" t="s">
        <v>410</v>
      </c>
      <c r="F419" t="s">
        <v>344</v>
      </c>
      <c r="G419" t="s">
        <v>4103</v>
      </c>
      <c r="L419" t="s">
        <v>4104</v>
      </c>
      <c r="M419" t="s">
        <v>428</v>
      </c>
      <c r="N419">
        <v>50.961100000000002</v>
      </c>
      <c r="AA419">
        <f t="shared" si="90"/>
        <v>414</v>
      </c>
      <c r="AB419" t="str">
        <f>B2B!B416</f>
        <v>J2</v>
      </c>
      <c r="AC419" t="str">
        <f>B2B!C416</f>
        <v>C54</v>
      </c>
      <c r="AD419" t="str">
        <f t="shared" si="84"/>
        <v>J2-C54</v>
      </c>
      <c r="AE419" t="str">
        <f t="shared" si="85"/>
        <v>NetJ2_C54</v>
      </c>
      <c r="AG419" t="str">
        <f t="shared" si="86"/>
        <v>--</v>
      </c>
      <c r="AH419" t="str">
        <f t="shared" si="87"/>
        <v>J2-C54</v>
      </c>
      <c r="AI419" t="str">
        <f>IFERROR(IF(IF(AG419="--",INDEX(D:D,MATCH(AE419,INDEX(B:B,MATCH(AE419,B:B,)+1):B10933,)+MATCH(AE419,B:B,)))=AD419,VLOOKUP(AE419,B:D,3,0),IF(AG419="--",INDEX(D:D,MATCH(AE419,INDEX(B:B,MATCH(AE419,B:B,)+1):B10933,)+MATCH(AE419,B:B,)),"---")),"---")</f>
        <v>R28-1</v>
      </c>
      <c r="AJ419" t="str">
        <f>IF(COUNTIF(CALC_CONN_TEB0187_REV01!F:F,IF(AH419&lt;&gt;"---",VLOOKUP(AD419,CALC_CONN_TEB0187_REV01!F:M,8,0),IF(IFERROR(IF(AD419=AH419,AI419,AH419),"---")="---","---",IF(COUNTIF(CALC_CONN_TEB0187_REV01!F:F,IFERROR(IF(AD419=AH419,AI419,AH419),"---"))&gt;0,"---",IFERROR(IF(AD419=AH419,AI419,AH419),"---")))))=1,IF(AH419&lt;&gt;"---",VLOOKUP(AD419,CALC_CONN_TEB0187_REV01!F:M,8,0),IF(IFERROR(IF(AD419=AH419,AI419,AH419),"---")="---","---",IF(COUNTIF(CALC_CONN_TEB0187_REV01!F:F,IFERROR(IF(AD419=AH419,AI419,AH419),"---"))&gt;0,"---",IFERROR(IF(AD419=AH419,AI419,AH419),"---")))),"---")</f>
        <v>---</v>
      </c>
      <c r="AK419" t="str">
        <f>IF(COUNTIF(CALC_CONN_TEB0187_REV01!F:F,IF(AH419&lt;&gt;"---",VLOOKUP(AD419,CALC_CONN_TEB0187_REV01!F:M,8,0),IF(IFERROR(IF(AD419=AH419,AI419,AH419),"---")="---","---",IF(COUNTIF(CALC_CONN_TEB0187_REV01!F:F,IFERROR(IF(AD419=AH419,AI419,AH419),"---"))&gt;0,"---",IFERROR(IF(AD419=AH419,AI419,AH419),"---")))))=0,IF(AH419&lt;&gt;"---",VLOOKUP(AD419,CALC_CONN_TEB0187_REV01!F:M,8,0),IF(IFERROR(IF(AD419=AH419,AI419,AH419),"---")="---","---",IF(COUNTIF(CALC_CONN_TEB0187_REV01!F:F,IFERROR(IF(AD419=AH419,AI419,AH419),"---"))&gt;0,"---",IFERROR(IF(AD419=AH419,AI419,AH419),"---")))),"---")</f>
        <v>R28-1</v>
      </c>
      <c r="AL419">
        <f t="shared" si="88"/>
        <v>2.4967000000000001</v>
      </c>
      <c r="AM419">
        <f t="shared" si="89"/>
        <v>2</v>
      </c>
      <c r="AT419" t="str">
        <f t="shared" si="82"/>
        <v>NetJ2_C55</v>
      </c>
      <c r="AU419" t="str">
        <f t="shared" si="83"/>
        <v>--</v>
      </c>
    </row>
    <row r="420" spans="1:47" x14ac:dyDescent="0.25">
      <c r="A420" t="str">
        <f t="shared" si="78"/>
        <v>J2-C56</v>
      </c>
      <c r="B420" t="str">
        <f t="shared" si="79"/>
        <v>B3B_REFCK_P</v>
      </c>
      <c r="C420" t="str">
        <f t="shared" si="80"/>
        <v>J2-B3B_REFCK_P</v>
      </c>
      <c r="D420" t="str">
        <f t="shared" si="81"/>
        <v>J2-C56</v>
      </c>
      <c r="E420" t="s">
        <v>410</v>
      </c>
      <c r="F420" t="s">
        <v>345</v>
      </c>
      <c r="G420" t="s">
        <v>3743</v>
      </c>
      <c r="L420" t="s">
        <v>4105</v>
      </c>
      <c r="M420" t="s">
        <v>428</v>
      </c>
      <c r="N420">
        <v>48.753599999999999</v>
      </c>
      <c r="AA420">
        <f t="shared" si="90"/>
        <v>415</v>
      </c>
      <c r="AB420" t="str">
        <f>B2B!B417</f>
        <v>J2</v>
      </c>
      <c r="AC420" t="str">
        <f>B2B!C417</f>
        <v>C55</v>
      </c>
      <c r="AD420" t="str">
        <f t="shared" si="84"/>
        <v>J2-C55</v>
      </c>
      <c r="AE420" t="str">
        <f t="shared" si="85"/>
        <v>NetJ2_C55</v>
      </c>
      <c r="AG420" t="str">
        <f t="shared" si="86"/>
        <v>--</v>
      </c>
      <c r="AH420" t="str">
        <f t="shared" si="87"/>
        <v>J2-C55</v>
      </c>
      <c r="AI420" t="str">
        <f>IFERROR(IF(IF(AG420="--",INDEX(D:D,MATCH(AE420,INDEX(B:B,MATCH(AE420,B:B,)+1):B10934,)+MATCH(AE420,B:B,)))=AD420,VLOOKUP(AE420,B:D,3,0),IF(AG420="--",INDEX(D:D,MATCH(AE420,INDEX(B:B,MATCH(AE420,B:B,)+1):B10934,)+MATCH(AE420,B:B,)),"---")),"---")</f>
        <v>---</v>
      </c>
      <c r="AJ420" t="str">
        <f>IF(COUNTIF(CALC_CONN_TEB0187_REV01!F:F,IF(AH420&lt;&gt;"---",VLOOKUP(AD420,CALC_CONN_TEB0187_REV01!F:M,8,0),IF(IFERROR(IF(AD420=AH420,AI420,AH420),"---")="---","---",IF(COUNTIF(CALC_CONN_TEB0187_REV01!F:F,IFERROR(IF(AD420=AH420,AI420,AH420),"---"))&gt;0,"---",IFERROR(IF(AD420=AH420,AI420,AH420),"---")))))=1,IF(AH420&lt;&gt;"---",VLOOKUP(AD420,CALC_CONN_TEB0187_REV01!F:M,8,0),IF(IFERROR(IF(AD420=AH420,AI420,AH420),"---")="---","---",IF(COUNTIF(CALC_CONN_TEB0187_REV01!F:F,IFERROR(IF(AD420=AH420,AI420,AH420),"---"))&gt;0,"---",IFERROR(IF(AD420=AH420,AI420,AH420),"---")))),"---")</f>
        <v>---</v>
      </c>
      <c r="AK420" t="str">
        <f>IF(COUNTIF(CALC_CONN_TEB0187_REV01!F:F,IF(AH420&lt;&gt;"---",VLOOKUP(AD420,CALC_CONN_TEB0187_REV01!F:M,8,0),IF(IFERROR(IF(AD420=AH420,AI420,AH420),"---")="---","---",IF(COUNTIF(CALC_CONN_TEB0187_REV01!F:F,IFERROR(IF(AD420=AH420,AI420,AH420),"---"))&gt;0,"---",IFERROR(IF(AD420=AH420,AI420,AH420),"---")))))=0,IF(AH420&lt;&gt;"---",VLOOKUP(AD420,CALC_CONN_TEB0187_REV01!F:M,8,0),IF(IFERROR(IF(AD420=AH420,AI420,AH420),"---")="---","---",IF(COUNTIF(CALC_CONN_TEB0187_REV01!F:F,IFERROR(IF(AD420=AH420,AI420,AH420),"---"))&gt;0,"---",IFERROR(IF(AD420=AH420,AI420,AH420),"---")))),"---")</f>
        <v>---</v>
      </c>
      <c r="AL420" t="str">
        <f t="shared" si="88"/>
        <v>--</v>
      </c>
      <c r="AM420">
        <f t="shared" si="89"/>
        <v>1</v>
      </c>
      <c r="AT420" t="str">
        <f t="shared" si="82"/>
        <v>B3B_REFCK_P</v>
      </c>
      <c r="AU420" t="str">
        <f t="shared" si="83"/>
        <v>--</v>
      </c>
    </row>
    <row r="421" spans="1:47" x14ac:dyDescent="0.25">
      <c r="A421" t="str">
        <f t="shared" si="78"/>
        <v>J2-C57</v>
      </c>
      <c r="B421" t="str">
        <f t="shared" si="79"/>
        <v>B3B_REFCK_N</v>
      </c>
      <c r="C421" t="str">
        <f t="shared" si="80"/>
        <v>J2-B3B_REFCK_N</v>
      </c>
      <c r="D421" t="str">
        <f t="shared" si="81"/>
        <v>J2-C57</v>
      </c>
      <c r="E421" t="s">
        <v>410</v>
      </c>
      <c r="F421" t="s">
        <v>346</v>
      </c>
      <c r="G421" t="s">
        <v>3741</v>
      </c>
      <c r="L421" t="s">
        <v>4106</v>
      </c>
      <c r="M421" t="s">
        <v>428</v>
      </c>
      <c r="N421">
        <v>49.480200000000004</v>
      </c>
      <c r="AA421">
        <f t="shared" si="90"/>
        <v>416</v>
      </c>
      <c r="AB421" t="str">
        <f>B2B!B418</f>
        <v>J2</v>
      </c>
      <c r="AC421" t="str">
        <f>B2B!C418</f>
        <v>C56</v>
      </c>
      <c r="AD421" t="str">
        <f t="shared" si="84"/>
        <v>J2-C56</v>
      </c>
      <c r="AE421" t="str">
        <f t="shared" si="85"/>
        <v>B3B_REFCK_P</v>
      </c>
      <c r="AG421" t="str">
        <f t="shared" si="86"/>
        <v>--</v>
      </c>
      <c r="AH421" t="str">
        <f t="shared" si="87"/>
        <v>J2-C56</v>
      </c>
      <c r="AI421" t="str">
        <f>IFERROR(IF(IF(AG421="--",INDEX(D:D,MATCH(AE421,INDEX(B:B,MATCH(AE421,B:B,)+1):B10935,)+MATCH(AE421,B:B,)))=AD421,VLOOKUP(AE421,B:D,3,0),IF(AG421="--",INDEX(D:D,MATCH(AE421,INDEX(B:B,MATCH(AE421,B:B,)+1):B10935,)+MATCH(AE421,B:B,)),"---")),"---")</f>
        <v>C455-2</v>
      </c>
      <c r="AJ421" t="str">
        <f>IF(COUNTIF(CALC_CONN_TEB0187_REV01!F:F,IF(AH421&lt;&gt;"---",VLOOKUP(AD421,CALC_CONN_TEB0187_REV01!F:M,8,0),IF(IFERROR(IF(AD421=AH421,AI421,AH421),"---")="---","---",IF(COUNTIF(CALC_CONN_TEB0187_REV01!F:F,IFERROR(IF(AD421=AH421,AI421,AH421),"---"))&gt;0,"---",IFERROR(IF(AD421=AH421,AI421,AH421),"---")))))=1,IF(AH421&lt;&gt;"---",VLOOKUP(AD421,CALC_CONN_TEB0187_REV01!F:M,8,0),IF(IFERROR(IF(AD421=AH421,AI421,AH421),"---")="---","---",IF(COUNTIF(CALC_CONN_TEB0187_REV01!F:F,IFERROR(IF(AD421=AH421,AI421,AH421),"---"))&gt;0,"---",IFERROR(IF(AD421=AH421,AI421,AH421),"---")))),"---")</f>
        <v>---</v>
      </c>
      <c r="AK421" t="str">
        <f>IF(COUNTIF(CALC_CONN_TEB0187_REV01!F:F,IF(AH421&lt;&gt;"---",VLOOKUP(AD421,CALC_CONN_TEB0187_REV01!F:M,8,0),IF(IFERROR(IF(AD421=AH421,AI421,AH421),"---")="---","---",IF(COUNTIF(CALC_CONN_TEB0187_REV01!F:F,IFERROR(IF(AD421=AH421,AI421,AH421),"---"))&gt;0,"---",IFERROR(IF(AD421=AH421,AI421,AH421),"---")))))=0,IF(AH421&lt;&gt;"---",VLOOKUP(AD421,CALC_CONN_TEB0187_REV01!F:M,8,0),IF(IFERROR(IF(AD421=AH421,AI421,AH421),"---")="---","---",IF(COUNTIF(CALC_CONN_TEB0187_REV01!F:F,IFERROR(IF(AD421=AH421,AI421,AH421),"---"))&gt;0,"---",IFERROR(IF(AD421=AH421,AI421,AH421),"---")))),"---")</f>
        <v>U10-22</v>
      </c>
      <c r="AL421">
        <f t="shared" si="88"/>
        <v>34.555700000000002</v>
      </c>
      <c r="AM421">
        <f t="shared" si="89"/>
        <v>5</v>
      </c>
      <c r="AT421" t="str">
        <f t="shared" si="82"/>
        <v>B3B_REFCK_N</v>
      </c>
      <c r="AU421" t="str">
        <f t="shared" si="83"/>
        <v>--</v>
      </c>
    </row>
    <row r="422" spans="1:47" x14ac:dyDescent="0.25">
      <c r="A422" t="str">
        <f t="shared" si="78"/>
        <v>J2-C58</v>
      </c>
      <c r="B422" t="str">
        <f t="shared" si="79"/>
        <v>GND</v>
      </c>
      <c r="C422" t="str">
        <f t="shared" si="80"/>
        <v>J2-GND</v>
      </c>
      <c r="D422" t="str">
        <f t="shared" si="81"/>
        <v>J2-C58</v>
      </c>
      <c r="E422" t="s">
        <v>410</v>
      </c>
      <c r="F422" t="s">
        <v>347</v>
      </c>
      <c r="G422" t="s">
        <v>433</v>
      </c>
      <c r="L422" t="s">
        <v>4107</v>
      </c>
      <c r="M422" t="s">
        <v>428</v>
      </c>
      <c r="N422">
        <v>48.171599999999998</v>
      </c>
      <c r="AA422">
        <f t="shared" si="90"/>
        <v>417</v>
      </c>
      <c r="AB422" t="str">
        <f>B2B!B419</f>
        <v>J2</v>
      </c>
      <c r="AC422" t="str">
        <f>B2B!C419</f>
        <v>C57</v>
      </c>
      <c r="AD422" t="str">
        <f t="shared" si="84"/>
        <v>J2-C57</v>
      </c>
      <c r="AE422" t="str">
        <f t="shared" si="85"/>
        <v>B3B_REFCK_N</v>
      </c>
      <c r="AG422" t="str">
        <f t="shared" si="86"/>
        <v>--</v>
      </c>
      <c r="AH422" t="str">
        <f t="shared" si="87"/>
        <v>J2-C57</v>
      </c>
      <c r="AI422" t="str">
        <f>IFERROR(IF(IF(AG422="--",INDEX(D:D,MATCH(AE422,INDEX(B:B,MATCH(AE422,B:B,)+1):B10936,)+MATCH(AE422,B:B,)))=AD422,VLOOKUP(AE422,B:D,3,0),IF(AG422="--",INDEX(D:D,MATCH(AE422,INDEX(B:B,MATCH(AE422,B:B,)+1):B10936,)+MATCH(AE422,B:B,)),"---")),"---")</f>
        <v>C589-2</v>
      </c>
      <c r="AJ422" t="str">
        <f>IF(COUNTIF(CALC_CONN_TEB0187_REV01!F:F,IF(AH422&lt;&gt;"---",VLOOKUP(AD422,CALC_CONN_TEB0187_REV01!F:M,8,0),IF(IFERROR(IF(AD422=AH422,AI422,AH422),"---")="---","---",IF(COUNTIF(CALC_CONN_TEB0187_REV01!F:F,IFERROR(IF(AD422=AH422,AI422,AH422),"---"))&gt;0,"---",IFERROR(IF(AD422=AH422,AI422,AH422),"---")))))=1,IF(AH422&lt;&gt;"---",VLOOKUP(AD422,CALC_CONN_TEB0187_REV01!F:M,8,0),IF(IFERROR(IF(AD422=AH422,AI422,AH422),"---")="---","---",IF(COUNTIF(CALC_CONN_TEB0187_REV01!F:F,IFERROR(IF(AD422=AH422,AI422,AH422),"---"))&gt;0,"---",IFERROR(IF(AD422=AH422,AI422,AH422),"---")))),"---")</f>
        <v>---</v>
      </c>
      <c r="AK422" t="str">
        <f>IF(COUNTIF(CALC_CONN_TEB0187_REV01!F:F,IF(AH422&lt;&gt;"---",VLOOKUP(AD422,CALC_CONN_TEB0187_REV01!F:M,8,0),IF(IFERROR(IF(AD422=AH422,AI422,AH422),"---")="---","---",IF(COUNTIF(CALC_CONN_TEB0187_REV01!F:F,IFERROR(IF(AD422=AH422,AI422,AH422),"---"))&gt;0,"---",IFERROR(IF(AD422=AH422,AI422,AH422),"---")))))=0,IF(AH422&lt;&gt;"---",VLOOKUP(AD422,CALC_CONN_TEB0187_REV01!F:M,8,0),IF(IFERROR(IF(AD422=AH422,AI422,AH422),"---")="---","---",IF(COUNTIF(CALC_CONN_TEB0187_REV01!F:F,IFERROR(IF(AD422=AH422,AI422,AH422),"---"))&gt;0,"---",IFERROR(IF(AD422=AH422,AI422,AH422),"---")))),"---")</f>
        <v>U10-21</v>
      </c>
      <c r="AL422">
        <f t="shared" si="88"/>
        <v>34.488399999999999</v>
      </c>
      <c r="AM422">
        <f t="shared" si="89"/>
        <v>5</v>
      </c>
      <c r="AT422">
        <f t="shared" si="82"/>
        <v>0</v>
      </c>
      <c r="AU422">
        <f t="shared" si="83"/>
        <v>0</v>
      </c>
    </row>
    <row r="423" spans="1:47" x14ac:dyDescent="0.25">
      <c r="A423" t="str">
        <f t="shared" si="78"/>
        <v>J2-C59</v>
      </c>
      <c r="B423" t="str">
        <f t="shared" si="79"/>
        <v>VIN_SOM</v>
      </c>
      <c r="C423" t="str">
        <f t="shared" si="80"/>
        <v>J2-VIN_SOM</v>
      </c>
      <c r="D423" t="str">
        <f t="shared" si="81"/>
        <v>J2-C59</v>
      </c>
      <c r="E423" t="s">
        <v>410</v>
      </c>
      <c r="F423" t="s">
        <v>348</v>
      </c>
      <c r="G423" t="s">
        <v>3754</v>
      </c>
      <c r="L423" t="s">
        <v>4108</v>
      </c>
      <c r="M423" t="s">
        <v>428</v>
      </c>
      <c r="N423">
        <v>47.158999999999999</v>
      </c>
      <c r="AA423">
        <f t="shared" si="90"/>
        <v>418</v>
      </c>
      <c r="AB423" t="str">
        <f>B2B!B420</f>
        <v>J2</v>
      </c>
      <c r="AC423" t="str">
        <f>B2B!C420</f>
        <v>C58</v>
      </c>
      <c r="AD423" t="str">
        <f t="shared" si="84"/>
        <v>J2-C58</v>
      </c>
      <c r="AE423" t="str">
        <f t="shared" si="85"/>
        <v>GND</v>
      </c>
      <c r="AG423" t="str">
        <f t="shared" si="86"/>
        <v>---</v>
      </c>
      <c r="AH423" t="str">
        <f t="shared" si="87"/>
        <v>---</v>
      </c>
      <c r="AI423" t="str">
        <f>IFERROR(IF(IF(AG423="--",INDEX(D:D,MATCH(AE423,INDEX(B:B,MATCH(AE423,B:B,)+1):B10937,)+MATCH(AE423,B:B,)))=AD423,VLOOKUP(AE423,B:D,3,0),IF(AG423="--",INDEX(D:D,MATCH(AE423,INDEX(B:B,MATCH(AE423,B:B,)+1):B10937,)+MATCH(AE423,B:B,)),"---")),"---")</f>
        <v>---</v>
      </c>
      <c r="AJ423" t="str">
        <f>IF(COUNTIF(CALC_CONN_TEB0187_REV01!F:F,IF(AH423&lt;&gt;"---",VLOOKUP(AD423,CALC_CONN_TEB0187_REV01!F:M,8,0),IF(IFERROR(IF(AD423=AH423,AI423,AH423),"---")="---","---",IF(COUNTIF(CALC_CONN_TEB0187_REV01!F:F,IFERROR(IF(AD423=AH423,AI423,AH423),"---"))&gt;0,"---",IFERROR(IF(AD423=AH423,AI423,AH423),"---")))))=1,IF(AH423&lt;&gt;"---",VLOOKUP(AD423,CALC_CONN_TEB0187_REV01!F:M,8,0),IF(IFERROR(IF(AD423=AH423,AI423,AH423),"---")="---","---",IF(COUNTIF(CALC_CONN_TEB0187_REV01!F:F,IFERROR(IF(AD423=AH423,AI423,AH423),"---"))&gt;0,"---",IFERROR(IF(AD423=AH423,AI423,AH423),"---")))),"---")</f>
        <v>---</v>
      </c>
      <c r="AK423" t="str">
        <f>IF(COUNTIF(CALC_CONN_TEB0187_REV01!F:F,IF(AH423&lt;&gt;"---",VLOOKUP(AD423,CALC_CONN_TEB0187_REV01!F:M,8,0),IF(IFERROR(IF(AD423=AH423,AI423,AH423),"---")="---","---",IF(COUNTIF(CALC_CONN_TEB0187_REV01!F:F,IFERROR(IF(AD423=AH423,AI423,AH423),"---"))&gt;0,"---",IFERROR(IF(AD423=AH423,AI423,AH423),"---")))))=0,IF(AH423&lt;&gt;"---",VLOOKUP(AD423,CALC_CONN_TEB0187_REV01!F:M,8,0),IF(IFERROR(IF(AD423=AH423,AI423,AH423),"---")="---","---",IF(COUNTIF(CALC_CONN_TEB0187_REV01!F:F,IFERROR(IF(AD423=AH423,AI423,AH423),"---"))&gt;0,"---",IFERROR(IF(AD423=AH423,AI423,AH423),"---")))),"---")</f>
        <v>---</v>
      </c>
      <c r="AL423" t="str">
        <f t="shared" si="88"/>
        <v>---</v>
      </c>
      <c r="AM423">
        <f t="shared" si="89"/>
        <v>1098</v>
      </c>
      <c r="AT423" t="str">
        <f t="shared" si="82"/>
        <v>VIN_SOM</v>
      </c>
      <c r="AU423" t="str">
        <f t="shared" si="83"/>
        <v>--</v>
      </c>
    </row>
    <row r="424" spans="1:47" x14ac:dyDescent="0.25">
      <c r="A424" t="str">
        <f t="shared" si="78"/>
        <v>J2-C60</v>
      </c>
      <c r="B424" t="str">
        <f t="shared" si="79"/>
        <v>VIN_SOM</v>
      </c>
      <c r="C424" t="str">
        <f t="shared" si="80"/>
        <v>J2-VIN_SOM</v>
      </c>
      <c r="D424" t="str">
        <f t="shared" si="81"/>
        <v>J2-C60</v>
      </c>
      <c r="E424" t="s">
        <v>410</v>
      </c>
      <c r="F424" t="s">
        <v>349</v>
      </c>
      <c r="G424" t="s">
        <v>3754</v>
      </c>
      <c r="L424" t="s">
        <v>4109</v>
      </c>
      <c r="M424" t="s">
        <v>428</v>
      </c>
      <c r="N424">
        <v>49.2273</v>
      </c>
      <c r="AA424">
        <f t="shared" si="90"/>
        <v>419</v>
      </c>
      <c r="AB424" t="str">
        <f>B2B!B421</f>
        <v>J2</v>
      </c>
      <c r="AC424" t="str">
        <f>B2B!C421</f>
        <v>C59</v>
      </c>
      <c r="AD424" t="str">
        <f t="shared" si="84"/>
        <v>J2-C59</v>
      </c>
      <c r="AE424" t="str">
        <f t="shared" si="85"/>
        <v>VIN_SOM</v>
      </c>
      <c r="AG424" t="str">
        <f t="shared" si="86"/>
        <v>--</v>
      </c>
      <c r="AH424" t="str">
        <f t="shared" si="87"/>
        <v>J1-A59</v>
      </c>
      <c r="AI424" t="str">
        <f>IFERROR(IF(IF(AG424="--",INDEX(D:D,MATCH(AE424,INDEX(B:B,MATCH(AE424,B:B,)+1):B10938,)+MATCH(AE424,B:B,)))=AD424,VLOOKUP(AE424,B:D,3,0),IF(AG424="--",INDEX(D:D,MATCH(AE424,INDEX(B:B,MATCH(AE424,B:B,)+1):B10938,)+MATCH(AE424,B:B,)),"---")),"---")</f>
        <v>J1-A60</v>
      </c>
      <c r="AJ424" t="str">
        <f>IF(COUNTIF(CALC_CONN_TEB0187_REV01!F:F,IF(AH424&lt;&gt;"---",VLOOKUP(AD424,CALC_CONN_TEB0187_REV01!F:M,8,0),IF(IFERROR(IF(AD424=AH424,AI424,AH424),"---")="---","---",IF(COUNTIF(CALC_CONN_TEB0187_REV01!F:F,IFERROR(IF(AD424=AH424,AI424,AH424),"---"))&gt;0,"---",IFERROR(IF(AD424=AH424,AI424,AH424),"---")))))=1,IF(AH424&lt;&gt;"---",VLOOKUP(AD424,CALC_CONN_TEB0187_REV01!F:M,8,0),IF(IFERROR(IF(AD424=AH424,AI424,AH424),"---")="---","---",IF(COUNTIF(CALC_CONN_TEB0187_REV01!F:F,IFERROR(IF(AD424=AH424,AI424,AH424),"---"))&gt;0,"---",IFERROR(IF(AD424=AH424,AI424,AH424),"---")))),"---")</f>
        <v>---</v>
      </c>
      <c r="AK424" t="str">
        <f>IF(COUNTIF(CALC_CONN_TEB0187_REV01!F:F,IF(AH424&lt;&gt;"---",VLOOKUP(AD424,CALC_CONN_TEB0187_REV01!F:M,8,0),IF(IFERROR(IF(AD424=AH424,AI424,AH424),"---")="---","---",IF(COUNTIF(CALC_CONN_TEB0187_REV01!F:F,IFERROR(IF(AD424=AH424,AI424,AH424),"---"))&gt;0,"---",IFERROR(IF(AD424=AH424,AI424,AH424),"---")))))=0,IF(AH424&lt;&gt;"---",VLOOKUP(AD424,CALC_CONN_TEB0187_REV01!F:M,8,0),IF(IFERROR(IF(AD424=AH424,AI424,AH424),"---")="---","---",IF(COUNTIF(CALC_CONN_TEB0187_REV01!F:F,IFERROR(IF(AD424=AH424,AI424,AH424),"---"))&gt;0,"---",IFERROR(IF(AD424=AH424,AI424,AH424),"---")))),"---")</f>
        <v>---</v>
      </c>
      <c r="AL424">
        <f t="shared" si="88"/>
        <v>46.2408</v>
      </c>
      <c r="AM424">
        <f t="shared" si="89"/>
        <v>19</v>
      </c>
      <c r="AT424" t="str">
        <f t="shared" si="82"/>
        <v>VIN_SOM</v>
      </c>
      <c r="AU424" t="str">
        <f t="shared" si="83"/>
        <v>--</v>
      </c>
    </row>
    <row r="425" spans="1:47" x14ac:dyDescent="0.25">
      <c r="A425" t="str">
        <f t="shared" si="78"/>
        <v>J2-D1</v>
      </c>
      <c r="B425" t="str">
        <f t="shared" si="79"/>
        <v>GTSR4A_RXCLK_P</v>
      </c>
      <c r="C425" t="str">
        <f t="shared" si="80"/>
        <v>J2-GTSR4A_RXCLK_P</v>
      </c>
      <c r="D425" t="str">
        <f t="shared" si="81"/>
        <v>J2-D1</v>
      </c>
      <c r="E425" t="s">
        <v>410</v>
      </c>
      <c r="F425" t="s">
        <v>350</v>
      </c>
      <c r="G425" t="s">
        <v>970</v>
      </c>
      <c r="L425" t="s">
        <v>4110</v>
      </c>
      <c r="M425" t="s">
        <v>428</v>
      </c>
      <c r="N425">
        <v>52.417099999999998</v>
      </c>
      <c r="AA425">
        <f t="shared" si="90"/>
        <v>420</v>
      </c>
      <c r="AB425" t="str">
        <f>B2B!B422</f>
        <v>J2</v>
      </c>
      <c r="AC425" t="str">
        <f>B2B!C422</f>
        <v>C60</v>
      </c>
      <c r="AD425" t="str">
        <f t="shared" si="84"/>
        <v>J2-C60</v>
      </c>
      <c r="AE425" t="str">
        <f t="shared" si="85"/>
        <v>VIN_SOM</v>
      </c>
      <c r="AG425" t="str">
        <f t="shared" si="86"/>
        <v>--</v>
      </c>
      <c r="AH425" t="str">
        <f t="shared" si="87"/>
        <v>J1-A59</v>
      </c>
      <c r="AI425" t="str">
        <f>IFERROR(IF(IF(AG425="--",INDEX(D:D,MATCH(AE425,INDEX(B:B,MATCH(AE425,B:B,)+1):B10939,)+MATCH(AE425,B:B,)))=AD425,VLOOKUP(AE425,B:D,3,0),IF(AG425="--",INDEX(D:D,MATCH(AE425,INDEX(B:B,MATCH(AE425,B:B,)+1):B10939,)+MATCH(AE425,B:B,)),"---")),"---")</f>
        <v>J1-A60</v>
      </c>
      <c r="AJ425" t="str">
        <f>IF(COUNTIF(CALC_CONN_TEB0187_REV01!F:F,IF(AH425&lt;&gt;"---",VLOOKUP(AD425,CALC_CONN_TEB0187_REV01!F:M,8,0),IF(IFERROR(IF(AD425=AH425,AI425,AH425),"---")="---","---",IF(COUNTIF(CALC_CONN_TEB0187_REV01!F:F,IFERROR(IF(AD425=AH425,AI425,AH425),"---"))&gt;0,"---",IFERROR(IF(AD425=AH425,AI425,AH425),"---")))))=1,IF(AH425&lt;&gt;"---",VLOOKUP(AD425,CALC_CONN_TEB0187_REV01!F:M,8,0),IF(IFERROR(IF(AD425=AH425,AI425,AH425),"---")="---","---",IF(COUNTIF(CALC_CONN_TEB0187_REV01!F:F,IFERROR(IF(AD425=AH425,AI425,AH425),"---"))&gt;0,"---",IFERROR(IF(AD425=AH425,AI425,AH425),"---")))),"---")</f>
        <v>---</v>
      </c>
      <c r="AK425" t="str">
        <f>IF(COUNTIF(CALC_CONN_TEB0187_REV01!F:F,IF(AH425&lt;&gt;"---",VLOOKUP(AD425,CALC_CONN_TEB0187_REV01!F:M,8,0),IF(IFERROR(IF(AD425=AH425,AI425,AH425),"---")="---","---",IF(COUNTIF(CALC_CONN_TEB0187_REV01!F:F,IFERROR(IF(AD425=AH425,AI425,AH425),"---"))&gt;0,"---",IFERROR(IF(AD425=AH425,AI425,AH425),"---")))))=0,IF(AH425&lt;&gt;"---",VLOOKUP(AD425,CALC_CONN_TEB0187_REV01!F:M,8,0),IF(IFERROR(IF(AD425=AH425,AI425,AH425),"---")="---","---",IF(COUNTIF(CALC_CONN_TEB0187_REV01!F:F,IFERROR(IF(AD425=AH425,AI425,AH425),"---"))&gt;0,"---",IFERROR(IF(AD425=AH425,AI425,AH425),"---")))),"---")</f>
        <v>---</v>
      </c>
      <c r="AL425">
        <f t="shared" si="88"/>
        <v>46.2408</v>
      </c>
      <c r="AM425">
        <f t="shared" si="89"/>
        <v>19</v>
      </c>
      <c r="AT425" t="str">
        <f t="shared" si="82"/>
        <v>GTSR4A_RXCLK_P</v>
      </c>
      <c r="AU425" t="str">
        <f t="shared" si="83"/>
        <v>--</v>
      </c>
    </row>
    <row r="426" spans="1:47" x14ac:dyDescent="0.25">
      <c r="A426" t="str">
        <f t="shared" si="78"/>
        <v>J2-D2</v>
      </c>
      <c r="B426" t="str">
        <f t="shared" si="79"/>
        <v>GTSR4A_RXCLK_N</v>
      </c>
      <c r="C426" t="str">
        <f t="shared" si="80"/>
        <v>J2-GTSR4A_RXCLK_N</v>
      </c>
      <c r="D426" t="str">
        <f t="shared" si="81"/>
        <v>J2-D2</v>
      </c>
      <c r="E426" t="s">
        <v>410</v>
      </c>
      <c r="F426" t="s">
        <v>351</v>
      </c>
      <c r="G426" t="s">
        <v>971</v>
      </c>
      <c r="L426" t="s">
        <v>4111</v>
      </c>
      <c r="M426" t="s">
        <v>428</v>
      </c>
      <c r="N426">
        <v>2.1757</v>
      </c>
      <c r="AA426">
        <f t="shared" si="90"/>
        <v>421</v>
      </c>
      <c r="AB426" t="str">
        <f>B2B!B423</f>
        <v>J2</v>
      </c>
      <c r="AC426" t="str">
        <f>B2B!C423</f>
        <v>D1</v>
      </c>
      <c r="AD426" t="str">
        <f t="shared" si="84"/>
        <v>J2-D1</v>
      </c>
      <c r="AE426" t="str">
        <f t="shared" si="85"/>
        <v>GTSR4A_RXCLK_P</v>
      </c>
      <c r="AG426" t="str">
        <f t="shared" si="86"/>
        <v>--</v>
      </c>
      <c r="AH426" t="str">
        <f t="shared" si="87"/>
        <v>J2-D1</v>
      </c>
      <c r="AI426" t="str">
        <f>IFERROR(IF(IF(AG426="--",INDEX(D:D,MATCH(AE426,INDEX(B:B,MATCH(AE426,B:B,)+1):B10940,)+MATCH(AE426,B:B,)))=AD426,VLOOKUP(AE426,B:D,3,0),IF(AG426="--",INDEX(D:D,MATCH(AE426,INDEX(B:B,MATCH(AE426,B:B,)+1):B10940,)+MATCH(AE426,B:B,)),"---")),"---")</f>
        <v>C596-2</v>
      </c>
      <c r="AJ426" t="str">
        <f>IF(COUNTIF(CALC_CONN_TEB0187_REV01!F:F,IF(AH426&lt;&gt;"---",VLOOKUP(AD426,CALC_CONN_TEB0187_REV01!F:M,8,0),IF(IFERROR(IF(AD426=AH426,AI426,AH426),"---")="---","---",IF(COUNTIF(CALC_CONN_TEB0187_REV01!F:F,IFERROR(IF(AD426=AH426,AI426,AH426),"---"))&gt;0,"---",IFERROR(IF(AD426=AH426,AI426,AH426),"---")))))=1,IF(AH426&lt;&gt;"---",VLOOKUP(AD426,CALC_CONN_TEB0187_REV01!F:M,8,0),IF(IFERROR(IF(AD426=AH426,AI426,AH426),"---")="---","---",IF(COUNTIF(CALC_CONN_TEB0187_REV01!F:F,IFERROR(IF(AD426=AH426,AI426,AH426),"---"))&gt;0,"---",IFERROR(IF(AD426=AH426,AI426,AH426),"---")))),"---")</f>
        <v>---</v>
      </c>
      <c r="AK426" t="str">
        <f>IF(COUNTIF(CALC_CONN_TEB0187_REV01!F:F,IF(AH426&lt;&gt;"---",VLOOKUP(AD426,CALC_CONN_TEB0187_REV01!F:M,8,0),IF(IFERROR(IF(AD426=AH426,AI426,AH426),"---")="---","---",IF(COUNTIF(CALC_CONN_TEB0187_REV01!F:F,IFERROR(IF(AD426=AH426,AI426,AH426),"---"))&gt;0,"---",IFERROR(IF(AD426=AH426,AI426,AH426),"---")))))=0,IF(AH426&lt;&gt;"---",VLOOKUP(AD426,CALC_CONN_TEB0187_REV01!F:M,8,0),IF(IFERROR(IF(AD426=AH426,AI426,AH426),"---")="---","---",IF(COUNTIF(CALC_CONN_TEB0187_REV01!F:F,IFERROR(IF(AD426=AH426,AI426,AH426),"---"))&gt;0,"---",IFERROR(IF(AD426=AH426,AI426,AH426),"---")))),"---")</f>
        <v>U10-32</v>
      </c>
      <c r="AL426">
        <f t="shared" si="88"/>
        <v>37.210500000000003</v>
      </c>
      <c r="AM426">
        <f t="shared" si="89"/>
        <v>2</v>
      </c>
      <c r="AT426" t="str">
        <f t="shared" si="82"/>
        <v>GTSR4A_RXCLK_N</v>
      </c>
      <c r="AU426" t="str">
        <f t="shared" si="83"/>
        <v>--</v>
      </c>
    </row>
    <row r="427" spans="1:47" x14ac:dyDescent="0.25">
      <c r="A427" t="str">
        <f t="shared" si="78"/>
        <v>J2-D3</v>
      </c>
      <c r="B427" t="str">
        <f t="shared" si="79"/>
        <v>GND</v>
      </c>
      <c r="C427" t="str">
        <f t="shared" si="80"/>
        <v>J2-GND</v>
      </c>
      <c r="D427" t="str">
        <f t="shared" si="81"/>
        <v>J2-D3</v>
      </c>
      <c r="E427" t="s">
        <v>410</v>
      </c>
      <c r="F427" t="s">
        <v>352</v>
      </c>
      <c r="G427" t="s">
        <v>433</v>
      </c>
      <c r="L427" t="s">
        <v>4112</v>
      </c>
      <c r="M427" t="s">
        <v>428</v>
      </c>
      <c r="N427">
        <v>5.9214000000000002</v>
      </c>
      <c r="AA427">
        <f t="shared" si="90"/>
        <v>422</v>
      </c>
      <c r="AB427" t="str">
        <f>B2B!B424</f>
        <v>J2</v>
      </c>
      <c r="AC427" t="str">
        <f>B2B!C424</f>
        <v>D2</v>
      </c>
      <c r="AD427" t="str">
        <f t="shared" si="84"/>
        <v>J2-D2</v>
      </c>
      <c r="AE427" t="str">
        <f t="shared" si="85"/>
        <v>GTSR4A_RXCLK_N</v>
      </c>
      <c r="AG427" t="str">
        <f t="shared" si="86"/>
        <v>--</v>
      </c>
      <c r="AH427" t="str">
        <f t="shared" si="87"/>
        <v>J2-D2</v>
      </c>
      <c r="AI427" t="str">
        <f>IFERROR(IF(IF(AG427="--",INDEX(D:D,MATCH(AE427,INDEX(B:B,MATCH(AE427,B:B,)+1):B10941,)+MATCH(AE427,B:B,)))=AD427,VLOOKUP(AE427,B:D,3,0),IF(AG427="--",INDEX(D:D,MATCH(AE427,INDEX(B:B,MATCH(AE427,B:B,)+1):B10941,)+MATCH(AE427,B:B,)),"---")),"---")</f>
        <v>C597-2</v>
      </c>
      <c r="AJ427" t="str">
        <f>IF(COUNTIF(CALC_CONN_TEB0187_REV01!F:F,IF(AH427&lt;&gt;"---",VLOOKUP(AD427,CALC_CONN_TEB0187_REV01!F:M,8,0),IF(IFERROR(IF(AD427=AH427,AI427,AH427),"---")="---","---",IF(COUNTIF(CALC_CONN_TEB0187_REV01!F:F,IFERROR(IF(AD427=AH427,AI427,AH427),"---"))&gt;0,"---",IFERROR(IF(AD427=AH427,AI427,AH427),"---")))))=1,IF(AH427&lt;&gt;"---",VLOOKUP(AD427,CALC_CONN_TEB0187_REV01!F:M,8,0),IF(IFERROR(IF(AD427=AH427,AI427,AH427),"---")="---","---",IF(COUNTIF(CALC_CONN_TEB0187_REV01!F:F,IFERROR(IF(AD427=AH427,AI427,AH427),"---"))&gt;0,"---",IFERROR(IF(AD427=AH427,AI427,AH427),"---")))),"---")</f>
        <v>---</v>
      </c>
      <c r="AK427" t="str">
        <f>IF(COUNTIF(CALC_CONN_TEB0187_REV01!F:F,IF(AH427&lt;&gt;"---",VLOOKUP(AD427,CALC_CONN_TEB0187_REV01!F:M,8,0),IF(IFERROR(IF(AD427=AH427,AI427,AH427),"---")="---","---",IF(COUNTIF(CALC_CONN_TEB0187_REV01!F:F,IFERROR(IF(AD427=AH427,AI427,AH427),"---"))&gt;0,"---",IFERROR(IF(AD427=AH427,AI427,AH427),"---")))))=0,IF(AH427&lt;&gt;"---",VLOOKUP(AD427,CALC_CONN_TEB0187_REV01!F:M,8,0),IF(IFERROR(IF(AD427=AH427,AI427,AH427),"---")="---","---",IF(COUNTIF(CALC_CONN_TEB0187_REV01!F:F,IFERROR(IF(AD427=AH427,AI427,AH427),"---"))&gt;0,"---",IFERROR(IF(AD427=AH427,AI427,AH427),"---")))),"---")</f>
        <v>U10-31</v>
      </c>
      <c r="AL427">
        <f t="shared" si="88"/>
        <v>37.2104</v>
      </c>
      <c r="AM427">
        <f t="shared" si="89"/>
        <v>2</v>
      </c>
      <c r="AT427">
        <f t="shared" si="82"/>
        <v>0</v>
      </c>
      <c r="AU427">
        <f t="shared" si="83"/>
        <v>0</v>
      </c>
    </row>
    <row r="428" spans="1:47" x14ac:dyDescent="0.25">
      <c r="A428" t="str">
        <f t="shared" si="78"/>
        <v>J2-D4</v>
      </c>
      <c r="B428" t="str">
        <f t="shared" si="79"/>
        <v>DP4_C2M_P</v>
      </c>
      <c r="C428" t="str">
        <f t="shared" si="80"/>
        <v>J2-DP4_C2M_P</v>
      </c>
      <c r="D428" t="str">
        <f t="shared" si="81"/>
        <v>J2-D4</v>
      </c>
      <c r="E428" t="s">
        <v>410</v>
      </c>
      <c r="F428" t="s">
        <v>353</v>
      </c>
      <c r="G428" t="s">
        <v>3974</v>
      </c>
      <c r="L428" t="s">
        <v>4113</v>
      </c>
      <c r="M428" t="s">
        <v>428</v>
      </c>
      <c r="N428">
        <v>52.506399999999999</v>
      </c>
      <c r="AA428">
        <f t="shared" si="90"/>
        <v>423</v>
      </c>
      <c r="AB428" t="str">
        <f>B2B!B425</f>
        <v>J2</v>
      </c>
      <c r="AC428" t="str">
        <f>B2B!C425</f>
        <v>D3</v>
      </c>
      <c r="AD428" t="str">
        <f t="shared" si="84"/>
        <v>J2-D3</v>
      </c>
      <c r="AE428" t="str">
        <f t="shared" si="85"/>
        <v>GND</v>
      </c>
      <c r="AG428" t="str">
        <f t="shared" si="86"/>
        <v>---</v>
      </c>
      <c r="AH428" t="str">
        <f t="shared" si="87"/>
        <v>---</v>
      </c>
      <c r="AI428" t="str">
        <f>IFERROR(IF(IF(AG428="--",INDEX(D:D,MATCH(AE428,INDEX(B:B,MATCH(AE428,B:B,)+1):B10942,)+MATCH(AE428,B:B,)))=AD428,VLOOKUP(AE428,B:D,3,0),IF(AG428="--",INDEX(D:D,MATCH(AE428,INDEX(B:B,MATCH(AE428,B:B,)+1):B10942,)+MATCH(AE428,B:B,)),"---")),"---")</f>
        <v>---</v>
      </c>
      <c r="AJ428" t="str">
        <f>IF(COUNTIF(CALC_CONN_TEB0187_REV01!F:F,IF(AH428&lt;&gt;"---",VLOOKUP(AD428,CALC_CONN_TEB0187_REV01!F:M,8,0),IF(IFERROR(IF(AD428=AH428,AI428,AH428),"---")="---","---",IF(COUNTIF(CALC_CONN_TEB0187_REV01!F:F,IFERROR(IF(AD428=AH428,AI428,AH428),"---"))&gt;0,"---",IFERROR(IF(AD428=AH428,AI428,AH428),"---")))))=1,IF(AH428&lt;&gt;"---",VLOOKUP(AD428,CALC_CONN_TEB0187_REV01!F:M,8,0),IF(IFERROR(IF(AD428=AH428,AI428,AH428),"---")="---","---",IF(COUNTIF(CALC_CONN_TEB0187_REV01!F:F,IFERROR(IF(AD428=AH428,AI428,AH428),"---"))&gt;0,"---",IFERROR(IF(AD428=AH428,AI428,AH428),"---")))),"---")</f>
        <v>---</v>
      </c>
      <c r="AK428" t="str">
        <f>IF(COUNTIF(CALC_CONN_TEB0187_REV01!F:F,IF(AH428&lt;&gt;"---",VLOOKUP(AD428,CALC_CONN_TEB0187_REV01!F:M,8,0),IF(IFERROR(IF(AD428=AH428,AI428,AH428),"---")="---","---",IF(COUNTIF(CALC_CONN_TEB0187_REV01!F:F,IFERROR(IF(AD428=AH428,AI428,AH428),"---"))&gt;0,"---",IFERROR(IF(AD428=AH428,AI428,AH428),"---")))))=0,IF(AH428&lt;&gt;"---",VLOOKUP(AD428,CALC_CONN_TEB0187_REV01!F:M,8,0),IF(IFERROR(IF(AD428=AH428,AI428,AH428),"---")="---","---",IF(COUNTIF(CALC_CONN_TEB0187_REV01!F:F,IFERROR(IF(AD428=AH428,AI428,AH428),"---"))&gt;0,"---",IFERROR(IF(AD428=AH428,AI428,AH428),"---")))),"---")</f>
        <v>---</v>
      </c>
      <c r="AL428" t="str">
        <f t="shared" si="88"/>
        <v>---</v>
      </c>
      <c r="AM428">
        <f t="shared" si="89"/>
        <v>1098</v>
      </c>
      <c r="AT428" t="str">
        <f t="shared" si="82"/>
        <v>DP4_C2M_P</v>
      </c>
      <c r="AU428" t="str">
        <f t="shared" si="83"/>
        <v>--</v>
      </c>
    </row>
    <row r="429" spans="1:47" x14ac:dyDescent="0.25">
      <c r="A429" t="str">
        <f t="shared" si="78"/>
        <v>J2-D5</v>
      </c>
      <c r="B429" t="str">
        <f t="shared" si="79"/>
        <v>DP4_C2M_N</v>
      </c>
      <c r="C429" t="str">
        <f t="shared" si="80"/>
        <v>J2-DP4_C2M_N</v>
      </c>
      <c r="D429" t="str">
        <f t="shared" si="81"/>
        <v>J2-D5</v>
      </c>
      <c r="E429" t="s">
        <v>410</v>
      </c>
      <c r="F429" t="s">
        <v>354</v>
      </c>
      <c r="G429" t="s">
        <v>3973</v>
      </c>
      <c r="L429" t="s">
        <v>4114</v>
      </c>
      <c r="M429" t="s">
        <v>428</v>
      </c>
      <c r="N429">
        <v>54.166600000000003</v>
      </c>
      <c r="AA429">
        <f t="shared" si="90"/>
        <v>424</v>
      </c>
      <c r="AB429" t="str">
        <f>B2B!B426</f>
        <v>J2</v>
      </c>
      <c r="AC429" t="str">
        <f>B2B!C426</f>
        <v>D4</v>
      </c>
      <c r="AD429" t="str">
        <f t="shared" si="84"/>
        <v>J2-D4</v>
      </c>
      <c r="AE429" t="str">
        <f t="shared" si="85"/>
        <v>DP4_C2M_P</v>
      </c>
      <c r="AG429" t="str">
        <f t="shared" si="86"/>
        <v>--</v>
      </c>
      <c r="AH429" t="str">
        <f t="shared" si="87"/>
        <v>J2-D4</v>
      </c>
      <c r="AI429" t="str">
        <f>IFERROR(IF(IF(AG429="--",INDEX(D:D,MATCH(AE429,INDEX(B:B,MATCH(AE429,B:B,)+1):B10943,)+MATCH(AE429,B:B,)))=AD429,VLOOKUP(AE429,B:D,3,0),IF(AG429="--",INDEX(D:D,MATCH(AE429,INDEX(B:B,MATCH(AE429,B:B,)+1):B10943,)+MATCH(AE429,B:B,)),"---")),"---")</f>
        <v>J15-A34</v>
      </c>
      <c r="AJ429" t="str">
        <f>IF(COUNTIF(CALC_CONN_TEB0187_REV01!F:F,IF(AH429&lt;&gt;"---",VLOOKUP(AD429,CALC_CONN_TEB0187_REV01!F:M,8,0),IF(IFERROR(IF(AD429=AH429,AI429,AH429),"---")="---","---",IF(COUNTIF(CALC_CONN_TEB0187_REV01!F:F,IFERROR(IF(AD429=AH429,AI429,AH429),"---"))&gt;0,"---",IFERROR(IF(AD429=AH429,AI429,AH429),"---")))))=1,IF(AH429&lt;&gt;"---",VLOOKUP(AD429,CALC_CONN_TEB0187_REV01!F:M,8,0),IF(IFERROR(IF(AD429=AH429,AI429,AH429),"---")="---","---",IF(COUNTIF(CALC_CONN_TEB0187_REV01!F:F,IFERROR(IF(AD429=AH429,AI429,AH429),"---"))&gt;0,"---",IFERROR(IF(AD429=AH429,AI429,AH429),"---")))),"---")</f>
        <v>---</v>
      </c>
      <c r="AK429" t="str">
        <f>IF(COUNTIF(CALC_CONN_TEB0187_REV01!F:F,IF(AH429&lt;&gt;"---",VLOOKUP(AD429,CALC_CONN_TEB0187_REV01!F:M,8,0),IF(IFERROR(IF(AD429=AH429,AI429,AH429),"---")="---","---",IF(COUNTIF(CALC_CONN_TEB0187_REV01!F:F,IFERROR(IF(AD429=AH429,AI429,AH429),"---"))&gt;0,"---",IFERROR(IF(AD429=AH429,AI429,AH429),"---")))))=0,IF(AH429&lt;&gt;"---",VLOOKUP(AD429,CALC_CONN_TEB0187_REV01!F:M,8,0),IF(IFERROR(IF(AD429=AH429,AI429,AH429),"---")="---","---",IF(COUNTIF(CALC_CONN_TEB0187_REV01!F:F,IFERROR(IF(AD429=AH429,AI429,AH429),"---"))&gt;0,"---",IFERROR(IF(AD429=AH429,AI429,AH429),"---")))),"---")</f>
        <v>J15-A34</v>
      </c>
      <c r="AL429">
        <f t="shared" si="88"/>
        <v>36.465400000000002</v>
      </c>
      <c r="AM429">
        <f t="shared" si="89"/>
        <v>2</v>
      </c>
      <c r="AT429" t="str">
        <f t="shared" si="82"/>
        <v>DP4_C2M_N</v>
      </c>
      <c r="AU429" t="str">
        <f t="shared" si="83"/>
        <v>--</v>
      </c>
    </row>
    <row r="430" spans="1:47" x14ac:dyDescent="0.25">
      <c r="A430" t="str">
        <f t="shared" si="78"/>
        <v>J2-D6</v>
      </c>
      <c r="B430" t="str">
        <f t="shared" si="79"/>
        <v>GND</v>
      </c>
      <c r="C430" t="str">
        <f t="shared" si="80"/>
        <v>J2-GND</v>
      </c>
      <c r="D430" t="str">
        <f t="shared" si="81"/>
        <v>J2-D6</v>
      </c>
      <c r="E430" t="s">
        <v>410</v>
      </c>
      <c r="F430" t="s">
        <v>355</v>
      </c>
      <c r="G430" t="s">
        <v>433</v>
      </c>
      <c r="L430" t="s">
        <v>4115</v>
      </c>
      <c r="M430" t="s">
        <v>428</v>
      </c>
      <c r="N430">
        <v>5.7130999999999998</v>
      </c>
      <c r="AA430">
        <f t="shared" si="90"/>
        <v>425</v>
      </c>
      <c r="AB430" t="str">
        <f>B2B!B427</f>
        <v>J2</v>
      </c>
      <c r="AC430" t="str">
        <f>B2B!C427</f>
        <v>D5</v>
      </c>
      <c r="AD430" t="str">
        <f t="shared" si="84"/>
        <v>J2-D5</v>
      </c>
      <c r="AE430" t="str">
        <f t="shared" si="85"/>
        <v>DP4_C2M_N</v>
      </c>
      <c r="AG430" t="str">
        <f t="shared" si="86"/>
        <v>--</v>
      </c>
      <c r="AH430" t="str">
        <f t="shared" si="87"/>
        <v>J2-D5</v>
      </c>
      <c r="AI430" t="str">
        <f>IFERROR(IF(IF(AG430="--",INDEX(D:D,MATCH(AE430,INDEX(B:B,MATCH(AE430,B:B,)+1):B10944,)+MATCH(AE430,B:B,)))=AD430,VLOOKUP(AE430,B:D,3,0),IF(AG430="--",INDEX(D:D,MATCH(AE430,INDEX(B:B,MATCH(AE430,B:B,)+1):B10944,)+MATCH(AE430,B:B,)),"---")),"---")</f>
        <v>J15-A35</v>
      </c>
      <c r="AJ430" t="str">
        <f>IF(COUNTIF(CALC_CONN_TEB0187_REV01!F:F,IF(AH430&lt;&gt;"---",VLOOKUP(AD430,CALC_CONN_TEB0187_REV01!F:M,8,0),IF(IFERROR(IF(AD430=AH430,AI430,AH430),"---")="---","---",IF(COUNTIF(CALC_CONN_TEB0187_REV01!F:F,IFERROR(IF(AD430=AH430,AI430,AH430),"---"))&gt;0,"---",IFERROR(IF(AD430=AH430,AI430,AH430),"---")))))=1,IF(AH430&lt;&gt;"---",VLOOKUP(AD430,CALC_CONN_TEB0187_REV01!F:M,8,0),IF(IFERROR(IF(AD430=AH430,AI430,AH430),"---")="---","---",IF(COUNTIF(CALC_CONN_TEB0187_REV01!F:F,IFERROR(IF(AD430=AH430,AI430,AH430),"---"))&gt;0,"---",IFERROR(IF(AD430=AH430,AI430,AH430),"---")))),"---")</f>
        <v>---</v>
      </c>
      <c r="AK430" t="str">
        <f>IF(COUNTIF(CALC_CONN_TEB0187_REV01!F:F,IF(AH430&lt;&gt;"---",VLOOKUP(AD430,CALC_CONN_TEB0187_REV01!F:M,8,0),IF(IFERROR(IF(AD430=AH430,AI430,AH430),"---")="---","---",IF(COUNTIF(CALC_CONN_TEB0187_REV01!F:F,IFERROR(IF(AD430=AH430,AI430,AH430),"---"))&gt;0,"---",IFERROR(IF(AD430=AH430,AI430,AH430),"---")))))=0,IF(AH430&lt;&gt;"---",VLOOKUP(AD430,CALC_CONN_TEB0187_REV01!F:M,8,0),IF(IFERROR(IF(AD430=AH430,AI430,AH430),"---")="---","---",IF(COUNTIF(CALC_CONN_TEB0187_REV01!F:F,IFERROR(IF(AD430=AH430,AI430,AH430),"---"))&gt;0,"---",IFERROR(IF(AD430=AH430,AI430,AH430),"---")))),"---")</f>
        <v>J15-A35</v>
      </c>
      <c r="AL430">
        <f t="shared" si="88"/>
        <v>36.448900000000002</v>
      </c>
      <c r="AM430">
        <f t="shared" si="89"/>
        <v>2</v>
      </c>
      <c r="AT430">
        <f t="shared" si="82"/>
        <v>0</v>
      </c>
      <c r="AU430">
        <f t="shared" si="83"/>
        <v>0</v>
      </c>
    </row>
    <row r="431" spans="1:47" x14ac:dyDescent="0.25">
      <c r="A431" t="str">
        <f t="shared" si="78"/>
        <v>J2-D7</v>
      </c>
      <c r="B431" t="str">
        <f t="shared" si="79"/>
        <v>DP6_C2M_P</v>
      </c>
      <c r="C431" t="str">
        <f t="shared" si="80"/>
        <v>J2-DP6_C2M_P</v>
      </c>
      <c r="D431" t="str">
        <f t="shared" si="81"/>
        <v>J2-D7</v>
      </c>
      <c r="E431" t="s">
        <v>410</v>
      </c>
      <c r="F431" t="s">
        <v>356</v>
      </c>
      <c r="G431" t="s">
        <v>3982</v>
      </c>
      <c r="L431" t="s">
        <v>4116</v>
      </c>
      <c r="M431" t="s">
        <v>428</v>
      </c>
      <c r="N431">
        <v>4.0156999999999998</v>
      </c>
      <c r="AA431">
        <f t="shared" si="90"/>
        <v>426</v>
      </c>
      <c r="AB431" t="str">
        <f>B2B!B428</f>
        <v>J2</v>
      </c>
      <c r="AC431" t="str">
        <f>B2B!C428</f>
        <v>D6</v>
      </c>
      <c r="AD431" t="str">
        <f t="shared" si="84"/>
        <v>J2-D6</v>
      </c>
      <c r="AE431" t="str">
        <f t="shared" si="85"/>
        <v>GND</v>
      </c>
      <c r="AG431" t="str">
        <f t="shared" si="86"/>
        <v>---</v>
      </c>
      <c r="AH431" t="str">
        <f t="shared" si="87"/>
        <v>---</v>
      </c>
      <c r="AI431" t="str">
        <f>IFERROR(IF(IF(AG431="--",INDEX(D:D,MATCH(AE431,INDEX(B:B,MATCH(AE431,B:B,)+1):B10945,)+MATCH(AE431,B:B,)))=AD431,VLOOKUP(AE431,B:D,3,0),IF(AG431="--",INDEX(D:D,MATCH(AE431,INDEX(B:B,MATCH(AE431,B:B,)+1):B10945,)+MATCH(AE431,B:B,)),"---")),"---")</f>
        <v>---</v>
      </c>
      <c r="AJ431" t="str">
        <f>IF(COUNTIF(CALC_CONN_TEB0187_REV01!F:F,IF(AH431&lt;&gt;"---",VLOOKUP(AD431,CALC_CONN_TEB0187_REV01!F:M,8,0),IF(IFERROR(IF(AD431=AH431,AI431,AH431),"---")="---","---",IF(COUNTIF(CALC_CONN_TEB0187_REV01!F:F,IFERROR(IF(AD431=AH431,AI431,AH431),"---"))&gt;0,"---",IFERROR(IF(AD431=AH431,AI431,AH431),"---")))))=1,IF(AH431&lt;&gt;"---",VLOOKUP(AD431,CALC_CONN_TEB0187_REV01!F:M,8,0),IF(IFERROR(IF(AD431=AH431,AI431,AH431),"---")="---","---",IF(COUNTIF(CALC_CONN_TEB0187_REV01!F:F,IFERROR(IF(AD431=AH431,AI431,AH431),"---"))&gt;0,"---",IFERROR(IF(AD431=AH431,AI431,AH431),"---")))),"---")</f>
        <v>---</v>
      </c>
      <c r="AK431" t="str">
        <f>IF(COUNTIF(CALC_CONN_TEB0187_REV01!F:F,IF(AH431&lt;&gt;"---",VLOOKUP(AD431,CALC_CONN_TEB0187_REV01!F:M,8,0),IF(IFERROR(IF(AD431=AH431,AI431,AH431),"---")="---","---",IF(COUNTIF(CALC_CONN_TEB0187_REV01!F:F,IFERROR(IF(AD431=AH431,AI431,AH431),"---"))&gt;0,"---",IFERROR(IF(AD431=AH431,AI431,AH431),"---")))))=0,IF(AH431&lt;&gt;"---",VLOOKUP(AD431,CALC_CONN_TEB0187_REV01!F:M,8,0),IF(IFERROR(IF(AD431=AH431,AI431,AH431),"---")="---","---",IF(COUNTIF(CALC_CONN_TEB0187_REV01!F:F,IFERROR(IF(AD431=AH431,AI431,AH431),"---"))&gt;0,"---",IFERROR(IF(AD431=AH431,AI431,AH431),"---")))),"---")</f>
        <v>---</v>
      </c>
      <c r="AL431" t="str">
        <f t="shared" si="88"/>
        <v>---</v>
      </c>
      <c r="AM431">
        <f t="shared" si="89"/>
        <v>1098</v>
      </c>
      <c r="AT431" t="str">
        <f t="shared" si="82"/>
        <v>DP6_C2M_P</v>
      </c>
      <c r="AU431" t="str">
        <f t="shared" si="83"/>
        <v>--</v>
      </c>
    </row>
    <row r="432" spans="1:47" x14ac:dyDescent="0.25">
      <c r="A432" t="str">
        <f t="shared" si="78"/>
        <v>J2-D8</v>
      </c>
      <c r="B432" t="str">
        <f t="shared" si="79"/>
        <v>DP6_C2M_N</v>
      </c>
      <c r="C432" t="str">
        <f t="shared" si="80"/>
        <v>J2-DP6_C2M_N</v>
      </c>
      <c r="D432" t="str">
        <f t="shared" si="81"/>
        <v>J2-D8</v>
      </c>
      <c r="E432" t="s">
        <v>410</v>
      </c>
      <c r="F432" t="s">
        <v>357</v>
      </c>
      <c r="G432" t="s">
        <v>3981</v>
      </c>
      <c r="L432" t="s">
        <v>4117</v>
      </c>
      <c r="M432" t="s">
        <v>428</v>
      </c>
      <c r="N432">
        <v>73.258099999999999</v>
      </c>
      <c r="AA432">
        <f t="shared" si="90"/>
        <v>427</v>
      </c>
      <c r="AB432" t="str">
        <f>B2B!B429</f>
        <v>J2</v>
      </c>
      <c r="AC432" t="str">
        <f>B2B!C429</f>
        <v>D7</v>
      </c>
      <c r="AD432" t="str">
        <f t="shared" si="84"/>
        <v>J2-D7</v>
      </c>
      <c r="AE432" t="str">
        <f t="shared" si="85"/>
        <v>DP6_C2M_P</v>
      </c>
      <c r="AG432" t="str">
        <f t="shared" si="86"/>
        <v>--</v>
      </c>
      <c r="AH432" t="str">
        <f t="shared" si="87"/>
        <v>J2-D7</v>
      </c>
      <c r="AI432" t="str">
        <f>IFERROR(IF(IF(AG432="--",INDEX(D:D,MATCH(AE432,INDEX(B:B,MATCH(AE432,B:B,)+1):B10946,)+MATCH(AE432,B:B,)))=AD432,VLOOKUP(AE432,B:D,3,0),IF(AG432="--",INDEX(D:D,MATCH(AE432,INDEX(B:B,MATCH(AE432,B:B,)+1):B10946,)+MATCH(AE432,B:B,)),"---")),"---")</f>
        <v>J15-B36</v>
      </c>
      <c r="AJ432" t="str">
        <f>IF(COUNTIF(CALC_CONN_TEB0187_REV01!F:F,IF(AH432&lt;&gt;"---",VLOOKUP(AD432,CALC_CONN_TEB0187_REV01!F:M,8,0),IF(IFERROR(IF(AD432=AH432,AI432,AH432),"---")="---","---",IF(COUNTIF(CALC_CONN_TEB0187_REV01!F:F,IFERROR(IF(AD432=AH432,AI432,AH432),"---"))&gt;0,"---",IFERROR(IF(AD432=AH432,AI432,AH432),"---")))))=1,IF(AH432&lt;&gt;"---",VLOOKUP(AD432,CALC_CONN_TEB0187_REV01!F:M,8,0),IF(IFERROR(IF(AD432=AH432,AI432,AH432),"---")="---","---",IF(COUNTIF(CALC_CONN_TEB0187_REV01!F:F,IFERROR(IF(AD432=AH432,AI432,AH432),"---"))&gt;0,"---",IFERROR(IF(AD432=AH432,AI432,AH432),"---")))),"---")</f>
        <v>---</v>
      </c>
      <c r="AK432" t="str">
        <f>IF(COUNTIF(CALC_CONN_TEB0187_REV01!F:F,IF(AH432&lt;&gt;"---",VLOOKUP(AD432,CALC_CONN_TEB0187_REV01!F:M,8,0),IF(IFERROR(IF(AD432=AH432,AI432,AH432),"---")="---","---",IF(COUNTIF(CALC_CONN_TEB0187_REV01!F:F,IFERROR(IF(AD432=AH432,AI432,AH432),"---"))&gt;0,"---",IFERROR(IF(AD432=AH432,AI432,AH432),"---")))))=0,IF(AH432&lt;&gt;"---",VLOOKUP(AD432,CALC_CONN_TEB0187_REV01!F:M,8,0),IF(IFERROR(IF(AD432=AH432,AI432,AH432),"---")="---","---",IF(COUNTIF(CALC_CONN_TEB0187_REV01!F:F,IFERROR(IF(AD432=AH432,AI432,AH432),"---"))&gt;0,"---",IFERROR(IF(AD432=AH432,AI432,AH432),"---")))),"---")</f>
        <v>J15-B36</v>
      </c>
      <c r="AL432">
        <f t="shared" si="88"/>
        <v>38.414299999999997</v>
      </c>
      <c r="AM432">
        <f t="shared" si="89"/>
        <v>2</v>
      </c>
      <c r="AT432" t="str">
        <f t="shared" si="82"/>
        <v>DP6_C2M_N</v>
      </c>
      <c r="AU432" t="str">
        <f t="shared" si="83"/>
        <v>--</v>
      </c>
    </row>
    <row r="433" spans="1:47" x14ac:dyDescent="0.25">
      <c r="A433" t="str">
        <f t="shared" si="78"/>
        <v>J2-D9</v>
      </c>
      <c r="B433" t="str">
        <f t="shared" si="79"/>
        <v>GND</v>
      </c>
      <c r="C433" t="str">
        <f t="shared" si="80"/>
        <v>J2-GND</v>
      </c>
      <c r="D433" t="str">
        <f t="shared" si="81"/>
        <v>J2-D9</v>
      </c>
      <c r="E433" t="s">
        <v>410</v>
      </c>
      <c r="F433" t="s">
        <v>358</v>
      </c>
      <c r="G433" t="s">
        <v>433</v>
      </c>
      <c r="L433" t="s">
        <v>4118</v>
      </c>
      <c r="M433" t="s">
        <v>428</v>
      </c>
      <c r="N433">
        <v>67.593699999999998</v>
      </c>
      <c r="AA433">
        <f t="shared" si="90"/>
        <v>428</v>
      </c>
      <c r="AB433" t="str">
        <f>B2B!B430</f>
        <v>J2</v>
      </c>
      <c r="AC433" t="str">
        <f>B2B!C430</f>
        <v>D8</v>
      </c>
      <c r="AD433" t="str">
        <f t="shared" si="84"/>
        <v>J2-D8</v>
      </c>
      <c r="AE433" t="str">
        <f t="shared" si="85"/>
        <v>DP6_C2M_N</v>
      </c>
      <c r="AG433" t="str">
        <f t="shared" si="86"/>
        <v>--</v>
      </c>
      <c r="AH433" t="str">
        <f t="shared" si="87"/>
        <v>J2-D8</v>
      </c>
      <c r="AI433" t="str">
        <f>IFERROR(IF(IF(AG433="--",INDEX(D:D,MATCH(AE433,INDEX(B:B,MATCH(AE433,B:B,)+1):B10947,)+MATCH(AE433,B:B,)))=AD433,VLOOKUP(AE433,B:D,3,0),IF(AG433="--",INDEX(D:D,MATCH(AE433,INDEX(B:B,MATCH(AE433,B:B,)+1):B10947,)+MATCH(AE433,B:B,)),"---")),"---")</f>
        <v>J15-B37</v>
      </c>
      <c r="AJ433" t="str">
        <f>IF(COUNTIF(CALC_CONN_TEB0187_REV01!F:F,IF(AH433&lt;&gt;"---",VLOOKUP(AD433,CALC_CONN_TEB0187_REV01!F:M,8,0),IF(IFERROR(IF(AD433=AH433,AI433,AH433),"---")="---","---",IF(COUNTIF(CALC_CONN_TEB0187_REV01!F:F,IFERROR(IF(AD433=AH433,AI433,AH433),"---"))&gt;0,"---",IFERROR(IF(AD433=AH433,AI433,AH433),"---")))))=1,IF(AH433&lt;&gt;"---",VLOOKUP(AD433,CALC_CONN_TEB0187_REV01!F:M,8,0),IF(IFERROR(IF(AD433=AH433,AI433,AH433),"---")="---","---",IF(COUNTIF(CALC_CONN_TEB0187_REV01!F:F,IFERROR(IF(AD433=AH433,AI433,AH433),"---"))&gt;0,"---",IFERROR(IF(AD433=AH433,AI433,AH433),"---")))),"---")</f>
        <v>---</v>
      </c>
      <c r="AK433" t="str">
        <f>IF(COUNTIF(CALC_CONN_TEB0187_REV01!F:F,IF(AH433&lt;&gt;"---",VLOOKUP(AD433,CALC_CONN_TEB0187_REV01!F:M,8,0),IF(IFERROR(IF(AD433=AH433,AI433,AH433),"---")="---","---",IF(COUNTIF(CALC_CONN_TEB0187_REV01!F:F,IFERROR(IF(AD433=AH433,AI433,AH433),"---"))&gt;0,"---",IFERROR(IF(AD433=AH433,AI433,AH433),"---")))))=0,IF(AH433&lt;&gt;"---",VLOOKUP(AD433,CALC_CONN_TEB0187_REV01!F:M,8,0),IF(IFERROR(IF(AD433=AH433,AI433,AH433),"---")="---","---",IF(COUNTIF(CALC_CONN_TEB0187_REV01!F:F,IFERROR(IF(AD433=AH433,AI433,AH433),"---"))&gt;0,"---",IFERROR(IF(AD433=AH433,AI433,AH433),"---")))),"---")</f>
        <v>J15-B37</v>
      </c>
      <c r="AL433">
        <f t="shared" si="88"/>
        <v>38.437600000000003</v>
      </c>
      <c r="AM433">
        <f t="shared" si="89"/>
        <v>2</v>
      </c>
      <c r="AT433">
        <f t="shared" si="82"/>
        <v>0</v>
      </c>
      <c r="AU433">
        <f t="shared" si="83"/>
        <v>0</v>
      </c>
    </row>
    <row r="434" spans="1:47" x14ac:dyDescent="0.25">
      <c r="A434" t="str">
        <f t="shared" si="78"/>
        <v>J2-D10</v>
      </c>
      <c r="B434" t="str">
        <f t="shared" si="79"/>
        <v>GND</v>
      </c>
      <c r="C434" t="str">
        <f t="shared" si="80"/>
        <v>J2-GND</v>
      </c>
      <c r="D434" t="str">
        <f t="shared" si="81"/>
        <v>J2-D10</v>
      </c>
      <c r="E434" t="s">
        <v>410</v>
      </c>
      <c r="F434" t="s">
        <v>359</v>
      </c>
      <c r="G434" t="s">
        <v>433</v>
      </c>
      <c r="L434" t="s">
        <v>4119</v>
      </c>
      <c r="M434" t="s">
        <v>428</v>
      </c>
      <c r="N434">
        <v>73.828000000000003</v>
      </c>
      <c r="AA434">
        <f t="shared" si="90"/>
        <v>429</v>
      </c>
      <c r="AB434" t="str">
        <f>B2B!B431</f>
        <v>J2</v>
      </c>
      <c r="AC434" t="str">
        <f>B2B!C431</f>
        <v>D9</v>
      </c>
      <c r="AD434" t="str">
        <f t="shared" si="84"/>
        <v>J2-D9</v>
      </c>
      <c r="AE434" t="str">
        <f t="shared" si="85"/>
        <v>GND</v>
      </c>
      <c r="AG434" t="str">
        <f t="shared" si="86"/>
        <v>---</v>
      </c>
      <c r="AH434" t="str">
        <f t="shared" si="87"/>
        <v>---</v>
      </c>
      <c r="AI434" t="str">
        <f>IFERROR(IF(IF(AG434="--",INDEX(D:D,MATCH(AE434,INDEX(B:B,MATCH(AE434,B:B,)+1):B10948,)+MATCH(AE434,B:B,)))=AD434,VLOOKUP(AE434,B:D,3,0),IF(AG434="--",INDEX(D:D,MATCH(AE434,INDEX(B:B,MATCH(AE434,B:B,)+1):B10948,)+MATCH(AE434,B:B,)),"---")),"---")</f>
        <v>---</v>
      </c>
      <c r="AJ434" t="str">
        <f>IF(COUNTIF(CALC_CONN_TEB0187_REV01!F:F,IF(AH434&lt;&gt;"---",VLOOKUP(AD434,CALC_CONN_TEB0187_REV01!F:M,8,0),IF(IFERROR(IF(AD434=AH434,AI434,AH434),"---")="---","---",IF(COUNTIF(CALC_CONN_TEB0187_REV01!F:F,IFERROR(IF(AD434=AH434,AI434,AH434),"---"))&gt;0,"---",IFERROR(IF(AD434=AH434,AI434,AH434),"---")))))=1,IF(AH434&lt;&gt;"---",VLOOKUP(AD434,CALC_CONN_TEB0187_REV01!F:M,8,0),IF(IFERROR(IF(AD434=AH434,AI434,AH434),"---")="---","---",IF(COUNTIF(CALC_CONN_TEB0187_REV01!F:F,IFERROR(IF(AD434=AH434,AI434,AH434),"---"))&gt;0,"---",IFERROR(IF(AD434=AH434,AI434,AH434),"---")))),"---")</f>
        <v>---</v>
      </c>
      <c r="AK434" t="str">
        <f>IF(COUNTIF(CALC_CONN_TEB0187_REV01!F:F,IF(AH434&lt;&gt;"---",VLOOKUP(AD434,CALC_CONN_TEB0187_REV01!F:M,8,0),IF(IFERROR(IF(AD434=AH434,AI434,AH434),"---")="---","---",IF(COUNTIF(CALC_CONN_TEB0187_REV01!F:F,IFERROR(IF(AD434=AH434,AI434,AH434),"---"))&gt;0,"---",IFERROR(IF(AD434=AH434,AI434,AH434),"---")))))=0,IF(AH434&lt;&gt;"---",VLOOKUP(AD434,CALC_CONN_TEB0187_REV01!F:M,8,0),IF(IFERROR(IF(AD434=AH434,AI434,AH434),"---")="---","---",IF(COUNTIF(CALC_CONN_TEB0187_REV01!F:F,IFERROR(IF(AD434=AH434,AI434,AH434),"---"))&gt;0,"---",IFERROR(IF(AD434=AH434,AI434,AH434),"---")))),"---")</f>
        <v>---</v>
      </c>
      <c r="AL434" t="str">
        <f t="shared" si="88"/>
        <v>---</v>
      </c>
      <c r="AM434">
        <f t="shared" si="89"/>
        <v>1098</v>
      </c>
      <c r="AT434">
        <f t="shared" si="82"/>
        <v>0</v>
      </c>
      <c r="AU434">
        <f t="shared" si="83"/>
        <v>0</v>
      </c>
    </row>
    <row r="435" spans="1:47" x14ac:dyDescent="0.25">
      <c r="A435" t="str">
        <f t="shared" si="78"/>
        <v>J2-D11</v>
      </c>
      <c r="B435" t="str">
        <f t="shared" si="79"/>
        <v>GTSR4B_RXCLK_P</v>
      </c>
      <c r="C435" t="str">
        <f t="shared" si="80"/>
        <v>J2-GTSR4B_RXCLK_P</v>
      </c>
      <c r="D435" t="str">
        <f t="shared" si="81"/>
        <v>J2-D11</v>
      </c>
      <c r="E435" t="s">
        <v>410</v>
      </c>
      <c r="F435" t="s">
        <v>360</v>
      </c>
      <c r="G435" t="s">
        <v>976</v>
      </c>
      <c r="L435" t="s">
        <v>4120</v>
      </c>
      <c r="M435" t="s">
        <v>428</v>
      </c>
      <c r="N435">
        <v>4.6422999999999996</v>
      </c>
      <c r="AA435">
        <f t="shared" si="90"/>
        <v>430</v>
      </c>
      <c r="AB435" t="str">
        <f>B2B!B432</f>
        <v>J2</v>
      </c>
      <c r="AC435" t="str">
        <f>B2B!C432</f>
        <v>D10</v>
      </c>
      <c r="AD435" t="str">
        <f t="shared" si="84"/>
        <v>J2-D10</v>
      </c>
      <c r="AE435" t="str">
        <f t="shared" si="85"/>
        <v>GND</v>
      </c>
      <c r="AG435" t="str">
        <f t="shared" si="86"/>
        <v>---</v>
      </c>
      <c r="AH435" t="str">
        <f t="shared" si="87"/>
        <v>---</v>
      </c>
      <c r="AI435" t="str">
        <f>IFERROR(IF(IF(AG435="--",INDEX(D:D,MATCH(AE435,INDEX(B:B,MATCH(AE435,B:B,)+1):B10949,)+MATCH(AE435,B:B,)))=AD435,VLOOKUP(AE435,B:D,3,0),IF(AG435="--",INDEX(D:D,MATCH(AE435,INDEX(B:B,MATCH(AE435,B:B,)+1):B10949,)+MATCH(AE435,B:B,)),"---")),"---")</f>
        <v>---</v>
      </c>
      <c r="AJ435" t="str">
        <f>IF(COUNTIF(CALC_CONN_TEB0187_REV01!F:F,IF(AH435&lt;&gt;"---",VLOOKUP(AD435,CALC_CONN_TEB0187_REV01!F:M,8,0),IF(IFERROR(IF(AD435=AH435,AI435,AH435),"---")="---","---",IF(COUNTIF(CALC_CONN_TEB0187_REV01!F:F,IFERROR(IF(AD435=AH435,AI435,AH435),"---"))&gt;0,"---",IFERROR(IF(AD435=AH435,AI435,AH435),"---")))))=1,IF(AH435&lt;&gt;"---",VLOOKUP(AD435,CALC_CONN_TEB0187_REV01!F:M,8,0),IF(IFERROR(IF(AD435=AH435,AI435,AH435),"---")="---","---",IF(COUNTIF(CALC_CONN_TEB0187_REV01!F:F,IFERROR(IF(AD435=AH435,AI435,AH435),"---"))&gt;0,"---",IFERROR(IF(AD435=AH435,AI435,AH435),"---")))),"---")</f>
        <v>---</v>
      </c>
      <c r="AK435" t="str">
        <f>IF(COUNTIF(CALC_CONN_TEB0187_REV01!F:F,IF(AH435&lt;&gt;"---",VLOOKUP(AD435,CALC_CONN_TEB0187_REV01!F:M,8,0),IF(IFERROR(IF(AD435=AH435,AI435,AH435),"---")="---","---",IF(COUNTIF(CALC_CONN_TEB0187_REV01!F:F,IFERROR(IF(AD435=AH435,AI435,AH435),"---"))&gt;0,"---",IFERROR(IF(AD435=AH435,AI435,AH435),"---")))))=0,IF(AH435&lt;&gt;"---",VLOOKUP(AD435,CALC_CONN_TEB0187_REV01!F:M,8,0),IF(IFERROR(IF(AD435=AH435,AI435,AH435),"---")="---","---",IF(COUNTIF(CALC_CONN_TEB0187_REV01!F:F,IFERROR(IF(AD435=AH435,AI435,AH435),"---"))&gt;0,"---",IFERROR(IF(AD435=AH435,AI435,AH435),"---")))),"---")</f>
        <v>---</v>
      </c>
      <c r="AL435" t="str">
        <f t="shared" si="88"/>
        <v>---</v>
      </c>
      <c r="AM435">
        <f t="shared" si="89"/>
        <v>1098</v>
      </c>
      <c r="AT435" t="str">
        <f t="shared" si="82"/>
        <v>GTSR4B_RXCLK_P</v>
      </c>
      <c r="AU435" t="str">
        <f t="shared" si="83"/>
        <v>--</v>
      </c>
    </row>
    <row r="436" spans="1:47" x14ac:dyDescent="0.25">
      <c r="A436" t="str">
        <f t="shared" si="78"/>
        <v>J2-D12</v>
      </c>
      <c r="B436" t="str">
        <f t="shared" si="79"/>
        <v>GTSR4B_RXCLK_N</v>
      </c>
      <c r="C436" t="str">
        <f t="shared" si="80"/>
        <v>J2-GTSR4B_RXCLK_N</v>
      </c>
      <c r="D436" t="str">
        <f t="shared" si="81"/>
        <v>J2-D12</v>
      </c>
      <c r="E436" t="s">
        <v>410</v>
      </c>
      <c r="F436" t="s">
        <v>361</v>
      </c>
      <c r="G436" t="s">
        <v>977</v>
      </c>
      <c r="L436" t="s">
        <v>4121</v>
      </c>
      <c r="M436" t="s">
        <v>428</v>
      </c>
      <c r="N436">
        <v>13.8728</v>
      </c>
      <c r="AA436">
        <f t="shared" si="90"/>
        <v>431</v>
      </c>
      <c r="AB436" t="str">
        <f>B2B!B433</f>
        <v>J2</v>
      </c>
      <c r="AC436" t="str">
        <f>B2B!C433</f>
        <v>D11</v>
      </c>
      <c r="AD436" t="str">
        <f t="shared" si="84"/>
        <v>J2-D11</v>
      </c>
      <c r="AE436" t="str">
        <f t="shared" si="85"/>
        <v>GTSR4B_RXCLK_P</v>
      </c>
      <c r="AG436" t="str">
        <f t="shared" si="86"/>
        <v>--</v>
      </c>
      <c r="AH436" t="str">
        <f t="shared" si="87"/>
        <v>J2-D11</v>
      </c>
      <c r="AI436" t="str">
        <f>IFERROR(IF(IF(AG436="--",INDEX(D:D,MATCH(AE436,INDEX(B:B,MATCH(AE436,B:B,)+1):B10950,)+MATCH(AE436,B:B,)))=AD436,VLOOKUP(AE436,B:D,3,0),IF(AG436="--",INDEX(D:D,MATCH(AE436,INDEX(B:B,MATCH(AE436,B:B,)+1):B10950,)+MATCH(AE436,B:B,)),"---")),"---")</f>
        <v>C72-2</v>
      </c>
      <c r="AJ436" t="str">
        <f>IF(COUNTIF(CALC_CONN_TEB0187_REV01!F:F,IF(AH436&lt;&gt;"---",VLOOKUP(AD436,CALC_CONN_TEB0187_REV01!F:M,8,0),IF(IFERROR(IF(AD436=AH436,AI436,AH436),"---")="---","---",IF(COUNTIF(CALC_CONN_TEB0187_REV01!F:F,IFERROR(IF(AD436=AH436,AI436,AH436),"---"))&gt;0,"---",IFERROR(IF(AD436=AH436,AI436,AH436),"---")))))=1,IF(AH436&lt;&gt;"---",VLOOKUP(AD436,CALC_CONN_TEB0187_REV01!F:M,8,0),IF(IFERROR(IF(AD436=AH436,AI436,AH436),"---")="---","---",IF(COUNTIF(CALC_CONN_TEB0187_REV01!F:F,IFERROR(IF(AD436=AH436,AI436,AH436),"---"))&gt;0,"---",IFERROR(IF(AD436=AH436,AI436,AH436),"---")))),"---")</f>
        <v>---</v>
      </c>
      <c r="AK436" t="str">
        <f>IF(COUNTIF(CALC_CONN_TEB0187_REV01!F:F,IF(AH436&lt;&gt;"---",VLOOKUP(AD436,CALC_CONN_TEB0187_REV01!F:M,8,0),IF(IFERROR(IF(AD436=AH436,AI436,AH436),"---")="---","---",IF(COUNTIF(CALC_CONN_TEB0187_REV01!F:F,IFERROR(IF(AD436=AH436,AI436,AH436),"---"))&gt;0,"---",IFERROR(IF(AD436=AH436,AI436,AH436),"---")))))=0,IF(AH436&lt;&gt;"---",VLOOKUP(AD436,CALC_CONN_TEB0187_REV01!F:M,8,0),IF(IFERROR(IF(AD436=AH436,AI436,AH436),"---")="---","---",IF(COUNTIF(CALC_CONN_TEB0187_REV01!F:F,IFERROR(IF(AD436=AH436,AI436,AH436),"---"))&gt;0,"---",IFERROR(IF(AD436=AH436,AI436,AH436),"---")))),"---")</f>
        <v>U10-46</v>
      </c>
      <c r="AL436">
        <f t="shared" si="88"/>
        <v>22.331499999999998</v>
      </c>
      <c r="AM436">
        <f t="shared" si="89"/>
        <v>2</v>
      </c>
      <c r="AT436" t="str">
        <f t="shared" si="82"/>
        <v>GTSR4B_RXCLK_N</v>
      </c>
      <c r="AU436" t="str">
        <f t="shared" si="83"/>
        <v>--</v>
      </c>
    </row>
    <row r="437" spans="1:47" x14ac:dyDescent="0.25">
      <c r="A437" t="str">
        <f t="shared" si="78"/>
        <v>J2-D13</v>
      </c>
      <c r="B437" t="str">
        <f t="shared" si="79"/>
        <v>GND</v>
      </c>
      <c r="C437" t="str">
        <f t="shared" si="80"/>
        <v>J2-GND</v>
      </c>
      <c r="D437" t="str">
        <f t="shared" si="81"/>
        <v>J2-D13</v>
      </c>
      <c r="E437" t="s">
        <v>410</v>
      </c>
      <c r="F437" t="s">
        <v>362</v>
      </c>
      <c r="G437" t="s">
        <v>433</v>
      </c>
      <c r="L437" t="s">
        <v>4122</v>
      </c>
      <c r="M437" t="s">
        <v>428</v>
      </c>
      <c r="N437">
        <v>13.8843</v>
      </c>
      <c r="AA437">
        <f t="shared" si="90"/>
        <v>432</v>
      </c>
      <c r="AB437" t="str">
        <f>B2B!B434</f>
        <v>J2</v>
      </c>
      <c r="AC437" t="str">
        <f>B2B!C434</f>
        <v>D12</v>
      </c>
      <c r="AD437" t="str">
        <f t="shared" si="84"/>
        <v>J2-D12</v>
      </c>
      <c r="AE437" t="str">
        <f t="shared" si="85"/>
        <v>GTSR4B_RXCLK_N</v>
      </c>
      <c r="AG437" t="str">
        <f t="shared" si="86"/>
        <v>--</v>
      </c>
      <c r="AH437" t="str">
        <f t="shared" si="87"/>
        <v>J2-D12</v>
      </c>
      <c r="AI437" t="str">
        <f>IFERROR(IF(IF(AG437="--",INDEX(D:D,MATCH(AE437,INDEX(B:B,MATCH(AE437,B:B,)+1):B10951,)+MATCH(AE437,B:B,)))=AD437,VLOOKUP(AE437,B:D,3,0),IF(AG437="--",INDEX(D:D,MATCH(AE437,INDEX(B:B,MATCH(AE437,B:B,)+1):B10951,)+MATCH(AE437,B:B,)),"---")),"---")</f>
        <v>C73-2</v>
      </c>
      <c r="AJ437" t="str">
        <f>IF(COUNTIF(CALC_CONN_TEB0187_REV01!F:F,IF(AH437&lt;&gt;"---",VLOOKUP(AD437,CALC_CONN_TEB0187_REV01!F:M,8,0),IF(IFERROR(IF(AD437=AH437,AI437,AH437),"---")="---","---",IF(COUNTIF(CALC_CONN_TEB0187_REV01!F:F,IFERROR(IF(AD437=AH437,AI437,AH437),"---"))&gt;0,"---",IFERROR(IF(AD437=AH437,AI437,AH437),"---")))))=1,IF(AH437&lt;&gt;"---",VLOOKUP(AD437,CALC_CONN_TEB0187_REV01!F:M,8,0),IF(IFERROR(IF(AD437=AH437,AI437,AH437),"---")="---","---",IF(COUNTIF(CALC_CONN_TEB0187_REV01!F:F,IFERROR(IF(AD437=AH437,AI437,AH437),"---"))&gt;0,"---",IFERROR(IF(AD437=AH437,AI437,AH437),"---")))),"---")</f>
        <v>---</v>
      </c>
      <c r="AK437" t="str">
        <f>IF(COUNTIF(CALC_CONN_TEB0187_REV01!F:F,IF(AH437&lt;&gt;"---",VLOOKUP(AD437,CALC_CONN_TEB0187_REV01!F:M,8,0),IF(IFERROR(IF(AD437=AH437,AI437,AH437),"---")="---","---",IF(COUNTIF(CALC_CONN_TEB0187_REV01!F:F,IFERROR(IF(AD437=AH437,AI437,AH437),"---"))&gt;0,"---",IFERROR(IF(AD437=AH437,AI437,AH437),"---")))))=0,IF(AH437&lt;&gt;"---",VLOOKUP(AD437,CALC_CONN_TEB0187_REV01!F:M,8,0),IF(IFERROR(IF(AD437=AH437,AI437,AH437),"---")="---","---",IF(COUNTIF(CALC_CONN_TEB0187_REV01!F:F,IFERROR(IF(AD437=AH437,AI437,AH437),"---"))&gt;0,"---",IFERROR(IF(AD437=AH437,AI437,AH437),"---")))),"---")</f>
        <v>U10-45</v>
      </c>
      <c r="AL437">
        <f t="shared" si="88"/>
        <v>22.332999999999998</v>
      </c>
      <c r="AM437">
        <f t="shared" si="89"/>
        <v>2</v>
      </c>
      <c r="AT437">
        <f t="shared" si="82"/>
        <v>0</v>
      </c>
      <c r="AU437">
        <f t="shared" si="83"/>
        <v>0</v>
      </c>
    </row>
    <row r="438" spans="1:47" x14ac:dyDescent="0.25">
      <c r="A438" t="str">
        <f t="shared" si="78"/>
        <v>J2-D14</v>
      </c>
      <c r="B438" t="str">
        <f t="shared" si="79"/>
        <v>DP0_C2M_P</v>
      </c>
      <c r="C438" t="str">
        <f t="shared" si="80"/>
        <v>J2-DP0_C2M_P</v>
      </c>
      <c r="D438" t="str">
        <f t="shared" si="81"/>
        <v>J2-D14</v>
      </c>
      <c r="E438" t="s">
        <v>410</v>
      </c>
      <c r="F438" t="s">
        <v>363</v>
      </c>
      <c r="G438" t="s">
        <v>3947</v>
      </c>
      <c r="L438" t="s">
        <v>4123</v>
      </c>
      <c r="M438" t="s">
        <v>428</v>
      </c>
      <c r="N438">
        <v>15.4634</v>
      </c>
      <c r="AA438">
        <f t="shared" si="90"/>
        <v>433</v>
      </c>
      <c r="AB438" t="str">
        <f>B2B!B435</f>
        <v>J2</v>
      </c>
      <c r="AC438" t="str">
        <f>B2B!C435</f>
        <v>D13</v>
      </c>
      <c r="AD438" t="str">
        <f t="shared" si="84"/>
        <v>J2-D13</v>
      </c>
      <c r="AE438" t="str">
        <f t="shared" si="85"/>
        <v>GND</v>
      </c>
      <c r="AG438" t="str">
        <f t="shared" si="86"/>
        <v>---</v>
      </c>
      <c r="AH438" t="str">
        <f t="shared" si="87"/>
        <v>---</v>
      </c>
      <c r="AI438" t="str">
        <f>IFERROR(IF(IF(AG438="--",INDEX(D:D,MATCH(AE438,INDEX(B:B,MATCH(AE438,B:B,)+1):B10952,)+MATCH(AE438,B:B,)))=AD438,VLOOKUP(AE438,B:D,3,0),IF(AG438="--",INDEX(D:D,MATCH(AE438,INDEX(B:B,MATCH(AE438,B:B,)+1):B10952,)+MATCH(AE438,B:B,)),"---")),"---")</f>
        <v>---</v>
      </c>
      <c r="AJ438" t="str">
        <f>IF(COUNTIF(CALC_CONN_TEB0187_REV01!F:F,IF(AH438&lt;&gt;"---",VLOOKUP(AD438,CALC_CONN_TEB0187_REV01!F:M,8,0),IF(IFERROR(IF(AD438=AH438,AI438,AH438),"---")="---","---",IF(COUNTIF(CALC_CONN_TEB0187_REV01!F:F,IFERROR(IF(AD438=AH438,AI438,AH438),"---"))&gt;0,"---",IFERROR(IF(AD438=AH438,AI438,AH438),"---")))))=1,IF(AH438&lt;&gt;"---",VLOOKUP(AD438,CALC_CONN_TEB0187_REV01!F:M,8,0),IF(IFERROR(IF(AD438=AH438,AI438,AH438),"---")="---","---",IF(COUNTIF(CALC_CONN_TEB0187_REV01!F:F,IFERROR(IF(AD438=AH438,AI438,AH438),"---"))&gt;0,"---",IFERROR(IF(AD438=AH438,AI438,AH438),"---")))),"---")</f>
        <v>---</v>
      </c>
      <c r="AK438" t="str">
        <f>IF(COUNTIF(CALC_CONN_TEB0187_REV01!F:F,IF(AH438&lt;&gt;"---",VLOOKUP(AD438,CALC_CONN_TEB0187_REV01!F:M,8,0),IF(IFERROR(IF(AD438=AH438,AI438,AH438),"---")="---","---",IF(COUNTIF(CALC_CONN_TEB0187_REV01!F:F,IFERROR(IF(AD438=AH438,AI438,AH438),"---"))&gt;0,"---",IFERROR(IF(AD438=AH438,AI438,AH438),"---")))))=0,IF(AH438&lt;&gt;"---",VLOOKUP(AD438,CALC_CONN_TEB0187_REV01!F:M,8,0),IF(IFERROR(IF(AD438=AH438,AI438,AH438),"---")="---","---",IF(COUNTIF(CALC_CONN_TEB0187_REV01!F:F,IFERROR(IF(AD438=AH438,AI438,AH438),"---"))&gt;0,"---",IFERROR(IF(AD438=AH438,AI438,AH438),"---")))),"---")</f>
        <v>---</v>
      </c>
      <c r="AL438" t="str">
        <f t="shared" si="88"/>
        <v>---</v>
      </c>
      <c r="AM438">
        <f t="shared" si="89"/>
        <v>1098</v>
      </c>
      <c r="AT438" t="str">
        <f t="shared" si="82"/>
        <v>DP0_C2M_P</v>
      </c>
      <c r="AU438" t="str">
        <f t="shared" si="83"/>
        <v>--</v>
      </c>
    </row>
    <row r="439" spans="1:47" x14ac:dyDescent="0.25">
      <c r="A439" t="str">
        <f t="shared" si="78"/>
        <v>J2-D15</v>
      </c>
      <c r="B439" t="str">
        <f t="shared" si="79"/>
        <v>DP0_C2M_N</v>
      </c>
      <c r="C439" t="str">
        <f t="shared" si="80"/>
        <v>J2-DP0_C2M_N</v>
      </c>
      <c r="D439" t="str">
        <f t="shared" si="81"/>
        <v>J2-D15</v>
      </c>
      <c r="E439" t="s">
        <v>410</v>
      </c>
      <c r="F439" t="s">
        <v>364</v>
      </c>
      <c r="G439" t="s">
        <v>3945</v>
      </c>
      <c r="L439" t="s">
        <v>4124</v>
      </c>
      <c r="M439" t="s">
        <v>428</v>
      </c>
      <c r="N439">
        <v>15.474299999999999</v>
      </c>
      <c r="AA439">
        <f t="shared" si="90"/>
        <v>434</v>
      </c>
      <c r="AB439" t="str">
        <f>B2B!B436</f>
        <v>J2</v>
      </c>
      <c r="AC439" t="str">
        <f>B2B!C436</f>
        <v>D14</v>
      </c>
      <c r="AD439" t="str">
        <f t="shared" si="84"/>
        <v>J2-D14</v>
      </c>
      <c r="AE439" t="str">
        <f t="shared" si="85"/>
        <v>DP0_C2M_P</v>
      </c>
      <c r="AG439" t="str">
        <f t="shared" si="86"/>
        <v>--</v>
      </c>
      <c r="AH439" t="str">
        <f t="shared" si="87"/>
        <v>J2-D14</v>
      </c>
      <c r="AI439" t="str">
        <f>IFERROR(IF(IF(AG439="--",INDEX(D:D,MATCH(AE439,INDEX(B:B,MATCH(AE439,B:B,)+1):B10953,)+MATCH(AE439,B:B,)))=AD439,VLOOKUP(AE439,B:D,3,0),IF(AG439="--",INDEX(D:D,MATCH(AE439,INDEX(B:B,MATCH(AE439,B:B,)+1):B10953,)+MATCH(AE439,B:B,)),"---")),"---")</f>
        <v>J15-C2</v>
      </c>
      <c r="AJ439" t="str">
        <f>IF(COUNTIF(CALC_CONN_TEB0187_REV01!F:F,IF(AH439&lt;&gt;"---",VLOOKUP(AD439,CALC_CONN_TEB0187_REV01!F:M,8,0),IF(IFERROR(IF(AD439=AH439,AI439,AH439),"---")="---","---",IF(COUNTIF(CALC_CONN_TEB0187_REV01!F:F,IFERROR(IF(AD439=AH439,AI439,AH439),"---"))&gt;0,"---",IFERROR(IF(AD439=AH439,AI439,AH439),"---")))))=1,IF(AH439&lt;&gt;"---",VLOOKUP(AD439,CALC_CONN_TEB0187_REV01!F:M,8,0),IF(IFERROR(IF(AD439=AH439,AI439,AH439),"---")="---","---",IF(COUNTIF(CALC_CONN_TEB0187_REV01!F:F,IFERROR(IF(AD439=AH439,AI439,AH439),"---"))&gt;0,"---",IFERROR(IF(AD439=AH439,AI439,AH439),"---")))),"---")</f>
        <v>---</v>
      </c>
      <c r="AK439" t="str">
        <f>IF(COUNTIF(CALC_CONN_TEB0187_REV01!F:F,IF(AH439&lt;&gt;"---",VLOOKUP(AD439,CALC_CONN_TEB0187_REV01!F:M,8,0),IF(IFERROR(IF(AD439=AH439,AI439,AH439),"---")="---","---",IF(COUNTIF(CALC_CONN_TEB0187_REV01!F:F,IFERROR(IF(AD439=AH439,AI439,AH439),"---"))&gt;0,"---",IFERROR(IF(AD439=AH439,AI439,AH439),"---")))))=0,IF(AH439&lt;&gt;"---",VLOOKUP(AD439,CALC_CONN_TEB0187_REV01!F:M,8,0),IF(IFERROR(IF(AD439=AH439,AI439,AH439),"---")="---","---",IF(COUNTIF(CALC_CONN_TEB0187_REV01!F:F,IFERROR(IF(AD439=AH439,AI439,AH439),"---"))&gt;0,"---",IFERROR(IF(AD439=AH439,AI439,AH439),"---")))),"---")</f>
        <v>J15-C2</v>
      </c>
      <c r="AL439">
        <f t="shared" si="88"/>
        <v>75.232699999999994</v>
      </c>
      <c r="AM439">
        <f t="shared" si="89"/>
        <v>2</v>
      </c>
      <c r="AT439" t="str">
        <f t="shared" si="82"/>
        <v>DP0_C2M_N</v>
      </c>
      <c r="AU439" t="str">
        <f t="shared" si="83"/>
        <v>--</v>
      </c>
    </row>
    <row r="440" spans="1:47" x14ac:dyDescent="0.25">
      <c r="A440" t="str">
        <f t="shared" si="78"/>
        <v>J2-D16</v>
      </c>
      <c r="B440" t="str">
        <f t="shared" si="79"/>
        <v>GND</v>
      </c>
      <c r="C440" t="str">
        <f t="shared" si="80"/>
        <v>J2-GND</v>
      </c>
      <c r="D440" t="str">
        <f t="shared" si="81"/>
        <v>J2-D16</v>
      </c>
      <c r="E440" t="s">
        <v>410</v>
      </c>
      <c r="F440" t="s">
        <v>365</v>
      </c>
      <c r="G440" t="s">
        <v>433</v>
      </c>
      <c r="L440" t="s">
        <v>4125</v>
      </c>
      <c r="M440" t="s">
        <v>428</v>
      </c>
      <c r="N440">
        <v>14.6708</v>
      </c>
      <c r="AA440">
        <f t="shared" si="90"/>
        <v>435</v>
      </c>
      <c r="AB440" t="str">
        <f>B2B!B437</f>
        <v>J2</v>
      </c>
      <c r="AC440" t="str">
        <f>B2B!C437</f>
        <v>D15</v>
      </c>
      <c r="AD440" t="str">
        <f t="shared" si="84"/>
        <v>J2-D15</v>
      </c>
      <c r="AE440" t="str">
        <f t="shared" si="85"/>
        <v>DP0_C2M_N</v>
      </c>
      <c r="AG440" t="str">
        <f t="shared" si="86"/>
        <v>--</v>
      </c>
      <c r="AH440" t="str">
        <f t="shared" si="87"/>
        <v>J2-D15</v>
      </c>
      <c r="AI440" t="str">
        <f>IFERROR(IF(IF(AG440="--",INDEX(D:D,MATCH(AE440,INDEX(B:B,MATCH(AE440,B:B,)+1):B10954,)+MATCH(AE440,B:B,)))=AD440,VLOOKUP(AE440,B:D,3,0),IF(AG440="--",INDEX(D:D,MATCH(AE440,INDEX(B:B,MATCH(AE440,B:B,)+1):B10954,)+MATCH(AE440,B:B,)),"---")),"---")</f>
        <v>J15-C3</v>
      </c>
      <c r="AJ440" t="str">
        <f>IF(COUNTIF(CALC_CONN_TEB0187_REV01!F:F,IF(AH440&lt;&gt;"---",VLOOKUP(AD440,CALC_CONN_TEB0187_REV01!F:M,8,0),IF(IFERROR(IF(AD440=AH440,AI440,AH440),"---")="---","---",IF(COUNTIF(CALC_CONN_TEB0187_REV01!F:F,IFERROR(IF(AD440=AH440,AI440,AH440),"---"))&gt;0,"---",IFERROR(IF(AD440=AH440,AI440,AH440),"---")))))=1,IF(AH440&lt;&gt;"---",VLOOKUP(AD440,CALC_CONN_TEB0187_REV01!F:M,8,0),IF(IFERROR(IF(AD440=AH440,AI440,AH440),"---")="---","---",IF(COUNTIF(CALC_CONN_TEB0187_REV01!F:F,IFERROR(IF(AD440=AH440,AI440,AH440),"---"))&gt;0,"---",IFERROR(IF(AD440=AH440,AI440,AH440),"---")))),"---")</f>
        <v>---</v>
      </c>
      <c r="AK440" t="str">
        <f>IF(COUNTIF(CALC_CONN_TEB0187_REV01!F:F,IF(AH440&lt;&gt;"---",VLOOKUP(AD440,CALC_CONN_TEB0187_REV01!F:M,8,0),IF(IFERROR(IF(AD440=AH440,AI440,AH440),"---")="---","---",IF(COUNTIF(CALC_CONN_TEB0187_REV01!F:F,IFERROR(IF(AD440=AH440,AI440,AH440),"---"))&gt;0,"---",IFERROR(IF(AD440=AH440,AI440,AH440),"---")))))=0,IF(AH440&lt;&gt;"---",VLOOKUP(AD440,CALC_CONN_TEB0187_REV01!F:M,8,0),IF(IFERROR(IF(AD440=AH440,AI440,AH440),"---")="---","---",IF(COUNTIF(CALC_CONN_TEB0187_REV01!F:F,IFERROR(IF(AD440=AH440,AI440,AH440),"---"))&gt;0,"---",IFERROR(IF(AD440=AH440,AI440,AH440),"---")))),"---")</f>
        <v>J15-C3</v>
      </c>
      <c r="AL440">
        <f t="shared" si="88"/>
        <v>75.244399999999999</v>
      </c>
      <c r="AM440">
        <f t="shared" si="89"/>
        <v>2</v>
      </c>
      <c r="AT440">
        <f t="shared" si="82"/>
        <v>0</v>
      </c>
      <c r="AU440">
        <f t="shared" si="83"/>
        <v>0</v>
      </c>
    </row>
    <row r="441" spans="1:47" x14ac:dyDescent="0.25">
      <c r="A441" t="str">
        <f t="shared" si="78"/>
        <v>J2-D17</v>
      </c>
      <c r="B441" t="str">
        <f t="shared" si="79"/>
        <v>DP2_C2M_P</v>
      </c>
      <c r="C441" t="str">
        <f t="shared" si="80"/>
        <v>J2-DP2_C2M_P</v>
      </c>
      <c r="D441" t="str">
        <f t="shared" si="81"/>
        <v>J2-D17</v>
      </c>
      <c r="E441" t="s">
        <v>410</v>
      </c>
      <c r="F441" t="s">
        <v>366</v>
      </c>
      <c r="G441" t="s">
        <v>3961</v>
      </c>
      <c r="L441" t="s">
        <v>4126</v>
      </c>
      <c r="M441" t="s">
        <v>428</v>
      </c>
      <c r="N441">
        <v>14.670400000000001</v>
      </c>
      <c r="AA441">
        <f t="shared" si="90"/>
        <v>436</v>
      </c>
      <c r="AB441" t="str">
        <f>B2B!B438</f>
        <v>J2</v>
      </c>
      <c r="AC441" t="str">
        <f>B2B!C438</f>
        <v>D16</v>
      </c>
      <c r="AD441" t="str">
        <f t="shared" si="84"/>
        <v>J2-D16</v>
      </c>
      <c r="AE441" t="str">
        <f t="shared" si="85"/>
        <v>GND</v>
      </c>
      <c r="AG441" t="str">
        <f t="shared" si="86"/>
        <v>---</v>
      </c>
      <c r="AH441" t="str">
        <f t="shared" si="87"/>
        <v>---</v>
      </c>
      <c r="AI441" t="str">
        <f>IFERROR(IF(IF(AG441="--",INDEX(D:D,MATCH(AE441,INDEX(B:B,MATCH(AE441,B:B,)+1):B10955,)+MATCH(AE441,B:B,)))=AD441,VLOOKUP(AE441,B:D,3,0),IF(AG441="--",INDEX(D:D,MATCH(AE441,INDEX(B:B,MATCH(AE441,B:B,)+1):B10955,)+MATCH(AE441,B:B,)),"---")),"---")</f>
        <v>---</v>
      </c>
      <c r="AJ441" t="str">
        <f>IF(COUNTIF(CALC_CONN_TEB0187_REV01!F:F,IF(AH441&lt;&gt;"---",VLOOKUP(AD441,CALC_CONN_TEB0187_REV01!F:M,8,0),IF(IFERROR(IF(AD441=AH441,AI441,AH441),"---")="---","---",IF(COUNTIF(CALC_CONN_TEB0187_REV01!F:F,IFERROR(IF(AD441=AH441,AI441,AH441),"---"))&gt;0,"---",IFERROR(IF(AD441=AH441,AI441,AH441),"---")))))=1,IF(AH441&lt;&gt;"---",VLOOKUP(AD441,CALC_CONN_TEB0187_REV01!F:M,8,0),IF(IFERROR(IF(AD441=AH441,AI441,AH441),"---")="---","---",IF(COUNTIF(CALC_CONN_TEB0187_REV01!F:F,IFERROR(IF(AD441=AH441,AI441,AH441),"---"))&gt;0,"---",IFERROR(IF(AD441=AH441,AI441,AH441),"---")))),"---")</f>
        <v>---</v>
      </c>
      <c r="AK441" t="str">
        <f>IF(COUNTIF(CALC_CONN_TEB0187_REV01!F:F,IF(AH441&lt;&gt;"---",VLOOKUP(AD441,CALC_CONN_TEB0187_REV01!F:M,8,0),IF(IFERROR(IF(AD441=AH441,AI441,AH441),"---")="---","---",IF(COUNTIF(CALC_CONN_TEB0187_REV01!F:F,IFERROR(IF(AD441=AH441,AI441,AH441),"---"))&gt;0,"---",IFERROR(IF(AD441=AH441,AI441,AH441),"---")))))=0,IF(AH441&lt;&gt;"---",VLOOKUP(AD441,CALC_CONN_TEB0187_REV01!F:M,8,0),IF(IFERROR(IF(AD441=AH441,AI441,AH441),"---")="---","---",IF(COUNTIF(CALC_CONN_TEB0187_REV01!F:F,IFERROR(IF(AD441=AH441,AI441,AH441),"---"))&gt;0,"---",IFERROR(IF(AD441=AH441,AI441,AH441),"---")))),"---")</f>
        <v>---</v>
      </c>
      <c r="AL441" t="str">
        <f t="shared" si="88"/>
        <v>---</v>
      </c>
      <c r="AM441">
        <f t="shared" si="89"/>
        <v>1098</v>
      </c>
      <c r="AT441" t="str">
        <f t="shared" si="82"/>
        <v>DP2_C2M_P</v>
      </c>
      <c r="AU441" t="str">
        <f t="shared" si="83"/>
        <v>--</v>
      </c>
    </row>
    <row r="442" spans="1:47" x14ac:dyDescent="0.25">
      <c r="A442" t="str">
        <f t="shared" si="78"/>
        <v>J2-D18</v>
      </c>
      <c r="B442" t="str">
        <f t="shared" si="79"/>
        <v>DP2_C2M_N</v>
      </c>
      <c r="C442" t="str">
        <f t="shared" si="80"/>
        <v>J2-DP2_C2M_N</v>
      </c>
      <c r="D442" t="str">
        <f t="shared" si="81"/>
        <v>J2-D18</v>
      </c>
      <c r="E442" t="s">
        <v>410</v>
      </c>
      <c r="F442" t="s">
        <v>367</v>
      </c>
      <c r="G442" t="s">
        <v>3959</v>
      </c>
      <c r="L442" t="s">
        <v>4127</v>
      </c>
      <c r="M442" t="s">
        <v>428</v>
      </c>
      <c r="N442">
        <v>15.4613</v>
      </c>
      <c r="AA442">
        <f t="shared" si="90"/>
        <v>437</v>
      </c>
      <c r="AB442" t="str">
        <f>B2B!B439</f>
        <v>J2</v>
      </c>
      <c r="AC442" t="str">
        <f>B2B!C439</f>
        <v>D17</v>
      </c>
      <c r="AD442" t="str">
        <f t="shared" si="84"/>
        <v>J2-D17</v>
      </c>
      <c r="AE442" t="str">
        <f t="shared" si="85"/>
        <v>DP2_C2M_P</v>
      </c>
      <c r="AG442" t="str">
        <f t="shared" si="86"/>
        <v>--</v>
      </c>
      <c r="AH442" t="str">
        <f t="shared" si="87"/>
        <v>J2-D17</v>
      </c>
      <c r="AI442" t="str">
        <f>IFERROR(IF(IF(AG442="--",INDEX(D:D,MATCH(AE442,INDEX(B:B,MATCH(AE442,B:B,)+1):B10956,)+MATCH(AE442,B:B,)))=AD442,VLOOKUP(AE442,B:D,3,0),IF(AG442="--",INDEX(D:D,MATCH(AE442,INDEX(B:B,MATCH(AE442,B:B,)+1):B10956,)+MATCH(AE442,B:B,)),"---")),"---")</f>
        <v>J15-A26</v>
      </c>
      <c r="AJ442" t="str">
        <f>IF(COUNTIF(CALC_CONN_TEB0187_REV01!F:F,IF(AH442&lt;&gt;"---",VLOOKUP(AD442,CALC_CONN_TEB0187_REV01!F:M,8,0),IF(IFERROR(IF(AD442=AH442,AI442,AH442),"---")="---","---",IF(COUNTIF(CALC_CONN_TEB0187_REV01!F:F,IFERROR(IF(AD442=AH442,AI442,AH442),"---"))&gt;0,"---",IFERROR(IF(AD442=AH442,AI442,AH442),"---")))))=1,IF(AH442&lt;&gt;"---",VLOOKUP(AD442,CALC_CONN_TEB0187_REV01!F:M,8,0),IF(IFERROR(IF(AD442=AH442,AI442,AH442),"---")="---","---",IF(COUNTIF(CALC_CONN_TEB0187_REV01!F:F,IFERROR(IF(AD442=AH442,AI442,AH442),"---"))&gt;0,"---",IFERROR(IF(AD442=AH442,AI442,AH442),"---")))),"---")</f>
        <v>---</v>
      </c>
      <c r="AK442" t="str">
        <f>IF(COUNTIF(CALC_CONN_TEB0187_REV01!F:F,IF(AH442&lt;&gt;"---",VLOOKUP(AD442,CALC_CONN_TEB0187_REV01!F:M,8,0),IF(IFERROR(IF(AD442=AH442,AI442,AH442),"---")="---","---",IF(COUNTIF(CALC_CONN_TEB0187_REV01!F:F,IFERROR(IF(AD442=AH442,AI442,AH442),"---"))&gt;0,"---",IFERROR(IF(AD442=AH442,AI442,AH442),"---")))))=0,IF(AH442&lt;&gt;"---",VLOOKUP(AD442,CALC_CONN_TEB0187_REV01!F:M,8,0),IF(IFERROR(IF(AD442=AH442,AI442,AH442),"---")="---","---",IF(COUNTIF(CALC_CONN_TEB0187_REV01!F:F,IFERROR(IF(AD442=AH442,AI442,AH442),"---"))&gt;0,"---",IFERROR(IF(AD442=AH442,AI442,AH442),"---")))),"---")</f>
        <v>J15-A26</v>
      </c>
      <c r="AL442">
        <f t="shared" si="88"/>
        <v>55.7866</v>
      </c>
      <c r="AM442">
        <f t="shared" si="89"/>
        <v>2</v>
      </c>
      <c r="AT442" t="str">
        <f t="shared" si="82"/>
        <v>DP2_C2M_N</v>
      </c>
      <c r="AU442" t="str">
        <f t="shared" si="83"/>
        <v>--</v>
      </c>
    </row>
    <row r="443" spans="1:47" x14ac:dyDescent="0.25">
      <c r="A443" t="str">
        <f t="shared" si="78"/>
        <v>J2-D19</v>
      </c>
      <c r="B443" t="str">
        <f t="shared" si="79"/>
        <v>GND</v>
      </c>
      <c r="C443" t="str">
        <f t="shared" si="80"/>
        <v>J2-GND</v>
      </c>
      <c r="D443" t="str">
        <f t="shared" si="81"/>
        <v>J2-D19</v>
      </c>
      <c r="E443" t="s">
        <v>410</v>
      </c>
      <c r="F443" t="s">
        <v>368</v>
      </c>
      <c r="G443" t="s">
        <v>433</v>
      </c>
      <c r="L443" t="s">
        <v>4128</v>
      </c>
      <c r="M443" t="s">
        <v>428</v>
      </c>
      <c r="N443">
        <v>15.472300000000001</v>
      </c>
      <c r="AA443">
        <f t="shared" si="90"/>
        <v>438</v>
      </c>
      <c r="AB443" t="str">
        <f>B2B!B440</f>
        <v>J2</v>
      </c>
      <c r="AC443" t="str">
        <f>B2B!C440</f>
        <v>D18</v>
      </c>
      <c r="AD443" t="str">
        <f t="shared" si="84"/>
        <v>J2-D18</v>
      </c>
      <c r="AE443" t="str">
        <f t="shared" si="85"/>
        <v>DP2_C2M_N</v>
      </c>
      <c r="AG443" t="str">
        <f t="shared" si="86"/>
        <v>--</v>
      </c>
      <c r="AH443" t="str">
        <f t="shared" si="87"/>
        <v>J2-D18</v>
      </c>
      <c r="AI443" t="str">
        <f>IFERROR(IF(IF(AG443="--",INDEX(D:D,MATCH(AE443,INDEX(B:B,MATCH(AE443,B:B,)+1):B10957,)+MATCH(AE443,B:B,)))=AD443,VLOOKUP(AE443,B:D,3,0),IF(AG443="--",INDEX(D:D,MATCH(AE443,INDEX(B:B,MATCH(AE443,B:B,)+1):B10957,)+MATCH(AE443,B:B,)),"---")),"---")</f>
        <v>J15-A27</v>
      </c>
      <c r="AJ443" t="str">
        <f>IF(COUNTIF(CALC_CONN_TEB0187_REV01!F:F,IF(AH443&lt;&gt;"---",VLOOKUP(AD443,CALC_CONN_TEB0187_REV01!F:M,8,0),IF(IFERROR(IF(AD443=AH443,AI443,AH443),"---")="---","---",IF(COUNTIF(CALC_CONN_TEB0187_REV01!F:F,IFERROR(IF(AD443=AH443,AI443,AH443),"---"))&gt;0,"---",IFERROR(IF(AD443=AH443,AI443,AH443),"---")))))=1,IF(AH443&lt;&gt;"---",VLOOKUP(AD443,CALC_CONN_TEB0187_REV01!F:M,8,0),IF(IFERROR(IF(AD443=AH443,AI443,AH443),"---")="---","---",IF(COUNTIF(CALC_CONN_TEB0187_REV01!F:F,IFERROR(IF(AD443=AH443,AI443,AH443),"---"))&gt;0,"---",IFERROR(IF(AD443=AH443,AI443,AH443),"---")))),"---")</f>
        <v>---</v>
      </c>
      <c r="AK443" t="str">
        <f>IF(COUNTIF(CALC_CONN_TEB0187_REV01!F:F,IF(AH443&lt;&gt;"---",VLOOKUP(AD443,CALC_CONN_TEB0187_REV01!F:M,8,0),IF(IFERROR(IF(AD443=AH443,AI443,AH443),"---")="---","---",IF(COUNTIF(CALC_CONN_TEB0187_REV01!F:F,IFERROR(IF(AD443=AH443,AI443,AH443),"---"))&gt;0,"---",IFERROR(IF(AD443=AH443,AI443,AH443),"---")))))=0,IF(AH443&lt;&gt;"---",VLOOKUP(AD443,CALC_CONN_TEB0187_REV01!F:M,8,0),IF(IFERROR(IF(AD443=AH443,AI443,AH443),"---")="---","---",IF(COUNTIF(CALC_CONN_TEB0187_REV01!F:F,IFERROR(IF(AD443=AH443,AI443,AH443),"---"))&gt;0,"---",IFERROR(IF(AD443=AH443,AI443,AH443),"---")))),"---")</f>
        <v>J15-A27</v>
      </c>
      <c r="AL443">
        <f t="shared" si="88"/>
        <v>55.776600000000002</v>
      </c>
      <c r="AM443">
        <f t="shared" si="89"/>
        <v>2</v>
      </c>
      <c r="AT443">
        <f t="shared" si="82"/>
        <v>0</v>
      </c>
      <c r="AU443">
        <f t="shared" si="83"/>
        <v>0</v>
      </c>
    </row>
    <row r="444" spans="1:47" x14ac:dyDescent="0.25">
      <c r="A444" t="str">
        <f t="shared" si="78"/>
        <v>J2-D20</v>
      </c>
      <c r="B444" t="str">
        <f t="shared" si="79"/>
        <v>GND</v>
      </c>
      <c r="C444" t="str">
        <f t="shared" si="80"/>
        <v>J2-GND</v>
      </c>
      <c r="D444" t="str">
        <f t="shared" si="81"/>
        <v>J2-D20</v>
      </c>
      <c r="E444" t="s">
        <v>410</v>
      </c>
      <c r="F444" t="s">
        <v>369</v>
      </c>
      <c r="G444" t="s">
        <v>433</v>
      </c>
      <c r="L444" t="s">
        <v>4129</v>
      </c>
      <c r="M444" t="s">
        <v>428</v>
      </c>
      <c r="N444">
        <v>54.244999999999997</v>
      </c>
      <c r="AA444">
        <f t="shared" si="90"/>
        <v>439</v>
      </c>
      <c r="AB444" t="str">
        <f>B2B!B441</f>
        <v>J2</v>
      </c>
      <c r="AC444" t="str">
        <f>B2B!C441</f>
        <v>D19</v>
      </c>
      <c r="AD444" t="str">
        <f t="shared" si="84"/>
        <v>J2-D19</v>
      </c>
      <c r="AE444" t="str">
        <f t="shared" si="85"/>
        <v>GND</v>
      </c>
      <c r="AG444" t="str">
        <f t="shared" si="86"/>
        <v>---</v>
      </c>
      <c r="AH444" t="str">
        <f t="shared" si="87"/>
        <v>---</v>
      </c>
      <c r="AI444" t="str">
        <f>IFERROR(IF(IF(AG444="--",INDEX(D:D,MATCH(AE444,INDEX(B:B,MATCH(AE444,B:B,)+1):B10958,)+MATCH(AE444,B:B,)))=AD444,VLOOKUP(AE444,B:D,3,0),IF(AG444="--",INDEX(D:D,MATCH(AE444,INDEX(B:B,MATCH(AE444,B:B,)+1):B10958,)+MATCH(AE444,B:B,)),"---")),"---")</f>
        <v>---</v>
      </c>
      <c r="AJ444" t="str">
        <f>IF(COUNTIF(CALC_CONN_TEB0187_REV01!F:F,IF(AH444&lt;&gt;"---",VLOOKUP(AD444,CALC_CONN_TEB0187_REV01!F:M,8,0),IF(IFERROR(IF(AD444=AH444,AI444,AH444),"---")="---","---",IF(COUNTIF(CALC_CONN_TEB0187_REV01!F:F,IFERROR(IF(AD444=AH444,AI444,AH444),"---"))&gt;0,"---",IFERROR(IF(AD444=AH444,AI444,AH444),"---")))))=1,IF(AH444&lt;&gt;"---",VLOOKUP(AD444,CALC_CONN_TEB0187_REV01!F:M,8,0),IF(IFERROR(IF(AD444=AH444,AI444,AH444),"---")="---","---",IF(COUNTIF(CALC_CONN_TEB0187_REV01!F:F,IFERROR(IF(AD444=AH444,AI444,AH444),"---"))&gt;0,"---",IFERROR(IF(AD444=AH444,AI444,AH444),"---")))),"---")</f>
        <v>---</v>
      </c>
      <c r="AK444" t="str">
        <f>IF(COUNTIF(CALC_CONN_TEB0187_REV01!F:F,IF(AH444&lt;&gt;"---",VLOOKUP(AD444,CALC_CONN_TEB0187_REV01!F:M,8,0),IF(IFERROR(IF(AD444=AH444,AI444,AH444),"---")="---","---",IF(COUNTIF(CALC_CONN_TEB0187_REV01!F:F,IFERROR(IF(AD444=AH444,AI444,AH444),"---"))&gt;0,"---",IFERROR(IF(AD444=AH444,AI444,AH444),"---")))))=0,IF(AH444&lt;&gt;"---",VLOOKUP(AD444,CALC_CONN_TEB0187_REV01!F:M,8,0),IF(IFERROR(IF(AD444=AH444,AI444,AH444),"---")="---","---",IF(COUNTIF(CALC_CONN_TEB0187_REV01!F:F,IFERROR(IF(AD444=AH444,AI444,AH444),"---"))&gt;0,"---",IFERROR(IF(AD444=AH444,AI444,AH444),"---")))),"---")</f>
        <v>---</v>
      </c>
      <c r="AL444" t="str">
        <f t="shared" si="88"/>
        <v>---</v>
      </c>
      <c r="AM444">
        <f t="shared" si="89"/>
        <v>1098</v>
      </c>
      <c r="AT444">
        <f t="shared" si="82"/>
        <v>0</v>
      </c>
      <c r="AU444">
        <f t="shared" si="83"/>
        <v>0</v>
      </c>
    </row>
    <row r="445" spans="1:47" x14ac:dyDescent="0.25">
      <c r="A445" t="str">
        <f t="shared" si="78"/>
        <v>J2-D21</v>
      </c>
      <c r="B445" t="str">
        <f t="shared" si="79"/>
        <v>GTSR4C_RXCLK_P</v>
      </c>
      <c r="C445" t="str">
        <f t="shared" si="80"/>
        <v>J2-GTSR4C_RXCLK_P</v>
      </c>
      <c r="D445" t="str">
        <f t="shared" si="81"/>
        <v>J2-D21</v>
      </c>
      <c r="E445" t="s">
        <v>410</v>
      </c>
      <c r="F445" t="s">
        <v>370</v>
      </c>
      <c r="G445" t="s">
        <v>982</v>
      </c>
      <c r="L445" t="s">
        <v>4130</v>
      </c>
      <c r="M445" t="s">
        <v>428</v>
      </c>
      <c r="N445">
        <v>29.6145</v>
      </c>
      <c r="AA445">
        <f t="shared" si="90"/>
        <v>440</v>
      </c>
      <c r="AB445" t="str">
        <f>B2B!B442</f>
        <v>J2</v>
      </c>
      <c r="AC445" t="str">
        <f>B2B!C442</f>
        <v>D20</v>
      </c>
      <c r="AD445" t="str">
        <f t="shared" si="84"/>
        <v>J2-D20</v>
      </c>
      <c r="AE445" t="str">
        <f t="shared" si="85"/>
        <v>GND</v>
      </c>
      <c r="AG445" t="str">
        <f t="shared" si="86"/>
        <v>---</v>
      </c>
      <c r="AH445" t="str">
        <f t="shared" si="87"/>
        <v>---</v>
      </c>
      <c r="AI445" t="str">
        <f>IFERROR(IF(IF(AG445="--",INDEX(D:D,MATCH(AE445,INDEX(B:B,MATCH(AE445,B:B,)+1):B10959,)+MATCH(AE445,B:B,)))=AD445,VLOOKUP(AE445,B:D,3,0),IF(AG445="--",INDEX(D:D,MATCH(AE445,INDEX(B:B,MATCH(AE445,B:B,)+1):B10959,)+MATCH(AE445,B:B,)),"---")),"---")</f>
        <v>---</v>
      </c>
      <c r="AJ445" t="str">
        <f>IF(COUNTIF(CALC_CONN_TEB0187_REV01!F:F,IF(AH445&lt;&gt;"---",VLOOKUP(AD445,CALC_CONN_TEB0187_REV01!F:M,8,0),IF(IFERROR(IF(AD445=AH445,AI445,AH445),"---")="---","---",IF(COUNTIF(CALC_CONN_TEB0187_REV01!F:F,IFERROR(IF(AD445=AH445,AI445,AH445),"---"))&gt;0,"---",IFERROR(IF(AD445=AH445,AI445,AH445),"---")))))=1,IF(AH445&lt;&gt;"---",VLOOKUP(AD445,CALC_CONN_TEB0187_REV01!F:M,8,0),IF(IFERROR(IF(AD445=AH445,AI445,AH445),"---")="---","---",IF(COUNTIF(CALC_CONN_TEB0187_REV01!F:F,IFERROR(IF(AD445=AH445,AI445,AH445),"---"))&gt;0,"---",IFERROR(IF(AD445=AH445,AI445,AH445),"---")))),"---")</f>
        <v>---</v>
      </c>
      <c r="AK445" t="str">
        <f>IF(COUNTIF(CALC_CONN_TEB0187_REV01!F:F,IF(AH445&lt;&gt;"---",VLOOKUP(AD445,CALC_CONN_TEB0187_REV01!F:M,8,0),IF(IFERROR(IF(AD445=AH445,AI445,AH445),"---")="---","---",IF(COUNTIF(CALC_CONN_TEB0187_REV01!F:F,IFERROR(IF(AD445=AH445,AI445,AH445),"---"))&gt;0,"---",IFERROR(IF(AD445=AH445,AI445,AH445),"---")))))=0,IF(AH445&lt;&gt;"---",VLOOKUP(AD445,CALC_CONN_TEB0187_REV01!F:M,8,0),IF(IFERROR(IF(AD445=AH445,AI445,AH445),"---")="---","---",IF(COUNTIF(CALC_CONN_TEB0187_REV01!F:F,IFERROR(IF(AD445=AH445,AI445,AH445),"---"))&gt;0,"---",IFERROR(IF(AD445=AH445,AI445,AH445),"---")))),"---")</f>
        <v>---</v>
      </c>
      <c r="AL445" t="str">
        <f t="shared" si="88"/>
        <v>---</v>
      </c>
      <c r="AM445">
        <f t="shared" si="89"/>
        <v>1098</v>
      </c>
      <c r="AT445" t="str">
        <f t="shared" si="82"/>
        <v>GTSR4C_RXCLK_P</v>
      </c>
      <c r="AU445" t="str">
        <f t="shared" si="83"/>
        <v>--</v>
      </c>
    </row>
    <row r="446" spans="1:47" x14ac:dyDescent="0.25">
      <c r="A446" t="str">
        <f t="shared" si="78"/>
        <v>J2-D22</v>
      </c>
      <c r="B446" t="str">
        <f t="shared" si="79"/>
        <v>GTSR4C_RXCLK_N</v>
      </c>
      <c r="C446" t="str">
        <f t="shared" si="80"/>
        <v>J2-GTSR4C_RXCLK_N</v>
      </c>
      <c r="D446" t="str">
        <f t="shared" si="81"/>
        <v>J2-D22</v>
      </c>
      <c r="E446" t="s">
        <v>410</v>
      </c>
      <c r="F446" t="s">
        <v>371</v>
      </c>
      <c r="G446" t="s">
        <v>983</v>
      </c>
      <c r="L446" t="s">
        <v>4131</v>
      </c>
      <c r="M446" t="s">
        <v>428</v>
      </c>
      <c r="N446">
        <v>11.1012</v>
      </c>
      <c r="AA446">
        <f t="shared" si="90"/>
        <v>441</v>
      </c>
      <c r="AB446" t="str">
        <f>B2B!B443</f>
        <v>J2</v>
      </c>
      <c r="AC446" t="str">
        <f>B2B!C443</f>
        <v>D21</v>
      </c>
      <c r="AD446" t="str">
        <f t="shared" si="84"/>
        <v>J2-D21</v>
      </c>
      <c r="AE446" t="str">
        <f t="shared" si="85"/>
        <v>GTSR4C_RXCLK_P</v>
      </c>
      <c r="AG446" t="str">
        <f t="shared" si="86"/>
        <v>--</v>
      </c>
      <c r="AH446" t="str">
        <f t="shared" si="87"/>
        <v>J2-D21</v>
      </c>
      <c r="AI446" t="str">
        <f>IFERROR(IF(IF(AG446="--",INDEX(D:D,MATCH(AE446,INDEX(B:B,MATCH(AE446,B:B,)+1):B10960,)+MATCH(AE446,B:B,)))=AD446,VLOOKUP(AE446,B:D,3,0),IF(AG446="--",INDEX(D:D,MATCH(AE446,INDEX(B:B,MATCH(AE446,B:B,)+1):B10960,)+MATCH(AE446,B:B,)),"---")),"---")</f>
        <v>C114-2</v>
      </c>
      <c r="AJ446" t="str">
        <f>IF(COUNTIF(CALC_CONN_TEB0187_REV01!F:F,IF(AH446&lt;&gt;"---",VLOOKUP(AD446,CALC_CONN_TEB0187_REV01!F:M,8,0),IF(IFERROR(IF(AD446=AH446,AI446,AH446),"---")="---","---",IF(COUNTIF(CALC_CONN_TEB0187_REV01!F:F,IFERROR(IF(AD446=AH446,AI446,AH446),"---"))&gt;0,"---",IFERROR(IF(AD446=AH446,AI446,AH446),"---")))))=1,IF(AH446&lt;&gt;"---",VLOOKUP(AD446,CALC_CONN_TEB0187_REV01!F:M,8,0),IF(IFERROR(IF(AD446=AH446,AI446,AH446),"---")="---","---",IF(COUNTIF(CALC_CONN_TEB0187_REV01!F:F,IFERROR(IF(AD446=AH446,AI446,AH446),"---"))&gt;0,"---",IFERROR(IF(AD446=AH446,AI446,AH446),"---")))),"---")</f>
        <v>---</v>
      </c>
      <c r="AK446" t="str">
        <f>IF(COUNTIF(CALC_CONN_TEB0187_REV01!F:F,IF(AH446&lt;&gt;"---",VLOOKUP(AD446,CALC_CONN_TEB0187_REV01!F:M,8,0),IF(IFERROR(IF(AD446=AH446,AI446,AH446),"---")="---","---",IF(COUNTIF(CALC_CONN_TEB0187_REV01!F:F,IFERROR(IF(AD446=AH446,AI446,AH446),"---"))&gt;0,"---",IFERROR(IF(AD446=AH446,AI446,AH446),"---")))))=0,IF(AH446&lt;&gt;"---",VLOOKUP(AD446,CALC_CONN_TEB0187_REV01!F:M,8,0),IF(IFERROR(IF(AD446=AH446,AI446,AH446),"---")="---","---",IF(COUNTIF(CALC_CONN_TEB0187_REV01!F:F,IFERROR(IF(AD446=AH446,AI446,AH446),"---"))&gt;0,"---",IFERROR(IF(AD446=AH446,AI446,AH446),"---")))),"---")</f>
        <v>U10-16</v>
      </c>
      <c r="AL446">
        <f t="shared" si="88"/>
        <v>23.8172</v>
      </c>
      <c r="AM446">
        <f t="shared" si="89"/>
        <v>2</v>
      </c>
      <c r="AT446" t="str">
        <f t="shared" si="82"/>
        <v>GTSR4C_RXCLK_N</v>
      </c>
      <c r="AU446" t="str">
        <f t="shared" si="83"/>
        <v>--</v>
      </c>
    </row>
    <row r="447" spans="1:47" x14ac:dyDescent="0.25">
      <c r="A447" t="str">
        <f t="shared" si="78"/>
        <v>J2-D23</v>
      </c>
      <c r="B447" t="str">
        <f t="shared" si="79"/>
        <v>GND</v>
      </c>
      <c r="C447" t="str">
        <f t="shared" si="80"/>
        <v>J2-GND</v>
      </c>
      <c r="D447" t="str">
        <f t="shared" si="81"/>
        <v>J2-D23</v>
      </c>
      <c r="E447" t="s">
        <v>410</v>
      </c>
      <c r="F447" t="s">
        <v>372</v>
      </c>
      <c r="G447" t="s">
        <v>433</v>
      </c>
      <c r="L447" t="s">
        <v>992</v>
      </c>
      <c r="M447" t="s">
        <v>428</v>
      </c>
      <c r="N447">
        <v>65.031099999999995</v>
      </c>
      <c r="AA447">
        <f t="shared" si="90"/>
        <v>442</v>
      </c>
      <c r="AB447" t="str">
        <f>B2B!B444</f>
        <v>J2</v>
      </c>
      <c r="AC447" t="str">
        <f>B2B!C444</f>
        <v>D22</v>
      </c>
      <c r="AD447" t="str">
        <f t="shared" si="84"/>
        <v>J2-D22</v>
      </c>
      <c r="AE447" t="str">
        <f t="shared" si="85"/>
        <v>GTSR4C_RXCLK_N</v>
      </c>
      <c r="AG447" t="str">
        <f t="shared" si="86"/>
        <v>--</v>
      </c>
      <c r="AH447" t="str">
        <f t="shared" si="87"/>
        <v>J2-D22</v>
      </c>
      <c r="AI447" t="str">
        <f>IFERROR(IF(IF(AG447="--",INDEX(D:D,MATCH(AE447,INDEX(B:B,MATCH(AE447,B:B,)+1):B10961,)+MATCH(AE447,B:B,)))=AD447,VLOOKUP(AE447,B:D,3,0),IF(AG447="--",INDEX(D:D,MATCH(AE447,INDEX(B:B,MATCH(AE447,B:B,)+1):B10961,)+MATCH(AE447,B:B,)),"---")),"---")</f>
        <v>C116-2</v>
      </c>
      <c r="AJ447" t="str">
        <f>IF(COUNTIF(CALC_CONN_TEB0187_REV01!F:F,IF(AH447&lt;&gt;"---",VLOOKUP(AD447,CALC_CONN_TEB0187_REV01!F:M,8,0),IF(IFERROR(IF(AD447=AH447,AI447,AH447),"---")="---","---",IF(COUNTIF(CALC_CONN_TEB0187_REV01!F:F,IFERROR(IF(AD447=AH447,AI447,AH447),"---"))&gt;0,"---",IFERROR(IF(AD447=AH447,AI447,AH447),"---")))))=1,IF(AH447&lt;&gt;"---",VLOOKUP(AD447,CALC_CONN_TEB0187_REV01!F:M,8,0),IF(IFERROR(IF(AD447=AH447,AI447,AH447),"---")="---","---",IF(COUNTIF(CALC_CONN_TEB0187_REV01!F:F,IFERROR(IF(AD447=AH447,AI447,AH447),"---"))&gt;0,"---",IFERROR(IF(AD447=AH447,AI447,AH447),"---")))),"---")</f>
        <v>---</v>
      </c>
      <c r="AK447" t="str">
        <f>IF(COUNTIF(CALC_CONN_TEB0187_REV01!F:F,IF(AH447&lt;&gt;"---",VLOOKUP(AD447,CALC_CONN_TEB0187_REV01!F:M,8,0),IF(IFERROR(IF(AD447=AH447,AI447,AH447),"---")="---","---",IF(COUNTIF(CALC_CONN_TEB0187_REV01!F:F,IFERROR(IF(AD447=AH447,AI447,AH447),"---"))&gt;0,"---",IFERROR(IF(AD447=AH447,AI447,AH447),"---")))))=0,IF(AH447&lt;&gt;"---",VLOOKUP(AD447,CALC_CONN_TEB0187_REV01!F:M,8,0),IF(IFERROR(IF(AD447=AH447,AI447,AH447),"---")="---","---",IF(COUNTIF(CALC_CONN_TEB0187_REV01!F:F,IFERROR(IF(AD447=AH447,AI447,AH447),"---"))&gt;0,"---",IFERROR(IF(AD447=AH447,AI447,AH447),"---")))),"---")</f>
        <v>U10-15</v>
      </c>
      <c r="AL447">
        <f t="shared" si="88"/>
        <v>23.810600000000001</v>
      </c>
      <c r="AM447">
        <f t="shared" si="89"/>
        <v>2</v>
      </c>
      <c r="AT447">
        <f t="shared" si="82"/>
        <v>0</v>
      </c>
      <c r="AU447">
        <f t="shared" si="83"/>
        <v>0</v>
      </c>
    </row>
    <row r="448" spans="1:47" x14ac:dyDescent="0.25">
      <c r="A448" t="str">
        <f t="shared" si="78"/>
        <v>J2-D24</v>
      </c>
      <c r="B448" t="str">
        <f t="shared" si="79"/>
        <v>GTSR4C_TX0_P</v>
      </c>
      <c r="C448" t="str">
        <f t="shared" si="80"/>
        <v>J2-GTSR4C_TX0_P</v>
      </c>
      <c r="D448" t="str">
        <f t="shared" si="81"/>
        <v>J2-D24</v>
      </c>
      <c r="E448" t="s">
        <v>410</v>
      </c>
      <c r="F448" t="s">
        <v>373</v>
      </c>
      <c r="G448" t="s">
        <v>984</v>
      </c>
      <c r="L448" t="s">
        <v>622</v>
      </c>
      <c r="M448" t="s">
        <v>428</v>
      </c>
      <c r="N448">
        <v>45.091299999999997</v>
      </c>
      <c r="AA448">
        <f t="shared" si="90"/>
        <v>443</v>
      </c>
      <c r="AB448" t="str">
        <f>B2B!B445</f>
        <v>J2</v>
      </c>
      <c r="AC448" t="str">
        <f>B2B!C445</f>
        <v>D23</v>
      </c>
      <c r="AD448" t="str">
        <f t="shared" si="84"/>
        <v>J2-D23</v>
      </c>
      <c r="AE448" t="str">
        <f t="shared" si="85"/>
        <v>GND</v>
      </c>
      <c r="AG448" t="str">
        <f t="shared" si="86"/>
        <v>---</v>
      </c>
      <c r="AH448" t="str">
        <f t="shared" si="87"/>
        <v>---</v>
      </c>
      <c r="AI448" t="str">
        <f>IFERROR(IF(IF(AG448="--",INDEX(D:D,MATCH(AE448,INDEX(B:B,MATCH(AE448,B:B,)+1):B10962,)+MATCH(AE448,B:B,)))=AD448,VLOOKUP(AE448,B:D,3,0),IF(AG448="--",INDEX(D:D,MATCH(AE448,INDEX(B:B,MATCH(AE448,B:B,)+1):B10962,)+MATCH(AE448,B:B,)),"---")),"---")</f>
        <v>---</v>
      </c>
      <c r="AJ448" t="str">
        <f>IF(COUNTIF(CALC_CONN_TEB0187_REV01!F:F,IF(AH448&lt;&gt;"---",VLOOKUP(AD448,CALC_CONN_TEB0187_REV01!F:M,8,0),IF(IFERROR(IF(AD448=AH448,AI448,AH448),"---")="---","---",IF(COUNTIF(CALC_CONN_TEB0187_REV01!F:F,IFERROR(IF(AD448=AH448,AI448,AH448),"---"))&gt;0,"---",IFERROR(IF(AD448=AH448,AI448,AH448),"---")))))=1,IF(AH448&lt;&gt;"---",VLOOKUP(AD448,CALC_CONN_TEB0187_REV01!F:M,8,0),IF(IFERROR(IF(AD448=AH448,AI448,AH448),"---")="---","---",IF(COUNTIF(CALC_CONN_TEB0187_REV01!F:F,IFERROR(IF(AD448=AH448,AI448,AH448),"---"))&gt;0,"---",IFERROR(IF(AD448=AH448,AI448,AH448),"---")))),"---")</f>
        <v>---</v>
      </c>
      <c r="AK448" t="str">
        <f>IF(COUNTIF(CALC_CONN_TEB0187_REV01!F:F,IF(AH448&lt;&gt;"---",VLOOKUP(AD448,CALC_CONN_TEB0187_REV01!F:M,8,0),IF(IFERROR(IF(AD448=AH448,AI448,AH448),"---")="---","---",IF(COUNTIF(CALC_CONN_TEB0187_REV01!F:F,IFERROR(IF(AD448=AH448,AI448,AH448),"---"))&gt;0,"---",IFERROR(IF(AD448=AH448,AI448,AH448),"---")))))=0,IF(AH448&lt;&gt;"---",VLOOKUP(AD448,CALC_CONN_TEB0187_REV01!F:M,8,0),IF(IFERROR(IF(AD448=AH448,AI448,AH448),"---")="---","---",IF(COUNTIF(CALC_CONN_TEB0187_REV01!F:F,IFERROR(IF(AD448=AH448,AI448,AH448),"---"))&gt;0,"---",IFERROR(IF(AD448=AH448,AI448,AH448),"---")))),"---")</f>
        <v>---</v>
      </c>
      <c r="AL448" t="str">
        <f t="shared" si="88"/>
        <v>---</v>
      </c>
      <c r="AM448">
        <f t="shared" si="89"/>
        <v>1098</v>
      </c>
      <c r="AT448" t="str">
        <f t="shared" si="82"/>
        <v>GTSR4C_TX0_P</v>
      </c>
      <c r="AU448" t="str">
        <f t="shared" si="83"/>
        <v>--</v>
      </c>
    </row>
    <row r="449" spans="1:47" x14ac:dyDescent="0.25">
      <c r="A449" t="str">
        <f t="shared" si="78"/>
        <v>J2-D25</v>
      </c>
      <c r="B449" t="str">
        <f t="shared" si="79"/>
        <v>GTSR4C_TX0_N</v>
      </c>
      <c r="C449" t="str">
        <f t="shared" si="80"/>
        <v>J2-GTSR4C_TX0_N</v>
      </c>
      <c r="D449" t="str">
        <f t="shared" si="81"/>
        <v>J2-D25</v>
      </c>
      <c r="E449" t="s">
        <v>410</v>
      </c>
      <c r="F449" t="s">
        <v>374</v>
      </c>
      <c r="G449" t="s">
        <v>985</v>
      </c>
      <c r="L449" t="s">
        <v>608</v>
      </c>
      <c r="M449" t="s">
        <v>428</v>
      </c>
      <c r="N449">
        <v>57.645699999999998</v>
      </c>
      <c r="AA449">
        <f t="shared" si="90"/>
        <v>444</v>
      </c>
      <c r="AB449" t="str">
        <f>B2B!B446</f>
        <v>J2</v>
      </c>
      <c r="AC449" t="str">
        <f>B2B!C446</f>
        <v>D24</v>
      </c>
      <c r="AD449" t="str">
        <f t="shared" si="84"/>
        <v>J2-D24</v>
      </c>
      <c r="AE449" t="str">
        <f t="shared" si="85"/>
        <v>GTSR4C_TX0_P</v>
      </c>
      <c r="AG449" t="str">
        <f t="shared" si="86"/>
        <v>--</v>
      </c>
      <c r="AH449" t="str">
        <f t="shared" si="87"/>
        <v>J2-D24</v>
      </c>
      <c r="AI449" t="str">
        <f>IFERROR(IF(IF(AG449="--",INDEX(D:D,MATCH(AE449,INDEX(B:B,MATCH(AE449,B:B,)+1):B10963,)+MATCH(AE449,B:B,)))=AD449,VLOOKUP(AE449,B:D,3,0),IF(AG449="--",INDEX(D:D,MATCH(AE449,INDEX(B:B,MATCH(AE449,B:B,)+1):B10963,)+MATCH(AE449,B:B,)),"---")),"---")</f>
        <v>J17-A19</v>
      </c>
      <c r="AJ449" t="str">
        <f>IF(COUNTIF(CALC_CONN_TEB0187_REV01!F:F,IF(AH449&lt;&gt;"---",VLOOKUP(AD449,CALC_CONN_TEB0187_REV01!F:M,8,0),IF(IFERROR(IF(AD449=AH449,AI449,AH449),"---")="---","---",IF(COUNTIF(CALC_CONN_TEB0187_REV01!F:F,IFERROR(IF(AD449=AH449,AI449,AH449),"---"))&gt;0,"---",IFERROR(IF(AD449=AH449,AI449,AH449),"---")))))=1,IF(AH449&lt;&gt;"---",VLOOKUP(AD449,CALC_CONN_TEB0187_REV01!F:M,8,0),IF(IFERROR(IF(AD449=AH449,AI449,AH449),"---")="---","---",IF(COUNTIF(CALC_CONN_TEB0187_REV01!F:F,IFERROR(IF(AD449=AH449,AI449,AH449),"---"))&gt;0,"---",IFERROR(IF(AD449=AH449,AI449,AH449),"---")))),"---")</f>
        <v>---</v>
      </c>
      <c r="AK449" t="str">
        <f>IF(COUNTIF(CALC_CONN_TEB0187_REV01!F:F,IF(AH449&lt;&gt;"---",VLOOKUP(AD449,CALC_CONN_TEB0187_REV01!F:M,8,0),IF(IFERROR(IF(AD449=AH449,AI449,AH449),"---")="---","---",IF(COUNTIF(CALC_CONN_TEB0187_REV01!F:F,IFERROR(IF(AD449=AH449,AI449,AH449),"---"))&gt;0,"---",IFERROR(IF(AD449=AH449,AI449,AH449),"---")))))=0,IF(AH449&lt;&gt;"---",VLOOKUP(AD449,CALC_CONN_TEB0187_REV01!F:M,8,0),IF(IFERROR(IF(AD449=AH449,AI449,AH449),"---")="---","---",IF(COUNTIF(CALC_CONN_TEB0187_REV01!F:F,IFERROR(IF(AD449=AH449,AI449,AH449),"---"))&gt;0,"---",IFERROR(IF(AD449=AH449,AI449,AH449),"---")))),"---")</f>
        <v>J17-A19</v>
      </c>
      <c r="AL449">
        <f t="shared" si="88"/>
        <v>41.428699999999999</v>
      </c>
      <c r="AM449">
        <f t="shared" si="89"/>
        <v>2</v>
      </c>
      <c r="AT449" t="str">
        <f t="shared" si="82"/>
        <v>GTSR4C_TX0_N</v>
      </c>
      <c r="AU449" t="str">
        <f t="shared" si="83"/>
        <v>--</v>
      </c>
    </row>
    <row r="450" spans="1:47" x14ac:dyDescent="0.25">
      <c r="A450" t="str">
        <f t="shared" si="78"/>
        <v>J2-D26</v>
      </c>
      <c r="B450" t="str">
        <f t="shared" si="79"/>
        <v>GND</v>
      </c>
      <c r="C450" t="str">
        <f t="shared" si="80"/>
        <v>J2-GND</v>
      </c>
      <c r="D450" t="str">
        <f t="shared" si="81"/>
        <v>J2-D26</v>
      </c>
      <c r="E450" t="s">
        <v>410</v>
      </c>
      <c r="F450" t="s">
        <v>375</v>
      </c>
      <c r="G450" t="s">
        <v>433</v>
      </c>
      <c r="L450" t="s">
        <v>610</v>
      </c>
      <c r="M450" t="s">
        <v>428</v>
      </c>
      <c r="N450">
        <v>55.321399999999997</v>
      </c>
      <c r="AA450">
        <f t="shared" si="90"/>
        <v>445</v>
      </c>
      <c r="AB450" t="str">
        <f>B2B!B447</f>
        <v>J2</v>
      </c>
      <c r="AC450" t="str">
        <f>B2B!C447</f>
        <v>D25</v>
      </c>
      <c r="AD450" t="str">
        <f t="shared" si="84"/>
        <v>J2-D25</v>
      </c>
      <c r="AE450" t="str">
        <f t="shared" si="85"/>
        <v>GTSR4C_TX0_N</v>
      </c>
      <c r="AG450" t="str">
        <f t="shared" si="86"/>
        <v>--</v>
      </c>
      <c r="AH450" t="str">
        <f t="shared" si="87"/>
        <v>J2-D25</v>
      </c>
      <c r="AI450" t="str">
        <f>IFERROR(IF(IF(AG450="--",INDEX(D:D,MATCH(AE450,INDEX(B:B,MATCH(AE450,B:B,)+1):B10964,)+MATCH(AE450,B:B,)))=AD450,VLOOKUP(AE450,B:D,3,0),IF(AG450="--",INDEX(D:D,MATCH(AE450,INDEX(B:B,MATCH(AE450,B:B,)+1):B10964,)+MATCH(AE450,B:B,)),"---")),"---")</f>
        <v>J17-A18</v>
      </c>
      <c r="AJ450" t="str">
        <f>IF(COUNTIF(CALC_CONN_TEB0187_REV01!F:F,IF(AH450&lt;&gt;"---",VLOOKUP(AD450,CALC_CONN_TEB0187_REV01!F:M,8,0),IF(IFERROR(IF(AD450=AH450,AI450,AH450),"---")="---","---",IF(COUNTIF(CALC_CONN_TEB0187_REV01!F:F,IFERROR(IF(AD450=AH450,AI450,AH450),"---"))&gt;0,"---",IFERROR(IF(AD450=AH450,AI450,AH450),"---")))))=1,IF(AH450&lt;&gt;"---",VLOOKUP(AD450,CALC_CONN_TEB0187_REV01!F:M,8,0),IF(IFERROR(IF(AD450=AH450,AI450,AH450),"---")="---","---",IF(COUNTIF(CALC_CONN_TEB0187_REV01!F:F,IFERROR(IF(AD450=AH450,AI450,AH450),"---"))&gt;0,"---",IFERROR(IF(AD450=AH450,AI450,AH450),"---")))),"---")</f>
        <v>---</v>
      </c>
      <c r="AK450" t="str">
        <f>IF(COUNTIF(CALC_CONN_TEB0187_REV01!F:F,IF(AH450&lt;&gt;"---",VLOOKUP(AD450,CALC_CONN_TEB0187_REV01!F:M,8,0),IF(IFERROR(IF(AD450=AH450,AI450,AH450),"---")="---","---",IF(COUNTIF(CALC_CONN_TEB0187_REV01!F:F,IFERROR(IF(AD450=AH450,AI450,AH450),"---"))&gt;0,"---",IFERROR(IF(AD450=AH450,AI450,AH450),"---")))))=0,IF(AH450&lt;&gt;"---",VLOOKUP(AD450,CALC_CONN_TEB0187_REV01!F:M,8,0),IF(IFERROR(IF(AD450=AH450,AI450,AH450),"---")="---","---",IF(COUNTIF(CALC_CONN_TEB0187_REV01!F:F,IFERROR(IF(AD450=AH450,AI450,AH450),"---"))&gt;0,"---",IFERROR(IF(AD450=AH450,AI450,AH450),"---")))),"---")</f>
        <v>J17-A18</v>
      </c>
      <c r="AL450">
        <f t="shared" si="88"/>
        <v>41.430100000000003</v>
      </c>
      <c r="AM450">
        <f t="shared" si="89"/>
        <v>2</v>
      </c>
      <c r="AT450">
        <f t="shared" si="82"/>
        <v>0</v>
      </c>
      <c r="AU450">
        <f t="shared" si="83"/>
        <v>0</v>
      </c>
    </row>
    <row r="451" spans="1:47" x14ac:dyDescent="0.25">
      <c r="A451" t="str">
        <f t="shared" si="78"/>
        <v>J2-D27</v>
      </c>
      <c r="B451" t="str">
        <f t="shared" si="79"/>
        <v>GTSR4C_TX2_P</v>
      </c>
      <c r="C451" t="str">
        <f t="shared" si="80"/>
        <v>J2-GTSR4C_TX2_P</v>
      </c>
      <c r="D451" t="str">
        <f t="shared" si="81"/>
        <v>J2-D27</v>
      </c>
      <c r="E451" t="s">
        <v>410</v>
      </c>
      <c r="F451" t="s">
        <v>376</v>
      </c>
      <c r="G451" t="s">
        <v>986</v>
      </c>
      <c r="L451" t="s">
        <v>620</v>
      </c>
      <c r="M451" t="s">
        <v>428</v>
      </c>
      <c r="N451">
        <v>52.268000000000001</v>
      </c>
      <c r="AA451">
        <f t="shared" si="90"/>
        <v>446</v>
      </c>
      <c r="AB451" t="str">
        <f>B2B!B448</f>
        <v>J2</v>
      </c>
      <c r="AC451" t="str">
        <f>B2B!C448</f>
        <v>D26</v>
      </c>
      <c r="AD451" t="str">
        <f t="shared" si="84"/>
        <v>J2-D26</v>
      </c>
      <c r="AE451" t="str">
        <f t="shared" si="85"/>
        <v>GND</v>
      </c>
      <c r="AG451" t="str">
        <f t="shared" si="86"/>
        <v>---</v>
      </c>
      <c r="AH451" t="str">
        <f t="shared" si="87"/>
        <v>---</v>
      </c>
      <c r="AI451" t="str">
        <f>IFERROR(IF(IF(AG451="--",INDEX(D:D,MATCH(AE451,INDEX(B:B,MATCH(AE451,B:B,)+1):B10965,)+MATCH(AE451,B:B,)))=AD451,VLOOKUP(AE451,B:D,3,0),IF(AG451="--",INDEX(D:D,MATCH(AE451,INDEX(B:B,MATCH(AE451,B:B,)+1):B10965,)+MATCH(AE451,B:B,)),"---")),"---")</f>
        <v>---</v>
      </c>
      <c r="AJ451" t="str">
        <f>IF(COUNTIF(CALC_CONN_TEB0187_REV01!F:F,IF(AH451&lt;&gt;"---",VLOOKUP(AD451,CALC_CONN_TEB0187_REV01!F:M,8,0),IF(IFERROR(IF(AD451=AH451,AI451,AH451),"---")="---","---",IF(COUNTIF(CALC_CONN_TEB0187_REV01!F:F,IFERROR(IF(AD451=AH451,AI451,AH451),"---"))&gt;0,"---",IFERROR(IF(AD451=AH451,AI451,AH451),"---")))))=1,IF(AH451&lt;&gt;"---",VLOOKUP(AD451,CALC_CONN_TEB0187_REV01!F:M,8,0),IF(IFERROR(IF(AD451=AH451,AI451,AH451),"---")="---","---",IF(COUNTIF(CALC_CONN_TEB0187_REV01!F:F,IFERROR(IF(AD451=AH451,AI451,AH451),"---"))&gt;0,"---",IFERROR(IF(AD451=AH451,AI451,AH451),"---")))),"---")</f>
        <v>---</v>
      </c>
      <c r="AK451" t="str">
        <f>IF(COUNTIF(CALC_CONN_TEB0187_REV01!F:F,IF(AH451&lt;&gt;"---",VLOOKUP(AD451,CALC_CONN_TEB0187_REV01!F:M,8,0),IF(IFERROR(IF(AD451=AH451,AI451,AH451),"---")="---","---",IF(COUNTIF(CALC_CONN_TEB0187_REV01!F:F,IFERROR(IF(AD451=AH451,AI451,AH451),"---"))&gt;0,"---",IFERROR(IF(AD451=AH451,AI451,AH451),"---")))))=0,IF(AH451&lt;&gt;"---",VLOOKUP(AD451,CALC_CONN_TEB0187_REV01!F:M,8,0),IF(IFERROR(IF(AD451=AH451,AI451,AH451),"---")="---","---",IF(COUNTIF(CALC_CONN_TEB0187_REV01!F:F,IFERROR(IF(AD451=AH451,AI451,AH451),"---"))&gt;0,"---",IFERROR(IF(AD451=AH451,AI451,AH451),"---")))),"---")</f>
        <v>---</v>
      </c>
      <c r="AL451" t="str">
        <f t="shared" si="88"/>
        <v>---</v>
      </c>
      <c r="AM451">
        <f t="shared" si="89"/>
        <v>1098</v>
      </c>
      <c r="AT451" t="str">
        <f t="shared" si="82"/>
        <v>GTSR4C_TX2_P</v>
      </c>
      <c r="AU451" t="str">
        <f t="shared" si="83"/>
        <v>--</v>
      </c>
    </row>
    <row r="452" spans="1:47" x14ac:dyDescent="0.25">
      <c r="A452" t="str">
        <f t="shared" si="78"/>
        <v>J2-D28</v>
      </c>
      <c r="B452" t="str">
        <f t="shared" si="79"/>
        <v>GTSR4C_TX2_N</v>
      </c>
      <c r="C452" t="str">
        <f t="shared" si="80"/>
        <v>J2-GTSR4C_TX2_N</v>
      </c>
      <c r="D452" t="str">
        <f t="shared" si="81"/>
        <v>J2-D28</v>
      </c>
      <c r="E452" t="s">
        <v>410</v>
      </c>
      <c r="F452" t="s">
        <v>377</v>
      </c>
      <c r="G452" t="s">
        <v>987</v>
      </c>
      <c r="L452" t="s">
        <v>512</v>
      </c>
      <c r="M452" t="s">
        <v>428</v>
      </c>
      <c r="N452">
        <v>2.1215000000000002</v>
      </c>
      <c r="AA452">
        <f t="shared" si="90"/>
        <v>447</v>
      </c>
      <c r="AB452" t="str">
        <f>B2B!B449</f>
        <v>J2</v>
      </c>
      <c r="AC452" t="str">
        <f>B2B!C449</f>
        <v>D27</v>
      </c>
      <c r="AD452" t="str">
        <f t="shared" si="84"/>
        <v>J2-D27</v>
      </c>
      <c r="AE452" t="str">
        <f t="shared" si="85"/>
        <v>GTSR4C_TX2_P</v>
      </c>
      <c r="AG452" t="str">
        <f t="shared" si="86"/>
        <v>--</v>
      </c>
      <c r="AH452" t="str">
        <f t="shared" si="87"/>
        <v>J2-D27</v>
      </c>
      <c r="AI452" t="str">
        <f>IFERROR(IF(IF(AG452="--",INDEX(D:D,MATCH(AE452,INDEX(B:B,MATCH(AE452,B:B,)+1):B10966,)+MATCH(AE452,B:B,)))=AD452,VLOOKUP(AE452,B:D,3,0),IF(AG452="--",INDEX(D:D,MATCH(AE452,INDEX(B:B,MATCH(AE452,B:B,)+1):B10966,)+MATCH(AE452,B:B,)),"---")),"---")</f>
        <v>J17-A6</v>
      </c>
      <c r="AJ452" t="str">
        <f>IF(COUNTIF(CALC_CONN_TEB0187_REV01!F:F,IF(AH452&lt;&gt;"---",VLOOKUP(AD452,CALC_CONN_TEB0187_REV01!F:M,8,0),IF(IFERROR(IF(AD452=AH452,AI452,AH452),"---")="---","---",IF(COUNTIF(CALC_CONN_TEB0187_REV01!F:F,IFERROR(IF(AD452=AH452,AI452,AH452),"---"))&gt;0,"---",IFERROR(IF(AD452=AH452,AI452,AH452),"---")))))=1,IF(AH452&lt;&gt;"---",VLOOKUP(AD452,CALC_CONN_TEB0187_REV01!F:M,8,0),IF(IFERROR(IF(AD452=AH452,AI452,AH452),"---")="---","---",IF(COUNTIF(CALC_CONN_TEB0187_REV01!F:F,IFERROR(IF(AD452=AH452,AI452,AH452),"---"))&gt;0,"---",IFERROR(IF(AD452=AH452,AI452,AH452),"---")))),"---")</f>
        <v>---</v>
      </c>
      <c r="AK452" t="str">
        <f>IF(COUNTIF(CALC_CONN_TEB0187_REV01!F:F,IF(AH452&lt;&gt;"---",VLOOKUP(AD452,CALC_CONN_TEB0187_REV01!F:M,8,0),IF(IFERROR(IF(AD452=AH452,AI452,AH452),"---")="---","---",IF(COUNTIF(CALC_CONN_TEB0187_REV01!F:F,IFERROR(IF(AD452=AH452,AI452,AH452),"---"))&gt;0,"---",IFERROR(IF(AD452=AH452,AI452,AH452),"---")))))=0,IF(AH452&lt;&gt;"---",VLOOKUP(AD452,CALC_CONN_TEB0187_REV01!F:M,8,0),IF(IFERROR(IF(AD452=AH452,AI452,AH452),"---")="---","---",IF(COUNTIF(CALC_CONN_TEB0187_REV01!F:F,IFERROR(IF(AD452=AH452,AI452,AH452),"---"))&gt;0,"---",IFERROR(IF(AD452=AH452,AI452,AH452),"---")))),"---")</f>
        <v>J17-A6</v>
      </c>
      <c r="AL452">
        <f t="shared" si="88"/>
        <v>33.659399999999998</v>
      </c>
      <c r="AM452">
        <f t="shared" si="89"/>
        <v>2</v>
      </c>
      <c r="AT452" t="str">
        <f t="shared" si="82"/>
        <v>GTSR4C_TX2_N</v>
      </c>
      <c r="AU452" t="str">
        <f t="shared" si="83"/>
        <v>--</v>
      </c>
    </row>
    <row r="453" spans="1:47" x14ac:dyDescent="0.25">
      <c r="A453" t="str">
        <f t="shared" si="78"/>
        <v>J2-D29</v>
      </c>
      <c r="B453" t="str">
        <f t="shared" si="79"/>
        <v>GND</v>
      </c>
      <c r="C453" t="str">
        <f t="shared" si="80"/>
        <v>J2-GND</v>
      </c>
      <c r="D453" t="str">
        <f t="shared" si="81"/>
        <v>J2-D29</v>
      </c>
      <c r="E453" t="s">
        <v>410</v>
      </c>
      <c r="F453" t="s">
        <v>378</v>
      </c>
      <c r="G453" t="s">
        <v>433</v>
      </c>
      <c r="L453" t="s">
        <v>518</v>
      </c>
      <c r="M453" t="s">
        <v>428</v>
      </c>
      <c r="N453">
        <v>5.7737999999999996</v>
      </c>
      <c r="AA453">
        <f t="shared" si="90"/>
        <v>448</v>
      </c>
      <c r="AB453" t="str">
        <f>B2B!B450</f>
        <v>J2</v>
      </c>
      <c r="AC453" t="str">
        <f>B2B!C450</f>
        <v>D28</v>
      </c>
      <c r="AD453" t="str">
        <f t="shared" si="84"/>
        <v>J2-D28</v>
      </c>
      <c r="AE453" t="str">
        <f t="shared" si="85"/>
        <v>GTSR4C_TX2_N</v>
      </c>
      <c r="AG453" t="str">
        <f t="shared" si="86"/>
        <v>--</v>
      </c>
      <c r="AH453" t="str">
        <f t="shared" si="87"/>
        <v>J2-D28</v>
      </c>
      <c r="AI453" t="str">
        <f>IFERROR(IF(IF(AG453="--",INDEX(D:D,MATCH(AE453,INDEX(B:B,MATCH(AE453,B:B,)+1):B10967,)+MATCH(AE453,B:B,)))=AD453,VLOOKUP(AE453,B:D,3,0),IF(AG453="--",INDEX(D:D,MATCH(AE453,INDEX(B:B,MATCH(AE453,B:B,)+1):B10967,)+MATCH(AE453,B:B,)),"---")),"---")</f>
        <v>J17-A5</v>
      </c>
      <c r="AJ453" t="str">
        <f>IF(COUNTIF(CALC_CONN_TEB0187_REV01!F:F,IF(AH453&lt;&gt;"---",VLOOKUP(AD453,CALC_CONN_TEB0187_REV01!F:M,8,0),IF(IFERROR(IF(AD453=AH453,AI453,AH453),"---")="---","---",IF(COUNTIF(CALC_CONN_TEB0187_REV01!F:F,IFERROR(IF(AD453=AH453,AI453,AH453),"---"))&gt;0,"---",IFERROR(IF(AD453=AH453,AI453,AH453),"---")))))=1,IF(AH453&lt;&gt;"---",VLOOKUP(AD453,CALC_CONN_TEB0187_REV01!F:M,8,0),IF(IFERROR(IF(AD453=AH453,AI453,AH453),"---")="---","---",IF(COUNTIF(CALC_CONN_TEB0187_REV01!F:F,IFERROR(IF(AD453=AH453,AI453,AH453),"---"))&gt;0,"---",IFERROR(IF(AD453=AH453,AI453,AH453),"---")))),"---")</f>
        <v>---</v>
      </c>
      <c r="AK453" t="str">
        <f>IF(COUNTIF(CALC_CONN_TEB0187_REV01!F:F,IF(AH453&lt;&gt;"---",VLOOKUP(AD453,CALC_CONN_TEB0187_REV01!F:M,8,0),IF(IFERROR(IF(AD453=AH453,AI453,AH453),"---")="---","---",IF(COUNTIF(CALC_CONN_TEB0187_REV01!F:F,IFERROR(IF(AD453=AH453,AI453,AH453),"---"))&gt;0,"---",IFERROR(IF(AD453=AH453,AI453,AH453),"---")))))=0,IF(AH453&lt;&gt;"---",VLOOKUP(AD453,CALC_CONN_TEB0187_REV01!F:M,8,0),IF(IFERROR(IF(AD453=AH453,AI453,AH453),"---")="---","---",IF(COUNTIF(CALC_CONN_TEB0187_REV01!F:F,IFERROR(IF(AD453=AH453,AI453,AH453),"---"))&gt;0,"---",IFERROR(IF(AD453=AH453,AI453,AH453),"---")))),"---")</f>
        <v>J17-A5</v>
      </c>
      <c r="AL453">
        <f t="shared" si="88"/>
        <v>33.646599999999999</v>
      </c>
      <c r="AM453">
        <f t="shared" si="89"/>
        <v>2</v>
      </c>
      <c r="AT453">
        <f t="shared" si="82"/>
        <v>0</v>
      </c>
      <c r="AU453">
        <f t="shared" si="83"/>
        <v>0</v>
      </c>
    </row>
    <row r="454" spans="1:47" x14ac:dyDescent="0.25">
      <c r="A454" t="str">
        <f t="shared" ref="A454:A517" si="91">$E454&amp;"-"&amp;$F454</f>
        <v>J2-D30</v>
      </c>
      <c r="B454" t="str">
        <f t="shared" ref="B454:B517" si="92">IF(OR(E454=$A$2,E454=$B$2,E454=$C$2,E454=$D$2),"--",G454)</f>
        <v>CX_A1_P</v>
      </c>
      <c r="C454" t="str">
        <f t="shared" ref="C454:C517" si="93">$E454&amp;"-"&amp;$G454</f>
        <v>J2-CX_A1_P</v>
      </c>
      <c r="D454" t="str">
        <f t="shared" ref="D454:D517" si="94">A454</f>
        <v>J2-D30</v>
      </c>
      <c r="E454" t="s">
        <v>410</v>
      </c>
      <c r="F454" t="s">
        <v>379</v>
      </c>
      <c r="G454" t="s">
        <v>3852</v>
      </c>
      <c r="L454" t="s">
        <v>514</v>
      </c>
      <c r="M454" t="s">
        <v>428</v>
      </c>
      <c r="N454">
        <v>3.7966000000000002</v>
      </c>
      <c r="AA454">
        <f t="shared" si="90"/>
        <v>449</v>
      </c>
      <c r="AB454" t="str">
        <f>B2B!B451</f>
        <v>J2</v>
      </c>
      <c r="AC454" t="str">
        <f>B2B!C451</f>
        <v>D29</v>
      </c>
      <c r="AD454" t="str">
        <f t="shared" si="84"/>
        <v>J2-D29</v>
      </c>
      <c r="AE454" t="str">
        <f t="shared" si="85"/>
        <v>GND</v>
      </c>
      <c r="AG454" t="str">
        <f t="shared" si="86"/>
        <v>---</v>
      </c>
      <c r="AH454" t="str">
        <f t="shared" si="87"/>
        <v>---</v>
      </c>
      <c r="AI454" t="str">
        <f>IFERROR(IF(IF(AG454="--",INDEX(D:D,MATCH(AE454,INDEX(B:B,MATCH(AE454,B:B,)+1):B10968,)+MATCH(AE454,B:B,)))=AD454,VLOOKUP(AE454,B:D,3,0),IF(AG454="--",INDEX(D:D,MATCH(AE454,INDEX(B:B,MATCH(AE454,B:B,)+1):B10968,)+MATCH(AE454,B:B,)),"---")),"---")</f>
        <v>---</v>
      </c>
      <c r="AJ454" t="str">
        <f>IF(COUNTIF(CALC_CONN_TEB0187_REV01!F:F,IF(AH454&lt;&gt;"---",VLOOKUP(AD454,CALC_CONN_TEB0187_REV01!F:M,8,0),IF(IFERROR(IF(AD454=AH454,AI454,AH454),"---")="---","---",IF(COUNTIF(CALC_CONN_TEB0187_REV01!F:F,IFERROR(IF(AD454=AH454,AI454,AH454),"---"))&gt;0,"---",IFERROR(IF(AD454=AH454,AI454,AH454),"---")))))=1,IF(AH454&lt;&gt;"---",VLOOKUP(AD454,CALC_CONN_TEB0187_REV01!F:M,8,0),IF(IFERROR(IF(AD454=AH454,AI454,AH454),"---")="---","---",IF(COUNTIF(CALC_CONN_TEB0187_REV01!F:F,IFERROR(IF(AD454=AH454,AI454,AH454),"---"))&gt;0,"---",IFERROR(IF(AD454=AH454,AI454,AH454),"---")))),"---")</f>
        <v>---</v>
      </c>
      <c r="AK454" t="str">
        <f>IF(COUNTIF(CALC_CONN_TEB0187_REV01!F:F,IF(AH454&lt;&gt;"---",VLOOKUP(AD454,CALC_CONN_TEB0187_REV01!F:M,8,0),IF(IFERROR(IF(AD454=AH454,AI454,AH454),"---")="---","---",IF(COUNTIF(CALC_CONN_TEB0187_REV01!F:F,IFERROR(IF(AD454=AH454,AI454,AH454),"---"))&gt;0,"---",IFERROR(IF(AD454=AH454,AI454,AH454),"---")))))=0,IF(AH454&lt;&gt;"---",VLOOKUP(AD454,CALC_CONN_TEB0187_REV01!F:M,8,0),IF(IFERROR(IF(AD454=AH454,AI454,AH454),"---")="---","---",IF(COUNTIF(CALC_CONN_TEB0187_REV01!F:F,IFERROR(IF(AD454=AH454,AI454,AH454),"---"))&gt;0,"---",IFERROR(IF(AD454=AH454,AI454,AH454),"---")))),"---")</f>
        <v>---</v>
      </c>
      <c r="AL454" t="str">
        <f t="shared" si="88"/>
        <v>---</v>
      </c>
      <c r="AM454">
        <f t="shared" si="89"/>
        <v>1098</v>
      </c>
      <c r="AT454" t="str">
        <f t="shared" ref="AT454:AT517" si="95">IF(IF(COUNTIF($AO$6:$AQ$150,B454)&gt;0,"---","--")="---",VLOOKUP(B454,$AO$6:$AQ$150,3,0),B454)</f>
        <v>CX_A1_P</v>
      </c>
      <c r="AU454" t="str">
        <f t="shared" ref="AU454:AU517" si="96">IF(IF(COUNTIF($AO$6:$AQ$150,B454)&gt;0,"---","--")="---",VLOOKUP(B454,$AO$6:$AQ$150,2,0),"--")</f>
        <v>--</v>
      </c>
    </row>
    <row r="455" spans="1:47" x14ac:dyDescent="0.25">
      <c r="A455" t="str">
        <f t="shared" si="91"/>
        <v>J2-D31</v>
      </c>
      <c r="B455" t="str">
        <f t="shared" si="92"/>
        <v>CX_A1_N</v>
      </c>
      <c r="C455" t="str">
        <f t="shared" si="93"/>
        <v>J2-CX_A1_N</v>
      </c>
      <c r="D455" t="str">
        <f t="shared" si="94"/>
        <v>J2-D31</v>
      </c>
      <c r="E455" t="s">
        <v>410</v>
      </c>
      <c r="F455" t="s">
        <v>380</v>
      </c>
      <c r="G455" t="s">
        <v>3851</v>
      </c>
      <c r="L455" t="s">
        <v>516</v>
      </c>
      <c r="M455" t="s">
        <v>428</v>
      </c>
      <c r="N455">
        <v>2.0924999999999998</v>
      </c>
      <c r="AA455">
        <f t="shared" si="90"/>
        <v>450</v>
      </c>
      <c r="AB455" t="str">
        <f>B2B!B452</f>
        <v>J2</v>
      </c>
      <c r="AC455" t="str">
        <f>B2B!C452</f>
        <v>D30</v>
      </c>
      <c r="AD455" t="str">
        <f t="shared" ref="AD455:AD518" si="97">AB455&amp;"-"&amp;AC455</f>
        <v>J2-D30</v>
      </c>
      <c r="AE455" t="str">
        <f t="shared" ref="AE455:AE518" si="98">VLOOKUP(AD455,A:B,2,0)</f>
        <v>CX_A1_P</v>
      </c>
      <c r="AG455" t="str">
        <f t="shared" ref="AG455:AG518" si="99">IF(
IF(
IFERROR(VLOOKUP(AE455,$AO$6:$AO$50,1,),1)=1,1,0),
"--","---")</f>
        <v>--</v>
      </c>
      <c r="AH455" t="str">
        <f t="shared" ref="AH455:AH518" si="100">IF(AG455&lt;&gt;"---",IFERROR(VLOOKUP(AE455,B:F,3,0),"--"),"---")</f>
        <v>J2-D30</v>
      </c>
      <c r="AI455" t="str">
        <f>IFERROR(IF(IF(AG455="--",INDEX(D:D,MATCH(AE455,INDEX(B:B,MATCH(AE455,B:B,)+1):B10969,)+MATCH(AE455,B:B,)))=AD455,VLOOKUP(AE455,B:D,3,0),IF(AG455="--",INDEX(D:D,MATCH(AE455,INDEX(B:B,MATCH(AE455,B:B,)+1):B10969,)+MATCH(AE455,B:B,)),"---")),"---")</f>
        <v>J21-20</v>
      </c>
      <c r="AJ455" t="str">
        <f>IF(COUNTIF(CALC_CONN_TEB0187_REV01!F:F,IF(AH455&lt;&gt;"---",VLOOKUP(AD455,CALC_CONN_TEB0187_REV01!F:M,8,0),IF(IFERROR(IF(AD455=AH455,AI455,AH455),"---")="---","---",IF(COUNTIF(CALC_CONN_TEB0187_REV01!F:F,IFERROR(IF(AD455=AH455,AI455,AH455),"---"))&gt;0,"---",IFERROR(IF(AD455=AH455,AI455,AH455),"---")))))=1,IF(AH455&lt;&gt;"---",VLOOKUP(AD455,CALC_CONN_TEB0187_REV01!F:M,8,0),IF(IFERROR(IF(AD455=AH455,AI455,AH455),"---")="---","---",IF(COUNTIF(CALC_CONN_TEB0187_REV01!F:F,IFERROR(IF(AD455=AH455,AI455,AH455),"---"))&gt;0,"---",IFERROR(IF(AD455=AH455,AI455,AH455),"---")))),"---")</f>
        <v>---</v>
      </c>
      <c r="AK455" t="str">
        <f>IF(COUNTIF(CALC_CONN_TEB0187_REV01!F:F,IF(AH455&lt;&gt;"---",VLOOKUP(AD455,CALC_CONN_TEB0187_REV01!F:M,8,0),IF(IFERROR(IF(AD455=AH455,AI455,AH455),"---")="---","---",IF(COUNTIF(CALC_CONN_TEB0187_REV01!F:F,IFERROR(IF(AD455=AH455,AI455,AH455),"---"))&gt;0,"---",IFERROR(IF(AD455=AH455,AI455,AH455),"---")))))=0,IF(AH455&lt;&gt;"---",VLOOKUP(AD455,CALC_CONN_TEB0187_REV01!F:M,8,0),IF(IFERROR(IF(AD455=AH455,AI455,AH455),"---")="---","---",IF(COUNTIF(CALC_CONN_TEB0187_REV01!F:F,IFERROR(IF(AD455=AH455,AI455,AH455),"---"))&gt;0,"---",IFERROR(IF(AD455=AH455,AI455,AH455),"---")))),"---")</f>
        <v>J21-20</v>
      </c>
      <c r="AL455">
        <f t="shared" ref="AL455:AL518" si="101">IF(AG455&lt;&gt;"---",IFERROR(VLOOKUP(AE455,L:N,3,0),"--"),"---")</f>
        <v>81.118399999999994</v>
      </c>
      <c r="AM455">
        <f t="shared" ref="AM455:AM518" si="102">COUNTIF(B:B,AE455)</f>
        <v>2</v>
      </c>
      <c r="AT455" t="str">
        <f t="shared" si="95"/>
        <v>CX_A1_N</v>
      </c>
      <c r="AU455" t="str">
        <f t="shared" si="96"/>
        <v>--</v>
      </c>
    </row>
    <row r="456" spans="1:47" x14ac:dyDescent="0.25">
      <c r="A456" t="str">
        <f t="shared" si="91"/>
        <v>J2-D32</v>
      </c>
      <c r="B456" t="str">
        <f t="shared" si="92"/>
        <v>CX_A2_P</v>
      </c>
      <c r="C456" t="str">
        <f t="shared" si="93"/>
        <v>J2-CX_A2_P</v>
      </c>
      <c r="D456" t="str">
        <f t="shared" si="94"/>
        <v>J2-D32</v>
      </c>
      <c r="E456" t="s">
        <v>410</v>
      </c>
      <c r="F456" t="s">
        <v>381</v>
      </c>
      <c r="G456" t="s">
        <v>3854</v>
      </c>
      <c r="L456" t="s">
        <v>506</v>
      </c>
      <c r="M456" t="s">
        <v>428</v>
      </c>
      <c r="N456">
        <v>2.109</v>
      </c>
      <c r="AA456">
        <f t="shared" ref="AA456:AA519" si="103">AA455+1</f>
        <v>451</v>
      </c>
      <c r="AB456" t="str">
        <f>B2B!B453</f>
        <v>J2</v>
      </c>
      <c r="AC456" t="str">
        <f>B2B!C453</f>
        <v>D31</v>
      </c>
      <c r="AD456" t="str">
        <f t="shared" si="97"/>
        <v>J2-D31</v>
      </c>
      <c r="AE456" t="str">
        <f t="shared" si="98"/>
        <v>CX_A1_N</v>
      </c>
      <c r="AG456" t="str">
        <f t="shared" si="99"/>
        <v>--</v>
      </c>
      <c r="AH456" t="str">
        <f t="shared" si="100"/>
        <v>J2-D31</v>
      </c>
      <c r="AI456" t="str">
        <f>IFERROR(IF(IF(AG456="--",INDEX(D:D,MATCH(AE456,INDEX(B:B,MATCH(AE456,B:B,)+1):B10970,)+MATCH(AE456,B:B,)))=AD456,VLOOKUP(AE456,B:D,3,0),IF(AG456="--",INDEX(D:D,MATCH(AE456,INDEX(B:B,MATCH(AE456,B:B,)+1):B10970,)+MATCH(AE456,B:B,)),"---")),"---")</f>
        <v>J21-22</v>
      </c>
      <c r="AJ456" t="str">
        <f>IF(COUNTIF(CALC_CONN_TEB0187_REV01!F:F,IF(AH456&lt;&gt;"---",VLOOKUP(AD456,CALC_CONN_TEB0187_REV01!F:M,8,0),IF(IFERROR(IF(AD456=AH456,AI456,AH456),"---")="---","---",IF(COUNTIF(CALC_CONN_TEB0187_REV01!F:F,IFERROR(IF(AD456=AH456,AI456,AH456),"---"))&gt;0,"---",IFERROR(IF(AD456=AH456,AI456,AH456),"---")))))=1,IF(AH456&lt;&gt;"---",VLOOKUP(AD456,CALC_CONN_TEB0187_REV01!F:M,8,0),IF(IFERROR(IF(AD456=AH456,AI456,AH456),"---")="---","---",IF(COUNTIF(CALC_CONN_TEB0187_REV01!F:F,IFERROR(IF(AD456=AH456,AI456,AH456),"---"))&gt;0,"---",IFERROR(IF(AD456=AH456,AI456,AH456),"---")))),"---")</f>
        <v>---</v>
      </c>
      <c r="AK456" t="str">
        <f>IF(COUNTIF(CALC_CONN_TEB0187_REV01!F:F,IF(AH456&lt;&gt;"---",VLOOKUP(AD456,CALC_CONN_TEB0187_REV01!F:M,8,0),IF(IFERROR(IF(AD456=AH456,AI456,AH456),"---")="---","---",IF(COUNTIF(CALC_CONN_TEB0187_REV01!F:F,IFERROR(IF(AD456=AH456,AI456,AH456),"---"))&gt;0,"---",IFERROR(IF(AD456=AH456,AI456,AH456),"---")))))=0,IF(AH456&lt;&gt;"---",VLOOKUP(AD456,CALC_CONN_TEB0187_REV01!F:M,8,0),IF(IFERROR(IF(AD456=AH456,AI456,AH456),"---")="---","---",IF(COUNTIF(CALC_CONN_TEB0187_REV01!F:F,IFERROR(IF(AD456=AH456,AI456,AH456),"---"))&gt;0,"---",IFERROR(IF(AD456=AH456,AI456,AH456),"---")))),"---")</f>
        <v>J21-22</v>
      </c>
      <c r="AL456">
        <f t="shared" si="101"/>
        <v>81.096999999999994</v>
      </c>
      <c r="AM456">
        <f t="shared" si="102"/>
        <v>2</v>
      </c>
      <c r="AT456" t="str">
        <f t="shared" si="95"/>
        <v>CX_A2_P</v>
      </c>
      <c r="AU456" t="str">
        <f t="shared" si="96"/>
        <v>--</v>
      </c>
    </row>
    <row r="457" spans="1:47" x14ac:dyDescent="0.25">
      <c r="A457" t="str">
        <f t="shared" si="91"/>
        <v>J2-D33</v>
      </c>
      <c r="B457" t="str">
        <f t="shared" si="92"/>
        <v>CX_A2_N</v>
      </c>
      <c r="C457" t="str">
        <f t="shared" si="93"/>
        <v>J2-CX_A2_N</v>
      </c>
      <c r="D457" t="str">
        <f t="shared" si="94"/>
        <v>J2-D33</v>
      </c>
      <c r="E457" t="s">
        <v>410</v>
      </c>
      <c r="F457" t="s">
        <v>382</v>
      </c>
      <c r="G457" t="s">
        <v>3853</v>
      </c>
      <c r="L457" t="s">
        <v>510</v>
      </c>
      <c r="M457" t="s">
        <v>428</v>
      </c>
      <c r="N457">
        <v>2.1379999999999999</v>
      </c>
      <c r="AA457">
        <f t="shared" si="103"/>
        <v>452</v>
      </c>
      <c r="AB457" t="str">
        <f>B2B!B454</f>
        <v>J2</v>
      </c>
      <c r="AC457" t="str">
        <f>B2B!C454</f>
        <v>D32</v>
      </c>
      <c r="AD457" t="str">
        <f t="shared" si="97"/>
        <v>J2-D32</v>
      </c>
      <c r="AE457" t="str">
        <f t="shared" si="98"/>
        <v>CX_A2_P</v>
      </c>
      <c r="AG457" t="str">
        <f t="shared" si="99"/>
        <v>--</v>
      </c>
      <c r="AH457" t="str">
        <f t="shared" si="100"/>
        <v>J2-D32</v>
      </c>
      <c r="AI457" t="str">
        <f>IFERROR(IF(IF(AG457="--",INDEX(D:D,MATCH(AE457,INDEX(B:B,MATCH(AE457,B:B,)+1):B10971,)+MATCH(AE457,B:B,)))=AD457,VLOOKUP(AE457,B:D,3,0),IF(AG457="--",INDEX(D:D,MATCH(AE457,INDEX(B:B,MATCH(AE457,B:B,)+1):B10971,)+MATCH(AE457,B:B,)),"---")),"---")</f>
        <v>J21-26</v>
      </c>
      <c r="AJ457" t="str">
        <f>IF(COUNTIF(CALC_CONN_TEB0187_REV01!F:F,IF(AH457&lt;&gt;"---",VLOOKUP(AD457,CALC_CONN_TEB0187_REV01!F:M,8,0),IF(IFERROR(IF(AD457=AH457,AI457,AH457),"---")="---","---",IF(COUNTIF(CALC_CONN_TEB0187_REV01!F:F,IFERROR(IF(AD457=AH457,AI457,AH457),"---"))&gt;0,"---",IFERROR(IF(AD457=AH457,AI457,AH457),"---")))))=1,IF(AH457&lt;&gt;"---",VLOOKUP(AD457,CALC_CONN_TEB0187_REV01!F:M,8,0),IF(IFERROR(IF(AD457=AH457,AI457,AH457),"---")="---","---",IF(COUNTIF(CALC_CONN_TEB0187_REV01!F:F,IFERROR(IF(AD457=AH457,AI457,AH457),"---"))&gt;0,"---",IFERROR(IF(AD457=AH457,AI457,AH457),"---")))),"---")</f>
        <v>---</v>
      </c>
      <c r="AK457" t="str">
        <f>IF(COUNTIF(CALC_CONN_TEB0187_REV01!F:F,IF(AH457&lt;&gt;"---",VLOOKUP(AD457,CALC_CONN_TEB0187_REV01!F:M,8,0),IF(IFERROR(IF(AD457=AH457,AI457,AH457),"---")="---","---",IF(COUNTIF(CALC_CONN_TEB0187_REV01!F:F,IFERROR(IF(AD457=AH457,AI457,AH457),"---"))&gt;0,"---",IFERROR(IF(AD457=AH457,AI457,AH457),"---")))))=0,IF(AH457&lt;&gt;"---",VLOOKUP(AD457,CALC_CONN_TEB0187_REV01!F:M,8,0),IF(IFERROR(IF(AD457=AH457,AI457,AH457),"---")="---","---",IF(COUNTIF(CALC_CONN_TEB0187_REV01!F:F,IFERROR(IF(AD457=AH457,AI457,AH457),"---"))&gt;0,"---",IFERROR(IF(AD457=AH457,AI457,AH457),"---")))),"---")</f>
        <v>J21-26</v>
      </c>
      <c r="AL457">
        <f t="shared" si="101"/>
        <v>83.930899999999994</v>
      </c>
      <c r="AM457">
        <f t="shared" si="102"/>
        <v>2</v>
      </c>
      <c r="AT457" t="str">
        <f t="shared" si="95"/>
        <v>CX_A2_N</v>
      </c>
      <c r="AU457" t="str">
        <f t="shared" si="96"/>
        <v>--</v>
      </c>
    </row>
    <row r="458" spans="1:47" x14ac:dyDescent="0.25">
      <c r="A458" t="str">
        <f t="shared" si="91"/>
        <v>J2-D34</v>
      </c>
      <c r="B458" t="str">
        <f t="shared" si="92"/>
        <v>CX_A5_P</v>
      </c>
      <c r="C458" t="str">
        <f t="shared" si="93"/>
        <v>J2-CX_A5_P</v>
      </c>
      <c r="D458" t="str">
        <f t="shared" si="94"/>
        <v>J2-D34</v>
      </c>
      <c r="E458" t="s">
        <v>410</v>
      </c>
      <c r="F458" t="s">
        <v>383</v>
      </c>
      <c r="G458" t="s">
        <v>3864</v>
      </c>
      <c r="L458" t="s">
        <v>508</v>
      </c>
      <c r="M458" t="s">
        <v>428</v>
      </c>
      <c r="N458">
        <v>3.8443000000000001</v>
      </c>
      <c r="AA458">
        <f t="shared" si="103"/>
        <v>453</v>
      </c>
      <c r="AB458" t="str">
        <f>B2B!B455</f>
        <v>J2</v>
      </c>
      <c r="AC458" t="str">
        <f>B2B!C455</f>
        <v>D33</v>
      </c>
      <c r="AD458" t="str">
        <f t="shared" si="97"/>
        <v>J2-D33</v>
      </c>
      <c r="AE458" t="str">
        <f t="shared" si="98"/>
        <v>CX_A2_N</v>
      </c>
      <c r="AG458" t="str">
        <f t="shared" si="99"/>
        <v>--</v>
      </c>
      <c r="AH458" t="str">
        <f t="shared" si="100"/>
        <v>J2-D33</v>
      </c>
      <c r="AI458" t="str">
        <f>IFERROR(IF(IF(AG458="--",INDEX(D:D,MATCH(AE458,INDEX(B:B,MATCH(AE458,B:B,)+1):B10972,)+MATCH(AE458,B:B,)))=AD458,VLOOKUP(AE458,B:D,3,0),IF(AG458="--",INDEX(D:D,MATCH(AE458,INDEX(B:B,MATCH(AE458,B:B,)+1):B10972,)+MATCH(AE458,B:B,)),"---")),"---")</f>
        <v>J21-28</v>
      </c>
      <c r="AJ458" t="str">
        <f>IF(COUNTIF(CALC_CONN_TEB0187_REV01!F:F,IF(AH458&lt;&gt;"---",VLOOKUP(AD458,CALC_CONN_TEB0187_REV01!F:M,8,0),IF(IFERROR(IF(AD458=AH458,AI458,AH458),"---")="---","---",IF(COUNTIF(CALC_CONN_TEB0187_REV01!F:F,IFERROR(IF(AD458=AH458,AI458,AH458),"---"))&gt;0,"---",IFERROR(IF(AD458=AH458,AI458,AH458),"---")))))=1,IF(AH458&lt;&gt;"---",VLOOKUP(AD458,CALC_CONN_TEB0187_REV01!F:M,8,0),IF(IFERROR(IF(AD458=AH458,AI458,AH458),"---")="---","---",IF(COUNTIF(CALC_CONN_TEB0187_REV01!F:F,IFERROR(IF(AD458=AH458,AI458,AH458),"---"))&gt;0,"---",IFERROR(IF(AD458=AH458,AI458,AH458),"---")))),"---")</f>
        <v>---</v>
      </c>
      <c r="AK458" t="str">
        <f>IF(COUNTIF(CALC_CONN_TEB0187_REV01!F:F,IF(AH458&lt;&gt;"---",VLOOKUP(AD458,CALC_CONN_TEB0187_REV01!F:M,8,0),IF(IFERROR(IF(AD458=AH458,AI458,AH458),"---")="---","---",IF(COUNTIF(CALC_CONN_TEB0187_REV01!F:F,IFERROR(IF(AD458=AH458,AI458,AH458),"---"))&gt;0,"---",IFERROR(IF(AD458=AH458,AI458,AH458),"---")))))=0,IF(AH458&lt;&gt;"---",VLOOKUP(AD458,CALC_CONN_TEB0187_REV01!F:M,8,0),IF(IFERROR(IF(AD458=AH458,AI458,AH458),"---")="---","---",IF(COUNTIF(CALC_CONN_TEB0187_REV01!F:F,IFERROR(IF(AD458=AH458,AI458,AH458),"---"))&gt;0,"---",IFERROR(IF(AD458=AH458,AI458,AH458),"---")))),"---")</f>
        <v>J21-28</v>
      </c>
      <c r="AL458">
        <f t="shared" si="101"/>
        <v>84.007000000000005</v>
      </c>
      <c r="AM458">
        <f t="shared" si="102"/>
        <v>2</v>
      </c>
      <c r="AT458" t="str">
        <f t="shared" si="95"/>
        <v>CX_A5_P</v>
      </c>
      <c r="AU458" t="str">
        <f t="shared" si="96"/>
        <v>--</v>
      </c>
    </row>
    <row r="459" spans="1:47" x14ac:dyDescent="0.25">
      <c r="A459" t="str">
        <f t="shared" si="91"/>
        <v>J2-D35</v>
      </c>
      <c r="B459" t="str">
        <f t="shared" si="92"/>
        <v>CX_A5_N</v>
      </c>
      <c r="C459" t="str">
        <f t="shared" si="93"/>
        <v>J2-CX_A5_N</v>
      </c>
      <c r="D459" t="str">
        <f t="shared" si="94"/>
        <v>J2-D35</v>
      </c>
      <c r="E459" t="s">
        <v>410</v>
      </c>
      <c r="F459" t="s">
        <v>384</v>
      </c>
      <c r="G459" t="s">
        <v>3862</v>
      </c>
      <c r="L459" t="s">
        <v>3830</v>
      </c>
      <c r="M459" t="s">
        <v>428</v>
      </c>
      <c r="N459">
        <v>15.0046</v>
      </c>
      <c r="AA459">
        <f t="shared" si="103"/>
        <v>454</v>
      </c>
      <c r="AB459" t="str">
        <f>B2B!B456</f>
        <v>J2</v>
      </c>
      <c r="AC459" t="str">
        <f>B2B!C456</f>
        <v>D34</v>
      </c>
      <c r="AD459" t="str">
        <f t="shared" si="97"/>
        <v>J2-D34</v>
      </c>
      <c r="AE459" t="str">
        <f t="shared" si="98"/>
        <v>CX_A5_P</v>
      </c>
      <c r="AG459" t="str">
        <f t="shared" si="99"/>
        <v>--</v>
      </c>
      <c r="AH459" t="str">
        <f t="shared" si="100"/>
        <v>J2-D34</v>
      </c>
      <c r="AI459" t="str">
        <f>IFERROR(IF(IF(AG459="--",INDEX(D:D,MATCH(AE459,INDEX(B:B,MATCH(AE459,B:B,)+1):B10973,)+MATCH(AE459,B:B,)))=AD459,VLOOKUP(AE459,B:D,3,0),IF(AG459="--",INDEX(D:D,MATCH(AE459,INDEX(B:B,MATCH(AE459,B:B,)+1):B10973,)+MATCH(AE459,B:B,)),"---")),"---")</f>
        <v>J21-44</v>
      </c>
      <c r="AJ459" t="str">
        <f>IF(COUNTIF(CALC_CONN_TEB0187_REV01!F:F,IF(AH459&lt;&gt;"---",VLOOKUP(AD459,CALC_CONN_TEB0187_REV01!F:M,8,0),IF(IFERROR(IF(AD459=AH459,AI459,AH459),"---")="---","---",IF(COUNTIF(CALC_CONN_TEB0187_REV01!F:F,IFERROR(IF(AD459=AH459,AI459,AH459),"---"))&gt;0,"---",IFERROR(IF(AD459=AH459,AI459,AH459),"---")))))=1,IF(AH459&lt;&gt;"---",VLOOKUP(AD459,CALC_CONN_TEB0187_REV01!F:M,8,0),IF(IFERROR(IF(AD459=AH459,AI459,AH459),"---")="---","---",IF(COUNTIF(CALC_CONN_TEB0187_REV01!F:F,IFERROR(IF(AD459=AH459,AI459,AH459),"---"))&gt;0,"---",IFERROR(IF(AD459=AH459,AI459,AH459),"---")))),"---")</f>
        <v>---</v>
      </c>
      <c r="AK459" t="str">
        <f>IF(COUNTIF(CALC_CONN_TEB0187_REV01!F:F,IF(AH459&lt;&gt;"---",VLOOKUP(AD459,CALC_CONN_TEB0187_REV01!F:M,8,0),IF(IFERROR(IF(AD459=AH459,AI459,AH459),"---")="---","---",IF(COUNTIF(CALC_CONN_TEB0187_REV01!F:F,IFERROR(IF(AD459=AH459,AI459,AH459),"---"))&gt;0,"---",IFERROR(IF(AD459=AH459,AI459,AH459),"---")))))=0,IF(AH459&lt;&gt;"---",VLOOKUP(AD459,CALC_CONN_TEB0187_REV01!F:M,8,0),IF(IFERROR(IF(AD459=AH459,AI459,AH459),"---")="---","---",IF(COUNTIF(CALC_CONN_TEB0187_REV01!F:F,IFERROR(IF(AD459=AH459,AI459,AH459),"---"))&gt;0,"---",IFERROR(IF(AD459=AH459,AI459,AH459),"---")))),"---")</f>
        <v>J21-44</v>
      </c>
      <c r="AL459">
        <f t="shared" si="101"/>
        <v>88.967600000000004</v>
      </c>
      <c r="AM459">
        <f t="shared" si="102"/>
        <v>2</v>
      </c>
      <c r="AT459" t="str">
        <f t="shared" si="95"/>
        <v>CX_A5_N</v>
      </c>
      <c r="AU459" t="str">
        <f t="shared" si="96"/>
        <v>--</v>
      </c>
    </row>
    <row r="460" spans="1:47" x14ac:dyDescent="0.25">
      <c r="A460" t="str">
        <f t="shared" si="91"/>
        <v>J2-D36</v>
      </c>
      <c r="B460" t="str">
        <f t="shared" si="92"/>
        <v>GND</v>
      </c>
      <c r="C460" t="str">
        <f t="shared" si="93"/>
        <v>J2-GND</v>
      </c>
      <c r="D460" t="str">
        <f t="shared" si="94"/>
        <v>J2-D36</v>
      </c>
      <c r="E460" t="s">
        <v>410</v>
      </c>
      <c r="F460" t="s">
        <v>385</v>
      </c>
      <c r="G460" t="s">
        <v>433</v>
      </c>
      <c r="L460" t="s">
        <v>3748</v>
      </c>
      <c r="M460" t="s">
        <v>428</v>
      </c>
      <c r="N460">
        <v>16.526499999999999</v>
      </c>
      <c r="AA460">
        <f t="shared" si="103"/>
        <v>455</v>
      </c>
      <c r="AB460" t="str">
        <f>B2B!B457</f>
        <v>J2</v>
      </c>
      <c r="AC460" t="str">
        <f>B2B!C457</f>
        <v>D35</v>
      </c>
      <c r="AD460" t="str">
        <f t="shared" si="97"/>
        <v>J2-D35</v>
      </c>
      <c r="AE460" t="str">
        <f t="shared" si="98"/>
        <v>CX_A5_N</v>
      </c>
      <c r="AG460" t="str">
        <f t="shared" si="99"/>
        <v>--</v>
      </c>
      <c r="AH460" t="str">
        <f t="shared" si="100"/>
        <v>J2-D35</v>
      </c>
      <c r="AI460" t="str">
        <f>IFERROR(IF(IF(AG460="--",INDEX(D:D,MATCH(AE460,INDEX(B:B,MATCH(AE460,B:B,)+1):B10974,)+MATCH(AE460,B:B,)))=AD460,VLOOKUP(AE460,B:D,3,0),IF(AG460="--",INDEX(D:D,MATCH(AE460,INDEX(B:B,MATCH(AE460,B:B,)+1):B10974,)+MATCH(AE460,B:B,)),"---")),"---")</f>
        <v>J21-46</v>
      </c>
      <c r="AJ460" t="str">
        <f>IF(COUNTIF(CALC_CONN_TEB0187_REV01!F:F,IF(AH460&lt;&gt;"---",VLOOKUP(AD460,CALC_CONN_TEB0187_REV01!F:M,8,0),IF(IFERROR(IF(AD460=AH460,AI460,AH460),"---")="---","---",IF(COUNTIF(CALC_CONN_TEB0187_REV01!F:F,IFERROR(IF(AD460=AH460,AI460,AH460),"---"))&gt;0,"---",IFERROR(IF(AD460=AH460,AI460,AH460),"---")))))=1,IF(AH460&lt;&gt;"---",VLOOKUP(AD460,CALC_CONN_TEB0187_REV01!F:M,8,0),IF(IFERROR(IF(AD460=AH460,AI460,AH460),"---")="---","---",IF(COUNTIF(CALC_CONN_TEB0187_REV01!F:F,IFERROR(IF(AD460=AH460,AI460,AH460),"---"))&gt;0,"---",IFERROR(IF(AD460=AH460,AI460,AH460),"---")))),"---")</f>
        <v>---</v>
      </c>
      <c r="AK460" t="str">
        <f>IF(COUNTIF(CALC_CONN_TEB0187_REV01!F:F,IF(AH460&lt;&gt;"---",VLOOKUP(AD460,CALC_CONN_TEB0187_REV01!F:M,8,0),IF(IFERROR(IF(AD460=AH460,AI460,AH460),"---")="---","---",IF(COUNTIF(CALC_CONN_TEB0187_REV01!F:F,IFERROR(IF(AD460=AH460,AI460,AH460),"---"))&gt;0,"---",IFERROR(IF(AD460=AH460,AI460,AH460),"---")))))=0,IF(AH460&lt;&gt;"---",VLOOKUP(AD460,CALC_CONN_TEB0187_REV01!F:M,8,0),IF(IFERROR(IF(AD460=AH460,AI460,AH460),"---")="---","---",IF(COUNTIF(CALC_CONN_TEB0187_REV01!F:F,IFERROR(IF(AD460=AH460,AI460,AH460),"---"))&gt;0,"---",IFERROR(IF(AD460=AH460,AI460,AH460),"---")))),"---")</f>
        <v>J21-46</v>
      </c>
      <c r="AL460">
        <f t="shared" si="101"/>
        <v>88.955299999999994</v>
      </c>
      <c r="AM460">
        <f t="shared" si="102"/>
        <v>2</v>
      </c>
      <c r="AT460">
        <f t="shared" si="95"/>
        <v>0</v>
      </c>
      <c r="AU460">
        <f t="shared" si="96"/>
        <v>0</v>
      </c>
    </row>
    <row r="461" spans="1:47" x14ac:dyDescent="0.25">
      <c r="A461" t="str">
        <f t="shared" si="91"/>
        <v>J2-D37</v>
      </c>
      <c r="B461" t="str">
        <f t="shared" si="92"/>
        <v>CX_A3_P</v>
      </c>
      <c r="C461" t="str">
        <f t="shared" si="93"/>
        <v>J2-CX_A3_P</v>
      </c>
      <c r="D461" t="str">
        <f t="shared" si="94"/>
        <v>J2-D37</v>
      </c>
      <c r="E461" t="s">
        <v>410</v>
      </c>
      <c r="F461" t="s">
        <v>386</v>
      </c>
      <c r="G461" t="s">
        <v>3857</v>
      </c>
      <c r="L461" t="s">
        <v>3749</v>
      </c>
      <c r="M461" t="s">
        <v>428</v>
      </c>
      <c r="N461">
        <v>21.5091</v>
      </c>
      <c r="AA461">
        <f t="shared" si="103"/>
        <v>456</v>
      </c>
      <c r="AB461" t="str">
        <f>B2B!B458</f>
        <v>J2</v>
      </c>
      <c r="AC461" t="str">
        <f>B2B!C458</f>
        <v>D36</v>
      </c>
      <c r="AD461" t="str">
        <f t="shared" si="97"/>
        <v>J2-D36</v>
      </c>
      <c r="AE461" t="str">
        <f t="shared" si="98"/>
        <v>GND</v>
      </c>
      <c r="AG461" t="str">
        <f t="shared" si="99"/>
        <v>---</v>
      </c>
      <c r="AH461" t="str">
        <f t="shared" si="100"/>
        <v>---</v>
      </c>
      <c r="AI461" t="str">
        <f>IFERROR(IF(IF(AG461="--",INDEX(D:D,MATCH(AE461,INDEX(B:B,MATCH(AE461,B:B,)+1):B10975,)+MATCH(AE461,B:B,)))=AD461,VLOOKUP(AE461,B:D,3,0),IF(AG461="--",INDEX(D:D,MATCH(AE461,INDEX(B:B,MATCH(AE461,B:B,)+1):B10975,)+MATCH(AE461,B:B,)),"---")),"---")</f>
        <v>---</v>
      </c>
      <c r="AJ461" t="str">
        <f>IF(COUNTIF(CALC_CONN_TEB0187_REV01!F:F,IF(AH461&lt;&gt;"---",VLOOKUP(AD461,CALC_CONN_TEB0187_REV01!F:M,8,0),IF(IFERROR(IF(AD461=AH461,AI461,AH461),"---")="---","---",IF(COUNTIF(CALC_CONN_TEB0187_REV01!F:F,IFERROR(IF(AD461=AH461,AI461,AH461),"---"))&gt;0,"---",IFERROR(IF(AD461=AH461,AI461,AH461),"---")))))=1,IF(AH461&lt;&gt;"---",VLOOKUP(AD461,CALC_CONN_TEB0187_REV01!F:M,8,0),IF(IFERROR(IF(AD461=AH461,AI461,AH461),"---")="---","---",IF(COUNTIF(CALC_CONN_TEB0187_REV01!F:F,IFERROR(IF(AD461=AH461,AI461,AH461),"---"))&gt;0,"---",IFERROR(IF(AD461=AH461,AI461,AH461),"---")))),"---")</f>
        <v>---</v>
      </c>
      <c r="AK461" t="str">
        <f>IF(COUNTIF(CALC_CONN_TEB0187_REV01!F:F,IF(AH461&lt;&gt;"---",VLOOKUP(AD461,CALC_CONN_TEB0187_REV01!F:M,8,0),IF(IFERROR(IF(AD461=AH461,AI461,AH461),"---")="---","---",IF(COUNTIF(CALC_CONN_TEB0187_REV01!F:F,IFERROR(IF(AD461=AH461,AI461,AH461),"---"))&gt;0,"---",IFERROR(IF(AD461=AH461,AI461,AH461),"---")))))=0,IF(AH461&lt;&gt;"---",VLOOKUP(AD461,CALC_CONN_TEB0187_REV01!F:M,8,0),IF(IFERROR(IF(AD461=AH461,AI461,AH461),"---")="---","---",IF(COUNTIF(CALC_CONN_TEB0187_REV01!F:F,IFERROR(IF(AD461=AH461,AI461,AH461),"---"))&gt;0,"---",IFERROR(IF(AD461=AH461,AI461,AH461),"---")))),"---")</f>
        <v>---</v>
      </c>
      <c r="AL461" t="str">
        <f t="shared" si="101"/>
        <v>---</v>
      </c>
      <c r="AM461">
        <f t="shared" si="102"/>
        <v>1098</v>
      </c>
      <c r="AT461" t="str">
        <f t="shared" si="95"/>
        <v>CX_A3_P</v>
      </c>
      <c r="AU461" t="str">
        <f t="shared" si="96"/>
        <v>--</v>
      </c>
    </row>
    <row r="462" spans="1:47" x14ac:dyDescent="0.25">
      <c r="A462" t="str">
        <f t="shared" si="91"/>
        <v>J2-D38</v>
      </c>
      <c r="B462" t="str">
        <f t="shared" si="92"/>
        <v>CX_A3_N</v>
      </c>
      <c r="C462" t="str">
        <f t="shared" si="93"/>
        <v>J2-CX_A3_N</v>
      </c>
      <c r="D462" t="str">
        <f t="shared" si="94"/>
        <v>J2-D38</v>
      </c>
      <c r="E462" t="s">
        <v>410</v>
      </c>
      <c r="F462" t="s">
        <v>387</v>
      </c>
      <c r="G462" t="s">
        <v>3855</v>
      </c>
      <c r="L462" t="s">
        <v>3971</v>
      </c>
      <c r="M462" t="s">
        <v>428</v>
      </c>
      <c r="N462">
        <v>25.215900000000001</v>
      </c>
      <c r="AA462">
        <f t="shared" si="103"/>
        <v>457</v>
      </c>
      <c r="AB462" t="str">
        <f>B2B!B459</f>
        <v>J2</v>
      </c>
      <c r="AC462" t="str">
        <f>B2B!C459</f>
        <v>D37</v>
      </c>
      <c r="AD462" t="str">
        <f t="shared" si="97"/>
        <v>J2-D37</v>
      </c>
      <c r="AE462" t="str">
        <f t="shared" si="98"/>
        <v>CX_A3_P</v>
      </c>
      <c r="AG462" t="str">
        <f t="shared" si="99"/>
        <v>--</v>
      </c>
      <c r="AH462" t="str">
        <f t="shared" si="100"/>
        <v>J2-D37</v>
      </c>
      <c r="AI462" t="str">
        <f>IFERROR(IF(IF(AG462="--",INDEX(D:D,MATCH(AE462,INDEX(B:B,MATCH(AE462,B:B,)+1):B10976,)+MATCH(AE462,B:B,)))=AD462,VLOOKUP(AE462,B:D,3,0),IF(AG462="--",INDEX(D:D,MATCH(AE462,INDEX(B:B,MATCH(AE462,B:B,)+1):B10976,)+MATCH(AE462,B:B,)),"---")),"---")</f>
        <v>J21-32</v>
      </c>
      <c r="AJ462" t="str">
        <f>IF(COUNTIF(CALC_CONN_TEB0187_REV01!F:F,IF(AH462&lt;&gt;"---",VLOOKUP(AD462,CALC_CONN_TEB0187_REV01!F:M,8,0),IF(IFERROR(IF(AD462=AH462,AI462,AH462),"---")="---","---",IF(COUNTIF(CALC_CONN_TEB0187_REV01!F:F,IFERROR(IF(AD462=AH462,AI462,AH462),"---"))&gt;0,"---",IFERROR(IF(AD462=AH462,AI462,AH462),"---")))))=1,IF(AH462&lt;&gt;"---",VLOOKUP(AD462,CALC_CONN_TEB0187_REV01!F:M,8,0),IF(IFERROR(IF(AD462=AH462,AI462,AH462),"---")="---","---",IF(COUNTIF(CALC_CONN_TEB0187_REV01!F:F,IFERROR(IF(AD462=AH462,AI462,AH462),"---"))&gt;0,"---",IFERROR(IF(AD462=AH462,AI462,AH462),"---")))),"---")</f>
        <v>---</v>
      </c>
      <c r="AK462" t="str">
        <f>IF(COUNTIF(CALC_CONN_TEB0187_REV01!F:F,IF(AH462&lt;&gt;"---",VLOOKUP(AD462,CALC_CONN_TEB0187_REV01!F:M,8,0),IF(IFERROR(IF(AD462=AH462,AI462,AH462),"---")="---","---",IF(COUNTIF(CALC_CONN_TEB0187_REV01!F:F,IFERROR(IF(AD462=AH462,AI462,AH462),"---"))&gt;0,"---",IFERROR(IF(AD462=AH462,AI462,AH462),"---")))))=0,IF(AH462&lt;&gt;"---",VLOOKUP(AD462,CALC_CONN_TEB0187_REV01!F:M,8,0),IF(IFERROR(IF(AD462=AH462,AI462,AH462),"---")="---","---",IF(COUNTIF(CALC_CONN_TEB0187_REV01!F:F,IFERROR(IF(AD462=AH462,AI462,AH462),"---"))&gt;0,"---",IFERROR(IF(AD462=AH462,AI462,AH462),"---")))),"---")</f>
        <v>J21-32</v>
      </c>
      <c r="AL462">
        <f t="shared" si="101"/>
        <v>88.652799999999999</v>
      </c>
      <c r="AM462">
        <f t="shared" si="102"/>
        <v>2</v>
      </c>
      <c r="AT462" t="str">
        <f t="shared" si="95"/>
        <v>CX_A3_N</v>
      </c>
      <c r="AU462" t="str">
        <f t="shared" si="96"/>
        <v>--</v>
      </c>
    </row>
    <row r="463" spans="1:47" x14ac:dyDescent="0.25">
      <c r="A463" t="str">
        <f t="shared" si="91"/>
        <v>J2-D39</v>
      </c>
      <c r="B463" t="str">
        <f t="shared" si="92"/>
        <v>CX_B1_P</v>
      </c>
      <c r="C463" t="str">
        <f t="shared" si="93"/>
        <v>J2-CX_B1_P</v>
      </c>
      <c r="D463" t="str">
        <f t="shared" si="94"/>
        <v>J2-D39</v>
      </c>
      <c r="E463" t="s">
        <v>410</v>
      </c>
      <c r="F463" t="s">
        <v>388</v>
      </c>
      <c r="G463" t="s">
        <v>3868</v>
      </c>
      <c r="L463" t="s">
        <v>3899</v>
      </c>
      <c r="M463" t="s">
        <v>428</v>
      </c>
      <c r="N463">
        <v>30.194500000000001</v>
      </c>
      <c r="AA463">
        <f t="shared" si="103"/>
        <v>458</v>
      </c>
      <c r="AB463" t="str">
        <f>B2B!B460</f>
        <v>J2</v>
      </c>
      <c r="AC463" t="str">
        <f>B2B!C460</f>
        <v>D38</v>
      </c>
      <c r="AD463" t="str">
        <f t="shared" si="97"/>
        <v>J2-D38</v>
      </c>
      <c r="AE463" t="str">
        <f t="shared" si="98"/>
        <v>CX_A3_N</v>
      </c>
      <c r="AG463" t="str">
        <f t="shared" si="99"/>
        <v>--</v>
      </c>
      <c r="AH463" t="str">
        <f t="shared" si="100"/>
        <v>J2-D38</v>
      </c>
      <c r="AI463" t="str">
        <f>IFERROR(IF(IF(AG463="--",INDEX(D:D,MATCH(AE463,INDEX(B:B,MATCH(AE463,B:B,)+1):B10977,)+MATCH(AE463,B:B,)))=AD463,VLOOKUP(AE463,B:D,3,0),IF(AG463="--",INDEX(D:D,MATCH(AE463,INDEX(B:B,MATCH(AE463,B:B,)+1):B10977,)+MATCH(AE463,B:B,)),"---")),"---")</f>
        <v>J21-34</v>
      </c>
      <c r="AJ463" t="str">
        <f>IF(COUNTIF(CALC_CONN_TEB0187_REV01!F:F,IF(AH463&lt;&gt;"---",VLOOKUP(AD463,CALC_CONN_TEB0187_REV01!F:M,8,0),IF(IFERROR(IF(AD463=AH463,AI463,AH463),"---")="---","---",IF(COUNTIF(CALC_CONN_TEB0187_REV01!F:F,IFERROR(IF(AD463=AH463,AI463,AH463),"---"))&gt;0,"---",IFERROR(IF(AD463=AH463,AI463,AH463),"---")))))=1,IF(AH463&lt;&gt;"---",VLOOKUP(AD463,CALC_CONN_TEB0187_REV01!F:M,8,0),IF(IFERROR(IF(AD463=AH463,AI463,AH463),"---")="---","---",IF(COUNTIF(CALC_CONN_TEB0187_REV01!F:F,IFERROR(IF(AD463=AH463,AI463,AH463),"---"))&gt;0,"---",IFERROR(IF(AD463=AH463,AI463,AH463),"---")))),"---")</f>
        <v>---</v>
      </c>
      <c r="AK463" t="str">
        <f>IF(COUNTIF(CALC_CONN_TEB0187_REV01!F:F,IF(AH463&lt;&gt;"---",VLOOKUP(AD463,CALC_CONN_TEB0187_REV01!F:M,8,0),IF(IFERROR(IF(AD463=AH463,AI463,AH463),"---")="---","---",IF(COUNTIF(CALC_CONN_TEB0187_REV01!F:F,IFERROR(IF(AD463=AH463,AI463,AH463),"---"))&gt;0,"---",IFERROR(IF(AD463=AH463,AI463,AH463),"---")))))=0,IF(AH463&lt;&gt;"---",VLOOKUP(AD463,CALC_CONN_TEB0187_REV01!F:M,8,0),IF(IFERROR(IF(AD463=AH463,AI463,AH463),"---")="---","---",IF(COUNTIF(CALC_CONN_TEB0187_REV01!F:F,IFERROR(IF(AD463=AH463,AI463,AH463),"---"))&gt;0,"---",IFERROR(IF(AD463=AH463,AI463,AH463),"---")))),"---")</f>
        <v>J21-34</v>
      </c>
      <c r="AL463">
        <f t="shared" si="101"/>
        <v>88.691599999999994</v>
      </c>
      <c r="AM463">
        <f t="shared" si="102"/>
        <v>2</v>
      </c>
      <c r="AT463" t="str">
        <f t="shared" si="95"/>
        <v>CX_B1_P</v>
      </c>
      <c r="AU463" t="str">
        <f t="shared" si="96"/>
        <v>--</v>
      </c>
    </row>
    <row r="464" spans="1:47" x14ac:dyDescent="0.25">
      <c r="A464" t="str">
        <f t="shared" si="91"/>
        <v>J2-D40</v>
      </c>
      <c r="B464" t="str">
        <f t="shared" si="92"/>
        <v>CX_B1_N</v>
      </c>
      <c r="C464" t="str">
        <f t="shared" si="93"/>
        <v>J2-CX_B1_N</v>
      </c>
      <c r="D464" t="str">
        <f t="shared" si="94"/>
        <v>J2-D40</v>
      </c>
      <c r="E464" t="s">
        <v>410</v>
      </c>
      <c r="F464" t="s">
        <v>389</v>
      </c>
      <c r="G464" t="s">
        <v>3867</v>
      </c>
      <c r="L464" t="s">
        <v>4132</v>
      </c>
      <c r="M464" t="s">
        <v>428</v>
      </c>
      <c r="N464">
        <v>72.991200000000006</v>
      </c>
      <c r="AA464">
        <f t="shared" si="103"/>
        <v>459</v>
      </c>
      <c r="AB464" t="str">
        <f>B2B!B461</f>
        <v>J2</v>
      </c>
      <c r="AC464" t="str">
        <f>B2B!C461</f>
        <v>D39</v>
      </c>
      <c r="AD464" t="str">
        <f t="shared" si="97"/>
        <v>J2-D39</v>
      </c>
      <c r="AE464" t="str">
        <f t="shared" si="98"/>
        <v>CX_B1_P</v>
      </c>
      <c r="AG464" t="str">
        <f t="shared" si="99"/>
        <v>--</v>
      </c>
      <c r="AH464" t="str">
        <f t="shared" si="100"/>
        <v>J2-D39</v>
      </c>
      <c r="AI464" t="str">
        <f>IFERROR(IF(IF(AG464="--",INDEX(D:D,MATCH(AE464,INDEX(B:B,MATCH(AE464,B:B,)+1):B10978,)+MATCH(AE464,B:B,)))=AD464,VLOOKUP(AE464,B:D,3,0),IF(AG464="--",INDEX(D:D,MATCH(AE464,INDEX(B:B,MATCH(AE464,B:B,)+1):B10978,)+MATCH(AE464,B:B,)),"---")),"---")</f>
        <v>J21-21</v>
      </c>
      <c r="AJ464" t="str">
        <f>IF(COUNTIF(CALC_CONN_TEB0187_REV01!F:F,IF(AH464&lt;&gt;"---",VLOOKUP(AD464,CALC_CONN_TEB0187_REV01!F:M,8,0),IF(IFERROR(IF(AD464=AH464,AI464,AH464),"---")="---","---",IF(COUNTIF(CALC_CONN_TEB0187_REV01!F:F,IFERROR(IF(AD464=AH464,AI464,AH464),"---"))&gt;0,"---",IFERROR(IF(AD464=AH464,AI464,AH464),"---")))))=1,IF(AH464&lt;&gt;"---",VLOOKUP(AD464,CALC_CONN_TEB0187_REV01!F:M,8,0),IF(IFERROR(IF(AD464=AH464,AI464,AH464),"---")="---","---",IF(COUNTIF(CALC_CONN_TEB0187_REV01!F:F,IFERROR(IF(AD464=AH464,AI464,AH464),"---"))&gt;0,"---",IFERROR(IF(AD464=AH464,AI464,AH464),"---")))),"---")</f>
        <v>---</v>
      </c>
      <c r="AK464" t="str">
        <f>IF(COUNTIF(CALC_CONN_TEB0187_REV01!F:F,IF(AH464&lt;&gt;"---",VLOOKUP(AD464,CALC_CONN_TEB0187_REV01!F:M,8,0),IF(IFERROR(IF(AD464=AH464,AI464,AH464),"---")="---","---",IF(COUNTIF(CALC_CONN_TEB0187_REV01!F:F,IFERROR(IF(AD464=AH464,AI464,AH464),"---"))&gt;0,"---",IFERROR(IF(AD464=AH464,AI464,AH464),"---")))))=0,IF(AH464&lt;&gt;"---",VLOOKUP(AD464,CALC_CONN_TEB0187_REV01!F:M,8,0),IF(IFERROR(IF(AD464=AH464,AI464,AH464),"---")="---","---",IF(COUNTIF(CALC_CONN_TEB0187_REV01!F:F,IFERROR(IF(AD464=AH464,AI464,AH464),"---"))&gt;0,"---",IFERROR(IF(AD464=AH464,AI464,AH464),"---")))),"---")</f>
        <v>J21-21</v>
      </c>
      <c r="AL464">
        <f t="shared" si="101"/>
        <v>96.722999999999999</v>
      </c>
      <c r="AM464">
        <f t="shared" si="102"/>
        <v>2</v>
      </c>
      <c r="AT464" t="str">
        <f t="shared" si="95"/>
        <v>CX_B1_N</v>
      </c>
      <c r="AU464" t="str">
        <f t="shared" si="96"/>
        <v>--</v>
      </c>
    </row>
    <row r="465" spans="1:47" x14ac:dyDescent="0.25">
      <c r="A465" t="str">
        <f t="shared" si="91"/>
        <v>J2-D41</v>
      </c>
      <c r="B465" t="str">
        <f t="shared" si="92"/>
        <v>CX_A0_P</v>
      </c>
      <c r="C465" t="str">
        <f t="shared" si="93"/>
        <v>J2-CX_A0_P</v>
      </c>
      <c r="D465" t="str">
        <f t="shared" si="94"/>
        <v>J2-D41</v>
      </c>
      <c r="E465" t="s">
        <v>410</v>
      </c>
      <c r="F465" t="s">
        <v>390</v>
      </c>
      <c r="G465" t="s">
        <v>3850</v>
      </c>
      <c r="L465" t="s">
        <v>520</v>
      </c>
      <c r="M465" t="s">
        <v>428</v>
      </c>
      <c r="N465">
        <v>153.27709999999999</v>
      </c>
      <c r="AA465">
        <f t="shared" si="103"/>
        <v>460</v>
      </c>
      <c r="AB465" t="str">
        <f>B2B!B462</f>
        <v>J2</v>
      </c>
      <c r="AC465" t="str">
        <f>B2B!C462</f>
        <v>D40</v>
      </c>
      <c r="AD465" t="str">
        <f t="shared" si="97"/>
        <v>J2-D40</v>
      </c>
      <c r="AE465" t="str">
        <f t="shared" si="98"/>
        <v>CX_B1_N</v>
      </c>
      <c r="AG465" t="str">
        <f t="shared" si="99"/>
        <v>--</v>
      </c>
      <c r="AH465" t="str">
        <f t="shared" si="100"/>
        <v>J2-D40</v>
      </c>
      <c r="AI465" t="str">
        <f>IFERROR(IF(IF(AG465="--",INDEX(D:D,MATCH(AE465,INDEX(B:B,MATCH(AE465,B:B,)+1):B10979,)+MATCH(AE465,B:B,)))=AD465,VLOOKUP(AE465,B:D,3,0),IF(AG465="--",INDEX(D:D,MATCH(AE465,INDEX(B:B,MATCH(AE465,B:B,)+1):B10979,)+MATCH(AE465,B:B,)),"---")),"---")</f>
        <v>J21-23</v>
      </c>
      <c r="AJ465" t="str">
        <f>IF(COUNTIF(CALC_CONN_TEB0187_REV01!F:F,IF(AH465&lt;&gt;"---",VLOOKUP(AD465,CALC_CONN_TEB0187_REV01!F:M,8,0),IF(IFERROR(IF(AD465=AH465,AI465,AH465),"---")="---","---",IF(COUNTIF(CALC_CONN_TEB0187_REV01!F:F,IFERROR(IF(AD465=AH465,AI465,AH465),"---"))&gt;0,"---",IFERROR(IF(AD465=AH465,AI465,AH465),"---")))))=1,IF(AH465&lt;&gt;"---",VLOOKUP(AD465,CALC_CONN_TEB0187_REV01!F:M,8,0),IF(IFERROR(IF(AD465=AH465,AI465,AH465),"---")="---","---",IF(COUNTIF(CALC_CONN_TEB0187_REV01!F:F,IFERROR(IF(AD465=AH465,AI465,AH465),"---"))&gt;0,"---",IFERROR(IF(AD465=AH465,AI465,AH465),"---")))),"---")</f>
        <v>---</v>
      </c>
      <c r="AK465" t="str">
        <f>IF(COUNTIF(CALC_CONN_TEB0187_REV01!F:F,IF(AH465&lt;&gt;"---",VLOOKUP(AD465,CALC_CONN_TEB0187_REV01!F:M,8,0),IF(IFERROR(IF(AD465=AH465,AI465,AH465),"---")="---","---",IF(COUNTIF(CALC_CONN_TEB0187_REV01!F:F,IFERROR(IF(AD465=AH465,AI465,AH465),"---"))&gt;0,"---",IFERROR(IF(AD465=AH465,AI465,AH465),"---")))))=0,IF(AH465&lt;&gt;"---",VLOOKUP(AD465,CALC_CONN_TEB0187_REV01!F:M,8,0),IF(IFERROR(IF(AD465=AH465,AI465,AH465),"---")="---","---",IF(COUNTIF(CALC_CONN_TEB0187_REV01!F:F,IFERROR(IF(AD465=AH465,AI465,AH465),"---"))&gt;0,"---",IFERROR(IF(AD465=AH465,AI465,AH465),"---")))),"---")</f>
        <v>J21-23</v>
      </c>
      <c r="AL465">
        <f t="shared" si="101"/>
        <v>96.648300000000006</v>
      </c>
      <c r="AM465">
        <f t="shared" si="102"/>
        <v>2</v>
      </c>
      <c r="AT465" t="str">
        <f t="shared" si="95"/>
        <v>CX_A0_P</v>
      </c>
      <c r="AU465" t="str">
        <f t="shared" si="96"/>
        <v>--</v>
      </c>
    </row>
    <row r="466" spans="1:47" x14ac:dyDescent="0.25">
      <c r="A466" t="str">
        <f t="shared" si="91"/>
        <v>J2-D42</v>
      </c>
      <c r="B466" t="str">
        <f t="shared" si="92"/>
        <v>CX_A0_N</v>
      </c>
      <c r="C466" t="str">
        <f t="shared" si="93"/>
        <v>J2-CX_A0_N</v>
      </c>
      <c r="D466" t="str">
        <f t="shared" si="94"/>
        <v>J2-D42</v>
      </c>
      <c r="E466" t="s">
        <v>410</v>
      </c>
      <c r="F466" t="s">
        <v>391</v>
      </c>
      <c r="G466" t="s">
        <v>3848</v>
      </c>
      <c r="L466" t="s">
        <v>522</v>
      </c>
      <c r="M466" t="s">
        <v>428</v>
      </c>
      <c r="N466">
        <v>150.6619</v>
      </c>
      <c r="AA466">
        <f t="shared" si="103"/>
        <v>461</v>
      </c>
      <c r="AB466" t="str">
        <f>B2B!B463</f>
        <v>J2</v>
      </c>
      <c r="AC466" t="str">
        <f>B2B!C463</f>
        <v>D41</v>
      </c>
      <c r="AD466" t="str">
        <f t="shared" si="97"/>
        <v>J2-D41</v>
      </c>
      <c r="AE466" t="str">
        <f t="shared" si="98"/>
        <v>CX_A0_P</v>
      </c>
      <c r="AG466" t="str">
        <f t="shared" si="99"/>
        <v>--</v>
      </c>
      <c r="AH466" t="str">
        <f t="shared" si="100"/>
        <v>J2-D41</v>
      </c>
      <c r="AI466" t="str">
        <f>IFERROR(IF(IF(AG466="--",INDEX(D:D,MATCH(AE466,INDEX(B:B,MATCH(AE466,B:B,)+1):B10980,)+MATCH(AE466,B:B,)))=AD466,VLOOKUP(AE466,B:D,3,0),IF(AG466="--",INDEX(D:D,MATCH(AE466,INDEX(B:B,MATCH(AE466,B:B,)+1):B10980,)+MATCH(AE466,B:B,)),"---")),"---")</f>
        <v>J21-14</v>
      </c>
      <c r="AJ466" t="str">
        <f>IF(COUNTIF(CALC_CONN_TEB0187_REV01!F:F,IF(AH466&lt;&gt;"---",VLOOKUP(AD466,CALC_CONN_TEB0187_REV01!F:M,8,0),IF(IFERROR(IF(AD466=AH466,AI466,AH466),"---")="---","---",IF(COUNTIF(CALC_CONN_TEB0187_REV01!F:F,IFERROR(IF(AD466=AH466,AI466,AH466),"---"))&gt;0,"---",IFERROR(IF(AD466=AH466,AI466,AH466),"---")))))=1,IF(AH466&lt;&gt;"---",VLOOKUP(AD466,CALC_CONN_TEB0187_REV01!F:M,8,0),IF(IFERROR(IF(AD466=AH466,AI466,AH466),"---")="---","---",IF(COUNTIF(CALC_CONN_TEB0187_REV01!F:F,IFERROR(IF(AD466=AH466,AI466,AH466),"---"))&gt;0,"---",IFERROR(IF(AD466=AH466,AI466,AH466),"---")))),"---")</f>
        <v>---</v>
      </c>
      <c r="AK466" t="str">
        <f>IF(COUNTIF(CALC_CONN_TEB0187_REV01!F:F,IF(AH466&lt;&gt;"---",VLOOKUP(AD466,CALC_CONN_TEB0187_REV01!F:M,8,0),IF(IFERROR(IF(AD466=AH466,AI466,AH466),"---")="---","---",IF(COUNTIF(CALC_CONN_TEB0187_REV01!F:F,IFERROR(IF(AD466=AH466,AI466,AH466),"---"))&gt;0,"---",IFERROR(IF(AD466=AH466,AI466,AH466),"---")))))=0,IF(AH466&lt;&gt;"---",VLOOKUP(AD466,CALC_CONN_TEB0187_REV01!F:M,8,0),IF(IFERROR(IF(AD466=AH466,AI466,AH466),"---")="---","---",IF(COUNTIF(CALC_CONN_TEB0187_REV01!F:F,IFERROR(IF(AD466=AH466,AI466,AH466),"---"))&gt;0,"---",IFERROR(IF(AD466=AH466,AI466,AH466),"---")))),"---")</f>
        <v>J21-14</v>
      </c>
      <c r="AL466">
        <f t="shared" si="101"/>
        <v>99.787899999999993</v>
      </c>
      <c r="AM466">
        <f t="shared" si="102"/>
        <v>2</v>
      </c>
      <c r="AT466" t="str">
        <f t="shared" si="95"/>
        <v>CX_A0_N</v>
      </c>
      <c r="AU466" t="str">
        <f t="shared" si="96"/>
        <v>--</v>
      </c>
    </row>
    <row r="467" spans="1:47" x14ac:dyDescent="0.25">
      <c r="A467" t="str">
        <f t="shared" si="91"/>
        <v>J2-D43</v>
      </c>
      <c r="B467" t="str">
        <f t="shared" si="92"/>
        <v>GND</v>
      </c>
      <c r="C467" t="str">
        <f t="shared" si="93"/>
        <v>J2-GND</v>
      </c>
      <c r="D467" t="str">
        <f t="shared" si="94"/>
        <v>J2-D43</v>
      </c>
      <c r="E467" t="s">
        <v>410</v>
      </c>
      <c r="F467" t="s">
        <v>392</v>
      </c>
      <c r="G467" t="s">
        <v>433</v>
      </c>
      <c r="L467" t="s">
        <v>998</v>
      </c>
      <c r="M467" t="s">
        <v>428</v>
      </c>
      <c r="N467">
        <v>3.8975</v>
      </c>
      <c r="AA467">
        <f t="shared" si="103"/>
        <v>462</v>
      </c>
      <c r="AB467" t="str">
        <f>B2B!B464</f>
        <v>J2</v>
      </c>
      <c r="AC467" t="str">
        <f>B2B!C464</f>
        <v>D42</v>
      </c>
      <c r="AD467" t="str">
        <f t="shared" si="97"/>
        <v>J2-D42</v>
      </c>
      <c r="AE467" t="str">
        <f t="shared" si="98"/>
        <v>CX_A0_N</v>
      </c>
      <c r="AG467" t="str">
        <f t="shared" si="99"/>
        <v>--</v>
      </c>
      <c r="AH467" t="str">
        <f t="shared" si="100"/>
        <v>J2-D42</v>
      </c>
      <c r="AI467" t="str">
        <f>IFERROR(IF(IF(AG467="--",INDEX(D:D,MATCH(AE467,INDEX(B:B,MATCH(AE467,B:B,)+1):B10981,)+MATCH(AE467,B:B,)))=AD467,VLOOKUP(AE467,B:D,3,0),IF(AG467="--",INDEX(D:D,MATCH(AE467,INDEX(B:B,MATCH(AE467,B:B,)+1):B10981,)+MATCH(AE467,B:B,)),"---")),"---")</f>
        <v>J21-16</v>
      </c>
      <c r="AJ467" t="str">
        <f>IF(COUNTIF(CALC_CONN_TEB0187_REV01!F:F,IF(AH467&lt;&gt;"---",VLOOKUP(AD467,CALC_CONN_TEB0187_REV01!F:M,8,0),IF(IFERROR(IF(AD467=AH467,AI467,AH467),"---")="---","---",IF(COUNTIF(CALC_CONN_TEB0187_REV01!F:F,IFERROR(IF(AD467=AH467,AI467,AH467),"---"))&gt;0,"---",IFERROR(IF(AD467=AH467,AI467,AH467),"---")))))=1,IF(AH467&lt;&gt;"---",VLOOKUP(AD467,CALC_CONN_TEB0187_REV01!F:M,8,0),IF(IFERROR(IF(AD467=AH467,AI467,AH467),"---")="---","---",IF(COUNTIF(CALC_CONN_TEB0187_REV01!F:F,IFERROR(IF(AD467=AH467,AI467,AH467),"---"))&gt;0,"---",IFERROR(IF(AD467=AH467,AI467,AH467),"---")))),"---")</f>
        <v>---</v>
      </c>
      <c r="AK467" t="str">
        <f>IF(COUNTIF(CALC_CONN_TEB0187_REV01!F:F,IF(AH467&lt;&gt;"---",VLOOKUP(AD467,CALC_CONN_TEB0187_REV01!F:M,8,0),IF(IFERROR(IF(AD467=AH467,AI467,AH467),"---")="---","---",IF(COUNTIF(CALC_CONN_TEB0187_REV01!F:F,IFERROR(IF(AD467=AH467,AI467,AH467),"---"))&gt;0,"---",IFERROR(IF(AD467=AH467,AI467,AH467),"---")))))=0,IF(AH467&lt;&gt;"---",VLOOKUP(AD467,CALC_CONN_TEB0187_REV01!F:M,8,0),IF(IFERROR(IF(AD467=AH467,AI467,AH467),"---")="---","---",IF(COUNTIF(CALC_CONN_TEB0187_REV01!F:F,IFERROR(IF(AD467=AH467,AI467,AH467),"---"))&gt;0,"---",IFERROR(IF(AD467=AH467,AI467,AH467),"---")))),"---")</f>
        <v>J21-16</v>
      </c>
      <c r="AL467">
        <f t="shared" si="101"/>
        <v>99.868099999999998</v>
      </c>
      <c r="AM467">
        <f t="shared" si="102"/>
        <v>2</v>
      </c>
      <c r="AT467">
        <f t="shared" si="95"/>
        <v>0</v>
      </c>
      <c r="AU467">
        <f t="shared" si="96"/>
        <v>0</v>
      </c>
    </row>
    <row r="468" spans="1:47" x14ac:dyDescent="0.25">
      <c r="A468" t="str">
        <f t="shared" si="91"/>
        <v>J2-D44</v>
      </c>
      <c r="B468" t="str">
        <f t="shared" si="92"/>
        <v>CSI0_D0_P</v>
      </c>
      <c r="C468" t="str">
        <f t="shared" si="93"/>
        <v>J2-CSI0_D0_P</v>
      </c>
      <c r="D468" t="str">
        <f t="shared" si="94"/>
        <v>J2-D44</v>
      </c>
      <c r="E468" t="s">
        <v>410</v>
      </c>
      <c r="F468" t="s">
        <v>393</v>
      </c>
      <c r="G468" t="s">
        <v>3795</v>
      </c>
      <c r="L468" t="s">
        <v>4133</v>
      </c>
      <c r="M468" t="s">
        <v>428</v>
      </c>
      <c r="N468">
        <v>0.99039999999999995</v>
      </c>
      <c r="AA468">
        <f t="shared" si="103"/>
        <v>463</v>
      </c>
      <c r="AB468" t="str">
        <f>B2B!B465</f>
        <v>J2</v>
      </c>
      <c r="AC468" t="str">
        <f>B2B!C465</f>
        <v>D43</v>
      </c>
      <c r="AD468" t="str">
        <f t="shared" si="97"/>
        <v>J2-D43</v>
      </c>
      <c r="AE468" t="str">
        <f t="shared" si="98"/>
        <v>GND</v>
      </c>
      <c r="AG468" t="str">
        <f t="shared" si="99"/>
        <v>---</v>
      </c>
      <c r="AH468" t="str">
        <f t="shared" si="100"/>
        <v>---</v>
      </c>
      <c r="AI468" t="str">
        <f>IFERROR(IF(IF(AG468="--",INDEX(D:D,MATCH(AE468,INDEX(B:B,MATCH(AE468,B:B,)+1):B10982,)+MATCH(AE468,B:B,)))=AD468,VLOOKUP(AE468,B:D,3,0),IF(AG468="--",INDEX(D:D,MATCH(AE468,INDEX(B:B,MATCH(AE468,B:B,)+1):B10982,)+MATCH(AE468,B:B,)),"---")),"---")</f>
        <v>---</v>
      </c>
      <c r="AJ468" t="str">
        <f>IF(COUNTIF(CALC_CONN_TEB0187_REV01!F:F,IF(AH468&lt;&gt;"---",VLOOKUP(AD468,CALC_CONN_TEB0187_REV01!F:M,8,0),IF(IFERROR(IF(AD468=AH468,AI468,AH468),"---")="---","---",IF(COUNTIF(CALC_CONN_TEB0187_REV01!F:F,IFERROR(IF(AD468=AH468,AI468,AH468),"---"))&gt;0,"---",IFERROR(IF(AD468=AH468,AI468,AH468),"---")))))=1,IF(AH468&lt;&gt;"---",VLOOKUP(AD468,CALC_CONN_TEB0187_REV01!F:M,8,0),IF(IFERROR(IF(AD468=AH468,AI468,AH468),"---")="---","---",IF(COUNTIF(CALC_CONN_TEB0187_REV01!F:F,IFERROR(IF(AD468=AH468,AI468,AH468),"---"))&gt;0,"---",IFERROR(IF(AD468=AH468,AI468,AH468),"---")))),"---")</f>
        <v>---</v>
      </c>
      <c r="AK468" t="str">
        <f>IF(COUNTIF(CALC_CONN_TEB0187_REV01!F:F,IF(AH468&lt;&gt;"---",VLOOKUP(AD468,CALC_CONN_TEB0187_REV01!F:M,8,0),IF(IFERROR(IF(AD468=AH468,AI468,AH468),"---")="---","---",IF(COUNTIF(CALC_CONN_TEB0187_REV01!F:F,IFERROR(IF(AD468=AH468,AI468,AH468),"---"))&gt;0,"---",IFERROR(IF(AD468=AH468,AI468,AH468),"---")))))=0,IF(AH468&lt;&gt;"---",VLOOKUP(AD468,CALC_CONN_TEB0187_REV01!F:M,8,0),IF(IFERROR(IF(AD468=AH468,AI468,AH468),"---")="---","---",IF(COUNTIF(CALC_CONN_TEB0187_REV01!F:F,IFERROR(IF(AD468=AH468,AI468,AH468),"---"))&gt;0,"---",IFERROR(IF(AD468=AH468,AI468,AH468),"---")))),"---")</f>
        <v>---</v>
      </c>
      <c r="AL468" t="str">
        <f t="shared" si="101"/>
        <v>---</v>
      </c>
      <c r="AM468">
        <f t="shared" si="102"/>
        <v>1098</v>
      </c>
      <c r="AT468" t="str">
        <f t="shared" si="95"/>
        <v>CSI0_D0_P</v>
      </c>
      <c r="AU468" t="str">
        <f t="shared" si="96"/>
        <v>--</v>
      </c>
    </row>
    <row r="469" spans="1:47" x14ac:dyDescent="0.25">
      <c r="A469" t="str">
        <f t="shared" si="91"/>
        <v>J2-D45</v>
      </c>
      <c r="B469" t="str">
        <f t="shared" si="92"/>
        <v>CSI0_D0_N</v>
      </c>
      <c r="C469" t="str">
        <f t="shared" si="93"/>
        <v>J2-CSI0_D0_N</v>
      </c>
      <c r="D469" t="str">
        <f t="shared" si="94"/>
        <v>J2-D45</v>
      </c>
      <c r="E469" t="s">
        <v>410</v>
      </c>
      <c r="F469" t="s">
        <v>394</v>
      </c>
      <c r="G469" t="s">
        <v>3793</v>
      </c>
      <c r="L469" t="s">
        <v>4134</v>
      </c>
      <c r="M469" t="s">
        <v>428</v>
      </c>
      <c r="N469">
        <v>1.9101999999999999</v>
      </c>
      <c r="AA469">
        <f t="shared" si="103"/>
        <v>464</v>
      </c>
      <c r="AB469" t="str">
        <f>B2B!B466</f>
        <v>J2</v>
      </c>
      <c r="AC469" t="str">
        <f>B2B!C466</f>
        <v>D44</v>
      </c>
      <c r="AD469" t="str">
        <f t="shared" si="97"/>
        <v>J2-D44</v>
      </c>
      <c r="AE469" t="str">
        <f t="shared" si="98"/>
        <v>CSI0_D0_P</v>
      </c>
      <c r="AG469" t="str">
        <f t="shared" si="99"/>
        <v>--</v>
      </c>
      <c r="AH469" t="str">
        <f t="shared" si="100"/>
        <v>J2-D44</v>
      </c>
      <c r="AI469" t="str">
        <f>IFERROR(IF(IF(AG469="--",INDEX(D:D,MATCH(AE469,INDEX(B:B,MATCH(AE469,B:B,)+1):B10983,)+MATCH(AE469,B:B,)))=AD469,VLOOKUP(AE469,B:D,3,0),IF(AG469="--",INDEX(D:D,MATCH(AE469,INDEX(B:B,MATCH(AE469,B:B,)+1):B10983,)+MATCH(AE469,B:B,)),"---")),"---")</f>
        <v>J27-20</v>
      </c>
      <c r="AJ469" t="str">
        <f>IF(COUNTIF(CALC_CONN_TEB0187_REV01!F:F,IF(AH469&lt;&gt;"---",VLOOKUP(AD469,CALC_CONN_TEB0187_REV01!F:M,8,0),IF(IFERROR(IF(AD469=AH469,AI469,AH469),"---")="---","---",IF(COUNTIF(CALC_CONN_TEB0187_REV01!F:F,IFERROR(IF(AD469=AH469,AI469,AH469),"---"))&gt;0,"---",IFERROR(IF(AD469=AH469,AI469,AH469),"---")))))=1,IF(AH469&lt;&gt;"---",VLOOKUP(AD469,CALC_CONN_TEB0187_REV01!F:M,8,0),IF(IFERROR(IF(AD469=AH469,AI469,AH469),"---")="---","---",IF(COUNTIF(CALC_CONN_TEB0187_REV01!F:F,IFERROR(IF(AD469=AH469,AI469,AH469),"---"))&gt;0,"---",IFERROR(IF(AD469=AH469,AI469,AH469),"---")))),"---")</f>
        <v>---</v>
      </c>
      <c r="AK469" t="str">
        <f>IF(COUNTIF(CALC_CONN_TEB0187_REV01!F:F,IF(AH469&lt;&gt;"---",VLOOKUP(AD469,CALC_CONN_TEB0187_REV01!F:M,8,0),IF(IFERROR(IF(AD469=AH469,AI469,AH469),"---")="---","---",IF(COUNTIF(CALC_CONN_TEB0187_REV01!F:F,IFERROR(IF(AD469=AH469,AI469,AH469),"---"))&gt;0,"---",IFERROR(IF(AD469=AH469,AI469,AH469),"---")))))=0,IF(AH469&lt;&gt;"---",VLOOKUP(AD469,CALC_CONN_TEB0187_REV01!F:M,8,0),IF(IFERROR(IF(AD469=AH469,AI469,AH469),"---")="---","---",IF(COUNTIF(CALC_CONN_TEB0187_REV01!F:F,IFERROR(IF(AD469=AH469,AI469,AH469),"---"))&gt;0,"---",IFERROR(IF(AD469=AH469,AI469,AH469),"---")))),"---")</f>
        <v>J27-20</v>
      </c>
      <c r="AL469">
        <f t="shared" si="101"/>
        <v>70.887200000000007</v>
      </c>
      <c r="AM469">
        <f t="shared" si="102"/>
        <v>2</v>
      </c>
      <c r="AT469" t="str">
        <f t="shared" si="95"/>
        <v>CSI0_D0_N</v>
      </c>
      <c r="AU469" t="str">
        <f t="shared" si="96"/>
        <v>--</v>
      </c>
    </row>
    <row r="470" spans="1:47" x14ac:dyDescent="0.25">
      <c r="A470" t="str">
        <f t="shared" si="91"/>
        <v>J2-D46</v>
      </c>
      <c r="B470" t="str">
        <f t="shared" si="92"/>
        <v>CSI0_D1_P</v>
      </c>
      <c r="C470" t="str">
        <f t="shared" si="93"/>
        <v>J2-CSI0_D1_P</v>
      </c>
      <c r="D470" t="str">
        <f t="shared" si="94"/>
        <v>J2-D46</v>
      </c>
      <c r="E470" t="s">
        <v>410</v>
      </c>
      <c r="F470" t="s">
        <v>395</v>
      </c>
      <c r="G470" t="s">
        <v>3797</v>
      </c>
      <c r="L470" t="s">
        <v>4135</v>
      </c>
      <c r="M470" t="s">
        <v>428</v>
      </c>
      <c r="N470">
        <v>1.9386000000000001</v>
      </c>
      <c r="AA470">
        <f t="shared" si="103"/>
        <v>465</v>
      </c>
      <c r="AB470" t="str">
        <f>B2B!B467</f>
        <v>J2</v>
      </c>
      <c r="AC470" t="str">
        <f>B2B!C467</f>
        <v>D45</v>
      </c>
      <c r="AD470" t="str">
        <f t="shared" si="97"/>
        <v>J2-D45</v>
      </c>
      <c r="AE470" t="str">
        <f t="shared" si="98"/>
        <v>CSI0_D0_N</v>
      </c>
      <c r="AG470" t="str">
        <f t="shared" si="99"/>
        <v>--</v>
      </c>
      <c r="AH470" t="str">
        <f t="shared" si="100"/>
        <v>J2-D45</v>
      </c>
      <c r="AI470" t="str">
        <f>IFERROR(IF(IF(AG470="--",INDEX(D:D,MATCH(AE470,INDEX(B:B,MATCH(AE470,B:B,)+1):B10984,)+MATCH(AE470,B:B,)))=AD470,VLOOKUP(AE470,B:D,3,0),IF(AG470="--",INDEX(D:D,MATCH(AE470,INDEX(B:B,MATCH(AE470,B:B,)+1):B10984,)+MATCH(AE470,B:B,)),"---")),"---")</f>
        <v>J27-21</v>
      </c>
      <c r="AJ470" t="str">
        <f>IF(COUNTIF(CALC_CONN_TEB0187_REV01!F:F,IF(AH470&lt;&gt;"---",VLOOKUP(AD470,CALC_CONN_TEB0187_REV01!F:M,8,0),IF(IFERROR(IF(AD470=AH470,AI470,AH470),"---")="---","---",IF(COUNTIF(CALC_CONN_TEB0187_REV01!F:F,IFERROR(IF(AD470=AH470,AI470,AH470),"---"))&gt;0,"---",IFERROR(IF(AD470=AH470,AI470,AH470),"---")))))=1,IF(AH470&lt;&gt;"---",VLOOKUP(AD470,CALC_CONN_TEB0187_REV01!F:M,8,0),IF(IFERROR(IF(AD470=AH470,AI470,AH470),"---")="---","---",IF(COUNTIF(CALC_CONN_TEB0187_REV01!F:F,IFERROR(IF(AD470=AH470,AI470,AH470),"---"))&gt;0,"---",IFERROR(IF(AD470=AH470,AI470,AH470),"---")))),"---")</f>
        <v>---</v>
      </c>
      <c r="AK470" t="str">
        <f>IF(COUNTIF(CALC_CONN_TEB0187_REV01!F:F,IF(AH470&lt;&gt;"---",VLOOKUP(AD470,CALC_CONN_TEB0187_REV01!F:M,8,0),IF(IFERROR(IF(AD470=AH470,AI470,AH470),"---")="---","---",IF(COUNTIF(CALC_CONN_TEB0187_REV01!F:F,IFERROR(IF(AD470=AH470,AI470,AH470),"---"))&gt;0,"---",IFERROR(IF(AD470=AH470,AI470,AH470),"---")))))=0,IF(AH470&lt;&gt;"---",VLOOKUP(AD470,CALC_CONN_TEB0187_REV01!F:M,8,0),IF(IFERROR(IF(AD470=AH470,AI470,AH470),"---")="---","---",IF(COUNTIF(CALC_CONN_TEB0187_REV01!F:F,IFERROR(IF(AD470=AH470,AI470,AH470),"---"))&gt;0,"---",IFERROR(IF(AD470=AH470,AI470,AH470),"---")))),"---")</f>
        <v>J27-21</v>
      </c>
      <c r="AL470">
        <f t="shared" si="101"/>
        <v>70.987399999999994</v>
      </c>
      <c r="AM470">
        <f t="shared" si="102"/>
        <v>2</v>
      </c>
      <c r="AT470" t="str">
        <f t="shared" si="95"/>
        <v>CSI0_D1_P</v>
      </c>
      <c r="AU470" t="str">
        <f t="shared" si="96"/>
        <v>--</v>
      </c>
    </row>
    <row r="471" spans="1:47" x14ac:dyDescent="0.25">
      <c r="A471" t="str">
        <f t="shared" si="91"/>
        <v>J2-D47</v>
      </c>
      <c r="B471" t="str">
        <f t="shared" si="92"/>
        <v>CSI0_D1_N</v>
      </c>
      <c r="C471" t="str">
        <f t="shared" si="93"/>
        <v>J2-CSI0_D1_N</v>
      </c>
      <c r="D471" t="str">
        <f t="shared" si="94"/>
        <v>J2-D47</v>
      </c>
      <c r="E471" t="s">
        <v>410</v>
      </c>
      <c r="F471" t="s">
        <v>396</v>
      </c>
      <c r="G471" t="s">
        <v>3796</v>
      </c>
      <c r="L471" t="s">
        <v>4136</v>
      </c>
      <c r="M471" t="s">
        <v>428</v>
      </c>
      <c r="N471">
        <v>53.16</v>
      </c>
      <c r="AA471">
        <f t="shared" si="103"/>
        <v>466</v>
      </c>
      <c r="AB471" t="str">
        <f>B2B!B468</f>
        <v>J2</v>
      </c>
      <c r="AC471" t="str">
        <f>B2B!C468</f>
        <v>D46</v>
      </c>
      <c r="AD471" t="str">
        <f t="shared" si="97"/>
        <v>J2-D46</v>
      </c>
      <c r="AE471" t="str">
        <f t="shared" si="98"/>
        <v>CSI0_D1_P</v>
      </c>
      <c r="AG471" t="str">
        <f t="shared" si="99"/>
        <v>--</v>
      </c>
      <c r="AH471" t="str">
        <f t="shared" si="100"/>
        <v>J2-D46</v>
      </c>
      <c r="AI471" t="str">
        <f>IFERROR(IF(IF(AG471="--",INDEX(D:D,MATCH(AE471,INDEX(B:B,MATCH(AE471,B:B,)+1):B10985,)+MATCH(AE471,B:B,)))=AD471,VLOOKUP(AE471,B:D,3,0),IF(AG471="--",INDEX(D:D,MATCH(AE471,INDEX(B:B,MATCH(AE471,B:B,)+1):B10985,)+MATCH(AE471,B:B,)),"---")),"---")</f>
        <v>J27-17</v>
      </c>
      <c r="AJ471" t="str">
        <f>IF(COUNTIF(CALC_CONN_TEB0187_REV01!F:F,IF(AH471&lt;&gt;"---",VLOOKUP(AD471,CALC_CONN_TEB0187_REV01!F:M,8,0),IF(IFERROR(IF(AD471=AH471,AI471,AH471),"---")="---","---",IF(COUNTIF(CALC_CONN_TEB0187_REV01!F:F,IFERROR(IF(AD471=AH471,AI471,AH471),"---"))&gt;0,"---",IFERROR(IF(AD471=AH471,AI471,AH471),"---")))))=1,IF(AH471&lt;&gt;"---",VLOOKUP(AD471,CALC_CONN_TEB0187_REV01!F:M,8,0),IF(IFERROR(IF(AD471=AH471,AI471,AH471),"---")="---","---",IF(COUNTIF(CALC_CONN_TEB0187_REV01!F:F,IFERROR(IF(AD471=AH471,AI471,AH471),"---"))&gt;0,"---",IFERROR(IF(AD471=AH471,AI471,AH471),"---")))),"---")</f>
        <v>---</v>
      </c>
      <c r="AK471" t="str">
        <f>IF(COUNTIF(CALC_CONN_TEB0187_REV01!F:F,IF(AH471&lt;&gt;"---",VLOOKUP(AD471,CALC_CONN_TEB0187_REV01!F:M,8,0),IF(IFERROR(IF(AD471=AH471,AI471,AH471),"---")="---","---",IF(COUNTIF(CALC_CONN_TEB0187_REV01!F:F,IFERROR(IF(AD471=AH471,AI471,AH471),"---"))&gt;0,"---",IFERROR(IF(AD471=AH471,AI471,AH471),"---")))))=0,IF(AH471&lt;&gt;"---",VLOOKUP(AD471,CALC_CONN_TEB0187_REV01!F:M,8,0),IF(IFERROR(IF(AD471=AH471,AI471,AH471),"---")="---","---",IF(COUNTIF(CALC_CONN_TEB0187_REV01!F:F,IFERROR(IF(AD471=AH471,AI471,AH471),"---"))&gt;0,"---",IFERROR(IF(AD471=AH471,AI471,AH471),"---")))),"---")</f>
        <v>J27-17</v>
      </c>
      <c r="AL471">
        <f t="shared" si="101"/>
        <v>73.989500000000007</v>
      </c>
      <c r="AM471">
        <f t="shared" si="102"/>
        <v>2</v>
      </c>
      <c r="AT471" t="str">
        <f t="shared" si="95"/>
        <v>CSI0_D1_N</v>
      </c>
      <c r="AU471" t="str">
        <f t="shared" si="96"/>
        <v>--</v>
      </c>
    </row>
    <row r="472" spans="1:47" x14ac:dyDescent="0.25">
      <c r="A472" t="str">
        <f t="shared" si="91"/>
        <v>J2-D48</v>
      </c>
      <c r="B472" t="str">
        <f t="shared" si="92"/>
        <v>CSI0_C_P</v>
      </c>
      <c r="C472" t="str">
        <f t="shared" si="93"/>
        <v>J2-CSI0_C_P</v>
      </c>
      <c r="D472" t="str">
        <f t="shared" si="94"/>
        <v>J2-D48</v>
      </c>
      <c r="E472" t="s">
        <v>410</v>
      </c>
      <c r="F472" t="s">
        <v>397</v>
      </c>
      <c r="G472" t="s">
        <v>3791</v>
      </c>
      <c r="L472" t="s">
        <v>4137</v>
      </c>
      <c r="M472" t="s">
        <v>428</v>
      </c>
      <c r="N472">
        <v>51.797800000000002</v>
      </c>
      <c r="AA472">
        <f t="shared" si="103"/>
        <v>467</v>
      </c>
      <c r="AB472" t="str">
        <f>B2B!B469</f>
        <v>J2</v>
      </c>
      <c r="AC472" t="str">
        <f>B2B!C469</f>
        <v>D47</v>
      </c>
      <c r="AD472" t="str">
        <f t="shared" si="97"/>
        <v>J2-D47</v>
      </c>
      <c r="AE472" t="str">
        <f t="shared" si="98"/>
        <v>CSI0_D1_N</v>
      </c>
      <c r="AG472" t="str">
        <f t="shared" si="99"/>
        <v>--</v>
      </c>
      <c r="AH472" t="str">
        <f t="shared" si="100"/>
        <v>J2-D47</v>
      </c>
      <c r="AI472" t="str">
        <f>IFERROR(IF(IF(AG472="--",INDEX(D:D,MATCH(AE472,INDEX(B:B,MATCH(AE472,B:B,)+1):B10986,)+MATCH(AE472,B:B,)))=AD472,VLOOKUP(AE472,B:D,3,0),IF(AG472="--",INDEX(D:D,MATCH(AE472,INDEX(B:B,MATCH(AE472,B:B,)+1):B10986,)+MATCH(AE472,B:B,)),"---")),"---")</f>
        <v>J27-18</v>
      </c>
      <c r="AJ472" t="str">
        <f>IF(COUNTIF(CALC_CONN_TEB0187_REV01!F:F,IF(AH472&lt;&gt;"---",VLOOKUP(AD472,CALC_CONN_TEB0187_REV01!F:M,8,0),IF(IFERROR(IF(AD472=AH472,AI472,AH472),"---")="---","---",IF(COUNTIF(CALC_CONN_TEB0187_REV01!F:F,IFERROR(IF(AD472=AH472,AI472,AH472),"---"))&gt;0,"---",IFERROR(IF(AD472=AH472,AI472,AH472),"---")))))=1,IF(AH472&lt;&gt;"---",VLOOKUP(AD472,CALC_CONN_TEB0187_REV01!F:M,8,0),IF(IFERROR(IF(AD472=AH472,AI472,AH472),"---")="---","---",IF(COUNTIF(CALC_CONN_TEB0187_REV01!F:F,IFERROR(IF(AD472=AH472,AI472,AH472),"---"))&gt;0,"---",IFERROR(IF(AD472=AH472,AI472,AH472),"---")))),"---")</f>
        <v>---</v>
      </c>
      <c r="AK472" t="str">
        <f>IF(COUNTIF(CALC_CONN_TEB0187_REV01!F:F,IF(AH472&lt;&gt;"---",VLOOKUP(AD472,CALC_CONN_TEB0187_REV01!F:M,8,0),IF(IFERROR(IF(AD472=AH472,AI472,AH472),"---")="---","---",IF(COUNTIF(CALC_CONN_TEB0187_REV01!F:F,IFERROR(IF(AD472=AH472,AI472,AH472),"---"))&gt;0,"---",IFERROR(IF(AD472=AH472,AI472,AH472),"---")))))=0,IF(AH472&lt;&gt;"---",VLOOKUP(AD472,CALC_CONN_TEB0187_REV01!F:M,8,0),IF(IFERROR(IF(AD472=AH472,AI472,AH472),"---")="---","---",IF(COUNTIF(CALC_CONN_TEB0187_REV01!F:F,IFERROR(IF(AD472=AH472,AI472,AH472),"---"))&gt;0,"---",IFERROR(IF(AD472=AH472,AI472,AH472),"---")))),"---")</f>
        <v>J27-18</v>
      </c>
      <c r="AL472">
        <f t="shared" si="101"/>
        <v>73.997500000000002</v>
      </c>
      <c r="AM472">
        <f t="shared" si="102"/>
        <v>2</v>
      </c>
      <c r="AT472" t="str">
        <f t="shared" si="95"/>
        <v>CSI0_C_P</v>
      </c>
      <c r="AU472" t="str">
        <f t="shared" si="96"/>
        <v>--</v>
      </c>
    </row>
    <row r="473" spans="1:47" x14ac:dyDescent="0.25">
      <c r="A473" t="str">
        <f t="shared" si="91"/>
        <v>J2-D49</v>
      </c>
      <c r="B473" t="str">
        <f t="shared" si="92"/>
        <v>CSI0_C_N</v>
      </c>
      <c r="C473" t="str">
        <f t="shared" si="93"/>
        <v>J2-CSI0_C_N</v>
      </c>
      <c r="D473" t="str">
        <f t="shared" si="94"/>
        <v>J2-D49</v>
      </c>
      <c r="E473" t="s">
        <v>410</v>
      </c>
      <c r="F473" t="s">
        <v>398</v>
      </c>
      <c r="G473" t="s">
        <v>3790</v>
      </c>
      <c r="L473" t="s">
        <v>989</v>
      </c>
      <c r="M473" t="s">
        <v>428</v>
      </c>
      <c r="N473">
        <v>48.754800000000003</v>
      </c>
      <c r="AA473">
        <f t="shared" si="103"/>
        <v>468</v>
      </c>
      <c r="AB473" t="str">
        <f>B2B!B470</f>
        <v>J2</v>
      </c>
      <c r="AC473" t="str">
        <f>B2B!C470</f>
        <v>D48</v>
      </c>
      <c r="AD473" t="str">
        <f t="shared" si="97"/>
        <v>J2-D48</v>
      </c>
      <c r="AE473" t="str">
        <f t="shared" si="98"/>
        <v>CSI0_C_P</v>
      </c>
      <c r="AG473" t="str">
        <f t="shared" si="99"/>
        <v>--</v>
      </c>
      <c r="AH473" t="str">
        <f t="shared" si="100"/>
        <v>J2-D48</v>
      </c>
      <c r="AI473" t="str">
        <f>IFERROR(IF(IF(AG473="--",INDEX(D:D,MATCH(AE473,INDEX(B:B,MATCH(AE473,B:B,)+1):B10987,)+MATCH(AE473,B:B,)))=AD473,VLOOKUP(AE473,B:D,3,0),IF(AG473="--",INDEX(D:D,MATCH(AE473,INDEX(B:B,MATCH(AE473,B:B,)+1):B10987,)+MATCH(AE473,B:B,)),"---")),"---")</f>
        <v>J27-14</v>
      </c>
      <c r="AJ473" t="str">
        <f>IF(COUNTIF(CALC_CONN_TEB0187_REV01!F:F,IF(AH473&lt;&gt;"---",VLOOKUP(AD473,CALC_CONN_TEB0187_REV01!F:M,8,0),IF(IFERROR(IF(AD473=AH473,AI473,AH473),"---")="---","---",IF(COUNTIF(CALC_CONN_TEB0187_REV01!F:F,IFERROR(IF(AD473=AH473,AI473,AH473),"---"))&gt;0,"---",IFERROR(IF(AD473=AH473,AI473,AH473),"---")))))=1,IF(AH473&lt;&gt;"---",VLOOKUP(AD473,CALC_CONN_TEB0187_REV01!F:M,8,0),IF(IFERROR(IF(AD473=AH473,AI473,AH473),"---")="---","---",IF(COUNTIF(CALC_CONN_TEB0187_REV01!F:F,IFERROR(IF(AD473=AH473,AI473,AH473),"---"))&gt;0,"---",IFERROR(IF(AD473=AH473,AI473,AH473),"---")))),"---")</f>
        <v>---</v>
      </c>
      <c r="AK473" t="str">
        <f>IF(COUNTIF(CALC_CONN_TEB0187_REV01!F:F,IF(AH473&lt;&gt;"---",VLOOKUP(AD473,CALC_CONN_TEB0187_REV01!F:M,8,0),IF(IFERROR(IF(AD473=AH473,AI473,AH473),"---")="---","---",IF(COUNTIF(CALC_CONN_TEB0187_REV01!F:F,IFERROR(IF(AD473=AH473,AI473,AH473),"---"))&gt;0,"---",IFERROR(IF(AD473=AH473,AI473,AH473),"---")))))=0,IF(AH473&lt;&gt;"---",VLOOKUP(AD473,CALC_CONN_TEB0187_REV01!F:M,8,0),IF(IFERROR(IF(AD473=AH473,AI473,AH473),"---")="---","---",IF(COUNTIF(CALC_CONN_TEB0187_REV01!F:F,IFERROR(IF(AD473=AH473,AI473,AH473),"---"))&gt;0,"---",IFERROR(IF(AD473=AH473,AI473,AH473),"---")))),"---")</f>
        <v>J27-14</v>
      </c>
      <c r="AL473">
        <f t="shared" si="101"/>
        <v>72.570300000000003</v>
      </c>
      <c r="AM473">
        <f t="shared" si="102"/>
        <v>2</v>
      </c>
      <c r="AT473" t="str">
        <f t="shared" si="95"/>
        <v>CSI0_C_N</v>
      </c>
      <c r="AU473" t="str">
        <f t="shared" si="96"/>
        <v>--</v>
      </c>
    </row>
    <row r="474" spans="1:47" x14ac:dyDescent="0.25">
      <c r="A474" t="str">
        <f t="shared" si="91"/>
        <v>J2-D50</v>
      </c>
      <c r="B474" t="str">
        <f t="shared" si="92"/>
        <v>VCCIO_3B_B</v>
      </c>
      <c r="C474" t="str">
        <f t="shared" si="93"/>
        <v>J2-VCCIO_3B_B</v>
      </c>
      <c r="D474" t="str">
        <f t="shared" si="94"/>
        <v>J2-D50</v>
      </c>
      <c r="E474" t="s">
        <v>410</v>
      </c>
      <c r="F474" t="s">
        <v>399</v>
      </c>
      <c r="G474" t="s">
        <v>969</v>
      </c>
      <c r="L474" t="s">
        <v>991</v>
      </c>
      <c r="M474" t="s">
        <v>428</v>
      </c>
      <c r="N474">
        <v>48.590400000000002</v>
      </c>
      <c r="AA474">
        <f t="shared" si="103"/>
        <v>469</v>
      </c>
      <c r="AB474" t="str">
        <f>B2B!B471</f>
        <v>J2</v>
      </c>
      <c r="AC474" t="str">
        <f>B2B!C471</f>
        <v>D49</v>
      </c>
      <c r="AD474" t="str">
        <f t="shared" si="97"/>
        <v>J2-D49</v>
      </c>
      <c r="AE474" t="str">
        <f t="shared" si="98"/>
        <v>CSI0_C_N</v>
      </c>
      <c r="AG474" t="str">
        <f t="shared" si="99"/>
        <v>--</v>
      </c>
      <c r="AH474" t="str">
        <f t="shared" si="100"/>
        <v>J2-D49</v>
      </c>
      <c r="AI474" t="str">
        <f>IFERROR(IF(IF(AG474="--",INDEX(D:D,MATCH(AE474,INDEX(B:B,MATCH(AE474,B:B,)+1):B10988,)+MATCH(AE474,B:B,)))=AD474,VLOOKUP(AE474,B:D,3,0),IF(AG474="--",INDEX(D:D,MATCH(AE474,INDEX(B:B,MATCH(AE474,B:B,)+1):B10988,)+MATCH(AE474,B:B,)),"---")),"---")</f>
        <v>J27-15</v>
      </c>
      <c r="AJ474" t="str">
        <f>IF(COUNTIF(CALC_CONN_TEB0187_REV01!F:F,IF(AH474&lt;&gt;"---",VLOOKUP(AD474,CALC_CONN_TEB0187_REV01!F:M,8,0),IF(IFERROR(IF(AD474=AH474,AI474,AH474),"---")="---","---",IF(COUNTIF(CALC_CONN_TEB0187_REV01!F:F,IFERROR(IF(AD474=AH474,AI474,AH474),"---"))&gt;0,"---",IFERROR(IF(AD474=AH474,AI474,AH474),"---")))))=1,IF(AH474&lt;&gt;"---",VLOOKUP(AD474,CALC_CONN_TEB0187_REV01!F:M,8,0),IF(IFERROR(IF(AD474=AH474,AI474,AH474),"---")="---","---",IF(COUNTIF(CALC_CONN_TEB0187_REV01!F:F,IFERROR(IF(AD474=AH474,AI474,AH474),"---"))&gt;0,"---",IFERROR(IF(AD474=AH474,AI474,AH474),"---")))),"---")</f>
        <v>---</v>
      </c>
      <c r="AK474" t="str">
        <f>IF(COUNTIF(CALC_CONN_TEB0187_REV01!F:F,IF(AH474&lt;&gt;"---",VLOOKUP(AD474,CALC_CONN_TEB0187_REV01!F:M,8,0),IF(IFERROR(IF(AD474=AH474,AI474,AH474),"---")="---","---",IF(COUNTIF(CALC_CONN_TEB0187_REV01!F:F,IFERROR(IF(AD474=AH474,AI474,AH474),"---"))&gt;0,"---",IFERROR(IF(AD474=AH474,AI474,AH474),"---")))))=0,IF(AH474&lt;&gt;"---",VLOOKUP(AD474,CALC_CONN_TEB0187_REV01!F:M,8,0),IF(IFERROR(IF(AD474=AH474,AI474,AH474),"---")="---","---",IF(COUNTIF(CALC_CONN_TEB0187_REV01!F:F,IFERROR(IF(AD474=AH474,AI474,AH474),"---"))&gt;0,"---",IFERROR(IF(AD474=AH474,AI474,AH474),"---")))),"---")</f>
        <v>J27-15</v>
      </c>
      <c r="AL474">
        <f t="shared" si="101"/>
        <v>72.589699999999993</v>
      </c>
      <c r="AM474">
        <f t="shared" si="102"/>
        <v>2</v>
      </c>
      <c r="AT474" t="str">
        <f t="shared" si="95"/>
        <v>VCCIO_3B_B</v>
      </c>
      <c r="AU474" t="str">
        <f t="shared" si="96"/>
        <v>--</v>
      </c>
    </row>
    <row r="475" spans="1:47" x14ac:dyDescent="0.25">
      <c r="A475" t="str">
        <f t="shared" si="91"/>
        <v>J2-D51</v>
      </c>
      <c r="B475" t="str">
        <f t="shared" si="92"/>
        <v>CSI0_D2_P</v>
      </c>
      <c r="C475" t="str">
        <f t="shared" si="93"/>
        <v>J2-CSI0_D2_P</v>
      </c>
      <c r="D475" t="str">
        <f t="shared" si="94"/>
        <v>J2-D51</v>
      </c>
      <c r="E475" t="s">
        <v>410</v>
      </c>
      <c r="F475" t="s">
        <v>400</v>
      </c>
      <c r="G475" t="s">
        <v>3801</v>
      </c>
      <c r="L475" t="s">
        <v>990</v>
      </c>
      <c r="M475" t="s">
        <v>428</v>
      </c>
      <c r="N475">
        <v>49.828800000000001</v>
      </c>
      <c r="AA475">
        <f t="shared" si="103"/>
        <v>470</v>
      </c>
      <c r="AB475" t="str">
        <f>B2B!B472</f>
        <v>J2</v>
      </c>
      <c r="AC475" t="str">
        <f>B2B!C472</f>
        <v>D50</v>
      </c>
      <c r="AD475" t="str">
        <f t="shared" si="97"/>
        <v>J2-D50</v>
      </c>
      <c r="AE475" t="str">
        <f t="shared" si="98"/>
        <v>VCCIO_3B_B</v>
      </c>
      <c r="AG475" t="str">
        <f t="shared" si="99"/>
        <v>--</v>
      </c>
      <c r="AH475" t="str">
        <f t="shared" si="100"/>
        <v>J2-C51</v>
      </c>
      <c r="AI475" t="str">
        <f>IFERROR(IF(IF(AG475="--",INDEX(D:D,MATCH(AE475,INDEX(B:B,MATCH(AE475,B:B,)+1):B10989,)+MATCH(AE475,B:B,)))=AD475,VLOOKUP(AE475,B:D,3,0),IF(AG475="--",INDEX(D:D,MATCH(AE475,INDEX(B:B,MATCH(AE475,B:B,)+1):B10989,)+MATCH(AE475,B:B,)),"---")),"---")</f>
        <v>J2-C51</v>
      </c>
      <c r="AJ475" t="str">
        <f>IF(COUNTIF(CALC_CONN_TEB0187_REV01!F:F,IF(AH475&lt;&gt;"---",VLOOKUP(AD475,CALC_CONN_TEB0187_REV01!F:M,8,0),IF(IFERROR(IF(AD475=AH475,AI475,AH475),"---")="---","---",IF(COUNTIF(CALC_CONN_TEB0187_REV01!F:F,IFERROR(IF(AD475=AH475,AI475,AH475),"---"))&gt;0,"---",IFERROR(IF(AD475=AH475,AI475,AH475),"---")))))=1,IF(AH475&lt;&gt;"---",VLOOKUP(AD475,CALC_CONN_TEB0187_REV01!F:M,8,0),IF(IFERROR(IF(AD475=AH475,AI475,AH475),"---")="---","---",IF(COUNTIF(CALC_CONN_TEB0187_REV01!F:F,IFERROR(IF(AD475=AH475,AI475,AH475),"---"))&gt;0,"---",IFERROR(IF(AD475=AH475,AI475,AH475),"---")))),"---")</f>
        <v>---</v>
      </c>
      <c r="AK475" t="str">
        <f>IF(COUNTIF(CALC_CONN_TEB0187_REV01!F:F,IF(AH475&lt;&gt;"---",VLOOKUP(AD475,CALC_CONN_TEB0187_REV01!F:M,8,0),IF(IFERROR(IF(AD475=AH475,AI475,AH475),"---")="---","---",IF(COUNTIF(CALC_CONN_TEB0187_REV01!F:F,IFERROR(IF(AD475=AH475,AI475,AH475),"---"))&gt;0,"---",IFERROR(IF(AD475=AH475,AI475,AH475),"---")))))=0,IF(AH475&lt;&gt;"---",VLOOKUP(AD475,CALC_CONN_TEB0187_REV01!F:M,8,0),IF(IFERROR(IF(AD475=AH475,AI475,AH475),"---")="---","---",IF(COUNTIF(CALC_CONN_TEB0187_REV01!F:F,IFERROR(IF(AD475=AH475,AI475,AH475),"---"))&gt;0,"---",IFERROR(IF(AD475=AH475,AI475,AH475),"---")))),"---")</f>
        <v>---</v>
      </c>
      <c r="AL475">
        <f t="shared" si="101"/>
        <v>3.9260999999999999</v>
      </c>
      <c r="AM475">
        <f t="shared" si="102"/>
        <v>3</v>
      </c>
      <c r="AT475" t="str">
        <f t="shared" si="95"/>
        <v>CSI0_D2_P</v>
      </c>
      <c r="AU475" t="str">
        <f t="shared" si="96"/>
        <v>--</v>
      </c>
    </row>
    <row r="476" spans="1:47" x14ac:dyDescent="0.25">
      <c r="A476" t="str">
        <f t="shared" si="91"/>
        <v>J2-D52</v>
      </c>
      <c r="B476" t="str">
        <f t="shared" si="92"/>
        <v>CSI0_D2_N</v>
      </c>
      <c r="C476" t="str">
        <f t="shared" si="93"/>
        <v>J2-CSI0_D2_N</v>
      </c>
      <c r="D476" t="str">
        <f t="shared" si="94"/>
        <v>J2-D52</v>
      </c>
      <c r="E476" t="s">
        <v>410</v>
      </c>
      <c r="F476" t="s">
        <v>401</v>
      </c>
      <c r="G476" t="s">
        <v>3799</v>
      </c>
      <c r="L476" t="s">
        <v>988</v>
      </c>
      <c r="M476" t="s">
        <v>428</v>
      </c>
      <c r="N476">
        <v>51.707099999999997</v>
      </c>
      <c r="AA476">
        <f t="shared" si="103"/>
        <v>471</v>
      </c>
      <c r="AB476" t="str">
        <f>B2B!B473</f>
        <v>J2</v>
      </c>
      <c r="AC476" t="str">
        <f>B2B!C473</f>
        <v>D51</v>
      </c>
      <c r="AD476" t="str">
        <f t="shared" si="97"/>
        <v>J2-D51</v>
      </c>
      <c r="AE476" t="str">
        <f t="shared" si="98"/>
        <v>CSI0_D2_P</v>
      </c>
      <c r="AG476" t="str">
        <f t="shared" si="99"/>
        <v>--</v>
      </c>
      <c r="AH476" t="str">
        <f t="shared" si="100"/>
        <v>J2-D51</v>
      </c>
      <c r="AI476" t="str">
        <f>IFERROR(IF(IF(AG476="--",INDEX(D:D,MATCH(AE476,INDEX(B:B,MATCH(AE476,B:B,)+1):B10990,)+MATCH(AE476,B:B,)))=AD476,VLOOKUP(AE476,B:D,3,0),IF(AG476="--",INDEX(D:D,MATCH(AE476,INDEX(B:B,MATCH(AE476,B:B,)+1):B10990,)+MATCH(AE476,B:B,)),"---")),"---")</f>
        <v>J27-11</v>
      </c>
      <c r="AJ476" t="str">
        <f>IF(COUNTIF(CALC_CONN_TEB0187_REV01!F:F,IF(AH476&lt;&gt;"---",VLOOKUP(AD476,CALC_CONN_TEB0187_REV01!F:M,8,0),IF(IFERROR(IF(AD476=AH476,AI476,AH476),"---")="---","---",IF(COUNTIF(CALC_CONN_TEB0187_REV01!F:F,IFERROR(IF(AD476=AH476,AI476,AH476),"---"))&gt;0,"---",IFERROR(IF(AD476=AH476,AI476,AH476),"---")))))=1,IF(AH476&lt;&gt;"---",VLOOKUP(AD476,CALC_CONN_TEB0187_REV01!F:M,8,0),IF(IFERROR(IF(AD476=AH476,AI476,AH476),"---")="---","---",IF(COUNTIF(CALC_CONN_TEB0187_REV01!F:F,IFERROR(IF(AD476=AH476,AI476,AH476),"---"))&gt;0,"---",IFERROR(IF(AD476=AH476,AI476,AH476),"---")))),"---")</f>
        <v>---</v>
      </c>
      <c r="AK476" t="str">
        <f>IF(COUNTIF(CALC_CONN_TEB0187_REV01!F:F,IF(AH476&lt;&gt;"---",VLOOKUP(AD476,CALC_CONN_TEB0187_REV01!F:M,8,0),IF(IFERROR(IF(AD476=AH476,AI476,AH476),"---")="---","---",IF(COUNTIF(CALC_CONN_TEB0187_REV01!F:F,IFERROR(IF(AD476=AH476,AI476,AH476),"---"))&gt;0,"---",IFERROR(IF(AD476=AH476,AI476,AH476),"---")))))=0,IF(AH476&lt;&gt;"---",VLOOKUP(AD476,CALC_CONN_TEB0187_REV01!F:M,8,0),IF(IFERROR(IF(AD476=AH476,AI476,AH476),"---")="---","---",IF(COUNTIF(CALC_CONN_TEB0187_REV01!F:F,IFERROR(IF(AD476=AH476,AI476,AH476),"---"))&gt;0,"---",IFERROR(IF(AD476=AH476,AI476,AH476),"---")))),"---")</f>
        <v>J27-11</v>
      </c>
      <c r="AL476">
        <f t="shared" si="101"/>
        <v>72.750600000000006</v>
      </c>
      <c r="AM476">
        <f t="shared" si="102"/>
        <v>2</v>
      </c>
      <c r="AT476" t="str">
        <f t="shared" si="95"/>
        <v>CSI0_D2_N</v>
      </c>
      <c r="AU476" t="str">
        <f t="shared" si="96"/>
        <v>--</v>
      </c>
    </row>
    <row r="477" spans="1:47" x14ac:dyDescent="0.25">
      <c r="A477" t="str">
        <f t="shared" si="91"/>
        <v>J2-D53</v>
      </c>
      <c r="B477" t="str">
        <f t="shared" si="92"/>
        <v>CSI0_D3_P</v>
      </c>
      <c r="C477" t="str">
        <f t="shared" si="93"/>
        <v>J2-CSI0_D3_P</v>
      </c>
      <c r="D477" t="str">
        <f t="shared" si="94"/>
        <v>J2-D53</v>
      </c>
      <c r="E477" t="s">
        <v>410</v>
      </c>
      <c r="F477" t="s">
        <v>402</v>
      </c>
      <c r="G477" t="s">
        <v>3805</v>
      </c>
      <c r="L477" t="s">
        <v>4138</v>
      </c>
      <c r="M477" t="s">
        <v>428</v>
      </c>
      <c r="N477">
        <v>83.381799999999998</v>
      </c>
      <c r="AA477">
        <f t="shared" si="103"/>
        <v>472</v>
      </c>
      <c r="AB477" t="str">
        <f>B2B!B474</f>
        <v>J2</v>
      </c>
      <c r="AC477" t="str">
        <f>B2B!C474</f>
        <v>D52</v>
      </c>
      <c r="AD477" t="str">
        <f t="shared" si="97"/>
        <v>J2-D52</v>
      </c>
      <c r="AE477" t="str">
        <f t="shared" si="98"/>
        <v>CSI0_D2_N</v>
      </c>
      <c r="AG477" t="str">
        <f t="shared" si="99"/>
        <v>--</v>
      </c>
      <c r="AH477" t="str">
        <f t="shared" si="100"/>
        <v>J2-D52</v>
      </c>
      <c r="AI477" t="str">
        <f>IFERROR(IF(IF(AG477="--",INDEX(D:D,MATCH(AE477,INDEX(B:B,MATCH(AE477,B:B,)+1):B10991,)+MATCH(AE477,B:B,)))=AD477,VLOOKUP(AE477,B:D,3,0),IF(AG477="--",INDEX(D:D,MATCH(AE477,INDEX(B:B,MATCH(AE477,B:B,)+1):B10991,)+MATCH(AE477,B:B,)),"---")),"---")</f>
        <v>J27-12</v>
      </c>
      <c r="AJ477" t="str">
        <f>IF(COUNTIF(CALC_CONN_TEB0187_REV01!F:F,IF(AH477&lt;&gt;"---",VLOOKUP(AD477,CALC_CONN_TEB0187_REV01!F:M,8,0),IF(IFERROR(IF(AD477=AH477,AI477,AH477),"---")="---","---",IF(COUNTIF(CALC_CONN_TEB0187_REV01!F:F,IFERROR(IF(AD477=AH477,AI477,AH477),"---"))&gt;0,"---",IFERROR(IF(AD477=AH477,AI477,AH477),"---")))))=1,IF(AH477&lt;&gt;"---",VLOOKUP(AD477,CALC_CONN_TEB0187_REV01!F:M,8,0),IF(IFERROR(IF(AD477=AH477,AI477,AH477),"---")="---","---",IF(COUNTIF(CALC_CONN_TEB0187_REV01!F:F,IFERROR(IF(AD477=AH477,AI477,AH477),"---"))&gt;0,"---",IFERROR(IF(AD477=AH477,AI477,AH477),"---")))),"---")</f>
        <v>---</v>
      </c>
      <c r="AK477" t="str">
        <f>IF(COUNTIF(CALC_CONN_TEB0187_REV01!F:F,IF(AH477&lt;&gt;"---",VLOOKUP(AD477,CALC_CONN_TEB0187_REV01!F:M,8,0),IF(IFERROR(IF(AD477=AH477,AI477,AH477),"---")="---","---",IF(COUNTIF(CALC_CONN_TEB0187_REV01!F:F,IFERROR(IF(AD477=AH477,AI477,AH477),"---"))&gt;0,"---",IFERROR(IF(AD477=AH477,AI477,AH477),"---")))))=0,IF(AH477&lt;&gt;"---",VLOOKUP(AD477,CALC_CONN_TEB0187_REV01!F:M,8,0),IF(IFERROR(IF(AD477=AH477,AI477,AH477),"---")="---","---",IF(COUNTIF(CALC_CONN_TEB0187_REV01!F:F,IFERROR(IF(AD477=AH477,AI477,AH477),"---"))&gt;0,"---",IFERROR(IF(AD477=AH477,AI477,AH477),"---")))),"---")</f>
        <v>J27-12</v>
      </c>
      <c r="AL477">
        <f t="shared" si="101"/>
        <v>72.766999999999996</v>
      </c>
      <c r="AM477">
        <f t="shared" si="102"/>
        <v>2</v>
      </c>
      <c r="AT477" t="str">
        <f t="shared" si="95"/>
        <v>CSI0_D3_P</v>
      </c>
      <c r="AU477" t="str">
        <f t="shared" si="96"/>
        <v>--</v>
      </c>
    </row>
    <row r="478" spans="1:47" x14ac:dyDescent="0.25">
      <c r="A478" t="str">
        <f t="shared" si="91"/>
        <v>J2-D54</v>
      </c>
      <c r="B478" t="str">
        <f t="shared" si="92"/>
        <v>CSI0_D3_N</v>
      </c>
      <c r="C478" t="str">
        <f t="shared" si="93"/>
        <v>J2-CSI0_D3_N</v>
      </c>
      <c r="D478" t="str">
        <f t="shared" si="94"/>
        <v>J2-D54</v>
      </c>
      <c r="E478" t="s">
        <v>410</v>
      </c>
      <c r="F478" t="s">
        <v>403</v>
      </c>
      <c r="G478" t="s">
        <v>3803</v>
      </c>
      <c r="L478" t="s">
        <v>4139</v>
      </c>
      <c r="M478" t="s">
        <v>428</v>
      </c>
      <c r="N478">
        <v>83.394599999999997</v>
      </c>
      <c r="AA478">
        <f t="shared" si="103"/>
        <v>473</v>
      </c>
      <c r="AB478" t="str">
        <f>B2B!B475</f>
        <v>J2</v>
      </c>
      <c r="AC478" t="str">
        <f>B2B!C475</f>
        <v>D53</v>
      </c>
      <c r="AD478" t="str">
        <f t="shared" si="97"/>
        <v>J2-D53</v>
      </c>
      <c r="AE478" t="str">
        <f t="shared" si="98"/>
        <v>CSI0_D3_P</v>
      </c>
      <c r="AG478" t="str">
        <f t="shared" si="99"/>
        <v>--</v>
      </c>
      <c r="AH478" t="str">
        <f t="shared" si="100"/>
        <v>J2-D53</v>
      </c>
      <c r="AI478" t="str">
        <f>IFERROR(IF(IF(AG478="--",INDEX(D:D,MATCH(AE478,INDEX(B:B,MATCH(AE478,B:B,)+1):B10992,)+MATCH(AE478,B:B,)))=AD478,VLOOKUP(AE478,B:D,3,0),IF(AG478="--",INDEX(D:D,MATCH(AE478,INDEX(B:B,MATCH(AE478,B:B,)+1):B10992,)+MATCH(AE478,B:B,)),"---")),"---")</f>
        <v>J27-8</v>
      </c>
      <c r="AJ478" t="str">
        <f>IF(COUNTIF(CALC_CONN_TEB0187_REV01!F:F,IF(AH478&lt;&gt;"---",VLOOKUP(AD478,CALC_CONN_TEB0187_REV01!F:M,8,0),IF(IFERROR(IF(AD478=AH478,AI478,AH478),"---")="---","---",IF(COUNTIF(CALC_CONN_TEB0187_REV01!F:F,IFERROR(IF(AD478=AH478,AI478,AH478),"---"))&gt;0,"---",IFERROR(IF(AD478=AH478,AI478,AH478),"---")))))=1,IF(AH478&lt;&gt;"---",VLOOKUP(AD478,CALC_CONN_TEB0187_REV01!F:M,8,0),IF(IFERROR(IF(AD478=AH478,AI478,AH478),"---")="---","---",IF(COUNTIF(CALC_CONN_TEB0187_REV01!F:F,IFERROR(IF(AD478=AH478,AI478,AH478),"---"))&gt;0,"---",IFERROR(IF(AD478=AH478,AI478,AH478),"---")))),"---")</f>
        <v>---</v>
      </c>
      <c r="AK478" t="str">
        <f>IF(COUNTIF(CALC_CONN_TEB0187_REV01!F:F,IF(AH478&lt;&gt;"---",VLOOKUP(AD478,CALC_CONN_TEB0187_REV01!F:M,8,0),IF(IFERROR(IF(AD478=AH478,AI478,AH478),"---")="---","---",IF(COUNTIF(CALC_CONN_TEB0187_REV01!F:F,IFERROR(IF(AD478=AH478,AI478,AH478),"---"))&gt;0,"---",IFERROR(IF(AD478=AH478,AI478,AH478),"---")))))=0,IF(AH478&lt;&gt;"---",VLOOKUP(AD478,CALC_CONN_TEB0187_REV01!F:M,8,0),IF(IFERROR(IF(AD478=AH478,AI478,AH478),"---")="---","---",IF(COUNTIF(CALC_CONN_TEB0187_REV01!F:F,IFERROR(IF(AD478=AH478,AI478,AH478),"---"))&gt;0,"---",IFERROR(IF(AD478=AH478,AI478,AH478),"---")))),"---")</f>
        <v>J27-8</v>
      </c>
      <c r="AL478">
        <f t="shared" si="101"/>
        <v>73.372799999999998</v>
      </c>
      <c r="AM478">
        <f t="shared" si="102"/>
        <v>2</v>
      </c>
      <c r="AT478" t="str">
        <f t="shared" si="95"/>
        <v>CSI0_D3_N</v>
      </c>
      <c r="AU478" t="str">
        <f t="shared" si="96"/>
        <v>--</v>
      </c>
    </row>
    <row r="479" spans="1:47" x14ac:dyDescent="0.25">
      <c r="A479" t="str">
        <f t="shared" si="91"/>
        <v>J2-D55</v>
      </c>
      <c r="B479" t="str">
        <f t="shared" si="92"/>
        <v>X_D1_P</v>
      </c>
      <c r="C479" t="str">
        <f t="shared" si="93"/>
        <v>J2-X_D1_P</v>
      </c>
      <c r="D479" t="str">
        <f t="shared" si="94"/>
        <v>J2-D55</v>
      </c>
      <c r="E479" t="s">
        <v>410</v>
      </c>
      <c r="F479" t="s">
        <v>404</v>
      </c>
      <c r="G479" t="s">
        <v>4140</v>
      </c>
      <c r="L479" t="s">
        <v>4141</v>
      </c>
      <c r="M479" t="s">
        <v>428</v>
      </c>
      <c r="N479">
        <v>70.3536</v>
      </c>
      <c r="AA479">
        <f t="shared" si="103"/>
        <v>474</v>
      </c>
      <c r="AB479" t="str">
        <f>B2B!B476</f>
        <v>J2</v>
      </c>
      <c r="AC479" t="str">
        <f>B2B!C476</f>
        <v>D54</v>
      </c>
      <c r="AD479" t="str">
        <f t="shared" si="97"/>
        <v>J2-D54</v>
      </c>
      <c r="AE479" t="str">
        <f t="shared" si="98"/>
        <v>CSI0_D3_N</v>
      </c>
      <c r="AG479" t="str">
        <f t="shared" si="99"/>
        <v>--</v>
      </c>
      <c r="AH479" t="str">
        <f t="shared" si="100"/>
        <v>J2-D54</v>
      </c>
      <c r="AI479" t="str">
        <f>IFERROR(IF(IF(AG479="--",INDEX(D:D,MATCH(AE479,INDEX(B:B,MATCH(AE479,B:B,)+1):B10993,)+MATCH(AE479,B:B,)))=AD479,VLOOKUP(AE479,B:D,3,0),IF(AG479="--",INDEX(D:D,MATCH(AE479,INDEX(B:B,MATCH(AE479,B:B,)+1):B10993,)+MATCH(AE479,B:B,)),"---")),"---")</f>
        <v>J27-9</v>
      </c>
      <c r="AJ479" t="str">
        <f>IF(COUNTIF(CALC_CONN_TEB0187_REV01!F:F,IF(AH479&lt;&gt;"---",VLOOKUP(AD479,CALC_CONN_TEB0187_REV01!F:M,8,0),IF(IFERROR(IF(AD479=AH479,AI479,AH479),"---")="---","---",IF(COUNTIF(CALC_CONN_TEB0187_REV01!F:F,IFERROR(IF(AD479=AH479,AI479,AH479),"---"))&gt;0,"---",IFERROR(IF(AD479=AH479,AI479,AH479),"---")))))=1,IF(AH479&lt;&gt;"---",VLOOKUP(AD479,CALC_CONN_TEB0187_REV01!F:M,8,0),IF(IFERROR(IF(AD479=AH479,AI479,AH479),"---")="---","---",IF(COUNTIF(CALC_CONN_TEB0187_REV01!F:F,IFERROR(IF(AD479=AH479,AI479,AH479),"---"))&gt;0,"---",IFERROR(IF(AD479=AH479,AI479,AH479),"---")))),"---")</f>
        <v>---</v>
      </c>
      <c r="AK479" t="str">
        <f>IF(COUNTIF(CALC_CONN_TEB0187_REV01!F:F,IF(AH479&lt;&gt;"---",VLOOKUP(AD479,CALC_CONN_TEB0187_REV01!F:M,8,0),IF(IFERROR(IF(AD479=AH479,AI479,AH479),"---")="---","---",IF(COUNTIF(CALC_CONN_TEB0187_REV01!F:F,IFERROR(IF(AD479=AH479,AI479,AH479),"---"))&gt;0,"---",IFERROR(IF(AD479=AH479,AI479,AH479),"---")))))=0,IF(AH479&lt;&gt;"---",VLOOKUP(AD479,CALC_CONN_TEB0187_REV01!F:M,8,0),IF(IFERROR(IF(AD479=AH479,AI479,AH479),"---")="---","---",IF(COUNTIF(CALC_CONN_TEB0187_REV01!F:F,IFERROR(IF(AD479=AH479,AI479,AH479),"---"))&gt;0,"---",IFERROR(IF(AD479=AH479,AI479,AH479),"---")))),"---")</f>
        <v>J27-9</v>
      </c>
      <c r="AL479">
        <f t="shared" si="101"/>
        <v>73.326599999999999</v>
      </c>
      <c r="AM479">
        <f t="shared" si="102"/>
        <v>2</v>
      </c>
      <c r="AT479" t="str">
        <f t="shared" si="95"/>
        <v>X_D1_P</v>
      </c>
      <c r="AU479" t="str">
        <f t="shared" si="96"/>
        <v>--</v>
      </c>
    </row>
    <row r="480" spans="1:47" x14ac:dyDescent="0.25">
      <c r="A480" t="str">
        <f t="shared" si="91"/>
        <v>J2-D56</v>
      </c>
      <c r="B480" t="str">
        <f t="shared" si="92"/>
        <v>X_D1_N</v>
      </c>
      <c r="C480" t="str">
        <f t="shared" si="93"/>
        <v>J2-X_D1_N</v>
      </c>
      <c r="D480" t="str">
        <f t="shared" si="94"/>
        <v>J2-D56</v>
      </c>
      <c r="E480" t="s">
        <v>410</v>
      </c>
      <c r="F480" t="s">
        <v>405</v>
      </c>
      <c r="G480" t="s">
        <v>4142</v>
      </c>
      <c r="L480" t="s">
        <v>4143</v>
      </c>
      <c r="M480" t="s">
        <v>428</v>
      </c>
      <c r="N480">
        <v>70.455600000000004</v>
      </c>
      <c r="AA480">
        <f t="shared" si="103"/>
        <v>475</v>
      </c>
      <c r="AB480" t="str">
        <f>B2B!B477</f>
        <v>J2</v>
      </c>
      <c r="AC480" t="str">
        <f>B2B!C477</f>
        <v>D55</v>
      </c>
      <c r="AD480" t="str">
        <f t="shared" si="97"/>
        <v>J2-D55</v>
      </c>
      <c r="AE480" t="str">
        <f t="shared" si="98"/>
        <v>X_D1_P</v>
      </c>
      <c r="AG480" t="str">
        <f t="shared" si="99"/>
        <v>--</v>
      </c>
      <c r="AH480" t="str">
        <f t="shared" si="100"/>
        <v>J2-D55</v>
      </c>
      <c r="AI480" t="str">
        <f>IFERROR(IF(IF(AG480="--",INDEX(D:D,MATCH(AE480,INDEX(B:B,MATCH(AE480,B:B,)+1):B10994,)+MATCH(AE480,B:B,)))=AD480,VLOOKUP(AE480,B:D,3,0),IF(AG480="--",INDEX(D:D,MATCH(AE480,INDEX(B:B,MATCH(AE480,B:B,)+1):B10994,)+MATCH(AE480,B:B,)),"---")),"---")</f>
        <v>J17-C7</v>
      </c>
      <c r="AJ480" t="str">
        <f>IF(COUNTIF(CALC_CONN_TEB0187_REV01!F:F,IF(AH480&lt;&gt;"---",VLOOKUP(AD480,CALC_CONN_TEB0187_REV01!F:M,8,0),IF(IFERROR(IF(AD480=AH480,AI480,AH480),"---")="---","---",IF(COUNTIF(CALC_CONN_TEB0187_REV01!F:F,IFERROR(IF(AD480=AH480,AI480,AH480),"---"))&gt;0,"---",IFERROR(IF(AD480=AH480,AI480,AH480),"---")))))=1,IF(AH480&lt;&gt;"---",VLOOKUP(AD480,CALC_CONN_TEB0187_REV01!F:M,8,0),IF(IFERROR(IF(AD480=AH480,AI480,AH480),"---")="---","---",IF(COUNTIF(CALC_CONN_TEB0187_REV01!F:F,IFERROR(IF(AD480=AH480,AI480,AH480),"---"))&gt;0,"---",IFERROR(IF(AD480=AH480,AI480,AH480),"---")))),"---")</f>
        <v>---</v>
      </c>
      <c r="AK480" t="str">
        <f>IF(COUNTIF(CALC_CONN_TEB0187_REV01!F:F,IF(AH480&lt;&gt;"---",VLOOKUP(AD480,CALC_CONN_TEB0187_REV01!F:M,8,0),IF(IFERROR(IF(AD480=AH480,AI480,AH480),"---")="---","---",IF(COUNTIF(CALC_CONN_TEB0187_REV01!F:F,IFERROR(IF(AD480=AH480,AI480,AH480),"---"))&gt;0,"---",IFERROR(IF(AD480=AH480,AI480,AH480),"---")))))=0,IF(AH480&lt;&gt;"---",VLOOKUP(AD480,CALC_CONN_TEB0187_REV01!F:M,8,0),IF(IFERROR(IF(AD480=AH480,AI480,AH480),"---")="---","---",IF(COUNTIF(CALC_CONN_TEB0187_REV01!F:F,IFERROR(IF(AD480=AH480,AI480,AH480),"---"))&gt;0,"---",IFERROR(IF(AD480=AH480,AI480,AH480),"---")))),"---")</f>
        <v>J17-C7</v>
      </c>
      <c r="AL480">
        <f t="shared" si="101"/>
        <v>27.881399999999999</v>
      </c>
      <c r="AM480">
        <f t="shared" si="102"/>
        <v>2</v>
      </c>
      <c r="AT480" t="str">
        <f t="shared" si="95"/>
        <v>X_D1_N</v>
      </c>
      <c r="AU480" t="str">
        <f t="shared" si="96"/>
        <v>--</v>
      </c>
    </row>
    <row r="481" spans="1:47" x14ac:dyDescent="0.25">
      <c r="A481" t="str">
        <f t="shared" si="91"/>
        <v>J2-D57</v>
      </c>
      <c r="B481" t="str">
        <f t="shared" si="92"/>
        <v>GND</v>
      </c>
      <c r="C481" t="str">
        <f t="shared" si="93"/>
        <v>J2-GND</v>
      </c>
      <c r="D481" t="str">
        <f t="shared" si="94"/>
        <v>J2-D57</v>
      </c>
      <c r="E481" t="s">
        <v>410</v>
      </c>
      <c r="F481" t="s">
        <v>406</v>
      </c>
      <c r="G481" t="s">
        <v>433</v>
      </c>
      <c r="L481" t="s">
        <v>4144</v>
      </c>
      <c r="M481" t="s">
        <v>428</v>
      </c>
      <c r="N481">
        <v>71.5227</v>
      </c>
      <c r="AA481">
        <f t="shared" si="103"/>
        <v>476</v>
      </c>
      <c r="AB481" t="str">
        <f>B2B!B478</f>
        <v>J2</v>
      </c>
      <c r="AC481" t="str">
        <f>B2B!C478</f>
        <v>D56</v>
      </c>
      <c r="AD481" t="str">
        <f t="shared" si="97"/>
        <v>J2-D56</v>
      </c>
      <c r="AE481" t="str">
        <f t="shared" si="98"/>
        <v>X_D1_N</v>
      </c>
      <c r="AG481" t="str">
        <f t="shared" si="99"/>
        <v>--</v>
      </c>
      <c r="AH481" t="str">
        <f t="shared" si="100"/>
        <v>J2-D56</v>
      </c>
      <c r="AI481" t="str">
        <f>IFERROR(IF(IF(AG481="--",INDEX(D:D,MATCH(AE481,INDEX(B:B,MATCH(AE481,B:B,)+1):B10995,)+MATCH(AE481,B:B,)))=AD481,VLOOKUP(AE481,B:D,3,0),IF(AG481="--",INDEX(D:D,MATCH(AE481,INDEX(B:B,MATCH(AE481,B:B,)+1):B10995,)+MATCH(AE481,B:B,)),"---")),"---")</f>
        <v>J17-C6</v>
      </c>
      <c r="AJ481" t="str">
        <f>IF(COUNTIF(CALC_CONN_TEB0187_REV01!F:F,IF(AH481&lt;&gt;"---",VLOOKUP(AD481,CALC_CONN_TEB0187_REV01!F:M,8,0),IF(IFERROR(IF(AD481=AH481,AI481,AH481),"---")="---","---",IF(COUNTIF(CALC_CONN_TEB0187_REV01!F:F,IFERROR(IF(AD481=AH481,AI481,AH481),"---"))&gt;0,"---",IFERROR(IF(AD481=AH481,AI481,AH481),"---")))))=1,IF(AH481&lt;&gt;"---",VLOOKUP(AD481,CALC_CONN_TEB0187_REV01!F:M,8,0),IF(IFERROR(IF(AD481=AH481,AI481,AH481),"---")="---","---",IF(COUNTIF(CALC_CONN_TEB0187_REV01!F:F,IFERROR(IF(AD481=AH481,AI481,AH481),"---"))&gt;0,"---",IFERROR(IF(AD481=AH481,AI481,AH481),"---")))),"---")</f>
        <v>---</v>
      </c>
      <c r="AK481" t="str">
        <f>IF(COUNTIF(CALC_CONN_TEB0187_REV01!F:F,IF(AH481&lt;&gt;"---",VLOOKUP(AD481,CALC_CONN_TEB0187_REV01!F:M,8,0),IF(IFERROR(IF(AD481=AH481,AI481,AH481),"---")="---","---",IF(COUNTIF(CALC_CONN_TEB0187_REV01!F:F,IFERROR(IF(AD481=AH481,AI481,AH481),"---"))&gt;0,"---",IFERROR(IF(AD481=AH481,AI481,AH481),"---")))))=0,IF(AH481&lt;&gt;"---",VLOOKUP(AD481,CALC_CONN_TEB0187_REV01!F:M,8,0),IF(IFERROR(IF(AD481=AH481,AI481,AH481),"---")="---","---",IF(COUNTIF(CALC_CONN_TEB0187_REV01!F:F,IFERROR(IF(AD481=AH481,AI481,AH481),"---"))&gt;0,"---",IFERROR(IF(AD481=AH481,AI481,AH481),"---")))),"---")</f>
        <v>J17-C6</v>
      </c>
      <c r="AL481">
        <f t="shared" si="101"/>
        <v>27.820799999999998</v>
      </c>
      <c r="AM481">
        <f t="shared" si="102"/>
        <v>2</v>
      </c>
      <c r="AT481">
        <f t="shared" si="95"/>
        <v>0</v>
      </c>
      <c r="AU481">
        <f t="shared" si="96"/>
        <v>0</v>
      </c>
    </row>
    <row r="482" spans="1:47" x14ac:dyDescent="0.25">
      <c r="A482" t="str">
        <f t="shared" si="91"/>
        <v>J2-D58</v>
      </c>
      <c r="B482" t="str">
        <f t="shared" si="92"/>
        <v>GND</v>
      </c>
      <c r="C482" t="str">
        <f t="shared" si="93"/>
        <v>J2-GND</v>
      </c>
      <c r="D482" t="str">
        <f t="shared" si="94"/>
        <v>J2-D58</v>
      </c>
      <c r="E482" t="s">
        <v>410</v>
      </c>
      <c r="F482" t="s">
        <v>407</v>
      </c>
      <c r="G482" t="s">
        <v>433</v>
      </c>
      <c r="L482" t="s">
        <v>4145</v>
      </c>
      <c r="M482" t="s">
        <v>428</v>
      </c>
      <c r="N482">
        <v>71.789500000000004</v>
      </c>
      <c r="AA482">
        <f t="shared" si="103"/>
        <v>477</v>
      </c>
      <c r="AB482" t="str">
        <f>B2B!B479</f>
        <v>J2</v>
      </c>
      <c r="AC482" t="str">
        <f>B2B!C479</f>
        <v>D57</v>
      </c>
      <c r="AD482" t="str">
        <f t="shared" si="97"/>
        <v>J2-D57</v>
      </c>
      <c r="AE482" t="str">
        <f t="shared" si="98"/>
        <v>GND</v>
      </c>
      <c r="AG482" t="str">
        <f t="shared" si="99"/>
        <v>---</v>
      </c>
      <c r="AH482" t="str">
        <f t="shared" si="100"/>
        <v>---</v>
      </c>
      <c r="AI482" t="str">
        <f>IFERROR(IF(IF(AG482="--",INDEX(D:D,MATCH(AE482,INDEX(B:B,MATCH(AE482,B:B,)+1):B10996,)+MATCH(AE482,B:B,)))=AD482,VLOOKUP(AE482,B:D,3,0),IF(AG482="--",INDEX(D:D,MATCH(AE482,INDEX(B:B,MATCH(AE482,B:B,)+1):B10996,)+MATCH(AE482,B:B,)),"---")),"---")</f>
        <v>---</v>
      </c>
      <c r="AJ482" t="str">
        <f>IF(COUNTIF(CALC_CONN_TEB0187_REV01!F:F,IF(AH482&lt;&gt;"---",VLOOKUP(AD482,CALC_CONN_TEB0187_REV01!F:M,8,0),IF(IFERROR(IF(AD482=AH482,AI482,AH482),"---")="---","---",IF(COUNTIF(CALC_CONN_TEB0187_REV01!F:F,IFERROR(IF(AD482=AH482,AI482,AH482),"---"))&gt;0,"---",IFERROR(IF(AD482=AH482,AI482,AH482),"---")))))=1,IF(AH482&lt;&gt;"---",VLOOKUP(AD482,CALC_CONN_TEB0187_REV01!F:M,8,0),IF(IFERROR(IF(AD482=AH482,AI482,AH482),"---")="---","---",IF(COUNTIF(CALC_CONN_TEB0187_REV01!F:F,IFERROR(IF(AD482=AH482,AI482,AH482),"---"))&gt;0,"---",IFERROR(IF(AD482=AH482,AI482,AH482),"---")))),"---")</f>
        <v>---</v>
      </c>
      <c r="AK482" t="str">
        <f>IF(COUNTIF(CALC_CONN_TEB0187_REV01!F:F,IF(AH482&lt;&gt;"---",VLOOKUP(AD482,CALC_CONN_TEB0187_REV01!F:M,8,0),IF(IFERROR(IF(AD482=AH482,AI482,AH482),"---")="---","---",IF(COUNTIF(CALC_CONN_TEB0187_REV01!F:F,IFERROR(IF(AD482=AH482,AI482,AH482),"---"))&gt;0,"---",IFERROR(IF(AD482=AH482,AI482,AH482),"---")))))=0,IF(AH482&lt;&gt;"---",VLOOKUP(AD482,CALC_CONN_TEB0187_REV01!F:M,8,0),IF(IFERROR(IF(AD482=AH482,AI482,AH482),"---")="---","---",IF(COUNTIF(CALC_CONN_TEB0187_REV01!F:F,IFERROR(IF(AD482=AH482,AI482,AH482),"---"))&gt;0,"---",IFERROR(IF(AD482=AH482,AI482,AH482),"---")))),"---")</f>
        <v>---</v>
      </c>
      <c r="AL482" t="str">
        <f t="shared" si="101"/>
        <v>---</v>
      </c>
      <c r="AM482">
        <f t="shared" si="102"/>
        <v>1098</v>
      </c>
      <c r="AT482">
        <f t="shared" si="95"/>
        <v>0</v>
      </c>
      <c r="AU482">
        <f t="shared" si="96"/>
        <v>0</v>
      </c>
    </row>
    <row r="483" spans="1:47" x14ac:dyDescent="0.25">
      <c r="A483" t="str">
        <f t="shared" si="91"/>
        <v>J2-D59</v>
      </c>
      <c r="B483" t="str">
        <f t="shared" si="92"/>
        <v>VIN_SOM</v>
      </c>
      <c r="C483" t="str">
        <f t="shared" si="93"/>
        <v>J2-VIN_SOM</v>
      </c>
      <c r="D483" t="str">
        <f t="shared" si="94"/>
        <v>J2-D59</v>
      </c>
      <c r="E483" t="s">
        <v>410</v>
      </c>
      <c r="F483" t="s">
        <v>408</v>
      </c>
      <c r="G483" t="s">
        <v>3754</v>
      </c>
      <c r="L483" t="s">
        <v>4146</v>
      </c>
      <c r="M483" t="s">
        <v>428</v>
      </c>
      <c r="N483">
        <v>67.7881</v>
      </c>
      <c r="AA483">
        <f t="shared" si="103"/>
        <v>478</v>
      </c>
      <c r="AB483" t="str">
        <f>B2B!B480</f>
        <v>J2</v>
      </c>
      <c r="AC483" t="str">
        <f>B2B!C480</f>
        <v>D58</v>
      </c>
      <c r="AD483" t="str">
        <f t="shared" si="97"/>
        <v>J2-D58</v>
      </c>
      <c r="AE483" t="str">
        <f t="shared" si="98"/>
        <v>GND</v>
      </c>
      <c r="AG483" t="str">
        <f t="shared" si="99"/>
        <v>---</v>
      </c>
      <c r="AH483" t="str">
        <f t="shared" si="100"/>
        <v>---</v>
      </c>
      <c r="AI483" t="str">
        <f>IFERROR(IF(IF(AG483="--",INDEX(D:D,MATCH(AE483,INDEX(B:B,MATCH(AE483,B:B,)+1):B10997,)+MATCH(AE483,B:B,)))=AD483,VLOOKUP(AE483,B:D,3,0),IF(AG483="--",INDEX(D:D,MATCH(AE483,INDEX(B:B,MATCH(AE483,B:B,)+1):B10997,)+MATCH(AE483,B:B,)),"---")),"---")</f>
        <v>---</v>
      </c>
      <c r="AJ483" t="str">
        <f>IF(COUNTIF(CALC_CONN_TEB0187_REV01!F:F,IF(AH483&lt;&gt;"---",VLOOKUP(AD483,CALC_CONN_TEB0187_REV01!F:M,8,0),IF(IFERROR(IF(AD483=AH483,AI483,AH483),"---")="---","---",IF(COUNTIF(CALC_CONN_TEB0187_REV01!F:F,IFERROR(IF(AD483=AH483,AI483,AH483),"---"))&gt;0,"---",IFERROR(IF(AD483=AH483,AI483,AH483),"---")))))=1,IF(AH483&lt;&gt;"---",VLOOKUP(AD483,CALC_CONN_TEB0187_REV01!F:M,8,0),IF(IFERROR(IF(AD483=AH483,AI483,AH483),"---")="---","---",IF(COUNTIF(CALC_CONN_TEB0187_REV01!F:F,IFERROR(IF(AD483=AH483,AI483,AH483),"---"))&gt;0,"---",IFERROR(IF(AD483=AH483,AI483,AH483),"---")))),"---")</f>
        <v>---</v>
      </c>
      <c r="AK483" t="str">
        <f>IF(COUNTIF(CALC_CONN_TEB0187_REV01!F:F,IF(AH483&lt;&gt;"---",VLOOKUP(AD483,CALC_CONN_TEB0187_REV01!F:M,8,0),IF(IFERROR(IF(AD483=AH483,AI483,AH483),"---")="---","---",IF(COUNTIF(CALC_CONN_TEB0187_REV01!F:F,IFERROR(IF(AD483=AH483,AI483,AH483),"---"))&gt;0,"---",IFERROR(IF(AD483=AH483,AI483,AH483),"---")))))=0,IF(AH483&lt;&gt;"---",VLOOKUP(AD483,CALC_CONN_TEB0187_REV01!F:M,8,0),IF(IFERROR(IF(AD483=AH483,AI483,AH483),"---")="---","---",IF(COUNTIF(CALC_CONN_TEB0187_REV01!F:F,IFERROR(IF(AD483=AH483,AI483,AH483),"---"))&gt;0,"---",IFERROR(IF(AD483=AH483,AI483,AH483),"---")))),"---")</f>
        <v>---</v>
      </c>
      <c r="AL483" t="str">
        <f t="shared" si="101"/>
        <v>---</v>
      </c>
      <c r="AM483">
        <f t="shared" si="102"/>
        <v>1098</v>
      </c>
      <c r="AT483" t="str">
        <f t="shared" si="95"/>
        <v>VIN_SOM</v>
      </c>
      <c r="AU483" t="str">
        <f t="shared" si="96"/>
        <v>--</v>
      </c>
    </row>
    <row r="484" spans="1:47" x14ac:dyDescent="0.25">
      <c r="A484" t="str">
        <f t="shared" si="91"/>
        <v>J2-D60</v>
      </c>
      <c r="B484" t="str">
        <f t="shared" si="92"/>
        <v>VIN_SOM</v>
      </c>
      <c r="C484" t="str">
        <f t="shared" si="93"/>
        <v>J2-VIN_SOM</v>
      </c>
      <c r="D484" t="str">
        <f t="shared" si="94"/>
        <v>J2-D60</v>
      </c>
      <c r="E484" t="s">
        <v>410</v>
      </c>
      <c r="F484" t="s">
        <v>409</v>
      </c>
      <c r="G484" t="s">
        <v>3754</v>
      </c>
      <c r="L484" t="s">
        <v>4147</v>
      </c>
      <c r="M484" t="s">
        <v>428</v>
      </c>
      <c r="N484">
        <v>67.795699999999997</v>
      </c>
      <c r="AA484">
        <f t="shared" si="103"/>
        <v>479</v>
      </c>
      <c r="AB484" t="str">
        <f>B2B!B481</f>
        <v>J2</v>
      </c>
      <c r="AC484" t="str">
        <f>B2B!C481</f>
        <v>D59</v>
      </c>
      <c r="AD484" t="str">
        <f t="shared" si="97"/>
        <v>J2-D59</v>
      </c>
      <c r="AE484" t="str">
        <f t="shared" si="98"/>
        <v>VIN_SOM</v>
      </c>
      <c r="AG484" t="str">
        <f t="shared" si="99"/>
        <v>--</v>
      </c>
      <c r="AH484" t="str">
        <f t="shared" si="100"/>
        <v>J1-A59</v>
      </c>
      <c r="AI484" t="str">
        <f>IFERROR(IF(IF(AG484="--",INDEX(D:D,MATCH(AE484,INDEX(B:B,MATCH(AE484,B:B,)+1):B10998,)+MATCH(AE484,B:B,)))=AD484,VLOOKUP(AE484,B:D,3,0),IF(AG484="--",INDEX(D:D,MATCH(AE484,INDEX(B:B,MATCH(AE484,B:B,)+1):B10998,)+MATCH(AE484,B:B,)),"---")),"---")</f>
        <v>J1-A60</v>
      </c>
      <c r="AJ484" t="str">
        <f>IF(COUNTIF(CALC_CONN_TEB0187_REV01!F:F,IF(AH484&lt;&gt;"---",VLOOKUP(AD484,CALC_CONN_TEB0187_REV01!F:M,8,0),IF(IFERROR(IF(AD484=AH484,AI484,AH484),"---")="---","---",IF(COUNTIF(CALC_CONN_TEB0187_REV01!F:F,IFERROR(IF(AD484=AH484,AI484,AH484),"---"))&gt;0,"---",IFERROR(IF(AD484=AH484,AI484,AH484),"---")))))=1,IF(AH484&lt;&gt;"---",VLOOKUP(AD484,CALC_CONN_TEB0187_REV01!F:M,8,0),IF(IFERROR(IF(AD484=AH484,AI484,AH484),"---")="---","---",IF(COUNTIF(CALC_CONN_TEB0187_REV01!F:F,IFERROR(IF(AD484=AH484,AI484,AH484),"---"))&gt;0,"---",IFERROR(IF(AD484=AH484,AI484,AH484),"---")))),"---")</f>
        <v>---</v>
      </c>
      <c r="AK484" t="str">
        <f>IF(COUNTIF(CALC_CONN_TEB0187_REV01!F:F,IF(AH484&lt;&gt;"---",VLOOKUP(AD484,CALC_CONN_TEB0187_REV01!F:M,8,0),IF(IFERROR(IF(AD484=AH484,AI484,AH484),"---")="---","---",IF(COUNTIF(CALC_CONN_TEB0187_REV01!F:F,IFERROR(IF(AD484=AH484,AI484,AH484),"---"))&gt;0,"---",IFERROR(IF(AD484=AH484,AI484,AH484),"---")))))=0,IF(AH484&lt;&gt;"---",VLOOKUP(AD484,CALC_CONN_TEB0187_REV01!F:M,8,0),IF(IFERROR(IF(AD484=AH484,AI484,AH484),"---")="---","---",IF(COUNTIF(CALC_CONN_TEB0187_REV01!F:F,IFERROR(IF(AD484=AH484,AI484,AH484),"---"))&gt;0,"---",IFERROR(IF(AD484=AH484,AI484,AH484),"---")))),"---")</f>
        <v>---</v>
      </c>
      <c r="AL484">
        <f t="shared" si="101"/>
        <v>46.2408</v>
      </c>
      <c r="AM484">
        <f t="shared" si="102"/>
        <v>19</v>
      </c>
      <c r="AT484" t="str">
        <f t="shared" si="95"/>
        <v>VIN_SOM</v>
      </c>
      <c r="AU484" t="str">
        <f t="shared" si="96"/>
        <v>--</v>
      </c>
    </row>
    <row r="485" spans="1:47" x14ac:dyDescent="0.25">
      <c r="A485" t="str">
        <f t="shared" si="91"/>
        <v>J3-A1</v>
      </c>
      <c r="B485" t="str">
        <f t="shared" si="92"/>
        <v>JTAG_TMS</v>
      </c>
      <c r="C485" t="str">
        <f t="shared" si="93"/>
        <v>J3-JTAG_TMS</v>
      </c>
      <c r="D485" t="str">
        <f t="shared" si="94"/>
        <v>J3-A1</v>
      </c>
      <c r="E485" t="s">
        <v>411</v>
      </c>
      <c r="F485" t="s">
        <v>170</v>
      </c>
      <c r="G485" t="s">
        <v>988</v>
      </c>
      <c r="L485" t="s">
        <v>4148</v>
      </c>
      <c r="M485" t="s">
        <v>428</v>
      </c>
      <c r="N485">
        <v>74.141599999999997</v>
      </c>
      <c r="AA485">
        <f t="shared" si="103"/>
        <v>480</v>
      </c>
      <c r="AB485" t="str">
        <f>B2B!B482</f>
        <v>J2</v>
      </c>
      <c r="AC485" t="str">
        <f>B2B!C482</f>
        <v>D60</v>
      </c>
      <c r="AD485" t="str">
        <f t="shared" si="97"/>
        <v>J2-D60</v>
      </c>
      <c r="AE485" t="str">
        <f t="shared" si="98"/>
        <v>VIN_SOM</v>
      </c>
      <c r="AG485" t="str">
        <f t="shared" si="99"/>
        <v>--</v>
      </c>
      <c r="AH485" t="str">
        <f t="shared" si="100"/>
        <v>J1-A59</v>
      </c>
      <c r="AI485" t="str">
        <f>IFERROR(IF(IF(AG485="--",INDEX(D:D,MATCH(AE485,INDEX(B:B,MATCH(AE485,B:B,)+1):B10999,)+MATCH(AE485,B:B,)))=AD485,VLOOKUP(AE485,B:D,3,0),IF(AG485="--",INDEX(D:D,MATCH(AE485,INDEX(B:B,MATCH(AE485,B:B,)+1):B10999,)+MATCH(AE485,B:B,)),"---")),"---")</f>
        <v>J1-A60</v>
      </c>
      <c r="AJ485" t="str">
        <f>IF(COUNTIF(CALC_CONN_TEB0187_REV01!F:F,IF(AH485&lt;&gt;"---",VLOOKUP(AD485,CALC_CONN_TEB0187_REV01!F:M,8,0),IF(IFERROR(IF(AD485=AH485,AI485,AH485),"---")="---","---",IF(COUNTIF(CALC_CONN_TEB0187_REV01!F:F,IFERROR(IF(AD485=AH485,AI485,AH485),"---"))&gt;0,"---",IFERROR(IF(AD485=AH485,AI485,AH485),"---")))))=1,IF(AH485&lt;&gt;"---",VLOOKUP(AD485,CALC_CONN_TEB0187_REV01!F:M,8,0),IF(IFERROR(IF(AD485=AH485,AI485,AH485),"---")="---","---",IF(COUNTIF(CALC_CONN_TEB0187_REV01!F:F,IFERROR(IF(AD485=AH485,AI485,AH485),"---"))&gt;0,"---",IFERROR(IF(AD485=AH485,AI485,AH485),"---")))),"---")</f>
        <v>---</v>
      </c>
      <c r="AK485" t="str">
        <f>IF(COUNTIF(CALC_CONN_TEB0187_REV01!F:F,IF(AH485&lt;&gt;"---",VLOOKUP(AD485,CALC_CONN_TEB0187_REV01!F:M,8,0),IF(IFERROR(IF(AD485=AH485,AI485,AH485),"---")="---","---",IF(COUNTIF(CALC_CONN_TEB0187_REV01!F:F,IFERROR(IF(AD485=AH485,AI485,AH485),"---"))&gt;0,"---",IFERROR(IF(AD485=AH485,AI485,AH485),"---")))))=0,IF(AH485&lt;&gt;"---",VLOOKUP(AD485,CALC_CONN_TEB0187_REV01!F:M,8,0),IF(IFERROR(IF(AD485=AH485,AI485,AH485),"---")="---","---",IF(COUNTIF(CALC_CONN_TEB0187_REV01!F:F,IFERROR(IF(AD485=AH485,AI485,AH485),"---"))&gt;0,"---",IFERROR(IF(AD485=AH485,AI485,AH485),"---")))),"---")</f>
        <v>---</v>
      </c>
      <c r="AL485">
        <f t="shared" si="101"/>
        <v>46.2408</v>
      </c>
      <c r="AM485">
        <f t="shared" si="102"/>
        <v>19</v>
      </c>
      <c r="AT485" t="str">
        <f t="shared" si="95"/>
        <v>JTAG_TMS</v>
      </c>
      <c r="AU485" t="str">
        <f t="shared" si="96"/>
        <v>--</v>
      </c>
    </row>
    <row r="486" spans="1:47" x14ac:dyDescent="0.25">
      <c r="A486" t="str">
        <f t="shared" si="91"/>
        <v>J3-A2</v>
      </c>
      <c r="B486" t="str">
        <f t="shared" si="92"/>
        <v>JTAG_TCK</v>
      </c>
      <c r="C486" t="str">
        <f t="shared" si="93"/>
        <v>J3-JTAG_TCK</v>
      </c>
      <c r="D486" t="str">
        <f t="shared" si="94"/>
        <v>J3-A2</v>
      </c>
      <c r="E486" t="s">
        <v>411</v>
      </c>
      <c r="F486" t="s">
        <v>171</v>
      </c>
      <c r="G486" t="s">
        <v>989</v>
      </c>
      <c r="L486" t="s">
        <v>4149</v>
      </c>
      <c r="M486" t="s">
        <v>428</v>
      </c>
      <c r="N486">
        <v>74.1477</v>
      </c>
      <c r="AA486">
        <f t="shared" si="103"/>
        <v>481</v>
      </c>
      <c r="AB486" t="str">
        <f>B2B!B483</f>
        <v>J3</v>
      </c>
      <c r="AC486" t="str">
        <f>B2B!C483</f>
        <v>A1</v>
      </c>
      <c r="AD486" t="str">
        <f t="shared" si="97"/>
        <v>J3-A1</v>
      </c>
      <c r="AE486" t="str">
        <f t="shared" si="98"/>
        <v>JTAG_TMS</v>
      </c>
      <c r="AG486" t="str">
        <f t="shared" si="99"/>
        <v>--</v>
      </c>
      <c r="AH486" t="str">
        <f t="shared" si="100"/>
        <v>J3-A1</v>
      </c>
      <c r="AI486" t="str">
        <f>IFERROR(IF(IF(AG486="--",INDEX(D:D,MATCH(AE486,INDEX(B:B,MATCH(AE486,B:B,)+1):B11000,)+MATCH(AE486,B:B,)))=AD486,VLOOKUP(AE486,B:D,3,0),IF(AG486="--",INDEX(D:D,MATCH(AE486,INDEX(B:B,MATCH(AE486,B:B,)+1):B11000,)+MATCH(AE486,B:B,)),"---")),"---")</f>
        <v>U20-12</v>
      </c>
      <c r="AJ486" t="str">
        <f>IF(COUNTIF(CALC_CONN_TEB0187_REV01!F:F,IF(AH486&lt;&gt;"---",VLOOKUP(AD486,CALC_CONN_TEB0187_REV01!F:M,8,0),IF(IFERROR(IF(AD486=AH486,AI486,AH486),"---")="---","---",IF(COUNTIF(CALC_CONN_TEB0187_REV01!F:F,IFERROR(IF(AD486=AH486,AI486,AH486),"---"))&gt;0,"---",IFERROR(IF(AD486=AH486,AI486,AH486),"---")))))=1,IF(AH486&lt;&gt;"---",VLOOKUP(AD486,CALC_CONN_TEB0187_REV01!F:M,8,0),IF(IFERROR(IF(AD486=AH486,AI486,AH486),"---")="---","---",IF(COUNTIF(CALC_CONN_TEB0187_REV01!F:F,IFERROR(IF(AD486=AH486,AI486,AH486),"---"))&gt;0,"---",IFERROR(IF(AD486=AH486,AI486,AH486),"---")))),"---")</f>
        <v>---</v>
      </c>
      <c r="AK486" t="str">
        <f>IF(COUNTIF(CALC_CONN_TEB0187_REV01!F:F,IF(AH486&lt;&gt;"---",VLOOKUP(AD486,CALC_CONN_TEB0187_REV01!F:M,8,0),IF(IFERROR(IF(AD486=AH486,AI486,AH486),"---")="---","---",IF(COUNTIF(CALC_CONN_TEB0187_REV01!F:F,IFERROR(IF(AD486=AH486,AI486,AH486),"---"))&gt;0,"---",IFERROR(IF(AD486=AH486,AI486,AH486),"---")))))=0,IF(AH486&lt;&gt;"---",VLOOKUP(AD486,CALC_CONN_TEB0187_REV01!F:M,8,0),IF(IFERROR(IF(AD486=AH486,AI486,AH486),"---")="---","---",IF(COUNTIF(CALC_CONN_TEB0187_REV01!F:F,IFERROR(IF(AD486=AH486,AI486,AH486),"---"))&gt;0,"---",IFERROR(IF(AD486=AH486,AI486,AH486),"---")))),"---")</f>
        <v>U20-12</v>
      </c>
      <c r="AL486">
        <f t="shared" si="101"/>
        <v>51.707099999999997</v>
      </c>
      <c r="AM486">
        <f t="shared" si="102"/>
        <v>2</v>
      </c>
      <c r="AT486" t="str">
        <f t="shared" si="95"/>
        <v>JTAG_TCK</v>
      </c>
      <c r="AU486" t="str">
        <f t="shared" si="96"/>
        <v>--</v>
      </c>
    </row>
    <row r="487" spans="1:47" x14ac:dyDescent="0.25">
      <c r="A487" t="str">
        <f t="shared" si="91"/>
        <v>J3-A3</v>
      </c>
      <c r="B487" t="str">
        <f t="shared" si="92"/>
        <v>JTAG_TDO</v>
      </c>
      <c r="C487" t="str">
        <f t="shared" si="93"/>
        <v>J3-JTAG_TDO</v>
      </c>
      <c r="D487" t="str">
        <f t="shared" si="94"/>
        <v>J3-A3</v>
      </c>
      <c r="E487" t="s">
        <v>411</v>
      </c>
      <c r="F487" t="s">
        <v>172</v>
      </c>
      <c r="G487" t="s">
        <v>990</v>
      </c>
      <c r="L487" t="s">
        <v>4150</v>
      </c>
      <c r="M487" t="s">
        <v>428</v>
      </c>
      <c r="N487">
        <v>73.5809</v>
      </c>
      <c r="AA487">
        <f t="shared" si="103"/>
        <v>482</v>
      </c>
      <c r="AB487" t="str">
        <f>B2B!B484</f>
        <v>J3</v>
      </c>
      <c r="AC487" t="str">
        <f>B2B!C484</f>
        <v>A2</v>
      </c>
      <c r="AD487" t="str">
        <f t="shared" si="97"/>
        <v>J3-A2</v>
      </c>
      <c r="AE487" t="str">
        <f t="shared" si="98"/>
        <v>JTAG_TCK</v>
      </c>
      <c r="AG487" t="str">
        <f t="shared" si="99"/>
        <v>--</v>
      </c>
      <c r="AH487" t="str">
        <f t="shared" si="100"/>
        <v>J3-A2</v>
      </c>
      <c r="AI487" t="str">
        <f>IFERROR(IF(IF(AG487="--",INDEX(D:D,MATCH(AE487,INDEX(B:B,MATCH(AE487,B:B,)+1):B11001,)+MATCH(AE487,B:B,)))=AD487,VLOOKUP(AE487,B:D,3,0),IF(AG487="--",INDEX(D:D,MATCH(AE487,INDEX(B:B,MATCH(AE487,B:B,)+1):B11001,)+MATCH(AE487,B:B,)),"---")),"---")</f>
        <v>U20-9</v>
      </c>
      <c r="AJ487" t="str">
        <f>IF(COUNTIF(CALC_CONN_TEB0187_REV01!F:F,IF(AH487&lt;&gt;"---",VLOOKUP(AD487,CALC_CONN_TEB0187_REV01!F:M,8,0),IF(IFERROR(IF(AD487=AH487,AI487,AH487),"---")="---","---",IF(COUNTIF(CALC_CONN_TEB0187_REV01!F:F,IFERROR(IF(AD487=AH487,AI487,AH487),"---"))&gt;0,"---",IFERROR(IF(AD487=AH487,AI487,AH487),"---")))))=1,IF(AH487&lt;&gt;"---",VLOOKUP(AD487,CALC_CONN_TEB0187_REV01!F:M,8,0),IF(IFERROR(IF(AD487=AH487,AI487,AH487),"---")="---","---",IF(COUNTIF(CALC_CONN_TEB0187_REV01!F:F,IFERROR(IF(AD487=AH487,AI487,AH487),"---"))&gt;0,"---",IFERROR(IF(AD487=AH487,AI487,AH487),"---")))),"---")</f>
        <v>---</v>
      </c>
      <c r="AK487" t="str">
        <f>IF(COUNTIF(CALC_CONN_TEB0187_REV01!F:F,IF(AH487&lt;&gt;"---",VLOOKUP(AD487,CALC_CONN_TEB0187_REV01!F:M,8,0),IF(IFERROR(IF(AD487=AH487,AI487,AH487),"---")="---","---",IF(COUNTIF(CALC_CONN_TEB0187_REV01!F:F,IFERROR(IF(AD487=AH487,AI487,AH487),"---"))&gt;0,"---",IFERROR(IF(AD487=AH487,AI487,AH487),"---")))))=0,IF(AH487&lt;&gt;"---",VLOOKUP(AD487,CALC_CONN_TEB0187_REV01!F:M,8,0),IF(IFERROR(IF(AD487=AH487,AI487,AH487),"---")="---","---",IF(COUNTIF(CALC_CONN_TEB0187_REV01!F:F,IFERROR(IF(AD487=AH487,AI487,AH487),"---"))&gt;0,"---",IFERROR(IF(AD487=AH487,AI487,AH487),"---")))),"---")</f>
        <v>U20-9</v>
      </c>
      <c r="AL487">
        <f t="shared" si="101"/>
        <v>48.754800000000003</v>
      </c>
      <c r="AM487">
        <f t="shared" si="102"/>
        <v>2</v>
      </c>
      <c r="AT487" t="str">
        <f t="shared" si="95"/>
        <v>JTAG_TDO</v>
      </c>
      <c r="AU487" t="str">
        <f t="shared" si="96"/>
        <v>--</v>
      </c>
    </row>
    <row r="488" spans="1:47" x14ac:dyDescent="0.25">
      <c r="A488" t="str">
        <f t="shared" si="91"/>
        <v>J3-A4</v>
      </c>
      <c r="B488" t="str">
        <f t="shared" si="92"/>
        <v>JTAG_TDI</v>
      </c>
      <c r="C488" t="str">
        <f t="shared" si="93"/>
        <v>J3-JTAG_TDI</v>
      </c>
      <c r="D488" t="str">
        <f t="shared" si="94"/>
        <v>J3-A4</v>
      </c>
      <c r="E488" t="s">
        <v>411</v>
      </c>
      <c r="F488" t="s">
        <v>173</v>
      </c>
      <c r="G488" t="s">
        <v>991</v>
      </c>
      <c r="L488" t="s">
        <v>4151</v>
      </c>
      <c r="M488" t="s">
        <v>428</v>
      </c>
      <c r="N488">
        <v>73.770200000000003</v>
      </c>
      <c r="AA488">
        <f t="shared" si="103"/>
        <v>483</v>
      </c>
      <c r="AB488" t="str">
        <f>B2B!B485</f>
        <v>J3</v>
      </c>
      <c r="AC488" t="str">
        <f>B2B!C485</f>
        <v>A3</v>
      </c>
      <c r="AD488" t="str">
        <f t="shared" si="97"/>
        <v>J3-A3</v>
      </c>
      <c r="AE488" t="str">
        <f t="shared" si="98"/>
        <v>JTAG_TDO</v>
      </c>
      <c r="AG488" t="str">
        <f t="shared" si="99"/>
        <v>--</v>
      </c>
      <c r="AH488" t="str">
        <f t="shared" si="100"/>
        <v>J3-A3</v>
      </c>
      <c r="AI488" t="str">
        <f>IFERROR(IF(IF(AG488="--",INDEX(D:D,MATCH(AE488,INDEX(B:B,MATCH(AE488,B:B,)+1):B11002,)+MATCH(AE488,B:B,)))=AD488,VLOOKUP(AE488,B:D,3,0),IF(AG488="--",INDEX(D:D,MATCH(AE488,INDEX(B:B,MATCH(AE488,B:B,)+1):B11002,)+MATCH(AE488,B:B,)),"---")),"---")</f>
        <v>U20-11</v>
      </c>
      <c r="AJ488" t="str">
        <f>IF(COUNTIF(CALC_CONN_TEB0187_REV01!F:F,IF(AH488&lt;&gt;"---",VLOOKUP(AD488,CALC_CONN_TEB0187_REV01!F:M,8,0),IF(IFERROR(IF(AD488=AH488,AI488,AH488),"---")="---","---",IF(COUNTIF(CALC_CONN_TEB0187_REV01!F:F,IFERROR(IF(AD488=AH488,AI488,AH488),"---"))&gt;0,"---",IFERROR(IF(AD488=AH488,AI488,AH488),"---")))))=1,IF(AH488&lt;&gt;"---",VLOOKUP(AD488,CALC_CONN_TEB0187_REV01!F:M,8,0),IF(IFERROR(IF(AD488=AH488,AI488,AH488),"---")="---","---",IF(COUNTIF(CALC_CONN_TEB0187_REV01!F:F,IFERROR(IF(AD488=AH488,AI488,AH488),"---"))&gt;0,"---",IFERROR(IF(AD488=AH488,AI488,AH488),"---")))),"---")</f>
        <v>---</v>
      </c>
      <c r="AK488" t="str">
        <f>IF(COUNTIF(CALC_CONN_TEB0187_REV01!F:F,IF(AH488&lt;&gt;"---",VLOOKUP(AD488,CALC_CONN_TEB0187_REV01!F:M,8,0),IF(IFERROR(IF(AD488=AH488,AI488,AH488),"---")="---","---",IF(COUNTIF(CALC_CONN_TEB0187_REV01!F:F,IFERROR(IF(AD488=AH488,AI488,AH488),"---"))&gt;0,"---",IFERROR(IF(AD488=AH488,AI488,AH488),"---")))))=0,IF(AH488&lt;&gt;"---",VLOOKUP(AD488,CALC_CONN_TEB0187_REV01!F:M,8,0),IF(IFERROR(IF(AD488=AH488,AI488,AH488),"---")="---","---",IF(COUNTIF(CALC_CONN_TEB0187_REV01!F:F,IFERROR(IF(AD488=AH488,AI488,AH488),"---"))&gt;0,"---",IFERROR(IF(AD488=AH488,AI488,AH488),"---")))),"---")</f>
        <v>U20-11</v>
      </c>
      <c r="AL488">
        <f t="shared" si="101"/>
        <v>49.828800000000001</v>
      </c>
      <c r="AM488">
        <f t="shared" si="102"/>
        <v>2</v>
      </c>
      <c r="AT488" t="str">
        <f t="shared" si="95"/>
        <v>JTAG_TDI</v>
      </c>
      <c r="AU488" t="str">
        <f t="shared" si="96"/>
        <v>--</v>
      </c>
    </row>
    <row r="489" spans="1:47" x14ac:dyDescent="0.25">
      <c r="A489" t="str">
        <f t="shared" si="91"/>
        <v>J3-A5</v>
      </c>
      <c r="B489" t="str">
        <f t="shared" si="92"/>
        <v>HPS_COLD_RST</v>
      </c>
      <c r="C489" t="str">
        <f t="shared" si="93"/>
        <v>J3-HPS_COLD_RST</v>
      </c>
      <c r="D489" t="str">
        <f t="shared" si="94"/>
        <v>J3-A5</v>
      </c>
      <c r="E489" t="s">
        <v>411</v>
      </c>
      <c r="F489" t="s">
        <v>174</v>
      </c>
      <c r="G489" t="s">
        <v>992</v>
      </c>
      <c r="L489" t="s">
        <v>4152</v>
      </c>
      <c r="M489" t="s">
        <v>428</v>
      </c>
      <c r="N489">
        <v>73.335599999999999</v>
      </c>
      <c r="AA489">
        <f t="shared" si="103"/>
        <v>484</v>
      </c>
      <c r="AB489" t="str">
        <f>B2B!B486</f>
        <v>J3</v>
      </c>
      <c r="AC489" t="str">
        <f>B2B!C486</f>
        <v>A4</v>
      </c>
      <c r="AD489" t="str">
        <f t="shared" si="97"/>
        <v>J3-A4</v>
      </c>
      <c r="AE489" t="str">
        <f t="shared" si="98"/>
        <v>JTAG_TDI</v>
      </c>
      <c r="AG489" t="str">
        <f t="shared" si="99"/>
        <v>--</v>
      </c>
      <c r="AH489" t="str">
        <f t="shared" si="100"/>
        <v>J3-A4</v>
      </c>
      <c r="AI489" t="str">
        <f>IFERROR(IF(IF(AG489="--",INDEX(D:D,MATCH(AE489,INDEX(B:B,MATCH(AE489,B:B,)+1):B11003,)+MATCH(AE489,B:B,)))=AD489,VLOOKUP(AE489,B:D,3,0),IF(AG489="--",INDEX(D:D,MATCH(AE489,INDEX(B:B,MATCH(AE489,B:B,)+1):B11003,)+MATCH(AE489,B:B,)),"---")),"---")</f>
        <v>U20-10</v>
      </c>
      <c r="AJ489" t="str">
        <f>IF(COUNTIF(CALC_CONN_TEB0187_REV01!F:F,IF(AH489&lt;&gt;"---",VLOOKUP(AD489,CALC_CONN_TEB0187_REV01!F:M,8,0),IF(IFERROR(IF(AD489=AH489,AI489,AH489),"---")="---","---",IF(COUNTIF(CALC_CONN_TEB0187_REV01!F:F,IFERROR(IF(AD489=AH489,AI489,AH489),"---"))&gt;0,"---",IFERROR(IF(AD489=AH489,AI489,AH489),"---")))))=1,IF(AH489&lt;&gt;"---",VLOOKUP(AD489,CALC_CONN_TEB0187_REV01!F:M,8,0),IF(IFERROR(IF(AD489=AH489,AI489,AH489),"---")="---","---",IF(COUNTIF(CALC_CONN_TEB0187_REV01!F:F,IFERROR(IF(AD489=AH489,AI489,AH489),"---"))&gt;0,"---",IFERROR(IF(AD489=AH489,AI489,AH489),"---")))),"---")</f>
        <v>---</v>
      </c>
      <c r="AK489" t="str">
        <f>IF(COUNTIF(CALC_CONN_TEB0187_REV01!F:F,IF(AH489&lt;&gt;"---",VLOOKUP(AD489,CALC_CONN_TEB0187_REV01!F:M,8,0),IF(IFERROR(IF(AD489=AH489,AI489,AH489),"---")="---","---",IF(COUNTIF(CALC_CONN_TEB0187_REV01!F:F,IFERROR(IF(AD489=AH489,AI489,AH489),"---"))&gt;0,"---",IFERROR(IF(AD489=AH489,AI489,AH489),"---")))))=0,IF(AH489&lt;&gt;"---",VLOOKUP(AD489,CALC_CONN_TEB0187_REV01!F:M,8,0),IF(IFERROR(IF(AD489=AH489,AI489,AH489),"---")="---","---",IF(COUNTIF(CALC_CONN_TEB0187_REV01!F:F,IFERROR(IF(AD489=AH489,AI489,AH489),"---"))&gt;0,"---",IFERROR(IF(AD489=AH489,AI489,AH489),"---")))),"---")</f>
        <v>U20-10</v>
      </c>
      <c r="AL489">
        <f t="shared" si="101"/>
        <v>48.590400000000002</v>
      </c>
      <c r="AM489">
        <f t="shared" si="102"/>
        <v>2</v>
      </c>
      <c r="AT489" t="str">
        <f t="shared" si="95"/>
        <v>HPS_COLD_RST</v>
      </c>
      <c r="AU489" t="str">
        <f t="shared" si="96"/>
        <v>--</v>
      </c>
    </row>
    <row r="490" spans="1:47" x14ac:dyDescent="0.25">
      <c r="A490" t="str">
        <f t="shared" si="91"/>
        <v>J3-A6</v>
      </c>
      <c r="B490" t="str">
        <f t="shared" si="92"/>
        <v>SDM_RESTORE</v>
      </c>
      <c r="C490" t="str">
        <f t="shared" si="93"/>
        <v>J3-SDM_RESTORE</v>
      </c>
      <c r="D490" t="str">
        <f t="shared" si="94"/>
        <v>J3-A6</v>
      </c>
      <c r="E490" t="s">
        <v>411</v>
      </c>
      <c r="F490" t="s">
        <v>175</v>
      </c>
      <c r="G490" t="s">
        <v>993</v>
      </c>
      <c r="L490" t="s">
        <v>4153</v>
      </c>
      <c r="M490" t="s">
        <v>428</v>
      </c>
      <c r="N490">
        <v>73.331800000000001</v>
      </c>
      <c r="AA490">
        <f t="shared" si="103"/>
        <v>485</v>
      </c>
      <c r="AB490" t="str">
        <f>B2B!B487</f>
        <v>J3</v>
      </c>
      <c r="AC490" t="str">
        <f>B2B!C487</f>
        <v>A5</v>
      </c>
      <c r="AD490" t="str">
        <f t="shared" si="97"/>
        <v>J3-A5</v>
      </c>
      <c r="AE490" t="str">
        <f t="shared" si="98"/>
        <v>HPS_COLD_RST</v>
      </c>
      <c r="AG490" t="str">
        <f t="shared" si="99"/>
        <v>--</v>
      </c>
      <c r="AH490" t="str">
        <f t="shared" si="100"/>
        <v>J3-A5</v>
      </c>
      <c r="AI490" t="str">
        <f>IFERROR(IF(IF(AG490="--",INDEX(D:D,MATCH(AE490,INDEX(B:B,MATCH(AE490,B:B,)+1):B11004,)+MATCH(AE490,B:B,)))=AD490,VLOOKUP(AE490,B:D,3,0),IF(AG490="--",INDEX(D:D,MATCH(AE490,INDEX(B:B,MATCH(AE490,B:B,)+1):B11004,)+MATCH(AE490,B:B,)),"---")),"---")</f>
        <v>C74-2</v>
      </c>
      <c r="AJ490" t="str">
        <f>IF(COUNTIF(CALC_CONN_TEB0187_REV01!F:F,IF(AH490&lt;&gt;"---",VLOOKUP(AD490,CALC_CONN_TEB0187_REV01!F:M,8,0),IF(IFERROR(IF(AD490=AH490,AI490,AH490),"---")="---","---",IF(COUNTIF(CALC_CONN_TEB0187_REV01!F:F,IFERROR(IF(AD490=AH490,AI490,AH490),"---"))&gt;0,"---",IFERROR(IF(AD490=AH490,AI490,AH490),"---")))))=1,IF(AH490&lt;&gt;"---",VLOOKUP(AD490,CALC_CONN_TEB0187_REV01!F:M,8,0),IF(IFERROR(IF(AD490=AH490,AI490,AH490),"---")="---","---",IF(COUNTIF(CALC_CONN_TEB0187_REV01!F:F,IFERROR(IF(AD490=AH490,AI490,AH490),"---"))&gt;0,"---",IFERROR(IF(AD490=AH490,AI490,AH490),"---")))),"---")</f>
        <v>---</v>
      </c>
      <c r="AK490" t="str">
        <f>IF(COUNTIF(CALC_CONN_TEB0187_REV01!F:F,IF(AH490&lt;&gt;"---",VLOOKUP(AD490,CALC_CONN_TEB0187_REV01!F:M,8,0),IF(IFERROR(IF(AD490=AH490,AI490,AH490),"---")="---","---",IF(COUNTIF(CALC_CONN_TEB0187_REV01!F:F,IFERROR(IF(AD490=AH490,AI490,AH490),"---"))&gt;0,"---",IFERROR(IF(AD490=AH490,AI490,AH490),"---")))))=0,IF(AH490&lt;&gt;"---",VLOOKUP(AD490,CALC_CONN_TEB0187_REV01!F:M,8,0),IF(IFERROR(IF(AD490=AH490,AI490,AH490),"---")="---","---",IF(COUNTIF(CALC_CONN_TEB0187_REV01!F:F,IFERROR(IF(AD490=AH490,AI490,AH490),"---"))&gt;0,"---",IFERROR(IF(AD490=AH490,AI490,AH490),"---")))),"---")</f>
        <v>C74-2</v>
      </c>
      <c r="AL490">
        <f t="shared" si="101"/>
        <v>65.031099999999995</v>
      </c>
      <c r="AM490">
        <f t="shared" si="102"/>
        <v>4</v>
      </c>
      <c r="AT490" t="str">
        <f t="shared" si="95"/>
        <v>SDM_RESTORE</v>
      </c>
      <c r="AU490" t="str">
        <f t="shared" si="96"/>
        <v>--</v>
      </c>
    </row>
    <row r="491" spans="1:47" x14ac:dyDescent="0.25">
      <c r="A491" t="str">
        <f t="shared" si="91"/>
        <v>J3-A7</v>
      </c>
      <c r="B491" t="str">
        <f t="shared" si="92"/>
        <v>NCONFIG</v>
      </c>
      <c r="C491" t="str">
        <f t="shared" si="93"/>
        <v>J3-NCONFIG</v>
      </c>
      <c r="D491" t="str">
        <f t="shared" si="94"/>
        <v>J3-A7</v>
      </c>
      <c r="E491" t="s">
        <v>411</v>
      </c>
      <c r="F491" t="s">
        <v>176</v>
      </c>
      <c r="G491" t="s">
        <v>994</v>
      </c>
      <c r="L491" t="s">
        <v>4154</v>
      </c>
      <c r="M491" t="s">
        <v>428</v>
      </c>
      <c r="N491">
        <v>73.685599999999994</v>
      </c>
      <c r="AA491">
        <f t="shared" si="103"/>
        <v>486</v>
      </c>
      <c r="AB491" t="str">
        <f>B2B!B488</f>
        <v>J3</v>
      </c>
      <c r="AC491" t="str">
        <f>B2B!C488</f>
        <v>A6</v>
      </c>
      <c r="AD491" t="str">
        <f t="shared" si="97"/>
        <v>J3-A6</v>
      </c>
      <c r="AE491" t="str">
        <f t="shared" si="98"/>
        <v>SDM_RESTORE</v>
      </c>
      <c r="AG491" t="str">
        <f t="shared" si="99"/>
        <v>--</v>
      </c>
      <c r="AH491" t="str">
        <f t="shared" si="100"/>
        <v>J3-A6</v>
      </c>
      <c r="AI491" t="str">
        <f>IFERROR(IF(IF(AG491="--",INDEX(D:D,MATCH(AE491,INDEX(B:B,MATCH(AE491,B:B,)+1):B11005,)+MATCH(AE491,B:B,)))=AD491,VLOOKUP(AE491,B:D,3,0),IF(AG491="--",INDEX(D:D,MATCH(AE491,INDEX(B:B,MATCH(AE491,B:B,)+1):B11005,)+MATCH(AE491,B:B,)),"---")),"---")</f>
        <v>R20-2</v>
      </c>
      <c r="AJ491" t="str">
        <f>IF(COUNTIF(CALC_CONN_TEB0187_REV01!F:F,IF(AH491&lt;&gt;"---",VLOOKUP(AD491,CALC_CONN_TEB0187_REV01!F:M,8,0),IF(IFERROR(IF(AD491=AH491,AI491,AH491),"---")="---","---",IF(COUNTIF(CALC_CONN_TEB0187_REV01!F:F,IFERROR(IF(AD491=AH491,AI491,AH491),"---"))&gt;0,"---",IFERROR(IF(AD491=AH491,AI491,AH491),"---")))))=1,IF(AH491&lt;&gt;"---",VLOOKUP(AD491,CALC_CONN_TEB0187_REV01!F:M,8,0),IF(IFERROR(IF(AD491=AH491,AI491,AH491),"---")="---","---",IF(COUNTIF(CALC_CONN_TEB0187_REV01!F:F,IFERROR(IF(AD491=AH491,AI491,AH491),"---"))&gt;0,"---",IFERROR(IF(AD491=AH491,AI491,AH491),"---")))),"---")</f>
        <v>---</v>
      </c>
      <c r="AK491" t="str">
        <f>IF(COUNTIF(CALC_CONN_TEB0187_REV01!F:F,IF(AH491&lt;&gt;"---",VLOOKUP(AD491,CALC_CONN_TEB0187_REV01!F:M,8,0),IF(IFERROR(IF(AD491=AH491,AI491,AH491),"---")="---","---",IF(COUNTIF(CALC_CONN_TEB0187_REV01!F:F,IFERROR(IF(AD491=AH491,AI491,AH491),"---"))&gt;0,"---",IFERROR(IF(AD491=AH491,AI491,AH491),"---")))))=0,IF(AH491&lt;&gt;"---",VLOOKUP(AD491,CALC_CONN_TEB0187_REV01!F:M,8,0),IF(IFERROR(IF(AD491=AH491,AI491,AH491),"---")="---","---",IF(COUNTIF(CALC_CONN_TEB0187_REV01!F:F,IFERROR(IF(AD491=AH491,AI491,AH491),"---"))&gt;0,"---",IFERROR(IF(AD491=AH491,AI491,AH491),"---")))),"---")</f>
        <v>R20-2</v>
      </c>
      <c r="AL491">
        <f t="shared" si="101"/>
        <v>66.285499999999999</v>
      </c>
      <c r="AM491">
        <f t="shared" si="102"/>
        <v>3</v>
      </c>
      <c r="AT491" t="str">
        <f t="shared" si="95"/>
        <v>NCONFIG</v>
      </c>
      <c r="AU491" t="str">
        <f t="shared" si="96"/>
        <v>--</v>
      </c>
    </row>
    <row r="492" spans="1:47" x14ac:dyDescent="0.25">
      <c r="A492" t="str">
        <f t="shared" si="91"/>
        <v>J3-A8</v>
      </c>
      <c r="B492" t="str">
        <f t="shared" si="92"/>
        <v>GND</v>
      </c>
      <c r="C492" t="str">
        <f t="shared" si="93"/>
        <v>J3-GND</v>
      </c>
      <c r="D492" t="str">
        <f t="shared" si="94"/>
        <v>J3-A8</v>
      </c>
      <c r="E492" t="s">
        <v>411</v>
      </c>
      <c r="F492" t="s">
        <v>177</v>
      </c>
      <c r="G492" t="s">
        <v>433</v>
      </c>
      <c r="L492" t="s">
        <v>4155</v>
      </c>
      <c r="M492" t="s">
        <v>428</v>
      </c>
      <c r="N492">
        <v>73.730199999999996</v>
      </c>
      <c r="AA492">
        <f t="shared" si="103"/>
        <v>487</v>
      </c>
      <c r="AB492" t="str">
        <f>B2B!B489</f>
        <v>J3</v>
      </c>
      <c r="AC492" t="str">
        <f>B2B!C489</f>
        <v>A7</v>
      </c>
      <c r="AD492" t="str">
        <f t="shared" si="97"/>
        <v>J3-A7</v>
      </c>
      <c r="AE492" t="str">
        <f t="shared" si="98"/>
        <v>NCONFIG</v>
      </c>
      <c r="AG492" t="str">
        <f t="shared" si="99"/>
        <v>--</v>
      </c>
      <c r="AH492" t="str">
        <f t="shared" si="100"/>
        <v>J3-A7</v>
      </c>
      <c r="AI492" t="str">
        <f>IFERROR(IF(IF(AG492="--",INDEX(D:D,MATCH(AE492,INDEX(B:B,MATCH(AE492,B:B,)+1):B11006,)+MATCH(AE492,B:B,)))=AD492,VLOOKUP(AE492,B:D,3,0),IF(AG492="--",INDEX(D:D,MATCH(AE492,INDEX(B:B,MATCH(AE492,B:B,)+1):B11006,)+MATCH(AE492,B:B,)),"---")),"---")</f>
        <v>C99-2</v>
      </c>
      <c r="AJ492" t="str">
        <f>IF(COUNTIF(CALC_CONN_TEB0187_REV01!F:F,IF(AH492&lt;&gt;"---",VLOOKUP(AD492,CALC_CONN_TEB0187_REV01!F:M,8,0),IF(IFERROR(IF(AD492=AH492,AI492,AH492),"---")="---","---",IF(COUNTIF(CALC_CONN_TEB0187_REV01!F:F,IFERROR(IF(AD492=AH492,AI492,AH492),"---"))&gt;0,"---",IFERROR(IF(AD492=AH492,AI492,AH492),"---")))))=1,IF(AH492&lt;&gt;"---",VLOOKUP(AD492,CALC_CONN_TEB0187_REV01!F:M,8,0),IF(IFERROR(IF(AD492=AH492,AI492,AH492),"---")="---","---",IF(COUNTIF(CALC_CONN_TEB0187_REV01!F:F,IFERROR(IF(AD492=AH492,AI492,AH492),"---"))&gt;0,"---",IFERROR(IF(AD492=AH492,AI492,AH492),"---")))),"---")</f>
        <v>---</v>
      </c>
      <c r="AK492" t="str">
        <f>IF(COUNTIF(CALC_CONN_TEB0187_REV01!F:F,IF(AH492&lt;&gt;"---",VLOOKUP(AD492,CALC_CONN_TEB0187_REV01!F:M,8,0),IF(IFERROR(IF(AD492=AH492,AI492,AH492),"---")="---","---",IF(COUNTIF(CALC_CONN_TEB0187_REV01!F:F,IFERROR(IF(AD492=AH492,AI492,AH492),"---"))&gt;0,"---",IFERROR(IF(AD492=AH492,AI492,AH492),"---")))))=0,IF(AH492&lt;&gt;"---",VLOOKUP(AD492,CALC_CONN_TEB0187_REV01!F:M,8,0),IF(IFERROR(IF(AD492=AH492,AI492,AH492),"---")="---","---",IF(COUNTIF(CALC_CONN_TEB0187_REV01!F:F,IFERROR(IF(AD492=AH492,AI492,AH492),"---"))&gt;0,"---",IFERROR(IF(AD492=AH492,AI492,AH492),"---")))),"---")</f>
        <v>C99-2</v>
      </c>
      <c r="AL492">
        <f t="shared" si="101"/>
        <v>108.90009999999999</v>
      </c>
      <c r="AM492">
        <f t="shared" si="102"/>
        <v>4</v>
      </c>
      <c r="AT492">
        <f t="shared" si="95"/>
        <v>0</v>
      </c>
      <c r="AU492">
        <f t="shared" si="96"/>
        <v>0</v>
      </c>
    </row>
    <row r="493" spans="1:47" x14ac:dyDescent="0.25">
      <c r="A493" t="str">
        <f t="shared" si="91"/>
        <v>J3-A9</v>
      </c>
      <c r="B493" t="str">
        <f t="shared" si="92"/>
        <v>QSFP_MODPRS</v>
      </c>
      <c r="C493" t="str">
        <f t="shared" si="93"/>
        <v>J3-QSFP_MODPRS</v>
      </c>
      <c r="D493" t="str">
        <f t="shared" si="94"/>
        <v>J3-A9</v>
      </c>
      <c r="E493" t="s">
        <v>411</v>
      </c>
      <c r="F493" t="s">
        <v>178</v>
      </c>
      <c r="G493" t="s">
        <v>4156</v>
      </c>
      <c r="L493" t="s">
        <v>4157</v>
      </c>
      <c r="M493" t="s">
        <v>428</v>
      </c>
      <c r="N493">
        <v>72.132499999999993</v>
      </c>
      <c r="AA493">
        <f t="shared" si="103"/>
        <v>488</v>
      </c>
      <c r="AB493" t="str">
        <f>B2B!B490</f>
        <v>J3</v>
      </c>
      <c r="AC493" t="str">
        <f>B2B!C490</f>
        <v>A8</v>
      </c>
      <c r="AD493" t="str">
        <f t="shared" si="97"/>
        <v>J3-A8</v>
      </c>
      <c r="AE493" t="str">
        <f t="shared" si="98"/>
        <v>GND</v>
      </c>
      <c r="AG493" t="str">
        <f t="shared" si="99"/>
        <v>---</v>
      </c>
      <c r="AH493" t="str">
        <f t="shared" si="100"/>
        <v>---</v>
      </c>
      <c r="AI493" t="str">
        <f>IFERROR(IF(IF(AG493="--",INDEX(D:D,MATCH(AE493,INDEX(B:B,MATCH(AE493,B:B,)+1):B11007,)+MATCH(AE493,B:B,)))=AD493,VLOOKUP(AE493,B:D,3,0),IF(AG493="--",INDEX(D:D,MATCH(AE493,INDEX(B:B,MATCH(AE493,B:B,)+1):B11007,)+MATCH(AE493,B:B,)),"---")),"---")</f>
        <v>---</v>
      </c>
      <c r="AJ493" t="str">
        <f>IF(COUNTIF(CALC_CONN_TEB0187_REV01!F:F,IF(AH493&lt;&gt;"---",VLOOKUP(AD493,CALC_CONN_TEB0187_REV01!F:M,8,0),IF(IFERROR(IF(AD493=AH493,AI493,AH493),"---")="---","---",IF(COUNTIF(CALC_CONN_TEB0187_REV01!F:F,IFERROR(IF(AD493=AH493,AI493,AH493),"---"))&gt;0,"---",IFERROR(IF(AD493=AH493,AI493,AH493),"---")))))=1,IF(AH493&lt;&gt;"---",VLOOKUP(AD493,CALC_CONN_TEB0187_REV01!F:M,8,0),IF(IFERROR(IF(AD493=AH493,AI493,AH493),"---")="---","---",IF(COUNTIF(CALC_CONN_TEB0187_REV01!F:F,IFERROR(IF(AD493=AH493,AI493,AH493),"---"))&gt;0,"---",IFERROR(IF(AD493=AH493,AI493,AH493),"---")))),"---")</f>
        <v>---</v>
      </c>
      <c r="AK493" t="str">
        <f>IF(COUNTIF(CALC_CONN_TEB0187_REV01!F:F,IF(AH493&lt;&gt;"---",VLOOKUP(AD493,CALC_CONN_TEB0187_REV01!F:M,8,0),IF(IFERROR(IF(AD493=AH493,AI493,AH493),"---")="---","---",IF(COUNTIF(CALC_CONN_TEB0187_REV01!F:F,IFERROR(IF(AD493=AH493,AI493,AH493),"---"))&gt;0,"---",IFERROR(IF(AD493=AH493,AI493,AH493),"---")))))=0,IF(AH493&lt;&gt;"---",VLOOKUP(AD493,CALC_CONN_TEB0187_REV01!F:M,8,0),IF(IFERROR(IF(AD493=AH493,AI493,AH493),"---")="---","---",IF(COUNTIF(CALC_CONN_TEB0187_REV01!F:F,IFERROR(IF(AD493=AH493,AI493,AH493),"---"))&gt;0,"---",IFERROR(IF(AD493=AH493,AI493,AH493),"---")))),"---")</f>
        <v>---</v>
      </c>
      <c r="AL493" t="str">
        <f t="shared" si="101"/>
        <v>---</v>
      </c>
      <c r="AM493">
        <f t="shared" si="102"/>
        <v>1098</v>
      </c>
      <c r="AT493" t="str">
        <f t="shared" si="95"/>
        <v>QSFP_MODPRS</v>
      </c>
      <c r="AU493" t="str">
        <f t="shared" si="96"/>
        <v>--</v>
      </c>
    </row>
    <row r="494" spans="1:47" x14ac:dyDescent="0.25">
      <c r="A494" t="str">
        <f t="shared" si="91"/>
        <v>J3-A10</v>
      </c>
      <c r="B494" t="str">
        <f t="shared" si="92"/>
        <v>SSD1_PERSTn</v>
      </c>
      <c r="C494" t="str">
        <f t="shared" si="93"/>
        <v>J3-SSD1_PERSTn</v>
      </c>
      <c r="D494" t="str">
        <f t="shared" si="94"/>
        <v>J3-A10</v>
      </c>
      <c r="E494" t="s">
        <v>411</v>
      </c>
      <c r="F494" t="s">
        <v>179</v>
      </c>
      <c r="G494" t="s">
        <v>4158</v>
      </c>
      <c r="L494" t="s">
        <v>4159</v>
      </c>
      <c r="M494" t="s">
        <v>428</v>
      </c>
      <c r="N494">
        <v>71.957300000000004</v>
      </c>
      <c r="AA494">
        <f t="shared" si="103"/>
        <v>489</v>
      </c>
      <c r="AB494" t="str">
        <f>B2B!B491</f>
        <v>J3</v>
      </c>
      <c r="AC494" t="str">
        <f>B2B!C491</f>
        <v>A9</v>
      </c>
      <c r="AD494" t="str">
        <f t="shared" si="97"/>
        <v>J3-A9</v>
      </c>
      <c r="AE494" t="str">
        <f t="shared" si="98"/>
        <v>QSFP_MODPRS</v>
      </c>
      <c r="AG494" t="str">
        <f t="shared" si="99"/>
        <v>--</v>
      </c>
      <c r="AH494" t="str">
        <f t="shared" si="100"/>
        <v>J3-A9</v>
      </c>
      <c r="AI494" t="str">
        <f>IFERROR(IF(IF(AG494="--",INDEX(D:D,MATCH(AE494,INDEX(B:B,MATCH(AE494,B:B,)+1):B11008,)+MATCH(AE494,B:B,)))=AD494,VLOOKUP(AE494,B:D,3,0),IF(AG494="--",INDEX(D:D,MATCH(AE494,INDEX(B:B,MATCH(AE494,B:B,)+1):B11008,)+MATCH(AE494,B:B,)),"---")),"---")</f>
        <v>J18-27</v>
      </c>
      <c r="AJ494" t="str">
        <f>IF(COUNTIF(CALC_CONN_TEB0187_REV01!F:F,IF(AH494&lt;&gt;"---",VLOOKUP(AD494,CALC_CONN_TEB0187_REV01!F:M,8,0),IF(IFERROR(IF(AD494=AH494,AI494,AH494),"---")="---","---",IF(COUNTIF(CALC_CONN_TEB0187_REV01!F:F,IFERROR(IF(AD494=AH494,AI494,AH494),"---"))&gt;0,"---",IFERROR(IF(AD494=AH494,AI494,AH494),"---")))))=1,IF(AH494&lt;&gt;"---",VLOOKUP(AD494,CALC_CONN_TEB0187_REV01!F:M,8,0),IF(IFERROR(IF(AD494=AH494,AI494,AH494),"---")="---","---",IF(COUNTIF(CALC_CONN_TEB0187_REV01!F:F,IFERROR(IF(AD494=AH494,AI494,AH494),"---"))&gt;0,"---",IFERROR(IF(AD494=AH494,AI494,AH494),"---")))),"---")</f>
        <v>---</v>
      </c>
      <c r="AK494" t="str">
        <f>IF(COUNTIF(CALC_CONN_TEB0187_REV01!F:F,IF(AH494&lt;&gt;"---",VLOOKUP(AD494,CALC_CONN_TEB0187_REV01!F:M,8,0),IF(IFERROR(IF(AD494=AH494,AI494,AH494),"---")="---","---",IF(COUNTIF(CALC_CONN_TEB0187_REV01!F:F,IFERROR(IF(AD494=AH494,AI494,AH494),"---"))&gt;0,"---",IFERROR(IF(AD494=AH494,AI494,AH494),"---")))))=0,IF(AH494&lt;&gt;"---",VLOOKUP(AD494,CALC_CONN_TEB0187_REV01!F:M,8,0),IF(IFERROR(IF(AD494=AH494,AI494,AH494),"---")="---","---",IF(COUNTIF(CALC_CONN_TEB0187_REV01!F:F,IFERROR(IF(AD494=AH494,AI494,AH494),"---"))&gt;0,"---",IFERROR(IF(AD494=AH494,AI494,AH494),"---")))),"---")</f>
        <v>J18-27</v>
      </c>
      <c r="AL494">
        <f t="shared" si="101"/>
        <v>20.585899999999999</v>
      </c>
      <c r="AM494">
        <f t="shared" si="102"/>
        <v>3</v>
      </c>
      <c r="AT494" t="str">
        <f t="shared" si="95"/>
        <v>SSD1_PERSTn</v>
      </c>
      <c r="AU494" t="str">
        <f t="shared" si="96"/>
        <v>--</v>
      </c>
    </row>
    <row r="495" spans="1:47" x14ac:dyDescent="0.25">
      <c r="A495" t="str">
        <f t="shared" si="91"/>
        <v>J3-A11</v>
      </c>
      <c r="B495" t="str">
        <f t="shared" si="92"/>
        <v>QSFP_RESET</v>
      </c>
      <c r="C495" t="str">
        <f t="shared" si="93"/>
        <v>J3-QSFP_RESET</v>
      </c>
      <c r="D495" t="str">
        <f t="shared" si="94"/>
        <v>J3-A11</v>
      </c>
      <c r="E495" t="s">
        <v>411</v>
      </c>
      <c r="F495" t="s">
        <v>180</v>
      </c>
      <c r="G495" t="s">
        <v>4160</v>
      </c>
      <c r="L495" t="s">
        <v>4161</v>
      </c>
      <c r="M495" t="s">
        <v>428</v>
      </c>
      <c r="N495">
        <v>66.2941</v>
      </c>
      <c r="AA495">
        <f t="shared" si="103"/>
        <v>490</v>
      </c>
      <c r="AB495" t="str">
        <f>B2B!B492</f>
        <v>J3</v>
      </c>
      <c r="AC495" t="str">
        <f>B2B!C492</f>
        <v>A10</v>
      </c>
      <c r="AD495" t="str">
        <f t="shared" si="97"/>
        <v>J3-A10</v>
      </c>
      <c r="AE495" t="str">
        <f t="shared" si="98"/>
        <v>SSD1_PERSTn</v>
      </c>
      <c r="AG495" t="str">
        <f t="shared" si="99"/>
        <v>--</v>
      </c>
      <c r="AH495" t="str">
        <f t="shared" si="100"/>
        <v>J3-A10</v>
      </c>
      <c r="AI495" t="str">
        <f>IFERROR(IF(IF(AG495="--",INDEX(D:D,MATCH(AE495,INDEX(B:B,MATCH(AE495,B:B,)+1):B11009,)+MATCH(AE495,B:B,)))=AD495,VLOOKUP(AE495,B:D,3,0),IF(AG495="--",INDEX(D:D,MATCH(AE495,INDEX(B:B,MATCH(AE495,B:B,)+1):B11009,)+MATCH(AE495,B:B,)),"---")),"---")</f>
        <v>U1-50</v>
      </c>
      <c r="AJ495" t="str">
        <f>IF(COUNTIF(CALC_CONN_TEB0187_REV01!F:F,IF(AH495&lt;&gt;"---",VLOOKUP(AD495,CALC_CONN_TEB0187_REV01!F:M,8,0),IF(IFERROR(IF(AD495=AH495,AI495,AH495),"---")="---","---",IF(COUNTIF(CALC_CONN_TEB0187_REV01!F:F,IFERROR(IF(AD495=AH495,AI495,AH495),"---"))&gt;0,"---",IFERROR(IF(AD495=AH495,AI495,AH495),"---")))))=1,IF(AH495&lt;&gt;"---",VLOOKUP(AD495,CALC_CONN_TEB0187_REV01!F:M,8,0),IF(IFERROR(IF(AD495=AH495,AI495,AH495),"---")="---","---",IF(COUNTIF(CALC_CONN_TEB0187_REV01!F:F,IFERROR(IF(AD495=AH495,AI495,AH495),"---"))&gt;0,"---",IFERROR(IF(AD495=AH495,AI495,AH495),"---")))),"---")</f>
        <v>---</v>
      </c>
      <c r="AK495" t="str">
        <f>IF(COUNTIF(CALC_CONN_TEB0187_REV01!F:F,IF(AH495&lt;&gt;"---",VLOOKUP(AD495,CALC_CONN_TEB0187_REV01!F:M,8,0),IF(IFERROR(IF(AD495=AH495,AI495,AH495),"---")="---","---",IF(COUNTIF(CALC_CONN_TEB0187_REV01!F:F,IFERROR(IF(AD495=AH495,AI495,AH495),"---"))&gt;0,"---",IFERROR(IF(AD495=AH495,AI495,AH495),"---")))))=0,IF(AH495&lt;&gt;"---",VLOOKUP(AD495,CALC_CONN_TEB0187_REV01!F:M,8,0),IF(IFERROR(IF(AD495=AH495,AI495,AH495),"---")="---","---",IF(COUNTIF(CALC_CONN_TEB0187_REV01!F:F,IFERROR(IF(AD495=AH495,AI495,AH495),"---"))&gt;0,"---",IFERROR(IF(AD495=AH495,AI495,AH495),"---")))),"---")</f>
        <v>U1-50</v>
      </c>
      <c r="AL495">
        <f t="shared" si="101"/>
        <v>50.746400000000001</v>
      </c>
      <c r="AM495">
        <f t="shared" si="102"/>
        <v>3</v>
      </c>
      <c r="AT495" t="str">
        <f t="shared" si="95"/>
        <v>QSFP_RESET</v>
      </c>
      <c r="AU495" t="str">
        <f t="shared" si="96"/>
        <v>--</v>
      </c>
    </row>
    <row r="496" spans="1:47" x14ac:dyDescent="0.25">
      <c r="A496" t="str">
        <f t="shared" si="91"/>
        <v>J3-A12</v>
      </c>
      <c r="B496" t="str">
        <f t="shared" si="92"/>
        <v>QSFP_INTn</v>
      </c>
      <c r="C496" t="str">
        <f t="shared" si="93"/>
        <v>J3-QSFP_INTn</v>
      </c>
      <c r="D496" t="str">
        <f t="shared" si="94"/>
        <v>J3-A12</v>
      </c>
      <c r="E496" t="s">
        <v>411</v>
      </c>
      <c r="F496" t="s">
        <v>181</v>
      </c>
      <c r="G496" t="s">
        <v>4162</v>
      </c>
      <c r="L496" t="s">
        <v>4163</v>
      </c>
      <c r="M496" t="s">
        <v>428</v>
      </c>
      <c r="N496">
        <v>66.220100000000002</v>
      </c>
      <c r="AA496">
        <f t="shared" si="103"/>
        <v>491</v>
      </c>
      <c r="AB496" t="str">
        <f>B2B!B493</f>
        <v>J3</v>
      </c>
      <c r="AC496" t="str">
        <f>B2B!C493</f>
        <v>A11</v>
      </c>
      <c r="AD496" t="str">
        <f t="shared" si="97"/>
        <v>J3-A11</v>
      </c>
      <c r="AE496" t="str">
        <f t="shared" si="98"/>
        <v>QSFP_RESET</v>
      </c>
      <c r="AG496" t="str">
        <f t="shared" si="99"/>
        <v>--</v>
      </c>
      <c r="AH496" t="str">
        <f t="shared" si="100"/>
        <v>J3-A11</v>
      </c>
      <c r="AI496" t="str">
        <f>IFERROR(IF(IF(AG496="--",INDEX(D:D,MATCH(AE496,INDEX(B:B,MATCH(AE496,B:B,)+1):B11010,)+MATCH(AE496,B:B,)))=AD496,VLOOKUP(AE496,B:D,3,0),IF(AG496="--",INDEX(D:D,MATCH(AE496,INDEX(B:B,MATCH(AE496,B:B,)+1):B11010,)+MATCH(AE496,B:B,)),"---")),"---")</f>
        <v>J18-9</v>
      </c>
      <c r="AJ496" t="str">
        <f>IF(COUNTIF(CALC_CONN_TEB0187_REV01!F:F,IF(AH496&lt;&gt;"---",VLOOKUP(AD496,CALC_CONN_TEB0187_REV01!F:M,8,0),IF(IFERROR(IF(AD496=AH496,AI496,AH496),"---")="---","---",IF(COUNTIF(CALC_CONN_TEB0187_REV01!F:F,IFERROR(IF(AD496=AH496,AI496,AH496),"---"))&gt;0,"---",IFERROR(IF(AD496=AH496,AI496,AH496),"---")))))=1,IF(AH496&lt;&gt;"---",VLOOKUP(AD496,CALC_CONN_TEB0187_REV01!F:M,8,0),IF(IFERROR(IF(AD496=AH496,AI496,AH496),"---")="---","---",IF(COUNTIF(CALC_CONN_TEB0187_REV01!F:F,IFERROR(IF(AD496=AH496,AI496,AH496),"---"))&gt;0,"---",IFERROR(IF(AD496=AH496,AI496,AH496),"---")))),"---")</f>
        <v>---</v>
      </c>
      <c r="AK496" t="str">
        <f>IF(COUNTIF(CALC_CONN_TEB0187_REV01!F:F,IF(AH496&lt;&gt;"---",VLOOKUP(AD496,CALC_CONN_TEB0187_REV01!F:M,8,0),IF(IFERROR(IF(AD496=AH496,AI496,AH496),"---")="---","---",IF(COUNTIF(CALC_CONN_TEB0187_REV01!F:F,IFERROR(IF(AD496=AH496,AI496,AH496),"---"))&gt;0,"---",IFERROR(IF(AD496=AH496,AI496,AH496),"---")))))=0,IF(AH496&lt;&gt;"---",VLOOKUP(AD496,CALC_CONN_TEB0187_REV01!F:M,8,0),IF(IFERROR(IF(AD496=AH496,AI496,AH496),"---")="---","---",IF(COUNTIF(CALC_CONN_TEB0187_REV01!F:F,IFERROR(IF(AD496=AH496,AI496,AH496),"---"))&gt;0,"---",IFERROR(IF(AD496=AH496,AI496,AH496),"---")))),"---")</f>
        <v>J18-9</v>
      </c>
      <c r="AL496">
        <f t="shared" si="101"/>
        <v>48.219499999999996</v>
      </c>
      <c r="AM496">
        <f t="shared" si="102"/>
        <v>3</v>
      </c>
      <c r="AT496" t="str">
        <f t="shared" si="95"/>
        <v>QSFP_INTn</v>
      </c>
      <c r="AU496" t="str">
        <f t="shared" si="96"/>
        <v>--</v>
      </c>
    </row>
    <row r="497" spans="1:47" x14ac:dyDescent="0.25">
      <c r="A497" t="str">
        <f t="shared" si="91"/>
        <v>J3-A13</v>
      </c>
      <c r="B497" t="str">
        <f t="shared" si="92"/>
        <v>PERST</v>
      </c>
      <c r="C497" t="str">
        <f t="shared" si="93"/>
        <v>J3-PERST</v>
      </c>
      <c r="D497" t="str">
        <f t="shared" si="94"/>
        <v>J3-A13</v>
      </c>
      <c r="E497" t="s">
        <v>411</v>
      </c>
      <c r="F497" t="s">
        <v>182</v>
      </c>
      <c r="G497" t="s">
        <v>4164</v>
      </c>
      <c r="L497" t="s">
        <v>4165</v>
      </c>
      <c r="M497" t="s">
        <v>428</v>
      </c>
      <c r="N497">
        <v>73.692899999999995</v>
      </c>
      <c r="AA497">
        <f t="shared" si="103"/>
        <v>492</v>
      </c>
      <c r="AB497" t="str">
        <f>B2B!B494</f>
        <v>J3</v>
      </c>
      <c r="AC497" t="str">
        <f>B2B!C494</f>
        <v>A12</v>
      </c>
      <c r="AD497" t="str">
        <f t="shared" si="97"/>
        <v>J3-A12</v>
      </c>
      <c r="AE497" t="str">
        <f t="shared" si="98"/>
        <v>QSFP_INTn</v>
      </c>
      <c r="AG497" t="str">
        <f t="shared" si="99"/>
        <v>--</v>
      </c>
      <c r="AH497" t="str">
        <f t="shared" si="100"/>
        <v>J3-A12</v>
      </c>
      <c r="AI497" t="str">
        <f>IFERROR(IF(IF(AG497="--",INDEX(D:D,MATCH(AE497,INDEX(B:B,MATCH(AE497,B:B,)+1):B11011,)+MATCH(AE497,B:B,)))=AD497,VLOOKUP(AE497,B:D,3,0),IF(AG497="--",INDEX(D:D,MATCH(AE497,INDEX(B:B,MATCH(AE497,B:B,)+1):B11011,)+MATCH(AE497,B:B,)),"---")),"---")</f>
        <v>J18-28</v>
      </c>
      <c r="AJ497" t="str">
        <f>IF(COUNTIF(CALC_CONN_TEB0187_REV01!F:F,IF(AH497&lt;&gt;"---",VLOOKUP(AD497,CALC_CONN_TEB0187_REV01!F:M,8,0),IF(IFERROR(IF(AD497=AH497,AI497,AH497),"---")="---","---",IF(COUNTIF(CALC_CONN_TEB0187_REV01!F:F,IFERROR(IF(AD497=AH497,AI497,AH497),"---"))&gt;0,"---",IFERROR(IF(AD497=AH497,AI497,AH497),"---")))))=1,IF(AH497&lt;&gt;"---",VLOOKUP(AD497,CALC_CONN_TEB0187_REV01!F:M,8,0),IF(IFERROR(IF(AD497=AH497,AI497,AH497),"---")="---","---",IF(COUNTIF(CALC_CONN_TEB0187_REV01!F:F,IFERROR(IF(AD497=AH497,AI497,AH497),"---"))&gt;0,"---",IFERROR(IF(AD497=AH497,AI497,AH497),"---")))),"---")</f>
        <v>---</v>
      </c>
      <c r="AK497" t="str">
        <f>IF(COUNTIF(CALC_CONN_TEB0187_REV01!F:F,IF(AH497&lt;&gt;"---",VLOOKUP(AD497,CALC_CONN_TEB0187_REV01!F:M,8,0),IF(IFERROR(IF(AD497=AH497,AI497,AH497),"---")="---","---",IF(COUNTIF(CALC_CONN_TEB0187_REV01!F:F,IFERROR(IF(AD497=AH497,AI497,AH497),"---"))&gt;0,"---",IFERROR(IF(AD497=AH497,AI497,AH497),"---")))))=0,IF(AH497&lt;&gt;"---",VLOOKUP(AD497,CALC_CONN_TEB0187_REV01!F:M,8,0),IF(IFERROR(IF(AD497=AH497,AI497,AH497),"---")="---","---",IF(COUNTIF(CALC_CONN_TEB0187_REV01!F:F,IFERROR(IF(AD497=AH497,AI497,AH497),"---"))&gt;0,"---",IFERROR(IF(AD497=AH497,AI497,AH497),"---")))),"---")</f>
        <v>J18-28</v>
      </c>
      <c r="AL497">
        <f t="shared" si="101"/>
        <v>57.273499999999999</v>
      </c>
      <c r="AM497">
        <f t="shared" si="102"/>
        <v>3</v>
      </c>
      <c r="AT497" t="str">
        <f t="shared" si="95"/>
        <v>PERST</v>
      </c>
      <c r="AU497" t="str">
        <f t="shared" si="96"/>
        <v>--</v>
      </c>
    </row>
    <row r="498" spans="1:47" x14ac:dyDescent="0.25">
      <c r="A498" t="str">
        <f t="shared" si="91"/>
        <v>J3-A14</v>
      </c>
      <c r="B498" t="str">
        <f t="shared" si="92"/>
        <v>VCCIO_5B</v>
      </c>
      <c r="C498" t="str">
        <f t="shared" si="93"/>
        <v>J3-VCCIO_5B</v>
      </c>
      <c r="D498" t="str">
        <f t="shared" si="94"/>
        <v>J3-A14</v>
      </c>
      <c r="E498" t="s">
        <v>411</v>
      </c>
      <c r="F498" t="s">
        <v>183</v>
      </c>
      <c r="G498" t="s">
        <v>995</v>
      </c>
      <c r="L498" t="s">
        <v>4166</v>
      </c>
      <c r="M498" t="s">
        <v>428</v>
      </c>
      <c r="N498">
        <v>73.338899999999995</v>
      </c>
      <c r="AA498">
        <f t="shared" si="103"/>
        <v>493</v>
      </c>
      <c r="AB498" t="str">
        <f>B2B!B495</f>
        <v>J3</v>
      </c>
      <c r="AC498" t="str">
        <f>B2B!C495</f>
        <v>A13</v>
      </c>
      <c r="AD498" t="str">
        <f t="shared" si="97"/>
        <v>J3-A13</v>
      </c>
      <c r="AE498" t="str">
        <f t="shared" si="98"/>
        <v>PERST</v>
      </c>
      <c r="AG498" t="str">
        <f t="shared" si="99"/>
        <v>--</v>
      </c>
      <c r="AH498" t="str">
        <f t="shared" si="100"/>
        <v>J3-A13</v>
      </c>
      <c r="AI498" t="str">
        <f>IFERROR(IF(IF(AG498="--",INDEX(D:D,MATCH(AE498,INDEX(B:B,MATCH(AE498,B:B,)+1):B11012,)+MATCH(AE498,B:B,)))=AD498,VLOOKUP(AE498,B:D,3,0),IF(AG498="--",INDEX(D:D,MATCH(AE498,INDEX(B:B,MATCH(AE498,B:B,)+1):B11012,)+MATCH(AE498,B:B,)),"---")),"---")</f>
        <v>J6-A11</v>
      </c>
      <c r="AJ498" t="str">
        <f>IF(COUNTIF(CALC_CONN_TEB0187_REV01!F:F,IF(AH498&lt;&gt;"---",VLOOKUP(AD498,CALC_CONN_TEB0187_REV01!F:M,8,0),IF(IFERROR(IF(AD498=AH498,AI498,AH498),"---")="---","---",IF(COUNTIF(CALC_CONN_TEB0187_REV01!F:F,IFERROR(IF(AD498=AH498,AI498,AH498),"---"))&gt;0,"---",IFERROR(IF(AD498=AH498,AI498,AH498),"---")))))=1,IF(AH498&lt;&gt;"---",VLOOKUP(AD498,CALC_CONN_TEB0187_REV01!F:M,8,0),IF(IFERROR(IF(AD498=AH498,AI498,AH498),"---")="---","---",IF(COUNTIF(CALC_CONN_TEB0187_REV01!F:F,IFERROR(IF(AD498=AH498,AI498,AH498),"---"))&gt;0,"---",IFERROR(IF(AD498=AH498,AI498,AH498),"---")))),"---")</f>
        <v>---</v>
      </c>
      <c r="AK498" t="str">
        <f>IF(COUNTIF(CALC_CONN_TEB0187_REV01!F:F,IF(AH498&lt;&gt;"---",VLOOKUP(AD498,CALC_CONN_TEB0187_REV01!F:M,8,0),IF(IFERROR(IF(AD498=AH498,AI498,AH498),"---")="---","---",IF(COUNTIF(CALC_CONN_TEB0187_REV01!F:F,IFERROR(IF(AD498=AH498,AI498,AH498),"---"))&gt;0,"---",IFERROR(IF(AD498=AH498,AI498,AH498),"---")))))=0,IF(AH498&lt;&gt;"---",VLOOKUP(AD498,CALC_CONN_TEB0187_REV01!F:M,8,0),IF(IFERROR(IF(AD498=AH498,AI498,AH498),"---")="---","---",IF(COUNTIF(CALC_CONN_TEB0187_REV01!F:F,IFERROR(IF(AD498=AH498,AI498,AH498),"---"))&gt;0,"---",IFERROR(IF(AD498=AH498,AI498,AH498),"---")))),"---")</f>
        <v>J6-A11</v>
      </c>
      <c r="AL498">
        <f t="shared" si="101"/>
        <v>103.1019</v>
      </c>
      <c r="AM498">
        <f t="shared" si="102"/>
        <v>3</v>
      </c>
      <c r="AT498" t="str">
        <f t="shared" si="95"/>
        <v>VCCIO_5B</v>
      </c>
      <c r="AU498" t="str">
        <f t="shared" si="96"/>
        <v>--</v>
      </c>
    </row>
    <row r="499" spans="1:47" x14ac:dyDescent="0.25">
      <c r="A499" t="str">
        <f t="shared" si="91"/>
        <v>J3-A15</v>
      </c>
      <c r="B499" t="str">
        <f t="shared" si="92"/>
        <v>A5</v>
      </c>
      <c r="C499" t="str">
        <f t="shared" si="93"/>
        <v>J3-A5</v>
      </c>
      <c r="D499" t="str">
        <f t="shared" si="94"/>
        <v>J3-A15</v>
      </c>
      <c r="E499" t="s">
        <v>411</v>
      </c>
      <c r="F499" t="s">
        <v>184</v>
      </c>
      <c r="G499" t="s">
        <v>174</v>
      </c>
      <c r="L499" t="s">
        <v>4167</v>
      </c>
      <c r="M499" t="s">
        <v>428</v>
      </c>
      <c r="N499">
        <v>60.694699999999997</v>
      </c>
      <c r="AA499">
        <f t="shared" si="103"/>
        <v>494</v>
      </c>
      <c r="AB499" t="str">
        <f>B2B!B496</f>
        <v>J3</v>
      </c>
      <c r="AC499" t="str">
        <f>B2B!C496</f>
        <v>A14</v>
      </c>
      <c r="AD499" t="str">
        <f t="shared" si="97"/>
        <v>J3-A14</v>
      </c>
      <c r="AE499" t="str">
        <f t="shared" si="98"/>
        <v>VCCIO_5B</v>
      </c>
      <c r="AG499" t="str">
        <f t="shared" si="99"/>
        <v>--</v>
      </c>
      <c r="AH499" t="str">
        <f t="shared" si="100"/>
        <v>J3-A14</v>
      </c>
      <c r="AI499" t="str">
        <f>IFERROR(IF(IF(AG499="--",INDEX(D:D,MATCH(AE499,INDEX(B:B,MATCH(AE499,B:B,)+1):B11013,)+MATCH(AE499,B:B,)))=AD499,VLOOKUP(AE499,B:D,3,0),IF(AG499="--",INDEX(D:D,MATCH(AE499,INDEX(B:B,MATCH(AE499,B:B,)+1):B11013,)+MATCH(AE499,B:B,)),"---")),"---")</f>
        <v>L21-2</v>
      </c>
      <c r="AJ499" t="str">
        <f>IF(COUNTIF(CALC_CONN_TEB0187_REV01!F:F,IF(AH499&lt;&gt;"---",VLOOKUP(AD499,CALC_CONN_TEB0187_REV01!F:M,8,0),IF(IFERROR(IF(AD499=AH499,AI499,AH499),"---")="---","---",IF(COUNTIF(CALC_CONN_TEB0187_REV01!F:F,IFERROR(IF(AD499=AH499,AI499,AH499),"---"))&gt;0,"---",IFERROR(IF(AD499=AH499,AI499,AH499),"---")))))=1,IF(AH499&lt;&gt;"---",VLOOKUP(AD499,CALC_CONN_TEB0187_REV01!F:M,8,0),IF(IFERROR(IF(AD499=AH499,AI499,AH499),"---")="---","---",IF(COUNTIF(CALC_CONN_TEB0187_REV01!F:F,IFERROR(IF(AD499=AH499,AI499,AH499),"---"))&gt;0,"---",IFERROR(IF(AD499=AH499,AI499,AH499),"---")))),"---")</f>
        <v>---</v>
      </c>
      <c r="AK499" t="str">
        <f>IF(COUNTIF(CALC_CONN_TEB0187_REV01!F:F,IF(AH499&lt;&gt;"---",VLOOKUP(AD499,CALC_CONN_TEB0187_REV01!F:M,8,0),IF(IFERROR(IF(AD499=AH499,AI499,AH499),"---")="---","---",IF(COUNTIF(CALC_CONN_TEB0187_REV01!F:F,IFERROR(IF(AD499=AH499,AI499,AH499),"---"))&gt;0,"---",IFERROR(IF(AD499=AH499,AI499,AH499),"---")))))=0,IF(AH499&lt;&gt;"---",VLOOKUP(AD499,CALC_CONN_TEB0187_REV01!F:M,8,0),IF(IFERROR(IF(AD499=AH499,AI499,AH499),"---")="---","---",IF(COUNTIF(CALC_CONN_TEB0187_REV01!F:F,IFERROR(IF(AD499=AH499,AI499,AH499),"---"))&gt;0,"---",IFERROR(IF(AD499=AH499,AI499,AH499),"---")))),"---")</f>
        <v>L21-2</v>
      </c>
      <c r="AL499">
        <f t="shared" si="101"/>
        <v>2.0379999999999998</v>
      </c>
      <c r="AM499">
        <f t="shared" si="102"/>
        <v>2</v>
      </c>
      <c r="AT499" t="str">
        <f t="shared" si="95"/>
        <v>A5</v>
      </c>
      <c r="AU499" t="str">
        <f t="shared" si="96"/>
        <v>--</v>
      </c>
    </row>
    <row r="500" spans="1:47" x14ac:dyDescent="0.25">
      <c r="A500" t="str">
        <f t="shared" si="91"/>
        <v>J3-A16</v>
      </c>
      <c r="B500" t="str">
        <f t="shared" si="92"/>
        <v>B4</v>
      </c>
      <c r="C500" t="str">
        <f t="shared" si="93"/>
        <v>J3-B4</v>
      </c>
      <c r="D500" t="str">
        <f t="shared" si="94"/>
        <v>J3-A16</v>
      </c>
      <c r="E500" t="s">
        <v>411</v>
      </c>
      <c r="F500" t="s">
        <v>185</v>
      </c>
      <c r="G500" t="s">
        <v>233</v>
      </c>
      <c r="L500" t="s">
        <v>4168</v>
      </c>
      <c r="M500" t="s">
        <v>428</v>
      </c>
      <c r="N500">
        <v>60.720799999999997</v>
      </c>
      <c r="AA500">
        <f t="shared" si="103"/>
        <v>495</v>
      </c>
      <c r="AB500" t="str">
        <f>B2B!B497</f>
        <v>J3</v>
      </c>
      <c r="AC500" t="str">
        <f>B2B!C497</f>
        <v>A15</v>
      </c>
      <c r="AD500" t="str">
        <f t="shared" si="97"/>
        <v>J3-A15</v>
      </c>
      <c r="AE500" t="str">
        <f t="shared" si="98"/>
        <v>A5</v>
      </c>
      <c r="AG500" t="str">
        <f t="shared" si="99"/>
        <v>--</v>
      </c>
      <c r="AH500" t="str">
        <f t="shared" si="100"/>
        <v>J3-A15</v>
      </c>
      <c r="AI500" t="str">
        <f>IFERROR(IF(IF(AG500="--",INDEX(D:D,MATCH(AE500,INDEX(B:B,MATCH(AE500,B:B,)+1):B11014,)+MATCH(AE500,B:B,)))=AD500,VLOOKUP(AE500,B:D,3,0),IF(AG500="--",INDEX(D:D,MATCH(AE500,INDEX(B:B,MATCH(AE500,B:B,)+1):B11014,)+MATCH(AE500,B:B,)),"---")),"---")</f>
        <v>J16-8</v>
      </c>
      <c r="AJ500" t="str">
        <f>IF(COUNTIF(CALC_CONN_TEB0187_REV01!F:F,IF(AH500&lt;&gt;"---",VLOOKUP(AD500,CALC_CONN_TEB0187_REV01!F:M,8,0),IF(IFERROR(IF(AD500=AH500,AI500,AH500),"---")="---","---",IF(COUNTIF(CALC_CONN_TEB0187_REV01!F:F,IFERROR(IF(AD500=AH500,AI500,AH500),"---"))&gt;0,"---",IFERROR(IF(AD500=AH500,AI500,AH500),"---")))))=1,IF(AH500&lt;&gt;"---",VLOOKUP(AD500,CALC_CONN_TEB0187_REV01!F:M,8,0),IF(IFERROR(IF(AD500=AH500,AI500,AH500),"---")="---","---",IF(COUNTIF(CALC_CONN_TEB0187_REV01!F:F,IFERROR(IF(AD500=AH500,AI500,AH500),"---"))&gt;0,"---",IFERROR(IF(AD500=AH500,AI500,AH500),"---")))),"---")</f>
        <v>---</v>
      </c>
      <c r="AK500" t="str">
        <f>IF(COUNTIF(CALC_CONN_TEB0187_REV01!F:F,IF(AH500&lt;&gt;"---",VLOOKUP(AD500,CALC_CONN_TEB0187_REV01!F:M,8,0),IF(IFERROR(IF(AD500=AH500,AI500,AH500),"---")="---","---",IF(COUNTIF(CALC_CONN_TEB0187_REV01!F:F,IFERROR(IF(AD500=AH500,AI500,AH500),"---"))&gt;0,"---",IFERROR(IF(AD500=AH500,AI500,AH500),"---")))))=0,IF(AH500&lt;&gt;"---",VLOOKUP(AD500,CALC_CONN_TEB0187_REV01!F:M,8,0),IF(IFERROR(IF(AD500=AH500,AI500,AH500),"---")="---","---",IF(COUNTIF(CALC_CONN_TEB0187_REV01!F:F,IFERROR(IF(AD500=AH500,AI500,AH500),"---"))&gt;0,"---",IFERROR(IF(AD500=AH500,AI500,AH500),"---")))),"---")</f>
        <v>J16-8</v>
      </c>
      <c r="AL500">
        <f t="shared" si="101"/>
        <v>156.25309999999999</v>
      </c>
      <c r="AM500">
        <f t="shared" si="102"/>
        <v>2</v>
      </c>
      <c r="AT500" t="str">
        <f t="shared" si="95"/>
        <v>B4</v>
      </c>
      <c r="AU500" t="str">
        <f t="shared" si="96"/>
        <v>--</v>
      </c>
    </row>
    <row r="501" spans="1:47" x14ac:dyDescent="0.25">
      <c r="A501" t="str">
        <f t="shared" si="91"/>
        <v>J3-A17</v>
      </c>
      <c r="B501" t="str">
        <f t="shared" si="92"/>
        <v>B5</v>
      </c>
      <c r="C501" t="str">
        <f t="shared" si="93"/>
        <v>J3-B5</v>
      </c>
      <c r="D501" t="str">
        <f t="shared" si="94"/>
        <v>J3-A17</v>
      </c>
      <c r="E501" t="s">
        <v>411</v>
      </c>
      <c r="F501" t="s">
        <v>186</v>
      </c>
      <c r="G501" t="s">
        <v>234</v>
      </c>
      <c r="L501" t="s">
        <v>4169</v>
      </c>
      <c r="M501" t="s">
        <v>428</v>
      </c>
      <c r="N501">
        <v>60.625599999999999</v>
      </c>
      <c r="AA501">
        <f t="shared" si="103"/>
        <v>496</v>
      </c>
      <c r="AB501" t="str">
        <f>B2B!B498</f>
        <v>J3</v>
      </c>
      <c r="AC501" t="str">
        <f>B2B!C498</f>
        <v>A16</v>
      </c>
      <c r="AD501" t="str">
        <f t="shared" si="97"/>
        <v>J3-A16</v>
      </c>
      <c r="AE501" t="str">
        <f t="shared" si="98"/>
        <v>B4</v>
      </c>
      <c r="AG501" t="str">
        <f t="shared" si="99"/>
        <v>--</v>
      </c>
      <c r="AH501" t="str">
        <f t="shared" si="100"/>
        <v>J3-A16</v>
      </c>
      <c r="AI501" t="str">
        <f>IFERROR(IF(IF(AG501="--",INDEX(D:D,MATCH(AE501,INDEX(B:B,MATCH(AE501,B:B,)+1):B11015,)+MATCH(AE501,B:B,)))=AD501,VLOOKUP(AE501,B:D,3,0),IF(AG501="--",INDEX(D:D,MATCH(AE501,INDEX(B:B,MATCH(AE501,B:B,)+1):B11015,)+MATCH(AE501,B:B,)),"---")),"---")</f>
        <v>J22-4</v>
      </c>
      <c r="AJ501" t="str">
        <f>IF(COUNTIF(CALC_CONN_TEB0187_REV01!F:F,IF(AH501&lt;&gt;"---",VLOOKUP(AD501,CALC_CONN_TEB0187_REV01!F:M,8,0),IF(IFERROR(IF(AD501=AH501,AI501,AH501),"---")="---","---",IF(COUNTIF(CALC_CONN_TEB0187_REV01!F:F,IFERROR(IF(AD501=AH501,AI501,AH501),"---"))&gt;0,"---",IFERROR(IF(AD501=AH501,AI501,AH501),"---")))))=1,IF(AH501&lt;&gt;"---",VLOOKUP(AD501,CALC_CONN_TEB0187_REV01!F:M,8,0),IF(IFERROR(IF(AD501=AH501,AI501,AH501),"---")="---","---",IF(COUNTIF(CALC_CONN_TEB0187_REV01!F:F,IFERROR(IF(AD501=AH501,AI501,AH501),"---"))&gt;0,"---",IFERROR(IF(AD501=AH501,AI501,AH501),"---")))),"---")</f>
        <v>---</v>
      </c>
      <c r="AK501" t="str">
        <f>IF(COUNTIF(CALC_CONN_TEB0187_REV01!F:F,IF(AH501&lt;&gt;"---",VLOOKUP(AD501,CALC_CONN_TEB0187_REV01!F:M,8,0),IF(IFERROR(IF(AD501=AH501,AI501,AH501),"---")="---","---",IF(COUNTIF(CALC_CONN_TEB0187_REV01!F:F,IFERROR(IF(AD501=AH501,AI501,AH501),"---"))&gt;0,"---",IFERROR(IF(AD501=AH501,AI501,AH501),"---")))))=0,IF(AH501&lt;&gt;"---",VLOOKUP(AD501,CALC_CONN_TEB0187_REV01!F:M,8,0),IF(IFERROR(IF(AD501=AH501,AI501,AH501),"---")="---","---",IF(COUNTIF(CALC_CONN_TEB0187_REV01!F:F,IFERROR(IF(AD501=AH501,AI501,AH501),"---"))&gt;0,"---",IFERROR(IF(AD501=AH501,AI501,AH501),"---")))),"---")</f>
        <v>J22-4</v>
      </c>
      <c r="AL501">
        <f t="shared" si="101"/>
        <v>123.23990000000001</v>
      </c>
      <c r="AM501">
        <f t="shared" si="102"/>
        <v>2</v>
      </c>
      <c r="AT501" t="str">
        <f t="shared" si="95"/>
        <v>B5</v>
      </c>
      <c r="AU501" t="str">
        <f t="shared" si="96"/>
        <v>--</v>
      </c>
    </row>
    <row r="502" spans="1:47" x14ac:dyDescent="0.25">
      <c r="A502" t="str">
        <f t="shared" si="91"/>
        <v>J3-A18</v>
      </c>
      <c r="B502" t="str">
        <f t="shared" si="92"/>
        <v>B6</v>
      </c>
      <c r="C502" t="str">
        <f t="shared" si="93"/>
        <v>J3-B6</v>
      </c>
      <c r="D502" t="str">
        <f t="shared" si="94"/>
        <v>J3-A18</v>
      </c>
      <c r="E502" t="s">
        <v>411</v>
      </c>
      <c r="F502" t="s">
        <v>187</v>
      </c>
      <c r="G502" t="s">
        <v>235</v>
      </c>
      <c r="L502" t="s">
        <v>4170</v>
      </c>
      <c r="M502" t="s">
        <v>428</v>
      </c>
      <c r="N502">
        <v>60.582700000000003</v>
      </c>
      <c r="AA502">
        <f t="shared" si="103"/>
        <v>497</v>
      </c>
      <c r="AB502" t="str">
        <f>B2B!B499</f>
        <v>J3</v>
      </c>
      <c r="AC502" t="str">
        <f>B2B!C499</f>
        <v>A17</v>
      </c>
      <c r="AD502" t="str">
        <f t="shared" si="97"/>
        <v>J3-A17</v>
      </c>
      <c r="AE502" t="str">
        <f t="shared" si="98"/>
        <v>B5</v>
      </c>
      <c r="AG502" t="str">
        <f t="shared" si="99"/>
        <v>--</v>
      </c>
      <c r="AH502" t="str">
        <f t="shared" si="100"/>
        <v>J3-A17</v>
      </c>
      <c r="AI502" t="str">
        <f>IFERROR(IF(IF(AG502="--",INDEX(D:D,MATCH(AE502,INDEX(B:B,MATCH(AE502,B:B,)+1):B11016,)+MATCH(AE502,B:B,)))=AD502,VLOOKUP(AE502,B:D,3,0),IF(AG502="--",INDEX(D:D,MATCH(AE502,INDEX(B:B,MATCH(AE502,B:B,)+1):B11016,)+MATCH(AE502,B:B,)),"---")),"---")</f>
        <v>J22-8</v>
      </c>
      <c r="AJ502" t="str">
        <f>IF(COUNTIF(CALC_CONN_TEB0187_REV01!F:F,IF(AH502&lt;&gt;"---",VLOOKUP(AD502,CALC_CONN_TEB0187_REV01!F:M,8,0),IF(IFERROR(IF(AD502=AH502,AI502,AH502),"---")="---","---",IF(COUNTIF(CALC_CONN_TEB0187_REV01!F:F,IFERROR(IF(AD502=AH502,AI502,AH502),"---"))&gt;0,"---",IFERROR(IF(AD502=AH502,AI502,AH502),"---")))))=1,IF(AH502&lt;&gt;"---",VLOOKUP(AD502,CALC_CONN_TEB0187_REV01!F:M,8,0),IF(IFERROR(IF(AD502=AH502,AI502,AH502),"---")="---","---",IF(COUNTIF(CALC_CONN_TEB0187_REV01!F:F,IFERROR(IF(AD502=AH502,AI502,AH502),"---"))&gt;0,"---",IFERROR(IF(AD502=AH502,AI502,AH502),"---")))),"---")</f>
        <v>---</v>
      </c>
      <c r="AK502" t="str">
        <f>IF(COUNTIF(CALC_CONN_TEB0187_REV01!F:F,IF(AH502&lt;&gt;"---",VLOOKUP(AD502,CALC_CONN_TEB0187_REV01!F:M,8,0),IF(IFERROR(IF(AD502=AH502,AI502,AH502),"---")="---","---",IF(COUNTIF(CALC_CONN_TEB0187_REV01!F:F,IFERROR(IF(AD502=AH502,AI502,AH502),"---"))&gt;0,"---",IFERROR(IF(AD502=AH502,AI502,AH502),"---")))))=0,IF(AH502&lt;&gt;"---",VLOOKUP(AD502,CALC_CONN_TEB0187_REV01!F:M,8,0),IF(IFERROR(IF(AD502=AH502,AI502,AH502),"---")="---","---",IF(COUNTIF(CALC_CONN_TEB0187_REV01!F:F,IFERROR(IF(AD502=AH502,AI502,AH502),"---"))&gt;0,"---",IFERROR(IF(AD502=AH502,AI502,AH502),"---")))),"---")</f>
        <v>J22-8</v>
      </c>
      <c r="AL502">
        <f t="shared" si="101"/>
        <v>131.24619999999999</v>
      </c>
      <c r="AM502">
        <f t="shared" si="102"/>
        <v>2</v>
      </c>
      <c r="AT502" t="str">
        <f t="shared" si="95"/>
        <v>B6</v>
      </c>
      <c r="AU502" t="str">
        <f t="shared" si="96"/>
        <v>--</v>
      </c>
    </row>
    <row r="503" spans="1:47" x14ac:dyDescent="0.25">
      <c r="A503" t="str">
        <f t="shared" si="91"/>
        <v>J3-A19</v>
      </c>
      <c r="B503" t="str">
        <f t="shared" si="92"/>
        <v>B7</v>
      </c>
      <c r="C503" t="str">
        <f t="shared" si="93"/>
        <v>J3-B7</v>
      </c>
      <c r="D503" t="str">
        <f t="shared" si="94"/>
        <v>J3-A19</v>
      </c>
      <c r="E503" t="s">
        <v>411</v>
      </c>
      <c r="F503" t="s">
        <v>188</v>
      </c>
      <c r="G503" t="s">
        <v>236</v>
      </c>
      <c r="L503" t="s">
        <v>4171</v>
      </c>
      <c r="M503" t="s">
        <v>428</v>
      </c>
      <c r="N503">
        <v>53.212299999999999</v>
      </c>
      <c r="AA503">
        <f t="shared" si="103"/>
        <v>498</v>
      </c>
      <c r="AB503" t="str">
        <f>B2B!B500</f>
        <v>J3</v>
      </c>
      <c r="AC503" t="str">
        <f>B2B!C500</f>
        <v>A18</v>
      </c>
      <c r="AD503" t="str">
        <f t="shared" si="97"/>
        <v>J3-A18</v>
      </c>
      <c r="AE503" t="str">
        <f t="shared" si="98"/>
        <v>B6</v>
      </c>
      <c r="AG503" t="str">
        <f t="shared" si="99"/>
        <v>--</v>
      </c>
      <c r="AH503" t="str">
        <f t="shared" si="100"/>
        <v>J3-A18</v>
      </c>
      <c r="AI503" t="str">
        <f>IFERROR(IF(IF(AG503="--",INDEX(D:D,MATCH(AE503,INDEX(B:B,MATCH(AE503,B:B,)+1):B11017,)+MATCH(AE503,B:B,)))=AD503,VLOOKUP(AE503,B:D,3,0),IF(AG503="--",INDEX(D:D,MATCH(AE503,INDEX(B:B,MATCH(AE503,B:B,)+1):B11017,)+MATCH(AE503,B:B,)),"---")),"---")</f>
        <v>J22-1</v>
      </c>
      <c r="AJ503" t="str">
        <f>IF(COUNTIF(CALC_CONN_TEB0187_REV01!F:F,IF(AH503&lt;&gt;"---",VLOOKUP(AD503,CALC_CONN_TEB0187_REV01!F:M,8,0),IF(IFERROR(IF(AD503=AH503,AI503,AH503),"---")="---","---",IF(COUNTIF(CALC_CONN_TEB0187_REV01!F:F,IFERROR(IF(AD503=AH503,AI503,AH503),"---"))&gt;0,"---",IFERROR(IF(AD503=AH503,AI503,AH503),"---")))))=1,IF(AH503&lt;&gt;"---",VLOOKUP(AD503,CALC_CONN_TEB0187_REV01!F:M,8,0),IF(IFERROR(IF(AD503=AH503,AI503,AH503),"---")="---","---",IF(COUNTIF(CALC_CONN_TEB0187_REV01!F:F,IFERROR(IF(AD503=AH503,AI503,AH503),"---"))&gt;0,"---",IFERROR(IF(AD503=AH503,AI503,AH503),"---")))),"---")</f>
        <v>---</v>
      </c>
      <c r="AK503" t="str">
        <f>IF(COUNTIF(CALC_CONN_TEB0187_REV01!F:F,IF(AH503&lt;&gt;"---",VLOOKUP(AD503,CALC_CONN_TEB0187_REV01!F:M,8,0),IF(IFERROR(IF(AD503=AH503,AI503,AH503),"---")="---","---",IF(COUNTIF(CALC_CONN_TEB0187_REV01!F:F,IFERROR(IF(AD503=AH503,AI503,AH503),"---"))&gt;0,"---",IFERROR(IF(AD503=AH503,AI503,AH503),"---")))))=0,IF(AH503&lt;&gt;"---",VLOOKUP(AD503,CALC_CONN_TEB0187_REV01!F:M,8,0),IF(IFERROR(IF(AD503=AH503,AI503,AH503),"---")="---","---",IF(COUNTIF(CALC_CONN_TEB0187_REV01!F:F,IFERROR(IF(AD503=AH503,AI503,AH503),"---"))&gt;0,"---",IFERROR(IF(AD503=AH503,AI503,AH503),"---")))),"---")</f>
        <v>J22-1</v>
      </c>
      <c r="AL503">
        <f t="shared" si="101"/>
        <v>115.6679</v>
      </c>
      <c r="AM503">
        <f t="shared" si="102"/>
        <v>2</v>
      </c>
      <c r="AT503" t="str">
        <f t="shared" si="95"/>
        <v>B7</v>
      </c>
      <c r="AU503" t="str">
        <f t="shared" si="96"/>
        <v>--</v>
      </c>
    </row>
    <row r="504" spans="1:47" x14ac:dyDescent="0.25">
      <c r="A504" t="str">
        <f t="shared" si="91"/>
        <v>J3-A20</v>
      </c>
      <c r="B504" t="str">
        <f t="shared" si="92"/>
        <v>GND</v>
      </c>
      <c r="C504" t="str">
        <f t="shared" si="93"/>
        <v>J3-GND</v>
      </c>
      <c r="D504" t="str">
        <f t="shared" si="94"/>
        <v>J3-A20</v>
      </c>
      <c r="E504" t="s">
        <v>411</v>
      </c>
      <c r="F504" t="s">
        <v>189</v>
      </c>
      <c r="G504" t="s">
        <v>433</v>
      </c>
      <c r="L504" t="s">
        <v>4172</v>
      </c>
      <c r="M504" t="s">
        <v>428</v>
      </c>
      <c r="N504">
        <v>53.12</v>
      </c>
      <c r="AA504">
        <f t="shared" si="103"/>
        <v>499</v>
      </c>
      <c r="AB504" t="str">
        <f>B2B!B501</f>
        <v>J3</v>
      </c>
      <c r="AC504" t="str">
        <f>B2B!C501</f>
        <v>A19</v>
      </c>
      <c r="AD504" t="str">
        <f t="shared" si="97"/>
        <v>J3-A19</v>
      </c>
      <c r="AE504" t="str">
        <f t="shared" si="98"/>
        <v>B7</v>
      </c>
      <c r="AG504" t="str">
        <f t="shared" si="99"/>
        <v>--</v>
      </c>
      <c r="AH504" t="str">
        <f t="shared" si="100"/>
        <v>J3-A19</v>
      </c>
      <c r="AI504" t="str">
        <f>IFERROR(IF(IF(AG504="--",INDEX(D:D,MATCH(AE504,INDEX(B:B,MATCH(AE504,B:B,)+1):B11018,)+MATCH(AE504,B:B,)))=AD504,VLOOKUP(AE504,B:D,3,0),IF(AG504="--",INDEX(D:D,MATCH(AE504,INDEX(B:B,MATCH(AE504,B:B,)+1):B11018,)+MATCH(AE504,B:B,)),"---")),"---")</f>
        <v>J22-2</v>
      </c>
      <c r="AJ504" t="str">
        <f>IF(COUNTIF(CALC_CONN_TEB0187_REV01!F:F,IF(AH504&lt;&gt;"---",VLOOKUP(AD504,CALC_CONN_TEB0187_REV01!F:M,8,0),IF(IFERROR(IF(AD504=AH504,AI504,AH504),"---")="---","---",IF(COUNTIF(CALC_CONN_TEB0187_REV01!F:F,IFERROR(IF(AD504=AH504,AI504,AH504),"---"))&gt;0,"---",IFERROR(IF(AD504=AH504,AI504,AH504),"---")))))=1,IF(AH504&lt;&gt;"---",VLOOKUP(AD504,CALC_CONN_TEB0187_REV01!F:M,8,0),IF(IFERROR(IF(AD504=AH504,AI504,AH504),"---")="---","---",IF(COUNTIF(CALC_CONN_TEB0187_REV01!F:F,IFERROR(IF(AD504=AH504,AI504,AH504),"---"))&gt;0,"---",IFERROR(IF(AD504=AH504,AI504,AH504),"---")))),"---")</f>
        <v>---</v>
      </c>
      <c r="AK504" t="str">
        <f>IF(COUNTIF(CALC_CONN_TEB0187_REV01!F:F,IF(AH504&lt;&gt;"---",VLOOKUP(AD504,CALC_CONN_TEB0187_REV01!F:M,8,0),IF(IFERROR(IF(AD504=AH504,AI504,AH504),"---")="---","---",IF(COUNTIF(CALC_CONN_TEB0187_REV01!F:F,IFERROR(IF(AD504=AH504,AI504,AH504),"---"))&gt;0,"---",IFERROR(IF(AD504=AH504,AI504,AH504),"---")))))=0,IF(AH504&lt;&gt;"---",VLOOKUP(AD504,CALC_CONN_TEB0187_REV01!F:M,8,0),IF(IFERROR(IF(AD504=AH504,AI504,AH504),"---")="---","---",IF(COUNTIF(CALC_CONN_TEB0187_REV01!F:F,IFERROR(IF(AD504=AH504,AI504,AH504),"---"))&gt;0,"---",IFERROR(IF(AD504=AH504,AI504,AH504),"---")))),"---")</f>
        <v>J22-2</v>
      </c>
      <c r="AL504">
        <f t="shared" si="101"/>
        <v>122.78319999999999</v>
      </c>
      <c r="AM504">
        <f t="shared" si="102"/>
        <v>2</v>
      </c>
      <c r="AT504">
        <f t="shared" si="95"/>
        <v>0</v>
      </c>
      <c r="AU504">
        <f t="shared" si="96"/>
        <v>0</v>
      </c>
    </row>
    <row r="505" spans="1:47" x14ac:dyDescent="0.25">
      <c r="A505" t="str">
        <f t="shared" si="91"/>
        <v>J3-A21</v>
      </c>
      <c r="B505" t="str">
        <f t="shared" si="92"/>
        <v>HDMI_D23</v>
      </c>
      <c r="C505" t="str">
        <f t="shared" si="93"/>
        <v>J3-HDMI_D23</v>
      </c>
      <c r="D505" t="str">
        <f t="shared" si="94"/>
        <v>J3-A21</v>
      </c>
      <c r="E505" t="s">
        <v>411</v>
      </c>
      <c r="F505" t="s">
        <v>190</v>
      </c>
      <c r="G505" t="s">
        <v>4100</v>
      </c>
      <c r="L505" t="s">
        <v>4173</v>
      </c>
      <c r="M505" t="s">
        <v>428</v>
      </c>
      <c r="N505">
        <v>74.882999999999996</v>
      </c>
      <c r="AA505">
        <f t="shared" si="103"/>
        <v>500</v>
      </c>
      <c r="AB505" t="str">
        <f>B2B!B502</f>
        <v>J3</v>
      </c>
      <c r="AC505" t="str">
        <f>B2B!C502</f>
        <v>A20</v>
      </c>
      <c r="AD505" t="str">
        <f t="shared" si="97"/>
        <v>J3-A20</v>
      </c>
      <c r="AE505" t="str">
        <f t="shared" si="98"/>
        <v>GND</v>
      </c>
      <c r="AG505" t="str">
        <f t="shared" si="99"/>
        <v>---</v>
      </c>
      <c r="AH505" t="str">
        <f t="shared" si="100"/>
        <v>---</v>
      </c>
      <c r="AI505" t="str">
        <f>IFERROR(IF(IF(AG505="--",INDEX(D:D,MATCH(AE505,INDEX(B:B,MATCH(AE505,B:B,)+1):B11019,)+MATCH(AE505,B:B,)))=AD505,VLOOKUP(AE505,B:D,3,0),IF(AG505="--",INDEX(D:D,MATCH(AE505,INDEX(B:B,MATCH(AE505,B:B,)+1):B11019,)+MATCH(AE505,B:B,)),"---")),"---")</f>
        <v>---</v>
      </c>
      <c r="AJ505" t="str">
        <f>IF(COUNTIF(CALC_CONN_TEB0187_REV01!F:F,IF(AH505&lt;&gt;"---",VLOOKUP(AD505,CALC_CONN_TEB0187_REV01!F:M,8,0),IF(IFERROR(IF(AD505=AH505,AI505,AH505),"---")="---","---",IF(COUNTIF(CALC_CONN_TEB0187_REV01!F:F,IFERROR(IF(AD505=AH505,AI505,AH505),"---"))&gt;0,"---",IFERROR(IF(AD505=AH505,AI505,AH505),"---")))))=1,IF(AH505&lt;&gt;"---",VLOOKUP(AD505,CALC_CONN_TEB0187_REV01!F:M,8,0),IF(IFERROR(IF(AD505=AH505,AI505,AH505),"---")="---","---",IF(COUNTIF(CALC_CONN_TEB0187_REV01!F:F,IFERROR(IF(AD505=AH505,AI505,AH505),"---"))&gt;0,"---",IFERROR(IF(AD505=AH505,AI505,AH505),"---")))),"---")</f>
        <v>---</v>
      </c>
      <c r="AK505" t="str">
        <f>IF(COUNTIF(CALC_CONN_TEB0187_REV01!F:F,IF(AH505&lt;&gt;"---",VLOOKUP(AD505,CALC_CONN_TEB0187_REV01!F:M,8,0),IF(IFERROR(IF(AD505=AH505,AI505,AH505),"---")="---","---",IF(COUNTIF(CALC_CONN_TEB0187_REV01!F:F,IFERROR(IF(AD505=AH505,AI505,AH505),"---"))&gt;0,"---",IFERROR(IF(AD505=AH505,AI505,AH505),"---")))))=0,IF(AH505&lt;&gt;"---",VLOOKUP(AD505,CALC_CONN_TEB0187_REV01!F:M,8,0),IF(IFERROR(IF(AD505=AH505,AI505,AH505),"---")="---","---",IF(COUNTIF(CALC_CONN_TEB0187_REV01!F:F,IFERROR(IF(AD505=AH505,AI505,AH505),"---"))&gt;0,"---",IFERROR(IF(AD505=AH505,AI505,AH505),"---")))),"---")</f>
        <v>---</v>
      </c>
      <c r="AL505" t="str">
        <f t="shared" si="101"/>
        <v>---</v>
      </c>
      <c r="AM505">
        <f t="shared" si="102"/>
        <v>1098</v>
      </c>
      <c r="AT505" t="str">
        <f t="shared" si="95"/>
        <v>HDMI_D23</v>
      </c>
      <c r="AU505" t="str">
        <f t="shared" si="96"/>
        <v>--</v>
      </c>
    </row>
    <row r="506" spans="1:47" x14ac:dyDescent="0.25">
      <c r="A506" t="str">
        <f t="shared" si="91"/>
        <v>J3-A22</v>
      </c>
      <c r="B506" t="str">
        <f t="shared" si="92"/>
        <v>HDMI_D22</v>
      </c>
      <c r="C506" t="str">
        <f t="shared" si="93"/>
        <v>J3-HDMI_D22</v>
      </c>
      <c r="D506" t="str">
        <f t="shared" si="94"/>
        <v>J3-A22</v>
      </c>
      <c r="E506" t="s">
        <v>411</v>
      </c>
      <c r="F506" t="s">
        <v>191</v>
      </c>
      <c r="G506" t="s">
        <v>4099</v>
      </c>
      <c r="L506" t="s">
        <v>4174</v>
      </c>
      <c r="M506" t="s">
        <v>428</v>
      </c>
      <c r="N506">
        <v>74.786600000000007</v>
      </c>
      <c r="AA506">
        <f t="shared" si="103"/>
        <v>501</v>
      </c>
      <c r="AB506" t="str">
        <f>B2B!B503</f>
        <v>J3</v>
      </c>
      <c r="AC506" t="str">
        <f>B2B!C503</f>
        <v>A21</v>
      </c>
      <c r="AD506" t="str">
        <f t="shared" si="97"/>
        <v>J3-A21</v>
      </c>
      <c r="AE506" t="str">
        <f t="shared" si="98"/>
        <v>HDMI_D23</v>
      </c>
      <c r="AG506" t="str">
        <f t="shared" si="99"/>
        <v>--</v>
      </c>
      <c r="AH506" t="str">
        <f t="shared" si="100"/>
        <v>J3-A21</v>
      </c>
      <c r="AI506" t="str">
        <f>IFERROR(IF(IF(AG506="--",INDEX(D:D,MATCH(AE506,INDEX(B:B,MATCH(AE506,B:B,)+1):B11020,)+MATCH(AE506,B:B,)))=AD506,VLOOKUP(AE506,B:D,3,0),IF(AG506="--",INDEX(D:D,MATCH(AE506,INDEX(B:B,MATCH(AE506,B:B,)+1):B11020,)+MATCH(AE506,B:B,)),"---")),"---")</f>
        <v>U23-36</v>
      </c>
      <c r="AJ506" t="str">
        <f>IF(COUNTIF(CALC_CONN_TEB0187_REV01!F:F,IF(AH506&lt;&gt;"---",VLOOKUP(AD506,CALC_CONN_TEB0187_REV01!F:M,8,0),IF(IFERROR(IF(AD506=AH506,AI506,AH506),"---")="---","---",IF(COUNTIF(CALC_CONN_TEB0187_REV01!F:F,IFERROR(IF(AD506=AH506,AI506,AH506),"---"))&gt;0,"---",IFERROR(IF(AD506=AH506,AI506,AH506),"---")))))=1,IF(AH506&lt;&gt;"---",VLOOKUP(AD506,CALC_CONN_TEB0187_REV01!F:M,8,0),IF(IFERROR(IF(AD506=AH506,AI506,AH506),"---")="---","---",IF(COUNTIF(CALC_CONN_TEB0187_REV01!F:F,IFERROR(IF(AD506=AH506,AI506,AH506),"---"))&gt;0,"---",IFERROR(IF(AD506=AH506,AI506,AH506),"---")))),"---")</f>
        <v>---</v>
      </c>
      <c r="AK506" t="str">
        <f>IF(COUNTIF(CALC_CONN_TEB0187_REV01!F:F,IF(AH506&lt;&gt;"---",VLOOKUP(AD506,CALC_CONN_TEB0187_REV01!F:M,8,0),IF(IFERROR(IF(AD506=AH506,AI506,AH506),"---")="---","---",IF(COUNTIF(CALC_CONN_TEB0187_REV01!F:F,IFERROR(IF(AD506=AH506,AI506,AH506),"---"))&gt;0,"---",IFERROR(IF(AD506=AH506,AI506,AH506),"---")))))=0,IF(AH506&lt;&gt;"---",VLOOKUP(AD506,CALC_CONN_TEB0187_REV01!F:M,8,0),IF(IFERROR(IF(AD506=AH506,AI506,AH506),"---")="---","---",IF(COUNTIF(CALC_CONN_TEB0187_REV01!F:F,IFERROR(IF(AD506=AH506,AI506,AH506),"---"))&gt;0,"---",IFERROR(IF(AD506=AH506,AI506,AH506),"---")))),"---")</f>
        <v>U23-36</v>
      </c>
      <c r="AL506">
        <f t="shared" si="101"/>
        <v>52.1511</v>
      </c>
      <c r="AM506">
        <f t="shared" si="102"/>
        <v>2</v>
      </c>
      <c r="AT506" t="str">
        <f t="shared" si="95"/>
        <v>HDMI_D22</v>
      </c>
      <c r="AU506" t="str">
        <f t="shared" si="96"/>
        <v>--</v>
      </c>
    </row>
    <row r="507" spans="1:47" x14ac:dyDescent="0.25">
      <c r="A507" t="str">
        <f t="shared" si="91"/>
        <v>J3-A23</v>
      </c>
      <c r="B507" t="str">
        <f t="shared" si="92"/>
        <v>HDMI_D20</v>
      </c>
      <c r="C507" t="str">
        <f t="shared" si="93"/>
        <v>J3-HDMI_D20</v>
      </c>
      <c r="D507" t="str">
        <f t="shared" si="94"/>
        <v>J3-A23</v>
      </c>
      <c r="E507" t="s">
        <v>411</v>
      </c>
      <c r="F507" t="s">
        <v>192</v>
      </c>
      <c r="G507" t="s">
        <v>4097</v>
      </c>
      <c r="L507" t="s">
        <v>4175</v>
      </c>
      <c r="M507" t="s">
        <v>428</v>
      </c>
      <c r="N507">
        <v>73.444999999999993</v>
      </c>
      <c r="AA507">
        <f t="shared" si="103"/>
        <v>502</v>
      </c>
      <c r="AB507" t="str">
        <f>B2B!B504</f>
        <v>J3</v>
      </c>
      <c r="AC507" t="str">
        <f>B2B!C504</f>
        <v>A22</v>
      </c>
      <c r="AD507" t="str">
        <f t="shared" si="97"/>
        <v>J3-A22</v>
      </c>
      <c r="AE507" t="str">
        <f t="shared" si="98"/>
        <v>HDMI_D22</v>
      </c>
      <c r="AG507" t="str">
        <f t="shared" si="99"/>
        <v>--</v>
      </c>
      <c r="AH507" t="str">
        <f t="shared" si="100"/>
        <v>J3-A22</v>
      </c>
      <c r="AI507" t="str">
        <f>IFERROR(IF(IF(AG507="--",INDEX(D:D,MATCH(AE507,INDEX(B:B,MATCH(AE507,B:B,)+1):B11021,)+MATCH(AE507,B:B,)))=AD507,VLOOKUP(AE507,B:D,3,0),IF(AG507="--",INDEX(D:D,MATCH(AE507,INDEX(B:B,MATCH(AE507,B:B,)+1):B11021,)+MATCH(AE507,B:B,)),"---")),"---")</f>
        <v>U23-37</v>
      </c>
      <c r="AJ507" t="str">
        <f>IF(COUNTIF(CALC_CONN_TEB0187_REV01!F:F,IF(AH507&lt;&gt;"---",VLOOKUP(AD507,CALC_CONN_TEB0187_REV01!F:M,8,0),IF(IFERROR(IF(AD507=AH507,AI507,AH507),"---")="---","---",IF(COUNTIF(CALC_CONN_TEB0187_REV01!F:F,IFERROR(IF(AD507=AH507,AI507,AH507),"---"))&gt;0,"---",IFERROR(IF(AD507=AH507,AI507,AH507),"---")))))=1,IF(AH507&lt;&gt;"---",VLOOKUP(AD507,CALC_CONN_TEB0187_REV01!F:M,8,0),IF(IFERROR(IF(AD507=AH507,AI507,AH507),"---")="---","---",IF(COUNTIF(CALC_CONN_TEB0187_REV01!F:F,IFERROR(IF(AD507=AH507,AI507,AH507),"---"))&gt;0,"---",IFERROR(IF(AD507=AH507,AI507,AH507),"---")))),"---")</f>
        <v>---</v>
      </c>
      <c r="AK507" t="str">
        <f>IF(COUNTIF(CALC_CONN_TEB0187_REV01!F:F,IF(AH507&lt;&gt;"---",VLOOKUP(AD507,CALC_CONN_TEB0187_REV01!F:M,8,0),IF(IFERROR(IF(AD507=AH507,AI507,AH507),"---")="---","---",IF(COUNTIF(CALC_CONN_TEB0187_REV01!F:F,IFERROR(IF(AD507=AH507,AI507,AH507),"---"))&gt;0,"---",IFERROR(IF(AD507=AH507,AI507,AH507),"---")))))=0,IF(AH507&lt;&gt;"---",VLOOKUP(AD507,CALC_CONN_TEB0187_REV01!F:M,8,0),IF(IFERROR(IF(AD507=AH507,AI507,AH507),"---")="---","---",IF(COUNTIF(CALC_CONN_TEB0187_REV01!F:F,IFERROR(IF(AD507=AH507,AI507,AH507),"---"))&gt;0,"---",IFERROR(IF(AD507=AH507,AI507,AH507),"---")))),"---")</f>
        <v>U23-37</v>
      </c>
      <c r="AL507">
        <f t="shared" si="101"/>
        <v>51.389499999999998</v>
      </c>
      <c r="AM507">
        <f t="shared" si="102"/>
        <v>2</v>
      </c>
      <c r="AT507" t="str">
        <f t="shared" si="95"/>
        <v>HDMI_D20</v>
      </c>
      <c r="AU507" t="str">
        <f t="shared" si="96"/>
        <v>--</v>
      </c>
    </row>
    <row r="508" spans="1:47" x14ac:dyDescent="0.25">
      <c r="A508" t="str">
        <f t="shared" si="91"/>
        <v>J3-A24</v>
      </c>
      <c r="B508" t="str">
        <f t="shared" si="92"/>
        <v>HDMI_D18</v>
      </c>
      <c r="C508" t="str">
        <f t="shared" si="93"/>
        <v>J3-HDMI_D18</v>
      </c>
      <c r="D508" t="str">
        <f t="shared" si="94"/>
        <v>J3-A24</v>
      </c>
      <c r="E508" t="s">
        <v>411</v>
      </c>
      <c r="F508" t="s">
        <v>193</v>
      </c>
      <c r="G508" t="s">
        <v>4094</v>
      </c>
      <c r="L508" t="s">
        <v>4176</v>
      </c>
      <c r="M508" t="s">
        <v>428</v>
      </c>
      <c r="N508">
        <v>73.397199999999998</v>
      </c>
      <c r="AA508">
        <f t="shared" si="103"/>
        <v>503</v>
      </c>
      <c r="AB508" t="str">
        <f>B2B!B505</f>
        <v>J3</v>
      </c>
      <c r="AC508" t="str">
        <f>B2B!C505</f>
        <v>A23</v>
      </c>
      <c r="AD508" t="str">
        <f t="shared" si="97"/>
        <v>J3-A23</v>
      </c>
      <c r="AE508" t="str">
        <f t="shared" si="98"/>
        <v>HDMI_D20</v>
      </c>
      <c r="AG508" t="str">
        <f t="shared" si="99"/>
        <v>--</v>
      </c>
      <c r="AH508" t="str">
        <f t="shared" si="100"/>
        <v>J3-A23</v>
      </c>
      <c r="AI508" t="str">
        <f>IFERROR(IF(IF(AG508="--",INDEX(D:D,MATCH(AE508,INDEX(B:B,MATCH(AE508,B:B,)+1):B11022,)+MATCH(AE508,B:B,)))=AD508,VLOOKUP(AE508,B:D,3,0),IF(AG508="--",INDEX(D:D,MATCH(AE508,INDEX(B:B,MATCH(AE508,B:B,)+1):B11022,)+MATCH(AE508,B:B,)),"---")),"---")</f>
        <v>U23-39</v>
      </c>
      <c r="AJ508" t="str">
        <f>IF(COUNTIF(CALC_CONN_TEB0187_REV01!F:F,IF(AH508&lt;&gt;"---",VLOOKUP(AD508,CALC_CONN_TEB0187_REV01!F:M,8,0),IF(IFERROR(IF(AD508=AH508,AI508,AH508),"---")="---","---",IF(COUNTIF(CALC_CONN_TEB0187_REV01!F:F,IFERROR(IF(AD508=AH508,AI508,AH508),"---"))&gt;0,"---",IFERROR(IF(AD508=AH508,AI508,AH508),"---")))))=1,IF(AH508&lt;&gt;"---",VLOOKUP(AD508,CALC_CONN_TEB0187_REV01!F:M,8,0),IF(IFERROR(IF(AD508=AH508,AI508,AH508),"---")="---","---",IF(COUNTIF(CALC_CONN_TEB0187_REV01!F:F,IFERROR(IF(AD508=AH508,AI508,AH508),"---"))&gt;0,"---",IFERROR(IF(AD508=AH508,AI508,AH508),"---")))),"---")</f>
        <v>---</v>
      </c>
      <c r="AK508" t="str">
        <f>IF(COUNTIF(CALC_CONN_TEB0187_REV01!F:F,IF(AH508&lt;&gt;"---",VLOOKUP(AD508,CALC_CONN_TEB0187_REV01!F:M,8,0),IF(IFERROR(IF(AD508=AH508,AI508,AH508),"---")="---","---",IF(COUNTIF(CALC_CONN_TEB0187_REV01!F:F,IFERROR(IF(AD508=AH508,AI508,AH508),"---"))&gt;0,"---",IFERROR(IF(AD508=AH508,AI508,AH508),"---")))))=0,IF(AH508&lt;&gt;"---",VLOOKUP(AD508,CALC_CONN_TEB0187_REV01!F:M,8,0),IF(IFERROR(IF(AD508=AH508,AI508,AH508),"---")="---","---",IF(COUNTIF(CALC_CONN_TEB0187_REV01!F:F,IFERROR(IF(AD508=AH508,AI508,AH508),"---"))&gt;0,"---",IFERROR(IF(AD508=AH508,AI508,AH508),"---")))),"---")</f>
        <v>U23-39</v>
      </c>
      <c r="AL508">
        <f t="shared" si="101"/>
        <v>50.153300000000002</v>
      </c>
      <c r="AM508">
        <f t="shared" si="102"/>
        <v>2</v>
      </c>
      <c r="AT508" t="str">
        <f t="shared" si="95"/>
        <v>HDMI_D18</v>
      </c>
      <c r="AU508" t="str">
        <f t="shared" si="96"/>
        <v>--</v>
      </c>
    </row>
    <row r="509" spans="1:47" x14ac:dyDescent="0.25">
      <c r="A509" t="str">
        <f t="shared" si="91"/>
        <v>J3-A25</v>
      </c>
      <c r="B509" t="str">
        <f t="shared" si="92"/>
        <v>HDMI_PD</v>
      </c>
      <c r="C509" t="str">
        <f t="shared" si="93"/>
        <v>J3-HDMI_PD</v>
      </c>
      <c r="D509" t="str">
        <f t="shared" si="94"/>
        <v>J3-A25</v>
      </c>
      <c r="E509" t="s">
        <v>411</v>
      </c>
      <c r="F509" t="s">
        <v>194</v>
      </c>
      <c r="G509" t="s">
        <v>4117</v>
      </c>
      <c r="L509" t="s">
        <v>4177</v>
      </c>
      <c r="M509" t="s">
        <v>428</v>
      </c>
      <c r="N509">
        <v>58.1539</v>
      </c>
      <c r="AA509">
        <f t="shared" si="103"/>
        <v>504</v>
      </c>
      <c r="AB509" t="str">
        <f>B2B!B506</f>
        <v>J3</v>
      </c>
      <c r="AC509" t="str">
        <f>B2B!C506</f>
        <v>A24</v>
      </c>
      <c r="AD509" t="str">
        <f t="shared" si="97"/>
        <v>J3-A24</v>
      </c>
      <c r="AE509" t="str">
        <f t="shared" si="98"/>
        <v>HDMI_D18</v>
      </c>
      <c r="AG509" t="str">
        <f t="shared" si="99"/>
        <v>--</v>
      </c>
      <c r="AH509" t="str">
        <f t="shared" si="100"/>
        <v>J3-A24</v>
      </c>
      <c r="AI509" t="str">
        <f>IFERROR(IF(IF(AG509="--",INDEX(D:D,MATCH(AE509,INDEX(B:B,MATCH(AE509,B:B,)+1):B11023,)+MATCH(AE509,B:B,)))=AD509,VLOOKUP(AE509,B:D,3,0),IF(AG509="--",INDEX(D:D,MATCH(AE509,INDEX(B:B,MATCH(AE509,B:B,)+1):B11023,)+MATCH(AE509,B:B,)),"---")),"---")</f>
        <v>U23-41</v>
      </c>
      <c r="AJ509" t="str">
        <f>IF(COUNTIF(CALC_CONN_TEB0187_REV01!F:F,IF(AH509&lt;&gt;"---",VLOOKUP(AD509,CALC_CONN_TEB0187_REV01!F:M,8,0),IF(IFERROR(IF(AD509=AH509,AI509,AH509),"---")="---","---",IF(COUNTIF(CALC_CONN_TEB0187_REV01!F:F,IFERROR(IF(AD509=AH509,AI509,AH509),"---"))&gt;0,"---",IFERROR(IF(AD509=AH509,AI509,AH509),"---")))))=1,IF(AH509&lt;&gt;"---",VLOOKUP(AD509,CALC_CONN_TEB0187_REV01!F:M,8,0),IF(IFERROR(IF(AD509=AH509,AI509,AH509),"---")="---","---",IF(COUNTIF(CALC_CONN_TEB0187_REV01!F:F,IFERROR(IF(AD509=AH509,AI509,AH509),"---"))&gt;0,"---",IFERROR(IF(AD509=AH509,AI509,AH509),"---")))),"---")</f>
        <v>---</v>
      </c>
      <c r="AK509" t="str">
        <f>IF(COUNTIF(CALC_CONN_TEB0187_REV01!F:F,IF(AH509&lt;&gt;"---",VLOOKUP(AD509,CALC_CONN_TEB0187_REV01!F:M,8,0),IF(IFERROR(IF(AD509=AH509,AI509,AH509),"---")="---","---",IF(COUNTIF(CALC_CONN_TEB0187_REV01!F:F,IFERROR(IF(AD509=AH509,AI509,AH509),"---"))&gt;0,"---",IFERROR(IF(AD509=AH509,AI509,AH509),"---")))))=0,IF(AH509&lt;&gt;"---",VLOOKUP(AD509,CALC_CONN_TEB0187_REV01!F:M,8,0),IF(IFERROR(IF(AD509=AH509,AI509,AH509),"---")="---","---",IF(COUNTIF(CALC_CONN_TEB0187_REV01!F:F,IFERROR(IF(AD509=AH509,AI509,AH509),"---"))&gt;0,"---",IFERROR(IF(AD509=AH509,AI509,AH509),"---")))),"---")</f>
        <v>U23-41</v>
      </c>
      <c r="AL509">
        <f t="shared" si="101"/>
        <v>48.734099999999998</v>
      </c>
      <c r="AM509">
        <f t="shared" si="102"/>
        <v>2</v>
      </c>
      <c r="AT509" t="str">
        <f t="shared" si="95"/>
        <v>HDMI_PD</v>
      </c>
      <c r="AU509" t="str">
        <f t="shared" si="96"/>
        <v>--</v>
      </c>
    </row>
    <row r="510" spans="1:47" x14ac:dyDescent="0.25">
      <c r="A510" t="str">
        <f t="shared" si="91"/>
        <v>J3-A26</v>
      </c>
      <c r="B510" t="str">
        <f t="shared" si="92"/>
        <v>VCCIO_6A</v>
      </c>
      <c r="C510" t="str">
        <f t="shared" si="93"/>
        <v>J3-VCCIO_6A</v>
      </c>
      <c r="D510" t="str">
        <f t="shared" si="94"/>
        <v>J3-A26</v>
      </c>
      <c r="E510" t="s">
        <v>411</v>
      </c>
      <c r="F510" t="s">
        <v>195</v>
      </c>
      <c r="G510" t="s">
        <v>996</v>
      </c>
      <c r="L510" t="s">
        <v>4178</v>
      </c>
      <c r="M510" t="s">
        <v>428</v>
      </c>
      <c r="N510">
        <v>58.141800000000003</v>
      </c>
      <c r="AA510">
        <f t="shared" si="103"/>
        <v>505</v>
      </c>
      <c r="AB510" t="str">
        <f>B2B!B507</f>
        <v>J3</v>
      </c>
      <c r="AC510" t="str">
        <f>B2B!C507</f>
        <v>A25</v>
      </c>
      <c r="AD510" t="str">
        <f t="shared" si="97"/>
        <v>J3-A25</v>
      </c>
      <c r="AE510" t="str">
        <f t="shared" si="98"/>
        <v>HDMI_PD</v>
      </c>
      <c r="AG510" t="str">
        <f t="shared" si="99"/>
        <v>--</v>
      </c>
      <c r="AH510" t="str">
        <f t="shared" si="100"/>
        <v>J3-A25</v>
      </c>
      <c r="AI510" t="str">
        <f>IFERROR(IF(IF(AG510="--",INDEX(D:D,MATCH(AE510,INDEX(B:B,MATCH(AE510,B:B,)+1):B11024,)+MATCH(AE510,B:B,)))=AD510,VLOOKUP(AE510,B:D,3,0),IF(AG510="--",INDEX(D:D,MATCH(AE510,INDEX(B:B,MATCH(AE510,B:B,)+1):B11024,)+MATCH(AE510,B:B,)),"---")),"---")</f>
        <v>U23-10</v>
      </c>
      <c r="AJ510" t="str">
        <f>IF(COUNTIF(CALC_CONN_TEB0187_REV01!F:F,IF(AH510&lt;&gt;"---",VLOOKUP(AD510,CALC_CONN_TEB0187_REV01!F:M,8,0),IF(IFERROR(IF(AD510=AH510,AI510,AH510),"---")="---","---",IF(COUNTIF(CALC_CONN_TEB0187_REV01!F:F,IFERROR(IF(AD510=AH510,AI510,AH510),"---"))&gt;0,"---",IFERROR(IF(AD510=AH510,AI510,AH510),"---")))))=1,IF(AH510&lt;&gt;"---",VLOOKUP(AD510,CALC_CONN_TEB0187_REV01!F:M,8,0),IF(IFERROR(IF(AD510=AH510,AI510,AH510),"---")="---","---",IF(COUNTIF(CALC_CONN_TEB0187_REV01!F:F,IFERROR(IF(AD510=AH510,AI510,AH510),"---"))&gt;0,"---",IFERROR(IF(AD510=AH510,AI510,AH510),"---")))),"---")</f>
        <v>---</v>
      </c>
      <c r="AK510" t="str">
        <f>IF(COUNTIF(CALC_CONN_TEB0187_REV01!F:F,IF(AH510&lt;&gt;"---",VLOOKUP(AD510,CALC_CONN_TEB0187_REV01!F:M,8,0),IF(IFERROR(IF(AD510=AH510,AI510,AH510),"---")="---","---",IF(COUNTIF(CALC_CONN_TEB0187_REV01!F:F,IFERROR(IF(AD510=AH510,AI510,AH510),"---"))&gt;0,"---",IFERROR(IF(AD510=AH510,AI510,AH510),"---")))))=0,IF(AH510&lt;&gt;"---",VLOOKUP(AD510,CALC_CONN_TEB0187_REV01!F:M,8,0),IF(IFERROR(IF(AD510=AH510,AI510,AH510),"---")="---","---",IF(COUNTIF(CALC_CONN_TEB0187_REV01!F:F,IFERROR(IF(AD510=AH510,AI510,AH510),"---"))&gt;0,"---",IFERROR(IF(AD510=AH510,AI510,AH510),"---")))),"---")</f>
        <v>U23-10</v>
      </c>
      <c r="AL510">
        <f t="shared" si="101"/>
        <v>73.258099999999999</v>
      </c>
      <c r="AM510">
        <f t="shared" si="102"/>
        <v>4</v>
      </c>
      <c r="AT510" t="str">
        <f t="shared" si="95"/>
        <v>VCCIO_6A</v>
      </c>
      <c r="AU510" t="str">
        <f t="shared" si="96"/>
        <v>--</v>
      </c>
    </row>
    <row r="511" spans="1:47" x14ac:dyDescent="0.25">
      <c r="A511" t="str">
        <f t="shared" si="91"/>
        <v>J3-A27</v>
      </c>
      <c r="B511" t="str">
        <f t="shared" si="92"/>
        <v>HDMI_D9</v>
      </c>
      <c r="C511" t="str">
        <f t="shared" si="93"/>
        <v>J3-HDMI_D9</v>
      </c>
      <c r="D511" t="str">
        <f t="shared" si="94"/>
        <v>J3-A27</v>
      </c>
      <c r="E511" t="s">
        <v>411</v>
      </c>
      <c r="F511" t="s">
        <v>196</v>
      </c>
      <c r="G511" t="s">
        <v>4109</v>
      </c>
      <c r="L511" t="s">
        <v>4179</v>
      </c>
      <c r="M511" t="s">
        <v>428</v>
      </c>
      <c r="N511">
        <v>57.996099999999998</v>
      </c>
      <c r="AA511">
        <f t="shared" si="103"/>
        <v>506</v>
      </c>
      <c r="AB511" t="str">
        <f>B2B!B508</f>
        <v>J3</v>
      </c>
      <c r="AC511" t="str">
        <f>B2B!C508</f>
        <v>A26</v>
      </c>
      <c r="AD511" t="str">
        <f t="shared" si="97"/>
        <v>J3-A26</v>
      </c>
      <c r="AE511" t="str">
        <f t="shared" si="98"/>
        <v>VCCIO_6A</v>
      </c>
      <c r="AG511" t="str">
        <f t="shared" si="99"/>
        <v>--</v>
      </c>
      <c r="AH511" t="str">
        <f t="shared" si="100"/>
        <v>J3-A26</v>
      </c>
      <c r="AI511" t="str">
        <f>IFERROR(IF(IF(AG511="--",INDEX(D:D,MATCH(AE511,INDEX(B:B,MATCH(AE511,B:B,)+1):B11025,)+MATCH(AE511,B:B,)))=AD511,VLOOKUP(AE511,B:D,3,0),IF(AG511="--",INDEX(D:D,MATCH(AE511,INDEX(B:B,MATCH(AE511,B:B,)+1):B11025,)+MATCH(AE511,B:B,)),"---")),"---")</f>
        <v>L40-2</v>
      </c>
      <c r="AJ511" t="str">
        <f>IF(COUNTIF(CALC_CONN_TEB0187_REV01!F:F,IF(AH511&lt;&gt;"---",VLOOKUP(AD511,CALC_CONN_TEB0187_REV01!F:M,8,0),IF(IFERROR(IF(AD511=AH511,AI511,AH511),"---")="---","---",IF(COUNTIF(CALC_CONN_TEB0187_REV01!F:F,IFERROR(IF(AD511=AH511,AI511,AH511),"---"))&gt;0,"---",IFERROR(IF(AD511=AH511,AI511,AH511),"---")))))=1,IF(AH511&lt;&gt;"---",VLOOKUP(AD511,CALC_CONN_TEB0187_REV01!F:M,8,0),IF(IFERROR(IF(AD511=AH511,AI511,AH511),"---")="---","---",IF(COUNTIF(CALC_CONN_TEB0187_REV01!F:F,IFERROR(IF(AD511=AH511,AI511,AH511),"---"))&gt;0,"---",IFERROR(IF(AD511=AH511,AI511,AH511),"---")))),"---")</f>
        <v>---</v>
      </c>
      <c r="AK511" t="str">
        <f>IF(COUNTIF(CALC_CONN_TEB0187_REV01!F:F,IF(AH511&lt;&gt;"---",VLOOKUP(AD511,CALC_CONN_TEB0187_REV01!F:M,8,0),IF(IFERROR(IF(AD511=AH511,AI511,AH511),"---")="---","---",IF(COUNTIF(CALC_CONN_TEB0187_REV01!F:F,IFERROR(IF(AD511=AH511,AI511,AH511),"---"))&gt;0,"---",IFERROR(IF(AD511=AH511,AI511,AH511),"---")))))=0,IF(AH511&lt;&gt;"---",VLOOKUP(AD511,CALC_CONN_TEB0187_REV01!F:M,8,0),IF(IFERROR(IF(AD511=AH511,AI511,AH511),"---")="---","---",IF(COUNTIF(CALC_CONN_TEB0187_REV01!F:F,IFERROR(IF(AD511=AH511,AI511,AH511),"---"))&gt;0,"---",IFERROR(IF(AD511=AH511,AI511,AH511),"---")))),"---")</f>
        <v>L40-2</v>
      </c>
      <c r="AL511">
        <f t="shared" si="101"/>
        <v>2.0379999999999998</v>
      </c>
      <c r="AM511">
        <f t="shared" si="102"/>
        <v>2</v>
      </c>
      <c r="AT511" t="str">
        <f t="shared" si="95"/>
        <v>HDMI_D9</v>
      </c>
      <c r="AU511" t="str">
        <f t="shared" si="96"/>
        <v>--</v>
      </c>
    </row>
    <row r="512" spans="1:47" x14ac:dyDescent="0.25">
      <c r="A512" t="str">
        <f t="shared" si="91"/>
        <v>J3-A28</v>
      </c>
      <c r="B512" t="str">
        <f t="shared" si="92"/>
        <v>HDMI_D2</v>
      </c>
      <c r="C512" t="str">
        <f t="shared" si="93"/>
        <v>J3-HDMI_D2</v>
      </c>
      <c r="D512" t="str">
        <f t="shared" si="94"/>
        <v>J3-A28</v>
      </c>
      <c r="E512" t="s">
        <v>411</v>
      </c>
      <c r="F512" t="s">
        <v>197</v>
      </c>
      <c r="G512" t="s">
        <v>4096</v>
      </c>
      <c r="L512" t="s">
        <v>4180</v>
      </c>
      <c r="M512" t="s">
        <v>428</v>
      </c>
      <c r="N512">
        <v>58.079000000000001</v>
      </c>
      <c r="AA512">
        <f t="shared" si="103"/>
        <v>507</v>
      </c>
      <c r="AB512" t="str">
        <f>B2B!B509</f>
        <v>J3</v>
      </c>
      <c r="AC512" t="str">
        <f>B2B!C509</f>
        <v>A27</v>
      </c>
      <c r="AD512" t="str">
        <f t="shared" si="97"/>
        <v>J3-A27</v>
      </c>
      <c r="AE512" t="str">
        <f t="shared" si="98"/>
        <v>HDMI_D9</v>
      </c>
      <c r="AG512" t="str">
        <f t="shared" si="99"/>
        <v>--</v>
      </c>
      <c r="AH512" t="str">
        <f t="shared" si="100"/>
        <v>J3-A27</v>
      </c>
      <c r="AI512" t="str">
        <f>IFERROR(IF(IF(AG512="--",INDEX(D:D,MATCH(AE512,INDEX(B:B,MATCH(AE512,B:B,)+1):B11026,)+MATCH(AE512,B:B,)))=AD512,VLOOKUP(AE512,B:D,3,0),IF(AG512="--",INDEX(D:D,MATCH(AE512,INDEX(B:B,MATCH(AE512,B:B,)+1):B11026,)+MATCH(AE512,B:B,)),"---")),"---")</f>
        <v>U23-52</v>
      </c>
      <c r="AJ512" t="str">
        <f>IF(COUNTIF(CALC_CONN_TEB0187_REV01!F:F,IF(AH512&lt;&gt;"---",VLOOKUP(AD512,CALC_CONN_TEB0187_REV01!F:M,8,0),IF(IFERROR(IF(AD512=AH512,AI512,AH512),"---")="---","---",IF(COUNTIF(CALC_CONN_TEB0187_REV01!F:F,IFERROR(IF(AD512=AH512,AI512,AH512),"---"))&gt;0,"---",IFERROR(IF(AD512=AH512,AI512,AH512),"---")))))=1,IF(AH512&lt;&gt;"---",VLOOKUP(AD512,CALC_CONN_TEB0187_REV01!F:M,8,0),IF(IFERROR(IF(AD512=AH512,AI512,AH512),"---")="---","---",IF(COUNTIF(CALC_CONN_TEB0187_REV01!F:F,IFERROR(IF(AD512=AH512,AI512,AH512),"---"))&gt;0,"---",IFERROR(IF(AD512=AH512,AI512,AH512),"---")))),"---")</f>
        <v>---</v>
      </c>
      <c r="AK512" t="str">
        <f>IF(COUNTIF(CALC_CONN_TEB0187_REV01!F:F,IF(AH512&lt;&gt;"---",VLOOKUP(AD512,CALC_CONN_TEB0187_REV01!F:M,8,0),IF(IFERROR(IF(AD512=AH512,AI512,AH512),"---")="---","---",IF(COUNTIF(CALC_CONN_TEB0187_REV01!F:F,IFERROR(IF(AD512=AH512,AI512,AH512),"---"))&gt;0,"---",IFERROR(IF(AD512=AH512,AI512,AH512),"---")))))=0,IF(AH512&lt;&gt;"---",VLOOKUP(AD512,CALC_CONN_TEB0187_REV01!F:M,8,0),IF(IFERROR(IF(AD512=AH512,AI512,AH512),"---")="---","---",IF(COUNTIF(CALC_CONN_TEB0187_REV01!F:F,IFERROR(IF(AD512=AH512,AI512,AH512),"---"))&gt;0,"---",IFERROR(IF(AD512=AH512,AI512,AH512),"---")))),"---")</f>
        <v>U23-52</v>
      </c>
      <c r="AL512">
        <f t="shared" si="101"/>
        <v>49.2273</v>
      </c>
      <c r="AM512">
        <f t="shared" si="102"/>
        <v>2</v>
      </c>
      <c r="AT512" t="str">
        <f t="shared" si="95"/>
        <v>HDMI_D2</v>
      </c>
      <c r="AU512" t="str">
        <f t="shared" si="96"/>
        <v>--</v>
      </c>
    </row>
    <row r="513" spans="1:47" x14ac:dyDescent="0.25">
      <c r="A513" t="str">
        <f t="shared" si="91"/>
        <v>J3-A29</v>
      </c>
      <c r="B513" t="str">
        <f t="shared" si="92"/>
        <v>HDMI_D0</v>
      </c>
      <c r="C513" t="str">
        <f t="shared" si="93"/>
        <v>J3-HDMI_D0</v>
      </c>
      <c r="D513" t="str">
        <f t="shared" si="94"/>
        <v>J3-A29</v>
      </c>
      <c r="E513" t="s">
        <v>411</v>
      </c>
      <c r="F513" t="s">
        <v>198</v>
      </c>
      <c r="G513" t="s">
        <v>4084</v>
      </c>
      <c r="L513" t="s">
        <v>4181</v>
      </c>
      <c r="M513" t="s">
        <v>428</v>
      </c>
      <c r="N513">
        <v>64.653000000000006</v>
      </c>
      <c r="AA513">
        <f t="shared" si="103"/>
        <v>508</v>
      </c>
      <c r="AB513" t="str">
        <f>B2B!B510</f>
        <v>J3</v>
      </c>
      <c r="AC513" t="str">
        <f>B2B!C510</f>
        <v>A28</v>
      </c>
      <c r="AD513" t="str">
        <f t="shared" si="97"/>
        <v>J3-A28</v>
      </c>
      <c r="AE513" t="str">
        <f t="shared" si="98"/>
        <v>HDMI_D2</v>
      </c>
      <c r="AG513" t="str">
        <f t="shared" si="99"/>
        <v>--</v>
      </c>
      <c r="AH513" t="str">
        <f t="shared" si="100"/>
        <v>J3-A28</v>
      </c>
      <c r="AI513" t="str">
        <f>IFERROR(IF(IF(AG513="--",INDEX(D:D,MATCH(AE513,INDEX(B:B,MATCH(AE513,B:B,)+1):B11027,)+MATCH(AE513,B:B,)))=AD513,VLOOKUP(AE513,B:D,3,0),IF(AG513="--",INDEX(D:D,MATCH(AE513,INDEX(B:B,MATCH(AE513,B:B,)+1):B11027,)+MATCH(AE513,B:B,)),"---")),"---")</f>
        <v>U23-61</v>
      </c>
      <c r="AJ513" t="str">
        <f>IF(COUNTIF(CALC_CONN_TEB0187_REV01!F:F,IF(AH513&lt;&gt;"---",VLOOKUP(AD513,CALC_CONN_TEB0187_REV01!F:M,8,0),IF(IFERROR(IF(AD513=AH513,AI513,AH513),"---")="---","---",IF(COUNTIF(CALC_CONN_TEB0187_REV01!F:F,IFERROR(IF(AD513=AH513,AI513,AH513),"---"))&gt;0,"---",IFERROR(IF(AD513=AH513,AI513,AH513),"---")))))=1,IF(AH513&lt;&gt;"---",VLOOKUP(AD513,CALC_CONN_TEB0187_REV01!F:M,8,0),IF(IFERROR(IF(AD513=AH513,AI513,AH513),"---")="---","---",IF(COUNTIF(CALC_CONN_TEB0187_REV01!F:F,IFERROR(IF(AD513=AH513,AI513,AH513),"---"))&gt;0,"---",IFERROR(IF(AD513=AH513,AI513,AH513),"---")))),"---")</f>
        <v>---</v>
      </c>
      <c r="AK513" t="str">
        <f>IF(COUNTIF(CALC_CONN_TEB0187_REV01!F:F,IF(AH513&lt;&gt;"---",VLOOKUP(AD513,CALC_CONN_TEB0187_REV01!F:M,8,0),IF(IFERROR(IF(AD513=AH513,AI513,AH513),"---")="---","---",IF(COUNTIF(CALC_CONN_TEB0187_REV01!F:F,IFERROR(IF(AD513=AH513,AI513,AH513),"---"))&gt;0,"---",IFERROR(IF(AD513=AH513,AI513,AH513),"---")))))=0,IF(AH513&lt;&gt;"---",VLOOKUP(AD513,CALC_CONN_TEB0187_REV01!F:M,8,0),IF(IFERROR(IF(AD513=AH513,AI513,AH513),"---")="---","---",IF(COUNTIF(CALC_CONN_TEB0187_REV01!F:F,IFERROR(IF(AD513=AH513,AI513,AH513),"---"))&gt;0,"---",IFERROR(IF(AD513=AH513,AI513,AH513),"---")))),"---")</f>
        <v>U23-61</v>
      </c>
      <c r="AL513">
        <f t="shared" si="101"/>
        <v>47.141800000000003</v>
      </c>
      <c r="AM513">
        <f t="shared" si="102"/>
        <v>2</v>
      </c>
      <c r="AT513" t="str">
        <f t="shared" si="95"/>
        <v>HDMI_D0</v>
      </c>
      <c r="AU513" t="str">
        <f t="shared" si="96"/>
        <v>--</v>
      </c>
    </row>
    <row r="514" spans="1:47" x14ac:dyDescent="0.25">
      <c r="A514" t="str">
        <f t="shared" si="91"/>
        <v>J3-A30</v>
      </c>
      <c r="B514" t="str">
        <f t="shared" si="92"/>
        <v>HDMI_HS</v>
      </c>
      <c r="C514" t="str">
        <f t="shared" si="93"/>
        <v>J3-HDMI_HS</v>
      </c>
      <c r="D514" t="str">
        <f t="shared" si="94"/>
        <v>J3-A30</v>
      </c>
      <c r="E514" t="s">
        <v>411</v>
      </c>
      <c r="F514" t="s">
        <v>199</v>
      </c>
      <c r="G514" t="s">
        <v>4113</v>
      </c>
      <c r="L514" t="s">
        <v>4182</v>
      </c>
      <c r="M514" t="s">
        <v>428</v>
      </c>
      <c r="N514">
        <v>64.587999999999994</v>
      </c>
      <c r="AA514">
        <f t="shared" si="103"/>
        <v>509</v>
      </c>
      <c r="AB514" t="str">
        <f>B2B!B511</f>
        <v>J3</v>
      </c>
      <c r="AC514" t="str">
        <f>B2B!C511</f>
        <v>A29</v>
      </c>
      <c r="AD514" t="str">
        <f t="shared" si="97"/>
        <v>J3-A29</v>
      </c>
      <c r="AE514" t="str">
        <f t="shared" si="98"/>
        <v>HDMI_D0</v>
      </c>
      <c r="AG514" t="str">
        <f t="shared" si="99"/>
        <v>--</v>
      </c>
      <c r="AH514" t="str">
        <f t="shared" si="100"/>
        <v>J3-A29</v>
      </c>
      <c r="AI514" t="str">
        <f>IFERROR(IF(IF(AG514="--",INDEX(D:D,MATCH(AE514,INDEX(B:B,MATCH(AE514,B:B,)+1):B11028,)+MATCH(AE514,B:B,)))=AD514,VLOOKUP(AE514,B:D,3,0),IF(AG514="--",INDEX(D:D,MATCH(AE514,INDEX(B:B,MATCH(AE514,B:B,)+1):B11028,)+MATCH(AE514,B:B,)),"---")),"---")</f>
        <v>U23-63</v>
      </c>
      <c r="AJ514" t="str">
        <f>IF(COUNTIF(CALC_CONN_TEB0187_REV01!F:F,IF(AH514&lt;&gt;"---",VLOOKUP(AD514,CALC_CONN_TEB0187_REV01!F:M,8,0),IF(IFERROR(IF(AD514=AH514,AI514,AH514),"---")="---","---",IF(COUNTIF(CALC_CONN_TEB0187_REV01!F:F,IFERROR(IF(AD514=AH514,AI514,AH514),"---"))&gt;0,"---",IFERROR(IF(AD514=AH514,AI514,AH514),"---")))))=1,IF(AH514&lt;&gt;"---",VLOOKUP(AD514,CALC_CONN_TEB0187_REV01!F:M,8,0),IF(IFERROR(IF(AD514=AH514,AI514,AH514),"---")="---","---",IF(COUNTIF(CALC_CONN_TEB0187_REV01!F:F,IFERROR(IF(AD514=AH514,AI514,AH514),"---"))&gt;0,"---",IFERROR(IF(AD514=AH514,AI514,AH514),"---")))),"---")</f>
        <v>---</v>
      </c>
      <c r="AK514" t="str">
        <f>IF(COUNTIF(CALC_CONN_TEB0187_REV01!F:F,IF(AH514&lt;&gt;"---",VLOOKUP(AD514,CALC_CONN_TEB0187_REV01!F:M,8,0),IF(IFERROR(IF(AD514=AH514,AI514,AH514),"---")="---","---",IF(COUNTIF(CALC_CONN_TEB0187_REV01!F:F,IFERROR(IF(AD514=AH514,AI514,AH514),"---"))&gt;0,"---",IFERROR(IF(AD514=AH514,AI514,AH514),"---")))))=0,IF(AH514&lt;&gt;"---",VLOOKUP(AD514,CALC_CONN_TEB0187_REV01!F:M,8,0),IF(IFERROR(IF(AD514=AH514,AI514,AH514),"---")="---","---",IF(COUNTIF(CALC_CONN_TEB0187_REV01!F:F,IFERROR(IF(AD514=AH514,AI514,AH514),"---"))&gt;0,"---",IFERROR(IF(AD514=AH514,AI514,AH514),"---")))),"---")</f>
        <v>U23-63</v>
      </c>
      <c r="AL514">
        <f t="shared" si="101"/>
        <v>47.4024</v>
      </c>
      <c r="AM514">
        <f t="shared" si="102"/>
        <v>2</v>
      </c>
      <c r="AT514" t="str">
        <f t="shared" si="95"/>
        <v>HDMI_HS</v>
      </c>
      <c r="AU514" t="str">
        <f t="shared" si="96"/>
        <v>--</v>
      </c>
    </row>
    <row r="515" spans="1:47" x14ac:dyDescent="0.25">
      <c r="A515" t="str">
        <f t="shared" si="91"/>
        <v>J3-A31</v>
      </c>
      <c r="B515" t="str">
        <f t="shared" si="92"/>
        <v>HDMI_HTPLG</v>
      </c>
      <c r="C515" t="str">
        <f t="shared" si="93"/>
        <v>J3-HDMI_HTPLG</v>
      </c>
      <c r="D515" t="str">
        <f t="shared" si="94"/>
        <v>J3-A31</v>
      </c>
      <c r="E515" t="s">
        <v>411</v>
      </c>
      <c r="F515" t="s">
        <v>200</v>
      </c>
      <c r="G515" t="s">
        <v>4114</v>
      </c>
      <c r="L515" t="s">
        <v>4183</v>
      </c>
      <c r="M515" t="s">
        <v>428</v>
      </c>
      <c r="N515">
        <v>64.977099999999993</v>
      </c>
      <c r="AA515">
        <f t="shared" si="103"/>
        <v>510</v>
      </c>
      <c r="AB515" t="str">
        <f>B2B!B512</f>
        <v>J3</v>
      </c>
      <c r="AC515" t="str">
        <f>B2B!C512</f>
        <v>A30</v>
      </c>
      <c r="AD515" t="str">
        <f t="shared" si="97"/>
        <v>J3-A30</v>
      </c>
      <c r="AE515" t="str">
        <f t="shared" si="98"/>
        <v>HDMI_HS</v>
      </c>
      <c r="AG515" t="str">
        <f t="shared" si="99"/>
        <v>--</v>
      </c>
      <c r="AH515" t="str">
        <f t="shared" si="100"/>
        <v>J3-A30</v>
      </c>
      <c r="AI515" t="str">
        <f>IFERROR(IF(IF(AG515="--",INDEX(D:D,MATCH(AE515,INDEX(B:B,MATCH(AE515,B:B,)+1):B11029,)+MATCH(AE515,B:B,)))=AD515,VLOOKUP(AE515,B:D,3,0),IF(AG515="--",INDEX(D:D,MATCH(AE515,INDEX(B:B,MATCH(AE515,B:B,)+1):B11029,)+MATCH(AE515,B:B,)),"---")),"---")</f>
        <v>U23-4</v>
      </c>
      <c r="AJ515" t="str">
        <f>IF(COUNTIF(CALC_CONN_TEB0187_REV01!F:F,IF(AH515&lt;&gt;"---",VLOOKUP(AD515,CALC_CONN_TEB0187_REV01!F:M,8,0),IF(IFERROR(IF(AD515=AH515,AI515,AH515),"---")="---","---",IF(COUNTIF(CALC_CONN_TEB0187_REV01!F:F,IFERROR(IF(AD515=AH515,AI515,AH515),"---"))&gt;0,"---",IFERROR(IF(AD515=AH515,AI515,AH515),"---")))))=1,IF(AH515&lt;&gt;"---",VLOOKUP(AD515,CALC_CONN_TEB0187_REV01!F:M,8,0),IF(IFERROR(IF(AD515=AH515,AI515,AH515),"---")="---","---",IF(COUNTIF(CALC_CONN_TEB0187_REV01!F:F,IFERROR(IF(AD515=AH515,AI515,AH515),"---"))&gt;0,"---",IFERROR(IF(AD515=AH515,AI515,AH515),"---")))),"---")</f>
        <v>---</v>
      </c>
      <c r="AK515" t="str">
        <f>IF(COUNTIF(CALC_CONN_TEB0187_REV01!F:F,IF(AH515&lt;&gt;"---",VLOOKUP(AD515,CALC_CONN_TEB0187_REV01!F:M,8,0),IF(IFERROR(IF(AD515=AH515,AI515,AH515),"---")="---","---",IF(COUNTIF(CALC_CONN_TEB0187_REV01!F:F,IFERROR(IF(AD515=AH515,AI515,AH515),"---"))&gt;0,"---",IFERROR(IF(AD515=AH515,AI515,AH515),"---")))))=0,IF(AH515&lt;&gt;"---",VLOOKUP(AD515,CALC_CONN_TEB0187_REV01!F:M,8,0),IF(IFERROR(IF(AD515=AH515,AI515,AH515),"---")="---","---",IF(COUNTIF(CALC_CONN_TEB0187_REV01!F:F,IFERROR(IF(AD515=AH515,AI515,AH515),"---"))&gt;0,"---",IFERROR(IF(AD515=AH515,AI515,AH515),"---")))),"---")</f>
        <v>U23-4</v>
      </c>
      <c r="AL515">
        <f t="shared" si="101"/>
        <v>52.506399999999999</v>
      </c>
      <c r="AM515">
        <f t="shared" si="102"/>
        <v>2</v>
      </c>
      <c r="AT515" t="str">
        <f t="shared" si="95"/>
        <v>HDMI_HTPLG</v>
      </c>
      <c r="AU515" t="str">
        <f t="shared" si="96"/>
        <v>--</v>
      </c>
    </row>
    <row r="516" spans="1:47" x14ac:dyDescent="0.25">
      <c r="A516" t="str">
        <f t="shared" si="91"/>
        <v>J3-A32</v>
      </c>
      <c r="B516" t="str">
        <f t="shared" si="92"/>
        <v>GND</v>
      </c>
      <c r="C516" t="str">
        <f t="shared" si="93"/>
        <v>J3-GND</v>
      </c>
      <c r="D516" t="str">
        <f t="shared" si="94"/>
        <v>J3-A32</v>
      </c>
      <c r="E516" t="s">
        <v>411</v>
      </c>
      <c r="F516" t="s">
        <v>201</v>
      </c>
      <c r="G516" t="s">
        <v>433</v>
      </c>
      <c r="L516" t="s">
        <v>4184</v>
      </c>
      <c r="M516" t="s">
        <v>428</v>
      </c>
      <c r="N516">
        <v>65.041200000000003</v>
      </c>
      <c r="AA516">
        <f t="shared" si="103"/>
        <v>511</v>
      </c>
      <c r="AB516" t="str">
        <f>B2B!B513</f>
        <v>J3</v>
      </c>
      <c r="AC516" t="str">
        <f>B2B!C513</f>
        <v>A31</v>
      </c>
      <c r="AD516" t="str">
        <f t="shared" si="97"/>
        <v>J3-A31</v>
      </c>
      <c r="AE516" t="str">
        <f t="shared" si="98"/>
        <v>HDMI_HTPLG</v>
      </c>
      <c r="AG516" t="str">
        <f t="shared" si="99"/>
        <v>--</v>
      </c>
      <c r="AH516" t="str">
        <f t="shared" si="100"/>
        <v>J3-A31</v>
      </c>
      <c r="AI516" t="str">
        <f>IFERROR(IF(IF(AG516="--",INDEX(D:D,MATCH(AE516,INDEX(B:B,MATCH(AE516,B:B,)+1):B11030,)+MATCH(AE516,B:B,)))=AD516,VLOOKUP(AE516,B:D,3,0),IF(AG516="--",INDEX(D:D,MATCH(AE516,INDEX(B:B,MATCH(AE516,B:B,)+1):B11030,)+MATCH(AE516,B:B,)),"---")),"---")</f>
        <v>R354-1</v>
      </c>
      <c r="AJ516" t="str">
        <f>IF(COUNTIF(CALC_CONN_TEB0187_REV01!F:F,IF(AH516&lt;&gt;"---",VLOOKUP(AD516,CALC_CONN_TEB0187_REV01!F:M,8,0),IF(IFERROR(IF(AD516=AH516,AI516,AH516),"---")="---","---",IF(COUNTIF(CALC_CONN_TEB0187_REV01!F:F,IFERROR(IF(AD516=AH516,AI516,AH516),"---"))&gt;0,"---",IFERROR(IF(AD516=AH516,AI516,AH516),"---")))))=1,IF(AH516&lt;&gt;"---",VLOOKUP(AD516,CALC_CONN_TEB0187_REV01!F:M,8,0),IF(IFERROR(IF(AD516=AH516,AI516,AH516),"---")="---","---",IF(COUNTIF(CALC_CONN_TEB0187_REV01!F:F,IFERROR(IF(AD516=AH516,AI516,AH516),"---"))&gt;0,"---",IFERROR(IF(AD516=AH516,AI516,AH516),"---")))),"---")</f>
        <v>---</v>
      </c>
      <c r="AK516" t="str">
        <f>IF(COUNTIF(CALC_CONN_TEB0187_REV01!F:F,IF(AH516&lt;&gt;"---",VLOOKUP(AD516,CALC_CONN_TEB0187_REV01!F:M,8,0),IF(IFERROR(IF(AD516=AH516,AI516,AH516),"---")="---","---",IF(COUNTIF(CALC_CONN_TEB0187_REV01!F:F,IFERROR(IF(AD516=AH516,AI516,AH516),"---"))&gt;0,"---",IFERROR(IF(AD516=AH516,AI516,AH516),"---")))))=0,IF(AH516&lt;&gt;"---",VLOOKUP(AD516,CALC_CONN_TEB0187_REV01!F:M,8,0),IF(IFERROR(IF(AD516=AH516,AI516,AH516),"---")="---","---",IF(COUNTIF(CALC_CONN_TEB0187_REV01!F:F,IFERROR(IF(AD516=AH516,AI516,AH516),"---"))&gt;0,"---",IFERROR(IF(AD516=AH516,AI516,AH516),"---")))),"---")</f>
        <v>R354-1</v>
      </c>
      <c r="AL516">
        <f t="shared" si="101"/>
        <v>54.166600000000003</v>
      </c>
      <c r="AM516">
        <f t="shared" si="102"/>
        <v>2</v>
      </c>
      <c r="AT516">
        <f t="shared" si="95"/>
        <v>0</v>
      </c>
      <c r="AU516">
        <f t="shared" si="96"/>
        <v>0</v>
      </c>
    </row>
    <row r="517" spans="1:47" x14ac:dyDescent="0.25">
      <c r="A517" t="str">
        <f t="shared" si="91"/>
        <v>J3-A33</v>
      </c>
      <c r="B517" t="str">
        <f t="shared" si="92"/>
        <v>LA19_P</v>
      </c>
      <c r="C517" t="str">
        <f t="shared" si="93"/>
        <v>J3-LA19_P</v>
      </c>
      <c r="D517" t="str">
        <f t="shared" si="94"/>
        <v>J3-A33</v>
      </c>
      <c r="E517" t="s">
        <v>411</v>
      </c>
      <c r="F517" t="s">
        <v>202</v>
      </c>
      <c r="G517" t="s">
        <v>4184</v>
      </c>
      <c r="L517" t="s">
        <v>4185</v>
      </c>
      <c r="M517" t="s">
        <v>428</v>
      </c>
      <c r="N517">
        <v>66.883200000000002</v>
      </c>
      <c r="AA517">
        <f t="shared" si="103"/>
        <v>512</v>
      </c>
      <c r="AB517" t="str">
        <f>B2B!B514</f>
        <v>J3</v>
      </c>
      <c r="AC517" t="str">
        <f>B2B!C514</f>
        <v>A32</v>
      </c>
      <c r="AD517" t="str">
        <f t="shared" si="97"/>
        <v>J3-A32</v>
      </c>
      <c r="AE517" t="str">
        <f t="shared" si="98"/>
        <v>GND</v>
      </c>
      <c r="AG517" t="str">
        <f t="shared" si="99"/>
        <v>---</v>
      </c>
      <c r="AH517" t="str">
        <f t="shared" si="100"/>
        <v>---</v>
      </c>
      <c r="AI517" t="str">
        <f>IFERROR(IF(IF(AG517="--",INDEX(D:D,MATCH(AE517,INDEX(B:B,MATCH(AE517,B:B,)+1):B11031,)+MATCH(AE517,B:B,)))=AD517,VLOOKUP(AE517,B:D,3,0),IF(AG517="--",INDEX(D:D,MATCH(AE517,INDEX(B:B,MATCH(AE517,B:B,)+1):B11031,)+MATCH(AE517,B:B,)),"---")),"---")</f>
        <v>---</v>
      </c>
      <c r="AJ517" t="str">
        <f>IF(COUNTIF(CALC_CONN_TEB0187_REV01!F:F,IF(AH517&lt;&gt;"---",VLOOKUP(AD517,CALC_CONN_TEB0187_REV01!F:M,8,0),IF(IFERROR(IF(AD517=AH517,AI517,AH517),"---")="---","---",IF(COUNTIF(CALC_CONN_TEB0187_REV01!F:F,IFERROR(IF(AD517=AH517,AI517,AH517),"---"))&gt;0,"---",IFERROR(IF(AD517=AH517,AI517,AH517),"---")))))=1,IF(AH517&lt;&gt;"---",VLOOKUP(AD517,CALC_CONN_TEB0187_REV01!F:M,8,0),IF(IFERROR(IF(AD517=AH517,AI517,AH517),"---")="---","---",IF(COUNTIF(CALC_CONN_TEB0187_REV01!F:F,IFERROR(IF(AD517=AH517,AI517,AH517),"---"))&gt;0,"---",IFERROR(IF(AD517=AH517,AI517,AH517),"---")))),"---")</f>
        <v>---</v>
      </c>
      <c r="AK517" t="str">
        <f>IF(COUNTIF(CALC_CONN_TEB0187_REV01!F:F,IF(AH517&lt;&gt;"---",VLOOKUP(AD517,CALC_CONN_TEB0187_REV01!F:M,8,0),IF(IFERROR(IF(AD517=AH517,AI517,AH517),"---")="---","---",IF(COUNTIF(CALC_CONN_TEB0187_REV01!F:F,IFERROR(IF(AD517=AH517,AI517,AH517),"---"))&gt;0,"---",IFERROR(IF(AD517=AH517,AI517,AH517),"---")))))=0,IF(AH517&lt;&gt;"---",VLOOKUP(AD517,CALC_CONN_TEB0187_REV01!F:M,8,0),IF(IFERROR(IF(AD517=AH517,AI517,AH517),"---")="---","---",IF(COUNTIF(CALC_CONN_TEB0187_REV01!F:F,IFERROR(IF(AD517=AH517,AI517,AH517),"---"))&gt;0,"---",IFERROR(IF(AD517=AH517,AI517,AH517),"---")))),"---")</f>
        <v>---</v>
      </c>
      <c r="AL517" t="str">
        <f t="shared" si="101"/>
        <v>---</v>
      </c>
      <c r="AM517">
        <f t="shared" si="102"/>
        <v>1098</v>
      </c>
      <c r="AT517" t="str">
        <f t="shared" si="95"/>
        <v>LA19_P</v>
      </c>
      <c r="AU517" t="str">
        <f t="shared" si="96"/>
        <v>--</v>
      </c>
    </row>
    <row r="518" spans="1:47" x14ac:dyDescent="0.25">
      <c r="A518" t="str">
        <f t="shared" ref="A518:A581" si="104">$E518&amp;"-"&amp;$F518</f>
        <v>J3-A34</v>
      </c>
      <c r="B518" t="str">
        <f t="shared" ref="B518:B581" si="105">IF(OR(E518=$A$2,E518=$B$2,E518=$C$2,E518=$D$2),"--",G518)</f>
        <v>LA19_N</v>
      </c>
      <c r="C518" t="str">
        <f t="shared" ref="C518:C581" si="106">$E518&amp;"-"&amp;$G518</f>
        <v>J3-LA19_N</v>
      </c>
      <c r="D518" t="str">
        <f t="shared" ref="D518:D581" si="107">A518</f>
        <v>J3-A34</v>
      </c>
      <c r="E518" t="s">
        <v>411</v>
      </c>
      <c r="F518" t="s">
        <v>203</v>
      </c>
      <c r="G518" t="s">
        <v>4183</v>
      </c>
      <c r="L518" t="s">
        <v>4186</v>
      </c>
      <c r="M518" t="s">
        <v>428</v>
      </c>
      <c r="N518">
        <v>66.815700000000007</v>
      </c>
      <c r="AA518">
        <f t="shared" si="103"/>
        <v>513</v>
      </c>
      <c r="AB518" t="str">
        <f>B2B!B515</f>
        <v>J3</v>
      </c>
      <c r="AC518" t="str">
        <f>B2B!C515</f>
        <v>A33</v>
      </c>
      <c r="AD518" t="str">
        <f t="shared" si="97"/>
        <v>J3-A33</v>
      </c>
      <c r="AE518" t="str">
        <f t="shared" si="98"/>
        <v>LA19_P</v>
      </c>
      <c r="AG518" t="str">
        <f t="shared" si="99"/>
        <v>--</v>
      </c>
      <c r="AH518" t="str">
        <f t="shared" si="100"/>
        <v>J3-A33</v>
      </c>
      <c r="AI518" t="str">
        <f>IFERROR(IF(IF(AG518="--",INDEX(D:D,MATCH(AE518,INDEX(B:B,MATCH(AE518,B:B,)+1):B11032,)+MATCH(AE518,B:B,)))=AD518,VLOOKUP(AE518,B:D,3,0),IF(AG518="--",INDEX(D:D,MATCH(AE518,INDEX(B:B,MATCH(AE518,B:B,)+1):B11032,)+MATCH(AE518,B:B,)),"---")),"---")</f>
        <v>J15-H22</v>
      </c>
      <c r="AJ518" t="str">
        <f>IF(COUNTIF(CALC_CONN_TEB0187_REV01!F:F,IF(AH518&lt;&gt;"---",VLOOKUP(AD518,CALC_CONN_TEB0187_REV01!F:M,8,0),IF(IFERROR(IF(AD518=AH518,AI518,AH518),"---")="---","---",IF(COUNTIF(CALC_CONN_TEB0187_REV01!F:F,IFERROR(IF(AD518=AH518,AI518,AH518),"---"))&gt;0,"---",IFERROR(IF(AD518=AH518,AI518,AH518),"---")))))=1,IF(AH518&lt;&gt;"---",VLOOKUP(AD518,CALC_CONN_TEB0187_REV01!F:M,8,0),IF(IFERROR(IF(AD518=AH518,AI518,AH518),"---")="---","---",IF(COUNTIF(CALC_CONN_TEB0187_REV01!F:F,IFERROR(IF(AD518=AH518,AI518,AH518),"---"))&gt;0,"---",IFERROR(IF(AD518=AH518,AI518,AH518),"---")))),"---")</f>
        <v>---</v>
      </c>
      <c r="AK518" t="str">
        <f>IF(COUNTIF(CALC_CONN_TEB0187_REV01!F:F,IF(AH518&lt;&gt;"---",VLOOKUP(AD518,CALC_CONN_TEB0187_REV01!F:M,8,0),IF(IFERROR(IF(AD518=AH518,AI518,AH518),"---")="---","---",IF(COUNTIF(CALC_CONN_TEB0187_REV01!F:F,IFERROR(IF(AD518=AH518,AI518,AH518),"---"))&gt;0,"---",IFERROR(IF(AD518=AH518,AI518,AH518),"---")))))=0,IF(AH518&lt;&gt;"---",VLOOKUP(AD518,CALC_CONN_TEB0187_REV01!F:M,8,0),IF(IFERROR(IF(AD518=AH518,AI518,AH518),"---")="---","---",IF(COUNTIF(CALC_CONN_TEB0187_REV01!F:F,IFERROR(IF(AD518=AH518,AI518,AH518),"---"))&gt;0,"---",IFERROR(IF(AD518=AH518,AI518,AH518),"---")))),"---")</f>
        <v>J15-H22</v>
      </c>
      <c r="AL518">
        <f t="shared" si="101"/>
        <v>65.041200000000003</v>
      </c>
      <c r="AM518">
        <f t="shared" si="102"/>
        <v>2</v>
      </c>
      <c r="AT518" t="str">
        <f t="shared" ref="AT518:AT581" si="108">IF(IF(COUNTIF($AO$6:$AQ$150,B518)&gt;0,"---","--")="---",VLOOKUP(B518,$AO$6:$AQ$150,3,0),B518)</f>
        <v>LA19_N</v>
      </c>
      <c r="AU518" t="str">
        <f t="shared" ref="AU518:AU581" si="109">IF(IF(COUNTIF($AO$6:$AQ$150,B518)&gt;0,"---","--")="---",VLOOKUP(B518,$AO$6:$AQ$150,2,0),"--")</f>
        <v>--</v>
      </c>
    </row>
    <row r="519" spans="1:47" x14ac:dyDescent="0.25">
      <c r="A519" t="str">
        <f t="shared" si="104"/>
        <v>J3-A35</v>
      </c>
      <c r="B519" t="str">
        <f t="shared" si="105"/>
        <v>LA23_P</v>
      </c>
      <c r="C519" t="str">
        <f t="shared" si="106"/>
        <v>J3-LA23_P</v>
      </c>
      <c r="D519" t="str">
        <f t="shared" si="107"/>
        <v>J3-A35</v>
      </c>
      <c r="E519" t="s">
        <v>411</v>
      </c>
      <c r="F519" t="s">
        <v>204</v>
      </c>
      <c r="G519" t="s">
        <v>4187</v>
      </c>
      <c r="L519" t="s">
        <v>4188</v>
      </c>
      <c r="M519" t="s">
        <v>428</v>
      </c>
      <c r="N519">
        <v>44.503999999999998</v>
      </c>
      <c r="AA519">
        <f t="shared" si="103"/>
        <v>514</v>
      </c>
      <c r="AB519" t="str">
        <f>B2B!B516</f>
        <v>J3</v>
      </c>
      <c r="AC519" t="str">
        <f>B2B!C516</f>
        <v>A34</v>
      </c>
      <c r="AD519" t="str">
        <f t="shared" ref="AD519:AD582" si="110">AB519&amp;"-"&amp;AC519</f>
        <v>J3-A34</v>
      </c>
      <c r="AE519" t="str">
        <f t="shared" ref="AE519:AE582" si="111">VLOOKUP(AD519,A:B,2,0)</f>
        <v>LA19_N</v>
      </c>
      <c r="AG519" t="str">
        <f t="shared" ref="AG519:AG582" si="112">IF(
IF(
IFERROR(VLOOKUP(AE519,$AO$6:$AO$50,1,),1)=1,1,0),
"--","---")</f>
        <v>--</v>
      </c>
      <c r="AH519" t="str">
        <f t="shared" ref="AH519:AH582" si="113">IF(AG519&lt;&gt;"---",IFERROR(VLOOKUP(AE519,B:F,3,0),"--"),"---")</f>
        <v>J3-A34</v>
      </c>
      <c r="AI519" t="str">
        <f>IFERROR(IF(IF(AG519="--",INDEX(D:D,MATCH(AE519,INDEX(B:B,MATCH(AE519,B:B,)+1):B11033,)+MATCH(AE519,B:B,)))=AD519,VLOOKUP(AE519,B:D,3,0),IF(AG519="--",INDEX(D:D,MATCH(AE519,INDEX(B:B,MATCH(AE519,B:B,)+1):B11033,)+MATCH(AE519,B:B,)),"---")),"---")</f>
        <v>J15-H23</v>
      </c>
      <c r="AJ519" t="str">
        <f>IF(COUNTIF(CALC_CONN_TEB0187_REV01!F:F,IF(AH519&lt;&gt;"---",VLOOKUP(AD519,CALC_CONN_TEB0187_REV01!F:M,8,0),IF(IFERROR(IF(AD519=AH519,AI519,AH519),"---")="---","---",IF(COUNTIF(CALC_CONN_TEB0187_REV01!F:F,IFERROR(IF(AD519=AH519,AI519,AH519),"---"))&gt;0,"---",IFERROR(IF(AD519=AH519,AI519,AH519),"---")))))=1,IF(AH519&lt;&gt;"---",VLOOKUP(AD519,CALC_CONN_TEB0187_REV01!F:M,8,0),IF(IFERROR(IF(AD519=AH519,AI519,AH519),"---")="---","---",IF(COUNTIF(CALC_CONN_TEB0187_REV01!F:F,IFERROR(IF(AD519=AH519,AI519,AH519),"---"))&gt;0,"---",IFERROR(IF(AD519=AH519,AI519,AH519),"---")))),"---")</f>
        <v>---</v>
      </c>
      <c r="AK519" t="str">
        <f>IF(COUNTIF(CALC_CONN_TEB0187_REV01!F:F,IF(AH519&lt;&gt;"---",VLOOKUP(AD519,CALC_CONN_TEB0187_REV01!F:M,8,0),IF(IFERROR(IF(AD519=AH519,AI519,AH519),"---")="---","---",IF(COUNTIF(CALC_CONN_TEB0187_REV01!F:F,IFERROR(IF(AD519=AH519,AI519,AH519),"---"))&gt;0,"---",IFERROR(IF(AD519=AH519,AI519,AH519),"---")))))=0,IF(AH519&lt;&gt;"---",VLOOKUP(AD519,CALC_CONN_TEB0187_REV01!F:M,8,0),IF(IFERROR(IF(AD519=AH519,AI519,AH519),"---")="---","---",IF(COUNTIF(CALC_CONN_TEB0187_REV01!F:F,IFERROR(IF(AD519=AH519,AI519,AH519),"---"))&gt;0,"---",IFERROR(IF(AD519=AH519,AI519,AH519),"---")))),"---")</f>
        <v>J15-H23</v>
      </c>
      <c r="AL519">
        <f t="shared" ref="AL519:AL582" si="114">IF(AG519&lt;&gt;"---",IFERROR(VLOOKUP(AE519,L:N,3,0),"--"),"---")</f>
        <v>64.977099999999993</v>
      </c>
      <c r="AM519">
        <f t="shared" ref="AM519:AM582" si="115">COUNTIF(B:B,AE519)</f>
        <v>2</v>
      </c>
      <c r="AT519" t="str">
        <f t="shared" si="108"/>
        <v>LA23_P</v>
      </c>
      <c r="AU519" t="str">
        <f t="shared" si="109"/>
        <v>--</v>
      </c>
    </row>
    <row r="520" spans="1:47" x14ac:dyDescent="0.25">
      <c r="A520" t="str">
        <f t="shared" si="104"/>
        <v>J3-A36</v>
      </c>
      <c r="B520" t="str">
        <f t="shared" si="105"/>
        <v>LA23_N</v>
      </c>
      <c r="C520" t="str">
        <f t="shared" si="106"/>
        <v>J3-LA23_N</v>
      </c>
      <c r="D520" t="str">
        <f t="shared" si="107"/>
        <v>J3-A36</v>
      </c>
      <c r="E520" t="s">
        <v>411</v>
      </c>
      <c r="F520" t="s">
        <v>205</v>
      </c>
      <c r="G520" t="s">
        <v>4189</v>
      </c>
      <c r="L520" t="s">
        <v>4190</v>
      </c>
      <c r="M520" t="s">
        <v>428</v>
      </c>
      <c r="N520">
        <v>44.472499999999997</v>
      </c>
      <c r="AA520">
        <f t="shared" ref="AA520:AA583" si="116">AA519+1</f>
        <v>515</v>
      </c>
      <c r="AB520" t="str">
        <f>B2B!B517</f>
        <v>J3</v>
      </c>
      <c r="AC520" t="str">
        <f>B2B!C517</f>
        <v>A35</v>
      </c>
      <c r="AD520" t="str">
        <f t="shared" si="110"/>
        <v>J3-A35</v>
      </c>
      <c r="AE520" t="str">
        <f t="shared" si="111"/>
        <v>LA23_P</v>
      </c>
      <c r="AG520" t="str">
        <f t="shared" si="112"/>
        <v>--</v>
      </c>
      <c r="AH520" t="str">
        <f t="shared" si="113"/>
        <v>J3-A35</v>
      </c>
      <c r="AI520" t="str">
        <f>IFERROR(IF(IF(AG520="--",INDEX(D:D,MATCH(AE520,INDEX(B:B,MATCH(AE520,B:B,)+1):B11034,)+MATCH(AE520,B:B,)))=AD520,VLOOKUP(AE520,B:D,3,0),IF(AG520="--",INDEX(D:D,MATCH(AE520,INDEX(B:B,MATCH(AE520,B:B,)+1):B11034,)+MATCH(AE520,B:B,)),"---")),"---")</f>
        <v>J15-D23</v>
      </c>
      <c r="AJ520" t="str">
        <f>IF(COUNTIF(CALC_CONN_TEB0187_REV01!F:F,IF(AH520&lt;&gt;"---",VLOOKUP(AD520,CALC_CONN_TEB0187_REV01!F:M,8,0),IF(IFERROR(IF(AD520=AH520,AI520,AH520),"---")="---","---",IF(COUNTIF(CALC_CONN_TEB0187_REV01!F:F,IFERROR(IF(AD520=AH520,AI520,AH520),"---"))&gt;0,"---",IFERROR(IF(AD520=AH520,AI520,AH520),"---")))))=1,IF(AH520&lt;&gt;"---",VLOOKUP(AD520,CALC_CONN_TEB0187_REV01!F:M,8,0),IF(IFERROR(IF(AD520=AH520,AI520,AH520),"---")="---","---",IF(COUNTIF(CALC_CONN_TEB0187_REV01!F:F,IFERROR(IF(AD520=AH520,AI520,AH520),"---"))&gt;0,"---",IFERROR(IF(AD520=AH520,AI520,AH520),"---")))),"---")</f>
        <v>---</v>
      </c>
      <c r="AK520" t="str">
        <f>IF(COUNTIF(CALC_CONN_TEB0187_REV01!F:F,IF(AH520&lt;&gt;"---",VLOOKUP(AD520,CALC_CONN_TEB0187_REV01!F:M,8,0),IF(IFERROR(IF(AD520=AH520,AI520,AH520),"---")="---","---",IF(COUNTIF(CALC_CONN_TEB0187_REV01!F:F,IFERROR(IF(AD520=AH520,AI520,AH520),"---"))&gt;0,"---",IFERROR(IF(AD520=AH520,AI520,AH520),"---")))))=0,IF(AH520&lt;&gt;"---",VLOOKUP(AD520,CALC_CONN_TEB0187_REV01!F:M,8,0),IF(IFERROR(IF(AD520=AH520,AI520,AH520),"---")="---","---",IF(COUNTIF(CALC_CONN_TEB0187_REV01!F:F,IFERROR(IF(AD520=AH520,AI520,AH520),"---"))&gt;0,"---",IFERROR(IF(AD520=AH520,AI520,AH520),"---")))),"---")</f>
        <v>J15-D23</v>
      </c>
      <c r="AL520">
        <f t="shared" si="114"/>
        <v>63.7042</v>
      </c>
      <c r="AM520">
        <f t="shared" si="115"/>
        <v>2</v>
      </c>
      <c r="AT520" t="str">
        <f t="shared" si="108"/>
        <v>LA23_N</v>
      </c>
      <c r="AU520" t="str">
        <f t="shared" si="109"/>
        <v>--</v>
      </c>
    </row>
    <row r="521" spans="1:47" x14ac:dyDescent="0.25">
      <c r="A521" t="str">
        <f t="shared" si="104"/>
        <v>J3-A37</v>
      </c>
      <c r="B521" t="str">
        <f t="shared" si="105"/>
        <v>LA32_P</v>
      </c>
      <c r="C521" t="str">
        <f t="shared" si="106"/>
        <v>J3-LA32_P</v>
      </c>
      <c r="D521" t="str">
        <f t="shared" si="107"/>
        <v>J3-A37</v>
      </c>
      <c r="E521" t="s">
        <v>411</v>
      </c>
      <c r="F521" t="s">
        <v>206</v>
      </c>
      <c r="G521" t="s">
        <v>4191</v>
      </c>
      <c r="L521" t="s">
        <v>4192</v>
      </c>
      <c r="M521" t="s">
        <v>428</v>
      </c>
      <c r="N521">
        <v>46.741</v>
      </c>
      <c r="AA521">
        <f t="shared" si="116"/>
        <v>516</v>
      </c>
      <c r="AB521" t="str">
        <f>B2B!B518</f>
        <v>J3</v>
      </c>
      <c r="AC521" t="str">
        <f>B2B!C518</f>
        <v>A36</v>
      </c>
      <c r="AD521" t="str">
        <f t="shared" si="110"/>
        <v>J3-A36</v>
      </c>
      <c r="AE521" t="str">
        <f t="shared" si="111"/>
        <v>LA23_N</v>
      </c>
      <c r="AG521" t="str">
        <f t="shared" si="112"/>
        <v>--</v>
      </c>
      <c r="AH521" t="str">
        <f t="shared" si="113"/>
        <v>J3-A36</v>
      </c>
      <c r="AI521" t="str">
        <f>IFERROR(IF(IF(AG521="--",INDEX(D:D,MATCH(AE521,INDEX(B:B,MATCH(AE521,B:B,)+1):B11035,)+MATCH(AE521,B:B,)))=AD521,VLOOKUP(AE521,B:D,3,0),IF(AG521="--",INDEX(D:D,MATCH(AE521,INDEX(B:B,MATCH(AE521,B:B,)+1):B11035,)+MATCH(AE521,B:B,)),"---")),"---")</f>
        <v>J15-D24</v>
      </c>
      <c r="AJ521" t="str">
        <f>IF(COUNTIF(CALC_CONN_TEB0187_REV01!F:F,IF(AH521&lt;&gt;"---",VLOOKUP(AD521,CALC_CONN_TEB0187_REV01!F:M,8,0),IF(IFERROR(IF(AD521=AH521,AI521,AH521),"---")="---","---",IF(COUNTIF(CALC_CONN_TEB0187_REV01!F:F,IFERROR(IF(AD521=AH521,AI521,AH521),"---"))&gt;0,"---",IFERROR(IF(AD521=AH521,AI521,AH521),"---")))))=1,IF(AH521&lt;&gt;"---",VLOOKUP(AD521,CALC_CONN_TEB0187_REV01!F:M,8,0),IF(IFERROR(IF(AD521=AH521,AI521,AH521),"---")="---","---",IF(COUNTIF(CALC_CONN_TEB0187_REV01!F:F,IFERROR(IF(AD521=AH521,AI521,AH521),"---"))&gt;0,"---",IFERROR(IF(AD521=AH521,AI521,AH521),"---")))),"---")</f>
        <v>---</v>
      </c>
      <c r="AK521" t="str">
        <f>IF(COUNTIF(CALC_CONN_TEB0187_REV01!F:F,IF(AH521&lt;&gt;"---",VLOOKUP(AD521,CALC_CONN_TEB0187_REV01!F:M,8,0),IF(IFERROR(IF(AD521=AH521,AI521,AH521),"---")="---","---",IF(COUNTIF(CALC_CONN_TEB0187_REV01!F:F,IFERROR(IF(AD521=AH521,AI521,AH521),"---"))&gt;0,"---",IFERROR(IF(AD521=AH521,AI521,AH521),"---")))))=0,IF(AH521&lt;&gt;"---",VLOOKUP(AD521,CALC_CONN_TEB0187_REV01!F:M,8,0),IF(IFERROR(IF(AD521=AH521,AI521,AH521),"---")="---","---",IF(COUNTIF(CALC_CONN_TEB0187_REV01!F:F,IFERROR(IF(AD521=AH521,AI521,AH521),"---"))&gt;0,"---",IFERROR(IF(AD521=AH521,AI521,AH521),"---")))),"---")</f>
        <v>J15-D24</v>
      </c>
      <c r="AL521">
        <f t="shared" si="114"/>
        <v>63.724600000000002</v>
      </c>
      <c r="AM521">
        <f t="shared" si="115"/>
        <v>2</v>
      </c>
      <c r="AT521" t="str">
        <f t="shared" si="108"/>
        <v>LA32_P</v>
      </c>
      <c r="AU521" t="str">
        <f t="shared" si="109"/>
        <v>--</v>
      </c>
    </row>
    <row r="522" spans="1:47" x14ac:dyDescent="0.25">
      <c r="A522" t="str">
        <f t="shared" si="104"/>
        <v>J3-A38</v>
      </c>
      <c r="B522" t="str">
        <f t="shared" si="105"/>
        <v>LA32_N</v>
      </c>
      <c r="C522" t="str">
        <f t="shared" si="106"/>
        <v>J3-LA32_N</v>
      </c>
      <c r="D522" t="str">
        <f t="shared" si="107"/>
        <v>J3-A38</v>
      </c>
      <c r="E522" t="s">
        <v>411</v>
      </c>
      <c r="F522" t="s">
        <v>207</v>
      </c>
      <c r="G522" t="s">
        <v>4193</v>
      </c>
      <c r="L522" t="s">
        <v>4194</v>
      </c>
      <c r="M522" t="s">
        <v>428</v>
      </c>
      <c r="N522">
        <v>46.817900000000002</v>
      </c>
      <c r="AA522">
        <f t="shared" si="116"/>
        <v>517</v>
      </c>
      <c r="AB522" t="str">
        <f>B2B!B519</f>
        <v>J3</v>
      </c>
      <c r="AC522" t="str">
        <f>B2B!C519</f>
        <v>A37</v>
      </c>
      <c r="AD522" t="str">
        <f t="shared" si="110"/>
        <v>J3-A37</v>
      </c>
      <c r="AE522" t="str">
        <f t="shared" si="111"/>
        <v>LA32_P</v>
      </c>
      <c r="AG522" t="str">
        <f t="shared" si="112"/>
        <v>--</v>
      </c>
      <c r="AH522" t="str">
        <f t="shared" si="113"/>
        <v>J3-A37</v>
      </c>
      <c r="AI522" t="str">
        <f>IFERROR(IF(IF(AG522="--",INDEX(D:D,MATCH(AE522,INDEX(B:B,MATCH(AE522,B:B,)+1):B11036,)+MATCH(AE522,B:B,)))=AD522,VLOOKUP(AE522,B:D,3,0),IF(AG522="--",INDEX(D:D,MATCH(AE522,INDEX(B:B,MATCH(AE522,B:B,)+1):B11036,)+MATCH(AE522,B:B,)),"---")),"---")</f>
        <v>J15-H37</v>
      </c>
      <c r="AJ522" t="str">
        <f>IF(COUNTIF(CALC_CONN_TEB0187_REV01!F:F,IF(AH522&lt;&gt;"---",VLOOKUP(AD522,CALC_CONN_TEB0187_REV01!F:M,8,0),IF(IFERROR(IF(AD522=AH522,AI522,AH522),"---")="---","---",IF(COUNTIF(CALC_CONN_TEB0187_REV01!F:F,IFERROR(IF(AD522=AH522,AI522,AH522),"---"))&gt;0,"---",IFERROR(IF(AD522=AH522,AI522,AH522),"---")))))=1,IF(AH522&lt;&gt;"---",VLOOKUP(AD522,CALC_CONN_TEB0187_REV01!F:M,8,0),IF(IFERROR(IF(AD522=AH522,AI522,AH522),"---")="---","---",IF(COUNTIF(CALC_CONN_TEB0187_REV01!F:F,IFERROR(IF(AD522=AH522,AI522,AH522),"---"))&gt;0,"---",IFERROR(IF(AD522=AH522,AI522,AH522),"---")))),"---")</f>
        <v>---</v>
      </c>
      <c r="AK522" t="str">
        <f>IF(COUNTIF(CALC_CONN_TEB0187_REV01!F:F,IF(AH522&lt;&gt;"---",VLOOKUP(AD522,CALC_CONN_TEB0187_REV01!F:M,8,0),IF(IFERROR(IF(AD522=AH522,AI522,AH522),"---")="---","---",IF(COUNTIF(CALC_CONN_TEB0187_REV01!F:F,IFERROR(IF(AD522=AH522,AI522,AH522),"---"))&gt;0,"---",IFERROR(IF(AD522=AH522,AI522,AH522),"---")))))=0,IF(AH522&lt;&gt;"---",VLOOKUP(AD522,CALC_CONN_TEB0187_REV01!F:M,8,0),IF(IFERROR(IF(AD522=AH522,AI522,AH522),"---")="---","---",IF(COUNTIF(CALC_CONN_TEB0187_REV01!F:F,IFERROR(IF(AD522=AH522,AI522,AH522),"---"))&gt;0,"---",IFERROR(IF(AD522=AH522,AI522,AH522),"---")))),"---")</f>
        <v>J15-H37</v>
      </c>
      <c r="AL522">
        <f t="shared" si="114"/>
        <v>63.318899999999999</v>
      </c>
      <c r="AM522">
        <f t="shared" si="115"/>
        <v>2</v>
      </c>
      <c r="AT522" t="str">
        <f t="shared" si="108"/>
        <v>LA32_N</v>
      </c>
      <c r="AU522" t="str">
        <f t="shared" si="109"/>
        <v>--</v>
      </c>
    </row>
    <row r="523" spans="1:47" x14ac:dyDescent="0.25">
      <c r="A523" t="str">
        <f t="shared" si="104"/>
        <v>J3-A39</v>
      </c>
      <c r="B523" t="str">
        <f t="shared" si="105"/>
        <v>VCCIO_2B_B</v>
      </c>
      <c r="C523" t="str">
        <f t="shared" si="106"/>
        <v>J3-VCCIO_2B_B</v>
      </c>
      <c r="D523" t="str">
        <f t="shared" si="107"/>
        <v>J3-A39</v>
      </c>
      <c r="E523" t="s">
        <v>411</v>
      </c>
      <c r="F523" t="s">
        <v>208</v>
      </c>
      <c r="G523" t="s">
        <v>1002</v>
      </c>
      <c r="L523" t="s">
        <v>4189</v>
      </c>
      <c r="M523" t="s">
        <v>428</v>
      </c>
      <c r="N523">
        <v>63.724600000000002</v>
      </c>
      <c r="AA523">
        <f t="shared" si="116"/>
        <v>518</v>
      </c>
      <c r="AB523" t="str">
        <f>B2B!B520</f>
        <v>J3</v>
      </c>
      <c r="AC523" t="str">
        <f>B2B!C520</f>
        <v>A38</v>
      </c>
      <c r="AD523" t="str">
        <f t="shared" si="110"/>
        <v>J3-A38</v>
      </c>
      <c r="AE523" t="str">
        <f t="shared" si="111"/>
        <v>LA32_N</v>
      </c>
      <c r="AG523" t="str">
        <f t="shared" si="112"/>
        <v>--</v>
      </c>
      <c r="AH523" t="str">
        <f t="shared" si="113"/>
        <v>J3-A38</v>
      </c>
      <c r="AI523" t="str">
        <f>IFERROR(IF(IF(AG523="--",INDEX(D:D,MATCH(AE523,INDEX(B:B,MATCH(AE523,B:B,)+1):B11037,)+MATCH(AE523,B:B,)))=AD523,VLOOKUP(AE523,B:D,3,0),IF(AG523="--",INDEX(D:D,MATCH(AE523,INDEX(B:B,MATCH(AE523,B:B,)+1):B11037,)+MATCH(AE523,B:B,)),"---")),"---")</f>
        <v>J15-H38</v>
      </c>
      <c r="AJ523" t="str">
        <f>IF(COUNTIF(CALC_CONN_TEB0187_REV01!F:F,IF(AH523&lt;&gt;"---",VLOOKUP(AD523,CALC_CONN_TEB0187_REV01!F:M,8,0),IF(IFERROR(IF(AD523=AH523,AI523,AH523),"---")="---","---",IF(COUNTIF(CALC_CONN_TEB0187_REV01!F:F,IFERROR(IF(AD523=AH523,AI523,AH523),"---"))&gt;0,"---",IFERROR(IF(AD523=AH523,AI523,AH523),"---")))))=1,IF(AH523&lt;&gt;"---",VLOOKUP(AD523,CALC_CONN_TEB0187_REV01!F:M,8,0),IF(IFERROR(IF(AD523=AH523,AI523,AH523),"---")="---","---",IF(COUNTIF(CALC_CONN_TEB0187_REV01!F:F,IFERROR(IF(AD523=AH523,AI523,AH523),"---"))&gt;0,"---",IFERROR(IF(AD523=AH523,AI523,AH523),"---")))),"---")</f>
        <v>---</v>
      </c>
      <c r="AK523" t="str">
        <f>IF(COUNTIF(CALC_CONN_TEB0187_REV01!F:F,IF(AH523&lt;&gt;"---",VLOOKUP(AD523,CALC_CONN_TEB0187_REV01!F:M,8,0),IF(IFERROR(IF(AD523=AH523,AI523,AH523),"---")="---","---",IF(COUNTIF(CALC_CONN_TEB0187_REV01!F:F,IFERROR(IF(AD523=AH523,AI523,AH523),"---"))&gt;0,"---",IFERROR(IF(AD523=AH523,AI523,AH523),"---")))))=0,IF(AH523&lt;&gt;"---",VLOOKUP(AD523,CALC_CONN_TEB0187_REV01!F:M,8,0),IF(IFERROR(IF(AD523=AH523,AI523,AH523),"---")="---","---",IF(COUNTIF(CALC_CONN_TEB0187_REV01!F:F,IFERROR(IF(AD523=AH523,AI523,AH523),"---"))&gt;0,"---",IFERROR(IF(AD523=AH523,AI523,AH523),"---")))),"---")</f>
        <v>J15-H38</v>
      </c>
      <c r="AL523">
        <f t="shared" si="114"/>
        <v>63.339100000000002</v>
      </c>
      <c r="AM523">
        <f t="shared" si="115"/>
        <v>2</v>
      </c>
      <c r="AT523" t="str">
        <f t="shared" si="108"/>
        <v>VCCIO_2B_B</v>
      </c>
      <c r="AU523" t="str">
        <f t="shared" si="109"/>
        <v>--</v>
      </c>
    </row>
    <row r="524" spans="1:47" x14ac:dyDescent="0.25">
      <c r="A524" t="str">
        <f t="shared" si="104"/>
        <v>J3-A40</v>
      </c>
      <c r="B524" t="str">
        <f t="shared" si="105"/>
        <v>LA05_P</v>
      </c>
      <c r="C524" t="str">
        <f t="shared" si="106"/>
        <v>J3-LA05_P</v>
      </c>
      <c r="D524" t="str">
        <f t="shared" si="107"/>
        <v>J3-A40</v>
      </c>
      <c r="E524" t="s">
        <v>411</v>
      </c>
      <c r="F524" t="s">
        <v>209</v>
      </c>
      <c r="G524" t="s">
        <v>4151</v>
      </c>
      <c r="L524" t="s">
        <v>4187</v>
      </c>
      <c r="M524" t="s">
        <v>428</v>
      </c>
      <c r="N524">
        <v>63.7042</v>
      </c>
      <c r="AA524">
        <f t="shared" si="116"/>
        <v>519</v>
      </c>
      <c r="AB524" t="str">
        <f>B2B!B521</f>
        <v>J3</v>
      </c>
      <c r="AC524" t="str">
        <f>B2B!C521</f>
        <v>A39</v>
      </c>
      <c r="AD524" t="str">
        <f t="shared" si="110"/>
        <v>J3-A39</v>
      </c>
      <c r="AE524" t="str">
        <f t="shared" si="111"/>
        <v>VCCIO_2B_B</v>
      </c>
      <c r="AG524" t="str">
        <f t="shared" si="112"/>
        <v>--</v>
      </c>
      <c r="AH524" t="str">
        <f t="shared" si="113"/>
        <v>J3-A39</v>
      </c>
      <c r="AI524" t="str">
        <f>IFERROR(IF(IF(AG524="--",INDEX(D:D,MATCH(AE524,INDEX(B:B,MATCH(AE524,B:B,)+1):B11038,)+MATCH(AE524,B:B,)))=AD524,VLOOKUP(AE524,B:D,3,0),IF(AG524="--",INDEX(D:D,MATCH(AE524,INDEX(B:B,MATCH(AE524,B:B,)+1):B11038,)+MATCH(AE524,B:B,)),"---")),"---")</f>
        <v>J3-B40</v>
      </c>
      <c r="AJ524" t="str">
        <f>IF(COUNTIF(CALC_CONN_TEB0187_REV01!F:F,IF(AH524&lt;&gt;"---",VLOOKUP(AD524,CALC_CONN_TEB0187_REV01!F:M,8,0),IF(IFERROR(IF(AD524=AH524,AI524,AH524),"---")="---","---",IF(COUNTIF(CALC_CONN_TEB0187_REV01!F:F,IFERROR(IF(AD524=AH524,AI524,AH524),"---"))&gt;0,"---",IFERROR(IF(AD524=AH524,AI524,AH524),"---")))))=1,IF(AH524&lt;&gt;"---",VLOOKUP(AD524,CALC_CONN_TEB0187_REV01!F:M,8,0),IF(IFERROR(IF(AD524=AH524,AI524,AH524),"---")="---","---",IF(COUNTIF(CALC_CONN_TEB0187_REV01!F:F,IFERROR(IF(AD524=AH524,AI524,AH524),"---"))&gt;0,"---",IFERROR(IF(AD524=AH524,AI524,AH524),"---")))),"---")</f>
        <v>---</v>
      </c>
      <c r="AK524" t="str">
        <f>IF(COUNTIF(CALC_CONN_TEB0187_REV01!F:F,IF(AH524&lt;&gt;"---",VLOOKUP(AD524,CALC_CONN_TEB0187_REV01!F:M,8,0),IF(IFERROR(IF(AD524=AH524,AI524,AH524),"---")="---","---",IF(COUNTIF(CALC_CONN_TEB0187_REV01!F:F,IFERROR(IF(AD524=AH524,AI524,AH524),"---"))&gt;0,"---",IFERROR(IF(AD524=AH524,AI524,AH524),"---")))))=0,IF(AH524&lt;&gt;"---",VLOOKUP(AD524,CALC_CONN_TEB0187_REV01!F:M,8,0),IF(IFERROR(IF(AD524=AH524,AI524,AH524),"---")="---","---",IF(COUNTIF(CALC_CONN_TEB0187_REV01!F:F,IFERROR(IF(AD524=AH524,AI524,AH524),"---"))&gt;0,"---",IFERROR(IF(AD524=AH524,AI524,AH524),"---")))),"---")</f>
        <v>---</v>
      </c>
      <c r="AL524">
        <f t="shared" si="114"/>
        <v>4.0696000000000003</v>
      </c>
      <c r="AM524">
        <f t="shared" si="115"/>
        <v>3</v>
      </c>
      <c r="AT524" t="str">
        <f t="shared" si="108"/>
        <v>LA05_P</v>
      </c>
      <c r="AU524" t="str">
        <f t="shared" si="109"/>
        <v>--</v>
      </c>
    </row>
    <row r="525" spans="1:47" x14ac:dyDescent="0.25">
      <c r="A525" t="str">
        <f t="shared" si="104"/>
        <v>J3-A41</v>
      </c>
      <c r="B525" t="str">
        <f t="shared" si="105"/>
        <v>LA05_N</v>
      </c>
      <c r="C525" t="str">
        <f t="shared" si="106"/>
        <v>J3-LA05_N</v>
      </c>
      <c r="D525" t="str">
        <f t="shared" si="107"/>
        <v>J3-A41</v>
      </c>
      <c r="E525" t="s">
        <v>411</v>
      </c>
      <c r="F525" t="s">
        <v>210</v>
      </c>
      <c r="G525" t="s">
        <v>4150</v>
      </c>
      <c r="L525" t="s">
        <v>4195</v>
      </c>
      <c r="M525" t="s">
        <v>428</v>
      </c>
      <c r="N525">
        <v>39.967300000000002</v>
      </c>
      <c r="AA525">
        <f t="shared" si="116"/>
        <v>520</v>
      </c>
      <c r="AB525" t="str">
        <f>B2B!B522</f>
        <v>J3</v>
      </c>
      <c r="AC525" t="str">
        <f>B2B!C522</f>
        <v>A40</v>
      </c>
      <c r="AD525" t="str">
        <f t="shared" si="110"/>
        <v>J3-A40</v>
      </c>
      <c r="AE525" t="str">
        <f t="shared" si="111"/>
        <v>LA05_P</v>
      </c>
      <c r="AG525" t="str">
        <f t="shared" si="112"/>
        <v>--</v>
      </c>
      <c r="AH525" t="str">
        <f t="shared" si="113"/>
        <v>J3-A40</v>
      </c>
      <c r="AI525" t="str">
        <f>IFERROR(IF(IF(AG525="--",INDEX(D:D,MATCH(AE525,INDEX(B:B,MATCH(AE525,B:B,)+1):B11039,)+MATCH(AE525,B:B,)))=AD525,VLOOKUP(AE525,B:D,3,0),IF(AG525="--",INDEX(D:D,MATCH(AE525,INDEX(B:B,MATCH(AE525,B:B,)+1):B11039,)+MATCH(AE525,B:B,)),"---")),"---")</f>
        <v>J15-D11</v>
      </c>
      <c r="AJ525" t="str">
        <f>IF(COUNTIF(CALC_CONN_TEB0187_REV01!F:F,IF(AH525&lt;&gt;"---",VLOOKUP(AD525,CALC_CONN_TEB0187_REV01!F:M,8,0),IF(IFERROR(IF(AD525=AH525,AI525,AH525),"---")="---","---",IF(COUNTIF(CALC_CONN_TEB0187_REV01!F:F,IFERROR(IF(AD525=AH525,AI525,AH525),"---"))&gt;0,"---",IFERROR(IF(AD525=AH525,AI525,AH525),"---")))))=1,IF(AH525&lt;&gt;"---",VLOOKUP(AD525,CALC_CONN_TEB0187_REV01!F:M,8,0),IF(IFERROR(IF(AD525=AH525,AI525,AH525),"---")="---","---",IF(COUNTIF(CALC_CONN_TEB0187_REV01!F:F,IFERROR(IF(AD525=AH525,AI525,AH525),"---"))&gt;0,"---",IFERROR(IF(AD525=AH525,AI525,AH525),"---")))),"---")</f>
        <v>---</v>
      </c>
      <c r="AK525" t="str">
        <f>IF(COUNTIF(CALC_CONN_TEB0187_REV01!F:F,IF(AH525&lt;&gt;"---",VLOOKUP(AD525,CALC_CONN_TEB0187_REV01!F:M,8,0),IF(IFERROR(IF(AD525=AH525,AI525,AH525),"---")="---","---",IF(COUNTIF(CALC_CONN_TEB0187_REV01!F:F,IFERROR(IF(AD525=AH525,AI525,AH525),"---"))&gt;0,"---",IFERROR(IF(AD525=AH525,AI525,AH525),"---")))))=0,IF(AH525&lt;&gt;"---",VLOOKUP(AD525,CALC_CONN_TEB0187_REV01!F:M,8,0),IF(IFERROR(IF(AD525=AH525,AI525,AH525),"---")="---","---",IF(COUNTIF(CALC_CONN_TEB0187_REV01!F:F,IFERROR(IF(AD525=AH525,AI525,AH525),"---"))&gt;0,"---",IFERROR(IF(AD525=AH525,AI525,AH525),"---")))),"---")</f>
        <v>J15-D11</v>
      </c>
      <c r="AL525">
        <f t="shared" si="114"/>
        <v>73.770200000000003</v>
      </c>
      <c r="AM525">
        <f t="shared" si="115"/>
        <v>2</v>
      </c>
      <c r="AT525" t="str">
        <f t="shared" si="108"/>
        <v>LA05_N</v>
      </c>
      <c r="AU525" t="str">
        <f t="shared" si="109"/>
        <v>--</v>
      </c>
    </row>
    <row r="526" spans="1:47" x14ac:dyDescent="0.25">
      <c r="A526" t="str">
        <f t="shared" si="104"/>
        <v>J3-A42</v>
      </c>
      <c r="B526" t="str">
        <f t="shared" si="105"/>
        <v>LA08_P</v>
      </c>
      <c r="C526" t="str">
        <f t="shared" si="106"/>
        <v>J3-LA08_P</v>
      </c>
      <c r="D526" t="str">
        <f t="shared" si="107"/>
        <v>J3-A42</v>
      </c>
      <c r="E526" t="s">
        <v>411</v>
      </c>
      <c r="F526" t="s">
        <v>211</v>
      </c>
      <c r="G526" t="s">
        <v>4159</v>
      </c>
      <c r="L526" t="s">
        <v>4196</v>
      </c>
      <c r="M526" t="s">
        <v>428</v>
      </c>
      <c r="N526">
        <v>40.199300000000001</v>
      </c>
      <c r="AA526">
        <f t="shared" si="116"/>
        <v>521</v>
      </c>
      <c r="AB526" t="str">
        <f>B2B!B523</f>
        <v>J3</v>
      </c>
      <c r="AC526" t="str">
        <f>B2B!C523</f>
        <v>A41</v>
      </c>
      <c r="AD526" t="str">
        <f t="shared" si="110"/>
        <v>J3-A41</v>
      </c>
      <c r="AE526" t="str">
        <f t="shared" si="111"/>
        <v>LA05_N</v>
      </c>
      <c r="AG526" t="str">
        <f t="shared" si="112"/>
        <v>--</v>
      </c>
      <c r="AH526" t="str">
        <f t="shared" si="113"/>
        <v>J3-A41</v>
      </c>
      <c r="AI526" t="str">
        <f>IFERROR(IF(IF(AG526="--",INDEX(D:D,MATCH(AE526,INDEX(B:B,MATCH(AE526,B:B,)+1):B11040,)+MATCH(AE526,B:B,)))=AD526,VLOOKUP(AE526,B:D,3,0),IF(AG526="--",INDEX(D:D,MATCH(AE526,INDEX(B:B,MATCH(AE526,B:B,)+1):B11040,)+MATCH(AE526,B:B,)),"---")),"---")</f>
        <v>J15-D12</v>
      </c>
      <c r="AJ526" t="str">
        <f>IF(COUNTIF(CALC_CONN_TEB0187_REV01!F:F,IF(AH526&lt;&gt;"---",VLOOKUP(AD526,CALC_CONN_TEB0187_REV01!F:M,8,0),IF(IFERROR(IF(AD526=AH526,AI526,AH526),"---")="---","---",IF(COUNTIF(CALC_CONN_TEB0187_REV01!F:F,IFERROR(IF(AD526=AH526,AI526,AH526),"---"))&gt;0,"---",IFERROR(IF(AD526=AH526,AI526,AH526),"---")))))=1,IF(AH526&lt;&gt;"---",VLOOKUP(AD526,CALC_CONN_TEB0187_REV01!F:M,8,0),IF(IFERROR(IF(AD526=AH526,AI526,AH526),"---")="---","---",IF(COUNTIF(CALC_CONN_TEB0187_REV01!F:F,IFERROR(IF(AD526=AH526,AI526,AH526),"---"))&gt;0,"---",IFERROR(IF(AD526=AH526,AI526,AH526),"---")))),"---")</f>
        <v>---</v>
      </c>
      <c r="AK526" t="str">
        <f>IF(COUNTIF(CALC_CONN_TEB0187_REV01!F:F,IF(AH526&lt;&gt;"---",VLOOKUP(AD526,CALC_CONN_TEB0187_REV01!F:M,8,0),IF(IFERROR(IF(AD526=AH526,AI526,AH526),"---")="---","---",IF(COUNTIF(CALC_CONN_TEB0187_REV01!F:F,IFERROR(IF(AD526=AH526,AI526,AH526),"---"))&gt;0,"---",IFERROR(IF(AD526=AH526,AI526,AH526),"---")))))=0,IF(AH526&lt;&gt;"---",VLOOKUP(AD526,CALC_CONN_TEB0187_REV01!F:M,8,0),IF(IFERROR(IF(AD526=AH526,AI526,AH526),"---")="---","---",IF(COUNTIF(CALC_CONN_TEB0187_REV01!F:F,IFERROR(IF(AD526=AH526,AI526,AH526),"---"))&gt;0,"---",IFERROR(IF(AD526=AH526,AI526,AH526),"---")))),"---")</f>
        <v>J15-D12</v>
      </c>
      <c r="AL526">
        <f t="shared" si="114"/>
        <v>73.5809</v>
      </c>
      <c r="AM526">
        <f t="shared" si="115"/>
        <v>2</v>
      </c>
      <c r="AT526" t="str">
        <f t="shared" si="108"/>
        <v>LA08_P</v>
      </c>
      <c r="AU526" t="str">
        <f t="shared" si="109"/>
        <v>--</v>
      </c>
    </row>
    <row r="527" spans="1:47" x14ac:dyDescent="0.25">
      <c r="A527" t="str">
        <f t="shared" si="104"/>
        <v>J3-A43</v>
      </c>
      <c r="B527" t="str">
        <f t="shared" si="105"/>
        <v>LA08_N</v>
      </c>
      <c r="C527" t="str">
        <f t="shared" si="106"/>
        <v>J3-LA08_N</v>
      </c>
      <c r="D527" t="str">
        <f t="shared" si="107"/>
        <v>J3-A43</v>
      </c>
      <c r="E527" t="s">
        <v>411</v>
      </c>
      <c r="F527" t="s">
        <v>212</v>
      </c>
      <c r="G527" t="s">
        <v>4157</v>
      </c>
      <c r="L527" t="s">
        <v>4197</v>
      </c>
      <c r="M527" t="s">
        <v>428</v>
      </c>
      <c r="N527">
        <v>46.6736</v>
      </c>
      <c r="AA527">
        <f t="shared" si="116"/>
        <v>522</v>
      </c>
      <c r="AB527" t="str">
        <f>B2B!B524</f>
        <v>J3</v>
      </c>
      <c r="AC527" t="str">
        <f>B2B!C524</f>
        <v>A42</v>
      </c>
      <c r="AD527" t="str">
        <f t="shared" si="110"/>
        <v>J3-A42</v>
      </c>
      <c r="AE527" t="str">
        <f t="shared" si="111"/>
        <v>LA08_P</v>
      </c>
      <c r="AG527" t="str">
        <f t="shared" si="112"/>
        <v>--</v>
      </c>
      <c r="AH527" t="str">
        <f t="shared" si="113"/>
        <v>J3-A42</v>
      </c>
      <c r="AI527" t="str">
        <f>IFERROR(IF(IF(AG527="--",INDEX(D:D,MATCH(AE527,INDEX(B:B,MATCH(AE527,B:B,)+1):B11041,)+MATCH(AE527,B:B,)))=AD527,VLOOKUP(AE527,B:D,3,0),IF(AG527="--",INDEX(D:D,MATCH(AE527,INDEX(B:B,MATCH(AE527,B:B,)+1):B11041,)+MATCH(AE527,B:B,)),"---")),"---")</f>
        <v>J15-G12</v>
      </c>
      <c r="AJ527" t="str">
        <f>IF(COUNTIF(CALC_CONN_TEB0187_REV01!F:F,IF(AH527&lt;&gt;"---",VLOOKUP(AD527,CALC_CONN_TEB0187_REV01!F:M,8,0),IF(IFERROR(IF(AD527=AH527,AI527,AH527),"---")="---","---",IF(COUNTIF(CALC_CONN_TEB0187_REV01!F:F,IFERROR(IF(AD527=AH527,AI527,AH527),"---"))&gt;0,"---",IFERROR(IF(AD527=AH527,AI527,AH527),"---")))))=1,IF(AH527&lt;&gt;"---",VLOOKUP(AD527,CALC_CONN_TEB0187_REV01!F:M,8,0),IF(IFERROR(IF(AD527=AH527,AI527,AH527),"---")="---","---",IF(COUNTIF(CALC_CONN_TEB0187_REV01!F:F,IFERROR(IF(AD527=AH527,AI527,AH527),"---"))&gt;0,"---",IFERROR(IF(AD527=AH527,AI527,AH527),"---")))),"---")</f>
        <v>---</v>
      </c>
      <c r="AK527" t="str">
        <f>IF(COUNTIF(CALC_CONN_TEB0187_REV01!F:F,IF(AH527&lt;&gt;"---",VLOOKUP(AD527,CALC_CONN_TEB0187_REV01!F:M,8,0),IF(IFERROR(IF(AD527=AH527,AI527,AH527),"---")="---","---",IF(COUNTIF(CALC_CONN_TEB0187_REV01!F:F,IFERROR(IF(AD527=AH527,AI527,AH527),"---"))&gt;0,"---",IFERROR(IF(AD527=AH527,AI527,AH527),"---")))))=0,IF(AH527&lt;&gt;"---",VLOOKUP(AD527,CALC_CONN_TEB0187_REV01!F:M,8,0),IF(IFERROR(IF(AD527=AH527,AI527,AH527),"---")="---","---",IF(COUNTIF(CALC_CONN_TEB0187_REV01!F:F,IFERROR(IF(AD527=AH527,AI527,AH527),"---"))&gt;0,"---",IFERROR(IF(AD527=AH527,AI527,AH527),"---")))),"---")</f>
        <v>J15-G12</v>
      </c>
      <c r="AL527">
        <f t="shared" si="114"/>
        <v>71.957300000000004</v>
      </c>
      <c r="AM527">
        <f t="shared" si="115"/>
        <v>2</v>
      </c>
      <c r="AT527" t="str">
        <f t="shared" si="108"/>
        <v>LA08_N</v>
      </c>
      <c r="AU527" t="str">
        <f t="shared" si="109"/>
        <v>--</v>
      </c>
    </row>
    <row r="528" spans="1:47" x14ac:dyDescent="0.25">
      <c r="A528" t="str">
        <f t="shared" si="104"/>
        <v>J3-A44</v>
      </c>
      <c r="B528" t="str">
        <f t="shared" si="105"/>
        <v>HA07_P</v>
      </c>
      <c r="C528" t="str">
        <f t="shared" si="106"/>
        <v>J3-HA07_P</v>
      </c>
      <c r="D528" t="str">
        <f t="shared" si="107"/>
        <v>J3-A44</v>
      </c>
      <c r="E528" t="s">
        <v>411</v>
      </c>
      <c r="F528" t="s">
        <v>213</v>
      </c>
      <c r="G528" t="s">
        <v>4079</v>
      </c>
      <c r="L528" t="s">
        <v>4198</v>
      </c>
      <c r="M528" t="s">
        <v>428</v>
      </c>
      <c r="N528">
        <v>46.578699999999998</v>
      </c>
      <c r="AA528">
        <f t="shared" si="116"/>
        <v>523</v>
      </c>
      <c r="AB528" t="str">
        <f>B2B!B525</f>
        <v>J3</v>
      </c>
      <c r="AC528" t="str">
        <f>B2B!C525</f>
        <v>A43</v>
      </c>
      <c r="AD528" t="str">
        <f t="shared" si="110"/>
        <v>J3-A43</v>
      </c>
      <c r="AE528" t="str">
        <f t="shared" si="111"/>
        <v>LA08_N</v>
      </c>
      <c r="AG528" t="str">
        <f t="shared" si="112"/>
        <v>--</v>
      </c>
      <c r="AH528" t="str">
        <f t="shared" si="113"/>
        <v>J3-A43</v>
      </c>
      <c r="AI528" t="str">
        <f>IFERROR(IF(IF(AG528="--",INDEX(D:D,MATCH(AE528,INDEX(B:B,MATCH(AE528,B:B,)+1):B11042,)+MATCH(AE528,B:B,)))=AD528,VLOOKUP(AE528,B:D,3,0),IF(AG528="--",INDEX(D:D,MATCH(AE528,INDEX(B:B,MATCH(AE528,B:B,)+1):B11042,)+MATCH(AE528,B:B,)),"---")),"---")</f>
        <v>J15-G13</v>
      </c>
      <c r="AJ528" t="str">
        <f>IF(COUNTIF(CALC_CONN_TEB0187_REV01!F:F,IF(AH528&lt;&gt;"---",VLOOKUP(AD528,CALC_CONN_TEB0187_REV01!F:M,8,0),IF(IFERROR(IF(AD528=AH528,AI528,AH528),"---")="---","---",IF(COUNTIF(CALC_CONN_TEB0187_REV01!F:F,IFERROR(IF(AD528=AH528,AI528,AH528),"---"))&gt;0,"---",IFERROR(IF(AD528=AH528,AI528,AH528),"---")))))=1,IF(AH528&lt;&gt;"---",VLOOKUP(AD528,CALC_CONN_TEB0187_REV01!F:M,8,0),IF(IFERROR(IF(AD528=AH528,AI528,AH528),"---")="---","---",IF(COUNTIF(CALC_CONN_TEB0187_REV01!F:F,IFERROR(IF(AD528=AH528,AI528,AH528),"---"))&gt;0,"---",IFERROR(IF(AD528=AH528,AI528,AH528),"---")))),"---")</f>
        <v>---</v>
      </c>
      <c r="AK528" t="str">
        <f>IF(COUNTIF(CALC_CONN_TEB0187_REV01!F:F,IF(AH528&lt;&gt;"---",VLOOKUP(AD528,CALC_CONN_TEB0187_REV01!F:M,8,0),IF(IFERROR(IF(AD528=AH528,AI528,AH528),"---")="---","---",IF(COUNTIF(CALC_CONN_TEB0187_REV01!F:F,IFERROR(IF(AD528=AH528,AI528,AH528),"---"))&gt;0,"---",IFERROR(IF(AD528=AH528,AI528,AH528),"---")))))=0,IF(AH528&lt;&gt;"---",VLOOKUP(AD528,CALC_CONN_TEB0187_REV01!F:M,8,0),IF(IFERROR(IF(AD528=AH528,AI528,AH528),"---")="---","---",IF(COUNTIF(CALC_CONN_TEB0187_REV01!F:F,IFERROR(IF(AD528=AH528,AI528,AH528),"---"))&gt;0,"---",IFERROR(IF(AD528=AH528,AI528,AH528),"---")))),"---")</f>
        <v>J15-G13</v>
      </c>
      <c r="AL528">
        <f t="shared" si="114"/>
        <v>72.132499999999993</v>
      </c>
      <c r="AM528">
        <f t="shared" si="115"/>
        <v>2</v>
      </c>
      <c r="AT528" t="str">
        <f t="shared" si="108"/>
        <v>HA07_P</v>
      </c>
      <c r="AU528" t="str">
        <f t="shared" si="109"/>
        <v>--</v>
      </c>
    </row>
    <row r="529" spans="1:47" x14ac:dyDescent="0.25">
      <c r="A529" t="str">
        <f t="shared" si="104"/>
        <v>J3-A45</v>
      </c>
      <c r="B529" t="str">
        <f t="shared" si="105"/>
        <v>HA07_N</v>
      </c>
      <c r="C529" t="str">
        <f t="shared" si="106"/>
        <v>J3-HA07_N</v>
      </c>
      <c r="D529" t="str">
        <f t="shared" si="107"/>
        <v>J3-A45</v>
      </c>
      <c r="E529" t="s">
        <v>411</v>
      </c>
      <c r="F529" t="s">
        <v>214</v>
      </c>
      <c r="G529" t="s">
        <v>4078</v>
      </c>
      <c r="L529" t="s">
        <v>4199</v>
      </c>
      <c r="M529" t="s">
        <v>428</v>
      </c>
      <c r="N529">
        <v>56.29</v>
      </c>
      <c r="AA529">
        <f t="shared" si="116"/>
        <v>524</v>
      </c>
      <c r="AB529" t="str">
        <f>B2B!B526</f>
        <v>J3</v>
      </c>
      <c r="AC529" t="str">
        <f>B2B!C526</f>
        <v>A44</v>
      </c>
      <c r="AD529" t="str">
        <f t="shared" si="110"/>
        <v>J3-A44</v>
      </c>
      <c r="AE529" t="str">
        <f t="shared" si="111"/>
        <v>HA07_P</v>
      </c>
      <c r="AG529" t="str">
        <f t="shared" si="112"/>
        <v>--</v>
      </c>
      <c r="AH529" t="str">
        <f t="shared" si="113"/>
        <v>J3-A44</v>
      </c>
      <c r="AI529" t="str">
        <f>IFERROR(IF(IF(AG529="--",INDEX(D:D,MATCH(AE529,INDEX(B:B,MATCH(AE529,B:B,)+1):B11043,)+MATCH(AE529,B:B,)))=AD529,VLOOKUP(AE529,B:D,3,0),IF(AG529="--",INDEX(D:D,MATCH(AE529,INDEX(B:B,MATCH(AE529,B:B,)+1):B11043,)+MATCH(AE529,B:B,)),"---")),"---")</f>
        <v>J15-J9</v>
      </c>
      <c r="AJ529" t="str">
        <f>IF(COUNTIF(CALC_CONN_TEB0187_REV01!F:F,IF(AH529&lt;&gt;"---",VLOOKUP(AD529,CALC_CONN_TEB0187_REV01!F:M,8,0),IF(IFERROR(IF(AD529=AH529,AI529,AH529),"---")="---","---",IF(COUNTIF(CALC_CONN_TEB0187_REV01!F:F,IFERROR(IF(AD529=AH529,AI529,AH529),"---"))&gt;0,"---",IFERROR(IF(AD529=AH529,AI529,AH529),"---")))))=1,IF(AH529&lt;&gt;"---",VLOOKUP(AD529,CALC_CONN_TEB0187_REV01!F:M,8,0),IF(IFERROR(IF(AD529=AH529,AI529,AH529),"---")="---","---",IF(COUNTIF(CALC_CONN_TEB0187_REV01!F:F,IFERROR(IF(AD529=AH529,AI529,AH529),"---"))&gt;0,"---",IFERROR(IF(AD529=AH529,AI529,AH529),"---")))),"---")</f>
        <v>---</v>
      </c>
      <c r="AK529" t="str">
        <f>IF(COUNTIF(CALC_CONN_TEB0187_REV01!F:F,IF(AH529&lt;&gt;"---",VLOOKUP(AD529,CALC_CONN_TEB0187_REV01!F:M,8,0),IF(IFERROR(IF(AD529=AH529,AI529,AH529),"---")="---","---",IF(COUNTIF(CALC_CONN_TEB0187_REV01!F:F,IFERROR(IF(AD529=AH529,AI529,AH529),"---"))&gt;0,"---",IFERROR(IF(AD529=AH529,AI529,AH529),"---")))))=0,IF(AH529&lt;&gt;"---",VLOOKUP(AD529,CALC_CONN_TEB0187_REV01!F:M,8,0),IF(IFERROR(IF(AD529=AH529,AI529,AH529),"---")="---","---",IF(COUNTIF(CALC_CONN_TEB0187_REV01!F:F,IFERROR(IF(AD529=AH529,AI529,AH529),"---"))&gt;0,"---",IFERROR(IF(AD529=AH529,AI529,AH529),"---")))),"---")</f>
        <v>J15-J9</v>
      </c>
      <c r="AL529">
        <f t="shared" si="114"/>
        <v>75.014200000000002</v>
      </c>
      <c r="AM529">
        <f t="shared" si="115"/>
        <v>2</v>
      </c>
      <c r="AT529" t="str">
        <f t="shared" si="108"/>
        <v>HA07_N</v>
      </c>
      <c r="AU529" t="str">
        <f t="shared" si="109"/>
        <v>--</v>
      </c>
    </row>
    <row r="530" spans="1:47" x14ac:dyDescent="0.25">
      <c r="A530" t="str">
        <f t="shared" si="104"/>
        <v>J3-A46</v>
      </c>
      <c r="B530" t="str">
        <f t="shared" si="105"/>
        <v>GND</v>
      </c>
      <c r="C530" t="str">
        <f t="shared" si="106"/>
        <v>J3-GND</v>
      </c>
      <c r="D530" t="str">
        <f t="shared" si="107"/>
        <v>J3-A46</v>
      </c>
      <c r="E530" t="s">
        <v>411</v>
      </c>
      <c r="F530" t="s">
        <v>215</v>
      </c>
      <c r="G530" t="s">
        <v>433</v>
      </c>
      <c r="L530" t="s">
        <v>4200</v>
      </c>
      <c r="M530" t="s">
        <v>428</v>
      </c>
      <c r="N530">
        <v>56.332099999999997</v>
      </c>
      <c r="AA530">
        <f t="shared" si="116"/>
        <v>525</v>
      </c>
      <c r="AB530" t="str">
        <f>B2B!B527</f>
        <v>J3</v>
      </c>
      <c r="AC530" t="str">
        <f>B2B!C527</f>
        <v>A45</v>
      </c>
      <c r="AD530" t="str">
        <f t="shared" si="110"/>
        <v>J3-A45</v>
      </c>
      <c r="AE530" t="str">
        <f t="shared" si="111"/>
        <v>HA07_N</v>
      </c>
      <c r="AG530" t="str">
        <f t="shared" si="112"/>
        <v>--</v>
      </c>
      <c r="AH530" t="str">
        <f t="shared" si="113"/>
        <v>J3-A45</v>
      </c>
      <c r="AI530" t="str">
        <f>IFERROR(IF(IF(AG530="--",INDEX(D:D,MATCH(AE530,INDEX(B:B,MATCH(AE530,B:B,)+1):B11044,)+MATCH(AE530,B:B,)))=AD530,VLOOKUP(AE530,B:D,3,0),IF(AG530="--",INDEX(D:D,MATCH(AE530,INDEX(B:B,MATCH(AE530,B:B,)+1):B11044,)+MATCH(AE530,B:B,)),"---")),"---")</f>
        <v>J15-J10</v>
      </c>
      <c r="AJ530" t="str">
        <f>IF(COUNTIF(CALC_CONN_TEB0187_REV01!F:F,IF(AH530&lt;&gt;"---",VLOOKUP(AD530,CALC_CONN_TEB0187_REV01!F:M,8,0),IF(IFERROR(IF(AD530=AH530,AI530,AH530),"---")="---","---",IF(COUNTIF(CALC_CONN_TEB0187_REV01!F:F,IFERROR(IF(AD530=AH530,AI530,AH530),"---"))&gt;0,"---",IFERROR(IF(AD530=AH530,AI530,AH530),"---")))))=1,IF(AH530&lt;&gt;"---",VLOOKUP(AD530,CALC_CONN_TEB0187_REV01!F:M,8,0),IF(IFERROR(IF(AD530=AH530,AI530,AH530),"---")="---","---",IF(COUNTIF(CALC_CONN_TEB0187_REV01!F:F,IFERROR(IF(AD530=AH530,AI530,AH530),"---"))&gt;0,"---",IFERROR(IF(AD530=AH530,AI530,AH530),"---")))),"---")</f>
        <v>---</v>
      </c>
      <c r="AK530" t="str">
        <f>IF(COUNTIF(CALC_CONN_TEB0187_REV01!F:F,IF(AH530&lt;&gt;"---",VLOOKUP(AD530,CALC_CONN_TEB0187_REV01!F:M,8,0),IF(IFERROR(IF(AD530=AH530,AI530,AH530),"---")="---","---",IF(COUNTIF(CALC_CONN_TEB0187_REV01!F:F,IFERROR(IF(AD530=AH530,AI530,AH530),"---"))&gt;0,"---",IFERROR(IF(AD530=AH530,AI530,AH530),"---")))))=0,IF(AH530&lt;&gt;"---",VLOOKUP(AD530,CALC_CONN_TEB0187_REV01!F:M,8,0),IF(IFERROR(IF(AD530=AH530,AI530,AH530),"---")="---","---",IF(COUNTIF(CALC_CONN_TEB0187_REV01!F:F,IFERROR(IF(AD530=AH530,AI530,AH530),"---"))&gt;0,"---",IFERROR(IF(AD530=AH530,AI530,AH530),"---")))),"---")</f>
        <v>J15-J10</v>
      </c>
      <c r="AL530">
        <f t="shared" si="114"/>
        <v>74.982399999999998</v>
      </c>
      <c r="AM530">
        <f t="shared" si="115"/>
        <v>2</v>
      </c>
      <c r="AT530">
        <f t="shared" si="108"/>
        <v>0</v>
      </c>
      <c r="AU530">
        <f t="shared" si="109"/>
        <v>0</v>
      </c>
    </row>
    <row r="531" spans="1:47" x14ac:dyDescent="0.25">
      <c r="A531" t="str">
        <f t="shared" si="104"/>
        <v>J3-A47</v>
      </c>
      <c r="B531" t="str">
        <f t="shared" si="105"/>
        <v>LA06_P</v>
      </c>
      <c r="C531" t="str">
        <f t="shared" si="106"/>
        <v>J3-LA06_P</v>
      </c>
      <c r="D531" t="str">
        <f t="shared" si="107"/>
        <v>J3-A47</v>
      </c>
      <c r="E531" t="s">
        <v>411</v>
      </c>
      <c r="F531" t="s">
        <v>216</v>
      </c>
      <c r="G531" t="s">
        <v>4153</v>
      </c>
      <c r="L531" t="s">
        <v>4201</v>
      </c>
      <c r="M531" t="s">
        <v>428</v>
      </c>
      <c r="N531">
        <v>64.135000000000005</v>
      </c>
      <c r="AA531">
        <f t="shared" si="116"/>
        <v>526</v>
      </c>
      <c r="AB531" t="str">
        <f>B2B!B528</f>
        <v>J3</v>
      </c>
      <c r="AC531" t="str">
        <f>B2B!C528</f>
        <v>A46</v>
      </c>
      <c r="AD531" t="str">
        <f t="shared" si="110"/>
        <v>J3-A46</v>
      </c>
      <c r="AE531" t="str">
        <f t="shared" si="111"/>
        <v>GND</v>
      </c>
      <c r="AG531" t="str">
        <f t="shared" si="112"/>
        <v>---</v>
      </c>
      <c r="AH531" t="str">
        <f t="shared" si="113"/>
        <v>---</v>
      </c>
      <c r="AI531" t="str">
        <f>IFERROR(IF(IF(AG531="--",INDEX(D:D,MATCH(AE531,INDEX(B:B,MATCH(AE531,B:B,)+1):B11045,)+MATCH(AE531,B:B,)))=AD531,VLOOKUP(AE531,B:D,3,0),IF(AG531="--",INDEX(D:D,MATCH(AE531,INDEX(B:B,MATCH(AE531,B:B,)+1):B11045,)+MATCH(AE531,B:B,)),"---")),"---")</f>
        <v>---</v>
      </c>
      <c r="AJ531" t="str">
        <f>IF(COUNTIF(CALC_CONN_TEB0187_REV01!F:F,IF(AH531&lt;&gt;"---",VLOOKUP(AD531,CALC_CONN_TEB0187_REV01!F:M,8,0),IF(IFERROR(IF(AD531=AH531,AI531,AH531),"---")="---","---",IF(COUNTIF(CALC_CONN_TEB0187_REV01!F:F,IFERROR(IF(AD531=AH531,AI531,AH531),"---"))&gt;0,"---",IFERROR(IF(AD531=AH531,AI531,AH531),"---")))))=1,IF(AH531&lt;&gt;"---",VLOOKUP(AD531,CALC_CONN_TEB0187_REV01!F:M,8,0),IF(IFERROR(IF(AD531=AH531,AI531,AH531),"---")="---","---",IF(COUNTIF(CALC_CONN_TEB0187_REV01!F:F,IFERROR(IF(AD531=AH531,AI531,AH531),"---"))&gt;0,"---",IFERROR(IF(AD531=AH531,AI531,AH531),"---")))),"---")</f>
        <v>---</v>
      </c>
      <c r="AK531" t="str">
        <f>IF(COUNTIF(CALC_CONN_TEB0187_REV01!F:F,IF(AH531&lt;&gt;"---",VLOOKUP(AD531,CALC_CONN_TEB0187_REV01!F:M,8,0),IF(IFERROR(IF(AD531=AH531,AI531,AH531),"---")="---","---",IF(COUNTIF(CALC_CONN_TEB0187_REV01!F:F,IFERROR(IF(AD531=AH531,AI531,AH531),"---"))&gt;0,"---",IFERROR(IF(AD531=AH531,AI531,AH531),"---")))))=0,IF(AH531&lt;&gt;"---",VLOOKUP(AD531,CALC_CONN_TEB0187_REV01!F:M,8,0),IF(IFERROR(IF(AD531=AH531,AI531,AH531),"---")="---","---",IF(COUNTIF(CALC_CONN_TEB0187_REV01!F:F,IFERROR(IF(AD531=AH531,AI531,AH531),"---"))&gt;0,"---",IFERROR(IF(AD531=AH531,AI531,AH531),"---")))),"---")</f>
        <v>---</v>
      </c>
      <c r="AL531" t="str">
        <f t="shared" si="114"/>
        <v>---</v>
      </c>
      <c r="AM531">
        <f t="shared" si="115"/>
        <v>1098</v>
      </c>
      <c r="AT531" t="str">
        <f t="shared" si="108"/>
        <v>LA06_P</v>
      </c>
      <c r="AU531" t="str">
        <f t="shared" si="109"/>
        <v>--</v>
      </c>
    </row>
    <row r="532" spans="1:47" x14ac:dyDescent="0.25">
      <c r="A532" t="str">
        <f t="shared" si="104"/>
        <v>J3-A48</v>
      </c>
      <c r="B532" t="str">
        <f t="shared" si="105"/>
        <v>LA06_N</v>
      </c>
      <c r="C532" t="str">
        <f t="shared" si="106"/>
        <v>J3-LA06_N</v>
      </c>
      <c r="D532" t="str">
        <f t="shared" si="107"/>
        <v>J3-A48</v>
      </c>
      <c r="E532" t="s">
        <v>411</v>
      </c>
      <c r="F532" t="s">
        <v>217</v>
      </c>
      <c r="G532" t="s">
        <v>4152</v>
      </c>
      <c r="L532" t="s">
        <v>4202</v>
      </c>
      <c r="M532" t="s">
        <v>428</v>
      </c>
      <c r="N532">
        <v>64.161799999999999</v>
      </c>
      <c r="AA532">
        <f t="shared" si="116"/>
        <v>527</v>
      </c>
      <c r="AB532" t="str">
        <f>B2B!B529</f>
        <v>J3</v>
      </c>
      <c r="AC532" t="str">
        <f>B2B!C529</f>
        <v>A47</v>
      </c>
      <c r="AD532" t="str">
        <f t="shared" si="110"/>
        <v>J3-A47</v>
      </c>
      <c r="AE532" t="str">
        <f t="shared" si="111"/>
        <v>LA06_P</v>
      </c>
      <c r="AG532" t="str">
        <f t="shared" si="112"/>
        <v>--</v>
      </c>
      <c r="AH532" t="str">
        <f t="shared" si="113"/>
        <v>J3-A47</v>
      </c>
      <c r="AI532" t="str">
        <f>IFERROR(IF(IF(AG532="--",INDEX(D:D,MATCH(AE532,INDEX(B:B,MATCH(AE532,B:B,)+1):B11046,)+MATCH(AE532,B:B,)))=AD532,VLOOKUP(AE532,B:D,3,0),IF(AG532="--",INDEX(D:D,MATCH(AE532,INDEX(B:B,MATCH(AE532,B:B,)+1):B11046,)+MATCH(AE532,B:B,)),"---")),"---")</f>
        <v>J15-C10</v>
      </c>
      <c r="AJ532" t="str">
        <f>IF(COUNTIF(CALC_CONN_TEB0187_REV01!F:F,IF(AH532&lt;&gt;"---",VLOOKUP(AD532,CALC_CONN_TEB0187_REV01!F:M,8,0),IF(IFERROR(IF(AD532=AH532,AI532,AH532),"---")="---","---",IF(COUNTIF(CALC_CONN_TEB0187_REV01!F:F,IFERROR(IF(AD532=AH532,AI532,AH532),"---"))&gt;0,"---",IFERROR(IF(AD532=AH532,AI532,AH532),"---")))))=1,IF(AH532&lt;&gt;"---",VLOOKUP(AD532,CALC_CONN_TEB0187_REV01!F:M,8,0),IF(IFERROR(IF(AD532=AH532,AI532,AH532),"---")="---","---",IF(COUNTIF(CALC_CONN_TEB0187_REV01!F:F,IFERROR(IF(AD532=AH532,AI532,AH532),"---"))&gt;0,"---",IFERROR(IF(AD532=AH532,AI532,AH532),"---")))),"---")</f>
        <v>---</v>
      </c>
      <c r="AK532" t="str">
        <f>IF(COUNTIF(CALC_CONN_TEB0187_REV01!F:F,IF(AH532&lt;&gt;"---",VLOOKUP(AD532,CALC_CONN_TEB0187_REV01!F:M,8,0),IF(IFERROR(IF(AD532=AH532,AI532,AH532),"---")="---","---",IF(COUNTIF(CALC_CONN_TEB0187_REV01!F:F,IFERROR(IF(AD532=AH532,AI532,AH532),"---"))&gt;0,"---",IFERROR(IF(AD532=AH532,AI532,AH532),"---")))))=0,IF(AH532&lt;&gt;"---",VLOOKUP(AD532,CALC_CONN_TEB0187_REV01!F:M,8,0),IF(IFERROR(IF(AD532=AH532,AI532,AH532),"---")="---","---",IF(COUNTIF(CALC_CONN_TEB0187_REV01!F:F,IFERROR(IF(AD532=AH532,AI532,AH532),"---"))&gt;0,"---",IFERROR(IF(AD532=AH532,AI532,AH532),"---")))),"---")</f>
        <v>J15-C10</v>
      </c>
      <c r="AL532">
        <f t="shared" si="114"/>
        <v>73.331800000000001</v>
      </c>
      <c r="AM532">
        <f t="shared" si="115"/>
        <v>2</v>
      </c>
      <c r="AT532" t="str">
        <f t="shared" si="108"/>
        <v>LA06_N</v>
      </c>
      <c r="AU532" t="str">
        <f t="shared" si="109"/>
        <v>--</v>
      </c>
    </row>
    <row r="533" spans="1:47" x14ac:dyDescent="0.25">
      <c r="A533" t="str">
        <f t="shared" si="104"/>
        <v>J3-A49</v>
      </c>
      <c r="B533" t="str">
        <f t="shared" si="105"/>
        <v>LA09_P</v>
      </c>
      <c r="C533" t="str">
        <f t="shared" si="106"/>
        <v>J3-LA09_P</v>
      </c>
      <c r="D533" t="str">
        <f t="shared" si="107"/>
        <v>J3-A49</v>
      </c>
      <c r="E533" t="s">
        <v>411</v>
      </c>
      <c r="F533" t="s">
        <v>218</v>
      </c>
      <c r="G533" t="s">
        <v>4163</v>
      </c>
      <c r="L533" t="s">
        <v>4203</v>
      </c>
      <c r="M533" t="s">
        <v>428</v>
      </c>
      <c r="N533">
        <v>43.515000000000001</v>
      </c>
      <c r="AA533">
        <f t="shared" si="116"/>
        <v>528</v>
      </c>
      <c r="AB533" t="str">
        <f>B2B!B530</f>
        <v>J3</v>
      </c>
      <c r="AC533" t="str">
        <f>B2B!C530</f>
        <v>A48</v>
      </c>
      <c r="AD533" t="str">
        <f t="shared" si="110"/>
        <v>J3-A48</v>
      </c>
      <c r="AE533" t="str">
        <f t="shared" si="111"/>
        <v>LA06_N</v>
      </c>
      <c r="AG533" t="str">
        <f t="shared" si="112"/>
        <v>--</v>
      </c>
      <c r="AH533" t="str">
        <f t="shared" si="113"/>
        <v>J3-A48</v>
      </c>
      <c r="AI533" t="str">
        <f>IFERROR(IF(IF(AG533="--",INDEX(D:D,MATCH(AE533,INDEX(B:B,MATCH(AE533,B:B,)+1):B11047,)+MATCH(AE533,B:B,)))=AD533,VLOOKUP(AE533,B:D,3,0),IF(AG533="--",INDEX(D:D,MATCH(AE533,INDEX(B:B,MATCH(AE533,B:B,)+1):B11047,)+MATCH(AE533,B:B,)),"---")),"---")</f>
        <v>J15-C11</v>
      </c>
      <c r="AJ533" t="str">
        <f>IF(COUNTIF(CALC_CONN_TEB0187_REV01!F:F,IF(AH533&lt;&gt;"---",VLOOKUP(AD533,CALC_CONN_TEB0187_REV01!F:M,8,0),IF(IFERROR(IF(AD533=AH533,AI533,AH533),"---")="---","---",IF(COUNTIF(CALC_CONN_TEB0187_REV01!F:F,IFERROR(IF(AD533=AH533,AI533,AH533),"---"))&gt;0,"---",IFERROR(IF(AD533=AH533,AI533,AH533),"---")))))=1,IF(AH533&lt;&gt;"---",VLOOKUP(AD533,CALC_CONN_TEB0187_REV01!F:M,8,0),IF(IFERROR(IF(AD533=AH533,AI533,AH533),"---")="---","---",IF(COUNTIF(CALC_CONN_TEB0187_REV01!F:F,IFERROR(IF(AD533=AH533,AI533,AH533),"---"))&gt;0,"---",IFERROR(IF(AD533=AH533,AI533,AH533),"---")))),"---")</f>
        <v>---</v>
      </c>
      <c r="AK533" t="str">
        <f>IF(COUNTIF(CALC_CONN_TEB0187_REV01!F:F,IF(AH533&lt;&gt;"---",VLOOKUP(AD533,CALC_CONN_TEB0187_REV01!F:M,8,0),IF(IFERROR(IF(AD533=AH533,AI533,AH533),"---")="---","---",IF(COUNTIF(CALC_CONN_TEB0187_REV01!F:F,IFERROR(IF(AD533=AH533,AI533,AH533),"---"))&gt;0,"---",IFERROR(IF(AD533=AH533,AI533,AH533),"---")))))=0,IF(AH533&lt;&gt;"---",VLOOKUP(AD533,CALC_CONN_TEB0187_REV01!F:M,8,0),IF(IFERROR(IF(AD533=AH533,AI533,AH533),"---")="---","---",IF(COUNTIF(CALC_CONN_TEB0187_REV01!F:F,IFERROR(IF(AD533=AH533,AI533,AH533),"---"))&gt;0,"---",IFERROR(IF(AD533=AH533,AI533,AH533),"---")))),"---")</f>
        <v>J15-C11</v>
      </c>
      <c r="AL533">
        <f t="shared" si="114"/>
        <v>73.335599999999999</v>
      </c>
      <c r="AM533">
        <f t="shared" si="115"/>
        <v>2</v>
      </c>
      <c r="AT533" t="str">
        <f t="shared" si="108"/>
        <v>LA09_P</v>
      </c>
      <c r="AU533" t="str">
        <f t="shared" si="109"/>
        <v>--</v>
      </c>
    </row>
    <row r="534" spans="1:47" x14ac:dyDescent="0.25">
      <c r="A534" t="str">
        <f t="shared" si="104"/>
        <v>J3-A50</v>
      </c>
      <c r="B534" t="str">
        <f t="shared" si="105"/>
        <v>LA09_N</v>
      </c>
      <c r="C534" t="str">
        <f t="shared" si="106"/>
        <v>J3-LA09_N</v>
      </c>
      <c r="D534" t="str">
        <f t="shared" si="107"/>
        <v>J3-A50</v>
      </c>
      <c r="E534" t="s">
        <v>411</v>
      </c>
      <c r="F534" t="s">
        <v>219</v>
      </c>
      <c r="G534" t="s">
        <v>4161</v>
      </c>
      <c r="L534" t="s">
        <v>4204</v>
      </c>
      <c r="M534" t="s">
        <v>428</v>
      </c>
      <c r="N534">
        <v>43.516300000000001</v>
      </c>
      <c r="AA534">
        <f t="shared" si="116"/>
        <v>529</v>
      </c>
      <c r="AB534" t="str">
        <f>B2B!B531</f>
        <v>J3</v>
      </c>
      <c r="AC534" t="str">
        <f>B2B!C531</f>
        <v>A49</v>
      </c>
      <c r="AD534" t="str">
        <f t="shared" si="110"/>
        <v>J3-A49</v>
      </c>
      <c r="AE534" t="str">
        <f t="shared" si="111"/>
        <v>LA09_P</v>
      </c>
      <c r="AG534" t="str">
        <f t="shared" si="112"/>
        <v>--</v>
      </c>
      <c r="AH534" t="str">
        <f t="shared" si="113"/>
        <v>J3-A49</v>
      </c>
      <c r="AI534" t="str">
        <f>IFERROR(IF(IF(AG534="--",INDEX(D:D,MATCH(AE534,INDEX(B:B,MATCH(AE534,B:B,)+1):B11048,)+MATCH(AE534,B:B,)))=AD534,VLOOKUP(AE534,B:D,3,0),IF(AG534="--",INDEX(D:D,MATCH(AE534,INDEX(B:B,MATCH(AE534,B:B,)+1):B11048,)+MATCH(AE534,B:B,)),"---")),"---")</f>
        <v>J15-D14</v>
      </c>
      <c r="AJ534" t="str">
        <f>IF(COUNTIF(CALC_CONN_TEB0187_REV01!F:F,IF(AH534&lt;&gt;"---",VLOOKUP(AD534,CALC_CONN_TEB0187_REV01!F:M,8,0),IF(IFERROR(IF(AD534=AH534,AI534,AH534),"---")="---","---",IF(COUNTIF(CALC_CONN_TEB0187_REV01!F:F,IFERROR(IF(AD534=AH534,AI534,AH534),"---"))&gt;0,"---",IFERROR(IF(AD534=AH534,AI534,AH534),"---")))))=1,IF(AH534&lt;&gt;"---",VLOOKUP(AD534,CALC_CONN_TEB0187_REV01!F:M,8,0),IF(IFERROR(IF(AD534=AH534,AI534,AH534),"---")="---","---",IF(COUNTIF(CALC_CONN_TEB0187_REV01!F:F,IFERROR(IF(AD534=AH534,AI534,AH534),"---"))&gt;0,"---",IFERROR(IF(AD534=AH534,AI534,AH534),"---")))),"---")</f>
        <v>---</v>
      </c>
      <c r="AK534" t="str">
        <f>IF(COUNTIF(CALC_CONN_TEB0187_REV01!F:F,IF(AH534&lt;&gt;"---",VLOOKUP(AD534,CALC_CONN_TEB0187_REV01!F:M,8,0),IF(IFERROR(IF(AD534=AH534,AI534,AH534),"---")="---","---",IF(COUNTIF(CALC_CONN_TEB0187_REV01!F:F,IFERROR(IF(AD534=AH534,AI534,AH534),"---"))&gt;0,"---",IFERROR(IF(AD534=AH534,AI534,AH534),"---")))))=0,IF(AH534&lt;&gt;"---",VLOOKUP(AD534,CALC_CONN_TEB0187_REV01!F:M,8,0),IF(IFERROR(IF(AD534=AH534,AI534,AH534),"---")="---","---",IF(COUNTIF(CALC_CONN_TEB0187_REV01!F:F,IFERROR(IF(AD534=AH534,AI534,AH534),"---"))&gt;0,"---",IFERROR(IF(AD534=AH534,AI534,AH534),"---")))),"---")</f>
        <v>J15-D14</v>
      </c>
      <c r="AL534">
        <f t="shared" si="114"/>
        <v>66.220100000000002</v>
      </c>
      <c r="AM534">
        <f t="shared" si="115"/>
        <v>2</v>
      </c>
      <c r="AT534" t="str">
        <f t="shared" si="108"/>
        <v>LA09_N</v>
      </c>
      <c r="AU534" t="str">
        <f t="shared" si="109"/>
        <v>--</v>
      </c>
    </row>
    <row r="535" spans="1:47" x14ac:dyDescent="0.25">
      <c r="A535" t="str">
        <f t="shared" si="104"/>
        <v>J3-A51</v>
      </c>
      <c r="B535" t="str">
        <f t="shared" si="105"/>
        <v>LA11_P</v>
      </c>
      <c r="C535" t="str">
        <f t="shared" si="106"/>
        <v>J3-LA11_P</v>
      </c>
      <c r="D535" t="str">
        <f t="shared" si="107"/>
        <v>J3-A51</v>
      </c>
      <c r="E535" t="s">
        <v>411</v>
      </c>
      <c r="F535" t="s">
        <v>220</v>
      </c>
      <c r="G535" t="s">
        <v>4168</v>
      </c>
      <c r="L535" t="s">
        <v>4205</v>
      </c>
      <c r="M535" t="s">
        <v>428</v>
      </c>
      <c r="N535">
        <v>65.673500000000004</v>
      </c>
      <c r="AA535">
        <f t="shared" si="116"/>
        <v>530</v>
      </c>
      <c r="AB535" t="str">
        <f>B2B!B532</f>
        <v>J3</v>
      </c>
      <c r="AC535" t="str">
        <f>B2B!C532</f>
        <v>A50</v>
      </c>
      <c r="AD535" t="str">
        <f t="shared" si="110"/>
        <v>J3-A50</v>
      </c>
      <c r="AE535" t="str">
        <f t="shared" si="111"/>
        <v>LA09_N</v>
      </c>
      <c r="AG535" t="str">
        <f t="shared" si="112"/>
        <v>--</v>
      </c>
      <c r="AH535" t="str">
        <f t="shared" si="113"/>
        <v>J3-A50</v>
      </c>
      <c r="AI535" t="str">
        <f>IFERROR(IF(IF(AG535="--",INDEX(D:D,MATCH(AE535,INDEX(B:B,MATCH(AE535,B:B,)+1):B11049,)+MATCH(AE535,B:B,)))=AD535,VLOOKUP(AE535,B:D,3,0),IF(AG535="--",INDEX(D:D,MATCH(AE535,INDEX(B:B,MATCH(AE535,B:B,)+1):B11049,)+MATCH(AE535,B:B,)),"---")),"---")</f>
        <v>J15-D15</v>
      </c>
      <c r="AJ535" t="str">
        <f>IF(COUNTIF(CALC_CONN_TEB0187_REV01!F:F,IF(AH535&lt;&gt;"---",VLOOKUP(AD535,CALC_CONN_TEB0187_REV01!F:M,8,0),IF(IFERROR(IF(AD535=AH535,AI535,AH535),"---")="---","---",IF(COUNTIF(CALC_CONN_TEB0187_REV01!F:F,IFERROR(IF(AD535=AH535,AI535,AH535),"---"))&gt;0,"---",IFERROR(IF(AD535=AH535,AI535,AH535),"---")))))=1,IF(AH535&lt;&gt;"---",VLOOKUP(AD535,CALC_CONN_TEB0187_REV01!F:M,8,0),IF(IFERROR(IF(AD535=AH535,AI535,AH535),"---")="---","---",IF(COUNTIF(CALC_CONN_TEB0187_REV01!F:F,IFERROR(IF(AD535=AH535,AI535,AH535),"---"))&gt;0,"---",IFERROR(IF(AD535=AH535,AI535,AH535),"---")))),"---")</f>
        <v>---</v>
      </c>
      <c r="AK535" t="str">
        <f>IF(COUNTIF(CALC_CONN_TEB0187_REV01!F:F,IF(AH535&lt;&gt;"---",VLOOKUP(AD535,CALC_CONN_TEB0187_REV01!F:M,8,0),IF(IFERROR(IF(AD535=AH535,AI535,AH535),"---")="---","---",IF(COUNTIF(CALC_CONN_TEB0187_REV01!F:F,IFERROR(IF(AD535=AH535,AI535,AH535),"---"))&gt;0,"---",IFERROR(IF(AD535=AH535,AI535,AH535),"---")))))=0,IF(AH535&lt;&gt;"---",VLOOKUP(AD535,CALC_CONN_TEB0187_REV01!F:M,8,0),IF(IFERROR(IF(AD535=AH535,AI535,AH535),"---")="---","---",IF(COUNTIF(CALC_CONN_TEB0187_REV01!F:F,IFERROR(IF(AD535=AH535,AI535,AH535),"---"))&gt;0,"---",IFERROR(IF(AD535=AH535,AI535,AH535),"---")))),"---")</f>
        <v>J15-D15</v>
      </c>
      <c r="AL535">
        <f t="shared" si="114"/>
        <v>66.2941</v>
      </c>
      <c r="AM535">
        <f t="shared" si="115"/>
        <v>2</v>
      </c>
      <c r="AT535" t="str">
        <f t="shared" si="108"/>
        <v>LA11_P</v>
      </c>
      <c r="AU535" t="str">
        <f t="shared" si="109"/>
        <v>--</v>
      </c>
    </row>
    <row r="536" spans="1:47" x14ac:dyDescent="0.25">
      <c r="A536" t="str">
        <f t="shared" si="104"/>
        <v>J3-A52</v>
      </c>
      <c r="B536" t="str">
        <f t="shared" si="105"/>
        <v>LA11_N</v>
      </c>
      <c r="C536" t="str">
        <f t="shared" si="106"/>
        <v>J3-LA11_N</v>
      </c>
      <c r="D536" t="str">
        <f t="shared" si="107"/>
        <v>J3-A52</v>
      </c>
      <c r="E536" t="s">
        <v>411</v>
      </c>
      <c r="F536" t="s">
        <v>221</v>
      </c>
      <c r="G536" t="s">
        <v>4167</v>
      </c>
      <c r="L536" t="s">
        <v>4206</v>
      </c>
      <c r="M536" t="s">
        <v>428</v>
      </c>
      <c r="N536">
        <v>65.599000000000004</v>
      </c>
      <c r="AA536">
        <f t="shared" si="116"/>
        <v>531</v>
      </c>
      <c r="AB536" t="str">
        <f>B2B!B533</f>
        <v>J3</v>
      </c>
      <c r="AC536" t="str">
        <f>B2B!C533</f>
        <v>A51</v>
      </c>
      <c r="AD536" t="str">
        <f t="shared" si="110"/>
        <v>J3-A51</v>
      </c>
      <c r="AE536" t="str">
        <f t="shared" si="111"/>
        <v>LA11_P</v>
      </c>
      <c r="AG536" t="str">
        <f t="shared" si="112"/>
        <v>--</v>
      </c>
      <c r="AH536" t="str">
        <f t="shared" si="113"/>
        <v>J3-A51</v>
      </c>
      <c r="AI536" t="str">
        <f>IFERROR(IF(IF(AG536="--",INDEX(D:D,MATCH(AE536,INDEX(B:B,MATCH(AE536,B:B,)+1):B11050,)+MATCH(AE536,B:B,)))=AD536,VLOOKUP(AE536,B:D,3,0),IF(AG536="--",INDEX(D:D,MATCH(AE536,INDEX(B:B,MATCH(AE536,B:B,)+1):B11050,)+MATCH(AE536,B:B,)),"---")),"---")</f>
        <v>J15-H16</v>
      </c>
      <c r="AJ536" t="str">
        <f>IF(COUNTIF(CALC_CONN_TEB0187_REV01!F:F,IF(AH536&lt;&gt;"---",VLOOKUP(AD536,CALC_CONN_TEB0187_REV01!F:M,8,0),IF(IFERROR(IF(AD536=AH536,AI536,AH536),"---")="---","---",IF(COUNTIF(CALC_CONN_TEB0187_REV01!F:F,IFERROR(IF(AD536=AH536,AI536,AH536),"---"))&gt;0,"---",IFERROR(IF(AD536=AH536,AI536,AH536),"---")))))=1,IF(AH536&lt;&gt;"---",VLOOKUP(AD536,CALC_CONN_TEB0187_REV01!F:M,8,0),IF(IFERROR(IF(AD536=AH536,AI536,AH536),"---")="---","---",IF(COUNTIF(CALC_CONN_TEB0187_REV01!F:F,IFERROR(IF(AD536=AH536,AI536,AH536),"---"))&gt;0,"---",IFERROR(IF(AD536=AH536,AI536,AH536),"---")))),"---")</f>
        <v>---</v>
      </c>
      <c r="AK536" t="str">
        <f>IF(COUNTIF(CALC_CONN_TEB0187_REV01!F:F,IF(AH536&lt;&gt;"---",VLOOKUP(AD536,CALC_CONN_TEB0187_REV01!F:M,8,0),IF(IFERROR(IF(AD536=AH536,AI536,AH536),"---")="---","---",IF(COUNTIF(CALC_CONN_TEB0187_REV01!F:F,IFERROR(IF(AD536=AH536,AI536,AH536),"---"))&gt;0,"---",IFERROR(IF(AD536=AH536,AI536,AH536),"---")))))=0,IF(AH536&lt;&gt;"---",VLOOKUP(AD536,CALC_CONN_TEB0187_REV01!F:M,8,0),IF(IFERROR(IF(AD536=AH536,AI536,AH536),"---")="---","---",IF(COUNTIF(CALC_CONN_TEB0187_REV01!F:F,IFERROR(IF(AD536=AH536,AI536,AH536),"---"))&gt;0,"---",IFERROR(IF(AD536=AH536,AI536,AH536),"---")))),"---")</f>
        <v>J15-H16</v>
      </c>
      <c r="AL536">
        <f t="shared" si="114"/>
        <v>60.720799999999997</v>
      </c>
      <c r="AM536">
        <f t="shared" si="115"/>
        <v>2</v>
      </c>
      <c r="AT536" t="str">
        <f t="shared" si="108"/>
        <v>LA11_N</v>
      </c>
      <c r="AU536" t="str">
        <f t="shared" si="109"/>
        <v>--</v>
      </c>
    </row>
    <row r="537" spans="1:47" x14ac:dyDescent="0.25">
      <c r="A537" t="str">
        <f t="shared" si="104"/>
        <v>J3-A53</v>
      </c>
      <c r="B537" t="str">
        <f t="shared" si="105"/>
        <v>VCCIO_2B_T</v>
      </c>
      <c r="C537" t="str">
        <f t="shared" si="106"/>
        <v>J3-VCCIO_2B_T</v>
      </c>
      <c r="D537" t="str">
        <f t="shared" si="107"/>
        <v>J3-A53</v>
      </c>
      <c r="E537" t="s">
        <v>411</v>
      </c>
      <c r="F537" t="s">
        <v>222</v>
      </c>
      <c r="G537" t="s">
        <v>1017</v>
      </c>
      <c r="L537" t="s">
        <v>4207</v>
      </c>
      <c r="M537" t="s">
        <v>428</v>
      </c>
      <c r="N537">
        <v>44.005299999999998</v>
      </c>
      <c r="AA537">
        <f t="shared" si="116"/>
        <v>532</v>
      </c>
      <c r="AB537" t="str">
        <f>B2B!B534</f>
        <v>J3</v>
      </c>
      <c r="AC537" t="str">
        <f>B2B!C534</f>
        <v>A52</v>
      </c>
      <c r="AD537" t="str">
        <f t="shared" si="110"/>
        <v>J3-A52</v>
      </c>
      <c r="AE537" t="str">
        <f t="shared" si="111"/>
        <v>LA11_N</v>
      </c>
      <c r="AG537" t="str">
        <f t="shared" si="112"/>
        <v>--</v>
      </c>
      <c r="AH537" t="str">
        <f t="shared" si="113"/>
        <v>J3-A52</v>
      </c>
      <c r="AI537" t="str">
        <f>IFERROR(IF(IF(AG537="--",INDEX(D:D,MATCH(AE537,INDEX(B:B,MATCH(AE537,B:B,)+1):B11051,)+MATCH(AE537,B:B,)))=AD537,VLOOKUP(AE537,B:D,3,0),IF(AG537="--",INDEX(D:D,MATCH(AE537,INDEX(B:B,MATCH(AE537,B:B,)+1):B11051,)+MATCH(AE537,B:B,)),"---")),"---")</f>
        <v>J15-H17</v>
      </c>
      <c r="AJ537" t="str">
        <f>IF(COUNTIF(CALC_CONN_TEB0187_REV01!F:F,IF(AH537&lt;&gt;"---",VLOOKUP(AD537,CALC_CONN_TEB0187_REV01!F:M,8,0),IF(IFERROR(IF(AD537=AH537,AI537,AH537),"---")="---","---",IF(COUNTIF(CALC_CONN_TEB0187_REV01!F:F,IFERROR(IF(AD537=AH537,AI537,AH537),"---"))&gt;0,"---",IFERROR(IF(AD537=AH537,AI537,AH537),"---")))))=1,IF(AH537&lt;&gt;"---",VLOOKUP(AD537,CALC_CONN_TEB0187_REV01!F:M,8,0),IF(IFERROR(IF(AD537=AH537,AI537,AH537),"---")="---","---",IF(COUNTIF(CALC_CONN_TEB0187_REV01!F:F,IFERROR(IF(AD537=AH537,AI537,AH537),"---"))&gt;0,"---",IFERROR(IF(AD537=AH537,AI537,AH537),"---")))),"---")</f>
        <v>---</v>
      </c>
      <c r="AK537" t="str">
        <f>IF(COUNTIF(CALC_CONN_TEB0187_REV01!F:F,IF(AH537&lt;&gt;"---",VLOOKUP(AD537,CALC_CONN_TEB0187_REV01!F:M,8,0),IF(IFERROR(IF(AD537=AH537,AI537,AH537),"---")="---","---",IF(COUNTIF(CALC_CONN_TEB0187_REV01!F:F,IFERROR(IF(AD537=AH537,AI537,AH537),"---"))&gt;0,"---",IFERROR(IF(AD537=AH537,AI537,AH537),"---")))))=0,IF(AH537&lt;&gt;"---",VLOOKUP(AD537,CALC_CONN_TEB0187_REV01!F:M,8,0),IF(IFERROR(IF(AD537=AH537,AI537,AH537),"---")="---","---",IF(COUNTIF(CALC_CONN_TEB0187_REV01!F:F,IFERROR(IF(AD537=AH537,AI537,AH537),"---"))&gt;0,"---",IFERROR(IF(AD537=AH537,AI537,AH537),"---")))),"---")</f>
        <v>J15-H17</v>
      </c>
      <c r="AL537">
        <f t="shared" si="114"/>
        <v>60.694699999999997</v>
      </c>
      <c r="AM537">
        <f t="shared" si="115"/>
        <v>2</v>
      </c>
      <c r="AT537" t="str">
        <f t="shared" si="108"/>
        <v>VCCIO_2B_T</v>
      </c>
      <c r="AU537" t="str">
        <f t="shared" si="109"/>
        <v>--</v>
      </c>
    </row>
    <row r="538" spans="1:47" x14ac:dyDescent="0.25">
      <c r="A538" t="str">
        <f t="shared" si="104"/>
        <v>J3-A54</v>
      </c>
      <c r="B538" t="str">
        <f t="shared" si="105"/>
        <v>LA02_P</v>
      </c>
      <c r="C538" t="str">
        <f t="shared" si="106"/>
        <v>J3-LA02_P</v>
      </c>
      <c r="D538" t="str">
        <f t="shared" si="107"/>
        <v>J3-A54</v>
      </c>
      <c r="E538" t="s">
        <v>411</v>
      </c>
      <c r="F538" t="s">
        <v>223</v>
      </c>
      <c r="G538" t="s">
        <v>4145</v>
      </c>
      <c r="L538" t="s">
        <v>4208</v>
      </c>
      <c r="M538" t="s">
        <v>428</v>
      </c>
      <c r="N538">
        <v>44.066899999999997</v>
      </c>
      <c r="AA538">
        <f t="shared" si="116"/>
        <v>533</v>
      </c>
      <c r="AB538" t="str">
        <f>B2B!B535</f>
        <v>J3</v>
      </c>
      <c r="AC538" t="str">
        <f>B2B!C535</f>
        <v>A53</v>
      </c>
      <c r="AD538" t="str">
        <f t="shared" si="110"/>
        <v>J3-A53</v>
      </c>
      <c r="AE538" t="str">
        <f t="shared" si="111"/>
        <v>VCCIO_2B_T</v>
      </c>
      <c r="AG538" t="str">
        <f t="shared" si="112"/>
        <v>--</v>
      </c>
      <c r="AH538" t="str">
        <f t="shared" si="113"/>
        <v>J3-A53</v>
      </c>
      <c r="AI538" t="str">
        <f>IFERROR(IF(IF(AG538="--",INDEX(D:D,MATCH(AE538,INDEX(B:B,MATCH(AE538,B:B,)+1):B11052,)+MATCH(AE538,B:B,)))=AD538,VLOOKUP(AE538,B:D,3,0),IF(AG538="--",INDEX(D:D,MATCH(AE538,INDEX(B:B,MATCH(AE538,B:B,)+1):B11052,)+MATCH(AE538,B:B,)),"---")),"---")</f>
        <v>J3-B54</v>
      </c>
      <c r="AJ538" t="str">
        <f>IF(COUNTIF(CALC_CONN_TEB0187_REV01!F:F,IF(AH538&lt;&gt;"---",VLOOKUP(AD538,CALC_CONN_TEB0187_REV01!F:M,8,0),IF(IFERROR(IF(AD538=AH538,AI538,AH538),"---")="---","---",IF(COUNTIF(CALC_CONN_TEB0187_REV01!F:F,IFERROR(IF(AD538=AH538,AI538,AH538),"---"))&gt;0,"---",IFERROR(IF(AD538=AH538,AI538,AH538),"---")))))=1,IF(AH538&lt;&gt;"---",VLOOKUP(AD538,CALC_CONN_TEB0187_REV01!F:M,8,0),IF(IFERROR(IF(AD538=AH538,AI538,AH538),"---")="---","---",IF(COUNTIF(CALC_CONN_TEB0187_REV01!F:F,IFERROR(IF(AD538=AH538,AI538,AH538),"---"))&gt;0,"---",IFERROR(IF(AD538=AH538,AI538,AH538),"---")))),"---")</f>
        <v>---</v>
      </c>
      <c r="AK538" t="str">
        <f>IF(COUNTIF(CALC_CONN_TEB0187_REV01!F:F,IF(AH538&lt;&gt;"---",VLOOKUP(AD538,CALC_CONN_TEB0187_REV01!F:M,8,0),IF(IFERROR(IF(AD538=AH538,AI538,AH538),"---")="---","---",IF(COUNTIF(CALC_CONN_TEB0187_REV01!F:F,IFERROR(IF(AD538=AH538,AI538,AH538),"---"))&gt;0,"---",IFERROR(IF(AD538=AH538,AI538,AH538),"---")))))=0,IF(AH538&lt;&gt;"---",VLOOKUP(AD538,CALC_CONN_TEB0187_REV01!F:M,8,0),IF(IFERROR(IF(AD538=AH538,AI538,AH538),"---")="---","---",IF(COUNTIF(CALC_CONN_TEB0187_REV01!F:F,IFERROR(IF(AD538=AH538,AI538,AH538),"---"))&gt;0,"---",IFERROR(IF(AD538=AH538,AI538,AH538),"---")))),"---")</f>
        <v>---</v>
      </c>
      <c r="AL538">
        <f t="shared" si="114"/>
        <v>3.9649000000000001</v>
      </c>
      <c r="AM538">
        <f t="shared" si="115"/>
        <v>3</v>
      </c>
      <c r="AT538" t="str">
        <f t="shared" si="108"/>
        <v>LA02_P</v>
      </c>
      <c r="AU538" t="str">
        <f t="shared" si="109"/>
        <v>--</v>
      </c>
    </row>
    <row r="539" spans="1:47" x14ac:dyDescent="0.25">
      <c r="A539" t="str">
        <f t="shared" si="104"/>
        <v>J3-A55</v>
      </c>
      <c r="B539" t="str">
        <f t="shared" si="105"/>
        <v>LA02_N</v>
      </c>
      <c r="C539" t="str">
        <f t="shared" si="106"/>
        <v>J3-LA02_N</v>
      </c>
      <c r="D539" t="str">
        <f t="shared" si="107"/>
        <v>J3-A55</v>
      </c>
      <c r="E539" t="s">
        <v>411</v>
      </c>
      <c r="F539" t="s">
        <v>224</v>
      </c>
      <c r="G539" t="s">
        <v>4144</v>
      </c>
      <c r="L539" t="s">
        <v>4209</v>
      </c>
      <c r="M539" t="s">
        <v>428</v>
      </c>
      <c r="N539">
        <v>43.628</v>
      </c>
      <c r="AA539">
        <f t="shared" si="116"/>
        <v>534</v>
      </c>
      <c r="AB539" t="str">
        <f>B2B!B536</f>
        <v>J3</v>
      </c>
      <c r="AC539" t="str">
        <f>B2B!C536</f>
        <v>A54</v>
      </c>
      <c r="AD539" t="str">
        <f t="shared" si="110"/>
        <v>J3-A54</v>
      </c>
      <c r="AE539" t="str">
        <f t="shared" si="111"/>
        <v>LA02_P</v>
      </c>
      <c r="AG539" t="str">
        <f t="shared" si="112"/>
        <v>--</v>
      </c>
      <c r="AH539" t="str">
        <f t="shared" si="113"/>
        <v>J3-A54</v>
      </c>
      <c r="AI539" t="str">
        <f>IFERROR(IF(IF(AG539="--",INDEX(D:D,MATCH(AE539,INDEX(B:B,MATCH(AE539,B:B,)+1):B11053,)+MATCH(AE539,B:B,)))=AD539,VLOOKUP(AE539,B:D,3,0),IF(AG539="--",INDEX(D:D,MATCH(AE539,INDEX(B:B,MATCH(AE539,B:B,)+1):B11053,)+MATCH(AE539,B:B,)),"---")),"---")</f>
        <v>J15-H7</v>
      </c>
      <c r="AJ539" t="str">
        <f>IF(COUNTIF(CALC_CONN_TEB0187_REV01!F:F,IF(AH539&lt;&gt;"---",VLOOKUP(AD539,CALC_CONN_TEB0187_REV01!F:M,8,0),IF(IFERROR(IF(AD539=AH539,AI539,AH539),"---")="---","---",IF(COUNTIF(CALC_CONN_TEB0187_REV01!F:F,IFERROR(IF(AD539=AH539,AI539,AH539),"---"))&gt;0,"---",IFERROR(IF(AD539=AH539,AI539,AH539),"---")))))=1,IF(AH539&lt;&gt;"---",VLOOKUP(AD539,CALC_CONN_TEB0187_REV01!F:M,8,0),IF(IFERROR(IF(AD539=AH539,AI539,AH539),"---")="---","---",IF(COUNTIF(CALC_CONN_TEB0187_REV01!F:F,IFERROR(IF(AD539=AH539,AI539,AH539),"---"))&gt;0,"---",IFERROR(IF(AD539=AH539,AI539,AH539),"---")))),"---")</f>
        <v>---</v>
      </c>
      <c r="AK539" t="str">
        <f>IF(COUNTIF(CALC_CONN_TEB0187_REV01!F:F,IF(AH539&lt;&gt;"---",VLOOKUP(AD539,CALC_CONN_TEB0187_REV01!F:M,8,0),IF(IFERROR(IF(AD539=AH539,AI539,AH539),"---")="---","---",IF(COUNTIF(CALC_CONN_TEB0187_REV01!F:F,IFERROR(IF(AD539=AH539,AI539,AH539),"---"))&gt;0,"---",IFERROR(IF(AD539=AH539,AI539,AH539),"---")))))=0,IF(AH539&lt;&gt;"---",VLOOKUP(AD539,CALC_CONN_TEB0187_REV01!F:M,8,0),IF(IFERROR(IF(AD539=AH539,AI539,AH539),"---")="---","---",IF(COUNTIF(CALC_CONN_TEB0187_REV01!F:F,IFERROR(IF(AD539=AH539,AI539,AH539),"---"))&gt;0,"---",IFERROR(IF(AD539=AH539,AI539,AH539),"---")))),"---")</f>
        <v>J15-H7</v>
      </c>
      <c r="AL539">
        <f t="shared" si="114"/>
        <v>71.789500000000004</v>
      </c>
      <c r="AM539">
        <f t="shared" si="115"/>
        <v>2</v>
      </c>
      <c r="AT539" t="str">
        <f t="shared" si="108"/>
        <v>LA02_N</v>
      </c>
      <c r="AU539" t="str">
        <f t="shared" si="109"/>
        <v>--</v>
      </c>
    </row>
    <row r="540" spans="1:47" x14ac:dyDescent="0.25">
      <c r="A540" t="str">
        <f t="shared" si="104"/>
        <v>J3-A56</v>
      </c>
      <c r="B540" t="str">
        <f t="shared" si="105"/>
        <v>LA03_P</v>
      </c>
      <c r="C540" t="str">
        <f t="shared" si="106"/>
        <v>J3-LA03_P</v>
      </c>
      <c r="D540" t="str">
        <f t="shared" si="107"/>
        <v>J3-A56</v>
      </c>
      <c r="E540" t="s">
        <v>411</v>
      </c>
      <c r="F540" t="s">
        <v>225</v>
      </c>
      <c r="G540" t="s">
        <v>4147</v>
      </c>
      <c r="L540" t="s">
        <v>4210</v>
      </c>
      <c r="M540" t="s">
        <v>428</v>
      </c>
      <c r="N540">
        <v>43.590899999999998</v>
      </c>
      <c r="AA540">
        <f t="shared" si="116"/>
        <v>535</v>
      </c>
      <c r="AB540" t="str">
        <f>B2B!B537</f>
        <v>J3</v>
      </c>
      <c r="AC540" t="str">
        <f>B2B!C537</f>
        <v>A55</v>
      </c>
      <c r="AD540" t="str">
        <f t="shared" si="110"/>
        <v>J3-A55</v>
      </c>
      <c r="AE540" t="str">
        <f t="shared" si="111"/>
        <v>LA02_N</v>
      </c>
      <c r="AG540" t="str">
        <f t="shared" si="112"/>
        <v>--</v>
      </c>
      <c r="AH540" t="str">
        <f t="shared" si="113"/>
        <v>J3-A55</v>
      </c>
      <c r="AI540" t="str">
        <f>IFERROR(IF(IF(AG540="--",INDEX(D:D,MATCH(AE540,INDEX(B:B,MATCH(AE540,B:B,)+1):B11054,)+MATCH(AE540,B:B,)))=AD540,VLOOKUP(AE540,B:D,3,0),IF(AG540="--",INDEX(D:D,MATCH(AE540,INDEX(B:B,MATCH(AE540,B:B,)+1):B11054,)+MATCH(AE540,B:B,)),"---")),"---")</f>
        <v>J15-H8</v>
      </c>
      <c r="AJ540" t="str">
        <f>IF(COUNTIF(CALC_CONN_TEB0187_REV01!F:F,IF(AH540&lt;&gt;"---",VLOOKUP(AD540,CALC_CONN_TEB0187_REV01!F:M,8,0),IF(IFERROR(IF(AD540=AH540,AI540,AH540),"---")="---","---",IF(COUNTIF(CALC_CONN_TEB0187_REV01!F:F,IFERROR(IF(AD540=AH540,AI540,AH540),"---"))&gt;0,"---",IFERROR(IF(AD540=AH540,AI540,AH540),"---")))))=1,IF(AH540&lt;&gt;"---",VLOOKUP(AD540,CALC_CONN_TEB0187_REV01!F:M,8,0),IF(IFERROR(IF(AD540=AH540,AI540,AH540),"---")="---","---",IF(COUNTIF(CALC_CONN_TEB0187_REV01!F:F,IFERROR(IF(AD540=AH540,AI540,AH540),"---"))&gt;0,"---",IFERROR(IF(AD540=AH540,AI540,AH540),"---")))),"---")</f>
        <v>---</v>
      </c>
      <c r="AK540" t="str">
        <f>IF(COUNTIF(CALC_CONN_TEB0187_REV01!F:F,IF(AH540&lt;&gt;"---",VLOOKUP(AD540,CALC_CONN_TEB0187_REV01!F:M,8,0),IF(IFERROR(IF(AD540=AH540,AI540,AH540),"---")="---","---",IF(COUNTIF(CALC_CONN_TEB0187_REV01!F:F,IFERROR(IF(AD540=AH540,AI540,AH540),"---"))&gt;0,"---",IFERROR(IF(AD540=AH540,AI540,AH540),"---")))))=0,IF(AH540&lt;&gt;"---",VLOOKUP(AD540,CALC_CONN_TEB0187_REV01!F:M,8,0),IF(IFERROR(IF(AD540=AH540,AI540,AH540),"---")="---","---",IF(COUNTIF(CALC_CONN_TEB0187_REV01!F:F,IFERROR(IF(AD540=AH540,AI540,AH540),"---"))&gt;0,"---",IFERROR(IF(AD540=AH540,AI540,AH540),"---")))),"---")</f>
        <v>J15-H8</v>
      </c>
      <c r="AL540">
        <f t="shared" si="114"/>
        <v>71.5227</v>
      </c>
      <c r="AM540">
        <f t="shared" si="115"/>
        <v>2</v>
      </c>
      <c r="AT540" t="str">
        <f t="shared" si="108"/>
        <v>LA03_P</v>
      </c>
      <c r="AU540" t="str">
        <f t="shared" si="109"/>
        <v>--</v>
      </c>
    </row>
    <row r="541" spans="1:47" x14ac:dyDescent="0.25">
      <c r="A541" t="str">
        <f t="shared" si="104"/>
        <v>J3-A57</v>
      </c>
      <c r="B541" t="str">
        <f t="shared" si="105"/>
        <v>LA03_N</v>
      </c>
      <c r="C541" t="str">
        <f t="shared" si="106"/>
        <v>J3-LA03_N</v>
      </c>
      <c r="D541" t="str">
        <f t="shared" si="107"/>
        <v>J3-A57</v>
      </c>
      <c r="E541" t="s">
        <v>411</v>
      </c>
      <c r="F541" t="s">
        <v>226</v>
      </c>
      <c r="G541" t="s">
        <v>4146</v>
      </c>
      <c r="L541" t="s">
        <v>4193</v>
      </c>
      <c r="M541" t="s">
        <v>428</v>
      </c>
      <c r="N541">
        <v>63.339100000000002</v>
      </c>
      <c r="AA541">
        <f t="shared" si="116"/>
        <v>536</v>
      </c>
      <c r="AB541" t="str">
        <f>B2B!B538</f>
        <v>J3</v>
      </c>
      <c r="AC541" t="str">
        <f>B2B!C538</f>
        <v>A56</v>
      </c>
      <c r="AD541" t="str">
        <f t="shared" si="110"/>
        <v>J3-A56</v>
      </c>
      <c r="AE541" t="str">
        <f t="shared" si="111"/>
        <v>LA03_P</v>
      </c>
      <c r="AG541" t="str">
        <f t="shared" si="112"/>
        <v>--</v>
      </c>
      <c r="AH541" t="str">
        <f t="shared" si="113"/>
        <v>J3-A56</v>
      </c>
      <c r="AI541" t="str">
        <f>IFERROR(IF(IF(AG541="--",INDEX(D:D,MATCH(AE541,INDEX(B:B,MATCH(AE541,B:B,)+1):B11055,)+MATCH(AE541,B:B,)))=AD541,VLOOKUP(AE541,B:D,3,0),IF(AG541="--",INDEX(D:D,MATCH(AE541,INDEX(B:B,MATCH(AE541,B:B,)+1):B11055,)+MATCH(AE541,B:B,)),"---")),"---")</f>
        <v>J15-G9</v>
      </c>
      <c r="AJ541" t="str">
        <f>IF(COUNTIF(CALC_CONN_TEB0187_REV01!F:F,IF(AH541&lt;&gt;"---",VLOOKUP(AD541,CALC_CONN_TEB0187_REV01!F:M,8,0),IF(IFERROR(IF(AD541=AH541,AI541,AH541),"---")="---","---",IF(COUNTIF(CALC_CONN_TEB0187_REV01!F:F,IFERROR(IF(AD541=AH541,AI541,AH541),"---"))&gt;0,"---",IFERROR(IF(AD541=AH541,AI541,AH541),"---")))))=1,IF(AH541&lt;&gt;"---",VLOOKUP(AD541,CALC_CONN_TEB0187_REV01!F:M,8,0),IF(IFERROR(IF(AD541=AH541,AI541,AH541),"---")="---","---",IF(COUNTIF(CALC_CONN_TEB0187_REV01!F:F,IFERROR(IF(AD541=AH541,AI541,AH541),"---"))&gt;0,"---",IFERROR(IF(AD541=AH541,AI541,AH541),"---")))),"---")</f>
        <v>---</v>
      </c>
      <c r="AK541" t="str">
        <f>IF(COUNTIF(CALC_CONN_TEB0187_REV01!F:F,IF(AH541&lt;&gt;"---",VLOOKUP(AD541,CALC_CONN_TEB0187_REV01!F:M,8,0),IF(IFERROR(IF(AD541=AH541,AI541,AH541),"---")="---","---",IF(COUNTIF(CALC_CONN_TEB0187_REV01!F:F,IFERROR(IF(AD541=AH541,AI541,AH541),"---"))&gt;0,"---",IFERROR(IF(AD541=AH541,AI541,AH541),"---")))))=0,IF(AH541&lt;&gt;"---",VLOOKUP(AD541,CALC_CONN_TEB0187_REV01!F:M,8,0),IF(IFERROR(IF(AD541=AH541,AI541,AH541),"---")="---","---",IF(COUNTIF(CALC_CONN_TEB0187_REV01!F:F,IFERROR(IF(AD541=AH541,AI541,AH541),"---"))&gt;0,"---",IFERROR(IF(AD541=AH541,AI541,AH541),"---")))),"---")</f>
        <v>J15-G9</v>
      </c>
      <c r="AL541">
        <f t="shared" si="114"/>
        <v>67.795699999999997</v>
      </c>
      <c r="AM541">
        <f t="shared" si="115"/>
        <v>2</v>
      </c>
      <c r="AT541" t="str">
        <f t="shared" si="108"/>
        <v>LA03_N</v>
      </c>
      <c r="AU541" t="str">
        <f t="shared" si="109"/>
        <v>--</v>
      </c>
    </row>
    <row r="542" spans="1:47" x14ac:dyDescent="0.25">
      <c r="A542" t="str">
        <f t="shared" si="104"/>
        <v>J3-A58</v>
      </c>
      <c r="B542" t="str">
        <f t="shared" si="105"/>
        <v>LA01_P</v>
      </c>
      <c r="C542" t="str">
        <f t="shared" si="106"/>
        <v>J3-LA01_P</v>
      </c>
      <c r="D542" t="str">
        <f t="shared" si="107"/>
        <v>J3-A58</v>
      </c>
      <c r="E542" t="s">
        <v>411</v>
      </c>
      <c r="F542" t="s">
        <v>227</v>
      </c>
      <c r="G542" t="s">
        <v>4143</v>
      </c>
      <c r="L542" t="s">
        <v>4191</v>
      </c>
      <c r="M542" t="s">
        <v>428</v>
      </c>
      <c r="N542">
        <v>63.318899999999999</v>
      </c>
      <c r="AA542">
        <f t="shared" si="116"/>
        <v>537</v>
      </c>
      <c r="AB542" t="str">
        <f>B2B!B539</f>
        <v>J3</v>
      </c>
      <c r="AC542" t="str">
        <f>B2B!C539</f>
        <v>A57</v>
      </c>
      <c r="AD542" t="str">
        <f t="shared" si="110"/>
        <v>J3-A57</v>
      </c>
      <c r="AE542" t="str">
        <f t="shared" si="111"/>
        <v>LA03_N</v>
      </c>
      <c r="AG542" t="str">
        <f t="shared" si="112"/>
        <v>--</v>
      </c>
      <c r="AH542" t="str">
        <f t="shared" si="113"/>
        <v>J3-A57</v>
      </c>
      <c r="AI542" t="str">
        <f>IFERROR(IF(IF(AG542="--",INDEX(D:D,MATCH(AE542,INDEX(B:B,MATCH(AE542,B:B,)+1):B11056,)+MATCH(AE542,B:B,)))=AD542,VLOOKUP(AE542,B:D,3,0),IF(AG542="--",INDEX(D:D,MATCH(AE542,INDEX(B:B,MATCH(AE542,B:B,)+1):B11056,)+MATCH(AE542,B:B,)),"---")),"---")</f>
        <v>J15-G10</v>
      </c>
      <c r="AJ542" t="str">
        <f>IF(COUNTIF(CALC_CONN_TEB0187_REV01!F:F,IF(AH542&lt;&gt;"---",VLOOKUP(AD542,CALC_CONN_TEB0187_REV01!F:M,8,0),IF(IFERROR(IF(AD542=AH542,AI542,AH542),"---")="---","---",IF(COUNTIF(CALC_CONN_TEB0187_REV01!F:F,IFERROR(IF(AD542=AH542,AI542,AH542),"---"))&gt;0,"---",IFERROR(IF(AD542=AH542,AI542,AH542),"---")))))=1,IF(AH542&lt;&gt;"---",VLOOKUP(AD542,CALC_CONN_TEB0187_REV01!F:M,8,0),IF(IFERROR(IF(AD542=AH542,AI542,AH542),"---")="---","---",IF(COUNTIF(CALC_CONN_TEB0187_REV01!F:F,IFERROR(IF(AD542=AH542,AI542,AH542),"---"))&gt;0,"---",IFERROR(IF(AD542=AH542,AI542,AH542),"---")))),"---")</f>
        <v>---</v>
      </c>
      <c r="AK542" t="str">
        <f>IF(COUNTIF(CALC_CONN_TEB0187_REV01!F:F,IF(AH542&lt;&gt;"---",VLOOKUP(AD542,CALC_CONN_TEB0187_REV01!F:M,8,0),IF(IFERROR(IF(AD542=AH542,AI542,AH542),"---")="---","---",IF(COUNTIF(CALC_CONN_TEB0187_REV01!F:F,IFERROR(IF(AD542=AH542,AI542,AH542),"---"))&gt;0,"---",IFERROR(IF(AD542=AH542,AI542,AH542),"---")))))=0,IF(AH542&lt;&gt;"---",VLOOKUP(AD542,CALC_CONN_TEB0187_REV01!F:M,8,0),IF(IFERROR(IF(AD542=AH542,AI542,AH542),"---")="---","---",IF(COUNTIF(CALC_CONN_TEB0187_REV01!F:F,IFERROR(IF(AD542=AH542,AI542,AH542),"---"))&gt;0,"---",IFERROR(IF(AD542=AH542,AI542,AH542),"---")))),"---")</f>
        <v>J15-G10</v>
      </c>
      <c r="AL542">
        <f t="shared" si="114"/>
        <v>67.7881</v>
      </c>
      <c r="AM542">
        <f t="shared" si="115"/>
        <v>2</v>
      </c>
      <c r="AT542" t="str">
        <f t="shared" si="108"/>
        <v>LA01_P</v>
      </c>
      <c r="AU542" t="str">
        <f t="shared" si="109"/>
        <v>--</v>
      </c>
    </row>
    <row r="543" spans="1:47" x14ac:dyDescent="0.25">
      <c r="A543" t="str">
        <f t="shared" si="104"/>
        <v>J3-A59</v>
      </c>
      <c r="B543" t="str">
        <f t="shared" si="105"/>
        <v>LA01_N</v>
      </c>
      <c r="C543" t="str">
        <f t="shared" si="106"/>
        <v>J3-LA01_N</v>
      </c>
      <c r="D543" t="str">
        <f t="shared" si="107"/>
        <v>J3-A59</v>
      </c>
      <c r="E543" t="s">
        <v>411</v>
      </c>
      <c r="F543" t="s">
        <v>228</v>
      </c>
      <c r="G543" t="s">
        <v>4141</v>
      </c>
      <c r="L543" t="s">
        <v>4211</v>
      </c>
      <c r="M543" t="s">
        <v>428</v>
      </c>
      <c r="N543">
        <v>43.764499999999998</v>
      </c>
      <c r="AA543">
        <f t="shared" si="116"/>
        <v>538</v>
      </c>
      <c r="AB543" t="str">
        <f>B2B!B540</f>
        <v>J3</v>
      </c>
      <c r="AC543" t="str">
        <f>B2B!C540</f>
        <v>A58</v>
      </c>
      <c r="AD543" t="str">
        <f t="shared" si="110"/>
        <v>J3-A58</v>
      </c>
      <c r="AE543" t="str">
        <f t="shared" si="111"/>
        <v>LA01_P</v>
      </c>
      <c r="AG543" t="str">
        <f t="shared" si="112"/>
        <v>--</v>
      </c>
      <c r="AH543" t="str">
        <f t="shared" si="113"/>
        <v>J3-A58</v>
      </c>
      <c r="AI543" t="str">
        <f>IFERROR(IF(IF(AG543="--",INDEX(D:D,MATCH(AE543,INDEX(B:B,MATCH(AE543,B:B,)+1):B11057,)+MATCH(AE543,B:B,)))=AD543,VLOOKUP(AE543,B:D,3,0),IF(AG543="--",INDEX(D:D,MATCH(AE543,INDEX(B:B,MATCH(AE543,B:B,)+1):B11057,)+MATCH(AE543,B:B,)),"---")),"---")</f>
        <v>J15-D8</v>
      </c>
      <c r="AJ543" t="str">
        <f>IF(COUNTIF(CALC_CONN_TEB0187_REV01!F:F,IF(AH543&lt;&gt;"---",VLOOKUP(AD543,CALC_CONN_TEB0187_REV01!F:M,8,0),IF(IFERROR(IF(AD543=AH543,AI543,AH543),"---")="---","---",IF(COUNTIF(CALC_CONN_TEB0187_REV01!F:F,IFERROR(IF(AD543=AH543,AI543,AH543),"---"))&gt;0,"---",IFERROR(IF(AD543=AH543,AI543,AH543),"---")))))=1,IF(AH543&lt;&gt;"---",VLOOKUP(AD543,CALC_CONN_TEB0187_REV01!F:M,8,0),IF(IFERROR(IF(AD543=AH543,AI543,AH543),"---")="---","---",IF(COUNTIF(CALC_CONN_TEB0187_REV01!F:F,IFERROR(IF(AD543=AH543,AI543,AH543),"---"))&gt;0,"---",IFERROR(IF(AD543=AH543,AI543,AH543),"---")))),"---")</f>
        <v>---</v>
      </c>
      <c r="AK543" t="str">
        <f>IF(COUNTIF(CALC_CONN_TEB0187_REV01!F:F,IF(AH543&lt;&gt;"---",VLOOKUP(AD543,CALC_CONN_TEB0187_REV01!F:M,8,0),IF(IFERROR(IF(AD543=AH543,AI543,AH543),"---")="---","---",IF(COUNTIF(CALC_CONN_TEB0187_REV01!F:F,IFERROR(IF(AD543=AH543,AI543,AH543),"---"))&gt;0,"---",IFERROR(IF(AD543=AH543,AI543,AH543),"---")))))=0,IF(AH543&lt;&gt;"---",VLOOKUP(AD543,CALC_CONN_TEB0187_REV01!F:M,8,0),IF(IFERROR(IF(AD543=AH543,AI543,AH543),"---")="---","---",IF(COUNTIF(CALC_CONN_TEB0187_REV01!F:F,IFERROR(IF(AD543=AH543,AI543,AH543),"---"))&gt;0,"---",IFERROR(IF(AD543=AH543,AI543,AH543),"---")))),"---")</f>
        <v>J15-D8</v>
      </c>
      <c r="AL543">
        <f t="shared" si="114"/>
        <v>70.455600000000004</v>
      </c>
      <c r="AM543">
        <f t="shared" si="115"/>
        <v>2</v>
      </c>
      <c r="AT543" t="str">
        <f t="shared" si="108"/>
        <v>LA01_N</v>
      </c>
      <c r="AU543" t="str">
        <f t="shared" si="109"/>
        <v>--</v>
      </c>
    </row>
    <row r="544" spans="1:47" x14ac:dyDescent="0.25">
      <c r="A544" t="str">
        <f t="shared" si="104"/>
        <v>J3-A60</v>
      </c>
      <c r="B544" t="str">
        <f t="shared" si="105"/>
        <v>GND</v>
      </c>
      <c r="C544" t="str">
        <f t="shared" si="106"/>
        <v>J3-GND</v>
      </c>
      <c r="D544" t="str">
        <f t="shared" si="107"/>
        <v>J3-A60</v>
      </c>
      <c r="E544" t="s">
        <v>411</v>
      </c>
      <c r="F544" t="s">
        <v>229</v>
      </c>
      <c r="G544" t="s">
        <v>433</v>
      </c>
      <c r="L544" t="s">
        <v>4212</v>
      </c>
      <c r="M544" t="s">
        <v>428</v>
      </c>
      <c r="N544">
        <v>43.858699999999999</v>
      </c>
      <c r="AA544">
        <f t="shared" si="116"/>
        <v>539</v>
      </c>
      <c r="AB544" t="str">
        <f>B2B!B541</f>
        <v>J3</v>
      </c>
      <c r="AC544" t="str">
        <f>B2B!C541</f>
        <v>A59</v>
      </c>
      <c r="AD544" t="str">
        <f t="shared" si="110"/>
        <v>J3-A59</v>
      </c>
      <c r="AE544" t="str">
        <f t="shared" si="111"/>
        <v>LA01_N</v>
      </c>
      <c r="AG544" t="str">
        <f t="shared" si="112"/>
        <v>--</v>
      </c>
      <c r="AH544" t="str">
        <f t="shared" si="113"/>
        <v>J3-A59</v>
      </c>
      <c r="AI544" t="str">
        <f>IFERROR(IF(IF(AG544="--",INDEX(D:D,MATCH(AE544,INDEX(B:B,MATCH(AE544,B:B,)+1):B11058,)+MATCH(AE544,B:B,)))=AD544,VLOOKUP(AE544,B:D,3,0),IF(AG544="--",INDEX(D:D,MATCH(AE544,INDEX(B:B,MATCH(AE544,B:B,)+1):B11058,)+MATCH(AE544,B:B,)),"---")),"---")</f>
        <v>J15-D9</v>
      </c>
      <c r="AJ544" t="str">
        <f>IF(COUNTIF(CALC_CONN_TEB0187_REV01!F:F,IF(AH544&lt;&gt;"---",VLOOKUP(AD544,CALC_CONN_TEB0187_REV01!F:M,8,0),IF(IFERROR(IF(AD544=AH544,AI544,AH544),"---")="---","---",IF(COUNTIF(CALC_CONN_TEB0187_REV01!F:F,IFERROR(IF(AD544=AH544,AI544,AH544),"---"))&gt;0,"---",IFERROR(IF(AD544=AH544,AI544,AH544),"---")))))=1,IF(AH544&lt;&gt;"---",VLOOKUP(AD544,CALC_CONN_TEB0187_REV01!F:M,8,0),IF(IFERROR(IF(AD544=AH544,AI544,AH544),"---")="---","---",IF(COUNTIF(CALC_CONN_TEB0187_REV01!F:F,IFERROR(IF(AD544=AH544,AI544,AH544),"---"))&gt;0,"---",IFERROR(IF(AD544=AH544,AI544,AH544),"---")))),"---")</f>
        <v>---</v>
      </c>
      <c r="AK544" t="str">
        <f>IF(COUNTIF(CALC_CONN_TEB0187_REV01!F:F,IF(AH544&lt;&gt;"---",VLOOKUP(AD544,CALC_CONN_TEB0187_REV01!F:M,8,0),IF(IFERROR(IF(AD544=AH544,AI544,AH544),"---")="---","---",IF(COUNTIF(CALC_CONN_TEB0187_REV01!F:F,IFERROR(IF(AD544=AH544,AI544,AH544),"---"))&gt;0,"---",IFERROR(IF(AD544=AH544,AI544,AH544),"---")))))=0,IF(AH544&lt;&gt;"---",VLOOKUP(AD544,CALC_CONN_TEB0187_REV01!F:M,8,0),IF(IFERROR(IF(AD544=AH544,AI544,AH544),"---")="---","---",IF(COUNTIF(CALC_CONN_TEB0187_REV01!F:F,IFERROR(IF(AD544=AH544,AI544,AH544),"---"))&gt;0,"---",IFERROR(IF(AD544=AH544,AI544,AH544),"---")))),"---")</f>
        <v>J15-D9</v>
      </c>
      <c r="AL544">
        <f t="shared" si="114"/>
        <v>70.3536</v>
      </c>
      <c r="AM544">
        <f t="shared" si="115"/>
        <v>2</v>
      </c>
      <c r="AT544">
        <f t="shared" si="108"/>
        <v>0</v>
      </c>
      <c r="AU544">
        <f t="shared" si="109"/>
        <v>0</v>
      </c>
    </row>
    <row r="545" spans="1:47" x14ac:dyDescent="0.25">
      <c r="A545" t="str">
        <f t="shared" si="104"/>
        <v>J3-B1</v>
      </c>
      <c r="B545" t="str">
        <f t="shared" si="105"/>
        <v>GND</v>
      </c>
      <c r="C545" t="str">
        <f t="shared" si="106"/>
        <v>J3-GND</v>
      </c>
      <c r="D545" t="str">
        <f t="shared" si="107"/>
        <v>J3-B1</v>
      </c>
      <c r="E545" t="s">
        <v>411</v>
      </c>
      <c r="F545" t="s">
        <v>230</v>
      </c>
      <c r="G545" t="s">
        <v>433</v>
      </c>
      <c r="L545" t="s">
        <v>4213</v>
      </c>
      <c r="M545" t="s">
        <v>428</v>
      </c>
      <c r="N545">
        <v>8.6449999999999996</v>
      </c>
      <c r="AA545">
        <f t="shared" si="116"/>
        <v>540</v>
      </c>
      <c r="AB545" t="str">
        <f>B2B!B542</f>
        <v>J3</v>
      </c>
      <c r="AC545" t="str">
        <f>B2B!C542</f>
        <v>A60</v>
      </c>
      <c r="AD545" t="str">
        <f t="shared" si="110"/>
        <v>J3-A60</v>
      </c>
      <c r="AE545" t="str">
        <f t="shared" si="111"/>
        <v>GND</v>
      </c>
      <c r="AG545" t="str">
        <f t="shared" si="112"/>
        <v>---</v>
      </c>
      <c r="AH545" t="str">
        <f t="shared" si="113"/>
        <v>---</v>
      </c>
      <c r="AI545" t="str">
        <f>IFERROR(IF(IF(AG545="--",INDEX(D:D,MATCH(AE545,INDEX(B:B,MATCH(AE545,B:B,)+1):B11059,)+MATCH(AE545,B:B,)))=AD545,VLOOKUP(AE545,B:D,3,0),IF(AG545="--",INDEX(D:D,MATCH(AE545,INDEX(B:B,MATCH(AE545,B:B,)+1):B11059,)+MATCH(AE545,B:B,)),"---")),"---")</f>
        <v>---</v>
      </c>
      <c r="AJ545" t="str">
        <f>IF(COUNTIF(CALC_CONN_TEB0187_REV01!F:F,IF(AH545&lt;&gt;"---",VLOOKUP(AD545,CALC_CONN_TEB0187_REV01!F:M,8,0),IF(IFERROR(IF(AD545=AH545,AI545,AH545),"---")="---","---",IF(COUNTIF(CALC_CONN_TEB0187_REV01!F:F,IFERROR(IF(AD545=AH545,AI545,AH545),"---"))&gt;0,"---",IFERROR(IF(AD545=AH545,AI545,AH545),"---")))))=1,IF(AH545&lt;&gt;"---",VLOOKUP(AD545,CALC_CONN_TEB0187_REV01!F:M,8,0),IF(IFERROR(IF(AD545=AH545,AI545,AH545),"---")="---","---",IF(COUNTIF(CALC_CONN_TEB0187_REV01!F:F,IFERROR(IF(AD545=AH545,AI545,AH545),"---"))&gt;0,"---",IFERROR(IF(AD545=AH545,AI545,AH545),"---")))),"---")</f>
        <v>---</v>
      </c>
      <c r="AK545" t="str">
        <f>IF(COUNTIF(CALC_CONN_TEB0187_REV01!F:F,IF(AH545&lt;&gt;"---",VLOOKUP(AD545,CALC_CONN_TEB0187_REV01!F:M,8,0),IF(IFERROR(IF(AD545=AH545,AI545,AH545),"---")="---","---",IF(COUNTIF(CALC_CONN_TEB0187_REV01!F:F,IFERROR(IF(AD545=AH545,AI545,AH545),"---"))&gt;0,"---",IFERROR(IF(AD545=AH545,AI545,AH545),"---")))))=0,IF(AH545&lt;&gt;"---",VLOOKUP(AD545,CALC_CONN_TEB0187_REV01!F:M,8,0),IF(IFERROR(IF(AD545=AH545,AI545,AH545),"---")="---","---",IF(COUNTIF(CALC_CONN_TEB0187_REV01!F:F,IFERROR(IF(AD545=AH545,AI545,AH545),"---"))&gt;0,"---",IFERROR(IF(AD545=AH545,AI545,AH545),"---")))),"---")</f>
        <v>---</v>
      </c>
      <c r="AL545" t="str">
        <f t="shared" si="114"/>
        <v>---</v>
      </c>
      <c r="AM545">
        <f t="shared" si="115"/>
        <v>1098</v>
      </c>
      <c r="AT545">
        <f t="shared" si="108"/>
        <v>0</v>
      </c>
      <c r="AU545">
        <f t="shared" si="109"/>
        <v>0</v>
      </c>
    </row>
    <row r="546" spans="1:47" x14ac:dyDescent="0.25">
      <c r="A546" t="str">
        <f t="shared" si="104"/>
        <v>J3-B2</v>
      </c>
      <c r="B546" t="str">
        <f t="shared" si="105"/>
        <v>MSEL2</v>
      </c>
      <c r="C546" t="str">
        <f t="shared" si="106"/>
        <v>J3-MSEL2</v>
      </c>
      <c r="D546" t="str">
        <f t="shared" si="107"/>
        <v>J3-B2</v>
      </c>
      <c r="E546" t="s">
        <v>411</v>
      </c>
      <c r="F546" t="s">
        <v>231</v>
      </c>
      <c r="G546" t="s">
        <v>1027</v>
      </c>
      <c r="L546" t="s">
        <v>4214</v>
      </c>
      <c r="M546" t="s">
        <v>428</v>
      </c>
      <c r="N546">
        <v>6.2797000000000001</v>
      </c>
      <c r="AA546">
        <f t="shared" si="116"/>
        <v>541</v>
      </c>
      <c r="AB546" t="str">
        <f>B2B!B543</f>
        <v>J3</v>
      </c>
      <c r="AC546" t="str">
        <f>B2B!C543</f>
        <v>B1</v>
      </c>
      <c r="AD546" t="str">
        <f t="shared" si="110"/>
        <v>J3-B1</v>
      </c>
      <c r="AE546" t="str">
        <f t="shared" si="111"/>
        <v>GND</v>
      </c>
      <c r="AG546" t="str">
        <f t="shared" si="112"/>
        <v>---</v>
      </c>
      <c r="AH546" t="str">
        <f t="shared" si="113"/>
        <v>---</v>
      </c>
      <c r="AI546" t="str">
        <f>IFERROR(IF(IF(AG546="--",INDEX(D:D,MATCH(AE546,INDEX(B:B,MATCH(AE546,B:B,)+1):B11060,)+MATCH(AE546,B:B,)))=AD546,VLOOKUP(AE546,B:D,3,0),IF(AG546="--",INDEX(D:D,MATCH(AE546,INDEX(B:B,MATCH(AE546,B:B,)+1):B11060,)+MATCH(AE546,B:B,)),"---")),"---")</f>
        <v>---</v>
      </c>
      <c r="AJ546" t="str">
        <f>IF(COUNTIF(CALC_CONN_TEB0187_REV01!F:F,IF(AH546&lt;&gt;"---",VLOOKUP(AD546,CALC_CONN_TEB0187_REV01!F:M,8,0),IF(IFERROR(IF(AD546=AH546,AI546,AH546),"---")="---","---",IF(COUNTIF(CALC_CONN_TEB0187_REV01!F:F,IFERROR(IF(AD546=AH546,AI546,AH546),"---"))&gt;0,"---",IFERROR(IF(AD546=AH546,AI546,AH546),"---")))))=1,IF(AH546&lt;&gt;"---",VLOOKUP(AD546,CALC_CONN_TEB0187_REV01!F:M,8,0),IF(IFERROR(IF(AD546=AH546,AI546,AH546),"---")="---","---",IF(COUNTIF(CALC_CONN_TEB0187_REV01!F:F,IFERROR(IF(AD546=AH546,AI546,AH546),"---"))&gt;0,"---",IFERROR(IF(AD546=AH546,AI546,AH546),"---")))),"---")</f>
        <v>---</v>
      </c>
      <c r="AK546" t="str">
        <f>IF(COUNTIF(CALC_CONN_TEB0187_REV01!F:F,IF(AH546&lt;&gt;"---",VLOOKUP(AD546,CALC_CONN_TEB0187_REV01!F:M,8,0),IF(IFERROR(IF(AD546=AH546,AI546,AH546),"---")="---","---",IF(COUNTIF(CALC_CONN_TEB0187_REV01!F:F,IFERROR(IF(AD546=AH546,AI546,AH546),"---"))&gt;0,"---",IFERROR(IF(AD546=AH546,AI546,AH546),"---")))))=0,IF(AH546&lt;&gt;"---",VLOOKUP(AD546,CALC_CONN_TEB0187_REV01!F:M,8,0),IF(IFERROR(IF(AD546=AH546,AI546,AH546),"---")="---","---",IF(COUNTIF(CALC_CONN_TEB0187_REV01!F:F,IFERROR(IF(AD546=AH546,AI546,AH546),"---"))&gt;0,"---",IFERROR(IF(AD546=AH546,AI546,AH546),"---")))),"---")</f>
        <v>---</v>
      </c>
      <c r="AL546" t="str">
        <f t="shared" si="114"/>
        <v>---</v>
      </c>
      <c r="AM546">
        <f t="shared" si="115"/>
        <v>1098</v>
      </c>
      <c r="AT546" t="str">
        <f t="shared" si="108"/>
        <v>MSEL2</v>
      </c>
      <c r="AU546" t="str">
        <f t="shared" si="109"/>
        <v>--</v>
      </c>
    </row>
    <row r="547" spans="1:47" x14ac:dyDescent="0.25">
      <c r="A547" t="str">
        <f t="shared" si="104"/>
        <v>J3-B3</v>
      </c>
      <c r="B547" t="str">
        <f t="shared" si="105"/>
        <v>MSEL1</v>
      </c>
      <c r="C547" t="str">
        <f t="shared" si="106"/>
        <v>J3-MSEL1</v>
      </c>
      <c r="D547" t="str">
        <f t="shared" si="107"/>
        <v>J3-B3</v>
      </c>
      <c r="E547" t="s">
        <v>411</v>
      </c>
      <c r="F547" t="s">
        <v>232</v>
      </c>
      <c r="G547" t="s">
        <v>1029</v>
      </c>
      <c r="L547" t="s">
        <v>4215</v>
      </c>
      <c r="M547" t="s">
        <v>428</v>
      </c>
      <c r="N547">
        <v>3.7381000000000002</v>
      </c>
      <c r="AA547">
        <f t="shared" si="116"/>
        <v>542</v>
      </c>
      <c r="AB547" t="str">
        <f>B2B!B544</f>
        <v>J3</v>
      </c>
      <c r="AC547" t="str">
        <f>B2B!C544</f>
        <v>B2</v>
      </c>
      <c r="AD547" t="str">
        <f t="shared" si="110"/>
        <v>J3-B2</v>
      </c>
      <c r="AE547" t="str">
        <f t="shared" si="111"/>
        <v>MSEL2</v>
      </c>
      <c r="AG547" t="str">
        <f t="shared" si="112"/>
        <v>--</v>
      </c>
      <c r="AH547" t="str">
        <f t="shared" si="113"/>
        <v>J3-B2</v>
      </c>
      <c r="AI547" t="str">
        <f>IFERROR(IF(IF(AG547="--",INDEX(D:D,MATCH(AE547,INDEX(B:B,MATCH(AE547,B:B,)+1):B11061,)+MATCH(AE547,B:B,)))=AD547,VLOOKUP(AE547,B:D,3,0),IF(AG547="--",INDEX(D:D,MATCH(AE547,INDEX(B:B,MATCH(AE547,B:B,)+1):B11061,)+MATCH(AE547,B:B,)),"---")),"---")</f>
        <v>R19-2</v>
      </c>
      <c r="AJ547" t="str">
        <f>IF(COUNTIF(CALC_CONN_TEB0187_REV01!F:F,IF(AH547&lt;&gt;"---",VLOOKUP(AD547,CALC_CONN_TEB0187_REV01!F:M,8,0),IF(IFERROR(IF(AD547=AH547,AI547,AH547),"---")="---","---",IF(COUNTIF(CALC_CONN_TEB0187_REV01!F:F,IFERROR(IF(AD547=AH547,AI547,AH547),"---"))&gt;0,"---",IFERROR(IF(AD547=AH547,AI547,AH547),"---")))))=1,IF(AH547&lt;&gt;"---",VLOOKUP(AD547,CALC_CONN_TEB0187_REV01!F:M,8,0),IF(IFERROR(IF(AD547=AH547,AI547,AH547),"---")="---","---",IF(COUNTIF(CALC_CONN_TEB0187_REV01!F:F,IFERROR(IF(AD547=AH547,AI547,AH547),"---"))&gt;0,"---",IFERROR(IF(AD547=AH547,AI547,AH547),"---")))),"---")</f>
        <v>---</v>
      </c>
      <c r="AK547" t="str">
        <f>IF(COUNTIF(CALC_CONN_TEB0187_REV01!F:F,IF(AH547&lt;&gt;"---",VLOOKUP(AD547,CALC_CONN_TEB0187_REV01!F:M,8,0),IF(IFERROR(IF(AD547=AH547,AI547,AH547),"---")="---","---",IF(COUNTIF(CALC_CONN_TEB0187_REV01!F:F,IFERROR(IF(AD547=AH547,AI547,AH547),"---"))&gt;0,"---",IFERROR(IF(AD547=AH547,AI547,AH547),"---")))))=0,IF(AH547&lt;&gt;"---",VLOOKUP(AD547,CALC_CONN_TEB0187_REV01!F:M,8,0),IF(IFERROR(IF(AD547=AH547,AI547,AH547),"---")="---","---",IF(COUNTIF(CALC_CONN_TEB0187_REV01!F:F,IFERROR(IF(AD547=AH547,AI547,AH547),"---"))&gt;0,"---",IFERROR(IF(AD547=AH547,AI547,AH547),"---")))),"---")</f>
        <v>R19-2</v>
      </c>
      <c r="AL547">
        <f t="shared" si="114"/>
        <v>67.877499999999998</v>
      </c>
      <c r="AM547">
        <f t="shared" si="115"/>
        <v>3</v>
      </c>
      <c r="AT547" t="str">
        <f t="shared" si="108"/>
        <v>MSEL1</v>
      </c>
      <c r="AU547" t="str">
        <f t="shared" si="109"/>
        <v>--</v>
      </c>
    </row>
    <row r="548" spans="1:47" x14ac:dyDescent="0.25">
      <c r="A548" t="str">
        <f t="shared" si="104"/>
        <v>J3-B4</v>
      </c>
      <c r="B548" t="str">
        <f t="shared" si="105"/>
        <v>AS_NCS_MSEL0</v>
      </c>
      <c r="C548" t="str">
        <f t="shared" si="106"/>
        <v>J3-AS_NCS_MSEL0</v>
      </c>
      <c r="D548" t="str">
        <f t="shared" si="107"/>
        <v>J3-B4</v>
      </c>
      <c r="E548" t="s">
        <v>411</v>
      </c>
      <c r="F548" t="s">
        <v>233</v>
      </c>
      <c r="G548" t="s">
        <v>459</v>
      </c>
      <c r="L548" t="s">
        <v>1029</v>
      </c>
      <c r="M548" t="s">
        <v>428</v>
      </c>
      <c r="N548">
        <v>64.772999999999996</v>
      </c>
      <c r="AA548">
        <f t="shared" si="116"/>
        <v>543</v>
      </c>
      <c r="AB548" t="str">
        <f>B2B!B545</f>
        <v>J3</v>
      </c>
      <c r="AC548" t="str">
        <f>B2B!C545</f>
        <v>B3</v>
      </c>
      <c r="AD548" t="str">
        <f t="shared" si="110"/>
        <v>J3-B3</v>
      </c>
      <c r="AE548" t="str">
        <f t="shared" si="111"/>
        <v>MSEL1</v>
      </c>
      <c r="AG548" t="str">
        <f t="shared" si="112"/>
        <v>--</v>
      </c>
      <c r="AH548" t="str">
        <f t="shared" si="113"/>
        <v>J3-B3</v>
      </c>
      <c r="AI548" t="str">
        <f>IFERROR(IF(IF(AG548="--",INDEX(D:D,MATCH(AE548,INDEX(B:B,MATCH(AE548,B:B,)+1):B11062,)+MATCH(AE548,B:B,)))=AD548,VLOOKUP(AE548,B:D,3,0),IF(AG548="--",INDEX(D:D,MATCH(AE548,INDEX(B:B,MATCH(AE548,B:B,)+1):B11062,)+MATCH(AE548,B:B,)),"---")),"---")</f>
        <v>R18-2</v>
      </c>
      <c r="AJ548" t="str">
        <f>IF(COUNTIF(CALC_CONN_TEB0187_REV01!F:F,IF(AH548&lt;&gt;"---",VLOOKUP(AD548,CALC_CONN_TEB0187_REV01!F:M,8,0),IF(IFERROR(IF(AD548=AH548,AI548,AH548),"---")="---","---",IF(COUNTIF(CALC_CONN_TEB0187_REV01!F:F,IFERROR(IF(AD548=AH548,AI548,AH548),"---"))&gt;0,"---",IFERROR(IF(AD548=AH548,AI548,AH548),"---")))))=1,IF(AH548&lt;&gt;"---",VLOOKUP(AD548,CALC_CONN_TEB0187_REV01!F:M,8,0),IF(IFERROR(IF(AD548=AH548,AI548,AH548),"---")="---","---",IF(COUNTIF(CALC_CONN_TEB0187_REV01!F:F,IFERROR(IF(AD548=AH548,AI548,AH548),"---"))&gt;0,"---",IFERROR(IF(AD548=AH548,AI548,AH548),"---")))),"---")</f>
        <v>---</v>
      </c>
      <c r="AK548" t="str">
        <f>IF(COUNTIF(CALC_CONN_TEB0187_REV01!F:F,IF(AH548&lt;&gt;"---",VLOOKUP(AD548,CALC_CONN_TEB0187_REV01!F:M,8,0),IF(IFERROR(IF(AD548=AH548,AI548,AH548),"---")="---","---",IF(COUNTIF(CALC_CONN_TEB0187_REV01!F:F,IFERROR(IF(AD548=AH548,AI548,AH548),"---"))&gt;0,"---",IFERROR(IF(AD548=AH548,AI548,AH548),"---")))))=0,IF(AH548&lt;&gt;"---",VLOOKUP(AD548,CALC_CONN_TEB0187_REV01!F:M,8,0),IF(IFERROR(IF(AD548=AH548,AI548,AH548),"---")="---","---",IF(COUNTIF(CALC_CONN_TEB0187_REV01!F:F,IFERROR(IF(AD548=AH548,AI548,AH548),"---"))&gt;0,"---",IFERROR(IF(AD548=AH548,AI548,AH548),"---")))),"---")</f>
        <v>R18-2</v>
      </c>
      <c r="AL548">
        <f t="shared" si="114"/>
        <v>64.772999999999996</v>
      </c>
      <c r="AM548">
        <f t="shared" si="115"/>
        <v>3</v>
      </c>
      <c r="AT548" t="str">
        <f t="shared" si="108"/>
        <v>AS_NCS_MSEL0</v>
      </c>
      <c r="AU548" t="str">
        <f t="shared" si="109"/>
        <v>--</v>
      </c>
    </row>
    <row r="549" spans="1:47" x14ac:dyDescent="0.25">
      <c r="A549" t="str">
        <f t="shared" si="104"/>
        <v>J3-B5</v>
      </c>
      <c r="B549" t="str">
        <f t="shared" si="105"/>
        <v>PWRMGT_SCL</v>
      </c>
      <c r="C549" t="str">
        <f t="shared" si="106"/>
        <v>J3-PWRMGT_SCL</v>
      </c>
      <c r="D549" t="str">
        <f t="shared" si="107"/>
        <v>J3-B5</v>
      </c>
      <c r="E549" t="s">
        <v>411</v>
      </c>
      <c r="F549" t="s">
        <v>234</v>
      </c>
      <c r="G549" t="s">
        <v>1032</v>
      </c>
      <c r="L549" t="s">
        <v>1027</v>
      </c>
      <c r="M549" t="s">
        <v>428</v>
      </c>
      <c r="N549">
        <v>67.877499999999998</v>
      </c>
      <c r="AA549">
        <f t="shared" si="116"/>
        <v>544</v>
      </c>
      <c r="AB549" t="str">
        <f>B2B!B546</f>
        <v>J3</v>
      </c>
      <c r="AC549" t="str">
        <f>B2B!C546</f>
        <v>B4</v>
      </c>
      <c r="AD549" t="str">
        <f t="shared" si="110"/>
        <v>J3-B4</v>
      </c>
      <c r="AE549" t="str">
        <f t="shared" si="111"/>
        <v>AS_NCS_MSEL0</v>
      </c>
      <c r="AG549" t="str">
        <f t="shared" si="112"/>
        <v>--</v>
      </c>
      <c r="AH549" t="str">
        <f t="shared" si="113"/>
        <v>J3-B4</v>
      </c>
      <c r="AI549" t="str">
        <f>IFERROR(IF(IF(AG549="--",INDEX(D:D,MATCH(AE549,INDEX(B:B,MATCH(AE549,B:B,)+1):B11063,)+MATCH(AE549,B:B,)))=AD549,VLOOKUP(AE549,B:D,3,0),IF(AG549="--",INDEX(D:D,MATCH(AE549,INDEX(B:B,MATCH(AE549,B:B,)+1):B11063,)+MATCH(AE549,B:B,)),"---")),"---")</f>
        <v>S7-8</v>
      </c>
      <c r="AJ549" t="str">
        <f>IF(COUNTIF(CALC_CONN_TEB0187_REV01!F:F,IF(AH549&lt;&gt;"---",VLOOKUP(AD549,CALC_CONN_TEB0187_REV01!F:M,8,0),IF(IFERROR(IF(AD549=AH549,AI549,AH549),"---")="---","---",IF(COUNTIF(CALC_CONN_TEB0187_REV01!F:F,IFERROR(IF(AD549=AH549,AI549,AH549),"---"))&gt;0,"---",IFERROR(IF(AD549=AH549,AI549,AH549),"---")))))=1,IF(AH549&lt;&gt;"---",VLOOKUP(AD549,CALC_CONN_TEB0187_REV01!F:M,8,0),IF(IFERROR(IF(AD549=AH549,AI549,AH549),"---")="---","---",IF(COUNTIF(CALC_CONN_TEB0187_REV01!F:F,IFERROR(IF(AD549=AH549,AI549,AH549),"---"))&gt;0,"---",IFERROR(IF(AD549=AH549,AI549,AH549),"---")))),"---")</f>
        <v>---</v>
      </c>
      <c r="AK549" t="str">
        <f>IF(COUNTIF(CALC_CONN_TEB0187_REV01!F:F,IF(AH549&lt;&gt;"---",VLOOKUP(AD549,CALC_CONN_TEB0187_REV01!F:M,8,0),IF(IFERROR(IF(AD549=AH549,AI549,AH549),"---")="---","---",IF(COUNTIF(CALC_CONN_TEB0187_REV01!F:F,IFERROR(IF(AD549=AH549,AI549,AH549),"---"))&gt;0,"---",IFERROR(IF(AD549=AH549,AI549,AH549),"---")))))=0,IF(AH549&lt;&gt;"---",VLOOKUP(AD549,CALC_CONN_TEB0187_REV01!F:M,8,0),IF(IFERROR(IF(AD549=AH549,AI549,AH549),"---")="---","---",IF(COUNTIF(CALC_CONN_TEB0187_REV01!F:F,IFERROR(IF(AD549=AH549,AI549,AH549),"---"))&gt;0,"---",IFERROR(IF(AD549=AH549,AI549,AH549),"---")))),"---")</f>
        <v>S7-8</v>
      </c>
      <c r="AL549">
        <f t="shared" si="114"/>
        <v>62.070900000000002</v>
      </c>
      <c r="AM549">
        <f t="shared" si="115"/>
        <v>2</v>
      </c>
      <c r="AT549" t="str">
        <f t="shared" si="108"/>
        <v>PWRMGT_SCL</v>
      </c>
      <c r="AU549" t="str">
        <f t="shared" si="109"/>
        <v>--</v>
      </c>
    </row>
    <row r="550" spans="1:47" x14ac:dyDescent="0.25">
      <c r="A550" t="str">
        <f t="shared" si="104"/>
        <v>J3-B6</v>
      </c>
      <c r="B550" t="str">
        <f t="shared" si="105"/>
        <v>PWRMGT_SDA</v>
      </c>
      <c r="C550" t="str">
        <f t="shared" si="106"/>
        <v>J3-PWRMGT_SDA</v>
      </c>
      <c r="D550" t="str">
        <f t="shared" si="107"/>
        <v>J3-B6</v>
      </c>
      <c r="E550" t="s">
        <v>411</v>
      </c>
      <c r="F550" t="s">
        <v>235</v>
      </c>
      <c r="G550" t="s">
        <v>1034</v>
      </c>
      <c r="L550" t="s">
        <v>4216</v>
      </c>
      <c r="M550" t="s">
        <v>428</v>
      </c>
      <c r="N550">
        <v>164.1302</v>
      </c>
      <c r="AA550">
        <f t="shared" si="116"/>
        <v>545</v>
      </c>
      <c r="AB550" t="str">
        <f>B2B!B547</f>
        <v>J3</v>
      </c>
      <c r="AC550" t="str">
        <f>B2B!C547</f>
        <v>B5</v>
      </c>
      <c r="AD550" t="str">
        <f t="shared" si="110"/>
        <v>J3-B5</v>
      </c>
      <c r="AE550" t="str">
        <f t="shared" si="111"/>
        <v>PWRMGT_SCL</v>
      </c>
      <c r="AG550" t="str">
        <f t="shared" si="112"/>
        <v>--</v>
      </c>
      <c r="AH550" t="str">
        <f t="shared" si="113"/>
        <v>J3-B5</v>
      </c>
      <c r="AI550" t="str">
        <f>IFERROR(IF(IF(AG550="--",INDEX(D:D,MATCH(AE550,INDEX(B:B,MATCH(AE550,B:B,)+1):B11064,)+MATCH(AE550,B:B,)))=AD550,VLOOKUP(AE550,B:D,3,0),IF(AG550="--",INDEX(D:D,MATCH(AE550,INDEX(B:B,MATCH(AE550,B:B,)+1):B11064,)+MATCH(AE550,B:B,)),"---")),"---")</f>
        <v>J8-3</v>
      </c>
      <c r="AJ550" t="str">
        <f>IF(COUNTIF(CALC_CONN_TEB0187_REV01!F:F,IF(AH550&lt;&gt;"---",VLOOKUP(AD550,CALC_CONN_TEB0187_REV01!F:M,8,0),IF(IFERROR(IF(AD550=AH550,AI550,AH550),"---")="---","---",IF(COUNTIF(CALC_CONN_TEB0187_REV01!F:F,IFERROR(IF(AD550=AH550,AI550,AH550),"---"))&gt;0,"---",IFERROR(IF(AD550=AH550,AI550,AH550),"---")))))=1,IF(AH550&lt;&gt;"---",VLOOKUP(AD550,CALC_CONN_TEB0187_REV01!F:M,8,0),IF(IFERROR(IF(AD550=AH550,AI550,AH550),"---")="---","---",IF(COUNTIF(CALC_CONN_TEB0187_REV01!F:F,IFERROR(IF(AD550=AH550,AI550,AH550),"---"))&gt;0,"---",IFERROR(IF(AD550=AH550,AI550,AH550),"---")))),"---")</f>
        <v>---</v>
      </c>
      <c r="AK550" t="str">
        <f>IF(COUNTIF(CALC_CONN_TEB0187_REV01!F:F,IF(AH550&lt;&gt;"---",VLOOKUP(AD550,CALC_CONN_TEB0187_REV01!F:M,8,0),IF(IFERROR(IF(AD550=AH550,AI550,AH550),"---")="---","---",IF(COUNTIF(CALC_CONN_TEB0187_REV01!F:F,IFERROR(IF(AD550=AH550,AI550,AH550),"---"))&gt;0,"---",IFERROR(IF(AD550=AH550,AI550,AH550),"---")))))=0,IF(AH550&lt;&gt;"---",VLOOKUP(AD550,CALC_CONN_TEB0187_REV01!F:M,8,0),IF(IFERROR(IF(AD550=AH550,AI550,AH550),"---")="---","---",IF(COUNTIF(CALC_CONN_TEB0187_REV01!F:F,IFERROR(IF(AD550=AH550,AI550,AH550),"---"))&gt;0,"---",IFERROR(IF(AD550=AH550,AI550,AH550),"---")))),"---")</f>
        <v>J8-3</v>
      </c>
      <c r="AL550">
        <f t="shared" si="114"/>
        <v>166.41050000000001</v>
      </c>
      <c r="AM550">
        <f t="shared" si="115"/>
        <v>2</v>
      </c>
      <c r="AT550" t="str">
        <f t="shared" si="108"/>
        <v>PWRMGT_SDA</v>
      </c>
      <c r="AU550" t="str">
        <f t="shared" si="109"/>
        <v>--</v>
      </c>
    </row>
    <row r="551" spans="1:47" x14ac:dyDescent="0.25">
      <c r="A551" t="str">
        <f t="shared" si="104"/>
        <v>J3-B7</v>
      </c>
      <c r="B551" t="str">
        <f t="shared" si="105"/>
        <v>FPGA_TEMP_P</v>
      </c>
      <c r="C551" t="str">
        <f t="shared" si="106"/>
        <v>J3-FPGA_TEMP_P</v>
      </c>
      <c r="D551" t="str">
        <f t="shared" si="107"/>
        <v>J3-B7</v>
      </c>
      <c r="E551" t="s">
        <v>411</v>
      </c>
      <c r="F551" t="s">
        <v>236</v>
      </c>
      <c r="G551" t="s">
        <v>952</v>
      </c>
      <c r="L551" t="s">
        <v>994</v>
      </c>
      <c r="M551" t="s">
        <v>428</v>
      </c>
      <c r="N551">
        <v>108.90009999999999</v>
      </c>
      <c r="AA551">
        <f t="shared" si="116"/>
        <v>546</v>
      </c>
      <c r="AB551" t="str">
        <f>B2B!B548</f>
        <v>J3</v>
      </c>
      <c r="AC551" t="str">
        <f>B2B!C548</f>
        <v>B6</v>
      </c>
      <c r="AD551" t="str">
        <f t="shared" si="110"/>
        <v>J3-B6</v>
      </c>
      <c r="AE551" t="str">
        <f t="shared" si="111"/>
        <v>PWRMGT_SDA</v>
      </c>
      <c r="AG551" t="str">
        <f t="shared" si="112"/>
        <v>--</v>
      </c>
      <c r="AH551" t="str">
        <f t="shared" si="113"/>
        <v>J3-B6</v>
      </c>
      <c r="AI551" t="str">
        <f>IFERROR(IF(IF(AG551="--",INDEX(D:D,MATCH(AE551,INDEX(B:B,MATCH(AE551,B:B,)+1):B11065,)+MATCH(AE551,B:B,)))=AD551,VLOOKUP(AE551,B:D,3,0),IF(AG551="--",INDEX(D:D,MATCH(AE551,INDEX(B:B,MATCH(AE551,B:B,)+1):B11065,)+MATCH(AE551,B:B,)),"---")),"---")</f>
        <v>J8-1</v>
      </c>
      <c r="AJ551" t="str">
        <f>IF(COUNTIF(CALC_CONN_TEB0187_REV01!F:F,IF(AH551&lt;&gt;"---",VLOOKUP(AD551,CALC_CONN_TEB0187_REV01!F:M,8,0),IF(IFERROR(IF(AD551=AH551,AI551,AH551),"---")="---","---",IF(COUNTIF(CALC_CONN_TEB0187_REV01!F:F,IFERROR(IF(AD551=AH551,AI551,AH551),"---"))&gt;0,"---",IFERROR(IF(AD551=AH551,AI551,AH551),"---")))))=1,IF(AH551&lt;&gt;"---",VLOOKUP(AD551,CALC_CONN_TEB0187_REV01!F:M,8,0),IF(IFERROR(IF(AD551=AH551,AI551,AH551),"---")="---","---",IF(COUNTIF(CALC_CONN_TEB0187_REV01!F:F,IFERROR(IF(AD551=AH551,AI551,AH551),"---"))&gt;0,"---",IFERROR(IF(AD551=AH551,AI551,AH551),"---")))),"---")</f>
        <v>---</v>
      </c>
      <c r="AK551" t="str">
        <f>IF(COUNTIF(CALC_CONN_TEB0187_REV01!F:F,IF(AH551&lt;&gt;"---",VLOOKUP(AD551,CALC_CONN_TEB0187_REV01!F:M,8,0),IF(IFERROR(IF(AD551=AH551,AI551,AH551),"---")="---","---",IF(COUNTIF(CALC_CONN_TEB0187_REV01!F:F,IFERROR(IF(AD551=AH551,AI551,AH551),"---"))&gt;0,"---",IFERROR(IF(AD551=AH551,AI551,AH551),"---")))))=0,IF(AH551&lt;&gt;"---",VLOOKUP(AD551,CALC_CONN_TEB0187_REV01!F:M,8,0),IF(IFERROR(IF(AD551=AH551,AI551,AH551),"---")="---","---",IF(COUNTIF(CALC_CONN_TEB0187_REV01!F:F,IFERROR(IF(AD551=AH551,AI551,AH551),"---"))&gt;0,"---",IFERROR(IF(AD551=AH551,AI551,AH551),"---")))),"---")</f>
        <v>J8-1</v>
      </c>
      <c r="AL551">
        <f t="shared" si="114"/>
        <v>172.16630000000001</v>
      </c>
      <c r="AM551">
        <f t="shared" si="115"/>
        <v>2</v>
      </c>
      <c r="AT551" t="str">
        <f t="shared" si="108"/>
        <v>FPGA_TEMP_P</v>
      </c>
      <c r="AU551" t="str">
        <f t="shared" si="109"/>
        <v>--</v>
      </c>
    </row>
    <row r="552" spans="1:47" x14ac:dyDescent="0.25">
      <c r="A552" t="str">
        <f t="shared" si="104"/>
        <v>J3-B8</v>
      </c>
      <c r="B552" t="str">
        <f t="shared" si="105"/>
        <v>FPGA_TEMP_N</v>
      </c>
      <c r="C552" t="str">
        <f t="shared" si="106"/>
        <v>J3-FPGA_TEMP_N</v>
      </c>
      <c r="D552" t="str">
        <f t="shared" si="107"/>
        <v>J3-B8</v>
      </c>
      <c r="E552" t="s">
        <v>411</v>
      </c>
      <c r="F552" t="s">
        <v>237</v>
      </c>
      <c r="G552" t="s">
        <v>950</v>
      </c>
      <c r="L552" t="s">
        <v>4217</v>
      </c>
      <c r="M552" t="s">
        <v>428</v>
      </c>
      <c r="N552">
        <v>0</v>
      </c>
      <c r="AA552">
        <f t="shared" si="116"/>
        <v>547</v>
      </c>
      <c r="AB552" t="str">
        <f>B2B!B549</f>
        <v>J3</v>
      </c>
      <c r="AC552" t="str">
        <f>B2B!C549</f>
        <v>B7</v>
      </c>
      <c r="AD552" t="str">
        <f t="shared" si="110"/>
        <v>J3-B7</v>
      </c>
      <c r="AE552" t="str">
        <f t="shared" si="111"/>
        <v>FPGA_TEMP_P</v>
      </c>
      <c r="AG552" t="str">
        <f t="shared" si="112"/>
        <v>--</v>
      </c>
      <c r="AH552" t="str">
        <f t="shared" si="113"/>
        <v>J3-B7</v>
      </c>
      <c r="AI552" t="str">
        <f>IFERROR(IF(IF(AG552="--",INDEX(D:D,MATCH(AE552,INDEX(B:B,MATCH(AE552,B:B,)+1):B11066,)+MATCH(AE552,B:B,)))=AD552,VLOOKUP(AE552,B:D,3,0),IF(AG552="--",INDEX(D:D,MATCH(AE552,INDEX(B:B,MATCH(AE552,B:B,)+1):B11066,)+MATCH(AE552,B:B,)),"---")),"---")</f>
        <v>U19-1</v>
      </c>
      <c r="AJ552" t="str">
        <f>IF(COUNTIF(CALC_CONN_TEB0187_REV01!F:F,IF(AH552&lt;&gt;"---",VLOOKUP(AD552,CALC_CONN_TEB0187_REV01!F:M,8,0),IF(IFERROR(IF(AD552=AH552,AI552,AH552),"---")="---","---",IF(COUNTIF(CALC_CONN_TEB0187_REV01!F:F,IFERROR(IF(AD552=AH552,AI552,AH552),"---"))&gt;0,"---",IFERROR(IF(AD552=AH552,AI552,AH552),"---")))))=1,IF(AH552&lt;&gt;"---",VLOOKUP(AD552,CALC_CONN_TEB0187_REV01!F:M,8,0),IF(IFERROR(IF(AD552=AH552,AI552,AH552),"---")="---","---",IF(COUNTIF(CALC_CONN_TEB0187_REV01!F:F,IFERROR(IF(AD552=AH552,AI552,AH552),"---"))&gt;0,"---",IFERROR(IF(AD552=AH552,AI552,AH552),"---")))),"---")</f>
        <v>---</v>
      </c>
      <c r="AK552" t="str">
        <f>IF(COUNTIF(CALC_CONN_TEB0187_REV01!F:F,IF(AH552&lt;&gt;"---",VLOOKUP(AD552,CALC_CONN_TEB0187_REV01!F:M,8,0),IF(IFERROR(IF(AD552=AH552,AI552,AH552),"---")="---","---",IF(COUNTIF(CALC_CONN_TEB0187_REV01!F:F,IFERROR(IF(AD552=AH552,AI552,AH552),"---"))&gt;0,"---",IFERROR(IF(AD552=AH552,AI552,AH552),"---")))))=0,IF(AH552&lt;&gt;"---",VLOOKUP(AD552,CALC_CONN_TEB0187_REV01!F:M,8,0),IF(IFERROR(IF(AD552=AH552,AI552,AH552),"---")="---","---",IF(COUNTIF(CALC_CONN_TEB0187_REV01!F:F,IFERROR(IF(AD552=AH552,AI552,AH552),"---"))&gt;0,"---",IFERROR(IF(AD552=AH552,AI552,AH552),"---")))),"---")</f>
        <v>U19-1</v>
      </c>
      <c r="AL552">
        <f t="shared" si="114"/>
        <v>71.651399999999995</v>
      </c>
      <c r="AM552">
        <f t="shared" si="115"/>
        <v>3</v>
      </c>
      <c r="AT552" t="str">
        <f t="shared" si="108"/>
        <v>FPGA_TEMP_N</v>
      </c>
      <c r="AU552" t="str">
        <f t="shared" si="109"/>
        <v>--</v>
      </c>
    </row>
    <row r="553" spans="1:47" x14ac:dyDescent="0.25">
      <c r="A553" t="str">
        <f t="shared" si="104"/>
        <v>J3-B9</v>
      </c>
      <c r="B553" t="str">
        <f t="shared" si="105"/>
        <v>GND</v>
      </c>
      <c r="C553" t="str">
        <f t="shared" si="106"/>
        <v>J3-GND</v>
      </c>
      <c r="D553" t="str">
        <f t="shared" si="107"/>
        <v>J3-B9</v>
      </c>
      <c r="E553" t="s">
        <v>411</v>
      </c>
      <c r="F553" t="s">
        <v>238</v>
      </c>
      <c r="G553" t="s">
        <v>433</v>
      </c>
      <c r="L553" t="s">
        <v>4218</v>
      </c>
      <c r="M553" t="s">
        <v>428</v>
      </c>
      <c r="N553">
        <v>0</v>
      </c>
      <c r="AA553">
        <f t="shared" si="116"/>
        <v>548</v>
      </c>
      <c r="AB553" t="str">
        <f>B2B!B550</f>
        <v>J3</v>
      </c>
      <c r="AC553" t="str">
        <f>B2B!C550</f>
        <v>B8</v>
      </c>
      <c r="AD553" t="str">
        <f t="shared" si="110"/>
        <v>J3-B8</v>
      </c>
      <c r="AE553" t="str">
        <f t="shared" si="111"/>
        <v>FPGA_TEMP_N</v>
      </c>
      <c r="AG553" t="str">
        <f t="shared" si="112"/>
        <v>--</v>
      </c>
      <c r="AH553" t="str">
        <f t="shared" si="113"/>
        <v>J3-B8</v>
      </c>
      <c r="AI553" t="str">
        <f>IFERROR(IF(IF(AG553="--",INDEX(D:D,MATCH(AE553,INDEX(B:B,MATCH(AE553,B:B,)+1):B11067,)+MATCH(AE553,B:B,)))=AD553,VLOOKUP(AE553,B:D,3,0),IF(AG553="--",INDEX(D:D,MATCH(AE553,INDEX(B:B,MATCH(AE553,B:B,)+1):B11067,)+MATCH(AE553,B:B,)),"---")),"---")</f>
        <v>U19-2</v>
      </c>
      <c r="AJ553" t="str">
        <f>IF(COUNTIF(CALC_CONN_TEB0187_REV01!F:F,IF(AH553&lt;&gt;"---",VLOOKUP(AD553,CALC_CONN_TEB0187_REV01!F:M,8,0),IF(IFERROR(IF(AD553=AH553,AI553,AH553),"---")="---","---",IF(COUNTIF(CALC_CONN_TEB0187_REV01!F:F,IFERROR(IF(AD553=AH553,AI553,AH553),"---"))&gt;0,"---",IFERROR(IF(AD553=AH553,AI553,AH553),"---")))))=1,IF(AH553&lt;&gt;"---",VLOOKUP(AD553,CALC_CONN_TEB0187_REV01!F:M,8,0),IF(IFERROR(IF(AD553=AH553,AI553,AH553),"---")="---","---",IF(COUNTIF(CALC_CONN_TEB0187_REV01!F:F,IFERROR(IF(AD553=AH553,AI553,AH553),"---"))&gt;0,"---",IFERROR(IF(AD553=AH553,AI553,AH553),"---")))),"---")</f>
        <v>---</v>
      </c>
      <c r="AK553" t="str">
        <f>IF(COUNTIF(CALC_CONN_TEB0187_REV01!F:F,IF(AH553&lt;&gt;"---",VLOOKUP(AD553,CALC_CONN_TEB0187_REV01!F:M,8,0),IF(IFERROR(IF(AD553=AH553,AI553,AH553),"---")="---","---",IF(COUNTIF(CALC_CONN_TEB0187_REV01!F:F,IFERROR(IF(AD553=AH553,AI553,AH553),"---"))&gt;0,"---",IFERROR(IF(AD553=AH553,AI553,AH553),"---")))))=0,IF(AH553&lt;&gt;"---",VLOOKUP(AD553,CALC_CONN_TEB0187_REV01!F:M,8,0),IF(IFERROR(IF(AD553=AH553,AI553,AH553),"---")="---","---",IF(COUNTIF(CALC_CONN_TEB0187_REV01!F:F,IFERROR(IF(AD553=AH553,AI553,AH553),"---"))&gt;0,"---",IFERROR(IF(AD553=AH553,AI553,AH553),"---")))),"---")</f>
        <v>U19-2</v>
      </c>
      <c r="AL553">
        <f t="shared" si="114"/>
        <v>71.660799999999995</v>
      </c>
      <c r="AM553">
        <f t="shared" si="115"/>
        <v>3</v>
      </c>
      <c r="AT553">
        <f t="shared" si="108"/>
        <v>0</v>
      </c>
      <c r="AU553">
        <f t="shared" si="109"/>
        <v>0</v>
      </c>
    </row>
    <row r="554" spans="1:47" x14ac:dyDescent="0.25">
      <c r="A554" t="str">
        <f t="shared" si="104"/>
        <v>J3-B10</v>
      </c>
      <c r="B554" t="str">
        <f t="shared" si="105"/>
        <v>SFPA_RS0</v>
      </c>
      <c r="C554" t="str">
        <f t="shared" si="106"/>
        <v>J3-SFPA_RS0</v>
      </c>
      <c r="D554" t="str">
        <f t="shared" si="107"/>
        <v>J3-B10</v>
      </c>
      <c r="E554" t="s">
        <v>411</v>
      </c>
      <c r="F554" t="s">
        <v>239</v>
      </c>
      <c r="G554" t="s">
        <v>4219</v>
      </c>
      <c r="L554" t="s">
        <v>4220</v>
      </c>
      <c r="M554" t="s">
        <v>428</v>
      </c>
      <c r="N554">
        <v>0</v>
      </c>
      <c r="AA554">
        <f t="shared" si="116"/>
        <v>549</v>
      </c>
      <c r="AB554" t="str">
        <f>B2B!B551</f>
        <v>J3</v>
      </c>
      <c r="AC554" t="str">
        <f>B2B!C551</f>
        <v>B9</v>
      </c>
      <c r="AD554" t="str">
        <f t="shared" si="110"/>
        <v>J3-B9</v>
      </c>
      <c r="AE554" t="str">
        <f t="shared" si="111"/>
        <v>GND</v>
      </c>
      <c r="AG554" t="str">
        <f t="shared" si="112"/>
        <v>---</v>
      </c>
      <c r="AH554" t="str">
        <f t="shared" si="113"/>
        <v>---</v>
      </c>
      <c r="AI554" t="str">
        <f>IFERROR(IF(IF(AG554="--",INDEX(D:D,MATCH(AE554,INDEX(B:B,MATCH(AE554,B:B,)+1):B11068,)+MATCH(AE554,B:B,)))=AD554,VLOOKUP(AE554,B:D,3,0),IF(AG554="--",INDEX(D:D,MATCH(AE554,INDEX(B:B,MATCH(AE554,B:B,)+1):B11068,)+MATCH(AE554,B:B,)),"---")),"---")</f>
        <v>---</v>
      </c>
      <c r="AJ554" t="str">
        <f>IF(COUNTIF(CALC_CONN_TEB0187_REV01!F:F,IF(AH554&lt;&gt;"---",VLOOKUP(AD554,CALC_CONN_TEB0187_REV01!F:M,8,0),IF(IFERROR(IF(AD554=AH554,AI554,AH554),"---")="---","---",IF(COUNTIF(CALC_CONN_TEB0187_REV01!F:F,IFERROR(IF(AD554=AH554,AI554,AH554),"---"))&gt;0,"---",IFERROR(IF(AD554=AH554,AI554,AH554),"---")))))=1,IF(AH554&lt;&gt;"---",VLOOKUP(AD554,CALC_CONN_TEB0187_REV01!F:M,8,0),IF(IFERROR(IF(AD554=AH554,AI554,AH554),"---")="---","---",IF(COUNTIF(CALC_CONN_TEB0187_REV01!F:F,IFERROR(IF(AD554=AH554,AI554,AH554),"---"))&gt;0,"---",IFERROR(IF(AD554=AH554,AI554,AH554),"---")))),"---")</f>
        <v>---</v>
      </c>
      <c r="AK554" t="str">
        <f>IF(COUNTIF(CALC_CONN_TEB0187_REV01!F:F,IF(AH554&lt;&gt;"---",VLOOKUP(AD554,CALC_CONN_TEB0187_REV01!F:M,8,0),IF(IFERROR(IF(AD554=AH554,AI554,AH554),"---")="---","---",IF(COUNTIF(CALC_CONN_TEB0187_REV01!F:F,IFERROR(IF(AD554=AH554,AI554,AH554),"---"))&gt;0,"---",IFERROR(IF(AD554=AH554,AI554,AH554),"---")))))=0,IF(AH554&lt;&gt;"---",VLOOKUP(AD554,CALC_CONN_TEB0187_REV01!F:M,8,0),IF(IFERROR(IF(AD554=AH554,AI554,AH554),"---")="---","---",IF(COUNTIF(CALC_CONN_TEB0187_REV01!F:F,IFERROR(IF(AD554=AH554,AI554,AH554),"---"))&gt;0,"---",IFERROR(IF(AD554=AH554,AI554,AH554),"---")))),"---")</f>
        <v>---</v>
      </c>
      <c r="AL554" t="str">
        <f t="shared" si="114"/>
        <v>---</v>
      </c>
      <c r="AM554">
        <f t="shared" si="115"/>
        <v>1098</v>
      </c>
      <c r="AT554" t="str">
        <f t="shared" si="108"/>
        <v>SFPA_RS0</v>
      </c>
      <c r="AU554" t="str">
        <f t="shared" si="109"/>
        <v>--</v>
      </c>
    </row>
    <row r="555" spans="1:47" x14ac:dyDescent="0.25">
      <c r="A555" t="str">
        <f t="shared" si="104"/>
        <v>J3-B11</v>
      </c>
      <c r="B555" t="str">
        <f t="shared" si="105"/>
        <v>SFPA_RS1</v>
      </c>
      <c r="C555" t="str">
        <f t="shared" si="106"/>
        <v>J3-SFPA_RS1</v>
      </c>
      <c r="D555" t="str">
        <f t="shared" si="107"/>
        <v>J3-B11</v>
      </c>
      <c r="E555" t="s">
        <v>411</v>
      </c>
      <c r="F555" t="s">
        <v>240</v>
      </c>
      <c r="G555" t="s">
        <v>4221</v>
      </c>
      <c r="L555" t="s">
        <v>4222</v>
      </c>
      <c r="M555" t="s">
        <v>428</v>
      </c>
      <c r="N555">
        <v>0</v>
      </c>
      <c r="AA555">
        <f t="shared" si="116"/>
        <v>550</v>
      </c>
      <c r="AB555" t="str">
        <f>B2B!B552</f>
        <v>J3</v>
      </c>
      <c r="AC555" t="str">
        <f>B2B!C552</f>
        <v>B10</v>
      </c>
      <c r="AD555" t="str">
        <f t="shared" si="110"/>
        <v>J3-B10</v>
      </c>
      <c r="AE555" t="str">
        <f t="shared" si="111"/>
        <v>SFPA_RS0</v>
      </c>
      <c r="AG555" t="str">
        <f t="shared" si="112"/>
        <v>--</v>
      </c>
      <c r="AH555" t="str">
        <f t="shared" si="113"/>
        <v>J3-B10</v>
      </c>
      <c r="AI555" t="str">
        <f>IFERROR(IF(IF(AG555="--",INDEX(D:D,MATCH(AE555,INDEX(B:B,MATCH(AE555,B:B,)+1):B11069,)+MATCH(AE555,B:B,)))=AD555,VLOOKUP(AE555,B:D,3,0),IF(AG555="--",INDEX(D:D,MATCH(AE555,INDEX(B:B,MATCH(AE555,B:B,)+1):B11069,)+MATCH(AE555,B:B,)),"---")),"---")</f>
        <v>J14-T7</v>
      </c>
      <c r="AJ555" t="str">
        <f>IF(COUNTIF(CALC_CONN_TEB0187_REV01!F:F,IF(AH555&lt;&gt;"---",VLOOKUP(AD555,CALC_CONN_TEB0187_REV01!F:M,8,0),IF(IFERROR(IF(AD555=AH555,AI555,AH555),"---")="---","---",IF(COUNTIF(CALC_CONN_TEB0187_REV01!F:F,IFERROR(IF(AD555=AH555,AI555,AH555),"---"))&gt;0,"---",IFERROR(IF(AD555=AH555,AI555,AH555),"---")))))=1,IF(AH555&lt;&gt;"---",VLOOKUP(AD555,CALC_CONN_TEB0187_REV01!F:M,8,0),IF(IFERROR(IF(AD555=AH555,AI555,AH555),"---")="---","---",IF(COUNTIF(CALC_CONN_TEB0187_REV01!F:F,IFERROR(IF(AD555=AH555,AI555,AH555),"---"))&gt;0,"---",IFERROR(IF(AD555=AH555,AI555,AH555),"---")))),"---")</f>
        <v>---</v>
      </c>
      <c r="AK555" t="str">
        <f>IF(COUNTIF(CALC_CONN_TEB0187_REV01!F:F,IF(AH555&lt;&gt;"---",VLOOKUP(AD555,CALC_CONN_TEB0187_REV01!F:M,8,0),IF(IFERROR(IF(AD555=AH555,AI555,AH555),"---")="---","---",IF(COUNTIF(CALC_CONN_TEB0187_REV01!F:F,IFERROR(IF(AD555=AH555,AI555,AH555),"---"))&gt;0,"---",IFERROR(IF(AD555=AH555,AI555,AH555),"---")))))=0,IF(AH555&lt;&gt;"---",VLOOKUP(AD555,CALC_CONN_TEB0187_REV01!F:M,8,0),IF(IFERROR(IF(AD555=AH555,AI555,AH555),"---")="---","---",IF(COUNTIF(CALC_CONN_TEB0187_REV01!F:F,IFERROR(IF(AD555=AH555,AI555,AH555),"---"))&gt;0,"---",IFERROR(IF(AD555=AH555,AI555,AH555),"---")))),"---")</f>
        <v>J14-T7</v>
      </c>
      <c r="AL555">
        <f t="shared" si="114"/>
        <v>87.078699999999998</v>
      </c>
      <c r="AM555">
        <f t="shared" si="115"/>
        <v>2</v>
      </c>
      <c r="AT555" t="str">
        <f t="shared" si="108"/>
        <v>SFPA_RS1</v>
      </c>
      <c r="AU555" t="str">
        <f t="shared" si="109"/>
        <v>--</v>
      </c>
    </row>
    <row r="556" spans="1:47" x14ac:dyDescent="0.25">
      <c r="A556" t="str">
        <f t="shared" si="104"/>
        <v>J3-B12</v>
      </c>
      <c r="B556" t="str">
        <f t="shared" si="105"/>
        <v>SFPB_RS1</v>
      </c>
      <c r="C556" t="str">
        <f t="shared" si="106"/>
        <v>J3-SFPB_RS1</v>
      </c>
      <c r="D556" t="str">
        <f t="shared" si="107"/>
        <v>J3-B12</v>
      </c>
      <c r="E556" t="s">
        <v>411</v>
      </c>
      <c r="F556" t="s">
        <v>241</v>
      </c>
      <c r="G556" t="s">
        <v>4223</v>
      </c>
      <c r="L556" t="s">
        <v>1090</v>
      </c>
      <c r="M556" t="s">
        <v>428</v>
      </c>
      <c r="N556">
        <v>2.8673999999999999</v>
      </c>
      <c r="AA556">
        <f t="shared" si="116"/>
        <v>551</v>
      </c>
      <c r="AB556" t="str">
        <f>B2B!B553</f>
        <v>J3</v>
      </c>
      <c r="AC556" t="str">
        <f>B2B!C553</f>
        <v>B11</v>
      </c>
      <c r="AD556" t="str">
        <f t="shared" si="110"/>
        <v>J3-B11</v>
      </c>
      <c r="AE556" t="str">
        <f t="shared" si="111"/>
        <v>SFPA_RS1</v>
      </c>
      <c r="AG556" t="str">
        <f t="shared" si="112"/>
        <v>--</v>
      </c>
      <c r="AH556" t="str">
        <f t="shared" si="113"/>
        <v>J3-B11</v>
      </c>
      <c r="AI556" t="str">
        <f>IFERROR(IF(IF(AG556="--",INDEX(D:D,MATCH(AE556,INDEX(B:B,MATCH(AE556,B:B,)+1):B11070,)+MATCH(AE556,B:B,)))=AD556,VLOOKUP(AE556,B:D,3,0),IF(AG556="--",INDEX(D:D,MATCH(AE556,INDEX(B:B,MATCH(AE556,B:B,)+1):B11070,)+MATCH(AE556,B:B,)),"---")),"---")</f>
        <v>J14-T9</v>
      </c>
      <c r="AJ556" t="str">
        <f>IF(COUNTIF(CALC_CONN_TEB0187_REV01!F:F,IF(AH556&lt;&gt;"---",VLOOKUP(AD556,CALC_CONN_TEB0187_REV01!F:M,8,0),IF(IFERROR(IF(AD556=AH556,AI556,AH556),"---")="---","---",IF(COUNTIF(CALC_CONN_TEB0187_REV01!F:F,IFERROR(IF(AD556=AH556,AI556,AH556),"---"))&gt;0,"---",IFERROR(IF(AD556=AH556,AI556,AH556),"---")))))=1,IF(AH556&lt;&gt;"---",VLOOKUP(AD556,CALC_CONN_TEB0187_REV01!F:M,8,0),IF(IFERROR(IF(AD556=AH556,AI556,AH556),"---")="---","---",IF(COUNTIF(CALC_CONN_TEB0187_REV01!F:F,IFERROR(IF(AD556=AH556,AI556,AH556),"---"))&gt;0,"---",IFERROR(IF(AD556=AH556,AI556,AH556),"---")))),"---")</f>
        <v>---</v>
      </c>
      <c r="AK556" t="str">
        <f>IF(COUNTIF(CALC_CONN_TEB0187_REV01!F:F,IF(AH556&lt;&gt;"---",VLOOKUP(AD556,CALC_CONN_TEB0187_REV01!F:M,8,0),IF(IFERROR(IF(AD556=AH556,AI556,AH556),"---")="---","---",IF(COUNTIF(CALC_CONN_TEB0187_REV01!F:F,IFERROR(IF(AD556=AH556,AI556,AH556),"---"))&gt;0,"---",IFERROR(IF(AD556=AH556,AI556,AH556),"---")))))=0,IF(AH556&lt;&gt;"---",VLOOKUP(AD556,CALC_CONN_TEB0187_REV01!F:M,8,0),IF(IFERROR(IF(AD556=AH556,AI556,AH556),"---")="---","---",IF(COUNTIF(CALC_CONN_TEB0187_REV01!F:F,IFERROR(IF(AD556=AH556,AI556,AH556),"---"))&gt;0,"---",IFERROR(IF(AD556=AH556,AI556,AH556),"---")))),"---")</f>
        <v>J14-T9</v>
      </c>
      <c r="AL556">
        <f t="shared" si="114"/>
        <v>85.854100000000003</v>
      </c>
      <c r="AM556">
        <f t="shared" si="115"/>
        <v>2</v>
      </c>
      <c r="AT556" t="str">
        <f t="shared" si="108"/>
        <v>SFPB_RS1</v>
      </c>
      <c r="AU556" t="str">
        <f t="shared" si="109"/>
        <v>--</v>
      </c>
    </row>
    <row r="557" spans="1:47" x14ac:dyDescent="0.25">
      <c r="A557" t="str">
        <f t="shared" si="104"/>
        <v>J3-B13</v>
      </c>
      <c r="B557" t="str">
        <f t="shared" si="105"/>
        <v>SFPB_RS0</v>
      </c>
      <c r="C557" t="str">
        <f t="shared" si="106"/>
        <v>J3-SFPB_RS0</v>
      </c>
      <c r="D557" t="str">
        <f t="shared" si="107"/>
        <v>J3-B13</v>
      </c>
      <c r="E557" t="s">
        <v>411</v>
      </c>
      <c r="F557" t="s">
        <v>242</v>
      </c>
      <c r="G557" t="s">
        <v>4224</v>
      </c>
      <c r="L557" t="s">
        <v>4225</v>
      </c>
      <c r="M557" t="s">
        <v>428</v>
      </c>
      <c r="N557">
        <v>1.4421999999999999</v>
      </c>
      <c r="AA557">
        <f t="shared" si="116"/>
        <v>552</v>
      </c>
      <c r="AB557" t="str">
        <f>B2B!B554</f>
        <v>J3</v>
      </c>
      <c r="AC557" t="str">
        <f>B2B!C554</f>
        <v>B12</v>
      </c>
      <c r="AD557" t="str">
        <f t="shared" si="110"/>
        <v>J3-B12</v>
      </c>
      <c r="AE557" t="str">
        <f t="shared" si="111"/>
        <v>SFPB_RS1</v>
      </c>
      <c r="AG557" t="str">
        <f t="shared" si="112"/>
        <v>--</v>
      </c>
      <c r="AH557" t="str">
        <f t="shared" si="113"/>
        <v>J3-B12</v>
      </c>
      <c r="AI557" t="str">
        <f>IFERROR(IF(IF(AG557="--",INDEX(D:D,MATCH(AE557,INDEX(B:B,MATCH(AE557,B:B,)+1):B11071,)+MATCH(AE557,B:B,)))=AD557,VLOOKUP(AE557,B:D,3,0),IF(AG557="--",INDEX(D:D,MATCH(AE557,INDEX(B:B,MATCH(AE557,B:B,)+1):B11071,)+MATCH(AE557,B:B,)),"---")),"---")</f>
        <v>J14-L9</v>
      </c>
      <c r="AJ557" t="str">
        <f>IF(COUNTIF(CALC_CONN_TEB0187_REV01!F:F,IF(AH557&lt;&gt;"---",VLOOKUP(AD557,CALC_CONN_TEB0187_REV01!F:M,8,0),IF(IFERROR(IF(AD557=AH557,AI557,AH557),"---")="---","---",IF(COUNTIF(CALC_CONN_TEB0187_REV01!F:F,IFERROR(IF(AD557=AH557,AI557,AH557),"---"))&gt;0,"---",IFERROR(IF(AD557=AH557,AI557,AH557),"---")))))=1,IF(AH557&lt;&gt;"---",VLOOKUP(AD557,CALC_CONN_TEB0187_REV01!F:M,8,0),IF(IFERROR(IF(AD557=AH557,AI557,AH557),"---")="---","---",IF(COUNTIF(CALC_CONN_TEB0187_REV01!F:F,IFERROR(IF(AD557=AH557,AI557,AH557),"---"))&gt;0,"---",IFERROR(IF(AD557=AH557,AI557,AH557),"---")))),"---")</f>
        <v>---</v>
      </c>
      <c r="AK557" t="str">
        <f>IF(COUNTIF(CALC_CONN_TEB0187_REV01!F:F,IF(AH557&lt;&gt;"---",VLOOKUP(AD557,CALC_CONN_TEB0187_REV01!F:M,8,0),IF(IFERROR(IF(AD557=AH557,AI557,AH557),"---")="---","---",IF(COUNTIF(CALC_CONN_TEB0187_REV01!F:F,IFERROR(IF(AD557=AH557,AI557,AH557),"---"))&gt;0,"---",IFERROR(IF(AD557=AH557,AI557,AH557),"---")))))=0,IF(AH557&lt;&gt;"---",VLOOKUP(AD557,CALC_CONN_TEB0187_REV01!F:M,8,0),IF(IFERROR(IF(AD557=AH557,AI557,AH557),"---")="---","---",IF(COUNTIF(CALC_CONN_TEB0187_REV01!F:F,IFERROR(IF(AD557=AH557,AI557,AH557),"---"))&gt;0,"---",IFERROR(IF(AD557=AH557,AI557,AH557),"---")))),"---")</f>
        <v>J14-L9</v>
      </c>
      <c r="AL557">
        <f t="shared" si="114"/>
        <v>70.491699999999994</v>
      </c>
      <c r="AM557">
        <f t="shared" si="115"/>
        <v>2</v>
      </c>
      <c r="AT557" t="str">
        <f t="shared" si="108"/>
        <v>SFPB_RS0</v>
      </c>
      <c r="AU557" t="str">
        <f t="shared" si="109"/>
        <v>--</v>
      </c>
    </row>
    <row r="558" spans="1:47" x14ac:dyDescent="0.25">
      <c r="A558" t="str">
        <f t="shared" si="104"/>
        <v>J3-B14</v>
      </c>
      <c r="B558" t="str">
        <f t="shared" si="105"/>
        <v>WAKE</v>
      </c>
      <c r="C558" t="str">
        <f t="shared" si="106"/>
        <v>J3-WAKE</v>
      </c>
      <c r="D558" t="str">
        <f t="shared" si="107"/>
        <v>J3-B14</v>
      </c>
      <c r="E558" t="s">
        <v>411</v>
      </c>
      <c r="F558" t="s">
        <v>243</v>
      </c>
      <c r="G558" t="s">
        <v>4226</v>
      </c>
      <c r="L558" t="s">
        <v>4227</v>
      </c>
      <c r="M558" t="s">
        <v>428</v>
      </c>
      <c r="N558">
        <v>12.712199999999999</v>
      </c>
      <c r="AA558">
        <f t="shared" si="116"/>
        <v>553</v>
      </c>
      <c r="AB558" t="str">
        <f>B2B!B555</f>
        <v>J3</v>
      </c>
      <c r="AC558" t="str">
        <f>B2B!C555</f>
        <v>B13</v>
      </c>
      <c r="AD558" t="str">
        <f t="shared" si="110"/>
        <v>J3-B13</v>
      </c>
      <c r="AE558" t="str">
        <f t="shared" si="111"/>
        <v>SFPB_RS0</v>
      </c>
      <c r="AG558" t="str">
        <f t="shared" si="112"/>
        <v>--</v>
      </c>
      <c r="AH558" t="str">
        <f t="shared" si="113"/>
        <v>J3-B13</v>
      </c>
      <c r="AI558" t="str">
        <f>IFERROR(IF(IF(AG558="--",INDEX(D:D,MATCH(AE558,INDEX(B:B,MATCH(AE558,B:B,)+1):B11072,)+MATCH(AE558,B:B,)))=AD558,VLOOKUP(AE558,B:D,3,0),IF(AG558="--",INDEX(D:D,MATCH(AE558,INDEX(B:B,MATCH(AE558,B:B,)+1):B11072,)+MATCH(AE558,B:B,)),"---")),"---")</f>
        <v>J14-L7</v>
      </c>
      <c r="AJ558" t="str">
        <f>IF(COUNTIF(CALC_CONN_TEB0187_REV01!F:F,IF(AH558&lt;&gt;"---",VLOOKUP(AD558,CALC_CONN_TEB0187_REV01!F:M,8,0),IF(IFERROR(IF(AD558=AH558,AI558,AH558),"---")="---","---",IF(COUNTIF(CALC_CONN_TEB0187_REV01!F:F,IFERROR(IF(AD558=AH558,AI558,AH558),"---"))&gt;0,"---",IFERROR(IF(AD558=AH558,AI558,AH558),"---")))))=1,IF(AH558&lt;&gt;"---",VLOOKUP(AD558,CALC_CONN_TEB0187_REV01!F:M,8,0),IF(IFERROR(IF(AD558=AH558,AI558,AH558),"---")="---","---",IF(COUNTIF(CALC_CONN_TEB0187_REV01!F:F,IFERROR(IF(AD558=AH558,AI558,AH558),"---"))&gt;0,"---",IFERROR(IF(AD558=AH558,AI558,AH558),"---")))),"---")</f>
        <v>---</v>
      </c>
      <c r="AK558" t="str">
        <f>IF(COUNTIF(CALC_CONN_TEB0187_REV01!F:F,IF(AH558&lt;&gt;"---",VLOOKUP(AD558,CALC_CONN_TEB0187_REV01!F:M,8,0),IF(IFERROR(IF(AD558=AH558,AI558,AH558),"---")="---","---",IF(COUNTIF(CALC_CONN_TEB0187_REV01!F:F,IFERROR(IF(AD558=AH558,AI558,AH558),"---"))&gt;0,"---",IFERROR(IF(AD558=AH558,AI558,AH558),"---")))))=0,IF(AH558&lt;&gt;"---",VLOOKUP(AD558,CALC_CONN_TEB0187_REV01!F:M,8,0),IF(IFERROR(IF(AD558=AH558,AI558,AH558),"---")="---","---",IF(COUNTIF(CALC_CONN_TEB0187_REV01!F:F,IFERROR(IF(AD558=AH558,AI558,AH558),"---"))&gt;0,"---",IFERROR(IF(AD558=AH558,AI558,AH558),"---")))),"---")</f>
        <v>J14-L7</v>
      </c>
      <c r="AL558">
        <f t="shared" si="114"/>
        <v>73.654600000000002</v>
      </c>
      <c r="AM558">
        <f t="shared" si="115"/>
        <v>2</v>
      </c>
      <c r="AT558" t="str">
        <f t="shared" si="108"/>
        <v>WAKE</v>
      </c>
      <c r="AU558" t="str">
        <f t="shared" si="109"/>
        <v>--</v>
      </c>
    </row>
    <row r="559" spans="1:47" x14ac:dyDescent="0.25">
      <c r="A559" t="str">
        <f t="shared" si="104"/>
        <v>J3-B15</v>
      </c>
      <c r="B559" t="str">
        <f t="shared" si="105"/>
        <v>GND</v>
      </c>
      <c r="C559" t="str">
        <f t="shared" si="106"/>
        <v>J3-GND</v>
      </c>
      <c r="D559" t="str">
        <f t="shared" si="107"/>
        <v>J3-B15</v>
      </c>
      <c r="E559" t="s">
        <v>411</v>
      </c>
      <c r="F559" t="s">
        <v>244</v>
      </c>
      <c r="G559" t="s">
        <v>433</v>
      </c>
      <c r="L559" t="s">
        <v>1141</v>
      </c>
      <c r="M559" t="s">
        <v>428</v>
      </c>
      <c r="N559">
        <v>14.682600000000001</v>
      </c>
      <c r="AA559">
        <f t="shared" si="116"/>
        <v>554</v>
      </c>
      <c r="AB559" t="str">
        <f>B2B!B556</f>
        <v>J3</v>
      </c>
      <c r="AC559" t="str">
        <f>B2B!C556</f>
        <v>B14</v>
      </c>
      <c r="AD559" t="str">
        <f t="shared" si="110"/>
        <v>J3-B14</v>
      </c>
      <c r="AE559" t="str">
        <f t="shared" si="111"/>
        <v>WAKE</v>
      </c>
      <c r="AG559" t="str">
        <f t="shared" si="112"/>
        <v>--</v>
      </c>
      <c r="AH559" t="str">
        <f t="shared" si="113"/>
        <v>J3-B14</v>
      </c>
      <c r="AI559" t="str">
        <f>IFERROR(IF(IF(AG559="--",INDEX(D:D,MATCH(AE559,INDEX(B:B,MATCH(AE559,B:B,)+1):B11073,)+MATCH(AE559,B:B,)))=AD559,VLOOKUP(AE559,B:D,3,0),IF(AG559="--",INDEX(D:D,MATCH(AE559,INDEX(B:B,MATCH(AE559,B:B,)+1):B11073,)+MATCH(AE559,B:B,)),"---")),"---")</f>
        <v>J6-B11</v>
      </c>
      <c r="AJ559" t="str">
        <f>IF(COUNTIF(CALC_CONN_TEB0187_REV01!F:F,IF(AH559&lt;&gt;"---",VLOOKUP(AD559,CALC_CONN_TEB0187_REV01!F:M,8,0),IF(IFERROR(IF(AD559=AH559,AI559,AH559),"---")="---","---",IF(COUNTIF(CALC_CONN_TEB0187_REV01!F:F,IFERROR(IF(AD559=AH559,AI559,AH559),"---"))&gt;0,"---",IFERROR(IF(AD559=AH559,AI559,AH559),"---")))))=1,IF(AH559&lt;&gt;"---",VLOOKUP(AD559,CALC_CONN_TEB0187_REV01!F:M,8,0),IF(IFERROR(IF(AD559=AH559,AI559,AH559),"---")="---","---",IF(COUNTIF(CALC_CONN_TEB0187_REV01!F:F,IFERROR(IF(AD559=AH559,AI559,AH559),"---"))&gt;0,"---",IFERROR(IF(AD559=AH559,AI559,AH559),"---")))),"---")</f>
        <v>---</v>
      </c>
      <c r="AK559" t="str">
        <f>IF(COUNTIF(CALC_CONN_TEB0187_REV01!F:F,IF(AH559&lt;&gt;"---",VLOOKUP(AD559,CALC_CONN_TEB0187_REV01!F:M,8,0),IF(IFERROR(IF(AD559=AH559,AI559,AH559),"---")="---","---",IF(COUNTIF(CALC_CONN_TEB0187_REV01!F:F,IFERROR(IF(AD559=AH559,AI559,AH559),"---"))&gt;0,"---",IFERROR(IF(AD559=AH559,AI559,AH559),"---")))))=0,IF(AH559&lt;&gt;"---",VLOOKUP(AD559,CALC_CONN_TEB0187_REV01!F:M,8,0),IF(IFERROR(IF(AD559=AH559,AI559,AH559),"---")="---","---",IF(COUNTIF(CALC_CONN_TEB0187_REV01!F:F,IFERROR(IF(AD559=AH559,AI559,AH559),"---"))&gt;0,"---",IFERROR(IF(AD559=AH559,AI559,AH559),"---")))),"---")</f>
        <v>J6-B11</v>
      </c>
      <c r="AL559">
        <f t="shared" si="114"/>
        <v>108.9344</v>
      </c>
      <c r="AM559">
        <f t="shared" si="115"/>
        <v>3</v>
      </c>
      <c r="AT559">
        <f t="shared" si="108"/>
        <v>0</v>
      </c>
      <c r="AU559">
        <f t="shared" si="109"/>
        <v>0</v>
      </c>
    </row>
    <row r="560" spans="1:47" x14ac:dyDescent="0.25">
      <c r="A560" t="str">
        <f t="shared" si="104"/>
        <v>J3-B16</v>
      </c>
      <c r="B560" t="str">
        <f t="shared" si="105"/>
        <v>C0</v>
      </c>
      <c r="C560" t="str">
        <f t="shared" si="106"/>
        <v>J3-C0</v>
      </c>
      <c r="D560" t="str">
        <f t="shared" si="107"/>
        <v>J3-B16</v>
      </c>
      <c r="E560" t="s">
        <v>411</v>
      </c>
      <c r="F560" t="s">
        <v>245</v>
      </c>
      <c r="G560" t="s">
        <v>3747</v>
      </c>
      <c r="L560" t="s">
        <v>1146</v>
      </c>
      <c r="M560" t="s">
        <v>428</v>
      </c>
      <c r="N560">
        <v>0.88490000000000002</v>
      </c>
      <c r="AA560">
        <f t="shared" si="116"/>
        <v>555</v>
      </c>
      <c r="AB560" t="str">
        <f>B2B!B557</f>
        <v>J3</v>
      </c>
      <c r="AC560" t="str">
        <f>B2B!C557</f>
        <v>B15</v>
      </c>
      <c r="AD560" t="str">
        <f t="shared" si="110"/>
        <v>J3-B15</v>
      </c>
      <c r="AE560" t="str">
        <f t="shared" si="111"/>
        <v>GND</v>
      </c>
      <c r="AG560" t="str">
        <f t="shared" si="112"/>
        <v>---</v>
      </c>
      <c r="AH560" t="str">
        <f t="shared" si="113"/>
        <v>---</v>
      </c>
      <c r="AI560" t="str">
        <f>IFERROR(IF(IF(AG560="--",INDEX(D:D,MATCH(AE560,INDEX(B:B,MATCH(AE560,B:B,)+1):B11074,)+MATCH(AE560,B:B,)))=AD560,VLOOKUP(AE560,B:D,3,0),IF(AG560="--",INDEX(D:D,MATCH(AE560,INDEX(B:B,MATCH(AE560,B:B,)+1):B11074,)+MATCH(AE560,B:B,)),"---")),"---")</f>
        <v>---</v>
      </c>
      <c r="AJ560" t="str">
        <f>IF(COUNTIF(CALC_CONN_TEB0187_REV01!F:F,IF(AH560&lt;&gt;"---",VLOOKUP(AD560,CALC_CONN_TEB0187_REV01!F:M,8,0),IF(IFERROR(IF(AD560=AH560,AI560,AH560),"---")="---","---",IF(COUNTIF(CALC_CONN_TEB0187_REV01!F:F,IFERROR(IF(AD560=AH560,AI560,AH560),"---"))&gt;0,"---",IFERROR(IF(AD560=AH560,AI560,AH560),"---")))))=1,IF(AH560&lt;&gt;"---",VLOOKUP(AD560,CALC_CONN_TEB0187_REV01!F:M,8,0),IF(IFERROR(IF(AD560=AH560,AI560,AH560),"---")="---","---",IF(COUNTIF(CALC_CONN_TEB0187_REV01!F:F,IFERROR(IF(AD560=AH560,AI560,AH560),"---"))&gt;0,"---",IFERROR(IF(AD560=AH560,AI560,AH560),"---")))),"---")</f>
        <v>---</v>
      </c>
      <c r="AK560" t="str">
        <f>IF(COUNTIF(CALC_CONN_TEB0187_REV01!F:F,IF(AH560&lt;&gt;"---",VLOOKUP(AD560,CALC_CONN_TEB0187_REV01!F:M,8,0),IF(IFERROR(IF(AD560=AH560,AI560,AH560),"---")="---","---",IF(COUNTIF(CALC_CONN_TEB0187_REV01!F:F,IFERROR(IF(AD560=AH560,AI560,AH560),"---"))&gt;0,"---",IFERROR(IF(AD560=AH560,AI560,AH560),"---")))))=0,IF(AH560&lt;&gt;"---",VLOOKUP(AD560,CALC_CONN_TEB0187_REV01!F:M,8,0),IF(IFERROR(IF(AD560=AH560,AI560,AH560),"---")="---","---",IF(COUNTIF(CALC_CONN_TEB0187_REV01!F:F,IFERROR(IF(AD560=AH560,AI560,AH560),"---"))&gt;0,"---",IFERROR(IF(AD560=AH560,AI560,AH560),"---")))),"---")</f>
        <v>---</v>
      </c>
      <c r="AL560" t="str">
        <f t="shared" si="114"/>
        <v>---</v>
      </c>
      <c r="AM560">
        <f t="shared" si="115"/>
        <v>1098</v>
      </c>
      <c r="AT560" t="str">
        <f t="shared" si="108"/>
        <v>C0</v>
      </c>
      <c r="AU560" t="str">
        <f t="shared" si="109"/>
        <v>--</v>
      </c>
    </row>
    <row r="561" spans="1:47" x14ac:dyDescent="0.25">
      <c r="A561" t="str">
        <f t="shared" si="104"/>
        <v>J3-B17</v>
      </c>
      <c r="B561" t="str">
        <f t="shared" si="105"/>
        <v>C1</v>
      </c>
      <c r="C561" t="str">
        <f t="shared" si="106"/>
        <v>J3-C1</v>
      </c>
      <c r="D561" t="str">
        <f t="shared" si="107"/>
        <v>J3-B17</v>
      </c>
      <c r="E561" t="s">
        <v>411</v>
      </c>
      <c r="F561" t="s">
        <v>246</v>
      </c>
      <c r="G561" t="s">
        <v>290</v>
      </c>
      <c r="L561" t="s">
        <v>4228</v>
      </c>
      <c r="M561" t="s">
        <v>428</v>
      </c>
      <c r="N561">
        <v>0.88490000000000002</v>
      </c>
      <c r="AA561">
        <f t="shared" si="116"/>
        <v>556</v>
      </c>
      <c r="AB561" t="str">
        <f>B2B!B558</f>
        <v>J3</v>
      </c>
      <c r="AC561" t="str">
        <f>B2B!C558</f>
        <v>B16</v>
      </c>
      <c r="AD561" t="str">
        <f t="shared" si="110"/>
        <v>J3-B16</v>
      </c>
      <c r="AE561" t="str">
        <f t="shared" si="111"/>
        <v>C0</v>
      </c>
      <c r="AG561" t="str">
        <f t="shared" si="112"/>
        <v>--</v>
      </c>
      <c r="AH561" t="str">
        <f t="shared" si="113"/>
        <v>J3-B16</v>
      </c>
      <c r="AI561" t="str">
        <f>IFERROR(IF(IF(AG561="--",INDEX(D:D,MATCH(AE561,INDEX(B:B,MATCH(AE561,B:B,)+1):B11075,)+MATCH(AE561,B:B,)))=AD561,VLOOKUP(AE561,B:D,3,0),IF(AG561="--",INDEX(D:D,MATCH(AE561,INDEX(B:B,MATCH(AE561,B:B,)+1):B11075,)+MATCH(AE561,B:B,)),"---")),"---")</f>
        <v>J20-3</v>
      </c>
      <c r="AJ561" t="str">
        <f>IF(COUNTIF(CALC_CONN_TEB0187_REV01!F:F,IF(AH561&lt;&gt;"---",VLOOKUP(AD561,CALC_CONN_TEB0187_REV01!F:M,8,0),IF(IFERROR(IF(AD561=AH561,AI561,AH561),"---")="---","---",IF(COUNTIF(CALC_CONN_TEB0187_REV01!F:F,IFERROR(IF(AD561=AH561,AI561,AH561),"---"))&gt;0,"---",IFERROR(IF(AD561=AH561,AI561,AH561),"---")))))=1,IF(AH561&lt;&gt;"---",VLOOKUP(AD561,CALC_CONN_TEB0187_REV01!F:M,8,0),IF(IFERROR(IF(AD561=AH561,AI561,AH561),"---")="---","---",IF(COUNTIF(CALC_CONN_TEB0187_REV01!F:F,IFERROR(IF(AD561=AH561,AI561,AH561),"---"))&gt;0,"---",IFERROR(IF(AD561=AH561,AI561,AH561),"---")))),"---")</f>
        <v>---</v>
      </c>
      <c r="AK561" t="str">
        <f>IF(COUNTIF(CALC_CONN_TEB0187_REV01!F:F,IF(AH561&lt;&gt;"---",VLOOKUP(AD561,CALC_CONN_TEB0187_REV01!F:M,8,0),IF(IFERROR(IF(AD561=AH561,AI561,AH561),"---")="---","---",IF(COUNTIF(CALC_CONN_TEB0187_REV01!F:F,IFERROR(IF(AD561=AH561,AI561,AH561),"---"))&gt;0,"---",IFERROR(IF(AD561=AH561,AI561,AH561),"---")))))=0,IF(AH561&lt;&gt;"---",VLOOKUP(AD561,CALC_CONN_TEB0187_REV01!F:M,8,0),IF(IFERROR(IF(AD561=AH561,AI561,AH561),"---")="---","---",IF(COUNTIF(CALC_CONN_TEB0187_REV01!F:F,IFERROR(IF(AD561=AH561,AI561,AH561),"---"))&gt;0,"---",IFERROR(IF(AD561=AH561,AI561,AH561),"---")))),"---")</f>
        <v>J20-3</v>
      </c>
      <c r="AL561">
        <f t="shared" si="114"/>
        <v>93.822500000000005</v>
      </c>
      <c r="AM561">
        <f t="shared" si="115"/>
        <v>2</v>
      </c>
      <c r="AT561" t="str">
        <f t="shared" si="108"/>
        <v>C1</v>
      </c>
      <c r="AU561" t="str">
        <f t="shared" si="109"/>
        <v>--</v>
      </c>
    </row>
    <row r="562" spans="1:47" x14ac:dyDescent="0.25">
      <c r="A562" t="str">
        <f t="shared" si="104"/>
        <v>J3-B18</v>
      </c>
      <c r="B562" t="str">
        <f t="shared" si="105"/>
        <v>A7</v>
      </c>
      <c r="C562" t="str">
        <f t="shared" si="106"/>
        <v>J3-A7</v>
      </c>
      <c r="D562" t="str">
        <f t="shared" si="107"/>
        <v>J3-B18</v>
      </c>
      <c r="E562" t="s">
        <v>411</v>
      </c>
      <c r="F562" t="s">
        <v>247</v>
      </c>
      <c r="G562" t="s">
        <v>176</v>
      </c>
      <c r="L562" t="s">
        <v>4229</v>
      </c>
      <c r="M562" t="s">
        <v>428</v>
      </c>
      <c r="N562">
        <v>1.4421999999999999</v>
      </c>
      <c r="AA562">
        <f t="shared" si="116"/>
        <v>557</v>
      </c>
      <c r="AB562" t="str">
        <f>B2B!B559</f>
        <v>J3</v>
      </c>
      <c r="AC562" t="str">
        <f>B2B!C559</f>
        <v>B17</v>
      </c>
      <c r="AD562" t="str">
        <f t="shared" si="110"/>
        <v>J3-B17</v>
      </c>
      <c r="AE562" t="str">
        <f t="shared" si="111"/>
        <v>C1</v>
      </c>
      <c r="AG562" t="str">
        <f t="shared" si="112"/>
        <v>--</v>
      </c>
      <c r="AH562" t="str">
        <f t="shared" si="113"/>
        <v>J3-B17</v>
      </c>
      <c r="AI562" t="str">
        <f>IFERROR(IF(IF(AG562="--",INDEX(D:D,MATCH(AE562,INDEX(B:B,MATCH(AE562,B:B,)+1):B11076,)+MATCH(AE562,B:B,)))=AD562,VLOOKUP(AE562,B:D,3,0),IF(AG562="--",INDEX(D:D,MATCH(AE562,INDEX(B:B,MATCH(AE562,B:B,)+1):B11076,)+MATCH(AE562,B:B,)),"---")),"---")</f>
        <v>J20-5</v>
      </c>
      <c r="AJ562" t="str">
        <f>IF(COUNTIF(CALC_CONN_TEB0187_REV01!F:F,IF(AH562&lt;&gt;"---",VLOOKUP(AD562,CALC_CONN_TEB0187_REV01!F:M,8,0),IF(IFERROR(IF(AD562=AH562,AI562,AH562),"---")="---","---",IF(COUNTIF(CALC_CONN_TEB0187_REV01!F:F,IFERROR(IF(AD562=AH562,AI562,AH562),"---"))&gt;0,"---",IFERROR(IF(AD562=AH562,AI562,AH562),"---")))))=1,IF(AH562&lt;&gt;"---",VLOOKUP(AD562,CALC_CONN_TEB0187_REV01!F:M,8,0),IF(IFERROR(IF(AD562=AH562,AI562,AH562),"---")="---","---",IF(COUNTIF(CALC_CONN_TEB0187_REV01!F:F,IFERROR(IF(AD562=AH562,AI562,AH562),"---"))&gt;0,"---",IFERROR(IF(AD562=AH562,AI562,AH562),"---")))),"---")</f>
        <v>---</v>
      </c>
      <c r="AK562" t="str">
        <f>IF(COUNTIF(CALC_CONN_TEB0187_REV01!F:F,IF(AH562&lt;&gt;"---",VLOOKUP(AD562,CALC_CONN_TEB0187_REV01!F:M,8,0),IF(IFERROR(IF(AD562=AH562,AI562,AH562),"---")="---","---",IF(COUNTIF(CALC_CONN_TEB0187_REV01!F:F,IFERROR(IF(AD562=AH562,AI562,AH562),"---"))&gt;0,"---",IFERROR(IF(AD562=AH562,AI562,AH562),"---")))))=0,IF(AH562&lt;&gt;"---",VLOOKUP(AD562,CALC_CONN_TEB0187_REV01!F:M,8,0),IF(IFERROR(IF(AD562=AH562,AI562,AH562),"---")="---","---",IF(COUNTIF(CALC_CONN_TEB0187_REV01!F:F,IFERROR(IF(AD562=AH562,AI562,AH562),"---"))&gt;0,"---",IFERROR(IF(AD562=AH562,AI562,AH562),"---")))),"---")</f>
        <v>J20-5</v>
      </c>
      <c r="AL562">
        <f t="shared" si="114"/>
        <v>93.600899999999996</v>
      </c>
      <c r="AM562">
        <f t="shared" si="115"/>
        <v>2</v>
      </c>
      <c r="AT562" t="str">
        <f t="shared" si="108"/>
        <v>A7</v>
      </c>
      <c r="AU562" t="str">
        <f t="shared" si="109"/>
        <v>--</v>
      </c>
    </row>
    <row r="563" spans="1:47" x14ac:dyDescent="0.25">
      <c r="A563" t="str">
        <f t="shared" si="104"/>
        <v>J3-B19</v>
      </c>
      <c r="B563" t="str">
        <f t="shared" si="105"/>
        <v>A3</v>
      </c>
      <c r="C563" t="str">
        <f t="shared" si="106"/>
        <v>J3-A3</v>
      </c>
      <c r="D563" t="str">
        <f t="shared" si="107"/>
        <v>J3-B19</v>
      </c>
      <c r="E563" t="s">
        <v>411</v>
      </c>
      <c r="F563" t="s">
        <v>248</v>
      </c>
      <c r="G563" t="s">
        <v>172</v>
      </c>
      <c r="L563" t="s">
        <v>4230</v>
      </c>
      <c r="M563" t="s">
        <v>428</v>
      </c>
      <c r="N563">
        <v>1.4421999999999999</v>
      </c>
      <c r="AA563">
        <f t="shared" si="116"/>
        <v>558</v>
      </c>
      <c r="AB563" t="str">
        <f>B2B!B560</f>
        <v>J3</v>
      </c>
      <c r="AC563" t="str">
        <f>B2B!C560</f>
        <v>B18</v>
      </c>
      <c r="AD563" t="str">
        <f t="shared" si="110"/>
        <v>J3-B18</v>
      </c>
      <c r="AE563" t="str">
        <f t="shared" si="111"/>
        <v>A7</v>
      </c>
      <c r="AG563" t="str">
        <f t="shared" si="112"/>
        <v>--</v>
      </c>
      <c r="AH563" t="str">
        <f t="shared" si="113"/>
        <v>J3-B18</v>
      </c>
      <c r="AI563" t="str">
        <f>IFERROR(IF(IF(AG563="--",INDEX(D:D,MATCH(AE563,INDEX(B:B,MATCH(AE563,B:B,)+1):B11077,)+MATCH(AE563,B:B,)))=AD563,VLOOKUP(AE563,B:D,3,0),IF(AG563="--",INDEX(D:D,MATCH(AE563,INDEX(B:B,MATCH(AE563,B:B,)+1):B11077,)+MATCH(AE563,B:B,)),"---")),"---")</f>
        <v>J16-2</v>
      </c>
      <c r="AJ563" t="str">
        <f>IF(COUNTIF(CALC_CONN_TEB0187_REV01!F:F,IF(AH563&lt;&gt;"---",VLOOKUP(AD563,CALC_CONN_TEB0187_REV01!F:M,8,0),IF(IFERROR(IF(AD563=AH563,AI563,AH563),"---")="---","---",IF(COUNTIF(CALC_CONN_TEB0187_REV01!F:F,IFERROR(IF(AD563=AH563,AI563,AH563),"---"))&gt;0,"---",IFERROR(IF(AD563=AH563,AI563,AH563),"---")))))=1,IF(AH563&lt;&gt;"---",VLOOKUP(AD563,CALC_CONN_TEB0187_REV01!F:M,8,0),IF(IFERROR(IF(AD563=AH563,AI563,AH563),"---")="---","---",IF(COUNTIF(CALC_CONN_TEB0187_REV01!F:F,IFERROR(IF(AD563=AH563,AI563,AH563),"---"))&gt;0,"---",IFERROR(IF(AD563=AH563,AI563,AH563),"---")))),"---")</f>
        <v>---</v>
      </c>
      <c r="AK563" t="str">
        <f>IF(COUNTIF(CALC_CONN_TEB0187_REV01!F:F,IF(AH563&lt;&gt;"---",VLOOKUP(AD563,CALC_CONN_TEB0187_REV01!F:M,8,0),IF(IFERROR(IF(AD563=AH563,AI563,AH563),"---")="---","---",IF(COUNTIF(CALC_CONN_TEB0187_REV01!F:F,IFERROR(IF(AD563=AH563,AI563,AH563),"---"))&gt;0,"---",IFERROR(IF(AD563=AH563,AI563,AH563),"---")))))=0,IF(AH563&lt;&gt;"---",VLOOKUP(AD563,CALC_CONN_TEB0187_REV01!F:M,8,0),IF(IFERROR(IF(AD563=AH563,AI563,AH563),"---")="---","---",IF(COUNTIF(CALC_CONN_TEB0187_REV01!F:F,IFERROR(IF(AD563=AH563,AI563,AH563),"---"))&gt;0,"---",IFERROR(IF(AD563=AH563,AI563,AH563),"---")))),"---")</f>
        <v>J16-2</v>
      </c>
      <c r="AL563">
        <f t="shared" si="114"/>
        <v>144.55009999999999</v>
      </c>
      <c r="AM563">
        <f t="shared" si="115"/>
        <v>2</v>
      </c>
      <c r="AT563" t="str">
        <f t="shared" si="108"/>
        <v>A3</v>
      </c>
      <c r="AU563" t="str">
        <f t="shared" si="109"/>
        <v>--</v>
      </c>
    </row>
    <row r="564" spans="1:47" x14ac:dyDescent="0.25">
      <c r="A564" t="str">
        <f t="shared" si="104"/>
        <v>J3-B20</v>
      </c>
      <c r="B564" t="str">
        <f t="shared" si="105"/>
        <v>A1</v>
      </c>
      <c r="C564" t="str">
        <f t="shared" si="106"/>
        <v>J3-A1</v>
      </c>
      <c r="D564" t="str">
        <f t="shared" si="107"/>
        <v>J3-B20</v>
      </c>
      <c r="E564" t="s">
        <v>411</v>
      </c>
      <c r="F564" t="s">
        <v>249</v>
      </c>
      <c r="G564" t="s">
        <v>170</v>
      </c>
      <c r="L564" t="s">
        <v>4231</v>
      </c>
      <c r="M564" t="s">
        <v>428</v>
      </c>
      <c r="N564">
        <v>0.8</v>
      </c>
      <c r="AA564">
        <f t="shared" si="116"/>
        <v>559</v>
      </c>
      <c r="AB564" t="str">
        <f>B2B!B561</f>
        <v>J3</v>
      </c>
      <c r="AC564" t="str">
        <f>B2B!C561</f>
        <v>B19</v>
      </c>
      <c r="AD564" t="str">
        <f t="shared" si="110"/>
        <v>J3-B19</v>
      </c>
      <c r="AE564" t="str">
        <f t="shared" si="111"/>
        <v>A3</v>
      </c>
      <c r="AG564" t="str">
        <f t="shared" si="112"/>
        <v>--</v>
      </c>
      <c r="AH564" t="str">
        <f t="shared" si="113"/>
        <v>J3-B19</v>
      </c>
      <c r="AI564" t="str">
        <f>IFERROR(IF(IF(AG564="--",INDEX(D:D,MATCH(AE564,INDEX(B:B,MATCH(AE564,B:B,)+1):B11078,)+MATCH(AE564,B:B,)))=AD564,VLOOKUP(AE564,B:D,3,0),IF(AG564="--",INDEX(D:D,MATCH(AE564,INDEX(B:B,MATCH(AE564,B:B,)+1):B11078,)+MATCH(AE564,B:B,)),"---")),"---")</f>
        <v>J16-9</v>
      </c>
      <c r="AJ564" t="str">
        <f>IF(COUNTIF(CALC_CONN_TEB0187_REV01!F:F,IF(AH564&lt;&gt;"---",VLOOKUP(AD564,CALC_CONN_TEB0187_REV01!F:M,8,0),IF(IFERROR(IF(AD564=AH564,AI564,AH564),"---")="---","---",IF(COUNTIF(CALC_CONN_TEB0187_REV01!F:F,IFERROR(IF(AD564=AH564,AI564,AH564),"---"))&gt;0,"---",IFERROR(IF(AD564=AH564,AI564,AH564),"---")))))=1,IF(AH564&lt;&gt;"---",VLOOKUP(AD564,CALC_CONN_TEB0187_REV01!F:M,8,0),IF(IFERROR(IF(AD564=AH564,AI564,AH564),"---")="---","---",IF(COUNTIF(CALC_CONN_TEB0187_REV01!F:F,IFERROR(IF(AD564=AH564,AI564,AH564),"---"))&gt;0,"---",IFERROR(IF(AD564=AH564,AI564,AH564),"---")))),"---")</f>
        <v>---</v>
      </c>
      <c r="AK564" t="str">
        <f>IF(COUNTIF(CALC_CONN_TEB0187_REV01!F:F,IF(AH564&lt;&gt;"---",VLOOKUP(AD564,CALC_CONN_TEB0187_REV01!F:M,8,0),IF(IFERROR(IF(AD564=AH564,AI564,AH564),"---")="---","---",IF(COUNTIF(CALC_CONN_TEB0187_REV01!F:F,IFERROR(IF(AD564=AH564,AI564,AH564),"---"))&gt;0,"---",IFERROR(IF(AD564=AH564,AI564,AH564),"---")))))=0,IF(AH564&lt;&gt;"---",VLOOKUP(AD564,CALC_CONN_TEB0187_REV01!F:M,8,0),IF(IFERROR(IF(AD564=AH564,AI564,AH564),"---")="---","---",IF(COUNTIF(CALC_CONN_TEB0187_REV01!F:F,IFERROR(IF(AD564=AH564,AI564,AH564),"---"))&gt;0,"---",IFERROR(IF(AD564=AH564,AI564,AH564),"---")))),"---")</f>
        <v>J16-9</v>
      </c>
      <c r="AL564">
        <f t="shared" si="114"/>
        <v>138.44370000000001</v>
      </c>
      <c r="AM564">
        <f t="shared" si="115"/>
        <v>2</v>
      </c>
      <c r="AT564" t="str">
        <f t="shared" si="108"/>
        <v>A1</v>
      </c>
      <c r="AU564" t="str">
        <f t="shared" si="109"/>
        <v>--</v>
      </c>
    </row>
    <row r="565" spans="1:47" x14ac:dyDescent="0.25">
      <c r="A565" t="str">
        <f t="shared" si="104"/>
        <v>J3-B21</v>
      </c>
      <c r="B565" t="str">
        <f t="shared" si="105"/>
        <v>GND</v>
      </c>
      <c r="C565" t="str">
        <f t="shared" si="106"/>
        <v>J3-GND</v>
      </c>
      <c r="D565" t="str">
        <f t="shared" si="107"/>
        <v>J3-B21</v>
      </c>
      <c r="E565" t="s">
        <v>411</v>
      </c>
      <c r="F565" t="s">
        <v>250</v>
      </c>
      <c r="G565" t="s">
        <v>433</v>
      </c>
      <c r="L565" t="s">
        <v>4232</v>
      </c>
      <c r="M565" t="s">
        <v>428</v>
      </c>
      <c r="N565">
        <v>2.6179000000000001</v>
      </c>
      <c r="AA565">
        <f t="shared" si="116"/>
        <v>560</v>
      </c>
      <c r="AB565" t="str">
        <f>B2B!B562</f>
        <v>J3</v>
      </c>
      <c r="AC565" t="str">
        <f>B2B!C562</f>
        <v>B20</v>
      </c>
      <c r="AD565" t="str">
        <f t="shared" si="110"/>
        <v>J3-B20</v>
      </c>
      <c r="AE565" t="str">
        <f t="shared" si="111"/>
        <v>A1</v>
      </c>
      <c r="AG565" t="str">
        <f t="shared" si="112"/>
        <v>--</v>
      </c>
      <c r="AH565" t="str">
        <f t="shared" si="113"/>
        <v>J3-B20</v>
      </c>
      <c r="AI565" t="str">
        <f>IFERROR(IF(IF(AG565="--",INDEX(D:D,MATCH(AE565,INDEX(B:B,MATCH(AE565,B:B,)+1):B11079,)+MATCH(AE565,B:B,)))=AD565,VLOOKUP(AE565,B:D,3,0),IF(AG565="--",INDEX(D:D,MATCH(AE565,INDEX(B:B,MATCH(AE565,B:B,)+1):B11079,)+MATCH(AE565,B:B,)),"---")),"---")</f>
        <v>J16-5</v>
      </c>
      <c r="AJ565" t="str">
        <f>IF(COUNTIF(CALC_CONN_TEB0187_REV01!F:F,IF(AH565&lt;&gt;"---",VLOOKUP(AD565,CALC_CONN_TEB0187_REV01!F:M,8,0),IF(IFERROR(IF(AD565=AH565,AI565,AH565),"---")="---","---",IF(COUNTIF(CALC_CONN_TEB0187_REV01!F:F,IFERROR(IF(AD565=AH565,AI565,AH565),"---"))&gt;0,"---",IFERROR(IF(AD565=AH565,AI565,AH565),"---")))))=1,IF(AH565&lt;&gt;"---",VLOOKUP(AD565,CALC_CONN_TEB0187_REV01!F:M,8,0),IF(IFERROR(IF(AD565=AH565,AI565,AH565),"---")="---","---",IF(COUNTIF(CALC_CONN_TEB0187_REV01!F:F,IFERROR(IF(AD565=AH565,AI565,AH565),"---"))&gt;0,"---",IFERROR(IF(AD565=AH565,AI565,AH565),"---")))),"---")</f>
        <v>---</v>
      </c>
      <c r="AK565" t="str">
        <f>IF(COUNTIF(CALC_CONN_TEB0187_REV01!F:F,IF(AH565&lt;&gt;"---",VLOOKUP(AD565,CALC_CONN_TEB0187_REV01!F:M,8,0),IF(IFERROR(IF(AD565=AH565,AI565,AH565),"---")="---","---",IF(COUNTIF(CALC_CONN_TEB0187_REV01!F:F,IFERROR(IF(AD565=AH565,AI565,AH565),"---"))&gt;0,"---",IFERROR(IF(AD565=AH565,AI565,AH565),"---")))))=0,IF(AH565&lt;&gt;"---",VLOOKUP(AD565,CALC_CONN_TEB0187_REV01!F:M,8,0),IF(IFERROR(IF(AD565=AH565,AI565,AH565),"---")="---","---",IF(COUNTIF(CALC_CONN_TEB0187_REV01!F:F,IFERROR(IF(AD565=AH565,AI565,AH565),"---"))&gt;0,"---",IFERROR(IF(AD565=AH565,AI565,AH565),"---")))),"---")</f>
        <v>J16-5</v>
      </c>
      <c r="AL565">
        <f t="shared" si="114"/>
        <v>140.3177</v>
      </c>
      <c r="AM565">
        <f t="shared" si="115"/>
        <v>2</v>
      </c>
      <c r="AT565">
        <f t="shared" si="108"/>
        <v>0</v>
      </c>
      <c r="AU565">
        <f t="shared" si="109"/>
        <v>0</v>
      </c>
    </row>
    <row r="566" spans="1:47" x14ac:dyDescent="0.25">
      <c r="A566" t="str">
        <f t="shared" si="104"/>
        <v>J3-B22</v>
      </c>
      <c r="B566" t="str">
        <f t="shared" si="105"/>
        <v>HDMI_SDA</v>
      </c>
      <c r="C566" t="str">
        <f t="shared" si="106"/>
        <v>J3-HDMI_SDA</v>
      </c>
      <c r="D566" t="str">
        <f t="shared" si="107"/>
        <v>J3-B22</v>
      </c>
      <c r="E566" t="s">
        <v>411</v>
      </c>
      <c r="F566" t="s">
        <v>251</v>
      </c>
      <c r="G566" t="s">
        <v>4119</v>
      </c>
      <c r="L566" t="s">
        <v>4233</v>
      </c>
      <c r="M566" t="s">
        <v>428</v>
      </c>
      <c r="N566">
        <v>13.2425</v>
      </c>
      <c r="AA566">
        <f t="shared" si="116"/>
        <v>561</v>
      </c>
      <c r="AB566" t="str">
        <f>B2B!B563</f>
        <v>J3</v>
      </c>
      <c r="AC566" t="str">
        <f>B2B!C563</f>
        <v>B21</v>
      </c>
      <c r="AD566" t="str">
        <f t="shared" si="110"/>
        <v>J3-B21</v>
      </c>
      <c r="AE566" t="str">
        <f t="shared" si="111"/>
        <v>GND</v>
      </c>
      <c r="AG566" t="str">
        <f t="shared" si="112"/>
        <v>---</v>
      </c>
      <c r="AH566" t="str">
        <f t="shared" si="113"/>
        <v>---</v>
      </c>
      <c r="AI566" t="str">
        <f>IFERROR(IF(IF(AG566="--",INDEX(D:D,MATCH(AE566,INDEX(B:B,MATCH(AE566,B:B,)+1):B11080,)+MATCH(AE566,B:B,)))=AD566,VLOOKUP(AE566,B:D,3,0),IF(AG566="--",INDEX(D:D,MATCH(AE566,INDEX(B:B,MATCH(AE566,B:B,)+1):B11080,)+MATCH(AE566,B:B,)),"---")),"---")</f>
        <v>---</v>
      </c>
      <c r="AJ566" t="str">
        <f>IF(COUNTIF(CALC_CONN_TEB0187_REV01!F:F,IF(AH566&lt;&gt;"---",VLOOKUP(AD566,CALC_CONN_TEB0187_REV01!F:M,8,0),IF(IFERROR(IF(AD566=AH566,AI566,AH566),"---")="---","---",IF(COUNTIF(CALC_CONN_TEB0187_REV01!F:F,IFERROR(IF(AD566=AH566,AI566,AH566),"---"))&gt;0,"---",IFERROR(IF(AD566=AH566,AI566,AH566),"---")))))=1,IF(AH566&lt;&gt;"---",VLOOKUP(AD566,CALC_CONN_TEB0187_REV01!F:M,8,0),IF(IFERROR(IF(AD566=AH566,AI566,AH566),"---")="---","---",IF(COUNTIF(CALC_CONN_TEB0187_REV01!F:F,IFERROR(IF(AD566=AH566,AI566,AH566),"---"))&gt;0,"---",IFERROR(IF(AD566=AH566,AI566,AH566),"---")))),"---")</f>
        <v>---</v>
      </c>
      <c r="AK566" t="str">
        <f>IF(COUNTIF(CALC_CONN_TEB0187_REV01!F:F,IF(AH566&lt;&gt;"---",VLOOKUP(AD566,CALC_CONN_TEB0187_REV01!F:M,8,0),IF(IFERROR(IF(AD566=AH566,AI566,AH566),"---")="---","---",IF(COUNTIF(CALC_CONN_TEB0187_REV01!F:F,IFERROR(IF(AD566=AH566,AI566,AH566),"---"))&gt;0,"---",IFERROR(IF(AD566=AH566,AI566,AH566),"---")))))=0,IF(AH566&lt;&gt;"---",VLOOKUP(AD566,CALC_CONN_TEB0187_REV01!F:M,8,0),IF(IFERROR(IF(AD566=AH566,AI566,AH566),"---")="---","---",IF(COUNTIF(CALC_CONN_TEB0187_REV01!F:F,IFERROR(IF(AD566=AH566,AI566,AH566),"---"))&gt;0,"---",IFERROR(IF(AD566=AH566,AI566,AH566),"---")))),"---")</f>
        <v>---</v>
      </c>
      <c r="AL566" t="str">
        <f t="shared" si="114"/>
        <v>---</v>
      </c>
      <c r="AM566">
        <f t="shared" si="115"/>
        <v>1098</v>
      </c>
      <c r="AT566" t="str">
        <f t="shared" si="108"/>
        <v>HDMI_SDA</v>
      </c>
      <c r="AU566" t="str">
        <f t="shared" si="109"/>
        <v>--</v>
      </c>
    </row>
    <row r="567" spans="1:47" x14ac:dyDescent="0.25">
      <c r="A567" t="str">
        <f t="shared" si="104"/>
        <v>J3-B23</v>
      </c>
      <c r="B567" t="str">
        <f t="shared" si="105"/>
        <v>HDMI_D21</v>
      </c>
      <c r="C567" t="str">
        <f t="shared" si="106"/>
        <v>J3-HDMI_D21</v>
      </c>
      <c r="D567" t="str">
        <f t="shared" si="107"/>
        <v>J3-B23</v>
      </c>
      <c r="E567" t="s">
        <v>411</v>
      </c>
      <c r="F567" t="s">
        <v>252</v>
      </c>
      <c r="G567" t="s">
        <v>4098</v>
      </c>
      <c r="L567" t="s">
        <v>4234</v>
      </c>
      <c r="M567" t="s">
        <v>428</v>
      </c>
      <c r="N567">
        <v>5.3486000000000002</v>
      </c>
      <c r="AA567">
        <f t="shared" si="116"/>
        <v>562</v>
      </c>
      <c r="AB567" t="str">
        <f>B2B!B564</f>
        <v>J3</v>
      </c>
      <c r="AC567" t="str">
        <f>B2B!C564</f>
        <v>B22</v>
      </c>
      <c r="AD567" t="str">
        <f t="shared" si="110"/>
        <v>J3-B22</v>
      </c>
      <c r="AE567" t="str">
        <f t="shared" si="111"/>
        <v>HDMI_SDA</v>
      </c>
      <c r="AG567" t="str">
        <f t="shared" si="112"/>
        <v>--</v>
      </c>
      <c r="AH567" t="str">
        <f t="shared" si="113"/>
        <v>J3-B22</v>
      </c>
      <c r="AI567" t="str">
        <f>IFERROR(IF(IF(AG567="--",INDEX(D:D,MATCH(AE567,INDEX(B:B,MATCH(AE567,B:B,)+1):B11081,)+MATCH(AE567,B:B,)))=AD567,VLOOKUP(AE567,B:D,3,0),IF(AG567="--",INDEX(D:D,MATCH(AE567,INDEX(B:B,MATCH(AE567,B:B,)+1):B11081,)+MATCH(AE567,B:B,)),"---")),"---")</f>
        <v>U23-14</v>
      </c>
      <c r="AJ567" t="str">
        <f>IF(COUNTIF(CALC_CONN_TEB0187_REV01!F:F,IF(AH567&lt;&gt;"---",VLOOKUP(AD567,CALC_CONN_TEB0187_REV01!F:M,8,0),IF(IFERROR(IF(AD567=AH567,AI567,AH567),"---")="---","---",IF(COUNTIF(CALC_CONN_TEB0187_REV01!F:F,IFERROR(IF(AD567=AH567,AI567,AH567),"---"))&gt;0,"---",IFERROR(IF(AD567=AH567,AI567,AH567),"---")))))=1,IF(AH567&lt;&gt;"---",VLOOKUP(AD567,CALC_CONN_TEB0187_REV01!F:M,8,0),IF(IFERROR(IF(AD567=AH567,AI567,AH567),"---")="---","---",IF(COUNTIF(CALC_CONN_TEB0187_REV01!F:F,IFERROR(IF(AD567=AH567,AI567,AH567),"---"))&gt;0,"---",IFERROR(IF(AD567=AH567,AI567,AH567),"---")))),"---")</f>
        <v>---</v>
      </c>
      <c r="AK567" t="str">
        <f>IF(COUNTIF(CALC_CONN_TEB0187_REV01!F:F,IF(AH567&lt;&gt;"---",VLOOKUP(AD567,CALC_CONN_TEB0187_REV01!F:M,8,0),IF(IFERROR(IF(AD567=AH567,AI567,AH567),"---")="---","---",IF(COUNTIF(CALC_CONN_TEB0187_REV01!F:F,IFERROR(IF(AD567=AH567,AI567,AH567),"---"))&gt;0,"---",IFERROR(IF(AD567=AH567,AI567,AH567),"---")))))=0,IF(AH567&lt;&gt;"---",VLOOKUP(AD567,CALC_CONN_TEB0187_REV01!F:M,8,0),IF(IFERROR(IF(AD567=AH567,AI567,AH567),"---")="---","---",IF(COUNTIF(CALC_CONN_TEB0187_REV01!F:F,IFERROR(IF(AD567=AH567,AI567,AH567),"---"))&gt;0,"---",IFERROR(IF(AD567=AH567,AI567,AH567),"---")))),"---")</f>
        <v>U23-14</v>
      </c>
      <c r="AL567">
        <f t="shared" si="114"/>
        <v>73.828000000000003</v>
      </c>
      <c r="AM567">
        <f t="shared" si="115"/>
        <v>3</v>
      </c>
      <c r="AT567" t="str">
        <f t="shared" si="108"/>
        <v>HDMI_D21</v>
      </c>
      <c r="AU567" t="str">
        <f t="shared" si="109"/>
        <v>--</v>
      </c>
    </row>
    <row r="568" spans="1:47" x14ac:dyDescent="0.25">
      <c r="A568" t="str">
        <f t="shared" si="104"/>
        <v>J3-B24</v>
      </c>
      <c r="B568" t="str">
        <f t="shared" si="105"/>
        <v>HDMI_D19</v>
      </c>
      <c r="C568" t="str">
        <f t="shared" si="106"/>
        <v>J3-HDMI_D19</v>
      </c>
      <c r="D568" t="str">
        <f t="shared" si="107"/>
        <v>J3-B24</v>
      </c>
      <c r="E568" t="s">
        <v>411</v>
      </c>
      <c r="F568" t="s">
        <v>253</v>
      </c>
      <c r="G568" t="s">
        <v>4095</v>
      </c>
      <c r="L568" t="s">
        <v>4235</v>
      </c>
      <c r="M568" t="s">
        <v>428</v>
      </c>
      <c r="N568">
        <v>4.9036999999999997</v>
      </c>
      <c r="AA568">
        <f t="shared" si="116"/>
        <v>563</v>
      </c>
      <c r="AB568" t="str">
        <f>B2B!B565</f>
        <v>J3</v>
      </c>
      <c r="AC568" t="str">
        <f>B2B!C565</f>
        <v>B23</v>
      </c>
      <c r="AD568" t="str">
        <f t="shared" si="110"/>
        <v>J3-B23</v>
      </c>
      <c r="AE568" t="str">
        <f t="shared" si="111"/>
        <v>HDMI_D21</v>
      </c>
      <c r="AG568" t="str">
        <f t="shared" si="112"/>
        <v>--</v>
      </c>
      <c r="AH568" t="str">
        <f t="shared" si="113"/>
        <v>J3-B23</v>
      </c>
      <c r="AI568" t="str">
        <f>IFERROR(IF(IF(AG568="--",INDEX(D:D,MATCH(AE568,INDEX(B:B,MATCH(AE568,B:B,)+1):B11082,)+MATCH(AE568,B:B,)))=AD568,VLOOKUP(AE568,B:D,3,0),IF(AG568="--",INDEX(D:D,MATCH(AE568,INDEX(B:B,MATCH(AE568,B:B,)+1):B11082,)+MATCH(AE568,B:B,)),"---")),"---")</f>
        <v>U23-38</v>
      </c>
      <c r="AJ568" t="str">
        <f>IF(COUNTIF(CALC_CONN_TEB0187_REV01!F:F,IF(AH568&lt;&gt;"---",VLOOKUP(AD568,CALC_CONN_TEB0187_REV01!F:M,8,0),IF(IFERROR(IF(AD568=AH568,AI568,AH568),"---")="---","---",IF(COUNTIF(CALC_CONN_TEB0187_REV01!F:F,IFERROR(IF(AD568=AH568,AI568,AH568),"---"))&gt;0,"---",IFERROR(IF(AD568=AH568,AI568,AH568),"---")))))=1,IF(AH568&lt;&gt;"---",VLOOKUP(AD568,CALC_CONN_TEB0187_REV01!F:M,8,0),IF(IFERROR(IF(AD568=AH568,AI568,AH568),"---")="---","---",IF(COUNTIF(CALC_CONN_TEB0187_REV01!F:F,IFERROR(IF(AD568=AH568,AI568,AH568),"---"))&gt;0,"---",IFERROR(IF(AD568=AH568,AI568,AH568),"---")))),"---")</f>
        <v>---</v>
      </c>
      <c r="AK568" t="str">
        <f>IF(COUNTIF(CALC_CONN_TEB0187_REV01!F:F,IF(AH568&lt;&gt;"---",VLOOKUP(AD568,CALC_CONN_TEB0187_REV01!F:M,8,0),IF(IFERROR(IF(AD568=AH568,AI568,AH568),"---")="---","---",IF(COUNTIF(CALC_CONN_TEB0187_REV01!F:F,IFERROR(IF(AD568=AH568,AI568,AH568),"---"))&gt;0,"---",IFERROR(IF(AD568=AH568,AI568,AH568),"---")))))=0,IF(AH568&lt;&gt;"---",VLOOKUP(AD568,CALC_CONN_TEB0187_REV01!F:M,8,0),IF(IFERROR(IF(AD568=AH568,AI568,AH568),"---")="---","---",IF(COUNTIF(CALC_CONN_TEB0187_REV01!F:F,IFERROR(IF(AD568=AH568,AI568,AH568),"---"))&gt;0,"---",IFERROR(IF(AD568=AH568,AI568,AH568),"---")))),"---")</f>
        <v>U23-38</v>
      </c>
      <c r="AL568">
        <f t="shared" si="114"/>
        <v>51.858899999999998</v>
      </c>
      <c r="AM568">
        <f t="shared" si="115"/>
        <v>2</v>
      </c>
      <c r="AT568" t="str">
        <f t="shared" si="108"/>
        <v>HDMI_D19</v>
      </c>
      <c r="AU568" t="str">
        <f t="shared" si="109"/>
        <v>--</v>
      </c>
    </row>
    <row r="569" spans="1:47" x14ac:dyDescent="0.25">
      <c r="A569" t="str">
        <f t="shared" si="104"/>
        <v>J3-B25</v>
      </c>
      <c r="B569" t="str">
        <f t="shared" si="105"/>
        <v>HDMI_D17</v>
      </c>
      <c r="C569" t="str">
        <f t="shared" si="106"/>
        <v>J3-HDMI_D17</v>
      </c>
      <c r="D569" t="str">
        <f t="shared" si="107"/>
        <v>J3-B25</v>
      </c>
      <c r="E569" t="s">
        <v>411</v>
      </c>
      <c r="F569" t="s">
        <v>254</v>
      </c>
      <c r="G569" t="s">
        <v>4093</v>
      </c>
      <c r="L569" t="s">
        <v>4236</v>
      </c>
      <c r="M569" t="s">
        <v>428</v>
      </c>
      <c r="N569">
        <v>3.1021000000000001</v>
      </c>
      <c r="AA569">
        <f t="shared" si="116"/>
        <v>564</v>
      </c>
      <c r="AB569" t="str">
        <f>B2B!B566</f>
        <v>J3</v>
      </c>
      <c r="AC569" t="str">
        <f>B2B!C566</f>
        <v>B24</v>
      </c>
      <c r="AD569" t="str">
        <f t="shared" si="110"/>
        <v>J3-B24</v>
      </c>
      <c r="AE569" t="str">
        <f t="shared" si="111"/>
        <v>HDMI_D19</v>
      </c>
      <c r="AG569" t="str">
        <f t="shared" si="112"/>
        <v>--</v>
      </c>
      <c r="AH569" t="str">
        <f t="shared" si="113"/>
        <v>J3-B24</v>
      </c>
      <c r="AI569" t="str">
        <f>IFERROR(IF(IF(AG569="--",INDEX(D:D,MATCH(AE569,INDEX(B:B,MATCH(AE569,B:B,)+1):B11083,)+MATCH(AE569,B:B,)))=AD569,VLOOKUP(AE569,B:D,3,0),IF(AG569="--",INDEX(D:D,MATCH(AE569,INDEX(B:B,MATCH(AE569,B:B,)+1):B11083,)+MATCH(AE569,B:B,)),"---")),"---")</f>
        <v>U23-40</v>
      </c>
      <c r="AJ569" t="str">
        <f>IF(COUNTIF(CALC_CONN_TEB0187_REV01!F:F,IF(AH569&lt;&gt;"---",VLOOKUP(AD569,CALC_CONN_TEB0187_REV01!F:M,8,0),IF(IFERROR(IF(AD569=AH569,AI569,AH569),"---")="---","---",IF(COUNTIF(CALC_CONN_TEB0187_REV01!F:F,IFERROR(IF(AD569=AH569,AI569,AH569),"---"))&gt;0,"---",IFERROR(IF(AD569=AH569,AI569,AH569),"---")))))=1,IF(AH569&lt;&gt;"---",VLOOKUP(AD569,CALC_CONN_TEB0187_REV01!F:M,8,0),IF(IFERROR(IF(AD569=AH569,AI569,AH569),"---")="---","---",IF(COUNTIF(CALC_CONN_TEB0187_REV01!F:F,IFERROR(IF(AD569=AH569,AI569,AH569),"---"))&gt;0,"---",IFERROR(IF(AD569=AH569,AI569,AH569),"---")))),"---")</f>
        <v>---</v>
      </c>
      <c r="AK569" t="str">
        <f>IF(COUNTIF(CALC_CONN_TEB0187_REV01!F:F,IF(AH569&lt;&gt;"---",VLOOKUP(AD569,CALC_CONN_TEB0187_REV01!F:M,8,0),IF(IFERROR(IF(AD569=AH569,AI569,AH569),"---")="---","---",IF(COUNTIF(CALC_CONN_TEB0187_REV01!F:F,IFERROR(IF(AD569=AH569,AI569,AH569),"---"))&gt;0,"---",IFERROR(IF(AD569=AH569,AI569,AH569),"---")))))=0,IF(AH569&lt;&gt;"---",VLOOKUP(AD569,CALC_CONN_TEB0187_REV01!F:M,8,0),IF(IFERROR(IF(AD569=AH569,AI569,AH569),"---")="---","---",IF(COUNTIF(CALC_CONN_TEB0187_REV01!F:F,IFERROR(IF(AD569=AH569,AI569,AH569),"---"))&gt;0,"---",IFERROR(IF(AD569=AH569,AI569,AH569),"---")))),"---")</f>
        <v>U23-40</v>
      </c>
      <c r="AL569">
        <f t="shared" si="114"/>
        <v>50.577199999999998</v>
      </c>
      <c r="AM569">
        <f t="shared" si="115"/>
        <v>2</v>
      </c>
      <c r="AT569" t="str">
        <f t="shared" si="108"/>
        <v>HDMI_D17</v>
      </c>
      <c r="AU569" t="str">
        <f t="shared" si="109"/>
        <v>--</v>
      </c>
    </row>
    <row r="570" spans="1:47" x14ac:dyDescent="0.25">
      <c r="A570" t="str">
        <f t="shared" si="104"/>
        <v>J3-B26</v>
      </c>
      <c r="B570" t="str">
        <f t="shared" si="105"/>
        <v>HDMI_SCL</v>
      </c>
      <c r="C570" t="str">
        <f t="shared" si="106"/>
        <v>J3-HDMI_SCL</v>
      </c>
      <c r="D570" t="str">
        <f t="shared" si="107"/>
        <v>J3-B26</v>
      </c>
      <c r="E570" t="s">
        <v>411</v>
      </c>
      <c r="F570" t="s">
        <v>255</v>
      </c>
      <c r="G570" t="s">
        <v>4118</v>
      </c>
      <c r="L570" t="s">
        <v>4237</v>
      </c>
      <c r="M570" t="s">
        <v>428</v>
      </c>
      <c r="N570">
        <v>1.4421999999999999</v>
      </c>
      <c r="AA570">
        <f t="shared" si="116"/>
        <v>565</v>
      </c>
      <c r="AB570" t="str">
        <f>B2B!B567</f>
        <v>J3</v>
      </c>
      <c r="AC570" t="str">
        <f>B2B!C567</f>
        <v>B25</v>
      </c>
      <c r="AD570" t="str">
        <f t="shared" si="110"/>
        <v>J3-B25</v>
      </c>
      <c r="AE570" t="str">
        <f t="shared" si="111"/>
        <v>HDMI_D17</v>
      </c>
      <c r="AG570" t="str">
        <f t="shared" si="112"/>
        <v>--</v>
      </c>
      <c r="AH570" t="str">
        <f t="shared" si="113"/>
        <v>J3-B25</v>
      </c>
      <c r="AI570" t="str">
        <f>IFERROR(IF(IF(AG570="--",INDEX(D:D,MATCH(AE570,INDEX(B:B,MATCH(AE570,B:B,)+1):B11084,)+MATCH(AE570,B:B,)))=AD570,VLOOKUP(AE570,B:D,3,0),IF(AG570="--",INDEX(D:D,MATCH(AE570,INDEX(B:B,MATCH(AE570,B:B,)+1):B11084,)+MATCH(AE570,B:B,)),"---")),"---")</f>
        <v>U23-42</v>
      </c>
      <c r="AJ570" t="str">
        <f>IF(COUNTIF(CALC_CONN_TEB0187_REV01!F:F,IF(AH570&lt;&gt;"---",VLOOKUP(AD570,CALC_CONN_TEB0187_REV01!F:M,8,0),IF(IFERROR(IF(AD570=AH570,AI570,AH570),"---")="---","---",IF(COUNTIF(CALC_CONN_TEB0187_REV01!F:F,IFERROR(IF(AD570=AH570,AI570,AH570),"---"))&gt;0,"---",IFERROR(IF(AD570=AH570,AI570,AH570),"---")))))=1,IF(AH570&lt;&gt;"---",VLOOKUP(AD570,CALC_CONN_TEB0187_REV01!F:M,8,0),IF(IFERROR(IF(AD570=AH570,AI570,AH570),"---")="---","---",IF(COUNTIF(CALC_CONN_TEB0187_REV01!F:F,IFERROR(IF(AD570=AH570,AI570,AH570),"---"))&gt;0,"---",IFERROR(IF(AD570=AH570,AI570,AH570),"---")))),"---")</f>
        <v>---</v>
      </c>
      <c r="AK570" t="str">
        <f>IF(COUNTIF(CALC_CONN_TEB0187_REV01!F:F,IF(AH570&lt;&gt;"---",VLOOKUP(AD570,CALC_CONN_TEB0187_REV01!F:M,8,0),IF(IFERROR(IF(AD570=AH570,AI570,AH570),"---")="---","---",IF(COUNTIF(CALC_CONN_TEB0187_REV01!F:F,IFERROR(IF(AD570=AH570,AI570,AH570),"---"))&gt;0,"---",IFERROR(IF(AD570=AH570,AI570,AH570),"---")))))=0,IF(AH570&lt;&gt;"---",VLOOKUP(AD570,CALC_CONN_TEB0187_REV01!F:M,8,0),IF(IFERROR(IF(AD570=AH570,AI570,AH570),"---")="---","---",IF(COUNTIF(CALC_CONN_TEB0187_REV01!F:F,IFERROR(IF(AD570=AH570,AI570,AH570),"---"))&gt;0,"---",IFERROR(IF(AD570=AH570,AI570,AH570),"---")))),"---")</f>
        <v>U23-42</v>
      </c>
      <c r="AL570">
        <f t="shared" si="114"/>
        <v>49.168199999999999</v>
      </c>
      <c r="AM570">
        <f t="shared" si="115"/>
        <v>2</v>
      </c>
      <c r="AT570" t="str">
        <f t="shared" si="108"/>
        <v>HDMI_SCL</v>
      </c>
      <c r="AU570" t="str">
        <f t="shared" si="109"/>
        <v>--</v>
      </c>
    </row>
    <row r="571" spans="1:47" x14ac:dyDescent="0.25">
      <c r="A571" t="str">
        <f t="shared" si="104"/>
        <v>J3-B27</v>
      </c>
      <c r="B571" t="str">
        <f t="shared" si="105"/>
        <v>GND</v>
      </c>
      <c r="C571" t="str">
        <f t="shared" si="106"/>
        <v>J3-GND</v>
      </c>
      <c r="D571" t="str">
        <f t="shared" si="107"/>
        <v>J3-B27</v>
      </c>
      <c r="E571" t="s">
        <v>411</v>
      </c>
      <c r="F571" t="s">
        <v>256</v>
      </c>
      <c r="G571" t="s">
        <v>433</v>
      </c>
      <c r="L571" t="s">
        <v>4238</v>
      </c>
      <c r="M571" t="s">
        <v>428</v>
      </c>
      <c r="N571">
        <v>1.4421999999999999</v>
      </c>
      <c r="AA571">
        <f t="shared" si="116"/>
        <v>566</v>
      </c>
      <c r="AB571" t="str">
        <f>B2B!B568</f>
        <v>J3</v>
      </c>
      <c r="AC571" t="str">
        <f>B2B!C568</f>
        <v>B26</v>
      </c>
      <c r="AD571" t="str">
        <f t="shared" si="110"/>
        <v>J3-B26</v>
      </c>
      <c r="AE571" t="str">
        <f t="shared" si="111"/>
        <v>HDMI_SCL</v>
      </c>
      <c r="AG571" t="str">
        <f t="shared" si="112"/>
        <v>--</v>
      </c>
      <c r="AH571" t="str">
        <f t="shared" si="113"/>
        <v>J3-B26</v>
      </c>
      <c r="AI571" t="str">
        <f>IFERROR(IF(IF(AG571="--",INDEX(D:D,MATCH(AE571,INDEX(B:B,MATCH(AE571,B:B,)+1):B11085,)+MATCH(AE571,B:B,)))=AD571,VLOOKUP(AE571,B:D,3,0),IF(AG571="--",INDEX(D:D,MATCH(AE571,INDEX(B:B,MATCH(AE571,B:B,)+1):B11085,)+MATCH(AE571,B:B,)),"---")),"---")</f>
        <v>U23-15</v>
      </c>
      <c r="AJ571" t="str">
        <f>IF(COUNTIF(CALC_CONN_TEB0187_REV01!F:F,IF(AH571&lt;&gt;"---",VLOOKUP(AD571,CALC_CONN_TEB0187_REV01!F:M,8,0),IF(IFERROR(IF(AD571=AH571,AI571,AH571),"---")="---","---",IF(COUNTIF(CALC_CONN_TEB0187_REV01!F:F,IFERROR(IF(AD571=AH571,AI571,AH571),"---"))&gt;0,"---",IFERROR(IF(AD571=AH571,AI571,AH571),"---")))))=1,IF(AH571&lt;&gt;"---",VLOOKUP(AD571,CALC_CONN_TEB0187_REV01!F:M,8,0),IF(IFERROR(IF(AD571=AH571,AI571,AH571),"---")="---","---",IF(COUNTIF(CALC_CONN_TEB0187_REV01!F:F,IFERROR(IF(AD571=AH571,AI571,AH571),"---"))&gt;0,"---",IFERROR(IF(AD571=AH571,AI571,AH571),"---")))),"---")</f>
        <v>---</v>
      </c>
      <c r="AK571" t="str">
        <f>IF(COUNTIF(CALC_CONN_TEB0187_REV01!F:F,IF(AH571&lt;&gt;"---",VLOOKUP(AD571,CALC_CONN_TEB0187_REV01!F:M,8,0),IF(IFERROR(IF(AD571=AH571,AI571,AH571),"---")="---","---",IF(COUNTIF(CALC_CONN_TEB0187_REV01!F:F,IFERROR(IF(AD571=AH571,AI571,AH571),"---"))&gt;0,"---",IFERROR(IF(AD571=AH571,AI571,AH571),"---")))))=0,IF(AH571&lt;&gt;"---",VLOOKUP(AD571,CALC_CONN_TEB0187_REV01!F:M,8,0),IF(IFERROR(IF(AD571=AH571,AI571,AH571),"---")="---","---",IF(COUNTIF(CALC_CONN_TEB0187_REV01!F:F,IFERROR(IF(AD571=AH571,AI571,AH571),"---"))&gt;0,"---",IFERROR(IF(AD571=AH571,AI571,AH571),"---")))),"---")</f>
        <v>U23-15</v>
      </c>
      <c r="AL571">
        <f t="shared" si="114"/>
        <v>67.593699999999998</v>
      </c>
      <c r="AM571">
        <f t="shared" si="115"/>
        <v>3</v>
      </c>
      <c r="AT571">
        <f t="shared" si="108"/>
        <v>0</v>
      </c>
      <c r="AU571">
        <f t="shared" si="109"/>
        <v>0</v>
      </c>
    </row>
    <row r="572" spans="1:47" x14ac:dyDescent="0.25">
      <c r="A572" t="str">
        <f t="shared" si="104"/>
        <v>J3-B28</v>
      </c>
      <c r="B572" t="str">
        <f t="shared" si="105"/>
        <v>HDMI_D1</v>
      </c>
      <c r="C572" t="str">
        <f t="shared" si="106"/>
        <v>J3-HDMI_D1</v>
      </c>
      <c r="D572" t="str">
        <f t="shared" si="107"/>
        <v>J3-B28</v>
      </c>
      <c r="E572" t="s">
        <v>411</v>
      </c>
      <c r="F572" t="s">
        <v>257</v>
      </c>
      <c r="G572" t="s">
        <v>4085</v>
      </c>
      <c r="L572" t="s">
        <v>4239</v>
      </c>
      <c r="M572" t="s">
        <v>428</v>
      </c>
      <c r="N572">
        <v>2.7930000000000001</v>
      </c>
      <c r="AA572">
        <f t="shared" si="116"/>
        <v>567</v>
      </c>
      <c r="AB572" t="str">
        <f>B2B!B569</f>
        <v>J3</v>
      </c>
      <c r="AC572" t="str">
        <f>B2B!C569</f>
        <v>B27</v>
      </c>
      <c r="AD572" t="str">
        <f t="shared" si="110"/>
        <v>J3-B27</v>
      </c>
      <c r="AE572" t="str">
        <f t="shared" si="111"/>
        <v>GND</v>
      </c>
      <c r="AG572" t="str">
        <f t="shared" si="112"/>
        <v>---</v>
      </c>
      <c r="AH572" t="str">
        <f t="shared" si="113"/>
        <v>---</v>
      </c>
      <c r="AI572" t="str">
        <f>IFERROR(IF(IF(AG572="--",INDEX(D:D,MATCH(AE572,INDEX(B:B,MATCH(AE572,B:B,)+1):B11086,)+MATCH(AE572,B:B,)))=AD572,VLOOKUP(AE572,B:D,3,0),IF(AG572="--",INDEX(D:D,MATCH(AE572,INDEX(B:B,MATCH(AE572,B:B,)+1):B11086,)+MATCH(AE572,B:B,)),"---")),"---")</f>
        <v>---</v>
      </c>
      <c r="AJ572" t="str">
        <f>IF(COUNTIF(CALC_CONN_TEB0187_REV01!F:F,IF(AH572&lt;&gt;"---",VLOOKUP(AD572,CALC_CONN_TEB0187_REV01!F:M,8,0),IF(IFERROR(IF(AD572=AH572,AI572,AH572),"---")="---","---",IF(COUNTIF(CALC_CONN_TEB0187_REV01!F:F,IFERROR(IF(AD572=AH572,AI572,AH572),"---"))&gt;0,"---",IFERROR(IF(AD572=AH572,AI572,AH572),"---")))))=1,IF(AH572&lt;&gt;"---",VLOOKUP(AD572,CALC_CONN_TEB0187_REV01!F:M,8,0),IF(IFERROR(IF(AD572=AH572,AI572,AH572),"---")="---","---",IF(COUNTIF(CALC_CONN_TEB0187_REV01!F:F,IFERROR(IF(AD572=AH572,AI572,AH572),"---"))&gt;0,"---",IFERROR(IF(AD572=AH572,AI572,AH572),"---")))),"---")</f>
        <v>---</v>
      </c>
      <c r="AK572" t="str">
        <f>IF(COUNTIF(CALC_CONN_TEB0187_REV01!F:F,IF(AH572&lt;&gt;"---",VLOOKUP(AD572,CALC_CONN_TEB0187_REV01!F:M,8,0),IF(IFERROR(IF(AD572=AH572,AI572,AH572),"---")="---","---",IF(COUNTIF(CALC_CONN_TEB0187_REV01!F:F,IFERROR(IF(AD572=AH572,AI572,AH572),"---"))&gt;0,"---",IFERROR(IF(AD572=AH572,AI572,AH572),"---")))))=0,IF(AH572&lt;&gt;"---",VLOOKUP(AD572,CALC_CONN_TEB0187_REV01!F:M,8,0),IF(IFERROR(IF(AD572=AH572,AI572,AH572),"---")="---","---",IF(COUNTIF(CALC_CONN_TEB0187_REV01!F:F,IFERROR(IF(AD572=AH572,AI572,AH572),"---"))&gt;0,"---",IFERROR(IF(AD572=AH572,AI572,AH572),"---")))),"---")</f>
        <v>---</v>
      </c>
      <c r="AL572" t="str">
        <f t="shared" si="114"/>
        <v>---</v>
      </c>
      <c r="AM572">
        <f t="shared" si="115"/>
        <v>1098</v>
      </c>
      <c r="AT572" t="str">
        <f t="shared" si="108"/>
        <v>HDMI_D1</v>
      </c>
      <c r="AU572" t="str">
        <f t="shared" si="109"/>
        <v>--</v>
      </c>
    </row>
    <row r="573" spans="1:47" x14ac:dyDescent="0.25">
      <c r="A573" t="str">
        <f t="shared" si="104"/>
        <v>J3-B29</v>
      </c>
      <c r="B573" t="str">
        <f t="shared" si="105"/>
        <v>HDMI_DE</v>
      </c>
      <c r="C573" t="str">
        <f t="shared" si="106"/>
        <v>J3-HDMI_DE</v>
      </c>
      <c r="D573" t="str">
        <f t="shared" si="107"/>
        <v>J3-B29</v>
      </c>
      <c r="E573" t="s">
        <v>411</v>
      </c>
      <c r="F573" t="s">
        <v>258</v>
      </c>
      <c r="G573" t="s">
        <v>4110</v>
      </c>
      <c r="L573" t="s">
        <v>4240</v>
      </c>
      <c r="M573" t="s">
        <v>428</v>
      </c>
      <c r="N573">
        <v>1.4421999999999999</v>
      </c>
      <c r="AA573">
        <f t="shared" si="116"/>
        <v>568</v>
      </c>
      <c r="AB573" t="str">
        <f>B2B!B570</f>
        <v>J3</v>
      </c>
      <c r="AC573" t="str">
        <f>B2B!C570</f>
        <v>B28</v>
      </c>
      <c r="AD573" t="str">
        <f t="shared" si="110"/>
        <v>J3-B28</v>
      </c>
      <c r="AE573" t="str">
        <f t="shared" si="111"/>
        <v>HDMI_D1</v>
      </c>
      <c r="AG573" t="str">
        <f t="shared" si="112"/>
        <v>--</v>
      </c>
      <c r="AH573" t="str">
        <f t="shared" si="113"/>
        <v>J3-B28</v>
      </c>
      <c r="AI573" t="str">
        <f>IFERROR(IF(IF(AG573="--",INDEX(D:D,MATCH(AE573,INDEX(B:B,MATCH(AE573,B:B,)+1):B11087,)+MATCH(AE573,B:B,)))=AD573,VLOOKUP(AE573,B:D,3,0),IF(AG573="--",INDEX(D:D,MATCH(AE573,INDEX(B:B,MATCH(AE573,B:B,)+1):B11087,)+MATCH(AE573,B:B,)),"---")),"---")</f>
        <v>U23-62</v>
      </c>
      <c r="AJ573" t="str">
        <f>IF(COUNTIF(CALC_CONN_TEB0187_REV01!F:F,IF(AH573&lt;&gt;"---",VLOOKUP(AD573,CALC_CONN_TEB0187_REV01!F:M,8,0),IF(IFERROR(IF(AD573=AH573,AI573,AH573),"---")="---","---",IF(COUNTIF(CALC_CONN_TEB0187_REV01!F:F,IFERROR(IF(AD573=AH573,AI573,AH573),"---"))&gt;0,"---",IFERROR(IF(AD573=AH573,AI573,AH573),"---")))))=1,IF(AH573&lt;&gt;"---",VLOOKUP(AD573,CALC_CONN_TEB0187_REV01!F:M,8,0),IF(IFERROR(IF(AD573=AH573,AI573,AH573),"---")="---","---",IF(COUNTIF(CALC_CONN_TEB0187_REV01!F:F,IFERROR(IF(AD573=AH573,AI573,AH573),"---"))&gt;0,"---",IFERROR(IF(AD573=AH573,AI573,AH573),"---")))),"---")</f>
        <v>---</v>
      </c>
      <c r="AK573" t="str">
        <f>IF(COUNTIF(CALC_CONN_TEB0187_REV01!F:F,IF(AH573&lt;&gt;"---",VLOOKUP(AD573,CALC_CONN_TEB0187_REV01!F:M,8,0),IF(IFERROR(IF(AD573=AH573,AI573,AH573),"---")="---","---",IF(COUNTIF(CALC_CONN_TEB0187_REV01!F:F,IFERROR(IF(AD573=AH573,AI573,AH573),"---"))&gt;0,"---",IFERROR(IF(AD573=AH573,AI573,AH573),"---")))))=0,IF(AH573&lt;&gt;"---",VLOOKUP(AD573,CALC_CONN_TEB0187_REV01!F:M,8,0),IF(IFERROR(IF(AD573=AH573,AI573,AH573),"---")="---","---",IF(COUNTIF(CALC_CONN_TEB0187_REV01!F:F,IFERROR(IF(AD573=AH573,AI573,AH573),"---"))&gt;0,"---",IFERROR(IF(AD573=AH573,AI573,AH573),"---")))),"---")</f>
        <v>U23-62</v>
      </c>
      <c r="AL573">
        <f t="shared" si="114"/>
        <v>47.343400000000003</v>
      </c>
      <c r="AM573">
        <f t="shared" si="115"/>
        <v>2</v>
      </c>
      <c r="AT573" t="str">
        <f t="shared" si="108"/>
        <v>HDMI_DE</v>
      </c>
      <c r="AU573" t="str">
        <f t="shared" si="109"/>
        <v>--</v>
      </c>
    </row>
    <row r="574" spans="1:47" x14ac:dyDescent="0.25">
      <c r="A574" t="str">
        <f t="shared" si="104"/>
        <v>J3-B30</v>
      </c>
      <c r="B574" t="str">
        <f t="shared" si="105"/>
        <v>HDMI_VS</v>
      </c>
      <c r="C574" t="str">
        <f t="shared" si="106"/>
        <v>J3-HDMI_VS</v>
      </c>
      <c r="D574" t="str">
        <f t="shared" si="107"/>
        <v>J3-B30</v>
      </c>
      <c r="E574" t="s">
        <v>411</v>
      </c>
      <c r="F574" t="s">
        <v>259</v>
      </c>
      <c r="G574" t="s">
        <v>4129</v>
      </c>
      <c r="L574" t="s">
        <v>4241</v>
      </c>
      <c r="M574" t="s">
        <v>428</v>
      </c>
      <c r="N574">
        <v>1.4421999999999999</v>
      </c>
      <c r="AA574">
        <f t="shared" si="116"/>
        <v>569</v>
      </c>
      <c r="AB574" t="str">
        <f>B2B!B571</f>
        <v>J3</v>
      </c>
      <c r="AC574" t="str">
        <f>B2B!C571</f>
        <v>B29</v>
      </c>
      <c r="AD574" t="str">
        <f t="shared" si="110"/>
        <v>J3-B29</v>
      </c>
      <c r="AE574" t="str">
        <f t="shared" si="111"/>
        <v>HDMI_DE</v>
      </c>
      <c r="AG574" t="str">
        <f t="shared" si="112"/>
        <v>--</v>
      </c>
      <c r="AH574" t="str">
        <f t="shared" si="113"/>
        <v>J3-B29</v>
      </c>
      <c r="AI574" t="str">
        <f>IFERROR(IF(IF(AG574="--",INDEX(D:D,MATCH(AE574,INDEX(B:B,MATCH(AE574,B:B,)+1):B11088,)+MATCH(AE574,B:B,)))=AD574,VLOOKUP(AE574,B:D,3,0),IF(AG574="--",INDEX(D:D,MATCH(AE574,INDEX(B:B,MATCH(AE574,B:B,)+1):B11088,)+MATCH(AE574,B:B,)),"---")),"---")</f>
        <v>U23-2</v>
      </c>
      <c r="AJ574" t="str">
        <f>IF(COUNTIF(CALC_CONN_TEB0187_REV01!F:F,IF(AH574&lt;&gt;"---",VLOOKUP(AD574,CALC_CONN_TEB0187_REV01!F:M,8,0),IF(IFERROR(IF(AD574=AH574,AI574,AH574),"---")="---","---",IF(COUNTIF(CALC_CONN_TEB0187_REV01!F:F,IFERROR(IF(AD574=AH574,AI574,AH574),"---"))&gt;0,"---",IFERROR(IF(AD574=AH574,AI574,AH574),"---")))))=1,IF(AH574&lt;&gt;"---",VLOOKUP(AD574,CALC_CONN_TEB0187_REV01!F:M,8,0),IF(IFERROR(IF(AD574=AH574,AI574,AH574),"---")="---","---",IF(COUNTIF(CALC_CONN_TEB0187_REV01!F:F,IFERROR(IF(AD574=AH574,AI574,AH574),"---"))&gt;0,"---",IFERROR(IF(AD574=AH574,AI574,AH574),"---")))),"---")</f>
        <v>---</v>
      </c>
      <c r="AK574" t="str">
        <f>IF(COUNTIF(CALC_CONN_TEB0187_REV01!F:F,IF(AH574&lt;&gt;"---",VLOOKUP(AD574,CALC_CONN_TEB0187_REV01!F:M,8,0),IF(IFERROR(IF(AD574=AH574,AI574,AH574),"---")="---","---",IF(COUNTIF(CALC_CONN_TEB0187_REV01!F:F,IFERROR(IF(AD574=AH574,AI574,AH574),"---"))&gt;0,"---",IFERROR(IF(AD574=AH574,AI574,AH574),"---")))))=0,IF(AH574&lt;&gt;"---",VLOOKUP(AD574,CALC_CONN_TEB0187_REV01!F:M,8,0),IF(IFERROR(IF(AD574=AH574,AI574,AH574),"---")="---","---",IF(COUNTIF(CALC_CONN_TEB0187_REV01!F:F,IFERROR(IF(AD574=AH574,AI574,AH574),"---"))&gt;0,"---",IFERROR(IF(AD574=AH574,AI574,AH574),"---")))),"---")</f>
        <v>U23-2</v>
      </c>
      <c r="AL574">
        <f t="shared" si="114"/>
        <v>52.417099999999998</v>
      </c>
      <c r="AM574">
        <f t="shared" si="115"/>
        <v>2</v>
      </c>
      <c r="AT574" t="str">
        <f t="shared" si="108"/>
        <v>HDMI_VS</v>
      </c>
      <c r="AU574" t="str">
        <f t="shared" si="109"/>
        <v>--</v>
      </c>
    </row>
    <row r="575" spans="1:47" x14ac:dyDescent="0.25">
      <c r="A575" t="str">
        <f t="shared" si="104"/>
        <v>J3-B31</v>
      </c>
      <c r="B575" t="str">
        <f t="shared" si="105"/>
        <v>NetJ3_B31</v>
      </c>
      <c r="C575" t="str">
        <f t="shared" si="106"/>
        <v>J3-NetJ3_B31</v>
      </c>
      <c r="D575" t="str">
        <f t="shared" si="107"/>
        <v>J3-B31</v>
      </c>
      <c r="E575" t="s">
        <v>411</v>
      </c>
      <c r="F575" t="s">
        <v>260</v>
      </c>
      <c r="G575" t="s">
        <v>4242</v>
      </c>
      <c r="L575" t="s">
        <v>4243</v>
      </c>
      <c r="M575" t="s">
        <v>428</v>
      </c>
      <c r="N575">
        <v>14.55</v>
      </c>
      <c r="AA575">
        <f t="shared" si="116"/>
        <v>570</v>
      </c>
      <c r="AB575" t="str">
        <f>B2B!B572</f>
        <v>J3</v>
      </c>
      <c r="AC575" t="str">
        <f>B2B!C572</f>
        <v>B30</v>
      </c>
      <c r="AD575" t="str">
        <f t="shared" si="110"/>
        <v>J3-B30</v>
      </c>
      <c r="AE575" t="str">
        <f t="shared" si="111"/>
        <v>HDMI_VS</v>
      </c>
      <c r="AG575" t="str">
        <f t="shared" si="112"/>
        <v>--</v>
      </c>
      <c r="AH575" t="str">
        <f t="shared" si="113"/>
        <v>J3-B30</v>
      </c>
      <c r="AI575" t="str">
        <f>IFERROR(IF(IF(AG575="--",INDEX(D:D,MATCH(AE575,INDEX(B:B,MATCH(AE575,B:B,)+1):B11089,)+MATCH(AE575,B:B,)))=AD575,VLOOKUP(AE575,B:D,3,0),IF(AG575="--",INDEX(D:D,MATCH(AE575,INDEX(B:B,MATCH(AE575,B:B,)+1):B11089,)+MATCH(AE575,B:B,)),"---")),"---")</f>
        <v>U23-5</v>
      </c>
      <c r="AJ575" t="str">
        <f>IF(COUNTIF(CALC_CONN_TEB0187_REV01!F:F,IF(AH575&lt;&gt;"---",VLOOKUP(AD575,CALC_CONN_TEB0187_REV01!F:M,8,0),IF(IFERROR(IF(AD575=AH575,AI575,AH575),"---")="---","---",IF(COUNTIF(CALC_CONN_TEB0187_REV01!F:F,IFERROR(IF(AD575=AH575,AI575,AH575),"---"))&gt;0,"---",IFERROR(IF(AD575=AH575,AI575,AH575),"---")))))=1,IF(AH575&lt;&gt;"---",VLOOKUP(AD575,CALC_CONN_TEB0187_REV01!F:M,8,0),IF(IFERROR(IF(AD575=AH575,AI575,AH575),"---")="---","---",IF(COUNTIF(CALC_CONN_TEB0187_REV01!F:F,IFERROR(IF(AD575=AH575,AI575,AH575),"---"))&gt;0,"---",IFERROR(IF(AD575=AH575,AI575,AH575),"---")))),"---")</f>
        <v>---</v>
      </c>
      <c r="AK575" t="str">
        <f>IF(COUNTIF(CALC_CONN_TEB0187_REV01!F:F,IF(AH575&lt;&gt;"---",VLOOKUP(AD575,CALC_CONN_TEB0187_REV01!F:M,8,0),IF(IFERROR(IF(AD575=AH575,AI575,AH575),"---")="---","---",IF(COUNTIF(CALC_CONN_TEB0187_REV01!F:F,IFERROR(IF(AD575=AH575,AI575,AH575),"---"))&gt;0,"---",IFERROR(IF(AD575=AH575,AI575,AH575),"---")))))=0,IF(AH575&lt;&gt;"---",VLOOKUP(AD575,CALC_CONN_TEB0187_REV01!F:M,8,0),IF(IFERROR(IF(AD575=AH575,AI575,AH575),"---")="---","---",IF(COUNTIF(CALC_CONN_TEB0187_REV01!F:F,IFERROR(IF(AD575=AH575,AI575,AH575),"---"))&gt;0,"---",IFERROR(IF(AD575=AH575,AI575,AH575),"---")))),"---")</f>
        <v>U23-5</v>
      </c>
      <c r="AL575">
        <f t="shared" si="114"/>
        <v>54.244999999999997</v>
      </c>
      <c r="AM575">
        <f t="shared" si="115"/>
        <v>2</v>
      </c>
      <c r="AT575" t="str">
        <f t="shared" si="108"/>
        <v>NetJ3_B31</v>
      </c>
      <c r="AU575" t="str">
        <f t="shared" si="109"/>
        <v>--</v>
      </c>
    </row>
    <row r="576" spans="1:47" x14ac:dyDescent="0.25">
      <c r="A576" t="str">
        <f t="shared" si="104"/>
        <v>J3-B32</v>
      </c>
      <c r="B576" t="str">
        <f t="shared" si="105"/>
        <v>CT_HPD</v>
      </c>
      <c r="C576" t="str">
        <f t="shared" si="106"/>
        <v>J3-CT_HPD</v>
      </c>
      <c r="D576" t="str">
        <f t="shared" si="107"/>
        <v>J3-B32</v>
      </c>
      <c r="E576" t="s">
        <v>411</v>
      </c>
      <c r="F576" t="s">
        <v>261</v>
      </c>
      <c r="G576" t="s">
        <v>3846</v>
      </c>
      <c r="L576" t="s">
        <v>4244</v>
      </c>
      <c r="M576" t="s">
        <v>428</v>
      </c>
      <c r="N576">
        <v>20.990200000000002</v>
      </c>
      <c r="AA576">
        <f t="shared" si="116"/>
        <v>571</v>
      </c>
      <c r="AB576" t="str">
        <f>B2B!B573</f>
        <v>J3</v>
      </c>
      <c r="AC576" t="str">
        <f>B2B!C573</f>
        <v>B31</v>
      </c>
      <c r="AD576" t="str">
        <f t="shared" si="110"/>
        <v>J3-B31</v>
      </c>
      <c r="AE576" t="str">
        <f t="shared" si="111"/>
        <v>NetJ3_B31</v>
      </c>
      <c r="AG576" t="str">
        <f t="shared" si="112"/>
        <v>--</v>
      </c>
      <c r="AH576" t="str">
        <f t="shared" si="113"/>
        <v>J3-B31</v>
      </c>
      <c r="AI576" t="str">
        <f>IFERROR(IF(IF(AG576="--",INDEX(D:D,MATCH(AE576,INDEX(B:B,MATCH(AE576,B:B,)+1):B11090,)+MATCH(AE576,B:B,)))=AD576,VLOOKUP(AE576,B:D,3,0),IF(AG576="--",INDEX(D:D,MATCH(AE576,INDEX(B:B,MATCH(AE576,B:B,)+1):B11090,)+MATCH(AE576,B:B,)),"---")),"---")</f>
        <v>---</v>
      </c>
      <c r="AJ576" t="str">
        <f>IF(COUNTIF(CALC_CONN_TEB0187_REV01!F:F,IF(AH576&lt;&gt;"---",VLOOKUP(AD576,CALC_CONN_TEB0187_REV01!F:M,8,0),IF(IFERROR(IF(AD576=AH576,AI576,AH576),"---")="---","---",IF(COUNTIF(CALC_CONN_TEB0187_REV01!F:F,IFERROR(IF(AD576=AH576,AI576,AH576),"---"))&gt;0,"---",IFERROR(IF(AD576=AH576,AI576,AH576),"---")))))=1,IF(AH576&lt;&gt;"---",VLOOKUP(AD576,CALC_CONN_TEB0187_REV01!F:M,8,0),IF(IFERROR(IF(AD576=AH576,AI576,AH576),"---")="---","---",IF(COUNTIF(CALC_CONN_TEB0187_REV01!F:F,IFERROR(IF(AD576=AH576,AI576,AH576),"---"))&gt;0,"---",IFERROR(IF(AD576=AH576,AI576,AH576),"---")))),"---")</f>
        <v>---</v>
      </c>
      <c r="AK576" t="str">
        <f>IF(COUNTIF(CALC_CONN_TEB0187_REV01!F:F,IF(AH576&lt;&gt;"---",VLOOKUP(AD576,CALC_CONN_TEB0187_REV01!F:M,8,0),IF(IFERROR(IF(AD576=AH576,AI576,AH576),"---")="---","---",IF(COUNTIF(CALC_CONN_TEB0187_REV01!F:F,IFERROR(IF(AD576=AH576,AI576,AH576),"---"))&gt;0,"---",IFERROR(IF(AD576=AH576,AI576,AH576),"---")))))=0,IF(AH576&lt;&gt;"---",VLOOKUP(AD576,CALC_CONN_TEB0187_REV01!F:M,8,0),IF(IFERROR(IF(AD576=AH576,AI576,AH576),"---")="---","---",IF(COUNTIF(CALC_CONN_TEB0187_REV01!F:F,IFERROR(IF(AD576=AH576,AI576,AH576),"---"))&gt;0,"---",IFERROR(IF(AD576=AH576,AI576,AH576),"---")))),"---")</f>
        <v>---</v>
      </c>
      <c r="AL576" t="str">
        <f t="shared" si="114"/>
        <v>--</v>
      </c>
      <c r="AM576">
        <f t="shared" si="115"/>
        <v>1</v>
      </c>
      <c r="AT576" t="str">
        <f t="shared" si="108"/>
        <v>CT_HPD</v>
      </c>
      <c r="AU576" t="str">
        <f t="shared" si="109"/>
        <v>--</v>
      </c>
    </row>
    <row r="577" spans="1:47" x14ac:dyDescent="0.25">
      <c r="A577" t="str">
        <f t="shared" si="104"/>
        <v>J3-B33</v>
      </c>
      <c r="B577" t="str">
        <f t="shared" si="105"/>
        <v>GND</v>
      </c>
      <c r="C577" t="str">
        <f t="shared" si="106"/>
        <v>J3-GND</v>
      </c>
      <c r="D577" t="str">
        <f t="shared" si="107"/>
        <v>J3-B33</v>
      </c>
      <c r="E577" t="s">
        <v>411</v>
      </c>
      <c r="F577" t="s">
        <v>262</v>
      </c>
      <c r="G577" t="s">
        <v>433</v>
      </c>
      <c r="L577" t="s">
        <v>4245</v>
      </c>
      <c r="M577" t="s">
        <v>428</v>
      </c>
      <c r="N577">
        <v>11.7722</v>
      </c>
      <c r="AA577">
        <f t="shared" si="116"/>
        <v>572</v>
      </c>
      <c r="AB577" t="str">
        <f>B2B!B574</f>
        <v>J3</v>
      </c>
      <c r="AC577" t="str">
        <f>B2B!C574</f>
        <v>B32</v>
      </c>
      <c r="AD577" t="str">
        <f t="shared" si="110"/>
        <v>J3-B32</v>
      </c>
      <c r="AE577" t="str">
        <f t="shared" si="111"/>
        <v>CT_HPD</v>
      </c>
      <c r="AG577" t="str">
        <f t="shared" si="112"/>
        <v>--</v>
      </c>
      <c r="AH577" t="str">
        <f t="shared" si="113"/>
        <v>J3-B32</v>
      </c>
      <c r="AI577" t="str">
        <f>IFERROR(IF(IF(AG577="--",INDEX(D:D,MATCH(AE577,INDEX(B:B,MATCH(AE577,B:B,)+1):B11091,)+MATCH(AE577,B:B,)))=AD577,VLOOKUP(AE577,B:D,3,0),IF(AG577="--",INDEX(D:D,MATCH(AE577,INDEX(B:B,MATCH(AE577,B:B,)+1):B11091,)+MATCH(AE577,B:B,)),"---")),"---")</f>
        <v>U24-11</v>
      </c>
      <c r="AJ577" t="str">
        <f>IF(COUNTIF(CALC_CONN_TEB0187_REV01!F:F,IF(AH577&lt;&gt;"---",VLOOKUP(AD577,CALC_CONN_TEB0187_REV01!F:M,8,0),IF(IFERROR(IF(AD577=AH577,AI577,AH577),"---")="---","---",IF(COUNTIF(CALC_CONN_TEB0187_REV01!F:F,IFERROR(IF(AD577=AH577,AI577,AH577),"---"))&gt;0,"---",IFERROR(IF(AD577=AH577,AI577,AH577),"---")))))=1,IF(AH577&lt;&gt;"---",VLOOKUP(AD577,CALC_CONN_TEB0187_REV01!F:M,8,0),IF(IFERROR(IF(AD577=AH577,AI577,AH577),"---")="---","---",IF(COUNTIF(CALC_CONN_TEB0187_REV01!F:F,IFERROR(IF(AD577=AH577,AI577,AH577),"---"))&gt;0,"---",IFERROR(IF(AD577=AH577,AI577,AH577),"---")))),"---")</f>
        <v>---</v>
      </c>
      <c r="AK577" t="str">
        <f>IF(COUNTIF(CALC_CONN_TEB0187_REV01!F:F,IF(AH577&lt;&gt;"---",VLOOKUP(AD577,CALC_CONN_TEB0187_REV01!F:M,8,0),IF(IFERROR(IF(AD577=AH577,AI577,AH577),"---")="---","---",IF(COUNTIF(CALC_CONN_TEB0187_REV01!F:F,IFERROR(IF(AD577=AH577,AI577,AH577),"---"))&gt;0,"---",IFERROR(IF(AD577=AH577,AI577,AH577),"---")))))=0,IF(AH577&lt;&gt;"---",VLOOKUP(AD577,CALC_CONN_TEB0187_REV01!F:M,8,0),IF(IFERROR(IF(AD577=AH577,AI577,AH577),"---")="---","---",IF(COUNTIF(CALC_CONN_TEB0187_REV01!F:F,IFERROR(IF(AD577=AH577,AI577,AH577),"---"))&gt;0,"---",IFERROR(IF(AD577=AH577,AI577,AH577),"---")))),"---")</f>
        <v>U24-11</v>
      </c>
      <c r="AL577">
        <f t="shared" si="114"/>
        <v>71.471500000000006</v>
      </c>
      <c r="AM577">
        <f t="shared" si="115"/>
        <v>3</v>
      </c>
      <c r="AT577">
        <f t="shared" si="108"/>
        <v>0</v>
      </c>
      <c r="AU577">
        <f t="shared" si="109"/>
        <v>0</v>
      </c>
    </row>
    <row r="578" spans="1:47" x14ac:dyDescent="0.25">
      <c r="A578" t="str">
        <f t="shared" si="104"/>
        <v>J3-B34</v>
      </c>
      <c r="B578" t="str">
        <f t="shared" si="105"/>
        <v>LA18_P</v>
      </c>
      <c r="C578" t="str">
        <f t="shared" si="106"/>
        <v>J3-LA18_P</v>
      </c>
      <c r="D578" t="str">
        <f t="shared" si="107"/>
        <v>J3-B34</v>
      </c>
      <c r="E578" t="s">
        <v>411</v>
      </c>
      <c r="F578" t="s">
        <v>263</v>
      </c>
      <c r="G578" t="s">
        <v>4182</v>
      </c>
      <c r="L578" t="s">
        <v>4246</v>
      </c>
      <c r="M578" t="s">
        <v>428</v>
      </c>
      <c r="N578">
        <v>12.2529</v>
      </c>
      <c r="AA578">
        <f t="shared" si="116"/>
        <v>573</v>
      </c>
      <c r="AB578" t="str">
        <f>B2B!B575</f>
        <v>J3</v>
      </c>
      <c r="AC578" t="str">
        <f>B2B!C575</f>
        <v>B33</v>
      </c>
      <c r="AD578" t="str">
        <f t="shared" si="110"/>
        <v>J3-B33</v>
      </c>
      <c r="AE578" t="str">
        <f t="shared" si="111"/>
        <v>GND</v>
      </c>
      <c r="AG578" t="str">
        <f t="shared" si="112"/>
        <v>---</v>
      </c>
      <c r="AH578" t="str">
        <f t="shared" si="113"/>
        <v>---</v>
      </c>
      <c r="AI578" t="str">
        <f>IFERROR(IF(IF(AG578="--",INDEX(D:D,MATCH(AE578,INDEX(B:B,MATCH(AE578,B:B,)+1):B11092,)+MATCH(AE578,B:B,)))=AD578,VLOOKUP(AE578,B:D,3,0),IF(AG578="--",INDEX(D:D,MATCH(AE578,INDEX(B:B,MATCH(AE578,B:B,)+1):B11092,)+MATCH(AE578,B:B,)),"---")),"---")</f>
        <v>---</v>
      </c>
      <c r="AJ578" t="str">
        <f>IF(COUNTIF(CALC_CONN_TEB0187_REV01!F:F,IF(AH578&lt;&gt;"---",VLOOKUP(AD578,CALC_CONN_TEB0187_REV01!F:M,8,0),IF(IFERROR(IF(AD578=AH578,AI578,AH578),"---")="---","---",IF(COUNTIF(CALC_CONN_TEB0187_REV01!F:F,IFERROR(IF(AD578=AH578,AI578,AH578),"---"))&gt;0,"---",IFERROR(IF(AD578=AH578,AI578,AH578),"---")))))=1,IF(AH578&lt;&gt;"---",VLOOKUP(AD578,CALC_CONN_TEB0187_REV01!F:M,8,0),IF(IFERROR(IF(AD578=AH578,AI578,AH578),"---")="---","---",IF(COUNTIF(CALC_CONN_TEB0187_REV01!F:F,IFERROR(IF(AD578=AH578,AI578,AH578),"---"))&gt;0,"---",IFERROR(IF(AD578=AH578,AI578,AH578),"---")))),"---")</f>
        <v>---</v>
      </c>
      <c r="AK578" t="str">
        <f>IF(COUNTIF(CALC_CONN_TEB0187_REV01!F:F,IF(AH578&lt;&gt;"---",VLOOKUP(AD578,CALC_CONN_TEB0187_REV01!F:M,8,0),IF(IFERROR(IF(AD578=AH578,AI578,AH578),"---")="---","---",IF(COUNTIF(CALC_CONN_TEB0187_REV01!F:F,IFERROR(IF(AD578=AH578,AI578,AH578),"---"))&gt;0,"---",IFERROR(IF(AD578=AH578,AI578,AH578),"---")))))=0,IF(AH578&lt;&gt;"---",VLOOKUP(AD578,CALC_CONN_TEB0187_REV01!F:M,8,0),IF(IFERROR(IF(AD578=AH578,AI578,AH578),"---")="---","---",IF(COUNTIF(CALC_CONN_TEB0187_REV01!F:F,IFERROR(IF(AD578=AH578,AI578,AH578),"---"))&gt;0,"---",IFERROR(IF(AD578=AH578,AI578,AH578),"---")))),"---")</f>
        <v>---</v>
      </c>
      <c r="AL578" t="str">
        <f t="shared" si="114"/>
        <v>---</v>
      </c>
      <c r="AM578">
        <f t="shared" si="115"/>
        <v>1098</v>
      </c>
      <c r="AT578" t="str">
        <f t="shared" si="108"/>
        <v>LA18_P</v>
      </c>
      <c r="AU578" t="str">
        <f t="shared" si="109"/>
        <v>--</v>
      </c>
    </row>
    <row r="579" spans="1:47" x14ac:dyDescent="0.25">
      <c r="A579" t="str">
        <f t="shared" si="104"/>
        <v>J3-B35</v>
      </c>
      <c r="B579" t="str">
        <f t="shared" si="105"/>
        <v>LA18_N</v>
      </c>
      <c r="C579" t="str">
        <f t="shared" si="106"/>
        <v>J3-LA18_N</v>
      </c>
      <c r="D579" t="str">
        <f t="shared" si="107"/>
        <v>J3-B35</v>
      </c>
      <c r="E579" t="s">
        <v>411</v>
      </c>
      <c r="F579" t="s">
        <v>264</v>
      </c>
      <c r="G579" t="s">
        <v>4181</v>
      </c>
      <c r="L579" t="s">
        <v>4247</v>
      </c>
      <c r="M579" t="s">
        <v>428</v>
      </c>
      <c r="N579">
        <v>12.895300000000001</v>
      </c>
      <c r="AA579">
        <f t="shared" si="116"/>
        <v>574</v>
      </c>
      <c r="AB579" t="str">
        <f>B2B!B576</f>
        <v>J3</v>
      </c>
      <c r="AC579" t="str">
        <f>B2B!C576</f>
        <v>B34</v>
      </c>
      <c r="AD579" t="str">
        <f t="shared" si="110"/>
        <v>J3-B34</v>
      </c>
      <c r="AE579" t="str">
        <f t="shared" si="111"/>
        <v>LA18_P</v>
      </c>
      <c r="AG579" t="str">
        <f t="shared" si="112"/>
        <v>--</v>
      </c>
      <c r="AH579" t="str">
        <f t="shared" si="113"/>
        <v>J3-B34</v>
      </c>
      <c r="AI579" t="str">
        <f>IFERROR(IF(IF(AG579="--",INDEX(D:D,MATCH(AE579,INDEX(B:B,MATCH(AE579,B:B,)+1):B11093,)+MATCH(AE579,B:B,)))=AD579,VLOOKUP(AE579,B:D,3,0),IF(AG579="--",INDEX(D:D,MATCH(AE579,INDEX(B:B,MATCH(AE579,B:B,)+1):B11093,)+MATCH(AE579,B:B,)),"---")),"---")</f>
        <v>J15-C22</v>
      </c>
      <c r="AJ579" t="str">
        <f>IF(COUNTIF(CALC_CONN_TEB0187_REV01!F:F,IF(AH579&lt;&gt;"---",VLOOKUP(AD579,CALC_CONN_TEB0187_REV01!F:M,8,0),IF(IFERROR(IF(AD579=AH579,AI579,AH579),"---")="---","---",IF(COUNTIF(CALC_CONN_TEB0187_REV01!F:F,IFERROR(IF(AD579=AH579,AI579,AH579),"---"))&gt;0,"---",IFERROR(IF(AD579=AH579,AI579,AH579),"---")))))=1,IF(AH579&lt;&gt;"---",VLOOKUP(AD579,CALC_CONN_TEB0187_REV01!F:M,8,0),IF(IFERROR(IF(AD579=AH579,AI579,AH579),"---")="---","---",IF(COUNTIF(CALC_CONN_TEB0187_REV01!F:F,IFERROR(IF(AD579=AH579,AI579,AH579),"---"))&gt;0,"---",IFERROR(IF(AD579=AH579,AI579,AH579),"---")))),"---")</f>
        <v>---</v>
      </c>
      <c r="AK579" t="str">
        <f>IF(COUNTIF(CALC_CONN_TEB0187_REV01!F:F,IF(AH579&lt;&gt;"---",VLOOKUP(AD579,CALC_CONN_TEB0187_REV01!F:M,8,0),IF(IFERROR(IF(AD579=AH579,AI579,AH579),"---")="---","---",IF(COUNTIF(CALC_CONN_TEB0187_REV01!F:F,IFERROR(IF(AD579=AH579,AI579,AH579),"---"))&gt;0,"---",IFERROR(IF(AD579=AH579,AI579,AH579),"---")))))=0,IF(AH579&lt;&gt;"---",VLOOKUP(AD579,CALC_CONN_TEB0187_REV01!F:M,8,0),IF(IFERROR(IF(AD579=AH579,AI579,AH579),"---")="---","---",IF(COUNTIF(CALC_CONN_TEB0187_REV01!F:F,IFERROR(IF(AD579=AH579,AI579,AH579),"---"))&gt;0,"---",IFERROR(IF(AD579=AH579,AI579,AH579),"---")))),"---")</f>
        <v>J15-C22</v>
      </c>
      <c r="AL579">
        <f t="shared" si="114"/>
        <v>64.587999999999994</v>
      </c>
      <c r="AM579">
        <f t="shared" si="115"/>
        <v>2</v>
      </c>
      <c r="AT579" t="str">
        <f t="shared" si="108"/>
        <v>LA18_N</v>
      </c>
      <c r="AU579" t="str">
        <f t="shared" si="109"/>
        <v>--</v>
      </c>
    </row>
    <row r="580" spans="1:47" x14ac:dyDescent="0.25">
      <c r="A580" t="str">
        <f t="shared" si="104"/>
        <v>J3-B36</v>
      </c>
      <c r="B580" t="str">
        <f t="shared" si="105"/>
        <v>LA27_P</v>
      </c>
      <c r="C580" t="str">
        <f t="shared" si="106"/>
        <v>J3-LA27_P</v>
      </c>
      <c r="D580" t="str">
        <f t="shared" si="107"/>
        <v>J3-B36</v>
      </c>
      <c r="E580" t="s">
        <v>411</v>
      </c>
      <c r="F580" t="s">
        <v>265</v>
      </c>
      <c r="G580" t="s">
        <v>4202</v>
      </c>
      <c r="L580" t="s">
        <v>4248</v>
      </c>
      <c r="M580" t="s">
        <v>428</v>
      </c>
      <c r="N580">
        <v>2.8</v>
      </c>
      <c r="AA580">
        <f t="shared" si="116"/>
        <v>575</v>
      </c>
      <c r="AB580" t="str">
        <f>B2B!B577</f>
        <v>J3</v>
      </c>
      <c r="AC580" t="str">
        <f>B2B!C577</f>
        <v>B35</v>
      </c>
      <c r="AD580" t="str">
        <f t="shared" si="110"/>
        <v>J3-B35</v>
      </c>
      <c r="AE580" t="str">
        <f t="shared" si="111"/>
        <v>LA18_N</v>
      </c>
      <c r="AG580" t="str">
        <f t="shared" si="112"/>
        <v>--</v>
      </c>
      <c r="AH580" t="str">
        <f t="shared" si="113"/>
        <v>J3-B35</v>
      </c>
      <c r="AI580" t="str">
        <f>IFERROR(IF(IF(AG580="--",INDEX(D:D,MATCH(AE580,INDEX(B:B,MATCH(AE580,B:B,)+1):B11094,)+MATCH(AE580,B:B,)))=AD580,VLOOKUP(AE580,B:D,3,0),IF(AG580="--",INDEX(D:D,MATCH(AE580,INDEX(B:B,MATCH(AE580,B:B,)+1):B11094,)+MATCH(AE580,B:B,)),"---")),"---")</f>
        <v>J15-C23</v>
      </c>
      <c r="AJ580" t="str">
        <f>IF(COUNTIF(CALC_CONN_TEB0187_REV01!F:F,IF(AH580&lt;&gt;"---",VLOOKUP(AD580,CALC_CONN_TEB0187_REV01!F:M,8,0),IF(IFERROR(IF(AD580=AH580,AI580,AH580),"---")="---","---",IF(COUNTIF(CALC_CONN_TEB0187_REV01!F:F,IFERROR(IF(AD580=AH580,AI580,AH580),"---"))&gt;0,"---",IFERROR(IF(AD580=AH580,AI580,AH580),"---")))))=1,IF(AH580&lt;&gt;"---",VLOOKUP(AD580,CALC_CONN_TEB0187_REV01!F:M,8,0),IF(IFERROR(IF(AD580=AH580,AI580,AH580),"---")="---","---",IF(COUNTIF(CALC_CONN_TEB0187_REV01!F:F,IFERROR(IF(AD580=AH580,AI580,AH580),"---"))&gt;0,"---",IFERROR(IF(AD580=AH580,AI580,AH580),"---")))),"---")</f>
        <v>---</v>
      </c>
      <c r="AK580" t="str">
        <f>IF(COUNTIF(CALC_CONN_TEB0187_REV01!F:F,IF(AH580&lt;&gt;"---",VLOOKUP(AD580,CALC_CONN_TEB0187_REV01!F:M,8,0),IF(IFERROR(IF(AD580=AH580,AI580,AH580),"---")="---","---",IF(COUNTIF(CALC_CONN_TEB0187_REV01!F:F,IFERROR(IF(AD580=AH580,AI580,AH580),"---"))&gt;0,"---",IFERROR(IF(AD580=AH580,AI580,AH580),"---")))))=0,IF(AH580&lt;&gt;"---",VLOOKUP(AD580,CALC_CONN_TEB0187_REV01!F:M,8,0),IF(IFERROR(IF(AD580=AH580,AI580,AH580),"---")="---","---",IF(COUNTIF(CALC_CONN_TEB0187_REV01!F:F,IFERROR(IF(AD580=AH580,AI580,AH580),"---"))&gt;0,"---",IFERROR(IF(AD580=AH580,AI580,AH580),"---")))),"---")</f>
        <v>J15-C23</v>
      </c>
      <c r="AL580">
        <f t="shared" si="114"/>
        <v>64.653000000000006</v>
      </c>
      <c r="AM580">
        <f t="shared" si="115"/>
        <v>2</v>
      </c>
      <c r="AT580" t="str">
        <f t="shared" si="108"/>
        <v>LA27_P</v>
      </c>
      <c r="AU580" t="str">
        <f t="shared" si="109"/>
        <v>--</v>
      </c>
    </row>
    <row r="581" spans="1:47" x14ac:dyDescent="0.25">
      <c r="A581" t="str">
        <f t="shared" si="104"/>
        <v>J3-B37</v>
      </c>
      <c r="B581" t="str">
        <f t="shared" si="105"/>
        <v>LA27_N</v>
      </c>
      <c r="C581" t="str">
        <f t="shared" si="106"/>
        <v>J3-LA27_N</v>
      </c>
      <c r="D581" t="str">
        <f t="shared" si="107"/>
        <v>J3-B37</v>
      </c>
      <c r="E581" t="s">
        <v>411</v>
      </c>
      <c r="F581" t="s">
        <v>266</v>
      </c>
      <c r="G581" t="s">
        <v>4201</v>
      </c>
      <c r="L581" t="s">
        <v>4249</v>
      </c>
      <c r="M581" t="s">
        <v>428</v>
      </c>
      <c r="N581">
        <v>7.6317000000000004</v>
      </c>
      <c r="AA581">
        <f t="shared" si="116"/>
        <v>576</v>
      </c>
      <c r="AB581" t="str">
        <f>B2B!B578</f>
        <v>J3</v>
      </c>
      <c r="AC581" t="str">
        <f>B2B!C578</f>
        <v>B36</v>
      </c>
      <c r="AD581" t="str">
        <f t="shared" si="110"/>
        <v>J3-B36</v>
      </c>
      <c r="AE581" t="str">
        <f t="shared" si="111"/>
        <v>LA27_P</v>
      </c>
      <c r="AG581" t="str">
        <f t="shared" si="112"/>
        <v>--</v>
      </c>
      <c r="AH581" t="str">
        <f t="shared" si="113"/>
        <v>J3-B36</v>
      </c>
      <c r="AI581" t="str">
        <f>IFERROR(IF(IF(AG581="--",INDEX(D:D,MATCH(AE581,INDEX(B:B,MATCH(AE581,B:B,)+1):B11095,)+MATCH(AE581,B:B,)))=AD581,VLOOKUP(AE581,B:D,3,0),IF(AG581="--",INDEX(D:D,MATCH(AE581,INDEX(B:B,MATCH(AE581,B:B,)+1):B11095,)+MATCH(AE581,B:B,)),"---")),"---")</f>
        <v>J15-C26</v>
      </c>
      <c r="AJ581" t="str">
        <f>IF(COUNTIF(CALC_CONN_TEB0187_REV01!F:F,IF(AH581&lt;&gt;"---",VLOOKUP(AD581,CALC_CONN_TEB0187_REV01!F:M,8,0),IF(IFERROR(IF(AD581=AH581,AI581,AH581),"---")="---","---",IF(COUNTIF(CALC_CONN_TEB0187_REV01!F:F,IFERROR(IF(AD581=AH581,AI581,AH581),"---"))&gt;0,"---",IFERROR(IF(AD581=AH581,AI581,AH581),"---")))))=1,IF(AH581&lt;&gt;"---",VLOOKUP(AD581,CALC_CONN_TEB0187_REV01!F:M,8,0),IF(IFERROR(IF(AD581=AH581,AI581,AH581),"---")="---","---",IF(COUNTIF(CALC_CONN_TEB0187_REV01!F:F,IFERROR(IF(AD581=AH581,AI581,AH581),"---"))&gt;0,"---",IFERROR(IF(AD581=AH581,AI581,AH581),"---")))),"---")</f>
        <v>---</v>
      </c>
      <c r="AK581" t="str">
        <f>IF(COUNTIF(CALC_CONN_TEB0187_REV01!F:F,IF(AH581&lt;&gt;"---",VLOOKUP(AD581,CALC_CONN_TEB0187_REV01!F:M,8,0),IF(IFERROR(IF(AD581=AH581,AI581,AH581),"---")="---","---",IF(COUNTIF(CALC_CONN_TEB0187_REV01!F:F,IFERROR(IF(AD581=AH581,AI581,AH581),"---"))&gt;0,"---",IFERROR(IF(AD581=AH581,AI581,AH581),"---")))))=0,IF(AH581&lt;&gt;"---",VLOOKUP(AD581,CALC_CONN_TEB0187_REV01!F:M,8,0),IF(IFERROR(IF(AD581=AH581,AI581,AH581),"---")="---","---",IF(COUNTIF(CALC_CONN_TEB0187_REV01!F:F,IFERROR(IF(AD581=AH581,AI581,AH581),"---"))&gt;0,"---",IFERROR(IF(AD581=AH581,AI581,AH581),"---")))),"---")</f>
        <v>J15-C26</v>
      </c>
      <c r="AL581">
        <f t="shared" si="114"/>
        <v>64.161799999999999</v>
      </c>
      <c r="AM581">
        <f t="shared" si="115"/>
        <v>2</v>
      </c>
      <c r="AT581" t="str">
        <f t="shared" si="108"/>
        <v>LA27_N</v>
      </c>
      <c r="AU581" t="str">
        <f t="shared" si="109"/>
        <v>--</v>
      </c>
    </row>
    <row r="582" spans="1:47" x14ac:dyDescent="0.25">
      <c r="A582" t="str">
        <f t="shared" ref="A582:A645" si="117">$E582&amp;"-"&amp;$F582</f>
        <v>J3-B38</v>
      </c>
      <c r="B582" t="str">
        <f t="shared" ref="B582:B645" si="118">IF(OR(E582=$A$2,E582=$B$2,E582=$C$2,E582=$D$2),"--",G582)</f>
        <v>HA05_P</v>
      </c>
      <c r="C582" t="str">
        <f t="shared" ref="C582:C645" si="119">$E582&amp;"-"&amp;$G582</f>
        <v>J3-HA05_P</v>
      </c>
      <c r="D582" t="str">
        <f t="shared" ref="D582:D645" si="120">A582</f>
        <v>J3-B38</v>
      </c>
      <c r="E582" t="s">
        <v>411</v>
      </c>
      <c r="F582" t="s">
        <v>267</v>
      </c>
      <c r="G582" t="s">
        <v>4075</v>
      </c>
      <c r="L582" t="s">
        <v>4250</v>
      </c>
      <c r="M582" t="s">
        <v>428</v>
      </c>
      <c r="N582">
        <v>8.7407000000000004</v>
      </c>
      <c r="AA582">
        <f t="shared" si="116"/>
        <v>577</v>
      </c>
      <c r="AB582" t="str">
        <f>B2B!B579</f>
        <v>J3</v>
      </c>
      <c r="AC582" t="str">
        <f>B2B!C579</f>
        <v>B37</v>
      </c>
      <c r="AD582" t="str">
        <f t="shared" si="110"/>
        <v>J3-B37</v>
      </c>
      <c r="AE582" t="str">
        <f t="shared" si="111"/>
        <v>LA27_N</v>
      </c>
      <c r="AG582" t="str">
        <f t="shared" si="112"/>
        <v>--</v>
      </c>
      <c r="AH582" t="str">
        <f t="shared" si="113"/>
        <v>J3-B37</v>
      </c>
      <c r="AI582" t="str">
        <f>IFERROR(IF(IF(AG582="--",INDEX(D:D,MATCH(AE582,INDEX(B:B,MATCH(AE582,B:B,)+1):B11096,)+MATCH(AE582,B:B,)))=AD582,VLOOKUP(AE582,B:D,3,0),IF(AG582="--",INDEX(D:D,MATCH(AE582,INDEX(B:B,MATCH(AE582,B:B,)+1):B11096,)+MATCH(AE582,B:B,)),"---")),"---")</f>
        <v>J15-C27</v>
      </c>
      <c r="AJ582" t="str">
        <f>IF(COUNTIF(CALC_CONN_TEB0187_REV01!F:F,IF(AH582&lt;&gt;"---",VLOOKUP(AD582,CALC_CONN_TEB0187_REV01!F:M,8,0),IF(IFERROR(IF(AD582=AH582,AI582,AH582),"---")="---","---",IF(COUNTIF(CALC_CONN_TEB0187_REV01!F:F,IFERROR(IF(AD582=AH582,AI582,AH582),"---"))&gt;0,"---",IFERROR(IF(AD582=AH582,AI582,AH582),"---")))))=1,IF(AH582&lt;&gt;"---",VLOOKUP(AD582,CALC_CONN_TEB0187_REV01!F:M,8,0),IF(IFERROR(IF(AD582=AH582,AI582,AH582),"---")="---","---",IF(COUNTIF(CALC_CONN_TEB0187_REV01!F:F,IFERROR(IF(AD582=AH582,AI582,AH582),"---"))&gt;0,"---",IFERROR(IF(AD582=AH582,AI582,AH582),"---")))),"---")</f>
        <v>---</v>
      </c>
      <c r="AK582" t="str">
        <f>IF(COUNTIF(CALC_CONN_TEB0187_REV01!F:F,IF(AH582&lt;&gt;"---",VLOOKUP(AD582,CALC_CONN_TEB0187_REV01!F:M,8,0),IF(IFERROR(IF(AD582=AH582,AI582,AH582),"---")="---","---",IF(COUNTIF(CALC_CONN_TEB0187_REV01!F:F,IFERROR(IF(AD582=AH582,AI582,AH582),"---"))&gt;0,"---",IFERROR(IF(AD582=AH582,AI582,AH582),"---")))))=0,IF(AH582&lt;&gt;"---",VLOOKUP(AD582,CALC_CONN_TEB0187_REV01!F:M,8,0),IF(IFERROR(IF(AD582=AH582,AI582,AH582),"---")="---","---",IF(COUNTIF(CALC_CONN_TEB0187_REV01!F:F,IFERROR(IF(AD582=AH582,AI582,AH582),"---"))&gt;0,"---",IFERROR(IF(AD582=AH582,AI582,AH582),"---")))),"---")</f>
        <v>J15-C27</v>
      </c>
      <c r="AL582">
        <f t="shared" si="114"/>
        <v>64.135000000000005</v>
      </c>
      <c r="AM582">
        <f t="shared" si="115"/>
        <v>2</v>
      </c>
      <c r="AT582" t="str">
        <f t="shared" ref="AT582:AT645" si="121">IF(IF(COUNTIF($AO$6:$AQ$150,B582)&gt;0,"---","--")="---",VLOOKUP(B582,$AO$6:$AQ$150,3,0),B582)</f>
        <v>HA05_P</v>
      </c>
      <c r="AU582" t="str">
        <f t="shared" ref="AU582:AU645" si="122">IF(IF(COUNTIF($AO$6:$AQ$150,B582)&gt;0,"---","--")="---",VLOOKUP(B582,$AO$6:$AQ$150,2,0),"--")</f>
        <v>--</v>
      </c>
    </row>
    <row r="583" spans="1:47" x14ac:dyDescent="0.25">
      <c r="A583" t="str">
        <f t="shared" si="117"/>
        <v>J3-B39</v>
      </c>
      <c r="B583" t="str">
        <f t="shared" si="118"/>
        <v>HA05_N</v>
      </c>
      <c r="C583" t="str">
        <f t="shared" si="119"/>
        <v>J3-HA05_N</v>
      </c>
      <c r="D583" t="str">
        <f t="shared" si="120"/>
        <v>J3-B39</v>
      </c>
      <c r="E583" t="s">
        <v>411</v>
      </c>
      <c r="F583" t="s">
        <v>268</v>
      </c>
      <c r="G583" t="s">
        <v>4074</v>
      </c>
      <c r="L583" t="s">
        <v>4251</v>
      </c>
      <c r="M583" t="s">
        <v>428</v>
      </c>
      <c r="N583">
        <v>6.6176000000000004</v>
      </c>
      <c r="AA583">
        <f t="shared" si="116"/>
        <v>578</v>
      </c>
      <c r="AB583" t="str">
        <f>B2B!B580</f>
        <v>J3</v>
      </c>
      <c r="AC583" t="str">
        <f>B2B!C580</f>
        <v>B38</v>
      </c>
      <c r="AD583" t="str">
        <f t="shared" ref="AD583:AD646" si="123">AB583&amp;"-"&amp;AC583</f>
        <v>J3-B38</v>
      </c>
      <c r="AE583" t="str">
        <f t="shared" ref="AE583:AE646" si="124">VLOOKUP(AD583,A:B,2,0)</f>
        <v>HA05_P</v>
      </c>
      <c r="AG583" t="str">
        <f t="shared" ref="AG583:AG646" si="125">IF(
IF(
IFERROR(VLOOKUP(AE583,$AO$6:$AO$50,1,),1)=1,1,0),
"--","---")</f>
        <v>--</v>
      </c>
      <c r="AH583" t="str">
        <f t="shared" ref="AH583:AH646" si="126">IF(AG583&lt;&gt;"---",IFERROR(VLOOKUP(AE583,B:F,3,0),"--"),"---")</f>
        <v>J3-B38</v>
      </c>
      <c r="AI583" t="str">
        <f>IFERROR(IF(IF(AG583="--",INDEX(D:D,MATCH(AE583,INDEX(B:B,MATCH(AE583,B:B,)+1):B11097,)+MATCH(AE583,B:B,)))=AD583,VLOOKUP(AE583,B:D,3,0),IF(AG583="--",INDEX(D:D,MATCH(AE583,INDEX(B:B,MATCH(AE583,B:B,)+1):B11097,)+MATCH(AE583,B:B,)),"---")),"---")</f>
        <v>J15-E6</v>
      </c>
      <c r="AJ583" t="str">
        <f>IF(COUNTIF(CALC_CONN_TEB0187_REV01!F:F,IF(AH583&lt;&gt;"---",VLOOKUP(AD583,CALC_CONN_TEB0187_REV01!F:M,8,0),IF(IFERROR(IF(AD583=AH583,AI583,AH583),"---")="---","---",IF(COUNTIF(CALC_CONN_TEB0187_REV01!F:F,IFERROR(IF(AD583=AH583,AI583,AH583),"---"))&gt;0,"---",IFERROR(IF(AD583=AH583,AI583,AH583),"---")))))=1,IF(AH583&lt;&gt;"---",VLOOKUP(AD583,CALC_CONN_TEB0187_REV01!F:M,8,0),IF(IFERROR(IF(AD583=AH583,AI583,AH583),"---")="---","---",IF(COUNTIF(CALC_CONN_TEB0187_REV01!F:F,IFERROR(IF(AD583=AH583,AI583,AH583),"---"))&gt;0,"---",IFERROR(IF(AD583=AH583,AI583,AH583),"---")))),"---")</f>
        <v>---</v>
      </c>
      <c r="AK583" t="str">
        <f>IF(COUNTIF(CALC_CONN_TEB0187_REV01!F:F,IF(AH583&lt;&gt;"---",VLOOKUP(AD583,CALC_CONN_TEB0187_REV01!F:M,8,0),IF(IFERROR(IF(AD583=AH583,AI583,AH583),"---")="---","---",IF(COUNTIF(CALC_CONN_TEB0187_REV01!F:F,IFERROR(IF(AD583=AH583,AI583,AH583),"---"))&gt;0,"---",IFERROR(IF(AD583=AH583,AI583,AH583),"---")))))=0,IF(AH583&lt;&gt;"---",VLOOKUP(AD583,CALC_CONN_TEB0187_REV01!F:M,8,0),IF(IFERROR(IF(AD583=AH583,AI583,AH583),"---")="---","---",IF(COUNTIF(CALC_CONN_TEB0187_REV01!F:F,IFERROR(IF(AD583=AH583,AI583,AH583),"---"))&gt;0,"---",IFERROR(IF(AD583=AH583,AI583,AH583),"---")))),"---")</f>
        <v>J15-E6</v>
      </c>
      <c r="AL583">
        <f t="shared" ref="AL583:AL646" si="127">IF(AG583&lt;&gt;"---",IFERROR(VLOOKUP(AE583,L:N,3,0),"--"),"---")</f>
        <v>86.122</v>
      </c>
      <c r="AM583">
        <f t="shared" ref="AM583:AM646" si="128">COUNTIF(B:B,AE583)</f>
        <v>2</v>
      </c>
      <c r="AT583" t="str">
        <f t="shared" si="121"/>
        <v>HA05_N</v>
      </c>
      <c r="AU583" t="str">
        <f t="shared" si="122"/>
        <v>--</v>
      </c>
    </row>
    <row r="584" spans="1:47" x14ac:dyDescent="0.25">
      <c r="A584" t="str">
        <f t="shared" si="117"/>
        <v>J3-B40</v>
      </c>
      <c r="B584" t="str">
        <f t="shared" si="118"/>
        <v>VCCIO_2B_B</v>
      </c>
      <c r="C584" t="str">
        <f t="shared" si="119"/>
        <v>J3-VCCIO_2B_B</v>
      </c>
      <c r="D584" t="str">
        <f t="shared" si="120"/>
        <v>J3-B40</v>
      </c>
      <c r="E584" t="s">
        <v>411</v>
      </c>
      <c r="F584" t="s">
        <v>269</v>
      </c>
      <c r="G584" t="s">
        <v>1002</v>
      </c>
      <c r="L584" t="s">
        <v>4252</v>
      </c>
      <c r="M584" t="s">
        <v>428</v>
      </c>
      <c r="N584">
        <v>6.5391000000000004</v>
      </c>
      <c r="AA584">
        <f t="shared" ref="AA584:AA647" si="129">AA583+1</f>
        <v>579</v>
      </c>
      <c r="AB584" t="str">
        <f>B2B!B581</f>
        <v>J3</v>
      </c>
      <c r="AC584" t="str">
        <f>B2B!C581</f>
        <v>B39</v>
      </c>
      <c r="AD584" t="str">
        <f t="shared" si="123"/>
        <v>J3-B39</v>
      </c>
      <c r="AE584" t="str">
        <f t="shared" si="124"/>
        <v>HA05_N</v>
      </c>
      <c r="AG584" t="str">
        <f t="shared" si="125"/>
        <v>--</v>
      </c>
      <c r="AH584" t="str">
        <f t="shared" si="126"/>
        <v>J3-B39</v>
      </c>
      <c r="AI584" t="str">
        <f>IFERROR(IF(IF(AG584="--",INDEX(D:D,MATCH(AE584,INDEX(B:B,MATCH(AE584,B:B,)+1):B11098,)+MATCH(AE584,B:B,)))=AD584,VLOOKUP(AE584,B:D,3,0),IF(AG584="--",INDEX(D:D,MATCH(AE584,INDEX(B:B,MATCH(AE584,B:B,)+1):B11098,)+MATCH(AE584,B:B,)),"---")),"---")</f>
        <v>J15-E7</v>
      </c>
      <c r="AJ584" t="str">
        <f>IF(COUNTIF(CALC_CONN_TEB0187_REV01!F:F,IF(AH584&lt;&gt;"---",VLOOKUP(AD584,CALC_CONN_TEB0187_REV01!F:M,8,0),IF(IFERROR(IF(AD584=AH584,AI584,AH584),"---")="---","---",IF(COUNTIF(CALC_CONN_TEB0187_REV01!F:F,IFERROR(IF(AD584=AH584,AI584,AH584),"---"))&gt;0,"---",IFERROR(IF(AD584=AH584,AI584,AH584),"---")))))=1,IF(AH584&lt;&gt;"---",VLOOKUP(AD584,CALC_CONN_TEB0187_REV01!F:M,8,0),IF(IFERROR(IF(AD584=AH584,AI584,AH584),"---")="---","---",IF(COUNTIF(CALC_CONN_TEB0187_REV01!F:F,IFERROR(IF(AD584=AH584,AI584,AH584),"---"))&gt;0,"---",IFERROR(IF(AD584=AH584,AI584,AH584),"---")))),"---")</f>
        <v>---</v>
      </c>
      <c r="AK584" t="str">
        <f>IF(COUNTIF(CALC_CONN_TEB0187_REV01!F:F,IF(AH584&lt;&gt;"---",VLOOKUP(AD584,CALC_CONN_TEB0187_REV01!F:M,8,0),IF(IFERROR(IF(AD584=AH584,AI584,AH584),"---")="---","---",IF(COUNTIF(CALC_CONN_TEB0187_REV01!F:F,IFERROR(IF(AD584=AH584,AI584,AH584),"---"))&gt;0,"---",IFERROR(IF(AD584=AH584,AI584,AH584),"---")))))=0,IF(AH584&lt;&gt;"---",VLOOKUP(AD584,CALC_CONN_TEB0187_REV01!F:M,8,0),IF(IFERROR(IF(AD584=AH584,AI584,AH584),"---")="---","---",IF(COUNTIF(CALC_CONN_TEB0187_REV01!F:F,IFERROR(IF(AD584=AH584,AI584,AH584),"---"))&gt;0,"---",IFERROR(IF(AD584=AH584,AI584,AH584),"---")))),"---")</f>
        <v>J15-E7</v>
      </c>
      <c r="AL584">
        <f t="shared" si="127"/>
        <v>86.184200000000004</v>
      </c>
      <c r="AM584">
        <f t="shared" si="128"/>
        <v>2</v>
      </c>
      <c r="AT584" t="str">
        <f t="shared" si="121"/>
        <v>VCCIO_2B_B</v>
      </c>
      <c r="AU584" t="str">
        <f t="shared" si="122"/>
        <v>--</v>
      </c>
    </row>
    <row r="585" spans="1:47" x14ac:dyDescent="0.25">
      <c r="A585" t="str">
        <f t="shared" si="117"/>
        <v>J3-B41</v>
      </c>
      <c r="B585" t="str">
        <f t="shared" si="118"/>
        <v>LA04_P</v>
      </c>
      <c r="C585" t="str">
        <f t="shared" si="119"/>
        <v>J3-LA04_P</v>
      </c>
      <c r="D585" t="str">
        <f t="shared" si="120"/>
        <v>J3-B41</v>
      </c>
      <c r="E585" t="s">
        <v>411</v>
      </c>
      <c r="F585" t="s">
        <v>270</v>
      </c>
      <c r="G585" t="s">
        <v>4149</v>
      </c>
      <c r="L585" t="s">
        <v>4253</v>
      </c>
      <c r="M585" t="s">
        <v>428</v>
      </c>
      <c r="N585">
        <v>2.8304</v>
      </c>
      <c r="AA585">
        <f t="shared" si="129"/>
        <v>580</v>
      </c>
      <c r="AB585" t="str">
        <f>B2B!B582</f>
        <v>J3</v>
      </c>
      <c r="AC585" t="str">
        <f>B2B!C582</f>
        <v>B40</v>
      </c>
      <c r="AD585" t="str">
        <f t="shared" si="123"/>
        <v>J3-B40</v>
      </c>
      <c r="AE585" t="str">
        <f t="shared" si="124"/>
        <v>VCCIO_2B_B</v>
      </c>
      <c r="AG585" t="str">
        <f t="shared" si="125"/>
        <v>--</v>
      </c>
      <c r="AH585" t="str">
        <f t="shared" si="126"/>
        <v>J3-A39</v>
      </c>
      <c r="AI585" t="str">
        <f>IFERROR(IF(IF(AG585="--",INDEX(D:D,MATCH(AE585,INDEX(B:B,MATCH(AE585,B:B,)+1):B11099,)+MATCH(AE585,B:B,)))=AD585,VLOOKUP(AE585,B:D,3,0),IF(AG585="--",INDEX(D:D,MATCH(AE585,INDEX(B:B,MATCH(AE585,B:B,)+1):B11099,)+MATCH(AE585,B:B,)),"---")),"---")</f>
        <v>J3-A39</v>
      </c>
      <c r="AJ585" t="str">
        <f>IF(COUNTIF(CALC_CONN_TEB0187_REV01!F:F,IF(AH585&lt;&gt;"---",VLOOKUP(AD585,CALC_CONN_TEB0187_REV01!F:M,8,0),IF(IFERROR(IF(AD585=AH585,AI585,AH585),"---")="---","---",IF(COUNTIF(CALC_CONN_TEB0187_REV01!F:F,IFERROR(IF(AD585=AH585,AI585,AH585),"---"))&gt;0,"---",IFERROR(IF(AD585=AH585,AI585,AH585),"---")))))=1,IF(AH585&lt;&gt;"---",VLOOKUP(AD585,CALC_CONN_TEB0187_REV01!F:M,8,0),IF(IFERROR(IF(AD585=AH585,AI585,AH585),"---")="---","---",IF(COUNTIF(CALC_CONN_TEB0187_REV01!F:F,IFERROR(IF(AD585=AH585,AI585,AH585),"---"))&gt;0,"---",IFERROR(IF(AD585=AH585,AI585,AH585),"---")))),"---")</f>
        <v>---</v>
      </c>
      <c r="AK585" t="str">
        <f>IF(COUNTIF(CALC_CONN_TEB0187_REV01!F:F,IF(AH585&lt;&gt;"---",VLOOKUP(AD585,CALC_CONN_TEB0187_REV01!F:M,8,0),IF(IFERROR(IF(AD585=AH585,AI585,AH585),"---")="---","---",IF(COUNTIF(CALC_CONN_TEB0187_REV01!F:F,IFERROR(IF(AD585=AH585,AI585,AH585),"---"))&gt;0,"---",IFERROR(IF(AD585=AH585,AI585,AH585),"---")))))=0,IF(AH585&lt;&gt;"---",VLOOKUP(AD585,CALC_CONN_TEB0187_REV01!F:M,8,0),IF(IFERROR(IF(AD585=AH585,AI585,AH585),"---")="---","---",IF(COUNTIF(CALC_CONN_TEB0187_REV01!F:F,IFERROR(IF(AD585=AH585,AI585,AH585),"---"))&gt;0,"---",IFERROR(IF(AD585=AH585,AI585,AH585),"---")))),"---")</f>
        <v>---</v>
      </c>
      <c r="AL585">
        <f t="shared" si="127"/>
        <v>4.0696000000000003</v>
      </c>
      <c r="AM585">
        <f t="shared" si="128"/>
        <v>3</v>
      </c>
      <c r="AT585" t="str">
        <f t="shared" si="121"/>
        <v>LA04_P</v>
      </c>
      <c r="AU585" t="str">
        <f t="shared" si="122"/>
        <v>--</v>
      </c>
    </row>
    <row r="586" spans="1:47" x14ac:dyDescent="0.25">
      <c r="A586" t="str">
        <f t="shared" si="117"/>
        <v>J3-B42</v>
      </c>
      <c r="B586" t="str">
        <f t="shared" si="118"/>
        <v>LA04_N</v>
      </c>
      <c r="C586" t="str">
        <f t="shared" si="119"/>
        <v>J3-LA04_N</v>
      </c>
      <c r="D586" t="str">
        <f t="shared" si="120"/>
        <v>J3-B42</v>
      </c>
      <c r="E586" t="s">
        <v>411</v>
      </c>
      <c r="F586" t="s">
        <v>271</v>
      </c>
      <c r="G586" t="s">
        <v>4148</v>
      </c>
      <c r="L586" t="s">
        <v>4254</v>
      </c>
      <c r="M586" t="s">
        <v>428</v>
      </c>
      <c r="N586">
        <v>0.75209999999999999</v>
      </c>
      <c r="AA586">
        <f t="shared" si="129"/>
        <v>581</v>
      </c>
      <c r="AB586" t="str">
        <f>B2B!B583</f>
        <v>J3</v>
      </c>
      <c r="AC586" t="str">
        <f>B2B!C583</f>
        <v>B41</v>
      </c>
      <c r="AD586" t="str">
        <f t="shared" si="123"/>
        <v>J3-B41</v>
      </c>
      <c r="AE586" t="str">
        <f t="shared" si="124"/>
        <v>LA04_P</v>
      </c>
      <c r="AG586" t="str">
        <f t="shared" si="125"/>
        <v>--</v>
      </c>
      <c r="AH586" t="str">
        <f t="shared" si="126"/>
        <v>J3-B41</v>
      </c>
      <c r="AI586" t="str">
        <f>IFERROR(IF(IF(AG586="--",INDEX(D:D,MATCH(AE586,INDEX(B:B,MATCH(AE586,B:B,)+1):B11100,)+MATCH(AE586,B:B,)))=AD586,VLOOKUP(AE586,B:D,3,0),IF(AG586="--",INDEX(D:D,MATCH(AE586,INDEX(B:B,MATCH(AE586,B:B,)+1):B11100,)+MATCH(AE586,B:B,)),"---")),"---")</f>
        <v>J15-H10</v>
      </c>
      <c r="AJ586" t="str">
        <f>IF(COUNTIF(CALC_CONN_TEB0187_REV01!F:F,IF(AH586&lt;&gt;"---",VLOOKUP(AD586,CALC_CONN_TEB0187_REV01!F:M,8,0),IF(IFERROR(IF(AD586=AH586,AI586,AH586),"---")="---","---",IF(COUNTIF(CALC_CONN_TEB0187_REV01!F:F,IFERROR(IF(AD586=AH586,AI586,AH586),"---"))&gt;0,"---",IFERROR(IF(AD586=AH586,AI586,AH586),"---")))))=1,IF(AH586&lt;&gt;"---",VLOOKUP(AD586,CALC_CONN_TEB0187_REV01!F:M,8,0),IF(IFERROR(IF(AD586=AH586,AI586,AH586),"---")="---","---",IF(COUNTIF(CALC_CONN_TEB0187_REV01!F:F,IFERROR(IF(AD586=AH586,AI586,AH586),"---"))&gt;0,"---",IFERROR(IF(AD586=AH586,AI586,AH586),"---")))),"---")</f>
        <v>---</v>
      </c>
      <c r="AK586" t="str">
        <f>IF(COUNTIF(CALC_CONN_TEB0187_REV01!F:F,IF(AH586&lt;&gt;"---",VLOOKUP(AD586,CALC_CONN_TEB0187_REV01!F:M,8,0),IF(IFERROR(IF(AD586=AH586,AI586,AH586),"---")="---","---",IF(COUNTIF(CALC_CONN_TEB0187_REV01!F:F,IFERROR(IF(AD586=AH586,AI586,AH586),"---"))&gt;0,"---",IFERROR(IF(AD586=AH586,AI586,AH586),"---")))))=0,IF(AH586&lt;&gt;"---",VLOOKUP(AD586,CALC_CONN_TEB0187_REV01!F:M,8,0),IF(IFERROR(IF(AD586=AH586,AI586,AH586),"---")="---","---",IF(COUNTIF(CALC_CONN_TEB0187_REV01!F:F,IFERROR(IF(AD586=AH586,AI586,AH586),"---"))&gt;0,"---",IFERROR(IF(AD586=AH586,AI586,AH586),"---")))),"---")</f>
        <v>J15-H10</v>
      </c>
      <c r="AL586">
        <f t="shared" si="127"/>
        <v>74.1477</v>
      </c>
      <c r="AM586">
        <f t="shared" si="128"/>
        <v>2</v>
      </c>
      <c r="AT586" t="str">
        <f t="shared" si="121"/>
        <v>LA04_N</v>
      </c>
      <c r="AU586" t="str">
        <f t="shared" si="122"/>
        <v>--</v>
      </c>
    </row>
    <row r="587" spans="1:47" x14ac:dyDescent="0.25">
      <c r="A587" t="str">
        <f t="shared" si="117"/>
        <v>J3-B43</v>
      </c>
      <c r="B587" t="str">
        <f t="shared" si="118"/>
        <v>LA07_P</v>
      </c>
      <c r="C587" t="str">
        <f t="shared" si="119"/>
        <v>J3-LA07_P</v>
      </c>
      <c r="D587" t="str">
        <f t="shared" si="120"/>
        <v>J3-B43</v>
      </c>
      <c r="E587" t="s">
        <v>411</v>
      </c>
      <c r="F587" t="s">
        <v>272</v>
      </c>
      <c r="G587" t="s">
        <v>4155</v>
      </c>
      <c r="L587" t="s">
        <v>4255</v>
      </c>
      <c r="M587" t="s">
        <v>428</v>
      </c>
      <c r="N587">
        <v>2.7928999999999999</v>
      </c>
      <c r="AA587">
        <f t="shared" si="129"/>
        <v>582</v>
      </c>
      <c r="AB587" t="str">
        <f>B2B!B584</f>
        <v>J3</v>
      </c>
      <c r="AC587" t="str">
        <f>B2B!C584</f>
        <v>B42</v>
      </c>
      <c r="AD587" t="str">
        <f t="shared" si="123"/>
        <v>J3-B42</v>
      </c>
      <c r="AE587" t="str">
        <f t="shared" si="124"/>
        <v>LA04_N</v>
      </c>
      <c r="AG587" t="str">
        <f t="shared" si="125"/>
        <v>--</v>
      </c>
      <c r="AH587" t="str">
        <f t="shared" si="126"/>
        <v>J3-B42</v>
      </c>
      <c r="AI587" t="str">
        <f>IFERROR(IF(IF(AG587="--",INDEX(D:D,MATCH(AE587,INDEX(B:B,MATCH(AE587,B:B,)+1):B11101,)+MATCH(AE587,B:B,)))=AD587,VLOOKUP(AE587,B:D,3,0),IF(AG587="--",INDEX(D:D,MATCH(AE587,INDEX(B:B,MATCH(AE587,B:B,)+1):B11101,)+MATCH(AE587,B:B,)),"---")),"---")</f>
        <v>J15-H11</v>
      </c>
      <c r="AJ587" t="str">
        <f>IF(COUNTIF(CALC_CONN_TEB0187_REV01!F:F,IF(AH587&lt;&gt;"---",VLOOKUP(AD587,CALC_CONN_TEB0187_REV01!F:M,8,0),IF(IFERROR(IF(AD587=AH587,AI587,AH587),"---")="---","---",IF(COUNTIF(CALC_CONN_TEB0187_REV01!F:F,IFERROR(IF(AD587=AH587,AI587,AH587),"---"))&gt;0,"---",IFERROR(IF(AD587=AH587,AI587,AH587),"---")))))=1,IF(AH587&lt;&gt;"---",VLOOKUP(AD587,CALC_CONN_TEB0187_REV01!F:M,8,0),IF(IFERROR(IF(AD587=AH587,AI587,AH587),"---")="---","---",IF(COUNTIF(CALC_CONN_TEB0187_REV01!F:F,IFERROR(IF(AD587=AH587,AI587,AH587),"---"))&gt;0,"---",IFERROR(IF(AD587=AH587,AI587,AH587),"---")))),"---")</f>
        <v>---</v>
      </c>
      <c r="AK587" t="str">
        <f>IF(COUNTIF(CALC_CONN_TEB0187_REV01!F:F,IF(AH587&lt;&gt;"---",VLOOKUP(AD587,CALC_CONN_TEB0187_REV01!F:M,8,0),IF(IFERROR(IF(AD587=AH587,AI587,AH587),"---")="---","---",IF(COUNTIF(CALC_CONN_TEB0187_REV01!F:F,IFERROR(IF(AD587=AH587,AI587,AH587),"---"))&gt;0,"---",IFERROR(IF(AD587=AH587,AI587,AH587),"---")))))=0,IF(AH587&lt;&gt;"---",VLOOKUP(AD587,CALC_CONN_TEB0187_REV01!F:M,8,0),IF(IFERROR(IF(AD587=AH587,AI587,AH587),"---")="---","---",IF(COUNTIF(CALC_CONN_TEB0187_REV01!F:F,IFERROR(IF(AD587=AH587,AI587,AH587),"---"))&gt;0,"---",IFERROR(IF(AD587=AH587,AI587,AH587),"---")))),"---")</f>
        <v>J15-H11</v>
      </c>
      <c r="AL587">
        <f t="shared" si="127"/>
        <v>74.141599999999997</v>
      </c>
      <c r="AM587">
        <f t="shared" si="128"/>
        <v>2</v>
      </c>
      <c r="AT587" t="str">
        <f t="shared" si="121"/>
        <v>LA07_P</v>
      </c>
      <c r="AU587" t="str">
        <f t="shared" si="122"/>
        <v>--</v>
      </c>
    </row>
    <row r="588" spans="1:47" x14ac:dyDescent="0.25">
      <c r="A588" t="str">
        <f t="shared" si="117"/>
        <v>J3-B44</v>
      </c>
      <c r="B588" t="str">
        <f t="shared" si="118"/>
        <v>LA07_N</v>
      </c>
      <c r="C588" t="str">
        <f t="shared" si="119"/>
        <v>J3-LA07_N</v>
      </c>
      <c r="D588" t="str">
        <f t="shared" si="120"/>
        <v>J3-B44</v>
      </c>
      <c r="E588" t="s">
        <v>411</v>
      </c>
      <c r="F588" t="s">
        <v>273</v>
      </c>
      <c r="G588" t="s">
        <v>4154</v>
      </c>
      <c r="L588" t="s">
        <v>4256</v>
      </c>
      <c r="M588" t="s">
        <v>428</v>
      </c>
      <c r="N588">
        <v>0.8</v>
      </c>
      <c r="AA588">
        <f t="shared" si="129"/>
        <v>583</v>
      </c>
      <c r="AB588" t="str">
        <f>B2B!B585</f>
        <v>J3</v>
      </c>
      <c r="AC588" t="str">
        <f>B2B!C585</f>
        <v>B43</v>
      </c>
      <c r="AD588" t="str">
        <f t="shared" si="123"/>
        <v>J3-B43</v>
      </c>
      <c r="AE588" t="str">
        <f t="shared" si="124"/>
        <v>LA07_P</v>
      </c>
      <c r="AG588" t="str">
        <f t="shared" si="125"/>
        <v>--</v>
      </c>
      <c r="AH588" t="str">
        <f t="shared" si="126"/>
        <v>J3-B43</v>
      </c>
      <c r="AI588" t="str">
        <f>IFERROR(IF(IF(AG588="--",INDEX(D:D,MATCH(AE588,INDEX(B:B,MATCH(AE588,B:B,)+1):B11102,)+MATCH(AE588,B:B,)))=AD588,VLOOKUP(AE588,B:D,3,0),IF(AG588="--",INDEX(D:D,MATCH(AE588,INDEX(B:B,MATCH(AE588,B:B,)+1):B11102,)+MATCH(AE588,B:B,)),"---")),"---")</f>
        <v>J15-H13</v>
      </c>
      <c r="AJ588" t="str">
        <f>IF(COUNTIF(CALC_CONN_TEB0187_REV01!F:F,IF(AH588&lt;&gt;"---",VLOOKUP(AD588,CALC_CONN_TEB0187_REV01!F:M,8,0),IF(IFERROR(IF(AD588=AH588,AI588,AH588),"---")="---","---",IF(COUNTIF(CALC_CONN_TEB0187_REV01!F:F,IFERROR(IF(AD588=AH588,AI588,AH588),"---"))&gt;0,"---",IFERROR(IF(AD588=AH588,AI588,AH588),"---")))))=1,IF(AH588&lt;&gt;"---",VLOOKUP(AD588,CALC_CONN_TEB0187_REV01!F:M,8,0),IF(IFERROR(IF(AD588=AH588,AI588,AH588),"---")="---","---",IF(COUNTIF(CALC_CONN_TEB0187_REV01!F:F,IFERROR(IF(AD588=AH588,AI588,AH588),"---"))&gt;0,"---",IFERROR(IF(AD588=AH588,AI588,AH588),"---")))),"---")</f>
        <v>---</v>
      </c>
      <c r="AK588" t="str">
        <f>IF(COUNTIF(CALC_CONN_TEB0187_REV01!F:F,IF(AH588&lt;&gt;"---",VLOOKUP(AD588,CALC_CONN_TEB0187_REV01!F:M,8,0),IF(IFERROR(IF(AD588=AH588,AI588,AH588),"---")="---","---",IF(COUNTIF(CALC_CONN_TEB0187_REV01!F:F,IFERROR(IF(AD588=AH588,AI588,AH588),"---"))&gt;0,"---",IFERROR(IF(AD588=AH588,AI588,AH588),"---")))))=0,IF(AH588&lt;&gt;"---",VLOOKUP(AD588,CALC_CONN_TEB0187_REV01!F:M,8,0),IF(IFERROR(IF(AD588=AH588,AI588,AH588),"---")="---","---",IF(COUNTIF(CALC_CONN_TEB0187_REV01!F:F,IFERROR(IF(AD588=AH588,AI588,AH588),"---"))&gt;0,"---",IFERROR(IF(AD588=AH588,AI588,AH588),"---")))),"---")</f>
        <v>J15-H13</v>
      </c>
      <c r="AL588">
        <f t="shared" si="127"/>
        <v>73.730199999999996</v>
      </c>
      <c r="AM588">
        <f t="shared" si="128"/>
        <v>2</v>
      </c>
      <c r="AT588" t="str">
        <f t="shared" si="121"/>
        <v>LA07_N</v>
      </c>
      <c r="AU588" t="str">
        <f t="shared" si="122"/>
        <v>--</v>
      </c>
    </row>
    <row r="589" spans="1:47" x14ac:dyDescent="0.25">
      <c r="A589" t="str">
        <f t="shared" si="117"/>
        <v>J3-B45</v>
      </c>
      <c r="B589" t="str">
        <f t="shared" si="118"/>
        <v>LA10_P</v>
      </c>
      <c r="C589" t="str">
        <f t="shared" si="119"/>
        <v>J3-LA10_P</v>
      </c>
      <c r="D589" t="str">
        <f t="shared" si="120"/>
        <v>J3-B45</v>
      </c>
      <c r="E589" t="s">
        <v>411</v>
      </c>
      <c r="F589" t="s">
        <v>274</v>
      </c>
      <c r="G589" t="s">
        <v>4166</v>
      </c>
      <c r="L589" t="s">
        <v>4257</v>
      </c>
      <c r="M589" t="s">
        <v>428</v>
      </c>
      <c r="N589">
        <v>2.3416000000000001</v>
      </c>
      <c r="AA589">
        <f t="shared" si="129"/>
        <v>584</v>
      </c>
      <c r="AB589" t="str">
        <f>B2B!B586</f>
        <v>J3</v>
      </c>
      <c r="AC589" t="str">
        <f>B2B!C586</f>
        <v>B44</v>
      </c>
      <c r="AD589" t="str">
        <f t="shared" si="123"/>
        <v>J3-B44</v>
      </c>
      <c r="AE589" t="str">
        <f t="shared" si="124"/>
        <v>LA07_N</v>
      </c>
      <c r="AG589" t="str">
        <f t="shared" si="125"/>
        <v>--</v>
      </c>
      <c r="AH589" t="str">
        <f t="shared" si="126"/>
        <v>J3-B44</v>
      </c>
      <c r="AI589" t="str">
        <f>IFERROR(IF(IF(AG589="--",INDEX(D:D,MATCH(AE589,INDEX(B:B,MATCH(AE589,B:B,)+1):B11103,)+MATCH(AE589,B:B,)))=AD589,VLOOKUP(AE589,B:D,3,0),IF(AG589="--",INDEX(D:D,MATCH(AE589,INDEX(B:B,MATCH(AE589,B:B,)+1):B11103,)+MATCH(AE589,B:B,)),"---")),"---")</f>
        <v>J15-H14</v>
      </c>
      <c r="AJ589" t="str">
        <f>IF(COUNTIF(CALC_CONN_TEB0187_REV01!F:F,IF(AH589&lt;&gt;"---",VLOOKUP(AD589,CALC_CONN_TEB0187_REV01!F:M,8,0),IF(IFERROR(IF(AD589=AH589,AI589,AH589),"---")="---","---",IF(COUNTIF(CALC_CONN_TEB0187_REV01!F:F,IFERROR(IF(AD589=AH589,AI589,AH589),"---"))&gt;0,"---",IFERROR(IF(AD589=AH589,AI589,AH589),"---")))))=1,IF(AH589&lt;&gt;"---",VLOOKUP(AD589,CALC_CONN_TEB0187_REV01!F:M,8,0),IF(IFERROR(IF(AD589=AH589,AI589,AH589),"---")="---","---",IF(COUNTIF(CALC_CONN_TEB0187_REV01!F:F,IFERROR(IF(AD589=AH589,AI589,AH589),"---"))&gt;0,"---",IFERROR(IF(AD589=AH589,AI589,AH589),"---")))),"---")</f>
        <v>---</v>
      </c>
      <c r="AK589" t="str">
        <f>IF(COUNTIF(CALC_CONN_TEB0187_REV01!F:F,IF(AH589&lt;&gt;"---",VLOOKUP(AD589,CALC_CONN_TEB0187_REV01!F:M,8,0),IF(IFERROR(IF(AD589=AH589,AI589,AH589),"---")="---","---",IF(COUNTIF(CALC_CONN_TEB0187_REV01!F:F,IFERROR(IF(AD589=AH589,AI589,AH589),"---"))&gt;0,"---",IFERROR(IF(AD589=AH589,AI589,AH589),"---")))))=0,IF(AH589&lt;&gt;"---",VLOOKUP(AD589,CALC_CONN_TEB0187_REV01!F:M,8,0),IF(IFERROR(IF(AD589=AH589,AI589,AH589),"---")="---","---",IF(COUNTIF(CALC_CONN_TEB0187_REV01!F:F,IFERROR(IF(AD589=AH589,AI589,AH589),"---"))&gt;0,"---",IFERROR(IF(AD589=AH589,AI589,AH589),"---")))),"---")</f>
        <v>J15-H14</v>
      </c>
      <c r="AL589">
        <f t="shared" si="127"/>
        <v>73.685599999999994</v>
      </c>
      <c r="AM589">
        <f t="shared" si="128"/>
        <v>2</v>
      </c>
      <c r="AT589" t="str">
        <f t="shared" si="121"/>
        <v>LA10_P</v>
      </c>
      <c r="AU589" t="str">
        <f t="shared" si="122"/>
        <v>--</v>
      </c>
    </row>
    <row r="590" spans="1:47" x14ac:dyDescent="0.25">
      <c r="A590" t="str">
        <f t="shared" si="117"/>
        <v>J3-B46</v>
      </c>
      <c r="B590" t="str">
        <f t="shared" si="118"/>
        <v>LA10_N</v>
      </c>
      <c r="C590" t="str">
        <f t="shared" si="119"/>
        <v>J3-LA10_N</v>
      </c>
      <c r="D590" t="str">
        <f t="shared" si="120"/>
        <v>J3-B46</v>
      </c>
      <c r="E590" t="s">
        <v>411</v>
      </c>
      <c r="F590" t="s">
        <v>275</v>
      </c>
      <c r="G590" t="s">
        <v>4165</v>
      </c>
      <c r="L590" t="s">
        <v>4258</v>
      </c>
      <c r="M590" t="s">
        <v>428</v>
      </c>
      <c r="N590">
        <v>11.8224</v>
      </c>
      <c r="AA590">
        <f t="shared" si="129"/>
        <v>585</v>
      </c>
      <c r="AB590" t="str">
        <f>B2B!B587</f>
        <v>J3</v>
      </c>
      <c r="AC590" t="str">
        <f>B2B!C587</f>
        <v>B45</v>
      </c>
      <c r="AD590" t="str">
        <f t="shared" si="123"/>
        <v>J3-B45</v>
      </c>
      <c r="AE590" t="str">
        <f t="shared" si="124"/>
        <v>LA10_P</v>
      </c>
      <c r="AG590" t="str">
        <f t="shared" si="125"/>
        <v>--</v>
      </c>
      <c r="AH590" t="str">
        <f t="shared" si="126"/>
        <v>J3-B45</v>
      </c>
      <c r="AI590" t="str">
        <f>IFERROR(IF(IF(AG590="--",INDEX(D:D,MATCH(AE590,INDEX(B:B,MATCH(AE590,B:B,)+1):B11104,)+MATCH(AE590,B:B,)))=AD590,VLOOKUP(AE590,B:D,3,0),IF(AG590="--",INDEX(D:D,MATCH(AE590,INDEX(B:B,MATCH(AE590,B:B,)+1):B11104,)+MATCH(AE590,B:B,)),"---")),"---")</f>
        <v>J15-C14</v>
      </c>
      <c r="AJ590" t="str">
        <f>IF(COUNTIF(CALC_CONN_TEB0187_REV01!F:F,IF(AH590&lt;&gt;"---",VLOOKUP(AD590,CALC_CONN_TEB0187_REV01!F:M,8,0),IF(IFERROR(IF(AD590=AH590,AI590,AH590),"---")="---","---",IF(COUNTIF(CALC_CONN_TEB0187_REV01!F:F,IFERROR(IF(AD590=AH590,AI590,AH590),"---"))&gt;0,"---",IFERROR(IF(AD590=AH590,AI590,AH590),"---")))))=1,IF(AH590&lt;&gt;"---",VLOOKUP(AD590,CALC_CONN_TEB0187_REV01!F:M,8,0),IF(IFERROR(IF(AD590=AH590,AI590,AH590),"---")="---","---",IF(COUNTIF(CALC_CONN_TEB0187_REV01!F:F,IFERROR(IF(AD590=AH590,AI590,AH590),"---"))&gt;0,"---",IFERROR(IF(AD590=AH590,AI590,AH590),"---")))),"---")</f>
        <v>---</v>
      </c>
      <c r="AK590" t="str">
        <f>IF(COUNTIF(CALC_CONN_TEB0187_REV01!F:F,IF(AH590&lt;&gt;"---",VLOOKUP(AD590,CALC_CONN_TEB0187_REV01!F:M,8,0),IF(IFERROR(IF(AD590=AH590,AI590,AH590),"---")="---","---",IF(COUNTIF(CALC_CONN_TEB0187_REV01!F:F,IFERROR(IF(AD590=AH590,AI590,AH590),"---"))&gt;0,"---",IFERROR(IF(AD590=AH590,AI590,AH590),"---")))))=0,IF(AH590&lt;&gt;"---",VLOOKUP(AD590,CALC_CONN_TEB0187_REV01!F:M,8,0),IF(IFERROR(IF(AD590=AH590,AI590,AH590),"---")="---","---",IF(COUNTIF(CALC_CONN_TEB0187_REV01!F:F,IFERROR(IF(AD590=AH590,AI590,AH590),"---"))&gt;0,"---",IFERROR(IF(AD590=AH590,AI590,AH590),"---")))),"---")</f>
        <v>J15-C14</v>
      </c>
      <c r="AL590">
        <f t="shared" si="127"/>
        <v>73.338899999999995</v>
      </c>
      <c r="AM590">
        <f t="shared" si="128"/>
        <v>2</v>
      </c>
      <c r="AT590" t="str">
        <f t="shared" si="121"/>
        <v>LA10_N</v>
      </c>
      <c r="AU590" t="str">
        <f t="shared" si="122"/>
        <v>--</v>
      </c>
    </row>
    <row r="591" spans="1:47" x14ac:dyDescent="0.25">
      <c r="A591" t="str">
        <f t="shared" si="117"/>
        <v>J3-B47</v>
      </c>
      <c r="B591" t="str">
        <f t="shared" si="118"/>
        <v>GND</v>
      </c>
      <c r="C591" t="str">
        <f t="shared" si="119"/>
        <v>J3-GND</v>
      </c>
      <c r="D591" t="str">
        <f t="shared" si="120"/>
        <v>J3-B47</v>
      </c>
      <c r="E591" t="s">
        <v>411</v>
      </c>
      <c r="F591" t="s">
        <v>276</v>
      </c>
      <c r="G591" t="s">
        <v>433</v>
      </c>
      <c r="L591" t="s">
        <v>4259</v>
      </c>
      <c r="M591" t="s">
        <v>428</v>
      </c>
      <c r="N591">
        <v>1.4421999999999999</v>
      </c>
      <c r="AA591">
        <f t="shared" si="129"/>
        <v>586</v>
      </c>
      <c r="AB591" t="str">
        <f>B2B!B588</f>
        <v>J3</v>
      </c>
      <c r="AC591" t="str">
        <f>B2B!C588</f>
        <v>B46</v>
      </c>
      <c r="AD591" t="str">
        <f t="shared" si="123"/>
        <v>J3-B46</v>
      </c>
      <c r="AE591" t="str">
        <f t="shared" si="124"/>
        <v>LA10_N</v>
      </c>
      <c r="AG591" t="str">
        <f t="shared" si="125"/>
        <v>--</v>
      </c>
      <c r="AH591" t="str">
        <f t="shared" si="126"/>
        <v>J3-B46</v>
      </c>
      <c r="AI591" t="str">
        <f>IFERROR(IF(IF(AG591="--",INDEX(D:D,MATCH(AE591,INDEX(B:B,MATCH(AE591,B:B,)+1):B11105,)+MATCH(AE591,B:B,)))=AD591,VLOOKUP(AE591,B:D,3,0),IF(AG591="--",INDEX(D:D,MATCH(AE591,INDEX(B:B,MATCH(AE591,B:B,)+1):B11105,)+MATCH(AE591,B:B,)),"---")),"---")</f>
        <v>J15-C15</v>
      </c>
      <c r="AJ591" t="str">
        <f>IF(COUNTIF(CALC_CONN_TEB0187_REV01!F:F,IF(AH591&lt;&gt;"---",VLOOKUP(AD591,CALC_CONN_TEB0187_REV01!F:M,8,0),IF(IFERROR(IF(AD591=AH591,AI591,AH591),"---")="---","---",IF(COUNTIF(CALC_CONN_TEB0187_REV01!F:F,IFERROR(IF(AD591=AH591,AI591,AH591),"---"))&gt;0,"---",IFERROR(IF(AD591=AH591,AI591,AH591),"---")))))=1,IF(AH591&lt;&gt;"---",VLOOKUP(AD591,CALC_CONN_TEB0187_REV01!F:M,8,0),IF(IFERROR(IF(AD591=AH591,AI591,AH591),"---")="---","---",IF(COUNTIF(CALC_CONN_TEB0187_REV01!F:F,IFERROR(IF(AD591=AH591,AI591,AH591),"---"))&gt;0,"---",IFERROR(IF(AD591=AH591,AI591,AH591),"---")))),"---")</f>
        <v>---</v>
      </c>
      <c r="AK591" t="str">
        <f>IF(COUNTIF(CALC_CONN_TEB0187_REV01!F:F,IF(AH591&lt;&gt;"---",VLOOKUP(AD591,CALC_CONN_TEB0187_REV01!F:M,8,0),IF(IFERROR(IF(AD591=AH591,AI591,AH591),"---")="---","---",IF(COUNTIF(CALC_CONN_TEB0187_REV01!F:F,IFERROR(IF(AD591=AH591,AI591,AH591),"---"))&gt;0,"---",IFERROR(IF(AD591=AH591,AI591,AH591),"---")))))=0,IF(AH591&lt;&gt;"---",VLOOKUP(AD591,CALC_CONN_TEB0187_REV01!F:M,8,0),IF(IFERROR(IF(AD591=AH591,AI591,AH591),"---")="---","---",IF(COUNTIF(CALC_CONN_TEB0187_REV01!F:F,IFERROR(IF(AD591=AH591,AI591,AH591),"---"))&gt;0,"---",IFERROR(IF(AD591=AH591,AI591,AH591),"---")))),"---")</f>
        <v>J15-C15</v>
      </c>
      <c r="AL591">
        <f t="shared" si="127"/>
        <v>73.692899999999995</v>
      </c>
      <c r="AM591">
        <f t="shared" si="128"/>
        <v>2</v>
      </c>
      <c r="AT591">
        <f t="shared" si="121"/>
        <v>0</v>
      </c>
      <c r="AU591">
        <f t="shared" si="122"/>
        <v>0</v>
      </c>
    </row>
    <row r="592" spans="1:47" x14ac:dyDescent="0.25">
      <c r="A592" t="str">
        <f t="shared" si="117"/>
        <v>J3-B48</v>
      </c>
      <c r="B592" t="str">
        <f t="shared" si="118"/>
        <v>LA17_P</v>
      </c>
      <c r="C592" t="str">
        <f t="shared" si="119"/>
        <v>J3-LA17_P</v>
      </c>
      <c r="D592" t="str">
        <f t="shared" si="120"/>
        <v>J3-B48</v>
      </c>
      <c r="E592" t="s">
        <v>411</v>
      </c>
      <c r="F592" t="s">
        <v>277</v>
      </c>
      <c r="G592" t="s">
        <v>4180</v>
      </c>
      <c r="L592" t="s">
        <v>4260</v>
      </c>
      <c r="M592" t="s">
        <v>428</v>
      </c>
      <c r="N592">
        <v>2.6375999999999999</v>
      </c>
      <c r="AA592">
        <f t="shared" si="129"/>
        <v>587</v>
      </c>
      <c r="AB592" t="str">
        <f>B2B!B589</f>
        <v>J3</v>
      </c>
      <c r="AC592" t="str">
        <f>B2B!C589</f>
        <v>B47</v>
      </c>
      <c r="AD592" t="str">
        <f t="shared" si="123"/>
        <v>J3-B47</v>
      </c>
      <c r="AE592" t="str">
        <f t="shared" si="124"/>
        <v>GND</v>
      </c>
      <c r="AG592" t="str">
        <f t="shared" si="125"/>
        <v>---</v>
      </c>
      <c r="AH592" t="str">
        <f t="shared" si="126"/>
        <v>---</v>
      </c>
      <c r="AI592" t="str">
        <f>IFERROR(IF(IF(AG592="--",INDEX(D:D,MATCH(AE592,INDEX(B:B,MATCH(AE592,B:B,)+1):B11106,)+MATCH(AE592,B:B,)))=AD592,VLOOKUP(AE592,B:D,3,0),IF(AG592="--",INDEX(D:D,MATCH(AE592,INDEX(B:B,MATCH(AE592,B:B,)+1):B11106,)+MATCH(AE592,B:B,)),"---")),"---")</f>
        <v>---</v>
      </c>
      <c r="AJ592" t="str">
        <f>IF(COUNTIF(CALC_CONN_TEB0187_REV01!F:F,IF(AH592&lt;&gt;"---",VLOOKUP(AD592,CALC_CONN_TEB0187_REV01!F:M,8,0),IF(IFERROR(IF(AD592=AH592,AI592,AH592),"---")="---","---",IF(COUNTIF(CALC_CONN_TEB0187_REV01!F:F,IFERROR(IF(AD592=AH592,AI592,AH592),"---"))&gt;0,"---",IFERROR(IF(AD592=AH592,AI592,AH592),"---")))))=1,IF(AH592&lt;&gt;"---",VLOOKUP(AD592,CALC_CONN_TEB0187_REV01!F:M,8,0),IF(IFERROR(IF(AD592=AH592,AI592,AH592),"---")="---","---",IF(COUNTIF(CALC_CONN_TEB0187_REV01!F:F,IFERROR(IF(AD592=AH592,AI592,AH592),"---"))&gt;0,"---",IFERROR(IF(AD592=AH592,AI592,AH592),"---")))),"---")</f>
        <v>---</v>
      </c>
      <c r="AK592" t="str">
        <f>IF(COUNTIF(CALC_CONN_TEB0187_REV01!F:F,IF(AH592&lt;&gt;"---",VLOOKUP(AD592,CALC_CONN_TEB0187_REV01!F:M,8,0),IF(IFERROR(IF(AD592=AH592,AI592,AH592),"---")="---","---",IF(COUNTIF(CALC_CONN_TEB0187_REV01!F:F,IFERROR(IF(AD592=AH592,AI592,AH592),"---"))&gt;0,"---",IFERROR(IF(AD592=AH592,AI592,AH592),"---")))))=0,IF(AH592&lt;&gt;"---",VLOOKUP(AD592,CALC_CONN_TEB0187_REV01!F:M,8,0),IF(IFERROR(IF(AD592=AH592,AI592,AH592),"---")="---","---",IF(COUNTIF(CALC_CONN_TEB0187_REV01!F:F,IFERROR(IF(AD592=AH592,AI592,AH592),"---"))&gt;0,"---",IFERROR(IF(AD592=AH592,AI592,AH592),"---")))),"---")</f>
        <v>---</v>
      </c>
      <c r="AL592" t="str">
        <f t="shared" si="127"/>
        <v>---</v>
      </c>
      <c r="AM592">
        <f t="shared" si="128"/>
        <v>1098</v>
      </c>
      <c r="AT592" t="str">
        <f t="shared" si="121"/>
        <v>LA17_P</v>
      </c>
      <c r="AU592" t="str">
        <f t="shared" si="122"/>
        <v>--</v>
      </c>
    </row>
    <row r="593" spans="1:47" x14ac:dyDescent="0.25">
      <c r="A593" t="str">
        <f t="shared" si="117"/>
        <v>J3-B49</v>
      </c>
      <c r="B593" t="str">
        <f t="shared" si="118"/>
        <v>LA17_N</v>
      </c>
      <c r="C593" t="str">
        <f t="shared" si="119"/>
        <v>J3-LA17_N</v>
      </c>
      <c r="D593" t="str">
        <f t="shared" si="120"/>
        <v>J3-B49</v>
      </c>
      <c r="E593" t="s">
        <v>411</v>
      </c>
      <c r="F593" t="s">
        <v>278</v>
      </c>
      <c r="G593" t="s">
        <v>4179</v>
      </c>
      <c r="L593" t="s">
        <v>4261</v>
      </c>
      <c r="M593" t="s">
        <v>428</v>
      </c>
      <c r="N593">
        <v>2.8828</v>
      </c>
      <c r="AA593">
        <f t="shared" si="129"/>
        <v>588</v>
      </c>
      <c r="AB593" t="str">
        <f>B2B!B590</f>
        <v>J3</v>
      </c>
      <c r="AC593" t="str">
        <f>B2B!C590</f>
        <v>B48</v>
      </c>
      <c r="AD593" t="str">
        <f t="shared" si="123"/>
        <v>J3-B48</v>
      </c>
      <c r="AE593" t="str">
        <f t="shared" si="124"/>
        <v>LA17_P</v>
      </c>
      <c r="AG593" t="str">
        <f t="shared" si="125"/>
        <v>--</v>
      </c>
      <c r="AH593" t="str">
        <f t="shared" si="126"/>
        <v>J3-B48</v>
      </c>
      <c r="AI593" t="str">
        <f>IFERROR(IF(IF(AG593="--",INDEX(D:D,MATCH(AE593,INDEX(B:B,MATCH(AE593,B:B,)+1):B11107,)+MATCH(AE593,B:B,)))=AD593,VLOOKUP(AE593,B:D,3,0),IF(AG593="--",INDEX(D:D,MATCH(AE593,INDEX(B:B,MATCH(AE593,B:B,)+1):B11107,)+MATCH(AE593,B:B,)),"---")),"---")</f>
        <v>J15-D20</v>
      </c>
      <c r="AJ593" t="str">
        <f>IF(COUNTIF(CALC_CONN_TEB0187_REV01!F:F,IF(AH593&lt;&gt;"---",VLOOKUP(AD593,CALC_CONN_TEB0187_REV01!F:M,8,0),IF(IFERROR(IF(AD593=AH593,AI593,AH593),"---")="---","---",IF(COUNTIF(CALC_CONN_TEB0187_REV01!F:F,IFERROR(IF(AD593=AH593,AI593,AH593),"---"))&gt;0,"---",IFERROR(IF(AD593=AH593,AI593,AH593),"---")))))=1,IF(AH593&lt;&gt;"---",VLOOKUP(AD593,CALC_CONN_TEB0187_REV01!F:M,8,0),IF(IFERROR(IF(AD593=AH593,AI593,AH593),"---")="---","---",IF(COUNTIF(CALC_CONN_TEB0187_REV01!F:F,IFERROR(IF(AD593=AH593,AI593,AH593),"---"))&gt;0,"---",IFERROR(IF(AD593=AH593,AI593,AH593),"---")))),"---")</f>
        <v>---</v>
      </c>
      <c r="AK593" t="str">
        <f>IF(COUNTIF(CALC_CONN_TEB0187_REV01!F:F,IF(AH593&lt;&gt;"---",VLOOKUP(AD593,CALC_CONN_TEB0187_REV01!F:M,8,0),IF(IFERROR(IF(AD593=AH593,AI593,AH593),"---")="---","---",IF(COUNTIF(CALC_CONN_TEB0187_REV01!F:F,IFERROR(IF(AD593=AH593,AI593,AH593),"---"))&gt;0,"---",IFERROR(IF(AD593=AH593,AI593,AH593),"---")))))=0,IF(AH593&lt;&gt;"---",VLOOKUP(AD593,CALC_CONN_TEB0187_REV01!F:M,8,0),IF(IFERROR(IF(AD593=AH593,AI593,AH593),"---")="---","---",IF(COUNTIF(CALC_CONN_TEB0187_REV01!F:F,IFERROR(IF(AD593=AH593,AI593,AH593),"---"))&gt;0,"---",IFERROR(IF(AD593=AH593,AI593,AH593),"---")))),"---")</f>
        <v>J15-D20</v>
      </c>
      <c r="AL593">
        <f t="shared" si="127"/>
        <v>58.079000000000001</v>
      </c>
      <c r="AM593">
        <f t="shared" si="128"/>
        <v>2</v>
      </c>
      <c r="AT593" t="str">
        <f t="shared" si="121"/>
        <v>LA17_N</v>
      </c>
      <c r="AU593" t="str">
        <f t="shared" si="122"/>
        <v>--</v>
      </c>
    </row>
    <row r="594" spans="1:47" x14ac:dyDescent="0.25">
      <c r="A594" t="str">
        <f t="shared" si="117"/>
        <v>J3-B50</v>
      </c>
      <c r="B594" t="str">
        <f t="shared" si="118"/>
        <v>LA16_P</v>
      </c>
      <c r="C594" t="str">
        <f t="shared" si="119"/>
        <v>J3-LA16_P</v>
      </c>
      <c r="D594" t="str">
        <f t="shared" si="120"/>
        <v>J3-B50</v>
      </c>
      <c r="E594" t="s">
        <v>411</v>
      </c>
      <c r="F594" t="s">
        <v>279</v>
      </c>
      <c r="G594" t="s">
        <v>4178</v>
      </c>
      <c r="L594" t="s">
        <v>1180</v>
      </c>
      <c r="M594" t="s">
        <v>428</v>
      </c>
      <c r="N594">
        <v>2.8212999999999999</v>
      </c>
      <c r="AA594">
        <f t="shared" si="129"/>
        <v>589</v>
      </c>
      <c r="AB594" t="str">
        <f>B2B!B591</f>
        <v>J3</v>
      </c>
      <c r="AC594" t="str">
        <f>B2B!C591</f>
        <v>B49</v>
      </c>
      <c r="AD594" t="str">
        <f t="shared" si="123"/>
        <v>J3-B49</v>
      </c>
      <c r="AE594" t="str">
        <f t="shared" si="124"/>
        <v>LA17_N</v>
      </c>
      <c r="AG594" t="str">
        <f t="shared" si="125"/>
        <v>--</v>
      </c>
      <c r="AH594" t="str">
        <f t="shared" si="126"/>
        <v>J3-B49</v>
      </c>
      <c r="AI594" t="str">
        <f>IFERROR(IF(IF(AG594="--",INDEX(D:D,MATCH(AE594,INDEX(B:B,MATCH(AE594,B:B,)+1):B11108,)+MATCH(AE594,B:B,)))=AD594,VLOOKUP(AE594,B:D,3,0),IF(AG594="--",INDEX(D:D,MATCH(AE594,INDEX(B:B,MATCH(AE594,B:B,)+1):B11108,)+MATCH(AE594,B:B,)),"---")),"---")</f>
        <v>J15-D21</v>
      </c>
      <c r="AJ594" t="str">
        <f>IF(COUNTIF(CALC_CONN_TEB0187_REV01!F:F,IF(AH594&lt;&gt;"---",VLOOKUP(AD594,CALC_CONN_TEB0187_REV01!F:M,8,0),IF(IFERROR(IF(AD594=AH594,AI594,AH594),"---")="---","---",IF(COUNTIF(CALC_CONN_TEB0187_REV01!F:F,IFERROR(IF(AD594=AH594,AI594,AH594),"---"))&gt;0,"---",IFERROR(IF(AD594=AH594,AI594,AH594),"---")))))=1,IF(AH594&lt;&gt;"---",VLOOKUP(AD594,CALC_CONN_TEB0187_REV01!F:M,8,0),IF(IFERROR(IF(AD594=AH594,AI594,AH594),"---")="---","---",IF(COUNTIF(CALC_CONN_TEB0187_REV01!F:F,IFERROR(IF(AD594=AH594,AI594,AH594),"---"))&gt;0,"---",IFERROR(IF(AD594=AH594,AI594,AH594),"---")))),"---")</f>
        <v>---</v>
      </c>
      <c r="AK594" t="str">
        <f>IF(COUNTIF(CALC_CONN_TEB0187_REV01!F:F,IF(AH594&lt;&gt;"---",VLOOKUP(AD594,CALC_CONN_TEB0187_REV01!F:M,8,0),IF(IFERROR(IF(AD594=AH594,AI594,AH594),"---")="---","---",IF(COUNTIF(CALC_CONN_TEB0187_REV01!F:F,IFERROR(IF(AD594=AH594,AI594,AH594),"---"))&gt;0,"---",IFERROR(IF(AD594=AH594,AI594,AH594),"---")))))=0,IF(AH594&lt;&gt;"---",VLOOKUP(AD594,CALC_CONN_TEB0187_REV01!F:M,8,0),IF(IFERROR(IF(AD594=AH594,AI594,AH594),"---")="---","---",IF(COUNTIF(CALC_CONN_TEB0187_REV01!F:F,IFERROR(IF(AD594=AH594,AI594,AH594),"---"))&gt;0,"---",IFERROR(IF(AD594=AH594,AI594,AH594),"---")))),"---")</f>
        <v>J15-D21</v>
      </c>
      <c r="AL594">
        <f t="shared" si="127"/>
        <v>57.996099999999998</v>
      </c>
      <c r="AM594">
        <f t="shared" si="128"/>
        <v>2</v>
      </c>
      <c r="AT594" t="str">
        <f t="shared" si="121"/>
        <v>LA16_P</v>
      </c>
      <c r="AU594" t="str">
        <f t="shared" si="122"/>
        <v>--</v>
      </c>
    </row>
    <row r="595" spans="1:47" x14ac:dyDescent="0.25">
      <c r="A595" t="str">
        <f t="shared" si="117"/>
        <v>J3-B51</v>
      </c>
      <c r="B595" t="str">
        <f t="shared" si="118"/>
        <v>LA16_N</v>
      </c>
      <c r="C595" t="str">
        <f t="shared" si="119"/>
        <v>J3-LA16_N</v>
      </c>
      <c r="D595" t="str">
        <f t="shared" si="120"/>
        <v>J3-B51</v>
      </c>
      <c r="E595" t="s">
        <v>411</v>
      </c>
      <c r="F595" t="s">
        <v>280</v>
      </c>
      <c r="G595" t="s">
        <v>4177</v>
      </c>
      <c r="L595" t="s">
        <v>4262</v>
      </c>
      <c r="M595" t="s">
        <v>428</v>
      </c>
      <c r="N595">
        <v>1.3080000000000001</v>
      </c>
      <c r="AA595">
        <f t="shared" si="129"/>
        <v>590</v>
      </c>
      <c r="AB595" t="str">
        <f>B2B!B592</f>
        <v>J3</v>
      </c>
      <c r="AC595" t="str">
        <f>B2B!C592</f>
        <v>B50</v>
      </c>
      <c r="AD595" t="str">
        <f t="shared" si="123"/>
        <v>J3-B50</v>
      </c>
      <c r="AE595" t="str">
        <f t="shared" si="124"/>
        <v>LA16_P</v>
      </c>
      <c r="AG595" t="str">
        <f t="shared" si="125"/>
        <v>--</v>
      </c>
      <c r="AH595" t="str">
        <f t="shared" si="126"/>
        <v>J3-B50</v>
      </c>
      <c r="AI595" t="str">
        <f>IFERROR(IF(IF(AG595="--",INDEX(D:D,MATCH(AE595,INDEX(B:B,MATCH(AE595,B:B,)+1):B11109,)+MATCH(AE595,B:B,)))=AD595,VLOOKUP(AE595,B:D,3,0),IF(AG595="--",INDEX(D:D,MATCH(AE595,INDEX(B:B,MATCH(AE595,B:B,)+1):B11109,)+MATCH(AE595,B:B,)),"---")),"---")</f>
        <v>J15-G18</v>
      </c>
      <c r="AJ595" t="str">
        <f>IF(COUNTIF(CALC_CONN_TEB0187_REV01!F:F,IF(AH595&lt;&gt;"---",VLOOKUP(AD595,CALC_CONN_TEB0187_REV01!F:M,8,0),IF(IFERROR(IF(AD595=AH595,AI595,AH595),"---")="---","---",IF(COUNTIF(CALC_CONN_TEB0187_REV01!F:F,IFERROR(IF(AD595=AH595,AI595,AH595),"---"))&gt;0,"---",IFERROR(IF(AD595=AH595,AI595,AH595),"---")))))=1,IF(AH595&lt;&gt;"---",VLOOKUP(AD595,CALC_CONN_TEB0187_REV01!F:M,8,0),IF(IFERROR(IF(AD595=AH595,AI595,AH595),"---")="---","---",IF(COUNTIF(CALC_CONN_TEB0187_REV01!F:F,IFERROR(IF(AD595=AH595,AI595,AH595),"---"))&gt;0,"---",IFERROR(IF(AD595=AH595,AI595,AH595),"---")))),"---")</f>
        <v>---</v>
      </c>
      <c r="AK595" t="str">
        <f>IF(COUNTIF(CALC_CONN_TEB0187_REV01!F:F,IF(AH595&lt;&gt;"---",VLOOKUP(AD595,CALC_CONN_TEB0187_REV01!F:M,8,0),IF(IFERROR(IF(AD595=AH595,AI595,AH595),"---")="---","---",IF(COUNTIF(CALC_CONN_TEB0187_REV01!F:F,IFERROR(IF(AD595=AH595,AI595,AH595),"---"))&gt;0,"---",IFERROR(IF(AD595=AH595,AI595,AH595),"---")))))=0,IF(AH595&lt;&gt;"---",VLOOKUP(AD595,CALC_CONN_TEB0187_REV01!F:M,8,0),IF(IFERROR(IF(AD595=AH595,AI595,AH595),"---")="---","---",IF(COUNTIF(CALC_CONN_TEB0187_REV01!F:F,IFERROR(IF(AD595=AH595,AI595,AH595),"---"))&gt;0,"---",IFERROR(IF(AD595=AH595,AI595,AH595),"---")))),"---")</f>
        <v>J15-G18</v>
      </c>
      <c r="AL595">
        <f t="shared" si="127"/>
        <v>58.141800000000003</v>
      </c>
      <c r="AM595">
        <f t="shared" si="128"/>
        <v>2</v>
      </c>
      <c r="AT595" t="str">
        <f t="shared" si="121"/>
        <v>LA16_N</v>
      </c>
      <c r="AU595" t="str">
        <f t="shared" si="122"/>
        <v>--</v>
      </c>
    </row>
    <row r="596" spans="1:47" x14ac:dyDescent="0.25">
      <c r="A596" t="str">
        <f t="shared" si="117"/>
        <v>J3-B52</v>
      </c>
      <c r="B596" t="str">
        <f t="shared" si="118"/>
        <v>FMC_CLK0_M2C_P</v>
      </c>
      <c r="C596" t="str">
        <f t="shared" si="119"/>
        <v>J3-FMC_CLK0_M2C_P</v>
      </c>
      <c r="D596" t="str">
        <f t="shared" si="120"/>
        <v>J3-B52</v>
      </c>
      <c r="E596" t="s">
        <v>411</v>
      </c>
      <c r="F596" t="s">
        <v>281</v>
      </c>
      <c r="G596" t="s">
        <v>4034</v>
      </c>
      <c r="L596" t="s">
        <v>4263</v>
      </c>
      <c r="M596" t="s">
        <v>428</v>
      </c>
      <c r="N596">
        <v>1.5129999999999999</v>
      </c>
      <c r="AA596">
        <f t="shared" si="129"/>
        <v>591</v>
      </c>
      <c r="AB596" t="str">
        <f>B2B!B593</f>
        <v>J3</v>
      </c>
      <c r="AC596" t="str">
        <f>B2B!C593</f>
        <v>B51</v>
      </c>
      <c r="AD596" t="str">
        <f t="shared" si="123"/>
        <v>J3-B51</v>
      </c>
      <c r="AE596" t="str">
        <f t="shared" si="124"/>
        <v>LA16_N</v>
      </c>
      <c r="AG596" t="str">
        <f t="shared" si="125"/>
        <v>--</v>
      </c>
      <c r="AH596" t="str">
        <f t="shared" si="126"/>
        <v>J3-B51</v>
      </c>
      <c r="AI596" t="str">
        <f>IFERROR(IF(IF(AG596="--",INDEX(D:D,MATCH(AE596,INDEX(B:B,MATCH(AE596,B:B,)+1):B11110,)+MATCH(AE596,B:B,)))=AD596,VLOOKUP(AE596,B:D,3,0),IF(AG596="--",INDEX(D:D,MATCH(AE596,INDEX(B:B,MATCH(AE596,B:B,)+1):B11110,)+MATCH(AE596,B:B,)),"---")),"---")</f>
        <v>J15-G19</v>
      </c>
      <c r="AJ596" t="str">
        <f>IF(COUNTIF(CALC_CONN_TEB0187_REV01!F:F,IF(AH596&lt;&gt;"---",VLOOKUP(AD596,CALC_CONN_TEB0187_REV01!F:M,8,0),IF(IFERROR(IF(AD596=AH596,AI596,AH596),"---")="---","---",IF(COUNTIF(CALC_CONN_TEB0187_REV01!F:F,IFERROR(IF(AD596=AH596,AI596,AH596),"---"))&gt;0,"---",IFERROR(IF(AD596=AH596,AI596,AH596),"---")))))=1,IF(AH596&lt;&gt;"---",VLOOKUP(AD596,CALC_CONN_TEB0187_REV01!F:M,8,0),IF(IFERROR(IF(AD596=AH596,AI596,AH596),"---")="---","---",IF(COUNTIF(CALC_CONN_TEB0187_REV01!F:F,IFERROR(IF(AD596=AH596,AI596,AH596),"---"))&gt;0,"---",IFERROR(IF(AD596=AH596,AI596,AH596),"---")))),"---")</f>
        <v>---</v>
      </c>
      <c r="AK596" t="str">
        <f>IF(COUNTIF(CALC_CONN_TEB0187_REV01!F:F,IF(AH596&lt;&gt;"---",VLOOKUP(AD596,CALC_CONN_TEB0187_REV01!F:M,8,0),IF(IFERROR(IF(AD596=AH596,AI596,AH596),"---")="---","---",IF(COUNTIF(CALC_CONN_TEB0187_REV01!F:F,IFERROR(IF(AD596=AH596,AI596,AH596),"---"))&gt;0,"---",IFERROR(IF(AD596=AH596,AI596,AH596),"---")))))=0,IF(AH596&lt;&gt;"---",VLOOKUP(AD596,CALC_CONN_TEB0187_REV01!F:M,8,0),IF(IFERROR(IF(AD596=AH596,AI596,AH596),"---")="---","---",IF(COUNTIF(CALC_CONN_TEB0187_REV01!F:F,IFERROR(IF(AD596=AH596,AI596,AH596),"---"))&gt;0,"---",IFERROR(IF(AD596=AH596,AI596,AH596),"---")))),"---")</f>
        <v>J15-G19</v>
      </c>
      <c r="AL596">
        <f t="shared" si="127"/>
        <v>58.1539</v>
      </c>
      <c r="AM596">
        <f t="shared" si="128"/>
        <v>2</v>
      </c>
      <c r="AT596" t="str">
        <f t="shared" si="121"/>
        <v>FMC_CLK0_M2C_P</v>
      </c>
      <c r="AU596" t="str">
        <f t="shared" si="122"/>
        <v>--</v>
      </c>
    </row>
    <row r="597" spans="1:47" x14ac:dyDescent="0.25">
      <c r="A597" t="str">
        <f t="shared" si="117"/>
        <v>J3-B53</v>
      </c>
      <c r="B597" t="str">
        <f t="shared" si="118"/>
        <v>FMC_CLK0_M2C_N</v>
      </c>
      <c r="C597" t="str">
        <f t="shared" si="119"/>
        <v>J3-FMC_CLK0_M2C_N</v>
      </c>
      <c r="D597" t="str">
        <f t="shared" si="120"/>
        <v>J3-B53</v>
      </c>
      <c r="E597" t="s">
        <v>411</v>
      </c>
      <c r="F597" t="s">
        <v>282</v>
      </c>
      <c r="G597" t="s">
        <v>4033</v>
      </c>
      <c r="L597" t="s">
        <v>4264</v>
      </c>
      <c r="M597" t="s">
        <v>428</v>
      </c>
      <c r="N597">
        <v>11.6137</v>
      </c>
      <c r="AA597">
        <f t="shared" si="129"/>
        <v>592</v>
      </c>
      <c r="AB597" t="str">
        <f>B2B!B594</f>
        <v>J3</v>
      </c>
      <c r="AC597" t="str">
        <f>B2B!C594</f>
        <v>B52</v>
      </c>
      <c r="AD597" t="str">
        <f t="shared" si="123"/>
        <v>J3-B52</v>
      </c>
      <c r="AE597" t="str">
        <f t="shared" si="124"/>
        <v>FMC_CLK0_M2C_P</v>
      </c>
      <c r="AG597" t="str">
        <f t="shared" si="125"/>
        <v>--</v>
      </c>
      <c r="AH597" t="str">
        <f t="shared" si="126"/>
        <v>J3-B52</v>
      </c>
      <c r="AI597" t="str">
        <f>IFERROR(IF(IF(AG597="--",INDEX(D:D,MATCH(AE597,INDEX(B:B,MATCH(AE597,B:B,)+1):B11111,)+MATCH(AE597,B:B,)))=AD597,VLOOKUP(AE597,B:D,3,0),IF(AG597="--",INDEX(D:D,MATCH(AE597,INDEX(B:B,MATCH(AE597,B:B,)+1):B11111,)+MATCH(AE597,B:B,)),"---")),"---")</f>
        <v>C612-1</v>
      </c>
      <c r="AJ597" t="str">
        <f>IF(COUNTIF(CALC_CONN_TEB0187_REV01!F:F,IF(AH597&lt;&gt;"---",VLOOKUP(AD597,CALC_CONN_TEB0187_REV01!F:M,8,0),IF(IFERROR(IF(AD597=AH597,AI597,AH597),"---")="---","---",IF(COUNTIF(CALC_CONN_TEB0187_REV01!F:F,IFERROR(IF(AD597=AH597,AI597,AH597),"---"))&gt;0,"---",IFERROR(IF(AD597=AH597,AI597,AH597),"---")))))=1,IF(AH597&lt;&gt;"---",VLOOKUP(AD597,CALC_CONN_TEB0187_REV01!F:M,8,0),IF(IFERROR(IF(AD597=AH597,AI597,AH597),"---")="---","---",IF(COUNTIF(CALC_CONN_TEB0187_REV01!F:F,IFERROR(IF(AD597=AH597,AI597,AH597),"---"))&gt;0,"---",IFERROR(IF(AD597=AH597,AI597,AH597),"---")))),"---")</f>
        <v>---</v>
      </c>
      <c r="AK597" t="str">
        <f>IF(COUNTIF(CALC_CONN_TEB0187_REV01!F:F,IF(AH597&lt;&gt;"---",VLOOKUP(AD597,CALC_CONN_TEB0187_REV01!F:M,8,0),IF(IFERROR(IF(AD597=AH597,AI597,AH597),"---")="---","---",IF(COUNTIF(CALC_CONN_TEB0187_REV01!F:F,IFERROR(IF(AD597=AH597,AI597,AH597),"---"))&gt;0,"---",IFERROR(IF(AD597=AH597,AI597,AH597),"---")))))=0,IF(AH597&lt;&gt;"---",VLOOKUP(AD597,CALC_CONN_TEB0187_REV01!F:M,8,0),IF(IFERROR(IF(AD597=AH597,AI597,AH597),"---")="---","---",IF(COUNTIF(CALC_CONN_TEB0187_REV01!F:F,IFERROR(IF(AD597=AH597,AI597,AH597),"---"))&gt;0,"---",IFERROR(IF(AD597=AH597,AI597,AH597),"---")))),"---")</f>
        <v>J15-H4</v>
      </c>
      <c r="AL597">
        <f t="shared" si="127"/>
        <v>78.176400000000001</v>
      </c>
      <c r="AM597">
        <f t="shared" si="128"/>
        <v>5</v>
      </c>
      <c r="AT597" t="str">
        <f t="shared" si="121"/>
        <v>FMC_CLK0_M2C_N</v>
      </c>
      <c r="AU597" t="str">
        <f t="shared" si="122"/>
        <v>--</v>
      </c>
    </row>
    <row r="598" spans="1:47" x14ac:dyDescent="0.25">
      <c r="A598" t="str">
        <f t="shared" si="117"/>
        <v>J3-B54</v>
      </c>
      <c r="B598" t="str">
        <f t="shared" si="118"/>
        <v>VCCIO_2B_T</v>
      </c>
      <c r="C598" t="str">
        <f t="shared" si="119"/>
        <v>J3-VCCIO_2B_T</v>
      </c>
      <c r="D598" t="str">
        <f t="shared" si="120"/>
        <v>J3-B54</v>
      </c>
      <c r="E598" t="s">
        <v>411</v>
      </c>
      <c r="F598" t="s">
        <v>283</v>
      </c>
      <c r="G598" t="s">
        <v>1017</v>
      </c>
      <c r="L598" t="s">
        <v>4265</v>
      </c>
      <c r="M598" t="s">
        <v>428</v>
      </c>
      <c r="N598">
        <v>9.8983000000000008</v>
      </c>
      <c r="AA598">
        <f t="shared" si="129"/>
        <v>593</v>
      </c>
      <c r="AB598" t="str">
        <f>B2B!B595</f>
        <v>J3</v>
      </c>
      <c r="AC598" t="str">
        <f>B2B!C595</f>
        <v>B53</v>
      </c>
      <c r="AD598" t="str">
        <f t="shared" si="123"/>
        <v>J3-B53</v>
      </c>
      <c r="AE598" t="str">
        <f t="shared" si="124"/>
        <v>FMC_CLK0_M2C_N</v>
      </c>
      <c r="AG598" t="str">
        <f t="shared" si="125"/>
        <v>--</v>
      </c>
      <c r="AH598" t="str">
        <f t="shared" si="126"/>
        <v>J3-B53</v>
      </c>
      <c r="AI598" t="str">
        <f>IFERROR(IF(IF(AG598="--",INDEX(D:D,MATCH(AE598,INDEX(B:B,MATCH(AE598,B:B,)+1):B11112,)+MATCH(AE598,B:B,)))=AD598,VLOOKUP(AE598,B:D,3,0),IF(AG598="--",INDEX(D:D,MATCH(AE598,INDEX(B:B,MATCH(AE598,B:B,)+1):B11112,)+MATCH(AE598,B:B,)),"---")),"---")</f>
        <v>C613-1</v>
      </c>
      <c r="AJ598" t="str">
        <f>IF(COUNTIF(CALC_CONN_TEB0187_REV01!F:F,IF(AH598&lt;&gt;"---",VLOOKUP(AD598,CALC_CONN_TEB0187_REV01!F:M,8,0),IF(IFERROR(IF(AD598=AH598,AI598,AH598),"---")="---","---",IF(COUNTIF(CALC_CONN_TEB0187_REV01!F:F,IFERROR(IF(AD598=AH598,AI598,AH598),"---"))&gt;0,"---",IFERROR(IF(AD598=AH598,AI598,AH598),"---")))))=1,IF(AH598&lt;&gt;"---",VLOOKUP(AD598,CALC_CONN_TEB0187_REV01!F:M,8,0),IF(IFERROR(IF(AD598=AH598,AI598,AH598),"---")="---","---",IF(COUNTIF(CALC_CONN_TEB0187_REV01!F:F,IFERROR(IF(AD598=AH598,AI598,AH598),"---"))&gt;0,"---",IFERROR(IF(AD598=AH598,AI598,AH598),"---")))),"---")</f>
        <v>---</v>
      </c>
      <c r="AK598" t="str">
        <f>IF(COUNTIF(CALC_CONN_TEB0187_REV01!F:F,IF(AH598&lt;&gt;"---",VLOOKUP(AD598,CALC_CONN_TEB0187_REV01!F:M,8,0),IF(IFERROR(IF(AD598=AH598,AI598,AH598),"---")="---","---",IF(COUNTIF(CALC_CONN_TEB0187_REV01!F:F,IFERROR(IF(AD598=AH598,AI598,AH598),"---"))&gt;0,"---",IFERROR(IF(AD598=AH598,AI598,AH598),"---")))))=0,IF(AH598&lt;&gt;"---",VLOOKUP(AD598,CALC_CONN_TEB0187_REV01!F:M,8,0),IF(IFERROR(IF(AD598=AH598,AI598,AH598),"---")="---","---",IF(COUNTIF(CALC_CONN_TEB0187_REV01!F:F,IFERROR(IF(AD598=AH598,AI598,AH598),"---"))&gt;0,"---",IFERROR(IF(AD598=AH598,AI598,AH598),"---")))),"---")</f>
        <v>J15-H5</v>
      </c>
      <c r="AL598">
        <f t="shared" si="127"/>
        <v>78.155600000000007</v>
      </c>
      <c r="AM598">
        <f t="shared" si="128"/>
        <v>5</v>
      </c>
      <c r="AT598" t="str">
        <f t="shared" si="121"/>
        <v>VCCIO_2B_T</v>
      </c>
      <c r="AU598" t="str">
        <f t="shared" si="122"/>
        <v>--</v>
      </c>
    </row>
    <row r="599" spans="1:47" x14ac:dyDescent="0.25">
      <c r="A599" t="str">
        <f t="shared" si="117"/>
        <v>J3-B55</v>
      </c>
      <c r="B599" t="str">
        <f t="shared" si="118"/>
        <v>LA14_P</v>
      </c>
      <c r="C599" t="str">
        <f t="shared" si="119"/>
        <v>J3-LA14_P</v>
      </c>
      <c r="D599" t="str">
        <f t="shared" si="120"/>
        <v>J3-B55</v>
      </c>
      <c r="E599" t="s">
        <v>411</v>
      </c>
      <c r="F599" t="s">
        <v>284</v>
      </c>
      <c r="G599" t="s">
        <v>4174</v>
      </c>
      <c r="L599" t="s">
        <v>4266</v>
      </c>
      <c r="M599" t="s">
        <v>428</v>
      </c>
      <c r="N599">
        <v>3.7448000000000001</v>
      </c>
      <c r="AA599">
        <f t="shared" si="129"/>
        <v>594</v>
      </c>
      <c r="AB599" t="str">
        <f>B2B!B596</f>
        <v>J3</v>
      </c>
      <c r="AC599" t="str">
        <f>B2B!C596</f>
        <v>B54</v>
      </c>
      <c r="AD599" t="str">
        <f t="shared" si="123"/>
        <v>J3-B54</v>
      </c>
      <c r="AE599" t="str">
        <f t="shared" si="124"/>
        <v>VCCIO_2B_T</v>
      </c>
      <c r="AG599" t="str">
        <f t="shared" si="125"/>
        <v>--</v>
      </c>
      <c r="AH599" t="str">
        <f t="shared" si="126"/>
        <v>J3-A53</v>
      </c>
      <c r="AI599" t="str">
        <f>IFERROR(IF(IF(AG599="--",INDEX(D:D,MATCH(AE599,INDEX(B:B,MATCH(AE599,B:B,)+1):B11113,)+MATCH(AE599,B:B,)))=AD599,VLOOKUP(AE599,B:D,3,0),IF(AG599="--",INDEX(D:D,MATCH(AE599,INDEX(B:B,MATCH(AE599,B:B,)+1):B11113,)+MATCH(AE599,B:B,)),"---")),"---")</f>
        <v>J3-A53</v>
      </c>
      <c r="AJ599" t="str">
        <f>IF(COUNTIF(CALC_CONN_TEB0187_REV01!F:F,IF(AH599&lt;&gt;"---",VLOOKUP(AD599,CALC_CONN_TEB0187_REV01!F:M,8,0),IF(IFERROR(IF(AD599=AH599,AI599,AH599),"---")="---","---",IF(COUNTIF(CALC_CONN_TEB0187_REV01!F:F,IFERROR(IF(AD599=AH599,AI599,AH599),"---"))&gt;0,"---",IFERROR(IF(AD599=AH599,AI599,AH599),"---")))))=1,IF(AH599&lt;&gt;"---",VLOOKUP(AD599,CALC_CONN_TEB0187_REV01!F:M,8,0),IF(IFERROR(IF(AD599=AH599,AI599,AH599),"---")="---","---",IF(COUNTIF(CALC_CONN_TEB0187_REV01!F:F,IFERROR(IF(AD599=AH599,AI599,AH599),"---"))&gt;0,"---",IFERROR(IF(AD599=AH599,AI599,AH599),"---")))),"---")</f>
        <v>---</v>
      </c>
      <c r="AK599" t="str">
        <f>IF(COUNTIF(CALC_CONN_TEB0187_REV01!F:F,IF(AH599&lt;&gt;"---",VLOOKUP(AD599,CALC_CONN_TEB0187_REV01!F:M,8,0),IF(IFERROR(IF(AD599=AH599,AI599,AH599),"---")="---","---",IF(COUNTIF(CALC_CONN_TEB0187_REV01!F:F,IFERROR(IF(AD599=AH599,AI599,AH599),"---"))&gt;0,"---",IFERROR(IF(AD599=AH599,AI599,AH599),"---")))))=0,IF(AH599&lt;&gt;"---",VLOOKUP(AD599,CALC_CONN_TEB0187_REV01!F:M,8,0),IF(IFERROR(IF(AD599=AH599,AI599,AH599),"---")="---","---",IF(COUNTIF(CALC_CONN_TEB0187_REV01!F:F,IFERROR(IF(AD599=AH599,AI599,AH599),"---"))&gt;0,"---",IFERROR(IF(AD599=AH599,AI599,AH599),"---")))),"---")</f>
        <v>---</v>
      </c>
      <c r="AL599">
        <f t="shared" si="127"/>
        <v>3.9649000000000001</v>
      </c>
      <c r="AM599">
        <f t="shared" si="128"/>
        <v>3</v>
      </c>
      <c r="AT599" t="str">
        <f t="shared" si="121"/>
        <v>LA14_P</v>
      </c>
      <c r="AU599" t="str">
        <f t="shared" si="122"/>
        <v>--</v>
      </c>
    </row>
    <row r="600" spans="1:47" x14ac:dyDescent="0.25">
      <c r="A600" t="str">
        <f t="shared" si="117"/>
        <v>J3-B56</v>
      </c>
      <c r="B600" t="str">
        <f t="shared" si="118"/>
        <v>LA14_N</v>
      </c>
      <c r="C600" t="str">
        <f t="shared" si="119"/>
        <v>J3-LA14_N</v>
      </c>
      <c r="D600" t="str">
        <f t="shared" si="120"/>
        <v>J3-B56</v>
      </c>
      <c r="E600" t="s">
        <v>411</v>
      </c>
      <c r="F600" t="s">
        <v>285</v>
      </c>
      <c r="G600" t="s">
        <v>4173</v>
      </c>
      <c r="L600" t="s">
        <v>4267</v>
      </c>
      <c r="M600" t="s">
        <v>428</v>
      </c>
      <c r="N600">
        <v>2.8969</v>
      </c>
      <c r="AA600">
        <f t="shared" si="129"/>
        <v>595</v>
      </c>
      <c r="AB600" t="str">
        <f>B2B!B597</f>
        <v>J3</v>
      </c>
      <c r="AC600" t="str">
        <f>B2B!C597</f>
        <v>B55</v>
      </c>
      <c r="AD600" t="str">
        <f t="shared" si="123"/>
        <v>J3-B55</v>
      </c>
      <c r="AE600" t="str">
        <f t="shared" si="124"/>
        <v>LA14_P</v>
      </c>
      <c r="AG600" t="str">
        <f t="shared" si="125"/>
        <v>--</v>
      </c>
      <c r="AH600" t="str">
        <f t="shared" si="126"/>
        <v>J3-B55</v>
      </c>
      <c r="AI600" t="str">
        <f>IFERROR(IF(IF(AG600="--",INDEX(D:D,MATCH(AE600,INDEX(B:B,MATCH(AE600,B:B,)+1):B11114,)+MATCH(AE600,B:B,)))=AD600,VLOOKUP(AE600,B:D,3,0),IF(AG600="--",INDEX(D:D,MATCH(AE600,INDEX(B:B,MATCH(AE600,B:B,)+1):B11114,)+MATCH(AE600,B:B,)),"---")),"---")</f>
        <v>J15-C18</v>
      </c>
      <c r="AJ600" t="str">
        <f>IF(COUNTIF(CALC_CONN_TEB0187_REV01!F:F,IF(AH600&lt;&gt;"---",VLOOKUP(AD600,CALC_CONN_TEB0187_REV01!F:M,8,0),IF(IFERROR(IF(AD600=AH600,AI600,AH600),"---")="---","---",IF(COUNTIF(CALC_CONN_TEB0187_REV01!F:F,IFERROR(IF(AD600=AH600,AI600,AH600),"---"))&gt;0,"---",IFERROR(IF(AD600=AH600,AI600,AH600),"---")))))=1,IF(AH600&lt;&gt;"---",VLOOKUP(AD600,CALC_CONN_TEB0187_REV01!F:M,8,0),IF(IFERROR(IF(AD600=AH600,AI600,AH600),"---")="---","---",IF(COUNTIF(CALC_CONN_TEB0187_REV01!F:F,IFERROR(IF(AD600=AH600,AI600,AH600),"---"))&gt;0,"---",IFERROR(IF(AD600=AH600,AI600,AH600),"---")))),"---")</f>
        <v>---</v>
      </c>
      <c r="AK600" t="str">
        <f>IF(COUNTIF(CALC_CONN_TEB0187_REV01!F:F,IF(AH600&lt;&gt;"---",VLOOKUP(AD600,CALC_CONN_TEB0187_REV01!F:M,8,0),IF(IFERROR(IF(AD600=AH600,AI600,AH600),"---")="---","---",IF(COUNTIF(CALC_CONN_TEB0187_REV01!F:F,IFERROR(IF(AD600=AH600,AI600,AH600),"---"))&gt;0,"---",IFERROR(IF(AD600=AH600,AI600,AH600),"---")))))=0,IF(AH600&lt;&gt;"---",VLOOKUP(AD600,CALC_CONN_TEB0187_REV01!F:M,8,0),IF(IFERROR(IF(AD600=AH600,AI600,AH600),"---")="---","---",IF(COUNTIF(CALC_CONN_TEB0187_REV01!F:F,IFERROR(IF(AD600=AH600,AI600,AH600),"---"))&gt;0,"---",IFERROR(IF(AD600=AH600,AI600,AH600),"---")))),"---")</f>
        <v>J15-C18</v>
      </c>
      <c r="AL600">
        <f t="shared" si="127"/>
        <v>74.786600000000007</v>
      </c>
      <c r="AM600">
        <f t="shared" si="128"/>
        <v>2</v>
      </c>
      <c r="AT600" t="str">
        <f t="shared" si="121"/>
        <v>LA14_N</v>
      </c>
      <c r="AU600" t="str">
        <f t="shared" si="122"/>
        <v>--</v>
      </c>
    </row>
    <row r="601" spans="1:47" x14ac:dyDescent="0.25">
      <c r="A601" t="str">
        <f t="shared" si="117"/>
        <v>J3-B57</v>
      </c>
      <c r="B601" t="str">
        <f t="shared" si="118"/>
        <v>LA15_P</v>
      </c>
      <c r="C601" t="str">
        <f t="shared" si="119"/>
        <v>J3-LA15_P</v>
      </c>
      <c r="D601" t="str">
        <f t="shared" si="120"/>
        <v>J3-B57</v>
      </c>
      <c r="E601" t="s">
        <v>411</v>
      </c>
      <c r="F601" t="s">
        <v>286</v>
      </c>
      <c r="G601" t="s">
        <v>4176</v>
      </c>
      <c r="L601" t="s">
        <v>4268</v>
      </c>
      <c r="M601" t="s">
        <v>428</v>
      </c>
      <c r="N601">
        <v>1.613</v>
      </c>
      <c r="AA601">
        <f t="shared" si="129"/>
        <v>596</v>
      </c>
      <c r="AB601" t="str">
        <f>B2B!B598</f>
        <v>J3</v>
      </c>
      <c r="AC601" t="str">
        <f>B2B!C598</f>
        <v>B56</v>
      </c>
      <c r="AD601" t="str">
        <f t="shared" si="123"/>
        <v>J3-B56</v>
      </c>
      <c r="AE601" t="str">
        <f t="shared" si="124"/>
        <v>LA14_N</v>
      </c>
      <c r="AG601" t="str">
        <f t="shared" si="125"/>
        <v>--</v>
      </c>
      <c r="AH601" t="str">
        <f t="shared" si="126"/>
        <v>J3-B56</v>
      </c>
      <c r="AI601" t="str">
        <f>IFERROR(IF(IF(AG601="--",INDEX(D:D,MATCH(AE601,INDEX(B:B,MATCH(AE601,B:B,)+1):B11115,)+MATCH(AE601,B:B,)))=AD601,VLOOKUP(AE601,B:D,3,0),IF(AG601="--",INDEX(D:D,MATCH(AE601,INDEX(B:B,MATCH(AE601,B:B,)+1):B11115,)+MATCH(AE601,B:B,)),"---")),"---")</f>
        <v>J15-C19</v>
      </c>
      <c r="AJ601" t="str">
        <f>IF(COUNTIF(CALC_CONN_TEB0187_REV01!F:F,IF(AH601&lt;&gt;"---",VLOOKUP(AD601,CALC_CONN_TEB0187_REV01!F:M,8,0),IF(IFERROR(IF(AD601=AH601,AI601,AH601),"---")="---","---",IF(COUNTIF(CALC_CONN_TEB0187_REV01!F:F,IFERROR(IF(AD601=AH601,AI601,AH601),"---"))&gt;0,"---",IFERROR(IF(AD601=AH601,AI601,AH601),"---")))))=1,IF(AH601&lt;&gt;"---",VLOOKUP(AD601,CALC_CONN_TEB0187_REV01!F:M,8,0),IF(IFERROR(IF(AD601=AH601,AI601,AH601),"---")="---","---",IF(COUNTIF(CALC_CONN_TEB0187_REV01!F:F,IFERROR(IF(AD601=AH601,AI601,AH601),"---"))&gt;0,"---",IFERROR(IF(AD601=AH601,AI601,AH601),"---")))),"---")</f>
        <v>---</v>
      </c>
      <c r="AK601" t="str">
        <f>IF(COUNTIF(CALC_CONN_TEB0187_REV01!F:F,IF(AH601&lt;&gt;"---",VLOOKUP(AD601,CALC_CONN_TEB0187_REV01!F:M,8,0),IF(IFERROR(IF(AD601=AH601,AI601,AH601),"---")="---","---",IF(COUNTIF(CALC_CONN_TEB0187_REV01!F:F,IFERROR(IF(AD601=AH601,AI601,AH601),"---"))&gt;0,"---",IFERROR(IF(AD601=AH601,AI601,AH601),"---")))))=0,IF(AH601&lt;&gt;"---",VLOOKUP(AD601,CALC_CONN_TEB0187_REV01!F:M,8,0),IF(IFERROR(IF(AD601=AH601,AI601,AH601),"---")="---","---",IF(COUNTIF(CALC_CONN_TEB0187_REV01!F:F,IFERROR(IF(AD601=AH601,AI601,AH601),"---"))&gt;0,"---",IFERROR(IF(AD601=AH601,AI601,AH601),"---")))),"---")</f>
        <v>J15-C19</v>
      </c>
      <c r="AL601">
        <f t="shared" si="127"/>
        <v>74.882999999999996</v>
      </c>
      <c r="AM601">
        <f t="shared" si="128"/>
        <v>2</v>
      </c>
      <c r="AT601" t="str">
        <f t="shared" si="121"/>
        <v>LA15_P</v>
      </c>
      <c r="AU601" t="str">
        <f t="shared" si="122"/>
        <v>--</v>
      </c>
    </row>
    <row r="602" spans="1:47" x14ac:dyDescent="0.25">
      <c r="A602" t="str">
        <f t="shared" si="117"/>
        <v>J3-B58</v>
      </c>
      <c r="B602" t="str">
        <f t="shared" si="118"/>
        <v>LA15_N</v>
      </c>
      <c r="C602" t="str">
        <f t="shared" si="119"/>
        <v>J3-LA15_N</v>
      </c>
      <c r="D602" t="str">
        <f t="shared" si="120"/>
        <v>J3-B58</v>
      </c>
      <c r="E602" t="s">
        <v>411</v>
      </c>
      <c r="F602" t="s">
        <v>287</v>
      </c>
      <c r="G602" t="s">
        <v>4175</v>
      </c>
      <c r="L602" t="s">
        <v>4269</v>
      </c>
      <c r="M602" t="s">
        <v>428</v>
      </c>
      <c r="N602">
        <v>1.5129999999999999</v>
      </c>
      <c r="AA602">
        <f t="shared" si="129"/>
        <v>597</v>
      </c>
      <c r="AB602" t="str">
        <f>B2B!B599</f>
        <v>J3</v>
      </c>
      <c r="AC602" t="str">
        <f>B2B!C599</f>
        <v>B57</v>
      </c>
      <c r="AD602" t="str">
        <f t="shared" si="123"/>
        <v>J3-B57</v>
      </c>
      <c r="AE602" t="str">
        <f t="shared" si="124"/>
        <v>LA15_P</v>
      </c>
      <c r="AG602" t="str">
        <f t="shared" si="125"/>
        <v>--</v>
      </c>
      <c r="AH602" t="str">
        <f t="shared" si="126"/>
        <v>J3-B57</v>
      </c>
      <c r="AI602" t="str">
        <f>IFERROR(IF(IF(AG602="--",INDEX(D:D,MATCH(AE602,INDEX(B:B,MATCH(AE602,B:B,)+1):B11116,)+MATCH(AE602,B:B,)))=AD602,VLOOKUP(AE602,B:D,3,0),IF(AG602="--",INDEX(D:D,MATCH(AE602,INDEX(B:B,MATCH(AE602,B:B,)+1):B11116,)+MATCH(AE602,B:B,)),"---")),"---")</f>
        <v>J15-H19</v>
      </c>
      <c r="AJ602" t="str">
        <f>IF(COUNTIF(CALC_CONN_TEB0187_REV01!F:F,IF(AH602&lt;&gt;"---",VLOOKUP(AD602,CALC_CONN_TEB0187_REV01!F:M,8,0),IF(IFERROR(IF(AD602=AH602,AI602,AH602),"---")="---","---",IF(COUNTIF(CALC_CONN_TEB0187_REV01!F:F,IFERROR(IF(AD602=AH602,AI602,AH602),"---"))&gt;0,"---",IFERROR(IF(AD602=AH602,AI602,AH602),"---")))))=1,IF(AH602&lt;&gt;"---",VLOOKUP(AD602,CALC_CONN_TEB0187_REV01!F:M,8,0),IF(IFERROR(IF(AD602=AH602,AI602,AH602),"---")="---","---",IF(COUNTIF(CALC_CONN_TEB0187_REV01!F:F,IFERROR(IF(AD602=AH602,AI602,AH602),"---"))&gt;0,"---",IFERROR(IF(AD602=AH602,AI602,AH602),"---")))),"---")</f>
        <v>---</v>
      </c>
      <c r="AK602" t="str">
        <f>IF(COUNTIF(CALC_CONN_TEB0187_REV01!F:F,IF(AH602&lt;&gt;"---",VLOOKUP(AD602,CALC_CONN_TEB0187_REV01!F:M,8,0),IF(IFERROR(IF(AD602=AH602,AI602,AH602),"---")="---","---",IF(COUNTIF(CALC_CONN_TEB0187_REV01!F:F,IFERROR(IF(AD602=AH602,AI602,AH602),"---"))&gt;0,"---",IFERROR(IF(AD602=AH602,AI602,AH602),"---")))))=0,IF(AH602&lt;&gt;"---",VLOOKUP(AD602,CALC_CONN_TEB0187_REV01!F:M,8,0),IF(IFERROR(IF(AD602=AH602,AI602,AH602),"---")="---","---",IF(COUNTIF(CALC_CONN_TEB0187_REV01!F:F,IFERROR(IF(AD602=AH602,AI602,AH602),"---"))&gt;0,"---",IFERROR(IF(AD602=AH602,AI602,AH602),"---")))),"---")</f>
        <v>J15-H19</v>
      </c>
      <c r="AL602">
        <f t="shared" si="127"/>
        <v>73.397199999999998</v>
      </c>
      <c r="AM602">
        <f t="shared" si="128"/>
        <v>2</v>
      </c>
      <c r="AT602" t="str">
        <f t="shared" si="121"/>
        <v>LA15_N</v>
      </c>
      <c r="AU602" t="str">
        <f t="shared" si="122"/>
        <v>--</v>
      </c>
    </row>
    <row r="603" spans="1:47" x14ac:dyDescent="0.25">
      <c r="A603" t="str">
        <f t="shared" si="117"/>
        <v>J3-B59</v>
      </c>
      <c r="B603" t="str">
        <f t="shared" si="118"/>
        <v>HA06_P</v>
      </c>
      <c r="C603" t="str">
        <f t="shared" si="119"/>
        <v>J3-HA06_P</v>
      </c>
      <c r="D603" t="str">
        <f t="shared" si="120"/>
        <v>J3-B59</v>
      </c>
      <c r="E603" t="s">
        <v>411</v>
      </c>
      <c r="F603" t="s">
        <v>288</v>
      </c>
      <c r="G603" t="s">
        <v>4077</v>
      </c>
      <c r="L603" t="s">
        <v>4270</v>
      </c>
      <c r="M603" t="s">
        <v>428</v>
      </c>
      <c r="N603">
        <v>1.613</v>
      </c>
      <c r="AA603">
        <f t="shared" si="129"/>
        <v>598</v>
      </c>
      <c r="AB603" t="str">
        <f>B2B!B600</f>
        <v>J3</v>
      </c>
      <c r="AC603" t="str">
        <f>B2B!C600</f>
        <v>B58</v>
      </c>
      <c r="AD603" t="str">
        <f t="shared" si="123"/>
        <v>J3-B58</v>
      </c>
      <c r="AE603" t="str">
        <f t="shared" si="124"/>
        <v>LA15_N</v>
      </c>
      <c r="AG603" t="str">
        <f t="shared" si="125"/>
        <v>--</v>
      </c>
      <c r="AH603" t="str">
        <f t="shared" si="126"/>
        <v>J3-B58</v>
      </c>
      <c r="AI603" t="str">
        <f>IFERROR(IF(IF(AG603="--",INDEX(D:D,MATCH(AE603,INDEX(B:B,MATCH(AE603,B:B,)+1):B11117,)+MATCH(AE603,B:B,)))=AD603,VLOOKUP(AE603,B:D,3,0),IF(AG603="--",INDEX(D:D,MATCH(AE603,INDEX(B:B,MATCH(AE603,B:B,)+1):B11117,)+MATCH(AE603,B:B,)),"---")),"---")</f>
        <v>J15-H20</v>
      </c>
      <c r="AJ603" t="str">
        <f>IF(COUNTIF(CALC_CONN_TEB0187_REV01!F:F,IF(AH603&lt;&gt;"---",VLOOKUP(AD603,CALC_CONN_TEB0187_REV01!F:M,8,0),IF(IFERROR(IF(AD603=AH603,AI603,AH603),"---")="---","---",IF(COUNTIF(CALC_CONN_TEB0187_REV01!F:F,IFERROR(IF(AD603=AH603,AI603,AH603),"---"))&gt;0,"---",IFERROR(IF(AD603=AH603,AI603,AH603),"---")))))=1,IF(AH603&lt;&gt;"---",VLOOKUP(AD603,CALC_CONN_TEB0187_REV01!F:M,8,0),IF(IFERROR(IF(AD603=AH603,AI603,AH603),"---")="---","---",IF(COUNTIF(CALC_CONN_TEB0187_REV01!F:F,IFERROR(IF(AD603=AH603,AI603,AH603),"---"))&gt;0,"---",IFERROR(IF(AD603=AH603,AI603,AH603),"---")))),"---")</f>
        <v>---</v>
      </c>
      <c r="AK603" t="str">
        <f>IF(COUNTIF(CALC_CONN_TEB0187_REV01!F:F,IF(AH603&lt;&gt;"---",VLOOKUP(AD603,CALC_CONN_TEB0187_REV01!F:M,8,0),IF(IFERROR(IF(AD603=AH603,AI603,AH603),"---")="---","---",IF(COUNTIF(CALC_CONN_TEB0187_REV01!F:F,IFERROR(IF(AD603=AH603,AI603,AH603),"---"))&gt;0,"---",IFERROR(IF(AD603=AH603,AI603,AH603),"---")))))=0,IF(AH603&lt;&gt;"---",VLOOKUP(AD603,CALC_CONN_TEB0187_REV01!F:M,8,0),IF(IFERROR(IF(AD603=AH603,AI603,AH603),"---")="---","---",IF(COUNTIF(CALC_CONN_TEB0187_REV01!F:F,IFERROR(IF(AD603=AH603,AI603,AH603),"---"))&gt;0,"---",IFERROR(IF(AD603=AH603,AI603,AH603),"---")))),"---")</f>
        <v>J15-H20</v>
      </c>
      <c r="AL603">
        <f t="shared" si="127"/>
        <v>73.444999999999993</v>
      </c>
      <c r="AM603">
        <f t="shared" si="128"/>
        <v>2</v>
      </c>
      <c r="AT603" t="str">
        <f t="shared" si="121"/>
        <v>HA06_P</v>
      </c>
      <c r="AU603" t="str">
        <f t="shared" si="122"/>
        <v>--</v>
      </c>
    </row>
    <row r="604" spans="1:47" x14ac:dyDescent="0.25">
      <c r="A604" t="str">
        <f t="shared" si="117"/>
        <v>J3-B60</v>
      </c>
      <c r="B604" t="str">
        <f t="shared" si="118"/>
        <v>HA06_N</v>
      </c>
      <c r="C604" t="str">
        <f t="shared" si="119"/>
        <v>J3-HA06_N</v>
      </c>
      <c r="D604" t="str">
        <f t="shared" si="120"/>
        <v>J3-B60</v>
      </c>
      <c r="E604" t="s">
        <v>411</v>
      </c>
      <c r="F604" t="s">
        <v>289</v>
      </c>
      <c r="G604" t="s">
        <v>4076</v>
      </c>
      <c r="L604" t="s">
        <v>4271</v>
      </c>
      <c r="M604" t="s">
        <v>428</v>
      </c>
      <c r="N604">
        <v>2.625</v>
      </c>
      <c r="AA604">
        <f t="shared" si="129"/>
        <v>599</v>
      </c>
      <c r="AB604" t="str">
        <f>B2B!B601</f>
        <v>J3</v>
      </c>
      <c r="AC604" t="str">
        <f>B2B!C601</f>
        <v>B59</v>
      </c>
      <c r="AD604" t="str">
        <f t="shared" si="123"/>
        <v>J3-B59</v>
      </c>
      <c r="AE604" t="str">
        <f t="shared" si="124"/>
        <v>HA06_P</v>
      </c>
      <c r="AG604" t="str">
        <f t="shared" si="125"/>
        <v>--</v>
      </c>
      <c r="AH604" t="str">
        <f t="shared" si="126"/>
        <v>J3-B59</v>
      </c>
      <c r="AI604" t="str">
        <f>IFERROR(IF(IF(AG604="--",INDEX(D:D,MATCH(AE604,INDEX(B:B,MATCH(AE604,B:B,)+1):B11118,)+MATCH(AE604,B:B,)))=AD604,VLOOKUP(AE604,B:D,3,0),IF(AG604="--",INDEX(D:D,MATCH(AE604,INDEX(B:B,MATCH(AE604,B:B,)+1):B11118,)+MATCH(AE604,B:B,)),"---")),"---")</f>
        <v>J15-K10</v>
      </c>
      <c r="AJ604" t="str">
        <f>IF(COUNTIF(CALC_CONN_TEB0187_REV01!F:F,IF(AH604&lt;&gt;"---",VLOOKUP(AD604,CALC_CONN_TEB0187_REV01!F:M,8,0),IF(IFERROR(IF(AD604=AH604,AI604,AH604),"---")="---","---",IF(COUNTIF(CALC_CONN_TEB0187_REV01!F:F,IFERROR(IF(AD604=AH604,AI604,AH604),"---"))&gt;0,"---",IFERROR(IF(AD604=AH604,AI604,AH604),"---")))))=1,IF(AH604&lt;&gt;"---",VLOOKUP(AD604,CALC_CONN_TEB0187_REV01!F:M,8,0),IF(IFERROR(IF(AD604=AH604,AI604,AH604),"---")="---","---",IF(COUNTIF(CALC_CONN_TEB0187_REV01!F:F,IFERROR(IF(AD604=AH604,AI604,AH604),"---"))&gt;0,"---",IFERROR(IF(AD604=AH604,AI604,AH604),"---")))),"---")</f>
        <v>---</v>
      </c>
      <c r="AK604" t="str">
        <f>IF(COUNTIF(CALC_CONN_TEB0187_REV01!F:F,IF(AH604&lt;&gt;"---",VLOOKUP(AD604,CALC_CONN_TEB0187_REV01!F:M,8,0),IF(IFERROR(IF(AD604=AH604,AI604,AH604),"---")="---","---",IF(COUNTIF(CALC_CONN_TEB0187_REV01!F:F,IFERROR(IF(AD604=AH604,AI604,AH604),"---"))&gt;0,"---",IFERROR(IF(AD604=AH604,AI604,AH604),"---")))))=0,IF(AH604&lt;&gt;"---",VLOOKUP(AD604,CALC_CONN_TEB0187_REV01!F:M,8,0),IF(IFERROR(IF(AD604=AH604,AI604,AH604),"---")="---","---",IF(COUNTIF(CALC_CONN_TEB0187_REV01!F:F,IFERROR(IF(AD604=AH604,AI604,AH604),"---"))&gt;0,"---",IFERROR(IF(AD604=AH604,AI604,AH604),"---")))),"---")</f>
        <v>J15-K10</v>
      </c>
      <c r="AL604">
        <f t="shared" si="127"/>
        <v>61.604100000000003</v>
      </c>
      <c r="AM604">
        <f t="shared" si="128"/>
        <v>2</v>
      </c>
      <c r="AT604" t="str">
        <f t="shared" si="121"/>
        <v>HA06_N</v>
      </c>
      <c r="AU604" t="str">
        <f t="shared" si="122"/>
        <v>--</v>
      </c>
    </row>
    <row r="605" spans="1:47" x14ac:dyDescent="0.25">
      <c r="A605" t="str">
        <f t="shared" si="117"/>
        <v>J3-C1</v>
      </c>
      <c r="B605" t="str">
        <f t="shared" si="118"/>
        <v>NSTATUS</v>
      </c>
      <c r="C605" t="str">
        <f t="shared" si="119"/>
        <v>J3-NSTATUS</v>
      </c>
      <c r="D605" t="str">
        <f t="shared" si="120"/>
        <v>J3-C1</v>
      </c>
      <c r="E605" t="s">
        <v>411</v>
      </c>
      <c r="F605" t="s">
        <v>290</v>
      </c>
      <c r="G605" t="s">
        <v>1090</v>
      </c>
      <c r="L605" t="s">
        <v>4272</v>
      </c>
      <c r="M605" t="s">
        <v>428</v>
      </c>
      <c r="N605">
        <v>9.8658000000000001</v>
      </c>
      <c r="AA605">
        <f t="shared" si="129"/>
        <v>600</v>
      </c>
      <c r="AB605" t="str">
        <f>B2B!B602</f>
        <v>J3</v>
      </c>
      <c r="AC605" t="str">
        <f>B2B!C602</f>
        <v>B60</v>
      </c>
      <c r="AD605" t="str">
        <f t="shared" si="123"/>
        <v>J3-B60</v>
      </c>
      <c r="AE605" t="str">
        <f t="shared" si="124"/>
        <v>HA06_N</v>
      </c>
      <c r="AG605" t="str">
        <f t="shared" si="125"/>
        <v>--</v>
      </c>
      <c r="AH605" t="str">
        <f t="shared" si="126"/>
        <v>J3-B60</v>
      </c>
      <c r="AI605" t="str">
        <f>IFERROR(IF(IF(AG605="--",INDEX(D:D,MATCH(AE605,INDEX(B:B,MATCH(AE605,B:B,)+1):B11119,)+MATCH(AE605,B:B,)))=AD605,VLOOKUP(AE605,B:D,3,0),IF(AG605="--",INDEX(D:D,MATCH(AE605,INDEX(B:B,MATCH(AE605,B:B,)+1):B11119,)+MATCH(AE605,B:B,)),"---")),"---")</f>
        <v>J15-K11</v>
      </c>
      <c r="AJ605" t="str">
        <f>IF(COUNTIF(CALC_CONN_TEB0187_REV01!F:F,IF(AH605&lt;&gt;"---",VLOOKUP(AD605,CALC_CONN_TEB0187_REV01!F:M,8,0),IF(IFERROR(IF(AD605=AH605,AI605,AH605),"---")="---","---",IF(COUNTIF(CALC_CONN_TEB0187_REV01!F:F,IFERROR(IF(AD605=AH605,AI605,AH605),"---"))&gt;0,"---",IFERROR(IF(AD605=AH605,AI605,AH605),"---")))))=1,IF(AH605&lt;&gt;"---",VLOOKUP(AD605,CALC_CONN_TEB0187_REV01!F:M,8,0),IF(IFERROR(IF(AD605=AH605,AI605,AH605),"---")="---","---",IF(COUNTIF(CALC_CONN_TEB0187_REV01!F:F,IFERROR(IF(AD605=AH605,AI605,AH605),"---"))&gt;0,"---",IFERROR(IF(AD605=AH605,AI605,AH605),"---")))),"---")</f>
        <v>---</v>
      </c>
      <c r="AK605" t="str">
        <f>IF(COUNTIF(CALC_CONN_TEB0187_REV01!F:F,IF(AH605&lt;&gt;"---",VLOOKUP(AD605,CALC_CONN_TEB0187_REV01!F:M,8,0),IF(IFERROR(IF(AD605=AH605,AI605,AH605),"---")="---","---",IF(COUNTIF(CALC_CONN_TEB0187_REV01!F:F,IFERROR(IF(AD605=AH605,AI605,AH605),"---"))&gt;0,"---",IFERROR(IF(AD605=AH605,AI605,AH605),"---")))))=0,IF(AH605&lt;&gt;"---",VLOOKUP(AD605,CALC_CONN_TEB0187_REV01!F:M,8,0),IF(IFERROR(IF(AD605=AH605,AI605,AH605),"---")="---","---",IF(COUNTIF(CALC_CONN_TEB0187_REV01!F:F,IFERROR(IF(AD605=AH605,AI605,AH605),"---"))&gt;0,"---",IFERROR(IF(AD605=AH605,AI605,AH605),"---")))),"---")</f>
        <v>J15-K11</v>
      </c>
      <c r="AL605">
        <f t="shared" si="127"/>
        <v>61.535400000000003</v>
      </c>
      <c r="AM605">
        <f t="shared" si="128"/>
        <v>2</v>
      </c>
      <c r="AT605" t="str">
        <f t="shared" si="121"/>
        <v>NSTATUS</v>
      </c>
      <c r="AU605" t="str">
        <f t="shared" si="122"/>
        <v>--</v>
      </c>
    </row>
    <row r="606" spans="1:47" x14ac:dyDescent="0.25">
      <c r="A606" t="str">
        <f t="shared" si="117"/>
        <v>J3-C2</v>
      </c>
      <c r="B606" t="str">
        <f t="shared" si="118"/>
        <v>CONF_DONE</v>
      </c>
      <c r="C606" t="str">
        <f t="shared" si="119"/>
        <v>J3-CONF_DONE</v>
      </c>
      <c r="D606" t="str">
        <f t="shared" si="120"/>
        <v>J3-C2</v>
      </c>
      <c r="E606" t="s">
        <v>411</v>
      </c>
      <c r="F606" t="s">
        <v>291</v>
      </c>
      <c r="G606" t="s">
        <v>920</v>
      </c>
      <c r="L606" t="s">
        <v>4273</v>
      </c>
      <c r="M606" t="s">
        <v>428</v>
      </c>
      <c r="N606">
        <v>54.468200000000003</v>
      </c>
      <c r="AA606">
        <f t="shared" si="129"/>
        <v>601</v>
      </c>
      <c r="AB606" t="str">
        <f>B2B!B603</f>
        <v>J3</v>
      </c>
      <c r="AC606" t="str">
        <f>B2B!C603</f>
        <v>C1</v>
      </c>
      <c r="AD606" t="str">
        <f t="shared" si="123"/>
        <v>J3-C1</v>
      </c>
      <c r="AE606" t="str">
        <f t="shared" si="124"/>
        <v>NSTATUS</v>
      </c>
      <c r="AG606" t="str">
        <f t="shared" si="125"/>
        <v>--</v>
      </c>
      <c r="AH606" t="str">
        <f t="shared" si="126"/>
        <v>J3-C1</v>
      </c>
      <c r="AI606" t="str">
        <f>IFERROR(IF(IF(AG606="--",INDEX(D:D,MATCH(AE606,INDEX(B:B,MATCH(AE606,B:B,)+1):B11120,)+MATCH(AE606,B:B,)))=AD606,VLOOKUP(AE606,B:D,3,0),IF(AG606="--",INDEX(D:D,MATCH(AE606,INDEX(B:B,MATCH(AE606,B:B,)+1):B11120,)+MATCH(AE606,B:B,)),"---")),"---")</f>
        <v>TP9-1</v>
      </c>
      <c r="AJ606" t="str">
        <f>IF(COUNTIF(CALC_CONN_TEB0187_REV01!F:F,IF(AH606&lt;&gt;"---",VLOOKUP(AD606,CALC_CONN_TEB0187_REV01!F:M,8,0),IF(IFERROR(IF(AD606=AH606,AI606,AH606),"---")="---","---",IF(COUNTIF(CALC_CONN_TEB0187_REV01!F:F,IFERROR(IF(AD606=AH606,AI606,AH606),"---"))&gt;0,"---",IFERROR(IF(AD606=AH606,AI606,AH606),"---")))))=1,IF(AH606&lt;&gt;"---",VLOOKUP(AD606,CALC_CONN_TEB0187_REV01!F:M,8,0),IF(IFERROR(IF(AD606=AH606,AI606,AH606),"---")="---","---",IF(COUNTIF(CALC_CONN_TEB0187_REV01!F:F,IFERROR(IF(AD606=AH606,AI606,AH606),"---"))&gt;0,"---",IFERROR(IF(AD606=AH606,AI606,AH606),"---")))),"---")</f>
        <v>---</v>
      </c>
      <c r="AK606" t="str">
        <f>IF(COUNTIF(CALC_CONN_TEB0187_REV01!F:F,IF(AH606&lt;&gt;"---",VLOOKUP(AD606,CALC_CONN_TEB0187_REV01!F:M,8,0),IF(IFERROR(IF(AD606=AH606,AI606,AH606),"---")="---","---",IF(COUNTIF(CALC_CONN_TEB0187_REV01!F:F,IFERROR(IF(AD606=AH606,AI606,AH606),"---"))&gt;0,"---",IFERROR(IF(AD606=AH606,AI606,AH606),"---")))))=0,IF(AH606&lt;&gt;"---",VLOOKUP(AD606,CALC_CONN_TEB0187_REV01!F:M,8,0),IF(IFERROR(IF(AD606=AH606,AI606,AH606),"---")="---","---",IF(COUNTIF(CALC_CONN_TEB0187_REV01!F:F,IFERROR(IF(AD606=AH606,AI606,AH606),"---"))&gt;0,"---",IFERROR(IF(AD606=AH606,AI606,AH606),"---")))),"---")</f>
        <v>TP9-1</v>
      </c>
      <c r="AL606">
        <f t="shared" si="127"/>
        <v>2.8673999999999999</v>
      </c>
      <c r="AM606">
        <f t="shared" si="128"/>
        <v>2</v>
      </c>
      <c r="AT606" t="str">
        <f t="shared" si="121"/>
        <v>CONF_DONE</v>
      </c>
      <c r="AU606" t="str">
        <f t="shared" si="122"/>
        <v>--</v>
      </c>
    </row>
    <row r="607" spans="1:47" x14ac:dyDescent="0.25">
      <c r="A607" t="str">
        <f t="shared" si="117"/>
        <v>J3-C3</v>
      </c>
      <c r="B607" t="str">
        <f t="shared" si="118"/>
        <v>SDM_IO8</v>
      </c>
      <c r="C607" t="str">
        <f t="shared" si="119"/>
        <v>J3-SDM_IO8</v>
      </c>
      <c r="D607" t="str">
        <f t="shared" si="120"/>
        <v>J3-C3</v>
      </c>
      <c r="E607" t="s">
        <v>411</v>
      </c>
      <c r="F607" t="s">
        <v>292</v>
      </c>
      <c r="G607" t="s">
        <v>1093</v>
      </c>
      <c r="L607" t="s">
        <v>4274</v>
      </c>
      <c r="M607" t="s">
        <v>428</v>
      </c>
      <c r="N607">
        <v>3.5085999999999999</v>
      </c>
      <c r="AA607">
        <f t="shared" si="129"/>
        <v>602</v>
      </c>
      <c r="AB607" t="str">
        <f>B2B!B604</f>
        <v>J3</v>
      </c>
      <c r="AC607" t="str">
        <f>B2B!C604</f>
        <v>C2</v>
      </c>
      <c r="AD607" t="str">
        <f t="shared" si="123"/>
        <v>J3-C2</v>
      </c>
      <c r="AE607" t="str">
        <f t="shared" si="124"/>
        <v>CONF_DONE</v>
      </c>
      <c r="AG607" t="str">
        <f t="shared" si="125"/>
        <v>--</v>
      </c>
      <c r="AH607" t="str">
        <f t="shared" si="126"/>
        <v>J3-C2</v>
      </c>
      <c r="AI607" t="str">
        <f>IFERROR(IF(IF(AG607="--",INDEX(D:D,MATCH(AE607,INDEX(B:B,MATCH(AE607,B:B,)+1):B11121,)+MATCH(AE607,B:B,)))=AD607,VLOOKUP(AE607,B:D,3,0),IF(AG607="--",INDEX(D:D,MATCH(AE607,INDEX(B:B,MATCH(AE607,B:B,)+1):B11121,)+MATCH(AE607,B:B,)),"---")),"---")</f>
        <v>TP10-1</v>
      </c>
      <c r="AJ607" t="str">
        <f>IF(COUNTIF(CALC_CONN_TEB0187_REV01!F:F,IF(AH607&lt;&gt;"---",VLOOKUP(AD607,CALC_CONN_TEB0187_REV01!F:M,8,0),IF(IFERROR(IF(AD607=AH607,AI607,AH607),"---")="---","---",IF(COUNTIF(CALC_CONN_TEB0187_REV01!F:F,IFERROR(IF(AD607=AH607,AI607,AH607),"---"))&gt;0,"---",IFERROR(IF(AD607=AH607,AI607,AH607),"---")))))=1,IF(AH607&lt;&gt;"---",VLOOKUP(AD607,CALC_CONN_TEB0187_REV01!F:M,8,0),IF(IFERROR(IF(AD607=AH607,AI607,AH607),"---")="---","---",IF(COUNTIF(CALC_CONN_TEB0187_REV01!F:F,IFERROR(IF(AD607=AH607,AI607,AH607),"---"))&gt;0,"---",IFERROR(IF(AD607=AH607,AI607,AH607),"---")))),"---")</f>
        <v>---</v>
      </c>
      <c r="AK607" t="str">
        <f>IF(COUNTIF(CALC_CONN_TEB0187_REV01!F:F,IF(AH607&lt;&gt;"---",VLOOKUP(AD607,CALC_CONN_TEB0187_REV01!F:M,8,0),IF(IFERROR(IF(AD607=AH607,AI607,AH607),"---")="---","---",IF(COUNTIF(CALC_CONN_TEB0187_REV01!F:F,IFERROR(IF(AD607=AH607,AI607,AH607),"---"))&gt;0,"---",IFERROR(IF(AD607=AH607,AI607,AH607),"---")))))=0,IF(AH607&lt;&gt;"---",VLOOKUP(AD607,CALC_CONN_TEB0187_REV01!F:M,8,0),IF(IFERROR(IF(AD607=AH607,AI607,AH607),"---")="---","---",IF(COUNTIF(CALC_CONN_TEB0187_REV01!F:F,IFERROR(IF(AD607=AH607,AI607,AH607),"---"))&gt;0,"---",IFERROR(IF(AD607=AH607,AI607,AH607),"---")))),"---")</f>
        <v>TP10-1</v>
      </c>
      <c r="AL607">
        <f t="shared" si="127"/>
        <v>4.6014999999999997</v>
      </c>
      <c r="AM607">
        <f t="shared" si="128"/>
        <v>2</v>
      </c>
      <c r="AT607" t="str">
        <f t="shared" si="121"/>
        <v>SDM_IO8</v>
      </c>
      <c r="AU607" t="str">
        <f t="shared" si="122"/>
        <v>--</v>
      </c>
    </row>
    <row r="608" spans="1:47" x14ac:dyDescent="0.25">
      <c r="A608" t="str">
        <f t="shared" si="117"/>
        <v>J3-C4</v>
      </c>
      <c r="B608" t="str">
        <f t="shared" si="118"/>
        <v>PG_GROUP2</v>
      </c>
      <c r="C608" t="str">
        <f t="shared" si="119"/>
        <v>J3-PG_GROUP2</v>
      </c>
      <c r="D608" t="str">
        <f t="shared" si="120"/>
        <v>J3-C4</v>
      </c>
      <c r="E608" t="s">
        <v>411</v>
      </c>
      <c r="F608" t="s">
        <v>293</v>
      </c>
      <c r="G608" t="s">
        <v>1095</v>
      </c>
      <c r="L608" t="s">
        <v>4275</v>
      </c>
      <c r="M608" t="s">
        <v>428</v>
      </c>
      <c r="N608">
        <v>4.2762000000000002</v>
      </c>
      <c r="AA608">
        <f t="shared" si="129"/>
        <v>603</v>
      </c>
      <c r="AB608" t="str">
        <f>B2B!B605</f>
        <v>J3</v>
      </c>
      <c r="AC608" t="str">
        <f>B2B!C605</f>
        <v>C3</v>
      </c>
      <c r="AD608" t="str">
        <f t="shared" si="123"/>
        <v>J3-C3</v>
      </c>
      <c r="AE608" t="str">
        <f t="shared" si="124"/>
        <v>SDM_IO8</v>
      </c>
      <c r="AG608" t="str">
        <f t="shared" si="125"/>
        <v>--</v>
      </c>
      <c r="AH608" t="str">
        <f t="shared" si="126"/>
        <v>J3-C3</v>
      </c>
      <c r="AI608" t="str">
        <f>IFERROR(IF(IF(AG608="--",INDEX(D:D,MATCH(AE608,INDEX(B:B,MATCH(AE608,B:B,)+1):B11122,)+MATCH(AE608,B:B,)))=AD608,VLOOKUP(AE608,B:D,3,0),IF(AG608="--",INDEX(D:D,MATCH(AE608,INDEX(B:B,MATCH(AE608,B:B,)+1):B11122,)+MATCH(AE608,B:B,)),"---")),"---")</f>
        <v>TP17-1</v>
      </c>
      <c r="AJ608" t="str">
        <f>IF(COUNTIF(CALC_CONN_TEB0187_REV01!F:F,IF(AH608&lt;&gt;"---",VLOOKUP(AD608,CALC_CONN_TEB0187_REV01!F:M,8,0),IF(IFERROR(IF(AD608=AH608,AI608,AH608),"---")="---","---",IF(COUNTIF(CALC_CONN_TEB0187_REV01!F:F,IFERROR(IF(AD608=AH608,AI608,AH608),"---"))&gt;0,"---",IFERROR(IF(AD608=AH608,AI608,AH608),"---")))))=1,IF(AH608&lt;&gt;"---",VLOOKUP(AD608,CALC_CONN_TEB0187_REV01!F:M,8,0),IF(IFERROR(IF(AD608=AH608,AI608,AH608),"---")="---","---",IF(COUNTIF(CALC_CONN_TEB0187_REV01!F:F,IFERROR(IF(AD608=AH608,AI608,AH608),"---"))&gt;0,"---",IFERROR(IF(AD608=AH608,AI608,AH608),"---")))),"---")</f>
        <v>---</v>
      </c>
      <c r="AK608" t="str">
        <f>IF(COUNTIF(CALC_CONN_TEB0187_REV01!F:F,IF(AH608&lt;&gt;"---",VLOOKUP(AD608,CALC_CONN_TEB0187_REV01!F:M,8,0),IF(IFERROR(IF(AD608=AH608,AI608,AH608),"---")="---","---",IF(COUNTIF(CALC_CONN_TEB0187_REV01!F:F,IFERROR(IF(AD608=AH608,AI608,AH608),"---"))&gt;0,"---",IFERROR(IF(AD608=AH608,AI608,AH608),"---")))))=0,IF(AH608&lt;&gt;"---",VLOOKUP(AD608,CALC_CONN_TEB0187_REV01!F:M,8,0),IF(IFERROR(IF(AD608=AH608,AI608,AH608),"---")="---","---",IF(COUNTIF(CALC_CONN_TEB0187_REV01!F:F,IFERROR(IF(AD608=AH608,AI608,AH608),"---"))&gt;0,"---",IFERROR(IF(AD608=AH608,AI608,AH608),"---")))),"---")</f>
        <v>TP17-1</v>
      </c>
      <c r="AL608">
        <f t="shared" si="127"/>
        <v>2.8904999999999998</v>
      </c>
      <c r="AM608">
        <f t="shared" si="128"/>
        <v>2</v>
      </c>
      <c r="AT608" t="str">
        <f t="shared" si="121"/>
        <v>PG_GROUP2</v>
      </c>
      <c r="AU608" t="str">
        <f t="shared" si="122"/>
        <v>--</v>
      </c>
    </row>
    <row r="609" spans="1:47" x14ac:dyDescent="0.25">
      <c r="A609" t="str">
        <f t="shared" si="117"/>
        <v>J3-C5</v>
      </c>
      <c r="B609" t="str">
        <f t="shared" si="118"/>
        <v>EN_3V3AUX</v>
      </c>
      <c r="C609" t="str">
        <f t="shared" si="119"/>
        <v>J3-EN_3V3AUX</v>
      </c>
      <c r="D609" t="str">
        <f t="shared" si="120"/>
        <v>J3-C5</v>
      </c>
      <c r="E609" t="s">
        <v>411</v>
      </c>
      <c r="F609" t="s">
        <v>294</v>
      </c>
      <c r="G609" t="s">
        <v>929</v>
      </c>
      <c r="L609" t="s">
        <v>4276</v>
      </c>
      <c r="M609" t="s">
        <v>428</v>
      </c>
      <c r="N609">
        <v>2.1539999999999999</v>
      </c>
      <c r="AA609">
        <f t="shared" si="129"/>
        <v>604</v>
      </c>
      <c r="AB609" t="str">
        <f>B2B!B606</f>
        <v>J3</v>
      </c>
      <c r="AC609" t="str">
        <f>B2B!C606</f>
        <v>C4</v>
      </c>
      <c r="AD609" t="str">
        <f t="shared" si="123"/>
        <v>J3-C4</v>
      </c>
      <c r="AE609" t="str">
        <f t="shared" si="124"/>
        <v>PG_GROUP2</v>
      </c>
      <c r="AG609" t="str">
        <f t="shared" si="125"/>
        <v>--</v>
      </c>
      <c r="AH609" t="str">
        <f t="shared" si="126"/>
        <v>J3-C4</v>
      </c>
      <c r="AI609" t="str">
        <f>IFERROR(IF(IF(AG609="--",INDEX(D:D,MATCH(AE609,INDEX(B:B,MATCH(AE609,B:B,)+1):B11123,)+MATCH(AE609,B:B,)))=AD609,VLOOKUP(AE609,B:D,3,0),IF(AG609="--",INDEX(D:D,MATCH(AE609,INDEX(B:B,MATCH(AE609,B:B,)+1):B11123,)+MATCH(AE609,B:B,)),"---")),"---")</f>
        <v>U28-10</v>
      </c>
      <c r="AJ609" t="str">
        <f>IF(COUNTIF(CALC_CONN_TEB0187_REV01!F:F,IF(AH609&lt;&gt;"---",VLOOKUP(AD609,CALC_CONN_TEB0187_REV01!F:M,8,0),IF(IFERROR(IF(AD609=AH609,AI609,AH609),"---")="---","---",IF(COUNTIF(CALC_CONN_TEB0187_REV01!F:F,IFERROR(IF(AD609=AH609,AI609,AH609),"---"))&gt;0,"---",IFERROR(IF(AD609=AH609,AI609,AH609),"---")))))=1,IF(AH609&lt;&gt;"---",VLOOKUP(AD609,CALC_CONN_TEB0187_REV01!F:M,8,0),IF(IFERROR(IF(AD609=AH609,AI609,AH609),"---")="---","---",IF(COUNTIF(CALC_CONN_TEB0187_REV01!F:F,IFERROR(IF(AD609=AH609,AI609,AH609),"---"))&gt;0,"---",IFERROR(IF(AD609=AH609,AI609,AH609),"---")))),"---")</f>
        <v>---</v>
      </c>
      <c r="AK609" t="str">
        <f>IF(COUNTIF(CALC_CONN_TEB0187_REV01!F:F,IF(AH609&lt;&gt;"---",VLOOKUP(AD609,CALC_CONN_TEB0187_REV01!F:M,8,0),IF(IFERROR(IF(AD609=AH609,AI609,AH609),"---")="---","---",IF(COUNTIF(CALC_CONN_TEB0187_REV01!F:F,IFERROR(IF(AD609=AH609,AI609,AH609),"---"))&gt;0,"---",IFERROR(IF(AD609=AH609,AI609,AH609),"---")))))=0,IF(AH609&lt;&gt;"---",VLOOKUP(AD609,CALC_CONN_TEB0187_REV01!F:M,8,0),IF(IFERROR(IF(AD609=AH609,AI609,AH609),"---")="---","---",IF(COUNTIF(CALC_CONN_TEB0187_REV01!F:F,IFERROR(IF(AD609=AH609,AI609,AH609),"---"))&gt;0,"---",IFERROR(IF(AD609=AH609,AI609,AH609),"---")))),"---")</f>
        <v>U28-10</v>
      </c>
      <c r="AL609">
        <f t="shared" si="127"/>
        <v>105.96429999999999</v>
      </c>
      <c r="AM609">
        <f t="shared" si="128"/>
        <v>4</v>
      </c>
      <c r="AT609" t="str">
        <f t="shared" si="121"/>
        <v>EN_3V3AUX</v>
      </c>
      <c r="AU609" t="str">
        <f t="shared" si="122"/>
        <v>--</v>
      </c>
    </row>
    <row r="610" spans="1:47" x14ac:dyDescent="0.25">
      <c r="A610" t="str">
        <f t="shared" si="117"/>
        <v>J3-C6</v>
      </c>
      <c r="B610" t="str">
        <f t="shared" si="118"/>
        <v>NetJ3_C6</v>
      </c>
      <c r="C610" t="str">
        <f t="shared" si="119"/>
        <v>J3-NetJ3_C6</v>
      </c>
      <c r="D610" t="str">
        <f t="shared" si="120"/>
        <v>J3-C6</v>
      </c>
      <c r="E610" t="s">
        <v>411</v>
      </c>
      <c r="F610" t="s">
        <v>295</v>
      </c>
      <c r="G610" t="s">
        <v>1098</v>
      </c>
      <c r="L610" t="s">
        <v>4277</v>
      </c>
      <c r="M610" t="s">
        <v>428</v>
      </c>
      <c r="N610">
        <v>1.5129999999999999</v>
      </c>
      <c r="AA610">
        <f t="shared" si="129"/>
        <v>605</v>
      </c>
      <c r="AB610" t="str">
        <f>B2B!B607</f>
        <v>J3</v>
      </c>
      <c r="AC610" t="str">
        <f>B2B!C607</f>
        <v>C5</v>
      </c>
      <c r="AD610" t="str">
        <f t="shared" si="123"/>
        <v>J3-C5</v>
      </c>
      <c r="AE610" t="str">
        <f t="shared" si="124"/>
        <v>EN_3V3AUX</v>
      </c>
      <c r="AG610" t="str">
        <f t="shared" si="125"/>
        <v>--</v>
      </c>
      <c r="AH610" t="str">
        <f t="shared" si="126"/>
        <v>J3-C5</v>
      </c>
      <c r="AI610" t="str">
        <f>IFERROR(IF(IF(AG610="--",INDEX(D:D,MATCH(AE610,INDEX(B:B,MATCH(AE610,B:B,)+1):B11124,)+MATCH(AE610,B:B,)))=AD610,VLOOKUP(AE610,B:D,3,0),IF(AG610="--",INDEX(D:D,MATCH(AE610,INDEX(B:B,MATCH(AE610,B:B,)+1):B11124,)+MATCH(AE610,B:B,)),"---")),"---")</f>
        <v>U27-12</v>
      </c>
      <c r="AJ610" t="str">
        <f>IF(COUNTIF(CALC_CONN_TEB0187_REV01!F:F,IF(AH610&lt;&gt;"---",VLOOKUP(AD610,CALC_CONN_TEB0187_REV01!F:M,8,0),IF(IFERROR(IF(AD610=AH610,AI610,AH610),"---")="---","---",IF(COUNTIF(CALC_CONN_TEB0187_REV01!F:F,IFERROR(IF(AD610=AH610,AI610,AH610),"---"))&gt;0,"---",IFERROR(IF(AD610=AH610,AI610,AH610),"---")))))=1,IF(AH610&lt;&gt;"---",VLOOKUP(AD610,CALC_CONN_TEB0187_REV01!F:M,8,0),IF(IFERROR(IF(AD610=AH610,AI610,AH610),"---")="---","---",IF(COUNTIF(CALC_CONN_TEB0187_REV01!F:F,IFERROR(IF(AD610=AH610,AI610,AH610),"---"))&gt;0,"---",IFERROR(IF(AD610=AH610,AI610,AH610),"---")))),"---")</f>
        <v>---</v>
      </c>
      <c r="AK610" t="str">
        <f>IF(COUNTIF(CALC_CONN_TEB0187_REV01!F:F,IF(AH610&lt;&gt;"---",VLOOKUP(AD610,CALC_CONN_TEB0187_REV01!F:M,8,0),IF(IFERROR(IF(AD610=AH610,AI610,AH610),"---")="---","---",IF(COUNTIF(CALC_CONN_TEB0187_REV01!F:F,IFERROR(IF(AD610=AH610,AI610,AH610),"---"))&gt;0,"---",IFERROR(IF(AD610=AH610,AI610,AH610),"---")))))=0,IF(AH610&lt;&gt;"---",VLOOKUP(AD610,CALC_CONN_TEB0187_REV01!F:M,8,0),IF(IFERROR(IF(AD610=AH610,AI610,AH610),"---")="---","---",IF(COUNTIF(CALC_CONN_TEB0187_REV01!F:F,IFERROR(IF(AD610=AH610,AI610,AH610),"---"))&gt;0,"---",IFERROR(IF(AD610=AH610,AI610,AH610),"---")))),"---")</f>
        <v>U27-12</v>
      </c>
      <c r="AL610">
        <f t="shared" si="127"/>
        <v>65.7517</v>
      </c>
      <c r="AM610">
        <f t="shared" si="128"/>
        <v>4</v>
      </c>
      <c r="AT610" t="str">
        <f t="shared" si="121"/>
        <v>NetJ3_C6</v>
      </c>
      <c r="AU610" t="str">
        <f t="shared" si="122"/>
        <v>--</v>
      </c>
    </row>
    <row r="611" spans="1:47" x14ac:dyDescent="0.25">
      <c r="A611" t="str">
        <f t="shared" si="117"/>
        <v>J3-C7</v>
      </c>
      <c r="B611" t="str">
        <f t="shared" si="118"/>
        <v>NetJ3_C7</v>
      </c>
      <c r="C611" t="str">
        <f t="shared" si="119"/>
        <v>J3-NetJ3_C7</v>
      </c>
      <c r="D611" t="str">
        <f t="shared" si="120"/>
        <v>J3-C7</v>
      </c>
      <c r="E611" t="s">
        <v>411</v>
      </c>
      <c r="F611" t="s">
        <v>296</v>
      </c>
      <c r="G611" t="s">
        <v>1100</v>
      </c>
      <c r="L611" t="s">
        <v>4278</v>
      </c>
      <c r="M611" t="s">
        <v>428</v>
      </c>
      <c r="N611">
        <v>1.5129999999999999</v>
      </c>
      <c r="AA611">
        <f t="shared" si="129"/>
        <v>606</v>
      </c>
      <c r="AB611" t="str">
        <f>B2B!B608</f>
        <v>J3</v>
      </c>
      <c r="AC611" t="str">
        <f>B2B!C608</f>
        <v>C6</v>
      </c>
      <c r="AD611" t="str">
        <f t="shared" si="123"/>
        <v>J3-C6</v>
      </c>
      <c r="AE611" t="str">
        <f t="shared" si="124"/>
        <v>NetJ3_C6</v>
      </c>
      <c r="AG611" t="str">
        <f t="shared" si="125"/>
        <v>--</v>
      </c>
      <c r="AH611" t="str">
        <f t="shared" si="126"/>
        <v>J3-C6</v>
      </c>
      <c r="AI611" t="str">
        <f>IFERROR(IF(IF(AG611="--",INDEX(D:D,MATCH(AE611,INDEX(B:B,MATCH(AE611,B:B,)+1):B11125,)+MATCH(AE611,B:B,)))=AD611,VLOOKUP(AE611,B:D,3,0),IF(AG611="--",INDEX(D:D,MATCH(AE611,INDEX(B:B,MATCH(AE611,B:B,)+1):B11125,)+MATCH(AE611,B:B,)),"---")),"---")</f>
        <v>---</v>
      </c>
      <c r="AJ611" t="str">
        <f>IF(COUNTIF(CALC_CONN_TEB0187_REV01!F:F,IF(AH611&lt;&gt;"---",VLOOKUP(AD611,CALC_CONN_TEB0187_REV01!F:M,8,0),IF(IFERROR(IF(AD611=AH611,AI611,AH611),"---")="---","---",IF(COUNTIF(CALC_CONN_TEB0187_REV01!F:F,IFERROR(IF(AD611=AH611,AI611,AH611),"---"))&gt;0,"---",IFERROR(IF(AD611=AH611,AI611,AH611),"---")))))=1,IF(AH611&lt;&gt;"---",VLOOKUP(AD611,CALC_CONN_TEB0187_REV01!F:M,8,0),IF(IFERROR(IF(AD611=AH611,AI611,AH611),"---")="---","---",IF(COUNTIF(CALC_CONN_TEB0187_REV01!F:F,IFERROR(IF(AD611=AH611,AI611,AH611),"---"))&gt;0,"---",IFERROR(IF(AD611=AH611,AI611,AH611),"---")))),"---")</f>
        <v>---</v>
      </c>
      <c r="AK611" t="str">
        <f>IF(COUNTIF(CALC_CONN_TEB0187_REV01!F:F,IF(AH611&lt;&gt;"---",VLOOKUP(AD611,CALC_CONN_TEB0187_REV01!F:M,8,0),IF(IFERROR(IF(AD611=AH611,AI611,AH611),"---")="---","---",IF(COUNTIF(CALC_CONN_TEB0187_REV01!F:F,IFERROR(IF(AD611=AH611,AI611,AH611),"---"))&gt;0,"---",IFERROR(IF(AD611=AH611,AI611,AH611),"---")))))=0,IF(AH611&lt;&gt;"---",VLOOKUP(AD611,CALC_CONN_TEB0187_REV01!F:M,8,0),IF(IFERROR(IF(AD611=AH611,AI611,AH611),"---")="---","---",IF(COUNTIF(CALC_CONN_TEB0187_REV01!F:F,IFERROR(IF(AD611=AH611,AI611,AH611),"---"))&gt;0,"---",IFERROR(IF(AD611=AH611,AI611,AH611),"---")))),"---")</f>
        <v>---</v>
      </c>
      <c r="AL611" t="str">
        <f t="shared" si="127"/>
        <v>--</v>
      </c>
      <c r="AM611">
        <f t="shared" si="128"/>
        <v>1</v>
      </c>
      <c r="AT611" t="str">
        <f t="shared" si="121"/>
        <v>NetJ3_C7</v>
      </c>
      <c r="AU611" t="str">
        <f t="shared" si="122"/>
        <v>--</v>
      </c>
    </row>
    <row r="612" spans="1:47" x14ac:dyDescent="0.25">
      <c r="A612" t="str">
        <f t="shared" si="117"/>
        <v>J3-C8</v>
      </c>
      <c r="B612" t="str">
        <f t="shared" si="118"/>
        <v>GND</v>
      </c>
      <c r="C612" t="str">
        <f t="shared" si="119"/>
        <v>J3-GND</v>
      </c>
      <c r="D612" t="str">
        <f t="shared" si="120"/>
        <v>J3-C8</v>
      </c>
      <c r="E612" t="s">
        <v>411</v>
      </c>
      <c r="F612" t="s">
        <v>297</v>
      </c>
      <c r="G612" t="s">
        <v>433</v>
      </c>
      <c r="L612" t="s">
        <v>4279</v>
      </c>
      <c r="M612" t="s">
        <v>428</v>
      </c>
      <c r="N612">
        <v>1.8010999999999999</v>
      </c>
      <c r="AA612">
        <f t="shared" si="129"/>
        <v>607</v>
      </c>
      <c r="AB612" t="str">
        <f>B2B!B609</f>
        <v>J3</v>
      </c>
      <c r="AC612" t="str">
        <f>B2B!C609</f>
        <v>C7</v>
      </c>
      <c r="AD612" t="str">
        <f t="shared" si="123"/>
        <v>J3-C7</v>
      </c>
      <c r="AE612" t="str">
        <f t="shared" si="124"/>
        <v>NetJ3_C7</v>
      </c>
      <c r="AG612" t="str">
        <f t="shared" si="125"/>
        <v>--</v>
      </c>
      <c r="AH612" t="str">
        <f t="shared" si="126"/>
        <v>J3-C7</v>
      </c>
      <c r="AI612" t="str">
        <f>IFERROR(IF(IF(AG612="--",INDEX(D:D,MATCH(AE612,INDEX(B:B,MATCH(AE612,B:B,)+1):B11126,)+MATCH(AE612,B:B,)))=AD612,VLOOKUP(AE612,B:D,3,0),IF(AG612="--",INDEX(D:D,MATCH(AE612,INDEX(B:B,MATCH(AE612,B:B,)+1):B11126,)+MATCH(AE612,B:B,)),"---")),"---")</f>
        <v>---</v>
      </c>
      <c r="AJ612" t="str">
        <f>IF(COUNTIF(CALC_CONN_TEB0187_REV01!F:F,IF(AH612&lt;&gt;"---",VLOOKUP(AD612,CALC_CONN_TEB0187_REV01!F:M,8,0),IF(IFERROR(IF(AD612=AH612,AI612,AH612),"---")="---","---",IF(COUNTIF(CALC_CONN_TEB0187_REV01!F:F,IFERROR(IF(AD612=AH612,AI612,AH612),"---"))&gt;0,"---",IFERROR(IF(AD612=AH612,AI612,AH612),"---")))))=1,IF(AH612&lt;&gt;"---",VLOOKUP(AD612,CALC_CONN_TEB0187_REV01!F:M,8,0),IF(IFERROR(IF(AD612=AH612,AI612,AH612),"---")="---","---",IF(COUNTIF(CALC_CONN_TEB0187_REV01!F:F,IFERROR(IF(AD612=AH612,AI612,AH612),"---"))&gt;0,"---",IFERROR(IF(AD612=AH612,AI612,AH612),"---")))),"---")</f>
        <v>---</v>
      </c>
      <c r="AK612" t="str">
        <f>IF(COUNTIF(CALC_CONN_TEB0187_REV01!F:F,IF(AH612&lt;&gt;"---",VLOOKUP(AD612,CALC_CONN_TEB0187_REV01!F:M,8,0),IF(IFERROR(IF(AD612=AH612,AI612,AH612),"---")="---","---",IF(COUNTIF(CALC_CONN_TEB0187_REV01!F:F,IFERROR(IF(AD612=AH612,AI612,AH612),"---"))&gt;0,"---",IFERROR(IF(AD612=AH612,AI612,AH612),"---")))))=0,IF(AH612&lt;&gt;"---",VLOOKUP(AD612,CALC_CONN_TEB0187_REV01!F:M,8,0),IF(IFERROR(IF(AD612=AH612,AI612,AH612),"---")="---","---",IF(COUNTIF(CALC_CONN_TEB0187_REV01!F:F,IFERROR(IF(AD612=AH612,AI612,AH612),"---"))&gt;0,"---",IFERROR(IF(AD612=AH612,AI612,AH612),"---")))),"---")</f>
        <v>---</v>
      </c>
      <c r="AL612" t="str">
        <f t="shared" si="127"/>
        <v>--</v>
      </c>
      <c r="AM612">
        <f t="shared" si="128"/>
        <v>1</v>
      </c>
      <c r="AT612">
        <f t="shared" si="121"/>
        <v>0</v>
      </c>
      <c r="AU612">
        <f t="shared" si="122"/>
        <v>0</v>
      </c>
    </row>
    <row r="613" spans="1:47" x14ac:dyDescent="0.25">
      <c r="A613" t="str">
        <f t="shared" si="117"/>
        <v>J3-C9</v>
      </c>
      <c r="B613" t="str">
        <f t="shared" si="118"/>
        <v>QSFP_LPMODE</v>
      </c>
      <c r="C613" t="str">
        <f t="shared" si="119"/>
        <v>J3-QSFP_LPMODE</v>
      </c>
      <c r="D613" t="str">
        <f t="shared" si="120"/>
        <v>J3-C9</v>
      </c>
      <c r="E613" t="s">
        <v>411</v>
      </c>
      <c r="F613" t="s">
        <v>298</v>
      </c>
      <c r="G613" t="s">
        <v>4280</v>
      </c>
      <c r="L613" t="s">
        <v>4281</v>
      </c>
      <c r="M613" t="s">
        <v>428</v>
      </c>
      <c r="N613">
        <v>1.5129999999999999</v>
      </c>
      <c r="AA613">
        <f t="shared" si="129"/>
        <v>608</v>
      </c>
      <c r="AB613" t="str">
        <f>B2B!B610</f>
        <v>J3</v>
      </c>
      <c r="AC613" t="str">
        <f>B2B!C610</f>
        <v>C8</v>
      </c>
      <c r="AD613" t="str">
        <f t="shared" si="123"/>
        <v>J3-C8</v>
      </c>
      <c r="AE613" t="str">
        <f t="shared" si="124"/>
        <v>GND</v>
      </c>
      <c r="AG613" t="str">
        <f t="shared" si="125"/>
        <v>---</v>
      </c>
      <c r="AH613" t="str">
        <f t="shared" si="126"/>
        <v>---</v>
      </c>
      <c r="AI613" t="str">
        <f>IFERROR(IF(IF(AG613="--",INDEX(D:D,MATCH(AE613,INDEX(B:B,MATCH(AE613,B:B,)+1):B11127,)+MATCH(AE613,B:B,)))=AD613,VLOOKUP(AE613,B:D,3,0),IF(AG613="--",INDEX(D:D,MATCH(AE613,INDEX(B:B,MATCH(AE613,B:B,)+1):B11127,)+MATCH(AE613,B:B,)),"---")),"---")</f>
        <v>---</v>
      </c>
      <c r="AJ613" t="str">
        <f>IF(COUNTIF(CALC_CONN_TEB0187_REV01!F:F,IF(AH613&lt;&gt;"---",VLOOKUP(AD613,CALC_CONN_TEB0187_REV01!F:M,8,0),IF(IFERROR(IF(AD613=AH613,AI613,AH613),"---")="---","---",IF(COUNTIF(CALC_CONN_TEB0187_REV01!F:F,IFERROR(IF(AD613=AH613,AI613,AH613),"---"))&gt;0,"---",IFERROR(IF(AD613=AH613,AI613,AH613),"---")))))=1,IF(AH613&lt;&gt;"---",VLOOKUP(AD613,CALC_CONN_TEB0187_REV01!F:M,8,0),IF(IFERROR(IF(AD613=AH613,AI613,AH613),"---")="---","---",IF(COUNTIF(CALC_CONN_TEB0187_REV01!F:F,IFERROR(IF(AD613=AH613,AI613,AH613),"---"))&gt;0,"---",IFERROR(IF(AD613=AH613,AI613,AH613),"---")))),"---")</f>
        <v>---</v>
      </c>
      <c r="AK613" t="str">
        <f>IF(COUNTIF(CALC_CONN_TEB0187_REV01!F:F,IF(AH613&lt;&gt;"---",VLOOKUP(AD613,CALC_CONN_TEB0187_REV01!F:M,8,0),IF(IFERROR(IF(AD613=AH613,AI613,AH613),"---")="---","---",IF(COUNTIF(CALC_CONN_TEB0187_REV01!F:F,IFERROR(IF(AD613=AH613,AI613,AH613),"---"))&gt;0,"---",IFERROR(IF(AD613=AH613,AI613,AH613),"---")))))=0,IF(AH613&lt;&gt;"---",VLOOKUP(AD613,CALC_CONN_TEB0187_REV01!F:M,8,0),IF(IFERROR(IF(AD613=AH613,AI613,AH613),"---")="---","---",IF(COUNTIF(CALC_CONN_TEB0187_REV01!F:F,IFERROR(IF(AD613=AH613,AI613,AH613),"---"))&gt;0,"---",IFERROR(IF(AD613=AH613,AI613,AH613),"---")))),"---")</f>
        <v>---</v>
      </c>
      <c r="AL613" t="str">
        <f t="shared" si="127"/>
        <v>---</v>
      </c>
      <c r="AM613">
        <f t="shared" si="128"/>
        <v>1098</v>
      </c>
      <c r="AT613" t="str">
        <f t="shared" si="121"/>
        <v>QSFP_LPMODE</v>
      </c>
      <c r="AU613" t="str">
        <f t="shared" si="122"/>
        <v>--</v>
      </c>
    </row>
    <row r="614" spans="1:47" x14ac:dyDescent="0.25">
      <c r="A614" t="str">
        <f t="shared" si="117"/>
        <v>J3-C10</v>
      </c>
      <c r="B614" t="str">
        <f t="shared" si="118"/>
        <v>QSFP_MODSEL</v>
      </c>
      <c r="C614" t="str">
        <f t="shared" si="119"/>
        <v>J3-QSFP_MODSEL</v>
      </c>
      <c r="D614" t="str">
        <f t="shared" si="120"/>
        <v>J3-C10</v>
      </c>
      <c r="E614" t="s">
        <v>411</v>
      </c>
      <c r="F614" t="s">
        <v>299</v>
      </c>
      <c r="G614" t="s">
        <v>4282</v>
      </c>
      <c r="L614" t="s">
        <v>4283</v>
      </c>
      <c r="M614" t="s">
        <v>428</v>
      </c>
      <c r="N614">
        <v>1.5129999999999999</v>
      </c>
      <c r="AA614">
        <f t="shared" si="129"/>
        <v>609</v>
      </c>
      <c r="AB614" t="str">
        <f>B2B!B611</f>
        <v>J3</v>
      </c>
      <c r="AC614" t="str">
        <f>B2B!C611</f>
        <v>C9</v>
      </c>
      <c r="AD614" t="str">
        <f t="shared" si="123"/>
        <v>J3-C9</v>
      </c>
      <c r="AE614" t="str">
        <f t="shared" si="124"/>
        <v>QSFP_LPMODE</v>
      </c>
      <c r="AG614" t="str">
        <f t="shared" si="125"/>
        <v>--</v>
      </c>
      <c r="AH614" t="str">
        <f t="shared" si="126"/>
        <v>J3-C9</v>
      </c>
      <c r="AI614" t="str">
        <f>IFERROR(IF(IF(AG614="--",INDEX(D:D,MATCH(AE614,INDEX(B:B,MATCH(AE614,B:B,)+1):B11128,)+MATCH(AE614,B:B,)))=AD614,VLOOKUP(AE614,B:D,3,0),IF(AG614="--",INDEX(D:D,MATCH(AE614,INDEX(B:B,MATCH(AE614,B:B,)+1):B11128,)+MATCH(AE614,B:B,)),"---")),"---")</f>
        <v>J18-31</v>
      </c>
      <c r="AJ614" t="str">
        <f>IF(COUNTIF(CALC_CONN_TEB0187_REV01!F:F,IF(AH614&lt;&gt;"---",VLOOKUP(AD614,CALC_CONN_TEB0187_REV01!F:M,8,0),IF(IFERROR(IF(AD614=AH614,AI614,AH614),"---")="---","---",IF(COUNTIF(CALC_CONN_TEB0187_REV01!F:F,IFERROR(IF(AD614=AH614,AI614,AH614),"---"))&gt;0,"---",IFERROR(IF(AD614=AH614,AI614,AH614),"---")))))=1,IF(AH614&lt;&gt;"---",VLOOKUP(AD614,CALC_CONN_TEB0187_REV01!F:M,8,0),IF(IFERROR(IF(AD614=AH614,AI614,AH614),"---")="---","---",IF(COUNTIF(CALC_CONN_TEB0187_REV01!F:F,IFERROR(IF(AD614=AH614,AI614,AH614),"---"))&gt;0,"---",IFERROR(IF(AD614=AH614,AI614,AH614),"---")))),"---")</f>
        <v>---</v>
      </c>
      <c r="AK614" t="str">
        <f>IF(COUNTIF(CALC_CONN_TEB0187_REV01!F:F,IF(AH614&lt;&gt;"---",VLOOKUP(AD614,CALC_CONN_TEB0187_REV01!F:M,8,0),IF(IFERROR(IF(AD614=AH614,AI614,AH614),"---")="---","---",IF(COUNTIF(CALC_CONN_TEB0187_REV01!F:F,IFERROR(IF(AD614=AH614,AI614,AH614),"---"))&gt;0,"---",IFERROR(IF(AD614=AH614,AI614,AH614),"---")))))=0,IF(AH614&lt;&gt;"---",VLOOKUP(AD614,CALC_CONN_TEB0187_REV01!F:M,8,0),IF(IFERROR(IF(AD614=AH614,AI614,AH614),"---")="---","---",IF(COUNTIF(CALC_CONN_TEB0187_REV01!F:F,IFERROR(IF(AD614=AH614,AI614,AH614),"---"))&gt;0,"---",IFERROR(IF(AD614=AH614,AI614,AH614),"---")))),"---")</f>
        <v>J18-31</v>
      </c>
      <c r="AL614">
        <f t="shared" si="127"/>
        <v>24.539300000000001</v>
      </c>
      <c r="AM614">
        <f t="shared" si="128"/>
        <v>2</v>
      </c>
      <c r="AT614" t="str">
        <f t="shared" si="121"/>
        <v>QSFP_MODSEL</v>
      </c>
      <c r="AU614" t="str">
        <f t="shared" si="122"/>
        <v>--</v>
      </c>
    </row>
    <row r="615" spans="1:47" x14ac:dyDescent="0.25">
      <c r="A615" t="str">
        <f t="shared" si="117"/>
        <v>J3-C11</v>
      </c>
      <c r="B615" t="str">
        <f t="shared" si="118"/>
        <v>SSD1_WAKE</v>
      </c>
      <c r="C615" t="str">
        <f t="shared" si="119"/>
        <v>J3-SSD1_WAKE</v>
      </c>
      <c r="D615" t="str">
        <f t="shared" si="120"/>
        <v>J3-C11</v>
      </c>
      <c r="E615" t="s">
        <v>411</v>
      </c>
      <c r="F615" t="s">
        <v>300</v>
      </c>
      <c r="G615" t="s">
        <v>4284</v>
      </c>
      <c r="L615" t="s">
        <v>4285</v>
      </c>
      <c r="M615" t="s">
        <v>428</v>
      </c>
      <c r="N615">
        <v>4.2762000000000002</v>
      </c>
      <c r="AA615">
        <f t="shared" si="129"/>
        <v>610</v>
      </c>
      <c r="AB615" t="str">
        <f>B2B!B612</f>
        <v>J3</v>
      </c>
      <c r="AC615" t="str">
        <f>B2B!C612</f>
        <v>C10</v>
      </c>
      <c r="AD615" t="str">
        <f t="shared" si="123"/>
        <v>J3-C10</v>
      </c>
      <c r="AE615" t="str">
        <f t="shared" si="124"/>
        <v>QSFP_MODSEL</v>
      </c>
      <c r="AG615" t="str">
        <f t="shared" si="125"/>
        <v>--</v>
      </c>
      <c r="AH615" t="str">
        <f t="shared" si="126"/>
        <v>J3-C10</v>
      </c>
      <c r="AI615" t="str">
        <f>IFERROR(IF(IF(AG615="--",INDEX(D:D,MATCH(AE615,INDEX(B:B,MATCH(AE615,B:B,)+1):B11129,)+MATCH(AE615,B:B,)))=AD615,VLOOKUP(AE615,B:D,3,0),IF(AG615="--",INDEX(D:D,MATCH(AE615,INDEX(B:B,MATCH(AE615,B:B,)+1):B11129,)+MATCH(AE615,B:B,)),"---")),"---")</f>
        <v>J18-8</v>
      </c>
      <c r="AJ615" t="str">
        <f>IF(COUNTIF(CALC_CONN_TEB0187_REV01!F:F,IF(AH615&lt;&gt;"---",VLOOKUP(AD615,CALC_CONN_TEB0187_REV01!F:M,8,0),IF(IFERROR(IF(AD615=AH615,AI615,AH615),"---")="---","---",IF(COUNTIF(CALC_CONN_TEB0187_REV01!F:F,IFERROR(IF(AD615=AH615,AI615,AH615),"---"))&gt;0,"---",IFERROR(IF(AD615=AH615,AI615,AH615),"---")))))=1,IF(AH615&lt;&gt;"---",VLOOKUP(AD615,CALC_CONN_TEB0187_REV01!F:M,8,0),IF(IFERROR(IF(AD615=AH615,AI615,AH615),"---")="---","---",IF(COUNTIF(CALC_CONN_TEB0187_REV01!F:F,IFERROR(IF(AD615=AH615,AI615,AH615),"---"))&gt;0,"---",IFERROR(IF(AD615=AH615,AI615,AH615),"---")))),"---")</f>
        <v>---</v>
      </c>
      <c r="AK615" t="str">
        <f>IF(COUNTIF(CALC_CONN_TEB0187_REV01!F:F,IF(AH615&lt;&gt;"---",VLOOKUP(AD615,CALC_CONN_TEB0187_REV01!F:M,8,0),IF(IFERROR(IF(AD615=AH615,AI615,AH615),"---")="---","---",IF(COUNTIF(CALC_CONN_TEB0187_REV01!F:F,IFERROR(IF(AD615=AH615,AI615,AH615),"---"))&gt;0,"---",IFERROR(IF(AD615=AH615,AI615,AH615),"---")))))=0,IF(AH615&lt;&gt;"---",VLOOKUP(AD615,CALC_CONN_TEB0187_REV01!F:M,8,0),IF(IFERROR(IF(AD615=AH615,AI615,AH615),"---")="---","---",IF(COUNTIF(CALC_CONN_TEB0187_REV01!F:F,IFERROR(IF(AD615=AH615,AI615,AH615),"---"))&gt;0,"---",IFERROR(IF(AD615=AH615,AI615,AH615),"---")))),"---")</f>
        <v>J18-8</v>
      </c>
      <c r="AL615">
        <f t="shared" si="127"/>
        <v>53.461599999999997</v>
      </c>
      <c r="AM615">
        <f t="shared" si="128"/>
        <v>2</v>
      </c>
      <c r="AT615" t="str">
        <f t="shared" si="121"/>
        <v>SSD1_WAKE</v>
      </c>
      <c r="AU615" t="str">
        <f t="shared" si="122"/>
        <v>--</v>
      </c>
    </row>
    <row r="616" spans="1:47" x14ac:dyDescent="0.25">
      <c r="A616" t="str">
        <f t="shared" si="117"/>
        <v>J3-C12</v>
      </c>
      <c r="B616" t="str">
        <f t="shared" si="118"/>
        <v>SSD1_CLKRQ</v>
      </c>
      <c r="C616" t="str">
        <f t="shared" si="119"/>
        <v>J3-SSD1_CLKRQ</v>
      </c>
      <c r="D616" t="str">
        <f t="shared" si="120"/>
        <v>J3-C12</v>
      </c>
      <c r="E616" t="s">
        <v>411</v>
      </c>
      <c r="F616" t="s">
        <v>301</v>
      </c>
      <c r="G616" t="s">
        <v>4286</v>
      </c>
      <c r="L616" t="s">
        <v>4101</v>
      </c>
      <c r="M616" t="s">
        <v>428</v>
      </c>
      <c r="N616">
        <v>2.4967000000000001</v>
      </c>
      <c r="AA616">
        <f t="shared" si="129"/>
        <v>611</v>
      </c>
      <c r="AB616" t="str">
        <f>B2B!B613</f>
        <v>J3</v>
      </c>
      <c r="AC616" t="str">
        <f>B2B!C613</f>
        <v>C11</v>
      </c>
      <c r="AD616" t="str">
        <f t="shared" si="123"/>
        <v>J3-C11</v>
      </c>
      <c r="AE616" t="str">
        <f t="shared" si="124"/>
        <v>SSD1_WAKE</v>
      </c>
      <c r="AG616" t="str">
        <f t="shared" si="125"/>
        <v>--</v>
      </c>
      <c r="AH616" t="str">
        <f t="shared" si="126"/>
        <v>J3-C11</v>
      </c>
      <c r="AI616" t="str">
        <f>IFERROR(IF(IF(AG616="--",INDEX(D:D,MATCH(AE616,INDEX(B:B,MATCH(AE616,B:B,)+1):B11130,)+MATCH(AE616,B:B,)))=AD616,VLOOKUP(AE616,B:D,3,0),IF(AG616="--",INDEX(D:D,MATCH(AE616,INDEX(B:B,MATCH(AE616,B:B,)+1):B11130,)+MATCH(AE616,B:B,)),"---")),"---")</f>
        <v>U1-54</v>
      </c>
      <c r="AJ616" t="str">
        <f>IF(COUNTIF(CALC_CONN_TEB0187_REV01!F:F,IF(AH616&lt;&gt;"---",VLOOKUP(AD616,CALC_CONN_TEB0187_REV01!F:M,8,0),IF(IFERROR(IF(AD616=AH616,AI616,AH616),"---")="---","---",IF(COUNTIF(CALC_CONN_TEB0187_REV01!F:F,IFERROR(IF(AD616=AH616,AI616,AH616),"---"))&gt;0,"---",IFERROR(IF(AD616=AH616,AI616,AH616),"---")))))=1,IF(AH616&lt;&gt;"---",VLOOKUP(AD616,CALC_CONN_TEB0187_REV01!F:M,8,0),IF(IFERROR(IF(AD616=AH616,AI616,AH616),"---")="---","---",IF(COUNTIF(CALC_CONN_TEB0187_REV01!F:F,IFERROR(IF(AD616=AH616,AI616,AH616),"---"))&gt;0,"---",IFERROR(IF(AD616=AH616,AI616,AH616),"---")))),"---")</f>
        <v>---</v>
      </c>
      <c r="AK616" t="str">
        <f>IF(COUNTIF(CALC_CONN_TEB0187_REV01!F:F,IF(AH616&lt;&gt;"---",VLOOKUP(AD616,CALC_CONN_TEB0187_REV01!F:M,8,0),IF(IFERROR(IF(AD616=AH616,AI616,AH616),"---")="---","---",IF(COUNTIF(CALC_CONN_TEB0187_REV01!F:F,IFERROR(IF(AD616=AH616,AI616,AH616),"---"))&gt;0,"---",IFERROR(IF(AD616=AH616,AI616,AH616),"---")))))=0,IF(AH616&lt;&gt;"---",VLOOKUP(AD616,CALC_CONN_TEB0187_REV01!F:M,8,0),IF(IFERROR(IF(AD616=AH616,AI616,AH616),"---")="---","---",IF(COUNTIF(CALC_CONN_TEB0187_REV01!F:F,IFERROR(IF(AD616=AH616,AI616,AH616),"---"))&gt;0,"---",IFERROR(IF(AD616=AH616,AI616,AH616),"---")))),"---")</f>
        <v>U1-54</v>
      </c>
      <c r="AL616">
        <f t="shared" si="127"/>
        <v>53.301699999999997</v>
      </c>
      <c r="AM616">
        <f t="shared" si="128"/>
        <v>2</v>
      </c>
      <c r="AT616" t="str">
        <f t="shared" si="121"/>
        <v>SSD1_CLKRQ</v>
      </c>
      <c r="AU616" t="str">
        <f t="shared" si="122"/>
        <v>--</v>
      </c>
    </row>
    <row r="617" spans="1:47" x14ac:dyDescent="0.25">
      <c r="A617" t="str">
        <f t="shared" si="117"/>
        <v>J3-C13</v>
      </c>
      <c r="B617" t="str">
        <f t="shared" si="118"/>
        <v>NetJ3_C13</v>
      </c>
      <c r="C617" t="str">
        <f t="shared" si="119"/>
        <v>J3-NetJ3_C13</v>
      </c>
      <c r="D617" t="str">
        <f t="shared" si="120"/>
        <v>J3-C13</v>
      </c>
      <c r="E617" t="s">
        <v>411</v>
      </c>
      <c r="F617" t="s">
        <v>302</v>
      </c>
      <c r="G617" t="s">
        <v>4287</v>
      </c>
      <c r="L617" t="s">
        <v>4288</v>
      </c>
      <c r="M617" t="s">
        <v>428</v>
      </c>
      <c r="N617">
        <v>2.0379999999999998</v>
      </c>
      <c r="AA617">
        <f t="shared" si="129"/>
        <v>612</v>
      </c>
      <c r="AB617" t="str">
        <f>B2B!B614</f>
        <v>J3</v>
      </c>
      <c r="AC617" t="str">
        <f>B2B!C614</f>
        <v>C12</v>
      </c>
      <c r="AD617" t="str">
        <f t="shared" si="123"/>
        <v>J3-C12</v>
      </c>
      <c r="AE617" t="str">
        <f t="shared" si="124"/>
        <v>SSD1_CLKRQ</v>
      </c>
      <c r="AG617" t="str">
        <f t="shared" si="125"/>
        <v>--</v>
      </c>
      <c r="AH617" t="str">
        <f t="shared" si="126"/>
        <v>J3-C12</v>
      </c>
      <c r="AI617" t="str">
        <f>IFERROR(IF(IF(AG617="--",INDEX(D:D,MATCH(AE617,INDEX(B:B,MATCH(AE617,B:B,)+1):B11131,)+MATCH(AE617,B:B,)))=AD617,VLOOKUP(AE617,B:D,3,0),IF(AG617="--",INDEX(D:D,MATCH(AE617,INDEX(B:B,MATCH(AE617,B:B,)+1):B11131,)+MATCH(AE617,B:B,)),"---")),"---")</f>
        <v>U1-52</v>
      </c>
      <c r="AJ617" t="str">
        <f>IF(COUNTIF(CALC_CONN_TEB0187_REV01!F:F,IF(AH617&lt;&gt;"---",VLOOKUP(AD617,CALC_CONN_TEB0187_REV01!F:M,8,0),IF(IFERROR(IF(AD617=AH617,AI617,AH617),"---")="---","---",IF(COUNTIF(CALC_CONN_TEB0187_REV01!F:F,IFERROR(IF(AD617=AH617,AI617,AH617),"---"))&gt;0,"---",IFERROR(IF(AD617=AH617,AI617,AH617),"---")))))=1,IF(AH617&lt;&gt;"---",VLOOKUP(AD617,CALC_CONN_TEB0187_REV01!F:M,8,0),IF(IFERROR(IF(AD617=AH617,AI617,AH617),"---")="---","---",IF(COUNTIF(CALC_CONN_TEB0187_REV01!F:F,IFERROR(IF(AD617=AH617,AI617,AH617),"---"))&gt;0,"---",IFERROR(IF(AD617=AH617,AI617,AH617),"---")))),"---")</f>
        <v>---</v>
      </c>
      <c r="AK617" t="str">
        <f>IF(COUNTIF(CALC_CONN_TEB0187_REV01!F:F,IF(AH617&lt;&gt;"---",VLOOKUP(AD617,CALC_CONN_TEB0187_REV01!F:M,8,0),IF(IFERROR(IF(AD617=AH617,AI617,AH617),"---")="---","---",IF(COUNTIF(CALC_CONN_TEB0187_REV01!F:F,IFERROR(IF(AD617=AH617,AI617,AH617),"---"))&gt;0,"---",IFERROR(IF(AD617=AH617,AI617,AH617),"---")))))=0,IF(AH617&lt;&gt;"---",VLOOKUP(AD617,CALC_CONN_TEB0187_REV01!F:M,8,0),IF(IFERROR(IF(AD617=AH617,AI617,AH617),"---")="---","---",IF(COUNTIF(CALC_CONN_TEB0187_REV01!F:F,IFERROR(IF(AD617=AH617,AI617,AH617),"---"))&gt;0,"---",IFERROR(IF(AD617=AH617,AI617,AH617),"---")))),"---")</f>
        <v>U1-52</v>
      </c>
      <c r="AL617">
        <f t="shared" si="127"/>
        <v>51.642499999999998</v>
      </c>
      <c r="AM617">
        <f t="shared" si="128"/>
        <v>3</v>
      </c>
      <c r="AT617" t="str">
        <f t="shared" si="121"/>
        <v>NetJ3_C13</v>
      </c>
      <c r="AU617" t="str">
        <f t="shared" si="122"/>
        <v>--</v>
      </c>
    </row>
    <row r="618" spans="1:47" x14ac:dyDescent="0.25">
      <c r="A618" t="str">
        <f t="shared" si="117"/>
        <v>J3-C14</v>
      </c>
      <c r="B618" t="str">
        <f t="shared" si="118"/>
        <v>GND</v>
      </c>
      <c r="C618" t="str">
        <f t="shared" si="119"/>
        <v>J3-GND</v>
      </c>
      <c r="D618" t="str">
        <f t="shared" si="120"/>
        <v>J3-C14</v>
      </c>
      <c r="E618" t="s">
        <v>411</v>
      </c>
      <c r="F618" t="s">
        <v>303</v>
      </c>
      <c r="G618" t="s">
        <v>433</v>
      </c>
      <c r="L618" t="s">
        <v>4289</v>
      </c>
      <c r="M618" t="s">
        <v>428</v>
      </c>
      <c r="N618">
        <v>4.9633000000000003</v>
      </c>
      <c r="AA618">
        <f t="shared" si="129"/>
        <v>613</v>
      </c>
      <c r="AB618" t="str">
        <f>B2B!B615</f>
        <v>J3</v>
      </c>
      <c r="AC618" t="str">
        <f>B2B!C615</f>
        <v>C13</v>
      </c>
      <c r="AD618" t="str">
        <f t="shared" si="123"/>
        <v>J3-C13</v>
      </c>
      <c r="AE618" t="str">
        <f t="shared" si="124"/>
        <v>NetJ3_C13</v>
      </c>
      <c r="AG618" t="str">
        <f t="shared" si="125"/>
        <v>--</v>
      </c>
      <c r="AH618" t="str">
        <f t="shared" si="126"/>
        <v>J3-C13</v>
      </c>
      <c r="AI618" t="str">
        <f>IFERROR(IF(IF(AG618="--",INDEX(D:D,MATCH(AE618,INDEX(B:B,MATCH(AE618,B:B,)+1):B11132,)+MATCH(AE618,B:B,)))=AD618,VLOOKUP(AE618,B:D,3,0),IF(AG618="--",INDEX(D:D,MATCH(AE618,INDEX(B:B,MATCH(AE618,B:B,)+1):B11132,)+MATCH(AE618,B:B,)),"---")),"---")</f>
        <v>---</v>
      </c>
      <c r="AJ618" t="str">
        <f>IF(COUNTIF(CALC_CONN_TEB0187_REV01!F:F,IF(AH618&lt;&gt;"---",VLOOKUP(AD618,CALC_CONN_TEB0187_REV01!F:M,8,0),IF(IFERROR(IF(AD618=AH618,AI618,AH618),"---")="---","---",IF(COUNTIF(CALC_CONN_TEB0187_REV01!F:F,IFERROR(IF(AD618=AH618,AI618,AH618),"---"))&gt;0,"---",IFERROR(IF(AD618=AH618,AI618,AH618),"---")))))=1,IF(AH618&lt;&gt;"---",VLOOKUP(AD618,CALC_CONN_TEB0187_REV01!F:M,8,0),IF(IFERROR(IF(AD618=AH618,AI618,AH618),"---")="---","---",IF(COUNTIF(CALC_CONN_TEB0187_REV01!F:F,IFERROR(IF(AD618=AH618,AI618,AH618),"---"))&gt;0,"---",IFERROR(IF(AD618=AH618,AI618,AH618),"---")))),"---")</f>
        <v>---</v>
      </c>
      <c r="AK618" t="str">
        <f>IF(COUNTIF(CALC_CONN_TEB0187_REV01!F:F,IF(AH618&lt;&gt;"---",VLOOKUP(AD618,CALC_CONN_TEB0187_REV01!F:M,8,0),IF(IFERROR(IF(AD618=AH618,AI618,AH618),"---")="---","---",IF(COUNTIF(CALC_CONN_TEB0187_REV01!F:F,IFERROR(IF(AD618=AH618,AI618,AH618),"---"))&gt;0,"---",IFERROR(IF(AD618=AH618,AI618,AH618),"---")))))=0,IF(AH618&lt;&gt;"---",VLOOKUP(AD618,CALC_CONN_TEB0187_REV01!F:M,8,0),IF(IFERROR(IF(AD618=AH618,AI618,AH618),"---")="---","---",IF(COUNTIF(CALC_CONN_TEB0187_REV01!F:F,IFERROR(IF(AD618=AH618,AI618,AH618),"---"))&gt;0,"---",IFERROR(IF(AD618=AH618,AI618,AH618),"---")))),"---")</f>
        <v>---</v>
      </c>
      <c r="AL618" t="str">
        <f t="shared" si="127"/>
        <v>--</v>
      </c>
      <c r="AM618">
        <f t="shared" si="128"/>
        <v>1</v>
      </c>
      <c r="AT618">
        <f t="shared" si="121"/>
        <v>0</v>
      </c>
      <c r="AU618">
        <f t="shared" si="122"/>
        <v>0</v>
      </c>
    </row>
    <row r="619" spans="1:47" x14ac:dyDescent="0.25">
      <c r="A619" t="str">
        <f t="shared" si="117"/>
        <v>J3-C15</v>
      </c>
      <c r="B619" t="str">
        <f t="shared" si="118"/>
        <v>C2</v>
      </c>
      <c r="C619" t="str">
        <f t="shared" si="119"/>
        <v>J3-C2</v>
      </c>
      <c r="D619" t="str">
        <f t="shared" si="120"/>
        <v>J3-C15</v>
      </c>
      <c r="E619" t="s">
        <v>411</v>
      </c>
      <c r="F619" t="s">
        <v>304</v>
      </c>
      <c r="G619" t="s">
        <v>291</v>
      </c>
      <c r="L619" t="s">
        <v>4290</v>
      </c>
      <c r="M619" t="s">
        <v>428</v>
      </c>
      <c r="N619">
        <v>4.6704999999999997</v>
      </c>
      <c r="AA619">
        <f t="shared" si="129"/>
        <v>614</v>
      </c>
      <c r="AB619" t="str">
        <f>B2B!B616</f>
        <v>J3</v>
      </c>
      <c r="AC619" t="str">
        <f>B2B!C616</f>
        <v>C14</v>
      </c>
      <c r="AD619" t="str">
        <f t="shared" si="123"/>
        <v>J3-C14</v>
      </c>
      <c r="AE619" t="str">
        <f t="shared" si="124"/>
        <v>GND</v>
      </c>
      <c r="AG619" t="str">
        <f t="shared" si="125"/>
        <v>---</v>
      </c>
      <c r="AH619" t="str">
        <f t="shared" si="126"/>
        <v>---</v>
      </c>
      <c r="AI619" t="str">
        <f>IFERROR(IF(IF(AG619="--",INDEX(D:D,MATCH(AE619,INDEX(B:B,MATCH(AE619,B:B,)+1):B11133,)+MATCH(AE619,B:B,)))=AD619,VLOOKUP(AE619,B:D,3,0),IF(AG619="--",INDEX(D:D,MATCH(AE619,INDEX(B:B,MATCH(AE619,B:B,)+1):B11133,)+MATCH(AE619,B:B,)),"---")),"---")</f>
        <v>---</v>
      </c>
      <c r="AJ619" t="str">
        <f>IF(COUNTIF(CALC_CONN_TEB0187_REV01!F:F,IF(AH619&lt;&gt;"---",VLOOKUP(AD619,CALC_CONN_TEB0187_REV01!F:M,8,0),IF(IFERROR(IF(AD619=AH619,AI619,AH619),"---")="---","---",IF(COUNTIF(CALC_CONN_TEB0187_REV01!F:F,IFERROR(IF(AD619=AH619,AI619,AH619),"---"))&gt;0,"---",IFERROR(IF(AD619=AH619,AI619,AH619),"---")))))=1,IF(AH619&lt;&gt;"---",VLOOKUP(AD619,CALC_CONN_TEB0187_REV01!F:M,8,0),IF(IFERROR(IF(AD619=AH619,AI619,AH619),"---")="---","---",IF(COUNTIF(CALC_CONN_TEB0187_REV01!F:F,IFERROR(IF(AD619=AH619,AI619,AH619),"---"))&gt;0,"---",IFERROR(IF(AD619=AH619,AI619,AH619),"---")))),"---")</f>
        <v>---</v>
      </c>
      <c r="AK619" t="str">
        <f>IF(COUNTIF(CALC_CONN_TEB0187_REV01!F:F,IF(AH619&lt;&gt;"---",VLOOKUP(AD619,CALC_CONN_TEB0187_REV01!F:M,8,0),IF(IFERROR(IF(AD619=AH619,AI619,AH619),"---")="---","---",IF(COUNTIF(CALC_CONN_TEB0187_REV01!F:F,IFERROR(IF(AD619=AH619,AI619,AH619),"---"))&gt;0,"---",IFERROR(IF(AD619=AH619,AI619,AH619),"---")))))=0,IF(AH619&lt;&gt;"---",VLOOKUP(AD619,CALC_CONN_TEB0187_REV01!F:M,8,0),IF(IFERROR(IF(AD619=AH619,AI619,AH619),"---")="---","---",IF(COUNTIF(CALC_CONN_TEB0187_REV01!F:F,IFERROR(IF(AD619=AH619,AI619,AH619),"---"))&gt;0,"---",IFERROR(IF(AD619=AH619,AI619,AH619),"---")))),"---")</f>
        <v>---</v>
      </c>
      <c r="AL619" t="str">
        <f t="shared" si="127"/>
        <v>---</v>
      </c>
      <c r="AM619">
        <f t="shared" si="128"/>
        <v>1098</v>
      </c>
      <c r="AT619" t="str">
        <f t="shared" si="121"/>
        <v>C2</v>
      </c>
      <c r="AU619" t="str">
        <f t="shared" si="122"/>
        <v>--</v>
      </c>
    </row>
    <row r="620" spans="1:47" x14ac:dyDescent="0.25">
      <c r="A620" t="str">
        <f t="shared" si="117"/>
        <v>J3-C16</v>
      </c>
      <c r="B620" t="str">
        <f t="shared" si="118"/>
        <v>B0</v>
      </c>
      <c r="C620" t="str">
        <f t="shared" si="119"/>
        <v>J3-B0</v>
      </c>
      <c r="D620" t="str">
        <f t="shared" si="120"/>
        <v>J3-C16</v>
      </c>
      <c r="E620" t="s">
        <v>411</v>
      </c>
      <c r="F620" t="s">
        <v>305</v>
      </c>
      <c r="G620" t="s">
        <v>3733</v>
      </c>
      <c r="L620" t="s">
        <v>4291</v>
      </c>
      <c r="M620" t="s">
        <v>428</v>
      </c>
      <c r="N620">
        <v>3.5068999999999999</v>
      </c>
      <c r="AA620">
        <f t="shared" si="129"/>
        <v>615</v>
      </c>
      <c r="AB620" t="str">
        <f>B2B!B617</f>
        <v>J3</v>
      </c>
      <c r="AC620" t="str">
        <f>B2B!C617</f>
        <v>C15</v>
      </c>
      <c r="AD620" t="str">
        <f t="shared" si="123"/>
        <v>J3-C15</v>
      </c>
      <c r="AE620" t="str">
        <f t="shared" si="124"/>
        <v>C2</v>
      </c>
      <c r="AG620" t="str">
        <f t="shared" si="125"/>
        <v>--</v>
      </c>
      <c r="AH620" t="str">
        <f t="shared" si="126"/>
        <v>J3-C15</v>
      </c>
      <c r="AI620" t="str">
        <f>IFERROR(IF(IF(AG620="--",INDEX(D:D,MATCH(AE620,INDEX(B:B,MATCH(AE620,B:B,)+1):B11134,)+MATCH(AE620,B:B,)))=AD620,VLOOKUP(AE620,B:D,3,0),IF(AG620="--",INDEX(D:D,MATCH(AE620,INDEX(B:B,MATCH(AE620,B:B,)+1):B11134,)+MATCH(AE620,B:B,)),"---")),"---")</f>
        <v>J20-7</v>
      </c>
      <c r="AJ620" t="str">
        <f>IF(COUNTIF(CALC_CONN_TEB0187_REV01!F:F,IF(AH620&lt;&gt;"---",VLOOKUP(AD620,CALC_CONN_TEB0187_REV01!F:M,8,0),IF(IFERROR(IF(AD620=AH620,AI620,AH620),"---")="---","---",IF(COUNTIF(CALC_CONN_TEB0187_REV01!F:F,IFERROR(IF(AD620=AH620,AI620,AH620),"---"))&gt;0,"---",IFERROR(IF(AD620=AH620,AI620,AH620),"---")))))=1,IF(AH620&lt;&gt;"---",VLOOKUP(AD620,CALC_CONN_TEB0187_REV01!F:M,8,0),IF(IFERROR(IF(AD620=AH620,AI620,AH620),"---")="---","---",IF(COUNTIF(CALC_CONN_TEB0187_REV01!F:F,IFERROR(IF(AD620=AH620,AI620,AH620),"---"))&gt;0,"---",IFERROR(IF(AD620=AH620,AI620,AH620),"---")))),"---")</f>
        <v>---</v>
      </c>
      <c r="AK620" t="str">
        <f>IF(COUNTIF(CALC_CONN_TEB0187_REV01!F:F,IF(AH620&lt;&gt;"---",VLOOKUP(AD620,CALC_CONN_TEB0187_REV01!F:M,8,0),IF(IFERROR(IF(AD620=AH620,AI620,AH620),"---")="---","---",IF(COUNTIF(CALC_CONN_TEB0187_REV01!F:F,IFERROR(IF(AD620=AH620,AI620,AH620),"---"))&gt;0,"---",IFERROR(IF(AD620=AH620,AI620,AH620),"---")))))=0,IF(AH620&lt;&gt;"---",VLOOKUP(AD620,CALC_CONN_TEB0187_REV01!F:M,8,0),IF(IFERROR(IF(AD620=AH620,AI620,AH620),"---")="---","---",IF(COUNTIF(CALC_CONN_TEB0187_REV01!F:F,IFERROR(IF(AD620=AH620,AI620,AH620),"---"))&gt;0,"---",IFERROR(IF(AD620=AH620,AI620,AH620),"---")))),"---")</f>
        <v>J20-7</v>
      </c>
      <c r="AL620">
        <f t="shared" si="127"/>
        <v>94.263999999999996</v>
      </c>
      <c r="AM620">
        <f t="shared" si="128"/>
        <v>2</v>
      </c>
      <c r="AT620" t="str">
        <f t="shared" si="121"/>
        <v>B0</v>
      </c>
      <c r="AU620" t="str">
        <f t="shared" si="122"/>
        <v>--</v>
      </c>
    </row>
    <row r="621" spans="1:47" x14ac:dyDescent="0.25">
      <c r="A621" t="str">
        <f t="shared" si="117"/>
        <v>J3-C17</v>
      </c>
      <c r="B621" t="str">
        <f t="shared" si="118"/>
        <v>A2</v>
      </c>
      <c r="C621" t="str">
        <f t="shared" si="119"/>
        <v>J3-A2</v>
      </c>
      <c r="D621" t="str">
        <f t="shared" si="120"/>
        <v>J3-C17</v>
      </c>
      <c r="E621" t="s">
        <v>411</v>
      </c>
      <c r="F621" t="s">
        <v>306</v>
      </c>
      <c r="G621" t="s">
        <v>171</v>
      </c>
      <c r="L621" t="s">
        <v>4292</v>
      </c>
      <c r="M621" t="s">
        <v>428</v>
      </c>
      <c r="N621">
        <v>3.4969000000000001</v>
      </c>
      <c r="AA621">
        <f t="shared" si="129"/>
        <v>616</v>
      </c>
      <c r="AB621" t="str">
        <f>B2B!B618</f>
        <v>J3</v>
      </c>
      <c r="AC621" t="str">
        <f>B2B!C618</f>
        <v>C16</v>
      </c>
      <c r="AD621" t="str">
        <f t="shared" si="123"/>
        <v>J3-C16</v>
      </c>
      <c r="AE621" t="str">
        <f t="shared" si="124"/>
        <v>B0</v>
      </c>
      <c r="AG621" t="str">
        <f t="shared" si="125"/>
        <v>--</v>
      </c>
      <c r="AH621" t="str">
        <f t="shared" si="126"/>
        <v>J3-C16</v>
      </c>
      <c r="AI621" t="str">
        <f>IFERROR(IF(IF(AG621="--",INDEX(D:D,MATCH(AE621,INDEX(B:B,MATCH(AE621,B:B,)+1):B11135,)+MATCH(AE621,B:B,)))=AD621,VLOOKUP(AE621,B:D,3,0),IF(AG621="--",INDEX(D:D,MATCH(AE621,INDEX(B:B,MATCH(AE621,B:B,)+1):B11135,)+MATCH(AE621,B:B,)),"---")),"---")</f>
        <v>J22-3</v>
      </c>
      <c r="AJ621" t="str">
        <f>IF(COUNTIF(CALC_CONN_TEB0187_REV01!F:F,IF(AH621&lt;&gt;"---",VLOOKUP(AD621,CALC_CONN_TEB0187_REV01!F:M,8,0),IF(IFERROR(IF(AD621=AH621,AI621,AH621),"---")="---","---",IF(COUNTIF(CALC_CONN_TEB0187_REV01!F:F,IFERROR(IF(AD621=AH621,AI621,AH621),"---"))&gt;0,"---",IFERROR(IF(AD621=AH621,AI621,AH621),"---")))))=1,IF(AH621&lt;&gt;"---",VLOOKUP(AD621,CALC_CONN_TEB0187_REV01!F:M,8,0),IF(IFERROR(IF(AD621=AH621,AI621,AH621),"---")="---","---",IF(COUNTIF(CALC_CONN_TEB0187_REV01!F:F,IFERROR(IF(AD621=AH621,AI621,AH621),"---"))&gt;0,"---",IFERROR(IF(AD621=AH621,AI621,AH621),"---")))),"---")</f>
        <v>---</v>
      </c>
      <c r="AK621" t="str">
        <f>IF(COUNTIF(CALC_CONN_TEB0187_REV01!F:F,IF(AH621&lt;&gt;"---",VLOOKUP(AD621,CALC_CONN_TEB0187_REV01!F:M,8,0),IF(IFERROR(IF(AD621=AH621,AI621,AH621),"---")="---","---",IF(COUNTIF(CALC_CONN_TEB0187_REV01!F:F,IFERROR(IF(AD621=AH621,AI621,AH621),"---"))&gt;0,"---",IFERROR(IF(AD621=AH621,AI621,AH621),"---")))))=0,IF(AH621&lt;&gt;"---",VLOOKUP(AD621,CALC_CONN_TEB0187_REV01!F:M,8,0),IF(IFERROR(IF(AD621=AH621,AI621,AH621),"---")="---","---",IF(COUNTIF(CALC_CONN_TEB0187_REV01!F:F,IFERROR(IF(AD621=AH621,AI621,AH621),"---"))&gt;0,"---",IFERROR(IF(AD621=AH621,AI621,AH621),"---")))),"---")</f>
        <v>J22-3</v>
      </c>
      <c r="AL621">
        <f t="shared" si="127"/>
        <v>115.405</v>
      </c>
      <c r="AM621">
        <f t="shared" si="128"/>
        <v>2</v>
      </c>
      <c r="AT621" t="str">
        <f t="shared" si="121"/>
        <v>A2</v>
      </c>
      <c r="AU621" t="str">
        <f t="shared" si="122"/>
        <v>--</v>
      </c>
    </row>
    <row r="622" spans="1:47" x14ac:dyDescent="0.25">
      <c r="A622" t="str">
        <f t="shared" si="117"/>
        <v>J3-C18</v>
      </c>
      <c r="B622" t="str">
        <f t="shared" si="118"/>
        <v>A0</v>
      </c>
      <c r="C622" t="str">
        <f t="shared" si="119"/>
        <v>J3-A0</v>
      </c>
      <c r="D622" t="str">
        <f t="shared" si="120"/>
        <v>J3-C18</v>
      </c>
      <c r="E622" t="s">
        <v>411</v>
      </c>
      <c r="F622" t="s">
        <v>307</v>
      </c>
      <c r="G622" t="s">
        <v>3727</v>
      </c>
      <c r="L622" t="s">
        <v>4293</v>
      </c>
      <c r="M622" t="s">
        <v>428</v>
      </c>
      <c r="N622">
        <v>3.8883999999999999</v>
      </c>
      <c r="AA622">
        <f t="shared" si="129"/>
        <v>617</v>
      </c>
      <c r="AB622" t="str">
        <f>B2B!B619</f>
        <v>J3</v>
      </c>
      <c r="AC622" t="str">
        <f>B2B!C619</f>
        <v>C17</v>
      </c>
      <c r="AD622" t="str">
        <f t="shared" si="123"/>
        <v>J3-C17</v>
      </c>
      <c r="AE622" t="str">
        <f t="shared" si="124"/>
        <v>A2</v>
      </c>
      <c r="AG622" t="str">
        <f t="shared" si="125"/>
        <v>--</v>
      </c>
      <c r="AH622" t="str">
        <f t="shared" si="126"/>
        <v>J3-C17</v>
      </c>
      <c r="AI622" t="str">
        <f>IFERROR(IF(IF(AG622="--",INDEX(D:D,MATCH(AE622,INDEX(B:B,MATCH(AE622,B:B,)+1):B11136,)+MATCH(AE622,B:B,)))=AD622,VLOOKUP(AE622,B:D,3,0),IF(AG622="--",INDEX(D:D,MATCH(AE622,INDEX(B:B,MATCH(AE622,B:B,)+1):B11136,)+MATCH(AE622,B:B,)),"---")),"---")</f>
        <v>J16-7</v>
      </c>
      <c r="AJ622" t="str">
        <f>IF(COUNTIF(CALC_CONN_TEB0187_REV01!F:F,IF(AH622&lt;&gt;"---",VLOOKUP(AD622,CALC_CONN_TEB0187_REV01!F:M,8,0),IF(IFERROR(IF(AD622=AH622,AI622,AH622),"---")="---","---",IF(COUNTIF(CALC_CONN_TEB0187_REV01!F:F,IFERROR(IF(AD622=AH622,AI622,AH622),"---"))&gt;0,"---",IFERROR(IF(AD622=AH622,AI622,AH622),"---")))))=1,IF(AH622&lt;&gt;"---",VLOOKUP(AD622,CALC_CONN_TEB0187_REV01!F:M,8,0),IF(IFERROR(IF(AD622=AH622,AI622,AH622),"---")="---","---",IF(COUNTIF(CALC_CONN_TEB0187_REV01!F:F,IFERROR(IF(AD622=AH622,AI622,AH622),"---"))&gt;0,"---",IFERROR(IF(AD622=AH622,AI622,AH622),"---")))),"---")</f>
        <v>---</v>
      </c>
      <c r="AK622" t="str">
        <f>IF(COUNTIF(CALC_CONN_TEB0187_REV01!F:F,IF(AH622&lt;&gt;"---",VLOOKUP(AD622,CALC_CONN_TEB0187_REV01!F:M,8,0),IF(IFERROR(IF(AD622=AH622,AI622,AH622),"---")="---","---",IF(COUNTIF(CALC_CONN_TEB0187_REV01!F:F,IFERROR(IF(AD622=AH622,AI622,AH622),"---"))&gt;0,"---",IFERROR(IF(AD622=AH622,AI622,AH622),"---")))))=0,IF(AH622&lt;&gt;"---",VLOOKUP(AD622,CALC_CONN_TEB0187_REV01!F:M,8,0),IF(IFERROR(IF(AD622=AH622,AI622,AH622),"---")="---","---",IF(COUNTIF(CALC_CONN_TEB0187_REV01!F:F,IFERROR(IF(AD622=AH622,AI622,AH622),"---"))&gt;0,"---",IFERROR(IF(AD622=AH622,AI622,AH622),"---")))),"---")</f>
        <v>J16-7</v>
      </c>
      <c r="AL622">
        <f t="shared" si="127"/>
        <v>139.446</v>
      </c>
      <c r="AM622">
        <f t="shared" si="128"/>
        <v>2</v>
      </c>
      <c r="AT622" t="str">
        <f t="shared" si="121"/>
        <v>A0</v>
      </c>
      <c r="AU622" t="str">
        <f t="shared" si="122"/>
        <v>--</v>
      </c>
    </row>
    <row r="623" spans="1:47" x14ac:dyDescent="0.25">
      <c r="A623" t="str">
        <f t="shared" si="117"/>
        <v>J3-C19</v>
      </c>
      <c r="B623" t="str">
        <f t="shared" si="118"/>
        <v>B3</v>
      </c>
      <c r="C623" t="str">
        <f t="shared" si="119"/>
        <v>J3-B3</v>
      </c>
      <c r="D623" t="str">
        <f t="shared" si="120"/>
        <v>J3-C19</v>
      </c>
      <c r="E623" t="s">
        <v>411</v>
      </c>
      <c r="F623" t="s">
        <v>308</v>
      </c>
      <c r="G623" t="s">
        <v>232</v>
      </c>
      <c r="L623" t="s">
        <v>4294</v>
      </c>
      <c r="M623" t="s">
        <v>428</v>
      </c>
      <c r="N623">
        <v>0</v>
      </c>
      <c r="AA623">
        <f t="shared" si="129"/>
        <v>618</v>
      </c>
      <c r="AB623" t="str">
        <f>B2B!B620</f>
        <v>J3</v>
      </c>
      <c r="AC623" t="str">
        <f>B2B!C620</f>
        <v>C18</v>
      </c>
      <c r="AD623" t="str">
        <f t="shared" si="123"/>
        <v>J3-C18</v>
      </c>
      <c r="AE623" t="str">
        <f t="shared" si="124"/>
        <v>A0</v>
      </c>
      <c r="AG623" t="str">
        <f t="shared" si="125"/>
        <v>--</v>
      </c>
      <c r="AH623" t="str">
        <f t="shared" si="126"/>
        <v>J3-C18</v>
      </c>
      <c r="AI623" t="str">
        <f>IFERROR(IF(IF(AG623="--",INDEX(D:D,MATCH(AE623,INDEX(B:B,MATCH(AE623,B:B,)+1):B11137,)+MATCH(AE623,B:B,)))=AD623,VLOOKUP(AE623,B:D,3,0),IF(AG623="--",INDEX(D:D,MATCH(AE623,INDEX(B:B,MATCH(AE623,B:B,)+1):B11137,)+MATCH(AE623,B:B,)),"---")),"---")</f>
        <v>J16-3</v>
      </c>
      <c r="AJ623" t="str">
        <f>IF(COUNTIF(CALC_CONN_TEB0187_REV01!F:F,IF(AH623&lt;&gt;"---",VLOOKUP(AD623,CALC_CONN_TEB0187_REV01!F:M,8,0),IF(IFERROR(IF(AD623=AH623,AI623,AH623),"---")="---","---",IF(COUNTIF(CALC_CONN_TEB0187_REV01!F:F,IFERROR(IF(AD623=AH623,AI623,AH623),"---"))&gt;0,"---",IFERROR(IF(AD623=AH623,AI623,AH623),"---")))))=1,IF(AH623&lt;&gt;"---",VLOOKUP(AD623,CALC_CONN_TEB0187_REV01!F:M,8,0),IF(IFERROR(IF(AD623=AH623,AI623,AH623),"---")="---","---",IF(COUNTIF(CALC_CONN_TEB0187_REV01!F:F,IFERROR(IF(AD623=AH623,AI623,AH623),"---"))&gt;0,"---",IFERROR(IF(AD623=AH623,AI623,AH623),"---")))),"---")</f>
        <v>---</v>
      </c>
      <c r="AK623" t="str">
        <f>IF(COUNTIF(CALC_CONN_TEB0187_REV01!F:F,IF(AH623&lt;&gt;"---",VLOOKUP(AD623,CALC_CONN_TEB0187_REV01!F:M,8,0),IF(IFERROR(IF(AD623=AH623,AI623,AH623),"---")="---","---",IF(COUNTIF(CALC_CONN_TEB0187_REV01!F:F,IFERROR(IF(AD623=AH623,AI623,AH623),"---"))&gt;0,"---",IFERROR(IF(AD623=AH623,AI623,AH623),"---")))))=0,IF(AH623&lt;&gt;"---",VLOOKUP(AD623,CALC_CONN_TEB0187_REV01!F:M,8,0),IF(IFERROR(IF(AD623=AH623,AI623,AH623),"---")="---","---",IF(COUNTIF(CALC_CONN_TEB0187_REV01!F:F,IFERROR(IF(AD623=AH623,AI623,AH623),"---"))&gt;0,"---",IFERROR(IF(AD623=AH623,AI623,AH623),"---")))),"---")</f>
        <v>J16-3</v>
      </c>
      <c r="AL623">
        <f t="shared" si="127"/>
        <v>136.33789999999999</v>
      </c>
      <c r="AM623">
        <f t="shared" si="128"/>
        <v>2</v>
      </c>
      <c r="AT623" t="str">
        <f t="shared" si="121"/>
        <v>B3</v>
      </c>
      <c r="AU623" t="str">
        <f t="shared" si="122"/>
        <v>--</v>
      </c>
    </row>
    <row r="624" spans="1:47" x14ac:dyDescent="0.25">
      <c r="A624" t="str">
        <f t="shared" si="117"/>
        <v>J3-C20</v>
      </c>
      <c r="B624" t="str">
        <f t="shared" si="118"/>
        <v>GND</v>
      </c>
      <c r="C624" t="str">
        <f t="shared" si="119"/>
        <v>J3-GND</v>
      </c>
      <c r="D624" t="str">
        <f t="shared" si="120"/>
        <v>J3-C20</v>
      </c>
      <c r="E624" t="s">
        <v>411</v>
      </c>
      <c r="F624" t="s">
        <v>309</v>
      </c>
      <c r="G624" t="s">
        <v>433</v>
      </c>
      <c r="L624" t="s">
        <v>4295</v>
      </c>
      <c r="M624" t="s">
        <v>428</v>
      </c>
      <c r="N624">
        <v>3.5415000000000001</v>
      </c>
      <c r="AA624">
        <f t="shared" si="129"/>
        <v>619</v>
      </c>
      <c r="AB624" t="str">
        <f>B2B!B621</f>
        <v>J3</v>
      </c>
      <c r="AC624" t="str">
        <f>B2B!C621</f>
        <v>C19</v>
      </c>
      <c r="AD624" t="str">
        <f t="shared" si="123"/>
        <v>J3-C19</v>
      </c>
      <c r="AE624" t="str">
        <f t="shared" si="124"/>
        <v>B3</v>
      </c>
      <c r="AG624" t="str">
        <f t="shared" si="125"/>
        <v>--</v>
      </c>
      <c r="AH624" t="str">
        <f t="shared" si="126"/>
        <v>J3-C19</v>
      </c>
      <c r="AI624" t="str">
        <f>IFERROR(IF(IF(AG624="--",INDEX(D:D,MATCH(AE624,INDEX(B:B,MATCH(AE624,B:B,)+1):B11138,)+MATCH(AE624,B:B,)))=AD624,VLOOKUP(AE624,B:D,3,0),IF(AG624="--",INDEX(D:D,MATCH(AE624,INDEX(B:B,MATCH(AE624,B:B,)+1):B11138,)+MATCH(AE624,B:B,)),"---")),"---")</f>
        <v>J22-9</v>
      </c>
      <c r="AJ624" t="str">
        <f>IF(COUNTIF(CALC_CONN_TEB0187_REV01!F:F,IF(AH624&lt;&gt;"---",VLOOKUP(AD624,CALC_CONN_TEB0187_REV01!F:M,8,0),IF(IFERROR(IF(AD624=AH624,AI624,AH624),"---")="---","---",IF(COUNTIF(CALC_CONN_TEB0187_REV01!F:F,IFERROR(IF(AD624=AH624,AI624,AH624),"---"))&gt;0,"---",IFERROR(IF(AD624=AH624,AI624,AH624),"---")))))=1,IF(AH624&lt;&gt;"---",VLOOKUP(AD624,CALC_CONN_TEB0187_REV01!F:M,8,0),IF(IFERROR(IF(AD624=AH624,AI624,AH624),"---")="---","---",IF(COUNTIF(CALC_CONN_TEB0187_REV01!F:F,IFERROR(IF(AD624=AH624,AI624,AH624),"---"))&gt;0,"---",IFERROR(IF(AD624=AH624,AI624,AH624),"---")))),"---")</f>
        <v>---</v>
      </c>
      <c r="AK624" t="str">
        <f>IF(COUNTIF(CALC_CONN_TEB0187_REV01!F:F,IF(AH624&lt;&gt;"---",VLOOKUP(AD624,CALC_CONN_TEB0187_REV01!F:M,8,0),IF(IFERROR(IF(AD624=AH624,AI624,AH624),"---")="---","---",IF(COUNTIF(CALC_CONN_TEB0187_REV01!F:F,IFERROR(IF(AD624=AH624,AI624,AH624),"---"))&gt;0,"---",IFERROR(IF(AD624=AH624,AI624,AH624),"---")))))=0,IF(AH624&lt;&gt;"---",VLOOKUP(AD624,CALC_CONN_TEB0187_REV01!F:M,8,0),IF(IFERROR(IF(AD624=AH624,AI624,AH624),"---")="---","---",IF(COUNTIF(CALC_CONN_TEB0187_REV01!F:F,IFERROR(IF(AD624=AH624,AI624,AH624),"---"))&gt;0,"---",IFERROR(IF(AD624=AH624,AI624,AH624),"---")))),"---")</f>
        <v>J22-9</v>
      </c>
      <c r="AL624">
        <f t="shared" si="127"/>
        <v>121.5308</v>
      </c>
      <c r="AM624">
        <f t="shared" si="128"/>
        <v>2</v>
      </c>
      <c r="AT624">
        <f t="shared" si="121"/>
        <v>0</v>
      </c>
      <c r="AU624">
        <f t="shared" si="122"/>
        <v>0</v>
      </c>
    </row>
    <row r="625" spans="1:47" x14ac:dyDescent="0.25">
      <c r="A625" t="str">
        <f t="shared" si="117"/>
        <v>J3-C21</v>
      </c>
      <c r="B625" t="str">
        <f t="shared" si="118"/>
        <v>C7</v>
      </c>
      <c r="C625" t="str">
        <f t="shared" si="119"/>
        <v>J3-C7</v>
      </c>
      <c r="D625" t="str">
        <f t="shared" si="120"/>
        <v>J3-C21</v>
      </c>
      <c r="E625" t="s">
        <v>411</v>
      </c>
      <c r="F625" t="s">
        <v>310</v>
      </c>
      <c r="G625" t="s">
        <v>296</v>
      </c>
      <c r="L625" t="s">
        <v>4296</v>
      </c>
      <c r="M625" t="s">
        <v>428</v>
      </c>
      <c r="N625">
        <v>2.1796000000000002</v>
      </c>
      <c r="AA625">
        <f t="shared" si="129"/>
        <v>620</v>
      </c>
      <c r="AB625" t="str">
        <f>B2B!B622</f>
        <v>J3</v>
      </c>
      <c r="AC625" t="str">
        <f>B2B!C622</f>
        <v>C20</v>
      </c>
      <c r="AD625" t="str">
        <f t="shared" si="123"/>
        <v>J3-C20</v>
      </c>
      <c r="AE625" t="str">
        <f t="shared" si="124"/>
        <v>GND</v>
      </c>
      <c r="AG625" t="str">
        <f t="shared" si="125"/>
        <v>---</v>
      </c>
      <c r="AH625" t="str">
        <f t="shared" si="126"/>
        <v>---</v>
      </c>
      <c r="AI625" t="str">
        <f>IFERROR(IF(IF(AG625="--",INDEX(D:D,MATCH(AE625,INDEX(B:B,MATCH(AE625,B:B,)+1):B11139,)+MATCH(AE625,B:B,)))=AD625,VLOOKUP(AE625,B:D,3,0),IF(AG625="--",INDEX(D:D,MATCH(AE625,INDEX(B:B,MATCH(AE625,B:B,)+1):B11139,)+MATCH(AE625,B:B,)),"---")),"---")</f>
        <v>---</v>
      </c>
      <c r="AJ625" t="str">
        <f>IF(COUNTIF(CALC_CONN_TEB0187_REV01!F:F,IF(AH625&lt;&gt;"---",VLOOKUP(AD625,CALC_CONN_TEB0187_REV01!F:M,8,0),IF(IFERROR(IF(AD625=AH625,AI625,AH625),"---")="---","---",IF(COUNTIF(CALC_CONN_TEB0187_REV01!F:F,IFERROR(IF(AD625=AH625,AI625,AH625),"---"))&gt;0,"---",IFERROR(IF(AD625=AH625,AI625,AH625),"---")))))=1,IF(AH625&lt;&gt;"---",VLOOKUP(AD625,CALC_CONN_TEB0187_REV01!F:M,8,0),IF(IFERROR(IF(AD625=AH625,AI625,AH625),"---")="---","---",IF(COUNTIF(CALC_CONN_TEB0187_REV01!F:F,IFERROR(IF(AD625=AH625,AI625,AH625),"---"))&gt;0,"---",IFERROR(IF(AD625=AH625,AI625,AH625),"---")))),"---")</f>
        <v>---</v>
      </c>
      <c r="AK625" t="str">
        <f>IF(COUNTIF(CALC_CONN_TEB0187_REV01!F:F,IF(AH625&lt;&gt;"---",VLOOKUP(AD625,CALC_CONN_TEB0187_REV01!F:M,8,0),IF(IFERROR(IF(AD625=AH625,AI625,AH625),"---")="---","---",IF(COUNTIF(CALC_CONN_TEB0187_REV01!F:F,IFERROR(IF(AD625=AH625,AI625,AH625),"---"))&gt;0,"---",IFERROR(IF(AD625=AH625,AI625,AH625),"---")))))=0,IF(AH625&lt;&gt;"---",VLOOKUP(AD625,CALC_CONN_TEB0187_REV01!F:M,8,0),IF(IFERROR(IF(AD625=AH625,AI625,AH625),"---")="---","---",IF(COUNTIF(CALC_CONN_TEB0187_REV01!F:F,IFERROR(IF(AD625=AH625,AI625,AH625),"---"))&gt;0,"---",IFERROR(IF(AD625=AH625,AI625,AH625),"---")))),"---")</f>
        <v>---</v>
      </c>
      <c r="AL625" t="str">
        <f t="shared" si="127"/>
        <v>---</v>
      </c>
      <c r="AM625">
        <f t="shared" si="128"/>
        <v>1098</v>
      </c>
      <c r="AT625" t="str">
        <f t="shared" si="121"/>
        <v>C7</v>
      </c>
      <c r="AU625" t="str">
        <f t="shared" si="122"/>
        <v>--</v>
      </c>
    </row>
    <row r="626" spans="1:47" x14ac:dyDescent="0.25">
      <c r="A626" t="str">
        <f t="shared" si="117"/>
        <v>J3-C22</v>
      </c>
      <c r="B626" t="str">
        <f t="shared" si="118"/>
        <v>C5</v>
      </c>
      <c r="C626" t="str">
        <f t="shared" si="119"/>
        <v>J3-C5</v>
      </c>
      <c r="D626" t="str">
        <f t="shared" si="120"/>
        <v>J3-C22</v>
      </c>
      <c r="E626" t="s">
        <v>411</v>
      </c>
      <c r="F626" t="s">
        <v>311</v>
      </c>
      <c r="G626" t="s">
        <v>294</v>
      </c>
      <c r="L626" t="s">
        <v>4297</v>
      </c>
      <c r="M626" t="s">
        <v>428</v>
      </c>
      <c r="N626">
        <v>6.8170999999999999</v>
      </c>
      <c r="AA626">
        <f t="shared" si="129"/>
        <v>621</v>
      </c>
      <c r="AB626" t="str">
        <f>B2B!B623</f>
        <v>J3</v>
      </c>
      <c r="AC626" t="str">
        <f>B2B!C623</f>
        <v>C21</v>
      </c>
      <c r="AD626" t="str">
        <f t="shared" si="123"/>
        <v>J3-C21</v>
      </c>
      <c r="AE626" t="str">
        <f t="shared" si="124"/>
        <v>C7</v>
      </c>
      <c r="AG626" t="str">
        <f t="shared" si="125"/>
        <v>--</v>
      </c>
      <c r="AH626" t="str">
        <f t="shared" si="126"/>
        <v>J3-C21</v>
      </c>
      <c r="AI626" t="str">
        <f>IFERROR(IF(IF(AG626="--",INDEX(D:D,MATCH(AE626,INDEX(B:B,MATCH(AE626,B:B,)+1):B11140,)+MATCH(AE626,B:B,)))=AD626,VLOOKUP(AE626,B:D,3,0),IF(AG626="--",INDEX(D:D,MATCH(AE626,INDEX(B:B,MATCH(AE626,B:B,)+1):B11140,)+MATCH(AE626,B:B,)),"---")),"---")</f>
        <v>J20-2</v>
      </c>
      <c r="AJ626" t="str">
        <f>IF(COUNTIF(CALC_CONN_TEB0187_REV01!F:F,IF(AH626&lt;&gt;"---",VLOOKUP(AD626,CALC_CONN_TEB0187_REV01!F:M,8,0),IF(IFERROR(IF(AD626=AH626,AI626,AH626),"---")="---","---",IF(COUNTIF(CALC_CONN_TEB0187_REV01!F:F,IFERROR(IF(AD626=AH626,AI626,AH626),"---"))&gt;0,"---",IFERROR(IF(AD626=AH626,AI626,AH626),"---")))))=1,IF(AH626&lt;&gt;"---",VLOOKUP(AD626,CALC_CONN_TEB0187_REV01!F:M,8,0),IF(IFERROR(IF(AD626=AH626,AI626,AH626),"---")="---","---",IF(COUNTIF(CALC_CONN_TEB0187_REV01!F:F,IFERROR(IF(AD626=AH626,AI626,AH626),"---"))&gt;0,"---",IFERROR(IF(AD626=AH626,AI626,AH626),"---")))),"---")</f>
        <v>---</v>
      </c>
      <c r="AK626" t="str">
        <f>IF(COUNTIF(CALC_CONN_TEB0187_REV01!F:F,IF(AH626&lt;&gt;"---",VLOOKUP(AD626,CALC_CONN_TEB0187_REV01!F:M,8,0),IF(IFERROR(IF(AD626=AH626,AI626,AH626),"---")="---","---",IF(COUNTIF(CALC_CONN_TEB0187_REV01!F:F,IFERROR(IF(AD626=AH626,AI626,AH626),"---"))&gt;0,"---",IFERROR(IF(AD626=AH626,AI626,AH626),"---")))))=0,IF(AH626&lt;&gt;"---",VLOOKUP(AD626,CALC_CONN_TEB0187_REV01!F:M,8,0),IF(IFERROR(IF(AD626=AH626,AI626,AH626),"---")="---","---",IF(COUNTIF(CALC_CONN_TEB0187_REV01!F:F,IFERROR(IF(AD626=AH626,AI626,AH626),"---"))&gt;0,"---",IFERROR(IF(AD626=AH626,AI626,AH626),"---")))),"---")</f>
        <v>J20-2</v>
      </c>
      <c r="AL626">
        <f t="shared" si="127"/>
        <v>90.224699999999999</v>
      </c>
      <c r="AM626">
        <f t="shared" si="128"/>
        <v>2</v>
      </c>
      <c r="AT626" t="str">
        <f t="shared" si="121"/>
        <v>C5</v>
      </c>
      <c r="AU626" t="str">
        <f t="shared" si="122"/>
        <v>--</v>
      </c>
    </row>
    <row r="627" spans="1:47" x14ac:dyDescent="0.25">
      <c r="A627" t="str">
        <f t="shared" si="117"/>
        <v>J3-C23</v>
      </c>
      <c r="B627" t="str">
        <f t="shared" si="118"/>
        <v>NetJ3_C23</v>
      </c>
      <c r="C627" t="str">
        <f t="shared" si="119"/>
        <v>J3-NetJ3_C23</v>
      </c>
      <c r="D627" t="str">
        <f t="shared" si="120"/>
        <v>J3-C23</v>
      </c>
      <c r="E627" t="s">
        <v>411</v>
      </c>
      <c r="F627" t="s">
        <v>312</v>
      </c>
      <c r="G627" t="s">
        <v>4298</v>
      </c>
      <c r="L627" t="s">
        <v>4299</v>
      </c>
      <c r="M627" t="s">
        <v>428</v>
      </c>
      <c r="N627">
        <v>1.0847</v>
      </c>
      <c r="AA627">
        <f t="shared" si="129"/>
        <v>622</v>
      </c>
      <c r="AB627" t="str">
        <f>B2B!B624</f>
        <v>J3</v>
      </c>
      <c r="AC627" t="str">
        <f>B2B!C624</f>
        <v>C22</v>
      </c>
      <c r="AD627" t="str">
        <f t="shared" si="123"/>
        <v>J3-C22</v>
      </c>
      <c r="AE627" t="str">
        <f t="shared" si="124"/>
        <v>C5</v>
      </c>
      <c r="AG627" t="str">
        <f t="shared" si="125"/>
        <v>--</v>
      </c>
      <c r="AH627" t="str">
        <f t="shared" si="126"/>
        <v>J3-C22</v>
      </c>
      <c r="AI627" t="str">
        <f>IFERROR(IF(IF(AG627="--",INDEX(D:D,MATCH(AE627,INDEX(B:B,MATCH(AE627,B:B,)+1):B11141,)+MATCH(AE627,B:B,)))=AD627,VLOOKUP(AE627,B:D,3,0),IF(AG627="--",INDEX(D:D,MATCH(AE627,INDEX(B:B,MATCH(AE627,B:B,)+1):B11141,)+MATCH(AE627,B:B,)),"---")),"---")</f>
        <v>J20-8</v>
      </c>
      <c r="AJ627" t="str">
        <f>IF(COUNTIF(CALC_CONN_TEB0187_REV01!F:F,IF(AH627&lt;&gt;"---",VLOOKUP(AD627,CALC_CONN_TEB0187_REV01!F:M,8,0),IF(IFERROR(IF(AD627=AH627,AI627,AH627),"---")="---","---",IF(COUNTIF(CALC_CONN_TEB0187_REV01!F:F,IFERROR(IF(AD627=AH627,AI627,AH627),"---"))&gt;0,"---",IFERROR(IF(AD627=AH627,AI627,AH627),"---")))))=1,IF(AH627&lt;&gt;"---",VLOOKUP(AD627,CALC_CONN_TEB0187_REV01!F:M,8,0),IF(IFERROR(IF(AD627=AH627,AI627,AH627),"---")="---","---",IF(COUNTIF(CALC_CONN_TEB0187_REV01!F:F,IFERROR(IF(AD627=AH627,AI627,AH627),"---"))&gt;0,"---",IFERROR(IF(AD627=AH627,AI627,AH627),"---")))),"---")</f>
        <v>---</v>
      </c>
      <c r="AK627" t="str">
        <f>IF(COUNTIF(CALC_CONN_TEB0187_REV01!F:F,IF(AH627&lt;&gt;"---",VLOOKUP(AD627,CALC_CONN_TEB0187_REV01!F:M,8,0),IF(IFERROR(IF(AD627=AH627,AI627,AH627),"---")="---","---",IF(COUNTIF(CALC_CONN_TEB0187_REV01!F:F,IFERROR(IF(AD627=AH627,AI627,AH627),"---"))&gt;0,"---",IFERROR(IF(AD627=AH627,AI627,AH627),"---")))))=0,IF(AH627&lt;&gt;"---",VLOOKUP(AD627,CALC_CONN_TEB0187_REV01!F:M,8,0),IF(IFERROR(IF(AD627=AH627,AI627,AH627),"---")="---","---",IF(COUNTIF(CALC_CONN_TEB0187_REV01!F:F,IFERROR(IF(AD627=AH627,AI627,AH627),"---"))&gt;0,"---",IFERROR(IF(AD627=AH627,AI627,AH627),"---")))),"---")</f>
        <v>J20-8</v>
      </c>
      <c r="AL627">
        <f t="shared" si="127"/>
        <v>94.6922</v>
      </c>
      <c r="AM627">
        <f t="shared" si="128"/>
        <v>2</v>
      </c>
      <c r="AT627" t="str">
        <f t="shared" si="121"/>
        <v>NetJ3_C23</v>
      </c>
      <c r="AU627" t="str">
        <f t="shared" si="122"/>
        <v>--</v>
      </c>
    </row>
    <row r="628" spans="1:47" x14ac:dyDescent="0.25">
      <c r="A628" t="str">
        <f t="shared" si="117"/>
        <v>J3-C24</v>
      </c>
      <c r="B628" t="str">
        <f t="shared" si="118"/>
        <v>HDMI_D15</v>
      </c>
      <c r="C628" t="str">
        <f t="shared" si="119"/>
        <v>J3-HDMI_D15</v>
      </c>
      <c r="D628" t="str">
        <f t="shared" si="120"/>
        <v>J3-C24</v>
      </c>
      <c r="E628" t="s">
        <v>411</v>
      </c>
      <c r="F628" t="s">
        <v>313</v>
      </c>
      <c r="G628" t="s">
        <v>4091</v>
      </c>
      <c r="L628" t="s">
        <v>4300</v>
      </c>
      <c r="M628" t="s">
        <v>428</v>
      </c>
      <c r="N628">
        <v>2.1796000000000002</v>
      </c>
      <c r="AA628">
        <f t="shared" si="129"/>
        <v>623</v>
      </c>
      <c r="AB628" t="str">
        <f>B2B!B625</f>
        <v>J3</v>
      </c>
      <c r="AC628" t="str">
        <f>B2B!C625</f>
        <v>C23</v>
      </c>
      <c r="AD628" t="str">
        <f t="shared" si="123"/>
        <v>J3-C23</v>
      </c>
      <c r="AE628" t="str">
        <f t="shared" si="124"/>
        <v>NetJ3_C23</v>
      </c>
      <c r="AG628" t="str">
        <f t="shared" si="125"/>
        <v>--</v>
      </c>
      <c r="AH628" t="str">
        <f t="shared" si="126"/>
        <v>J3-C23</v>
      </c>
      <c r="AI628" t="str">
        <f>IFERROR(IF(IF(AG628="--",INDEX(D:D,MATCH(AE628,INDEX(B:B,MATCH(AE628,B:B,)+1):B11142,)+MATCH(AE628,B:B,)))=AD628,VLOOKUP(AE628,B:D,3,0),IF(AG628="--",INDEX(D:D,MATCH(AE628,INDEX(B:B,MATCH(AE628,B:B,)+1):B11142,)+MATCH(AE628,B:B,)),"---")),"---")</f>
        <v>---</v>
      </c>
      <c r="AJ628" t="str">
        <f>IF(COUNTIF(CALC_CONN_TEB0187_REV01!F:F,IF(AH628&lt;&gt;"---",VLOOKUP(AD628,CALC_CONN_TEB0187_REV01!F:M,8,0),IF(IFERROR(IF(AD628=AH628,AI628,AH628),"---")="---","---",IF(COUNTIF(CALC_CONN_TEB0187_REV01!F:F,IFERROR(IF(AD628=AH628,AI628,AH628),"---"))&gt;0,"---",IFERROR(IF(AD628=AH628,AI628,AH628),"---")))))=1,IF(AH628&lt;&gt;"---",VLOOKUP(AD628,CALC_CONN_TEB0187_REV01!F:M,8,0),IF(IFERROR(IF(AD628=AH628,AI628,AH628),"---")="---","---",IF(COUNTIF(CALC_CONN_TEB0187_REV01!F:F,IFERROR(IF(AD628=AH628,AI628,AH628),"---"))&gt;0,"---",IFERROR(IF(AD628=AH628,AI628,AH628),"---")))),"---")</f>
        <v>---</v>
      </c>
      <c r="AK628" t="str">
        <f>IF(COUNTIF(CALC_CONN_TEB0187_REV01!F:F,IF(AH628&lt;&gt;"---",VLOOKUP(AD628,CALC_CONN_TEB0187_REV01!F:M,8,0),IF(IFERROR(IF(AD628=AH628,AI628,AH628),"---")="---","---",IF(COUNTIF(CALC_CONN_TEB0187_REV01!F:F,IFERROR(IF(AD628=AH628,AI628,AH628),"---"))&gt;0,"---",IFERROR(IF(AD628=AH628,AI628,AH628),"---")))))=0,IF(AH628&lt;&gt;"---",VLOOKUP(AD628,CALC_CONN_TEB0187_REV01!F:M,8,0),IF(IFERROR(IF(AD628=AH628,AI628,AH628),"---")="---","---",IF(COUNTIF(CALC_CONN_TEB0187_REV01!F:F,IFERROR(IF(AD628=AH628,AI628,AH628),"---"))&gt;0,"---",IFERROR(IF(AD628=AH628,AI628,AH628),"---")))),"---")</f>
        <v>---</v>
      </c>
      <c r="AL628" t="str">
        <f t="shared" si="127"/>
        <v>--</v>
      </c>
      <c r="AM628">
        <f t="shared" si="128"/>
        <v>1</v>
      </c>
      <c r="AT628" t="str">
        <f t="shared" si="121"/>
        <v>HDMI_D15</v>
      </c>
      <c r="AU628" t="str">
        <f t="shared" si="122"/>
        <v>--</v>
      </c>
    </row>
    <row r="629" spans="1:47" x14ac:dyDescent="0.25">
      <c r="A629" t="str">
        <f t="shared" si="117"/>
        <v>J3-C25</v>
      </c>
      <c r="B629" t="str">
        <f t="shared" si="118"/>
        <v>HDMI_D16</v>
      </c>
      <c r="C629" t="str">
        <f t="shared" si="119"/>
        <v>J3-HDMI_D16</v>
      </c>
      <c r="D629" t="str">
        <f t="shared" si="120"/>
        <v>J3-C25</v>
      </c>
      <c r="E629" t="s">
        <v>411</v>
      </c>
      <c r="F629" t="s">
        <v>314</v>
      </c>
      <c r="G629" t="s">
        <v>4092</v>
      </c>
      <c r="L629" t="s">
        <v>4301</v>
      </c>
      <c r="M629" t="s">
        <v>428</v>
      </c>
      <c r="N629">
        <v>3.2480000000000002</v>
      </c>
      <c r="AA629">
        <f t="shared" si="129"/>
        <v>624</v>
      </c>
      <c r="AB629" t="str">
        <f>B2B!B626</f>
        <v>J3</v>
      </c>
      <c r="AC629" t="str">
        <f>B2B!C626</f>
        <v>C24</v>
      </c>
      <c r="AD629" t="str">
        <f t="shared" si="123"/>
        <v>J3-C24</v>
      </c>
      <c r="AE629" t="str">
        <f t="shared" si="124"/>
        <v>HDMI_D15</v>
      </c>
      <c r="AG629" t="str">
        <f t="shared" si="125"/>
        <v>--</v>
      </c>
      <c r="AH629" t="str">
        <f t="shared" si="126"/>
        <v>J3-C24</v>
      </c>
      <c r="AI629" t="str">
        <f>IFERROR(IF(IF(AG629="--",INDEX(D:D,MATCH(AE629,INDEX(B:B,MATCH(AE629,B:B,)+1):B11143,)+MATCH(AE629,B:B,)))=AD629,VLOOKUP(AE629,B:D,3,0),IF(AG629="--",INDEX(D:D,MATCH(AE629,INDEX(B:B,MATCH(AE629,B:B,)+1):B11143,)+MATCH(AE629,B:B,)),"---")),"---")</f>
        <v>U23-44</v>
      </c>
      <c r="AJ629" t="str">
        <f>IF(COUNTIF(CALC_CONN_TEB0187_REV01!F:F,IF(AH629&lt;&gt;"---",VLOOKUP(AD629,CALC_CONN_TEB0187_REV01!F:M,8,0),IF(IFERROR(IF(AD629=AH629,AI629,AH629),"---")="---","---",IF(COUNTIF(CALC_CONN_TEB0187_REV01!F:F,IFERROR(IF(AD629=AH629,AI629,AH629),"---"))&gt;0,"---",IFERROR(IF(AD629=AH629,AI629,AH629),"---")))))=1,IF(AH629&lt;&gt;"---",VLOOKUP(AD629,CALC_CONN_TEB0187_REV01!F:M,8,0),IF(IFERROR(IF(AD629=AH629,AI629,AH629),"---")="---","---",IF(COUNTIF(CALC_CONN_TEB0187_REV01!F:F,IFERROR(IF(AD629=AH629,AI629,AH629),"---"))&gt;0,"---",IFERROR(IF(AD629=AH629,AI629,AH629),"---")))),"---")</f>
        <v>---</v>
      </c>
      <c r="AK629" t="str">
        <f>IF(COUNTIF(CALC_CONN_TEB0187_REV01!F:F,IF(AH629&lt;&gt;"---",VLOOKUP(AD629,CALC_CONN_TEB0187_REV01!F:M,8,0),IF(IFERROR(IF(AD629=AH629,AI629,AH629),"---")="---","---",IF(COUNTIF(CALC_CONN_TEB0187_REV01!F:F,IFERROR(IF(AD629=AH629,AI629,AH629),"---"))&gt;0,"---",IFERROR(IF(AD629=AH629,AI629,AH629),"---")))))=0,IF(AH629&lt;&gt;"---",VLOOKUP(AD629,CALC_CONN_TEB0187_REV01!F:M,8,0),IF(IFERROR(IF(AD629=AH629,AI629,AH629),"---")="---","---",IF(COUNTIF(CALC_CONN_TEB0187_REV01!F:F,IFERROR(IF(AD629=AH629,AI629,AH629),"---"))&gt;0,"---",IFERROR(IF(AD629=AH629,AI629,AH629),"---")))),"---")</f>
        <v>U23-44</v>
      </c>
      <c r="AL629">
        <f t="shared" si="127"/>
        <v>52.444699999999997</v>
      </c>
      <c r="AM629">
        <f t="shared" si="128"/>
        <v>2</v>
      </c>
      <c r="AT629" t="str">
        <f t="shared" si="121"/>
        <v>HDMI_D16</v>
      </c>
      <c r="AU629" t="str">
        <f t="shared" si="122"/>
        <v>--</v>
      </c>
    </row>
    <row r="630" spans="1:47" x14ac:dyDescent="0.25">
      <c r="A630" t="str">
        <f t="shared" si="117"/>
        <v>J3-C26</v>
      </c>
      <c r="B630" t="str">
        <f t="shared" si="118"/>
        <v>GND</v>
      </c>
      <c r="C630" t="str">
        <f t="shared" si="119"/>
        <v>J3-GND</v>
      </c>
      <c r="D630" t="str">
        <f t="shared" si="120"/>
        <v>J3-C26</v>
      </c>
      <c r="E630" t="s">
        <v>411</v>
      </c>
      <c r="F630" t="s">
        <v>315</v>
      </c>
      <c r="G630" t="s">
        <v>433</v>
      </c>
      <c r="L630" t="s">
        <v>4302</v>
      </c>
      <c r="M630" t="s">
        <v>428</v>
      </c>
      <c r="N630">
        <v>2.1796000000000002</v>
      </c>
      <c r="AA630">
        <f t="shared" si="129"/>
        <v>625</v>
      </c>
      <c r="AB630" t="str">
        <f>B2B!B627</f>
        <v>J3</v>
      </c>
      <c r="AC630" t="str">
        <f>B2B!C627</f>
        <v>C25</v>
      </c>
      <c r="AD630" t="str">
        <f t="shared" si="123"/>
        <v>J3-C25</v>
      </c>
      <c r="AE630" t="str">
        <f t="shared" si="124"/>
        <v>HDMI_D16</v>
      </c>
      <c r="AG630" t="str">
        <f t="shared" si="125"/>
        <v>--</v>
      </c>
      <c r="AH630" t="str">
        <f t="shared" si="126"/>
        <v>J3-C25</v>
      </c>
      <c r="AI630" t="str">
        <f>IFERROR(IF(IF(AG630="--",INDEX(D:D,MATCH(AE630,INDEX(B:B,MATCH(AE630,B:B,)+1):B11144,)+MATCH(AE630,B:B,)))=AD630,VLOOKUP(AE630,B:D,3,0),IF(AG630="--",INDEX(D:D,MATCH(AE630,INDEX(B:B,MATCH(AE630,B:B,)+1):B11144,)+MATCH(AE630,B:B,)),"---")),"---")</f>
        <v>U23-43</v>
      </c>
      <c r="AJ630" t="str">
        <f>IF(COUNTIF(CALC_CONN_TEB0187_REV01!F:F,IF(AH630&lt;&gt;"---",VLOOKUP(AD630,CALC_CONN_TEB0187_REV01!F:M,8,0),IF(IFERROR(IF(AD630=AH630,AI630,AH630),"---")="---","---",IF(COUNTIF(CALC_CONN_TEB0187_REV01!F:F,IFERROR(IF(AD630=AH630,AI630,AH630),"---"))&gt;0,"---",IFERROR(IF(AD630=AH630,AI630,AH630),"---")))))=1,IF(AH630&lt;&gt;"---",VLOOKUP(AD630,CALC_CONN_TEB0187_REV01!F:M,8,0),IF(IFERROR(IF(AD630=AH630,AI630,AH630),"---")="---","---",IF(COUNTIF(CALC_CONN_TEB0187_REV01!F:F,IFERROR(IF(AD630=AH630,AI630,AH630),"---"))&gt;0,"---",IFERROR(IF(AD630=AH630,AI630,AH630),"---")))),"---")</f>
        <v>---</v>
      </c>
      <c r="AK630" t="str">
        <f>IF(COUNTIF(CALC_CONN_TEB0187_REV01!F:F,IF(AH630&lt;&gt;"---",VLOOKUP(AD630,CALC_CONN_TEB0187_REV01!F:M,8,0),IF(IFERROR(IF(AD630=AH630,AI630,AH630),"---")="---","---",IF(COUNTIF(CALC_CONN_TEB0187_REV01!F:F,IFERROR(IF(AD630=AH630,AI630,AH630),"---"))&gt;0,"---",IFERROR(IF(AD630=AH630,AI630,AH630),"---")))))=0,IF(AH630&lt;&gt;"---",VLOOKUP(AD630,CALC_CONN_TEB0187_REV01!F:M,8,0),IF(IFERROR(IF(AD630=AH630,AI630,AH630),"---")="---","---",IF(COUNTIF(CALC_CONN_TEB0187_REV01!F:F,IFERROR(IF(AD630=AH630,AI630,AH630),"---"))&gt;0,"---",IFERROR(IF(AD630=AH630,AI630,AH630),"---")))),"---")</f>
        <v>U23-43</v>
      </c>
      <c r="AL630">
        <f t="shared" si="127"/>
        <v>49.7774</v>
      </c>
      <c r="AM630">
        <f t="shared" si="128"/>
        <v>2</v>
      </c>
      <c r="AT630">
        <f t="shared" si="121"/>
        <v>0</v>
      </c>
      <c r="AU630">
        <f t="shared" si="122"/>
        <v>0</v>
      </c>
    </row>
    <row r="631" spans="1:47" x14ac:dyDescent="0.25">
      <c r="A631" t="str">
        <f t="shared" si="117"/>
        <v>J3-C27</v>
      </c>
      <c r="B631" t="str">
        <f t="shared" si="118"/>
        <v>HDMI_D8</v>
      </c>
      <c r="C631" t="str">
        <f t="shared" si="119"/>
        <v>J3-HDMI_D8</v>
      </c>
      <c r="D631" t="str">
        <f t="shared" si="120"/>
        <v>J3-C27</v>
      </c>
      <c r="E631" t="s">
        <v>411</v>
      </c>
      <c r="F631" t="s">
        <v>316</v>
      </c>
      <c r="G631" t="s">
        <v>4108</v>
      </c>
      <c r="L631" t="s">
        <v>4303</v>
      </c>
      <c r="M631" t="s">
        <v>428</v>
      </c>
      <c r="N631">
        <v>1.8879999999999999</v>
      </c>
      <c r="AA631">
        <f t="shared" si="129"/>
        <v>626</v>
      </c>
      <c r="AB631" t="str">
        <f>B2B!B628</f>
        <v>J3</v>
      </c>
      <c r="AC631" t="str">
        <f>B2B!C628</f>
        <v>C26</v>
      </c>
      <c r="AD631" t="str">
        <f t="shared" si="123"/>
        <v>J3-C26</v>
      </c>
      <c r="AE631" t="str">
        <f t="shared" si="124"/>
        <v>GND</v>
      </c>
      <c r="AG631" t="str">
        <f t="shared" si="125"/>
        <v>---</v>
      </c>
      <c r="AH631" t="str">
        <f t="shared" si="126"/>
        <v>---</v>
      </c>
      <c r="AI631" t="str">
        <f>IFERROR(IF(IF(AG631="--",INDEX(D:D,MATCH(AE631,INDEX(B:B,MATCH(AE631,B:B,)+1):B11145,)+MATCH(AE631,B:B,)))=AD631,VLOOKUP(AE631,B:D,3,0),IF(AG631="--",INDEX(D:D,MATCH(AE631,INDEX(B:B,MATCH(AE631,B:B,)+1):B11145,)+MATCH(AE631,B:B,)),"---")),"---")</f>
        <v>---</v>
      </c>
      <c r="AJ631" t="str">
        <f>IF(COUNTIF(CALC_CONN_TEB0187_REV01!F:F,IF(AH631&lt;&gt;"---",VLOOKUP(AD631,CALC_CONN_TEB0187_REV01!F:M,8,0),IF(IFERROR(IF(AD631=AH631,AI631,AH631),"---")="---","---",IF(COUNTIF(CALC_CONN_TEB0187_REV01!F:F,IFERROR(IF(AD631=AH631,AI631,AH631),"---"))&gt;0,"---",IFERROR(IF(AD631=AH631,AI631,AH631),"---")))))=1,IF(AH631&lt;&gt;"---",VLOOKUP(AD631,CALC_CONN_TEB0187_REV01!F:M,8,0),IF(IFERROR(IF(AD631=AH631,AI631,AH631),"---")="---","---",IF(COUNTIF(CALC_CONN_TEB0187_REV01!F:F,IFERROR(IF(AD631=AH631,AI631,AH631),"---"))&gt;0,"---",IFERROR(IF(AD631=AH631,AI631,AH631),"---")))),"---")</f>
        <v>---</v>
      </c>
      <c r="AK631" t="str">
        <f>IF(COUNTIF(CALC_CONN_TEB0187_REV01!F:F,IF(AH631&lt;&gt;"---",VLOOKUP(AD631,CALC_CONN_TEB0187_REV01!F:M,8,0),IF(IFERROR(IF(AD631=AH631,AI631,AH631),"---")="---","---",IF(COUNTIF(CALC_CONN_TEB0187_REV01!F:F,IFERROR(IF(AD631=AH631,AI631,AH631),"---"))&gt;0,"---",IFERROR(IF(AD631=AH631,AI631,AH631),"---")))))=0,IF(AH631&lt;&gt;"---",VLOOKUP(AD631,CALC_CONN_TEB0187_REV01!F:M,8,0),IF(IFERROR(IF(AD631=AH631,AI631,AH631),"---")="---","---",IF(COUNTIF(CALC_CONN_TEB0187_REV01!F:F,IFERROR(IF(AD631=AH631,AI631,AH631),"---"))&gt;0,"---",IFERROR(IF(AD631=AH631,AI631,AH631),"---")))),"---")</f>
        <v>---</v>
      </c>
      <c r="AL631" t="str">
        <f t="shared" si="127"/>
        <v>---</v>
      </c>
      <c r="AM631">
        <f t="shared" si="128"/>
        <v>1098</v>
      </c>
      <c r="AT631" t="str">
        <f t="shared" si="121"/>
        <v>HDMI_D8</v>
      </c>
      <c r="AU631" t="str">
        <f t="shared" si="122"/>
        <v>--</v>
      </c>
    </row>
    <row r="632" spans="1:47" x14ac:dyDescent="0.25">
      <c r="A632" t="str">
        <f t="shared" si="117"/>
        <v>J3-C28</v>
      </c>
      <c r="B632" t="str">
        <f t="shared" si="118"/>
        <v>HDMI_D14</v>
      </c>
      <c r="C632" t="str">
        <f t="shared" si="119"/>
        <v>J3-HDMI_D14</v>
      </c>
      <c r="D632" t="str">
        <f t="shared" si="120"/>
        <v>J3-C28</v>
      </c>
      <c r="E632" t="s">
        <v>411</v>
      </c>
      <c r="F632" t="s">
        <v>317</v>
      </c>
      <c r="G632" t="s">
        <v>4090</v>
      </c>
      <c r="L632" t="s">
        <v>4304</v>
      </c>
      <c r="M632" t="s">
        <v>428</v>
      </c>
      <c r="N632">
        <v>2.5880999999999998</v>
      </c>
      <c r="AA632">
        <f t="shared" si="129"/>
        <v>627</v>
      </c>
      <c r="AB632" t="str">
        <f>B2B!B629</f>
        <v>J3</v>
      </c>
      <c r="AC632" t="str">
        <f>B2B!C629</f>
        <v>C27</v>
      </c>
      <c r="AD632" t="str">
        <f t="shared" si="123"/>
        <v>J3-C27</v>
      </c>
      <c r="AE632" t="str">
        <f t="shared" si="124"/>
        <v>HDMI_D8</v>
      </c>
      <c r="AG632" t="str">
        <f t="shared" si="125"/>
        <v>--</v>
      </c>
      <c r="AH632" t="str">
        <f t="shared" si="126"/>
        <v>J3-C27</v>
      </c>
      <c r="AI632" t="str">
        <f>IFERROR(IF(IF(AG632="--",INDEX(D:D,MATCH(AE632,INDEX(B:B,MATCH(AE632,B:B,)+1):B11146,)+MATCH(AE632,B:B,)))=AD632,VLOOKUP(AE632,B:D,3,0),IF(AG632="--",INDEX(D:D,MATCH(AE632,INDEX(B:B,MATCH(AE632,B:B,)+1):B11146,)+MATCH(AE632,B:B,)),"---")),"---")</f>
        <v>U23-53</v>
      </c>
      <c r="AJ632" t="str">
        <f>IF(COUNTIF(CALC_CONN_TEB0187_REV01!F:F,IF(AH632&lt;&gt;"---",VLOOKUP(AD632,CALC_CONN_TEB0187_REV01!F:M,8,0),IF(IFERROR(IF(AD632=AH632,AI632,AH632),"---")="---","---",IF(COUNTIF(CALC_CONN_TEB0187_REV01!F:F,IFERROR(IF(AD632=AH632,AI632,AH632),"---"))&gt;0,"---",IFERROR(IF(AD632=AH632,AI632,AH632),"---")))))=1,IF(AH632&lt;&gt;"---",VLOOKUP(AD632,CALC_CONN_TEB0187_REV01!F:M,8,0),IF(IFERROR(IF(AD632=AH632,AI632,AH632),"---")="---","---",IF(COUNTIF(CALC_CONN_TEB0187_REV01!F:F,IFERROR(IF(AD632=AH632,AI632,AH632),"---"))&gt;0,"---",IFERROR(IF(AD632=AH632,AI632,AH632),"---")))),"---")</f>
        <v>---</v>
      </c>
      <c r="AK632" t="str">
        <f>IF(COUNTIF(CALC_CONN_TEB0187_REV01!F:F,IF(AH632&lt;&gt;"---",VLOOKUP(AD632,CALC_CONN_TEB0187_REV01!F:M,8,0),IF(IFERROR(IF(AD632=AH632,AI632,AH632),"---")="---","---",IF(COUNTIF(CALC_CONN_TEB0187_REV01!F:F,IFERROR(IF(AD632=AH632,AI632,AH632),"---"))&gt;0,"---",IFERROR(IF(AD632=AH632,AI632,AH632),"---")))))=0,IF(AH632&lt;&gt;"---",VLOOKUP(AD632,CALC_CONN_TEB0187_REV01!F:M,8,0),IF(IFERROR(IF(AD632=AH632,AI632,AH632),"---")="---","---",IF(COUNTIF(CALC_CONN_TEB0187_REV01!F:F,IFERROR(IF(AD632=AH632,AI632,AH632),"---"))&gt;0,"---",IFERROR(IF(AD632=AH632,AI632,AH632),"---")))),"---")</f>
        <v>U23-53</v>
      </c>
      <c r="AL632">
        <f t="shared" si="127"/>
        <v>47.158999999999999</v>
      </c>
      <c r="AM632">
        <f t="shared" si="128"/>
        <v>2</v>
      </c>
      <c r="AT632" t="str">
        <f t="shared" si="121"/>
        <v>HDMI_D14</v>
      </c>
      <c r="AU632" t="str">
        <f t="shared" si="122"/>
        <v>--</v>
      </c>
    </row>
    <row r="633" spans="1:47" x14ac:dyDescent="0.25">
      <c r="A633" t="str">
        <f t="shared" si="117"/>
        <v>J3-C29</v>
      </c>
      <c r="B633" t="str">
        <f t="shared" si="118"/>
        <v>HDMI_D10</v>
      </c>
      <c r="C633" t="str">
        <f t="shared" si="119"/>
        <v>J3-HDMI_D10</v>
      </c>
      <c r="D633" t="str">
        <f t="shared" si="120"/>
        <v>J3-C29</v>
      </c>
      <c r="E633" t="s">
        <v>411</v>
      </c>
      <c r="F633" t="s">
        <v>318</v>
      </c>
      <c r="G633" t="s">
        <v>4086</v>
      </c>
      <c r="L633" t="s">
        <v>4305</v>
      </c>
      <c r="M633" t="s">
        <v>428</v>
      </c>
      <c r="N633">
        <v>1.0541</v>
      </c>
      <c r="AA633">
        <f t="shared" si="129"/>
        <v>628</v>
      </c>
      <c r="AB633" t="str">
        <f>B2B!B630</f>
        <v>J3</v>
      </c>
      <c r="AC633" t="str">
        <f>B2B!C630</f>
        <v>C28</v>
      </c>
      <c r="AD633" t="str">
        <f t="shared" si="123"/>
        <v>J3-C28</v>
      </c>
      <c r="AE633" t="str">
        <f t="shared" si="124"/>
        <v>HDMI_D14</v>
      </c>
      <c r="AG633" t="str">
        <f t="shared" si="125"/>
        <v>--</v>
      </c>
      <c r="AH633" t="str">
        <f t="shared" si="126"/>
        <v>J3-C28</v>
      </c>
      <c r="AI633" t="str">
        <f>IFERROR(IF(IF(AG633="--",INDEX(D:D,MATCH(AE633,INDEX(B:B,MATCH(AE633,B:B,)+1):B11147,)+MATCH(AE633,B:B,)))=AD633,VLOOKUP(AE633,B:D,3,0),IF(AG633="--",INDEX(D:D,MATCH(AE633,INDEX(B:B,MATCH(AE633,B:B,)+1):B11147,)+MATCH(AE633,B:B,)),"---")),"---")</f>
        <v>U23-45</v>
      </c>
      <c r="AJ633" t="str">
        <f>IF(COUNTIF(CALC_CONN_TEB0187_REV01!F:F,IF(AH633&lt;&gt;"---",VLOOKUP(AD633,CALC_CONN_TEB0187_REV01!F:M,8,0),IF(IFERROR(IF(AD633=AH633,AI633,AH633),"---")="---","---",IF(COUNTIF(CALC_CONN_TEB0187_REV01!F:F,IFERROR(IF(AD633=AH633,AI633,AH633),"---"))&gt;0,"---",IFERROR(IF(AD633=AH633,AI633,AH633),"---")))))=1,IF(AH633&lt;&gt;"---",VLOOKUP(AD633,CALC_CONN_TEB0187_REV01!F:M,8,0),IF(IFERROR(IF(AD633=AH633,AI633,AH633),"---")="---","---",IF(COUNTIF(CALC_CONN_TEB0187_REV01!F:F,IFERROR(IF(AD633=AH633,AI633,AH633),"---"))&gt;0,"---",IFERROR(IF(AD633=AH633,AI633,AH633),"---")))),"---")</f>
        <v>---</v>
      </c>
      <c r="AK633" t="str">
        <f>IF(COUNTIF(CALC_CONN_TEB0187_REV01!F:F,IF(AH633&lt;&gt;"---",VLOOKUP(AD633,CALC_CONN_TEB0187_REV01!F:M,8,0),IF(IFERROR(IF(AD633=AH633,AI633,AH633),"---")="---","---",IF(COUNTIF(CALC_CONN_TEB0187_REV01!F:F,IFERROR(IF(AD633=AH633,AI633,AH633),"---"))&gt;0,"---",IFERROR(IF(AD633=AH633,AI633,AH633),"---")))))=0,IF(AH633&lt;&gt;"---",VLOOKUP(AD633,CALC_CONN_TEB0187_REV01!F:M,8,0),IF(IFERROR(IF(AD633=AH633,AI633,AH633),"---")="---","---",IF(COUNTIF(CALC_CONN_TEB0187_REV01!F:F,IFERROR(IF(AD633=AH633,AI633,AH633),"---"))&gt;0,"---",IFERROR(IF(AD633=AH633,AI633,AH633),"---")))),"---")</f>
        <v>U23-45</v>
      </c>
      <c r="AL633">
        <f t="shared" si="127"/>
        <v>51.174900000000001</v>
      </c>
      <c r="AM633">
        <f t="shared" si="128"/>
        <v>2</v>
      </c>
      <c r="AT633" t="str">
        <f t="shared" si="121"/>
        <v>HDMI_D10</v>
      </c>
      <c r="AU633" t="str">
        <f t="shared" si="122"/>
        <v>--</v>
      </c>
    </row>
    <row r="634" spans="1:47" x14ac:dyDescent="0.25">
      <c r="A634" t="str">
        <f t="shared" si="117"/>
        <v>J3-C30</v>
      </c>
      <c r="B634" t="str">
        <f t="shared" si="118"/>
        <v>HDMI_D7</v>
      </c>
      <c r="C634" t="str">
        <f t="shared" si="119"/>
        <v>J3-HDMI_D7</v>
      </c>
      <c r="D634" t="str">
        <f t="shared" si="120"/>
        <v>J3-C30</v>
      </c>
      <c r="E634" t="s">
        <v>411</v>
      </c>
      <c r="F634" t="s">
        <v>319</v>
      </c>
      <c r="G634" t="s">
        <v>4107</v>
      </c>
      <c r="L634" t="s">
        <v>4306</v>
      </c>
      <c r="M634" t="s">
        <v>428</v>
      </c>
      <c r="N634">
        <v>1.9071</v>
      </c>
      <c r="AA634">
        <f t="shared" si="129"/>
        <v>629</v>
      </c>
      <c r="AB634" t="str">
        <f>B2B!B631</f>
        <v>J3</v>
      </c>
      <c r="AC634" t="str">
        <f>B2B!C631</f>
        <v>C29</v>
      </c>
      <c r="AD634" t="str">
        <f t="shared" si="123"/>
        <v>J3-C29</v>
      </c>
      <c r="AE634" t="str">
        <f t="shared" si="124"/>
        <v>HDMI_D10</v>
      </c>
      <c r="AG634" t="str">
        <f t="shared" si="125"/>
        <v>--</v>
      </c>
      <c r="AH634" t="str">
        <f t="shared" si="126"/>
        <v>J3-C29</v>
      </c>
      <c r="AI634" t="str">
        <f>IFERROR(IF(IF(AG634="--",INDEX(D:D,MATCH(AE634,INDEX(B:B,MATCH(AE634,B:B,)+1):B11148,)+MATCH(AE634,B:B,)))=AD634,VLOOKUP(AE634,B:D,3,0),IF(AG634="--",INDEX(D:D,MATCH(AE634,INDEX(B:B,MATCH(AE634,B:B,)+1):B11148,)+MATCH(AE634,B:B,)),"---")),"---")</f>
        <v>U23-51</v>
      </c>
      <c r="AJ634" t="str">
        <f>IF(COUNTIF(CALC_CONN_TEB0187_REV01!F:F,IF(AH634&lt;&gt;"---",VLOOKUP(AD634,CALC_CONN_TEB0187_REV01!F:M,8,0),IF(IFERROR(IF(AD634=AH634,AI634,AH634),"---")="---","---",IF(COUNTIF(CALC_CONN_TEB0187_REV01!F:F,IFERROR(IF(AD634=AH634,AI634,AH634),"---"))&gt;0,"---",IFERROR(IF(AD634=AH634,AI634,AH634),"---")))))=1,IF(AH634&lt;&gt;"---",VLOOKUP(AD634,CALC_CONN_TEB0187_REV01!F:M,8,0),IF(IFERROR(IF(AD634=AH634,AI634,AH634),"---")="---","---",IF(COUNTIF(CALC_CONN_TEB0187_REV01!F:F,IFERROR(IF(AD634=AH634,AI634,AH634),"---"))&gt;0,"---",IFERROR(IF(AD634=AH634,AI634,AH634),"---")))),"---")</f>
        <v>---</v>
      </c>
      <c r="AK634" t="str">
        <f>IF(COUNTIF(CALC_CONN_TEB0187_REV01!F:F,IF(AH634&lt;&gt;"---",VLOOKUP(AD634,CALC_CONN_TEB0187_REV01!F:M,8,0),IF(IFERROR(IF(AD634=AH634,AI634,AH634),"---")="---","---",IF(COUNTIF(CALC_CONN_TEB0187_REV01!F:F,IFERROR(IF(AD634=AH634,AI634,AH634),"---"))&gt;0,"---",IFERROR(IF(AD634=AH634,AI634,AH634),"---")))))=0,IF(AH634&lt;&gt;"---",VLOOKUP(AD634,CALC_CONN_TEB0187_REV01!F:M,8,0),IF(IFERROR(IF(AD634=AH634,AI634,AH634),"---")="---","---",IF(COUNTIF(CALC_CONN_TEB0187_REV01!F:F,IFERROR(IF(AD634=AH634,AI634,AH634),"---"))&gt;0,"---",IFERROR(IF(AD634=AH634,AI634,AH634),"---")))),"---")</f>
        <v>U23-51</v>
      </c>
      <c r="AL634">
        <f t="shared" si="127"/>
        <v>47.652200000000001</v>
      </c>
      <c r="AM634">
        <f t="shared" si="128"/>
        <v>2</v>
      </c>
      <c r="AT634" t="str">
        <f t="shared" si="121"/>
        <v>HDMI_D7</v>
      </c>
      <c r="AU634" t="str">
        <f t="shared" si="122"/>
        <v>--</v>
      </c>
    </row>
    <row r="635" spans="1:47" x14ac:dyDescent="0.25">
      <c r="A635" t="str">
        <f t="shared" si="117"/>
        <v>J3-C31</v>
      </c>
      <c r="B635" t="str">
        <f t="shared" si="118"/>
        <v>HDMI_D5</v>
      </c>
      <c r="C635" t="str">
        <f t="shared" si="119"/>
        <v>J3-HDMI_D5</v>
      </c>
      <c r="D635" t="str">
        <f t="shared" si="120"/>
        <v>J3-C31</v>
      </c>
      <c r="E635" t="s">
        <v>411</v>
      </c>
      <c r="F635" t="s">
        <v>320</v>
      </c>
      <c r="G635" t="s">
        <v>4105</v>
      </c>
      <c r="L635" t="s">
        <v>4307</v>
      </c>
      <c r="M635" t="s">
        <v>428</v>
      </c>
      <c r="N635">
        <v>1.0541</v>
      </c>
      <c r="AA635">
        <f t="shared" si="129"/>
        <v>630</v>
      </c>
      <c r="AB635" t="str">
        <f>B2B!B632</f>
        <v>J3</v>
      </c>
      <c r="AC635" t="str">
        <f>B2B!C632</f>
        <v>C30</v>
      </c>
      <c r="AD635" t="str">
        <f t="shared" si="123"/>
        <v>J3-C30</v>
      </c>
      <c r="AE635" t="str">
        <f t="shared" si="124"/>
        <v>HDMI_D7</v>
      </c>
      <c r="AG635" t="str">
        <f t="shared" si="125"/>
        <v>--</v>
      </c>
      <c r="AH635" t="str">
        <f t="shared" si="126"/>
        <v>J3-C30</v>
      </c>
      <c r="AI635" t="str">
        <f>IFERROR(IF(IF(AG635="--",INDEX(D:D,MATCH(AE635,INDEX(B:B,MATCH(AE635,B:B,)+1):B11149,)+MATCH(AE635,B:B,)))=AD635,VLOOKUP(AE635,B:D,3,0),IF(AG635="--",INDEX(D:D,MATCH(AE635,INDEX(B:B,MATCH(AE635,B:B,)+1):B11149,)+MATCH(AE635,B:B,)),"---")),"---")</f>
        <v>U23-54</v>
      </c>
      <c r="AJ635" t="str">
        <f>IF(COUNTIF(CALC_CONN_TEB0187_REV01!F:F,IF(AH635&lt;&gt;"---",VLOOKUP(AD635,CALC_CONN_TEB0187_REV01!F:M,8,0),IF(IFERROR(IF(AD635=AH635,AI635,AH635),"---")="---","---",IF(COUNTIF(CALC_CONN_TEB0187_REV01!F:F,IFERROR(IF(AD635=AH635,AI635,AH635),"---"))&gt;0,"---",IFERROR(IF(AD635=AH635,AI635,AH635),"---")))))=1,IF(AH635&lt;&gt;"---",VLOOKUP(AD635,CALC_CONN_TEB0187_REV01!F:M,8,0),IF(IFERROR(IF(AD635=AH635,AI635,AH635),"---")="---","---",IF(COUNTIF(CALC_CONN_TEB0187_REV01!F:F,IFERROR(IF(AD635=AH635,AI635,AH635),"---"))&gt;0,"---",IFERROR(IF(AD635=AH635,AI635,AH635),"---")))),"---")</f>
        <v>---</v>
      </c>
      <c r="AK635" t="str">
        <f>IF(COUNTIF(CALC_CONN_TEB0187_REV01!F:F,IF(AH635&lt;&gt;"---",VLOOKUP(AD635,CALC_CONN_TEB0187_REV01!F:M,8,0),IF(IFERROR(IF(AD635=AH635,AI635,AH635),"---")="---","---",IF(COUNTIF(CALC_CONN_TEB0187_REV01!F:F,IFERROR(IF(AD635=AH635,AI635,AH635),"---"))&gt;0,"---",IFERROR(IF(AD635=AH635,AI635,AH635),"---")))))=0,IF(AH635&lt;&gt;"---",VLOOKUP(AD635,CALC_CONN_TEB0187_REV01!F:M,8,0),IF(IFERROR(IF(AD635=AH635,AI635,AH635),"---")="---","---",IF(COUNTIF(CALC_CONN_TEB0187_REV01!F:F,IFERROR(IF(AD635=AH635,AI635,AH635),"---"))&gt;0,"---",IFERROR(IF(AD635=AH635,AI635,AH635),"---")))),"---")</f>
        <v>U23-54</v>
      </c>
      <c r="AL635">
        <f t="shared" si="127"/>
        <v>48.171599999999998</v>
      </c>
      <c r="AM635">
        <f t="shared" si="128"/>
        <v>2</v>
      </c>
      <c r="AT635" t="str">
        <f t="shared" si="121"/>
        <v>HDMI_D5</v>
      </c>
      <c r="AU635" t="str">
        <f t="shared" si="122"/>
        <v>--</v>
      </c>
    </row>
    <row r="636" spans="1:47" x14ac:dyDescent="0.25">
      <c r="A636" t="str">
        <f t="shared" si="117"/>
        <v>J3-C32</v>
      </c>
      <c r="B636" t="str">
        <f t="shared" si="118"/>
        <v>GND</v>
      </c>
      <c r="C636" t="str">
        <f t="shared" si="119"/>
        <v>J3-GND</v>
      </c>
      <c r="D636" t="str">
        <f t="shared" si="120"/>
        <v>J3-C32</v>
      </c>
      <c r="E636" t="s">
        <v>411</v>
      </c>
      <c r="F636" t="s">
        <v>321</v>
      </c>
      <c r="G636" t="s">
        <v>433</v>
      </c>
      <c r="L636" t="s">
        <v>4308</v>
      </c>
      <c r="M636" t="s">
        <v>428</v>
      </c>
      <c r="N636">
        <v>2.5819000000000001</v>
      </c>
      <c r="AA636">
        <f t="shared" si="129"/>
        <v>631</v>
      </c>
      <c r="AB636" t="str">
        <f>B2B!B633</f>
        <v>J3</v>
      </c>
      <c r="AC636" t="str">
        <f>B2B!C633</f>
        <v>C31</v>
      </c>
      <c r="AD636" t="str">
        <f t="shared" si="123"/>
        <v>J3-C31</v>
      </c>
      <c r="AE636" t="str">
        <f t="shared" si="124"/>
        <v>HDMI_D5</v>
      </c>
      <c r="AG636" t="str">
        <f t="shared" si="125"/>
        <v>--</v>
      </c>
      <c r="AH636" t="str">
        <f t="shared" si="126"/>
        <v>J3-C31</v>
      </c>
      <c r="AI636" t="str">
        <f>IFERROR(IF(IF(AG636="--",INDEX(D:D,MATCH(AE636,INDEX(B:B,MATCH(AE636,B:B,)+1):B11150,)+MATCH(AE636,B:B,)))=AD636,VLOOKUP(AE636,B:D,3,0),IF(AG636="--",INDEX(D:D,MATCH(AE636,INDEX(B:B,MATCH(AE636,B:B,)+1):B11150,)+MATCH(AE636,B:B,)),"---")),"---")</f>
        <v>U23-58</v>
      </c>
      <c r="AJ636" t="str">
        <f>IF(COUNTIF(CALC_CONN_TEB0187_REV01!F:F,IF(AH636&lt;&gt;"---",VLOOKUP(AD636,CALC_CONN_TEB0187_REV01!F:M,8,0),IF(IFERROR(IF(AD636=AH636,AI636,AH636),"---")="---","---",IF(COUNTIF(CALC_CONN_TEB0187_REV01!F:F,IFERROR(IF(AD636=AH636,AI636,AH636),"---"))&gt;0,"---",IFERROR(IF(AD636=AH636,AI636,AH636),"---")))))=1,IF(AH636&lt;&gt;"---",VLOOKUP(AD636,CALC_CONN_TEB0187_REV01!F:M,8,0),IF(IFERROR(IF(AD636=AH636,AI636,AH636),"---")="---","---",IF(COUNTIF(CALC_CONN_TEB0187_REV01!F:F,IFERROR(IF(AD636=AH636,AI636,AH636),"---"))&gt;0,"---",IFERROR(IF(AD636=AH636,AI636,AH636),"---")))),"---")</f>
        <v>---</v>
      </c>
      <c r="AK636" t="str">
        <f>IF(COUNTIF(CALC_CONN_TEB0187_REV01!F:F,IF(AH636&lt;&gt;"---",VLOOKUP(AD636,CALC_CONN_TEB0187_REV01!F:M,8,0),IF(IFERROR(IF(AD636=AH636,AI636,AH636),"---")="---","---",IF(COUNTIF(CALC_CONN_TEB0187_REV01!F:F,IFERROR(IF(AD636=AH636,AI636,AH636),"---"))&gt;0,"---",IFERROR(IF(AD636=AH636,AI636,AH636),"---")))))=0,IF(AH636&lt;&gt;"---",VLOOKUP(AD636,CALC_CONN_TEB0187_REV01!F:M,8,0),IF(IFERROR(IF(AD636=AH636,AI636,AH636),"---")="---","---",IF(COUNTIF(CALC_CONN_TEB0187_REV01!F:F,IFERROR(IF(AD636=AH636,AI636,AH636),"---"))&gt;0,"---",IFERROR(IF(AD636=AH636,AI636,AH636),"---")))),"---")</f>
        <v>U23-58</v>
      </c>
      <c r="AL636">
        <f t="shared" si="127"/>
        <v>48.753599999999999</v>
      </c>
      <c r="AM636">
        <f t="shared" si="128"/>
        <v>2</v>
      </c>
      <c r="AT636">
        <f t="shared" si="121"/>
        <v>0</v>
      </c>
      <c r="AU636">
        <f t="shared" si="122"/>
        <v>0</v>
      </c>
    </row>
    <row r="637" spans="1:47" x14ac:dyDescent="0.25">
      <c r="A637" t="str">
        <f t="shared" si="117"/>
        <v>J3-C33</v>
      </c>
      <c r="B637" t="str">
        <f t="shared" si="118"/>
        <v>B2B_REFCK_P</v>
      </c>
      <c r="C637" t="str">
        <f t="shared" si="119"/>
        <v>J3-B2B_REFCK_P</v>
      </c>
      <c r="D637" t="str">
        <f t="shared" si="120"/>
        <v>J3-C33</v>
      </c>
      <c r="E637" t="s">
        <v>411</v>
      </c>
      <c r="F637" t="s">
        <v>322</v>
      </c>
      <c r="G637" t="s">
        <v>3739</v>
      </c>
      <c r="L637" t="s">
        <v>4309</v>
      </c>
      <c r="M637" t="s">
        <v>428</v>
      </c>
      <c r="N637">
        <v>2.0108999999999999</v>
      </c>
      <c r="AA637">
        <f t="shared" si="129"/>
        <v>632</v>
      </c>
      <c r="AB637" t="str">
        <f>B2B!B634</f>
        <v>J3</v>
      </c>
      <c r="AC637" t="str">
        <f>B2B!C634</f>
        <v>C32</v>
      </c>
      <c r="AD637" t="str">
        <f t="shared" si="123"/>
        <v>J3-C32</v>
      </c>
      <c r="AE637" t="str">
        <f t="shared" si="124"/>
        <v>GND</v>
      </c>
      <c r="AG637" t="str">
        <f t="shared" si="125"/>
        <v>---</v>
      </c>
      <c r="AH637" t="str">
        <f t="shared" si="126"/>
        <v>---</v>
      </c>
      <c r="AI637" t="str">
        <f>IFERROR(IF(IF(AG637="--",INDEX(D:D,MATCH(AE637,INDEX(B:B,MATCH(AE637,B:B,)+1):B11151,)+MATCH(AE637,B:B,)))=AD637,VLOOKUP(AE637,B:D,3,0),IF(AG637="--",INDEX(D:D,MATCH(AE637,INDEX(B:B,MATCH(AE637,B:B,)+1):B11151,)+MATCH(AE637,B:B,)),"---")),"---")</f>
        <v>---</v>
      </c>
      <c r="AJ637" t="str">
        <f>IF(COUNTIF(CALC_CONN_TEB0187_REV01!F:F,IF(AH637&lt;&gt;"---",VLOOKUP(AD637,CALC_CONN_TEB0187_REV01!F:M,8,0),IF(IFERROR(IF(AD637=AH637,AI637,AH637),"---")="---","---",IF(COUNTIF(CALC_CONN_TEB0187_REV01!F:F,IFERROR(IF(AD637=AH637,AI637,AH637),"---"))&gt;0,"---",IFERROR(IF(AD637=AH637,AI637,AH637),"---")))))=1,IF(AH637&lt;&gt;"---",VLOOKUP(AD637,CALC_CONN_TEB0187_REV01!F:M,8,0),IF(IFERROR(IF(AD637=AH637,AI637,AH637),"---")="---","---",IF(COUNTIF(CALC_CONN_TEB0187_REV01!F:F,IFERROR(IF(AD637=AH637,AI637,AH637),"---"))&gt;0,"---",IFERROR(IF(AD637=AH637,AI637,AH637),"---")))),"---")</f>
        <v>---</v>
      </c>
      <c r="AK637" t="str">
        <f>IF(COUNTIF(CALC_CONN_TEB0187_REV01!F:F,IF(AH637&lt;&gt;"---",VLOOKUP(AD637,CALC_CONN_TEB0187_REV01!F:M,8,0),IF(IFERROR(IF(AD637=AH637,AI637,AH637),"---")="---","---",IF(COUNTIF(CALC_CONN_TEB0187_REV01!F:F,IFERROR(IF(AD637=AH637,AI637,AH637),"---"))&gt;0,"---",IFERROR(IF(AD637=AH637,AI637,AH637),"---")))))=0,IF(AH637&lt;&gt;"---",VLOOKUP(AD637,CALC_CONN_TEB0187_REV01!F:M,8,0),IF(IFERROR(IF(AD637=AH637,AI637,AH637),"---")="---","---",IF(COUNTIF(CALC_CONN_TEB0187_REV01!F:F,IFERROR(IF(AD637=AH637,AI637,AH637),"---"))&gt;0,"---",IFERROR(IF(AD637=AH637,AI637,AH637),"---")))),"---")</f>
        <v>---</v>
      </c>
      <c r="AL637" t="str">
        <f t="shared" si="127"/>
        <v>---</v>
      </c>
      <c r="AM637">
        <f t="shared" si="128"/>
        <v>1098</v>
      </c>
      <c r="AT637" t="str">
        <f t="shared" si="121"/>
        <v>B2B_REFCK_P</v>
      </c>
      <c r="AU637" t="str">
        <f t="shared" si="122"/>
        <v>--</v>
      </c>
    </row>
    <row r="638" spans="1:47" x14ac:dyDescent="0.25">
      <c r="A638" t="str">
        <f t="shared" si="117"/>
        <v>J3-C34</v>
      </c>
      <c r="B638" t="str">
        <f t="shared" si="118"/>
        <v>B2B_REFCK_N</v>
      </c>
      <c r="C638" t="str">
        <f t="shared" si="119"/>
        <v>J3-B2B_REFCK_N</v>
      </c>
      <c r="D638" t="str">
        <f t="shared" si="120"/>
        <v>J3-C34</v>
      </c>
      <c r="E638" t="s">
        <v>411</v>
      </c>
      <c r="F638" t="s">
        <v>323</v>
      </c>
      <c r="G638" t="s">
        <v>3737</v>
      </c>
      <c r="L638" t="s">
        <v>4310</v>
      </c>
      <c r="M638" t="s">
        <v>428</v>
      </c>
      <c r="N638">
        <v>2.7764000000000002</v>
      </c>
      <c r="AA638">
        <f t="shared" si="129"/>
        <v>633</v>
      </c>
      <c r="AB638" t="str">
        <f>B2B!B635</f>
        <v>J3</v>
      </c>
      <c r="AC638" t="str">
        <f>B2B!C635</f>
        <v>C33</v>
      </c>
      <c r="AD638" t="str">
        <f t="shared" si="123"/>
        <v>J3-C33</v>
      </c>
      <c r="AE638" t="str">
        <f t="shared" si="124"/>
        <v>B2B_REFCK_P</v>
      </c>
      <c r="AG638" t="str">
        <f t="shared" si="125"/>
        <v>--</v>
      </c>
      <c r="AH638" t="str">
        <f t="shared" si="126"/>
        <v>J3-C33</v>
      </c>
      <c r="AI638" t="str">
        <f>IFERROR(IF(IF(AG638="--",INDEX(D:D,MATCH(AE638,INDEX(B:B,MATCH(AE638,B:B,)+1):B11152,)+MATCH(AE638,B:B,)))=AD638,VLOOKUP(AE638,B:D,3,0),IF(AG638="--",INDEX(D:D,MATCH(AE638,INDEX(B:B,MATCH(AE638,B:B,)+1):B11152,)+MATCH(AE638,B:B,)),"---")),"---")</f>
        <v>C291-2</v>
      </c>
      <c r="AJ638" t="str">
        <f>IF(COUNTIF(CALC_CONN_TEB0187_REV01!F:F,IF(AH638&lt;&gt;"---",VLOOKUP(AD638,CALC_CONN_TEB0187_REV01!F:M,8,0),IF(IFERROR(IF(AD638=AH638,AI638,AH638),"---")="---","---",IF(COUNTIF(CALC_CONN_TEB0187_REV01!F:F,IFERROR(IF(AD638=AH638,AI638,AH638),"---"))&gt;0,"---",IFERROR(IF(AD638=AH638,AI638,AH638),"---")))))=1,IF(AH638&lt;&gt;"---",VLOOKUP(AD638,CALC_CONN_TEB0187_REV01!F:M,8,0),IF(IFERROR(IF(AD638=AH638,AI638,AH638),"---")="---","---",IF(COUNTIF(CALC_CONN_TEB0187_REV01!F:F,IFERROR(IF(AD638=AH638,AI638,AH638),"---"))&gt;0,"---",IFERROR(IF(AD638=AH638,AI638,AH638),"---")))),"---")</f>
        <v>---</v>
      </c>
      <c r="AK638" t="str">
        <f>IF(COUNTIF(CALC_CONN_TEB0187_REV01!F:F,IF(AH638&lt;&gt;"---",VLOOKUP(AD638,CALC_CONN_TEB0187_REV01!F:M,8,0),IF(IFERROR(IF(AD638=AH638,AI638,AH638),"---")="---","---",IF(COUNTIF(CALC_CONN_TEB0187_REV01!F:F,IFERROR(IF(AD638=AH638,AI638,AH638),"---"))&gt;0,"---",IFERROR(IF(AD638=AH638,AI638,AH638),"---")))))=0,IF(AH638&lt;&gt;"---",VLOOKUP(AD638,CALC_CONN_TEB0187_REV01!F:M,8,0),IF(IFERROR(IF(AD638=AH638,AI638,AH638),"---")="---","---",IF(COUNTIF(CALC_CONN_TEB0187_REV01!F:F,IFERROR(IF(AD638=AH638,AI638,AH638),"---"))&gt;0,"---",IFERROR(IF(AD638=AH638,AI638,AH638),"---")))),"---")</f>
        <v>U10-19</v>
      </c>
      <c r="AL638">
        <f t="shared" si="127"/>
        <v>43.717199999999998</v>
      </c>
      <c r="AM638">
        <f t="shared" si="128"/>
        <v>5</v>
      </c>
      <c r="AT638" t="str">
        <f t="shared" si="121"/>
        <v>B2B_REFCK_N</v>
      </c>
      <c r="AU638" t="str">
        <f t="shared" si="122"/>
        <v>--</v>
      </c>
    </row>
    <row r="639" spans="1:47" x14ac:dyDescent="0.25">
      <c r="A639" t="str">
        <f t="shared" si="117"/>
        <v>J3-C35</v>
      </c>
      <c r="B639" t="str">
        <f t="shared" si="118"/>
        <v>NetJ3_C35</v>
      </c>
      <c r="C639" t="str">
        <f t="shared" si="119"/>
        <v>J3-NetJ3_C35</v>
      </c>
      <c r="D639" t="str">
        <f t="shared" si="120"/>
        <v>J3-C35</v>
      </c>
      <c r="E639" t="s">
        <v>411</v>
      </c>
      <c r="F639" t="s">
        <v>324</v>
      </c>
      <c r="G639" t="s">
        <v>4288</v>
      </c>
      <c r="L639" t="s">
        <v>1186</v>
      </c>
      <c r="M639" t="s">
        <v>428</v>
      </c>
      <c r="N639">
        <v>2.1796000000000002</v>
      </c>
      <c r="AA639">
        <f t="shared" si="129"/>
        <v>634</v>
      </c>
      <c r="AB639" t="str">
        <f>B2B!B636</f>
        <v>J3</v>
      </c>
      <c r="AC639" t="str">
        <f>B2B!C636</f>
        <v>C34</v>
      </c>
      <c r="AD639" t="str">
        <f t="shared" si="123"/>
        <v>J3-C34</v>
      </c>
      <c r="AE639" t="str">
        <f t="shared" si="124"/>
        <v>B2B_REFCK_N</v>
      </c>
      <c r="AG639" t="str">
        <f t="shared" si="125"/>
        <v>--</v>
      </c>
      <c r="AH639" t="str">
        <f t="shared" si="126"/>
        <v>J3-C34</v>
      </c>
      <c r="AI639" t="str">
        <f>IFERROR(IF(IF(AG639="--",INDEX(D:D,MATCH(AE639,INDEX(B:B,MATCH(AE639,B:B,)+1):B11153,)+MATCH(AE639,B:B,)))=AD639,VLOOKUP(AE639,B:D,3,0),IF(AG639="--",INDEX(D:D,MATCH(AE639,INDEX(B:B,MATCH(AE639,B:B,)+1):B11153,)+MATCH(AE639,B:B,)),"---")),"---")</f>
        <v>C292-2</v>
      </c>
      <c r="AJ639" t="str">
        <f>IF(COUNTIF(CALC_CONN_TEB0187_REV01!F:F,IF(AH639&lt;&gt;"---",VLOOKUP(AD639,CALC_CONN_TEB0187_REV01!F:M,8,0),IF(IFERROR(IF(AD639=AH639,AI639,AH639),"---")="---","---",IF(COUNTIF(CALC_CONN_TEB0187_REV01!F:F,IFERROR(IF(AD639=AH639,AI639,AH639),"---"))&gt;0,"---",IFERROR(IF(AD639=AH639,AI639,AH639),"---")))))=1,IF(AH639&lt;&gt;"---",VLOOKUP(AD639,CALC_CONN_TEB0187_REV01!F:M,8,0),IF(IFERROR(IF(AD639=AH639,AI639,AH639),"---")="---","---",IF(COUNTIF(CALC_CONN_TEB0187_REV01!F:F,IFERROR(IF(AD639=AH639,AI639,AH639),"---"))&gt;0,"---",IFERROR(IF(AD639=AH639,AI639,AH639),"---")))),"---")</f>
        <v>---</v>
      </c>
      <c r="AK639" t="str">
        <f>IF(COUNTIF(CALC_CONN_TEB0187_REV01!F:F,IF(AH639&lt;&gt;"---",VLOOKUP(AD639,CALC_CONN_TEB0187_REV01!F:M,8,0),IF(IFERROR(IF(AD639=AH639,AI639,AH639),"---")="---","---",IF(COUNTIF(CALC_CONN_TEB0187_REV01!F:F,IFERROR(IF(AD639=AH639,AI639,AH639),"---"))&gt;0,"---",IFERROR(IF(AD639=AH639,AI639,AH639),"---")))))=0,IF(AH639&lt;&gt;"---",VLOOKUP(AD639,CALC_CONN_TEB0187_REV01!F:M,8,0),IF(IFERROR(IF(AD639=AH639,AI639,AH639),"---")="---","---",IF(COUNTIF(CALC_CONN_TEB0187_REV01!F:F,IFERROR(IF(AD639=AH639,AI639,AH639),"---"))&gt;0,"---",IFERROR(IF(AD639=AH639,AI639,AH639),"---")))),"---")</f>
        <v>U10-18</v>
      </c>
      <c r="AL639">
        <f t="shared" si="127"/>
        <v>43.715600000000002</v>
      </c>
      <c r="AM639">
        <f t="shared" si="128"/>
        <v>5</v>
      </c>
      <c r="AT639" t="str">
        <f t="shared" si="121"/>
        <v>NetJ3_C35</v>
      </c>
      <c r="AU639" t="str">
        <f t="shared" si="122"/>
        <v>--</v>
      </c>
    </row>
    <row r="640" spans="1:47" x14ac:dyDescent="0.25">
      <c r="A640" t="str">
        <f t="shared" si="117"/>
        <v>J3-C36</v>
      </c>
      <c r="B640" t="str">
        <f t="shared" si="118"/>
        <v>NetJ3_C36</v>
      </c>
      <c r="C640" t="str">
        <f t="shared" si="119"/>
        <v>J3-NetJ3_C36</v>
      </c>
      <c r="D640" t="str">
        <f t="shared" si="120"/>
        <v>J3-C36</v>
      </c>
      <c r="E640" t="s">
        <v>411</v>
      </c>
      <c r="F640" t="s">
        <v>325</v>
      </c>
      <c r="G640" t="s">
        <v>4311</v>
      </c>
      <c r="L640" t="s">
        <v>4312</v>
      </c>
      <c r="M640" t="s">
        <v>428</v>
      </c>
      <c r="N640">
        <v>1.0306999999999999</v>
      </c>
      <c r="AA640">
        <f t="shared" si="129"/>
        <v>635</v>
      </c>
      <c r="AB640" t="str">
        <f>B2B!B637</f>
        <v>J3</v>
      </c>
      <c r="AC640" t="str">
        <f>B2B!C637</f>
        <v>C35</v>
      </c>
      <c r="AD640" t="str">
        <f t="shared" si="123"/>
        <v>J3-C35</v>
      </c>
      <c r="AE640" t="str">
        <f t="shared" si="124"/>
        <v>NetJ3_C35</v>
      </c>
      <c r="AG640" t="str">
        <f t="shared" si="125"/>
        <v>--</v>
      </c>
      <c r="AH640" t="str">
        <f t="shared" si="126"/>
        <v>J3-C35</v>
      </c>
      <c r="AI640" t="str">
        <f>IFERROR(IF(IF(AG640="--",INDEX(D:D,MATCH(AE640,INDEX(B:B,MATCH(AE640,B:B,)+1):B11154,)+MATCH(AE640,B:B,)))=AD640,VLOOKUP(AE640,B:D,3,0),IF(AG640="--",INDEX(D:D,MATCH(AE640,INDEX(B:B,MATCH(AE640,B:B,)+1):B11154,)+MATCH(AE640,B:B,)),"---")),"---")</f>
        <v>R65-1</v>
      </c>
      <c r="AJ640" t="str">
        <f>IF(COUNTIF(CALC_CONN_TEB0187_REV01!F:F,IF(AH640&lt;&gt;"---",VLOOKUP(AD640,CALC_CONN_TEB0187_REV01!F:M,8,0),IF(IFERROR(IF(AD640=AH640,AI640,AH640),"---")="---","---",IF(COUNTIF(CALC_CONN_TEB0187_REV01!F:F,IFERROR(IF(AD640=AH640,AI640,AH640),"---"))&gt;0,"---",IFERROR(IF(AD640=AH640,AI640,AH640),"---")))))=1,IF(AH640&lt;&gt;"---",VLOOKUP(AD640,CALC_CONN_TEB0187_REV01!F:M,8,0),IF(IFERROR(IF(AD640=AH640,AI640,AH640),"---")="---","---",IF(COUNTIF(CALC_CONN_TEB0187_REV01!F:F,IFERROR(IF(AD640=AH640,AI640,AH640),"---"))&gt;0,"---",IFERROR(IF(AD640=AH640,AI640,AH640),"---")))),"---")</f>
        <v>---</v>
      </c>
      <c r="AK640" t="str">
        <f>IF(COUNTIF(CALC_CONN_TEB0187_REV01!F:F,IF(AH640&lt;&gt;"---",VLOOKUP(AD640,CALC_CONN_TEB0187_REV01!F:M,8,0),IF(IFERROR(IF(AD640=AH640,AI640,AH640),"---")="---","---",IF(COUNTIF(CALC_CONN_TEB0187_REV01!F:F,IFERROR(IF(AD640=AH640,AI640,AH640),"---"))&gt;0,"---",IFERROR(IF(AD640=AH640,AI640,AH640),"---")))))=0,IF(AH640&lt;&gt;"---",VLOOKUP(AD640,CALC_CONN_TEB0187_REV01!F:M,8,0),IF(IFERROR(IF(AD640=AH640,AI640,AH640),"---")="---","---",IF(COUNTIF(CALC_CONN_TEB0187_REV01!F:F,IFERROR(IF(AD640=AH640,AI640,AH640),"---"))&gt;0,"---",IFERROR(IF(AD640=AH640,AI640,AH640),"---")))),"---")</f>
        <v>R65-1</v>
      </c>
      <c r="AL640">
        <f t="shared" si="127"/>
        <v>2.0379999999999998</v>
      </c>
      <c r="AM640">
        <f t="shared" si="128"/>
        <v>2</v>
      </c>
      <c r="AT640" t="str">
        <f t="shared" si="121"/>
        <v>NetJ3_C36</v>
      </c>
      <c r="AU640" t="str">
        <f t="shared" si="122"/>
        <v>--</v>
      </c>
    </row>
    <row r="641" spans="1:47" x14ac:dyDescent="0.25">
      <c r="A641" t="str">
        <f t="shared" si="117"/>
        <v>J3-C37</v>
      </c>
      <c r="B641" t="str">
        <f t="shared" si="118"/>
        <v>FMC_CK2_BIDIR_P</v>
      </c>
      <c r="C641" t="str">
        <f t="shared" si="119"/>
        <v>J3-FMC_CK2_BIDIR_P</v>
      </c>
      <c r="D641" t="str">
        <f t="shared" si="120"/>
        <v>J3-C37</v>
      </c>
      <c r="E641" t="s">
        <v>411</v>
      </c>
      <c r="F641" t="s">
        <v>326</v>
      </c>
      <c r="G641" t="s">
        <v>4030</v>
      </c>
      <c r="L641" t="s">
        <v>4313</v>
      </c>
      <c r="M641" t="s">
        <v>428</v>
      </c>
      <c r="N641">
        <v>1.3358000000000001</v>
      </c>
      <c r="AA641">
        <f t="shared" si="129"/>
        <v>636</v>
      </c>
      <c r="AB641" t="str">
        <f>B2B!B638</f>
        <v>J3</v>
      </c>
      <c r="AC641" t="str">
        <f>B2B!C638</f>
        <v>C36</v>
      </c>
      <c r="AD641" t="str">
        <f t="shared" si="123"/>
        <v>J3-C36</v>
      </c>
      <c r="AE641" t="str">
        <f t="shared" si="124"/>
        <v>NetJ3_C36</v>
      </c>
      <c r="AG641" t="str">
        <f t="shared" si="125"/>
        <v>--</v>
      </c>
      <c r="AH641" t="str">
        <f t="shared" si="126"/>
        <v>J3-C36</v>
      </c>
      <c r="AI641" t="str">
        <f>IFERROR(IF(IF(AG641="--",INDEX(D:D,MATCH(AE641,INDEX(B:B,MATCH(AE641,B:B,)+1):B11155,)+MATCH(AE641,B:B,)))=AD641,VLOOKUP(AE641,B:D,3,0),IF(AG641="--",INDEX(D:D,MATCH(AE641,INDEX(B:B,MATCH(AE641,B:B,)+1):B11155,)+MATCH(AE641,B:B,)),"---")),"---")</f>
        <v>---</v>
      </c>
      <c r="AJ641" t="str">
        <f>IF(COUNTIF(CALC_CONN_TEB0187_REV01!F:F,IF(AH641&lt;&gt;"---",VLOOKUP(AD641,CALC_CONN_TEB0187_REV01!F:M,8,0),IF(IFERROR(IF(AD641=AH641,AI641,AH641),"---")="---","---",IF(COUNTIF(CALC_CONN_TEB0187_REV01!F:F,IFERROR(IF(AD641=AH641,AI641,AH641),"---"))&gt;0,"---",IFERROR(IF(AD641=AH641,AI641,AH641),"---")))))=1,IF(AH641&lt;&gt;"---",VLOOKUP(AD641,CALC_CONN_TEB0187_REV01!F:M,8,0),IF(IFERROR(IF(AD641=AH641,AI641,AH641),"---")="---","---",IF(COUNTIF(CALC_CONN_TEB0187_REV01!F:F,IFERROR(IF(AD641=AH641,AI641,AH641),"---"))&gt;0,"---",IFERROR(IF(AD641=AH641,AI641,AH641),"---")))),"---")</f>
        <v>---</v>
      </c>
      <c r="AK641" t="str">
        <f>IF(COUNTIF(CALC_CONN_TEB0187_REV01!F:F,IF(AH641&lt;&gt;"---",VLOOKUP(AD641,CALC_CONN_TEB0187_REV01!F:M,8,0),IF(IFERROR(IF(AD641=AH641,AI641,AH641),"---")="---","---",IF(COUNTIF(CALC_CONN_TEB0187_REV01!F:F,IFERROR(IF(AD641=AH641,AI641,AH641),"---"))&gt;0,"---",IFERROR(IF(AD641=AH641,AI641,AH641),"---")))))=0,IF(AH641&lt;&gt;"---",VLOOKUP(AD641,CALC_CONN_TEB0187_REV01!F:M,8,0),IF(IFERROR(IF(AD641=AH641,AI641,AH641),"---")="---","---",IF(COUNTIF(CALC_CONN_TEB0187_REV01!F:F,IFERROR(IF(AD641=AH641,AI641,AH641),"---"))&gt;0,"---",IFERROR(IF(AD641=AH641,AI641,AH641),"---")))),"---")</f>
        <v>---</v>
      </c>
      <c r="AL641" t="str">
        <f t="shared" si="127"/>
        <v>--</v>
      </c>
      <c r="AM641">
        <f t="shared" si="128"/>
        <v>1</v>
      </c>
      <c r="AT641" t="str">
        <f t="shared" si="121"/>
        <v>FMC_CK2_BIDIR_P</v>
      </c>
      <c r="AU641" t="str">
        <f t="shared" si="122"/>
        <v>--</v>
      </c>
    </row>
    <row r="642" spans="1:47" x14ac:dyDescent="0.25">
      <c r="A642" t="str">
        <f t="shared" si="117"/>
        <v>J3-C38</v>
      </c>
      <c r="B642" t="str">
        <f t="shared" si="118"/>
        <v>FMC_CK2_BIDIR_N</v>
      </c>
      <c r="C642" t="str">
        <f t="shared" si="119"/>
        <v>J3-FMC_CK2_BIDIR_N</v>
      </c>
      <c r="D642" t="str">
        <f t="shared" si="120"/>
        <v>J3-C38</v>
      </c>
      <c r="E642" t="s">
        <v>411</v>
      </c>
      <c r="F642" t="s">
        <v>327</v>
      </c>
      <c r="G642" t="s">
        <v>4029</v>
      </c>
      <c r="L642" t="s">
        <v>4314</v>
      </c>
      <c r="M642" t="s">
        <v>428</v>
      </c>
      <c r="N642">
        <v>2.8481000000000001</v>
      </c>
      <c r="AA642">
        <f t="shared" si="129"/>
        <v>637</v>
      </c>
      <c r="AB642" t="str">
        <f>B2B!B639</f>
        <v>J3</v>
      </c>
      <c r="AC642" t="str">
        <f>B2B!C639</f>
        <v>C37</v>
      </c>
      <c r="AD642" t="str">
        <f t="shared" si="123"/>
        <v>J3-C37</v>
      </c>
      <c r="AE642" t="str">
        <f t="shared" si="124"/>
        <v>FMC_CK2_BIDIR_P</v>
      </c>
      <c r="AG642" t="str">
        <f t="shared" si="125"/>
        <v>--</v>
      </c>
      <c r="AH642" t="str">
        <f t="shared" si="126"/>
        <v>J3-C37</v>
      </c>
      <c r="AI642" t="str">
        <f>IFERROR(IF(IF(AG642="--",INDEX(D:D,MATCH(AE642,INDEX(B:B,MATCH(AE642,B:B,)+1):B11156,)+MATCH(AE642,B:B,)))=AD642,VLOOKUP(AE642,B:D,3,0),IF(AG642="--",INDEX(D:D,MATCH(AE642,INDEX(B:B,MATCH(AE642,B:B,)+1):B11156,)+MATCH(AE642,B:B,)),"---")),"---")</f>
        <v>J15-K4</v>
      </c>
      <c r="AJ642" t="str">
        <f>IF(COUNTIF(CALC_CONN_TEB0187_REV01!F:F,IF(AH642&lt;&gt;"---",VLOOKUP(AD642,CALC_CONN_TEB0187_REV01!F:M,8,0),IF(IFERROR(IF(AD642=AH642,AI642,AH642),"---")="---","---",IF(COUNTIF(CALC_CONN_TEB0187_REV01!F:F,IFERROR(IF(AD642=AH642,AI642,AH642),"---"))&gt;0,"---",IFERROR(IF(AD642=AH642,AI642,AH642),"---")))))=1,IF(AH642&lt;&gt;"---",VLOOKUP(AD642,CALC_CONN_TEB0187_REV01!F:M,8,0),IF(IFERROR(IF(AD642=AH642,AI642,AH642),"---")="---","---",IF(COUNTIF(CALC_CONN_TEB0187_REV01!F:F,IFERROR(IF(AD642=AH642,AI642,AH642),"---"))&gt;0,"---",IFERROR(IF(AD642=AH642,AI642,AH642),"---")))),"---")</f>
        <v>---</v>
      </c>
      <c r="AK642" t="str">
        <f>IF(COUNTIF(CALC_CONN_TEB0187_REV01!F:F,IF(AH642&lt;&gt;"---",VLOOKUP(AD642,CALC_CONN_TEB0187_REV01!F:M,8,0),IF(IFERROR(IF(AD642=AH642,AI642,AH642),"---")="---","---",IF(COUNTIF(CALC_CONN_TEB0187_REV01!F:F,IFERROR(IF(AD642=AH642,AI642,AH642),"---"))&gt;0,"---",IFERROR(IF(AD642=AH642,AI642,AH642),"---")))))=0,IF(AH642&lt;&gt;"---",VLOOKUP(AD642,CALC_CONN_TEB0187_REV01!F:M,8,0),IF(IFERROR(IF(AD642=AH642,AI642,AH642),"---")="---","---",IF(COUNTIF(CALC_CONN_TEB0187_REV01!F:F,IFERROR(IF(AD642=AH642,AI642,AH642),"---"))&gt;0,"---",IFERROR(IF(AD642=AH642,AI642,AH642),"---")))),"---")</f>
        <v>J15-K4</v>
      </c>
      <c r="AL642">
        <f t="shared" si="127"/>
        <v>91.590199999999996</v>
      </c>
      <c r="AM642">
        <f t="shared" si="128"/>
        <v>5</v>
      </c>
      <c r="AT642" t="str">
        <f t="shared" si="121"/>
        <v>FMC_CK2_BIDIR_N</v>
      </c>
      <c r="AU642" t="str">
        <f t="shared" si="122"/>
        <v>--</v>
      </c>
    </row>
    <row r="643" spans="1:47" x14ac:dyDescent="0.25">
      <c r="A643" t="str">
        <f t="shared" si="117"/>
        <v>J3-C39</v>
      </c>
      <c r="B643" t="str">
        <f t="shared" si="118"/>
        <v>GND</v>
      </c>
      <c r="C643" t="str">
        <f t="shared" si="119"/>
        <v>J3-GND</v>
      </c>
      <c r="D643" t="str">
        <f t="shared" si="120"/>
        <v>J3-C39</v>
      </c>
      <c r="E643" t="s">
        <v>411</v>
      </c>
      <c r="F643" t="s">
        <v>328</v>
      </c>
      <c r="G643" t="s">
        <v>433</v>
      </c>
      <c r="L643" t="s">
        <v>4315</v>
      </c>
      <c r="M643" t="s">
        <v>428</v>
      </c>
      <c r="N643">
        <v>1.9950000000000001</v>
      </c>
      <c r="AA643">
        <f t="shared" si="129"/>
        <v>638</v>
      </c>
      <c r="AB643" t="str">
        <f>B2B!B640</f>
        <v>J3</v>
      </c>
      <c r="AC643" t="str">
        <f>B2B!C640</f>
        <v>C38</v>
      </c>
      <c r="AD643" t="str">
        <f t="shared" si="123"/>
        <v>J3-C38</v>
      </c>
      <c r="AE643" t="str">
        <f t="shared" si="124"/>
        <v>FMC_CK2_BIDIR_N</v>
      </c>
      <c r="AG643" t="str">
        <f t="shared" si="125"/>
        <v>--</v>
      </c>
      <c r="AH643" t="str">
        <f t="shared" si="126"/>
        <v>J3-C38</v>
      </c>
      <c r="AI643" t="str">
        <f>IFERROR(IF(IF(AG643="--",INDEX(D:D,MATCH(AE643,INDEX(B:B,MATCH(AE643,B:B,)+1):B11157,)+MATCH(AE643,B:B,)))=AD643,VLOOKUP(AE643,B:D,3,0),IF(AG643="--",INDEX(D:D,MATCH(AE643,INDEX(B:B,MATCH(AE643,B:B,)+1):B11157,)+MATCH(AE643,B:B,)),"---")),"---")</f>
        <v>J15-K5</v>
      </c>
      <c r="AJ643" t="str">
        <f>IF(COUNTIF(CALC_CONN_TEB0187_REV01!F:F,IF(AH643&lt;&gt;"---",VLOOKUP(AD643,CALC_CONN_TEB0187_REV01!F:M,8,0),IF(IFERROR(IF(AD643=AH643,AI643,AH643),"---")="---","---",IF(COUNTIF(CALC_CONN_TEB0187_REV01!F:F,IFERROR(IF(AD643=AH643,AI643,AH643),"---"))&gt;0,"---",IFERROR(IF(AD643=AH643,AI643,AH643),"---")))))=1,IF(AH643&lt;&gt;"---",VLOOKUP(AD643,CALC_CONN_TEB0187_REV01!F:M,8,0),IF(IFERROR(IF(AD643=AH643,AI643,AH643),"---")="---","---",IF(COUNTIF(CALC_CONN_TEB0187_REV01!F:F,IFERROR(IF(AD643=AH643,AI643,AH643),"---"))&gt;0,"---",IFERROR(IF(AD643=AH643,AI643,AH643),"---")))),"---")</f>
        <v>---</v>
      </c>
      <c r="AK643" t="str">
        <f>IF(COUNTIF(CALC_CONN_TEB0187_REV01!F:F,IF(AH643&lt;&gt;"---",VLOOKUP(AD643,CALC_CONN_TEB0187_REV01!F:M,8,0),IF(IFERROR(IF(AD643=AH643,AI643,AH643),"---")="---","---",IF(COUNTIF(CALC_CONN_TEB0187_REV01!F:F,IFERROR(IF(AD643=AH643,AI643,AH643),"---"))&gt;0,"---",IFERROR(IF(AD643=AH643,AI643,AH643),"---")))))=0,IF(AH643&lt;&gt;"---",VLOOKUP(AD643,CALC_CONN_TEB0187_REV01!F:M,8,0),IF(IFERROR(IF(AD643=AH643,AI643,AH643),"---")="---","---",IF(COUNTIF(CALC_CONN_TEB0187_REV01!F:F,IFERROR(IF(AD643=AH643,AI643,AH643),"---"))&gt;0,"---",IFERROR(IF(AD643=AH643,AI643,AH643),"---")))),"---")</f>
        <v>J15-K5</v>
      </c>
      <c r="AL643">
        <f t="shared" si="127"/>
        <v>91.532499999999999</v>
      </c>
      <c r="AM643">
        <f t="shared" si="128"/>
        <v>5</v>
      </c>
      <c r="AT643">
        <f t="shared" si="121"/>
        <v>0</v>
      </c>
      <c r="AU643">
        <f t="shared" si="122"/>
        <v>0</v>
      </c>
    </row>
    <row r="644" spans="1:47" x14ac:dyDescent="0.25">
      <c r="A644" t="str">
        <f t="shared" si="117"/>
        <v>J3-C40</v>
      </c>
      <c r="B644" t="str">
        <f t="shared" si="118"/>
        <v>LA00_P</v>
      </c>
      <c r="C644" t="str">
        <f t="shared" si="119"/>
        <v>J3-LA00_P</v>
      </c>
      <c r="D644" t="str">
        <f t="shared" si="120"/>
        <v>J3-C40</v>
      </c>
      <c r="E644" t="s">
        <v>411</v>
      </c>
      <c r="F644" t="s">
        <v>329</v>
      </c>
      <c r="G644" t="s">
        <v>4139</v>
      </c>
      <c r="L644" t="s">
        <v>4316</v>
      </c>
      <c r="M644" t="s">
        <v>428</v>
      </c>
      <c r="N644">
        <v>3.2829999999999999</v>
      </c>
      <c r="AA644">
        <f t="shared" si="129"/>
        <v>639</v>
      </c>
      <c r="AB644" t="str">
        <f>B2B!B641</f>
        <v>J3</v>
      </c>
      <c r="AC644" t="str">
        <f>B2B!C641</f>
        <v>C39</v>
      </c>
      <c r="AD644" t="str">
        <f t="shared" si="123"/>
        <v>J3-C39</v>
      </c>
      <c r="AE644" t="str">
        <f t="shared" si="124"/>
        <v>GND</v>
      </c>
      <c r="AG644" t="str">
        <f t="shared" si="125"/>
        <v>---</v>
      </c>
      <c r="AH644" t="str">
        <f t="shared" si="126"/>
        <v>---</v>
      </c>
      <c r="AI644" t="str">
        <f>IFERROR(IF(IF(AG644="--",INDEX(D:D,MATCH(AE644,INDEX(B:B,MATCH(AE644,B:B,)+1):B11158,)+MATCH(AE644,B:B,)))=AD644,VLOOKUP(AE644,B:D,3,0),IF(AG644="--",INDEX(D:D,MATCH(AE644,INDEX(B:B,MATCH(AE644,B:B,)+1):B11158,)+MATCH(AE644,B:B,)),"---")),"---")</f>
        <v>---</v>
      </c>
      <c r="AJ644" t="str">
        <f>IF(COUNTIF(CALC_CONN_TEB0187_REV01!F:F,IF(AH644&lt;&gt;"---",VLOOKUP(AD644,CALC_CONN_TEB0187_REV01!F:M,8,0),IF(IFERROR(IF(AD644=AH644,AI644,AH644),"---")="---","---",IF(COUNTIF(CALC_CONN_TEB0187_REV01!F:F,IFERROR(IF(AD644=AH644,AI644,AH644),"---"))&gt;0,"---",IFERROR(IF(AD644=AH644,AI644,AH644),"---")))))=1,IF(AH644&lt;&gt;"---",VLOOKUP(AD644,CALC_CONN_TEB0187_REV01!F:M,8,0),IF(IFERROR(IF(AD644=AH644,AI644,AH644),"---")="---","---",IF(COUNTIF(CALC_CONN_TEB0187_REV01!F:F,IFERROR(IF(AD644=AH644,AI644,AH644),"---"))&gt;0,"---",IFERROR(IF(AD644=AH644,AI644,AH644),"---")))),"---")</f>
        <v>---</v>
      </c>
      <c r="AK644" t="str">
        <f>IF(COUNTIF(CALC_CONN_TEB0187_REV01!F:F,IF(AH644&lt;&gt;"---",VLOOKUP(AD644,CALC_CONN_TEB0187_REV01!F:M,8,0),IF(IFERROR(IF(AD644=AH644,AI644,AH644),"---")="---","---",IF(COUNTIF(CALC_CONN_TEB0187_REV01!F:F,IFERROR(IF(AD644=AH644,AI644,AH644),"---"))&gt;0,"---",IFERROR(IF(AD644=AH644,AI644,AH644),"---")))))=0,IF(AH644&lt;&gt;"---",VLOOKUP(AD644,CALC_CONN_TEB0187_REV01!F:M,8,0),IF(IFERROR(IF(AD644=AH644,AI644,AH644),"---")="---","---",IF(COUNTIF(CALC_CONN_TEB0187_REV01!F:F,IFERROR(IF(AD644=AH644,AI644,AH644),"---"))&gt;0,"---",IFERROR(IF(AD644=AH644,AI644,AH644),"---")))),"---")</f>
        <v>---</v>
      </c>
      <c r="AL644" t="str">
        <f t="shared" si="127"/>
        <v>---</v>
      </c>
      <c r="AM644">
        <f t="shared" si="128"/>
        <v>1098</v>
      </c>
      <c r="AT644" t="str">
        <f t="shared" si="121"/>
        <v>LA00_P</v>
      </c>
      <c r="AU644" t="str">
        <f t="shared" si="122"/>
        <v>--</v>
      </c>
    </row>
    <row r="645" spans="1:47" x14ac:dyDescent="0.25">
      <c r="A645" t="str">
        <f t="shared" si="117"/>
        <v>J3-C41</v>
      </c>
      <c r="B645" t="str">
        <f t="shared" si="118"/>
        <v>LA00_N</v>
      </c>
      <c r="C645" t="str">
        <f t="shared" si="119"/>
        <v>J3-LA00_N</v>
      </c>
      <c r="D645" t="str">
        <f t="shared" si="120"/>
        <v>J3-C41</v>
      </c>
      <c r="E645" t="s">
        <v>411</v>
      </c>
      <c r="F645" t="s">
        <v>330</v>
      </c>
      <c r="G645" t="s">
        <v>4138</v>
      </c>
      <c r="L645" t="s">
        <v>4317</v>
      </c>
      <c r="M645" t="s">
        <v>428</v>
      </c>
      <c r="N645">
        <v>4.0309999999999997</v>
      </c>
      <c r="AA645">
        <f t="shared" si="129"/>
        <v>640</v>
      </c>
      <c r="AB645" t="str">
        <f>B2B!B642</f>
        <v>J3</v>
      </c>
      <c r="AC645" t="str">
        <f>B2B!C642</f>
        <v>C40</v>
      </c>
      <c r="AD645" t="str">
        <f t="shared" si="123"/>
        <v>J3-C40</v>
      </c>
      <c r="AE645" t="str">
        <f t="shared" si="124"/>
        <v>LA00_P</v>
      </c>
      <c r="AG645" t="str">
        <f t="shared" si="125"/>
        <v>--</v>
      </c>
      <c r="AH645" t="str">
        <f t="shared" si="126"/>
        <v>J3-C40</v>
      </c>
      <c r="AI645" t="str">
        <f>IFERROR(IF(IF(AG645="--",INDEX(D:D,MATCH(AE645,INDEX(B:B,MATCH(AE645,B:B,)+1):B11159,)+MATCH(AE645,B:B,)))=AD645,VLOOKUP(AE645,B:D,3,0),IF(AG645="--",INDEX(D:D,MATCH(AE645,INDEX(B:B,MATCH(AE645,B:B,)+1):B11159,)+MATCH(AE645,B:B,)),"---")),"---")</f>
        <v>J15-G6</v>
      </c>
      <c r="AJ645" t="str">
        <f>IF(COUNTIF(CALC_CONN_TEB0187_REV01!F:F,IF(AH645&lt;&gt;"---",VLOOKUP(AD645,CALC_CONN_TEB0187_REV01!F:M,8,0),IF(IFERROR(IF(AD645=AH645,AI645,AH645),"---")="---","---",IF(COUNTIF(CALC_CONN_TEB0187_REV01!F:F,IFERROR(IF(AD645=AH645,AI645,AH645),"---"))&gt;0,"---",IFERROR(IF(AD645=AH645,AI645,AH645),"---")))))=1,IF(AH645&lt;&gt;"---",VLOOKUP(AD645,CALC_CONN_TEB0187_REV01!F:M,8,0),IF(IFERROR(IF(AD645=AH645,AI645,AH645),"---")="---","---",IF(COUNTIF(CALC_CONN_TEB0187_REV01!F:F,IFERROR(IF(AD645=AH645,AI645,AH645),"---"))&gt;0,"---",IFERROR(IF(AD645=AH645,AI645,AH645),"---")))),"---")</f>
        <v>---</v>
      </c>
      <c r="AK645" t="str">
        <f>IF(COUNTIF(CALC_CONN_TEB0187_REV01!F:F,IF(AH645&lt;&gt;"---",VLOOKUP(AD645,CALC_CONN_TEB0187_REV01!F:M,8,0),IF(IFERROR(IF(AD645=AH645,AI645,AH645),"---")="---","---",IF(COUNTIF(CALC_CONN_TEB0187_REV01!F:F,IFERROR(IF(AD645=AH645,AI645,AH645),"---"))&gt;0,"---",IFERROR(IF(AD645=AH645,AI645,AH645),"---")))))=0,IF(AH645&lt;&gt;"---",VLOOKUP(AD645,CALC_CONN_TEB0187_REV01!F:M,8,0),IF(IFERROR(IF(AD645=AH645,AI645,AH645),"---")="---","---",IF(COUNTIF(CALC_CONN_TEB0187_REV01!F:F,IFERROR(IF(AD645=AH645,AI645,AH645),"---"))&gt;0,"---",IFERROR(IF(AD645=AH645,AI645,AH645),"---")))),"---")</f>
        <v>J15-G6</v>
      </c>
      <c r="AL645">
        <f t="shared" si="127"/>
        <v>83.394599999999997</v>
      </c>
      <c r="AM645">
        <f t="shared" si="128"/>
        <v>2</v>
      </c>
      <c r="AT645" t="str">
        <f t="shared" si="121"/>
        <v>LA00_N</v>
      </c>
      <c r="AU645" t="str">
        <f t="shared" si="122"/>
        <v>--</v>
      </c>
    </row>
    <row r="646" spans="1:47" x14ac:dyDescent="0.25">
      <c r="A646" t="str">
        <f t="shared" ref="A646:A709" si="130">$E646&amp;"-"&amp;$F646</f>
        <v>J3-C42</v>
      </c>
      <c r="B646" t="str">
        <f t="shared" ref="B646:B709" si="131">IF(OR(E646=$A$2,E646=$B$2,E646=$C$2,E646=$D$2),"--",G646)</f>
        <v>LA31_P</v>
      </c>
      <c r="C646" t="str">
        <f t="shared" ref="C646:C709" si="132">$E646&amp;"-"&amp;$G646</f>
        <v>J3-LA31_P</v>
      </c>
      <c r="D646" t="str">
        <f t="shared" ref="D646:D709" si="133">A646</f>
        <v>J3-C42</v>
      </c>
      <c r="E646" t="s">
        <v>411</v>
      </c>
      <c r="F646" t="s">
        <v>331</v>
      </c>
      <c r="G646" t="s">
        <v>4210</v>
      </c>
      <c r="L646" t="s">
        <v>4318</v>
      </c>
      <c r="M646" t="s">
        <v>428</v>
      </c>
      <c r="N646">
        <v>2.9958999999999998</v>
      </c>
      <c r="AA646">
        <f t="shared" si="129"/>
        <v>641</v>
      </c>
      <c r="AB646" t="str">
        <f>B2B!B643</f>
        <v>J3</v>
      </c>
      <c r="AC646" t="str">
        <f>B2B!C643</f>
        <v>C41</v>
      </c>
      <c r="AD646" t="str">
        <f t="shared" si="123"/>
        <v>J3-C41</v>
      </c>
      <c r="AE646" t="str">
        <f t="shared" si="124"/>
        <v>LA00_N</v>
      </c>
      <c r="AG646" t="str">
        <f t="shared" si="125"/>
        <v>--</v>
      </c>
      <c r="AH646" t="str">
        <f t="shared" si="126"/>
        <v>J3-C41</v>
      </c>
      <c r="AI646" t="str">
        <f>IFERROR(IF(IF(AG646="--",INDEX(D:D,MATCH(AE646,INDEX(B:B,MATCH(AE646,B:B,)+1):B11160,)+MATCH(AE646,B:B,)))=AD646,VLOOKUP(AE646,B:D,3,0),IF(AG646="--",INDEX(D:D,MATCH(AE646,INDEX(B:B,MATCH(AE646,B:B,)+1):B11160,)+MATCH(AE646,B:B,)),"---")),"---")</f>
        <v>J15-G7</v>
      </c>
      <c r="AJ646" t="str">
        <f>IF(COUNTIF(CALC_CONN_TEB0187_REV01!F:F,IF(AH646&lt;&gt;"---",VLOOKUP(AD646,CALC_CONN_TEB0187_REV01!F:M,8,0),IF(IFERROR(IF(AD646=AH646,AI646,AH646),"---")="---","---",IF(COUNTIF(CALC_CONN_TEB0187_REV01!F:F,IFERROR(IF(AD646=AH646,AI646,AH646),"---"))&gt;0,"---",IFERROR(IF(AD646=AH646,AI646,AH646),"---")))))=1,IF(AH646&lt;&gt;"---",VLOOKUP(AD646,CALC_CONN_TEB0187_REV01!F:M,8,0),IF(IFERROR(IF(AD646=AH646,AI646,AH646),"---")="---","---",IF(COUNTIF(CALC_CONN_TEB0187_REV01!F:F,IFERROR(IF(AD646=AH646,AI646,AH646),"---"))&gt;0,"---",IFERROR(IF(AD646=AH646,AI646,AH646),"---")))),"---")</f>
        <v>---</v>
      </c>
      <c r="AK646" t="str">
        <f>IF(COUNTIF(CALC_CONN_TEB0187_REV01!F:F,IF(AH646&lt;&gt;"---",VLOOKUP(AD646,CALC_CONN_TEB0187_REV01!F:M,8,0),IF(IFERROR(IF(AD646=AH646,AI646,AH646),"---")="---","---",IF(COUNTIF(CALC_CONN_TEB0187_REV01!F:F,IFERROR(IF(AD646=AH646,AI646,AH646),"---"))&gt;0,"---",IFERROR(IF(AD646=AH646,AI646,AH646),"---")))))=0,IF(AH646&lt;&gt;"---",VLOOKUP(AD646,CALC_CONN_TEB0187_REV01!F:M,8,0),IF(IFERROR(IF(AD646=AH646,AI646,AH646),"---")="---","---",IF(COUNTIF(CALC_CONN_TEB0187_REV01!F:F,IFERROR(IF(AD646=AH646,AI646,AH646),"---"))&gt;0,"---",IFERROR(IF(AD646=AH646,AI646,AH646),"---")))),"---")</f>
        <v>J15-G7</v>
      </c>
      <c r="AL646">
        <f t="shared" si="127"/>
        <v>83.381799999999998</v>
      </c>
      <c r="AM646">
        <f t="shared" si="128"/>
        <v>2</v>
      </c>
      <c r="AT646" t="str">
        <f t="shared" ref="AT646:AT709" si="134">IF(IF(COUNTIF($AO$6:$AQ$150,B646)&gt;0,"---","--")="---",VLOOKUP(B646,$AO$6:$AQ$150,3,0),B646)</f>
        <v>LA31_P</v>
      </c>
      <c r="AU646" t="str">
        <f t="shared" ref="AU646:AU709" si="135">IF(IF(COUNTIF($AO$6:$AQ$150,B646)&gt;0,"---","--")="---",VLOOKUP(B646,$AO$6:$AQ$150,2,0),"--")</f>
        <v>--</v>
      </c>
    </row>
    <row r="647" spans="1:47" x14ac:dyDescent="0.25">
      <c r="A647" t="str">
        <f t="shared" si="130"/>
        <v>J3-C43</v>
      </c>
      <c r="B647" t="str">
        <f t="shared" si="131"/>
        <v>LA31_N</v>
      </c>
      <c r="C647" t="str">
        <f t="shared" si="132"/>
        <v>J3-LA31_N</v>
      </c>
      <c r="D647" t="str">
        <f t="shared" si="133"/>
        <v>J3-C43</v>
      </c>
      <c r="E647" t="s">
        <v>411</v>
      </c>
      <c r="F647" t="s">
        <v>332</v>
      </c>
      <c r="G647" t="s">
        <v>4209</v>
      </c>
      <c r="L647" t="s">
        <v>4319</v>
      </c>
      <c r="M647" t="s">
        <v>428</v>
      </c>
      <c r="N647">
        <v>2.6131000000000002</v>
      </c>
      <c r="AA647">
        <f t="shared" si="129"/>
        <v>642</v>
      </c>
      <c r="AB647" t="str">
        <f>B2B!B644</f>
        <v>J3</v>
      </c>
      <c r="AC647" t="str">
        <f>B2B!C644</f>
        <v>C42</v>
      </c>
      <c r="AD647" t="str">
        <f t="shared" ref="AD647:AD710" si="136">AB647&amp;"-"&amp;AC647</f>
        <v>J3-C42</v>
      </c>
      <c r="AE647" t="str">
        <f t="shared" ref="AE647:AE710" si="137">VLOOKUP(AD647,A:B,2,0)</f>
        <v>LA31_P</v>
      </c>
      <c r="AG647" t="str">
        <f t="shared" ref="AG647:AG710" si="138">IF(
IF(
IFERROR(VLOOKUP(AE647,$AO$6:$AO$50,1,),1)=1,1,0),
"--","---")</f>
        <v>--</v>
      </c>
      <c r="AH647" t="str">
        <f t="shared" ref="AH647:AH710" si="139">IF(AG647&lt;&gt;"---",IFERROR(VLOOKUP(AE647,B:F,3,0),"--"),"---")</f>
        <v>J3-C42</v>
      </c>
      <c r="AI647" t="str">
        <f>IFERROR(IF(IF(AG647="--",INDEX(D:D,MATCH(AE647,INDEX(B:B,MATCH(AE647,B:B,)+1):B11161,)+MATCH(AE647,B:B,)))=AD647,VLOOKUP(AE647,B:D,3,0),IF(AG647="--",INDEX(D:D,MATCH(AE647,INDEX(B:B,MATCH(AE647,B:B,)+1):B11161,)+MATCH(AE647,B:B,)),"---")),"---")</f>
        <v>J15-G33</v>
      </c>
      <c r="AJ647" t="str">
        <f>IF(COUNTIF(CALC_CONN_TEB0187_REV01!F:F,IF(AH647&lt;&gt;"---",VLOOKUP(AD647,CALC_CONN_TEB0187_REV01!F:M,8,0),IF(IFERROR(IF(AD647=AH647,AI647,AH647),"---")="---","---",IF(COUNTIF(CALC_CONN_TEB0187_REV01!F:F,IFERROR(IF(AD647=AH647,AI647,AH647),"---"))&gt;0,"---",IFERROR(IF(AD647=AH647,AI647,AH647),"---")))))=1,IF(AH647&lt;&gt;"---",VLOOKUP(AD647,CALC_CONN_TEB0187_REV01!F:M,8,0),IF(IFERROR(IF(AD647=AH647,AI647,AH647),"---")="---","---",IF(COUNTIF(CALC_CONN_TEB0187_REV01!F:F,IFERROR(IF(AD647=AH647,AI647,AH647),"---"))&gt;0,"---",IFERROR(IF(AD647=AH647,AI647,AH647),"---")))),"---")</f>
        <v>---</v>
      </c>
      <c r="AK647" t="str">
        <f>IF(COUNTIF(CALC_CONN_TEB0187_REV01!F:F,IF(AH647&lt;&gt;"---",VLOOKUP(AD647,CALC_CONN_TEB0187_REV01!F:M,8,0),IF(IFERROR(IF(AD647=AH647,AI647,AH647),"---")="---","---",IF(COUNTIF(CALC_CONN_TEB0187_REV01!F:F,IFERROR(IF(AD647=AH647,AI647,AH647),"---"))&gt;0,"---",IFERROR(IF(AD647=AH647,AI647,AH647),"---")))))=0,IF(AH647&lt;&gt;"---",VLOOKUP(AD647,CALC_CONN_TEB0187_REV01!F:M,8,0),IF(IFERROR(IF(AD647=AH647,AI647,AH647),"---")="---","---",IF(COUNTIF(CALC_CONN_TEB0187_REV01!F:F,IFERROR(IF(AD647=AH647,AI647,AH647),"---"))&gt;0,"---",IFERROR(IF(AD647=AH647,AI647,AH647),"---")))),"---")</f>
        <v>J15-G33</v>
      </c>
      <c r="AL647">
        <f t="shared" ref="AL647:AL710" si="140">IF(AG647&lt;&gt;"---",IFERROR(VLOOKUP(AE647,L:N,3,0),"--"),"---")</f>
        <v>43.590899999999998</v>
      </c>
      <c r="AM647">
        <f t="shared" ref="AM647:AM710" si="141">COUNTIF(B:B,AE647)</f>
        <v>2</v>
      </c>
      <c r="AT647" t="str">
        <f t="shared" si="134"/>
        <v>LA31_N</v>
      </c>
      <c r="AU647" t="str">
        <f t="shared" si="135"/>
        <v>--</v>
      </c>
    </row>
    <row r="648" spans="1:47" x14ac:dyDescent="0.25">
      <c r="A648" t="str">
        <f t="shared" si="130"/>
        <v>J3-C44</v>
      </c>
      <c r="B648" t="str">
        <f t="shared" si="131"/>
        <v>HA01_P</v>
      </c>
      <c r="C648" t="str">
        <f t="shared" si="132"/>
        <v>J3-HA01_P</v>
      </c>
      <c r="D648" t="str">
        <f t="shared" si="133"/>
        <v>J3-C44</v>
      </c>
      <c r="E648" t="s">
        <v>411</v>
      </c>
      <c r="F648" t="s">
        <v>333</v>
      </c>
      <c r="G648" t="s">
        <v>4067</v>
      </c>
      <c r="L648" t="s">
        <v>4320</v>
      </c>
      <c r="M648" t="s">
        <v>428</v>
      </c>
      <c r="N648">
        <v>2.1796000000000002</v>
      </c>
      <c r="AA648">
        <f t="shared" ref="AA648:AA711" si="142">AA647+1</f>
        <v>643</v>
      </c>
      <c r="AB648" t="str">
        <f>B2B!B645</f>
        <v>J3</v>
      </c>
      <c r="AC648" t="str">
        <f>B2B!C645</f>
        <v>C43</v>
      </c>
      <c r="AD648" t="str">
        <f t="shared" si="136"/>
        <v>J3-C43</v>
      </c>
      <c r="AE648" t="str">
        <f t="shared" si="137"/>
        <v>LA31_N</v>
      </c>
      <c r="AG648" t="str">
        <f t="shared" si="138"/>
        <v>--</v>
      </c>
      <c r="AH648" t="str">
        <f t="shared" si="139"/>
        <v>J3-C43</v>
      </c>
      <c r="AI648" t="str">
        <f>IFERROR(IF(IF(AG648="--",INDEX(D:D,MATCH(AE648,INDEX(B:B,MATCH(AE648,B:B,)+1):B11162,)+MATCH(AE648,B:B,)))=AD648,VLOOKUP(AE648,B:D,3,0),IF(AG648="--",INDEX(D:D,MATCH(AE648,INDEX(B:B,MATCH(AE648,B:B,)+1):B11162,)+MATCH(AE648,B:B,)),"---")),"---")</f>
        <v>J15-G34</v>
      </c>
      <c r="AJ648" t="str">
        <f>IF(COUNTIF(CALC_CONN_TEB0187_REV01!F:F,IF(AH648&lt;&gt;"---",VLOOKUP(AD648,CALC_CONN_TEB0187_REV01!F:M,8,0),IF(IFERROR(IF(AD648=AH648,AI648,AH648),"---")="---","---",IF(COUNTIF(CALC_CONN_TEB0187_REV01!F:F,IFERROR(IF(AD648=AH648,AI648,AH648),"---"))&gt;0,"---",IFERROR(IF(AD648=AH648,AI648,AH648),"---")))))=1,IF(AH648&lt;&gt;"---",VLOOKUP(AD648,CALC_CONN_TEB0187_REV01!F:M,8,0),IF(IFERROR(IF(AD648=AH648,AI648,AH648),"---")="---","---",IF(COUNTIF(CALC_CONN_TEB0187_REV01!F:F,IFERROR(IF(AD648=AH648,AI648,AH648),"---"))&gt;0,"---",IFERROR(IF(AD648=AH648,AI648,AH648),"---")))),"---")</f>
        <v>---</v>
      </c>
      <c r="AK648" t="str">
        <f>IF(COUNTIF(CALC_CONN_TEB0187_REV01!F:F,IF(AH648&lt;&gt;"---",VLOOKUP(AD648,CALC_CONN_TEB0187_REV01!F:M,8,0),IF(IFERROR(IF(AD648=AH648,AI648,AH648),"---")="---","---",IF(COUNTIF(CALC_CONN_TEB0187_REV01!F:F,IFERROR(IF(AD648=AH648,AI648,AH648),"---"))&gt;0,"---",IFERROR(IF(AD648=AH648,AI648,AH648),"---")))))=0,IF(AH648&lt;&gt;"---",VLOOKUP(AD648,CALC_CONN_TEB0187_REV01!F:M,8,0),IF(IFERROR(IF(AD648=AH648,AI648,AH648),"---")="---","---",IF(COUNTIF(CALC_CONN_TEB0187_REV01!F:F,IFERROR(IF(AD648=AH648,AI648,AH648),"---"))&gt;0,"---",IFERROR(IF(AD648=AH648,AI648,AH648),"---")))),"---")</f>
        <v>J15-G34</v>
      </c>
      <c r="AL648">
        <f t="shared" si="140"/>
        <v>43.628</v>
      </c>
      <c r="AM648">
        <f t="shared" si="141"/>
        <v>2</v>
      </c>
      <c r="AT648" t="str">
        <f t="shared" si="134"/>
        <v>HA01_P</v>
      </c>
      <c r="AU648" t="str">
        <f t="shared" si="135"/>
        <v>--</v>
      </c>
    </row>
    <row r="649" spans="1:47" x14ac:dyDescent="0.25">
      <c r="A649" t="str">
        <f t="shared" si="130"/>
        <v>J3-C45</v>
      </c>
      <c r="B649" t="str">
        <f t="shared" si="131"/>
        <v>HA01_N</v>
      </c>
      <c r="C649" t="str">
        <f t="shared" si="132"/>
        <v>J3-HA01_N</v>
      </c>
      <c r="D649" t="str">
        <f t="shared" si="133"/>
        <v>J3-C45</v>
      </c>
      <c r="E649" t="s">
        <v>411</v>
      </c>
      <c r="F649" t="s">
        <v>334</v>
      </c>
      <c r="G649" t="s">
        <v>4066</v>
      </c>
      <c r="L649" t="s">
        <v>4321</v>
      </c>
      <c r="M649" t="s">
        <v>428</v>
      </c>
      <c r="N649">
        <v>2.1280000000000001</v>
      </c>
      <c r="AA649">
        <f t="shared" si="142"/>
        <v>644</v>
      </c>
      <c r="AB649" t="str">
        <f>B2B!B646</f>
        <v>J3</v>
      </c>
      <c r="AC649" t="str">
        <f>B2B!C646</f>
        <v>C44</v>
      </c>
      <c r="AD649" t="str">
        <f t="shared" si="136"/>
        <v>J3-C44</v>
      </c>
      <c r="AE649" t="str">
        <f t="shared" si="137"/>
        <v>HA01_P</v>
      </c>
      <c r="AG649" t="str">
        <f t="shared" si="138"/>
        <v>--</v>
      </c>
      <c r="AH649" t="str">
        <f t="shared" si="139"/>
        <v>J3-C44</v>
      </c>
      <c r="AI649" t="str">
        <f>IFERROR(IF(IF(AG649="--",INDEX(D:D,MATCH(AE649,INDEX(B:B,MATCH(AE649,B:B,)+1):B11163,)+MATCH(AE649,B:B,)))=AD649,VLOOKUP(AE649,B:D,3,0),IF(AG649="--",INDEX(D:D,MATCH(AE649,INDEX(B:B,MATCH(AE649,B:B,)+1):B11163,)+MATCH(AE649,B:B,)),"---")),"---")</f>
        <v>J15-E2</v>
      </c>
      <c r="AJ649" t="str">
        <f>IF(COUNTIF(CALC_CONN_TEB0187_REV01!F:F,IF(AH649&lt;&gt;"---",VLOOKUP(AD649,CALC_CONN_TEB0187_REV01!F:M,8,0),IF(IFERROR(IF(AD649=AH649,AI649,AH649),"---")="---","---",IF(COUNTIF(CALC_CONN_TEB0187_REV01!F:F,IFERROR(IF(AD649=AH649,AI649,AH649),"---"))&gt;0,"---",IFERROR(IF(AD649=AH649,AI649,AH649),"---")))))=1,IF(AH649&lt;&gt;"---",VLOOKUP(AD649,CALC_CONN_TEB0187_REV01!F:M,8,0),IF(IFERROR(IF(AD649=AH649,AI649,AH649),"---")="---","---",IF(COUNTIF(CALC_CONN_TEB0187_REV01!F:F,IFERROR(IF(AD649=AH649,AI649,AH649),"---"))&gt;0,"---",IFERROR(IF(AD649=AH649,AI649,AH649),"---")))),"---")</f>
        <v>---</v>
      </c>
      <c r="AK649" t="str">
        <f>IF(COUNTIF(CALC_CONN_TEB0187_REV01!F:F,IF(AH649&lt;&gt;"---",VLOOKUP(AD649,CALC_CONN_TEB0187_REV01!F:M,8,0),IF(IFERROR(IF(AD649=AH649,AI649,AH649),"---")="---","---",IF(COUNTIF(CALC_CONN_TEB0187_REV01!F:F,IFERROR(IF(AD649=AH649,AI649,AH649),"---"))&gt;0,"---",IFERROR(IF(AD649=AH649,AI649,AH649),"---")))))=0,IF(AH649&lt;&gt;"---",VLOOKUP(AD649,CALC_CONN_TEB0187_REV01!F:M,8,0),IF(IFERROR(IF(AD649=AH649,AI649,AH649),"---")="---","---",IF(COUNTIF(CALC_CONN_TEB0187_REV01!F:F,IFERROR(IF(AD649=AH649,AI649,AH649),"---"))&gt;0,"---",IFERROR(IF(AD649=AH649,AI649,AH649),"---")))),"---")</f>
        <v>J15-E2</v>
      </c>
      <c r="AL649">
        <f t="shared" si="140"/>
        <v>87.055300000000003</v>
      </c>
      <c r="AM649">
        <f t="shared" si="141"/>
        <v>2</v>
      </c>
      <c r="AT649" t="str">
        <f t="shared" si="134"/>
        <v>HA01_N</v>
      </c>
      <c r="AU649" t="str">
        <f t="shared" si="135"/>
        <v>--</v>
      </c>
    </row>
    <row r="650" spans="1:47" x14ac:dyDescent="0.25">
      <c r="A650" t="str">
        <f t="shared" si="130"/>
        <v>J3-C46</v>
      </c>
      <c r="B650" t="str">
        <f t="shared" si="131"/>
        <v>GND</v>
      </c>
      <c r="C650" t="str">
        <f t="shared" si="132"/>
        <v>J3-GND</v>
      </c>
      <c r="D650" t="str">
        <f t="shared" si="133"/>
        <v>J3-C46</v>
      </c>
      <c r="E650" t="s">
        <v>411</v>
      </c>
      <c r="F650" t="s">
        <v>335</v>
      </c>
      <c r="G650" t="s">
        <v>433</v>
      </c>
      <c r="L650" t="s">
        <v>4322</v>
      </c>
      <c r="M650" t="s">
        <v>428</v>
      </c>
      <c r="N650">
        <v>1.1947000000000001</v>
      </c>
      <c r="AA650">
        <f t="shared" si="142"/>
        <v>645</v>
      </c>
      <c r="AB650" t="str">
        <f>B2B!B647</f>
        <v>J3</v>
      </c>
      <c r="AC650" t="str">
        <f>B2B!C647</f>
        <v>C45</v>
      </c>
      <c r="AD650" t="str">
        <f t="shared" si="136"/>
        <v>J3-C45</v>
      </c>
      <c r="AE650" t="str">
        <f t="shared" si="137"/>
        <v>HA01_N</v>
      </c>
      <c r="AG650" t="str">
        <f t="shared" si="138"/>
        <v>--</v>
      </c>
      <c r="AH650" t="str">
        <f t="shared" si="139"/>
        <v>J3-C45</v>
      </c>
      <c r="AI650" t="str">
        <f>IFERROR(IF(IF(AG650="--",INDEX(D:D,MATCH(AE650,INDEX(B:B,MATCH(AE650,B:B,)+1):B11164,)+MATCH(AE650,B:B,)))=AD650,VLOOKUP(AE650,B:D,3,0),IF(AG650="--",INDEX(D:D,MATCH(AE650,INDEX(B:B,MATCH(AE650,B:B,)+1):B11164,)+MATCH(AE650,B:B,)),"---")),"---")</f>
        <v>J15-E3</v>
      </c>
      <c r="AJ650" t="str">
        <f>IF(COUNTIF(CALC_CONN_TEB0187_REV01!F:F,IF(AH650&lt;&gt;"---",VLOOKUP(AD650,CALC_CONN_TEB0187_REV01!F:M,8,0),IF(IFERROR(IF(AD650=AH650,AI650,AH650),"---")="---","---",IF(COUNTIF(CALC_CONN_TEB0187_REV01!F:F,IFERROR(IF(AD650=AH650,AI650,AH650),"---"))&gt;0,"---",IFERROR(IF(AD650=AH650,AI650,AH650),"---")))))=1,IF(AH650&lt;&gt;"---",VLOOKUP(AD650,CALC_CONN_TEB0187_REV01!F:M,8,0),IF(IFERROR(IF(AD650=AH650,AI650,AH650),"---")="---","---",IF(COUNTIF(CALC_CONN_TEB0187_REV01!F:F,IFERROR(IF(AD650=AH650,AI650,AH650),"---"))&gt;0,"---",IFERROR(IF(AD650=AH650,AI650,AH650),"---")))),"---")</f>
        <v>---</v>
      </c>
      <c r="AK650" t="str">
        <f>IF(COUNTIF(CALC_CONN_TEB0187_REV01!F:F,IF(AH650&lt;&gt;"---",VLOOKUP(AD650,CALC_CONN_TEB0187_REV01!F:M,8,0),IF(IFERROR(IF(AD650=AH650,AI650,AH650),"---")="---","---",IF(COUNTIF(CALC_CONN_TEB0187_REV01!F:F,IFERROR(IF(AD650=AH650,AI650,AH650),"---"))&gt;0,"---",IFERROR(IF(AD650=AH650,AI650,AH650),"---")))))=0,IF(AH650&lt;&gt;"---",VLOOKUP(AD650,CALC_CONN_TEB0187_REV01!F:M,8,0),IF(IFERROR(IF(AD650=AH650,AI650,AH650),"---")="---","---",IF(COUNTIF(CALC_CONN_TEB0187_REV01!F:F,IFERROR(IF(AD650=AH650,AI650,AH650),"---"))&gt;0,"---",IFERROR(IF(AD650=AH650,AI650,AH650),"---")))),"---")</f>
        <v>J15-E3</v>
      </c>
      <c r="AL650">
        <f t="shared" si="140"/>
        <v>87.164100000000005</v>
      </c>
      <c r="AM650">
        <f t="shared" si="141"/>
        <v>2</v>
      </c>
      <c r="AT650">
        <f t="shared" si="134"/>
        <v>0</v>
      </c>
      <c r="AU650">
        <f t="shared" si="135"/>
        <v>0</v>
      </c>
    </row>
    <row r="651" spans="1:47" x14ac:dyDescent="0.25">
      <c r="A651" t="str">
        <f t="shared" si="130"/>
        <v>J3-C47</v>
      </c>
      <c r="B651" t="str">
        <f t="shared" si="131"/>
        <v>FMC_CLK1_M2C_P</v>
      </c>
      <c r="C651" t="str">
        <f t="shared" si="132"/>
        <v>J3-FMC_CLK1_M2C_P</v>
      </c>
      <c r="D651" t="str">
        <f t="shared" si="133"/>
        <v>J3-C47</v>
      </c>
      <c r="E651" t="s">
        <v>411</v>
      </c>
      <c r="F651" t="s">
        <v>336</v>
      </c>
      <c r="G651" t="s">
        <v>4036</v>
      </c>
      <c r="L651" t="s">
        <v>4323</v>
      </c>
      <c r="M651" t="s">
        <v>428</v>
      </c>
      <c r="N651">
        <v>3.9363000000000001</v>
      </c>
      <c r="AA651">
        <f t="shared" si="142"/>
        <v>646</v>
      </c>
      <c r="AB651" t="str">
        <f>B2B!B648</f>
        <v>J3</v>
      </c>
      <c r="AC651" t="str">
        <f>B2B!C648</f>
        <v>C46</v>
      </c>
      <c r="AD651" t="str">
        <f t="shared" si="136"/>
        <v>J3-C46</v>
      </c>
      <c r="AE651" t="str">
        <f t="shared" si="137"/>
        <v>GND</v>
      </c>
      <c r="AG651" t="str">
        <f t="shared" si="138"/>
        <v>---</v>
      </c>
      <c r="AH651" t="str">
        <f t="shared" si="139"/>
        <v>---</v>
      </c>
      <c r="AI651" t="str">
        <f>IFERROR(IF(IF(AG651="--",INDEX(D:D,MATCH(AE651,INDEX(B:B,MATCH(AE651,B:B,)+1):B11165,)+MATCH(AE651,B:B,)))=AD651,VLOOKUP(AE651,B:D,3,0),IF(AG651="--",INDEX(D:D,MATCH(AE651,INDEX(B:B,MATCH(AE651,B:B,)+1):B11165,)+MATCH(AE651,B:B,)),"---")),"---")</f>
        <v>---</v>
      </c>
      <c r="AJ651" t="str">
        <f>IF(COUNTIF(CALC_CONN_TEB0187_REV01!F:F,IF(AH651&lt;&gt;"---",VLOOKUP(AD651,CALC_CONN_TEB0187_REV01!F:M,8,0),IF(IFERROR(IF(AD651=AH651,AI651,AH651),"---")="---","---",IF(COUNTIF(CALC_CONN_TEB0187_REV01!F:F,IFERROR(IF(AD651=AH651,AI651,AH651),"---"))&gt;0,"---",IFERROR(IF(AD651=AH651,AI651,AH651),"---")))))=1,IF(AH651&lt;&gt;"---",VLOOKUP(AD651,CALC_CONN_TEB0187_REV01!F:M,8,0),IF(IFERROR(IF(AD651=AH651,AI651,AH651),"---")="---","---",IF(COUNTIF(CALC_CONN_TEB0187_REV01!F:F,IFERROR(IF(AD651=AH651,AI651,AH651),"---"))&gt;0,"---",IFERROR(IF(AD651=AH651,AI651,AH651),"---")))),"---")</f>
        <v>---</v>
      </c>
      <c r="AK651" t="str">
        <f>IF(COUNTIF(CALC_CONN_TEB0187_REV01!F:F,IF(AH651&lt;&gt;"---",VLOOKUP(AD651,CALC_CONN_TEB0187_REV01!F:M,8,0),IF(IFERROR(IF(AD651=AH651,AI651,AH651),"---")="---","---",IF(COUNTIF(CALC_CONN_TEB0187_REV01!F:F,IFERROR(IF(AD651=AH651,AI651,AH651),"---"))&gt;0,"---",IFERROR(IF(AD651=AH651,AI651,AH651),"---")))))=0,IF(AH651&lt;&gt;"---",VLOOKUP(AD651,CALC_CONN_TEB0187_REV01!F:M,8,0),IF(IFERROR(IF(AD651=AH651,AI651,AH651),"---")="---","---",IF(COUNTIF(CALC_CONN_TEB0187_REV01!F:F,IFERROR(IF(AD651=AH651,AI651,AH651),"---"))&gt;0,"---",IFERROR(IF(AD651=AH651,AI651,AH651),"---")))),"---")</f>
        <v>---</v>
      </c>
      <c r="AL651" t="str">
        <f t="shared" si="140"/>
        <v>---</v>
      </c>
      <c r="AM651">
        <f t="shared" si="141"/>
        <v>1098</v>
      </c>
      <c r="AT651" t="str">
        <f t="shared" si="134"/>
        <v>FMC_CLK1_M2C_P</v>
      </c>
      <c r="AU651" t="str">
        <f t="shared" si="135"/>
        <v>--</v>
      </c>
    </row>
    <row r="652" spans="1:47" x14ac:dyDescent="0.25">
      <c r="A652" t="str">
        <f t="shared" si="130"/>
        <v>J3-C48</v>
      </c>
      <c r="B652" t="str">
        <f t="shared" si="131"/>
        <v>FMC_CLK1_M2C_N</v>
      </c>
      <c r="C652" t="str">
        <f t="shared" si="132"/>
        <v>J3-FMC_CLK1_M2C_N</v>
      </c>
      <c r="D652" t="str">
        <f t="shared" si="133"/>
        <v>J3-C48</v>
      </c>
      <c r="E652" t="s">
        <v>411</v>
      </c>
      <c r="F652" t="s">
        <v>337</v>
      </c>
      <c r="G652" t="s">
        <v>4035</v>
      </c>
      <c r="L652" t="s">
        <v>4324</v>
      </c>
      <c r="M652" t="s">
        <v>428</v>
      </c>
      <c r="N652">
        <v>2.3755999999999999</v>
      </c>
      <c r="AA652">
        <f t="shared" si="142"/>
        <v>647</v>
      </c>
      <c r="AB652" t="str">
        <f>B2B!B649</f>
        <v>J3</v>
      </c>
      <c r="AC652" t="str">
        <f>B2B!C649</f>
        <v>C47</v>
      </c>
      <c r="AD652" t="str">
        <f t="shared" si="136"/>
        <v>J3-C47</v>
      </c>
      <c r="AE652" t="str">
        <f t="shared" si="137"/>
        <v>FMC_CLK1_M2C_P</v>
      </c>
      <c r="AG652" t="str">
        <f t="shared" si="138"/>
        <v>--</v>
      </c>
      <c r="AH652" t="str">
        <f t="shared" si="139"/>
        <v>J3-C47</v>
      </c>
      <c r="AI652" t="str">
        <f>IFERROR(IF(IF(AG652="--",INDEX(D:D,MATCH(AE652,INDEX(B:B,MATCH(AE652,B:B,)+1):B11166,)+MATCH(AE652,B:B,)))=AD652,VLOOKUP(AE652,B:D,3,0),IF(AG652="--",INDEX(D:D,MATCH(AE652,INDEX(B:B,MATCH(AE652,B:B,)+1):B11166,)+MATCH(AE652,B:B,)),"---")),"---")</f>
        <v>C614-1</v>
      </c>
      <c r="AJ652" t="str">
        <f>IF(COUNTIF(CALC_CONN_TEB0187_REV01!F:F,IF(AH652&lt;&gt;"---",VLOOKUP(AD652,CALC_CONN_TEB0187_REV01!F:M,8,0),IF(IFERROR(IF(AD652=AH652,AI652,AH652),"---")="---","---",IF(COUNTIF(CALC_CONN_TEB0187_REV01!F:F,IFERROR(IF(AD652=AH652,AI652,AH652),"---"))&gt;0,"---",IFERROR(IF(AD652=AH652,AI652,AH652),"---")))))=1,IF(AH652&lt;&gt;"---",VLOOKUP(AD652,CALC_CONN_TEB0187_REV01!F:M,8,0),IF(IFERROR(IF(AD652=AH652,AI652,AH652),"---")="---","---",IF(COUNTIF(CALC_CONN_TEB0187_REV01!F:F,IFERROR(IF(AD652=AH652,AI652,AH652),"---"))&gt;0,"---",IFERROR(IF(AD652=AH652,AI652,AH652),"---")))),"---")</f>
        <v>---</v>
      </c>
      <c r="AK652" t="str">
        <f>IF(COUNTIF(CALC_CONN_TEB0187_REV01!F:F,IF(AH652&lt;&gt;"---",VLOOKUP(AD652,CALC_CONN_TEB0187_REV01!F:M,8,0),IF(IFERROR(IF(AD652=AH652,AI652,AH652),"---")="---","---",IF(COUNTIF(CALC_CONN_TEB0187_REV01!F:F,IFERROR(IF(AD652=AH652,AI652,AH652),"---"))&gt;0,"---",IFERROR(IF(AD652=AH652,AI652,AH652),"---")))))=0,IF(AH652&lt;&gt;"---",VLOOKUP(AD652,CALC_CONN_TEB0187_REV01!F:M,8,0),IF(IFERROR(IF(AD652=AH652,AI652,AH652),"---")="---","---",IF(COUNTIF(CALC_CONN_TEB0187_REV01!F:F,IFERROR(IF(AD652=AH652,AI652,AH652),"---"))&gt;0,"---",IFERROR(IF(AD652=AH652,AI652,AH652),"---")))),"---")</f>
        <v>J15-G2</v>
      </c>
      <c r="AL652">
        <f t="shared" si="140"/>
        <v>90.633600000000001</v>
      </c>
      <c r="AM652">
        <f t="shared" si="141"/>
        <v>5</v>
      </c>
      <c r="AT652" t="str">
        <f t="shared" si="134"/>
        <v>FMC_CLK1_M2C_N</v>
      </c>
      <c r="AU652" t="str">
        <f t="shared" si="135"/>
        <v>--</v>
      </c>
    </row>
    <row r="653" spans="1:47" x14ac:dyDescent="0.25">
      <c r="A653" t="str">
        <f t="shared" si="130"/>
        <v>J3-C49</v>
      </c>
      <c r="B653" t="str">
        <f t="shared" si="131"/>
        <v>LA25_P</v>
      </c>
      <c r="C653" t="str">
        <f t="shared" si="132"/>
        <v>J3-LA25_P</v>
      </c>
      <c r="D653" t="str">
        <f t="shared" si="133"/>
        <v>J3-C49</v>
      </c>
      <c r="E653" t="s">
        <v>411</v>
      </c>
      <c r="F653" t="s">
        <v>338</v>
      </c>
      <c r="G653" t="s">
        <v>4198</v>
      </c>
      <c r="L653" t="s">
        <v>4325</v>
      </c>
      <c r="M653" t="s">
        <v>428</v>
      </c>
      <c r="N653">
        <v>1.0541</v>
      </c>
      <c r="AA653">
        <f t="shared" si="142"/>
        <v>648</v>
      </c>
      <c r="AB653" t="str">
        <f>B2B!B650</f>
        <v>J3</v>
      </c>
      <c r="AC653" t="str">
        <f>B2B!C650</f>
        <v>C48</v>
      </c>
      <c r="AD653" t="str">
        <f t="shared" si="136"/>
        <v>J3-C48</v>
      </c>
      <c r="AE653" t="str">
        <f t="shared" si="137"/>
        <v>FMC_CLK1_M2C_N</v>
      </c>
      <c r="AG653" t="str">
        <f t="shared" si="138"/>
        <v>--</v>
      </c>
      <c r="AH653" t="str">
        <f t="shared" si="139"/>
        <v>J3-C48</v>
      </c>
      <c r="AI653" t="str">
        <f>IFERROR(IF(IF(AG653="--",INDEX(D:D,MATCH(AE653,INDEX(B:B,MATCH(AE653,B:B,)+1):B11167,)+MATCH(AE653,B:B,)))=AD653,VLOOKUP(AE653,B:D,3,0),IF(AG653="--",INDEX(D:D,MATCH(AE653,INDEX(B:B,MATCH(AE653,B:B,)+1):B11167,)+MATCH(AE653,B:B,)),"---")),"---")</f>
        <v>C615-1</v>
      </c>
      <c r="AJ653" t="str">
        <f>IF(COUNTIF(CALC_CONN_TEB0187_REV01!F:F,IF(AH653&lt;&gt;"---",VLOOKUP(AD653,CALC_CONN_TEB0187_REV01!F:M,8,0),IF(IFERROR(IF(AD653=AH653,AI653,AH653),"---")="---","---",IF(COUNTIF(CALC_CONN_TEB0187_REV01!F:F,IFERROR(IF(AD653=AH653,AI653,AH653),"---"))&gt;0,"---",IFERROR(IF(AD653=AH653,AI653,AH653),"---")))))=1,IF(AH653&lt;&gt;"---",VLOOKUP(AD653,CALC_CONN_TEB0187_REV01!F:M,8,0),IF(IFERROR(IF(AD653=AH653,AI653,AH653),"---")="---","---",IF(COUNTIF(CALC_CONN_TEB0187_REV01!F:F,IFERROR(IF(AD653=AH653,AI653,AH653),"---"))&gt;0,"---",IFERROR(IF(AD653=AH653,AI653,AH653),"---")))),"---")</f>
        <v>---</v>
      </c>
      <c r="AK653" t="str">
        <f>IF(COUNTIF(CALC_CONN_TEB0187_REV01!F:F,IF(AH653&lt;&gt;"---",VLOOKUP(AD653,CALC_CONN_TEB0187_REV01!F:M,8,0),IF(IFERROR(IF(AD653=AH653,AI653,AH653),"---")="---","---",IF(COUNTIF(CALC_CONN_TEB0187_REV01!F:F,IFERROR(IF(AD653=AH653,AI653,AH653),"---"))&gt;0,"---",IFERROR(IF(AD653=AH653,AI653,AH653),"---")))))=0,IF(AH653&lt;&gt;"---",VLOOKUP(AD653,CALC_CONN_TEB0187_REV01!F:M,8,0),IF(IFERROR(IF(AD653=AH653,AI653,AH653),"---")="---","---",IF(COUNTIF(CALC_CONN_TEB0187_REV01!F:F,IFERROR(IF(AD653=AH653,AI653,AH653),"---"))&gt;0,"---",IFERROR(IF(AD653=AH653,AI653,AH653),"---")))),"---")</f>
        <v>J15-G3</v>
      </c>
      <c r="AL653">
        <f t="shared" si="140"/>
        <v>90.582400000000007</v>
      </c>
      <c r="AM653">
        <f t="shared" si="141"/>
        <v>5</v>
      </c>
      <c r="AT653" t="str">
        <f t="shared" si="134"/>
        <v>LA25_P</v>
      </c>
      <c r="AU653" t="str">
        <f t="shared" si="135"/>
        <v>--</v>
      </c>
    </row>
    <row r="654" spans="1:47" x14ac:dyDescent="0.25">
      <c r="A654" t="str">
        <f t="shared" si="130"/>
        <v>J3-C50</v>
      </c>
      <c r="B654" t="str">
        <f t="shared" si="131"/>
        <v>LA25_N</v>
      </c>
      <c r="C654" t="str">
        <f t="shared" si="132"/>
        <v>J3-LA25_N</v>
      </c>
      <c r="D654" t="str">
        <f t="shared" si="133"/>
        <v>J3-C50</v>
      </c>
      <c r="E654" t="s">
        <v>411</v>
      </c>
      <c r="F654" t="s">
        <v>339</v>
      </c>
      <c r="G654" t="s">
        <v>4197</v>
      </c>
      <c r="L654" t="s">
        <v>4326</v>
      </c>
      <c r="M654" t="s">
        <v>428</v>
      </c>
      <c r="N654">
        <v>2.3029999999999999</v>
      </c>
      <c r="AA654">
        <f t="shared" si="142"/>
        <v>649</v>
      </c>
      <c r="AB654" t="str">
        <f>B2B!B651</f>
        <v>J3</v>
      </c>
      <c r="AC654" t="str">
        <f>B2B!C651</f>
        <v>C49</v>
      </c>
      <c r="AD654" t="str">
        <f t="shared" si="136"/>
        <v>J3-C49</v>
      </c>
      <c r="AE654" t="str">
        <f t="shared" si="137"/>
        <v>LA25_P</v>
      </c>
      <c r="AG654" t="str">
        <f t="shared" si="138"/>
        <v>--</v>
      </c>
      <c r="AH654" t="str">
        <f t="shared" si="139"/>
        <v>J3-C49</v>
      </c>
      <c r="AI654" t="str">
        <f>IFERROR(IF(IF(AG654="--",INDEX(D:D,MATCH(AE654,INDEX(B:B,MATCH(AE654,B:B,)+1):B11168,)+MATCH(AE654,B:B,)))=AD654,VLOOKUP(AE654,B:D,3,0),IF(AG654="--",INDEX(D:D,MATCH(AE654,INDEX(B:B,MATCH(AE654,B:B,)+1):B11168,)+MATCH(AE654,B:B,)),"---")),"---")</f>
        <v>J15-G27</v>
      </c>
      <c r="AJ654" t="str">
        <f>IF(COUNTIF(CALC_CONN_TEB0187_REV01!F:F,IF(AH654&lt;&gt;"---",VLOOKUP(AD654,CALC_CONN_TEB0187_REV01!F:M,8,0),IF(IFERROR(IF(AD654=AH654,AI654,AH654),"---")="---","---",IF(COUNTIF(CALC_CONN_TEB0187_REV01!F:F,IFERROR(IF(AD654=AH654,AI654,AH654),"---"))&gt;0,"---",IFERROR(IF(AD654=AH654,AI654,AH654),"---")))))=1,IF(AH654&lt;&gt;"---",VLOOKUP(AD654,CALC_CONN_TEB0187_REV01!F:M,8,0),IF(IFERROR(IF(AD654=AH654,AI654,AH654),"---")="---","---",IF(COUNTIF(CALC_CONN_TEB0187_REV01!F:F,IFERROR(IF(AD654=AH654,AI654,AH654),"---"))&gt;0,"---",IFERROR(IF(AD654=AH654,AI654,AH654),"---")))),"---")</f>
        <v>---</v>
      </c>
      <c r="AK654" t="str">
        <f>IF(COUNTIF(CALC_CONN_TEB0187_REV01!F:F,IF(AH654&lt;&gt;"---",VLOOKUP(AD654,CALC_CONN_TEB0187_REV01!F:M,8,0),IF(IFERROR(IF(AD654=AH654,AI654,AH654),"---")="---","---",IF(COUNTIF(CALC_CONN_TEB0187_REV01!F:F,IFERROR(IF(AD654=AH654,AI654,AH654),"---"))&gt;0,"---",IFERROR(IF(AD654=AH654,AI654,AH654),"---")))))=0,IF(AH654&lt;&gt;"---",VLOOKUP(AD654,CALC_CONN_TEB0187_REV01!F:M,8,0),IF(IFERROR(IF(AD654=AH654,AI654,AH654),"---")="---","---",IF(COUNTIF(CALC_CONN_TEB0187_REV01!F:F,IFERROR(IF(AD654=AH654,AI654,AH654),"---"))&gt;0,"---",IFERROR(IF(AD654=AH654,AI654,AH654),"---")))),"---")</f>
        <v>J15-G27</v>
      </c>
      <c r="AL654">
        <f t="shared" si="140"/>
        <v>46.578699999999998</v>
      </c>
      <c r="AM654">
        <f t="shared" si="141"/>
        <v>2</v>
      </c>
      <c r="AT654" t="str">
        <f t="shared" si="134"/>
        <v>LA25_N</v>
      </c>
      <c r="AU654" t="str">
        <f t="shared" si="135"/>
        <v>--</v>
      </c>
    </row>
    <row r="655" spans="1:47" x14ac:dyDescent="0.25">
      <c r="A655" t="str">
        <f t="shared" si="130"/>
        <v>J3-C51</v>
      </c>
      <c r="B655" t="str">
        <f t="shared" si="131"/>
        <v>FMC_CK3_BIDIR_P</v>
      </c>
      <c r="C655" t="str">
        <f t="shared" si="132"/>
        <v>J3-FMC_CK3_BIDIR_P</v>
      </c>
      <c r="D655" t="str">
        <f t="shared" si="133"/>
        <v>J3-C51</v>
      </c>
      <c r="E655" t="s">
        <v>411</v>
      </c>
      <c r="F655" t="s">
        <v>340</v>
      </c>
      <c r="G655" t="s">
        <v>4032</v>
      </c>
      <c r="L655" t="s">
        <v>4327</v>
      </c>
      <c r="M655" t="s">
        <v>428</v>
      </c>
      <c r="N655">
        <v>1.2773000000000001</v>
      </c>
      <c r="AA655">
        <f t="shared" si="142"/>
        <v>650</v>
      </c>
      <c r="AB655" t="str">
        <f>B2B!B652</f>
        <v>J3</v>
      </c>
      <c r="AC655" t="str">
        <f>B2B!C652</f>
        <v>C50</v>
      </c>
      <c r="AD655" t="str">
        <f t="shared" si="136"/>
        <v>J3-C50</v>
      </c>
      <c r="AE655" t="str">
        <f t="shared" si="137"/>
        <v>LA25_N</v>
      </c>
      <c r="AG655" t="str">
        <f t="shared" si="138"/>
        <v>--</v>
      </c>
      <c r="AH655" t="str">
        <f t="shared" si="139"/>
        <v>J3-C50</v>
      </c>
      <c r="AI655" t="str">
        <f>IFERROR(IF(IF(AG655="--",INDEX(D:D,MATCH(AE655,INDEX(B:B,MATCH(AE655,B:B,)+1):B11169,)+MATCH(AE655,B:B,)))=AD655,VLOOKUP(AE655,B:D,3,0),IF(AG655="--",INDEX(D:D,MATCH(AE655,INDEX(B:B,MATCH(AE655,B:B,)+1):B11169,)+MATCH(AE655,B:B,)),"---")),"---")</f>
        <v>J15-G28</v>
      </c>
      <c r="AJ655" t="str">
        <f>IF(COUNTIF(CALC_CONN_TEB0187_REV01!F:F,IF(AH655&lt;&gt;"---",VLOOKUP(AD655,CALC_CONN_TEB0187_REV01!F:M,8,0),IF(IFERROR(IF(AD655=AH655,AI655,AH655),"---")="---","---",IF(COUNTIF(CALC_CONN_TEB0187_REV01!F:F,IFERROR(IF(AD655=AH655,AI655,AH655),"---"))&gt;0,"---",IFERROR(IF(AD655=AH655,AI655,AH655),"---")))))=1,IF(AH655&lt;&gt;"---",VLOOKUP(AD655,CALC_CONN_TEB0187_REV01!F:M,8,0),IF(IFERROR(IF(AD655=AH655,AI655,AH655),"---")="---","---",IF(COUNTIF(CALC_CONN_TEB0187_REV01!F:F,IFERROR(IF(AD655=AH655,AI655,AH655),"---"))&gt;0,"---",IFERROR(IF(AD655=AH655,AI655,AH655),"---")))),"---")</f>
        <v>---</v>
      </c>
      <c r="AK655" t="str">
        <f>IF(COUNTIF(CALC_CONN_TEB0187_REV01!F:F,IF(AH655&lt;&gt;"---",VLOOKUP(AD655,CALC_CONN_TEB0187_REV01!F:M,8,0),IF(IFERROR(IF(AD655=AH655,AI655,AH655),"---")="---","---",IF(COUNTIF(CALC_CONN_TEB0187_REV01!F:F,IFERROR(IF(AD655=AH655,AI655,AH655),"---"))&gt;0,"---",IFERROR(IF(AD655=AH655,AI655,AH655),"---")))))=0,IF(AH655&lt;&gt;"---",VLOOKUP(AD655,CALC_CONN_TEB0187_REV01!F:M,8,0),IF(IFERROR(IF(AD655=AH655,AI655,AH655),"---")="---","---",IF(COUNTIF(CALC_CONN_TEB0187_REV01!F:F,IFERROR(IF(AD655=AH655,AI655,AH655),"---"))&gt;0,"---",IFERROR(IF(AD655=AH655,AI655,AH655),"---")))),"---")</f>
        <v>J15-G28</v>
      </c>
      <c r="AL655">
        <f t="shared" si="140"/>
        <v>46.6736</v>
      </c>
      <c r="AM655">
        <f t="shared" si="141"/>
        <v>2</v>
      </c>
      <c r="AT655" t="str">
        <f t="shared" si="134"/>
        <v>FMC_CK3_BIDIR_P</v>
      </c>
      <c r="AU655" t="str">
        <f t="shared" si="135"/>
        <v>--</v>
      </c>
    </row>
    <row r="656" spans="1:47" x14ac:dyDescent="0.25">
      <c r="A656" t="str">
        <f t="shared" si="130"/>
        <v>J3-C52</v>
      </c>
      <c r="B656" t="str">
        <f t="shared" si="131"/>
        <v>FMC_CK3_BIDIR_N</v>
      </c>
      <c r="C656" t="str">
        <f t="shared" si="132"/>
        <v>J3-FMC_CK3_BIDIR_N</v>
      </c>
      <c r="D656" t="str">
        <f t="shared" si="133"/>
        <v>J3-C52</v>
      </c>
      <c r="E656" t="s">
        <v>411</v>
      </c>
      <c r="F656" t="s">
        <v>341</v>
      </c>
      <c r="G656" t="s">
        <v>4031</v>
      </c>
      <c r="L656" t="s">
        <v>4328</v>
      </c>
      <c r="M656" t="s">
        <v>428</v>
      </c>
      <c r="N656">
        <v>2.1796000000000002</v>
      </c>
      <c r="AA656">
        <f t="shared" si="142"/>
        <v>651</v>
      </c>
      <c r="AB656" t="str">
        <f>B2B!B653</f>
        <v>J3</v>
      </c>
      <c r="AC656" t="str">
        <f>B2B!C653</f>
        <v>C51</v>
      </c>
      <c r="AD656" t="str">
        <f t="shared" si="136"/>
        <v>J3-C51</v>
      </c>
      <c r="AE656" t="str">
        <f t="shared" si="137"/>
        <v>FMC_CK3_BIDIR_P</v>
      </c>
      <c r="AG656" t="str">
        <f t="shared" si="138"/>
        <v>--</v>
      </c>
      <c r="AH656" t="str">
        <f t="shared" si="139"/>
        <v>J3-C51</v>
      </c>
      <c r="AI656" t="str">
        <f>IFERROR(IF(IF(AG656="--",INDEX(D:D,MATCH(AE656,INDEX(B:B,MATCH(AE656,B:B,)+1):B11170,)+MATCH(AE656,B:B,)))=AD656,VLOOKUP(AE656,B:D,3,0),IF(AG656="--",INDEX(D:D,MATCH(AE656,INDEX(B:B,MATCH(AE656,B:B,)+1):B11170,)+MATCH(AE656,B:B,)),"---")),"---")</f>
        <v>J15-J2</v>
      </c>
      <c r="AJ656" t="str">
        <f>IF(COUNTIF(CALC_CONN_TEB0187_REV01!F:F,IF(AH656&lt;&gt;"---",VLOOKUP(AD656,CALC_CONN_TEB0187_REV01!F:M,8,0),IF(IFERROR(IF(AD656=AH656,AI656,AH656),"---")="---","---",IF(COUNTIF(CALC_CONN_TEB0187_REV01!F:F,IFERROR(IF(AD656=AH656,AI656,AH656),"---"))&gt;0,"---",IFERROR(IF(AD656=AH656,AI656,AH656),"---")))))=1,IF(AH656&lt;&gt;"---",VLOOKUP(AD656,CALC_CONN_TEB0187_REV01!F:M,8,0),IF(IFERROR(IF(AD656=AH656,AI656,AH656),"---")="---","---",IF(COUNTIF(CALC_CONN_TEB0187_REV01!F:F,IFERROR(IF(AD656=AH656,AI656,AH656),"---"))&gt;0,"---",IFERROR(IF(AD656=AH656,AI656,AH656),"---")))),"---")</f>
        <v>---</v>
      </c>
      <c r="AK656" t="str">
        <f>IF(COUNTIF(CALC_CONN_TEB0187_REV01!F:F,IF(AH656&lt;&gt;"---",VLOOKUP(AD656,CALC_CONN_TEB0187_REV01!F:M,8,0),IF(IFERROR(IF(AD656=AH656,AI656,AH656),"---")="---","---",IF(COUNTIF(CALC_CONN_TEB0187_REV01!F:F,IFERROR(IF(AD656=AH656,AI656,AH656),"---"))&gt;0,"---",IFERROR(IF(AD656=AH656,AI656,AH656),"---")))))=0,IF(AH656&lt;&gt;"---",VLOOKUP(AD656,CALC_CONN_TEB0187_REV01!F:M,8,0),IF(IFERROR(IF(AD656=AH656,AI656,AH656),"---")="---","---",IF(COUNTIF(CALC_CONN_TEB0187_REV01!F:F,IFERROR(IF(AD656=AH656,AI656,AH656),"---"))&gt;0,"---",IFERROR(IF(AD656=AH656,AI656,AH656),"---")))),"---")</f>
        <v>J15-J2</v>
      </c>
      <c r="AL656">
        <f t="shared" si="140"/>
        <v>84.753699999999995</v>
      </c>
      <c r="AM656">
        <f t="shared" si="141"/>
        <v>5</v>
      </c>
      <c r="AT656" t="str">
        <f t="shared" si="134"/>
        <v>FMC_CK3_BIDIR_N</v>
      </c>
      <c r="AU656" t="str">
        <f t="shared" si="135"/>
        <v>--</v>
      </c>
    </row>
    <row r="657" spans="1:47" x14ac:dyDescent="0.25">
      <c r="A657" t="str">
        <f t="shared" si="130"/>
        <v>J3-C53</v>
      </c>
      <c r="B657" t="str">
        <f t="shared" si="131"/>
        <v>GND</v>
      </c>
      <c r="C657" t="str">
        <f t="shared" si="132"/>
        <v>J3-GND</v>
      </c>
      <c r="D657" t="str">
        <f t="shared" si="133"/>
        <v>J3-C53</v>
      </c>
      <c r="E657" t="s">
        <v>411</v>
      </c>
      <c r="F657" t="s">
        <v>342</v>
      </c>
      <c r="G657" t="s">
        <v>433</v>
      </c>
      <c r="L657" t="s">
        <v>4329</v>
      </c>
      <c r="M657" t="s">
        <v>428</v>
      </c>
      <c r="N657">
        <v>3.2833000000000001</v>
      </c>
      <c r="AA657">
        <f t="shared" si="142"/>
        <v>652</v>
      </c>
      <c r="AB657" t="str">
        <f>B2B!B654</f>
        <v>J3</v>
      </c>
      <c r="AC657" t="str">
        <f>B2B!C654</f>
        <v>C52</v>
      </c>
      <c r="AD657" t="str">
        <f t="shared" si="136"/>
        <v>J3-C52</v>
      </c>
      <c r="AE657" t="str">
        <f t="shared" si="137"/>
        <v>FMC_CK3_BIDIR_N</v>
      </c>
      <c r="AG657" t="str">
        <f t="shared" si="138"/>
        <v>--</v>
      </c>
      <c r="AH657" t="str">
        <f t="shared" si="139"/>
        <v>J3-C52</v>
      </c>
      <c r="AI657" t="str">
        <f>IFERROR(IF(IF(AG657="--",INDEX(D:D,MATCH(AE657,INDEX(B:B,MATCH(AE657,B:B,)+1):B11171,)+MATCH(AE657,B:B,)))=AD657,VLOOKUP(AE657,B:D,3,0),IF(AG657="--",INDEX(D:D,MATCH(AE657,INDEX(B:B,MATCH(AE657,B:B,)+1):B11171,)+MATCH(AE657,B:B,)),"---")),"---")</f>
        <v>J15-J3</v>
      </c>
      <c r="AJ657" t="str">
        <f>IF(COUNTIF(CALC_CONN_TEB0187_REV01!F:F,IF(AH657&lt;&gt;"---",VLOOKUP(AD657,CALC_CONN_TEB0187_REV01!F:M,8,0),IF(IFERROR(IF(AD657=AH657,AI657,AH657),"---")="---","---",IF(COUNTIF(CALC_CONN_TEB0187_REV01!F:F,IFERROR(IF(AD657=AH657,AI657,AH657),"---"))&gt;0,"---",IFERROR(IF(AD657=AH657,AI657,AH657),"---")))))=1,IF(AH657&lt;&gt;"---",VLOOKUP(AD657,CALC_CONN_TEB0187_REV01!F:M,8,0),IF(IFERROR(IF(AD657=AH657,AI657,AH657),"---")="---","---",IF(COUNTIF(CALC_CONN_TEB0187_REV01!F:F,IFERROR(IF(AD657=AH657,AI657,AH657),"---"))&gt;0,"---",IFERROR(IF(AD657=AH657,AI657,AH657),"---")))),"---")</f>
        <v>---</v>
      </c>
      <c r="AK657" t="str">
        <f>IF(COUNTIF(CALC_CONN_TEB0187_REV01!F:F,IF(AH657&lt;&gt;"---",VLOOKUP(AD657,CALC_CONN_TEB0187_REV01!F:M,8,0),IF(IFERROR(IF(AD657=AH657,AI657,AH657),"---")="---","---",IF(COUNTIF(CALC_CONN_TEB0187_REV01!F:F,IFERROR(IF(AD657=AH657,AI657,AH657),"---"))&gt;0,"---",IFERROR(IF(AD657=AH657,AI657,AH657),"---")))))=0,IF(AH657&lt;&gt;"---",VLOOKUP(AD657,CALC_CONN_TEB0187_REV01!F:M,8,0),IF(IFERROR(IF(AD657=AH657,AI657,AH657),"---")="---","---",IF(COUNTIF(CALC_CONN_TEB0187_REV01!F:F,IFERROR(IF(AD657=AH657,AI657,AH657),"---"))&gt;0,"---",IFERROR(IF(AD657=AH657,AI657,AH657),"---")))),"---")</f>
        <v>J15-J3</v>
      </c>
      <c r="AL657">
        <f t="shared" si="140"/>
        <v>84.822999999999993</v>
      </c>
      <c r="AM657">
        <f t="shared" si="141"/>
        <v>5</v>
      </c>
      <c r="AT657">
        <f t="shared" si="134"/>
        <v>0</v>
      </c>
      <c r="AU657">
        <f t="shared" si="135"/>
        <v>0</v>
      </c>
    </row>
    <row r="658" spans="1:47" x14ac:dyDescent="0.25">
      <c r="A658" t="str">
        <f t="shared" si="130"/>
        <v>J3-C54</v>
      </c>
      <c r="B658" t="str">
        <f t="shared" si="131"/>
        <v>LA12_P</v>
      </c>
      <c r="C658" t="str">
        <f t="shared" si="132"/>
        <v>J3-LA12_P</v>
      </c>
      <c r="D658" t="str">
        <f t="shared" si="133"/>
        <v>J3-C54</v>
      </c>
      <c r="E658" t="s">
        <v>411</v>
      </c>
      <c r="F658" t="s">
        <v>343</v>
      </c>
      <c r="G658" t="s">
        <v>4170</v>
      </c>
      <c r="L658" t="s">
        <v>4330</v>
      </c>
      <c r="M658" t="s">
        <v>428</v>
      </c>
      <c r="N658">
        <v>1.1618999999999999</v>
      </c>
      <c r="AA658">
        <f t="shared" si="142"/>
        <v>653</v>
      </c>
      <c r="AB658" t="str">
        <f>B2B!B655</f>
        <v>J3</v>
      </c>
      <c r="AC658" t="str">
        <f>B2B!C655</f>
        <v>C53</v>
      </c>
      <c r="AD658" t="str">
        <f t="shared" si="136"/>
        <v>J3-C53</v>
      </c>
      <c r="AE658" t="str">
        <f t="shared" si="137"/>
        <v>GND</v>
      </c>
      <c r="AG658" t="str">
        <f t="shared" si="138"/>
        <v>---</v>
      </c>
      <c r="AH658" t="str">
        <f t="shared" si="139"/>
        <v>---</v>
      </c>
      <c r="AI658" t="str">
        <f>IFERROR(IF(IF(AG658="--",INDEX(D:D,MATCH(AE658,INDEX(B:B,MATCH(AE658,B:B,)+1):B11172,)+MATCH(AE658,B:B,)))=AD658,VLOOKUP(AE658,B:D,3,0),IF(AG658="--",INDEX(D:D,MATCH(AE658,INDEX(B:B,MATCH(AE658,B:B,)+1):B11172,)+MATCH(AE658,B:B,)),"---")),"---")</f>
        <v>---</v>
      </c>
      <c r="AJ658" t="str">
        <f>IF(COUNTIF(CALC_CONN_TEB0187_REV01!F:F,IF(AH658&lt;&gt;"---",VLOOKUP(AD658,CALC_CONN_TEB0187_REV01!F:M,8,0),IF(IFERROR(IF(AD658=AH658,AI658,AH658),"---")="---","---",IF(COUNTIF(CALC_CONN_TEB0187_REV01!F:F,IFERROR(IF(AD658=AH658,AI658,AH658),"---"))&gt;0,"---",IFERROR(IF(AD658=AH658,AI658,AH658),"---")))))=1,IF(AH658&lt;&gt;"---",VLOOKUP(AD658,CALC_CONN_TEB0187_REV01!F:M,8,0),IF(IFERROR(IF(AD658=AH658,AI658,AH658),"---")="---","---",IF(COUNTIF(CALC_CONN_TEB0187_REV01!F:F,IFERROR(IF(AD658=AH658,AI658,AH658),"---"))&gt;0,"---",IFERROR(IF(AD658=AH658,AI658,AH658),"---")))),"---")</f>
        <v>---</v>
      </c>
      <c r="AK658" t="str">
        <f>IF(COUNTIF(CALC_CONN_TEB0187_REV01!F:F,IF(AH658&lt;&gt;"---",VLOOKUP(AD658,CALC_CONN_TEB0187_REV01!F:M,8,0),IF(IFERROR(IF(AD658=AH658,AI658,AH658),"---")="---","---",IF(COUNTIF(CALC_CONN_TEB0187_REV01!F:F,IFERROR(IF(AD658=AH658,AI658,AH658),"---"))&gt;0,"---",IFERROR(IF(AD658=AH658,AI658,AH658),"---")))))=0,IF(AH658&lt;&gt;"---",VLOOKUP(AD658,CALC_CONN_TEB0187_REV01!F:M,8,0),IF(IFERROR(IF(AD658=AH658,AI658,AH658),"---")="---","---",IF(COUNTIF(CALC_CONN_TEB0187_REV01!F:F,IFERROR(IF(AD658=AH658,AI658,AH658),"---"))&gt;0,"---",IFERROR(IF(AD658=AH658,AI658,AH658),"---")))),"---")</f>
        <v>---</v>
      </c>
      <c r="AL658" t="str">
        <f t="shared" si="140"/>
        <v>---</v>
      </c>
      <c r="AM658">
        <f t="shared" si="141"/>
        <v>1098</v>
      </c>
      <c r="AT658" t="str">
        <f t="shared" si="134"/>
        <v>LA12_P</v>
      </c>
      <c r="AU658" t="str">
        <f t="shared" si="135"/>
        <v>--</v>
      </c>
    </row>
    <row r="659" spans="1:47" x14ac:dyDescent="0.25">
      <c r="A659" t="str">
        <f t="shared" si="130"/>
        <v>J3-C55</v>
      </c>
      <c r="B659" t="str">
        <f t="shared" si="131"/>
        <v>LA12_N</v>
      </c>
      <c r="C659" t="str">
        <f t="shared" si="132"/>
        <v>J3-LA12_N</v>
      </c>
      <c r="D659" t="str">
        <f t="shared" si="133"/>
        <v>J3-C55</v>
      </c>
      <c r="E659" t="s">
        <v>411</v>
      </c>
      <c r="F659" t="s">
        <v>344</v>
      </c>
      <c r="G659" t="s">
        <v>4169</v>
      </c>
      <c r="L659" t="s">
        <v>4331</v>
      </c>
      <c r="M659" t="s">
        <v>428</v>
      </c>
      <c r="N659">
        <v>1.3309</v>
      </c>
      <c r="AA659">
        <f t="shared" si="142"/>
        <v>654</v>
      </c>
      <c r="AB659" t="str">
        <f>B2B!B656</f>
        <v>J3</v>
      </c>
      <c r="AC659" t="str">
        <f>B2B!C656</f>
        <v>C54</v>
      </c>
      <c r="AD659" t="str">
        <f t="shared" si="136"/>
        <v>J3-C54</v>
      </c>
      <c r="AE659" t="str">
        <f t="shared" si="137"/>
        <v>LA12_P</v>
      </c>
      <c r="AG659" t="str">
        <f t="shared" si="138"/>
        <v>--</v>
      </c>
      <c r="AH659" t="str">
        <f t="shared" si="139"/>
        <v>J3-C54</v>
      </c>
      <c r="AI659" t="str">
        <f>IFERROR(IF(IF(AG659="--",INDEX(D:D,MATCH(AE659,INDEX(B:B,MATCH(AE659,B:B,)+1):B11173,)+MATCH(AE659,B:B,)))=AD659,VLOOKUP(AE659,B:D,3,0),IF(AG659="--",INDEX(D:D,MATCH(AE659,INDEX(B:B,MATCH(AE659,B:B,)+1):B11173,)+MATCH(AE659,B:B,)),"---")),"---")</f>
        <v>J15-G15</v>
      </c>
      <c r="AJ659" t="str">
        <f>IF(COUNTIF(CALC_CONN_TEB0187_REV01!F:F,IF(AH659&lt;&gt;"---",VLOOKUP(AD659,CALC_CONN_TEB0187_REV01!F:M,8,0),IF(IFERROR(IF(AD659=AH659,AI659,AH659),"---")="---","---",IF(COUNTIF(CALC_CONN_TEB0187_REV01!F:F,IFERROR(IF(AD659=AH659,AI659,AH659),"---"))&gt;0,"---",IFERROR(IF(AD659=AH659,AI659,AH659),"---")))))=1,IF(AH659&lt;&gt;"---",VLOOKUP(AD659,CALC_CONN_TEB0187_REV01!F:M,8,0),IF(IFERROR(IF(AD659=AH659,AI659,AH659),"---")="---","---",IF(COUNTIF(CALC_CONN_TEB0187_REV01!F:F,IFERROR(IF(AD659=AH659,AI659,AH659),"---"))&gt;0,"---",IFERROR(IF(AD659=AH659,AI659,AH659),"---")))),"---")</f>
        <v>---</v>
      </c>
      <c r="AK659" t="str">
        <f>IF(COUNTIF(CALC_CONN_TEB0187_REV01!F:F,IF(AH659&lt;&gt;"---",VLOOKUP(AD659,CALC_CONN_TEB0187_REV01!F:M,8,0),IF(IFERROR(IF(AD659=AH659,AI659,AH659),"---")="---","---",IF(COUNTIF(CALC_CONN_TEB0187_REV01!F:F,IFERROR(IF(AD659=AH659,AI659,AH659),"---"))&gt;0,"---",IFERROR(IF(AD659=AH659,AI659,AH659),"---")))))=0,IF(AH659&lt;&gt;"---",VLOOKUP(AD659,CALC_CONN_TEB0187_REV01!F:M,8,0),IF(IFERROR(IF(AD659=AH659,AI659,AH659),"---")="---","---",IF(COUNTIF(CALC_CONN_TEB0187_REV01!F:F,IFERROR(IF(AD659=AH659,AI659,AH659),"---"))&gt;0,"---",IFERROR(IF(AD659=AH659,AI659,AH659),"---")))),"---")</f>
        <v>J15-G15</v>
      </c>
      <c r="AL659">
        <f t="shared" si="140"/>
        <v>60.582700000000003</v>
      </c>
      <c r="AM659">
        <f t="shared" si="141"/>
        <v>2</v>
      </c>
      <c r="AT659" t="str">
        <f t="shared" si="134"/>
        <v>LA12_N</v>
      </c>
      <c r="AU659" t="str">
        <f t="shared" si="135"/>
        <v>--</v>
      </c>
    </row>
    <row r="660" spans="1:47" x14ac:dyDescent="0.25">
      <c r="A660" t="str">
        <f t="shared" si="130"/>
        <v>J3-C56</v>
      </c>
      <c r="B660" t="str">
        <f t="shared" si="131"/>
        <v>LA13_P</v>
      </c>
      <c r="C660" t="str">
        <f t="shared" si="132"/>
        <v>J3-LA13_P</v>
      </c>
      <c r="D660" t="str">
        <f t="shared" si="133"/>
        <v>J3-C56</v>
      </c>
      <c r="E660" t="s">
        <v>411</v>
      </c>
      <c r="F660" t="s">
        <v>345</v>
      </c>
      <c r="G660" t="s">
        <v>4172</v>
      </c>
      <c r="L660" t="s">
        <v>4332</v>
      </c>
      <c r="M660" t="s">
        <v>428</v>
      </c>
      <c r="N660">
        <v>3.8639000000000001</v>
      </c>
      <c r="AA660">
        <f t="shared" si="142"/>
        <v>655</v>
      </c>
      <c r="AB660" t="str">
        <f>B2B!B657</f>
        <v>J3</v>
      </c>
      <c r="AC660" t="str">
        <f>B2B!C657</f>
        <v>C55</v>
      </c>
      <c r="AD660" t="str">
        <f t="shared" si="136"/>
        <v>J3-C55</v>
      </c>
      <c r="AE660" t="str">
        <f t="shared" si="137"/>
        <v>LA12_N</v>
      </c>
      <c r="AG660" t="str">
        <f t="shared" si="138"/>
        <v>--</v>
      </c>
      <c r="AH660" t="str">
        <f t="shared" si="139"/>
        <v>J3-C55</v>
      </c>
      <c r="AI660" t="str">
        <f>IFERROR(IF(IF(AG660="--",INDEX(D:D,MATCH(AE660,INDEX(B:B,MATCH(AE660,B:B,)+1):B11174,)+MATCH(AE660,B:B,)))=AD660,VLOOKUP(AE660,B:D,3,0),IF(AG660="--",INDEX(D:D,MATCH(AE660,INDEX(B:B,MATCH(AE660,B:B,)+1):B11174,)+MATCH(AE660,B:B,)),"---")),"---")</f>
        <v>J15-G16</v>
      </c>
      <c r="AJ660" t="str">
        <f>IF(COUNTIF(CALC_CONN_TEB0187_REV01!F:F,IF(AH660&lt;&gt;"---",VLOOKUP(AD660,CALC_CONN_TEB0187_REV01!F:M,8,0),IF(IFERROR(IF(AD660=AH660,AI660,AH660),"---")="---","---",IF(COUNTIF(CALC_CONN_TEB0187_REV01!F:F,IFERROR(IF(AD660=AH660,AI660,AH660),"---"))&gt;0,"---",IFERROR(IF(AD660=AH660,AI660,AH660),"---")))))=1,IF(AH660&lt;&gt;"---",VLOOKUP(AD660,CALC_CONN_TEB0187_REV01!F:M,8,0),IF(IFERROR(IF(AD660=AH660,AI660,AH660),"---")="---","---",IF(COUNTIF(CALC_CONN_TEB0187_REV01!F:F,IFERROR(IF(AD660=AH660,AI660,AH660),"---"))&gt;0,"---",IFERROR(IF(AD660=AH660,AI660,AH660),"---")))),"---")</f>
        <v>---</v>
      </c>
      <c r="AK660" t="str">
        <f>IF(COUNTIF(CALC_CONN_TEB0187_REV01!F:F,IF(AH660&lt;&gt;"---",VLOOKUP(AD660,CALC_CONN_TEB0187_REV01!F:M,8,0),IF(IFERROR(IF(AD660=AH660,AI660,AH660),"---")="---","---",IF(COUNTIF(CALC_CONN_TEB0187_REV01!F:F,IFERROR(IF(AD660=AH660,AI660,AH660),"---"))&gt;0,"---",IFERROR(IF(AD660=AH660,AI660,AH660),"---")))))=0,IF(AH660&lt;&gt;"---",VLOOKUP(AD660,CALC_CONN_TEB0187_REV01!F:M,8,0),IF(IFERROR(IF(AD660=AH660,AI660,AH660),"---")="---","---",IF(COUNTIF(CALC_CONN_TEB0187_REV01!F:F,IFERROR(IF(AD660=AH660,AI660,AH660),"---"))&gt;0,"---",IFERROR(IF(AD660=AH660,AI660,AH660),"---")))),"---")</f>
        <v>J15-G16</v>
      </c>
      <c r="AL660">
        <f t="shared" si="140"/>
        <v>60.625599999999999</v>
      </c>
      <c r="AM660">
        <f t="shared" si="141"/>
        <v>2</v>
      </c>
      <c r="AT660" t="str">
        <f t="shared" si="134"/>
        <v>LA13_P</v>
      </c>
      <c r="AU660" t="str">
        <f t="shared" si="135"/>
        <v>--</v>
      </c>
    </row>
    <row r="661" spans="1:47" x14ac:dyDescent="0.25">
      <c r="A661" t="str">
        <f t="shared" si="130"/>
        <v>J3-C57</v>
      </c>
      <c r="B661" t="str">
        <f t="shared" si="131"/>
        <v>LA13_N</v>
      </c>
      <c r="C661" t="str">
        <f t="shared" si="132"/>
        <v>J3-LA13_N</v>
      </c>
      <c r="D661" t="str">
        <f t="shared" si="133"/>
        <v>J3-C57</v>
      </c>
      <c r="E661" t="s">
        <v>411</v>
      </c>
      <c r="F661" t="s">
        <v>346</v>
      </c>
      <c r="G661" t="s">
        <v>4171</v>
      </c>
      <c r="L661" t="s">
        <v>4333</v>
      </c>
      <c r="M661" t="s">
        <v>428</v>
      </c>
      <c r="N661">
        <v>2.8336999999999999</v>
      </c>
      <c r="AA661">
        <f t="shared" si="142"/>
        <v>656</v>
      </c>
      <c r="AB661" t="str">
        <f>B2B!B658</f>
        <v>J3</v>
      </c>
      <c r="AC661" t="str">
        <f>B2B!C658</f>
        <v>C56</v>
      </c>
      <c r="AD661" t="str">
        <f t="shared" si="136"/>
        <v>J3-C56</v>
      </c>
      <c r="AE661" t="str">
        <f t="shared" si="137"/>
        <v>LA13_P</v>
      </c>
      <c r="AG661" t="str">
        <f t="shared" si="138"/>
        <v>--</v>
      </c>
      <c r="AH661" t="str">
        <f t="shared" si="139"/>
        <v>J3-C56</v>
      </c>
      <c r="AI661" t="str">
        <f>IFERROR(IF(IF(AG661="--",INDEX(D:D,MATCH(AE661,INDEX(B:B,MATCH(AE661,B:B,)+1):B11175,)+MATCH(AE661,B:B,)))=AD661,VLOOKUP(AE661,B:D,3,0),IF(AG661="--",INDEX(D:D,MATCH(AE661,INDEX(B:B,MATCH(AE661,B:B,)+1):B11175,)+MATCH(AE661,B:B,)),"---")),"---")</f>
        <v>J15-D17</v>
      </c>
      <c r="AJ661" t="str">
        <f>IF(COUNTIF(CALC_CONN_TEB0187_REV01!F:F,IF(AH661&lt;&gt;"---",VLOOKUP(AD661,CALC_CONN_TEB0187_REV01!F:M,8,0),IF(IFERROR(IF(AD661=AH661,AI661,AH661),"---")="---","---",IF(COUNTIF(CALC_CONN_TEB0187_REV01!F:F,IFERROR(IF(AD661=AH661,AI661,AH661),"---"))&gt;0,"---",IFERROR(IF(AD661=AH661,AI661,AH661),"---")))))=1,IF(AH661&lt;&gt;"---",VLOOKUP(AD661,CALC_CONN_TEB0187_REV01!F:M,8,0),IF(IFERROR(IF(AD661=AH661,AI661,AH661),"---")="---","---",IF(COUNTIF(CALC_CONN_TEB0187_REV01!F:F,IFERROR(IF(AD661=AH661,AI661,AH661),"---"))&gt;0,"---",IFERROR(IF(AD661=AH661,AI661,AH661),"---")))),"---")</f>
        <v>---</v>
      </c>
      <c r="AK661" t="str">
        <f>IF(COUNTIF(CALC_CONN_TEB0187_REV01!F:F,IF(AH661&lt;&gt;"---",VLOOKUP(AD661,CALC_CONN_TEB0187_REV01!F:M,8,0),IF(IFERROR(IF(AD661=AH661,AI661,AH661),"---")="---","---",IF(COUNTIF(CALC_CONN_TEB0187_REV01!F:F,IFERROR(IF(AD661=AH661,AI661,AH661),"---"))&gt;0,"---",IFERROR(IF(AD661=AH661,AI661,AH661),"---")))))=0,IF(AH661&lt;&gt;"---",VLOOKUP(AD661,CALC_CONN_TEB0187_REV01!F:M,8,0),IF(IFERROR(IF(AD661=AH661,AI661,AH661),"---")="---","---",IF(COUNTIF(CALC_CONN_TEB0187_REV01!F:F,IFERROR(IF(AD661=AH661,AI661,AH661),"---"))&gt;0,"---",IFERROR(IF(AD661=AH661,AI661,AH661),"---")))),"---")</f>
        <v>J15-D17</v>
      </c>
      <c r="AL661">
        <f t="shared" si="140"/>
        <v>53.12</v>
      </c>
      <c r="AM661">
        <f t="shared" si="141"/>
        <v>2</v>
      </c>
      <c r="AT661" t="str">
        <f t="shared" si="134"/>
        <v>LA13_N</v>
      </c>
      <c r="AU661" t="str">
        <f t="shared" si="135"/>
        <v>--</v>
      </c>
    </row>
    <row r="662" spans="1:47" x14ac:dyDescent="0.25">
      <c r="A662" t="str">
        <f t="shared" si="130"/>
        <v>J3-C58</v>
      </c>
      <c r="B662" t="str">
        <f t="shared" si="131"/>
        <v>HA04_P</v>
      </c>
      <c r="C662" t="str">
        <f t="shared" si="132"/>
        <v>J3-HA04_P</v>
      </c>
      <c r="D662" t="str">
        <f t="shared" si="133"/>
        <v>J3-C58</v>
      </c>
      <c r="E662" t="s">
        <v>411</v>
      </c>
      <c r="F662" t="s">
        <v>347</v>
      </c>
      <c r="G662" t="s">
        <v>4073</v>
      </c>
      <c r="L662" t="s">
        <v>4334</v>
      </c>
      <c r="M662" t="s">
        <v>428</v>
      </c>
      <c r="N662">
        <v>3.4394999999999998</v>
      </c>
      <c r="AA662">
        <f t="shared" si="142"/>
        <v>657</v>
      </c>
      <c r="AB662" t="str">
        <f>B2B!B659</f>
        <v>J3</v>
      </c>
      <c r="AC662" t="str">
        <f>B2B!C659</f>
        <v>C57</v>
      </c>
      <c r="AD662" t="str">
        <f t="shared" si="136"/>
        <v>J3-C57</v>
      </c>
      <c r="AE662" t="str">
        <f t="shared" si="137"/>
        <v>LA13_N</v>
      </c>
      <c r="AG662" t="str">
        <f t="shared" si="138"/>
        <v>--</v>
      </c>
      <c r="AH662" t="str">
        <f t="shared" si="139"/>
        <v>J3-C57</v>
      </c>
      <c r="AI662" t="str">
        <f>IFERROR(IF(IF(AG662="--",INDEX(D:D,MATCH(AE662,INDEX(B:B,MATCH(AE662,B:B,)+1):B11176,)+MATCH(AE662,B:B,)))=AD662,VLOOKUP(AE662,B:D,3,0),IF(AG662="--",INDEX(D:D,MATCH(AE662,INDEX(B:B,MATCH(AE662,B:B,)+1):B11176,)+MATCH(AE662,B:B,)),"---")),"---")</f>
        <v>J15-D18</v>
      </c>
      <c r="AJ662" t="str">
        <f>IF(COUNTIF(CALC_CONN_TEB0187_REV01!F:F,IF(AH662&lt;&gt;"---",VLOOKUP(AD662,CALC_CONN_TEB0187_REV01!F:M,8,0),IF(IFERROR(IF(AD662=AH662,AI662,AH662),"---")="---","---",IF(COUNTIF(CALC_CONN_TEB0187_REV01!F:F,IFERROR(IF(AD662=AH662,AI662,AH662),"---"))&gt;0,"---",IFERROR(IF(AD662=AH662,AI662,AH662),"---")))))=1,IF(AH662&lt;&gt;"---",VLOOKUP(AD662,CALC_CONN_TEB0187_REV01!F:M,8,0),IF(IFERROR(IF(AD662=AH662,AI662,AH662),"---")="---","---",IF(COUNTIF(CALC_CONN_TEB0187_REV01!F:F,IFERROR(IF(AD662=AH662,AI662,AH662),"---"))&gt;0,"---",IFERROR(IF(AD662=AH662,AI662,AH662),"---")))),"---")</f>
        <v>---</v>
      </c>
      <c r="AK662" t="str">
        <f>IF(COUNTIF(CALC_CONN_TEB0187_REV01!F:F,IF(AH662&lt;&gt;"---",VLOOKUP(AD662,CALC_CONN_TEB0187_REV01!F:M,8,0),IF(IFERROR(IF(AD662=AH662,AI662,AH662),"---")="---","---",IF(COUNTIF(CALC_CONN_TEB0187_REV01!F:F,IFERROR(IF(AD662=AH662,AI662,AH662),"---"))&gt;0,"---",IFERROR(IF(AD662=AH662,AI662,AH662),"---")))))=0,IF(AH662&lt;&gt;"---",VLOOKUP(AD662,CALC_CONN_TEB0187_REV01!F:M,8,0),IF(IFERROR(IF(AD662=AH662,AI662,AH662),"---")="---","---",IF(COUNTIF(CALC_CONN_TEB0187_REV01!F:F,IFERROR(IF(AD662=AH662,AI662,AH662),"---"))&gt;0,"---",IFERROR(IF(AD662=AH662,AI662,AH662),"---")))),"---")</f>
        <v>J15-D18</v>
      </c>
      <c r="AL662">
        <f t="shared" si="140"/>
        <v>53.212299999999999</v>
      </c>
      <c r="AM662">
        <f t="shared" si="141"/>
        <v>2</v>
      </c>
      <c r="AT662" t="str">
        <f t="shared" si="134"/>
        <v>HA04_P</v>
      </c>
      <c r="AU662" t="str">
        <f t="shared" si="135"/>
        <v>--</v>
      </c>
    </row>
    <row r="663" spans="1:47" x14ac:dyDescent="0.25">
      <c r="A663" t="str">
        <f t="shared" si="130"/>
        <v>J3-C59</v>
      </c>
      <c r="B663" t="str">
        <f t="shared" si="131"/>
        <v>HA04_N</v>
      </c>
      <c r="C663" t="str">
        <f t="shared" si="132"/>
        <v>J3-HA04_N</v>
      </c>
      <c r="D663" t="str">
        <f t="shared" si="133"/>
        <v>J3-C59</v>
      </c>
      <c r="E663" t="s">
        <v>411</v>
      </c>
      <c r="F663" t="s">
        <v>348</v>
      </c>
      <c r="G663" t="s">
        <v>4072</v>
      </c>
      <c r="L663" t="s">
        <v>4335</v>
      </c>
      <c r="M663" t="s">
        <v>428</v>
      </c>
      <c r="N663">
        <v>2.0451000000000001</v>
      </c>
      <c r="AA663">
        <f t="shared" si="142"/>
        <v>658</v>
      </c>
      <c r="AB663" t="str">
        <f>B2B!B660</f>
        <v>J3</v>
      </c>
      <c r="AC663" t="str">
        <f>B2B!C660</f>
        <v>C58</v>
      </c>
      <c r="AD663" t="str">
        <f t="shared" si="136"/>
        <v>J3-C58</v>
      </c>
      <c r="AE663" t="str">
        <f t="shared" si="137"/>
        <v>HA04_P</v>
      </c>
      <c r="AG663" t="str">
        <f t="shared" si="138"/>
        <v>--</v>
      </c>
      <c r="AH663" t="str">
        <f t="shared" si="139"/>
        <v>J3-C58</v>
      </c>
      <c r="AI663" t="str">
        <f>IFERROR(IF(IF(AG663="--",INDEX(D:D,MATCH(AE663,INDEX(B:B,MATCH(AE663,B:B,)+1):B11177,)+MATCH(AE663,B:B,)))=AD663,VLOOKUP(AE663,B:D,3,0),IF(AG663="--",INDEX(D:D,MATCH(AE663,INDEX(B:B,MATCH(AE663,B:B,)+1):B11177,)+MATCH(AE663,B:B,)),"---")),"---")</f>
        <v>J15-F7</v>
      </c>
      <c r="AJ663" t="str">
        <f>IF(COUNTIF(CALC_CONN_TEB0187_REV01!F:F,IF(AH663&lt;&gt;"---",VLOOKUP(AD663,CALC_CONN_TEB0187_REV01!F:M,8,0),IF(IFERROR(IF(AD663=AH663,AI663,AH663),"---")="---","---",IF(COUNTIF(CALC_CONN_TEB0187_REV01!F:F,IFERROR(IF(AD663=AH663,AI663,AH663),"---"))&gt;0,"---",IFERROR(IF(AD663=AH663,AI663,AH663),"---")))))=1,IF(AH663&lt;&gt;"---",VLOOKUP(AD663,CALC_CONN_TEB0187_REV01!F:M,8,0),IF(IFERROR(IF(AD663=AH663,AI663,AH663),"---")="---","---",IF(COUNTIF(CALC_CONN_TEB0187_REV01!F:F,IFERROR(IF(AD663=AH663,AI663,AH663),"---"))&gt;0,"---",IFERROR(IF(AD663=AH663,AI663,AH663),"---")))),"---")</f>
        <v>---</v>
      </c>
      <c r="AK663" t="str">
        <f>IF(COUNTIF(CALC_CONN_TEB0187_REV01!F:F,IF(AH663&lt;&gt;"---",VLOOKUP(AD663,CALC_CONN_TEB0187_REV01!F:M,8,0),IF(IFERROR(IF(AD663=AH663,AI663,AH663),"---")="---","---",IF(COUNTIF(CALC_CONN_TEB0187_REV01!F:F,IFERROR(IF(AD663=AH663,AI663,AH663),"---"))&gt;0,"---",IFERROR(IF(AD663=AH663,AI663,AH663),"---")))))=0,IF(AH663&lt;&gt;"---",VLOOKUP(AD663,CALC_CONN_TEB0187_REV01!F:M,8,0),IF(IFERROR(IF(AD663=AH663,AI663,AH663),"---")="---","---",IF(COUNTIF(CALC_CONN_TEB0187_REV01!F:F,IFERROR(IF(AD663=AH663,AI663,AH663),"---"))&gt;0,"---",IFERROR(IF(AD663=AH663,AI663,AH663),"---")))),"---")</f>
        <v>J15-F7</v>
      </c>
      <c r="AL663">
        <f t="shared" si="140"/>
        <v>67.067599999999999</v>
      </c>
      <c r="AM663">
        <f t="shared" si="141"/>
        <v>2</v>
      </c>
      <c r="AT663" t="str">
        <f t="shared" si="134"/>
        <v>HA04_N</v>
      </c>
      <c r="AU663" t="str">
        <f t="shared" si="135"/>
        <v>--</v>
      </c>
    </row>
    <row r="664" spans="1:47" x14ac:dyDescent="0.25">
      <c r="A664" t="str">
        <f t="shared" si="130"/>
        <v>J3-C60</v>
      </c>
      <c r="B664" t="str">
        <f t="shared" si="131"/>
        <v>GND</v>
      </c>
      <c r="C664" t="str">
        <f t="shared" si="132"/>
        <v>J3-GND</v>
      </c>
      <c r="D664" t="str">
        <f t="shared" si="133"/>
        <v>J3-C60</v>
      </c>
      <c r="E664" t="s">
        <v>411</v>
      </c>
      <c r="F664" t="s">
        <v>349</v>
      </c>
      <c r="G664" t="s">
        <v>433</v>
      </c>
      <c r="L664" t="s">
        <v>1196</v>
      </c>
      <c r="M664" t="s">
        <v>428</v>
      </c>
      <c r="N664">
        <v>4.9066000000000001</v>
      </c>
      <c r="AA664">
        <f t="shared" si="142"/>
        <v>659</v>
      </c>
      <c r="AB664" t="str">
        <f>B2B!B661</f>
        <v>J3</v>
      </c>
      <c r="AC664" t="str">
        <f>B2B!C661</f>
        <v>C59</v>
      </c>
      <c r="AD664" t="str">
        <f t="shared" si="136"/>
        <v>J3-C59</v>
      </c>
      <c r="AE664" t="str">
        <f t="shared" si="137"/>
        <v>HA04_N</v>
      </c>
      <c r="AG664" t="str">
        <f t="shared" si="138"/>
        <v>--</v>
      </c>
      <c r="AH664" t="str">
        <f t="shared" si="139"/>
        <v>J3-C59</v>
      </c>
      <c r="AI664" t="str">
        <f>IFERROR(IF(IF(AG664="--",INDEX(D:D,MATCH(AE664,INDEX(B:B,MATCH(AE664,B:B,)+1):B11178,)+MATCH(AE664,B:B,)))=AD664,VLOOKUP(AE664,B:D,3,0),IF(AG664="--",INDEX(D:D,MATCH(AE664,INDEX(B:B,MATCH(AE664,B:B,)+1):B11178,)+MATCH(AE664,B:B,)),"---")),"---")</f>
        <v>J15-F8</v>
      </c>
      <c r="AJ664" t="str">
        <f>IF(COUNTIF(CALC_CONN_TEB0187_REV01!F:F,IF(AH664&lt;&gt;"---",VLOOKUP(AD664,CALC_CONN_TEB0187_REV01!F:M,8,0),IF(IFERROR(IF(AD664=AH664,AI664,AH664),"---")="---","---",IF(COUNTIF(CALC_CONN_TEB0187_REV01!F:F,IFERROR(IF(AD664=AH664,AI664,AH664),"---"))&gt;0,"---",IFERROR(IF(AD664=AH664,AI664,AH664),"---")))))=1,IF(AH664&lt;&gt;"---",VLOOKUP(AD664,CALC_CONN_TEB0187_REV01!F:M,8,0),IF(IFERROR(IF(AD664=AH664,AI664,AH664),"---")="---","---",IF(COUNTIF(CALC_CONN_TEB0187_REV01!F:F,IFERROR(IF(AD664=AH664,AI664,AH664),"---"))&gt;0,"---",IFERROR(IF(AD664=AH664,AI664,AH664),"---")))),"---")</f>
        <v>---</v>
      </c>
      <c r="AK664" t="str">
        <f>IF(COUNTIF(CALC_CONN_TEB0187_REV01!F:F,IF(AH664&lt;&gt;"---",VLOOKUP(AD664,CALC_CONN_TEB0187_REV01!F:M,8,0),IF(IFERROR(IF(AD664=AH664,AI664,AH664),"---")="---","---",IF(COUNTIF(CALC_CONN_TEB0187_REV01!F:F,IFERROR(IF(AD664=AH664,AI664,AH664),"---"))&gt;0,"---",IFERROR(IF(AD664=AH664,AI664,AH664),"---")))))=0,IF(AH664&lt;&gt;"---",VLOOKUP(AD664,CALC_CONN_TEB0187_REV01!F:M,8,0),IF(IFERROR(IF(AD664=AH664,AI664,AH664),"---")="---","---",IF(COUNTIF(CALC_CONN_TEB0187_REV01!F:F,IFERROR(IF(AD664=AH664,AI664,AH664),"---"))&gt;0,"---",IFERROR(IF(AD664=AH664,AI664,AH664),"---")))),"---")</f>
        <v>J15-F8</v>
      </c>
      <c r="AL664">
        <f t="shared" si="140"/>
        <v>66.980900000000005</v>
      </c>
      <c r="AM664">
        <f t="shared" si="141"/>
        <v>2</v>
      </c>
      <c r="AT664">
        <f t="shared" si="134"/>
        <v>0</v>
      </c>
      <c r="AU664">
        <f t="shared" si="135"/>
        <v>0</v>
      </c>
    </row>
    <row r="665" spans="1:47" x14ac:dyDescent="0.25">
      <c r="A665" t="str">
        <f t="shared" si="130"/>
        <v>J3-D1</v>
      </c>
      <c r="B665" t="str">
        <f t="shared" si="131"/>
        <v>GND</v>
      </c>
      <c r="C665" t="str">
        <f t="shared" si="132"/>
        <v>J3-GND</v>
      </c>
      <c r="D665" t="str">
        <f t="shared" si="133"/>
        <v>J3-D1</v>
      </c>
      <c r="E665" t="s">
        <v>411</v>
      </c>
      <c r="F665" t="s">
        <v>350</v>
      </c>
      <c r="G665" t="s">
        <v>433</v>
      </c>
      <c r="L665" t="s">
        <v>4336</v>
      </c>
      <c r="M665" t="s">
        <v>428</v>
      </c>
      <c r="N665">
        <v>2.3668</v>
      </c>
      <c r="AA665">
        <f t="shared" si="142"/>
        <v>660</v>
      </c>
      <c r="AB665" t="str">
        <f>B2B!B662</f>
        <v>J3</v>
      </c>
      <c r="AC665" t="str">
        <f>B2B!C662</f>
        <v>C60</v>
      </c>
      <c r="AD665" t="str">
        <f t="shared" si="136"/>
        <v>J3-C60</v>
      </c>
      <c r="AE665" t="str">
        <f t="shared" si="137"/>
        <v>GND</v>
      </c>
      <c r="AG665" t="str">
        <f t="shared" si="138"/>
        <v>---</v>
      </c>
      <c r="AH665" t="str">
        <f t="shared" si="139"/>
        <v>---</v>
      </c>
      <c r="AI665" t="str">
        <f>IFERROR(IF(IF(AG665="--",INDEX(D:D,MATCH(AE665,INDEX(B:B,MATCH(AE665,B:B,)+1):B11179,)+MATCH(AE665,B:B,)))=AD665,VLOOKUP(AE665,B:D,3,0),IF(AG665="--",INDEX(D:D,MATCH(AE665,INDEX(B:B,MATCH(AE665,B:B,)+1):B11179,)+MATCH(AE665,B:B,)),"---")),"---")</f>
        <v>---</v>
      </c>
      <c r="AJ665" t="str">
        <f>IF(COUNTIF(CALC_CONN_TEB0187_REV01!F:F,IF(AH665&lt;&gt;"---",VLOOKUP(AD665,CALC_CONN_TEB0187_REV01!F:M,8,0),IF(IFERROR(IF(AD665=AH665,AI665,AH665),"---")="---","---",IF(COUNTIF(CALC_CONN_TEB0187_REV01!F:F,IFERROR(IF(AD665=AH665,AI665,AH665),"---"))&gt;0,"---",IFERROR(IF(AD665=AH665,AI665,AH665),"---")))))=1,IF(AH665&lt;&gt;"---",VLOOKUP(AD665,CALC_CONN_TEB0187_REV01!F:M,8,0),IF(IFERROR(IF(AD665=AH665,AI665,AH665),"---")="---","---",IF(COUNTIF(CALC_CONN_TEB0187_REV01!F:F,IFERROR(IF(AD665=AH665,AI665,AH665),"---"))&gt;0,"---",IFERROR(IF(AD665=AH665,AI665,AH665),"---")))),"---")</f>
        <v>---</v>
      </c>
      <c r="AK665" t="str">
        <f>IF(COUNTIF(CALC_CONN_TEB0187_REV01!F:F,IF(AH665&lt;&gt;"---",VLOOKUP(AD665,CALC_CONN_TEB0187_REV01!F:M,8,0),IF(IFERROR(IF(AD665=AH665,AI665,AH665),"---")="---","---",IF(COUNTIF(CALC_CONN_TEB0187_REV01!F:F,IFERROR(IF(AD665=AH665,AI665,AH665),"---"))&gt;0,"---",IFERROR(IF(AD665=AH665,AI665,AH665),"---")))))=0,IF(AH665&lt;&gt;"---",VLOOKUP(AD665,CALC_CONN_TEB0187_REV01!F:M,8,0),IF(IFERROR(IF(AD665=AH665,AI665,AH665),"---")="---","---",IF(COUNTIF(CALC_CONN_TEB0187_REV01!F:F,IFERROR(IF(AD665=AH665,AI665,AH665),"---"))&gt;0,"---",IFERROR(IF(AD665=AH665,AI665,AH665),"---")))),"---")</f>
        <v>---</v>
      </c>
      <c r="AL665" t="str">
        <f t="shared" si="140"/>
        <v>---</v>
      </c>
      <c r="AM665">
        <f t="shared" si="141"/>
        <v>1098</v>
      </c>
      <c r="AT665">
        <f t="shared" si="134"/>
        <v>0</v>
      </c>
      <c r="AU665">
        <f t="shared" si="135"/>
        <v>0</v>
      </c>
    </row>
    <row r="666" spans="1:47" x14ac:dyDescent="0.25">
      <c r="A666" t="str">
        <f t="shared" si="130"/>
        <v>J3-D2</v>
      </c>
      <c r="B666" t="str">
        <f t="shared" si="131"/>
        <v>VCCBAT</v>
      </c>
      <c r="C666" t="str">
        <f t="shared" si="132"/>
        <v>J3-VCCBAT</v>
      </c>
      <c r="D666" t="str">
        <f t="shared" si="133"/>
        <v>J3-D2</v>
      </c>
      <c r="E666" t="s">
        <v>411</v>
      </c>
      <c r="F666" t="s">
        <v>351</v>
      </c>
      <c r="G666" t="s">
        <v>1152</v>
      </c>
      <c r="L666" t="s">
        <v>4337</v>
      </c>
      <c r="M666" t="s">
        <v>428</v>
      </c>
      <c r="N666">
        <v>0.9</v>
      </c>
      <c r="AA666">
        <f t="shared" si="142"/>
        <v>661</v>
      </c>
      <c r="AB666" t="str">
        <f>B2B!B663</f>
        <v>J3</v>
      </c>
      <c r="AC666" t="str">
        <f>B2B!C663</f>
        <v>D1</v>
      </c>
      <c r="AD666" t="str">
        <f t="shared" si="136"/>
        <v>J3-D1</v>
      </c>
      <c r="AE666" t="str">
        <f t="shared" si="137"/>
        <v>GND</v>
      </c>
      <c r="AG666" t="str">
        <f t="shared" si="138"/>
        <v>---</v>
      </c>
      <c r="AH666" t="str">
        <f t="shared" si="139"/>
        <v>---</v>
      </c>
      <c r="AI666" t="str">
        <f>IFERROR(IF(IF(AG666="--",INDEX(D:D,MATCH(AE666,INDEX(B:B,MATCH(AE666,B:B,)+1):B11180,)+MATCH(AE666,B:B,)))=AD666,VLOOKUP(AE666,B:D,3,0),IF(AG666="--",INDEX(D:D,MATCH(AE666,INDEX(B:B,MATCH(AE666,B:B,)+1):B11180,)+MATCH(AE666,B:B,)),"---")),"---")</f>
        <v>---</v>
      </c>
      <c r="AJ666" t="str">
        <f>IF(COUNTIF(CALC_CONN_TEB0187_REV01!F:F,IF(AH666&lt;&gt;"---",VLOOKUP(AD666,CALC_CONN_TEB0187_REV01!F:M,8,0),IF(IFERROR(IF(AD666=AH666,AI666,AH666),"---")="---","---",IF(COUNTIF(CALC_CONN_TEB0187_REV01!F:F,IFERROR(IF(AD666=AH666,AI666,AH666),"---"))&gt;0,"---",IFERROR(IF(AD666=AH666,AI666,AH666),"---")))))=1,IF(AH666&lt;&gt;"---",VLOOKUP(AD666,CALC_CONN_TEB0187_REV01!F:M,8,0),IF(IFERROR(IF(AD666=AH666,AI666,AH666),"---")="---","---",IF(COUNTIF(CALC_CONN_TEB0187_REV01!F:F,IFERROR(IF(AD666=AH666,AI666,AH666),"---"))&gt;0,"---",IFERROR(IF(AD666=AH666,AI666,AH666),"---")))),"---")</f>
        <v>---</v>
      </c>
      <c r="AK666" t="str">
        <f>IF(COUNTIF(CALC_CONN_TEB0187_REV01!F:F,IF(AH666&lt;&gt;"---",VLOOKUP(AD666,CALC_CONN_TEB0187_REV01!F:M,8,0),IF(IFERROR(IF(AD666=AH666,AI666,AH666),"---")="---","---",IF(COUNTIF(CALC_CONN_TEB0187_REV01!F:F,IFERROR(IF(AD666=AH666,AI666,AH666),"---"))&gt;0,"---",IFERROR(IF(AD666=AH666,AI666,AH666),"---")))))=0,IF(AH666&lt;&gt;"---",VLOOKUP(AD666,CALC_CONN_TEB0187_REV01!F:M,8,0),IF(IFERROR(IF(AD666=AH666,AI666,AH666),"---")="---","---",IF(COUNTIF(CALC_CONN_TEB0187_REV01!F:F,IFERROR(IF(AD666=AH666,AI666,AH666),"---"))&gt;0,"---",IFERROR(IF(AD666=AH666,AI666,AH666),"---")))),"---")</f>
        <v>---</v>
      </c>
      <c r="AL666" t="str">
        <f t="shared" si="140"/>
        <v>---</v>
      </c>
      <c r="AM666">
        <f t="shared" si="141"/>
        <v>1098</v>
      </c>
      <c r="AT666" t="str">
        <f t="shared" si="134"/>
        <v>VCCBAT</v>
      </c>
      <c r="AU666" t="str">
        <f t="shared" si="135"/>
        <v>--</v>
      </c>
    </row>
    <row r="667" spans="1:47" x14ac:dyDescent="0.25">
      <c r="A667" t="str">
        <f t="shared" si="130"/>
        <v>J3-D3</v>
      </c>
      <c r="B667" t="str">
        <f t="shared" si="131"/>
        <v>INIT_DONE</v>
      </c>
      <c r="C667" t="str">
        <f t="shared" si="132"/>
        <v>J3-INIT_DONE</v>
      </c>
      <c r="D667" t="str">
        <f t="shared" si="133"/>
        <v>J3-D3</v>
      </c>
      <c r="E667" t="s">
        <v>411</v>
      </c>
      <c r="F667" t="s">
        <v>352</v>
      </c>
      <c r="G667" t="s">
        <v>998</v>
      </c>
      <c r="L667" t="s">
        <v>4338</v>
      </c>
      <c r="M667" t="s">
        <v>428</v>
      </c>
      <c r="N667">
        <v>2.1821999999999999</v>
      </c>
      <c r="AA667">
        <f t="shared" si="142"/>
        <v>662</v>
      </c>
      <c r="AB667" t="str">
        <f>B2B!B664</f>
        <v>J3</v>
      </c>
      <c r="AC667" t="str">
        <f>B2B!C664</f>
        <v>D2</v>
      </c>
      <c r="AD667" t="str">
        <f t="shared" si="136"/>
        <v>J3-D2</v>
      </c>
      <c r="AE667" t="str">
        <f t="shared" si="137"/>
        <v>VCCBAT</v>
      </c>
      <c r="AG667" t="str">
        <f t="shared" si="138"/>
        <v>--</v>
      </c>
      <c r="AH667" t="str">
        <f t="shared" si="139"/>
        <v>J3-D2</v>
      </c>
      <c r="AI667" t="str">
        <f>IFERROR(IF(IF(AG667="--",INDEX(D:D,MATCH(AE667,INDEX(B:B,MATCH(AE667,B:B,)+1):B11181,)+MATCH(AE667,B:B,)))=AD667,VLOOKUP(AE667,B:D,3,0),IF(AG667="--",INDEX(D:D,MATCH(AE667,INDEX(B:B,MATCH(AE667,B:B,)+1):B11181,)+MATCH(AE667,B:B,)),"---")),"---")</f>
        <v>J32-1</v>
      </c>
      <c r="AJ667" t="str">
        <f>IF(COUNTIF(CALC_CONN_TEB0187_REV01!F:F,IF(AH667&lt;&gt;"---",VLOOKUP(AD667,CALC_CONN_TEB0187_REV01!F:M,8,0),IF(IFERROR(IF(AD667=AH667,AI667,AH667),"---")="---","---",IF(COUNTIF(CALC_CONN_TEB0187_REV01!F:F,IFERROR(IF(AD667=AH667,AI667,AH667),"---"))&gt;0,"---",IFERROR(IF(AD667=AH667,AI667,AH667),"---")))))=1,IF(AH667&lt;&gt;"---",VLOOKUP(AD667,CALC_CONN_TEB0187_REV01!F:M,8,0),IF(IFERROR(IF(AD667=AH667,AI667,AH667),"---")="---","---",IF(COUNTIF(CALC_CONN_TEB0187_REV01!F:F,IFERROR(IF(AD667=AH667,AI667,AH667),"---"))&gt;0,"---",IFERROR(IF(AD667=AH667,AI667,AH667),"---")))),"---")</f>
        <v>---</v>
      </c>
      <c r="AK667" t="str">
        <f>IF(COUNTIF(CALC_CONN_TEB0187_REV01!F:F,IF(AH667&lt;&gt;"---",VLOOKUP(AD667,CALC_CONN_TEB0187_REV01!F:M,8,0),IF(IFERROR(IF(AD667=AH667,AI667,AH667),"---")="---","---",IF(COUNTIF(CALC_CONN_TEB0187_REV01!F:F,IFERROR(IF(AD667=AH667,AI667,AH667),"---"))&gt;0,"---",IFERROR(IF(AD667=AH667,AI667,AH667),"---")))))=0,IF(AH667&lt;&gt;"---",VLOOKUP(AD667,CALC_CONN_TEB0187_REV01!F:M,8,0),IF(IFERROR(IF(AD667=AH667,AI667,AH667),"---")="---","---",IF(COUNTIF(CALC_CONN_TEB0187_REV01!F:F,IFERROR(IF(AD667=AH667,AI667,AH667),"---"))&gt;0,"---",IFERROR(IF(AD667=AH667,AI667,AH667),"---")))),"---")</f>
        <v>J32-1</v>
      </c>
      <c r="AL667">
        <f t="shared" si="140"/>
        <v>54.32</v>
      </c>
      <c r="AM667">
        <f t="shared" si="141"/>
        <v>3</v>
      </c>
      <c r="AT667" t="str">
        <f t="shared" si="134"/>
        <v>INIT_DONE</v>
      </c>
      <c r="AU667" t="str">
        <f t="shared" si="135"/>
        <v>--</v>
      </c>
    </row>
    <row r="668" spans="1:47" x14ac:dyDescent="0.25">
      <c r="A668" t="str">
        <f t="shared" si="130"/>
        <v>J3-D4</v>
      </c>
      <c r="B668" t="str">
        <f t="shared" si="131"/>
        <v>DCDC_SCL</v>
      </c>
      <c r="C668" t="str">
        <f t="shared" si="132"/>
        <v>J3-DCDC_SCL</v>
      </c>
      <c r="D668" t="str">
        <f t="shared" si="133"/>
        <v>J3-D4</v>
      </c>
      <c r="E668" t="s">
        <v>411</v>
      </c>
      <c r="F668" t="s">
        <v>353</v>
      </c>
      <c r="G668" t="s">
        <v>925</v>
      </c>
      <c r="L668" t="s">
        <v>4339</v>
      </c>
      <c r="M668" t="s">
        <v>428</v>
      </c>
      <c r="N668">
        <v>2.2625999999999999</v>
      </c>
      <c r="AA668">
        <f t="shared" si="142"/>
        <v>663</v>
      </c>
      <c r="AB668" t="str">
        <f>B2B!B665</f>
        <v>J3</v>
      </c>
      <c r="AC668" t="str">
        <f>B2B!C665</f>
        <v>D3</v>
      </c>
      <c r="AD668" t="str">
        <f t="shared" si="136"/>
        <v>J3-D3</v>
      </c>
      <c r="AE668" t="str">
        <f t="shared" si="137"/>
        <v>INIT_DONE</v>
      </c>
      <c r="AG668" t="str">
        <f t="shared" si="138"/>
        <v>--</v>
      </c>
      <c r="AH668" t="str">
        <f t="shared" si="139"/>
        <v>J3-D3</v>
      </c>
      <c r="AI668" t="str">
        <f>IFERROR(IF(IF(AG668="--",INDEX(D:D,MATCH(AE668,INDEX(B:B,MATCH(AE668,B:B,)+1):B11182,)+MATCH(AE668,B:B,)))=AD668,VLOOKUP(AE668,B:D,3,0),IF(AG668="--",INDEX(D:D,MATCH(AE668,INDEX(B:B,MATCH(AE668,B:B,)+1):B11182,)+MATCH(AE668,B:B,)),"---")),"---")</f>
        <v>TP16-1</v>
      </c>
      <c r="AJ668" t="str">
        <f>IF(COUNTIF(CALC_CONN_TEB0187_REV01!F:F,IF(AH668&lt;&gt;"---",VLOOKUP(AD668,CALC_CONN_TEB0187_REV01!F:M,8,0),IF(IFERROR(IF(AD668=AH668,AI668,AH668),"---")="---","---",IF(COUNTIF(CALC_CONN_TEB0187_REV01!F:F,IFERROR(IF(AD668=AH668,AI668,AH668),"---"))&gt;0,"---",IFERROR(IF(AD668=AH668,AI668,AH668),"---")))))=1,IF(AH668&lt;&gt;"---",VLOOKUP(AD668,CALC_CONN_TEB0187_REV01!F:M,8,0),IF(IFERROR(IF(AD668=AH668,AI668,AH668),"---")="---","---",IF(COUNTIF(CALC_CONN_TEB0187_REV01!F:F,IFERROR(IF(AD668=AH668,AI668,AH668),"---"))&gt;0,"---",IFERROR(IF(AD668=AH668,AI668,AH668),"---")))),"---")</f>
        <v>---</v>
      </c>
      <c r="AK668" t="str">
        <f>IF(COUNTIF(CALC_CONN_TEB0187_REV01!F:F,IF(AH668&lt;&gt;"---",VLOOKUP(AD668,CALC_CONN_TEB0187_REV01!F:M,8,0),IF(IFERROR(IF(AD668=AH668,AI668,AH668),"---")="---","---",IF(COUNTIF(CALC_CONN_TEB0187_REV01!F:F,IFERROR(IF(AD668=AH668,AI668,AH668),"---"))&gt;0,"---",IFERROR(IF(AD668=AH668,AI668,AH668),"---")))))=0,IF(AH668&lt;&gt;"---",VLOOKUP(AD668,CALC_CONN_TEB0187_REV01!F:M,8,0),IF(IFERROR(IF(AD668=AH668,AI668,AH668),"---")="---","---",IF(COUNTIF(CALC_CONN_TEB0187_REV01!F:F,IFERROR(IF(AD668=AH668,AI668,AH668),"---"))&gt;0,"---",IFERROR(IF(AD668=AH668,AI668,AH668),"---")))),"---")</f>
        <v>TP16-1</v>
      </c>
      <c r="AL668">
        <f t="shared" si="140"/>
        <v>3.8975</v>
      </c>
      <c r="AM668">
        <f t="shared" si="141"/>
        <v>2</v>
      </c>
      <c r="AT668" t="str">
        <f t="shared" si="134"/>
        <v>DCDC_SCL</v>
      </c>
      <c r="AU668" t="str">
        <f t="shared" si="135"/>
        <v>--</v>
      </c>
    </row>
    <row r="669" spans="1:47" x14ac:dyDescent="0.25">
      <c r="A669" t="str">
        <f t="shared" si="130"/>
        <v>J3-D5</v>
      </c>
      <c r="B669" t="str">
        <f t="shared" si="131"/>
        <v>DCDC_SDA</v>
      </c>
      <c r="C669" t="str">
        <f t="shared" si="132"/>
        <v>J3-DCDC_SDA</v>
      </c>
      <c r="D669" t="str">
        <f t="shared" si="133"/>
        <v>J3-D5</v>
      </c>
      <c r="E669" t="s">
        <v>411</v>
      </c>
      <c r="F669" t="s">
        <v>354</v>
      </c>
      <c r="G669" t="s">
        <v>926</v>
      </c>
      <c r="L669" t="s">
        <v>4340</v>
      </c>
      <c r="M669" t="s">
        <v>428</v>
      </c>
      <c r="N669">
        <v>0.9</v>
      </c>
      <c r="AA669">
        <f t="shared" si="142"/>
        <v>664</v>
      </c>
      <c r="AB669" t="str">
        <f>B2B!B666</f>
        <v>J3</v>
      </c>
      <c r="AC669" t="str">
        <f>B2B!C666</f>
        <v>D4</v>
      </c>
      <c r="AD669" t="str">
        <f t="shared" si="136"/>
        <v>J3-D4</v>
      </c>
      <c r="AE669" t="str">
        <f t="shared" si="137"/>
        <v>DCDC_SCL</v>
      </c>
      <c r="AG669" t="str">
        <f t="shared" si="138"/>
        <v>--</v>
      </c>
      <c r="AH669" t="str">
        <f t="shared" si="139"/>
        <v>J3-D4</v>
      </c>
      <c r="AI669" t="str">
        <f>IFERROR(IF(IF(AG669="--",INDEX(D:D,MATCH(AE669,INDEX(B:B,MATCH(AE669,B:B,)+1):B11183,)+MATCH(AE669,B:B,)))=AD669,VLOOKUP(AE669,B:D,3,0),IF(AG669="--",INDEX(D:D,MATCH(AE669,INDEX(B:B,MATCH(AE669,B:B,)+1):B11183,)+MATCH(AE669,B:B,)),"---")),"---")</f>
        <v>J9-3</v>
      </c>
      <c r="AJ669" t="str">
        <f>IF(COUNTIF(CALC_CONN_TEB0187_REV01!F:F,IF(AH669&lt;&gt;"---",VLOOKUP(AD669,CALC_CONN_TEB0187_REV01!F:M,8,0),IF(IFERROR(IF(AD669=AH669,AI669,AH669),"---")="---","---",IF(COUNTIF(CALC_CONN_TEB0187_REV01!F:F,IFERROR(IF(AD669=AH669,AI669,AH669),"---"))&gt;0,"---",IFERROR(IF(AD669=AH669,AI669,AH669),"---")))))=1,IF(AH669&lt;&gt;"---",VLOOKUP(AD669,CALC_CONN_TEB0187_REV01!F:M,8,0),IF(IFERROR(IF(AD669=AH669,AI669,AH669),"---")="---","---",IF(COUNTIF(CALC_CONN_TEB0187_REV01!F:F,IFERROR(IF(AD669=AH669,AI669,AH669),"---"))&gt;0,"---",IFERROR(IF(AD669=AH669,AI669,AH669),"---")))),"---")</f>
        <v>---</v>
      </c>
      <c r="AK669" t="str">
        <f>IF(COUNTIF(CALC_CONN_TEB0187_REV01!F:F,IF(AH669&lt;&gt;"---",VLOOKUP(AD669,CALC_CONN_TEB0187_REV01!F:M,8,0),IF(IFERROR(IF(AD669=AH669,AI669,AH669),"---")="---","---",IF(COUNTIF(CALC_CONN_TEB0187_REV01!F:F,IFERROR(IF(AD669=AH669,AI669,AH669),"---"))&gt;0,"---",IFERROR(IF(AD669=AH669,AI669,AH669),"---")))))=0,IF(AH669&lt;&gt;"---",VLOOKUP(AD669,CALC_CONN_TEB0187_REV01!F:M,8,0),IF(IFERROR(IF(AD669=AH669,AI669,AH669),"---")="---","---",IF(COUNTIF(CALC_CONN_TEB0187_REV01!F:F,IFERROR(IF(AD669=AH669,AI669,AH669),"---"))&gt;0,"---",IFERROR(IF(AD669=AH669,AI669,AH669),"---")))),"---")</f>
        <v>J9-3</v>
      </c>
      <c r="AL669">
        <f t="shared" si="140"/>
        <v>190.07839999999999</v>
      </c>
      <c r="AM669">
        <f t="shared" si="141"/>
        <v>3</v>
      </c>
      <c r="AT669" t="str">
        <f t="shared" si="134"/>
        <v>DCDC_SDA</v>
      </c>
      <c r="AU669" t="str">
        <f t="shared" si="135"/>
        <v>--</v>
      </c>
    </row>
    <row r="670" spans="1:47" x14ac:dyDescent="0.25">
      <c r="A670" t="str">
        <f t="shared" si="130"/>
        <v>J3-D6</v>
      </c>
      <c r="B670" t="str">
        <f t="shared" si="131"/>
        <v>NetJ3_D6</v>
      </c>
      <c r="C670" t="str">
        <f t="shared" si="132"/>
        <v>J3-NetJ3_D6</v>
      </c>
      <c r="D670" t="str">
        <f t="shared" si="133"/>
        <v>J3-D6</v>
      </c>
      <c r="E670" t="s">
        <v>411</v>
      </c>
      <c r="F670" t="s">
        <v>355</v>
      </c>
      <c r="G670" t="s">
        <v>1157</v>
      </c>
      <c r="L670" t="s">
        <v>4341</v>
      </c>
      <c r="M670" t="s">
        <v>428</v>
      </c>
      <c r="N670">
        <v>1.5129999999999999</v>
      </c>
      <c r="AA670">
        <f t="shared" si="142"/>
        <v>665</v>
      </c>
      <c r="AB670" t="str">
        <f>B2B!B667</f>
        <v>J3</v>
      </c>
      <c r="AC670" t="str">
        <f>B2B!C667</f>
        <v>D5</v>
      </c>
      <c r="AD670" t="str">
        <f t="shared" si="136"/>
        <v>J3-D5</v>
      </c>
      <c r="AE670" t="str">
        <f t="shared" si="137"/>
        <v>DCDC_SDA</v>
      </c>
      <c r="AG670" t="str">
        <f t="shared" si="138"/>
        <v>--</v>
      </c>
      <c r="AH670" t="str">
        <f t="shared" si="139"/>
        <v>J3-D5</v>
      </c>
      <c r="AI670" t="str">
        <f>IFERROR(IF(IF(AG670="--",INDEX(D:D,MATCH(AE670,INDEX(B:B,MATCH(AE670,B:B,)+1):B11184,)+MATCH(AE670,B:B,)))=AD670,VLOOKUP(AE670,B:D,3,0),IF(AG670="--",INDEX(D:D,MATCH(AE670,INDEX(B:B,MATCH(AE670,B:B,)+1):B11184,)+MATCH(AE670,B:B,)),"---")),"---")</f>
        <v>J9-1</v>
      </c>
      <c r="AJ670" t="str">
        <f>IF(COUNTIF(CALC_CONN_TEB0187_REV01!F:F,IF(AH670&lt;&gt;"---",VLOOKUP(AD670,CALC_CONN_TEB0187_REV01!F:M,8,0),IF(IFERROR(IF(AD670=AH670,AI670,AH670),"---")="---","---",IF(COUNTIF(CALC_CONN_TEB0187_REV01!F:F,IFERROR(IF(AD670=AH670,AI670,AH670),"---"))&gt;0,"---",IFERROR(IF(AD670=AH670,AI670,AH670),"---")))))=1,IF(AH670&lt;&gt;"---",VLOOKUP(AD670,CALC_CONN_TEB0187_REV01!F:M,8,0),IF(IFERROR(IF(AD670=AH670,AI670,AH670),"---")="---","---",IF(COUNTIF(CALC_CONN_TEB0187_REV01!F:F,IFERROR(IF(AD670=AH670,AI670,AH670),"---"))&gt;0,"---",IFERROR(IF(AD670=AH670,AI670,AH670),"---")))),"---")</f>
        <v>---</v>
      </c>
      <c r="AK670" t="str">
        <f>IF(COUNTIF(CALC_CONN_TEB0187_REV01!F:F,IF(AH670&lt;&gt;"---",VLOOKUP(AD670,CALC_CONN_TEB0187_REV01!F:M,8,0),IF(IFERROR(IF(AD670=AH670,AI670,AH670),"---")="---","---",IF(COUNTIF(CALC_CONN_TEB0187_REV01!F:F,IFERROR(IF(AD670=AH670,AI670,AH670),"---"))&gt;0,"---",IFERROR(IF(AD670=AH670,AI670,AH670),"---")))))=0,IF(AH670&lt;&gt;"---",VLOOKUP(AD670,CALC_CONN_TEB0187_REV01!F:M,8,0),IF(IFERROR(IF(AD670=AH670,AI670,AH670),"---")="---","---",IF(COUNTIF(CALC_CONN_TEB0187_REV01!F:F,IFERROR(IF(AD670=AH670,AI670,AH670),"---"))&gt;0,"---",IFERROR(IF(AD670=AH670,AI670,AH670),"---")))),"---")</f>
        <v>J9-1</v>
      </c>
      <c r="AL670">
        <f t="shared" si="140"/>
        <v>186.6112</v>
      </c>
      <c r="AM670">
        <f t="shared" si="141"/>
        <v>3</v>
      </c>
      <c r="AT670" t="str">
        <f t="shared" si="134"/>
        <v>NetJ3_D6</v>
      </c>
      <c r="AU670" t="str">
        <f t="shared" si="135"/>
        <v>--</v>
      </c>
    </row>
    <row r="671" spans="1:47" x14ac:dyDescent="0.25">
      <c r="A671" t="str">
        <f t="shared" si="130"/>
        <v>J3-D7</v>
      </c>
      <c r="B671" t="str">
        <f t="shared" si="131"/>
        <v>NetJ3_D7</v>
      </c>
      <c r="C671" t="str">
        <f t="shared" si="132"/>
        <v>J3-NetJ3_D7</v>
      </c>
      <c r="D671" t="str">
        <f t="shared" si="133"/>
        <v>J3-D7</v>
      </c>
      <c r="E671" t="s">
        <v>411</v>
      </c>
      <c r="F671" t="s">
        <v>356</v>
      </c>
      <c r="G671" t="s">
        <v>1159</v>
      </c>
      <c r="L671" t="s">
        <v>4342</v>
      </c>
      <c r="M671" t="s">
        <v>428</v>
      </c>
      <c r="N671">
        <v>3.5062000000000002</v>
      </c>
      <c r="AA671">
        <f t="shared" si="142"/>
        <v>666</v>
      </c>
      <c r="AB671" t="str">
        <f>B2B!B668</f>
        <v>J3</v>
      </c>
      <c r="AC671" t="str">
        <f>B2B!C668</f>
        <v>D6</v>
      </c>
      <c r="AD671" t="str">
        <f t="shared" si="136"/>
        <v>J3-D6</v>
      </c>
      <c r="AE671" t="str">
        <f t="shared" si="137"/>
        <v>NetJ3_D6</v>
      </c>
      <c r="AG671" t="str">
        <f t="shared" si="138"/>
        <v>--</v>
      </c>
      <c r="AH671" t="str">
        <f t="shared" si="139"/>
        <v>J3-D6</v>
      </c>
      <c r="AI671" t="str">
        <f>IFERROR(IF(IF(AG671="--",INDEX(D:D,MATCH(AE671,INDEX(B:B,MATCH(AE671,B:B,)+1):B11185,)+MATCH(AE671,B:B,)))=AD671,VLOOKUP(AE671,B:D,3,0),IF(AG671="--",INDEX(D:D,MATCH(AE671,INDEX(B:B,MATCH(AE671,B:B,)+1):B11185,)+MATCH(AE671,B:B,)),"---")),"---")</f>
        <v>---</v>
      </c>
      <c r="AJ671" t="str">
        <f>IF(COUNTIF(CALC_CONN_TEB0187_REV01!F:F,IF(AH671&lt;&gt;"---",VLOOKUP(AD671,CALC_CONN_TEB0187_REV01!F:M,8,0),IF(IFERROR(IF(AD671=AH671,AI671,AH671),"---")="---","---",IF(COUNTIF(CALC_CONN_TEB0187_REV01!F:F,IFERROR(IF(AD671=AH671,AI671,AH671),"---"))&gt;0,"---",IFERROR(IF(AD671=AH671,AI671,AH671),"---")))))=1,IF(AH671&lt;&gt;"---",VLOOKUP(AD671,CALC_CONN_TEB0187_REV01!F:M,8,0),IF(IFERROR(IF(AD671=AH671,AI671,AH671),"---")="---","---",IF(COUNTIF(CALC_CONN_TEB0187_REV01!F:F,IFERROR(IF(AD671=AH671,AI671,AH671),"---"))&gt;0,"---",IFERROR(IF(AD671=AH671,AI671,AH671),"---")))),"---")</f>
        <v>---</v>
      </c>
      <c r="AK671" t="str">
        <f>IF(COUNTIF(CALC_CONN_TEB0187_REV01!F:F,IF(AH671&lt;&gt;"---",VLOOKUP(AD671,CALC_CONN_TEB0187_REV01!F:M,8,0),IF(IFERROR(IF(AD671=AH671,AI671,AH671),"---")="---","---",IF(COUNTIF(CALC_CONN_TEB0187_REV01!F:F,IFERROR(IF(AD671=AH671,AI671,AH671),"---"))&gt;0,"---",IFERROR(IF(AD671=AH671,AI671,AH671),"---")))))=0,IF(AH671&lt;&gt;"---",VLOOKUP(AD671,CALC_CONN_TEB0187_REV01!F:M,8,0),IF(IFERROR(IF(AD671=AH671,AI671,AH671),"---")="---","---",IF(COUNTIF(CALC_CONN_TEB0187_REV01!F:F,IFERROR(IF(AD671=AH671,AI671,AH671),"---"))&gt;0,"---",IFERROR(IF(AD671=AH671,AI671,AH671),"---")))),"---")</f>
        <v>---</v>
      </c>
      <c r="AL671" t="str">
        <f t="shared" si="140"/>
        <v>--</v>
      </c>
      <c r="AM671">
        <f t="shared" si="141"/>
        <v>1</v>
      </c>
      <c r="AT671" t="str">
        <f t="shared" si="134"/>
        <v>NetJ3_D7</v>
      </c>
      <c r="AU671" t="str">
        <f t="shared" si="135"/>
        <v>--</v>
      </c>
    </row>
    <row r="672" spans="1:47" x14ac:dyDescent="0.25">
      <c r="A672" t="str">
        <f t="shared" si="130"/>
        <v>J3-D8</v>
      </c>
      <c r="B672" t="str">
        <f t="shared" si="131"/>
        <v>NetJ3_D8</v>
      </c>
      <c r="C672" t="str">
        <f t="shared" si="132"/>
        <v>J3-NetJ3_D8</v>
      </c>
      <c r="D672" t="str">
        <f t="shared" si="133"/>
        <v>J3-D8</v>
      </c>
      <c r="E672" t="s">
        <v>411</v>
      </c>
      <c r="F672" t="s">
        <v>357</v>
      </c>
      <c r="G672" t="s">
        <v>1161</v>
      </c>
      <c r="L672" t="s">
        <v>4343</v>
      </c>
      <c r="M672" t="s">
        <v>428</v>
      </c>
      <c r="N672">
        <v>2.1802999999999999</v>
      </c>
      <c r="AA672">
        <f t="shared" si="142"/>
        <v>667</v>
      </c>
      <c r="AB672" t="str">
        <f>B2B!B669</f>
        <v>J3</v>
      </c>
      <c r="AC672" t="str">
        <f>B2B!C669</f>
        <v>D7</v>
      </c>
      <c r="AD672" t="str">
        <f t="shared" si="136"/>
        <v>J3-D7</v>
      </c>
      <c r="AE672" t="str">
        <f t="shared" si="137"/>
        <v>NetJ3_D7</v>
      </c>
      <c r="AG672" t="str">
        <f t="shared" si="138"/>
        <v>--</v>
      </c>
      <c r="AH672" t="str">
        <f t="shared" si="139"/>
        <v>J3-D7</v>
      </c>
      <c r="AI672" t="str">
        <f>IFERROR(IF(IF(AG672="--",INDEX(D:D,MATCH(AE672,INDEX(B:B,MATCH(AE672,B:B,)+1):B11186,)+MATCH(AE672,B:B,)))=AD672,VLOOKUP(AE672,B:D,3,0),IF(AG672="--",INDEX(D:D,MATCH(AE672,INDEX(B:B,MATCH(AE672,B:B,)+1):B11186,)+MATCH(AE672,B:B,)),"---")),"---")</f>
        <v>---</v>
      </c>
      <c r="AJ672" t="str">
        <f>IF(COUNTIF(CALC_CONN_TEB0187_REV01!F:F,IF(AH672&lt;&gt;"---",VLOOKUP(AD672,CALC_CONN_TEB0187_REV01!F:M,8,0),IF(IFERROR(IF(AD672=AH672,AI672,AH672),"---")="---","---",IF(COUNTIF(CALC_CONN_TEB0187_REV01!F:F,IFERROR(IF(AD672=AH672,AI672,AH672),"---"))&gt;0,"---",IFERROR(IF(AD672=AH672,AI672,AH672),"---")))))=1,IF(AH672&lt;&gt;"---",VLOOKUP(AD672,CALC_CONN_TEB0187_REV01!F:M,8,0),IF(IFERROR(IF(AD672=AH672,AI672,AH672),"---")="---","---",IF(COUNTIF(CALC_CONN_TEB0187_REV01!F:F,IFERROR(IF(AD672=AH672,AI672,AH672),"---"))&gt;0,"---",IFERROR(IF(AD672=AH672,AI672,AH672),"---")))),"---")</f>
        <v>---</v>
      </c>
      <c r="AK672" t="str">
        <f>IF(COUNTIF(CALC_CONN_TEB0187_REV01!F:F,IF(AH672&lt;&gt;"---",VLOOKUP(AD672,CALC_CONN_TEB0187_REV01!F:M,8,0),IF(IFERROR(IF(AD672=AH672,AI672,AH672),"---")="---","---",IF(COUNTIF(CALC_CONN_TEB0187_REV01!F:F,IFERROR(IF(AD672=AH672,AI672,AH672),"---"))&gt;0,"---",IFERROR(IF(AD672=AH672,AI672,AH672),"---")))))=0,IF(AH672&lt;&gt;"---",VLOOKUP(AD672,CALC_CONN_TEB0187_REV01!F:M,8,0),IF(IFERROR(IF(AD672=AH672,AI672,AH672),"---")="---","---",IF(COUNTIF(CALC_CONN_TEB0187_REV01!F:F,IFERROR(IF(AD672=AH672,AI672,AH672),"---"))&gt;0,"---",IFERROR(IF(AD672=AH672,AI672,AH672),"---")))),"---")</f>
        <v>---</v>
      </c>
      <c r="AL672" t="str">
        <f t="shared" si="140"/>
        <v>--</v>
      </c>
      <c r="AM672">
        <f t="shared" si="141"/>
        <v>1</v>
      </c>
      <c r="AT672" t="str">
        <f t="shared" si="134"/>
        <v>NetJ3_D8</v>
      </c>
      <c r="AU672" t="str">
        <f t="shared" si="135"/>
        <v>--</v>
      </c>
    </row>
    <row r="673" spans="1:47" x14ac:dyDescent="0.25">
      <c r="A673" t="str">
        <f t="shared" si="130"/>
        <v>J3-D9</v>
      </c>
      <c r="B673" t="str">
        <f t="shared" si="131"/>
        <v>GND</v>
      </c>
      <c r="C673" t="str">
        <f t="shared" si="132"/>
        <v>J3-GND</v>
      </c>
      <c r="D673" t="str">
        <f t="shared" si="133"/>
        <v>J3-D9</v>
      </c>
      <c r="E673" t="s">
        <v>411</v>
      </c>
      <c r="F673" t="s">
        <v>358</v>
      </c>
      <c r="G673" t="s">
        <v>433</v>
      </c>
      <c r="L673" t="s">
        <v>4344</v>
      </c>
      <c r="M673" t="s">
        <v>428</v>
      </c>
      <c r="N673">
        <v>0.9</v>
      </c>
      <c r="AA673">
        <f t="shared" si="142"/>
        <v>668</v>
      </c>
      <c r="AB673" t="str">
        <f>B2B!B670</f>
        <v>J3</v>
      </c>
      <c r="AC673" t="str">
        <f>B2B!C670</f>
        <v>D8</v>
      </c>
      <c r="AD673" t="str">
        <f t="shared" si="136"/>
        <v>J3-D8</v>
      </c>
      <c r="AE673" t="str">
        <f t="shared" si="137"/>
        <v>NetJ3_D8</v>
      </c>
      <c r="AG673" t="str">
        <f t="shared" si="138"/>
        <v>--</v>
      </c>
      <c r="AH673" t="str">
        <f t="shared" si="139"/>
        <v>J3-D8</v>
      </c>
      <c r="AI673" t="str">
        <f>IFERROR(IF(IF(AG673="--",INDEX(D:D,MATCH(AE673,INDEX(B:B,MATCH(AE673,B:B,)+1):B11187,)+MATCH(AE673,B:B,)))=AD673,VLOOKUP(AE673,B:D,3,0),IF(AG673="--",INDEX(D:D,MATCH(AE673,INDEX(B:B,MATCH(AE673,B:B,)+1):B11187,)+MATCH(AE673,B:B,)),"---")),"---")</f>
        <v>---</v>
      </c>
      <c r="AJ673" t="str">
        <f>IF(COUNTIF(CALC_CONN_TEB0187_REV01!F:F,IF(AH673&lt;&gt;"---",VLOOKUP(AD673,CALC_CONN_TEB0187_REV01!F:M,8,0),IF(IFERROR(IF(AD673=AH673,AI673,AH673),"---")="---","---",IF(COUNTIF(CALC_CONN_TEB0187_REV01!F:F,IFERROR(IF(AD673=AH673,AI673,AH673),"---"))&gt;0,"---",IFERROR(IF(AD673=AH673,AI673,AH673),"---")))))=1,IF(AH673&lt;&gt;"---",VLOOKUP(AD673,CALC_CONN_TEB0187_REV01!F:M,8,0),IF(IFERROR(IF(AD673=AH673,AI673,AH673),"---")="---","---",IF(COUNTIF(CALC_CONN_TEB0187_REV01!F:F,IFERROR(IF(AD673=AH673,AI673,AH673),"---"))&gt;0,"---",IFERROR(IF(AD673=AH673,AI673,AH673),"---")))),"---")</f>
        <v>---</v>
      </c>
      <c r="AK673" t="str">
        <f>IF(COUNTIF(CALC_CONN_TEB0187_REV01!F:F,IF(AH673&lt;&gt;"---",VLOOKUP(AD673,CALC_CONN_TEB0187_REV01!F:M,8,0),IF(IFERROR(IF(AD673=AH673,AI673,AH673),"---")="---","---",IF(COUNTIF(CALC_CONN_TEB0187_REV01!F:F,IFERROR(IF(AD673=AH673,AI673,AH673),"---"))&gt;0,"---",IFERROR(IF(AD673=AH673,AI673,AH673),"---")))))=0,IF(AH673&lt;&gt;"---",VLOOKUP(AD673,CALC_CONN_TEB0187_REV01!F:M,8,0),IF(IFERROR(IF(AD673=AH673,AI673,AH673),"---")="---","---",IF(COUNTIF(CALC_CONN_TEB0187_REV01!F:F,IFERROR(IF(AD673=AH673,AI673,AH673),"---"))&gt;0,"---",IFERROR(IF(AD673=AH673,AI673,AH673),"---")))),"---")</f>
        <v>---</v>
      </c>
      <c r="AL673" t="str">
        <f t="shared" si="140"/>
        <v>--</v>
      </c>
      <c r="AM673">
        <f t="shared" si="141"/>
        <v>1</v>
      </c>
      <c r="AT673">
        <f t="shared" si="134"/>
        <v>0</v>
      </c>
      <c r="AU673">
        <f t="shared" si="135"/>
        <v>0</v>
      </c>
    </row>
    <row r="674" spans="1:47" x14ac:dyDescent="0.25">
      <c r="A674" t="str">
        <f t="shared" si="130"/>
        <v>J3-D10</v>
      </c>
      <c r="B674" t="str">
        <f t="shared" si="131"/>
        <v>CY_SMB_ALERT</v>
      </c>
      <c r="C674" t="str">
        <f t="shared" si="132"/>
        <v>J3-CY_SMB_ALERT</v>
      </c>
      <c r="D674" t="str">
        <f t="shared" si="133"/>
        <v>J3-D10</v>
      </c>
      <c r="E674" t="s">
        <v>411</v>
      </c>
      <c r="F674" t="s">
        <v>359</v>
      </c>
      <c r="G674" t="s">
        <v>3930</v>
      </c>
      <c r="L674" t="s">
        <v>4345</v>
      </c>
      <c r="M674" t="s">
        <v>428</v>
      </c>
      <c r="N674">
        <v>2.0156000000000001</v>
      </c>
      <c r="AA674">
        <f t="shared" si="142"/>
        <v>669</v>
      </c>
      <c r="AB674" t="str">
        <f>B2B!B671</f>
        <v>J3</v>
      </c>
      <c r="AC674" t="str">
        <f>B2B!C671</f>
        <v>D9</v>
      </c>
      <c r="AD674" t="str">
        <f t="shared" si="136"/>
        <v>J3-D9</v>
      </c>
      <c r="AE674" t="str">
        <f t="shared" si="137"/>
        <v>GND</v>
      </c>
      <c r="AG674" t="str">
        <f t="shared" si="138"/>
        <v>---</v>
      </c>
      <c r="AH674" t="str">
        <f t="shared" si="139"/>
        <v>---</v>
      </c>
      <c r="AI674" t="str">
        <f>IFERROR(IF(IF(AG674="--",INDEX(D:D,MATCH(AE674,INDEX(B:B,MATCH(AE674,B:B,)+1):B11188,)+MATCH(AE674,B:B,)))=AD674,VLOOKUP(AE674,B:D,3,0),IF(AG674="--",INDEX(D:D,MATCH(AE674,INDEX(B:B,MATCH(AE674,B:B,)+1):B11188,)+MATCH(AE674,B:B,)),"---")),"---")</f>
        <v>---</v>
      </c>
      <c r="AJ674" t="str">
        <f>IF(COUNTIF(CALC_CONN_TEB0187_REV01!F:F,IF(AH674&lt;&gt;"---",VLOOKUP(AD674,CALC_CONN_TEB0187_REV01!F:M,8,0),IF(IFERROR(IF(AD674=AH674,AI674,AH674),"---")="---","---",IF(COUNTIF(CALC_CONN_TEB0187_REV01!F:F,IFERROR(IF(AD674=AH674,AI674,AH674),"---"))&gt;0,"---",IFERROR(IF(AD674=AH674,AI674,AH674),"---")))))=1,IF(AH674&lt;&gt;"---",VLOOKUP(AD674,CALC_CONN_TEB0187_REV01!F:M,8,0),IF(IFERROR(IF(AD674=AH674,AI674,AH674),"---")="---","---",IF(COUNTIF(CALC_CONN_TEB0187_REV01!F:F,IFERROR(IF(AD674=AH674,AI674,AH674),"---"))&gt;0,"---",IFERROR(IF(AD674=AH674,AI674,AH674),"---")))),"---")</f>
        <v>---</v>
      </c>
      <c r="AK674" t="str">
        <f>IF(COUNTIF(CALC_CONN_TEB0187_REV01!F:F,IF(AH674&lt;&gt;"---",VLOOKUP(AD674,CALC_CONN_TEB0187_REV01!F:M,8,0),IF(IFERROR(IF(AD674=AH674,AI674,AH674),"---")="---","---",IF(COUNTIF(CALC_CONN_TEB0187_REV01!F:F,IFERROR(IF(AD674=AH674,AI674,AH674),"---"))&gt;0,"---",IFERROR(IF(AD674=AH674,AI674,AH674),"---")))))=0,IF(AH674&lt;&gt;"---",VLOOKUP(AD674,CALC_CONN_TEB0187_REV01!F:M,8,0),IF(IFERROR(IF(AD674=AH674,AI674,AH674),"---")="---","---",IF(COUNTIF(CALC_CONN_TEB0187_REV01!F:F,IFERROR(IF(AD674=AH674,AI674,AH674),"---"))&gt;0,"---",IFERROR(IF(AD674=AH674,AI674,AH674),"---")))),"---")</f>
        <v>---</v>
      </c>
      <c r="AL674" t="str">
        <f t="shared" si="140"/>
        <v>---</v>
      </c>
      <c r="AM674">
        <f t="shared" si="141"/>
        <v>1098</v>
      </c>
      <c r="AT674" t="str">
        <f t="shared" si="134"/>
        <v>CY_SMB_ALERT</v>
      </c>
      <c r="AU674" t="str">
        <f t="shared" si="135"/>
        <v>--</v>
      </c>
    </row>
    <row r="675" spans="1:47" x14ac:dyDescent="0.25">
      <c r="A675" t="str">
        <f t="shared" si="130"/>
        <v>J3-D11</v>
      </c>
      <c r="B675" t="str">
        <f t="shared" si="131"/>
        <v>CX_SMB_ALERT</v>
      </c>
      <c r="C675" t="str">
        <f t="shared" si="132"/>
        <v>J3-CX_SMB_ALERT</v>
      </c>
      <c r="D675" t="str">
        <f t="shared" si="133"/>
        <v>J3-D11</v>
      </c>
      <c r="E675" t="s">
        <v>411</v>
      </c>
      <c r="F675" t="s">
        <v>360</v>
      </c>
      <c r="G675" t="s">
        <v>3890</v>
      </c>
      <c r="L675" t="s">
        <v>4346</v>
      </c>
      <c r="M675" t="s">
        <v>428</v>
      </c>
      <c r="N675">
        <v>2.2138</v>
      </c>
      <c r="AA675">
        <f t="shared" si="142"/>
        <v>670</v>
      </c>
      <c r="AB675" t="str">
        <f>B2B!B672</f>
        <v>J3</v>
      </c>
      <c r="AC675" t="str">
        <f>B2B!C672</f>
        <v>D10</v>
      </c>
      <c r="AD675" t="str">
        <f t="shared" si="136"/>
        <v>J3-D10</v>
      </c>
      <c r="AE675" t="str">
        <f t="shared" si="137"/>
        <v>CY_SMB_ALERT</v>
      </c>
      <c r="AG675" t="str">
        <f t="shared" si="138"/>
        <v>--</v>
      </c>
      <c r="AH675" t="str">
        <f t="shared" si="139"/>
        <v>J3-D10</v>
      </c>
      <c r="AI675" t="str">
        <f>IFERROR(IF(IF(AG675="--",INDEX(D:D,MATCH(AE675,INDEX(B:B,MATCH(AE675,B:B,)+1):B11189,)+MATCH(AE675,B:B,)))=AD675,VLOOKUP(AE675,B:D,3,0),IF(AG675="--",INDEX(D:D,MATCH(AE675,INDEX(B:B,MATCH(AE675,B:B,)+1):B11189,)+MATCH(AE675,B:B,)),"---")),"---")</f>
        <v>J19-3</v>
      </c>
      <c r="AJ675" t="str">
        <f>IF(COUNTIF(CALC_CONN_TEB0187_REV01!F:F,IF(AH675&lt;&gt;"---",VLOOKUP(AD675,CALC_CONN_TEB0187_REV01!F:M,8,0),IF(IFERROR(IF(AD675=AH675,AI675,AH675),"---")="---","---",IF(COUNTIF(CALC_CONN_TEB0187_REV01!F:F,IFERROR(IF(AD675=AH675,AI675,AH675),"---"))&gt;0,"---",IFERROR(IF(AD675=AH675,AI675,AH675),"---")))))=1,IF(AH675&lt;&gt;"---",VLOOKUP(AD675,CALC_CONN_TEB0187_REV01!F:M,8,0),IF(IFERROR(IF(AD675=AH675,AI675,AH675),"---")="---","---",IF(COUNTIF(CALC_CONN_TEB0187_REV01!F:F,IFERROR(IF(AD675=AH675,AI675,AH675),"---"))&gt;0,"---",IFERROR(IF(AD675=AH675,AI675,AH675),"---")))),"---")</f>
        <v>---</v>
      </c>
      <c r="AK675" t="str">
        <f>IF(COUNTIF(CALC_CONN_TEB0187_REV01!F:F,IF(AH675&lt;&gt;"---",VLOOKUP(AD675,CALC_CONN_TEB0187_REV01!F:M,8,0),IF(IFERROR(IF(AD675=AH675,AI675,AH675),"---")="---","---",IF(COUNTIF(CALC_CONN_TEB0187_REV01!F:F,IFERROR(IF(AD675=AH675,AI675,AH675),"---"))&gt;0,"---",IFERROR(IF(AD675=AH675,AI675,AH675),"---")))))=0,IF(AH675&lt;&gt;"---",VLOOKUP(AD675,CALC_CONN_TEB0187_REV01!F:M,8,0),IF(IFERROR(IF(AD675=AH675,AI675,AH675),"---")="---","---",IF(COUNTIF(CALC_CONN_TEB0187_REV01!F:F,IFERROR(IF(AD675=AH675,AI675,AH675),"---"))&gt;0,"---",IFERROR(IF(AD675=AH675,AI675,AH675),"---")))),"---")</f>
        <v>J19-3</v>
      </c>
      <c r="AL675">
        <f t="shared" si="140"/>
        <v>106.6229</v>
      </c>
      <c r="AM675">
        <f t="shared" si="141"/>
        <v>2</v>
      </c>
      <c r="AT675" t="str">
        <f t="shared" si="134"/>
        <v>CX_SMB_ALERT</v>
      </c>
      <c r="AU675" t="str">
        <f t="shared" si="135"/>
        <v>--</v>
      </c>
    </row>
    <row r="676" spans="1:47" x14ac:dyDescent="0.25">
      <c r="A676" t="str">
        <f t="shared" si="130"/>
        <v>J3-D12</v>
      </c>
      <c r="B676" t="str">
        <f t="shared" si="131"/>
        <v>CX_SMB_SDA</v>
      </c>
      <c r="C676" t="str">
        <f t="shared" si="132"/>
        <v>J3-CX_SMB_SDA</v>
      </c>
      <c r="D676" t="str">
        <f t="shared" si="133"/>
        <v>J3-D12</v>
      </c>
      <c r="E676" t="s">
        <v>411</v>
      </c>
      <c r="F676" t="s">
        <v>361</v>
      </c>
      <c r="G676" t="s">
        <v>3894</v>
      </c>
      <c r="L676" t="s">
        <v>4347</v>
      </c>
      <c r="M676" t="s">
        <v>428</v>
      </c>
      <c r="N676">
        <v>2.2624</v>
      </c>
      <c r="AA676">
        <f t="shared" si="142"/>
        <v>671</v>
      </c>
      <c r="AB676" t="str">
        <f>B2B!B673</f>
        <v>J3</v>
      </c>
      <c r="AC676" t="str">
        <f>B2B!C673</f>
        <v>D11</v>
      </c>
      <c r="AD676" t="str">
        <f t="shared" si="136"/>
        <v>J3-D11</v>
      </c>
      <c r="AE676" t="str">
        <f t="shared" si="137"/>
        <v>CX_SMB_ALERT</v>
      </c>
      <c r="AG676" t="str">
        <f t="shared" si="138"/>
        <v>--</v>
      </c>
      <c r="AH676" t="str">
        <f t="shared" si="139"/>
        <v>J3-D11</v>
      </c>
      <c r="AI676" t="str">
        <f>IFERROR(IF(IF(AG676="--",INDEX(D:D,MATCH(AE676,INDEX(B:B,MATCH(AE676,B:B,)+1):B11190,)+MATCH(AE676,B:B,)))=AD676,VLOOKUP(AE676,B:D,3,0),IF(AG676="--",INDEX(D:D,MATCH(AE676,INDEX(B:B,MATCH(AE676,B:B,)+1):B11190,)+MATCH(AE676,B:B,)),"---")),"---")</f>
        <v>J21-3</v>
      </c>
      <c r="AJ676" t="str">
        <f>IF(COUNTIF(CALC_CONN_TEB0187_REV01!F:F,IF(AH676&lt;&gt;"---",VLOOKUP(AD676,CALC_CONN_TEB0187_REV01!F:M,8,0),IF(IFERROR(IF(AD676=AH676,AI676,AH676),"---")="---","---",IF(COUNTIF(CALC_CONN_TEB0187_REV01!F:F,IFERROR(IF(AD676=AH676,AI676,AH676),"---"))&gt;0,"---",IFERROR(IF(AD676=AH676,AI676,AH676),"---")))))=1,IF(AH676&lt;&gt;"---",VLOOKUP(AD676,CALC_CONN_TEB0187_REV01!F:M,8,0),IF(IFERROR(IF(AD676=AH676,AI676,AH676),"---")="---","---",IF(COUNTIF(CALC_CONN_TEB0187_REV01!F:F,IFERROR(IF(AD676=AH676,AI676,AH676),"---"))&gt;0,"---",IFERROR(IF(AD676=AH676,AI676,AH676),"---")))),"---")</f>
        <v>---</v>
      </c>
      <c r="AK676" t="str">
        <f>IF(COUNTIF(CALC_CONN_TEB0187_REV01!F:F,IF(AH676&lt;&gt;"---",VLOOKUP(AD676,CALC_CONN_TEB0187_REV01!F:M,8,0),IF(IFERROR(IF(AD676=AH676,AI676,AH676),"---")="---","---",IF(COUNTIF(CALC_CONN_TEB0187_REV01!F:F,IFERROR(IF(AD676=AH676,AI676,AH676),"---"))&gt;0,"---",IFERROR(IF(AD676=AH676,AI676,AH676),"---")))))=0,IF(AH676&lt;&gt;"---",VLOOKUP(AD676,CALC_CONN_TEB0187_REV01!F:M,8,0),IF(IFERROR(IF(AD676=AH676,AI676,AH676),"---")="---","---",IF(COUNTIF(CALC_CONN_TEB0187_REV01!F:F,IFERROR(IF(AD676=AH676,AI676,AH676),"---"))&gt;0,"---",IFERROR(IF(AD676=AH676,AI676,AH676),"---")))),"---")</f>
        <v>J21-3</v>
      </c>
      <c r="AL676">
        <f t="shared" si="140"/>
        <v>128.93270000000001</v>
      </c>
      <c r="AM676">
        <f t="shared" si="141"/>
        <v>2</v>
      </c>
      <c r="AT676" t="str">
        <f t="shared" si="134"/>
        <v>CX_SMB_SDA</v>
      </c>
      <c r="AU676" t="str">
        <f t="shared" si="135"/>
        <v>--</v>
      </c>
    </row>
    <row r="677" spans="1:47" x14ac:dyDescent="0.25">
      <c r="A677" t="str">
        <f t="shared" si="130"/>
        <v>J3-D13</v>
      </c>
      <c r="B677" t="str">
        <f t="shared" si="131"/>
        <v>CX_SMB_SCL</v>
      </c>
      <c r="C677" t="str">
        <f t="shared" si="132"/>
        <v>J3-CX_SMB_SCL</v>
      </c>
      <c r="D677" t="str">
        <f t="shared" si="133"/>
        <v>J3-D13</v>
      </c>
      <c r="E677" t="s">
        <v>411</v>
      </c>
      <c r="F677" t="s">
        <v>362</v>
      </c>
      <c r="G677" t="s">
        <v>3892</v>
      </c>
      <c r="L677" t="s">
        <v>4348</v>
      </c>
      <c r="M677" t="s">
        <v>428</v>
      </c>
      <c r="N677">
        <v>0.9</v>
      </c>
      <c r="AA677">
        <f t="shared" si="142"/>
        <v>672</v>
      </c>
      <c r="AB677" t="str">
        <f>B2B!B674</f>
        <v>J3</v>
      </c>
      <c r="AC677" t="str">
        <f>B2B!C674</f>
        <v>D12</v>
      </c>
      <c r="AD677" t="str">
        <f t="shared" si="136"/>
        <v>J3-D12</v>
      </c>
      <c r="AE677" t="str">
        <f t="shared" si="137"/>
        <v>CX_SMB_SDA</v>
      </c>
      <c r="AG677" t="str">
        <f t="shared" si="138"/>
        <v>--</v>
      </c>
      <c r="AH677" t="str">
        <f t="shared" si="139"/>
        <v>J3-D12</v>
      </c>
      <c r="AI677" t="str">
        <f>IFERROR(IF(IF(AG677="--",INDEX(D:D,MATCH(AE677,INDEX(B:B,MATCH(AE677,B:B,)+1):B11191,)+MATCH(AE677,B:B,)))=AD677,VLOOKUP(AE677,B:D,3,0),IF(AG677="--",INDEX(D:D,MATCH(AE677,INDEX(B:B,MATCH(AE677,B:B,)+1):B11191,)+MATCH(AE677,B:B,)),"---")),"---")</f>
        <v>J21-5</v>
      </c>
      <c r="AJ677" t="str">
        <f>IF(COUNTIF(CALC_CONN_TEB0187_REV01!F:F,IF(AH677&lt;&gt;"---",VLOOKUP(AD677,CALC_CONN_TEB0187_REV01!F:M,8,0),IF(IFERROR(IF(AD677=AH677,AI677,AH677),"---")="---","---",IF(COUNTIF(CALC_CONN_TEB0187_REV01!F:F,IFERROR(IF(AD677=AH677,AI677,AH677),"---"))&gt;0,"---",IFERROR(IF(AD677=AH677,AI677,AH677),"---")))))=1,IF(AH677&lt;&gt;"---",VLOOKUP(AD677,CALC_CONN_TEB0187_REV01!F:M,8,0),IF(IFERROR(IF(AD677=AH677,AI677,AH677),"---")="---","---",IF(COUNTIF(CALC_CONN_TEB0187_REV01!F:F,IFERROR(IF(AD677=AH677,AI677,AH677),"---"))&gt;0,"---",IFERROR(IF(AD677=AH677,AI677,AH677),"---")))),"---")</f>
        <v>---</v>
      </c>
      <c r="AK677" t="str">
        <f>IF(COUNTIF(CALC_CONN_TEB0187_REV01!F:F,IF(AH677&lt;&gt;"---",VLOOKUP(AD677,CALC_CONN_TEB0187_REV01!F:M,8,0),IF(IFERROR(IF(AD677=AH677,AI677,AH677),"---")="---","---",IF(COUNTIF(CALC_CONN_TEB0187_REV01!F:F,IFERROR(IF(AD677=AH677,AI677,AH677),"---"))&gt;0,"---",IFERROR(IF(AD677=AH677,AI677,AH677),"---")))))=0,IF(AH677&lt;&gt;"---",VLOOKUP(AD677,CALC_CONN_TEB0187_REV01!F:M,8,0),IF(IFERROR(IF(AD677=AH677,AI677,AH677),"---")="---","---",IF(COUNTIF(CALC_CONN_TEB0187_REV01!F:F,IFERROR(IF(AD677=AH677,AI677,AH677),"---"))&gt;0,"---",IFERROR(IF(AD677=AH677,AI677,AH677),"---")))),"---")</f>
        <v>J21-5</v>
      </c>
      <c r="AL677">
        <f t="shared" si="140"/>
        <v>130.01410000000001</v>
      </c>
      <c r="AM677">
        <f t="shared" si="141"/>
        <v>2</v>
      </c>
      <c r="AT677" t="str">
        <f t="shared" si="134"/>
        <v>CX_SMB_SCL</v>
      </c>
      <c r="AU677" t="str">
        <f t="shared" si="135"/>
        <v>--</v>
      </c>
    </row>
    <row r="678" spans="1:47" x14ac:dyDescent="0.25">
      <c r="A678" t="str">
        <f t="shared" si="130"/>
        <v>J3-D14</v>
      </c>
      <c r="B678" t="str">
        <f t="shared" si="131"/>
        <v>CLK_25M_FPGA</v>
      </c>
      <c r="C678" t="str">
        <f t="shared" si="132"/>
        <v>J3-CLK_25M_FPGA</v>
      </c>
      <c r="D678" t="str">
        <f t="shared" si="133"/>
        <v>J3-D14</v>
      </c>
      <c r="E678" t="s">
        <v>411</v>
      </c>
      <c r="F678" t="s">
        <v>363</v>
      </c>
      <c r="G678" t="s">
        <v>3789</v>
      </c>
      <c r="L678" t="s">
        <v>1206</v>
      </c>
      <c r="M678" t="s">
        <v>428</v>
      </c>
      <c r="N678">
        <v>2.0419</v>
      </c>
      <c r="AA678">
        <f t="shared" si="142"/>
        <v>673</v>
      </c>
      <c r="AB678" t="str">
        <f>B2B!B675</f>
        <v>J3</v>
      </c>
      <c r="AC678" t="str">
        <f>B2B!C675</f>
        <v>D13</v>
      </c>
      <c r="AD678" t="str">
        <f t="shared" si="136"/>
        <v>J3-D13</v>
      </c>
      <c r="AE678" t="str">
        <f t="shared" si="137"/>
        <v>CX_SMB_SCL</v>
      </c>
      <c r="AG678" t="str">
        <f t="shared" si="138"/>
        <v>--</v>
      </c>
      <c r="AH678" t="str">
        <f t="shared" si="139"/>
        <v>J3-D13</v>
      </c>
      <c r="AI678" t="str">
        <f>IFERROR(IF(IF(AG678="--",INDEX(D:D,MATCH(AE678,INDEX(B:B,MATCH(AE678,B:B,)+1):B11192,)+MATCH(AE678,B:B,)))=AD678,VLOOKUP(AE678,B:D,3,0),IF(AG678="--",INDEX(D:D,MATCH(AE678,INDEX(B:B,MATCH(AE678,B:B,)+1):B11192,)+MATCH(AE678,B:B,)),"---")),"---")</f>
        <v>J21-7</v>
      </c>
      <c r="AJ678" t="str">
        <f>IF(COUNTIF(CALC_CONN_TEB0187_REV01!F:F,IF(AH678&lt;&gt;"---",VLOOKUP(AD678,CALC_CONN_TEB0187_REV01!F:M,8,0),IF(IFERROR(IF(AD678=AH678,AI678,AH678),"---")="---","---",IF(COUNTIF(CALC_CONN_TEB0187_REV01!F:F,IFERROR(IF(AD678=AH678,AI678,AH678),"---"))&gt;0,"---",IFERROR(IF(AD678=AH678,AI678,AH678),"---")))))=1,IF(AH678&lt;&gt;"---",VLOOKUP(AD678,CALC_CONN_TEB0187_REV01!F:M,8,0),IF(IFERROR(IF(AD678=AH678,AI678,AH678),"---")="---","---",IF(COUNTIF(CALC_CONN_TEB0187_REV01!F:F,IFERROR(IF(AD678=AH678,AI678,AH678),"---"))&gt;0,"---",IFERROR(IF(AD678=AH678,AI678,AH678),"---")))),"---")</f>
        <v>---</v>
      </c>
      <c r="AK678" t="str">
        <f>IF(COUNTIF(CALC_CONN_TEB0187_REV01!F:F,IF(AH678&lt;&gt;"---",VLOOKUP(AD678,CALC_CONN_TEB0187_REV01!F:M,8,0),IF(IFERROR(IF(AD678=AH678,AI678,AH678),"---")="---","---",IF(COUNTIF(CALC_CONN_TEB0187_REV01!F:F,IFERROR(IF(AD678=AH678,AI678,AH678),"---"))&gt;0,"---",IFERROR(IF(AD678=AH678,AI678,AH678),"---")))))=0,IF(AH678&lt;&gt;"---",VLOOKUP(AD678,CALC_CONN_TEB0187_REV01!F:M,8,0),IF(IFERROR(IF(AD678=AH678,AI678,AH678),"---")="---","---",IF(COUNTIF(CALC_CONN_TEB0187_REV01!F:F,IFERROR(IF(AD678=AH678,AI678,AH678),"---"))&gt;0,"---",IFERROR(IF(AD678=AH678,AI678,AH678),"---")))),"---")</f>
        <v>J21-7</v>
      </c>
      <c r="AL678">
        <f t="shared" si="140"/>
        <v>130.1352</v>
      </c>
      <c r="AM678">
        <f t="shared" si="141"/>
        <v>2</v>
      </c>
      <c r="AT678" t="str">
        <f t="shared" si="134"/>
        <v>CLK_25M_FPGA</v>
      </c>
      <c r="AU678" t="str">
        <f t="shared" si="135"/>
        <v>--</v>
      </c>
    </row>
    <row r="679" spans="1:47" x14ac:dyDescent="0.25">
      <c r="A679" t="str">
        <f t="shared" si="130"/>
        <v>J3-D15</v>
      </c>
      <c r="B679" t="str">
        <f t="shared" si="131"/>
        <v>VCCIO_5A</v>
      </c>
      <c r="C679" t="str">
        <f t="shared" si="132"/>
        <v>J3-VCCIO_5A</v>
      </c>
      <c r="D679" t="str">
        <f t="shared" si="133"/>
        <v>J3-D15</v>
      </c>
      <c r="E679" t="s">
        <v>411</v>
      </c>
      <c r="F679" t="s">
        <v>364</v>
      </c>
      <c r="G679" t="s">
        <v>1169</v>
      </c>
      <c r="L679" t="s">
        <v>4349</v>
      </c>
      <c r="M679" t="s">
        <v>428</v>
      </c>
      <c r="N679">
        <v>2.1796000000000002</v>
      </c>
      <c r="AA679">
        <f t="shared" si="142"/>
        <v>674</v>
      </c>
      <c r="AB679" t="str">
        <f>B2B!B676</f>
        <v>J3</v>
      </c>
      <c r="AC679" t="str">
        <f>B2B!C676</f>
        <v>D14</v>
      </c>
      <c r="AD679" t="str">
        <f t="shared" si="136"/>
        <v>J3-D14</v>
      </c>
      <c r="AE679" t="str">
        <f t="shared" si="137"/>
        <v>CLK_25M_FPGA</v>
      </c>
      <c r="AG679" t="str">
        <f t="shared" si="138"/>
        <v>--</v>
      </c>
      <c r="AH679" t="str">
        <f t="shared" si="139"/>
        <v>J3-D14</v>
      </c>
      <c r="AI679" t="str">
        <f>IFERROR(IF(IF(AG679="--",INDEX(D:D,MATCH(AE679,INDEX(B:B,MATCH(AE679,B:B,)+1):B11193,)+MATCH(AE679,B:B,)))=AD679,VLOOKUP(AE679,B:D,3,0),IF(AG679="--",INDEX(D:D,MATCH(AE679,INDEX(B:B,MATCH(AE679,B:B,)+1):B11193,)+MATCH(AE679,B:B,)),"---")),"---")</f>
        <v>R396-1</v>
      </c>
      <c r="AJ679" t="str">
        <f>IF(COUNTIF(CALC_CONN_TEB0187_REV01!F:F,IF(AH679&lt;&gt;"---",VLOOKUP(AD679,CALC_CONN_TEB0187_REV01!F:M,8,0),IF(IFERROR(IF(AD679=AH679,AI679,AH679),"---")="---","---",IF(COUNTIF(CALC_CONN_TEB0187_REV01!F:F,IFERROR(IF(AD679=AH679,AI679,AH679),"---"))&gt;0,"---",IFERROR(IF(AD679=AH679,AI679,AH679),"---")))))=1,IF(AH679&lt;&gt;"---",VLOOKUP(AD679,CALC_CONN_TEB0187_REV01!F:M,8,0),IF(IFERROR(IF(AD679=AH679,AI679,AH679),"---")="---","---",IF(COUNTIF(CALC_CONN_TEB0187_REV01!F:F,IFERROR(IF(AD679=AH679,AI679,AH679),"---"))&gt;0,"---",IFERROR(IF(AD679=AH679,AI679,AH679),"---")))),"---")</f>
        <v>---</v>
      </c>
      <c r="AK679" t="str">
        <f>IF(COUNTIF(CALC_CONN_TEB0187_REV01!F:F,IF(AH679&lt;&gt;"---",VLOOKUP(AD679,CALC_CONN_TEB0187_REV01!F:M,8,0),IF(IFERROR(IF(AD679=AH679,AI679,AH679),"---")="---","---",IF(COUNTIF(CALC_CONN_TEB0187_REV01!F:F,IFERROR(IF(AD679=AH679,AI679,AH679),"---"))&gt;0,"---",IFERROR(IF(AD679=AH679,AI679,AH679),"---")))))=0,IF(AH679&lt;&gt;"---",VLOOKUP(AD679,CALC_CONN_TEB0187_REV01!F:M,8,0),IF(IFERROR(IF(AD679=AH679,AI679,AH679),"---")="---","---",IF(COUNTIF(CALC_CONN_TEB0187_REV01!F:F,IFERROR(IF(AD679=AH679,AI679,AH679),"---"))&gt;0,"---",IFERROR(IF(AD679=AH679,AI679,AH679),"---")))),"---")</f>
        <v>R396-1</v>
      </c>
      <c r="AL679">
        <f t="shared" si="140"/>
        <v>28.9574</v>
      </c>
      <c r="AM679">
        <f t="shared" si="141"/>
        <v>2</v>
      </c>
      <c r="AT679" t="str">
        <f t="shared" si="134"/>
        <v>VCCIO_5A</v>
      </c>
      <c r="AU679" t="str">
        <f t="shared" si="135"/>
        <v>--</v>
      </c>
    </row>
    <row r="680" spans="1:47" x14ac:dyDescent="0.25">
      <c r="A680" t="str">
        <f t="shared" si="130"/>
        <v>J3-D16</v>
      </c>
      <c r="B680" t="str">
        <f t="shared" si="131"/>
        <v>C3</v>
      </c>
      <c r="C680" t="str">
        <f t="shared" si="132"/>
        <v>J3-C3</v>
      </c>
      <c r="D680" t="str">
        <f t="shared" si="133"/>
        <v>J3-D16</v>
      </c>
      <c r="E680" t="s">
        <v>411</v>
      </c>
      <c r="F680" t="s">
        <v>365</v>
      </c>
      <c r="G680" t="s">
        <v>292</v>
      </c>
      <c r="L680" t="s">
        <v>4350</v>
      </c>
      <c r="M680" t="s">
        <v>428</v>
      </c>
      <c r="N680">
        <v>2.1903999999999999</v>
      </c>
      <c r="AA680">
        <f t="shared" si="142"/>
        <v>675</v>
      </c>
      <c r="AB680" t="str">
        <f>B2B!B677</f>
        <v>J3</v>
      </c>
      <c r="AC680" t="str">
        <f>B2B!C677</f>
        <v>D15</v>
      </c>
      <c r="AD680" t="str">
        <f t="shared" si="136"/>
        <v>J3-D15</v>
      </c>
      <c r="AE680" t="str">
        <f t="shared" si="137"/>
        <v>VCCIO_5A</v>
      </c>
      <c r="AG680" t="str">
        <f t="shared" si="138"/>
        <v>--</v>
      </c>
      <c r="AH680" t="str">
        <f t="shared" si="139"/>
        <v>J3-D15</v>
      </c>
      <c r="AI680" t="str">
        <f>IFERROR(IF(IF(AG680="--",INDEX(D:D,MATCH(AE680,INDEX(B:B,MATCH(AE680,B:B,)+1):B11194,)+MATCH(AE680,B:B,)))=AD680,VLOOKUP(AE680,B:D,3,0),IF(AG680="--",INDEX(D:D,MATCH(AE680,INDEX(B:B,MATCH(AE680,B:B,)+1):B11194,)+MATCH(AE680,B:B,)),"---")),"---")</f>
        <v>L31-2</v>
      </c>
      <c r="AJ680" t="str">
        <f>IF(COUNTIF(CALC_CONN_TEB0187_REV01!F:F,IF(AH680&lt;&gt;"---",VLOOKUP(AD680,CALC_CONN_TEB0187_REV01!F:M,8,0),IF(IFERROR(IF(AD680=AH680,AI680,AH680),"---")="---","---",IF(COUNTIF(CALC_CONN_TEB0187_REV01!F:F,IFERROR(IF(AD680=AH680,AI680,AH680),"---"))&gt;0,"---",IFERROR(IF(AD680=AH680,AI680,AH680),"---")))))=1,IF(AH680&lt;&gt;"---",VLOOKUP(AD680,CALC_CONN_TEB0187_REV01!F:M,8,0),IF(IFERROR(IF(AD680=AH680,AI680,AH680),"---")="---","---",IF(COUNTIF(CALC_CONN_TEB0187_REV01!F:F,IFERROR(IF(AD680=AH680,AI680,AH680),"---"))&gt;0,"---",IFERROR(IF(AD680=AH680,AI680,AH680),"---")))),"---")</f>
        <v>---</v>
      </c>
      <c r="AK680" t="str">
        <f>IF(COUNTIF(CALC_CONN_TEB0187_REV01!F:F,IF(AH680&lt;&gt;"---",VLOOKUP(AD680,CALC_CONN_TEB0187_REV01!F:M,8,0),IF(IFERROR(IF(AD680=AH680,AI680,AH680),"---")="---","---",IF(COUNTIF(CALC_CONN_TEB0187_REV01!F:F,IFERROR(IF(AD680=AH680,AI680,AH680),"---"))&gt;0,"---",IFERROR(IF(AD680=AH680,AI680,AH680),"---")))))=0,IF(AH680&lt;&gt;"---",VLOOKUP(AD680,CALC_CONN_TEB0187_REV01!F:M,8,0),IF(IFERROR(IF(AD680=AH680,AI680,AH680),"---")="---","---",IF(COUNTIF(CALC_CONN_TEB0187_REV01!F:F,IFERROR(IF(AD680=AH680,AI680,AH680),"---"))&gt;0,"---",IFERROR(IF(AD680=AH680,AI680,AH680),"---")))),"---")</f>
        <v>L31-2</v>
      </c>
      <c r="AL680">
        <f t="shared" si="140"/>
        <v>2.0379999999999998</v>
      </c>
      <c r="AM680">
        <f t="shared" si="141"/>
        <v>2</v>
      </c>
      <c r="AT680" t="str">
        <f t="shared" si="134"/>
        <v>C3</v>
      </c>
      <c r="AU680" t="str">
        <f t="shared" si="135"/>
        <v>--</v>
      </c>
    </row>
    <row r="681" spans="1:47" x14ac:dyDescent="0.25">
      <c r="A681" t="str">
        <f t="shared" si="130"/>
        <v>J3-D17</v>
      </c>
      <c r="B681" t="str">
        <f t="shared" si="131"/>
        <v>A4</v>
      </c>
      <c r="C681" t="str">
        <f t="shared" si="132"/>
        <v>J3-A4</v>
      </c>
      <c r="D681" t="str">
        <f t="shared" si="133"/>
        <v>J3-D17</v>
      </c>
      <c r="E681" t="s">
        <v>411</v>
      </c>
      <c r="F681" t="s">
        <v>366</v>
      </c>
      <c r="G681" t="s">
        <v>173</v>
      </c>
      <c r="L681" t="s">
        <v>4351</v>
      </c>
      <c r="M681" t="s">
        <v>428</v>
      </c>
      <c r="N681">
        <v>3.9775999999999998</v>
      </c>
      <c r="AA681">
        <f t="shared" si="142"/>
        <v>676</v>
      </c>
      <c r="AB681" t="str">
        <f>B2B!B678</f>
        <v>J3</v>
      </c>
      <c r="AC681" t="str">
        <f>B2B!C678</f>
        <v>D16</v>
      </c>
      <c r="AD681" t="str">
        <f t="shared" si="136"/>
        <v>J3-D16</v>
      </c>
      <c r="AE681" t="str">
        <f t="shared" si="137"/>
        <v>C3</v>
      </c>
      <c r="AG681" t="str">
        <f t="shared" si="138"/>
        <v>--</v>
      </c>
      <c r="AH681" t="str">
        <f t="shared" si="139"/>
        <v>J3-D16</v>
      </c>
      <c r="AI681" t="str">
        <f>IFERROR(IF(IF(AG681="--",INDEX(D:D,MATCH(AE681,INDEX(B:B,MATCH(AE681,B:B,)+1):B11195,)+MATCH(AE681,B:B,)))=AD681,VLOOKUP(AE681,B:D,3,0),IF(AG681="--",INDEX(D:D,MATCH(AE681,INDEX(B:B,MATCH(AE681,B:B,)+1):B11195,)+MATCH(AE681,B:B,)),"---")),"---")</f>
        <v>J20-9</v>
      </c>
      <c r="AJ681" t="str">
        <f>IF(COUNTIF(CALC_CONN_TEB0187_REV01!F:F,IF(AH681&lt;&gt;"---",VLOOKUP(AD681,CALC_CONN_TEB0187_REV01!F:M,8,0),IF(IFERROR(IF(AD681=AH681,AI681,AH681),"---")="---","---",IF(COUNTIF(CALC_CONN_TEB0187_REV01!F:F,IFERROR(IF(AD681=AH681,AI681,AH681),"---"))&gt;0,"---",IFERROR(IF(AD681=AH681,AI681,AH681),"---")))))=1,IF(AH681&lt;&gt;"---",VLOOKUP(AD681,CALC_CONN_TEB0187_REV01!F:M,8,0),IF(IFERROR(IF(AD681=AH681,AI681,AH681),"---")="---","---",IF(COUNTIF(CALC_CONN_TEB0187_REV01!F:F,IFERROR(IF(AD681=AH681,AI681,AH681),"---"))&gt;0,"---",IFERROR(IF(AD681=AH681,AI681,AH681),"---")))),"---")</f>
        <v>---</v>
      </c>
      <c r="AK681" t="str">
        <f>IF(COUNTIF(CALC_CONN_TEB0187_REV01!F:F,IF(AH681&lt;&gt;"---",VLOOKUP(AD681,CALC_CONN_TEB0187_REV01!F:M,8,0),IF(IFERROR(IF(AD681=AH681,AI681,AH681),"---")="---","---",IF(COUNTIF(CALC_CONN_TEB0187_REV01!F:F,IFERROR(IF(AD681=AH681,AI681,AH681),"---"))&gt;0,"---",IFERROR(IF(AD681=AH681,AI681,AH681),"---")))))=0,IF(AH681&lt;&gt;"---",VLOOKUP(AD681,CALC_CONN_TEB0187_REV01!F:M,8,0),IF(IFERROR(IF(AD681=AH681,AI681,AH681),"---")="---","---",IF(COUNTIF(CALC_CONN_TEB0187_REV01!F:F,IFERROR(IF(AD681=AH681,AI681,AH681),"---"))&gt;0,"---",IFERROR(IF(AD681=AH681,AI681,AH681),"---")))),"---")</f>
        <v>---</v>
      </c>
      <c r="AL681">
        <f t="shared" si="140"/>
        <v>94.788700000000006</v>
      </c>
      <c r="AM681">
        <f t="shared" si="141"/>
        <v>2</v>
      </c>
      <c r="AT681" t="str">
        <f t="shared" si="134"/>
        <v>A4</v>
      </c>
      <c r="AU681" t="str">
        <f t="shared" si="135"/>
        <v>--</v>
      </c>
    </row>
    <row r="682" spans="1:47" x14ac:dyDescent="0.25">
      <c r="A682" t="str">
        <f t="shared" si="130"/>
        <v>J3-D18</v>
      </c>
      <c r="B682" t="str">
        <f t="shared" si="131"/>
        <v>B2</v>
      </c>
      <c r="C682" t="str">
        <f t="shared" si="132"/>
        <v>J3-B2</v>
      </c>
      <c r="D682" t="str">
        <f t="shared" si="133"/>
        <v>J3-D18</v>
      </c>
      <c r="E682" t="s">
        <v>411</v>
      </c>
      <c r="F682" t="s">
        <v>367</v>
      </c>
      <c r="G682" t="s">
        <v>231</v>
      </c>
      <c r="L682" t="s">
        <v>4352</v>
      </c>
      <c r="M682" t="s">
        <v>428</v>
      </c>
      <c r="N682">
        <v>0</v>
      </c>
      <c r="AA682">
        <f t="shared" si="142"/>
        <v>677</v>
      </c>
      <c r="AB682" t="str">
        <f>B2B!B679</f>
        <v>J3</v>
      </c>
      <c r="AC682" t="str">
        <f>B2B!C679</f>
        <v>D17</v>
      </c>
      <c r="AD682" t="str">
        <f t="shared" si="136"/>
        <v>J3-D17</v>
      </c>
      <c r="AE682" t="str">
        <f t="shared" si="137"/>
        <v>A4</v>
      </c>
      <c r="AG682" t="str">
        <f t="shared" si="138"/>
        <v>--</v>
      </c>
      <c r="AH682" t="str">
        <f t="shared" si="139"/>
        <v>J3-D17</v>
      </c>
      <c r="AI682" t="str">
        <f>IFERROR(IF(IF(AG682="--",INDEX(D:D,MATCH(AE682,INDEX(B:B,MATCH(AE682,B:B,)+1):B11196,)+MATCH(AE682,B:B,)))=AD682,VLOOKUP(AE682,B:D,3,0),IF(AG682="--",INDEX(D:D,MATCH(AE682,INDEX(B:B,MATCH(AE682,B:B,)+1):B11196,)+MATCH(AE682,B:B,)),"---")),"---")</f>
        <v>J16-4</v>
      </c>
      <c r="AJ682" t="str">
        <f>IF(COUNTIF(CALC_CONN_TEB0187_REV01!F:F,IF(AH682&lt;&gt;"---",VLOOKUP(AD682,CALC_CONN_TEB0187_REV01!F:M,8,0),IF(IFERROR(IF(AD682=AH682,AI682,AH682),"---")="---","---",IF(COUNTIF(CALC_CONN_TEB0187_REV01!F:F,IFERROR(IF(AD682=AH682,AI682,AH682),"---"))&gt;0,"---",IFERROR(IF(AD682=AH682,AI682,AH682),"---")))))=1,IF(AH682&lt;&gt;"---",VLOOKUP(AD682,CALC_CONN_TEB0187_REV01!F:M,8,0),IF(IFERROR(IF(AD682=AH682,AI682,AH682),"---")="---","---",IF(COUNTIF(CALC_CONN_TEB0187_REV01!F:F,IFERROR(IF(AD682=AH682,AI682,AH682),"---"))&gt;0,"---",IFERROR(IF(AD682=AH682,AI682,AH682),"---")))),"---")</f>
        <v>---</v>
      </c>
      <c r="AK682" t="str">
        <f>IF(COUNTIF(CALC_CONN_TEB0187_REV01!F:F,IF(AH682&lt;&gt;"---",VLOOKUP(AD682,CALC_CONN_TEB0187_REV01!F:M,8,0),IF(IFERROR(IF(AD682=AH682,AI682,AH682),"---")="---","---",IF(COUNTIF(CALC_CONN_TEB0187_REV01!F:F,IFERROR(IF(AD682=AH682,AI682,AH682),"---"))&gt;0,"---",IFERROR(IF(AD682=AH682,AI682,AH682),"---")))))=0,IF(AH682&lt;&gt;"---",VLOOKUP(AD682,CALC_CONN_TEB0187_REV01!F:M,8,0),IF(IFERROR(IF(AD682=AH682,AI682,AH682),"---")="---","---",IF(COUNTIF(CALC_CONN_TEB0187_REV01!F:F,IFERROR(IF(AD682=AH682,AI682,AH682),"---"))&gt;0,"---",IFERROR(IF(AD682=AH682,AI682,AH682),"---")))),"---")</f>
        <v>J16-4</v>
      </c>
      <c r="AL682">
        <f t="shared" si="140"/>
        <v>139.8896</v>
      </c>
      <c r="AM682">
        <f t="shared" si="141"/>
        <v>2</v>
      </c>
      <c r="AT682" t="str">
        <f t="shared" si="134"/>
        <v>B2</v>
      </c>
      <c r="AU682" t="str">
        <f t="shared" si="135"/>
        <v>--</v>
      </c>
    </row>
    <row r="683" spans="1:47" x14ac:dyDescent="0.25">
      <c r="A683" t="str">
        <f t="shared" si="130"/>
        <v>J3-D19</v>
      </c>
      <c r="B683" t="str">
        <f t="shared" si="131"/>
        <v>B1</v>
      </c>
      <c r="C683" t="str">
        <f t="shared" si="132"/>
        <v>J3-B1</v>
      </c>
      <c r="D683" t="str">
        <f t="shared" si="133"/>
        <v>J3-D19</v>
      </c>
      <c r="E683" t="s">
        <v>411</v>
      </c>
      <c r="F683" t="s">
        <v>368</v>
      </c>
      <c r="G683" t="s">
        <v>230</v>
      </c>
      <c r="L683" t="s">
        <v>4353</v>
      </c>
      <c r="M683" t="s">
        <v>428</v>
      </c>
      <c r="N683">
        <v>0</v>
      </c>
      <c r="AA683">
        <f t="shared" si="142"/>
        <v>678</v>
      </c>
      <c r="AB683" t="str">
        <f>B2B!B680</f>
        <v>J3</v>
      </c>
      <c r="AC683" t="str">
        <f>B2B!C680</f>
        <v>D18</v>
      </c>
      <c r="AD683" t="str">
        <f t="shared" si="136"/>
        <v>J3-D18</v>
      </c>
      <c r="AE683" t="str">
        <f t="shared" si="137"/>
        <v>B2</v>
      </c>
      <c r="AG683" t="str">
        <f t="shared" si="138"/>
        <v>--</v>
      </c>
      <c r="AH683" t="str">
        <f t="shared" si="139"/>
        <v>J3-D18</v>
      </c>
      <c r="AI683" t="str">
        <f>IFERROR(IF(IF(AG683="--",INDEX(D:D,MATCH(AE683,INDEX(B:B,MATCH(AE683,B:B,)+1):B11197,)+MATCH(AE683,B:B,)))=AD683,VLOOKUP(AE683,B:D,3,0),IF(AG683="--",INDEX(D:D,MATCH(AE683,INDEX(B:B,MATCH(AE683,B:B,)+1):B11197,)+MATCH(AE683,B:B,)),"---")),"---")</f>
        <v>J22-7</v>
      </c>
      <c r="AJ683" t="str">
        <f>IF(COUNTIF(CALC_CONN_TEB0187_REV01!F:F,IF(AH683&lt;&gt;"---",VLOOKUP(AD683,CALC_CONN_TEB0187_REV01!F:M,8,0),IF(IFERROR(IF(AD683=AH683,AI683,AH683),"---")="---","---",IF(COUNTIF(CALC_CONN_TEB0187_REV01!F:F,IFERROR(IF(AD683=AH683,AI683,AH683),"---"))&gt;0,"---",IFERROR(IF(AD683=AH683,AI683,AH683),"---")))))=1,IF(AH683&lt;&gt;"---",VLOOKUP(AD683,CALC_CONN_TEB0187_REV01!F:M,8,0),IF(IFERROR(IF(AD683=AH683,AI683,AH683),"---")="---","---",IF(COUNTIF(CALC_CONN_TEB0187_REV01!F:F,IFERROR(IF(AD683=AH683,AI683,AH683),"---"))&gt;0,"---",IFERROR(IF(AD683=AH683,AI683,AH683),"---")))),"---")</f>
        <v>---</v>
      </c>
      <c r="AK683" t="str">
        <f>IF(COUNTIF(CALC_CONN_TEB0187_REV01!F:F,IF(AH683&lt;&gt;"---",VLOOKUP(AD683,CALC_CONN_TEB0187_REV01!F:M,8,0),IF(IFERROR(IF(AD683=AH683,AI683,AH683),"---")="---","---",IF(COUNTIF(CALC_CONN_TEB0187_REV01!F:F,IFERROR(IF(AD683=AH683,AI683,AH683),"---"))&gt;0,"---",IFERROR(IF(AD683=AH683,AI683,AH683),"---")))))=0,IF(AH683&lt;&gt;"---",VLOOKUP(AD683,CALC_CONN_TEB0187_REV01!F:M,8,0),IF(IFERROR(IF(AD683=AH683,AI683,AH683),"---")="---","---",IF(COUNTIF(CALC_CONN_TEB0187_REV01!F:F,IFERROR(IF(AD683=AH683,AI683,AH683),"---"))&gt;0,"---",IFERROR(IF(AD683=AH683,AI683,AH683),"---")))),"---")</f>
        <v>J22-7</v>
      </c>
      <c r="AL683">
        <f t="shared" si="140"/>
        <v>118.2747</v>
      </c>
      <c r="AM683">
        <f t="shared" si="141"/>
        <v>2</v>
      </c>
      <c r="AT683" t="str">
        <f t="shared" si="134"/>
        <v>B1</v>
      </c>
      <c r="AU683" t="str">
        <f t="shared" si="135"/>
        <v>--</v>
      </c>
    </row>
    <row r="684" spans="1:47" x14ac:dyDescent="0.25">
      <c r="A684" t="str">
        <f t="shared" si="130"/>
        <v>J3-D20</v>
      </c>
      <c r="B684" t="str">
        <f t="shared" si="131"/>
        <v>A6</v>
      </c>
      <c r="C684" t="str">
        <f t="shared" si="132"/>
        <v>J3-A6</v>
      </c>
      <c r="D684" t="str">
        <f t="shared" si="133"/>
        <v>J3-D20</v>
      </c>
      <c r="E684" t="s">
        <v>411</v>
      </c>
      <c r="F684" t="s">
        <v>369</v>
      </c>
      <c r="G684" t="s">
        <v>175</v>
      </c>
      <c r="L684" t="s">
        <v>4354</v>
      </c>
      <c r="M684" t="s">
        <v>428</v>
      </c>
      <c r="N684">
        <v>91.101500000000001</v>
      </c>
      <c r="AA684">
        <f t="shared" si="142"/>
        <v>679</v>
      </c>
      <c r="AB684" t="str">
        <f>B2B!B681</f>
        <v>J3</v>
      </c>
      <c r="AC684" t="str">
        <f>B2B!C681</f>
        <v>D19</v>
      </c>
      <c r="AD684" t="str">
        <f t="shared" si="136"/>
        <v>J3-D19</v>
      </c>
      <c r="AE684" t="str">
        <f t="shared" si="137"/>
        <v>B1</v>
      </c>
      <c r="AG684" t="str">
        <f t="shared" si="138"/>
        <v>--</v>
      </c>
      <c r="AH684" t="str">
        <f t="shared" si="139"/>
        <v>J3-D19</v>
      </c>
      <c r="AI684" t="str">
        <f>IFERROR(IF(IF(AG684="--",INDEX(D:D,MATCH(AE684,INDEX(B:B,MATCH(AE684,B:B,)+1):B11198,)+MATCH(AE684,B:B,)))=AD684,VLOOKUP(AE684,B:D,3,0),IF(AG684="--",INDEX(D:D,MATCH(AE684,INDEX(B:B,MATCH(AE684,B:B,)+1):B11198,)+MATCH(AE684,B:B,)),"---")),"---")</f>
        <v>J22-5</v>
      </c>
      <c r="AJ684" t="str">
        <f>IF(COUNTIF(CALC_CONN_TEB0187_REV01!F:F,IF(AH684&lt;&gt;"---",VLOOKUP(AD684,CALC_CONN_TEB0187_REV01!F:M,8,0),IF(IFERROR(IF(AD684=AH684,AI684,AH684),"---")="---","---",IF(COUNTIF(CALC_CONN_TEB0187_REV01!F:F,IFERROR(IF(AD684=AH684,AI684,AH684),"---"))&gt;0,"---",IFERROR(IF(AD684=AH684,AI684,AH684),"---")))))=1,IF(AH684&lt;&gt;"---",VLOOKUP(AD684,CALC_CONN_TEB0187_REV01!F:M,8,0),IF(IFERROR(IF(AD684=AH684,AI684,AH684),"---")="---","---",IF(COUNTIF(CALC_CONN_TEB0187_REV01!F:F,IFERROR(IF(AD684=AH684,AI684,AH684),"---"))&gt;0,"---",IFERROR(IF(AD684=AH684,AI684,AH684),"---")))),"---")</f>
        <v>---</v>
      </c>
      <c r="AK684" t="str">
        <f>IF(COUNTIF(CALC_CONN_TEB0187_REV01!F:F,IF(AH684&lt;&gt;"---",VLOOKUP(AD684,CALC_CONN_TEB0187_REV01!F:M,8,0),IF(IFERROR(IF(AD684=AH684,AI684,AH684),"---")="---","---",IF(COUNTIF(CALC_CONN_TEB0187_REV01!F:F,IFERROR(IF(AD684=AH684,AI684,AH684),"---"))&gt;0,"---",IFERROR(IF(AD684=AH684,AI684,AH684),"---")))))=0,IF(AH684&lt;&gt;"---",VLOOKUP(AD684,CALC_CONN_TEB0187_REV01!F:M,8,0),IF(IFERROR(IF(AD684=AH684,AI684,AH684),"---")="---","---",IF(COUNTIF(CALC_CONN_TEB0187_REV01!F:F,IFERROR(IF(AD684=AH684,AI684,AH684),"---"))&gt;0,"---",IFERROR(IF(AD684=AH684,AI684,AH684),"---")))),"---")</f>
        <v>J22-5</v>
      </c>
      <c r="AL684">
        <f t="shared" si="140"/>
        <v>115.0792</v>
      </c>
      <c r="AM684">
        <f t="shared" si="141"/>
        <v>2</v>
      </c>
      <c r="AT684" t="str">
        <f t="shared" si="134"/>
        <v>A6</v>
      </c>
      <c r="AU684" t="str">
        <f t="shared" si="135"/>
        <v>--</v>
      </c>
    </row>
    <row r="685" spans="1:47" x14ac:dyDescent="0.25">
      <c r="A685" t="str">
        <f t="shared" si="130"/>
        <v>J3-D21</v>
      </c>
      <c r="B685" t="str">
        <f t="shared" si="131"/>
        <v>GND</v>
      </c>
      <c r="C685" t="str">
        <f t="shared" si="132"/>
        <v>J3-GND</v>
      </c>
      <c r="D685" t="str">
        <f t="shared" si="133"/>
        <v>J3-D21</v>
      </c>
      <c r="E685" t="s">
        <v>411</v>
      </c>
      <c r="F685" t="s">
        <v>370</v>
      </c>
      <c r="G685" t="s">
        <v>433</v>
      </c>
      <c r="L685" t="s">
        <v>4355</v>
      </c>
      <c r="M685" t="s">
        <v>428</v>
      </c>
      <c r="N685">
        <v>91.115499999999997</v>
      </c>
      <c r="AA685">
        <f t="shared" si="142"/>
        <v>680</v>
      </c>
      <c r="AB685" t="str">
        <f>B2B!B682</f>
        <v>J3</v>
      </c>
      <c r="AC685" t="str">
        <f>B2B!C682</f>
        <v>D20</v>
      </c>
      <c r="AD685" t="str">
        <f t="shared" si="136"/>
        <v>J3-D20</v>
      </c>
      <c r="AE685" t="str">
        <f t="shared" si="137"/>
        <v>A6</v>
      </c>
      <c r="AG685" t="str">
        <f t="shared" si="138"/>
        <v>--</v>
      </c>
      <c r="AH685" t="str">
        <f t="shared" si="139"/>
        <v>J3-D20</v>
      </c>
      <c r="AI685" t="str">
        <f>IFERROR(IF(IF(AG685="--",INDEX(D:D,MATCH(AE685,INDEX(B:B,MATCH(AE685,B:B,)+1):B11199,)+MATCH(AE685,B:B,)))=AD685,VLOOKUP(AE685,B:D,3,0),IF(AG685="--",INDEX(D:D,MATCH(AE685,INDEX(B:B,MATCH(AE685,B:B,)+1):B11199,)+MATCH(AE685,B:B,)),"---")),"---")</f>
        <v>J16-1</v>
      </c>
      <c r="AJ685" t="str">
        <f>IF(COUNTIF(CALC_CONN_TEB0187_REV01!F:F,IF(AH685&lt;&gt;"---",VLOOKUP(AD685,CALC_CONN_TEB0187_REV01!F:M,8,0),IF(IFERROR(IF(AD685=AH685,AI685,AH685),"---")="---","---",IF(COUNTIF(CALC_CONN_TEB0187_REV01!F:F,IFERROR(IF(AD685=AH685,AI685,AH685),"---"))&gt;0,"---",IFERROR(IF(AD685=AH685,AI685,AH685),"---")))))=1,IF(AH685&lt;&gt;"---",VLOOKUP(AD685,CALC_CONN_TEB0187_REV01!F:M,8,0),IF(IFERROR(IF(AD685=AH685,AI685,AH685),"---")="---","---",IF(COUNTIF(CALC_CONN_TEB0187_REV01!F:F,IFERROR(IF(AD685=AH685,AI685,AH685),"---"))&gt;0,"---",IFERROR(IF(AD685=AH685,AI685,AH685),"---")))),"---")</f>
        <v>---</v>
      </c>
      <c r="AK685" t="str">
        <f>IF(COUNTIF(CALC_CONN_TEB0187_REV01!F:F,IF(AH685&lt;&gt;"---",VLOOKUP(AD685,CALC_CONN_TEB0187_REV01!F:M,8,0),IF(IFERROR(IF(AD685=AH685,AI685,AH685),"---")="---","---",IF(COUNTIF(CALC_CONN_TEB0187_REV01!F:F,IFERROR(IF(AD685=AH685,AI685,AH685),"---"))&gt;0,"---",IFERROR(IF(AD685=AH685,AI685,AH685),"---")))))=0,IF(AH685&lt;&gt;"---",VLOOKUP(AD685,CALC_CONN_TEB0187_REV01!F:M,8,0),IF(IFERROR(IF(AD685=AH685,AI685,AH685),"---")="---","---",IF(COUNTIF(CALC_CONN_TEB0187_REV01!F:F,IFERROR(IF(AD685=AH685,AI685,AH685),"---"))&gt;0,"---",IFERROR(IF(AD685=AH685,AI685,AH685),"---")))),"---")</f>
        <v>J16-1</v>
      </c>
      <c r="AL685">
        <f t="shared" si="140"/>
        <v>138.11609999999999</v>
      </c>
      <c r="AM685">
        <f t="shared" si="141"/>
        <v>2</v>
      </c>
      <c r="AT685">
        <f t="shared" si="134"/>
        <v>0</v>
      </c>
      <c r="AU685">
        <f t="shared" si="135"/>
        <v>0</v>
      </c>
    </row>
    <row r="686" spans="1:47" x14ac:dyDescent="0.25">
      <c r="A686" t="str">
        <f t="shared" si="130"/>
        <v>J3-D22</v>
      </c>
      <c r="B686" t="str">
        <f t="shared" si="131"/>
        <v>C6</v>
      </c>
      <c r="C686" t="str">
        <f t="shared" si="132"/>
        <v>J3-C6</v>
      </c>
      <c r="D686" t="str">
        <f t="shared" si="133"/>
        <v>J3-D22</v>
      </c>
      <c r="E686" t="s">
        <v>411</v>
      </c>
      <c r="F686" t="s">
        <v>371</v>
      </c>
      <c r="G686" t="s">
        <v>295</v>
      </c>
      <c r="L686" t="s">
        <v>3932</v>
      </c>
      <c r="M686" t="s">
        <v>428</v>
      </c>
      <c r="N686">
        <v>65.944199999999995</v>
      </c>
      <c r="AA686">
        <f t="shared" si="142"/>
        <v>681</v>
      </c>
      <c r="AB686" t="str">
        <f>B2B!B683</f>
        <v>J3</v>
      </c>
      <c r="AC686" t="str">
        <f>B2B!C683</f>
        <v>D21</v>
      </c>
      <c r="AD686" t="str">
        <f t="shared" si="136"/>
        <v>J3-D21</v>
      </c>
      <c r="AE686" t="str">
        <f t="shared" si="137"/>
        <v>GND</v>
      </c>
      <c r="AG686" t="str">
        <f t="shared" si="138"/>
        <v>---</v>
      </c>
      <c r="AH686" t="str">
        <f t="shared" si="139"/>
        <v>---</v>
      </c>
      <c r="AI686" t="str">
        <f>IFERROR(IF(IF(AG686="--",INDEX(D:D,MATCH(AE686,INDEX(B:B,MATCH(AE686,B:B,)+1):B11200,)+MATCH(AE686,B:B,)))=AD686,VLOOKUP(AE686,B:D,3,0),IF(AG686="--",INDEX(D:D,MATCH(AE686,INDEX(B:B,MATCH(AE686,B:B,)+1):B11200,)+MATCH(AE686,B:B,)),"---")),"---")</f>
        <v>---</v>
      </c>
      <c r="AJ686" t="str">
        <f>IF(COUNTIF(CALC_CONN_TEB0187_REV01!F:F,IF(AH686&lt;&gt;"---",VLOOKUP(AD686,CALC_CONN_TEB0187_REV01!F:M,8,0),IF(IFERROR(IF(AD686=AH686,AI686,AH686),"---")="---","---",IF(COUNTIF(CALC_CONN_TEB0187_REV01!F:F,IFERROR(IF(AD686=AH686,AI686,AH686),"---"))&gt;0,"---",IFERROR(IF(AD686=AH686,AI686,AH686),"---")))))=1,IF(AH686&lt;&gt;"---",VLOOKUP(AD686,CALC_CONN_TEB0187_REV01!F:M,8,0),IF(IFERROR(IF(AD686=AH686,AI686,AH686),"---")="---","---",IF(COUNTIF(CALC_CONN_TEB0187_REV01!F:F,IFERROR(IF(AD686=AH686,AI686,AH686),"---"))&gt;0,"---",IFERROR(IF(AD686=AH686,AI686,AH686),"---")))),"---")</f>
        <v>---</v>
      </c>
      <c r="AK686" t="str">
        <f>IF(COUNTIF(CALC_CONN_TEB0187_REV01!F:F,IF(AH686&lt;&gt;"---",VLOOKUP(AD686,CALC_CONN_TEB0187_REV01!F:M,8,0),IF(IFERROR(IF(AD686=AH686,AI686,AH686),"---")="---","---",IF(COUNTIF(CALC_CONN_TEB0187_REV01!F:F,IFERROR(IF(AD686=AH686,AI686,AH686),"---"))&gt;0,"---",IFERROR(IF(AD686=AH686,AI686,AH686),"---")))))=0,IF(AH686&lt;&gt;"---",VLOOKUP(AD686,CALC_CONN_TEB0187_REV01!F:M,8,0),IF(IFERROR(IF(AD686=AH686,AI686,AH686),"---")="---","---",IF(COUNTIF(CALC_CONN_TEB0187_REV01!F:F,IFERROR(IF(AD686=AH686,AI686,AH686),"---"))&gt;0,"---",IFERROR(IF(AD686=AH686,AI686,AH686),"---")))),"---")</f>
        <v>---</v>
      </c>
      <c r="AL686" t="str">
        <f t="shared" si="140"/>
        <v>---</v>
      </c>
      <c r="AM686">
        <f t="shared" si="141"/>
        <v>1098</v>
      </c>
      <c r="AT686" t="str">
        <f t="shared" si="134"/>
        <v>C6</v>
      </c>
      <c r="AU686" t="str">
        <f t="shared" si="135"/>
        <v>--</v>
      </c>
    </row>
    <row r="687" spans="1:47" x14ac:dyDescent="0.25">
      <c r="A687" t="str">
        <f t="shared" si="130"/>
        <v>J3-D23</v>
      </c>
      <c r="B687" t="str">
        <f t="shared" si="131"/>
        <v>FPGA_RST</v>
      </c>
      <c r="C687" t="str">
        <f t="shared" si="132"/>
        <v>J3-FPGA_RST</v>
      </c>
      <c r="D687" t="str">
        <f t="shared" si="133"/>
        <v>J3-D23</v>
      </c>
      <c r="E687" t="s">
        <v>411</v>
      </c>
      <c r="F687" t="s">
        <v>372</v>
      </c>
      <c r="G687" t="s">
        <v>4045</v>
      </c>
      <c r="L687" t="s">
        <v>3931</v>
      </c>
      <c r="M687" t="s">
        <v>428</v>
      </c>
      <c r="N687">
        <v>65.941599999999994</v>
      </c>
      <c r="AA687">
        <f t="shared" si="142"/>
        <v>682</v>
      </c>
      <c r="AB687" t="str">
        <f>B2B!B684</f>
        <v>J3</v>
      </c>
      <c r="AC687" t="str">
        <f>B2B!C684</f>
        <v>D22</v>
      </c>
      <c r="AD687" t="str">
        <f t="shared" si="136"/>
        <v>J3-D22</v>
      </c>
      <c r="AE687" t="str">
        <f t="shared" si="137"/>
        <v>C6</v>
      </c>
      <c r="AG687" t="str">
        <f t="shared" si="138"/>
        <v>--</v>
      </c>
      <c r="AH687" t="str">
        <f t="shared" si="139"/>
        <v>J3-D22</v>
      </c>
      <c r="AI687" t="str">
        <f>IFERROR(IF(IF(AG687="--",INDEX(D:D,MATCH(AE687,INDEX(B:B,MATCH(AE687,B:B,)+1):B11201,)+MATCH(AE687,B:B,)))=AD687,VLOOKUP(AE687,B:D,3,0),IF(AG687="--",INDEX(D:D,MATCH(AE687,INDEX(B:B,MATCH(AE687,B:B,)+1):B11201,)+MATCH(AE687,B:B,)),"---")),"---")</f>
        <v>J20-1</v>
      </c>
      <c r="AJ687" t="str">
        <f>IF(COUNTIF(CALC_CONN_TEB0187_REV01!F:F,IF(AH687&lt;&gt;"---",VLOOKUP(AD687,CALC_CONN_TEB0187_REV01!F:M,8,0),IF(IFERROR(IF(AD687=AH687,AI687,AH687),"---")="---","---",IF(COUNTIF(CALC_CONN_TEB0187_REV01!F:F,IFERROR(IF(AD687=AH687,AI687,AH687),"---"))&gt;0,"---",IFERROR(IF(AD687=AH687,AI687,AH687),"---")))))=1,IF(AH687&lt;&gt;"---",VLOOKUP(AD687,CALC_CONN_TEB0187_REV01!F:M,8,0),IF(IFERROR(IF(AD687=AH687,AI687,AH687),"---")="---","---",IF(COUNTIF(CALC_CONN_TEB0187_REV01!F:F,IFERROR(IF(AD687=AH687,AI687,AH687),"---"))&gt;0,"---",IFERROR(IF(AD687=AH687,AI687,AH687),"---")))),"---")</f>
        <v>---</v>
      </c>
      <c r="AK687" t="str">
        <f>IF(COUNTIF(CALC_CONN_TEB0187_REV01!F:F,IF(AH687&lt;&gt;"---",VLOOKUP(AD687,CALC_CONN_TEB0187_REV01!F:M,8,0),IF(IFERROR(IF(AD687=AH687,AI687,AH687),"---")="---","---",IF(COUNTIF(CALC_CONN_TEB0187_REV01!F:F,IFERROR(IF(AD687=AH687,AI687,AH687),"---"))&gt;0,"---",IFERROR(IF(AD687=AH687,AI687,AH687),"---")))))=0,IF(AH687&lt;&gt;"---",VLOOKUP(AD687,CALC_CONN_TEB0187_REV01!F:M,8,0),IF(IFERROR(IF(AD687=AH687,AI687,AH687),"---")="---","---",IF(COUNTIF(CALC_CONN_TEB0187_REV01!F:F,IFERROR(IF(AD687=AH687,AI687,AH687),"---"))&gt;0,"---",IFERROR(IF(AD687=AH687,AI687,AH687),"---")))),"---")</f>
        <v>J20-1</v>
      </c>
      <c r="AL687">
        <f t="shared" si="140"/>
        <v>85.325699999999998</v>
      </c>
      <c r="AM687">
        <f t="shared" si="141"/>
        <v>2</v>
      </c>
      <c r="AT687" t="str">
        <f t="shared" si="134"/>
        <v>FPGA_RST</v>
      </c>
      <c r="AU687" t="str">
        <f t="shared" si="135"/>
        <v>--</v>
      </c>
    </row>
    <row r="688" spans="1:47" x14ac:dyDescent="0.25">
      <c r="A688" t="str">
        <f t="shared" si="130"/>
        <v>J3-D24</v>
      </c>
      <c r="B688" t="str">
        <f t="shared" si="131"/>
        <v>HDMI_CLK</v>
      </c>
      <c r="C688" t="str">
        <f t="shared" si="132"/>
        <v>J3-HDMI_CLK</v>
      </c>
      <c r="D688" t="str">
        <f t="shared" si="133"/>
        <v>J3-D24</v>
      </c>
      <c r="E688" t="s">
        <v>411</v>
      </c>
      <c r="F688" t="s">
        <v>373</v>
      </c>
      <c r="G688" t="s">
        <v>4083</v>
      </c>
      <c r="L688" t="s">
        <v>3858</v>
      </c>
      <c r="M688" t="s">
        <v>428</v>
      </c>
      <c r="N688">
        <v>63.674300000000002</v>
      </c>
      <c r="AA688">
        <f t="shared" si="142"/>
        <v>683</v>
      </c>
      <c r="AB688" t="str">
        <f>B2B!B685</f>
        <v>J3</v>
      </c>
      <c r="AC688" t="str">
        <f>B2B!C685</f>
        <v>D23</v>
      </c>
      <c r="AD688" t="str">
        <f t="shared" si="136"/>
        <v>J3-D23</v>
      </c>
      <c r="AE688" t="str">
        <f t="shared" si="137"/>
        <v>FPGA_RST</v>
      </c>
      <c r="AG688" t="str">
        <f t="shared" si="138"/>
        <v>--</v>
      </c>
      <c r="AH688" t="str">
        <f t="shared" si="139"/>
        <v>J3-D23</v>
      </c>
      <c r="AI688" t="str">
        <f>IFERROR(IF(IF(AG688="--",INDEX(D:D,MATCH(AE688,INDEX(B:B,MATCH(AE688,B:B,)+1):B11202,)+MATCH(AE688,B:B,)))=AD688,VLOOKUP(AE688,B:D,3,0),IF(AG688="--",INDEX(D:D,MATCH(AE688,INDEX(B:B,MATCH(AE688,B:B,)+1):B11202,)+MATCH(AE688,B:B,)),"---")),"---")</f>
        <v>C77-2</v>
      </c>
      <c r="AJ688" t="str">
        <f>IF(COUNTIF(CALC_CONN_TEB0187_REV01!F:F,IF(AH688&lt;&gt;"---",VLOOKUP(AD688,CALC_CONN_TEB0187_REV01!F:M,8,0),IF(IFERROR(IF(AD688=AH688,AI688,AH688),"---")="---","---",IF(COUNTIF(CALC_CONN_TEB0187_REV01!F:F,IFERROR(IF(AD688=AH688,AI688,AH688),"---"))&gt;0,"---",IFERROR(IF(AD688=AH688,AI688,AH688),"---")))))=1,IF(AH688&lt;&gt;"---",VLOOKUP(AD688,CALC_CONN_TEB0187_REV01!F:M,8,0),IF(IFERROR(IF(AD688=AH688,AI688,AH688),"---")="---","---",IF(COUNTIF(CALC_CONN_TEB0187_REV01!F:F,IFERROR(IF(AD688=AH688,AI688,AH688),"---"))&gt;0,"---",IFERROR(IF(AD688=AH688,AI688,AH688),"---")))),"---")</f>
        <v>---</v>
      </c>
      <c r="AK688" t="str">
        <f>IF(COUNTIF(CALC_CONN_TEB0187_REV01!F:F,IF(AH688&lt;&gt;"---",VLOOKUP(AD688,CALC_CONN_TEB0187_REV01!F:M,8,0),IF(IFERROR(IF(AD688=AH688,AI688,AH688),"---")="---","---",IF(COUNTIF(CALC_CONN_TEB0187_REV01!F:F,IFERROR(IF(AD688=AH688,AI688,AH688),"---"))&gt;0,"---",IFERROR(IF(AD688=AH688,AI688,AH688),"---")))))=0,IF(AH688&lt;&gt;"---",VLOOKUP(AD688,CALC_CONN_TEB0187_REV01!F:M,8,0),IF(IFERROR(IF(AD688=AH688,AI688,AH688),"---")="---","---",IF(COUNTIF(CALC_CONN_TEB0187_REV01!F:F,IFERROR(IF(AD688=AH688,AI688,AH688),"---"))&gt;0,"---",IFERROR(IF(AD688=AH688,AI688,AH688),"---")))),"---")</f>
        <v>C77-2</v>
      </c>
      <c r="AL688">
        <f t="shared" si="140"/>
        <v>180.12880000000001</v>
      </c>
      <c r="AM688">
        <f t="shared" si="141"/>
        <v>5</v>
      </c>
      <c r="AT688" t="str">
        <f t="shared" si="134"/>
        <v>HDMI_CLK</v>
      </c>
      <c r="AU688" t="str">
        <f t="shared" si="135"/>
        <v>--</v>
      </c>
    </row>
    <row r="689" spans="1:47" x14ac:dyDescent="0.25">
      <c r="A689" t="str">
        <f t="shared" si="130"/>
        <v>J3-D25</v>
      </c>
      <c r="B689" t="str">
        <f t="shared" si="131"/>
        <v>C4</v>
      </c>
      <c r="C689" t="str">
        <f t="shared" si="132"/>
        <v>J3-C4</v>
      </c>
      <c r="D689" t="str">
        <f t="shared" si="133"/>
        <v>J3-D25</v>
      </c>
      <c r="E689" t="s">
        <v>411</v>
      </c>
      <c r="F689" t="s">
        <v>374</v>
      </c>
      <c r="G689" t="s">
        <v>293</v>
      </c>
      <c r="L689" t="s">
        <v>3856</v>
      </c>
      <c r="M689" t="s">
        <v>428</v>
      </c>
      <c r="N689">
        <v>63.7986</v>
      </c>
      <c r="AA689">
        <f t="shared" si="142"/>
        <v>684</v>
      </c>
      <c r="AB689" t="str">
        <f>B2B!B686</f>
        <v>J3</v>
      </c>
      <c r="AC689" t="str">
        <f>B2B!C686</f>
        <v>D24</v>
      </c>
      <c r="AD689" t="str">
        <f t="shared" si="136"/>
        <v>J3-D24</v>
      </c>
      <c r="AE689" t="str">
        <f t="shared" si="137"/>
        <v>HDMI_CLK</v>
      </c>
      <c r="AG689" t="str">
        <f t="shared" si="138"/>
        <v>--</v>
      </c>
      <c r="AH689" t="str">
        <f t="shared" si="139"/>
        <v>J3-D24</v>
      </c>
      <c r="AI689" t="str">
        <f>IFERROR(IF(IF(AG689="--",INDEX(D:D,MATCH(AE689,INDEX(B:B,MATCH(AE689,B:B,)+1):B11203,)+MATCH(AE689,B:B,)))=AD689,VLOOKUP(AE689,B:D,3,0),IF(AG689="--",INDEX(D:D,MATCH(AE689,INDEX(B:B,MATCH(AE689,B:B,)+1):B11203,)+MATCH(AE689,B:B,)),"---")),"---")</f>
        <v>U23-57</v>
      </c>
      <c r="AJ689" t="str">
        <f>IF(COUNTIF(CALC_CONN_TEB0187_REV01!F:F,IF(AH689&lt;&gt;"---",VLOOKUP(AD689,CALC_CONN_TEB0187_REV01!F:M,8,0),IF(IFERROR(IF(AD689=AH689,AI689,AH689),"---")="---","---",IF(COUNTIF(CALC_CONN_TEB0187_REV01!F:F,IFERROR(IF(AD689=AH689,AI689,AH689),"---"))&gt;0,"---",IFERROR(IF(AD689=AH689,AI689,AH689),"---")))))=1,IF(AH689&lt;&gt;"---",VLOOKUP(AD689,CALC_CONN_TEB0187_REV01!F:M,8,0),IF(IFERROR(IF(AD689=AH689,AI689,AH689),"---")="---","---",IF(COUNTIF(CALC_CONN_TEB0187_REV01!F:F,IFERROR(IF(AD689=AH689,AI689,AH689),"---"))&gt;0,"---",IFERROR(IF(AD689=AH689,AI689,AH689),"---")))),"---")</f>
        <v>---</v>
      </c>
      <c r="AK689" t="str">
        <f>IF(COUNTIF(CALC_CONN_TEB0187_REV01!F:F,IF(AH689&lt;&gt;"---",VLOOKUP(AD689,CALC_CONN_TEB0187_REV01!F:M,8,0),IF(IFERROR(IF(AD689=AH689,AI689,AH689),"---")="---","---",IF(COUNTIF(CALC_CONN_TEB0187_REV01!F:F,IFERROR(IF(AD689=AH689,AI689,AH689),"---"))&gt;0,"---",IFERROR(IF(AD689=AH689,AI689,AH689),"---")))))=0,IF(AH689&lt;&gt;"---",VLOOKUP(AD689,CALC_CONN_TEB0187_REV01!F:M,8,0),IF(IFERROR(IF(AD689=AH689,AI689,AH689),"---")="---","---",IF(COUNTIF(CALC_CONN_TEB0187_REV01!F:F,IFERROR(IF(AD689=AH689,AI689,AH689),"---"))&gt;0,"---",IFERROR(IF(AD689=AH689,AI689,AH689),"---")))),"---")</f>
        <v>U23-57</v>
      </c>
      <c r="AL689">
        <f t="shared" si="140"/>
        <v>52.216000000000001</v>
      </c>
      <c r="AM689">
        <f t="shared" si="141"/>
        <v>2</v>
      </c>
      <c r="AT689" t="str">
        <f t="shared" si="134"/>
        <v>C4</v>
      </c>
      <c r="AU689" t="str">
        <f t="shared" si="135"/>
        <v>--</v>
      </c>
    </row>
    <row r="690" spans="1:47" x14ac:dyDescent="0.25">
      <c r="A690" t="str">
        <f t="shared" si="130"/>
        <v>J3-D26</v>
      </c>
      <c r="B690" t="str">
        <f t="shared" si="131"/>
        <v>HDMI_D13</v>
      </c>
      <c r="C690" t="str">
        <f t="shared" si="132"/>
        <v>J3-HDMI_D13</v>
      </c>
      <c r="D690" t="str">
        <f t="shared" si="133"/>
        <v>J3-D26</v>
      </c>
      <c r="E690" t="s">
        <v>411</v>
      </c>
      <c r="F690" t="s">
        <v>375</v>
      </c>
      <c r="G690" t="s">
        <v>4089</v>
      </c>
      <c r="L690" t="s">
        <v>3936</v>
      </c>
      <c r="M690" t="s">
        <v>428</v>
      </c>
      <c r="N690">
        <v>59.891300000000001</v>
      </c>
      <c r="AA690">
        <f t="shared" si="142"/>
        <v>685</v>
      </c>
      <c r="AB690" t="str">
        <f>B2B!B687</f>
        <v>J3</v>
      </c>
      <c r="AC690" t="str">
        <f>B2B!C687</f>
        <v>D25</v>
      </c>
      <c r="AD690" t="str">
        <f t="shared" si="136"/>
        <v>J3-D25</v>
      </c>
      <c r="AE690" t="str">
        <f t="shared" si="137"/>
        <v>C4</v>
      </c>
      <c r="AG690" t="str">
        <f t="shared" si="138"/>
        <v>--</v>
      </c>
      <c r="AH690" t="str">
        <f t="shared" si="139"/>
        <v>J3-D25</v>
      </c>
      <c r="AI690" t="str">
        <f>IFERROR(IF(IF(AG690="--",INDEX(D:D,MATCH(AE690,INDEX(B:B,MATCH(AE690,B:B,)+1):B11204,)+MATCH(AE690,B:B,)))=AD690,VLOOKUP(AE690,B:D,3,0),IF(AG690="--",INDEX(D:D,MATCH(AE690,INDEX(B:B,MATCH(AE690,B:B,)+1):B11204,)+MATCH(AE690,B:B,)),"---")),"---")</f>
        <v>J20-4</v>
      </c>
      <c r="AJ690" t="str">
        <f>IF(COUNTIF(CALC_CONN_TEB0187_REV01!F:F,IF(AH690&lt;&gt;"---",VLOOKUP(AD690,CALC_CONN_TEB0187_REV01!F:M,8,0),IF(IFERROR(IF(AD690=AH690,AI690,AH690),"---")="---","---",IF(COUNTIF(CALC_CONN_TEB0187_REV01!F:F,IFERROR(IF(AD690=AH690,AI690,AH690),"---"))&gt;0,"---",IFERROR(IF(AD690=AH690,AI690,AH690),"---")))))=1,IF(AH690&lt;&gt;"---",VLOOKUP(AD690,CALC_CONN_TEB0187_REV01!F:M,8,0),IF(IFERROR(IF(AD690=AH690,AI690,AH690),"---")="---","---",IF(COUNTIF(CALC_CONN_TEB0187_REV01!F:F,IFERROR(IF(AD690=AH690,AI690,AH690),"---"))&gt;0,"---",IFERROR(IF(AD690=AH690,AI690,AH690),"---")))),"---")</f>
        <v>---</v>
      </c>
      <c r="AK690" t="str">
        <f>IF(COUNTIF(CALC_CONN_TEB0187_REV01!F:F,IF(AH690&lt;&gt;"---",VLOOKUP(AD690,CALC_CONN_TEB0187_REV01!F:M,8,0),IF(IFERROR(IF(AD690=AH690,AI690,AH690),"---")="---","---",IF(COUNTIF(CALC_CONN_TEB0187_REV01!F:F,IFERROR(IF(AD690=AH690,AI690,AH690),"---"))&gt;0,"---",IFERROR(IF(AD690=AH690,AI690,AH690),"---")))))=0,IF(AH690&lt;&gt;"---",VLOOKUP(AD690,CALC_CONN_TEB0187_REV01!F:M,8,0),IF(IFERROR(IF(AD690=AH690,AI690,AH690),"---")="---","---",IF(COUNTIF(CALC_CONN_TEB0187_REV01!F:F,IFERROR(IF(AD690=AH690,AI690,AH690),"---"))&gt;0,"---",IFERROR(IF(AD690=AH690,AI690,AH690),"---")))),"---")</f>
        <v>---</v>
      </c>
      <c r="AL690">
        <f t="shared" si="140"/>
        <v>91.960800000000006</v>
      </c>
      <c r="AM690">
        <f t="shared" si="141"/>
        <v>2</v>
      </c>
      <c r="AT690" t="str">
        <f t="shared" si="134"/>
        <v>HDMI_D13</v>
      </c>
      <c r="AU690" t="str">
        <f t="shared" si="135"/>
        <v>--</v>
      </c>
    </row>
    <row r="691" spans="1:47" x14ac:dyDescent="0.25">
      <c r="A691" t="str">
        <f t="shared" si="130"/>
        <v>J3-D27</v>
      </c>
      <c r="B691" t="str">
        <f t="shared" si="131"/>
        <v>VCCIO_6B</v>
      </c>
      <c r="C691" t="str">
        <f t="shared" si="132"/>
        <v>J3-VCCIO_6B</v>
      </c>
      <c r="D691" t="str">
        <f t="shared" si="133"/>
        <v>J3-D27</v>
      </c>
      <c r="E691" t="s">
        <v>411</v>
      </c>
      <c r="F691" t="s">
        <v>376</v>
      </c>
      <c r="G691" t="s">
        <v>1182</v>
      </c>
      <c r="L691" t="s">
        <v>3934</v>
      </c>
      <c r="M691" t="s">
        <v>428</v>
      </c>
      <c r="N691">
        <v>59.912399999999998</v>
      </c>
      <c r="AA691">
        <f t="shared" si="142"/>
        <v>686</v>
      </c>
      <c r="AB691" t="str">
        <f>B2B!B688</f>
        <v>J3</v>
      </c>
      <c r="AC691" t="str">
        <f>B2B!C688</f>
        <v>D26</v>
      </c>
      <c r="AD691" t="str">
        <f t="shared" si="136"/>
        <v>J3-D26</v>
      </c>
      <c r="AE691" t="str">
        <f t="shared" si="137"/>
        <v>HDMI_D13</v>
      </c>
      <c r="AG691" t="str">
        <f t="shared" si="138"/>
        <v>--</v>
      </c>
      <c r="AH691" t="str">
        <f t="shared" si="139"/>
        <v>J3-D26</v>
      </c>
      <c r="AI691" t="str">
        <f>IFERROR(IF(IF(AG691="--",INDEX(D:D,MATCH(AE691,INDEX(B:B,MATCH(AE691,B:B,)+1):B11205,)+MATCH(AE691,B:B,)))=AD691,VLOOKUP(AE691,B:D,3,0),IF(AG691="--",INDEX(D:D,MATCH(AE691,INDEX(B:B,MATCH(AE691,B:B,)+1):B11205,)+MATCH(AE691,B:B,)),"---")),"---")</f>
        <v>U23-46</v>
      </c>
      <c r="AJ691" t="str">
        <f>IF(COUNTIF(CALC_CONN_TEB0187_REV01!F:F,IF(AH691&lt;&gt;"---",VLOOKUP(AD691,CALC_CONN_TEB0187_REV01!F:M,8,0),IF(IFERROR(IF(AD691=AH691,AI691,AH691),"---")="---","---",IF(COUNTIF(CALC_CONN_TEB0187_REV01!F:F,IFERROR(IF(AD691=AH691,AI691,AH691),"---"))&gt;0,"---",IFERROR(IF(AD691=AH691,AI691,AH691),"---")))))=1,IF(AH691&lt;&gt;"---",VLOOKUP(AD691,CALC_CONN_TEB0187_REV01!F:M,8,0),IF(IFERROR(IF(AD691=AH691,AI691,AH691),"---")="---","---",IF(COUNTIF(CALC_CONN_TEB0187_REV01!F:F,IFERROR(IF(AD691=AH691,AI691,AH691),"---"))&gt;0,"---",IFERROR(IF(AD691=AH691,AI691,AH691),"---")))),"---")</f>
        <v>---</v>
      </c>
      <c r="AK691" t="str">
        <f>IF(COUNTIF(CALC_CONN_TEB0187_REV01!F:F,IF(AH691&lt;&gt;"---",VLOOKUP(AD691,CALC_CONN_TEB0187_REV01!F:M,8,0),IF(IFERROR(IF(AD691=AH691,AI691,AH691),"---")="---","---",IF(COUNTIF(CALC_CONN_TEB0187_REV01!F:F,IFERROR(IF(AD691=AH691,AI691,AH691),"---"))&gt;0,"---",IFERROR(IF(AD691=AH691,AI691,AH691),"---")))))=0,IF(AH691&lt;&gt;"---",VLOOKUP(AD691,CALC_CONN_TEB0187_REV01!F:M,8,0),IF(IFERROR(IF(AD691=AH691,AI691,AH691),"---")="---","---",IF(COUNTIF(CALC_CONN_TEB0187_REV01!F:F,IFERROR(IF(AD691=AH691,AI691,AH691),"---"))&gt;0,"---",IFERROR(IF(AD691=AH691,AI691,AH691),"---")))),"---")</f>
        <v>U23-46</v>
      </c>
      <c r="AL691">
        <f t="shared" si="140"/>
        <v>52.729500000000002</v>
      </c>
      <c r="AM691">
        <f t="shared" si="141"/>
        <v>2</v>
      </c>
      <c r="AT691" t="str">
        <f t="shared" si="134"/>
        <v>VCCIO_6B</v>
      </c>
      <c r="AU691" t="str">
        <f t="shared" si="135"/>
        <v>--</v>
      </c>
    </row>
    <row r="692" spans="1:47" x14ac:dyDescent="0.25">
      <c r="A692" t="str">
        <f t="shared" si="130"/>
        <v>J3-D28</v>
      </c>
      <c r="B692" t="str">
        <f t="shared" si="131"/>
        <v>HDMI_D12</v>
      </c>
      <c r="C692" t="str">
        <f t="shared" si="132"/>
        <v>J3-HDMI_D12</v>
      </c>
      <c r="D692" t="str">
        <f t="shared" si="133"/>
        <v>J3-D28</v>
      </c>
      <c r="E692" t="s">
        <v>411</v>
      </c>
      <c r="F692" t="s">
        <v>377</v>
      </c>
      <c r="G692" t="s">
        <v>4088</v>
      </c>
      <c r="L692" t="s">
        <v>3863</v>
      </c>
      <c r="M692" t="s">
        <v>428</v>
      </c>
      <c r="N692">
        <v>58.344499999999996</v>
      </c>
      <c r="AA692">
        <f t="shared" si="142"/>
        <v>687</v>
      </c>
      <c r="AB692" t="str">
        <f>B2B!B689</f>
        <v>J3</v>
      </c>
      <c r="AC692" t="str">
        <f>B2B!C689</f>
        <v>D27</v>
      </c>
      <c r="AD692" t="str">
        <f t="shared" si="136"/>
        <v>J3-D27</v>
      </c>
      <c r="AE692" t="str">
        <f t="shared" si="137"/>
        <v>VCCIO_6B</v>
      </c>
      <c r="AG692" t="str">
        <f t="shared" si="138"/>
        <v>--</v>
      </c>
      <c r="AH692" t="str">
        <f t="shared" si="139"/>
        <v>J3-D27</v>
      </c>
      <c r="AI692" t="str">
        <f>IFERROR(IF(IF(AG692="--",INDEX(D:D,MATCH(AE692,INDEX(B:B,MATCH(AE692,B:B,)+1):B11206,)+MATCH(AE692,B:B,)))=AD692,VLOOKUP(AE692,B:D,3,0),IF(AG692="--",INDEX(D:D,MATCH(AE692,INDEX(B:B,MATCH(AE692,B:B,)+1):B11206,)+MATCH(AE692,B:B,)),"---")),"---")</f>
        <v>L41-2</v>
      </c>
      <c r="AJ692" t="str">
        <f>IF(COUNTIF(CALC_CONN_TEB0187_REV01!F:F,IF(AH692&lt;&gt;"---",VLOOKUP(AD692,CALC_CONN_TEB0187_REV01!F:M,8,0),IF(IFERROR(IF(AD692=AH692,AI692,AH692),"---")="---","---",IF(COUNTIF(CALC_CONN_TEB0187_REV01!F:F,IFERROR(IF(AD692=AH692,AI692,AH692),"---"))&gt;0,"---",IFERROR(IF(AD692=AH692,AI692,AH692),"---")))))=1,IF(AH692&lt;&gt;"---",VLOOKUP(AD692,CALC_CONN_TEB0187_REV01!F:M,8,0),IF(IFERROR(IF(AD692=AH692,AI692,AH692),"---")="---","---",IF(COUNTIF(CALC_CONN_TEB0187_REV01!F:F,IFERROR(IF(AD692=AH692,AI692,AH692),"---"))&gt;0,"---",IFERROR(IF(AD692=AH692,AI692,AH692),"---")))),"---")</f>
        <v>---</v>
      </c>
      <c r="AK692" t="str">
        <f>IF(COUNTIF(CALC_CONN_TEB0187_REV01!F:F,IF(AH692&lt;&gt;"---",VLOOKUP(AD692,CALC_CONN_TEB0187_REV01!F:M,8,0),IF(IFERROR(IF(AD692=AH692,AI692,AH692),"---")="---","---",IF(COUNTIF(CALC_CONN_TEB0187_REV01!F:F,IFERROR(IF(AD692=AH692,AI692,AH692),"---"))&gt;0,"---",IFERROR(IF(AD692=AH692,AI692,AH692),"---")))))=0,IF(AH692&lt;&gt;"---",VLOOKUP(AD692,CALC_CONN_TEB0187_REV01!F:M,8,0),IF(IFERROR(IF(AD692=AH692,AI692,AH692),"---")="---","---",IF(COUNTIF(CALC_CONN_TEB0187_REV01!F:F,IFERROR(IF(AD692=AH692,AI692,AH692),"---"))&gt;0,"---",IFERROR(IF(AD692=AH692,AI692,AH692),"---")))),"---")</f>
        <v>L41-2</v>
      </c>
      <c r="AL692">
        <f t="shared" si="140"/>
        <v>2.0379999999999998</v>
      </c>
      <c r="AM692">
        <f t="shared" si="141"/>
        <v>2</v>
      </c>
      <c r="AT692" t="str">
        <f t="shared" si="134"/>
        <v>HDMI_D12</v>
      </c>
      <c r="AU692" t="str">
        <f t="shared" si="135"/>
        <v>--</v>
      </c>
    </row>
    <row r="693" spans="1:47" x14ac:dyDescent="0.25">
      <c r="A693" t="str">
        <f t="shared" si="130"/>
        <v>J3-D29</v>
      </c>
      <c r="B693" t="str">
        <f t="shared" si="131"/>
        <v>HDMI_D11</v>
      </c>
      <c r="C693" t="str">
        <f t="shared" si="132"/>
        <v>J3-HDMI_D11</v>
      </c>
      <c r="D693" t="str">
        <f t="shared" si="133"/>
        <v>J3-D29</v>
      </c>
      <c r="E693" t="s">
        <v>411</v>
      </c>
      <c r="F693" t="s">
        <v>378</v>
      </c>
      <c r="G693" t="s">
        <v>4087</v>
      </c>
      <c r="L693" t="s">
        <v>3861</v>
      </c>
      <c r="M693" t="s">
        <v>428</v>
      </c>
      <c r="N693">
        <v>58.382300000000001</v>
      </c>
      <c r="AA693">
        <f t="shared" si="142"/>
        <v>688</v>
      </c>
      <c r="AB693" t="str">
        <f>B2B!B690</f>
        <v>J3</v>
      </c>
      <c r="AC693" t="str">
        <f>B2B!C690</f>
        <v>D28</v>
      </c>
      <c r="AD693" t="str">
        <f t="shared" si="136"/>
        <v>J3-D28</v>
      </c>
      <c r="AE693" t="str">
        <f t="shared" si="137"/>
        <v>HDMI_D12</v>
      </c>
      <c r="AG693" t="str">
        <f t="shared" si="138"/>
        <v>--</v>
      </c>
      <c r="AH693" t="str">
        <f t="shared" si="139"/>
        <v>J3-D28</v>
      </c>
      <c r="AI693" t="str">
        <f>IFERROR(IF(IF(AG693="--",INDEX(D:D,MATCH(AE693,INDEX(B:B,MATCH(AE693,B:B,)+1):B11207,)+MATCH(AE693,B:B,)))=AD693,VLOOKUP(AE693,B:D,3,0),IF(AG693="--",INDEX(D:D,MATCH(AE693,INDEX(B:B,MATCH(AE693,B:B,)+1):B11207,)+MATCH(AE693,B:B,)),"---")),"---")</f>
        <v>U23-47</v>
      </c>
      <c r="AJ693" t="str">
        <f>IF(COUNTIF(CALC_CONN_TEB0187_REV01!F:F,IF(AH693&lt;&gt;"---",VLOOKUP(AD693,CALC_CONN_TEB0187_REV01!F:M,8,0),IF(IFERROR(IF(AD693=AH693,AI693,AH693),"---")="---","---",IF(COUNTIF(CALC_CONN_TEB0187_REV01!F:F,IFERROR(IF(AD693=AH693,AI693,AH693),"---"))&gt;0,"---",IFERROR(IF(AD693=AH693,AI693,AH693),"---")))))=1,IF(AH693&lt;&gt;"---",VLOOKUP(AD693,CALC_CONN_TEB0187_REV01!F:M,8,0),IF(IFERROR(IF(AD693=AH693,AI693,AH693),"---")="---","---",IF(COUNTIF(CALC_CONN_TEB0187_REV01!F:F,IFERROR(IF(AD693=AH693,AI693,AH693),"---"))&gt;0,"---",IFERROR(IF(AD693=AH693,AI693,AH693),"---")))),"---")</f>
        <v>---</v>
      </c>
      <c r="AK693" t="str">
        <f>IF(COUNTIF(CALC_CONN_TEB0187_REV01!F:F,IF(AH693&lt;&gt;"---",VLOOKUP(AD693,CALC_CONN_TEB0187_REV01!F:M,8,0),IF(IFERROR(IF(AD693=AH693,AI693,AH693),"---")="---","---",IF(COUNTIF(CALC_CONN_TEB0187_REV01!F:F,IFERROR(IF(AD693=AH693,AI693,AH693),"---"))&gt;0,"---",IFERROR(IF(AD693=AH693,AI693,AH693),"---")))))=0,IF(AH693&lt;&gt;"---",VLOOKUP(AD693,CALC_CONN_TEB0187_REV01!F:M,8,0),IF(IFERROR(IF(AD693=AH693,AI693,AH693),"---")="---","---",IF(COUNTIF(CALC_CONN_TEB0187_REV01!F:F,IFERROR(IF(AD693=AH693,AI693,AH693),"---"))&gt;0,"---",IFERROR(IF(AD693=AH693,AI693,AH693),"---")))),"---")</f>
        <v>U23-47</v>
      </c>
      <c r="AL693">
        <f t="shared" si="140"/>
        <v>51.975900000000003</v>
      </c>
      <c r="AM693">
        <f t="shared" si="141"/>
        <v>2</v>
      </c>
      <c r="AT693" t="str">
        <f t="shared" si="134"/>
        <v>HDMI_D11</v>
      </c>
      <c r="AU693" t="str">
        <f t="shared" si="135"/>
        <v>--</v>
      </c>
    </row>
    <row r="694" spans="1:47" x14ac:dyDescent="0.25">
      <c r="A694" t="str">
        <f t="shared" si="130"/>
        <v>J3-D30</v>
      </c>
      <c r="B694" t="str">
        <f t="shared" si="131"/>
        <v>HDMI_D6</v>
      </c>
      <c r="C694" t="str">
        <f t="shared" si="132"/>
        <v>J3-HDMI_D6</v>
      </c>
      <c r="D694" t="str">
        <f t="shared" si="133"/>
        <v>J3-D30</v>
      </c>
      <c r="E694" t="s">
        <v>411</v>
      </c>
      <c r="F694" t="s">
        <v>379</v>
      </c>
      <c r="G694" t="s">
        <v>4106</v>
      </c>
      <c r="L694" t="s">
        <v>4356</v>
      </c>
      <c r="M694" t="s">
        <v>428</v>
      </c>
      <c r="N694">
        <v>106.1771</v>
      </c>
      <c r="AA694">
        <f t="shared" si="142"/>
        <v>689</v>
      </c>
      <c r="AB694" t="str">
        <f>B2B!B691</f>
        <v>J3</v>
      </c>
      <c r="AC694" t="str">
        <f>B2B!C691</f>
        <v>D29</v>
      </c>
      <c r="AD694" t="str">
        <f t="shared" si="136"/>
        <v>J3-D29</v>
      </c>
      <c r="AE694" t="str">
        <f t="shared" si="137"/>
        <v>HDMI_D11</v>
      </c>
      <c r="AG694" t="str">
        <f t="shared" si="138"/>
        <v>--</v>
      </c>
      <c r="AH694" t="str">
        <f t="shared" si="139"/>
        <v>J3-D29</v>
      </c>
      <c r="AI694" t="str">
        <f>IFERROR(IF(IF(AG694="--",INDEX(D:D,MATCH(AE694,INDEX(B:B,MATCH(AE694,B:B,)+1):B11208,)+MATCH(AE694,B:B,)))=AD694,VLOOKUP(AE694,B:D,3,0),IF(AG694="--",INDEX(D:D,MATCH(AE694,INDEX(B:B,MATCH(AE694,B:B,)+1):B11208,)+MATCH(AE694,B:B,)),"---")),"---")</f>
        <v>U23-50</v>
      </c>
      <c r="AJ694" t="str">
        <f>IF(COUNTIF(CALC_CONN_TEB0187_REV01!F:F,IF(AH694&lt;&gt;"---",VLOOKUP(AD694,CALC_CONN_TEB0187_REV01!F:M,8,0),IF(IFERROR(IF(AD694=AH694,AI694,AH694),"---")="---","---",IF(COUNTIF(CALC_CONN_TEB0187_REV01!F:F,IFERROR(IF(AD694=AH694,AI694,AH694),"---"))&gt;0,"---",IFERROR(IF(AD694=AH694,AI694,AH694),"---")))))=1,IF(AH694&lt;&gt;"---",VLOOKUP(AD694,CALC_CONN_TEB0187_REV01!F:M,8,0),IF(IFERROR(IF(AD694=AH694,AI694,AH694),"---")="---","---",IF(COUNTIF(CALC_CONN_TEB0187_REV01!F:F,IFERROR(IF(AD694=AH694,AI694,AH694),"---"))&gt;0,"---",IFERROR(IF(AD694=AH694,AI694,AH694),"---")))),"---")</f>
        <v>---</v>
      </c>
      <c r="AK694" t="str">
        <f>IF(COUNTIF(CALC_CONN_TEB0187_REV01!F:F,IF(AH694&lt;&gt;"---",VLOOKUP(AD694,CALC_CONN_TEB0187_REV01!F:M,8,0),IF(IFERROR(IF(AD694=AH694,AI694,AH694),"---")="---","---",IF(COUNTIF(CALC_CONN_TEB0187_REV01!F:F,IFERROR(IF(AD694=AH694,AI694,AH694),"---"))&gt;0,"---",IFERROR(IF(AD694=AH694,AI694,AH694),"---")))))=0,IF(AH694&lt;&gt;"---",VLOOKUP(AD694,CALC_CONN_TEB0187_REV01!F:M,8,0),IF(IFERROR(IF(AD694=AH694,AI694,AH694),"---")="---","---",IF(COUNTIF(CALC_CONN_TEB0187_REV01!F:F,IFERROR(IF(AD694=AH694,AI694,AH694),"---"))&gt;0,"---",IFERROR(IF(AD694=AH694,AI694,AH694),"---")))),"---")</f>
        <v>U23-50</v>
      </c>
      <c r="AL694">
        <f t="shared" si="140"/>
        <v>49.732300000000002</v>
      </c>
      <c r="AM694">
        <f t="shared" si="141"/>
        <v>2</v>
      </c>
      <c r="AT694" t="str">
        <f t="shared" si="134"/>
        <v>HDMI_D6</v>
      </c>
      <c r="AU694" t="str">
        <f t="shared" si="135"/>
        <v>--</v>
      </c>
    </row>
    <row r="695" spans="1:47" x14ac:dyDescent="0.25">
      <c r="A695" t="str">
        <f t="shared" si="130"/>
        <v>J3-D31</v>
      </c>
      <c r="B695" t="str">
        <f t="shared" si="131"/>
        <v>HDMI_D4</v>
      </c>
      <c r="C695" t="str">
        <f t="shared" si="132"/>
        <v>J3-HDMI_D4</v>
      </c>
      <c r="D695" t="str">
        <f t="shared" si="133"/>
        <v>J3-D31</v>
      </c>
      <c r="E695" t="s">
        <v>411</v>
      </c>
      <c r="F695" t="s">
        <v>380</v>
      </c>
      <c r="G695" t="s">
        <v>4104</v>
      </c>
      <c r="L695" t="s">
        <v>4357</v>
      </c>
      <c r="M695" t="s">
        <v>428</v>
      </c>
      <c r="N695">
        <v>106.571</v>
      </c>
      <c r="AA695">
        <f t="shared" si="142"/>
        <v>690</v>
      </c>
      <c r="AB695" t="str">
        <f>B2B!B692</f>
        <v>J3</v>
      </c>
      <c r="AC695" t="str">
        <f>B2B!C692</f>
        <v>D30</v>
      </c>
      <c r="AD695" t="str">
        <f t="shared" si="136"/>
        <v>J3-D30</v>
      </c>
      <c r="AE695" t="str">
        <f t="shared" si="137"/>
        <v>HDMI_D6</v>
      </c>
      <c r="AG695" t="str">
        <f t="shared" si="138"/>
        <v>--</v>
      </c>
      <c r="AH695" t="str">
        <f t="shared" si="139"/>
        <v>J3-D30</v>
      </c>
      <c r="AI695" t="str">
        <f>IFERROR(IF(IF(AG695="--",INDEX(D:D,MATCH(AE695,INDEX(B:B,MATCH(AE695,B:B,)+1):B11209,)+MATCH(AE695,B:B,)))=AD695,VLOOKUP(AE695,B:D,3,0),IF(AG695="--",INDEX(D:D,MATCH(AE695,INDEX(B:B,MATCH(AE695,B:B,)+1):B11209,)+MATCH(AE695,B:B,)),"---")),"---")</f>
        <v>U23-55</v>
      </c>
      <c r="AJ695" t="str">
        <f>IF(COUNTIF(CALC_CONN_TEB0187_REV01!F:F,IF(AH695&lt;&gt;"---",VLOOKUP(AD695,CALC_CONN_TEB0187_REV01!F:M,8,0),IF(IFERROR(IF(AD695=AH695,AI695,AH695),"---")="---","---",IF(COUNTIF(CALC_CONN_TEB0187_REV01!F:F,IFERROR(IF(AD695=AH695,AI695,AH695),"---"))&gt;0,"---",IFERROR(IF(AD695=AH695,AI695,AH695),"---")))))=1,IF(AH695&lt;&gt;"---",VLOOKUP(AD695,CALC_CONN_TEB0187_REV01!F:M,8,0),IF(IFERROR(IF(AD695=AH695,AI695,AH695),"---")="---","---",IF(COUNTIF(CALC_CONN_TEB0187_REV01!F:F,IFERROR(IF(AD695=AH695,AI695,AH695),"---"))&gt;0,"---",IFERROR(IF(AD695=AH695,AI695,AH695),"---")))),"---")</f>
        <v>---</v>
      </c>
      <c r="AK695" t="str">
        <f>IF(COUNTIF(CALC_CONN_TEB0187_REV01!F:F,IF(AH695&lt;&gt;"---",VLOOKUP(AD695,CALC_CONN_TEB0187_REV01!F:M,8,0),IF(IFERROR(IF(AD695=AH695,AI695,AH695),"---")="---","---",IF(COUNTIF(CALC_CONN_TEB0187_REV01!F:F,IFERROR(IF(AD695=AH695,AI695,AH695),"---"))&gt;0,"---",IFERROR(IF(AD695=AH695,AI695,AH695),"---")))))=0,IF(AH695&lt;&gt;"---",VLOOKUP(AD695,CALC_CONN_TEB0187_REV01!F:M,8,0),IF(IFERROR(IF(AD695=AH695,AI695,AH695),"---")="---","---",IF(COUNTIF(CALC_CONN_TEB0187_REV01!F:F,IFERROR(IF(AD695=AH695,AI695,AH695),"---"))&gt;0,"---",IFERROR(IF(AD695=AH695,AI695,AH695),"---")))),"---")</f>
        <v>U23-55</v>
      </c>
      <c r="AL695">
        <f t="shared" si="140"/>
        <v>49.480200000000004</v>
      </c>
      <c r="AM695">
        <f t="shared" si="141"/>
        <v>2</v>
      </c>
      <c r="AT695" t="str">
        <f t="shared" si="134"/>
        <v>HDMI_D4</v>
      </c>
      <c r="AU695" t="str">
        <f t="shared" si="135"/>
        <v>--</v>
      </c>
    </row>
    <row r="696" spans="1:47" x14ac:dyDescent="0.25">
      <c r="A696" t="str">
        <f t="shared" si="130"/>
        <v>J3-D32</v>
      </c>
      <c r="B696" t="str">
        <f t="shared" si="131"/>
        <v>HDMI_D3</v>
      </c>
      <c r="C696" t="str">
        <f t="shared" si="132"/>
        <v>J3-HDMI_D3</v>
      </c>
      <c r="D696" t="str">
        <f t="shared" si="133"/>
        <v>J3-D32</v>
      </c>
      <c r="E696" t="s">
        <v>411</v>
      </c>
      <c r="F696" t="s">
        <v>381</v>
      </c>
      <c r="G696" t="s">
        <v>4102</v>
      </c>
      <c r="L696" t="s">
        <v>3779</v>
      </c>
      <c r="M696" t="s">
        <v>428</v>
      </c>
      <c r="N696">
        <v>3.0882000000000001</v>
      </c>
      <c r="AA696">
        <f t="shared" si="142"/>
        <v>691</v>
      </c>
      <c r="AB696" t="str">
        <f>B2B!B693</f>
        <v>J3</v>
      </c>
      <c r="AC696" t="str">
        <f>B2B!C693</f>
        <v>D31</v>
      </c>
      <c r="AD696" t="str">
        <f t="shared" si="136"/>
        <v>J3-D31</v>
      </c>
      <c r="AE696" t="str">
        <f t="shared" si="137"/>
        <v>HDMI_D4</v>
      </c>
      <c r="AG696" t="str">
        <f t="shared" si="138"/>
        <v>--</v>
      </c>
      <c r="AH696" t="str">
        <f t="shared" si="139"/>
        <v>J3-D31</v>
      </c>
      <c r="AI696" t="str">
        <f>IFERROR(IF(IF(AG696="--",INDEX(D:D,MATCH(AE696,INDEX(B:B,MATCH(AE696,B:B,)+1):B11210,)+MATCH(AE696,B:B,)))=AD696,VLOOKUP(AE696,B:D,3,0),IF(AG696="--",INDEX(D:D,MATCH(AE696,INDEX(B:B,MATCH(AE696,B:B,)+1):B11210,)+MATCH(AE696,B:B,)),"---")),"---")</f>
        <v>U23-59</v>
      </c>
      <c r="AJ696" t="str">
        <f>IF(COUNTIF(CALC_CONN_TEB0187_REV01!F:F,IF(AH696&lt;&gt;"---",VLOOKUP(AD696,CALC_CONN_TEB0187_REV01!F:M,8,0),IF(IFERROR(IF(AD696=AH696,AI696,AH696),"---")="---","---",IF(COUNTIF(CALC_CONN_TEB0187_REV01!F:F,IFERROR(IF(AD696=AH696,AI696,AH696),"---"))&gt;0,"---",IFERROR(IF(AD696=AH696,AI696,AH696),"---")))))=1,IF(AH696&lt;&gt;"---",VLOOKUP(AD696,CALC_CONN_TEB0187_REV01!F:M,8,0),IF(IFERROR(IF(AD696=AH696,AI696,AH696),"---")="---","---",IF(COUNTIF(CALC_CONN_TEB0187_REV01!F:F,IFERROR(IF(AD696=AH696,AI696,AH696),"---"))&gt;0,"---",IFERROR(IF(AD696=AH696,AI696,AH696),"---")))),"---")</f>
        <v>---</v>
      </c>
      <c r="AK696" t="str">
        <f>IF(COUNTIF(CALC_CONN_TEB0187_REV01!F:F,IF(AH696&lt;&gt;"---",VLOOKUP(AD696,CALC_CONN_TEB0187_REV01!F:M,8,0),IF(IFERROR(IF(AD696=AH696,AI696,AH696),"---")="---","---",IF(COUNTIF(CALC_CONN_TEB0187_REV01!F:F,IFERROR(IF(AD696=AH696,AI696,AH696),"---"))&gt;0,"---",IFERROR(IF(AD696=AH696,AI696,AH696),"---")))))=0,IF(AH696&lt;&gt;"---",VLOOKUP(AD696,CALC_CONN_TEB0187_REV01!F:M,8,0),IF(IFERROR(IF(AD696=AH696,AI696,AH696),"---")="---","---",IF(COUNTIF(CALC_CONN_TEB0187_REV01!F:F,IFERROR(IF(AD696=AH696,AI696,AH696),"---"))&gt;0,"---",IFERROR(IF(AD696=AH696,AI696,AH696),"---")))),"---")</f>
        <v>U23-59</v>
      </c>
      <c r="AL696">
        <f t="shared" si="140"/>
        <v>50.961100000000002</v>
      </c>
      <c r="AM696">
        <f t="shared" si="141"/>
        <v>2</v>
      </c>
      <c r="AT696" t="str">
        <f t="shared" si="134"/>
        <v>HDMI_D3</v>
      </c>
      <c r="AU696" t="str">
        <f t="shared" si="135"/>
        <v>--</v>
      </c>
    </row>
    <row r="697" spans="1:47" x14ac:dyDescent="0.25">
      <c r="A697" t="str">
        <f t="shared" si="130"/>
        <v>J3-D33</v>
      </c>
      <c r="B697" t="str">
        <f t="shared" si="131"/>
        <v>GND</v>
      </c>
      <c r="C697" t="str">
        <f t="shared" si="132"/>
        <v>J3-GND</v>
      </c>
      <c r="D697" t="str">
        <f t="shared" si="133"/>
        <v>J3-D33</v>
      </c>
      <c r="E697" t="s">
        <v>411</v>
      </c>
      <c r="F697" t="s">
        <v>382</v>
      </c>
      <c r="G697" t="s">
        <v>433</v>
      </c>
      <c r="L697" t="s">
        <v>3777</v>
      </c>
      <c r="M697" t="s">
        <v>428</v>
      </c>
      <c r="N697">
        <v>3.0623999999999998</v>
      </c>
      <c r="AA697">
        <f t="shared" si="142"/>
        <v>692</v>
      </c>
      <c r="AB697" t="str">
        <f>B2B!B694</f>
        <v>J3</v>
      </c>
      <c r="AC697" t="str">
        <f>B2B!C694</f>
        <v>D32</v>
      </c>
      <c r="AD697" t="str">
        <f t="shared" si="136"/>
        <v>J3-D32</v>
      </c>
      <c r="AE697" t="str">
        <f t="shared" si="137"/>
        <v>HDMI_D3</v>
      </c>
      <c r="AG697" t="str">
        <f t="shared" si="138"/>
        <v>--</v>
      </c>
      <c r="AH697" t="str">
        <f t="shared" si="139"/>
        <v>J3-D32</v>
      </c>
      <c r="AI697" t="str">
        <f>IFERROR(IF(IF(AG697="--",INDEX(D:D,MATCH(AE697,INDEX(B:B,MATCH(AE697,B:B,)+1):B11211,)+MATCH(AE697,B:B,)))=AD697,VLOOKUP(AE697,B:D,3,0),IF(AG697="--",INDEX(D:D,MATCH(AE697,INDEX(B:B,MATCH(AE697,B:B,)+1):B11211,)+MATCH(AE697,B:B,)),"---")),"---")</f>
        <v>U23-60</v>
      </c>
      <c r="AJ697" t="str">
        <f>IF(COUNTIF(CALC_CONN_TEB0187_REV01!F:F,IF(AH697&lt;&gt;"---",VLOOKUP(AD697,CALC_CONN_TEB0187_REV01!F:M,8,0),IF(IFERROR(IF(AD697=AH697,AI697,AH697),"---")="---","---",IF(COUNTIF(CALC_CONN_TEB0187_REV01!F:F,IFERROR(IF(AD697=AH697,AI697,AH697),"---"))&gt;0,"---",IFERROR(IF(AD697=AH697,AI697,AH697),"---")))))=1,IF(AH697&lt;&gt;"---",VLOOKUP(AD697,CALC_CONN_TEB0187_REV01!F:M,8,0),IF(IFERROR(IF(AD697=AH697,AI697,AH697),"---")="---","---",IF(COUNTIF(CALC_CONN_TEB0187_REV01!F:F,IFERROR(IF(AD697=AH697,AI697,AH697),"---"))&gt;0,"---",IFERROR(IF(AD697=AH697,AI697,AH697),"---")))),"---")</f>
        <v>---</v>
      </c>
      <c r="AK697" t="str">
        <f>IF(COUNTIF(CALC_CONN_TEB0187_REV01!F:F,IF(AH697&lt;&gt;"---",VLOOKUP(AD697,CALC_CONN_TEB0187_REV01!F:M,8,0),IF(IFERROR(IF(AD697=AH697,AI697,AH697),"---")="---","---",IF(COUNTIF(CALC_CONN_TEB0187_REV01!F:F,IFERROR(IF(AD697=AH697,AI697,AH697),"---"))&gt;0,"---",IFERROR(IF(AD697=AH697,AI697,AH697),"---")))))=0,IF(AH697&lt;&gt;"---",VLOOKUP(AD697,CALC_CONN_TEB0187_REV01!F:M,8,0),IF(IFERROR(IF(AD697=AH697,AI697,AH697),"---")="---","---",IF(COUNTIF(CALC_CONN_TEB0187_REV01!F:F,IFERROR(IF(AD697=AH697,AI697,AH697),"---"))&gt;0,"---",IFERROR(IF(AD697=AH697,AI697,AH697),"---")))),"---")</f>
        <v>U23-60</v>
      </c>
      <c r="AL697">
        <f t="shared" si="140"/>
        <v>49.9161</v>
      </c>
      <c r="AM697">
        <f t="shared" si="141"/>
        <v>2</v>
      </c>
      <c r="AT697">
        <f t="shared" si="134"/>
        <v>0</v>
      </c>
      <c r="AU697">
        <f t="shared" si="135"/>
        <v>0</v>
      </c>
    </row>
    <row r="698" spans="1:47" x14ac:dyDescent="0.25">
      <c r="A698" t="str">
        <f t="shared" si="130"/>
        <v>J3-D34</v>
      </c>
      <c r="B698" t="str">
        <f t="shared" si="131"/>
        <v>LA20_P</v>
      </c>
      <c r="C698" t="str">
        <f t="shared" si="132"/>
        <v>J3-LA20_P</v>
      </c>
      <c r="D698" t="str">
        <f t="shared" si="133"/>
        <v>J3-D34</v>
      </c>
      <c r="E698" t="s">
        <v>411</v>
      </c>
      <c r="F698" t="s">
        <v>383</v>
      </c>
      <c r="G698" t="s">
        <v>4186</v>
      </c>
      <c r="L698" t="s">
        <v>3718</v>
      </c>
      <c r="M698" t="s">
        <v>428</v>
      </c>
      <c r="N698">
        <v>3.2006999999999999</v>
      </c>
      <c r="AA698">
        <f t="shared" si="142"/>
        <v>693</v>
      </c>
      <c r="AB698" t="str">
        <f>B2B!B695</f>
        <v>J3</v>
      </c>
      <c r="AC698" t="str">
        <f>B2B!C695</f>
        <v>D33</v>
      </c>
      <c r="AD698" t="str">
        <f t="shared" si="136"/>
        <v>J3-D33</v>
      </c>
      <c r="AE698" t="str">
        <f t="shared" si="137"/>
        <v>GND</v>
      </c>
      <c r="AG698" t="str">
        <f t="shared" si="138"/>
        <v>---</v>
      </c>
      <c r="AH698" t="str">
        <f t="shared" si="139"/>
        <v>---</v>
      </c>
      <c r="AI698" t="str">
        <f>IFERROR(IF(IF(AG698="--",INDEX(D:D,MATCH(AE698,INDEX(B:B,MATCH(AE698,B:B,)+1):B11212,)+MATCH(AE698,B:B,)))=AD698,VLOOKUP(AE698,B:D,3,0),IF(AG698="--",INDEX(D:D,MATCH(AE698,INDEX(B:B,MATCH(AE698,B:B,)+1):B11212,)+MATCH(AE698,B:B,)),"---")),"---")</f>
        <v>---</v>
      </c>
      <c r="AJ698" t="str">
        <f>IF(COUNTIF(CALC_CONN_TEB0187_REV01!F:F,IF(AH698&lt;&gt;"---",VLOOKUP(AD698,CALC_CONN_TEB0187_REV01!F:M,8,0),IF(IFERROR(IF(AD698=AH698,AI698,AH698),"---")="---","---",IF(COUNTIF(CALC_CONN_TEB0187_REV01!F:F,IFERROR(IF(AD698=AH698,AI698,AH698),"---"))&gt;0,"---",IFERROR(IF(AD698=AH698,AI698,AH698),"---")))))=1,IF(AH698&lt;&gt;"---",VLOOKUP(AD698,CALC_CONN_TEB0187_REV01!F:M,8,0),IF(IFERROR(IF(AD698=AH698,AI698,AH698),"---")="---","---",IF(COUNTIF(CALC_CONN_TEB0187_REV01!F:F,IFERROR(IF(AD698=AH698,AI698,AH698),"---"))&gt;0,"---",IFERROR(IF(AD698=AH698,AI698,AH698),"---")))),"---")</f>
        <v>---</v>
      </c>
      <c r="AK698" t="str">
        <f>IF(COUNTIF(CALC_CONN_TEB0187_REV01!F:F,IF(AH698&lt;&gt;"---",VLOOKUP(AD698,CALC_CONN_TEB0187_REV01!F:M,8,0),IF(IFERROR(IF(AD698=AH698,AI698,AH698),"---")="---","---",IF(COUNTIF(CALC_CONN_TEB0187_REV01!F:F,IFERROR(IF(AD698=AH698,AI698,AH698),"---"))&gt;0,"---",IFERROR(IF(AD698=AH698,AI698,AH698),"---")))))=0,IF(AH698&lt;&gt;"---",VLOOKUP(AD698,CALC_CONN_TEB0187_REV01!F:M,8,0),IF(IFERROR(IF(AD698=AH698,AI698,AH698),"---")="---","---",IF(COUNTIF(CALC_CONN_TEB0187_REV01!F:F,IFERROR(IF(AD698=AH698,AI698,AH698),"---"))&gt;0,"---",IFERROR(IF(AD698=AH698,AI698,AH698),"---")))),"---")</f>
        <v>---</v>
      </c>
      <c r="AL698" t="str">
        <f t="shared" si="140"/>
        <v>---</v>
      </c>
      <c r="AM698">
        <f t="shared" si="141"/>
        <v>1098</v>
      </c>
      <c r="AT698" t="str">
        <f t="shared" si="134"/>
        <v>LA20_P</v>
      </c>
      <c r="AU698" t="str">
        <f t="shared" si="135"/>
        <v>--</v>
      </c>
    </row>
    <row r="699" spans="1:47" x14ac:dyDescent="0.25">
      <c r="A699" t="str">
        <f t="shared" si="130"/>
        <v>J3-D35</v>
      </c>
      <c r="B699" t="str">
        <f t="shared" si="131"/>
        <v>LA20_N</v>
      </c>
      <c r="C699" t="str">
        <f t="shared" si="132"/>
        <v>J3-LA20_N</v>
      </c>
      <c r="D699" t="str">
        <f t="shared" si="133"/>
        <v>J3-D35</v>
      </c>
      <c r="E699" t="s">
        <v>411</v>
      </c>
      <c r="F699" t="s">
        <v>384</v>
      </c>
      <c r="G699" t="s">
        <v>4185</v>
      </c>
      <c r="L699" t="s">
        <v>3716</v>
      </c>
      <c r="M699" t="s">
        <v>428</v>
      </c>
      <c r="N699">
        <v>3.1987000000000001</v>
      </c>
      <c r="AA699">
        <f t="shared" si="142"/>
        <v>694</v>
      </c>
      <c r="AB699" t="str">
        <f>B2B!B696</f>
        <v>J3</v>
      </c>
      <c r="AC699" t="str">
        <f>B2B!C696</f>
        <v>D34</v>
      </c>
      <c r="AD699" t="str">
        <f t="shared" si="136"/>
        <v>J3-D34</v>
      </c>
      <c r="AE699" t="str">
        <f t="shared" si="137"/>
        <v>LA20_P</v>
      </c>
      <c r="AG699" t="str">
        <f t="shared" si="138"/>
        <v>--</v>
      </c>
      <c r="AH699" t="str">
        <f t="shared" si="139"/>
        <v>J3-D34</v>
      </c>
      <c r="AI699" t="str">
        <f>IFERROR(IF(IF(AG699="--",INDEX(D:D,MATCH(AE699,INDEX(B:B,MATCH(AE699,B:B,)+1):B11213,)+MATCH(AE699,B:B,)))=AD699,VLOOKUP(AE699,B:D,3,0),IF(AG699="--",INDEX(D:D,MATCH(AE699,INDEX(B:B,MATCH(AE699,B:B,)+1):B11213,)+MATCH(AE699,B:B,)),"---")),"---")</f>
        <v>J15-G21</v>
      </c>
      <c r="AJ699" t="str">
        <f>IF(COUNTIF(CALC_CONN_TEB0187_REV01!F:F,IF(AH699&lt;&gt;"---",VLOOKUP(AD699,CALC_CONN_TEB0187_REV01!F:M,8,0),IF(IFERROR(IF(AD699=AH699,AI699,AH699),"---")="---","---",IF(COUNTIF(CALC_CONN_TEB0187_REV01!F:F,IFERROR(IF(AD699=AH699,AI699,AH699),"---"))&gt;0,"---",IFERROR(IF(AD699=AH699,AI699,AH699),"---")))))=1,IF(AH699&lt;&gt;"---",VLOOKUP(AD699,CALC_CONN_TEB0187_REV01!F:M,8,0),IF(IFERROR(IF(AD699=AH699,AI699,AH699),"---")="---","---",IF(COUNTIF(CALC_CONN_TEB0187_REV01!F:F,IFERROR(IF(AD699=AH699,AI699,AH699),"---"))&gt;0,"---",IFERROR(IF(AD699=AH699,AI699,AH699),"---")))),"---")</f>
        <v>---</v>
      </c>
      <c r="AK699" t="str">
        <f>IF(COUNTIF(CALC_CONN_TEB0187_REV01!F:F,IF(AH699&lt;&gt;"---",VLOOKUP(AD699,CALC_CONN_TEB0187_REV01!F:M,8,0),IF(IFERROR(IF(AD699=AH699,AI699,AH699),"---")="---","---",IF(COUNTIF(CALC_CONN_TEB0187_REV01!F:F,IFERROR(IF(AD699=AH699,AI699,AH699),"---"))&gt;0,"---",IFERROR(IF(AD699=AH699,AI699,AH699),"---")))))=0,IF(AH699&lt;&gt;"---",VLOOKUP(AD699,CALC_CONN_TEB0187_REV01!F:M,8,0),IF(IFERROR(IF(AD699=AH699,AI699,AH699),"---")="---","---",IF(COUNTIF(CALC_CONN_TEB0187_REV01!F:F,IFERROR(IF(AD699=AH699,AI699,AH699),"---"))&gt;0,"---",IFERROR(IF(AD699=AH699,AI699,AH699),"---")))),"---")</f>
        <v>J15-G21</v>
      </c>
      <c r="AL699">
        <f t="shared" si="140"/>
        <v>66.815700000000007</v>
      </c>
      <c r="AM699">
        <f t="shared" si="141"/>
        <v>2</v>
      </c>
      <c r="AT699" t="str">
        <f t="shared" si="134"/>
        <v>LA20_N</v>
      </c>
      <c r="AU699" t="str">
        <f t="shared" si="135"/>
        <v>--</v>
      </c>
    </row>
    <row r="700" spans="1:47" x14ac:dyDescent="0.25">
      <c r="A700" t="str">
        <f t="shared" si="130"/>
        <v>J3-D36</v>
      </c>
      <c r="B700" t="str">
        <f t="shared" si="131"/>
        <v>LA26_P</v>
      </c>
      <c r="C700" t="str">
        <f t="shared" si="132"/>
        <v>J3-LA26_P</v>
      </c>
      <c r="D700" t="str">
        <f t="shared" si="133"/>
        <v>J3-D36</v>
      </c>
      <c r="E700" t="s">
        <v>411</v>
      </c>
      <c r="F700" t="s">
        <v>385</v>
      </c>
      <c r="G700" t="s">
        <v>4200</v>
      </c>
      <c r="L700" t="s">
        <v>3784</v>
      </c>
      <c r="M700" t="s">
        <v>428</v>
      </c>
      <c r="N700">
        <v>3.1596000000000002</v>
      </c>
      <c r="AA700">
        <f t="shared" si="142"/>
        <v>695</v>
      </c>
      <c r="AB700" t="str">
        <f>B2B!B697</f>
        <v>J3</v>
      </c>
      <c r="AC700" t="str">
        <f>B2B!C697</f>
        <v>D35</v>
      </c>
      <c r="AD700" t="str">
        <f t="shared" si="136"/>
        <v>J3-D35</v>
      </c>
      <c r="AE700" t="str">
        <f t="shared" si="137"/>
        <v>LA20_N</v>
      </c>
      <c r="AG700" t="str">
        <f t="shared" si="138"/>
        <v>--</v>
      </c>
      <c r="AH700" t="str">
        <f t="shared" si="139"/>
        <v>J3-D35</v>
      </c>
      <c r="AI700" t="str">
        <f>IFERROR(IF(IF(AG700="--",INDEX(D:D,MATCH(AE700,INDEX(B:B,MATCH(AE700,B:B,)+1):B11214,)+MATCH(AE700,B:B,)))=AD700,VLOOKUP(AE700,B:D,3,0),IF(AG700="--",INDEX(D:D,MATCH(AE700,INDEX(B:B,MATCH(AE700,B:B,)+1):B11214,)+MATCH(AE700,B:B,)),"---")),"---")</f>
        <v>J15-G22</v>
      </c>
      <c r="AJ700" t="str">
        <f>IF(COUNTIF(CALC_CONN_TEB0187_REV01!F:F,IF(AH700&lt;&gt;"---",VLOOKUP(AD700,CALC_CONN_TEB0187_REV01!F:M,8,0),IF(IFERROR(IF(AD700=AH700,AI700,AH700),"---")="---","---",IF(COUNTIF(CALC_CONN_TEB0187_REV01!F:F,IFERROR(IF(AD700=AH700,AI700,AH700),"---"))&gt;0,"---",IFERROR(IF(AD700=AH700,AI700,AH700),"---")))))=1,IF(AH700&lt;&gt;"---",VLOOKUP(AD700,CALC_CONN_TEB0187_REV01!F:M,8,0),IF(IFERROR(IF(AD700=AH700,AI700,AH700),"---")="---","---",IF(COUNTIF(CALC_CONN_TEB0187_REV01!F:F,IFERROR(IF(AD700=AH700,AI700,AH700),"---"))&gt;0,"---",IFERROR(IF(AD700=AH700,AI700,AH700),"---")))),"---")</f>
        <v>---</v>
      </c>
      <c r="AK700" t="str">
        <f>IF(COUNTIF(CALC_CONN_TEB0187_REV01!F:F,IF(AH700&lt;&gt;"---",VLOOKUP(AD700,CALC_CONN_TEB0187_REV01!F:M,8,0),IF(IFERROR(IF(AD700=AH700,AI700,AH700),"---")="---","---",IF(COUNTIF(CALC_CONN_TEB0187_REV01!F:F,IFERROR(IF(AD700=AH700,AI700,AH700),"---"))&gt;0,"---",IFERROR(IF(AD700=AH700,AI700,AH700),"---")))))=0,IF(AH700&lt;&gt;"---",VLOOKUP(AD700,CALC_CONN_TEB0187_REV01!F:M,8,0),IF(IFERROR(IF(AD700=AH700,AI700,AH700),"---")="---","---",IF(COUNTIF(CALC_CONN_TEB0187_REV01!F:F,IFERROR(IF(AD700=AH700,AI700,AH700),"---"))&gt;0,"---",IFERROR(IF(AD700=AH700,AI700,AH700),"---")))),"---")</f>
        <v>J15-G22</v>
      </c>
      <c r="AL700">
        <f t="shared" si="140"/>
        <v>66.883200000000002</v>
      </c>
      <c r="AM700">
        <f t="shared" si="141"/>
        <v>2</v>
      </c>
      <c r="AT700" t="str">
        <f t="shared" si="134"/>
        <v>LA26_P</v>
      </c>
      <c r="AU700" t="str">
        <f t="shared" si="135"/>
        <v>--</v>
      </c>
    </row>
    <row r="701" spans="1:47" x14ac:dyDescent="0.25">
      <c r="A701" t="str">
        <f t="shared" si="130"/>
        <v>J3-D37</v>
      </c>
      <c r="B701" t="str">
        <f t="shared" si="131"/>
        <v>LA26_N</v>
      </c>
      <c r="C701" t="str">
        <f t="shared" si="132"/>
        <v>J3-LA26_N</v>
      </c>
      <c r="D701" t="str">
        <f t="shared" si="133"/>
        <v>J3-D37</v>
      </c>
      <c r="E701" t="s">
        <v>411</v>
      </c>
      <c r="F701" t="s">
        <v>386</v>
      </c>
      <c r="G701" t="s">
        <v>4199</v>
      </c>
      <c r="L701" t="s">
        <v>3782</v>
      </c>
      <c r="M701" t="s">
        <v>428</v>
      </c>
      <c r="N701">
        <v>3.1562000000000001</v>
      </c>
      <c r="AA701">
        <f t="shared" si="142"/>
        <v>696</v>
      </c>
      <c r="AB701" t="str">
        <f>B2B!B698</f>
        <v>J3</v>
      </c>
      <c r="AC701" t="str">
        <f>B2B!C698</f>
        <v>D36</v>
      </c>
      <c r="AD701" t="str">
        <f t="shared" si="136"/>
        <v>J3-D36</v>
      </c>
      <c r="AE701" t="str">
        <f t="shared" si="137"/>
        <v>LA26_P</v>
      </c>
      <c r="AG701" t="str">
        <f t="shared" si="138"/>
        <v>--</v>
      </c>
      <c r="AH701" t="str">
        <f t="shared" si="139"/>
        <v>J3-D36</v>
      </c>
      <c r="AI701" t="str">
        <f>IFERROR(IF(IF(AG701="--",INDEX(D:D,MATCH(AE701,INDEX(B:B,MATCH(AE701,B:B,)+1):B11215,)+MATCH(AE701,B:B,)))=AD701,VLOOKUP(AE701,B:D,3,0),IF(AG701="--",INDEX(D:D,MATCH(AE701,INDEX(B:B,MATCH(AE701,B:B,)+1):B11215,)+MATCH(AE701,B:B,)),"---")),"---")</f>
        <v>J15-D26</v>
      </c>
      <c r="AJ701" t="str">
        <f>IF(COUNTIF(CALC_CONN_TEB0187_REV01!F:F,IF(AH701&lt;&gt;"---",VLOOKUP(AD701,CALC_CONN_TEB0187_REV01!F:M,8,0),IF(IFERROR(IF(AD701=AH701,AI701,AH701),"---")="---","---",IF(COUNTIF(CALC_CONN_TEB0187_REV01!F:F,IFERROR(IF(AD701=AH701,AI701,AH701),"---"))&gt;0,"---",IFERROR(IF(AD701=AH701,AI701,AH701),"---")))))=1,IF(AH701&lt;&gt;"---",VLOOKUP(AD701,CALC_CONN_TEB0187_REV01!F:M,8,0),IF(IFERROR(IF(AD701=AH701,AI701,AH701),"---")="---","---",IF(COUNTIF(CALC_CONN_TEB0187_REV01!F:F,IFERROR(IF(AD701=AH701,AI701,AH701),"---"))&gt;0,"---",IFERROR(IF(AD701=AH701,AI701,AH701),"---")))),"---")</f>
        <v>---</v>
      </c>
      <c r="AK701" t="str">
        <f>IF(COUNTIF(CALC_CONN_TEB0187_REV01!F:F,IF(AH701&lt;&gt;"---",VLOOKUP(AD701,CALC_CONN_TEB0187_REV01!F:M,8,0),IF(IFERROR(IF(AD701=AH701,AI701,AH701),"---")="---","---",IF(COUNTIF(CALC_CONN_TEB0187_REV01!F:F,IFERROR(IF(AD701=AH701,AI701,AH701),"---"))&gt;0,"---",IFERROR(IF(AD701=AH701,AI701,AH701),"---")))))=0,IF(AH701&lt;&gt;"---",VLOOKUP(AD701,CALC_CONN_TEB0187_REV01!F:M,8,0),IF(IFERROR(IF(AD701=AH701,AI701,AH701),"---")="---","---",IF(COUNTIF(CALC_CONN_TEB0187_REV01!F:F,IFERROR(IF(AD701=AH701,AI701,AH701),"---"))&gt;0,"---",IFERROR(IF(AD701=AH701,AI701,AH701),"---")))),"---")</f>
        <v>J15-D26</v>
      </c>
      <c r="AL701">
        <f t="shared" si="140"/>
        <v>56.332099999999997</v>
      </c>
      <c r="AM701">
        <f t="shared" si="141"/>
        <v>2</v>
      </c>
      <c r="AT701" t="str">
        <f t="shared" si="134"/>
        <v>LA26_N</v>
      </c>
      <c r="AU701" t="str">
        <f t="shared" si="135"/>
        <v>--</v>
      </c>
    </row>
    <row r="702" spans="1:47" x14ac:dyDescent="0.25">
      <c r="A702" t="str">
        <f t="shared" si="130"/>
        <v>J3-D38</v>
      </c>
      <c r="B702" t="str">
        <f t="shared" si="131"/>
        <v>LA33_P</v>
      </c>
      <c r="C702" t="str">
        <f t="shared" si="132"/>
        <v>J3-LA33_P</v>
      </c>
      <c r="D702" t="str">
        <f t="shared" si="133"/>
        <v>J3-D38</v>
      </c>
      <c r="E702" t="s">
        <v>411</v>
      </c>
      <c r="F702" t="s">
        <v>387</v>
      </c>
      <c r="G702" t="s">
        <v>4212</v>
      </c>
      <c r="L702" t="s">
        <v>3723</v>
      </c>
      <c r="M702" t="s">
        <v>428</v>
      </c>
      <c r="N702">
        <v>3.3028</v>
      </c>
      <c r="AA702">
        <f t="shared" si="142"/>
        <v>697</v>
      </c>
      <c r="AB702" t="str">
        <f>B2B!B699</f>
        <v>J3</v>
      </c>
      <c r="AC702" t="str">
        <f>B2B!C699</f>
        <v>D37</v>
      </c>
      <c r="AD702" t="str">
        <f t="shared" si="136"/>
        <v>J3-D37</v>
      </c>
      <c r="AE702" t="str">
        <f t="shared" si="137"/>
        <v>LA26_N</v>
      </c>
      <c r="AG702" t="str">
        <f t="shared" si="138"/>
        <v>--</v>
      </c>
      <c r="AH702" t="str">
        <f t="shared" si="139"/>
        <v>J3-D37</v>
      </c>
      <c r="AI702" t="str">
        <f>IFERROR(IF(IF(AG702="--",INDEX(D:D,MATCH(AE702,INDEX(B:B,MATCH(AE702,B:B,)+1):B11216,)+MATCH(AE702,B:B,)))=AD702,VLOOKUP(AE702,B:D,3,0),IF(AG702="--",INDEX(D:D,MATCH(AE702,INDEX(B:B,MATCH(AE702,B:B,)+1):B11216,)+MATCH(AE702,B:B,)),"---")),"---")</f>
        <v>J15-D27</v>
      </c>
      <c r="AJ702" t="str">
        <f>IF(COUNTIF(CALC_CONN_TEB0187_REV01!F:F,IF(AH702&lt;&gt;"---",VLOOKUP(AD702,CALC_CONN_TEB0187_REV01!F:M,8,0),IF(IFERROR(IF(AD702=AH702,AI702,AH702),"---")="---","---",IF(COUNTIF(CALC_CONN_TEB0187_REV01!F:F,IFERROR(IF(AD702=AH702,AI702,AH702),"---"))&gt;0,"---",IFERROR(IF(AD702=AH702,AI702,AH702),"---")))))=1,IF(AH702&lt;&gt;"---",VLOOKUP(AD702,CALC_CONN_TEB0187_REV01!F:M,8,0),IF(IFERROR(IF(AD702=AH702,AI702,AH702),"---")="---","---",IF(COUNTIF(CALC_CONN_TEB0187_REV01!F:F,IFERROR(IF(AD702=AH702,AI702,AH702),"---"))&gt;0,"---",IFERROR(IF(AD702=AH702,AI702,AH702),"---")))),"---")</f>
        <v>---</v>
      </c>
      <c r="AK702" t="str">
        <f>IF(COUNTIF(CALC_CONN_TEB0187_REV01!F:F,IF(AH702&lt;&gt;"---",VLOOKUP(AD702,CALC_CONN_TEB0187_REV01!F:M,8,0),IF(IFERROR(IF(AD702=AH702,AI702,AH702),"---")="---","---",IF(COUNTIF(CALC_CONN_TEB0187_REV01!F:F,IFERROR(IF(AD702=AH702,AI702,AH702),"---"))&gt;0,"---",IFERROR(IF(AD702=AH702,AI702,AH702),"---")))))=0,IF(AH702&lt;&gt;"---",VLOOKUP(AD702,CALC_CONN_TEB0187_REV01!F:M,8,0),IF(IFERROR(IF(AD702=AH702,AI702,AH702),"---")="---","---",IF(COUNTIF(CALC_CONN_TEB0187_REV01!F:F,IFERROR(IF(AD702=AH702,AI702,AH702),"---"))&gt;0,"---",IFERROR(IF(AD702=AH702,AI702,AH702),"---")))),"---")</f>
        <v>J15-D27</v>
      </c>
      <c r="AL702">
        <f t="shared" si="140"/>
        <v>56.29</v>
      </c>
      <c r="AM702">
        <f t="shared" si="141"/>
        <v>2</v>
      </c>
      <c r="AT702" t="str">
        <f t="shared" si="134"/>
        <v>LA33_P</v>
      </c>
      <c r="AU702" t="str">
        <f t="shared" si="135"/>
        <v>--</v>
      </c>
    </row>
    <row r="703" spans="1:47" x14ac:dyDescent="0.25">
      <c r="A703" t="str">
        <f t="shared" si="130"/>
        <v>J3-D39</v>
      </c>
      <c r="B703" t="str">
        <f t="shared" si="131"/>
        <v>LA33_N</v>
      </c>
      <c r="C703" t="str">
        <f t="shared" si="132"/>
        <v>J3-LA33_N</v>
      </c>
      <c r="D703" t="str">
        <f t="shared" si="133"/>
        <v>J3-D39</v>
      </c>
      <c r="E703" t="s">
        <v>411</v>
      </c>
      <c r="F703" t="s">
        <v>388</v>
      </c>
      <c r="G703" t="s">
        <v>4211</v>
      </c>
      <c r="L703" t="s">
        <v>3721</v>
      </c>
      <c r="M703" t="s">
        <v>428</v>
      </c>
      <c r="N703">
        <v>3.3098000000000001</v>
      </c>
      <c r="AA703">
        <f t="shared" si="142"/>
        <v>698</v>
      </c>
      <c r="AB703" t="str">
        <f>B2B!B700</f>
        <v>J3</v>
      </c>
      <c r="AC703" t="str">
        <f>B2B!C700</f>
        <v>D38</v>
      </c>
      <c r="AD703" t="str">
        <f t="shared" si="136"/>
        <v>J3-D38</v>
      </c>
      <c r="AE703" t="str">
        <f t="shared" si="137"/>
        <v>LA33_P</v>
      </c>
      <c r="AG703" t="str">
        <f t="shared" si="138"/>
        <v>--</v>
      </c>
      <c r="AH703" t="str">
        <f t="shared" si="139"/>
        <v>J3-D38</v>
      </c>
      <c r="AI703" t="str">
        <f>IFERROR(IF(IF(AG703="--",INDEX(D:D,MATCH(AE703,INDEX(B:B,MATCH(AE703,B:B,)+1):B11217,)+MATCH(AE703,B:B,)))=AD703,VLOOKUP(AE703,B:D,3,0),IF(AG703="--",INDEX(D:D,MATCH(AE703,INDEX(B:B,MATCH(AE703,B:B,)+1):B11217,)+MATCH(AE703,B:B,)),"---")),"---")</f>
        <v>J15-G36</v>
      </c>
      <c r="AJ703" t="str">
        <f>IF(COUNTIF(CALC_CONN_TEB0187_REV01!F:F,IF(AH703&lt;&gt;"---",VLOOKUP(AD703,CALC_CONN_TEB0187_REV01!F:M,8,0),IF(IFERROR(IF(AD703=AH703,AI703,AH703),"---")="---","---",IF(COUNTIF(CALC_CONN_TEB0187_REV01!F:F,IFERROR(IF(AD703=AH703,AI703,AH703),"---"))&gt;0,"---",IFERROR(IF(AD703=AH703,AI703,AH703),"---")))))=1,IF(AH703&lt;&gt;"---",VLOOKUP(AD703,CALC_CONN_TEB0187_REV01!F:M,8,0),IF(IFERROR(IF(AD703=AH703,AI703,AH703),"---")="---","---",IF(COUNTIF(CALC_CONN_TEB0187_REV01!F:F,IFERROR(IF(AD703=AH703,AI703,AH703),"---"))&gt;0,"---",IFERROR(IF(AD703=AH703,AI703,AH703),"---")))),"---")</f>
        <v>---</v>
      </c>
      <c r="AK703" t="str">
        <f>IF(COUNTIF(CALC_CONN_TEB0187_REV01!F:F,IF(AH703&lt;&gt;"---",VLOOKUP(AD703,CALC_CONN_TEB0187_REV01!F:M,8,0),IF(IFERROR(IF(AD703=AH703,AI703,AH703),"---")="---","---",IF(COUNTIF(CALC_CONN_TEB0187_REV01!F:F,IFERROR(IF(AD703=AH703,AI703,AH703),"---"))&gt;0,"---",IFERROR(IF(AD703=AH703,AI703,AH703),"---")))))=0,IF(AH703&lt;&gt;"---",VLOOKUP(AD703,CALC_CONN_TEB0187_REV01!F:M,8,0),IF(IFERROR(IF(AD703=AH703,AI703,AH703),"---")="---","---",IF(COUNTIF(CALC_CONN_TEB0187_REV01!F:F,IFERROR(IF(AD703=AH703,AI703,AH703),"---"))&gt;0,"---",IFERROR(IF(AD703=AH703,AI703,AH703),"---")))),"---")</f>
        <v>J15-G36</v>
      </c>
      <c r="AL703">
        <f t="shared" si="140"/>
        <v>43.858699999999999</v>
      </c>
      <c r="AM703">
        <f t="shared" si="141"/>
        <v>2</v>
      </c>
      <c r="AT703" t="str">
        <f t="shared" si="134"/>
        <v>LA33_N</v>
      </c>
      <c r="AU703" t="str">
        <f t="shared" si="135"/>
        <v>--</v>
      </c>
    </row>
    <row r="704" spans="1:47" x14ac:dyDescent="0.25">
      <c r="A704" t="str">
        <f t="shared" si="130"/>
        <v>J3-D40</v>
      </c>
      <c r="B704" t="str">
        <f t="shared" si="131"/>
        <v>GND</v>
      </c>
      <c r="C704" t="str">
        <f t="shared" si="132"/>
        <v>J3-GND</v>
      </c>
      <c r="D704" t="str">
        <f t="shared" si="133"/>
        <v>J3-D40</v>
      </c>
      <c r="E704" t="s">
        <v>411</v>
      </c>
      <c r="F704" t="s">
        <v>389</v>
      </c>
      <c r="G704" t="s">
        <v>433</v>
      </c>
      <c r="L704" t="s">
        <v>4164</v>
      </c>
      <c r="M704" t="s">
        <v>428</v>
      </c>
      <c r="N704">
        <v>103.1019</v>
      </c>
      <c r="AA704">
        <f t="shared" si="142"/>
        <v>699</v>
      </c>
      <c r="AB704" t="str">
        <f>B2B!B701</f>
        <v>J3</v>
      </c>
      <c r="AC704" t="str">
        <f>B2B!C701</f>
        <v>D39</v>
      </c>
      <c r="AD704" t="str">
        <f t="shared" si="136"/>
        <v>J3-D39</v>
      </c>
      <c r="AE704" t="str">
        <f t="shared" si="137"/>
        <v>LA33_N</v>
      </c>
      <c r="AG704" t="str">
        <f t="shared" si="138"/>
        <v>--</v>
      </c>
      <c r="AH704" t="str">
        <f t="shared" si="139"/>
        <v>J3-D39</v>
      </c>
      <c r="AI704" t="str">
        <f>IFERROR(IF(IF(AG704="--",INDEX(D:D,MATCH(AE704,INDEX(B:B,MATCH(AE704,B:B,)+1):B11218,)+MATCH(AE704,B:B,)))=AD704,VLOOKUP(AE704,B:D,3,0),IF(AG704="--",INDEX(D:D,MATCH(AE704,INDEX(B:B,MATCH(AE704,B:B,)+1):B11218,)+MATCH(AE704,B:B,)),"---")),"---")</f>
        <v>J15-G37</v>
      </c>
      <c r="AJ704" t="str">
        <f>IF(COUNTIF(CALC_CONN_TEB0187_REV01!F:F,IF(AH704&lt;&gt;"---",VLOOKUP(AD704,CALC_CONN_TEB0187_REV01!F:M,8,0),IF(IFERROR(IF(AD704=AH704,AI704,AH704),"---")="---","---",IF(COUNTIF(CALC_CONN_TEB0187_REV01!F:F,IFERROR(IF(AD704=AH704,AI704,AH704),"---"))&gt;0,"---",IFERROR(IF(AD704=AH704,AI704,AH704),"---")))))=1,IF(AH704&lt;&gt;"---",VLOOKUP(AD704,CALC_CONN_TEB0187_REV01!F:M,8,0),IF(IFERROR(IF(AD704=AH704,AI704,AH704),"---")="---","---",IF(COUNTIF(CALC_CONN_TEB0187_REV01!F:F,IFERROR(IF(AD704=AH704,AI704,AH704),"---"))&gt;0,"---",IFERROR(IF(AD704=AH704,AI704,AH704),"---")))),"---")</f>
        <v>---</v>
      </c>
      <c r="AK704" t="str">
        <f>IF(COUNTIF(CALC_CONN_TEB0187_REV01!F:F,IF(AH704&lt;&gt;"---",VLOOKUP(AD704,CALC_CONN_TEB0187_REV01!F:M,8,0),IF(IFERROR(IF(AD704=AH704,AI704,AH704),"---")="---","---",IF(COUNTIF(CALC_CONN_TEB0187_REV01!F:F,IFERROR(IF(AD704=AH704,AI704,AH704),"---"))&gt;0,"---",IFERROR(IF(AD704=AH704,AI704,AH704),"---")))))=0,IF(AH704&lt;&gt;"---",VLOOKUP(AD704,CALC_CONN_TEB0187_REV01!F:M,8,0),IF(IFERROR(IF(AD704=AH704,AI704,AH704),"---")="---","---",IF(COUNTIF(CALC_CONN_TEB0187_REV01!F:F,IFERROR(IF(AD704=AH704,AI704,AH704),"---"))&gt;0,"---",IFERROR(IF(AD704=AH704,AI704,AH704),"---")))),"---")</f>
        <v>J15-G37</v>
      </c>
      <c r="AL704">
        <f t="shared" si="140"/>
        <v>43.764499999999998</v>
      </c>
      <c r="AM704">
        <f t="shared" si="141"/>
        <v>2</v>
      </c>
      <c r="AT704">
        <f t="shared" si="134"/>
        <v>0</v>
      </c>
      <c r="AU704">
        <f t="shared" si="135"/>
        <v>0</v>
      </c>
    </row>
    <row r="705" spans="1:47" x14ac:dyDescent="0.25">
      <c r="A705" t="str">
        <f t="shared" si="130"/>
        <v>J3-D41</v>
      </c>
      <c r="B705" t="str">
        <f t="shared" si="131"/>
        <v>LA30_P</v>
      </c>
      <c r="C705" t="str">
        <f t="shared" si="132"/>
        <v>J3-LA30_P</v>
      </c>
      <c r="D705" t="str">
        <f t="shared" si="133"/>
        <v>J3-D41</v>
      </c>
      <c r="E705" t="s">
        <v>411</v>
      </c>
      <c r="F705" t="s">
        <v>390</v>
      </c>
      <c r="G705" t="s">
        <v>4208</v>
      </c>
      <c r="L705" t="s">
        <v>4358</v>
      </c>
      <c r="M705" t="s">
        <v>428</v>
      </c>
      <c r="N705">
        <v>77.583200000000005</v>
      </c>
      <c r="AA705">
        <f t="shared" si="142"/>
        <v>700</v>
      </c>
      <c r="AB705" t="str">
        <f>B2B!B702</f>
        <v>J3</v>
      </c>
      <c r="AC705" t="str">
        <f>B2B!C702</f>
        <v>D40</v>
      </c>
      <c r="AD705" t="str">
        <f t="shared" si="136"/>
        <v>J3-D40</v>
      </c>
      <c r="AE705" t="str">
        <f t="shared" si="137"/>
        <v>GND</v>
      </c>
      <c r="AG705" t="str">
        <f t="shared" si="138"/>
        <v>---</v>
      </c>
      <c r="AH705" t="str">
        <f t="shared" si="139"/>
        <v>---</v>
      </c>
      <c r="AI705" t="str">
        <f>IFERROR(IF(IF(AG705="--",INDEX(D:D,MATCH(AE705,INDEX(B:B,MATCH(AE705,B:B,)+1):B11219,)+MATCH(AE705,B:B,)))=AD705,VLOOKUP(AE705,B:D,3,0),IF(AG705="--",INDEX(D:D,MATCH(AE705,INDEX(B:B,MATCH(AE705,B:B,)+1):B11219,)+MATCH(AE705,B:B,)),"---")),"---")</f>
        <v>---</v>
      </c>
      <c r="AJ705" t="str">
        <f>IF(COUNTIF(CALC_CONN_TEB0187_REV01!F:F,IF(AH705&lt;&gt;"---",VLOOKUP(AD705,CALC_CONN_TEB0187_REV01!F:M,8,0),IF(IFERROR(IF(AD705=AH705,AI705,AH705),"---")="---","---",IF(COUNTIF(CALC_CONN_TEB0187_REV01!F:F,IFERROR(IF(AD705=AH705,AI705,AH705),"---"))&gt;0,"---",IFERROR(IF(AD705=AH705,AI705,AH705),"---")))))=1,IF(AH705&lt;&gt;"---",VLOOKUP(AD705,CALC_CONN_TEB0187_REV01!F:M,8,0),IF(IFERROR(IF(AD705=AH705,AI705,AH705),"---")="---","---",IF(COUNTIF(CALC_CONN_TEB0187_REV01!F:F,IFERROR(IF(AD705=AH705,AI705,AH705),"---"))&gt;0,"---",IFERROR(IF(AD705=AH705,AI705,AH705),"---")))),"---")</f>
        <v>---</v>
      </c>
      <c r="AK705" t="str">
        <f>IF(COUNTIF(CALC_CONN_TEB0187_REV01!F:F,IF(AH705&lt;&gt;"---",VLOOKUP(AD705,CALC_CONN_TEB0187_REV01!F:M,8,0),IF(IFERROR(IF(AD705=AH705,AI705,AH705),"---")="---","---",IF(COUNTIF(CALC_CONN_TEB0187_REV01!F:F,IFERROR(IF(AD705=AH705,AI705,AH705),"---"))&gt;0,"---",IFERROR(IF(AD705=AH705,AI705,AH705),"---")))))=0,IF(AH705&lt;&gt;"---",VLOOKUP(AD705,CALC_CONN_TEB0187_REV01!F:M,8,0),IF(IFERROR(IF(AD705=AH705,AI705,AH705),"---")="---","---",IF(COUNTIF(CALC_CONN_TEB0187_REV01!F:F,IFERROR(IF(AD705=AH705,AI705,AH705),"---"))&gt;0,"---",IFERROR(IF(AD705=AH705,AI705,AH705),"---")))),"---")</f>
        <v>---</v>
      </c>
      <c r="AL705" t="str">
        <f t="shared" si="140"/>
        <v>---</v>
      </c>
      <c r="AM705">
        <f t="shared" si="141"/>
        <v>1098</v>
      </c>
      <c r="AT705" t="str">
        <f t="shared" si="134"/>
        <v>LA30_P</v>
      </c>
      <c r="AU705" t="str">
        <f t="shared" si="135"/>
        <v>--</v>
      </c>
    </row>
    <row r="706" spans="1:47" x14ac:dyDescent="0.25">
      <c r="A706" t="str">
        <f t="shared" si="130"/>
        <v>J3-D42</v>
      </c>
      <c r="B706" t="str">
        <f t="shared" si="131"/>
        <v>LA30_N</v>
      </c>
      <c r="C706" t="str">
        <f t="shared" si="132"/>
        <v>J3-LA30_N</v>
      </c>
      <c r="D706" t="str">
        <f t="shared" si="133"/>
        <v>J3-D42</v>
      </c>
      <c r="E706" t="s">
        <v>411</v>
      </c>
      <c r="F706" t="s">
        <v>391</v>
      </c>
      <c r="G706" t="s">
        <v>4207</v>
      </c>
      <c r="L706" t="s">
        <v>4359</v>
      </c>
      <c r="M706" t="s">
        <v>428</v>
      </c>
      <c r="N706">
        <v>77.586600000000004</v>
      </c>
      <c r="AA706">
        <f t="shared" si="142"/>
        <v>701</v>
      </c>
      <c r="AB706" t="str">
        <f>B2B!B703</f>
        <v>J3</v>
      </c>
      <c r="AC706" t="str">
        <f>B2B!C703</f>
        <v>D41</v>
      </c>
      <c r="AD706" t="str">
        <f t="shared" si="136"/>
        <v>J3-D41</v>
      </c>
      <c r="AE706" t="str">
        <f t="shared" si="137"/>
        <v>LA30_P</v>
      </c>
      <c r="AG706" t="str">
        <f t="shared" si="138"/>
        <v>--</v>
      </c>
      <c r="AH706" t="str">
        <f t="shared" si="139"/>
        <v>J3-D41</v>
      </c>
      <c r="AI706" t="str">
        <f>IFERROR(IF(IF(AG706="--",INDEX(D:D,MATCH(AE706,INDEX(B:B,MATCH(AE706,B:B,)+1):B11220,)+MATCH(AE706,B:B,)))=AD706,VLOOKUP(AE706,B:D,3,0),IF(AG706="--",INDEX(D:D,MATCH(AE706,INDEX(B:B,MATCH(AE706,B:B,)+1):B11220,)+MATCH(AE706,B:B,)),"---")),"---")</f>
        <v>J15-H34</v>
      </c>
      <c r="AJ706" t="str">
        <f>IF(COUNTIF(CALC_CONN_TEB0187_REV01!F:F,IF(AH706&lt;&gt;"---",VLOOKUP(AD706,CALC_CONN_TEB0187_REV01!F:M,8,0),IF(IFERROR(IF(AD706=AH706,AI706,AH706),"---")="---","---",IF(COUNTIF(CALC_CONN_TEB0187_REV01!F:F,IFERROR(IF(AD706=AH706,AI706,AH706),"---"))&gt;0,"---",IFERROR(IF(AD706=AH706,AI706,AH706),"---")))))=1,IF(AH706&lt;&gt;"---",VLOOKUP(AD706,CALC_CONN_TEB0187_REV01!F:M,8,0),IF(IFERROR(IF(AD706=AH706,AI706,AH706),"---")="---","---",IF(COUNTIF(CALC_CONN_TEB0187_REV01!F:F,IFERROR(IF(AD706=AH706,AI706,AH706),"---"))&gt;0,"---",IFERROR(IF(AD706=AH706,AI706,AH706),"---")))),"---")</f>
        <v>---</v>
      </c>
      <c r="AK706" t="str">
        <f>IF(COUNTIF(CALC_CONN_TEB0187_REV01!F:F,IF(AH706&lt;&gt;"---",VLOOKUP(AD706,CALC_CONN_TEB0187_REV01!F:M,8,0),IF(IFERROR(IF(AD706=AH706,AI706,AH706),"---")="---","---",IF(COUNTIF(CALC_CONN_TEB0187_REV01!F:F,IFERROR(IF(AD706=AH706,AI706,AH706),"---"))&gt;0,"---",IFERROR(IF(AD706=AH706,AI706,AH706),"---")))))=0,IF(AH706&lt;&gt;"---",VLOOKUP(AD706,CALC_CONN_TEB0187_REV01!F:M,8,0),IF(IFERROR(IF(AD706=AH706,AI706,AH706),"---")="---","---",IF(COUNTIF(CALC_CONN_TEB0187_REV01!F:F,IFERROR(IF(AD706=AH706,AI706,AH706),"---"))&gt;0,"---",IFERROR(IF(AD706=AH706,AI706,AH706),"---")))),"---")</f>
        <v>J15-H34</v>
      </c>
      <c r="AL706">
        <f t="shared" si="140"/>
        <v>44.066899999999997</v>
      </c>
      <c r="AM706">
        <f t="shared" si="141"/>
        <v>2</v>
      </c>
      <c r="AT706" t="str">
        <f t="shared" si="134"/>
        <v>LA30_N</v>
      </c>
      <c r="AU706" t="str">
        <f t="shared" si="135"/>
        <v>--</v>
      </c>
    </row>
    <row r="707" spans="1:47" x14ac:dyDescent="0.25">
      <c r="A707" t="str">
        <f t="shared" si="130"/>
        <v>J3-D43</v>
      </c>
      <c r="B707" t="str">
        <f t="shared" si="131"/>
        <v>LA29_P</v>
      </c>
      <c r="C707" t="str">
        <f t="shared" si="132"/>
        <v>J3-LA29_P</v>
      </c>
      <c r="D707" t="str">
        <f t="shared" si="133"/>
        <v>J3-D43</v>
      </c>
      <c r="E707" t="s">
        <v>411</v>
      </c>
      <c r="F707" t="s">
        <v>392</v>
      </c>
      <c r="G707" t="s">
        <v>4206</v>
      </c>
      <c r="L707" t="s">
        <v>4360</v>
      </c>
      <c r="M707" t="s">
        <v>428</v>
      </c>
      <c r="N707">
        <v>75.556600000000003</v>
      </c>
      <c r="AA707">
        <f t="shared" si="142"/>
        <v>702</v>
      </c>
      <c r="AB707" t="str">
        <f>B2B!B704</f>
        <v>J3</v>
      </c>
      <c r="AC707" t="str">
        <f>B2B!C704</f>
        <v>D42</v>
      </c>
      <c r="AD707" t="str">
        <f t="shared" si="136"/>
        <v>J3-D42</v>
      </c>
      <c r="AE707" t="str">
        <f t="shared" si="137"/>
        <v>LA30_N</v>
      </c>
      <c r="AG707" t="str">
        <f t="shared" si="138"/>
        <v>--</v>
      </c>
      <c r="AH707" t="str">
        <f t="shared" si="139"/>
        <v>J3-D42</v>
      </c>
      <c r="AI707" t="str">
        <f>IFERROR(IF(IF(AG707="--",INDEX(D:D,MATCH(AE707,INDEX(B:B,MATCH(AE707,B:B,)+1):B11221,)+MATCH(AE707,B:B,)))=AD707,VLOOKUP(AE707,B:D,3,0),IF(AG707="--",INDEX(D:D,MATCH(AE707,INDEX(B:B,MATCH(AE707,B:B,)+1):B11221,)+MATCH(AE707,B:B,)),"---")),"---")</f>
        <v>J15-H35</v>
      </c>
      <c r="AJ707" t="str">
        <f>IF(COUNTIF(CALC_CONN_TEB0187_REV01!F:F,IF(AH707&lt;&gt;"---",VLOOKUP(AD707,CALC_CONN_TEB0187_REV01!F:M,8,0),IF(IFERROR(IF(AD707=AH707,AI707,AH707),"---")="---","---",IF(COUNTIF(CALC_CONN_TEB0187_REV01!F:F,IFERROR(IF(AD707=AH707,AI707,AH707),"---"))&gt;0,"---",IFERROR(IF(AD707=AH707,AI707,AH707),"---")))))=1,IF(AH707&lt;&gt;"---",VLOOKUP(AD707,CALC_CONN_TEB0187_REV01!F:M,8,0),IF(IFERROR(IF(AD707=AH707,AI707,AH707),"---")="---","---",IF(COUNTIF(CALC_CONN_TEB0187_REV01!F:F,IFERROR(IF(AD707=AH707,AI707,AH707),"---"))&gt;0,"---",IFERROR(IF(AD707=AH707,AI707,AH707),"---")))),"---")</f>
        <v>---</v>
      </c>
      <c r="AK707" t="str">
        <f>IF(COUNTIF(CALC_CONN_TEB0187_REV01!F:F,IF(AH707&lt;&gt;"---",VLOOKUP(AD707,CALC_CONN_TEB0187_REV01!F:M,8,0),IF(IFERROR(IF(AD707=AH707,AI707,AH707),"---")="---","---",IF(COUNTIF(CALC_CONN_TEB0187_REV01!F:F,IFERROR(IF(AD707=AH707,AI707,AH707),"---"))&gt;0,"---",IFERROR(IF(AD707=AH707,AI707,AH707),"---")))))=0,IF(AH707&lt;&gt;"---",VLOOKUP(AD707,CALC_CONN_TEB0187_REV01!F:M,8,0),IF(IFERROR(IF(AD707=AH707,AI707,AH707),"---")="---","---",IF(COUNTIF(CALC_CONN_TEB0187_REV01!F:F,IFERROR(IF(AD707=AH707,AI707,AH707),"---"))&gt;0,"---",IFERROR(IF(AD707=AH707,AI707,AH707),"---")))),"---")</f>
        <v>J15-H35</v>
      </c>
      <c r="AL707">
        <f t="shared" si="140"/>
        <v>44.005299999999998</v>
      </c>
      <c r="AM707">
        <f t="shared" si="141"/>
        <v>2</v>
      </c>
      <c r="AT707" t="str">
        <f t="shared" si="134"/>
        <v>LA29_P</v>
      </c>
      <c r="AU707" t="str">
        <f t="shared" si="135"/>
        <v>--</v>
      </c>
    </row>
    <row r="708" spans="1:47" x14ac:dyDescent="0.25">
      <c r="A708" t="str">
        <f t="shared" si="130"/>
        <v>J3-D44</v>
      </c>
      <c r="B708" t="str">
        <f t="shared" si="131"/>
        <v>LA29_N</v>
      </c>
      <c r="C708" t="str">
        <f t="shared" si="132"/>
        <v>J3-LA29_N</v>
      </c>
      <c r="D708" t="str">
        <f t="shared" si="133"/>
        <v>J3-D44</v>
      </c>
      <c r="E708" t="s">
        <v>411</v>
      </c>
      <c r="F708" t="s">
        <v>393</v>
      </c>
      <c r="G708" t="s">
        <v>4205</v>
      </c>
      <c r="L708" t="s">
        <v>4361</v>
      </c>
      <c r="M708" t="s">
        <v>428</v>
      </c>
      <c r="N708">
        <v>75.679699999999997</v>
      </c>
      <c r="AA708">
        <f t="shared" si="142"/>
        <v>703</v>
      </c>
      <c r="AB708" t="str">
        <f>B2B!B705</f>
        <v>J3</v>
      </c>
      <c r="AC708" t="str">
        <f>B2B!C705</f>
        <v>D43</v>
      </c>
      <c r="AD708" t="str">
        <f t="shared" si="136"/>
        <v>J3-D43</v>
      </c>
      <c r="AE708" t="str">
        <f t="shared" si="137"/>
        <v>LA29_P</v>
      </c>
      <c r="AG708" t="str">
        <f t="shared" si="138"/>
        <v>--</v>
      </c>
      <c r="AH708" t="str">
        <f t="shared" si="139"/>
        <v>J3-D43</v>
      </c>
      <c r="AI708" t="str">
        <f>IFERROR(IF(IF(AG708="--",INDEX(D:D,MATCH(AE708,INDEX(B:B,MATCH(AE708,B:B,)+1):B11222,)+MATCH(AE708,B:B,)))=AD708,VLOOKUP(AE708,B:D,3,0),IF(AG708="--",INDEX(D:D,MATCH(AE708,INDEX(B:B,MATCH(AE708,B:B,)+1):B11222,)+MATCH(AE708,B:B,)),"---")),"---")</f>
        <v>J15-G30</v>
      </c>
      <c r="AJ708" t="str">
        <f>IF(COUNTIF(CALC_CONN_TEB0187_REV01!F:F,IF(AH708&lt;&gt;"---",VLOOKUP(AD708,CALC_CONN_TEB0187_REV01!F:M,8,0),IF(IFERROR(IF(AD708=AH708,AI708,AH708),"---")="---","---",IF(COUNTIF(CALC_CONN_TEB0187_REV01!F:F,IFERROR(IF(AD708=AH708,AI708,AH708),"---"))&gt;0,"---",IFERROR(IF(AD708=AH708,AI708,AH708),"---")))))=1,IF(AH708&lt;&gt;"---",VLOOKUP(AD708,CALC_CONN_TEB0187_REV01!F:M,8,0),IF(IFERROR(IF(AD708=AH708,AI708,AH708),"---")="---","---",IF(COUNTIF(CALC_CONN_TEB0187_REV01!F:F,IFERROR(IF(AD708=AH708,AI708,AH708),"---"))&gt;0,"---",IFERROR(IF(AD708=AH708,AI708,AH708),"---")))),"---")</f>
        <v>---</v>
      </c>
      <c r="AK708" t="str">
        <f>IF(COUNTIF(CALC_CONN_TEB0187_REV01!F:F,IF(AH708&lt;&gt;"---",VLOOKUP(AD708,CALC_CONN_TEB0187_REV01!F:M,8,0),IF(IFERROR(IF(AD708=AH708,AI708,AH708),"---")="---","---",IF(COUNTIF(CALC_CONN_TEB0187_REV01!F:F,IFERROR(IF(AD708=AH708,AI708,AH708),"---"))&gt;0,"---",IFERROR(IF(AD708=AH708,AI708,AH708),"---")))))=0,IF(AH708&lt;&gt;"---",VLOOKUP(AD708,CALC_CONN_TEB0187_REV01!F:M,8,0),IF(IFERROR(IF(AD708=AH708,AI708,AH708),"---")="---","---",IF(COUNTIF(CALC_CONN_TEB0187_REV01!F:F,IFERROR(IF(AD708=AH708,AI708,AH708),"---"))&gt;0,"---",IFERROR(IF(AD708=AH708,AI708,AH708),"---")))),"---")</f>
        <v>J15-G30</v>
      </c>
      <c r="AL708">
        <f t="shared" si="140"/>
        <v>65.599000000000004</v>
      </c>
      <c r="AM708">
        <f t="shared" si="141"/>
        <v>2</v>
      </c>
      <c r="AT708" t="str">
        <f t="shared" si="134"/>
        <v>LA29_N</v>
      </c>
      <c r="AU708" t="str">
        <f t="shared" si="135"/>
        <v>--</v>
      </c>
    </row>
    <row r="709" spans="1:47" x14ac:dyDescent="0.25">
      <c r="A709" t="str">
        <f t="shared" si="130"/>
        <v>J3-D45</v>
      </c>
      <c r="B709" t="str">
        <f t="shared" si="131"/>
        <v>HA00_P</v>
      </c>
      <c r="C709" t="str">
        <f t="shared" si="132"/>
        <v>J3-HA00_P</v>
      </c>
      <c r="D709" t="str">
        <f t="shared" si="133"/>
        <v>J3-D45</v>
      </c>
      <c r="E709" t="s">
        <v>411</v>
      </c>
      <c r="F709" t="s">
        <v>394</v>
      </c>
      <c r="G709" t="s">
        <v>4065</v>
      </c>
      <c r="L709" t="s">
        <v>4362</v>
      </c>
      <c r="M709" t="s">
        <v>428</v>
      </c>
      <c r="N709">
        <v>72.341200000000001</v>
      </c>
      <c r="AA709">
        <f t="shared" si="142"/>
        <v>704</v>
      </c>
      <c r="AB709" t="str">
        <f>B2B!B706</f>
        <v>J3</v>
      </c>
      <c r="AC709" t="str">
        <f>B2B!C706</f>
        <v>D44</v>
      </c>
      <c r="AD709" t="str">
        <f t="shared" si="136"/>
        <v>J3-D44</v>
      </c>
      <c r="AE709" t="str">
        <f t="shared" si="137"/>
        <v>LA29_N</v>
      </c>
      <c r="AG709" t="str">
        <f t="shared" si="138"/>
        <v>--</v>
      </c>
      <c r="AH709" t="str">
        <f t="shared" si="139"/>
        <v>J3-D44</v>
      </c>
      <c r="AI709" t="str">
        <f>IFERROR(IF(IF(AG709="--",INDEX(D:D,MATCH(AE709,INDEX(B:B,MATCH(AE709,B:B,)+1):B11223,)+MATCH(AE709,B:B,)))=AD709,VLOOKUP(AE709,B:D,3,0),IF(AG709="--",INDEX(D:D,MATCH(AE709,INDEX(B:B,MATCH(AE709,B:B,)+1):B11223,)+MATCH(AE709,B:B,)),"---")),"---")</f>
        <v>J15-G31</v>
      </c>
      <c r="AJ709" t="str">
        <f>IF(COUNTIF(CALC_CONN_TEB0187_REV01!F:F,IF(AH709&lt;&gt;"---",VLOOKUP(AD709,CALC_CONN_TEB0187_REV01!F:M,8,0),IF(IFERROR(IF(AD709=AH709,AI709,AH709),"---")="---","---",IF(COUNTIF(CALC_CONN_TEB0187_REV01!F:F,IFERROR(IF(AD709=AH709,AI709,AH709),"---"))&gt;0,"---",IFERROR(IF(AD709=AH709,AI709,AH709),"---")))))=1,IF(AH709&lt;&gt;"---",VLOOKUP(AD709,CALC_CONN_TEB0187_REV01!F:M,8,0),IF(IFERROR(IF(AD709=AH709,AI709,AH709),"---")="---","---",IF(COUNTIF(CALC_CONN_TEB0187_REV01!F:F,IFERROR(IF(AD709=AH709,AI709,AH709),"---"))&gt;0,"---",IFERROR(IF(AD709=AH709,AI709,AH709),"---")))),"---")</f>
        <v>---</v>
      </c>
      <c r="AK709" t="str">
        <f>IF(COUNTIF(CALC_CONN_TEB0187_REV01!F:F,IF(AH709&lt;&gt;"---",VLOOKUP(AD709,CALC_CONN_TEB0187_REV01!F:M,8,0),IF(IFERROR(IF(AD709=AH709,AI709,AH709),"---")="---","---",IF(COUNTIF(CALC_CONN_TEB0187_REV01!F:F,IFERROR(IF(AD709=AH709,AI709,AH709),"---"))&gt;0,"---",IFERROR(IF(AD709=AH709,AI709,AH709),"---")))))=0,IF(AH709&lt;&gt;"---",VLOOKUP(AD709,CALC_CONN_TEB0187_REV01!F:M,8,0),IF(IFERROR(IF(AD709=AH709,AI709,AH709),"---")="---","---",IF(COUNTIF(CALC_CONN_TEB0187_REV01!F:F,IFERROR(IF(AD709=AH709,AI709,AH709),"---"))&gt;0,"---",IFERROR(IF(AD709=AH709,AI709,AH709),"---")))),"---")</f>
        <v>J15-G31</v>
      </c>
      <c r="AL709">
        <f t="shared" si="140"/>
        <v>65.673500000000004</v>
      </c>
      <c r="AM709">
        <f t="shared" si="141"/>
        <v>2</v>
      </c>
      <c r="AT709" t="str">
        <f t="shared" si="134"/>
        <v>HA00_P</v>
      </c>
      <c r="AU709" t="str">
        <f t="shared" si="135"/>
        <v>--</v>
      </c>
    </row>
    <row r="710" spans="1:47" x14ac:dyDescent="0.25">
      <c r="A710" t="str">
        <f t="shared" ref="A710:A773" si="143">$E710&amp;"-"&amp;$F710</f>
        <v>J3-D46</v>
      </c>
      <c r="B710" t="str">
        <f t="shared" ref="B710:B773" si="144">IF(OR(E710=$A$2,E710=$B$2,E710=$C$2,E710=$D$2),"--",G710)</f>
        <v>HA00_N</v>
      </c>
      <c r="C710" t="str">
        <f t="shared" ref="C710:C773" si="145">$E710&amp;"-"&amp;$G710</f>
        <v>J3-HA00_N</v>
      </c>
      <c r="D710" t="str">
        <f t="shared" ref="D710:D773" si="146">A710</f>
        <v>J3-D46</v>
      </c>
      <c r="E710" t="s">
        <v>411</v>
      </c>
      <c r="F710" t="s">
        <v>395</v>
      </c>
      <c r="G710" t="s">
        <v>4064</v>
      </c>
      <c r="L710" t="s">
        <v>4363</v>
      </c>
      <c r="M710" t="s">
        <v>428</v>
      </c>
      <c r="N710">
        <v>72.369399999999999</v>
      </c>
      <c r="AA710">
        <f t="shared" si="142"/>
        <v>705</v>
      </c>
      <c r="AB710" t="str">
        <f>B2B!B707</f>
        <v>J3</v>
      </c>
      <c r="AC710" t="str">
        <f>B2B!C707</f>
        <v>D45</v>
      </c>
      <c r="AD710" t="str">
        <f t="shared" si="136"/>
        <v>J3-D45</v>
      </c>
      <c r="AE710" t="str">
        <f t="shared" si="137"/>
        <v>HA00_P</v>
      </c>
      <c r="AG710" t="str">
        <f t="shared" si="138"/>
        <v>--</v>
      </c>
      <c r="AH710" t="str">
        <f t="shared" si="139"/>
        <v>J3-D45</v>
      </c>
      <c r="AI710" t="str">
        <f>IFERROR(IF(IF(AG710="--",INDEX(D:D,MATCH(AE710,INDEX(B:B,MATCH(AE710,B:B,)+1):B11224,)+MATCH(AE710,B:B,)))=AD710,VLOOKUP(AE710,B:D,3,0),IF(AG710="--",INDEX(D:D,MATCH(AE710,INDEX(B:B,MATCH(AE710,B:B,)+1):B11224,)+MATCH(AE710,B:B,)),"---")),"---")</f>
        <v>J15-F4</v>
      </c>
      <c r="AJ710" t="str">
        <f>IF(COUNTIF(CALC_CONN_TEB0187_REV01!F:F,IF(AH710&lt;&gt;"---",VLOOKUP(AD710,CALC_CONN_TEB0187_REV01!F:M,8,0),IF(IFERROR(IF(AD710=AH710,AI710,AH710),"---")="---","---",IF(COUNTIF(CALC_CONN_TEB0187_REV01!F:F,IFERROR(IF(AD710=AH710,AI710,AH710),"---"))&gt;0,"---",IFERROR(IF(AD710=AH710,AI710,AH710),"---")))))=1,IF(AH710&lt;&gt;"---",VLOOKUP(AD710,CALC_CONN_TEB0187_REV01!F:M,8,0),IF(IFERROR(IF(AD710=AH710,AI710,AH710),"---")="---","---",IF(COUNTIF(CALC_CONN_TEB0187_REV01!F:F,IFERROR(IF(AD710=AH710,AI710,AH710),"---"))&gt;0,"---",IFERROR(IF(AD710=AH710,AI710,AH710),"---")))),"---")</f>
        <v>---</v>
      </c>
      <c r="AK710" t="str">
        <f>IF(COUNTIF(CALC_CONN_TEB0187_REV01!F:F,IF(AH710&lt;&gt;"---",VLOOKUP(AD710,CALC_CONN_TEB0187_REV01!F:M,8,0),IF(IFERROR(IF(AD710=AH710,AI710,AH710),"---")="---","---",IF(COUNTIF(CALC_CONN_TEB0187_REV01!F:F,IFERROR(IF(AD710=AH710,AI710,AH710),"---"))&gt;0,"---",IFERROR(IF(AD710=AH710,AI710,AH710),"---")))))=0,IF(AH710&lt;&gt;"---",VLOOKUP(AD710,CALC_CONN_TEB0187_REV01!F:M,8,0),IF(IFERROR(IF(AD710=AH710,AI710,AH710),"---")="---","---",IF(COUNTIF(CALC_CONN_TEB0187_REV01!F:F,IFERROR(IF(AD710=AH710,AI710,AH710),"---"))&gt;0,"---",IFERROR(IF(AD710=AH710,AI710,AH710),"---")))),"---")</f>
        <v>J15-F4</v>
      </c>
      <c r="AL710">
        <f t="shared" si="140"/>
        <v>81.492999999999995</v>
      </c>
      <c r="AM710">
        <f t="shared" si="141"/>
        <v>2</v>
      </c>
      <c r="AT710" t="str">
        <f t="shared" ref="AT710:AT773" si="147">IF(IF(COUNTIF($AO$6:$AQ$150,B710)&gt;0,"---","--")="---",VLOOKUP(B710,$AO$6:$AQ$150,3,0),B710)</f>
        <v>HA00_N</v>
      </c>
      <c r="AU710" t="str">
        <f t="shared" ref="AU710:AU773" si="148">IF(IF(COUNTIF($AO$6:$AQ$150,B710)&gt;0,"---","--")="---",VLOOKUP(B710,$AO$6:$AQ$150,2,0),"--")</f>
        <v>--</v>
      </c>
    </row>
    <row r="711" spans="1:47" x14ac:dyDescent="0.25">
      <c r="A711" t="str">
        <f t="shared" si="143"/>
        <v>J3-D47</v>
      </c>
      <c r="B711" t="str">
        <f t="shared" si="144"/>
        <v>GND</v>
      </c>
      <c r="C711" t="str">
        <f t="shared" si="145"/>
        <v>J3-GND</v>
      </c>
      <c r="D711" t="str">
        <f t="shared" si="146"/>
        <v>J3-D47</v>
      </c>
      <c r="E711" t="s">
        <v>411</v>
      </c>
      <c r="F711" t="s">
        <v>396</v>
      </c>
      <c r="G711" t="s">
        <v>433</v>
      </c>
      <c r="L711" t="s">
        <v>4364</v>
      </c>
      <c r="M711" t="s">
        <v>428</v>
      </c>
      <c r="N711">
        <v>70.721900000000005</v>
      </c>
      <c r="AA711">
        <f t="shared" si="142"/>
        <v>706</v>
      </c>
      <c r="AB711" t="str">
        <f>B2B!B708</f>
        <v>J3</v>
      </c>
      <c r="AC711" t="str">
        <f>B2B!C708</f>
        <v>D46</v>
      </c>
      <c r="AD711" t="str">
        <f t="shared" ref="AD711:AD774" si="149">AB711&amp;"-"&amp;AC711</f>
        <v>J3-D46</v>
      </c>
      <c r="AE711" t="str">
        <f t="shared" ref="AE711:AE774" si="150">VLOOKUP(AD711,A:B,2,0)</f>
        <v>HA00_N</v>
      </c>
      <c r="AG711" t="str">
        <f t="shared" ref="AG711:AG774" si="151">IF(
IF(
IFERROR(VLOOKUP(AE711,$AO$6:$AO$50,1,),1)=1,1,0),
"--","---")</f>
        <v>--</v>
      </c>
      <c r="AH711" t="str">
        <f t="shared" ref="AH711:AH774" si="152">IF(AG711&lt;&gt;"---",IFERROR(VLOOKUP(AE711,B:F,3,0),"--"),"---")</f>
        <v>J3-D46</v>
      </c>
      <c r="AI711" t="str">
        <f>IFERROR(IF(IF(AG711="--",INDEX(D:D,MATCH(AE711,INDEX(B:B,MATCH(AE711,B:B,)+1):B11225,)+MATCH(AE711,B:B,)))=AD711,VLOOKUP(AE711,B:D,3,0),IF(AG711="--",INDEX(D:D,MATCH(AE711,INDEX(B:B,MATCH(AE711,B:B,)+1):B11225,)+MATCH(AE711,B:B,)),"---")),"---")</f>
        <v>J15-F5</v>
      </c>
      <c r="AJ711" t="str">
        <f>IF(COUNTIF(CALC_CONN_TEB0187_REV01!F:F,IF(AH711&lt;&gt;"---",VLOOKUP(AD711,CALC_CONN_TEB0187_REV01!F:M,8,0),IF(IFERROR(IF(AD711=AH711,AI711,AH711),"---")="---","---",IF(COUNTIF(CALC_CONN_TEB0187_REV01!F:F,IFERROR(IF(AD711=AH711,AI711,AH711),"---"))&gt;0,"---",IFERROR(IF(AD711=AH711,AI711,AH711),"---")))))=1,IF(AH711&lt;&gt;"---",VLOOKUP(AD711,CALC_CONN_TEB0187_REV01!F:M,8,0),IF(IFERROR(IF(AD711=AH711,AI711,AH711),"---")="---","---",IF(COUNTIF(CALC_CONN_TEB0187_REV01!F:F,IFERROR(IF(AD711=AH711,AI711,AH711),"---"))&gt;0,"---",IFERROR(IF(AD711=AH711,AI711,AH711),"---")))),"---")</f>
        <v>---</v>
      </c>
      <c r="AK711" t="str">
        <f>IF(COUNTIF(CALC_CONN_TEB0187_REV01!F:F,IF(AH711&lt;&gt;"---",VLOOKUP(AD711,CALC_CONN_TEB0187_REV01!F:M,8,0),IF(IFERROR(IF(AD711=AH711,AI711,AH711),"---")="---","---",IF(COUNTIF(CALC_CONN_TEB0187_REV01!F:F,IFERROR(IF(AD711=AH711,AI711,AH711),"---"))&gt;0,"---",IFERROR(IF(AD711=AH711,AI711,AH711),"---")))))=0,IF(AH711&lt;&gt;"---",VLOOKUP(AD711,CALC_CONN_TEB0187_REV01!F:M,8,0),IF(IFERROR(IF(AD711=AH711,AI711,AH711),"---")="---","---",IF(COUNTIF(CALC_CONN_TEB0187_REV01!F:F,IFERROR(IF(AD711=AH711,AI711,AH711),"---"))&gt;0,"---",IFERROR(IF(AD711=AH711,AI711,AH711),"---")))),"---")</f>
        <v>J15-F5</v>
      </c>
      <c r="AL711">
        <f t="shared" ref="AL711:AL774" si="153">IF(AG711&lt;&gt;"---",IFERROR(VLOOKUP(AE711,L:N,3,0),"--"),"---")</f>
        <v>81.510999999999996</v>
      </c>
      <c r="AM711">
        <f t="shared" ref="AM711:AM774" si="154">COUNTIF(B:B,AE711)</f>
        <v>2</v>
      </c>
      <c r="AT711">
        <f t="shared" si="147"/>
        <v>0</v>
      </c>
      <c r="AU711">
        <f t="shared" si="148"/>
        <v>0</v>
      </c>
    </row>
    <row r="712" spans="1:47" x14ac:dyDescent="0.25">
      <c r="A712" t="str">
        <f t="shared" si="143"/>
        <v>J3-D48</v>
      </c>
      <c r="B712" t="str">
        <f t="shared" si="144"/>
        <v>LA28_P</v>
      </c>
      <c r="C712" t="str">
        <f t="shared" si="145"/>
        <v>J3-LA28_P</v>
      </c>
      <c r="D712" t="str">
        <f t="shared" si="146"/>
        <v>J3-D48</v>
      </c>
      <c r="E712" t="s">
        <v>411</v>
      </c>
      <c r="F712" t="s">
        <v>397</v>
      </c>
      <c r="G712" t="s">
        <v>4204</v>
      </c>
      <c r="L712" t="s">
        <v>4365</v>
      </c>
      <c r="M712" t="s">
        <v>428</v>
      </c>
      <c r="N712">
        <v>70.733699999999999</v>
      </c>
      <c r="AA712">
        <f t="shared" ref="AA712:AA775" si="155">AA711+1</f>
        <v>707</v>
      </c>
      <c r="AB712" t="str">
        <f>B2B!B709</f>
        <v>J3</v>
      </c>
      <c r="AC712" t="str">
        <f>B2B!C709</f>
        <v>D47</v>
      </c>
      <c r="AD712" t="str">
        <f t="shared" si="149"/>
        <v>J3-D47</v>
      </c>
      <c r="AE712" t="str">
        <f t="shared" si="150"/>
        <v>GND</v>
      </c>
      <c r="AG712" t="str">
        <f t="shared" si="151"/>
        <v>---</v>
      </c>
      <c r="AH712" t="str">
        <f t="shared" si="152"/>
        <v>---</v>
      </c>
      <c r="AI712" t="str">
        <f>IFERROR(IF(IF(AG712="--",INDEX(D:D,MATCH(AE712,INDEX(B:B,MATCH(AE712,B:B,)+1):B11226,)+MATCH(AE712,B:B,)))=AD712,VLOOKUP(AE712,B:D,3,0),IF(AG712="--",INDEX(D:D,MATCH(AE712,INDEX(B:B,MATCH(AE712,B:B,)+1):B11226,)+MATCH(AE712,B:B,)),"---")),"---")</f>
        <v>---</v>
      </c>
      <c r="AJ712" t="str">
        <f>IF(COUNTIF(CALC_CONN_TEB0187_REV01!F:F,IF(AH712&lt;&gt;"---",VLOOKUP(AD712,CALC_CONN_TEB0187_REV01!F:M,8,0),IF(IFERROR(IF(AD712=AH712,AI712,AH712),"---")="---","---",IF(COUNTIF(CALC_CONN_TEB0187_REV01!F:F,IFERROR(IF(AD712=AH712,AI712,AH712),"---"))&gt;0,"---",IFERROR(IF(AD712=AH712,AI712,AH712),"---")))))=1,IF(AH712&lt;&gt;"---",VLOOKUP(AD712,CALC_CONN_TEB0187_REV01!F:M,8,0),IF(IFERROR(IF(AD712=AH712,AI712,AH712),"---")="---","---",IF(COUNTIF(CALC_CONN_TEB0187_REV01!F:F,IFERROR(IF(AD712=AH712,AI712,AH712),"---"))&gt;0,"---",IFERROR(IF(AD712=AH712,AI712,AH712),"---")))),"---")</f>
        <v>---</v>
      </c>
      <c r="AK712" t="str">
        <f>IF(COUNTIF(CALC_CONN_TEB0187_REV01!F:F,IF(AH712&lt;&gt;"---",VLOOKUP(AD712,CALC_CONN_TEB0187_REV01!F:M,8,0),IF(IFERROR(IF(AD712=AH712,AI712,AH712),"---")="---","---",IF(COUNTIF(CALC_CONN_TEB0187_REV01!F:F,IFERROR(IF(AD712=AH712,AI712,AH712),"---"))&gt;0,"---",IFERROR(IF(AD712=AH712,AI712,AH712),"---")))))=0,IF(AH712&lt;&gt;"---",VLOOKUP(AD712,CALC_CONN_TEB0187_REV01!F:M,8,0),IF(IFERROR(IF(AD712=AH712,AI712,AH712),"---")="---","---",IF(COUNTIF(CALC_CONN_TEB0187_REV01!F:F,IFERROR(IF(AD712=AH712,AI712,AH712),"---"))&gt;0,"---",IFERROR(IF(AD712=AH712,AI712,AH712),"---")))),"---")</f>
        <v>---</v>
      </c>
      <c r="AL712" t="str">
        <f t="shared" si="153"/>
        <v>---</v>
      </c>
      <c r="AM712">
        <f t="shared" si="154"/>
        <v>1098</v>
      </c>
      <c r="AT712" t="str">
        <f t="shared" si="147"/>
        <v>LA28_P</v>
      </c>
      <c r="AU712" t="str">
        <f t="shared" si="148"/>
        <v>--</v>
      </c>
    </row>
    <row r="713" spans="1:47" x14ac:dyDescent="0.25">
      <c r="A713" t="str">
        <f t="shared" si="143"/>
        <v>J3-D49</v>
      </c>
      <c r="B713" t="str">
        <f t="shared" si="144"/>
        <v>LA28_N</v>
      </c>
      <c r="C713" t="str">
        <f t="shared" si="145"/>
        <v>J3-LA28_N</v>
      </c>
      <c r="D713" t="str">
        <f t="shared" si="146"/>
        <v>J3-D49</v>
      </c>
      <c r="E713" t="s">
        <v>411</v>
      </c>
      <c r="F713" t="s">
        <v>398</v>
      </c>
      <c r="G713" t="s">
        <v>4203</v>
      </c>
      <c r="L713" t="s">
        <v>4366</v>
      </c>
      <c r="M713" t="s">
        <v>428</v>
      </c>
      <c r="N713">
        <v>72.805000000000007</v>
      </c>
      <c r="AA713">
        <f t="shared" si="155"/>
        <v>708</v>
      </c>
      <c r="AB713" t="str">
        <f>B2B!B710</f>
        <v>J3</v>
      </c>
      <c r="AC713" t="str">
        <f>B2B!C710</f>
        <v>D48</v>
      </c>
      <c r="AD713" t="str">
        <f t="shared" si="149"/>
        <v>J3-D48</v>
      </c>
      <c r="AE713" t="str">
        <f t="shared" si="150"/>
        <v>LA28_P</v>
      </c>
      <c r="AG713" t="str">
        <f t="shared" si="151"/>
        <v>--</v>
      </c>
      <c r="AH713" t="str">
        <f t="shared" si="152"/>
        <v>J3-D48</v>
      </c>
      <c r="AI713" t="str">
        <f>IFERROR(IF(IF(AG713="--",INDEX(D:D,MATCH(AE713,INDEX(B:B,MATCH(AE713,B:B,)+1):B11227,)+MATCH(AE713,B:B,)))=AD713,VLOOKUP(AE713,B:D,3,0),IF(AG713="--",INDEX(D:D,MATCH(AE713,INDEX(B:B,MATCH(AE713,B:B,)+1):B11227,)+MATCH(AE713,B:B,)),"---")),"---")</f>
        <v>J15-H31</v>
      </c>
      <c r="AJ713" t="str">
        <f>IF(COUNTIF(CALC_CONN_TEB0187_REV01!F:F,IF(AH713&lt;&gt;"---",VLOOKUP(AD713,CALC_CONN_TEB0187_REV01!F:M,8,0),IF(IFERROR(IF(AD713=AH713,AI713,AH713),"---")="---","---",IF(COUNTIF(CALC_CONN_TEB0187_REV01!F:F,IFERROR(IF(AD713=AH713,AI713,AH713),"---"))&gt;0,"---",IFERROR(IF(AD713=AH713,AI713,AH713),"---")))))=1,IF(AH713&lt;&gt;"---",VLOOKUP(AD713,CALC_CONN_TEB0187_REV01!F:M,8,0),IF(IFERROR(IF(AD713=AH713,AI713,AH713),"---")="---","---",IF(COUNTIF(CALC_CONN_TEB0187_REV01!F:F,IFERROR(IF(AD713=AH713,AI713,AH713),"---"))&gt;0,"---",IFERROR(IF(AD713=AH713,AI713,AH713),"---")))),"---")</f>
        <v>---</v>
      </c>
      <c r="AK713" t="str">
        <f>IF(COUNTIF(CALC_CONN_TEB0187_REV01!F:F,IF(AH713&lt;&gt;"---",VLOOKUP(AD713,CALC_CONN_TEB0187_REV01!F:M,8,0),IF(IFERROR(IF(AD713=AH713,AI713,AH713),"---")="---","---",IF(COUNTIF(CALC_CONN_TEB0187_REV01!F:F,IFERROR(IF(AD713=AH713,AI713,AH713),"---"))&gt;0,"---",IFERROR(IF(AD713=AH713,AI713,AH713),"---")))))=0,IF(AH713&lt;&gt;"---",VLOOKUP(AD713,CALC_CONN_TEB0187_REV01!F:M,8,0),IF(IFERROR(IF(AD713=AH713,AI713,AH713),"---")="---","---",IF(COUNTIF(CALC_CONN_TEB0187_REV01!F:F,IFERROR(IF(AD713=AH713,AI713,AH713),"---"))&gt;0,"---",IFERROR(IF(AD713=AH713,AI713,AH713),"---")))),"---")</f>
        <v>J15-H31</v>
      </c>
      <c r="AL713">
        <f t="shared" si="153"/>
        <v>43.516300000000001</v>
      </c>
      <c r="AM713">
        <f t="shared" si="154"/>
        <v>2</v>
      </c>
      <c r="AT713" t="str">
        <f t="shared" si="147"/>
        <v>LA28_N</v>
      </c>
      <c r="AU713" t="str">
        <f t="shared" si="148"/>
        <v>--</v>
      </c>
    </row>
    <row r="714" spans="1:47" x14ac:dyDescent="0.25">
      <c r="A714" t="str">
        <f t="shared" si="143"/>
        <v>J3-D50</v>
      </c>
      <c r="B714" t="str">
        <f t="shared" si="144"/>
        <v>HA03_P</v>
      </c>
      <c r="C714" t="str">
        <f t="shared" si="145"/>
        <v>J3-HA03_P</v>
      </c>
      <c r="D714" t="str">
        <f t="shared" si="146"/>
        <v>J3-D50</v>
      </c>
      <c r="E714" t="s">
        <v>411</v>
      </c>
      <c r="F714" t="s">
        <v>399</v>
      </c>
      <c r="G714" t="s">
        <v>4071</v>
      </c>
      <c r="L714" t="s">
        <v>4367</v>
      </c>
      <c r="M714" t="s">
        <v>428</v>
      </c>
      <c r="N714">
        <v>4.0834000000000001</v>
      </c>
      <c r="AA714">
        <f t="shared" si="155"/>
        <v>709</v>
      </c>
      <c r="AB714" t="str">
        <f>B2B!B711</f>
        <v>J3</v>
      </c>
      <c r="AC714" t="str">
        <f>B2B!C711</f>
        <v>D49</v>
      </c>
      <c r="AD714" t="str">
        <f t="shared" si="149"/>
        <v>J3-D49</v>
      </c>
      <c r="AE714" t="str">
        <f t="shared" si="150"/>
        <v>LA28_N</v>
      </c>
      <c r="AG714" t="str">
        <f t="shared" si="151"/>
        <v>--</v>
      </c>
      <c r="AH714" t="str">
        <f t="shared" si="152"/>
        <v>J3-D49</v>
      </c>
      <c r="AI714" t="str">
        <f>IFERROR(IF(IF(AG714="--",INDEX(D:D,MATCH(AE714,INDEX(B:B,MATCH(AE714,B:B,)+1):B11228,)+MATCH(AE714,B:B,)))=AD714,VLOOKUP(AE714,B:D,3,0),IF(AG714="--",INDEX(D:D,MATCH(AE714,INDEX(B:B,MATCH(AE714,B:B,)+1):B11228,)+MATCH(AE714,B:B,)),"---")),"---")</f>
        <v>J15-H32</v>
      </c>
      <c r="AJ714" t="str">
        <f>IF(COUNTIF(CALC_CONN_TEB0187_REV01!F:F,IF(AH714&lt;&gt;"---",VLOOKUP(AD714,CALC_CONN_TEB0187_REV01!F:M,8,0),IF(IFERROR(IF(AD714=AH714,AI714,AH714),"---")="---","---",IF(COUNTIF(CALC_CONN_TEB0187_REV01!F:F,IFERROR(IF(AD714=AH714,AI714,AH714),"---"))&gt;0,"---",IFERROR(IF(AD714=AH714,AI714,AH714),"---")))))=1,IF(AH714&lt;&gt;"---",VLOOKUP(AD714,CALC_CONN_TEB0187_REV01!F:M,8,0),IF(IFERROR(IF(AD714=AH714,AI714,AH714),"---")="---","---",IF(COUNTIF(CALC_CONN_TEB0187_REV01!F:F,IFERROR(IF(AD714=AH714,AI714,AH714),"---"))&gt;0,"---",IFERROR(IF(AD714=AH714,AI714,AH714),"---")))),"---")</f>
        <v>---</v>
      </c>
      <c r="AK714" t="str">
        <f>IF(COUNTIF(CALC_CONN_TEB0187_REV01!F:F,IF(AH714&lt;&gt;"---",VLOOKUP(AD714,CALC_CONN_TEB0187_REV01!F:M,8,0),IF(IFERROR(IF(AD714=AH714,AI714,AH714),"---")="---","---",IF(COUNTIF(CALC_CONN_TEB0187_REV01!F:F,IFERROR(IF(AD714=AH714,AI714,AH714),"---"))&gt;0,"---",IFERROR(IF(AD714=AH714,AI714,AH714),"---")))))=0,IF(AH714&lt;&gt;"---",VLOOKUP(AD714,CALC_CONN_TEB0187_REV01!F:M,8,0),IF(IFERROR(IF(AD714=AH714,AI714,AH714),"---")="---","---",IF(COUNTIF(CALC_CONN_TEB0187_REV01!F:F,IFERROR(IF(AD714=AH714,AI714,AH714),"---"))&gt;0,"---",IFERROR(IF(AD714=AH714,AI714,AH714),"---")))),"---")</f>
        <v>J15-H32</v>
      </c>
      <c r="AL714">
        <f t="shared" si="153"/>
        <v>43.515000000000001</v>
      </c>
      <c r="AM714">
        <f t="shared" si="154"/>
        <v>2</v>
      </c>
      <c r="AT714" t="str">
        <f t="shared" si="147"/>
        <v>HA03_P</v>
      </c>
      <c r="AU714" t="str">
        <f t="shared" si="148"/>
        <v>--</v>
      </c>
    </row>
    <row r="715" spans="1:47" x14ac:dyDescent="0.25">
      <c r="A715" t="str">
        <f t="shared" si="143"/>
        <v>J3-D51</v>
      </c>
      <c r="B715" t="str">
        <f t="shared" si="144"/>
        <v>HA03_N</v>
      </c>
      <c r="C715" t="str">
        <f t="shared" si="145"/>
        <v>J3-HA03_N</v>
      </c>
      <c r="D715" t="str">
        <f t="shared" si="146"/>
        <v>J3-D51</v>
      </c>
      <c r="E715" t="s">
        <v>411</v>
      </c>
      <c r="F715" t="s">
        <v>400</v>
      </c>
      <c r="G715" t="s">
        <v>4070</v>
      </c>
      <c r="L715" t="s">
        <v>4368</v>
      </c>
      <c r="M715" t="s">
        <v>428</v>
      </c>
      <c r="N715">
        <v>83.389200000000002</v>
      </c>
      <c r="AA715">
        <f t="shared" si="155"/>
        <v>710</v>
      </c>
      <c r="AB715" t="str">
        <f>B2B!B712</f>
        <v>J3</v>
      </c>
      <c r="AC715" t="str">
        <f>B2B!C712</f>
        <v>D50</v>
      </c>
      <c r="AD715" t="str">
        <f t="shared" si="149"/>
        <v>J3-D50</v>
      </c>
      <c r="AE715" t="str">
        <f t="shared" si="150"/>
        <v>HA03_P</v>
      </c>
      <c r="AG715" t="str">
        <f t="shared" si="151"/>
        <v>--</v>
      </c>
      <c r="AH715" t="str">
        <f t="shared" si="152"/>
        <v>J3-D50</v>
      </c>
      <c r="AI715" t="str">
        <f>IFERROR(IF(IF(AG715="--",INDEX(D:D,MATCH(AE715,INDEX(B:B,MATCH(AE715,B:B,)+1):B11229,)+MATCH(AE715,B:B,)))=AD715,VLOOKUP(AE715,B:D,3,0),IF(AG715="--",INDEX(D:D,MATCH(AE715,INDEX(B:B,MATCH(AE715,B:B,)+1):B11229,)+MATCH(AE715,B:B,)),"---")),"---")</f>
        <v>J15-J6</v>
      </c>
      <c r="AJ715" t="str">
        <f>IF(COUNTIF(CALC_CONN_TEB0187_REV01!F:F,IF(AH715&lt;&gt;"---",VLOOKUP(AD715,CALC_CONN_TEB0187_REV01!F:M,8,0),IF(IFERROR(IF(AD715=AH715,AI715,AH715),"---")="---","---",IF(COUNTIF(CALC_CONN_TEB0187_REV01!F:F,IFERROR(IF(AD715=AH715,AI715,AH715),"---"))&gt;0,"---",IFERROR(IF(AD715=AH715,AI715,AH715),"---")))))=1,IF(AH715&lt;&gt;"---",VLOOKUP(AD715,CALC_CONN_TEB0187_REV01!F:M,8,0),IF(IFERROR(IF(AD715=AH715,AI715,AH715),"---")="---","---",IF(COUNTIF(CALC_CONN_TEB0187_REV01!F:F,IFERROR(IF(AD715=AH715,AI715,AH715),"---"))&gt;0,"---",IFERROR(IF(AD715=AH715,AI715,AH715),"---")))),"---")</f>
        <v>---</v>
      </c>
      <c r="AK715" t="str">
        <f>IF(COUNTIF(CALC_CONN_TEB0187_REV01!F:F,IF(AH715&lt;&gt;"---",VLOOKUP(AD715,CALC_CONN_TEB0187_REV01!F:M,8,0),IF(IFERROR(IF(AD715=AH715,AI715,AH715),"---")="---","---",IF(COUNTIF(CALC_CONN_TEB0187_REV01!F:F,IFERROR(IF(AD715=AH715,AI715,AH715),"---"))&gt;0,"---",IFERROR(IF(AD715=AH715,AI715,AH715),"---")))))=0,IF(AH715&lt;&gt;"---",VLOOKUP(AD715,CALC_CONN_TEB0187_REV01!F:M,8,0),IF(IFERROR(IF(AD715=AH715,AI715,AH715),"---")="---","---",IF(COUNTIF(CALC_CONN_TEB0187_REV01!F:F,IFERROR(IF(AD715=AH715,AI715,AH715),"---"))&gt;0,"---",IFERROR(IF(AD715=AH715,AI715,AH715),"---")))),"---")</f>
        <v>J15-J6</v>
      </c>
      <c r="AL715">
        <f t="shared" si="153"/>
        <v>79.849699999999999</v>
      </c>
      <c r="AM715">
        <f t="shared" si="154"/>
        <v>2</v>
      </c>
      <c r="AT715" t="str">
        <f t="shared" si="147"/>
        <v>HA03_N</v>
      </c>
      <c r="AU715" t="str">
        <f t="shared" si="148"/>
        <v>--</v>
      </c>
    </row>
    <row r="716" spans="1:47" x14ac:dyDescent="0.25">
      <c r="A716" t="str">
        <f t="shared" si="143"/>
        <v>J3-D52</v>
      </c>
      <c r="B716" t="str">
        <f t="shared" si="144"/>
        <v>HA02_P</v>
      </c>
      <c r="C716" t="str">
        <f t="shared" si="145"/>
        <v>J3-HA02_P</v>
      </c>
      <c r="D716" t="str">
        <f t="shared" si="146"/>
        <v>J3-D52</v>
      </c>
      <c r="E716" t="s">
        <v>411</v>
      </c>
      <c r="F716" t="s">
        <v>401</v>
      </c>
      <c r="G716" t="s">
        <v>4069</v>
      </c>
      <c r="L716" t="s">
        <v>4369</v>
      </c>
      <c r="M716" t="s">
        <v>428</v>
      </c>
      <c r="N716">
        <v>221.6919</v>
      </c>
      <c r="AA716">
        <f t="shared" si="155"/>
        <v>711</v>
      </c>
      <c r="AB716" t="str">
        <f>B2B!B713</f>
        <v>J3</v>
      </c>
      <c r="AC716" t="str">
        <f>B2B!C713</f>
        <v>D51</v>
      </c>
      <c r="AD716" t="str">
        <f t="shared" si="149"/>
        <v>J3-D51</v>
      </c>
      <c r="AE716" t="str">
        <f t="shared" si="150"/>
        <v>HA03_N</v>
      </c>
      <c r="AG716" t="str">
        <f t="shared" si="151"/>
        <v>--</v>
      </c>
      <c r="AH716" t="str">
        <f t="shared" si="152"/>
        <v>J3-D51</v>
      </c>
      <c r="AI716" t="str">
        <f>IFERROR(IF(IF(AG716="--",INDEX(D:D,MATCH(AE716,INDEX(B:B,MATCH(AE716,B:B,)+1):B11230,)+MATCH(AE716,B:B,)))=AD716,VLOOKUP(AE716,B:D,3,0),IF(AG716="--",INDEX(D:D,MATCH(AE716,INDEX(B:B,MATCH(AE716,B:B,)+1):B11230,)+MATCH(AE716,B:B,)),"---")),"---")</f>
        <v>J15-J7</v>
      </c>
      <c r="AJ716" t="str">
        <f>IF(COUNTIF(CALC_CONN_TEB0187_REV01!F:F,IF(AH716&lt;&gt;"---",VLOOKUP(AD716,CALC_CONN_TEB0187_REV01!F:M,8,0),IF(IFERROR(IF(AD716=AH716,AI716,AH716),"---")="---","---",IF(COUNTIF(CALC_CONN_TEB0187_REV01!F:F,IFERROR(IF(AD716=AH716,AI716,AH716),"---"))&gt;0,"---",IFERROR(IF(AD716=AH716,AI716,AH716),"---")))))=1,IF(AH716&lt;&gt;"---",VLOOKUP(AD716,CALC_CONN_TEB0187_REV01!F:M,8,0),IF(IFERROR(IF(AD716=AH716,AI716,AH716),"---")="---","---",IF(COUNTIF(CALC_CONN_TEB0187_REV01!F:F,IFERROR(IF(AD716=AH716,AI716,AH716),"---"))&gt;0,"---",IFERROR(IF(AD716=AH716,AI716,AH716),"---")))),"---")</f>
        <v>---</v>
      </c>
      <c r="AK716" t="str">
        <f>IF(COUNTIF(CALC_CONN_TEB0187_REV01!F:F,IF(AH716&lt;&gt;"---",VLOOKUP(AD716,CALC_CONN_TEB0187_REV01!F:M,8,0),IF(IFERROR(IF(AD716=AH716,AI716,AH716),"---")="---","---",IF(COUNTIF(CALC_CONN_TEB0187_REV01!F:F,IFERROR(IF(AD716=AH716,AI716,AH716),"---"))&gt;0,"---",IFERROR(IF(AD716=AH716,AI716,AH716),"---")))))=0,IF(AH716&lt;&gt;"---",VLOOKUP(AD716,CALC_CONN_TEB0187_REV01!F:M,8,0),IF(IFERROR(IF(AD716=AH716,AI716,AH716),"---")="---","---",IF(COUNTIF(CALC_CONN_TEB0187_REV01!F:F,IFERROR(IF(AD716=AH716,AI716,AH716),"---"))&gt;0,"---",IFERROR(IF(AD716=AH716,AI716,AH716),"---")))),"---")</f>
        <v>J15-J7</v>
      </c>
      <c r="AL716">
        <f t="shared" si="153"/>
        <v>79.367199999999997</v>
      </c>
      <c r="AM716">
        <f t="shared" si="154"/>
        <v>2</v>
      </c>
      <c r="AT716" t="str">
        <f t="shared" si="147"/>
        <v>HA02_P</v>
      </c>
      <c r="AU716" t="str">
        <f t="shared" si="148"/>
        <v>--</v>
      </c>
    </row>
    <row r="717" spans="1:47" x14ac:dyDescent="0.25">
      <c r="A717" t="str">
        <f t="shared" si="143"/>
        <v>J3-D53</v>
      </c>
      <c r="B717" t="str">
        <f t="shared" si="144"/>
        <v>HA02_N</v>
      </c>
      <c r="C717" t="str">
        <f t="shared" si="145"/>
        <v>J3-HA02_N</v>
      </c>
      <c r="D717" t="str">
        <f t="shared" si="146"/>
        <v>J3-D53</v>
      </c>
      <c r="E717" t="s">
        <v>411</v>
      </c>
      <c r="F717" t="s">
        <v>402</v>
      </c>
      <c r="G717" t="s">
        <v>4068</v>
      </c>
      <c r="L717" t="s">
        <v>4370</v>
      </c>
      <c r="M717" t="s">
        <v>428</v>
      </c>
      <c r="N717">
        <v>3.2618999999999998</v>
      </c>
      <c r="AA717">
        <f t="shared" si="155"/>
        <v>712</v>
      </c>
      <c r="AB717" t="str">
        <f>B2B!B714</f>
        <v>J3</v>
      </c>
      <c r="AC717" t="str">
        <f>B2B!C714</f>
        <v>D52</v>
      </c>
      <c r="AD717" t="str">
        <f t="shared" si="149"/>
        <v>J3-D52</v>
      </c>
      <c r="AE717" t="str">
        <f t="shared" si="150"/>
        <v>HA02_P</v>
      </c>
      <c r="AG717" t="str">
        <f t="shared" si="151"/>
        <v>--</v>
      </c>
      <c r="AH717" t="str">
        <f t="shared" si="152"/>
        <v>J3-D52</v>
      </c>
      <c r="AI717" t="str">
        <f>IFERROR(IF(IF(AG717="--",INDEX(D:D,MATCH(AE717,INDEX(B:B,MATCH(AE717,B:B,)+1):B11231,)+MATCH(AE717,B:B,)))=AD717,VLOOKUP(AE717,B:D,3,0),IF(AG717="--",INDEX(D:D,MATCH(AE717,INDEX(B:B,MATCH(AE717,B:B,)+1):B11231,)+MATCH(AE717,B:B,)),"---")),"---")</f>
        <v>J15-K7</v>
      </c>
      <c r="AJ717" t="str">
        <f>IF(COUNTIF(CALC_CONN_TEB0187_REV01!F:F,IF(AH717&lt;&gt;"---",VLOOKUP(AD717,CALC_CONN_TEB0187_REV01!F:M,8,0),IF(IFERROR(IF(AD717=AH717,AI717,AH717),"---")="---","---",IF(COUNTIF(CALC_CONN_TEB0187_REV01!F:F,IFERROR(IF(AD717=AH717,AI717,AH717),"---"))&gt;0,"---",IFERROR(IF(AD717=AH717,AI717,AH717),"---")))))=1,IF(AH717&lt;&gt;"---",VLOOKUP(AD717,CALC_CONN_TEB0187_REV01!F:M,8,0),IF(IFERROR(IF(AD717=AH717,AI717,AH717),"---")="---","---",IF(COUNTIF(CALC_CONN_TEB0187_REV01!F:F,IFERROR(IF(AD717=AH717,AI717,AH717),"---"))&gt;0,"---",IFERROR(IF(AD717=AH717,AI717,AH717),"---")))),"---")</f>
        <v>---</v>
      </c>
      <c r="AK717" t="str">
        <f>IF(COUNTIF(CALC_CONN_TEB0187_REV01!F:F,IF(AH717&lt;&gt;"---",VLOOKUP(AD717,CALC_CONN_TEB0187_REV01!F:M,8,0),IF(IFERROR(IF(AD717=AH717,AI717,AH717),"---")="---","---",IF(COUNTIF(CALC_CONN_TEB0187_REV01!F:F,IFERROR(IF(AD717=AH717,AI717,AH717),"---"))&gt;0,"---",IFERROR(IF(AD717=AH717,AI717,AH717),"---")))))=0,IF(AH717&lt;&gt;"---",VLOOKUP(AD717,CALC_CONN_TEB0187_REV01!F:M,8,0),IF(IFERROR(IF(AD717=AH717,AI717,AH717),"---")="---","---",IF(COUNTIF(CALC_CONN_TEB0187_REV01!F:F,IFERROR(IF(AD717=AH717,AI717,AH717),"---"))&gt;0,"---",IFERROR(IF(AD717=AH717,AI717,AH717),"---")))),"---")</f>
        <v>J15-K7</v>
      </c>
      <c r="AL717">
        <f t="shared" si="153"/>
        <v>77.295699999999997</v>
      </c>
      <c r="AM717">
        <f t="shared" si="154"/>
        <v>2</v>
      </c>
      <c r="AT717" t="str">
        <f t="shared" si="147"/>
        <v>HA02_N</v>
      </c>
      <c r="AU717" t="str">
        <f t="shared" si="148"/>
        <v>--</v>
      </c>
    </row>
    <row r="718" spans="1:47" x14ac:dyDescent="0.25">
      <c r="A718" t="str">
        <f t="shared" si="143"/>
        <v>J3-D54</v>
      </c>
      <c r="B718" t="str">
        <f t="shared" si="144"/>
        <v>GND</v>
      </c>
      <c r="C718" t="str">
        <f t="shared" si="145"/>
        <v>J3-GND</v>
      </c>
      <c r="D718" t="str">
        <f t="shared" si="146"/>
        <v>J3-D54</v>
      </c>
      <c r="E718" t="s">
        <v>411</v>
      </c>
      <c r="F718" t="s">
        <v>403</v>
      </c>
      <c r="G718" t="s">
        <v>433</v>
      </c>
      <c r="L718" t="s">
        <v>4371</v>
      </c>
      <c r="M718" t="s">
        <v>428</v>
      </c>
      <c r="N718">
        <v>3.4927000000000001</v>
      </c>
      <c r="AA718">
        <f t="shared" si="155"/>
        <v>713</v>
      </c>
      <c r="AB718" t="str">
        <f>B2B!B715</f>
        <v>J3</v>
      </c>
      <c r="AC718" t="str">
        <f>B2B!C715</f>
        <v>D53</v>
      </c>
      <c r="AD718" t="str">
        <f t="shared" si="149"/>
        <v>J3-D53</v>
      </c>
      <c r="AE718" t="str">
        <f t="shared" si="150"/>
        <v>HA02_N</v>
      </c>
      <c r="AG718" t="str">
        <f t="shared" si="151"/>
        <v>--</v>
      </c>
      <c r="AH718" t="str">
        <f t="shared" si="152"/>
        <v>J3-D53</v>
      </c>
      <c r="AI718" t="str">
        <f>IFERROR(IF(IF(AG718="--",INDEX(D:D,MATCH(AE718,INDEX(B:B,MATCH(AE718,B:B,)+1):B11232,)+MATCH(AE718,B:B,)))=AD718,VLOOKUP(AE718,B:D,3,0),IF(AG718="--",INDEX(D:D,MATCH(AE718,INDEX(B:B,MATCH(AE718,B:B,)+1):B11232,)+MATCH(AE718,B:B,)),"---")),"---")</f>
        <v>J15-K8</v>
      </c>
      <c r="AJ718" t="str">
        <f>IF(COUNTIF(CALC_CONN_TEB0187_REV01!F:F,IF(AH718&lt;&gt;"---",VLOOKUP(AD718,CALC_CONN_TEB0187_REV01!F:M,8,0),IF(IFERROR(IF(AD718=AH718,AI718,AH718),"---")="---","---",IF(COUNTIF(CALC_CONN_TEB0187_REV01!F:F,IFERROR(IF(AD718=AH718,AI718,AH718),"---"))&gt;0,"---",IFERROR(IF(AD718=AH718,AI718,AH718),"---")))))=1,IF(AH718&lt;&gt;"---",VLOOKUP(AD718,CALC_CONN_TEB0187_REV01!F:M,8,0),IF(IFERROR(IF(AD718=AH718,AI718,AH718),"---")="---","---",IF(COUNTIF(CALC_CONN_TEB0187_REV01!F:F,IFERROR(IF(AD718=AH718,AI718,AH718),"---"))&gt;0,"---",IFERROR(IF(AD718=AH718,AI718,AH718),"---")))),"---")</f>
        <v>---</v>
      </c>
      <c r="AK718" t="str">
        <f>IF(COUNTIF(CALC_CONN_TEB0187_REV01!F:F,IF(AH718&lt;&gt;"---",VLOOKUP(AD718,CALC_CONN_TEB0187_REV01!F:M,8,0),IF(IFERROR(IF(AD718=AH718,AI718,AH718),"---")="---","---",IF(COUNTIF(CALC_CONN_TEB0187_REV01!F:F,IFERROR(IF(AD718=AH718,AI718,AH718),"---"))&gt;0,"---",IFERROR(IF(AD718=AH718,AI718,AH718),"---")))))=0,IF(AH718&lt;&gt;"---",VLOOKUP(AD718,CALC_CONN_TEB0187_REV01!F:M,8,0),IF(IFERROR(IF(AD718=AH718,AI718,AH718),"---")="---","---",IF(COUNTIF(CALC_CONN_TEB0187_REV01!F:F,IFERROR(IF(AD718=AH718,AI718,AH718),"---"))&gt;0,"---",IFERROR(IF(AD718=AH718,AI718,AH718),"---")))),"---")</f>
        <v>J15-K8</v>
      </c>
      <c r="AL718">
        <f t="shared" si="153"/>
        <v>77.266499999999994</v>
      </c>
      <c r="AM718">
        <f t="shared" si="154"/>
        <v>2</v>
      </c>
      <c r="AT718">
        <f t="shared" si="147"/>
        <v>0</v>
      </c>
      <c r="AU718">
        <f t="shared" si="148"/>
        <v>0</v>
      </c>
    </row>
    <row r="719" spans="1:47" x14ac:dyDescent="0.25">
      <c r="A719" t="str">
        <f t="shared" si="143"/>
        <v>J3-D55</v>
      </c>
      <c r="B719" t="str">
        <f t="shared" si="144"/>
        <v>LA21_P</v>
      </c>
      <c r="C719" t="str">
        <f t="shared" si="145"/>
        <v>J3-LA21_P</v>
      </c>
      <c r="D719" t="str">
        <f t="shared" si="146"/>
        <v>J3-D55</v>
      </c>
      <c r="E719" t="s">
        <v>411</v>
      </c>
      <c r="F719" t="s">
        <v>404</v>
      </c>
      <c r="G719" t="s">
        <v>4190</v>
      </c>
      <c r="L719" t="s">
        <v>1095</v>
      </c>
      <c r="M719" t="s">
        <v>428</v>
      </c>
      <c r="N719">
        <v>105.96429999999999</v>
      </c>
      <c r="AA719">
        <f t="shared" si="155"/>
        <v>714</v>
      </c>
      <c r="AB719" t="str">
        <f>B2B!B716</f>
        <v>J3</v>
      </c>
      <c r="AC719" t="str">
        <f>B2B!C716</f>
        <v>D54</v>
      </c>
      <c r="AD719" t="str">
        <f t="shared" si="149"/>
        <v>J3-D54</v>
      </c>
      <c r="AE719" t="str">
        <f t="shared" si="150"/>
        <v>GND</v>
      </c>
      <c r="AG719" t="str">
        <f t="shared" si="151"/>
        <v>---</v>
      </c>
      <c r="AH719" t="str">
        <f t="shared" si="152"/>
        <v>---</v>
      </c>
      <c r="AI719" t="str">
        <f>IFERROR(IF(IF(AG719="--",INDEX(D:D,MATCH(AE719,INDEX(B:B,MATCH(AE719,B:B,)+1):B11233,)+MATCH(AE719,B:B,)))=AD719,VLOOKUP(AE719,B:D,3,0),IF(AG719="--",INDEX(D:D,MATCH(AE719,INDEX(B:B,MATCH(AE719,B:B,)+1):B11233,)+MATCH(AE719,B:B,)),"---")),"---")</f>
        <v>---</v>
      </c>
      <c r="AJ719" t="str">
        <f>IF(COUNTIF(CALC_CONN_TEB0187_REV01!F:F,IF(AH719&lt;&gt;"---",VLOOKUP(AD719,CALC_CONN_TEB0187_REV01!F:M,8,0),IF(IFERROR(IF(AD719=AH719,AI719,AH719),"---")="---","---",IF(COUNTIF(CALC_CONN_TEB0187_REV01!F:F,IFERROR(IF(AD719=AH719,AI719,AH719),"---"))&gt;0,"---",IFERROR(IF(AD719=AH719,AI719,AH719),"---")))))=1,IF(AH719&lt;&gt;"---",VLOOKUP(AD719,CALC_CONN_TEB0187_REV01!F:M,8,0),IF(IFERROR(IF(AD719=AH719,AI719,AH719),"---")="---","---",IF(COUNTIF(CALC_CONN_TEB0187_REV01!F:F,IFERROR(IF(AD719=AH719,AI719,AH719),"---"))&gt;0,"---",IFERROR(IF(AD719=AH719,AI719,AH719),"---")))),"---")</f>
        <v>---</v>
      </c>
      <c r="AK719" t="str">
        <f>IF(COUNTIF(CALC_CONN_TEB0187_REV01!F:F,IF(AH719&lt;&gt;"---",VLOOKUP(AD719,CALC_CONN_TEB0187_REV01!F:M,8,0),IF(IFERROR(IF(AD719=AH719,AI719,AH719),"---")="---","---",IF(COUNTIF(CALC_CONN_TEB0187_REV01!F:F,IFERROR(IF(AD719=AH719,AI719,AH719),"---"))&gt;0,"---",IFERROR(IF(AD719=AH719,AI719,AH719),"---")))))=0,IF(AH719&lt;&gt;"---",VLOOKUP(AD719,CALC_CONN_TEB0187_REV01!F:M,8,0),IF(IFERROR(IF(AD719=AH719,AI719,AH719),"---")="---","---",IF(COUNTIF(CALC_CONN_TEB0187_REV01!F:F,IFERROR(IF(AD719=AH719,AI719,AH719),"---"))&gt;0,"---",IFERROR(IF(AD719=AH719,AI719,AH719),"---")))),"---")</f>
        <v>---</v>
      </c>
      <c r="AL719" t="str">
        <f t="shared" si="153"/>
        <v>---</v>
      </c>
      <c r="AM719">
        <f t="shared" si="154"/>
        <v>1098</v>
      </c>
      <c r="AT719" t="str">
        <f t="shared" si="147"/>
        <v>LA21_P</v>
      </c>
      <c r="AU719" t="str">
        <f t="shared" si="148"/>
        <v>--</v>
      </c>
    </row>
    <row r="720" spans="1:47" x14ac:dyDescent="0.25">
      <c r="A720" t="str">
        <f t="shared" si="143"/>
        <v>J3-D56</v>
      </c>
      <c r="B720" t="str">
        <f t="shared" si="144"/>
        <v>LA21_N</v>
      </c>
      <c r="C720" t="str">
        <f t="shared" si="145"/>
        <v>J3-LA21_N</v>
      </c>
      <c r="D720" t="str">
        <f t="shared" si="146"/>
        <v>J3-D56</v>
      </c>
      <c r="E720" t="s">
        <v>411</v>
      </c>
      <c r="F720" t="s">
        <v>405</v>
      </c>
      <c r="G720" t="s">
        <v>4188</v>
      </c>
      <c r="L720" t="s">
        <v>4372</v>
      </c>
      <c r="M720" t="s">
        <v>428</v>
      </c>
      <c r="N720">
        <v>3.1791</v>
      </c>
      <c r="AA720">
        <f t="shared" si="155"/>
        <v>715</v>
      </c>
      <c r="AB720" t="str">
        <f>B2B!B717</f>
        <v>J3</v>
      </c>
      <c r="AC720" t="str">
        <f>B2B!C717</f>
        <v>D55</v>
      </c>
      <c r="AD720" t="str">
        <f t="shared" si="149"/>
        <v>J3-D55</v>
      </c>
      <c r="AE720" t="str">
        <f t="shared" si="150"/>
        <v>LA21_P</v>
      </c>
      <c r="AG720" t="str">
        <f t="shared" si="151"/>
        <v>--</v>
      </c>
      <c r="AH720" t="str">
        <f t="shared" si="152"/>
        <v>J3-D55</v>
      </c>
      <c r="AI720" t="str">
        <f>IFERROR(IF(IF(AG720="--",INDEX(D:D,MATCH(AE720,INDEX(B:B,MATCH(AE720,B:B,)+1):B11234,)+MATCH(AE720,B:B,)))=AD720,VLOOKUP(AE720,B:D,3,0),IF(AG720="--",INDEX(D:D,MATCH(AE720,INDEX(B:B,MATCH(AE720,B:B,)+1):B11234,)+MATCH(AE720,B:B,)),"---")),"---")</f>
        <v>J15-H25</v>
      </c>
      <c r="AJ720" t="str">
        <f>IF(COUNTIF(CALC_CONN_TEB0187_REV01!F:F,IF(AH720&lt;&gt;"---",VLOOKUP(AD720,CALC_CONN_TEB0187_REV01!F:M,8,0),IF(IFERROR(IF(AD720=AH720,AI720,AH720),"---")="---","---",IF(COUNTIF(CALC_CONN_TEB0187_REV01!F:F,IFERROR(IF(AD720=AH720,AI720,AH720),"---"))&gt;0,"---",IFERROR(IF(AD720=AH720,AI720,AH720),"---")))))=1,IF(AH720&lt;&gt;"---",VLOOKUP(AD720,CALC_CONN_TEB0187_REV01!F:M,8,0),IF(IFERROR(IF(AD720=AH720,AI720,AH720),"---")="---","---",IF(COUNTIF(CALC_CONN_TEB0187_REV01!F:F,IFERROR(IF(AD720=AH720,AI720,AH720),"---"))&gt;0,"---",IFERROR(IF(AD720=AH720,AI720,AH720),"---")))),"---")</f>
        <v>---</v>
      </c>
      <c r="AK720" t="str">
        <f>IF(COUNTIF(CALC_CONN_TEB0187_REV01!F:F,IF(AH720&lt;&gt;"---",VLOOKUP(AD720,CALC_CONN_TEB0187_REV01!F:M,8,0),IF(IFERROR(IF(AD720=AH720,AI720,AH720),"---")="---","---",IF(COUNTIF(CALC_CONN_TEB0187_REV01!F:F,IFERROR(IF(AD720=AH720,AI720,AH720),"---"))&gt;0,"---",IFERROR(IF(AD720=AH720,AI720,AH720),"---")))))=0,IF(AH720&lt;&gt;"---",VLOOKUP(AD720,CALC_CONN_TEB0187_REV01!F:M,8,0),IF(IFERROR(IF(AD720=AH720,AI720,AH720),"---")="---","---",IF(COUNTIF(CALC_CONN_TEB0187_REV01!F:F,IFERROR(IF(AD720=AH720,AI720,AH720),"---"))&gt;0,"---",IFERROR(IF(AD720=AH720,AI720,AH720),"---")))),"---")</f>
        <v>J15-H25</v>
      </c>
      <c r="AL720">
        <f t="shared" si="153"/>
        <v>44.472499999999997</v>
      </c>
      <c r="AM720">
        <f t="shared" si="154"/>
        <v>2</v>
      </c>
      <c r="AT720" t="str">
        <f t="shared" si="147"/>
        <v>LA21_N</v>
      </c>
      <c r="AU720" t="str">
        <f t="shared" si="148"/>
        <v>--</v>
      </c>
    </row>
    <row r="721" spans="1:47" x14ac:dyDescent="0.25">
      <c r="A721" t="str">
        <f t="shared" si="143"/>
        <v>J3-D57</v>
      </c>
      <c r="B721" t="str">
        <f t="shared" si="144"/>
        <v>LA22_P</v>
      </c>
      <c r="C721" t="str">
        <f t="shared" si="145"/>
        <v>J3-LA22_P</v>
      </c>
      <c r="D721" t="str">
        <f t="shared" si="146"/>
        <v>J3-D57</v>
      </c>
      <c r="E721" t="s">
        <v>411</v>
      </c>
      <c r="F721" t="s">
        <v>406</v>
      </c>
      <c r="G721" t="s">
        <v>4194</v>
      </c>
      <c r="L721" t="s">
        <v>4373</v>
      </c>
      <c r="M721" t="s">
        <v>428</v>
      </c>
      <c r="N721">
        <v>2.9137</v>
      </c>
      <c r="AA721">
        <f t="shared" si="155"/>
        <v>716</v>
      </c>
      <c r="AB721" t="str">
        <f>B2B!B718</f>
        <v>J3</v>
      </c>
      <c r="AC721" t="str">
        <f>B2B!C718</f>
        <v>D56</v>
      </c>
      <c r="AD721" t="str">
        <f t="shared" si="149"/>
        <v>J3-D56</v>
      </c>
      <c r="AE721" t="str">
        <f t="shared" si="150"/>
        <v>LA21_N</v>
      </c>
      <c r="AG721" t="str">
        <f t="shared" si="151"/>
        <v>--</v>
      </c>
      <c r="AH721" t="str">
        <f t="shared" si="152"/>
        <v>J3-D56</v>
      </c>
      <c r="AI721" t="str">
        <f>IFERROR(IF(IF(AG721="--",INDEX(D:D,MATCH(AE721,INDEX(B:B,MATCH(AE721,B:B,)+1):B11235,)+MATCH(AE721,B:B,)))=AD721,VLOOKUP(AE721,B:D,3,0),IF(AG721="--",INDEX(D:D,MATCH(AE721,INDEX(B:B,MATCH(AE721,B:B,)+1):B11235,)+MATCH(AE721,B:B,)),"---")),"---")</f>
        <v>J15-H26</v>
      </c>
      <c r="AJ721" t="str">
        <f>IF(COUNTIF(CALC_CONN_TEB0187_REV01!F:F,IF(AH721&lt;&gt;"---",VLOOKUP(AD721,CALC_CONN_TEB0187_REV01!F:M,8,0),IF(IFERROR(IF(AD721=AH721,AI721,AH721),"---")="---","---",IF(COUNTIF(CALC_CONN_TEB0187_REV01!F:F,IFERROR(IF(AD721=AH721,AI721,AH721),"---"))&gt;0,"---",IFERROR(IF(AD721=AH721,AI721,AH721),"---")))))=1,IF(AH721&lt;&gt;"---",VLOOKUP(AD721,CALC_CONN_TEB0187_REV01!F:M,8,0),IF(IFERROR(IF(AD721=AH721,AI721,AH721),"---")="---","---",IF(COUNTIF(CALC_CONN_TEB0187_REV01!F:F,IFERROR(IF(AD721=AH721,AI721,AH721),"---"))&gt;0,"---",IFERROR(IF(AD721=AH721,AI721,AH721),"---")))),"---")</f>
        <v>---</v>
      </c>
      <c r="AK721" t="str">
        <f>IF(COUNTIF(CALC_CONN_TEB0187_REV01!F:F,IF(AH721&lt;&gt;"---",VLOOKUP(AD721,CALC_CONN_TEB0187_REV01!F:M,8,0),IF(IFERROR(IF(AD721=AH721,AI721,AH721),"---")="---","---",IF(COUNTIF(CALC_CONN_TEB0187_REV01!F:F,IFERROR(IF(AD721=AH721,AI721,AH721),"---"))&gt;0,"---",IFERROR(IF(AD721=AH721,AI721,AH721),"---")))))=0,IF(AH721&lt;&gt;"---",VLOOKUP(AD721,CALC_CONN_TEB0187_REV01!F:M,8,0),IF(IFERROR(IF(AD721=AH721,AI721,AH721),"---")="---","---",IF(COUNTIF(CALC_CONN_TEB0187_REV01!F:F,IFERROR(IF(AD721=AH721,AI721,AH721),"---"))&gt;0,"---",IFERROR(IF(AD721=AH721,AI721,AH721),"---")))),"---")</f>
        <v>J15-H26</v>
      </c>
      <c r="AL721">
        <f t="shared" si="153"/>
        <v>44.503999999999998</v>
      </c>
      <c r="AM721">
        <f t="shared" si="154"/>
        <v>2</v>
      </c>
      <c r="AT721" t="str">
        <f t="shared" si="147"/>
        <v>LA22_P</v>
      </c>
      <c r="AU721" t="str">
        <f t="shared" si="148"/>
        <v>--</v>
      </c>
    </row>
    <row r="722" spans="1:47" x14ac:dyDescent="0.25">
      <c r="A722" t="str">
        <f t="shared" si="143"/>
        <v>J3-D58</v>
      </c>
      <c r="B722" t="str">
        <f t="shared" si="144"/>
        <v>LA22_N</v>
      </c>
      <c r="C722" t="str">
        <f t="shared" si="145"/>
        <v>J3-LA22_N</v>
      </c>
      <c r="D722" t="str">
        <f t="shared" si="146"/>
        <v>J3-D58</v>
      </c>
      <c r="E722" t="s">
        <v>411</v>
      </c>
      <c r="F722" t="s">
        <v>407</v>
      </c>
      <c r="G722" t="s">
        <v>4192</v>
      </c>
      <c r="L722" t="s">
        <v>4374</v>
      </c>
      <c r="M722" t="s">
        <v>428</v>
      </c>
      <c r="N722">
        <v>3.4784999999999999</v>
      </c>
      <c r="AA722">
        <f t="shared" si="155"/>
        <v>717</v>
      </c>
      <c r="AB722" t="str">
        <f>B2B!B719</f>
        <v>J3</v>
      </c>
      <c r="AC722" t="str">
        <f>B2B!C719</f>
        <v>D57</v>
      </c>
      <c r="AD722" t="str">
        <f t="shared" si="149"/>
        <v>J3-D57</v>
      </c>
      <c r="AE722" t="str">
        <f t="shared" si="150"/>
        <v>LA22_P</v>
      </c>
      <c r="AG722" t="str">
        <f t="shared" si="151"/>
        <v>--</v>
      </c>
      <c r="AH722" t="str">
        <f t="shared" si="152"/>
        <v>J3-D57</v>
      </c>
      <c r="AI722" t="str">
        <f>IFERROR(IF(IF(AG722="--",INDEX(D:D,MATCH(AE722,INDEX(B:B,MATCH(AE722,B:B,)+1):B11236,)+MATCH(AE722,B:B,)))=AD722,VLOOKUP(AE722,B:D,3,0),IF(AG722="--",INDEX(D:D,MATCH(AE722,INDEX(B:B,MATCH(AE722,B:B,)+1):B11236,)+MATCH(AE722,B:B,)),"---")),"---")</f>
        <v>J15-G24</v>
      </c>
      <c r="AJ722" t="str">
        <f>IF(COUNTIF(CALC_CONN_TEB0187_REV01!F:F,IF(AH722&lt;&gt;"---",VLOOKUP(AD722,CALC_CONN_TEB0187_REV01!F:M,8,0),IF(IFERROR(IF(AD722=AH722,AI722,AH722),"---")="---","---",IF(COUNTIF(CALC_CONN_TEB0187_REV01!F:F,IFERROR(IF(AD722=AH722,AI722,AH722),"---"))&gt;0,"---",IFERROR(IF(AD722=AH722,AI722,AH722),"---")))))=1,IF(AH722&lt;&gt;"---",VLOOKUP(AD722,CALC_CONN_TEB0187_REV01!F:M,8,0),IF(IFERROR(IF(AD722=AH722,AI722,AH722),"---")="---","---",IF(COUNTIF(CALC_CONN_TEB0187_REV01!F:F,IFERROR(IF(AD722=AH722,AI722,AH722),"---"))&gt;0,"---",IFERROR(IF(AD722=AH722,AI722,AH722),"---")))),"---")</f>
        <v>---</v>
      </c>
      <c r="AK722" t="str">
        <f>IF(COUNTIF(CALC_CONN_TEB0187_REV01!F:F,IF(AH722&lt;&gt;"---",VLOOKUP(AD722,CALC_CONN_TEB0187_REV01!F:M,8,0),IF(IFERROR(IF(AD722=AH722,AI722,AH722),"---")="---","---",IF(COUNTIF(CALC_CONN_TEB0187_REV01!F:F,IFERROR(IF(AD722=AH722,AI722,AH722),"---"))&gt;0,"---",IFERROR(IF(AD722=AH722,AI722,AH722),"---")))))=0,IF(AH722&lt;&gt;"---",VLOOKUP(AD722,CALC_CONN_TEB0187_REV01!F:M,8,0),IF(IFERROR(IF(AD722=AH722,AI722,AH722),"---")="---","---",IF(COUNTIF(CALC_CONN_TEB0187_REV01!F:F,IFERROR(IF(AD722=AH722,AI722,AH722),"---"))&gt;0,"---",IFERROR(IF(AD722=AH722,AI722,AH722),"---")))),"---")</f>
        <v>J15-G24</v>
      </c>
      <c r="AL722">
        <f t="shared" si="153"/>
        <v>46.817900000000002</v>
      </c>
      <c r="AM722">
        <f t="shared" si="154"/>
        <v>2</v>
      </c>
      <c r="AT722" t="str">
        <f t="shared" si="147"/>
        <v>LA22_N</v>
      </c>
      <c r="AU722" t="str">
        <f t="shared" si="148"/>
        <v>--</v>
      </c>
    </row>
    <row r="723" spans="1:47" x14ac:dyDescent="0.25">
      <c r="A723" t="str">
        <f t="shared" si="143"/>
        <v>J3-D59</v>
      </c>
      <c r="B723" t="str">
        <f t="shared" si="144"/>
        <v>LA24_P</v>
      </c>
      <c r="C723" t="str">
        <f t="shared" si="145"/>
        <v>J3-LA24_P</v>
      </c>
      <c r="D723" t="str">
        <f t="shared" si="146"/>
        <v>J3-D59</v>
      </c>
      <c r="E723" t="s">
        <v>411</v>
      </c>
      <c r="F723" t="s">
        <v>408</v>
      </c>
      <c r="G723" t="s">
        <v>4196</v>
      </c>
      <c r="L723" t="s">
        <v>4375</v>
      </c>
      <c r="M723" t="s">
        <v>428</v>
      </c>
      <c r="N723">
        <v>32.153399999999998</v>
      </c>
      <c r="AA723">
        <f t="shared" si="155"/>
        <v>718</v>
      </c>
      <c r="AB723" t="str">
        <f>B2B!B720</f>
        <v>J3</v>
      </c>
      <c r="AC723" t="str">
        <f>B2B!C720</f>
        <v>D58</v>
      </c>
      <c r="AD723" t="str">
        <f t="shared" si="149"/>
        <v>J3-D58</v>
      </c>
      <c r="AE723" t="str">
        <f t="shared" si="150"/>
        <v>LA22_N</v>
      </c>
      <c r="AG723" t="str">
        <f t="shared" si="151"/>
        <v>--</v>
      </c>
      <c r="AH723" t="str">
        <f t="shared" si="152"/>
        <v>J3-D58</v>
      </c>
      <c r="AI723" t="str">
        <f>IFERROR(IF(IF(AG723="--",INDEX(D:D,MATCH(AE723,INDEX(B:B,MATCH(AE723,B:B,)+1):B11237,)+MATCH(AE723,B:B,)))=AD723,VLOOKUP(AE723,B:D,3,0),IF(AG723="--",INDEX(D:D,MATCH(AE723,INDEX(B:B,MATCH(AE723,B:B,)+1):B11237,)+MATCH(AE723,B:B,)),"---")),"---")</f>
        <v>J15-G25</v>
      </c>
      <c r="AJ723" t="str">
        <f>IF(COUNTIF(CALC_CONN_TEB0187_REV01!F:F,IF(AH723&lt;&gt;"---",VLOOKUP(AD723,CALC_CONN_TEB0187_REV01!F:M,8,0),IF(IFERROR(IF(AD723=AH723,AI723,AH723),"---")="---","---",IF(COUNTIF(CALC_CONN_TEB0187_REV01!F:F,IFERROR(IF(AD723=AH723,AI723,AH723),"---"))&gt;0,"---",IFERROR(IF(AD723=AH723,AI723,AH723),"---")))))=1,IF(AH723&lt;&gt;"---",VLOOKUP(AD723,CALC_CONN_TEB0187_REV01!F:M,8,0),IF(IFERROR(IF(AD723=AH723,AI723,AH723),"---")="---","---",IF(COUNTIF(CALC_CONN_TEB0187_REV01!F:F,IFERROR(IF(AD723=AH723,AI723,AH723),"---"))&gt;0,"---",IFERROR(IF(AD723=AH723,AI723,AH723),"---")))),"---")</f>
        <v>---</v>
      </c>
      <c r="AK723" t="str">
        <f>IF(COUNTIF(CALC_CONN_TEB0187_REV01!F:F,IF(AH723&lt;&gt;"---",VLOOKUP(AD723,CALC_CONN_TEB0187_REV01!F:M,8,0),IF(IFERROR(IF(AD723=AH723,AI723,AH723),"---")="---","---",IF(COUNTIF(CALC_CONN_TEB0187_REV01!F:F,IFERROR(IF(AD723=AH723,AI723,AH723),"---"))&gt;0,"---",IFERROR(IF(AD723=AH723,AI723,AH723),"---")))))=0,IF(AH723&lt;&gt;"---",VLOOKUP(AD723,CALC_CONN_TEB0187_REV01!F:M,8,0),IF(IFERROR(IF(AD723=AH723,AI723,AH723),"---")="---","---",IF(COUNTIF(CALC_CONN_TEB0187_REV01!F:F,IFERROR(IF(AD723=AH723,AI723,AH723),"---"))&gt;0,"---",IFERROR(IF(AD723=AH723,AI723,AH723),"---")))),"---")</f>
        <v>J15-G25</v>
      </c>
      <c r="AL723">
        <f t="shared" si="153"/>
        <v>46.741</v>
      </c>
      <c r="AM723">
        <f t="shared" si="154"/>
        <v>2</v>
      </c>
      <c r="AT723" t="str">
        <f t="shared" si="147"/>
        <v>LA24_P</v>
      </c>
      <c r="AU723" t="str">
        <f t="shared" si="148"/>
        <v>--</v>
      </c>
    </row>
    <row r="724" spans="1:47" x14ac:dyDescent="0.25">
      <c r="A724" t="str">
        <f t="shared" si="143"/>
        <v>J3-D60</v>
      </c>
      <c r="B724" t="str">
        <f t="shared" si="144"/>
        <v>LA24_N</v>
      </c>
      <c r="C724" t="str">
        <f t="shared" si="145"/>
        <v>J3-LA24_N</v>
      </c>
      <c r="D724" t="str">
        <f t="shared" si="146"/>
        <v>J3-D60</v>
      </c>
      <c r="E724" t="s">
        <v>411</v>
      </c>
      <c r="F724" t="s">
        <v>409</v>
      </c>
      <c r="G724" t="s">
        <v>4195</v>
      </c>
      <c r="L724" t="s">
        <v>4376</v>
      </c>
      <c r="M724" t="s">
        <v>428</v>
      </c>
      <c r="N724">
        <v>24.659700000000001</v>
      </c>
      <c r="AA724">
        <f t="shared" si="155"/>
        <v>719</v>
      </c>
      <c r="AB724" t="str">
        <f>B2B!B721</f>
        <v>J3</v>
      </c>
      <c r="AC724" t="str">
        <f>B2B!C721</f>
        <v>D59</v>
      </c>
      <c r="AD724" t="str">
        <f t="shared" si="149"/>
        <v>J3-D59</v>
      </c>
      <c r="AE724" t="str">
        <f t="shared" si="150"/>
        <v>LA24_P</v>
      </c>
      <c r="AG724" t="str">
        <f t="shared" si="151"/>
        <v>--</v>
      </c>
      <c r="AH724" t="str">
        <f t="shared" si="152"/>
        <v>J3-D59</v>
      </c>
      <c r="AI724" t="str">
        <f>IFERROR(IF(IF(AG724="--",INDEX(D:D,MATCH(AE724,INDEX(B:B,MATCH(AE724,B:B,)+1):B11238,)+MATCH(AE724,B:B,)))=AD724,VLOOKUP(AE724,B:D,3,0),IF(AG724="--",INDEX(D:D,MATCH(AE724,INDEX(B:B,MATCH(AE724,B:B,)+1):B11238,)+MATCH(AE724,B:B,)),"---")),"---")</f>
        <v>J15-H28</v>
      </c>
      <c r="AJ724" t="str">
        <f>IF(COUNTIF(CALC_CONN_TEB0187_REV01!F:F,IF(AH724&lt;&gt;"---",VLOOKUP(AD724,CALC_CONN_TEB0187_REV01!F:M,8,0),IF(IFERROR(IF(AD724=AH724,AI724,AH724),"---")="---","---",IF(COUNTIF(CALC_CONN_TEB0187_REV01!F:F,IFERROR(IF(AD724=AH724,AI724,AH724),"---"))&gt;0,"---",IFERROR(IF(AD724=AH724,AI724,AH724),"---")))))=1,IF(AH724&lt;&gt;"---",VLOOKUP(AD724,CALC_CONN_TEB0187_REV01!F:M,8,0),IF(IFERROR(IF(AD724=AH724,AI724,AH724),"---")="---","---",IF(COUNTIF(CALC_CONN_TEB0187_REV01!F:F,IFERROR(IF(AD724=AH724,AI724,AH724),"---"))&gt;0,"---",IFERROR(IF(AD724=AH724,AI724,AH724),"---")))),"---")</f>
        <v>---</v>
      </c>
      <c r="AK724" t="str">
        <f>IF(COUNTIF(CALC_CONN_TEB0187_REV01!F:F,IF(AH724&lt;&gt;"---",VLOOKUP(AD724,CALC_CONN_TEB0187_REV01!F:M,8,0),IF(IFERROR(IF(AD724=AH724,AI724,AH724),"---")="---","---",IF(COUNTIF(CALC_CONN_TEB0187_REV01!F:F,IFERROR(IF(AD724=AH724,AI724,AH724),"---"))&gt;0,"---",IFERROR(IF(AD724=AH724,AI724,AH724),"---")))))=0,IF(AH724&lt;&gt;"---",VLOOKUP(AD724,CALC_CONN_TEB0187_REV01!F:M,8,0),IF(IFERROR(IF(AD724=AH724,AI724,AH724),"---")="---","---",IF(COUNTIF(CALC_CONN_TEB0187_REV01!F:F,IFERROR(IF(AD724=AH724,AI724,AH724),"---"))&gt;0,"---",IFERROR(IF(AD724=AH724,AI724,AH724),"---")))),"---")</f>
        <v>J15-H28</v>
      </c>
      <c r="AL724">
        <f t="shared" si="153"/>
        <v>40.199300000000001</v>
      </c>
      <c r="AM724">
        <f t="shared" si="154"/>
        <v>2</v>
      </c>
      <c r="AT724" t="str">
        <f t="shared" si="147"/>
        <v>LA24_N</v>
      </c>
      <c r="AU724" t="str">
        <f t="shared" si="148"/>
        <v>--</v>
      </c>
    </row>
    <row r="725" spans="1:47" x14ac:dyDescent="0.25">
      <c r="A725" t="str">
        <f t="shared" si="143"/>
        <v>J4-15</v>
      </c>
      <c r="B725" t="str">
        <f t="shared" si="144"/>
        <v>ETH_SHIELD</v>
      </c>
      <c r="C725" t="str">
        <f t="shared" si="145"/>
        <v>J4-ETH_SHIELD</v>
      </c>
      <c r="D725" t="str">
        <f t="shared" si="146"/>
        <v>J4-15</v>
      </c>
      <c r="E725" t="s">
        <v>412</v>
      </c>
      <c r="F725">
        <v>15</v>
      </c>
      <c r="G725" t="s">
        <v>4008</v>
      </c>
      <c r="L725" t="s">
        <v>4377</v>
      </c>
      <c r="M725" t="s">
        <v>428</v>
      </c>
      <c r="N725">
        <v>24.606100000000001</v>
      </c>
      <c r="AA725">
        <f t="shared" si="155"/>
        <v>720</v>
      </c>
      <c r="AB725" t="str">
        <f>B2B!B722</f>
        <v>J3</v>
      </c>
      <c r="AC725" t="str">
        <f>B2B!C722</f>
        <v>D60</v>
      </c>
      <c r="AD725" t="str">
        <f t="shared" si="149"/>
        <v>J3-D60</v>
      </c>
      <c r="AE725" t="str">
        <f t="shared" si="150"/>
        <v>LA24_N</v>
      </c>
      <c r="AG725" t="str">
        <f t="shared" si="151"/>
        <v>--</v>
      </c>
      <c r="AH725" t="str">
        <f t="shared" si="152"/>
        <v>J3-D60</v>
      </c>
      <c r="AI725" t="str">
        <f>IFERROR(IF(IF(AG725="--",INDEX(D:D,MATCH(AE725,INDEX(B:B,MATCH(AE725,B:B,)+1):B11239,)+MATCH(AE725,B:B,)))=AD725,VLOOKUP(AE725,B:D,3,0),IF(AG725="--",INDEX(D:D,MATCH(AE725,INDEX(B:B,MATCH(AE725,B:B,)+1):B11239,)+MATCH(AE725,B:B,)),"---")),"---")</f>
        <v>J15-H29</v>
      </c>
      <c r="AJ725" t="str">
        <f>IF(COUNTIF(CALC_CONN_TEB0187_REV01!F:F,IF(AH725&lt;&gt;"---",VLOOKUP(AD725,CALC_CONN_TEB0187_REV01!F:M,8,0),IF(IFERROR(IF(AD725=AH725,AI725,AH725),"---")="---","---",IF(COUNTIF(CALC_CONN_TEB0187_REV01!F:F,IFERROR(IF(AD725=AH725,AI725,AH725),"---"))&gt;0,"---",IFERROR(IF(AD725=AH725,AI725,AH725),"---")))))=1,IF(AH725&lt;&gt;"---",VLOOKUP(AD725,CALC_CONN_TEB0187_REV01!F:M,8,0),IF(IFERROR(IF(AD725=AH725,AI725,AH725),"---")="---","---",IF(COUNTIF(CALC_CONN_TEB0187_REV01!F:F,IFERROR(IF(AD725=AH725,AI725,AH725),"---"))&gt;0,"---",IFERROR(IF(AD725=AH725,AI725,AH725),"---")))),"---")</f>
        <v>---</v>
      </c>
      <c r="AK725" t="str">
        <f>IF(COUNTIF(CALC_CONN_TEB0187_REV01!F:F,IF(AH725&lt;&gt;"---",VLOOKUP(AD725,CALC_CONN_TEB0187_REV01!F:M,8,0),IF(IFERROR(IF(AD725=AH725,AI725,AH725),"---")="---","---",IF(COUNTIF(CALC_CONN_TEB0187_REV01!F:F,IFERROR(IF(AD725=AH725,AI725,AH725),"---"))&gt;0,"---",IFERROR(IF(AD725=AH725,AI725,AH725),"---")))))=0,IF(AH725&lt;&gt;"---",VLOOKUP(AD725,CALC_CONN_TEB0187_REV01!F:M,8,0),IF(IFERROR(IF(AD725=AH725,AI725,AH725),"---")="---","---",IF(COUNTIF(CALC_CONN_TEB0187_REV01!F:F,IFERROR(IF(AD725=AH725,AI725,AH725),"---"))&gt;0,"---",IFERROR(IF(AD725=AH725,AI725,AH725),"---")))),"---")</f>
        <v>J15-H29</v>
      </c>
      <c r="AL725">
        <f t="shared" si="153"/>
        <v>39.967300000000002</v>
      </c>
      <c r="AM725">
        <f t="shared" si="154"/>
        <v>2</v>
      </c>
      <c r="AT725" t="str">
        <f t="shared" si="147"/>
        <v>ETH_SHIELD</v>
      </c>
      <c r="AU725" t="str">
        <f t="shared" si="148"/>
        <v>--</v>
      </c>
    </row>
    <row r="726" spans="1:47" x14ac:dyDescent="0.25">
      <c r="A726" t="str">
        <f t="shared" si="143"/>
        <v>J4-16</v>
      </c>
      <c r="B726" t="str">
        <f t="shared" si="144"/>
        <v>ETH_SHIELD</v>
      </c>
      <c r="C726" t="str">
        <f t="shared" si="145"/>
        <v>J4-ETH_SHIELD</v>
      </c>
      <c r="D726" t="str">
        <f t="shared" si="146"/>
        <v>J4-16</v>
      </c>
      <c r="E726" t="s">
        <v>412</v>
      </c>
      <c r="F726">
        <v>16</v>
      </c>
      <c r="G726" t="s">
        <v>4008</v>
      </c>
      <c r="L726" t="s">
        <v>4378</v>
      </c>
      <c r="M726" t="s">
        <v>428</v>
      </c>
      <c r="N726">
        <v>24.619499999999999</v>
      </c>
      <c r="AA726">
        <f t="shared" si="155"/>
        <v>721</v>
      </c>
      <c r="AB726" t="str">
        <f>B2B!B723</f>
        <v>J4</v>
      </c>
      <c r="AC726" t="str">
        <f>B2B!C723</f>
        <v>A1</v>
      </c>
      <c r="AD726" t="str">
        <f t="shared" si="149"/>
        <v>J4-A1</v>
      </c>
      <c r="AE726" t="str">
        <f t="shared" si="150"/>
        <v>PHY_MDI0_N</v>
      </c>
      <c r="AG726" t="str">
        <f t="shared" si="151"/>
        <v>--</v>
      </c>
      <c r="AH726" t="str">
        <f t="shared" si="152"/>
        <v>J1-D47</v>
      </c>
      <c r="AI726" t="str">
        <f>IFERROR(IF(IF(AG726="--",INDEX(D:D,MATCH(AE726,INDEX(B:B,MATCH(AE726,B:B,)+1):B11240,)+MATCH(AE726,B:B,)))=AD726,VLOOKUP(AE726,B:D,3,0),IF(AG726="--",INDEX(D:D,MATCH(AE726,INDEX(B:B,MATCH(AE726,B:B,)+1):B11240,)+MATCH(AE726,B:B,)),"---")),"---")</f>
        <v>J1-D47</v>
      </c>
      <c r="AJ726" t="str">
        <f>IF(COUNTIF(CALC_CONN_TEB0187_REV01!F:F,IF(AH726&lt;&gt;"---",VLOOKUP(AD726,CALC_CONN_TEB0187_REV01!F:M,8,0),IF(IFERROR(IF(AD726=AH726,AI726,AH726),"---")="---","---",IF(COUNTIF(CALC_CONN_TEB0187_REV01!F:F,IFERROR(IF(AD726=AH726,AI726,AH726),"---"))&gt;0,"---",IFERROR(IF(AD726=AH726,AI726,AH726),"---")))))=1,IF(AH726&lt;&gt;"---",VLOOKUP(AD726,CALC_CONN_TEB0187_REV01!F:M,8,0),IF(IFERROR(IF(AD726=AH726,AI726,AH726),"---")="---","---",IF(COUNTIF(CALC_CONN_TEB0187_REV01!F:F,IFERROR(IF(AD726=AH726,AI726,AH726),"---"))&gt;0,"---",IFERROR(IF(AD726=AH726,AI726,AH726),"---")))),"---")</f>
        <v>---</v>
      </c>
      <c r="AK726" t="e">
        <f>IF(COUNTIF(CALC_CONN_TEB0187_REV01!F:F,IF(AH726&lt;&gt;"---",VLOOKUP(AD726,CALC_CONN_TEB0187_REV01!F:M,8,0),IF(IFERROR(IF(AD726=AH726,AI726,AH726),"---")="---","---",IF(COUNTIF(CALC_CONN_TEB0187_REV01!F:F,IFERROR(IF(AD726=AH726,AI726,AH726),"---"))&gt;0,"---",IFERROR(IF(AD726=AH726,AI726,AH726),"---")))))=0,IF(AH726&lt;&gt;"---",VLOOKUP(AD726,CALC_CONN_TEB0187_REV01!F:M,8,0),IF(IFERROR(IF(AD726=AH726,AI726,AH726),"---")="---","---",IF(COUNTIF(CALC_CONN_TEB0187_REV01!F:F,IFERROR(IF(AD726=AH726,AI726,AH726),"---"))&gt;0,"---",IFERROR(IF(AD726=AH726,AI726,AH726),"---")))),"---")</f>
        <v>#N/A</v>
      </c>
      <c r="AL726">
        <f t="shared" si="153"/>
        <v>55.159799999999997</v>
      </c>
      <c r="AM726">
        <f t="shared" si="154"/>
        <v>2</v>
      </c>
      <c r="AT726" t="str">
        <f t="shared" si="147"/>
        <v>ETH_SHIELD</v>
      </c>
      <c r="AU726" t="str">
        <f t="shared" si="148"/>
        <v>--</v>
      </c>
    </row>
    <row r="727" spans="1:47" x14ac:dyDescent="0.25">
      <c r="A727" t="str">
        <f t="shared" si="143"/>
        <v>J4-17</v>
      </c>
      <c r="B727" t="str">
        <f t="shared" si="144"/>
        <v>ETH_SHIELD</v>
      </c>
      <c r="C727" t="str">
        <f t="shared" si="145"/>
        <v>J4-ETH_SHIELD</v>
      </c>
      <c r="D727" t="str">
        <f t="shared" si="146"/>
        <v>J4-17</v>
      </c>
      <c r="E727" t="s">
        <v>412</v>
      </c>
      <c r="F727">
        <v>17</v>
      </c>
      <c r="G727" t="s">
        <v>4008</v>
      </c>
      <c r="L727" t="s">
        <v>4379</v>
      </c>
      <c r="M727" t="s">
        <v>428</v>
      </c>
      <c r="N727">
        <v>24.606200000000001</v>
      </c>
      <c r="AA727">
        <f t="shared" si="155"/>
        <v>722</v>
      </c>
      <c r="AB727" t="str">
        <f>B2B!B724</f>
        <v>J4</v>
      </c>
      <c r="AC727" t="str">
        <f>B2B!C724</f>
        <v>A2</v>
      </c>
      <c r="AD727" t="str">
        <f t="shared" si="149"/>
        <v>J4-A2</v>
      </c>
      <c r="AE727" t="str">
        <f t="shared" si="150"/>
        <v>PHY_MDI0_P</v>
      </c>
      <c r="AG727" t="str">
        <f t="shared" si="151"/>
        <v>--</v>
      </c>
      <c r="AH727" t="str">
        <f t="shared" si="152"/>
        <v>J1-D46</v>
      </c>
      <c r="AI727" t="str">
        <f>IFERROR(IF(IF(AG727="--",INDEX(D:D,MATCH(AE727,INDEX(B:B,MATCH(AE727,B:B,)+1):B11241,)+MATCH(AE727,B:B,)))=AD727,VLOOKUP(AE727,B:D,3,0),IF(AG727="--",INDEX(D:D,MATCH(AE727,INDEX(B:B,MATCH(AE727,B:B,)+1):B11241,)+MATCH(AE727,B:B,)),"---")),"---")</f>
        <v>J1-D46</v>
      </c>
      <c r="AJ727" t="str">
        <f>IF(COUNTIF(CALC_CONN_TEB0187_REV01!F:F,IF(AH727&lt;&gt;"---",VLOOKUP(AD727,CALC_CONN_TEB0187_REV01!F:M,8,0),IF(IFERROR(IF(AD727=AH727,AI727,AH727),"---")="---","---",IF(COUNTIF(CALC_CONN_TEB0187_REV01!F:F,IFERROR(IF(AD727=AH727,AI727,AH727),"---"))&gt;0,"---",IFERROR(IF(AD727=AH727,AI727,AH727),"---")))))=1,IF(AH727&lt;&gt;"---",VLOOKUP(AD727,CALC_CONN_TEB0187_REV01!F:M,8,0),IF(IFERROR(IF(AD727=AH727,AI727,AH727),"---")="---","---",IF(COUNTIF(CALC_CONN_TEB0187_REV01!F:F,IFERROR(IF(AD727=AH727,AI727,AH727),"---"))&gt;0,"---",IFERROR(IF(AD727=AH727,AI727,AH727),"---")))),"---")</f>
        <v>---</v>
      </c>
      <c r="AK727" t="e">
        <f>IF(COUNTIF(CALC_CONN_TEB0187_REV01!F:F,IF(AH727&lt;&gt;"---",VLOOKUP(AD727,CALC_CONN_TEB0187_REV01!F:M,8,0),IF(IFERROR(IF(AD727=AH727,AI727,AH727),"---")="---","---",IF(COUNTIF(CALC_CONN_TEB0187_REV01!F:F,IFERROR(IF(AD727=AH727,AI727,AH727),"---"))&gt;0,"---",IFERROR(IF(AD727=AH727,AI727,AH727),"---")))))=0,IF(AH727&lt;&gt;"---",VLOOKUP(AD727,CALC_CONN_TEB0187_REV01!F:M,8,0),IF(IFERROR(IF(AD727=AH727,AI727,AH727),"---")="---","---",IF(COUNTIF(CALC_CONN_TEB0187_REV01!F:F,IFERROR(IF(AD727=AH727,AI727,AH727),"---"))&gt;0,"---",IFERROR(IF(AD727=AH727,AI727,AH727),"---")))),"---")</f>
        <v>#N/A</v>
      </c>
      <c r="AL727">
        <f t="shared" si="153"/>
        <v>55.154000000000003</v>
      </c>
      <c r="AM727">
        <f t="shared" si="154"/>
        <v>2</v>
      </c>
      <c r="AT727" t="str">
        <f t="shared" si="147"/>
        <v>ETH_SHIELD</v>
      </c>
      <c r="AU727" t="str">
        <f t="shared" si="148"/>
        <v>--</v>
      </c>
    </row>
    <row r="728" spans="1:47" x14ac:dyDescent="0.25">
      <c r="A728" t="str">
        <f t="shared" si="143"/>
        <v>J4-18</v>
      </c>
      <c r="B728" t="str">
        <f t="shared" si="144"/>
        <v>ETH_SHIELD</v>
      </c>
      <c r="C728" t="str">
        <f t="shared" si="145"/>
        <v>J4-ETH_SHIELD</v>
      </c>
      <c r="D728" t="str">
        <f t="shared" si="146"/>
        <v>J4-18</v>
      </c>
      <c r="E728" t="s">
        <v>412</v>
      </c>
      <c r="F728">
        <v>18</v>
      </c>
      <c r="G728" t="s">
        <v>4008</v>
      </c>
      <c r="L728" t="s">
        <v>4380</v>
      </c>
      <c r="M728" t="s">
        <v>428</v>
      </c>
      <c r="N728">
        <v>24.608899999999998</v>
      </c>
      <c r="AA728">
        <f t="shared" si="155"/>
        <v>723</v>
      </c>
      <c r="AB728" t="str">
        <f>B2B!B725</f>
        <v>J4</v>
      </c>
      <c r="AC728" t="str">
        <f>B2B!C725</f>
        <v>A3</v>
      </c>
      <c r="AD728" t="str">
        <f t="shared" si="149"/>
        <v>J4-A3</v>
      </c>
      <c r="AE728" t="str">
        <f t="shared" si="150"/>
        <v>PHY_MDI1_N</v>
      </c>
      <c r="AG728" t="str">
        <f t="shared" si="151"/>
        <v>--</v>
      </c>
      <c r="AH728" t="str">
        <f t="shared" si="152"/>
        <v>J1-D50</v>
      </c>
      <c r="AI728" t="str">
        <f>IFERROR(IF(IF(AG728="--",INDEX(D:D,MATCH(AE728,INDEX(B:B,MATCH(AE728,B:B,)+1):B11242,)+MATCH(AE728,B:B,)))=AD728,VLOOKUP(AE728,B:D,3,0),IF(AG728="--",INDEX(D:D,MATCH(AE728,INDEX(B:B,MATCH(AE728,B:B,)+1):B11242,)+MATCH(AE728,B:B,)),"---")),"---")</f>
        <v>J1-D50</v>
      </c>
      <c r="AJ728" t="str">
        <f>IF(COUNTIF(CALC_CONN_TEB0187_REV01!F:F,IF(AH728&lt;&gt;"---",VLOOKUP(AD728,CALC_CONN_TEB0187_REV01!F:M,8,0),IF(IFERROR(IF(AD728=AH728,AI728,AH728),"---")="---","---",IF(COUNTIF(CALC_CONN_TEB0187_REV01!F:F,IFERROR(IF(AD728=AH728,AI728,AH728),"---"))&gt;0,"---",IFERROR(IF(AD728=AH728,AI728,AH728),"---")))))=1,IF(AH728&lt;&gt;"---",VLOOKUP(AD728,CALC_CONN_TEB0187_REV01!F:M,8,0),IF(IFERROR(IF(AD728=AH728,AI728,AH728),"---")="---","---",IF(COUNTIF(CALC_CONN_TEB0187_REV01!F:F,IFERROR(IF(AD728=AH728,AI728,AH728),"---"))&gt;0,"---",IFERROR(IF(AD728=AH728,AI728,AH728),"---")))),"---")</f>
        <v>---</v>
      </c>
      <c r="AK728" t="e">
        <f>IF(COUNTIF(CALC_CONN_TEB0187_REV01!F:F,IF(AH728&lt;&gt;"---",VLOOKUP(AD728,CALC_CONN_TEB0187_REV01!F:M,8,0),IF(IFERROR(IF(AD728=AH728,AI728,AH728),"---")="---","---",IF(COUNTIF(CALC_CONN_TEB0187_REV01!F:F,IFERROR(IF(AD728=AH728,AI728,AH728),"---"))&gt;0,"---",IFERROR(IF(AD728=AH728,AI728,AH728),"---")))))=0,IF(AH728&lt;&gt;"---",VLOOKUP(AD728,CALC_CONN_TEB0187_REV01!F:M,8,0),IF(IFERROR(IF(AD728=AH728,AI728,AH728),"---")="---","---",IF(COUNTIF(CALC_CONN_TEB0187_REV01!F:F,IFERROR(IF(AD728=AH728,AI728,AH728),"---"))&gt;0,"---",IFERROR(IF(AD728=AH728,AI728,AH728),"---")))),"---")</f>
        <v>#N/A</v>
      </c>
      <c r="AL728">
        <f t="shared" si="153"/>
        <v>54.747300000000003</v>
      </c>
      <c r="AM728">
        <f t="shared" si="154"/>
        <v>2</v>
      </c>
      <c r="AT728" t="str">
        <f t="shared" si="147"/>
        <v>ETH_SHIELD</v>
      </c>
      <c r="AU728" t="str">
        <f t="shared" si="148"/>
        <v>--</v>
      </c>
    </row>
    <row r="729" spans="1:47" x14ac:dyDescent="0.25">
      <c r="A729" t="str">
        <f t="shared" si="143"/>
        <v>J4-A1</v>
      </c>
      <c r="B729" t="str">
        <f t="shared" si="144"/>
        <v>PHY_MDI0_N</v>
      </c>
      <c r="C729" t="str">
        <f t="shared" si="145"/>
        <v>J4-PHY_MDI0_N</v>
      </c>
      <c r="D729" t="str">
        <f t="shared" si="146"/>
        <v>J4-A1</v>
      </c>
      <c r="E729" t="s">
        <v>412</v>
      </c>
      <c r="F729" t="s">
        <v>170</v>
      </c>
      <c r="G729" t="s">
        <v>807</v>
      </c>
      <c r="L729" t="s">
        <v>4381</v>
      </c>
      <c r="M729" t="s">
        <v>428</v>
      </c>
      <c r="N729">
        <v>24.614000000000001</v>
      </c>
      <c r="AA729">
        <f t="shared" si="155"/>
        <v>724</v>
      </c>
      <c r="AB729" t="str">
        <f>B2B!B726</f>
        <v>J4</v>
      </c>
      <c r="AC729" t="str">
        <f>B2B!C726</f>
        <v>A4</v>
      </c>
      <c r="AD729" t="str">
        <f t="shared" si="149"/>
        <v>J4-A4</v>
      </c>
      <c r="AE729" t="str">
        <f t="shared" si="150"/>
        <v>PHY_MDI1_P</v>
      </c>
      <c r="AG729" t="str">
        <f t="shared" si="151"/>
        <v>--</v>
      </c>
      <c r="AH729" t="str">
        <f t="shared" si="152"/>
        <v>J1-D49</v>
      </c>
      <c r="AI729" t="str">
        <f>IFERROR(IF(IF(AG729="--",INDEX(D:D,MATCH(AE729,INDEX(B:B,MATCH(AE729,B:B,)+1):B11243,)+MATCH(AE729,B:B,)))=AD729,VLOOKUP(AE729,B:D,3,0),IF(AG729="--",INDEX(D:D,MATCH(AE729,INDEX(B:B,MATCH(AE729,B:B,)+1):B11243,)+MATCH(AE729,B:B,)),"---")),"---")</f>
        <v>J1-D49</v>
      </c>
      <c r="AJ729" t="str">
        <f>IF(COUNTIF(CALC_CONN_TEB0187_REV01!F:F,IF(AH729&lt;&gt;"---",VLOOKUP(AD729,CALC_CONN_TEB0187_REV01!F:M,8,0),IF(IFERROR(IF(AD729=AH729,AI729,AH729),"---")="---","---",IF(COUNTIF(CALC_CONN_TEB0187_REV01!F:F,IFERROR(IF(AD729=AH729,AI729,AH729),"---"))&gt;0,"---",IFERROR(IF(AD729=AH729,AI729,AH729),"---")))))=1,IF(AH729&lt;&gt;"---",VLOOKUP(AD729,CALC_CONN_TEB0187_REV01!F:M,8,0),IF(IFERROR(IF(AD729=AH729,AI729,AH729),"---")="---","---",IF(COUNTIF(CALC_CONN_TEB0187_REV01!F:F,IFERROR(IF(AD729=AH729,AI729,AH729),"---"))&gt;0,"---",IFERROR(IF(AD729=AH729,AI729,AH729),"---")))),"---")</f>
        <v>---</v>
      </c>
      <c r="AK729" t="e">
        <f>IF(COUNTIF(CALC_CONN_TEB0187_REV01!F:F,IF(AH729&lt;&gt;"---",VLOOKUP(AD729,CALC_CONN_TEB0187_REV01!F:M,8,0),IF(IFERROR(IF(AD729=AH729,AI729,AH729),"---")="---","---",IF(COUNTIF(CALC_CONN_TEB0187_REV01!F:F,IFERROR(IF(AD729=AH729,AI729,AH729),"---"))&gt;0,"---",IFERROR(IF(AD729=AH729,AI729,AH729),"---")))))=0,IF(AH729&lt;&gt;"---",VLOOKUP(AD729,CALC_CONN_TEB0187_REV01!F:M,8,0),IF(IFERROR(IF(AD729=AH729,AI729,AH729),"---")="---","---",IF(COUNTIF(CALC_CONN_TEB0187_REV01!F:F,IFERROR(IF(AD729=AH729,AI729,AH729),"---"))&gt;0,"---",IFERROR(IF(AD729=AH729,AI729,AH729),"---")))),"---")</f>
        <v>#N/A</v>
      </c>
      <c r="AL729">
        <f t="shared" si="153"/>
        <v>54.8093</v>
      </c>
      <c r="AM729">
        <f t="shared" si="154"/>
        <v>2</v>
      </c>
      <c r="AT729" t="str">
        <f t="shared" si="147"/>
        <v>PHY_MDI0_N</v>
      </c>
      <c r="AU729" t="str">
        <f t="shared" si="148"/>
        <v>--</v>
      </c>
    </row>
    <row r="730" spans="1:47" x14ac:dyDescent="0.25">
      <c r="A730" t="str">
        <f t="shared" si="143"/>
        <v>J4-A2</v>
      </c>
      <c r="B730" t="str">
        <f t="shared" si="144"/>
        <v>PHY_MDI0_P</v>
      </c>
      <c r="C730" t="str">
        <f t="shared" si="145"/>
        <v>J4-PHY_MDI0_P</v>
      </c>
      <c r="D730" t="str">
        <f t="shared" si="146"/>
        <v>J4-A2</v>
      </c>
      <c r="E730" t="s">
        <v>412</v>
      </c>
      <c r="F730" t="s">
        <v>171</v>
      </c>
      <c r="G730" t="s">
        <v>805</v>
      </c>
      <c r="L730" t="s">
        <v>4382</v>
      </c>
      <c r="M730" t="s">
        <v>428</v>
      </c>
      <c r="N730">
        <v>24.606100000000001</v>
      </c>
      <c r="AA730">
        <f t="shared" si="155"/>
        <v>725</v>
      </c>
      <c r="AB730" t="str">
        <f>B2B!B727</f>
        <v>J4</v>
      </c>
      <c r="AC730" t="str">
        <f>B2B!C727</f>
        <v>A5</v>
      </c>
      <c r="AD730" t="str">
        <f t="shared" si="149"/>
        <v>J4-A5</v>
      </c>
      <c r="AE730" t="str">
        <f t="shared" si="150"/>
        <v>PHY_MDI2_N</v>
      </c>
      <c r="AG730" t="str">
        <f t="shared" si="151"/>
        <v>--</v>
      </c>
      <c r="AH730" t="str">
        <f t="shared" si="152"/>
        <v>J1-D53</v>
      </c>
      <c r="AI730" t="str">
        <f>IFERROR(IF(IF(AG730="--",INDEX(D:D,MATCH(AE730,INDEX(B:B,MATCH(AE730,B:B,)+1):B11244,)+MATCH(AE730,B:B,)))=AD730,VLOOKUP(AE730,B:D,3,0),IF(AG730="--",INDEX(D:D,MATCH(AE730,INDEX(B:B,MATCH(AE730,B:B,)+1):B11244,)+MATCH(AE730,B:B,)),"---")),"---")</f>
        <v>J1-D53</v>
      </c>
      <c r="AJ730" t="str">
        <f>IF(COUNTIF(CALC_CONN_TEB0187_REV01!F:F,IF(AH730&lt;&gt;"---",VLOOKUP(AD730,CALC_CONN_TEB0187_REV01!F:M,8,0),IF(IFERROR(IF(AD730=AH730,AI730,AH730),"---")="---","---",IF(COUNTIF(CALC_CONN_TEB0187_REV01!F:F,IFERROR(IF(AD730=AH730,AI730,AH730),"---"))&gt;0,"---",IFERROR(IF(AD730=AH730,AI730,AH730),"---")))))=1,IF(AH730&lt;&gt;"---",VLOOKUP(AD730,CALC_CONN_TEB0187_REV01!F:M,8,0),IF(IFERROR(IF(AD730=AH730,AI730,AH730),"---")="---","---",IF(COUNTIF(CALC_CONN_TEB0187_REV01!F:F,IFERROR(IF(AD730=AH730,AI730,AH730),"---"))&gt;0,"---",IFERROR(IF(AD730=AH730,AI730,AH730),"---")))),"---")</f>
        <v>---</v>
      </c>
      <c r="AK730" t="e">
        <f>IF(COUNTIF(CALC_CONN_TEB0187_REV01!F:F,IF(AH730&lt;&gt;"---",VLOOKUP(AD730,CALC_CONN_TEB0187_REV01!F:M,8,0),IF(IFERROR(IF(AD730=AH730,AI730,AH730),"---")="---","---",IF(COUNTIF(CALC_CONN_TEB0187_REV01!F:F,IFERROR(IF(AD730=AH730,AI730,AH730),"---"))&gt;0,"---",IFERROR(IF(AD730=AH730,AI730,AH730),"---")))))=0,IF(AH730&lt;&gt;"---",VLOOKUP(AD730,CALC_CONN_TEB0187_REV01!F:M,8,0),IF(IFERROR(IF(AD730=AH730,AI730,AH730),"---")="---","---",IF(COUNTIF(CALC_CONN_TEB0187_REV01!F:F,IFERROR(IF(AD730=AH730,AI730,AH730),"---"))&gt;0,"---",IFERROR(IF(AD730=AH730,AI730,AH730),"---")))),"---")</f>
        <v>#N/A</v>
      </c>
      <c r="AL730">
        <f t="shared" si="153"/>
        <v>55.181399999999996</v>
      </c>
      <c r="AM730">
        <f t="shared" si="154"/>
        <v>2</v>
      </c>
      <c r="AT730" t="str">
        <f t="shared" si="147"/>
        <v>PHY_MDI0_P</v>
      </c>
      <c r="AU730" t="str">
        <f t="shared" si="148"/>
        <v>--</v>
      </c>
    </row>
    <row r="731" spans="1:47" x14ac:dyDescent="0.25">
      <c r="A731" t="str">
        <f t="shared" si="143"/>
        <v>J4-A3</v>
      </c>
      <c r="B731" t="str">
        <f t="shared" si="144"/>
        <v>PHY_MDI1_N</v>
      </c>
      <c r="C731" t="str">
        <f t="shared" si="145"/>
        <v>J4-PHY_MDI1_N</v>
      </c>
      <c r="D731" t="str">
        <f t="shared" si="146"/>
        <v>J4-A3</v>
      </c>
      <c r="E731" t="s">
        <v>412</v>
      </c>
      <c r="F731" t="s">
        <v>172</v>
      </c>
      <c r="G731" t="s">
        <v>812</v>
      </c>
      <c r="L731" t="s">
        <v>4383</v>
      </c>
      <c r="M731" t="s">
        <v>428</v>
      </c>
      <c r="N731">
        <v>24.613099999999999</v>
      </c>
      <c r="AA731">
        <f t="shared" si="155"/>
        <v>726</v>
      </c>
      <c r="AB731" t="str">
        <f>B2B!B728</f>
        <v>J4</v>
      </c>
      <c r="AC731" t="str">
        <f>B2B!C728</f>
        <v>A6</v>
      </c>
      <c r="AD731" t="str">
        <f t="shared" si="149"/>
        <v>J4-A6</v>
      </c>
      <c r="AE731" t="str">
        <f t="shared" si="150"/>
        <v>PHY_MDI2_P</v>
      </c>
      <c r="AG731" t="str">
        <f t="shared" si="151"/>
        <v>--</v>
      </c>
      <c r="AH731" t="str">
        <f t="shared" si="152"/>
        <v>J1-D52</v>
      </c>
      <c r="AI731" t="str">
        <f>IFERROR(IF(IF(AG731="--",INDEX(D:D,MATCH(AE731,INDEX(B:B,MATCH(AE731,B:B,)+1):B11245,)+MATCH(AE731,B:B,)))=AD731,VLOOKUP(AE731,B:D,3,0),IF(AG731="--",INDEX(D:D,MATCH(AE731,INDEX(B:B,MATCH(AE731,B:B,)+1):B11245,)+MATCH(AE731,B:B,)),"---")),"---")</f>
        <v>J1-D52</v>
      </c>
      <c r="AJ731" t="str">
        <f>IF(COUNTIF(CALC_CONN_TEB0187_REV01!F:F,IF(AH731&lt;&gt;"---",VLOOKUP(AD731,CALC_CONN_TEB0187_REV01!F:M,8,0),IF(IFERROR(IF(AD731=AH731,AI731,AH731),"---")="---","---",IF(COUNTIF(CALC_CONN_TEB0187_REV01!F:F,IFERROR(IF(AD731=AH731,AI731,AH731),"---"))&gt;0,"---",IFERROR(IF(AD731=AH731,AI731,AH731),"---")))))=1,IF(AH731&lt;&gt;"---",VLOOKUP(AD731,CALC_CONN_TEB0187_REV01!F:M,8,0),IF(IFERROR(IF(AD731=AH731,AI731,AH731),"---")="---","---",IF(COUNTIF(CALC_CONN_TEB0187_REV01!F:F,IFERROR(IF(AD731=AH731,AI731,AH731),"---"))&gt;0,"---",IFERROR(IF(AD731=AH731,AI731,AH731),"---")))),"---")</f>
        <v>---</v>
      </c>
      <c r="AK731" t="e">
        <f>IF(COUNTIF(CALC_CONN_TEB0187_REV01!F:F,IF(AH731&lt;&gt;"---",VLOOKUP(AD731,CALC_CONN_TEB0187_REV01!F:M,8,0),IF(IFERROR(IF(AD731=AH731,AI731,AH731),"---")="---","---",IF(COUNTIF(CALC_CONN_TEB0187_REV01!F:F,IFERROR(IF(AD731=AH731,AI731,AH731),"---"))&gt;0,"---",IFERROR(IF(AD731=AH731,AI731,AH731),"---")))))=0,IF(AH731&lt;&gt;"---",VLOOKUP(AD731,CALC_CONN_TEB0187_REV01!F:M,8,0),IF(IFERROR(IF(AD731=AH731,AI731,AH731),"---")="---","---",IF(COUNTIF(CALC_CONN_TEB0187_REV01!F:F,IFERROR(IF(AD731=AH731,AI731,AH731),"---"))&gt;0,"---",IFERROR(IF(AD731=AH731,AI731,AH731),"---")))),"---")</f>
        <v>#N/A</v>
      </c>
      <c r="AL731">
        <f t="shared" si="153"/>
        <v>55.203000000000003</v>
      </c>
      <c r="AM731">
        <f t="shared" si="154"/>
        <v>2</v>
      </c>
      <c r="AT731" t="str">
        <f t="shared" si="147"/>
        <v>PHY_MDI1_N</v>
      </c>
      <c r="AU731" t="str">
        <f t="shared" si="148"/>
        <v>--</v>
      </c>
    </row>
    <row r="732" spans="1:47" x14ac:dyDescent="0.25">
      <c r="A732" t="str">
        <f t="shared" si="143"/>
        <v>J4-A4</v>
      </c>
      <c r="B732" t="str">
        <f t="shared" si="144"/>
        <v>PHY_MDI1_P</v>
      </c>
      <c r="C732" t="str">
        <f t="shared" si="145"/>
        <v>J4-PHY_MDI1_P</v>
      </c>
      <c r="D732" t="str">
        <f t="shared" si="146"/>
        <v>J4-A4</v>
      </c>
      <c r="E732" t="s">
        <v>412</v>
      </c>
      <c r="F732" t="s">
        <v>173</v>
      </c>
      <c r="G732" t="s">
        <v>810</v>
      </c>
      <c r="L732" t="s">
        <v>4384</v>
      </c>
      <c r="M732" t="s">
        <v>428</v>
      </c>
      <c r="N732">
        <v>14.7385</v>
      </c>
      <c r="AA732">
        <f t="shared" si="155"/>
        <v>727</v>
      </c>
      <c r="AB732" t="str">
        <f>B2B!B729</f>
        <v>J4</v>
      </c>
      <c r="AC732" t="str">
        <f>B2B!C729</f>
        <v>A7</v>
      </c>
      <c r="AD732" t="str">
        <f t="shared" si="149"/>
        <v>J4-A7</v>
      </c>
      <c r="AE732" t="str">
        <f t="shared" si="150"/>
        <v>PHY_MDI3_N</v>
      </c>
      <c r="AG732" t="str">
        <f t="shared" si="151"/>
        <v>--</v>
      </c>
      <c r="AH732" t="str">
        <f t="shared" si="152"/>
        <v>J1-D56</v>
      </c>
      <c r="AI732" t="str">
        <f>IFERROR(IF(IF(AG732="--",INDEX(D:D,MATCH(AE732,INDEX(B:B,MATCH(AE732,B:B,)+1):B11246,)+MATCH(AE732,B:B,)))=AD732,VLOOKUP(AE732,B:D,3,0),IF(AG732="--",INDEX(D:D,MATCH(AE732,INDEX(B:B,MATCH(AE732,B:B,)+1):B11246,)+MATCH(AE732,B:B,)),"---")),"---")</f>
        <v>J1-D56</v>
      </c>
      <c r="AJ732" t="str">
        <f>IF(COUNTIF(CALC_CONN_TEB0187_REV01!F:F,IF(AH732&lt;&gt;"---",VLOOKUP(AD732,CALC_CONN_TEB0187_REV01!F:M,8,0),IF(IFERROR(IF(AD732=AH732,AI732,AH732),"---")="---","---",IF(COUNTIF(CALC_CONN_TEB0187_REV01!F:F,IFERROR(IF(AD732=AH732,AI732,AH732),"---"))&gt;0,"---",IFERROR(IF(AD732=AH732,AI732,AH732),"---")))))=1,IF(AH732&lt;&gt;"---",VLOOKUP(AD732,CALC_CONN_TEB0187_REV01!F:M,8,0),IF(IFERROR(IF(AD732=AH732,AI732,AH732),"---")="---","---",IF(COUNTIF(CALC_CONN_TEB0187_REV01!F:F,IFERROR(IF(AD732=AH732,AI732,AH732),"---"))&gt;0,"---",IFERROR(IF(AD732=AH732,AI732,AH732),"---")))),"---")</f>
        <v>---</v>
      </c>
      <c r="AK732" t="e">
        <f>IF(COUNTIF(CALC_CONN_TEB0187_REV01!F:F,IF(AH732&lt;&gt;"---",VLOOKUP(AD732,CALC_CONN_TEB0187_REV01!F:M,8,0),IF(IFERROR(IF(AD732=AH732,AI732,AH732),"---")="---","---",IF(COUNTIF(CALC_CONN_TEB0187_REV01!F:F,IFERROR(IF(AD732=AH732,AI732,AH732),"---"))&gt;0,"---",IFERROR(IF(AD732=AH732,AI732,AH732),"---")))))=0,IF(AH732&lt;&gt;"---",VLOOKUP(AD732,CALC_CONN_TEB0187_REV01!F:M,8,0),IF(IFERROR(IF(AD732=AH732,AI732,AH732),"---")="---","---",IF(COUNTIF(CALC_CONN_TEB0187_REV01!F:F,IFERROR(IF(AD732=AH732,AI732,AH732),"---"))&gt;0,"---",IFERROR(IF(AD732=AH732,AI732,AH732),"---")))),"---")</f>
        <v>#N/A</v>
      </c>
      <c r="AL732">
        <f t="shared" si="153"/>
        <v>55.108600000000003</v>
      </c>
      <c r="AM732">
        <f t="shared" si="154"/>
        <v>2</v>
      </c>
      <c r="AT732" t="str">
        <f t="shared" si="147"/>
        <v>PHY_MDI1_P</v>
      </c>
      <c r="AU732" t="str">
        <f t="shared" si="148"/>
        <v>--</v>
      </c>
    </row>
    <row r="733" spans="1:47" x14ac:dyDescent="0.25">
      <c r="A733" t="str">
        <f t="shared" si="143"/>
        <v>J4-A5</v>
      </c>
      <c r="B733" t="str">
        <f t="shared" si="144"/>
        <v>PHY_MDI2_N</v>
      </c>
      <c r="C733" t="str">
        <f t="shared" si="145"/>
        <v>J4-PHY_MDI2_N</v>
      </c>
      <c r="D733" t="str">
        <f t="shared" si="146"/>
        <v>J4-A5</v>
      </c>
      <c r="E733" t="s">
        <v>412</v>
      </c>
      <c r="F733" t="s">
        <v>174</v>
      </c>
      <c r="G733" t="s">
        <v>817</v>
      </c>
      <c r="L733" t="s">
        <v>719</v>
      </c>
      <c r="M733" t="s">
        <v>428</v>
      </c>
      <c r="N733">
        <v>59.898499999999999</v>
      </c>
      <c r="AA733">
        <f t="shared" si="155"/>
        <v>728</v>
      </c>
      <c r="AB733" t="str">
        <f>B2B!B730</f>
        <v>J4</v>
      </c>
      <c r="AC733" t="str">
        <f>B2B!C730</f>
        <v>A8</v>
      </c>
      <c r="AD733" t="str">
        <f t="shared" si="149"/>
        <v>J4-A8</v>
      </c>
      <c r="AE733" t="str">
        <f t="shared" si="150"/>
        <v>PHY_MDI3_P</v>
      </c>
      <c r="AG733" t="str">
        <f t="shared" si="151"/>
        <v>--</v>
      </c>
      <c r="AH733" t="str">
        <f t="shared" si="152"/>
        <v>J1-D55</v>
      </c>
      <c r="AI733" t="str">
        <f>IFERROR(IF(IF(AG733="--",INDEX(D:D,MATCH(AE733,INDEX(B:B,MATCH(AE733,B:B,)+1):B11247,)+MATCH(AE733,B:B,)))=AD733,VLOOKUP(AE733,B:D,3,0),IF(AG733="--",INDEX(D:D,MATCH(AE733,INDEX(B:B,MATCH(AE733,B:B,)+1):B11247,)+MATCH(AE733,B:B,)),"---")),"---")</f>
        <v>J1-D55</v>
      </c>
      <c r="AJ733" t="str">
        <f>IF(COUNTIF(CALC_CONN_TEB0187_REV01!F:F,IF(AH733&lt;&gt;"---",VLOOKUP(AD733,CALC_CONN_TEB0187_REV01!F:M,8,0),IF(IFERROR(IF(AD733=AH733,AI733,AH733),"---")="---","---",IF(COUNTIF(CALC_CONN_TEB0187_REV01!F:F,IFERROR(IF(AD733=AH733,AI733,AH733),"---"))&gt;0,"---",IFERROR(IF(AD733=AH733,AI733,AH733),"---")))))=1,IF(AH733&lt;&gt;"---",VLOOKUP(AD733,CALC_CONN_TEB0187_REV01!F:M,8,0),IF(IFERROR(IF(AD733=AH733,AI733,AH733),"---")="---","---",IF(COUNTIF(CALC_CONN_TEB0187_REV01!F:F,IFERROR(IF(AD733=AH733,AI733,AH733),"---"))&gt;0,"---",IFERROR(IF(AD733=AH733,AI733,AH733),"---")))),"---")</f>
        <v>---</v>
      </c>
      <c r="AK733" t="e">
        <f>IF(COUNTIF(CALC_CONN_TEB0187_REV01!F:F,IF(AH733&lt;&gt;"---",VLOOKUP(AD733,CALC_CONN_TEB0187_REV01!F:M,8,0),IF(IFERROR(IF(AD733=AH733,AI733,AH733),"---")="---","---",IF(COUNTIF(CALC_CONN_TEB0187_REV01!F:F,IFERROR(IF(AD733=AH733,AI733,AH733),"---"))&gt;0,"---",IFERROR(IF(AD733=AH733,AI733,AH733),"---")))))=0,IF(AH733&lt;&gt;"---",VLOOKUP(AD733,CALC_CONN_TEB0187_REV01!F:M,8,0),IF(IFERROR(IF(AD733=AH733,AI733,AH733),"---")="---","---",IF(COUNTIF(CALC_CONN_TEB0187_REV01!F:F,IFERROR(IF(AD733=AH733,AI733,AH733),"---"))&gt;0,"---",IFERROR(IF(AD733=AH733,AI733,AH733),"---")))),"---")</f>
        <v>#N/A</v>
      </c>
      <c r="AL733">
        <f t="shared" si="153"/>
        <v>55.112699999999997</v>
      </c>
      <c r="AM733">
        <f t="shared" si="154"/>
        <v>2</v>
      </c>
      <c r="AT733" t="str">
        <f t="shared" si="147"/>
        <v>PHY_MDI2_N</v>
      </c>
      <c r="AU733" t="str">
        <f t="shared" si="148"/>
        <v>--</v>
      </c>
    </row>
    <row r="734" spans="1:47" x14ac:dyDescent="0.25">
      <c r="A734" t="str">
        <f t="shared" si="143"/>
        <v>J4-A6</v>
      </c>
      <c r="B734" t="str">
        <f t="shared" si="144"/>
        <v>PHY_MDI2_P</v>
      </c>
      <c r="C734" t="str">
        <f t="shared" si="145"/>
        <v>J4-PHY_MDI2_P</v>
      </c>
      <c r="D734" t="str">
        <f t="shared" si="146"/>
        <v>J4-A6</v>
      </c>
      <c r="E734" t="s">
        <v>412</v>
      </c>
      <c r="F734" t="s">
        <v>175</v>
      </c>
      <c r="G734" t="s">
        <v>815</v>
      </c>
      <c r="L734" t="s">
        <v>807</v>
      </c>
      <c r="M734" t="s">
        <v>428</v>
      </c>
      <c r="N734">
        <v>55.159799999999997</v>
      </c>
      <c r="AA734">
        <f t="shared" si="155"/>
        <v>729</v>
      </c>
      <c r="AB734" t="str">
        <f>B2B!B731</f>
        <v>J4</v>
      </c>
      <c r="AC734" t="str">
        <f>B2B!C731</f>
        <v>A9</v>
      </c>
      <c r="AD734" t="str">
        <f t="shared" si="149"/>
        <v>J4-A9</v>
      </c>
      <c r="AE734" t="str">
        <f t="shared" si="150"/>
        <v>NetC37_1</v>
      </c>
      <c r="AG734" t="str">
        <f t="shared" si="151"/>
        <v>--</v>
      </c>
      <c r="AH734" t="str">
        <f t="shared" si="152"/>
        <v>J4-A9</v>
      </c>
      <c r="AI734" t="str">
        <f>IFERROR(IF(IF(AG734="--",INDEX(D:D,MATCH(AE734,INDEX(B:B,MATCH(AE734,B:B,)+1):B11248,)+MATCH(AE734,B:B,)))=AD734,VLOOKUP(AE734,B:D,3,0),IF(AG734="--",INDEX(D:D,MATCH(AE734,INDEX(B:B,MATCH(AE734,B:B,)+1):B11248,)+MATCH(AE734,B:B,)),"---")),"---")</f>
        <v>C37-1</v>
      </c>
      <c r="AJ734" t="str">
        <f>IF(COUNTIF(CALC_CONN_TEB0187_REV01!F:F,IF(AH734&lt;&gt;"---",VLOOKUP(AD734,CALC_CONN_TEB0187_REV01!F:M,8,0),IF(IFERROR(IF(AD734=AH734,AI734,AH734),"---")="---","---",IF(COUNTIF(CALC_CONN_TEB0187_REV01!F:F,IFERROR(IF(AD734=AH734,AI734,AH734),"---"))&gt;0,"---",IFERROR(IF(AD734=AH734,AI734,AH734),"---")))))=1,IF(AH734&lt;&gt;"---",VLOOKUP(AD734,CALC_CONN_TEB0187_REV01!F:M,8,0),IF(IFERROR(IF(AD734=AH734,AI734,AH734),"---")="---","---",IF(COUNTIF(CALC_CONN_TEB0187_REV01!F:F,IFERROR(IF(AD734=AH734,AI734,AH734),"---"))&gt;0,"---",IFERROR(IF(AD734=AH734,AI734,AH734),"---")))),"---")</f>
        <v>---</v>
      </c>
      <c r="AK734" t="e">
        <f>IF(COUNTIF(CALC_CONN_TEB0187_REV01!F:F,IF(AH734&lt;&gt;"---",VLOOKUP(AD734,CALC_CONN_TEB0187_REV01!F:M,8,0),IF(IFERROR(IF(AD734=AH734,AI734,AH734),"---")="---","---",IF(COUNTIF(CALC_CONN_TEB0187_REV01!F:F,IFERROR(IF(AD734=AH734,AI734,AH734),"---"))&gt;0,"---",IFERROR(IF(AD734=AH734,AI734,AH734),"---")))))=0,IF(AH734&lt;&gt;"---",VLOOKUP(AD734,CALC_CONN_TEB0187_REV01!F:M,8,0),IF(IFERROR(IF(AD734=AH734,AI734,AH734),"---")="---","---",IF(COUNTIF(CALC_CONN_TEB0187_REV01!F:F,IFERROR(IF(AD734=AH734,AI734,AH734),"---"))&gt;0,"---",IFERROR(IF(AD734=AH734,AI734,AH734),"---")))),"---")</f>
        <v>#N/A</v>
      </c>
      <c r="AL734">
        <f t="shared" si="153"/>
        <v>6.6176000000000004</v>
      </c>
      <c r="AM734">
        <f t="shared" si="154"/>
        <v>2</v>
      </c>
      <c r="AT734" t="str">
        <f t="shared" si="147"/>
        <v>PHY_MDI2_P</v>
      </c>
      <c r="AU734" t="str">
        <f t="shared" si="148"/>
        <v>--</v>
      </c>
    </row>
    <row r="735" spans="1:47" x14ac:dyDescent="0.25">
      <c r="A735" t="str">
        <f t="shared" si="143"/>
        <v>J4-A7</v>
      </c>
      <c r="B735" t="str">
        <f t="shared" si="144"/>
        <v>PHY_MDI3_N</v>
      </c>
      <c r="C735" t="str">
        <f t="shared" si="145"/>
        <v>J4-PHY_MDI3_N</v>
      </c>
      <c r="D735" t="str">
        <f t="shared" si="146"/>
        <v>J4-A7</v>
      </c>
      <c r="E735" t="s">
        <v>412</v>
      </c>
      <c r="F735" t="s">
        <v>176</v>
      </c>
      <c r="G735" t="s">
        <v>822</v>
      </c>
      <c r="L735" t="s">
        <v>805</v>
      </c>
      <c r="M735" t="s">
        <v>428</v>
      </c>
      <c r="N735">
        <v>55.154000000000003</v>
      </c>
      <c r="AA735">
        <f t="shared" si="155"/>
        <v>730</v>
      </c>
      <c r="AB735" t="str">
        <f>B2B!B732</f>
        <v>J4</v>
      </c>
      <c r="AC735" t="str">
        <f>B2B!C732</f>
        <v>A10</v>
      </c>
      <c r="AD735" t="str">
        <f t="shared" si="149"/>
        <v>J4-A10</v>
      </c>
      <c r="AE735" t="str">
        <f t="shared" si="150"/>
        <v>ETH_SHIELD</v>
      </c>
      <c r="AG735" t="str">
        <f t="shared" si="151"/>
        <v>--</v>
      </c>
      <c r="AH735" t="str">
        <f t="shared" si="152"/>
        <v>J4-15</v>
      </c>
      <c r="AI735" t="str">
        <f>IFERROR(IF(IF(AG735="--",INDEX(D:D,MATCH(AE735,INDEX(B:B,MATCH(AE735,B:B,)+1):B11249,)+MATCH(AE735,B:B,)))=AD735,VLOOKUP(AE735,B:D,3,0),IF(AG735="--",INDEX(D:D,MATCH(AE735,INDEX(B:B,MATCH(AE735,B:B,)+1):B11249,)+MATCH(AE735,B:B,)),"---")),"---")</f>
        <v>J4-16</v>
      </c>
      <c r="AJ735" t="str">
        <f>IF(COUNTIF(CALC_CONN_TEB0187_REV01!F:F,IF(AH735&lt;&gt;"---",VLOOKUP(AD735,CALC_CONN_TEB0187_REV01!F:M,8,0),IF(IFERROR(IF(AD735=AH735,AI735,AH735),"---")="---","---",IF(COUNTIF(CALC_CONN_TEB0187_REV01!F:F,IFERROR(IF(AD735=AH735,AI735,AH735),"---"))&gt;0,"---",IFERROR(IF(AD735=AH735,AI735,AH735),"---")))))=1,IF(AH735&lt;&gt;"---",VLOOKUP(AD735,CALC_CONN_TEB0187_REV01!F:M,8,0),IF(IFERROR(IF(AD735=AH735,AI735,AH735),"---")="---","---",IF(COUNTIF(CALC_CONN_TEB0187_REV01!F:F,IFERROR(IF(AD735=AH735,AI735,AH735),"---"))&gt;0,"---",IFERROR(IF(AD735=AH735,AI735,AH735),"---")))),"---")</f>
        <v>---</v>
      </c>
      <c r="AK735" t="e">
        <f>IF(COUNTIF(CALC_CONN_TEB0187_REV01!F:F,IF(AH735&lt;&gt;"---",VLOOKUP(AD735,CALC_CONN_TEB0187_REV01!F:M,8,0),IF(IFERROR(IF(AD735=AH735,AI735,AH735),"---")="---","---",IF(COUNTIF(CALC_CONN_TEB0187_REV01!F:F,IFERROR(IF(AD735=AH735,AI735,AH735),"---"))&gt;0,"---",IFERROR(IF(AD735=AH735,AI735,AH735),"---")))))=0,IF(AH735&lt;&gt;"---",VLOOKUP(AD735,CALC_CONN_TEB0187_REV01!F:M,8,0),IF(IFERROR(IF(AD735=AH735,AI735,AH735),"---")="---","---",IF(COUNTIF(CALC_CONN_TEB0187_REV01!F:F,IFERROR(IF(AD735=AH735,AI735,AH735),"---"))&gt;0,"---",IFERROR(IF(AD735=AH735,AI735,AH735),"---")))),"---")</f>
        <v>#N/A</v>
      </c>
      <c r="AL735">
        <f t="shared" si="153"/>
        <v>69.753</v>
      </c>
      <c r="AM735">
        <f t="shared" si="154"/>
        <v>8</v>
      </c>
      <c r="AT735" t="str">
        <f t="shared" si="147"/>
        <v>PHY_MDI3_N</v>
      </c>
      <c r="AU735" t="str">
        <f t="shared" si="148"/>
        <v>--</v>
      </c>
    </row>
    <row r="736" spans="1:47" x14ac:dyDescent="0.25">
      <c r="A736" t="str">
        <f t="shared" si="143"/>
        <v>J4-A8</v>
      </c>
      <c r="B736" t="str">
        <f t="shared" si="144"/>
        <v>PHY_MDI3_P</v>
      </c>
      <c r="C736" t="str">
        <f t="shared" si="145"/>
        <v>J4-PHY_MDI3_P</v>
      </c>
      <c r="D736" t="str">
        <f t="shared" si="146"/>
        <v>J4-A8</v>
      </c>
      <c r="E736" t="s">
        <v>412</v>
      </c>
      <c r="F736" t="s">
        <v>177</v>
      </c>
      <c r="G736" t="s">
        <v>820</v>
      </c>
      <c r="L736" t="s">
        <v>812</v>
      </c>
      <c r="M736" t="s">
        <v>428</v>
      </c>
      <c r="N736">
        <v>54.747300000000003</v>
      </c>
      <c r="AA736">
        <f t="shared" si="155"/>
        <v>731</v>
      </c>
      <c r="AB736" t="str">
        <f>B2B!B733</f>
        <v>J4</v>
      </c>
      <c r="AC736" t="str">
        <f>B2B!C733</f>
        <v>A11</v>
      </c>
      <c r="AD736" t="str">
        <f t="shared" si="149"/>
        <v>J4-A11</v>
      </c>
      <c r="AE736" t="str">
        <f t="shared" si="150"/>
        <v>NetJ4_A11</v>
      </c>
      <c r="AG736" t="str">
        <f t="shared" si="151"/>
        <v>--</v>
      </c>
      <c r="AH736" t="str">
        <f t="shared" si="152"/>
        <v>J4-A11</v>
      </c>
      <c r="AI736" t="str">
        <f>IFERROR(IF(IF(AG736="--",INDEX(D:D,MATCH(AE736,INDEX(B:B,MATCH(AE736,B:B,)+1):B11250,)+MATCH(AE736,B:B,)))=AD736,VLOOKUP(AE736,B:D,3,0),IF(AG736="--",INDEX(D:D,MATCH(AE736,INDEX(B:B,MATCH(AE736,B:B,)+1):B11250,)+MATCH(AE736,B:B,)),"---")),"---")</f>
        <v>R3-2</v>
      </c>
      <c r="AJ736" t="str">
        <f>IF(COUNTIF(CALC_CONN_TEB0187_REV01!F:F,IF(AH736&lt;&gt;"---",VLOOKUP(AD736,CALC_CONN_TEB0187_REV01!F:M,8,0),IF(IFERROR(IF(AD736=AH736,AI736,AH736),"---")="---","---",IF(COUNTIF(CALC_CONN_TEB0187_REV01!F:F,IFERROR(IF(AD736=AH736,AI736,AH736),"---"))&gt;0,"---",IFERROR(IF(AD736=AH736,AI736,AH736),"---")))))=1,IF(AH736&lt;&gt;"---",VLOOKUP(AD736,CALC_CONN_TEB0187_REV01!F:M,8,0),IF(IFERROR(IF(AD736=AH736,AI736,AH736),"---")="---","---",IF(COUNTIF(CALC_CONN_TEB0187_REV01!F:F,IFERROR(IF(AD736=AH736,AI736,AH736),"---"))&gt;0,"---",IFERROR(IF(AD736=AH736,AI736,AH736),"---")))),"---")</f>
        <v>---</v>
      </c>
      <c r="AK736" t="e">
        <f>IF(COUNTIF(CALC_CONN_TEB0187_REV01!F:F,IF(AH736&lt;&gt;"---",VLOOKUP(AD736,CALC_CONN_TEB0187_REV01!F:M,8,0),IF(IFERROR(IF(AD736=AH736,AI736,AH736),"---")="---","---",IF(COUNTIF(CALC_CONN_TEB0187_REV01!F:F,IFERROR(IF(AD736=AH736,AI736,AH736),"---"))&gt;0,"---",IFERROR(IF(AD736=AH736,AI736,AH736),"---")))))=0,IF(AH736&lt;&gt;"---",VLOOKUP(AD736,CALC_CONN_TEB0187_REV01!F:M,8,0),IF(IFERROR(IF(AD736=AH736,AI736,AH736),"---")="---","---",IF(COUNTIF(CALC_CONN_TEB0187_REV01!F:F,IFERROR(IF(AD736=AH736,AI736,AH736),"---"))&gt;0,"---",IFERROR(IF(AD736=AH736,AI736,AH736),"---")))),"---")</f>
        <v>#N/A</v>
      </c>
      <c r="AL736">
        <f t="shared" si="153"/>
        <v>4.9633000000000003</v>
      </c>
      <c r="AM736">
        <f t="shared" si="154"/>
        <v>2</v>
      </c>
      <c r="AT736" t="str">
        <f t="shared" si="147"/>
        <v>PHY_MDI3_P</v>
      </c>
      <c r="AU736" t="str">
        <f t="shared" si="148"/>
        <v>--</v>
      </c>
    </row>
    <row r="737" spans="1:47" x14ac:dyDescent="0.25">
      <c r="A737" t="str">
        <f t="shared" si="143"/>
        <v>J4-A9</v>
      </c>
      <c r="B737" t="str">
        <f t="shared" si="144"/>
        <v>NetC37_1</v>
      </c>
      <c r="C737" t="str">
        <f t="shared" si="145"/>
        <v>J4-NetC37_1</v>
      </c>
      <c r="D737" t="str">
        <f t="shared" si="146"/>
        <v>J4-A9</v>
      </c>
      <c r="E737" t="s">
        <v>412</v>
      </c>
      <c r="F737" t="s">
        <v>178</v>
      </c>
      <c r="G737" t="s">
        <v>4251</v>
      </c>
      <c r="L737" t="s">
        <v>810</v>
      </c>
      <c r="M737" t="s">
        <v>428</v>
      </c>
      <c r="N737">
        <v>54.8093</v>
      </c>
      <c r="AA737">
        <f t="shared" si="155"/>
        <v>732</v>
      </c>
      <c r="AB737" t="str">
        <f>B2B!B734</f>
        <v>J4</v>
      </c>
      <c r="AC737" t="str">
        <f>B2B!C734</f>
        <v>A12</v>
      </c>
      <c r="AD737" t="str">
        <f t="shared" si="149"/>
        <v>J4-A12</v>
      </c>
      <c r="AE737" t="str">
        <f t="shared" si="150"/>
        <v>PHY_LED1</v>
      </c>
      <c r="AG737" t="str">
        <f t="shared" si="151"/>
        <v>--</v>
      </c>
      <c r="AH737" t="str">
        <f t="shared" si="152"/>
        <v>J1-C53</v>
      </c>
      <c r="AI737" t="str">
        <f>IFERROR(IF(IF(AG737="--",INDEX(D:D,MATCH(AE737,INDEX(B:B,MATCH(AE737,B:B,)+1):B11251,)+MATCH(AE737,B:B,)))=AD737,VLOOKUP(AE737,B:D,3,0),IF(AG737="--",INDEX(D:D,MATCH(AE737,INDEX(B:B,MATCH(AE737,B:B,)+1):B11251,)+MATCH(AE737,B:B,)),"---")),"---")</f>
        <v>J1-C53</v>
      </c>
      <c r="AJ737" t="str">
        <f>IF(COUNTIF(CALC_CONN_TEB0187_REV01!F:F,IF(AH737&lt;&gt;"---",VLOOKUP(AD737,CALC_CONN_TEB0187_REV01!F:M,8,0),IF(IFERROR(IF(AD737=AH737,AI737,AH737),"---")="---","---",IF(COUNTIF(CALC_CONN_TEB0187_REV01!F:F,IFERROR(IF(AD737=AH737,AI737,AH737),"---"))&gt;0,"---",IFERROR(IF(AD737=AH737,AI737,AH737),"---")))))=1,IF(AH737&lt;&gt;"---",VLOOKUP(AD737,CALC_CONN_TEB0187_REV01!F:M,8,0),IF(IFERROR(IF(AD737=AH737,AI737,AH737),"---")="---","---",IF(COUNTIF(CALC_CONN_TEB0187_REV01!F:F,IFERROR(IF(AD737=AH737,AI737,AH737),"---"))&gt;0,"---",IFERROR(IF(AD737=AH737,AI737,AH737),"---")))),"---")</f>
        <v>---</v>
      </c>
      <c r="AK737" t="e">
        <f>IF(COUNTIF(CALC_CONN_TEB0187_REV01!F:F,IF(AH737&lt;&gt;"---",VLOOKUP(AD737,CALC_CONN_TEB0187_REV01!F:M,8,0),IF(IFERROR(IF(AD737=AH737,AI737,AH737),"---")="---","---",IF(COUNTIF(CALC_CONN_TEB0187_REV01!F:F,IFERROR(IF(AD737=AH737,AI737,AH737),"---"))&gt;0,"---",IFERROR(IF(AD737=AH737,AI737,AH737),"---")))))=0,IF(AH737&lt;&gt;"---",VLOOKUP(AD737,CALC_CONN_TEB0187_REV01!F:M,8,0),IF(IFERROR(IF(AD737=AH737,AI737,AH737),"---")="---","---",IF(COUNTIF(CALC_CONN_TEB0187_REV01!F:F,IFERROR(IF(AD737=AH737,AI737,AH737),"---"))&gt;0,"---",IFERROR(IF(AD737=AH737,AI737,AH737),"---")))),"---")</f>
        <v>#N/A</v>
      </c>
      <c r="AL737">
        <f t="shared" si="153"/>
        <v>59.898499999999999</v>
      </c>
      <c r="AM737">
        <f t="shared" si="154"/>
        <v>2</v>
      </c>
      <c r="AT737" t="str">
        <f t="shared" si="147"/>
        <v>NetC37_1</v>
      </c>
      <c r="AU737" t="str">
        <f t="shared" si="148"/>
        <v>--</v>
      </c>
    </row>
    <row r="738" spans="1:47" x14ac:dyDescent="0.25">
      <c r="A738" t="str">
        <f t="shared" si="143"/>
        <v>J4-A10</v>
      </c>
      <c r="B738" t="str">
        <f t="shared" si="144"/>
        <v>ETH_SHIELD</v>
      </c>
      <c r="C738" t="str">
        <f t="shared" si="145"/>
        <v>J4-ETH_SHIELD</v>
      </c>
      <c r="D738" t="str">
        <f t="shared" si="146"/>
        <v>J4-A10</v>
      </c>
      <c r="E738" t="s">
        <v>412</v>
      </c>
      <c r="F738" t="s">
        <v>179</v>
      </c>
      <c r="G738" t="s">
        <v>4008</v>
      </c>
      <c r="L738" t="s">
        <v>817</v>
      </c>
      <c r="M738" t="s">
        <v>428</v>
      </c>
      <c r="N738">
        <v>55.181399999999996</v>
      </c>
      <c r="AA738">
        <f t="shared" si="155"/>
        <v>733</v>
      </c>
      <c r="AB738" t="str">
        <f>B2B!B735</f>
        <v>J4</v>
      </c>
      <c r="AC738" t="str">
        <f>B2B!C735</f>
        <v>A13</v>
      </c>
      <c r="AD738" t="str">
        <f t="shared" si="149"/>
        <v>J4-A13</v>
      </c>
      <c r="AE738" t="str">
        <f t="shared" si="150"/>
        <v>NetJ4_A13</v>
      </c>
      <c r="AG738" t="str">
        <f t="shared" si="151"/>
        <v>--</v>
      </c>
      <c r="AH738" t="str">
        <f t="shared" si="152"/>
        <v>J4-A13</v>
      </c>
      <c r="AI738" t="str">
        <f>IFERROR(IF(IF(AG738="--",INDEX(D:D,MATCH(AE738,INDEX(B:B,MATCH(AE738,B:B,)+1):B11252,)+MATCH(AE738,B:B,)))=AD738,VLOOKUP(AE738,B:D,3,0),IF(AG738="--",INDEX(D:D,MATCH(AE738,INDEX(B:B,MATCH(AE738,B:B,)+1):B11252,)+MATCH(AE738,B:B,)),"---")),"---")</f>
        <v>---</v>
      </c>
      <c r="AJ738" t="str">
        <f>IF(COUNTIF(CALC_CONN_TEB0187_REV01!F:F,IF(AH738&lt;&gt;"---",VLOOKUP(AD738,CALC_CONN_TEB0187_REV01!F:M,8,0),IF(IFERROR(IF(AD738=AH738,AI738,AH738),"---")="---","---",IF(COUNTIF(CALC_CONN_TEB0187_REV01!F:F,IFERROR(IF(AD738=AH738,AI738,AH738),"---"))&gt;0,"---",IFERROR(IF(AD738=AH738,AI738,AH738),"---")))))=1,IF(AH738&lt;&gt;"---",VLOOKUP(AD738,CALC_CONN_TEB0187_REV01!F:M,8,0),IF(IFERROR(IF(AD738=AH738,AI738,AH738),"---")="---","---",IF(COUNTIF(CALC_CONN_TEB0187_REV01!F:F,IFERROR(IF(AD738=AH738,AI738,AH738),"---"))&gt;0,"---",IFERROR(IF(AD738=AH738,AI738,AH738),"---")))),"---")</f>
        <v>---</v>
      </c>
      <c r="AK738" t="e">
        <f>IF(COUNTIF(CALC_CONN_TEB0187_REV01!F:F,IF(AH738&lt;&gt;"---",VLOOKUP(AD738,CALC_CONN_TEB0187_REV01!F:M,8,0),IF(IFERROR(IF(AD738=AH738,AI738,AH738),"---")="---","---",IF(COUNTIF(CALC_CONN_TEB0187_REV01!F:F,IFERROR(IF(AD738=AH738,AI738,AH738),"---"))&gt;0,"---",IFERROR(IF(AD738=AH738,AI738,AH738),"---")))))=0,IF(AH738&lt;&gt;"---",VLOOKUP(AD738,CALC_CONN_TEB0187_REV01!F:M,8,0),IF(IFERROR(IF(AD738=AH738,AI738,AH738),"---")="---","---",IF(COUNTIF(CALC_CONN_TEB0187_REV01!F:F,IFERROR(IF(AD738=AH738,AI738,AH738),"---"))&gt;0,"---",IFERROR(IF(AD738=AH738,AI738,AH738),"---")))),"---")</f>
        <v>#N/A</v>
      </c>
      <c r="AL738" t="str">
        <f t="shared" si="153"/>
        <v>--</v>
      </c>
      <c r="AM738">
        <f t="shared" si="154"/>
        <v>1</v>
      </c>
      <c r="AT738" t="str">
        <f t="shared" si="147"/>
        <v>ETH_SHIELD</v>
      </c>
      <c r="AU738" t="str">
        <f t="shared" si="148"/>
        <v>--</v>
      </c>
    </row>
    <row r="739" spans="1:47" x14ac:dyDescent="0.25">
      <c r="A739" t="str">
        <f t="shared" si="143"/>
        <v>J4-A11</v>
      </c>
      <c r="B739" t="str">
        <f t="shared" si="144"/>
        <v>NetJ4_A11</v>
      </c>
      <c r="C739" t="str">
        <f t="shared" si="145"/>
        <v>J4-NetJ4_A11</v>
      </c>
      <c r="D739" t="str">
        <f t="shared" si="146"/>
        <v>J4-A11</v>
      </c>
      <c r="E739" t="s">
        <v>412</v>
      </c>
      <c r="F739" t="s">
        <v>180</v>
      </c>
      <c r="G739" t="s">
        <v>4289</v>
      </c>
      <c r="L739" t="s">
        <v>815</v>
      </c>
      <c r="M739" t="s">
        <v>428</v>
      </c>
      <c r="N739">
        <v>55.203000000000003</v>
      </c>
      <c r="AA739">
        <f t="shared" si="155"/>
        <v>734</v>
      </c>
      <c r="AB739" t="str">
        <f>B2B!B736</f>
        <v>J4</v>
      </c>
      <c r="AC739" t="str">
        <f>B2B!C736</f>
        <v>A14</v>
      </c>
      <c r="AD739" t="str">
        <f t="shared" si="149"/>
        <v>J4-A14</v>
      </c>
      <c r="AE739" t="str">
        <f t="shared" si="150"/>
        <v>NetJ4_A14</v>
      </c>
      <c r="AG739" t="str">
        <f t="shared" si="151"/>
        <v>--</v>
      </c>
      <c r="AH739" t="str">
        <f t="shared" si="152"/>
        <v>J4-A14</v>
      </c>
      <c r="AI739" t="str">
        <f>IFERROR(IF(IF(AG739="--",INDEX(D:D,MATCH(AE739,INDEX(B:B,MATCH(AE739,B:B,)+1):B11253,)+MATCH(AE739,B:B,)))=AD739,VLOOKUP(AE739,B:D,3,0),IF(AG739="--",INDEX(D:D,MATCH(AE739,INDEX(B:B,MATCH(AE739,B:B,)+1):B11253,)+MATCH(AE739,B:B,)),"---")),"---")</f>
        <v>---</v>
      </c>
      <c r="AJ739" t="str">
        <f>IF(COUNTIF(CALC_CONN_TEB0187_REV01!F:F,IF(AH739&lt;&gt;"---",VLOOKUP(AD739,CALC_CONN_TEB0187_REV01!F:M,8,0),IF(IFERROR(IF(AD739=AH739,AI739,AH739),"---")="---","---",IF(COUNTIF(CALC_CONN_TEB0187_REV01!F:F,IFERROR(IF(AD739=AH739,AI739,AH739),"---"))&gt;0,"---",IFERROR(IF(AD739=AH739,AI739,AH739),"---")))))=1,IF(AH739&lt;&gt;"---",VLOOKUP(AD739,CALC_CONN_TEB0187_REV01!F:M,8,0),IF(IFERROR(IF(AD739=AH739,AI739,AH739),"---")="---","---",IF(COUNTIF(CALC_CONN_TEB0187_REV01!F:F,IFERROR(IF(AD739=AH739,AI739,AH739),"---"))&gt;0,"---",IFERROR(IF(AD739=AH739,AI739,AH739),"---")))),"---")</f>
        <v>---</v>
      </c>
      <c r="AK739" t="e">
        <f>IF(COUNTIF(CALC_CONN_TEB0187_REV01!F:F,IF(AH739&lt;&gt;"---",VLOOKUP(AD739,CALC_CONN_TEB0187_REV01!F:M,8,0),IF(IFERROR(IF(AD739=AH739,AI739,AH739),"---")="---","---",IF(COUNTIF(CALC_CONN_TEB0187_REV01!F:F,IFERROR(IF(AD739=AH739,AI739,AH739),"---"))&gt;0,"---",IFERROR(IF(AD739=AH739,AI739,AH739),"---")))))=0,IF(AH739&lt;&gt;"---",VLOOKUP(AD739,CALC_CONN_TEB0187_REV01!F:M,8,0),IF(IFERROR(IF(AD739=AH739,AI739,AH739),"---")="---","---",IF(COUNTIF(CALC_CONN_TEB0187_REV01!F:F,IFERROR(IF(AD739=AH739,AI739,AH739),"---"))&gt;0,"---",IFERROR(IF(AD739=AH739,AI739,AH739),"---")))),"---")</f>
        <v>#N/A</v>
      </c>
      <c r="AL739" t="str">
        <f t="shared" si="153"/>
        <v>--</v>
      </c>
      <c r="AM739">
        <f t="shared" si="154"/>
        <v>1</v>
      </c>
      <c r="AT739" t="str">
        <f t="shared" si="147"/>
        <v>NetJ4_A11</v>
      </c>
      <c r="AU739" t="str">
        <f t="shared" si="148"/>
        <v>--</v>
      </c>
    </row>
    <row r="740" spans="1:47" x14ac:dyDescent="0.25">
      <c r="A740" t="str">
        <f t="shared" si="143"/>
        <v>J4-A12</v>
      </c>
      <c r="B740" t="str">
        <f t="shared" si="144"/>
        <v>PHY_LED1</v>
      </c>
      <c r="C740" t="str">
        <f t="shared" si="145"/>
        <v>J4-PHY_LED1</v>
      </c>
      <c r="D740" t="str">
        <f t="shared" si="146"/>
        <v>J4-A12</v>
      </c>
      <c r="E740" t="s">
        <v>412</v>
      </c>
      <c r="F740" t="s">
        <v>181</v>
      </c>
      <c r="G740" t="s">
        <v>719</v>
      </c>
      <c r="L740" t="s">
        <v>822</v>
      </c>
      <c r="M740" t="s">
        <v>428</v>
      </c>
      <c r="N740">
        <v>55.108600000000003</v>
      </c>
      <c r="AA740">
        <f t="shared" si="155"/>
        <v>735</v>
      </c>
      <c r="AB740" t="str">
        <f>B2B!B737</f>
        <v>J4</v>
      </c>
      <c r="AC740" t="str">
        <f>B2B!C737</f>
        <v>A15</v>
      </c>
      <c r="AD740" t="str">
        <f t="shared" si="149"/>
        <v>J4-A15</v>
      </c>
      <c r="AE740" t="e">
        <f t="shared" si="150"/>
        <v>#N/A</v>
      </c>
      <c r="AG740" t="str">
        <f t="shared" si="151"/>
        <v>--</v>
      </c>
      <c r="AH740" t="str">
        <f t="shared" si="152"/>
        <v>--</v>
      </c>
      <c r="AI740" t="str">
        <f>IFERROR(IF(IF(AG740="--",INDEX(D:D,MATCH(AE740,INDEX(B:B,MATCH(AE740,B:B,)+1):B11254,)+MATCH(AE740,B:B,)))=AD740,VLOOKUP(AE740,B:D,3,0),IF(AG740="--",INDEX(D:D,MATCH(AE740,INDEX(B:B,MATCH(AE740,B:B,)+1):B11254,)+MATCH(AE740,B:B,)),"---")),"---")</f>
        <v>---</v>
      </c>
      <c r="AJ740" t="str">
        <f>IF(COUNTIF(CALC_CONN_TEB0187_REV01!F:F,IF(AH740&lt;&gt;"---",VLOOKUP(AD740,CALC_CONN_TEB0187_REV01!F:M,8,0),IF(IFERROR(IF(AD740=AH740,AI740,AH740),"---")="---","---",IF(COUNTIF(CALC_CONN_TEB0187_REV01!F:F,IFERROR(IF(AD740=AH740,AI740,AH740),"---"))&gt;0,"---",IFERROR(IF(AD740=AH740,AI740,AH740),"---")))))=1,IF(AH740&lt;&gt;"---",VLOOKUP(AD740,CALC_CONN_TEB0187_REV01!F:M,8,0),IF(IFERROR(IF(AD740=AH740,AI740,AH740),"---")="---","---",IF(COUNTIF(CALC_CONN_TEB0187_REV01!F:F,IFERROR(IF(AD740=AH740,AI740,AH740),"---"))&gt;0,"---",IFERROR(IF(AD740=AH740,AI740,AH740),"---")))),"---")</f>
        <v>---</v>
      </c>
      <c r="AK740" t="e">
        <f>IF(COUNTIF(CALC_CONN_TEB0187_REV01!F:F,IF(AH740&lt;&gt;"---",VLOOKUP(AD740,CALC_CONN_TEB0187_REV01!F:M,8,0),IF(IFERROR(IF(AD740=AH740,AI740,AH740),"---")="---","---",IF(COUNTIF(CALC_CONN_TEB0187_REV01!F:F,IFERROR(IF(AD740=AH740,AI740,AH740),"---"))&gt;0,"---",IFERROR(IF(AD740=AH740,AI740,AH740),"---")))))=0,IF(AH740&lt;&gt;"---",VLOOKUP(AD740,CALC_CONN_TEB0187_REV01!F:M,8,0),IF(IFERROR(IF(AD740=AH740,AI740,AH740),"---")="---","---",IF(COUNTIF(CALC_CONN_TEB0187_REV01!F:F,IFERROR(IF(AD740=AH740,AI740,AH740),"---"))&gt;0,"---",IFERROR(IF(AD740=AH740,AI740,AH740),"---")))),"---")</f>
        <v>#N/A</v>
      </c>
      <c r="AL740" t="str">
        <f t="shared" si="153"/>
        <v>--</v>
      </c>
      <c r="AM740">
        <f t="shared" si="154"/>
        <v>0</v>
      </c>
      <c r="AT740" t="str">
        <f t="shared" si="147"/>
        <v>PHY_LED1</v>
      </c>
      <c r="AU740" t="str">
        <f t="shared" si="148"/>
        <v>--</v>
      </c>
    </row>
    <row r="741" spans="1:47" x14ac:dyDescent="0.25">
      <c r="A741" t="str">
        <f t="shared" si="143"/>
        <v>J4-A13</v>
      </c>
      <c r="B741" t="str">
        <f t="shared" si="144"/>
        <v>NetJ4_A13</v>
      </c>
      <c r="C741" t="str">
        <f t="shared" si="145"/>
        <v>J4-NetJ4_A13</v>
      </c>
      <c r="D741" t="str">
        <f t="shared" si="146"/>
        <v>J4-A13</v>
      </c>
      <c r="E741" t="s">
        <v>412</v>
      </c>
      <c r="F741" t="s">
        <v>182</v>
      </c>
      <c r="G741" t="s">
        <v>4385</v>
      </c>
      <c r="L741" t="s">
        <v>820</v>
      </c>
      <c r="M741" t="s">
        <v>428</v>
      </c>
      <c r="N741">
        <v>55.112699999999997</v>
      </c>
      <c r="AA741">
        <f t="shared" si="155"/>
        <v>736</v>
      </c>
      <c r="AB741" t="str">
        <f>B2B!B738</f>
        <v>J4</v>
      </c>
      <c r="AC741" t="str">
        <f>B2B!C738</f>
        <v>A16</v>
      </c>
      <c r="AD741" t="str">
        <f t="shared" si="149"/>
        <v>J4-A16</v>
      </c>
      <c r="AE741" t="e">
        <f t="shared" si="150"/>
        <v>#N/A</v>
      </c>
      <c r="AG741" t="str">
        <f t="shared" si="151"/>
        <v>--</v>
      </c>
      <c r="AH741" t="str">
        <f t="shared" si="152"/>
        <v>--</v>
      </c>
      <c r="AI741" t="str">
        <f>IFERROR(IF(IF(AG741="--",INDEX(D:D,MATCH(AE741,INDEX(B:B,MATCH(AE741,B:B,)+1):B11255,)+MATCH(AE741,B:B,)))=AD741,VLOOKUP(AE741,B:D,3,0),IF(AG741="--",INDEX(D:D,MATCH(AE741,INDEX(B:B,MATCH(AE741,B:B,)+1):B11255,)+MATCH(AE741,B:B,)),"---")),"---")</f>
        <v>---</v>
      </c>
      <c r="AJ741" t="str">
        <f>IF(COUNTIF(CALC_CONN_TEB0187_REV01!F:F,IF(AH741&lt;&gt;"---",VLOOKUP(AD741,CALC_CONN_TEB0187_REV01!F:M,8,0),IF(IFERROR(IF(AD741=AH741,AI741,AH741),"---")="---","---",IF(COUNTIF(CALC_CONN_TEB0187_REV01!F:F,IFERROR(IF(AD741=AH741,AI741,AH741),"---"))&gt;0,"---",IFERROR(IF(AD741=AH741,AI741,AH741),"---")))))=1,IF(AH741&lt;&gt;"---",VLOOKUP(AD741,CALC_CONN_TEB0187_REV01!F:M,8,0),IF(IFERROR(IF(AD741=AH741,AI741,AH741),"---")="---","---",IF(COUNTIF(CALC_CONN_TEB0187_REV01!F:F,IFERROR(IF(AD741=AH741,AI741,AH741),"---"))&gt;0,"---",IFERROR(IF(AD741=AH741,AI741,AH741),"---")))),"---")</f>
        <v>---</v>
      </c>
      <c r="AK741" t="e">
        <f>IF(COUNTIF(CALC_CONN_TEB0187_REV01!F:F,IF(AH741&lt;&gt;"---",VLOOKUP(AD741,CALC_CONN_TEB0187_REV01!F:M,8,0),IF(IFERROR(IF(AD741=AH741,AI741,AH741),"---")="---","---",IF(COUNTIF(CALC_CONN_TEB0187_REV01!F:F,IFERROR(IF(AD741=AH741,AI741,AH741),"---"))&gt;0,"---",IFERROR(IF(AD741=AH741,AI741,AH741),"---")))))=0,IF(AH741&lt;&gt;"---",VLOOKUP(AD741,CALC_CONN_TEB0187_REV01!F:M,8,0),IF(IFERROR(IF(AD741=AH741,AI741,AH741),"---")="---","---",IF(COUNTIF(CALC_CONN_TEB0187_REV01!F:F,IFERROR(IF(AD741=AH741,AI741,AH741),"---"))&gt;0,"---",IFERROR(IF(AD741=AH741,AI741,AH741),"---")))),"---")</f>
        <v>#N/A</v>
      </c>
      <c r="AL741" t="str">
        <f t="shared" si="153"/>
        <v>--</v>
      </c>
      <c r="AM741">
        <f t="shared" si="154"/>
        <v>0</v>
      </c>
      <c r="AT741" t="str">
        <f t="shared" si="147"/>
        <v>NetJ4_A13</v>
      </c>
      <c r="AU741" t="str">
        <f t="shared" si="148"/>
        <v>--</v>
      </c>
    </row>
    <row r="742" spans="1:47" x14ac:dyDescent="0.25">
      <c r="A742" t="str">
        <f t="shared" si="143"/>
        <v>J4-A14</v>
      </c>
      <c r="B742" t="str">
        <f t="shared" si="144"/>
        <v>NetJ4_A14</v>
      </c>
      <c r="C742" t="str">
        <f t="shared" si="145"/>
        <v>J4-NetJ4_A14</v>
      </c>
      <c r="D742" t="str">
        <f t="shared" si="146"/>
        <v>J4-A14</v>
      </c>
      <c r="E742" t="s">
        <v>412</v>
      </c>
      <c r="F742" t="s">
        <v>183</v>
      </c>
      <c r="G742" t="s">
        <v>4386</v>
      </c>
      <c r="L742" t="s">
        <v>4387</v>
      </c>
      <c r="M742" t="s">
        <v>428</v>
      </c>
      <c r="N742">
        <v>4.1855000000000002</v>
      </c>
      <c r="AA742">
        <f t="shared" si="155"/>
        <v>737</v>
      </c>
      <c r="AB742" t="str">
        <f>B2B!B739</f>
        <v>J4</v>
      </c>
      <c r="AC742" t="str">
        <f>B2B!C739</f>
        <v>A17</v>
      </c>
      <c r="AD742" t="str">
        <f t="shared" si="149"/>
        <v>J4-A17</v>
      </c>
      <c r="AE742" t="e">
        <f t="shared" si="150"/>
        <v>#N/A</v>
      </c>
      <c r="AG742" t="str">
        <f t="shared" si="151"/>
        <v>--</v>
      </c>
      <c r="AH742" t="str">
        <f t="shared" si="152"/>
        <v>--</v>
      </c>
      <c r="AI742" t="str">
        <f>IFERROR(IF(IF(AG742="--",INDEX(D:D,MATCH(AE742,INDEX(B:B,MATCH(AE742,B:B,)+1):B11256,)+MATCH(AE742,B:B,)))=AD742,VLOOKUP(AE742,B:D,3,0),IF(AG742="--",INDEX(D:D,MATCH(AE742,INDEX(B:B,MATCH(AE742,B:B,)+1):B11256,)+MATCH(AE742,B:B,)),"---")),"---")</f>
        <v>---</v>
      </c>
      <c r="AJ742" t="str">
        <f>IF(COUNTIF(CALC_CONN_TEB0187_REV01!F:F,IF(AH742&lt;&gt;"---",VLOOKUP(AD742,CALC_CONN_TEB0187_REV01!F:M,8,0),IF(IFERROR(IF(AD742=AH742,AI742,AH742),"---")="---","---",IF(COUNTIF(CALC_CONN_TEB0187_REV01!F:F,IFERROR(IF(AD742=AH742,AI742,AH742),"---"))&gt;0,"---",IFERROR(IF(AD742=AH742,AI742,AH742),"---")))))=1,IF(AH742&lt;&gt;"---",VLOOKUP(AD742,CALC_CONN_TEB0187_REV01!F:M,8,0),IF(IFERROR(IF(AD742=AH742,AI742,AH742),"---")="---","---",IF(COUNTIF(CALC_CONN_TEB0187_REV01!F:F,IFERROR(IF(AD742=AH742,AI742,AH742),"---"))&gt;0,"---",IFERROR(IF(AD742=AH742,AI742,AH742),"---")))),"---")</f>
        <v>---</v>
      </c>
      <c r="AK742" t="e">
        <f>IF(COUNTIF(CALC_CONN_TEB0187_REV01!F:F,IF(AH742&lt;&gt;"---",VLOOKUP(AD742,CALC_CONN_TEB0187_REV01!F:M,8,0),IF(IFERROR(IF(AD742=AH742,AI742,AH742),"---")="---","---",IF(COUNTIF(CALC_CONN_TEB0187_REV01!F:F,IFERROR(IF(AD742=AH742,AI742,AH742),"---"))&gt;0,"---",IFERROR(IF(AD742=AH742,AI742,AH742),"---")))))=0,IF(AH742&lt;&gt;"---",VLOOKUP(AD742,CALC_CONN_TEB0187_REV01!F:M,8,0),IF(IFERROR(IF(AD742=AH742,AI742,AH742),"---")="---","---",IF(COUNTIF(CALC_CONN_TEB0187_REV01!F:F,IFERROR(IF(AD742=AH742,AI742,AH742),"---"))&gt;0,"---",IFERROR(IF(AD742=AH742,AI742,AH742),"---")))),"---")</f>
        <v>#N/A</v>
      </c>
      <c r="AL742" t="str">
        <f t="shared" si="153"/>
        <v>--</v>
      </c>
      <c r="AM742">
        <f t="shared" si="154"/>
        <v>0</v>
      </c>
      <c r="AT742" t="str">
        <f t="shared" si="147"/>
        <v>NetJ4_A14</v>
      </c>
      <c r="AU742" t="str">
        <f t="shared" si="148"/>
        <v>--</v>
      </c>
    </row>
    <row r="743" spans="1:47" x14ac:dyDescent="0.25">
      <c r="A743" t="str">
        <f t="shared" si="143"/>
        <v>J4-B1</v>
      </c>
      <c r="B743" t="str">
        <f t="shared" si="144"/>
        <v>PHY1_MDI0_N</v>
      </c>
      <c r="C743" t="str">
        <f t="shared" si="145"/>
        <v>J4-PHY1_MDI0_N</v>
      </c>
      <c r="D743" t="str">
        <f t="shared" si="146"/>
        <v>J4-B1</v>
      </c>
      <c r="E743" t="s">
        <v>412</v>
      </c>
      <c r="F743" t="s">
        <v>230</v>
      </c>
      <c r="G743" t="s">
        <v>4376</v>
      </c>
      <c r="L743" t="s">
        <v>4388</v>
      </c>
      <c r="M743" t="s">
        <v>428</v>
      </c>
      <c r="N743">
        <v>4.2831999999999999</v>
      </c>
      <c r="AA743">
        <f t="shared" si="155"/>
        <v>738</v>
      </c>
      <c r="AB743" t="str">
        <f>B2B!B740</f>
        <v>J4</v>
      </c>
      <c r="AC743" t="str">
        <f>B2B!C740</f>
        <v>A18</v>
      </c>
      <c r="AD743" t="str">
        <f t="shared" si="149"/>
        <v>J4-A18</v>
      </c>
      <c r="AE743" t="e">
        <f t="shared" si="150"/>
        <v>#N/A</v>
      </c>
      <c r="AG743" t="str">
        <f t="shared" si="151"/>
        <v>--</v>
      </c>
      <c r="AH743" t="str">
        <f t="shared" si="152"/>
        <v>--</v>
      </c>
      <c r="AI743" t="str">
        <f>IFERROR(IF(IF(AG743="--",INDEX(D:D,MATCH(AE743,INDEX(B:B,MATCH(AE743,B:B,)+1):B11257,)+MATCH(AE743,B:B,)))=AD743,VLOOKUP(AE743,B:D,3,0),IF(AG743="--",INDEX(D:D,MATCH(AE743,INDEX(B:B,MATCH(AE743,B:B,)+1):B11257,)+MATCH(AE743,B:B,)),"---")),"---")</f>
        <v>---</v>
      </c>
      <c r="AJ743" t="str">
        <f>IF(COUNTIF(CALC_CONN_TEB0187_REV01!F:F,IF(AH743&lt;&gt;"---",VLOOKUP(AD743,CALC_CONN_TEB0187_REV01!F:M,8,0),IF(IFERROR(IF(AD743=AH743,AI743,AH743),"---")="---","---",IF(COUNTIF(CALC_CONN_TEB0187_REV01!F:F,IFERROR(IF(AD743=AH743,AI743,AH743),"---"))&gt;0,"---",IFERROR(IF(AD743=AH743,AI743,AH743),"---")))))=1,IF(AH743&lt;&gt;"---",VLOOKUP(AD743,CALC_CONN_TEB0187_REV01!F:M,8,0),IF(IFERROR(IF(AD743=AH743,AI743,AH743),"---")="---","---",IF(COUNTIF(CALC_CONN_TEB0187_REV01!F:F,IFERROR(IF(AD743=AH743,AI743,AH743),"---"))&gt;0,"---",IFERROR(IF(AD743=AH743,AI743,AH743),"---")))),"---")</f>
        <v>---</v>
      </c>
      <c r="AK743" t="e">
        <f>IF(COUNTIF(CALC_CONN_TEB0187_REV01!F:F,IF(AH743&lt;&gt;"---",VLOOKUP(AD743,CALC_CONN_TEB0187_REV01!F:M,8,0),IF(IFERROR(IF(AD743=AH743,AI743,AH743),"---")="---","---",IF(COUNTIF(CALC_CONN_TEB0187_REV01!F:F,IFERROR(IF(AD743=AH743,AI743,AH743),"---"))&gt;0,"---",IFERROR(IF(AD743=AH743,AI743,AH743),"---")))))=0,IF(AH743&lt;&gt;"---",VLOOKUP(AD743,CALC_CONN_TEB0187_REV01!F:M,8,0),IF(IFERROR(IF(AD743=AH743,AI743,AH743),"---")="---","---",IF(COUNTIF(CALC_CONN_TEB0187_REV01!F:F,IFERROR(IF(AD743=AH743,AI743,AH743),"---"))&gt;0,"---",IFERROR(IF(AD743=AH743,AI743,AH743),"---")))),"---")</f>
        <v>#N/A</v>
      </c>
      <c r="AL743" t="str">
        <f t="shared" si="153"/>
        <v>--</v>
      </c>
      <c r="AM743">
        <f t="shared" si="154"/>
        <v>0</v>
      </c>
      <c r="AT743" t="str">
        <f t="shared" si="147"/>
        <v>PHY1_MDI0_N</v>
      </c>
      <c r="AU743" t="str">
        <f t="shared" si="148"/>
        <v>--</v>
      </c>
    </row>
    <row r="744" spans="1:47" x14ac:dyDescent="0.25">
      <c r="A744" t="str">
        <f t="shared" si="143"/>
        <v>J4-B2</v>
      </c>
      <c r="B744" t="str">
        <f t="shared" si="144"/>
        <v>PHY1_MDI0_P</v>
      </c>
      <c r="C744" t="str">
        <f t="shared" si="145"/>
        <v>J4-PHY1_MDI0_P</v>
      </c>
      <c r="D744" t="str">
        <f t="shared" si="146"/>
        <v>J4-B2</v>
      </c>
      <c r="E744" t="s">
        <v>412</v>
      </c>
      <c r="F744" t="s">
        <v>231</v>
      </c>
      <c r="G744" t="s">
        <v>4377</v>
      </c>
      <c r="L744" t="s">
        <v>4389</v>
      </c>
      <c r="M744" t="s">
        <v>428</v>
      </c>
      <c r="N744">
        <v>6.1051000000000002</v>
      </c>
      <c r="AA744">
        <f t="shared" si="155"/>
        <v>739</v>
      </c>
      <c r="AB744" t="str">
        <f>B2B!B741</f>
        <v>J4</v>
      </c>
      <c r="AC744" t="str">
        <f>B2B!C741</f>
        <v>A19</v>
      </c>
      <c r="AD744" t="str">
        <f t="shared" si="149"/>
        <v>J4-A19</v>
      </c>
      <c r="AE744" t="e">
        <f t="shared" si="150"/>
        <v>#N/A</v>
      </c>
      <c r="AG744" t="str">
        <f t="shared" si="151"/>
        <v>--</v>
      </c>
      <c r="AH744" t="str">
        <f t="shared" si="152"/>
        <v>--</v>
      </c>
      <c r="AI744" t="str">
        <f>IFERROR(IF(IF(AG744="--",INDEX(D:D,MATCH(AE744,INDEX(B:B,MATCH(AE744,B:B,)+1):B11258,)+MATCH(AE744,B:B,)))=AD744,VLOOKUP(AE744,B:D,3,0),IF(AG744="--",INDEX(D:D,MATCH(AE744,INDEX(B:B,MATCH(AE744,B:B,)+1):B11258,)+MATCH(AE744,B:B,)),"---")),"---")</f>
        <v>---</v>
      </c>
      <c r="AJ744" t="str">
        <f>IF(COUNTIF(CALC_CONN_TEB0187_REV01!F:F,IF(AH744&lt;&gt;"---",VLOOKUP(AD744,CALC_CONN_TEB0187_REV01!F:M,8,0),IF(IFERROR(IF(AD744=AH744,AI744,AH744),"---")="---","---",IF(COUNTIF(CALC_CONN_TEB0187_REV01!F:F,IFERROR(IF(AD744=AH744,AI744,AH744),"---"))&gt;0,"---",IFERROR(IF(AD744=AH744,AI744,AH744),"---")))))=1,IF(AH744&lt;&gt;"---",VLOOKUP(AD744,CALC_CONN_TEB0187_REV01!F:M,8,0),IF(IFERROR(IF(AD744=AH744,AI744,AH744),"---")="---","---",IF(COUNTIF(CALC_CONN_TEB0187_REV01!F:F,IFERROR(IF(AD744=AH744,AI744,AH744),"---"))&gt;0,"---",IFERROR(IF(AD744=AH744,AI744,AH744),"---")))),"---")</f>
        <v>---</v>
      </c>
      <c r="AK744" t="e">
        <f>IF(COUNTIF(CALC_CONN_TEB0187_REV01!F:F,IF(AH744&lt;&gt;"---",VLOOKUP(AD744,CALC_CONN_TEB0187_REV01!F:M,8,0),IF(IFERROR(IF(AD744=AH744,AI744,AH744),"---")="---","---",IF(COUNTIF(CALC_CONN_TEB0187_REV01!F:F,IFERROR(IF(AD744=AH744,AI744,AH744),"---"))&gt;0,"---",IFERROR(IF(AD744=AH744,AI744,AH744),"---")))))=0,IF(AH744&lt;&gt;"---",VLOOKUP(AD744,CALC_CONN_TEB0187_REV01!F:M,8,0),IF(IFERROR(IF(AD744=AH744,AI744,AH744),"---")="---","---",IF(COUNTIF(CALC_CONN_TEB0187_REV01!F:F,IFERROR(IF(AD744=AH744,AI744,AH744),"---"))&gt;0,"---",IFERROR(IF(AD744=AH744,AI744,AH744),"---")))),"---")</f>
        <v>#N/A</v>
      </c>
      <c r="AL744" t="str">
        <f t="shared" si="153"/>
        <v>--</v>
      </c>
      <c r="AM744">
        <f t="shared" si="154"/>
        <v>0</v>
      </c>
      <c r="AT744" t="str">
        <f t="shared" si="147"/>
        <v>PHY1_MDI0_P</v>
      </c>
      <c r="AU744" t="str">
        <f t="shared" si="148"/>
        <v>--</v>
      </c>
    </row>
    <row r="745" spans="1:47" x14ac:dyDescent="0.25">
      <c r="A745" t="str">
        <f t="shared" si="143"/>
        <v>J4-B3</v>
      </c>
      <c r="B745" t="str">
        <f t="shared" si="144"/>
        <v>PHY1_MDI1_N</v>
      </c>
      <c r="C745" t="str">
        <f t="shared" si="145"/>
        <v>J4-PHY1_MDI1_N</v>
      </c>
      <c r="D745" t="str">
        <f t="shared" si="146"/>
        <v>J4-B3</v>
      </c>
      <c r="E745" t="s">
        <v>412</v>
      </c>
      <c r="F745" t="s">
        <v>232</v>
      </c>
      <c r="G745" t="s">
        <v>4378</v>
      </c>
      <c r="L745" t="s">
        <v>4390</v>
      </c>
      <c r="M745" t="s">
        <v>428</v>
      </c>
      <c r="N745">
        <v>6.8654999999999999</v>
      </c>
      <c r="AA745">
        <f t="shared" si="155"/>
        <v>740</v>
      </c>
      <c r="AB745" t="str">
        <f>B2B!B742</f>
        <v>J4</v>
      </c>
      <c r="AC745" t="str">
        <f>B2B!C742</f>
        <v>A20</v>
      </c>
      <c r="AD745" t="str">
        <f t="shared" si="149"/>
        <v>J4-A20</v>
      </c>
      <c r="AE745" t="e">
        <f t="shared" si="150"/>
        <v>#N/A</v>
      </c>
      <c r="AG745" t="str">
        <f t="shared" si="151"/>
        <v>--</v>
      </c>
      <c r="AH745" t="str">
        <f t="shared" si="152"/>
        <v>--</v>
      </c>
      <c r="AI745" t="str">
        <f>IFERROR(IF(IF(AG745="--",INDEX(D:D,MATCH(AE745,INDEX(B:B,MATCH(AE745,B:B,)+1):B11259,)+MATCH(AE745,B:B,)))=AD745,VLOOKUP(AE745,B:D,3,0),IF(AG745="--",INDEX(D:D,MATCH(AE745,INDEX(B:B,MATCH(AE745,B:B,)+1):B11259,)+MATCH(AE745,B:B,)),"---")),"---")</f>
        <v>---</v>
      </c>
      <c r="AJ745" t="str">
        <f>IF(COUNTIF(CALC_CONN_TEB0187_REV01!F:F,IF(AH745&lt;&gt;"---",VLOOKUP(AD745,CALC_CONN_TEB0187_REV01!F:M,8,0),IF(IFERROR(IF(AD745=AH745,AI745,AH745),"---")="---","---",IF(COUNTIF(CALC_CONN_TEB0187_REV01!F:F,IFERROR(IF(AD745=AH745,AI745,AH745),"---"))&gt;0,"---",IFERROR(IF(AD745=AH745,AI745,AH745),"---")))))=1,IF(AH745&lt;&gt;"---",VLOOKUP(AD745,CALC_CONN_TEB0187_REV01!F:M,8,0),IF(IFERROR(IF(AD745=AH745,AI745,AH745),"---")="---","---",IF(COUNTIF(CALC_CONN_TEB0187_REV01!F:F,IFERROR(IF(AD745=AH745,AI745,AH745),"---"))&gt;0,"---",IFERROR(IF(AD745=AH745,AI745,AH745),"---")))),"---")</f>
        <v>---</v>
      </c>
      <c r="AK745" t="e">
        <f>IF(COUNTIF(CALC_CONN_TEB0187_REV01!F:F,IF(AH745&lt;&gt;"---",VLOOKUP(AD745,CALC_CONN_TEB0187_REV01!F:M,8,0),IF(IFERROR(IF(AD745=AH745,AI745,AH745),"---")="---","---",IF(COUNTIF(CALC_CONN_TEB0187_REV01!F:F,IFERROR(IF(AD745=AH745,AI745,AH745),"---"))&gt;0,"---",IFERROR(IF(AD745=AH745,AI745,AH745),"---")))))=0,IF(AH745&lt;&gt;"---",VLOOKUP(AD745,CALC_CONN_TEB0187_REV01!F:M,8,0),IF(IFERROR(IF(AD745=AH745,AI745,AH745),"---")="---","---",IF(COUNTIF(CALC_CONN_TEB0187_REV01!F:F,IFERROR(IF(AD745=AH745,AI745,AH745),"---"))&gt;0,"---",IFERROR(IF(AD745=AH745,AI745,AH745),"---")))),"---")</f>
        <v>#N/A</v>
      </c>
      <c r="AL745" t="str">
        <f t="shared" si="153"/>
        <v>--</v>
      </c>
      <c r="AM745">
        <f t="shared" si="154"/>
        <v>0</v>
      </c>
      <c r="AT745" t="str">
        <f t="shared" si="147"/>
        <v>PHY1_MDI1_N</v>
      </c>
      <c r="AU745" t="str">
        <f t="shared" si="148"/>
        <v>--</v>
      </c>
    </row>
    <row r="746" spans="1:47" x14ac:dyDescent="0.25">
      <c r="A746" t="str">
        <f t="shared" si="143"/>
        <v>J4-B4</v>
      </c>
      <c r="B746" t="str">
        <f t="shared" si="144"/>
        <v>PHY1_MDI1_P</v>
      </c>
      <c r="C746" t="str">
        <f t="shared" si="145"/>
        <v>J4-PHY1_MDI1_P</v>
      </c>
      <c r="D746" t="str">
        <f t="shared" si="146"/>
        <v>J4-B4</v>
      </c>
      <c r="E746" t="s">
        <v>412</v>
      </c>
      <c r="F746" t="s">
        <v>233</v>
      </c>
      <c r="G746" t="s">
        <v>4379</v>
      </c>
      <c r="L746" t="s">
        <v>4391</v>
      </c>
      <c r="M746" t="s">
        <v>428</v>
      </c>
      <c r="N746">
        <v>70.938000000000002</v>
      </c>
      <c r="AA746">
        <f t="shared" si="155"/>
        <v>741</v>
      </c>
      <c r="AB746" t="str">
        <f>B2B!B743</f>
        <v>J4</v>
      </c>
      <c r="AC746" t="str">
        <f>B2B!C743</f>
        <v>A21</v>
      </c>
      <c r="AD746" t="str">
        <f t="shared" si="149"/>
        <v>J4-A21</v>
      </c>
      <c r="AE746" t="e">
        <f t="shared" si="150"/>
        <v>#N/A</v>
      </c>
      <c r="AG746" t="str">
        <f t="shared" si="151"/>
        <v>--</v>
      </c>
      <c r="AH746" t="str">
        <f t="shared" si="152"/>
        <v>--</v>
      </c>
      <c r="AI746" t="str">
        <f>IFERROR(IF(IF(AG746="--",INDEX(D:D,MATCH(AE746,INDEX(B:B,MATCH(AE746,B:B,)+1):B11260,)+MATCH(AE746,B:B,)))=AD746,VLOOKUP(AE746,B:D,3,0),IF(AG746="--",INDEX(D:D,MATCH(AE746,INDEX(B:B,MATCH(AE746,B:B,)+1):B11260,)+MATCH(AE746,B:B,)),"---")),"---")</f>
        <v>---</v>
      </c>
      <c r="AJ746" t="str">
        <f>IF(COUNTIF(CALC_CONN_TEB0187_REV01!F:F,IF(AH746&lt;&gt;"---",VLOOKUP(AD746,CALC_CONN_TEB0187_REV01!F:M,8,0),IF(IFERROR(IF(AD746=AH746,AI746,AH746),"---")="---","---",IF(COUNTIF(CALC_CONN_TEB0187_REV01!F:F,IFERROR(IF(AD746=AH746,AI746,AH746),"---"))&gt;0,"---",IFERROR(IF(AD746=AH746,AI746,AH746),"---")))))=1,IF(AH746&lt;&gt;"---",VLOOKUP(AD746,CALC_CONN_TEB0187_REV01!F:M,8,0),IF(IFERROR(IF(AD746=AH746,AI746,AH746),"---")="---","---",IF(COUNTIF(CALC_CONN_TEB0187_REV01!F:F,IFERROR(IF(AD746=AH746,AI746,AH746),"---"))&gt;0,"---",IFERROR(IF(AD746=AH746,AI746,AH746),"---")))),"---")</f>
        <v>---</v>
      </c>
      <c r="AK746" t="e">
        <f>IF(COUNTIF(CALC_CONN_TEB0187_REV01!F:F,IF(AH746&lt;&gt;"---",VLOOKUP(AD746,CALC_CONN_TEB0187_REV01!F:M,8,0),IF(IFERROR(IF(AD746=AH746,AI746,AH746),"---")="---","---",IF(COUNTIF(CALC_CONN_TEB0187_REV01!F:F,IFERROR(IF(AD746=AH746,AI746,AH746),"---"))&gt;0,"---",IFERROR(IF(AD746=AH746,AI746,AH746),"---")))))=0,IF(AH746&lt;&gt;"---",VLOOKUP(AD746,CALC_CONN_TEB0187_REV01!F:M,8,0),IF(IFERROR(IF(AD746=AH746,AI746,AH746),"---")="---","---",IF(COUNTIF(CALC_CONN_TEB0187_REV01!F:F,IFERROR(IF(AD746=AH746,AI746,AH746),"---"))&gt;0,"---",IFERROR(IF(AD746=AH746,AI746,AH746),"---")))),"---")</f>
        <v>#N/A</v>
      </c>
      <c r="AL746" t="str">
        <f t="shared" si="153"/>
        <v>--</v>
      </c>
      <c r="AM746">
        <f t="shared" si="154"/>
        <v>0</v>
      </c>
      <c r="AT746" t="str">
        <f t="shared" si="147"/>
        <v>PHY1_MDI1_P</v>
      </c>
      <c r="AU746" t="str">
        <f t="shared" si="148"/>
        <v>--</v>
      </c>
    </row>
    <row r="747" spans="1:47" x14ac:dyDescent="0.25">
      <c r="A747" t="str">
        <f t="shared" si="143"/>
        <v>J4-B5</v>
      </c>
      <c r="B747" t="str">
        <f t="shared" si="144"/>
        <v>PHY1_MDI2_N</v>
      </c>
      <c r="C747" t="str">
        <f t="shared" si="145"/>
        <v>J4-PHY1_MDI2_N</v>
      </c>
      <c r="D747" t="str">
        <f t="shared" si="146"/>
        <v>J4-B5</v>
      </c>
      <c r="E747" t="s">
        <v>412</v>
      </c>
      <c r="F747" t="s">
        <v>234</v>
      </c>
      <c r="G747" t="s">
        <v>4380</v>
      </c>
      <c r="L747" t="s">
        <v>4392</v>
      </c>
      <c r="M747" t="s">
        <v>428</v>
      </c>
      <c r="N747">
        <v>4.4439000000000002</v>
      </c>
      <c r="AA747">
        <f t="shared" si="155"/>
        <v>742</v>
      </c>
      <c r="AB747" t="str">
        <f>B2B!B744</f>
        <v>J4</v>
      </c>
      <c r="AC747" t="str">
        <f>B2B!C744</f>
        <v>A22</v>
      </c>
      <c r="AD747" t="str">
        <f t="shared" si="149"/>
        <v>J4-A22</v>
      </c>
      <c r="AE747" t="e">
        <f t="shared" si="150"/>
        <v>#N/A</v>
      </c>
      <c r="AG747" t="str">
        <f t="shared" si="151"/>
        <v>--</v>
      </c>
      <c r="AH747" t="str">
        <f t="shared" si="152"/>
        <v>--</v>
      </c>
      <c r="AI747" t="str">
        <f>IFERROR(IF(IF(AG747="--",INDEX(D:D,MATCH(AE747,INDEX(B:B,MATCH(AE747,B:B,)+1):B11261,)+MATCH(AE747,B:B,)))=AD747,VLOOKUP(AE747,B:D,3,0),IF(AG747="--",INDEX(D:D,MATCH(AE747,INDEX(B:B,MATCH(AE747,B:B,)+1):B11261,)+MATCH(AE747,B:B,)),"---")),"---")</f>
        <v>---</v>
      </c>
      <c r="AJ747" t="str">
        <f>IF(COUNTIF(CALC_CONN_TEB0187_REV01!F:F,IF(AH747&lt;&gt;"---",VLOOKUP(AD747,CALC_CONN_TEB0187_REV01!F:M,8,0),IF(IFERROR(IF(AD747=AH747,AI747,AH747),"---")="---","---",IF(COUNTIF(CALC_CONN_TEB0187_REV01!F:F,IFERROR(IF(AD747=AH747,AI747,AH747),"---"))&gt;0,"---",IFERROR(IF(AD747=AH747,AI747,AH747),"---")))))=1,IF(AH747&lt;&gt;"---",VLOOKUP(AD747,CALC_CONN_TEB0187_REV01!F:M,8,0),IF(IFERROR(IF(AD747=AH747,AI747,AH747),"---")="---","---",IF(COUNTIF(CALC_CONN_TEB0187_REV01!F:F,IFERROR(IF(AD747=AH747,AI747,AH747),"---"))&gt;0,"---",IFERROR(IF(AD747=AH747,AI747,AH747),"---")))),"---")</f>
        <v>---</v>
      </c>
      <c r="AK747" t="e">
        <f>IF(COUNTIF(CALC_CONN_TEB0187_REV01!F:F,IF(AH747&lt;&gt;"---",VLOOKUP(AD747,CALC_CONN_TEB0187_REV01!F:M,8,0),IF(IFERROR(IF(AD747=AH747,AI747,AH747),"---")="---","---",IF(COUNTIF(CALC_CONN_TEB0187_REV01!F:F,IFERROR(IF(AD747=AH747,AI747,AH747),"---"))&gt;0,"---",IFERROR(IF(AD747=AH747,AI747,AH747),"---")))))=0,IF(AH747&lt;&gt;"---",VLOOKUP(AD747,CALC_CONN_TEB0187_REV01!F:M,8,0),IF(IFERROR(IF(AD747=AH747,AI747,AH747),"---")="---","---",IF(COUNTIF(CALC_CONN_TEB0187_REV01!F:F,IFERROR(IF(AD747=AH747,AI747,AH747),"---"))&gt;0,"---",IFERROR(IF(AD747=AH747,AI747,AH747),"---")))),"---")</f>
        <v>#N/A</v>
      </c>
      <c r="AL747" t="str">
        <f t="shared" si="153"/>
        <v>--</v>
      </c>
      <c r="AM747">
        <f t="shared" si="154"/>
        <v>0</v>
      </c>
      <c r="AT747" t="str">
        <f t="shared" si="147"/>
        <v>PHY1_MDI2_N</v>
      </c>
      <c r="AU747" t="str">
        <f t="shared" si="148"/>
        <v>--</v>
      </c>
    </row>
    <row r="748" spans="1:47" x14ac:dyDescent="0.25">
      <c r="A748" t="str">
        <f t="shared" si="143"/>
        <v>J4-B6</v>
      </c>
      <c r="B748" t="str">
        <f t="shared" si="144"/>
        <v>PHY1_MDI2_P</v>
      </c>
      <c r="C748" t="str">
        <f t="shared" si="145"/>
        <v>J4-PHY1_MDI2_P</v>
      </c>
      <c r="D748" t="str">
        <f t="shared" si="146"/>
        <v>J4-B6</v>
      </c>
      <c r="E748" t="s">
        <v>412</v>
      </c>
      <c r="F748" t="s">
        <v>235</v>
      </c>
      <c r="G748" t="s">
        <v>4381</v>
      </c>
      <c r="L748" t="s">
        <v>4393</v>
      </c>
      <c r="M748" t="s">
        <v>428</v>
      </c>
      <c r="N748">
        <v>4.5785</v>
      </c>
      <c r="AA748">
        <f t="shared" si="155"/>
        <v>743</v>
      </c>
      <c r="AB748" t="str">
        <f>B2B!B745</f>
        <v>J4</v>
      </c>
      <c r="AC748" t="str">
        <f>B2B!C745</f>
        <v>A23</v>
      </c>
      <c r="AD748" t="str">
        <f t="shared" si="149"/>
        <v>J4-A23</v>
      </c>
      <c r="AE748" t="e">
        <f t="shared" si="150"/>
        <v>#N/A</v>
      </c>
      <c r="AG748" t="str">
        <f t="shared" si="151"/>
        <v>--</v>
      </c>
      <c r="AH748" t="str">
        <f t="shared" si="152"/>
        <v>--</v>
      </c>
      <c r="AI748" t="str">
        <f>IFERROR(IF(IF(AG748="--",INDEX(D:D,MATCH(AE748,INDEX(B:B,MATCH(AE748,B:B,)+1):B11262,)+MATCH(AE748,B:B,)))=AD748,VLOOKUP(AE748,B:D,3,0),IF(AG748="--",INDEX(D:D,MATCH(AE748,INDEX(B:B,MATCH(AE748,B:B,)+1):B11262,)+MATCH(AE748,B:B,)),"---")),"---")</f>
        <v>---</v>
      </c>
      <c r="AJ748" t="str">
        <f>IF(COUNTIF(CALC_CONN_TEB0187_REV01!F:F,IF(AH748&lt;&gt;"---",VLOOKUP(AD748,CALC_CONN_TEB0187_REV01!F:M,8,0),IF(IFERROR(IF(AD748=AH748,AI748,AH748),"---")="---","---",IF(COUNTIF(CALC_CONN_TEB0187_REV01!F:F,IFERROR(IF(AD748=AH748,AI748,AH748),"---"))&gt;0,"---",IFERROR(IF(AD748=AH748,AI748,AH748),"---")))))=1,IF(AH748&lt;&gt;"---",VLOOKUP(AD748,CALC_CONN_TEB0187_REV01!F:M,8,0),IF(IFERROR(IF(AD748=AH748,AI748,AH748),"---")="---","---",IF(COUNTIF(CALC_CONN_TEB0187_REV01!F:F,IFERROR(IF(AD748=AH748,AI748,AH748),"---"))&gt;0,"---",IFERROR(IF(AD748=AH748,AI748,AH748),"---")))),"---")</f>
        <v>---</v>
      </c>
      <c r="AK748" t="e">
        <f>IF(COUNTIF(CALC_CONN_TEB0187_REV01!F:F,IF(AH748&lt;&gt;"---",VLOOKUP(AD748,CALC_CONN_TEB0187_REV01!F:M,8,0),IF(IFERROR(IF(AD748=AH748,AI748,AH748),"---")="---","---",IF(COUNTIF(CALC_CONN_TEB0187_REV01!F:F,IFERROR(IF(AD748=AH748,AI748,AH748),"---"))&gt;0,"---",IFERROR(IF(AD748=AH748,AI748,AH748),"---")))))=0,IF(AH748&lt;&gt;"---",VLOOKUP(AD748,CALC_CONN_TEB0187_REV01!F:M,8,0),IF(IFERROR(IF(AD748=AH748,AI748,AH748),"---")="---","---",IF(COUNTIF(CALC_CONN_TEB0187_REV01!F:F,IFERROR(IF(AD748=AH748,AI748,AH748),"---"))&gt;0,"---",IFERROR(IF(AD748=AH748,AI748,AH748),"---")))),"---")</f>
        <v>#N/A</v>
      </c>
      <c r="AL748" t="str">
        <f t="shared" si="153"/>
        <v>--</v>
      </c>
      <c r="AM748">
        <f t="shared" si="154"/>
        <v>0</v>
      </c>
      <c r="AT748" t="str">
        <f t="shared" si="147"/>
        <v>PHY1_MDI2_P</v>
      </c>
      <c r="AU748" t="str">
        <f t="shared" si="148"/>
        <v>--</v>
      </c>
    </row>
    <row r="749" spans="1:47" x14ac:dyDescent="0.25">
      <c r="A749" t="str">
        <f t="shared" si="143"/>
        <v>J4-B7</v>
      </c>
      <c r="B749" t="str">
        <f t="shared" si="144"/>
        <v>PHY1_MDI3_N</v>
      </c>
      <c r="C749" t="str">
        <f t="shared" si="145"/>
        <v>J4-PHY1_MDI3_N</v>
      </c>
      <c r="D749" t="str">
        <f t="shared" si="146"/>
        <v>J4-B7</v>
      </c>
      <c r="E749" t="s">
        <v>412</v>
      </c>
      <c r="F749" t="s">
        <v>236</v>
      </c>
      <c r="G749" t="s">
        <v>4382</v>
      </c>
      <c r="L749" t="s">
        <v>4394</v>
      </c>
      <c r="M749" t="s">
        <v>428</v>
      </c>
      <c r="N749">
        <v>4.7130999999999998</v>
      </c>
      <c r="AA749">
        <f t="shared" si="155"/>
        <v>744</v>
      </c>
      <c r="AB749" t="str">
        <f>B2B!B746</f>
        <v>J4</v>
      </c>
      <c r="AC749" t="str">
        <f>B2B!C746</f>
        <v>A24</v>
      </c>
      <c r="AD749" t="str">
        <f t="shared" si="149"/>
        <v>J4-A24</v>
      </c>
      <c r="AE749" t="e">
        <f t="shared" si="150"/>
        <v>#N/A</v>
      </c>
      <c r="AG749" t="str">
        <f t="shared" si="151"/>
        <v>--</v>
      </c>
      <c r="AH749" t="str">
        <f t="shared" si="152"/>
        <v>--</v>
      </c>
      <c r="AI749" t="str">
        <f>IFERROR(IF(IF(AG749="--",INDEX(D:D,MATCH(AE749,INDEX(B:B,MATCH(AE749,B:B,)+1):B11263,)+MATCH(AE749,B:B,)))=AD749,VLOOKUP(AE749,B:D,3,0),IF(AG749="--",INDEX(D:D,MATCH(AE749,INDEX(B:B,MATCH(AE749,B:B,)+1):B11263,)+MATCH(AE749,B:B,)),"---")),"---")</f>
        <v>---</v>
      </c>
      <c r="AJ749" t="str">
        <f>IF(COUNTIF(CALC_CONN_TEB0187_REV01!F:F,IF(AH749&lt;&gt;"---",VLOOKUP(AD749,CALC_CONN_TEB0187_REV01!F:M,8,0),IF(IFERROR(IF(AD749=AH749,AI749,AH749),"---")="---","---",IF(COUNTIF(CALC_CONN_TEB0187_REV01!F:F,IFERROR(IF(AD749=AH749,AI749,AH749),"---"))&gt;0,"---",IFERROR(IF(AD749=AH749,AI749,AH749),"---")))))=1,IF(AH749&lt;&gt;"---",VLOOKUP(AD749,CALC_CONN_TEB0187_REV01!F:M,8,0),IF(IFERROR(IF(AD749=AH749,AI749,AH749),"---")="---","---",IF(COUNTIF(CALC_CONN_TEB0187_REV01!F:F,IFERROR(IF(AD749=AH749,AI749,AH749),"---"))&gt;0,"---",IFERROR(IF(AD749=AH749,AI749,AH749),"---")))),"---")</f>
        <v>---</v>
      </c>
      <c r="AK749" t="e">
        <f>IF(COUNTIF(CALC_CONN_TEB0187_REV01!F:F,IF(AH749&lt;&gt;"---",VLOOKUP(AD749,CALC_CONN_TEB0187_REV01!F:M,8,0),IF(IFERROR(IF(AD749=AH749,AI749,AH749),"---")="---","---",IF(COUNTIF(CALC_CONN_TEB0187_REV01!F:F,IFERROR(IF(AD749=AH749,AI749,AH749),"---"))&gt;0,"---",IFERROR(IF(AD749=AH749,AI749,AH749),"---")))))=0,IF(AH749&lt;&gt;"---",VLOOKUP(AD749,CALC_CONN_TEB0187_REV01!F:M,8,0),IF(IFERROR(IF(AD749=AH749,AI749,AH749),"---")="---","---",IF(COUNTIF(CALC_CONN_TEB0187_REV01!F:F,IFERROR(IF(AD749=AH749,AI749,AH749),"---"))&gt;0,"---",IFERROR(IF(AD749=AH749,AI749,AH749),"---")))),"---")</f>
        <v>#N/A</v>
      </c>
      <c r="AL749" t="str">
        <f t="shared" si="153"/>
        <v>--</v>
      </c>
      <c r="AM749">
        <f t="shared" si="154"/>
        <v>0</v>
      </c>
      <c r="AT749" t="str">
        <f t="shared" si="147"/>
        <v>PHY1_MDI3_N</v>
      </c>
      <c r="AU749" t="str">
        <f t="shared" si="148"/>
        <v>--</v>
      </c>
    </row>
    <row r="750" spans="1:47" x14ac:dyDescent="0.25">
      <c r="A750" t="str">
        <f t="shared" si="143"/>
        <v>J4-B8</v>
      </c>
      <c r="B750" t="str">
        <f t="shared" si="144"/>
        <v>PHY1_MDI3_P</v>
      </c>
      <c r="C750" t="str">
        <f t="shared" si="145"/>
        <v>J4-PHY1_MDI3_P</v>
      </c>
      <c r="D750" t="str">
        <f t="shared" si="146"/>
        <v>J4-B8</v>
      </c>
      <c r="E750" t="s">
        <v>412</v>
      </c>
      <c r="F750" t="s">
        <v>237</v>
      </c>
      <c r="G750" t="s">
        <v>4383</v>
      </c>
      <c r="L750" t="s">
        <v>4395</v>
      </c>
      <c r="M750" t="s">
        <v>428</v>
      </c>
      <c r="N750">
        <v>3.5491999999999999</v>
      </c>
      <c r="AA750">
        <f t="shared" si="155"/>
        <v>745</v>
      </c>
      <c r="AB750" t="str">
        <f>B2B!B747</f>
        <v>J4</v>
      </c>
      <c r="AC750" t="str">
        <f>B2B!C747</f>
        <v>A25</v>
      </c>
      <c r="AD750" t="str">
        <f t="shared" si="149"/>
        <v>J4-A25</v>
      </c>
      <c r="AE750" t="e">
        <f t="shared" si="150"/>
        <v>#N/A</v>
      </c>
      <c r="AG750" t="str">
        <f t="shared" si="151"/>
        <v>--</v>
      </c>
      <c r="AH750" t="str">
        <f t="shared" si="152"/>
        <v>--</v>
      </c>
      <c r="AI750" t="str">
        <f>IFERROR(IF(IF(AG750="--",INDEX(D:D,MATCH(AE750,INDEX(B:B,MATCH(AE750,B:B,)+1):B11264,)+MATCH(AE750,B:B,)))=AD750,VLOOKUP(AE750,B:D,3,0),IF(AG750="--",INDEX(D:D,MATCH(AE750,INDEX(B:B,MATCH(AE750,B:B,)+1):B11264,)+MATCH(AE750,B:B,)),"---")),"---")</f>
        <v>---</v>
      </c>
      <c r="AJ750" t="str">
        <f>IF(COUNTIF(CALC_CONN_TEB0187_REV01!F:F,IF(AH750&lt;&gt;"---",VLOOKUP(AD750,CALC_CONN_TEB0187_REV01!F:M,8,0),IF(IFERROR(IF(AD750=AH750,AI750,AH750),"---")="---","---",IF(COUNTIF(CALC_CONN_TEB0187_REV01!F:F,IFERROR(IF(AD750=AH750,AI750,AH750),"---"))&gt;0,"---",IFERROR(IF(AD750=AH750,AI750,AH750),"---")))))=1,IF(AH750&lt;&gt;"---",VLOOKUP(AD750,CALC_CONN_TEB0187_REV01!F:M,8,0),IF(IFERROR(IF(AD750=AH750,AI750,AH750),"---")="---","---",IF(COUNTIF(CALC_CONN_TEB0187_REV01!F:F,IFERROR(IF(AD750=AH750,AI750,AH750),"---"))&gt;0,"---",IFERROR(IF(AD750=AH750,AI750,AH750),"---")))),"---")</f>
        <v>---</v>
      </c>
      <c r="AK750" t="e">
        <f>IF(COUNTIF(CALC_CONN_TEB0187_REV01!F:F,IF(AH750&lt;&gt;"---",VLOOKUP(AD750,CALC_CONN_TEB0187_REV01!F:M,8,0),IF(IFERROR(IF(AD750=AH750,AI750,AH750),"---")="---","---",IF(COUNTIF(CALC_CONN_TEB0187_REV01!F:F,IFERROR(IF(AD750=AH750,AI750,AH750),"---"))&gt;0,"---",IFERROR(IF(AD750=AH750,AI750,AH750),"---")))))=0,IF(AH750&lt;&gt;"---",VLOOKUP(AD750,CALC_CONN_TEB0187_REV01!F:M,8,0),IF(IFERROR(IF(AD750=AH750,AI750,AH750),"---")="---","---",IF(COUNTIF(CALC_CONN_TEB0187_REV01!F:F,IFERROR(IF(AD750=AH750,AI750,AH750),"---"))&gt;0,"---",IFERROR(IF(AD750=AH750,AI750,AH750),"---")))),"---")</f>
        <v>#N/A</v>
      </c>
      <c r="AL750" t="str">
        <f t="shared" si="153"/>
        <v>--</v>
      </c>
      <c r="AM750">
        <f t="shared" si="154"/>
        <v>0</v>
      </c>
      <c r="AT750" t="str">
        <f t="shared" si="147"/>
        <v>PHY1_MDI3_P</v>
      </c>
      <c r="AU750" t="str">
        <f t="shared" si="148"/>
        <v>--</v>
      </c>
    </row>
    <row r="751" spans="1:47" x14ac:dyDescent="0.25">
      <c r="A751" t="str">
        <f t="shared" si="143"/>
        <v>J4-B9</v>
      </c>
      <c r="B751" t="str">
        <f t="shared" si="144"/>
        <v>NetC38_1</v>
      </c>
      <c r="C751" t="str">
        <f t="shared" si="145"/>
        <v>J4-NetC38_1</v>
      </c>
      <c r="D751" t="str">
        <f t="shared" si="146"/>
        <v>J4-B9</v>
      </c>
      <c r="E751" t="s">
        <v>412</v>
      </c>
      <c r="F751" t="s">
        <v>238</v>
      </c>
      <c r="G751" t="s">
        <v>4252</v>
      </c>
      <c r="L751" t="s">
        <v>4396</v>
      </c>
      <c r="M751" t="s">
        <v>428</v>
      </c>
      <c r="N751">
        <v>3.2397999999999998</v>
      </c>
      <c r="AA751">
        <f t="shared" si="155"/>
        <v>746</v>
      </c>
      <c r="AB751" t="str">
        <f>B2B!B748</f>
        <v>J4</v>
      </c>
      <c r="AC751" t="str">
        <f>B2B!C748</f>
        <v>A26</v>
      </c>
      <c r="AD751" t="str">
        <f t="shared" si="149"/>
        <v>J4-A26</v>
      </c>
      <c r="AE751" t="e">
        <f t="shared" si="150"/>
        <v>#N/A</v>
      </c>
      <c r="AG751" t="str">
        <f t="shared" si="151"/>
        <v>--</v>
      </c>
      <c r="AH751" t="str">
        <f t="shared" si="152"/>
        <v>--</v>
      </c>
      <c r="AI751" t="str">
        <f>IFERROR(IF(IF(AG751="--",INDEX(D:D,MATCH(AE751,INDEX(B:B,MATCH(AE751,B:B,)+1):B11265,)+MATCH(AE751,B:B,)))=AD751,VLOOKUP(AE751,B:D,3,0),IF(AG751="--",INDEX(D:D,MATCH(AE751,INDEX(B:B,MATCH(AE751,B:B,)+1):B11265,)+MATCH(AE751,B:B,)),"---")),"---")</f>
        <v>---</v>
      </c>
      <c r="AJ751" t="str">
        <f>IF(COUNTIF(CALC_CONN_TEB0187_REV01!F:F,IF(AH751&lt;&gt;"---",VLOOKUP(AD751,CALC_CONN_TEB0187_REV01!F:M,8,0),IF(IFERROR(IF(AD751=AH751,AI751,AH751),"---")="---","---",IF(COUNTIF(CALC_CONN_TEB0187_REV01!F:F,IFERROR(IF(AD751=AH751,AI751,AH751),"---"))&gt;0,"---",IFERROR(IF(AD751=AH751,AI751,AH751),"---")))))=1,IF(AH751&lt;&gt;"---",VLOOKUP(AD751,CALC_CONN_TEB0187_REV01!F:M,8,0),IF(IFERROR(IF(AD751=AH751,AI751,AH751),"---")="---","---",IF(COUNTIF(CALC_CONN_TEB0187_REV01!F:F,IFERROR(IF(AD751=AH751,AI751,AH751),"---"))&gt;0,"---",IFERROR(IF(AD751=AH751,AI751,AH751),"---")))),"---")</f>
        <v>---</v>
      </c>
      <c r="AK751" t="e">
        <f>IF(COUNTIF(CALC_CONN_TEB0187_REV01!F:F,IF(AH751&lt;&gt;"---",VLOOKUP(AD751,CALC_CONN_TEB0187_REV01!F:M,8,0),IF(IFERROR(IF(AD751=AH751,AI751,AH751),"---")="---","---",IF(COUNTIF(CALC_CONN_TEB0187_REV01!F:F,IFERROR(IF(AD751=AH751,AI751,AH751),"---"))&gt;0,"---",IFERROR(IF(AD751=AH751,AI751,AH751),"---")))))=0,IF(AH751&lt;&gt;"---",VLOOKUP(AD751,CALC_CONN_TEB0187_REV01!F:M,8,0),IF(IFERROR(IF(AD751=AH751,AI751,AH751),"---")="---","---",IF(COUNTIF(CALC_CONN_TEB0187_REV01!F:F,IFERROR(IF(AD751=AH751,AI751,AH751),"---"))&gt;0,"---",IFERROR(IF(AD751=AH751,AI751,AH751),"---")))),"---")</f>
        <v>#N/A</v>
      </c>
      <c r="AL751" t="str">
        <f t="shared" si="153"/>
        <v>--</v>
      </c>
      <c r="AM751">
        <f t="shared" si="154"/>
        <v>0</v>
      </c>
      <c r="AT751" t="str">
        <f t="shared" si="147"/>
        <v>NetC38_1</v>
      </c>
      <c r="AU751" t="str">
        <f t="shared" si="148"/>
        <v>--</v>
      </c>
    </row>
    <row r="752" spans="1:47" x14ac:dyDescent="0.25">
      <c r="A752" t="str">
        <f t="shared" si="143"/>
        <v>J4-B10</v>
      </c>
      <c r="B752" t="str">
        <f t="shared" si="144"/>
        <v>ETH_SHIELD</v>
      </c>
      <c r="C752" t="str">
        <f t="shared" si="145"/>
        <v>J4-ETH_SHIELD</v>
      </c>
      <c r="D752" t="str">
        <f t="shared" si="146"/>
        <v>J4-B10</v>
      </c>
      <c r="E752" t="s">
        <v>412</v>
      </c>
      <c r="F752" t="s">
        <v>239</v>
      </c>
      <c r="G752" t="s">
        <v>4008</v>
      </c>
      <c r="L752" t="s">
        <v>4397</v>
      </c>
      <c r="M752" t="s">
        <v>428</v>
      </c>
      <c r="N752">
        <v>4.6193999999999997</v>
      </c>
      <c r="AA752">
        <f t="shared" si="155"/>
        <v>747</v>
      </c>
      <c r="AB752" t="str">
        <f>B2B!B749</f>
        <v>J4</v>
      </c>
      <c r="AC752" t="str">
        <f>B2B!C749</f>
        <v>A27</v>
      </c>
      <c r="AD752" t="str">
        <f t="shared" si="149"/>
        <v>J4-A27</v>
      </c>
      <c r="AE752" t="e">
        <f t="shared" si="150"/>
        <v>#N/A</v>
      </c>
      <c r="AG752" t="str">
        <f t="shared" si="151"/>
        <v>--</v>
      </c>
      <c r="AH752" t="str">
        <f t="shared" si="152"/>
        <v>--</v>
      </c>
      <c r="AI752" t="str">
        <f>IFERROR(IF(IF(AG752="--",INDEX(D:D,MATCH(AE752,INDEX(B:B,MATCH(AE752,B:B,)+1):B11266,)+MATCH(AE752,B:B,)))=AD752,VLOOKUP(AE752,B:D,3,0),IF(AG752="--",INDEX(D:D,MATCH(AE752,INDEX(B:B,MATCH(AE752,B:B,)+1):B11266,)+MATCH(AE752,B:B,)),"---")),"---")</f>
        <v>---</v>
      </c>
      <c r="AJ752" t="str">
        <f>IF(COUNTIF(CALC_CONN_TEB0187_REV01!F:F,IF(AH752&lt;&gt;"---",VLOOKUP(AD752,CALC_CONN_TEB0187_REV01!F:M,8,0),IF(IFERROR(IF(AD752=AH752,AI752,AH752),"---")="---","---",IF(COUNTIF(CALC_CONN_TEB0187_REV01!F:F,IFERROR(IF(AD752=AH752,AI752,AH752),"---"))&gt;0,"---",IFERROR(IF(AD752=AH752,AI752,AH752),"---")))))=1,IF(AH752&lt;&gt;"---",VLOOKUP(AD752,CALC_CONN_TEB0187_REV01!F:M,8,0),IF(IFERROR(IF(AD752=AH752,AI752,AH752),"---")="---","---",IF(COUNTIF(CALC_CONN_TEB0187_REV01!F:F,IFERROR(IF(AD752=AH752,AI752,AH752),"---"))&gt;0,"---",IFERROR(IF(AD752=AH752,AI752,AH752),"---")))),"---")</f>
        <v>---</v>
      </c>
      <c r="AK752" t="e">
        <f>IF(COUNTIF(CALC_CONN_TEB0187_REV01!F:F,IF(AH752&lt;&gt;"---",VLOOKUP(AD752,CALC_CONN_TEB0187_REV01!F:M,8,0),IF(IFERROR(IF(AD752=AH752,AI752,AH752),"---")="---","---",IF(COUNTIF(CALC_CONN_TEB0187_REV01!F:F,IFERROR(IF(AD752=AH752,AI752,AH752),"---"))&gt;0,"---",IFERROR(IF(AD752=AH752,AI752,AH752),"---")))))=0,IF(AH752&lt;&gt;"---",VLOOKUP(AD752,CALC_CONN_TEB0187_REV01!F:M,8,0),IF(IFERROR(IF(AD752=AH752,AI752,AH752),"---")="---","---",IF(COUNTIF(CALC_CONN_TEB0187_REV01!F:F,IFERROR(IF(AD752=AH752,AI752,AH752),"---"))&gt;0,"---",IFERROR(IF(AD752=AH752,AI752,AH752),"---")))),"---")</f>
        <v>#N/A</v>
      </c>
      <c r="AL752" t="str">
        <f t="shared" si="153"/>
        <v>--</v>
      </c>
      <c r="AM752">
        <f t="shared" si="154"/>
        <v>0</v>
      </c>
      <c r="AT752" t="str">
        <f t="shared" si="147"/>
        <v>ETH_SHIELD</v>
      </c>
      <c r="AU752" t="str">
        <f t="shared" si="148"/>
        <v>--</v>
      </c>
    </row>
    <row r="753" spans="1:47" x14ac:dyDescent="0.25">
      <c r="A753" t="str">
        <f t="shared" si="143"/>
        <v>J4-B11</v>
      </c>
      <c r="B753" t="str">
        <f t="shared" si="144"/>
        <v>NetJ4_B11</v>
      </c>
      <c r="C753" t="str">
        <f t="shared" si="145"/>
        <v>J4-NetJ4_B11</v>
      </c>
      <c r="D753" t="str">
        <f t="shared" si="146"/>
        <v>J4-B11</v>
      </c>
      <c r="E753" t="s">
        <v>412</v>
      </c>
      <c r="F753" t="s">
        <v>240</v>
      </c>
      <c r="G753" t="s">
        <v>4290</v>
      </c>
      <c r="L753" t="s">
        <v>4398</v>
      </c>
      <c r="M753" t="s">
        <v>428</v>
      </c>
      <c r="N753">
        <v>3.7477</v>
      </c>
      <c r="AA753">
        <f t="shared" si="155"/>
        <v>748</v>
      </c>
      <c r="AB753" t="str">
        <f>B2B!B750</f>
        <v>J4</v>
      </c>
      <c r="AC753" t="str">
        <f>B2B!C750</f>
        <v>A28</v>
      </c>
      <c r="AD753" t="str">
        <f t="shared" si="149"/>
        <v>J4-A28</v>
      </c>
      <c r="AE753" t="e">
        <f t="shared" si="150"/>
        <v>#N/A</v>
      </c>
      <c r="AG753" t="str">
        <f t="shared" si="151"/>
        <v>--</v>
      </c>
      <c r="AH753" t="str">
        <f t="shared" si="152"/>
        <v>--</v>
      </c>
      <c r="AI753" t="str">
        <f>IFERROR(IF(IF(AG753="--",INDEX(D:D,MATCH(AE753,INDEX(B:B,MATCH(AE753,B:B,)+1):B11267,)+MATCH(AE753,B:B,)))=AD753,VLOOKUP(AE753,B:D,3,0),IF(AG753="--",INDEX(D:D,MATCH(AE753,INDEX(B:B,MATCH(AE753,B:B,)+1):B11267,)+MATCH(AE753,B:B,)),"---")),"---")</f>
        <v>---</v>
      </c>
      <c r="AJ753" t="str">
        <f>IF(COUNTIF(CALC_CONN_TEB0187_REV01!F:F,IF(AH753&lt;&gt;"---",VLOOKUP(AD753,CALC_CONN_TEB0187_REV01!F:M,8,0),IF(IFERROR(IF(AD753=AH753,AI753,AH753),"---")="---","---",IF(COUNTIF(CALC_CONN_TEB0187_REV01!F:F,IFERROR(IF(AD753=AH753,AI753,AH753),"---"))&gt;0,"---",IFERROR(IF(AD753=AH753,AI753,AH753),"---")))))=1,IF(AH753&lt;&gt;"---",VLOOKUP(AD753,CALC_CONN_TEB0187_REV01!F:M,8,0),IF(IFERROR(IF(AD753=AH753,AI753,AH753),"---")="---","---",IF(COUNTIF(CALC_CONN_TEB0187_REV01!F:F,IFERROR(IF(AD753=AH753,AI753,AH753),"---"))&gt;0,"---",IFERROR(IF(AD753=AH753,AI753,AH753),"---")))),"---")</f>
        <v>---</v>
      </c>
      <c r="AK753" t="e">
        <f>IF(COUNTIF(CALC_CONN_TEB0187_REV01!F:F,IF(AH753&lt;&gt;"---",VLOOKUP(AD753,CALC_CONN_TEB0187_REV01!F:M,8,0),IF(IFERROR(IF(AD753=AH753,AI753,AH753),"---")="---","---",IF(COUNTIF(CALC_CONN_TEB0187_REV01!F:F,IFERROR(IF(AD753=AH753,AI753,AH753),"---"))&gt;0,"---",IFERROR(IF(AD753=AH753,AI753,AH753),"---")))))=0,IF(AH753&lt;&gt;"---",VLOOKUP(AD753,CALC_CONN_TEB0187_REV01!F:M,8,0),IF(IFERROR(IF(AD753=AH753,AI753,AH753),"---")="---","---",IF(COUNTIF(CALC_CONN_TEB0187_REV01!F:F,IFERROR(IF(AD753=AH753,AI753,AH753),"---"))&gt;0,"---",IFERROR(IF(AD753=AH753,AI753,AH753),"---")))),"---")</f>
        <v>#N/A</v>
      </c>
      <c r="AL753" t="str">
        <f t="shared" si="153"/>
        <v>--</v>
      </c>
      <c r="AM753">
        <f t="shared" si="154"/>
        <v>0</v>
      </c>
      <c r="AT753" t="str">
        <f t="shared" si="147"/>
        <v>NetJ4_B11</v>
      </c>
      <c r="AU753" t="str">
        <f t="shared" si="148"/>
        <v>--</v>
      </c>
    </row>
    <row r="754" spans="1:47" x14ac:dyDescent="0.25">
      <c r="A754" t="str">
        <f t="shared" si="143"/>
        <v>J4-B12</v>
      </c>
      <c r="B754" t="str">
        <f t="shared" si="144"/>
        <v>PHY1_LED1</v>
      </c>
      <c r="C754" t="str">
        <f t="shared" si="145"/>
        <v>J4-PHY1_LED1</v>
      </c>
      <c r="D754" t="str">
        <f t="shared" si="146"/>
        <v>J4-B12</v>
      </c>
      <c r="E754" t="s">
        <v>412</v>
      </c>
      <c r="F754" t="s">
        <v>241</v>
      </c>
      <c r="G754" t="s">
        <v>4375</v>
      </c>
      <c r="L754" t="s">
        <v>4399</v>
      </c>
      <c r="M754" t="s">
        <v>428</v>
      </c>
      <c r="N754">
        <v>134.83869999999999</v>
      </c>
      <c r="AA754">
        <f t="shared" si="155"/>
        <v>749</v>
      </c>
      <c r="AB754" t="str">
        <f>B2B!B751</f>
        <v>J4</v>
      </c>
      <c r="AC754" t="str">
        <f>B2B!C751</f>
        <v>A29</v>
      </c>
      <c r="AD754" t="str">
        <f t="shared" si="149"/>
        <v>J4-A29</v>
      </c>
      <c r="AE754" t="e">
        <f t="shared" si="150"/>
        <v>#N/A</v>
      </c>
      <c r="AG754" t="str">
        <f t="shared" si="151"/>
        <v>--</v>
      </c>
      <c r="AH754" t="str">
        <f t="shared" si="152"/>
        <v>--</v>
      </c>
      <c r="AI754" t="str">
        <f>IFERROR(IF(IF(AG754="--",INDEX(D:D,MATCH(AE754,INDEX(B:B,MATCH(AE754,B:B,)+1):B11268,)+MATCH(AE754,B:B,)))=AD754,VLOOKUP(AE754,B:D,3,0),IF(AG754="--",INDEX(D:D,MATCH(AE754,INDEX(B:B,MATCH(AE754,B:B,)+1):B11268,)+MATCH(AE754,B:B,)),"---")),"---")</f>
        <v>---</v>
      </c>
      <c r="AJ754" t="str">
        <f>IF(COUNTIF(CALC_CONN_TEB0187_REV01!F:F,IF(AH754&lt;&gt;"---",VLOOKUP(AD754,CALC_CONN_TEB0187_REV01!F:M,8,0),IF(IFERROR(IF(AD754=AH754,AI754,AH754),"---")="---","---",IF(COUNTIF(CALC_CONN_TEB0187_REV01!F:F,IFERROR(IF(AD754=AH754,AI754,AH754),"---"))&gt;0,"---",IFERROR(IF(AD754=AH754,AI754,AH754),"---")))))=1,IF(AH754&lt;&gt;"---",VLOOKUP(AD754,CALC_CONN_TEB0187_REV01!F:M,8,0),IF(IFERROR(IF(AD754=AH754,AI754,AH754),"---")="---","---",IF(COUNTIF(CALC_CONN_TEB0187_REV01!F:F,IFERROR(IF(AD754=AH754,AI754,AH754),"---"))&gt;0,"---",IFERROR(IF(AD754=AH754,AI754,AH754),"---")))),"---")</f>
        <v>---</v>
      </c>
      <c r="AK754" t="e">
        <f>IF(COUNTIF(CALC_CONN_TEB0187_REV01!F:F,IF(AH754&lt;&gt;"---",VLOOKUP(AD754,CALC_CONN_TEB0187_REV01!F:M,8,0),IF(IFERROR(IF(AD754=AH754,AI754,AH754),"---")="---","---",IF(COUNTIF(CALC_CONN_TEB0187_REV01!F:F,IFERROR(IF(AD754=AH754,AI754,AH754),"---"))&gt;0,"---",IFERROR(IF(AD754=AH754,AI754,AH754),"---")))))=0,IF(AH754&lt;&gt;"---",VLOOKUP(AD754,CALC_CONN_TEB0187_REV01!F:M,8,0),IF(IFERROR(IF(AD754=AH754,AI754,AH754),"---")="---","---",IF(COUNTIF(CALC_CONN_TEB0187_REV01!F:F,IFERROR(IF(AD754=AH754,AI754,AH754),"---"))&gt;0,"---",IFERROR(IF(AD754=AH754,AI754,AH754),"---")))),"---")</f>
        <v>#N/A</v>
      </c>
      <c r="AL754" t="str">
        <f t="shared" si="153"/>
        <v>--</v>
      </c>
      <c r="AM754">
        <f t="shared" si="154"/>
        <v>0</v>
      </c>
      <c r="AT754" t="str">
        <f t="shared" si="147"/>
        <v>PHY1_LED1</v>
      </c>
      <c r="AU754" t="str">
        <f t="shared" si="148"/>
        <v>--</v>
      </c>
    </row>
    <row r="755" spans="1:47" x14ac:dyDescent="0.25">
      <c r="A755" t="str">
        <f t="shared" si="143"/>
        <v>J4-B13</v>
      </c>
      <c r="B755" t="str">
        <f t="shared" si="144"/>
        <v>NetJ4_B13</v>
      </c>
      <c r="C755" t="str">
        <f t="shared" si="145"/>
        <v>J4-NetJ4_B13</v>
      </c>
      <c r="D755" t="str">
        <f t="shared" si="146"/>
        <v>J4-B13</v>
      </c>
      <c r="E755" t="s">
        <v>412</v>
      </c>
      <c r="F755" t="s">
        <v>242</v>
      </c>
      <c r="G755" t="s">
        <v>4400</v>
      </c>
      <c r="L755" t="s">
        <v>4401</v>
      </c>
      <c r="M755" t="s">
        <v>428</v>
      </c>
      <c r="N755">
        <v>136.6172</v>
      </c>
      <c r="AA755">
        <f t="shared" si="155"/>
        <v>750</v>
      </c>
      <c r="AB755" t="str">
        <f>B2B!B752</f>
        <v>J4</v>
      </c>
      <c r="AC755" t="str">
        <f>B2B!C752</f>
        <v>A30</v>
      </c>
      <c r="AD755" t="str">
        <f t="shared" si="149"/>
        <v>J4-A30</v>
      </c>
      <c r="AE755" t="e">
        <f t="shared" si="150"/>
        <v>#N/A</v>
      </c>
      <c r="AG755" t="str">
        <f t="shared" si="151"/>
        <v>--</v>
      </c>
      <c r="AH755" t="str">
        <f t="shared" si="152"/>
        <v>--</v>
      </c>
      <c r="AI755" t="str">
        <f>IFERROR(IF(IF(AG755="--",INDEX(D:D,MATCH(AE755,INDEX(B:B,MATCH(AE755,B:B,)+1):B11269,)+MATCH(AE755,B:B,)))=AD755,VLOOKUP(AE755,B:D,3,0),IF(AG755="--",INDEX(D:D,MATCH(AE755,INDEX(B:B,MATCH(AE755,B:B,)+1):B11269,)+MATCH(AE755,B:B,)),"---")),"---")</f>
        <v>---</v>
      </c>
      <c r="AJ755" t="str">
        <f>IF(COUNTIF(CALC_CONN_TEB0187_REV01!F:F,IF(AH755&lt;&gt;"---",VLOOKUP(AD755,CALC_CONN_TEB0187_REV01!F:M,8,0),IF(IFERROR(IF(AD755=AH755,AI755,AH755),"---")="---","---",IF(COUNTIF(CALC_CONN_TEB0187_REV01!F:F,IFERROR(IF(AD755=AH755,AI755,AH755),"---"))&gt;0,"---",IFERROR(IF(AD755=AH755,AI755,AH755),"---")))))=1,IF(AH755&lt;&gt;"---",VLOOKUP(AD755,CALC_CONN_TEB0187_REV01!F:M,8,0),IF(IFERROR(IF(AD755=AH755,AI755,AH755),"---")="---","---",IF(COUNTIF(CALC_CONN_TEB0187_REV01!F:F,IFERROR(IF(AD755=AH755,AI755,AH755),"---"))&gt;0,"---",IFERROR(IF(AD755=AH755,AI755,AH755),"---")))),"---")</f>
        <v>---</v>
      </c>
      <c r="AK755" t="e">
        <f>IF(COUNTIF(CALC_CONN_TEB0187_REV01!F:F,IF(AH755&lt;&gt;"---",VLOOKUP(AD755,CALC_CONN_TEB0187_REV01!F:M,8,0),IF(IFERROR(IF(AD755=AH755,AI755,AH755),"---")="---","---",IF(COUNTIF(CALC_CONN_TEB0187_REV01!F:F,IFERROR(IF(AD755=AH755,AI755,AH755),"---"))&gt;0,"---",IFERROR(IF(AD755=AH755,AI755,AH755),"---")))))=0,IF(AH755&lt;&gt;"---",VLOOKUP(AD755,CALC_CONN_TEB0187_REV01!F:M,8,0),IF(IFERROR(IF(AD755=AH755,AI755,AH755),"---")="---","---",IF(COUNTIF(CALC_CONN_TEB0187_REV01!F:F,IFERROR(IF(AD755=AH755,AI755,AH755),"---"))&gt;0,"---",IFERROR(IF(AD755=AH755,AI755,AH755),"---")))),"---")</f>
        <v>#N/A</v>
      </c>
      <c r="AL755" t="str">
        <f t="shared" si="153"/>
        <v>--</v>
      </c>
      <c r="AM755">
        <f t="shared" si="154"/>
        <v>0</v>
      </c>
      <c r="AT755" t="str">
        <f t="shared" si="147"/>
        <v>NetJ4_B13</v>
      </c>
      <c r="AU755" t="str">
        <f t="shared" si="148"/>
        <v>--</v>
      </c>
    </row>
    <row r="756" spans="1:47" x14ac:dyDescent="0.25">
      <c r="A756" t="str">
        <f t="shared" si="143"/>
        <v>J4-B14</v>
      </c>
      <c r="B756" t="str">
        <f t="shared" si="144"/>
        <v>NetJ4_B14</v>
      </c>
      <c r="C756" t="str">
        <f t="shared" si="145"/>
        <v>J4-NetJ4_B14</v>
      </c>
      <c r="D756" t="str">
        <f t="shared" si="146"/>
        <v>J4-B14</v>
      </c>
      <c r="E756" t="s">
        <v>412</v>
      </c>
      <c r="F756" t="s">
        <v>243</v>
      </c>
      <c r="G756" t="s">
        <v>4402</v>
      </c>
      <c r="L756" t="s">
        <v>4403</v>
      </c>
      <c r="M756" t="s">
        <v>428</v>
      </c>
      <c r="N756">
        <v>1.5129999999999999</v>
      </c>
      <c r="AA756">
        <f t="shared" si="155"/>
        <v>751</v>
      </c>
      <c r="AB756" t="str">
        <f>B2B!B753</f>
        <v>J4</v>
      </c>
      <c r="AC756" t="str">
        <f>B2B!C753</f>
        <v>A31</v>
      </c>
      <c r="AD756" t="str">
        <f t="shared" si="149"/>
        <v>J4-A31</v>
      </c>
      <c r="AE756" t="e">
        <f t="shared" si="150"/>
        <v>#N/A</v>
      </c>
      <c r="AG756" t="str">
        <f t="shared" si="151"/>
        <v>--</v>
      </c>
      <c r="AH756" t="str">
        <f t="shared" si="152"/>
        <v>--</v>
      </c>
      <c r="AI756" t="str">
        <f>IFERROR(IF(IF(AG756="--",INDEX(D:D,MATCH(AE756,INDEX(B:B,MATCH(AE756,B:B,)+1):B11270,)+MATCH(AE756,B:B,)))=AD756,VLOOKUP(AE756,B:D,3,0),IF(AG756="--",INDEX(D:D,MATCH(AE756,INDEX(B:B,MATCH(AE756,B:B,)+1):B11270,)+MATCH(AE756,B:B,)),"---")),"---")</f>
        <v>---</v>
      </c>
      <c r="AJ756" t="str">
        <f>IF(COUNTIF(CALC_CONN_TEB0187_REV01!F:F,IF(AH756&lt;&gt;"---",VLOOKUP(AD756,CALC_CONN_TEB0187_REV01!F:M,8,0),IF(IFERROR(IF(AD756=AH756,AI756,AH756),"---")="---","---",IF(COUNTIF(CALC_CONN_TEB0187_REV01!F:F,IFERROR(IF(AD756=AH756,AI756,AH756),"---"))&gt;0,"---",IFERROR(IF(AD756=AH756,AI756,AH756),"---")))))=1,IF(AH756&lt;&gt;"---",VLOOKUP(AD756,CALC_CONN_TEB0187_REV01!F:M,8,0),IF(IFERROR(IF(AD756=AH756,AI756,AH756),"---")="---","---",IF(COUNTIF(CALC_CONN_TEB0187_REV01!F:F,IFERROR(IF(AD756=AH756,AI756,AH756),"---"))&gt;0,"---",IFERROR(IF(AD756=AH756,AI756,AH756),"---")))),"---")</f>
        <v>---</v>
      </c>
      <c r="AK756" t="e">
        <f>IF(COUNTIF(CALC_CONN_TEB0187_REV01!F:F,IF(AH756&lt;&gt;"---",VLOOKUP(AD756,CALC_CONN_TEB0187_REV01!F:M,8,0),IF(IFERROR(IF(AD756=AH756,AI756,AH756),"---")="---","---",IF(COUNTIF(CALC_CONN_TEB0187_REV01!F:F,IFERROR(IF(AD756=AH756,AI756,AH756),"---"))&gt;0,"---",IFERROR(IF(AD756=AH756,AI756,AH756),"---")))))=0,IF(AH756&lt;&gt;"---",VLOOKUP(AD756,CALC_CONN_TEB0187_REV01!F:M,8,0),IF(IFERROR(IF(AD756=AH756,AI756,AH756),"---")="---","---",IF(COUNTIF(CALC_CONN_TEB0187_REV01!F:F,IFERROR(IF(AD756=AH756,AI756,AH756),"---"))&gt;0,"---",IFERROR(IF(AD756=AH756,AI756,AH756),"---")))),"---")</f>
        <v>#N/A</v>
      </c>
      <c r="AL756" t="str">
        <f t="shared" si="153"/>
        <v>--</v>
      </c>
      <c r="AM756">
        <f t="shared" si="154"/>
        <v>0</v>
      </c>
      <c r="AT756" t="str">
        <f t="shared" si="147"/>
        <v>NetJ4_B14</v>
      </c>
      <c r="AU756" t="str">
        <f t="shared" si="148"/>
        <v>--</v>
      </c>
    </row>
    <row r="757" spans="1:47" x14ac:dyDescent="0.25">
      <c r="A757" t="str">
        <f t="shared" si="143"/>
        <v>J5-A1</v>
      </c>
      <c r="B757" t="str">
        <f t="shared" si="144"/>
        <v>GND</v>
      </c>
      <c r="C757" t="str">
        <f t="shared" si="145"/>
        <v>J5-GND</v>
      </c>
      <c r="D757" t="str">
        <f t="shared" si="146"/>
        <v>J5-A1</v>
      </c>
      <c r="E757" t="s">
        <v>3062</v>
      </c>
      <c r="F757" t="s">
        <v>170</v>
      </c>
      <c r="G757" t="s">
        <v>433</v>
      </c>
      <c r="L757" t="s">
        <v>4404</v>
      </c>
      <c r="M757" t="s">
        <v>428</v>
      </c>
      <c r="N757">
        <v>17.797599999999999</v>
      </c>
      <c r="AA757">
        <f t="shared" si="155"/>
        <v>752</v>
      </c>
      <c r="AB757" t="str">
        <f>B2B!B754</f>
        <v>J4</v>
      </c>
      <c r="AC757" t="str">
        <f>B2B!C754</f>
        <v>A32</v>
      </c>
      <c r="AD757" t="str">
        <f t="shared" si="149"/>
        <v>J4-A32</v>
      </c>
      <c r="AE757" t="e">
        <f t="shared" si="150"/>
        <v>#N/A</v>
      </c>
      <c r="AG757" t="str">
        <f t="shared" si="151"/>
        <v>--</v>
      </c>
      <c r="AH757" t="str">
        <f t="shared" si="152"/>
        <v>--</v>
      </c>
      <c r="AI757" t="str">
        <f>IFERROR(IF(IF(AG757="--",INDEX(D:D,MATCH(AE757,INDEX(B:B,MATCH(AE757,B:B,)+1):B11271,)+MATCH(AE757,B:B,)))=AD757,VLOOKUP(AE757,B:D,3,0),IF(AG757="--",INDEX(D:D,MATCH(AE757,INDEX(B:B,MATCH(AE757,B:B,)+1):B11271,)+MATCH(AE757,B:B,)),"---")),"---")</f>
        <v>---</v>
      </c>
      <c r="AJ757" t="str">
        <f>IF(COUNTIF(CALC_CONN_TEB0187_REV01!F:F,IF(AH757&lt;&gt;"---",VLOOKUP(AD757,CALC_CONN_TEB0187_REV01!F:M,8,0),IF(IFERROR(IF(AD757=AH757,AI757,AH757),"---")="---","---",IF(COUNTIF(CALC_CONN_TEB0187_REV01!F:F,IFERROR(IF(AD757=AH757,AI757,AH757),"---"))&gt;0,"---",IFERROR(IF(AD757=AH757,AI757,AH757),"---")))))=1,IF(AH757&lt;&gt;"---",VLOOKUP(AD757,CALC_CONN_TEB0187_REV01!F:M,8,0),IF(IFERROR(IF(AD757=AH757,AI757,AH757),"---")="---","---",IF(COUNTIF(CALC_CONN_TEB0187_REV01!F:F,IFERROR(IF(AD757=AH757,AI757,AH757),"---"))&gt;0,"---",IFERROR(IF(AD757=AH757,AI757,AH757),"---")))),"---")</f>
        <v>---</v>
      </c>
      <c r="AK757" t="e">
        <f>IF(COUNTIF(CALC_CONN_TEB0187_REV01!F:F,IF(AH757&lt;&gt;"---",VLOOKUP(AD757,CALC_CONN_TEB0187_REV01!F:M,8,0),IF(IFERROR(IF(AD757=AH757,AI757,AH757),"---")="---","---",IF(COUNTIF(CALC_CONN_TEB0187_REV01!F:F,IFERROR(IF(AD757=AH757,AI757,AH757),"---"))&gt;0,"---",IFERROR(IF(AD757=AH757,AI757,AH757),"---")))))=0,IF(AH757&lt;&gt;"---",VLOOKUP(AD757,CALC_CONN_TEB0187_REV01!F:M,8,0),IF(IFERROR(IF(AD757=AH757,AI757,AH757),"---")="---","---",IF(COUNTIF(CALC_CONN_TEB0187_REV01!F:F,IFERROR(IF(AD757=AH757,AI757,AH757),"---"))&gt;0,"---",IFERROR(IF(AD757=AH757,AI757,AH757),"---")))),"---")</f>
        <v>#N/A</v>
      </c>
      <c r="AL757" t="str">
        <f t="shared" si="153"/>
        <v>--</v>
      </c>
      <c r="AM757">
        <f t="shared" si="154"/>
        <v>0</v>
      </c>
      <c r="AT757">
        <f t="shared" si="147"/>
        <v>0</v>
      </c>
      <c r="AU757">
        <f t="shared" si="148"/>
        <v>0</v>
      </c>
    </row>
    <row r="758" spans="1:47" x14ac:dyDescent="0.25">
      <c r="A758" t="str">
        <f t="shared" si="143"/>
        <v>J5-A4</v>
      </c>
      <c r="B758" t="str">
        <f t="shared" si="144"/>
        <v>UFP_VBUS</v>
      </c>
      <c r="C758" t="str">
        <f t="shared" si="145"/>
        <v>J5-UFP_VBUS</v>
      </c>
      <c r="D758" t="str">
        <f t="shared" si="146"/>
        <v>J5-A4</v>
      </c>
      <c r="E758" t="s">
        <v>3062</v>
      </c>
      <c r="F758" t="s">
        <v>173</v>
      </c>
      <c r="G758" t="s">
        <v>4405</v>
      </c>
      <c r="L758" t="s">
        <v>4406</v>
      </c>
      <c r="M758" t="s">
        <v>428</v>
      </c>
      <c r="N758">
        <v>2.5630999999999999</v>
      </c>
      <c r="AA758">
        <f t="shared" si="155"/>
        <v>753</v>
      </c>
      <c r="AB758" t="str">
        <f>B2B!B755</f>
        <v>J4</v>
      </c>
      <c r="AC758" t="str">
        <f>B2B!C755</f>
        <v>A33</v>
      </c>
      <c r="AD758" t="str">
        <f t="shared" si="149"/>
        <v>J4-A33</v>
      </c>
      <c r="AE758" t="e">
        <f t="shared" si="150"/>
        <v>#N/A</v>
      </c>
      <c r="AG758" t="str">
        <f t="shared" si="151"/>
        <v>--</v>
      </c>
      <c r="AH758" t="str">
        <f t="shared" si="152"/>
        <v>--</v>
      </c>
      <c r="AI758" t="str">
        <f>IFERROR(IF(IF(AG758="--",INDEX(D:D,MATCH(AE758,INDEX(B:B,MATCH(AE758,B:B,)+1):B11272,)+MATCH(AE758,B:B,)))=AD758,VLOOKUP(AE758,B:D,3,0),IF(AG758="--",INDEX(D:D,MATCH(AE758,INDEX(B:B,MATCH(AE758,B:B,)+1):B11272,)+MATCH(AE758,B:B,)),"---")),"---")</f>
        <v>---</v>
      </c>
      <c r="AJ758" t="str">
        <f>IF(COUNTIF(CALC_CONN_TEB0187_REV01!F:F,IF(AH758&lt;&gt;"---",VLOOKUP(AD758,CALC_CONN_TEB0187_REV01!F:M,8,0),IF(IFERROR(IF(AD758=AH758,AI758,AH758),"---")="---","---",IF(COUNTIF(CALC_CONN_TEB0187_REV01!F:F,IFERROR(IF(AD758=AH758,AI758,AH758),"---"))&gt;0,"---",IFERROR(IF(AD758=AH758,AI758,AH758),"---")))))=1,IF(AH758&lt;&gt;"---",VLOOKUP(AD758,CALC_CONN_TEB0187_REV01!F:M,8,0),IF(IFERROR(IF(AD758=AH758,AI758,AH758),"---")="---","---",IF(COUNTIF(CALC_CONN_TEB0187_REV01!F:F,IFERROR(IF(AD758=AH758,AI758,AH758),"---"))&gt;0,"---",IFERROR(IF(AD758=AH758,AI758,AH758),"---")))),"---")</f>
        <v>---</v>
      </c>
      <c r="AK758" t="e">
        <f>IF(COUNTIF(CALC_CONN_TEB0187_REV01!F:F,IF(AH758&lt;&gt;"---",VLOOKUP(AD758,CALC_CONN_TEB0187_REV01!F:M,8,0),IF(IFERROR(IF(AD758=AH758,AI758,AH758),"---")="---","---",IF(COUNTIF(CALC_CONN_TEB0187_REV01!F:F,IFERROR(IF(AD758=AH758,AI758,AH758),"---"))&gt;0,"---",IFERROR(IF(AD758=AH758,AI758,AH758),"---")))))=0,IF(AH758&lt;&gt;"---",VLOOKUP(AD758,CALC_CONN_TEB0187_REV01!F:M,8,0),IF(IFERROR(IF(AD758=AH758,AI758,AH758),"---")="---","---",IF(COUNTIF(CALC_CONN_TEB0187_REV01!F:F,IFERROR(IF(AD758=AH758,AI758,AH758),"---"))&gt;0,"---",IFERROR(IF(AD758=AH758,AI758,AH758),"---")))),"---")</f>
        <v>#N/A</v>
      </c>
      <c r="AL758" t="str">
        <f t="shared" si="153"/>
        <v>--</v>
      </c>
      <c r="AM758">
        <f t="shared" si="154"/>
        <v>0</v>
      </c>
      <c r="AT758" t="str">
        <f t="shared" si="147"/>
        <v>UFP_VBUS</v>
      </c>
      <c r="AU758" t="str">
        <f t="shared" si="148"/>
        <v>--</v>
      </c>
    </row>
    <row r="759" spans="1:47" x14ac:dyDescent="0.25">
      <c r="A759" t="str">
        <f t="shared" si="143"/>
        <v>J5-A5</v>
      </c>
      <c r="B759" t="str">
        <f t="shared" si="144"/>
        <v>UFP_CC1</v>
      </c>
      <c r="C759" t="str">
        <f t="shared" si="145"/>
        <v>J5-UFP_CC1</v>
      </c>
      <c r="D759" t="str">
        <f t="shared" si="146"/>
        <v>J5-A5</v>
      </c>
      <c r="E759" t="s">
        <v>3062</v>
      </c>
      <c r="F759" t="s">
        <v>174</v>
      </c>
      <c r="G759" t="s">
        <v>4407</v>
      </c>
      <c r="L759" t="s">
        <v>1032</v>
      </c>
      <c r="M759" t="s">
        <v>428</v>
      </c>
      <c r="N759">
        <v>166.41050000000001</v>
      </c>
      <c r="AA759">
        <f t="shared" si="155"/>
        <v>754</v>
      </c>
      <c r="AB759" t="str">
        <f>B2B!B756</f>
        <v>J4</v>
      </c>
      <c r="AC759" t="str">
        <f>B2B!C756</f>
        <v>A34</v>
      </c>
      <c r="AD759" t="str">
        <f t="shared" si="149"/>
        <v>J4-A34</v>
      </c>
      <c r="AE759" t="e">
        <f t="shared" si="150"/>
        <v>#N/A</v>
      </c>
      <c r="AG759" t="str">
        <f t="shared" si="151"/>
        <v>--</v>
      </c>
      <c r="AH759" t="str">
        <f t="shared" si="152"/>
        <v>--</v>
      </c>
      <c r="AI759" t="str">
        <f>IFERROR(IF(IF(AG759="--",INDEX(D:D,MATCH(AE759,INDEX(B:B,MATCH(AE759,B:B,)+1):B11273,)+MATCH(AE759,B:B,)))=AD759,VLOOKUP(AE759,B:D,3,0),IF(AG759="--",INDEX(D:D,MATCH(AE759,INDEX(B:B,MATCH(AE759,B:B,)+1):B11273,)+MATCH(AE759,B:B,)),"---")),"---")</f>
        <v>---</v>
      </c>
      <c r="AJ759" t="str">
        <f>IF(COUNTIF(CALC_CONN_TEB0187_REV01!F:F,IF(AH759&lt;&gt;"---",VLOOKUP(AD759,CALC_CONN_TEB0187_REV01!F:M,8,0),IF(IFERROR(IF(AD759=AH759,AI759,AH759),"---")="---","---",IF(COUNTIF(CALC_CONN_TEB0187_REV01!F:F,IFERROR(IF(AD759=AH759,AI759,AH759),"---"))&gt;0,"---",IFERROR(IF(AD759=AH759,AI759,AH759),"---")))))=1,IF(AH759&lt;&gt;"---",VLOOKUP(AD759,CALC_CONN_TEB0187_REV01!F:M,8,0),IF(IFERROR(IF(AD759=AH759,AI759,AH759),"---")="---","---",IF(COUNTIF(CALC_CONN_TEB0187_REV01!F:F,IFERROR(IF(AD759=AH759,AI759,AH759),"---"))&gt;0,"---",IFERROR(IF(AD759=AH759,AI759,AH759),"---")))),"---")</f>
        <v>---</v>
      </c>
      <c r="AK759" t="e">
        <f>IF(COUNTIF(CALC_CONN_TEB0187_REV01!F:F,IF(AH759&lt;&gt;"---",VLOOKUP(AD759,CALC_CONN_TEB0187_REV01!F:M,8,0),IF(IFERROR(IF(AD759=AH759,AI759,AH759),"---")="---","---",IF(COUNTIF(CALC_CONN_TEB0187_REV01!F:F,IFERROR(IF(AD759=AH759,AI759,AH759),"---"))&gt;0,"---",IFERROR(IF(AD759=AH759,AI759,AH759),"---")))))=0,IF(AH759&lt;&gt;"---",VLOOKUP(AD759,CALC_CONN_TEB0187_REV01!F:M,8,0),IF(IFERROR(IF(AD759=AH759,AI759,AH759),"---")="---","---",IF(COUNTIF(CALC_CONN_TEB0187_REV01!F:F,IFERROR(IF(AD759=AH759,AI759,AH759),"---"))&gt;0,"---",IFERROR(IF(AD759=AH759,AI759,AH759),"---")))),"---")</f>
        <v>#N/A</v>
      </c>
      <c r="AL759" t="str">
        <f t="shared" si="153"/>
        <v>--</v>
      </c>
      <c r="AM759">
        <f t="shared" si="154"/>
        <v>0</v>
      </c>
      <c r="AT759" t="str">
        <f t="shared" si="147"/>
        <v>UFP_CC1</v>
      </c>
      <c r="AU759" t="str">
        <f t="shared" si="148"/>
        <v>--</v>
      </c>
    </row>
    <row r="760" spans="1:47" x14ac:dyDescent="0.25">
      <c r="A760" t="str">
        <f t="shared" si="143"/>
        <v>J5-A6</v>
      </c>
      <c r="B760" t="str">
        <f t="shared" si="144"/>
        <v>UFPD_P</v>
      </c>
      <c r="C760" t="str">
        <f t="shared" si="145"/>
        <v>J5-UFPD_P</v>
      </c>
      <c r="D760" t="str">
        <f t="shared" si="146"/>
        <v>J5-A6</v>
      </c>
      <c r="E760" t="s">
        <v>3062</v>
      </c>
      <c r="F760" t="s">
        <v>175</v>
      </c>
      <c r="G760" t="s">
        <v>4408</v>
      </c>
      <c r="L760" t="s">
        <v>1034</v>
      </c>
      <c r="M760" t="s">
        <v>428</v>
      </c>
      <c r="N760">
        <v>172.16630000000001</v>
      </c>
      <c r="AA760">
        <f t="shared" si="155"/>
        <v>755</v>
      </c>
      <c r="AB760" t="str">
        <f>B2B!B757</f>
        <v>J4</v>
      </c>
      <c r="AC760" t="str">
        <f>B2B!C757</f>
        <v>A35</v>
      </c>
      <c r="AD760" t="str">
        <f t="shared" si="149"/>
        <v>J4-A35</v>
      </c>
      <c r="AE760" t="e">
        <f t="shared" si="150"/>
        <v>#N/A</v>
      </c>
      <c r="AG760" t="str">
        <f t="shared" si="151"/>
        <v>--</v>
      </c>
      <c r="AH760" t="str">
        <f t="shared" si="152"/>
        <v>--</v>
      </c>
      <c r="AI760" t="str">
        <f>IFERROR(IF(IF(AG760="--",INDEX(D:D,MATCH(AE760,INDEX(B:B,MATCH(AE760,B:B,)+1):B11274,)+MATCH(AE760,B:B,)))=AD760,VLOOKUP(AE760,B:D,3,0),IF(AG760="--",INDEX(D:D,MATCH(AE760,INDEX(B:B,MATCH(AE760,B:B,)+1):B11274,)+MATCH(AE760,B:B,)),"---")),"---")</f>
        <v>---</v>
      </c>
      <c r="AJ760" t="str">
        <f>IF(COUNTIF(CALC_CONN_TEB0187_REV01!F:F,IF(AH760&lt;&gt;"---",VLOOKUP(AD760,CALC_CONN_TEB0187_REV01!F:M,8,0),IF(IFERROR(IF(AD760=AH760,AI760,AH760),"---")="---","---",IF(COUNTIF(CALC_CONN_TEB0187_REV01!F:F,IFERROR(IF(AD760=AH760,AI760,AH760),"---"))&gt;0,"---",IFERROR(IF(AD760=AH760,AI760,AH760),"---")))))=1,IF(AH760&lt;&gt;"---",VLOOKUP(AD760,CALC_CONN_TEB0187_REV01!F:M,8,0),IF(IFERROR(IF(AD760=AH760,AI760,AH760),"---")="---","---",IF(COUNTIF(CALC_CONN_TEB0187_REV01!F:F,IFERROR(IF(AD760=AH760,AI760,AH760),"---"))&gt;0,"---",IFERROR(IF(AD760=AH760,AI760,AH760),"---")))),"---")</f>
        <v>---</v>
      </c>
      <c r="AK760" t="e">
        <f>IF(COUNTIF(CALC_CONN_TEB0187_REV01!F:F,IF(AH760&lt;&gt;"---",VLOOKUP(AD760,CALC_CONN_TEB0187_REV01!F:M,8,0),IF(IFERROR(IF(AD760=AH760,AI760,AH760),"---")="---","---",IF(COUNTIF(CALC_CONN_TEB0187_REV01!F:F,IFERROR(IF(AD760=AH760,AI760,AH760),"---"))&gt;0,"---",IFERROR(IF(AD760=AH760,AI760,AH760),"---")))))=0,IF(AH760&lt;&gt;"---",VLOOKUP(AD760,CALC_CONN_TEB0187_REV01!F:M,8,0),IF(IFERROR(IF(AD760=AH760,AI760,AH760),"---")="---","---",IF(COUNTIF(CALC_CONN_TEB0187_REV01!F:F,IFERROR(IF(AD760=AH760,AI760,AH760),"---"))&gt;0,"---",IFERROR(IF(AD760=AH760,AI760,AH760),"---")))),"---")</f>
        <v>#N/A</v>
      </c>
      <c r="AL760" t="str">
        <f t="shared" si="153"/>
        <v>--</v>
      </c>
      <c r="AM760">
        <f t="shared" si="154"/>
        <v>0</v>
      </c>
      <c r="AT760" t="str">
        <f t="shared" si="147"/>
        <v>UFPD_P</v>
      </c>
      <c r="AU760" t="str">
        <f t="shared" si="148"/>
        <v>--</v>
      </c>
    </row>
    <row r="761" spans="1:47" x14ac:dyDescent="0.25">
      <c r="A761" t="str">
        <f t="shared" si="143"/>
        <v>J5-A7</v>
      </c>
      <c r="B761" t="str">
        <f t="shared" si="144"/>
        <v>UFPD_N</v>
      </c>
      <c r="C761" t="str">
        <f t="shared" si="145"/>
        <v>J5-UFPD_N</v>
      </c>
      <c r="D761" t="str">
        <f t="shared" si="146"/>
        <v>J5-A7</v>
      </c>
      <c r="E761" t="s">
        <v>3062</v>
      </c>
      <c r="F761" t="s">
        <v>176</v>
      </c>
      <c r="G761" t="s">
        <v>4409</v>
      </c>
      <c r="L761" t="s">
        <v>4162</v>
      </c>
      <c r="M761" t="s">
        <v>428</v>
      </c>
      <c r="N761">
        <v>57.273499999999999</v>
      </c>
      <c r="AA761">
        <f t="shared" si="155"/>
        <v>756</v>
      </c>
      <c r="AB761" t="str">
        <f>B2B!B758</f>
        <v>J4</v>
      </c>
      <c r="AC761" t="str">
        <f>B2B!C758</f>
        <v>A36</v>
      </c>
      <c r="AD761" t="str">
        <f t="shared" si="149"/>
        <v>J4-A36</v>
      </c>
      <c r="AE761" t="e">
        <f t="shared" si="150"/>
        <v>#N/A</v>
      </c>
      <c r="AG761" t="str">
        <f t="shared" si="151"/>
        <v>--</v>
      </c>
      <c r="AH761" t="str">
        <f t="shared" si="152"/>
        <v>--</v>
      </c>
      <c r="AI761" t="str">
        <f>IFERROR(IF(IF(AG761="--",INDEX(D:D,MATCH(AE761,INDEX(B:B,MATCH(AE761,B:B,)+1):B11275,)+MATCH(AE761,B:B,)))=AD761,VLOOKUP(AE761,B:D,3,0),IF(AG761="--",INDEX(D:D,MATCH(AE761,INDEX(B:B,MATCH(AE761,B:B,)+1):B11275,)+MATCH(AE761,B:B,)),"---")),"---")</f>
        <v>---</v>
      </c>
      <c r="AJ761" t="str">
        <f>IF(COUNTIF(CALC_CONN_TEB0187_REV01!F:F,IF(AH761&lt;&gt;"---",VLOOKUP(AD761,CALC_CONN_TEB0187_REV01!F:M,8,0),IF(IFERROR(IF(AD761=AH761,AI761,AH761),"---")="---","---",IF(COUNTIF(CALC_CONN_TEB0187_REV01!F:F,IFERROR(IF(AD761=AH761,AI761,AH761),"---"))&gt;0,"---",IFERROR(IF(AD761=AH761,AI761,AH761),"---")))))=1,IF(AH761&lt;&gt;"---",VLOOKUP(AD761,CALC_CONN_TEB0187_REV01!F:M,8,0),IF(IFERROR(IF(AD761=AH761,AI761,AH761),"---")="---","---",IF(COUNTIF(CALC_CONN_TEB0187_REV01!F:F,IFERROR(IF(AD761=AH761,AI761,AH761),"---"))&gt;0,"---",IFERROR(IF(AD761=AH761,AI761,AH761),"---")))),"---")</f>
        <v>---</v>
      </c>
      <c r="AK761" t="e">
        <f>IF(COUNTIF(CALC_CONN_TEB0187_REV01!F:F,IF(AH761&lt;&gt;"---",VLOOKUP(AD761,CALC_CONN_TEB0187_REV01!F:M,8,0),IF(IFERROR(IF(AD761=AH761,AI761,AH761),"---")="---","---",IF(COUNTIF(CALC_CONN_TEB0187_REV01!F:F,IFERROR(IF(AD761=AH761,AI761,AH761),"---"))&gt;0,"---",IFERROR(IF(AD761=AH761,AI761,AH761),"---")))))=0,IF(AH761&lt;&gt;"---",VLOOKUP(AD761,CALC_CONN_TEB0187_REV01!F:M,8,0),IF(IFERROR(IF(AD761=AH761,AI761,AH761),"---")="---","---",IF(COUNTIF(CALC_CONN_TEB0187_REV01!F:F,IFERROR(IF(AD761=AH761,AI761,AH761),"---"))&gt;0,"---",IFERROR(IF(AD761=AH761,AI761,AH761),"---")))),"---")</f>
        <v>#N/A</v>
      </c>
      <c r="AL761" t="str">
        <f t="shared" si="153"/>
        <v>--</v>
      </c>
      <c r="AM761">
        <f t="shared" si="154"/>
        <v>0</v>
      </c>
      <c r="AT761" t="str">
        <f t="shared" si="147"/>
        <v>UFPD_N</v>
      </c>
      <c r="AU761" t="str">
        <f t="shared" si="148"/>
        <v>--</v>
      </c>
    </row>
    <row r="762" spans="1:47" x14ac:dyDescent="0.25">
      <c r="A762" t="str">
        <f t="shared" si="143"/>
        <v>J5-A8</v>
      </c>
      <c r="B762" t="str">
        <f t="shared" si="144"/>
        <v>NetJ5_A8</v>
      </c>
      <c r="C762" t="str">
        <f t="shared" si="145"/>
        <v>J5-NetJ5_A8</v>
      </c>
      <c r="D762" t="str">
        <f t="shared" si="146"/>
        <v>J5-A8</v>
      </c>
      <c r="E762" t="s">
        <v>3062</v>
      </c>
      <c r="F762" t="s">
        <v>177</v>
      </c>
      <c r="G762" t="s">
        <v>4410</v>
      </c>
      <c r="L762" t="s">
        <v>4280</v>
      </c>
      <c r="M762" t="s">
        <v>428</v>
      </c>
      <c r="N762">
        <v>24.539300000000001</v>
      </c>
      <c r="AA762">
        <f t="shared" si="155"/>
        <v>757</v>
      </c>
      <c r="AB762" t="str">
        <f>B2B!B759</f>
        <v>J4</v>
      </c>
      <c r="AC762" t="str">
        <f>B2B!C759</f>
        <v>A37</v>
      </c>
      <c r="AD762" t="str">
        <f t="shared" si="149"/>
        <v>J4-A37</v>
      </c>
      <c r="AE762" t="e">
        <f t="shared" si="150"/>
        <v>#N/A</v>
      </c>
      <c r="AG762" t="str">
        <f t="shared" si="151"/>
        <v>--</v>
      </c>
      <c r="AH762" t="str">
        <f t="shared" si="152"/>
        <v>--</v>
      </c>
      <c r="AI762" t="str">
        <f>IFERROR(IF(IF(AG762="--",INDEX(D:D,MATCH(AE762,INDEX(B:B,MATCH(AE762,B:B,)+1):B11276,)+MATCH(AE762,B:B,)))=AD762,VLOOKUP(AE762,B:D,3,0),IF(AG762="--",INDEX(D:D,MATCH(AE762,INDEX(B:B,MATCH(AE762,B:B,)+1):B11276,)+MATCH(AE762,B:B,)),"---")),"---")</f>
        <v>---</v>
      </c>
      <c r="AJ762" t="str">
        <f>IF(COUNTIF(CALC_CONN_TEB0187_REV01!F:F,IF(AH762&lt;&gt;"---",VLOOKUP(AD762,CALC_CONN_TEB0187_REV01!F:M,8,0),IF(IFERROR(IF(AD762=AH762,AI762,AH762),"---")="---","---",IF(COUNTIF(CALC_CONN_TEB0187_REV01!F:F,IFERROR(IF(AD762=AH762,AI762,AH762),"---"))&gt;0,"---",IFERROR(IF(AD762=AH762,AI762,AH762),"---")))))=1,IF(AH762&lt;&gt;"---",VLOOKUP(AD762,CALC_CONN_TEB0187_REV01!F:M,8,0),IF(IFERROR(IF(AD762=AH762,AI762,AH762),"---")="---","---",IF(COUNTIF(CALC_CONN_TEB0187_REV01!F:F,IFERROR(IF(AD762=AH762,AI762,AH762),"---"))&gt;0,"---",IFERROR(IF(AD762=AH762,AI762,AH762),"---")))),"---")</f>
        <v>---</v>
      </c>
      <c r="AK762" t="e">
        <f>IF(COUNTIF(CALC_CONN_TEB0187_REV01!F:F,IF(AH762&lt;&gt;"---",VLOOKUP(AD762,CALC_CONN_TEB0187_REV01!F:M,8,0),IF(IFERROR(IF(AD762=AH762,AI762,AH762),"---")="---","---",IF(COUNTIF(CALC_CONN_TEB0187_REV01!F:F,IFERROR(IF(AD762=AH762,AI762,AH762),"---"))&gt;0,"---",IFERROR(IF(AD762=AH762,AI762,AH762),"---")))))=0,IF(AH762&lt;&gt;"---",VLOOKUP(AD762,CALC_CONN_TEB0187_REV01!F:M,8,0),IF(IFERROR(IF(AD762=AH762,AI762,AH762),"---")="---","---",IF(COUNTIF(CALC_CONN_TEB0187_REV01!F:F,IFERROR(IF(AD762=AH762,AI762,AH762),"---"))&gt;0,"---",IFERROR(IF(AD762=AH762,AI762,AH762),"---")))),"---")</f>
        <v>#N/A</v>
      </c>
      <c r="AL762" t="str">
        <f t="shared" si="153"/>
        <v>--</v>
      </c>
      <c r="AM762">
        <f t="shared" si="154"/>
        <v>0</v>
      </c>
      <c r="AT762" t="str">
        <f t="shared" si="147"/>
        <v>NetJ5_A8</v>
      </c>
      <c r="AU762" t="str">
        <f t="shared" si="148"/>
        <v>--</v>
      </c>
    </row>
    <row r="763" spans="1:47" x14ac:dyDescent="0.25">
      <c r="A763" t="str">
        <f t="shared" si="143"/>
        <v>J5-A9</v>
      </c>
      <c r="B763" t="str">
        <f t="shared" si="144"/>
        <v>UFP_VBUS</v>
      </c>
      <c r="C763" t="str">
        <f t="shared" si="145"/>
        <v>J5-UFP_VBUS</v>
      </c>
      <c r="D763" t="str">
        <f t="shared" si="146"/>
        <v>J5-A9</v>
      </c>
      <c r="E763" t="s">
        <v>3062</v>
      </c>
      <c r="F763" t="s">
        <v>178</v>
      </c>
      <c r="G763" t="s">
        <v>4405</v>
      </c>
      <c r="L763" t="s">
        <v>4156</v>
      </c>
      <c r="M763" t="s">
        <v>428</v>
      </c>
      <c r="N763">
        <v>20.585899999999999</v>
      </c>
      <c r="AA763">
        <f t="shared" si="155"/>
        <v>758</v>
      </c>
      <c r="AB763" t="str">
        <f>B2B!B760</f>
        <v>J4</v>
      </c>
      <c r="AC763" t="str">
        <f>B2B!C760</f>
        <v>A38</v>
      </c>
      <c r="AD763" t="str">
        <f t="shared" si="149"/>
        <v>J4-A38</v>
      </c>
      <c r="AE763" t="e">
        <f t="shared" si="150"/>
        <v>#N/A</v>
      </c>
      <c r="AG763" t="str">
        <f t="shared" si="151"/>
        <v>--</v>
      </c>
      <c r="AH763" t="str">
        <f t="shared" si="152"/>
        <v>--</v>
      </c>
      <c r="AI763" t="str">
        <f>IFERROR(IF(IF(AG763="--",INDEX(D:D,MATCH(AE763,INDEX(B:B,MATCH(AE763,B:B,)+1):B11277,)+MATCH(AE763,B:B,)))=AD763,VLOOKUP(AE763,B:D,3,0),IF(AG763="--",INDEX(D:D,MATCH(AE763,INDEX(B:B,MATCH(AE763,B:B,)+1):B11277,)+MATCH(AE763,B:B,)),"---")),"---")</f>
        <v>---</v>
      </c>
      <c r="AJ763" t="str">
        <f>IF(COUNTIF(CALC_CONN_TEB0187_REV01!F:F,IF(AH763&lt;&gt;"---",VLOOKUP(AD763,CALC_CONN_TEB0187_REV01!F:M,8,0),IF(IFERROR(IF(AD763=AH763,AI763,AH763),"---")="---","---",IF(COUNTIF(CALC_CONN_TEB0187_REV01!F:F,IFERROR(IF(AD763=AH763,AI763,AH763),"---"))&gt;0,"---",IFERROR(IF(AD763=AH763,AI763,AH763),"---")))))=1,IF(AH763&lt;&gt;"---",VLOOKUP(AD763,CALC_CONN_TEB0187_REV01!F:M,8,0),IF(IFERROR(IF(AD763=AH763,AI763,AH763),"---")="---","---",IF(COUNTIF(CALC_CONN_TEB0187_REV01!F:F,IFERROR(IF(AD763=AH763,AI763,AH763),"---"))&gt;0,"---",IFERROR(IF(AD763=AH763,AI763,AH763),"---")))),"---")</f>
        <v>---</v>
      </c>
      <c r="AK763" t="e">
        <f>IF(COUNTIF(CALC_CONN_TEB0187_REV01!F:F,IF(AH763&lt;&gt;"---",VLOOKUP(AD763,CALC_CONN_TEB0187_REV01!F:M,8,0),IF(IFERROR(IF(AD763=AH763,AI763,AH763),"---")="---","---",IF(COUNTIF(CALC_CONN_TEB0187_REV01!F:F,IFERROR(IF(AD763=AH763,AI763,AH763),"---"))&gt;0,"---",IFERROR(IF(AD763=AH763,AI763,AH763),"---")))))=0,IF(AH763&lt;&gt;"---",VLOOKUP(AD763,CALC_CONN_TEB0187_REV01!F:M,8,0),IF(IFERROR(IF(AD763=AH763,AI763,AH763),"---")="---","---",IF(COUNTIF(CALC_CONN_TEB0187_REV01!F:F,IFERROR(IF(AD763=AH763,AI763,AH763),"---"))&gt;0,"---",IFERROR(IF(AD763=AH763,AI763,AH763),"---")))),"---")</f>
        <v>#N/A</v>
      </c>
      <c r="AL763" t="str">
        <f t="shared" si="153"/>
        <v>--</v>
      </c>
      <c r="AM763">
        <f t="shared" si="154"/>
        <v>0</v>
      </c>
      <c r="AT763" t="str">
        <f t="shared" si="147"/>
        <v>UFP_VBUS</v>
      </c>
      <c r="AU763" t="str">
        <f t="shared" si="148"/>
        <v>--</v>
      </c>
    </row>
    <row r="764" spans="1:47" x14ac:dyDescent="0.25">
      <c r="A764" t="str">
        <f t="shared" si="143"/>
        <v>J5-A12</v>
      </c>
      <c r="B764" t="str">
        <f t="shared" si="144"/>
        <v>GND</v>
      </c>
      <c r="C764" t="str">
        <f t="shared" si="145"/>
        <v>J5-GND</v>
      </c>
      <c r="D764" t="str">
        <f t="shared" si="146"/>
        <v>J5-A12</v>
      </c>
      <c r="E764" t="s">
        <v>3062</v>
      </c>
      <c r="F764" t="s">
        <v>181</v>
      </c>
      <c r="G764" t="s">
        <v>433</v>
      </c>
      <c r="L764" t="s">
        <v>4282</v>
      </c>
      <c r="M764" t="s">
        <v>428</v>
      </c>
      <c r="N764">
        <v>53.461599999999997</v>
      </c>
      <c r="AA764">
        <f t="shared" si="155"/>
        <v>759</v>
      </c>
      <c r="AB764" t="str">
        <f>B2B!B761</f>
        <v>J4</v>
      </c>
      <c r="AC764" t="str">
        <f>B2B!C761</f>
        <v>A39</v>
      </c>
      <c r="AD764" t="str">
        <f t="shared" si="149"/>
        <v>J4-A39</v>
      </c>
      <c r="AE764" t="e">
        <f t="shared" si="150"/>
        <v>#N/A</v>
      </c>
      <c r="AG764" t="str">
        <f t="shared" si="151"/>
        <v>--</v>
      </c>
      <c r="AH764" t="str">
        <f t="shared" si="152"/>
        <v>--</v>
      </c>
      <c r="AI764" t="str">
        <f>IFERROR(IF(IF(AG764="--",INDEX(D:D,MATCH(AE764,INDEX(B:B,MATCH(AE764,B:B,)+1):B11278,)+MATCH(AE764,B:B,)))=AD764,VLOOKUP(AE764,B:D,3,0),IF(AG764="--",INDEX(D:D,MATCH(AE764,INDEX(B:B,MATCH(AE764,B:B,)+1):B11278,)+MATCH(AE764,B:B,)),"---")),"---")</f>
        <v>---</v>
      </c>
      <c r="AJ764" t="str">
        <f>IF(COUNTIF(CALC_CONN_TEB0187_REV01!F:F,IF(AH764&lt;&gt;"---",VLOOKUP(AD764,CALC_CONN_TEB0187_REV01!F:M,8,0),IF(IFERROR(IF(AD764=AH764,AI764,AH764),"---")="---","---",IF(COUNTIF(CALC_CONN_TEB0187_REV01!F:F,IFERROR(IF(AD764=AH764,AI764,AH764),"---"))&gt;0,"---",IFERROR(IF(AD764=AH764,AI764,AH764),"---")))))=1,IF(AH764&lt;&gt;"---",VLOOKUP(AD764,CALC_CONN_TEB0187_REV01!F:M,8,0),IF(IFERROR(IF(AD764=AH764,AI764,AH764),"---")="---","---",IF(COUNTIF(CALC_CONN_TEB0187_REV01!F:F,IFERROR(IF(AD764=AH764,AI764,AH764),"---"))&gt;0,"---",IFERROR(IF(AD764=AH764,AI764,AH764),"---")))),"---")</f>
        <v>---</v>
      </c>
      <c r="AK764" t="e">
        <f>IF(COUNTIF(CALC_CONN_TEB0187_REV01!F:F,IF(AH764&lt;&gt;"---",VLOOKUP(AD764,CALC_CONN_TEB0187_REV01!F:M,8,0),IF(IFERROR(IF(AD764=AH764,AI764,AH764),"---")="---","---",IF(COUNTIF(CALC_CONN_TEB0187_REV01!F:F,IFERROR(IF(AD764=AH764,AI764,AH764),"---"))&gt;0,"---",IFERROR(IF(AD764=AH764,AI764,AH764),"---")))))=0,IF(AH764&lt;&gt;"---",VLOOKUP(AD764,CALC_CONN_TEB0187_REV01!F:M,8,0),IF(IFERROR(IF(AD764=AH764,AI764,AH764),"---")="---","---",IF(COUNTIF(CALC_CONN_TEB0187_REV01!F:F,IFERROR(IF(AD764=AH764,AI764,AH764),"---"))&gt;0,"---",IFERROR(IF(AD764=AH764,AI764,AH764),"---")))),"---")</f>
        <v>#N/A</v>
      </c>
      <c r="AL764" t="str">
        <f t="shared" si="153"/>
        <v>--</v>
      </c>
      <c r="AM764">
        <f t="shared" si="154"/>
        <v>0</v>
      </c>
      <c r="AT764">
        <f t="shared" si="147"/>
        <v>0</v>
      </c>
      <c r="AU764">
        <f t="shared" si="148"/>
        <v>0</v>
      </c>
    </row>
    <row r="765" spans="1:47" x14ac:dyDescent="0.25">
      <c r="A765" t="str">
        <f t="shared" si="143"/>
        <v>J5-B1</v>
      </c>
      <c r="B765" t="str">
        <f t="shared" si="144"/>
        <v>GND</v>
      </c>
      <c r="C765" t="str">
        <f t="shared" si="145"/>
        <v>J5-GND</v>
      </c>
      <c r="D765" t="str">
        <f t="shared" si="146"/>
        <v>J5-B1</v>
      </c>
      <c r="E765" t="s">
        <v>3062</v>
      </c>
      <c r="F765" t="s">
        <v>230</v>
      </c>
      <c r="G765" t="s">
        <v>433</v>
      </c>
      <c r="L765" t="s">
        <v>4160</v>
      </c>
      <c r="M765" t="s">
        <v>428</v>
      </c>
      <c r="N765">
        <v>48.219499999999996</v>
      </c>
      <c r="AA765">
        <f t="shared" si="155"/>
        <v>760</v>
      </c>
      <c r="AB765" t="str">
        <f>B2B!B762</f>
        <v>J4</v>
      </c>
      <c r="AC765" t="str">
        <f>B2B!C762</f>
        <v>A40</v>
      </c>
      <c r="AD765" t="str">
        <f t="shared" si="149"/>
        <v>J4-A40</v>
      </c>
      <c r="AE765" t="e">
        <f t="shared" si="150"/>
        <v>#N/A</v>
      </c>
      <c r="AG765" t="str">
        <f t="shared" si="151"/>
        <v>--</v>
      </c>
      <c r="AH765" t="str">
        <f t="shared" si="152"/>
        <v>--</v>
      </c>
      <c r="AI765" t="str">
        <f>IFERROR(IF(IF(AG765="--",INDEX(D:D,MATCH(AE765,INDEX(B:B,MATCH(AE765,B:B,)+1):B11279,)+MATCH(AE765,B:B,)))=AD765,VLOOKUP(AE765,B:D,3,0),IF(AG765="--",INDEX(D:D,MATCH(AE765,INDEX(B:B,MATCH(AE765,B:B,)+1):B11279,)+MATCH(AE765,B:B,)),"---")),"---")</f>
        <v>---</v>
      </c>
      <c r="AJ765" t="str">
        <f>IF(COUNTIF(CALC_CONN_TEB0187_REV01!F:F,IF(AH765&lt;&gt;"---",VLOOKUP(AD765,CALC_CONN_TEB0187_REV01!F:M,8,0),IF(IFERROR(IF(AD765=AH765,AI765,AH765),"---")="---","---",IF(COUNTIF(CALC_CONN_TEB0187_REV01!F:F,IFERROR(IF(AD765=AH765,AI765,AH765),"---"))&gt;0,"---",IFERROR(IF(AD765=AH765,AI765,AH765),"---")))))=1,IF(AH765&lt;&gt;"---",VLOOKUP(AD765,CALC_CONN_TEB0187_REV01!F:M,8,0),IF(IFERROR(IF(AD765=AH765,AI765,AH765),"---")="---","---",IF(COUNTIF(CALC_CONN_TEB0187_REV01!F:F,IFERROR(IF(AD765=AH765,AI765,AH765),"---"))&gt;0,"---",IFERROR(IF(AD765=AH765,AI765,AH765),"---")))),"---")</f>
        <v>---</v>
      </c>
      <c r="AK765" t="e">
        <f>IF(COUNTIF(CALC_CONN_TEB0187_REV01!F:F,IF(AH765&lt;&gt;"---",VLOOKUP(AD765,CALC_CONN_TEB0187_REV01!F:M,8,0),IF(IFERROR(IF(AD765=AH765,AI765,AH765),"---")="---","---",IF(COUNTIF(CALC_CONN_TEB0187_REV01!F:F,IFERROR(IF(AD765=AH765,AI765,AH765),"---"))&gt;0,"---",IFERROR(IF(AD765=AH765,AI765,AH765),"---")))))=0,IF(AH765&lt;&gt;"---",VLOOKUP(AD765,CALC_CONN_TEB0187_REV01!F:M,8,0),IF(IFERROR(IF(AD765=AH765,AI765,AH765),"---")="---","---",IF(COUNTIF(CALC_CONN_TEB0187_REV01!F:F,IFERROR(IF(AD765=AH765,AI765,AH765),"---"))&gt;0,"---",IFERROR(IF(AD765=AH765,AI765,AH765),"---")))),"---")</f>
        <v>#N/A</v>
      </c>
      <c r="AL765" t="str">
        <f t="shared" si="153"/>
        <v>--</v>
      </c>
      <c r="AM765">
        <f t="shared" si="154"/>
        <v>0</v>
      </c>
      <c r="AT765">
        <f t="shared" si="147"/>
        <v>0</v>
      </c>
      <c r="AU765">
        <f t="shared" si="148"/>
        <v>0</v>
      </c>
    </row>
    <row r="766" spans="1:47" x14ac:dyDescent="0.25">
      <c r="A766" t="str">
        <f t="shared" si="143"/>
        <v>J5-B4</v>
      </c>
      <c r="B766" t="str">
        <f t="shared" si="144"/>
        <v>UFP_VBUS</v>
      </c>
      <c r="C766" t="str">
        <f t="shared" si="145"/>
        <v>J5-UFP_VBUS</v>
      </c>
      <c r="D766" t="str">
        <f t="shared" si="146"/>
        <v>J5-B4</v>
      </c>
      <c r="E766" t="s">
        <v>3062</v>
      </c>
      <c r="F766" t="s">
        <v>233</v>
      </c>
      <c r="G766" t="s">
        <v>4405</v>
      </c>
      <c r="L766" t="s">
        <v>3924</v>
      </c>
      <c r="M766" t="s">
        <v>428</v>
      </c>
      <c r="N766">
        <v>43.361699999999999</v>
      </c>
      <c r="AA766">
        <f t="shared" si="155"/>
        <v>761</v>
      </c>
      <c r="AB766" t="str">
        <f>B2B!B763</f>
        <v>J4</v>
      </c>
      <c r="AC766" t="str">
        <f>B2B!C763</f>
        <v>A41</v>
      </c>
      <c r="AD766" t="str">
        <f t="shared" si="149"/>
        <v>J4-A41</v>
      </c>
      <c r="AE766" t="e">
        <f t="shared" si="150"/>
        <v>#N/A</v>
      </c>
      <c r="AG766" t="str">
        <f t="shared" si="151"/>
        <v>--</v>
      </c>
      <c r="AH766" t="str">
        <f t="shared" si="152"/>
        <v>--</v>
      </c>
      <c r="AI766" t="str">
        <f>IFERROR(IF(IF(AG766="--",INDEX(D:D,MATCH(AE766,INDEX(B:B,MATCH(AE766,B:B,)+1):B11280,)+MATCH(AE766,B:B,)))=AD766,VLOOKUP(AE766,B:D,3,0),IF(AG766="--",INDEX(D:D,MATCH(AE766,INDEX(B:B,MATCH(AE766,B:B,)+1):B11280,)+MATCH(AE766,B:B,)),"---")),"---")</f>
        <v>---</v>
      </c>
      <c r="AJ766" t="str">
        <f>IF(COUNTIF(CALC_CONN_TEB0187_REV01!F:F,IF(AH766&lt;&gt;"---",VLOOKUP(AD766,CALC_CONN_TEB0187_REV01!F:M,8,0),IF(IFERROR(IF(AD766=AH766,AI766,AH766),"---")="---","---",IF(COUNTIF(CALC_CONN_TEB0187_REV01!F:F,IFERROR(IF(AD766=AH766,AI766,AH766),"---"))&gt;0,"---",IFERROR(IF(AD766=AH766,AI766,AH766),"---")))))=1,IF(AH766&lt;&gt;"---",VLOOKUP(AD766,CALC_CONN_TEB0187_REV01!F:M,8,0),IF(IFERROR(IF(AD766=AH766,AI766,AH766),"---")="---","---",IF(COUNTIF(CALC_CONN_TEB0187_REV01!F:F,IFERROR(IF(AD766=AH766,AI766,AH766),"---"))&gt;0,"---",IFERROR(IF(AD766=AH766,AI766,AH766),"---")))),"---")</f>
        <v>---</v>
      </c>
      <c r="AK766" t="e">
        <f>IF(COUNTIF(CALC_CONN_TEB0187_REV01!F:F,IF(AH766&lt;&gt;"---",VLOOKUP(AD766,CALC_CONN_TEB0187_REV01!F:M,8,0),IF(IFERROR(IF(AD766=AH766,AI766,AH766),"---")="---","---",IF(COUNTIF(CALC_CONN_TEB0187_REV01!F:F,IFERROR(IF(AD766=AH766,AI766,AH766),"---"))&gt;0,"---",IFERROR(IF(AD766=AH766,AI766,AH766),"---")))))=0,IF(AH766&lt;&gt;"---",VLOOKUP(AD766,CALC_CONN_TEB0187_REV01!F:M,8,0),IF(IFERROR(IF(AD766=AH766,AI766,AH766),"---")="---","---",IF(COUNTIF(CALC_CONN_TEB0187_REV01!F:F,IFERROR(IF(AD766=AH766,AI766,AH766),"---"))&gt;0,"---",IFERROR(IF(AD766=AH766,AI766,AH766),"---")))),"---")</f>
        <v>#N/A</v>
      </c>
      <c r="AL766" t="str">
        <f t="shared" si="153"/>
        <v>--</v>
      </c>
      <c r="AM766">
        <f t="shared" si="154"/>
        <v>0</v>
      </c>
      <c r="AT766" t="str">
        <f t="shared" si="147"/>
        <v>UFP_VBUS</v>
      </c>
      <c r="AU766" t="str">
        <f t="shared" si="148"/>
        <v>--</v>
      </c>
    </row>
    <row r="767" spans="1:47" x14ac:dyDescent="0.25">
      <c r="A767" t="str">
        <f t="shared" si="143"/>
        <v>J5-B5</v>
      </c>
      <c r="B767" t="str">
        <f t="shared" si="144"/>
        <v>UFP_CC2</v>
      </c>
      <c r="C767" t="str">
        <f t="shared" si="145"/>
        <v>J5-UFP_CC2</v>
      </c>
      <c r="D767" t="str">
        <f t="shared" si="146"/>
        <v>J5-B5</v>
      </c>
      <c r="E767" t="s">
        <v>3062</v>
      </c>
      <c r="F767" t="s">
        <v>234</v>
      </c>
      <c r="G767" t="s">
        <v>4411</v>
      </c>
      <c r="L767" t="s">
        <v>3922</v>
      </c>
      <c r="M767" t="s">
        <v>428</v>
      </c>
      <c r="N767">
        <v>43.390900000000002</v>
      </c>
      <c r="AA767">
        <f t="shared" si="155"/>
        <v>762</v>
      </c>
      <c r="AB767" t="str">
        <f>B2B!B764</f>
        <v>J4</v>
      </c>
      <c r="AC767" t="str">
        <f>B2B!C764</f>
        <v>A42</v>
      </c>
      <c r="AD767" t="str">
        <f t="shared" si="149"/>
        <v>J4-A42</v>
      </c>
      <c r="AE767" t="e">
        <f t="shared" si="150"/>
        <v>#N/A</v>
      </c>
      <c r="AG767" t="str">
        <f t="shared" si="151"/>
        <v>--</v>
      </c>
      <c r="AH767" t="str">
        <f t="shared" si="152"/>
        <v>--</v>
      </c>
      <c r="AI767" t="str">
        <f>IFERROR(IF(IF(AG767="--",INDEX(D:D,MATCH(AE767,INDEX(B:B,MATCH(AE767,B:B,)+1):B11281,)+MATCH(AE767,B:B,)))=AD767,VLOOKUP(AE767,B:D,3,0),IF(AG767="--",INDEX(D:D,MATCH(AE767,INDEX(B:B,MATCH(AE767,B:B,)+1):B11281,)+MATCH(AE767,B:B,)),"---")),"---")</f>
        <v>---</v>
      </c>
      <c r="AJ767" t="str">
        <f>IF(COUNTIF(CALC_CONN_TEB0187_REV01!F:F,IF(AH767&lt;&gt;"---",VLOOKUP(AD767,CALC_CONN_TEB0187_REV01!F:M,8,0),IF(IFERROR(IF(AD767=AH767,AI767,AH767),"---")="---","---",IF(COUNTIF(CALC_CONN_TEB0187_REV01!F:F,IFERROR(IF(AD767=AH767,AI767,AH767),"---"))&gt;0,"---",IFERROR(IF(AD767=AH767,AI767,AH767),"---")))))=1,IF(AH767&lt;&gt;"---",VLOOKUP(AD767,CALC_CONN_TEB0187_REV01!F:M,8,0),IF(IFERROR(IF(AD767=AH767,AI767,AH767),"---")="---","---",IF(COUNTIF(CALC_CONN_TEB0187_REV01!F:F,IFERROR(IF(AD767=AH767,AI767,AH767),"---"))&gt;0,"---",IFERROR(IF(AD767=AH767,AI767,AH767),"---")))),"---")</f>
        <v>---</v>
      </c>
      <c r="AK767" t="e">
        <f>IF(COUNTIF(CALC_CONN_TEB0187_REV01!F:F,IF(AH767&lt;&gt;"---",VLOOKUP(AD767,CALC_CONN_TEB0187_REV01!F:M,8,0),IF(IFERROR(IF(AD767=AH767,AI767,AH767),"---")="---","---",IF(COUNTIF(CALC_CONN_TEB0187_REV01!F:F,IFERROR(IF(AD767=AH767,AI767,AH767),"---"))&gt;0,"---",IFERROR(IF(AD767=AH767,AI767,AH767),"---")))))=0,IF(AH767&lt;&gt;"---",VLOOKUP(AD767,CALC_CONN_TEB0187_REV01!F:M,8,0),IF(IFERROR(IF(AD767=AH767,AI767,AH767),"---")="---","---",IF(COUNTIF(CALC_CONN_TEB0187_REV01!F:F,IFERROR(IF(AD767=AH767,AI767,AH767),"---"))&gt;0,"---",IFERROR(IF(AD767=AH767,AI767,AH767),"---")))),"---")</f>
        <v>#N/A</v>
      </c>
      <c r="AL767" t="str">
        <f t="shared" si="153"/>
        <v>--</v>
      </c>
      <c r="AM767">
        <f t="shared" si="154"/>
        <v>0</v>
      </c>
      <c r="AT767" t="str">
        <f t="shared" si="147"/>
        <v>UFP_CC2</v>
      </c>
      <c r="AU767" t="str">
        <f t="shared" si="148"/>
        <v>--</v>
      </c>
    </row>
    <row r="768" spans="1:47" x14ac:dyDescent="0.25">
      <c r="A768" t="str">
        <f t="shared" si="143"/>
        <v>J5-B6</v>
      </c>
      <c r="B768" t="str">
        <f t="shared" si="144"/>
        <v>UFPD_P</v>
      </c>
      <c r="C768" t="str">
        <f t="shared" si="145"/>
        <v>J5-UFPD_P</v>
      </c>
      <c r="D768" t="str">
        <f t="shared" si="146"/>
        <v>J5-B6</v>
      </c>
      <c r="E768" t="s">
        <v>3062</v>
      </c>
      <c r="F768" t="s">
        <v>235</v>
      </c>
      <c r="G768" t="s">
        <v>4408</v>
      </c>
      <c r="L768" t="s">
        <v>3844</v>
      </c>
      <c r="M768" t="s">
        <v>428</v>
      </c>
      <c r="N768">
        <v>34.863799999999998</v>
      </c>
      <c r="AA768">
        <f t="shared" si="155"/>
        <v>763</v>
      </c>
      <c r="AB768" t="str">
        <f>B2B!B765</f>
        <v>J4</v>
      </c>
      <c r="AC768" t="str">
        <f>B2B!C765</f>
        <v>A43</v>
      </c>
      <c r="AD768" t="str">
        <f t="shared" si="149"/>
        <v>J4-A43</v>
      </c>
      <c r="AE768" t="e">
        <f t="shared" si="150"/>
        <v>#N/A</v>
      </c>
      <c r="AG768" t="str">
        <f t="shared" si="151"/>
        <v>--</v>
      </c>
      <c r="AH768" t="str">
        <f t="shared" si="152"/>
        <v>--</v>
      </c>
      <c r="AI768" t="str">
        <f>IFERROR(IF(IF(AG768="--",INDEX(D:D,MATCH(AE768,INDEX(B:B,MATCH(AE768,B:B,)+1):B11282,)+MATCH(AE768,B:B,)))=AD768,VLOOKUP(AE768,B:D,3,0),IF(AG768="--",INDEX(D:D,MATCH(AE768,INDEX(B:B,MATCH(AE768,B:B,)+1):B11282,)+MATCH(AE768,B:B,)),"---")),"---")</f>
        <v>---</v>
      </c>
      <c r="AJ768" t="str">
        <f>IF(COUNTIF(CALC_CONN_TEB0187_REV01!F:F,IF(AH768&lt;&gt;"---",VLOOKUP(AD768,CALC_CONN_TEB0187_REV01!F:M,8,0),IF(IFERROR(IF(AD768=AH768,AI768,AH768),"---")="---","---",IF(COUNTIF(CALC_CONN_TEB0187_REV01!F:F,IFERROR(IF(AD768=AH768,AI768,AH768),"---"))&gt;0,"---",IFERROR(IF(AD768=AH768,AI768,AH768),"---")))))=1,IF(AH768&lt;&gt;"---",VLOOKUP(AD768,CALC_CONN_TEB0187_REV01!F:M,8,0),IF(IFERROR(IF(AD768=AH768,AI768,AH768),"---")="---","---",IF(COUNTIF(CALC_CONN_TEB0187_REV01!F:F,IFERROR(IF(AD768=AH768,AI768,AH768),"---"))&gt;0,"---",IFERROR(IF(AD768=AH768,AI768,AH768),"---")))),"---")</f>
        <v>---</v>
      </c>
      <c r="AK768" t="e">
        <f>IF(COUNTIF(CALC_CONN_TEB0187_REV01!F:F,IF(AH768&lt;&gt;"---",VLOOKUP(AD768,CALC_CONN_TEB0187_REV01!F:M,8,0),IF(IFERROR(IF(AD768=AH768,AI768,AH768),"---")="---","---",IF(COUNTIF(CALC_CONN_TEB0187_REV01!F:F,IFERROR(IF(AD768=AH768,AI768,AH768),"---"))&gt;0,"---",IFERROR(IF(AD768=AH768,AI768,AH768),"---")))))=0,IF(AH768&lt;&gt;"---",VLOOKUP(AD768,CALC_CONN_TEB0187_REV01!F:M,8,0),IF(IFERROR(IF(AD768=AH768,AI768,AH768),"---")="---","---",IF(COUNTIF(CALC_CONN_TEB0187_REV01!F:F,IFERROR(IF(AD768=AH768,AI768,AH768),"---"))&gt;0,"---",IFERROR(IF(AD768=AH768,AI768,AH768),"---")))),"---")</f>
        <v>#N/A</v>
      </c>
      <c r="AL768" t="str">
        <f t="shared" si="153"/>
        <v>--</v>
      </c>
      <c r="AM768">
        <f t="shared" si="154"/>
        <v>0</v>
      </c>
      <c r="AT768" t="str">
        <f t="shared" si="147"/>
        <v>UFPD_P</v>
      </c>
      <c r="AU768" t="str">
        <f t="shared" si="148"/>
        <v>--</v>
      </c>
    </row>
    <row r="769" spans="1:47" x14ac:dyDescent="0.25">
      <c r="A769" t="str">
        <f t="shared" si="143"/>
        <v>J5-B7</v>
      </c>
      <c r="B769" t="str">
        <f t="shared" si="144"/>
        <v>UFPD_N</v>
      </c>
      <c r="C769" t="str">
        <f t="shared" si="145"/>
        <v>J5-UFPD_N</v>
      </c>
      <c r="D769" t="str">
        <f t="shared" si="146"/>
        <v>J5-B7</v>
      </c>
      <c r="E769" t="s">
        <v>3062</v>
      </c>
      <c r="F769" t="s">
        <v>236</v>
      </c>
      <c r="G769" t="s">
        <v>4409</v>
      </c>
      <c r="L769" t="s">
        <v>3842</v>
      </c>
      <c r="M769" t="s">
        <v>428</v>
      </c>
      <c r="N769">
        <v>34.869199999999999</v>
      </c>
      <c r="AA769">
        <f t="shared" si="155"/>
        <v>764</v>
      </c>
      <c r="AB769" t="str">
        <f>B2B!B766</f>
        <v>J4</v>
      </c>
      <c r="AC769" t="str">
        <f>B2B!C766</f>
        <v>A44</v>
      </c>
      <c r="AD769" t="str">
        <f t="shared" si="149"/>
        <v>J4-A44</v>
      </c>
      <c r="AE769" t="e">
        <f t="shared" si="150"/>
        <v>#N/A</v>
      </c>
      <c r="AG769" t="str">
        <f t="shared" si="151"/>
        <v>--</v>
      </c>
      <c r="AH769" t="str">
        <f t="shared" si="152"/>
        <v>--</v>
      </c>
      <c r="AI769" t="str">
        <f>IFERROR(IF(IF(AG769="--",INDEX(D:D,MATCH(AE769,INDEX(B:B,MATCH(AE769,B:B,)+1):B11283,)+MATCH(AE769,B:B,)))=AD769,VLOOKUP(AE769,B:D,3,0),IF(AG769="--",INDEX(D:D,MATCH(AE769,INDEX(B:B,MATCH(AE769,B:B,)+1):B11283,)+MATCH(AE769,B:B,)),"---")),"---")</f>
        <v>---</v>
      </c>
      <c r="AJ769" t="str">
        <f>IF(COUNTIF(CALC_CONN_TEB0187_REV01!F:F,IF(AH769&lt;&gt;"---",VLOOKUP(AD769,CALC_CONN_TEB0187_REV01!F:M,8,0),IF(IFERROR(IF(AD769=AH769,AI769,AH769),"---")="---","---",IF(COUNTIF(CALC_CONN_TEB0187_REV01!F:F,IFERROR(IF(AD769=AH769,AI769,AH769),"---"))&gt;0,"---",IFERROR(IF(AD769=AH769,AI769,AH769),"---")))))=1,IF(AH769&lt;&gt;"---",VLOOKUP(AD769,CALC_CONN_TEB0187_REV01!F:M,8,0),IF(IFERROR(IF(AD769=AH769,AI769,AH769),"---")="---","---",IF(COUNTIF(CALC_CONN_TEB0187_REV01!F:F,IFERROR(IF(AD769=AH769,AI769,AH769),"---"))&gt;0,"---",IFERROR(IF(AD769=AH769,AI769,AH769),"---")))),"---")</f>
        <v>---</v>
      </c>
      <c r="AK769" t="e">
        <f>IF(COUNTIF(CALC_CONN_TEB0187_REV01!F:F,IF(AH769&lt;&gt;"---",VLOOKUP(AD769,CALC_CONN_TEB0187_REV01!F:M,8,0),IF(IFERROR(IF(AD769=AH769,AI769,AH769),"---")="---","---",IF(COUNTIF(CALC_CONN_TEB0187_REV01!F:F,IFERROR(IF(AD769=AH769,AI769,AH769),"---"))&gt;0,"---",IFERROR(IF(AD769=AH769,AI769,AH769),"---")))))=0,IF(AH769&lt;&gt;"---",VLOOKUP(AD769,CALC_CONN_TEB0187_REV01!F:M,8,0),IF(IFERROR(IF(AD769=AH769,AI769,AH769),"---")="---","---",IF(COUNTIF(CALC_CONN_TEB0187_REV01!F:F,IFERROR(IF(AD769=AH769,AI769,AH769),"---"))&gt;0,"---",IFERROR(IF(AD769=AH769,AI769,AH769),"---")))),"---")</f>
        <v>#N/A</v>
      </c>
      <c r="AL769" t="str">
        <f t="shared" si="153"/>
        <v>--</v>
      </c>
      <c r="AM769">
        <f t="shared" si="154"/>
        <v>0</v>
      </c>
      <c r="AT769" t="str">
        <f t="shared" si="147"/>
        <v>UFPD_N</v>
      </c>
      <c r="AU769" t="str">
        <f t="shared" si="148"/>
        <v>--</v>
      </c>
    </row>
    <row r="770" spans="1:47" x14ac:dyDescent="0.25">
      <c r="A770" t="str">
        <f t="shared" si="143"/>
        <v>J5-B8</v>
      </c>
      <c r="B770" t="str">
        <f t="shared" si="144"/>
        <v>NetJ5_B8</v>
      </c>
      <c r="C770" t="str">
        <f t="shared" si="145"/>
        <v>J5-NetJ5_B8</v>
      </c>
      <c r="D770" t="str">
        <f t="shared" si="146"/>
        <v>J5-B8</v>
      </c>
      <c r="E770" t="s">
        <v>3062</v>
      </c>
      <c r="F770" t="s">
        <v>237</v>
      </c>
      <c r="G770" t="s">
        <v>4412</v>
      </c>
      <c r="L770" t="s">
        <v>3928</v>
      </c>
      <c r="M770" t="s">
        <v>428</v>
      </c>
      <c r="N770">
        <v>46.418799999999997</v>
      </c>
      <c r="AA770">
        <f t="shared" si="155"/>
        <v>765</v>
      </c>
      <c r="AB770" t="str">
        <f>B2B!B767</f>
        <v>J4</v>
      </c>
      <c r="AC770" t="str">
        <f>B2B!C767</f>
        <v>A45</v>
      </c>
      <c r="AD770" t="str">
        <f t="shared" si="149"/>
        <v>J4-A45</v>
      </c>
      <c r="AE770" t="e">
        <f t="shared" si="150"/>
        <v>#N/A</v>
      </c>
      <c r="AG770" t="str">
        <f t="shared" si="151"/>
        <v>--</v>
      </c>
      <c r="AH770" t="str">
        <f t="shared" si="152"/>
        <v>--</v>
      </c>
      <c r="AI770" t="str">
        <f>IFERROR(IF(IF(AG770="--",INDEX(D:D,MATCH(AE770,INDEX(B:B,MATCH(AE770,B:B,)+1):B11284,)+MATCH(AE770,B:B,)))=AD770,VLOOKUP(AE770,B:D,3,0),IF(AG770="--",INDEX(D:D,MATCH(AE770,INDEX(B:B,MATCH(AE770,B:B,)+1):B11284,)+MATCH(AE770,B:B,)),"---")),"---")</f>
        <v>---</v>
      </c>
      <c r="AJ770" t="str">
        <f>IF(COUNTIF(CALC_CONN_TEB0187_REV01!F:F,IF(AH770&lt;&gt;"---",VLOOKUP(AD770,CALC_CONN_TEB0187_REV01!F:M,8,0),IF(IFERROR(IF(AD770=AH770,AI770,AH770),"---")="---","---",IF(COUNTIF(CALC_CONN_TEB0187_REV01!F:F,IFERROR(IF(AD770=AH770,AI770,AH770),"---"))&gt;0,"---",IFERROR(IF(AD770=AH770,AI770,AH770),"---")))))=1,IF(AH770&lt;&gt;"---",VLOOKUP(AD770,CALC_CONN_TEB0187_REV01!F:M,8,0),IF(IFERROR(IF(AD770=AH770,AI770,AH770),"---")="---","---",IF(COUNTIF(CALC_CONN_TEB0187_REV01!F:F,IFERROR(IF(AD770=AH770,AI770,AH770),"---"))&gt;0,"---",IFERROR(IF(AD770=AH770,AI770,AH770),"---")))),"---")</f>
        <v>---</v>
      </c>
      <c r="AK770" t="e">
        <f>IF(COUNTIF(CALC_CONN_TEB0187_REV01!F:F,IF(AH770&lt;&gt;"---",VLOOKUP(AD770,CALC_CONN_TEB0187_REV01!F:M,8,0),IF(IFERROR(IF(AD770=AH770,AI770,AH770),"---")="---","---",IF(COUNTIF(CALC_CONN_TEB0187_REV01!F:F,IFERROR(IF(AD770=AH770,AI770,AH770),"---"))&gt;0,"---",IFERROR(IF(AD770=AH770,AI770,AH770),"---")))))=0,IF(AH770&lt;&gt;"---",VLOOKUP(AD770,CALC_CONN_TEB0187_REV01!F:M,8,0),IF(IFERROR(IF(AD770=AH770,AI770,AH770),"---")="---","---",IF(COUNTIF(CALC_CONN_TEB0187_REV01!F:F,IFERROR(IF(AD770=AH770,AI770,AH770),"---"))&gt;0,"---",IFERROR(IF(AD770=AH770,AI770,AH770),"---")))),"---")</f>
        <v>#N/A</v>
      </c>
      <c r="AL770" t="str">
        <f t="shared" si="153"/>
        <v>--</v>
      </c>
      <c r="AM770">
        <f t="shared" si="154"/>
        <v>0</v>
      </c>
      <c r="AT770" t="str">
        <f t="shared" si="147"/>
        <v>NetJ5_B8</v>
      </c>
      <c r="AU770" t="str">
        <f t="shared" si="148"/>
        <v>--</v>
      </c>
    </row>
    <row r="771" spans="1:47" x14ac:dyDescent="0.25">
      <c r="A771" t="str">
        <f t="shared" si="143"/>
        <v>J5-B9</v>
      </c>
      <c r="B771" t="str">
        <f t="shared" si="144"/>
        <v>UFP_VBUS</v>
      </c>
      <c r="C771" t="str">
        <f t="shared" si="145"/>
        <v>J5-UFP_VBUS</v>
      </c>
      <c r="D771" t="str">
        <f t="shared" si="146"/>
        <v>J5-B9</v>
      </c>
      <c r="E771" t="s">
        <v>3062</v>
      </c>
      <c r="F771" t="s">
        <v>238</v>
      </c>
      <c r="G771" t="s">
        <v>4405</v>
      </c>
      <c r="L771" t="s">
        <v>3927</v>
      </c>
      <c r="M771" t="s">
        <v>428</v>
      </c>
      <c r="N771">
        <v>46.435600000000001</v>
      </c>
      <c r="AA771">
        <f t="shared" si="155"/>
        <v>766</v>
      </c>
      <c r="AB771" t="str">
        <f>B2B!B768</f>
        <v>J4</v>
      </c>
      <c r="AC771" t="str">
        <f>B2B!C768</f>
        <v>A46</v>
      </c>
      <c r="AD771" t="str">
        <f t="shared" si="149"/>
        <v>J4-A46</v>
      </c>
      <c r="AE771" t="e">
        <f t="shared" si="150"/>
        <v>#N/A</v>
      </c>
      <c r="AG771" t="str">
        <f t="shared" si="151"/>
        <v>--</v>
      </c>
      <c r="AH771" t="str">
        <f t="shared" si="152"/>
        <v>--</v>
      </c>
      <c r="AI771" t="str">
        <f>IFERROR(IF(IF(AG771="--",INDEX(D:D,MATCH(AE771,INDEX(B:B,MATCH(AE771,B:B,)+1):B11285,)+MATCH(AE771,B:B,)))=AD771,VLOOKUP(AE771,B:D,3,0),IF(AG771="--",INDEX(D:D,MATCH(AE771,INDEX(B:B,MATCH(AE771,B:B,)+1):B11285,)+MATCH(AE771,B:B,)),"---")),"---")</f>
        <v>---</v>
      </c>
      <c r="AJ771" t="str">
        <f>IF(COUNTIF(CALC_CONN_TEB0187_REV01!F:F,IF(AH771&lt;&gt;"---",VLOOKUP(AD771,CALC_CONN_TEB0187_REV01!F:M,8,0),IF(IFERROR(IF(AD771=AH771,AI771,AH771),"---")="---","---",IF(COUNTIF(CALC_CONN_TEB0187_REV01!F:F,IFERROR(IF(AD771=AH771,AI771,AH771),"---"))&gt;0,"---",IFERROR(IF(AD771=AH771,AI771,AH771),"---")))))=1,IF(AH771&lt;&gt;"---",VLOOKUP(AD771,CALC_CONN_TEB0187_REV01!F:M,8,0),IF(IFERROR(IF(AD771=AH771,AI771,AH771),"---")="---","---",IF(COUNTIF(CALC_CONN_TEB0187_REV01!F:F,IFERROR(IF(AD771=AH771,AI771,AH771),"---"))&gt;0,"---",IFERROR(IF(AD771=AH771,AI771,AH771),"---")))),"---")</f>
        <v>---</v>
      </c>
      <c r="AK771" t="e">
        <f>IF(COUNTIF(CALC_CONN_TEB0187_REV01!F:F,IF(AH771&lt;&gt;"---",VLOOKUP(AD771,CALC_CONN_TEB0187_REV01!F:M,8,0),IF(IFERROR(IF(AD771=AH771,AI771,AH771),"---")="---","---",IF(COUNTIF(CALC_CONN_TEB0187_REV01!F:F,IFERROR(IF(AD771=AH771,AI771,AH771),"---"))&gt;0,"---",IFERROR(IF(AD771=AH771,AI771,AH771),"---")))))=0,IF(AH771&lt;&gt;"---",VLOOKUP(AD771,CALC_CONN_TEB0187_REV01!F:M,8,0),IF(IFERROR(IF(AD771=AH771,AI771,AH771),"---")="---","---",IF(COUNTIF(CALC_CONN_TEB0187_REV01!F:F,IFERROR(IF(AD771=AH771,AI771,AH771),"---"))&gt;0,"---",IFERROR(IF(AD771=AH771,AI771,AH771),"---")))),"---")</f>
        <v>#N/A</v>
      </c>
      <c r="AL771" t="str">
        <f t="shared" si="153"/>
        <v>--</v>
      </c>
      <c r="AM771">
        <f t="shared" si="154"/>
        <v>0</v>
      </c>
      <c r="AT771" t="str">
        <f t="shared" si="147"/>
        <v>UFP_VBUS</v>
      </c>
      <c r="AU771" t="str">
        <f t="shared" si="148"/>
        <v>--</v>
      </c>
    </row>
    <row r="772" spans="1:47" x14ac:dyDescent="0.25">
      <c r="A772" t="str">
        <f t="shared" si="143"/>
        <v>J5-B12</v>
      </c>
      <c r="B772" t="str">
        <f t="shared" si="144"/>
        <v>GND</v>
      </c>
      <c r="C772" t="str">
        <f t="shared" si="145"/>
        <v>J5-GND</v>
      </c>
      <c r="D772" t="str">
        <f t="shared" si="146"/>
        <v>J5-B12</v>
      </c>
      <c r="E772" t="s">
        <v>3062</v>
      </c>
      <c r="F772" t="s">
        <v>241</v>
      </c>
      <c r="G772" t="s">
        <v>433</v>
      </c>
      <c r="L772" t="s">
        <v>3849</v>
      </c>
      <c r="M772" t="s">
        <v>428</v>
      </c>
      <c r="N772">
        <v>35.492699999999999</v>
      </c>
      <c r="AA772">
        <f t="shared" si="155"/>
        <v>767</v>
      </c>
      <c r="AB772" t="str">
        <f>B2B!B769</f>
        <v>J4</v>
      </c>
      <c r="AC772" t="str">
        <f>B2B!C769</f>
        <v>A47</v>
      </c>
      <c r="AD772" t="str">
        <f t="shared" si="149"/>
        <v>J4-A47</v>
      </c>
      <c r="AE772" t="e">
        <f t="shared" si="150"/>
        <v>#N/A</v>
      </c>
      <c r="AG772" t="str">
        <f t="shared" si="151"/>
        <v>--</v>
      </c>
      <c r="AH772" t="str">
        <f t="shared" si="152"/>
        <v>--</v>
      </c>
      <c r="AI772" t="str">
        <f>IFERROR(IF(IF(AG772="--",INDEX(D:D,MATCH(AE772,INDEX(B:B,MATCH(AE772,B:B,)+1):B11286,)+MATCH(AE772,B:B,)))=AD772,VLOOKUP(AE772,B:D,3,0),IF(AG772="--",INDEX(D:D,MATCH(AE772,INDEX(B:B,MATCH(AE772,B:B,)+1):B11286,)+MATCH(AE772,B:B,)),"---")),"---")</f>
        <v>---</v>
      </c>
      <c r="AJ772" t="str">
        <f>IF(COUNTIF(CALC_CONN_TEB0187_REV01!F:F,IF(AH772&lt;&gt;"---",VLOOKUP(AD772,CALC_CONN_TEB0187_REV01!F:M,8,0),IF(IFERROR(IF(AD772=AH772,AI772,AH772),"---")="---","---",IF(COUNTIF(CALC_CONN_TEB0187_REV01!F:F,IFERROR(IF(AD772=AH772,AI772,AH772),"---"))&gt;0,"---",IFERROR(IF(AD772=AH772,AI772,AH772),"---")))))=1,IF(AH772&lt;&gt;"---",VLOOKUP(AD772,CALC_CONN_TEB0187_REV01!F:M,8,0),IF(IFERROR(IF(AD772=AH772,AI772,AH772),"---")="---","---",IF(COUNTIF(CALC_CONN_TEB0187_REV01!F:F,IFERROR(IF(AD772=AH772,AI772,AH772),"---"))&gt;0,"---",IFERROR(IF(AD772=AH772,AI772,AH772),"---")))),"---")</f>
        <v>---</v>
      </c>
      <c r="AK772" t="e">
        <f>IF(COUNTIF(CALC_CONN_TEB0187_REV01!F:F,IF(AH772&lt;&gt;"---",VLOOKUP(AD772,CALC_CONN_TEB0187_REV01!F:M,8,0),IF(IFERROR(IF(AD772=AH772,AI772,AH772),"---")="---","---",IF(COUNTIF(CALC_CONN_TEB0187_REV01!F:F,IFERROR(IF(AD772=AH772,AI772,AH772),"---"))&gt;0,"---",IFERROR(IF(AD772=AH772,AI772,AH772),"---")))))=0,IF(AH772&lt;&gt;"---",VLOOKUP(AD772,CALC_CONN_TEB0187_REV01!F:M,8,0),IF(IFERROR(IF(AD772=AH772,AI772,AH772),"---")="---","---",IF(COUNTIF(CALC_CONN_TEB0187_REV01!F:F,IFERROR(IF(AD772=AH772,AI772,AH772),"---"))&gt;0,"---",IFERROR(IF(AD772=AH772,AI772,AH772),"---")))),"---")</f>
        <v>#N/A</v>
      </c>
      <c r="AL772" t="str">
        <f t="shared" si="153"/>
        <v>--</v>
      </c>
      <c r="AM772">
        <f t="shared" si="154"/>
        <v>0</v>
      </c>
      <c r="AT772">
        <f t="shared" si="147"/>
        <v>0</v>
      </c>
      <c r="AU772">
        <f t="shared" si="148"/>
        <v>0</v>
      </c>
    </row>
    <row r="773" spans="1:47" x14ac:dyDescent="0.25">
      <c r="A773" t="str">
        <f t="shared" si="143"/>
        <v>J5-H1</v>
      </c>
      <c r="B773" t="str">
        <f t="shared" si="144"/>
        <v>UART_FGND</v>
      </c>
      <c r="C773" t="str">
        <f t="shared" si="145"/>
        <v>J5-UART_FGND</v>
      </c>
      <c r="D773" t="str">
        <f t="shared" si="146"/>
        <v>J5-H1</v>
      </c>
      <c r="E773" t="s">
        <v>3062</v>
      </c>
      <c r="F773" t="s">
        <v>3054</v>
      </c>
      <c r="G773" t="s">
        <v>4413</v>
      </c>
      <c r="L773" t="s">
        <v>3847</v>
      </c>
      <c r="M773" t="s">
        <v>428</v>
      </c>
      <c r="N773">
        <v>35.456499999999998</v>
      </c>
      <c r="AA773">
        <f t="shared" si="155"/>
        <v>768</v>
      </c>
      <c r="AB773" t="str">
        <f>B2B!B770</f>
        <v>J4</v>
      </c>
      <c r="AC773" t="str">
        <f>B2B!C770</f>
        <v>A48</v>
      </c>
      <c r="AD773" t="str">
        <f t="shared" si="149"/>
        <v>J4-A48</v>
      </c>
      <c r="AE773" t="e">
        <f t="shared" si="150"/>
        <v>#N/A</v>
      </c>
      <c r="AG773" t="str">
        <f t="shared" si="151"/>
        <v>--</v>
      </c>
      <c r="AH773" t="str">
        <f t="shared" si="152"/>
        <v>--</v>
      </c>
      <c r="AI773" t="str">
        <f>IFERROR(IF(IF(AG773="--",INDEX(D:D,MATCH(AE773,INDEX(B:B,MATCH(AE773,B:B,)+1):B11287,)+MATCH(AE773,B:B,)))=AD773,VLOOKUP(AE773,B:D,3,0),IF(AG773="--",INDEX(D:D,MATCH(AE773,INDEX(B:B,MATCH(AE773,B:B,)+1):B11287,)+MATCH(AE773,B:B,)),"---")),"---")</f>
        <v>---</v>
      </c>
      <c r="AJ773" t="str">
        <f>IF(COUNTIF(CALC_CONN_TEB0187_REV01!F:F,IF(AH773&lt;&gt;"---",VLOOKUP(AD773,CALC_CONN_TEB0187_REV01!F:M,8,0),IF(IFERROR(IF(AD773=AH773,AI773,AH773),"---")="---","---",IF(COUNTIF(CALC_CONN_TEB0187_REV01!F:F,IFERROR(IF(AD773=AH773,AI773,AH773),"---"))&gt;0,"---",IFERROR(IF(AD773=AH773,AI773,AH773),"---")))))=1,IF(AH773&lt;&gt;"---",VLOOKUP(AD773,CALC_CONN_TEB0187_REV01!F:M,8,0),IF(IFERROR(IF(AD773=AH773,AI773,AH773),"---")="---","---",IF(COUNTIF(CALC_CONN_TEB0187_REV01!F:F,IFERROR(IF(AD773=AH773,AI773,AH773),"---"))&gt;0,"---",IFERROR(IF(AD773=AH773,AI773,AH773),"---")))),"---")</f>
        <v>---</v>
      </c>
      <c r="AK773" t="e">
        <f>IF(COUNTIF(CALC_CONN_TEB0187_REV01!F:F,IF(AH773&lt;&gt;"---",VLOOKUP(AD773,CALC_CONN_TEB0187_REV01!F:M,8,0),IF(IFERROR(IF(AD773=AH773,AI773,AH773),"---")="---","---",IF(COUNTIF(CALC_CONN_TEB0187_REV01!F:F,IFERROR(IF(AD773=AH773,AI773,AH773),"---"))&gt;0,"---",IFERROR(IF(AD773=AH773,AI773,AH773),"---")))))=0,IF(AH773&lt;&gt;"---",VLOOKUP(AD773,CALC_CONN_TEB0187_REV01!F:M,8,0),IF(IFERROR(IF(AD773=AH773,AI773,AH773),"---")="---","---",IF(COUNTIF(CALC_CONN_TEB0187_REV01!F:F,IFERROR(IF(AD773=AH773,AI773,AH773),"---"))&gt;0,"---",IFERROR(IF(AD773=AH773,AI773,AH773),"---")))),"---")</f>
        <v>#N/A</v>
      </c>
      <c r="AL773" t="str">
        <f t="shared" si="153"/>
        <v>--</v>
      </c>
      <c r="AM773">
        <f t="shared" si="154"/>
        <v>0</v>
      </c>
      <c r="AT773" t="str">
        <f t="shared" si="147"/>
        <v>UART_FGND</v>
      </c>
      <c r="AU773" t="str">
        <f t="shared" si="148"/>
        <v>--</v>
      </c>
    </row>
    <row r="774" spans="1:47" x14ac:dyDescent="0.25">
      <c r="A774" t="str">
        <f t="shared" ref="A774:A837" si="156">$E774&amp;"-"&amp;$F774</f>
        <v>J5-H2</v>
      </c>
      <c r="B774" t="str">
        <f t="shared" ref="B774:B837" si="157">IF(OR(E774=$A$2,E774=$B$2,E774=$C$2,E774=$D$2),"--",G774)</f>
        <v>UART_FGND</v>
      </c>
      <c r="C774" t="str">
        <f t="shared" ref="C774:C837" si="158">$E774&amp;"-"&amp;$G774</f>
        <v>J5-UART_FGND</v>
      </c>
      <c r="D774" t="str">
        <f t="shared" ref="D774:D837" si="159">A774</f>
        <v>J5-H2</v>
      </c>
      <c r="E774" t="s">
        <v>3062</v>
      </c>
      <c r="F774" t="s">
        <v>3055</v>
      </c>
      <c r="G774" t="s">
        <v>4413</v>
      </c>
      <c r="L774" t="s">
        <v>4414</v>
      </c>
      <c r="M774" t="s">
        <v>428</v>
      </c>
      <c r="N774">
        <v>65.993700000000004</v>
      </c>
      <c r="AA774">
        <f t="shared" si="155"/>
        <v>769</v>
      </c>
      <c r="AB774" t="str">
        <f>B2B!B771</f>
        <v>J4</v>
      </c>
      <c r="AC774" t="str">
        <f>B2B!C771</f>
        <v>A49</v>
      </c>
      <c r="AD774" t="str">
        <f t="shared" si="149"/>
        <v>J4-A49</v>
      </c>
      <c r="AE774" t="e">
        <f t="shared" si="150"/>
        <v>#N/A</v>
      </c>
      <c r="AG774" t="str">
        <f t="shared" si="151"/>
        <v>--</v>
      </c>
      <c r="AH774" t="str">
        <f t="shared" si="152"/>
        <v>--</v>
      </c>
      <c r="AI774" t="str">
        <f>IFERROR(IF(IF(AG774="--",INDEX(D:D,MATCH(AE774,INDEX(B:B,MATCH(AE774,B:B,)+1):B11288,)+MATCH(AE774,B:B,)))=AD774,VLOOKUP(AE774,B:D,3,0),IF(AG774="--",INDEX(D:D,MATCH(AE774,INDEX(B:B,MATCH(AE774,B:B,)+1):B11288,)+MATCH(AE774,B:B,)),"---")),"---")</f>
        <v>---</v>
      </c>
      <c r="AJ774" t="str">
        <f>IF(COUNTIF(CALC_CONN_TEB0187_REV01!F:F,IF(AH774&lt;&gt;"---",VLOOKUP(AD774,CALC_CONN_TEB0187_REV01!F:M,8,0),IF(IFERROR(IF(AD774=AH774,AI774,AH774),"---")="---","---",IF(COUNTIF(CALC_CONN_TEB0187_REV01!F:F,IFERROR(IF(AD774=AH774,AI774,AH774),"---"))&gt;0,"---",IFERROR(IF(AD774=AH774,AI774,AH774),"---")))))=1,IF(AH774&lt;&gt;"---",VLOOKUP(AD774,CALC_CONN_TEB0187_REV01!F:M,8,0),IF(IFERROR(IF(AD774=AH774,AI774,AH774),"---")="---","---",IF(COUNTIF(CALC_CONN_TEB0187_REV01!F:F,IFERROR(IF(AD774=AH774,AI774,AH774),"---"))&gt;0,"---",IFERROR(IF(AD774=AH774,AI774,AH774),"---")))),"---")</f>
        <v>---</v>
      </c>
      <c r="AK774" t="e">
        <f>IF(COUNTIF(CALC_CONN_TEB0187_REV01!F:F,IF(AH774&lt;&gt;"---",VLOOKUP(AD774,CALC_CONN_TEB0187_REV01!F:M,8,0),IF(IFERROR(IF(AD774=AH774,AI774,AH774),"---")="---","---",IF(COUNTIF(CALC_CONN_TEB0187_REV01!F:F,IFERROR(IF(AD774=AH774,AI774,AH774),"---"))&gt;0,"---",IFERROR(IF(AD774=AH774,AI774,AH774),"---")))))=0,IF(AH774&lt;&gt;"---",VLOOKUP(AD774,CALC_CONN_TEB0187_REV01!F:M,8,0),IF(IFERROR(IF(AD774=AH774,AI774,AH774),"---")="---","---",IF(COUNTIF(CALC_CONN_TEB0187_REV01!F:F,IFERROR(IF(AD774=AH774,AI774,AH774),"---"))&gt;0,"---",IFERROR(IF(AD774=AH774,AI774,AH774),"---")))),"---")</f>
        <v>#N/A</v>
      </c>
      <c r="AL774" t="str">
        <f t="shared" si="153"/>
        <v>--</v>
      </c>
      <c r="AM774">
        <f t="shared" si="154"/>
        <v>0</v>
      </c>
      <c r="AT774" t="str">
        <f t="shared" ref="AT774:AT837" si="160">IF(IF(COUNTIF($AO$6:$AQ$150,B774)&gt;0,"---","--")="---",VLOOKUP(B774,$AO$6:$AQ$150,3,0),B774)</f>
        <v>UART_FGND</v>
      </c>
      <c r="AU774" t="str">
        <f t="shared" ref="AU774:AU837" si="161">IF(IF(COUNTIF($AO$6:$AQ$150,B774)&gt;0,"---","--")="---",VLOOKUP(B774,$AO$6:$AQ$150,2,0),"--")</f>
        <v>--</v>
      </c>
    </row>
    <row r="775" spans="1:47" x14ac:dyDescent="0.25">
      <c r="A775" t="str">
        <f t="shared" si="156"/>
        <v>J5-H3</v>
      </c>
      <c r="B775" t="str">
        <f t="shared" si="157"/>
        <v>UART_FGND</v>
      </c>
      <c r="C775" t="str">
        <f t="shared" si="158"/>
        <v>J5-UART_FGND</v>
      </c>
      <c r="D775" t="str">
        <f t="shared" si="159"/>
        <v>J5-H3</v>
      </c>
      <c r="E775" t="s">
        <v>3062</v>
      </c>
      <c r="F775" t="s">
        <v>3056</v>
      </c>
      <c r="G775" t="s">
        <v>4413</v>
      </c>
      <c r="L775" t="s">
        <v>4415</v>
      </c>
      <c r="M775" t="s">
        <v>428</v>
      </c>
      <c r="N775">
        <v>65.707999999999998</v>
      </c>
      <c r="AA775">
        <f t="shared" si="155"/>
        <v>770</v>
      </c>
      <c r="AB775" t="str">
        <f>B2B!B772</f>
        <v>J4</v>
      </c>
      <c r="AC775" t="str">
        <f>B2B!C772</f>
        <v>A50</v>
      </c>
      <c r="AD775" t="str">
        <f t="shared" ref="AD775:AD838" si="162">AB775&amp;"-"&amp;AC775</f>
        <v>J4-A50</v>
      </c>
      <c r="AE775" t="e">
        <f t="shared" ref="AE775:AE838" si="163">VLOOKUP(AD775,A:B,2,0)</f>
        <v>#N/A</v>
      </c>
      <c r="AG775" t="str">
        <f t="shared" ref="AG775:AG838" si="164">IF(
IF(
IFERROR(VLOOKUP(AE775,$AO$6:$AO$50,1,),1)=1,1,0),
"--","---")</f>
        <v>--</v>
      </c>
      <c r="AH775" t="str">
        <f t="shared" ref="AH775:AH838" si="165">IF(AG775&lt;&gt;"---",IFERROR(VLOOKUP(AE775,B:F,3,0),"--"),"---")</f>
        <v>--</v>
      </c>
      <c r="AI775" t="str">
        <f>IFERROR(IF(IF(AG775="--",INDEX(D:D,MATCH(AE775,INDEX(B:B,MATCH(AE775,B:B,)+1):B11289,)+MATCH(AE775,B:B,)))=AD775,VLOOKUP(AE775,B:D,3,0),IF(AG775="--",INDEX(D:D,MATCH(AE775,INDEX(B:B,MATCH(AE775,B:B,)+1):B11289,)+MATCH(AE775,B:B,)),"---")),"---")</f>
        <v>---</v>
      </c>
      <c r="AJ775" t="str">
        <f>IF(COUNTIF(CALC_CONN_TEB0187_REV01!F:F,IF(AH775&lt;&gt;"---",VLOOKUP(AD775,CALC_CONN_TEB0187_REV01!F:M,8,0),IF(IFERROR(IF(AD775=AH775,AI775,AH775),"---")="---","---",IF(COUNTIF(CALC_CONN_TEB0187_REV01!F:F,IFERROR(IF(AD775=AH775,AI775,AH775),"---"))&gt;0,"---",IFERROR(IF(AD775=AH775,AI775,AH775),"---")))))=1,IF(AH775&lt;&gt;"---",VLOOKUP(AD775,CALC_CONN_TEB0187_REV01!F:M,8,0),IF(IFERROR(IF(AD775=AH775,AI775,AH775),"---")="---","---",IF(COUNTIF(CALC_CONN_TEB0187_REV01!F:F,IFERROR(IF(AD775=AH775,AI775,AH775),"---"))&gt;0,"---",IFERROR(IF(AD775=AH775,AI775,AH775),"---")))),"---")</f>
        <v>---</v>
      </c>
      <c r="AK775" t="e">
        <f>IF(COUNTIF(CALC_CONN_TEB0187_REV01!F:F,IF(AH775&lt;&gt;"---",VLOOKUP(AD775,CALC_CONN_TEB0187_REV01!F:M,8,0),IF(IFERROR(IF(AD775=AH775,AI775,AH775),"---")="---","---",IF(COUNTIF(CALC_CONN_TEB0187_REV01!F:F,IFERROR(IF(AD775=AH775,AI775,AH775),"---"))&gt;0,"---",IFERROR(IF(AD775=AH775,AI775,AH775),"---")))))=0,IF(AH775&lt;&gt;"---",VLOOKUP(AD775,CALC_CONN_TEB0187_REV01!F:M,8,0),IF(IFERROR(IF(AD775=AH775,AI775,AH775),"---")="---","---",IF(COUNTIF(CALC_CONN_TEB0187_REV01!F:F,IFERROR(IF(AD775=AH775,AI775,AH775),"---"))&gt;0,"---",IFERROR(IF(AD775=AH775,AI775,AH775),"---")))),"---")</f>
        <v>#N/A</v>
      </c>
      <c r="AL775" t="str">
        <f t="shared" ref="AL775:AL838" si="166">IF(AG775&lt;&gt;"---",IFERROR(VLOOKUP(AE775,L:N,3,0),"--"),"---")</f>
        <v>--</v>
      </c>
      <c r="AM775">
        <f t="shared" ref="AM775:AM838" si="167">COUNTIF(B:B,AE775)</f>
        <v>0</v>
      </c>
      <c r="AT775" t="str">
        <f t="shared" si="160"/>
        <v>UART_FGND</v>
      </c>
      <c r="AU775" t="str">
        <f t="shared" si="161"/>
        <v>--</v>
      </c>
    </row>
    <row r="776" spans="1:47" x14ac:dyDescent="0.25">
      <c r="A776" t="str">
        <f t="shared" si="156"/>
        <v>J5-H4</v>
      </c>
      <c r="B776" t="str">
        <f t="shared" si="157"/>
        <v>UART_FGND</v>
      </c>
      <c r="C776" t="str">
        <f t="shared" si="158"/>
        <v>J5-UART_FGND</v>
      </c>
      <c r="D776" t="str">
        <f t="shared" si="159"/>
        <v>J5-H4</v>
      </c>
      <c r="E776" t="s">
        <v>3062</v>
      </c>
      <c r="F776" t="s">
        <v>2311</v>
      </c>
      <c r="G776" t="s">
        <v>4413</v>
      </c>
      <c r="L776" t="s">
        <v>3765</v>
      </c>
      <c r="M776" t="s">
        <v>428</v>
      </c>
      <c r="N776">
        <v>36.397500000000001</v>
      </c>
      <c r="AA776">
        <f t="shared" ref="AA776:AA839" si="168">AA775+1</f>
        <v>771</v>
      </c>
      <c r="AB776" t="str">
        <f>B2B!B773</f>
        <v>J4</v>
      </c>
      <c r="AC776" t="str">
        <f>B2B!C773</f>
        <v>A51</v>
      </c>
      <c r="AD776" t="str">
        <f t="shared" si="162"/>
        <v>J4-A51</v>
      </c>
      <c r="AE776" t="e">
        <f t="shared" si="163"/>
        <v>#N/A</v>
      </c>
      <c r="AG776" t="str">
        <f t="shared" si="164"/>
        <v>--</v>
      </c>
      <c r="AH776" t="str">
        <f t="shared" si="165"/>
        <v>--</v>
      </c>
      <c r="AI776" t="str">
        <f>IFERROR(IF(IF(AG776="--",INDEX(D:D,MATCH(AE776,INDEX(B:B,MATCH(AE776,B:B,)+1):B11290,)+MATCH(AE776,B:B,)))=AD776,VLOOKUP(AE776,B:D,3,0),IF(AG776="--",INDEX(D:D,MATCH(AE776,INDEX(B:B,MATCH(AE776,B:B,)+1):B11290,)+MATCH(AE776,B:B,)),"---")),"---")</f>
        <v>---</v>
      </c>
      <c r="AJ776" t="str">
        <f>IF(COUNTIF(CALC_CONN_TEB0187_REV01!F:F,IF(AH776&lt;&gt;"---",VLOOKUP(AD776,CALC_CONN_TEB0187_REV01!F:M,8,0),IF(IFERROR(IF(AD776=AH776,AI776,AH776),"---")="---","---",IF(COUNTIF(CALC_CONN_TEB0187_REV01!F:F,IFERROR(IF(AD776=AH776,AI776,AH776),"---"))&gt;0,"---",IFERROR(IF(AD776=AH776,AI776,AH776),"---")))))=1,IF(AH776&lt;&gt;"---",VLOOKUP(AD776,CALC_CONN_TEB0187_REV01!F:M,8,0),IF(IFERROR(IF(AD776=AH776,AI776,AH776),"---")="---","---",IF(COUNTIF(CALC_CONN_TEB0187_REV01!F:F,IFERROR(IF(AD776=AH776,AI776,AH776),"---"))&gt;0,"---",IFERROR(IF(AD776=AH776,AI776,AH776),"---")))),"---")</f>
        <v>---</v>
      </c>
      <c r="AK776" t="e">
        <f>IF(COUNTIF(CALC_CONN_TEB0187_REV01!F:F,IF(AH776&lt;&gt;"---",VLOOKUP(AD776,CALC_CONN_TEB0187_REV01!F:M,8,0),IF(IFERROR(IF(AD776=AH776,AI776,AH776),"---")="---","---",IF(COUNTIF(CALC_CONN_TEB0187_REV01!F:F,IFERROR(IF(AD776=AH776,AI776,AH776),"---"))&gt;0,"---",IFERROR(IF(AD776=AH776,AI776,AH776),"---")))))=0,IF(AH776&lt;&gt;"---",VLOOKUP(AD776,CALC_CONN_TEB0187_REV01!F:M,8,0),IF(IFERROR(IF(AD776=AH776,AI776,AH776),"---")="---","---",IF(COUNTIF(CALC_CONN_TEB0187_REV01!F:F,IFERROR(IF(AD776=AH776,AI776,AH776),"---"))&gt;0,"---",IFERROR(IF(AD776=AH776,AI776,AH776),"---")))),"---")</f>
        <v>#N/A</v>
      </c>
      <c r="AL776" t="str">
        <f t="shared" si="166"/>
        <v>--</v>
      </c>
      <c r="AM776">
        <f t="shared" si="167"/>
        <v>0</v>
      </c>
      <c r="AT776" t="str">
        <f t="shared" si="160"/>
        <v>UART_FGND</v>
      </c>
      <c r="AU776" t="str">
        <f t="shared" si="161"/>
        <v>--</v>
      </c>
    </row>
    <row r="777" spans="1:47" x14ac:dyDescent="0.25">
      <c r="A777" t="str">
        <f t="shared" si="156"/>
        <v>J6-A1</v>
      </c>
      <c r="B777" t="str">
        <f t="shared" si="157"/>
        <v>PRSNT1</v>
      </c>
      <c r="C777" t="str">
        <f t="shared" si="158"/>
        <v>J6-PRSNT1</v>
      </c>
      <c r="D777" t="str">
        <f t="shared" si="159"/>
        <v>J6-A1</v>
      </c>
      <c r="E777" t="s">
        <v>4416</v>
      </c>
      <c r="F777" t="s">
        <v>170</v>
      </c>
      <c r="G777" t="s">
        <v>4403</v>
      </c>
      <c r="L777" t="s">
        <v>3763</v>
      </c>
      <c r="M777" t="s">
        <v>428</v>
      </c>
      <c r="N777">
        <v>36.436100000000003</v>
      </c>
      <c r="AA777">
        <f t="shared" si="168"/>
        <v>772</v>
      </c>
      <c r="AB777" t="str">
        <f>B2B!B774</f>
        <v>J4</v>
      </c>
      <c r="AC777" t="str">
        <f>B2B!C774</f>
        <v>A52</v>
      </c>
      <c r="AD777" t="str">
        <f t="shared" si="162"/>
        <v>J4-A52</v>
      </c>
      <c r="AE777" t="e">
        <f t="shared" si="163"/>
        <v>#N/A</v>
      </c>
      <c r="AG777" t="str">
        <f t="shared" si="164"/>
        <v>--</v>
      </c>
      <c r="AH777" t="str">
        <f t="shared" si="165"/>
        <v>--</v>
      </c>
      <c r="AI777" t="str">
        <f>IFERROR(IF(IF(AG777="--",INDEX(D:D,MATCH(AE777,INDEX(B:B,MATCH(AE777,B:B,)+1):B11291,)+MATCH(AE777,B:B,)))=AD777,VLOOKUP(AE777,B:D,3,0),IF(AG777="--",INDEX(D:D,MATCH(AE777,INDEX(B:B,MATCH(AE777,B:B,)+1):B11291,)+MATCH(AE777,B:B,)),"---")),"---")</f>
        <v>---</v>
      </c>
      <c r="AJ777" t="str">
        <f>IF(COUNTIF(CALC_CONN_TEB0187_REV01!F:F,IF(AH777&lt;&gt;"---",VLOOKUP(AD777,CALC_CONN_TEB0187_REV01!F:M,8,0),IF(IFERROR(IF(AD777=AH777,AI777,AH777),"---")="---","---",IF(COUNTIF(CALC_CONN_TEB0187_REV01!F:F,IFERROR(IF(AD777=AH777,AI777,AH777),"---"))&gt;0,"---",IFERROR(IF(AD777=AH777,AI777,AH777),"---")))))=1,IF(AH777&lt;&gt;"---",VLOOKUP(AD777,CALC_CONN_TEB0187_REV01!F:M,8,0),IF(IFERROR(IF(AD777=AH777,AI777,AH777),"---")="---","---",IF(COUNTIF(CALC_CONN_TEB0187_REV01!F:F,IFERROR(IF(AD777=AH777,AI777,AH777),"---"))&gt;0,"---",IFERROR(IF(AD777=AH777,AI777,AH777),"---")))),"---")</f>
        <v>---</v>
      </c>
      <c r="AK777" t="e">
        <f>IF(COUNTIF(CALC_CONN_TEB0187_REV01!F:F,IF(AH777&lt;&gt;"---",VLOOKUP(AD777,CALC_CONN_TEB0187_REV01!F:M,8,0),IF(IFERROR(IF(AD777=AH777,AI777,AH777),"---")="---","---",IF(COUNTIF(CALC_CONN_TEB0187_REV01!F:F,IFERROR(IF(AD777=AH777,AI777,AH777),"---"))&gt;0,"---",IFERROR(IF(AD777=AH777,AI777,AH777),"---")))))=0,IF(AH777&lt;&gt;"---",VLOOKUP(AD777,CALC_CONN_TEB0187_REV01!F:M,8,0),IF(IFERROR(IF(AD777=AH777,AI777,AH777),"---")="---","---",IF(COUNTIF(CALC_CONN_TEB0187_REV01!F:F,IFERROR(IF(AD777=AH777,AI777,AH777),"---"))&gt;0,"---",IFERROR(IF(AD777=AH777,AI777,AH777),"---")))),"---")</f>
        <v>#N/A</v>
      </c>
      <c r="AL777" t="str">
        <f t="shared" si="166"/>
        <v>--</v>
      </c>
      <c r="AM777">
        <f t="shared" si="167"/>
        <v>0</v>
      </c>
      <c r="AT777" t="str">
        <f t="shared" si="160"/>
        <v>PRSNT1</v>
      </c>
      <c r="AU777" t="str">
        <f t="shared" si="161"/>
        <v>--</v>
      </c>
    </row>
    <row r="778" spans="1:47" x14ac:dyDescent="0.25">
      <c r="A778" t="str">
        <f t="shared" si="156"/>
        <v>J6-A2</v>
      </c>
      <c r="B778" t="str">
        <f t="shared" si="157"/>
        <v>12V</v>
      </c>
      <c r="C778" t="str">
        <f t="shared" si="158"/>
        <v>J6-12V</v>
      </c>
      <c r="D778" t="str">
        <f t="shared" si="159"/>
        <v>J6-A2</v>
      </c>
      <c r="E778" t="s">
        <v>4416</v>
      </c>
      <c r="F778" t="s">
        <v>171</v>
      </c>
      <c r="G778" t="s">
        <v>3697</v>
      </c>
      <c r="L778" t="s">
        <v>3705</v>
      </c>
      <c r="M778" t="s">
        <v>428</v>
      </c>
      <c r="N778">
        <v>46.1571</v>
      </c>
      <c r="AA778">
        <f t="shared" si="168"/>
        <v>773</v>
      </c>
      <c r="AB778" t="str">
        <f>B2B!B775</f>
        <v>J4</v>
      </c>
      <c r="AC778" t="str">
        <f>B2B!C775</f>
        <v>A53</v>
      </c>
      <c r="AD778" t="str">
        <f t="shared" si="162"/>
        <v>J4-A53</v>
      </c>
      <c r="AE778" t="e">
        <f t="shared" si="163"/>
        <v>#N/A</v>
      </c>
      <c r="AG778" t="str">
        <f t="shared" si="164"/>
        <v>--</v>
      </c>
      <c r="AH778" t="str">
        <f t="shared" si="165"/>
        <v>--</v>
      </c>
      <c r="AI778" t="str">
        <f>IFERROR(IF(IF(AG778="--",INDEX(D:D,MATCH(AE778,INDEX(B:B,MATCH(AE778,B:B,)+1):B11292,)+MATCH(AE778,B:B,)))=AD778,VLOOKUP(AE778,B:D,3,0),IF(AG778="--",INDEX(D:D,MATCH(AE778,INDEX(B:B,MATCH(AE778,B:B,)+1):B11292,)+MATCH(AE778,B:B,)),"---")),"---")</f>
        <v>---</v>
      </c>
      <c r="AJ778" t="str">
        <f>IF(COUNTIF(CALC_CONN_TEB0187_REV01!F:F,IF(AH778&lt;&gt;"---",VLOOKUP(AD778,CALC_CONN_TEB0187_REV01!F:M,8,0),IF(IFERROR(IF(AD778=AH778,AI778,AH778),"---")="---","---",IF(COUNTIF(CALC_CONN_TEB0187_REV01!F:F,IFERROR(IF(AD778=AH778,AI778,AH778),"---"))&gt;0,"---",IFERROR(IF(AD778=AH778,AI778,AH778),"---")))))=1,IF(AH778&lt;&gt;"---",VLOOKUP(AD778,CALC_CONN_TEB0187_REV01!F:M,8,0),IF(IFERROR(IF(AD778=AH778,AI778,AH778),"---")="---","---",IF(COUNTIF(CALC_CONN_TEB0187_REV01!F:F,IFERROR(IF(AD778=AH778,AI778,AH778),"---"))&gt;0,"---",IFERROR(IF(AD778=AH778,AI778,AH778),"---")))),"---")</f>
        <v>---</v>
      </c>
      <c r="AK778" t="e">
        <f>IF(COUNTIF(CALC_CONN_TEB0187_REV01!F:F,IF(AH778&lt;&gt;"---",VLOOKUP(AD778,CALC_CONN_TEB0187_REV01!F:M,8,0),IF(IFERROR(IF(AD778=AH778,AI778,AH778),"---")="---","---",IF(COUNTIF(CALC_CONN_TEB0187_REV01!F:F,IFERROR(IF(AD778=AH778,AI778,AH778),"---"))&gt;0,"---",IFERROR(IF(AD778=AH778,AI778,AH778),"---")))))=0,IF(AH778&lt;&gt;"---",VLOOKUP(AD778,CALC_CONN_TEB0187_REV01!F:M,8,0),IF(IFERROR(IF(AD778=AH778,AI778,AH778),"---")="---","---",IF(COUNTIF(CALC_CONN_TEB0187_REV01!F:F,IFERROR(IF(AD778=AH778,AI778,AH778),"---"))&gt;0,"---",IFERROR(IF(AD778=AH778,AI778,AH778),"---")))),"---")</f>
        <v>#N/A</v>
      </c>
      <c r="AL778" t="str">
        <f t="shared" si="166"/>
        <v>--</v>
      </c>
      <c r="AM778">
        <f t="shared" si="167"/>
        <v>0</v>
      </c>
      <c r="AT778" t="str">
        <f t="shared" si="160"/>
        <v>12V</v>
      </c>
      <c r="AU778" t="str">
        <f t="shared" si="161"/>
        <v>--</v>
      </c>
    </row>
    <row r="779" spans="1:47" x14ac:dyDescent="0.25">
      <c r="A779" t="str">
        <f t="shared" si="156"/>
        <v>J6-A3</v>
      </c>
      <c r="B779" t="str">
        <f t="shared" si="157"/>
        <v>12V</v>
      </c>
      <c r="C779" t="str">
        <f t="shared" si="158"/>
        <v>J6-12V</v>
      </c>
      <c r="D779" t="str">
        <f t="shared" si="159"/>
        <v>J6-A3</v>
      </c>
      <c r="E779" t="s">
        <v>4416</v>
      </c>
      <c r="F779" t="s">
        <v>172</v>
      </c>
      <c r="G779" t="s">
        <v>3697</v>
      </c>
      <c r="L779" t="s">
        <v>3703</v>
      </c>
      <c r="M779" t="s">
        <v>428</v>
      </c>
      <c r="N779">
        <v>46.116599999999998</v>
      </c>
      <c r="AA779">
        <f t="shared" si="168"/>
        <v>774</v>
      </c>
      <c r="AB779" t="str">
        <f>B2B!B776</f>
        <v>J4</v>
      </c>
      <c r="AC779" t="str">
        <f>B2B!C776</f>
        <v>A54</v>
      </c>
      <c r="AD779" t="str">
        <f t="shared" si="162"/>
        <v>J4-A54</v>
      </c>
      <c r="AE779" t="e">
        <f t="shared" si="163"/>
        <v>#N/A</v>
      </c>
      <c r="AG779" t="str">
        <f t="shared" si="164"/>
        <v>--</v>
      </c>
      <c r="AH779" t="str">
        <f t="shared" si="165"/>
        <v>--</v>
      </c>
      <c r="AI779" t="str">
        <f>IFERROR(IF(IF(AG779="--",INDEX(D:D,MATCH(AE779,INDEX(B:B,MATCH(AE779,B:B,)+1):B11293,)+MATCH(AE779,B:B,)))=AD779,VLOOKUP(AE779,B:D,3,0),IF(AG779="--",INDEX(D:D,MATCH(AE779,INDEX(B:B,MATCH(AE779,B:B,)+1):B11293,)+MATCH(AE779,B:B,)),"---")),"---")</f>
        <v>---</v>
      </c>
      <c r="AJ779" t="str">
        <f>IF(COUNTIF(CALC_CONN_TEB0187_REV01!F:F,IF(AH779&lt;&gt;"---",VLOOKUP(AD779,CALC_CONN_TEB0187_REV01!F:M,8,0),IF(IFERROR(IF(AD779=AH779,AI779,AH779),"---")="---","---",IF(COUNTIF(CALC_CONN_TEB0187_REV01!F:F,IFERROR(IF(AD779=AH779,AI779,AH779),"---"))&gt;0,"---",IFERROR(IF(AD779=AH779,AI779,AH779),"---")))))=1,IF(AH779&lt;&gt;"---",VLOOKUP(AD779,CALC_CONN_TEB0187_REV01!F:M,8,0),IF(IFERROR(IF(AD779=AH779,AI779,AH779),"---")="---","---",IF(COUNTIF(CALC_CONN_TEB0187_REV01!F:F,IFERROR(IF(AD779=AH779,AI779,AH779),"---"))&gt;0,"---",IFERROR(IF(AD779=AH779,AI779,AH779),"---")))),"---")</f>
        <v>---</v>
      </c>
      <c r="AK779" t="e">
        <f>IF(COUNTIF(CALC_CONN_TEB0187_REV01!F:F,IF(AH779&lt;&gt;"---",VLOOKUP(AD779,CALC_CONN_TEB0187_REV01!F:M,8,0),IF(IFERROR(IF(AD779=AH779,AI779,AH779),"---")="---","---",IF(COUNTIF(CALC_CONN_TEB0187_REV01!F:F,IFERROR(IF(AD779=AH779,AI779,AH779),"---"))&gt;0,"---",IFERROR(IF(AD779=AH779,AI779,AH779),"---")))))=0,IF(AH779&lt;&gt;"---",VLOOKUP(AD779,CALC_CONN_TEB0187_REV01!F:M,8,0),IF(IFERROR(IF(AD779=AH779,AI779,AH779),"---")="---","---",IF(COUNTIF(CALC_CONN_TEB0187_REV01!F:F,IFERROR(IF(AD779=AH779,AI779,AH779),"---"))&gt;0,"---",IFERROR(IF(AD779=AH779,AI779,AH779),"---")))),"---")</f>
        <v>#N/A</v>
      </c>
      <c r="AL779" t="str">
        <f t="shared" si="166"/>
        <v>--</v>
      </c>
      <c r="AM779">
        <f t="shared" si="167"/>
        <v>0</v>
      </c>
      <c r="AT779" t="str">
        <f t="shared" si="160"/>
        <v>12V</v>
      </c>
      <c r="AU779" t="str">
        <f t="shared" si="161"/>
        <v>--</v>
      </c>
    </row>
    <row r="780" spans="1:47" x14ac:dyDescent="0.25">
      <c r="A780" t="str">
        <f t="shared" si="156"/>
        <v>J6-A4</v>
      </c>
      <c r="B780" t="str">
        <f t="shared" si="157"/>
        <v>GND</v>
      </c>
      <c r="C780" t="str">
        <f t="shared" si="158"/>
        <v>J6-GND</v>
      </c>
      <c r="D780" t="str">
        <f t="shared" si="159"/>
        <v>J6-A4</v>
      </c>
      <c r="E780" t="s">
        <v>4416</v>
      </c>
      <c r="F780" t="s">
        <v>173</v>
      </c>
      <c r="G780" t="s">
        <v>433</v>
      </c>
      <c r="L780" t="s">
        <v>3770</v>
      </c>
      <c r="M780" t="s">
        <v>428</v>
      </c>
      <c r="N780">
        <v>37.854900000000001</v>
      </c>
      <c r="AA780">
        <f t="shared" si="168"/>
        <v>775</v>
      </c>
      <c r="AB780" t="str">
        <f>B2B!B777</f>
        <v>J4</v>
      </c>
      <c r="AC780" t="str">
        <f>B2B!C777</f>
        <v>A55</v>
      </c>
      <c r="AD780" t="str">
        <f t="shared" si="162"/>
        <v>J4-A55</v>
      </c>
      <c r="AE780" t="e">
        <f t="shared" si="163"/>
        <v>#N/A</v>
      </c>
      <c r="AG780" t="str">
        <f t="shared" si="164"/>
        <v>--</v>
      </c>
      <c r="AH780" t="str">
        <f t="shared" si="165"/>
        <v>--</v>
      </c>
      <c r="AI780" t="str">
        <f>IFERROR(IF(IF(AG780="--",INDEX(D:D,MATCH(AE780,INDEX(B:B,MATCH(AE780,B:B,)+1):B11294,)+MATCH(AE780,B:B,)))=AD780,VLOOKUP(AE780,B:D,3,0),IF(AG780="--",INDEX(D:D,MATCH(AE780,INDEX(B:B,MATCH(AE780,B:B,)+1):B11294,)+MATCH(AE780,B:B,)),"---")),"---")</f>
        <v>---</v>
      </c>
      <c r="AJ780" t="str">
        <f>IF(COUNTIF(CALC_CONN_TEB0187_REV01!F:F,IF(AH780&lt;&gt;"---",VLOOKUP(AD780,CALC_CONN_TEB0187_REV01!F:M,8,0),IF(IFERROR(IF(AD780=AH780,AI780,AH780),"---")="---","---",IF(COUNTIF(CALC_CONN_TEB0187_REV01!F:F,IFERROR(IF(AD780=AH780,AI780,AH780),"---"))&gt;0,"---",IFERROR(IF(AD780=AH780,AI780,AH780),"---")))))=1,IF(AH780&lt;&gt;"---",VLOOKUP(AD780,CALC_CONN_TEB0187_REV01!F:M,8,0),IF(IFERROR(IF(AD780=AH780,AI780,AH780),"---")="---","---",IF(COUNTIF(CALC_CONN_TEB0187_REV01!F:F,IFERROR(IF(AD780=AH780,AI780,AH780),"---"))&gt;0,"---",IFERROR(IF(AD780=AH780,AI780,AH780),"---")))),"---")</f>
        <v>---</v>
      </c>
      <c r="AK780" t="e">
        <f>IF(COUNTIF(CALC_CONN_TEB0187_REV01!F:F,IF(AH780&lt;&gt;"---",VLOOKUP(AD780,CALC_CONN_TEB0187_REV01!F:M,8,0),IF(IFERROR(IF(AD780=AH780,AI780,AH780),"---")="---","---",IF(COUNTIF(CALC_CONN_TEB0187_REV01!F:F,IFERROR(IF(AD780=AH780,AI780,AH780),"---"))&gt;0,"---",IFERROR(IF(AD780=AH780,AI780,AH780),"---")))))=0,IF(AH780&lt;&gt;"---",VLOOKUP(AD780,CALC_CONN_TEB0187_REV01!F:M,8,0),IF(IFERROR(IF(AD780=AH780,AI780,AH780),"---")="---","---",IF(COUNTIF(CALC_CONN_TEB0187_REV01!F:F,IFERROR(IF(AD780=AH780,AI780,AH780),"---"))&gt;0,"---",IFERROR(IF(AD780=AH780,AI780,AH780),"---")))),"---")</f>
        <v>#N/A</v>
      </c>
      <c r="AL780" t="str">
        <f t="shared" si="166"/>
        <v>--</v>
      </c>
      <c r="AM780">
        <f t="shared" si="167"/>
        <v>0</v>
      </c>
      <c r="AT780">
        <f t="shared" si="160"/>
        <v>0</v>
      </c>
      <c r="AU780">
        <f t="shared" si="161"/>
        <v>0</v>
      </c>
    </row>
    <row r="781" spans="1:47" x14ac:dyDescent="0.25">
      <c r="A781" t="str">
        <f t="shared" si="156"/>
        <v>J6-A5</v>
      </c>
      <c r="B781" t="str">
        <f t="shared" si="157"/>
        <v>NetJ6_A5</v>
      </c>
      <c r="C781" t="str">
        <f t="shared" si="158"/>
        <v>J6-NetJ6_A5</v>
      </c>
      <c r="D781" t="str">
        <f t="shared" si="159"/>
        <v>J6-A5</v>
      </c>
      <c r="E781" t="s">
        <v>4416</v>
      </c>
      <c r="F781" t="s">
        <v>174</v>
      </c>
      <c r="G781" t="s">
        <v>4417</v>
      </c>
      <c r="L781" t="s">
        <v>3768</v>
      </c>
      <c r="M781" t="s">
        <v>428</v>
      </c>
      <c r="N781">
        <v>37.813699999999997</v>
      </c>
      <c r="AA781">
        <f t="shared" si="168"/>
        <v>776</v>
      </c>
      <c r="AB781" t="str">
        <f>B2B!B778</f>
        <v>J4</v>
      </c>
      <c r="AC781" t="str">
        <f>B2B!C778</f>
        <v>A56</v>
      </c>
      <c r="AD781" t="str">
        <f t="shared" si="162"/>
        <v>J4-A56</v>
      </c>
      <c r="AE781" t="e">
        <f t="shared" si="163"/>
        <v>#N/A</v>
      </c>
      <c r="AG781" t="str">
        <f t="shared" si="164"/>
        <v>--</v>
      </c>
      <c r="AH781" t="str">
        <f t="shared" si="165"/>
        <v>--</v>
      </c>
      <c r="AI781" t="str">
        <f>IFERROR(IF(IF(AG781="--",INDEX(D:D,MATCH(AE781,INDEX(B:B,MATCH(AE781,B:B,)+1):B11295,)+MATCH(AE781,B:B,)))=AD781,VLOOKUP(AE781,B:D,3,0),IF(AG781="--",INDEX(D:D,MATCH(AE781,INDEX(B:B,MATCH(AE781,B:B,)+1):B11295,)+MATCH(AE781,B:B,)),"---")),"---")</f>
        <v>---</v>
      </c>
      <c r="AJ781" t="str">
        <f>IF(COUNTIF(CALC_CONN_TEB0187_REV01!F:F,IF(AH781&lt;&gt;"---",VLOOKUP(AD781,CALC_CONN_TEB0187_REV01!F:M,8,0),IF(IFERROR(IF(AD781=AH781,AI781,AH781),"---")="---","---",IF(COUNTIF(CALC_CONN_TEB0187_REV01!F:F,IFERROR(IF(AD781=AH781,AI781,AH781),"---"))&gt;0,"---",IFERROR(IF(AD781=AH781,AI781,AH781),"---")))))=1,IF(AH781&lt;&gt;"---",VLOOKUP(AD781,CALC_CONN_TEB0187_REV01!F:M,8,0),IF(IFERROR(IF(AD781=AH781,AI781,AH781),"---")="---","---",IF(COUNTIF(CALC_CONN_TEB0187_REV01!F:F,IFERROR(IF(AD781=AH781,AI781,AH781),"---"))&gt;0,"---",IFERROR(IF(AD781=AH781,AI781,AH781),"---")))),"---")</f>
        <v>---</v>
      </c>
      <c r="AK781" t="e">
        <f>IF(COUNTIF(CALC_CONN_TEB0187_REV01!F:F,IF(AH781&lt;&gt;"---",VLOOKUP(AD781,CALC_CONN_TEB0187_REV01!F:M,8,0),IF(IFERROR(IF(AD781=AH781,AI781,AH781),"---")="---","---",IF(COUNTIF(CALC_CONN_TEB0187_REV01!F:F,IFERROR(IF(AD781=AH781,AI781,AH781),"---"))&gt;0,"---",IFERROR(IF(AD781=AH781,AI781,AH781),"---")))))=0,IF(AH781&lt;&gt;"---",VLOOKUP(AD781,CALC_CONN_TEB0187_REV01!F:M,8,0),IF(IFERROR(IF(AD781=AH781,AI781,AH781),"---")="---","---",IF(COUNTIF(CALC_CONN_TEB0187_REV01!F:F,IFERROR(IF(AD781=AH781,AI781,AH781),"---"))&gt;0,"---",IFERROR(IF(AD781=AH781,AI781,AH781),"---")))),"---")</f>
        <v>#N/A</v>
      </c>
      <c r="AL781" t="str">
        <f t="shared" si="166"/>
        <v>--</v>
      </c>
      <c r="AM781">
        <f t="shared" si="167"/>
        <v>0</v>
      </c>
      <c r="AT781" t="str">
        <f t="shared" si="160"/>
        <v>NetJ6_A5</v>
      </c>
      <c r="AU781" t="str">
        <f t="shared" si="161"/>
        <v>--</v>
      </c>
    </row>
    <row r="782" spans="1:47" x14ac:dyDescent="0.25">
      <c r="A782" t="str">
        <f t="shared" si="156"/>
        <v>J6-A6</v>
      </c>
      <c r="B782" t="str">
        <f t="shared" si="157"/>
        <v>NetJ6_A6</v>
      </c>
      <c r="C782" t="str">
        <f t="shared" si="158"/>
        <v>J6-NetJ6_A6</v>
      </c>
      <c r="D782" t="str">
        <f t="shared" si="159"/>
        <v>J6-A6</v>
      </c>
      <c r="E782" t="s">
        <v>4416</v>
      </c>
      <c r="F782" t="s">
        <v>175</v>
      </c>
      <c r="G782" t="s">
        <v>4418</v>
      </c>
      <c r="L782" t="s">
        <v>3709</v>
      </c>
      <c r="M782" t="s">
        <v>428</v>
      </c>
      <c r="N782">
        <v>42.713099999999997</v>
      </c>
      <c r="AA782">
        <f t="shared" si="168"/>
        <v>777</v>
      </c>
      <c r="AB782" t="str">
        <f>B2B!B779</f>
        <v>J4</v>
      </c>
      <c r="AC782" t="str">
        <f>B2B!C779</f>
        <v>A57</v>
      </c>
      <c r="AD782" t="str">
        <f t="shared" si="162"/>
        <v>J4-A57</v>
      </c>
      <c r="AE782" t="e">
        <f t="shared" si="163"/>
        <v>#N/A</v>
      </c>
      <c r="AG782" t="str">
        <f t="shared" si="164"/>
        <v>--</v>
      </c>
      <c r="AH782" t="str">
        <f t="shared" si="165"/>
        <v>--</v>
      </c>
      <c r="AI782" t="str">
        <f>IFERROR(IF(IF(AG782="--",INDEX(D:D,MATCH(AE782,INDEX(B:B,MATCH(AE782,B:B,)+1):B11296,)+MATCH(AE782,B:B,)))=AD782,VLOOKUP(AE782,B:D,3,0),IF(AG782="--",INDEX(D:D,MATCH(AE782,INDEX(B:B,MATCH(AE782,B:B,)+1):B11296,)+MATCH(AE782,B:B,)),"---")),"---")</f>
        <v>---</v>
      </c>
      <c r="AJ782" t="str">
        <f>IF(COUNTIF(CALC_CONN_TEB0187_REV01!F:F,IF(AH782&lt;&gt;"---",VLOOKUP(AD782,CALC_CONN_TEB0187_REV01!F:M,8,0),IF(IFERROR(IF(AD782=AH782,AI782,AH782),"---")="---","---",IF(COUNTIF(CALC_CONN_TEB0187_REV01!F:F,IFERROR(IF(AD782=AH782,AI782,AH782),"---"))&gt;0,"---",IFERROR(IF(AD782=AH782,AI782,AH782),"---")))))=1,IF(AH782&lt;&gt;"---",VLOOKUP(AD782,CALC_CONN_TEB0187_REV01!F:M,8,0),IF(IFERROR(IF(AD782=AH782,AI782,AH782),"---")="---","---",IF(COUNTIF(CALC_CONN_TEB0187_REV01!F:F,IFERROR(IF(AD782=AH782,AI782,AH782),"---"))&gt;0,"---",IFERROR(IF(AD782=AH782,AI782,AH782),"---")))),"---")</f>
        <v>---</v>
      </c>
      <c r="AK782" t="e">
        <f>IF(COUNTIF(CALC_CONN_TEB0187_REV01!F:F,IF(AH782&lt;&gt;"---",VLOOKUP(AD782,CALC_CONN_TEB0187_REV01!F:M,8,0),IF(IFERROR(IF(AD782=AH782,AI782,AH782),"---")="---","---",IF(COUNTIF(CALC_CONN_TEB0187_REV01!F:F,IFERROR(IF(AD782=AH782,AI782,AH782),"---"))&gt;0,"---",IFERROR(IF(AD782=AH782,AI782,AH782),"---")))))=0,IF(AH782&lt;&gt;"---",VLOOKUP(AD782,CALC_CONN_TEB0187_REV01!F:M,8,0),IF(IFERROR(IF(AD782=AH782,AI782,AH782),"---")="---","---",IF(COUNTIF(CALC_CONN_TEB0187_REV01!F:F,IFERROR(IF(AD782=AH782,AI782,AH782),"---"))&gt;0,"---",IFERROR(IF(AD782=AH782,AI782,AH782),"---")))),"---")</f>
        <v>#N/A</v>
      </c>
      <c r="AL782" t="str">
        <f t="shared" si="166"/>
        <v>--</v>
      </c>
      <c r="AM782">
        <f t="shared" si="167"/>
        <v>0</v>
      </c>
      <c r="AT782" t="str">
        <f t="shared" si="160"/>
        <v>NetJ6_A6</v>
      </c>
      <c r="AU782" t="str">
        <f t="shared" si="161"/>
        <v>--</v>
      </c>
    </row>
    <row r="783" spans="1:47" x14ac:dyDescent="0.25">
      <c r="A783" t="str">
        <f t="shared" si="156"/>
        <v>J6-A7</v>
      </c>
      <c r="B783" t="str">
        <f t="shared" si="157"/>
        <v>NetJ6_A7</v>
      </c>
      <c r="C783" t="str">
        <f t="shared" si="158"/>
        <v>J6-NetJ6_A7</v>
      </c>
      <c r="D783" t="str">
        <f t="shared" si="159"/>
        <v>J6-A7</v>
      </c>
      <c r="E783" t="s">
        <v>4416</v>
      </c>
      <c r="F783" t="s">
        <v>176</v>
      </c>
      <c r="G783" t="s">
        <v>4419</v>
      </c>
      <c r="L783" t="s">
        <v>3707</v>
      </c>
      <c r="M783" t="s">
        <v>428</v>
      </c>
      <c r="N783">
        <v>42.750599999999999</v>
      </c>
      <c r="AA783">
        <f t="shared" si="168"/>
        <v>778</v>
      </c>
      <c r="AB783" t="str">
        <f>B2B!B780</f>
        <v>J4</v>
      </c>
      <c r="AC783" t="str">
        <f>B2B!C780</f>
        <v>A58</v>
      </c>
      <c r="AD783" t="str">
        <f t="shared" si="162"/>
        <v>J4-A58</v>
      </c>
      <c r="AE783" t="e">
        <f t="shared" si="163"/>
        <v>#N/A</v>
      </c>
      <c r="AG783" t="str">
        <f t="shared" si="164"/>
        <v>--</v>
      </c>
      <c r="AH783" t="str">
        <f t="shared" si="165"/>
        <v>--</v>
      </c>
      <c r="AI783" t="str">
        <f>IFERROR(IF(IF(AG783="--",INDEX(D:D,MATCH(AE783,INDEX(B:B,MATCH(AE783,B:B,)+1):B11297,)+MATCH(AE783,B:B,)))=AD783,VLOOKUP(AE783,B:D,3,0),IF(AG783="--",INDEX(D:D,MATCH(AE783,INDEX(B:B,MATCH(AE783,B:B,)+1):B11297,)+MATCH(AE783,B:B,)),"---")),"---")</f>
        <v>---</v>
      </c>
      <c r="AJ783" t="str">
        <f>IF(COUNTIF(CALC_CONN_TEB0187_REV01!F:F,IF(AH783&lt;&gt;"---",VLOOKUP(AD783,CALC_CONN_TEB0187_REV01!F:M,8,0),IF(IFERROR(IF(AD783=AH783,AI783,AH783),"---")="---","---",IF(COUNTIF(CALC_CONN_TEB0187_REV01!F:F,IFERROR(IF(AD783=AH783,AI783,AH783),"---"))&gt;0,"---",IFERROR(IF(AD783=AH783,AI783,AH783),"---")))))=1,IF(AH783&lt;&gt;"---",VLOOKUP(AD783,CALC_CONN_TEB0187_REV01!F:M,8,0),IF(IFERROR(IF(AD783=AH783,AI783,AH783),"---")="---","---",IF(COUNTIF(CALC_CONN_TEB0187_REV01!F:F,IFERROR(IF(AD783=AH783,AI783,AH783),"---"))&gt;0,"---",IFERROR(IF(AD783=AH783,AI783,AH783),"---")))),"---")</f>
        <v>---</v>
      </c>
      <c r="AK783" t="e">
        <f>IF(COUNTIF(CALC_CONN_TEB0187_REV01!F:F,IF(AH783&lt;&gt;"---",VLOOKUP(AD783,CALC_CONN_TEB0187_REV01!F:M,8,0),IF(IFERROR(IF(AD783=AH783,AI783,AH783),"---")="---","---",IF(COUNTIF(CALC_CONN_TEB0187_REV01!F:F,IFERROR(IF(AD783=AH783,AI783,AH783),"---"))&gt;0,"---",IFERROR(IF(AD783=AH783,AI783,AH783),"---")))))=0,IF(AH783&lt;&gt;"---",VLOOKUP(AD783,CALC_CONN_TEB0187_REV01!F:M,8,0),IF(IFERROR(IF(AD783=AH783,AI783,AH783),"---")="---","---",IF(COUNTIF(CALC_CONN_TEB0187_REV01!F:F,IFERROR(IF(AD783=AH783,AI783,AH783),"---"))&gt;0,"---",IFERROR(IF(AD783=AH783,AI783,AH783),"---")))),"---")</f>
        <v>#N/A</v>
      </c>
      <c r="AL783" t="str">
        <f t="shared" si="166"/>
        <v>--</v>
      </c>
      <c r="AM783">
        <f t="shared" si="167"/>
        <v>0</v>
      </c>
      <c r="AT783" t="str">
        <f t="shared" si="160"/>
        <v>NetJ6_A7</v>
      </c>
      <c r="AU783" t="str">
        <f t="shared" si="161"/>
        <v>--</v>
      </c>
    </row>
    <row r="784" spans="1:47" x14ac:dyDescent="0.25">
      <c r="A784" t="str">
        <f t="shared" si="156"/>
        <v>J6-A8</v>
      </c>
      <c r="B784" t="str">
        <f t="shared" si="157"/>
        <v>NetJ6_A8</v>
      </c>
      <c r="C784" t="str">
        <f t="shared" si="158"/>
        <v>J6-NetJ6_A8</v>
      </c>
      <c r="D784" t="str">
        <f t="shared" si="159"/>
        <v>J6-A8</v>
      </c>
      <c r="E784" t="s">
        <v>4416</v>
      </c>
      <c r="F784" t="s">
        <v>177</v>
      </c>
      <c r="G784" t="s">
        <v>4420</v>
      </c>
      <c r="L784" t="s">
        <v>721</v>
      </c>
      <c r="M784" t="s">
        <v>428</v>
      </c>
      <c r="N784">
        <v>3.2084000000000001</v>
      </c>
      <c r="AA784">
        <f t="shared" si="168"/>
        <v>779</v>
      </c>
      <c r="AB784" t="str">
        <f>B2B!B781</f>
        <v>J4</v>
      </c>
      <c r="AC784" t="str">
        <f>B2B!C781</f>
        <v>A59</v>
      </c>
      <c r="AD784" t="str">
        <f t="shared" si="162"/>
        <v>J4-A59</v>
      </c>
      <c r="AE784" t="e">
        <f t="shared" si="163"/>
        <v>#N/A</v>
      </c>
      <c r="AG784" t="str">
        <f t="shared" si="164"/>
        <v>--</v>
      </c>
      <c r="AH784" t="str">
        <f t="shared" si="165"/>
        <v>--</v>
      </c>
      <c r="AI784" t="str">
        <f>IFERROR(IF(IF(AG784="--",INDEX(D:D,MATCH(AE784,INDEX(B:B,MATCH(AE784,B:B,)+1):B11298,)+MATCH(AE784,B:B,)))=AD784,VLOOKUP(AE784,B:D,3,0),IF(AG784="--",INDEX(D:D,MATCH(AE784,INDEX(B:B,MATCH(AE784,B:B,)+1):B11298,)+MATCH(AE784,B:B,)),"---")),"---")</f>
        <v>---</v>
      </c>
      <c r="AJ784" t="str">
        <f>IF(COUNTIF(CALC_CONN_TEB0187_REV01!F:F,IF(AH784&lt;&gt;"---",VLOOKUP(AD784,CALC_CONN_TEB0187_REV01!F:M,8,0),IF(IFERROR(IF(AD784=AH784,AI784,AH784),"---")="---","---",IF(COUNTIF(CALC_CONN_TEB0187_REV01!F:F,IFERROR(IF(AD784=AH784,AI784,AH784),"---"))&gt;0,"---",IFERROR(IF(AD784=AH784,AI784,AH784),"---")))))=1,IF(AH784&lt;&gt;"---",VLOOKUP(AD784,CALC_CONN_TEB0187_REV01!F:M,8,0),IF(IFERROR(IF(AD784=AH784,AI784,AH784),"---")="---","---",IF(COUNTIF(CALC_CONN_TEB0187_REV01!F:F,IFERROR(IF(AD784=AH784,AI784,AH784),"---"))&gt;0,"---",IFERROR(IF(AD784=AH784,AI784,AH784),"---")))),"---")</f>
        <v>---</v>
      </c>
      <c r="AK784" t="e">
        <f>IF(COUNTIF(CALC_CONN_TEB0187_REV01!F:F,IF(AH784&lt;&gt;"---",VLOOKUP(AD784,CALC_CONN_TEB0187_REV01!F:M,8,0),IF(IFERROR(IF(AD784=AH784,AI784,AH784),"---")="---","---",IF(COUNTIF(CALC_CONN_TEB0187_REV01!F:F,IFERROR(IF(AD784=AH784,AI784,AH784),"---"))&gt;0,"---",IFERROR(IF(AD784=AH784,AI784,AH784),"---")))))=0,IF(AH784&lt;&gt;"---",VLOOKUP(AD784,CALC_CONN_TEB0187_REV01!F:M,8,0),IF(IFERROR(IF(AD784=AH784,AI784,AH784),"---")="---","---",IF(COUNTIF(CALC_CONN_TEB0187_REV01!F:F,IFERROR(IF(AD784=AH784,AI784,AH784),"---"))&gt;0,"---",IFERROR(IF(AD784=AH784,AI784,AH784),"---")))),"---")</f>
        <v>#N/A</v>
      </c>
      <c r="AL784" t="str">
        <f t="shared" si="166"/>
        <v>--</v>
      </c>
      <c r="AM784">
        <f t="shared" si="167"/>
        <v>0</v>
      </c>
      <c r="AT784" t="str">
        <f t="shared" si="160"/>
        <v>NetJ6_A8</v>
      </c>
      <c r="AU784" t="str">
        <f t="shared" si="161"/>
        <v>--</v>
      </c>
    </row>
    <row r="785" spans="1:47" x14ac:dyDescent="0.25">
      <c r="A785" t="str">
        <f t="shared" si="156"/>
        <v>J6-A9</v>
      </c>
      <c r="B785" t="str">
        <f t="shared" si="157"/>
        <v>3V3_PCIe</v>
      </c>
      <c r="C785" t="str">
        <f t="shared" si="158"/>
        <v>J6-3V3_PCIe</v>
      </c>
      <c r="D785" t="str">
        <f t="shared" si="159"/>
        <v>J6-A9</v>
      </c>
      <c r="E785" t="s">
        <v>4416</v>
      </c>
      <c r="F785" t="s">
        <v>178</v>
      </c>
      <c r="G785" t="s">
        <v>3719</v>
      </c>
      <c r="L785" t="s">
        <v>4421</v>
      </c>
      <c r="M785" t="s">
        <v>428</v>
      </c>
      <c r="N785">
        <v>4.5343999999999998</v>
      </c>
      <c r="AA785">
        <f t="shared" si="168"/>
        <v>780</v>
      </c>
      <c r="AB785" t="str">
        <f>B2B!B782</f>
        <v>J4</v>
      </c>
      <c r="AC785" t="str">
        <f>B2B!C782</f>
        <v>A60</v>
      </c>
      <c r="AD785" t="str">
        <f t="shared" si="162"/>
        <v>J4-A60</v>
      </c>
      <c r="AE785" t="e">
        <f t="shared" si="163"/>
        <v>#N/A</v>
      </c>
      <c r="AG785" t="str">
        <f t="shared" si="164"/>
        <v>--</v>
      </c>
      <c r="AH785" t="str">
        <f t="shared" si="165"/>
        <v>--</v>
      </c>
      <c r="AI785" t="str">
        <f>IFERROR(IF(IF(AG785="--",INDEX(D:D,MATCH(AE785,INDEX(B:B,MATCH(AE785,B:B,)+1):B11299,)+MATCH(AE785,B:B,)))=AD785,VLOOKUP(AE785,B:D,3,0),IF(AG785="--",INDEX(D:D,MATCH(AE785,INDEX(B:B,MATCH(AE785,B:B,)+1):B11299,)+MATCH(AE785,B:B,)),"---")),"---")</f>
        <v>---</v>
      </c>
      <c r="AJ785" t="str">
        <f>IF(COUNTIF(CALC_CONN_TEB0187_REV01!F:F,IF(AH785&lt;&gt;"---",VLOOKUP(AD785,CALC_CONN_TEB0187_REV01!F:M,8,0),IF(IFERROR(IF(AD785=AH785,AI785,AH785),"---")="---","---",IF(COUNTIF(CALC_CONN_TEB0187_REV01!F:F,IFERROR(IF(AD785=AH785,AI785,AH785),"---"))&gt;0,"---",IFERROR(IF(AD785=AH785,AI785,AH785),"---")))))=1,IF(AH785&lt;&gt;"---",VLOOKUP(AD785,CALC_CONN_TEB0187_REV01!F:M,8,0),IF(IFERROR(IF(AD785=AH785,AI785,AH785),"---")="---","---",IF(COUNTIF(CALC_CONN_TEB0187_REV01!F:F,IFERROR(IF(AD785=AH785,AI785,AH785),"---"))&gt;0,"---",IFERROR(IF(AD785=AH785,AI785,AH785),"---")))),"---")</f>
        <v>---</v>
      </c>
      <c r="AK785" t="e">
        <f>IF(COUNTIF(CALC_CONN_TEB0187_REV01!F:F,IF(AH785&lt;&gt;"---",VLOOKUP(AD785,CALC_CONN_TEB0187_REV01!F:M,8,0),IF(IFERROR(IF(AD785=AH785,AI785,AH785),"---")="---","---",IF(COUNTIF(CALC_CONN_TEB0187_REV01!F:F,IFERROR(IF(AD785=AH785,AI785,AH785),"---"))&gt;0,"---",IFERROR(IF(AD785=AH785,AI785,AH785),"---")))))=0,IF(AH785&lt;&gt;"---",VLOOKUP(AD785,CALC_CONN_TEB0187_REV01!F:M,8,0),IF(IFERROR(IF(AD785=AH785,AI785,AH785),"---")="---","---",IF(COUNTIF(CALC_CONN_TEB0187_REV01!F:F,IFERROR(IF(AD785=AH785,AI785,AH785),"---"))&gt;0,"---",IFERROR(IF(AD785=AH785,AI785,AH785),"---")))),"---")</f>
        <v>#N/A</v>
      </c>
      <c r="AL785" t="str">
        <f t="shared" si="166"/>
        <v>--</v>
      </c>
      <c r="AM785">
        <f t="shared" si="167"/>
        <v>0</v>
      </c>
      <c r="AT785" t="str">
        <f t="shared" si="160"/>
        <v>3V3_PCIe</v>
      </c>
      <c r="AU785" t="str">
        <f t="shared" si="161"/>
        <v>--</v>
      </c>
    </row>
    <row r="786" spans="1:47" x14ac:dyDescent="0.25">
      <c r="A786" t="str">
        <f t="shared" si="156"/>
        <v>J6-A10</v>
      </c>
      <c r="B786" t="str">
        <f t="shared" si="157"/>
        <v>3V3_PCIe</v>
      </c>
      <c r="C786" t="str">
        <f t="shared" si="158"/>
        <v>J6-3V3_PCIe</v>
      </c>
      <c r="D786" t="str">
        <f t="shared" si="159"/>
        <v>J6-A10</v>
      </c>
      <c r="E786" t="s">
        <v>4416</v>
      </c>
      <c r="F786" t="s">
        <v>179</v>
      </c>
      <c r="G786" t="s">
        <v>3719</v>
      </c>
      <c r="L786" t="s">
        <v>4422</v>
      </c>
      <c r="M786" t="s">
        <v>428</v>
      </c>
      <c r="N786">
        <v>74.554500000000004</v>
      </c>
      <c r="AA786">
        <f t="shared" si="168"/>
        <v>781</v>
      </c>
      <c r="AB786" t="str">
        <f>B2B!B783</f>
        <v>J4</v>
      </c>
      <c r="AC786" t="str">
        <f>B2B!C783</f>
        <v>B1</v>
      </c>
      <c r="AD786" t="str">
        <f t="shared" si="162"/>
        <v>J4-B1</v>
      </c>
      <c r="AE786" t="str">
        <f t="shared" si="163"/>
        <v>PHY1_MDI0_N</v>
      </c>
      <c r="AG786" t="str">
        <f t="shared" si="164"/>
        <v>--</v>
      </c>
      <c r="AH786" t="str">
        <f t="shared" si="165"/>
        <v>J4-B1</v>
      </c>
      <c r="AI786" t="str">
        <f>IFERROR(IF(IF(AG786="--",INDEX(D:D,MATCH(AE786,INDEX(B:B,MATCH(AE786,B:B,)+1):B11300,)+MATCH(AE786,B:B,)))=AD786,VLOOKUP(AE786,B:D,3,0),IF(AG786="--",INDEX(D:D,MATCH(AE786,INDEX(B:B,MATCH(AE786,B:B,)+1):B11300,)+MATCH(AE786,B:B,)),"---")),"---")</f>
        <v>U33-13</v>
      </c>
      <c r="AJ786" t="str">
        <f>IF(COUNTIF(CALC_CONN_TEB0187_REV01!F:F,IF(AH786&lt;&gt;"---",VLOOKUP(AD786,CALC_CONN_TEB0187_REV01!F:M,8,0),IF(IFERROR(IF(AD786=AH786,AI786,AH786),"---")="---","---",IF(COUNTIF(CALC_CONN_TEB0187_REV01!F:F,IFERROR(IF(AD786=AH786,AI786,AH786),"---"))&gt;0,"---",IFERROR(IF(AD786=AH786,AI786,AH786),"---")))))=1,IF(AH786&lt;&gt;"---",VLOOKUP(AD786,CALC_CONN_TEB0187_REV01!F:M,8,0),IF(IFERROR(IF(AD786=AH786,AI786,AH786),"---")="---","---",IF(COUNTIF(CALC_CONN_TEB0187_REV01!F:F,IFERROR(IF(AD786=AH786,AI786,AH786),"---"))&gt;0,"---",IFERROR(IF(AD786=AH786,AI786,AH786),"---")))),"---")</f>
        <v>---</v>
      </c>
      <c r="AK786" t="e">
        <f>IF(COUNTIF(CALC_CONN_TEB0187_REV01!F:F,IF(AH786&lt;&gt;"---",VLOOKUP(AD786,CALC_CONN_TEB0187_REV01!F:M,8,0),IF(IFERROR(IF(AD786=AH786,AI786,AH786),"---")="---","---",IF(COUNTIF(CALC_CONN_TEB0187_REV01!F:F,IFERROR(IF(AD786=AH786,AI786,AH786),"---"))&gt;0,"---",IFERROR(IF(AD786=AH786,AI786,AH786),"---")))))=0,IF(AH786&lt;&gt;"---",VLOOKUP(AD786,CALC_CONN_TEB0187_REV01!F:M,8,0),IF(IFERROR(IF(AD786=AH786,AI786,AH786),"---")="---","---",IF(COUNTIF(CALC_CONN_TEB0187_REV01!F:F,IFERROR(IF(AD786=AH786,AI786,AH786),"---"))&gt;0,"---",IFERROR(IF(AD786=AH786,AI786,AH786),"---")))),"---")</f>
        <v>#N/A</v>
      </c>
      <c r="AL786">
        <f t="shared" si="166"/>
        <v>24.659700000000001</v>
      </c>
      <c r="AM786">
        <f t="shared" si="167"/>
        <v>2</v>
      </c>
      <c r="AT786" t="str">
        <f t="shared" si="160"/>
        <v>3V3_PCIe</v>
      </c>
      <c r="AU786" t="str">
        <f t="shared" si="161"/>
        <v>--</v>
      </c>
    </row>
    <row r="787" spans="1:47" x14ac:dyDescent="0.25">
      <c r="A787" t="str">
        <f t="shared" si="156"/>
        <v>J6-A11</v>
      </c>
      <c r="B787" t="str">
        <f t="shared" si="157"/>
        <v>PERST</v>
      </c>
      <c r="C787" t="str">
        <f t="shared" si="158"/>
        <v>J6-PERST</v>
      </c>
      <c r="D787" t="str">
        <f t="shared" si="159"/>
        <v>J6-A11</v>
      </c>
      <c r="E787" t="s">
        <v>4416</v>
      </c>
      <c r="F787" t="s">
        <v>180</v>
      </c>
      <c r="G787" t="s">
        <v>4164</v>
      </c>
      <c r="L787" t="s">
        <v>4423</v>
      </c>
      <c r="M787" t="s">
        <v>428</v>
      </c>
      <c r="N787">
        <v>9.3371999999999993</v>
      </c>
      <c r="AA787">
        <f t="shared" si="168"/>
        <v>782</v>
      </c>
      <c r="AB787" t="str">
        <f>B2B!B784</f>
        <v>J4</v>
      </c>
      <c r="AC787" t="str">
        <f>B2B!C784</f>
        <v>B2</v>
      </c>
      <c r="AD787" t="str">
        <f t="shared" si="162"/>
        <v>J4-B2</v>
      </c>
      <c r="AE787" t="str">
        <f t="shared" si="163"/>
        <v>PHY1_MDI0_P</v>
      </c>
      <c r="AG787" t="str">
        <f t="shared" si="164"/>
        <v>--</v>
      </c>
      <c r="AH787" t="str">
        <f t="shared" si="165"/>
        <v>J4-B2</v>
      </c>
      <c r="AI787" t="str">
        <f>IFERROR(IF(IF(AG787="--",INDEX(D:D,MATCH(AE787,INDEX(B:B,MATCH(AE787,B:B,)+1):B11301,)+MATCH(AE787,B:B,)))=AD787,VLOOKUP(AE787,B:D,3,0),IF(AG787="--",INDEX(D:D,MATCH(AE787,INDEX(B:B,MATCH(AE787,B:B,)+1):B11301,)+MATCH(AE787,B:B,)),"---")),"---")</f>
        <v>U33-12</v>
      </c>
      <c r="AJ787" t="str">
        <f>IF(COUNTIF(CALC_CONN_TEB0187_REV01!F:F,IF(AH787&lt;&gt;"---",VLOOKUP(AD787,CALC_CONN_TEB0187_REV01!F:M,8,0),IF(IFERROR(IF(AD787=AH787,AI787,AH787),"---")="---","---",IF(COUNTIF(CALC_CONN_TEB0187_REV01!F:F,IFERROR(IF(AD787=AH787,AI787,AH787),"---"))&gt;0,"---",IFERROR(IF(AD787=AH787,AI787,AH787),"---")))))=1,IF(AH787&lt;&gt;"---",VLOOKUP(AD787,CALC_CONN_TEB0187_REV01!F:M,8,0),IF(IFERROR(IF(AD787=AH787,AI787,AH787),"---")="---","---",IF(COUNTIF(CALC_CONN_TEB0187_REV01!F:F,IFERROR(IF(AD787=AH787,AI787,AH787),"---"))&gt;0,"---",IFERROR(IF(AD787=AH787,AI787,AH787),"---")))),"---")</f>
        <v>---</v>
      </c>
      <c r="AK787" t="e">
        <f>IF(COUNTIF(CALC_CONN_TEB0187_REV01!F:F,IF(AH787&lt;&gt;"---",VLOOKUP(AD787,CALC_CONN_TEB0187_REV01!F:M,8,0),IF(IFERROR(IF(AD787=AH787,AI787,AH787),"---")="---","---",IF(COUNTIF(CALC_CONN_TEB0187_REV01!F:F,IFERROR(IF(AD787=AH787,AI787,AH787),"---"))&gt;0,"---",IFERROR(IF(AD787=AH787,AI787,AH787),"---")))))=0,IF(AH787&lt;&gt;"---",VLOOKUP(AD787,CALC_CONN_TEB0187_REV01!F:M,8,0),IF(IFERROR(IF(AD787=AH787,AI787,AH787),"---")="---","---",IF(COUNTIF(CALC_CONN_TEB0187_REV01!F:F,IFERROR(IF(AD787=AH787,AI787,AH787),"---"))&gt;0,"---",IFERROR(IF(AD787=AH787,AI787,AH787),"---")))),"---")</f>
        <v>#N/A</v>
      </c>
      <c r="AL787">
        <f t="shared" si="166"/>
        <v>24.606100000000001</v>
      </c>
      <c r="AM787">
        <f t="shared" si="167"/>
        <v>2</v>
      </c>
      <c r="AT787" t="str">
        <f t="shared" si="160"/>
        <v>PERST</v>
      </c>
      <c r="AU787" t="str">
        <f t="shared" si="161"/>
        <v>--</v>
      </c>
    </row>
    <row r="788" spans="1:47" x14ac:dyDescent="0.25">
      <c r="A788" t="str">
        <f t="shared" si="156"/>
        <v>J6-A12</v>
      </c>
      <c r="B788" t="str">
        <f t="shared" si="157"/>
        <v>GND</v>
      </c>
      <c r="C788" t="str">
        <f t="shared" si="158"/>
        <v>J6-GND</v>
      </c>
      <c r="D788" t="str">
        <f t="shared" si="159"/>
        <v>J6-A12</v>
      </c>
      <c r="E788" t="s">
        <v>4416</v>
      </c>
      <c r="F788" t="s">
        <v>181</v>
      </c>
      <c r="G788" t="s">
        <v>433</v>
      </c>
      <c r="L788" t="s">
        <v>4424</v>
      </c>
      <c r="M788" t="s">
        <v>428</v>
      </c>
      <c r="N788">
        <v>79.298000000000002</v>
      </c>
      <c r="AA788">
        <f t="shared" si="168"/>
        <v>783</v>
      </c>
      <c r="AB788" t="str">
        <f>B2B!B785</f>
        <v>J4</v>
      </c>
      <c r="AC788" t="str">
        <f>B2B!C785</f>
        <v>B3</v>
      </c>
      <c r="AD788" t="str">
        <f t="shared" si="162"/>
        <v>J4-B3</v>
      </c>
      <c r="AE788" t="str">
        <f t="shared" si="163"/>
        <v>PHY1_MDI1_N</v>
      </c>
      <c r="AG788" t="str">
        <f t="shared" si="164"/>
        <v>--</v>
      </c>
      <c r="AH788" t="str">
        <f t="shared" si="165"/>
        <v>J4-B3</v>
      </c>
      <c r="AI788" t="str">
        <f>IFERROR(IF(IF(AG788="--",INDEX(D:D,MATCH(AE788,INDEX(B:B,MATCH(AE788,B:B,)+1):B11302,)+MATCH(AE788,B:B,)))=AD788,VLOOKUP(AE788,B:D,3,0),IF(AG788="--",INDEX(D:D,MATCH(AE788,INDEX(B:B,MATCH(AE788,B:B,)+1):B11302,)+MATCH(AE788,B:B,)),"---")),"---")</f>
        <v>U33-15</v>
      </c>
      <c r="AJ788" t="str">
        <f>IF(COUNTIF(CALC_CONN_TEB0187_REV01!F:F,IF(AH788&lt;&gt;"---",VLOOKUP(AD788,CALC_CONN_TEB0187_REV01!F:M,8,0),IF(IFERROR(IF(AD788=AH788,AI788,AH788),"---")="---","---",IF(COUNTIF(CALC_CONN_TEB0187_REV01!F:F,IFERROR(IF(AD788=AH788,AI788,AH788),"---"))&gt;0,"---",IFERROR(IF(AD788=AH788,AI788,AH788),"---")))))=1,IF(AH788&lt;&gt;"---",VLOOKUP(AD788,CALC_CONN_TEB0187_REV01!F:M,8,0),IF(IFERROR(IF(AD788=AH788,AI788,AH788),"---")="---","---",IF(COUNTIF(CALC_CONN_TEB0187_REV01!F:F,IFERROR(IF(AD788=AH788,AI788,AH788),"---"))&gt;0,"---",IFERROR(IF(AD788=AH788,AI788,AH788),"---")))),"---")</f>
        <v>---</v>
      </c>
      <c r="AK788" t="e">
        <f>IF(COUNTIF(CALC_CONN_TEB0187_REV01!F:F,IF(AH788&lt;&gt;"---",VLOOKUP(AD788,CALC_CONN_TEB0187_REV01!F:M,8,0),IF(IFERROR(IF(AD788=AH788,AI788,AH788),"---")="---","---",IF(COUNTIF(CALC_CONN_TEB0187_REV01!F:F,IFERROR(IF(AD788=AH788,AI788,AH788),"---"))&gt;0,"---",IFERROR(IF(AD788=AH788,AI788,AH788),"---")))))=0,IF(AH788&lt;&gt;"---",VLOOKUP(AD788,CALC_CONN_TEB0187_REV01!F:M,8,0),IF(IFERROR(IF(AD788=AH788,AI788,AH788),"---")="---","---",IF(COUNTIF(CALC_CONN_TEB0187_REV01!F:F,IFERROR(IF(AD788=AH788,AI788,AH788),"---"))&gt;0,"---",IFERROR(IF(AD788=AH788,AI788,AH788),"---")))),"---")</f>
        <v>#N/A</v>
      </c>
      <c r="AL788">
        <f t="shared" si="166"/>
        <v>24.619499999999999</v>
      </c>
      <c r="AM788">
        <f t="shared" si="167"/>
        <v>2</v>
      </c>
      <c r="AT788">
        <f t="shared" si="160"/>
        <v>0</v>
      </c>
      <c r="AU788">
        <f t="shared" si="161"/>
        <v>0</v>
      </c>
    </row>
    <row r="789" spans="1:47" x14ac:dyDescent="0.25">
      <c r="A789" t="str">
        <f t="shared" si="156"/>
        <v>J6-A13</v>
      </c>
      <c r="B789" t="str">
        <f t="shared" si="157"/>
        <v>PCIE_REF_P</v>
      </c>
      <c r="C789" t="str">
        <f t="shared" si="158"/>
        <v>J6-PCIE_REF_P</v>
      </c>
      <c r="D789" t="str">
        <f t="shared" si="159"/>
        <v>J6-A13</v>
      </c>
      <c r="E789" t="s">
        <v>4416</v>
      </c>
      <c r="F789" t="s">
        <v>182</v>
      </c>
      <c r="G789" t="s">
        <v>4355</v>
      </c>
      <c r="L789" t="s">
        <v>4425</v>
      </c>
      <c r="M789" t="s">
        <v>428</v>
      </c>
      <c r="N789">
        <v>7.6816000000000004</v>
      </c>
      <c r="AA789">
        <f t="shared" si="168"/>
        <v>784</v>
      </c>
      <c r="AB789" t="str">
        <f>B2B!B786</f>
        <v>J4</v>
      </c>
      <c r="AC789" t="str">
        <f>B2B!C786</f>
        <v>B4</v>
      </c>
      <c r="AD789" t="str">
        <f t="shared" si="162"/>
        <v>J4-B4</v>
      </c>
      <c r="AE789" t="str">
        <f t="shared" si="163"/>
        <v>PHY1_MDI1_P</v>
      </c>
      <c r="AG789" t="str">
        <f t="shared" si="164"/>
        <v>--</v>
      </c>
      <c r="AH789" t="str">
        <f t="shared" si="165"/>
        <v>J4-B4</v>
      </c>
      <c r="AI789" t="str">
        <f>IFERROR(IF(IF(AG789="--",INDEX(D:D,MATCH(AE789,INDEX(B:B,MATCH(AE789,B:B,)+1):B11303,)+MATCH(AE789,B:B,)))=AD789,VLOOKUP(AE789,B:D,3,0),IF(AG789="--",INDEX(D:D,MATCH(AE789,INDEX(B:B,MATCH(AE789,B:B,)+1):B11303,)+MATCH(AE789,B:B,)),"---")),"---")</f>
        <v>U33-14</v>
      </c>
      <c r="AJ789" t="str">
        <f>IF(COUNTIF(CALC_CONN_TEB0187_REV01!F:F,IF(AH789&lt;&gt;"---",VLOOKUP(AD789,CALC_CONN_TEB0187_REV01!F:M,8,0),IF(IFERROR(IF(AD789=AH789,AI789,AH789),"---")="---","---",IF(COUNTIF(CALC_CONN_TEB0187_REV01!F:F,IFERROR(IF(AD789=AH789,AI789,AH789),"---"))&gt;0,"---",IFERROR(IF(AD789=AH789,AI789,AH789),"---")))))=1,IF(AH789&lt;&gt;"---",VLOOKUP(AD789,CALC_CONN_TEB0187_REV01!F:M,8,0),IF(IFERROR(IF(AD789=AH789,AI789,AH789),"---")="---","---",IF(COUNTIF(CALC_CONN_TEB0187_REV01!F:F,IFERROR(IF(AD789=AH789,AI789,AH789),"---"))&gt;0,"---",IFERROR(IF(AD789=AH789,AI789,AH789),"---")))),"---")</f>
        <v>---</v>
      </c>
      <c r="AK789" t="e">
        <f>IF(COUNTIF(CALC_CONN_TEB0187_REV01!F:F,IF(AH789&lt;&gt;"---",VLOOKUP(AD789,CALC_CONN_TEB0187_REV01!F:M,8,0),IF(IFERROR(IF(AD789=AH789,AI789,AH789),"---")="---","---",IF(COUNTIF(CALC_CONN_TEB0187_REV01!F:F,IFERROR(IF(AD789=AH789,AI789,AH789),"---"))&gt;0,"---",IFERROR(IF(AD789=AH789,AI789,AH789),"---")))))=0,IF(AH789&lt;&gt;"---",VLOOKUP(AD789,CALC_CONN_TEB0187_REV01!F:M,8,0),IF(IFERROR(IF(AD789=AH789,AI789,AH789),"---")="---","---",IF(COUNTIF(CALC_CONN_TEB0187_REV01!F:F,IFERROR(IF(AD789=AH789,AI789,AH789),"---"))&gt;0,"---",IFERROR(IF(AD789=AH789,AI789,AH789),"---")))),"---")</f>
        <v>#N/A</v>
      </c>
      <c r="AL789">
        <f t="shared" si="166"/>
        <v>24.606200000000001</v>
      </c>
      <c r="AM789">
        <f t="shared" si="167"/>
        <v>2</v>
      </c>
      <c r="AT789" t="str">
        <f t="shared" si="160"/>
        <v>PCIE_REF_P</v>
      </c>
      <c r="AU789" t="str">
        <f t="shared" si="161"/>
        <v>--</v>
      </c>
    </row>
    <row r="790" spans="1:47" x14ac:dyDescent="0.25">
      <c r="A790" t="str">
        <f t="shared" si="156"/>
        <v>J6-A14</v>
      </c>
      <c r="B790" t="str">
        <f t="shared" si="157"/>
        <v>PCIE_REF_N</v>
      </c>
      <c r="C790" t="str">
        <f t="shared" si="158"/>
        <v>J6-PCIE_REF_N</v>
      </c>
      <c r="D790" t="str">
        <f t="shared" si="159"/>
        <v>J6-A14</v>
      </c>
      <c r="E790" t="s">
        <v>4416</v>
      </c>
      <c r="F790" t="s">
        <v>183</v>
      </c>
      <c r="G790" t="s">
        <v>4354</v>
      </c>
      <c r="L790" t="s">
        <v>1093</v>
      </c>
      <c r="M790" t="s">
        <v>428</v>
      </c>
      <c r="N790">
        <v>2.8904999999999998</v>
      </c>
      <c r="AA790">
        <f t="shared" si="168"/>
        <v>785</v>
      </c>
      <c r="AB790" t="str">
        <f>B2B!B787</f>
        <v>J4</v>
      </c>
      <c r="AC790" t="str">
        <f>B2B!C787</f>
        <v>B5</v>
      </c>
      <c r="AD790" t="str">
        <f t="shared" si="162"/>
        <v>J4-B5</v>
      </c>
      <c r="AE790" t="str">
        <f t="shared" si="163"/>
        <v>PHY1_MDI2_N</v>
      </c>
      <c r="AG790" t="str">
        <f t="shared" si="164"/>
        <v>--</v>
      </c>
      <c r="AH790" t="str">
        <f t="shared" si="165"/>
        <v>J4-B5</v>
      </c>
      <c r="AI790" t="str">
        <f>IFERROR(IF(IF(AG790="--",INDEX(D:D,MATCH(AE790,INDEX(B:B,MATCH(AE790,B:B,)+1):B11304,)+MATCH(AE790,B:B,)))=AD790,VLOOKUP(AE790,B:D,3,0),IF(AG790="--",INDEX(D:D,MATCH(AE790,INDEX(B:B,MATCH(AE790,B:B,)+1):B11304,)+MATCH(AE790,B:B,)),"---")),"---")</f>
        <v>U33-17</v>
      </c>
      <c r="AJ790" t="str">
        <f>IF(COUNTIF(CALC_CONN_TEB0187_REV01!F:F,IF(AH790&lt;&gt;"---",VLOOKUP(AD790,CALC_CONN_TEB0187_REV01!F:M,8,0),IF(IFERROR(IF(AD790=AH790,AI790,AH790),"---")="---","---",IF(COUNTIF(CALC_CONN_TEB0187_REV01!F:F,IFERROR(IF(AD790=AH790,AI790,AH790),"---"))&gt;0,"---",IFERROR(IF(AD790=AH790,AI790,AH790),"---")))))=1,IF(AH790&lt;&gt;"---",VLOOKUP(AD790,CALC_CONN_TEB0187_REV01!F:M,8,0),IF(IFERROR(IF(AD790=AH790,AI790,AH790),"---")="---","---",IF(COUNTIF(CALC_CONN_TEB0187_REV01!F:F,IFERROR(IF(AD790=AH790,AI790,AH790),"---"))&gt;0,"---",IFERROR(IF(AD790=AH790,AI790,AH790),"---")))),"---")</f>
        <v>---</v>
      </c>
      <c r="AK790" t="e">
        <f>IF(COUNTIF(CALC_CONN_TEB0187_REV01!F:F,IF(AH790&lt;&gt;"---",VLOOKUP(AD790,CALC_CONN_TEB0187_REV01!F:M,8,0),IF(IFERROR(IF(AD790=AH790,AI790,AH790),"---")="---","---",IF(COUNTIF(CALC_CONN_TEB0187_REV01!F:F,IFERROR(IF(AD790=AH790,AI790,AH790),"---"))&gt;0,"---",IFERROR(IF(AD790=AH790,AI790,AH790),"---")))))=0,IF(AH790&lt;&gt;"---",VLOOKUP(AD790,CALC_CONN_TEB0187_REV01!F:M,8,0),IF(IFERROR(IF(AD790=AH790,AI790,AH790),"---")="---","---",IF(COUNTIF(CALC_CONN_TEB0187_REV01!F:F,IFERROR(IF(AD790=AH790,AI790,AH790),"---"))&gt;0,"---",IFERROR(IF(AD790=AH790,AI790,AH790),"---")))),"---")</f>
        <v>#N/A</v>
      </c>
      <c r="AL790">
        <f t="shared" si="166"/>
        <v>24.608899999999998</v>
      </c>
      <c r="AM790">
        <f t="shared" si="167"/>
        <v>2</v>
      </c>
      <c r="AT790" t="str">
        <f t="shared" si="160"/>
        <v>PCIE_REF_N</v>
      </c>
      <c r="AU790" t="str">
        <f t="shared" si="161"/>
        <v>--</v>
      </c>
    </row>
    <row r="791" spans="1:47" x14ac:dyDescent="0.25">
      <c r="A791" t="str">
        <f t="shared" si="156"/>
        <v>J6-A15</v>
      </c>
      <c r="B791" t="str">
        <f t="shared" si="157"/>
        <v>GND</v>
      </c>
      <c r="C791" t="str">
        <f t="shared" si="158"/>
        <v>J6-GND</v>
      </c>
      <c r="D791" t="str">
        <f t="shared" si="159"/>
        <v>J6-A15</v>
      </c>
      <c r="E791" t="s">
        <v>4416</v>
      </c>
      <c r="F791" t="s">
        <v>184</v>
      </c>
      <c r="G791" t="s">
        <v>433</v>
      </c>
      <c r="L791" t="s">
        <v>993</v>
      </c>
      <c r="M791" t="s">
        <v>428</v>
      </c>
      <c r="N791">
        <v>66.285499999999999</v>
      </c>
      <c r="AA791">
        <f t="shared" si="168"/>
        <v>786</v>
      </c>
      <c r="AB791" t="str">
        <f>B2B!B788</f>
        <v>J4</v>
      </c>
      <c r="AC791" t="str">
        <f>B2B!C788</f>
        <v>B6</v>
      </c>
      <c r="AD791" t="str">
        <f t="shared" si="162"/>
        <v>J4-B6</v>
      </c>
      <c r="AE791" t="str">
        <f t="shared" si="163"/>
        <v>PHY1_MDI2_P</v>
      </c>
      <c r="AG791" t="str">
        <f t="shared" si="164"/>
        <v>--</v>
      </c>
      <c r="AH791" t="str">
        <f t="shared" si="165"/>
        <v>J4-B6</v>
      </c>
      <c r="AI791" t="str">
        <f>IFERROR(IF(IF(AG791="--",INDEX(D:D,MATCH(AE791,INDEX(B:B,MATCH(AE791,B:B,)+1):B11305,)+MATCH(AE791,B:B,)))=AD791,VLOOKUP(AE791,B:D,3,0),IF(AG791="--",INDEX(D:D,MATCH(AE791,INDEX(B:B,MATCH(AE791,B:B,)+1):B11305,)+MATCH(AE791,B:B,)),"---")),"---")</f>
        <v>U33-16</v>
      </c>
      <c r="AJ791" t="str">
        <f>IF(COUNTIF(CALC_CONN_TEB0187_REV01!F:F,IF(AH791&lt;&gt;"---",VLOOKUP(AD791,CALC_CONN_TEB0187_REV01!F:M,8,0),IF(IFERROR(IF(AD791=AH791,AI791,AH791),"---")="---","---",IF(COUNTIF(CALC_CONN_TEB0187_REV01!F:F,IFERROR(IF(AD791=AH791,AI791,AH791),"---"))&gt;0,"---",IFERROR(IF(AD791=AH791,AI791,AH791),"---")))))=1,IF(AH791&lt;&gt;"---",VLOOKUP(AD791,CALC_CONN_TEB0187_REV01!F:M,8,0),IF(IFERROR(IF(AD791=AH791,AI791,AH791),"---")="---","---",IF(COUNTIF(CALC_CONN_TEB0187_REV01!F:F,IFERROR(IF(AD791=AH791,AI791,AH791),"---"))&gt;0,"---",IFERROR(IF(AD791=AH791,AI791,AH791),"---")))),"---")</f>
        <v>---</v>
      </c>
      <c r="AK791" t="e">
        <f>IF(COUNTIF(CALC_CONN_TEB0187_REV01!F:F,IF(AH791&lt;&gt;"---",VLOOKUP(AD791,CALC_CONN_TEB0187_REV01!F:M,8,0),IF(IFERROR(IF(AD791=AH791,AI791,AH791),"---")="---","---",IF(COUNTIF(CALC_CONN_TEB0187_REV01!F:F,IFERROR(IF(AD791=AH791,AI791,AH791),"---"))&gt;0,"---",IFERROR(IF(AD791=AH791,AI791,AH791),"---")))))=0,IF(AH791&lt;&gt;"---",VLOOKUP(AD791,CALC_CONN_TEB0187_REV01!F:M,8,0),IF(IFERROR(IF(AD791=AH791,AI791,AH791),"---")="---","---",IF(COUNTIF(CALC_CONN_TEB0187_REV01!F:F,IFERROR(IF(AD791=AH791,AI791,AH791),"---"))&gt;0,"---",IFERROR(IF(AD791=AH791,AI791,AH791),"---")))),"---")</f>
        <v>#N/A</v>
      </c>
      <c r="AL791">
        <f t="shared" si="166"/>
        <v>24.614000000000001</v>
      </c>
      <c r="AM791">
        <f t="shared" si="167"/>
        <v>2</v>
      </c>
      <c r="AT791">
        <f t="shared" si="160"/>
        <v>0</v>
      </c>
      <c r="AU791">
        <f t="shared" si="161"/>
        <v>0</v>
      </c>
    </row>
    <row r="792" spans="1:47" x14ac:dyDescent="0.25">
      <c r="A792" t="str">
        <f t="shared" si="156"/>
        <v>J6-A16</v>
      </c>
      <c r="B792" t="str">
        <f t="shared" si="157"/>
        <v>PCIE_RX0_P</v>
      </c>
      <c r="C792" t="str">
        <f t="shared" si="158"/>
        <v>J6-PCIE_RX0_P</v>
      </c>
      <c r="D792" t="str">
        <f t="shared" si="159"/>
        <v>J6-A16</v>
      </c>
      <c r="E792" t="s">
        <v>4416</v>
      </c>
      <c r="F792" t="s">
        <v>185</v>
      </c>
      <c r="G792" t="s">
        <v>3931</v>
      </c>
      <c r="L792" t="s">
        <v>4426</v>
      </c>
      <c r="M792" t="s">
        <v>428</v>
      </c>
      <c r="N792">
        <v>67.833399999999997</v>
      </c>
      <c r="AA792">
        <f t="shared" si="168"/>
        <v>787</v>
      </c>
      <c r="AB792" t="str">
        <f>B2B!B789</f>
        <v>J4</v>
      </c>
      <c r="AC792" t="str">
        <f>B2B!C789</f>
        <v>B7</v>
      </c>
      <c r="AD792" t="str">
        <f t="shared" si="162"/>
        <v>J4-B7</v>
      </c>
      <c r="AE792" t="str">
        <f t="shared" si="163"/>
        <v>PHY1_MDI3_N</v>
      </c>
      <c r="AG792" t="str">
        <f t="shared" si="164"/>
        <v>--</v>
      </c>
      <c r="AH792" t="str">
        <f t="shared" si="165"/>
        <v>J4-B7</v>
      </c>
      <c r="AI792" t="str">
        <f>IFERROR(IF(IF(AG792="--",INDEX(D:D,MATCH(AE792,INDEX(B:B,MATCH(AE792,B:B,)+1):B11306,)+MATCH(AE792,B:B,)))=AD792,VLOOKUP(AE792,B:D,3,0),IF(AG792="--",INDEX(D:D,MATCH(AE792,INDEX(B:B,MATCH(AE792,B:B,)+1):B11306,)+MATCH(AE792,B:B,)),"---")),"---")</f>
        <v>U33-19</v>
      </c>
      <c r="AJ792" t="str">
        <f>IF(COUNTIF(CALC_CONN_TEB0187_REV01!F:F,IF(AH792&lt;&gt;"---",VLOOKUP(AD792,CALC_CONN_TEB0187_REV01!F:M,8,0),IF(IFERROR(IF(AD792=AH792,AI792,AH792),"---")="---","---",IF(COUNTIF(CALC_CONN_TEB0187_REV01!F:F,IFERROR(IF(AD792=AH792,AI792,AH792),"---"))&gt;0,"---",IFERROR(IF(AD792=AH792,AI792,AH792),"---")))))=1,IF(AH792&lt;&gt;"---",VLOOKUP(AD792,CALC_CONN_TEB0187_REV01!F:M,8,0),IF(IFERROR(IF(AD792=AH792,AI792,AH792),"---")="---","---",IF(COUNTIF(CALC_CONN_TEB0187_REV01!F:F,IFERROR(IF(AD792=AH792,AI792,AH792),"---"))&gt;0,"---",IFERROR(IF(AD792=AH792,AI792,AH792),"---")))),"---")</f>
        <v>---</v>
      </c>
      <c r="AK792" t="e">
        <f>IF(COUNTIF(CALC_CONN_TEB0187_REV01!F:F,IF(AH792&lt;&gt;"---",VLOOKUP(AD792,CALC_CONN_TEB0187_REV01!F:M,8,0),IF(IFERROR(IF(AD792=AH792,AI792,AH792),"---")="---","---",IF(COUNTIF(CALC_CONN_TEB0187_REV01!F:F,IFERROR(IF(AD792=AH792,AI792,AH792),"---"))&gt;0,"---",IFERROR(IF(AD792=AH792,AI792,AH792),"---")))))=0,IF(AH792&lt;&gt;"---",VLOOKUP(AD792,CALC_CONN_TEB0187_REV01!F:M,8,0),IF(IFERROR(IF(AD792=AH792,AI792,AH792),"---")="---","---",IF(COUNTIF(CALC_CONN_TEB0187_REV01!F:F,IFERROR(IF(AD792=AH792,AI792,AH792),"---"))&gt;0,"---",IFERROR(IF(AD792=AH792,AI792,AH792),"---")))),"---")</f>
        <v>#N/A</v>
      </c>
      <c r="AL792">
        <f t="shared" si="166"/>
        <v>24.606100000000001</v>
      </c>
      <c r="AM792">
        <f t="shared" si="167"/>
        <v>2</v>
      </c>
      <c r="AT792" t="str">
        <f t="shared" si="160"/>
        <v>PCIE_RX0_P</v>
      </c>
      <c r="AU792" t="str">
        <f t="shared" si="161"/>
        <v>--</v>
      </c>
    </row>
    <row r="793" spans="1:47" x14ac:dyDescent="0.25">
      <c r="A793" t="str">
        <f t="shared" si="156"/>
        <v>J6-A17</v>
      </c>
      <c r="B793" t="str">
        <f t="shared" si="157"/>
        <v>PCIE_RX0_N</v>
      </c>
      <c r="C793" t="str">
        <f t="shared" si="158"/>
        <v>J6-PCIE_RX0_N</v>
      </c>
      <c r="D793" t="str">
        <f t="shared" si="159"/>
        <v>J6-A17</v>
      </c>
      <c r="E793" t="s">
        <v>4416</v>
      </c>
      <c r="F793" t="s">
        <v>186</v>
      </c>
      <c r="G793" t="s">
        <v>3932</v>
      </c>
      <c r="L793" t="s">
        <v>4427</v>
      </c>
      <c r="M793" t="s">
        <v>428</v>
      </c>
      <c r="N793">
        <v>20.419699999999999</v>
      </c>
      <c r="AA793">
        <f t="shared" si="168"/>
        <v>788</v>
      </c>
      <c r="AB793" t="str">
        <f>B2B!B790</f>
        <v>J4</v>
      </c>
      <c r="AC793" t="str">
        <f>B2B!C790</f>
        <v>B8</v>
      </c>
      <c r="AD793" t="str">
        <f t="shared" si="162"/>
        <v>J4-B8</v>
      </c>
      <c r="AE793" t="str">
        <f t="shared" si="163"/>
        <v>PHY1_MDI3_P</v>
      </c>
      <c r="AG793" t="str">
        <f t="shared" si="164"/>
        <v>--</v>
      </c>
      <c r="AH793" t="str">
        <f t="shared" si="165"/>
        <v>J4-B8</v>
      </c>
      <c r="AI793" t="str">
        <f>IFERROR(IF(IF(AG793="--",INDEX(D:D,MATCH(AE793,INDEX(B:B,MATCH(AE793,B:B,)+1):B11307,)+MATCH(AE793,B:B,)))=AD793,VLOOKUP(AE793,B:D,3,0),IF(AG793="--",INDEX(D:D,MATCH(AE793,INDEX(B:B,MATCH(AE793,B:B,)+1):B11307,)+MATCH(AE793,B:B,)),"---")),"---")</f>
        <v>U33-18</v>
      </c>
      <c r="AJ793" t="str">
        <f>IF(COUNTIF(CALC_CONN_TEB0187_REV01!F:F,IF(AH793&lt;&gt;"---",VLOOKUP(AD793,CALC_CONN_TEB0187_REV01!F:M,8,0),IF(IFERROR(IF(AD793=AH793,AI793,AH793),"---")="---","---",IF(COUNTIF(CALC_CONN_TEB0187_REV01!F:F,IFERROR(IF(AD793=AH793,AI793,AH793),"---"))&gt;0,"---",IFERROR(IF(AD793=AH793,AI793,AH793),"---")))))=1,IF(AH793&lt;&gt;"---",VLOOKUP(AD793,CALC_CONN_TEB0187_REV01!F:M,8,0),IF(IFERROR(IF(AD793=AH793,AI793,AH793),"---")="---","---",IF(COUNTIF(CALC_CONN_TEB0187_REV01!F:F,IFERROR(IF(AD793=AH793,AI793,AH793),"---"))&gt;0,"---",IFERROR(IF(AD793=AH793,AI793,AH793),"---")))),"---")</f>
        <v>---</v>
      </c>
      <c r="AK793" t="e">
        <f>IF(COUNTIF(CALC_CONN_TEB0187_REV01!F:F,IF(AH793&lt;&gt;"---",VLOOKUP(AD793,CALC_CONN_TEB0187_REV01!F:M,8,0),IF(IFERROR(IF(AD793=AH793,AI793,AH793),"---")="---","---",IF(COUNTIF(CALC_CONN_TEB0187_REV01!F:F,IFERROR(IF(AD793=AH793,AI793,AH793),"---"))&gt;0,"---",IFERROR(IF(AD793=AH793,AI793,AH793),"---")))))=0,IF(AH793&lt;&gt;"---",VLOOKUP(AD793,CALC_CONN_TEB0187_REV01!F:M,8,0),IF(IFERROR(IF(AD793=AH793,AI793,AH793),"---")="---","---",IF(COUNTIF(CALC_CONN_TEB0187_REV01!F:F,IFERROR(IF(AD793=AH793,AI793,AH793),"---"))&gt;0,"---",IFERROR(IF(AD793=AH793,AI793,AH793),"---")))),"---")</f>
        <v>#N/A</v>
      </c>
      <c r="AL793">
        <f t="shared" si="166"/>
        <v>24.613099999999999</v>
      </c>
      <c r="AM793">
        <f t="shared" si="167"/>
        <v>2</v>
      </c>
      <c r="AT793" t="str">
        <f t="shared" si="160"/>
        <v>PCIE_RX0_N</v>
      </c>
      <c r="AU793" t="str">
        <f t="shared" si="161"/>
        <v>--</v>
      </c>
    </row>
    <row r="794" spans="1:47" x14ac:dyDescent="0.25">
      <c r="A794" t="str">
        <f t="shared" si="156"/>
        <v>J6-A18</v>
      </c>
      <c r="B794" t="str">
        <f t="shared" si="157"/>
        <v>GND</v>
      </c>
      <c r="C794" t="str">
        <f t="shared" si="158"/>
        <v>J6-GND</v>
      </c>
      <c r="D794" t="str">
        <f t="shared" si="159"/>
        <v>J6-A18</v>
      </c>
      <c r="E794" t="s">
        <v>4416</v>
      </c>
      <c r="F794" t="s">
        <v>187</v>
      </c>
      <c r="G794" t="s">
        <v>433</v>
      </c>
      <c r="L794" t="s">
        <v>4428</v>
      </c>
      <c r="M794" t="s">
        <v>428</v>
      </c>
      <c r="N794">
        <v>22.102399999999999</v>
      </c>
      <c r="AA794">
        <f t="shared" si="168"/>
        <v>789</v>
      </c>
      <c r="AB794" t="str">
        <f>B2B!B791</f>
        <v>J4</v>
      </c>
      <c r="AC794" t="str">
        <f>B2B!C791</f>
        <v>B9</v>
      </c>
      <c r="AD794" t="str">
        <f t="shared" si="162"/>
        <v>J4-B9</v>
      </c>
      <c r="AE794" t="str">
        <f t="shared" si="163"/>
        <v>NetC38_1</v>
      </c>
      <c r="AG794" t="str">
        <f t="shared" si="164"/>
        <v>--</v>
      </c>
      <c r="AH794" t="str">
        <f t="shared" si="165"/>
        <v>J4-B9</v>
      </c>
      <c r="AI794" t="str">
        <f>IFERROR(IF(IF(AG794="--",INDEX(D:D,MATCH(AE794,INDEX(B:B,MATCH(AE794,B:B,)+1):B11308,)+MATCH(AE794,B:B,)))=AD794,VLOOKUP(AE794,B:D,3,0),IF(AG794="--",INDEX(D:D,MATCH(AE794,INDEX(B:B,MATCH(AE794,B:B,)+1):B11308,)+MATCH(AE794,B:B,)),"---")),"---")</f>
        <v>C38-1</v>
      </c>
      <c r="AJ794" t="str">
        <f>IF(COUNTIF(CALC_CONN_TEB0187_REV01!F:F,IF(AH794&lt;&gt;"---",VLOOKUP(AD794,CALC_CONN_TEB0187_REV01!F:M,8,0),IF(IFERROR(IF(AD794=AH794,AI794,AH794),"---")="---","---",IF(COUNTIF(CALC_CONN_TEB0187_REV01!F:F,IFERROR(IF(AD794=AH794,AI794,AH794),"---"))&gt;0,"---",IFERROR(IF(AD794=AH794,AI794,AH794),"---")))))=1,IF(AH794&lt;&gt;"---",VLOOKUP(AD794,CALC_CONN_TEB0187_REV01!F:M,8,0),IF(IFERROR(IF(AD794=AH794,AI794,AH794),"---")="---","---",IF(COUNTIF(CALC_CONN_TEB0187_REV01!F:F,IFERROR(IF(AD794=AH794,AI794,AH794),"---"))&gt;0,"---",IFERROR(IF(AD794=AH794,AI794,AH794),"---")))),"---")</f>
        <v>---</v>
      </c>
      <c r="AK794" t="e">
        <f>IF(COUNTIF(CALC_CONN_TEB0187_REV01!F:F,IF(AH794&lt;&gt;"---",VLOOKUP(AD794,CALC_CONN_TEB0187_REV01!F:M,8,0),IF(IFERROR(IF(AD794=AH794,AI794,AH794),"---")="---","---",IF(COUNTIF(CALC_CONN_TEB0187_REV01!F:F,IFERROR(IF(AD794=AH794,AI794,AH794),"---"))&gt;0,"---",IFERROR(IF(AD794=AH794,AI794,AH794),"---")))))=0,IF(AH794&lt;&gt;"---",VLOOKUP(AD794,CALC_CONN_TEB0187_REV01!F:M,8,0),IF(IFERROR(IF(AD794=AH794,AI794,AH794),"---")="---","---",IF(COUNTIF(CALC_CONN_TEB0187_REV01!F:F,IFERROR(IF(AD794=AH794,AI794,AH794),"---"))&gt;0,"---",IFERROR(IF(AD794=AH794,AI794,AH794),"---")))),"---")</f>
        <v>#N/A</v>
      </c>
      <c r="AL794">
        <f t="shared" si="166"/>
        <v>6.5391000000000004</v>
      </c>
      <c r="AM794">
        <f t="shared" si="167"/>
        <v>2</v>
      </c>
      <c r="AT794">
        <f t="shared" si="160"/>
        <v>0</v>
      </c>
      <c r="AU794">
        <f t="shared" si="161"/>
        <v>0</v>
      </c>
    </row>
    <row r="795" spans="1:47" x14ac:dyDescent="0.25">
      <c r="A795" t="str">
        <f t="shared" si="156"/>
        <v>J6-A19</v>
      </c>
      <c r="B795" t="str">
        <f t="shared" si="157"/>
        <v>NetJ6_A19</v>
      </c>
      <c r="C795" t="str">
        <f t="shared" si="158"/>
        <v>J6-NetJ6_A19</v>
      </c>
      <c r="D795" t="str">
        <f t="shared" si="159"/>
        <v>J6-A19</v>
      </c>
      <c r="E795" t="s">
        <v>4416</v>
      </c>
      <c r="F795" t="s">
        <v>188</v>
      </c>
      <c r="G795" t="s">
        <v>4429</v>
      </c>
      <c r="L795" t="s">
        <v>4430</v>
      </c>
      <c r="M795" t="s">
        <v>428</v>
      </c>
      <c r="N795">
        <v>21.721299999999999</v>
      </c>
      <c r="AA795">
        <f t="shared" si="168"/>
        <v>790</v>
      </c>
      <c r="AB795" t="str">
        <f>B2B!B792</f>
        <v>J4</v>
      </c>
      <c r="AC795" t="str">
        <f>B2B!C792</f>
        <v>B10</v>
      </c>
      <c r="AD795" t="str">
        <f t="shared" si="162"/>
        <v>J4-B10</v>
      </c>
      <c r="AE795" t="str">
        <f t="shared" si="163"/>
        <v>ETH_SHIELD</v>
      </c>
      <c r="AG795" t="str">
        <f t="shared" si="164"/>
        <v>--</v>
      </c>
      <c r="AH795" t="str">
        <f t="shared" si="165"/>
        <v>J4-15</v>
      </c>
      <c r="AI795" t="str">
        <f>IFERROR(IF(IF(AG795="--",INDEX(D:D,MATCH(AE795,INDEX(B:B,MATCH(AE795,B:B,)+1):B11309,)+MATCH(AE795,B:B,)))=AD795,VLOOKUP(AE795,B:D,3,0),IF(AG795="--",INDEX(D:D,MATCH(AE795,INDEX(B:B,MATCH(AE795,B:B,)+1):B11309,)+MATCH(AE795,B:B,)),"---")),"---")</f>
        <v>J4-16</v>
      </c>
      <c r="AJ795" t="str">
        <f>IF(COUNTIF(CALC_CONN_TEB0187_REV01!F:F,IF(AH795&lt;&gt;"---",VLOOKUP(AD795,CALC_CONN_TEB0187_REV01!F:M,8,0),IF(IFERROR(IF(AD795=AH795,AI795,AH795),"---")="---","---",IF(COUNTIF(CALC_CONN_TEB0187_REV01!F:F,IFERROR(IF(AD795=AH795,AI795,AH795),"---"))&gt;0,"---",IFERROR(IF(AD795=AH795,AI795,AH795),"---")))))=1,IF(AH795&lt;&gt;"---",VLOOKUP(AD795,CALC_CONN_TEB0187_REV01!F:M,8,0),IF(IFERROR(IF(AD795=AH795,AI795,AH795),"---")="---","---",IF(COUNTIF(CALC_CONN_TEB0187_REV01!F:F,IFERROR(IF(AD795=AH795,AI795,AH795),"---"))&gt;0,"---",IFERROR(IF(AD795=AH795,AI795,AH795),"---")))),"---")</f>
        <v>---</v>
      </c>
      <c r="AK795" t="e">
        <f>IF(COUNTIF(CALC_CONN_TEB0187_REV01!F:F,IF(AH795&lt;&gt;"---",VLOOKUP(AD795,CALC_CONN_TEB0187_REV01!F:M,8,0),IF(IFERROR(IF(AD795=AH795,AI795,AH795),"---")="---","---",IF(COUNTIF(CALC_CONN_TEB0187_REV01!F:F,IFERROR(IF(AD795=AH795,AI795,AH795),"---"))&gt;0,"---",IFERROR(IF(AD795=AH795,AI795,AH795),"---")))))=0,IF(AH795&lt;&gt;"---",VLOOKUP(AD795,CALC_CONN_TEB0187_REV01!F:M,8,0),IF(IFERROR(IF(AD795=AH795,AI795,AH795),"---")="---","---",IF(COUNTIF(CALC_CONN_TEB0187_REV01!F:F,IFERROR(IF(AD795=AH795,AI795,AH795),"---"))&gt;0,"---",IFERROR(IF(AD795=AH795,AI795,AH795),"---")))),"---")</f>
        <v>#N/A</v>
      </c>
      <c r="AL795">
        <f t="shared" si="166"/>
        <v>69.753</v>
      </c>
      <c r="AM795">
        <f t="shared" si="167"/>
        <v>8</v>
      </c>
      <c r="AT795" t="str">
        <f t="shared" si="160"/>
        <v>NetJ6_A19</v>
      </c>
      <c r="AU795" t="str">
        <f t="shared" si="161"/>
        <v>--</v>
      </c>
    </row>
    <row r="796" spans="1:47" x14ac:dyDescent="0.25">
      <c r="A796" t="str">
        <f t="shared" si="156"/>
        <v>J6-A20</v>
      </c>
      <c r="B796" t="str">
        <f t="shared" si="157"/>
        <v>GND</v>
      </c>
      <c r="C796" t="str">
        <f t="shared" si="158"/>
        <v>J6-GND</v>
      </c>
      <c r="D796" t="str">
        <f t="shared" si="159"/>
        <v>J6-A20</v>
      </c>
      <c r="E796" t="s">
        <v>4416</v>
      </c>
      <c r="F796" t="s">
        <v>189</v>
      </c>
      <c r="G796" t="s">
        <v>433</v>
      </c>
      <c r="L796" t="s">
        <v>4431</v>
      </c>
      <c r="M796" t="s">
        <v>428</v>
      </c>
      <c r="N796">
        <v>21.704000000000001</v>
      </c>
      <c r="AA796">
        <f t="shared" si="168"/>
        <v>791</v>
      </c>
      <c r="AB796" t="str">
        <f>B2B!B793</f>
        <v>J4</v>
      </c>
      <c r="AC796" t="str">
        <f>B2B!C793</f>
        <v>B11</v>
      </c>
      <c r="AD796" t="str">
        <f t="shared" si="162"/>
        <v>J4-B11</v>
      </c>
      <c r="AE796" t="str">
        <f t="shared" si="163"/>
        <v>NetJ4_B11</v>
      </c>
      <c r="AG796" t="str">
        <f t="shared" si="164"/>
        <v>--</v>
      </c>
      <c r="AH796" t="str">
        <f t="shared" si="165"/>
        <v>J4-B11</v>
      </c>
      <c r="AI796" t="str">
        <f>IFERROR(IF(IF(AG796="--",INDEX(D:D,MATCH(AE796,INDEX(B:B,MATCH(AE796,B:B,)+1):B11310,)+MATCH(AE796,B:B,)))=AD796,VLOOKUP(AE796,B:D,3,0),IF(AG796="--",INDEX(D:D,MATCH(AE796,INDEX(B:B,MATCH(AE796,B:B,)+1):B11310,)+MATCH(AE796,B:B,)),"---")),"---")</f>
        <v>R185-2</v>
      </c>
      <c r="AJ796" t="str">
        <f>IF(COUNTIF(CALC_CONN_TEB0187_REV01!F:F,IF(AH796&lt;&gt;"---",VLOOKUP(AD796,CALC_CONN_TEB0187_REV01!F:M,8,0),IF(IFERROR(IF(AD796=AH796,AI796,AH796),"---")="---","---",IF(COUNTIF(CALC_CONN_TEB0187_REV01!F:F,IFERROR(IF(AD796=AH796,AI796,AH796),"---"))&gt;0,"---",IFERROR(IF(AD796=AH796,AI796,AH796),"---")))))=1,IF(AH796&lt;&gt;"---",VLOOKUP(AD796,CALC_CONN_TEB0187_REV01!F:M,8,0),IF(IFERROR(IF(AD796=AH796,AI796,AH796),"---")="---","---",IF(COUNTIF(CALC_CONN_TEB0187_REV01!F:F,IFERROR(IF(AD796=AH796,AI796,AH796),"---"))&gt;0,"---",IFERROR(IF(AD796=AH796,AI796,AH796),"---")))),"---")</f>
        <v>---</v>
      </c>
      <c r="AK796" t="e">
        <f>IF(COUNTIF(CALC_CONN_TEB0187_REV01!F:F,IF(AH796&lt;&gt;"---",VLOOKUP(AD796,CALC_CONN_TEB0187_REV01!F:M,8,0),IF(IFERROR(IF(AD796=AH796,AI796,AH796),"---")="---","---",IF(COUNTIF(CALC_CONN_TEB0187_REV01!F:F,IFERROR(IF(AD796=AH796,AI796,AH796),"---"))&gt;0,"---",IFERROR(IF(AD796=AH796,AI796,AH796),"---")))))=0,IF(AH796&lt;&gt;"---",VLOOKUP(AD796,CALC_CONN_TEB0187_REV01!F:M,8,0),IF(IFERROR(IF(AD796=AH796,AI796,AH796),"---")="---","---",IF(COUNTIF(CALC_CONN_TEB0187_REV01!F:F,IFERROR(IF(AD796=AH796,AI796,AH796),"---"))&gt;0,"---",IFERROR(IF(AD796=AH796,AI796,AH796),"---")))),"---")</f>
        <v>#N/A</v>
      </c>
      <c r="AL796">
        <f t="shared" si="166"/>
        <v>4.6704999999999997</v>
      </c>
      <c r="AM796">
        <f t="shared" si="167"/>
        <v>2</v>
      </c>
      <c r="AT796">
        <f t="shared" si="160"/>
        <v>0</v>
      </c>
      <c r="AU796">
        <f t="shared" si="161"/>
        <v>0</v>
      </c>
    </row>
    <row r="797" spans="1:47" x14ac:dyDescent="0.25">
      <c r="A797" t="str">
        <f t="shared" si="156"/>
        <v>J6-A21</v>
      </c>
      <c r="B797" t="str">
        <f t="shared" si="157"/>
        <v>PCIE_RX1_P</v>
      </c>
      <c r="C797" t="str">
        <f t="shared" si="158"/>
        <v>J6-PCIE_RX1_P</v>
      </c>
      <c r="D797" t="str">
        <f t="shared" si="159"/>
        <v>J6-A21</v>
      </c>
      <c r="E797" t="s">
        <v>4416</v>
      </c>
      <c r="F797" t="s">
        <v>190</v>
      </c>
      <c r="G797" t="s">
        <v>3856</v>
      </c>
      <c r="L797" t="s">
        <v>4432</v>
      </c>
      <c r="M797" t="s">
        <v>428</v>
      </c>
      <c r="N797">
        <v>22.610900000000001</v>
      </c>
      <c r="AA797">
        <f t="shared" si="168"/>
        <v>792</v>
      </c>
      <c r="AB797" t="str">
        <f>B2B!B794</f>
        <v>J4</v>
      </c>
      <c r="AC797" t="str">
        <f>B2B!C794</f>
        <v>B12</v>
      </c>
      <c r="AD797" t="str">
        <f t="shared" si="162"/>
        <v>J4-B12</v>
      </c>
      <c r="AE797" t="str">
        <f t="shared" si="163"/>
        <v>PHY1_LED1</v>
      </c>
      <c r="AG797" t="str">
        <f t="shared" si="164"/>
        <v>--</v>
      </c>
      <c r="AH797" t="str">
        <f t="shared" si="165"/>
        <v>J4-B12</v>
      </c>
      <c r="AI797" t="str">
        <f>IFERROR(IF(IF(AG797="--",INDEX(D:D,MATCH(AE797,INDEX(B:B,MATCH(AE797,B:B,)+1):B11311,)+MATCH(AE797,B:B,)))=AD797,VLOOKUP(AE797,B:D,3,0),IF(AG797="--",INDEX(D:D,MATCH(AE797,INDEX(B:B,MATCH(AE797,B:B,)+1):B11311,)+MATCH(AE797,B:B,)),"---")),"---")</f>
        <v>U33-21</v>
      </c>
      <c r="AJ797" t="str">
        <f>IF(COUNTIF(CALC_CONN_TEB0187_REV01!F:F,IF(AH797&lt;&gt;"---",VLOOKUP(AD797,CALC_CONN_TEB0187_REV01!F:M,8,0),IF(IFERROR(IF(AD797=AH797,AI797,AH797),"---")="---","---",IF(COUNTIF(CALC_CONN_TEB0187_REV01!F:F,IFERROR(IF(AD797=AH797,AI797,AH797),"---"))&gt;0,"---",IFERROR(IF(AD797=AH797,AI797,AH797),"---")))))=1,IF(AH797&lt;&gt;"---",VLOOKUP(AD797,CALC_CONN_TEB0187_REV01!F:M,8,0),IF(IFERROR(IF(AD797=AH797,AI797,AH797),"---")="---","---",IF(COUNTIF(CALC_CONN_TEB0187_REV01!F:F,IFERROR(IF(AD797=AH797,AI797,AH797),"---"))&gt;0,"---",IFERROR(IF(AD797=AH797,AI797,AH797),"---")))),"---")</f>
        <v>---</v>
      </c>
      <c r="AK797" t="e">
        <f>IF(COUNTIF(CALC_CONN_TEB0187_REV01!F:F,IF(AH797&lt;&gt;"---",VLOOKUP(AD797,CALC_CONN_TEB0187_REV01!F:M,8,0),IF(IFERROR(IF(AD797=AH797,AI797,AH797),"---")="---","---",IF(COUNTIF(CALC_CONN_TEB0187_REV01!F:F,IFERROR(IF(AD797=AH797,AI797,AH797),"---"))&gt;0,"---",IFERROR(IF(AD797=AH797,AI797,AH797),"---")))))=0,IF(AH797&lt;&gt;"---",VLOOKUP(AD797,CALC_CONN_TEB0187_REV01!F:M,8,0),IF(IFERROR(IF(AD797=AH797,AI797,AH797),"---")="---","---",IF(COUNTIF(CALC_CONN_TEB0187_REV01!F:F,IFERROR(IF(AD797=AH797,AI797,AH797),"---"))&gt;0,"---",IFERROR(IF(AD797=AH797,AI797,AH797),"---")))),"---")</f>
        <v>#N/A</v>
      </c>
      <c r="AL797">
        <f t="shared" si="166"/>
        <v>32.153399999999998</v>
      </c>
      <c r="AM797">
        <f t="shared" si="167"/>
        <v>4</v>
      </c>
      <c r="AT797" t="str">
        <f t="shared" si="160"/>
        <v>PCIE_RX1_P</v>
      </c>
      <c r="AU797" t="str">
        <f t="shared" si="161"/>
        <v>--</v>
      </c>
    </row>
    <row r="798" spans="1:47" x14ac:dyDescent="0.25">
      <c r="A798" t="str">
        <f t="shared" si="156"/>
        <v>J6-A22</v>
      </c>
      <c r="B798" t="str">
        <f t="shared" si="157"/>
        <v>PCIE_RX1_N</v>
      </c>
      <c r="C798" t="str">
        <f t="shared" si="158"/>
        <v>J6-PCIE_RX1_N</v>
      </c>
      <c r="D798" t="str">
        <f t="shared" si="159"/>
        <v>J6-A22</v>
      </c>
      <c r="E798" t="s">
        <v>4416</v>
      </c>
      <c r="F798" t="s">
        <v>191</v>
      </c>
      <c r="G798" t="s">
        <v>3858</v>
      </c>
      <c r="L798" t="s">
        <v>4433</v>
      </c>
      <c r="M798" t="s">
        <v>428</v>
      </c>
      <c r="N798">
        <v>23.5898</v>
      </c>
      <c r="AA798">
        <f t="shared" si="168"/>
        <v>793</v>
      </c>
      <c r="AB798" t="str">
        <f>B2B!B795</f>
        <v>J4</v>
      </c>
      <c r="AC798" t="str">
        <f>B2B!C795</f>
        <v>B13</v>
      </c>
      <c r="AD798" t="str">
        <f t="shared" si="162"/>
        <v>J4-B13</v>
      </c>
      <c r="AE798" t="str">
        <f t="shared" si="163"/>
        <v>NetJ4_B13</v>
      </c>
      <c r="AG798" t="str">
        <f t="shared" si="164"/>
        <v>--</v>
      </c>
      <c r="AH798" t="str">
        <f t="shared" si="165"/>
        <v>J4-B13</v>
      </c>
      <c r="AI798" t="str">
        <f>IFERROR(IF(IF(AG798="--",INDEX(D:D,MATCH(AE798,INDEX(B:B,MATCH(AE798,B:B,)+1):B11312,)+MATCH(AE798,B:B,)))=AD798,VLOOKUP(AE798,B:D,3,0),IF(AG798="--",INDEX(D:D,MATCH(AE798,INDEX(B:B,MATCH(AE798,B:B,)+1):B11312,)+MATCH(AE798,B:B,)),"---")),"---")</f>
        <v>---</v>
      </c>
      <c r="AJ798" t="str">
        <f>IF(COUNTIF(CALC_CONN_TEB0187_REV01!F:F,IF(AH798&lt;&gt;"---",VLOOKUP(AD798,CALC_CONN_TEB0187_REV01!F:M,8,0),IF(IFERROR(IF(AD798=AH798,AI798,AH798),"---")="---","---",IF(COUNTIF(CALC_CONN_TEB0187_REV01!F:F,IFERROR(IF(AD798=AH798,AI798,AH798),"---"))&gt;0,"---",IFERROR(IF(AD798=AH798,AI798,AH798),"---")))))=1,IF(AH798&lt;&gt;"---",VLOOKUP(AD798,CALC_CONN_TEB0187_REV01!F:M,8,0),IF(IFERROR(IF(AD798=AH798,AI798,AH798),"---")="---","---",IF(COUNTIF(CALC_CONN_TEB0187_REV01!F:F,IFERROR(IF(AD798=AH798,AI798,AH798),"---"))&gt;0,"---",IFERROR(IF(AD798=AH798,AI798,AH798),"---")))),"---")</f>
        <v>---</v>
      </c>
      <c r="AK798" t="e">
        <f>IF(COUNTIF(CALC_CONN_TEB0187_REV01!F:F,IF(AH798&lt;&gt;"---",VLOOKUP(AD798,CALC_CONN_TEB0187_REV01!F:M,8,0),IF(IFERROR(IF(AD798=AH798,AI798,AH798),"---")="---","---",IF(COUNTIF(CALC_CONN_TEB0187_REV01!F:F,IFERROR(IF(AD798=AH798,AI798,AH798),"---"))&gt;0,"---",IFERROR(IF(AD798=AH798,AI798,AH798),"---")))))=0,IF(AH798&lt;&gt;"---",VLOOKUP(AD798,CALC_CONN_TEB0187_REV01!F:M,8,0),IF(IFERROR(IF(AD798=AH798,AI798,AH798),"---")="---","---",IF(COUNTIF(CALC_CONN_TEB0187_REV01!F:F,IFERROR(IF(AD798=AH798,AI798,AH798),"---"))&gt;0,"---",IFERROR(IF(AD798=AH798,AI798,AH798),"---")))),"---")</f>
        <v>#N/A</v>
      </c>
      <c r="AL798" t="str">
        <f t="shared" si="166"/>
        <v>--</v>
      </c>
      <c r="AM798">
        <f t="shared" si="167"/>
        <v>1</v>
      </c>
      <c r="AT798" t="str">
        <f t="shared" si="160"/>
        <v>PCIE_RX1_N</v>
      </c>
      <c r="AU798" t="str">
        <f t="shared" si="161"/>
        <v>--</v>
      </c>
    </row>
    <row r="799" spans="1:47" x14ac:dyDescent="0.25">
      <c r="A799" t="str">
        <f t="shared" si="156"/>
        <v>J6-A23</v>
      </c>
      <c r="B799" t="str">
        <f t="shared" si="157"/>
        <v>GND</v>
      </c>
      <c r="C799" t="str">
        <f t="shared" si="158"/>
        <v>J6-GND</v>
      </c>
      <c r="D799" t="str">
        <f t="shared" si="159"/>
        <v>J6-A23</v>
      </c>
      <c r="E799" t="s">
        <v>4416</v>
      </c>
      <c r="F799" t="s">
        <v>192</v>
      </c>
      <c r="G799" t="s">
        <v>433</v>
      </c>
      <c r="L799" t="s">
        <v>4434</v>
      </c>
      <c r="M799" t="s">
        <v>428</v>
      </c>
      <c r="N799">
        <v>59.497599999999998</v>
      </c>
      <c r="AA799">
        <f t="shared" si="168"/>
        <v>794</v>
      </c>
      <c r="AB799" t="str">
        <f>B2B!B796</f>
        <v>J4</v>
      </c>
      <c r="AC799" t="str">
        <f>B2B!C796</f>
        <v>B14</v>
      </c>
      <c r="AD799" t="str">
        <f t="shared" si="162"/>
        <v>J4-B14</v>
      </c>
      <c r="AE799" t="str">
        <f t="shared" si="163"/>
        <v>NetJ4_B14</v>
      </c>
      <c r="AG799" t="str">
        <f t="shared" si="164"/>
        <v>--</v>
      </c>
      <c r="AH799" t="str">
        <f t="shared" si="165"/>
        <v>J4-B14</v>
      </c>
      <c r="AI799" t="str">
        <f>IFERROR(IF(IF(AG799="--",INDEX(D:D,MATCH(AE799,INDEX(B:B,MATCH(AE799,B:B,)+1):B11313,)+MATCH(AE799,B:B,)))=AD799,VLOOKUP(AE799,B:D,3,0),IF(AG799="--",INDEX(D:D,MATCH(AE799,INDEX(B:B,MATCH(AE799,B:B,)+1):B11313,)+MATCH(AE799,B:B,)),"---")),"---")</f>
        <v>---</v>
      </c>
      <c r="AJ799" t="str">
        <f>IF(COUNTIF(CALC_CONN_TEB0187_REV01!F:F,IF(AH799&lt;&gt;"---",VLOOKUP(AD799,CALC_CONN_TEB0187_REV01!F:M,8,0),IF(IFERROR(IF(AD799=AH799,AI799,AH799),"---")="---","---",IF(COUNTIF(CALC_CONN_TEB0187_REV01!F:F,IFERROR(IF(AD799=AH799,AI799,AH799),"---"))&gt;0,"---",IFERROR(IF(AD799=AH799,AI799,AH799),"---")))))=1,IF(AH799&lt;&gt;"---",VLOOKUP(AD799,CALC_CONN_TEB0187_REV01!F:M,8,0),IF(IFERROR(IF(AD799=AH799,AI799,AH799),"---")="---","---",IF(COUNTIF(CALC_CONN_TEB0187_REV01!F:F,IFERROR(IF(AD799=AH799,AI799,AH799),"---"))&gt;0,"---",IFERROR(IF(AD799=AH799,AI799,AH799),"---")))),"---")</f>
        <v>---</v>
      </c>
      <c r="AK799" t="e">
        <f>IF(COUNTIF(CALC_CONN_TEB0187_REV01!F:F,IF(AH799&lt;&gt;"---",VLOOKUP(AD799,CALC_CONN_TEB0187_REV01!F:M,8,0),IF(IFERROR(IF(AD799=AH799,AI799,AH799),"---")="---","---",IF(COUNTIF(CALC_CONN_TEB0187_REV01!F:F,IFERROR(IF(AD799=AH799,AI799,AH799),"---"))&gt;0,"---",IFERROR(IF(AD799=AH799,AI799,AH799),"---")))))=0,IF(AH799&lt;&gt;"---",VLOOKUP(AD799,CALC_CONN_TEB0187_REV01!F:M,8,0),IF(IFERROR(IF(AD799=AH799,AI799,AH799),"---")="---","---",IF(COUNTIF(CALC_CONN_TEB0187_REV01!F:F,IFERROR(IF(AD799=AH799,AI799,AH799),"---"))&gt;0,"---",IFERROR(IF(AD799=AH799,AI799,AH799),"---")))),"---")</f>
        <v>#N/A</v>
      </c>
      <c r="AL799" t="str">
        <f t="shared" si="166"/>
        <v>--</v>
      </c>
      <c r="AM799">
        <f t="shared" si="167"/>
        <v>1</v>
      </c>
      <c r="AT799">
        <f t="shared" si="160"/>
        <v>0</v>
      </c>
      <c r="AU799">
        <f t="shared" si="161"/>
        <v>0</v>
      </c>
    </row>
    <row r="800" spans="1:47" x14ac:dyDescent="0.25">
      <c r="A800" t="str">
        <f t="shared" si="156"/>
        <v>J6-A24</v>
      </c>
      <c r="B800" t="str">
        <f t="shared" si="157"/>
        <v>GND</v>
      </c>
      <c r="C800" t="str">
        <f t="shared" si="158"/>
        <v>J6-GND</v>
      </c>
      <c r="D800" t="str">
        <f t="shared" si="159"/>
        <v>J6-A24</v>
      </c>
      <c r="E800" t="s">
        <v>4416</v>
      </c>
      <c r="F800" t="s">
        <v>193</v>
      </c>
      <c r="G800" t="s">
        <v>433</v>
      </c>
      <c r="L800" t="s">
        <v>4435</v>
      </c>
      <c r="M800" t="s">
        <v>428</v>
      </c>
      <c r="N800">
        <v>22.441400000000002</v>
      </c>
      <c r="AA800">
        <f t="shared" si="168"/>
        <v>795</v>
      </c>
      <c r="AB800" t="str">
        <f>B2B!B797</f>
        <v>J4</v>
      </c>
      <c r="AC800" t="str">
        <f>B2B!C797</f>
        <v>B15</v>
      </c>
      <c r="AD800" t="str">
        <f t="shared" si="162"/>
        <v>J4-B15</v>
      </c>
      <c r="AE800" t="e">
        <f t="shared" si="163"/>
        <v>#N/A</v>
      </c>
      <c r="AG800" t="str">
        <f t="shared" si="164"/>
        <v>--</v>
      </c>
      <c r="AH800" t="str">
        <f t="shared" si="165"/>
        <v>--</v>
      </c>
      <c r="AI800" t="str">
        <f>IFERROR(IF(IF(AG800="--",INDEX(D:D,MATCH(AE800,INDEX(B:B,MATCH(AE800,B:B,)+1):B11314,)+MATCH(AE800,B:B,)))=AD800,VLOOKUP(AE800,B:D,3,0),IF(AG800="--",INDEX(D:D,MATCH(AE800,INDEX(B:B,MATCH(AE800,B:B,)+1):B11314,)+MATCH(AE800,B:B,)),"---")),"---")</f>
        <v>---</v>
      </c>
      <c r="AJ800" t="str">
        <f>IF(COUNTIF(CALC_CONN_TEB0187_REV01!F:F,IF(AH800&lt;&gt;"---",VLOOKUP(AD800,CALC_CONN_TEB0187_REV01!F:M,8,0),IF(IFERROR(IF(AD800=AH800,AI800,AH800),"---")="---","---",IF(COUNTIF(CALC_CONN_TEB0187_REV01!F:F,IFERROR(IF(AD800=AH800,AI800,AH800),"---"))&gt;0,"---",IFERROR(IF(AD800=AH800,AI800,AH800),"---")))))=1,IF(AH800&lt;&gt;"---",VLOOKUP(AD800,CALC_CONN_TEB0187_REV01!F:M,8,0),IF(IFERROR(IF(AD800=AH800,AI800,AH800),"---")="---","---",IF(COUNTIF(CALC_CONN_TEB0187_REV01!F:F,IFERROR(IF(AD800=AH800,AI800,AH800),"---"))&gt;0,"---",IFERROR(IF(AD800=AH800,AI800,AH800),"---")))),"---")</f>
        <v>---</v>
      </c>
      <c r="AK800" t="e">
        <f>IF(COUNTIF(CALC_CONN_TEB0187_REV01!F:F,IF(AH800&lt;&gt;"---",VLOOKUP(AD800,CALC_CONN_TEB0187_REV01!F:M,8,0),IF(IFERROR(IF(AD800=AH800,AI800,AH800),"---")="---","---",IF(COUNTIF(CALC_CONN_TEB0187_REV01!F:F,IFERROR(IF(AD800=AH800,AI800,AH800),"---"))&gt;0,"---",IFERROR(IF(AD800=AH800,AI800,AH800),"---")))))=0,IF(AH800&lt;&gt;"---",VLOOKUP(AD800,CALC_CONN_TEB0187_REV01!F:M,8,0),IF(IFERROR(IF(AD800=AH800,AI800,AH800),"---")="---","---",IF(COUNTIF(CALC_CONN_TEB0187_REV01!F:F,IFERROR(IF(AD800=AH800,AI800,AH800),"---"))&gt;0,"---",IFERROR(IF(AD800=AH800,AI800,AH800),"---")))),"---")</f>
        <v>#N/A</v>
      </c>
      <c r="AL800" t="str">
        <f t="shared" si="166"/>
        <v>--</v>
      </c>
      <c r="AM800">
        <f t="shared" si="167"/>
        <v>0</v>
      </c>
      <c r="AT800">
        <f t="shared" si="160"/>
        <v>0</v>
      </c>
      <c r="AU800">
        <f t="shared" si="161"/>
        <v>0</v>
      </c>
    </row>
    <row r="801" spans="1:47" x14ac:dyDescent="0.25">
      <c r="A801" t="str">
        <f t="shared" si="156"/>
        <v>J6-A25</v>
      </c>
      <c r="B801" t="str">
        <f t="shared" si="157"/>
        <v>PCIE_RX2_P</v>
      </c>
      <c r="C801" t="str">
        <f t="shared" si="158"/>
        <v>J6-PCIE_RX2_P</v>
      </c>
      <c r="D801" t="str">
        <f t="shared" si="159"/>
        <v>J6-A25</v>
      </c>
      <c r="E801" t="s">
        <v>4416</v>
      </c>
      <c r="F801" t="s">
        <v>194</v>
      </c>
      <c r="G801" t="s">
        <v>3934</v>
      </c>
      <c r="L801" t="s">
        <v>4436</v>
      </c>
      <c r="M801" t="s">
        <v>428</v>
      </c>
      <c r="N801">
        <v>22.924900000000001</v>
      </c>
      <c r="AA801">
        <f t="shared" si="168"/>
        <v>796</v>
      </c>
      <c r="AB801" t="str">
        <f>B2B!B798</f>
        <v>J4</v>
      </c>
      <c r="AC801" t="str">
        <f>B2B!C798</f>
        <v>B16</v>
      </c>
      <c r="AD801" t="str">
        <f t="shared" si="162"/>
        <v>J4-B16</v>
      </c>
      <c r="AE801" t="e">
        <f t="shared" si="163"/>
        <v>#N/A</v>
      </c>
      <c r="AG801" t="str">
        <f t="shared" si="164"/>
        <v>--</v>
      </c>
      <c r="AH801" t="str">
        <f t="shared" si="165"/>
        <v>--</v>
      </c>
      <c r="AI801" t="str">
        <f>IFERROR(IF(IF(AG801="--",INDEX(D:D,MATCH(AE801,INDEX(B:B,MATCH(AE801,B:B,)+1):B11315,)+MATCH(AE801,B:B,)))=AD801,VLOOKUP(AE801,B:D,3,0),IF(AG801="--",INDEX(D:D,MATCH(AE801,INDEX(B:B,MATCH(AE801,B:B,)+1):B11315,)+MATCH(AE801,B:B,)),"---")),"---")</f>
        <v>---</v>
      </c>
      <c r="AJ801" t="str">
        <f>IF(COUNTIF(CALC_CONN_TEB0187_REV01!F:F,IF(AH801&lt;&gt;"---",VLOOKUP(AD801,CALC_CONN_TEB0187_REV01!F:M,8,0),IF(IFERROR(IF(AD801=AH801,AI801,AH801),"---")="---","---",IF(COUNTIF(CALC_CONN_TEB0187_REV01!F:F,IFERROR(IF(AD801=AH801,AI801,AH801),"---"))&gt;0,"---",IFERROR(IF(AD801=AH801,AI801,AH801),"---")))))=1,IF(AH801&lt;&gt;"---",VLOOKUP(AD801,CALC_CONN_TEB0187_REV01!F:M,8,0),IF(IFERROR(IF(AD801=AH801,AI801,AH801),"---")="---","---",IF(COUNTIF(CALC_CONN_TEB0187_REV01!F:F,IFERROR(IF(AD801=AH801,AI801,AH801),"---"))&gt;0,"---",IFERROR(IF(AD801=AH801,AI801,AH801),"---")))),"---")</f>
        <v>---</v>
      </c>
      <c r="AK801" t="e">
        <f>IF(COUNTIF(CALC_CONN_TEB0187_REV01!F:F,IF(AH801&lt;&gt;"---",VLOOKUP(AD801,CALC_CONN_TEB0187_REV01!F:M,8,0),IF(IFERROR(IF(AD801=AH801,AI801,AH801),"---")="---","---",IF(COUNTIF(CALC_CONN_TEB0187_REV01!F:F,IFERROR(IF(AD801=AH801,AI801,AH801),"---"))&gt;0,"---",IFERROR(IF(AD801=AH801,AI801,AH801),"---")))))=0,IF(AH801&lt;&gt;"---",VLOOKUP(AD801,CALC_CONN_TEB0187_REV01!F:M,8,0),IF(IFERROR(IF(AD801=AH801,AI801,AH801),"---")="---","---",IF(COUNTIF(CALC_CONN_TEB0187_REV01!F:F,IFERROR(IF(AD801=AH801,AI801,AH801),"---"))&gt;0,"---",IFERROR(IF(AD801=AH801,AI801,AH801),"---")))),"---")</f>
        <v>#N/A</v>
      </c>
      <c r="AL801" t="str">
        <f t="shared" si="166"/>
        <v>--</v>
      </c>
      <c r="AM801">
        <f t="shared" si="167"/>
        <v>0</v>
      </c>
      <c r="AT801" t="str">
        <f t="shared" si="160"/>
        <v>PCIE_RX2_P</v>
      </c>
      <c r="AU801" t="str">
        <f t="shared" si="161"/>
        <v>--</v>
      </c>
    </row>
    <row r="802" spans="1:47" x14ac:dyDescent="0.25">
      <c r="A802" t="str">
        <f t="shared" si="156"/>
        <v>J6-A26</v>
      </c>
      <c r="B802" t="str">
        <f t="shared" si="157"/>
        <v>PCIE_RX2_N</v>
      </c>
      <c r="C802" t="str">
        <f t="shared" si="158"/>
        <v>J6-PCIE_RX2_N</v>
      </c>
      <c r="D802" t="str">
        <f t="shared" si="159"/>
        <v>J6-A26</v>
      </c>
      <c r="E802" t="s">
        <v>4416</v>
      </c>
      <c r="F802" t="s">
        <v>195</v>
      </c>
      <c r="G802" t="s">
        <v>3936</v>
      </c>
      <c r="L802" t="s">
        <v>3948</v>
      </c>
      <c r="M802" t="s">
        <v>428</v>
      </c>
      <c r="N802">
        <v>53.085099999999997</v>
      </c>
      <c r="AA802">
        <f t="shared" si="168"/>
        <v>797</v>
      </c>
      <c r="AB802" t="str">
        <f>B2B!B799</f>
        <v>J4</v>
      </c>
      <c r="AC802" t="str">
        <f>B2B!C799</f>
        <v>B17</v>
      </c>
      <c r="AD802" t="str">
        <f t="shared" si="162"/>
        <v>J4-B17</v>
      </c>
      <c r="AE802" t="e">
        <f t="shared" si="163"/>
        <v>#N/A</v>
      </c>
      <c r="AG802" t="str">
        <f t="shared" si="164"/>
        <v>--</v>
      </c>
      <c r="AH802" t="str">
        <f t="shared" si="165"/>
        <v>--</v>
      </c>
      <c r="AI802" t="str">
        <f>IFERROR(IF(IF(AG802="--",INDEX(D:D,MATCH(AE802,INDEX(B:B,MATCH(AE802,B:B,)+1):B11316,)+MATCH(AE802,B:B,)))=AD802,VLOOKUP(AE802,B:D,3,0),IF(AG802="--",INDEX(D:D,MATCH(AE802,INDEX(B:B,MATCH(AE802,B:B,)+1):B11316,)+MATCH(AE802,B:B,)),"---")),"---")</f>
        <v>---</v>
      </c>
      <c r="AJ802" t="str">
        <f>IF(COUNTIF(CALC_CONN_TEB0187_REV01!F:F,IF(AH802&lt;&gt;"---",VLOOKUP(AD802,CALC_CONN_TEB0187_REV01!F:M,8,0),IF(IFERROR(IF(AD802=AH802,AI802,AH802),"---")="---","---",IF(COUNTIF(CALC_CONN_TEB0187_REV01!F:F,IFERROR(IF(AD802=AH802,AI802,AH802),"---"))&gt;0,"---",IFERROR(IF(AD802=AH802,AI802,AH802),"---")))))=1,IF(AH802&lt;&gt;"---",VLOOKUP(AD802,CALC_CONN_TEB0187_REV01!F:M,8,0),IF(IFERROR(IF(AD802=AH802,AI802,AH802),"---")="---","---",IF(COUNTIF(CALC_CONN_TEB0187_REV01!F:F,IFERROR(IF(AD802=AH802,AI802,AH802),"---"))&gt;0,"---",IFERROR(IF(AD802=AH802,AI802,AH802),"---")))),"---")</f>
        <v>---</v>
      </c>
      <c r="AK802" t="e">
        <f>IF(COUNTIF(CALC_CONN_TEB0187_REV01!F:F,IF(AH802&lt;&gt;"---",VLOOKUP(AD802,CALC_CONN_TEB0187_REV01!F:M,8,0),IF(IFERROR(IF(AD802=AH802,AI802,AH802),"---")="---","---",IF(COUNTIF(CALC_CONN_TEB0187_REV01!F:F,IFERROR(IF(AD802=AH802,AI802,AH802),"---"))&gt;0,"---",IFERROR(IF(AD802=AH802,AI802,AH802),"---")))))=0,IF(AH802&lt;&gt;"---",VLOOKUP(AD802,CALC_CONN_TEB0187_REV01!F:M,8,0),IF(IFERROR(IF(AD802=AH802,AI802,AH802),"---")="---","---",IF(COUNTIF(CALC_CONN_TEB0187_REV01!F:F,IFERROR(IF(AD802=AH802,AI802,AH802),"---"))&gt;0,"---",IFERROR(IF(AD802=AH802,AI802,AH802),"---")))),"---")</f>
        <v>#N/A</v>
      </c>
      <c r="AL802" t="str">
        <f t="shared" si="166"/>
        <v>--</v>
      </c>
      <c r="AM802">
        <f t="shared" si="167"/>
        <v>0</v>
      </c>
      <c r="AT802" t="str">
        <f t="shared" si="160"/>
        <v>PCIE_RX2_N</v>
      </c>
      <c r="AU802" t="str">
        <f t="shared" si="161"/>
        <v>--</v>
      </c>
    </row>
    <row r="803" spans="1:47" x14ac:dyDescent="0.25">
      <c r="A803" t="str">
        <f t="shared" si="156"/>
        <v>J6-A27</v>
      </c>
      <c r="B803" t="str">
        <f t="shared" si="157"/>
        <v>GND</v>
      </c>
      <c r="C803" t="str">
        <f t="shared" si="158"/>
        <v>J6-GND</v>
      </c>
      <c r="D803" t="str">
        <f t="shared" si="159"/>
        <v>J6-A27</v>
      </c>
      <c r="E803" t="s">
        <v>4416</v>
      </c>
      <c r="F803" t="s">
        <v>196</v>
      </c>
      <c r="G803" t="s">
        <v>433</v>
      </c>
      <c r="L803" t="s">
        <v>3946</v>
      </c>
      <c r="M803" t="s">
        <v>428</v>
      </c>
      <c r="N803">
        <v>53.056800000000003</v>
      </c>
      <c r="AA803">
        <f t="shared" si="168"/>
        <v>798</v>
      </c>
      <c r="AB803" t="str">
        <f>B2B!B800</f>
        <v>J4</v>
      </c>
      <c r="AC803" t="str">
        <f>B2B!C800</f>
        <v>B18</v>
      </c>
      <c r="AD803" t="str">
        <f t="shared" si="162"/>
        <v>J4-B18</v>
      </c>
      <c r="AE803" t="e">
        <f t="shared" si="163"/>
        <v>#N/A</v>
      </c>
      <c r="AG803" t="str">
        <f t="shared" si="164"/>
        <v>--</v>
      </c>
      <c r="AH803" t="str">
        <f t="shared" si="165"/>
        <v>--</v>
      </c>
      <c r="AI803" t="str">
        <f>IFERROR(IF(IF(AG803="--",INDEX(D:D,MATCH(AE803,INDEX(B:B,MATCH(AE803,B:B,)+1):B11317,)+MATCH(AE803,B:B,)))=AD803,VLOOKUP(AE803,B:D,3,0),IF(AG803="--",INDEX(D:D,MATCH(AE803,INDEX(B:B,MATCH(AE803,B:B,)+1):B11317,)+MATCH(AE803,B:B,)),"---")),"---")</f>
        <v>---</v>
      </c>
      <c r="AJ803" t="str">
        <f>IF(COUNTIF(CALC_CONN_TEB0187_REV01!F:F,IF(AH803&lt;&gt;"---",VLOOKUP(AD803,CALC_CONN_TEB0187_REV01!F:M,8,0),IF(IFERROR(IF(AD803=AH803,AI803,AH803),"---")="---","---",IF(COUNTIF(CALC_CONN_TEB0187_REV01!F:F,IFERROR(IF(AD803=AH803,AI803,AH803),"---"))&gt;0,"---",IFERROR(IF(AD803=AH803,AI803,AH803),"---")))))=1,IF(AH803&lt;&gt;"---",VLOOKUP(AD803,CALC_CONN_TEB0187_REV01!F:M,8,0),IF(IFERROR(IF(AD803=AH803,AI803,AH803),"---")="---","---",IF(COUNTIF(CALC_CONN_TEB0187_REV01!F:F,IFERROR(IF(AD803=AH803,AI803,AH803),"---"))&gt;0,"---",IFERROR(IF(AD803=AH803,AI803,AH803),"---")))),"---")</f>
        <v>---</v>
      </c>
      <c r="AK803" t="e">
        <f>IF(COUNTIF(CALC_CONN_TEB0187_REV01!F:F,IF(AH803&lt;&gt;"---",VLOOKUP(AD803,CALC_CONN_TEB0187_REV01!F:M,8,0),IF(IFERROR(IF(AD803=AH803,AI803,AH803),"---")="---","---",IF(COUNTIF(CALC_CONN_TEB0187_REV01!F:F,IFERROR(IF(AD803=AH803,AI803,AH803),"---"))&gt;0,"---",IFERROR(IF(AD803=AH803,AI803,AH803),"---")))))=0,IF(AH803&lt;&gt;"---",VLOOKUP(AD803,CALC_CONN_TEB0187_REV01!F:M,8,0),IF(IFERROR(IF(AD803=AH803,AI803,AH803),"---")="---","---",IF(COUNTIF(CALC_CONN_TEB0187_REV01!F:F,IFERROR(IF(AD803=AH803,AI803,AH803),"---"))&gt;0,"---",IFERROR(IF(AD803=AH803,AI803,AH803),"---")))),"---")</f>
        <v>#N/A</v>
      </c>
      <c r="AL803" t="str">
        <f t="shared" si="166"/>
        <v>--</v>
      </c>
      <c r="AM803">
        <f t="shared" si="167"/>
        <v>0</v>
      </c>
      <c r="AT803">
        <f t="shared" si="160"/>
        <v>0</v>
      </c>
      <c r="AU803">
        <f t="shared" si="161"/>
        <v>0</v>
      </c>
    </row>
    <row r="804" spans="1:47" x14ac:dyDescent="0.25">
      <c r="A804" t="str">
        <f t="shared" si="156"/>
        <v>J6-A28</v>
      </c>
      <c r="B804" t="str">
        <f t="shared" si="157"/>
        <v>GND</v>
      </c>
      <c r="C804" t="str">
        <f t="shared" si="158"/>
        <v>J6-GND</v>
      </c>
      <c r="D804" t="str">
        <f t="shared" si="159"/>
        <v>J6-A28</v>
      </c>
      <c r="E804" t="s">
        <v>4416</v>
      </c>
      <c r="F804" t="s">
        <v>197</v>
      </c>
      <c r="G804" t="s">
        <v>433</v>
      </c>
      <c r="L804" t="s">
        <v>4219</v>
      </c>
      <c r="M804" t="s">
        <v>428</v>
      </c>
      <c r="N804">
        <v>87.078699999999998</v>
      </c>
      <c r="AA804">
        <f t="shared" si="168"/>
        <v>799</v>
      </c>
      <c r="AB804" t="str">
        <f>B2B!B801</f>
        <v>J4</v>
      </c>
      <c r="AC804" t="str">
        <f>B2B!C801</f>
        <v>B19</v>
      </c>
      <c r="AD804" t="str">
        <f t="shared" si="162"/>
        <v>J4-B19</v>
      </c>
      <c r="AE804" t="e">
        <f t="shared" si="163"/>
        <v>#N/A</v>
      </c>
      <c r="AG804" t="str">
        <f t="shared" si="164"/>
        <v>--</v>
      </c>
      <c r="AH804" t="str">
        <f t="shared" si="165"/>
        <v>--</v>
      </c>
      <c r="AI804" t="str">
        <f>IFERROR(IF(IF(AG804="--",INDEX(D:D,MATCH(AE804,INDEX(B:B,MATCH(AE804,B:B,)+1):B11318,)+MATCH(AE804,B:B,)))=AD804,VLOOKUP(AE804,B:D,3,0),IF(AG804="--",INDEX(D:D,MATCH(AE804,INDEX(B:B,MATCH(AE804,B:B,)+1):B11318,)+MATCH(AE804,B:B,)),"---")),"---")</f>
        <v>---</v>
      </c>
      <c r="AJ804" t="str">
        <f>IF(COUNTIF(CALC_CONN_TEB0187_REV01!F:F,IF(AH804&lt;&gt;"---",VLOOKUP(AD804,CALC_CONN_TEB0187_REV01!F:M,8,0),IF(IFERROR(IF(AD804=AH804,AI804,AH804),"---")="---","---",IF(COUNTIF(CALC_CONN_TEB0187_REV01!F:F,IFERROR(IF(AD804=AH804,AI804,AH804),"---"))&gt;0,"---",IFERROR(IF(AD804=AH804,AI804,AH804),"---")))))=1,IF(AH804&lt;&gt;"---",VLOOKUP(AD804,CALC_CONN_TEB0187_REV01!F:M,8,0),IF(IFERROR(IF(AD804=AH804,AI804,AH804),"---")="---","---",IF(COUNTIF(CALC_CONN_TEB0187_REV01!F:F,IFERROR(IF(AD804=AH804,AI804,AH804),"---"))&gt;0,"---",IFERROR(IF(AD804=AH804,AI804,AH804),"---")))),"---")</f>
        <v>---</v>
      </c>
      <c r="AK804" t="e">
        <f>IF(COUNTIF(CALC_CONN_TEB0187_REV01!F:F,IF(AH804&lt;&gt;"---",VLOOKUP(AD804,CALC_CONN_TEB0187_REV01!F:M,8,0),IF(IFERROR(IF(AD804=AH804,AI804,AH804),"---")="---","---",IF(COUNTIF(CALC_CONN_TEB0187_REV01!F:F,IFERROR(IF(AD804=AH804,AI804,AH804),"---"))&gt;0,"---",IFERROR(IF(AD804=AH804,AI804,AH804),"---")))))=0,IF(AH804&lt;&gt;"---",VLOOKUP(AD804,CALC_CONN_TEB0187_REV01!F:M,8,0),IF(IFERROR(IF(AD804=AH804,AI804,AH804),"---")="---","---",IF(COUNTIF(CALC_CONN_TEB0187_REV01!F:F,IFERROR(IF(AD804=AH804,AI804,AH804),"---"))&gt;0,"---",IFERROR(IF(AD804=AH804,AI804,AH804),"---")))),"---")</f>
        <v>#N/A</v>
      </c>
      <c r="AL804" t="str">
        <f t="shared" si="166"/>
        <v>--</v>
      </c>
      <c r="AM804">
        <f t="shared" si="167"/>
        <v>0</v>
      </c>
      <c r="AT804">
        <f t="shared" si="160"/>
        <v>0</v>
      </c>
      <c r="AU804">
        <f t="shared" si="161"/>
        <v>0</v>
      </c>
    </row>
    <row r="805" spans="1:47" x14ac:dyDescent="0.25">
      <c r="A805" t="str">
        <f t="shared" si="156"/>
        <v>J6-A29</v>
      </c>
      <c r="B805" t="str">
        <f t="shared" si="157"/>
        <v>PCIE_RX3_P</v>
      </c>
      <c r="C805" t="str">
        <f t="shared" si="158"/>
        <v>J6-PCIE_RX3_P</v>
      </c>
      <c r="D805" t="str">
        <f t="shared" si="159"/>
        <v>J6-A29</v>
      </c>
      <c r="E805" t="s">
        <v>4416</v>
      </c>
      <c r="F805" t="s">
        <v>198</v>
      </c>
      <c r="G805" t="s">
        <v>3861</v>
      </c>
      <c r="L805" t="s">
        <v>4221</v>
      </c>
      <c r="M805" t="s">
        <v>428</v>
      </c>
      <c r="N805">
        <v>85.854100000000003</v>
      </c>
      <c r="AA805">
        <f t="shared" si="168"/>
        <v>800</v>
      </c>
      <c r="AB805" t="str">
        <f>B2B!B802</f>
        <v>J4</v>
      </c>
      <c r="AC805" t="str">
        <f>B2B!C802</f>
        <v>B20</v>
      </c>
      <c r="AD805" t="str">
        <f t="shared" si="162"/>
        <v>J4-B20</v>
      </c>
      <c r="AE805" t="e">
        <f t="shared" si="163"/>
        <v>#N/A</v>
      </c>
      <c r="AG805" t="str">
        <f t="shared" si="164"/>
        <v>--</v>
      </c>
      <c r="AH805" t="str">
        <f t="shared" si="165"/>
        <v>--</v>
      </c>
      <c r="AI805" t="str">
        <f>IFERROR(IF(IF(AG805="--",INDEX(D:D,MATCH(AE805,INDEX(B:B,MATCH(AE805,B:B,)+1):B11319,)+MATCH(AE805,B:B,)))=AD805,VLOOKUP(AE805,B:D,3,0),IF(AG805="--",INDEX(D:D,MATCH(AE805,INDEX(B:B,MATCH(AE805,B:B,)+1):B11319,)+MATCH(AE805,B:B,)),"---")),"---")</f>
        <v>---</v>
      </c>
      <c r="AJ805" t="str">
        <f>IF(COUNTIF(CALC_CONN_TEB0187_REV01!F:F,IF(AH805&lt;&gt;"---",VLOOKUP(AD805,CALC_CONN_TEB0187_REV01!F:M,8,0),IF(IFERROR(IF(AD805=AH805,AI805,AH805),"---")="---","---",IF(COUNTIF(CALC_CONN_TEB0187_REV01!F:F,IFERROR(IF(AD805=AH805,AI805,AH805),"---"))&gt;0,"---",IFERROR(IF(AD805=AH805,AI805,AH805),"---")))))=1,IF(AH805&lt;&gt;"---",VLOOKUP(AD805,CALC_CONN_TEB0187_REV01!F:M,8,0),IF(IFERROR(IF(AD805=AH805,AI805,AH805),"---")="---","---",IF(COUNTIF(CALC_CONN_TEB0187_REV01!F:F,IFERROR(IF(AD805=AH805,AI805,AH805),"---"))&gt;0,"---",IFERROR(IF(AD805=AH805,AI805,AH805),"---")))),"---")</f>
        <v>---</v>
      </c>
      <c r="AK805" t="e">
        <f>IF(COUNTIF(CALC_CONN_TEB0187_REV01!F:F,IF(AH805&lt;&gt;"---",VLOOKUP(AD805,CALC_CONN_TEB0187_REV01!F:M,8,0),IF(IFERROR(IF(AD805=AH805,AI805,AH805),"---")="---","---",IF(COUNTIF(CALC_CONN_TEB0187_REV01!F:F,IFERROR(IF(AD805=AH805,AI805,AH805),"---"))&gt;0,"---",IFERROR(IF(AD805=AH805,AI805,AH805),"---")))))=0,IF(AH805&lt;&gt;"---",VLOOKUP(AD805,CALC_CONN_TEB0187_REV01!F:M,8,0),IF(IFERROR(IF(AD805=AH805,AI805,AH805),"---")="---","---",IF(COUNTIF(CALC_CONN_TEB0187_REV01!F:F,IFERROR(IF(AD805=AH805,AI805,AH805),"---"))&gt;0,"---",IFERROR(IF(AD805=AH805,AI805,AH805),"---")))),"---")</f>
        <v>#N/A</v>
      </c>
      <c r="AL805" t="str">
        <f t="shared" si="166"/>
        <v>--</v>
      </c>
      <c r="AM805">
        <f t="shared" si="167"/>
        <v>0</v>
      </c>
      <c r="AT805" t="str">
        <f t="shared" si="160"/>
        <v>PCIE_RX3_P</v>
      </c>
      <c r="AU805" t="str">
        <f t="shared" si="161"/>
        <v>--</v>
      </c>
    </row>
    <row r="806" spans="1:47" x14ac:dyDescent="0.25">
      <c r="A806" t="str">
        <f t="shared" si="156"/>
        <v>J6-A30</v>
      </c>
      <c r="B806" t="str">
        <f t="shared" si="157"/>
        <v>PCIE_RX3_N</v>
      </c>
      <c r="C806" t="str">
        <f t="shared" si="158"/>
        <v>J6-PCIE_RX3_N</v>
      </c>
      <c r="D806" t="str">
        <f t="shared" si="159"/>
        <v>J6-A30</v>
      </c>
      <c r="E806" t="s">
        <v>4416</v>
      </c>
      <c r="F806" t="s">
        <v>199</v>
      </c>
      <c r="G806" t="s">
        <v>3863</v>
      </c>
      <c r="L806" t="s">
        <v>4437</v>
      </c>
      <c r="M806" t="s">
        <v>428</v>
      </c>
      <c r="N806">
        <v>86.085599999999999</v>
      </c>
      <c r="AA806">
        <f t="shared" si="168"/>
        <v>801</v>
      </c>
      <c r="AB806" t="str">
        <f>B2B!B803</f>
        <v>J4</v>
      </c>
      <c r="AC806" t="str">
        <f>B2B!C803</f>
        <v>B21</v>
      </c>
      <c r="AD806" t="str">
        <f t="shared" si="162"/>
        <v>J4-B21</v>
      </c>
      <c r="AE806" t="e">
        <f t="shared" si="163"/>
        <v>#N/A</v>
      </c>
      <c r="AG806" t="str">
        <f t="shared" si="164"/>
        <v>--</v>
      </c>
      <c r="AH806" t="str">
        <f t="shared" si="165"/>
        <v>--</v>
      </c>
      <c r="AI806" t="str">
        <f>IFERROR(IF(IF(AG806="--",INDEX(D:D,MATCH(AE806,INDEX(B:B,MATCH(AE806,B:B,)+1):B11320,)+MATCH(AE806,B:B,)))=AD806,VLOOKUP(AE806,B:D,3,0),IF(AG806="--",INDEX(D:D,MATCH(AE806,INDEX(B:B,MATCH(AE806,B:B,)+1):B11320,)+MATCH(AE806,B:B,)),"---")),"---")</f>
        <v>---</v>
      </c>
      <c r="AJ806" t="str">
        <f>IF(COUNTIF(CALC_CONN_TEB0187_REV01!F:F,IF(AH806&lt;&gt;"---",VLOOKUP(AD806,CALC_CONN_TEB0187_REV01!F:M,8,0),IF(IFERROR(IF(AD806=AH806,AI806,AH806),"---")="---","---",IF(COUNTIF(CALC_CONN_TEB0187_REV01!F:F,IFERROR(IF(AD806=AH806,AI806,AH806),"---"))&gt;0,"---",IFERROR(IF(AD806=AH806,AI806,AH806),"---")))))=1,IF(AH806&lt;&gt;"---",VLOOKUP(AD806,CALC_CONN_TEB0187_REV01!F:M,8,0),IF(IFERROR(IF(AD806=AH806,AI806,AH806),"---")="---","---",IF(COUNTIF(CALC_CONN_TEB0187_REV01!F:F,IFERROR(IF(AD806=AH806,AI806,AH806),"---"))&gt;0,"---",IFERROR(IF(AD806=AH806,AI806,AH806),"---")))),"---")</f>
        <v>---</v>
      </c>
      <c r="AK806" t="e">
        <f>IF(COUNTIF(CALC_CONN_TEB0187_REV01!F:F,IF(AH806&lt;&gt;"---",VLOOKUP(AD806,CALC_CONN_TEB0187_REV01!F:M,8,0),IF(IFERROR(IF(AD806=AH806,AI806,AH806),"---")="---","---",IF(COUNTIF(CALC_CONN_TEB0187_REV01!F:F,IFERROR(IF(AD806=AH806,AI806,AH806),"---"))&gt;0,"---",IFERROR(IF(AD806=AH806,AI806,AH806),"---")))))=0,IF(AH806&lt;&gt;"---",VLOOKUP(AD806,CALC_CONN_TEB0187_REV01!F:M,8,0),IF(IFERROR(IF(AD806=AH806,AI806,AH806),"---")="---","---",IF(COUNTIF(CALC_CONN_TEB0187_REV01!F:F,IFERROR(IF(AD806=AH806,AI806,AH806),"---"))&gt;0,"---",IFERROR(IF(AD806=AH806,AI806,AH806),"---")))),"---")</f>
        <v>#N/A</v>
      </c>
      <c r="AL806" t="str">
        <f t="shared" si="166"/>
        <v>--</v>
      </c>
      <c r="AM806">
        <f t="shared" si="167"/>
        <v>0</v>
      </c>
      <c r="AT806" t="str">
        <f t="shared" si="160"/>
        <v>PCIE_RX3_N</v>
      </c>
      <c r="AU806" t="str">
        <f t="shared" si="161"/>
        <v>--</v>
      </c>
    </row>
    <row r="807" spans="1:47" x14ac:dyDescent="0.25">
      <c r="A807" t="str">
        <f t="shared" si="156"/>
        <v>J6-A31</v>
      </c>
      <c r="B807" t="str">
        <f t="shared" si="157"/>
        <v>GND</v>
      </c>
      <c r="C807" t="str">
        <f t="shared" si="158"/>
        <v>J6-GND</v>
      </c>
      <c r="D807" t="str">
        <f t="shared" si="159"/>
        <v>J6-A31</v>
      </c>
      <c r="E807" t="s">
        <v>4416</v>
      </c>
      <c r="F807" t="s">
        <v>200</v>
      </c>
      <c r="G807" t="s">
        <v>433</v>
      </c>
      <c r="L807" t="s">
        <v>4438</v>
      </c>
      <c r="M807" t="s">
        <v>428</v>
      </c>
      <c r="N807">
        <v>83.080100000000002</v>
      </c>
      <c r="AA807">
        <f t="shared" si="168"/>
        <v>802</v>
      </c>
      <c r="AB807" t="str">
        <f>B2B!B804</f>
        <v>J4</v>
      </c>
      <c r="AC807" t="str">
        <f>B2B!C804</f>
        <v>B22</v>
      </c>
      <c r="AD807" t="str">
        <f t="shared" si="162"/>
        <v>J4-B22</v>
      </c>
      <c r="AE807" t="e">
        <f t="shared" si="163"/>
        <v>#N/A</v>
      </c>
      <c r="AG807" t="str">
        <f t="shared" si="164"/>
        <v>--</v>
      </c>
      <c r="AH807" t="str">
        <f t="shared" si="165"/>
        <v>--</v>
      </c>
      <c r="AI807" t="str">
        <f>IFERROR(IF(IF(AG807="--",INDEX(D:D,MATCH(AE807,INDEX(B:B,MATCH(AE807,B:B,)+1):B11321,)+MATCH(AE807,B:B,)))=AD807,VLOOKUP(AE807,B:D,3,0),IF(AG807="--",INDEX(D:D,MATCH(AE807,INDEX(B:B,MATCH(AE807,B:B,)+1):B11321,)+MATCH(AE807,B:B,)),"---")),"---")</f>
        <v>---</v>
      </c>
      <c r="AJ807" t="str">
        <f>IF(COUNTIF(CALC_CONN_TEB0187_REV01!F:F,IF(AH807&lt;&gt;"---",VLOOKUP(AD807,CALC_CONN_TEB0187_REV01!F:M,8,0),IF(IFERROR(IF(AD807=AH807,AI807,AH807),"---")="---","---",IF(COUNTIF(CALC_CONN_TEB0187_REV01!F:F,IFERROR(IF(AD807=AH807,AI807,AH807),"---"))&gt;0,"---",IFERROR(IF(AD807=AH807,AI807,AH807),"---")))))=1,IF(AH807&lt;&gt;"---",VLOOKUP(AD807,CALC_CONN_TEB0187_REV01!F:M,8,0),IF(IFERROR(IF(AD807=AH807,AI807,AH807),"---")="---","---",IF(COUNTIF(CALC_CONN_TEB0187_REV01!F:F,IFERROR(IF(AD807=AH807,AI807,AH807),"---"))&gt;0,"---",IFERROR(IF(AD807=AH807,AI807,AH807),"---")))),"---")</f>
        <v>---</v>
      </c>
      <c r="AK807" t="e">
        <f>IF(COUNTIF(CALC_CONN_TEB0187_REV01!F:F,IF(AH807&lt;&gt;"---",VLOOKUP(AD807,CALC_CONN_TEB0187_REV01!F:M,8,0),IF(IFERROR(IF(AD807=AH807,AI807,AH807),"---")="---","---",IF(COUNTIF(CALC_CONN_TEB0187_REV01!F:F,IFERROR(IF(AD807=AH807,AI807,AH807),"---"))&gt;0,"---",IFERROR(IF(AD807=AH807,AI807,AH807),"---")))))=0,IF(AH807&lt;&gt;"---",VLOOKUP(AD807,CALC_CONN_TEB0187_REV01!F:M,8,0),IF(IFERROR(IF(AD807=AH807,AI807,AH807),"---")="---","---",IF(COUNTIF(CALC_CONN_TEB0187_REV01!F:F,IFERROR(IF(AD807=AH807,AI807,AH807),"---"))&gt;0,"---",IFERROR(IF(AD807=AH807,AI807,AH807),"---")))),"---")</f>
        <v>#N/A</v>
      </c>
      <c r="AL807" t="str">
        <f t="shared" si="166"/>
        <v>--</v>
      </c>
      <c r="AM807">
        <f t="shared" si="167"/>
        <v>0</v>
      </c>
      <c r="AT807">
        <f t="shared" si="160"/>
        <v>0</v>
      </c>
      <c r="AU807">
        <f t="shared" si="161"/>
        <v>0</v>
      </c>
    </row>
    <row r="808" spans="1:47" x14ac:dyDescent="0.25">
      <c r="A808" t="str">
        <f t="shared" si="156"/>
        <v>J6-A32</v>
      </c>
      <c r="B808" t="str">
        <f t="shared" si="157"/>
        <v>NetJ6_A32</v>
      </c>
      <c r="C808" t="str">
        <f t="shared" si="158"/>
        <v>J6-NetJ6_A32</v>
      </c>
      <c r="D808" t="str">
        <f t="shared" si="159"/>
        <v>J6-A32</v>
      </c>
      <c r="E808" t="s">
        <v>4416</v>
      </c>
      <c r="F808" t="s">
        <v>201</v>
      </c>
      <c r="G808" t="s">
        <v>4439</v>
      </c>
      <c r="L808" t="s">
        <v>3794</v>
      </c>
      <c r="M808" t="s">
        <v>428</v>
      </c>
      <c r="N808">
        <v>54.1068</v>
      </c>
      <c r="AA808">
        <f t="shared" si="168"/>
        <v>803</v>
      </c>
      <c r="AB808" t="str">
        <f>B2B!B805</f>
        <v>J4</v>
      </c>
      <c r="AC808" t="str">
        <f>B2B!C805</f>
        <v>B23</v>
      </c>
      <c r="AD808" t="str">
        <f t="shared" si="162"/>
        <v>J4-B23</v>
      </c>
      <c r="AE808" t="e">
        <f t="shared" si="163"/>
        <v>#N/A</v>
      </c>
      <c r="AG808" t="str">
        <f t="shared" si="164"/>
        <v>--</v>
      </c>
      <c r="AH808" t="str">
        <f t="shared" si="165"/>
        <v>--</v>
      </c>
      <c r="AI808" t="str">
        <f>IFERROR(IF(IF(AG808="--",INDEX(D:D,MATCH(AE808,INDEX(B:B,MATCH(AE808,B:B,)+1):B11322,)+MATCH(AE808,B:B,)))=AD808,VLOOKUP(AE808,B:D,3,0),IF(AG808="--",INDEX(D:D,MATCH(AE808,INDEX(B:B,MATCH(AE808,B:B,)+1):B11322,)+MATCH(AE808,B:B,)),"---")),"---")</f>
        <v>---</v>
      </c>
      <c r="AJ808" t="str">
        <f>IF(COUNTIF(CALC_CONN_TEB0187_REV01!F:F,IF(AH808&lt;&gt;"---",VLOOKUP(AD808,CALC_CONN_TEB0187_REV01!F:M,8,0),IF(IFERROR(IF(AD808=AH808,AI808,AH808),"---")="---","---",IF(COUNTIF(CALC_CONN_TEB0187_REV01!F:F,IFERROR(IF(AD808=AH808,AI808,AH808),"---"))&gt;0,"---",IFERROR(IF(AD808=AH808,AI808,AH808),"---")))))=1,IF(AH808&lt;&gt;"---",VLOOKUP(AD808,CALC_CONN_TEB0187_REV01!F:M,8,0),IF(IFERROR(IF(AD808=AH808,AI808,AH808),"---")="---","---",IF(COUNTIF(CALC_CONN_TEB0187_REV01!F:F,IFERROR(IF(AD808=AH808,AI808,AH808),"---"))&gt;0,"---",IFERROR(IF(AD808=AH808,AI808,AH808),"---")))),"---")</f>
        <v>---</v>
      </c>
      <c r="AK808" t="e">
        <f>IF(COUNTIF(CALC_CONN_TEB0187_REV01!F:F,IF(AH808&lt;&gt;"---",VLOOKUP(AD808,CALC_CONN_TEB0187_REV01!F:M,8,0),IF(IFERROR(IF(AD808=AH808,AI808,AH808),"---")="---","---",IF(COUNTIF(CALC_CONN_TEB0187_REV01!F:F,IFERROR(IF(AD808=AH808,AI808,AH808),"---"))&gt;0,"---",IFERROR(IF(AD808=AH808,AI808,AH808),"---")))))=0,IF(AH808&lt;&gt;"---",VLOOKUP(AD808,CALC_CONN_TEB0187_REV01!F:M,8,0),IF(IFERROR(IF(AD808=AH808,AI808,AH808),"---")="---","---",IF(COUNTIF(CALC_CONN_TEB0187_REV01!F:F,IFERROR(IF(AD808=AH808,AI808,AH808),"---"))&gt;0,"---",IFERROR(IF(AD808=AH808,AI808,AH808),"---")))),"---")</f>
        <v>#N/A</v>
      </c>
      <c r="AL808" t="str">
        <f t="shared" si="166"/>
        <v>--</v>
      </c>
      <c r="AM808">
        <f t="shared" si="167"/>
        <v>0</v>
      </c>
      <c r="AT808" t="str">
        <f t="shared" si="160"/>
        <v>NetJ6_A32</v>
      </c>
      <c r="AU808" t="str">
        <f t="shared" si="161"/>
        <v>--</v>
      </c>
    </row>
    <row r="809" spans="1:47" x14ac:dyDescent="0.25">
      <c r="A809" t="str">
        <f t="shared" si="156"/>
        <v>J6-B1</v>
      </c>
      <c r="B809" t="str">
        <f t="shared" si="157"/>
        <v>12V</v>
      </c>
      <c r="C809" t="str">
        <f t="shared" si="158"/>
        <v>J6-12V</v>
      </c>
      <c r="D809" t="str">
        <f t="shared" si="159"/>
        <v>J6-B1</v>
      </c>
      <c r="E809" t="s">
        <v>4416</v>
      </c>
      <c r="F809" t="s">
        <v>230</v>
      </c>
      <c r="G809" t="s">
        <v>3697</v>
      </c>
      <c r="L809" t="s">
        <v>3792</v>
      </c>
      <c r="M809" t="s">
        <v>428</v>
      </c>
      <c r="N809">
        <v>54.1629</v>
      </c>
      <c r="AA809">
        <f t="shared" si="168"/>
        <v>804</v>
      </c>
      <c r="AB809" t="str">
        <f>B2B!B806</f>
        <v>J4</v>
      </c>
      <c r="AC809" t="str">
        <f>B2B!C806</f>
        <v>B24</v>
      </c>
      <c r="AD809" t="str">
        <f t="shared" si="162"/>
        <v>J4-B24</v>
      </c>
      <c r="AE809" t="e">
        <f t="shared" si="163"/>
        <v>#N/A</v>
      </c>
      <c r="AG809" t="str">
        <f t="shared" si="164"/>
        <v>--</v>
      </c>
      <c r="AH809" t="str">
        <f t="shared" si="165"/>
        <v>--</v>
      </c>
      <c r="AI809" t="str">
        <f>IFERROR(IF(IF(AG809="--",INDEX(D:D,MATCH(AE809,INDEX(B:B,MATCH(AE809,B:B,)+1):B11323,)+MATCH(AE809,B:B,)))=AD809,VLOOKUP(AE809,B:D,3,0),IF(AG809="--",INDEX(D:D,MATCH(AE809,INDEX(B:B,MATCH(AE809,B:B,)+1):B11323,)+MATCH(AE809,B:B,)),"---")),"---")</f>
        <v>---</v>
      </c>
      <c r="AJ809" t="str">
        <f>IF(COUNTIF(CALC_CONN_TEB0187_REV01!F:F,IF(AH809&lt;&gt;"---",VLOOKUP(AD809,CALC_CONN_TEB0187_REV01!F:M,8,0),IF(IFERROR(IF(AD809=AH809,AI809,AH809),"---")="---","---",IF(COUNTIF(CALC_CONN_TEB0187_REV01!F:F,IFERROR(IF(AD809=AH809,AI809,AH809),"---"))&gt;0,"---",IFERROR(IF(AD809=AH809,AI809,AH809),"---")))))=1,IF(AH809&lt;&gt;"---",VLOOKUP(AD809,CALC_CONN_TEB0187_REV01!F:M,8,0),IF(IFERROR(IF(AD809=AH809,AI809,AH809),"---")="---","---",IF(COUNTIF(CALC_CONN_TEB0187_REV01!F:F,IFERROR(IF(AD809=AH809,AI809,AH809),"---"))&gt;0,"---",IFERROR(IF(AD809=AH809,AI809,AH809),"---")))),"---")</f>
        <v>---</v>
      </c>
      <c r="AK809" t="e">
        <f>IF(COUNTIF(CALC_CONN_TEB0187_REV01!F:F,IF(AH809&lt;&gt;"---",VLOOKUP(AD809,CALC_CONN_TEB0187_REV01!F:M,8,0),IF(IFERROR(IF(AD809=AH809,AI809,AH809),"---")="---","---",IF(COUNTIF(CALC_CONN_TEB0187_REV01!F:F,IFERROR(IF(AD809=AH809,AI809,AH809),"---"))&gt;0,"---",IFERROR(IF(AD809=AH809,AI809,AH809),"---")))))=0,IF(AH809&lt;&gt;"---",VLOOKUP(AD809,CALC_CONN_TEB0187_REV01!F:M,8,0),IF(IFERROR(IF(AD809=AH809,AI809,AH809),"---")="---","---",IF(COUNTIF(CALC_CONN_TEB0187_REV01!F:F,IFERROR(IF(AD809=AH809,AI809,AH809),"---"))&gt;0,"---",IFERROR(IF(AD809=AH809,AI809,AH809),"---")))),"---")</f>
        <v>#N/A</v>
      </c>
      <c r="AL809" t="str">
        <f t="shared" si="166"/>
        <v>--</v>
      </c>
      <c r="AM809">
        <f t="shared" si="167"/>
        <v>0</v>
      </c>
      <c r="AT809" t="str">
        <f t="shared" si="160"/>
        <v>12V</v>
      </c>
      <c r="AU809" t="str">
        <f t="shared" si="161"/>
        <v>--</v>
      </c>
    </row>
    <row r="810" spans="1:47" x14ac:dyDescent="0.25">
      <c r="A810" t="str">
        <f t="shared" si="156"/>
        <v>J6-B2</v>
      </c>
      <c r="B810" t="str">
        <f t="shared" si="157"/>
        <v>12V</v>
      </c>
      <c r="C810" t="str">
        <f t="shared" si="158"/>
        <v>J6-12V</v>
      </c>
      <c r="D810" t="str">
        <f t="shared" si="159"/>
        <v>J6-B2</v>
      </c>
      <c r="E810" t="s">
        <v>4416</v>
      </c>
      <c r="F810" t="s">
        <v>231</v>
      </c>
      <c r="G810" t="s">
        <v>3697</v>
      </c>
      <c r="L810" t="s">
        <v>4440</v>
      </c>
      <c r="M810" t="s">
        <v>428</v>
      </c>
      <c r="N810">
        <v>26.386600000000001</v>
      </c>
      <c r="AA810">
        <f t="shared" si="168"/>
        <v>805</v>
      </c>
      <c r="AB810" t="str">
        <f>B2B!B807</f>
        <v>J4</v>
      </c>
      <c r="AC810" t="str">
        <f>B2B!C807</f>
        <v>B25</v>
      </c>
      <c r="AD810" t="str">
        <f t="shared" si="162"/>
        <v>J4-B25</v>
      </c>
      <c r="AE810" t="e">
        <f t="shared" si="163"/>
        <v>#N/A</v>
      </c>
      <c r="AG810" t="str">
        <f t="shared" si="164"/>
        <v>--</v>
      </c>
      <c r="AH810" t="str">
        <f t="shared" si="165"/>
        <v>--</v>
      </c>
      <c r="AI810" t="str">
        <f>IFERROR(IF(IF(AG810="--",INDEX(D:D,MATCH(AE810,INDEX(B:B,MATCH(AE810,B:B,)+1):B11324,)+MATCH(AE810,B:B,)))=AD810,VLOOKUP(AE810,B:D,3,0),IF(AG810="--",INDEX(D:D,MATCH(AE810,INDEX(B:B,MATCH(AE810,B:B,)+1):B11324,)+MATCH(AE810,B:B,)),"---")),"---")</f>
        <v>---</v>
      </c>
      <c r="AJ810" t="str">
        <f>IF(COUNTIF(CALC_CONN_TEB0187_REV01!F:F,IF(AH810&lt;&gt;"---",VLOOKUP(AD810,CALC_CONN_TEB0187_REV01!F:M,8,0),IF(IFERROR(IF(AD810=AH810,AI810,AH810),"---")="---","---",IF(COUNTIF(CALC_CONN_TEB0187_REV01!F:F,IFERROR(IF(AD810=AH810,AI810,AH810),"---"))&gt;0,"---",IFERROR(IF(AD810=AH810,AI810,AH810),"---")))))=1,IF(AH810&lt;&gt;"---",VLOOKUP(AD810,CALC_CONN_TEB0187_REV01!F:M,8,0),IF(IFERROR(IF(AD810=AH810,AI810,AH810),"---")="---","---",IF(COUNTIF(CALC_CONN_TEB0187_REV01!F:F,IFERROR(IF(AD810=AH810,AI810,AH810),"---"))&gt;0,"---",IFERROR(IF(AD810=AH810,AI810,AH810),"---")))),"---")</f>
        <v>---</v>
      </c>
      <c r="AK810" t="e">
        <f>IF(COUNTIF(CALC_CONN_TEB0187_REV01!F:F,IF(AH810&lt;&gt;"---",VLOOKUP(AD810,CALC_CONN_TEB0187_REV01!F:M,8,0),IF(IFERROR(IF(AD810=AH810,AI810,AH810),"---")="---","---",IF(COUNTIF(CALC_CONN_TEB0187_REV01!F:F,IFERROR(IF(AD810=AH810,AI810,AH810),"---"))&gt;0,"---",IFERROR(IF(AD810=AH810,AI810,AH810),"---")))))=0,IF(AH810&lt;&gt;"---",VLOOKUP(AD810,CALC_CONN_TEB0187_REV01!F:M,8,0),IF(IFERROR(IF(AD810=AH810,AI810,AH810),"---")="---","---",IF(COUNTIF(CALC_CONN_TEB0187_REV01!F:F,IFERROR(IF(AD810=AH810,AI810,AH810),"---"))&gt;0,"---",IFERROR(IF(AD810=AH810,AI810,AH810),"---")))),"---")</f>
        <v>#N/A</v>
      </c>
      <c r="AL810" t="str">
        <f t="shared" si="166"/>
        <v>--</v>
      </c>
      <c r="AM810">
        <f t="shared" si="167"/>
        <v>0</v>
      </c>
      <c r="AT810" t="str">
        <f t="shared" si="160"/>
        <v>12V</v>
      </c>
      <c r="AU810" t="str">
        <f t="shared" si="161"/>
        <v>--</v>
      </c>
    </row>
    <row r="811" spans="1:47" x14ac:dyDescent="0.25">
      <c r="A811" t="str">
        <f t="shared" si="156"/>
        <v>J6-B3</v>
      </c>
      <c r="B811" t="str">
        <f t="shared" si="157"/>
        <v>12V</v>
      </c>
      <c r="C811" t="str">
        <f t="shared" si="158"/>
        <v>J6-12V</v>
      </c>
      <c r="D811" t="str">
        <f t="shared" si="159"/>
        <v>J6-B3</v>
      </c>
      <c r="E811" t="s">
        <v>4416</v>
      </c>
      <c r="F811" t="s">
        <v>232</v>
      </c>
      <c r="G811" t="s">
        <v>3697</v>
      </c>
      <c r="L811" t="s">
        <v>4441</v>
      </c>
      <c r="M811" t="s">
        <v>428</v>
      </c>
      <c r="N811">
        <v>22.0167</v>
      </c>
      <c r="AA811">
        <f t="shared" si="168"/>
        <v>806</v>
      </c>
      <c r="AB811" t="str">
        <f>B2B!B808</f>
        <v>J4</v>
      </c>
      <c r="AC811" t="str">
        <f>B2B!C808</f>
        <v>B26</v>
      </c>
      <c r="AD811" t="str">
        <f t="shared" si="162"/>
        <v>J4-B26</v>
      </c>
      <c r="AE811" t="e">
        <f t="shared" si="163"/>
        <v>#N/A</v>
      </c>
      <c r="AG811" t="str">
        <f t="shared" si="164"/>
        <v>--</v>
      </c>
      <c r="AH811" t="str">
        <f t="shared" si="165"/>
        <v>--</v>
      </c>
      <c r="AI811" t="str">
        <f>IFERROR(IF(IF(AG811="--",INDEX(D:D,MATCH(AE811,INDEX(B:B,MATCH(AE811,B:B,)+1):B11325,)+MATCH(AE811,B:B,)))=AD811,VLOOKUP(AE811,B:D,3,0),IF(AG811="--",INDEX(D:D,MATCH(AE811,INDEX(B:B,MATCH(AE811,B:B,)+1):B11325,)+MATCH(AE811,B:B,)),"---")),"---")</f>
        <v>---</v>
      </c>
      <c r="AJ811" t="str">
        <f>IF(COUNTIF(CALC_CONN_TEB0187_REV01!F:F,IF(AH811&lt;&gt;"---",VLOOKUP(AD811,CALC_CONN_TEB0187_REV01!F:M,8,0),IF(IFERROR(IF(AD811=AH811,AI811,AH811),"---")="---","---",IF(COUNTIF(CALC_CONN_TEB0187_REV01!F:F,IFERROR(IF(AD811=AH811,AI811,AH811),"---"))&gt;0,"---",IFERROR(IF(AD811=AH811,AI811,AH811),"---")))))=1,IF(AH811&lt;&gt;"---",VLOOKUP(AD811,CALC_CONN_TEB0187_REV01!F:M,8,0),IF(IFERROR(IF(AD811=AH811,AI811,AH811),"---")="---","---",IF(COUNTIF(CALC_CONN_TEB0187_REV01!F:F,IFERROR(IF(AD811=AH811,AI811,AH811),"---"))&gt;0,"---",IFERROR(IF(AD811=AH811,AI811,AH811),"---")))),"---")</f>
        <v>---</v>
      </c>
      <c r="AK811" t="e">
        <f>IF(COUNTIF(CALC_CONN_TEB0187_REV01!F:F,IF(AH811&lt;&gt;"---",VLOOKUP(AD811,CALC_CONN_TEB0187_REV01!F:M,8,0),IF(IFERROR(IF(AD811=AH811,AI811,AH811),"---")="---","---",IF(COUNTIF(CALC_CONN_TEB0187_REV01!F:F,IFERROR(IF(AD811=AH811,AI811,AH811),"---"))&gt;0,"---",IFERROR(IF(AD811=AH811,AI811,AH811),"---")))))=0,IF(AH811&lt;&gt;"---",VLOOKUP(AD811,CALC_CONN_TEB0187_REV01!F:M,8,0),IF(IFERROR(IF(AD811=AH811,AI811,AH811),"---")="---","---",IF(COUNTIF(CALC_CONN_TEB0187_REV01!F:F,IFERROR(IF(AD811=AH811,AI811,AH811),"---"))&gt;0,"---",IFERROR(IF(AD811=AH811,AI811,AH811),"---")))),"---")</f>
        <v>#N/A</v>
      </c>
      <c r="AL811" t="str">
        <f t="shared" si="166"/>
        <v>--</v>
      </c>
      <c r="AM811">
        <f t="shared" si="167"/>
        <v>0</v>
      </c>
      <c r="AT811" t="str">
        <f t="shared" si="160"/>
        <v>12V</v>
      </c>
      <c r="AU811" t="str">
        <f t="shared" si="161"/>
        <v>--</v>
      </c>
    </row>
    <row r="812" spans="1:47" x14ac:dyDescent="0.25">
      <c r="A812" t="str">
        <f t="shared" si="156"/>
        <v>J6-B4</v>
      </c>
      <c r="B812" t="str">
        <f t="shared" si="157"/>
        <v>GND</v>
      </c>
      <c r="C812" t="str">
        <f t="shared" si="158"/>
        <v>J6-GND</v>
      </c>
      <c r="D812" t="str">
        <f t="shared" si="159"/>
        <v>J6-B4</v>
      </c>
      <c r="E812" t="s">
        <v>4416</v>
      </c>
      <c r="F812" t="s">
        <v>233</v>
      </c>
      <c r="G812" t="s">
        <v>433</v>
      </c>
      <c r="L812" t="s">
        <v>4442</v>
      </c>
      <c r="M812" t="s">
        <v>428</v>
      </c>
      <c r="N812">
        <v>29.407399999999999</v>
      </c>
      <c r="AA812">
        <f t="shared" si="168"/>
        <v>807</v>
      </c>
      <c r="AB812" t="str">
        <f>B2B!B809</f>
        <v>J4</v>
      </c>
      <c r="AC812" t="str">
        <f>B2B!C809</f>
        <v>B27</v>
      </c>
      <c r="AD812" t="str">
        <f t="shared" si="162"/>
        <v>J4-B27</v>
      </c>
      <c r="AE812" t="e">
        <f t="shared" si="163"/>
        <v>#N/A</v>
      </c>
      <c r="AG812" t="str">
        <f t="shared" si="164"/>
        <v>--</v>
      </c>
      <c r="AH812" t="str">
        <f t="shared" si="165"/>
        <v>--</v>
      </c>
      <c r="AI812" t="str">
        <f>IFERROR(IF(IF(AG812="--",INDEX(D:D,MATCH(AE812,INDEX(B:B,MATCH(AE812,B:B,)+1):B11326,)+MATCH(AE812,B:B,)))=AD812,VLOOKUP(AE812,B:D,3,0),IF(AG812="--",INDEX(D:D,MATCH(AE812,INDEX(B:B,MATCH(AE812,B:B,)+1):B11326,)+MATCH(AE812,B:B,)),"---")),"---")</f>
        <v>---</v>
      </c>
      <c r="AJ812" t="str">
        <f>IF(COUNTIF(CALC_CONN_TEB0187_REV01!F:F,IF(AH812&lt;&gt;"---",VLOOKUP(AD812,CALC_CONN_TEB0187_REV01!F:M,8,0),IF(IFERROR(IF(AD812=AH812,AI812,AH812),"---")="---","---",IF(COUNTIF(CALC_CONN_TEB0187_REV01!F:F,IFERROR(IF(AD812=AH812,AI812,AH812),"---"))&gt;0,"---",IFERROR(IF(AD812=AH812,AI812,AH812),"---")))))=1,IF(AH812&lt;&gt;"---",VLOOKUP(AD812,CALC_CONN_TEB0187_REV01!F:M,8,0),IF(IFERROR(IF(AD812=AH812,AI812,AH812),"---")="---","---",IF(COUNTIF(CALC_CONN_TEB0187_REV01!F:F,IFERROR(IF(AD812=AH812,AI812,AH812),"---"))&gt;0,"---",IFERROR(IF(AD812=AH812,AI812,AH812),"---")))),"---")</f>
        <v>---</v>
      </c>
      <c r="AK812" t="e">
        <f>IF(COUNTIF(CALC_CONN_TEB0187_REV01!F:F,IF(AH812&lt;&gt;"---",VLOOKUP(AD812,CALC_CONN_TEB0187_REV01!F:M,8,0),IF(IFERROR(IF(AD812=AH812,AI812,AH812),"---")="---","---",IF(COUNTIF(CALC_CONN_TEB0187_REV01!F:F,IFERROR(IF(AD812=AH812,AI812,AH812),"---"))&gt;0,"---",IFERROR(IF(AD812=AH812,AI812,AH812),"---")))))=0,IF(AH812&lt;&gt;"---",VLOOKUP(AD812,CALC_CONN_TEB0187_REV01!F:M,8,0),IF(IFERROR(IF(AD812=AH812,AI812,AH812),"---")="---","---",IF(COUNTIF(CALC_CONN_TEB0187_REV01!F:F,IFERROR(IF(AD812=AH812,AI812,AH812),"---"))&gt;0,"---",IFERROR(IF(AD812=AH812,AI812,AH812),"---")))),"---")</f>
        <v>#N/A</v>
      </c>
      <c r="AL812" t="str">
        <f t="shared" si="166"/>
        <v>--</v>
      </c>
      <c r="AM812">
        <f t="shared" si="167"/>
        <v>0</v>
      </c>
      <c r="AT812">
        <f t="shared" si="160"/>
        <v>0</v>
      </c>
      <c r="AU812">
        <f t="shared" si="161"/>
        <v>0</v>
      </c>
    </row>
    <row r="813" spans="1:47" x14ac:dyDescent="0.25">
      <c r="A813" t="str">
        <f t="shared" si="156"/>
        <v>J6-B5</v>
      </c>
      <c r="B813" t="str">
        <f t="shared" si="157"/>
        <v>PCIe_SCL</v>
      </c>
      <c r="C813" t="str">
        <f t="shared" si="158"/>
        <v>J6-PCIe_SCL</v>
      </c>
      <c r="D813" t="str">
        <f t="shared" si="159"/>
        <v>J6-B5</v>
      </c>
      <c r="E813" t="s">
        <v>4416</v>
      </c>
      <c r="F813" t="s">
        <v>234</v>
      </c>
      <c r="G813" t="s">
        <v>4443</v>
      </c>
      <c r="L813" t="s">
        <v>4444</v>
      </c>
      <c r="M813" t="s">
        <v>428</v>
      </c>
      <c r="N813">
        <v>33.700299999999999</v>
      </c>
      <c r="AA813">
        <f t="shared" si="168"/>
        <v>808</v>
      </c>
      <c r="AB813" t="str">
        <f>B2B!B810</f>
        <v>J4</v>
      </c>
      <c r="AC813" t="str">
        <f>B2B!C810</f>
        <v>B28</v>
      </c>
      <c r="AD813" t="str">
        <f t="shared" si="162"/>
        <v>J4-B28</v>
      </c>
      <c r="AE813" t="e">
        <f t="shared" si="163"/>
        <v>#N/A</v>
      </c>
      <c r="AG813" t="str">
        <f t="shared" si="164"/>
        <v>--</v>
      </c>
      <c r="AH813" t="str">
        <f t="shared" si="165"/>
        <v>--</v>
      </c>
      <c r="AI813" t="str">
        <f>IFERROR(IF(IF(AG813="--",INDEX(D:D,MATCH(AE813,INDEX(B:B,MATCH(AE813,B:B,)+1):B11327,)+MATCH(AE813,B:B,)))=AD813,VLOOKUP(AE813,B:D,3,0),IF(AG813="--",INDEX(D:D,MATCH(AE813,INDEX(B:B,MATCH(AE813,B:B,)+1):B11327,)+MATCH(AE813,B:B,)),"---")),"---")</f>
        <v>---</v>
      </c>
      <c r="AJ813" t="str">
        <f>IF(COUNTIF(CALC_CONN_TEB0187_REV01!F:F,IF(AH813&lt;&gt;"---",VLOOKUP(AD813,CALC_CONN_TEB0187_REV01!F:M,8,0),IF(IFERROR(IF(AD813=AH813,AI813,AH813),"---")="---","---",IF(COUNTIF(CALC_CONN_TEB0187_REV01!F:F,IFERROR(IF(AD813=AH813,AI813,AH813),"---"))&gt;0,"---",IFERROR(IF(AD813=AH813,AI813,AH813),"---")))))=1,IF(AH813&lt;&gt;"---",VLOOKUP(AD813,CALC_CONN_TEB0187_REV01!F:M,8,0),IF(IFERROR(IF(AD813=AH813,AI813,AH813),"---")="---","---",IF(COUNTIF(CALC_CONN_TEB0187_REV01!F:F,IFERROR(IF(AD813=AH813,AI813,AH813),"---"))&gt;0,"---",IFERROR(IF(AD813=AH813,AI813,AH813),"---")))),"---")</f>
        <v>---</v>
      </c>
      <c r="AK813" t="e">
        <f>IF(COUNTIF(CALC_CONN_TEB0187_REV01!F:F,IF(AH813&lt;&gt;"---",VLOOKUP(AD813,CALC_CONN_TEB0187_REV01!F:M,8,0),IF(IFERROR(IF(AD813=AH813,AI813,AH813),"---")="---","---",IF(COUNTIF(CALC_CONN_TEB0187_REV01!F:F,IFERROR(IF(AD813=AH813,AI813,AH813),"---"))&gt;0,"---",IFERROR(IF(AD813=AH813,AI813,AH813),"---")))))=0,IF(AH813&lt;&gt;"---",VLOOKUP(AD813,CALC_CONN_TEB0187_REV01!F:M,8,0),IF(IFERROR(IF(AD813=AH813,AI813,AH813),"---")="---","---",IF(COUNTIF(CALC_CONN_TEB0187_REV01!F:F,IFERROR(IF(AD813=AH813,AI813,AH813),"---"))&gt;0,"---",IFERROR(IF(AD813=AH813,AI813,AH813),"---")))),"---")</f>
        <v>#N/A</v>
      </c>
      <c r="AL813" t="str">
        <f t="shared" si="166"/>
        <v>--</v>
      </c>
      <c r="AM813">
        <f t="shared" si="167"/>
        <v>0</v>
      </c>
      <c r="AT813" t="str">
        <f t="shared" si="160"/>
        <v>PCIe_SCL</v>
      </c>
      <c r="AU813" t="str">
        <f t="shared" si="161"/>
        <v>--</v>
      </c>
    </row>
    <row r="814" spans="1:47" x14ac:dyDescent="0.25">
      <c r="A814" t="str">
        <f t="shared" si="156"/>
        <v>J6-B6</v>
      </c>
      <c r="B814" t="str">
        <f t="shared" si="157"/>
        <v>PCIe_SDA</v>
      </c>
      <c r="C814" t="str">
        <f t="shared" si="158"/>
        <v>J6-PCIe_SDA</v>
      </c>
      <c r="D814" t="str">
        <f t="shared" si="159"/>
        <v>J6-B6</v>
      </c>
      <c r="E814" t="s">
        <v>4416</v>
      </c>
      <c r="F814" t="s">
        <v>235</v>
      </c>
      <c r="G814" t="s">
        <v>4445</v>
      </c>
      <c r="L814" t="s">
        <v>3877</v>
      </c>
      <c r="M814" t="s">
        <v>428</v>
      </c>
      <c r="N814">
        <v>63.884399999999999</v>
      </c>
      <c r="AA814">
        <f t="shared" si="168"/>
        <v>809</v>
      </c>
      <c r="AB814" t="str">
        <f>B2B!B811</f>
        <v>J4</v>
      </c>
      <c r="AC814" t="str">
        <f>B2B!C811</f>
        <v>B29</v>
      </c>
      <c r="AD814" t="str">
        <f t="shared" si="162"/>
        <v>J4-B29</v>
      </c>
      <c r="AE814" t="e">
        <f t="shared" si="163"/>
        <v>#N/A</v>
      </c>
      <c r="AG814" t="str">
        <f t="shared" si="164"/>
        <v>--</v>
      </c>
      <c r="AH814" t="str">
        <f t="shared" si="165"/>
        <v>--</v>
      </c>
      <c r="AI814" t="str">
        <f>IFERROR(IF(IF(AG814="--",INDEX(D:D,MATCH(AE814,INDEX(B:B,MATCH(AE814,B:B,)+1):B11328,)+MATCH(AE814,B:B,)))=AD814,VLOOKUP(AE814,B:D,3,0),IF(AG814="--",INDEX(D:D,MATCH(AE814,INDEX(B:B,MATCH(AE814,B:B,)+1):B11328,)+MATCH(AE814,B:B,)),"---")),"---")</f>
        <v>---</v>
      </c>
      <c r="AJ814" t="str">
        <f>IF(COUNTIF(CALC_CONN_TEB0187_REV01!F:F,IF(AH814&lt;&gt;"---",VLOOKUP(AD814,CALC_CONN_TEB0187_REV01!F:M,8,0),IF(IFERROR(IF(AD814=AH814,AI814,AH814),"---")="---","---",IF(COUNTIF(CALC_CONN_TEB0187_REV01!F:F,IFERROR(IF(AD814=AH814,AI814,AH814),"---"))&gt;0,"---",IFERROR(IF(AD814=AH814,AI814,AH814),"---")))))=1,IF(AH814&lt;&gt;"---",VLOOKUP(AD814,CALC_CONN_TEB0187_REV01!F:M,8,0),IF(IFERROR(IF(AD814=AH814,AI814,AH814),"---")="---","---",IF(COUNTIF(CALC_CONN_TEB0187_REV01!F:F,IFERROR(IF(AD814=AH814,AI814,AH814),"---"))&gt;0,"---",IFERROR(IF(AD814=AH814,AI814,AH814),"---")))),"---")</f>
        <v>---</v>
      </c>
      <c r="AK814" t="e">
        <f>IF(COUNTIF(CALC_CONN_TEB0187_REV01!F:F,IF(AH814&lt;&gt;"---",VLOOKUP(AD814,CALC_CONN_TEB0187_REV01!F:M,8,0),IF(IFERROR(IF(AD814=AH814,AI814,AH814),"---")="---","---",IF(COUNTIF(CALC_CONN_TEB0187_REV01!F:F,IFERROR(IF(AD814=AH814,AI814,AH814),"---"))&gt;0,"---",IFERROR(IF(AD814=AH814,AI814,AH814),"---")))))=0,IF(AH814&lt;&gt;"---",VLOOKUP(AD814,CALC_CONN_TEB0187_REV01!F:M,8,0),IF(IFERROR(IF(AD814=AH814,AI814,AH814),"---")="---","---",IF(COUNTIF(CALC_CONN_TEB0187_REV01!F:F,IFERROR(IF(AD814=AH814,AI814,AH814),"---"))&gt;0,"---",IFERROR(IF(AD814=AH814,AI814,AH814),"---")))),"---")</f>
        <v>#N/A</v>
      </c>
      <c r="AL814" t="str">
        <f t="shared" si="166"/>
        <v>--</v>
      </c>
      <c r="AM814">
        <f t="shared" si="167"/>
        <v>0</v>
      </c>
      <c r="AT814" t="str">
        <f t="shared" si="160"/>
        <v>PCIe_SDA</v>
      </c>
      <c r="AU814" t="str">
        <f t="shared" si="161"/>
        <v>--</v>
      </c>
    </row>
    <row r="815" spans="1:47" x14ac:dyDescent="0.25">
      <c r="A815" t="str">
        <f t="shared" si="156"/>
        <v>J6-B7</v>
      </c>
      <c r="B815" t="str">
        <f t="shared" si="157"/>
        <v>GND</v>
      </c>
      <c r="C815" t="str">
        <f t="shared" si="158"/>
        <v>J6-GND</v>
      </c>
      <c r="D815" t="str">
        <f t="shared" si="159"/>
        <v>J6-B7</v>
      </c>
      <c r="E815" t="s">
        <v>4416</v>
      </c>
      <c r="F815" t="s">
        <v>236</v>
      </c>
      <c r="G815" t="s">
        <v>433</v>
      </c>
      <c r="L815" t="s">
        <v>3875</v>
      </c>
      <c r="M815" t="s">
        <v>428</v>
      </c>
      <c r="N815">
        <v>63.924500000000002</v>
      </c>
      <c r="AA815">
        <f t="shared" si="168"/>
        <v>810</v>
      </c>
      <c r="AB815" t="str">
        <f>B2B!B812</f>
        <v>J4</v>
      </c>
      <c r="AC815" t="str">
        <f>B2B!C812</f>
        <v>B30</v>
      </c>
      <c r="AD815" t="str">
        <f t="shared" si="162"/>
        <v>J4-B30</v>
      </c>
      <c r="AE815" t="e">
        <f t="shared" si="163"/>
        <v>#N/A</v>
      </c>
      <c r="AG815" t="str">
        <f t="shared" si="164"/>
        <v>--</v>
      </c>
      <c r="AH815" t="str">
        <f t="shared" si="165"/>
        <v>--</v>
      </c>
      <c r="AI815" t="str">
        <f>IFERROR(IF(IF(AG815="--",INDEX(D:D,MATCH(AE815,INDEX(B:B,MATCH(AE815,B:B,)+1):B11329,)+MATCH(AE815,B:B,)))=AD815,VLOOKUP(AE815,B:D,3,0),IF(AG815="--",INDEX(D:D,MATCH(AE815,INDEX(B:B,MATCH(AE815,B:B,)+1):B11329,)+MATCH(AE815,B:B,)),"---")),"---")</f>
        <v>---</v>
      </c>
      <c r="AJ815" t="str">
        <f>IF(COUNTIF(CALC_CONN_TEB0187_REV01!F:F,IF(AH815&lt;&gt;"---",VLOOKUP(AD815,CALC_CONN_TEB0187_REV01!F:M,8,0),IF(IFERROR(IF(AD815=AH815,AI815,AH815),"---")="---","---",IF(COUNTIF(CALC_CONN_TEB0187_REV01!F:F,IFERROR(IF(AD815=AH815,AI815,AH815),"---"))&gt;0,"---",IFERROR(IF(AD815=AH815,AI815,AH815),"---")))))=1,IF(AH815&lt;&gt;"---",VLOOKUP(AD815,CALC_CONN_TEB0187_REV01!F:M,8,0),IF(IFERROR(IF(AD815=AH815,AI815,AH815),"---")="---","---",IF(COUNTIF(CALC_CONN_TEB0187_REV01!F:F,IFERROR(IF(AD815=AH815,AI815,AH815),"---"))&gt;0,"---",IFERROR(IF(AD815=AH815,AI815,AH815),"---")))),"---")</f>
        <v>---</v>
      </c>
      <c r="AK815" t="e">
        <f>IF(COUNTIF(CALC_CONN_TEB0187_REV01!F:F,IF(AH815&lt;&gt;"---",VLOOKUP(AD815,CALC_CONN_TEB0187_REV01!F:M,8,0),IF(IFERROR(IF(AD815=AH815,AI815,AH815),"---")="---","---",IF(COUNTIF(CALC_CONN_TEB0187_REV01!F:F,IFERROR(IF(AD815=AH815,AI815,AH815),"---"))&gt;0,"---",IFERROR(IF(AD815=AH815,AI815,AH815),"---")))))=0,IF(AH815&lt;&gt;"---",VLOOKUP(AD815,CALC_CONN_TEB0187_REV01!F:M,8,0),IF(IFERROR(IF(AD815=AH815,AI815,AH815),"---")="---","---",IF(COUNTIF(CALC_CONN_TEB0187_REV01!F:F,IFERROR(IF(AD815=AH815,AI815,AH815),"---"))&gt;0,"---",IFERROR(IF(AD815=AH815,AI815,AH815),"---")))),"---")</f>
        <v>#N/A</v>
      </c>
      <c r="AL815" t="str">
        <f t="shared" si="166"/>
        <v>--</v>
      </c>
      <c r="AM815">
        <f t="shared" si="167"/>
        <v>0</v>
      </c>
      <c r="AT815">
        <f t="shared" si="160"/>
        <v>0</v>
      </c>
      <c r="AU815">
        <f t="shared" si="161"/>
        <v>0</v>
      </c>
    </row>
    <row r="816" spans="1:47" x14ac:dyDescent="0.25">
      <c r="A816" t="str">
        <f t="shared" si="156"/>
        <v>J6-B8</v>
      </c>
      <c r="B816" t="str">
        <f t="shared" si="157"/>
        <v>3V3_PCIe</v>
      </c>
      <c r="C816" t="str">
        <f t="shared" si="158"/>
        <v>J6-3V3_PCIe</v>
      </c>
      <c r="D816" t="str">
        <f t="shared" si="159"/>
        <v>J6-B8</v>
      </c>
      <c r="E816" t="s">
        <v>4416</v>
      </c>
      <c r="F816" t="s">
        <v>237</v>
      </c>
      <c r="G816" t="s">
        <v>3719</v>
      </c>
      <c r="L816" t="s">
        <v>4224</v>
      </c>
      <c r="M816" t="s">
        <v>428</v>
      </c>
      <c r="N816">
        <v>73.654600000000002</v>
      </c>
      <c r="AA816">
        <f t="shared" si="168"/>
        <v>811</v>
      </c>
      <c r="AB816" t="str">
        <f>B2B!B813</f>
        <v>J4</v>
      </c>
      <c r="AC816" t="str">
        <f>B2B!C813</f>
        <v>B31</v>
      </c>
      <c r="AD816" t="str">
        <f t="shared" si="162"/>
        <v>J4-B31</v>
      </c>
      <c r="AE816" t="e">
        <f t="shared" si="163"/>
        <v>#N/A</v>
      </c>
      <c r="AG816" t="str">
        <f t="shared" si="164"/>
        <v>--</v>
      </c>
      <c r="AH816" t="str">
        <f t="shared" si="165"/>
        <v>--</v>
      </c>
      <c r="AI816" t="str">
        <f>IFERROR(IF(IF(AG816="--",INDEX(D:D,MATCH(AE816,INDEX(B:B,MATCH(AE816,B:B,)+1):B11330,)+MATCH(AE816,B:B,)))=AD816,VLOOKUP(AE816,B:D,3,0),IF(AG816="--",INDEX(D:D,MATCH(AE816,INDEX(B:B,MATCH(AE816,B:B,)+1):B11330,)+MATCH(AE816,B:B,)),"---")),"---")</f>
        <v>---</v>
      </c>
      <c r="AJ816" t="str">
        <f>IF(COUNTIF(CALC_CONN_TEB0187_REV01!F:F,IF(AH816&lt;&gt;"---",VLOOKUP(AD816,CALC_CONN_TEB0187_REV01!F:M,8,0),IF(IFERROR(IF(AD816=AH816,AI816,AH816),"---")="---","---",IF(COUNTIF(CALC_CONN_TEB0187_REV01!F:F,IFERROR(IF(AD816=AH816,AI816,AH816),"---"))&gt;0,"---",IFERROR(IF(AD816=AH816,AI816,AH816),"---")))))=1,IF(AH816&lt;&gt;"---",VLOOKUP(AD816,CALC_CONN_TEB0187_REV01!F:M,8,0),IF(IFERROR(IF(AD816=AH816,AI816,AH816),"---")="---","---",IF(COUNTIF(CALC_CONN_TEB0187_REV01!F:F,IFERROR(IF(AD816=AH816,AI816,AH816),"---"))&gt;0,"---",IFERROR(IF(AD816=AH816,AI816,AH816),"---")))),"---")</f>
        <v>---</v>
      </c>
      <c r="AK816" t="e">
        <f>IF(COUNTIF(CALC_CONN_TEB0187_REV01!F:F,IF(AH816&lt;&gt;"---",VLOOKUP(AD816,CALC_CONN_TEB0187_REV01!F:M,8,0),IF(IFERROR(IF(AD816=AH816,AI816,AH816),"---")="---","---",IF(COUNTIF(CALC_CONN_TEB0187_REV01!F:F,IFERROR(IF(AD816=AH816,AI816,AH816),"---"))&gt;0,"---",IFERROR(IF(AD816=AH816,AI816,AH816),"---")))))=0,IF(AH816&lt;&gt;"---",VLOOKUP(AD816,CALC_CONN_TEB0187_REV01!F:M,8,0),IF(IFERROR(IF(AD816=AH816,AI816,AH816),"---")="---","---",IF(COUNTIF(CALC_CONN_TEB0187_REV01!F:F,IFERROR(IF(AD816=AH816,AI816,AH816),"---"))&gt;0,"---",IFERROR(IF(AD816=AH816,AI816,AH816),"---")))),"---")</f>
        <v>#N/A</v>
      </c>
      <c r="AL816" t="str">
        <f t="shared" si="166"/>
        <v>--</v>
      </c>
      <c r="AM816">
        <f t="shared" si="167"/>
        <v>0</v>
      </c>
      <c r="AT816" t="str">
        <f t="shared" si="160"/>
        <v>3V3_PCIe</v>
      </c>
      <c r="AU816" t="str">
        <f t="shared" si="161"/>
        <v>--</v>
      </c>
    </row>
    <row r="817" spans="1:47" x14ac:dyDescent="0.25">
      <c r="A817" t="str">
        <f t="shared" si="156"/>
        <v>J6-B9</v>
      </c>
      <c r="B817" t="str">
        <f t="shared" si="157"/>
        <v>NetJ6_B9</v>
      </c>
      <c r="C817" t="str">
        <f t="shared" si="158"/>
        <v>J6-NetJ6_B9</v>
      </c>
      <c r="D817" t="str">
        <f t="shared" si="159"/>
        <v>J6-B9</v>
      </c>
      <c r="E817" t="s">
        <v>4416</v>
      </c>
      <c r="F817" t="s">
        <v>238</v>
      </c>
      <c r="G817" t="s">
        <v>4446</v>
      </c>
      <c r="L817" t="s">
        <v>4223</v>
      </c>
      <c r="M817" t="s">
        <v>428</v>
      </c>
      <c r="N817">
        <v>70.491699999999994</v>
      </c>
      <c r="AA817">
        <f t="shared" si="168"/>
        <v>812</v>
      </c>
      <c r="AB817" t="str">
        <f>B2B!B814</f>
        <v>J4</v>
      </c>
      <c r="AC817" t="str">
        <f>B2B!C814</f>
        <v>B32</v>
      </c>
      <c r="AD817" t="str">
        <f t="shared" si="162"/>
        <v>J4-B32</v>
      </c>
      <c r="AE817" t="e">
        <f t="shared" si="163"/>
        <v>#N/A</v>
      </c>
      <c r="AG817" t="str">
        <f t="shared" si="164"/>
        <v>--</v>
      </c>
      <c r="AH817" t="str">
        <f t="shared" si="165"/>
        <v>--</v>
      </c>
      <c r="AI817" t="str">
        <f>IFERROR(IF(IF(AG817="--",INDEX(D:D,MATCH(AE817,INDEX(B:B,MATCH(AE817,B:B,)+1):B11331,)+MATCH(AE817,B:B,)))=AD817,VLOOKUP(AE817,B:D,3,0),IF(AG817="--",INDEX(D:D,MATCH(AE817,INDEX(B:B,MATCH(AE817,B:B,)+1):B11331,)+MATCH(AE817,B:B,)),"---")),"---")</f>
        <v>---</v>
      </c>
      <c r="AJ817" t="str">
        <f>IF(COUNTIF(CALC_CONN_TEB0187_REV01!F:F,IF(AH817&lt;&gt;"---",VLOOKUP(AD817,CALC_CONN_TEB0187_REV01!F:M,8,0),IF(IFERROR(IF(AD817=AH817,AI817,AH817),"---")="---","---",IF(COUNTIF(CALC_CONN_TEB0187_REV01!F:F,IFERROR(IF(AD817=AH817,AI817,AH817),"---"))&gt;0,"---",IFERROR(IF(AD817=AH817,AI817,AH817),"---")))))=1,IF(AH817&lt;&gt;"---",VLOOKUP(AD817,CALC_CONN_TEB0187_REV01!F:M,8,0),IF(IFERROR(IF(AD817=AH817,AI817,AH817),"---")="---","---",IF(COUNTIF(CALC_CONN_TEB0187_REV01!F:F,IFERROR(IF(AD817=AH817,AI817,AH817),"---"))&gt;0,"---",IFERROR(IF(AD817=AH817,AI817,AH817),"---")))),"---")</f>
        <v>---</v>
      </c>
      <c r="AK817" t="e">
        <f>IF(COUNTIF(CALC_CONN_TEB0187_REV01!F:F,IF(AH817&lt;&gt;"---",VLOOKUP(AD817,CALC_CONN_TEB0187_REV01!F:M,8,0),IF(IFERROR(IF(AD817=AH817,AI817,AH817),"---")="---","---",IF(COUNTIF(CALC_CONN_TEB0187_REV01!F:F,IFERROR(IF(AD817=AH817,AI817,AH817),"---"))&gt;0,"---",IFERROR(IF(AD817=AH817,AI817,AH817),"---")))))=0,IF(AH817&lt;&gt;"---",VLOOKUP(AD817,CALC_CONN_TEB0187_REV01!F:M,8,0),IF(IFERROR(IF(AD817=AH817,AI817,AH817),"---")="---","---",IF(COUNTIF(CALC_CONN_TEB0187_REV01!F:F,IFERROR(IF(AD817=AH817,AI817,AH817),"---"))&gt;0,"---",IFERROR(IF(AD817=AH817,AI817,AH817),"---")))),"---")</f>
        <v>#N/A</v>
      </c>
      <c r="AL817" t="str">
        <f t="shared" si="166"/>
        <v>--</v>
      </c>
      <c r="AM817">
        <f t="shared" si="167"/>
        <v>0</v>
      </c>
      <c r="AT817" t="str">
        <f t="shared" si="160"/>
        <v>NetJ6_B9</v>
      </c>
      <c r="AU817" t="str">
        <f t="shared" si="161"/>
        <v>--</v>
      </c>
    </row>
    <row r="818" spans="1:47" x14ac:dyDescent="0.25">
      <c r="A818" t="str">
        <f t="shared" si="156"/>
        <v>J6-B10</v>
      </c>
      <c r="B818" t="str">
        <f t="shared" si="157"/>
        <v>3V3_PCIe</v>
      </c>
      <c r="C818" t="str">
        <f t="shared" si="158"/>
        <v>J6-3V3_PCIe</v>
      </c>
      <c r="D818" t="str">
        <f t="shared" si="159"/>
        <v>J6-B10</v>
      </c>
      <c r="E818" t="s">
        <v>4416</v>
      </c>
      <c r="F818" t="s">
        <v>239</v>
      </c>
      <c r="G818" t="s">
        <v>3719</v>
      </c>
      <c r="L818" t="s">
        <v>4447</v>
      </c>
      <c r="M818" t="s">
        <v>428</v>
      </c>
      <c r="N818">
        <v>85.348299999999995</v>
      </c>
      <c r="AA818">
        <f t="shared" si="168"/>
        <v>813</v>
      </c>
      <c r="AB818" t="str">
        <f>B2B!B815</f>
        <v>J4</v>
      </c>
      <c r="AC818" t="str">
        <f>B2B!C815</f>
        <v>B33</v>
      </c>
      <c r="AD818" t="str">
        <f t="shared" si="162"/>
        <v>J4-B33</v>
      </c>
      <c r="AE818" t="e">
        <f t="shared" si="163"/>
        <v>#N/A</v>
      </c>
      <c r="AG818" t="str">
        <f t="shared" si="164"/>
        <v>--</v>
      </c>
      <c r="AH818" t="str">
        <f t="shared" si="165"/>
        <v>--</v>
      </c>
      <c r="AI818" t="str">
        <f>IFERROR(IF(IF(AG818="--",INDEX(D:D,MATCH(AE818,INDEX(B:B,MATCH(AE818,B:B,)+1):B11332,)+MATCH(AE818,B:B,)))=AD818,VLOOKUP(AE818,B:D,3,0),IF(AG818="--",INDEX(D:D,MATCH(AE818,INDEX(B:B,MATCH(AE818,B:B,)+1):B11332,)+MATCH(AE818,B:B,)),"---")),"---")</f>
        <v>---</v>
      </c>
      <c r="AJ818" t="str">
        <f>IF(COUNTIF(CALC_CONN_TEB0187_REV01!F:F,IF(AH818&lt;&gt;"---",VLOOKUP(AD818,CALC_CONN_TEB0187_REV01!F:M,8,0),IF(IFERROR(IF(AD818=AH818,AI818,AH818),"---")="---","---",IF(COUNTIF(CALC_CONN_TEB0187_REV01!F:F,IFERROR(IF(AD818=AH818,AI818,AH818),"---"))&gt;0,"---",IFERROR(IF(AD818=AH818,AI818,AH818),"---")))))=1,IF(AH818&lt;&gt;"---",VLOOKUP(AD818,CALC_CONN_TEB0187_REV01!F:M,8,0),IF(IFERROR(IF(AD818=AH818,AI818,AH818),"---")="---","---",IF(COUNTIF(CALC_CONN_TEB0187_REV01!F:F,IFERROR(IF(AD818=AH818,AI818,AH818),"---"))&gt;0,"---",IFERROR(IF(AD818=AH818,AI818,AH818),"---")))),"---")</f>
        <v>---</v>
      </c>
      <c r="AK818" t="e">
        <f>IF(COUNTIF(CALC_CONN_TEB0187_REV01!F:F,IF(AH818&lt;&gt;"---",VLOOKUP(AD818,CALC_CONN_TEB0187_REV01!F:M,8,0),IF(IFERROR(IF(AD818=AH818,AI818,AH818),"---")="---","---",IF(COUNTIF(CALC_CONN_TEB0187_REV01!F:F,IFERROR(IF(AD818=AH818,AI818,AH818),"---"))&gt;0,"---",IFERROR(IF(AD818=AH818,AI818,AH818),"---")))))=0,IF(AH818&lt;&gt;"---",VLOOKUP(AD818,CALC_CONN_TEB0187_REV01!F:M,8,0),IF(IFERROR(IF(AD818=AH818,AI818,AH818),"---")="---","---",IF(COUNTIF(CALC_CONN_TEB0187_REV01!F:F,IFERROR(IF(AD818=AH818,AI818,AH818),"---"))&gt;0,"---",IFERROR(IF(AD818=AH818,AI818,AH818),"---")))),"---")</f>
        <v>#N/A</v>
      </c>
      <c r="AL818" t="str">
        <f t="shared" si="166"/>
        <v>--</v>
      </c>
      <c r="AM818">
        <f t="shared" si="167"/>
        <v>0</v>
      </c>
      <c r="AT818" t="str">
        <f t="shared" si="160"/>
        <v>3V3_PCIe</v>
      </c>
      <c r="AU818" t="str">
        <f t="shared" si="161"/>
        <v>--</v>
      </c>
    </row>
    <row r="819" spans="1:47" x14ac:dyDescent="0.25">
      <c r="A819" t="str">
        <f t="shared" si="156"/>
        <v>J6-B11</v>
      </c>
      <c r="B819" t="str">
        <f t="shared" si="157"/>
        <v>WAKE</v>
      </c>
      <c r="C819" t="str">
        <f t="shared" si="158"/>
        <v>J6-WAKE</v>
      </c>
      <c r="D819" t="str">
        <f t="shared" si="159"/>
        <v>J6-B11</v>
      </c>
      <c r="E819" t="s">
        <v>4416</v>
      </c>
      <c r="F819" t="s">
        <v>240</v>
      </c>
      <c r="G819" t="s">
        <v>4226</v>
      </c>
      <c r="L819" t="s">
        <v>4448</v>
      </c>
      <c r="M819" t="s">
        <v>428</v>
      </c>
      <c r="N819">
        <v>84.580699999999993</v>
      </c>
      <c r="AA819">
        <f t="shared" si="168"/>
        <v>814</v>
      </c>
      <c r="AB819" t="str">
        <f>B2B!B816</f>
        <v>J4</v>
      </c>
      <c r="AC819" t="str">
        <f>B2B!C816</f>
        <v>B34</v>
      </c>
      <c r="AD819" t="str">
        <f t="shared" si="162"/>
        <v>J4-B34</v>
      </c>
      <c r="AE819" t="e">
        <f t="shared" si="163"/>
        <v>#N/A</v>
      </c>
      <c r="AG819" t="str">
        <f t="shared" si="164"/>
        <v>--</v>
      </c>
      <c r="AH819" t="str">
        <f t="shared" si="165"/>
        <v>--</v>
      </c>
      <c r="AI819" t="str">
        <f>IFERROR(IF(IF(AG819="--",INDEX(D:D,MATCH(AE819,INDEX(B:B,MATCH(AE819,B:B,)+1):B11333,)+MATCH(AE819,B:B,)))=AD819,VLOOKUP(AE819,B:D,3,0),IF(AG819="--",INDEX(D:D,MATCH(AE819,INDEX(B:B,MATCH(AE819,B:B,)+1):B11333,)+MATCH(AE819,B:B,)),"---")),"---")</f>
        <v>---</v>
      </c>
      <c r="AJ819" t="str">
        <f>IF(COUNTIF(CALC_CONN_TEB0187_REV01!F:F,IF(AH819&lt;&gt;"---",VLOOKUP(AD819,CALC_CONN_TEB0187_REV01!F:M,8,0),IF(IFERROR(IF(AD819=AH819,AI819,AH819),"---")="---","---",IF(COUNTIF(CALC_CONN_TEB0187_REV01!F:F,IFERROR(IF(AD819=AH819,AI819,AH819),"---"))&gt;0,"---",IFERROR(IF(AD819=AH819,AI819,AH819),"---")))))=1,IF(AH819&lt;&gt;"---",VLOOKUP(AD819,CALC_CONN_TEB0187_REV01!F:M,8,0),IF(IFERROR(IF(AD819=AH819,AI819,AH819),"---")="---","---",IF(COUNTIF(CALC_CONN_TEB0187_REV01!F:F,IFERROR(IF(AD819=AH819,AI819,AH819),"---"))&gt;0,"---",IFERROR(IF(AD819=AH819,AI819,AH819),"---")))),"---")</f>
        <v>---</v>
      </c>
      <c r="AK819" t="e">
        <f>IF(COUNTIF(CALC_CONN_TEB0187_REV01!F:F,IF(AH819&lt;&gt;"---",VLOOKUP(AD819,CALC_CONN_TEB0187_REV01!F:M,8,0),IF(IFERROR(IF(AD819=AH819,AI819,AH819),"---")="---","---",IF(COUNTIF(CALC_CONN_TEB0187_REV01!F:F,IFERROR(IF(AD819=AH819,AI819,AH819),"---"))&gt;0,"---",IFERROR(IF(AD819=AH819,AI819,AH819),"---")))))=0,IF(AH819&lt;&gt;"---",VLOOKUP(AD819,CALC_CONN_TEB0187_REV01!F:M,8,0),IF(IFERROR(IF(AD819=AH819,AI819,AH819),"---")="---","---",IF(COUNTIF(CALC_CONN_TEB0187_REV01!F:F,IFERROR(IF(AD819=AH819,AI819,AH819),"---"))&gt;0,"---",IFERROR(IF(AD819=AH819,AI819,AH819),"---")))),"---")</f>
        <v>#N/A</v>
      </c>
      <c r="AL819" t="str">
        <f t="shared" si="166"/>
        <v>--</v>
      </c>
      <c r="AM819">
        <f t="shared" si="167"/>
        <v>0</v>
      </c>
      <c r="AT819" t="str">
        <f t="shared" si="160"/>
        <v>WAKE</v>
      </c>
      <c r="AU819" t="str">
        <f t="shared" si="161"/>
        <v>--</v>
      </c>
    </row>
    <row r="820" spans="1:47" x14ac:dyDescent="0.25">
      <c r="A820" t="str">
        <f t="shared" si="156"/>
        <v>J6-B12</v>
      </c>
      <c r="B820" t="str">
        <f t="shared" si="157"/>
        <v>NetJ6_B12</v>
      </c>
      <c r="C820" t="str">
        <f t="shared" si="158"/>
        <v>J6-NetJ6_B12</v>
      </c>
      <c r="D820" t="str">
        <f t="shared" si="159"/>
        <v>J6-B12</v>
      </c>
      <c r="E820" t="s">
        <v>4416</v>
      </c>
      <c r="F820" t="s">
        <v>241</v>
      </c>
      <c r="G820" t="s">
        <v>4449</v>
      </c>
      <c r="L820" t="s">
        <v>3731</v>
      </c>
      <c r="M820" t="s">
        <v>428</v>
      </c>
      <c r="N820">
        <v>72.834400000000002</v>
      </c>
      <c r="AA820">
        <f t="shared" si="168"/>
        <v>815</v>
      </c>
      <c r="AB820" t="str">
        <f>B2B!B817</f>
        <v>J4</v>
      </c>
      <c r="AC820" t="str">
        <f>B2B!C817</f>
        <v>B35</v>
      </c>
      <c r="AD820" t="str">
        <f t="shared" si="162"/>
        <v>J4-B35</v>
      </c>
      <c r="AE820" t="e">
        <f t="shared" si="163"/>
        <v>#N/A</v>
      </c>
      <c r="AG820" t="str">
        <f t="shared" si="164"/>
        <v>--</v>
      </c>
      <c r="AH820" t="str">
        <f t="shared" si="165"/>
        <v>--</v>
      </c>
      <c r="AI820" t="str">
        <f>IFERROR(IF(IF(AG820="--",INDEX(D:D,MATCH(AE820,INDEX(B:B,MATCH(AE820,B:B,)+1):B11334,)+MATCH(AE820,B:B,)))=AD820,VLOOKUP(AE820,B:D,3,0),IF(AG820="--",INDEX(D:D,MATCH(AE820,INDEX(B:B,MATCH(AE820,B:B,)+1):B11334,)+MATCH(AE820,B:B,)),"---")),"---")</f>
        <v>---</v>
      </c>
      <c r="AJ820" t="str">
        <f>IF(COUNTIF(CALC_CONN_TEB0187_REV01!F:F,IF(AH820&lt;&gt;"---",VLOOKUP(AD820,CALC_CONN_TEB0187_REV01!F:M,8,0),IF(IFERROR(IF(AD820=AH820,AI820,AH820),"---")="---","---",IF(COUNTIF(CALC_CONN_TEB0187_REV01!F:F,IFERROR(IF(AD820=AH820,AI820,AH820),"---"))&gt;0,"---",IFERROR(IF(AD820=AH820,AI820,AH820),"---")))))=1,IF(AH820&lt;&gt;"---",VLOOKUP(AD820,CALC_CONN_TEB0187_REV01!F:M,8,0),IF(IFERROR(IF(AD820=AH820,AI820,AH820),"---")="---","---",IF(COUNTIF(CALC_CONN_TEB0187_REV01!F:F,IFERROR(IF(AD820=AH820,AI820,AH820),"---"))&gt;0,"---",IFERROR(IF(AD820=AH820,AI820,AH820),"---")))),"---")</f>
        <v>---</v>
      </c>
      <c r="AK820" t="e">
        <f>IF(COUNTIF(CALC_CONN_TEB0187_REV01!F:F,IF(AH820&lt;&gt;"---",VLOOKUP(AD820,CALC_CONN_TEB0187_REV01!F:M,8,0),IF(IFERROR(IF(AD820=AH820,AI820,AH820),"---")="---","---",IF(COUNTIF(CALC_CONN_TEB0187_REV01!F:F,IFERROR(IF(AD820=AH820,AI820,AH820),"---"))&gt;0,"---",IFERROR(IF(AD820=AH820,AI820,AH820),"---")))))=0,IF(AH820&lt;&gt;"---",VLOOKUP(AD820,CALC_CONN_TEB0187_REV01!F:M,8,0),IF(IFERROR(IF(AD820=AH820,AI820,AH820),"---")="---","---",IF(COUNTIF(CALC_CONN_TEB0187_REV01!F:F,IFERROR(IF(AD820=AH820,AI820,AH820),"---"))&gt;0,"---",IFERROR(IF(AD820=AH820,AI820,AH820),"---")))),"---")</f>
        <v>#N/A</v>
      </c>
      <c r="AL820" t="str">
        <f t="shared" si="166"/>
        <v>--</v>
      </c>
      <c r="AM820">
        <f t="shared" si="167"/>
        <v>0</v>
      </c>
      <c r="AT820" t="str">
        <f t="shared" si="160"/>
        <v>NetJ6_B12</v>
      </c>
      <c r="AU820" t="str">
        <f t="shared" si="161"/>
        <v>--</v>
      </c>
    </row>
    <row r="821" spans="1:47" x14ac:dyDescent="0.25">
      <c r="A821" t="str">
        <f t="shared" si="156"/>
        <v>J6-B13</v>
      </c>
      <c r="B821" t="str">
        <f t="shared" si="157"/>
        <v>GND</v>
      </c>
      <c r="C821" t="str">
        <f t="shared" si="158"/>
        <v>J6-GND</v>
      </c>
      <c r="D821" t="str">
        <f t="shared" si="159"/>
        <v>J6-B13</v>
      </c>
      <c r="E821" t="s">
        <v>4416</v>
      </c>
      <c r="F821" t="s">
        <v>242</v>
      </c>
      <c r="G821" t="s">
        <v>433</v>
      </c>
      <c r="L821" t="s">
        <v>3730</v>
      </c>
      <c r="M821" t="s">
        <v>428</v>
      </c>
      <c r="N821">
        <v>72.845299999999995</v>
      </c>
      <c r="AA821">
        <f t="shared" si="168"/>
        <v>816</v>
      </c>
      <c r="AB821" t="str">
        <f>B2B!B818</f>
        <v>J4</v>
      </c>
      <c r="AC821" t="str">
        <f>B2B!C818</f>
        <v>B36</v>
      </c>
      <c r="AD821" t="str">
        <f t="shared" si="162"/>
        <v>J4-B36</v>
      </c>
      <c r="AE821" t="e">
        <f t="shared" si="163"/>
        <v>#N/A</v>
      </c>
      <c r="AG821" t="str">
        <f t="shared" si="164"/>
        <v>--</v>
      </c>
      <c r="AH821" t="str">
        <f t="shared" si="165"/>
        <v>--</v>
      </c>
      <c r="AI821" t="str">
        <f>IFERROR(IF(IF(AG821="--",INDEX(D:D,MATCH(AE821,INDEX(B:B,MATCH(AE821,B:B,)+1):B11335,)+MATCH(AE821,B:B,)))=AD821,VLOOKUP(AE821,B:D,3,0),IF(AG821="--",INDEX(D:D,MATCH(AE821,INDEX(B:B,MATCH(AE821,B:B,)+1):B11335,)+MATCH(AE821,B:B,)),"---")),"---")</f>
        <v>---</v>
      </c>
      <c r="AJ821" t="str">
        <f>IF(COUNTIF(CALC_CONN_TEB0187_REV01!F:F,IF(AH821&lt;&gt;"---",VLOOKUP(AD821,CALC_CONN_TEB0187_REV01!F:M,8,0),IF(IFERROR(IF(AD821=AH821,AI821,AH821),"---")="---","---",IF(COUNTIF(CALC_CONN_TEB0187_REV01!F:F,IFERROR(IF(AD821=AH821,AI821,AH821),"---"))&gt;0,"---",IFERROR(IF(AD821=AH821,AI821,AH821),"---")))))=1,IF(AH821&lt;&gt;"---",VLOOKUP(AD821,CALC_CONN_TEB0187_REV01!F:M,8,0),IF(IFERROR(IF(AD821=AH821,AI821,AH821),"---")="---","---",IF(COUNTIF(CALC_CONN_TEB0187_REV01!F:F,IFERROR(IF(AD821=AH821,AI821,AH821),"---"))&gt;0,"---",IFERROR(IF(AD821=AH821,AI821,AH821),"---")))),"---")</f>
        <v>---</v>
      </c>
      <c r="AK821" t="e">
        <f>IF(COUNTIF(CALC_CONN_TEB0187_REV01!F:F,IF(AH821&lt;&gt;"---",VLOOKUP(AD821,CALC_CONN_TEB0187_REV01!F:M,8,0),IF(IFERROR(IF(AD821=AH821,AI821,AH821),"---")="---","---",IF(COUNTIF(CALC_CONN_TEB0187_REV01!F:F,IFERROR(IF(AD821=AH821,AI821,AH821),"---"))&gt;0,"---",IFERROR(IF(AD821=AH821,AI821,AH821),"---")))))=0,IF(AH821&lt;&gt;"---",VLOOKUP(AD821,CALC_CONN_TEB0187_REV01!F:M,8,0),IF(IFERROR(IF(AD821=AH821,AI821,AH821),"---")="---","---",IF(COUNTIF(CALC_CONN_TEB0187_REV01!F:F,IFERROR(IF(AD821=AH821,AI821,AH821),"---"))&gt;0,"---",IFERROR(IF(AD821=AH821,AI821,AH821),"---")))),"---")</f>
        <v>#N/A</v>
      </c>
      <c r="AL821" t="str">
        <f t="shared" si="166"/>
        <v>--</v>
      </c>
      <c r="AM821">
        <f t="shared" si="167"/>
        <v>0</v>
      </c>
      <c r="AT821">
        <f t="shared" si="160"/>
        <v>0</v>
      </c>
      <c r="AU821">
        <f t="shared" si="161"/>
        <v>0</v>
      </c>
    </row>
    <row r="822" spans="1:47" x14ac:dyDescent="0.25">
      <c r="A822" t="str">
        <f t="shared" si="156"/>
        <v>J6-B14</v>
      </c>
      <c r="B822" t="str">
        <f t="shared" si="157"/>
        <v>PET0_P</v>
      </c>
      <c r="C822" t="str">
        <f t="shared" si="158"/>
        <v>J6-PET0_P</v>
      </c>
      <c r="D822" t="str">
        <f t="shared" si="159"/>
        <v>J6-B14</v>
      </c>
      <c r="E822" t="s">
        <v>4416</v>
      </c>
      <c r="F822" t="s">
        <v>243</v>
      </c>
      <c r="G822" t="s">
        <v>4359</v>
      </c>
      <c r="L822" t="s">
        <v>4450</v>
      </c>
      <c r="M822" t="s">
        <v>428</v>
      </c>
      <c r="N822">
        <v>30.302900000000001</v>
      </c>
      <c r="AA822">
        <f t="shared" si="168"/>
        <v>817</v>
      </c>
      <c r="AB822" t="str">
        <f>B2B!B819</f>
        <v>J4</v>
      </c>
      <c r="AC822" t="str">
        <f>B2B!C819</f>
        <v>B37</v>
      </c>
      <c r="AD822" t="str">
        <f t="shared" si="162"/>
        <v>J4-B37</v>
      </c>
      <c r="AE822" t="e">
        <f t="shared" si="163"/>
        <v>#N/A</v>
      </c>
      <c r="AG822" t="str">
        <f t="shared" si="164"/>
        <v>--</v>
      </c>
      <c r="AH822" t="str">
        <f t="shared" si="165"/>
        <v>--</v>
      </c>
      <c r="AI822" t="str">
        <f>IFERROR(IF(IF(AG822="--",INDEX(D:D,MATCH(AE822,INDEX(B:B,MATCH(AE822,B:B,)+1):B11336,)+MATCH(AE822,B:B,)))=AD822,VLOOKUP(AE822,B:D,3,0),IF(AG822="--",INDEX(D:D,MATCH(AE822,INDEX(B:B,MATCH(AE822,B:B,)+1):B11336,)+MATCH(AE822,B:B,)),"---")),"---")</f>
        <v>---</v>
      </c>
      <c r="AJ822" t="str">
        <f>IF(COUNTIF(CALC_CONN_TEB0187_REV01!F:F,IF(AH822&lt;&gt;"---",VLOOKUP(AD822,CALC_CONN_TEB0187_REV01!F:M,8,0),IF(IFERROR(IF(AD822=AH822,AI822,AH822),"---")="---","---",IF(COUNTIF(CALC_CONN_TEB0187_REV01!F:F,IFERROR(IF(AD822=AH822,AI822,AH822),"---"))&gt;0,"---",IFERROR(IF(AD822=AH822,AI822,AH822),"---")))))=1,IF(AH822&lt;&gt;"---",VLOOKUP(AD822,CALC_CONN_TEB0187_REV01!F:M,8,0),IF(IFERROR(IF(AD822=AH822,AI822,AH822),"---")="---","---",IF(COUNTIF(CALC_CONN_TEB0187_REV01!F:F,IFERROR(IF(AD822=AH822,AI822,AH822),"---"))&gt;0,"---",IFERROR(IF(AD822=AH822,AI822,AH822),"---")))),"---")</f>
        <v>---</v>
      </c>
      <c r="AK822" t="e">
        <f>IF(COUNTIF(CALC_CONN_TEB0187_REV01!F:F,IF(AH822&lt;&gt;"---",VLOOKUP(AD822,CALC_CONN_TEB0187_REV01!F:M,8,0),IF(IFERROR(IF(AD822=AH822,AI822,AH822),"---")="---","---",IF(COUNTIF(CALC_CONN_TEB0187_REV01!F:F,IFERROR(IF(AD822=AH822,AI822,AH822),"---"))&gt;0,"---",IFERROR(IF(AD822=AH822,AI822,AH822),"---")))))=0,IF(AH822&lt;&gt;"---",VLOOKUP(AD822,CALC_CONN_TEB0187_REV01!F:M,8,0),IF(IFERROR(IF(AD822=AH822,AI822,AH822),"---")="---","---",IF(COUNTIF(CALC_CONN_TEB0187_REV01!F:F,IFERROR(IF(AD822=AH822,AI822,AH822),"---"))&gt;0,"---",IFERROR(IF(AD822=AH822,AI822,AH822),"---")))),"---")</f>
        <v>#N/A</v>
      </c>
      <c r="AL822" t="str">
        <f t="shared" si="166"/>
        <v>--</v>
      </c>
      <c r="AM822">
        <f t="shared" si="167"/>
        <v>0</v>
      </c>
      <c r="AT822" t="str">
        <f t="shared" si="160"/>
        <v>PET0_P</v>
      </c>
      <c r="AU822" t="str">
        <f t="shared" si="161"/>
        <v>--</v>
      </c>
    </row>
    <row r="823" spans="1:47" x14ac:dyDescent="0.25">
      <c r="A823" t="str">
        <f t="shared" si="156"/>
        <v>J6-B15</v>
      </c>
      <c r="B823" t="str">
        <f t="shared" si="157"/>
        <v>PET0_N</v>
      </c>
      <c r="C823" t="str">
        <f t="shared" si="158"/>
        <v>J6-PET0_N</v>
      </c>
      <c r="D823" t="str">
        <f t="shared" si="159"/>
        <v>J6-B15</v>
      </c>
      <c r="E823" t="s">
        <v>4416</v>
      </c>
      <c r="F823" t="s">
        <v>244</v>
      </c>
      <c r="G823" t="s">
        <v>4358</v>
      </c>
      <c r="L823" t="s">
        <v>4451</v>
      </c>
      <c r="M823" t="s">
        <v>428</v>
      </c>
      <c r="N823">
        <v>25.6448</v>
      </c>
      <c r="AA823">
        <f t="shared" si="168"/>
        <v>818</v>
      </c>
      <c r="AB823" t="str">
        <f>B2B!B820</f>
        <v>J4</v>
      </c>
      <c r="AC823" t="str">
        <f>B2B!C820</f>
        <v>B38</v>
      </c>
      <c r="AD823" t="str">
        <f t="shared" si="162"/>
        <v>J4-B38</v>
      </c>
      <c r="AE823" t="e">
        <f t="shared" si="163"/>
        <v>#N/A</v>
      </c>
      <c r="AG823" t="str">
        <f t="shared" si="164"/>
        <v>--</v>
      </c>
      <c r="AH823" t="str">
        <f t="shared" si="165"/>
        <v>--</v>
      </c>
      <c r="AI823" t="str">
        <f>IFERROR(IF(IF(AG823="--",INDEX(D:D,MATCH(AE823,INDEX(B:B,MATCH(AE823,B:B,)+1):B11337,)+MATCH(AE823,B:B,)))=AD823,VLOOKUP(AE823,B:D,3,0),IF(AG823="--",INDEX(D:D,MATCH(AE823,INDEX(B:B,MATCH(AE823,B:B,)+1):B11337,)+MATCH(AE823,B:B,)),"---")),"---")</f>
        <v>---</v>
      </c>
      <c r="AJ823" t="str">
        <f>IF(COUNTIF(CALC_CONN_TEB0187_REV01!F:F,IF(AH823&lt;&gt;"---",VLOOKUP(AD823,CALC_CONN_TEB0187_REV01!F:M,8,0),IF(IFERROR(IF(AD823=AH823,AI823,AH823),"---")="---","---",IF(COUNTIF(CALC_CONN_TEB0187_REV01!F:F,IFERROR(IF(AD823=AH823,AI823,AH823),"---"))&gt;0,"---",IFERROR(IF(AD823=AH823,AI823,AH823),"---")))))=1,IF(AH823&lt;&gt;"---",VLOOKUP(AD823,CALC_CONN_TEB0187_REV01!F:M,8,0),IF(IFERROR(IF(AD823=AH823,AI823,AH823),"---")="---","---",IF(COUNTIF(CALC_CONN_TEB0187_REV01!F:F,IFERROR(IF(AD823=AH823,AI823,AH823),"---"))&gt;0,"---",IFERROR(IF(AD823=AH823,AI823,AH823),"---")))),"---")</f>
        <v>---</v>
      </c>
      <c r="AK823" t="e">
        <f>IF(COUNTIF(CALC_CONN_TEB0187_REV01!F:F,IF(AH823&lt;&gt;"---",VLOOKUP(AD823,CALC_CONN_TEB0187_REV01!F:M,8,0),IF(IFERROR(IF(AD823=AH823,AI823,AH823),"---")="---","---",IF(COUNTIF(CALC_CONN_TEB0187_REV01!F:F,IFERROR(IF(AD823=AH823,AI823,AH823),"---"))&gt;0,"---",IFERROR(IF(AD823=AH823,AI823,AH823),"---")))))=0,IF(AH823&lt;&gt;"---",VLOOKUP(AD823,CALC_CONN_TEB0187_REV01!F:M,8,0),IF(IFERROR(IF(AD823=AH823,AI823,AH823),"---")="---","---",IF(COUNTIF(CALC_CONN_TEB0187_REV01!F:F,IFERROR(IF(AD823=AH823,AI823,AH823),"---"))&gt;0,"---",IFERROR(IF(AD823=AH823,AI823,AH823),"---")))),"---")</f>
        <v>#N/A</v>
      </c>
      <c r="AL823" t="str">
        <f t="shared" si="166"/>
        <v>--</v>
      </c>
      <c r="AM823">
        <f t="shared" si="167"/>
        <v>0</v>
      </c>
      <c r="AT823" t="str">
        <f t="shared" si="160"/>
        <v>PET0_N</v>
      </c>
      <c r="AU823" t="str">
        <f t="shared" si="161"/>
        <v>--</v>
      </c>
    </row>
    <row r="824" spans="1:47" x14ac:dyDescent="0.25">
      <c r="A824" t="str">
        <f t="shared" si="156"/>
        <v>J6-B16</v>
      </c>
      <c r="B824" t="str">
        <f t="shared" si="157"/>
        <v>GND</v>
      </c>
      <c r="C824" t="str">
        <f t="shared" si="158"/>
        <v>J6-GND</v>
      </c>
      <c r="D824" t="str">
        <f t="shared" si="159"/>
        <v>J6-B16</v>
      </c>
      <c r="E824" t="s">
        <v>4416</v>
      </c>
      <c r="F824" t="s">
        <v>245</v>
      </c>
      <c r="G824" t="s">
        <v>433</v>
      </c>
      <c r="L824" t="s">
        <v>4452</v>
      </c>
      <c r="M824" t="s">
        <v>428</v>
      </c>
      <c r="N824">
        <v>40.953699999999998</v>
      </c>
      <c r="AA824">
        <f t="shared" si="168"/>
        <v>819</v>
      </c>
      <c r="AB824" t="str">
        <f>B2B!B821</f>
        <v>J4</v>
      </c>
      <c r="AC824" t="str">
        <f>B2B!C821</f>
        <v>B39</v>
      </c>
      <c r="AD824" t="str">
        <f t="shared" si="162"/>
        <v>J4-B39</v>
      </c>
      <c r="AE824" t="e">
        <f t="shared" si="163"/>
        <v>#N/A</v>
      </c>
      <c r="AG824" t="str">
        <f t="shared" si="164"/>
        <v>--</v>
      </c>
      <c r="AH824" t="str">
        <f t="shared" si="165"/>
        <v>--</v>
      </c>
      <c r="AI824" t="str">
        <f>IFERROR(IF(IF(AG824="--",INDEX(D:D,MATCH(AE824,INDEX(B:B,MATCH(AE824,B:B,)+1):B11338,)+MATCH(AE824,B:B,)))=AD824,VLOOKUP(AE824,B:D,3,0),IF(AG824="--",INDEX(D:D,MATCH(AE824,INDEX(B:B,MATCH(AE824,B:B,)+1):B11338,)+MATCH(AE824,B:B,)),"---")),"---")</f>
        <v>---</v>
      </c>
      <c r="AJ824" t="str">
        <f>IF(COUNTIF(CALC_CONN_TEB0187_REV01!F:F,IF(AH824&lt;&gt;"---",VLOOKUP(AD824,CALC_CONN_TEB0187_REV01!F:M,8,0),IF(IFERROR(IF(AD824=AH824,AI824,AH824),"---")="---","---",IF(COUNTIF(CALC_CONN_TEB0187_REV01!F:F,IFERROR(IF(AD824=AH824,AI824,AH824),"---"))&gt;0,"---",IFERROR(IF(AD824=AH824,AI824,AH824),"---")))))=1,IF(AH824&lt;&gt;"---",VLOOKUP(AD824,CALC_CONN_TEB0187_REV01!F:M,8,0),IF(IFERROR(IF(AD824=AH824,AI824,AH824),"---")="---","---",IF(COUNTIF(CALC_CONN_TEB0187_REV01!F:F,IFERROR(IF(AD824=AH824,AI824,AH824),"---"))&gt;0,"---",IFERROR(IF(AD824=AH824,AI824,AH824),"---")))),"---")</f>
        <v>---</v>
      </c>
      <c r="AK824" t="e">
        <f>IF(COUNTIF(CALC_CONN_TEB0187_REV01!F:F,IF(AH824&lt;&gt;"---",VLOOKUP(AD824,CALC_CONN_TEB0187_REV01!F:M,8,0),IF(IFERROR(IF(AD824=AH824,AI824,AH824),"---")="---","---",IF(COUNTIF(CALC_CONN_TEB0187_REV01!F:F,IFERROR(IF(AD824=AH824,AI824,AH824),"---"))&gt;0,"---",IFERROR(IF(AD824=AH824,AI824,AH824),"---")))))=0,IF(AH824&lt;&gt;"---",VLOOKUP(AD824,CALC_CONN_TEB0187_REV01!F:M,8,0),IF(IFERROR(IF(AD824=AH824,AI824,AH824),"---")="---","---",IF(COUNTIF(CALC_CONN_TEB0187_REV01!F:F,IFERROR(IF(AD824=AH824,AI824,AH824),"---"))&gt;0,"---",IFERROR(IF(AD824=AH824,AI824,AH824),"---")))),"---")</f>
        <v>#N/A</v>
      </c>
      <c r="AL824" t="str">
        <f t="shared" si="166"/>
        <v>--</v>
      </c>
      <c r="AM824">
        <f t="shared" si="167"/>
        <v>0</v>
      </c>
      <c r="AT824">
        <f t="shared" si="160"/>
        <v>0</v>
      </c>
      <c r="AU824">
        <f t="shared" si="161"/>
        <v>0</v>
      </c>
    </row>
    <row r="825" spans="1:47" x14ac:dyDescent="0.25">
      <c r="A825" t="str">
        <f t="shared" si="156"/>
        <v>J6-B17</v>
      </c>
      <c r="B825" t="str">
        <f t="shared" si="157"/>
        <v>PRSNT2</v>
      </c>
      <c r="C825" t="str">
        <f t="shared" si="158"/>
        <v>J6-PRSNT2</v>
      </c>
      <c r="D825" t="str">
        <f t="shared" si="159"/>
        <v>J6-B17</v>
      </c>
      <c r="E825" t="s">
        <v>4416</v>
      </c>
      <c r="F825" t="s">
        <v>246</v>
      </c>
      <c r="G825" t="s">
        <v>4404</v>
      </c>
      <c r="L825" t="s">
        <v>4453</v>
      </c>
      <c r="M825" t="s">
        <v>428</v>
      </c>
      <c r="N825">
        <v>33.082999999999998</v>
      </c>
      <c r="AA825">
        <f t="shared" si="168"/>
        <v>820</v>
      </c>
      <c r="AB825" t="str">
        <f>B2B!B822</f>
        <v>J4</v>
      </c>
      <c r="AC825" t="str">
        <f>B2B!C822</f>
        <v>B40</v>
      </c>
      <c r="AD825" t="str">
        <f t="shared" si="162"/>
        <v>J4-B40</v>
      </c>
      <c r="AE825" t="e">
        <f t="shared" si="163"/>
        <v>#N/A</v>
      </c>
      <c r="AG825" t="str">
        <f t="shared" si="164"/>
        <v>--</v>
      </c>
      <c r="AH825" t="str">
        <f t="shared" si="165"/>
        <v>--</v>
      </c>
      <c r="AI825" t="str">
        <f>IFERROR(IF(IF(AG825="--",INDEX(D:D,MATCH(AE825,INDEX(B:B,MATCH(AE825,B:B,)+1):B11339,)+MATCH(AE825,B:B,)))=AD825,VLOOKUP(AE825,B:D,3,0),IF(AG825="--",INDEX(D:D,MATCH(AE825,INDEX(B:B,MATCH(AE825,B:B,)+1):B11339,)+MATCH(AE825,B:B,)),"---")),"---")</f>
        <v>---</v>
      </c>
      <c r="AJ825" t="str">
        <f>IF(COUNTIF(CALC_CONN_TEB0187_REV01!F:F,IF(AH825&lt;&gt;"---",VLOOKUP(AD825,CALC_CONN_TEB0187_REV01!F:M,8,0),IF(IFERROR(IF(AD825=AH825,AI825,AH825),"---")="---","---",IF(COUNTIF(CALC_CONN_TEB0187_REV01!F:F,IFERROR(IF(AD825=AH825,AI825,AH825),"---"))&gt;0,"---",IFERROR(IF(AD825=AH825,AI825,AH825),"---")))))=1,IF(AH825&lt;&gt;"---",VLOOKUP(AD825,CALC_CONN_TEB0187_REV01!F:M,8,0),IF(IFERROR(IF(AD825=AH825,AI825,AH825),"---")="---","---",IF(COUNTIF(CALC_CONN_TEB0187_REV01!F:F,IFERROR(IF(AD825=AH825,AI825,AH825),"---"))&gt;0,"---",IFERROR(IF(AD825=AH825,AI825,AH825),"---")))),"---")</f>
        <v>---</v>
      </c>
      <c r="AK825" t="e">
        <f>IF(COUNTIF(CALC_CONN_TEB0187_REV01!F:F,IF(AH825&lt;&gt;"---",VLOOKUP(AD825,CALC_CONN_TEB0187_REV01!F:M,8,0),IF(IFERROR(IF(AD825=AH825,AI825,AH825),"---")="---","---",IF(COUNTIF(CALC_CONN_TEB0187_REV01!F:F,IFERROR(IF(AD825=AH825,AI825,AH825),"---"))&gt;0,"---",IFERROR(IF(AD825=AH825,AI825,AH825),"---")))))=0,IF(AH825&lt;&gt;"---",VLOOKUP(AD825,CALC_CONN_TEB0187_REV01!F:M,8,0),IF(IFERROR(IF(AD825=AH825,AI825,AH825),"---")="---","---",IF(COUNTIF(CALC_CONN_TEB0187_REV01!F:F,IFERROR(IF(AD825=AH825,AI825,AH825),"---"))&gt;0,"---",IFERROR(IF(AD825=AH825,AI825,AH825),"---")))),"---")</f>
        <v>#N/A</v>
      </c>
      <c r="AL825" t="str">
        <f t="shared" si="166"/>
        <v>--</v>
      </c>
      <c r="AM825">
        <f t="shared" si="167"/>
        <v>0</v>
      </c>
      <c r="AT825" t="str">
        <f t="shared" si="160"/>
        <v>PRSNT2</v>
      </c>
      <c r="AU825" t="str">
        <f t="shared" si="161"/>
        <v>--</v>
      </c>
    </row>
    <row r="826" spans="1:47" x14ac:dyDescent="0.25">
      <c r="A826" t="str">
        <f t="shared" si="156"/>
        <v>J6-B18</v>
      </c>
      <c r="B826" t="str">
        <f t="shared" si="157"/>
        <v>GND</v>
      </c>
      <c r="C826" t="str">
        <f t="shared" si="158"/>
        <v>J6-GND</v>
      </c>
      <c r="D826" t="str">
        <f t="shared" si="159"/>
        <v>J6-B18</v>
      </c>
      <c r="E826" t="s">
        <v>4416</v>
      </c>
      <c r="F826" t="s">
        <v>247</v>
      </c>
      <c r="G826" t="s">
        <v>433</v>
      </c>
      <c r="L826" t="s">
        <v>4454</v>
      </c>
      <c r="M826" t="s">
        <v>428</v>
      </c>
      <c r="N826">
        <v>42.603900000000003</v>
      </c>
      <c r="AA826">
        <f t="shared" si="168"/>
        <v>821</v>
      </c>
      <c r="AB826" t="str">
        <f>B2B!B823</f>
        <v>J4</v>
      </c>
      <c r="AC826" t="str">
        <f>B2B!C823</f>
        <v>B41</v>
      </c>
      <c r="AD826" t="str">
        <f t="shared" si="162"/>
        <v>J4-B41</v>
      </c>
      <c r="AE826" t="e">
        <f t="shared" si="163"/>
        <v>#N/A</v>
      </c>
      <c r="AG826" t="str">
        <f t="shared" si="164"/>
        <v>--</v>
      </c>
      <c r="AH826" t="str">
        <f t="shared" si="165"/>
        <v>--</v>
      </c>
      <c r="AI826" t="str">
        <f>IFERROR(IF(IF(AG826="--",INDEX(D:D,MATCH(AE826,INDEX(B:B,MATCH(AE826,B:B,)+1):B11340,)+MATCH(AE826,B:B,)))=AD826,VLOOKUP(AE826,B:D,3,0),IF(AG826="--",INDEX(D:D,MATCH(AE826,INDEX(B:B,MATCH(AE826,B:B,)+1):B11340,)+MATCH(AE826,B:B,)),"---")),"---")</f>
        <v>---</v>
      </c>
      <c r="AJ826" t="str">
        <f>IF(COUNTIF(CALC_CONN_TEB0187_REV01!F:F,IF(AH826&lt;&gt;"---",VLOOKUP(AD826,CALC_CONN_TEB0187_REV01!F:M,8,0),IF(IFERROR(IF(AD826=AH826,AI826,AH826),"---")="---","---",IF(COUNTIF(CALC_CONN_TEB0187_REV01!F:F,IFERROR(IF(AD826=AH826,AI826,AH826),"---"))&gt;0,"---",IFERROR(IF(AD826=AH826,AI826,AH826),"---")))))=1,IF(AH826&lt;&gt;"---",VLOOKUP(AD826,CALC_CONN_TEB0187_REV01!F:M,8,0),IF(IFERROR(IF(AD826=AH826,AI826,AH826),"---")="---","---",IF(COUNTIF(CALC_CONN_TEB0187_REV01!F:F,IFERROR(IF(AD826=AH826,AI826,AH826),"---"))&gt;0,"---",IFERROR(IF(AD826=AH826,AI826,AH826),"---")))),"---")</f>
        <v>---</v>
      </c>
      <c r="AK826" t="e">
        <f>IF(COUNTIF(CALC_CONN_TEB0187_REV01!F:F,IF(AH826&lt;&gt;"---",VLOOKUP(AD826,CALC_CONN_TEB0187_REV01!F:M,8,0),IF(IFERROR(IF(AD826=AH826,AI826,AH826),"---")="---","---",IF(COUNTIF(CALC_CONN_TEB0187_REV01!F:F,IFERROR(IF(AD826=AH826,AI826,AH826),"---"))&gt;0,"---",IFERROR(IF(AD826=AH826,AI826,AH826),"---")))))=0,IF(AH826&lt;&gt;"---",VLOOKUP(AD826,CALC_CONN_TEB0187_REV01!F:M,8,0),IF(IFERROR(IF(AD826=AH826,AI826,AH826),"---")="---","---",IF(COUNTIF(CALC_CONN_TEB0187_REV01!F:F,IFERROR(IF(AD826=AH826,AI826,AH826),"---"))&gt;0,"---",IFERROR(IF(AD826=AH826,AI826,AH826),"---")))),"---")</f>
        <v>#N/A</v>
      </c>
      <c r="AL826" t="str">
        <f t="shared" si="166"/>
        <v>--</v>
      </c>
      <c r="AM826">
        <f t="shared" si="167"/>
        <v>0</v>
      </c>
      <c r="AT826">
        <f t="shared" si="160"/>
        <v>0</v>
      </c>
      <c r="AU826">
        <f t="shared" si="161"/>
        <v>0</v>
      </c>
    </row>
    <row r="827" spans="1:47" x14ac:dyDescent="0.25">
      <c r="A827" t="str">
        <f t="shared" si="156"/>
        <v>J6-B19</v>
      </c>
      <c r="B827" t="str">
        <f t="shared" si="157"/>
        <v>PET1_P</v>
      </c>
      <c r="C827" t="str">
        <f t="shared" si="158"/>
        <v>J6-PET1_P</v>
      </c>
      <c r="D827" t="str">
        <f t="shared" si="159"/>
        <v>J6-B19</v>
      </c>
      <c r="E827" t="s">
        <v>4416</v>
      </c>
      <c r="F827" t="s">
        <v>248</v>
      </c>
      <c r="G827" t="s">
        <v>4361</v>
      </c>
      <c r="L827" t="s">
        <v>4455</v>
      </c>
      <c r="M827" t="s">
        <v>428</v>
      </c>
      <c r="N827">
        <v>33.560499999999998</v>
      </c>
      <c r="AA827">
        <f t="shared" si="168"/>
        <v>822</v>
      </c>
      <c r="AB827" t="str">
        <f>B2B!B824</f>
        <v>J4</v>
      </c>
      <c r="AC827" t="str">
        <f>B2B!C824</f>
        <v>B42</v>
      </c>
      <c r="AD827" t="str">
        <f t="shared" si="162"/>
        <v>J4-B42</v>
      </c>
      <c r="AE827" t="e">
        <f t="shared" si="163"/>
        <v>#N/A</v>
      </c>
      <c r="AG827" t="str">
        <f t="shared" si="164"/>
        <v>--</v>
      </c>
      <c r="AH827" t="str">
        <f t="shared" si="165"/>
        <v>--</v>
      </c>
      <c r="AI827" t="str">
        <f>IFERROR(IF(IF(AG827="--",INDEX(D:D,MATCH(AE827,INDEX(B:B,MATCH(AE827,B:B,)+1):B11341,)+MATCH(AE827,B:B,)))=AD827,VLOOKUP(AE827,B:D,3,0),IF(AG827="--",INDEX(D:D,MATCH(AE827,INDEX(B:B,MATCH(AE827,B:B,)+1):B11341,)+MATCH(AE827,B:B,)),"---")),"---")</f>
        <v>---</v>
      </c>
      <c r="AJ827" t="str">
        <f>IF(COUNTIF(CALC_CONN_TEB0187_REV01!F:F,IF(AH827&lt;&gt;"---",VLOOKUP(AD827,CALC_CONN_TEB0187_REV01!F:M,8,0),IF(IFERROR(IF(AD827=AH827,AI827,AH827),"---")="---","---",IF(COUNTIF(CALC_CONN_TEB0187_REV01!F:F,IFERROR(IF(AD827=AH827,AI827,AH827),"---"))&gt;0,"---",IFERROR(IF(AD827=AH827,AI827,AH827),"---")))))=1,IF(AH827&lt;&gt;"---",VLOOKUP(AD827,CALC_CONN_TEB0187_REV01!F:M,8,0),IF(IFERROR(IF(AD827=AH827,AI827,AH827),"---")="---","---",IF(COUNTIF(CALC_CONN_TEB0187_REV01!F:F,IFERROR(IF(AD827=AH827,AI827,AH827),"---"))&gt;0,"---",IFERROR(IF(AD827=AH827,AI827,AH827),"---")))),"---")</f>
        <v>---</v>
      </c>
      <c r="AK827" t="e">
        <f>IF(COUNTIF(CALC_CONN_TEB0187_REV01!F:F,IF(AH827&lt;&gt;"---",VLOOKUP(AD827,CALC_CONN_TEB0187_REV01!F:M,8,0),IF(IFERROR(IF(AD827=AH827,AI827,AH827),"---")="---","---",IF(COUNTIF(CALC_CONN_TEB0187_REV01!F:F,IFERROR(IF(AD827=AH827,AI827,AH827),"---"))&gt;0,"---",IFERROR(IF(AD827=AH827,AI827,AH827),"---")))))=0,IF(AH827&lt;&gt;"---",VLOOKUP(AD827,CALC_CONN_TEB0187_REV01!F:M,8,0),IF(IFERROR(IF(AD827=AH827,AI827,AH827),"---")="---","---",IF(COUNTIF(CALC_CONN_TEB0187_REV01!F:F,IFERROR(IF(AD827=AH827,AI827,AH827),"---"))&gt;0,"---",IFERROR(IF(AD827=AH827,AI827,AH827),"---")))),"---")</f>
        <v>#N/A</v>
      </c>
      <c r="AL827" t="str">
        <f t="shared" si="166"/>
        <v>--</v>
      </c>
      <c r="AM827">
        <f t="shared" si="167"/>
        <v>0</v>
      </c>
      <c r="AT827" t="str">
        <f t="shared" si="160"/>
        <v>PET1_P</v>
      </c>
      <c r="AU827" t="str">
        <f t="shared" si="161"/>
        <v>--</v>
      </c>
    </row>
    <row r="828" spans="1:47" x14ac:dyDescent="0.25">
      <c r="A828" t="str">
        <f t="shared" si="156"/>
        <v>J6-B20</v>
      </c>
      <c r="B828" t="str">
        <f t="shared" si="157"/>
        <v>PET1_N</v>
      </c>
      <c r="C828" t="str">
        <f t="shared" si="158"/>
        <v>J6-PET1_N</v>
      </c>
      <c r="D828" t="str">
        <f t="shared" si="159"/>
        <v>J6-B20</v>
      </c>
      <c r="E828" t="s">
        <v>4416</v>
      </c>
      <c r="F828" t="s">
        <v>249</v>
      </c>
      <c r="G828" t="s">
        <v>4360</v>
      </c>
      <c r="L828" t="s">
        <v>4456</v>
      </c>
      <c r="M828" t="s">
        <v>428</v>
      </c>
      <c r="N828">
        <v>3.1324999999999998</v>
      </c>
      <c r="AA828">
        <f t="shared" si="168"/>
        <v>823</v>
      </c>
      <c r="AB828" t="str">
        <f>B2B!B825</f>
        <v>J4</v>
      </c>
      <c r="AC828" t="str">
        <f>B2B!C825</f>
        <v>B43</v>
      </c>
      <c r="AD828" t="str">
        <f t="shared" si="162"/>
        <v>J4-B43</v>
      </c>
      <c r="AE828" t="e">
        <f t="shared" si="163"/>
        <v>#N/A</v>
      </c>
      <c r="AG828" t="str">
        <f t="shared" si="164"/>
        <v>--</v>
      </c>
      <c r="AH828" t="str">
        <f t="shared" si="165"/>
        <v>--</v>
      </c>
      <c r="AI828" t="str">
        <f>IFERROR(IF(IF(AG828="--",INDEX(D:D,MATCH(AE828,INDEX(B:B,MATCH(AE828,B:B,)+1):B11342,)+MATCH(AE828,B:B,)))=AD828,VLOOKUP(AE828,B:D,3,0),IF(AG828="--",INDEX(D:D,MATCH(AE828,INDEX(B:B,MATCH(AE828,B:B,)+1):B11342,)+MATCH(AE828,B:B,)),"---")),"---")</f>
        <v>---</v>
      </c>
      <c r="AJ828" t="str">
        <f>IF(COUNTIF(CALC_CONN_TEB0187_REV01!F:F,IF(AH828&lt;&gt;"---",VLOOKUP(AD828,CALC_CONN_TEB0187_REV01!F:M,8,0),IF(IFERROR(IF(AD828=AH828,AI828,AH828),"---")="---","---",IF(COUNTIF(CALC_CONN_TEB0187_REV01!F:F,IFERROR(IF(AD828=AH828,AI828,AH828),"---"))&gt;0,"---",IFERROR(IF(AD828=AH828,AI828,AH828),"---")))))=1,IF(AH828&lt;&gt;"---",VLOOKUP(AD828,CALC_CONN_TEB0187_REV01!F:M,8,0),IF(IFERROR(IF(AD828=AH828,AI828,AH828),"---")="---","---",IF(COUNTIF(CALC_CONN_TEB0187_REV01!F:F,IFERROR(IF(AD828=AH828,AI828,AH828),"---"))&gt;0,"---",IFERROR(IF(AD828=AH828,AI828,AH828),"---")))),"---")</f>
        <v>---</v>
      </c>
      <c r="AK828" t="e">
        <f>IF(COUNTIF(CALC_CONN_TEB0187_REV01!F:F,IF(AH828&lt;&gt;"---",VLOOKUP(AD828,CALC_CONN_TEB0187_REV01!F:M,8,0),IF(IFERROR(IF(AD828=AH828,AI828,AH828),"---")="---","---",IF(COUNTIF(CALC_CONN_TEB0187_REV01!F:F,IFERROR(IF(AD828=AH828,AI828,AH828),"---"))&gt;0,"---",IFERROR(IF(AD828=AH828,AI828,AH828),"---")))))=0,IF(AH828&lt;&gt;"---",VLOOKUP(AD828,CALC_CONN_TEB0187_REV01!F:M,8,0),IF(IFERROR(IF(AD828=AH828,AI828,AH828),"---")="---","---",IF(COUNTIF(CALC_CONN_TEB0187_REV01!F:F,IFERROR(IF(AD828=AH828,AI828,AH828),"---"))&gt;0,"---",IFERROR(IF(AD828=AH828,AI828,AH828),"---")))),"---")</f>
        <v>#N/A</v>
      </c>
      <c r="AL828" t="str">
        <f t="shared" si="166"/>
        <v>--</v>
      </c>
      <c r="AM828">
        <f t="shared" si="167"/>
        <v>0</v>
      </c>
      <c r="AT828" t="str">
        <f t="shared" si="160"/>
        <v>PET1_N</v>
      </c>
      <c r="AU828" t="str">
        <f t="shared" si="161"/>
        <v>--</v>
      </c>
    </row>
    <row r="829" spans="1:47" x14ac:dyDescent="0.25">
      <c r="A829" t="str">
        <f t="shared" si="156"/>
        <v>J6-B21</v>
      </c>
      <c r="B829" t="str">
        <f t="shared" si="157"/>
        <v>GND</v>
      </c>
      <c r="C829" t="str">
        <f t="shared" si="158"/>
        <v>J6-GND</v>
      </c>
      <c r="D829" t="str">
        <f t="shared" si="159"/>
        <v>J6-B21</v>
      </c>
      <c r="E829" t="s">
        <v>4416</v>
      </c>
      <c r="F829" t="s">
        <v>250</v>
      </c>
      <c r="G829" t="s">
        <v>433</v>
      </c>
      <c r="L829" t="s">
        <v>4457</v>
      </c>
      <c r="M829" t="s">
        <v>428</v>
      </c>
      <c r="N829">
        <v>28.900700000000001</v>
      </c>
      <c r="AA829">
        <f t="shared" si="168"/>
        <v>824</v>
      </c>
      <c r="AB829" t="str">
        <f>B2B!B826</f>
        <v>J4</v>
      </c>
      <c r="AC829" t="str">
        <f>B2B!C826</f>
        <v>B44</v>
      </c>
      <c r="AD829" t="str">
        <f t="shared" si="162"/>
        <v>J4-B44</v>
      </c>
      <c r="AE829" t="e">
        <f t="shared" si="163"/>
        <v>#N/A</v>
      </c>
      <c r="AG829" t="str">
        <f t="shared" si="164"/>
        <v>--</v>
      </c>
      <c r="AH829" t="str">
        <f t="shared" si="165"/>
        <v>--</v>
      </c>
      <c r="AI829" t="str">
        <f>IFERROR(IF(IF(AG829="--",INDEX(D:D,MATCH(AE829,INDEX(B:B,MATCH(AE829,B:B,)+1):B11343,)+MATCH(AE829,B:B,)))=AD829,VLOOKUP(AE829,B:D,3,0),IF(AG829="--",INDEX(D:D,MATCH(AE829,INDEX(B:B,MATCH(AE829,B:B,)+1):B11343,)+MATCH(AE829,B:B,)),"---")),"---")</f>
        <v>---</v>
      </c>
      <c r="AJ829" t="str">
        <f>IF(COUNTIF(CALC_CONN_TEB0187_REV01!F:F,IF(AH829&lt;&gt;"---",VLOOKUP(AD829,CALC_CONN_TEB0187_REV01!F:M,8,0),IF(IFERROR(IF(AD829=AH829,AI829,AH829),"---")="---","---",IF(COUNTIF(CALC_CONN_TEB0187_REV01!F:F,IFERROR(IF(AD829=AH829,AI829,AH829),"---"))&gt;0,"---",IFERROR(IF(AD829=AH829,AI829,AH829),"---")))))=1,IF(AH829&lt;&gt;"---",VLOOKUP(AD829,CALC_CONN_TEB0187_REV01!F:M,8,0),IF(IFERROR(IF(AD829=AH829,AI829,AH829),"---")="---","---",IF(COUNTIF(CALC_CONN_TEB0187_REV01!F:F,IFERROR(IF(AD829=AH829,AI829,AH829),"---"))&gt;0,"---",IFERROR(IF(AD829=AH829,AI829,AH829),"---")))),"---")</f>
        <v>---</v>
      </c>
      <c r="AK829" t="e">
        <f>IF(COUNTIF(CALC_CONN_TEB0187_REV01!F:F,IF(AH829&lt;&gt;"---",VLOOKUP(AD829,CALC_CONN_TEB0187_REV01!F:M,8,0),IF(IFERROR(IF(AD829=AH829,AI829,AH829),"---")="---","---",IF(COUNTIF(CALC_CONN_TEB0187_REV01!F:F,IFERROR(IF(AD829=AH829,AI829,AH829),"---"))&gt;0,"---",IFERROR(IF(AD829=AH829,AI829,AH829),"---")))))=0,IF(AH829&lt;&gt;"---",VLOOKUP(AD829,CALC_CONN_TEB0187_REV01!F:M,8,0),IF(IFERROR(IF(AD829=AH829,AI829,AH829),"---")="---","---",IF(COUNTIF(CALC_CONN_TEB0187_REV01!F:F,IFERROR(IF(AD829=AH829,AI829,AH829),"---"))&gt;0,"---",IFERROR(IF(AD829=AH829,AI829,AH829),"---")))),"---")</f>
        <v>#N/A</v>
      </c>
      <c r="AL829" t="str">
        <f t="shared" si="166"/>
        <v>--</v>
      </c>
      <c r="AM829">
        <f t="shared" si="167"/>
        <v>0</v>
      </c>
      <c r="AT829">
        <f t="shared" si="160"/>
        <v>0</v>
      </c>
      <c r="AU829">
        <f t="shared" si="161"/>
        <v>0</v>
      </c>
    </row>
    <row r="830" spans="1:47" x14ac:dyDescent="0.25">
      <c r="A830" t="str">
        <f t="shared" si="156"/>
        <v>J6-B22</v>
      </c>
      <c r="B830" t="str">
        <f t="shared" si="157"/>
        <v>GND</v>
      </c>
      <c r="C830" t="str">
        <f t="shared" si="158"/>
        <v>J6-GND</v>
      </c>
      <c r="D830" t="str">
        <f t="shared" si="159"/>
        <v>J6-B22</v>
      </c>
      <c r="E830" t="s">
        <v>4416</v>
      </c>
      <c r="F830" t="s">
        <v>251</v>
      </c>
      <c r="G830" t="s">
        <v>433</v>
      </c>
      <c r="L830" t="s">
        <v>4286</v>
      </c>
      <c r="M830" t="s">
        <v>428</v>
      </c>
      <c r="N830">
        <v>51.642499999999998</v>
      </c>
      <c r="AA830">
        <f t="shared" si="168"/>
        <v>825</v>
      </c>
      <c r="AB830" t="str">
        <f>B2B!B827</f>
        <v>J4</v>
      </c>
      <c r="AC830" t="str">
        <f>B2B!C827</f>
        <v>B45</v>
      </c>
      <c r="AD830" t="str">
        <f t="shared" si="162"/>
        <v>J4-B45</v>
      </c>
      <c r="AE830" t="e">
        <f t="shared" si="163"/>
        <v>#N/A</v>
      </c>
      <c r="AG830" t="str">
        <f t="shared" si="164"/>
        <v>--</v>
      </c>
      <c r="AH830" t="str">
        <f t="shared" si="165"/>
        <v>--</v>
      </c>
      <c r="AI830" t="str">
        <f>IFERROR(IF(IF(AG830="--",INDEX(D:D,MATCH(AE830,INDEX(B:B,MATCH(AE830,B:B,)+1):B11344,)+MATCH(AE830,B:B,)))=AD830,VLOOKUP(AE830,B:D,3,0),IF(AG830="--",INDEX(D:D,MATCH(AE830,INDEX(B:B,MATCH(AE830,B:B,)+1):B11344,)+MATCH(AE830,B:B,)),"---")),"---")</f>
        <v>---</v>
      </c>
      <c r="AJ830" t="str">
        <f>IF(COUNTIF(CALC_CONN_TEB0187_REV01!F:F,IF(AH830&lt;&gt;"---",VLOOKUP(AD830,CALC_CONN_TEB0187_REV01!F:M,8,0),IF(IFERROR(IF(AD830=AH830,AI830,AH830),"---")="---","---",IF(COUNTIF(CALC_CONN_TEB0187_REV01!F:F,IFERROR(IF(AD830=AH830,AI830,AH830),"---"))&gt;0,"---",IFERROR(IF(AD830=AH830,AI830,AH830),"---")))))=1,IF(AH830&lt;&gt;"---",VLOOKUP(AD830,CALC_CONN_TEB0187_REV01!F:M,8,0),IF(IFERROR(IF(AD830=AH830,AI830,AH830),"---")="---","---",IF(COUNTIF(CALC_CONN_TEB0187_REV01!F:F,IFERROR(IF(AD830=AH830,AI830,AH830),"---"))&gt;0,"---",IFERROR(IF(AD830=AH830,AI830,AH830),"---")))),"---")</f>
        <v>---</v>
      </c>
      <c r="AK830" t="e">
        <f>IF(COUNTIF(CALC_CONN_TEB0187_REV01!F:F,IF(AH830&lt;&gt;"---",VLOOKUP(AD830,CALC_CONN_TEB0187_REV01!F:M,8,0),IF(IFERROR(IF(AD830=AH830,AI830,AH830),"---")="---","---",IF(COUNTIF(CALC_CONN_TEB0187_REV01!F:F,IFERROR(IF(AD830=AH830,AI830,AH830),"---"))&gt;0,"---",IFERROR(IF(AD830=AH830,AI830,AH830),"---")))))=0,IF(AH830&lt;&gt;"---",VLOOKUP(AD830,CALC_CONN_TEB0187_REV01!F:M,8,0),IF(IFERROR(IF(AD830=AH830,AI830,AH830),"---")="---","---",IF(COUNTIF(CALC_CONN_TEB0187_REV01!F:F,IFERROR(IF(AD830=AH830,AI830,AH830),"---"))&gt;0,"---",IFERROR(IF(AD830=AH830,AI830,AH830),"---")))),"---")</f>
        <v>#N/A</v>
      </c>
      <c r="AL830" t="str">
        <f t="shared" si="166"/>
        <v>--</v>
      </c>
      <c r="AM830">
        <f t="shared" si="167"/>
        <v>0</v>
      </c>
      <c r="AT830">
        <f t="shared" si="160"/>
        <v>0</v>
      </c>
      <c r="AU830">
        <f t="shared" si="161"/>
        <v>0</v>
      </c>
    </row>
    <row r="831" spans="1:47" x14ac:dyDescent="0.25">
      <c r="A831" t="str">
        <f t="shared" si="156"/>
        <v>J6-B23</v>
      </c>
      <c r="B831" t="str">
        <f t="shared" si="157"/>
        <v>PET2_P</v>
      </c>
      <c r="C831" t="str">
        <f t="shared" si="158"/>
        <v>J6-PET2_P</v>
      </c>
      <c r="D831" t="str">
        <f t="shared" si="159"/>
        <v>J6-B23</v>
      </c>
      <c r="E831" t="s">
        <v>4416</v>
      </c>
      <c r="F831" t="s">
        <v>252</v>
      </c>
      <c r="G831" t="s">
        <v>4363</v>
      </c>
      <c r="L831" t="s">
        <v>4458</v>
      </c>
      <c r="M831" t="s">
        <v>428</v>
      </c>
      <c r="N831">
        <v>22.743099999999998</v>
      </c>
      <c r="AA831">
        <f t="shared" si="168"/>
        <v>826</v>
      </c>
      <c r="AB831" t="str">
        <f>B2B!B828</f>
        <v>J4</v>
      </c>
      <c r="AC831" t="str">
        <f>B2B!C828</f>
        <v>B46</v>
      </c>
      <c r="AD831" t="str">
        <f t="shared" si="162"/>
        <v>J4-B46</v>
      </c>
      <c r="AE831" t="e">
        <f t="shared" si="163"/>
        <v>#N/A</v>
      </c>
      <c r="AG831" t="str">
        <f t="shared" si="164"/>
        <v>--</v>
      </c>
      <c r="AH831" t="str">
        <f t="shared" si="165"/>
        <v>--</v>
      </c>
      <c r="AI831" t="str">
        <f>IFERROR(IF(IF(AG831="--",INDEX(D:D,MATCH(AE831,INDEX(B:B,MATCH(AE831,B:B,)+1):B11345,)+MATCH(AE831,B:B,)))=AD831,VLOOKUP(AE831,B:D,3,0),IF(AG831="--",INDEX(D:D,MATCH(AE831,INDEX(B:B,MATCH(AE831,B:B,)+1):B11345,)+MATCH(AE831,B:B,)),"---")),"---")</f>
        <v>---</v>
      </c>
      <c r="AJ831" t="str">
        <f>IF(COUNTIF(CALC_CONN_TEB0187_REV01!F:F,IF(AH831&lt;&gt;"---",VLOOKUP(AD831,CALC_CONN_TEB0187_REV01!F:M,8,0),IF(IFERROR(IF(AD831=AH831,AI831,AH831),"---")="---","---",IF(COUNTIF(CALC_CONN_TEB0187_REV01!F:F,IFERROR(IF(AD831=AH831,AI831,AH831),"---"))&gt;0,"---",IFERROR(IF(AD831=AH831,AI831,AH831),"---")))))=1,IF(AH831&lt;&gt;"---",VLOOKUP(AD831,CALC_CONN_TEB0187_REV01!F:M,8,0),IF(IFERROR(IF(AD831=AH831,AI831,AH831),"---")="---","---",IF(COUNTIF(CALC_CONN_TEB0187_REV01!F:F,IFERROR(IF(AD831=AH831,AI831,AH831),"---"))&gt;0,"---",IFERROR(IF(AD831=AH831,AI831,AH831),"---")))),"---")</f>
        <v>---</v>
      </c>
      <c r="AK831" t="e">
        <f>IF(COUNTIF(CALC_CONN_TEB0187_REV01!F:F,IF(AH831&lt;&gt;"---",VLOOKUP(AD831,CALC_CONN_TEB0187_REV01!F:M,8,0),IF(IFERROR(IF(AD831=AH831,AI831,AH831),"---")="---","---",IF(COUNTIF(CALC_CONN_TEB0187_REV01!F:F,IFERROR(IF(AD831=AH831,AI831,AH831),"---"))&gt;0,"---",IFERROR(IF(AD831=AH831,AI831,AH831),"---")))))=0,IF(AH831&lt;&gt;"---",VLOOKUP(AD831,CALC_CONN_TEB0187_REV01!F:M,8,0),IF(IFERROR(IF(AD831=AH831,AI831,AH831),"---")="---","---",IF(COUNTIF(CALC_CONN_TEB0187_REV01!F:F,IFERROR(IF(AD831=AH831,AI831,AH831),"---"))&gt;0,"---",IFERROR(IF(AD831=AH831,AI831,AH831),"---")))),"---")</f>
        <v>#N/A</v>
      </c>
      <c r="AL831" t="str">
        <f t="shared" si="166"/>
        <v>--</v>
      </c>
      <c r="AM831">
        <f t="shared" si="167"/>
        <v>0</v>
      </c>
      <c r="AT831" t="str">
        <f t="shared" si="160"/>
        <v>PET2_P</v>
      </c>
      <c r="AU831" t="str">
        <f t="shared" si="161"/>
        <v>--</v>
      </c>
    </row>
    <row r="832" spans="1:47" x14ac:dyDescent="0.25">
      <c r="A832" t="str">
        <f t="shared" si="156"/>
        <v>J6-B24</v>
      </c>
      <c r="B832" t="str">
        <f t="shared" si="157"/>
        <v>PET2_N</v>
      </c>
      <c r="C832" t="str">
        <f t="shared" si="158"/>
        <v>J6-PET2_N</v>
      </c>
      <c r="D832" t="str">
        <f t="shared" si="159"/>
        <v>J6-B24</v>
      </c>
      <c r="E832" t="s">
        <v>4416</v>
      </c>
      <c r="F832" t="s">
        <v>253</v>
      </c>
      <c r="G832" t="s">
        <v>4362</v>
      </c>
      <c r="L832" t="s">
        <v>4158</v>
      </c>
      <c r="M832" t="s">
        <v>428</v>
      </c>
      <c r="N832">
        <v>50.746400000000001</v>
      </c>
      <c r="AA832">
        <f t="shared" si="168"/>
        <v>827</v>
      </c>
      <c r="AB832" t="str">
        <f>B2B!B829</f>
        <v>J4</v>
      </c>
      <c r="AC832" t="str">
        <f>B2B!C829</f>
        <v>B47</v>
      </c>
      <c r="AD832" t="str">
        <f t="shared" si="162"/>
        <v>J4-B47</v>
      </c>
      <c r="AE832" t="e">
        <f t="shared" si="163"/>
        <v>#N/A</v>
      </c>
      <c r="AG832" t="str">
        <f t="shared" si="164"/>
        <v>--</v>
      </c>
      <c r="AH832" t="str">
        <f t="shared" si="165"/>
        <v>--</v>
      </c>
      <c r="AI832" t="str">
        <f>IFERROR(IF(IF(AG832="--",INDEX(D:D,MATCH(AE832,INDEX(B:B,MATCH(AE832,B:B,)+1):B11346,)+MATCH(AE832,B:B,)))=AD832,VLOOKUP(AE832,B:D,3,0),IF(AG832="--",INDEX(D:D,MATCH(AE832,INDEX(B:B,MATCH(AE832,B:B,)+1):B11346,)+MATCH(AE832,B:B,)),"---")),"---")</f>
        <v>---</v>
      </c>
      <c r="AJ832" t="str">
        <f>IF(COUNTIF(CALC_CONN_TEB0187_REV01!F:F,IF(AH832&lt;&gt;"---",VLOOKUP(AD832,CALC_CONN_TEB0187_REV01!F:M,8,0),IF(IFERROR(IF(AD832=AH832,AI832,AH832),"---")="---","---",IF(COUNTIF(CALC_CONN_TEB0187_REV01!F:F,IFERROR(IF(AD832=AH832,AI832,AH832),"---"))&gt;0,"---",IFERROR(IF(AD832=AH832,AI832,AH832),"---")))))=1,IF(AH832&lt;&gt;"---",VLOOKUP(AD832,CALC_CONN_TEB0187_REV01!F:M,8,0),IF(IFERROR(IF(AD832=AH832,AI832,AH832),"---")="---","---",IF(COUNTIF(CALC_CONN_TEB0187_REV01!F:F,IFERROR(IF(AD832=AH832,AI832,AH832),"---"))&gt;0,"---",IFERROR(IF(AD832=AH832,AI832,AH832),"---")))),"---")</f>
        <v>---</v>
      </c>
      <c r="AK832" t="e">
        <f>IF(COUNTIF(CALC_CONN_TEB0187_REV01!F:F,IF(AH832&lt;&gt;"---",VLOOKUP(AD832,CALC_CONN_TEB0187_REV01!F:M,8,0),IF(IFERROR(IF(AD832=AH832,AI832,AH832),"---")="---","---",IF(COUNTIF(CALC_CONN_TEB0187_REV01!F:F,IFERROR(IF(AD832=AH832,AI832,AH832),"---"))&gt;0,"---",IFERROR(IF(AD832=AH832,AI832,AH832),"---")))))=0,IF(AH832&lt;&gt;"---",VLOOKUP(AD832,CALC_CONN_TEB0187_REV01!F:M,8,0),IF(IFERROR(IF(AD832=AH832,AI832,AH832),"---")="---","---",IF(COUNTIF(CALC_CONN_TEB0187_REV01!F:F,IFERROR(IF(AD832=AH832,AI832,AH832),"---"))&gt;0,"---",IFERROR(IF(AD832=AH832,AI832,AH832),"---")))),"---")</f>
        <v>#N/A</v>
      </c>
      <c r="AL832" t="str">
        <f t="shared" si="166"/>
        <v>--</v>
      </c>
      <c r="AM832">
        <f t="shared" si="167"/>
        <v>0</v>
      </c>
      <c r="AT832" t="str">
        <f t="shared" si="160"/>
        <v>PET2_N</v>
      </c>
      <c r="AU832" t="str">
        <f t="shared" si="161"/>
        <v>--</v>
      </c>
    </row>
    <row r="833" spans="1:47" x14ac:dyDescent="0.25">
      <c r="A833" t="str">
        <f t="shared" si="156"/>
        <v>J6-B25</v>
      </c>
      <c r="B833" t="str">
        <f t="shared" si="157"/>
        <v>GND</v>
      </c>
      <c r="C833" t="str">
        <f t="shared" si="158"/>
        <v>J6-GND</v>
      </c>
      <c r="D833" t="str">
        <f t="shared" si="159"/>
        <v>J6-B25</v>
      </c>
      <c r="E833" t="s">
        <v>4416</v>
      </c>
      <c r="F833" t="s">
        <v>254</v>
      </c>
      <c r="G833" t="s">
        <v>433</v>
      </c>
      <c r="L833" t="s">
        <v>4459</v>
      </c>
      <c r="M833" t="s">
        <v>428</v>
      </c>
      <c r="N833">
        <v>3.4338000000000002</v>
      </c>
      <c r="AA833">
        <f t="shared" si="168"/>
        <v>828</v>
      </c>
      <c r="AB833" t="str">
        <f>B2B!B830</f>
        <v>J4</v>
      </c>
      <c r="AC833" t="str">
        <f>B2B!C830</f>
        <v>B48</v>
      </c>
      <c r="AD833" t="str">
        <f t="shared" si="162"/>
        <v>J4-B48</v>
      </c>
      <c r="AE833" t="e">
        <f t="shared" si="163"/>
        <v>#N/A</v>
      </c>
      <c r="AG833" t="str">
        <f t="shared" si="164"/>
        <v>--</v>
      </c>
      <c r="AH833" t="str">
        <f t="shared" si="165"/>
        <v>--</v>
      </c>
      <c r="AI833" t="str">
        <f>IFERROR(IF(IF(AG833="--",INDEX(D:D,MATCH(AE833,INDEX(B:B,MATCH(AE833,B:B,)+1):B11347,)+MATCH(AE833,B:B,)))=AD833,VLOOKUP(AE833,B:D,3,0),IF(AG833="--",INDEX(D:D,MATCH(AE833,INDEX(B:B,MATCH(AE833,B:B,)+1):B11347,)+MATCH(AE833,B:B,)),"---")),"---")</f>
        <v>---</v>
      </c>
      <c r="AJ833" t="str">
        <f>IF(COUNTIF(CALC_CONN_TEB0187_REV01!F:F,IF(AH833&lt;&gt;"---",VLOOKUP(AD833,CALC_CONN_TEB0187_REV01!F:M,8,0),IF(IFERROR(IF(AD833=AH833,AI833,AH833),"---")="---","---",IF(COUNTIF(CALC_CONN_TEB0187_REV01!F:F,IFERROR(IF(AD833=AH833,AI833,AH833),"---"))&gt;0,"---",IFERROR(IF(AD833=AH833,AI833,AH833),"---")))))=1,IF(AH833&lt;&gt;"---",VLOOKUP(AD833,CALC_CONN_TEB0187_REV01!F:M,8,0),IF(IFERROR(IF(AD833=AH833,AI833,AH833),"---")="---","---",IF(COUNTIF(CALC_CONN_TEB0187_REV01!F:F,IFERROR(IF(AD833=AH833,AI833,AH833),"---"))&gt;0,"---",IFERROR(IF(AD833=AH833,AI833,AH833),"---")))),"---")</f>
        <v>---</v>
      </c>
      <c r="AK833" t="e">
        <f>IF(COUNTIF(CALC_CONN_TEB0187_REV01!F:F,IF(AH833&lt;&gt;"---",VLOOKUP(AD833,CALC_CONN_TEB0187_REV01!F:M,8,0),IF(IFERROR(IF(AD833=AH833,AI833,AH833),"---")="---","---",IF(COUNTIF(CALC_CONN_TEB0187_REV01!F:F,IFERROR(IF(AD833=AH833,AI833,AH833),"---"))&gt;0,"---",IFERROR(IF(AD833=AH833,AI833,AH833),"---")))))=0,IF(AH833&lt;&gt;"---",VLOOKUP(AD833,CALC_CONN_TEB0187_REV01!F:M,8,0),IF(IFERROR(IF(AD833=AH833,AI833,AH833),"---")="---","---",IF(COUNTIF(CALC_CONN_TEB0187_REV01!F:F,IFERROR(IF(AD833=AH833,AI833,AH833),"---"))&gt;0,"---",IFERROR(IF(AD833=AH833,AI833,AH833),"---")))),"---")</f>
        <v>#N/A</v>
      </c>
      <c r="AL833" t="str">
        <f t="shared" si="166"/>
        <v>--</v>
      </c>
      <c r="AM833">
        <f t="shared" si="167"/>
        <v>0</v>
      </c>
      <c r="AT833">
        <f t="shared" si="160"/>
        <v>0</v>
      </c>
      <c r="AU833">
        <f t="shared" si="161"/>
        <v>0</v>
      </c>
    </row>
    <row r="834" spans="1:47" x14ac:dyDescent="0.25">
      <c r="A834" t="str">
        <f t="shared" si="156"/>
        <v>J6-B26</v>
      </c>
      <c r="B834" t="str">
        <f t="shared" si="157"/>
        <v>GND</v>
      </c>
      <c r="C834" t="str">
        <f t="shared" si="158"/>
        <v>J6-GND</v>
      </c>
      <c r="D834" t="str">
        <f t="shared" si="159"/>
        <v>J6-B26</v>
      </c>
      <c r="E834" t="s">
        <v>4416</v>
      </c>
      <c r="F834" t="s">
        <v>255</v>
      </c>
      <c r="G834" t="s">
        <v>433</v>
      </c>
      <c r="L834" t="s">
        <v>4284</v>
      </c>
      <c r="M834" t="s">
        <v>428</v>
      </c>
      <c r="N834">
        <v>53.301699999999997</v>
      </c>
      <c r="AA834">
        <f t="shared" si="168"/>
        <v>829</v>
      </c>
      <c r="AB834" t="str">
        <f>B2B!B831</f>
        <v>J4</v>
      </c>
      <c r="AC834" t="str">
        <f>B2B!C831</f>
        <v>B49</v>
      </c>
      <c r="AD834" t="str">
        <f t="shared" si="162"/>
        <v>J4-B49</v>
      </c>
      <c r="AE834" t="e">
        <f t="shared" si="163"/>
        <v>#N/A</v>
      </c>
      <c r="AG834" t="str">
        <f t="shared" si="164"/>
        <v>--</v>
      </c>
      <c r="AH834" t="str">
        <f t="shared" si="165"/>
        <v>--</v>
      </c>
      <c r="AI834" t="str">
        <f>IFERROR(IF(IF(AG834="--",INDEX(D:D,MATCH(AE834,INDEX(B:B,MATCH(AE834,B:B,)+1):B11348,)+MATCH(AE834,B:B,)))=AD834,VLOOKUP(AE834,B:D,3,0),IF(AG834="--",INDEX(D:D,MATCH(AE834,INDEX(B:B,MATCH(AE834,B:B,)+1):B11348,)+MATCH(AE834,B:B,)),"---")),"---")</f>
        <v>---</v>
      </c>
      <c r="AJ834" t="str">
        <f>IF(COUNTIF(CALC_CONN_TEB0187_REV01!F:F,IF(AH834&lt;&gt;"---",VLOOKUP(AD834,CALC_CONN_TEB0187_REV01!F:M,8,0),IF(IFERROR(IF(AD834=AH834,AI834,AH834),"---")="---","---",IF(COUNTIF(CALC_CONN_TEB0187_REV01!F:F,IFERROR(IF(AD834=AH834,AI834,AH834),"---"))&gt;0,"---",IFERROR(IF(AD834=AH834,AI834,AH834),"---")))))=1,IF(AH834&lt;&gt;"---",VLOOKUP(AD834,CALC_CONN_TEB0187_REV01!F:M,8,0),IF(IFERROR(IF(AD834=AH834,AI834,AH834),"---")="---","---",IF(COUNTIF(CALC_CONN_TEB0187_REV01!F:F,IFERROR(IF(AD834=AH834,AI834,AH834),"---"))&gt;0,"---",IFERROR(IF(AD834=AH834,AI834,AH834),"---")))),"---")</f>
        <v>---</v>
      </c>
      <c r="AK834" t="e">
        <f>IF(COUNTIF(CALC_CONN_TEB0187_REV01!F:F,IF(AH834&lt;&gt;"---",VLOOKUP(AD834,CALC_CONN_TEB0187_REV01!F:M,8,0),IF(IFERROR(IF(AD834=AH834,AI834,AH834),"---")="---","---",IF(COUNTIF(CALC_CONN_TEB0187_REV01!F:F,IFERROR(IF(AD834=AH834,AI834,AH834),"---"))&gt;0,"---",IFERROR(IF(AD834=AH834,AI834,AH834),"---")))))=0,IF(AH834&lt;&gt;"---",VLOOKUP(AD834,CALC_CONN_TEB0187_REV01!F:M,8,0),IF(IFERROR(IF(AD834=AH834,AI834,AH834),"---")="---","---",IF(COUNTIF(CALC_CONN_TEB0187_REV01!F:F,IFERROR(IF(AD834=AH834,AI834,AH834),"---"))&gt;0,"---",IFERROR(IF(AD834=AH834,AI834,AH834),"---")))),"---")</f>
        <v>#N/A</v>
      </c>
      <c r="AL834" t="str">
        <f t="shared" si="166"/>
        <v>--</v>
      </c>
      <c r="AM834">
        <f t="shared" si="167"/>
        <v>0</v>
      </c>
      <c r="AT834">
        <f t="shared" si="160"/>
        <v>0</v>
      </c>
      <c r="AU834">
        <f t="shared" si="161"/>
        <v>0</v>
      </c>
    </row>
    <row r="835" spans="1:47" x14ac:dyDescent="0.25">
      <c r="A835" t="str">
        <f t="shared" si="156"/>
        <v>J6-B27</v>
      </c>
      <c r="B835" t="str">
        <f t="shared" si="157"/>
        <v>PET3_P</v>
      </c>
      <c r="C835" t="str">
        <f t="shared" si="158"/>
        <v>J6-PET3_P</v>
      </c>
      <c r="D835" t="str">
        <f t="shared" si="159"/>
        <v>J6-B27</v>
      </c>
      <c r="E835" t="s">
        <v>4416</v>
      </c>
      <c r="F835" t="s">
        <v>256</v>
      </c>
      <c r="G835" t="s">
        <v>4365</v>
      </c>
      <c r="L835" t="s">
        <v>4460</v>
      </c>
      <c r="M835" t="s">
        <v>428</v>
      </c>
      <c r="N835">
        <v>20.990100000000002</v>
      </c>
      <c r="AA835">
        <f t="shared" si="168"/>
        <v>830</v>
      </c>
      <c r="AB835" t="str">
        <f>B2B!B832</f>
        <v>J4</v>
      </c>
      <c r="AC835" t="str">
        <f>B2B!C832</f>
        <v>B50</v>
      </c>
      <c r="AD835" t="str">
        <f t="shared" si="162"/>
        <v>J4-B50</v>
      </c>
      <c r="AE835" t="e">
        <f t="shared" si="163"/>
        <v>#N/A</v>
      </c>
      <c r="AG835" t="str">
        <f t="shared" si="164"/>
        <v>--</v>
      </c>
      <c r="AH835" t="str">
        <f t="shared" si="165"/>
        <v>--</v>
      </c>
      <c r="AI835" t="str">
        <f>IFERROR(IF(IF(AG835="--",INDEX(D:D,MATCH(AE835,INDEX(B:B,MATCH(AE835,B:B,)+1):B11349,)+MATCH(AE835,B:B,)))=AD835,VLOOKUP(AE835,B:D,3,0),IF(AG835="--",INDEX(D:D,MATCH(AE835,INDEX(B:B,MATCH(AE835,B:B,)+1):B11349,)+MATCH(AE835,B:B,)),"---")),"---")</f>
        <v>---</v>
      </c>
      <c r="AJ835" t="str">
        <f>IF(COUNTIF(CALC_CONN_TEB0187_REV01!F:F,IF(AH835&lt;&gt;"---",VLOOKUP(AD835,CALC_CONN_TEB0187_REV01!F:M,8,0),IF(IFERROR(IF(AD835=AH835,AI835,AH835),"---")="---","---",IF(COUNTIF(CALC_CONN_TEB0187_REV01!F:F,IFERROR(IF(AD835=AH835,AI835,AH835),"---"))&gt;0,"---",IFERROR(IF(AD835=AH835,AI835,AH835),"---")))))=1,IF(AH835&lt;&gt;"---",VLOOKUP(AD835,CALC_CONN_TEB0187_REV01!F:M,8,0),IF(IFERROR(IF(AD835=AH835,AI835,AH835),"---")="---","---",IF(COUNTIF(CALC_CONN_TEB0187_REV01!F:F,IFERROR(IF(AD835=AH835,AI835,AH835),"---"))&gt;0,"---",IFERROR(IF(AD835=AH835,AI835,AH835),"---")))),"---")</f>
        <v>---</v>
      </c>
      <c r="AK835" t="e">
        <f>IF(COUNTIF(CALC_CONN_TEB0187_REV01!F:F,IF(AH835&lt;&gt;"---",VLOOKUP(AD835,CALC_CONN_TEB0187_REV01!F:M,8,0),IF(IFERROR(IF(AD835=AH835,AI835,AH835),"---")="---","---",IF(COUNTIF(CALC_CONN_TEB0187_REV01!F:F,IFERROR(IF(AD835=AH835,AI835,AH835),"---"))&gt;0,"---",IFERROR(IF(AD835=AH835,AI835,AH835),"---")))))=0,IF(AH835&lt;&gt;"---",VLOOKUP(AD835,CALC_CONN_TEB0187_REV01!F:M,8,0),IF(IFERROR(IF(AD835=AH835,AI835,AH835),"---")="---","---",IF(COUNTIF(CALC_CONN_TEB0187_REV01!F:F,IFERROR(IF(AD835=AH835,AI835,AH835),"---"))&gt;0,"---",IFERROR(IF(AD835=AH835,AI835,AH835),"---")))),"---")</f>
        <v>#N/A</v>
      </c>
      <c r="AL835" t="str">
        <f t="shared" si="166"/>
        <v>--</v>
      </c>
      <c r="AM835">
        <f t="shared" si="167"/>
        <v>0</v>
      </c>
      <c r="AT835" t="str">
        <f t="shared" si="160"/>
        <v>PET3_P</v>
      </c>
      <c r="AU835" t="str">
        <f t="shared" si="161"/>
        <v>--</v>
      </c>
    </row>
    <row r="836" spans="1:47" x14ac:dyDescent="0.25">
      <c r="A836" t="str">
        <f t="shared" si="156"/>
        <v>J6-B28</v>
      </c>
      <c r="B836" t="str">
        <f t="shared" si="157"/>
        <v>PET3_N</v>
      </c>
      <c r="C836" t="str">
        <f t="shared" si="158"/>
        <v>J6-PET3_N</v>
      </c>
      <c r="D836" t="str">
        <f t="shared" si="159"/>
        <v>J6-B28</v>
      </c>
      <c r="E836" t="s">
        <v>4416</v>
      </c>
      <c r="F836" t="s">
        <v>257</v>
      </c>
      <c r="G836" t="s">
        <v>4364</v>
      </c>
      <c r="L836" t="s">
        <v>4461</v>
      </c>
      <c r="M836" t="s">
        <v>428</v>
      </c>
      <c r="N836">
        <v>7.8391999999999999</v>
      </c>
      <c r="AA836">
        <f t="shared" si="168"/>
        <v>831</v>
      </c>
      <c r="AB836" t="str">
        <f>B2B!B833</f>
        <v>J4</v>
      </c>
      <c r="AC836" t="str">
        <f>B2B!C833</f>
        <v>B51</v>
      </c>
      <c r="AD836" t="str">
        <f t="shared" si="162"/>
        <v>J4-B51</v>
      </c>
      <c r="AE836" t="e">
        <f t="shared" si="163"/>
        <v>#N/A</v>
      </c>
      <c r="AG836" t="str">
        <f t="shared" si="164"/>
        <v>--</v>
      </c>
      <c r="AH836" t="str">
        <f t="shared" si="165"/>
        <v>--</v>
      </c>
      <c r="AI836" t="str">
        <f>IFERROR(IF(IF(AG836="--",INDEX(D:D,MATCH(AE836,INDEX(B:B,MATCH(AE836,B:B,)+1):B11350,)+MATCH(AE836,B:B,)))=AD836,VLOOKUP(AE836,B:D,3,0),IF(AG836="--",INDEX(D:D,MATCH(AE836,INDEX(B:B,MATCH(AE836,B:B,)+1):B11350,)+MATCH(AE836,B:B,)),"---")),"---")</f>
        <v>---</v>
      </c>
      <c r="AJ836" t="str">
        <f>IF(COUNTIF(CALC_CONN_TEB0187_REV01!F:F,IF(AH836&lt;&gt;"---",VLOOKUP(AD836,CALC_CONN_TEB0187_REV01!F:M,8,0),IF(IFERROR(IF(AD836=AH836,AI836,AH836),"---")="---","---",IF(COUNTIF(CALC_CONN_TEB0187_REV01!F:F,IFERROR(IF(AD836=AH836,AI836,AH836),"---"))&gt;0,"---",IFERROR(IF(AD836=AH836,AI836,AH836),"---")))))=1,IF(AH836&lt;&gt;"---",VLOOKUP(AD836,CALC_CONN_TEB0187_REV01!F:M,8,0),IF(IFERROR(IF(AD836=AH836,AI836,AH836),"---")="---","---",IF(COUNTIF(CALC_CONN_TEB0187_REV01!F:F,IFERROR(IF(AD836=AH836,AI836,AH836),"---"))&gt;0,"---",IFERROR(IF(AD836=AH836,AI836,AH836),"---")))),"---")</f>
        <v>---</v>
      </c>
      <c r="AK836" t="e">
        <f>IF(COUNTIF(CALC_CONN_TEB0187_REV01!F:F,IF(AH836&lt;&gt;"---",VLOOKUP(AD836,CALC_CONN_TEB0187_REV01!F:M,8,0),IF(IFERROR(IF(AD836=AH836,AI836,AH836),"---")="---","---",IF(COUNTIF(CALC_CONN_TEB0187_REV01!F:F,IFERROR(IF(AD836=AH836,AI836,AH836),"---"))&gt;0,"---",IFERROR(IF(AD836=AH836,AI836,AH836),"---")))))=0,IF(AH836&lt;&gt;"---",VLOOKUP(AD836,CALC_CONN_TEB0187_REV01!F:M,8,0),IF(IFERROR(IF(AD836=AH836,AI836,AH836),"---")="---","---",IF(COUNTIF(CALC_CONN_TEB0187_REV01!F:F,IFERROR(IF(AD836=AH836,AI836,AH836),"---"))&gt;0,"---",IFERROR(IF(AD836=AH836,AI836,AH836),"---")))),"---")</f>
        <v>#N/A</v>
      </c>
      <c r="AL836" t="str">
        <f t="shared" si="166"/>
        <v>--</v>
      </c>
      <c r="AM836">
        <f t="shared" si="167"/>
        <v>0</v>
      </c>
      <c r="AT836" t="str">
        <f t="shared" si="160"/>
        <v>PET3_N</v>
      </c>
      <c r="AU836" t="str">
        <f t="shared" si="161"/>
        <v>--</v>
      </c>
    </row>
    <row r="837" spans="1:47" x14ac:dyDescent="0.25">
      <c r="A837" t="str">
        <f t="shared" si="156"/>
        <v>J6-B29</v>
      </c>
      <c r="B837" t="str">
        <f t="shared" si="157"/>
        <v>GND</v>
      </c>
      <c r="C837" t="str">
        <f t="shared" si="158"/>
        <v>J6-GND</v>
      </c>
      <c r="D837" t="str">
        <f t="shared" si="159"/>
        <v>J6-B29</v>
      </c>
      <c r="E837" t="s">
        <v>4416</v>
      </c>
      <c r="F837" t="s">
        <v>258</v>
      </c>
      <c r="G837" t="s">
        <v>433</v>
      </c>
      <c r="L837" t="s">
        <v>4462</v>
      </c>
      <c r="M837" t="s">
        <v>428</v>
      </c>
      <c r="N837">
        <v>10.452199999999999</v>
      </c>
      <c r="AA837">
        <f t="shared" si="168"/>
        <v>832</v>
      </c>
      <c r="AB837" t="str">
        <f>B2B!B834</f>
        <v>J4</v>
      </c>
      <c r="AC837" t="str">
        <f>B2B!C834</f>
        <v>B52</v>
      </c>
      <c r="AD837" t="str">
        <f t="shared" si="162"/>
        <v>J4-B52</v>
      </c>
      <c r="AE837" t="e">
        <f t="shared" si="163"/>
        <v>#N/A</v>
      </c>
      <c r="AG837" t="str">
        <f t="shared" si="164"/>
        <v>--</v>
      </c>
      <c r="AH837" t="str">
        <f t="shared" si="165"/>
        <v>--</v>
      </c>
      <c r="AI837" t="str">
        <f>IFERROR(IF(IF(AG837="--",INDEX(D:D,MATCH(AE837,INDEX(B:B,MATCH(AE837,B:B,)+1):B11351,)+MATCH(AE837,B:B,)))=AD837,VLOOKUP(AE837,B:D,3,0),IF(AG837="--",INDEX(D:D,MATCH(AE837,INDEX(B:B,MATCH(AE837,B:B,)+1):B11351,)+MATCH(AE837,B:B,)),"---")),"---")</f>
        <v>---</v>
      </c>
      <c r="AJ837" t="str">
        <f>IF(COUNTIF(CALC_CONN_TEB0187_REV01!F:F,IF(AH837&lt;&gt;"---",VLOOKUP(AD837,CALC_CONN_TEB0187_REV01!F:M,8,0),IF(IFERROR(IF(AD837=AH837,AI837,AH837),"---")="---","---",IF(COUNTIF(CALC_CONN_TEB0187_REV01!F:F,IFERROR(IF(AD837=AH837,AI837,AH837),"---"))&gt;0,"---",IFERROR(IF(AD837=AH837,AI837,AH837),"---")))))=1,IF(AH837&lt;&gt;"---",VLOOKUP(AD837,CALC_CONN_TEB0187_REV01!F:M,8,0),IF(IFERROR(IF(AD837=AH837,AI837,AH837),"---")="---","---",IF(COUNTIF(CALC_CONN_TEB0187_REV01!F:F,IFERROR(IF(AD837=AH837,AI837,AH837),"---"))&gt;0,"---",IFERROR(IF(AD837=AH837,AI837,AH837),"---")))),"---")</f>
        <v>---</v>
      </c>
      <c r="AK837" t="e">
        <f>IF(COUNTIF(CALC_CONN_TEB0187_REV01!F:F,IF(AH837&lt;&gt;"---",VLOOKUP(AD837,CALC_CONN_TEB0187_REV01!F:M,8,0),IF(IFERROR(IF(AD837=AH837,AI837,AH837),"---")="---","---",IF(COUNTIF(CALC_CONN_TEB0187_REV01!F:F,IFERROR(IF(AD837=AH837,AI837,AH837),"---"))&gt;0,"---",IFERROR(IF(AD837=AH837,AI837,AH837),"---")))))=0,IF(AH837&lt;&gt;"---",VLOOKUP(AD837,CALC_CONN_TEB0187_REV01!F:M,8,0),IF(IFERROR(IF(AD837=AH837,AI837,AH837),"---")="---","---",IF(COUNTIF(CALC_CONN_TEB0187_REV01!F:F,IFERROR(IF(AD837=AH837,AI837,AH837),"---"))&gt;0,"---",IFERROR(IF(AD837=AH837,AI837,AH837),"---")))),"---")</f>
        <v>#N/A</v>
      </c>
      <c r="AL837" t="str">
        <f t="shared" si="166"/>
        <v>--</v>
      </c>
      <c r="AM837">
        <f t="shared" si="167"/>
        <v>0</v>
      </c>
      <c r="AT837">
        <f t="shared" si="160"/>
        <v>0</v>
      </c>
      <c r="AU837">
        <f t="shared" si="161"/>
        <v>0</v>
      </c>
    </row>
    <row r="838" spans="1:47" x14ac:dyDescent="0.25">
      <c r="A838" t="str">
        <f t="shared" ref="A838:A901" si="169">$E838&amp;"-"&amp;$F838</f>
        <v>J6-B30</v>
      </c>
      <c r="B838" t="str">
        <f t="shared" ref="B838:B901" si="170">IF(OR(E838=$A$2,E838=$B$2,E838=$C$2,E838=$D$2),"--",G838)</f>
        <v>NetJ6_B30</v>
      </c>
      <c r="C838" t="str">
        <f t="shared" ref="C838:C901" si="171">$E838&amp;"-"&amp;$G838</f>
        <v>J6-NetJ6_B30</v>
      </c>
      <c r="D838" t="str">
        <f t="shared" ref="D838:D901" si="172">A838</f>
        <v>J6-B30</v>
      </c>
      <c r="E838" t="s">
        <v>4416</v>
      </c>
      <c r="F838" t="s">
        <v>259</v>
      </c>
      <c r="G838" t="s">
        <v>4463</v>
      </c>
      <c r="L838" t="s">
        <v>4464</v>
      </c>
      <c r="M838" t="s">
        <v>428</v>
      </c>
      <c r="N838">
        <v>2.6131000000000002</v>
      </c>
      <c r="AA838">
        <f t="shared" si="168"/>
        <v>833</v>
      </c>
      <c r="AB838" t="str">
        <f>B2B!B835</f>
        <v>J4</v>
      </c>
      <c r="AC838" t="str">
        <f>B2B!C835</f>
        <v>B53</v>
      </c>
      <c r="AD838" t="str">
        <f t="shared" si="162"/>
        <v>J4-B53</v>
      </c>
      <c r="AE838" t="e">
        <f t="shared" si="163"/>
        <v>#N/A</v>
      </c>
      <c r="AG838" t="str">
        <f t="shared" si="164"/>
        <v>--</v>
      </c>
      <c r="AH838" t="str">
        <f t="shared" si="165"/>
        <v>--</v>
      </c>
      <c r="AI838" t="str">
        <f>IFERROR(IF(IF(AG838="--",INDEX(D:D,MATCH(AE838,INDEX(B:B,MATCH(AE838,B:B,)+1):B11352,)+MATCH(AE838,B:B,)))=AD838,VLOOKUP(AE838,B:D,3,0),IF(AG838="--",INDEX(D:D,MATCH(AE838,INDEX(B:B,MATCH(AE838,B:B,)+1):B11352,)+MATCH(AE838,B:B,)),"---")),"---")</f>
        <v>---</v>
      </c>
      <c r="AJ838" t="str">
        <f>IF(COUNTIF(CALC_CONN_TEB0187_REV01!F:F,IF(AH838&lt;&gt;"---",VLOOKUP(AD838,CALC_CONN_TEB0187_REV01!F:M,8,0),IF(IFERROR(IF(AD838=AH838,AI838,AH838),"---")="---","---",IF(COUNTIF(CALC_CONN_TEB0187_REV01!F:F,IFERROR(IF(AD838=AH838,AI838,AH838),"---"))&gt;0,"---",IFERROR(IF(AD838=AH838,AI838,AH838),"---")))))=1,IF(AH838&lt;&gt;"---",VLOOKUP(AD838,CALC_CONN_TEB0187_REV01!F:M,8,0),IF(IFERROR(IF(AD838=AH838,AI838,AH838),"---")="---","---",IF(COUNTIF(CALC_CONN_TEB0187_REV01!F:F,IFERROR(IF(AD838=AH838,AI838,AH838),"---"))&gt;0,"---",IFERROR(IF(AD838=AH838,AI838,AH838),"---")))),"---")</f>
        <v>---</v>
      </c>
      <c r="AK838" t="e">
        <f>IF(COUNTIF(CALC_CONN_TEB0187_REV01!F:F,IF(AH838&lt;&gt;"---",VLOOKUP(AD838,CALC_CONN_TEB0187_REV01!F:M,8,0),IF(IFERROR(IF(AD838=AH838,AI838,AH838),"---")="---","---",IF(COUNTIF(CALC_CONN_TEB0187_REV01!F:F,IFERROR(IF(AD838=AH838,AI838,AH838),"---"))&gt;0,"---",IFERROR(IF(AD838=AH838,AI838,AH838),"---")))))=0,IF(AH838&lt;&gt;"---",VLOOKUP(AD838,CALC_CONN_TEB0187_REV01!F:M,8,0),IF(IFERROR(IF(AD838=AH838,AI838,AH838),"---")="---","---",IF(COUNTIF(CALC_CONN_TEB0187_REV01!F:F,IFERROR(IF(AD838=AH838,AI838,AH838),"---"))&gt;0,"---",IFERROR(IF(AD838=AH838,AI838,AH838),"---")))),"---")</f>
        <v>#N/A</v>
      </c>
      <c r="AL838" t="str">
        <f t="shared" si="166"/>
        <v>--</v>
      </c>
      <c r="AM838">
        <f t="shared" si="167"/>
        <v>0</v>
      </c>
      <c r="AT838" t="str">
        <f t="shared" ref="AT838:AT901" si="173">IF(IF(COUNTIF($AO$6:$AQ$150,B838)&gt;0,"---","--")="---",VLOOKUP(B838,$AO$6:$AQ$150,3,0),B838)</f>
        <v>NetJ6_B30</v>
      </c>
      <c r="AU838" t="str">
        <f t="shared" ref="AU838:AU901" si="174">IF(IF(COUNTIF($AO$6:$AQ$150,B838)&gt;0,"---","--")="---",VLOOKUP(B838,$AO$6:$AQ$150,2,0),"--")</f>
        <v>--</v>
      </c>
    </row>
    <row r="839" spans="1:47" x14ac:dyDescent="0.25">
      <c r="A839" t="str">
        <f t="shared" si="169"/>
        <v>J6-B31</v>
      </c>
      <c r="B839" t="str">
        <f t="shared" si="170"/>
        <v>PRSNT2</v>
      </c>
      <c r="C839" t="str">
        <f t="shared" si="171"/>
        <v>J6-PRSNT2</v>
      </c>
      <c r="D839" t="str">
        <f t="shared" si="172"/>
        <v>J6-B31</v>
      </c>
      <c r="E839" t="s">
        <v>4416</v>
      </c>
      <c r="F839" t="s">
        <v>260</v>
      </c>
      <c r="G839" t="s">
        <v>4404</v>
      </c>
      <c r="L839" t="s">
        <v>4465</v>
      </c>
      <c r="M839" t="s">
        <v>428</v>
      </c>
      <c r="N839">
        <v>40.350200000000001</v>
      </c>
      <c r="AA839">
        <f t="shared" si="168"/>
        <v>834</v>
      </c>
      <c r="AB839" t="str">
        <f>B2B!B836</f>
        <v>J4</v>
      </c>
      <c r="AC839" t="str">
        <f>B2B!C836</f>
        <v>B54</v>
      </c>
      <c r="AD839" t="str">
        <f t="shared" ref="AD839:AD902" si="175">AB839&amp;"-"&amp;AC839</f>
        <v>J4-B54</v>
      </c>
      <c r="AE839" t="e">
        <f t="shared" ref="AE839:AE902" si="176">VLOOKUP(AD839,A:B,2,0)</f>
        <v>#N/A</v>
      </c>
      <c r="AG839" t="str">
        <f t="shared" ref="AG839:AG902" si="177">IF(
IF(
IFERROR(VLOOKUP(AE839,$AO$6:$AO$50,1,),1)=1,1,0),
"--","---")</f>
        <v>--</v>
      </c>
      <c r="AH839" t="str">
        <f t="shared" ref="AH839:AH902" si="178">IF(AG839&lt;&gt;"---",IFERROR(VLOOKUP(AE839,B:F,3,0),"--"),"---")</f>
        <v>--</v>
      </c>
      <c r="AI839" t="str">
        <f>IFERROR(IF(IF(AG839="--",INDEX(D:D,MATCH(AE839,INDEX(B:B,MATCH(AE839,B:B,)+1):B11353,)+MATCH(AE839,B:B,)))=AD839,VLOOKUP(AE839,B:D,3,0),IF(AG839="--",INDEX(D:D,MATCH(AE839,INDEX(B:B,MATCH(AE839,B:B,)+1):B11353,)+MATCH(AE839,B:B,)),"---")),"---")</f>
        <v>---</v>
      </c>
      <c r="AJ839" t="str">
        <f>IF(COUNTIF(CALC_CONN_TEB0187_REV01!F:F,IF(AH839&lt;&gt;"---",VLOOKUP(AD839,CALC_CONN_TEB0187_REV01!F:M,8,0),IF(IFERROR(IF(AD839=AH839,AI839,AH839),"---")="---","---",IF(COUNTIF(CALC_CONN_TEB0187_REV01!F:F,IFERROR(IF(AD839=AH839,AI839,AH839),"---"))&gt;0,"---",IFERROR(IF(AD839=AH839,AI839,AH839),"---")))))=1,IF(AH839&lt;&gt;"---",VLOOKUP(AD839,CALC_CONN_TEB0187_REV01!F:M,8,0),IF(IFERROR(IF(AD839=AH839,AI839,AH839),"---")="---","---",IF(COUNTIF(CALC_CONN_TEB0187_REV01!F:F,IFERROR(IF(AD839=AH839,AI839,AH839),"---"))&gt;0,"---",IFERROR(IF(AD839=AH839,AI839,AH839),"---")))),"---")</f>
        <v>---</v>
      </c>
      <c r="AK839" t="e">
        <f>IF(COUNTIF(CALC_CONN_TEB0187_REV01!F:F,IF(AH839&lt;&gt;"---",VLOOKUP(AD839,CALC_CONN_TEB0187_REV01!F:M,8,0),IF(IFERROR(IF(AD839=AH839,AI839,AH839),"---")="---","---",IF(COUNTIF(CALC_CONN_TEB0187_REV01!F:F,IFERROR(IF(AD839=AH839,AI839,AH839),"---"))&gt;0,"---",IFERROR(IF(AD839=AH839,AI839,AH839),"---")))))=0,IF(AH839&lt;&gt;"---",VLOOKUP(AD839,CALC_CONN_TEB0187_REV01!F:M,8,0),IF(IFERROR(IF(AD839=AH839,AI839,AH839),"---")="---","---",IF(COUNTIF(CALC_CONN_TEB0187_REV01!F:F,IFERROR(IF(AD839=AH839,AI839,AH839),"---"))&gt;0,"---",IFERROR(IF(AD839=AH839,AI839,AH839),"---")))),"---")</f>
        <v>#N/A</v>
      </c>
      <c r="AL839" t="str">
        <f t="shared" ref="AL839:AL902" si="179">IF(AG839&lt;&gt;"---",IFERROR(VLOOKUP(AE839,L:N,3,0),"--"),"---")</f>
        <v>--</v>
      </c>
      <c r="AM839">
        <f t="shared" ref="AM839:AM902" si="180">COUNTIF(B:B,AE839)</f>
        <v>0</v>
      </c>
      <c r="AT839" t="str">
        <f t="shared" si="173"/>
        <v>PRSNT2</v>
      </c>
      <c r="AU839" t="str">
        <f t="shared" si="174"/>
        <v>--</v>
      </c>
    </row>
    <row r="840" spans="1:47" x14ac:dyDescent="0.25">
      <c r="A840" t="str">
        <f t="shared" si="169"/>
        <v>J6-B32</v>
      </c>
      <c r="B840" t="str">
        <f t="shared" si="170"/>
        <v>GND</v>
      </c>
      <c r="C840" t="str">
        <f t="shared" si="171"/>
        <v>J6-GND</v>
      </c>
      <c r="D840" t="str">
        <f t="shared" si="172"/>
        <v>J6-B32</v>
      </c>
      <c r="E840" t="s">
        <v>4416</v>
      </c>
      <c r="F840" t="s">
        <v>261</v>
      </c>
      <c r="G840" t="s">
        <v>433</v>
      </c>
      <c r="L840" t="s">
        <v>4466</v>
      </c>
      <c r="M840" t="s">
        <v>428</v>
      </c>
      <c r="N840">
        <v>40.329599999999999</v>
      </c>
      <c r="AA840">
        <f t="shared" ref="AA840:AA903" si="181">AA839+1</f>
        <v>835</v>
      </c>
      <c r="AB840" t="str">
        <f>B2B!B837</f>
        <v>J4</v>
      </c>
      <c r="AC840" t="str">
        <f>B2B!C837</f>
        <v>B55</v>
      </c>
      <c r="AD840" t="str">
        <f t="shared" si="175"/>
        <v>J4-B55</v>
      </c>
      <c r="AE840" t="e">
        <f t="shared" si="176"/>
        <v>#N/A</v>
      </c>
      <c r="AG840" t="str">
        <f t="shared" si="177"/>
        <v>--</v>
      </c>
      <c r="AH840" t="str">
        <f t="shared" si="178"/>
        <v>--</v>
      </c>
      <c r="AI840" t="str">
        <f>IFERROR(IF(IF(AG840="--",INDEX(D:D,MATCH(AE840,INDEX(B:B,MATCH(AE840,B:B,)+1):B11354,)+MATCH(AE840,B:B,)))=AD840,VLOOKUP(AE840,B:D,3,0),IF(AG840="--",INDEX(D:D,MATCH(AE840,INDEX(B:B,MATCH(AE840,B:B,)+1):B11354,)+MATCH(AE840,B:B,)),"---")),"---")</f>
        <v>---</v>
      </c>
      <c r="AJ840" t="str">
        <f>IF(COUNTIF(CALC_CONN_TEB0187_REV01!F:F,IF(AH840&lt;&gt;"---",VLOOKUP(AD840,CALC_CONN_TEB0187_REV01!F:M,8,0),IF(IFERROR(IF(AD840=AH840,AI840,AH840),"---")="---","---",IF(COUNTIF(CALC_CONN_TEB0187_REV01!F:F,IFERROR(IF(AD840=AH840,AI840,AH840),"---"))&gt;0,"---",IFERROR(IF(AD840=AH840,AI840,AH840),"---")))))=1,IF(AH840&lt;&gt;"---",VLOOKUP(AD840,CALC_CONN_TEB0187_REV01!F:M,8,0),IF(IFERROR(IF(AD840=AH840,AI840,AH840),"---")="---","---",IF(COUNTIF(CALC_CONN_TEB0187_REV01!F:F,IFERROR(IF(AD840=AH840,AI840,AH840),"---"))&gt;0,"---",IFERROR(IF(AD840=AH840,AI840,AH840),"---")))),"---")</f>
        <v>---</v>
      </c>
      <c r="AK840" t="e">
        <f>IF(COUNTIF(CALC_CONN_TEB0187_REV01!F:F,IF(AH840&lt;&gt;"---",VLOOKUP(AD840,CALC_CONN_TEB0187_REV01!F:M,8,0),IF(IFERROR(IF(AD840=AH840,AI840,AH840),"---")="---","---",IF(COUNTIF(CALC_CONN_TEB0187_REV01!F:F,IFERROR(IF(AD840=AH840,AI840,AH840),"---"))&gt;0,"---",IFERROR(IF(AD840=AH840,AI840,AH840),"---")))))=0,IF(AH840&lt;&gt;"---",VLOOKUP(AD840,CALC_CONN_TEB0187_REV01!F:M,8,0),IF(IFERROR(IF(AD840=AH840,AI840,AH840),"---")="---","---",IF(COUNTIF(CALC_CONN_TEB0187_REV01!F:F,IFERROR(IF(AD840=AH840,AI840,AH840),"---"))&gt;0,"---",IFERROR(IF(AD840=AH840,AI840,AH840),"---")))),"---")</f>
        <v>#N/A</v>
      </c>
      <c r="AL840" t="str">
        <f t="shared" si="179"/>
        <v>--</v>
      </c>
      <c r="AM840">
        <f t="shared" si="180"/>
        <v>0</v>
      </c>
      <c r="AT840">
        <f t="shared" si="173"/>
        <v>0</v>
      </c>
      <c r="AU840">
        <f t="shared" si="174"/>
        <v>0</v>
      </c>
    </row>
    <row r="841" spans="1:47" x14ac:dyDescent="0.25">
      <c r="A841" t="str">
        <f t="shared" si="169"/>
        <v>J7-1</v>
      </c>
      <c r="B841" t="str">
        <f t="shared" si="170"/>
        <v>NetD9_3</v>
      </c>
      <c r="C841" t="str">
        <f t="shared" si="171"/>
        <v>J7-NetD9_3</v>
      </c>
      <c r="D841" t="str">
        <f t="shared" si="172"/>
        <v>J7-1</v>
      </c>
      <c r="E841" t="s">
        <v>4467</v>
      </c>
      <c r="F841">
        <v>1</v>
      </c>
      <c r="G841" t="s">
        <v>4272</v>
      </c>
      <c r="L841" t="s">
        <v>4468</v>
      </c>
      <c r="M841" t="s">
        <v>428</v>
      </c>
      <c r="N841">
        <v>149.12049999999999</v>
      </c>
      <c r="AA841">
        <f t="shared" si="181"/>
        <v>836</v>
      </c>
      <c r="AB841" t="str">
        <f>B2B!B838</f>
        <v>J4</v>
      </c>
      <c r="AC841" t="str">
        <f>B2B!C838</f>
        <v>B56</v>
      </c>
      <c r="AD841" t="str">
        <f t="shared" si="175"/>
        <v>J4-B56</v>
      </c>
      <c r="AE841" t="e">
        <f t="shared" si="176"/>
        <v>#N/A</v>
      </c>
      <c r="AG841" t="str">
        <f t="shared" si="177"/>
        <v>--</v>
      </c>
      <c r="AH841" t="str">
        <f t="shared" si="178"/>
        <v>--</v>
      </c>
      <c r="AI841" t="str">
        <f>IFERROR(IF(IF(AG841="--",INDEX(D:D,MATCH(AE841,INDEX(B:B,MATCH(AE841,B:B,)+1):B11355,)+MATCH(AE841,B:B,)))=AD841,VLOOKUP(AE841,B:D,3,0),IF(AG841="--",INDEX(D:D,MATCH(AE841,INDEX(B:B,MATCH(AE841,B:B,)+1):B11355,)+MATCH(AE841,B:B,)),"---")),"---")</f>
        <v>---</v>
      </c>
      <c r="AJ841" t="str">
        <f>IF(COUNTIF(CALC_CONN_TEB0187_REV01!F:F,IF(AH841&lt;&gt;"---",VLOOKUP(AD841,CALC_CONN_TEB0187_REV01!F:M,8,0),IF(IFERROR(IF(AD841=AH841,AI841,AH841),"---")="---","---",IF(COUNTIF(CALC_CONN_TEB0187_REV01!F:F,IFERROR(IF(AD841=AH841,AI841,AH841),"---"))&gt;0,"---",IFERROR(IF(AD841=AH841,AI841,AH841),"---")))))=1,IF(AH841&lt;&gt;"---",VLOOKUP(AD841,CALC_CONN_TEB0187_REV01!F:M,8,0),IF(IFERROR(IF(AD841=AH841,AI841,AH841),"---")="---","---",IF(COUNTIF(CALC_CONN_TEB0187_REV01!F:F,IFERROR(IF(AD841=AH841,AI841,AH841),"---"))&gt;0,"---",IFERROR(IF(AD841=AH841,AI841,AH841),"---")))),"---")</f>
        <v>---</v>
      </c>
      <c r="AK841" t="e">
        <f>IF(COUNTIF(CALC_CONN_TEB0187_REV01!F:F,IF(AH841&lt;&gt;"---",VLOOKUP(AD841,CALC_CONN_TEB0187_REV01!F:M,8,0),IF(IFERROR(IF(AD841=AH841,AI841,AH841),"---")="---","---",IF(COUNTIF(CALC_CONN_TEB0187_REV01!F:F,IFERROR(IF(AD841=AH841,AI841,AH841),"---"))&gt;0,"---",IFERROR(IF(AD841=AH841,AI841,AH841),"---")))))=0,IF(AH841&lt;&gt;"---",VLOOKUP(AD841,CALC_CONN_TEB0187_REV01!F:M,8,0),IF(IFERROR(IF(AD841=AH841,AI841,AH841),"---")="---","---",IF(COUNTIF(CALC_CONN_TEB0187_REV01!F:F,IFERROR(IF(AD841=AH841,AI841,AH841),"---"))&gt;0,"---",IFERROR(IF(AD841=AH841,AI841,AH841),"---")))),"---")</f>
        <v>#N/A</v>
      </c>
      <c r="AL841" t="str">
        <f t="shared" si="179"/>
        <v>--</v>
      </c>
      <c r="AM841">
        <f t="shared" si="180"/>
        <v>0</v>
      </c>
      <c r="AT841" t="str">
        <f t="shared" si="173"/>
        <v>NetD9_3</v>
      </c>
      <c r="AU841" t="str">
        <f t="shared" si="174"/>
        <v>--</v>
      </c>
    </row>
    <row r="842" spans="1:47" x14ac:dyDescent="0.25">
      <c r="A842" t="str">
        <f t="shared" si="169"/>
        <v>J7-2</v>
      </c>
      <c r="B842" t="str">
        <f t="shared" si="170"/>
        <v>GND</v>
      </c>
      <c r="C842" t="str">
        <f t="shared" si="171"/>
        <v>J7-GND</v>
      </c>
      <c r="D842" t="str">
        <f t="shared" si="172"/>
        <v>J7-2</v>
      </c>
      <c r="E842" t="s">
        <v>4467</v>
      </c>
      <c r="F842">
        <v>2</v>
      </c>
      <c r="G842" t="s">
        <v>433</v>
      </c>
      <c r="L842" t="s">
        <v>4469</v>
      </c>
      <c r="M842" t="s">
        <v>428</v>
      </c>
      <c r="N842">
        <v>151.11410000000001</v>
      </c>
      <c r="AA842">
        <f t="shared" si="181"/>
        <v>837</v>
      </c>
      <c r="AB842" t="str">
        <f>B2B!B839</f>
        <v>J4</v>
      </c>
      <c r="AC842" t="str">
        <f>B2B!C839</f>
        <v>B57</v>
      </c>
      <c r="AD842" t="str">
        <f t="shared" si="175"/>
        <v>J4-B57</v>
      </c>
      <c r="AE842" t="e">
        <f t="shared" si="176"/>
        <v>#N/A</v>
      </c>
      <c r="AG842" t="str">
        <f t="shared" si="177"/>
        <v>--</v>
      </c>
      <c r="AH842" t="str">
        <f t="shared" si="178"/>
        <v>--</v>
      </c>
      <c r="AI842" t="str">
        <f>IFERROR(IF(IF(AG842="--",INDEX(D:D,MATCH(AE842,INDEX(B:B,MATCH(AE842,B:B,)+1):B11356,)+MATCH(AE842,B:B,)))=AD842,VLOOKUP(AE842,B:D,3,0),IF(AG842="--",INDEX(D:D,MATCH(AE842,INDEX(B:B,MATCH(AE842,B:B,)+1):B11356,)+MATCH(AE842,B:B,)),"---")),"---")</f>
        <v>---</v>
      </c>
      <c r="AJ842" t="str">
        <f>IF(COUNTIF(CALC_CONN_TEB0187_REV01!F:F,IF(AH842&lt;&gt;"---",VLOOKUP(AD842,CALC_CONN_TEB0187_REV01!F:M,8,0),IF(IFERROR(IF(AD842=AH842,AI842,AH842),"---")="---","---",IF(COUNTIF(CALC_CONN_TEB0187_REV01!F:F,IFERROR(IF(AD842=AH842,AI842,AH842),"---"))&gt;0,"---",IFERROR(IF(AD842=AH842,AI842,AH842),"---")))))=1,IF(AH842&lt;&gt;"---",VLOOKUP(AD842,CALC_CONN_TEB0187_REV01!F:M,8,0),IF(IFERROR(IF(AD842=AH842,AI842,AH842),"---")="---","---",IF(COUNTIF(CALC_CONN_TEB0187_REV01!F:F,IFERROR(IF(AD842=AH842,AI842,AH842),"---"))&gt;0,"---",IFERROR(IF(AD842=AH842,AI842,AH842),"---")))),"---")</f>
        <v>---</v>
      </c>
      <c r="AK842" t="e">
        <f>IF(COUNTIF(CALC_CONN_TEB0187_REV01!F:F,IF(AH842&lt;&gt;"---",VLOOKUP(AD842,CALC_CONN_TEB0187_REV01!F:M,8,0),IF(IFERROR(IF(AD842=AH842,AI842,AH842),"---")="---","---",IF(COUNTIF(CALC_CONN_TEB0187_REV01!F:F,IFERROR(IF(AD842=AH842,AI842,AH842),"---"))&gt;0,"---",IFERROR(IF(AD842=AH842,AI842,AH842),"---")))))=0,IF(AH842&lt;&gt;"---",VLOOKUP(AD842,CALC_CONN_TEB0187_REV01!F:M,8,0),IF(IFERROR(IF(AD842=AH842,AI842,AH842),"---")="---","---",IF(COUNTIF(CALC_CONN_TEB0187_REV01!F:F,IFERROR(IF(AD842=AH842,AI842,AH842),"---"))&gt;0,"---",IFERROR(IF(AD842=AH842,AI842,AH842),"---")))),"---")</f>
        <v>#N/A</v>
      </c>
      <c r="AL842" t="str">
        <f t="shared" si="179"/>
        <v>--</v>
      </c>
      <c r="AM842">
        <f t="shared" si="180"/>
        <v>0</v>
      </c>
      <c r="AT842">
        <f t="shared" si="173"/>
        <v>0</v>
      </c>
      <c r="AU842">
        <f t="shared" si="174"/>
        <v>0</v>
      </c>
    </row>
    <row r="843" spans="1:47" x14ac:dyDescent="0.25">
      <c r="A843" t="str">
        <f t="shared" si="169"/>
        <v>J7-3</v>
      </c>
      <c r="B843" t="str">
        <f t="shared" si="170"/>
        <v>GND</v>
      </c>
      <c r="C843" t="str">
        <f t="shared" si="171"/>
        <v>J7-GND</v>
      </c>
      <c r="D843" t="str">
        <f t="shared" si="172"/>
        <v>J7-3</v>
      </c>
      <c r="E843" t="s">
        <v>4467</v>
      </c>
      <c r="F843">
        <v>3</v>
      </c>
      <c r="G843" t="s">
        <v>433</v>
      </c>
      <c r="L843" t="s">
        <v>4470</v>
      </c>
      <c r="M843" t="s">
        <v>428</v>
      </c>
      <c r="N843">
        <v>2.1978</v>
      </c>
      <c r="AA843">
        <f t="shared" si="181"/>
        <v>838</v>
      </c>
      <c r="AB843" t="str">
        <f>B2B!B840</f>
        <v>J4</v>
      </c>
      <c r="AC843" t="str">
        <f>B2B!C840</f>
        <v>B58</v>
      </c>
      <c r="AD843" t="str">
        <f t="shared" si="175"/>
        <v>J4-B58</v>
      </c>
      <c r="AE843" t="e">
        <f t="shared" si="176"/>
        <v>#N/A</v>
      </c>
      <c r="AG843" t="str">
        <f t="shared" si="177"/>
        <v>--</v>
      </c>
      <c r="AH843" t="str">
        <f t="shared" si="178"/>
        <v>--</v>
      </c>
      <c r="AI843" t="str">
        <f>IFERROR(IF(IF(AG843="--",INDEX(D:D,MATCH(AE843,INDEX(B:B,MATCH(AE843,B:B,)+1):B11357,)+MATCH(AE843,B:B,)))=AD843,VLOOKUP(AE843,B:D,3,0),IF(AG843="--",INDEX(D:D,MATCH(AE843,INDEX(B:B,MATCH(AE843,B:B,)+1):B11357,)+MATCH(AE843,B:B,)),"---")),"---")</f>
        <v>---</v>
      </c>
      <c r="AJ843" t="str">
        <f>IF(COUNTIF(CALC_CONN_TEB0187_REV01!F:F,IF(AH843&lt;&gt;"---",VLOOKUP(AD843,CALC_CONN_TEB0187_REV01!F:M,8,0),IF(IFERROR(IF(AD843=AH843,AI843,AH843),"---")="---","---",IF(COUNTIF(CALC_CONN_TEB0187_REV01!F:F,IFERROR(IF(AD843=AH843,AI843,AH843),"---"))&gt;0,"---",IFERROR(IF(AD843=AH843,AI843,AH843),"---")))))=1,IF(AH843&lt;&gt;"---",VLOOKUP(AD843,CALC_CONN_TEB0187_REV01!F:M,8,0),IF(IFERROR(IF(AD843=AH843,AI843,AH843),"---")="---","---",IF(COUNTIF(CALC_CONN_TEB0187_REV01!F:F,IFERROR(IF(AD843=AH843,AI843,AH843),"---"))&gt;0,"---",IFERROR(IF(AD843=AH843,AI843,AH843),"---")))),"---")</f>
        <v>---</v>
      </c>
      <c r="AK843" t="e">
        <f>IF(COUNTIF(CALC_CONN_TEB0187_REV01!F:F,IF(AH843&lt;&gt;"---",VLOOKUP(AD843,CALC_CONN_TEB0187_REV01!F:M,8,0),IF(IFERROR(IF(AD843=AH843,AI843,AH843),"---")="---","---",IF(COUNTIF(CALC_CONN_TEB0187_REV01!F:F,IFERROR(IF(AD843=AH843,AI843,AH843),"---"))&gt;0,"---",IFERROR(IF(AD843=AH843,AI843,AH843),"---")))))=0,IF(AH843&lt;&gt;"---",VLOOKUP(AD843,CALC_CONN_TEB0187_REV01!F:M,8,0),IF(IFERROR(IF(AD843=AH843,AI843,AH843),"---")="---","---",IF(COUNTIF(CALC_CONN_TEB0187_REV01!F:F,IFERROR(IF(AD843=AH843,AI843,AH843),"---"))&gt;0,"---",IFERROR(IF(AD843=AH843,AI843,AH843),"---")))),"---")</f>
        <v>#N/A</v>
      </c>
      <c r="AL843" t="str">
        <f t="shared" si="179"/>
        <v>--</v>
      </c>
      <c r="AM843">
        <f t="shared" si="180"/>
        <v>0</v>
      </c>
      <c r="AT843">
        <f t="shared" si="173"/>
        <v>0</v>
      </c>
      <c r="AU843">
        <f t="shared" si="174"/>
        <v>0</v>
      </c>
    </row>
    <row r="844" spans="1:47" x14ac:dyDescent="0.25">
      <c r="A844" t="str">
        <f t="shared" si="169"/>
        <v>J7-4</v>
      </c>
      <c r="B844" t="str">
        <f t="shared" si="170"/>
        <v>GND</v>
      </c>
      <c r="C844" t="str">
        <f t="shared" si="171"/>
        <v>J7-GND</v>
      </c>
      <c r="D844" t="str">
        <f t="shared" si="172"/>
        <v>J7-4</v>
      </c>
      <c r="E844" t="s">
        <v>4467</v>
      </c>
      <c r="F844">
        <v>4</v>
      </c>
      <c r="G844" t="s">
        <v>433</v>
      </c>
      <c r="L844" t="s">
        <v>4471</v>
      </c>
      <c r="M844" t="s">
        <v>428</v>
      </c>
      <c r="N844">
        <v>10.052099999999999</v>
      </c>
      <c r="AA844">
        <f t="shared" si="181"/>
        <v>839</v>
      </c>
      <c r="AB844" t="str">
        <f>B2B!B841</f>
        <v>J4</v>
      </c>
      <c r="AC844" t="str">
        <f>B2B!C841</f>
        <v>B59</v>
      </c>
      <c r="AD844" t="str">
        <f t="shared" si="175"/>
        <v>J4-B59</v>
      </c>
      <c r="AE844" t="e">
        <f t="shared" si="176"/>
        <v>#N/A</v>
      </c>
      <c r="AG844" t="str">
        <f t="shared" si="177"/>
        <v>--</v>
      </c>
      <c r="AH844" t="str">
        <f t="shared" si="178"/>
        <v>--</v>
      </c>
      <c r="AI844" t="str">
        <f>IFERROR(IF(IF(AG844="--",INDEX(D:D,MATCH(AE844,INDEX(B:B,MATCH(AE844,B:B,)+1):B11358,)+MATCH(AE844,B:B,)))=AD844,VLOOKUP(AE844,B:D,3,0),IF(AG844="--",INDEX(D:D,MATCH(AE844,INDEX(B:B,MATCH(AE844,B:B,)+1):B11358,)+MATCH(AE844,B:B,)),"---")),"---")</f>
        <v>---</v>
      </c>
      <c r="AJ844" t="str">
        <f>IF(COUNTIF(CALC_CONN_TEB0187_REV01!F:F,IF(AH844&lt;&gt;"---",VLOOKUP(AD844,CALC_CONN_TEB0187_REV01!F:M,8,0),IF(IFERROR(IF(AD844=AH844,AI844,AH844),"---")="---","---",IF(COUNTIF(CALC_CONN_TEB0187_REV01!F:F,IFERROR(IF(AD844=AH844,AI844,AH844),"---"))&gt;0,"---",IFERROR(IF(AD844=AH844,AI844,AH844),"---")))))=1,IF(AH844&lt;&gt;"---",VLOOKUP(AD844,CALC_CONN_TEB0187_REV01!F:M,8,0),IF(IFERROR(IF(AD844=AH844,AI844,AH844),"---")="---","---",IF(COUNTIF(CALC_CONN_TEB0187_REV01!F:F,IFERROR(IF(AD844=AH844,AI844,AH844),"---"))&gt;0,"---",IFERROR(IF(AD844=AH844,AI844,AH844),"---")))),"---")</f>
        <v>---</v>
      </c>
      <c r="AK844" t="e">
        <f>IF(COUNTIF(CALC_CONN_TEB0187_REV01!F:F,IF(AH844&lt;&gt;"---",VLOOKUP(AD844,CALC_CONN_TEB0187_REV01!F:M,8,0),IF(IFERROR(IF(AD844=AH844,AI844,AH844),"---")="---","---",IF(COUNTIF(CALC_CONN_TEB0187_REV01!F:F,IFERROR(IF(AD844=AH844,AI844,AH844),"---"))&gt;0,"---",IFERROR(IF(AD844=AH844,AI844,AH844),"---")))))=0,IF(AH844&lt;&gt;"---",VLOOKUP(AD844,CALC_CONN_TEB0187_REV01!F:M,8,0),IF(IFERROR(IF(AD844=AH844,AI844,AH844),"---")="---","---",IF(COUNTIF(CALC_CONN_TEB0187_REV01!F:F,IFERROR(IF(AD844=AH844,AI844,AH844),"---"))&gt;0,"---",IFERROR(IF(AD844=AH844,AI844,AH844),"---")))),"---")</f>
        <v>#N/A</v>
      </c>
      <c r="AL844" t="str">
        <f t="shared" si="179"/>
        <v>--</v>
      </c>
      <c r="AM844">
        <f t="shared" si="180"/>
        <v>0</v>
      </c>
      <c r="AT844">
        <f t="shared" si="173"/>
        <v>0</v>
      </c>
      <c r="AU844">
        <f t="shared" si="174"/>
        <v>0</v>
      </c>
    </row>
    <row r="845" spans="1:47" x14ac:dyDescent="0.25">
      <c r="A845" t="str">
        <f t="shared" si="169"/>
        <v>J7-5</v>
      </c>
      <c r="B845" t="str">
        <f t="shared" si="170"/>
        <v>GND</v>
      </c>
      <c r="C845" t="str">
        <f t="shared" si="171"/>
        <v>J7-GND</v>
      </c>
      <c r="D845" t="str">
        <f t="shared" si="172"/>
        <v>J7-5</v>
      </c>
      <c r="E845" t="s">
        <v>4467</v>
      </c>
      <c r="F845">
        <v>5</v>
      </c>
      <c r="G845" t="s">
        <v>433</v>
      </c>
      <c r="L845" t="s">
        <v>3827</v>
      </c>
      <c r="M845" t="s">
        <v>428</v>
      </c>
      <c r="N845">
        <v>44.215000000000003</v>
      </c>
      <c r="AA845">
        <f t="shared" si="181"/>
        <v>840</v>
      </c>
      <c r="AB845" t="str">
        <f>B2B!B842</f>
        <v>J4</v>
      </c>
      <c r="AC845" t="str">
        <f>B2B!C842</f>
        <v>B60</v>
      </c>
      <c r="AD845" t="str">
        <f t="shared" si="175"/>
        <v>J4-B60</v>
      </c>
      <c r="AE845" t="e">
        <f t="shared" si="176"/>
        <v>#N/A</v>
      </c>
      <c r="AG845" t="str">
        <f t="shared" si="177"/>
        <v>--</v>
      </c>
      <c r="AH845" t="str">
        <f t="shared" si="178"/>
        <v>--</v>
      </c>
      <c r="AI845" t="str">
        <f>IFERROR(IF(IF(AG845="--",INDEX(D:D,MATCH(AE845,INDEX(B:B,MATCH(AE845,B:B,)+1):B11359,)+MATCH(AE845,B:B,)))=AD845,VLOOKUP(AE845,B:D,3,0),IF(AG845="--",INDEX(D:D,MATCH(AE845,INDEX(B:B,MATCH(AE845,B:B,)+1):B11359,)+MATCH(AE845,B:B,)),"---")),"---")</f>
        <v>---</v>
      </c>
      <c r="AJ845" t="str">
        <f>IF(COUNTIF(CALC_CONN_TEB0187_REV01!F:F,IF(AH845&lt;&gt;"---",VLOOKUP(AD845,CALC_CONN_TEB0187_REV01!F:M,8,0),IF(IFERROR(IF(AD845=AH845,AI845,AH845),"---")="---","---",IF(COUNTIF(CALC_CONN_TEB0187_REV01!F:F,IFERROR(IF(AD845=AH845,AI845,AH845),"---"))&gt;0,"---",IFERROR(IF(AD845=AH845,AI845,AH845),"---")))))=1,IF(AH845&lt;&gt;"---",VLOOKUP(AD845,CALC_CONN_TEB0187_REV01!F:M,8,0),IF(IFERROR(IF(AD845=AH845,AI845,AH845),"---")="---","---",IF(COUNTIF(CALC_CONN_TEB0187_REV01!F:F,IFERROR(IF(AD845=AH845,AI845,AH845),"---"))&gt;0,"---",IFERROR(IF(AD845=AH845,AI845,AH845),"---")))),"---")</f>
        <v>---</v>
      </c>
      <c r="AK845" t="e">
        <f>IF(COUNTIF(CALC_CONN_TEB0187_REV01!F:F,IF(AH845&lt;&gt;"---",VLOOKUP(AD845,CALC_CONN_TEB0187_REV01!F:M,8,0),IF(IFERROR(IF(AD845=AH845,AI845,AH845),"---")="---","---",IF(COUNTIF(CALC_CONN_TEB0187_REV01!F:F,IFERROR(IF(AD845=AH845,AI845,AH845),"---"))&gt;0,"---",IFERROR(IF(AD845=AH845,AI845,AH845),"---")))))=0,IF(AH845&lt;&gt;"---",VLOOKUP(AD845,CALC_CONN_TEB0187_REV01!F:M,8,0),IF(IFERROR(IF(AD845=AH845,AI845,AH845),"---")="---","---",IF(COUNTIF(CALC_CONN_TEB0187_REV01!F:F,IFERROR(IF(AD845=AH845,AI845,AH845),"---"))&gt;0,"---",IFERROR(IF(AD845=AH845,AI845,AH845),"---")))),"---")</f>
        <v>#N/A</v>
      </c>
      <c r="AL845" t="str">
        <f t="shared" si="179"/>
        <v>--</v>
      </c>
      <c r="AM845">
        <f t="shared" si="180"/>
        <v>0</v>
      </c>
      <c r="AT845">
        <f t="shared" si="173"/>
        <v>0</v>
      </c>
      <c r="AU845">
        <f t="shared" si="174"/>
        <v>0</v>
      </c>
    </row>
    <row r="846" spans="1:47" x14ac:dyDescent="0.25">
      <c r="A846" t="str">
        <f t="shared" si="169"/>
        <v>J8-1</v>
      </c>
      <c r="B846" t="str">
        <f t="shared" si="170"/>
        <v>PWRMGT_SDA</v>
      </c>
      <c r="C846" t="str">
        <f t="shared" si="171"/>
        <v>J8-PWRMGT_SDA</v>
      </c>
      <c r="D846" t="str">
        <f t="shared" si="172"/>
        <v>J8-1</v>
      </c>
      <c r="E846" t="s">
        <v>3063</v>
      </c>
      <c r="F846">
        <v>1</v>
      </c>
      <c r="G846" t="s">
        <v>1034</v>
      </c>
      <c r="L846" t="s">
        <v>3826</v>
      </c>
      <c r="M846" t="s">
        <v>428</v>
      </c>
      <c r="N846">
        <v>44.950499999999998</v>
      </c>
      <c r="AA846">
        <f t="shared" si="181"/>
        <v>841</v>
      </c>
      <c r="AB846" t="str">
        <f>B2B!B843</f>
        <v>J4</v>
      </c>
      <c r="AC846" t="str">
        <f>B2B!C843</f>
        <v>C1</v>
      </c>
      <c r="AD846" t="str">
        <f t="shared" si="175"/>
        <v>J4-C1</v>
      </c>
      <c r="AE846" t="e">
        <f t="shared" si="176"/>
        <v>#N/A</v>
      </c>
      <c r="AG846" t="str">
        <f t="shared" si="177"/>
        <v>--</v>
      </c>
      <c r="AH846" t="str">
        <f t="shared" si="178"/>
        <v>--</v>
      </c>
      <c r="AI846" t="str">
        <f>IFERROR(IF(IF(AG846="--",INDEX(D:D,MATCH(AE846,INDEX(B:B,MATCH(AE846,B:B,)+1):B11360,)+MATCH(AE846,B:B,)))=AD846,VLOOKUP(AE846,B:D,3,0),IF(AG846="--",INDEX(D:D,MATCH(AE846,INDEX(B:B,MATCH(AE846,B:B,)+1):B11360,)+MATCH(AE846,B:B,)),"---")),"---")</f>
        <v>---</v>
      </c>
      <c r="AJ846" t="str">
        <f>IF(COUNTIF(CALC_CONN_TEB0187_REV01!F:F,IF(AH846&lt;&gt;"---",VLOOKUP(AD846,CALC_CONN_TEB0187_REV01!F:M,8,0),IF(IFERROR(IF(AD846=AH846,AI846,AH846),"---")="---","---",IF(COUNTIF(CALC_CONN_TEB0187_REV01!F:F,IFERROR(IF(AD846=AH846,AI846,AH846),"---"))&gt;0,"---",IFERROR(IF(AD846=AH846,AI846,AH846),"---")))))=1,IF(AH846&lt;&gt;"---",VLOOKUP(AD846,CALC_CONN_TEB0187_REV01!F:M,8,0),IF(IFERROR(IF(AD846=AH846,AI846,AH846),"---")="---","---",IF(COUNTIF(CALC_CONN_TEB0187_REV01!F:F,IFERROR(IF(AD846=AH846,AI846,AH846),"---"))&gt;0,"---",IFERROR(IF(AD846=AH846,AI846,AH846),"---")))),"---")</f>
        <v>---</v>
      </c>
      <c r="AK846" t="e">
        <f>IF(COUNTIF(CALC_CONN_TEB0187_REV01!F:F,IF(AH846&lt;&gt;"---",VLOOKUP(AD846,CALC_CONN_TEB0187_REV01!F:M,8,0),IF(IFERROR(IF(AD846=AH846,AI846,AH846),"---")="---","---",IF(COUNTIF(CALC_CONN_TEB0187_REV01!F:F,IFERROR(IF(AD846=AH846,AI846,AH846),"---"))&gt;0,"---",IFERROR(IF(AD846=AH846,AI846,AH846),"---")))))=0,IF(AH846&lt;&gt;"---",VLOOKUP(AD846,CALC_CONN_TEB0187_REV01!F:M,8,0),IF(IFERROR(IF(AD846=AH846,AI846,AH846),"---")="---","---",IF(COUNTIF(CALC_CONN_TEB0187_REV01!F:F,IFERROR(IF(AD846=AH846,AI846,AH846),"---"))&gt;0,"---",IFERROR(IF(AD846=AH846,AI846,AH846),"---")))),"---")</f>
        <v>#N/A</v>
      </c>
      <c r="AL846" t="str">
        <f t="shared" si="179"/>
        <v>--</v>
      </c>
      <c r="AM846">
        <f t="shared" si="180"/>
        <v>0</v>
      </c>
      <c r="AT846" t="str">
        <f t="shared" si="173"/>
        <v>PWRMGT_SDA</v>
      </c>
      <c r="AU846" t="str">
        <f t="shared" si="174"/>
        <v>--</v>
      </c>
    </row>
    <row r="847" spans="1:47" x14ac:dyDescent="0.25">
      <c r="A847" t="str">
        <f t="shared" si="169"/>
        <v>J8-2</v>
      </c>
      <c r="B847" t="str">
        <f t="shared" si="170"/>
        <v>GND</v>
      </c>
      <c r="C847" t="str">
        <f t="shared" si="171"/>
        <v>J8-GND</v>
      </c>
      <c r="D847" t="str">
        <f t="shared" si="172"/>
        <v>J8-2</v>
      </c>
      <c r="E847" t="s">
        <v>3063</v>
      </c>
      <c r="F847">
        <v>2</v>
      </c>
      <c r="G847" t="s">
        <v>433</v>
      </c>
      <c r="L847" t="s">
        <v>4413</v>
      </c>
      <c r="M847" t="s">
        <v>428</v>
      </c>
      <c r="N847">
        <v>22.127500000000001</v>
      </c>
      <c r="AA847">
        <f t="shared" si="181"/>
        <v>842</v>
      </c>
      <c r="AB847" t="str">
        <f>B2B!B844</f>
        <v>J4</v>
      </c>
      <c r="AC847" t="str">
        <f>B2B!C844</f>
        <v>C2</v>
      </c>
      <c r="AD847" t="str">
        <f t="shared" si="175"/>
        <v>J4-C2</v>
      </c>
      <c r="AE847" t="e">
        <f t="shared" si="176"/>
        <v>#N/A</v>
      </c>
      <c r="AG847" t="str">
        <f t="shared" si="177"/>
        <v>--</v>
      </c>
      <c r="AH847" t="str">
        <f t="shared" si="178"/>
        <v>--</v>
      </c>
      <c r="AI847" t="str">
        <f>IFERROR(IF(IF(AG847="--",INDEX(D:D,MATCH(AE847,INDEX(B:B,MATCH(AE847,B:B,)+1):B11361,)+MATCH(AE847,B:B,)))=AD847,VLOOKUP(AE847,B:D,3,0),IF(AG847="--",INDEX(D:D,MATCH(AE847,INDEX(B:B,MATCH(AE847,B:B,)+1):B11361,)+MATCH(AE847,B:B,)),"---")),"---")</f>
        <v>---</v>
      </c>
      <c r="AJ847" t="str">
        <f>IF(COUNTIF(CALC_CONN_TEB0187_REV01!F:F,IF(AH847&lt;&gt;"---",VLOOKUP(AD847,CALC_CONN_TEB0187_REV01!F:M,8,0),IF(IFERROR(IF(AD847=AH847,AI847,AH847),"---")="---","---",IF(COUNTIF(CALC_CONN_TEB0187_REV01!F:F,IFERROR(IF(AD847=AH847,AI847,AH847),"---"))&gt;0,"---",IFERROR(IF(AD847=AH847,AI847,AH847),"---")))))=1,IF(AH847&lt;&gt;"---",VLOOKUP(AD847,CALC_CONN_TEB0187_REV01!F:M,8,0),IF(IFERROR(IF(AD847=AH847,AI847,AH847),"---")="---","---",IF(COUNTIF(CALC_CONN_TEB0187_REV01!F:F,IFERROR(IF(AD847=AH847,AI847,AH847),"---"))&gt;0,"---",IFERROR(IF(AD847=AH847,AI847,AH847),"---")))),"---")</f>
        <v>---</v>
      </c>
      <c r="AK847" t="e">
        <f>IF(COUNTIF(CALC_CONN_TEB0187_REV01!F:F,IF(AH847&lt;&gt;"---",VLOOKUP(AD847,CALC_CONN_TEB0187_REV01!F:M,8,0),IF(IFERROR(IF(AD847=AH847,AI847,AH847),"---")="---","---",IF(COUNTIF(CALC_CONN_TEB0187_REV01!F:F,IFERROR(IF(AD847=AH847,AI847,AH847),"---"))&gt;0,"---",IFERROR(IF(AD847=AH847,AI847,AH847),"---")))))=0,IF(AH847&lt;&gt;"---",VLOOKUP(AD847,CALC_CONN_TEB0187_REV01!F:M,8,0),IF(IFERROR(IF(AD847=AH847,AI847,AH847),"---")="---","---",IF(COUNTIF(CALC_CONN_TEB0187_REV01!F:F,IFERROR(IF(AD847=AH847,AI847,AH847),"---"))&gt;0,"---",IFERROR(IF(AD847=AH847,AI847,AH847),"---")))),"---")</f>
        <v>#N/A</v>
      </c>
      <c r="AL847" t="str">
        <f t="shared" si="179"/>
        <v>--</v>
      </c>
      <c r="AM847">
        <f t="shared" si="180"/>
        <v>0</v>
      </c>
      <c r="AT847">
        <f t="shared" si="173"/>
        <v>0</v>
      </c>
      <c r="AU847">
        <f t="shared" si="174"/>
        <v>0</v>
      </c>
    </row>
    <row r="848" spans="1:47" x14ac:dyDescent="0.25">
      <c r="A848" t="str">
        <f t="shared" si="169"/>
        <v>J8-3</v>
      </c>
      <c r="B848" t="str">
        <f t="shared" si="170"/>
        <v>PWRMGT_SCL</v>
      </c>
      <c r="C848" t="str">
        <f t="shared" si="171"/>
        <v>J8-PWRMGT_SCL</v>
      </c>
      <c r="D848" t="str">
        <f t="shared" si="172"/>
        <v>J8-3</v>
      </c>
      <c r="E848" t="s">
        <v>3063</v>
      </c>
      <c r="F848">
        <v>3</v>
      </c>
      <c r="G848" t="s">
        <v>1032</v>
      </c>
      <c r="L848" t="s">
        <v>4409</v>
      </c>
      <c r="M848" t="s">
        <v>428</v>
      </c>
      <c r="N848">
        <v>15.5045</v>
      </c>
      <c r="AA848">
        <f t="shared" si="181"/>
        <v>843</v>
      </c>
      <c r="AB848" t="str">
        <f>B2B!B845</f>
        <v>J4</v>
      </c>
      <c r="AC848" t="str">
        <f>B2B!C845</f>
        <v>C3</v>
      </c>
      <c r="AD848" t="str">
        <f t="shared" si="175"/>
        <v>J4-C3</v>
      </c>
      <c r="AE848" t="e">
        <f t="shared" si="176"/>
        <v>#N/A</v>
      </c>
      <c r="AG848" t="str">
        <f t="shared" si="177"/>
        <v>--</v>
      </c>
      <c r="AH848" t="str">
        <f t="shared" si="178"/>
        <v>--</v>
      </c>
      <c r="AI848" t="str">
        <f>IFERROR(IF(IF(AG848="--",INDEX(D:D,MATCH(AE848,INDEX(B:B,MATCH(AE848,B:B,)+1):B11362,)+MATCH(AE848,B:B,)))=AD848,VLOOKUP(AE848,B:D,3,0),IF(AG848="--",INDEX(D:D,MATCH(AE848,INDEX(B:B,MATCH(AE848,B:B,)+1):B11362,)+MATCH(AE848,B:B,)),"---")),"---")</f>
        <v>---</v>
      </c>
      <c r="AJ848" t="str">
        <f>IF(COUNTIF(CALC_CONN_TEB0187_REV01!F:F,IF(AH848&lt;&gt;"---",VLOOKUP(AD848,CALC_CONN_TEB0187_REV01!F:M,8,0),IF(IFERROR(IF(AD848=AH848,AI848,AH848),"---")="---","---",IF(COUNTIF(CALC_CONN_TEB0187_REV01!F:F,IFERROR(IF(AD848=AH848,AI848,AH848),"---"))&gt;0,"---",IFERROR(IF(AD848=AH848,AI848,AH848),"---")))))=1,IF(AH848&lt;&gt;"---",VLOOKUP(AD848,CALC_CONN_TEB0187_REV01!F:M,8,0),IF(IFERROR(IF(AD848=AH848,AI848,AH848),"---")="---","---",IF(COUNTIF(CALC_CONN_TEB0187_REV01!F:F,IFERROR(IF(AD848=AH848,AI848,AH848),"---"))&gt;0,"---",IFERROR(IF(AD848=AH848,AI848,AH848),"---")))),"---")</f>
        <v>---</v>
      </c>
      <c r="AK848" t="e">
        <f>IF(COUNTIF(CALC_CONN_TEB0187_REV01!F:F,IF(AH848&lt;&gt;"---",VLOOKUP(AD848,CALC_CONN_TEB0187_REV01!F:M,8,0),IF(IFERROR(IF(AD848=AH848,AI848,AH848),"---")="---","---",IF(COUNTIF(CALC_CONN_TEB0187_REV01!F:F,IFERROR(IF(AD848=AH848,AI848,AH848),"---"))&gt;0,"---",IFERROR(IF(AD848=AH848,AI848,AH848),"---")))))=0,IF(AH848&lt;&gt;"---",VLOOKUP(AD848,CALC_CONN_TEB0187_REV01!F:M,8,0),IF(IFERROR(IF(AD848=AH848,AI848,AH848),"---")="---","---",IF(COUNTIF(CALC_CONN_TEB0187_REV01!F:F,IFERROR(IF(AD848=AH848,AI848,AH848),"---"))&gt;0,"---",IFERROR(IF(AD848=AH848,AI848,AH848),"---")))),"---")</f>
        <v>#N/A</v>
      </c>
      <c r="AL848" t="str">
        <f t="shared" si="179"/>
        <v>--</v>
      </c>
      <c r="AM848">
        <f t="shared" si="180"/>
        <v>0</v>
      </c>
      <c r="AT848" t="str">
        <f t="shared" si="173"/>
        <v>PWRMGT_SCL</v>
      </c>
      <c r="AU848" t="str">
        <f t="shared" si="174"/>
        <v>--</v>
      </c>
    </row>
    <row r="849" spans="1:47" x14ac:dyDescent="0.25">
      <c r="A849" t="str">
        <f t="shared" si="169"/>
        <v>J8-4</v>
      </c>
      <c r="B849" t="str">
        <f t="shared" si="170"/>
        <v>NetJ8_4</v>
      </c>
      <c r="C849" t="str">
        <f t="shared" si="171"/>
        <v>J8-NetJ8_4</v>
      </c>
      <c r="D849" t="str">
        <f t="shared" si="172"/>
        <v>J8-4</v>
      </c>
      <c r="E849" t="s">
        <v>3063</v>
      </c>
      <c r="F849">
        <v>4</v>
      </c>
      <c r="G849" t="s">
        <v>4291</v>
      </c>
      <c r="L849" t="s">
        <v>4408</v>
      </c>
      <c r="M849" t="s">
        <v>428</v>
      </c>
      <c r="N849">
        <v>15.4117</v>
      </c>
      <c r="AA849">
        <f t="shared" si="181"/>
        <v>844</v>
      </c>
      <c r="AB849" t="str">
        <f>B2B!B846</f>
        <v>J4</v>
      </c>
      <c r="AC849" t="str">
        <f>B2B!C846</f>
        <v>C4</v>
      </c>
      <c r="AD849" t="str">
        <f t="shared" si="175"/>
        <v>J4-C4</v>
      </c>
      <c r="AE849" t="e">
        <f t="shared" si="176"/>
        <v>#N/A</v>
      </c>
      <c r="AG849" t="str">
        <f t="shared" si="177"/>
        <v>--</v>
      </c>
      <c r="AH849" t="str">
        <f t="shared" si="178"/>
        <v>--</v>
      </c>
      <c r="AI849" t="str">
        <f>IFERROR(IF(IF(AG849="--",INDEX(D:D,MATCH(AE849,INDEX(B:B,MATCH(AE849,B:B,)+1):B11363,)+MATCH(AE849,B:B,)))=AD849,VLOOKUP(AE849,B:D,3,0),IF(AG849="--",INDEX(D:D,MATCH(AE849,INDEX(B:B,MATCH(AE849,B:B,)+1):B11363,)+MATCH(AE849,B:B,)),"---")),"---")</f>
        <v>---</v>
      </c>
      <c r="AJ849" t="str">
        <f>IF(COUNTIF(CALC_CONN_TEB0187_REV01!F:F,IF(AH849&lt;&gt;"---",VLOOKUP(AD849,CALC_CONN_TEB0187_REV01!F:M,8,0),IF(IFERROR(IF(AD849=AH849,AI849,AH849),"---")="---","---",IF(COUNTIF(CALC_CONN_TEB0187_REV01!F:F,IFERROR(IF(AD849=AH849,AI849,AH849),"---"))&gt;0,"---",IFERROR(IF(AD849=AH849,AI849,AH849),"---")))))=1,IF(AH849&lt;&gt;"---",VLOOKUP(AD849,CALC_CONN_TEB0187_REV01!F:M,8,0),IF(IFERROR(IF(AD849=AH849,AI849,AH849),"---")="---","---",IF(COUNTIF(CALC_CONN_TEB0187_REV01!F:F,IFERROR(IF(AD849=AH849,AI849,AH849),"---"))&gt;0,"---",IFERROR(IF(AD849=AH849,AI849,AH849),"---")))),"---")</f>
        <v>---</v>
      </c>
      <c r="AK849" t="e">
        <f>IF(COUNTIF(CALC_CONN_TEB0187_REV01!F:F,IF(AH849&lt;&gt;"---",VLOOKUP(AD849,CALC_CONN_TEB0187_REV01!F:M,8,0),IF(IFERROR(IF(AD849=AH849,AI849,AH849),"---")="---","---",IF(COUNTIF(CALC_CONN_TEB0187_REV01!F:F,IFERROR(IF(AD849=AH849,AI849,AH849),"---"))&gt;0,"---",IFERROR(IF(AD849=AH849,AI849,AH849),"---")))))=0,IF(AH849&lt;&gt;"---",VLOOKUP(AD849,CALC_CONN_TEB0187_REV01!F:M,8,0),IF(IFERROR(IF(AD849=AH849,AI849,AH849),"---")="---","---",IF(COUNTIF(CALC_CONN_TEB0187_REV01!F:F,IFERROR(IF(AD849=AH849,AI849,AH849),"---"))&gt;0,"---",IFERROR(IF(AD849=AH849,AI849,AH849),"---")))),"---")</f>
        <v>#N/A</v>
      </c>
      <c r="AL849" t="str">
        <f t="shared" si="179"/>
        <v>--</v>
      </c>
      <c r="AM849">
        <f t="shared" si="180"/>
        <v>0</v>
      </c>
      <c r="AT849" t="str">
        <f t="shared" si="173"/>
        <v>NetJ8_4</v>
      </c>
      <c r="AU849" t="str">
        <f t="shared" si="174"/>
        <v>--</v>
      </c>
    </row>
    <row r="850" spans="1:47" x14ac:dyDescent="0.25">
      <c r="A850" t="str">
        <f t="shared" si="169"/>
        <v>J9-1</v>
      </c>
      <c r="B850" t="str">
        <f t="shared" si="170"/>
        <v>DCDC_SDA</v>
      </c>
      <c r="C850" t="str">
        <f t="shared" si="171"/>
        <v>J9-DCDC_SDA</v>
      </c>
      <c r="D850" t="str">
        <f t="shared" si="172"/>
        <v>J9-1</v>
      </c>
      <c r="E850" t="s">
        <v>3064</v>
      </c>
      <c r="F850">
        <v>1</v>
      </c>
      <c r="G850" t="s">
        <v>926</v>
      </c>
      <c r="L850" t="s">
        <v>4472</v>
      </c>
      <c r="M850" t="s">
        <v>428</v>
      </c>
      <c r="N850">
        <v>3.2164000000000001</v>
      </c>
      <c r="AA850">
        <f t="shared" si="181"/>
        <v>845</v>
      </c>
      <c r="AB850" t="str">
        <f>B2B!B847</f>
        <v>J4</v>
      </c>
      <c r="AC850" t="str">
        <f>B2B!C847</f>
        <v>C5</v>
      </c>
      <c r="AD850" t="str">
        <f t="shared" si="175"/>
        <v>J4-C5</v>
      </c>
      <c r="AE850" t="e">
        <f t="shared" si="176"/>
        <v>#N/A</v>
      </c>
      <c r="AG850" t="str">
        <f t="shared" si="177"/>
        <v>--</v>
      </c>
      <c r="AH850" t="str">
        <f t="shared" si="178"/>
        <v>--</v>
      </c>
      <c r="AI850" t="str">
        <f>IFERROR(IF(IF(AG850="--",INDEX(D:D,MATCH(AE850,INDEX(B:B,MATCH(AE850,B:B,)+1):B11364,)+MATCH(AE850,B:B,)))=AD850,VLOOKUP(AE850,B:D,3,0),IF(AG850="--",INDEX(D:D,MATCH(AE850,INDEX(B:B,MATCH(AE850,B:B,)+1):B11364,)+MATCH(AE850,B:B,)),"---")),"---")</f>
        <v>---</v>
      </c>
      <c r="AJ850" t="str">
        <f>IF(COUNTIF(CALC_CONN_TEB0187_REV01!F:F,IF(AH850&lt;&gt;"---",VLOOKUP(AD850,CALC_CONN_TEB0187_REV01!F:M,8,0),IF(IFERROR(IF(AD850=AH850,AI850,AH850),"---")="---","---",IF(COUNTIF(CALC_CONN_TEB0187_REV01!F:F,IFERROR(IF(AD850=AH850,AI850,AH850),"---"))&gt;0,"---",IFERROR(IF(AD850=AH850,AI850,AH850),"---")))))=1,IF(AH850&lt;&gt;"---",VLOOKUP(AD850,CALC_CONN_TEB0187_REV01!F:M,8,0),IF(IFERROR(IF(AD850=AH850,AI850,AH850),"---")="---","---",IF(COUNTIF(CALC_CONN_TEB0187_REV01!F:F,IFERROR(IF(AD850=AH850,AI850,AH850),"---"))&gt;0,"---",IFERROR(IF(AD850=AH850,AI850,AH850),"---")))),"---")</f>
        <v>---</v>
      </c>
      <c r="AK850" t="e">
        <f>IF(COUNTIF(CALC_CONN_TEB0187_REV01!F:F,IF(AH850&lt;&gt;"---",VLOOKUP(AD850,CALC_CONN_TEB0187_REV01!F:M,8,0),IF(IFERROR(IF(AD850=AH850,AI850,AH850),"---")="---","---",IF(COUNTIF(CALC_CONN_TEB0187_REV01!F:F,IFERROR(IF(AD850=AH850,AI850,AH850),"---"))&gt;0,"---",IFERROR(IF(AD850=AH850,AI850,AH850),"---")))))=0,IF(AH850&lt;&gt;"---",VLOOKUP(AD850,CALC_CONN_TEB0187_REV01!F:M,8,0),IF(IFERROR(IF(AD850=AH850,AI850,AH850),"---")="---","---",IF(COUNTIF(CALC_CONN_TEB0187_REV01!F:F,IFERROR(IF(AD850=AH850,AI850,AH850),"---"))&gt;0,"---",IFERROR(IF(AD850=AH850,AI850,AH850),"---")))),"---")</f>
        <v>#N/A</v>
      </c>
      <c r="AL850" t="str">
        <f t="shared" si="179"/>
        <v>--</v>
      </c>
      <c r="AM850">
        <f t="shared" si="180"/>
        <v>0</v>
      </c>
      <c r="AT850" t="str">
        <f t="shared" si="173"/>
        <v>DCDC_SDA</v>
      </c>
      <c r="AU850" t="str">
        <f t="shared" si="174"/>
        <v>--</v>
      </c>
    </row>
    <row r="851" spans="1:47" x14ac:dyDescent="0.25">
      <c r="A851" t="str">
        <f t="shared" si="169"/>
        <v>J9-2</v>
      </c>
      <c r="B851" t="str">
        <f t="shared" si="170"/>
        <v>GND</v>
      </c>
      <c r="C851" t="str">
        <f t="shared" si="171"/>
        <v>J9-GND</v>
      </c>
      <c r="D851" t="str">
        <f t="shared" si="172"/>
        <v>J9-2</v>
      </c>
      <c r="E851" t="s">
        <v>3064</v>
      </c>
      <c r="F851">
        <v>2</v>
      </c>
      <c r="G851" t="s">
        <v>433</v>
      </c>
      <c r="L851" t="s">
        <v>4473</v>
      </c>
      <c r="M851" t="s">
        <v>428</v>
      </c>
      <c r="N851">
        <v>3.3376999999999999</v>
      </c>
      <c r="AA851">
        <f t="shared" si="181"/>
        <v>846</v>
      </c>
      <c r="AB851" t="str">
        <f>B2B!B848</f>
        <v>J4</v>
      </c>
      <c r="AC851" t="str">
        <f>B2B!C848</f>
        <v>C6</v>
      </c>
      <c r="AD851" t="str">
        <f t="shared" si="175"/>
        <v>J4-C6</v>
      </c>
      <c r="AE851" t="e">
        <f t="shared" si="176"/>
        <v>#N/A</v>
      </c>
      <c r="AG851" t="str">
        <f t="shared" si="177"/>
        <v>--</v>
      </c>
      <c r="AH851" t="str">
        <f t="shared" si="178"/>
        <v>--</v>
      </c>
      <c r="AI851" t="str">
        <f>IFERROR(IF(IF(AG851="--",INDEX(D:D,MATCH(AE851,INDEX(B:B,MATCH(AE851,B:B,)+1):B11365,)+MATCH(AE851,B:B,)))=AD851,VLOOKUP(AE851,B:D,3,0),IF(AG851="--",INDEX(D:D,MATCH(AE851,INDEX(B:B,MATCH(AE851,B:B,)+1):B11365,)+MATCH(AE851,B:B,)),"---")),"---")</f>
        <v>---</v>
      </c>
      <c r="AJ851" t="str">
        <f>IF(COUNTIF(CALC_CONN_TEB0187_REV01!F:F,IF(AH851&lt;&gt;"---",VLOOKUP(AD851,CALC_CONN_TEB0187_REV01!F:M,8,0),IF(IFERROR(IF(AD851=AH851,AI851,AH851),"---")="---","---",IF(COUNTIF(CALC_CONN_TEB0187_REV01!F:F,IFERROR(IF(AD851=AH851,AI851,AH851),"---"))&gt;0,"---",IFERROR(IF(AD851=AH851,AI851,AH851),"---")))))=1,IF(AH851&lt;&gt;"---",VLOOKUP(AD851,CALC_CONN_TEB0187_REV01!F:M,8,0),IF(IFERROR(IF(AD851=AH851,AI851,AH851),"---")="---","---",IF(COUNTIF(CALC_CONN_TEB0187_REV01!F:F,IFERROR(IF(AD851=AH851,AI851,AH851),"---"))&gt;0,"---",IFERROR(IF(AD851=AH851,AI851,AH851),"---")))),"---")</f>
        <v>---</v>
      </c>
      <c r="AK851" t="e">
        <f>IF(COUNTIF(CALC_CONN_TEB0187_REV01!F:F,IF(AH851&lt;&gt;"---",VLOOKUP(AD851,CALC_CONN_TEB0187_REV01!F:M,8,0),IF(IFERROR(IF(AD851=AH851,AI851,AH851),"---")="---","---",IF(COUNTIF(CALC_CONN_TEB0187_REV01!F:F,IFERROR(IF(AD851=AH851,AI851,AH851),"---"))&gt;0,"---",IFERROR(IF(AD851=AH851,AI851,AH851),"---")))))=0,IF(AH851&lt;&gt;"---",VLOOKUP(AD851,CALC_CONN_TEB0187_REV01!F:M,8,0),IF(IFERROR(IF(AD851=AH851,AI851,AH851),"---")="---","---",IF(COUNTIF(CALC_CONN_TEB0187_REV01!F:F,IFERROR(IF(AD851=AH851,AI851,AH851),"---"))&gt;0,"---",IFERROR(IF(AD851=AH851,AI851,AH851),"---")))),"---")</f>
        <v>#N/A</v>
      </c>
      <c r="AL851" t="str">
        <f t="shared" si="179"/>
        <v>--</v>
      </c>
      <c r="AM851">
        <f t="shared" si="180"/>
        <v>0</v>
      </c>
      <c r="AT851">
        <f t="shared" si="173"/>
        <v>0</v>
      </c>
      <c r="AU851">
        <f t="shared" si="174"/>
        <v>0</v>
      </c>
    </row>
    <row r="852" spans="1:47" x14ac:dyDescent="0.25">
      <c r="A852" t="str">
        <f t="shared" si="169"/>
        <v>J9-3</v>
      </c>
      <c r="B852" t="str">
        <f t="shared" si="170"/>
        <v>DCDC_SCL</v>
      </c>
      <c r="C852" t="str">
        <f t="shared" si="171"/>
        <v>J9-DCDC_SCL</v>
      </c>
      <c r="D852" t="str">
        <f t="shared" si="172"/>
        <v>J9-3</v>
      </c>
      <c r="E852" t="s">
        <v>3064</v>
      </c>
      <c r="F852">
        <v>3</v>
      </c>
      <c r="G852" t="s">
        <v>925</v>
      </c>
      <c r="L852" t="s">
        <v>4474</v>
      </c>
      <c r="M852" t="s">
        <v>428</v>
      </c>
      <c r="N852">
        <v>3.3323</v>
      </c>
      <c r="AA852">
        <f t="shared" si="181"/>
        <v>847</v>
      </c>
      <c r="AB852" t="str">
        <f>B2B!B849</f>
        <v>J4</v>
      </c>
      <c r="AC852" t="str">
        <f>B2B!C849</f>
        <v>C7</v>
      </c>
      <c r="AD852" t="str">
        <f t="shared" si="175"/>
        <v>J4-C7</v>
      </c>
      <c r="AE852" t="e">
        <f t="shared" si="176"/>
        <v>#N/A</v>
      </c>
      <c r="AG852" t="str">
        <f t="shared" si="177"/>
        <v>--</v>
      </c>
      <c r="AH852" t="str">
        <f t="shared" si="178"/>
        <v>--</v>
      </c>
      <c r="AI852" t="str">
        <f>IFERROR(IF(IF(AG852="--",INDEX(D:D,MATCH(AE852,INDEX(B:B,MATCH(AE852,B:B,)+1):B11366,)+MATCH(AE852,B:B,)))=AD852,VLOOKUP(AE852,B:D,3,0),IF(AG852="--",INDEX(D:D,MATCH(AE852,INDEX(B:B,MATCH(AE852,B:B,)+1):B11366,)+MATCH(AE852,B:B,)),"---")),"---")</f>
        <v>---</v>
      </c>
      <c r="AJ852" t="str">
        <f>IF(COUNTIF(CALC_CONN_TEB0187_REV01!F:F,IF(AH852&lt;&gt;"---",VLOOKUP(AD852,CALC_CONN_TEB0187_REV01!F:M,8,0),IF(IFERROR(IF(AD852=AH852,AI852,AH852),"---")="---","---",IF(COUNTIF(CALC_CONN_TEB0187_REV01!F:F,IFERROR(IF(AD852=AH852,AI852,AH852),"---"))&gt;0,"---",IFERROR(IF(AD852=AH852,AI852,AH852),"---")))))=1,IF(AH852&lt;&gt;"---",VLOOKUP(AD852,CALC_CONN_TEB0187_REV01!F:M,8,0),IF(IFERROR(IF(AD852=AH852,AI852,AH852),"---")="---","---",IF(COUNTIF(CALC_CONN_TEB0187_REV01!F:F,IFERROR(IF(AD852=AH852,AI852,AH852),"---"))&gt;0,"---",IFERROR(IF(AD852=AH852,AI852,AH852),"---")))),"---")</f>
        <v>---</v>
      </c>
      <c r="AK852" t="e">
        <f>IF(COUNTIF(CALC_CONN_TEB0187_REV01!F:F,IF(AH852&lt;&gt;"---",VLOOKUP(AD852,CALC_CONN_TEB0187_REV01!F:M,8,0),IF(IFERROR(IF(AD852=AH852,AI852,AH852),"---")="---","---",IF(COUNTIF(CALC_CONN_TEB0187_REV01!F:F,IFERROR(IF(AD852=AH852,AI852,AH852),"---"))&gt;0,"---",IFERROR(IF(AD852=AH852,AI852,AH852),"---")))))=0,IF(AH852&lt;&gt;"---",VLOOKUP(AD852,CALC_CONN_TEB0187_REV01!F:M,8,0),IF(IFERROR(IF(AD852=AH852,AI852,AH852),"---")="---","---",IF(COUNTIF(CALC_CONN_TEB0187_REV01!F:F,IFERROR(IF(AD852=AH852,AI852,AH852),"---"))&gt;0,"---",IFERROR(IF(AD852=AH852,AI852,AH852),"---")))),"---")</f>
        <v>#N/A</v>
      </c>
      <c r="AL852" t="str">
        <f t="shared" si="179"/>
        <v>--</v>
      </c>
      <c r="AM852">
        <f t="shared" si="180"/>
        <v>0</v>
      </c>
      <c r="AT852" t="str">
        <f t="shared" si="173"/>
        <v>DCDC_SCL</v>
      </c>
      <c r="AU852" t="str">
        <f t="shared" si="174"/>
        <v>--</v>
      </c>
    </row>
    <row r="853" spans="1:47" x14ac:dyDescent="0.25">
      <c r="A853" t="str">
        <f t="shared" si="169"/>
        <v>J9-4</v>
      </c>
      <c r="B853" t="str">
        <f t="shared" si="170"/>
        <v>NetJ9_4</v>
      </c>
      <c r="C853" t="str">
        <f t="shared" si="171"/>
        <v>J9-NetJ9_4</v>
      </c>
      <c r="D853" t="str">
        <f t="shared" si="172"/>
        <v>J9-4</v>
      </c>
      <c r="E853" t="s">
        <v>3064</v>
      </c>
      <c r="F853">
        <v>4</v>
      </c>
      <c r="G853" t="s">
        <v>4292</v>
      </c>
      <c r="L853" t="s">
        <v>4475</v>
      </c>
      <c r="M853" t="s">
        <v>428</v>
      </c>
      <c r="N853">
        <v>3.8054999999999999</v>
      </c>
      <c r="AA853">
        <f t="shared" si="181"/>
        <v>848</v>
      </c>
      <c r="AB853" t="str">
        <f>B2B!B850</f>
        <v>J4</v>
      </c>
      <c r="AC853" t="str">
        <f>B2B!C850</f>
        <v>C8</v>
      </c>
      <c r="AD853" t="str">
        <f t="shared" si="175"/>
        <v>J4-C8</v>
      </c>
      <c r="AE853" t="e">
        <f t="shared" si="176"/>
        <v>#N/A</v>
      </c>
      <c r="AG853" t="str">
        <f t="shared" si="177"/>
        <v>--</v>
      </c>
      <c r="AH853" t="str">
        <f t="shared" si="178"/>
        <v>--</v>
      </c>
      <c r="AI853" t="str">
        <f>IFERROR(IF(IF(AG853="--",INDEX(D:D,MATCH(AE853,INDEX(B:B,MATCH(AE853,B:B,)+1):B11367,)+MATCH(AE853,B:B,)))=AD853,VLOOKUP(AE853,B:D,3,0),IF(AG853="--",INDEX(D:D,MATCH(AE853,INDEX(B:B,MATCH(AE853,B:B,)+1):B11367,)+MATCH(AE853,B:B,)),"---")),"---")</f>
        <v>---</v>
      </c>
      <c r="AJ853" t="str">
        <f>IF(COUNTIF(CALC_CONN_TEB0187_REV01!F:F,IF(AH853&lt;&gt;"---",VLOOKUP(AD853,CALC_CONN_TEB0187_REV01!F:M,8,0),IF(IFERROR(IF(AD853=AH853,AI853,AH853),"---")="---","---",IF(COUNTIF(CALC_CONN_TEB0187_REV01!F:F,IFERROR(IF(AD853=AH853,AI853,AH853),"---"))&gt;0,"---",IFERROR(IF(AD853=AH853,AI853,AH853),"---")))))=1,IF(AH853&lt;&gt;"---",VLOOKUP(AD853,CALC_CONN_TEB0187_REV01!F:M,8,0),IF(IFERROR(IF(AD853=AH853,AI853,AH853),"---")="---","---",IF(COUNTIF(CALC_CONN_TEB0187_REV01!F:F,IFERROR(IF(AD853=AH853,AI853,AH853),"---"))&gt;0,"---",IFERROR(IF(AD853=AH853,AI853,AH853),"---")))),"---")</f>
        <v>---</v>
      </c>
      <c r="AK853" t="e">
        <f>IF(COUNTIF(CALC_CONN_TEB0187_REV01!F:F,IF(AH853&lt;&gt;"---",VLOOKUP(AD853,CALC_CONN_TEB0187_REV01!F:M,8,0),IF(IFERROR(IF(AD853=AH853,AI853,AH853),"---")="---","---",IF(COUNTIF(CALC_CONN_TEB0187_REV01!F:F,IFERROR(IF(AD853=AH853,AI853,AH853),"---"))&gt;0,"---",IFERROR(IF(AD853=AH853,AI853,AH853),"---")))))=0,IF(AH853&lt;&gt;"---",VLOOKUP(AD853,CALC_CONN_TEB0187_REV01!F:M,8,0),IF(IFERROR(IF(AD853=AH853,AI853,AH853),"---")="---","---",IF(COUNTIF(CALC_CONN_TEB0187_REV01!F:F,IFERROR(IF(AD853=AH853,AI853,AH853),"---"))&gt;0,"---",IFERROR(IF(AD853=AH853,AI853,AH853),"---")))),"---")</f>
        <v>#N/A</v>
      </c>
      <c r="AL853" t="str">
        <f t="shared" si="179"/>
        <v>--</v>
      </c>
      <c r="AM853">
        <f t="shared" si="180"/>
        <v>0</v>
      </c>
      <c r="AT853" t="str">
        <f t="shared" si="173"/>
        <v>NetJ9_4</v>
      </c>
      <c r="AU853" t="str">
        <f t="shared" si="174"/>
        <v>--</v>
      </c>
    </row>
    <row r="854" spans="1:47" x14ac:dyDescent="0.25">
      <c r="A854" t="str">
        <f t="shared" si="169"/>
        <v>J10-1</v>
      </c>
      <c r="B854" t="str">
        <f t="shared" si="170"/>
        <v>PLL_SDA</v>
      </c>
      <c r="C854" t="str">
        <f t="shared" si="171"/>
        <v>J10-PLL_SDA</v>
      </c>
      <c r="D854" t="str">
        <f t="shared" si="172"/>
        <v>J10-1</v>
      </c>
      <c r="E854" t="s">
        <v>3065</v>
      </c>
      <c r="F854">
        <v>1</v>
      </c>
      <c r="G854" t="s">
        <v>4401</v>
      </c>
      <c r="L854" t="s">
        <v>4476</v>
      </c>
      <c r="M854" t="s">
        <v>428</v>
      </c>
      <c r="N854">
        <v>1.9020999999999999</v>
      </c>
      <c r="AA854">
        <f t="shared" si="181"/>
        <v>849</v>
      </c>
      <c r="AB854" t="str">
        <f>B2B!B851</f>
        <v>J4</v>
      </c>
      <c r="AC854" t="str">
        <f>B2B!C851</f>
        <v>C9</v>
      </c>
      <c r="AD854" t="str">
        <f t="shared" si="175"/>
        <v>J4-C9</v>
      </c>
      <c r="AE854" t="e">
        <f t="shared" si="176"/>
        <v>#N/A</v>
      </c>
      <c r="AG854" t="str">
        <f t="shared" si="177"/>
        <v>--</v>
      </c>
      <c r="AH854" t="str">
        <f t="shared" si="178"/>
        <v>--</v>
      </c>
      <c r="AI854" t="str">
        <f>IFERROR(IF(IF(AG854="--",INDEX(D:D,MATCH(AE854,INDEX(B:B,MATCH(AE854,B:B,)+1):B11368,)+MATCH(AE854,B:B,)))=AD854,VLOOKUP(AE854,B:D,3,0),IF(AG854="--",INDEX(D:D,MATCH(AE854,INDEX(B:B,MATCH(AE854,B:B,)+1):B11368,)+MATCH(AE854,B:B,)),"---")),"---")</f>
        <v>---</v>
      </c>
      <c r="AJ854" t="str">
        <f>IF(COUNTIF(CALC_CONN_TEB0187_REV01!F:F,IF(AH854&lt;&gt;"---",VLOOKUP(AD854,CALC_CONN_TEB0187_REV01!F:M,8,0),IF(IFERROR(IF(AD854=AH854,AI854,AH854),"---")="---","---",IF(COUNTIF(CALC_CONN_TEB0187_REV01!F:F,IFERROR(IF(AD854=AH854,AI854,AH854),"---"))&gt;0,"---",IFERROR(IF(AD854=AH854,AI854,AH854),"---")))))=1,IF(AH854&lt;&gt;"---",VLOOKUP(AD854,CALC_CONN_TEB0187_REV01!F:M,8,0),IF(IFERROR(IF(AD854=AH854,AI854,AH854),"---")="---","---",IF(COUNTIF(CALC_CONN_TEB0187_REV01!F:F,IFERROR(IF(AD854=AH854,AI854,AH854),"---"))&gt;0,"---",IFERROR(IF(AD854=AH854,AI854,AH854),"---")))),"---")</f>
        <v>---</v>
      </c>
      <c r="AK854" t="e">
        <f>IF(COUNTIF(CALC_CONN_TEB0187_REV01!F:F,IF(AH854&lt;&gt;"---",VLOOKUP(AD854,CALC_CONN_TEB0187_REV01!F:M,8,0),IF(IFERROR(IF(AD854=AH854,AI854,AH854),"---")="---","---",IF(COUNTIF(CALC_CONN_TEB0187_REV01!F:F,IFERROR(IF(AD854=AH854,AI854,AH854),"---"))&gt;0,"---",IFERROR(IF(AD854=AH854,AI854,AH854),"---")))))=0,IF(AH854&lt;&gt;"---",VLOOKUP(AD854,CALC_CONN_TEB0187_REV01!F:M,8,0),IF(IFERROR(IF(AD854=AH854,AI854,AH854),"---")="---","---",IF(COUNTIF(CALC_CONN_TEB0187_REV01!F:F,IFERROR(IF(AD854=AH854,AI854,AH854),"---"))&gt;0,"---",IFERROR(IF(AD854=AH854,AI854,AH854),"---")))),"---")</f>
        <v>#N/A</v>
      </c>
      <c r="AL854" t="str">
        <f t="shared" si="179"/>
        <v>--</v>
      </c>
      <c r="AM854">
        <f t="shared" si="180"/>
        <v>0</v>
      </c>
      <c r="AT854" t="str">
        <f t="shared" si="173"/>
        <v>PLL_SDA</v>
      </c>
      <c r="AU854" t="str">
        <f t="shared" si="174"/>
        <v>--</v>
      </c>
    </row>
    <row r="855" spans="1:47" x14ac:dyDescent="0.25">
      <c r="A855" t="str">
        <f t="shared" si="169"/>
        <v>J10-2</v>
      </c>
      <c r="B855" t="str">
        <f t="shared" si="170"/>
        <v>GND</v>
      </c>
      <c r="C855" t="str">
        <f t="shared" si="171"/>
        <v>J10-GND</v>
      </c>
      <c r="D855" t="str">
        <f t="shared" si="172"/>
        <v>J10-2</v>
      </c>
      <c r="E855" t="s">
        <v>3065</v>
      </c>
      <c r="F855">
        <v>2</v>
      </c>
      <c r="G855" t="s">
        <v>433</v>
      </c>
      <c r="L855" t="s">
        <v>4407</v>
      </c>
      <c r="M855" t="s">
        <v>428</v>
      </c>
      <c r="N855">
        <v>7.4810999999999996</v>
      </c>
      <c r="AA855">
        <f t="shared" si="181"/>
        <v>850</v>
      </c>
      <c r="AB855" t="str">
        <f>B2B!B852</f>
        <v>J4</v>
      </c>
      <c r="AC855" t="str">
        <f>B2B!C852</f>
        <v>C10</v>
      </c>
      <c r="AD855" t="str">
        <f t="shared" si="175"/>
        <v>J4-C10</v>
      </c>
      <c r="AE855" t="e">
        <f t="shared" si="176"/>
        <v>#N/A</v>
      </c>
      <c r="AG855" t="str">
        <f t="shared" si="177"/>
        <v>--</v>
      </c>
      <c r="AH855" t="str">
        <f t="shared" si="178"/>
        <v>--</v>
      </c>
      <c r="AI855" t="str">
        <f>IFERROR(IF(IF(AG855="--",INDEX(D:D,MATCH(AE855,INDEX(B:B,MATCH(AE855,B:B,)+1):B11369,)+MATCH(AE855,B:B,)))=AD855,VLOOKUP(AE855,B:D,3,0),IF(AG855="--",INDEX(D:D,MATCH(AE855,INDEX(B:B,MATCH(AE855,B:B,)+1):B11369,)+MATCH(AE855,B:B,)),"---")),"---")</f>
        <v>---</v>
      </c>
      <c r="AJ855" t="str">
        <f>IF(COUNTIF(CALC_CONN_TEB0187_REV01!F:F,IF(AH855&lt;&gt;"---",VLOOKUP(AD855,CALC_CONN_TEB0187_REV01!F:M,8,0),IF(IFERROR(IF(AD855=AH855,AI855,AH855),"---")="---","---",IF(COUNTIF(CALC_CONN_TEB0187_REV01!F:F,IFERROR(IF(AD855=AH855,AI855,AH855),"---"))&gt;0,"---",IFERROR(IF(AD855=AH855,AI855,AH855),"---")))))=1,IF(AH855&lt;&gt;"---",VLOOKUP(AD855,CALC_CONN_TEB0187_REV01!F:M,8,0),IF(IFERROR(IF(AD855=AH855,AI855,AH855),"---")="---","---",IF(COUNTIF(CALC_CONN_TEB0187_REV01!F:F,IFERROR(IF(AD855=AH855,AI855,AH855),"---"))&gt;0,"---",IFERROR(IF(AD855=AH855,AI855,AH855),"---")))),"---")</f>
        <v>---</v>
      </c>
      <c r="AK855" t="e">
        <f>IF(COUNTIF(CALC_CONN_TEB0187_REV01!F:F,IF(AH855&lt;&gt;"---",VLOOKUP(AD855,CALC_CONN_TEB0187_REV01!F:M,8,0),IF(IFERROR(IF(AD855=AH855,AI855,AH855),"---")="---","---",IF(COUNTIF(CALC_CONN_TEB0187_REV01!F:F,IFERROR(IF(AD855=AH855,AI855,AH855),"---"))&gt;0,"---",IFERROR(IF(AD855=AH855,AI855,AH855),"---")))))=0,IF(AH855&lt;&gt;"---",VLOOKUP(AD855,CALC_CONN_TEB0187_REV01!F:M,8,0),IF(IFERROR(IF(AD855=AH855,AI855,AH855),"---")="---","---",IF(COUNTIF(CALC_CONN_TEB0187_REV01!F:F,IFERROR(IF(AD855=AH855,AI855,AH855),"---"))&gt;0,"---",IFERROR(IF(AD855=AH855,AI855,AH855),"---")))),"---")</f>
        <v>#N/A</v>
      </c>
      <c r="AL855" t="str">
        <f t="shared" si="179"/>
        <v>--</v>
      </c>
      <c r="AM855">
        <f t="shared" si="180"/>
        <v>0</v>
      </c>
      <c r="AT855">
        <f t="shared" si="173"/>
        <v>0</v>
      </c>
      <c r="AU855">
        <f t="shared" si="174"/>
        <v>0</v>
      </c>
    </row>
    <row r="856" spans="1:47" x14ac:dyDescent="0.25">
      <c r="A856" t="str">
        <f t="shared" si="169"/>
        <v>J10-3</v>
      </c>
      <c r="B856" t="str">
        <f t="shared" si="170"/>
        <v>PLL_SCL</v>
      </c>
      <c r="C856" t="str">
        <f t="shared" si="171"/>
        <v>J10-PLL_SCL</v>
      </c>
      <c r="D856" t="str">
        <f t="shared" si="172"/>
        <v>J10-3</v>
      </c>
      <c r="E856" t="s">
        <v>3065</v>
      </c>
      <c r="F856">
        <v>3</v>
      </c>
      <c r="G856" t="s">
        <v>4399</v>
      </c>
      <c r="L856" t="s">
        <v>4411</v>
      </c>
      <c r="M856" t="s">
        <v>428</v>
      </c>
      <c r="N856">
        <v>10.7369</v>
      </c>
      <c r="AA856">
        <f t="shared" si="181"/>
        <v>851</v>
      </c>
      <c r="AB856" t="str">
        <f>B2B!B853</f>
        <v>J4</v>
      </c>
      <c r="AC856" t="str">
        <f>B2B!C853</f>
        <v>C11</v>
      </c>
      <c r="AD856" t="str">
        <f t="shared" si="175"/>
        <v>J4-C11</v>
      </c>
      <c r="AE856" t="e">
        <f t="shared" si="176"/>
        <v>#N/A</v>
      </c>
      <c r="AG856" t="str">
        <f t="shared" si="177"/>
        <v>--</v>
      </c>
      <c r="AH856" t="str">
        <f t="shared" si="178"/>
        <v>--</v>
      </c>
      <c r="AI856" t="str">
        <f>IFERROR(IF(IF(AG856="--",INDEX(D:D,MATCH(AE856,INDEX(B:B,MATCH(AE856,B:B,)+1):B11370,)+MATCH(AE856,B:B,)))=AD856,VLOOKUP(AE856,B:D,3,0),IF(AG856="--",INDEX(D:D,MATCH(AE856,INDEX(B:B,MATCH(AE856,B:B,)+1):B11370,)+MATCH(AE856,B:B,)),"---")),"---")</f>
        <v>---</v>
      </c>
      <c r="AJ856" t="str">
        <f>IF(COUNTIF(CALC_CONN_TEB0187_REV01!F:F,IF(AH856&lt;&gt;"---",VLOOKUP(AD856,CALC_CONN_TEB0187_REV01!F:M,8,0),IF(IFERROR(IF(AD856=AH856,AI856,AH856),"---")="---","---",IF(COUNTIF(CALC_CONN_TEB0187_REV01!F:F,IFERROR(IF(AD856=AH856,AI856,AH856),"---"))&gt;0,"---",IFERROR(IF(AD856=AH856,AI856,AH856),"---")))))=1,IF(AH856&lt;&gt;"---",VLOOKUP(AD856,CALC_CONN_TEB0187_REV01!F:M,8,0),IF(IFERROR(IF(AD856=AH856,AI856,AH856),"---")="---","---",IF(COUNTIF(CALC_CONN_TEB0187_REV01!F:F,IFERROR(IF(AD856=AH856,AI856,AH856),"---"))&gt;0,"---",IFERROR(IF(AD856=AH856,AI856,AH856),"---")))),"---")</f>
        <v>---</v>
      </c>
      <c r="AK856" t="e">
        <f>IF(COUNTIF(CALC_CONN_TEB0187_REV01!F:F,IF(AH856&lt;&gt;"---",VLOOKUP(AD856,CALC_CONN_TEB0187_REV01!F:M,8,0),IF(IFERROR(IF(AD856=AH856,AI856,AH856),"---")="---","---",IF(COUNTIF(CALC_CONN_TEB0187_REV01!F:F,IFERROR(IF(AD856=AH856,AI856,AH856),"---"))&gt;0,"---",IFERROR(IF(AD856=AH856,AI856,AH856),"---")))))=0,IF(AH856&lt;&gt;"---",VLOOKUP(AD856,CALC_CONN_TEB0187_REV01!F:M,8,0),IF(IFERROR(IF(AD856=AH856,AI856,AH856),"---")="---","---",IF(COUNTIF(CALC_CONN_TEB0187_REV01!F:F,IFERROR(IF(AD856=AH856,AI856,AH856),"---"))&gt;0,"---",IFERROR(IF(AD856=AH856,AI856,AH856),"---")))),"---")</f>
        <v>#N/A</v>
      </c>
      <c r="AL856" t="str">
        <f t="shared" si="179"/>
        <v>--</v>
      </c>
      <c r="AM856">
        <f t="shared" si="180"/>
        <v>0</v>
      </c>
      <c r="AT856" t="str">
        <f t="shared" si="173"/>
        <v>PLL_SCL</v>
      </c>
      <c r="AU856" t="str">
        <f t="shared" si="174"/>
        <v>--</v>
      </c>
    </row>
    <row r="857" spans="1:47" x14ac:dyDescent="0.25">
      <c r="A857" t="str">
        <f t="shared" si="169"/>
        <v>J10-4</v>
      </c>
      <c r="B857" t="str">
        <f t="shared" si="170"/>
        <v>NetJ10_4</v>
      </c>
      <c r="C857" t="str">
        <f t="shared" si="171"/>
        <v>J10-NetJ10_4</v>
      </c>
      <c r="D857" t="str">
        <f t="shared" si="172"/>
        <v>J10-4</v>
      </c>
      <c r="E857" t="s">
        <v>3065</v>
      </c>
      <c r="F857">
        <v>4</v>
      </c>
      <c r="G857" t="s">
        <v>4274</v>
      </c>
      <c r="L857" t="s">
        <v>4477</v>
      </c>
      <c r="M857" t="s">
        <v>428</v>
      </c>
      <c r="N857">
        <v>1.7039</v>
      </c>
      <c r="AA857">
        <f t="shared" si="181"/>
        <v>852</v>
      </c>
      <c r="AB857" t="str">
        <f>B2B!B854</f>
        <v>J4</v>
      </c>
      <c r="AC857" t="str">
        <f>B2B!C854</f>
        <v>C12</v>
      </c>
      <c r="AD857" t="str">
        <f t="shared" si="175"/>
        <v>J4-C12</v>
      </c>
      <c r="AE857" t="e">
        <f t="shared" si="176"/>
        <v>#N/A</v>
      </c>
      <c r="AG857" t="str">
        <f t="shared" si="177"/>
        <v>--</v>
      </c>
      <c r="AH857" t="str">
        <f t="shared" si="178"/>
        <v>--</v>
      </c>
      <c r="AI857" t="str">
        <f>IFERROR(IF(IF(AG857="--",INDEX(D:D,MATCH(AE857,INDEX(B:B,MATCH(AE857,B:B,)+1):B11371,)+MATCH(AE857,B:B,)))=AD857,VLOOKUP(AE857,B:D,3,0),IF(AG857="--",INDEX(D:D,MATCH(AE857,INDEX(B:B,MATCH(AE857,B:B,)+1):B11371,)+MATCH(AE857,B:B,)),"---")),"---")</f>
        <v>---</v>
      </c>
      <c r="AJ857" t="str">
        <f>IF(COUNTIF(CALC_CONN_TEB0187_REV01!F:F,IF(AH857&lt;&gt;"---",VLOOKUP(AD857,CALC_CONN_TEB0187_REV01!F:M,8,0),IF(IFERROR(IF(AD857=AH857,AI857,AH857),"---")="---","---",IF(COUNTIF(CALC_CONN_TEB0187_REV01!F:F,IFERROR(IF(AD857=AH857,AI857,AH857),"---"))&gt;0,"---",IFERROR(IF(AD857=AH857,AI857,AH857),"---")))))=1,IF(AH857&lt;&gt;"---",VLOOKUP(AD857,CALC_CONN_TEB0187_REV01!F:M,8,0),IF(IFERROR(IF(AD857=AH857,AI857,AH857),"---")="---","---",IF(COUNTIF(CALC_CONN_TEB0187_REV01!F:F,IFERROR(IF(AD857=AH857,AI857,AH857),"---"))&gt;0,"---",IFERROR(IF(AD857=AH857,AI857,AH857),"---")))),"---")</f>
        <v>---</v>
      </c>
      <c r="AK857" t="e">
        <f>IF(COUNTIF(CALC_CONN_TEB0187_REV01!F:F,IF(AH857&lt;&gt;"---",VLOOKUP(AD857,CALC_CONN_TEB0187_REV01!F:M,8,0),IF(IFERROR(IF(AD857=AH857,AI857,AH857),"---")="---","---",IF(COUNTIF(CALC_CONN_TEB0187_REV01!F:F,IFERROR(IF(AD857=AH857,AI857,AH857),"---"))&gt;0,"---",IFERROR(IF(AD857=AH857,AI857,AH857),"---")))))=0,IF(AH857&lt;&gt;"---",VLOOKUP(AD857,CALC_CONN_TEB0187_REV01!F:M,8,0),IF(IFERROR(IF(AD857=AH857,AI857,AH857),"---")="---","---",IF(COUNTIF(CALC_CONN_TEB0187_REV01!F:F,IFERROR(IF(AD857=AH857,AI857,AH857),"---"))&gt;0,"---",IFERROR(IF(AD857=AH857,AI857,AH857),"---")))),"---")</f>
        <v>#N/A</v>
      </c>
      <c r="AL857" t="str">
        <f t="shared" si="179"/>
        <v>--</v>
      </c>
      <c r="AM857">
        <f t="shared" si="180"/>
        <v>0</v>
      </c>
      <c r="AT857" t="str">
        <f t="shared" si="173"/>
        <v>NetJ10_4</v>
      </c>
      <c r="AU857" t="str">
        <f t="shared" si="174"/>
        <v>--</v>
      </c>
    </row>
    <row r="858" spans="1:47" x14ac:dyDescent="0.25">
      <c r="A858" t="str">
        <f t="shared" si="169"/>
        <v>J11-1</v>
      </c>
      <c r="B858" t="str">
        <f t="shared" si="170"/>
        <v>HDMI_TX2_P</v>
      </c>
      <c r="C858" t="str">
        <f t="shared" si="171"/>
        <v>J11-HDMI_TX2_P</v>
      </c>
      <c r="D858" t="str">
        <f t="shared" si="172"/>
        <v>J11-1</v>
      </c>
      <c r="E858" t="s">
        <v>3066</v>
      </c>
      <c r="F858">
        <v>1</v>
      </c>
      <c r="G858" t="s">
        <v>4126</v>
      </c>
      <c r="L858" t="s">
        <v>4478</v>
      </c>
      <c r="M858" t="s">
        <v>428</v>
      </c>
      <c r="N858">
        <v>12.044600000000001</v>
      </c>
      <c r="AA858">
        <f t="shared" si="181"/>
        <v>853</v>
      </c>
      <c r="AB858" t="str">
        <f>B2B!B855</f>
        <v>J4</v>
      </c>
      <c r="AC858" t="str">
        <f>B2B!C855</f>
        <v>C13</v>
      </c>
      <c r="AD858" t="str">
        <f t="shared" si="175"/>
        <v>J4-C13</v>
      </c>
      <c r="AE858" t="e">
        <f t="shared" si="176"/>
        <v>#N/A</v>
      </c>
      <c r="AG858" t="str">
        <f t="shared" si="177"/>
        <v>--</v>
      </c>
      <c r="AH858" t="str">
        <f t="shared" si="178"/>
        <v>--</v>
      </c>
      <c r="AI858" t="str">
        <f>IFERROR(IF(IF(AG858="--",INDEX(D:D,MATCH(AE858,INDEX(B:B,MATCH(AE858,B:B,)+1):B11372,)+MATCH(AE858,B:B,)))=AD858,VLOOKUP(AE858,B:D,3,0),IF(AG858="--",INDEX(D:D,MATCH(AE858,INDEX(B:B,MATCH(AE858,B:B,)+1):B11372,)+MATCH(AE858,B:B,)),"---")),"---")</f>
        <v>---</v>
      </c>
      <c r="AJ858" t="str">
        <f>IF(COUNTIF(CALC_CONN_TEB0187_REV01!F:F,IF(AH858&lt;&gt;"---",VLOOKUP(AD858,CALC_CONN_TEB0187_REV01!F:M,8,0),IF(IFERROR(IF(AD858=AH858,AI858,AH858),"---")="---","---",IF(COUNTIF(CALC_CONN_TEB0187_REV01!F:F,IFERROR(IF(AD858=AH858,AI858,AH858),"---"))&gt;0,"---",IFERROR(IF(AD858=AH858,AI858,AH858),"---")))))=1,IF(AH858&lt;&gt;"---",VLOOKUP(AD858,CALC_CONN_TEB0187_REV01!F:M,8,0),IF(IFERROR(IF(AD858=AH858,AI858,AH858),"---")="---","---",IF(COUNTIF(CALC_CONN_TEB0187_REV01!F:F,IFERROR(IF(AD858=AH858,AI858,AH858),"---"))&gt;0,"---",IFERROR(IF(AD858=AH858,AI858,AH858),"---")))),"---")</f>
        <v>---</v>
      </c>
      <c r="AK858" t="e">
        <f>IF(COUNTIF(CALC_CONN_TEB0187_REV01!F:F,IF(AH858&lt;&gt;"---",VLOOKUP(AD858,CALC_CONN_TEB0187_REV01!F:M,8,0),IF(IFERROR(IF(AD858=AH858,AI858,AH858),"---")="---","---",IF(COUNTIF(CALC_CONN_TEB0187_REV01!F:F,IFERROR(IF(AD858=AH858,AI858,AH858),"---"))&gt;0,"---",IFERROR(IF(AD858=AH858,AI858,AH858),"---")))))=0,IF(AH858&lt;&gt;"---",VLOOKUP(AD858,CALC_CONN_TEB0187_REV01!F:M,8,0),IF(IFERROR(IF(AD858=AH858,AI858,AH858),"---")="---","---",IF(COUNTIF(CALC_CONN_TEB0187_REV01!F:F,IFERROR(IF(AD858=AH858,AI858,AH858),"---"))&gt;0,"---",IFERROR(IF(AD858=AH858,AI858,AH858),"---")))),"---")</f>
        <v>#N/A</v>
      </c>
      <c r="AL858" t="str">
        <f t="shared" si="179"/>
        <v>--</v>
      </c>
      <c r="AM858">
        <f t="shared" si="180"/>
        <v>0</v>
      </c>
      <c r="AT858" t="str">
        <f t="shared" si="173"/>
        <v>HDMI_TX2_P</v>
      </c>
      <c r="AU858" t="str">
        <f t="shared" si="174"/>
        <v>--</v>
      </c>
    </row>
    <row r="859" spans="1:47" x14ac:dyDescent="0.25">
      <c r="A859" t="str">
        <f t="shared" si="169"/>
        <v>J11-2</v>
      </c>
      <c r="B859" t="str">
        <f t="shared" si="170"/>
        <v>GND</v>
      </c>
      <c r="C859" t="str">
        <f t="shared" si="171"/>
        <v>J11-GND</v>
      </c>
      <c r="D859" t="str">
        <f t="shared" si="172"/>
        <v>J11-2</v>
      </c>
      <c r="E859" t="s">
        <v>3066</v>
      </c>
      <c r="F859">
        <v>2</v>
      </c>
      <c r="G859" t="s">
        <v>433</v>
      </c>
      <c r="L859" t="s">
        <v>4479</v>
      </c>
      <c r="M859" t="s">
        <v>428</v>
      </c>
      <c r="N859">
        <v>2.4321999999999999</v>
      </c>
      <c r="AA859">
        <f t="shared" si="181"/>
        <v>854</v>
      </c>
      <c r="AB859" t="str">
        <f>B2B!B856</f>
        <v>J4</v>
      </c>
      <c r="AC859" t="str">
        <f>B2B!C856</f>
        <v>C14</v>
      </c>
      <c r="AD859" t="str">
        <f t="shared" si="175"/>
        <v>J4-C14</v>
      </c>
      <c r="AE859" t="e">
        <f t="shared" si="176"/>
        <v>#N/A</v>
      </c>
      <c r="AG859" t="str">
        <f t="shared" si="177"/>
        <v>--</v>
      </c>
      <c r="AH859" t="str">
        <f t="shared" si="178"/>
        <v>--</v>
      </c>
      <c r="AI859" t="str">
        <f>IFERROR(IF(IF(AG859="--",INDEX(D:D,MATCH(AE859,INDEX(B:B,MATCH(AE859,B:B,)+1):B11373,)+MATCH(AE859,B:B,)))=AD859,VLOOKUP(AE859,B:D,3,0),IF(AG859="--",INDEX(D:D,MATCH(AE859,INDEX(B:B,MATCH(AE859,B:B,)+1):B11373,)+MATCH(AE859,B:B,)),"---")),"---")</f>
        <v>---</v>
      </c>
      <c r="AJ859" t="str">
        <f>IF(COUNTIF(CALC_CONN_TEB0187_REV01!F:F,IF(AH859&lt;&gt;"---",VLOOKUP(AD859,CALC_CONN_TEB0187_REV01!F:M,8,0),IF(IFERROR(IF(AD859=AH859,AI859,AH859),"---")="---","---",IF(COUNTIF(CALC_CONN_TEB0187_REV01!F:F,IFERROR(IF(AD859=AH859,AI859,AH859),"---"))&gt;0,"---",IFERROR(IF(AD859=AH859,AI859,AH859),"---")))))=1,IF(AH859&lt;&gt;"---",VLOOKUP(AD859,CALC_CONN_TEB0187_REV01!F:M,8,0),IF(IFERROR(IF(AD859=AH859,AI859,AH859),"---")="---","---",IF(COUNTIF(CALC_CONN_TEB0187_REV01!F:F,IFERROR(IF(AD859=AH859,AI859,AH859),"---"))&gt;0,"---",IFERROR(IF(AD859=AH859,AI859,AH859),"---")))),"---")</f>
        <v>---</v>
      </c>
      <c r="AK859" t="e">
        <f>IF(COUNTIF(CALC_CONN_TEB0187_REV01!F:F,IF(AH859&lt;&gt;"---",VLOOKUP(AD859,CALC_CONN_TEB0187_REV01!F:M,8,0),IF(IFERROR(IF(AD859=AH859,AI859,AH859),"---")="---","---",IF(COUNTIF(CALC_CONN_TEB0187_REV01!F:F,IFERROR(IF(AD859=AH859,AI859,AH859),"---"))&gt;0,"---",IFERROR(IF(AD859=AH859,AI859,AH859),"---")))))=0,IF(AH859&lt;&gt;"---",VLOOKUP(AD859,CALC_CONN_TEB0187_REV01!F:M,8,0),IF(IFERROR(IF(AD859=AH859,AI859,AH859),"---")="---","---",IF(COUNTIF(CALC_CONN_TEB0187_REV01!F:F,IFERROR(IF(AD859=AH859,AI859,AH859),"---"))&gt;0,"---",IFERROR(IF(AD859=AH859,AI859,AH859),"---")))),"---")</f>
        <v>#N/A</v>
      </c>
      <c r="AL859" t="str">
        <f t="shared" si="179"/>
        <v>--</v>
      </c>
      <c r="AM859">
        <f t="shared" si="180"/>
        <v>0</v>
      </c>
      <c r="AT859">
        <f t="shared" si="173"/>
        <v>0</v>
      </c>
      <c r="AU859">
        <f t="shared" si="174"/>
        <v>0</v>
      </c>
    </row>
    <row r="860" spans="1:47" x14ac:dyDescent="0.25">
      <c r="A860" t="str">
        <f t="shared" si="169"/>
        <v>J11-3</v>
      </c>
      <c r="B860" t="str">
        <f t="shared" si="170"/>
        <v>HDMI_TX2_N</v>
      </c>
      <c r="C860" t="str">
        <f t="shared" si="171"/>
        <v>J11-HDMI_TX2_N</v>
      </c>
      <c r="D860" t="str">
        <f t="shared" si="172"/>
        <v>J11-3</v>
      </c>
      <c r="E860" t="s">
        <v>3066</v>
      </c>
      <c r="F860">
        <v>3</v>
      </c>
      <c r="G860" t="s">
        <v>4125</v>
      </c>
      <c r="L860" t="s">
        <v>4480</v>
      </c>
      <c r="M860" t="s">
        <v>428</v>
      </c>
      <c r="N860">
        <v>1.1621999999999999</v>
      </c>
      <c r="AA860">
        <f t="shared" si="181"/>
        <v>855</v>
      </c>
      <c r="AB860" t="str">
        <f>B2B!B857</f>
        <v>J4</v>
      </c>
      <c r="AC860" t="str">
        <f>B2B!C857</f>
        <v>C15</v>
      </c>
      <c r="AD860" t="str">
        <f t="shared" si="175"/>
        <v>J4-C15</v>
      </c>
      <c r="AE860" t="e">
        <f t="shared" si="176"/>
        <v>#N/A</v>
      </c>
      <c r="AG860" t="str">
        <f t="shared" si="177"/>
        <v>--</v>
      </c>
      <c r="AH860" t="str">
        <f t="shared" si="178"/>
        <v>--</v>
      </c>
      <c r="AI860" t="str">
        <f>IFERROR(IF(IF(AG860="--",INDEX(D:D,MATCH(AE860,INDEX(B:B,MATCH(AE860,B:B,)+1):B11374,)+MATCH(AE860,B:B,)))=AD860,VLOOKUP(AE860,B:D,3,0),IF(AG860="--",INDEX(D:D,MATCH(AE860,INDEX(B:B,MATCH(AE860,B:B,)+1):B11374,)+MATCH(AE860,B:B,)),"---")),"---")</f>
        <v>---</v>
      </c>
      <c r="AJ860" t="str">
        <f>IF(COUNTIF(CALC_CONN_TEB0187_REV01!F:F,IF(AH860&lt;&gt;"---",VLOOKUP(AD860,CALC_CONN_TEB0187_REV01!F:M,8,0),IF(IFERROR(IF(AD860=AH860,AI860,AH860),"---")="---","---",IF(COUNTIF(CALC_CONN_TEB0187_REV01!F:F,IFERROR(IF(AD860=AH860,AI860,AH860),"---"))&gt;0,"---",IFERROR(IF(AD860=AH860,AI860,AH860),"---")))))=1,IF(AH860&lt;&gt;"---",VLOOKUP(AD860,CALC_CONN_TEB0187_REV01!F:M,8,0),IF(IFERROR(IF(AD860=AH860,AI860,AH860),"---")="---","---",IF(COUNTIF(CALC_CONN_TEB0187_REV01!F:F,IFERROR(IF(AD860=AH860,AI860,AH860),"---"))&gt;0,"---",IFERROR(IF(AD860=AH860,AI860,AH860),"---")))),"---")</f>
        <v>---</v>
      </c>
      <c r="AK860" t="e">
        <f>IF(COUNTIF(CALC_CONN_TEB0187_REV01!F:F,IF(AH860&lt;&gt;"---",VLOOKUP(AD860,CALC_CONN_TEB0187_REV01!F:M,8,0),IF(IFERROR(IF(AD860=AH860,AI860,AH860),"---")="---","---",IF(COUNTIF(CALC_CONN_TEB0187_REV01!F:F,IFERROR(IF(AD860=AH860,AI860,AH860),"---"))&gt;0,"---",IFERROR(IF(AD860=AH860,AI860,AH860),"---")))))=0,IF(AH860&lt;&gt;"---",VLOOKUP(AD860,CALC_CONN_TEB0187_REV01!F:M,8,0),IF(IFERROR(IF(AD860=AH860,AI860,AH860),"---")="---","---",IF(COUNTIF(CALC_CONN_TEB0187_REV01!F:F,IFERROR(IF(AD860=AH860,AI860,AH860),"---"))&gt;0,"---",IFERROR(IF(AD860=AH860,AI860,AH860),"---")))),"---")</f>
        <v>#N/A</v>
      </c>
      <c r="AL860" t="str">
        <f t="shared" si="179"/>
        <v>--</v>
      </c>
      <c r="AM860">
        <f t="shared" si="180"/>
        <v>0</v>
      </c>
      <c r="AT860" t="str">
        <f t="shared" si="173"/>
        <v>HDMI_TX2_N</v>
      </c>
      <c r="AU860" t="str">
        <f t="shared" si="174"/>
        <v>--</v>
      </c>
    </row>
    <row r="861" spans="1:47" x14ac:dyDescent="0.25">
      <c r="A861" t="str">
        <f t="shared" si="169"/>
        <v>J11-4</v>
      </c>
      <c r="B861" t="str">
        <f t="shared" si="170"/>
        <v>HDMI_TX1_P</v>
      </c>
      <c r="C861" t="str">
        <f t="shared" si="171"/>
        <v>J11-HDMI_TX1_P</v>
      </c>
      <c r="D861" t="str">
        <f t="shared" si="172"/>
        <v>J11-4</v>
      </c>
      <c r="E861" t="s">
        <v>3066</v>
      </c>
      <c r="F861">
        <v>4</v>
      </c>
      <c r="G861" t="s">
        <v>4124</v>
      </c>
      <c r="L861" t="s">
        <v>4481</v>
      </c>
      <c r="M861" t="s">
        <v>428</v>
      </c>
      <c r="N861">
        <v>1.5692999999999999</v>
      </c>
      <c r="AA861">
        <f t="shared" si="181"/>
        <v>856</v>
      </c>
      <c r="AB861" t="str">
        <f>B2B!B858</f>
        <v>J4</v>
      </c>
      <c r="AC861" t="str">
        <f>B2B!C858</f>
        <v>C16</v>
      </c>
      <c r="AD861" t="str">
        <f t="shared" si="175"/>
        <v>J4-C16</v>
      </c>
      <c r="AE861" t="e">
        <f t="shared" si="176"/>
        <v>#N/A</v>
      </c>
      <c r="AG861" t="str">
        <f t="shared" si="177"/>
        <v>--</v>
      </c>
      <c r="AH861" t="str">
        <f t="shared" si="178"/>
        <v>--</v>
      </c>
      <c r="AI861" t="str">
        <f>IFERROR(IF(IF(AG861="--",INDEX(D:D,MATCH(AE861,INDEX(B:B,MATCH(AE861,B:B,)+1):B11375,)+MATCH(AE861,B:B,)))=AD861,VLOOKUP(AE861,B:D,3,0),IF(AG861="--",INDEX(D:D,MATCH(AE861,INDEX(B:B,MATCH(AE861,B:B,)+1):B11375,)+MATCH(AE861,B:B,)),"---")),"---")</f>
        <v>---</v>
      </c>
      <c r="AJ861" t="str">
        <f>IF(COUNTIF(CALC_CONN_TEB0187_REV01!F:F,IF(AH861&lt;&gt;"---",VLOOKUP(AD861,CALC_CONN_TEB0187_REV01!F:M,8,0),IF(IFERROR(IF(AD861=AH861,AI861,AH861),"---")="---","---",IF(COUNTIF(CALC_CONN_TEB0187_REV01!F:F,IFERROR(IF(AD861=AH861,AI861,AH861),"---"))&gt;0,"---",IFERROR(IF(AD861=AH861,AI861,AH861),"---")))))=1,IF(AH861&lt;&gt;"---",VLOOKUP(AD861,CALC_CONN_TEB0187_REV01!F:M,8,0),IF(IFERROR(IF(AD861=AH861,AI861,AH861),"---")="---","---",IF(COUNTIF(CALC_CONN_TEB0187_REV01!F:F,IFERROR(IF(AD861=AH861,AI861,AH861),"---"))&gt;0,"---",IFERROR(IF(AD861=AH861,AI861,AH861),"---")))),"---")</f>
        <v>---</v>
      </c>
      <c r="AK861" t="e">
        <f>IF(COUNTIF(CALC_CONN_TEB0187_REV01!F:F,IF(AH861&lt;&gt;"---",VLOOKUP(AD861,CALC_CONN_TEB0187_REV01!F:M,8,0),IF(IFERROR(IF(AD861=AH861,AI861,AH861),"---")="---","---",IF(COUNTIF(CALC_CONN_TEB0187_REV01!F:F,IFERROR(IF(AD861=AH861,AI861,AH861),"---"))&gt;0,"---",IFERROR(IF(AD861=AH861,AI861,AH861),"---")))))=0,IF(AH861&lt;&gt;"---",VLOOKUP(AD861,CALC_CONN_TEB0187_REV01!F:M,8,0),IF(IFERROR(IF(AD861=AH861,AI861,AH861),"---")="---","---",IF(COUNTIF(CALC_CONN_TEB0187_REV01!F:F,IFERROR(IF(AD861=AH861,AI861,AH861),"---"))&gt;0,"---",IFERROR(IF(AD861=AH861,AI861,AH861),"---")))),"---")</f>
        <v>#N/A</v>
      </c>
      <c r="AL861" t="str">
        <f t="shared" si="179"/>
        <v>--</v>
      </c>
      <c r="AM861">
        <f t="shared" si="180"/>
        <v>0</v>
      </c>
      <c r="AT861" t="str">
        <f t="shared" si="173"/>
        <v>HDMI_TX1_P</v>
      </c>
      <c r="AU861" t="str">
        <f t="shared" si="174"/>
        <v>--</v>
      </c>
    </row>
    <row r="862" spans="1:47" x14ac:dyDescent="0.25">
      <c r="A862" t="str">
        <f t="shared" si="169"/>
        <v>J11-5</v>
      </c>
      <c r="B862" t="str">
        <f t="shared" si="170"/>
        <v>GND</v>
      </c>
      <c r="C862" t="str">
        <f t="shared" si="171"/>
        <v>J11-GND</v>
      </c>
      <c r="D862" t="str">
        <f t="shared" si="172"/>
        <v>J11-5</v>
      </c>
      <c r="E862" t="s">
        <v>3066</v>
      </c>
      <c r="F862">
        <v>5</v>
      </c>
      <c r="G862" t="s">
        <v>433</v>
      </c>
      <c r="L862" t="s">
        <v>4482</v>
      </c>
      <c r="M862" t="s">
        <v>428</v>
      </c>
      <c r="N862">
        <v>75.173299999999998</v>
      </c>
      <c r="AA862">
        <f t="shared" si="181"/>
        <v>857</v>
      </c>
      <c r="AB862" t="str">
        <f>B2B!B859</f>
        <v>J4</v>
      </c>
      <c r="AC862" t="str">
        <f>B2B!C859</f>
        <v>C17</v>
      </c>
      <c r="AD862" t="str">
        <f t="shared" si="175"/>
        <v>J4-C17</v>
      </c>
      <c r="AE862" t="e">
        <f t="shared" si="176"/>
        <v>#N/A</v>
      </c>
      <c r="AG862" t="str">
        <f t="shared" si="177"/>
        <v>--</v>
      </c>
      <c r="AH862" t="str">
        <f t="shared" si="178"/>
        <v>--</v>
      </c>
      <c r="AI862" t="str">
        <f>IFERROR(IF(IF(AG862="--",INDEX(D:D,MATCH(AE862,INDEX(B:B,MATCH(AE862,B:B,)+1):B11376,)+MATCH(AE862,B:B,)))=AD862,VLOOKUP(AE862,B:D,3,0),IF(AG862="--",INDEX(D:D,MATCH(AE862,INDEX(B:B,MATCH(AE862,B:B,)+1):B11376,)+MATCH(AE862,B:B,)),"---")),"---")</f>
        <v>---</v>
      </c>
      <c r="AJ862" t="str">
        <f>IF(COUNTIF(CALC_CONN_TEB0187_REV01!F:F,IF(AH862&lt;&gt;"---",VLOOKUP(AD862,CALC_CONN_TEB0187_REV01!F:M,8,0),IF(IFERROR(IF(AD862=AH862,AI862,AH862),"---")="---","---",IF(COUNTIF(CALC_CONN_TEB0187_REV01!F:F,IFERROR(IF(AD862=AH862,AI862,AH862),"---"))&gt;0,"---",IFERROR(IF(AD862=AH862,AI862,AH862),"---")))))=1,IF(AH862&lt;&gt;"---",VLOOKUP(AD862,CALC_CONN_TEB0187_REV01!F:M,8,0),IF(IFERROR(IF(AD862=AH862,AI862,AH862),"---")="---","---",IF(COUNTIF(CALC_CONN_TEB0187_REV01!F:F,IFERROR(IF(AD862=AH862,AI862,AH862),"---"))&gt;0,"---",IFERROR(IF(AD862=AH862,AI862,AH862),"---")))),"---")</f>
        <v>---</v>
      </c>
      <c r="AK862" t="e">
        <f>IF(COUNTIF(CALC_CONN_TEB0187_REV01!F:F,IF(AH862&lt;&gt;"---",VLOOKUP(AD862,CALC_CONN_TEB0187_REV01!F:M,8,0),IF(IFERROR(IF(AD862=AH862,AI862,AH862),"---")="---","---",IF(COUNTIF(CALC_CONN_TEB0187_REV01!F:F,IFERROR(IF(AD862=AH862,AI862,AH862),"---"))&gt;0,"---",IFERROR(IF(AD862=AH862,AI862,AH862),"---")))))=0,IF(AH862&lt;&gt;"---",VLOOKUP(AD862,CALC_CONN_TEB0187_REV01!F:M,8,0),IF(IFERROR(IF(AD862=AH862,AI862,AH862),"---")="---","---",IF(COUNTIF(CALC_CONN_TEB0187_REV01!F:F,IFERROR(IF(AD862=AH862,AI862,AH862),"---"))&gt;0,"---",IFERROR(IF(AD862=AH862,AI862,AH862),"---")))),"---")</f>
        <v>#N/A</v>
      </c>
      <c r="AL862" t="str">
        <f t="shared" si="179"/>
        <v>--</v>
      </c>
      <c r="AM862">
        <f t="shared" si="180"/>
        <v>0</v>
      </c>
      <c r="AT862">
        <f t="shared" si="173"/>
        <v>0</v>
      </c>
      <c r="AU862">
        <f t="shared" si="174"/>
        <v>0</v>
      </c>
    </row>
    <row r="863" spans="1:47" x14ac:dyDescent="0.25">
      <c r="A863" t="str">
        <f t="shared" si="169"/>
        <v>J11-6</v>
      </c>
      <c r="B863" t="str">
        <f t="shared" si="170"/>
        <v>HDMI_TX1_N</v>
      </c>
      <c r="C863" t="str">
        <f t="shared" si="171"/>
        <v>J11-HDMI_TX1_N</v>
      </c>
      <c r="D863" t="str">
        <f t="shared" si="172"/>
        <v>J11-6</v>
      </c>
      <c r="E863" t="s">
        <v>3066</v>
      </c>
      <c r="F863">
        <v>6</v>
      </c>
      <c r="G863" t="s">
        <v>4123</v>
      </c>
      <c r="L863" t="s">
        <v>4483</v>
      </c>
      <c r="M863" t="s">
        <v>428</v>
      </c>
      <c r="N863">
        <v>76.278400000000005</v>
      </c>
      <c r="AA863">
        <f t="shared" si="181"/>
        <v>858</v>
      </c>
      <c r="AB863" t="str">
        <f>B2B!B860</f>
        <v>J4</v>
      </c>
      <c r="AC863" t="str">
        <f>B2B!C860</f>
        <v>C18</v>
      </c>
      <c r="AD863" t="str">
        <f t="shared" si="175"/>
        <v>J4-C18</v>
      </c>
      <c r="AE863" t="e">
        <f t="shared" si="176"/>
        <v>#N/A</v>
      </c>
      <c r="AG863" t="str">
        <f t="shared" si="177"/>
        <v>--</v>
      </c>
      <c r="AH863" t="str">
        <f t="shared" si="178"/>
        <v>--</v>
      </c>
      <c r="AI863" t="str">
        <f>IFERROR(IF(IF(AG863="--",INDEX(D:D,MATCH(AE863,INDEX(B:B,MATCH(AE863,B:B,)+1):B11377,)+MATCH(AE863,B:B,)))=AD863,VLOOKUP(AE863,B:D,3,0),IF(AG863="--",INDEX(D:D,MATCH(AE863,INDEX(B:B,MATCH(AE863,B:B,)+1):B11377,)+MATCH(AE863,B:B,)),"---")),"---")</f>
        <v>---</v>
      </c>
      <c r="AJ863" t="str">
        <f>IF(COUNTIF(CALC_CONN_TEB0187_REV01!F:F,IF(AH863&lt;&gt;"---",VLOOKUP(AD863,CALC_CONN_TEB0187_REV01!F:M,8,0),IF(IFERROR(IF(AD863=AH863,AI863,AH863),"---")="---","---",IF(COUNTIF(CALC_CONN_TEB0187_REV01!F:F,IFERROR(IF(AD863=AH863,AI863,AH863),"---"))&gt;0,"---",IFERROR(IF(AD863=AH863,AI863,AH863),"---")))))=1,IF(AH863&lt;&gt;"---",VLOOKUP(AD863,CALC_CONN_TEB0187_REV01!F:M,8,0),IF(IFERROR(IF(AD863=AH863,AI863,AH863),"---")="---","---",IF(COUNTIF(CALC_CONN_TEB0187_REV01!F:F,IFERROR(IF(AD863=AH863,AI863,AH863),"---"))&gt;0,"---",IFERROR(IF(AD863=AH863,AI863,AH863),"---")))),"---")</f>
        <v>---</v>
      </c>
      <c r="AK863" t="e">
        <f>IF(COUNTIF(CALC_CONN_TEB0187_REV01!F:F,IF(AH863&lt;&gt;"---",VLOOKUP(AD863,CALC_CONN_TEB0187_REV01!F:M,8,0),IF(IFERROR(IF(AD863=AH863,AI863,AH863),"---")="---","---",IF(COUNTIF(CALC_CONN_TEB0187_REV01!F:F,IFERROR(IF(AD863=AH863,AI863,AH863),"---"))&gt;0,"---",IFERROR(IF(AD863=AH863,AI863,AH863),"---")))))=0,IF(AH863&lt;&gt;"---",VLOOKUP(AD863,CALC_CONN_TEB0187_REV01!F:M,8,0),IF(IFERROR(IF(AD863=AH863,AI863,AH863),"---")="---","---",IF(COUNTIF(CALC_CONN_TEB0187_REV01!F:F,IFERROR(IF(AD863=AH863,AI863,AH863),"---"))&gt;0,"---",IFERROR(IF(AD863=AH863,AI863,AH863),"---")))),"---")</f>
        <v>#N/A</v>
      </c>
      <c r="AL863" t="str">
        <f t="shared" si="179"/>
        <v>--</v>
      </c>
      <c r="AM863">
        <f t="shared" si="180"/>
        <v>0</v>
      </c>
      <c r="AT863" t="str">
        <f t="shared" si="173"/>
        <v>HDMI_TX1_N</v>
      </c>
      <c r="AU863" t="str">
        <f t="shared" si="174"/>
        <v>--</v>
      </c>
    </row>
    <row r="864" spans="1:47" x14ac:dyDescent="0.25">
      <c r="A864" t="str">
        <f t="shared" si="169"/>
        <v>J11-7</v>
      </c>
      <c r="B864" t="str">
        <f t="shared" si="170"/>
        <v>HDMI_TX0_P</v>
      </c>
      <c r="C864" t="str">
        <f t="shared" si="171"/>
        <v>J11-HDMI_TX0_P</v>
      </c>
      <c r="D864" t="str">
        <f t="shared" si="172"/>
        <v>J11-7</v>
      </c>
      <c r="E864" t="s">
        <v>3066</v>
      </c>
      <c r="F864">
        <v>7</v>
      </c>
      <c r="G864" t="s">
        <v>4122</v>
      </c>
      <c r="L864" t="s">
        <v>4484</v>
      </c>
      <c r="M864" t="s">
        <v>428</v>
      </c>
      <c r="N864">
        <v>1.7470000000000001</v>
      </c>
      <c r="AA864">
        <f t="shared" si="181"/>
        <v>859</v>
      </c>
      <c r="AB864" t="str">
        <f>B2B!B861</f>
        <v>J4</v>
      </c>
      <c r="AC864" t="str">
        <f>B2B!C861</f>
        <v>C19</v>
      </c>
      <c r="AD864" t="str">
        <f t="shared" si="175"/>
        <v>J4-C19</v>
      </c>
      <c r="AE864" t="e">
        <f t="shared" si="176"/>
        <v>#N/A</v>
      </c>
      <c r="AG864" t="str">
        <f t="shared" si="177"/>
        <v>--</v>
      </c>
      <c r="AH864" t="str">
        <f t="shared" si="178"/>
        <v>--</v>
      </c>
      <c r="AI864" t="str">
        <f>IFERROR(IF(IF(AG864="--",INDEX(D:D,MATCH(AE864,INDEX(B:B,MATCH(AE864,B:B,)+1):B11378,)+MATCH(AE864,B:B,)))=AD864,VLOOKUP(AE864,B:D,3,0),IF(AG864="--",INDEX(D:D,MATCH(AE864,INDEX(B:B,MATCH(AE864,B:B,)+1):B11378,)+MATCH(AE864,B:B,)),"---")),"---")</f>
        <v>---</v>
      </c>
      <c r="AJ864" t="str">
        <f>IF(COUNTIF(CALC_CONN_TEB0187_REV01!F:F,IF(AH864&lt;&gt;"---",VLOOKUP(AD864,CALC_CONN_TEB0187_REV01!F:M,8,0),IF(IFERROR(IF(AD864=AH864,AI864,AH864),"---")="---","---",IF(COUNTIF(CALC_CONN_TEB0187_REV01!F:F,IFERROR(IF(AD864=AH864,AI864,AH864),"---"))&gt;0,"---",IFERROR(IF(AD864=AH864,AI864,AH864),"---")))))=1,IF(AH864&lt;&gt;"---",VLOOKUP(AD864,CALC_CONN_TEB0187_REV01!F:M,8,0),IF(IFERROR(IF(AD864=AH864,AI864,AH864),"---")="---","---",IF(COUNTIF(CALC_CONN_TEB0187_REV01!F:F,IFERROR(IF(AD864=AH864,AI864,AH864),"---"))&gt;0,"---",IFERROR(IF(AD864=AH864,AI864,AH864),"---")))),"---")</f>
        <v>---</v>
      </c>
      <c r="AK864" t="e">
        <f>IF(COUNTIF(CALC_CONN_TEB0187_REV01!F:F,IF(AH864&lt;&gt;"---",VLOOKUP(AD864,CALC_CONN_TEB0187_REV01!F:M,8,0),IF(IFERROR(IF(AD864=AH864,AI864,AH864),"---")="---","---",IF(COUNTIF(CALC_CONN_TEB0187_REV01!F:F,IFERROR(IF(AD864=AH864,AI864,AH864),"---"))&gt;0,"---",IFERROR(IF(AD864=AH864,AI864,AH864),"---")))))=0,IF(AH864&lt;&gt;"---",VLOOKUP(AD864,CALC_CONN_TEB0187_REV01!F:M,8,0),IF(IFERROR(IF(AD864=AH864,AI864,AH864),"---")="---","---",IF(COUNTIF(CALC_CONN_TEB0187_REV01!F:F,IFERROR(IF(AD864=AH864,AI864,AH864),"---"))&gt;0,"---",IFERROR(IF(AD864=AH864,AI864,AH864),"---")))),"---")</f>
        <v>#N/A</v>
      </c>
      <c r="AL864" t="str">
        <f t="shared" si="179"/>
        <v>--</v>
      </c>
      <c r="AM864">
        <f t="shared" si="180"/>
        <v>0</v>
      </c>
      <c r="AT864" t="str">
        <f t="shared" si="173"/>
        <v>HDMI_TX0_P</v>
      </c>
      <c r="AU864" t="str">
        <f t="shared" si="174"/>
        <v>--</v>
      </c>
    </row>
    <row r="865" spans="1:47" x14ac:dyDescent="0.25">
      <c r="A865" t="str">
        <f t="shared" si="169"/>
        <v>J11-8</v>
      </c>
      <c r="B865" t="str">
        <f t="shared" si="170"/>
        <v>GND</v>
      </c>
      <c r="C865" t="str">
        <f t="shared" si="171"/>
        <v>J11-GND</v>
      </c>
      <c r="D865" t="str">
        <f t="shared" si="172"/>
        <v>J11-8</v>
      </c>
      <c r="E865" t="s">
        <v>3066</v>
      </c>
      <c r="F865">
        <v>8</v>
      </c>
      <c r="G865" t="s">
        <v>433</v>
      </c>
      <c r="L865" t="s">
        <v>4405</v>
      </c>
      <c r="M865" t="s">
        <v>428</v>
      </c>
      <c r="N865">
        <v>12.103999999999999</v>
      </c>
      <c r="AA865">
        <f t="shared" si="181"/>
        <v>860</v>
      </c>
      <c r="AB865" t="str">
        <f>B2B!B862</f>
        <v>J4</v>
      </c>
      <c r="AC865" t="str">
        <f>B2B!C862</f>
        <v>C20</v>
      </c>
      <c r="AD865" t="str">
        <f t="shared" si="175"/>
        <v>J4-C20</v>
      </c>
      <c r="AE865" t="e">
        <f t="shared" si="176"/>
        <v>#N/A</v>
      </c>
      <c r="AG865" t="str">
        <f t="shared" si="177"/>
        <v>--</v>
      </c>
      <c r="AH865" t="str">
        <f t="shared" si="178"/>
        <v>--</v>
      </c>
      <c r="AI865" t="str">
        <f>IFERROR(IF(IF(AG865="--",INDEX(D:D,MATCH(AE865,INDEX(B:B,MATCH(AE865,B:B,)+1):B11379,)+MATCH(AE865,B:B,)))=AD865,VLOOKUP(AE865,B:D,3,0),IF(AG865="--",INDEX(D:D,MATCH(AE865,INDEX(B:B,MATCH(AE865,B:B,)+1):B11379,)+MATCH(AE865,B:B,)),"---")),"---")</f>
        <v>---</v>
      </c>
      <c r="AJ865" t="str">
        <f>IF(COUNTIF(CALC_CONN_TEB0187_REV01!F:F,IF(AH865&lt;&gt;"---",VLOOKUP(AD865,CALC_CONN_TEB0187_REV01!F:M,8,0),IF(IFERROR(IF(AD865=AH865,AI865,AH865),"---")="---","---",IF(COUNTIF(CALC_CONN_TEB0187_REV01!F:F,IFERROR(IF(AD865=AH865,AI865,AH865),"---"))&gt;0,"---",IFERROR(IF(AD865=AH865,AI865,AH865),"---")))))=1,IF(AH865&lt;&gt;"---",VLOOKUP(AD865,CALC_CONN_TEB0187_REV01!F:M,8,0),IF(IFERROR(IF(AD865=AH865,AI865,AH865),"---")="---","---",IF(COUNTIF(CALC_CONN_TEB0187_REV01!F:F,IFERROR(IF(AD865=AH865,AI865,AH865),"---"))&gt;0,"---",IFERROR(IF(AD865=AH865,AI865,AH865),"---")))),"---")</f>
        <v>---</v>
      </c>
      <c r="AK865" t="e">
        <f>IF(COUNTIF(CALC_CONN_TEB0187_REV01!F:F,IF(AH865&lt;&gt;"---",VLOOKUP(AD865,CALC_CONN_TEB0187_REV01!F:M,8,0),IF(IFERROR(IF(AD865=AH865,AI865,AH865),"---")="---","---",IF(COUNTIF(CALC_CONN_TEB0187_REV01!F:F,IFERROR(IF(AD865=AH865,AI865,AH865),"---"))&gt;0,"---",IFERROR(IF(AD865=AH865,AI865,AH865),"---")))))=0,IF(AH865&lt;&gt;"---",VLOOKUP(AD865,CALC_CONN_TEB0187_REV01!F:M,8,0),IF(IFERROR(IF(AD865=AH865,AI865,AH865),"---")="---","---",IF(COUNTIF(CALC_CONN_TEB0187_REV01!F:F,IFERROR(IF(AD865=AH865,AI865,AH865),"---"))&gt;0,"---",IFERROR(IF(AD865=AH865,AI865,AH865),"---")))),"---")</f>
        <v>#N/A</v>
      </c>
      <c r="AL865" t="str">
        <f t="shared" si="179"/>
        <v>--</v>
      </c>
      <c r="AM865">
        <f t="shared" si="180"/>
        <v>0</v>
      </c>
      <c r="AT865">
        <f t="shared" si="173"/>
        <v>0</v>
      </c>
      <c r="AU865">
        <f t="shared" si="174"/>
        <v>0</v>
      </c>
    </row>
    <row r="866" spans="1:47" x14ac:dyDescent="0.25">
      <c r="A866" t="str">
        <f t="shared" si="169"/>
        <v>J11-9</v>
      </c>
      <c r="B866" t="str">
        <f t="shared" si="170"/>
        <v>HDMI_TX0_N</v>
      </c>
      <c r="C866" t="str">
        <f t="shared" si="171"/>
        <v>J11-HDMI_TX0_N</v>
      </c>
      <c r="D866" t="str">
        <f t="shared" si="172"/>
        <v>J11-9</v>
      </c>
      <c r="E866" t="s">
        <v>3066</v>
      </c>
      <c r="F866">
        <v>9</v>
      </c>
      <c r="G866" t="s">
        <v>4121</v>
      </c>
      <c r="L866" t="s">
        <v>4485</v>
      </c>
      <c r="M866" t="s">
        <v>428</v>
      </c>
      <c r="N866">
        <v>17.0456</v>
      </c>
      <c r="AA866">
        <f t="shared" si="181"/>
        <v>861</v>
      </c>
      <c r="AB866" t="str">
        <f>B2B!B863</f>
        <v>J4</v>
      </c>
      <c r="AC866" t="str">
        <f>B2B!C863</f>
        <v>C21</v>
      </c>
      <c r="AD866" t="str">
        <f t="shared" si="175"/>
        <v>J4-C21</v>
      </c>
      <c r="AE866" t="e">
        <f t="shared" si="176"/>
        <v>#N/A</v>
      </c>
      <c r="AG866" t="str">
        <f t="shared" si="177"/>
        <v>--</v>
      </c>
      <c r="AH866" t="str">
        <f t="shared" si="178"/>
        <v>--</v>
      </c>
      <c r="AI866" t="str">
        <f>IFERROR(IF(IF(AG866="--",INDEX(D:D,MATCH(AE866,INDEX(B:B,MATCH(AE866,B:B,)+1):B11380,)+MATCH(AE866,B:B,)))=AD866,VLOOKUP(AE866,B:D,3,0),IF(AG866="--",INDEX(D:D,MATCH(AE866,INDEX(B:B,MATCH(AE866,B:B,)+1):B11380,)+MATCH(AE866,B:B,)),"---")),"---")</f>
        <v>---</v>
      </c>
      <c r="AJ866" t="str">
        <f>IF(COUNTIF(CALC_CONN_TEB0187_REV01!F:F,IF(AH866&lt;&gt;"---",VLOOKUP(AD866,CALC_CONN_TEB0187_REV01!F:M,8,0),IF(IFERROR(IF(AD866=AH866,AI866,AH866),"---")="---","---",IF(COUNTIF(CALC_CONN_TEB0187_REV01!F:F,IFERROR(IF(AD866=AH866,AI866,AH866),"---"))&gt;0,"---",IFERROR(IF(AD866=AH866,AI866,AH866),"---")))))=1,IF(AH866&lt;&gt;"---",VLOOKUP(AD866,CALC_CONN_TEB0187_REV01!F:M,8,0),IF(IFERROR(IF(AD866=AH866,AI866,AH866),"---")="---","---",IF(COUNTIF(CALC_CONN_TEB0187_REV01!F:F,IFERROR(IF(AD866=AH866,AI866,AH866),"---"))&gt;0,"---",IFERROR(IF(AD866=AH866,AI866,AH866),"---")))),"---")</f>
        <v>---</v>
      </c>
      <c r="AK866" t="e">
        <f>IF(COUNTIF(CALC_CONN_TEB0187_REV01!F:F,IF(AH866&lt;&gt;"---",VLOOKUP(AD866,CALC_CONN_TEB0187_REV01!F:M,8,0),IF(IFERROR(IF(AD866=AH866,AI866,AH866),"---")="---","---",IF(COUNTIF(CALC_CONN_TEB0187_REV01!F:F,IFERROR(IF(AD866=AH866,AI866,AH866),"---"))&gt;0,"---",IFERROR(IF(AD866=AH866,AI866,AH866),"---")))))=0,IF(AH866&lt;&gt;"---",VLOOKUP(AD866,CALC_CONN_TEB0187_REV01!F:M,8,0),IF(IFERROR(IF(AD866=AH866,AI866,AH866),"---")="---","---",IF(COUNTIF(CALC_CONN_TEB0187_REV01!F:F,IFERROR(IF(AD866=AH866,AI866,AH866),"---"))&gt;0,"---",IFERROR(IF(AD866=AH866,AI866,AH866),"---")))),"---")</f>
        <v>#N/A</v>
      </c>
      <c r="AL866" t="str">
        <f t="shared" si="179"/>
        <v>--</v>
      </c>
      <c r="AM866">
        <f t="shared" si="180"/>
        <v>0</v>
      </c>
      <c r="AT866" t="str">
        <f t="shared" si="173"/>
        <v>HDMI_TX0_N</v>
      </c>
      <c r="AU866" t="str">
        <f t="shared" si="174"/>
        <v>--</v>
      </c>
    </row>
    <row r="867" spans="1:47" x14ac:dyDescent="0.25">
      <c r="A867" t="str">
        <f t="shared" si="169"/>
        <v>J11-10</v>
      </c>
      <c r="B867" t="str">
        <f t="shared" si="170"/>
        <v>HDMI_TXC_P</v>
      </c>
      <c r="C867" t="str">
        <f t="shared" si="171"/>
        <v>J11-HDMI_TXC_P</v>
      </c>
      <c r="D867" t="str">
        <f t="shared" si="172"/>
        <v>J11-10</v>
      </c>
      <c r="E867" t="s">
        <v>3066</v>
      </c>
      <c r="F867">
        <v>10</v>
      </c>
      <c r="G867" t="s">
        <v>4128</v>
      </c>
      <c r="L867" t="s">
        <v>4486</v>
      </c>
      <c r="M867" t="s">
        <v>428</v>
      </c>
      <c r="N867">
        <v>19.900099999999998</v>
      </c>
      <c r="AA867">
        <f t="shared" si="181"/>
        <v>862</v>
      </c>
      <c r="AB867" t="str">
        <f>B2B!B864</f>
        <v>J4</v>
      </c>
      <c r="AC867" t="str">
        <f>B2B!C864</f>
        <v>C22</v>
      </c>
      <c r="AD867" t="str">
        <f t="shared" si="175"/>
        <v>J4-C22</v>
      </c>
      <c r="AE867" t="e">
        <f t="shared" si="176"/>
        <v>#N/A</v>
      </c>
      <c r="AG867" t="str">
        <f t="shared" si="177"/>
        <v>--</v>
      </c>
      <c r="AH867" t="str">
        <f t="shared" si="178"/>
        <v>--</v>
      </c>
      <c r="AI867" t="str">
        <f>IFERROR(IF(IF(AG867="--",INDEX(D:D,MATCH(AE867,INDEX(B:B,MATCH(AE867,B:B,)+1):B11381,)+MATCH(AE867,B:B,)))=AD867,VLOOKUP(AE867,B:D,3,0),IF(AG867="--",INDEX(D:D,MATCH(AE867,INDEX(B:B,MATCH(AE867,B:B,)+1):B11381,)+MATCH(AE867,B:B,)),"---")),"---")</f>
        <v>---</v>
      </c>
      <c r="AJ867" t="str">
        <f>IF(COUNTIF(CALC_CONN_TEB0187_REV01!F:F,IF(AH867&lt;&gt;"---",VLOOKUP(AD867,CALC_CONN_TEB0187_REV01!F:M,8,0),IF(IFERROR(IF(AD867=AH867,AI867,AH867),"---")="---","---",IF(COUNTIF(CALC_CONN_TEB0187_REV01!F:F,IFERROR(IF(AD867=AH867,AI867,AH867),"---"))&gt;0,"---",IFERROR(IF(AD867=AH867,AI867,AH867),"---")))))=1,IF(AH867&lt;&gt;"---",VLOOKUP(AD867,CALC_CONN_TEB0187_REV01!F:M,8,0),IF(IFERROR(IF(AD867=AH867,AI867,AH867),"---")="---","---",IF(COUNTIF(CALC_CONN_TEB0187_REV01!F:F,IFERROR(IF(AD867=AH867,AI867,AH867),"---"))&gt;0,"---",IFERROR(IF(AD867=AH867,AI867,AH867),"---")))),"---")</f>
        <v>---</v>
      </c>
      <c r="AK867" t="e">
        <f>IF(COUNTIF(CALC_CONN_TEB0187_REV01!F:F,IF(AH867&lt;&gt;"---",VLOOKUP(AD867,CALC_CONN_TEB0187_REV01!F:M,8,0),IF(IFERROR(IF(AD867=AH867,AI867,AH867),"---")="---","---",IF(COUNTIF(CALC_CONN_TEB0187_REV01!F:F,IFERROR(IF(AD867=AH867,AI867,AH867),"---"))&gt;0,"---",IFERROR(IF(AD867=AH867,AI867,AH867),"---")))))=0,IF(AH867&lt;&gt;"---",VLOOKUP(AD867,CALC_CONN_TEB0187_REV01!F:M,8,0),IF(IFERROR(IF(AD867=AH867,AI867,AH867),"---")="---","---",IF(COUNTIF(CALC_CONN_TEB0187_REV01!F:F,IFERROR(IF(AD867=AH867,AI867,AH867),"---"))&gt;0,"---",IFERROR(IF(AD867=AH867,AI867,AH867),"---")))),"---")</f>
        <v>#N/A</v>
      </c>
      <c r="AL867" t="str">
        <f t="shared" si="179"/>
        <v>--</v>
      </c>
      <c r="AM867">
        <f t="shared" si="180"/>
        <v>0</v>
      </c>
      <c r="AT867" t="str">
        <f t="shared" si="173"/>
        <v>HDMI_TXC_P</v>
      </c>
      <c r="AU867" t="str">
        <f t="shared" si="174"/>
        <v>--</v>
      </c>
    </row>
    <row r="868" spans="1:47" x14ac:dyDescent="0.25">
      <c r="A868" t="str">
        <f t="shared" si="169"/>
        <v>J11-11</v>
      </c>
      <c r="B868" t="str">
        <f t="shared" si="170"/>
        <v>GND</v>
      </c>
      <c r="C868" t="str">
        <f t="shared" si="171"/>
        <v>J11-GND</v>
      </c>
      <c r="D868" t="str">
        <f t="shared" si="172"/>
        <v>J11-11</v>
      </c>
      <c r="E868" t="s">
        <v>3066</v>
      </c>
      <c r="F868">
        <v>11</v>
      </c>
      <c r="G868" t="s">
        <v>433</v>
      </c>
      <c r="L868" t="s">
        <v>4487</v>
      </c>
      <c r="M868" t="s">
        <v>428</v>
      </c>
      <c r="N868">
        <v>27.3736</v>
      </c>
      <c r="AA868">
        <f t="shared" si="181"/>
        <v>863</v>
      </c>
      <c r="AB868" t="str">
        <f>B2B!B865</f>
        <v>J4</v>
      </c>
      <c r="AC868" t="str">
        <f>B2B!C865</f>
        <v>C23</v>
      </c>
      <c r="AD868" t="str">
        <f t="shared" si="175"/>
        <v>J4-C23</v>
      </c>
      <c r="AE868" t="e">
        <f t="shared" si="176"/>
        <v>#N/A</v>
      </c>
      <c r="AG868" t="str">
        <f t="shared" si="177"/>
        <v>--</v>
      </c>
      <c r="AH868" t="str">
        <f t="shared" si="178"/>
        <v>--</v>
      </c>
      <c r="AI868" t="str">
        <f>IFERROR(IF(IF(AG868="--",INDEX(D:D,MATCH(AE868,INDEX(B:B,MATCH(AE868,B:B,)+1):B11382,)+MATCH(AE868,B:B,)))=AD868,VLOOKUP(AE868,B:D,3,0),IF(AG868="--",INDEX(D:D,MATCH(AE868,INDEX(B:B,MATCH(AE868,B:B,)+1):B11382,)+MATCH(AE868,B:B,)),"---")),"---")</f>
        <v>---</v>
      </c>
      <c r="AJ868" t="str">
        <f>IF(COUNTIF(CALC_CONN_TEB0187_REV01!F:F,IF(AH868&lt;&gt;"---",VLOOKUP(AD868,CALC_CONN_TEB0187_REV01!F:M,8,0),IF(IFERROR(IF(AD868=AH868,AI868,AH868),"---")="---","---",IF(COUNTIF(CALC_CONN_TEB0187_REV01!F:F,IFERROR(IF(AD868=AH868,AI868,AH868),"---"))&gt;0,"---",IFERROR(IF(AD868=AH868,AI868,AH868),"---")))))=1,IF(AH868&lt;&gt;"---",VLOOKUP(AD868,CALC_CONN_TEB0187_REV01!F:M,8,0),IF(IFERROR(IF(AD868=AH868,AI868,AH868),"---")="---","---",IF(COUNTIF(CALC_CONN_TEB0187_REV01!F:F,IFERROR(IF(AD868=AH868,AI868,AH868),"---"))&gt;0,"---",IFERROR(IF(AD868=AH868,AI868,AH868),"---")))),"---")</f>
        <v>---</v>
      </c>
      <c r="AK868" t="e">
        <f>IF(COUNTIF(CALC_CONN_TEB0187_REV01!F:F,IF(AH868&lt;&gt;"---",VLOOKUP(AD868,CALC_CONN_TEB0187_REV01!F:M,8,0),IF(IFERROR(IF(AD868=AH868,AI868,AH868),"---")="---","---",IF(COUNTIF(CALC_CONN_TEB0187_REV01!F:F,IFERROR(IF(AD868=AH868,AI868,AH868),"---"))&gt;0,"---",IFERROR(IF(AD868=AH868,AI868,AH868),"---")))))=0,IF(AH868&lt;&gt;"---",VLOOKUP(AD868,CALC_CONN_TEB0187_REV01!F:M,8,0),IF(IFERROR(IF(AD868=AH868,AI868,AH868),"---")="---","---",IF(COUNTIF(CALC_CONN_TEB0187_REV01!F:F,IFERROR(IF(AD868=AH868,AI868,AH868),"---"))&gt;0,"---",IFERROR(IF(AD868=AH868,AI868,AH868),"---")))),"---")</f>
        <v>#N/A</v>
      </c>
      <c r="AL868" t="str">
        <f t="shared" si="179"/>
        <v>--</v>
      </c>
      <c r="AM868">
        <f t="shared" si="180"/>
        <v>0</v>
      </c>
      <c r="AT868">
        <f t="shared" si="173"/>
        <v>0</v>
      </c>
      <c r="AU868">
        <f t="shared" si="174"/>
        <v>0</v>
      </c>
    </row>
    <row r="869" spans="1:47" x14ac:dyDescent="0.25">
      <c r="A869" t="str">
        <f t="shared" si="169"/>
        <v>J11-12</v>
      </c>
      <c r="B869" t="str">
        <f t="shared" si="170"/>
        <v>HDMI_TXC_N</v>
      </c>
      <c r="C869" t="str">
        <f t="shared" si="171"/>
        <v>J11-HDMI_TXC_N</v>
      </c>
      <c r="D869" t="str">
        <f t="shared" si="172"/>
        <v>J11-12</v>
      </c>
      <c r="E869" t="s">
        <v>3066</v>
      </c>
      <c r="F869">
        <v>12</v>
      </c>
      <c r="G869" t="s">
        <v>4127</v>
      </c>
      <c r="L869" t="s">
        <v>717</v>
      </c>
      <c r="M869" t="s">
        <v>428</v>
      </c>
      <c r="N869">
        <v>3.4805999999999999</v>
      </c>
      <c r="AA869">
        <f t="shared" si="181"/>
        <v>864</v>
      </c>
      <c r="AB869" t="str">
        <f>B2B!B866</f>
        <v>J4</v>
      </c>
      <c r="AC869" t="str">
        <f>B2B!C866</f>
        <v>C24</v>
      </c>
      <c r="AD869" t="str">
        <f t="shared" si="175"/>
        <v>J4-C24</v>
      </c>
      <c r="AE869" t="e">
        <f t="shared" si="176"/>
        <v>#N/A</v>
      </c>
      <c r="AG869" t="str">
        <f t="shared" si="177"/>
        <v>--</v>
      </c>
      <c r="AH869" t="str">
        <f t="shared" si="178"/>
        <v>--</v>
      </c>
      <c r="AI869" t="str">
        <f>IFERROR(IF(IF(AG869="--",INDEX(D:D,MATCH(AE869,INDEX(B:B,MATCH(AE869,B:B,)+1):B11383,)+MATCH(AE869,B:B,)))=AD869,VLOOKUP(AE869,B:D,3,0),IF(AG869="--",INDEX(D:D,MATCH(AE869,INDEX(B:B,MATCH(AE869,B:B,)+1):B11383,)+MATCH(AE869,B:B,)),"---")),"---")</f>
        <v>---</v>
      </c>
      <c r="AJ869" t="str">
        <f>IF(COUNTIF(CALC_CONN_TEB0187_REV01!F:F,IF(AH869&lt;&gt;"---",VLOOKUP(AD869,CALC_CONN_TEB0187_REV01!F:M,8,0),IF(IFERROR(IF(AD869=AH869,AI869,AH869),"---")="---","---",IF(COUNTIF(CALC_CONN_TEB0187_REV01!F:F,IFERROR(IF(AD869=AH869,AI869,AH869),"---"))&gt;0,"---",IFERROR(IF(AD869=AH869,AI869,AH869),"---")))))=1,IF(AH869&lt;&gt;"---",VLOOKUP(AD869,CALC_CONN_TEB0187_REV01!F:M,8,0),IF(IFERROR(IF(AD869=AH869,AI869,AH869),"---")="---","---",IF(COUNTIF(CALC_CONN_TEB0187_REV01!F:F,IFERROR(IF(AD869=AH869,AI869,AH869),"---"))&gt;0,"---",IFERROR(IF(AD869=AH869,AI869,AH869),"---")))),"---")</f>
        <v>---</v>
      </c>
      <c r="AK869" t="e">
        <f>IF(COUNTIF(CALC_CONN_TEB0187_REV01!F:F,IF(AH869&lt;&gt;"---",VLOOKUP(AD869,CALC_CONN_TEB0187_REV01!F:M,8,0),IF(IFERROR(IF(AD869=AH869,AI869,AH869),"---")="---","---",IF(COUNTIF(CALC_CONN_TEB0187_REV01!F:F,IFERROR(IF(AD869=AH869,AI869,AH869),"---"))&gt;0,"---",IFERROR(IF(AD869=AH869,AI869,AH869),"---")))))=0,IF(AH869&lt;&gt;"---",VLOOKUP(AD869,CALC_CONN_TEB0187_REV01!F:M,8,0),IF(IFERROR(IF(AD869=AH869,AI869,AH869),"---")="---","---",IF(COUNTIF(CALC_CONN_TEB0187_REV01!F:F,IFERROR(IF(AD869=AH869,AI869,AH869),"---"))&gt;0,"---",IFERROR(IF(AD869=AH869,AI869,AH869),"---")))),"---")</f>
        <v>#N/A</v>
      </c>
      <c r="AL869" t="str">
        <f t="shared" si="179"/>
        <v>--</v>
      </c>
      <c r="AM869">
        <f t="shared" si="180"/>
        <v>0</v>
      </c>
      <c r="AT869" t="str">
        <f t="shared" si="173"/>
        <v>HDMI_TXC_N</v>
      </c>
      <c r="AU869" t="str">
        <f t="shared" si="174"/>
        <v>--</v>
      </c>
    </row>
    <row r="870" spans="1:47" x14ac:dyDescent="0.25">
      <c r="A870" t="str">
        <f t="shared" si="169"/>
        <v>J11-13</v>
      </c>
      <c r="B870" t="str">
        <f t="shared" si="170"/>
        <v>CEC_B</v>
      </c>
      <c r="C870" t="str">
        <f t="shared" si="171"/>
        <v>J11-CEC_B</v>
      </c>
      <c r="D870" t="str">
        <f t="shared" si="172"/>
        <v>J11-13</v>
      </c>
      <c r="E870" t="s">
        <v>3066</v>
      </c>
      <c r="F870">
        <v>13</v>
      </c>
      <c r="G870" t="s">
        <v>3752</v>
      </c>
      <c r="L870" t="s">
        <v>708</v>
      </c>
      <c r="M870" t="s">
        <v>428</v>
      </c>
      <c r="N870">
        <v>88.071100000000001</v>
      </c>
      <c r="AA870">
        <f t="shared" si="181"/>
        <v>865</v>
      </c>
      <c r="AB870" t="str">
        <f>B2B!B867</f>
        <v>J4</v>
      </c>
      <c r="AC870" t="str">
        <f>B2B!C867</f>
        <v>C25</v>
      </c>
      <c r="AD870" t="str">
        <f t="shared" si="175"/>
        <v>J4-C25</v>
      </c>
      <c r="AE870" t="e">
        <f t="shared" si="176"/>
        <v>#N/A</v>
      </c>
      <c r="AG870" t="str">
        <f t="shared" si="177"/>
        <v>--</v>
      </c>
      <c r="AH870" t="str">
        <f t="shared" si="178"/>
        <v>--</v>
      </c>
      <c r="AI870" t="str">
        <f>IFERROR(IF(IF(AG870="--",INDEX(D:D,MATCH(AE870,INDEX(B:B,MATCH(AE870,B:B,)+1):B11384,)+MATCH(AE870,B:B,)))=AD870,VLOOKUP(AE870,B:D,3,0),IF(AG870="--",INDEX(D:D,MATCH(AE870,INDEX(B:B,MATCH(AE870,B:B,)+1):B11384,)+MATCH(AE870,B:B,)),"---")),"---")</f>
        <v>---</v>
      </c>
      <c r="AJ870" t="str">
        <f>IF(COUNTIF(CALC_CONN_TEB0187_REV01!F:F,IF(AH870&lt;&gt;"---",VLOOKUP(AD870,CALC_CONN_TEB0187_REV01!F:M,8,0),IF(IFERROR(IF(AD870=AH870,AI870,AH870),"---")="---","---",IF(COUNTIF(CALC_CONN_TEB0187_REV01!F:F,IFERROR(IF(AD870=AH870,AI870,AH870),"---"))&gt;0,"---",IFERROR(IF(AD870=AH870,AI870,AH870),"---")))))=1,IF(AH870&lt;&gt;"---",VLOOKUP(AD870,CALC_CONN_TEB0187_REV01!F:M,8,0),IF(IFERROR(IF(AD870=AH870,AI870,AH870),"---")="---","---",IF(COUNTIF(CALC_CONN_TEB0187_REV01!F:F,IFERROR(IF(AD870=AH870,AI870,AH870),"---"))&gt;0,"---",IFERROR(IF(AD870=AH870,AI870,AH870),"---")))),"---")</f>
        <v>---</v>
      </c>
      <c r="AK870" t="e">
        <f>IF(COUNTIF(CALC_CONN_TEB0187_REV01!F:F,IF(AH870&lt;&gt;"---",VLOOKUP(AD870,CALC_CONN_TEB0187_REV01!F:M,8,0),IF(IFERROR(IF(AD870=AH870,AI870,AH870),"---")="---","---",IF(COUNTIF(CALC_CONN_TEB0187_REV01!F:F,IFERROR(IF(AD870=AH870,AI870,AH870),"---"))&gt;0,"---",IFERROR(IF(AD870=AH870,AI870,AH870),"---")))))=0,IF(AH870&lt;&gt;"---",VLOOKUP(AD870,CALC_CONN_TEB0187_REV01!F:M,8,0),IF(IFERROR(IF(AD870=AH870,AI870,AH870),"---")="---","---",IF(COUNTIF(CALC_CONN_TEB0187_REV01!F:F,IFERROR(IF(AD870=AH870,AI870,AH870),"---"))&gt;0,"---",IFERROR(IF(AD870=AH870,AI870,AH870),"---")))),"---")</f>
        <v>#N/A</v>
      </c>
      <c r="AL870" t="str">
        <f t="shared" si="179"/>
        <v>--</v>
      </c>
      <c r="AM870">
        <f t="shared" si="180"/>
        <v>0</v>
      </c>
      <c r="AT870" t="str">
        <f t="shared" si="173"/>
        <v>CEC_B</v>
      </c>
      <c r="AU870" t="str">
        <f t="shared" si="174"/>
        <v>--</v>
      </c>
    </row>
    <row r="871" spans="1:47" x14ac:dyDescent="0.25">
      <c r="A871" t="str">
        <f t="shared" si="169"/>
        <v>J11-14</v>
      </c>
      <c r="B871" t="str">
        <f t="shared" si="170"/>
        <v>NetJ11_14</v>
      </c>
      <c r="C871" t="str">
        <f t="shared" si="171"/>
        <v>J11-NetJ11_14</v>
      </c>
      <c r="D871" t="str">
        <f t="shared" si="172"/>
        <v>J11-14</v>
      </c>
      <c r="E871" t="s">
        <v>3066</v>
      </c>
      <c r="F871">
        <v>14</v>
      </c>
      <c r="G871" t="s">
        <v>4488</v>
      </c>
      <c r="L871" t="s">
        <v>710</v>
      </c>
      <c r="M871" t="s">
        <v>428</v>
      </c>
      <c r="N871">
        <v>88.011099999999999</v>
      </c>
      <c r="AA871">
        <f t="shared" si="181"/>
        <v>866</v>
      </c>
      <c r="AB871" t="str">
        <f>B2B!B868</f>
        <v>J4</v>
      </c>
      <c r="AC871" t="str">
        <f>B2B!C868</f>
        <v>C26</v>
      </c>
      <c r="AD871" t="str">
        <f t="shared" si="175"/>
        <v>J4-C26</v>
      </c>
      <c r="AE871" t="e">
        <f t="shared" si="176"/>
        <v>#N/A</v>
      </c>
      <c r="AG871" t="str">
        <f t="shared" si="177"/>
        <v>--</v>
      </c>
      <c r="AH871" t="str">
        <f t="shared" si="178"/>
        <v>--</v>
      </c>
      <c r="AI871" t="str">
        <f>IFERROR(IF(IF(AG871="--",INDEX(D:D,MATCH(AE871,INDEX(B:B,MATCH(AE871,B:B,)+1):B11385,)+MATCH(AE871,B:B,)))=AD871,VLOOKUP(AE871,B:D,3,0),IF(AG871="--",INDEX(D:D,MATCH(AE871,INDEX(B:B,MATCH(AE871,B:B,)+1):B11385,)+MATCH(AE871,B:B,)),"---")),"---")</f>
        <v>---</v>
      </c>
      <c r="AJ871" t="str">
        <f>IF(COUNTIF(CALC_CONN_TEB0187_REV01!F:F,IF(AH871&lt;&gt;"---",VLOOKUP(AD871,CALC_CONN_TEB0187_REV01!F:M,8,0),IF(IFERROR(IF(AD871=AH871,AI871,AH871),"---")="---","---",IF(COUNTIF(CALC_CONN_TEB0187_REV01!F:F,IFERROR(IF(AD871=AH871,AI871,AH871),"---"))&gt;0,"---",IFERROR(IF(AD871=AH871,AI871,AH871),"---")))))=1,IF(AH871&lt;&gt;"---",VLOOKUP(AD871,CALC_CONN_TEB0187_REV01!F:M,8,0),IF(IFERROR(IF(AD871=AH871,AI871,AH871),"---")="---","---",IF(COUNTIF(CALC_CONN_TEB0187_REV01!F:F,IFERROR(IF(AD871=AH871,AI871,AH871),"---"))&gt;0,"---",IFERROR(IF(AD871=AH871,AI871,AH871),"---")))),"---")</f>
        <v>---</v>
      </c>
      <c r="AK871" t="e">
        <f>IF(COUNTIF(CALC_CONN_TEB0187_REV01!F:F,IF(AH871&lt;&gt;"---",VLOOKUP(AD871,CALC_CONN_TEB0187_REV01!F:M,8,0),IF(IFERROR(IF(AD871=AH871,AI871,AH871),"---")="---","---",IF(COUNTIF(CALC_CONN_TEB0187_REV01!F:F,IFERROR(IF(AD871=AH871,AI871,AH871),"---"))&gt;0,"---",IFERROR(IF(AD871=AH871,AI871,AH871),"---")))))=0,IF(AH871&lt;&gt;"---",VLOOKUP(AD871,CALC_CONN_TEB0187_REV01!F:M,8,0),IF(IFERROR(IF(AD871=AH871,AI871,AH871),"---")="---","---",IF(COUNTIF(CALC_CONN_TEB0187_REV01!F:F,IFERROR(IF(AD871=AH871,AI871,AH871),"---"))&gt;0,"---",IFERROR(IF(AD871=AH871,AI871,AH871),"---")))),"---")</f>
        <v>#N/A</v>
      </c>
      <c r="AL871" t="str">
        <f t="shared" si="179"/>
        <v>--</v>
      </c>
      <c r="AM871">
        <f t="shared" si="180"/>
        <v>0</v>
      </c>
      <c r="AT871" t="str">
        <f t="shared" si="173"/>
        <v>NetJ11_14</v>
      </c>
      <c r="AU871" t="str">
        <f t="shared" si="174"/>
        <v>--</v>
      </c>
    </row>
    <row r="872" spans="1:47" x14ac:dyDescent="0.25">
      <c r="A872" t="str">
        <f t="shared" si="169"/>
        <v>J11-15</v>
      </c>
      <c r="B872" t="str">
        <f t="shared" si="170"/>
        <v>SCL_B</v>
      </c>
      <c r="C872" t="str">
        <f t="shared" si="171"/>
        <v>J11-SCL_B</v>
      </c>
      <c r="D872" t="str">
        <f t="shared" si="172"/>
        <v>J11-15</v>
      </c>
      <c r="E872" t="s">
        <v>3066</v>
      </c>
      <c r="F872">
        <v>15</v>
      </c>
      <c r="G872" t="s">
        <v>4423</v>
      </c>
      <c r="L872" t="s">
        <v>4489</v>
      </c>
      <c r="M872" t="s">
        <v>428</v>
      </c>
      <c r="N872">
        <v>20.186299999999999</v>
      </c>
      <c r="AA872">
        <f t="shared" si="181"/>
        <v>867</v>
      </c>
      <c r="AB872" t="str">
        <f>B2B!B869</f>
        <v>J4</v>
      </c>
      <c r="AC872" t="str">
        <f>B2B!C869</f>
        <v>C27</v>
      </c>
      <c r="AD872" t="str">
        <f t="shared" si="175"/>
        <v>J4-C27</v>
      </c>
      <c r="AE872" t="e">
        <f t="shared" si="176"/>
        <v>#N/A</v>
      </c>
      <c r="AG872" t="str">
        <f t="shared" si="177"/>
        <v>--</v>
      </c>
      <c r="AH872" t="str">
        <f t="shared" si="178"/>
        <v>--</v>
      </c>
      <c r="AI872" t="str">
        <f>IFERROR(IF(IF(AG872="--",INDEX(D:D,MATCH(AE872,INDEX(B:B,MATCH(AE872,B:B,)+1):B11386,)+MATCH(AE872,B:B,)))=AD872,VLOOKUP(AE872,B:D,3,0),IF(AG872="--",INDEX(D:D,MATCH(AE872,INDEX(B:B,MATCH(AE872,B:B,)+1):B11386,)+MATCH(AE872,B:B,)),"---")),"---")</f>
        <v>---</v>
      </c>
      <c r="AJ872" t="str">
        <f>IF(COUNTIF(CALC_CONN_TEB0187_REV01!F:F,IF(AH872&lt;&gt;"---",VLOOKUP(AD872,CALC_CONN_TEB0187_REV01!F:M,8,0),IF(IFERROR(IF(AD872=AH872,AI872,AH872),"---")="---","---",IF(COUNTIF(CALC_CONN_TEB0187_REV01!F:F,IFERROR(IF(AD872=AH872,AI872,AH872),"---"))&gt;0,"---",IFERROR(IF(AD872=AH872,AI872,AH872),"---")))))=1,IF(AH872&lt;&gt;"---",VLOOKUP(AD872,CALC_CONN_TEB0187_REV01!F:M,8,0),IF(IFERROR(IF(AD872=AH872,AI872,AH872),"---")="---","---",IF(COUNTIF(CALC_CONN_TEB0187_REV01!F:F,IFERROR(IF(AD872=AH872,AI872,AH872),"---"))&gt;0,"---",IFERROR(IF(AD872=AH872,AI872,AH872),"---")))),"---")</f>
        <v>---</v>
      </c>
      <c r="AK872" t="e">
        <f>IF(COUNTIF(CALC_CONN_TEB0187_REV01!F:F,IF(AH872&lt;&gt;"---",VLOOKUP(AD872,CALC_CONN_TEB0187_REV01!F:M,8,0),IF(IFERROR(IF(AD872=AH872,AI872,AH872),"---")="---","---",IF(COUNTIF(CALC_CONN_TEB0187_REV01!F:F,IFERROR(IF(AD872=AH872,AI872,AH872),"---"))&gt;0,"---",IFERROR(IF(AD872=AH872,AI872,AH872),"---")))))=0,IF(AH872&lt;&gt;"---",VLOOKUP(AD872,CALC_CONN_TEB0187_REV01!F:M,8,0),IF(IFERROR(IF(AD872=AH872,AI872,AH872),"---")="---","---",IF(COUNTIF(CALC_CONN_TEB0187_REV01!F:F,IFERROR(IF(AD872=AH872,AI872,AH872),"---"))&gt;0,"---",IFERROR(IF(AD872=AH872,AI872,AH872),"---")))),"---")</f>
        <v>#N/A</v>
      </c>
      <c r="AL872" t="str">
        <f t="shared" si="179"/>
        <v>--</v>
      </c>
      <c r="AM872">
        <f t="shared" si="180"/>
        <v>0</v>
      </c>
      <c r="AT872" t="str">
        <f t="shared" si="173"/>
        <v>SCL_B</v>
      </c>
      <c r="AU872" t="str">
        <f t="shared" si="174"/>
        <v>--</v>
      </c>
    </row>
    <row r="873" spans="1:47" x14ac:dyDescent="0.25">
      <c r="A873" t="str">
        <f t="shared" si="169"/>
        <v>J11-16</v>
      </c>
      <c r="B873" t="str">
        <f t="shared" si="170"/>
        <v>SDA_B</v>
      </c>
      <c r="C873" t="str">
        <f t="shared" si="171"/>
        <v>J11-SDA_B</v>
      </c>
      <c r="D873" t="str">
        <f t="shared" si="172"/>
        <v>J11-16</v>
      </c>
      <c r="E873" t="s">
        <v>3066</v>
      </c>
      <c r="F873">
        <v>16</v>
      </c>
      <c r="G873" t="s">
        <v>4425</v>
      </c>
      <c r="L873" t="s">
        <v>4490</v>
      </c>
      <c r="M873" t="s">
        <v>428</v>
      </c>
      <c r="N873">
        <v>20.1462</v>
      </c>
      <c r="AA873">
        <f t="shared" si="181"/>
        <v>868</v>
      </c>
      <c r="AB873" t="str">
        <f>B2B!B870</f>
        <v>J4</v>
      </c>
      <c r="AC873" t="str">
        <f>B2B!C870</f>
        <v>C28</v>
      </c>
      <c r="AD873" t="str">
        <f t="shared" si="175"/>
        <v>J4-C28</v>
      </c>
      <c r="AE873" t="e">
        <f t="shared" si="176"/>
        <v>#N/A</v>
      </c>
      <c r="AG873" t="str">
        <f t="shared" si="177"/>
        <v>--</v>
      </c>
      <c r="AH873" t="str">
        <f t="shared" si="178"/>
        <v>--</v>
      </c>
      <c r="AI873" t="str">
        <f>IFERROR(IF(IF(AG873="--",INDEX(D:D,MATCH(AE873,INDEX(B:B,MATCH(AE873,B:B,)+1):B11387,)+MATCH(AE873,B:B,)))=AD873,VLOOKUP(AE873,B:D,3,0),IF(AG873="--",INDEX(D:D,MATCH(AE873,INDEX(B:B,MATCH(AE873,B:B,)+1):B11387,)+MATCH(AE873,B:B,)),"---")),"---")</f>
        <v>---</v>
      </c>
      <c r="AJ873" t="str">
        <f>IF(COUNTIF(CALC_CONN_TEB0187_REV01!F:F,IF(AH873&lt;&gt;"---",VLOOKUP(AD873,CALC_CONN_TEB0187_REV01!F:M,8,0),IF(IFERROR(IF(AD873=AH873,AI873,AH873),"---")="---","---",IF(COUNTIF(CALC_CONN_TEB0187_REV01!F:F,IFERROR(IF(AD873=AH873,AI873,AH873),"---"))&gt;0,"---",IFERROR(IF(AD873=AH873,AI873,AH873),"---")))))=1,IF(AH873&lt;&gt;"---",VLOOKUP(AD873,CALC_CONN_TEB0187_REV01!F:M,8,0),IF(IFERROR(IF(AD873=AH873,AI873,AH873),"---")="---","---",IF(COUNTIF(CALC_CONN_TEB0187_REV01!F:F,IFERROR(IF(AD873=AH873,AI873,AH873),"---"))&gt;0,"---",IFERROR(IF(AD873=AH873,AI873,AH873),"---")))),"---")</f>
        <v>---</v>
      </c>
      <c r="AK873" t="e">
        <f>IF(COUNTIF(CALC_CONN_TEB0187_REV01!F:F,IF(AH873&lt;&gt;"---",VLOOKUP(AD873,CALC_CONN_TEB0187_REV01!F:M,8,0),IF(IFERROR(IF(AD873=AH873,AI873,AH873),"---")="---","---",IF(COUNTIF(CALC_CONN_TEB0187_REV01!F:F,IFERROR(IF(AD873=AH873,AI873,AH873),"---"))&gt;0,"---",IFERROR(IF(AD873=AH873,AI873,AH873),"---")))))=0,IF(AH873&lt;&gt;"---",VLOOKUP(AD873,CALC_CONN_TEB0187_REV01!F:M,8,0),IF(IFERROR(IF(AD873=AH873,AI873,AH873),"---")="---","---",IF(COUNTIF(CALC_CONN_TEB0187_REV01!F:F,IFERROR(IF(AD873=AH873,AI873,AH873),"---"))&gt;0,"---",IFERROR(IF(AD873=AH873,AI873,AH873),"---")))),"---")</f>
        <v>#N/A</v>
      </c>
      <c r="AL873" t="str">
        <f t="shared" si="179"/>
        <v>--</v>
      </c>
      <c r="AM873">
        <f t="shared" si="180"/>
        <v>0</v>
      </c>
      <c r="AT873" t="str">
        <f t="shared" si="173"/>
        <v>SDA_B</v>
      </c>
      <c r="AU873" t="str">
        <f t="shared" si="174"/>
        <v>--</v>
      </c>
    </row>
    <row r="874" spans="1:47" x14ac:dyDescent="0.25">
      <c r="A874" t="str">
        <f t="shared" si="169"/>
        <v>J11-17</v>
      </c>
      <c r="B874" t="str">
        <f t="shared" si="170"/>
        <v>GND</v>
      </c>
      <c r="C874" t="str">
        <f t="shared" si="171"/>
        <v>J11-GND</v>
      </c>
      <c r="D874" t="str">
        <f t="shared" si="172"/>
        <v>J11-17</v>
      </c>
      <c r="E874" t="s">
        <v>3066</v>
      </c>
      <c r="F874">
        <v>17</v>
      </c>
      <c r="G874" t="s">
        <v>433</v>
      </c>
      <c r="L874" t="s">
        <v>4491</v>
      </c>
      <c r="M874" t="s">
        <v>428</v>
      </c>
      <c r="N874">
        <v>24.697800000000001</v>
      </c>
      <c r="AA874">
        <f t="shared" si="181"/>
        <v>869</v>
      </c>
      <c r="AB874" t="str">
        <f>B2B!B871</f>
        <v>J4</v>
      </c>
      <c r="AC874" t="str">
        <f>B2B!C871</f>
        <v>C29</v>
      </c>
      <c r="AD874" t="str">
        <f t="shared" si="175"/>
        <v>J4-C29</v>
      </c>
      <c r="AE874" t="e">
        <f t="shared" si="176"/>
        <v>#N/A</v>
      </c>
      <c r="AG874" t="str">
        <f t="shared" si="177"/>
        <v>--</v>
      </c>
      <c r="AH874" t="str">
        <f t="shared" si="178"/>
        <v>--</v>
      </c>
      <c r="AI874" t="str">
        <f>IFERROR(IF(IF(AG874="--",INDEX(D:D,MATCH(AE874,INDEX(B:B,MATCH(AE874,B:B,)+1):B11388,)+MATCH(AE874,B:B,)))=AD874,VLOOKUP(AE874,B:D,3,0),IF(AG874="--",INDEX(D:D,MATCH(AE874,INDEX(B:B,MATCH(AE874,B:B,)+1):B11388,)+MATCH(AE874,B:B,)),"---")),"---")</f>
        <v>---</v>
      </c>
      <c r="AJ874" t="str">
        <f>IF(COUNTIF(CALC_CONN_TEB0187_REV01!F:F,IF(AH874&lt;&gt;"---",VLOOKUP(AD874,CALC_CONN_TEB0187_REV01!F:M,8,0),IF(IFERROR(IF(AD874=AH874,AI874,AH874),"---")="---","---",IF(COUNTIF(CALC_CONN_TEB0187_REV01!F:F,IFERROR(IF(AD874=AH874,AI874,AH874),"---"))&gt;0,"---",IFERROR(IF(AD874=AH874,AI874,AH874),"---")))))=1,IF(AH874&lt;&gt;"---",VLOOKUP(AD874,CALC_CONN_TEB0187_REV01!F:M,8,0),IF(IFERROR(IF(AD874=AH874,AI874,AH874),"---")="---","---",IF(COUNTIF(CALC_CONN_TEB0187_REV01!F:F,IFERROR(IF(AD874=AH874,AI874,AH874),"---"))&gt;0,"---",IFERROR(IF(AD874=AH874,AI874,AH874),"---")))),"---")</f>
        <v>---</v>
      </c>
      <c r="AK874" t="e">
        <f>IF(COUNTIF(CALC_CONN_TEB0187_REV01!F:F,IF(AH874&lt;&gt;"---",VLOOKUP(AD874,CALC_CONN_TEB0187_REV01!F:M,8,0),IF(IFERROR(IF(AD874=AH874,AI874,AH874),"---")="---","---",IF(COUNTIF(CALC_CONN_TEB0187_REV01!F:F,IFERROR(IF(AD874=AH874,AI874,AH874),"---"))&gt;0,"---",IFERROR(IF(AD874=AH874,AI874,AH874),"---")))))=0,IF(AH874&lt;&gt;"---",VLOOKUP(AD874,CALC_CONN_TEB0187_REV01!F:M,8,0),IF(IFERROR(IF(AD874=AH874,AI874,AH874),"---")="---","---",IF(COUNTIF(CALC_CONN_TEB0187_REV01!F:F,IFERROR(IF(AD874=AH874,AI874,AH874),"---"))&gt;0,"---",IFERROR(IF(AD874=AH874,AI874,AH874),"---")))),"---")</f>
        <v>#N/A</v>
      </c>
      <c r="AL874" t="str">
        <f t="shared" si="179"/>
        <v>--</v>
      </c>
      <c r="AM874">
        <f t="shared" si="180"/>
        <v>0</v>
      </c>
      <c r="AT874">
        <f t="shared" si="173"/>
        <v>0</v>
      </c>
      <c r="AU874">
        <f t="shared" si="174"/>
        <v>0</v>
      </c>
    </row>
    <row r="875" spans="1:47" x14ac:dyDescent="0.25">
      <c r="A875" t="str">
        <f t="shared" si="169"/>
        <v>J11-18</v>
      </c>
      <c r="B875" t="str">
        <f t="shared" si="170"/>
        <v>5V_HDMI</v>
      </c>
      <c r="C875" t="str">
        <f t="shared" si="171"/>
        <v>J11-5V_HDMI</v>
      </c>
      <c r="D875" t="str">
        <f t="shared" si="172"/>
        <v>J11-18</v>
      </c>
      <c r="E875" t="s">
        <v>3066</v>
      </c>
      <c r="F875">
        <v>18</v>
      </c>
      <c r="G875" t="s">
        <v>3725</v>
      </c>
      <c r="L875" t="s">
        <v>4492</v>
      </c>
      <c r="M875" t="s">
        <v>428</v>
      </c>
      <c r="N875">
        <v>24.7072</v>
      </c>
      <c r="AA875">
        <f t="shared" si="181"/>
        <v>870</v>
      </c>
      <c r="AB875" t="str">
        <f>B2B!B872</f>
        <v>J4</v>
      </c>
      <c r="AC875" t="str">
        <f>B2B!C872</f>
        <v>C30</v>
      </c>
      <c r="AD875" t="str">
        <f t="shared" si="175"/>
        <v>J4-C30</v>
      </c>
      <c r="AE875" t="e">
        <f t="shared" si="176"/>
        <v>#N/A</v>
      </c>
      <c r="AG875" t="str">
        <f t="shared" si="177"/>
        <v>--</v>
      </c>
      <c r="AH875" t="str">
        <f t="shared" si="178"/>
        <v>--</v>
      </c>
      <c r="AI875" t="str">
        <f>IFERROR(IF(IF(AG875="--",INDEX(D:D,MATCH(AE875,INDEX(B:B,MATCH(AE875,B:B,)+1):B11389,)+MATCH(AE875,B:B,)))=AD875,VLOOKUP(AE875,B:D,3,0),IF(AG875="--",INDEX(D:D,MATCH(AE875,INDEX(B:B,MATCH(AE875,B:B,)+1):B11389,)+MATCH(AE875,B:B,)),"---")),"---")</f>
        <v>---</v>
      </c>
      <c r="AJ875" t="str">
        <f>IF(COUNTIF(CALC_CONN_TEB0187_REV01!F:F,IF(AH875&lt;&gt;"---",VLOOKUP(AD875,CALC_CONN_TEB0187_REV01!F:M,8,0),IF(IFERROR(IF(AD875=AH875,AI875,AH875),"---")="---","---",IF(COUNTIF(CALC_CONN_TEB0187_REV01!F:F,IFERROR(IF(AD875=AH875,AI875,AH875),"---"))&gt;0,"---",IFERROR(IF(AD875=AH875,AI875,AH875),"---")))))=1,IF(AH875&lt;&gt;"---",VLOOKUP(AD875,CALC_CONN_TEB0187_REV01!F:M,8,0),IF(IFERROR(IF(AD875=AH875,AI875,AH875),"---")="---","---",IF(COUNTIF(CALC_CONN_TEB0187_REV01!F:F,IFERROR(IF(AD875=AH875,AI875,AH875),"---"))&gt;0,"---",IFERROR(IF(AD875=AH875,AI875,AH875),"---")))),"---")</f>
        <v>---</v>
      </c>
      <c r="AK875" t="e">
        <f>IF(COUNTIF(CALC_CONN_TEB0187_REV01!F:F,IF(AH875&lt;&gt;"---",VLOOKUP(AD875,CALC_CONN_TEB0187_REV01!F:M,8,0),IF(IFERROR(IF(AD875=AH875,AI875,AH875),"---")="---","---",IF(COUNTIF(CALC_CONN_TEB0187_REV01!F:F,IFERROR(IF(AD875=AH875,AI875,AH875),"---"))&gt;0,"---",IFERROR(IF(AD875=AH875,AI875,AH875),"---")))))=0,IF(AH875&lt;&gt;"---",VLOOKUP(AD875,CALC_CONN_TEB0187_REV01!F:M,8,0),IF(IFERROR(IF(AD875=AH875,AI875,AH875),"---")="---","---",IF(COUNTIF(CALC_CONN_TEB0187_REV01!F:F,IFERROR(IF(AD875=AH875,AI875,AH875),"---"))&gt;0,"---",IFERROR(IF(AD875=AH875,AI875,AH875),"---")))),"---")</f>
        <v>#N/A</v>
      </c>
      <c r="AL875" t="str">
        <f t="shared" si="179"/>
        <v>--</v>
      </c>
      <c r="AM875">
        <f t="shared" si="180"/>
        <v>0</v>
      </c>
      <c r="AT875" t="str">
        <f t="shared" si="173"/>
        <v>5V_HDMI</v>
      </c>
      <c r="AU875" t="str">
        <f t="shared" si="174"/>
        <v>--</v>
      </c>
    </row>
    <row r="876" spans="1:47" x14ac:dyDescent="0.25">
      <c r="A876" t="str">
        <f t="shared" si="169"/>
        <v>J11-19</v>
      </c>
      <c r="B876" t="str">
        <f t="shared" si="170"/>
        <v>HPD_B</v>
      </c>
      <c r="C876" t="str">
        <f t="shared" si="171"/>
        <v>J11-HPD_B</v>
      </c>
      <c r="D876" t="str">
        <f t="shared" si="172"/>
        <v>J11-19</v>
      </c>
      <c r="E876" t="s">
        <v>3066</v>
      </c>
      <c r="F876">
        <v>19</v>
      </c>
      <c r="G876" t="s">
        <v>4131</v>
      </c>
      <c r="L876" t="s">
        <v>3872</v>
      </c>
      <c r="M876" t="s">
        <v>428</v>
      </c>
      <c r="N876">
        <v>65.480500000000006</v>
      </c>
      <c r="AA876">
        <f t="shared" si="181"/>
        <v>871</v>
      </c>
      <c r="AB876" t="str">
        <f>B2B!B873</f>
        <v>J4</v>
      </c>
      <c r="AC876" t="str">
        <f>B2B!C873</f>
        <v>C31</v>
      </c>
      <c r="AD876" t="str">
        <f t="shared" si="175"/>
        <v>J4-C31</v>
      </c>
      <c r="AE876" t="e">
        <f t="shared" si="176"/>
        <v>#N/A</v>
      </c>
      <c r="AG876" t="str">
        <f t="shared" si="177"/>
        <v>--</v>
      </c>
      <c r="AH876" t="str">
        <f t="shared" si="178"/>
        <v>--</v>
      </c>
      <c r="AI876" t="str">
        <f>IFERROR(IF(IF(AG876="--",INDEX(D:D,MATCH(AE876,INDEX(B:B,MATCH(AE876,B:B,)+1):B11390,)+MATCH(AE876,B:B,)))=AD876,VLOOKUP(AE876,B:D,3,0),IF(AG876="--",INDEX(D:D,MATCH(AE876,INDEX(B:B,MATCH(AE876,B:B,)+1):B11390,)+MATCH(AE876,B:B,)),"---")),"---")</f>
        <v>---</v>
      </c>
      <c r="AJ876" t="str">
        <f>IF(COUNTIF(CALC_CONN_TEB0187_REV01!F:F,IF(AH876&lt;&gt;"---",VLOOKUP(AD876,CALC_CONN_TEB0187_REV01!F:M,8,0),IF(IFERROR(IF(AD876=AH876,AI876,AH876),"---")="---","---",IF(COUNTIF(CALC_CONN_TEB0187_REV01!F:F,IFERROR(IF(AD876=AH876,AI876,AH876),"---"))&gt;0,"---",IFERROR(IF(AD876=AH876,AI876,AH876),"---")))))=1,IF(AH876&lt;&gt;"---",VLOOKUP(AD876,CALC_CONN_TEB0187_REV01!F:M,8,0),IF(IFERROR(IF(AD876=AH876,AI876,AH876),"---")="---","---",IF(COUNTIF(CALC_CONN_TEB0187_REV01!F:F,IFERROR(IF(AD876=AH876,AI876,AH876),"---"))&gt;0,"---",IFERROR(IF(AD876=AH876,AI876,AH876),"---")))),"---")</f>
        <v>---</v>
      </c>
      <c r="AK876" t="e">
        <f>IF(COUNTIF(CALC_CONN_TEB0187_REV01!F:F,IF(AH876&lt;&gt;"---",VLOOKUP(AD876,CALC_CONN_TEB0187_REV01!F:M,8,0),IF(IFERROR(IF(AD876=AH876,AI876,AH876),"---")="---","---",IF(COUNTIF(CALC_CONN_TEB0187_REV01!F:F,IFERROR(IF(AD876=AH876,AI876,AH876),"---"))&gt;0,"---",IFERROR(IF(AD876=AH876,AI876,AH876),"---")))))=0,IF(AH876&lt;&gt;"---",VLOOKUP(AD876,CALC_CONN_TEB0187_REV01!F:M,8,0),IF(IFERROR(IF(AD876=AH876,AI876,AH876),"---")="---","---",IF(COUNTIF(CALC_CONN_TEB0187_REV01!F:F,IFERROR(IF(AD876=AH876,AI876,AH876),"---"))&gt;0,"---",IFERROR(IF(AD876=AH876,AI876,AH876),"---")))),"---")</f>
        <v>#N/A</v>
      </c>
      <c r="AL876" t="str">
        <f t="shared" si="179"/>
        <v>--</v>
      </c>
      <c r="AM876">
        <f t="shared" si="180"/>
        <v>0</v>
      </c>
      <c r="AT876" t="str">
        <f t="shared" si="173"/>
        <v>HPD_B</v>
      </c>
      <c r="AU876" t="str">
        <f t="shared" si="174"/>
        <v>--</v>
      </c>
    </row>
    <row r="877" spans="1:47" x14ac:dyDescent="0.25">
      <c r="A877" t="str">
        <f t="shared" si="169"/>
        <v>J11-H1</v>
      </c>
      <c r="B877" t="str">
        <f t="shared" si="170"/>
        <v>GND</v>
      </c>
      <c r="C877" t="str">
        <f t="shared" si="171"/>
        <v>J11-GND</v>
      </c>
      <c r="D877" t="str">
        <f t="shared" si="172"/>
        <v>J11-H1</v>
      </c>
      <c r="E877" t="s">
        <v>3066</v>
      </c>
      <c r="F877" t="s">
        <v>3054</v>
      </c>
      <c r="G877" t="s">
        <v>433</v>
      </c>
      <c r="L877" t="s">
        <v>3870</v>
      </c>
      <c r="M877" t="s">
        <v>428</v>
      </c>
      <c r="N877">
        <v>65.487700000000004</v>
      </c>
      <c r="AA877">
        <f t="shared" si="181"/>
        <v>872</v>
      </c>
      <c r="AB877" t="str">
        <f>B2B!B874</f>
        <v>J4</v>
      </c>
      <c r="AC877" t="str">
        <f>B2B!C874</f>
        <v>C32</v>
      </c>
      <c r="AD877" t="str">
        <f t="shared" si="175"/>
        <v>J4-C32</v>
      </c>
      <c r="AE877" t="e">
        <f t="shared" si="176"/>
        <v>#N/A</v>
      </c>
      <c r="AG877" t="str">
        <f t="shared" si="177"/>
        <v>--</v>
      </c>
      <c r="AH877" t="str">
        <f t="shared" si="178"/>
        <v>--</v>
      </c>
      <c r="AI877" t="str">
        <f>IFERROR(IF(IF(AG877="--",INDEX(D:D,MATCH(AE877,INDEX(B:B,MATCH(AE877,B:B,)+1):B11391,)+MATCH(AE877,B:B,)))=AD877,VLOOKUP(AE877,B:D,3,0),IF(AG877="--",INDEX(D:D,MATCH(AE877,INDEX(B:B,MATCH(AE877,B:B,)+1):B11391,)+MATCH(AE877,B:B,)),"---")),"---")</f>
        <v>---</v>
      </c>
      <c r="AJ877" t="str">
        <f>IF(COUNTIF(CALC_CONN_TEB0187_REV01!F:F,IF(AH877&lt;&gt;"---",VLOOKUP(AD877,CALC_CONN_TEB0187_REV01!F:M,8,0),IF(IFERROR(IF(AD877=AH877,AI877,AH877),"---")="---","---",IF(COUNTIF(CALC_CONN_TEB0187_REV01!F:F,IFERROR(IF(AD877=AH877,AI877,AH877),"---"))&gt;0,"---",IFERROR(IF(AD877=AH877,AI877,AH877),"---")))))=1,IF(AH877&lt;&gt;"---",VLOOKUP(AD877,CALC_CONN_TEB0187_REV01!F:M,8,0),IF(IFERROR(IF(AD877=AH877,AI877,AH877),"---")="---","---",IF(COUNTIF(CALC_CONN_TEB0187_REV01!F:F,IFERROR(IF(AD877=AH877,AI877,AH877),"---"))&gt;0,"---",IFERROR(IF(AD877=AH877,AI877,AH877),"---")))),"---")</f>
        <v>---</v>
      </c>
      <c r="AK877" t="e">
        <f>IF(COUNTIF(CALC_CONN_TEB0187_REV01!F:F,IF(AH877&lt;&gt;"---",VLOOKUP(AD877,CALC_CONN_TEB0187_REV01!F:M,8,0),IF(IFERROR(IF(AD877=AH877,AI877,AH877),"---")="---","---",IF(COUNTIF(CALC_CONN_TEB0187_REV01!F:F,IFERROR(IF(AD877=AH877,AI877,AH877),"---"))&gt;0,"---",IFERROR(IF(AD877=AH877,AI877,AH877),"---")))))=0,IF(AH877&lt;&gt;"---",VLOOKUP(AD877,CALC_CONN_TEB0187_REV01!F:M,8,0),IF(IFERROR(IF(AD877=AH877,AI877,AH877),"---")="---","---",IF(COUNTIF(CALC_CONN_TEB0187_REV01!F:F,IFERROR(IF(AD877=AH877,AI877,AH877),"---"))&gt;0,"---",IFERROR(IF(AD877=AH877,AI877,AH877),"---")))),"---")</f>
        <v>#N/A</v>
      </c>
      <c r="AL877" t="str">
        <f t="shared" si="179"/>
        <v>--</v>
      </c>
      <c r="AM877">
        <f t="shared" si="180"/>
        <v>0</v>
      </c>
      <c r="AT877">
        <f t="shared" si="173"/>
        <v>0</v>
      </c>
      <c r="AU877">
        <f t="shared" si="174"/>
        <v>0</v>
      </c>
    </row>
    <row r="878" spans="1:47" x14ac:dyDescent="0.25">
      <c r="A878" t="str">
        <f t="shared" si="169"/>
        <v>J11-H2</v>
      </c>
      <c r="B878" t="str">
        <f t="shared" si="170"/>
        <v>GND</v>
      </c>
      <c r="C878" t="str">
        <f t="shared" si="171"/>
        <v>J11-GND</v>
      </c>
      <c r="D878" t="str">
        <f t="shared" si="172"/>
        <v>J11-H2</v>
      </c>
      <c r="E878" t="s">
        <v>3066</v>
      </c>
      <c r="F878" t="s">
        <v>3055</v>
      </c>
      <c r="G878" t="s">
        <v>433</v>
      </c>
      <c r="L878" t="s">
        <v>4493</v>
      </c>
      <c r="M878" t="s">
        <v>428</v>
      </c>
      <c r="N878">
        <v>25.4971</v>
      </c>
      <c r="AA878">
        <f t="shared" si="181"/>
        <v>873</v>
      </c>
      <c r="AB878" t="str">
        <f>B2B!B875</f>
        <v>J4</v>
      </c>
      <c r="AC878" t="str">
        <f>B2B!C875</f>
        <v>C33</v>
      </c>
      <c r="AD878" t="str">
        <f t="shared" si="175"/>
        <v>J4-C33</v>
      </c>
      <c r="AE878" t="e">
        <f t="shared" si="176"/>
        <v>#N/A</v>
      </c>
      <c r="AG878" t="str">
        <f t="shared" si="177"/>
        <v>--</v>
      </c>
      <c r="AH878" t="str">
        <f t="shared" si="178"/>
        <v>--</v>
      </c>
      <c r="AI878" t="str">
        <f>IFERROR(IF(IF(AG878="--",INDEX(D:D,MATCH(AE878,INDEX(B:B,MATCH(AE878,B:B,)+1):B11392,)+MATCH(AE878,B:B,)))=AD878,VLOOKUP(AE878,B:D,3,0),IF(AG878="--",INDEX(D:D,MATCH(AE878,INDEX(B:B,MATCH(AE878,B:B,)+1):B11392,)+MATCH(AE878,B:B,)),"---")),"---")</f>
        <v>---</v>
      </c>
      <c r="AJ878" t="str">
        <f>IF(COUNTIF(CALC_CONN_TEB0187_REV01!F:F,IF(AH878&lt;&gt;"---",VLOOKUP(AD878,CALC_CONN_TEB0187_REV01!F:M,8,0),IF(IFERROR(IF(AD878=AH878,AI878,AH878),"---")="---","---",IF(COUNTIF(CALC_CONN_TEB0187_REV01!F:F,IFERROR(IF(AD878=AH878,AI878,AH878),"---"))&gt;0,"---",IFERROR(IF(AD878=AH878,AI878,AH878),"---")))))=1,IF(AH878&lt;&gt;"---",VLOOKUP(AD878,CALC_CONN_TEB0187_REV01!F:M,8,0),IF(IFERROR(IF(AD878=AH878,AI878,AH878),"---")="---","---",IF(COUNTIF(CALC_CONN_TEB0187_REV01!F:F,IFERROR(IF(AD878=AH878,AI878,AH878),"---"))&gt;0,"---",IFERROR(IF(AD878=AH878,AI878,AH878),"---")))),"---")</f>
        <v>---</v>
      </c>
      <c r="AK878" t="e">
        <f>IF(COUNTIF(CALC_CONN_TEB0187_REV01!F:F,IF(AH878&lt;&gt;"---",VLOOKUP(AD878,CALC_CONN_TEB0187_REV01!F:M,8,0),IF(IFERROR(IF(AD878=AH878,AI878,AH878),"---")="---","---",IF(COUNTIF(CALC_CONN_TEB0187_REV01!F:F,IFERROR(IF(AD878=AH878,AI878,AH878),"---"))&gt;0,"---",IFERROR(IF(AD878=AH878,AI878,AH878),"---")))))=0,IF(AH878&lt;&gt;"---",VLOOKUP(AD878,CALC_CONN_TEB0187_REV01!F:M,8,0),IF(IFERROR(IF(AD878=AH878,AI878,AH878),"---")="---","---",IF(COUNTIF(CALC_CONN_TEB0187_REV01!F:F,IFERROR(IF(AD878=AH878,AI878,AH878),"---"))&gt;0,"---",IFERROR(IF(AD878=AH878,AI878,AH878),"---")))),"---")</f>
        <v>#N/A</v>
      </c>
      <c r="AL878" t="str">
        <f t="shared" si="179"/>
        <v>--</v>
      </c>
      <c r="AM878">
        <f t="shared" si="180"/>
        <v>0</v>
      </c>
      <c r="AT878">
        <f t="shared" si="173"/>
        <v>0</v>
      </c>
      <c r="AU878">
        <f t="shared" si="174"/>
        <v>0</v>
      </c>
    </row>
    <row r="879" spans="1:47" x14ac:dyDescent="0.25">
      <c r="A879" t="str">
        <f t="shared" si="169"/>
        <v>J11-H3</v>
      </c>
      <c r="B879" t="str">
        <f t="shared" si="170"/>
        <v>GND</v>
      </c>
      <c r="C879" t="str">
        <f t="shared" si="171"/>
        <v>J11-GND</v>
      </c>
      <c r="D879" t="str">
        <f t="shared" si="172"/>
        <v>J11-H3</v>
      </c>
      <c r="E879" t="s">
        <v>3066</v>
      </c>
      <c r="F879" t="s">
        <v>3056</v>
      </c>
      <c r="G879" t="s">
        <v>433</v>
      </c>
      <c r="L879" t="s">
        <v>4494</v>
      </c>
      <c r="M879" t="s">
        <v>428</v>
      </c>
      <c r="N879">
        <v>25.496700000000001</v>
      </c>
      <c r="AA879">
        <f t="shared" si="181"/>
        <v>874</v>
      </c>
      <c r="AB879" t="str">
        <f>B2B!B876</f>
        <v>J4</v>
      </c>
      <c r="AC879" t="str">
        <f>B2B!C876</f>
        <v>C34</v>
      </c>
      <c r="AD879" t="str">
        <f t="shared" si="175"/>
        <v>J4-C34</v>
      </c>
      <c r="AE879" t="e">
        <f t="shared" si="176"/>
        <v>#N/A</v>
      </c>
      <c r="AG879" t="str">
        <f t="shared" si="177"/>
        <v>--</v>
      </c>
      <c r="AH879" t="str">
        <f t="shared" si="178"/>
        <v>--</v>
      </c>
      <c r="AI879" t="str">
        <f>IFERROR(IF(IF(AG879="--",INDEX(D:D,MATCH(AE879,INDEX(B:B,MATCH(AE879,B:B,)+1):B11393,)+MATCH(AE879,B:B,)))=AD879,VLOOKUP(AE879,B:D,3,0),IF(AG879="--",INDEX(D:D,MATCH(AE879,INDEX(B:B,MATCH(AE879,B:B,)+1):B11393,)+MATCH(AE879,B:B,)),"---")),"---")</f>
        <v>---</v>
      </c>
      <c r="AJ879" t="str">
        <f>IF(COUNTIF(CALC_CONN_TEB0187_REV01!F:F,IF(AH879&lt;&gt;"---",VLOOKUP(AD879,CALC_CONN_TEB0187_REV01!F:M,8,0),IF(IFERROR(IF(AD879=AH879,AI879,AH879),"---")="---","---",IF(COUNTIF(CALC_CONN_TEB0187_REV01!F:F,IFERROR(IF(AD879=AH879,AI879,AH879),"---"))&gt;0,"---",IFERROR(IF(AD879=AH879,AI879,AH879),"---")))))=1,IF(AH879&lt;&gt;"---",VLOOKUP(AD879,CALC_CONN_TEB0187_REV01!F:M,8,0),IF(IFERROR(IF(AD879=AH879,AI879,AH879),"---")="---","---",IF(COUNTIF(CALC_CONN_TEB0187_REV01!F:F,IFERROR(IF(AD879=AH879,AI879,AH879),"---"))&gt;0,"---",IFERROR(IF(AD879=AH879,AI879,AH879),"---")))),"---")</f>
        <v>---</v>
      </c>
      <c r="AK879" t="e">
        <f>IF(COUNTIF(CALC_CONN_TEB0187_REV01!F:F,IF(AH879&lt;&gt;"---",VLOOKUP(AD879,CALC_CONN_TEB0187_REV01!F:M,8,0),IF(IFERROR(IF(AD879=AH879,AI879,AH879),"---")="---","---",IF(COUNTIF(CALC_CONN_TEB0187_REV01!F:F,IFERROR(IF(AD879=AH879,AI879,AH879),"---"))&gt;0,"---",IFERROR(IF(AD879=AH879,AI879,AH879),"---")))))=0,IF(AH879&lt;&gt;"---",VLOOKUP(AD879,CALC_CONN_TEB0187_REV01!F:M,8,0),IF(IFERROR(IF(AD879=AH879,AI879,AH879),"---")="---","---",IF(COUNTIF(CALC_CONN_TEB0187_REV01!F:F,IFERROR(IF(AD879=AH879,AI879,AH879),"---"))&gt;0,"---",IFERROR(IF(AD879=AH879,AI879,AH879),"---")))),"---")</f>
        <v>#N/A</v>
      </c>
      <c r="AL879" t="str">
        <f t="shared" si="179"/>
        <v>--</v>
      </c>
      <c r="AM879">
        <f t="shared" si="180"/>
        <v>0</v>
      </c>
      <c r="AT879">
        <f t="shared" si="173"/>
        <v>0</v>
      </c>
      <c r="AU879">
        <f t="shared" si="174"/>
        <v>0</v>
      </c>
    </row>
    <row r="880" spans="1:47" x14ac:dyDescent="0.25">
      <c r="A880" t="str">
        <f t="shared" si="169"/>
        <v>J11-H4</v>
      </c>
      <c r="B880" t="str">
        <f t="shared" si="170"/>
        <v>GND</v>
      </c>
      <c r="C880" t="str">
        <f t="shared" si="171"/>
        <v>J11-GND</v>
      </c>
      <c r="D880" t="str">
        <f t="shared" si="172"/>
        <v>J11-H4</v>
      </c>
      <c r="E880" t="s">
        <v>3066</v>
      </c>
      <c r="F880" t="s">
        <v>2311</v>
      </c>
      <c r="G880" t="s">
        <v>433</v>
      </c>
      <c r="L880" t="s">
        <v>4495</v>
      </c>
      <c r="M880" t="s">
        <v>428</v>
      </c>
      <c r="N880">
        <v>25.622900000000001</v>
      </c>
      <c r="AA880">
        <f t="shared" si="181"/>
        <v>875</v>
      </c>
      <c r="AB880" t="str">
        <f>B2B!B877</f>
        <v>J4</v>
      </c>
      <c r="AC880" t="str">
        <f>B2B!C877</f>
        <v>C35</v>
      </c>
      <c r="AD880" t="str">
        <f t="shared" si="175"/>
        <v>J4-C35</v>
      </c>
      <c r="AE880" t="e">
        <f t="shared" si="176"/>
        <v>#N/A</v>
      </c>
      <c r="AG880" t="str">
        <f t="shared" si="177"/>
        <v>--</v>
      </c>
      <c r="AH880" t="str">
        <f t="shared" si="178"/>
        <v>--</v>
      </c>
      <c r="AI880" t="str">
        <f>IFERROR(IF(IF(AG880="--",INDEX(D:D,MATCH(AE880,INDEX(B:B,MATCH(AE880,B:B,)+1):B11394,)+MATCH(AE880,B:B,)))=AD880,VLOOKUP(AE880,B:D,3,0),IF(AG880="--",INDEX(D:D,MATCH(AE880,INDEX(B:B,MATCH(AE880,B:B,)+1):B11394,)+MATCH(AE880,B:B,)),"---")),"---")</f>
        <v>---</v>
      </c>
      <c r="AJ880" t="str">
        <f>IF(COUNTIF(CALC_CONN_TEB0187_REV01!F:F,IF(AH880&lt;&gt;"---",VLOOKUP(AD880,CALC_CONN_TEB0187_REV01!F:M,8,0),IF(IFERROR(IF(AD880=AH880,AI880,AH880),"---")="---","---",IF(COUNTIF(CALC_CONN_TEB0187_REV01!F:F,IFERROR(IF(AD880=AH880,AI880,AH880),"---"))&gt;0,"---",IFERROR(IF(AD880=AH880,AI880,AH880),"---")))))=1,IF(AH880&lt;&gt;"---",VLOOKUP(AD880,CALC_CONN_TEB0187_REV01!F:M,8,0),IF(IFERROR(IF(AD880=AH880,AI880,AH880),"---")="---","---",IF(COUNTIF(CALC_CONN_TEB0187_REV01!F:F,IFERROR(IF(AD880=AH880,AI880,AH880),"---"))&gt;0,"---",IFERROR(IF(AD880=AH880,AI880,AH880),"---")))),"---")</f>
        <v>---</v>
      </c>
      <c r="AK880" t="e">
        <f>IF(COUNTIF(CALC_CONN_TEB0187_REV01!F:F,IF(AH880&lt;&gt;"---",VLOOKUP(AD880,CALC_CONN_TEB0187_REV01!F:M,8,0),IF(IFERROR(IF(AD880=AH880,AI880,AH880),"---")="---","---",IF(COUNTIF(CALC_CONN_TEB0187_REV01!F:F,IFERROR(IF(AD880=AH880,AI880,AH880),"---"))&gt;0,"---",IFERROR(IF(AD880=AH880,AI880,AH880),"---")))))=0,IF(AH880&lt;&gt;"---",VLOOKUP(AD880,CALC_CONN_TEB0187_REV01!F:M,8,0),IF(IFERROR(IF(AD880=AH880,AI880,AH880),"---")="---","---",IF(COUNTIF(CALC_CONN_TEB0187_REV01!F:F,IFERROR(IF(AD880=AH880,AI880,AH880),"---"))&gt;0,"---",IFERROR(IF(AD880=AH880,AI880,AH880),"---")))),"---")</f>
        <v>#N/A</v>
      </c>
      <c r="AL880" t="str">
        <f t="shared" si="179"/>
        <v>--</v>
      </c>
      <c r="AM880">
        <f t="shared" si="180"/>
        <v>0</v>
      </c>
      <c r="AT880">
        <f t="shared" si="173"/>
        <v>0</v>
      </c>
      <c r="AU880">
        <f t="shared" si="174"/>
        <v>0</v>
      </c>
    </row>
    <row r="881" spans="1:47" x14ac:dyDescent="0.25">
      <c r="A881" t="str">
        <f t="shared" si="169"/>
        <v>J12-A1</v>
      </c>
      <c r="B881" t="str">
        <f t="shared" si="170"/>
        <v>GND</v>
      </c>
      <c r="C881" t="str">
        <f t="shared" si="171"/>
        <v>J12-GND</v>
      </c>
      <c r="D881" t="str">
        <f t="shared" si="172"/>
        <v>J12-A1</v>
      </c>
      <c r="E881" t="s">
        <v>3067</v>
      </c>
      <c r="F881" t="s">
        <v>170</v>
      </c>
      <c r="G881" t="s">
        <v>433</v>
      </c>
      <c r="L881" t="s">
        <v>4496</v>
      </c>
      <c r="M881" t="s">
        <v>428</v>
      </c>
      <c r="N881">
        <v>25.561</v>
      </c>
      <c r="AA881">
        <f t="shared" si="181"/>
        <v>876</v>
      </c>
      <c r="AB881" t="str">
        <f>B2B!B878</f>
        <v>J4</v>
      </c>
      <c r="AC881" t="str">
        <f>B2B!C878</f>
        <v>C36</v>
      </c>
      <c r="AD881" t="str">
        <f t="shared" si="175"/>
        <v>J4-C36</v>
      </c>
      <c r="AE881" t="e">
        <f t="shared" si="176"/>
        <v>#N/A</v>
      </c>
      <c r="AG881" t="str">
        <f t="shared" si="177"/>
        <v>--</v>
      </c>
      <c r="AH881" t="str">
        <f t="shared" si="178"/>
        <v>--</v>
      </c>
      <c r="AI881" t="str">
        <f>IFERROR(IF(IF(AG881="--",INDEX(D:D,MATCH(AE881,INDEX(B:B,MATCH(AE881,B:B,)+1):B11395,)+MATCH(AE881,B:B,)))=AD881,VLOOKUP(AE881,B:D,3,0),IF(AG881="--",INDEX(D:D,MATCH(AE881,INDEX(B:B,MATCH(AE881,B:B,)+1):B11395,)+MATCH(AE881,B:B,)),"---")),"---")</f>
        <v>---</v>
      </c>
      <c r="AJ881" t="str">
        <f>IF(COUNTIF(CALC_CONN_TEB0187_REV01!F:F,IF(AH881&lt;&gt;"---",VLOOKUP(AD881,CALC_CONN_TEB0187_REV01!F:M,8,0),IF(IFERROR(IF(AD881=AH881,AI881,AH881),"---")="---","---",IF(COUNTIF(CALC_CONN_TEB0187_REV01!F:F,IFERROR(IF(AD881=AH881,AI881,AH881),"---"))&gt;0,"---",IFERROR(IF(AD881=AH881,AI881,AH881),"---")))))=1,IF(AH881&lt;&gt;"---",VLOOKUP(AD881,CALC_CONN_TEB0187_REV01!F:M,8,0),IF(IFERROR(IF(AD881=AH881,AI881,AH881),"---")="---","---",IF(COUNTIF(CALC_CONN_TEB0187_REV01!F:F,IFERROR(IF(AD881=AH881,AI881,AH881),"---"))&gt;0,"---",IFERROR(IF(AD881=AH881,AI881,AH881),"---")))),"---")</f>
        <v>---</v>
      </c>
      <c r="AK881" t="e">
        <f>IF(COUNTIF(CALC_CONN_TEB0187_REV01!F:F,IF(AH881&lt;&gt;"---",VLOOKUP(AD881,CALC_CONN_TEB0187_REV01!F:M,8,0),IF(IFERROR(IF(AD881=AH881,AI881,AH881),"---")="---","---",IF(COUNTIF(CALC_CONN_TEB0187_REV01!F:F,IFERROR(IF(AD881=AH881,AI881,AH881),"---"))&gt;0,"---",IFERROR(IF(AD881=AH881,AI881,AH881),"---")))))=0,IF(AH881&lt;&gt;"---",VLOOKUP(AD881,CALC_CONN_TEB0187_REV01!F:M,8,0),IF(IFERROR(IF(AD881=AH881,AI881,AH881),"---")="---","---",IF(COUNTIF(CALC_CONN_TEB0187_REV01!F:F,IFERROR(IF(AD881=AH881,AI881,AH881),"---"))&gt;0,"---",IFERROR(IF(AD881=AH881,AI881,AH881),"---")))),"---")</f>
        <v>#N/A</v>
      </c>
      <c r="AL881" t="str">
        <f t="shared" si="179"/>
        <v>--</v>
      </c>
      <c r="AM881">
        <f t="shared" si="180"/>
        <v>0</v>
      </c>
      <c r="AT881">
        <f t="shared" si="173"/>
        <v>0</v>
      </c>
      <c r="AU881">
        <f t="shared" si="174"/>
        <v>0</v>
      </c>
    </row>
    <row r="882" spans="1:47" x14ac:dyDescent="0.25">
      <c r="A882" t="str">
        <f t="shared" si="169"/>
        <v>J12-A2</v>
      </c>
      <c r="B882" t="str">
        <f t="shared" si="170"/>
        <v>USB_SSTX1_P</v>
      </c>
      <c r="C882" t="str">
        <f t="shared" si="171"/>
        <v>J12-USB_SSTX1_P</v>
      </c>
      <c r="D882" t="str">
        <f t="shared" si="172"/>
        <v>J12-A2</v>
      </c>
      <c r="E882" t="s">
        <v>3067</v>
      </c>
      <c r="F882" t="s">
        <v>171</v>
      </c>
      <c r="G882" t="s">
        <v>4494</v>
      </c>
      <c r="L882" t="s">
        <v>3729</v>
      </c>
      <c r="M882" t="s">
        <v>428</v>
      </c>
      <c r="N882">
        <v>65.266900000000007</v>
      </c>
      <c r="AA882">
        <f t="shared" si="181"/>
        <v>877</v>
      </c>
      <c r="AB882" t="str">
        <f>B2B!B879</f>
        <v>J4</v>
      </c>
      <c r="AC882" t="str">
        <f>B2B!C879</f>
        <v>C37</v>
      </c>
      <c r="AD882" t="str">
        <f t="shared" si="175"/>
        <v>J4-C37</v>
      </c>
      <c r="AE882" t="e">
        <f t="shared" si="176"/>
        <v>#N/A</v>
      </c>
      <c r="AG882" t="str">
        <f t="shared" si="177"/>
        <v>--</v>
      </c>
      <c r="AH882" t="str">
        <f t="shared" si="178"/>
        <v>--</v>
      </c>
      <c r="AI882" t="str">
        <f>IFERROR(IF(IF(AG882="--",INDEX(D:D,MATCH(AE882,INDEX(B:B,MATCH(AE882,B:B,)+1):B11396,)+MATCH(AE882,B:B,)))=AD882,VLOOKUP(AE882,B:D,3,0),IF(AG882="--",INDEX(D:D,MATCH(AE882,INDEX(B:B,MATCH(AE882,B:B,)+1):B11396,)+MATCH(AE882,B:B,)),"---")),"---")</f>
        <v>---</v>
      </c>
      <c r="AJ882" t="str">
        <f>IF(COUNTIF(CALC_CONN_TEB0187_REV01!F:F,IF(AH882&lt;&gt;"---",VLOOKUP(AD882,CALC_CONN_TEB0187_REV01!F:M,8,0),IF(IFERROR(IF(AD882=AH882,AI882,AH882),"---")="---","---",IF(COUNTIF(CALC_CONN_TEB0187_REV01!F:F,IFERROR(IF(AD882=AH882,AI882,AH882),"---"))&gt;0,"---",IFERROR(IF(AD882=AH882,AI882,AH882),"---")))))=1,IF(AH882&lt;&gt;"---",VLOOKUP(AD882,CALC_CONN_TEB0187_REV01!F:M,8,0),IF(IFERROR(IF(AD882=AH882,AI882,AH882),"---")="---","---",IF(COUNTIF(CALC_CONN_TEB0187_REV01!F:F,IFERROR(IF(AD882=AH882,AI882,AH882),"---"))&gt;0,"---",IFERROR(IF(AD882=AH882,AI882,AH882),"---")))),"---")</f>
        <v>---</v>
      </c>
      <c r="AK882" t="e">
        <f>IF(COUNTIF(CALC_CONN_TEB0187_REV01!F:F,IF(AH882&lt;&gt;"---",VLOOKUP(AD882,CALC_CONN_TEB0187_REV01!F:M,8,0),IF(IFERROR(IF(AD882=AH882,AI882,AH882),"---")="---","---",IF(COUNTIF(CALC_CONN_TEB0187_REV01!F:F,IFERROR(IF(AD882=AH882,AI882,AH882),"---"))&gt;0,"---",IFERROR(IF(AD882=AH882,AI882,AH882),"---")))))=0,IF(AH882&lt;&gt;"---",VLOOKUP(AD882,CALC_CONN_TEB0187_REV01!F:M,8,0),IF(IFERROR(IF(AD882=AH882,AI882,AH882),"---")="---","---",IF(COUNTIF(CALC_CONN_TEB0187_REV01!F:F,IFERROR(IF(AD882=AH882,AI882,AH882),"---"))&gt;0,"---",IFERROR(IF(AD882=AH882,AI882,AH882),"---")))),"---")</f>
        <v>#N/A</v>
      </c>
      <c r="AL882" t="str">
        <f t="shared" si="179"/>
        <v>--</v>
      </c>
      <c r="AM882">
        <f t="shared" si="180"/>
        <v>0</v>
      </c>
      <c r="AT882" t="str">
        <f t="shared" si="173"/>
        <v>USB_SSTX1_P</v>
      </c>
      <c r="AU882" t="str">
        <f t="shared" si="174"/>
        <v>--</v>
      </c>
    </row>
    <row r="883" spans="1:47" x14ac:dyDescent="0.25">
      <c r="A883" t="str">
        <f t="shared" si="169"/>
        <v>J12-A3</v>
      </c>
      <c r="B883" t="str">
        <f t="shared" si="170"/>
        <v>USB_SSTX1_N</v>
      </c>
      <c r="C883" t="str">
        <f t="shared" si="171"/>
        <v>J12-USB_SSTX1_N</v>
      </c>
      <c r="D883" t="str">
        <f t="shared" si="172"/>
        <v>J12-A3</v>
      </c>
      <c r="E883" t="s">
        <v>3067</v>
      </c>
      <c r="F883" t="s">
        <v>172</v>
      </c>
      <c r="G883" t="s">
        <v>4493</v>
      </c>
      <c r="L883" t="s">
        <v>3728</v>
      </c>
      <c r="M883" t="s">
        <v>428</v>
      </c>
      <c r="N883">
        <v>65.119500000000002</v>
      </c>
      <c r="AA883">
        <f t="shared" si="181"/>
        <v>878</v>
      </c>
      <c r="AB883" t="str">
        <f>B2B!B880</f>
        <v>J4</v>
      </c>
      <c r="AC883" t="str">
        <f>B2B!C880</f>
        <v>C38</v>
      </c>
      <c r="AD883" t="str">
        <f t="shared" si="175"/>
        <v>J4-C38</v>
      </c>
      <c r="AE883" t="e">
        <f t="shared" si="176"/>
        <v>#N/A</v>
      </c>
      <c r="AG883" t="str">
        <f t="shared" si="177"/>
        <v>--</v>
      </c>
      <c r="AH883" t="str">
        <f t="shared" si="178"/>
        <v>--</v>
      </c>
      <c r="AI883" t="str">
        <f>IFERROR(IF(IF(AG883="--",INDEX(D:D,MATCH(AE883,INDEX(B:B,MATCH(AE883,B:B,)+1):B11397,)+MATCH(AE883,B:B,)))=AD883,VLOOKUP(AE883,B:D,3,0),IF(AG883="--",INDEX(D:D,MATCH(AE883,INDEX(B:B,MATCH(AE883,B:B,)+1):B11397,)+MATCH(AE883,B:B,)),"---")),"---")</f>
        <v>---</v>
      </c>
      <c r="AJ883" t="str">
        <f>IF(COUNTIF(CALC_CONN_TEB0187_REV01!F:F,IF(AH883&lt;&gt;"---",VLOOKUP(AD883,CALC_CONN_TEB0187_REV01!F:M,8,0),IF(IFERROR(IF(AD883=AH883,AI883,AH883),"---")="---","---",IF(COUNTIF(CALC_CONN_TEB0187_REV01!F:F,IFERROR(IF(AD883=AH883,AI883,AH883),"---"))&gt;0,"---",IFERROR(IF(AD883=AH883,AI883,AH883),"---")))))=1,IF(AH883&lt;&gt;"---",VLOOKUP(AD883,CALC_CONN_TEB0187_REV01!F:M,8,0),IF(IFERROR(IF(AD883=AH883,AI883,AH883),"---")="---","---",IF(COUNTIF(CALC_CONN_TEB0187_REV01!F:F,IFERROR(IF(AD883=AH883,AI883,AH883),"---"))&gt;0,"---",IFERROR(IF(AD883=AH883,AI883,AH883),"---")))),"---")</f>
        <v>---</v>
      </c>
      <c r="AK883" t="e">
        <f>IF(COUNTIF(CALC_CONN_TEB0187_REV01!F:F,IF(AH883&lt;&gt;"---",VLOOKUP(AD883,CALC_CONN_TEB0187_REV01!F:M,8,0),IF(IFERROR(IF(AD883=AH883,AI883,AH883),"---")="---","---",IF(COUNTIF(CALC_CONN_TEB0187_REV01!F:F,IFERROR(IF(AD883=AH883,AI883,AH883),"---"))&gt;0,"---",IFERROR(IF(AD883=AH883,AI883,AH883),"---")))))=0,IF(AH883&lt;&gt;"---",VLOOKUP(AD883,CALC_CONN_TEB0187_REV01!F:M,8,0),IF(IFERROR(IF(AD883=AH883,AI883,AH883),"---")="---","---",IF(COUNTIF(CALC_CONN_TEB0187_REV01!F:F,IFERROR(IF(AD883=AH883,AI883,AH883),"---"))&gt;0,"---",IFERROR(IF(AD883=AH883,AI883,AH883),"---")))),"---")</f>
        <v>#N/A</v>
      </c>
      <c r="AL883" t="str">
        <f t="shared" si="179"/>
        <v>--</v>
      </c>
      <c r="AM883">
        <f t="shared" si="180"/>
        <v>0</v>
      </c>
      <c r="AT883" t="str">
        <f t="shared" si="173"/>
        <v>USB_SSTX1_N</v>
      </c>
      <c r="AU883" t="str">
        <f t="shared" si="174"/>
        <v>--</v>
      </c>
    </row>
    <row r="884" spans="1:47" x14ac:dyDescent="0.25">
      <c r="A884" t="str">
        <f t="shared" si="169"/>
        <v>J12-A4</v>
      </c>
      <c r="B884" t="str">
        <f t="shared" si="170"/>
        <v>VBUS_DFP</v>
      </c>
      <c r="C884" t="str">
        <f t="shared" si="171"/>
        <v>J12-VBUS_DFP</v>
      </c>
      <c r="D884" t="str">
        <f t="shared" si="172"/>
        <v>J12-A4</v>
      </c>
      <c r="E884" t="s">
        <v>3067</v>
      </c>
      <c r="F884" t="s">
        <v>173</v>
      </c>
      <c r="G884" t="s">
        <v>4497</v>
      </c>
      <c r="L884" t="s">
        <v>4498</v>
      </c>
      <c r="M884" t="s">
        <v>428</v>
      </c>
      <c r="N884">
        <v>1.9074</v>
      </c>
      <c r="AA884">
        <f t="shared" si="181"/>
        <v>879</v>
      </c>
      <c r="AB884" t="str">
        <f>B2B!B881</f>
        <v>J4</v>
      </c>
      <c r="AC884" t="str">
        <f>B2B!C881</f>
        <v>C39</v>
      </c>
      <c r="AD884" t="str">
        <f t="shared" si="175"/>
        <v>J4-C39</v>
      </c>
      <c r="AE884" t="e">
        <f t="shared" si="176"/>
        <v>#N/A</v>
      </c>
      <c r="AG884" t="str">
        <f t="shared" si="177"/>
        <v>--</v>
      </c>
      <c r="AH884" t="str">
        <f t="shared" si="178"/>
        <v>--</v>
      </c>
      <c r="AI884" t="str">
        <f>IFERROR(IF(IF(AG884="--",INDEX(D:D,MATCH(AE884,INDEX(B:B,MATCH(AE884,B:B,)+1):B11398,)+MATCH(AE884,B:B,)))=AD884,VLOOKUP(AE884,B:D,3,0),IF(AG884="--",INDEX(D:D,MATCH(AE884,INDEX(B:B,MATCH(AE884,B:B,)+1):B11398,)+MATCH(AE884,B:B,)),"---")),"---")</f>
        <v>---</v>
      </c>
      <c r="AJ884" t="str">
        <f>IF(COUNTIF(CALC_CONN_TEB0187_REV01!F:F,IF(AH884&lt;&gt;"---",VLOOKUP(AD884,CALC_CONN_TEB0187_REV01!F:M,8,0),IF(IFERROR(IF(AD884=AH884,AI884,AH884),"---")="---","---",IF(COUNTIF(CALC_CONN_TEB0187_REV01!F:F,IFERROR(IF(AD884=AH884,AI884,AH884),"---"))&gt;0,"---",IFERROR(IF(AD884=AH884,AI884,AH884),"---")))))=1,IF(AH884&lt;&gt;"---",VLOOKUP(AD884,CALC_CONN_TEB0187_REV01!F:M,8,0),IF(IFERROR(IF(AD884=AH884,AI884,AH884),"---")="---","---",IF(COUNTIF(CALC_CONN_TEB0187_REV01!F:F,IFERROR(IF(AD884=AH884,AI884,AH884),"---"))&gt;0,"---",IFERROR(IF(AD884=AH884,AI884,AH884),"---")))),"---")</f>
        <v>---</v>
      </c>
      <c r="AK884" t="e">
        <f>IF(COUNTIF(CALC_CONN_TEB0187_REV01!F:F,IF(AH884&lt;&gt;"---",VLOOKUP(AD884,CALC_CONN_TEB0187_REV01!F:M,8,0),IF(IFERROR(IF(AD884=AH884,AI884,AH884),"---")="---","---",IF(COUNTIF(CALC_CONN_TEB0187_REV01!F:F,IFERROR(IF(AD884=AH884,AI884,AH884),"---"))&gt;0,"---",IFERROR(IF(AD884=AH884,AI884,AH884),"---")))))=0,IF(AH884&lt;&gt;"---",VLOOKUP(AD884,CALC_CONN_TEB0187_REV01!F:M,8,0),IF(IFERROR(IF(AD884=AH884,AI884,AH884),"---")="---","---",IF(COUNTIF(CALC_CONN_TEB0187_REV01!F:F,IFERROR(IF(AD884=AH884,AI884,AH884),"---"))&gt;0,"---",IFERROR(IF(AD884=AH884,AI884,AH884),"---")))),"---")</f>
        <v>#N/A</v>
      </c>
      <c r="AL884" t="str">
        <f t="shared" si="179"/>
        <v>--</v>
      </c>
      <c r="AM884">
        <f t="shared" si="180"/>
        <v>0</v>
      </c>
      <c r="AT884" t="str">
        <f t="shared" si="173"/>
        <v>VBUS_DFP</v>
      </c>
      <c r="AU884" t="str">
        <f t="shared" si="174"/>
        <v>--</v>
      </c>
    </row>
    <row r="885" spans="1:47" x14ac:dyDescent="0.25">
      <c r="A885" t="str">
        <f t="shared" si="169"/>
        <v>J12-A5</v>
      </c>
      <c r="B885" t="str">
        <f t="shared" si="170"/>
        <v>DFP_CC1</v>
      </c>
      <c r="C885" t="str">
        <f t="shared" si="171"/>
        <v>J12-DFP_CC1</v>
      </c>
      <c r="D885" t="str">
        <f t="shared" si="172"/>
        <v>J12-A5</v>
      </c>
      <c r="E885" t="s">
        <v>3067</v>
      </c>
      <c r="F885" t="s">
        <v>174</v>
      </c>
      <c r="G885" t="s">
        <v>3933</v>
      </c>
      <c r="L885" t="s">
        <v>4499</v>
      </c>
      <c r="M885" t="s">
        <v>428</v>
      </c>
      <c r="N885">
        <v>1.9074</v>
      </c>
      <c r="AA885">
        <f t="shared" si="181"/>
        <v>880</v>
      </c>
      <c r="AB885" t="str">
        <f>B2B!B882</f>
        <v>J4</v>
      </c>
      <c r="AC885" t="str">
        <f>B2B!C882</f>
        <v>C40</v>
      </c>
      <c r="AD885" t="str">
        <f t="shared" si="175"/>
        <v>J4-C40</v>
      </c>
      <c r="AE885" t="e">
        <f t="shared" si="176"/>
        <v>#N/A</v>
      </c>
      <c r="AG885" t="str">
        <f t="shared" si="177"/>
        <v>--</v>
      </c>
      <c r="AH885" t="str">
        <f t="shared" si="178"/>
        <v>--</v>
      </c>
      <c r="AI885" t="str">
        <f>IFERROR(IF(IF(AG885="--",INDEX(D:D,MATCH(AE885,INDEX(B:B,MATCH(AE885,B:B,)+1):B11399,)+MATCH(AE885,B:B,)))=AD885,VLOOKUP(AE885,B:D,3,0),IF(AG885="--",INDEX(D:D,MATCH(AE885,INDEX(B:B,MATCH(AE885,B:B,)+1):B11399,)+MATCH(AE885,B:B,)),"---")),"---")</f>
        <v>---</v>
      </c>
      <c r="AJ885" t="str">
        <f>IF(COUNTIF(CALC_CONN_TEB0187_REV01!F:F,IF(AH885&lt;&gt;"---",VLOOKUP(AD885,CALC_CONN_TEB0187_REV01!F:M,8,0),IF(IFERROR(IF(AD885=AH885,AI885,AH885),"---")="---","---",IF(COUNTIF(CALC_CONN_TEB0187_REV01!F:F,IFERROR(IF(AD885=AH885,AI885,AH885),"---"))&gt;0,"---",IFERROR(IF(AD885=AH885,AI885,AH885),"---")))))=1,IF(AH885&lt;&gt;"---",VLOOKUP(AD885,CALC_CONN_TEB0187_REV01!F:M,8,0),IF(IFERROR(IF(AD885=AH885,AI885,AH885),"---")="---","---",IF(COUNTIF(CALC_CONN_TEB0187_REV01!F:F,IFERROR(IF(AD885=AH885,AI885,AH885),"---"))&gt;0,"---",IFERROR(IF(AD885=AH885,AI885,AH885),"---")))),"---")</f>
        <v>---</v>
      </c>
      <c r="AK885" t="e">
        <f>IF(COUNTIF(CALC_CONN_TEB0187_REV01!F:F,IF(AH885&lt;&gt;"---",VLOOKUP(AD885,CALC_CONN_TEB0187_REV01!F:M,8,0),IF(IFERROR(IF(AD885=AH885,AI885,AH885),"---")="---","---",IF(COUNTIF(CALC_CONN_TEB0187_REV01!F:F,IFERROR(IF(AD885=AH885,AI885,AH885),"---"))&gt;0,"---",IFERROR(IF(AD885=AH885,AI885,AH885),"---")))))=0,IF(AH885&lt;&gt;"---",VLOOKUP(AD885,CALC_CONN_TEB0187_REV01!F:M,8,0),IF(IFERROR(IF(AD885=AH885,AI885,AH885),"---")="---","---",IF(COUNTIF(CALC_CONN_TEB0187_REV01!F:F,IFERROR(IF(AD885=AH885,AI885,AH885),"---"))&gt;0,"---",IFERROR(IF(AD885=AH885,AI885,AH885),"---")))),"---")</f>
        <v>#N/A</v>
      </c>
      <c r="AL885" t="str">
        <f t="shared" si="179"/>
        <v>--</v>
      </c>
      <c r="AM885">
        <f t="shared" si="180"/>
        <v>0</v>
      </c>
      <c r="AT885" t="str">
        <f t="shared" si="173"/>
        <v>DFP_CC1</v>
      </c>
      <c r="AU885" t="str">
        <f t="shared" si="174"/>
        <v>--</v>
      </c>
    </row>
    <row r="886" spans="1:47" x14ac:dyDescent="0.25">
      <c r="A886" t="str">
        <f t="shared" si="169"/>
        <v>J12-A6</v>
      </c>
      <c r="B886" t="str">
        <f t="shared" si="170"/>
        <v>USB_P</v>
      </c>
      <c r="C886" t="str">
        <f t="shared" si="171"/>
        <v>J12-USB_P</v>
      </c>
      <c r="D886" t="str">
        <f t="shared" si="172"/>
        <v>J12-A6</v>
      </c>
      <c r="E886" t="s">
        <v>3067</v>
      </c>
      <c r="F886" t="s">
        <v>175</v>
      </c>
      <c r="G886" t="s">
        <v>710</v>
      </c>
      <c r="L886" t="s">
        <v>4500</v>
      </c>
      <c r="M886" t="s">
        <v>428</v>
      </c>
      <c r="N886">
        <v>1.9563999999999999</v>
      </c>
      <c r="AA886">
        <f t="shared" si="181"/>
        <v>881</v>
      </c>
      <c r="AB886" t="str">
        <f>B2B!B883</f>
        <v>J4</v>
      </c>
      <c r="AC886" t="str">
        <f>B2B!C883</f>
        <v>C41</v>
      </c>
      <c r="AD886" t="str">
        <f t="shared" si="175"/>
        <v>J4-C41</v>
      </c>
      <c r="AE886" t="e">
        <f t="shared" si="176"/>
        <v>#N/A</v>
      </c>
      <c r="AG886" t="str">
        <f t="shared" si="177"/>
        <v>--</v>
      </c>
      <c r="AH886" t="str">
        <f t="shared" si="178"/>
        <v>--</v>
      </c>
      <c r="AI886" t="str">
        <f>IFERROR(IF(IF(AG886="--",INDEX(D:D,MATCH(AE886,INDEX(B:B,MATCH(AE886,B:B,)+1):B11400,)+MATCH(AE886,B:B,)))=AD886,VLOOKUP(AE886,B:D,3,0),IF(AG886="--",INDEX(D:D,MATCH(AE886,INDEX(B:B,MATCH(AE886,B:B,)+1):B11400,)+MATCH(AE886,B:B,)),"---")),"---")</f>
        <v>---</v>
      </c>
      <c r="AJ886" t="str">
        <f>IF(COUNTIF(CALC_CONN_TEB0187_REV01!F:F,IF(AH886&lt;&gt;"---",VLOOKUP(AD886,CALC_CONN_TEB0187_REV01!F:M,8,0),IF(IFERROR(IF(AD886=AH886,AI886,AH886),"---")="---","---",IF(COUNTIF(CALC_CONN_TEB0187_REV01!F:F,IFERROR(IF(AD886=AH886,AI886,AH886),"---"))&gt;0,"---",IFERROR(IF(AD886=AH886,AI886,AH886),"---")))))=1,IF(AH886&lt;&gt;"---",VLOOKUP(AD886,CALC_CONN_TEB0187_REV01!F:M,8,0),IF(IFERROR(IF(AD886=AH886,AI886,AH886),"---")="---","---",IF(COUNTIF(CALC_CONN_TEB0187_REV01!F:F,IFERROR(IF(AD886=AH886,AI886,AH886),"---"))&gt;0,"---",IFERROR(IF(AD886=AH886,AI886,AH886),"---")))),"---")</f>
        <v>---</v>
      </c>
      <c r="AK886" t="e">
        <f>IF(COUNTIF(CALC_CONN_TEB0187_REV01!F:F,IF(AH886&lt;&gt;"---",VLOOKUP(AD886,CALC_CONN_TEB0187_REV01!F:M,8,0),IF(IFERROR(IF(AD886=AH886,AI886,AH886),"---")="---","---",IF(COUNTIF(CALC_CONN_TEB0187_REV01!F:F,IFERROR(IF(AD886=AH886,AI886,AH886),"---"))&gt;0,"---",IFERROR(IF(AD886=AH886,AI886,AH886),"---")))))=0,IF(AH886&lt;&gt;"---",VLOOKUP(AD886,CALC_CONN_TEB0187_REV01!F:M,8,0),IF(IFERROR(IF(AD886=AH886,AI886,AH886),"---")="---","---",IF(COUNTIF(CALC_CONN_TEB0187_REV01!F:F,IFERROR(IF(AD886=AH886,AI886,AH886),"---"))&gt;0,"---",IFERROR(IF(AD886=AH886,AI886,AH886),"---")))),"---")</f>
        <v>#N/A</v>
      </c>
      <c r="AL886" t="str">
        <f t="shared" si="179"/>
        <v>--</v>
      </c>
      <c r="AM886">
        <f t="shared" si="180"/>
        <v>0</v>
      </c>
      <c r="AT886" t="str">
        <f t="shared" si="173"/>
        <v>USB_P</v>
      </c>
      <c r="AU886" t="str">
        <f t="shared" si="174"/>
        <v>--</v>
      </c>
    </row>
    <row r="887" spans="1:47" x14ac:dyDescent="0.25">
      <c r="A887" t="str">
        <f t="shared" si="169"/>
        <v>J12-A7</v>
      </c>
      <c r="B887" t="str">
        <f t="shared" si="170"/>
        <v>USB_N</v>
      </c>
      <c r="C887" t="str">
        <f t="shared" si="171"/>
        <v>J12-USB_N</v>
      </c>
      <c r="D887" t="str">
        <f t="shared" si="172"/>
        <v>J12-A7</v>
      </c>
      <c r="E887" t="s">
        <v>3067</v>
      </c>
      <c r="F887" t="s">
        <v>176</v>
      </c>
      <c r="G887" t="s">
        <v>708</v>
      </c>
      <c r="L887" t="s">
        <v>4501</v>
      </c>
      <c r="M887" t="s">
        <v>428</v>
      </c>
      <c r="N887">
        <v>1.9562999999999999</v>
      </c>
      <c r="AA887">
        <f t="shared" si="181"/>
        <v>882</v>
      </c>
      <c r="AB887" t="str">
        <f>B2B!B884</f>
        <v>J4</v>
      </c>
      <c r="AC887" t="str">
        <f>B2B!C884</f>
        <v>C42</v>
      </c>
      <c r="AD887" t="str">
        <f t="shared" si="175"/>
        <v>J4-C42</v>
      </c>
      <c r="AE887" t="e">
        <f t="shared" si="176"/>
        <v>#N/A</v>
      </c>
      <c r="AG887" t="str">
        <f t="shared" si="177"/>
        <v>--</v>
      </c>
      <c r="AH887" t="str">
        <f t="shared" si="178"/>
        <v>--</v>
      </c>
      <c r="AI887" t="str">
        <f>IFERROR(IF(IF(AG887="--",INDEX(D:D,MATCH(AE887,INDEX(B:B,MATCH(AE887,B:B,)+1):B11401,)+MATCH(AE887,B:B,)))=AD887,VLOOKUP(AE887,B:D,3,0),IF(AG887="--",INDEX(D:D,MATCH(AE887,INDEX(B:B,MATCH(AE887,B:B,)+1):B11401,)+MATCH(AE887,B:B,)),"---")),"---")</f>
        <v>---</v>
      </c>
      <c r="AJ887" t="str">
        <f>IF(COUNTIF(CALC_CONN_TEB0187_REV01!F:F,IF(AH887&lt;&gt;"---",VLOOKUP(AD887,CALC_CONN_TEB0187_REV01!F:M,8,0),IF(IFERROR(IF(AD887=AH887,AI887,AH887),"---")="---","---",IF(COUNTIF(CALC_CONN_TEB0187_REV01!F:F,IFERROR(IF(AD887=AH887,AI887,AH887),"---"))&gt;0,"---",IFERROR(IF(AD887=AH887,AI887,AH887),"---")))))=1,IF(AH887&lt;&gt;"---",VLOOKUP(AD887,CALC_CONN_TEB0187_REV01!F:M,8,0),IF(IFERROR(IF(AD887=AH887,AI887,AH887),"---")="---","---",IF(COUNTIF(CALC_CONN_TEB0187_REV01!F:F,IFERROR(IF(AD887=AH887,AI887,AH887),"---"))&gt;0,"---",IFERROR(IF(AD887=AH887,AI887,AH887),"---")))),"---")</f>
        <v>---</v>
      </c>
      <c r="AK887" t="e">
        <f>IF(COUNTIF(CALC_CONN_TEB0187_REV01!F:F,IF(AH887&lt;&gt;"---",VLOOKUP(AD887,CALC_CONN_TEB0187_REV01!F:M,8,0),IF(IFERROR(IF(AD887=AH887,AI887,AH887),"---")="---","---",IF(COUNTIF(CALC_CONN_TEB0187_REV01!F:F,IFERROR(IF(AD887=AH887,AI887,AH887),"---"))&gt;0,"---",IFERROR(IF(AD887=AH887,AI887,AH887),"---")))))=0,IF(AH887&lt;&gt;"---",VLOOKUP(AD887,CALC_CONN_TEB0187_REV01!F:M,8,0),IF(IFERROR(IF(AD887=AH887,AI887,AH887),"---")="---","---",IF(COUNTIF(CALC_CONN_TEB0187_REV01!F:F,IFERROR(IF(AD887=AH887,AI887,AH887),"---"))&gt;0,"---",IFERROR(IF(AD887=AH887,AI887,AH887),"---")))),"---")</f>
        <v>#N/A</v>
      </c>
      <c r="AL887" t="str">
        <f t="shared" si="179"/>
        <v>--</v>
      </c>
      <c r="AM887">
        <f t="shared" si="180"/>
        <v>0</v>
      </c>
      <c r="AT887" t="str">
        <f t="shared" si="173"/>
        <v>USB_N</v>
      </c>
      <c r="AU887" t="str">
        <f t="shared" si="174"/>
        <v>--</v>
      </c>
    </row>
    <row r="888" spans="1:47" x14ac:dyDescent="0.25">
      <c r="A888" t="str">
        <f t="shared" si="169"/>
        <v>J12-A8</v>
      </c>
      <c r="B888" t="str">
        <f t="shared" si="170"/>
        <v>NetJ12_A8</v>
      </c>
      <c r="C888" t="str">
        <f t="shared" si="171"/>
        <v>J12-NetJ12_A8</v>
      </c>
      <c r="D888" t="str">
        <f t="shared" si="172"/>
        <v>J12-A8</v>
      </c>
      <c r="E888" t="s">
        <v>3067</v>
      </c>
      <c r="F888" t="s">
        <v>177</v>
      </c>
      <c r="G888" t="s">
        <v>4502</v>
      </c>
      <c r="L888" t="s">
        <v>715</v>
      </c>
      <c r="M888" t="s">
        <v>428</v>
      </c>
      <c r="N888">
        <v>6.8059000000000003</v>
      </c>
      <c r="AA888">
        <f t="shared" si="181"/>
        <v>883</v>
      </c>
      <c r="AB888" t="str">
        <f>B2B!B885</f>
        <v>J4</v>
      </c>
      <c r="AC888" t="str">
        <f>B2B!C885</f>
        <v>C43</v>
      </c>
      <c r="AD888" t="str">
        <f t="shared" si="175"/>
        <v>J4-C43</v>
      </c>
      <c r="AE888" t="e">
        <f t="shared" si="176"/>
        <v>#N/A</v>
      </c>
      <c r="AG888" t="str">
        <f t="shared" si="177"/>
        <v>--</v>
      </c>
      <c r="AH888" t="str">
        <f t="shared" si="178"/>
        <v>--</v>
      </c>
      <c r="AI888" t="str">
        <f>IFERROR(IF(IF(AG888="--",INDEX(D:D,MATCH(AE888,INDEX(B:B,MATCH(AE888,B:B,)+1):B11402,)+MATCH(AE888,B:B,)))=AD888,VLOOKUP(AE888,B:D,3,0),IF(AG888="--",INDEX(D:D,MATCH(AE888,INDEX(B:B,MATCH(AE888,B:B,)+1):B11402,)+MATCH(AE888,B:B,)),"---")),"---")</f>
        <v>---</v>
      </c>
      <c r="AJ888" t="str">
        <f>IF(COUNTIF(CALC_CONN_TEB0187_REV01!F:F,IF(AH888&lt;&gt;"---",VLOOKUP(AD888,CALC_CONN_TEB0187_REV01!F:M,8,0),IF(IFERROR(IF(AD888=AH888,AI888,AH888),"---")="---","---",IF(COUNTIF(CALC_CONN_TEB0187_REV01!F:F,IFERROR(IF(AD888=AH888,AI888,AH888),"---"))&gt;0,"---",IFERROR(IF(AD888=AH888,AI888,AH888),"---")))))=1,IF(AH888&lt;&gt;"---",VLOOKUP(AD888,CALC_CONN_TEB0187_REV01!F:M,8,0),IF(IFERROR(IF(AD888=AH888,AI888,AH888),"---")="---","---",IF(COUNTIF(CALC_CONN_TEB0187_REV01!F:F,IFERROR(IF(AD888=AH888,AI888,AH888),"---"))&gt;0,"---",IFERROR(IF(AD888=AH888,AI888,AH888),"---")))),"---")</f>
        <v>---</v>
      </c>
      <c r="AK888" t="e">
        <f>IF(COUNTIF(CALC_CONN_TEB0187_REV01!F:F,IF(AH888&lt;&gt;"---",VLOOKUP(AD888,CALC_CONN_TEB0187_REV01!F:M,8,0),IF(IFERROR(IF(AD888=AH888,AI888,AH888),"---")="---","---",IF(COUNTIF(CALC_CONN_TEB0187_REV01!F:F,IFERROR(IF(AD888=AH888,AI888,AH888),"---"))&gt;0,"---",IFERROR(IF(AD888=AH888,AI888,AH888),"---")))))=0,IF(AH888&lt;&gt;"---",VLOOKUP(AD888,CALC_CONN_TEB0187_REV01!F:M,8,0),IF(IFERROR(IF(AD888=AH888,AI888,AH888),"---")="---","---",IF(COUNTIF(CALC_CONN_TEB0187_REV01!F:F,IFERROR(IF(AD888=AH888,AI888,AH888),"---"))&gt;0,"---",IFERROR(IF(AD888=AH888,AI888,AH888),"---")))),"---")</f>
        <v>#N/A</v>
      </c>
      <c r="AL888" t="str">
        <f t="shared" si="179"/>
        <v>--</v>
      </c>
      <c r="AM888">
        <f t="shared" si="180"/>
        <v>0</v>
      </c>
      <c r="AT888" t="str">
        <f t="shared" si="173"/>
        <v>NetJ12_A8</v>
      </c>
      <c r="AU888" t="str">
        <f t="shared" si="174"/>
        <v>--</v>
      </c>
    </row>
    <row r="889" spans="1:47" x14ac:dyDescent="0.25">
      <c r="A889" t="str">
        <f t="shared" si="169"/>
        <v>J12-A9</v>
      </c>
      <c r="B889" t="str">
        <f t="shared" si="170"/>
        <v>VBUS_DFP</v>
      </c>
      <c r="C889" t="str">
        <f t="shared" si="171"/>
        <v>J12-VBUS_DFP</v>
      </c>
      <c r="D889" t="str">
        <f t="shared" si="172"/>
        <v>J12-A9</v>
      </c>
      <c r="E889" t="s">
        <v>3067</v>
      </c>
      <c r="F889" t="s">
        <v>178</v>
      </c>
      <c r="G889" t="s">
        <v>4497</v>
      </c>
      <c r="L889" t="s">
        <v>713</v>
      </c>
      <c r="M889" t="s">
        <v>428</v>
      </c>
      <c r="N889">
        <v>6.2667999999999999</v>
      </c>
      <c r="AA889">
        <f t="shared" si="181"/>
        <v>884</v>
      </c>
      <c r="AB889" t="str">
        <f>B2B!B886</f>
        <v>J4</v>
      </c>
      <c r="AC889" t="str">
        <f>B2B!C886</f>
        <v>C44</v>
      </c>
      <c r="AD889" t="str">
        <f t="shared" si="175"/>
        <v>J4-C44</v>
      </c>
      <c r="AE889" t="e">
        <f t="shared" si="176"/>
        <v>#N/A</v>
      </c>
      <c r="AG889" t="str">
        <f t="shared" si="177"/>
        <v>--</v>
      </c>
      <c r="AH889" t="str">
        <f t="shared" si="178"/>
        <v>--</v>
      </c>
      <c r="AI889" t="str">
        <f>IFERROR(IF(IF(AG889="--",INDEX(D:D,MATCH(AE889,INDEX(B:B,MATCH(AE889,B:B,)+1):B11403,)+MATCH(AE889,B:B,)))=AD889,VLOOKUP(AE889,B:D,3,0),IF(AG889="--",INDEX(D:D,MATCH(AE889,INDEX(B:B,MATCH(AE889,B:B,)+1):B11403,)+MATCH(AE889,B:B,)),"---")),"---")</f>
        <v>---</v>
      </c>
      <c r="AJ889" t="str">
        <f>IF(COUNTIF(CALC_CONN_TEB0187_REV01!F:F,IF(AH889&lt;&gt;"---",VLOOKUP(AD889,CALC_CONN_TEB0187_REV01!F:M,8,0),IF(IFERROR(IF(AD889=AH889,AI889,AH889),"---")="---","---",IF(COUNTIF(CALC_CONN_TEB0187_REV01!F:F,IFERROR(IF(AD889=AH889,AI889,AH889),"---"))&gt;0,"---",IFERROR(IF(AD889=AH889,AI889,AH889),"---")))))=1,IF(AH889&lt;&gt;"---",VLOOKUP(AD889,CALC_CONN_TEB0187_REV01!F:M,8,0),IF(IFERROR(IF(AD889=AH889,AI889,AH889),"---")="---","---",IF(COUNTIF(CALC_CONN_TEB0187_REV01!F:F,IFERROR(IF(AD889=AH889,AI889,AH889),"---"))&gt;0,"---",IFERROR(IF(AD889=AH889,AI889,AH889),"---")))),"---")</f>
        <v>---</v>
      </c>
      <c r="AK889" t="e">
        <f>IF(COUNTIF(CALC_CONN_TEB0187_REV01!F:F,IF(AH889&lt;&gt;"---",VLOOKUP(AD889,CALC_CONN_TEB0187_REV01!F:M,8,0),IF(IFERROR(IF(AD889=AH889,AI889,AH889),"---")="---","---",IF(COUNTIF(CALC_CONN_TEB0187_REV01!F:F,IFERROR(IF(AD889=AH889,AI889,AH889),"---"))&gt;0,"---",IFERROR(IF(AD889=AH889,AI889,AH889),"---")))))=0,IF(AH889&lt;&gt;"---",VLOOKUP(AD889,CALC_CONN_TEB0187_REV01!F:M,8,0),IF(IFERROR(IF(AD889=AH889,AI889,AH889),"---")="---","---",IF(COUNTIF(CALC_CONN_TEB0187_REV01!F:F,IFERROR(IF(AD889=AH889,AI889,AH889),"---"))&gt;0,"---",IFERROR(IF(AD889=AH889,AI889,AH889),"---")))),"---")</f>
        <v>#N/A</v>
      </c>
      <c r="AL889" t="str">
        <f t="shared" si="179"/>
        <v>--</v>
      </c>
      <c r="AM889">
        <f t="shared" si="180"/>
        <v>0</v>
      </c>
      <c r="AT889" t="str">
        <f t="shared" si="173"/>
        <v>VBUS_DFP</v>
      </c>
      <c r="AU889" t="str">
        <f t="shared" si="174"/>
        <v>--</v>
      </c>
    </row>
    <row r="890" spans="1:47" x14ac:dyDescent="0.25">
      <c r="A890" t="str">
        <f t="shared" si="169"/>
        <v>J12-A10</v>
      </c>
      <c r="B890" t="str">
        <f t="shared" si="170"/>
        <v>USB_SSRX2_N</v>
      </c>
      <c r="C890" t="str">
        <f t="shared" si="171"/>
        <v>J12-USB_SSRX2_N</v>
      </c>
      <c r="D890" t="str">
        <f t="shared" si="172"/>
        <v>J12-A10</v>
      </c>
      <c r="E890" t="s">
        <v>3067</v>
      </c>
      <c r="F890" t="s">
        <v>179</v>
      </c>
      <c r="G890" t="s">
        <v>4491</v>
      </c>
      <c r="L890" t="s">
        <v>3818</v>
      </c>
      <c r="M890" t="s">
        <v>428</v>
      </c>
      <c r="N890">
        <v>55.064900000000002</v>
      </c>
      <c r="AA890">
        <f t="shared" si="181"/>
        <v>885</v>
      </c>
      <c r="AB890" t="str">
        <f>B2B!B887</f>
        <v>J4</v>
      </c>
      <c r="AC890" t="str">
        <f>B2B!C887</f>
        <v>C45</v>
      </c>
      <c r="AD890" t="str">
        <f t="shared" si="175"/>
        <v>J4-C45</v>
      </c>
      <c r="AE890" t="e">
        <f t="shared" si="176"/>
        <v>#N/A</v>
      </c>
      <c r="AG890" t="str">
        <f t="shared" si="177"/>
        <v>--</v>
      </c>
      <c r="AH890" t="str">
        <f t="shared" si="178"/>
        <v>--</v>
      </c>
      <c r="AI890" t="str">
        <f>IFERROR(IF(IF(AG890="--",INDEX(D:D,MATCH(AE890,INDEX(B:B,MATCH(AE890,B:B,)+1):B11404,)+MATCH(AE890,B:B,)))=AD890,VLOOKUP(AE890,B:D,3,0),IF(AG890="--",INDEX(D:D,MATCH(AE890,INDEX(B:B,MATCH(AE890,B:B,)+1):B11404,)+MATCH(AE890,B:B,)),"---")),"---")</f>
        <v>---</v>
      </c>
      <c r="AJ890" t="str">
        <f>IF(COUNTIF(CALC_CONN_TEB0187_REV01!F:F,IF(AH890&lt;&gt;"---",VLOOKUP(AD890,CALC_CONN_TEB0187_REV01!F:M,8,0),IF(IFERROR(IF(AD890=AH890,AI890,AH890),"---")="---","---",IF(COUNTIF(CALC_CONN_TEB0187_REV01!F:F,IFERROR(IF(AD890=AH890,AI890,AH890),"---"))&gt;0,"---",IFERROR(IF(AD890=AH890,AI890,AH890),"---")))))=1,IF(AH890&lt;&gt;"---",VLOOKUP(AD890,CALC_CONN_TEB0187_REV01!F:M,8,0),IF(IFERROR(IF(AD890=AH890,AI890,AH890),"---")="---","---",IF(COUNTIF(CALC_CONN_TEB0187_REV01!F:F,IFERROR(IF(AD890=AH890,AI890,AH890),"---"))&gt;0,"---",IFERROR(IF(AD890=AH890,AI890,AH890),"---")))),"---")</f>
        <v>---</v>
      </c>
      <c r="AK890" t="e">
        <f>IF(COUNTIF(CALC_CONN_TEB0187_REV01!F:F,IF(AH890&lt;&gt;"---",VLOOKUP(AD890,CALC_CONN_TEB0187_REV01!F:M,8,0),IF(IFERROR(IF(AD890=AH890,AI890,AH890),"---")="---","---",IF(COUNTIF(CALC_CONN_TEB0187_REV01!F:F,IFERROR(IF(AD890=AH890,AI890,AH890),"---"))&gt;0,"---",IFERROR(IF(AD890=AH890,AI890,AH890),"---")))))=0,IF(AH890&lt;&gt;"---",VLOOKUP(AD890,CALC_CONN_TEB0187_REV01!F:M,8,0),IF(IFERROR(IF(AD890=AH890,AI890,AH890),"---")="---","---",IF(COUNTIF(CALC_CONN_TEB0187_REV01!F:F,IFERROR(IF(AD890=AH890,AI890,AH890),"---"))&gt;0,"---",IFERROR(IF(AD890=AH890,AI890,AH890),"---")))),"---")</f>
        <v>#N/A</v>
      </c>
      <c r="AL890" t="str">
        <f t="shared" si="179"/>
        <v>--</v>
      </c>
      <c r="AM890">
        <f t="shared" si="180"/>
        <v>0</v>
      </c>
      <c r="AT890" t="str">
        <f t="shared" si="173"/>
        <v>USB_SSRX2_N</v>
      </c>
      <c r="AU890" t="str">
        <f t="shared" si="174"/>
        <v>--</v>
      </c>
    </row>
    <row r="891" spans="1:47" x14ac:dyDescent="0.25">
      <c r="A891" t="str">
        <f t="shared" si="169"/>
        <v>J12-A11</v>
      </c>
      <c r="B891" t="str">
        <f t="shared" si="170"/>
        <v>USB_SSRX2_P</v>
      </c>
      <c r="C891" t="str">
        <f t="shared" si="171"/>
        <v>J12-USB_SSRX2_P</v>
      </c>
      <c r="D891" t="str">
        <f t="shared" si="172"/>
        <v>J12-A11</v>
      </c>
      <c r="E891" t="s">
        <v>3067</v>
      </c>
      <c r="F891" t="s">
        <v>180</v>
      </c>
      <c r="G891" t="s">
        <v>4492</v>
      </c>
      <c r="L891" t="s">
        <v>3820</v>
      </c>
      <c r="M891" t="s">
        <v>428</v>
      </c>
      <c r="N891">
        <v>49.245199999999997</v>
      </c>
      <c r="AA891">
        <f t="shared" si="181"/>
        <v>886</v>
      </c>
      <c r="AB891" t="str">
        <f>B2B!B888</f>
        <v>J4</v>
      </c>
      <c r="AC891" t="str">
        <f>B2B!C888</f>
        <v>C46</v>
      </c>
      <c r="AD891" t="str">
        <f t="shared" si="175"/>
        <v>J4-C46</v>
      </c>
      <c r="AE891" t="e">
        <f t="shared" si="176"/>
        <v>#N/A</v>
      </c>
      <c r="AG891" t="str">
        <f t="shared" si="177"/>
        <v>--</v>
      </c>
      <c r="AH891" t="str">
        <f t="shared" si="178"/>
        <v>--</v>
      </c>
      <c r="AI891" t="str">
        <f>IFERROR(IF(IF(AG891="--",INDEX(D:D,MATCH(AE891,INDEX(B:B,MATCH(AE891,B:B,)+1):B11405,)+MATCH(AE891,B:B,)))=AD891,VLOOKUP(AE891,B:D,3,0),IF(AG891="--",INDEX(D:D,MATCH(AE891,INDEX(B:B,MATCH(AE891,B:B,)+1):B11405,)+MATCH(AE891,B:B,)),"---")),"---")</f>
        <v>---</v>
      </c>
      <c r="AJ891" t="str">
        <f>IF(COUNTIF(CALC_CONN_TEB0187_REV01!F:F,IF(AH891&lt;&gt;"---",VLOOKUP(AD891,CALC_CONN_TEB0187_REV01!F:M,8,0),IF(IFERROR(IF(AD891=AH891,AI891,AH891),"---")="---","---",IF(COUNTIF(CALC_CONN_TEB0187_REV01!F:F,IFERROR(IF(AD891=AH891,AI891,AH891),"---"))&gt;0,"---",IFERROR(IF(AD891=AH891,AI891,AH891),"---")))))=1,IF(AH891&lt;&gt;"---",VLOOKUP(AD891,CALC_CONN_TEB0187_REV01!F:M,8,0),IF(IFERROR(IF(AD891=AH891,AI891,AH891),"---")="---","---",IF(COUNTIF(CALC_CONN_TEB0187_REV01!F:F,IFERROR(IF(AD891=AH891,AI891,AH891),"---"))&gt;0,"---",IFERROR(IF(AD891=AH891,AI891,AH891),"---")))),"---")</f>
        <v>---</v>
      </c>
      <c r="AK891" t="e">
        <f>IF(COUNTIF(CALC_CONN_TEB0187_REV01!F:F,IF(AH891&lt;&gt;"---",VLOOKUP(AD891,CALC_CONN_TEB0187_REV01!F:M,8,0),IF(IFERROR(IF(AD891=AH891,AI891,AH891),"---")="---","---",IF(COUNTIF(CALC_CONN_TEB0187_REV01!F:F,IFERROR(IF(AD891=AH891,AI891,AH891),"---"))&gt;0,"---",IFERROR(IF(AD891=AH891,AI891,AH891),"---")))))=0,IF(AH891&lt;&gt;"---",VLOOKUP(AD891,CALC_CONN_TEB0187_REV01!F:M,8,0),IF(IFERROR(IF(AD891=AH891,AI891,AH891),"---")="---","---",IF(COUNTIF(CALC_CONN_TEB0187_REV01!F:F,IFERROR(IF(AD891=AH891,AI891,AH891),"---"))&gt;0,"---",IFERROR(IF(AD891=AH891,AI891,AH891),"---")))),"---")</f>
        <v>#N/A</v>
      </c>
      <c r="AL891" t="str">
        <f t="shared" si="179"/>
        <v>--</v>
      </c>
      <c r="AM891">
        <f t="shared" si="180"/>
        <v>0</v>
      </c>
      <c r="AT891" t="str">
        <f t="shared" si="173"/>
        <v>USB_SSRX2_P</v>
      </c>
      <c r="AU891" t="str">
        <f t="shared" si="174"/>
        <v>--</v>
      </c>
    </row>
    <row r="892" spans="1:47" x14ac:dyDescent="0.25">
      <c r="A892" t="str">
        <f t="shared" si="169"/>
        <v>J12-A12</v>
      </c>
      <c r="B892" t="str">
        <f t="shared" si="170"/>
        <v>GND</v>
      </c>
      <c r="C892" t="str">
        <f t="shared" si="171"/>
        <v>J12-GND</v>
      </c>
      <c r="D892" t="str">
        <f t="shared" si="172"/>
        <v>J12-A12</v>
      </c>
      <c r="E892" t="s">
        <v>3067</v>
      </c>
      <c r="F892" t="s">
        <v>181</v>
      </c>
      <c r="G892" t="s">
        <v>433</v>
      </c>
      <c r="L892" t="s">
        <v>3832</v>
      </c>
      <c r="M892" t="s">
        <v>428</v>
      </c>
      <c r="N892">
        <v>47.606299999999997</v>
      </c>
      <c r="AA892">
        <f t="shared" si="181"/>
        <v>887</v>
      </c>
      <c r="AB892" t="str">
        <f>B2B!B889</f>
        <v>J4</v>
      </c>
      <c r="AC892" t="str">
        <f>B2B!C889</f>
        <v>C47</v>
      </c>
      <c r="AD892" t="str">
        <f t="shared" si="175"/>
        <v>J4-C47</v>
      </c>
      <c r="AE892" t="e">
        <f t="shared" si="176"/>
        <v>#N/A</v>
      </c>
      <c r="AG892" t="str">
        <f t="shared" si="177"/>
        <v>--</v>
      </c>
      <c r="AH892" t="str">
        <f t="shared" si="178"/>
        <v>--</v>
      </c>
      <c r="AI892" t="str">
        <f>IFERROR(IF(IF(AG892="--",INDEX(D:D,MATCH(AE892,INDEX(B:B,MATCH(AE892,B:B,)+1):B11406,)+MATCH(AE892,B:B,)))=AD892,VLOOKUP(AE892,B:D,3,0),IF(AG892="--",INDEX(D:D,MATCH(AE892,INDEX(B:B,MATCH(AE892,B:B,)+1):B11406,)+MATCH(AE892,B:B,)),"---")),"---")</f>
        <v>---</v>
      </c>
      <c r="AJ892" t="str">
        <f>IF(COUNTIF(CALC_CONN_TEB0187_REV01!F:F,IF(AH892&lt;&gt;"---",VLOOKUP(AD892,CALC_CONN_TEB0187_REV01!F:M,8,0),IF(IFERROR(IF(AD892=AH892,AI892,AH892),"---")="---","---",IF(COUNTIF(CALC_CONN_TEB0187_REV01!F:F,IFERROR(IF(AD892=AH892,AI892,AH892),"---"))&gt;0,"---",IFERROR(IF(AD892=AH892,AI892,AH892),"---")))))=1,IF(AH892&lt;&gt;"---",VLOOKUP(AD892,CALC_CONN_TEB0187_REV01!F:M,8,0),IF(IFERROR(IF(AD892=AH892,AI892,AH892),"---")="---","---",IF(COUNTIF(CALC_CONN_TEB0187_REV01!F:F,IFERROR(IF(AD892=AH892,AI892,AH892),"---"))&gt;0,"---",IFERROR(IF(AD892=AH892,AI892,AH892),"---")))),"---")</f>
        <v>---</v>
      </c>
      <c r="AK892" t="e">
        <f>IF(COUNTIF(CALC_CONN_TEB0187_REV01!F:F,IF(AH892&lt;&gt;"---",VLOOKUP(AD892,CALC_CONN_TEB0187_REV01!F:M,8,0),IF(IFERROR(IF(AD892=AH892,AI892,AH892),"---")="---","---",IF(COUNTIF(CALC_CONN_TEB0187_REV01!F:F,IFERROR(IF(AD892=AH892,AI892,AH892),"---"))&gt;0,"---",IFERROR(IF(AD892=AH892,AI892,AH892),"---")))))=0,IF(AH892&lt;&gt;"---",VLOOKUP(AD892,CALC_CONN_TEB0187_REV01!F:M,8,0),IF(IFERROR(IF(AD892=AH892,AI892,AH892),"---")="---","---",IF(COUNTIF(CALC_CONN_TEB0187_REV01!F:F,IFERROR(IF(AD892=AH892,AI892,AH892),"---"))&gt;0,"---",IFERROR(IF(AD892=AH892,AI892,AH892),"---")))),"---")</f>
        <v>#N/A</v>
      </c>
      <c r="AL892" t="str">
        <f t="shared" si="179"/>
        <v>--</v>
      </c>
      <c r="AM892">
        <f t="shared" si="180"/>
        <v>0</v>
      </c>
      <c r="AT892">
        <f t="shared" si="173"/>
        <v>0</v>
      </c>
      <c r="AU892">
        <f t="shared" si="174"/>
        <v>0</v>
      </c>
    </row>
    <row r="893" spans="1:47" x14ac:dyDescent="0.25">
      <c r="A893" t="str">
        <f t="shared" si="169"/>
        <v>J12-B1</v>
      </c>
      <c r="B893" t="str">
        <f t="shared" si="170"/>
        <v>GND</v>
      </c>
      <c r="C893" t="str">
        <f t="shared" si="171"/>
        <v>J12-GND</v>
      </c>
      <c r="D893" t="str">
        <f t="shared" si="172"/>
        <v>J12-B1</v>
      </c>
      <c r="E893" t="s">
        <v>3067</v>
      </c>
      <c r="F893" t="s">
        <v>230</v>
      </c>
      <c r="G893" t="s">
        <v>433</v>
      </c>
      <c r="L893" t="s">
        <v>3746</v>
      </c>
      <c r="M893" t="s">
        <v>428</v>
      </c>
      <c r="N893">
        <v>68.479299999999995</v>
      </c>
      <c r="AA893">
        <f t="shared" si="181"/>
        <v>888</v>
      </c>
      <c r="AB893" t="str">
        <f>B2B!B890</f>
        <v>J4</v>
      </c>
      <c r="AC893" t="str">
        <f>B2B!C890</f>
        <v>C48</v>
      </c>
      <c r="AD893" t="str">
        <f t="shared" si="175"/>
        <v>J4-C48</v>
      </c>
      <c r="AE893" t="e">
        <f t="shared" si="176"/>
        <v>#N/A</v>
      </c>
      <c r="AG893" t="str">
        <f t="shared" si="177"/>
        <v>--</v>
      </c>
      <c r="AH893" t="str">
        <f t="shared" si="178"/>
        <v>--</v>
      </c>
      <c r="AI893" t="str">
        <f>IFERROR(IF(IF(AG893="--",INDEX(D:D,MATCH(AE893,INDEX(B:B,MATCH(AE893,B:B,)+1):B11407,)+MATCH(AE893,B:B,)))=AD893,VLOOKUP(AE893,B:D,3,0),IF(AG893="--",INDEX(D:D,MATCH(AE893,INDEX(B:B,MATCH(AE893,B:B,)+1):B11407,)+MATCH(AE893,B:B,)),"---")),"---")</f>
        <v>---</v>
      </c>
      <c r="AJ893" t="str">
        <f>IF(COUNTIF(CALC_CONN_TEB0187_REV01!F:F,IF(AH893&lt;&gt;"---",VLOOKUP(AD893,CALC_CONN_TEB0187_REV01!F:M,8,0),IF(IFERROR(IF(AD893=AH893,AI893,AH893),"---")="---","---",IF(COUNTIF(CALC_CONN_TEB0187_REV01!F:F,IFERROR(IF(AD893=AH893,AI893,AH893),"---"))&gt;0,"---",IFERROR(IF(AD893=AH893,AI893,AH893),"---")))))=1,IF(AH893&lt;&gt;"---",VLOOKUP(AD893,CALC_CONN_TEB0187_REV01!F:M,8,0),IF(IFERROR(IF(AD893=AH893,AI893,AH893),"---")="---","---",IF(COUNTIF(CALC_CONN_TEB0187_REV01!F:F,IFERROR(IF(AD893=AH893,AI893,AH893),"---"))&gt;0,"---",IFERROR(IF(AD893=AH893,AI893,AH893),"---")))),"---")</f>
        <v>---</v>
      </c>
      <c r="AK893" t="e">
        <f>IF(COUNTIF(CALC_CONN_TEB0187_REV01!F:F,IF(AH893&lt;&gt;"---",VLOOKUP(AD893,CALC_CONN_TEB0187_REV01!F:M,8,0),IF(IFERROR(IF(AD893=AH893,AI893,AH893),"---")="---","---",IF(COUNTIF(CALC_CONN_TEB0187_REV01!F:F,IFERROR(IF(AD893=AH893,AI893,AH893),"---"))&gt;0,"---",IFERROR(IF(AD893=AH893,AI893,AH893),"---")))))=0,IF(AH893&lt;&gt;"---",VLOOKUP(AD893,CALC_CONN_TEB0187_REV01!F:M,8,0),IF(IFERROR(IF(AD893=AH893,AI893,AH893),"---")="---","---",IF(COUNTIF(CALC_CONN_TEB0187_REV01!F:F,IFERROR(IF(AD893=AH893,AI893,AH893),"---"))&gt;0,"---",IFERROR(IF(AD893=AH893,AI893,AH893),"---")))),"---")</f>
        <v>#N/A</v>
      </c>
      <c r="AL893" t="str">
        <f t="shared" si="179"/>
        <v>--</v>
      </c>
      <c r="AM893">
        <f t="shared" si="180"/>
        <v>0</v>
      </c>
      <c r="AT893">
        <f t="shared" si="173"/>
        <v>0</v>
      </c>
      <c r="AU893">
        <f t="shared" si="174"/>
        <v>0</v>
      </c>
    </row>
    <row r="894" spans="1:47" x14ac:dyDescent="0.25">
      <c r="A894" t="str">
        <f t="shared" si="169"/>
        <v>J12-B2</v>
      </c>
      <c r="B894" t="str">
        <f t="shared" si="170"/>
        <v>USB_SSTX2_P</v>
      </c>
      <c r="C894" t="str">
        <f t="shared" si="171"/>
        <v>J12-USB_SSTX2_P</v>
      </c>
      <c r="D894" t="str">
        <f t="shared" si="172"/>
        <v>J12-B2</v>
      </c>
      <c r="E894" t="s">
        <v>3067</v>
      </c>
      <c r="F894" t="s">
        <v>231</v>
      </c>
      <c r="G894" t="s">
        <v>4496</v>
      </c>
      <c r="L894" t="s">
        <v>4503</v>
      </c>
      <c r="M894" t="s">
        <v>428</v>
      </c>
      <c r="N894">
        <v>27.723199999999999</v>
      </c>
      <c r="AA894">
        <f t="shared" si="181"/>
        <v>889</v>
      </c>
      <c r="AB894" t="str">
        <f>B2B!B891</f>
        <v>J4</v>
      </c>
      <c r="AC894" t="str">
        <f>B2B!C891</f>
        <v>C49</v>
      </c>
      <c r="AD894" t="str">
        <f t="shared" si="175"/>
        <v>J4-C49</v>
      </c>
      <c r="AE894" t="e">
        <f t="shared" si="176"/>
        <v>#N/A</v>
      </c>
      <c r="AG894" t="str">
        <f t="shared" si="177"/>
        <v>--</v>
      </c>
      <c r="AH894" t="str">
        <f t="shared" si="178"/>
        <v>--</v>
      </c>
      <c r="AI894" t="str">
        <f>IFERROR(IF(IF(AG894="--",INDEX(D:D,MATCH(AE894,INDEX(B:B,MATCH(AE894,B:B,)+1):B11408,)+MATCH(AE894,B:B,)))=AD894,VLOOKUP(AE894,B:D,3,0),IF(AG894="--",INDEX(D:D,MATCH(AE894,INDEX(B:B,MATCH(AE894,B:B,)+1):B11408,)+MATCH(AE894,B:B,)),"---")),"---")</f>
        <v>---</v>
      </c>
      <c r="AJ894" t="str">
        <f>IF(COUNTIF(CALC_CONN_TEB0187_REV01!F:F,IF(AH894&lt;&gt;"---",VLOOKUP(AD894,CALC_CONN_TEB0187_REV01!F:M,8,0),IF(IFERROR(IF(AD894=AH894,AI894,AH894),"---")="---","---",IF(COUNTIF(CALC_CONN_TEB0187_REV01!F:F,IFERROR(IF(AD894=AH894,AI894,AH894),"---"))&gt;0,"---",IFERROR(IF(AD894=AH894,AI894,AH894),"---")))))=1,IF(AH894&lt;&gt;"---",VLOOKUP(AD894,CALC_CONN_TEB0187_REV01!F:M,8,0),IF(IFERROR(IF(AD894=AH894,AI894,AH894),"---")="---","---",IF(COUNTIF(CALC_CONN_TEB0187_REV01!F:F,IFERROR(IF(AD894=AH894,AI894,AH894),"---"))&gt;0,"---",IFERROR(IF(AD894=AH894,AI894,AH894),"---")))),"---")</f>
        <v>---</v>
      </c>
      <c r="AK894" t="e">
        <f>IF(COUNTIF(CALC_CONN_TEB0187_REV01!F:F,IF(AH894&lt;&gt;"---",VLOOKUP(AD894,CALC_CONN_TEB0187_REV01!F:M,8,0),IF(IFERROR(IF(AD894=AH894,AI894,AH894),"---")="---","---",IF(COUNTIF(CALC_CONN_TEB0187_REV01!F:F,IFERROR(IF(AD894=AH894,AI894,AH894),"---"))&gt;0,"---",IFERROR(IF(AD894=AH894,AI894,AH894),"---")))))=0,IF(AH894&lt;&gt;"---",VLOOKUP(AD894,CALC_CONN_TEB0187_REV01!F:M,8,0),IF(IFERROR(IF(AD894=AH894,AI894,AH894),"---")="---","---",IF(COUNTIF(CALC_CONN_TEB0187_REV01!F:F,IFERROR(IF(AD894=AH894,AI894,AH894),"---"))&gt;0,"---",IFERROR(IF(AD894=AH894,AI894,AH894),"---")))),"---")</f>
        <v>#N/A</v>
      </c>
      <c r="AL894" t="str">
        <f t="shared" si="179"/>
        <v>--</v>
      </c>
      <c r="AM894">
        <f t="shared" si="180"/>
        <v>0</v>
      </c>
      <c r="AT894" t="str">
        <f t="shared" si="173"/>
        <v>USB_SSTX2_P</v>
      </c>
      <c r="AU894" t="str">
        <f t="shared" si="174"/>
        <v>--</v>
      </c>
    </row>
    <row r="895" spans="1:47" x14ac:dyDescent="0.25">
      <c r="A895" t="str">
        <f t="shared" si="169"/>
        <v>J12-B3</v>
      </c>
      <c r="B895" t="str">
        <f t="shared" si="170"/>
        <v>USB_SSTX2_N</v>
      </c>
      <c r="C895" t="str">
        <f t="shared" si="171"/>
        <v>J12-USB_SSTX2_N</v>
      </c>
      <c r="D895" t="str">
        <f t="shared" si="172"/>
        <v>J12-B3</v>
      </c>
      <c r="E895" t="s">
        <v>3067</v>
      </c>
      <c r="F895" t="s">
        <v>232</v>
      </c>
      <c r="G895" t="s">
        <v>4495</v>
      </c>
      <c r="L895" t="s">
        <v>4504</v>
      </c>
      <c r="M895" t="s">
        <v>428</v>
      </c>
      <c r="N895">
        <v>91.293899999999994</v>
      </c>
      <c r="AA895">
        <f t="shared" si="181"/>
        <v>890</v>
      </c>
      <c r="AB895" t="str">
        <f>B2B!B892</f>
        <v>J4</v>
      </c>
      <c r="AC895" t="str">
        <f>B2B!C892</f>
        <v>C50</v>
      </c>
      <c r="AD895" t="str">
        <f t="shared" si="175"/>
        <v>J4-C50</v>
      </c>
      <c r="AE895" t="e">
        <f t="shared" si="176"/>
        <v>#N/A</v>
      </c>
      <c r="AG895" t="str">
        <f t="shared" si="177"/>
        <v>--</v>
      </c>
      <c r="AH895" t="str">
        <f t="shared" si="178"/>
        <v>--</v>
      </c>
      <c r="AI895" t="str">
        <f>IFERROR(IF(IF(AG895="--",INDEX(D:D,MATCH(AE895,INDEX(B:B,MATCH(AE895,B:B,)+1):B11409,)+MATCH(AE895,B:B,)))=AD895,VLOOKUP(AE895,B:D,3,0),IF(AG895="--",INDEX(D:D,MATCH(AE895,INDEX(B:B,MATCH(AE895,B:B,)+1):B11409,)+MATCH(AE895,B:B,)),"---")),"---")</f>
        <v>---</v>
      </c>
      <c r="AJ895" t="str">
        <f>IF(COUNTIF(CALC_CONN_TEB0187_REV01!F:F,IF(AH895&lt;&gt;"---",VLOOKUP(AD895,CALC_CONN_TEB0187_REV01!F:M,8,0),IF(IFERROR(IF(AD895=AH895,AI895,AH895),"---")="---","---",IF(COUNTIF(CALC_CONN_TEB0187_REV01!F:F,IFERROR(IF(AD895=AH895,AI895,AH895),"---"))&gt;0,"---",IFERROR(IF(AD895=AH895,AI895,AH895),"---")))))=1,IF(AH895&lt;&gt;"---",VLOOKUP(AD895,CALC_CONN_TEB0187_REV01!F:M,8,0),IF(IFERROR(IF(AD895=AH895,AI895,AH895),"---")="---","---",IF(COUNTIF(CALC_CONN_TEB0187_REV01!F:F,IFERROR(IF(AD895=AH895,AI895,AH895),"---"))&gt;0,"---",IFERROR(IF(AD895=AH895,AI895,AH895),"---")))),"---")</f>
        <v>---</v>
      </c>
      <c r="AK895" t="e">
        <f>IF(COUNTIF(CALC_CONN_TEB0187_REV01!F:F,IF(AH895&lt;&gt;"---",VLOOKUP(AD895,CALC_CONN_TEB0187_REV01!F:M,8,0),IF(IFERROR(IF(AD895=AH895,AI895,AH895),"---")="---","---",IF(COUNTIF(CALC_CONN_TEB0187_REV01!F:F,IFERROR(IF(AD895=AH895,AI895,AH895),"---"))&gt;0,"---",IFERROR(IF(AD895=AH895,AI895,AH895),"---")))))=0,IF(AH895&lt;&gt;"---",VLOOKUP(AD895,CALC_CONN_TEB0187_REV01!F:M,8,0),IF(IFERROR(IF(AD895=AH895,AI895,AH895),"---")="---","---",IF(COUNTIF(CALC_CONN_TEB0187_REV01!F:F,IFERROR(IF(AD895=AH895,AI895,AH895),"---"))&gt;0,"---",IFERROR(IF(AD895=AH895,AI895,AH895),"---")))),"---")</f>
        <v>#N/A</v>
      </c>
      <c r="AL895" t="str">
        <f t="shared" si="179"/>
        <v>--</v>
      </c>
      <c r="AM895">
        <f t="shared" si="180"/>
        <v>0</v>
      </c>
      <c r="AT895" t="str">
        <f t="shared" si="173"/>
        <v>USB_SSTX2_N</v>
      </c>
      <c r="AU895" t="str">
        <f t="shared" si="174"/>
        <v>--</v>
      </c>
    </row>
    <row r="896" spans="1:47" x14ac:dyDescent="0.25">
      <c r="A896" t="str">
        <f t="shared" si="169"/>
        <v>J12-B4</v>
      </c>
      <c r="B896" t="str">
        <f t="shared" si="170"/>
        <v>VBUS_DFP</v>
      </c>
      <c r="C896" t="str">
        <f t="shared" si="171"/>
        <v>J12-VBUS_DFP</v>
      </c>
      <c r="D896" t="str">
        <f t="shared" si="172"/>
        <v>J12-B4</v>
      </c>
      <c r="E896" t="s">
        <v>3067</v>
      </c>
      <c r="F896" t="s">
        <v>233</v>
      </c>
      <c r="G896" t="s">
        <v>4497</v>
      </c>
      <c r="L896" t="s">
        <v>4505</v>
      </c>
      <c r="M896" t="s">
        <v>428</v>
      </c>
      <c r="N896">
        <v>7.9271000000000003</v>
      </c>
      <c r="AA896">
        <f t="shared" si="181"/>
        <v>891</v>
      </c>
      <c r="AB896" t="str">
        <f>B2B!B893</f>
        <v>J4</v>
      </c>
      <c r="AC896" t="str">
        <f>B2B!C893</f>
        <v>C51</v>
      </c>
      <c r="AD896" t="str">
        <f t="shared" si="175"/>
        <v>J4-C51</v>
      </c>
      <c r="AE896" t="e">
        <f t="shared" si="176"/>
        <v>#N/A</v>
      </c>
      <c r="AG896" t="str">
        <f t="shared" si="177"/>
        <v>--</v>
      </c>
      <c r="AH896" t="str">
        <f t="shared" si="178"/>
        <v>--</v>
      </c>
      <c r="AI896" t="str">
        <f>IFERROR(IF(IF(AG896="--",INDEX(D:D,MATCH(AE896,INDEX(B:B,MATCH(AE896,B:B,)+1):B11410,)+MATCH(AE896,B:B,)))=AD896,VLOOKUP(AE896,B:D,3,0),IF(AG896="--",INDEX(D:D,MATCH(AE896,INDEX(B:B,MATCH(AE896,B:B,)+1):B11410,)+MATCH(AE896,B:B,)),"---")),"---")</f>
        <v>---</v>
      </c>
      <c r="AJ896" t="str">
        <f>IF(COUNTIF(CALC_CONN_TEB0187_REV01!F:F,IF(AH896&lt;&gt;"---",VLOOKUP(AD896,CALC_CONN_TEB0187_REV01!F:M,8,0),IF(IFERROR(IF(AD896=AH896,AI896,AH896),"---")="---","---",IF(COUNTIF(CALC_CONN_TEB0187_REV01!F:F,IFERROR(IF(AD896=AH896,AI896,AH896),"---"))&gt;0,"---",IFERROR(IF(AD896=AH896,AI896,AH896),"---")))))=1,IF(AH896&lt;&gt;"---",VLOOKUP(AD896,CALC_CONN_TEB0187_REV01!F:M,8,0),IF(IFERROR(IF(AD896=AH896,AI896,AH896),"---")="---","---",IF(COUNTIF(CALC_CONN_TEB0187_REV01!F:F,IFERROR(IF(AD896=AH896,AI896,AH896),"---"))&gt;0,"---",IFERROR(IF(AD896=AH896,AI896,AH896),"---")))),"---")</f>
        <v>---</v>
      </c>
      <c r="AK896" t="e">
        <f>IF(COUNTIF(CALC_CONN_TEB0187_REV01!F:F,IF(AH896&lt;&gt;"---",VLOOKUP(AD896,CALC_CONN_TEB0187_REV01!F:M,8,0),IF(IFERROR(IF(AD896=AH896,AI896,AH896),"---")="---","---",IF(COUNTIF(CALC_CONN_TEB0187_REV01!F:F,IFERROR(IF(AD896=AH896,AI896,AH896),"---"))&gt;0,"---",IFERROR(IF(AD896=AH896,AI896,AH896),"---")))))=0,IF(AH896&lt;&gt;"---",VLOOKUP(AD896,CALC_CONN_TEB0187_REV01!F:M,8,0),IF(IFERROR(IF(AD896=AH896,AI896,AH896),"---")="---","---",IF(COUNTIF(CALC_CONN_TEB0187_REV01!F:F,IFERROR(IF(AD896=AH896,AI896,AH896),"---"))&gt;0,"---",IFERROR(IF(AD896=AH896,AI896,AH896),"---")))),"---")</f>
        <v>#N/A</v>
      </c>
      <c r="AL896" t="str">
        <f t="shared" si="179"/>
        <v>--</v>
      </c>
      <c r="AM896">
        <f t="shared" si="180"/>
        <v>0</v>
      </c>
      <c r="AT896" t="str">
        <f t="shared" si="173"/>
        <v>VBUS_DFP</v>
      </c>
      <c r="AU896" t="str">
        <f t="shared" si="174"/>
        <v>--</v>
      </c>
    </row>
    <row r="897" spans="1:47" x14ac:dyDescent="0.25">
      <c r="A897" t="str">
        <f t="shared" si="169"/>
        <v>J12-B5</v>
      </c>
      <c r="B897" t="str">
        <f t="shared" si="170"/>
        <v>DFP_CC2</v>
      </c>
      <c r="C897" t="str">
        <f t="shared" si="171"/>
        <v>J12-DFP_CC2</v>
      </c>
      <c r="D897" t="str">
        <f t="shared" si="172"/>
        <v>J12-B5</v>
      </c>
      <c r="E897" t="s">
        <v>3067</v>
      </c>
      <c r="F897" t="s">
        <v>234</v>
      </c>
      <c r="G897" t="s">
        <v>3935</v>
      </c>
      <c r="L897" t="s">
        <v>4497</v>
      </c>
      <c r="M897" t="s">
        <v>428</v>
      </c>
      <c r="N897">
        <v>82.084999999999994</v>
      </c>
      <c r="AA897">
        <f t="shared" si="181"/>
        <v>892</v>
      </c>
      <c r="AB897" t="str">
        <f>B2B!B894</f>
        <v>J4</v>
      </c>
      <c r="AC897" t="str">
        <f>B2B!C894</f>
        <v>C52</v>
      </c>
      <c r="AD897" t="str">
        <f t="shared" si="175"/>
        <v>J4-C52</v>
      </c>
      <c r="AE897" t="e">
        <f t="shared" si="176"/>
        <v>#N/A</v>
      </c>
      <c r="AG897" t="str">
        <f t="shared" si="177"/>
        <v>--</v>
      </c>
      <c r="AH897" t="str">
        <f t="shared" si="178"/>
        <v>--</v>
      </c>
      <c r="AI897" t="str">
        <f>IFERROR(IF(IF(AG897="--",INDEX(D:D,MATCH(AE897,INDEX(B:B,MATCH(AE897,B:B,)+1):B11411,)+MATCH(AE897,B:B,)))=AD897,VLOOKUP(AE897,B:D,3,0),IF(AG897="--",INDEX(D:D,MATCH(AE897,INDEX(B:B,MATCH(AE897,B:B,)+1):B11411,)+MATCH(AE897,B:B,)),"---")),"---")</f>
        <v>---</v>
      </c>
      <c r="AJ897" t="str">
        <f>IF(COUNTIF(CALC_CONN_TEB0187_REV01!F:F,IF(AH897&lt;&gt;"---",VLOOKUP(AD897,CALC_CONN_TEB0187_REV01!F:M,8,0),IF(IFERROR(IF(AD897=AH897,AI897,AH897),"---")="---","---",IF(COUNTIF(CALC_CONN_TEB0187_REV01!F:F,IFERROR(IF(AD897=AH897,AI897,AH897),"---"))&gt;0,"---",IFERROR(IF(AD897=AH897,AI897,AH897),"---")))))=1,IF(AH897&lt;&gt;"---",VLOOKUP(AD897,CALC_CONN_TEB0187_REV01!F:M,8,0),IF(IFERROR(IF(AD897=AH897,AI897,AH897),"---")="---","---",IF(COUNTIF(CALC_CONN_TEB0187_REV01!F:F,IFERROR(IF(AD897=AH897,AI897,AH897),"---"))&gt;0,"---",IFERROR(IF(AD897=AH897,AI897,AH897),"---")))),"---")</f>
        <v>---</v>
      </c>
      <c r="AK897" t="e">
        <f>IF(COUNTIF(CALC_CONN_TEB0187_REV01!F:F,IF(AH897&lt;&gt;"---",VLOOKUP(AD897,CALC_CONN_TEB0187_REV01!F:M,8,0),IF(IFERROR(IF(AD897=AH897,AI897,AH897),"---")="---","---",IF(COUNTIF(CALC_CONN_TEB0187_REV01!F:F,IFERROR(IF(AD897=AH897,AI897,AH897),"---"))&gt;0,"---",IFERROR(IF(AD897=AH897,AI897,AH897),"---")))))=0,IF(AH897&lt;&gt;"---",VLOOKUP(AD897,CALC_CONN_TEB0187_REV01!F:M,8,0),IF(IFERROR(IF(AD897=AH897,AI897,AH897),"---")="---","---",IF(COUNTIF(CALC_CONN_TEB0187_REV01!F:F,IFERROR(IF(AD897=AH897,AI897,AH897),"---"))&gt;0,"---",IFERROR(IF(AD897=AH897,AI897,AH897),"---")))),"---")</f>
        <v>#N/A</v>
      </c>
      <c r="AL897" t="str">
        <f t="shared" si="179"/>
        <v>--</v>
      </c>
      <c r="AM897">
        <f t="shared" si="180"/>
        <v>0</v>
      </c>
      <c r="AT897" t="str">
        <f t="shared" si="173"/>
        <v>DFP_CC2</v>
      </c>
      <c r="AU897" t="str">
        <f t="shared" si="174"/>
        <v>--</v>
      </c>
    </row>
    <row r="898" spans="1:47" x14ac:dyDescent="0.25">
      <c r="A898" t="str">
        <f t="shared" si="169"/>
        <v>J12-B6</v>
      </c>
      <c r="B898" t="str">
        <f t="shared" si="170"/>
        <v>USB_P</v>
      </c>
      <c r="C898" t="str">
        <f t="shared" si="171"/>
        <v>J12-USB_P</v>
      </c>
      <c r="D898" t="str">
        <f t="shared" si="172"/>
        <v>J12-B6</v>
      </c>
      <c r="E898" t="s">
        <v>3067</v>
      </c>
      <c r="F898" t="s">
        <v>235</v>
      </c>
      <c r="G898" t="s">
        <v>710</v>
      </c>
      <c r="L898" t="s">
        <v>1152</v>
      </c>
      <c r="M898" t="s">
        <v>428</v>
      </c>
      <c r="N898">
        <v>54.32</v>
      </c>
      <c r="AA898">
        <f t="shared" si="181"/>
        <v>893</v>
      </c>
      <c r="AB898" t="str">
        <f>B2B!B895</f>
        <v>J4</v>
      </c>
      <c r="AC898" t="str">
        <f>B2B!C895</f>
        <v>C53</v>
      </c>
      <c r="AD898" t="str">
        <f t="shared" si="175"/>
        <v>J4-C53</v>
      </c>
      <c r="AE898" t="e">
        <f t="shared" si="176"/>
        <v>#N/A</v>
      </c>
      <c r="AG898" t="str">
        <f t="shared" si="177"/>
        <v>--</v>
      </c>
      <c r="AH898" t="str">
        <f t="shared" si="178"/>
        <v>--</v>
      </c>
      <c r="AI898" t="str">
        <f>IFERROR(IF(IF(AG898="--",INDEX(D:D,MATCH(AE898,INDEX(B:B,MATCH(AE898,B:B,)+1):B11412,)+MATCH(AE898,B:B,)))=AD898,VLOOKUP(AE898,B:D,3,0),IF(AG898="--",INDEX(D:D,MATCH(AE898,INDEX(B:B,MATCH(AE898,B:B,)+1):B11412,)+MATCH(AE898,B:B,)),"---")),"---")</f>
        <v>---</v>
      </c>
      <c r="AJ898" t="str">
        <f>IF(COUNTIF(CALC_CONN_TEB0187_REV01!F:F,IF(AH898&lt;&gt;"---",VLOOKUP(AD898,CALC_CONN_TEB0187_REV01!F:M,8,0),IF(IFERROR(IF(AD898=AH898,AI898,AH898),"---")="---","---",IF(COUNTIF(CALC_CONN_TEB0187_REV01!F:F,IFERROR(IF(AD898=AH898,AI898,AH898),"---"))&gt;0,"---",IFERROR(IF(AD898=AH898,AI898,AH898),"---")))))=1,IF(AH898&lt;&gt;"---",VLOOKUP(AD898,CALC_CONN_TEB0187_REV01!F:M,8,0),IF(IFERROR(IF(AD898=AH898,AI898,AH898),"---")="---","---",IF(COUNTIF(CALC_CONN_TEB0187_REV01!F:F,IFERROR(IF(AD898=AH898,AI898,AH898),"---"))&gt;0,"---",IFERROR(IF(AD898=AH898,AI898,AH898),"---")))),"---")</f>
        <v>---</v>
      </c>
      <c r="AK898" t="e">
        <f>IF(COUNTIF(CALC_CONN_TEB0187_REV01!F:F,IF(AH898&lt;&gt;"---",VLOOKUP(AD898,CALC_CONN_TEB0187_REV01!F:M,8,0),IF(IFERROR(IF(AD898=AH898,AI898,AH898),"---")="---","---",IF(COUNTIF(CALC_CONN_TEB0187_REV01!F:F,IFERROR(IF(AD898=AH898,AI898,AH898),"---"))&gt;0,"---",IFERROR(IF(AD898=AH898,AI898,AH898),"---")))))=0,IF(AH898&lt;&gt;"---",VLOOKUP(AD898,CALC_CONN_TEB0187_REV01!F:M,8,0),IF(IFERROR(IF(AD898=AH898,AI898,AH898),"---")="---","---",IF(COUNTIF(CALC_CONN_TEB0187_REV01!F:F,IFERROR(IF(AD898=AH898,AI898,AH898),"---"))&gt;0,"---",IFERROR(IF(AD898=AH898,AI898,AH898),"---")))),"---")</f>
        <v>#N/A</v>
      </c>
      <c r="AL898" t="str">
        <f t="shared" si="179"/>
        <v>--</v>
      </c>
      <c r="AM898">
        <f t="shared" si="180"/>
        <v>0</v>
      </c>
      <c r="AT898" t="str">
        <f t="shared" si="173"/>
        <v>USB_P</v>
      </c>
      <c r="AU898" t="str">
        <f t="shared" si="174"/>
        <v>--</v>
      </c>
    </row>
    <row r="899" spans="1:47" x14ac:dyDescent="0.25">
      <c r="A899" t="str">
        <f t="shared" si="169"/>
        <v>J12-B7</v>
      </c>
      <c r="B899" t="str">
        <f t="shared" si="170"/>
        <v>USB_N</v>
      </c>
      <c r="C899" t="str">
        <f t="shared" si="171"/>
        <v>J12-USB_N</v>
      </c>
      <c r="D899" t="str">
        <f t="shared" si="172"/>
        <v>J12-B7</v>
      </c>
      <c r="E899" t="s">
        <v>3067</v>
      </c>
      <c r="F899" t="s">
        <v>236</v>
      </c>
      <c r="G899" t="s">
        <v>708</v>
      </c>
      <c r="L899" t="s">
        <v>1002</v>
      </c>
      <c r="M899" t="s">
        <v>428</v>
      </c>
      <c r="N899">
        <v>4.0696000000000003</v>
      </c>
      <c r="AA899">
        <f t="shared" si="181"/>
        <v>894</v>
      </c>
      <c r="AB899" t="str">
        <f>B2B!B896</f>
        <v>J4</v>
      </c>
      <c r="AC899" t="str">
        <f>B2B!C896</f>
        <v>C54</v>
      </c>
      <c r="AD899" t="str">
        <f t="shared" si="175"/>
        <v>J4-C54</v>
      </c>
      <c r="AE899" t="e">
        <f t="shared" si="176"/>
        <v>#N/A</v>
      </c>
      <c r="AG899" t="str">
        <f t="shared" si="177"/>
        <v>--</v>
      </c>
      <c r="AH899" t="str">
        <f t="shared" si="178"/>
        <v>--</v>
      </c>
      <c r="AI899" t="str">
        <f>IFERROR(IF(IF(AG899="--",INDEX(D:D,MATCH(AE899,INDEX(B:B,MATCH(AE899,B:B,)+1):B11413,)+MATCH(AE899,B:B,)))=AD899,VLOOKUP(AE899,B:D,3,0),IF(AG899="--",INDEX(D:D,MATCH(AE899,INDEX(B:B,MATCH(AE899,B:B,)+1):B11413,)+MATCH(AE899,B:B,)),"---")),"---")</f>
        <v>---</v>
      </c>
      <c r="AJ899" t="str">
        <f>IF(COUNTIF(CALC_CONN_TEB0187_REV01!F:F,IF(AH899&lt;&gt;"---",VLOOKUP(AD899,CALC_CONN_TEB0187_REV01!F:M,8,0),IF(IFERROR(IF(AD899=AH899,AI899,AH899),"---")="---","---",IF(COUNTIF(CALC_CONN_TEB0187_REV01!F:F,IFERROR(IF(AD899=AH899,AI899,AH899),"---"))&gt;0,"---",IFERROR(IF(AD899=AH899,AI899,AH899),"---")))))=1,IF(AH899&lt;&gt;"---",VLOOKUP(AD899,CALC_CONN_TEB0187_REV01!F:M,8,0),IF(IFERROR(IF(AD899=AH899,AI899,AH899),"---")="---","---",IF(COUNTIF(CALC_CONN_TEB0187_REV01!F:F,IFERROR(IF(AD899=AH899,AI899,AH899),"---"))&gt;0,"---",IFERROR(IF(AD899=AH899,AI899,AH899),"---")))),"---")</f>
        <v>---</v>
      </c>
      <c r="AK899" t="e">
        <f>IF(COUNTIF(CALC_CONN_TEB0187_REV01!F:F,IF(AH899&lt;&gt;"---",VLOOKUP(AD899,CALC_CONN_TEB0187_REV01!F:M,8,0),IF(IFERROR(IF(AD899=AH899,AI899,AH899),"---")="---","---",IF(COUNTIF(CALC_CONN_TEB0187_REV01!F:F,IFERROR(IF(AD899=AH899,AI899,AH899),"---"))&gt;0,"---",IFERROR(IF(AD899=AH899,AI899,AH899),"---")))))=0,IF(AH899&lt;&gt;"---",VLOOKUP(AD899,CALC_CONN_TEB0187_REV01!F:M,8,0),IF(IFERROR(IF(AD899=AH899,AI899,AH899),"---")="---","---",IF(COUNTIF(CALC_CONN_TEB0187_REV01!F:F,IFERROR(IF(AD899=AH899,AI899,AH899),"---"))&gt;0,"---",IFERROR(IF(AD899=AH899,AI899,AH899),"---")))),"---")</f>
        <v>#N/A</v>
      </c>
      <c r="AL899" t="str">
        <f t="shared" si="179"/>
        <v>--</v>
      </c>
      <c r="AM899">
        <f t="shared" si="180"/>
        <v>0</v>
      </c>
      <c r="AT899" t="str">
        <f t="shared" si="173"/>
        <v>USB_N</v>
      </c>
      <c r="AU899" t="str">
        <f t="shared" si="174"/>
        <v>--</v>
      </c>
    </row>
    <row r="900" spans="1:47" x14ac:dyDescent="0.25">
      <c r="A900" t="str">
        <f t="shared" si="169"/>
        <v>J12-B8</v>
      </c>
      <c r="B900" t="str">
        <f t="shared" si="170"/>
        <v>NetJ12_B8</v>
      </c>
      <c r="C900" t="str">
        <f t="shared" si="171"/>
        <v>J12-NetJ12_B8</v>
      </c>
      <c r="D900" t="str">
        <f t="shared" si="172"/>
        <v>J12-B8</v>
      </c>
      <c r="E900" t="s">
        <v>3067</v>
      </c>
      <c r="F900" t="s">
        <v>237</v>
      </c>
      <c r="G900" t="s">
        <v>4506</v>
      </c>
      <c r="L900" t="s">
        <v>1017</v>
      </c>
      <c r="M900" t="s">
        <v>428</v>
      </c>
      <c r="N900">
        <v>3.9649000000000001</v>
      </c>
      <c r="AA900">
        <f t="shared" si="181"/>
        <v>895</v>
      </c>
      <c r="AB900" t="str">
        <f>B2B!B897</f>
        <v>J4</v>
      </c>
      <c r="AC900" t="str">
        <f>B2B!C897</f>
        <v>C55</v>
      </c>
      <c r="AD900" t="str">
        <f t="shared" si="175"/>
        <v>J4-C55</v>
      </c>
      <c r="AE900" t="e">
        <f t="shared" si="176"/>
        <v>#N/A</v>
      </c>
      <c r="AG900" t="str">
        <f t="shared" si="177"/>
        <v>--</v>
      </c>
      <c r="AH900" t="str">
        <f t="shared" si="178"/>
        <v>--</v>
      </c>
      <c r="AI900" t="str">
        <f>IFERROR(IF(IF(AG900="--",INDEX(D:D,MATCH(AE900,INDEX(B:B,MATCH(AE900,B:B,)+1):B11414,)+MATCH(AE900,B:B,)))=AD900,VLOOKUP(AE900,B:D,3,0),IF(AG900="--",INDEX(D:D,MATCH(AE900,INDEX(B:B,MATCH(AE900,B:B,)+1):B11414,)+MATCH(AE900,B:B,)),"---")),"---")</f>
        <v>---</v>
      </c>
      <c r="AJ900" t="str">
        <f>IF(COUNTIF(CALC_CONN_TEB0187_REV01!F:F,IF(AH900&lt;&gt;"---",VLOOKUP(AD900,CALC_CONN_TEB0187_REV01!F:M,8,0),IF(IFERROR(IF(AD900=AH900,AI900,AH900),"---")="---","---",IF(COUNTIF(CALC_CONN_TEB0187_REV01!F:F,IFERROR(IF(AD900=AH900,AI900,AH900),"---"))&gt;0,"---",IFERROR(IF(AD900=AH900,AI900,AH900),"---")))))=1,IF(AH900&lt;&gt;"---",VLOOKUP(AD900,CALC_CONN_TEB0187_REV01!F:M,8,0),IF(IFERROR(IF(AD900=AH900,AI900,AH900),"---")="---","---",IF(COUNTIF(CALC_CONN_TEB0187_REV01!F:F,IFERROR(IF(AD900=AH900,AI900,AH900),"---"))&gt;0,"---",IFERROR(IF(AD900=AH900,AI900,AH900),"---")))),"---")</f>
        <v>---</v>
      </c>
      <c r="AK900" t="e">
        <f>IF(COUNTIF(CALC_CONN_TEB0187_REV01!F:F,IF(AH900&lt;&gt;"---",VLOOKUP(AD900,CALC_CONN_TEB0187_REV01!F:M,8,0),IF(IFERROR(IF(AD900=AH900,AI900,AH900),"---")="---","---",IF(COUNTIF(CALC_CONN_TEB0187_REV01!F:F,IFERROR(IF(AD900=AH900,AI900,AH900),"---"))&gt;0,"---",IFERROR(IF(AD900=AH900,AI900,AH900),"---")))))=0,IF(AH900&lt;&gt;"---",VLOOKUP(AD900,CALC_CONN_TEB0187_REV01!F:M,8,0),IF(IFERROR(IF(AD900=AH900,AI900,AH900),"---")="---","---",IF(COUNTIF(CALC_CONN_TEB0187_REV01!F:F,IFERROR(IF(AD900=AH900,AI900,AH900),"---"))&gt;0,"---",IFERROR(IF(AD900=AH900,AI900,AH900),"---")))),"---")</f>
        <v>#N/A</v>
      </c>
      <c r="AL900" t="str">
        <f t="shared" si="179"/>
        <v>--</v>
      </c>
      <c r="AM900">
        <f t="shared" si="180"/>
        <v>0</v>
      </c>
      <c r="AT900" t="str">
        <f t="shared" si="173"/>
        <v>NetJ12_B8</v>
      </c>
      <c r="AU900" t="str">
        <f t="shared" si="174"/>
        <v>--</v>
      </c>
    </row>
    <row r="901" spans="1:47" x14ac:dyDescent="0.25">
      <c r="A901" t="str">
        <f t="shared" si="169"/>
        <v>J12-B9</v>
      </c>
      <c r="B901" t="str">
        <f t="shared" si="170"/>
        <v>VBUS_DFP</v>
      </c>
      <c r="C901" t="str">
        <f t="shared" si="171"/>
        <v>J12-VBUS_DFP</v>
      </c>
      <c r="D901" t="str">
        <f t="shared" si="172"/>
        <v>J12-B9</v>
      </c>
      <c r="E901" t="s">
        <v>3067</v>
      </c>
      <c r="F901" t="s">
        <v>238</v>
      </c>
      <c r="G901" t="s">
        <v>4497</v>
      </c>
      <c r="L901" t="s">
        <v>969</v>
      </c>
      <c r="M901" t="s">
        <v>428</v>
      </c>
      <c r="N901">
        <v>3.9260999999999999</v>
      </c>
      <c r="AA901">
        <f t="shared" si="181"/>
        <v>896</v>
      </c>
      <c r="AB901" t="str">
        <f>B2B!B898</f>
        <v>J4</v>
      </c>
      <c r="AC901" t="str">
        <f>B2B!C898</f>
        <v>C56</v>
      </c>
      <c r="AD901" t="str">
        <f t="shared" si="175"/>
        <v>J4-C56</v>
      </c>
      <c r="AE901" t="e">
        <f t="shared" si="176"/>
        <v>#N/A</v>
      </c>
      <c r="AG901" t="str">
        <f t="shared" si="177"/>
        <v>--</v>
      </c>
      <c r="AH901" t="str">
        <f t="shared" si="178"/>
        <v>--</v>
      </c>
      <c r="AI901" t="str">
        <f>IFERROR(IF(IF(AG901="--",INDEX(D:D,MATCH(AE901,INDEX(B:B,MATCH(AE901,B:B,)+1):B11415,)+MATCH(AE901,B:B,)))=AD901,VLOOKUP(AE901,B:D,3,0),IF(AG901="--",INDEX(D:D,MATCH(AE901,INDEX(B:B,MATCH(AE901,B:B,)+1):B11415,)+MATCH(AE901,B:B,)),"---")),"---")</f>
        <v>---</v>
      </c>
      <c r="AJ901" t="str">
        <f>IF(COUNTIF(CALC_CONN_TEB0187_REV01!F:F,IF(AH901&lt;&gt;"---",VLOOKUP(AD901,CALC_CONN_TEB0187_REV01!F:M,8,0),IF(IFERROR(IF(AD901=AH901,AI901,AH901),"---")="---","---",IF(COUNTIF(CALC_CONN_TEB0187_REV01!F:F,IFERROR(IF(AD901=AH901,AI901,AH901),"---"))&gt;0,"---",IFERROR(IF(AD901=AH901,AI901,AH901),"---")))))=1,IF(AH901&lt;&gt;"---",VLOOKUP(AD901,CALC_CONN_TEB0187_REV01!F:M,8,0),IF(IFERROR(IF(AD901=AH901,AI901,AH901),"---")="---","---",IF(COUNTIF(CALC_CONN_TEB0187_REV01!F:F,IFERROR(IF(AD901=AH901,AI901,AH901),"---"))&gt;0,"---",IFERROR(IF(AD901=AH901,AI901,AH901),"---")))),"---")</f>
        <v>---</v>
      </c>
      <c r="AK901" t="e">
        <f>IF(COUNTIF(CALC_CONN_TEB0187_REV01!F:F,IF(AH901&lt;&gt;"---",VLOOKUP(AD901,CALC_CONN_TEB0187_REV01!F:M,8,0),IF(IFERROR(IF(AD901=AH901,AI901,AH901),"---")="---","---",IF(COUNTIF(CALC_CONN_TEB0187_REV01!F:F,IFERROR(IF(AD901=AH901,AI901,AH901),"---"))&gt;0,"---",IFERROR(IF(AD901=AH901,AI901,AH901),"---")))))=0,IF(AH901&lt;&gt;"---",VLOOKUP(AD901,CALC_CONN_TEB0187_REV01!F:M,8,0),IF(IFERROR(IF(AD901=AH901,AI901,AH901),"---")="---","---",IF(COUNTIF(CALC_CONN_TEB0187_REV01!F:F,IFERROR(IF(AD901=AH901,AI901,AH901),"---"))&gt;0,"---",IFERROR(IF(AD901=AH901,AI901,AH901),"---")))),"---")</f>
        <v>#N/A</v>
      </c>
      <c r="AL901" t="str">
        <f t="shared" si="179"/>
        <v>--</v>
      </c>
      <c r="AM901">
        <f t="shared" si="180"/>
        <v>0</v>
      </c>
      <c r="AT901" t="str">
        <f t="shared" si="173"/>
        <v>VBUS_DFP</v>
      </c>
      <c r="AU901" t="str">
        <f t="shared" si="174"/>
        <v>--</v>
      </c>
    </row>
    <row r="902" spans="1:47" x14ac:dyDescent="0.25">
      <c r="A902" t="str">
        <f t="shared" ref="A902:A965" si="182">$E902&amp;"-"&amp;$F902</f>
        <v>J12-B10</v>
      </c>
      <c r="B902" t="str">
        <f t="shared" ref="B902:B965" si="183">IF(OR(E902=$A$2,E902=$B$2,E902=$C$2,E902=$D$2),"--",G902)</f>
        <v>USB_SSRX1_N</v>
      </c>
      <c r="C902" t="str">
        <f t="shared" ref="C902:C965" si="184">$E902&amp;"-"&amp;$G902</f>
        <v>J12-USB_SSRX1_N</v>
      </c>
      <c r="D902" t="str">
        <f t="shared" ref="D902:D965" si="185">A902</f>
        <v>J12-B10</v>
      </c>
      <c r="E902" t="s">
        <v>3067</v>
      </c>
      <c r="F902" t="s">
        <v>239</v>
      </c>
      <c r="G902" t="s">
        <v>4489</v>
      </c>
      <c r="L902" t="s">
        <v>882</v>
      </c>
      <c r="M902" t="s">
        <v>428</v>
      </c>
      <c r="N902">
        <v>4.8131000000000004</v>
      </c>
      <c r="AA902">
        <f t="shared" si="181"/>
        <v>897</v>
      </c>
      <c r="AB902" t="str">
        <f>B2B!B899</f>
        <v>J4</v>
      </c>
      <c r="AC902" t="str">
        <f>B2B!C899</f>
        <v>C57</v>
      </c>
      <c r="AD902" t="str">
        <f t="shared" si="175"/>
        <v>J4-C57</v>
      </c>
      <c r="AE902" t="e">
        <f t="shared" si="176"/>
        <v>#N/A</v>
      </c>
      <c r="AG902" t="str">
        <f t="shared" si="177"/>
        <v>--</v>
      </c>
      <c r="AH902" t="str">
        <f t="shared" si="178"/>
        <v>--</v>
      </c>
      <c r="AI902" t="str">
        <f>IFERROR(IF(IF(AG902="--",INDEX(D:D,MATCH(AE902,INDEX(B:B,MATCH(AE902,B:B,)+1):B11416,)+MATCH(AE902,B:B,)))=AD902,VLOOKUP(AE902,B:D,3,0),IF(AG902="--",INDEX(D:D,MATCH(AE902,INDEX(B:B,MATCH(AE902,B:B,)+1):B11416,)+MATCH(AE902,B:B,)),"---")),"---")</f>
        <v>---</v>
      </c>
      <c r="AJ902" t="str">
        <f>IF(COUNTIF(CALC_CONN_TEB0187_REV01!F:F,IF(AH902&lt;&gt;"---",VLOOKUP(AD902,CALC_CONN_TEB0187_REV01!F:M,8,0),IF(IFERROR(IF(AD902=AH902,AI902,AH902),"---")="---","---",IF(COUNTIF(CALC_CONN_TEB0187_REV01!F:F,IFERROR(IF(AD902=AH902,AI902,AH902),"---"))&gt;0,"---",IFERROR(IF(AD902=AH902,AI902,AH902),"---")))))=1,IF(AH902&lt;&gt;"---",VLOOKUP(AD902,CALC_CONN_TEB0187_REV01!F:M,8,0),IF(IFERROR(IF(AD902=AH902,AI902,AH902),"---")="---","---",IF(COUNTIF(CALC_CONN_TEB0187_REV01!F:F,IFERROR(IF(AD902=AH902,AI902,AH902),"---"))&gt;0,"---",IFERROR(IF(AD902=AH902,AI902,AH902),"---")))),"---")</f>
        <v>---</v>
      </c>
      <c r="AK902" t="e">
        <f>IF(COUNTIF(CALC_CONN_TEB0187_REV01!F:F,IF(AH902&lt;&gt;"---",VLOOKUP(AD902,CALC_CONN_TEB0187_REV01!F:M,8,0),IF(IFERROR(IF(AD902=AH902,AI902,AH902),"---")="---","---",IF(COUNTIF(CALC_CONN_TEB0187_REV01!F:F,IFERROR(IF(AD902=AH902,AI902,AH902),"---"))&gt;0,"---",IFERROR(IF(AD902=AH902,AI902,AH902),"---")))))=0,IF(AH902&lt;&gt;"---",VLOOKUP(AD902,CALC_CONN_TEB0187_REV01!F:M,8,0),IF(IFERROR(IF(AD902=AH902,AI902,AH902),"---")="---","---",IF(COUNTIF(CALC_CONN_TEB0187_REV01!F:F,IFERROR(IF(AD902=AH902,AI902,AH902),"---"))&gt;0,"---",IFERROR(IF(AD902=AH902,AI902,AH902),"---")))),"---")</f>
        <v>#N/A</v>
      </c>
      <c r="AL902" t="str">
        <f t="shared" si="179"/>
        <v>--</v>
      </c>
      <c r="AM902">
        <f t="shared" si="180"/>
        <v>0</v>
      </c>
      <c r="AT902" t="str">
        <f t="shared" ref="AT902:AT965" si="186">IF(IF(COUNTIF($AO$6:$AQ$150,B902)&gt;0,"---","--")="---",VLOOKUP(B902,$AO$6:$AQ$150,3,0),B902)</f>
        <v>USB_SSRX1_N</v>
      </c>
      <c r="AU902" t="str">
        <f t="shared" ref="AU902:AU965" si="187">IF(IF(COUNTIF($AO$6:$AQ$150,B902)&gt;0,"---","--")="---",VLOOKUP(B902,$AO$6:$AQ$150,2,0),"--")</f>
        <v>--</v>
      </c>
    </row>
    <row r="903" spans="1:47" x14ac:dyDescent="0.25">
      <c r="A903" t="str">
        <f t="shared" si="182"/>
        <v>J12-B11</v>
      </c>
      <c r="B903" t="str">
        <f t="shared" si="183"/>
        <v>USB_SSRX1_P</v>
      </c>
      <c r="C903" t="str">
        <f t="shared" si="184"/>
        <v>J12-USB_SSRX1_P</v>
      </c>
      <c r="D903" t="str">
        <f t="shared" si="185"/>
        <v>J12-B11</v>
      </c>
      <c r="E903" t="s">
        <v>3067</v>
      </c>
      <c r="F903" t="s">
        <v>240</v>
      </c>
      <c r="G903" t="s">
        <v>4490</v>
      </c>
      <c r="L903" t="s">
        <v>1169</v>
      </c>
      <c r="M903" t="s">
        <v>428</v>
      </c>
      <c r="N903">
        <v>2.0379999999999998</v>
      </c>
      <c r="AA903">
        <f t="shared" si="181"/>
        <v>898</v>
      </c>
      <c r="AB903" t="str">
        <f>B2B!B900</f>
        <v>J4</v>
      </c>
      <c r="AC903" t="str">
        <f>B2B!C900</f>
        <v>C58</v>
      </c>
      <c r="AD903" t="str">
        <f t="shared" ref="AD903:AD965" si="188">AB903&amp;"-"&amp;AC903</f>
        <v>J4-C58</v>
      </c>
      <c r="AE903" t="e">
        <f t="shared" ref="AE903:AE965" si="189">VLOOKUP(AD903,A:B,2,0)</f>
        <v>#N/A</v>
      </c>
      <c r="AG903" t="str">
        <f t="shared" ref="AG903:AG965" si="190">IF(
IF(
IFERROR(VLOOKUP(AE903,$AO$6:$AO$50,1,),1)=1,1,0),
"--","---")</f>
        <v>--</v>
      </c>
      <c r="AH903" t="str">
        <f t="shared" ref="AH903:AH965" si="191">IF(AG903&lt;&gt;"---",IFERROR(VLOOKUP(AE903,B:F,3,0),"--"),"---")</f>
        <v>--</v>
      </c>
      <c r="AI903" t="str">
        <f>IFERROR(IF(IF(AG903="--",INDEX(D:D,MATCH(AE903,INDEX(B:B,MATCH(AE903,B:B,)+1):B11417,)+MATCH(AE903,B:B,)))=AD903,VLOOKUP(AE903,B:D,3,0),IF(AG903="--",INDEX(D:D,MATCH(AE903,INDEX(B:B,MATCH(AE903,B:B,)+1):B11417,)+MATCH(AE903,B:B,)),"---")),"---")</f>
        <v>---</v>
      </c>
      <c r="AJ903" t="str">
        <f>IF(COUNTIF(CALC_CONN_TEB0187_REV01!F:F,IF(AH903&lt;&gt;"---",VLOOKUP(AD903,CALC_CONN_TEB0187_REV01!F:M,8,0),IF(IFERROR(IF(AD903=AH903,AI903,AH903),"---")="---","---",IF(COUNTIF(CALC_CONN_TEB0187_REV01!F:F,IFERROR(IF(AD903=AH903,AI903,AH903),"---"))&gt;0,"---",IFERROR(IF(AD903=AH903,AI903,AH903),"---")))))=1,IF(AH903&lt;&gt;"---",VLOOKUP(AD903,CALC_CONN_TEB0187_REV01!F:M,8,0),IF(IFERROR(IF(AD903=AH903,AI903,AH903),"---")="---","---",IF(COUNTIF(CALC_CONN_TEB0187_REV01!F:F,IFERROR(IF(AD903=AH903,AI903,AH903),"---"))&gt;0,"---",IFERROR(IF(AD903=AH903,AI903,AH903),"---")))),"---")</f>
        <v>---</v>
      </c>
      <c r="AK903" t="e">
        <f>IF(COUNTIF(CALC_CONN_TEB0187_REV01!F:F,IF(AH903&lt;&gt;"---",VLOOKUP(AD903,CALC_CONN_TEB0187_REV01!F:M,8,0),IF(IFERROR(IF(AD903=AH903,AI903,AH903),"---")="---","---",IF(COUNTIF(CALC_CONN_TEB0187_REV01!F:F,IFERROR(IF(AD903=AH903,AI903,AH903),"---"))&gt;0,"---",IFERROR(IF(AD903=AH903,AI903,AH903),"---")))))=0,IF(AH903&lt;&gt;"---",VLOOKUP(AD903,CALC_CONN_TEB0187_REV01!F:M,8,0),IF(IFERROR(IF(AD903=AH903,AI903,AH903),"---")="---","---",IF(COUNTIF(CALC_CONN_TEB0187_REV01!F:F,IFERROR(IF(AD903=AH903,AI903,AH903),"---"))&gt;0,"---",IFERROR(IF(AD903=AH903,AI903,AH903),"---")))),"---")</f>
        <v>#N/A</v>
      </c>
      <c r="AL903" t="str">
        <f t="shared" ref="AL903:AL965" si="192">IF(AG903&lt;&gt;"---",IFERROR(VLOOKUP(AE903,L:N,3,0),"--"),"---")</f>
        <v>--</v>
      </c>
      <c r="AM903">
        <f t="shared" ref="AM903:AM965" si="193">COUNTIF(B:B,AE903)</f>
        <v>0</v>
      </c>
      <c r="AT903" t="str">
        <f t="shared" si="186"/>
        <v>USB_SSRX1_P</v>
      </c>
      <c r="AU903" t="str">
        <f t="shared" si="187"/>
        <v>--</v>
      </c>
    </row>
    <row r="904" spans="1:47" x14ac:dyDescent="0.25">
      <c r="A904" t="str">
        <f t="shared" si="182"/>
        <v>J12-B12</v>
      </c>
      <c r="B904" t="str">
        <f t="shared" si="183"/>
        <v>GND</v>
      </c>
      <c r="C904" t="str">
        <f t="shared" si="184"/>
        <v>J12-GND</v>
      </c>
      <c r="D904" t="str">
        <f t="shared" si="185"/>
        <v>J12-B12</v>
      </c>
      <c r="E904" t="s">
        <v>3067</v>
      </c>
      <c r="F904" t="s">
        <v>241</v>
      </c>
      <c r="G904" t="s">
        <v>433</v>
      </c>
      <c r="L904" t="s">
        <v>995</v>
      </c>
      <c r="M904" t="s">
        <v>428</v>
      </c>
      <c r="N904">
        <v>2.0379999999999998</v>
      </c>
      <c r="AA904">
        <f t="shared" ref="AA904:AA965" si="194">AA903+1</f>
        <v>899</v>
      </c>
      <c r="AB904" t="str">
        <f>B2B!B901</f>
        <v>J4</v>
      </c>
      <c r="AC904" t="str">
        <f>B2B!C901</f>
        <v>C59</v>
      </c>
      <c r="AD904" t="str">
        <f t="shared" si="188"/>
        <v>J4-C59</v>
      </c>
      <c r="AE904" t="e">
        <f t="shared" si="189"/>
        <v>#N/A</v>
      </c>
      <c r="AG904" t="str">
        <f t="shared" si="190"/>
        <v>--</v>
      </c>
      <c r="AH904" t="str">
        <f t="shared" si="191"/>
        <v>--</v>
      </c>
      <c r="AI904" t="str">
        <f>IFERROR(IF(IF(AG904="--",INDEX(D:D,MATCH(AE904,INDEX(B:B,MATCH(AE904,B:B,)+1):B11418,)+MATCH(AE904,B:B,)))=AD904,VLOOKUP(AE904,B:D,3,0),IF(AG904="--",INDEX(D:D,MATCH(AE904,INDEX(B:B,MATCH(AE904,B:B,)+1):B11418,)+MATCH(AE904,B:B,)),"---")),"---")</f>
        <v>---</v>
      </c>
      <c r="AJ904" t="str">
        <f>IF(COUNTIF(CALC_CONN_TEB0187_REV01!F:F,IF(AH904&lt;&gt;"---",VLOOKUP(AD904,CALC_CONN_TEB0187_REV01!F:M,8,0),IF(IFERROR(IF(AD904=AH904,AI904,AH904),"---")="---","---",IF(COUNTIF(CALC_CONN_TEB0187_REV01!F:F,IFERROR(IF(AD904=AH904,AI904,AH904),"---"))&gt;0,"---",IFERROR(IF(AD904=AH904,AI904,AH904),"---")))))=1,IF(AH904&lt;&gt;"---",VLOOKUP(AD904,CALC_CONN_TEB0187_REV01!F:M,8,0),IF(IFERROR(IF(AD904=AH904,AI904,AH904),"---")="---","---",IF(COUNTIF(CALC_CONN_TEB0187_REV01!F:F,IFERROR(IF(AD904=AH904,AI904,AH904),"---"))&gt;0,"---",IFERROR(IF(AD904=AH904,AI904,AH904),"---")))),"---")</f>
        <v>---</v>
      </c>
      <c r="AK904" t="e">
        <f>IF(COUNTIF(CALC_CONN_TEB0187_REV01!F:F,IF(AH904&lt;&gt;"---",VLOOKUP(AD904,CALC_CONN_TEB0187_REV01!F:M,8,0),IF(IFERROR(IF(AD904=AH904,AI904,AH904),"---")="---","---",IF(COUNTIF(CALC_CONN_TEB0187_REV01!F:F,IFERROR(IF(AD904=AH904,AI904,AH904),"---"))&gt;0,"---",IFERROR(IF(AD904=AH904,AI904,AH904),"---")))))=0,IF(AH904&lt;&gt;"---",VLOOKUP(AD904,CALC_CONN_TEB0187_REV01!F:M,8,0),IF(IFERROR(IF(AD904=AH904,AI904,AH904),"---")="---","---",IF(COUNTIF(CALC_CONN_TEB0187_REV01!F:F,IFERROR(IF(AD904=AH904,AI904,AH904),"---"))&gt;0,"---",IFERROR(IF(AD904=AH904,AI904,AH904),"---")))),"---")</f>
        <v>#N/A</v>
      </c>
      <c r="AL904" t="str">
        <f t="shared" si="192"/>
        <v>--</v>
      </c>
      <c r="AM904">
        <f t="shared" si="193"/>
        <v>0</v>
      </c>
      <c r="AT904">
        <f t="shared" si="186"/>
        <v>0</v>
      </c>
      <c r="AU904">
        <f t="shared" si="187"/>
        <v>0</v>
      </c>
    </row>
    <row r="905" spans="1:47" x14ac:dyDescent="0.25">
      <c r="A905" t="str">
        <f t="shared" si="182"/>
        <v>J12-H1</v>
      </c>
      <c r="B905" t="str">
        <f t="shared" si="183"/>
        <v>USB_FGND</v>
      </c>
      <c r="C905" t="str">
        <f t="shared" si="184"/>
        <v>J12-USB_FGND</v>
      </c>
      <c r="D905" t="str">
        <f t="shared" si="185"/>
        <v>J12-H1</v>
      </c>
      <c r="E905" t="s">
        <v>3067</v>
      </c>
      <c r="F905" t="s">
        <v>3054</v>
      </c>
      <c r="G905" t="s">
        <v>4487</v>
      </c>
      <c r="L905" t="s">
        <v>996</v>
      </c>
      <c r="M905" t="s">
        <v>428</v>
      </c>
      <c r="N905">
        <v>2.0379999999999998</v>
      </c>
      <c r="AA905">
        <f t="shared" si="194"/>
        <v>900</v>
      </c>
      <c r="AB905" t="str">
        <f>B2B!B902</f>
        <v>J4</v>
      </c>
      <c r="AC905" t="str">
        <f>B2B!C902</f>
        <v>C60</v>
      </c>
      <c r="AD905" t="str">
        <f t="shared" si="188"/>
        <v>J4-C60</v>
      </c>
      <c r="AE905" t="e">
        <f t="shared" si="189"/>
        <v>#N/A</v>
      </c>
      <c r="AG905" t="str">
        <f t="shared" si="190"/>
        <v>--</v>
      </c>
      <c r="AH905" t="str">
        <f t="shared" si="191"/>
        <v>--</v>
      </c>
      <c r="AI905" t="str">
        <f>IFERROR(IF(IF(AG905="--",INDEX(D:D,MATCH(AE905,INDEX(B:B,MATCH(AE905,B:B,)+1):B11419,)+MATCH(AE905,B:B,)))=AD905,VLOOKUP(AE905,B:D,3,0),IF(AG905="--",INDEX(D:D,MATCH(AE905,INDEX(B:B,MATCH(AE905,B:B,)+1):B11419,)+MATCH(AE905,B:B,)),"---")),"---")</f>
        <v>---</v>
      </c>
      <c r="AJ905" t="str">
        <f>IF(COUNTIF(CALC_CONN_TEB0187_REV01!F:F,IF(AH905&lt;&gt;"---",VLOOKUP(AD905,CALC_CONN_TEB0187_REV01!F:M,8,0),IF(IFERROR(IF(AD905=AH905,AI905,AH905),"---")="---","---",IF(COUNTIF(CALC_CONN_TEB0187_REV01!F:F,IFERROR(IF(AD905=AH905,AI905,AH905),"---"))&gt;0,"---",IFERROR(IF(AD905=AH905,AI905,AH905),"---")))))=1,IF(AH905&lt;&gt;"---",VLOOKUP(AD905,CALC_CONN_TEB0187_REV01!F:M,8,0),IF(IFERROR(IF(AD905=AH905,AI905,AH905),"---")="---","---",IF(COUNTIF(CALC_CONN_TEB0187_REV01!F:F,IFERROR(IF(AD905=AH905,AI905,AH905),"---"))&gt;0,"---",IFERROR(IF(AD905=AH905,AI905,AH905),"---")))),"---")</f>
        <v>---</v>
      </c>
      <c r="AK905" t="e">
        <f>IF(COUNTIF(CALC_CONN_TEB0187_REV01!F:F,IF(AH905&lt;&gt;"---",VLOOKUP(AD905,CALC_CONN_TEB0187_REV01!F:M,8,0),IF(IFERROR(IF(AD905=AH905,AI905,AH905),"---")="---","---",IF(COUNTIF(CALC_CONN_TEB0187_REV01!F:F,IFERROR(IF(AD905=AH905,AI905,AH905),"---"))&gt;0,"---",IFERROR(IF(AD905=AH905,AI905,AH905),"---")))))=0,IF(AH905&lt;&gt;"---",VLOOKUP(AD905,CALC_CONN_TEB0187_REV01!F:M,8,0),IF(IFERROR(IF(AD905=AH905,AI905,AH905),"---")="---","---",IF(COUNTIF(CALC_CONN_TEB0187_REV01!F:F,IFERROR(IF(AD905=AH905,AI905,AH905),"---"))&gt;0,"---",IFERROR(IF(AD905=AH905,AI905,AH905),"---")))),"---")</f>
        <v>#N/A</v>
      </c>
      <c r="AL905" t="str">
        <f t="shared" si="192"/>
        <v>--</v>
      </c>
      <c r="AM905">
        <f t="shared" si="193"/>
        <v>0</v>
      </c>
      <c r="AT905" t="str">
        <f t="shared" si="186"/>
        <v>USB_FGND</v>
      </c>
      <c r="AU905" t="str">
        <f t="shared" si="187"/>
        <v>--</v>
      </c>
    </row>
    <row r="906" spans="1:47" x14ac:dyDescent="0.25">
      <c r="A906" t="str">
        <f t="shared" si="182"/>
        <v>J12-H2</v>
      </c>
      <c r="B906" t="str">
        <f t="shared" si="183"/>
        <v>USB_FGND</v>
      </c>
      <c r="C906" t="str">
        <f t="shared" si="184"/>
        <v>J12-USB_FGND</v>
      </c>
      <c r="D906" t="str">
        <f t="shared" si="185"/>
        <v>J12-H2</v>
      </c>
      <c r="E906" t="s">
        <v>3067</v>
      </c>
      <c r="F906" t="s">
        <v>3055</v>
      </c>
      <c r="G906" t="s">
        <v>4487</v>
      </c>
      <c r="L906" t="s">
        <v>1182</v>
      </c>
      <c r="M906" t="s">
        <v>428</v>
      </c>
      <c r="N906">
        <v>2.0379999999999998</v>
      </c>
      <c r="AA906">
        <f t="shared" si="194"/>
        <v>901</v>
      </c>
      <c r="AB906" t="str">
        <f>B2B!B903</f>
        <v>J4</v>
      </c>
      <c r="AC906" t="str">
        <f>B2B!C903</f>
        <v>D1</v>
      </c>
      <c r="AD906" t="str">
        <f t="shared" si="188"/>
        <v>J4-D1</v>
      </c>
      <c r="AE906" t="e">
        <f t="shared" si="189"/>
        <v>#N/A</v>
      </c>
      <c r="AG906" t="str">
        <f t="shared" si="190"/>
        <v>--</v>
      </c>
      <c r="AH906" t="str">
        <f t="shared" si="191"/>
        <v>--</v>
      </c>
      <c r="AI906" t="str">
        <f>IFERROR(IF(IF(AG906="--",INDEX(D:D,MATCH(AE906,INDEX(B:B,MATCH(AE906,B:B,)+1):B11420,)+MATCH(AE906,B:B,)))=AD906,VLOOKUP(AE906,B:D,3,0),IF(AG906="--",INDEX(D:D,MATCH(AE906,INDEX(B:B,MATCH(AE906,B:B,)+1):B11420,)+MATCH(AE906,B:B,)),"---")),"---")</f>
        <v>---</v>
      </c>
      <c r="AJ906" t="str">
        <f>IF(COUNTIF(CALC_CONN_TEB0187_REV01!F:F,IF(AH906&lt;&gt;"---",VLOOKUP(AD906,CALC_CONN_TEB0187_REV01!F:M,8,0),IF(IFERROR(IF(AD906=AH906,AI906,AH906),"---")="---","---",IF(COUNTIF(CALC_CONN_TEB0187_REV01!F:F,IFERROR(IF(AD906=AH906,AI906,AH906),"---"))&gt;0,"---",IFERROR(IF(AD906=AH906,AI906,AH906),"---")))))=1,IF(AH906&lt;&gt;"---",VLOOKUP(AD906,CALC_CONN_TEB0187_REV01!F:M,8,0),IF(IFERROR(IF(AD906=AH906,AI906,AH906),"---")="---","---",IF(COUNTIF(CALC_CONN_TEB0187_REV01!F:F,IFERROR(IF(AD906=AH906,AI906,AH906),"---"))&gt;0,"---",IFERROR(IF(AD906=AH906,AI906,AH906),"---")))),"---")</f>
        <v>---</v>
      </c>
      <c r="AK906" t="e">
        <f>IF(COUNTIF(CALC_CONN_TEB0187_REV01!F:F,IF(AH906&lt;&gt;"---",VLOOKUP(AD906,CALC_CONN_TEB0187_REV01!F:M,8,0),IF(IFERROR(IF(AD906=AH906,AI906,AH906),"---")="---","---",IF(COUNTIF(CALC_CONN_TEB0187_REV01!F:F,IFERROR(IF(AD906=AH906,AI906,AH906),"---"))&gt;0,"---",IFERROR(IF(AD906=AH906,AI906,AH906),"---")))))=0,IF(AH906&lt;&gt;"---",VLOOKUP(AD906,CALC_CONN_TEB0187_REV01!F:M,8,0),IF(IFERROR(IF(AD906=AH906,AI906,AH906),"---")="---","---",IF(COUNTIF(CALC_CONN_TEB0187_REV01!F:F,IFERROR(IF(AD906=AH906,AI906,AH906),"---"))&gt;0,"---",IFERROR(IF(AD906=AH906,AI906,AH906),"---")))),"---")</f>
        <v>#N/A</v>
      </c>
      <c r="AL906" t="str">
        <f t="shared" si="192"/>
        <v>--</v>
      </c>
      <c r="AM906">
        <f t="shared" si="193"/>
        <v>0</v>
      </c>
      <c r="AT906" t="str">
        <f t="shared" si="186"/>
        <v>USB_FGND</v>
      </c>
      <c r="AU906" t="str">
        <f t="shared" si="187"/>
        <v>--</v>
      </c>
    </row>
    <row r="907" spans="1:47" x14ac:dyDescent="0.25">
      <c r="A907" t="str">
        <f t="shared" si="182"/>
        <v>J12-H3</v>
      </c>
      <c r="B907" t="str">
        <f t="shared" si="183"/>
        <v>USB_FGND</v>
      </c>
      <c r="C907" t="str">
        <f t="shared" si="184"/>
        <v>J12-USB_FGND</v>
      </c>
      <c r="D907" t="str">
        <f t="shared" si="185"/>
        <v>J12-H3</v>
      </c>
      <c r="E907" t="s">
        <v>3067</v>
      </c>
      <c r="F907" t="s">
        <v>3056</v>
      </c>
      <c r="G907" t="s">
        <v>4487</v>
      </c>
      <c r="L907" t="s">
        <v>792</v>
      </c>
      <c r="M907" t="s">
        <v>428</v>
      </c>
      <c r="N907">
        <v>2.044</v>
      </c>
      <c r="AA907">
        <f t="shared" si="194"/>
        <v>902</v>
      </c>
      <c r="AB907" t="str">
        <f>B2B!B904</f>
        <v>J4</v>
      </c>
      <c r="AC907" t="str">
        <f>B2B!C904</f>
        <v>D2</v>
      </c>
      <c r="AD907" t="str">
        <f t="shared" si="188"/>
        <v>J4-D2</v>
      </c>
      <c r="AE907" t="e">
        <f t="shared" si="189"/>
        <v>#N/A</v>
      </c>
      <c r="AG907" t="str">
        <f t="shared" si="190"/>
        <v>--</v>
      </c>
      <c r="AH907" t="str">
        <f t="shared" si="191"/>
        <v>--</v>
      </c>
      <c r="AI907" t="str">
        <f>IFERROR(IF(IF(AG907="--",INDEX(D:D,MATCH(AE907,INDEX(B:B,MATCH(AE907,B:B,)+1):B11421,)+MATCH(AE907,B:B,)))=AD907,VLOOKUP(AE907,B:D,3,0),IF(AG907="--",INDEX(D:D,MATCH(AE907,INDEX(B:B,MATCH(AE907,B:B,)+1):B11421,)+MATCH(AE907,B:B,)),"---")),"---")</f>
        <v>---</v>
      </c>
      <c r="AJ907" t="str">
        <f>IF(COUNTIF(CALC_CONN_TEB0187_REV01!F:F,IF(AH907&lt;&gt;"---",VLOOKUP(AD907,CALC_CONN_TEB0187_REV01!F:M,8,0),IF(IFERROR(IF(AD907=AH907,AI907,AH907),"---")="---","---",IF(COUNTIF(CALC_CONN_TEB0187_REV01!F:F,IFERROR(IF(AD907=AH907,AI907,AH907),"---"))&gt;0,"---",IFERROR(IF(AD907=AH907,AI907,AH907),"---")))))=1,IF(AH907&lt;&gt;"---",VLOOKUP(AD907,CALC_CONN_TEB0187_REV01!F:M,8,0),IF(IFERROR(IF(AD907=AH907,AI907,AH907),"---")="---","---",IF(COUNTIF(CALC_CONN_TEB0187_REV01!F:F,IFERROR(IF(AD907=AH907,AI907,AH907),"---"))&gt;0,"---",IFERROR(IF(AD907=AH907,AI907,AH907),"---")))),"---")</f>
        <v>---</v>
      </c>
      <c r="AK907" t="e">
        <f>IF(COUNTIF(CALC_CONN_TEB0187_REV01!F:F,IF(AH907&lt;&gt;"---",VLOOKUP(AD907,CALC_CONN_TEB0187_REV01!F:M,8,0),IF(IFERROR(IF(AD907=AH907,AI907,AH907),"---")="---","---",IF(COUNTIF(CALC_CONN_TEB0187_REV01!F:F,IFERROR(IF(AD907=AH907,AI907,AH907),"---"))&gt;0,"---",IFERROR(IF(AD907=AH907,AI907,AH907),"---")))))=0,IF(AH907&lt;&gt;"---",VLOOKUP(AD907,CALC_CONN_TEB0187_REV01!F:M,8,0),IF(IFERROR(IF(AD907=AH907,AI907,AH907),"---")="---","---",IF(COUNTIF(CALC_CONN_TEB0187_REV01!F:F,IFERROR(IF(AD907=AH907,AI907,AH907),"---"))&gt;0,"---",IFERROR(IF(AD907=AH907,AI907,AH907),"---")))),"---")</f>
        <v>#N/A</v>
      </c>
      <c r="AL907" t="str">
        <f t="shared" si="192"/>
        <v>--</v>
      </c>
      <c r="AM907">
        <f t="shared" si="193"/>
        <v>0</v>
      </c>
      <c r="AT907" t="str">
        <f t="shared" si="186"/>
        <v>USB_FGND</v>
      </c>
      <c r="AU907" t="str">
        <f t="shared" si="187"/>
        <v>--</v>
      </c>
    </row>
    <row r="908" spans="1:47" x14ac:dyDescent="0.25">
      <c r="A908" t="str">
        <f t="shared" si="182"/>
        <v>J12-H4</v>
      </c>
      <c r="B908" t="str">
        <f t="shared" si="183"/>
        <v>USB_FGND</v>
      </c>
      <c r="C908" t="str">
        <f t="shared" si="184"/>
        <v>J12-USB_FGND</v>
      </c>
      <c r="D908" t="str">
        <f t="shared" si="185"/>
        <v>J12-H4</v>
      </c>
      <c r="E908" t="s">
        <v>3067</v>
      </c>
      <c r="F908" t="s">
        <v>2311</v>
      </c>
      <c r="G908" t="s">
        <v>4487</v>
      </c>
      <c r="L908" t="s">
        <v>493</v>
      </c>
      <c r="M908" t="s">
        <v>428</v>
      </c>
      <c r="N908">
        <v>1.9630000000000001</v>
      </c>
      <c r="AA908">
        <f t="shared" si="194"/>
        <v>903</v>
      </c>
      <c r="AB908" t="str">
        <f>B2B!B905</f>
        <v>J4</v>
      </c>
      <c r="AC908" t="str">
        <f>B2B!C905</f>
        <v>D3</v>
      </c>
      <c r="AD908" t="str">
        <f t="shared" si="188"/>
        <v>J4-D3</v>
      </c>
      <c r="AE908" t="e">
        <f t="shared" si="189"/>
        <v>#N/A</v>
      </c>
      <c r="AG908" t="str">
        <f t="shared" si="190"/>
        <v>--</v>
      </c>
      <c r="AH908" t="str">
        <f t="shared" si="191"/>
        <v>--</v>
      </c>
      <c r="AI908" t="str">
        <f>IFERROR(IF(IF(AG908="--",INDEX(D:D,MATCH(AE908,INDEX(B:B,MATCH(AE908,B:B,)+1):B11422,)+MATCH(AE908,B:B,)))=AD908,VLOOKUP(AE908,B:D,3,0),IF(AG908="--",INDEX(D:D,MATCH(AE908,INDEX(B:B,MATCH(AE908,B:B,)+1):B11422,)+MATCH(AE908,B:B,)),"---")),"---")</f>
        <v>---</v>
      </c>
      <c r="AJ908" t="str">
        <f>IF(COUNTIF(CALC_CONN_TEB0187_REV01!F:F,IF(AH908&lt;&gt;"---",VLOOKUP(AD908,CALC_CONN_TEB0187_REV01!F:M,8,0),IF(IFERROR(IF(AD908=AH908,AI908,AH908),"---")="---","---",IF(COUNTIF(CALC_CONN_TEB0187_REV01!F:F,IFERROR(IF(AD908=AH908,AI908,AH908),"---"))&gt;0,"---",IFERROR(IF(AD908=AH908,AI908,AH908),"---")))))=1,IF(AH908&lt;&gt;"---",VLOOKUP(AD908,CALC_CONN_TEB0187_REV01!F:M,8,0),IF(IFERROR(IF(AD908=AH908,AI908,AH908),"---")="---","---",IF(COUNTIF(CALC_CONN_TEB0187_REV01!F:F,IFERROR(IF(AD908=AH908,AI908,AH908),"---"))&gt;0,"---",IFERROR(IF(AD908=AH908,AI908,AH908),"---")))),"---")</f>
        <v>---</v>
      </c>
      <c r="AK908" t="e">
        <f>IF(COUNTIF(CALC_CONN_TEB0187_REV01!F:F,IF(AH908&lt;&gt;"---",VLOOKUP(AD908,CALC_CONN_TEB0187_REV01!F:M,8,0),IF(IFERROR(IF(AD908=AH908,AI908,AH908),"---")="---","---",IF(COUNTIF(CALC_CONN_TEB0187_REV01!F:F,IFERROR(IF(AD908=AH908,AI908,AH908),"---"))&gt;0,"---",IFERROR(IF(AD908=AH908,AI908,AH908),"---")))))=0,IF(AH908&lt;&gt;"---",VLOOKUP(AD908,CALC_CONN_TEB0187_REV01!F:M,8,0),IF(IFERROR(IF(AD908=AH908,AI908,AH908),"---")="---","---",IF(COUNTIF(CALC_CONN_TEB0187_REV01!F:F,IFERROR(IF(AD908=AH908,AI908,AH908),"---"))&gt;0,"---",IFERROR(IF(AD908=AH908,AI908,AH908),"---")))),"---")</f>
        <v>#N/A</v>
      </c>
      <c r="AL908" t="str">
        <f t="shared" si="192"/>
        <v>--</v>
      </c>
      <c r="AM908">
        <f t="shared" si="193"/>
        <v>0</v>
      </c>
      <c r="AT908" t="str">
        <f t="shared" si="186"/>
        <v>USB_FGND</v>
      </c>
      <c r="AU908" t="str">
        <f t="shared" si="187"/>
        <v>--</v>
      </c>
    </row>
    <row r="909" spans="1:47" x14ac:dyDescent="0.25">
      <c r="A909" t="str">
        <f t="shared" si="182"/>
        <v>J13-1</v>
      </c>
      <c r="B909" t="str">
        <f t="shared" si="183"/>
        <v>GND</v>
      </c>
      <c r="C909" t="str">
        <f t="shared" si="184"/>
        <v>J13-GND</v>
      </c>
      <c r="D909" t="str">
        <f t="shared" si="185"/>
        <v>J13-1</v>
      </c>
      <c r="E909" t="s">
        <v>4507</v>
      </c>
      <c r="F909">
        <v>1</v>
      </c>
      <c r="G909" t="s">
        <v>433</v>
      </c>
      <c r="L909" t="s">
        <v>4508</v>
      </c>
      <c r="M909" t="s">
        <v>428</v>
      </c>
      <c r="N909">
        <v>24.532499999999999</v>
      </c>
      <c r="AA909">
        <f t="shared" si="194"/>
        <v>904</v>
      </c>
      <c r="AB909" t="str">
        <f>B2B!B906</f>
        <v>J4</v>
      </c>
      <c r="AC909" t="str">
        <f>B2B!C906</f>
        <v>D4</v>
      </c>
      <c r="AD909" t="str">
        <f t="shared" si="188"/>
        <v>J4-D4</v>
      </c>
      <c r="AE909" t="e">
        <f t="shared" si="189"/>
        <v>#N/A</v>
      </c>
      <c r="AG909" t="str">
        <f t="shared" si="190"/>
        <v>--</v>
      </c>
      <c r="AH909" t="str">
        <f t="shared" si="191"/>
        <v>--</v>
      </c>
      <c r="AI909" t="str">
        <f>IFERROR(IF(IF(AG909="--",INDEX(D:D,MATCH(AE909,INDEX(B:B,MATCH(AE909,B:B,)+1):B11423,)+MATCH(AE909,B:B,)))=AD909,VLOOKUP(AE909,B:D,3,0),IF(AG909="--",INDEX(D:D,MATCH(AE909,INDEX(B:B,MATCH(AE909,B:B,)+1):B11423,)+MATCH(AE909,B:B,)),"---")),"---")</f>
        <v>---</v>
      </c>
      <c r="AJ909" t="str">
        <f>IF(COUNTIF(CALC_CONN_TEB0187_REV01!F:F,IF(AH909&lt;&gt;"---",VLOOKUP(AD909,CALC_CONN_TEB0187_REV01!F:M,8,0),IF(IFERROR(IF(AD909=AH909,AI909,AH909),"---")="---","---",IF(COUNTIF(CALC_CONN_TEB0187_REV01!F:F,IFERROR(IF(AD909=AH909,AI909,AH909),"---"))&gt;0,"---",IFERROR(IF(AD909=AH909,AI909,AH909),"---")))))=1,IF(AH909&lt;&gt;"---",VLOOKUP(AD909,CALC_CONN_TEB0187_REV01!F:M,8,0),IF(IFERROR(IF(AD909=AH909,AI909,AH909),"---")="---","---",IF(COUNTIF(CALC_CONN_TEB0187_REV01!F:F,IFERROR(IF(AD909=AH909,AI909,AH909),"---"))&gt;0,"---",IFERROR(IF(AD909=AH909,AI909,AH909),"---")))),"---")</f>
        <v>---</v>
      </c>
      <c r="AK909" t="e">
        <f>IF(COUNTIF(CALC_CONN_TEB0187_REV01!F:F,IF(AH909&lt;&gt;"---",VLOOKUP(AD909,CALC_CONN_TEB0187_REV01!F:M,8,0),IF(IFERROR(IF(AD909=AH909,AI909,AH909),"---")="---","---",IF(COUNTIF(CALC_CONN_TEB0187_REV01!F:F,IFERROR(IF(AD909=AH909,AI909,AH909),"---"))&gt;0,"---",IFERROR(IF(AD909=AH909,AI909,AH909),"---")))))=0,IF(AH909&lt;&gt;"---",VLOOKUP(AD909,CALC_CONN_TEB0187_REV01!F:M,8,0),IF(IFERROR(IF(AD909=AH909,AI909,AH909),"---")="---","---",IF(COUNTIF(CALC_CONN_TEB0187_REV01!F:F,IFERROR(IF(AD909=AH909,AI909,AH909),"---"))&gt;0,"---",IFERROR(IF(AD909=AH909,AI909,AH909),"---")))),"---")</f>
        <v>#N/A</v>
      </c>
      <c r="AL909" t="str">
        <f t="shared" si="192"/>
        <v>--</v>
      </c>
      <c r="AM909">
        <f t="shared" si="193"/>
        <v>0</v>
      </c>
      <c r="AT909">
        <f t="shared" si="186"/>
        <v>0</v>
      </c>
      <c r="AU909">
        <f t="shared" si="187"/>
        <v>0</v>
      </c>
    </row>
    <row r="910" spans="1:47" x14ac:dyDescent="0.25">
      <c r="A910" t="str">
        <f t="shared" si="182"/>
        <v>J13-2</v>
      </c>
      <c r="B910" t="str">
        <f t="shared" si="183"/>
        <v>NetJ13_2</v>
      </c>
      <c r="C910" t="str">
        <f t="shared" si="184"/>
        <v>J13-NetJ13_2</v>
      </c>
      <c r="D910" t="str">
        <f t="shared" si="185"/>
        <v>J13-2</v>
      </c>
      <c r="E910" t="s">
        <v>4507</v>
      </c>
      <c r="F910">
        <v>2</v>
      </c>
      <c r="G910" t="s">
        <v>4275</v>
      </c>
      <c r="L910" t="s">
        <v>4509</v>
      </c>
      <c r="M910" t="s">
        <v>428</v>
      </c>
      <c r="N910">
        <v>4.7218</v>
      </c>
      <c r="AA910">
        <f t="shared" si="194"/>
        <v>905</v>
      </c>
      <c r="AB910" t="str">
        <f>B2B!B907</f>
        <v>J4</v>
      </c>
      <c r="AC910" t="str">
        <f>B2B!C907</f>
        <v>D5</v>
      </c>
      <c r="AD910" t="str">
        <f t="shared" si="188"/>
        <v>J4-D5</v>
      </c>
      <c r="AE910" t="e">
        <f t="shared" si="189"/>
        <v>#N/A</v>
      </c>
      <c r="AG910" t="str">
        <f t="shared" si="190"/>
        <v>--</v>
      </c>
      <c r="AH910" t="str">
        <f t="shared" si="191"/>
        <v>--</v>
      </c>
      <c r="AI910" t="str">
        <f>IFERROR(IF(IF(AG910="--",INDEX(D:D,MATCH(AE910,INDEX(B:B,MATCH(AE910,B:B,)+1):B11424,)+MATCH(AE910,B:B,)))=AD910,VLOOKUP(AE910,B:D,3,0),IF(AG910="--",INDEX(D:D,MATCH(AE910,INDEX(B:B,MATCH(AE910,B:B,)+1):B11424,)+MATCH(AE910,B:B,)),"---")),"---")</f>
        <v>---</v>
      </c>
      <c r="AJ910" t="str">
        <f>IF(COUNTIF(CALC_CONN_TEB0187_REV01!F:F,IF(AH910&lt;&gt;"---",VLOOKUP(AD910,CALC_CONN_TEB0187_REV01!F:M,8,0),IF(IFERROR(IF(AD910=AH910,AI910,AH910),"---")="---","---",IF(COUNTIF(CALC_CONN_TEB0187_REV01!F:F,IFERROR(IF(AD910=AH910,AI910,AH910),"---"))&gt;0,"---",IFERROR(IF(AD910=AH910,AI910,AH910),"---")))))=1,IF(AH910&lt;&gt;"---",VLOOKUP(AD910,CALC_CONN_TEB0187_REV01!F:M,8,0),IF(IFERROR(IF(AD910=AH910,AI910,AH910),"---")="---","---",IF(COUNTIF(CALC_CONN_TEB0187_REV01!F:F,IFERROR(IF(AD910=AH910,AI910,AH910),"---"))&gt;0,"---",IFERROR(IF(AD910=AH910,AI910,AH910),"---")))),"---")</f>
        <v>---</v>
      </c>
      <c r="AK910" t="e">
        <f>IF(COUNTIF(CALC_CONN_TEB0187_REV01!F:F,IF(AH910&lt;&gt;"---",VLOOKUP(AD910,CALC_CONN_TEB0187_REV01!F:M,8,0),IF(IFERROR(IF(AD910=AH910,AI910,AH910),"---")="---","---",IF(COUNTIF(CALC_CONN_TEB0187_REV01!F:F,IFERROR(IF(AD910=AH910,AI910,AH910),"---"))&gt;0,"---",IFERROR(IF(AD910=AH910,AI910,AH910),"---")))))=0,IF(AH910&lt;&gt;"---",VLOOKUP(AD910,CALC_CONN_TEB0187_REV01!F:M,8,0),IF(IFERROR(IF(AD910=AH910,AI910,AH910),"---")="---","---",IF(COUNTIF(CALC_CONN_TEB0187_REV01!F:F,IFERROR(IF(AD910=AH910,AI910,AH910),"---"))&gt;0,"---",IFERROR(IF(AD910=AH910,AI910,AH910),"---")))),"---")</f>
        <v>#N/A</v>
      </c>
      <c r="AL910" t="str">
        <f t="shared" si="192"/>
        <v>--</v>
      </c>
      <c r="AM910">
        <f t="shared" si="193"/>
        <v>0</v>
      </c>
      <c r="AT910" t="str">
        <f t="shared" si="186"/>
        <v>NetJ13_2</v>
      </c>
      <c r="AU910" t="str">
        <f t="shared" si="187"/>
        <v>--</v>
      </c>
    </row>
    <row r="911" spans="1:47" x14ac:dyDescent="0.25">
      <c r="A911" t="str">
        <f t="shared" si="182"/>
        <v>J13-3</v>
      </c>
      <c r="B911" t="str">
        <f t="shared" si="183"/>
        <v>FAN_TACH1</v>
      </c>
      <c r="C911" t="str">
        <f t="shared" si="184"/>
        <v>J13-FAN_TACH1</v>
      </c>
      <c r="D911" t="str">
        <f t="shared" si="185"/>
        <v>J13-3</v>
      </c>
      <c r="E911" t="s">
        <v>4507</v>
      </c>
      <c r="F911">
        <v>3</v>
      </c>
      <c r="G911" t="s">
        <v>4017</v>
      </c>
      <c r="L911" t="s">
        <v>4510</v>
      </c>
      <c r="M911" t="s">
        <v>428</v>
      </c>
      <c r="N911">
        <v>3.3134000000000001</v>
      </c>
      <c r="AA911">
        <f t="shared" si="194"/>
        <v>906</v>
      </c>
      <c r="AB911" t="str">
        <f>B2B!B908</f>
        <v>J4</v>
      </c>
      <c r="AC911" t="str">
        <f>B2B!C908</f>
        <v>D6</v>
      </c>
      <c r="AD911" t="str">
        <f t="shared" si="188"/>
        <v>J4-D6</v>
      </c>
      <c r="AE911" t="e">
        <f t="shared" si="189"/>
        <v>#N/A</v>
      </c>
      <c r="AG911" t="str">
        <f t="shared" si="190"/>
        <v>--</v>
      </c>
      <c r="AH911" t="str">
        <f t="shared" si="191"/>
        <v>--</v>
      </c>
      <c r="AI911" t="str">
        <f>IFERROR(IF(IF(AG911="--",INDEX(D:D,MATCH(AE911,INDEX(B:B,MATCH(AE911,B:B,)+1):B11425,)+MATCH(AE911,B:B,)))=AD911,VLOOKUP(AE911,B:D,3,0),IF(AG911="--",INDEX(D:D,MATCH(AE911,INDEX(B:B,MATCH(AE911,B:B,)+1):B11425,)+MATCH(AE911,B:B,)),"---")),"---")</f>
        <v>---</v>
      </c>
      <c r="AJ911" t="str">
        <f>IF(COUNTIF(CALC_CONN_TEB0187_REV01!F:F,IF(AH911&lt;&gt;"---",VLOOKUP(AD911,CALC_CONN_TEB0187_REV01!F:M,8,0),IF(IFERROR(IF(AD911=AH911,AI911,AH911),"---")="---","---",IF(COUNTIF(CALC_CONN_TEB0187_REV01!F:F,IFERROR(IF(AD911=AH911,AI911,AH911),"---"))&gt;0,"---",IFERROR(IF(AD911=AH911,AI911,AH911),"---")))))=1,IF(AH911&lt;&gt;"---",VLOOKUP(AD911,CALC_CONN_TEB0187_REV01!F:M,8,0),IF(IFERROR(IF(AD911=AH911,AI911,AH911),"---")="---","---",IF(COUNTIF(CALC_CONN_TEB0187_REV01!F:F,IFERROR(IF(AD911=AH911,AI911,AH911),"---"))&gt;0,"---",IFERROR(IF(AD911=AH911,AI911,AH911),"---")))),"---")</f>
        <v>---</v>
      </c>
      <c r="AK911" t="e">
        <f>IF(COUNTIF(CALC_CONN_TEB0187_REV01!F:F,IF(AH911&lt;&gt;"---",VLOOKUP(AD911,CALC_CONN_TEB0187_REV01!F:M,8,0),IF(IFERROR(IF(AD911=AH911,AI911,AH911),"---")="---","---",IF(COUNTIF(CALC_CONN_TEB0187_REV01!F:F,IFERROR(IF(AD911=AH911,AI911,AH911),"---"))&gt;0,"---",IFERROR(IF(AD911=AH911,AI911,AH911),"---")))))=0,IF(AH911&lt;&gt;"---",VLOOKUP(AD911,CALC_CONN_TEB0187_REV01!F:M,8,0),IF(IFERROR(IF(AD911=AH911,AI911,AH911),"---")="---","---",IF(COUNTIF(CALC_CONN_TEB0187_REV01!F:F,IFERROR(IF(AD911=AH911,AI911,AH911),"---"))&gt;0,"---",IFERROR(IF(AD911=AH911,AI911,AH911),"---")))),"---")</f>
        <v>#N/A</v>
      </c>
      <c r="AL911" t="str">
        <f t="shared" si="192"/>
        <v>--</v>
      </c>
      <c r="AM911">
        <f t="shared" si="193"/>
        <v>0</v>
      </c>
      <c r="AT911" t="str">
        <f t="shared" si="186"/>
        <v>FAN_TACH1</v>
      </c>
      <c r="AU911" t="str">
        <f t="shared" si="187"/>
        <v>--</v>
      </c>
    </row>
    <row r="912" spans="1:47" x14ac:dyDescent="0.25">
      <c r="A912" t="str">
        <f t="shared" si="182"/>
        <v>J13-4</v>
      </c>
      <c r="B912" t="str">
        <f t="shared" si="183"/>
        <v>FAN_PWM</v>
      </c>
      <c r="C912" t="str">
        <f t="shared" si="184"/>
        <v>J13-FAN_PWM</v>
      </c>
      <c r="D912" t="str">
        <f t="shared" si="185"/>
        <v>J13-4</v>
      </c>
      <c r="E912" t="s">
        <v>4507</v>
      </c>
      <c r="F912">
        <v>4</v>
      </c>
      <c r="G912" t="s">
        <v>4015</v>
      </c>
      <c r="L912" t="s">
        <v>3754</v>
      </c>
      <c r="M912" t="s">
        <v>428</v>
      </c>
      <c r="N912">
        <v>46.2408</v>
      </c>
      <c r="AA912">
        <f t="shared" si="194"/>
        <v>907</v>
      </c>
      <c r="AB912" t="str">
        <f>B2B!B909</f>
        <v>J4</v>
      </c>
      <c r="AC912" t="str">
        <f>B2B!C909</f>
        <v>D7</v>
      </c>
      <c r="AD912" t="str">
        <f t="shared" si="188"/>
        <v>J4-D7</v>
      </c>
      <c r="AE912" t="e">
        <f t="shared" si="189"/>
        <v>#N/A</v>
      </c>
      <c r="AG912" t="str">
        <f t="shared" si="190"/>
        <v>--</v>
      </c>
      <c r="AH912" t="str">
        <f t="shared" si="191"/>
        <v>--</v>
      </c>
      <c r="AI912" t="str">
        <f>IFERROR(IF(IF(AG912="--",INDEX(D:D,MATCH(AE912,INDEX(B:B,MATCH(AE912,B:B,)+1):B11426,)+MATCH(AE912,B:B,)))=AD912,VLOOKUP(AE912,B:D,3,0),IF(AG912="--",INDEX(D:D,MATCH(AE912,INDEX(B:B,MATCH(AE912,B:B,)+1):B11426,)+MATCH(AE912,B:B,)),"---")),"---")</f>
        <v>---</v>
      </c>
      <c r="AJ912" t="str">
        <f>IF(COUNTIF(CALC_CONN_TEB0187_REV01!F:F,IF(AH912&lt;&gt;"---",VLOOKUP(AD912,CALC_CONN_TEB0187_REV01!F:M,8,0),IF(IFERROR(IF(AD912=AH912,AI912,AH912),"---")="---","---",IF(COUNTIF(CALC_CONN_TEB0187_REV01!F:F,IFERROR(IF(AD912=AH912,AI912,AH912),"---"))&gt;0,"---",IFERROR(IF(AD912=AH912,AI912,AH912),"---")))))=1,IF(AH912&lt;&gt;"---",VLOOKUP(AD912,CALC_CONN_TEB0187_REV01!F:M,8,0),IF(IFERROR(IF(AD912=AH912,AI912,AH912),"---")="---","---",IF(COUNTIF(CALC_CONN_TEB0187_REV01!F:F,IFERROR(IF(AD912=AH912,AI912,AH912),"---"))&gt;0,"---",IFERROR(IF(AD912=AH912,AI912,AH912),"---")))),"---")</f>
        <v>---</v>
      </c>
      <c r="AK912" t="e">
        <f>IF(COUNTIF(CALC_CONN_TEB0187_REV01!F:F,IF(AH912&lt;&gt;"---",VLOOKUP(AD912,CALC_CONN_TEB0187_REV01!F:M,8,0),IF(IFERROR(IF(AD912=AH912,AI912,AH912),"---")="---","---",IF(COUNTIF(CALC_CONN_TEB0187_REV01!F:F,IFERROR(IF(AD912=AH912,AI912,AH912),"---"))&gt;0,"---",IFERROR(IF(AD912=AH912,AI912,AH912),"---")))))=0,IF(AH912&lt;&gt;"---",VLOOKUP(AD912,CALC_CONN_TEB0187_REV01!F:M,8,0),IF(IFERROR(IF(AD912=AH912,AI912,AH912),"---")="---","---",IF(COUNTIF(CALC_CONN_TEB0187_REV01!F:F,IFERROR(IF(AD912=AH912,AI912,AH912),"---"))&gt;0,"---",IFERROR(IF(AD912=AH912,AI912,AH912),"---")))),"---")</f>
        <v>#N/A</v>
      </c>
      <c r="AL912" t="str">
        <f t="shared" si="192"/>
        <v>--</v>
      </c>
      <c r="AM912">
        <f t="shared" si="193"/>
        <v>0</v>
      </c>
      <c r="AT912" t="str">
        <f t="shared" si="186"/>
        <v>FAN_PWM</v>
      </c>
      <c r="AU912" t="str">
        <f t="shared" si="187"/>
        <v>--</v>
      </c>
    </row>
    <row r="913" spans="1:47" x14ac:dyDescent="0.25">
      <c r="A913" t="str">
        <f t="shared" si="182"/>
        <v>J14-H0</v>
      </c>
      <c r="B913" t="str">
        <f t="shared" si="183"/>
        <v>FGND</v>
      </c>
      <c r="C913" t="str">
        <f t="shared" si="184"/>
        <v>J14-FGND</v>
      </c>
      <c r="D913" t="str">
        <f t="shared" si="185"/>
        <v>J14-H0</v>
      </c>
      <c r="E913" t="s">
        <v>4511</v>
      </c>
      <c r="F913" t="s">
        <v>4512</v>
      </c>
      <c r="G913" t="s">
        <v>4019</v>
      </c>
      <c r="L913" t="s">
        <v>4513</v>
      </c>
      <c r="M913" t="s">
        <v>428</v>
      </c>
      <c r="N913">
        <v>12.0771</v>
      </c>
      <c r="AA913">
        <f t="shared" si="194"/>
        <v>908</v>
      </c>
      <c r="AB913" t="str">
        <f>B2B!B910</f>
        <v>J4</v>
      </c>
      <c r="AC913" t="str">
        <f>B2B!C910</f>
        <v>D8</v>
      </c>
      <c r="AD913" t="str">
        <f t="shared" si="188"/>
        <v>J4-D8</v>
      </c>
      <c r="AE913" t="e">
        <f t="shared" si="189"/>
        <v>#N/A</v>
      </c>
      <c r="AG913" t="str">
        <f t="shared" si="190"/>
        <v>--</v>
      </c>
      <c r="AH913" t="str">
        <f t="shared" si="191"/>
        <v>--</v>
      </c>
      <c r="AI913" t="str">
        <f>IFERROR(IF(IF(AG913="--",INDEX(D:D,MATCH(AE913,INDEX(B:B,MATCH(AE913,B:B,)+1):B11427,)+MATCH(AE913,B:B,)))=AD913,VLOOKUP(AE913,B:D,3,0),IF(AG913="--",INDEX(D:D,MATCH(AE913,INDEX(B:B,MATCH(AE913,B:B,)+1):B11427,)+MATCH(AE913,B:B,)),"---")),"---")</f>
        <v>---</v>
      </c>
      <c r="AJ913" t="str">
        <f>IF(COUNTIF(CALC_CONN_TEB0187_REV01!F:F,IF(AH913&lt;&gt;"---",VLOOKUP(AD913,CALC_CONN_TEB0187_REV01!F:M,8,0),IF(IFERROR(IF(AD913=AH913,AI913,AH913),"---")="---","---",IF(COUNTIF(CALC_CONN_TEB0187_REV01!F:F,IFERROR(IF(AD913=AH913,AI913,AH913),"---"))&gt;0,"---",IFERROR(IF(AD913=AH913,AI913,AH913),"---")))))=1,IF(AH913&lt;&gt;"---",VLOOKUP(AD913,CALC_CONN_TEB0187_REV01!F:M,8,0),IF(IFERROR(IF(AD913=AH913,AI913,AH913),"---")="---","---",IF(COUNTIF(CALC_CONN_TEB0187_REV01!F:F,IFERROR(IF(AD913=AH913,AI913,AH913),"---"))&gt;0,"---",IFERROR(IF(AD913=AH913,AI913,AH913),"---")))),"---")</f>
        <v>---</v>
      </c>
      <c r="AK913" t="e">
        <f>IF(COUNTIF(CALC_CONN_TEB0187_REV01!F:F,IF(AH913&lt;&gt;"---",VLOOKUP(AD913,CALC_CONN_TEB0187_REV01!F:M,8,0),IF(IFERROR(IF(AD913=AH913,AI913,AH913),"---")="---","---",IF(COUNTIF(CALC_CONN_TEB0187_REV01!F:F,IFERROR(IF(AD913=AH913,AI913,AH913),"---"))&gt;0,"---",IFERROR(IF(AD913=AH913,AI913,AH913),"---")))))=0,IF(AH913&lt;&gt;"---",VLOOKUP(AD913,CALC_CONN_TEB0187_REV01!F:M,8,0),IF(IFERROR(IF(AD913=AH913,AI913,AH913),"---")="---","---",IF(COUNTIF(CALC_CONN_TEB0187_REV01!F:F,IFERROR(IF(AD913=AH913,AI913,AH913),"---"))&gt;0,"---",IFERROR(IF(AD913=AH913,AI913,AH913),"---")))),"---")</f>
        <v>#N/A</v>
      </c>
      <c r="AL913" t="str">
        <f t="shared" si="192"/>
        <v>--</v>
      </c>
      <c r="AM913">
        <f t="shared" si="193"/>
        <v>0</v>
      </c>
      <c r="AT913" t="str">
        <f t="shared" si="186"/>
        <v>FGND</v>
      </c>
      <c r="AU913" t="str">
        <f t="shared" si="187"/>
        <v>--</v>
      </c>
    </row>
    <row r="914" spans="1:47" x14ac:dyDescent="0.25">
      <c r="A914" t="str">
        <f t="shared" si="182"/>
        <v>J14-L1</v>
      </c>
      <c r="B914" t="str">
        <f t="shared" si="183"/>
        <v>GND</v>
      </c>
      <c r="C914" t="str">
        <f t="shared" si="184"/>
        <v>J14-GND</v>
      </c>
      <c r="D914" t="str">
        <f t="shared" si="185"/>
        <v>J14-L1</v>
      </c>
      <c r="E914" t="s">
        <v>4511</v>
      </c>
      <c r="F914" t="s">
        <v>1513</v>
      </c>
      <c r="G914" t="s">
        <v>433</v>
      </c>
      <c r="L914" t="s">
        <v>4514</v>
      </c>
      <c r="M914" t="s">
        <v>428</v>
      </c>
      <c r="N914">
        <v>25.619399999999999</v>
      </c>
      <c r="AA914">
        <f t="shared" si="194"/>
        <v>909</v>
      </c>
      <c r="AB914" t="str">
        <f>B2B!B911</f>
        <v>J4</v>
      </c>
      <c r="AC914" t="str">
        <f>B2B!C911</f>
        <v>D9</v>
      </c>
      <c r="AD914" t="str">
        <f t="shared" si="188"/>
        <v>J4-D9</v>
      </c>
      <c r="AE914" t="e">
        <f t="shared" si="189"/>
        <v>#N/A</v>
      </c>
      <c r="AG914" t="str">
        <f t="shared" si="190"/>
        <v>--</v>
      </c>
      <c r="AH914" t="str">
        <f t="shared" si="191"/>
        <v>--</v>
      </c>
      <c r="AI914" t="str">
        <f>IFERROR(IF(IF(AG914="--",INDEX(D:D,MATCH(AE914,INDEX(B:B,MATCH(AE914,B:B,)+1):B11428,)+MATCH(AE914,B:B,)))=AD914,VLOOKUP(AE914,B:D,3,0),IF(AG914="--",INDEX(D:D,MATCH(AE914,INDEX(B:B,MATCH(AE914,B:B,)+1):B11428,)+MATCH(AE914,B:B,)),"---")),"---")</f>
        <v>---</v>
      </c>
      <c r="AJ914" t="str">
        <f>IF(COUNTIF(CALC_CONN_TEB0187_REV01!F:F,IF(AH914&lt;&gt;"---",VLOOKUP(AD914,CALC_CONN_TEB0187_REV01!F:M,8,0),IF(IFERROR(IF(AD914=AH914,AI914,AH914),"---")="---","---",IF(COUNTIF(CALC_CONN_TEB0187_REV01!F:F,IFERROR(IF(AD914=AH914,AI914,AH914),"---"))&gt;0,"---",IFERROR(IF(AD914=AH914,AI914,AH914),"---")))))=1,IF(AH914&lt;&gt;"---",VLOOKUP(AD914,CALC_CONN_TEB0187_REV01!F:M,8,0),IF(IFERROR(IF(AD914=AH914,AI914,AH914),"---")="---","---",IF(COUNTIF(CALC_CONN_TEB0187_REV01!F:F,IFERROR(IF(AD914=AH914,AI914,AH914),"---"))&gt;0,"---",IFERROR(IF(AD914=AH914,AI914,AH914),"---")))),"---")</f>
        <v>---</v>
      </c>
      <c r="AK914" t="e">
        <f>IF(COUNTIF(CALC_CONN_TEB0187_REV01!F:F,IF(AH914&lt;&gt;"---",VLOOKUP(AD914,CALC_CONN_TEB0187_REV01!F:M,8,0),IF(IFERROR(IF(AD914=AH914,AI914,AH914),"---")="---","---",IF(COUNTIF(CALC_CONN_TEB0187_REV01!F:F,IFERROR(IF(AD914=AH914,AI914,AH914),"---"))&gt;0,"---",IFERROR(IF(AD914=AH914,AI914,AH914),"---")))))=0,IF(AH914&lt;&gt;"---",VLOOKUP(AD914,CALC_CONN_TEB0187_REV01!F:M,8,0),IF(IFERROR(IF(AD914=AH914,AI914,AH914),"---")="---","---",IF(COUNTIF(CALC_CONN_TEB0187_REV01!F:F,IFERROR(IF(AD914=AH914,AI914,AH914),"---"))&gt;0,"---",IFERROR(IF(AD914=AH914,AI914,AH914),"---")))),"---")</f>
        <v>#N/A</v>
      </c>
      <c r="AL914" t="str">
        <f t="shared" si="192"/>
        <v>--</v>
      </c>
      <c r="AM914">
        <f t="shared" si="193"/>
        <v>0</v>
      </c>
      <c r="AT914">
        <f t="shared" si="186"/>
        <v>0</v>
      </c>
      <c r="AU914">
        <f t="shared" si="187"/>
        <v>0</v>
      </c>
    </row>
    <row r="915" spans="1:47" x14ac:dyDescent="0.25">
      <c r="A915" t="str">
        <f t="shared" si="182"/>
        <v>J14-L2</v>
      </c>
      <c r="B915" t="str">
        <f t="shared" si="183"/>
        <v>SFPB_TX_FAULT</v>
      </c>
      <c r="C915" t="str">
        <f t="shared" si="184"/>
        <v>J14-SFPB_TX_FAULT</v>
      </c>
      <c r="D915" t="str">
        <f t="shared" si="185"/>
        <v>J14-L2</v>
      </c>
      <c r="E915" t="s">
        <v>4511</v>
      </c>
      <c r="F915" t="s">
        <v>2325</v>
      </c>
      <c r="G915" t="s">
        <v>4451</v>
      </c>
      <c r="L915" t="s">
        <v>4515</v>
      </c>
      <c r="M915" t="s">
        <v>428</v>
      </c>
      <c r="N915">
        <v>5.6186999999999996</v>
      </c>
      <c r="AA915">
        <f t="shared" si="194"/>
        <v>910</v>
      </c>
      <c r="AB915" t="str">
        <f>B2B!B912</f>
        <v>J4</v>
      </c>
      <c r="AC915" t="str">
        <f>B2B!C912</f>
        <v>D10</v>
      </c>
      <c r="AD915" t="str">
        <f t="shared" si="188"/>
        <v>J4-D10</v>
      </c>
      <c r="AE915" t="e">
        <f t="shared" si="189"/>
        <v>#N/A</v>
      </c>
      <c r="AG915" t="str">
        <f t="shared" si="190"/>
        <v>--</v>
      </c>
      <c r="AH915" t="str">
        <f t="shared" si="191"/>
        <v>--</v>
      </c>
      <c r="AI915" t="str">
        <f>IFERROR(IF(IF(AG915="--",INDEX(D:D,MATCH(AE915,INDEX(B:B,MATCH(AE915,B:B,)+1):B11429,)+MATCH(AE915,B:B,)))=AD915,VLOOKUP(AE915,B:D,3,0),IF(AG915="--",INDEX(D:D,MATCH(AE915,INDEX(B:B,MATCH(AE915,B:B,)+1):B11429,)+MATCH(AE915,B:B,)),"---")),"---")</f>
        <v>---</v>
      </c>
      <c r="AJ915" t="str">
        <f>IF(COUNTIF(CALC_CONN_TEB0187_REV01!F:F,IF(AH915&lt;&gt;"---",VLOOKUP(AD915,CALC_CONN_TEB0187_REV01!F:M,8,0),IF(IFERROR(IF(AD915=AH915,AI915,AH915),"---")="---","---",IF(COUNTIF(CALC_CONN_TEB0187_REV01!F:F,IFERROR(IF(AD915=AH915,AI915,AH915),"---"))&gt;0,"---",IFERROR(IF(AD915=AH915,AI915,AH915),"---")))))=1,IF(AH915&lt;&gt;"---",VLOOKUP(AD915,CALC_CONN_TEB0187_REV01!F:M,8,0),IF(IFERROR(IF(AD915=AH915,AI915,AH915),"---")="---","---",IF(COUNTIF(CALC_CONN_TEB0187_REV01!F:F,IFERROR(IF(AD915=AH915,AI915,AH915),"---"))&gt;0,"---",IFERROR(IF(AD915=AH915,AI915,AH915),"---")))),"---")</f>
        <v>---</v>
      </c>
      <c r="AK915" t="e">
        <f>IF(COUNTIF(CALC_CONN_TEB0187_REV01!F:F,IF(AH915&lt;&gt;"---",VLOOKUP(AD915,CALC_CONN_TEB0187_REV01!F:M,8,0),IF(IFERROR(IF(AD915=AH915,AI915,AH915),"---")="---","---",IF(COUNTIF(CALC_CONN_TEB0187_REV01!F:F,IFERROR(IF(AD915=AH915,AI915,AH915),"---"))&gt;0,"---",IFERROR(IF(AD915=AH915,AI915,AH915),"---")))))=0,IF(AH915&lt;&gt;"---",VLOOKUP(AD915,CALC_CONN_TEB0187_REV01!F:M,8,0),IF(IFERROR(IF(AD915=AH915,AI915,AH915),"---")="---","---",IF(COUNTIF(CALC_CONN_TEB0187_REV01!F:F,IFERROR(IF(AD915=AH915,AI915,AH915),"---"))&gt;0,"---",IFERROR(IF(AD915=AH915,AI915,AH915),"---")))),"---")</f>
        <v>#N/A</v>
      </c>
      <c r="AL915" t="str">
        <f t="shared" si="192"/>
        <v>--</v>
      </c>
      <c r="AM915">
        <f t="shared" si="193"/>
        <v>0</v>
      </c>
      <c r="AT915" t="str">
        <f t="shared" si="186"/>
        <v>SFPB_TX_FAULT</v>
      </c>
      <c r="AU915" t="str">
        <f t="shared" si="187"/>
        <v>--</v>
      </c>
    </row>
    <row r="916" spans="1:47" x14ac:dyDescent="0.25">
      <c r="A916" t="str">
        <f t="shared" si="182"/>
        <v>J14-L3</v>
      </c>
      <c r="B916" t="str">
        <f t="shared" si="183"/>
        <v>SFPB_TX_DIS</v>
      </c>
      <c r="C916" t="str">
        <f t="shared" si="184"/>
        <v>J14-SFPB_TX_DIS</v>
      </c>
      <c r="D916" t="str">
        <f t="shared" si="185"/>
        <v>J14-L3</v>
      </c>
      <c r="E916" t="s">
        <v>4511</v>
      </c>
      <c r="F916" t="s">
        <v>3502</v>
      </c>
      <c r="G916" t="s">
        <v>4450</v>
      </c>
      <c r="L916" t="s">
        <v>4516</v>
      </c>
      <c r="M916" t="s">
        <v>428</v>
      </c>
      <c r="N916">
        <v>4.7731000000000003</v>
      </c>
      <c r="AA916">
        <f t="shared" si="194"/>
        <v>911</v>
      </c>
      <c r="AB916" t="str">
        <f>B2B!B913</f>
        <v>J4</v>
      </c>
      <c r="AC916" t="str">
        <f>B2B!C913</f>
        <v>D11</v>
      </c>
      <c r="AD916" t="str">
        <f t="shared" si="188"/>
        <v>J4-D11</v>
      </c>
      <c r="AE916" t="e">
        <f t="shared" si="189"/>
        <v>#N/A</v>
      </c>
      <c r="AG916" t="str">
        <f t="shared" si="190"/>
        <v>--</v>
      </c>
      <c r="AH916" t="str">
        <f t="shared" si="191"/>
        <v>--</v>
      </c>
      <c r="AI916" t="str">
        <f>IFERROR(IF(IF(AG916="--",INDEX(D:D,MATCH(AE916,INDEX(B:B,MATCH(AE916,B:B,)+1):B11430,)+MATCH(AE916,B:B,)))=AD916,VLOOKUP(AE916,B:D,3,0),IF(AG916="--",INDEX(D:D,MATCH(AE916,INDEX(B:B,MATCH(AE916,B:B,)+1):B11430,)+MATCH(AE916,B:B,)),"---")),"---")</f>
        <v>---</v>
      </c>
      <c r="AJ916" t="str">
        <f>IF(COUNTIF(CALC_CONN_TEB0187_REV01!F:F,IF(AH916&lt;&gt;"---",VLOOKUP(AD916,CALC_CONN_TEB0187_REV01!F:M,8,0),IF(IFERROR(IF(AD916=AH916,AI916,AH916),"---")="---","---",IF(COUNTIF(CALC_CONN_TEB0187_REV01!F:F,IFERROR(IF(AD916=AH916,AI916,AH916),"---"))&gt;0,"---",IFERROR(IF(AD916=AH916,AI916,AH916),"---")))))=1,IF(AH916&lt;&gt;"---",VLOOKUP(AD916,CALC_CONN_TEB0187_REV01!F:M,8,0),IF(IFERROR(IF(AD916=AH916,AI916,AH916),"---")="---","---",IF(COUNTIF(CALC_CONN_TEB0187_REV01!F:F,IFERROR(IF(AD916=AH916,AI916,AH916),"---"))&gt;0,"---",IFERROR(IF(AD916=AH916,AI916,AH916),"---")))),"---")</f>
        <v>---</v>
      </c>
      <c r="AK916" t="e">
        <f>IF(COUNTIF(CALC_CONN_TEB0187_REV01!F:F,IF(AH916&lt;&gt;"---",VLOOKUP(AD916,CALC_CONN_TEB0187_REV01!F:M,8,0),IF(IFERROR(IF(AD916=AH916,AI916,AH916),"---")="---","---",IF(COUNTIF(CALC_CONN_TEB0187_REV01!F:F,IFERROR(IF(AD916=AH916,AI916,AH916),"---"))&gt;0,"---",IFERROR(IF(AD916=AH916,AI916,AH916),"---")))))=0,IF(AH916&lt;&gt;"---",VLOOKUP(AD916,CALC_CONN_TEB0187_REV01!F:M,8,0),IF(IFERROR(IF(AD916=AH916,AI916,AH916),"---")="---","---",IF(COUNTIF(CALC_CONN_TEB0187_REV01!F:F,IFERROR(IF(AD916=AH916,AI916,AH916),"---"))&gt;0,"---",IFERROR(IF(AD916=AH916,AI916,AH916),"---")))),"---")</f>
        <v>#N/A</v>
      </c>
      <c r="AL916" t="str">
        <f t="shared" si="192"/>
        <v>--</v>
      </c>
      <c r="AM916">
        <f t="shared" si="193"/>
        <v>0</v>
      </c>
      <c r="AT916" t="str">
        <f t="shared" si="186"/>
        <v>SFPB_TX_DIS</v>
      </c>
      <c r="AU916" t="str">
        <f t="shared" si="187"/>
        <v>--</v>
      </c>
    </row>
    <row r="917" spans="1:47" x14ac:dyDescent="0.25">
      <c r="A917" t="str">
        <f t="shared" si="182"/>
        <v>J14-L4</v>
      </c>
      <c r="B917" t="str">
        <f t="shared" si="183"/>
        <v>SFPB_SDA</v>
      </c>
      <c r="C917" t="str">
        <f t="shared" si="184"/>
        <v>J14-SFPB_SDA</v>
      </c>
      <c r="D917" t="str">
        <f t="shared" si="185"/>
        <v>J14-L4</v>
      </c>
      <c r="E917" t="s">
        <v>4511</v>
      </c>
      <c r="F917" t="s">
        <v>3503</v>
      </c>
      <c r="G917" t="s">
        <v>4448</v>
      </c>
      <c r="L917" t="s">
        <v>4517</v>
      </c>
      <c r="M917" t="s">
        <v>428</v>
      </c>
      <c r="N917">
        <v>7.8122999999999996</v>
      </c>
      <c r="AA917">
        <f t="shared" si="194"/>
        <v>912</v>
      </c>
      <c r="AB917" t="str">
        <f>B2B!B914</f>
        <v>J4</v>
      </c>
      <c r="AC917" t="str">
        <f>B2B!C914</f>
        <v>D12</v>
      </c>
      <c r="AD917" t="str">
        <f t="shared" si="188"/>
        <v>J4-D12</v>
      </c>
      <c r="AE917" t="e">
        <f t="shared" si="189"/>
        <v>#N/A</v>
      </c>
      <c r="AG917" t="str">
        <f t="shared" si="190"/>
        <v>--</v>
      </c>
      <c r="AH917" t="str">
        <f t="shared" si="191"/>
        <v>--</v>
      </c>
      <c r="AI917" t="str">
        <f>IFERROR(IF(IF(AG917="--",INDEX(D:D,MATCH(AE917,INDEX(B:B,MATCH(AE917,B:B,)+1):B11431,)+MATCH(AE917,B:B,)))=AD917,VLOOKUP(AE917,B:D,3,0),IF(AG917="--",INDEX(D:D,MATCH(AE917,INDEX(B:B,MATCH(AE917,B:B,)+1):B11431,)+MATCH(AE917,B:B,)),"---")),"---")</f>
        <v>---</v>
      </c>
      <c r="AJ917" t="str">
        <f>IF(COUNTIF(CALC_CONN_TEB0187_REV01!F:F,IF(AH917&lt;&gt;"---",VLOOKUP(AD917,CALC_CONN_TEB0187_REV01!F:M,8,0),IF(IFERROR(IF(AD917=AH917,AI917,AH917),"---")="---","---",IF(COUNTIF(CALC_CONN_TEB0187_REV01!F:F,IFERROR(IF(AD917=AH917,AI917,AH917),"---"))&gt;0,"---",IFERROR(IF(AD917=AH917,AI917,AH917),"---")))))=1,IF(AH917&lt;&gt;"---",VLOOKUP(AD917,CALC_CONN_TEB0187_REV01!F:M,8,0),IF(IFERROR(IF(AD917=AH917,AI917,AH917),"---")="---","---",IF(COUNTIF(CALC_CONN_TEB0187_REV01!F:F,IFERROR(IF(AD917=AH917,AI917,AH917),"---"))&gt;0,"---",IFERROR(IF(AD917=AH917,AI917,AH917),"---")))),"---")</f>
        <v>---</v>
      </c>
      <c r="AK917" t="e">
        <f>IF(COUNTIF(CALC_CONN_TEB0187_REV01!F:F,IF(AH917&lt;&gt;"---",VLOOKUP(AD917,CALC_CONN_TEB0187_REV01!F:M,8,0),IF(IFERROR(IF(AD917=AH917,AI917,AH917),"---")="---","---",IF(COUNTIF(CALC_CONN_TEB0187_REV01!F:F,IFERROR(IF(AD917=AH917,AI917,AH917),"---"))&gt;0,"---",IFERROR(IF(AD917=AH917,AI917,AH917),"---")))))=0,IF(AH917&lt;&gt;"---",VLOOKUP(AD917,CALC_CONN_TEB0187_REV01!F:M,8,0),IF(IFERROR(IF(AD917=AH917,AI917,AH917),"---")="---","---",IF(COUNTIF(CALC_CONN_TEB0187_REV01!F:F,IFERROR(IF(AD917=AH917,AI917,AH917),"---"))&gt;0,"---",IFERROR(IF(AD917=AH917,AI917,AH917),"---")))),"---")</f>
        <v>#N/A</v>
      </c>
      <c r="AL917" t="str">
        <f t="shared" si="192"/>
        <v>--</v>
      </c>
      <c r="AM917">
        <f t="shared" si="193"/>
        <v>0</v>
      </c>
      <c r="AT917" t="str">
        <f t="shared" si="186"/>
        <v>SFPB_SDA</v>
      </c>
      <c r="AU917" t="str">
        <f t="shared" si="187"/>
        <v>--</v>
      </c>
    </row>
    <row r="918" spans="1:47" x14ac:dyDescent="0.25">
      <c r="A918" t="str">
        <f t="shared" si="182"/>
        <v>J14-L5</v>
      </c>
      <c r="B918" t="str">
        <f t="shared" si="183"/>
        <v>SFPB_SCL</v>
      </c>
      <c r="C918" t="str">
        <f t="shared" si="184"/>
        <v>J14-SFPB_SCL</v>
      </c>
      <c r="D918" t="str">
        <f t="shared" si="185"/>
        <v>J14-L5</v>
      </c>
      <c r="E918" t="s">
        <v>4511</v>
      </c>
      <c r="F918" t="s">
        <v>3504</v>
      </c>
      <c r="G918" t="s">
        <v>4447</v>
      </c>
      <c r="L918" t="s">
        <v>4226</v>
      </c>
      <c r="M918" t="s">
        <v>428</v>
      </c>
      <c r="N918">
        <v>108.9344</v>
      </c>
      <c r="AA918">
        <f t="shared" si="194"/>
        <v>913</v>
      </c>
      <c r="AB918" t="str">
        <f>B2B!B915</f>
        <v>J4</v>
      </c>
      <c r="AC918" t="str">
        <f>B2B!C915</f>
        <v>D13</v>
      </c>
      <c r="AD918" t="str">
        <f t="shared" si="188"/>
        <v>J4-D13</v>
      </c>
      <c r="AE918" t="e">
        <f t="shared" si="189"/>
        <v>#N/A</v>
      </c>
      <c r="AG918" t="str">
        <f t="shared" si="190"/>
        <v>--</v>
      </c>
      <c r="AH918" t="str">
        <f t="shared" si="191"/>
        <v>--</v>
      </c>
      <c r="AI918" t="str">
        <f>IFERROR(IF(IF(AG918="--",INDEX(D:D,MATCH(AE918,INDEX(B:B,MATCH(AE918,B:B,)+1):B11432,)+MATCH(AE918,B:B,)))=AD918,VLOOKUP(AE918,B:D,3,0),IF(AG918="--",INDEX(D:D,MATCH(AE918,INDEX(B:B,MATCH(AE918,B:B,)+1):B11432,)+MATCH(AE918,B:B,)),"---")),"---")</f>
        <v>---</v>
      </c>
      <c r="AJ918" t="str">
        <f>IF(COUNTIF(CALC_CONN_TEB0187_REV01!F:F,IF(AH918&lt;&gt;"---",VLOOKUP(AD918,CALC_CONN_TEB0187_REV01!F:M,8,0),IF(IFERROR(IF(AD918=AH918,AI918,AH918),"---")="---","---",IF(COUNTIF(CALC_CONN_TEB0187_REV01!F:F,IFERROR(IF(AD918=AH918,AI918,AH918),"---"))&gt;0,"---",IFERROR(IF(AD918=AH918,AI918,AH918),"---")))))=1,IF(AH918&lt;&gt;"---",VLOOKUP(AD918,CALC_CONN_TEB0187_REV01!F:M,8,0),IF(IFERROR(IF(AD918=AH918,AI918,AH918),"---")="---","---",IF(COUNTIF(CALC_CONN_TEB0187_REV01!F:F,IFERROR(IF(AD918=AH918,AI918,AH918),"---"))&gt;0,"---",IFERROR(IF(AD918=AH918,AI918,AH918),"---")))),"---")</f>
        <v>---</v>
      </c>
      <c r="AK918" t="e">
        <f>IF(COUNTIF(CALC_CONN_TEB0187_REV01!F:F,IF(AH918&lt;&gt;"---",VLOOKUP(AD918,CALC_CONN_TEB0187_REV01!F:M,8,0),IF(IFERROR(IF(AD918=AH918,AI918,AH918),"---")="---","---",IF(COUNTIF(CALC_CONN_TEB0187_REV01!F:F,IFERROR(IF(AD918=AH918,AI918,AH918),"---"))&gt;0,"---",IFERROR(IF(AD918=AH918,AI918,AH918),"---")))))=0,IF(AH918&lt;&gt;"---",VLOOKUP(AD918,CALC_CONN_TEB0187_REV01!F:M,8,0),IF(IFERROR(IF(AD918=AH918,AI918,AH918),"---")="---","---",IF(COUNTIF(CALC_CONN_TEB0187_REV01!F:F,IFERROR(IF(AD918=AH918,AI918,AH918),"---"))&gt;0,"---",IFERROR(IF(AD918=AH918,AI918,AH918),"---")))),"---")</f>
        <v>#N/A</v>
      </c>
      <c r="AL918" t="str">
        <f t="shared" si="192"/>
        <v>--</v>
      </c>
      <c r="AM918">
        <f t="shared" si="193"/>
        <v>0</v>
      </c>
      <c r="AT918" t="str">
        <f t="shared" si="186"/>
        <v>SFPB_SCL</v>
      </c>
      <c r="AU918" t="str">
        <f t="shared" si="187"/>
        <v>--</v>
      </c>
    </row>
    <row r="919" spans="1:47" x14ac:dyDescent="0.25">
      <c r="A919" t="str">
        <f t="shared" si="182"/>
        <v>J14-L6</v>
      </c>
      <c r="B919" t="str">
        <f t="shared" si="183"/>
        <v>SFPB_M-DEF0</v>
      </c>
      <c r="C919" t="str">
        <f t="shared" si="184"/>
        <v>J14-SFPB_M-DEF0</v>
      </c>
      <c r="D919" t="str">
        <f t="shared" si="185"/>
        <v>J14-L6</v>
      </c>
      <c r="E919" t="s">
        <v>4511</v>
      </c>
      <c r="F919" t="s">
        <v>3505</v>
      </c>
      <c r="G919" t="s">
        <v>4444</v>
      </c>
      <c r="L919" t="s">
        <v>4026</v>
      </c>
      <c r="M919" t="s">
        <v>428</v>
      </c>
      <c r="N919">
        <v>21.648499999999999</v>
      </c>
      <c r="AA919">
        <f t="shared" si="194"/>
        <v>914</v>
      </c>
      <c r="AB919" t="str">
        <f>B2B!B916</f>
        <v>J4</v>
      </c>
      <c r="AC919" t="str">
        <f>B2B!C916</f>
        <v>D14</v>
      </c>
      <c r="AD919" t="str">
        <f t="shared" si="188"/>
        <v>J4-D14</v>
      </c>
      <c r="AE919" t="e">
        <f t="shared" si="189"/>
        <v>#N/A</v>
      </c>
      <c r="AG919" t="str">
        <f t="shared" si="190"/>
        <v>--</v>
      </c>
      <c r="AH919" t="str">
        <f t="shared" si="191"/>
        <v>--</v>
      </c>
      <c r="AI919" t="str">
        <f>IFERROR(IF(IF(AG919="--",INDEX(D:D,MATCH(AE919,INDEX(B:B,MATCH(AE919,B:B,)+1):B11433,)+MATCH(AE919,B:B,)))=AD919,VLOOKUP(AE919,B:D,3,0),IF(AG919="--",INDEX(D:D,MATCH(AE919,INDEX(B:B,MATCH(AE919,B:B,)+1):B11433,)+MATCH(AE919,B:B,)),"---")),"---")</f>
        <v>---</v>
      </c>
      <c r="AJ919" t="str">
        <f>IF(COUNTIF(CALC_CONN_TEB0187_REV01!F:F,IF(AH919&lt;&gt;"---",VLOOKUP(AD919,CALC_CONN_TEB0187_REV01!F:M,8,0),IF(IFERROR(IF(AD919=AH919,AI919,AH919),"---")="---","---",IF(COUNTIF(CALC_CONN_TEB0187_REV01!F:F,IFERROR(IF(AD919=AH919,AI919,AH919),"---"))&gt;0,"---",IFERROR(IF(AD919=AH919,AI919,AH919),"---")))))=1,IF(AH919&lt;&gt;"---",VLOOKUP(AD919,CALC_CONN_TEB0187_REV01!F:M,8,0),IF(IFERROR(IF(AD919=AH919,AI919,AH919),"---")="---","---",IF(COUNTIF(CALC_CONN_TEB0187_REV01!F:F,IFERROR(IF(AD919=AH919,AI919,AH919),"---"))&gt;0,"---",IFERROR(IF(AD919=AH919,AI919,AH919),"---")))),"---")</f>
        <v>---</v>
      </c>
      <c r="AK919" t="e">
        <f>IF(COUNTIF(CALC_CONN_TEB0187_REV01!F:F,IF(AH919&lt;&gt;"---",VLOOKUP(AD919,CALC_CONN_TEB0187_REV01!F:M,8,0),IF(IFERROR(IF(AD919=AH919,AI919,AH919),"---")="---","---",IF(COUNTIF(CALC_CONN_TEB0187_REV01!F:F,IFERROR(IF(AD919=AH919,AI919,AH919),"---"))&gt;0,"---",IFERROR(IF(AD919=AH919,AI919,AH919),"---")))))=0,IF(AH919&lt;&gt;"---",VLOOKUP(AD919,CALC_CONN_TEB0187_REV01!F:M,8,0),IF(IFERROR(IF(AD919=AH919,AI919,AH919),"---")="---","---",IF(COUNTIF(CALC_CONN_TEB0187_REV01!F:F,IFERROR(IF(AD919=AH919,AI919,AH919),"---"))&gt;0,"---",IFERROR(IF(AD919=AH919,AI919,AH919),"---")))),"---")</f>
        <v>#N/A</v>
      </c>
      <c r="AL919" t="str">
        <f t="shared" si="192"/>
        <v>--</v>
      </c>
      <c r="AM919">
        <f t="shared" si="193"/>
        <v>0</v>
      </c>
      <c r="AT919" t="str">
        <f t="shared" si="186"/>
        <v>SFPB_M-DEF0</v>
      </c>
      <c r="AU919" t="str">
        <f t="shared" si="187"/>
        <v>--</v>
      </c>
    </row>
    <row r="920" spans="1:47" x14ac:dyDescent="0.25">
      <c r="A920" t="str">
        <f t="shared" si="182"/>
        <v>J14-L7</v>
      </c>
      <c r="B920" t="str">
        <f t="shared" si="183"/>
        <v>SFPB_RS0</v>
      </c>
      <c r="C920" t="str">
        <f t="shared" si="184"/>
        <v>J14-SFPB_RS0</v>
      </c>
      <c r="D920" t="str">
        <f t="shared" si="185"/>
        <v>J14-L7</v>
      </c>
      <c r="E920" t="s">
        <v>4511</v>
      </c>
      <c r="F920" t="s">
        <v>3506</v>
      </c>
      <c r="G920" t="s">
        <v>4224</v>
      </c>
      <c r="L920" t="s">
        <v>4024</v>
      </c>
      <c r="M920" t="s">
        <v>428</v>
      </c>
      <c r="N920">
        <v>21.654499999999999</v>
      </c>
      <c r="AA920">
        <f t="shared" si="194"/>
        <v>915</v>
      </c>
      <c r="AB920" t="str">
        <f>B2B!B917</f>
        <v>J4</v>
      </c>
      <c r="AC920" t="str">
        <f>B2B!C917</f>
        <v>D15</v>
      </c>
      <c r="AD920" t="str">
        <f t="shared" si="188"/>
        <v>J4-D15</v>
      </c>
      <c r="AE920" t="e">
        <f t="shared" si="189"/>
        <v>#N/A</v>
      </c>
      <c r="AG920" t="str">
        <f t="shared" si="190"/>
        <v>--</v>
      </c>
      <c r="AH920" t="str">
        <f t="shared" si="191"/>
        <v>--</v>
      </c>
      <c r="AI920" t="str">
        <f>IFERROR(IF(IF(AG920="--",INDEX(D:D,MATCH(AE920,INDEX(B:B,MATCH(AE920,B:B,)+1):B11434,)+MATCH(AE920,B:B,)))=AD920,VLOOKUP(AE920,B:D,3,0),IF(AG920="--",INDEX(D:D,MATCH(AE920,INDEX(B:B,MATCH(AE920,B:B,)+1):B11434,)+MATCH(AE920,B:B,)),"---")),"---")</f>
        <v>---</v>
      </c>
      <c r="AJ920" t="str">
        <f>IF(COUNTIF(CALC_CONN_TEB0187_REV01!F:F,IF(AH920&lt;&gt;"---",VLOOKUP(AD920,CALC_CONN_TEB0187_REV01!F:M,8,0),IF(IFERROR(IF(AD920=AH920,AI920,AH920),"---")="---","---",IF(COUNTIF(CALC_CONN_TEB0187_REV01!F:F,IFERROR(IF(AD920=AH920,AI920,AH920),"---"))&gt;0,"---",IFERROR(IF(AD920=AH920,AI920,AH920),"---")))))=1,IF(AH920&lt;&gt;"---",VLOOKUP(AD920,CALC_CONN_TEB0187_REV01!F:M,8,0),IF(IFERROR(IF(AD920=AH920,AI920,AH920),"---")="---","---",IF(COUNTIF(CALC_CONN_TEB0187_REV01!F:F,IFERROR(IF(AD920=AH920,AI920,AH920),"---"))&gt;0,"---",IFERROR(IF(AD920=AH920,AI920,AH920),"---")))),"---")</f>
        <v>---</v>
      </c>
      <c r="AK920" t="e">
        <f>IF(COUNTIF(CALC_CONN_TEB0187_REV01!F:F,IF(AH920&lt;&gt;"---",VLOOKUP(AD920,CALC_CONN_TEB0187_REV01!F:M,8,0),IF(IFERROR(IF(AD920=AH920,AI920,AH920),"---")="---","---",IF(COUNTIF(CALC_CONN_TEB0187_REV01!F:F,IFERROR(IF(AD920=AH920,AI920,AH920),"---"))&gt;0,"---",IFERROR(IF(AD920=AH920,AI920,AH920),"---")))))=0,IF(AH920&lt;&gt;"---",VLOOKUP(AD920,CALC_CONN_TEB0187_REV01!F:M,8,0),IF(IFERROR(IF(AD920=AH920,AI920,AH920),"---")="---","---",IF(COUNTIF(CALC_CONN_TEB0187_REV01!F:F,IFERROR(IF(AD920=AH920,AI920,AH920),"---"))&gt;0,"---",IFERROR(IF(AD920=AH920,AI920,AH920),"---")))),"---")</f>
        <v>#N/A</v>
      </c>
      <c r="AL920" t="str">
        <f t="shared" si="192"/>
        <v>--</v>
      </c>
      <c r="AM920">
        <f t="shared" si="193"/>
        <v>0</v>
      </c>
      <c r="AT920" t="str">
        <f t="shared" si="186"/>
        <v>SFPB_RS0</v>
      </c>
      <c r="AU920" t="str">
        <f t="shared" si="187"/>
        <v>--</v>
      </c>
    </row>
    <row r="921" spans="1:47" x14ac:dyDescent="0.25">
      <c r="A921" t="str">
        <f t="shared" si="182"/>
        <v>J14-L8</v>
      </c>
      <c r="B921" t="str">
        <f t="shared" si="183"/>
        <v>SFPB_LOS</v>
      </c>
      <c r="C921" t="str">
        <f t="shared" si="184"/>
        <v>J14-SFPB_LOS</v>
      </c>
      <c r="D921" t="str">
        <f t="shared" si="185"/>
        <v>J14-L8</v>
      </c>
      <c r="E921" t="s">
        <v>4511</v>
      </c>
      <c r="F921" t="s">
        <v>3507</v>
      </c>
      <c r="G921" t="s">
        <v>4442</v>
      </c>
      <c r="L921" t="s">
        <v>4142</v>
      </c>
      <c r="M921" t="s">
        <v>428</v>
      </c>
      <c r="N921">
        <v>27.820799999999998</v>
      </c>
      <c r="AA921">
        <f t="shared" si="194"/>
        <v>916</v>
      </c>
      <c r="AB921" t="str">
        <f>B2B!B918</f>
        <v>J4</v>
      </c>
      <c r="AC921" t="str">
        <f>B2B!C918</f>
        <v>D16</v>
      </c>
      <c r="AD921" t="str">
        <f t="shared" si="188"/>
        <v>J4-D16</v>
      </c>
      <c r="AE921" t="e">
        <f t="shared" si="189"/>
        <v>#N/A</v>
      </c>
      <c r="AG921" t="str">
        <f t="shared" si="190"/>
        <v>--</v>
      </c>
      <c r="AH921" t="str">
        <f t="shared" si="191"/>
        <v>--</v>
      </c>
      <c r="AI921" t="str">
        <f>IFERROR(IF(IF(AG921="--",INDEX(D:D,MATCH(AE921,INDEX(B:B,MATCH(AE921,B:B,)+1):B11435,)+MATCH(AE921,B:B,)))=AD921,VLOOKUP(AE921,B:D,3,0),IF(AG921="--",INDEX(D:D,MATCH(AE921,INDEX(B:B,MATCH(AE921,B:B,)+1):B11435,)+MATCH(AE921,B:B,)),"---")),"---")</f>
        <v>---</v>
      </c>
      <c r="AJ921" t="str">
        <f>IF(COUNTIF(CALC_CONN_TEB0187_REV01!F:F,IF(AH921&lt;&gt;"---",VLOOKUP(AD921,CALC_CONN_TEB0187_REV01!F:M,8,0),IF(IFERROR(IF(AD921=AH921,AI921,AH921),"---")="---","---",IF(COUNTIF(CALC_CONN_TEB0187_REV01!F:F,IFERROR(IF(AD921=AH921,AI921,AH921),"---"))&gt;0,"---",IFERROR(IF(AD921=AH921,AI921,AH921),"---")))))=1,IF(AH921&lt;&gt;"---",VLOOKUP(AD921,CALC_CONN_TEB0187_REV01!F:M,8,0),IF(IFERROR(IF(AD921=AH921,AI921,AH921),"---")="---","---",IF(COUNTIF(CALC_CONN_TEB0187_REV01!F:F,IFERROR(IF(AD921=AH921,AI921,AH921),"---"))&gt;0,"---",IFERROR(IF(AD921=AH921,AI921,AH921),"---")))),"---")</f>
        <v>---</v>
      </c>
      <c r="AK921" t="e">
        <f>IF(COUNTIF(CALC_CONN_TEB0187_REV01!F:F,IF(AH921&lt;&gt;"---",VLOOKUP(AD921,CALC_CONN_TEB0187_REV01!F:M,8,0),IF(IFERROR(IF(AD921=AH921,AI921,AH921),"---")="---","---",IF(COUNTIF(CALC_CONN_TEB0187_REV01!F:F,IFERROR(IF(AD921=AH921,AI921,AH921),"---"))&gt;0,"---",IFERROR(IF(AD921=AH921,AI921,AH921),"---")))))=0,IF(AH921&lt;&gt;"---",VLOOKUP(AD921,CALC_CONN_TEB0187_REV01!F:M,8,0),IF(IFERROR(IF(AD921=AH921,AI921,AH921),"---")="---","---",IF(COUNTIF(CALC_CONN_TEB0187_REV01!F:F,IFERROR(IF(AD921=AH921,AI921,AH921),"---"))&gt;0,"---",IFERROR(IF(AD921=AH921,AI921,AH921),"---")))),"---")</f>
        <v>#N/A</v>
      </c>
      <c r="AL921" t="str">
        <f t="shared" si="192"/>
        <v>--</v>
      </c>
      <c r="AM921">
        <f t="shared" si="193"/>
        <v>0</v>
      </c>
      <c r="AT921" t="str">
        <f t="shared" si="186"/>
        <v>SFPB_LOS</v>
      </c>
      <c r="AU921" t="str">
        <f t="shared" si="187"/>
        <v>--</v>
      </c>
    </row>
    <row r="922" spans="1:47" x14ac:dyDescent="0.25">
      <c r="A922" t="str">
        <f t="shared" si="182"/>
        <v>J14-L9</v>
      </c>
      <c r="B922" t="str">
        <f t="shared" si="183"/>
        <v>SFPB_RS1</v>
      </c>
      <c r="C922" t="str">
        <f t="shared" si="184"/>
        <v>J14-SFPB_RS1</v>
      </c>
      <c r="D922" t="str">
        <f t="shared" si="185"/>
        <v>J14-L9</v>
      </c>
      <c r="E922" t="s">
        <v>4511</v>
      </c>
      <c r="F922" t="s">
        <v>3508</v>
      </c>
      <c r="G922" t="s">
        <v>4223</v>
      </c>
      <c r="L922" t="s">
        <v>4140</v>
      </c>
      <c r="M922" t="s">
        <v>428</v>
      </c>
      <c r="N922">
        <v>27.881399999999999</v>
      </c>
      <c r="AA922">
        <f t="shared" si="194"/>
        <v>917</v>
      </c>
      <c r="AB922" t="str">
        <f>B2B!B919</f>
        <v>J4</v>
      </c>
      <c r="AC922" t="str">
        <f>B2B!C919</f>
        <v>D17</v>
      </c>
      <c r="AD922" t="str">
        <f t="shared" si="188"/>
        <v>J4-D17</v>
      </c>
      <c r="AE922" t="e">
        <f t="shared" si="189"/>
        <v>#N/A</v>
      </c>
      <c r="AG922" t="str">
        <f t="shared" si="190"/>
        <v>--</v>
      </c>
      <c r="AH922" t="str">
        <f t="shared" si="191"/>
        <v>--</v>
      </c>
      <c r="AI922" t="str">
        <f>IFERROR(IF(IF(AG922="--",INDEX(D:D,MATCH(AE922,INDEX(B:B,MATCH(AE922,B:B,)+1):B11436,)+MATCH(AE922,B:B,)))=AD922,VLOOKUP(AE922,B:D,3,0),IF(AG922="--",INDEX(D:D,MATCH(AE922,INDEX(B:B,MATCH(AE922,B:B,)+1):B11436,)+MATCH(AE922,B:B,)),"---")),"---")</f>
        <v>---</v>
      </c>
      <c r="AJ922" t="str">
        <f>IF(COUNTIF(CALC_CONN_TEB0187_REV01!F:F,IF(AH922&lt;&gt;"---",VLOOKUP(AD922,CALC_CONN_TEB0187_REV01!F:M,8,0),IF(IFERROR(IF(AD922=AH922,AI922,AH922),"---")="---","---",IF(COUNTIF(CALC_CONN_TEB0187_REV01!F:F,IFERROR(IF(AD922=AH922,AI922,AH922),"---"))&gt;0,"---",IFERROR(IF(AD922=AH922,AI922,AH922),"---")))))=1,IF(AH922&lt;&gt;"---",VLOOKUP(AD922,CALC_CONN_TEB0187_REV01!F:M,8,0),IF(IFERROR(IF(AD922=AH922,AI922,AH922),"---")="---","---",IF(COUNTIF(CALC_CONN_TEB0187_REV01!F:F,IFERROR(IF(AD922=AH922,AI922,AH922),"---"))&gt;0,"---",IFERROR(IF(AD922=AH922,AI922,AH922),"---")))),"---")</f>
        <v>---</v>
      </c>
      <c r="AK922" t="e">
        <f>IF(COUNTIF(CALC_CONN_TEB0187_REV01!F:F,IF(AH922&lt;&gt;"---",VLOOKUP(AD922,CALC_CONN_TEB0187_REV01!F:M,8,0),IF(IFERROR(IF(AD922=AH922,AI922,AH922),"---")="---","---",IF(COUNTIF(CALC_CONN_TEB0187_REV01!F:F,IFERROR(IF(AD922=AH922,AI922,AH922),"---"))&gt;0,"---",IFERROR(IF(AD922=AH922,AI922,AH922),"---")))))=0,IF(AH922&lt;&gt;"---",VLOOKUP(AD922,CALC_CONN_TEB0187_REV01!F:M,8,0),IF(IFERROR(IF(AD922=AH922,AI922,AH922),"---")="---","---",IF(COUNTIF(CALC_CONN_TEB0187_REV01!F:F,IFERROR(IF(AD922=AH922,AI922,AH922),"---"))&gt;0,"---",IFERROR(IF(AD922=AH922,AI922,AH922),"---")))),"---")</f>
        <v>#N/A</v>
      </c>
      <c r="AL922" t="str">
        <f t="shared" si="192"/>
        <v>--</v>
      </c>
      <c r="AM922">
        <f t="shared" si="193"/>
        <v>0</v>
      </c>
      <c r="AT922" t="str">
        <f t="shared" si="186"/>
        <v>SFPB_RS1</v>
      </c>
      <c r="AU922" t="str">
        <f t="shared" si="187"/>
        <v>--</v>
      </c>
    </row>
    <row r="923" spans="1:47" x14ac:dyDescent="0.25">
      <c r="A923" t="str">
        <f t="shared" si="182"/>
        <v>J14-L10</v>
      </c>
      <c r="B923" t="str">
        <f t="shared" si="183"/>
        <v>GND</v>
      </c>
      <c r="C923" t="str">
        <f t="shared" si="184"/>
        <v>J14-GND</v>
      </c>
      <c r="D923" t="str">
        <f t="shared" si="185"/>
        <v>J14-L10</v>
      </c>
      <c r="E923" t="s">
        <v>4511</v>
      </c>
      <c r="F923" t="s">
        <v>3509</v>
      </c>
      <c r="G923" t="s">
        <v>433</v>
      </c>
      <c r="L923" t="s">
        <v>4518</v>
      </c>
      <c r="M923" t="s">
        <v>428</v>
      </c>
      <c r="N923">
        <v>23.641300000000001</v>
      </c>
      <c r="AA923">
        <f t="shared" si="194"/>
        <v>918</v>
      </c>
      <c r="AB923" t="str">
        <f>B2B!B920</f>
        <v>J4</v>
      </c>
      <c r="AC923" t="str">
        <f>B2B!C920</f>
        <v>D18</v>
      </c>
      <c r="AD923" t="str">
        <f t="shared" si="188"/>
        <v>J4-D18</v>
      </c>
      <c r="AE923" t="e">
        <f t="shared" si="189"/>
        <v>#N/A</v>
      </c>
      <c r="AG923" t="str">
        <f t="shared" si="190"/>
        <v>--</v>
      </c>
      <c r="AH923" t="str">
        <f t="shared" si="191"/>
        <v>--</v>
      </c>
      <c r="AI923" t="str">
        <f>IFERROR(IF(IF(AG923="--",INDEX(D:D,MATCH(AE923,INDEX(B:B,MATCH(AE923,B:B,)+1):B11437,)+MATCH(AE923,B:B,)))=AD923,VLOOKUP(AE923,B:D,3,0),IF(AG923="--",INDEX(D:D,MATCH(AE923,INDEX(B:B,MATCH(AE923,B:B,)+1):B11437,)+MATCH(AE923,B:B,)),"---")),"---")</f>
        <v>---</v>
      </c>
      <c r="AJ923" t="str">
        <f>IF(COUNTIF(CALC_CONN_TEB0187_REV01!F:F,IF(AH923&lt;&gt;"---",VLOOKUP(AD923,CALC_CONN_TEB0187_REV01!F:M,8,0),IF(IFERROR(IF(AD923=AH923,AI923,AH923),"---")="---","---",IF(COUNTIF(CALC_CONN_TEB0187_REV01!F:F,IFERROR(IF(AD923=AH923,AI923,AH923),"---"))&gt;0,"---",IFERROR(IF(AD923=AH923,AI923,AH923),"---")))))=1,IF(AH923&lt;&gt;"---",VLOOKUP(AD923,CALC_CONN_TEB0187_REV01!F:M,8,0),IF(IFERROR(IF(AD923=AH923,AI923,AH923),"---")="---","---",IF(COUNTIF(CALC_CONN_TEB0187_REV01!F:F,IFERROR(IF(AD923=AH923,AI923,AH923),"---"))&gt;0,"---",IFERROR(IF(AD923=AH923,AI923,AH923),"---")))),"---")</f>
        <v>---</v>
      </c>
      <c r="AK923" t="e">
        <f>IF(COUNTIF(CALC_CONN_TEB0187_REV01!F:F,IF(AH923&lt;&gt;"---",VLOOKUP(AD923,CALC_CONN_TEB0187_REV01!F:M,8,0),IF(IFERROR(IF(AD923=AH923,AI923,AH923),"---")="---","---",IF(COUNTIF(CALC_CONN_TEB0187_REV01!F:F,IFERROR(IF(AD923=AH923,AI923,AH923),"---"))&gt;0,"---",IFERROR(IF(AD923=AH923,AI923,AH923),"---")))))=0,IF(AH923&lt;&gt;"---",VLOOKUP(AD923,CALC_CONN_TEB0187_REV01!F:M,8,0),IF(IFERROR(IF(AD923=AH923,AI923,AH923),"---")="---","---",IF(COUNTIF(CALC_CONN_TEB0187_REV01!F:F,IFERROR(IF(AD923=AH923,AI923,AH923),"---"))&gt;0,"---",IFERROR(IF(AD923=AH923,AI923,AH923),"---")))),"---")</f>
        <v>#N/A</v>
      </c>
      <c r="AL923" t="str">
        <f t="shared" si="192"/>
        <v>--</v>
      </c>
      <c r="AM923">
        <f t="shared" si="193"/>
        <v>0</v>
      </c>
      <c r="AT923">
        <f t="shared" si="186"/>
        <v>0</v>
      </c>
      <c r="AU923">
        <f t="shared" si="187"/>
        <v>0</v>
      </c>
    </row>
    <row r="924" spans="1:47" x14ac:dyDescent="0.25">
      <c r="A924" t="str">
        <f t="shared" si="182"/>
        <v>J14-L11</v>
      </c>
      <c r="B924" t="str">
        <f t="shared" si="183"/>
        <v>GND</v>
      </c>
      <c r="C924" t="str">
        <f t="shared" si="184"/>
        <v>J14-GND</v>
      </c>
      <c r="D924" t="str">
        <f t="shared" si="185"/>
        <v>J14-L11</v>
      </c>
      <c r="E924" t="s">
        <v>4511</v>
      </c>
      <c r="F924" t="s">
        <v>3510</v>
      </c>
      <c r="G924" t="s">
        <v>433</v>
      </c>
      <c r="L924" t="s">
        <v>3881</v>
      </c>
      <c r="M924" t="s">
        <v>428</v>
      </c>
      <c r="N924">
        <v>90.281499999999994</v>
      </c>
      <c r="AA924">
        <f t="shared" si="194"/>
        <v>919</v>
      </c>
      <c r="AB924" t="str">
        <f>B2B!B921</f>
        <v>J4</v>
      </c>
      <c r="AC924" t="str">
        <f>B2B!C921</f>
        <v>D19</v>
      </c>
      <c r="AD924" t="str">
        <f t="shared" si="188"/>
        <v>J4-D19</v>
      </c>
      <c r="AE924" t="e">
        <f t="shared" si="189"/>
        <v>#N/A</v>
      </c>
      <c r="AG924" t="str">
        <f t="shared" si="190"/>
        <v>--</v>
      </c>
      <c r="AH924" t="str">
        <f t="shared" si="191"/>
        <v>--</v>
      </c>
      <c r="AI924" t="str">
        <f>IFERROR(IF(IF(AG924="--",INDEX(D:D,MATCH(AE924,INDEX(B:B,MATCH(AE924,B:B,)+1):B11438,)+MATCH(AE924,B:B,)))=AD924,VLOOKUP(AE924,B:D,3,0),IF(AG924="--",INDEX(D:D,MATCH(AE924,INDEX(B:B,MATCH(AE924,B:B,)+1):B11438,)+MATCH(AE924,B:B,)),"---")),"---")</f>
        <v>---</v>
      </c>
      <c r="AJ924" t="str">
        <f>IF(COUNTIF(CALC_CONN_TEB0187_REV01!F:F,IF(AH924&lt;&gt;"---",VLOOKUP(AD924,CALC_CONN_TEB0187_REV01!F:M,8,0),IF(IFERROR(IF(AD924=AH924,AI924,AH924),"---")="---","---",IF(COUNTIF(CALC_CONN_TEB0187_REV01!F:F,IFERROR(IF(AD924=AH924,AI924,AH924),"---"))&gt;0,"---",IFERROR(IF(AD924=AH924,AI924,AH924),"---")))))=1,IF(AH924&lt;&gt;"---",VLOOKUP(AD924,CALC_CONN_TEB0187_REV01!F:M,8,0),IF(IFERROR(IF(AD924=AH924,AI924,AH924),"---")="---","---",IF(COUNTIF(CALC_CONN_TEB0187_REV01!F:F,IFERROR(IF(AD924=AH924,AI924,AH924),"---"))&gt;0,"---",IFERROR(IF(AD924=AH924,AI924,AH924),"---")))),"---")</f>
        <v>---</v>
      </c>
      <c r="AK924" t="e">
        <f>IF(COUNTIF(CALC_CONN_TEB0187_REV01!F:F,IF(AH924&lt;&gt;"---",VLOOKUP(AD924,CALC_CONN_TEB0187_REV01!F:M,8,0),IF(IFERROR(IF(AD924=AH924,AI924,AH924),"---")="---","---",IF(COUNTIF(CALC_CONN_TEB0187_REV01!F:F,IFERROR(IF(AD924=AH924,AI924,AH924),"---"))&gt;0,"---",IFERROR(IF(AD924=AH924,AI924,AH924),"---")))))=0,IF(AH924&lt;&gt;"---",VLOOKUP(AD924,CALC_CONN_TEB0187_REV01!F:M,8,0),IF(IFERROR(IF(AD924=AH924,AI924,AH924),"---")="---","---",IF(COUNTIF(CALC_CONN_TEB0187_REV01!F:F,IFERROR(IF(AD924=AH924,AI924,AH924),"---"))&gt;0,"---",IFERROR(IF(AD924=AH924,AI924,AH924),"---")))),"---")</f>
        <v>#N/A</v>
      </c>
      <c r="AL924" t="str">
        <f t="shared" si="192"/>
        <v>--</v>
      </c>
      <c r="AM924">
        <f t="shared" si="193"/>
        <v>0</v>
      </c>
      <c r="AT924">
        <f t="shared" si="186"/>
        <v>0</v>
      </c>
      <c r="AU924">
        <f t="shared" si="187"/>
        <v>0</v>
      </c>
    </row>
    <row r="925" spans="1:47" x14ac:dyDescent="0.25">
      <c r="A925" t="str">
        <f t="shared" si="182"/>
        <v>J14-L12</v>
      </c>
      <c r="B925" t="str">
        <f t="shared" si="183"/>
        <v>SFPB_RD_N</v>
      </c>
      <c r="C925" t="str">
        <f t="shared" si="184"/>
        <v>J14-SFPB_RD_N</v>
      </c>
      <c r="D925" t="str">
        <f t="shared" si="185"/>
        <v>J14-L12</v>
      </c>
      <c r="E925" t="s">
        <v>4511</v>
      </c>
      <c r="F925" t="s">
        <v>4519</v>
      </c>
      <c r="G925" t="s">
        <v>3877</v>
      </c>
      <c r="L925" t="s">
        <v>4520</v>
      </c>
      <c r="M925" t="s">
        <v>428</v>
      </c>
      <c r="N925">
        <v>12.532400000000001</v>
      </c>
      <c r="AA925">
        <f t="shared" si="194"/>
        <v>920</v>
      </c>
      <c r="AB925" t="str">
        <f>B2B!B922</f>
        <v>J4</v>
      </c>
      <c r="AC925" t="str">
        <f>B2B!C922</f>
        <v>D20</v>
      </c>
      <c r="AD925" t="str">
        <f t="shared" si="188"/>
        <v>J4-D20</v>
      </c>
      <c r="AE925" t="e">
        <f t="shared" si="189"/>
        <v>#N/A</v>
      </c>
      <c r="AG925" t="str">
        <f t="shared" si="190"/>
        <v>--</v>
      </c>
      <c r="AH925" t="str">
        <f t="shared" si="191"/>
        <v>--</v>
      </c>
      <c r="AI925" t="str">
        <f>IFERROR(IF(IF(AG925="--",INDEX(D:D,MATCH(AE925,INDEX(B:B,MATCH(AE925,B:B,)+1):B11439,)+MATCH(AE925,B:B,)))=AD925,VLOOKUP(AE925,B:D,3,0),IF(AG925="--",INDEX(D:D,MATCH(AE925,INDEX(B:B,MATCH(AE925,B:B,)+1):B11439,)+MATCH(AE925,B:B,)),"---")),"---")</f>
        <v>---</v>
      </c>
      <c r="AJ925" t="str">
        <f>IF(COUNTIF(CALC_CONN_TEB0187_REV01!F:F,IF(AH925&lt;&gt;"---",VLOOKUP(AD925,CALC_CONN_TEB0187_REV01!F:M,8,0),IF(IFERROR(IF(AD925=AH925,AI925,AH925),"---")="---","---",IF(COUNTIF(CALC_CONN_TEB0187_REV01!F:F,IFERROR(IF(AD925=AH925,AI925,AH925),"---"))&gt;0,"---",IFERROR(IF(AD925=AH925,AI925,AH925),"---")))))=1,IF(AH925&lt;&gt;"---",VLOOKUP(AD925,CALC_CONN_TEB0187_REV01!F:M,8,0),IF(IFERROR(IF(AD925=AH925,AI925,AH925),"---")="---","---",IF(COUNTIF(CALC_CONN_TEB0187_REV01!F:F,IFERROR(IF(AD925=AH925,AI925,AH925),"---"))&gt;0,"---",IFERROR(IF(AD925=AH925,AI925,AH925),"---")))),"---")</f>
        <v>---</v>
      </c>
      <c r="AK925" t="e">
        <f>IF(COUNTIF(CALC_CONN_TEB0187_REV01!F:F,IF(AH925&lt;&gt;"---",VLOOKUP(AD925,CALC_CONN_TEB0187_REV01!F:M,8,0),IF(IFERROR(IF(AD925=AH925,AI925,AH925),"---")="---","---",IF(COUNTIF(CALC_CONN_TEB0187_REV01!F:F,IFERROR(IF(AD925=AH925,AI925,AH925),"---"))&gt;0,"---",IFERROR(IF(AD925=AH925,AI925,AH925),"---")))))=0,IF(AH925&lt;&gt;"---",VLOOKUP(AD925,CALC_CONN_TEB0187_REV01!F:M,8,0),IF(IFERROR(IF(AD925=AH925,AI925,AH925),"---")="---","---",IF(COUNTIF(CALC_CONN_TEB0187_REV01!F:F,IFERROR(IF(AD925=AH925,AI925,AH925),"---"))&gt;0,"---",IFERROR(IF(AD925=AH925,AI925,AH925),"---")))),"---")</f>
        <v>#N/A</v>
      </c>
      <c r="AL925" t="str">
        <f t="shared" si="192"/>
        <v>--</v>
      </c>
      <c r="AM925">
        <f t="shared" si="193"/>
        <v>0</v>
      </c>
      <c r="AT925" t="str">
        <f t="shared" si="186"/>
        <v>SFPB_RD_N</v>
      </c>
      <c r="AU925" t="str">
        <f t="shared" si="187"/>
        <v>--</v>
      </c>
    </row>
    <row r="926" spans="1:47" x14ac:dyDescent="0.25">
      <c r="A926" t="str">
        <f t="shared" si="182"/>
        <v>J14-L13</v>
      </c>
      <c r="B926" t="str">
        <f t="shared" si="183"/>
        <v>SFPB_RD_P</v>
      </c>
      <c r="C926" t="str">
        <f t="shared" si="184"/>
        <v>J14-SFPB_RD_P</v>
      </c>
      <c r="D926" t="str">
        <f t="shared" si="185"/>
        <v>J14-L13</v>
      </c>
      <c r="E926" t="s">
        <v>4511</v>
      </c>
      <c r="F926" t="s">
        <v>4521</v>
      </c>
      <c r="G926" t="s">
        <v>3875</v>
      </c>
      <c r="L926" t="s">
        <v>3883</v>
      </c>
      <c r="M926" t="s">
        <v>428</v>
      </c>
      <c r="N926">
        <v>90.941199999999995</v>
      </c>
      <c r="AA926">
        <f t="shared" si="194"/>
        <v>921</v>
      </c>
      <c r="AB926" t="str">
        <f>B2B!B923</f>
        <v>J4</v>
      </c>
      <c r="AC926" t="str">
        <f>B2B!C923</f>
        <v>D21</v>
      </c>
      <c r="AD926" t="str">
        <f t="shared" si="188"/>
        <v>J4-D21</v>
      </c>
      <c r="AE926" t="e">
        <f t="shared" si="189"/>
        <v>#N/A</v>
      </c>
      <c r="AG926" t="str">
        <f t="shared" si="190"/>
        <v>--</v>
      </c>
      <c r="AH926" t="str">
        <f t="shared" si="191"/>
        <v>--</v>
      </c>
      <c r="AI926" t="str">
        <f>IFERROR(IF(IF(AG926="--",INDEX(D:D,MATCH(AE926,INDEX(B:B,MATCH(AE926,B:B,)+1):B11440,)+MATCH(AE926,B:B,)))=AD926,VLOOKUP(AE926,B:D,3,0),IF(AG926="--",INDEX(D:D,MATCH(AE926,INDEX(B:B,MATCH(AE926,B:B,)+1):B11440,)+MATCH(AE926,B:B,)),"---")),"---")</f>
        <v>---</v>
      </c>
      <c r="AJ926" t="str">
        <f>IF(COUNTIF(CALC_CONN_TEB0187_REV01!F:F,IF(AH926&lt;&gt;"---",VLOOKUP(AD926,CALC_CONN_TEB0187_REV01!F:M,8,0),IF(IFERROR(IF(AD926=AH926,AI926,AH926),"---")="---","---",IF(COUNTIF(CALC_CONN_TEB0187_REV01!F:F,IFERROR(IF(AD926=AH926,AI926,AH926),"---"))&gt;0,"---",IFERROR(IF(AD926=AH926,AI926,AH926),"---")))))=1,IF(AH926&lt;&gt;"---",VLOOKUP(AD926,CALC_CONN_TEB0187_REV01!F:M,8,0),IF(IFERROR(IF(AD926=AH926,AI926,AH926),"---")="---","---",IF(COUNTIF(CALC_CONN_TEB0187_REV01!F:F,IFERROR(IF(AD926=AH926,AI926,AH926),"---"))&gt;0,"---",IFERROR(IF(AD926=AH926,AI926,AH926),"---")))),"---")</f>
        <v>---</v>
      </c>
      <c r="AK926" t="e">
        <f>IF(COUNTIF(CALC_CONN_TEB0187_REV01!F:F,IF(AH926&lt;&gt;"---",VLOOKUP(AD926,CALC_CONN_TEB0187_REV01!F:M,8,0),IF(IFERROR(IF(AD926=AH926,AI926,AH926),"---")="---","---",IF(COUNTIF(CALC_CONN_TEB0187_REV01!F:F,IFERROR(IF(AD926=AH926,AI926,AH926),"---"))&gt;0,"---",IFERROR(IF(AD926=AH926,AI926,AH926),"---")))))=0,IF(AH926&lt;&gt;"---",VLOOKUP(AD926,CALC_CONN_TEB0187_REV01!F:M,8,0),IF(IFERROR(IF(AD926=AH926,AI926,AH926),"---")="---","---",IF(COUNTIF(CALC_CONN_TEB0187_REV01!F:F,IFERROR(IF(AD926=AH926,AI926,AH926),"---"))&gt;0,"---",IFERROR(IF(AD926=AH926,AI926,AH926),"---")))),"---")</f>
        <v>#N/A</v>
      </c>
      <c r="AL926" t="str">
        <f t="shared" si="192"/>
        <v>--</v>
      </c>
      <c r="AM926">
        <f t="shared" si="193"/>
        <v>0</v>
      </c>
      <c r="AT926" t="str">
        <f t="shared" si="186"/>
        <v>SFPB_RD_P</v>
      </c>
      <c r="AU926" t="str">
        <f t="shared" si="187"/>
        <v>--</v>
      </c>
    </row>
    <row r="927" spans="1:47" x14ac:dyDescent="0.25">
      <c r="A927" t="str">
        <f t="shared" si="182"/>
        <v>J14-L14</v>
      </c>
      <c r="B927" t="str">
        <f t="shared" si="183"/>
        <v>GND</v>
      </c>
      <c r="C927" t="str">
        <f t="shared" si="184"/>
        <v>J14-GND</v>
      </c>
      <c r="D927" t="str">
        <f t="shared" si="185"/>
        <v>J14-L14</v>
      </c>
      <c r="E927" t="s">
        <v>4511</v>
      </c>
      <c r="F927" t="s">
        <v>4522</v>
      </c>
      <c r="G927" t="s">
        <v>433</v>
      </c>
      <c r="L927" t="s">
        <v>4523</v>
      </c>
      <c r="M927" t="s">
        <v>428</v>
      </c>
      <c r="N927">
        <v>13.0937</v>
      </c>
      <c r="AA927">
        <f t="shared" si="194"/>
        <v>922</v>
      </c>
      <c r="AB927" t="str">
        <f>B2B!B924</f>
        <v>J4</v>
      </c>
      <c r="AC927" t="str">
        <f>B2B!C924</f>
        <v>D22</v>
      </c>
      <c r="AD927" t="str">
        <f t="shared" si="188"/>
        <v>J4-D22</v>
      </c>
      <c r="AE927" t="e">
        <f t="shared" si="189"/>
        <v>#N/A</v>
      </c>
      <c r="AG927" t="str">
        <f t="shared" si="190"/>
        <v>--</v>
      </c>
      <c r="AH927" t="str">
        <f t="shared" si="191"/>
        <v>--</v>
      </c>
      <c r="AI927" t="str">
        <f>IFERROR(IF(IF(AG927="--",INDEX(D:D,MATCH(AE927,INDEX(B:B,MATCH(AE927,B:B,)+1):B11441,)+MATCH(AE927,B:B,)))=AD927,VLOOKUP(AE927,B:D,3,0),IF(AG927="--",INDEX(D:D,MATCH(AE927,INDEX(B:B,MATCH(AE927,B:B,)+1):B11441,)+MATCH(AE927,B:B,)),"---")),"---")</f>
        <v>---</v>
      </c>
      <c r="AJ927" t="str">
        <f>IF(COUNTIF(CALC_CONN_TEB0187_REV01!F:F,IF(AH927&lt;&gt;"---",VLOOKUP(AD927,CALC_CONN_TEB0187_REV01!F:M,8,0),IF(IFERROR(IF(AD927=AH927,AI927,AH927),"---")="---","---",IF(COUNTIF(CALC_CONN_TEB0187_REV01!F:F,IFERROR(IF(AD927=AH927,AI927,AH927),"---"))&gt;0,"---",IFERROR(IF(AD927=AH927,AI927,AH927),"---")))))=1,IF(AH927&lt;&gt;"---",VLOOKUP(AD927,CALC_CONN_TEB0187_REV01!F:M,8,0),IF(IFERROR(IF(AD927=AH927,AI927,AH927),"---")="---","---",IF(COUNTIF(CALC_CONN_TEB0187_REV01!F:F,IFERROR(IF(AD927=AH927,AI927,AH927),"---"))&gt;0,"---",IFERROR(IF(AD927=AH927,AI927,AH927),"---")))),"---")</f>
        <v>---</v>
      </c>
      <c r="AK927" t="e">
        <f>IF(COUNTIF(CALC_CONN_TEB0187_REV01!F:F,IF(AH927&lt;&gt;"---",VLOOKUP(AD927,CALC_CONN_TEB0187_REV01!F:M,8,0),IF(IFERROR(IF(AD927=AH927,AI927,AH927),"---")="---","---",IF(COUNTIF(CALC_CONN_TEB0187_REV01!F:F,IFERROR(IF(AD927=AH927,AI927,AH927),"---"))&gt;0,"---",IFERROR(IF(AD927=AH927,AI927,AH927),"---")))))=0,IF(AH927&lt;&gt;"---",VLOOKUP(AD927,CALC_CONN_TEB0187_REV01!F:M,8,0),IF(IFERROR(IF(AD927=AH927,AI927,AH927),"---")="---","---",IF(COUNTIF(CALC_CONN_TEB0187_REV01!F:F,IFERROR(IF(AD927=AH927,AI927,AH927),"---"))&gt;0,"---",IFERROR(IF(AD927=AH927,AI927,AH927),"---")))),"---")</f>
        <v>#N/A</v>
      </c>
      <c r="AL927" t="str">
        <f t="shared" si="192"/>
        <v>--</v>
      </c>
      <c r="AM927">
        <f t="shared" si="193"/>
        <v>0</v>
      </c>
      <c r="AT927">
        <f t="shared" si="186"/>
        <v>0</v>
      </c>
      <c r="AU927">
        <f t="shared" si="187"/>
        <v>0</v>
      </c>
    </row>
    <row r="928" spans="1:47" x14ac:dyDescent="0.25">
      <c r="A928" t="str">
        <f t="shared" si="182"/>
        <v>J14-L15</v>
      </c>
      <c r="B928" t="str">
        <f t="shared" si="183"/>
        <v>NetC354_1</v>
      </c>
      <c r="C928" t="str">
        <f t="shared" si="184"/>
        <v>J14-NetC354_1</v>
      </c>
      <c r="D928" t="str">
        <f t="shared" si="185"/>
        <v>J14-L15</v>
      </c>
      <c r="E928" t="s">
        <v>4511</v>
      </c>
      <c r="F928" t="s">
        <v>4524</v>
      </c>
      <c r="G928" t="s">
        <v>4250</v>
      </c>
      <c r="L928" t="s">
        <v>3885</v>
      </c>
      <c r="M928" t="s">
        <v>428</v>
      </c>
      <c r="N928">
        <v>88.231700000000004</v>
      </c>
      <c r="AA928">
        <f t="shared" si="194"/>
        <v>923</v>
      </c>
      <c r="AB928" t="str">
        <f>B2B!B925</f>
        <v>J4</v>
      </c>
      <c r="AC928" t="str">
        <f>B2B!C925</f>
        <v>D23</v>
      </c>
      <c r="AD928" t="str">
        <f t="shared" si="188"/>
        <v>J4-D23</v>
      </c>
      <c r="AE928" t="e">
        <f t="shared" si="189"/>
        <v>#N/A</v>
      </c>
      <c r="AG928" t="str">
        <f t="shared" si="190"/>
        <v>--</v>
      </c>
      <c r="AH928" t="str">
        <f t="shared" si="191"/>
        <v>--</v>
      </c>
      <c r="AI928" t="str">
        <f>IFERROR(IF(IF(AG928="--",INDEX(D:D,MATCH(AE928,INDEX(B:B,MATCH(AE928,B:B,)+1):B11442,)+MATCH(AE928,B:B,)))=AD928,VLOOKUP(AE928,B:D,3,0),IF(AG928="--",INDEX(D:D,MATCH(AE928,INDEX(B:B,MATCH(AE928,B:B,)+1):B11442,)+MATCH(AE928,B:B,)),"---")),"---")</f>
        <v>---</v>
      </c>
      <c r="AJ928" t="str">
        <f>IF(COUNTIF(CALC_CONN_TEB0187_REV01!F:F,IF(AH928&lt;&gt;"---",VLOOKUP(AD928,CALC_CONN_TEB0187_REV01!F:M,8,0),IF(IFERROR(IF(AD928=AH928,AI928,AH928),"---")="---","---",IF(COUNTIF(CALC_CONN_TEB0187_REV01!F:F,IFERROR(IF(AD928=AH928,AI928,AH928),"---"))&gt;0,"---",IFERROR(IF(AD928=AH928,AI928,AH928),"---")))))=1,IF(AH928&lt;&gt;"---",VLOOKUP(AD928,CALC_CONN_TEB0187_REV01!F:M,8,0),IF(IFERROR(IF(AD928=AH928,AI928,AH928),"---")="---","---",IF(COUNTIF(CALC_CONN_TEB0187_REV01!F:F,IFERROR(IF(AD928=AH928,AI928,AH928),"---"))&gt;0,"---",IFERROR(IF(AD928=AH928,AI928,AH928),"---")))),"---")</f>
        <v>---</v>
      </c>
      <c r="AK928" t="e">
        <f>IF(COUNTIF(CALC_CONN_TEB0187_REV01!F:F,IF(AH928&lt;&gt;"---",VLOOKUP(AD928,CALC_CONN_TEB0187_REV01!F:M,8,0),IF(IFERROR(IF(AD928=AH928,AI928,AH928),"---")="---","---",IF(COUNTIF(CALC_CONN_TEB0187_REV01!F:F,IFERROR(IF(AD928=AH928,AI928,AH928),"---"))&gt;0,"---",IFERROR(IF(AD928=AH928,AI928,AH928),"---")))))=0,IF(AH928&lt;&gt;"---",VLOOKUP(AD928,CALC_CONN_TEB0187_REV01!F:M,8,0),IF(IFERROR(IF(AD928=AH928,AI928,AH928),"---")="---","---",IF(COUNTIF(CALC_CONN_TEB0187_REV01!F:F,IFERROR(IF(AD928=AH928,AI928,AH928),"---"))&gt;0,"---",IFERROR(IF(AD928=AH928,AI928,AH928),"---")))),"---")</f>
        <v>#N/A</v>
      </c>
      <c r="AL928" t="str">
        <f t="shared" si="192"/>
        <v>--</v>
      </c>
      <c r="AM928">
        <f t="shared" si="193"/>
        <v>0</v>
      </c>
      <c r="AT928" t="str">
        <f t="shared" si="186"/>
        <v>NetC354_1</v>
      </c>
      <c r="AU928" t="str">
        <f t="shared" si="187"/>
        <v>--</v>
      </c>
    </row>
    <row r="929" spans="1:47" x14ac:dyDescent="0.25">
      <c r="A929" t="str">
        <f t="shared" si="182"/>
        <v>J14-L16</v>
      </c>
      <c r="B929" t="str">
        <f t="shared" si="183"/>
        <v>NetC352_2</v>
      </c>
      <c r="C929" t="str">
        <f t="shared" si="184"/>
        <v>J14-NetC352_2</v>
      </c>
      <c r="D929" t="str">
        <f t="shared" si="185"/>
        <v>J14-L16</v>
      </c>
      <c r="E929" t="s">
        <v>4511</v>
      </c>
      <c r="F929" t="s">
        <v>4525</v>
      </c>
      <c r="G929" t="s">
        <v>4249</v>
      </c>
      <c r="L929" t="s">
        <v>4526</v>
      </c>
      <c r="M929" t="s">
        <v>428</v>
      </c>
      <c r="N929">
        <v>5.7488000000000001</v>
      </c>
      <c r="AA929">
        <f t="shared" si="194"/>
        <v>924</v>
      </c>
      <c r="AB929" t="str">
        <f>B2B!B926</f>
        <v>J4</v>
      </c>
      <c r="AC929" t="str">
        <f>B2B!C926</f>
        <v>D24</v>
      </c>
      <c r="AD929" t="str">
        <f t="shared" si="188"/>
        <v>J4-D24</v>
      </c>
      <c r="AE929" t="e">
        <f t="shared" si="189"/>
        <v>#N/A</v>
      </c>
      <c r="AG929" t="str">
        <f t="shared" si="190"/>
        <v>--</v>
      </c>
      <c r="AH929" t="str">
        <f t="shared" si="191"/>
        <v>--</v>
      </c>
      <c r="AI929" t="str">
        <f>IFERROR(IF(IF(AG929="--",INDEX(D:D,MATCH(AE929,INDEX(B:B,MATCH(AE929,B:B,)+1):B11443,)+MATCH(AE929,B:B,)))=AD929,VLOOKUP(AE929,B:D,3,0),IF(AG929="--",INDEX(D:D,MATCH(AE929,INDEX(B:B,MATCH(AE929,B:B,)+1):B11443,)+MATCH(AE929,B:B,)),"---")),"---")</f>
        <v>---</v>
      </c>
      <c r="AJ929" t="str">
        <f>IF(COUNTIF(CALC_CONN_TEB0187_REV01!F:F,IF(AH929&lt;&gt;"---",VLOOKUP(AD929,CALC_CONN_TEB0187_REV01!F:M,8,0),IF(IFERROR(IF(AD929=AH929,AI929,AH929),"---")="---","---",IF(COUNTIF(CALC_CONN_TEB0187_REV01!F:F,IFERROR(IF(AD929=AH929,AI929,AH929),"---"))&gt;0,"---",IFERROR(IF(AD929=AH929,AI929,AH929),"---")))))=1,IF(AH929&lt;&gt;"---",VLOOKUP(AD929,CALC_CONN_TEB0187_REV01!F:M,8,0),IF(IFERROR(IF(AD929=AH929,AI929,AH929),"---")="---","---",IF(COUNTIF(CALC_CONN_TEB0187_REV01!F:F,IFERROR(IF(AD929=AH929,AI929,AH929),"---"))&gt;0,"---",IFERROR(IF(AD929=AH929,AI929,AH929),"---")))),"---")</f>
        <v>---</v>
      </c>
      <c r="AK929" t="e">
        <f>IF(COUNTIF(CALC_CONN_TEB0187_REV01!F:F,IF(AH929&lt;&gt;"---",VLOOKUP(AD929,CALC_CONN_TEB0187_REV01!F:M,8,0),IF(IFERROR(IF(AD929=AH929,AI929,AH929),"---")="---","---",IF(COUNTIF(CALC_CONN_TEB0187_REV01!F:F,IFERROR(IF(AD929=AH929,AI929,AH929),"---"))&gt;0,"---",IFERROR(IF(AD929=AH929,AI929,AH929),"---")))))=0,IF(AH929&lt;&gt;"---",VLOOKUP(AD929,CALC_CONN_TEB0187_REV01!F:M,8,0),IF(IFERROR(IF(AD929=AH929,AI929,AH929),"---")="---","---",IF(COUNTIF(CALC_CONN_TEB0187_REV01!F:F,IFERROR(IF(AD929=AH929,AI929,AH929),"---"))&gt;0,"---",IFERROR(IF(AD929=AH929,AI929,AH929),"---")))),"---")</f>
        <v>#N/A</v>
      </c>
      <c r="AL929" t="str">
        <f t="shared" si="192"/>
        <v>--</v>
      </c>
      <c r="AM929">
        <f t="shared" si="193"/>
        <v>0</v>
      </c>
      <c r="AT929" t="str">
        <f t="shared" si="186"/>
        <v>NetC352_2</v>
      </c>
      <c r="AU929" t="str">
        <f t="shared" si="187"/>
        <v>--</v>
      </c>
    </row>
    <row r="930" spans="1:47" x14ac:dyDescent="0.25">
      <c r="A930" t="str">
        <f t="shared" si="182"/>
        <v>J14-L17</v>
      </c>
      <c r="B930" t="str">
        <f t="shared" si="183"/>
        <v>GND</v>
      </c>
      <c r="C930" t="str">
        <f t="shared" si="184"/>
        <v>J14-GND</v>
      </c>
      <c r="D930" t="str">
        <f t="shared" si="185"/>
        <v>J14-L17</v>
      </c>
      <c r="E930" t="s">
        <v>4511</v>
      </c>
      <c r="F930" t="s">
        <v>4527</v>
      </c>
      <c r="G930" t="s">
        <v>433</v>
      </c>
      <c r="L930" t="s">
        <v>3887</v>
      </c>
      <c r="M930" t="s">
        <v>428</v>
      </c>
      <c r="N930">
        <v>89.8977</v>
      </c>
      <c r="AA930">
        <f t="shared" si="194"/>
        <v>925</v>
      </c>
      <c r="AB930" t="str">
        <f>B2B!B927</f>
        <v>J4</v>
      </c>
      <c r="AC930" t="str">
        <f>B2B!C927</f>
        <v>D25</v>
      </c>
      <c r="AD930" t="str">
        <f t="shared" si="188"/>
        <v>J4-D25</v>
      </c>
      <c r="AE930" t="e">
        <f t="shared" si="189"/>
        <v>#N/A</v>
      </c>
      <c r="AG930" t="str">
        <f t="shared" si="190"/>
        <v>--</v>
      </c>
      <c r="AH930" t="str">
        <f t="shared" si="191"/>
        <v>--</v>
      </c>
      <c r="AI930" t="str">
        <f>IFERROR(IF(IF(AG930="--",INDEX(D:D,MATCH(AE930,INDEX(B:B,MATCH(AE930,B:B,)+1):B11444,)+MATCH(AE930,B:B,)))=AD930,VLOOKUP(AE930,B:D,3,0),IF(AG930="--",INDEX(D:D,MATCH(AE930,INDEX(B:B,MATCH(AE930,B:B,)+1):B11444,)+MATCH(AE930,B:B,)),"---")),"---")</f>
        <v>---</v>
      </c>
      <c r="AJ930" t="str">
        <f>IF(COUNTIF(CALC_CONN_TEB0187_REV01!F:F,IF(AH930&lt;&gt;"---",VLOOKUP(AD930,CALC_CONN_TEB0187_REV01!F:M,8,0),IF(IFERROR(IF(AD930=AH930,AI930,AH930),"---")="---","---",IF(COUNTIF(CALC_CONN_TEB0187_REV01!F:F,IFERROR(IF(AD930=AH930,AI930,AH930),"---"))&gt;0,"---",IFERROR(IF(AD930=AH930,AI930,AH930),"---")))))=1,IF(AH930&lt;&gt;"---",VLOOKUP(AD930,CALC_CONN_TEB0187_REV01!F:M,8,0),IF(IFERROR(IF(AD930=AH930,AI930,AH930),"---")="---","---",IF(COUNTIF(CALC_CONN_TEB0187_REV01!F:F,IFERROR(IF(AD930=AH930,AI930,AH930),"---"))&gt;0,"---",IFERROR(IF(AD930=AH930,AI930,AH930),"---")))),"---")</f>
        <v>---</v>
      </c>
      <c r="AK930" t="e">
        <f>IF(COUNTIF(CALC_CONN_TEB0187_REV01!F:F,IF(AH930&lt;&gt;"---",VLOOKUP(AD930,CALC_CONN_TEB0187_REV01!F:M,8,0),IF(IFERROR(IF(AD930=AH930,AI930,AH930),"---")="---","---",IF(COUNTIF(CALC_CONN_TEB0187_REV01!F:F,IFERROR(IF(AD930=AH930,AI930,AH930),"---"))&gt;0,"---",IFERROR(IF(AD930=AH930,AI930,AH930),"---")))))=0,IF(AH930&lt;&gt;"---",VLOOKUP(AD930,CALC_CONN_TEB0187_REV01!F:M,8,0),IF(IFERROR(IF(AD930=AH930,AI930,AH930),"---")="---","---",IF(COUNTIF(CALC_CONN_TEB0187_REV01!F:F,IFERROR(IF(AD930=AH930,AI930,AH930),"---"))&gt;0,"---",IFERROR(IF(AD930=AH930,AI930,AH930),"---")))),"---")</f>
        <v>#N/A</v>
      </c>
      <c r="AL930" t="str">
        <f t="shared" si="192"/>
        <v>--</v>
      </c>
      <c r="AM930">
        <f t="shared" si="193"/>
        <v>0</v>
      </c>
      <c r="AT930">
        <f t="shared" si="186"/>
        <v>0</v>
      </c>
      <c r="AU930">
        <f t="shared" si="187"/>
        <v>0</v>
      </c>
    </row>
    <row r="931" spans="1:47" x14ac:dyDescent="0.25">
      <c r="A931" t="str">
        <f t="shared" si="182"/>
        <v>J14-L18</v>
      </c>
      <c r="B931" t="str">
        <f t="shared" si="183"/>
        <v>SFPB_TD_P</v>
      </c>
      <c r="C931" t="str">
        <f t="shared" si="184"/>
        <v>J14-SFPB_TD_P</v>
      </c>
      <c r="D931" t="str">
        <f t="shared" si="185"/>
        <v>J14-L18</v>
      </c>
      <c r="E931" t="s">
        <v>4511</v>
      </c>
      <c r="F931" t="s">
        <v>4528</v>
      </c>
      <c r="G931" t="s">
        <v>3730</v>
      </c>
      <c r="L931" t="s">
        <v>4529</v>
      </c>
      <c r="M931" t="s">
        <v>428</v>
      </c>
      <c r="N931">
        <v>7.6382000000000003</v>
      </c>
      <c r="AA931">
        <f t="shared" si="194"/>
        <v>926</v>
      </c>
      <c r="AB931" t="str">
        <f>B2B!B928</f>
        <v>J4</v>
      </c>
      <c r="AC931" t="str">
        <f>B2B!C928</f>
        <v>D26</v>
      </c>
      <c r="AD931" t="str">
        <f t="shared" si="188"/>
        <v>J4-D26</v>
      </c>
      <c r="AE931" t="e">
        <f t="shared" si="189"/>
        <v>#N/A</v>
      </c>
      <c r="AG931" t="str">
        <f t="shared" si="190"/>
        <v>--</v>
      </c>
      <c r="AH931" t="str">
        <f t="shared" si="191"/>
        <v>--</v>
      </c>
      <c r="AI931" t="str">
        <f>IFERROR(IF(IF(AG931="--",INDEX(D:D,MATCH(AE931,INDEX(B:B,MATCH(AE931,B:B,)+1):B11445,)+MATCH(AE931,B:B,)))=AD931,VLOOKUP(AE931,B:D,3,0),IF(AG931="--",INDEX(D:D,MATCH(AE931,INDEX(B:B,MATCH(AE931,B:B,)+1):B11445,)+MATCH(AE931,B:B,)),"---")),"---")</f>
        <v>---</v>
      </c>
      <c r="AJ931" t="str">
        <f>IF(COUNTIF(CALC_CONN_TEB0187_REV01!F:F,IF(AH931&lt;&gt;"---",VLOOKUP(AD931,CALC_CONN_TEB0187_REV01!F:M,8,0),IF(IFERROR(IF(AD931=AH931,AI931,AH931),"---")="---","---",IF(COUNTIF(CALC_CONN_TEB0187_REV01!F:F,IFERROR(IF(AD931=AH931,AI931,AH931),"---"))&gt;0,"---",IFERROR(IF(AD931=AH931,AI931,AH931),"---")))))=1,IF(AH931&lt;&gt;"---",VLOOKUP(AD931,CALC_CONN_TEB0187_REV01!F:M,8,0),IF(IFERROR(IF(AD931=AH931,AI931,AH931),"---")="---","---",IF(COUNTIF(CALC_CONN_TEB0187_REV01!F:F,IFERROR(IF(AD931=AH931,AI931,AH931),"---"))&gt;0,"---",IFERROR(IF(AD931=AH931,AI931,AH931),"---")))),"---")</f>
        <v>---</v>
      </c>
      <c r="AK931" t="e">
        <f>IF(COUNTIF(CALC_CONN_TEB0187_REV01!F:F,IF(AH931&lt;&gt;"---",VLOOKUP(AD931,CALC_CONN_TEB0187_REV01!F:M,8,0),IF(IFERROR(IF(AD931=AH931,AI931,AH931),"---")="---","---",IF(COUNTIF(CALC_CONN_TEB0187_REV01!F:F,IFERROR(IF(AD931=AH931,AI931,AH931),"---"))&gt;0,"---",IFERROR(IF(AD931=AH931,AI931,AH931),"---")))))=0,IF(AH931&lt;&gt;"---",VLOOKUP(AD931,CALC_CONN_TEB0187_REV01!F:M,8,0),IF(IFERROR(IF(AD931=AH931,AI931,AH931),"---")="---","---",IF(COUNTIF(CALC_CONN_TEB0187_REV01!F:F,IFERROR(IF(AD931=AH931,AI931,AH931),"---"))&gt;0,"---",IFERROR(IF(AD931=AH931,AI931,AH931),"---")))),"---")</f>
        <v>#N/A</v>
      </c>
      <c r="AL931" t="str">
        <f t="shared" si="192"/>
        <v>--</v>
      </c>
      <c r="AM931">
        <f t="shared" si="193"/>
        <v>0</v>
      </c>
      <c r="AT931" t="str">
        <f t="shared" si="186"/>
        <v>SFPB_TD_P</v>
      </c>
      <c r="AU931" t="str">
        <f t="shared" si="187"/>
        <v>--</v>
      </c>
    </row>
    <row r="932" spans="1:47" x14ac:dyDescent="0.25">
      <c r="A932" t="str">
        <f t="shared" si="182"/>
        <v>J14-L19</v>
      </c>
      <c r="B932" t="str">
        <f t="shared" si="183"/>
        <v>SFPB_TD_N</v>
      </c>
      <c r="C932" t="str">
        <f t="shared" si="184"/>
        <v>J14-SFPB_TD_N</v>
      </c>
      <c r="D932" t="str">
        <f t="shared" si="185"/>
        <v>J14-L19</v>
      </c>
      <c r="E932" t="s">
        <v>4511</v>
      </c>
      <c r="F932" t="s">
        <v>4530</v>
      </c>
      <c r="G932" t="s">
        <v>3731</v>
      </c>
      <c r="L932" t="s">
        <v>3888</v>
      </c>
      <c r="M932" t="s">
        <v>428</v>
      </c>
      <c r="N932">
        <v>94.227900000000005</v>
      </c>
      <c r="AA932">
        <f t="shared" si="194"/>
        <v>927</v>
      </c>
      <c r="AB932" t="str">
        <f>B2B!B929</f>
        <v>J4</v>
      </c>
      <c r="AC932" t="str">
        <f>B2B!C929</f>
        <v>D27</v>
      </c>
      <c r="AD932" t="str">
        <f t="shared" si="188"/>
        <v>J4-D27</v>
      </c>
      <c r="AE932" t="e">
        <f t="shared" si="189"/>
        <v>#N/A</v>
      </c>
      <c r="AG932" t="str">
        <f t="shared" si="190"/>
        <v>--</v>
      </c>
      <c r="AH932" t="str">
        <f t="shared" si="191"/>
        <v>--</v>
      </c>
      <c r="AI932" t="str">
        <f>IFERROR(IF(IF(AG932="--",INDEX(D:D,MATCH(AE932,INDEX(B:B,MATCH(AE932,B:B,)+1):B11446,)+MATCH(AE932,B:B,)))=AD932,VLOOKUP(AE932,B:D,3,0),IF(AG932="--",INDEX(D:D,MATCH(AE932,INDEX(B:B,MATCH(AE932,B:B,)+1):B11446,)+MATCH(AE932,B:B,)),"---")),"---")</f>
        <v>---</v>
      </c>
      <c r="AJ932" t="str">
        <f>IF(COUNTIF(CALC_CONN_TEB0187_REV01!F:F,IF(AH932&lt;&gt;"---",VLOOKUP(AD932,CALC_CONN_TEB0187_REV01!F:M,8,0),IF(IFERROR(IF(AD932=AH932,AI932,AH932),"---")="---","---",IF(COUNTIF(CALC_CONN_TEB0187_REV01!F:F,IFERROR(IF(AD932=AH932,AI932,AH932),"---"))&gt;0,"---",IFERROR(IF(AD932=AH932,AI932,AH932),"---")))))=1,IF(AH932&lt;&gt;"---",VLOOKUP(AD932,CALC_CONN_TEB0187_REV01!F:M,8,0),IF(IFERROR(IF(AD932=AH932,AI932,AH932),"---")="---","---",IF(COUNTIF(CALC_CONN_TEB0187_REV01!F:F,IFERROR(IF(AD932=AH932,AI932,AH932),"---"))&gt;0,"---",IFERROR(IF(AD932=AH932,AI932,AH932),"---")))),"---")</f>
        <v>---</v>
      </c>
      <c r="AK932" t="e">
        <f>IF(COUNTIF(CALC_CONN_TEB0187_REV01!F:F,IF(AH932&lt;&gt;"---",VLOOKUP(AD932,CALC_CONN_TEB0187_REV01!F:M,8,0),IF(IFERROR(IF(AD932=AH932,AI932,AH932),"---")="---","---",IF(COUNTIF(CALC_CONN_TEB0187_REV01!F:F,IFERROR(IF(AD932=AH932,AI932,AH932),"---"))&gt;0,"---",IFERROR(IF(AD932=AH932,AI932,AH932),"---")))))=0,IF(AH932&lt;&gt;"---",VLOOKUP(AD932,CALC_CONN_TEB0187_REV01!F:M,8,0),IF(IFERROR(IF(AD932=AH932,AI932,AH932),"---")="---","---",IF(COUNTIF(CALC_CONN_TEB0187_REV01!F:F,IFERROR(IF(AD932=AH932,AI932,AH932),"---"))&gt;0,"---",IFERROR(IF(AD932=AH932,AI932,AH932),"---")))),"---")</f>
        <v>#N/A</v>
      </c>
      <c r="AL932" t="str">
        <f t="shared" si="192"/>
        <v>--</v>
      </c>
      <c r="AM932">
        <f t="shared" si="193"/>
        <v>0</v>
      </c>
      <c r="AT932" t="str">
        <f t="shared" si="186"/>
        <v>SFPB_TD_N</v>
      </c>
      <c r="AU932" t="str">
        <f t="shared" si="187"/>
        <v>--</v>
      </c>
    </row>
    <row r="933" spans="1:47" x14ac:dyDescent="0.25">
      <c r="A933" t="str">
        <f t="shared" si="182"/>
        <v>J14-L20</v>
      </c>
      <c r="B933" t="str">
        <f t="shared" si="183"/>
        <v>GND</v>
      </c>
      <c r="C933" t="str">
        <f t="shared" si="184"/>
        <v>J14-GND</v>
      </c>
      <c r="D933" t="str">
        <f t="shared" si="185"/>
        <v>J14-L20</v>
      </c>
      <c r="E933" t="s">
        <v>4511</v>
      </c>
      <c r="F933" t="s">
        <v>3511</v>
      </c>
      <c r="G933" t="s">
        <v>433</v>
      </c>
      <c r="L933" t="s">
        <v>4531</v>
      </c>
      <c r="M933" t="s">
        <v>428</v>
      </c>
      <c r="N933">
        <v>16.038900000000002</v>
      </c>
      <c r="AA933">
        <f t="shared" si="194"/>
        <v>928</v>
      </c>
      <c r="AB933" t="str">
        <f>B2B!B930</f>
        <v>J4</v>
      </c>
      <c r="AC933" t="str">
        <f>B2B!C930</f>
        <v>D28</v>
      </c>
      <c r="AD933" t="str">
        <f t="shared" si="188"/>
        <v>J4-D28</v>
      </c>
      <c r="AE933" t="e">
        <f t="shared" si="189"/>
        <v>#N/A</v>
      </c>
      <c r="AG933" t="str">
        <f t="shared" si="190"/>
        <v>--</v>
      </c>
      <c r="AH933" t="str">
        <f t="shared" si="191"/>
        <v>--</v>
      </c>
      <c r="AI933" t="str">
        <f>IFERROR(IF(IF(AG933="--",INDEX(D:D,MATCH(AE933,INDEX(B:B,MATCH(AE933,B:B,)+1):B11447,)+MATCH(AE933,B:B,)))=AD933,VLOOKUP(AE933,B:D,3,0),IF(AG933="--",INDEX(D:D,MATCH(AE933,INDEX(B:B,MATCH(AE933,B:B,)+1):B11447,)+MATCH(AE933,B:B,)),"---")),"---")</f>
        <v>---</v>
      </c>
      <c r="AJ933" t="str">
        <f>IF(COUNTIF(CALC_CONN_TEB0187_REV01!F:F,IF(AH933&lt;&gt;"---",VLOOKUP(AD933,CALC_CONN_TEB0187_REV01!F:M,8,0),IF(IFERROR(IF(AD933=AH933,AI933,AH933),"---")="---","---",IF(COUNTIF(CALC_CONN_TEB0187_REV01!F:F,IFERROR(IF(AD933=AH933,AI933,AH933),"---"))&gt;0,"---",IFERROR(IF(AD933=AH933,AI933,AH933),"---")))))=1,IF(AH933&lt;&gt;"---",VLOOKUP(AD933,CALC_CONN_TEB0187_REV01!F:M,8,0),IF(IFERROR(IF(AD933=AH933,AI933,AH933),"---")="---","---",IF(COUNTIF(CALC_CONN_TEB0187_REV01!F:F,IFERROR(IF(AD933=AH933,AI933,AH933),"---"))&gt;0,"---",IFERROR(IF(AD933=AH933,AI933,AH933),"---")))),"---")</f>
        <v>---</v>
      </c>
      <c r="AK933" t="e">
        <f>IF(COUNTIF(CALC_CONN_TEB0187_REV01!F:F,IF(AH933&lt;&gt;"---",VLOOKUP(AD933,CALC_CONN_TEB0187_REV01!F:M,8,0),IF(IFERROR(IF(AD933=AH933,AI933,AH933),"---")="---","---",IF(COUNTIF(CALC_CONN_TEB0187_REV01!F:F,IFERROR(IF(AD933=AH933,AI933,AH933),"---"))&gt;0,"---",IFERROR(IF(AD933=AH933,AI933,AH933),"---")))))=0,IF(AH933&lt;&gt;"---",VLOOKUP(AD933,CALC_CONN_TEB0187_REV01!F:M,8,0),IF(IFERROR(IF(AD933=AH933,AI933,AH933),"---")="---","---",IF(COUNTIF(CALC_CONN_TEB0187_REV01!F:F,IFERROR(IF(AD933=AH933,AI933,AH933),"---"))&gt;0,"---",IFERROR(IF(AD933=AH933,AI933,AH933),"---")))),"---")</f>
        <v>#N/A</v>
      </c>
      <c r="AL933" t="str">
        <f t="shared" si="192"/>
        <v>--</v>
      </c>
      <c r="AM933">
        <f t="shared" si="193"/>
        <v>0</v>
      </c>
      <c r="AT933">
        <f t="shared" si="186"/>
        <v>0</v>
      </c>
      <c r="AU933">
        <f t="shared" si="187"/>
        <v>0</v>
      </c>
    </row>
    <row r="934" spans="1:47" x14ac:dyDescent="0.25">
      <c r="A934" t="str">
        <f t="shared" si="182"/>
        <v>J14-T1</v>
      </c>
      <c r="B934" t="str">
        <f t="shared" si="183"/>
        <v>GND</v>
      </c>
      <c r="C934" t="str">
        <f t="shared" si="184"/>
        <v>J14-GND</v>
      </c>
      <c r="D934" t="str">
        <f t="shared" si="185"/>
        <v>J14-T1</v>
      </c>
      <c r="E934" t="s">
        <v>4511</v>
      </c>
      <c r="F934" t="s">
        <v>3104</v>
      </c>
      <c r="G934" t="s">
        <v>433</v>
      </c>
      <c r="L934" t="s">
        <v>3952</v>
      </c>
      <c r="M934" t="s">
        <v>428</v>
      </c>
      <c r="N934">
        <v>91.645099999999999</v>
      </c>
      <c r="AA934">
        <f t="shared" si="194"/>
        <v>929</v>
      </c>
      <c r="AB934" t="str">
        <f>B2B!B931</f>
        <v>J4</v>
      </c>
      <c r="AC934" t="str">
        <f>B2B!C931</f>
        <v>D29</v>
      </c>
      <c r="AD934" t="str">
        <f t="shared" si="188"/>
        <v>J4-D29</v>
      </c>
      <c r="AE934" t="e">
        <f t="shared" si="189"/>
        <v>#N/A</v>
      </c>
      <c r="AG934" t="str">
        <f t="shared" si="190"/>
        <v>--</v>
      </c>
      <c r="AH934" t="str">
        <f t="shared" si="191"/>
        <v>--</v>
      </c>
      <c r="AI934" t="str">
        <f>IFERROR(IF(IF(AG934="--",INDEX(D:D,MATCH(AE934,INDEX(B:B,MATCH(AE934,B:B,)+1):B11448,)+MATCH(AE934,B:B,)))=AD934,VLOOKUP(AE934,B:D,3,0),IF(AG934="--",INDEX(D:D,MATCH(AE934,INDEX(B:B,MATCH(AE934,B:B,)+1):B11448,)+MATCH(AE934,B:B,)),"---")),"---")</f>
        <v>---</v>
      </c>
      <c r="AJ934" t="str">
        <f>IF(COUNTIF(CALC_CONN_TEB0187_REV01!F:F,IF(AH934&lt;&gt;"---",VLOOKUP(AD934,CALC_CONN_TEB0187_REV01!F:M,8,0),IF(IFERROR(IF(AD934=AH934,AI934,AH934),"---")="---","---",IF(COUNTIF(CALC_CONN_TEB0187_REV01!F:F,IFERROR(IF(AD934=AH934,AI934,AH934),"---"))&gt;0,"---",IFERROR(IF(AD934=AH934,AI934,AH934),"---")))))=1,IF(AH934&lt;&gt;"---",VLOOKUP(AD934,CALC_CONN_TEB0187_REV01!F:M,8,0),IF(IFERROR(IF(AD934=AH934,AI934,AH934),"---")="---","---",IF(COUNTIF(CALC_CONN_TEB0187_REV01!F:F,IFERROR(IF(AD934=AH934,AI934,AH934),"---"))&gt;0,"---",IFERROR(IF(AD934=AH934,AI934,AH934),"---")))),"---")</f>
        <v>---</v>
      </c>
      <c r="AK934" t="e">
        <f>IF(COUNTIF(CALC_CONN_TEB0187_REV01!F:F,IF(AH934&lt;&gt;"---",VLOOKUP(AD934,CALC_CONN_TEB0187_REV01!F:M,8,0),IF(IFERROR(IF(AD934=AH934,AI934,AH934),"---")="---","---",IF(COUNTIF(CALC_CONN_TEB0187_REV01!F:F,IFERROR(IF(AD934=AH934,AI934,AH934),"---"))&gt;0,"---",IFERROR(IF(AD934=AH934,AI934,AH934),"---")))))=0,IF(AH934&lt;&gt;"---",VLOOKUP(AD934,CALC_CONN_TEB0187_REV01!F:M,8,0),IF(IFERROR(IF(AD934=AH934,AI934,AH934),"---")="---","---",IF(COUNTIF(CALC_CONN_TEB0187_REV01!F:F,IFERROR(IF(AD934=AH934,AI934,AH934),"---"))&gt;0,"---",IFERROR(IF(AD934=AH934,AI934,AH934),"---")))),"---")</f>
        <v>#N/A</v>
      </c>
      <c r="AL934" t="str">
        <f t="shared" si="192"/>
        <v>--</v>
      </c>
      <c r="AM934">
        <f t="shared" si="193"/>
        <v>0</v>
      </c>
      <c r="AT934">
        <f t="shared" si="186"/>
        <v>0</v>
      </c>
      <c r="AU934">
        <f t="shared" si="187"/>
        <v>0</v>
      </c>
    </row>
    <row r="935" spans="1:47" x14ac:dyDescent="0.25">
      <c r="A935" t="str">
        <f t="shared" si="182"/>
        <v>J14-T2</v>
      </c>
      <c r="B935" t="str">
        <f t="shared" si="183"/>
        <v>SFPA_TX_FAULT</v>
      </c>
      <c r="C935" t="str">
        <f t="shared" si="184"/>
        <v>J14-SFPA_TX_FAULT</v>
      </c>
      <c r="D935" t="str">
        <f t="shared" si="185"/>
        <v>J14-T2</v>
      </c>
      <c r="E935" t="s">
        <v>4511</v>
      </c>
      <c r="F935" t="s">
        <v>3105</v>
      </c>
      <c r="G935" t="s">
        <v>4441</v>
      </c>
      <c r="L935" t="s">
        <v>4532</v>
      </c>
      <c r="M935" t="s">
        <v>428</v>
      </c>
      <c r="N935">
        <v>12.243499999999999</v>
      </c>
      <c r="AA935">
        <f t="shared" si="194"/>
        <v>930</v>
      </c>
      <c r="AB935" t="str">
        <f>B2B!B932</f>
        <v>J4</v>
      </c>
      <c r="AC935" t="str">
        <f>B2B!C932</f>
        <v>D30</v>
      </c>
      <c r="AD935" t="str">
        <f t="shared" si="188"/>
        <v>J4-D30</v>
      </c>
      <c r="AE935" t="e">
        <f t="shared" si="189"/>
        <v>#N/A</v>
      </c>
      <c r="AG935" t="str">
        <f t="shared" si="190"/>
        <v>--</v>
      </c>
      <c r="AH935" t="str">
        <f t="shared" si="191"/>
        <v>--</v>
      </c>
      <c r="AI935" t="str">
        <f>IFERROR(IF(IF(AG935="--",INDEX(D:D,MATCH(AE935,INDEX(B:B,MATCH(AE935,B:B,)+1):B11449,)+MATCH(AE935,B:B,)))=AD935,VLOOKUP(AE935,B:D,3,0),IF(AG935="--",INDEX(D:D,MATCH(AE935,INDEX(B:B,MATCH(AE935,B:B,)+1):B11449,)+MATCH(AE935,B:B,)),"---")),"---")</f>
        <v>---</v>
      </c>
      <c r="AJ935" t="str">
        <f>IF(COUNTIF(CALC_CONN_TEB0187_REV01!F:F,IF(AH935&lt;&gt;"---",VLOOKUP(AD935,CALC_CONN_TEB0187_REV01!F:M,8,0),IF(IFERROR(IF(AD935=AH935,AI935,AH935),"---")="---","---",IF(COUNTIF(CALC_CONN_TEB0187_REV01!F:F,IFERROR(IF(AD935=AH935,AI935,AH935),"---"))&gt;0,"---",IFERROR(IF(AD935=AH935,AI935,AH935),"---")))))=1,IF(AH935&lt;&gt;"---",VLOOKUP(AD935,CALC_CONN_TEB0187_REV01!F:M,8,0),IF(IFERROR(IF(AD935=AH935,AI935,AH935),"---")="---","---",IF(COUNTIF(CALC_CONN_TEB0187_REV01!F:F,IFERROR(IF(AD935=AH935,AI935,AH935),"---"))&gt;0,"---",IFERROR(IF(AD935=AH935,AI935,AH935),"---")))),"---")</f>
        <v>---</v>
      </c>
      <c r="AK935" t="e">
        <f>IF(COUNTIF(CALC_CONN_TEB0187_REV01!F:F,IF(AH935&lt;&gt;"---",VLOOKUP(AD935,CALC_CONN_TEB0187_REV01!F:M,8,0),IF(IFERROR(IF(AD935=AH935,AI935,AH935),"---")="---","---",IF(COUNTIF(CALC_CONN_TEB0187_REV01!F:F,IFERROR(IF(AD935=AH935,AI935,AH935),"---"))&gt;0,"---",IFERROR(IF(AD935=AH935,AI935,AH935),"---")))))=0,IF(AH935&lt;&gt;"---",VLOOKUP(AD935,CALC_CONN_TEB0187_REV01!F:M,8,0),IF(IFERROR(IF(AD935=AH935,AI935,AH935),"---")="---","---",IF(COUNTIF(CALC_CONN_TEB0187_REV01!F:F,IFERROR(IF(AD935=AH935,AI935,AH935),"---"))&gt;0,"---",IFERROR(IF(AD935=AH935,AI935,AH935),"---")))),"---")</f>
        <v>#N/A</v>
      </c>
      <c r="AL935" t="str">
        <f t="shared" si="192"/>
        <v>--</v>
      </c>
      <c r="AM935">
        <f t="shared" si="193"/>
        <v>0</v>
      </c>
      <c r="AT935" t="str">
        <f t="shared" si="186"/>
        <v>SFPA_TX_FAULT</v>
      </c>
      <c r="AU935" t="str">
        <f t="shared" si="187"/>
        <v>--</v>
      </c>
    </row>
    <row r="936" spans="1:47" x14ac:dyDescent="0.25">
      <c r="A936" t="str">
        <f t="shared" si="182"/>
        <v>J14-T3</v>
      </c>
      <c r="B936" t="str">
        <f t="shared" si="183"/>
        <v>SFPA_TX_DIS</v>
      </c>
      <c r="C936" t="str">
        <f t="shared" si="184"/>
        <v>J14-SFPA_TX_DIS</v>
      </c>
      <c r="D936" t="str">
        <f t="shared" si="185"/>
        <v>J14-T3</v>
      </c>
      <c r="E936" t="s">
        <v>4511</v>
      </c>
      <c r="F936" t="s">
        <v>3106</v>
      </c>
      <c r="G936" t="s">
        <v>4440</v>
      </c>
      <c r="L936" t="s">
        <v>3954</v>
      </c>
      <c r="M936" t="s">
        <v>428</v>
      </c>
      <c r="N936">
        <v>90.334800000000001</v>
      </c>
      <c r="AA936">
        <f t="shared" si="194"/>
        <v>931</v>
      </c>
      <c r="AB936" t="str">
        <f>B2B!B933</f>
        <v>J4</v>
      </c>
      <c r="AC936" t="str">
        <f>B2B!C933</f>
        <v>D31</v>
      </c>
      <c r="AD936" t="str">
        <f t="shared" si="188"/>
        <v>J4-D31</v>
      </c>
      <c r="AE936" t="e">
        <f t="shared" si="189"/>
        <v>#N/A</v>
      </c>
      <c r="AG936" t="str">
        <f t="shared" si="190"/>
        <v>--</v>
      </c>
      <c r="AH936" t="str">
        <f t="shared" si="191"/>
        <v>--</v>
      </c>
      <c r="AI936" t="str">
        <f>IFERROR(IF(IF(AG936="--",INDEX(D:D,MATCH(AE936,INDEX(B:B,MATCH(AE936,B:B,)+1):B11450,)+MATCH(AE936,B:B,)))=AD936,VLOOKUP(AE936,B:D,3,0),IF(AG936="--",INDEX(D:D,MATCH(AE936,INDEX(B:B,MATCH(AE936,B:B,)+1):B11450,)+MATCH(AE936,B:B,)),"---")),"---")</f>
        <v>---</v>
      </c>
      <c r="AJ936" t="str">
        <f>IF(COUNTIF(CALC_CONN_TEB0187_REV01!F:F,IF(AH936&lt;&gt;"---",VLOOKUP(AD936,CALC_CONN_TEB0187_REV01!F:M,8,0),IF(IFERROR(IF(AD936=AH936,AI936,AH936),"---")="---","---",IF(COUNTIF(CALC_CONN_TEB0187_REV01!F:F,IFERROR(IF(AD936=AH936,AI936,AH936),"---"))&gt;0,"---",IFERROR(IF(AD936=AH936,AI936,AH936),"---")))))=1,IF(AH936&lt;&gt;"---",VLOOKUP(AD936,CALC_CONN_TEB0187_REV01!F:M,8,0),IF(IFERROR(IF(AD936=AH936,AI936,AH936),"---")="---","---",IF(COUNTIF(CALC_CONN_TEB0187_REV01!F:F,IFERROR(IF(AD936=AH936,AI936,AH936),"---"))&gt;0,"---",IFERROR(IF(AD936=AH936,AI936,AH936),"---")))),"---")</f>
        <v>---</v>
      </c>
      <c r="AK936" t="e">
        <f>IF(COUNTIF(CALC_CONN_TEB0187_REV01!F:F,IF(AH936&lt;&gt;"---",VLOOKUP(AD936,CALC_CONN_TEB0187_REV01!F:M,8,0),IF(IFERROR(IF(AD936=AH936,AI936,AH936),"---")="---","---",IF(COUNTIF(CALC_CONN_TEB0187_REV01!F:F,IFERROR(IF(AD936=AH936,AI936,AH936),"---"))&gt;0,"---",IFERROR(IF(AD936=AH936,AI936,AH936),"---")))))=0,IF(AH936&lt;&gt;"---",VLOOKUP(AD936,CALC_CONN_TEB0187_REV01!F:M,8,0),IF(IFERROR(IF(AD936=AH936,AI936,AH936),"---")="---","---",IF(COUNTIF(CALC_CONN_TEB0187_REV01!F:F,IFERROR(IF(AD936=AH936,AI936,AH936),"---"))&gt;0,"---",IFERROR(IF(AD936=AH936,AI936,AH936),"---")))),"---")</f>
        <v>#N/A</v>
      </c>
      <c r="AL936" t="str">
        <f t="shared" si="192"/>
        <v>--</v>
      </c>
      <c r="AM936">
        <f t="shared" si="193"/>
        <v>0</v>
      </c>
      <c r="AT936" t="str">
        <f t="shared" si="186"/>
        <v>SFPA_TX_DIS</v>
      </c>
      <c r="AU936" t="str">
        <f t="shared" si="187"/>
        <v>--</v>
      </c>
    </row>
    <row r="937" spans="1:47" x14ac:dyDescent="0.25">
      <c r="A937" t="str">
        <f t="shared" si="182"/>
        <v>J14-T4</v>
      </c>
      <c r="B937" t="str">
        <f t="shared" si="183"/>
        <v>SFPA_SDA</v>
      </c>
      <c r="C937" t="str">
        <f t="shared" si="184"/>
        <v>J14-SFPA_SDA</v>
      </c>
      <c r="D937" t="str">
        <f t="shared" si="185"/>
        <v>J14-T4</v>
      </c>
      <c r="E937" t="s">
        <v>4511</v>
      </c>
      <c r="F937" t="s">
        <v>1545</v>
      </c>
      <c r="G937" t="s">
        <v>4438</v>
      </c>
      <c r="L937" t="s">
        <v>4533</v>
      </c>
      <c r="M937" t="s">
        <v>428</v>
      </c>
      <c r="N937">
        <v>8.9970999999999997</v>
      </c>
      <c r="AA937">
        <f t="shared" si="194"/>
        <v>932</v>
      </c>
      <c r="AB937" t="str">
        <f>B2B!B934</f>
        <v>J4</v>
      </c>
      <c r="AC937" t="str">
        <f>B2B!C934</f>
        <v>D32</v>
      </c>
      <c r="AD937" t="str">
        <f t="shared" si="188"/>
        <v>J4-D32</v>
      </c>
      <c r="AE937" t="e">
        <f t="shared" si="189"/>
        <v>#N/A</v>
      </c>
      <c r="AG937" t="str">
        <f t="shared" si="190"/>
        <v>--</v>
      </c>
      <c r="AH937" t="str">
        <f t="shared" si="191"/>
        <v>--</v>
      </c>
      <c r="AI937" t="str">
        <f>IFERROR(IF(IF(AG937="--",INDEX(D:D,MATCH(AE937,INDEX(B:B,MATCH(AE937,B:B,)+1):B11451,)+MATCH(AE937,B:B,)))=AD937,VLOOKUP(AE937,B:D,3,0),IF(AG937="--",INDEX(D:D,MATCH(AE937,INDEX(B:B,MATCH(AE937,B:B,)+1):B11451,)+MATCH(AE937,B:B,)),"---")),"---")</f>
        <v>---</v>
      </c>
      <c r="AJ937" t="str">
        <f>IF(COUNTIF(CALC_CONN_TEB0187_REV01!F:F,IF(AH937&lt;&gt;"---",VLOOKUP(AD937,CALC_CONN_TEB0187_REV01!F:M,8,0),IF(IFERROR(IF(AD937=AH937,AI937,AH937),"---")="---","---",IF(COUNTIF(CALC_CONN_TEB0187_REV01!F:F,IFERROR(IF(AD937=AH937,AI937,AH937),"---"))&gt;0,"---",IFERROR(IF(AD937=AH937,AI937,AH937),"---")))))=1,IF(AH937&lt;&gt;"---",VLOOKUP(AD937,CALC_CONN_TEB0187_REV01!F:M,8,0),IF(IFERROR(IF(AD937=AH937,AI937,AH937),"---")="---","---",IF(COUNTIF(CALC_CONN_TEB0187_REV01!F:F,IFERROR(IF(AD937=AH937,AI937,AH937),"---"))&gt;0,"---",IFERROR(IF(AD937=AH937,AI937,AH937),"---")))),"---")</f>
        <v>---</v>
      </c>
      <c r="AK937" t="e">
        <f>IF(COUNTIF(CALC_CONN_TEB0187_REV01!F:F,IF(AH937&lt;&gt;"---",VLOOKUP(AD937,CALC_CONN_TEB0187_REV01!F:M,8,0),IF(IFERROR(IF(AD937=AH937,AI937,AH937),"---")="---","---",IF(COUNTIF(CALC_CONN_TEB0187_REV01!F:F,IFERROR(IF(AD937=AH937,AI937,AH937),"---"))&gt;0,"---",IFERROR(IF(AD937=AH937,AI937,AH937),"---")))))=0,IF(AH937&lt;&gt;"---",VLOOKUP(AD937,CALC_CONN_TEB0187_REV01!F:M,8,0),IF(IFERROR(IF(AD937=AH937,AI937,AH937),"---")="---","---",IF(COUNTIF(CALC_CONN_TEB0187_REV01!F:F,IFERROR(IF(AD937=AH937,AI937,AH937),"---"))&gt;0,"---",IFERROR(IF(AD937=AH937,AI937,AH937),"---")))),"---")</f>
        <v>#N/A</v>
      </c>
      <c r="AL937" t="str">
        <f t="shared" si="192"/>
        <v>--</v>
      </c>
      <c r="AM937">
        <f t="shared" si="193"/>
        <v>0</v>
      </c>
      <c r="AT937" t="str">
        <f t="shared" si="186"/>
        <v>SFPA_SDA</v>
      </c>
      <c r="AU937" t="str">
        <f t="shared" si="187"/>
        <v>--</v>
      </c>
    </row>
    <row r="938" spans="1:47" x14ac:dyDescent="0.25">
      <c r="A938" t="str">
        <f t="shared" si="182"/>
        <v>J14-T5</v>
      </c>
      <c r="B938" t="str">
        <f t="shared" si="183"/>
        <v>SFPA_SCL</v>
      </c>
      <c r="C938" t="str">
        <f t="shared" si="184"/>
        <v>J14-SFPA_SCL</v>
      </c>
      <c r="D938" t="str">
        <f t="shared" si="185"/>
        <v>J14-T5</v>
      </c>
      <c r="E938" t="s">
        <v>4511</v>
      </c>
      <c r="F938" t="s">
        <v>3107</v>
      </c>
      <c r="G938" t="s">
        <v>4437</v>
      </c>
      <c r="L938" t="s">
        <v>3956</v>
      </c>
      <c r="M938" t="s">
        <v>428</v>
      </c>
      <c r="N938">
        <v>93.406000000000006</v>
      </c>
      <c r="AA938">
        <f t="shared" si="194"/>
        <v>933</v>
      </c>
      <c r="AB938" t="str">
        <f>B2B!B935</f>
        <v>J4</v>
      </c>
      <c r="AC938" t="str">
        <f>B2B!C935</f>
        <v>D33</v>
      </c>
      <c r="AD938" t="str">
        <f t="shared" si="188"/>
        <v>J4-D33</v>
      </c>
      <c r="AE938" t="e">
        <f t="shared" si="189"/>
        <v>#N/A</v>
      </c>
      <c r="AG938" t="str">
        <f t="shared" si="190"/>
        <v>--</v>
      </c>
      <c r="AH938" t="str">
        <f t="shared" si="191"/>
        <v>--</v>
      </c>
      <c r="AI938" t="str">
        <f>IFERROR(IF(IF(AG938="--",INDEX(D:D,MATCH(AE938,INDEX(B:B,MATCH(AE938,B:B,)+1):B11452,)+MATCH(AE938,B:B,)))=AD938,VLOOKUP(AE938,B:D,3,0),IF(AG938="--",INDEX(D:D,MATCH(AE938,INDEX(B:B,MATCH(AE938,B:B,)+1):B11452,)+MATCH(AE938,B:B,)),"---")),"---")</f>
        <v>---</v>
      </c>
      <c r="AJ938" t="str">
        <f>IF(COUNTIF(CALC_CONN_TEB0187_REV01!F:F,IF(AH938&lt;&gt;"---",VLOOKUP(AD938,CALC_CONN_TEB0187_REV01!F:M,8,0),IF(IFERROR(IF(AD938=AH938,AI938,AH938),"---")="---","---",IF(COUNTIF(CALC_CONN_TEB0187_REV01!F:F,IFERROR(IF(AD938=AH938,AI938,AH938),"---"))&gt;0,"---",IFERROR(IF(AD938=AH938,AI938,AH938),"---")))))=1,IF(AH938&lt;&gt;"---",VLOOKUP(AD938,CALC_CONN_TEB0187_REV01!F:M,8,0),IF(IFERROR(IF(AD938=AH938,AI938,AH938),"---")="---","---",IF(COUNTIF(CALC_CONN_TEB0187_REV01!F:F,IFERROR(IF(AD938=AH938,AI938,AH938),"---"))&gt;0,"---",IFERROR(IF(AD938=AH938,AI938,AH938),"---")))),"---")</f>
        <v>---</v>
      </c>
      <c r="AK938" t="e">
        <f>IF(COUNTIF(CALC_CONN_TEB0187_REV01!F:F,IF(AH938&lt;&gt;"---",VLOOKUP(AD938,CALC_CONN_TEB0187_REV01!F:M,8,0),IF(IFERROR(IF(AD938=AH938,AI938,AH938),"---")="---","---",IF(COUNTIF(CALC_CONN_TEB0187_REV01!F:F,IFERROR(IF(AD938=AH938,AI938,AH938),"---"))&gt;0,"---",IFERROR(IF(AD938=AH938,AI938,AH938),"---")))))=0,IF(AH938&lt;&gt;"---",VLOOKUP(AD938,CALC_CONN_TEB0187_REV01!F:M,8,0),IF(IFERROR(IF(AD938=AH938,AI938,AH938),"---")="---","---",IF(COUNTIF(CALC_CONN_TEB0187_REV01!F:F,IFERROR(IF(AD938=AH938,AI938,AH938),"---"))&gt;0,"---",IFERROR(IF(AD938=AH938,AI938,AH938),"---")))),"---")</f>
        <v>#N/A</v>
      </c>
      <c r="AL938" t="str">
        <f t="shared" si="192"/>
        <v>--</v>
      </c>
      <c r="AM938">
        <f t="shared" si="193"/>
        <v>0</v>
      </c>
      <c r="AT938" t="str">
        <f t="shared" si="186"/>
        <v>SFPA_SCL</v>
      </c>
      <c r="AU938" t="str">
        <f t="shared" si="187"/>
        <v>--</v>
      </c>
    </row>
    <row r="939" spans="1:47" x14ac:dyDescent="0.25">
      <c r="A939" t="str">
        <f t="shared" si="182"/>
        <v>J14-T6</v>
      </c>
      <c r="B939" t="str">
        <f t="shared" si="183"/>
        <v>SFPA_M-DEF0</v>
      </c>
      <c r="C939" t="str">
        <f t="shared" si="184"/>
        <v>J14-SFPA_M-DEF0</v>
      </c>
      <c r="D939" t="str">
        <f t="shared" si="185"/>
        <v>J14-T6</v>
      </c>
      <c r="E939" t="s">
        <v>4511</v>
      </c>
      <c r="F939" t="s">
        <v>4534</v>
      </c>
      <c r="G939" t="s">
        <v>4436</v>
      </c>
      <c r="L939" t="s">
        <v>4535</v>
      </c>
      <c r="M939" t="s">
        <v>428</v>
      </c>
      <c r="N939">
        <v>10.591100000000001</v>
      </c>
      <c r="AA939">
        <f t="shared" si="194"/>
        <v>934</v>
      </c>
      <c r="AB939" t="str">
        <f>B2B!B936</f>
        <v>J4</v>
      </c>
      <c r="AC939" t="str">
        <f>B2B!C936</f>
        <v>D34</v>
      </c>
      <c r="AD939" t="str">
        <f t="shared" si="188"/>
        <v>J4-D34</v>
      </c>
      <c r="AE939" t="e">
        <f t="shared" si="189"/>
        <v>#N/A</v>
      </c>
      <c r="AG939" t="str">
        <f t="shared" si="190"/>
        <v>--</v>
      </c>
      <c r="AH939" t="str">
        <f t="shared" si="191"/>
        <v>--</v>
      </c>
      <c r="AI939" t="str">
        <f>IFERROR(IF(IF(AG939="--",INDEX(D:D,MATCH(AE939,INDEX(B:B,MATCH(AE939,B:B,)+1):B11453,)+MATCH(AE939,B:B,)))=AD939,VLOOKUP(AE939,B:D,3,0),IF(AG939="--",INDEX(D:D,MATCH(AE939,INDEX(B:B,MATCH(AE939,B:B,)+1):B11453,)+MATCH(AE939,B:B,)),"---")),"---")</f>
        <v>---</v>
      </c>
      <c r="AJ939" t="str">
        <f>IF(COUNTIF(CALC_CONN_TEB0187_REV01!F:F,IF(AH939&lt;&gt;"---",VLOOKUP(AD939,CALC_CONN_TEB0187_REV01!F:M,8,0),IF(IFERROR(IF(AD939=AH939,AI939,AH939),"---")="---","---",IF(COUNTIF(CALC_CONN_TEB0187_REV01!F:F,IFERROR(IF(AD939=AH939,AI939,AH939),"---"))&gt;0,"---",IFERROR(IF(AD939=AH939,AI939,AH939),"---")))))=1,IF(AH939&lt;&gt;"---",VLOOKUP(AD939,CALC_CONN_TEB0187_REV01!F:M,8,0),IF(IFERROR(IF(AD939=AH939,AI939,AH939),"---")="---","---",IF(COUNTIF(CALC_CONN_TEB0187_REV01!F:F,IFERROR(IF(AD939=AH939,AI939,AH939),"---"))&gt;0,"---",IFERROR(IF(AD939=AH939,AI939,AH939),"---")))),"---")</f>
        <v>---</v>
      </c>
      <c r="AK939" t="e">
        <f>IF(COUNTIF(CALC_CONN_TEB0187_REV01!F:F,IF(AH939&lt;&gt;"---",VLOOKUP(AD939,CALC_CONN_TEB0187_REV01!F:M,8,0),IF(IFERROR(IF(AD939=AH939,AI939,AH939),"---")="---","---",IF(COUNTIF(CALC_CONN_TEB0187_REV01!F:F,IFERROR(IF(AD939=AH939,AI939,AH939),"---"))&gt;0,"---",IFERROR(IF(AD939=AH939,AI939,AH939),"---")))))=0,IF(AH939&lt;&gt;"---",VLOOKUP(AD939,CALC_CONN_TEB0187_REV01!F:M,8,0),IF(IFERROR(IF(AD939=AH939,AI939,AH939),"---")="---","---",IF(COUNTIF(CALC_CONN_TEB0187_REV01!F:F,IFERROR(IF(AD939=AH939,AI939,AH939),"---"))&gt;0,"---",IFERROR(IF(AD939=AH939,AI939,AH939),"---")))),"---")</f>
        <v>#N/A</v>
      </c>
      <c r="AL939" t="str">
        <f t="shared" si="192"/>
        <v>--</v>
      </c>
      <c r="AM939">
        <f t="shared" si="193"/>
        <v>0</v>
      </c>
      <c r="AT939" t="str">
        <f t="shared" si="186"/>
        <v>SFPA_M-DEF0</v>
      </c>
      <c r="AU939" t="str">
        <f t="shared" si="187"/>
        <v>--</v>
      </c>
    </row>
    <row r="940" spans="1:47" x14ac:dyDescent="0.25">
      <c r="A940" t="str">
        <f t="shared" si="182"/>
        <v>J14-T7</v>
      </c>
      <c r="B940" t="str">
        <f t="shared" si="183"/>
        <v>SFPA_RS0</v>
      </c>
      <c r="C940" t="str">
        <f t="shared" si="184"/>
        <v>J14-SFPA_RS0</v>
      </c>
      <c r="D940" t="str">
        <f t="shared" si="185"/>
        <v>J14-T7</v>
      </c>
      <c r="E940" t="s">
        <v>4511</v>
      </c>
      <c r="F940" t="s">
        <v>3664</v>
      </c>
      <c r="G940" t="s">
        <v>4219</v>
      </c>
      <c r="L940" t="s">
        <v>3960</v>
      </c>
      <c r="M940" t="s">
        <v>428</v>
      </c>
      <c r="N940">
        <v>111.3758</v>
      </c>
      <c r="AA940">
        <f t="shared" si="194"/>
        <v>935</v>
      </c>
      <c r="AB940" t="str">
        <f>B2B!B937</f>
        <v>J4</v>
      </c>
      <c r="AC940" t="str">
        <f>B2B!C937</f>
        <v>D35</v>
      </c>
      <c r="AD940" t="str">
        <f t="shared" si="188"/>
        <v>J4-D35</v>
      </c>
      <c r="AE940" t="e">
        <f t="shared" si="189"/>
        <v>#N/A</v>
      </c>
      <c r="AG940" t="str">
        <f t="shared" si="190"/>
        <v>--</v>
      </c>
      <c r="AH940" t="str">
        <f t="shared" si="191"/>
        <v>--</v>
      </c>
      <c r="AI940" t="str">
        <f>IFERROR(IF(IF(AG940="--",INDEX(D:D,MATCH(AE940,INDEX(B:B,MATCH(AE940,B:B,)+1):B11454,)+MATCH(AE940,B:B,)))=AD940,VLOOKUP(AE940,B:D,3,0),IF(AG940="--",INDEX(D:D,MATCH(AE940,INDEX(B:B,MATCH(AE940,B:B,)+1):B11454,)+MATCH(AE940,B:B,)),"---")),"---")</f>
        <v>---</v>
      </c>
      <c r="AJ940" t="str">
        <f>IF(COUNTIF(CALC_CONN_TEB0187_REV01!F:F,IF(AH940&lt;&gt;"---",VLOOKUP(AD940,CALC_CONN_TEB0187_REV01!F:M,8,0),IF(IFERROR(IF(AD940=AH940,AI940,AH940),"---")="---","---",IF(COUNTIF(CALC_CONN_TEB0187_REV01!F:F,IFERROR(IF(AD940=AH940,AI940,AH940),"---"))&gt;0,"---",IFERROR(IF(AD940=AH940,AI940,AH940),"---")))))=1,IF(AH940&lt;&gt;"---",VLOOKUP(AD940,CALC_CONN_TEB0187_REV01!F:M,8,0),IF(IFERROR(IF(AD940=AH940,AI940,AH940),"---")="---","---",IF(COUNTIF(CALC_CONN_TEB0187_REV01!F:F,IFERROR(IF(AD940=AH940,AI940,AH940),"---"))&gt;0,"---",IFERROR(IF(AD940=AH940,AI940,AH940),"---")))),"---")</f>
        <v>---</v>
      </c>
      <c r="AK940" t="e">
        <f>IF(COUNTIF(CALC_CONN_TEB0187_REV01!F:F,IF(AH940&lt;&gt;"---",VLOOKUP(AD940,CALC_CONN_TEB0187_REV01!F:M,8,0),IF(IFERROR(IF(AD940=AH940,AI940,AH940),"---")="---","---",IF(COUNTIF(CALC_CONN_TEB0187_REV01!F:F,IFERROR(IF(AD940=AH940,AI940,AH940),"---"))&gt;0,"---",IFERROR(IF(AD940=AH940,AI940,AH940),"---")))))=0,IF(AH940&lt;&gt;"---",VLOOKUP(AD940,CALC_CONN_TEB0187_REV01!F:M,8,0),IF(IFERROR(IF(AD940=AH940,AI940,AH940),"---")="---","---",IF(COUNTIF(CALC_CONN_TEB0187_REV01!F:F,IFERROR(IF(AD940=AH940,AI940,AH940),"---"))&gt;0,"---",IFERROR(IF(AD940=AH940,AI940,AH940),"---")))),"---")</f>
        <v>#N/A</v>
      </c>
      <c r="AL940" t="str">
        <f t="shared" si="192"/>
        <v>--</v>
      </c>
      <c r="AM940">
        <f t="shared" si="193"/>
        <v>0</v>
      </c>
      <c r="AT940" t="str">
        <f t="shared" si="186"/>
        <v>SFPA_RS0</v>
      </c>
      <c r="AU940" t="str">
        <f t="shared" si="187"/>
        <v>--</v>
      </c>
    </row>
    <row r="941" spans="1:47" x14ac:dyDescent="0.25">
      <c r="A941" t="str">
        <f t="shared" si="182"/>
        <v>J14-T8</v>
      </c>
      <c r="B941" t="str">
        <f t="shared" si="183"/>
        <v>SFPA_LOS</v>
      </c>
      <c r="C941" t="str">
        <f t="shared" si="184"/>
        <v>J14-SFPA_LOS</v>
      </c>
      <c r="D941" t="str">
        <f t="shared" si="185"/>
        <v>J14-T8</v>
      </c>
      <c r="E941" t="s">
        <v>4511</v>
      </c>
      <c r="F941" t="s">
        <v>1547</v>
      </c>
      <c r="G941" t="s">
        <v>4435</v>
      </c>
      <c r="L941" t="s">
        <v>4536</v>
      </c>
      <c r="M941" t="s">
        <v>428</v>
      </c>
      <c r="N941">
        <v>11.410500000000001</v>
      </c>
      <c r="AA941">
        <f t="shared" si="194"/>
        <v>936</v>
      </c>
      <c r="AB941" t="str">
        <f>B2B!B938</f>
        <v>J4</v>
      </c>
      <c r="AC941" t="str">
        <f>B2B!C938</f>
        <v>D36</v>
      </c>
      <c r="AD941" t="str">
        <f t="shared" si="188"/>
        <v>J4-D36</v>
      </c>
      <c r="AE941" t="e">
        <f t="shared" si="189"/>
        <v>#N/A</v>
      </c>
      <c r="AG941" t="str">
        <f t="shared" si="190"/>
        <v>--</v>
      </c>
      <c r="AH941" t="str">
        <f t="shared" si="191"/>
        <v>--</v>
      </c>
      <c r="AI941" t="str">
        <f>IFERROR(IF(IF(AG941="--",INDEX(D:D,MATCH(AE941,INDEX(B:B,MATCH(AE941,B:B,)+1):B11455,)+MATCH(AE941,B:B,)))=AD941,VLOOKUP(AE941,B:D,3,0),IF(AG941="--",INDEX(D:D,MATCH(AE941,INDEX(B:B,MATCH(AE941,B:B,)+1):B11455,)+MATCH(AE941,B:B,)),"---")),"---")</f>
        <v>---</v>
      </c>
      <c r="AJ941" t="str">
        <f>IF(COUNTIF(CALC_CONN_TEB0187_REV01!F:F,IF(AH941&lt;&gt;"---",VLOOKUP(AD941,CALC_CONN_TEB0187_REV01!F:M,8,0),IF(IFERROR(IF(AD941=AH941,AI941,AH941),"---")="---","---",IF(COUNTIF(CALC_CONN_TEB0187_REV01!F:F,IFERROR(IF(AD941=AH941,AI941,AH941),"---"))&gt;0,"---",IFERROR(IF(AD941=AH941,AI941,AH941),"---")))))=1,IF(AH941&lt;&gt;"---",VLOOKUP(AD941,CALC_CONN_TEB0187_REV01!F:M,8,0),IF(IFERROR(IF(AD941=AH941,AI941,AH941),"---")="---","---",IF(COUNTIF(CALC_CONN_TEB0187_REV01!F:F,IFERROR(IF(AD941=AH941,AI941,AH941),"---"))&gt;0,"---",IFERROR(IF(AD941=AH941,AI941,AH941),"---")))),"---")</f>
        <v>---</v>
      </c>
      <c r="AK941" t="e">
        <f>IF(COUNTIF(CALC_CONN_TEB0187_REV01!F:F,IF(AH941&lt;&gt;"---",VLOOKUP(AD941,CALC_CONN_TEB0187_REV01!F:M,8,0),IF(IFERROR(IF(AD941=AH941,AI941,AH941),"---")="---","---",IF(COUNTIF(CALC_CONN_TEB0187_REV01!F:F,IFERROR(IF(AD941=AH941,AI941,AH941),"---"))&gt;0,"---",IFERROR(IF(AD941=AH941,AI941,AH941),"---")))))=0,IF(AH941&lt;&gt;"---",VLOOKUP(AD941,CALC_CONN_TEB0187_REV01!F:M,8,0),IF(IFERROR(IF(AD941=AH941,AI941,AH941),"---")="---","---",IF(COUNTIF(CALC_CONN_TEB0187_REV01!F:F,IFERROR(IF(AD941=AH941,AI941,AH941),"---"))&gt;0,"---",IFERROR(IF(AD941=AH941,AI941,AH941),"---")))),"---")</f>
        <v>#N/A</v>
      </c>
      <c r="AL941" t="str">
        <f t="shared" si="192"/>
        <v>--</v>
      </c>
      <c r="AM941">
        <f t="shared" si="193"/>
        <v>0</v>
      </c>
      <c r="AT941" t="str">
        <f t="shared" si="186"/>
        <v>SFPA_LOS</v>
      </c>
      <c r="AU941" t="str">
        <f t="shared" si="187"/>
        <v>--</v>
      </c>
    </row>
    <row r="942" spans="1:47" x14ac:dyDescent="0.25">
      <c r="A942" t="str">
        <f t="shared" si="182"/>
        <v>J14-T9</v>
      </c>
      <c r="B942" t="str">
        <f t="shared" si="183"/>
        <v>SFPA_RS1</v>
      </c>
      <c r="C942" t="str">
        <f t="shared" si="184"/>
        <v>J14-SFPA_RS1</v>
      </c>
      <c r="D942" t="str">
        <f t="shared" si="185"/>
        <v>J14-T9</v>
      </c>
      <c r="E942" t="s">
        <v>4511</v>
      </c>
      <c r="F942" t="s">
        <v>3108</v>
      </c>
      <c r="G942" t="s">
        <v>4221</v>
      </c>
      <c r="L942" t="s">
        <v>3958</v>
      </c>
      <c r="M942" t="s">
        <v>428</v>
      </c>
      <c r="N942">
        <v>109.5157</v>
      </c>
      <c r="AA942">
        <f t="shared" si="194"/>
        <v>937</v>
      </c>
      <c r="AB942" t="str">
        <f>B2B!B939</f>
        <v>J4</v>
      </c>
      <c r="AC942" t="str">
        <f>B2B!C939</f>
        <v>D37</v>
      </c>
      <c r="AD942" t="str">
        <f t="shared" si="188"/>
        <v>J4-D37</v>
      </c>
      <c r="AE942" t="e">
        <f t="shared" si="189"/>
        <v>#N/A</v>
      </c>
      <c r="AG942" t="str">
        <f t="shared" si="190"/>
        <v>--</v>
      </c>
      <c r="AH942" t="str">
        <f t="shared" si="191"/>
        <v>--</v>
      </c>
      <c r="AI942" t="str">
        <f>IFERROR(IF(IF(AG942="--",INDEX(D:D,MATCH(AE942,INDEX(B:B,MATCH(AE942,B:B,)+1):B11456,)+MATCH(AE942,B:B,)))=AD942,VLOOKUP(AE942,B:D,3,0),IF(AG942="--",INDEX(D:D,MATCH(AE942,INDEX(B:B,MATCH(AE942,B:B,)+1):B11456,)+MATCH(AE942,B:B,)),"---")),"---")</f>
        <v>---</v>
      </c>
      <c r="AJ942" t="str">
        <f>IF(COUNTIF(CALC_CONN_TEB0187_REV01!F:F,IF(AH942&lt;&gt;"---",VLOOKUP(AD942,CALC_CONN_TEB0187_REV01!F:M,8,0),IF(IFERROR(IF(AD942=AH942,AI942,AH942),"---")="---","---",IF(COUNTIF(CALC_CONN_TEB0187_REV01!F:F,IFERROR(IF(AD942=AH942,AI942,AH942),"---"))&gt;0,"---",IFERROR(IF(AD942=AH942,AI942,AH942),"---")))))=1,IF(AH942&lt;&gt;"---",VLOOKUP(AD942,CALC_CONN_TEB0187_REV01!F:M,8,0),IF(IFERROR(IF(AD942=AH942,AI942,AH942),"---")="---","---",IF(COUNTIF(CALC_CONN_TEB0187_REV01!F:F,IFERROR(IF(AD942=AH942,AI942,AH942),"---"))&gt;0,"---",IFERROR(IF(AD942=AH942,AI942,AH942),"---")))),"---")</f>
        <v>---</v>
      </c>
      <c r="AK942" t="e">
        <f>IF(COUNTIF(CALC_CONN_TEB0187_REV01!F:F,IF(AH942&lt;&gt;"---",VLOOKUP(AD942,CALC_CONN_TEB0187_REV01!F:M,8,0),IF(IFERROR(IF(AD942=AH942,AI942,AH942),"---")="---","---",IF(COUNTIF(CALC_CONN_TEB0187_REV01!F:F,IFERROR(IF(AD942=AH942,AI942,AH942),"---"))&gt;0,"---",IFERROR(IF(AD942=AH942,AI942,AH942),"---")))))=0,IF(AH942&lt;&gt;"---",VLOOKUP(AD942,CALC_CONN_TEB0187_REV01!F:M,8,0),IF(IFERROR(IF(AD942=AH942,AI942,AH942),"---")="---","---",IF(COUNTIF(CALC_CONN_TEB0187_REV01!F:F,IFERROR(IF(AD942=AH942,AI942,AH942),"---"))&gt;0,"---",IFERROR(IF(AD942=AH942,AI942,AH942),"---")))),"---")</f>
        <v>#N/A</v>
      </c>
      <c r="AL942" t="str">
        <f t="shared" si="192"/>
        <v>--</v>
      </c>
      <c r="AM942">
        <f t="shared" si="193"/>
        <v>0</v>
      </c>
      <c r="AT942" t="str">
        <f t="shared" si="186"/>
        <v>SFPA_RS1</v>
      </c>
      <c r="AU942" t="str">
        <f t="shared" si="187"/>
        <v>--</v>
      </c>
    </row>
    <row r="943" spans="1:47" x14ac:dyDescent="0.25">
      <c r="A943" t="str">
        <f t="shared" si="182"/>
        <v>J14-T10</v>
      </c>
      <c r="B943" t="str">
        <f t="shared" si="183"/>
        <v>GND</v>
      </c>
      <c r="C943" t="str">
        <f t="shared" si="184"/>
        <v>J14-GND</v>
      </c>
      <c r="D943" t="str">
        <f t="shared" si="185"/>
        <v>J14-T10</v>
      </c>
      <c r="E943" t="s">
        <v>4511</v>
      </c>
      <c r="F943" t="s">
        <v>3109</v>
      </c>
      <c r="G943" t="s">
        <v>433</v>
      </c>
      <c r="L943" t="s">
        <v>4537</v>
      </c>
      <c r="M943" t="s">
        <v>428</v>
      </c>
      <c r="N943">
        <v>10.553900000000001</v>
      </c>
      <c r="AA943">
        <f t="shared" si="194"/>
        <v>938</v>
      </c>
      <c r="AB943" t="str">
        <f>B2B!B940</f>
        <v>J4</v>
      </c>
      <c r="AC943" t="str">
        <f>B2B!C940</f>
        <v>D38</v>
      </c>
      <c r="AD943" t="str">
        <f t="shared" si="188"/>
        <v>J4-D38</v>
      </c>
      <c r="AE943" t="e">
        <f t="shared" si="189"/>
        <v>#N/A</v>
      </c>
      <c r="AG943" t="str">
        <f t="shared" si="190"/>
        <v>--</v>
      </c>
      <c r="AH943" t="str">
        <f t="shared" si="191"/>
        <v>--</v>
      </c>
      <c r="AI943" t="str">
        <f>IFERROR(IF(IF(AG943="--",INDEX(D:D,MATCH(AE943,INDEX(B:B,MATCH(AE943,B:B,)+1):B11457,)+MATCH(AE943,B:B,)))=AD943,VLOOKUP(AE943,B:D,3,0),IF(AG943="--",INDEX(D:D,MATCH(AE943,INDEX(B:B,MATCH(AE943,B:B,)+1):B11457,)+MATCH(AE943,B:B,)),"---")),"---")</f>
        <v>---</v>
      </c>
      <c r="AJ943" t="str">
        <f>IF(COUNTIF(CALC_CONN_TEB0187_REV01!F:F,IF(AH943&lt;&gt;"---",VLOOKUP(AD943,CALC_CONN_TEB0187_REV01!F:M,8,0),IF(IFERROR(IF(AD943=AH943,AI943,AH943),"---")="---","---",IF(COUNTIF(CALC_CONN_TEB0187_REV01!F:F,IFERROR(IF(AD943=AH943,AI943,AH943),"---"))&gt;0,"---",IFERROR(IF(AD943=AH943,AI943,AH943),"---")))))=1,IF(AH943&lt;&gt;"---",VLOOKUP(AD943,CALC_CONN_TEB0187_REV01!F:M,8,0),IF(IFERROR(IF(AD943=AH943,AI943,AH943),"---")="---","---",IF(COUNTIF(CALC_CONN_TEB0187_REV01!F:F,IFERROR(IF(AD943=AH943,AI943,AH943),"---"))&gt;0,"---",IFERROR(IF(AD943=AH943,AI943,AH943),"---")))),"---")</f>
        <v>---</v>
      </c>
      <c r="AK943" t="e">
        <f>IF(COUNTIF(CALC_CONN_TEB0187_REV01!F:F,IF(AH943&lt;&gt;"---",VLOOKUP(AD943,CALC_CONN_TEB0187_REV01!F:M,8,0),IF(IFERROR(IF(AD943=AH943,AI943,AH943),"---")="---","---",IF(COUNTIF(CALC_CONN_TEB0187_REV01!F:F,IFERROR(IF(AD943=AH943,AI943,AH943),"---"))&gt;0,"---",IFERROR(IF(AD943=AH943,AI943,AH943),"---")))))=0,IF(AH943&lt;&gt;"---",VLOOKUP(AD943,CALC_CONN_TEB0187_REV01!F:M,8,0),IF(IFERROR(IF(AD943=AH943,AI943,AH943),"---")="---","---",IF(COUNTIF(CALC_CONN_TEB0187_REV01!F:F,IFERROR(IF(AD943=AH943,AI943,AH943),"---"))&gt;0,"---",IFERROR(IF(AD943=AH943,AI943,AH943),"---")))),"---")</f>
        <v>#N/A</v>
      </c>
      <c r="AL943" t="str">
        <f t="shared" si="192"/>
        <v>--</v>
      </c>
      <c r="AM943">
        <f t="shared" si="193"/>
        <v>0</v>
      </c>
      <c r="AT943">
        <f t="shared" si="186"/>
        <v>0</v>
      </c>
      <c r="AU943">
        <f t="shared" si="187"/>
        <v>0</v>
      </c>
    </row>
    <row r="944" spans="1:47" x14ac:dyDescent="0.25">
      <c r="A944" t="str">
        <f t="shared" si="182"/>
        <v>J14-T11</v>
      </c>
      <c r="B944" t="str">
        <f t="shared" si="183"/>
        <v>GND</v>
      </c>
      <c r="C944" t="str">
        <f t="shared" si="184"/>
        <v>J14-GND</v>
      </c>
      <c r="D944" t="str">
        <f t="shared" si="185"/>
        <v>J14-T11</v>
      </c>
      <c r="E944" t="s">
        <v>4511</v>
      </c>
      <c r="F944" t="s">
        <v>3110</v>
      </c>
      <c r="G944" t="s">
        <v>433</v>
      </c>
      <c r="L944" t="s">
        <v>4538</v>
      </c>
      <c r="M944" t="s">
        <v>428</v>
      </c>
      <c r="N944">
        <v>18.401700000000002</v>
      </c>
      <c r="AA944">
        <f t="shared" si="194"/>
        <v>939</v>
      </c>
      <c r="AB944" t="str">
        <f>B2B!B941</f>
        <v>J4</v>
      </c>
      <c r="AC944" t="str">
        <f>B2B!C941</f>
        <v>D39</v>
      </c>
      <c r="AD944" t="str">
        <f t="shared" si="188"/>
        <v>J4-D39</v>
      </c>
      <c r="AE944" t="e">
        <f t="shared" si="189"/>
        <v>#N/A</v>
      </c>
      <c r="AG944" t="str">
        <f t="shared" si="190"/>
        <v>--</v>
      </c>
      <c r="AH944" t="str">
        <f t="shared" si="191"/>
        <v>--</v>
      </c>
      <c r="AI944" t="str">
        <f>IFERROR(IF(IF(AG944="--",INDEX(D:D,MATCH(AE944,INDEX(B:B,MATCH(AE944,B:B,)+1):B11458,)+MATCH(AE944,B:B,)))=AD944,VLOOKUP(AE944,B:D,3,0),IF(AG944="--",INDEX(D:D,MATCH(AE944,INDEX(B:B,MATCH(AE944,B:B,)+1):B11458,)+MATCH(AE944,B:B,)),"---")),"---")</f>
        <v>---</v>
      </c>
      <c r="AJ944" t="str">
        <f>IF(COUNTIF(CALC_CONN_TEB0187_REV01!F:F,IF(AH944&lt;&gt;"---",VLOOKUP(AD944,CALC_CONN_TEB0187_REV01!F:M,8,0),IF(IFERROR(IF(AD944=AH944,AI944,AH944),"---")="---","---",IF(COUNTIF(CALC_CONN_TEB0187_REV01!F:F,IFERROR(IF(AD944=AH944,AI944,AH944),"---"))&gt;0,"---",IFERROR(IF(AD944=AH944,AI944,AH944),"---")))))=1,IF(AH944&lt;&gt;"---",VLOOKUP(AD944,CALC_CONN_TEB0187_REV01!F:M,8,0),IF(IFERROR(IF(AD944=AH944,AI944,AH944),"---")="---","---",IF(COUNTIF(CALC_CONN_TEB0187_REV01!F:F,IFERROR(IF(AD944=AH944,AI944,AH944),"---"))&gt;0,"---",IFERROR(IF(AD944=AH944,AI944,AH944),"---")))),"---")</f>
        <v>---</v>
      </c>
      <c r="AK944" t="e">
        <f>IF(COUNTIF(CALC_CONN_TEB0187_REV01!F:F,IF(AH944&lt;&gt;"---",VLOOKUP(AD944,CALC_CONN_TEB0187_REV01!F:M,8,0),IF(IFERROR(IF(AD944=AH944,AI944,AH944),"---")="---","---",IF(COUNTIF(CALC_CONN_TEB0187_REV01!F:F,IFERROR(IF(AD944=AH944,AI944,AH944),"---"))&gt;0,"---",IFERROR(IF(AD944=AH944,AI944,AH944),"---")))))=0,IF(AH944&lt;&gt;"---",VLOOKUP(AD944,CALC_CONN_TEB0187_REV01!F:M,8,0),IF(IFERROR(IF(AD944=AH944,AI944,AH944),"---")="---","---",IF(COUNTIF(CALC_CONN_TEB0187_REV01!F:F,IFERROR(IF(AD944=AH944,AI944,AH944),"---"))&gt;0,"---",IFERROR(IF(AD944=AH944,AI944,AH944),"---")))),"---")</f>
        <v>#N/A</v>
      </c>
      <c r="AL944" t="str">
        <f t="shared" si="192"/>
        <v>--</v>
      </c>
      <c r="AM944">
        <f t="shared" si="193"/>
        <v>0</v>
      </c>
      <c r="AT944">
        <f t="shared" si="186"/>
        <v>0</v>
      </c>
      <c r="AU944">
        <f t="shared" si="187"/>
        <v>0</v>
      </c>
    </row>
    <row r="945" spans="1:47" x14ac:dyDescent="0.25">
      <c r="A945" t="str">
        <f t="shared" si="182"/>
        <v>J14-T12</v>
      </c>
      <c r="B945" t="str">
        <f t="shared" si="183"/>
        <v>SFPA_RD_N</v>
      </c>
      <c r="C945" t="str">
        <f t="shared" si="184"/>
        <v>J14-SFPA_RD_N</v>
      </c>
      <c r="D945" t="str">
        <f t="shared" si="185"/>
        <v>J14-T12</v>
      </c>
      <c r="E945" t="s">
        <v>4511</v>
      </c>
      <c r="F945" t="s">
        <v>3111</v>
      </c>
      <c r="G945" t="s">
        <v>3948</v>
      </c>
      <c r="L945" t="s">
        <v>4539</v>
      </c>
      <c r="M945" t="s">
        <v>428</v>
      </c>
      <c r="N945">
        <v>1.3099000000000001</v>
      </c>
      <c r="AA945">
        <f t="shared" si="194"/>
        <v>940</v>
      </c>
      <c r="AB945" t="str">
        <f>B2B!B942</f>
        <v>J4</v>
      </c>
      <c r="AC945" t="str">
        <f>B2B!C942</f>
        <v>D40</v>
      </c>
      <c r="AD945" t="str">
        <f t="shared" si="188"/>
        <v>J4-D40</v>
      </c>
      <c r="AE945" t="e">
        <f t="shared" si="189"/>
        <v>#N/A</v>
      </c>
      <c r="AG945" t="str">
        <f t="shared" si="190"/>
        <v>--</v>
      </c>
      <c r="AH945" t="str">
        <f t="shared" si="191"/>
        <v>--</v>
      </c>
      <c r="AI945" t="str">
        <f>IFERROR(IF(IF(AG945="--",INDEX(D:D,MATCH(AE945,INDEX(B:B,MATCH(AE945,B:B,)+1):B11459,)+MATCH(AE945,B:B,)))=AD945,VLOOKUP(AE945,B:D,3,0),IF(AG945="--",INDEX(D:D,MATCH(AE945,INDEX(B:B,MATCH(AE945,B:B,)+1):B11459,)+MATCH(AE945,B:B,)),"---")),"---")</f>
        <v>---</v>
      </c>
      <c r="AJ945" t="str">
        <f>IF(COUNTIF(CALC_CONN_TEB0187_REV01!F:F,IF(AH945&lt;&gt;"---",VLOOKUP(AD945,CALC_CONN_TEB0187_REV01!F:M,8,0),IF(IFERROR(IF(AD945=AH945,AI945,AH945),"---")="---","---",IF(COUNTIF(CALC_CONN_TEB0187_REV01!F:F,IFERROR(IF(AD945=AH945,AI945,AH945),"---"))&gt;0,"---",IFERROR(IF(AD945=AH945,AI945,AH945),"---")))))=1,IF(AH945&lt;&gt;"---",VLOOKUP(AD945,CALC_CONN_TEB0187_REV01!F:M,8,0),IF(IFERROR(IF(AD945=AH945,AI945,AH945),"---")="---","---",IF(COUNTIF(CALC_CONN_TEB0187_REV01!F:F,IFERROR(IF(AD945=AH945,AI945,AH945),"---"))&gt;0,"---",IFERROR(IF(AD945=AH945,AI945,AH945),"---")))),"---")</f>
        <v>---</v>
      </c>
      <c r="AK945" t="e">
        <f>IF(COUNTIF(CALC_CONN_TEB0187_REV01!F:F,IF(AH945&lt;&gt;"---",VLOOKUP(AD945,CALC_CONN_TEB0187_REV01!F:M,8,0),IF(IFERROR(IF(AD945=AH945,AI945,AH945),"---")="---","---",IF(COUNTIF(CALC_CONN_TEB0187_REV01!F:F,IFERROR(IF(AD945=AH945,AI945,AH945),"---"))&gt;0,"---",IFERROR(IF(AD945=AH945,AI945,AH945),"---")))))=0,IF(AH945&lt;&gt;"---",VLOOKUP(AD945,CALC_CONN_TEB0187_REV01!F:M,8,0),IF(IFERROR(IF(AD945=AH945,AI945,AH945),"---")="---","---",IF(COUNTIF(CALC_CONN_TEB0187_REV01!F:F,IFERROR(IF(AD945=AH945,AI945,AH945),"---"))&gt;0,"---",IFERROR(IF(AD945=AH945,AI945,AH945),"---")))),"---")</f>
        <v>#N/A</v>
      </c>
      <c r="AL945" t="str">
        <f t="shared" si="192"/>
        <v>--</v>
      </c>
      <c r="AM945">
        <f t="shared" si="193"/>
        <v>0</v>
      </c>
      <c r="AT945" t="str">
        <f t="shared" si="186"/>
        <v>SFPA_RD_N</v>
      </c>
      <c r="AU945" t="str">
        <f t="shared" si="187"/>
        <v>--</v>
      </c>
    </row>
    <row r="946" spans="1:47" x14ac:dyDescent="0.25">
      <c r="A946" t="str">
        <f t="shared" si="182"/>
        <v>J14-T13</v>
      </c>
      <c r="B946" t="str">
        <f t="shared" si="183"/>
        <v>SFPA_RD_P</v>
      </c>
      <c r="C946" t="str">
        <f t="shared" si="184"/>
        <v>J14-SFPA_RD_P</v>
      </c>
      <c r="D946" t="str">
        <f t="shared" si="185"/>
        <v>J14-T13</v>
      </c>
      <c r="E946" t="s">
        <v>4511</v>
      </c>
      <c r="F946" t="s">
        <v>4540</v>
      </c>
      <c r="G946" t="s">
        <v>3946</v>
      </c>
      <c r="L946" t="s">
        <v>4541</v>
      </c>
      <c r="M946" t="s">
        <v>428</v>
      </c>
      <c r="N946">
        <v>18.5853</v>
      </c>
      <c r="AA946">
        <f t="shared" si="194"/>
        <v>941</v>
      </c>
      <c r="AB946" t="str">
        <f>B2B!B943</f>
        <v>J4</v>
      </c>
      <c r="AC946" t="str">
        <f>B2B!C943</f>
        <v>D41</v>
      </c>
      <c r="AD946" t="str">
        <f t="shared" si="188"/>
        <v>J4-D41</v>
      </c>
      <c r="AE946" t="e">
        <f t="shared" si="189"/>
        <v>#N/A</v>
      </c>
      <c r="AG946" t="str">
        <f t="shared" si="190"/>
        <v>--</v>
      </c>
      <c r="AH946" t="str">
        <f t="shared" si="191"/>
        <v>--</v>
      </c>
      <c r="AI946" t="str">
        <f>IFERROR(IF(IF(AG946="--",INDEX(D:D,MATCH(AE946,INDEX(B:B,MATCH(AE946,B:B,)+1):B11460,)+MATCH(AE946,B:B,)))=AD946,VLOOKUP(AE946,B:D,3,0),IF(AG946="--",INDEX(D:D,MATCH(AE946,INDEX(B:B,MATCH(AE946,B:B,)+1):B11460,)+MATCH(AE946,B:B,)),"---")),"---")</f>
        <v>---</v>
      </c>
      <c r="AJ946" t="str">
        <f>IF(COUNTIF(CALC_CONN_TEB0187_REV01!F:F,IF(AH946&lt;&gt;"---",VLOOKUP(AD946,CALC_CONN_TEB0187_REV01!F:M,8,0),IF(IFERROR(IF(AD946=AH946,AI946,AH946),"---")="---","---",IF(COUNTIF(CALC_CONN_TEB0187_REV01!F:F,IFERROR(IF(AD946=AH946,AI946,AH946),"---"))&gt;0,"---",IFERROR(IF(AD946=AH946,AI946,AH946),"---")))))=1,IF(AH946&lt;&gt;"---",VLOOKUP(AD946,CALC_CONN_TEB0187_REV01!F:M,8,0),IF(IFERROR(IF(AD946=AH946,AI946,AH946),"---")="---","---",IF(COUNTIF(CALC_CONN_TEB0187_REV01!F:F,IFERROR(IF(AD946=AH946,AI946,AH946),"---"))&gt;0,"---",IFERROR(IF(AD946=AH946,AI946,AH946),"---")))),"---")</f>
        <v>---</v>
      </c>
      <c r="AK946" t="e">
        <f>IF(COUNTIF(CALC_CONN_TEB0187_REV01!F:F,IF(AH946&lt;&gt;"---",VLOOKUP(AD946,CALC_CONN_TEB0187_REV01!F:M,8,0),IF(IFERROR(IF(AD946=AH946,AI946,AH946),"---")="---","---",IF(COUNTIF(CALC_CONN_TEB0187_REV01!F:F,IFERROR(IF(AD946=AH946,AI946,AH946),"---"))&gt;0,"---",IFERROR(IF(AD946=AH946,AI946,AH946),"---")))))=0,IF(AH946&lt;&gt;"---",VLOOKUP(AD946,CALC_CONN_TEB0187_REV01!F:M,8,0),IF(IFERROR(IF(AD946=AH946,AI946,AH946),"---")="---","---",IF(COUNTIF(CALC_CONN_TEB0187_REV01!F:F,IFERROR(IF(AD946=AH946,AI946,AH946),"---"))&gt;0,"---",IFERROR(IF(AD946=AH946,AI946,AH946),"---")))),"---")</f>
        <v>#N/A</v>
      </c>
      <c r="AL946" t="str">
        <f t="shared" si="192"/>
        <v>--</v>
      </c>
      <c r="AM946">
        <f t="shared" si="193"/>
        <v>0</v>
      </c>
      <c r="AT946" t="str">
        <f t="shared" si="186"/>
        <v>SFPA_RD_P</v>
      </c>
      <c r="AU946" t="str">
        <f t="shared" si="187"/>
        <v>--</v>
      </c>
    </row>
    <row r="947" spans="1:47" x14ac:dyDescent="0.25">
      <c r="A947" t="str">
        <f t="shared" si="182"/>
        <v>J14-T14</v>
      </c>
      <c r="B947" t="str">
        <f t="shared" si="183"/>
        <v>GND</v>
      </c>
      <c r="C947" t="str">
        <f t="shared" si="184"/>
        <v>J14-GND</v>
      </c>
      <c r="D947" t="str">
        <f t="shared" si="185"/>
        <v>J14-T14</v>
      </c>
      <c r="E947" t="s">
        <v>4511</v>
      </c>
      <c r="F947" t="s">
        <v>4542</v>
      </c>
      <c r="G947" t="s">
        <v>433</v>
      </c>
      <c r="L947" t="s">
        <v>4543</v>
      </c>
      <c r="M947" t="s">
        <v>428</v>
      </c>
      <c r="N947">
        <v>18.444900000000001</v>
      </c>
      <c r="AA947">
        <f t="shared" si="194"/>
        <v>942</v>
      </c>
      <c r="AB947" t="str">
        <f>B2B!B944</f>
        <v>J4</v>
      </c>
      <c r="AC947" t="str">
        <f>B2B!C944</f>
        <v>D42</v>
      </c>
      <c r="AD947" t="str">
        <f t="shared" si="188"/>
        <v>J4-D42</v>
      </c>
      <c r="AE947" t="e">
        <f t="shared" si="189"/>
        <v>#N/A</v>
      </c>
      <c r="AG947" t="str">
        <f t="shared" si="190"/>
        <v>--</v>
      </c>
      <c r="AH947" t="str">
        <f t="shared" si="191"/>
        <v>--</v>
      </c>
      <c r="AI947" t="str">
        <f>IFERROR(IF(IF(AG947="--",INDEX(D:D,MATCH(AE947,INDEX(B:B,MATCH(AE947,B:B,)+1):B11461,)+MATCH(AE947,B:B,)))=AD947,VLOOKUP(AE947,B:D,3,0),IF(AG947="--",INDEX(D:D,MATCH(AE947,INDEX(B:B,MATCH(AE947,B:B,)+1):B11461,)+MATCH(AE947,B:B,)),"---")),"---")</f>
        <v>---</v>
      </c>
      <c r="AJ947" t="str">
        <f>IF(COUNTIF(CALC_CONN_TEB0187_REV01!F:F,IF(AH947&lt;&gt;"---",VLOOKUP(AD947,CALC_CONN_TEB0187_REV01!F:M,8,0),IF(IFERROR(IF(AD947=AH947,AI947,AH947),"---")="---","---",IF(COUNTIF(CALC_CONN_TEB0187_REV01!F:F,IFERROR(IF(AD947=AH947,AI947,AH947),"---"))&gt;0,"---",IFERROR(IF(AD947=AH947,AI947,AH947),"---")))))=1,IF(AH947&lt;&gt;"---",VLOOKUP(AD947,CALC_CONN_TEB0187_REV01!F:M,8,0),IF(IFERROR(IF(AD947=AH947,AI947,AH947),"---")="---","---",IF(COUNTIF(CALC_CONN_TEB0187_REV01!F:F,IFERROR(IF(AD947=AH947,AI947,AH947),"---"))&gt;0,"---",IFERROR(IF(AD947=AH947,AI947,AH947),"---")))),"---")</f>
        <v>---</v>
      </c>
      <c r="AK947" t="e">
        <f>IF(COUNTIF(CALC_CONN_TEB0187_REV01!F:F,IF(AH947&lt;&gt;"---",VLOOKUP(AD947,CALC_CONN_TEB0187_REV01!F:M,8,0),IF(IFERROR(IF(AD947=AH947,AI947,AH947),"---")="---","---",IF(COUNTIF(CALC_CONN_TEB0187_REV01!F:F,IFERROR(IF(AD947=AH947,AI947,AH947),"---"))&gt;0,"---",IFERROR(IF(AD947=AH947,AI947,AH947),"---")))))=0,IF(AH947&lt;&gt;"---",VLOOKUP(AD947,CALC_CONN_TEB0187_REV01!F:M,8,0),IF(IFERROR(IF(AD947=AH947,AI947,AH947),"---")="---","---",IF(COUNTIF(CALC_CONN_TEB0187_REV01!F:F,IFERROR(IF(AD947=AH947,AI947,AH947),"---"))&gt;0,"---",IFERROR(IF(AD947=AH947,AI947,AH947),"---")))),"---")</f>
        <v>#N/A</v>
      </c>
      <c r="AL947" t="str">
        <f t="shared" si="192"/>
        <v>--</v>
      </c>
      <c r="AM947">
        <f t="shared" si="193"/>
        <v>0</v>
      </c>
      <c r="AT947">
        <f t="shared" si="186"/>
        <v>0</v>
      </c>
      <c r="AU947">
        <f t="shared" si="187"/>
        <v>0</v>
      </c>
    </row>
    <row r="948" spans="1:47" x14ac:dyDescent="0.25">
      <c r="A948" t="str">
        <f t="shared" si="182"/>
        <v>J14-T15</v>
      </c>
      <c r="B948" t="str">
        <f t="shared" si="183"/>
        <v>NetC349_1</v>
      </c>
      <c r="C948" t="str">
        <f t="shared" si="184"/>
        <v>J14-NetC349_1</v>
      </c>
      <c r="D948" t="str">
        <f t="shared" si="185"/>
        <v>J14-T15</v>
      </c>
      <c r="E948" t="s">
        <v>4511</v>
      </c>
      <c r="F948" t="s">
        <v>1549</v>
      </c>
      <c r="G948" t="s">
        <v>4247</v>
      </c>
      <c r="L948" t="s">
        <v>4544</v>
      </c>
      <c r="M948" t="s">
        <v>428</v>
      </c>
      <c r="N948">
        <v>18.465699999999998</v>
      </c>
      <c r="AA948">
        <f t="shared" si="194"/>
        <v>943</v>
      </c>
      <c r="AB948" t="str">
        <f>B2B!B945</f>
        <v>J4</v>
      </c>
      <c r="AC948" t="str">
        <f>B2B!C945</f>
        <v>D43</v>
      </c>
      <c r="AD948" t="str">
        <f t="shared" si="188"/>
        <v>J4-D43</v>
      </c>
      <c r="AE948" t="e">
        <f t="shared" si="189"/>
        <v>#N/A</v>
      </c>
      <c r="AG948" t="str">
        <f t="shared" si="190"/>
        <v>--</v>
      </c>
      <c r="AH948" t="str">
        <f t="shared" si="191"/>
        <v>--</v>
      </c>
      <c r="AI948" t="str">
        <f>IFERROR(IF(IF(AG948="--",INDEX(D:D,MATCH(AE948,INDEX(B:B,MATCH(AE948,B:B,)+1):B11462,)+MATCH(AE948,B:B,)))=AD948,VLOOKUP(AE948,B:D,3,0),IF(AG948="--",INDEX(D:D,MATCH(AE948,INDEX(B:B,MATCH(AE948,B:B,)+1):B11462,)+MATCH(AE948,B:B,)),"---")),"---")</f>
        <v>---</v>
      </c>
      <c r="AJ948" t="str">
        <f>IF(COUNTIF(CALC_CONN_TEB0187_REV01!F:F,IF(AH948&lt;&gt;"---",VLOOKUP(AD948,CALC_CONN_TEB0187_REV01!F:M,8,0),IF(IFERROR(IF(AD948=AH948,AI948,AH948),"---")="---","---",IF(COUNTIF(CALC_CONN_TEB0187_REV01!F:F,IFERROR(IF(AD948=AH948,AI948,AH948),"---"))&gt;0,"---",IFERROR(IF(AD948=AH948,AI948,AH948),"---")))))=1,IF(AH948&lt;&gt;"---",VLOOKUP(AD948,CALC_CONN_TEB0187_REV01!F:M,8,0),IF(IFERROR(IF(AD948=AH948,AI948,AH948),"---")="---","---",IF(COUNTIF(CALC_CONN_TEB0187_REV01!F:F,IFERROR(IF(AD948=AH948,AI948,AH948),"---"))&gt;0,"---",IFERROR(IF(AD948=AH948,AI948,AH948),"---")))),"---")</f>
        <v>---</v>
      </c>
      <c r="AK948" t="e">
        <f>IF(COUNTIF(CALC_CONN_TEB0187_REV01!F:F,IF(AH948&lt;&gt;"---",VLOOKUP(AD948,CALC_CONN_TEB0187_REV01!F:M,8,0),IF(IFERROR(IF(AD948=AH948,AI948,AH948),"---")="---","---",IF(COUNTIF(CALC_CONN_TEB0187_REV01!F:F,IFERROR(IF(AD948=AH948,AI948,AH948),"---"))&gt;0,"---",IFERROR(IF(AD948=AH948,AI948,AH948),"---")))))=0,IF(AH948&lt;&gt;"---",VLOOKUP(AD948,CALC_CONN_TEB0187_REV01!F:M,8,0),IF(IFERROR(IF(AD948=AH948,AI948,AH948),"---")="---","---",IF(COUNTIF(CALC_CONN_TEB0187_REV01!F:F,IFERROR(IF(AD948=AH948,AI948,AH948),"---"))&gt;0,"---",IFERROR(IF(AD948=AH948,AI948,AH948),"---")))),"---")</f>
        <v>#N/A</v>
      </c>
      <c r="AL948" t="str">
        <f t="shared" si="192"/>
        <v>--</v>
      </c>
      <c r="AM948">
        <f t="shared" si="193"/>
        <v>0</v>
      </c>
      <c r="AT948" t="str">
        <f t="shared" si="186"/>
        <v>NetC349_1</v>
      </c>
      <c r="AU948" t="str">
        <f t="shared" si="187"/>
        <v>--</v>
      </c>
    </row>
    <row r="949" spans="1:47" x14ac:dyDescent="0.25">
      <c r="A949" t="str">
        <f t="shared" si="182"/>
        <v>J14-T16</v>
      </c>
      <c r="B949" t="str">
        <f t="shared" si="183"/>
        <v>NetC347_2</v>
      </c>
      <c r="C949" t="str">
        <f t="shared" si="184"/>
        <v>J14-NetC347_2</v>
      </c>
      <c r="D949" t="str">
        <f t="shared" si="185"/>
        <v>J14-T16</v>
      </c>
      <c r="E949" t="s">
        <v>4511</v>
      </c>
      <c r="F949" t="s">
        <v>4545</v>
      </c>
      <c r="G949" t="s">
        <v>4246</v>
      </c>
      <c r="L949" t="s">
        <v>4546</v>
      </c>
      <c r="M949" t="s">
        <v>428</v>
      </c>
      <c r="N949">
        <v>18.461500000000001</v>
      </c>
      <c r="AA949">
        <f t="shared" si="194"/>
        <v>944</v>
      </c>
      <c r="AB949" t="str">
        <f>B2B!B946</f>
        <v>J4</v>
      </c>
      <c r="AC949" t="str">
        <f>B2B!C946</f>
        <v>D44</v>
      </c>
      <c r="AD949" t="str">
        <f t="shared" si="188"/>
        <v>J4-D44</v>
      </c>
      <c r="AE949" t="e">
        <f t="shared" si="189"/>
        <v>#N/A</v>
      </c>
      <c r="AG949" t="str">
        <f t="shared" si="190"/>
        <v>--</v>
      </c>
      <c r="AH949" t="str">
        <f t="shared" si="191"/>
        <v>--</v>
      </c>
      <c r="AI949" t="str">
        <f>IFERROR(IF(IF(AG949="--",INDEX(D:D,MATCH(AE949,INDEX(B:B,MATCH(AE949,B:B,)+1):B11463,)+MATCH(AE949,B:B,)))=AD949,VLOOKUP(AE949,B:D,3,0),IF(AG949="--",INDEX(D:D,MATCH(AE949,INDEX(B:B,MATCH(AE949,B:B,)+1):B11463,)+MATCH(AE949,B:B,)),"---")),"---")</f>
        <v>---</v>
      </c>
      <c r="AJ949" t="str">
        <f>IF(COUNTIF(CALC_CONN_TEB0187_REV01!F:F,IF(AH949&lt;&gt;"---",VLOOKUP(AD949,CALC_CONN_TEB0187_REV01!F:M,8,0),IF(IFERROR(IF(AD949=AH949,AI949,AH949),"---")="---","---",IF(COUNTIF(CALC_CONN_TEB0187_REV01!F:F,IFERROR(IF(AD949=AH949,AI949,AH949),"---"))&gt;0,"---",IFERROR(IF(AD949=AH949,AI949,AH949),"---")))))=1,IF(AH949&lt;&gt;"---",VLOOKUP(AD949,CALC_CONN_TEB0187_REV01!F:M,8,0),IF(IFERROR(IF(AD949=AH949,AI949,AH949),"---")="---","---",IF(COUNTIF(CALC_CONN_TEB0187_REV01!F:F,IFERROR(IF(AD949=AH949,AI949,AH949),"---"))&gt;0,"---",IFERROR(IF(AD949=AH949,AI949,AH949),"---")))),"---")</f>
        <v>---</v>
      </c>
      <c r="AK949" t="e">
        <f>IF(COUNTIF(CALC_CONN_TEB0187_REV01!F:F,IF(AH949&lt;&gt;"---",VLOOKUP(AD949,CALC_CONN_TEB0187_REV01!F:M,8,0),IF(IFERROR(IF(AD949=AH949,AI949,AH949),"---")="---","---",IF(COUNTIF(CALC_CONN_TEB0187_REV01!F:F,IFERROR(IF(AD949=AH949,AI949,AH949),"---"))&gt;0,"---",IFERROR(IF(AD949=AH949,AI949,AH949),"---")))))=0,IF(AH949&lt;&gt;"---",VLOOKUP(AD949,CALC_CONN_TEB0187_REV01!F:M,8,0),IF(IFERROR(IF(AD949=AH949,AI949,AH949),"---")="---","---",IF(COUNTIF(CALC_CONN_TEB0187_REV01!F:F,IFERROR(IF(AD949=AH949,AI949,AH949),"---"))&gt;0,"---",IFERROR(IF(AD949=AH949,AI949,AH949),"---")))),"---")</f>
        <v>#N/A</v>
      </c>
      <c r="AL949" t="str">
        <f t="shared" si="192"/>
        <v>--</v>
      </c>
      <c r="AM949">
        <f t="shared" si="193"/>
        <v>0</v>
      </c>
      <c r="AT949" t="str">
        <f t="shared" si="186"/>
        <v>NetC347_2</v>
      </c>
      <c r="AU949" t="str">
        <f t="shared" si="187"/>
        <v>--</v>
      </c>
    </row>
    <row r="950" spans="1:47" x14ac:dyDescent="0.25">
      <c r="A950" t="str">
        <f t="shared" si="182"/>
        <v>J14-T17</v>
      </c>
      <c r="B950" t="str">
        <f t="shared" si="183"/>
        <v>GND</v>
      </c>
      <c r="C950" t="str">
        <f t="shared" si="184"/>
        <v>J14-GND</v>
      </c>
      <c r="D950" t="str">
        <f t="shared" si="185"/>
        <v>J14-T17</v>
      </c>
      <c r="E950" t="s">
        <v>4511</v>
      </c>
      <c r="F950" t="s">
        <v>4547</v>
      </c>
      <c r="G950" t="s">
        <v>433</v>
      </c>
      <c r="L950" t="s">
        <v>4548</v>
      </c>
      <c r="M950" t="s">
        <v>428</v>
      </c>
      <c r="N950">
        <v>18.4604</v>
      </c>
      <c r="AA950">
        <f t="shared" si="194"/>
        <v>945</v>
      </c>
      <c r="AB950" t="str">
        <f>B2B!B947</f>
        <v>J4</v>
      </c>
      <c r="AC950" t="str">
        <f>B2B!C947</f>
        <v>D45</v>
      </c>
      <c r="AD950" t="str">
        <f t="shared" si="188"/>
        <v>J4-D45</v>
      </c>
      <c r="AE950" t="e">
        <f t="shared" si="189"/>
        <v>#N/A</v>
      </c>
      <c r="AG950" t="str">
        <f t="shared" si="190"/>
        <v>--</v>
      </c>
      <c r="AH950" t="str">
        <f t="shared" si="191"/>
        <v>--</v>
      </c>
      <c r="AI950" t="str">
        <f>IFERROR(IF(IF(AG950="--",INDEX(D:D,MATCH(AE950,INDEX(B:B,MATCH(AE950,B:B,)+1):B11464,)+MATCH(AE950,B:B,)))=AD950,VLOOKUP(AE950,B:D,3,0),IF(AG950="--",INDEX(D:D,MATCH(AE950,INDEX(B:B,MATCH(AE950,B:B,)+1):B11464,)+MATCH(AE950,B:B,)),"---")),"---")</f>
        <v>---</v>
      </c>
      <c r="AJ950" t="str">
        <f>IF(COUNTIF(CALC_CONN_TEB0187_REV01!F:F,IF(AH950&lt;&gt;"---",VLOOKUP(AD950,CALC_CONN_TEB0187_REV01!F:M,8,0),IF(IFERROR(IF(AD950=AH950,AI950,AH950),"---")="---","---",IF(COUNTIF(CALC_CONN_TEB0187_REV01!F:F,IFERROR(IF(AD950=AH950,AI950,AH950),"---"))&gt;0,"---",IFERROR(IF(AD950=AH950,AI950,AH950),"---")))))=1,IF(AH950&lt;&gt;"---",VLOOKUP(AD950,CALC_CONN_TEB0187_REV01!F:M,8,0),IF(IFERROR(IF(AD950=AH950,AI950,AH950),"---")="---","---",IF(COUNTIF(CALC_CONN_TEB0187_REV01!F:F,IFERROR(IF(AD950=AH950,AI950,AH950),"---"))&gt;0,"---",IFERROR(IF(AD950=AH950,AI950,AH950),"---")))),"---")</f>
        <v>---</v>
      </c>
      <c r="AK950" t="e">
        <f>IF(COUNTIF(CALC_CONN_TEB0187_REV01!F:F,IF(AH950&lt;&gt;"---",VLOOKUP(AD950,CALC_CONN_TEB0187_REV01!F:M,8,0),IF(IFERROR(IF(AD950=AH950,AI950,AH950),"---")="---","---",IF(COUNTIF(CALC_CONN_TEB0187_REV01!F:F,IFERROR(IF(AD950=AH950,AI950,AH950),"---"))&gt;0,"---",IFERROR(IF(AD950=AH950,AI950,AH950),"---")))))=0,IF(AH950&lt;&gt;"---",VLOOKUP(AD950,CALC_CONN_TEB0187_REV01!F:M,8,0),IF(IFERROR(IF(AD950=AH950,AI950,AH950),"---")="---","---",IF(COUNTIF(CALC_CONN_TEB0187_REV01!F:F,IFERROR(IF(AD950=AH950,AI950,AH950),"---"))&gt;0,"---",IFERROR(IF(AD950=AH950,AI950,AH950),"---")))),"---")</f>
        <v>#N/A</v>
      </c>
      <c r="AL950" t="str">
        <f t="shared" si="192"/>
        <v>--</v>
      </c>
      <c r="AM950">
        <f t="shared" si="193"/>
        <v>0</v>
      </c>
      <c r="AT950">
        <f t="shared" si="186"/>
        <v>0</v>
      </c>
      <c r="AU950">
        <f t="shared" si="187"/>
        <v>0</v>
      </c>
    </row>
    <row r="951" spans="1:47" x14ac:dyDescent="0.25">
      <c r="A951" t="str">
        <f t="shared" si="182"/>
        <v>J14-T18</v>
      </c>
      <c r="B951" t="str">
        <f t="shared" si="183"/>
        <v>SFPA_TD_P</v>
      </c>
      <c r="C951" t="str">
        <f t="shared" si="184"/>
        <v>J14-SFPA_TD_P</v>
      </c>
      <c r="D951" t="str">
        <f t="shared" si="185"/>
        <v>J14-T18</v>
      </c>
      <c r="E951" t="s">
        <v>4511</v>
      </c>
      <c r="F951" t="s">
        <v>1551</v>
      </c>
      <c r="G951" t="s">
        <v>3792</v>
      </c>
      <c r="L951" t="s">
        <v>4549</v>
      </c>
      <c r="M951" t="s">
        <v>428</v>
      </c>
      <c r="N951">
        <v>28.168900000000001</v>
      </c>
      <c r="AA951">
        <f t="shared" si="194"/>
        <v>946</v>
      </c>
      <c r="AB951" t="str">
        <f>B2B!B948</f>
        <v>J4</v>
      </c>
      <c r="AC951" t="str">
        <f>B2B!C948</f>
        <v>D46</v>
      </c>
      <c r="AD951" t="str">
        <f t="shared" si="188"/>
        <v>J4-D46</v>
      </c>
      <c r="AE951" t="e">
        <f t="shared" si="189"/>
        <v>#N/A</v>
      </c>
      <c r="AG951" t="str">
        <f t="shared" si="190"/>
        <v>--</v>
      </c>
      <c r="AH951" t="str">
        <f t="shared" si="191"/>
        <v>--</v>
      </c>
      <c r="AI951" t="str">
        <f>IFERROR(IF(IF(AG951="--",INDEX(D:D,MATCH(AE951,INDEX(B:B,MATCH(AE951,B:B,)+1):B11465,)+MATCH(AE951,B:B,)))=AD951,VLOOKUP(AE951,B:D,3,0),IF(AG951="--",INDEX(D:D,MATCH(AE951,INDEX(B:B,MATCH(AE951,B:B,)+1):B11465,)+MATCH(AE951,B:B,)),"---")),"---")</f>
        <v>---</v>
      </c>
      <c r="AJ951" t="str">
        <f>IF(COUNTIF(CALC_CONN_TEB0187_REV01!F:F,IF(AH951&lt;&gt;"---",VLOOKUP(AD951,CALC_CONN_TEB0187_REV01!F:M,8,0),IF(IFERROR(IF(AD951=AH951,AI951,AH951),"---")="---","---",IF(COUNTIF(CALC_CONN_TEB0187_REV01!F:F,IFERROR(IF(AD951=AH951,AI951,AH951),"---"))&gt;0,"---",IFERROR(IF(AD951=AH951,AI951,AH951),"---")))))=1,IF(AH951&lt;&gt;"---",VLOOKUP(AD951,CALC_CONN_TEB0187_REV01!F:M,8,0),IF(IFERROR(IF(AD951=AH951,AI951,AH951),"---")="---","---",IF(COUNTIF(CALC_CONN_TEB0187_REV01!F:F,IFERROR(IF(AD951=AH951,AI951,AH951),"---"))&gt;0,"---",IFERROR(IF(AD951=AH951,AI951,AH951),"---")))),"---")</f>
        <v>---</v>
      </c>
      <c r="AK951" t="e">
        <f>IF(COUNTIF(CALC_CONN_TEB0187_REV01!F:F,IF(AH951&lt;&gt;"---",VLOOKUP(AD951,CALC_CONN_TEB0187_REV01!F:M,8,0),IF(IFERROR(IF(AD951=AH951,AI951,AH951),"---")="---","---",IF(COUNTIF(CALC_CONN_TEB0187_REV01!F:F,IFERROR(IF(AD951=AH951,AI951,AH951),"---"))&gt;0,"---",IFERROR(IF(AD951=AH951,AI951,AH951),"---")))))=0,IF(AH951&lt;&gt;"---",VLOOKUP(AD951,CALC_CONN_TEB0187_REV01!F:M,8,0),IF(IFERROR(IF(AD951=AH951,AI951,AH951),"---")="---","---",IF(COUNTIF(CALC_CONN_TEB0187_REV01!F:F,IFERROR(IF(AD951=AH951,AI951,AH951),"---"))&gt;0,"---",IFERROR(IF(AD951=AH951,AI951,AH951),"---")))),"---")</f>
        <v>#N/A</v>
      </c>
      <c r="AL951" t="str">
        <f t="shared" si="192"/>
        <v>--</v>
      </c>
      <c r="AM951">
        <f t="shared" si="193"/>
        <v>0</v>
      </c>
      <c r="AT951" t="str">
        <f t="shared" si="186"/>
        <v>SFPA_TD_P</v>
      </c>
      <c r="AU951" t="str">
        <f t="shared" si="187"/>
        <v>--</v>
      </c>
    </row>
    <row r="952" spans="1:47" x14ac:dyDescent="0.25">
      <c r="A952" t="str">
        <f t="shared" si="182"/>
        <v>J14-T19</v>
      </c>
      <c r="B952" t="str">
        <f t="shared" si="183"/>
        <v>SFPA_TD_N</v>
      </c>
      <c r="C952" t="str">
        <f t="shared" si="184"/>
        <v>J14-SFPA_TD_N</v>
      </c>
      <c r="D952" t="str">
        <f t="shared" si="185"/>
        <v>J14-T19</v>
      </c>
      <c r="E952" t="s">
        <v>4511</v>
      </c>
      <c r="F952" t="s">
        <v>4550</v>
      </c>
      <c r="G952" t="s">
        <v>3794</v>
      </c>
      <c r="L952" t="s">
        <v>4551</v>
      </c>
      <c r="M952" t="s">
        <v>4551</v>
      </c>
      <c r="N952" t="s">
        <v>4551</v>
      </c>
      <c r="AA952">
        <f t="shared" si="194"/>
        <v>947</v>
      </c>
      <c r="AB952" t="str">
        <f>B2B!B949</f>
        <v>J4</v>
      </c>
      <c r="AC952" t="str">
        <f>B2B!C949</f>
        <v>D47</v>
      </c>
      <c r="AD952" t="str">
        <f t="shared" si="188"/>
        <v>J4-D47</v>
      </c>
      <c r="AE952" t="e">
        <f t="shared" si="189"/>
        <v>#N/A</v>
      </c>
      <c r="AG952" t="str">
        <f t="shared" si="190"/>
        <v>--</v>
      </c>
      <c r="AH952" t="str">
        <f t="shared" si="191"/>
        <v>--</v>
      </c>
      <c r="AI952" t="str">
        <f>IFERROR(IF(IF(AG952="--",INDEX(D:D,MATCH(AE952,INDEX(B:B,MATCH(AE952,B:B,)+1):B11466,)+MATCH(AE952,B:B,)))=AD952,VLOOKUP(AE952,B:D,3,0),IF(AG952="--",INDEX(D:D,MATCH(AE952,INDEX(B:B,MATCH(AE952,B:B,)+1):B11466,)+MATCH(AE952,B:B,)),"---")),"---")</f>
        <v>---</v>
      </c>
      <c r="AJ952" t="str">
        <f>IF(COUNTIF(CALC_CONN_TEB0187_REV01!F:F,IF(AH952&lt;&gt;"---",VLOOKUP(AD952,CALC_CONN_TEB0187_REV01!F:M,8,0),IF(IFERROR(IF(AD952=AH952,AI952,AH952),"---")="---","---",IF(COUNTIF(CALC_CONN_TEB0187_REV01!F:F,IFERROR(IF(AD952=AH952,AI952,AH952),"---"))&gt;0,"---",IFERROR(IF(AD952=AH952,AI952,AH952),"---")))))=1,IF(AH952&lt;&gt;"---",VLOOKUP(AD952,CALC_CONN_TEB0187_REV01!F:M,8,0),IF(IFERROR(IF(AD952=AH952,AI952,AH952),"---")="---","---",IF(COUNTIF(CALC_CONN_TEB0187_REV01!F:F,IFERROR(IF(AD952=AH952,AI952,AH952),"---"))&gt;0,"---",IFERROR(IF(AD952=AH952,AI952,AH952),"---")))),"---")</f>
        <v>---</v>
      </c>
      <c r="AK952" t="e">
        <f>IF(COUNTIF(CALC_CONN_TEB0187_REV01!F:F,IF(AH952&lt;&gt;"---",VLOOKUP(AD952,CALC_CONN_TEB0187_REV01!F:M,8,0),IF(IFERROR(IF(AD952=AH952,AI952,AH952),"---")="---","---",IF(COUNTIF(CALC_CONN_TEB0187_REV01!F:F,IFERROR(IF(AD952=AH952,AI952,AH952),"---"))&gt;0,"---",IFERROR(IF(AD952=AH952,AI952,AH952),"---")))))=0,IF(AH952&lt;&gt;"---",VLOOKUP(AD952,CALC_CONN_TEB0187_REV01!F:M,8,0),IF(IFERROR(IF(AD952=AH952,AI952,AH952),"---")="---","---",IF(COUNTIF(CALC_CONN_TEB0187_REV01!F:F,IFERROR(IF(AD952=AH952,AI952,AH952),"---"))&gt;0,"---",IFERROR(IF(AD952=AH952,AI952,AH952),"---")))),"---")</f>
        <v>#N/A</v>
      </c>
      <c r="AL952" t="str">
        <f t="shared" si="192"/>
        <v>--</v>
      </c>
      <c r="AM952">
        <f t="shared" si="193"/>
        <v>0</v>
      </c>
      <c r="AT952" t="str">
        <f t="shared" si="186"/>
        <v>SFPA_TD_N</v>
      </c>
      <c r="AU952" t="str">
        <f t="shared" si="187"/>
        <v>--</v>
      </c>
    </row>
    <row r="953" spans="1:47" x14ac:dyDescent="0.25">
      <c r="A953" t="str">
        <f t="shared" si="182"/>
        <v>J14-T20</v>
      </c>
      <c r="B953" t="str">
        <f t="shared" si="183"/>
        <v>GND</v>
      </c>
      <c r="C953" t="str">
        <f t="shared" si="184"/>
        <v>J14-GND</v>
      </c>
      <c r="D953" t="str">
        <f t="shared" si="185"/>
        <v>J14-T20</v>
      </c>
      <c r="E953" t="s">
        <v>4511</v>
      </c>
      <c r="F953" t="s">
        <v>4552</v>
      </c>
      <c r="G953" t="s">
        <v>433</v>
      </c>
      <c r="AA953">
        <f t="shared" si="194"/>
        <v>948</v>
      </c>
      <c r="AB953" t="str">
        <f>B2B!B950</f>
        <v>J4</v>
      </c>
      <c r="AC953" t="str">
        <f>B2B!C950</f>
        <v>D48</v>
      </c>
      <c r="AD953" t="str">
        <f t="shared" si="188"/>
        <v>J4-D48</v>
      </c>
      <c r="AE953" t="e">
        <f t="shared" si="189"/>
        <v>#N/A</v>
      </c>
      <c r="AG953" t="str">
        <f t="shared" si="190"/>
        <v>--</v>
      </c>
      <c r="AH953" t="str">
        <f t="shared" si="191"/>
        <v>--</v>
      </c>
      <c r="AI953" t="str">
        <f>IFERROR(IF(IF(AG953="--",INDEX(D:D,MATCH(AE953,INDEX(B:B,MATCH(AE953,B:B,)+1):B11467,)+MATCH(AE953,B:B,)))=AD953,VLOOKUP(AE953,B:D,3,0),IF(AG953="--",INDEX(D:D,MATCH(AE953,INDEX(B:B,MATCH(AE953,B:B,)+1):B11467,)+MATCH(AE953,B:B,)),"---")),"---")</f>
        <v>---</v>
      </c>
      <c r="AJ953" t="str">
        <f>IF(COUNTIF(CALC_CONN_TEB0187_REV01!F:F,IF(AH953&lt;&gt;"---",VLOOKUP(AD953,CALC_CONN_TEB0187_REV01!F:M,8,0),IF(IFERROR(IF(AD953=AH953,AI953,AH953),"---")="---","---",IF(COUNTIF(CALC_CONN_TEB0187_REV01!F:F,IFERROR(IF(AD953=AH953,AI953,AH953),"---"))&gt;0,"---",IFERROR(IF(AD953=AH953,AI953,AH953),"---")))))=1,IF(AH953&lt;&gt;"---",VLOOKUP(AD953,CALC_CONN_TEB0187_REV01!F:M,8,0),IF(IFERROR(IF(AD953=AH953,AI953,AH953),"---")="---","---",IF(COUNTIF(CALC_CONN_TEB0187_REV01!F:F,IFERROR(IF(AD953=AH953,AI953,AH953),"---"))&gt;0,"---",IFERROR(IF(AD953=AH953,AI953,AH953),"---")))),"---")</f>
        <v>---</v>
      </c>
      <c r="AK953" t="e">
        <f>IF(COUNTIF(CALC_CONN_TEB0187_REV01!F:F,IF(AH953&lt;&gt;"---",VLOOKUP(AD953,CALC_CONN_TEB0187_REV01!F:M,8,0),IF(IFERROR(IF(AD953=AH953,AI953,AH953),"---")="---","---",IF(COUNTIF(CALC_CONN_TEB0187_REV01!F:F,IFERROR(IF(AD953=AH953,AI953,AH953),"---"))&gt;0,"---",IFERROR(IF(AD953=AH953,AI953,AH953),"---")))))=0,IF(AH953&lt;&gt;"---",VLOOKUP(AD953,CALC_CONN_TEB0187_REV01!F:M,8,0),IF(IFERROR(IF(AD953=AH953,AI953,AH953),"---")="---","---",IF(COUNTIF(CALC_CONN_TEB0187_REV01!F:F,IFERROR(IF(AD953=AH953,AI953,AH953),"---"))&gt;0,"---",IFERROR(IF(AD953=AH953,AI953,AH953),"---")))),"---")</f>
        <v>#N/A</v>
      </c>
      <c r="AL953" t="str">
        <f t="shared" si="192"/>
        <v>--</v>
      </c>
      <c r="AM953">
        <f t="shared" si="193"/>
        <v>0</v>
      </c>
      <c r="AT953">
        <f t="shared" si="186"/>
        <v>0</v>
      </c>
      <c r="AU953">
        <f t="shared" si="187"/>
        <v>0</v>
      </c>
    </row>
    <row r="954" spans="1:47" x14ac:dyDescent="0.25">
      <c r="A954" t="str">
        <f t="shared" si="182"/>
        <v>J15-A1</v>
      </c>
      <c r="B954" t="str">
        <f t="shared" si="183"/>
        <v>GND</v>
      </c>
      <c r="C954" t="str">
        <f t="shared" si="184"/>
        <v>J15-GND</v>
      </c>
      <c r="D954" t="str">
        <f t="shared" si="185"/>
        <v>J15-A1</v>
      </c>
      <c r="E954" t="s">
        <v>4553</v>
      </c>
      <c r="F954" t="s">
        <v>170</v>
      </c>
      <c r="G954" t="s">
        <v>433</v>
      </c>
      <c r="AA954">
        <f t="shared" si="194"/>
        <v>949</v>
      </c>
      <c r="AB954" t="str">
        <f>B2B!B951</f>
        <v>J4</v>
      </c>
      <c r="AC954" t="str">
        <f>B2B!C951</f>
        <v>D49</v>
      </c>
      <c r="AD954" t="str">
        <f t="shared" si="188"/>
        <v>J4-D49</v>
      </c>
      <c r="AE954" t="e">
        <f t="shared" si="189"/>
        <v>#N/A</v>
      </c>
      <c r="AG954" t="str">
        <f t="shared" si="190"/>
        <v>--</v>
      </c>
      <c r="AH954" t="str">
        <f t="shared" si="191"/>
        <v>--</v>
      </c>
      <c r="AI954" t="str">
        <f>IFERROR(IF(IF(AG954="--",INDEX(D:D,MATCH(AE954,INDEX(B:B,MATCH(AE954,B:B,)+1):B11468,)+MATCH(AE954,B:B,)))=AD954,VLOOKUP(AE954,B:D,3,0),IF(AG954="--",INDEX(D:D,MATCH(AE954,INDEX(B:B,MATCH(AE954,B:B,)+1):B11468,)+MATCH(AE954,B:B,)),"---")),"---")</f>
        <v>---</v>
      </c>
      <c r="AJ954" t="str">
        <f>IF(COUNTIF(CALC_CONN_TEB0187_REV01!F:F,IF(AH954&lt;&gt;"---",VLOOKUP(AD954,CALC_CONN_TEB0187_REV01!F:M,8,0),IF(IFERROR(IF(AD954=AH954,AI954,AH954),"---")="---","---",IF(COUNTIF(CALC_CONN_TEB0187_REV01!F:F,IFERROR(IF(AD954=AH954,AI954,AH954),"---"))&gt;0,"---",IFERROR(IF(AD954=AH954,AI954,AH954),"---")))))=1,IF(AH954&lt;&gt;"---",VLOOKUP(AD954,CALC_CONN_TEB0187_REV01!F:M,8,0),IF(IFERROR(IF(AD954=AH954,AI954,AH954),"---")="---","---",IF(COUNTIF(CALC_CONN_TEB0187_REV01!F:F,IFERROR(IF(AD954=AH954,AI954,AH954),"---"))&gt;0,"---",IFERROR(IF(AD954=AH954,AI954,AH954),"---")))),"---")</f>
        <v>---</v>
      </c>
      <c r="AK954" t="e">
        <f>IF(COUNTIF(CALC_CONN_TEB0187_REV01!F:F,IF(AH954&lt;&gt;"---",VLOOKUP(AD954,CALC_CONN_TEB0187_REV01!F:M,8,0),IF(IFERROR(IF(AD954=AH954,AI954,AH954),"---")="---","---",IF(COUNTIF(CALC_CONN_TEB0187_REV01!F:F,IFERROR(IF(AD954=AH954,AI954,AH954),"---"))&gt;0,"---",IFERROR(IF(AD954=AH954,AI954,AH954),"---")))))=0,IF(AH954&lt;&gt;"---",VLOOKUP(AD954,CALC_CONN_TEB0187_REV01!F:M,8,0),IF(IFERROR(IF(AD954=AH954,AI954,AH954),"---")="---","---",IF(COUNTIF(CALC_CONN_TEB0187_REV01!F:F,IFERROR(IF(AD954=AH954,AI954,AH954),"---"))&gt;0,"---",IFERROR(IF(AD954=AH954,AI954,AH954),"---")))),"---")</f>
        <v>#N/A</v>
      </c>
      <c r="AL954" t="str">
        <f t="shared" si="192"/>
        <v>--</v>
      </c>
      <c r="AM954">
        <f t="shared" si="193"/>
        <v>0</v>
      </c>
      <c r="AT954">
        <f t="shared" si="186"/>
        <v>0</v>
      </c>
      <c r="AU954">
        <f t="shared" si="187"/>
        <v>0</v>
      </c>
    </row>
    <row r="955" spans="1:47" x14ac:dyDescent="0.25">
      <c r="A955" t="str">
        <f t="shared" si="182"/>
        <v>J15-A4</v>
      </c>
      <c r="B955" t="str">
        <f t="shared" si="183"/>
        <v>GND</v>
      </c>
      <c r="C955" t="str">
        <f t="shared" si="184"/>
        <v>J15-GND</v>
      </c>
      <c r="D955" t="str">
        <f t="shared" si="185"/>
        <v>J15-A4</v>
      </c>
      <c r="E955" t="s">
        <v>4553</v>
      </c>
      <c r="F955" t="s">
        <v>173</v>
      </c>
      <c r="G955" t="s">
        <v>433</v>
      </c>
      <c r="AA955">
        <f t="shared" si="194"/>
        <v>950</v>
      </c>
      <c r="AB955" t="str">
        <f>B2B!B952</f>
        <v>J4</v>
      </c>
      <c r="AC955" t="str">
        <f>B2B!C952</f>
        <v>D50</v>
      </c>
      <c r="AD955" t="str">
        <f t="shared" si="188"/>
        <v>J4-D50</v>
      </c>
      <c r="AE955" t="e">
        <f t="shared" si="189"/>
        <v>#N/A</v>
      </c>
      <c r="AG955" t="str">
        <f t="shared" si="190"/>
        <v>--</v>
      </c>
      <c r="AH955" t="str">
        <f t="shared" si="191"/>
        <v>--</v>
      </c>
      <c r="AI955" t="str">
        <f>IFERROR(IF(IF(AG955="--",INDEX(D:D,MATCH(AE955,INDEX(B:B,MATCH(AE955,B:B,)+1):B11469,)+MATCH(AE955,B:B,)))=AD955,VLOOKUP(AE955,B:D,3,0),IF(AG955="--",INDEX(D:D,MATCH(AE955,INDEX(B:B,MATCH(AE955,B:B,)+1):B11469,)+MATCH(AE955,B:B,)),"---")),"---")</f>
        <v>---</v>
      </c>
      <c r="AJ955" t="str">
        <f>IF(COUNTIF(CALC_CONN_TEB0187_REV01!F:F,IF(AH955&lt;&gt;"---",VLOOKUP(AD955,CALC_CONN_TEB0187_REV01!F:M,8,0),IF(IFERROR(IF(AD955=AH955,AI955,AH955),"---")="---","---",IF(COUNTIF(CALC_CONN_TEB0187_REV01!F:F,IFERROR(IF(AD955=AH955,AI955,AH955),"---"))&gt;0,"---",IFERROR(IF(AD955=AH955,AI955,AH955),"---")))))=1,IF(AH955&lt;&gt;"---",VLOOKUP(AD955,CALC_CONN_TEB0187_REV01!F:M,8,0),IF(IFERROR(IF(AD955=AH955,AI955,AH955),"---")="---","---",IF(COUNTIF(CALC_CONN_TEB0187_REV01!F:F,IFERROR(IF(AD955=AH955,AI955,AH955),"---"))&gt;0,"---",IFERROR(IF(AD955=AH955,AI955,AH955),"---")))),"---")</f>
        <v>---</v>
      </c>
      <c r="AK955" t="e">
        <f>IF(COUNTIF(CALC_CONN_TEB0187_REV01!F:F,IF(AH955&lt;&gt;"---",VLOOKUP(AD955,CALC_CONN_TEB0187_REV01!F:M,8,0),IF(IFERROR(IF(AD955=AH955,AI955,AH955),"---")="---","---",IF(COUNTIF(CALC_CONN_TEB0187_REV01!F:F,IFERROR(IF(AD955=AH955,AI955,AH955),"---"))&gt;0,"---",IFERROR(IF(AD955=AH955,AI955,AH955),"---")))))=0,IF(AH955&lt;&gt;"---",VLOOKUP(AD955,CALC_CONN_TEB0187_REV01!F:M,8,0),IF(IFERROR(IF(AD955=AH955,AI955,AH955),"---")="---","---",IF(COUNTIF(CALC_CONN_TEB0187_REV01!F:F,IFERROR(IF(AD955=AH955,AI955,AH955),"---"))&gt;0,"---",IFERROR(IF(AD955=AH955,AI955,AH955),"---")))),"---")</f>
        <v>#N/A</v>
      </c>
      <c r="AL955" t="str">
        <f t="shared" si="192"/>
        <v>--</v>
      </c>
      <c r="AM955">
        <f t="shared" si="193"/>
        <v>0</v>
      </c>
      <c r="AT955">
        <f t="shared" si="186"/>
        <v>0</v>
      </c>
      <c r="AU955">
        <f t="shared" si="187"/>
        <v>0</v>
      </c>
    </row>
    <row r="956" spans="1:47" x14ac:dyDescent="0.25">
      <c r="A956" t="str">
        <f t="shared" si="182"/>
        <v>J15-A5</v>
      </c>
      <c r="B956" t="str">
        <f t="shared" si="183"/>
        <v>GND</v>
      </c>
      <c r="C956" t="str">
        <f t="shared" si="184"/>
        <v>J15-GND</v>
      </c>
      <c r="D956" t="str">
        <f t="shared" si="185"/>
        <v>J15-A5</v>
      </c>
      <c r="E956" t="s">
        <v>4553</v>
      </c>
      <c r="F956" t="s">
        <v>174</v>
      </c>
      <c r="G956" t="s">
        <v>433</v>
      </c>
      <c r="AA956">
        <f t="shared" si="194"/>
        <v>951</v>
      </c>
      <c r="AB956" t="str">
        <f>B2B!B953</f>
        <v>J4</v>
      </c>
      <c r="AC956" t="str">
        <f>B2B!C953</f>
        <v>D51</v>
      </c>
      <c r="AD956" t="str">
        <f t="shared" si="188"/>
        <v>J4-D51</v>
      </c>
      <c r="AE956" t="e">
        <f t="shared" si="189"/>
        <v>#N/A</v>
      </c>
      <c r="AG956" t="str">
        <f t="shared" si="190"/>
        <v>--</v>
      </c>
      <c r="AH956" t="str">
        <f t="shared" si="191"/>
        <v>--</v>
      </c>
      <c r="AI956" t="str">
        <f>IFERROR(IF(IF(AG956="--",INDEX(D:D,MATCH(AE956,INDEX(B:B,MATCH(AE956,B:B,)+1):B11470,)+MATCH(AE956,B:B,)))=AD956,VLOOKUP(AE956,B:D,3,0),IF(AG956="--",INDEX(D:D,MATCH(AE956,INDEX(B:B,MATCH(AE956,B:B,)+1):B11470,)+MATCH(AE956,B:B,)),"---")),"---")</f>
        <v>---</v>
      </c>
      <c r="AJ956" t="str">
        <f>IF(COUNTIF(CALC_CONN_TEB0187_REV01!F:F,IF(AH956&lt;&gt;"---",VLOOKUP(AD956,CALC_CONN_TEB0187_REV01!F:M,8,0),IF(IFERROR(IF(AD956=AH956,AI956,AH956),"---")="---","---",IF(COUNTIF(CALC_CONN_TEB0187_REV01!F:F,IFERROR(IF(AD956=AH956,AI956,AH956),"---"))&gt;0,"---",IFERROR(IF(AD956=AH956,AI956,AH956),"---")))))=1,IF(AH956&lt;&gt;"---",VLOOKUP(AD956,CALC_CONN_TEB0187_REV01!F:M,8,0),IF(IFERROR(IF(AD956=AH956,AI956,AH956),"---")="---","---",IF(COUNTIF(CALC_CONN_TEB0187_REV01!F:F,IFERROR(IF(AD956=AH956,AI956,AH956),"---"))&gt;0,"---",IFERROR(IF(AD956=AH956,AI956,AH956),"---")))),"---")</f>
        <v>---</v>
      </c>
      <c r="AK956" t="e">
        <f>IF(COUNTIF(CALC_CONN_TEB0187_REV01!F:F,IF(AH956&lt;&gt;"---",VLOOKUP(AD956,CALC_CONN_TEB0187_REV01!F:M,8,0),IF(IFERROR(IF(AD956=AH956,AI956,AH956),"---")="---","---",IF(COUNTIF(CALC_CONN_TEB0187_REV01!F:F,IFERROR(IF(AD956=AH956,AI956,AH956),"---"))&gt;0,"---",IFERROR(IF(AD956=AH956,AI956,AH956),"---")))))=0,IF(AH956&lt;&gt;"---",VLOOKUP(AD956,CALC_CONN_TEB0187_REV01!F:M,8,0),IF(IFERROR(IF(AD956=AH956,AI956,AH956),"---")="---","---",IF(COUNTIF(CALC_CONN_TEB0187_REV01!F:F,IFERROR(IF(AD956=AH956,AI956,AH956),"---"))&gt;0,"---",IFERROR(IF(AD956=AH956,AI956,AH956),"---")))),"---")</f>
        <v>#N/A</v>
      </c>
      <c r="AL956" t="str">
        <f t="shared" si="192"/>
        <v>--</v>
      </c>
      <c r="AM956">
        <f t="shared" si="193"/>
        <v>0</v>
      </c>
      <c r="AT956">
        <f t="shared" si="186"/>
        <v>0</v>
      </c>
      <c r="AU956">
        <f t="shared" si="187"/>
        <v>0</v>
      </c>
    </row>
    <row r="957" spans="1:47" x14ac:dyDescent="0.25">
      <c r="A957" t="str">
        <f t="shared" si="182"/>
        <v>J15-A8</v>
      </c>
      <c r="B957" t="str">
        <f t="shared" si="183"/>
        <v>GND</v>
      </c>
      <c r="C957" t="str">
        <f t="shared" si="184"/>
        <v>J15-GND</v>
      </c>
      <c r="D957" t="str">
        <f t="shared" si="185"/>
        <v>J15-A8</v>
      </c>
      <c r="E957" t="s">
        <v>4553</v>
      </c>
      <c r="F957" t="s">
        <v>177</v>
      </c>
      <c r="G957" t="s">
        <v>433</v>
      </c>
      <c r="AA957">
        <f t="shared" si="194"/>
        <v>952</v>
      </c>
      <c r="AB957" t="str">
        <f>B2B!B954</f>
        <v>J4</v>
      </c>
      <c r="AC957" t="str">
        <f>B2B!C954</f>
        <v>D52</v>
      </c>
      <c r="AD957" t="str">
        <f t="shared" si="188"/>
        <v>J4-D52</v>
      </c>
      <c r="AE957" t="e">
        <f t="shared" si="189"/>
        <v>#N/A</v>
      </c>
      <c r="AG957" t="str">
        <f t="shared" si="190"/>
        <v>--</v>
      </c>
      <c r="AH957" t="str">
        <f t="shared" si="191"/>
        <v>--</v>
      </c>
      <c r="AI957" t="str">
        <f>IFERROR(IF(IF(AG957="--",INDEX(D:D,MATCH(AE957,INDEX(B:B,MATCH(AE957,B:B,)+1):B11471,)+MATCH(AE957,B:B,)))=AD957,VLOOKUP(AE957,B:D,3,0),IF(AG957="--",INDEX(D:D,MATCH(AE957,INDEX(B:B,MATCH(AE957,B:B,)+1):B11471,)+MATCH(AE957,B:B,)),"---")),"---")</f>
        <v>---</v>
      </c>
      <c r="AJ957" t="str">
        <f>IF(COUNTIF(CALC_CONN_TEB0187_REV01!F:F,IF(AH957&lt;&gt;"---",VLOOKUP(AD957,CALC_CONN_TEB0187_REV01!F:M,8,0),IF(IFERROR(IF(AD957=AH957,AI957,AH957),"---")="---","---",IF(COUNTIF(CALC_CONN_TEB0187_REV01!F:F,IFERROR(IF(AD957=AH957,AI957,AH957),"---"))&gt;0,"---",IFERROR(IF(AD957=AH957,AI957,AH957),"---")))))=1,IF(AH957&lt;&gt;"---",VLOOKUP(AD957,CALC_CONN_TEB0187_REV01!F:M,8,0),IF(IFERROR(IF(AD957=AH957,AI957,AH957),"---")="---","---",IF(COUNTIF(CALC_CONN_TEB0187_REV01!F:F,IFERROR(IF(AD957=AH957,AI957,AH957),"---"))&gt;0,"---",IFERROR(IF(AD957=AH957,AI957,AH957),"---")))),"---")</f>
        <v>---</v>
      </c>
      <c r="AK957" t="e">
        <f>IF(COUNTIF(CALC_CONN_TEB0187_REV01!F:F,IF(AH957&lt;&gt;"---",VLOOKUP(AD957,CALC_CONN_TEB0187_REV01!F:M,8,0),IF(IFERROR(IF(AD957=AH957,AI957,AH957),"---")="---","---",IF(COUNTIF(CALC_CONN_TEB0187_REV01!F:F,IFERROR(IF(AD957=AH957,AI957,AH957),"---"))&gt;0,"---",IFERROR(IF(AD957=AH957,AI957,AH957),"---")))))=0,IF(AH957&lt;&gt;"---",VLOOKUP(AD957,CALC_CONN_TEB0187_REV01!F:M,8,0),IF(IFERROR(IF(AD957=AH957,AI957,AH957),"---")="---","---",IF(COUNTIF(CALC_CONN_TEB0187_REV01!F:F,IFERROR(IF(AD957=AH957,AI957,AH957),"---"))&gt;0,"---",IFERROR(IF(AD957=AH957,AI957,AH957),"---")))),"---")</f>
        <v>#N/A</v>
      </c>
      <c r="AL957" t="str">
        <f t="shared" si="192"/>
        <v>--</v>
      </c>
      <c r="AM957">
        <f t="shared" si="193"/>
        <v>0</v>
      </c>
      <c r="AT957">
        <f t="shared" si="186"/>
        <v>0</v>
      </c>
      <c r="AU957">
        <f t="shared" si="187"/>
        <v>0</v>
      </c>
    </row>
    <row r="958" spans="1:47" x14ac:dyDescent="0.25">
      <c r="A958" t="str">
        <f t="shared" si="182"/>
        <v>J15-A9</v>
      </c>
      <c r="B958" t="str">
        <f t="shared" si="183"/>
        <v>GND</v>
      </c>
      <c r="C958" t="str">
        <f t="shared" si="184"/>
        <v>J15-GND</v>
      </c>
      <c r="D958" t="str">
        <f t="shared" si="185"/>
        <v>J15-A9</v>
      </c>
      <c r="E958" t="s">
        <v>4553</v>
      </c>
      <c r="F958" t="s">
        <v>178</v>
      </c>
      <c r="G958" t="s">
        <v>433</v>
      </c>
      <c r="AA958">
        <f t="shared" si="194"/>
        <v>953</v>
      </c>
      <c r="AB958" t="str">
        <f>B2B!B955</f>
        <v>J4</v>
      </c>
      <c r="AC958" t="str">
        <f>B2B!C955</f>
        <v>D53</v>
      </c>
      <c r="AD958" t="str">
        <f t="shared" si="188"/>
        <v>J4-D53</v>
      </c>
      <c r="AE958" t="e">
        <f t="shared" si="189"/>
        <v>#N/A</v>
      </c>
      <c r="AG958" t="str">
        <f t="shared" si="190"/>
        <v>--</v>
      </c>
      <c r="AH958" t="str">
        <f t="shared" si="191"/>
        <v>--</v>
      </c>
      <c r="AI958" t="str">
        <f>IFERROR(IF(IF(AG958="--",INDEX(D:D,MATCH(AE958,INDEX(B:B,MATCH(AE958,B:B,)+1):B11472,)+MATCH(AE958,B:B,)))=AD958,VLOOKUP(AE958,B:D,3,0),IF(AG958="--",INDEX(D:D,MATCH(AE958,INDEX(B:B,MATCH(AE958,B:B,)+1):B11472,)+MATCH(AE958,B:B,)),"---")),"---")</f>
        <v>---</v>
      </c>
      <c r="AJ958" t="str">
        <f>IF(COUNTIF(CALC_CONN_TEB0187_REV01!F:F,IF(AH958&lt;&gt;"---",VLOOKUP(AD958,CALC_CONN_TEB0187_REV01!F:M,8,0),IF(IFERROR(IF(AD958=AH958,AI958,AH958),"---")="---","---",IF(COUNTIF(CALC_CONN_TEB0187_REV01!F:F,IFERROR(IF(AD958=AH958,AI958,AH958),"---"))&gt;0,"---",IFERROR(IF(AD958=AH958,AI958,AH958),"---")))))=1,IF(AH958&lt;&gt;"---",VLOOKUP(AD958,CALC_CONN_TEB0187_REV01!F:M,8,0),IF(IFERROR(IF(AD958=AH958,AI958,AH958),"---")="---","---",IF(COUNTIF(CALC_CONN_TEB0187_REV01!F:F,IFERROR(IF(AD958=AH958,AI958,AH958),"---"))&gt;0,"---",IFERROR(IF(AD958=AH958,AI958,AH958),"---")))),"---")</f>
        <v>---</v>
      </c>
      <c r="AK958" t="e">
        <f>IF(COUNTIF(CALC_CONN_TEB0187_REV01!F:F,IF(AH958&lt;&gt;"---",VLOOKUP(AD958,CALC_CONN_TEB0187_REV01!F:M,8,0),IF(IFERROR(IF(AD958=AH958,AI958,AH958),"---")="---","---",IF(COUNTIF(CALC_CONN_TEB0187_REV01!F:F,IFERROR(IF(AD958=AH958,AI958,AH958),"---"))&gt;0,"---",IFERROR(IF(AD958=AH958,AI958,AH958),"---")))))=0,IF(AH958&lt;&gt;"---",VLOOKUP(AD958,CALC_CONN_TEB0187_REV01!F:M,8,0),IF(IFERROR(IF(AD958=AH958,AI958,AH958),"---")="---","---",IF(COUNTIF(CALC_CONN_TEB0187_REV01!F:F,IFERROR(IF(AD958=AH958,AI958,AH958),"---"))&gt;0,"---",IFERROR(IF(AD958=AH958,AI958,AH958),"---")))),"---")</f>
        <v>#N/A</v>
      </c>
      <c r="AL958" t="str">
        <f t="shared" si="192"/>
        <v>--</v>
      </c>
      <c r="AM958">
        <f t="shared" si="193"/>
        <v>0</v>
      </c>
      <c r="AT958">
        <f t="shared" si="186"/>
        <v>0</v>
      </c>
      <c r="AU958">
        <f t="shared" si="187"/>
        <v>0</v>
      </c>
    </row>
    <row r="959" spans="1:47" x14ac:dyDescent="0.25">
      <c r="A959" t="str">
        <f t="shared" si="182"/>
        <v>J15-A12</v>
      </c>
      <c r="B959" t="str">
        <f t="shared" si="183"/>
        <v>GND</v>
      </c>
      <c r="C959" t="str">
        <f t="shared" si="184"/>
        <v>J15-GND</v>
      </c>
      <c r="D959" t="str">
        <f t="shared" si="185"/>
        <v>J15-A12</v>
      </c>
      <c r="E959" t="s">
        <v>4553</v>
      </c>
      <c r="F959" t="s">
        <v>181</v>
      </c>
      <c r="G959" t="s">
        <v>433</v>
      </c>
      <c r="AA959">
        <f t="shared" si="194"/>
        <v>954</v>
      </c>
      <c r="AB959" t="str">
        <f>B2B!B956</f>
        <v>J4</v>
      </c>
      <c r="AC959" t="str">
        <f>B2B!C956</f>
        <v>D54</v>
      </c>
      <c r="AD959" t="str">
        <f t="shared" si="188"/>
        <v>J4-D54</v>
      </c>
      <c r="AE959" t="e">
        <f t="shared" si="189"/>
        <v>#N/A</v>
      </c>
      <c r="AG959" t="str">
        <f t="shared" si="190"/>
        <v>--</v>
      </c>
      <c r="AH959" t="str">
        <f t="shared" si="191"/>
        <v>--</v>
      </c>
      <c r="AI959" t="str">
        <f>IFERROR(IF(IF(AG959="--",INDEX(D:D,MATCH(AE959,INDEX(B:B,MATCH(AE959,B:B,)+1):B11473,)+MATCH(AE959,B:B,)))=AD959,VLOOKUP(AE959,B:D,3,0),IF(AG959="--",INDEX(D:D,MATCH(AE959,INDEX(B:B,MATCH(AE959,B:B,)+1):B11473,)+MATCH(AE959,B:B,)),"---")),"---")</f>
        <v>---</v>
      </c>
      <c r="AJ959" t="str">
        <f>IF(COUNTIF(CALC_CONN_TEB0187_REV01!F:F,IF(AH959&lt;&gt;"---",VLOOKUP(AD959,CALC_CONN_TEB0187_REV01!F:M,8,0),IF(IFERROR(IF(AD959=AH959,AI959,AH959),"---")="---","---",IF(COUNTIF(CALC_CONN_TEB0187_REV01!F:F,IFERROR(IF(AD959=AH959,AI959,AH959),"---"))&gt;0,"---",IFERROR(IF(AD959=AH959,AI959,AH959),"---")))))=1,IF(AH959&lt;&gt;"---",VLOOKUP(AD959,CALC_CONN_TEB0187_REV01!F:M,8,0),IF(IFERROR(IF(AD959=AH959,AI959,AH959),"---")="---","---",IF(COUNTIF(CALC_CONN_TEB0187_REV01!F:F,IFERROR(IF(AD959=AH959,AI959,AH959),"---"))&gt;0,"---",IFERROR(IF(AD959=AH959,AI959,AH959),"---")))),"---")</f>
        <v>---</v>
      </c>
      <c r="AK959" t="e">
        <f>IF(COUNTIF(CALC_CONN_TEB0187_REV01!F:F,IF(AH959&lt;&gt;"---",VLOOKUP(AD959,CALC_CONN_TEB0187_REV01!F:M,8,0),IF(IFERROR(IF(AD959=AH959,AI959,AH959),"---")="---","---",IF(COUNTIF(CALC_CONN_TEB0187_REV01!F:F,IFERROR(IF(AD959=AH959,AI959,AH959),"---"))&gt;0,"---",IFERROR(IF(AD959=AH959,AI959,AH959),"---")))))=0,IF(AH959&lt;&gt;"---",VLOOKUP(AD959,CALC_CONN_TEB0187_REV01!F:M,8,0),IF(IFERROR(IF(AD959=AH959,AI959,AH959),"---")="---","---",IF(COUNTIF(CALC_CONN_TEB0187_REV01!F:F,IFERROR(IF(AD959=AH959,AI959,AH959),"---"))&gt;0,"---",IFERROR(IF(AD959=AH959,AI959,AH959),"---")))),"---")</f>
        <v>#N/A</v>
      </c>
      <c r="AL959" t="str">
        <f t="shared" si="192"/>
        <v>--</v>
      </c>
      <c r="AM959">
        <f t="shared" si="193"/>
        <v>0</v>
      </c>
      <c r="AT959">
        <f t="shared" si="186"/>
        <v>0</v>
      </c>
      <c r="AU959">
        <f t="shared" si="187"/>
        <v>0</v>
      </c>
    </row>
    <row r="960" spans="1:47" x14ac:dyDescent="0.25">
      <c r="A960" t="str">
        <f t="shared" si="182"/>
        <v>J15-A13</v>
      </c>
      <c r="B960" t="str">
        <f t="shared" si="183"/>
        <v>GND</v>
      </c>
      <c r="C960" t="str">
        <f t="shared" si="184"/>
        <v>J15-GND</v>
      </c>
      <c r="D960" t="str">
        <f t="shared" si="185"/>
        <v>J15-A13</v>
      </c>
      <c r="E960" t="s">
        <v>4553</v>
      </c>
      <c r="F960" t="s">
        <v>182</v>
      </c>
      <c r="G960" t="s">
        <v>433</v>
      </c>
      <c r="AA960">
        <f t="shared" si="194"/>
        <v>955</v>
      </c>
      <c r="AB960" t="str">
        <f>B2B!B957</f>
        <v>J4</v>
      </c>
      <c r="AC960" t="str">
        <f>B2B!C957</f>
        <v>D55</v>
      </c>
      <c r="AD960" t="str">
        <f t="shared" si="188"/>
        <v>J4-D55</v>
      </c>
      <c r="AE960" t="e">
        <f t="shared" si="189"/>
        <v>#N/A</v>
      </c>
      <c r="AG960" t="str">
        <f t="shared" si="190"/>
        <v>--</v>
      </c>
      <c r="AH960" t="str">
        <f t="shared" si="191"/>
        <v>--</v>
      </c>
      <c r="AI960" t="str">
        <f>IFERROR(IF(IF(AG960="--",INDEX(D:D,MATCH(AE960,INDEX(B:B,MATCH(AE960,B:B,)+1):B11474,)+MATCH(AE960,B:B,)))=AD960,VLOOKUP(AE960,B:D,3,0),IF(AG960="--",INDEX(D:D,MATCH(AE960,INDEX(B:B,MATCH(AE960,B:B,)+1):B11474,)+MATCH(AE960,B:B,)),"---")),"---")</f>
        <v>---</v>
      </c>
      <c r="AJ960" t="str">
        <f>IF(COUNTIF(CALC_CONN_TEB0187_REV01!F:F,IF(AH960&lt;&gt;"---",VLOOKUP(AD960,CALC_CONN_TEB0187_REV01!F:M,8,0),IF(IFERROR(IF(AD960=AH960,AI960,AH960),"---")="---","---",IF(COUNTIF(CALC_CONN_TEB0187_REV01!F:F,IFERROR(IF(AD960=AH960,AI960,AH960),"---"))&gt;0,"---",IFERROR(IF(AD960=AH960,AI960,AH960),"---")))))=1,IF(AH960&lt;&gt;"---",VLOOKUP(AD960,CALC_CONN_TEB0187_REV01!F:M,8,0),IF(IFERROR(IF(AD960=AH960,AI960,AH960),"---")="---","---",IF(COUNTIF(CALC_CONN_TEB0187_REV01!F:F,IFERROR(IF(AD960=AH960,AI960,AH960),"---"))&gt;0,"---",IFERROR(IF(AD960=AH960,AI960,AH960),"---")))),"---")</f>
        <v>---</v>
      </c>
      <c r="AK960" t="e">
        <f>IF(COUNTIF(CALC_CONN_TEB0187_REV01!F:F,IF(AH960&lt;&gt;"---",VLOOKUP(AD960,CALC_CONN_TEB0187_REV01!F:M,8,0),IF(IFERROR(IF(AD960=AH960,AI960,AH960),"---")="---","---",IF(COUNTIF(CALC_CONN_TEB0187_REV01!F:F,IFERROR(IF(AD960=AH960,AI960,AH960),"---"))&gt;0,"---",IFERROR(IF(AD960=AH960,AI960,AH960),"---")))))=0,IF(AH960&lt;&gt;"---",VLOOKUP(AD960,CALC_CONN_TEB0187_REV01!F:M,8,0),IF(IFERROR(IF(AD960=AH960,AI960,AH960),"---")="---","---",IF(COUNTIF(CALC_CONN_TEB0187_REV01!F:F,IFERROR(IF(AD960=AH960,AI960,AH960),"---"))&gt;0,"---",IFERROR(IF(AD960=AH960,AI960,AH960),"---")))),"---")</f>
        <v>#N/A</v>
      </c>
      <c r="AL960" t="str">
        <f t="shared" si="192"/>
        <v>--</v>
      </c>
      <c r="AM960">
        <f t="shared" si="193"/>
        <v>0</v>
      </c>
      <c r="AT960">
        <f t="shared" si="186"/>
        <v>0</v>
      </c>
      <c r="AU960">
        <f t="shared" si="187"/>
        <v>0</v>
      </c>
    </row>
    <row r="961" spans="1:47" x14ac:dyDescent="0.25">
      <c r="A961" t="str">
        <f t="shared" si="182"/>
        <v>J15-A16</v>
      </c>
      <c r="B961" t="str">
        <f t="shared" si="183"/>
        <v>GND</v>
      </c>
      <c r="C961" t="str">
        <f t="shared" si="184"/>
        <v>J15-GND</v>
      </c>
      <c r="D961" t="str">
        <f t="shared" si="185"/>
        <v>J15-A16</v>
      </c>
      <c r="E961" t="s">
        <v>4553</v>
      </c>
      <c r="F961" t="s">
        <v>185</v>
      </c>
      <c r="G961" t="s">
        <v>433</v>
      </c>
      <c r="AA961">
        <f t="shared" si="194"/>
        <v>956</v>
      </c>
      <c r="AB961" t="str">
        <f>B2B!B958</f>
        <v>J4</v>
      </c>
      <c r="AC961" t="str">
        <f>B2B!C958</f>
        <v>D56</v>
      </c>
      <c r="AD961" t="str">
        <f t="shared" si="188"/>
        <v>J4-D56</v>
      </c>
      <c r="AE961" t="e">
        <f t="shared" si="189"/>
        <v>#N/A</v>
      </c>
      <c r="AG961" t="str">
        <f t="shared" si="190"/>
        <v>--</v>
      </c>
      <c r="AH961" t="str">
        <f t="shared" si="191"/>
        <v>--</v>
      </c>
      <c r="AI961" t="str">
        <f>IFERROR(IF(IF(AG961="--",INDEX(D:D,MATCH(AE961,INDEX(B:B,MATCH(AE961,B:B,)+1):B11475,)+MATCH(AE961,B:B,)))=AD961,VLOOKUP(AE961,B:D,3,0),IF(AG961="--",INDEX(D:D,MATCH(AE961,INDEX(B:B,MATCH(AE961,B:B,)+1):B11475,)+MATCH(AE961,B:B,)),"---")),"---")</f>
        <v>---</v>
      </c>
      <c r="AJ961" t="str">
        <f>IF(COUNTIF(CALC_CONN_TEB0187_REV01!F:F,IF(AH961&lt;&gt;"---",VLOOKUP(AD961,CALC_CONN_TEB0187_REV01!F:M,8,0),IF(IFERROR(IF(AD961=AH961,AI961,AH961),"---")="---","---",IF(COUNTIF(CALC_CONN_TEB0187_REV01!F:F,IFERROR(IF(AD961=AH961,AI961,AH961),"---"))&gt;0,"---",IFERROR(IF(AD961=AH961,AI961,AH961),"---")))))=1,IF(AH961&lt;&gt;"---",VLOOKUP(AD961,CALC_CONN_TEB0187_REV01!F:M,8,0),IF(IFERROR(IF(AD961=AH961,AI961,AH961),"---")="---","---",IF(COUNTIF(CALC_CONN_TEB0187_REV01!F:F,IFERROR(IF(AD961=AH961,AI961,AH961),"---"))&gt;0,"---",IFERROR(IF(AD961=AH961,AI961,AH961),"---")))),"---")</f>
        <v>---</v>
      </c>
      <c r="AK961" t="e">
        <f>IF(COUNTIF(CALC_CONN_TEB0187_REV01!F:F,IF(AH961&lt;&gt;"---",VLOOKUP(AD961,CALC_CONN_TEB0187_REV01!F:M,8,0),IF(IFERROR(IF(AD961=AH961,AI961,AH961),"---")="---","---",IF(COUNTIF(CALC_CONN_TEB0187_REV01!F:F,IFERROR(IF(AD961=AH961,AI961,AH961),"---"))&gt;0,"---",IFERROR(IF(AD961=AH961,AI961,AH961),"---")))))=0,IF(AH961&lt;&gt;"---",VLOOKUP(AD961,CALC_CONN_TEB0187_REV01!F:M,8,0),IF(IFERROR(IF(AD961=AH961,AI961,AH961),"---")="---","---",IF(COUNTIF(CALC_CONN_TEB0187_REV01!F:F,IFERROR(IF(AD961=AH961,AI961,AH961),"---"))&gt;0,"---",IFERROR(IF(AD961=AH961,AI961,AH961),"---")))),"---")</f>
        <v>#N/A</v>
      </c>
      <c r="AL961" t="str">
        <f t="shared" si="192"/>
        <v>--</v>
      </c>
      <c r="AM961">
        <f t="shared" si="193"/>
        <v>0</v>
      </c>
      <c r="AT961">
        <f t="shared" si="186"/>
        <v>0</v>
      </c>
      <c r="AU961">
        <f t="shared" si="187"/>
        <v>0</v>
      </c>
    </row>
    <row r="962" spans="1:47" x14ac:dyDescent="0.25">
      <c r="A962" t="str">
        <f t="shared" si="182"/>
        <v>J15-A17</v>
      </c>
      <c r="B962" t="str">
        <f t="shared" si="183"/>
        <v>GND</v>
      </c>
      <c r="C962" t="str">
        <f t="shared" si="184"/>
        <v>J15-GND</v>
      </c>
      <c r="D962" t="str">
        <f t="shared" si="185"/>
        <v>J15-A17</v>
      </c>
      <c r="E962" t="s">
        <v>4553</v>
      </c>
      <c r="F962" t="s">
        <v>186</v>
      </c>
      <c r="G962" t="s">
        <v>433</v>
      </c>
      <c r="AA962">
        <f t="shared" si="194"/>
        <v>957</v>
      </c>
      <c r="AB962" t="str">
        <f>B2B!B959</f>
        <v>J4</v>
      </c>
      <c r="AC962" t="str">
        <f>B2B!C959</f>
        <v>D57</v>
      </c>
      <c r="AD962" t="str">
        <f t="shared" si="188"/>
        <v>J4-D57</v>
      </c>
      <c r="AE962" t="e">
        <f t="shared" si="189"/>
        <v>#N/A</v>
      </c>
      <c r="AG962" t="str">
        <f t="shared" si="190"/>
        <v>--</v>
      </c>
      <c r="AH962" t="str">
        <f t="shared" si="191"/>
        <v>--</v>
      </c>
      <c r="AI962" t="str">
        <f>IFERROR(IF(IF(AG962="--",INDEX(D:D,MATCH(AE962,INDEX(B:B,MATCH(AE962,B:B,)+1):B11476,)+MATCH(AE962,B:B,)))=AD962,VLOOKUP(AE962,B:D,3,0),IF(AG962="--",INDEX(D:D,MATCH(AE962,INDEX(B:B,MATCH(AE962,B:B,)+1):B11476,)+MATCH(AE962,B:B,)),"---")),"---")</f>
        <v>---</v>
      </c>
      <c r="AJ962" t="str">
        <f>IF(COUNTIF(CALC_CONN_TEB0187_REV01!F:F,IF(AH962&lt;&gt;"---",VLOOKUP(AD962,CALC_CONN_TEB0187_REV01!F:M,8,0),IF(IFERROR(IF(AD962=AH962,AI962,AH962),"---")="---","---",IF(COUNTIF(CALC_CONN_TEB0187_REV01!F:F,IFERROR(IF(AD962=AH962,AI962,AH962),"---"))&gt;0,"---",IFERROR(IF(AD962=AH962,AI962,AH962),"---")))))=1,IF(AH962&lt;&gt;"---",VLOOKUP(AD962,CALC_CONN_TEB0187_REV01!F:M,8,0),IF(IFERROR(IF(AD962=AH962,AI962,AH962),"---")="---","---",IF(COUNTIF(CALC_CONN_TEB0187_REV01!F:F,IFERROR(IF(AD962=AH962,AI962,AH962),"---"))&gt;0,"---",IFERROR(IF(AD962=AH962,AI962,AH962),"---")))),"---")</f>
        <v>---</v>
      </c>
      <c r="AK962" t="e">
        <f>IF(COUNTIF(CALC_CONN_TEB0187_REV01!F:F,IF(AH962&lt;&gt;"---",VLOOKUP(AD962,CALC_CONN_TEB0187_REV01!F:M,8,0),IF(IFERROR(IF(AD962=AH962,AI962,AH962),"---")="---","---",IF(COUNTIF(CALC_CONN_TEB0187_REV01!F:F,IFERROR(IF(AD962=AH962,AI962,AH962),"---"))&gt;0,"---",IFERROR(IF(AD962=AH962,AI962,AH962),"---")))))=0,IF(AH962&lt;&gt;"---",VLOOKUP(AD962,CALC_CONN_TEB0187_REV01!F:M,8,0),IF(IFERROR(IF(AD962=AH962,AI962,AH962),"---")="---","---",IF(COUNTIF(CALC_CONN_TEB0187_REV01!F:F,IFERROR(IF(AD962=AH962,AI962,AH962),"---"))&gt;0,"---",IFERROR(IF(AD962=AH962,AI962,AH962),"---")))),"---")</f>
        <v>#N/A</v>
      </c>
      <c r="AL962" t="str">
        <f t="shared" si="192"/>
        <v>--</v>
      </c>
      <c r="AM962">
        <f t="shared" si="193"/>
        <v>0</v>
      </c>
      <c r="AT962">
        <f t="shared" si="186"/>
        <v>0</v>
      </c>
      <c r="AU962">
        <f t="shared" si="187"/>
        <v>0</v>
      </c>
    </row>
    <row r="963" spans="1:47" x14ac:dyDescent="0.25">
      <c r="A963" t="str">
        <f t="shared" si="182"/>
        <v>J15-A20</v>
      </c>
      <c r="B963" t="str">
        <f t="shared" si="183"/>
        <v>GND</v>
      </c>
      <c r="C963" t="str">
        <f t="shared" si="184"/>
        <v>J15-GND</v>
      </c>
      <c r="D963" t="str">
        <f t="shared" si="185"/>
        <v>J15-A20</v>
      </c>
      <c r="E963" t="s">
        <v>4553</v>
      </c>
      <c r="F963" t="s">
        <v>189</v>
      </c>
      <c r="G963" t="s">
        <v>433</v>
      </c>
      <c r="AA963">
        <f t="shared" si="194"/>
        <v>958</v>
      </c>
      <c r="AB963" t="str">
        <f>B2B!B960</f>
        <v>J4</v>
      </c>
      <c r="AC963" t="str">
        <f>B2B!C960</f>
        <v>D58</v>
      </c>
      <c r="AD963" t="str">
        <f t="shared" si="188"/>
        <v>J4-D58</v>
      </c>
      <c r="AE963" t="e">
        <f t="shared" si="189"/>
        <v>#N/A</v>
      </c>
      <c r="AG963" t="str">
        <f t="shared" si="190"/>
        <v>--</v>
      </c>
      <c r="AH963" t="str">
        <f t="shared" si="191"/>
        <v>--</v>
      </c>
      <c r="AI963" t="str">
        <f>IFERROR(IF(IF(AG963="--",INDEX(D:D,MATCH(AE963,INDEX(B:B,MATCH(AE963,B:B,)+1):B11477,)+MATCH(AE963,B:B,)))=AD963,VLOOKUP(AE963,B:D,3,0),IF(AG963="--",INDEX(D:D,MATCH(AE963,INDEX(B:B,MATCH(AE963,B:B,)+1):B11477,)+MATCH(AE963,B:B,)),"---")),"---")</f>
        <v>---</v>
      </c>
      <c r="AJ963" t="str">
        <f>IF(COUNTIF(CALC_CONN_TEB0187_REV01!F:F,IF(AH963&lt;&gt;"---",VLOOKUP(AD963,CALC_CONN_TEB0187_REV01!F:M,8,0),IF(IFERROR(IF(AD963=AH963,AI963,AH963),"---")="---","---",IF(COUNTIF(CALC_CONN_TEB0187_REV01!F:F,IFERROR(IF(AD963=AH963,AI963,AH963),"---"))&gt;0,"---",IFERROR(IF(AD963=AH963,AI963,AH963),"---")))))=1,IF(AH963&lt;&gt;"---",VLOOKUP(AD963,CALC_CONN_TEB0187_REV01!F:M,8,0),IF(IFERROR(IF(AD963=AH963,AI963,AH963),"---")="---","---",IF(COUNTIF(CALC_CONN_TEB0187_REV01!F:F,IFERROR(IF(AD963=AH963,AI963,AH963),"---"))&gt;0,"---",IFERROR(IF(AD963=AH963,AI963,AH963),"---")))),"---")</f>
        <v>---</v>
      </c>
      <c r="AK963" t="e">
        <f>IF(COUNTIF(CALC_CONN_TEB0187_REV01!F:F,IF(AH963&lt;&gt;"---",VLOOKUP(AD963,CALC_CONN_TEB0187_REV01!F:M,8,0),IF(IFERROR(IF(AD963=AH963,AI963,AH963),"---")="---","---",IF(COUNTIF(CALC_CONN_TEB0187_REV01!F:F,IFERROR(IF(AD963=AH963,AI963,AH963),"---"))&gt;0,"---",IFERROR(IF(AD963=AH963,AI963,AH963),"---")))))=0,IF(AH963&lt;&gt;"---",VLOOKUP(AD963,CALC_CONN_TEB0187_REV01!F:M,8,0),IF(IFERROR(IF(AD963=AH963,AI963,AH963),"---")="---","---",IF(COUNTIF(CALC_CONN_TEB0187_REV01!F:F,IFERROR(IF(AD963=AH963,AI963,AH963),"---"))&gt;0,"---",IFERROR(IF(AD963=AH963,AI963,AH963),"---")))),"---")</f>
        <v>#N/A</v>
      </c>
      <c r="AL963" t="str">
        <f t="shared" si="192"/>
        <v>--</v>
      </c>
      <c r="AM963">
        <f t="shared" si="193"/>
        <v>0</v>
      </c>
      <c r="AT963">
        <f t="shared" si="186"/>
        <v>0</v>
      </c>
      <c r="AU963">
        <f t="shared" si="187"/>
        <v>0</v>
      </c>
    </row>
    <row r="964" spans="1:47" x14ac:dyDescent="0.25">
      <c r="A964" t="str">
        <f t="shared" si="182"/>
        <v>J15-A21</v>
      </c>
      <c r="B964" t="str">
        <f t="shared" si="183"/>
        <v>GND</v>
      </c>
      <c r="C964" t="str">
        <f t="shared" si="184"/>
        <v>J15-GND</v>
      </c>
      <c r="D964" t="str">
        <f t="shared" si="185"/>
        <v>J15-A21</v>
      </c>
      <c r="E964" t="s">
        <v>4553</v>
      </c>
      <c r="F964" t="s">
        <v>190</v>
      </c>
      <c r="G964" t="s">
        <v>433</v>
      </c>
      <c r="AA964">
        <f t="shared" si="194"/>
        <v>959</v>
      </c>
      <c r="AB964" t="str">
        <f>B2B!B961</f>
        <v>J4</v>
      </c>
      <c r="AC964" t="str">
        <f>B2B!C961</f>
        <v>D59</v>
      </c>
      <c r="AD964" t="str">
        <f t="shared" si="188"/>
        <v>J4-D59</v>
      </c>
      <c r="AE964" t="e">
        <f t="shared" si="189"/>
        <v>#N/A</v>
      </c>
      <c r="AG964" t="str">
        <f t="shared" si="190"/>
        <v>--</v>
      </c>
      <c r="AH964" t="str">
        <f t="shared" si="191"/>
        <v>--</v>
      </c>
      <c r="AI964" t="str">
        <f>IFERROR(IF(IF(AG964="--",INDEX(D:D,MATCH(AE964,INDEX(B:B,MATCH(AE964,B:B,)+1):B11478,)+MATCH(AE964,B:B,)))=AD964,VLOOKUP(AE964,B:D,3,0),IF(AG964="--",INDEX(D:D,MATCH(AE964,INDEX(B:B,MATCH(AE964,B:B,)+1):B11478,)+MATCH(AE964,B:B,)),"---")),"---")</f>
        <v>---</v>
      </c>
      <c r="AJ964" t="str">
        <f>IF(COUNTIF(CALC_CONN_TEB0187_REV01!F:F,IF(AH964&lt;&gt;"---",VLOOKUP(AD964,CALC_CONN_TEB0187_REV01!F:M,8,0),IF(IFERROR(IF(AD964=AH964,AI964,AH964),"---")="---","---",IF(COUNTIF(CALC_CONN_TEB0187_REV01!F:F,IFERROR(IF(AD964=AH964,AI964,AH964),"---"))&gt;0,"---",IFERROR(IF(AD964=AH964,AI964,AH964),"---")))))=1,IF(AH964&lt;&gt;"---",VLOOKUP(AD964,CALC_CONN_TEB0187_REV01!F:M,8,0),IF(IFERROR(IF(AD964=AH964,AI964,AH964),"---")="---","---",IF(COUNTIF(CALC_CONN_TEB0187_REV01!F:F,IFERROR(IF(AD964=AH964,AI964,AH964),"---"))&gt;0,"---",IFERROR(IF(AD964=AH964,AI964,AH964),"---")))),"---")</f>
        <v>---</v>
      </c>
      <c r="AK964" t="e">
        <f>IF(COUNTIF(CALC_CONN_TEB0187_REV01!F:F,IF(AH964&lt;&gt;"---",VLOOKUP(AD964,CALC_CONN_TEB0187_REV01!F:M,8,0),IF(IFERROR(IF(AD964=AH964,AI964,AH964),"---")="---","---",IF(COUNTIF(CALC_CONN_TEB0187_REV01!F:F,IFERROR(IF(AD964=AH964,AI964,AH964),"---"))&gt;0,"---",IFERROR(IF(AD964=AH964,AI964,AH964),"---")))))=0,IF(AH964&lt;&gt;"---",VLOOKUP(AD964,CALC_CONN_TEB0187_REV01!F:M,8,0),IF(IFERROR(IF(AD964=AH964,AI964,AH964),"---")="---","---",IF(COUNTIF(CALC_CONN_TEB0187_REV01!F:F,IFERROR(IF(AD964=AH964,AI964,AH964),"---"))&gt;0,"---",IFERROR(IF(AD964=AH964,AI964,AH964),"---")))),"---")</f>
        <v>#N/A</v>
      </c>
      <c r="AL964" t="str">
        <f t="shared" si="192"/>
        <v>--</v>
      </c>
      <c r="AM964">
        <f t="shared" si="193"/>
        <v>0</v>
      </c>
      <c r="AT964">
        <f t="shared" si="186"/>
        <v>0</v>
      </c>
      <c r="AU964">
        <f t="shared" si="187"/>
        <v>0</v>
      </c>
    </row>
    <row r="965" spans="1:47" x14ac:dyDescent="0.25">
      <c r="A965" t="str">
        <f t="shared" si="182"/>
        <v>J15-A24</v>
      </c>
      <c r="B965" t="str">
        <f t="shared" si="183"/>
        <v>GND</v>
      </c>
      <c r="C965" t="str">
        <f t="shared" si="184"/>
        <v>J15-GND</v>
      </c>
      <c r="D965" t="str">
        <f t="shared" si="185"/>
        <v>J15-A24</v>
      </c>
      <c r="E965" t="s">
        <v>4553</v>
      </c>
      <c r="F965" t="s">
        <v>193</v>
      </c>
      <c r="G965" t="s">
        <v>433</v>
      </c>
      <c r="AA965">
        <f t="shared" si="194"/>
        <v>960</v>
      </c>
      <c r="AB965" t="str">
        <f>B2B!B962</f>
        <v>J4</v>
      </c>
      <c r="AC965" t="str">
        <f>B2B!C962</f>
        <v>D60</v>
      </c>
      <c r="AD965" t="str">
        <f t="shared" si="188"/>
        <v>J4-D60</v>
      </c>
      <c r="AE965" t="e">
        <f t="shared" si="189"/>
        <v>#N/A</v>
      </c>
      <c r="AG965" t="str">
        <f t="shared" si="190"/>
        <v>--</v>
      </c>
      <c r="AH965" t="str">
        <f t="shared" si="191"/>
        <v>--</v>
      </c>
      <c r="AI965" t="str">
        <f>IFERROR(IF(IF(AG965="--",INDEX(D:D,MATCH(AE965,INDEX(B:B,MATCH(AE965,B:B,)+1):B11479,)+MATCH(AE965,B:B,)))=AD965,VLOOKUP(AE965,B:D,3,0),IF(AG965="--",INDEX(D:D,MATCH(AE965,INDEX(B:B,MATCH(AE965,B:B,)+1):B11479,)+MATCH(AE965,B:B,)),"---")),"---")</f>
        <v>---</v>
      </c>
      <c r="AJ965" t="str">
        <f>IF(COUNTIF(CALC_CONN_TEB0187_REV01!F:F,IF(AH965&lt;&gt;"---",VLOOKUP(AD965,CALC_CONN_TEB0187_REV01!F:M,8,0),IF(IFERROR(IF(AD965=AH965,AI965,AH965),"---")="---","---",IF(COUNTIF(CALC_CONN_TEB0187_REV01!F:F,IFERROR(IF(AD965=AH965,AI965,AH965),"---"))&gt;0,"---",IFERROR(IF(AD965=AH965,AI965,AH965),"---")))))=1,IF(AH965&lt;&gt;"---",VLOOKUP(AD965,CALC_CONN_TEB0187_REV01!F:M,8,0),IF(IFERROR(IF(AD965=AH965,AI965,AH965),"---")="---","---",IF(COUNTIF(CALC_CONN_TEB0187_REV01!F:F,IFERROR(IF(AD965=AH965,AI965,AH965),"---"))&gt;0,"---",IFERROR(IF(AD965=AH965,AI965,AH965),"---")))),"---")</f>
        <v>---</v>
      </c>
      <c r="AK965" t="e">
        <f>IF(COUNTIF(CALC_CONN_TEB0187_REV01!F:F,IF(AH965&lt;&gt;"---",VLOOKUP(AD965,CALC_CONN_TEB0187_REV01!F:M,8,0),IF(IFERROR(IF(AD965=AH965,AI965,AH965),"---")="---","---",IF(COUNTIF(CALC_CONN_TEB0187_REV01!F:F,IFERROR(IF(AD965=AH965,AI965,AH965),"---"))&gt;0,"---",IFERROR(IF(AD965=AH965,AI965,AH965),"---")))))=0,IF(AH965&lt;&gt;"---",VLOOKUP(AD965,CALC_CONN_TEB0187_REV01!F:M,8,0),IF(IFERROR(IF(AD965=AH965,AI965,AH965),"---")="---","---",IF(COUNTIF(CALC_CONN_TEB0187_REV01!F:F,IFERROR(IF(AD965=AH965,AI965,AH965),"---"))&gt;0,"---",IFERROR(IF(AD965=AH965,AI965,AH965),"---")))),"---")</f>
        <v>#N/A</v>
      </c>
      <c r="AL965" t="str">
        <f t="shared" si="192"/>
        <v>--</v>
      </c>
      <c r="AM965">
        <f t="shared" si="193"/>
        <v>0</v>
      </c>
      <c r="AT965">
        <f t="shared" si="186"/>
        <v>0</v>
      </c>
      <c r="AU965">
        <f t="shared" si="187"/>
        <v>0</v>
      </c>
    </row>
    <row r="966" spans="1:47" x14ac:dyDescent="0.25">
      <c r="A966" t="str">
        <f t="shared" ref="A966:A1029" si="195">$E966&amp;"-"&amp;$F966</f>
        <v>J15-A25</v>
      </c>
      <c r="B966" t="str">
        <f t="shared" ref="B966:B1029" si="196">IF(OR(E966=$A$2,E966=$B$2,E966=$C$2,E966=$D$2),"--",G966)</f>
        <v>GND</v>
      </c>
      <c r="C966" t="str">
        <f t="shared" ref="C966:C1029" si="197">$E966&amp;"-"&amp;$G966</f>
        <v>J15-GND</v>
      </c>
      <c r="D966" t="str">
        <f t="shared" ref="D966:D1029" si="198">A966</f>
        <v>J15-A25</v>
      </c>
      <c r="E966" t="s">
        <v>4553</v>
      </c>
      <c r="F966" t="s">
        <v>194</v>
      </c>
      <c r="G966" t="s">
        <v>433</v>
      </c>
      <c r="AT966">
        <f t="shared" ref="AT966:AT1029" si="199">IF(IF(COUNTIF($AO$6:$AQ$150,B966)&gt;0,"---","--")="---",VLOOKUP(B966,$AO$6:$AQ$150,3,0),B966)</f>
        <v>0</v>
      </c>
      <c r="AU966">
        <f t="shared" ref="AU966:AU1029" si="200">IF(IF(COUNTIF($AO$6:$AQ$150,B966)&gt;0,"---","--")="---",VLOOKUP(B966,$AO$6:$AQ$150,2,0),"--")</f>
        <v>0</v>
      </c>
    </row>
    <row r="967" spans="1:47" x14ac:dyDescent="0.25">
      <c r="A967" t="str">
        <f t="shared" si="195"/>
        <v>J15-A28</v>
      </c>
      <c r="B967" t="str">
        <f t="shared" si="196"/>
        <v>GND</v>
      </c>
      <c r="C967" t="str">
        <f t="shared" si="197"/>
        <v>J15-GND</v>
      </c>
      <c r="D967" t="str">
        <f t="shared" si="198"/>
        <v>J15-A28</v>
      </c>
      <c r="E967" t="s">
        <v>4553</v>
      </c>
      <c r="F967" t="s">
        <v>197</v>
      </c>
      <c r="G967" t="s">
        <v>433</v>
      </c>
      <c r="AT967">
        <f t="shared" si="199"/>
        <v>0</v>
      </c>
      <c r="AU967">
        <f t="shared" si="200"/>
        <v>0</v>
      </c>
    </row>
    <row r="968" spans="1:47" x14ac:dyDescent="0.25">
      <c r="A968" t="str">
        <f t="shared" si="195"/>
        <v>J15-A29</v>
      </c>
      <c r="B968" t="str">
        <f t="shared" si="196"/>
        <v>GND</v>
      </c>
      <c r="C968" t="str">
        <f t="shared" si="197"/>
        <v>J15-GND</v>
      </c>
      <c r="D968" t="str">
        <f t="shared" si="198"/>
        <v>J15-A29</v>
      </c>
      <c r="E968" t="s">
        <v>4553</v>
      </c>
      <c r="F968" t="s">
        <v>198</v>
      </c>
      <c r="G968" t="s">
        <v>433</v>
      </c>
      <c r="AT968">
        <f t="shared" si="199"/>
        <v>0</v>
      </c>
      <c r="AU968">
        <f t="shared" si="200"/>
        <v>0</v>
      </c>
    </row>
    <row r="969" spans="1:47" x14ac:dyDescent="0.25">
      <c r="A969" t="str">
        <f t="shared" si="195"/>
        <v>J15-A32</v>
      </c>
      <c r="B969" t="str">
        <f t="shared" si="196"/>
        <v>GND</v>
      </c>
      <c r="C969" t="str">
        <f t="shared" si="197"/>
        <v>J15-GND</v>
      </c>
      <c r="D969" t="str">
        <f t="shared" si="198"/>
        <v>J15-A32</v>
      </c>
      <c r="E969" t="s">
        <v>4553</v>
      </c>
      <c r="F969" t="s">
        <v>201</v>
      </c>
      <c r="G969" t="s">
        <v>433</v>
      </c>
      <c r="AT969">
        <f t="shared" si="199"/>
        <v>0</v>
      </c>
      <c r="AU969">
        <f t="shared" si="200"/>
        <v>0</v>
      </c>
    </row>
    <row r="970" spans="1:47" x14ac:dyDescent="0.25">
      <c r="A970" t="str">
        <f t="shared" si="195"/>
        <v>J15-A33</v>
      </c>
      <c r="B970" t="str">
        <f t="shared" si="196"/>
        <v>GND</v>
      </c>
      <c r="C970" t="str">
        <f t="shared" si="197"/>
        <v>J15-GND</v>
      </c>
      <c r="D970" t="str">
        <f t="shared" si="198"/>
        <v>J15-A33</v>
      </c>
      <c r="E970" t="s">
        <v>4553</v>
      </c>
      <c r="F970" t="s">
        <v>202</v>
      </c>
      <c r="G970" t="s">
        <v>433</v>
      </c>
      <c r="AT970">
        <f t="shared" si="199"/>
        <v>0</v>
      </c>
      <c r="AU970">
        <f t="shared" si="200"/>
        <v>0</v>
      </c>
    </row>
    <row r="971" spans="1:47" x14ac:dyDescent="0.25">
      <c r="A971" t="str">
        <f t="shared" si="195"/>
        <v>J15-A36</v>
      </c>
      <c r="B971" t="str">
        <f t="shared" si="196"/>
        <v>GND</v>
      </c>
      <c r="C971" t="str">
        <f t="shared" si="197"/>
        <v>J15-GND</v>
      </c>
      <c r="D971" t="str">
        <f t="shared" si="198"/>
        <v>J15-A36</v>
      </c>
      <c r="E971" t="s">
        <v>4553</v>
      </c>
      <c r="F971" t="s">
        <v>205</v>
      </c>
      <c r="G971" t="s">
        <v>433</v>
      </c>
      <c r="AT971">
        <f t="shared" si="199"/>
        <v>0</v>
      </c>
      <c r="AU971">
        <f t="shared" si="200"/>
        <v>0</v>
      </c>
    </row>
    <row r="972" spans="1:47" x14ac:dyDescent="0.25">
      <c r="A972" t="str">
        <f t="shared" si="195"/>
        <v>J15-A37</v>
      </c>
      <c r="B972" t="str">
        <f t="shared" si="196"/>
        <v>GND</v>
      </c>
      <c r="C972" t="str">
        <f t="shared" si="197"/>
        <v>J15-GND</v>
      </c>
      <c r="D972" t="str">
        <f t="shared" si="198"/>
        <v>J15-A37</v>
      </c>
      <c r="E972" t="s">
        <v>4553</v>
      </c>
      <c r="F972" t="s">
        <v>206</v>
      </c>
      <c r="G972" t="s">
        <v>433</v>
      </c>
      <c r="AT972">
        <f t="shared" si="199"/>
        <v>0</v>
      </c>
      <c r="AU972">
        <f t="shared" si="200"/>
        <v>0</v>
      </c>
    </row>
    <row r="973" spans="1:47" x14ac:dyDescent="0.25">
      <c r="A973" t="str">
        <f t="shared" si="195"/>
        <v>J15-A40</v>
      </c>
      <c r="B973" t="str">
        <f t="shared" si="196"/>
        <v>GND</v>
      </c>
      <c r="C973" t="str">
        <f t="shared" si="197"/>
        <v>J15-GND</v>
      </c>
      <c r="D973" t="str">
        <f t="shared" si="198"/>
        <v>J15-A40</v>
      </c>
      <c r="E973" t="s">
        <v>4553</v>
      </c>
      <c r="F973" t="s">
        <v>209</v>
      </c>
      <c r="G973" t="s">
        <v>433</v>
      </c>
      <c r="AT973">
        <f t="shared" si="199"/>
        <v>0</v>
      </c>
      <c r="AU973">
        <f t="shared" si="200"/>
        <v>0</v>
      </c>
    </row>
    <row r="974" spans="1:47" x14ac:dyDescent="0.25">
      <c r="A974" t="str">
        <f t="shared" si="195"/>
        <v>J15-B2</v>
      </c>
      <c r="B974" t="str">
        <f t="shared" si="196"/>
        <v>GND</v>
      </c>
      <c r="C974" t="str">
        <f t="shared" si="197"/>
        <v>J15-GND</v>
      </c>
      <c r="D974" t="str">
        <f t="shared" si="198"/>
        <v>J15-B2</v>
      </c>
      <c r="E974" t="s">
        <v>4553</v>
      </c>
      <c r="F974" t="s">
        <v>231</v>
      </c>
      <c r="G974" t="s">
        <v>433</v>
      </c>
      <c r="AT974">
        <f t="shared" si="199"/>
        <v>0</v>
      </c>
      <c r="AU974">
        <f t="shared" si="200"/>
        <v>0</v>
      </c>
    </row>
    <row r="975" spans="1:47" x14ac:dyDescent="0.25">
      <c r="A975" t="str">
        <f t="shared" si="195"/>
        <v>J15-B3</v>
      </c>
      <c r="B975" t="str">
        <f t="shared" si="196"/>
        <v>GND</v>
      </c>
      <c r="C975" t="str">
        <f t="shared" si="197"/>
        <v>J15-GND</v>
      </c>
      <c r="D975" t="str">
        <f t="shared" si="198"/>
        <v>J15-B3</v>
      </c>
      <c r="E975" t="s">
        <v>4553</v>
      </c>
      <c r="F975" t="s">
        <v>232</v>
      </c>
      <c r="G975" t="s">
        <v>433</v>
      </c>
      <c r="AT975">
        <f t="shared" si="199"/>
        <v>0</v>
      </c>
      <c r="AU975">
        <f t="shared" si="200"/>
        <v>0</v>
      </c>
    </row>
    <row r="976" spans="1:47" x14ac:dyDescent="0.25">
      <c r="A976" t="str">
        <f t="shared" si="195"/>
        <v>J15-B6</v>
      </c>
      <c r="B976" t="str">
        <f t="shared" si="196"/>
        <v>GND</v>
      </c>
      <c r="C976" t="str">
        <f t="shared" si="197"/>
        <v>J15-GND</v>
      </c>
      <c r="D976" t="str">
        <f t="shared" si="198"/>
        <v>J15-B6</v>
      </c>
      <c r="E976" t="s">
        <v>4553</v>
      </c>
      <c r="F976" t="s">
        <v>235</v>
      </c>
      <c r="G976" t="s">
        <v>433</v>
      </c>
      <c r="AT976">
        <f t="shared" si="199"/>
        <v>0</v>
      </c>
      <c r="AU976">
        <f t="shared" si="200"/>
        <v>0</v>
      </c>
    </row>
    <row r="977" spans="1:47" x14ac:dyDescent="0.25">
      <c r="A977" t="str">
        <f t="shared" si="195"/>
        <v>J15-B7</v>
      </c>
      <c r="B977" t="str">
        <f t="shared" si="196"/>
        <v>GND</v>
      </c>
      <c r="C977" t="str">
        <f t="shared" si="197"/>
        <v>J15-GND</v>
      </c>
      <c r="D977" t="str">
        <f t="shared" si="198"/>
        <v>J15-B7</v>
      </c>
      <c r="E977" t="s">
        <v>4553</v>
      </c>
      <c r="F977" t="s">
        <v>236</v>
      </c>
      <c r="G977" t="s">
        <v>433</v>
      </c>
      <c r="AT977">
        <f t="shared" si="199"/>
        <v>0</v>
      </c>
      <c r="AU977">
        <f t="shared" si="200"/>
        <v>0</v>
      </c>
    </row>
    <row r="978" spans="1:47" x14ac:dyDescent="0.25">
      <c r="A978" t="str">
        <f t="shared" si="195"/>
        <v>J15-B10</v>
      </c>
      <c r="B978" t="str">
        <f t="shared" si="196"/>
        <v>GND</v>
      </c>
      <c r="C978" t="str">
        <f t="shared" si="197"/>
        <v>J15-GND</v>
      </c>
      <c r="D978" t="str">
        <f t="shared" si="198"/>
        <v>J15-B10</v>
      </c>
      <c r="E978" t="s">
        <v>4553</v>
      </c>
      <c r="F978" t="s">
        <v>239</v>
      </c>
      <c r="G978" t="s">
        <v>433</v>
      </c>
      <c r="AT978">
        <f t="shared" si="199"/>
        <v>0</v>
      </c>
      <c r="AU978">
        <f t="shared" si="200"/>
        <v>0</v>
      </c>
    </row>
    <row r="979" spans="1:47" x14ac:dyDescent="0.25">
      <c r="A979" t="str">
        <f t="shared" si="195"/>
        <v>J15-B11</v>
      </c>
      <c r="B979" t="str">
        <f t="shared" si="196"/>
        <v>GND</v>
      </c>
      <c r="C979" t="str">
        <f t="shared" si="197"/>
        <v>J15-GND</v>
      </c>
      <c r="D979" t="str">
        <f t="shared" si="198"/>
        <v>J15-B11</v>
      </c>
      <c r="E979" t="s">
        <v>4553</v>
      </c>
      <c r="F979" t="s">
        <v>240</v>
      </c>
      <c r="G979" t="s">
        <v>433</v>
      </c>
      <c r="AT979">
        <f t="shared" si="199"/>
        <v>0</v>
      </c>
      <c r="AU979">
        <f t="shared" si="200"/>
        <v>0</v>
      </c>
    </row>
    <row r="980" spans="1:47" x14ac:dyDescent="0.25">
      <c r="A980" t="str">
        <f t="shared" si="195"/>
        <v>J15-B14</v>
      </c>
      <c r="B980" t="str">
        <f t="shared" si="196"/>
        <v>GND</v>
      </c>
      <c r="C980" t="str">
        <f t="shared" si="197"/>
        <v>J15-GND</v>
      </c>
      <c r="D980" t="str">
        <f t="shared" si="198"/>
        <v>J15-B14</v>
      </c>
      <c r="E980" t="s">
        <v>4553</v>
      </c>
      <c r="F980" t="s">
        <v>243</v>
      </c>
      <c r="G980" t="s">
        <v>433</v>
      </c>
      <c r="AT980">
        <f t="shared" si="199"/>
        <v>0</v>
      </c>
      <c r="AU980">
        <f t="shared" si="200"/>
        <v>0</v>
      </c>
    </row>
    <row r="981" spans="1:47" x14ac:dyDescent="0.25">
      <c r="A981" t="str">
        <f t="shared" si="195"/>
        <v>J15-B15</v>
      </c>
      <c r="B981" t="str">
        <f t="shared" si="196"/>
        <v>GND</v>
      </c>
      <c r="C981" t="str">
        <f t="shared" si="197"/>
        <v>J15-GND</v>
      </c>
      <c r="D981" t="str">
        <f t="shared" si="198"/>
        <v>J15-B15</v>
      </c>
      <c r="E981" t="s">
        <v>4553</v>
      </c>
      <c r="F981" t="s">
        <v>244</v>
      </c>
      <c r="G981" t="s">
        <v>433</v>
      </c>
      <c r="AT981">
        <f t="shared" si="199"/>
        <v>0</v>
      </c>
      <c r="AU981">
        <f t="shared" si="200"/>
        <v>0</v>
      </c>
    </row>
    <row r="982" spans="1:47" x14ac:dyDescent="0.25">
      <c r="A982" t="str">
        <f t="shared" si="195"/>
        <v>J15-B18</v>
      </c>
      <c r="B982" t="str">
        <f t="shared" si="196"/>
        <v>GND</v>
      </c>
      <c r="C982" t="str">
        <f t="shared" si="197"/>
        <v>J15-GND</v>
      </c>
      <c r="D982" t="str">
        <f t="shared" si="198"/>
        <v>J15-B18</v>
      </c>
      <c r="E982" t="s">
        <v>4553</v>
      </c>
      <c r="F982" t="s">
        <v>247</v>
      </c>
      <c r="G982" t="s">
        <v>433</v>
      </c>
      <c r="AT982">
        <f t="shared" si="199"/>
        <v>0</v>
      </c>
      <c r="AU982">
        <f t="shared" si="200"/>
        <v>0</v>
      </c>
    </row>
    <row r="983" spans="1:47" x14ac:dyDescent="0.25">
      <c r="A983" t="str">
        <f t="shared" si="195"/>
        <v>J15-B19</v>
      </c>
      <c r="B983" t="str">
        <f t="shared" si="196"/>
        <v>GND</v>
      </c>
      <c r="C983" t="str">
        <f t="shared" si="197"/>
        <v>J15-GND</v>
      </c>
      <c r="D983" t="str">
        <f t="shared" si="198"/>
        <v>J15-B19</v>
      </c>
      <c r="E983" t="s">
        <v>4553</v>
      </c>
      <c r="F983" t="s">
        <v>248</v>
      </c>
      <c r="G983" t="s">
        <v>433</v>
      </c>
      <c r="AT983">
        <f t="shared" si="199"/>
        <v>0</v>
      </c>
      <c r="AU983">
        <f t="shared" si="200"/>
        <v>0</v>
      </c>
    </row>
    <row r="984" spans="1:47" x14ac:dyDescent="0.25">
      <c r="A984" t="str">
        <f t="shared" si="195"/>
        <v>J15-B22</v>
      </c>
      <c r="B984" t="str">
        <f t="shared" si="196"/>
        <v>GND</v>
      </c>
      <c r="C984" t="str">
        <f t="shared" si="197"/>
        <v>J15-GND</v>
      </c>
      <c r="D984" t="str">
        <f t="shared" si="198"/>
        <v>J15-B22</v>
      </c>
      <c r="E984" t="s">
        <v>4553</v>
      </c>
      <c r="F984" t="s">
        <v>251</v>
      </c>
      <c r="G984" t="s">
        <v>433</v>
      </c>
      <c r="AT984">
        <f t="shared" si="199"/>
        <v>0</v>
      </c>
      <c r="AU984">
        <f t="shared" si="200"/>
        <v>0</v>
      </c>
    </row>
    <row r="985" spans="1:47" x14ac:dyDescent="0.25">
      <c r="A985" t="str">
        <f t="shared" si="195"/>
        <v>J15-B23</v>
      </c>
      <c r="B985" t="str">
        <f t="shared" si="196"/>
        <v>GND</v>
      </c>
      <c r="C985" t="str">
        <f t="shared" si="197"/>
        <v>J15-GND</v>
      </c>
      <c r="D985" t="str">
        <f t="shared" si="198"/>
        <v>J15-B23</v>
      </c>
      <c r="E985" t="s">
        <v>4553</v>
      </c>
      <c r="F985" t="s">
        <v>252</v>
      </c>
      <c r="G985" t="s">
        <v>433</v>
      </c>
      <c r="AT985">
        <f t="shared" si="199"/>
        <v>0</v>
      </c>
      <c r="AU985">
        <f t="shared" si="200"/>
        <v>0</v>
      </c>
    </row>
    <row r="986" spans="1:47" x14ac:dyDescent="0.25">
      <c r="A986" t="str">
        <f t="shared" si="195"/>
        <v>J15-B26</v>
      </c>
      <c r="B986" t="str">
        <f t="shared" si="196"/>
        <v>GND</v>
      </c>
      <c r="C986" t="str">
        <f t="shared" si="197"/>
        <v>J15-GND</v>
      </c>
      <c r="D986" t="str">
        <f t="shared" si="198"/>
        <v>J15-B26</v>
      </c>
      <c r="E986" t="s">
        <v>4553</v>
      </c>
      <c r="F986" t="s">
        <v>255</v>
      </c>
      <c r="G986" t="s">
        <v>433</v>
      </c>
      <c r="AT986">
        <f t="shared" si="199"/>
        <v>0</v>
      </c>
      <c r="AU986">
        <f t="shared" si="200"/>
        <v>0</v>
      </c>
    </row>
    <row r="987" spans="1:47" x14ac:dyDescent="0.25">
      <c r="A987" t="str">
        <f t="shared" si="195"/>
        <v>J15-B27</v>
      </c>
      <c r="B987" t="str">
        <f t="shared" si="196"/>
        <v>GND</v>
      </c>
      <c r="C987" t="str">
        <f t="shared" si="197"/>
        <v>J15-GND</v>
      </c>
      <c r="D987" t="str">
        <f t="shared" si="198"/>
        <v>J15-B27</v>
      </c>
      <c r="E987" t="s">
        <v>4553</v>
      </c>
      <c r="F987" t="s">
        <v>256</v>
      </c>
      <c r="G987" t="s">
        <v>433</v>
      </c>
      <c r="AT987">
        <f t="shared" si="199"/>
        <v>0</v>
      </c>
      <c r="AU987">
        <f t="shared" si="200"/>
        <v>0</v>
      </c>
    </row>
    <row r="988" spans="1:47" x14ac:dyDescent="0.25">
      <c r="A988" t="str">
        <f t="shared" si="195"/>
        <v>J15-B30</v>
      </c>
      <c r="B988" t="str">
        <f t="shared" si="196"/>
        <v>GND</v>
      </c>
      <c r="C988" t="str">
        <f t="shared" si="197"/>
        <v>J15-GND</v>
      </c>
      <c r="D988" t="str">
        <f t="shared" si="198"/>
        <v>J15-B30</v>
      </c>
      <c r="E988" t="s">
        <v>4553</v>
      </c>
      <c r="F988" t="s">
        <v>259</v>
      </c>
      <c r="G988" t="s">
        <v>433</v>
      </c>
      <c r="AT988">
        <f t="shared" si="199"/>
        <v>0</v>
      </c>
      <c r="AU988">
        <f t="shared" si="200"/>
        <v>0</v>
      </c>
    </row>
    <row r="989" spans="1:47" x14ac:dyDescent="0.25">
      <c r="A989" t="str">
        <f t="shared" si="195"/>
        <v>J15-B31</v>
      </c>
      <c r="B989" t="str">
        <f t="shared" si="196"/>
        <v>GND</v>
      </c>
      <c r="C989" t="str">
        <f t="shared" si="197"/>
        <v>J15-GND</v>
      </c>
      <c r="D989" t="str">
        <f t="shared" si="198"/>
        <v>J15-B31</v>
      </c>
      <c r="E989" t="s">
        <v>4553</v>
      </c>
      <c r="F989" t="s">
        <v>260</v>
      </c>
      <c r="G989" t="s">
        <v>433</v>
      </c>
      <c r="AT989">
        <f t="shared" si="199"/>
        <v>0</v>
      </c>
      <c r="AU989">
        <f t="shared" si="200"/>
        <v>0</v>
      </c>
    </row>
    <row r="990" spans="1:47" x14ac:dyDescent="0.25">
      <c r="A990" t="str">
        <f t="shared" si="195"/>
        <v>J15-B34</v>
      </c>
      <c r="B990" t="str">
        <f t="shared" si="196"/>
        <v>GND</v>
      </c>
      <c r="C990" t="str">
        <f t="shared" si="197"/>
        <v>J15-GND</v>
      </c>
      <c r="D990" t="str">
        <f t="shared" si="198"/>
        <v>J15-B34</v>
      </c>
      <c r="E990" t="s">
        <v>4553</v>
      </c>
      <c r="F990" t="s">
        <v>263</v>
      </c>
      <c r="G990" t="s">
        <v>433</v>
      </c>
      <c r="AT990">
        <f t="shared" si="199"/>
        <v>0</v>
      </c>
      <c r="AU990">
        <f t="shared" si="200"/>
        <v>0</v>
      </c>
    </row>
    <row r="991" spans="1:47" x14ac:dyDescent="0.25">
      <c r="A991" t="str">
        <f t="shared" si="195"/>
        <v>J15-B35</v>
      </c>
      <c r="B991" t="str">
        <f t="shared" si="196"/>
        <v>GND</v>
      </c>
      <c r="C991" t="str">
        <f t="shared" si="197"/>
        <v>J15-GND</v>
      </c>
      <c r="D991" t="str">
        <f t="shared" si="198"/>
        <v>J15-B35</v>
      </c>
      <c r="E991" t="s">
        <v>4553</v>
      </c>
      <c r="F991" t="s">
        <v>264</v>
      </c>
      <c r="G991" t="s">
        <v>433</v>
      </c>
      <c r="AT991">
        <f t="shared" si="199"/>
        <v>0</v>
      </c>
      <c r="AU991">
        <f t="shared" si="200"/>
        <v>0</v>
      </c>
    </row>
    <row r="992" spans="1:47" x14ac:dyDescent="0.25">
      <c r="A992" t="str">
        <f t="shared" si="195"/>
        <v>J15-B38</v>
      </c>
      <c r="B992" t="str">
        <f t="shared" si="196"/>
        <v>GND</v>
      </c>
      <c r="C992" t="str">
        <f t="shared" si="197"/>
        <v>J15-GND</v>
      </c>
      <c r="D992" t="str">
        <f t="shared" si="198"/>
        <v>J15-B38</v>
      </c>
      <c r="E992" t="s">
        <v>4553</v>
      </c>
      <c r="F992" t="s">
        <v>267</v>
      </c>
      <c r="G992" t="s">
        <v>433</v>
      </c>
      <c r="AT992">
        <f t="shared" si="199"/>
        <v>0</v>
      </c>
      <c r="AU992">
        <f t="shared" si="200"/>
        <v>0</v>
      </c>
    </row>
    <row r="993" spans="1:47" x14ac:dyDescent="0.25">
      <c r="A993" t="str">
        <f t="shared" si="195"/>
        <v>J15-B39</v>
      </c>
      <c r="B993" t="str">
        <f t="shared" si="196"/>
        <v>GND</v>
      </c>
      <c r="C993" t="str">
        <f t="shared" si="197"/>
        <v>J15-GND</v>
      </c>
      <c r="D993" t="str">
        <f t="shared" si="198"/>
        <v>J15-B39</v>
      </c>
      <c r="E993" t="s">
        <v>4553</v>
      </c>
      <c r="F993" t="s">
        <v>268</v>
      </c>
      <c r="G993" t="s">
        <v>433</v>
      </c>
      <c r="AT993">
        <f t="shared" si="199"/>
        <v>0</v>
      </c>
      <c r="AU993">
        <f t="shared" si="200"/>
        <v>0</v>
      </c>
    </row>
    <row r="994" spans="1:47" x14ac:dyDescent="0.25">
      <c r="A994" t="str">
        <f t="shared" si="195"/>
        <v>J15-B40</v>
      </c>
      <c r="B994" t="str">
        <f t="shared" si="196"/>
        <v>GND</v>
      </c>
      <c r="C994" t="str">
        <f t="shared" si="197"/>
        <v>J15-GND</v>
      </c>
      <c r="D994" t="str">
        <f t="shared" si="198"/>
        <v>J15-B40</v>
      </c>
      <c r="E994" t="s">
        <v>4553</v>
      </c>
      <c r="F994" t="s">
        <v>269</v>
      </c>
      <c r="G994" t="s">
        <v>433</v>
      </c>
      <c r="AT994">
        <f t="shared" si="199"/>
        <v>0</v>
      </c>
      <c r="AU994">
        <f t="shared" si="200"/>
        <v>0</v>
      </c>
    </row>
    <row r="995" spans="1:47" x14ac:dyDescent="0.25">
      <c r="A995" t="str">
        <f t="shared" si="195"/>
        <v>J15-C1</v>
      </c>
      <c r="B995" t="str">
        <f t="shared" si="196"/>
        <v>GND</v>
      </c>
      <c r="C995" t="str">
        <f t="shared" si="197"/>
        <v>J15-GND</v>
      </c>
      <c r="D995" t="str">
        <f t="shared" si="198"/>
        <v>J15-C1</v>
      </c>
      <c r="E995" t="s">
        <v>4553</v>
      </c>
      <c r="F995" t="s">
        <v>290</v>
      </c>
      <c r="G995" t="s">
        <v>433</v>
      </c>
      <c r="AT995">
        <f t="shared" si="199"/>
        <v>0</v>
      </c>
      <c r="AU995">
        <f t="shared" si="200"/>
        <v>0</v>
      </c>
    </row>
    <row r="996" spans="1:47" x14ac:dyDescent="0.25">
      <c r="A996" t="str">
        <f t="shared" si="195"/>
        <v>J15-C4</v>
      </c>
      <c r="B996" t="str">
        <f t="shared" si="196"/>
        <v>GND</v>
      </c>
      <c r="C996" t="str">
        <f t="shared" si="197"/>
        <v>J15-GND</v>
      </c>
      <c r="D996" t="str">
        <f t="shared" si="198"/>
        <v>J15-C4</v>
      </c>
      <c r="E996" t="s">
        <v>4553</v>
      </c>
      <c r="F996" t="s">
        <v>293</v>
      </c>
      <c r="G996" t="s">
        <v>433</v>
      </c>
      <c r="AT996">
        <f t="shared" si="199"/>
        <v>0</v>
      </c>
      <c r="AU996">
        <f t="shared" si="200"/>
        <v>0</v>
      </c>
    </row>
    <row r="997" spans="1:47" x14ac:dyDescent="0.25">
      <c r="A997" t="str">
        <f t="shared" si="195"/>
        <v>J15-C5</v>
      </c>
      <c r="B997" t="str">
        <f t="shared" si="196"/>
        <v>GND</v>
      </c>
      <c r="C997" t="str">
        <f t="shared" si="197"/>
        <v>J15-GND</v>
      </c>
      <c r="D997" t="str">
        <f t="shared" si="198"/>
        <v>J15-C5</v>
      </c>
      <c r="E997" t="s">
        <v>4553</v>
      </c>
      <c r="F997" t="s">
        <v>294</v>
      </c>
      <c r="G997" t="s">
        <v>433</v>
      </c>
      <c r="AT997">
        <f t="shared" si="199"/>
        <v>0</v>
      </c>
      <c r="AU997">
        <f t="shared" si="200"/>
        <v>0</v>
      </c>
    </row>
    <row r="998" spans="1:47" x14ac:dyDescent="0.25">
      <c r="A998" t="str">
        <f t="shared" si="195"/>
        <v>J15-C8</v>
      </c>
      <c r="B998" t="str">
        <f t="shared" si="196"/>
        <v>GND</v>
      </c>
      <c r="C998" t="str">
        <f t="shared" si="197"/>
        <v>J15-GND</v>
      </c>
      <c r="D998" t="str">
        <f t="shared" si="198"/>
        <v>J15-C8</v>
      </c>
      <c r="E998" t="s">
        <v>4553</v>
      </c>
      <c r="F998" t="s">
        <v>297</v>
      </c>
      <c r="G998" t="s">
        <v>433</v>
      </c>
      <c r="AT998">
        <f t="shared" si="199"/>
        <v>0</v>
      </c>
      <c r="AU998">
        <f t="shared" si="200"/>
        <v>0</v>
      </c>
    </row>
    <row r="999" spans="1:47" x14ac:dyDescent="0.25">
      <c r="A999" t="str">
        <f t="shared" si="195"/>
        <v>J15-C9</v>
      </c>
      <c r="B999" t="str">
        <f t="shared" si="196"/>
        <v>GND</v>
      </c>
      <c r="C999" t="str">
        <f t="shared" si="197"/>
        <v>J15-GND</v>
      </c>
      <c r="D999" t="str">
        <f t="shared" si="198"/>
        <v>J15-C9</v>
      </c>
      <c r="E999" t="s">
        <v>4553</v>
      </c>
      <c r="F999" t="s">
        <v>298</v>
      </c>
      <c r="G999" t="s">
        <v>433</v>
      </c>
      <c r="AT999">
        <f t="shared" si="199"/>
        <v>0</v>
      </c>
      <c r="AU999">
        <f t="shared" si="200"/>
        <v>0</v>
      </c>
    </row>
    <row r="1000" spans="1:47" x14ac:dyDescent="0.25">
      <c r="A1000" t="str">
        <f t="shared" si="195"/>
        <v>J15-C12</v>
      </c>
      <c r="B1000" t="str">
        <f t="shared" si="196"/>
        <v>GND</v>
      </c>
      <c r="C1000" t="str">
        <f t="shared" si="197"/>
        <v>J15-GND</v>
      </c>
      <c r="D1000" t="str">
        <f t="shared" si="198"/>
        <v>J15-C12</v>
      </c>
      <c r="E1000" t="s">
        <v>4553</v>
      </c>
      <c r="F1000" t="s">
        <v>301</v>
      </c>
      <c r="G1000" t="s">
        <v>433</v>
      </c>
      <c r="AT1000">
        <f t="shared" si="199"/>
        <v>0</v>
      </c>
      <c r="AU1000">
        <f t="shared" si="200"/>
        <v>0</v>
      </c>
    </row>
    <row r="1001" spans="1:47" x14ac:dyDescent="0.25">
      <c r="A1001" t="str">
        <f t="shared" si="195"/>
        <v>J15-C13</v>
      </c>
      <c r="B1001" t="str">
        <f t="shared" si="196"/>
        <v>GND</v>
      </c>
      <c r="C1001" t="str">
        <f t="shared" si="197"/>
        <v>J15-GND</v>
      </c>
      <c r="D1001" t="str">
        <f t="shared" si="198"/>
        <v>J15-C13</v>
      </c>
      <c r="E1001" t="s">
        <v>4553</v>
      </c>
      <c r="F1001" t="s">
        <v>302</v>
      </c>
      <c r="G1001" t="s">
        <v>433</v>
      </c>
      <c r="AT1001">
        <f t="shared" si="199"/>
        <v>0</v>
      </c>
      <c r="AU1001">
        <f t="shared" si="200"/>
        <v>0</v>
      </c>
    </row>
    <row r="1002" spans="1:47" x14ac:dyDescent="0.25">
      <c r="A1002" t="str">
        <f t="shared" si="195"/>
        <v>J15-C16</v>
      </c>
      <c r="B1002" t="str">
        <f t="shared" si="196"/>
        <v>GND</v>
      </c>
      <c r="C1002" t="str">
        <f t="shared" si="197"/>
        <v>J15-GND</v>
      </c>
      <c r="D1002" t="str">
        <f t="shared" si="198"/>
        <v>J15-C16</v>
      </c>
      <c r="E1002" t="s">
        <v>4553</v>
      </c>
      <c r="F1002" t="s">
        <v>305</v>
      </c>
      <c r="G1002" t="s">
        <v>433</v>
      </c>
      <c r="AT1002">
        <f t="shared" si="199"/>
        <v>0</v>
      </c>
      <c r="AU1002">
        <f t="shared" si="200"/>
        <v>0</v>
      </c>
    </row>
    <row r="1003" spans="1:47" x14ac:dyDescent="0.25">
      <c r="A1003" t="str">
        <f t="shared" si="195"/>
        <v>J15-C17</v>
      </c>
      <c r="B1003" t="str">
        <f t="shared" si="196"/>
        <v>GND</v>
      </c>
      <c r="C1003" t="str">
        <f t="shared" si="197"/>
        <v>J15-GND</v>
      </c>
      <c r="D1003" t="str">
        <f t="shared" si="198"/>
        <v>J15-C17</v>
      </c>
      <c r="E1003" t="s">
        <v>4553</v>
      </c>
      <c r="F1003" t="s">
        <v>306</v>
      </c>
      <c r="G1003" t="s">
        <v>433</v>
      </c>
      <c r="AT1003">
        <f t="shared" si="199"/>
        <v>0</v>
      </c>
      <c r="AU1003">
        <f t="shared" si="200"/>
        <v>0</v>
      </c>
    </row>
    <row r="1004" spans="1:47" x14ac:dyDescent="0.25">
      <c r="A1004" t="str">
        <f t="shared" si="195"/>
        <v>J15-C20</v>
      </c>
      <c r="B1004" t="str">
        <f t="shared" si="196"/>
        <v>GND</v>
      </c>
      <c r="C1004" t="str">
        <f t="shared" si="197"/>
        <v>J15-GND</v>
      </c>
      <c r="D1004" t="str">
        <f t="shared" si="198"/>
        <v>J15-C20</v>
      </c>
      <c r="E1004" t="s">
        <v>4553</v>
      </c>
      <c r="F1004" t="s">
        <v>309</v>
      </c>
      <c r="G1004" t="s">
        <v>433</v>
      </c>
      <c r="AT1004">
        <f t="shared" si="199"/>
        <v>0</v>
      </c>
      <c r="AU1004">
        <f t="shared" si="200"/>
        <v>0</v>
      </c>
    </row>
    <row r="1005" spans="1:47" x14ac:dyDescent="0.25">
      <c r="A1005" t="str">
        <f t="shared" si="195"/>
        <v>J15-C21</v>
      </c>
      <c r="B1005" t="str">
        <f t="shared" si="196"/>
        <v>GND</v>
      </c>
      <c r="C1005" t="str">
        <f t="shared" si="197"/>
        <v>J15-GND</v>
      </c>
      <c r="D1005" t="str">
        <f t="shared" si="198"/>
        <v>J15-C21</v>
      </c>
      <c r="E1005" t="s">
        <v>4553</v>
      </c>
      <c r="F1005" t="s">
        <v>310</v>
      </c>
      <c r="G1005" t="s">
        <v>433</v>
      </c>
      <c r="AT1005">
        <f t="shared" si="199"/>
        <v>0</v>
      </c>
      <c r="AU1005">
        <f t="shared" si="200"/>
        <v>0</v>
      </c>
    </row>
    <row r="1006" spans="1:47" x14ac:dyDescent="0.25">
      <c r="A1006" t="str">
        <f t="shared" si="195"/>
        <v>J15-C24</v>
      </c>
      <c r="B1006" t="str">
        <f t="shared" si="196"/>
        <v>GND</v>
      </c>
      <c r="C1006" t="str">
        <f t="shared" si="197"/>
        <v>J15-GND</v>
      </c>
      <c r="D1006" t="str">
        <f t="shared" si="198"/>
        <v>J15-C24</v>
      </c>
      <c r="E1006" t="s">
        <v>4553</v>
      </c>
      <c r="F1006" t="s">
        <v>313</v>
      </c>
      <c r="G1006" t="s">
        <v>433</v>
      </c>
      <c r="AT1006">
        <f t="shared" si="199"/>
        <v>0</v>
      </c>
      <c r="AU1006">
        <f t="shared" si="200"/>
        <v>0</v>
      </c>
    </row>
    <row r="1007" spans="1:47" x14ac:dyDescent="0.25">
      <c r="A1007" t="str">
        <f t="shared" si="195"/>
        <v>J15-C25</v>
      </c>
      <c r="B1007" t="str">
        <f t="shared" si="196"/>
        <v>GND</v>
      </c>
      <c r="C1007" t="str">
        <f t="shared" si="197"/>
        <v>J15-GND</v>
      </c>
      <c r="D1007" t="str">
        <f t="shared" si="198"/>
        <v>J15-C25</v>
      </c>
      <c r="E1007" t="s">
        <v>4553</v>
      </c>
      <c r="F1007" t="s">
        <v>314</v>
      </c>
      <c r="G1007" t="s">
        <v>433</v>
      </c>
      <c r="AT1007">
        <f t="shared" si="199"/>
        <v>0</v>
      </c>
      <c r="AU1007">
        <f t="shared" si="200"/>
        <v>0</v>
      </c>
    </row>
    <row r="1008" spans="1:47" x14ac:dyDescent="0.25">
      <c r="A1008" t="str">
        <f t="shared" si="195"/>
        <v>J15-C28</v>
      </c>
      <c r="B1008" t="str">
        <f t="shared" si="196"/>
        <v>GND</v>
      </c>
      <c r="C1008" t="str">
        <f t="shared" si="197"/>
        <v>J15-GND</v>
      </c>
      <c r="D1008" t="str">
        <f t="shared" si="198"/>
        <v>J15-C28</v>
      </c>
      <c r="E1008" t="s">
        <v>4553</v>
      </c>
      <c r="F1008" t="s">
        <v>317</v>
      </c>
      <c r="G1008" t="s">
        <v>433</v>
      </c>
      <c r="AT1008">
        <f t="shared" si="199"/>
        <v>0</v>
      </c>
      <c r="AU1008">
        <f t="shared" si="200"/>
        <v>0</v>
      </c>
    </row>
    <row r="1009" spans="1:47" x14ac:dyDescent="0.25">
      <c r="A1009" t="str">
        <f t="shared" si="195"/>
        <v>J15-C29</v>
      </c>
      <c r="B1009" t="str">
        <f t="shared" si="196"/>
        <v>GND</v>
      </c>
      <c r="C1009" t="str">
        <f t="shared" si="197"/>
        <v>J15-GND</v>
      </c>
      <c r="D1009" t="str">
        <f t="shared" si="198"/>
        <v>J15-C29</v>
      </c>
      <c r="E1009" t="s">
        <v>4553</v>
      </c>
      <c r="F1009" t="s">
        <v>318</v>
      </c>
      <c r="G1009" t="s">
        <v>433</v>
      </c>
      <c r="AT1009">
        <f t="shared" si="199"/>
        <v>0</v>
      </c>
      <c r="AU1009">
        <f t="shared" si="200"/>
        <v>0</v>
      </c>
    </row>
    <row r="1010" spans="1:47" x14ac:dyDescent="0.25">
      <c r="A1010" t="str">
        <f t="shared" si="195"/>
        <v>J15-C32</v>
      </c>
      <c r="B1010" t="str">
        <f t="shared" si="196"/>
        <v>GND</v>
      </c>
      <c r="C1010" t="str">
        <f t="shared" si="197"/>
        <v>J15-GND</v>
      </c>
      <c r="D1010" t="str">
        <f t="shared" si="198"/>
        <v>J15-C32</v>
      </c>
      <c r="E1010" t="s">
        <v>4553</v>
      </c>
      <c r="F1010" t="s">
        <v>321</v>
      </c>
      <c r="G1010" t="s">
        <v>433</v>
      </c>
      <c r="AT1010">
        <f t="shared" si="199"/>
        <v>0</v>
      </c>
      <c r="AU1010">
        <f t="shared" si="200"/>
        <v>0</v>
      </c>
    </row>
    <row r="1011" spans="1:47" x14ac:dyDescent="0.25">
      <c r="A1011" t="str">
        <f t="shared" si="195"/>
        <v>J15-C33</v>
      </c>
      <c r="B1011" t="str">
        <f t="shared" si="196"/>
        <v>GND</v>
      </c>
      <c r="C1011" t="str">
        <f t="shared" si="197"/>
        <v>J15-GND</v>
      </c>
      <c r="D1011" t="str">
        <f t="shared" si="198"/>
        <v>J15-C33</v>
      </c>
      <c r="E1011" t="s">
        <v>4553</v>
      </c>
      <c r="F1011" t="s">
        <v>322</v>
      </c>
      <c r="G1011" t="s">
        <v>433</v>
      </c>
      <c r="AT1011">
        <f t="shared" si="199"/>
        <v>0</v>
      </c>
      <c r="AU1011">
        <f t="shared" si="200"/>
        <v>0</v>
      </c>
    </row>
    <row r="1012" spans="1:47" x14ac:dyDescent="0.25">
      <c r="A1012" t="str">
        <f t="shared" si="195"/>
        <v>J15-C35</v>
      </c>
      <c r="B1012" t="str">
        <f t="shared" si="196"/>
        <v>12V</v>
      </c>
      <c r="C1012" t="str">
        <f t="shared" si="197"/>
        <v>J15-12V</v>
      </c>
      <c r="D1012" t="str">
        <f t="shared" si="198"/>
        <v>J15-C35</v>
      </c>
      <c r="E1012" t="s">
        <v>4553</v>
      </c>
      <c r="F1012" t="s">
        <v>324</v>
      </c>
      <c r="G1012" t="s">
        <v>3697</v>
      </c>
      <c r="AT1012" t="str">
        <f t="shared" si="199"/>
        <v>12V</v>
      </c>
      <c r="AU1012" t="str">
        <f t="shared" si="200"/>
        <v>--</v>
      </c>
    </row>
    <row r="1013" spans="1:47" x14ac:dyDescent="0.25">
      <c r="A1013" t="str">
        <f t="shared" si="195"/>
        <v>J15-C36</v>
      </c>
      <c r="B1013" t="str">
        <f t="shared" si="196"/>
        <v>GND</v>
      </c>
      <c r="C1013" t="str">
        <f t="shared" si="197"/>
        <v>J15-GND</v>
      </c>
      <c r="D1013" t="str">
        <f t="shared" si="198"/>
        <v>J15-C36</v>
      </c>
      <c r="E1013" t="s">
        <v>4553</v>
      </c>
      <c r="F1013" t="s">
        <v>325</v>
      </c>
      <c r="G1013" t="s">
        <v>433</v>
      </c>
      <c r="AT1013">
        <f t="shared" si="199"/>
        <v>0</v>
      </c>
      <c r="AU1013">
        <f t="shared" si="200"/>
        <v>0</v>
      </c>
    </row>
    <row r="1014" spans="1:47" x14ac:dyDescent="0.25">
      <c r="A1014" t="str">
        <f t="shared" si="195"/>
        <v>J15-C37</v>
      </c>
      <c r="B1014" t="str">
        <f t="shared" si="196"/>
        <v>12V</v>
      </c>
      <c r="C1014" t="str">
        <f t="shared" si="197"/>
        <v>J15-12V</v>
      </c>
      <c r="D1014" t="str">
        <f t="shared" si="198"/>
        <v>J15-C37</v>
      </c>
      <c r="E1014" t="s">
        <v>4553</v>
      </c>
      <c r="F1014" t="s">
        <v>326</v>
      </c>
      <c r="G1014" t="s">
        <v>3697</v>
      </c>
      <c r="AT1014" t="str">
        <f t="shared" si="199"/>
        <v>12V</v>
      </c>
      <c r="AU1014" t="str">
        <f t="shared" si="200"/>
        <v>--</v>
      </c>
    </row>
    <row r="1015" spans="1:47" x14ac:dyDescent="0.25">
      <c r="A1015" t="str">
        <f t="shared" si="195"/>
        <v>J15-C38</v>
      </c>
      <c r="B1015" t="str">
        <f t="shared" si="196"/>
        <v>GND</v>
      </c>
      <c r="C1015" t="str">
        <f t="shared" si="197"/>
        <v>J15-GND</v>
      </c>
      <c r="D1015" t="str">
        <f t="shared" si="198"/>
        <v>J15-C38</v>
      </c>
      <c r="E1015" t="s">
        <v>4553</v>
      </c>
      <c r="F1015" t="s">
        <v>327</v>
      </c>
      <c r="G1015" t="s">
        <v>433</v>
      </c>
      <c r="AT1015">
        <f t="shared" si="199"/>
        <v>0</v>
      </c>
      <c r="AU1015">
        <f t="shared" si="200"/>
        <v>0</v>
      </c>
    </row>
    <row r="1016" spans="1:47" x14ac:dyDescent="0.25">
      <c r="A1016" t="str">
        <f t="shared" si="195"/>
        <v>J15-C39</v>
      </c>
      <c r="B1016" t="str">
        <f t="shared" si="196"/>
        <v>3V3_FMC</v>
      </c>
      <c r="C1016" t="str">
        <f t="shared" si="197"/>
        <v>J15-3V3_FMC</v>
      </c>
      <c r="D1016" t="str">
        <f t="shared" si="198"/>
        <v>J15-C39</v>
      </c>
      <c r="E1016" t="s">
        <v>4553</v>
      </c>
      <c r="F1016" t="s">
        <v>328</v>
      </c>
      <c r="G1016" t="s">
        <v>3714</v>
      </c>
      <c r="AT1016" t="str">
        <f t="shared" si="199"/>
        <v>3V3_FMC</v>
      </c>
      <c r="AU1016" t="str">
        <f t="shared" si="200"/>
        <v>--</v>
      </c>
    </row>
    <row r="1017" spans="1:47" x14ac:dyDescent="0.25">
      <c r="A1017" t="str">
        <f t="shared" si="195"/>
        <v>J15-C40</v>
      </c>
      <c r="B1017" t="str">
        <f t="shared" si="196"/>
        <v>GND</v>
      </c>
      <c r="C1017" t="str">
        <f t="shared" si="197"/>
        <v>J15-GND</v>
      </c>
      <c r="D1017" t="str">
        <f t="shared" si="198"/>
        <v>J15-C40</v>
      </c>
      <c r="E1017" t="s">
        <v>4553</v>
      </c>
      <c r="F1017" t="s">
        <v>329</v>
      </c>
      <c r="G1017" t="s">
        <v>433</v>
      </c>
      <c r="AT1017">
        <f t="shared" si="199"/>
        <v>0</v>
      </c>
      <c r="AU1017">
        <f t="shared" si="200"/>
        <v>0</v>
      </c>
    </row>
    <row r="1018" spans="1:47" x14ac:dyDescent="0.25">
      <c r="A1018" t="str">
        <f t="shared" si="195"/>
        <v>J15-D2</v>
      </c>
      <c r="B1018" t="str">
        <f t="shared" si="196"/>
        <v>GND</v>
      </c>
      <c r="C1018" t="str">
        <f t="shared" si="197"/>
        <v>J15-GND</v>
      </c>
      <c r="D1018" t="str">
        <f t="shared" si="198"/>
        <v>J15-D2</v>
      </c>
      <c r="E1018" t="s">
        <v>4553</v>
      </c>
      <c r="F1018" t="s">
        <v>351</v>
      </c>
      <c r="G1018" t="s">
        <v>433</v>
      </c>
      <c r="AT1018">
        <f t="shared" si="199"/>
        <v>0</v>
      </c>
      <c r="AU1018">
        <f t="shared" si="200"/>
        <v>0</v>
      </c>
    </row>
    <row r="1019" spans="1:47" x14ac:dyDescent="0.25">
      <c r="A1019" t="str">
        <f t="shared" si="195"/>
        <v>J15-D3</v>
      </c>
      <c r="B1019" t="str">
        <f t="shared" si="196"/>
        <v>GND</v>
      </c>
      <c r="C1019" t="str">
        <f t="shared" si="197"/>
        <v>J15-GND</v>
      </c>
      <c r="D1019" t="str">
        <f t="shared" si="198"/>
        <v>J15-D3</v>
      </c>
      <c r="E1019" t="s">
        <v>4553</v>
      </c>
      <c r="F1019" t="s">
        <v>352</v>
      </c>
      <c r="G1019" t="s">
        <v>433</v>
      </c>
      <c r="AT1019">
        <f t="shared" si="199"/>
        <v>0</v>
      </c>
      <c r="AU1019">
        <f t="shared" si="200"/>
        <v>0</v>
      </c>
    </row>
    <row r="1020" spans="1:47" x14ac:dyDescent="0.25">
      <c r="A1020" t="str">
        <f t="shared" si="195"/>
        <v>J15-D6</v>
      </c>
      <c r="B1020" t="str">
        <f t="shared" si="196"/>
        <v>GND</v>
      </c>
      <c r="C1020" t="str">
        <f t="shared" si="197"/>
        <v>J15-GND</v>
      </c>
      <c r="D1020" t="str">
        <f t="shared" si="198"/>
        <v>J15-D6</v>
      </c>
      <c r="E1020" t="s">
        <v>4553</v>
      </c>
      <c r="F1020" t="s">
        <v>355</v>
      </c>
      <c r="G1020" t="s">
        <v>433</v>
      </c>
      <c r="AT1020">
        <f t="shared" si="199"/>
        <v>0</v>
      </c>
      <c r="AU1020">
        <f t="shared" si="200"/>
        <v>0</v>
      </c>
    </row>
    <row r="1021" spans="1:47" x14ac:dyDescent="0.25">
      <c r="A1021" t="str">
        <f t="shared" si="195"/>
        <v>J15-D7</v>
      </c>
      <c r="B1021" t="str">
        <f t="shared" si="196"/>
        <v>GND</v>
      </c>
      <c r="C1021" t="str">
        <f t="shared" si="197"/>
        <v>J15-GND</v>
      </c>
      <c r="D1021" t="str">
        <f t="shared" si="198"/>
        <v>J15-D7</v>
      </c>
      <c r="E1021" t="s">
        <v>4553</v>
      </c>
      <c r="F1021" t="s">
        <v>356</v>
      </c>
      <c r="G1021" t="s">
        <v>433</v>
      </c>
      <c r="AT1021">
        <f t="shared" si="199"/>
        <v>0</v>
      </c>
      <c r="AU1021">
        <f t="shared" si="200"/>
        <v>0</v>
      </c>
    </row>
    <row r="1022" spans="1:47" x14ac:dyDescent="0.25">
      <c r="A1022" t="str">
        <f t="shared" si="195"/>
        <v>J15-D10</v>
      </c>
      <c r="B1022" t="str">
        <f t="shared" si="196"/>
        <v>GND</v>
      </c>
      <c r="C1022" t="str">
        <f t="shared" si="197"/>
        <v>J15-GND</v>
      </c>
      <c r="D1022" t="str">
        <f t="shared" si="198"/>
        <v>J15-D10</v>
      </c>
      <c r="E1022" t="s">
        <v>4553</v>
      </c>
      <c r="F1022" t="s">
        <v>359</v>
      </c>
      <c r="G1022" t="s">
        <v>433</v>
      </c>
      <c r="AT1022">
        <f t="shared" si="199"/>
        <v>0</v>
      </c>
      <c r="AU1022">
        <f t="shared" si="200"/>
        <v>0</v>
      </c>
    </row>
    <row r="1023" spans="1:47" x14ac:dyDescent="0.25">
      <c r="A1023" t="str">
        <f t="shared" si="195"/>
        <v>J15-D13</v>
      </c>
      <c r="B1023" t="str">
        <f t="shared" si="196"/>
        <v>GND</v>
      </c>
      <c r="C1023" t="str">
        <f t="shared" si="197"/>
        <v>J15-GND</v>
      </c>
      <c r="D1023" t="str">
        <f t="shared" si="198"/>
        <v>J15-D13</v>
      </c>
      <c r="E1023" t="s">
        <v>4553</v>
      </c>
      <c r="F1023" t="s">
        <v>362</v>
      </c>
      <c r="G1023" t="s">
        <v>433</v>
      </c>
      <c r="AT1023">
        <f t="shared" si="199"/>
        <v>0</v>
      </c>
      <c r="AU1023">
        <f t="shared" si="200"/>
        <v>0</v>
      </c>
    </row>
    <row r="1024" spans="1:47" x14ac:dyDescent="0.25">
      <c r="A1024" t="str">
        <f t="shared" si="195"/>
        <v>J15-D16</v>
      </c>
      <c r="B1024" t="str">
        <f t="shared" si="196"/>
        <v>GND</v>
      </c>
      <c r="C1024" t="str">
        <f t="shared" si="197"/>
        <v>J15-GND</v>
      </c>
      <c r="D1024" t="str">
        <f t="shared" si="198"/>
        <v>J15-D16</v>
      </c>
      <c r="E1024" t="s">
        <v>4553</v>
      </c>
      <c r="F1024" t="s">
        <v>365</v>
      </c>
      <c r="G1024" t="s">
        <v>433</v>
      </c>
      <c r="AT1024">
        <f t="shared" si="199"/>
        <v>0</v>
      </c>
      <c r="AU1024">
        <f t="shared" si="200"/>
        <v>0</v>
      </c>
    </row>
    <row r="1025" spans="1:47" x14ac:dyDescent="0.25">
      <c r="A1025" t="str">
        <f t="shared" si="195"/>
        <v>J15-D19</v>
      </c>
      <c r="B1025" t="str">
        <f t="shared" si="196"/>
        <v>GND</v>
      </c>
      <c r="C1025" t="str">
        <f t="shared" si="197"/>
        <v>J15-GND</v>
      </c>
      <c r="D1025" t="str">
        <f t="shared" si="198"/>
        <v>J15-D19</v>
      </c>
      <c r="E1025" t="s">
        <v>4553</v>
      </c>
      <c r="F1025" t="s">
        <v>368</v>
      </c>
      <c r="G1025" t="s">
        <v>433</v>
      </c>
      <c r="AT1025">
        <f t="shared" si="199"/>
        <v>0</v>
      </c>
      <c r="AU1025">
        <f t="shared" si="200"/>
        <v>0</v>
      </c>
    </row>
    <row r="1026" spans="1:47" x14ac:dyDescent="0.25">
      <c r="A1026" t="str">
        <f t="shared" si="195"/>
        <v>J15-D22</v>
      </c>
      <c r="B1026" t="str">
        <f t="shared" si="196"/>
        <v>GND</v>
      </c>
      <c r="C1026" t="str">
        <f t="shared" si="197"/>
        <v>J15-GND</v>
      </c>
      <c r="D1026" t="str">
        <f t="shared" si="198"/>
        <v>J15-D22</v>
      </c>
      <c r="E1026" t="s">
        <v>4553</v>
      </c>
      <c r="F1026" t="s">
        <v>371</v>
      </c>
      <c r="G1026" t="s">
        <v>433</v>
      </c>
      <c r="AT1026">
        <f t="shared" si="199"/>
        <v>0</v>
      </c>
      <c r="AU1026">
        <f t="shared" si="200"/>
        <v>0</v>
      </c>
    </row>
    <row r="1027" spans="1:47" x14ac:dyDescent="0.25">
      <c r="A1027" t="str">
        <f t="shared" si="195"/>
        <v>J15-D25</v>
      </c>
      <c r="B1027" t="str">
        <f t="shared" si="196"/>
        <v>GND</v>
      </c>
      <c r="C1027" t="str">
        <f t="shared" si="197"/>
        <v>J15-GND</v>
      </c>
      <c r="D1027" t="str">
        <f t="shared" si="198"/>
        <v>J15-D25</v>
      </c>
      <c r="E1027" t="s">
        <v>4553</v>
      </c>
      <c r="F1027" t="s">
        <v>374</v>
      </c>
      <c r="G1027" t="s">
        <v>433</v>
      </c>
      <c r="AT1027">
        <f t="shared" si="199"/>
        <v>0</v>
      </c>
      <c r="AU1027">
        <f t="shared" si="200"/>
        <v>0</v>
      </c>
    </row>
    <row r="1028" spans="1:47" x14ac:dyDescent="0.25">
      <c r="A1028" t="str">
        <f t="shared" si="195"/>
        <v>J15-D28</v>
      </c>
      <c r="B1028" t="str">
        <f t="shared" si="196"/>
        <v>GND</v>
      </c>
      <c r="C1028" t="str">
        <f t="shared" si="197"/>
        <v>J15-GND</v>
      </c>
      <c r="D1028" t="str">
        <f t="shared" si="198"/>
        <v>J15-D28</v>
      </c>
      <c r="E1028" t="s">
        <v>4553</v>
      </c>
      <c r="F1028" t="s">
        <v>377</v>
      </c>
      <c r="G1028" t="s">
        <v>433</v>
      </c>
      <c r="AT1028">
        <f t="shared" si="199"/>
        <v>0</v>
      </c>
      <c r="AU1028">
        <f t="shared" si="200"/>
        <v>0</v>
      </c>
    </row>
    <row r="1029" spans="1:47" x14ac:dyDescent="0.25">
      <c r="A1029" t="str">
        <f t="shared" si="195"/>
        <v>J15-D32</v>
      </c>
      <c r="B1029" t="str">
        <f t="shared" si="196"/>
        <v>NetJ15_D32</v>
      </c>
      <c r="C1029" t="str">
        <f t="shared" si="197"/>
        <v>J15-NetJ15_D32</v>
      </c>
      <c r="D1029" t="str">
        <f t="shared" si="198"/>
        <v>J15-D32</v>
      </c>
      <c r="E1029" t="s">
        <v>4553</v>
      </c>
      <c r="F1029" t="s">
        <v>381</v>
      </c>
      <c r="G1029" t="s">
        <v>4279</v>
      </c>
      <c r="AT1029" t="str">
        <f t="shared" si="199"/>
        <v>NetJ15_D32</v>
      </c>
      <c r="AU1029" t="str">
        <f t="shared" si="200"/>
        <v>--</v>
      </c>
    </row>
    <row r="1030" spans="1:47" x14ac:dyDescent="0.25">
      <c r="A1030" t="str">
        <f t="shared" ref="A1030:A1093" si="201">$E1030&amp;"-"&amp;$F1030</f>
        <v>J15-D36</v>
      </c>
      <c r="B1030" t="str">
        <f t="shared" ref="B1030:B1093" si="202">IF(OR(E1030=$A$2,E1030=$B$2,E1030=$C$2,E1030=$D$2),"--",G1030)</f>
        <v>3V3_FMC</v>
      </c>
      <c r="C1030" t="str">
        <f t="shared" ref="C1030:C1093" si="203">$E1030&amp;"-"&amp;$G1030</f>
        <v>J15-3V3_FMC</v>
      </c>
      <c r="D1030" t="str">
        <f t="shared" ref="D1030:D1093" si="204">A1030</f>
        <v>J15-D36</v>
      </c>
      <c r="E1030" t="s">
        <v>4553</v>
      </c>
      <c r="F1030" t="s">
        <v>385</v>
      </c>
      <c r="G1030" t="s">
        <v>3714</v>
      </c>
      <c r="AT1030" t="str">
        <f t="shared" ref="AT1030:AT1093" si="205">IF(IF(COUNTIF($AO$6:$AQ$150,B1030)&gt;0,"---","--")="---",VLOOKUP(B1030,$AO$6:$AQ$150,3,0),B1030)</f>
        <v>3V3_FMC</v>
      </c>
      <c r="AU1030" t="str">
        <f t="shared" ref="AU1030:AU1093" si="206">IF(IF(COUNTIF($AO$6:$AQ$150,B1030)&gt;0,"---","--")="---",VLOOKUP(B1030,$AO$6:$AQ$150,2,0),"--")</f>
        <v>--</v>
      </c>
    </row>
    <row r="1031" spans="1:47" x14ac:dyDescent="0.25">
      <c r="A1031" t="str">
        <f t="shared" si="201"/>
        <v>J15-D37</v>
      </c>
      <c r="B1031" t="str">
        <f t="shared" si="202"/>
        <v>GND</v>
      </c>
      <c r="C1031" t="str">
        <f t="shared" si="203"/>
        <v>J15-GND</v>
      </c>
      <c r="D1031" t="str">
        <f t="shared" si="204"/>
        <v>J15-D37</v>
      </c>
      <c r="E1031" t="s">
        <v>4553</v>
      </c>
      <c r="F1031" t="s">
        <v>386</v>
      </c>
      <c r="G1031" t="s">
        <v>433</v>
      </c>
      <c r="AT1031">
        <f t="shared" si="205"/>
        <v>0</v>
      </c>
      <c r="AU1031">
        <f t="shared" si="206"/>
        <v>0</v>
      </c>
    </row>
    <row r="1032" spans="1:47" x14ac:dyDescent="0.25">
      <c r="A1032" t="str">
        <f t="shared" si="201"/>
        <v>J15-D38</v>
      </c>
      <c r="B1032" t="str">
        <f t="shared" si="202"/>
        <v>3V3_FMC</v>
      </c>
      <c r="C1032" t="str">
        <f t="shared" si="203"/>
        <v>J15-3V3_FMC</v>
      </c>
      <c r="D1032" t="str">
        <f t="shared" si="204"/>
        <v>J15-D38</v>
      </c>
      <c r="E1032" t="s">
        <v>4553</v>
      </c>
      <c r="F1032" t="s">
        <v>387</v>
      </c>
      <c r="G1032" t="s">
        <v>3714</v>
      </c>
      <c r="AT1032" t="str">
        <f t="shared" si="205"/>
        <v>3V3_FMC</v>
      </c>
      <c r="AU1032" t="str">
        <f t="shared" si="206"/>
        <v>--</v>
      </c>
    </row>
    <row r="1033" spans="1:47" x14ac:dyDescent="0.25">
      <c r="A1033" t="str">
        <f t="shared" si="201"/>
        <v>J15-D39</v>
      </c>
      <c r="B1033" t="str">
        <f t="shared" si="202"/>
        <v>GND</v>
      </c>
      <c r="C1033" t="str">
        <f t="shared" si="203"/>
        <v>J15-GND</v>
      </c>
      <c r="D1033" t="str">
        <f t="shared" si="204"/>
        <v>J15-D39</v>
      </c>
      <c r="E1033" t="s">
        <v>4553</v>
      </c>
      <c r="F1033" t="s">
        <v>388</v>
      </c>
      <c r="G1033" t="s">
        <v>433</v>
      </c>
      <c r="AT1033">
        <f t="shared" si="205"/>
        <v>0</v>
      </c>
      <c r="AU1033">
        <f t="shared" si="206"/>
        <v>0</v>
      </c>
    </row>
    <row r="1034" spans="1:47" x14ac:dyDescent="0.25">
      <c r="A1034" t="str">
        <f t="shared" si="201"/>
        <v>J15-D40</v>
      </c>
      <c r="B1034" t="str">
        <f t="shared" si="202"/>
        <v>3V3_FMC</v>
      </c>
      <c r="C1034" t="str">
        <f t="shared" si="203"/>
        <v>J15-3V3_FMC</v>
      </c>
      <c r="D1034" t="str">
        <f t="shared" si="204"/>
        <v>J15-D40</v>
      </c>
      <c r="E1034" t="s">
        <v>4553</v>
      </c>
      <c r="F1034" t="s">
        <v>389</v>
      </c>
      <c r="G1034" t="s">
        <v>3714</v>
      </c>
      <c r="AT1034" t="str">
        <f t="shared" si="205"/>
        <v>3V3_FMC</v>
      </c>
      <c r="AU1034" t="str">
        <f t="shared" si="206"/>
        <v>--</v>
      </c>
    </row>
    <row r="1035" spans="1:47" x14ac:dyDescent="0.25">
      <c r="A1035" t="str">
        <f t="shared" si="201"/>
        <v>J15-E1</v>
      </c>
      <c r="B1035" t="str">
        <f t="shared" si="202"/>
        <v>GND</v>
      </c>
      <c r="C1035" t="str">
        <f t="shared" si="203"/>
        <v>J15-GND</v>
      </c>
      <c r="D1035" t="str">
        <f t="shared" si="204"/>
        <v>J15-E1</v>
      </c>
      <c r="E1035" t="s">
        <v>4553</v>
      </c>
      <c r="F1035" t="s">
        <v>2308</v>
      </c>
      <c r="G1035" t="s">
        <v>433</v>
      </c>
      <c r="AT1035">
        <f t="shared" si="205"/>
        <v>0</v>
      </c>
      <c r="AU1035">
        <f t="shared" si="206"/>
        <v>0</v>
      </c>
    </row>
    <row r="1036" spans="1:47" x14ac:dyDescent="0.25">
      <c r="A1036" t="str">
        <f t="shared" si="201"/>
        <v>J15-E4</v>
      </c>
      <c r="B1036" t="str">
        <f t="shared" si="202"/>
        <v>GND</v>
      </c>
      <c r="C1036" t="str">
        <f t="shared" si="203"/>
        <v>J15-GND</v>
      </c>
      <c r="D1036" t="str">
        <f t="shared" si="204"/>
        <v>J15-E4</v>
      </c>
      <c r="E1036" t="s">
        <v>4553</v>
      </c>
      <c r="F1036" t="s">
        <v>3030</v>
      </c>
      <c r="G1036" t="s">
        <v>433</v>
      </c>
      <c r="AT1036">
        <f t="shared" si="205"/>
        <v>0</v>
      </c>
      <c r="AU1036">
        <f t="shared" si="206"/>
        <v>0</v>
      </c>
    </row>
    <row r="1037" spans="1:47" x14ac:dyDescent="0.25">
      <c r="A1037" t="str">
        <f t="shared" si="201"/>
        <v>J15-E5</v>
      </c>
      <c r="B1037" t="str">
        <f t="shared" si="202"/>
        <v>GND</v>
      </c>
      <c r="C1037" t="str">
        <f t="shared" si="203"/>
        <v>J15-GND</v>
      </c>
      <c r="D1037" t="str">
        <f t="shared" si="204"/>
        <v>J15-E5</v>
      </c>
      <c r="E1037" t="s">
        <v>4553</v>
      </c>
      <c r="F1037" t="s">
        <v>3031</v>
      </c>
      <c r="G1037" t="s">
        <v>433</v>
      </c>
      <c r="AT1037">
        <f t="shared" si="205"/>
        <v>0</v>
      </c>
      <c r="AU1037">
        <f t="shared" si="206"/>
        <v>0</v>
      </c>
    </row>
    <row r="1038" spans="1:47" x14ac:dyDescent="0.25">
      <c r="A1038" t="str">
        <f t="shared" si="201"/>
        <v>J15-E8</v>
      </c>
      <c r="B1038" t="str">
        <f t="shared" si="202"/>
        <v>GND</v>
      </c>
      <c r="C1038" t="str">
        <f t="shared" si="203"/>
        <v>J15-GND</v>
      </c>
      <c r="D1038" t="str">
        <f t="shared" si="204"/>
        <v>J15-E8</v>
      </c>
      <c r="E1038" t="s">
        <v>4553</v>
      </c>
      <c r="F1038" t="s">
        <v>3032</v>
      </c>
      <c r="G1038" t="s">
        <v>433</v>
      </c>
      <c r="AT1038">
        <f t="shared" si="205"/>
        <v>0</v>
      </c>
      <c r="AU1038">
        <f t="shared" si="206"/>
        <v>0</v>
      </c>
    </row>
    <row r="1039" spans="1:47" x14ac:dyDescent="0.25">
      <c r="A1039" t="str">
        <f t="shared" si="201"/>
        <v>J15-E11</v>
      </c>
      <c r="B1039" t="str">
        <f t="shared" si="202"/>
        <v>GND</v>
      </c>
      <c r="C1039" t="str">
        <f t="shared" si="203"/>
        <v>J15-GND</v>
      </c>
      <c r="D1039" t="str">
        <f t="shared" si="204"/>
        <v>J15-E11</v>
      </c>
      <c r="E1039" t="s">
        <v>4553</v>
      </c>
      <c r="F1039" t="s">
        <v>3035</v>
      </c>
      <c r="G1039" t="s">
        <v>433</v>
      </c>
      <c r="AT1039">
        <f t="shared" si="205"/>
        <v>0</v>
      </c>
      <c r="AU1039">
        <f t="shared" si="206"/>
        <v>0</v>
      </c>
    </row>
    <row r="1040" spans="1:47" x14ac:dyDescent="0.25">
      <c r="A1040" t="str">
        <f t="shared" si="201"/>
        <v>J15-E14</v>
      </c>
      <c r="B1040" t="str">
        <f t="shared" si="202"/>
        <v>GND</v>
      </c>
      <c r="C1040" t="str">
        <f t="shared" si="203"/>
        <v>J15-GND</v>
      </c>
      <c r="D1040" t="str">
        <f t="shared" si="204"/>
        <v>J15-E14</v>
      </c>
      <c r="E1040" t="s">
        <v>4553</v>
      </c>
      <c r="F1040" t="s">
        <v>4554</v>
      </c>
      <c r="G1040" t="s">
        <v>433</v>
      </c>
      <c r="AT1040">
        <f t="shared" si="205"/>
        <v>0</v>
      </c>
      <c r="AU1040">
        <f t="shared" si="206"/>
        <v>0</v>
      </c>
    </row>
    <row r="1041" spans="1:47" x14ac:dyDescent="0.25">
      <c r="A1041" t="str">
        <f t="shared" si="201"/>
        <v>J15-E17</v>
      </c>
      <c r="B1041" t="str">
        <f t="shared" si="202"/>
        <v>GND</v>
      </c>
      <c r="C1041" t="str">
        <f t="shared" si="203"/>
        <v>J15-GND</v>
      </c>
      <c r="D1041" t="str">
        <f t="shared" si="204"/>
        <v>J15-E17</v>
      </c>
      <c r="E1041" t="s">
        <v>4553</v>
      </c>
      <c r="F1041" t="s">
        <v>4555</v>
      </c>
      <c r="G1041" t="s">
        <v>433</v>
      </c>
      <c r="AT1041">
        <f t="shared" si="205"/>
        <v>0</v>
      </c>
      <c r="AU1041">
        <f t="shared" si="206"/>
        <v>0</v>
      </c>
    </row>
    <row r="1042" spans="1:47" x14ac:dyDescent="0.25">
      <c r="A1042" t="str">
        <f t="shared" si="201"/>
        <v>J15-E20</v>
      </c>
      <c r="B1042" t="str">
        <f t="shared" si="202"/>
        <v>GND</v>
      </c>
      <c r="C1042" t="str">
        <f t="shared" si="203"/>
        <v>J15-GND</v>
      </c>
      <c r="D1042" t="str">
        <f t="shared" si="204"/>
        <v>J15-E20</v>
      </c>
      <c r="E1042" t="s">
        <v>4553</v>
      </c>
      <c r="F1042" t="s">
        <v>4556</v>
      </c>
      <c r="G1042" t="s">
        <v>433</v>
      </c>
      <c r="AT1042">
        <f t="shared" si="205"/>
        <v>0</v>
      </c>
      <c r="AU1042">
        <f t="shared" si="206"/>
        <v>0</v>
      </c>
    </row>
    <row r="1043" spans="1:47" x14ac:dyDescent="0.25">
      <c r="A1043" t="str">
        <f t="shared" si="201"/>
        <v>J15-E23</v>
      </c>
      <c r="B1043" t="str">
        <f t="shared" si="202"/>
        <v>GND</v>
      </c>
      <c r="C1043" t="str">
        <f t="shared" si="203"/>
        <v>J15-GND</v>
      </c>
      <c r="D1043" t="str">
        <f t="shared" si="204"/>
        <v>J15-E23</v>
      </c>
      <c r="E1043" t="s">
        <v>4553</v>
      </c>
      <c r="F1043" t="s">
        <v>4557</v>
      </c>
      <c r="G1043" t="s">
        <v>433</v>
      </c>
      <c r="AT1043">
        <f t="shared" si="205"/>
        <v>0</v>
      </c>
      <c r="AU1043">
        <f t="shared" si="206"/>
        <v>0</v>
      </c>
    </row>
    <row r="1044" spans="1:47" x14ac:dyDescent="0.25">
      <c r="A1044" t="str">
        <f t="shared" si="201"/>
        <v>J15-E26</v>
      </c>
      <c r="B1044" t="str">
        <f t="shared" si="202"/>
        <v>GND</v>
      </c>
      <c r="C1044" t="str">
        <f t="shared" si="203"/>
        <v>J15-GND</v>
      </c>
      <c r="D1044" t="str">
        <f t="shared" si="204"/>
        <v>J15-E26</v>
      </c>
      <c r="E1044" t="s">
        <v>4553</v>
      </c>
      <c r="F1044" t="s">
        <v>4558</v>
      </c>
      <c r="G1044" t="s">
        <v>433</v>
      </c>
      <c r="AT1044">
        <f t="shared" si="205"/>
        <v>0</v>
      </c>
      <c r="AU1044">
        <f t="shared" si="206"/>
        <v>0</v>
      </c>
    </row>
    <row r="1045" spans="1:47" x14ac:dyDescent="0.25">
      <c r="A1045" t="str">
        <f t="shared" si="201"/>
        <v>J15-E29</v>
      </c>
      <c r="B1045" t="str">
        <f t="shared" si="202"/>
        <v>GND</v>
      </c>
      <c r="C1045" t="str">
        <f t="shared" si="203"/>
        <v>J15-GND</v>
      </c>
      <c r="D1045" t="str">
        <f t="shared" si="204"/>
        <v>J15-E29</v>
      </c>
      <c r="E1045" t="s">
        <v>4553</v>
      </c>
      <c r="F1045" t="s">
        <v>4559</v>
      </c>
      <c r="G1045" t="s">
        <v>433</v>
      </c>
      <c r="AT1045">
        <f t="shared" si="205"/>
        <v>0</v>
      </c>
      <c r="AU1045">
        <f t="shared" si="206"/>
        <v>0</v>
      </c>
    </row>
    <row r="1046" spans="1:47" x14ac:dyDescent="0.25">
      <c r="A1046" t="str">
        <f t="shared" si="201"/>
        <v>J15-E32</v>
      </c>
      <c r="B1046" t="str">
        <f t="shared" si="202"/>
        <v>GND</v>
      </c>
      <c r="C1046" t="str">
        <f t="shared" si="203"/>
        <v>J15-GND</v>
      </c>
      <c r="D1046" t="str">
        <f t="shared" si="204"/>
        <v>J15-E32</v>
      </c>
      <c r="E1046" t="s">
        <v>4553</v>
      </c>
      <c r="F1046" t="s">
        <v>4560</v>
      </c>
      <c r="G1046" t="s">
        <v>433</v>
      </c>
      <c r="AT1046">
        <f t="shared" si="205"/>
        <v>0</v>
      </c>
      <c r="AU1046">
        <f t="shared" si="206"/>
        <v>0</v>
      </c>
    </row>
    <row r="1047" spans="1:47" x14ac:dyDescent="0.25">
      <c r="A1047" t="str">
        <f t="shared" si="201"/>
        <v>J15-E35</v>
      </c>
      <c r="B1047" t="str">
        <f t="shared" si="202"/>
        <v>GND</v>
      </c>
      <c r="C1047" t="str">
        <f t="shared" si="203"/>
        <v>J15-GND</v>
      </c>
      <c r="D1047" t="str">
        <f t="shared" si="204"/>
        <v>J15-E35</v>
      </c>
      <c r="E1047" t="s">
        <v>4553</v>
      </c>
      <c r="F1047" t="s">
        <v>4561</v>
      </c>
      <c r="G1047" t="s">
        <v>433</v>
      </c>
      <c r="AT1047">
        <f t="shared" si="205"/>
        <v>0</v>
      </c>
      <c r="AU1047">
        <f t="shared" si="206"/>
        <v>0</v>
      </c>
    </row>
    <row r="1048" spans="1:47" x14ac:dyDescent="0.25">
      <c r="A1048" t="str">
        <f t="shared" si="201"/>
        <v>J15-E38</v>
      </c>
      <c r="B1048" t="str">
        <f t="shared" si="202"/>
        <v>GND</v>
      </c>
      <c r="C1048" t="str">
        <f t="shared" si="203"/>
        <v>J15-GND</v>
      </c>
      <c r="D1048" t="str">
        <f t="shared" si="204"/>
        <v>J15-E38</v>
      </c>
      <c r="E1048" t="s">
        <v>4553</v>
      </c>
      <c r="F1048" t="s">
        <v>4562</v>
      </c>
      <c r="G1048" t="s">
        <v>433</v>
      </c>
      <c r="AT1048">
        <f t="shared" si="205"/>
        <v>0</v>
      </c>
      <c r="AU1048">
        <f t="shared" si="206"/>
        <v>0</v>
      </c>
    </row>
    <row r="1049" spans="1:47" x14ac:dyDescent="0.25">
      <c r="A1049" t="str">
        <f t="shared" si="201"/>
        <v>J15-E39</v>
      </c>
      <c r="B1049" t="str">
        <f t="shared" si="202"/>
        <v>VADJ_FMC</v>
      </c>
      <c r="C1049" t="str">
        <f t="shared" si="203"/>
        <v>J15-VADJ_FMC</v>
      </c>
      <c r="D1049" t="str">
        <f t="shared" si="204"/>
        <v>J15-E39</v>
      </c>
      <c r="E1049" t="s">
        <v>4553</v>
      </c>
      <c r="F1049" t="s">
        <v>4563</v>
      </c>
      <c r="G1049" t="s">
        <v>4504</v>
      </c>
      <c r="AT1049" t="str">
        <f t="shared" si="205"/>
        <v>VADJ_FMC</v>
      </c>
      <c r="AU1049" t="str">
        <f t="shared" si="206"/>
        <v>--</v>
      </c>
    </row>
    <row r="1050" spans="1:47" x14ac:dyDescent="0.25">
      <c r="A1050" t="str">
        <f t="shared" si="201"/>
        <v>J15-E40</v>
      </c>
      <c r="B1050" t="str">
        <f t="shared" si="202"/>
        <v>GND</v>
      </c>
      <c r="C1050" t="str">
        <f t="shared" si="203"/>
        <v>J15-GND</v>
      </c>
      <c r="D1050" t="str">
        <f t="shared" si="204"/>
        <v>J15-E40</v>
      </c>
      <c r="E1050" t="s">
        <v>4553</v>
      </c>
      <c r="F1050" t="s">
        <v>4564</v>
      </c>
      <c r="G1050" t="s">
        <v>433</v>
      </c>
      <c r="AT1050">
        <f t="shared" si="205"/>
        <v>0</v>
      </c>
      <c r="AU1050">
        <f t="shared" si="206"/>
        <v>0</v>
      </c>
    </row>
    <row r="1051" spans="1:47" x14ac:dyDescent="0.25">
      <c r="A1051" t="str">
        <f t="shared" si="201"/>
        <v>J15-F2</v>
      </c>
      <c r="B1051" t="str">
        <f t="shared" si="202"/>
        <v>GND</v>
      </c>
      <c r="C1051" t="str">
        <f t="shared" si="203"/>
        <v>J15-GND</v>
      </c>
      <c r="D1051" t="str">
        <f t="shared" si="204"/>
        <v>J15-F2</v>
      </c>
      <c r="E1051" t="s">
        <v>4553</v>
      </c>
      <c r="F1051" t="s">
        <v>3038</v>
      </c>
      <c r="G1051" t="s">
        <v>433</v>
      </c>
      <c r="AT1051">
        <f t="shared" si="205"/>
        <v>0</v>
      </c>
      <c r="AU1051">
        <f t="shared" si="206"/>
        <v>0</v>
      </c>
    </row>
    <row r="1052" spans="1:47" x14ac:dyDescent="0.25">
      <c r="A1052" t="str">
        <f t="shared" si="201"/>
        <v>J15-F3</v>
      </c>
      <c r="B1052" t="str">
        <f t="shared" si="202"/>
        <v>GND</v>
      </c>
      <c r="C1052" t="str">
        <f t="shared" si="203"/>
        <v>J15-GND</v>
      </c>
      <c r="D1052" t="str">
        <f t="shared" si="204"/>
        <v>J15-F3</v>
      </c>
      <c r="E1052" t="s">
        <v>4553</v>
      </c>
      <c r="F1052" t="s">
        <v>3039</v>
      </c>
      <c r="G1052" t="s">
        <v>433</v>
      </c>
      <c r="AT1052">
        <f t="shared" si="205"/>
        <v>0</v>
      </c>
      <c r="AU1052">
        <f t="shared" si="206"/>
        <v>0</v>
      </c>
    </row>
    <row r="1053" spans="1:47" x14ac:dyDescent="0.25">
      <c r="A1053" t="str">
        <f t="shared" si="201"/>
        <v>J15-F6</v>
      </c>
      <c r="B1053" t="str">
        <f t="shared" si="202"/>
        <v>GND</v>
      </c>
      <c r="C1053" t="str">
        <f t="shared" si="203"/>
        <v>J15-GND</v>
      </c>
      <c r="D1053" t="str">
        <f t="shared" si="204"/>
        <v>J15-F6</v>
      </c>
      <c r="E1053" t="s">
        <v>4553</v>
      </c>
      <c r="F1053" t="s">
        <v>4565</v>
      </c>
      <c r="G1053" t="s">
        <v>433</v>
      </c>
      <c r="AT1053">
        <f t="shared" si="205"/>
        <v>0</v>
      </c>
      <c r="AU1053">
        <f t="shared" si="206"/>
        <v>0</v>
      </c>
    </row>
    <row r="1054" spans="1:47" x14ac:dyDescent="0.25">
      <c r="A1054" t="str">
        <f t="shared" si="201"/>
        <v>J15-F9</v>
      </c>
      <c r="B1054" t="str">
        <f t="shared" si="202"/>
        <v>GND</v>
      </c>
      <c r="C1054" t="str">
        <f t="shared" si="203"/>
        <v>J15-GND</v>
      </c>
      <c r="D1054" t="str">
        <f t="shared" si="204"/>
        <v>J15-F9</v>
      </c>
      <c r="E1054" t="s">
        <v>4553</v>
      </c>
      <c r="F1054" t="s">
        <v>3041</v>
      </c>
      <c r="G1054" t="s">
        <v>433</v>
      </c>
      <c r="AT1054">
        <f t="shared" si="205"/>
        <v>0</v>
      </c>
      <c r="AU1054">
        <f t="shared" si="206"/>
        <v>0</v>
      </c>
    </row>
    <row r="1055" spans="1:47" x14ac:dyDescent="0.25">
      <c r="A1055" t="str">
        <f t="shared" si="201"/>
        <v>J15-F12</v>
      </c>
      <c r="B1055" t="str">
        <f t="shared" si="202"/>
        <v>GND</v>
      </c>
      <c r="C1055" t="str">
        <f t="shared" si="203"/>
        <v>J15-GND</v>
      </c>
      <c r="D1055" t="str">
        <f t="shared" si="204"/>
        <v>J15-F12</v>
      </c>
      <c r="E1055" t="s">
        <v>4553</v>
      </c>
      <c r="F1055" t="s">
        <v>3044</v>
      </c>
      <c r="G1055" t="s">
        <v>433</v>
      </c>
      <c r="AT1055">
        <f t="shared" si="205"/>
        <v>0</v>
      </c>
      <c r="AU1055">
        <f t="shared" si="206"/>
        <v>0</v>
      </c>
    </row>
    <row r="1056" spans="1:47" x14ac:dyDescent="0.25">
      <c r="A1056" t="str">
        <f t="shared" si="201"/>
        <v>J15-F15</v>
      </c>
      <c r="B1056" t="str">
        <f t="shared" si="202"/>
        <v>GND</v>
      </c>
      <c r="C1056" t="str">
        <f t="shared" si="203"/>
        <v>J15-GND</v>
      </c>
      <c r="D1056" t="str">
        <f t="shared" si="204"/>
        <v>J15-F15</v>
      </c>
      <c r="E1056" t="s">
        <v>4553</v>
      </c>
      <c r="F1056" t="s">
        <v>2074</v>
      </c>
      <c r="G1056" t="s">
        <v>433</v>
      </c>
      <c r="AT1056">
        <f t="shared" si="205"/>
        <v>0</v>
      </c>
      <c r="AU1056">
        <f t="shared" si="206"/>
        <v>0</v>
      </c>
    </row>
    <row r="1057" spans="1:47" x14ac:dyDescent="0.25">
      <c r="A1057" t="str">
        <f t="shared" si="201"/>
        <v>J15-F18</v>
      </c>
      <c r="B1057" t="str">
        <f t="shared" si="202"/>
        <v>GND</v>
      </c>
      <c r="C1057" t="str">
        <f t="shared" si="203"/>
        <v>J15-GND</v>
      </c>
      <c r="D1057" t="str">
        <f t="shared" si="204"/>
        <v>J15-F18</v>
      </c>
      <c r="E1057" t="s">
        <v>4553</v>
      </c>
      <c r="F1057" t="s">
        <v>2075</v>
      </c>
      <c r="G1057" t="s">
        <v>433</v>
      </c>
      <c r="AT1057">
        <f t="shared" si="205"/>
        <v>0</v>
      </c>
      <c r="AU1057">
        <f t="shared" si="206"/>
        <v>0</v>
      </c>
    </row>
    <row r="1058" spans="1:47" x14ac:dyDescent="0.25">
      <c r="A1058" t="str">
        <f t="shared" si="201"/>
        <v>J15-F21</v>
      </c>
      <c r="B1058" t="str">
        <f t="shared" si="202"/>
        <v>GND</v>
      </c>
      <c r="C1058" t="str">
        <f t="shared" si="203"/>
        <v>J15-GND</v>
      </c>
      <c r="D1058" t="str">
        <f t="shared" si="204"/>
        <v>J15-F21</v>
      </c>
      <c r="E1058" t="s">
        <v>4553</v>
      </c>
      <c r="F1058" t="s">
        <v>4566</v>
      </c>
      <c r="G1058" t="s">
        <v>433</v>
      </c>
      <c r="AT1058">
        <f t="shared" si="205"/>
        <v>0</v>
      </c>
      <c r="AU1058">
        <f t="shared" si="206"/>
        <v>0</v>
      </c>
    </row>
    <row r="1059" spans="1:47" x14ac:dyDescent="0.25">
      <c r="A1059" t="str">
        <f t="shared" si="201"/>
        <v>J15-F24</v>
      </c>
      <c r="B1059" t="str">
        <f t="shared" si="202"/>
        <v>GND</v>
      </c>
      <c r="C1059" t="str">
        <f t="shared" si="203"/>
        <v>J15-GND</v>
      </c>
      <c r="D1059" t="str">
        <f t="shared" si="204"/>
        <v>J15-F24</v>
      </c>
      <c r="E1059" t="s">
        <v>4553</v>
      </c>
      <c r="F1059" t="s">
        <v>2076</v>
      </c>
      <c r="G1059" t="s">
        <v>433</v>
      </c>
      <c r="AT1059">
        <f t="shared" si="205"/>
        <v>0</v>
      </c>
      <c r="AU1059">
        <f t="shared" si="206"/>
        <v>0</v>
      </c>
    </row>
    <row r="1060" spans="1:47" x14ac:dyDescent="0.25">
      <c r="A1060" t="str">
        <f t="shared" si="201"/>
        <v>J15-F27</v>
      </c>
      <c r="B1060" t="str">
        <f t="shared" si="202"/>
        <v>GND</v>
      </c>
      <c r="C1060" t="str">
        <f t="shared" si="203"/>
        <v>J15-GND</v>
      </c>
      <c r="D1060" t="str">
        <f t="shared" si="204"/>
        <v>J15-F27</v>
      </c>
      <c r="E1060" t="s">
        <v>4553</v>
      </c>
      <c r="F1060" t="s">
        <v>2077</v>
      </c>
      <c r="G1060" t="s">
        <v>433</v>
      </c>
      <c r="AT1060">
        <f t="shared" si="205"/>
        <v>0</v>
      </c>
      <c r="AU1060">
        <f t="shared" si="206"/>
        <v>0</v>
      </c>
    </row>
    <row r="1061" spans="1:47" x14ac:dyDescent="0.25">
      <c r="A1061" t="str">
        <f t="shared" si="201"/>
        <v>J15-F30</v>
      </c>
      <c r="B1061" t="str">
        <f t="shared" si="202"/>
        <v>GND</v>
      </c>
      <c r="C1061" t="str">
        <f t="shared" si="203"/>
        <v>J15-GND</v>
      </c>
      <c r="D1061" t="str">
        <f t="shared" si="204"/>
        <v>J15-F30</v>
      </c>
      <c r="E1061" t="s">
        <v>4553</v>
      </c>
      <c r="F1061" t="s">
        <v>4567</v>
      </c>
      <c r="G1061" t="s">
        <v>433</v>
      </c>
      <c r="AT1061">
        <f t="shared" si="205"/>
        <v>0</v>
      </c>
      <c r="AU1061">
        <f t="shared" si="206"/>
        <v>0</v>
      </c>
    </row>
    <row r="1062" spans="1:47" x14ac:dyDescent="0.25">
      <c r="A1062" t="str">
        <f t="shared" si="201"/>
        <v>J15-F33</v>
      </c>
      <c r="B1062" t="str">
        <f t="shared" si="202"/>
        <v>GND</v>
      </c>
      <c r="C1062" t="str">
        <f t="shared" si="203"/>
        <v>J15-GND</v>
      </c>
      <c r="D1062" t="str">
        <f t="shared" si="204"/>
        <v>J15-F33</v>
      </c>
      <c r="E1062" t="s">
        <v>4553</v>
      </c>
      <c r="F1062" t="s">
        <v>4568</v>
      </c>
      <c r="G1062" t="s">
        <v>433</v>
      </c>
      <c r="AT1062">
        <f t="shared" si="205"/>
        <v>0</v>
      </c>
      <c r="AU1062">
        <f t="shared" si="206"/>
        <v>0</v>
      </c>
    </row>
    <row r="1063" spans="1:47" x14ac:dyDescent="0.25">
      <c r="A1063" t="str">
        <f t="shared" si="201"/>
        <v>J15-F36</v>
      </c>
      <c r="B1063" t="str">
        <f t="shared" si="202"/>
        <v>GND</v>
      </c>
      <c r="C1063" t="str">
        <f t="shared" si="203"/>
        <v>J15-GND</v>
      </c>
      <c r="D1063" t="str">
        <f t="shared" si="204"/>
        <v>J15-F36</v>
      </c>
      <c r="E1063" t="s">
        <v>4553</v>
      </c>
      <c r="F1063" t="s">
        <v>4569</v>
      </c>
      <c r="G1063" t="s">
        <v>433</v>
      </c>
      <c r="AT1063">
        <f t="shared" si="205"/>
        <v>0</v>
      </c>
      <c r="AU1063">
        <f t="shared" si="206"/>
        <v>0</v>
      </c>
    </row>
    <row r="1064" spans="1:47" x14ac:dyDescent="0.25">
      <c r="A1064" t="str">
        <f t="shared" si="201"/>
        <v>J15-F39</v>
      </c>
      <c r="B1064" t="str">
        <f t="shared" si="202"/>
        <v>GND</v>
      </c>
      <c r="C1064" t="str">
        <f t="shared" si="203"/>
        <v>J15-GND</v>
      </c>
      <c r="D1064" t="str">
        <f t="shared" si="204"/>
        <v>J15-F39</v>
      </c>
      <c r="E1064" t="s">
        <v>4553</v>
      </c>
      <c r="F1064" t="s">
        <v>4570</v>
      </c>
      <c r="G1064" t="s">
        <v>433</v>
      </c>
      <c r="AT1064">
        <f t="shared" si="205"/>
        <v>0</v>
      </c>
      <c r="AU1064">
        <f t="shared" si="206"/>
        <v>0</v>
      </c>
    </row>
    <row r="1065" spans="1:47" x14ac:dyDescent="0.25">
      <c r="A1065" t="str">
        <f t="shared" si="201"/>
        <v>J15-F40</v>
      </c>
      <c r="B1065" t="str">
        <f t="shared" si="202"/>
        <v>VADJ_FMC</v>
      </c>
      <c r="C1065" t="str">
        <f t="shared" si="203"/>
        <v>J15-VADJ_FMC</v>
      </c>
      <c r="D1065" t="str">
        <f t="shared" si="204"/>
        <v>J15-F40</v>
      </c>
      <c r="E1065" t="s">
        <v>4553</v>
      </c>
      <c r="F1065" t="s">
        <v>4571</v>
      </c>
      <c r="G1065" t="s">
        <v>4504</v>
      </c>
      <c r="AT1065" t="str">
        <f t="shared" si="205"/>
        <v>VADJ_FMC</v>
      </c>
      <c r="AU1065" t="str">
        <f t="shared" si="206"/>
        <v>--</v>
      </c>
    </row>
    <row r="1066" spans="1:47" x14ac:dyDescent="0.25">
      <c r="A1066" t="str">
        <f t="shared" si="201"/>
        <v>J15-G1</v>
      </c>
      <c r="B1066" t="str">
        <f t="shared" si="202"/>
        <v>GND</v>
      </c>
      <c r="C1066" t="str">
        <f t="shared" si="203"/>
        <v>J15-GND</v>
      </c>
      <c r="D1066" t="str">
        <f t="shared" si="204"/>
        <v>J15-G1</v>
      </c>
      <c r="E1066" t="s">
        <v>4553</v>
      </c>
      <c r="F1066" t="s">
        <v>2078</v>
      </c>
      <c r="G1066" t="s">
        <v>433</v>
      </c>
      <c r="AT1066">
        <f t="shared" si="205"/>
        <v>0</v>
      </c>
      <c r="AU1066">
        <f t="shared" si="206"/>
        <v>0</v>
      </c>
    </row>
    <row r="1067" spans="1:47" x14ac:dyDescent="0.25">
      <c r="A1067" t="str">
        <f t="shared" si="201"/>
        <v>J15-G4</v>
      </c>
      <c r="B1067" t="str">
        <f t="shared" si="202"/>
        <v>GND</v>
      </c>
      <c r="C1067" t="str">
        <f t="shared" si="203"/>
        <v>J15-GND</v>
      </c>
      <c r="D1067" t="str">
        <f t="shared" si="204"/>
        <v>J15-G4</v>
      </c>
      <c r="E1067" t="s">
        <v>4553</v>
      </c>
      <c r="F1067" t="s">
        <v>3046</v>
      </c>
      <c r="G1067" t="s">
        <v>433</v>
      </c>
      <c r="AT1067">
        <f t="shared" si="205"/>
        <v>0</v>
      </c>
      <c r="AU1067">
        <f t="shared" si="206"/>
        <v>0</v>
      </c>
    </row>
    <row r="1068" spans="1:47" x14ac:dyDescent="0.25">
      <c r="A1068" t="str">
        <f t="shared" si="201"/>
        <v>J15-G5</v>
      </c>
      <c r="B1068" t="str">
        <f t="shared" si="202"/>
        <v>GND</v>
      </c>
      <c r="C1068" t="str">
        <f t="shared" si="203"/>
        <v>J15-GND</v>
      </c>
      <c r="D1068" t="str">
        <f t="shared" si="204"/>
        <v>J15-G5</v>
      </c>
      <c r="E1068" t="s">
        <v>4553</v>
      </c>
      <c r="F1068" t="s">
        <v>3047</v>
      </c>
      <c r="G1068" t="s">
        <v>433</v>
      </c>
      <c r="AT1068">
        <f t="shared" si="205"/>
        <v>0</v>
      </c>
      <c r="AU1068">
        <f t="shared" si="206"/>
        <v>0</v>
      </c>
    </row>
    <row r="1069" spans="1:47" x14ac:dyDescent="0.25">
      <c r="A1069" t="str">
        <f t="shared" si="201"/>
        <v>J15-G8</v>
      </c>
      <c r="B1069" t="str">
        <f t="shared" si="202"/>
        <v>GND</v>
      </c>
      <c r="C1069" t="str">
        <f t="shared" si="203"/>
        <v>J15-GND</v>
      </c>
      <c r="D1069" t="str">
        <f t="shared" si="204"/>
        <v>J15-G8</v>
      </c>
      <c r="E1069" t="s">
        <v>4553</v>
      </c>
      <c r="F1069" t="s">
        <v>3048</v>
      </c>
      <c r="G1069" t="s">
        <v>433</v>
      </c>
      <c r="AT1069">
        <f t="shared" si="205"/>
        <v>0</v>
      </c>
      <c r="AU1069">
        <f t="shared" si="206"/>
        <v>0</v>
      </c>
    </row>
    <row r="1070" spans="1:47" x14ac:dyDescent="0.25">
      <c r="A1070" t="str">
        <f t="shared" si="201"/>
        <v>J15-G11</v>
      </c>
      <c r="B1070" t="str">
        <f t="shared" si="202"/>
        <v>GND</v>
      </c>
      <c r="C1070" t="str">
        <f t="shared" si="203"/>
        <v>J15-GND</v>
      </c>
      <c r="D1070" t="str">
        <f t="shared" si="204"/>
        <v>J15-G11</v>
      </c>
      <c r="E1070" t="s">
        <v>4553</v>
      </c>
      <c r="F1070" t="s">
        <v>3051</v>
      </c>
      <c r="G1070" t="s">
        <v>433</v>
      </c>
      <c r="AT1070">
        <f t="shared" si="205"/>
        <v>0</v>
      </c>
      <c r="AU1070">
        <f t="shared" si="206"/>
        <v>0</v>
      </c>
    </row>
    <row r="1071" spans="1:47" x14ac:dyDescent="0.25">
      <c r="A1071" t="str">
        <f t="shared" si="201"/>
        <v>J15-G14</v>
      </c>
      <c r="B1071" t="str">
        <f t="shared" si="202"/>
        <v>GND</v>
      </c>
      <c r="C1071" t="str">
        <f t="shared" si="203"/>
        <v>J15-GND</v>
      </c>
      <c r="D1071" t="str">
        <f t="shared" si="204"/>
        <v>J15-G14</v>
      </c>
      <c r="E1071" t="s">
        <v>4553</v>
      </c>
      <c r="F1071" t="s">
        <v>4572</v>
      </c>
      <c r="G1071" t="s">
        <v>433</v>
      </c>
      <c r="AT1071">
        <f t="shared" si="205"/>
        <v>0</v>
      </c>
      <c r="AU1071">
        <f t="shared" si="206"/>
        <v>0</v>
      </c>
    </row>
    <row r="1072" spans="1:47" x14ac:dyDescent="0.25">
      <c r="A1072" t="str">
        <f t="shared" si="201"/>
        <v>J15-G17</v>
      </c>
      <c r="B1072" t="str">
        <f t="shared" si="202"/>
        <v>GND</v>
      </c>
      <c r="C1072" t="str">
        <f t="shared" si="203"/>
        <v>J15-GND</v>
      </c>
      <c r="D1072" t="str">
        <f t="shared" si="204"/>
        <v>J15-G17</v>
      </c>
      <c r="E1072" t="s">
        <v>4553</v>
      </c>
      <c r="F1072" t="s">
        <v>4573</v>
      </c>
      <c r="G1072" t="s">
        <v>433</v>
      </c>
      <c r="AT1072">
        <f t="shared" si="205"/>
        <v>0</v>
      </c>
      <c r="AU1072">
        <f t="shared" si="206"/>
        <v>0</v>
      </c>
    </row>
    <row r="1073" spans="1:47" x14ac:dyDescent="0.25">
      <c r="A1073" t="str">
        <f t="shared" si="201"/>
        <v>J15-G20</v>
      </c>
      <c r="B1073" t="str">
        <f t="shared" si="202"/>
        <v>GND</v>
      </c>
      <c r="C1073" t="str">
        <f t="shared" si="203"/>
        <v>J15-GND</v>
      </c>
      <c r="D1073" t="str">
        <f t="shared" si="204"/>
        <v>J15-G20</v>
      </c>
      <c r="E1073" t="s">
        <v>4553</v>
      </c>
      <c r="F1073" t="s">
        <v>4574</v>
      </c>
      <c r="G1073" t="s">
        <v>433</v>
      </c>
      <c r="AT1073">
        <f t="shared" si="205"/>
        <v>0</v>
      </c>
      <c r="AU1073">
        <f t="shared" si="206"/>
        <v>0</v>
      </c>
    </row>
    <row r="1074" spans="1:47" x14ac:dyDescent="0.25">
      <c r="A1074" t="str">
        <f t="shared" si="201"/>
        <v>J15-G23</v>
      </c>
      <c r="B1074" t="str">
        <f t="shared" si="202"/>
        <v>GND</v>
      </c>
      <c r="C1074" t="str">
        <f t="shared" si="203"/>
        <v>J15-GND</v>
      </c>
      <c r="D1074" t="str">
        <f t="shared" si="204"/>
        <v>J15-G23</v>
      </c>
      <c r="E1074" t="s">
        <v>4553</v>
      </c>
      <c r="F1074" t="s">
        <v>4575</v>
      </c>
      <c r="G1074" t="s">
        <v>433</v>
      </c>
      <c r="AT1074">
        <f t="shared" si="205"/>
        <v>0</v>
      </c>
      <c r="AU1074">
        <f t="shared" si="206"/>
        <v>0</v>
      </c>
    </row>
    <row r="1075" spans="1:47" x14ac:dyDescent="0.25">
      <c r="A1075" t="str">
        <f t="shared" si="201"/>
        <v>J15-G26</v>
      </c>
      <c r="B1075" t="str">
        <f t="shared" si="202"/>
        <v>GND</v>
      </c>
      <c r="C1075" t="str">
        <f t="shared" si="203"/>
        <v>J15-GND</v>
      </c>
      <c r="D1075" t="str">
        <f t="shared" si="204"/>
        <v>J15-G26</v>
      </c>
      <c r="E1075" t="s">
        <v>4553</v>
      </c>
      <c r="F1075" t="s">
        <v>4576</v>
      </c>
      <c r="G1075" t="s">
        <v>433</v>
      </c>
      <c r="AT1075">
        <f t="shared" si="205"/>
        <v>0</v>
      </c>
      <c r="AU1075">
        <f t="shared" si="206"/>
        <v>0</v>
      </c>
    </row>
    <row r="1076" spans="1:47" x14ac:dyDescent="0.25">
      <c r="A1076" t="str">
        <f t="shared" si="201"/>
        <v>J15-G29</v>
      </c>
      <c r="B1076" t="str">
        <f t="shared" si="202"/>
        <v>GND</v>
      </c>
      <c r="C1076" t="str">
        <f t="shared" si="203"/>
        <v>J15-GND</v>
      </c>
      <c r="D1076" t="str">
        <f t="shared" si="204"/>
        <v>J15-G29</v>
      </c>
      <c r="E1076" t="s">
        <v>4553</v>
      </c>
      <c r="F1076" t="s">
        <v>4577</v>
      </c>
      <c r="G1076" t="s">
        <v>433</v>
      </c>
      <c r="AT1076">
        <f t="shared" si="205"/>
        <v>0</v>
      </c>
      <c r="AU1076">
        <f t="shared" si="206"/>
        <v>0</v>
      </c>
    </row>
    <row r="1077" spans="1:47" x14ac:dyDescent="0.25">
      <c r="A1077" t="str">
        <f t="shared" si="201"/>
        <v>J15-G32</v>
      </c>
      <c r="B1077" t="str">
        <f t="shared" si="202"/>
        <v>GND</v>
      </c>
      <c r="C1077" t="str">
        <f t="shared" si="203"/>
        <v>J15-GND</v>
      </c>
      <c r="D1077" t="str">
        <f t="shared" si="204"/>
        <v>J15-G32</v>
      </c>
      <c r="E1077" t="s">
        <v>4553</v>
      </c>
      <c r="F1077" t="s">
        <v>4578</v>
      </c>
      <c r="G1077" t="s">
        <v>433</v>
      </c>
      <c r="AT1077">
        <f t="shared" si="205"/>
        <v>0</v>
      </c>
      <c r="AU1077">
        <f t="shared" si="206"/>
        <v>0</v>
      </c>
    </row>
    <row r="1078" spans="1:47" x14ac:dyDescent="0.25">
      <c r="A1078" t="str">
        <f t="shared" si="201"/>
        <v>J15-G35</v>
      </c>
      <c r="B1078" t="str">
        <f t="shared" si="202"/>
        <v>GND</v>
      </c>
      <c r="C1078" t="str">
        <f t="shared" si="203"/>
        <v>J15-GND</v>
      </c>
      <c r="D1078" t="str">
        <f t="shared" si="204"/>
        <v>J15-G35</v>
      </c>
      <c r="E1078" t="s">
        <v>4553</v>
      </c>
      <c r="F1078" t="s">
        <v>4579</v>
      </c>
      <c r="G1078" t="s">
        <v>433</v>
      </c>
      <c r="AT1078">
        <f t="shared" si="205"/>
        <v>0</v>
      </c>
      <c r="AU1078">
        <f t="shared" si="206"/>
        <v>0</v>
      </c>
    </row>
    <row r="1079" spans="1:47" x14ac:dyDescent="0.25">
      <c r="A1079" t="str">
        <f t="shared" si="201"/>
        <v>J15-G38</v>
      </c>
      <c r="B1079" t="str">
        <f t="shared" si="202"/>
        <v>GND</v>
      </c>
      <c r="C1079" t="str">
        <f t="shared" si="203"/>
        <v>J15-GND</v>
      </c>
      <c r="D1079" t="str">
        <f t="shared" si="204"/>
        <v>J15-G38</v>
      </c>
      <c r="E1079" t="s">
        <v>4553</v>
      </c>
      <c r="F1079" t="s">
        <v>4580</v>
      </c>
      <c r="G1079" t="s">
        <v>433</v>
      </c>
      <c r="AT1079">
        <f t="shared" si="205"/>
        <v>0</v>
      </c>
      <c r="AU1079">
        <f t="shared" si="206"/>
        <v>0</v>
      </c>
    </row>
    <row r="1080" spans="1:47" x14ac:dyDescent="0.25">
      <c r="A1080" t="str">
        <f t="shared" si="201"/>
        <v>J15-G39</v>
      </c>
      <c r="B1080" t="str">
        <f t="shared" si="202"/>
        <v>VADJ_FMC</v>
      </c>
      <c r="C1080" t="str">
        <f t="shared" si="203"/>
        <v>J15-VADJ_FMC</v>
      </c>
      <c r="D1080" t="str">
        <f t="shared" si="204"/>
        <v>J15-G39</v>
      </c>
      <c r="E1080" t="s">
        <v>4553</v>
      </c>
      <c r="F1080" t="s">
        <v>4581</v>
      </c>
      <c r="G1080" t="s">
        <v>4504</v>
      </c>
      <c r="AT1080" t="str">
        <f t="shared" si="205"/>
        <v>VADJ_FMC</v>
      </c>
      <c r="AU1080" t="str">
        <f t="shared" si="206"/>
        <v>--</v>
      </c>
    </row>
    <row r="1081" spans="1:47" x14ac:dyDescent="0.25">
      <c r="A1081" t="str">
        <f t="shared" si="201"/>
        <v>J15-G40</v>
      </c>
      <c r="B1081" t="str">
        <f t="shared" si="202"/>
        <v>GND</v>
      </c>
      <c r="C1081" t="str">
        <f t="shared" si="203"/>
        <v>J15-GND</v>
      </c>
      <c r="D1081" t="str">
        <f t="shared" si="204"/>
        <v>J15-G40</v>
      </c>
      <c r="E1081" t="s">
        <v>4553</v>
      </c>
      <c r="F1081" t="s">
        <v>4582</v>
      </c>
      <c r="G1081" t="s">
        <v>433</v>
      </c>
      <c r="AT1081">
        <f t="shared" si="205"/>
        <v>0</v>
      </c>
      <c r="AU1081">
        <f t="shared" si="206"/>
        <v>0</v>
      </c>
    </row>
    <row r="1082" spans="1:47" x14ac:dyDescent="0.25">
      <c r="A1082" t="str">
        <f t="shared" si="201"/>
        <v>J15-H1</v>
      </c>
      <c r="B1082" t="str">
        <f t="shared" si="202"/>
        <v>NetJ15_H1</v>
      </c>
      <c r="C1082" t="str">
        <f t="shared" si="203"/>
        <v>J15-NetJ15_H1</v>
      </c>
      <c r="D1082" t="str">
        <f t="shared" si="204"/>
        <v>J15-H1</v>
      </c>
      <c r="E1082" t="s">
        <v>4553</v>
      </c>
      <c r="F1082" t="s">
        <v>3054</v>
      </c>
      <c r="G1082" t="s">
        <v>4583</v>
      </c>
      <c r="AT1082" t="str">
        <f t="shared" si="205"/>
        <v>NetJ15_H1</v>
      </c>
      <c r="AU1082" t="str">
        <f t="shared" si="206"/>
        <v>--</v>
      </c>
    </row>
    <row r="1083" spans="1:47" x14ac:dyDescent="0.25">
      <c r="A1083" t="str">
        <f t="shared" si="201"/>
        <v>J15-H3</v>
      </c>
      <c r="B1083" t="str">
        <f t="shared" si="202"/>
        <v>GND</v>
      </c>
      <c r="C1083" t="str">
        <f t="shared" si="203"/>
        <v>J15-GND</v>
      </c>
      <c r="D1083" t="str">
        <f t="shared" si="204"/>
        <v>J15-H3</v>
      </c>
      <c r="E1083" t="s">
        <v>4553</v>
      </c>
      <c r="F1083" t="s">
        <v>3056</v>
      </c>
      <c r="G1083" t="s">
        <v>433</v>
      </c>
      <c r="AT1083">
        <f t="shared" si="205"/>
        <v>0</v>
      </c>
      <c r="AU1083">
        <f t="shared" si="206"/>
        <v>0</v>
      </c>
    </row>
    <row r="1084" spans="1:47" x14ac:dyDescent="0.25">
      <c r="A1084" t="str">
        <f t="shared" si="201"/>
        <v>J15-H6</v>
      </c>
      <c r="B1084" t="str">
        <f t="shared" si="202"/>
        <v>GND</v>
      </c>
      <c r="C1084" t="str">
        <f t="shared" si="203"/>
        <v>J15-GND</v>
      </c>
      <c r="D1084" t="str">
        <f t="shared" si="204"/>
        <v>J15-H6</v>
      </c>
      <c r="E1084" t="s">
        <v>4553</v>
      </c>
      <c r="F1084" t="s">
        <v>4584</v>
      </c>
      <c r="G1084" t="s">
        <v>433</v>
      </c>
      <c r="AT1084">
        <f t="shared" si="205"/>
        <v>0</v>
      </c>
      <c r="AU1084">
        <f t="shared" si="206"/>
        <v>0</v>
      </c>
    </row>
    <row r="1085" spans="1:47" x14ac:dyDescent="0.25">
      <c r="A1085" t="str">
        <f t="shared" si="201"/>
        <v>J15-H9</v>
      </c>
      <c r="B1085" t="str">
        <f t="shared" si="202"/>
        <v>GND</v>
      </c>
      <c r="C1085" t="str">
        <f t="shared" si="203"/>
        <v>J15-GND</v>
      </c>
      <c r="D1085" t="str">
        <f t="shared" si="204"/>
        <v>J15-H9</v>
      </c>
      <c r="E1085" t="s">
        <v>4553</v>
      </c>
      <c r="F1085" t="s">
        <v>3058</v>
      </c>
      <c r="G1085" t="s">
        <v>433</v>
      </c>
      <c r="AT1085">
        <f t="shared" si="205"/>
        <v>0</v>
      </c>
      <c r="AU1085">
        <f t="shared" si="206"/>
        <v>0</v>
      </c>
    </row>
    <row r="1086" spans="1:47" x14ac:dyDescent="0.25">
      <c r="A1086" t="str">
        <f t="shared" si="201"/>
        <v>J15-H12</v>
      </c>
      <c r="B1086" t="str">
        <f t="shared" si="202"/>
        <v>GND</v>
      </c>
      <c r="C1086" t="str">
        <f t="shared" si="203"/>
        <v>J15-GND</v>
      </c>
      <c r="D1086" t="str">
        <f t="shared" si="204"/>
        <v>J15-H12</v>
      </c>
      <c r="E1086" t="s">
        <v>4553</v>
      </c>
      <c r="F1086" t="s">
        <v>3061</v>
      </c>
      <c r="G1086" t="s">
        <v>433</v>
      </c>
      <c r="AT1086">
        <f t="shared" si="205"/>
        <v>0</v>
      </c>
      <c r="AU1086">
        <f t="shared" si="206"/>
        <v>0</v>
      </c>
    </row>
    <row r="1087" spans="1:47" x14ac:dyDescent="0.25">
      <c r="A1087" t="str">
        <f t="shared" si="201"/>
        <v>J15-H15</v>
      </c>
      <c r="B1087" t="str">
        <f t="shared" si="202"/>
        <v>GND</v>
      </c>
      <c r="C1087" t="str">
        <f t="shared" si="203"/>
        <v>J15-GND</v>
      </c>
      <c r="D1087" t="str">
        <f t="shared" si="204"/>
        <v>J15-H15</v>
      </c>
      <c r="E1087" t="s">
        <v>4553</v>
      </c>
      <c r="F1087" t="s">
        <v>2312</v>
      </c>
      <c r="G1087" t="s">
        <v>433</v>
      </c>
      <c r="AT1087">
        <f t="shared" si="205"/>
        <v>0</v>
      </c>
      <c r="AU1087">
        <f t="shared" si="206"/>
        <v>0</v>
      </c>
    </row>
    <row r="1088" spans="1:47" x14ac:dyDescent="0.25">
      <c r="A1088" t="str">
        <f t="shared" si="201"/>
        <v>J15-H18</v>
      </c>
      <c r="B1088" t="str">
        <f t="shared" si="202"/>
        <v>GND</v>
      </c>
      <c r="C1088" t="str">
        <f t="shared" si="203"/>
        <v>J15-GND</v>
      </c>
      <c r="D1088" t="str">
        <f t="shared" si="204"/>
        <v>J15-H18</v>
      </c>
      <c r="E1088" t="s">
        <v>4553</v>
      </c>
      <c r="F1088" t="s">
        <v>2081</v>
      </c>
      <c r="G1088" t="s">
        <v>433</v>
      </c>
      <c r="AT1088">
        <f t="shared" si="205"/>
        <v>0</v>
      </c>
      <c r="AU1088">
        <f t="shared" si="206"/>
        <v>0</v>
      </c>
    </row>
    <row r="1089" spans="1:47" x14ac:dyDescent="0.25">
      <c r="A1089" t="str">
        <f t="shared" si="201"/>
        <v>J15-H21</v>
      </c>
      <c r="B1089" t="str">
        <f t="shared" si="202"/>
        <v>GND</v>
      </c>
      <c r="C1089" t="str">
        <f t="shared" si="203"/>
        <v>J15-GND</v>
      </c>
      <c r="D1089" t="str">
        <f t="shared" si="204"/>
        <v>J15-H21</v>
      </c>
      <c r="E1089" t="s">
        <v>4553</v>
      </c>
      <c r="F1089" t="s">
        <v>4585</v>
      </c>
      <c r="G1089" t="s">
        <v>433</v>
      </c>
      <c r="AT1089">
        <f t="shared" si="205"/>
        <v>0</v>
      </c>
      <c r="AU1089">
        <f t="shared" si="206"/>
        <v>0</v>
      </c>
    </row>
    <row r="1090" spans="1:47" x14ac:dyDescent="0.25">
      <c r="A1090" t="str">
        <f t="shared" si="201"/>
        <v>J15-H24</v>
      </c>
      <c r="B1090" t="str">
        <f t="shared" si="202"/>
        <v>GND</v>
      </c>
      <c r="C1090" t="str">
        <f t="shared" si="203"/>
        <v>J15-GND</v>
      </c>
      <c r="D1090" t="str">
        <f t="shared" si="204"/>
        <v>J15-H24</v>
      </c>
      <c r="E1090" t="s">
        <v>4553</v>
      </c>
      <c r="F1090" t="s">
        <v>2313</v>
      </c>
      <c r="G1090" t="s">
        <v>433</v>
      </c>
      <c r="AT1090">
        <f t="shared" si="205"/>
        <v>0</v>
      </c>
      <c r="AU1090">
        <f t="shared" si="206"/>
        <v>0</v>
      </c>
    </row>
    <row r="1091" spans="1:47" x14ac:dyDescent="0.25">
      <c r="A1091" t="str">
        <f t="shared" si="201"/>
        <v>J15-H27</v>
      </c>
      <c r="B1091" t="str">
        <f t="shared" si="202"/>
        <v>GND</v>
      </c>
      <c r="C1091" t="str">
        <f t="shared" si="203"/>
        <v>J15-GND</v>
      </c>
      <c r="D1091" t="str">
        <f t="shared" si="204"/>
        <v>J15-H27</v>
      </c>
      <c r="E1091" t="s">
        <v>4553</v>
      </c>
      <c r="F1091" t="s">
        <v>2082</v>
      </c>
      <c r="G1091" t="s">
        <v>433</v>
      </c>
      <c r="AT1091">
        <f t="shared" si="205"/>
        <v>0</v>
      </c>
      <c r="AU1091">
        <f t="shared" si="206"/>
        <v>0</v>
      </c>
    </row>
    <row r="1092" spans="1:47" x14ac:dyDescent="0.25">
      <c r="A1092" t="str">
        <f t="shared" si="201"/>
        <v>J15-H30</v>
      </c>
      <c r="B1092" t="str">
        <f t="shared" si="202"/>
        <v>GND</v>
      </c>
      <c r="C1092" t="str">
        <f t="shared" si="203"/>
        <v>J15-GND</v>
      </c>
      <c r="D1092" t="str">
        <f t="shared" si="204"/>
        <v>J15-H30</v>
      </c>
      <c r="E1092" t="s">
        <v>4553</v>
      </c>
      <c r="F1092" t="s">
        <v>4586</v>
      </c>
      <c r="G1092" t="s">
        <v>433</v>
      </c>
      <c r="AT1092">
        <f t="shared" si="205"/>
        <v>0</v>
      </c>
      <c r="AU1092">
        <f t="shared" si="206"/>
        <v>0</v>
      </c>
    </row>
    <row r="1093" spans="1:47" x14ac:dyDescent="0.25">
      <c r="A1093" t="str">
        <f t="shared" si="201"/>
        <v>J15-H33</v>
      </c>
      <c r="B1093" t="str">
        <f t="shared" si="202"/>
        <v>GND</v>
      </c>
      <c r="C1093" t="str">
        <f t="shared" si="203"/>
        <v>J15-GND</v>
      </c>
      <c r="D1093" t="str">
        <f t="shared" si="204"/>
        <v>J15-H33</v>
      </c>
      <c r="E1093" t="s">
        <v>4553</v>
      </c>
      <c r="F1093" t="s">
        <v>4587</v>
      </c>
      <c r="G1093" t="s">
        <v>433</v>
      </c>
      <c r="AT1093">
        <f t="shared" si="205"/>
        <v>0</v>
      </c>
      <c r="AU1093">
        <f t="shared" si="206"/>
        <v>0</v>
      </c>
    </row>
    <row r="1094" spans="1:47" x14ac:dyDescent="0.25">
      <c r="A1094" t="str">
        <f t="shared" ref="A1094:A1157" si="207">$E1094&amp;"-"&amp;$F1094</f>
        <v>J15-H36</v>
      </c>
      <c r="B1094" t="str">
        <f t="shared" ref="B1094:B1157" si="208">IF(OR(E1094=$A$2,E1094=$B$2,E1094=$C$2,E1094=$D$2),"--",G1094)</f>
        <v>GND</v>
      </c>
      <c r="C1094" t="str">
        <f t="shared" ref="C1094:C1157" si="209">$E1094&amp;"-"&amp;$G1094</f>
        <v>J15-GND</v>
      </c>
      <c r="D1094" t="str">
        <f t="shared" ref="D1094:D1157" si="210">A1094</f>
        <v>J15-H36</v>
      </c>
      <c r="E1094" t="s">
        <v>4553</v>
      </c>
      <c r="F1094" t="s">
        <v>4588</v>
      </c>
      <c r="G1094" t="s">
        <v>433</v>
      </c>
      <c r="AT1094">
        <f t="shared" ref="AT1094:AT1157" si="211">IF(IF(COUNTIF($AO$6:$AQ$150,B1094)&gt;0,"---","--")="---",VLOOKUP(B1094,$AO$6:$AQ$150,3,0),B1094)</f>
        <v>0</v>
      </c>
      <c r="AU1094">
        <f t="shared" ref="AU1094:AU1157" si="212">IF(IF(COUNTIF($AO$6:$AQ$150,B1094)&gt;0,"---","--")="---",VLOOKUP(B1094,$AO$6:$AQ$150,2,0),"--")</f>
        <v>0</v>
      </c>
    </row>
    <row r="1095" spans="1:47" x14ac:dyDescent="0.25">
      <c r="A1095" t="str">
        <f t="shared" si="207"/>
        <v>J15-H39</v>
      </c>
      <c r="B1095" t="str">
        <f t="shared" si="208"/>
        <v>GND</v>
      </c>
      <c r="C1095" t="str">
        <f t="shared" si="209"/>
        <v>J15-GND</v>
      </c>
      <c r="D1095" t="str">
        <f t="shared" si="210"/>
        <v>J15-H39</v>
      </c>
      <c r="E1095" t="s">
        <v>4553</v>
      </c>
      <c r="F1095" t="s">
        <v>4589</v>
      </c>
      <c r="G1095" t="s">
        <v>433</v>
      </c>
      <c r="AT1095">
        <f t="shared" si="211"/>
        <v>0</v>
      </c>
      <c r="AU1095">
        <f t="shared" si="212"/>
        <v>0</v>
      </c>
    </row>
    <row r="1096" spans="1:47" x14ac:dyDescent="0.25">
      <c r="A1096" t="str">
        <f t="shared" si="207"/>
        <v>J15-H40</v>
      </c>
      <c r="B1096" t="str">
        <f t="shared" si="208"/>
        <v>VADJ_FMC</v>
      </c>
      <c r="C1096" t="str">
        <f t="shared" si="209"/>
        <v>J15-VADJ_FMC</v>
      </c>
      <c r="D1096" t="str">
        <f t="shared" si="210"/>
        <v>J15-H40</v>
      </c>
      <c r="E1096" t="s">
        <v>4553</v>
      </c>
      <c r="F1096" t="s">
        <v>4590</v>
      </c>
      <c r="G1096" t="s">
        <v>4504</v>
      </c>
      <c r="AT1096" t="str">
        <f t="shared" si="211"/>
        <v>VADJ_FMC</v>
      </c>
      <c r="AU1096" t="str">
        <f t="shared" si="212"/>
        <v>--</v>
      </c>
    </row>
    <row r="1097" spans="1:47" x14ac:dyDescent="0.25">
      <c r="A1097" t="str">
        <f t="shared" si="207"/>
        <v>J15-J1</v>
      </c>
      <c r="B1097" t="str">
        <f t="shared" si="208"/>
        <v>GND</v>
      </c>
      <c r="C1097" t="str">
        <f t="shared" si="209"/>
        <v>J15-GND</v>
      </c>
      <c r="D1097" t="str">
        <f t="shared" si="210"/>
        <v>J15-J1</v>
      </c>
      <c r="E1097" t="s">
        <v>4553</v>
      </c>
      <c r="F1097" t="s">
        <v>169</v>
      </c>
      <c r="G1097" t="s">
        <v>433</v>
      </c>
      <c r="AT1097">
        <f t="shared" si="211"/>
        <v>0</v>
      </c>
      <c r="AU1097">
        <f t="shared" si="212"/>
        <v>0</v>
      </c>
    </row>
    <row r="1098" spans="1:47" x14ac:dyDescent="0.25">
      <c r="A1098" t="str">
        <f t="shared" si="207"/>
        <v>J15-J4</v>
      </c>
      <c r="B1098" t="str">
        <f t="shared" si="208"/>
        <v>GND</v>
      </c>
      <c r="C1098" t="str">
        <f t="shared" si="209"/>
        <v>J15-GND</v>
      </c>
      <c r="D1098" t="str">
        <f t="shared" si="210"/>
        <v>J15-J4</v>
      </c>
      <c r="E1098" t="s">
        <v>4553</v>
      </c>
      <c r="F1098" t="s">
        <v>412</v>
      </c>
      <c r="G1098" t="s">
        <v>433</v>
      </c>
      <c r="AT1098">
        <f t="shared" si="211"/>
        <v>0</v>
      </c>
      <c r="AU1098">
        <f t="shared" si="212"/>
        <v>0</v>
      </c>
    </row>
    <row r="1099" spans="1:47" x14ac:dyDescent="0.25">
      <c r="A1099" t="str">
        <f t="shared" si="207"/>
        <v>J15-J5</v>
      </c>
      <c r="B1099" t="str">
        <f t="shared" si="208"/>
        <v>GND</v>
      </c>
      <c r="C1099" t="str">
        <f t="shared" si="209"/>
        <v>J15-GND</v>
      </c>
      <c r="D1099" t="str">
        <f t="shared" si="210"/>
        <v>J15-J5</v>
      </c>
      <c r="E1099" t="s">
        <v>4553</v>
      </c>
      <c r="F1099" t="s">
        <v>3062</v>
      </c>
      <c r="G1099" t="s">
        <v>433</v>
      </c>
      <c r="AT1099">
        <f t="shared" si="211"/>
        <v>0</v>
      </c>
      <c r="AU1099">
        <f t="shared" si="212"/>
        <v>0</v>
      </c>
    </row>
    <row r="1100" spans="1:47" x14ac:dyDescent="0.25">
      <c r="A1100" t="str">
        <f t="shared" si="207"/>
        <v>J15-J8</v>
      </c>
      <c r="B1100" t="str">
        <f t="shared" si="208"/>
        <v>GND</v>
      </c>
      <c r="C1100" t="str">
        <f t="shared" si="209"/>
        <v>J15-GND</v>
      </c>
      <c r="D1100" t="str">
        <f t="shared" si="210"/>
        <v>J15-J8</v>
      </c>
      <c r="E1100" t="s">
        <v>4553</v>
      </c>
      <c r="F1100" t="s">
        <v>3063</v>
      </c>
      <c r="G1100" t="s">
        <v>433</v>
      </c>
      <c r="AT1100">
        <f t="shared" si="211"/>
        <v>0</v>
      </c>
      <c r="AU1100">
        <f t="shared" si="212"/>
        <v>0</v>
      </c>
    </row>
    <row r="1101" spans="1:47" x14ac:dyDescent="0.25">
      <c r="A1101" t="str">
        <f t="shared" si="207"/>
        <v>J15-J11</v>
      </c>
      <c r="B1101" t="str">
        <f t="shared" si="208"/>
        <v>GND</v>
      </c>
      <c r="C1101" t="str">
        <f t="shared" si="209"/>
        <v>J15-GND</v>
      </c>
      <c r="D1101" t="str">
        <f t="shared" si="210"/>
        <v>J15-J11</v>
      </c>
      <c r="E1101" t="s">
        <v>4553</v>
      </c>
      <c r="F1101" t="s">
        <v>3066</v>
      </c>
      <c r="G1101" t="s">
        <v>433</v>
      </c>
      <c r="AT1101">
        <f t="shared" si="211"/>
        <v>0</v>
      </c>
      <c r="AU1101">
        <f t="shared" si="212"/>
        <v>0</v>
      </c>
    </row>
    <row r="1102" spans="1:47" x14ac:dyDescent="0.25">
      <c r="A1102" t="str">
        <f t="shared" si="207"/>
        <v>J15-J14</v>
      </c>
      <c r="B1102" t="str">
        <f t="shared" si="208"/>
        <v>GND</v>
      </c>
      <c r="C1102" t="str">
        <f t="shared" si="209"/>
        <v>J15-GND</v>
      </c>
      <c r="D1102" t="str">
        <f t="shared" si="210"/>
        <v>J15-J14</v>
      </c>
      <c r="E1102" t="s">
        <v>4553</v>
      </c>
      <c r="F1102" t="s">
        <v>4511</v>
      </c>
      <c r="G1102" t="s">
        <v>433</v>
      </c>
      <c r="AT1102">
        <f t="shared" si="211"/>
        <v>0</v>
      </c>
      <c r="AU1102">
        <f t="shared" si="212"/>
        <v>0</v>
      </c>
    </row>
    <row r="1103" spans="1:47" x14ac:dyDescent="0.25">
      <c r="A1103" t="str">
        <f t="shared" si="207"/>
        <v>J15-J17</v>
      </c>
      <c r="B1103" t="str">
        <f t="shared" si="208"/>
        <v>GND</v>
      </c>
      <c r="C1103" t="str">
        <f t="shared" si="209"/>
        <v>J15-GND</v>
      </c>
      <c r="D1103" t="str">
        <f t="shared" si="210"/>
        <v>J15-J17</v>
      </c>
      <c r="E1103" t="s">
        <v>4553</v>
      </c>
      <c r="F1103" t="s">
        <v>4591</v>
      </c>
      <c r="G1103" t="s">
        <v>433</v>
      </c>
      <c r="AT1103">
        <f t="shared" si="211"/>
        <v>0</v>
      </c>
      <c r="AU1103">
        <f t="shared" si="212"/>
        <v>0</v>
      </c>
    </row>
    <row r="1104" spans="1:47" x14ac:dyDescent="0.25">
      <c r="A1104" t="str">
        <f t="shared" si="207"/>
        <v>J15-J20</v>
      </c>
      <c r="B1104" t="str">
        <f t="shared" si="208"/>
        <v>GND</v>
      </c>
      <c r="C1104" t="str">
        <f t="shared" si="209"/>
        <v>J15-GND</v>
      </c>
      <c r="D1104" t="str">
        <f t="shared" si="210"/>
        <v>J15-J20</v>
      </c>
      <c r="E1104" t="s">
        <v>4553</v>
      </c>
      <c r="F1104" t="s">
        <v>4592</v>
      </c>
      <c r="G1104" t="s">
        <v>433</v>
      </c>
      <c r="AT1104">
        <f t="shared" si="211"/>
        <v>0</v>
      </c>
      <c r="AU1104">
        <f t="shared" si="212"/>
        <v>0</v>
      </c>
    </row>
    <row r="1105" spans="1:47" x14ac:dyDescent="0.25">
      <c r="A1105" t="str">
        <f t="shared" si="207"/>
        <v>J15-J23</v>
      </c>
      <c r="B1105" t="str">
        <f t="shared" si="208"/>
        <v>GND</v>
      </c>
      <c r="C1105" t="str">
        <f t="shared" si="209"/>
        <v>J15-GND</v>
      </c>
      <c r="D1105" t="str">
        <f t="shared" si="210"/>
        <v>J15-J23</v>
      </c>
      <c r="E1105" t="s">
        <v>4553</v>
      </c>
      <c r="F1105" t="s">
        <v>4593</v>
      </c>
      <c r="G1105" t="s">
        <v>433</v>
      </c>
      <c r="AT1105">
        <f t="shared" si="211"/>
        <v>0</v>
      </c>
      <c r="AU1105">
        <f t="shared" si="212"/>
        <v>0</v>
      </c>
    </row>
    <row r="1106" spans="1:47" x14ac:dyDescent="0.25">
      <c r="A1106" t="str">
        <f t="shared" si="207"/>
        <v>J15-J26</v>
      </c>
      <c r="B1106" t="str">
        <f t="shared" si="208"/>
        <v>GND</v>
      </c>
      <c r="C1106" t="str">
        <f t="shared" si="209"/>
        <v>J15-GND</v>
      </c>
      <c r="D1106" t="str">
        <f t="shared" si="210"/>
        <v>J15-J26</v>
      </c>
      <c r="E1106" t="s">
        <v>4553</v>
      </c>
      <c r="F1106" t="s">
        <v>4594</v>
      </c>
      <c r="G1106" t="s">
        <v>433</v>
      </c>
      <c r="AT1106">
        <f t="shared" si="211"/>
        <v>0</v>
      </c>
      <c r="AU1106">
        <f t="shared" si="212"/>
        <v>0</v>
      </c>
    </row>
    <row r="1107" spans="1:47" x14ac:dyDescent="0.25">
      <c r="A1107" t="str">
        <f t="shared" si="207"/>
        <v>J15-J29</v>
      </c>
      <c r="B1107" t="str">
        <f t="shared" si="208"/>
        <v>GND</v>
      </c>
      <c r="C1107" t="str">
        <f t="shared" si="209"/>
        <v>J15-GND</v>
      </c>
      <c r="D1107" t="str">
        <f t="shared" si="210"/>
        <v>J15-J29</v>
      </c>
      <c r="E1107" t="s">
        <v>4553</v>
      </c>
      <c r="F1107" t="s">
        <v>4595</v>
      </c>
      <c r="G1107" t="s">
        <v>433</v>
      </c>
      <c r="AT1107">
        <f t="shared" si="211"/>
        <v>0</v>
      </c>
      <c r="AU1107">
        <f t="shared" si="212"/>
        <v>0</v>
      </c>
    </row>
    <row r="1108" spans="1:47" x14ac:dyDescent="0.25">
      <c r="A1108" t="str">
        <f t="shared" si="207"/>
        <v>J15-J32</v>
      </c>
      <c r="B1108" t="str">
        <f t="shared" si="208"/>
        <v>GND</v>
      </c>
      <c r="C1108" t="str">
        <f t="shared" si="209"/>
        <v>J15-GND</v>
      </c>
      <c r="D1108" t="str">
        <f t="shared" si="210"/>
        <v>J15-J32</v>
      </c>
      <c r="E1108" t="s">
        <v>4553</v>
      </c>
      <c r="F1108" t="s">
        <v>4596</v>
      </c>
      <c r="G1108" t="s">
        <v>433</v>
      </c>
      <c r="AT1108">
        <f t="shared" si="211"/>
        <v>0</v>
      </c>
      <c r="AU1108">
        <f t="shared" si="212"/>
        <v>0</v>
      </c>
    </row>
    <row r="1109" spans="1:47" x14ac:dyDescent="0.25">
      <c r="A1109" t="str">
        <f t="shared" si="207"/>
        <v>J15-J35</v>
      </c>
      <c r="B1109" t="str">
        <f t="shared" si="208"/>
        <v>GND</v>
      </c>
      <c r="C1109" t="str">
        <f t="shared" si="209"/>
        <v>J15-GND</v>
      </c>
      <c r="D1109" t="str">
        <f t="shared" si="210"/>
        <v>J15-J35</v>
      </c>
      <c r="E1109" t="s">
        <v>4553</v>
      </c>
      <c r="F1109" t="s">
        <v>4597</v>
      </c>
      <c r="G1109" t="s">
        <v>433</v>
      </c>
      <c r="AT1109">
        <f t="shared" si="211"/>
        <v>0</v>
      </c>
      <c r="AU1109">
        <f t="shared" si="212"/>
        <v>0</v>
      </c>
    </row>
    <row r="1110" spans="1:47" x14ac:dyDescent="0.25">
      <c r="A1110" t="str">
        <f t="shared" si="207"/>
        <v>J15-J38</v>
      </c>
      <c r="B1110" t="str">
        <f t="shared" si="208"/>
        <v>GND</v>
      </c>
      <c r="C1110" t="str">
        <f t="shared" si="209"/>
        <v>J15-GND</v>
      </c>
      <c r="D1110" t="str">
        <f t="shared" si="210"/>
        <v>J15-J38</v>
      </c>
      <c r="E1110" t="s">
        <v>4553</v>
      </c>
      <c r="F1110" t="s">
        <v>4598</v>
      </c>
      <c r="G1110" t="s">
        <v>433</v>
      </c>
      <c r="AT1110">
        <f t="shared" si="211"/>
        <v>0</v>
      </c>
      <c r="AU1110">
        <f t="shared" si="212"/>
        <v>0</v>
      </c>
    </row>
    <row r="1111" spans="1:47" x14ac:dyDescent="0.25">
      <c r="A1111" t="str">
        <f t="shared" si="207"/>
        <v>J15-J39</v>
      </c>
      <c r="B1111" t="str">
        <f t="shared" si="208"/>
        <v>NetJ15_J39</v>
      </c>
      <c r="C1111" t="str">
        <f t="shared" si="209"/>
        <v>J15-NetJ15_J39</v>
      </c>
      <c r="D1111" t="str">
        <f t="shared" si="210"/>
        <v>J15-J39</v>
      </c>
      <c r="E1111" t="s">
        <v>4553</v>
      </c>
      <c r="F1111" t="s">
        <v>4599</v>
      </c>
      <c r="G1111" t="s">
        <v>4600</v>
      </c>
      <c r="AT1111" t="str">
        <f t="shared" si="211"/>
        <v>NetJ15_J39</v>
      </c>
      <c r="AU1111" t="str">
        <f t="shared" si="212"/>
        <v>--</v>
      </c>
    </row>
    <row r="1112" spans="1:47" x14ac:dyDescent="0.25">
      <c r="A1112" t="str">
        <f t="shared" si="207"/>
        <v>J15-J40</v>
      </c>
      <c r="B1112" t="str">
        <f t="shared" si="208"/>
        <v>GND</v>
      </c>
      <c r="C1112" t="str">
        <f t="shared" si="209"/>
        <v>J15-GND</v>
      </c>
      <c r="D1112" t="str">
        <f t="shared" si="210"/>
        <v>J15-J40</v>
      </c>
      <c r="E1112" t="s">
        <v>4553</v>
      </c>
      <c r="F1112" t="s">
        <v>4601</v>
      </c>
      <c r="G1112" t="s">
        <v>433</v>
      </c>
      <c r="AT1112">
        <f t="shared" si="211"/>
        <v>0</v>
      </c>
      <c r="AU1112">
        <f t="shared" si="212"/>
        <v>0</v>
      </c>
    </row>
    <row r="1113" spans="1:47" x14ac:dyDescent="0.25">
      <c r="A1113" t="str">
        <f t="shared" si="207"/>
        <v>J15-K1</v>
      </c>
      <c r="B1113" t="str">
        <f t="shared" si="208"/>
        <v>NetJ15_K1</v>
      </c>
      <c r="C1113" t="str">
        <f t="shared" si="209"/>
        <v>J15-NetJ15_K1</v>
      </c>
      <c r="D1113" t="str">
        <f t="shared" si="210"/>
        <v>J15-K1</v>
      </c>
      <c r="E1113" t="s">
        <v>4553</v>
      </c>
      <c r="F1113" t="s">
        <v>3068</v>
      </c>
      <c r="G1113" t="s">
        <v>4602</v>
      </c>
      <c r="AT1113" t="str">
        <f t="shared" si="211"/>
        <v>NetJ15_K1</v>
      </c>
      <c r="AU1113" t="str">
        <f t="shared" si="212"/>
        <v>--</v>
      </c>
    </row>
    <row r="1114" spans="1:47" x14ac:dyDescent="0.25">
      <c r="A1114" t="str">
        <f t="shared" si="207"/>
        <v>J15-K2</v>
      </c>
      <c r="B1114" t="str">
        <f t="shared" si="208"/>
        <v>GND</v>
      </c>
      <c r="C1114" t="str">
        <f t="shared" si="209"/>
        <v>J15-GND</v>
      </c>
      <c r="D1114" t="str">
        <f t="shared" si="210"/>
        <v>J15-K2</v>
      </c>
      <c r="E1114" t="s">
        <v>4553</v>
      </c>
      <c r="F1114" t="s">
        <v>3069</v>
      </c>
      <c r="G1114" t="s">
        <v>433</v>
      </c>
      <c r="AT1114">
        <f t="shared" si="211"/>
        <v>0</v>
      </c>
      <c r="AU1114">
        <f t="shared" si="212"/>
        <v>0</v>
      </c>
    </row>
    <row r="1115" spans="1:47" x14ac:dyDescent="0.25">
      <c r="A1115" t="str">
        <f t="shared" si="207"/>
        <v>J15-K3</v>
      </c>
      <c r="B1115" t="str">
        <f t="shared" si="208"/>
        <v>GND</v>
      </c>
      <c r="C1115" t="str">
        <f t="shared" si="209"/>
        <v>J15-GND</v>
      </c>
      <c r="D1115" t="str">
        <f t="shared" si="210"/>
        <v>J15-K3</v>
      </c>
      <c r="E1115" t="s">
        <v>4553</v>
      </c>
      <c r="F1115" t="s">
        <v>3070</v>
      </c>
      <c r="G1115" t="s">
        <v>433</v>
      </c>
      <c r="AT1115">
        <f t="shared" si="211"/>
        <v>0</v>
      </c>
      <c r="AU1115">
        <f t="shared" si="212"/>
        <v>0</v>
      </c>
    </row>
    <row r="1116" spans="1:47" x14ac:dyDescent="0.25">
      <c r="A1116" t="str">
        <f t="shared" si="207"/>
        <v>J15-K6</v>
      </c>
      <c r="B1116" t="str">
        <f t="shared" si="208"/>
        <v>GND</v>
      </c>
      <c r="C1116" t="str">
        <f t="shared" si="209"/>
        <v>J15-GND</v>
      </c>
      <c r="D1116" t="str">
        <f t="shared" si="210"/>
        <v>J15-K6</v>
      </c>
      <c r="E1116" t="s">
        <v>4553</v>
      </c>
      <c r="F1116" t="s">
        <v>4603</v>
      </c>
      <c r="G1116" t="s">
        <v>433</v>
      </c>
      <c r="AT1116">
        <f t="shared" si="211"/>
        <v>0</v>
      </c>
      <c r="AU1116">
        <f t="shared" si="212"/>
        <v>0</v>
      </c>
    </row>
    <row r="1117" spans="1:47" x14ac:dyDescent="0.25">
      <c r="A1117" t="str">
        <f t="shared" si="207"/>
        <v>J15-K9</v>
      </c>
      <c r="B1117" t="str">
        <f t="shared" si="208"/>
        <v>GND</v>
      </c>
      <c r="C1117" t="str">
        <f t="shared" si="209"/>
        <v>J15-GND</v>
      </c>
      <c r="D1117" t="str">
        <f t="shared" si="210"/>
        <v>J15-K9</v>
      </c>
      <c r="E1117" t="s">
        <v>4553</v>
      </c>
      <c r="F1117" t="s">
        <v>3074</v>
      </c>
      <c r="G1117" t="s">
        <v>433</v>
      </c>
      <c r="AT1117">
        <f t="shared" si="211"/>
        <v>0</v>
      </c>
      <c r="AU1117">
        <f t="shared" si="212"/>
        <v>0</v>
      </c>
    </row>
    <row r="1118" spans="1:47" x14ac:dyDescent="0.25">
      <c r="A1118" t="str">
        <f t="shared" si="207"/>
        <v>J15-K12</v>
      </c>
      <c r="B1118" t="str">
        <f t="shared" si="208"/>
        <v>GND</v>
      </c>
      <c r="C1118" t="str">
        <f t="shared" si="209"/>
        <v>J15-GND</v>
      </c>
      <c r="D1118" t="str">
        <f t="shared" si="210"/>
        <v>J15-K12</v>
      </c>
      <c r="E1118" t="s">
        <v>4553</v>
      </c>
      <c r="F1118" t="s">
        <v>3077</v>
      </c>
      <c r="G1118" t="s">
        <v>433</v>
      </c>
      <c r="AT1118">
        <f t="shared" si="211"/>
        <v>0</v>
      </c>
      <c r="AU1118">
        <f t="shared" si="212"/>
        <v>0</v>
      </c>
    </row>
    <row r="1119" spans="1:47" x14ac:dyDescent="0.25">
      <c r="A1119" t="str">
        <f t="shared" si="207"/>
        <v>J15-K15</v>
      </c>
      <c r="B1119" t="str">
        <f t="shared" si="208"/>
        <v>GND</v>
      </c>
      <c r="C1119" t="str">
        <f t="shared" si="209"/>
        <v>J15-GND</v>
      </c>
      <c r="D1119" t="str">
        <f t="shared" si="210"/>
        <v>J15-K15</v>
      </c>
      <c r="E1119" t="s">
        <v>4553</v>
      </c>
      <c r="F1119" t="s">
        <v>1501</v>
      </c>
      <c r="G1119" t="s">
        <v>433</v>
      </c>
      <c r="AT1119">
        <f t="shared" si="211"/>
        <v>0</v>
      </c>
      <c r="AU1119">
        <f t="shared" si="212"/>
        <v>0</v>
      </c>
    </row>
    <row r="1120" spans="1:47" x14ac:dyDescent="0.25">
      <c r="A1120" t="str">
        <f t="shared" si="207"/>
        <v>J15-K18</v>
      </c>
      <c r="B1120" t="str">
        <f t="shared" si="208"/>
        <v>GND</v>
      </c>
      <c r="C1120" t="str">
        <f t="shared" si="209"/>
        <v>J15-GND</v>
      </c>
      <c r="D1120" t="str">
        <f t="shared" si="210"/>
        <v>J15-K18</v>
      </c>
      <c r="E1120" t="s">
        <v>4553</v>
      </c>
      <c r="F1120" t="s">
        <v>1503</v>
      </c>
      <c r="G1120" t="s">
        <v>433</v>
      </c>
      <c r="AT1120">
        <f t="shared" si="211"/>
        <v>0</v>
      </c>
      <c r="AU1120">
        <f t="shared" si="212"/>
        <v>0</v>
      </c>
    </row>
    <row r="1121" spans="1:47" x14ac:dyDescent="0.25">
      <c r="A1121" t="str">
        <f t="shared" si="207"/>
        <v>J15-K21</v>
      </c>
      <c r="B1121" t="str">
        <f t="shared" si="208"/>
        <v>GND</v>
      </c>
      <c r="C1121" t="str">
        <f t="shared" si="209"/>
        <v>J15-GND</v>
      </c>
      <c r="D1121" t="str">
        <f t="shared" si="210"/>
        <v>J15-K21</v>
      </c>
      <c r="E1121" t="s">
        <v>4553</v>
      </c>
      <c r="F1121" t="s">
        <v>4604</v>
      </c>
      <c r="G1121" t="s">
        <v>433</v>
      </c>
      <c r="AT1121">
        <f t="shared" si="211"/>
        <v>0</v>
      </c>
      <c r="AU1121">
        <f t="shared" si="212"/>
        <v>0</v>
      </c>
    </row>
    <row r="1122" spans="1:47" x14ac:dyDescent="0.25">
      <c r="A1122" t="str">
        <f t="shared" si="207"/>
        <v>J15-K24</v>
      </c>
      <c r="B1122" t="str">
        <f t="shared" si="208"/>
        <v>GND</v>
      </c>
      <c r="C1122" t="str">
        <f t="shared" si="209"/>
        <v>J15-GND</v>
      </c>
      <c r="D1122" t="str">
        <f t="shared" si="210"/>
        <v>J15-K24</v>
      </c>
      <c r="E1122" t="s">
        <v>4553</v>
      </c>
      <c r="F1122" t="s">
        <v>1505</v>
      </c>
      <c r="G1122" t="s">
        <v>433</v>
      </c>
      <c r="AT1122">
        <f t="shared" si="211"/>
        <v>0</v>
      </c>
      <c r="AU1122">
        <f t="shared" si="212"/>
        <v>0</v>
      </c>
    </row>
    <row r="1123" spans="1:47" x14ac:dyDescent="0.25">
      <c r="A1123" t="str">
        <f t="shared" si="207"/>
        <v>J15-K27</v>
      </c>
      <c r="B1123" t="str">
        <f t="shared" si="208"/>
        <v>GND</v>
      </c>
      <c r="C1123" t="str">
        <f t="shared" si="209"/>
        <v>J15-GND</v>
      </c>
      <c r="D1123" t="str">
        <f t="shared" si="210"/>
        <v>J15-K27</v>
      </c>
      <c r="E1123" t="s">
        <v>4553</v>
      </c>
      <c r="F1123" t="s">
        <v>1507</v>
      </c>
      <c r="G1123" t="s">
        <v>433</v>
      </c>
      <c r="AT1123">
        <f t="shared" si="211"/>
        <v>0</v>
      </c>
      <c r="AU1123">
        <f t="shared" si="212"/>
        <v>0</v>
      </c>
    </row>
    <row r="1124" spans="1:47" x14ac:dyDescent="0.25">
      <c r="A1124" t="str">
        <f t="shared" si="207"/>
        <v>J15-K30</v>
      </c>
      <c r="B1124" t="str">
        <f t="shared" si="208"/>
        <v>GND</v>
      </c>
      <c r="C1124" t="str">
        <f t="shared" si="209"/>
        <v>J15-GND</v>
      </c>
      <c r="D1124" t="str">
        <f t="shared" si="210"/>
        <v>J15-K30</v>
      </c>
      <c r="E1124" t="s">
        <v>4553</v>
      </c>
      <c r="F1124" t="s">
        <v>4605</v>
      </c>
      <c r="G1124" t="s">
        <v>433</v>
      </c>
      <c r="AT1124">
        <f t="shared" si="211"/>
        <v>0</v>
      </c>
      <c r="AU1124">
        <f t="shared" si="212"/>
        <v>0</v>
      </c>
    </row>
    <row r="1125" spans="1:47" x14ac:dyDescent="0.25">
      <c r="A1125" t="str">
        <f t="shared" si="207"/>
        <v>J15-K33</v>
      </c>
      <c r="B1125" t="str">
        <f t="shared" si="208"/>
        <v>GND</v>
      </c>
      <c r="C1125" t="str">
        <f t="shared" si="209"/>
        <v>J15-GND</v>
      </c>
      <c r="D1125" t="str">
        <f t="shared" si="210"/>
        <v>J15-K33</v>
      </c>
      <c r="E1125" t="s">
        <v>4553</v>
      </c>
      <c r="F1125" t="s">
        <v>4606</v>
      </c>
      <c r="G1125" t="s">
        <v>433</v>
      </c>
      <c r="AT1125">
        <f t="shared" si="211"/>
        <v>0</v>
      </c>
      <c r="AU1125">
        <f t="shared" si="212"/>
        <v>0</v>
      </c>
    </row>
    <row r="1126" spans="1:47" x14ac:dyDescent="0.25">
      <c r="A1126" t="str">
        <f t="shared" si="207"/>
        <v>J15-K36</v>
      </c>
      <c r="B1126" t="str">
        <f t="shared" si="208"/>
        <v>GND</v>
      </c>
      <c r="C1126" t="str">
        <f t="shared" si="209"/>
        <v>J15-GND</v>
      </c>
      <c r="D1126" t="str">
        <f t="shared" si="210"/>
        <v>J15-K36</v>
      </c>
      <c r="E1126" t="s">
        <v>4553</v>
      </c>
      <c r="F1126" t="s">
        <v>4607</v>
      </c>
      <c r="G1126" t="s">
        <v>433</v>
      </c>
      <c r="AT1126">
        <f t="shared" si="211"/>
        <v>0</v>
      </c>
      <c r="AU1126">
        <f t="shared" si="212"/>
        <v>0</v>
      </c>
    </row>
    <row r="1127" spans="1:47" x14ac:dyDescent="0.25">
      <c r="A1127" t="str">
        <f t="shared" si="207"/>
        <v>J15-K39</v>
      </c>
      <c r="B1127" t="str">
        <f t="shared" si="208"/>
        <v>GND</v>
      </c>
      <c r="C1127" t="str">
        <f t="shared" si="209"/>
        <v>J15-GND</v>
      </c>
      <c r="D1127" t="str">
        <f t="shared" si="210"/>
        <v>J15-K39</v>
      </c>
      <c r="E1127" t="s">
        <v>4553</v>
      </c>
      <c r="F1127" t="s">
        <v>4608</v>
      </c>
      <c r="G1127" t="s">
        <v>433</v>
      </c>
      <c r="AT1127">
        <f t="shared" si="211"/>
        <v>0</v>
      </c>
      <c r="AU1127">
        <f t="shared" si="212"/>
        <v>0</v>
      </c>
    </row>
    <row r="1128" spans="1:47" x14ac:dyDescent="0.25">
      <c r="A1128" t="str">
        <f t="shared" si="207"/>
        <v>J15-K40</v>
      </c>
      <c r="B1128" t="str">
        <f t="shared" si="208"/>
        <v>NetJ15_K40</v>
      </c>
      <c r="C1128" t="str">
        <f t="shared" si="209"/>
        <v>J15-NetJ15_K40</v>
      </c>
      <c r="D1128" t="str">
        <f t="shared" si="210"/>
        <v>J15-K40</v>
      </c>
      <c r="E1128" t="s">
        <v>4553</v>
      </c>
      <c r="F1128" t="s">
        <v>4609</v>
      </c>
      <c r="G1128" t="s">
        <v>4610</v>
      </c>
      <c r="AT1128" t="str">
        <f t="shared" si="211"/>
        <v>NetJ15_K40</v>
      </c>
      <c r="AU1128" t="str">
        <f t="shared" si="212"/>
        <v>--</v>
      </c>
    </row>
    <row r="1129" spans="1:47" x14ac:dyDescent="0.25">
      <c r="A1129" t="str">
        <f t="shared" si="207"/>
        <v>J15-A2</v>
      </c>
      <c r="B1129" t="str">
        <f t="shared" si="208"/>
        <v>DP1_M2C_P</v>
      </c>
      <c r="C1129" t="str">
        <f t="shared" si="209"/>
        <v>J15-DP1_M2C_P</v>
      </c>
      <c r="D1129" t="str">
        <f t="shared" si="210"/>
        <v>J15-A2</v>
      </c>
      <c r="E1129" t="s">
        <v>4553</v>
      </c>
      <c r="F1129" t="s">
        <v>171</v>
      </c>
      <c r="G1129" t="s">
        <v>3957</v>
      </c>
      <c r="AT1129" t="str">
        <f t="shared" si="211"/>
        <v>DP1_M2C_P</v>
      </c>
      <c r="AU1129" t="str">
        <f t="shared" si="212"/>
        <v>--</v>
      </c>
    </row>
    <row r="1130" spans="1:47" x14ac:dyDescent="0.25">
      <c r="A1130" t="str">
        <f t="shared" si="207"/>
        <v>J15-A3</v>
      </c>
      <c r="B1130" t="str">
        <f t="shared" si="208"/>
        <v>DP1_M2C_N</v>
      </c>
      <c r="C1130" t="str">
        <f t="shared" si="209"/>
        <v>J15-DP1_M2C_N</v>
      </c>
      <c r="D1130" t="str">
        <f t="shared" si="210"/>
        <v>J15-A3</v>
      </c>
      <c r="E1130" t="s">
        <v>4553</v>
      </c>
      <c r="F1130" t="s">
        <v>172</v>
      </c>
      <c r="G1130" t="s">
        <v>3955</v>
      </c>
      <c r="AT1130" t="str">
        <f t="shared" si="211"/>
        <v>DP1_M2C_N</v>
      </c>
      <c r="AU1130" t="str">
        <f t="shared" si="212"/>
        <v>--</v>
      </c>
    </row>
    <row r="1131" spans="1:47" x14ac:dyDescent="0.25">
      <c r="A1131" t="str">
        <f t="shared" si="207"/>
        <v>J15-A6</v>
      </c>
      <c r="B1131" t="str">
        <f t="shared" si="208"/>
        <v>DP2_M2C_P</v>
      </c>
      <c r="C1131" t="str">
        <f t="shared" si="209"/>
        <v>J15-DP2_M2C_P</v>
      </c>
      <c r="D1131" t="str">
        <f t="shared" si="210"/>
        <v>J15-A6</v>
      </c>
      <c r="E1131" t="s">
        <v>4553</v>
      </c>
      <c r="F1131" t="s">
        <v>175</v>
      </c>
      <c r="G1131" t="s">
        <v>3964</v>
      </c>
      <c r="AT1131" t="str">
        <f t="shared" si="211"/>
        <v>DP2_M2C_P</v>
      </c>
      <c r="AU1131" t="str">
        <f t="shared" si="212"/>
        <v>--</v>
      </c>
    </row>
    <row r="1132" spans="1:47" x14ac:dyDescent="0.25">
      <c r="A1132" t="str">
        <f t="shared" si="207"/>
        <v>J15-A7</v>
      </c>
      <c r="B1132" t="str">
        <f t="shared" si="208"/>
        <v>DP2_M2C_N</v>
      </c>
      <c r="C1132" t="str">
        <f t="shared" si="209"/>
        <v>J15-DP2_M2C_N</v>
      </c>
      <c r="D1132" t="str">
        <f t="shared" si="210"/>
        <v>J15-A7</v>
      </c>
      <c r="E1132" t="s">
        <v>4553</v>
      </c>
      <c r="F1132" t="s">
        <v>176</v>
      </c>
      <c r="G1132" t="s">
        <v>3962</v>
      </c>
      <c r="AT1132" t="str">
        <f t="shared" si="211"/>
        <v>DP2_M2C_N</v>
      </c>
      <c r="AU1132" t="str">
        <f t="shared" si="212"/>
        <v>--</v>
      </c>
    </row>
    <row r="1133" spans="1:47" x14ac:dyDescent="0.25">
      <c r="A1133" t="str">
        <f t="shared" si="207"/>
        <v>J15-A10</v>
      </c>
      <c r="B1133" t="str">
        <f t="shared" si="208"/>
        <v>DP3_M2C_P</v>
      </c>
      <c r="C1133" t="str">
        <f t="shared" si="209"/>
        <v>J15-DP3_M2C_P</v>
      </c>
      <c r="D1133" t="str">
        <f t="shared" si="210"/>
        <v>J15-A10</v>
      </c>
      <c r="E1133" t="s">
        <v>4553</v>
      </c>
      <c r="F1133" t="s">
        <v>179</v>
      </c>
      <c r="G1133" t="s">
        <v>3972</v>
      </c>
      <c r="AT1133" t="str">
        <f t="shared" si="211"/>
        <v>DP3_M2C_P</v>
      </c>
      <c r="AU1133" t="str">
        <f t="shared" si="212"/>
        <v>--</v>
      </c>
    </row>
    <row r="1134" spans="1:47" x14ac:dyDescent="0.25">
      <c r="A1134" t="str">
        <f t="shared" si="207"/>
        <v>J15-A11</v>
      </c>
      <c r="B1134" t="str">
        <f t="shared" si="208"/>
        <v>DP3_M2C_N</v>
      </c>
      <c r="C1134" t="str">
        <f t="shared" si="209"/>
        <v>J15-DP3_M2C_N</v>
      </c>
      <c r="D1134" t="str">
        <f t="shared" si="210"/>
        <v>J15-A11</v>
      </c>
      <c r="E1134" t="s">
        <v>4553</v>
      </c>
      <c r="F1134" t="s">
        <v>180</v>
      </c>
      <c r="G1134" t="s">
        <v>3970</v>
      </c>
      <c r="AT1134" t="str">
        <f t="shared" si="211"/>
        <v>DP3_M2C_N</v>
      </c>
      <c r="AU1134" t="str">
        <f t="shared" si="212"/>
        <v>--</v>
      </c>
    </row>
    <row r="1135" spans="1:47" x14ac:dyDescent="0.25">
      <c r="A1135" t="str">
        <f t="shared" si="207"/>
        <v>J15-A14</v>
      </c>
      <c r="B1135" t="str">
        <f t="shared" si="208"/>
        <v>DP4_M2C_P</v>
      </c>
      <c r="C1135" t="str">
        <f t="shared" si="209"/>
        <v>J15-DP4_M2C_P</v>
      </c>
      <c r="D1135" t="str">
        <f t="shared" si="210"/>
        <v>J15-A14</v>
      </c>
      <c r="E1135" t="s">
        <v>4553</v>
      </c>
      <c r="F1135" t="s">
        <v>183</v>
      </c>
      <c r="G1135" t="s">
        <v>3976</v>
      </c>
      <c r="AT1135" t="str">
        <f t="shared" si="211"/>
        <v>DP4_M2C_P</v>
      </c>
      <c r="AU1135" t="str">
        <f t="shared" si="212"/>
        <v>--</v>
      </c>
    </row>
    <row r="1136" spans="1:47" x14ac:dyDescent="0.25">
      <c r="A1136" t="str">
        <f t="shared" si="207"/>
        <v>J15-A15</v>
      </c>
      <c r="B1136" t="str">
        <f t="shared" si="208"/>
        <v>DP4_M2C_N</v>
      </c>
      <c r="C1136" t="str">
        <f t="shared" si="209"/>
        <v>J15-DP4_M2C_N</v>
      </c>
      <c r="D1136" t="str">
        <f t="shared" si="210"/>
        <v>J15-A15</v>
      </c>
      <c r="E1136" t="s">
        <v>4553</v>
      </c>
      <c r="F1136" t="s">
        <v>184</v>
      </c>
      <c r="G1136" t="s">
        <v>3975</v>
      </c>
      <c r="AT1136" t="str">
        <f t="shared" si="211"/>
        <v>DP4_M2C_N</v>
      </c>
      <c r="AU1136" t="str">
        <f t="shared" si="212"/>
        <v>--</v>
      </c>
    </row>
    <row r="1137" spans="1:47" x14ac:dyDescent="0.25">
      <c r="A1137" t="str">
        <f t="shared" si="207"/>
        <v>J15-A18</v>
      </c>
      <c r="B1137" t="str">
        <f t="shared" si="208"/>
        <v>DP5_M2C_P</v>
      </c>
      <c r="C1137" t="str">
        <f t="shared" si="209"/>
        <v>J15-DP5_M2C_P</v>
      </c>
      <c r="D1137" t="str">
        <f t="shared" si="210"/>
        <v>J15-A18</v>
      </c>
      <c r="E1137" t="s">
        <v>4553</v>
      </c>
      <c r="F1137" t="s">
        <v>187</v>
      </c>
      <c r="G1137" t="s">
        <v>3980</v>
      </c>
      <c r="AT1137" t="str">
        <f t="shared" si="211"/>
        <v>DP5_M2C_P</v>
      </c>
      <c r="AU1137" t="str">
        <f t="shared" si="212"/>
        <v>--</v>
      </c>
    </row>
    <row r="1138" spans="1:47" x14ac:dyDescent="0.25">
      <c r="A1138" t="str">
        <f t="shared" si="207"/>
        <v>J15-A19</v>
      </c>
      <c r="B1138" t="str">
        <f t="shared" si="208"/>
        <v>DP5_M2C_N</v>
      </c>
      <c r="C1138" t="str">
        <f t="shared" si="209"/>
        <v>J15-DP5_M2C_N</v>
      </c>
      <c r="D1138" t="str">
        <f t="shared" si="210"/>
        <v>J15-A19</v>
      </c>
      <c r="E1138" t="s">
        <v>4553</v>
      </c>
      <c r="F1138" t="s">
        <v>188</v>
      </c>
      <c r="G1138" t="s">
        <v>3979</v>
      </c>
      <c r="AT1138" t="str">
        <f t="shared" si="211"/>
        <v>DP5_M2C_N</v>
      </c>
      <c r="AU1138" t="str">
        <f t="shared" si="212"/>
        <v>--</v>
      </c>
    </row>
    <row r="1139" spans="1:47" x14ac:dyDescent="0.25">
      <c r="A1139" t="str">
        <f t="shared" si="207"/>
        <v>J15-A22</v>
      </c>
      <c r="B1139" t="str">
        <f t="shared" si="208"/>
        <v>DP1_C2M_P</v>
      </c>
      <c r="C1139" t="str">
        <f t="shared" si="209"/>
        <v>J15-DP1_C2M_P</v>
      </c>
      <c r="D1139" t="str">
        <f t="shared" si="210"/>
        <v>J15-A22</v>
      </c>
      <c r="E1139" t="s">
        <v>4553</v>
      </c>
      <c r="F1139" t="s">
        <v>191</v>
      </c>
      <c r="G1139" t="s">
        <v>3953</v>
      </c>
      <c r="AT1139" t="str">
        <f t="shared" si="211"/>
        <v>DP1_C2M_P</v>
      </c>
      <c r="AU1139" t="str">
        <f t="shared" si="212"/>
        <v>--</v>
      </c>
    </row>
    <row r="1140" spans="1:47" x14ac:dyDescent="0.25">
      <c r="A1140" t="str">
        <f t="shared" si="207"/>
        <v>J15-A23</v>
      </c>
      <c r="B1140" t="str">
        <f t="shared" si="208"/>
        <v>DP1_C2M_N</v>
      </c>
      <c r="C1140" t="str">
        <f t="shared" si="209"/>
        <v>J15-DP1_C2M_N</v>
      </c>
      <c r="D1140" t="str">
        <f t="shared" si="210"/>
        <v>J15-A23</v>
      </c>
      <c r="E1140" t="s">
        <v>4553</v>
      </c>
      <c r="F1140" t="s">
        <v>192</v>
      </c>
      <c r="G1140" t="s">
        <v>3951</v>
      </c>
      <c r="AT1140" t="str">
        <f t="shared" si="211"/>
        <v>DP1_C2M_N</v>
      </c>
      <c r="AU1140" t="str">
        <f t="shared" si="212"/>
        <v>--</v>
      </c>
    </row>
    <row r="1141" spans="1:47" x14ac:dyDescent="0.25">
      <c r="A1141" t="str">
        <f t="shared" si="207"/>
        <v>J15-A26</v>
      </c>
      <c r="B1141" t="str">
        <f t="shared" si="208"/>
        <v>DP2_C2M_P</v>
      </c>
      <c r="C1141" t="str">
        <f t="shared" si="209"/>
        <v>J15-DP2_C2M_P</v>
      </c>
      <c r="D1141" t="str">
        <f t="shared" si="210"/>
        <v>J15-A26</v>
      </c>
      <c r="E1141" t="s">
        <v>4553</v>
      </c>
      <c r="F1141" t="s">
        <v>195</v>
      </c>
      <c r="G1141" t="s">
        <v>3961</v>
      </c>
      <c r="AT1141" t="str">
        <f t="shared" si="211"/>
        <v>DP2_C2M_P</v>
      </c>
      <c r="AU1141" t="str">
        <f t="shared" si="212"/>
        <v>--</v>
      </c>
    </row>
    <row r="1142" spans="1:47" x14ac:dyDescent="0.25">
      <c r="A1142" t="str">
        <f t="shared" si="207"/>
        <v>J15-A27</v>
      </c>
      <c r="B1142" t="str">
        <f t="shared" si="208"/>
        <v>DP2_C2M_N</v>
      </c>
      <c r="C1142" t="str">
        <f t="shared" si="209"/>
        <v>J15-DP2_C2M_N</v>
      </c>
      <c r="D1142" t="str">
        <f t="shared" si="210"/>
        <v>J15-A27</v>
      </c>
      <c r="E1142" t="s">
        <v>4553</v>
      </c>
      <c r="F1142" t="s">
        <v>196</v>
      </c>
      <c r="G1142" t="s">
        <v>3959</v>
      </c>
      <c r="AT1142" t="str">
        <f t="shared" si="211"/>
        <v>DP2_C2M_N</v>
      </c>
      <c r="AU1142" t="str">
        <f t="shared" si="212"/>
        <v>--</v>
      </c>
    </row>
    <row r="1143" spans="1:47" x14ac:dyDescent="0.25">
      <c r="A1143" t="str">
        <f t="shared" si="207"/>
        <v>J15-A30</v>
      </c>
      <c r="B1143" t="str">
        <f t="shared" si="208"/>
        <v>DP3_C2M_P</v>
      </c>
      <c r="C1143" t="str">
        <f t="shared" si="209"/>
        <v>J15-DP3_C2M_P</v>
      </c>
      <c r="D1143" t="str">
        <f t="shared" si="210"/>
        <v>J15-A30</v>
      </c>
      <c r="E1143" t="s">
        <v>4553</v>
      </c>
      <c r="F1143" t="s">
        <v>199</v>
      </c>
      <c r="G1143" t="s">
        <v>3968</v>
      </c>
      <c r="AT1143" t="str">
        <f t="shared" si="211"/>
        <v>DP3_C2M_P</v>
      </c>
      <c r="AU1143" t="str">
        <f t="shared" si="212"/>
        <v>--</v>
      </c>
    </row>
    <row r="1144" spans="1:47" x14ac:dyDescent="0.25">
      <c r="A1144" t="str">
        <f t="shared" si="207"/>
        <v>J15-A31</v>
      </c>
      <c r="B1144" t="str">
        <f t="shared" si="208"/>
        <v>DP3_C2M_N</v>
      </c>
      <c r="C1144" t="str">
        <f t="shared" si="209"/>
        <v>J15-DP3_C2M_N</v>
      </c>
      <c r="D1144" t="str">
        <f t="shared" si="210"/>
        <v>J15-A31</v>
      </c>
      <c r="E1144" t="s">
        <v>4553</v>
      </c>
      <c r="F1144" t="s">
        <v>200</v>
      </c>
      <c r="G1144" t="s">
        <v>3966</v>
      </c>
      <c r="AT1144" t="str">
        <f t="shared" si="211"/>
        <v>DP3_C2M_N</v>
      </c>
      <c r="AU1144" t="str">
        <f t="shared" si="212"/>
        <v>--</v>
      </c>
    </row>
    <row r="1145" spans="1:47" x14ac:dyDescent="0.25">
      <c r="A1145" t="str">
        <f t="shared" si="207"/>
        <v>J15-A34</v>
      </c>
      <c r="B1145" t="str">
        <f t="shared" si="208"/>
        <v>DP4_C2M_P</v>
      </c>
      <c r="C1145" t="str">
        <f t="shared" si="209"/>
        <v>J15-DP4_C2M_P</v>
      </c>
      <c r="D1145" t="str">
        <f t="shared" si="210"/>
        <v>J15-A34</v>
      </c>
      <c r="E1145" t="s">
        <v>4553</v>
      </c>
      <c r="F1145" t="s">
        <v>203</v>
      </c>
      <c r="G1145" t="s">
        <v>3974</v>
      </c>
      <c r="AT1145" t="str">
        <f t="shared" si="211"/>
        <v>DP4_C2M_P</v>
      </c>
      <c r="AU1145" t="str">
        <f t="shared" si="212"/>
        <v>--</v>
      </c>
    </row>
    <row r="1146" spans="1:47" x14ac:dyDescent="0.25">
      <c r="A1146" t="str">
        <f t="shared" si="207"/>
        <v>J15-A35</v>
      </c>
      <c r="B1146" t="str">
        <f t="shared" si="208"/>
        <v>DP4_C2M_N</v>
      </c>
      <c r="C1146" t="str">
        <f t="shared" si="209"/>
        <v>J15-DP4_C2M_N</v>
      </c>
      <c r="D1146" t="str">
        <f t="shared" si="210"/>
        <v>J15-A35</v>
      </c>
      <c r="E1146" t="s">
        <v>4553</v>
      </c>
      <c r="F1146" t="s">
        <v>204</v>
      </c>
      <c r="G1146" t="s">
        <v>3973</v>
      </c>
      <c r="AT1146" t="str">
        <f t="shared" si="211"/>
        <v>DP4_C2M_N</v>
      </c>
      <c r="AU1146" t="str">
        <f t="shared" si="212"/>
        <v>--</v>
      </c>
    </row>
    <row r="1147" spans="1:47" x14ac:dyDescent="0.25">
      <c r="A1147" t="str">
        <f t="shared" si="207"/>
        <v>J15-A38</v>
      </c>
      <c r="B1147" t="str">
        <f t="shared" si="208"/>
        <v>DP5_C2M_P</v>
      </c>
      <c r="C1147" t="str">
        <f t="shared" si="209"/>
        <v>J15-DP5_C2M_P</v>
      </c>
      <c r="D1147" t="str">
        <f t="shared" si="210"/>
        <v>J15-A38</v>
      </c>
      <c r="E1147" t="s">
        <v>4553</v>
      </c>
      <c r="F1147" t="s">
        <v>207</v>
      </c>
      <c r="G1147" t="s">
        <v>3978</v>
      </c>
      <c r="AT1147" t="str">
        <f t="shared" si="211"/>
        <v>DP5_C2M_P</v>
      </c>
      <c r="AU1147" t="str">
        <f t="shared" si="212"/>
        <v>--</v>
      </c>
    </row>
    <row r="1148" spans="1:47" x14ac:dyDescent="0.25">
      <c r="A1148" t="str">
        <f t="shared" si="207"/>
        <v>J15-A39</v>
      </c>
      <c r="B1148" t="str">
        <f t="shared" si="208"/>
        <v>DP5_C2M_N</v>
      </c>
      <c r="C1148" t="str">
        <f t="shared" si="209"/>
        <v>J15-DP5_C2M_N</v>
      </c>
      <c r="D1148" t="str">
        <f t="shared" si="210"/>
        <v>J15-A39</v>
      </c>
      <c r="E1148" t="s">
        <v>4553</v>
      </c>
      <c r="F1148" t="s">
        <v>208</v>
      </c>
      <c r="G1148" t="s">
        <v>3977</v>
      </c>
      <c r="AT1148" t="str">
        <f t="shared" si="211"/>
        <v>DP5_C2M_N</v>
      </c>
      <c r="AU1148" t="str">
        <f t="shared" si="212"/>
        <v>--</v>
      </c>
    </row>
    <row r="1149" spans="1:47" x14ac:dyDescent="0.25">
      <c r="A1149" t="str">
        <f t="shared" si="207"/>
        <v>J15-B1</v>
      </c>
      <c r="B1149" t="str">
        <f t="shared" si="208"/>
        <v>NetJ15_B1</v>
      </c>
      <c r="C1149" t="str">
        <f t="shared" si="209"/>
        <v>J15-NetJ15_B1</v>
      </c>
      <c r="D1149" t="str">
        <f t="shared" si="210"/>
        <v>J15-B1</v>
      </c>
      <c r="E1149" t="s">
        <v>4553</v>
      </c>
      <c r="F1149" t="s">
        <v>230</v>
      </c>
      <c r="G1149" t="s">
        <v>4276</v>
      </c>
      <c r="AT1149" t="str">
        <f t="shared" si="211"/>
        <v>NetJ15_B1</v>
      </c>
      <c r="AU1149" t="str">
        <f t="shared" si="212"/>
        <v>--</v>
      </c>
    </row>
    <row r="1150" spans="1:47" x14ac:dyDescent="0.25">
      <c r="A1150" t="str">
        <f t="shared" si="207"/>
        <v>J15-B4</v>
      </c>
      <c r="B1150" t="str">
        <f t="shared" si="208"/>
        <v>NetJ15_B4</v>
      </c>
      <c r="C1150" t="str">
        <f t="shared" si="209"/>
        <v>J15-NetJ15_B4</v>
      </c>
      <c r="D1150" t="str">
        <f t="shared" si="210"/>
        <v>J15-B4</v>
      </c>
      <c r="E1150" t="s">
        <v>4553</v>
      </c>
      <c r="F1150" t="s">
        <v>233</v>
      </c>
      <c r="G1150" t="s">
        <v>4611</v>
      </c>
      <c r="AT1150" t="str">
        <f t="shared" si="211"/>
        <v>NetJ15_B4</v>
      </c>
      <c r="AU1150" t="str">
        <f t="shared" si="212"/>
        <v>--</v>
      </c>
    </row>
    <row r="1151" spans="1:47" x14ac:dyDescent="0.25">
      <c r="A1151" t="str">
        <f t="shared" si="207"/>
        <v>J15-B5</v>
      </c>
      <c r="B1151" t="str">
        <f t="shared" si="208"/>
        <v>NetJ15_B5</v>
      </c>
      <c r="C1151" t="str">
        <f t="shared" si="209"/>
        <v>J15-NetJ15_B5</v>
      </c>
      <c r="D1151" t="str">
        <f t="shared" si="210"/>
        <v>J15-B5</v>
      </c>
      <c r="E1151" t="s">
        <v>4553</v>
      </c>
      <c r="F1151" t="s">
        <v>234</v>
      </c>
      <c r="G1151" t="s">
        <v>4612</v>
      </c>
      <c r="AT1151" t="str">
        <f t="shared" si="211"/>
        <v>NetJ15_B5</v>
      </c>
      <c r="AU1151" t="str">
        <f t="shared" si="212"/>
        <v>--</v>
      </c>
    </row>
    <row r="1152" spans="1:47" x14ac:dyDescent="0.25">
      <c r="A1152" t="str">
        <f t="shared" si="207"/>
        <v>J15-B8</v>
      </c>
      <c r="B1152" t="str">
        <f t="shared" si="208"/>
        <v>NetJ15_B8</v>
      </c>
      <c r="C1152" t="str">
        <f t="shared" si="209"/>
        <v>J15-NetJ15_B8</v>
      </c>
      <c r="D1152" t="str">
        <f t="shared" si="210"/>
        <v>J15-B8</v>
      </c>
      <c r="E1152" t="s">
        <v>4553</v>
      </c>
      <c r="F1152" t="s">
        <v>237</v>
      </c>
      <c r="G1152" t="s">
        <v>4613</v>
      </c>
      <c r="AT1152" t="str">
        <f t="shared" si="211"/>
        <v>NetJ15_B8</v>
      </c>
      <c r="AU1152" t="str">
        <f t="shared" si="212"/>
        <v>--</v>
      </c>
    </row>
    <row r="1153" spans="1:47" x14ac:dyDescent="0.25">
      <c r="A1153" t="str">
        <f t="shared" si="207"/>
        <v>J15-B9</v>
      </c>
      <c r="B1153" t="str">
        <f t="shared" si="208"/>
        <v>NetJ15_B9</v>
      </c>
      <c r="C1153" t="str">
        <f t="shared" si="209"/>
        <v>J15-NetJ15_B9</v>
      </c>
      <c r="D1153" t="str">
        <f t="shared" si="210"/>
        <v>J15-B9</v>
      </c>
      <c r="E1153" t="s">
        <v>4553</v>
      </c>
      <c r="F1153" t="s">
        <v>238</v>
      </c>
      <c r="G1153" t="s">
        <v>4614</v>
      </c>
      <c r="AT1153" t="str">
        <f t="shared" si="211"/>
        <v>NetJ15_B9</v>
      </c>
      <c r="AU1153" t="str">
        <f t="shared" si="212"/>
        <v>--</v>
      </c>
    </row>
    <row r="1154" spans="1:47" x14ac:dyDescent="0.25">
      <c r="A1154" t="str">
        <f t="shared" si="207"/>
        <v>J15-B12</v>
      </c>
      <c r="B1154" t="str">
        <f t="shared" si="208"/>
        <v>DP7_M2C_P</v>
      </c>
      <c r="C1154" t="str">
        <f t="shared" si="209"/>
        <v>J15-DP7_M2C_P</v>
      </c>
      <c r="D1154" t="str">
        <f t="shared" si="210"/>
        <v>J15-B12</v>
      </c>
      <c r="E1154" t="s">
        <v>4553</v>
      </c>
      <c r="F1154" t="s">
        <v>241</v>
      </c>
      <c r="G1154" t="s">
        <v>3988</v>
      </c>
      <c r="AT1154" t="str">
        <f t="shared" si="211"/>
        <v>DP7_M2C_P</v>
      </c>
      <c r="AU1154" t="str">
        <f t="shared" si="212"/>
        <v>--</v>
      </c>
    </row>
    <row r="1155" spans="1:47" x14ac:dyDescent="0.25">
      <c r="A1155" t="str">
        <f t="shared" si="207"/>
        <v>J15-B13</v>
      </c>
      <c r="B1155" t="str">
        <f t="shared" si="208"/>
        <v>DP7_M2C_N</v>
      </c>
      <c r="C1155" t="str">
        <f t="shared" si="209"/>
        <v>J15-DP7_M2C_N</v>
      </c>
      <c r="D1155" t="str">
        <f t="shared" si="210"/>
        <v>J15-B13</v>
      </c>
      <c r="E1155" t="s">
        <v>4553</v>
      </c>
      <c r="F1155" t="s">
        <v>242</v>
      </c>
      <c r="G1155" t="s">
        <v>3987</v>
      </c>
      <c r="AT1155" t="str">
        <f t="shared" si="211"/>
        <v>DP7_M2C_N</v>
      </c>
      <c r="AU1155" t="str">
        <f t="shared" si="212"/>
        <v>--</v>
      </c>
    </row>
    <row r="1156" spans="1:47" x14ac:dyDescent="0.25">
      <c r="A1156" t="str">
        <f t="shared" si="207"/>
        <v>J15-B16</v>
      </c>
      <c r="B1156" t="str">
        <f t="shared" si="208"/>
        <v>DP6_M2C_P</v>
      </c>
      <c r="C1156" t="str">
        <f t="shared" si="209"/>
        <v>J15-DP6_M2C_P</v>
      </c>
      <c r="D1156" t="str">
        <f t="shared" si="210"/>
        <v>J15-B16</v>
      </c>
      <c r="E1156" t="s">
        <v>4553</v>
      </c>
      <c r="F1156" t="s">
        <v>245</v>
      </c>
      <c r="G1156" t="s">
        <v>3984</v>
      </c>
      <c r="AT1156" t="str">
        <f t="shared" si="211"/>
        <v>DP6_M2C_P</v>
      </c>
      <c r="AU1156" t="str">
        <f t="shared" si="212"/>
        <v>--</v>
      </c>
    </row>
    <row r="1157" spans="1:47" x14ac:dyDescent="0.25">
      <c r="A1157" t="str">
        <f t="shared" si="207"/>
        <v>J15-B17</v>
      </c>
      <c r="B1157" t="str">
        <f t="shared" si="208"/>
        <v>DP6_M2C_N</v>
      </c>
      <c r="C1157" t="str">
        <f t="shared" si="209"/>
        <v>J15-DP6_M2C_N</v>
      </c>
      <c r="D1157" t="str">
        <f t="shared" si="210"/>
        <v>J15-B17</v>
      </c>
      <c r="E1157" t="s">
        <v>4553</v>
      </c>
      <c r="F1157" t="s">
        <v>246</v>
      </c>
      <c r="G1157" t="s">
        <v>3983</v>
      </c>
      <c r="AT1157" t="str">
        <f t="shared" si="211"/>
        <v>DP6_M2C_N</v>
      </c>
      <c r="AU1157" t="str">
        <f t="shared" si="212"/>
        <v>--</v>
      </c>
    </row>
    <row r="1158" spans="1:47" x14ac:dyDescent="0.25">
      <c r="A1158" t="str">
        <f t="shared" ref="A1158:A1221" si="213">$E1158&amp;"-"&amp;$F1158</f>
        <v>J15-B20</v>
      </c>
      <c r="B1158" t="str">
        <f t="shared" ref="B1158:B1221" si="214">IF(OR(E1158=$A$2,E1158=$B$2,E1158=$C$2,E1158=$D$2),"--",G1158)</f>
        <v>FMC_GBTCLK1_M2C_P</v>
      </c>
      <c r="C1158" t="str">
        <f t="shared" ref="C1158:C1221" si="215">$E1158&amp;"-"&amp;$G1158</f>
        <v>J15-FMC_GBTCLK1_M2C_P</v>
      </c>
      <c r="D1158" t="str">
        <f t="shared" ref="D1158:D1221" si="216">A1158</f>
        <v>J15-B20</v>
      </c>
      <c r="E1158" t="s">
        <v>4553</v>
      </c>
      <c r="F1158" t="s">
        <v>249</v>
      </c>
      <c r="G1158" t="s">
        <v>4040</v>
      </c>
      <c r="AT1158" t="str">
        <f t="shared" ref="AT1158:AT1221" si="217">IF(IF(COUNTIF($AO$6:$AQ$150,B1158)&gt;0,"---","--")="---",VLOOKUP(B1158,$AO$6:$AQ$150,3,0),B1158)</f>
        <v>FMC_GBTCLK1_M2C_P</v>
      </c>
      <c r="AU1158" t="str">
        <f t="shared" ref="AU1158:AU1221" si="218">IF(IF(COUNTIF($AO$6:$AQ$150,B1158)&gt;0,"---","--")="---",VLOOKUP(B1158,$AO$6:$AQ$150,2,0),"--")</f>
        <v>--</v>
      </c>
    </row>
    <row r="1159" spans="1:47" x14ac:dyDescent="0.25">
      <c r="A1159" t="str">
        <f t="shared" si="213"/>
        <v>J15-B21</v>
      </c>
      <c r="B1159" t="str">
        <f t="shared" si="214"/>
        <v>FMC_GBTCLK1_M2C_N</v>
      </c>
      <c r="C1159" t="str">
        <f t="shared" si="215"/>
        <v>J15-FMC_GBTCLK1_M2C_N</v>
      </c>
      <c r="D1159" t="str">
        <f t="shared" si="216"/>
        <v>J15-B21</v>
      </c>
      <c r="E1159" t="s">
        <v>4553</v>
      </c>
      <c r="F1159" t="s">
        <v>250</v>
      </c>
      <c r="G1159" t="s">
        <v>4039</v>
      </c>
      <c r="AT1159" t="str">
        <f t="shared" si="217"/>
        <v>FMC_GBTCLK1_M2C_N</v>
      </c>
      <c r="AU1159" t="str">
        <f t="shared" si="218"/>
        <v>--</v>
      </c>
    </row>
    <row r="1160" spans="1:47" x14ac:dyDescent="0.25">
      <c r="A1160" t="str">
        <f t="shared" si="213"/>
        <v>J15-B24</v>
      </c>
      <c r="B1160" t="str">
        <f t="shared" si="214"/>
        <v>NetJ15_B24</v>
      </c>
      <c r="C1160" t="str">
        <f t="shared" si="215"/>
        <v>J15-NetJ15_B24</v>
      </c>
      <c r="D1160" t="str">
        <f t="shared" si="216"/>
        <v>J15-B24</v>
      </c>
      <c r="E1160" t="s">
        <v>4553</v>
      </c>
      <c r="F1160" t="s">
        <v>253</v>
      </c>
      <c r="G1160" t="s">
        <v>4615</v>
      </c>
      <c r="AT1160" t="str">
        <f t="shared" si="217"/>
        <v>NetJ15_B24</v>
      </c>
      <c r="AU1160" t="str">
        <f t="shared" si="218"/>
        <v>--</v>
      </c>
    </row>
    <row r="1161" spans="1:47" x14ac:dyDescent="0.25">
      <c r="A1161" t="str">
        <f t="shared" si="213"/>
        <v>J15-B25</v>
      </c>
      <c r="B1161" t="str">
        <f t="shared" si="214"/>
        <v>NetJ15_B25</v>
      </c>
      <c r="C1161" t="str">
        <f t="shared" si="215"/>
        <v>J15-NetJ15_B25</v>
      </c>
      <c r="D1161" t="str">
        <f t="shared" si="216"/>
        <v>J15-B25</v>
      </c>
      <c r="E1161" t="s">
        <v>4553</v>
      </c>
      <c r="F1161" t="s">
        <v>254</v>
      </c>
      <c r="G1161" t="s">
        <v>4616</v>
      </c>
      <c r="AT1161" t="str">
        <f t="shared" si="217"/>
        <v>NetJ15_B25</v>
      </c>
      <c r="AU1161" t="str">
        <f t="shared" si="218"/>
        <v>--</v>
      </c>
    </row>
    <row r="1162" spans="1:47" x14ac:dyDescent="0.25">
      <c r="A1162" t="str">
        <f t="shared" si="213"/>
        <v>J15-B28</v>
      </c>
      <c r="B1162" t="str">
        <f t="shared" si="214"/>
        <v>NetJ15_B28</v>
      </c>
      <c r="C1162" t="str">
        <f t="shared" si="215"/>
        <v>J15-NetJ15_B28</v>
      </c>
      <c r="D1162" t="str">
        <f t="shared" si="216"/>
        <v>J15-B28</v>
      </c>
      <c r="E1162" t="s">
        <v>4553</v>
      </c>
      <c r="F1162" t="s">
        <v>257</v>
      </c>
      <c r="G1162" t="s">
        <v>4617</v>
      </c>
      <c r="AT1162" t="str">
        <f t="shared" si="217"/>
        <v>NetJ15_B28</v>
      </c>
      <c r="AU1162" t="str">
        <f t="shared" si="218"/>
        <v>--</v>
      </c>
    </row>
    <row r="1163" spans="1:47" x14ac:dyDescent="0.25">
      <c r="A1163" t="str">
        <f t="shared" si="213"/>
        <v>J15-B29</v>
      </c>
      <c r="B1163" t="str">
        <f t="shared" si="214"/>
        <v>NetJ15_B29</v>
      </c>
      <c r="C1163" t="str">
        <f t="shared" si="215"/>
        <v>J15-NetJ15_B29</v>
      </c>
      <c r="D1163" t="str">
        <f t="shared" si="216"/>
        <v>J15-B29</v>
      </c>
      <c r="E1163" t="s">
        <v>4553</v>
      </c>
      <c r="F1163" t="s">
        <v>258</v>
      </c>
      <c r="G1163" t="s">
        <v>4618</v>
      </c>
      <c r="AT1163" t="str">
        <f t="shared" si="217"/>
        <v>NetJ15_B29</v>
      </c>
      <c r="AU1163" t="str">
        <f t="shared" si="218"/>
        <v>--</v>
      </c>
    </row>
    <row r="1164" spans="1:47" x14ac:dyDescent="0.25">
      <c r="A1164" t="str">
        <f t="shared" si="213"/>
        <v>J15-B32</v>
      </c>
      <c r="B1164" t="str">
        <f t="shared" si="214"/>
        <v>DP7_C2M_P</v>
      </c>
      <c r="C1164" t="str">
        <f t="shared" si="215"/>
        <v>J15-DP7_C2M_P</v>
      </c>
      <c r="D1164" t="str">
        <f t="shared" si="216"/>
        <v>J15-B32</v>
      </c>
      <c r="E1164" t="s">
        <v>4553</v>
      </c>
      <c r="F1164" t="s">
        <v>261</v>
      </c>
      <c r="G1164" t="s">
        <v>3986</v>
      </c>
      <c r="AT1164" t="str">
        <f t="shared" si="217"/>
        <v>DP7_C2M_P</v>
      </c>
      <c r="AU1164" t="str">
        <f t="shared" si="218"/>
        <v>--</v>
      </c>
    </row>
    <row r="1165" spans="1:47" x14ac:dyDescent="0.25">
      <c r="A1165" t="str">
        <f t="shared" si="213"/>
        <v>J15-B33</v>
      </c>
      <c r="B1165" t="str">
        <f t="shared" si="214"/>
        <v>DP7_C2M_N</v>
      </c>
      <c r="C1165" t="str">
        <f t="shared" si="215"/>
        <v>J15-DP7_C2M_N</v>
      </c>
      <c r="D1165" t="str">
        <f t="shared" si="216"/>
        <v>J15-B33</v>
      </c>
      <c r="E1165" t="s">
        <v>4553</v>
      </c>
      <c r="F1165" t="s">
        <v>262</v>
      </c>
      <c r="G1165" t="s">
        <v>3985</v>
      </c>
      <c r="AT1165" t="str">
        <f t="shared" si="217"/>
        <v>DP7_C2M_N</v>
      </c>
      <c r="AU1165" t="str">
        <f t="shared" si="218"/>
        <v>--</v>
      </c>
    </row>
    <row r="1166" spans="1:47" x14ac:dyDescent="0.25">
      <c r="A1166" t="str">
        <f t="shared" si="213"/>
        <v>J15-B36</v>
      </c>
      <c r="B1166" t="str">
        <f t="shared" si="214"/>
        <v>DP6_C2M_P</v>
      </c>
      <c r="C1166" t="str">
        <f t="shared" si="215"/>
        <v>J15-DP6_C2M_P</v>
      </c>
      <c r="D1166" t="str">
        <f t="shared" si="216"/>
        <v>J15-B36</v>
      </c>
      <c r="E1166" t="s">
        <v>4553</v>
      </c>
      <c r="F1166" t="s">
        <v>265</v>
      </c>
      <c r="G1166" t="s">
        <v>3982</v>
      </c>
      <c r="AT1166" t="str">
        <f t="shared" si="217"/>
        <v>DP6_C2M_P</v>
      </c>
      <c r="AU1166" t="str">
        <f t="shared" si="218"/>
        <v>--</v>
      </c>
    </row>
    <row r="1167" spans="1:47" x14ac:dyDescent="0.25">
      <c r="A1167" t="str">
        <f t="shared" si="213"/>
        <v>J15-B37</v>
      </c>
      <c r="B1167" t="str">
        <f t="shared" si="214"/>
        <v>DP6_C2M_N</v>
      </c>
      <c r="C1167" t="str">
        <f t="shared" si="215"/>
        <v>J15-DP6_C2M_N</v>
      </c>
      <c r="D1167" t="str">
        <f t="shared" si="216"/>
        <v>J15-B37</v>
      </c>
      <c r="E1167" t="s">
        <v>4553</v>
      </c>
      <c r="F1167" t="s">
        <v>266</v>
      </c>
      <c r="G1167" t="s">
        <v>3981</v>
      </c>
      <c r="AT1167" t="str">
        <f t="shared" si="217"/>
        <v>DP6_C2M_N</v>
      </c>
      <c r="AU1167" t="str">
        <f t="shared" si="218"/>
        <v>--</v>
      </c>
    </row>
    <row r="1168" spans="1:47" x14ac:dyDescent="0.25">
      <c r="A1168" t="str">
        <f t="shared" si="213"/>
        <v>J15-C2</v>
      </c>
      <c r="B1168" t="str">
        <f t="shared" si="214"/>
        <v>DP0_C2M_P</v>
      </c>
      <c r="C1168" t="str">
        <f t="shared" si="215"/>
        <v>J15-DP0_C2M_P</v>
      </c>
      <c r="D1168" t="str">
        <f t="shared" si="216"/>
        <v>J15-C2</v>
      </c>
      <c r="E1168" t="s">
        <v>4553</v>
      </c>
      <c r="F1168" t="s">
        <v>291</v>
      </c>
      <c r="G1168" t="s">
        <v>3947</v>
      </c>
      <c r="AT1168" t="str">
        <f t="shared" si="217"/>
        <v>DP0_C2M_P</v>
      </c>
      <c r="AU1168" t="str">
        <f t="shared" si="218"/>
        <v>--</v>
      </c>
    </row>
    <row r="1169" spans="1:47" x14ac:dyDescent="0.25">
      <c r="A1169" t="str">
        <f t="shared" si="213"/>
        <v>J15-C3</v>
      </c>
      <c r="B1169" t="str">
        <f t="shared" si="214"/>
        <v>DP0_C2M_N</v>
      </c>
      <c r="C1169" t="str">
        <f t="shared" si="215"/>
        <v>J15-DP0_C2M_N</v>
      </c>
      <c r="D1169" t="str">
        <f t="shared" si="216"/>
        <v>J15-C3</v>
      </c>
      <c r="E1169" t="s">
        <v>4553</v>
      </c>
      <c r="F1169" t="s">
        <v>292</v>
      </c>
      <c r="G1169" t="s">
        <v>3945</v>
      </c>
      <c r="AT1169" t="str">
        <f t="shared" si="217"/>
        <v>DP0_C2M_N</v>
      </c>
      <c r="AU1169" t="str">
        <f t="shared" si="218"/>
        <v>--</v>
      </c>
    </row>
    <row r="1170" spans="1:47" x14ac:dyDescent="0.25">
      <c r="A1170" t="str">
        <f t="shared" si="213"/>
        <v>J15-C6</v>
      </c>
      <c r="B1170" t="str">
        <f t="shared" si="214"/>
        <v>DP0_M2C_P</v>
      </c>
      <c r="C1170" t="str">
        <f t="shared" si="215"/>
        <v>J15-DP0_M2C_P</v>
      </c>
      <c r="D1170" t="str">
        <f t="shared" si="216"/>
        <v>J15-C6</v>
      </c>
      <c r="E1170" t="s">
        <v>4553</v>
      </c>
      <c r="F1170" t="s">
        <v>295</v>
      </c>
      <c r="G1170" t="s">
        <v>3950</v>
      </c>
      <c r="AT1170" t="str">
        <f t="shared" si="217"/>
        <v>DP0_M2C_P</v>
      </c>
      <c r="AU1170" t="str">
        <f t="shared" si="218"/>
        <v>--</v>
      </c>
    </row>
    <row r="1171" spans="1:47" x14ac:dyDescent="0.25">
      <c r="A1171" t="str">
        <f t="shared" si="213"/>
        <v>J15-C7</v>
      </c>
      <c r="B1171" t="str">
        <f t="shared" si="214"/>
        <v>DP0_M2C_N</v>
      </c>
      <c r="C1171" t="str">
        <f t="shared" si="215"/>
        <v>J15-DP0_M2C_N</v>
      </c>
      <c r="D1171" t="str">
        <f t="shared" si="216"/>
        <v>J15-C7</v>
      </c>
      <c r="E1171" t="s">
        <v>4553</v>
      </c>
      <c r="F1171" t="s">
        <v>296</v>
      </c>
      <c r="G1171" t="s">
        <v>3949</v>
      </c>
      <c r="AT1171" t="str">
        <f t="shared" si="217"/>
        <v>DP0_M2C_N</v>
      </c>
      <c r="AU1171" t="str">
        <f t="shared" si="218"/>
        <v>--</v>
      </c>
    </row>
    <row r="1172" spans="1:47" x14ac:dyDescent="0.25">
      <c r="A1172" t="str">
        <f t="shared" si="213"/>
        <v>J15-C30</v>
      </c>
      <c r="B1172" t="str">
        <f t="shared" si="214"/>
        <v>FMC_I2C_SCL</v>
      </c>
      <c r="C1172" t="str">
        <f t="shared" si="215"/>
        <v>J15-FMC_I2C_SCL</v>
      </c>
      <c r="D1172" t="str">
        <f t="shared" si="216"/>
        <v>J15-C30</v>
      </c>
      <c r="E1172" t="s">
        <v>4553</v>
      </c>
      <c r="F1172" t="s">
        <v>319</v>
      </c>
      <c r="G1172" t="s">
        <v>4041</v>
      </c>
      <c r="AT1172" t="str">
        <f t="shared" si="217"/>
        <v>FMC_I2C_SCL</v>
      </c>
      <c r="AU1172" t="str">
        <f t="shared" si="218"/>
        <v>--</v>
      </c>
    </row>
    <row r="1173" spans="1:47" x14ac:dyDescent="0.25">
      <c r="A1173" t="str">
        <f t="shared" si="213"/>
        <v>J15-C31</v>
      </c>
      <c r="B1173" t="str">
        <f t="shared" si="214"/>
        <v>FMC_I2C_SDA</v>
      </c>
      <c r="C1173" t="str">
        <f t="shared" si="215"/>
        <v>J15-FMC_I2C_SDA</v>
      </c>
      <c r="D1173" t="str">
        <f t="shared" si="216"/>
        <v>J15-C31</v>
      </c>
      <c r="E1173" t="s">
        <v>4553</v>
      </c>
      <c r="F1173" t="s">
        <v>320</v>
      </c>
      <c r="G1173" t="s">
        <v>4042</v>
      </c>
      <c r="AT1173" t="str">
        <f t="shared" si="217"/>
        <v>FMC_I2C_SDA</v>
      </c>
      <c r="AU1173" t="str">
        <f t="shared" si="218"/>
        <v>--</v>
      </c>
    </row>
    <row r="1174" spans="1:47" x14ac:dyDescent="0.25">
      <c r="A1174" t="str">
        <f t="shared" si="213"/>
        <v>J15-C34</v>
      </c>
      <c r="B1174" t="str">
        <f t="shared" si="214"/>
        <v>GND</v>
      </c>
      <c r="C1174" t="str">
        <f t="shared" si="215"/>
        <v>J15-GND</v>
      </c>
      <c r="D1174" t="str">
        <f t="shared" si="216"/>
        <v>J15-C34</v>
      </c>
      <c r="E1174" t="s">
        <v>4553</v>
      </c>
      <c r="F1174" t="s">
        <v>323</v>
      </c>
      <c r="G1174" t="s">
        <v>433</v>
      </c>
      <c r="AT1174">
        <f t="shared" si="217"/>
        <v>0</v>
      </c>
      <c r="AU1174">
        <f t="shared" si="218"/>
        <v>0</v>
      </c>
    </row>
    <row r="1175" spans="1:47" x14ac:dyDescent="0.25">
      <c r="A1175" t="str">
        <f t="shared" si="213"/>
        <v>J15-D1</v>
      </c>
      <c r="B1175" t="str">
        <f t="shared" si="214"/>
        <v>PG_3V3_FMC</v>
      </c>
      <c r="C1175" t="str">
        <f t="shared" si="215"/>
        <v>J15-PG_3V3_FMC</v>
      </c>
      <c r="D1175" t="str">
        <f t="shared" si="216"/>
        <v>J15-D1</v>
      </c>
      <c r="E1175" t="s">
        <v>4553</v>
      </c>
      <c r="F1175" t="s">
        <v>350</v>
      </c>
      <c r="G1175" t="s">
        <v>4368</v>
      </c>
      <c r="AT1175" t="str">
        <f t="shared" si="217"/>
        <v>PG_3V3_FMC</v>
      </c>
      <c r="AU1175" t="str">
        <f t="shared" si="218"/>
        <v>--</v>
      </c>
    </row>
    <row r="1176" spans="1:47" x14ac:dyDescent="0.25">
      <c r="A1176" t="str">
        <f t="shared" si="213"/>
        <v>J15-D4</v>
      </c>
      <c r="B1176" t="str">
        <f t="shared" si="214"/>
        <v>FMC_GBTCLK0_M2C_P</v>
      </c>
      <c r="C1176" t="str">
        <f t="shared" si="215"/>
        <v>J15-FMC_GBTCLK0_M2C_P</v>
      </c>
      <c r="D1176" t="str">
        <f t="shared" si="216"/>
        <v>J15-D4</v>
      </c>
      <c r="E1176" t="s">
        <v>4553</v>
      </c>
      <c r="F1176" t="s">
        <v>353</v>
      </c>
      <c r="G1176" t="s">
        <v>4038</v>
      </c>
      <c r="AT1176" t="str">
        <f t="shared" si="217"/>
        <v>FMC_GBTCLK0_M2C_P</v>
      </c>
      <c r="AU1176" t="str">
        <f t="shared" si="218"/>
        <v>--</v>
      </c>
    </row>
    <row r="1177" spans="1:47" x14ac:dyDescent="0.25">
      <c r="A1177" t="str">
        <f t="shared" si="213"/>
        <v>J15-D5</v>
      </c>
      <c r="B1177" t="str">
        <f t="shared" si="214"/>
        <v>FMC_GBTCLK0_M2C_N</v>
      </c>
      <c r="C1177" t="str">
        <f t="shared" si="215"/>
        <v>J15-FMC_GBTCLK0_M2C_N</v>
      </c>
      <c r="D1177" t="str">
        <f t="shared" si="216"/>
        <v>J15-D5</v>
      </c>
      <c r="E1177" t="s">
        <v>4553</v>
      </c>
      <c r="F1177" t="s">
        <v>354</v>
      </c>
      <c r="G1177" t="s">
        <v>4037</v>
      </c>
      <c r="AT1177" t="str">
        <f t="shared" si="217"/>
        <v>FMC_GBTCLK0_M2C_N</v>
      </c>
      <c r="AU1177" t="str">
        <f t="shared" si="218"/>
        <v>--</v>
      </c>
    </row>
    <row r="1178" spans="1:47" x14ac:dyDescent="0.25">
      <c r="A1178" t="str">
        <f t="shared" si="213"/>
        <v>J15-D29</v>
      </c>
      <c r="B1178" t="str">
        <f t="shared" si="214"/>
        <v>NetJ15_D29</v>
      </c>
      <c r="C1178" t="str">
        <f t="shared" si="215"/>
        <v>J15-NetJ15_D29</v>
      </c>
      <c r="D1178" t="str">
        <f t="shared" si="216"/>
        <v>J15-D29</v>
      </c>
      <c r="E1178" t="s">
        <v>4553</v>
      </c>
      <c r="F1178" t="s">
        <v>378</v>
      </c>
      <c r="G1178" t="s">
        <v>4277</v>
      </c>
      <c r="AT1178" t="str">
        <f t="shared" si="217"/>
        <v>NetJ15_D29</v>
      </c>
      <c r="AU1178" t="str">
        <f t="shared" si="218"/>
        <v>--</v>
      </c>
    </row>
    <row r="1179" spans="1:47" x14ac:dyDescent="0.25">
      <c r="A1179" t="str">
        <f t="shared" si="213"/>
        <v>J15-D30</v>
      </c>
      <c r="B1179" t="str">
        <f t="shared" si="214"/>
        <v>NetJ15_D30</v>
      </c>
      <c r="C1179" t="str">
        <f t="shared" si="215"/>
        <v>J15-NetJ15_D30</v>
      </c>
      <c r="D1179" t="str">
        <f t="shared" si="216"/>
        <v>J15-D30</v>
      </c>
      <c r="E1179" t="s">
        <v>4553</v>
      </c>
      <c r="F1179" t="s">
        <v>379</v>
      </c>
      <c r="G1179" t="s">
        <v>4278</v>
      </c>
      <c r="AT1179" t="str">
        <f t="shared" si="217"/>
        <v>NetJ15_D30</v>
      </c>
      <c r="AU1179" t="str">
        <f t="shared" si="218"/>
        <v>--</v>
      </c>
    </row>
    <row r="1180" spans="1:47" x14ac:dyDescent="0.25">
      <c r="A1180" t="str">
        <f t="shared" si="213"/>
        <v>J15-D31</v>
      </c>
      <c r="B1180" t="str">
        <f t="shared" si="214"/>
        <v>NetJ15_D31</v>
      </c>
      <c r="C1180" t="str">
        <f t="shared" si="215"/>
        <v>J15-NetJ15_D31</v>
      </c>
      <c r="D1180" t="str">
        <f t="shared" si="216"/>
        <v>J15-D31</v>
      </c>
      <c r="E1180" t="s">
        <v>4553</v>
      </c>
      <c r="F1180" t="s">
        <v>380</v>
      </c>
      <c r="G1180" t="s">
        <v>4619</v>
      </c>
      <c r="AT1180" t="str">
        <f t="shared" si="217"/>
        <v>NetJ15_D31</v>
      </c>
      <c r="AU1180" t="str">
        <f t="shared" si="218"/>
        <v>--</v>
      </c>
    </row>
    <row r="1181" spans="1:47" x14ac:dyDescent="0.25">
      <c r="A1181" t="str">
        <f t="shared" si="213"/>
        <v>J15-D33</v>
      </c>
      <c r="B1181" t="str">
        <f t="shared" si="214"/>
        <v>NetJ15_D33</v>
      </c>
      <c r="C1181" t="str">
        <f t="shared" si="215"/>
        <v>J15-NetJ15_D33</v>
      </c>
      <c r="D1181" t="str">
        <f t="shared" si="216"/>
        <v>J15-D33</v>
      </c>
      <c r="E1181" t="s">
        <v>4553</v>
      </c>
      <c r="F1181" t="s">
        <v>382</v>
      </c>
      <c r="G1181" t="s">
        <v>4281</v>
      </c>
      <c r="AT1181" t="str">
        <f t="shared" si="217"/>
        <v>NetJ15_D33</v>
      </c>
      <c r="AU1181" t="str">
        <f t="shared" si="218"/>
        <v>--</v>
      </c>
    </row>
    <row r="1182" spans="1:47" x14ac:dyDescent="0.25">
      <c r="A1182" t="str">
        <f t="shared" si="213"/>
        <v>J15-D34</v>
      </c>
      <c r="B1182" t="str">
        <f t="shared" si="214"/>
        <v>NetJ15_D34</v>
      </c>
      <c r="C1182" t="str">
        <f t="shared" si="215"/>
        <v>J15-NetJ15_D34</v>
      </c>
      <c r="D1182" t="str">
        <f t="shared" si="216"/>
        <v>J15-D34</v>
      </c>
      <c r="E1182" t="s">
        <v>4553</v>
      </c>
      <c r="F1182" t="s">
        <v>383</v>
      </c>
      <c r="G1182" t="s">
        <v>4283</v>
      </c>
      <c r="AT1182" t="str">
        <f t="shared" si="217"/>
        <v>NetJ15_D34</v>
      </c>
      <c r="AU1182" t="str">
        <f t="shared" si="218"/>
        <v>--</v>
      </c>
    </row>
    <row r="1183" spans="1:47" x14ac:dyDescent="0.25">
      <c r="A1183" t="str">
        <f t="shared" si="213"/>
        <v>J15-D35</v>
      </c>
      <c r="B1183" t="str">
        <f t="shared" si="214"/>
        <v>GND</v>
      </c>
      <c r="C1183" t="str">
        <f t="shared" si="215"/>
        <v>J15-GND</v>
      </c>
      <c r="D1183" t="str">
        <f t="shared" si="216"/>
        <v>J15-D35</v>
      </c>
      <c r="E1183" t="s">
        <v>4553</v>
      </c>
      <c r="F1183" t="s">
        <v>384</v>
      </c>
      <c r="G1183" t="s">
        <v>433</v>
      </c>
      <c r="AT1183">
        <f t="shared" si="217"/>
        <v>0</v>
      </c>
      <c r="AU1183">
        <f t="shared" si="218"/>
        <v>0</v>
      </c>
    </row>
    <row r="1184" spans="1:47" x14ac:dyDescent="0.25">
      <c r="A1184" t="str">
        <f t="shared" si="213"/>
        <v>J15-F1</v>
      </c>
      <c r="B1184" t="str">
        <f t="shared" si="214"/>
        <v>FMC_PG_M2C</v>
      </c>
      <c r="C1184" t="str">
        <f t="shared" si="215"/>
        <v>J15-FMC_PG_M2C</v>
      </c>
      <c r="D1184" t="str">
        <f t="shared" si="216"/>
        <v>J15-F1</v>
      </c>
      <c r="E1184" t="s">
        <v>4553</v>
      </c>
      <c r="F1184" t="s">
        <v>3037</v>
      </c>
      <c r="G1184" t="s">
        <v>4043</v>
      </c>
      <c r="AT1184" t="str">
        <f t="shared" si="217"/>
        <v>FMC_PG_M2C</v>
      </c>
      <c r="AU1184" t="str">
        <f t="shared" si="218"/>
        <v>--</v>
      </c>
    </row>
    <row r="1185" spans="1:47" x14ac:dyDescent="0.25">
      <c r="A1185" t="str">
        <f t="shared" si="213"/>
        <v>J15-G2</v>
      </c>
      <c r="B1185" t="str">
        <f t="shared" si="214"/>
        <v>FMC_CK1_M2C_P</v>
      </c>
      <c r="C1185" t="str">
        <f t="shared" si="215"/>
        <v>J15-FMC_CK1_M2C_P</v>
      </c>
      <c r="D1185" t="str">
        <f t="shared" si="216"/>
        <v>J15-G2</v>
      </c>
      <c r="E1185" t="s">
        <v>4553</v>
      </c>
      <c r="F1185" t="s">
        <v>2079</v>
      </c>
      <c r="G1185" t="s">
        <v>4028</v>
      </c>
      <c r="AT1185" t="str">
        <f t="shared" si="217"/>
        <v>FMC_CK1_M2C_P</v>
      </c>
      <c r="AU1185" t="str">
        <f t="shared" si="218"/>
        <v>--</v>
      </c>
    </row>
    <row r="1186" spans="1:47" x14ac:dyDescent="0.25">
      <c r="A1186" t="str">
        <f t="shared" si="213"/>
        <v>J15-G3</v>
      </c>
      <c r="B1186" t="str">
        <f t="shared" si="214"/>
        <v>FMC_CK1_M2C_N</v>
      </c>
      <c r="C1186" t="str">
        <f t="shared" si="215"/>
        <v>J15-FMC_CK1_M2C_N</v>
      </c>
      <c r="D1186" t="str">
        <f t="shared" si="216"/>
        <v>J15-G3</v>
      </c>
      <c r="E1186" t="s">
        <v>4553</v>
      </c>
      <c r="F1186" t="s">
        <v>3045</v>
      </c>
      <c r="G1186" t="s">
        <v>4027</v>
      </c>
      <c r="AT1186" t="str">
        <f t="shared" si="217"/>
        <v>FMC_CK1_M2C_N</v>
      </c>
      <c r="AU1186" t="str">
        <f t="shared" si="218"/>
        <v>--</v>
      </c>
    </row>
    <row r="1187" spans="1:47" x14ac:dyDescent="0.25">
      <c r="A1187" t="str">
        <f t="shared" si="213"/>
        <v>J15-H2</v>
      </c>
      <c r="B1187" t="str">
        <f t="shared" si="214"/>
        <v>FMC_PRSNT</v>
      </c>
      <c r="C1187" t="str">
        <f t="shared" si="215"/>
        <v>J15-FMC_PRSNT</v>
      </c>
      <c r="D1187" t="str">
        <f t="shared" si="216"/>
        <v>J15-H2</v>
      </c>
      <c r="E1187" t="s">
        <v>4553</v>
      </c>
      <c r="F1187" t="s">
        <v>3055</v>
      </c>
      <c r="G1187" t="s">
        <v>4044</v>
      </c>
      <c r="AT1187" t="str">
        <f t="shared" si="217"/>
        <v>FMC_PRSNT</v>
      </c>
      <c r="AU1187" t="str">
        <f t="shared" si="218"/>
        <v>--</v>
      </c>
    </row>
    <row r="1188" spans="1:47" x14ac:dyDescent="0.25">
      <c r="A1188" t="str">
        <f t="shared" si="213"/>
        <v>J15-H4</v>
      </c>
      <c r="B1188" t="str">
        <f t="shared" si="214"/>
        <v>FMC_CK0_M2C_P</v>
      </c>
      <c r="C1188" t="str">
        <f t="shared" si="215"/>
        <v>J15-FMC_CK0_M2C_P</v>
      </c>
      <c r="D1188" t="str">
        <f t="shared" si="216"/>
        <v>J15-H4</v>
      </c>
      <c r="E1188" t="s">
        <v>4553</v>
      </c>
      <c r="F1188" t="s">
        <v>2311</v>
      </c>
      <c r="G1188" t="s">
        <v>4025</v>
      </c>
      <c r="AT1188" t="str">
        <f t="shared" si="217"/>
        <v>FMC_CK0_M2C_P</v>
      </c>
      <c r="AU1188" t="str">
        <f t="shared" si="218"/>
        <v>--</v>
      </c>
    </row>
    <row r="1189" spans="1:47" x14ac:dyDescent="0.25">
      <c r="A1189" t="str">
        <f t="shared" si="213"/>
        <v>J15-H5</v>
      </c>
      <c r="B1189" t="str">
        <f t="shared" si="214"/>
        <v>FMC_CK0_M2C_N</v>
      </c>
      <c r="C1189" t="str">
        <f t="shared" si="215"/>
        <v>J15-FMC_CK0_M2C_N</v>
      </c>
      <c r="D1189" t="str">
        <f t="shared" si="216"/>
        <v>J15-H5</v>
      </c>
      <c r="E1189" t="s">
        <v>4553</v>
      </c>
      <c r="F1189" t="s">
        <v>3057</v>
      </c>
      <c r="G1189" t="s">
        <v>4023</v>
      </c>
      <c r="AT1189" t="str">
        <f t="shared" si="217"/>
        <v>FMC_CK0_M2C_N</v>
      </c>
      <c r="AU1189" t="str">
        <f t="shared" si="218"/>
        <v>--</v>
      </c>
    </row>
    <row r="1190" spans="1:47" x14ac:dyDescent="0.25">
      <c r="A1190" t="str">
        <f t="shared" si="213"/>
        <v>J15-J2</v>
      </c>
      <c r="B1190" t="str">
        <f t="shared" si="214"/>
        <v>FMC_CK3_BIDIR_P</v>
      </c>
      <c r="C1190" t="str">
        <f t="shared" si="215"/>
        <v>J15-FMC_CK3_BIDIR_P</v>
      </c>
      <c r="D1190" t="str">
        <f t="shared" si="216"/>
        <v>J15-J2</v>
      </c>
      <c r="E1190" t="s">
        <v>4553</v>
      </c>
      <c r="F1190" t="s">
        <v>410</v>
      </c>
      <c r="G1190" t="s">
        <v>4032</v>
      </c>
      <c r="AT1190" t="str">
        <f t="shared" si="217"/>
        <v>FMC_CK3_BIDIR_P</v>
      </c>
      <c r="AU1190" t="str">
        <f t="shared" si="218"/>
        <v>--</v>
      </c>
    </row>
    <row r="1191" spans="1:47" x14ac:dyDescent="0.25">
      <c r="A1191" t="str">
        <f t="shared" si="213"/>
        <v>J15-J3</v>
      </c>
      <c r="B1191" t="str">
        <f t="shared" si="214"/>
        <v>FMC_CK3_BIDIR_N</v>
      </c>
      <c r="C1191" t="str">
        <f t="shared" si="215"/>
        <v>J15-FMC_CK3_BIDIR_N</v>
      </c>
      <c r="D1191" t="str">
        <f t="shared" si="216"/>
        <v>J15-J3</v>
      </c>
      <c r="E1191" t="s">
        <v>4553</v>
      </c>
      <c r="F1191" t="s">
        <v>411</v>
      </c>
      <c r="G1191" t="s">
        <v>4031</v>
      </c>
      <c r="AT1191" t="str">
        <f t="shared" si="217"/>
        <v>FMC_CK3_BIDIR_N</v>
      </c>
      <c r="AU1191" t="str">
        <f t="shared" si="218"/>
        <v>--</v>
      </c>
    </row>
    <row r="1192" spans="1:47" x14ac:dyDescent="0.25">
      <c r="A1192" t="str">
        <f t="shared" si="213"/>
        <v>J15-K4</v>
      </c>
      <c r="B1192" t="str">
        <f t="shared" si="214"/>
        <v>FMC_CK2_BIDIR_P</v>
      </c>
      <c r="C1192" t="str">
        <f t="shared" si="215"/>
        <v>J15-FMC_CK2_BIDIR_P</v>
      </c>
      <c r="D1192" t="str">
        <f t="shared" si="216"/>
        <v>J15-K4</v>
      </c>
      <c r="E1192" t="s">
        <v>4553</v>
      </c>
      <c r="F1192" t="s">
        <v>2083</v>
      </c>
      <c r="G1192" t="s">
        <v>4030</v>
      </c>
      <c r="AT1192" t="str">
        <f t="shared" si="217"/>
        <v>FMC_CK2_BIDIR_P</v>
      </c>
      <c r="AU1192" t="str">
        <f t="shared" si="218"/>
        <v>--</v>
      </c>
    </row>
    <row r="1193" spans="1:47" x14ac:dyDescent="0.25">
      <c r="A1193" t="str">
        <f t="shared" si="213"/>
        <v>J15-K5</v>
      </c>
      <c r="B1193" t="str">
        <f t="shared" si="214"/>
        <v>FMC_CK2_BIDIR_N</v>
      </c>
      <c r="C1193" t="str">
        <f t="shared" si="215"/>
        <v>J15-FMC_CK2_BIDIR_N</v>
      </c>
      <c r="D1193" t="str">
        <f t="shared" si="216"/>
        <v>J15-K5</v>
      </c>
      <c r="E1193" t="s">
        <v>4553</v>
      </c>
      <c r="F1193" t="s">
        <v>3071</v>
      </c>
      <c r="G1193" t="s">
        <v>4029</v>
      </c>
      <c r="AT1193" t="str">
        <f t="shared" si="217"/>
        <v>FMC_CK2_BIDIR_N</v>
      </c>
      <c r="AU1193" t="str">
        <f t="shared" si="218"/>
        <v>--</v>
      </c>
    </row>
    <row r="1194" spans="1:47" x14ac:dyDescent="0.25">
      <c r="A1194" t="str">
        <f t="shared" si="213"/>
        <v>J15-C10</v>
      </c>
      <c r="B1194" t="str">
        <f t="shared" si="214"/>
        <v>LA06_P</v>
      </c>
      <c r="C1194" t="str">
        <f t="shared" si="215"/>
        <v>J15-LA06_P</v>
      </c>
      <c r="D1194" t="str">
        <f t="shared" si="216"/>
        <v>J15-C10</v>
      </c>
      <c r="E1194" t="s">
        <v>4553</v>
      </c>
      <c r="F1194" t="s">
        <v>299</v>
      </c>
      <c r="G1194" t="s">
        <v>4153</v>
      </c>
      <c r="AT1194" t="str">
        <f t="shared" si="217"/>
        <v>LA06_P</v>
      </c>
      <c r="AU1194" t="str">
        <f t="shared" si="218"/>
        <v>--</v>
      </c>
    </row>
    <row r="1195" spans="1:47" x14ac:dyDescent="0.25">
      <c r="A1195" t="str">
        <f t="shared" si="213"/>
        <v>J15-C11</v>
      </c>
      <c r="B1195" t="str">
        <f t="shared" si="214"/>
        <v>LA06_N</v>
      </c>
      <c r="C1195" t="str">
        <f t="shared" si="215"/>
        <v>J15-LA06_N</v>
      </c>
      <c r="D1195" t="str">
        <f t="shared" si="216"/>
        <v>J15-C11</v>
      </c>
      <c r="E1195" t="s">
        <v>4553</v>
      </c>
      <c r="F1195" t="s">
        <v>300</v>
      </c>
      <c r="G1195" t="s">
        <v>4152</v>
      </c>
      <c r="AT1195" t="str">
        <f t="shared" si="217"/>
        <v>LA06_N</v>
      </c>
      <c r="AU1195" t="str">
        <f t="shared" si="218"/>
        <v>--</v>
      </c>
    </row>
    <row r="1196" spans="1:47" x14ac:dyDescent="0.25">
      <c r="A1196" t="str">
        <f t="shared" si="213"/>
        <v>J15-C14</v>
      </c>
      <c r="B1196" t="str">
        <f t="shared" si="214"/>
        <v>LA10_P</v>
      </c>
      <c r="C1196" t="str">
        <f t="shared" si="215"/>
        <v>J15-LA10_P</v>
      </c>
      <c r="D1196" t="str">
        <f t="shared" si="216"/>
        <v>J15-C14</v>
      </c>
      <c r="E1196" t="s">
        <v>4553</v>
      </c>
      <c r="F1196" t="s">
        <v>303</v>
      </c>
      <c r="G1196" t="s">
        <v>4166</v>
      </c>
      <c r="AT1196" t="str">
        <f t="shared" si="217"/>
        <v>LA10_P</v>
      </c>
      <c r="AU1196" t="str">
        <f t="shared" si="218"/>
        <v>--</v>
      </c>
    </row>
    <row r="1197" spans="1:47" x14ac:dyDescent="0.25">
      <c r="A1197" t="str">
        <f t="shared" si="213"/>
        <v>J15-C15</v>
      </c>
      <c r="B1197" t="str">
        <f t="shared" si="214"/>
        <v>LA10_N</v>
      </c>
      <c r="C1197" t="str">
        <f t="shared" si="215"/>
        <v>J15-LA10_N</v>
      </c>
      <c r="D1197" t="str">
        <f t="shared" si="216"/>
        <v>J15-C15</v>
      </c>
      <c r="E1197" t="s">
        <v>4553</v>
      </c>
      <c r="F1197" t="s">
        <v>304</v>
      </c>
      <c r="G1197" t="s">
        <v>4165</v>
      </c>
      <c r="AT1197" t="str">
        <f t="shared" si="217"/>
        <v>LA10_N</v>
      </c>
      <c r="AU1197" t="str">
        <f t="shared" si="218"/>
        <v>--</v>
      </c>
    </row>
    <row r="1198" spans="1:47" x14ac:dyDescent="0.25">
      <c r="A1198" t="str">
        <f t="shared" si="213"/>
        <v>J15-C18</v>
      </c>
      <c r="B1198" t="str">
        <f t="shared" si="214"/>
        <v>LA14_P</v>
      </c>
      <c r="C1198" t="str">
        <f t="shared" si="215"/>
        <v>J15-LA14_P</v>
      </c>
      <c r="D1198" t="str">
        <f t="shared" si="216"/>
        <v>J15-C18</v>
      </c>
      <c r="E1198" t="s">
        <v>4553</v>
      </c>
      <c r="F1198" t="s">
        <v>307</v>
      </c>
      <c r="G1198" t="s">
        <v>4174</v>
      </c>
      <c r="AT1198" t="str">
        <f t="shared" si="217"/>
        <v>LA14_P</v>
      </c>
      <c r="AU1198" t="str">
        <f t="shared" si="218"/>
        <v>--</v>
      </c>
    </row>
    <row r="1199" spans="1:47" x14ac:dyDescent="0.25">
      <c r="A1199" t="str">
        <f t="shared" si="213"/>
        <v>J15-C19</v>
      </c>
      <c r="B1199" t="str">
        <f t="shared" si="214"/>
        <v>LA14_N</v>
      </c>
      <c r="C1199" t="str">
        <f t="shared" si="215"/>
        <v>J15-LA14_N</v>
      </c>
      <c r="D1199" t="str">
        <f t="shared" si="216"/>
        <v>J15-C19</v>
      </c>
      <c r="E1199" t="s">
        <v>4553</v>
      </c>
      <c r="F1199" t="s">
        <v>308</v>
      </c>
      <c r="G1199" t="s">
        <v>4173</v>
      </c>
      <c r="AT1199" t="str">
        <f t="shared" si="217"/>
        <v>LA14_N</v>
      </c>
      <c r="AU1199" t="str">
        <f t="shared" si="218"/>
        <v>--</v>
      </c>
    </row>
    <row r="1200" spans="1:47" x14ac:dyDescent="0.25">
      <c r="A1200" t="str">
        <f t="shared" si="213"/>
        <v>J15-C22</v>
      </c>
      <c r="B1200" t="str">
        <f t="shared" si="214"/>
        <v>LA18_P</v>
      </c>
      <c r="C1200" t="str">
        <f t="shared" si="215"/>
        <v>J15-LA18_P</v>
      </c>
      <c r="D1200" t="str">
        <f t="shared" si="216"/>
        <v>J15-C22</v>
      </c>
      <c r="E1200" t="s">
        <v>4553</v>
      </c>
      <c r="F1200" t="s">
        <v>311</v>
      </c>
      <c r="G1200" t="s">
        <v>4182</v>
      </c>
      <c r="AT1200" t="str">
        <f t="shared" si="217"/>
        <v>LA18_P</v>
      </c>
      <c r="AU1200" t="str">
        <f t="shared" si="218"/>
        <v>--</v>
      </c>
    </row>
    <row r="1201" spans="1:47" x14ac:dyDescent="0.25">
      <c r="A1201" t="str">
        <f t="shared" si="213"/>
        <v>J15-C23</v>
      </c>
      <c r="B1201" t="str">
        <f t="shared" si="214"/>
        <v>LA18_N</v>
      </c>
      <c r="C1201" t="str">
        <f t="shared" si="215"/>
        <v>J15-LA18_N</v>
      </c>
      <c r="D1201" t="str">
        <f t="shared" si="216"/>
        <v>J15-C23</v>
      </c>
      <c r="E1201" t="s">
        <v>4553</v>
      </c>
      <c r="F1201" t="s">
        <v>312</v>
      </c>
      <c r="G1201" t="s">
        <v>4181</v>
      </c>
      <c r="AT1201" t="str">
        <f t="shared" si="217"/>
        <v>LA18_N</v>
      </c>
      <c r="AU1201" t="str">
        <f t="shared" si="218"/>
        <v>--</v>
      </c>
    </row>
    <row r="1202" spans="1:47" x14ac:dyDescent="0.25">
      <c r="A1202" t="str">
        <f t="shared" si="213"/>
        <v>J15-C26</v>
      </c>
      <c r="B1202" t="str">
        <f t="shared" si="214"/>
        <v>LA27_P</v>
      </c>
      <c r="C1202" t="str">
        <f t="shared" si="215"/>
        <v>J15-LA27_P</v>
      </c>
      <c r="D1202" t="str">
        <f t="shared" si="216"/>
        <v>J15-C26</v>
      </c>
      <c r="E1202" t="s">
        <v>4553</v>
      </c>
      <c r="F1202" t="s">
        <v>315</v>
      </c>
      <c r="G1202" t="s">
        <v>4202</v>
      </c>
      <c r="AT1202" t="str">
        <f t="shared" si="217"/>
        <v>LA27_P</v>
      </c>
      <c r="AU1202" t="str">
        <f t="shared" si="218"/>
        <v>--</v>
      </c>
    </row>
    <row r="1203" spans="1:47" x14ac:dyDescent="0.25">
      <c r="A1203" t="str">
        <f t="shared" si="213"/>
        <v>J15-C27</v>
      </c>
      <c r="B1203" t="str">
        <f t="shared" si="214"/>
        <v>LA27_N</v>
      </c>
      <c r="C1203" t="str">
        <f t="shared" si="215"/>
        <v>J15-LA27_N</v>
      </c>
      <c r="D1203" t="str">
        <f t="shared" si="216"/>
        <v>J15-C27</v>
      </c>
      <c r="E1203" t="s">
        <v>4553</v>
      </c>
      <c r="F1203" t="s">
        <v>316</v>
      </c>
      <c r="G1203" t="s">
        <v>4201</v>
      </c>
      <c r="AT1203" t="str">
        <f t="shared" si="217"/>
        <v>LA27_N</v>
      </c>
      <c r="AU1203" t="str">
        <f t="shared" si="218"/>
        <v>--</v>
      </c>
    </row>
    <row r="1204" spans="1:47" x14ac:dyDescent="0.25">
      <c r="A1204" t="str">
        <f t="shared" si="213"/>
        <v>J15-D8</v>
      </c>
      <c r="B1204" t="str">
        <f t="shared" si="214"/>
        <v>LA01_P</v>
      </c>
      <c r="C1204" t="str">
        <f t="shared" si="215"/>
        <v>J15-LA01_P</v>
      </c>
      <c r="D1204" t="str">
        <f t="shared" si="216"/>
        <v>J15-D8</v>
      </c>
      <c r="E1204" t="s">
        <v>4553</v>
      </c>
      <c r="F1204" t="s">
        <v>357</v>
      </c>
      <c r="G1204" t="s">
        <v>4143</v>
      </c>
      <c r="AT1204" t="str">
        <f t="shared" si="217"/>
        <v>LA01_P</v>
      </c>
      <c r="AU1204" t="str">
        <f t="shared" si="218"/>
        <v>--</v>
      </c>
    </row>
    <row r="1205" spans="1:47" x14ac:dyDescent="0.25">
      <c r="A1205" t="str">
        <f t="shared" si="213"/>
        <v>J15-D9</v>
      </c>
      <c r="B1205" t="str">
        <f t="shared" si="214"/>
        <v>LA01_N</v>
      </c>
      <c r="C1205" t="str">
        <f t="shared" si="215"/>
        <v>J15-LA01_N</v>
      </c>
      <c r="D1205" t="str">
        <f t="shared" si="216"/>
        <v>J15-D9</v>
      </c>
      <c r="E1205" t="s">
        <v>4553</v>
      </c>
      <c r="F1205" t="s">
        <v>358</v>
      </c>
      <c r="G1205" t="s">
        <v>4141</v>
      </c>
      <c r="AT1205" t="str">
        <f t="shared" si="217"/>
        <v>LA01_N</v>
      </c>
      <c r="AU1205" t="str">
        <f t="shared" si="218"/>
        <v>--</v>
      </c>
    </row>
    <row r="1206" spans="1:47" x14ac:dyDescent="0.25">
      <c r="A1206" t="str">
        <f t="shared" si="213"/>
        <v>J15-D11</v>
      </c>
      <c r="B1206" t="str">
        <f t="shared" si="214"/>
        <v>LA05_P</v>
      </c>
      <c r="C1206" t="str">
        <f t="shared" si="215"/>
        <v>J15-LA05_P</v>
      </c>
      <c r="D1206" t="str">
        <f t="shared" si="216"/>
        <v>J15-D11</v>
      </c>
      <c r="E1206" t="s">
        <v>4553</v>
      </c>
      <c r="F1206" t="s">
        <v>360</v>
      </c>
      <c r="G1206" t="s">
        <v>4151</v>
      </c>
      <c r="AT1206" t="str">
        <f t="shared" si="217"/>
        <v>LA05_P</v>
      </c>
      <c r="AU1206" t="str">
        <f t="shared" si="218"/>
        <v>--</v>
      </c>
    </row>
    <row r="1207" spans="1:47" x14ac:dyDescent="0.25">
      <c r="A1207" t="str">
        <f t="shared" si="213"/>
        <v>J15-D12</v>
      </c>
      <c r="B1207" t="str">
        <f t="shared" si="214"/>
        <v>LA05_N</v>
      </c>
      <c r="C1207" t="str">
        <f t="shared" si="215"/>
        <v>J15-LA05_N</v>
      </c>
      <c r="D1207" t="str">
        <f t="shared" si="216"/>
        <v>J15-D12</v>
      </c>
      <c r="E1207" t="s">
        <v>4553</v>
      </c>
      <c r="F1207" t="s">
        <v>361</v>
      </c>
      <c r="G1207" t="s">
        <v>4150</v>
      </c>
      <c r="AT1207" t="str">
        <f t="shared" si="217"/>
        <v>LA05_N</v>
      </c>
      <c r="AU1207" t="str">
        <f t="shared" si="218"/>
        <v>--</v>
      </c>
    </row>
    <row r="1208" spans="1:47" x14ac:dyDescent="0.25">
      <c r="A1208" t="str">
        <f t="shared" si="213"/>
        <v>J15-D14</v>
      </c>
      <c r="B1208" t="str">
        <f t="shared" si="214"/>
        <v>LA09_P</v>
      </c>
      <c r="C1208" t="str">
        <f t="shared" si="215"/>
        <v>J15-LA09_P</v>
      </c>
      <c r="D1208" t="str">
        <f t="shared" si="216"/>
        <v>J15-D14</v>
      </c>
      <c r="E1208" t="s">
        <v>4553</v>
      </c>
      <c r="F1208" t="s">
        <v>363</v>
      </c>
      <c r="G1208" t="s">
        <v>4163</v>
      </c>
      <c r="AT1208" t="str">
        <f t="shared" si="217"/>
        <v>LA09_P</v>
      </c>
      <c r="AU1208" t="str">
        <f t="shared" si="218"/>
        <v>--</v>
      </c>
    </row>
    <row r="1209" spans="1:47" x14ac:dyDescent="0.25">
      <c r="A1209" t="str">
        <f t="shared" si="213"/>
        <v>J15-D15</v>
      </c>
      <c r="B1209" t="str">
        <f t="shared" si="214"/>
        <v>LA09_N</v>
      </c>
      <c r="C1209" t="str">
        <f t="shared" si="215"/>
        <v>J15-LA09_N</v>
      </c>
      <c r="D1209" t="str">
        <f t="shared" si="216"/>
        <v>J15-D15</v>
      </c>
      <c r="E1209" t="s">
        <v>4553</v>
      </c>
      <c r="F1209" t="s">
        <v>364</v>
      </c>
      <c r="G1209" t="s">
        <v>4161</v>
      </c>
      <c r="AT1209" t="str">
        <f t="shared" si="217"/>
        <v>LA09_N</v>
      </c>
      <c r="AU1209" t="str">
        <f t="shared" si="218"/>
        <v>--</v>
      </c>
    </row>
    <row r="1210" spans="1:47" x14ac:dyDescent="0.25">
      <c r="A1210" t="str">
        <f t="shared" si="213"/>
        <v>J15-D17</v>
      </c>
      <c r="B1210" t="str">
        <f t="shared" si="214"/>
        <v>LA13_P</v>
      </c>
      <c r="C1210" t="str">
        <f t="shared" si="215"/>
        <v>J15-LA13_P</v>
      </c>
      <c r="D1210" t="str">
        <f t="shared" si="216"/>
        <v>J15-D17</v>
      </c>
      <c r="E1210" t="s">
        <v>4553</v>
      </c>
      <c r="F1210" t="s">
        <v>366</v>
      </c>
      <c r="G1210" t="s">
        <v>4172</v>
      </c>
      <c r="AT1210" t="str">
        <f t="shared" si="217"/>
        <v>LA13_P</v>
      </c>
      <c r="AU1210" t="str">
        <f t="shared" si="218"/>
        <v>--</v>
      </c>
    </row>
    <row r="1211" spans="1:47" x14ac:dyDescent="0.25">
      <c r="A1211" t="str">
        <f t="shared" si="213"/>
        <v>J15-D18</v>
      </c>
      <c r="B1211" t="str">
        <f t="shared" si="214"/>
        <v>LA13_N</v>
      </c>
      <c r="C1211" t="str">
        <f t="shared" si="215"/>
        <v>J15-LA13_N</v>
      </c>
      <c r="D1211" t="str">
        <f t="shared" si="216"/>
        <v>J15-D18</v>
      </c>
      <c r="E1211" t="s">
        <v>4553</v>
      </c>
      <c r="F1211" t="s">
        <v>367</v>
      </c>
      <c r="G1211" t="s">
        <v>4171</v>
      </c>
      <c r="AT1211" t="str">
        <f t="shared" si="217"/>
        <v>LA13_N</v>
      </c>
      <c r="AU1211" t="str">
        <f t="shared" si="218"/>
        <v>--</v>
      </c>
    </row>
    <row r="1212" spans="1:47" x14ac:dyDescent="0.25">
      <c r="A1212" t="str">
        <f t="shared" si="213"/>
        <v>J15-D20</v>
      </c>
      <c r="B1212" t="str">
        <f t="shared" si="214"/>
        <v>LA17_P</v>
      </c>
      <c r="C1212" t="str">
        <f t="shared" si="215"/>
        <v>J15-LA17_P</v>
      </c>
      <c r="D1212" t="str">
        <f t="shared" si="216"/>
        <v>J15-D20</v>
      </c>
      <c r="E1212" t="s">
        <v>4553</v>
      </c>
      <c r="F1212" t="s">
        <v>369</v>
      </c>
      <c r="G1212" t="s">
        <v>4180</v>
      </c>
      <c r="AT1212" t="str">
        <f t="shared" si="217"/>
        <v>LA17_P</v>
      </c>
      <c r="AU1212" t="str">
        <f t="shared" si="218"/>
        <v>--</v>
      </c>
    </row>
    <row r="1213" spans="1:47" x14ac:dyDescent="0.25">
      <c r="A1213" t="str">
        <f t="shared" si="213"/>
        <v>J15-D21</v>
      </c>
      <c r="B1213" t="str">
        <f t="shared" si="214"/>
        <v>LA17_N</v>
      </c>
      <c r="C1213" t="str">
        <f t="shared" si="215"/>
        <v>J15-LA17_N</v>
      </c>
      <c r="D1213" t="str">
        <f t="shared" si="216"/>
        <v>J15-D21</v>
      </c>
      <c r="E1213" t="s">
        <v>4553</v>
      </c>
      <c r="F1213" t="s">
        <v>370</v>
      </c>
      <c r="G1213" t="s">
        <v>4179</v>
      </c>
      <c r="AT1213" t="str">
        <f t="shared" si="217"/>
        <v>LA17_N</v>
      </c>
      <c r="AU1213" t="str">
        <f t="shared" si="218"/>
        <v>--</v>
      </c>
    </row>
    <row r="1214" spans="1:47" x14ac:dyDescent="0.25">
      <c r="A1214" t="str">
        <f t="shared" si="213"/>
        <v>J15-D23</v>
      </c>
      <c r="B1214" t="str">
        <f t="shared" si="214"/>
        <v>LA23_P</v>
      </c>
      <c r="C1214" t="str">
        <f t="shared" si="215"/>
        <v>J15-LA23_P</v>
      </c>
      <c r="D1214" t="str">
        <f t="shared" si="216"/>
        <v>J15-D23</v>
      </c>
      <c r="E1214" t="s">
        <v>4553</v>
      </c>
      <c r="F1214" t="s">
        <v>372</v>
      </c>
      <c r="G1214" t="s">
        <v>4187</v>
      </c>
      <c r="AT1214" t="str">
        <f t="shared" si="217"/>
        <v>LA23_P</v>
      </c>
      <c r="AU1214" t="str">
        <f t="shared" si="218"/>
        <v>--</v>
      </c>
    </row>
    <row r="1215" spans="1:47" x14ac:dyDescent="0.25">
      <c r="A1215" t="str">
        <f t="shared" si="213"/>
        <v>J15-D24</v>
      </c>
      <c r="B1215" t="str">
        <f t="shared" si="214"/>
        <v>LA23_N</v>
      </c>
      <c r="C1215" t="str">
        <f t="shared" si="215"/>
        <v>J15-LA23_N</v>
      </c>
      <c r="D1215" t="str">
        <f t="shared" si="216"/>
        <v>J15-D24</v>
      </c>
      <c r="E1215" t="s">
        <v>4553</v>
      </c>
      <c r="F1215" t="s">
        <v>373</v>
      </c>
      <c r="G1215" t="s">
        <v>4189</v>
      </c>
      <c r="AT1215" t="str">
        <f t="shared" si="217"/>
        <v>LA23_N</v>
      </c>
      <c r="AU1215" t="str">
        <f t="shared" si="218"/>
        <v>--</v>
      </c>
    </row>
    <row r="1216" spans="1:47" x14ac:dyDescent="0.25">
      <c r="A1216" t="str">
        <f t="shared" si="213"/>
        <v>J15-D26</v>
      </c>
      <c r="B1216" t="str">
        <f t="shared" si="214"/>
        <v>LA26_P</v>
      </c>
      <c r="C1216" t="str">
        <f t="shared" si="215"/>
        <v>J15-LA26_P</v>
      </c>
      <c r="D1216" t="str">
        <f t="shared" si="216"/>
        <v>J15-D26</v>
      </c>
      <c r="E1216" t="s">
        <v>4553</v>
      </c>
      <c r="F1216" t="s">
        <v>375</v>
      </c>
      <c r="G1216" t="s">
        <v>4200</v>
      </c>
      <c r="AT1216" t="str">
        <f t="shared" si="217"/>
        <v>LA26_P</v>
      </c>
      <c r="AU1216" t="str">
        <f t="shared" si="218"/>
        <v>--</v>
      </c>
    </row>
    <row r="1217" spans="1:47" x14ac:dyDescent="0.25">
      <c r="A1217" t="str">
        <f t="shared" si="213"/>
        <v>J15-D27</v>
      </c>
      <c r="B1217" t="str">
        <f t="shared" si="214"/>
        <v>LA26_N</v>
      </c>
      <c r="C1217" t="str">
        <f t="shared" si="215"/>
        <v>J15-LA26_N</v>
      </c>
      <c r="D1217" t="str">
        <f t="shared" si="216"/>
        <v>J15-D27</v>
      </c>
      <c r="E1217" t="s">
        <v>4553</v>
      </c>
      <c r="F1217" t="s">
        <v>376</v>
      </c>
      <c r="G1217" t="s">
        <v>4199</v>
      </c>
      <c r="AT1217" t="str">
        <f t="shared" si="217"/>
        <v>LA26_N</v>
      </c>
      <c r="AU1217" t="str">
        <f t="shared" si="218"/>
        <v>--</v>
      </c>
    </row>
    <row r="1218" spans="1:47" x14ac:dyDescent="0.25">
      <c r="A1218" t="str">
        <f t="shared" si="213"/>
        <v>J15-E2</v>
      </c>
      <c r="B1218" t="str">
        <f t="shared" si="214"/>
        <v>HA01_P</v>
      </c>
      <c r="C1218" t="str">
        <f t="shared" si="215"/>
        <v>J15-HA01_P</v>
      </c>
      <c r="D1218" t="str">
        <f t="shared" si="216"/>
        <v>J15-E2</v>
      </c>
      <c r="E1218" t="s">
        <v>4553</v>
      </c>
      <c r="F1218" t="s">
        <v>2309</v>
      </c>
      <c r="G1218" t="s">
        <v>4067</v>
      </c>
      <c r="AT1218" t="str">
        <f t="shared" si="217"/>
        <v>HA01_P</v>
      </c>
      <c r="AU1218" t="str">
        <f t="shared" si="218"/>
        <v>--</v>
      </c>
    </row>
    <row r="1219" spans="1:47" x14ac:dyDescent="0.25">
      <c r="A1219" t="str">
        <f t="shared" si="213"/>
        <v>J15-E3</v>
      </c>
      <c r="B1219" t="str">
        <f t="shared" si="214"/>
        <v>HA01_N</v>
      </c>
      <c r="C1219" t="str">
        <f t="shared" si="215"/>
        <v>J15-HA01_N</v>
      </c>
      <c r="D1219" t="str">
        <f t="shared" si="216"/>
        <v>J15-E3</v>
      </c>
      <c r="E1219" t="s">
        <v>4553</v>
      </c>
      <c r="F1219" t="s">
        <v>3029</v>
      </c>
      <c r="G1219" t="s">
        <v>4066</v>
      </c>
      <c r="AT1219" t="str">
        <f t="shared" si="217"/>
        <v>HA01_N</v>
      </c>
      <c r="AU1219" t="str">
        <f t="shared" si="218"/>
        <v>--</v>
      </c>
    </row>
    <row r="1220" spans="1:47" x14ac:dyDescent="0.25">
      <c r="A1220" t="str">
        <f t="shared" si="213"/>
        <v>J15-E6</v>
      </c>
      <c r="B1220" t="str">
        <f t="shared" si="214"/>
        <v>HA05_P</v>
      </c>
      <c r="C1220" t="str">
        <f t="shared" si="215"/>
        <v>J15-HA05_P</v>
      </c>
      <c r="D1220" t="str">
        <f t="shared" si="216"/>
        <v>J15-E6</v>
      </c>
      <c r="E1220" t="s">
        <v>4553</v>
      </c>
      <c r="F1220" t="s">
        <v>4620</v>
      </c>
      <c r="G1220" t="s">
        <v>4075</v>
      </c>
      <c r="AT1220" t="str">
        <f t="shared" si="217"/>
        <v>HA05_P</v>
      </c>
      <c r="AU1220" t="str">
        <f t="shared" si="218"/>
        <v>--</v>
      </c>
    </row>
    <row r="1221" spans="1:47" x14ac:dyDescent="0.25">
      <c r="A1221" t="str">
        <f t="shared" si="213"/>
        <v>J15-E7</v>
      </c>
      <c r="B1221" t="str">
        <f t="shared" si="214"/>
        <v>HA05_N</v>
      </c>
      <c r="C1221" t="str">
        <f t="shared" si="215"/>
        <v>J15-HA05_N</v>
      </c>
      <c r="D1221" t="str">
        <f t="shared" si="216"/>
        <v>J15-E7</v>
      </c>
      <c r="E1221" t="s">
        <v>4553</v>
      </c>
      <c r="F1221" t="s">
        <v>4621</v>
      </c>
      <c r="G1221" t="s">
        <v>4074</v>
      </c>
      <c r="AT1221" t="str">
        <f t="shared" si="217"/>
        <v>HA05_N</v>
      </c>
      <c r="AU1221" t="str">
        <f t="shared" si="218"/>
        <v>--</v>
      </c>
    </row>
    <row r="1222" spans="1:47" x14ac:dyDescent="0.25">
      <c r="A1222" t="str">
        <f t="shared" ref="A1222:A1285" si="219">$E1222&amp;"-"&amp;$F1222</f>
        <v>J15-E9</v>
      </c>
      <c r="B1222" t="str">
        <f t="shared" ref="B1222:B1285" si="220">IF(OR(E1222=$A$2,E1222=$B$2,E1222=$C$2,E1222=$D$2),"--",G1222)</f>
        <v>NetJ15_E9</v>
      </c>
      <c r="C1222" t="str">
        <f t="shared" ref="C1222:C1285" si="221">$E1222&amp;"-"&amp;$G1222</f>
        <v>J15-NetJ15_E9</v>
      </c>
      <c r="D1222" t="str">
        <f t="shared" ref="D1222:D1285" si="222">A1222</f>
        <v>J15-E9</v>
      </c>
      <c r="E1222" t="s">
        <v>4553</v>
      </c>
      <c r="F1222" t="s">
        <v>3033</v>
      </c>
      <c r="G1222" t="s">
        <v>4622</v>
      </c>
      <c r="AT1222" t="str">
        <f t="shared" ref="AT1222:AT1285" si="223">IF(IF(COUNTIF($AO$6:$AQ$150,B1222)&gt;0,"---","--")="---",VLOOKUP(B1222,$AO$6:$AQ$150,3,0),B1222)</f>
        <v>NetJ15_E9</v>
      </c>
      <c r="AU1222" t="str">
        <f t="shared" ref="AU1222:AU1285" si="224">IF(IF(COUNTIF($AO$6:$AQ$150,B1222)&gt;0,"---","--")="---",VLOOKUP(B1222,$AO$6:$AQ$150,2,0),"--")</f>
        <v>--</v>
      </c>
    </row>
    <row r="1223" spans="1:47" x14ac:dyDescent="0.25">
      <c r="A1223" t="str">
        <f t="shared" si="219"/>
        <v>J15-E10</v>
      </c>
      <c r="B1223" t="str">
        <f t="shared" si="220"/>
        <v>NetJ15_E10</v>
      </c>
      <c r="C1223" t="str">
        <f t="shared" si="221"/>
        <v>J15-NetJ15_E10</v>
      </c>
      <c r="D1223" t="str">
        <f t="shared" si="222"/>
        <v>J15-E10</v>
      </c>
      <c r="E1223" t="s">
        <v>4553</v>
      </c>
      <c r="F1223" t="s">
        <v>3034</v>
      </c>
      <c r="G1223" t="s">
        <v>4623</v>
      </c>
      <c r="AT1223" t="str">
        <f t="shared" si="223"/>
        <v>NetJ15_E10</v>
      </c>
      <c r="AU1223" t="str">
        <f t="shared" si="224"/>
        <v>--</v>
      </c>
    </row>
    <row r="1224" spans="1:47" x14ac:dyDescent="0.25">
      <c r="A1224" t="str">
        <f t="shared" si="219"/>
        <v>J15-E12</v>
      </c>
      <c r="B1224" t="str">
        <f t="shared" si="220"/>
        <v>NetJ15_E12</v>
      </c>
      <c r="C1224" t="str">
        <f t="shared" si="221"/>
        <v>J15-NetJ15_E12</v>
      </c>
      <c r="D1224" t="str">
        <f t="shared" si="222"/>
        <v>J15-E12</v>
      </c>
      <c r="E1224" t="s">
        <v>4553</v>
      </c>
      <c r="F1224" t="s">
        <v>3036</v>
      </c>
      <c r="G1224" t="s">
        <v>4624</v>
      </c>
      <c r="AT1224" t="str">
        <f t="shared" si="223"/>
        <v>NetJ15_E12</v>
      </c>
      <c r="AU1224" t="str">
        <f t="shared" si="224"/>
        <v>--</v>
      </c>
    </row>
    <row r="1225" spans="1:47" x14ac:dyDescent="0.25">
      <c r="A1225" t="str">
        <f t="shared" si="219"/>
        <v>J15-E13</v>
      </c>
      <c r="B1225" t="str">
        <f t="shared" si="220"/>
        <v>NetJ15_E13</v>
      </c>
      <c r="C1225" t="str">
        <f t="shared" si="221"/>
        <v>J15-NetJ15_E13</v>
      </c>
      <c r="D1225" t="str">
        <f t="shared" si="222"/>
        <v>J15-E13</v>
      </c>
      <c r="E1225" t="s">
        <v>4553</v>
      </c>
      <c r="F1225" t="s">
        <v>4625</v>
      </c>
      <c r="G1225" t="s">
        <v>4626</v>
      </c>
      <c r="AT1225" t="str">
        <f t="shared" si="223"/>
        <v>NetJ15_E13</v>
      </c>
      <c r="AU1225" t="str">
        <f t="shared" si="224"/>
        <v>--</v>
      </c>
    </row>
    <row r="1226" spans="1:47" x14ac:dyDescent="0.25">
      <c r="A1226" t="str">
        <f t="shared" si="219"/>
        <v>J15-E15</v>
      </c>
      <c r="B1226" t="str">
        <f t="shared" si="220"/>
        <v>NetJ15_E15</v>
      </c>
      <c r="C1226" t="str">
        <f t="shared" si="221"/>
        <v>J15-NetJ15_E15</v>
      </c>
      <c r="D1226" t="str">
        <f t="shared" si="222"/>
        <v>J15-E15</v>
      </c>
      <c r="E1226" t="s">
        <v>4553</v>
      </c>
      <c r="F1226" t="s">
        <v>4627</v>
      </c>
      <c r="G1226" t="s">
        <v>4628</v>
      </c>
      <c r="AT1226" t="str">
        <f t="shared" si="223"/>
        <v>NetJ15_E15</v>
      </c>
      <c r="AU1226" t="str">
        <f t="shared" si="224"/>
        <v>--</v>
      </c>
    </row>
    <row r="1227" spans="1:47" x14ac:dyDescent="0.25">
      <c r="A1227" t="str">
        <f t="shared" si="219"/>
        <v>J15-E16</v>
      </c>
      <c r="B1227" t="str">
        <f t="shared" si="220"/>
        <v>NetJ15_E16</v>
      </c>
      <c r="C1227" t="str">
        <f t="shared" si="221"/>
        <v>J15-NetJ15_E16</v>
      </c>
      <c r="D1227" t="str">
        <f t="shared" si="222"/>
        <v>J15-E16</v>
      </c>
      <c r="E1227" t="s">
        <v>4553</v>
      </c>
      <c r="F1227" t="s">
        <v>4629</v>
      </c>
      <c r="G1227" t="s">
        <v>4630</v>
      </c>
      <c r="AT1227" t="str">
        <f t="shared" si="223"/>
        <v>NetJ15_E16</v>
      </c>
      <c r="AU1227" t="str">
        <f t="shared" si="224"/>
        <v>--</v>
      </c>
    </row>
    <row r="1228" spans="1:47" x14ac:dyDescent="0.25">
      <c r="A1228" t="str">
        <f t="shared" si="219"/>
        <v>J15-E18</v>
      </c>
      <c r="B1228" t="str">
        <f t="shared" si="220"/>
        <v>NetJ15_E18</v>
      </c>
      <c r="C1228" t="str">
        <f t="shared" si="221"/>
        <v>J15-NetJ15_E18</v>
      </c>
      <c r="D1228" t="str">
        <f t="shared" si="222"/>
        <v>J15-E18</v>
      </c>
      <c r="E1228" t="s">
        <v>4553</v>
      </c>
      <c r="F1228" t="s">
        <v>4631</v>
      </c>
      <c r="G1228" t="s">
        <v>4632</v>
      </c>
      <c r="AT1228" t="str">
        <f t="shared" si="223"/>
        <v>NetJ15_E18</v>
      </c>
      <c r="AU1228" t="str">
        <f t="shared" si="224"/>
        <v>--</v>
      </c>
    </row>
    <row r="1229" spans="1:47" x14ac:dyDescent="0.25">
      <c r="A1229" t="str">
        <f t="shared" si="219"/>
        <v>J15-E19</v>
      </c>
      <c r="B1229" t="str">
        <f t="shared" si="220"/>
        <v>NetJ15_E19</v>
      </c>
      <c r="C1229" t="str">
        <f t="shared" si="221"/>
        <v>J15-NetJ15_E19</v>
      </c>
      <c r="D1229" t="str">
        <f t="shared" si="222"/>
        <v>J15-E19</v>
      </c>
      <c r="E1229" t="s">
        <v>4553</v>
      </c>
      <c r="F1229" t="s">
        <v>4633</v>
      </c>
      <c r="G1229" t="s">
        <v>4634</v>
      </c>
      <c r="AT1229" t="str">
        <f t="shared" si="223"/>
        <v>NetJ15_E19</v>
      </c>
      <c r="AU1229" t="str">
        <f t="shared" si="224"/>
        <v>--</v>
      </c>
    </row>
    <row r="1230" spans="1:47" x14ac:dyDescent="0.25">
      <c r="A1230" t="str">
        <f t="shared" si="219"/>
        <v>J15-E21</v>
      </c>
      <c r="B1230" t="str">
        <f t="shared" si="220"/>
        <v>NetJ15_E21</v>
      </c>
      <c r="C1230" t="str">
        <f t="shared" si="221"/>
        <v>J15-NetJ15_E21</v>
      </c>
      <c r="D1230" t="str">
        <f t="shared" si="222"/>
        <v>J15-E21</v>
      </c>
      <c r="E1230" t="s">
        <v>4553</v>
      </c>
      <c r="F1230" t="s">
        <v>4635</v>
      </c>
      <c r="G1230" t="s">
        <v>4636</v>
      </c>
      <c r="AT1230" t="str">
        <f t="shared" si="223"/>
        <v>NetJ15_E21</v>
      </c>
      <c r="AU1230" t="str">
        <f t="shared" si="224"/>
        <v>--</v>
      </c>
    </row>
    <row r="1231" spans="1:47" x14ac:dyDescent="0.25">
      <c r="A1231" t="str">
        <f t="shared" si="219"/>
        <v>J15-E22</v>
      </c>
      <c r="B1231" t="str">
        <f t="shared" si="220"/>
        <v>NetJ15_E22</v>
      </c>
      <c r="C1231" t="str">
        <f t="shared" si="221"/>
        <v>J15-NetJ15_E22</v>
      </c>
      <c r="D1231" t="str">
        <f t="shared" si="222"/>
        <v>J15-E22</v>
      </c>
      <c r="E1231" t="s">
        <v>4553</v>
      </c>
      <c r="F1231" t="s">
        <v>4637</v>
      </c>
      <c r="G1231" t="s">
        <v>4638</v>
      </c>
      <c r="AT1231" t="str">
        <f t="shared" si="223"/>
        <v>NetJ15_E22</v>
      </c>
      <c r="AU1231" t="str">
        <f t="shared" si="224"/>
        <v>--</v>
      </c>
    </row>
    <row r="1232" spans="1:47" x14ac:dyDescent="0.25">
      <c r="A1232" t="str">
        <f t="shared" si="219"/>
        <v>J15-E24</v>
      </c>
      <c r="B1232" t="str">
        <f t="shared" si="220"/>
        <v>NetJ15_E24</v>
      </c>
      <c r="C1232" t="str">
        <f t="shared" si="221"/>
        <v>J15-NetJ15_E24</v>
      </c>
      <c r="D1232" t="str">
        <f t="shared" si="222"/>
        <v>J15-E24</v>
      </c>
      <c r="E1232" t="s">
        <v>4553</v>
      </c>
      <c r="F1232" t="s">
        <v>4639</v>
      </c>
      <c r="G1232" t="s">
        <v>4640</v>
      </c>
      <c r="AT1232" t="str">
        <f t="shared" si="223"/>
        <v>NetJ15_E24</v>
      </c>
      <c r="AU1232" t="str">
        <f t="shared" si="224"/>
        <v>--</v>
      </c>
    </row>
    <row r="1233" spans="1:47" x14ac:dyDescent="0.25">
      <c r="A1233" t="str">
        <f t="shared" si="219"/>
        <v>J15-E25</v>
      </c>
      <c r="B1233" t="str">
        <f t="shared" si="220"/>
        <v>NetJ15_E25</v>
      </c>
      <c r="C1233" t="str">
        <f t="shared" si="221"/>
        <v>J15-NetJ15_E25</v>
      </c>
      <c r="D1233" t="str">
        <f t="shared" si="222"/>
        <v>J15-E25</v>
      </c>
      <c r="E1233" t="s">
        <v>4553</v>
      </c>
      <c r="F1233" t="s">
        <v>4641</v>
      </c>
      <c r="G1233" t="s">
        <v>4642</v>
      </c>
      <c r="AT1233" t="str">
        <f t="shared" si="223"/>
        <v>NetJ15_E25</v>
      </c>
      <c r="AU1233" t="str">
        <f t="shared" si="224"/>
        <v>--</v>
      </c>
    </row>
    <row r="1234" spans="1:47" x14ac:dyDescent="0.25">
      <c r="A1234" t="str">
        <f t="shared" si="219"/>
        <v>J15-E27</v>
      </c>
      <c r="B1234" t="str">
        <f t="shared" si="220"/>
        <v>NetJ15_E27</v>
      </c>
      <c r="C1234" t="str">
        <f t="shared" si="221"/>
        <v>J15-NetJ15_E27</v>
      </c>
      <c r="D1234" t="str">
        <f t="shared" si="222"/>
        <v>J15-E27</v>
      </c>
      <c r="E1234" t="s">
        <v>4553</v>
      </c>
      <c r="F1234" t="s">
        <v>4643</v>
      </c>
      <c r="G1234" t="s">
        <v>4644</v>
      </c>
      <c r="AT1234" t="str">
        <f t="shared" si="223"/>
        <v>NetJ15_E27</v>
      </c>
      <c r="AU1234" t="str">
        <f t="shared" si="224"/>
        <v>--</v>
      </c>
    </row>
    <row r="1235" spans="1:47" x14ac:dyDescent="0.25">
      <c r="A1235" t="str">
        <f t="shared" si="219"/>
        <v>J15-E28</v>
      </c>
      <c r="B1235" t="str">
        <f t="shared" si="220"/>
        <v>NetJ15_E28</v>
      </c>
      <c r="C1235" t="str">
        <f t="shared" si="221"/>
        <v>J15-NetJ15_E28</v>
      </c>
      <c r="D1235" t="str">
        <f t="shared" si="222"/>
        <v>J15-E28</v>
      </c>
      <c r="E1235" t="s">
        <v>4553</v>
      </c>
      <c r="F1235" t="s">
        <v>4645</v>
      </c>
      <c r="G1235" t="s">
        <v>4646</v>
      </c>
      <c r="AT1235" t="str">
        <f t="shared" si="223"/>
        <v>NetJ15_E28</v>
      </c>
      <c r="AU1235" t="str">
        <f t="shared" si="224"/>
        <v>--</v>
      </c>
    </row>
    <row r="1236" spans="1:47" x14ac:dyDescent="0.25">
      <c r="A1236" t="str">
        <f t="shared" si="219"/>
        <v>J15-E30</v>
      </c>
      <c r="B1236" t="str">
        <f t="shared" si="220"/>
        <v>NetJ15_E30</v>
      </c>
      <c r="C1236" t="str">
        <f t="shared" si="221"/>
        <v>J15-NetJ15_E30</v>
      </c>
      <c r="D1236" t="str">
        <f t="shared" si="222"/>
        <v>J15-E30</v>
      </c>
      <c r="E1236" t="s">
        <v>4553</v>
      </c>
      <c r="F1236" t="s">
        <v>4647</v>
      </c>
      <c r="G1236" t="s">
        <v>4648</v>
      </c>
      <c r="AT1236" t="str">
        <f t="shared" si="223"/>
        <v>NetJ15_E30</v>
      </c>
      <c r="AU1236" t="str">
        <f t="shared" si="224"/>
        <v>--</v>
      </c>
    </row>
    <row r="1237" spans="1:47" x14ac:dyDescent="0.25">
      <c r="A1237" t="str">
        <f t="shared" si="219"/>
        <v>J15-E31</v>
      </c>
      <c r="B1237" t="str">
        <f t="shared" si="220"/>
        <v>NetJ15_E31</v>
      </c>
      <c r="C1237" t="str">
        <f t="shared" si="221"/>
        <v>J15-NetJ15_E31</v>
      </c>
      <c r="D1237" t="str">
        <f t="shared" si="222"/>
        <v>J15-E31</v>
      </c>
      <c r="E1237" t="s">
        <v>4553</v>
      </c>
      <c r="F1237" t="s">
        <v>4649</v>
      </c>
      <c r="G1237" t="s">
        <v>4650</v>
      </c>
      <c r="AT1237" t="str">
        <f t="shared" si="223"/>
        <v>NetJ15_E31</v>
      </c>
      <c r="AU1237" t="str">
        <f t="shared" si="224"/>
        <v>--</v>
      </c>
    </row>
    <row r="1238" spans="1:47" x14ac:dyDescent="0.25">
      <c r="A1238" t="str">
        <f t="shared" si="219"/>
        <v>J15-E33</v>
      </c>
      <c r="B1238" t="str">
        <f t="shared" si="220"/>
        <v>NetJ15_E33</v>
      </c>
      <c r="C1238" t="str">
        <f t="shared" si="221"/>
        <v>J15-NetJ15_E33</v>
      </c>
      <c r="D1238" t="str">
        <f t="shared" si="222"/>
        <v>J15-E33</v>
      </c>
      <c r="E1238" t="s">
        <v>4553</v>
      </c>
      <c r="F1238" t="s">
        <v>4651</v>
      </c>
      <c r="G1238" t="s">
        <v>4652</v>
      </c>
      <c r="AT1238" t="str">
        <f t="shared" si="223"/>
        <v>NetJ15_E33</v>
      </c>
      <c r="AU1238" t="str">
        <f t="shared" si="224"/>
        <v>--</v>
      </c>
    </row>
    <row r="1239" spans="1:47" x14ac:dyDescent="0.25">
      <c r="A1239" t="str">
        <f t="shared" si="219"/>
        <v>J15-E34</v>
      </c>
      <c r="B1239" t="str">
        <f t="shared" si="220"/>
        <v>NetJ15_E34</v>
      </c>
      <c r="C1239" t="str">
        <f t="shared" si="221"/>
        <v>J15-NetJ15_E34</v>
      </c>
      <c r="D1239" t="str">
        <f t="shared" si="222"/>
        <v>J15-E34</v>
      </c>
      <c r="E1239" t="s">
        <v>4553</v>
      </c>
      <c r="F1239" t="s">
        <v>4653</v>
      </c>
      <c r="G1239" t="s">
        <v>4654</v>
      </c>
      <c r="AT1239" t="str">
        <f t="shared" si="223"/>
        <v>NetJ15_E34</v>
      </c>
      <c r="AU1239" t="str">
        <f t="shared" si="224"/>
        <v>--</v>
      </c>
    </row>
    <row r="1240" spans="1:47" x14ac:dyDescent="0.25">
      <c r="A1240" t="str">
        <f t="shared" si="219"/>
        <v>J15-E36</v>
      </c>
      <c r="B1240" t="str">
        <f t="shared" si="220"/>
        <v>NetJ15_E36</v>
      </c>
      <c r="C1240" t="str">
        <f t="shared" si="221"/>
        <v>J15-NetJ15_E36</v>
      </c>
      <c r="D1240" t="str">
        <f t="shared" si="222"/>
        <v>J15-E36</v>
      </c>
      <c r="E1240" t="s">
        <v>4553</v>
      </c>
      <c r="F1240" t="s">
        <v>4655</v>
      </c>
      <c r="G1240" t="s">
        <v>4656</v>
      </c>
      <c r="AT1240" t="str">
        <f t="shared" si="223"/>
        <v>NetJ15_E36</v>
      </c>
      <c r="AU1240" t="str">
        <f t="shared" si="224"/>
        <v>--</v>
      </c>
    </row>
    <row r="1241" spans="1:47" x14ac:dyDescent="0.25">
      <c r="A1241" t="str">
        <f t="shared" si="219"/>
        <v>J15-E37</v>
      </c>
      <c r="B1241" t="str">
        <f t="shared" si="220"/>
        <v>NetJ15_E37</v>
      </c>
      <c r="C1241" t="str">
        <f t="shared" si="221"/>
        <v>J15-NetJ15_E37</v>
      </c>
      <c r="D1241" t="str">
        <f t="shared" si="222"/>
        <v>J15-E37</v>
      </c>
      <c r="E1241" t="s">
        <v>4553</v>
      </c>
      <c r="F1241" t="s">
        <v>4657</v>
      </c>
      <c r="G1241" t="s">
        <v>4658</v>
      </c>
      <c r="AT1241" t="str">
        <f t="shared" si="223"/>
        <v>NetJ15_E37</v>
      </c>
      <c r="AU1241" t="str">
        <f t="shared" si="224"/>
        <v>--</v>
      </c>
    </row>
    <row r="1242" spans="1:47" x14ac:dyDescent="0.25">
      <c r="A1242" t="str">
        <f t="shared" si="219"/>
        <v>J15-F4</v>
      </c>
      <c r="B1242" t="str">
        <f t="shared" si="220"/>
        <v>HA00_P</v>
      </c>
      <c r="C1242" t="str">
        <f t="shared" si="221"/>
        <v>J15-HA00_P</v>
      </c>
      <c r="D1242" t="str">
        <f t="shared" si="222"/>
        <v>J15-F4</v>
      </c>
      <c r="E1242" t="s">
        <v>4553</v>
      </c>
      <c r="F1242" t="s">
        <v>2072</v>
      </c>
      <c r="G1242" t="s">
        <v>4065</v>
      </c>
      <c r="AT1242" t="str">
        <f t="shared" si="223"/>
        <v>HA00_P</v>
      </c>
      <c r="AU1242" t="str">
        <f t="shared" si="224"/>
        <v>--</v>
      </c>
    </row>
    <row r="1243" spans="1:47" x14ac:dyDescent="0.25">
      <c r="A1243" t="str">
        <f t="shared" si="219"/>
        <v>J15-F5</v>
      </c>
      <c r="B1243" t="str">
        <f t="shared" si="220"/>
        <v>HA00_N</v>
      </c>
      <c r="C1243" t="str">
        <f t="shared" si="221"/>
        <v>J15-HA00_N</v>
      </c>
      <c r="D1243" t="str">
        <f t="shared" si="222"/>
        <v>J15-F5</v>
      </c>
      <c r="E1243" t="s">
        <v>4553</v>
      </c>
      <c r="F1243" t="s">
        <v>3040</v>
      </c>
      <c r="G1243" t="s">
        <v>4064</v>
      </c>
      <c r="AT1243" t="str">
        <f t="shared" si="223"/>
        <v>HA00_N</v>
      </c>
      <c r="AU1243" t="str">
        <f t="shared" si="224"/>
        <v>--</v>
      </c>
    </row>
    <row r="1244" spans="1:47" x14ac:dyDescent="0.25">
      <c r="A1244" t="str">
        <f t="shared" si="219"/>
        <v>J15-F7</v>
      </c>
      <c r="B1244" t="str">
        <f t="shared" si="220"/>
        <v>HA04_P</v>
      </c>
      <c r="C1244" t="str">
        <f t="shared" si="221"/>
        <v>J15-HA04_P</v>
      </c>
      <c r="D1244" t="str">
        <f t="shared" si="222"/>
        <v>J15-F7</v>
      </c>
      <c r="E1244" t="s">
        <v>4553</v>
      </c>
      <c r="F1244" t="s">
        <v>4659</v>
      </c>
      <c r="G1244" t="s">
        <v>4073</v>
      </c>
      <c r="AT1244" t="str">
        <f t="shared" si="223"/>
        <v>HA04_P</v>
      </c>
      <c r="AU1244" t="str">
        <f t="shared" si="224"/>
        <v>--</v>
      </c>
    </row>
    <row r="1245" spans="1:47" x14ac:dyDescent="0.25">
      <c r="A1245" t="str">
        <f t="shared" si="219"/>
        <v>J15-F8</v>
      </c>
      <c r="B1245" t="str">
        <f t="shared" si="220"/>
        <v>HA04_N</v>
      </c>
      <c r="C1245" t="str">
        <f t="shared" si="221"/>
        <v>J15-HA04_N</v>
      </c>
      <c r="D1245" t="str">
        <f t="shared" si="222"/>
        <v>J15-F8</v>
      </c>
      <c r="E1245" t="s">
        <v>4553</v>
      </c>
      <c r="F1245" t="s">
        <v>2073</v>
      </c>
      <c r="G1245" t="s">
        <v>4072</v>
      </c>
      <c r="AT1245" t="str">
        <f t="shared" si="223"/>
        <v>HA04_N</v>
      </c>
      <c r="AU1245" t="str">
        <f t="shared" si="224"/>
        <v>--</v>
      </c>
    </row>
    <row r="1246" spans="1:47" x14ac:dyDescent="0.25">
      <c r="A1246" t="str">
        <f t="shared" si="219"/>
        <v>J15-F10</v>
      </c>
      <c r="B1246" t="str">
        <f t="shared" si="220"/>
        <v>NetJ15_F10</v>
      </c>
      <c r="C1246" t="str">
        <f t="shared" si="221"/>
        <v>J15-NetJ15_F10</v>
      </c>
      <c r="D1246" t="str">
        <f t="shared" si="222"/>
        <v>J15-F10</v>
      </c>
      <c r="E1246" t="s">
        <v>4553</v>
      </c>
      <c r="F1246" t="s">
        <v>3042</v>
      </c>
      <c r="G1246" t="s">
        <v>4660</v>
      </c>
      <c r="AT1246" t="str">
        <f t="shared" si="223"/>
        <v>NetJ15_F10</v>
      </c>
      <c r="AU1246" t="str">
        <f t="shared" si="224"/>
        <v>--</v>
      </c>
    </row>
    <row r="1247" spans="1:47" x14ac:dyDescent="0.25">
      <c r="A1247" t="str">
        <f t="shared" si="219"/>
        <v>J15-F11</v>
      </c>
      <c r="B1247" t="str">
        <f t="shared" si="220"/>
        <v>NetJ15_F11</v>
      </c>
      <c r="C1247" t="str">
        <f t="shared" si="221"/>
        <v>J15-NetJ15_F11</v>
      </c>
      <c r="D1247" t="str">
        <f t="shared" si="222"/>
        <v>J15-F11</v>
      </c>
      <c r="E1247" t="s">
        <v>4553</v>
      </c>
      <c r="F1247" t="s">
        <v>3043</v>
      </c>
      <c r="G1247" t="s">
        <v>4661</v>
      </c>
      <c r="AT1247" t="str">
        <f t="shared" si="223"/>
        <v>NetJ15_F11</v>
      </c>
      <c r="AU1247" t="str">
        <f t="shared" si="224"/>
        <v>--</v>
      </c>
    </row>
    <row r="1248" spans="1:47" x14ac:dyDescent="0.25">
      <c r="A1248" t="str">
        <f t="shared" si="219"/>
        <v>J15-F13</v>
      </c>
      <c r="B1248" t="str">
        <f t="shared" si="220"/>
        <v>NetJ15_F13</v>
      </c>
      <c r="C1248" t="str">
        <f t="shared" si="221"/>
        <v>J15-NetJ15_F13</v>
      </c>
      <c r="D1248" t="str">
        <f t="shared" si="222"/>
        <v>J15-F13</v>
      </c>
      <c r="E1248" t="s">
        <v>4553</v>
      </c>
      <c r="F1248" t="s">
        <v>4662</v>
      </c>
      <c r="G1248" t="s">
        <v>4663</v>
      </c>
      <c r="AT1248" t="str">
        <f t="shared" si="223"/>
        <v>NetJ15_F13</v>
      </c>
      <c r="AU1248" t="str">
        <f t="shared" si="224"/>
        <v>--</v>
      </c>
    </row>
    <row r="1249" spans="1:47" x14ac:dyDescent="0.25">
      <c r="A1249" t="str">
        <f t="shared" si="219"/>
        <v>J15-F14</v>
      </c>
      <c r="B1249" t="str">
        <f t="shared" si="220"/>
        <v>NetJ15_F14</v>
      </c>
      <c r="C1249" t="str">
        <f t="shared" si="221"/>
        <v>J15-NetJ15_F14</v>
      </c>
      <c r="D1249" t="str">
        <f t="shared" si="222"/>
        <v>J15-F14</v>
      </c>
      <c r="E1249" t="s">
        <v>4553</v>
      </c>
      <c r="F1249" t="s">
        <v>4664</v>
      </c>
      <c r="G1249" t="s">
        <v>4665</v>
      </c>
      <c r="AT1249" t="str">
        <f t="shared" si="223"/>
        <v>NetJ15_F14</v>
      </c>
      <c r="AU1249" t="str">
        <f t="shared" si="224"/>
        <v>--</v>
      </c>
    </row>
    <row r="1250" spans="1:47" x14ac:dyDescent="0.25">
      <c r="A1250" t="str">
        <f t="shared" si="219"/>
        <v>J15-F16</v>
      </c>
      <c r="B1250" t="str">
        <f t="shared" si="220"/>
        <v>NetJ15_F16</v>
      </c>
      <c r="C1250" t="str">
        <f t="shared" si="221"/>
        <v>J15-NetJ15_F16</v>
      </c>
      <c r="D1250" t="str">
        <f t="shared" si="222"/>
        <v>J15-F16</v>
      </c>
      <c r="E1250" t="s">
        <v>4553</v>
      </c>
      <c r="F1250" t="s">
        <v>4666</v>
      </c>
      <c r="G1250" t="s">
        <v>4667</v>
      </c>
      <c r="AT1250" t="str">
        <f t="shared" si="223"/>
        <v>NetJ15_F16</v>
      </c>
      <c r="AU1250" t="str">
        <f t="shared" si="224"/>
        <v>--</v>
      </c>
    </row>
    <row r="1251" spans="1:47" x14ac:dyDescent="0.25">
      <c r="A1251" t="str">
        <f t="shared" si="219"/>
        <v>J15-F17</v>
      </c>
      <c r="B1251" t="str">
        <f t="shared" si="220"/>
        <v>NetJ15_F17</v>
      </c>
      <c r="C1251" t="str">
        <f t="shared" si="221"/>
        <v>J15-NetJ15_F17</v>
      </c>
      <c r="D1251" t="str">
        <f t="shared" si="222"/>
        <v>J15-F17</v>
      </c>
      <c r="E1251" t="s">
        <v>4553</v>
      </c>
      <c r="F1251" t="s">
        <v>4668</v>
      </c>
      <c r="G1251" t="s">
        <v>4669</v>
      </c>
      <c r="AT1251" t="str">
        <f t="shared" si="223"/>
        <v>NetJ15_F17</v>
      </c>
      <c r="AU1251" t="str">
        <f t="shared" si="224"/>
        <v>--</v>
      </c>
    </row>
    <row r="1252" spans="1:47" x14ac:dyDescent="0.25">
      <c r="A1252" t="str">
        <f t="shared" si="219"/>
        <v>J15-F19</v>
      </c>
      <c r="B1252" t="str">
        <f t="shared" si="220"/>
        <v>NetJ15_F19</v>
      </c>
      <c r="C1252" t="str">
        <f t="shared" si="221"/>
        <v>J15-NetJ15_F19</v>
      </c>
      <c r="D1252" t="str">
        <f t="shared" si="222"/>
        <v>J15-F19</v>
      </c>
      <c r="E1252" t="s">
        <v>4553</v>
      </c>
      <c r="F1252" t="s">
        <v>4670</v>
      </c>
      <c r="G1252" t="s">
        <v>4671</v>
      </c>
      <c r="AT1252" t="str">
        <f t="shared" si="223"/>
        <v>NetJ15_F19</v>
      </c>
      <c r="AU1252" t="str">
        <f t="shared" si="224"/>
        <v>--</v>
      </c>
    </row>
    <row r="1253" spans="1:47" x14ac:dyDescent="0.25">
      <c r="A1253" t="str">
        <f t="shared" si="219"/>
        <v>J15-F20</v>
      </c>
      <c r="B1253" t="str">
        <f t="shared" si="220"/>
        <v>NetJ15_F20</v>
      </c>
      <c r="C1253" t="str">
        <f t="shared" si="221"/>
        <v>J15-NetJ15_F20</v>
      </c>
      <c r="D1253" t="str">
        <f t="shared" si="222"/>
        <v>J15-F20</v>
      </c>
      <c r="E1253" t="s">
        <v>4553</v>
      </c>
      <c r="F1253" t="s">
        <v>4672</v>
      </c>
      <c r="G1253" t="s">
        <v>4673</v>
      </c>
      <c r="AT1253" t="str">
        <f t="shared" si="223"/>
        <v>NetJ15_F20</v>
      </c>
      <c r="AU1253" t="str">
        <f t="shared" si="224"/>
        <v>--</v>
      </c>
    </row>
    <row r="1254" spans="1:47" x14ac:dyDescent="0.25">
      <c r="A1254" t="str">
        <f t="shared" si="219"/>
        <v>J15-F22</v>
      </c>
      <c r="B1254" t="str">
        <f t="shared" si="220"/>
        <v>NetJ15_F22</v>
      </c>
      <c r="C1254" t="str">
        <f t="shared" si="221"/>
        <v>J15-NetJ15_F22</v>
      </c>
      <c r="D1254" t="str">
        <f t="shared" si="222"/>
        <v>J15-F22</v>
      </c>
      <c r="E1254" t="s">
        <v>4553</v>
      </c>
      <c r="F1254" t="s">
        <v>4674</v>
      </c>
      <c r="G1254" t="s">
        <v>4675</v>
      </c>
      <c r="AT1254" t="str">
        <f t="shared" si="223"/>
        <v>NetJ15_F22</v>
      </c>
      <c r="AU1254" t="str">
        <f t="shared" si="224"/>
        <v>--</v>
      </c>
    </row>
    <row r="1255" spans="1:47" x14ac:dyDescent="0.25">
      <c r="A1255" t="str">
        <f t="shared" si="219"/>
        <v>J15-F23</v>
      </c>
      <c r="B1255" t="str">
        <f t="shared" si="220"/>
        <v>NetJ15_F23</v>
      </c>
      <c r="C1255" t="str">
        <f t="shared" si="221"/>
        <v>J15-NetJ15_F23</v>
      </c>
      <c r="D1255" t="str">
        <f t="shared" si="222"/>
        <v>J15-F23</v>
      </c>
      <c r="E1255" t="s">
        <v>4553</v>
      </c>
      <c r="F1255" t="s">
        <v>4676</v>
      </c>
      <c r="G1255" t="s">
        <v>4677</v>
      </c>
      <c r="AT1255" t="str">
        <f t="shared" si="223"/>
        <v>NetJ15_F23</v>
      </c>
      <c r="AU1255" t="str">
        <f t="shared" si="224"/>
        <v>--</v>
      </c>
    </row>
    <row r="1256" spans="1:47" x14ac:dyDescent="0.25">
      <c r="A1256" t="str">
        <f t="shared" si="219"/>
        <v>J15-F25</v>
      </c>
      <c r="B1256" t="str">
        <f t="shared" si="220"/>
        <v>NetJ15_F25</v>
      </c>
      <c r="C1256" t="str">
        <f t="shared" si="221"/>
        <v>J15-NetJ15_F25</v>
      </c>
      <c r="D1256" t="str">
        <f t="shared" si="222"/>
        <v>J15-F25</v>
      </c>
      <c r="E1256" t="s">
        <v>4553</v>
      </c>
      <c r="F1256" t="s">
        <v>4678</v>
      </c>
      <c r="G1256" t="s">
        <v>4679</v>
      </c>
      <c r="AT1256" t="str">
        <f t="shared" si="223"/>
        <v>NetJ15_F25</v>
      </c>
      <c r="AU1256" t="str">
        <f t="shared" si="224"/>
        <v>--</v>
      </c>
    </row>
    <row r="1257" spans="1:47" x14ac:dyDescent="0.25">
      <c r="A1257" t="str">
        <f t="shared" si="219"/>
        <v>J15-F26</v>
      </c>
      <c r="B1257" t="str">
        <f t="shared" si="220"/>
        <v>NetJ15_F26</v>
      </c>
      <c r="C1257" t="str">
        <f t="shared" si="221"/>
        <v>J15-NetJ15_F26</v>
      </c>
      <c r="D1257" t="str">
        <f t="shared" si="222"/>
        <v>J15-F26</v>
      </c>
      <c r="E1257" t="s">
        <v>4553</v>
      </c>
      <c r="F1257" t="s">
        <v>4680</v>
      </c>
      <c r="G1257" t="s">
        <v>4681</v>
      </c>
      <c r="AT1257" t="str">
        <f t="shared" si="223"/>
        <v>NetJ15_F26</v>
      </c>
      <c r="AU1257" t="str">
        <f t="shared" si="224"/>
        <v>--</v>
      </c>
    </row>
    <row r="1258" spans="1:47" x14ac:dyDescent="0.25">
      <c r="A1258" t="str">
        <f t="shared" si="219"/>
        <v>J15-F28</v>
      </c>
      <c r="B1258" t="str">
        <f t="shared" si="220"/>
        <v>NetJ15_F28</v>
      </c>
      <c r="C1258" t="str">
        <f t="shared" si="221"/>
        <v>J15-NetJ15_F28</v>
      </c>
      <c r="D1258" t="str">
        <f t="shared" si="222"/>
        <v>J15-F28</v>
      </c>
      <c r="E1258" t="s">
        <v>4553</v>
      </c>
      <c r="F1258" t="s">
        <v>4682</v>
      </c>
      <c r="G1258" t="s">
        <v>4683</v>
      </c>
      <c r="AT1258" t="str">
        <f t="shared" si="223"/>
        <v>NetJ15_F28</v>
      </c>
      <c r="AU1258" t="str">
        <f t="shared" si="224"/>
        <v>--</v>
      </c>
    </row>
    <row r="1259" spans="1:47" x14ac:dyDescent="0.25">
      <c r="A1259" t="str">
        <f t="shared" si="219"/>
        <v>J15-F29</v>
      </c>
      <c r="B1259" t="str">
        <f t="shared" si="220"/>
        <v>NetJ15_F29</v>
      </c>
      <c r="C1259" t="str">
        <f t="shared" si="221"/>
        <v>J15-NetJ15_F29</v>
      </c>
      <c r="D1259" t="str">
        <f t="shared" si="222"/>
        <v>J15-F29</v>
      </c>
      <c r="E1259" t="s">
        <v>4553</v>
      </c>
      <c r="F1259" t="s">
        <v>4684</v>
      </c>
      <c r="G1259" t="s">
        <v>4685</v>
      </c>
      <c r="AT1259" t="str">
        <f t="shared" si="223"/>
        <v>NetJ15_F29</v>
      </c>
      <c r="AU1259" t="str">
        <f t="shared" si="224"/>
        <v>--</v>
      </c>
    </row>
    <row r="1260" spans="1:47" x14ac:dyDescent="0.25">
      <c r="A1260" t="str">
        <f t="shared" si="219"/>
        <v>J15-F31</v>
      </c>
      <c r="B1260" t="str">
        <f t="shared" si="220"/>
        <v>NetJ15_F31</v>
      </c>
      <c r="C1260" t="str">
        <f t="shared" si="221"/>
        <v>J15-NetJ15_F31</v>
      </c>
      <c r="D1260" t="str">
        <f t="shared" si="222"/>
        <v>J15-F31</v>
      </c>
      <c r="E1260" t="s">
        <v>4553</v>
      </c>
      <c r="F1260" t="s">
        <v>4686</v>
      </c>
      <c r="G1260" t="s">
        <v>4687</v>
      </c>
      <c r="AT1260" t="str">
        <f t="shared" si="223"/>
        <v>NetJ15_F31</v>
      </c>
      <c r="AU1260" t="str">
        <f t="shared" si="224"/>
        <v>--</v>
      </c>
    </row>
    <row r="1261" spans="1:47" x14ac:dyDescent="0.25">
      <c r="A1261" t="str">
        <f t="shared" si="219"/>
        <v>J15-F32</v>
      </c>
      <c r="B1261" t="str">
        <f t="shared" si="220"/>
        <v>NetJ15_F32</v>
      </c>
      <c r="C1261" t="str">
        <f t="shared" si="221"/>
        <v>J15-NetJ15_F32</v>
      </c>
      <c r="D1261" t="str">
        <f t="shared" si="222"/>
        <v>J15-F32</v>
      </c>
      <c r="E1261" t="s">
        <v>4553</v>
      </c>
      <c r="F1261" t="s">
        <v>4688</v>
      </c>
      <c r="G1261" t="s">
        <v>4689</v>
      </c>
      <c r="AT1261" t="str">
        <f t="shared" si="223"/>
        <v>NetJ15_F32</v>
      </c>
      <c r="AU1261" t="str">
        <f t="shared" si="224"/>
        <v>--</v>
      </c>
    </row>
    <row r="1262" spans="1:47" x14ac:dyDescent="0.25">
      <c r="A1262" t="str">
        <f t="shared" si="219"/>
        <v>J15-F34</v>
      </c>
      <c r="B1262" t="str">
        <f t="shared" si="220"/>
        <v>NetJ15_F34</v>
      </c>
      <c r="C1262" t="str">
        <f t="shared" si="221"/>
        <v>J15-NetJ15_F34</v>
      </c>
      <c r="D1262" t="str">
        <f t="shared" si="222"/>
        <v>J15-F34</v>
      </c>
      <c r="E1262" t="s">
        <v>4553</v>
      </c>
      <c r="F1262" t="s">
        <v>1495</v>
      </c>
      <c r="G1262" t="s">
        <v>4690</v>
      </c>
      <c r="AT1262" t="str">
        <f t="shared" si="223"/>
        <v>NetJ15_F34</v>
      </c>
      <c r="AU1262" t="str">
        <f t="shared" si="224"/>
        <v>--</v>
      </c>
    </row>
    <row r="1263" spans="1:47" x14ac:dyDescent="0.25">
      <c r="A1263" t="str">
        <f t="shared" si="219"/>
        <v>J15-F35</v>
      </c>
      <c r="B1263" t="str">
        <f t="shared" si="220"/>
        <v>NetJ15_F35</v>
      </c>
      <c r="C1263" t="str">
        <f t="shared" si="221"/>
        <v>J15-NetJ15_F35</v>
      </c>
      <c r="D1263" t="str">
        <f t="shared" si="222"/>
        <v>J15-F35</v>
      </c>
      <c r="E1263" t="s">
        <v>4553</v>
      </c>
      <c r="F1263" t="s">
        <v>4691</v>
      </c>
      <c r="G1263" t="s">
        <v>4692</v>
      </c>
      <c r="AT1263" t="str">
        <f t="shared" si="223"/>
        <v>NetJ15_F35</v>
      </c>
      <c r="AU1263" t="str">
        <f t="shared" si="224"/>
        <v>--</v>
      </c>
    </row>
    <row r="1264" spans="1:47" x14ac:dyDescent="0.25">
      <c r="A1264" t="str">
        <f t="shared" si="219"/>
        <v>J15-F37</v>
      </c>
      <c r="B1264" t="str">
        <f t="shared" si="220"/>
        <v>NetJ15_F37</v>
      </c>
      <c r="C1264" t="str">
        <f t="shared" si="221"/>
        <v>J15-NetJ15_F37</v>
      </c>
      <c r="D1264" t="str">
        <f t="shared" si="222"/>
        <v>J15-F37</v>
      </c>
      <c r="E1264" t="s">
        <v>4553</v>
      </c>
      <c r="F1264" t="s">
        <v>1497</v>
      </c>
      <c r="G1264" t="s">
        <v>4693</v>
      </c>
      <c r="AT1264" t="str">
        <f t="shared" si="223"/>
        <v>NetJ15_F37</v>
      </c>
      <c r="AU1264" t="str">
        <f t="shared" si="224"/>
        <v>--</v>
      </c>
    </row>
    <row r="1265" spans="1:47" x14ac:dyDescent="0.25">
      <c r="A1265" t="str">
        <f t="shared" si="219"/>
        <v>J15-F38</v>
      </c>
      <c r="B1265" t="str">
        <f t="shared" si="220"/>
        <v>NetJ15_F38</v>
      </c>
      <c r="C1265" t="str">
        <f t="shared" si="221"/>
        <v>J15-NetJ15_F38</v>
      </c>
      <c r="D1265" t="str">
        <f t="shared" si="222"/>
        <v>J15-F38</v>
      </c>
      <c r="E1265" t="s">
        <v>4553</v>
      </c>
      <c r="F1265" t="s">
        <v>4694</v>
      </c>
      <c r="G1265" t="s">
        <v>4695</v>
      </c>
      <c r="AT1265" t="str">
        <f t="shared" si="223"/>
        <v>NetJ15_F38</v>
      </c>
      <c r="AU1265" t="str">
        <f t="shared" si="224"/>
        <v>--</v>
      </c>
    </row>
    <row r="1266" spans="1:47" x14ac:dyDescent="0.25">
      <c r="A1266" t="str">
        <f t="shared" si="219"/>
        <v>J15-G6</v>
      </c>
      <c r="B1266" t="str">
        <f t="shared" si="220"/>
        <v>LA00_P</v>
      </c>
      <c r="C1266" t="str">
        <f t="shared" si="221"/>
        <v>J15-LA00_P</v>
      </c>
      <c r="D1266" t="str">
        <f t="shared" si="222"/>
        <v>J15-G6</v>
      </c>
      <c r="E1266" t="s">
        <v>4553</v>
      </c>
      <c r="F1266" t="s">
        <v>4696</v>
      </c>
      <c r="G1266" t="s">
        <v>4139</v>
      </c>
      <c r="AT1266" t="str">
        <f t="shared" si="223"/>
        <v>LA00_P</v>
      </c>
      <c r="AU1266" t="str">
        <f t="shared" si="224"/>
        <v>--</v>
      </c>
    </row>
    <row r="1267" spans="1:47" x14ac:dyDescent="0.25">
      <c r="A1267" t="str">
        <f t="shared" si="219"/>
        <v>J15-G7</v>
      </c>
      <c r="B1267" t="str">
        <f t="shared" si="220"/>
        <v>LA00_N</v>
      </c>
      <c r="C1267" t="str">
        <f t="shared" si="221"/>
        <v>J15-LA00_N</v>
      </c>
      <c r="D1267" t="str">
        <f t="shared" si="222"/>
        <v>J15-G7</v>
      </c>
      <c r="E1267" t="s">
        <v>4553</v>
      </c>
      <c r="F1267" t="s">
        <v>4697</v>
      </c>
      <c r="G1267" t="s">
        <v>4138</v>
      </c>
      <c r="AT1267" t="str">
        <f t="shared" si="223"/>
        <v>LA00_N</v>
      </c>
      <c r="AU1267" t="str">
        <f t="shared" si="224"/>
        <v>--</v>
      </c>
    </row>
    <row r="1268" spans="1:47" x14ac:dyDescent="0.25">
      <c r="A1268" t="str">
        <f t="shared" si="219"/>
        <v>J15-G9</v>
      </c>
      <c r="B1268" t="str">
        <f t="shared" si="220"/>
        <v>LA03_P</v>
      </c>
      <c r="C1268" t="str">
        <f t="shared" si="221"/>
        <v>J15-LA03_P</v>
      </c>
      <c r="D1268" t="str">
        <f t="shared" si="222"/>
        <v>J15-G9</v>
      </c>
      <c r="E1268" t="s">
        <v>4553</v>
      </c>
      <c r="F1268" t="s">
        <v>3049</v>
      </c>
      <c r="G1268" t="s">
        <v>4147</v>
      </c>
      <c r="AT1268" t="str">
        <f t="shared" si="223"/>
        <v>LA03_P</v>
      </c>
      <c r="AU1268" t="str">
        <f t="shared" si="224"/>
        <v>--</v>
      </c>
    </row>
    <row r="1269" spans="1:47" x14ac:dyDescent="0.25">
      <c r="A1269" t="str">
        <f t="shared" si="219"/>
        <v>J15-G10</v>
      </c>
      <c r="B1269" t="str">
        <f t="shared" si="220"/>
        <v>LA03_N</v>
      </c>
      <c r="C1269" t="str">
        <f t="shared" si="221"/>
        <v>J15-LA03_N</v>
      </c>
      <c r="D1269" t="str">
        <f t="shared" si="222"/>
        <v>J15-G10</v>
      </c>
      <c r="E1269" t="s">
        <v>4553</v>
      </c>
      <c r="F1269" t="s">
        <v>3050</v>
      </c>
      <c r="G1269" t="s">
        <v>4146</v>
      </c>
      <c r="AT1269" t="str">
        <f t="shared" si="223"/>
        <v>LA03_N</v>
      </c>
      <c r="AU1269" t="str">
        <f t="shared" si="224"/>
        <v>--</v>
      </c>
    </row>
    <row r="1270" spans="1:47" x14ac:dyDescent="0.25">
      <c r="A1270" t="str">
        <f t="shared" si="219"/>
        <v>J15-G12</v>
      </c>
      <c r="B1270" t="str">
        <f t="shared" si="220"/>
        <v>LA08_P</v>
      </c>
      <c r="C1270" t="str">
        <f t="shared" si="221"/>
        <v>J15-LA08_P</v>
      </c>
      <c r="D1270" t="str">
        <f t="shared" si="222"/>
        <v>J15-G12</v>
      </c>
      <c r="E1270" t="s">
        <v>4553</v>
      </c>
      <c r="F1270" t="s">
        <v>3053</v>
      </c>
      <c r="G1270" t="s">
        <v>4159</v>
      </c>
      <c r="AT1270" t="str">
        <f t="shared" si="223"/>
        <v>LA08_P</v>
      </c>
      <c r="AU1270" t="str">
        <f t="shared" si="224"/>
        <v>--</v>
      </c>
    </row>
    <row r="1271" spans="1:47" x14ac:dyDescent="0.25">
      <c r="A1271" t="str">
        <f t="shared" si="219"/>
        <v>J15-G13</v>
      </c>
      <c r="B1271" t="str">
        <f t="shared" si="220"/>
        <v>LA08_N</v>
      </c>
      <c r="C1271" t="str">
        <f t="shared" si="221"/>
        <v>J15-LA08_N</v>
      </c>
      <c r="D1271" t="str">
        <f t="shared" si="222"/>
        <v>J15-G13</v>
      </c>
      <c r="E1271" t="s">
        <v>4553</v>
      </c>
      <c r="F1271" t="s">
        <v>4698</v>
      </c>
      <c r="G1271" t="s">
        <v>4157</v>
      </c>
      <c r="AT1271" t="str">
        <f t="shared" si="223"/>
        <v>LA08_N</v>
      </c>
      <c r="AU1271" t="str">
        <f t="shared" si="224"/>
        <v>--</v>
      </c>
    </row>
    <row r="1272" spans="1:47" x14ac:dyDescent="0.25">
      <c r="A1272" t="str">
        <f t="shared" si="219"/>
        <v>J15-G15</v>
      </c>
      <c r="B1272" t="str">
        <f t="shared" si="220"/>
        <v>LA12_P</v>
      </c>
      <c r="C1272" t="str">
        <f t="shared" si="221"/>
        <v>J15-LA12_P</v>
      </c>
      <c r="D1272" t="str">
        <f t="shared" si="222"/>
        <v>J15-G15</v>
      </c>
      <c r="E1272" t="s">
        <v>4553</v>
      </c>
      <c r="F1272" t="s">
        <v>4699</v>
      </c>
      <c r="G1272" t="s">
        <v>4170</v>
      </c>
      <c r="AT1272" t="str">
        <f t="shared" si="223"/>
        <v>LA12_P</v>
      </c>
      <c r="AU1272" t="str">
        <f t="shared" si="224"/>
        <v>--</v>
      </c>
    </row>
    <row r="1273" spans="1:47" x14ac:dyDescent="0.25">
      <c r="A1273" t="str">
        <f t="shared" si="219"/>
        <v>J15-G16</v>
      </c>
      <c r="B1273" t="str">
        <f t="shared" si="220"/>
        <v>LA12_N</v>
      </c>
      <c r="C1273" t="str">
        <f t="shared" si="221"/>
        <v>J15-LA12_N</v>
      </c>
      <c r="D1273" t="str">
        <f t="shared" si="222"/>
        <v>J15-G16</v>
      </c>
      <c r="E1273" t="s">
        <v>4553</v>
      </c>
      <c r="F1273" t="s">
        <v>4700</v>
      </c>
      <c r="G1273" t="s">
        <v>4169</v>
      </c>
      <c r="AT1273" t="str">
        <f t="shared" si="223"/>
        <v>LA12_N</v>
      </c>
      <c r="AU1273" t="str">
        <f t="shared" si="224"/>
        <v>--</v>
      </c>
    </row>
    <row r="1274" spans="1:47" x14ac:dyDescent="0.25">
      <c r="A1274" t="str">
        <f t="shared" si="219"/>
        <v>J15-G18</v>
      </c>
      <c r="B1274" t="str">
        <f t="shared" si="220"/>
        <v>LA16_P</v>
      </c>
      <c r="C1274" t="str">
        <f t="shared" si="221"/>
        <v>J15-LA16_P</v>
      </c>
      <c r="D1274" t="str">
        <f t="shared" si="222"/>
        <v>J15-G18</v>
      </c>
      <c r="E1274" t="s">
        <v>4553</v>
      </c>
      <c r="F1274" t="s">
        <v>4701</v>
      </c>
      <c r="G1274" t="s">
        <v>4178</v>
      </c>
      <c r="AT1274" t="str">
        <f t="shared" si="223"/>
        <v>LA16_P</v>
      </c>
      <c r="AU1274" t="str">
        <f t="shared" si="224"/>
        <v>--</v>
      </c>
    </row>
    <row r="1275" spans="1:47" x14ac:dyDescent="0.25">
      <c r="A1275" t="str">
        <f t="shared" si="219"/>
        <v>J15-G19</v>
      </c>
      <c r="B1275" t="str">
        <f t="shared" si="220"/>
        <v>LA16_N</v>
      </c>
      <c r="C1275" t="str">
        <f t="shared" si="221"/>
        <v>J15-LA16_N</v>
      </c>
      <c r="D1275" t="str">
        <f t="shared" si="222"/>
        <v>J15-G19</v>
      </c>
      <c r="E1275" t="s">
        <v>4553</v>
      </c>
      <c r="F1275" t="s">
        <v>4702</v>
      </c>
      <c r="G1275" t="s">
        <v>4177</v>
      </c>
      <c r="AT1275" t="str">
        <f t="shared" si="223"/>
        <v>LA16_N</v>
      </c>
      <c r="AU1275" t="str">
        <f t="shared" si="224"/>
        <v>--</v>
      </c>
    </row>
    <row r="1276" spans="1:47" x14ac:dyDescent="0.25">
      <c r="A1276" t="str">
        <f t="shared" si="219"/>
        <v>J15-G21</v>
      </c>
      <c r="B1276" t="str">
        <f t="shared" si="220"/>
        <v>LA20_P</v>
      </c>
      <c r="C1276" t="str">
        <f t="shared" si="221"/>
        <v>J15-LA20_P</v>
      </c>
      <c r="D1276" t="str">
        <f t="shared" si="222"/>
        <v>J15-G21</v>
      </c>
      <c r="E1276" t="s">
        <v>4553</v>
      </c>
      <c r="F1276" t="s">
        <v>4703</v>
      </c>
      <c r="G1276" t="s">
        <v>4186</v>
      </c>
      <c r="AT1276" t="str">
        <f t="shared" si="223"/>
        <v>LA20_P</v>
      </c>
      <c r="AU1276" t="str">
        <f t="shared" si="224"/>
        <v>--</v>
      </c>
    </row>
    <row r="1277" spans="1:47" x14ac:dyDescent="0.25">
      <c r="A1277" t="str">
        <f t="shared" si="219"/>
        <v>J15-G22</v>
      </c>
      <c r="B1277" t="str">
        <f t="shared" si="220"/>
        <v>LA20_N</v>
      </c>
      <c r="C1277" t="str">
        <f t="shared" si="221"/>
        <v>J15-LA20_N</v>
      </c>
      <c r="D1277" t="str">
        <f t="shared" si="222"/>
        <v>J15-G22</v>
      </c>
      <c r="E1277" t="s">
        <v>4553</v>
      </c>
      <c r="F1277" t="s">
        <v>4704</v>
      </c>
      <c r="G1277" t="s">
        <v>4185</v>
      </c>
      <c r="AT1277" t="str">
        <f t="shared" si="223"/>
        <v>LA20_N</v>
      </c>
      <c r="AU1277" t="str">
        <f t="shared" si="224"/>
        <v>--</v>
      </c>
    </row>
    <row r="1278" spans="1:47" x14ac:dyDescent="0.25">
      <c r="A1278" t="str">
        <f t="shared" si="219"/>
        <v>J15-G24</v>
      </c>
      <c r="B1278" t="str">
        <f t="shared" si="220"/>
        <v>LA22_P</v>
      </c>
      <c r="C1278" t="str">
        <f t="shared" si="221"/>
        <v>J15-LA22_P</v>
      </c>
      <c r="D1278" t="str">
        <f t="shared" si="222"/>
        <v>J15-G24</v>
      </c>
      <c r="E1278" t="s">
        <v>4553</v>
      </c>
      <c r="F1278" t="s">
        <v>4705</v>
      </c>
      <c r="G1278" t="s">
        <v>4194</v>
      </c>
      <c r="AT1278" t="str">
        <f t="shared" si="223"/>
        <v>LA22_P</v>
      </c>
      <c r="AU1278" t="str">
        <f t="shared" si="224"/>
        <v>--</v>
      </c>
    </row>
    <row r="1279" spans="1:47" x14ac:dyDescent="0.25">
      <c r="A1279" t="str">
        <f t="shared" si="219"/>
        <v>J15-G25</v>
      </c>
      <c r="B1279" t="str">
        <f t="shared" si="220"/>
        <v>LA22_N</v>
      </c>
      <c r="C1279" t="str">
        <f t="shared" si="221"/>
        <v>J15-LA22_N</v>
      </c>
      <c r="D1279" t="str">
        <f t="shared" si="222"/>
        <v>J15-G25</v>
      </c>
      <c r="E1279" t="s">
        <v>4553</v>
      </c>
      <c r="F1279" t="s">
        <v>4706</v>
      </c>
      <c r="G1279" t="s">
        <v>4192</v>
      </c>
      <c r="AT1279" t="str">
        <f t="shared" si="223"/>
        <v>LA22_N</v>
      </c>
      <c r="AU1279" t="str">
        <f t="shared" si="224"/>
        <v>--</v>
      </c>
    </row>
    <row r="1280" spans="1:47" x14ac:dyDescent="0.25">
      <c r="A1280" t="str">
        <f t="shared" si="219"/>
        <v>J15-G27</v>
      </c>
      <c r="B1280" t="str">
        <f t="shared" si="220"/>
        <v>LA25_P</v>
      </c>
      <c r="C1280" t="str">
        <f t="shared" si="221"/>
        <v>J15-LA25_P</v>
      </c>
      <c r="D1280" t="str">
        <f t="shared" si="222"/>
        <v>J15-G27</v>
      </c>
      <c r="E1280" t="s">
        <v>4553</v>
      </c>
      <c r="F1280" t="s">
        <v>4707</v>
      </c>
      <c r="G1280" t="s">
        <v>4198</v>
      </c>
      <c r="AT1280" t="str">
        <f t="shared" si="223"/>
        <v>LA25_P</v>
      </c>
      <c r="AU1280" t="str">
        <f t="shared" si="224"/>
        <v>--</v>
      </c>
    </row>
    <row r="1281" spans="1:47" x14ac:dyDescent="0.25">
      <c r="A1281" t="str">
        <f t="shared" si="219"/>
        <v>J15-G28</v>
      </c>
      <c r="B1281" t="str">
        <f t="shared" si="220"/>
        <v>LA25_N</v>
      </c>
      <c r="C1281" t="str">
        <f t="shared" si="221"/>
        <v>J15-LA25_N</v>
      </c>
      <c r="D1281" t="str">
        <f t="shared" si="222"/>
        <v>J15-G28</v>
      </c>
      <c r="E1281" t="s">
        <v>4553</v>
      </c>
      <c r="F1281" t="s">
        <v>4708</v>
      </c>
      <c r="G1281" t="s">
        <v>4197</v>
      </c>
      <c r="AT1281" t="str">
        <f t="shared" si="223"/>
        <v>LA25_N</v>
      </c>
      <c r="AU1281" t="str">
        <f t="shared" si="224"/>
        <v>--</v>
      </c>
    </row>
    <row r="1282" spans="1:47" x14ac:dyDescent="0.25">
      <c r="A1282" t="str">
        <f t="shared" si="219"/>
        <v>J15-G30</v>
      </c>
      <c r="B1282" t="str">
        <f t="shared" si="220"/>
        <v>LA29_P</v>
      </c>
      <c r="C1282" t="str">
        <f t="shared" si="221"/>
        <v>J15-LA29_P</v>
      </c>
      <c r="D1282" t="str">
        <f t="shared" si="222"/>
        <v>J15-G30</v>
      </c>
      <c r="E1282" t="s">
        <v>4553</v>
      </c>
      <c r="F1282" t="s">
        <v>4709</v>
      </c>
      <c r="G1282" t="s">
        <v>4206</v>
      </c>
      <c r="AT1282" t="str">
        <f t="shared" si="223"/>
        <v>LA29_P</v>
      </c>
      <c r="AU1282" t="str">
        <f t="shared" si="224"/>
        <v>--</v>
      </c>
    </row>
    <row r="1283" spans="1:47" x14ac:dyDescent="0.25">
      <c r="A1283" t="str">
        <f t="shared" si="219"/>
        <v>J15-G31</v>
      </c>
      <c r="B1283" t="str">
        <f t="shared" si="220"/>
        <v>LA29_N</v>
      </c>
      <c r="C1283" t="str">
        <f t="shared" si="221"/>
        <v>J15-LA29_N</v>
      </c>
      <c r="D1283" t="str">
        <f t="shared" si="222"/>
        <v>J15-G31</v>
      </c>
      <c r="E1283" t="s">
        <v>4553</v>
      </c>
      <c r="F1283" t="s">
        <v>4710</v>
      </c>
      <c r="G1283" t="s">
        <v>4205</v>
      </c>
      <c r="AT1283" t="str">
        <f t="shared" si="223"/>
        <v>LA29_N</v>
      </c>
      <c r="AU1283" t="str">
        <f t="shared" si="224"/>
        <v>--</v>
      </c>
    </row>
    <row r="1284" spans="1:47" x14ac:dyDescent="0.25">
      <c r="A1284" t="str">
        <f t="shared" si="219"/>
        <v>J15-G33</v>
      </c>
      <c r="B1284" t="str">
        <f t="shared" si="220"/>
        <v>LA31_P</v>
      </c>
      <c r="C1284" t="str">
        <f t="shared" si="221"/>
        <v>J15-LA31_P</v>
      </c>
      <c r="D1284" t="str">
        <f t="shared" si="222"/>
        <v>J15-G33</v>
      </c>
      <c r="E1284" t="s">
        <v>4553</v>
      </c>
      <c r="F1284" t="s">
        <v>4711</v>
      </c>
      <c r="G1284" t="s">
        <v>4210</v>
      </c>
      <c r="AT1284" t="str">
        <f t="shared" si="223"/>
        <v>LA31_P</v>
      </c>
      <c r="AU1284" t="str">
        <f t="shared" si="224"/>
        <v>--</v>
      </c>
    </row>
    <row r="1285" spans="1:47" x14ac:dyDescent="0.25">
      <c r="A1285" t="str">
        <f t="shared" si="219"/>
        <v>J15-G34</v>
      </c>
      <c r="B1285" t="str">
        <f t="shared" si="220"/>
        <v>LA31_N</v>
      </c>
      <c r="C1285" t="str">
        <f t="shared" si="221"/>
        <v>J15-LA31_N</v>
      </c>
      <c r="D1285" t="str">
        <f t="shared" si="222"/>
        <v>J15-G34</v>
      </c>
      <c r="E1285" t="s">
        <v>4553</v>
      </c>
      <c r="F1285" t="s">
        <v>4712</v>
      </c>
      <c r="G1285" t="s">
        <v>4209</v>
      </c>
      <c r="AT1285" t="str">
        <f t="shared" si="223"/>
        <v>LA31_N</v>
      </c>
      <c r="AU1285" t="str">
        <f t="shared" si="224"/>
        <v>--</v>
      </c>
    </row>
    <row r="1286" spans="1:47" x14ac:dyDescent="0.25">
      <c r="A1286" t="str">
        <f t="shared" ref="A1286:A1349" si="225">$E1286&amp;"-"&amp;$F1286</f>
        <v>J15-G36</v>
      </c>
      <c r="B1286" t="str">
        <f t="shared" ref="B1286:B1349" si="226">IF(OR(E1286=$A$2,E1286=$B$2,E1286=$C$2,E1286=$D$2),"--",G1286)</f>
        <v>LA33_P</v>
      </c>
      <c r="C1286" t="str">
        <f t="shared" ref="C1286:C1349" si="227">$E1286&amp;"-"&amp;$G1286</f>
        <v>J15-LA33_P</v>
      </c>
      <c r="D1286" t="str">
        <f t="shared" ref="D1286:D1349" si="228">A1286</f>
        <v>J15-G36</v>
      </c>
      <c r="E1286" t="s">
        <v>4553</v>
      </c>
      <c r="F1286" t="s">
        <v>4713</v>
      </c>
      <c r="G1286" t="s">
        <v>4212</v>
      </c>
      <c r="AT1286" t="str">
        <f t="shared" ref="AT1286:AT1349" si="229">IF(IF(COUNTIF($AO$6:$AQ$150,B1286)&gt;0,"---","--")="---",VLOOKUP(B1286,$AO$6:$AQ$150,3,0),B1286)</f>
        <v>LA33_P</v>
      </c>
      <c r="AU1286" t="str">
        <f t="shared" ref="AU1286:AU1349" si="230">IF(IF(COUNTIF($AO$6:$AQ$150,B1286)&gt;0,"---","--")="---",VLOOKUP(B1286,$AO$6:$AQ$150,2,0),"--")</f>
        <v>--</v>
      </c>
    </row>
    <row r="1287" spans="1:47" x14ac:dyDescent="0.25">
      <c r="A1287" t="str">
        <f t="shared" si="225"/>
        <v>J15-G37</v>
      </c>
      <c r="B1287" t="str">
        <f t="shared" si="226"/>
        <v>LA33_N</v>
      </c>
      <c r="C1287" t="str">
        <f t="shared" si="227"/>
        <v>J15-LA33_N</v>
      </c>
      <c r="D1287" t="str">
        <f t="shared" si="228"/>
        <v>J15-G37</v>
      </c>
      <c r="E1287" t="s">
        <v>4553</v>
      </c>
      <c r="F1287" t="s">
        <v>4714</v>
      </c>
      <c r="G1287" t="s">
        <v>4211</v>
      </c>
      <c r="AT1287" t="str">
        <f t="shared" si="229"/>
        <v>LA33_N</v>
      </c>
      <c r="AU1287" t="str">
        <f t="shared" si="230"/>
        <v>--</v>
      </c>
    </row>
    <row r="1288" spans="1:47" x14ac:dyDescent="0.25">
      <c r="A1288" t="str">
        <f t="shared" si="225"/>
        <v>J15-H7</v>
      </c>
      <c r="B1288" t="str">
        <f t="shared" si="226"/>
        <v>LA02_P</v>
      </c>
      <c r="C1288" t="str">
        <f t="shared" si="227"/>
        <v>J15-LA02_P</v>
      </c>
      <c r="D1288" t="str">
        <f t="shared" si="228"/>
        <v>J15-H7</v>
      </c>
      <c r="E1288" t="s">
        <v>4553</v>
      </c>
      <c r="F1288" t="s">
        <v>4715</v>
      </c>
      <c r="G1288" t="s">
        <v>4145</v>
      </c>
      <c r="AT1288" t="str">
        <f t="shared" si="229"/>
        <v>LA02_P</v>
      </c>
      <c r="AU1288" t="str">
        <f t="shared" si="230"/>
        <v>--</v>
      </c>
    </row>
    <row r="1289" spans="1:47" x14ac:dyDescent="0.25">
      <c r="A1289" t="str">
        <f t="shared" si="225"/>
        <v>J15-H8</v>
      </c>
      <c r="B1289" t="str">
        <f t="shared" si="226"/>
        <v>LA02_N</v>
      </c>
      <c r="C1289" t="str">
        <f t="shared" si="227"/>
        <v>J15-LA02_N</v>
      </c>
      <c r="D1289" t="str">
        <f t="shared" si="228"/>
        <v>J15-H8</v>
      </c>
      <c r="E1289" t="s">
        <v>4553</v>
      </c>
      <c r="F1289" t="s">
        <v>2080</v>
      </c>
      <c r="G1289" t="s">
        <v>4144</v>
      </c>
      <c r="AT1289" t="str">
        <f t="shared" si="229"/>
        <v>LA02_N</v>
      </c>
      <c r="AU1289" t="str">
        <f t="shared" si="230"/>
        <v>--</v>
      </c>
    </row>
    <row r="1290" spans="1:47" x14ac:dyDescent="0.25">
      <c r="A1290" t="str">
        <f t="shared" si="225"/>
        <v>J15-H10</v>
      </c>
      <c r="B1290" t="str">
        <f t="shared" si="226"/>
        <v>LA04_P</v>
      </c>
      <c r="C1290" t="str">
        <f t="shared" si="227"/>
        <v>J15-LA04_P</v>
      </c>
      <c r="D1290" t="str">
        <f t="shared" si="228"/>
        <v>J15-H10</v>
      </c>
      <c r="E1290" t="s">
        <v>4553</v>
      </c>
      <c r="F1290" t="s">
        <v>3059</v>
      </c>
      <c r="G1290" t="s">
        <v>4149</v>
      </c>
      <c r="AT1290" t="str">
        <f t="shared" si="229"/>
        <v>LA04_P</v>
      </c>
      <c r="AU1290" t="str">
        <f t="shared" si="230"/>
        <v>--</v>
      </c>
    </row>
    <row r="1291" spans="1:47" x14ac:dyDescent="0.25">
      <c r="A1291" t="str">
        <f t="shared" si="225"/>
        <v>J15-H11</v>
      </c>
      <c r="B1291" t="str">
        <f t="shared" si="226"/>
        <v>LA04_N</v>
      </c>
      <c r="C1291" t="str">
        <f t="shared" si="227"/>
        <v>J15-LA04_N</v>
      </c>
      <c r="D1291" t="str">
        <f t="shared" si="228"/>
        <v>J15-H11</v>
      </c>
      <c r="E1291" t="s">
        <v>4553</v>
      </c>
      <c r="F1291" t="s">
        <v>3060</v>
      </c>
      <c r="G1291" t="s">
        <v>4148</v>
      </c>
      <c r="AT1291" t="str">
        <f t="shared" si="229"/>
        <v>LA04_N</v>
      </c>
      <c r="AU1291" t="str">
        <f t="shared" si="230"/>
        <v>--</v>
      </c>
    </row>
    <row r="1292" spans="1:47" x14ac:dyDescent="0.25">
      <c r="A1292" t="str">
        <f t="shared" si="225"/>
        <v>J15-H13</v>
      </c>
      <c r="B1292" t="str">
        <f t="shared" si="226"/>
        <v>LA07_P</v>
      </c>
      <c r="C1292" t="str">
        <f t="shared" si="227"/>
        <v>J15-LA07_P</v>
      </c>
      <c r="D1292" t="str">
        <f t="shared" si="228"/>
        <v>J15-H13</v>
      </c>
      <c r="E1292" t="s">
        <v>4553</v>
      </c>
      <c r="F1292" t="s">
        <v>3501</v>
      </c>
      <c r="G1292" t="s">
        <v>4155</v>
      </c>
      <c r="AT1292" t="str">
        <f t="shared" si="229"/>
        <v>LA07_P</v>
      </c>
      <c r="AU1292" t="str">
        <f t="shared" si="230"/>
        <v>--</v>
      </c>
    </row>
    <row r="1293" spans="1:47" x14ac:dyDescent="0.25">
      <c r="A1293" t="str">
        <f t="shared" si="225"/>
        <v>J15-H14</v>
      </c>
      <c r="B1293" t="str">
        <f t="shared" si="226"/>
        <v>LA07_N</v>
      </c>
      <c r="C1293" t="str">
        <f t="shared" si="227"/>
        <v>J15-LA07_N</v>
      </c>
      <c r="D1293" t="str">
        <f t="shared" si="228"/>
        <v>J15-H14</v>
      </c>
      <c r="E1293" t="s">
        <v>4553</v>
      </c>
      <c r="F1293" t="s">
        <v>4716</v>
      </c>
      <c r="G1293" t="s">
        <v>4154</v>
      </c>
      <c r="AT1293" t="str">
        <f t="shared" si="229"/>
        <v>LA07_N</v>
      </c>
      <c r="AU1293" t="str">
        <f t="shared" si="230"/>
        <v>--</v>
      </c>
    </row>
    <row r="1294" spans="1:47" x14ac:dyDescent="0.25">
      <c r="A1294" t="str">
        <f t="shared" si="225"/>
        <v>J15-H16</v>
      </c>
      <c r="B1294" t="str">
        <f t="shared" si="226"/>
        <v>LA11_P</v>
      </c>
      <c r="C1294" t="str">
        <f t="shared" si="227"/>
        <v>J15-LA11_P</v>
      </c>
      <c r="D1294" t="str">
        <f t="shared" si="228"/>
        <v>J15-H16</v>
      </c>
      <c r="E1294" t="s">
        <v>4553</v>
      </c>
      <c r="F1294" t="s">
        <v>4717</v>
      </c>
      <c r="G1294" t="s">
        <v>4168</v>
      </c>
      <c r="AT1294" t="str">
        <f t="shared" si="229"/>
        <v>LA11_P</v>
      </c>
      <c r="AU1294" t="str">
        <f t="shared" si="230"/>
        <v>--</v>
      </c>
    </row>
    <row r="1295" spans="1:47" x14ac:dyDescent="0.25">
      <c r="A1295" t="str">
        <f t="shared" si="225"/>
        <v>J15-H17</v>
      </c>
      <c r="B1295" t="str">
        <f t="shared" si="226"/>
        <v>LA11_N</v>
      </c>
      <c r="C1295" t="str">
        <f t="shared" si="227"/>
        <v>J15-LA11_N</v>
      </c>
      <c r="D1295" t="str">
        <f t="shared" si="228"/>
        <v>J15-H17</v>
      </c>
      <c r="E1295" t="s">
        <v>4553</v>
      </c>
      <c r="F1295" t="s">
        <v>4718</v>
      </c>
      <c r="G1295" t="s">
        <v>4167</v>
      </c>
      <c r="AT1295" t="str">
        <f t="shared" si="229"/>
        <v>LA11_N</v>
      </c>
      <c r="AU1295" t="str">
        <f t="shared" si="230"/>
        <v>--</v>
      </c>
    </row>
    <row r="1296" spans="1:47" x14ac:dyDescent="0.25">
      <c r="A1296" t="str">
        <f t="shared" si="225"/>
        <v>J15-H19</v>
      </c>
      <c r="B1296" t="str">
        <f t="shared" si="226"/>
        <v>LA15_P</v>
      </c>
      <c r="C1296" t="str">
        <f t="shared" si="227"/>
        <v>J15-LA15_P</v>
      </c>
      <c r="D1296" t="str">
        <f t="shared" si="228"/>
        <v>J15-H19</v>
      </c>
      <c r="E1296" t="s">
        <v>4553</v>
      </c>
      <c r="F1296" t="s">
        <v>4719</v>
      </c>
      <c r="G1296" t="s">
        <v>4176</v>
      </c>
      <c r="AT1296" t="str">
        <f t="shared" si="229"/>
        <v>LA15_P</v>
      </c>
      <c r="AU1296" t="str">
        <f t="shared" si="230"/>
        <v>--</v>
      </c>
    </row>
    <row r="1297" spans="1:47" x14ac:dyDescent="0.25">
      <c r="A1297" t="str">
        <f t="shared" si="225"/>
        <v>J15-H20</v>
      </c>
      <c r="B1297" t="str">
        <f t="shared" si="226"/>
        <v>LA15_N</v>
      </c>
      <c r="C1297" t="str">
        <f t="shared" si="227"/>
        <v>J15-LA15_N</v>
      </c>
      <c r="D1297" t="str">
        <f t="shared" si="228"/>
        <v>J15-H20</v>
      </c>
      <c r="E1297" t="s">
        <v>4553</v>
      </c>
      <c r="F1297" t="s">
        <v>4720</v>
      </c>
      <c r="G1297" t="s">
        <v>4175</v>
      </c>
      <c r="AT1297" t="str">
        <f t="shared" si="229"/>
        <v>LA15_N</v>
      </c>
      <c r="AU1297" t="str">
        <f t="shared" si="230"/>
        <v>--</v>
      </c>
    </row>
    <row r="1298" spans="1:47" x14ac:dyDescent="0.25">
      <c r="A1298" t="str">
        <f t="shared" si="225"/>
        <v>J15-H22</v>
      </c>
      <c r="B1298" t="str">
        <f t="shared" si="226"/>
        <v>LA19_P</v>
      </c>
      <c r="C1298" t="str">
        <f t="shared" si="227"/>
        <v>J15-LA19_P</v>
      </c>
      <c r="D1298" t="str">
        <f t="shared" si="228"/>
        <v>J15-H22</v>
      </c>
      <c r="E1298" t="s">
        <v>4553</v>
      </c>
      <c r="F1298" t="s">
        <v>4721</v>
      </c>
      <c r="G1298" t="s">
        <v>4184</v>
      </c>
      <c r="AT1298" t="str">
        <f t="shared" si="229"/>
        <v>LA19_P</v>
      </c>
      <c r="AU1298" t="str">
        <f t="shared" si="230"/>
        <v>--</v>
      </c>
    </row>
    <row r="1299" spans="1:47" x14ac:dyDescent="0.25">
      <c r="A1299" t="str">
        <f t="shared" si="225"/>
        <v>J15-H23</v>
      </c>
      <c r="B1299" t="str">
        <f t="shared" si="226"/>
        <v>LA19_N</v>
      </c>
      <c r="C1299" t="str">
        <f t="shared" si="227"/>
        <v>J15-LA19_N</v>
      </c>
      <c r="D1299" t="str">
        <f t="shared" si="228"/>
        <v>J15-H23</v>
      </c>
      <c r="E1299" t="s">
        <v>4553</v>
      </c>
      <c r="F1299" t="s">
        <v>4722</v>
      </c>
      <c r="G1299" t="s">
        <v>4183</v>
      </c>
      <c r="AT1299" t="str">
        <f t="shared" si="229"/>
        <v>LA19_N</v>
      </c>
      <c r="AU1299" t="str">
        <f t="shared" si="230"/>
        <v>--</v>
      </c>
    </row>
    <row r="1300" spans="1:47" x14ac:dyDescent="0.25">
      <c r="A1300" t="str">
        <f t="shared" si="225"/>
        <v>J15-H25</v>
      </c>
      <c r="B1300" t="str">
        <f t="shared" si="226"/>
        <v>LA21_P</v>
      </c>
      <c r="C1300" t="str">
        <f t="shared" si="227"/>
        <v>J15-LA21_P</v>
      </c>
      <c r="D1300" t="str">
        <f t="shared" si="228"/>
        <v>J15-H25</v>
      </c>
      <c r="E1300" t="s">
        <v>4553</v>
      </c>
      <c r="F1300" t="s">
        <v>4723</v>
      </c>
      <c r="G1300" t="s">
        <v>4190</v>
      </c>
      <c r="AT1300" t="str">
        <f t="shared" si="229"/>
        <v>LA21_P</v>
      </c>
      <c r="AU1300" t="str">
        <f t="shared" si="230"/>
        <v>--</v>
      </c>
    </row>
    <row r="1301" spans="1:47" x14ac:dyDescent="0.25">
      <c r="A1301" t="str">
        <f t="shared" si="225"/>
        <v>J15-H26</v>
      </c>
      <c r="B1301" t="str">
        <f t="shared" si="226"/>
        <v>LA21_N</v>
      </c>
      <c r="C1301" t="str">
        <f t="shared" si="227"/>
        <v>J15-LA21_N</v>
      </c>
      <c r="D1301" t="str">
        <f t="shared" si="228"/>
        <v>J15-H26</v>
      </c>
      <c r="E1301" t="s">
        <v>4553</v>
      </c>
      <c r="F1301" t="s">
        <v>4724</v>
      </c>
      <c r="G1301" t="s">
        <v>4188</v>
      </c>
      <c r="AT1301" t="str">
        <f t="shared" si="229"/>
        <v>LA21_N</v>
      </c>
      <c r="AU1301" t="str">
        <f t="shared" si="230"/>
        <v>--</v>
      </c>
    </row>
    <row r="1302" spans="1:47" x14ac:dyDescent="0.25">
      <c r="A1302" t="str">
        <f t="shared" si="225"/>
        <v>J15-H28</v>
      </c>
      <c r="B1302" t="str">
        <f t="shared" si="226"/>
        <v>LA24_P</v>
      </c>
      <c r="C1302" t="str">
        <f t="shared" si="227"/>
        <v>J15-LA24_P</v>
      </c>
      <c r="D1302" t="str">
        <f t="shared" si="228"/>
        <v>J15-H28</v>
      </c>
      <c r="E1302" t="s">
        <v>4553</v>
      </c>
      <c r="F1302" t="s">
        <v>4725</v>
      </c>
      <c r="G1302" t="s">
        <v>4196</v>
      </c>
      <c r="AT1302" t="str">
        <f t="shared" si="229"/>
        <v>LA24_P</v>
      </c>
      <c r="AU1302" t="str">
        <f t="shared" si="230"/>
        <v>--</v>
      </c>
    </row>
    <row r="1303" spans="1:47" x14ac:dyDescent="0.25">
      <c r="A1303" t="str">
        <f t="shared" si="225"/>
        <v>J15-H29</v>
      </c>
      <c r="B1303" t="str">
        <f t="shared" si="226"/>
        <v>LA24_N</v>
      </c>
      <c r="C1303" t="str">
        <f t="shared" si="227"/>
        <v>J15-LA24_N</v>
      </c>
      <c r="D1303" t="str">
        <f t="shared" si="228"/>
        <v>J15-H29</v>
      </c>
      <c r="E1303" t="s">
        <v>4553</v>
      </c>
      <c r="F1303" t="s">
        <v>4726</v>
      </c>
      <c r="G1303" t="s">
        <v>4195</v>
      </c>
      <c r="AT1303" t="str">
        <f t="shared" si="229"/>
        <v>LA24_N</v>
      </c>
      <c r="AU1303" t="str">
        <f t="shared" si="230"/>
        <v>--</v>
      </c>
    </row>
    <row r="1304" spans="1:47" x14ac:dyDescent="0.25">
      <c r="A1304" t="str">
        <f t="shared" si="225"/>
        <v>J15-H31</v>
      </c>
      <c r="B1304" t="str">
        <f t="shared" si="226"/>
        <v>LA28_P</v>
      </c>
      <c r="C1304" t="str">
        <f t="shared" si="227"/>
        <v>J15-LA28_P</v>
      </c>
      <c r="D1304" t="str">
        <f t="shared" si="228"/>
        <v>J15-H31</v>
      </c>
      <c r="E1304" t="s">
        <v>4553</v>
      </c>
      <c r="F1304" t="s">
        <v>4727</v>
      </c>
      <c r="G1304" t="s">
        <v>4204</v>
      </c>
      <c r="AT1304" t="str">
        <f t="shared" si="229"/>
        <v>LA28_P</v>
      </c>
      <c r="AU1304" t="str">
        <f t="shared" si="230"/>
        <v>--</v>
      </c>
    </row>
    <row r="1305" spans="1:47" x14ac:dyDescent="0.25">
      <c r="A1305" t="str">
        <f t="shared" si="225"/>
        <v>J15-H32</v>
      </c>
      <c r="B1305" t="str">
        <f t="shared" si="226"/>
        <v>LA28_N</v>
      </c>
      <c r="C1305" t="str">
        <f t="shared" si="227"/>
        <v>J15-LA28_N</v>
      </c>
      <c r="D1305" t="str">
        <f t="shared" si="228"/>
        <v>J15-H32</v>
      </c>
      <c r="E1305" t="s">
        <v>4553</v>
      </c>
      <c r="F1305" t="s">
        <v>4728</v>
      </c>
      <c r="G1305" t="s">
        <v>4203</v>
      </c>
      <c r="AT1305" t="str">
        <f t="shared" si="229"/>
        <v>LA28_N</v>
      </c>
      <c r="AU1305" t="str">
        <f t="shared" si="230"/>
        <v>--</v>
      </c>
    </row>
    <row r="1306" spans="1:47" x14ac:dyDescent="0.25">
      <c r="A1306" t="str">
        <f t="shared" si="225"/>
        <v>J15-H34</v>
      </c>
      <c r="B1306" t="str">
        <f t="shared" si="226"/>
        <v>LA30_P</v>
      </c>
      <c r="C1306" t="str">
        <f t="shared" si="227"/>
        <v>J15-LA30_P</v>
      </c>
      <c r="D1306" t="str">
        <f t="shared" si="228"/>
        <v>J15-H34</v>
      </c>
      <c r="E1306" t="s">
        <v>4553</v>
      </c>
      <c r="F1306" t="s">
        <v>2314</v>
      </c>
      <c r="G1306" t="s">
        <v>4208</v>
      </c>
      <c r="AT1306" t="str">
        <f t="shared" si="229"/>
        <v>LA30_P</v>
      </c>
      <c r="AU1306" t="str">
        <f t="shared" si="230"/>
        <v>--</v>
      </c>
    </row>
    <row r="1307" spans="1:47" x14ac:dyDescent="0.25">
      <c r="A1307" t="str">
        <f t="shared" si="225"/>
        <v>J15-H35</v>
      </c>
      <c r="B1307" t="str">
        <f t="shared" si="226"/>
        <v>LA30_N</v>
      </c>
      <c r="C1307" t="str">
        <f t="shared" si="227"/>
        <v>J15-LA30_N</v>
      </c>
      <c r="D1307" t="str">
        <f t="shared" si="228"/>
        <v>J15-H35</v>
      </c>
      <c r="E1307" t="s">
        <v>4553</v>
      </c>
      <c r="F1307" t="s">
        <v>4729</v>
      </c>
      <c r="G1307" t="s">
        <v>4207</v>
      </c>
      <c r="AT1307" t="str">
        <f t="shared" si="229"/>
        <v>LA30_N</v>
      </c>
      <c r="AU1307" t="str">
        <f t="shared" si="230"/>
        <v>--</v>
      </c>
    </row>
    <row r="1308" spans="1:47" x14ac:dyDescent="0.25">
      <c r="A1308" t="str">
        <f t="shared" si="225"/>
        <v>J15-H37</v>
      </c>
      <c r="B1308" t="str">
        <f t="shared" si="226"/>
        <v>LA32_P</v>
      </c>
      <c r="C1308" t="str">
        <f t="shared" si="227"/>
        <v>J15-LA32_P</v>
      </c>
      <c r="D1308" t="str">
        <f t="shared" si="228"/>
        <v>J15-H37</v>
      </c>
      <c r="E1308" t="s">
        <v>4553</v>
      </c>
      <c r="F1308" t="s">
        <v>1499</v>
      </c>
      <c r="G1308" t="s">
        <v>4191</v>
      </c>
      <c r="AT1308" t="str">
        <f t="shared" si="229"/>
        <v>LA32_P</v>
      </c>
      <c r="AU1308" t="str">
        <f t="shared" si="230"/>
        <v>--</v>
      </c>
    </row>
    <row r="1309" spans="1:47" x14ac:dyDescent="0.25">
      <c r="A1309" t="str">
        <f t="shared" si="225"/>
        <v>J15-H38</v>
      </c>
      <c r="B1309" t="str">
        <f t="shared" si="226"/>
        <v>LA32_N</v>
      </c>
      <c r="C1309" t="str">
        <f t="shared" si="227"/>
        <v>J15-LA32_N</v>
      </c>
      <c r="D1309" t="str">
        <f t="shared" si="228"/>
        <v>J15-H38</v>
      </c>
      <c r="E1309" t="s">
        <v>4553</v>
      </c>
      <c r="F1309" t="s">
        <v>4730</v>
      </c>
      <c r="G1309" t="s">
        <v>4193</v>
      </c>
      <c r="AT1309" t="str">
        <f t="shared" si="229"/>
        <v>LA32_N</v>
      </c>
      <c r="AU1309" t="str">
        <f t="shared" si="230"/>
        <v>--</v>
      </c>
    </row>
    <row r="1310" spans="1:47" x14ac:dyDescent="0.25">
      <c r="A1310" t="str">
        <f t="shared" si="225"/>
        <v>J15-J6</v>
      </c>
      <c r="B1310" t="str">
        <f t="shared" si="226"/>
        <v>HA03_P</v>
      </c>
      <c r="C1310" t="str">
        <f t="shared" si="227"/>
        <v>J15-HA03_P</v>
      </c>
      <c r="D1310" t="str">
        <f t="shared" si="228"/>
        <v>J15-J6</v>
      </c>
      <c r="E1310" t="s">
        <v>4553</v>
      </c>
      <c r="F1310" t="s">
        <v>4416</v>
      </c>
      <c r="G1310" t="s">
        <v>4071</v>
      </c>
      <c r="AT1310" t="str">
        <f t="shared" si="229"/>
        <v>HA03_P</v>
      </c>
      <c r="AU1310" t="str">
        <f t="shared" si="230"/>
        <v>--</v>
      </c>
    </row>
    <row r="1311" spans="1:47" x14ac:dyDescent="0.25">
      <c r="A1311" t="str">
        <f t="shared" si="225"/>
        <v>J15-J7</v>
      </c>
      <c r="B1311" t="str">
        <f t="shared" si="226"/>
        <v>HA03_N</v>
      </c>
      <c r="C1311" t="str">
        <f t="shared" si="227"/>
        <v>J15-HA03_N</v>
      </c>
      <c r="D1311" t="str">
        <f t="shared" si="228"/>
        <v>J15-J7</v>
      </c>
      <c r="E1311" t="s">
        <v>4553</v>
      </c>
      <c r="F1311" t="s">
        <v>4467</v>
      </c>
      <c r="G1311" t="s">
        <v>4070</v>
      </c>
      <c r="AT1311" t="str">
        <f t="shared" si="229"/>
        <v>HA03_N</v>
      </c>
      <c r="AU1311" t="str">
        <f t="shared" si="230"/>
        <v>--</v>
      </c>
    </row>
    <row r="1312" spans="1:47" x14ac:dyDescent="0.25">
      <c r="A1312" t="str">
        <f t="shared" si="225"/>
        <v>J15-J9</v>
      </c>
      <c r="B1312" t="str">
        <f t="shared" si="226"/>
        <v>HA07_P</v>
      </c>
      <c r="C1312" t="str">
        <f t="shared" si="227"/>
        <v>J15-HA07_P</v>
      </c>
      <c r="D1312" t="str">
        <f t="shared" si="228"/>
        <v>J15-J9</v>
      </c>
      <c r="E1312" t="s">
        <v>4553</v>
      </c>
      <c r="F1312" t="s">
        <v>3064</v>
      </c>
      <c r="G1312" t="s">
        <v>4079</v>
      </c>
      <c r="AT1312" t="str">
        <f t="shared" si="229"/>
        <v>HA07_P</v>
      </c>
      <c r="AU1312" t="str">
        <f t="shared" si="230"/>
        <v>--</v>
      </c>
    </row>
    <row r="1313" spans="1:47" x14ac:dyDescent="0.25">
      <c r="A1313" t="str">
        <f t="shared" si="225"/>
        <v>J15-J10</v>
      </c>
      <c r="B1313" t="str">
        <f t="shared" si="226"/>
        <v>HA07_N</v>
      </c>
      <c r="C1313" t="str">
        <f t="shared" si="227"/>
        <v>J15-HA07_N</v>
      </c>
      <c r="D1313" t="str">
        <f t="shared" si="228"/>
        <v>J15-J10</v>
      </c>
      <c r="E1313" t="s">
        <v>4553</v>
      </c>
      <c r="F1313" t="s">
        <v>3065</v>
      </c>
      <c r="G1313" t="s">
        <v>4078</v>
      </c>
      <c r="AT1313" t="str">
        <f t="shared" si="229"/>
        <v>HA07_N</v>
      </c>
      <c r="AU1313" t="str">
        <f t="shared" si="230"/>
        <v>--</v>
      </c>
    </row>
    <row r="1314" spans="1:47" x14ac:dyDescent="0.25">
      <c r="A1314" t="str">
        <f t="shared" si="225"/>
        <v>J15-J12</v>
      </c>
      <c r="B1314" t="str">
        <f t="shared" si="226"/>
        <v>NetJ15_J12</v>
      </c>
      <c r="C1314" t="str">
        <f t="shared" si="227"/>
        <v>J15-NetJ15_J12</v>
      </c>
      <c r="D1314" t="str">
        <f t="shared" si="228"/>
        <v>J15-J12</v>
      </c>
      <c r="E1314" t="s">
        <v>4553</v>
      </c>
      <c r="F1314" t="s">
        <v>3067</v>
      </c>
      <c r="G1314" t="s">
        <v>4731</v>
      </c>
      <c r="AT1314" t="str">
        <f t="shared" si="229"/>
        <v>NetJ15_J12</v>
      </c>
      <c r="AU1314" t="str">
        <f t="shared" si="230"/>
        <v>--</v>
      </c>
    </row>
    <row r="1315" spans="1:47" x14ac:dyDescent="0.25">
      <c r="A1315" t="str">
        <f t="shared" si="225"/>
        <v>J15-J13</v>
      </c>
      <c r="B1315" t="str">
        <f t="shared" si="226"/>
        <v>NetJ15_J13</v>
      </c>
      <c r="C1315" t="str">
        <f t="shared" si="227"/>
        <v>J15-NetJ15_J13</v>
      </c>
      <c r="D1315" t="str">
        <f t="shared" si="228"/>
        <v>J15-J13</v>
      </c>
      <c r="E1315" t="s">
        <v>4553</v>
      </c>
      <c r="F1315" t="s">
        <v>4507</v>
      </c>
      <c r="G1315" t="s">
        <v>4732</v>
      </c>
      <c r="AT1315" t="str">
        <f t="shared" si="229"/>
        <v>NetJ15_J13</v>
      </c>
      <c r="AU1315" t="str">
        <f t="shared" si="230"/>
        <v>--</v>
      </c>
    </row>
    <row r="1316" spans="1:47" x14ac:dyDescent="0.25">
      <c r="A1316" t="str">
        <f t="shared" si="225"/>
        <v>J15-J15</v>
      </c>
      <c r="B1316" t="str">
        <f t="shared" si="226"/>
        <v>NetJ15_J15</v>
      </c>
      <c r="C1316" t="str">
        <f t="shared" si="227"/>
        <v>J15-NetJ15_J15</v>
      </c>
      <c r="D1316" t="str">
        <f t="shared" si="228"/>
        <v>J15-J15</v>
      </c>
      <c r="E1316" t="s">
        <v>4553</v>
      </c>
      <c r="F1316" t="s">
        <v>4553</v>
      </c>
      <c r="G1316" t="s">
        <v>4733</v>
      </c>
      <c r="AT1316" t="str">
        <f t="shared" si="229"/>
        <v>NetJ15_J15</v>
      </c>
      <c r="AU1316" t="str">
        <f t="shared" si="230"/>
        <v>--</v>
      </c>
    </row>
    <row r="1317" spans="1:47" x14ac:dyDescent="0.25">
      <c r="A1317" t="str">
        <f t="shared" si="225"/>
        <v>J15-J16</v>
      </c>
      <c r="B1317" t="str">
        <f t="shared" si="226"/>
        <v>NetJ15_J16</v>
      </c>
      <c r="C1317" t="str">
        <f t="shared" si="227"/>
        <v>J15-NetJ15_J16</v>
      </c>
      <c r="D1317" t="str">
        <f t="shared" si="228"/>
        <v>J15-J16</v>
      </c>
      <c r="E1317" t="s">
        <v>4553</v>
      </c>
      <c r="F1317" t="s">
        <v>4734</v>
      </c>
      <c r="G1317" t="s">
        <v>4735</v>
      </c>
      <c r="AT1317" t="str">
        <f t="shared" si="229"/>
        <v>NetJ15_J16</v>
      </c>
      <c r="AU1317" t="str">
        <f t="shared" si="230"/>
        <v>--</v>
      </c>
    </row>
    <row r="1318" spans="1:47" x14ac:dyDescent="0.25">
      <c r="A1318" t="str">
        <f t="shared" si="225"/>
        <v>J15-J18</v>
      </c>
      <c r="B1318" t="str">
        <f t="shared" si="226"/>
        <v>NetJ15_J18</v>
      </c>
      <c r="C1318" t="str">
        <f t="shared" si="227"/>
        <v>J15-NetJ15_J18</v>
      </c>
      <c r="D1318" t="str">
        <f t="shared" si="228"/>
        <v>J15-J18</v>
      </c>
      <c r="E1318" t="s">
        <v>4553</v>
      </c>
      <c r="F1318" t="s">
        <v>4736</v>
      </c>
      <c r="G1318" t="s">
        <v>4737</v>
      </c>
      <c r="AT1318" t="str">
        <f t="shared" si="229"/>
        <v>NetJ15_J18</v>
      </c>
      <c r="AU1318" t="str">
        <f t="shared" si="230"/>
        <v>--</v>
      </c>
    </row>
    <row r="1319" spans="1:47" x14ac:dyDescent="0.25">
      <c r="A1319" t="str">
        <f t="shared" si="225"/>
        <v>J15-J19</v>
      </c>
      <c r="B1319" t="str">
        <f t="shared" si="226"/>
        <v>NetJ15_J19</v>
      </c>
      <c r="C1319" t="str">
        <f t="shared" si="227"/>
        <v>J15-NetJ15_J19</v>
      </c>
      <c r="D1319" t="str">
        <f t="shared" si="228"/>
        <v>J15-J19</v>
      </c>
      <c r="E1319" t="s">
        <v>4553</v>
      </c>
      <c r="F1319" t="s">
        <v>4738</v>
      </c>
      <c r="G1319" t="s">
        <v>4739</v>
      </c>
      <c r="AT1319" t="str">
        <f t="shared" si="229"/>
        <v>NetJ15_J19</v>
      </c>
      <c r="AU1319" t="str">
        <f t="shared" si="230"/>
        <v>--</v>
      </c>
    </row>
    <row r="1320" spans="1:47" x14ac:dyDescent="0.25">
      <c r="A1320" t="str">
        <f t="shared" si="225"/>
        <v>J15-J21</v>
      </c>
      <c r="B1320" t="str">
        <f t="shared" si="226"/>
        <v>NetJ15_J21</v>
      </c>
      <c r="C1320" t="str">
        <f t="shared" si="227"/>
        <v>J15-NetJ15_J21</v>
      </c>
      <c r="D1320" t="str">
        <f t="shared" si="228"/>
        <v>J15-J21</v>
      </c>
      <c r="E1320" t="s">
        <v>4553</v>
      </c>
      <c r="F1320" t="s">
        <v>4740</v>
      </c>
      <c r="G1320" t="s">
        <v>4741</v>
      </c>
      <c r="AT1320" t="str">
        <f t="shared" si="229"/>
        <v>NetJ15_J21</v>
      </c>
      <c r="AU1320" t="str">
        <f t="shared" si="230"/>
        <v>--</v>
      </c>
    </row>
    <row r="1321" spans="1:47" x14ac:dyDescent="0.25">
      <c r="A1321" t="str">
        <f t="shared" si="225"/>
        <v>J15-J22</v>
      </c>
      <c r="B1321" t="str">
        <f t="shared" si="226"/>
        <v>NetJ15_J22</v>
      </c>
      <c r="C1321" t="str">
        <f t="shared" si="227"/>
        <v>J15-NetJ15_J22</v>
      </c>
      <c r="D1321" t="str">
        <f t="shared" si="228"/>
        <v>J15-J22</v>
      </c>
      <c r="E1321" t="s">
        <v>4553</v>
      </c>
      <c r="F1321" t="s">
        <v>4742</v>
      </c>
      <c r="G1321" t="s">
        <v>4743</v>
      </c>
      <c r="AT1321" t="str">
        <f t="shared" si="229"/>
        <v>NetJ15_J22</v>
      </c>
      <c r="AU1321" t="str">
        <f t="shared" si="230"/>
        <v>--</v>
      </c>
    </row>
    <row r="1322" spans="1:47" x14ac:dyDescent="0.25">
      <c r="A1322" t="str">
        <f t="shared" si="225"/>
        <v>J15-J24</v>
      </c>
      <c r="B1322" t="str">
        <f t="shared" si="226"/>
        <v>NetJ15_J24</v>
      </c>
      <c r="C1322" t="str">
        <f t="shared" si="227"/>
        <v>J15-NetJ15_J24</v>
      </c>
      <c r="D1322" t="str">
        <f t="shared" si="228"/>
        <v>J15-J24</v>
      </c>
      <c r="E1322" t="s">
        <v>4553</v>
      </c>
      <c r="F1322" t="s">
        <v>4744</v>
      </c>
      <c r="G1322" t="s">
        <v>4745</v>
      </c>
      <c r="AT1322" t="str">
        <f t="shared" si="229"/>
        <v>NetJ15_J24</v>
      </c>
      <c r="AU1322" t="str">
        <f t="shared" si="230"/>
        <v>--</v>
      </c>
    </row>
    <row r="1323" spans="1:47" x14ac:dyDescent="0.25">
      <c r="A1323" t="str">
        <f t="shared" si="225"/>
        <v>J15-J25</v>
      </c>
      <c r="B1323" t="str">
        <f t="shared" si="226"/>
        <v>NetJ15_J25</v>
      </c>
      <c r="C1323" t="str">
        <f t="shared" si="227"/>
        <v>J15-NetJ15_J25</v>
      </c>
      <c r="D1323" t="str">
        <f t="shared" si="228"/>
        <v>J15-J25</v>
      </c>
      <c r="E1323" t="s">
        <v>4553</v>
      </c>
      <c r="F1323" t="s">
        <v>4746</v>
      </c>
      <c r="G1323" t="s">
        <v>4747</v>
      </c>
      <c r="AT1323" t="str">
        <f t="shared" si="229"/>
        <v>NetJ15_J25</v>
      </c>
      <c r="AU1323" t="str">
        <f t="shared" si="230"/>
        <v>--</v>
      </c>
    </row>
    <row r="1324" spans="1:47" x14ac:dyDescent="0.25">
      <c r="A1324" t="str">
        <f t="shared" si="225"/>
        <v>J15-J27</v>
      </c>
      <c r="B1324" t="str">
        <f t="shared" si="226"/>
        <v>NetJ15_J27</v>
      </c>
      <c r="C1324" t="str">
        <f t="shared" si="227"/>
        <v>J15-NetJ15_J27</v>
      </c>
      <c r="D1324" t="str">
        <f t="shared" si="228"/>
        <v>J15-J27</v>
      </c>
      <c r="E1324" t="s">
        <v>4553</v>
      </c>
      <c r="F1324" t="s">
        <v>4748</v>
      </c>
      <c r="G1324" t="s">
        <v>4749</v>
      </c>
      <c r="AT1324" t="str">
        <f t="shared" si="229"/>
        <v>NetJ15_J27</v>
      </c>
      <c r="AU1324" t="str">
        <f t="shared" si="230"/>
        <v>--</v>
      </c>
    </row>
    <row r="1325" spans="1:47" x14ac:dyDescent="0.25">
      <c r="A1325" t="str">
        <f t="shared" si="225"/>
        <v>J15-J28</v>
      </c>
      <c r="B1325" t="str">
        <f t="shared" si="226"/>
        <v>NetJ15_J28</v>
      </c>
      <c r="C1325" t="str">
        <f t="shared" si="227"/>
        <v>J15-NetJ15_J28</v>
      </c>
      <c r="D1325" t="str">
        <f t="shared" si="228"/>
        <v>J15-J28</v>
      </c>
      <c r="E1325" t="s">
        <v>4553</v>
      </c>
      <c r="F1325" t="s">
        <v>4750</v>
      </c>
      <c r="G1325" t="s">
        <v>4751</v>
      </c>
      <c r="AT1325" t="str">
        <f t="shared" si="229"/>
        <v>NetJ15_J28</v>
      </c>
      <c r="AU1325" t="str">
        <f t="shared" si="230"/>
        <v>--</v>
      </c>
    </row>
    <row r="1326" spans="1:47" x14ac:dyDescent="0.25">
      <c r="A1326" t="str">
        <f t="shared" si="225"/>
        <v>J15-J30</v>
      </c>
      <c r="B1326" t="str">
        <f t="shared" si="226"/>
        <v>NetJ15_J30</v>
      </c>
      <c r="C1326" t="str">
        <f t="shared" si="227"/>
        <v>J15-NetJ15_J30</v>
      </c>
      <c r="D1326" t="str">
        <f t="shared" si="228"/>
        <v>J15-J30</v>
      </c>
      <c r="E1326" t="s">
        <v>4553</v>
      </c>
      <c r="F1326" t="s">
        <v>4752</v>
      </c>
      <c r="G1326" t="s">
        <v>4753</v>
      </c>
      <c r="AT1326" t="str">
        <f t="shared" si="229"/>
        <v>NetJ15_J30</v>
      </c>
      <c r="AU1326" t="str">
        <f t="shared" si="230"/>
        <v>--</v>
      </c>
    </row>
    <row r="1327" spans="1:47" x14ac:dyDescent="0.25">
      <c r="A1327" t="str">
        <f t="shared" si="225"/>
        <v>J15-J31</v>
      </c>
      <c r="B1327" t="str">
        <f t="shared" si="226"/>
        <v>NetJ15_J31</v>
      </c>
      <c r="C1327" t="str">
        <f t="shared" si="227"/>
        <v>J15-NetJ15_J31</v>
      </c>
      <c r="D1327" t="str">
        <f t="shared" si="228"/>
        <v>J15-J31</v>
      </c>
      <c r="E1327" t="s">
        <v>4553</v>
      </c>
      <c r="F1327" t="s">
        <v>4754</v>
      </c>
      <c r="G1327" t="s">
        <v>4755</v>
      </c>
      <c r="AT1327" t="str">
        <f t="shared" si="229"/>
        <v>NetJ15_J31</v>
      </c>
      <c r="AU1327" t="str">
        <f t="shared" si="230"/>
        <v>--</v>
      </c>
    </row>
    <row r="1328" spans="1:47" x14ac:dyDescent="0.25">
      <c r="A1328" t="str">
        <f t="shared" si="225"/>
        <v>J15-J33</v>
      </c>
      <c r="B1328" t="str">
        <f t="shared" si="226"/>
        <v>NetJ15_J33</v>
      </c>
      <c r="C1328" t="str">
        <f t="shared" si="227"/>
        <v>J15-NetJ15_J33</v>
      </c>
      <c r="D1328" t="str">
        <f t="shared" si="228"/>
        <v>J15-J33</v>
      </c>
      <c r="E1328" t="s">
        <v>4553</v>
      </c>
      <c r="F1328" t="s">
        <v>4756</v>
      </c>
      <c r="G1328" t="s">
        <v>4757</v>
      </c>
      <c r="AT1328" t="str">
        <f t="shared" si="229"/>
        <v>NetJ15_J33</v>
      </c>
      <c r="AU1328" t="str">
        <f t="shared" si="230"/>
        <v>--</v>
      </c>
    </row>
    <row r="1329" spans="1:47" x14ac:dyDescent="0.25">
      <c r="A1329" t="str">
        <f t="shared" si="225"/>
        <v>J15-J34</v>
      </c>
      <c r="B1329" t="str">
        <f t="shared" si="226"/>
        <v>NetJ15_J34</v>
      </c>
      <c r="C1329" t="str">
        <f t="shared" si="227"/>
        <v>J15-NetJ15_J34</v>
      </c>
      <c r="D1329" t="str">
        <f t="shared" si="228"/>
        <v>J15-J34</v>
      </c>
      <c r="E1329" t="s">
        <v>4553</v>
      </c>
      <c r="F1329" t="s">
        <v>4758</v>
      </c>
      <c r="G1329" t="s">
        <v>4759</v>
      </c>
      <c r="AT1329" t="str">
        <f t="shared" si="229"/>
        <v>NetJ15_J34</v>
      </c>
      <c r="AU1329" t="str">
        <f t="shared" si="230"/>
        <v>--</v>
      </c>
    </row>
    <row r="1330" spans="1:47" x14ac:dyDescent="0.25">
      <c r="A1330" t="str">
        <f t="shared" si="225"/>
        <v>J15-J36</v>
      </c>
      <c r="B1330" t="str">
        <f t="shared" si="226"/>
        <v>NetJ15_J36</v>
      </c>
      <c r="C1330" t="str">
        <f t="shared" si="227"/>
        <v>J15-NetJ15_J36</v>
      </c>
      <c r="D1330" t="str">
        <f t="shared" si="228"/>
        <v>J15-J36</v>
      </c>
      <c r="E1330" t="s">
        <v>4553</v>
      </c>
      <c r="F1330" t="s">
        <v>4760</v>
      </c>
      <c r="G1330" t="s">
        <v>4761</v>
      </c>
      <c r="AT1330" t="str">
        <f t="shared" si="229"/>
        <v>NetJ15_J36</v>
      </c>
      <c r="AU1330" t="str">
        <f t="shared" si="230"/>
        <v>--</v>
      </c>
    </row>
    <row r="1331" spans="1:47" x14ac:dyDescent="0.25">
      <c r="A1331" t="str">
        <f t="shared" si="225"/>
        <v>J15-J37</v>
      </c>
      <c r="B1331" t="str">
        <f t="shared" si="226"/>
        <v>NetJ15_J37</v>
      </c>
      <c r="C1331" t="str">
        <f t="shared" si="227"/>
        <v>J15-NetJ15_J37</v>
      </c>
      <c r="D1331" t="str">
        <f t="shared" si="228"/>
        <v>J15-J37</v>
      </c>
      <c r="E1331" t="s">
        <v>4553</v>
      </c>
      <c r="F1331" t="s">
        <v>4762</v>
      </c>
      <c r="G1331" t="s">
        <v>4763</v>
      </c>
      <c r="AT1331" t="str">
        <f t="shared" si="229"/>
        <v>NetJ15_J37</v>
      </c>
      <c r="AU1331" t="str">
        <f t="shared" si="230"/>
        <v>--</v>
      </c>
    </row>
    <row r="1332" spans="1:47" x14ac:dyDescent="0.25">
      <c r="A1332" t="str">
        <f t="shared" si="225"/>
        <v>J15-K7</v>
      </c>
      <c r="B1332" t="str">
        <f t="shared" si="226"/>
        <v>HA02_P</v>
      </c>
      <c r="C1332" t="str">
        <f t="shared" si="227"/>
        <v>J15-HA02_P</v>
      </c>
      <c r="D1332" t="str">
        <f t="shared" si="228"/>
        <v>J15-K7</v>
      </c>
      <c r="E1332" t="s">
        <v>4553</v>
      </c>
      <c r="F1332" t="s">
        <v>4764</v>
      </c>
      <c r="G1332" t="s">
        <v>4069</v>
      </c>
      <c r="AT1332" t="str">
        <f t="shared" si="229"/>
        <v>HA02_P</v>
      </c>
      <c r="AU1332" t="str">
        <f t="shared" si="230"/>
        <v>--</v>
      </c>
    </row>
    <row r="1333" spans="1:47" x14ac:dyDescent="0.25">
      <c r="A1333" t="str">
        <f t="shared" si="225"/>
        <v>J15-K8</v>
      </c>
      <c r="B1333" t="str">
        <f t="shared" si="226"/>
        <v>HA02_N</v>
      </c>
      <c r="C1333" t="str">
        <f t="shared" si="227"/>
        <v>J15-HA02_N</v>
      </c>
      <c r="D1333" t="str">
        <f t="shared" si="228"/>
        <v>J15-K8</v>
      </c>
      <c r="E1333" t="s">
        <v>4553</v>
      </c>
      <c r="F1333" t="s">
        <v>2084</v>
      </c>
      <c r="G1333" t="s">
        <v>4068</v>
      </c>
      <c r="AT1333" t="str">
        <f t="shared" si="229"/>
        <v>HA02_N</v>
      </c>
      <c r="AU1333" t="str">
        <f t="shared" si="230"/>
        <v>--</v>
      </c>
    </row>
    <row r="1334" spans="1:47" x14ac:dyDescent="0.25">
      <c r="A1334" t="str">
        <f t="shared" si="225"/>
        <v>J15-K10</v>
      </c>
      <c r="B1334" t="str">
        <f t="shared" si="226"/>
        <v>HA06_P</v>
      </c>
      <c r="C1334" t="str">
        <f t="shared" si="227"/>
        <v>J15-HA06_P</v>
      </c>
      <c r="D1334" t="str">
        <f t="shared" si="228"/>
        <v>J15-K10</v>
      </c>
      <c r="E1334" t="s">
        <v>4553</v>
      </c>
      <c r="F1334" t="s">
        <v>3075</v>
      </c>
      <c r="G1334" t="s">
        <v>4077</v>
      </c>
      <c r="AT1334" t="str">
        <f t="shared" si="229"/>
        <v>HA06_P</v>
      </c>
      <c r="AU1334" t="str">
        <f t="shared" si="230"/>
        <v>--</v>
      </c>
    </row>
    <row r="1335" spans="1:47" x14ac:dyDescent="0.25">
      <c r="A1335" t="str">
        <f t="shared" si="225"/>
        <v>J15-K11</v>
      </c>
      <c r="B1335" t="str">
        <f t="shared" si="226"/>
        <v>HA06_N</v>
      </c>
      <c r="C1335" t="str">
        <f t="shared" si="227"/>
        <v>J15-HA06_N</v>
      </c>
      <c r="D1335" t="str">
        <f t="shared" si="228"/>
        <v>J15-K11</v>
      </c>
      <c r="E1335" t="s">
        <v>4553</v>
      </c>
      <c r="F1335" t="s">
        <v>3076</v>
      </c>
      <c r="G1335" t="s">
        <v>4076</v>
      </c>
      <c r="AT1335" t="str">
        <f t="shared" si="229"/>
        <v>HA06_N</v>
      </c>
      <c r="AU1335" t="str">
        <f t="shared" si="230"/>
        <v>--</v>
      </c>
    </row>
    <row r="1336" spans="1:47" x14ac:dyDescent="0.25">
      <c r="A1336" t="str">
        <f t="shared" si="225"/>
        <v>J15-K13</v>
      </c>
      <c r="B1336" t="str">
        <f t="shared" si="226"/>
        <v>NetJ15_K13</v>
      </c>
      <c r="C1336" t="str">
        <f t="shared" si="227"/>
        <v>J15-NetJ15_K13</v>
      </c>
      <c r="D1336" t="str">
        <f t="shared" si="228"/>
        <v>J15-K13</v>
      </c>
      <c r="E1336" t="s">
        <v>4553</v>
      </c>
      <c r="F1336" t="s">
        <v>4765</v>
      </c>
      <c r="G1336" t="s">
        <v>4766</v>
      </c>
      <c r="AT1336" t="str">
        <f t="shared" si="229"/>
        <v>NetJ15_K13</v>
      </c>
      <c r="AU1336" t="str">
        <f t="shared" si="230"/>
        <v>--</v>
      </c>
    </row>
    <row r="1337" spans="1:47" x14ac:dyDescent="0.25">
      <c r="A1337" t="str">
        <f t="shared" si="225"/>
        <v>J15-K14</v>
      </c>
      <c r="B1337" t="str">
        <f t="shared" si="226"/>
        <v>NetJ15_K14</v>
      </c>
      <c r="C1337" t="str">
        <f t="shared" si="227"/>
        <v>J15-NetJ15_K14</v>
      </c>
      <c r="D1337" t="str">
        <f t="shared" si="228"/>
        <v>J15-K14</v>
      </c>
      <c r="E1337" t="s">
        <v>4553</v>
      </c>
      <c r="F1337" t="s">
        <v>4767</v>
      </c>
      <c r="G1337" t="s">
        <v>4768</v>
      </c>
      <c r="AT1337" t="str">
        <f t="shared" si="229"/>
        <v>NetJ15_K14</v>
      </c>
      <c r="AU1337" t="str">
        <f t="shared" si="230"/>
        <v>--</v>
      </c>
    </row>
    <row r="1338" spans="1:47" x14ac:dyDescent="0.25">
      <c r="A1338" t="str">
        <f t="shared" si="225"/>
        <v>J15-K16</v>
      </c>
      <c r="B1338" t="str">
        <f t="shared" si="226"/>
        <v>NetJ15_K16</v>
      </c>
      <c r="C1338" t="str">
        <f t="shared" si="227"/>
        <v>J15-NetJ15_K16</v>
      </c>
      <c r="D1338" t="str">
        <f t="shared" si="228"/>
        <v>J15-K16</v>
      </c>
      <c r="E1338" t="s">
        <v>4553</v>
      </c>
      <c r="F1338" t="s">
        <v>4769</v>
      </c>
      <c r="G1338" t="s">
        <v>4770</v>
      </c>
      <c r="AT1338" t="str">
        <f t="shared" si="229"/>
        <v>NetJ15_K16</v>
      </c>
      <c r="AU1338" t="str">
        <f t="shared" si="230"/>
        <v>--</v>
      </c>
    </row>
    <row r="1339" spans="1:47" x14ac:dyDescent="0.25">
      <c r="A1339" t="str">
        <f t="shared" si="225"/>
        <v>J15-K17</v>
      </c>
      <c r="B1339" t="str">
        <f t="shared" si="226"/>
        <v>NetJ15_K17</v>
      </c>
      <c r="C1339" t="str">
        <f t="shared" si="227"/>
        <v>J15-NetJ15_K17</v>
      </c>
      <c r="D1339" t="str">
        <f t="shared" si="228"/>
        <v>J15-K17</v>
      </c>
      <c r="E1339" t="s">
        <v>4553</v>
      </c>
      <c r="F1339" t="s">
        <v>4771</v>
      </c>
      <c r="G1339" t="s">
        <v>4772</v>
      </c>
      <c r="AT1339" t="str">
        <f t="shared" si="229"/>
        <v>NetJ15_K17</v>
      </c>
      <c r="AU1339" t="str">
        <f t="shared" si="230"/>
        <v>--</v>
      </c>
    </row>
    <row r="1340" spans="1:47" x14ac:dyDescent="0.25">
      <c r="A1340" t="str">
        <f t="shared" si="225"/>
        <v>J15-K19</v>
      </c>
      <c r="B1340" t="str">
        <f t="shared" si="226"/>
        <v>NetJ15_K19</v>
      </c>
      <c r="C1340" t="str">
        <f t="shared" si="227"/>
        <v>J15-NetJ15_K19</v>
      </c>
      <c r="D1340" t="str">
        <f t="shared" si="228"/>
        <v>J15-K19</v>
      </c>
      <c r="E1340" t="s">
        <v>4553</v>
      </c>
      <c r="F1340" t="s">
        <v>4773</v>
      </c>
      <c r="G1340" t="s">
        <v>4774</v>
      </c>
      <c r="AT1340" t="str">
        <f t="shared" si="229"/>
        <v>NetJ15_K19</v>
      </c>
      <c r="AU1340" t="str">
        <f t="shared" si="230"/>
        <v>--</v>
      </c>
    </row>
    <row r="1341" spans="1:47" x14ac:dyDescent="0.25">
      <c r="A1341" t="str">
        <f t="shared" si="225"/>
        <v>J15-K20</v>
      </c>
      <c r="B1341" t="str">
        <f t="shared" si="226"/>
        <v>NetJ15_K20</v>
      </c>
      <c r="C1341" t="str">
        <f t="shared" si="227"/>
        <v>J15-NetJ15_K20</v>
      </c>
      <c r="D1341" t="str">
        <f t="shared" si="228"/>
        <v>J15-K20</v>
      </c>
      <c r="E1341" t="s">
        <v>4553</v>
      </c>
      <c r="F1341" t="s">
        <v>4775</v>
      </c>
      <c r="G1341" t="s">
        <v>4776</v>
      </c>
      <c r="AT1341" t="str">
        <f t="shared" si="229"/>
        <v>NetJ15_K20</v>
      </c>
      <c r="AU1341" t="str">
        <f t="shared" si="230"/>
        <v>--</v>
      </c>
    </row>
    <row r="1342" spans="1:47" x14ac:dyDescent="0.25">
      <c r="A1342" t="str">
        <f t="shared" si="225"/>
        <v>J15-K22</v>
      </c>
      <c r="B1342" t="str">
        <f t="shared" si="226"/>
        <v>NetJ15_K22</v>
      </c>
      <c r="C1342" t="str">
        <f t="shared" si="227"/>
        <v>J15-NetJ15_K22</v>
      </c>
      <c r="D1342" t="str">
        <f t="shared" si="228"/>
        <v>J15-K22</v>
      </c>
      <c r="E1342" t="s">
        <v>4553</v>
      </c>
      <c r="F1342" t="s">
        <v>4777</v>
      </c>
      <c r="G1342" t="s">
        <v>4778</v>
      </c>
      <c r="AT1342" t="str">
        <f t="shared" si="229"/>
        <v>NetJ15_K22</v>
      </c>
      <c r="AU1342" t="str">
        <f t="shared" si="230"/>
        <v>--</v>
      </c>
    </row>
    <row r="1343" spans="1:47" x14ac:dyDescent="0.25">
      <c r="A1343" t="str">
        <f t="shared" si="225"/>
        <v>J15-K23</v>
      </c>
      <c r="B1343" t="str">
        <f t="shared" si="226"/>
        <v>NetJ15_K23</v>
      </c>
      <c r="C1343" t="str">
        <f t="shared" si="227"/>
        <v>J15-NetJ15_K23</v>
      </c>
      <c r="D1343" t="str">
        <f t="shared" si="228"/>
        <v>J15-K23</v>
      </c>
      <c r="E1343" t="s">
        <v>4553</v>
      </c>
      <c r="F1343" t="s">
        <v>4779</v>
      </c>
      <c r="G1343" t="s">
        <v>4780</v>
      </c>
      <c r="AT1343" t="str">
        <f t="shared" si="229"/>
        <v>NetJ15_K23</v>
      </c>
      <c r="AU1343" t="str">
        <f t="shared" si="230"/>
        <v>--</v>
      </c>
    </row>
    <row r="1344" spans="1:47" x14ac:dyDescent="0.25">
      <c r="A1344" t="str">
        <f t="shared" si="225"/>
        <v>J15-K25</v>
      </c>
      <c r="B1344" t="str">
        <f t="shared" si="226"/>
        <v>NetJ15_K25</v>
      </c>
      <c r="C1344" t="str">
        <f t="shared" si="227"/>
        <v>J15-NetJ15_K25</v>
      </c>
      <c r="D1344" t="str">
        <f t="shared" si="228"/>
        <v>J15-K25</v>
      </c>
      <c r="E1344" t="s">
        <v>4553</v>
      </c>
      <c r="F1344" t="s">
        <v>4781</v>
      </c>
      <c r="G1344" t="s">
        <v>4782</v>
      </c>
      <c r="AT1344" t="str">
        <f t="shared" si="229"/>
        <v>NetJ15_K25</v>
      </c>
      <c r="AU1344" t="str">
        <f t="shared" si="230"/>
        <v>--</v>
      </c>
    </row>
    <row r="1345" spans="1:47" x14ac:dyDescent="0.25">
      <c r="A1345" t="str">
        <f t="shared" si="225"/>
        <v>J15-K26</v>
      </c>
      <c r="B1345" t="str">
        <f t="shared" si="226"/>
        <v>NetJ15_K26</v>
      </c>
      <c r="C1345" t="str">
        <f t="shared" si="227"/>
        <v>J15-NetJ15_K26</v>
      </c>
      <c r="D1345" t="str">
        <f t="shared" si="228"/>
        <v>J15-K26</v>
      </c>
      <c r="E1345" t="s">
        <v>4553</v>
      </c>
      <c r="F1345" t="s">
        <v>4783</v>
      </c>
      <c r="G1345" t="s">
        <v>4784</v>
      </c>
      <c r="AT1345" t="str">
        <f t="shared" si="229"/>
        <v>NetJ15_K26</v>
      </c>
      <c r="AU1345" t="str">
        <f t="shared" si="230"/>
        <v>--</v>
      </c>
    </row>
    <row r="1346" spans="1:47" x14ac:dyDescent="0.25">
      <c r="A1346" t="str">
        <f t="shared" si="225"/>
        <v>J15-K28</v>
      </c>
      <c r="B1346" t="str">
        <f t="shared" si="226"/>
        <v>NetJ15_K28</v>
      </c>
      <c r="C1346" t="str">
        <f t="shared" si="227"/>
        <v>J15-NetJ15_K28</v>
      </c>
      <c r="D1346" t="str">
        <f t="shared" si="228"/>
        <v>J15-K28</v>
      </c>
      <c r="E1346" t="s">
        <v>4553</v>
      </c>
      <c r="F1346" t="s">
        <v>4785</v>
      </c>
      <c r="G1346" t="s">
        <v>4786</v>
      </c>
      <c r="AT1346" t="str">
        <f t="shared" si="229"/>
        <v>NetJ15_K28</v>
      </c>
      <c r="AU1346" t="str">
        <f t="shared" si="230"/>
        <v>--</v>
      </c>
    </row>
    <row r="1347" spans="1:47" x14ac:dyDescent="0.25">
      <c r="A1347" t="str">
        <f t="shared" si="225"/>
        <v>J15-K29</v>
      </c>
      <c r="B1347" t="str">
        <f t="shared" si="226"/>
        <v>NetJ15_K29</v>
      </c>
      <c r="C1347" t="str">
        <f t="shared" si="227"/>
        <v>J15-NetJ15_K29</v>
      </c>
      <c r="D1347" t="str">
        <f t="shared" si="228"/>
        <v>J15-K29</v>
      </c>
      <c r="E1347" t="s">
        <v>4553</v>
      </c>
      <c r="F1347" t="s">
        <v>4787</v>
      </c>
      <c r="G1347" t="s">
        <v>4788</v>
      </c>
      <c r="AT1347" t="str">
        <f t="shared" si="229"/>
        <v>NetJ15_K29</v>
      </c>
      <c r="AU1347" t="str">
        <f t="shared" si="230"/>
        <v>--</v>
      </c>
    </row>
    <row r="1348" spans="1:47" x14ac:dyDescent="0.25">
      <c r="A1348" t="str">
        <f t="shared" si="225"/>
        <v>J15-K31</v>
      </c>
      <c r="B1348" t="str">
        <f t="shared" si="226"/>
        <v>NetJ15_K31</v>
      </c>
      <c r="C1348" t="str">
        <f t="shared" si="227"/>
        <v>J15-NetJ15_K31</v>
      </c>
      <c r="D1348" t="str">
        <f t="shared" si="228"/>
        <v>J15-K31</v>
      </c>
      <c r="E1348" t="s">
        <v>4553</v>
      </c>
      <c r="F1348" t="s">
        <v>4789</v>
      </c>
      <c r="G1348" t="s">
        <v>4790</v>
      </c>
      <c r="AT1348" t="str">
        <f t="shared" si="229"/>
        <v>NetJ15_K31</v>
      </c>
      <c r="AU1348" t="str">
        <f t="shared" si="230"/>
        <v>--</v>
      </c>
    </row>
    <row r="1349" spans="1:47" x14ac:dyDescent="0.25">
      <c r="A1349" t="str">
        <f t="shared" si="225"/>
        <v>J15-K32</v>
      </c>
      <c r="B1349" t="str">
        <f t="shared" si="226"/>
        <v>NetJ15_K32</v>
      </c>
      <c r="C1349" t="str">
        <f t="shared" si="227"/>
        <v>J15-NetJ15_K32</v>
      </c>
      <c r="D1349" t="str">
        <f t="shared" si="228"/>
        <v>J15-K32</v>
      </c>
      <c r="E1349" t="s">
        <v>4553</v>
      </c>
      <c r="F1349" t="s">
        <v>4791</v>
      </c>
      <c r="G1349" t="s">
        <v>4792</v>
      </c>
      <c r="AT1349" t="str">
        <f t="shared" si="229"/>
        <v>NetJ15_K32</v>
      </c>
      <c r="AU1349" t="str">
        <f t="shared" si="230"/>
        <v>--</v>
      </c>
    </row>
    <row r="1350" spans="1:47" x14ac:dyDescent="0.25">
      <c r="A1350" t="str">
        <f t="shared" ref="A1350:A1413" si="231">$E1350&amp;"-"&amp;$F1350</f>
        <v>J15-K34</v>
      </c>
      <c r="B1350" t="str">
        <f t="shared" ref="B1350:B1413" si="232">IF(OR(E1350=$A$2,E1350=$B$2,E1350=$C$2,E1350=$D$2),"--",G1350)</f>
        <v>NetJ15_K34</v>
      </c>
      <c r="C1350" t="str">
        <f t="shared" ref="C1350:C1413" si="233">$E1350&amp;"-"&amp;$G1350</f>
        <v>J15-NetJ15_K34</v>
      </c>
      <c r="D1350" t="str">
        <f t="shared" ref="D1350:D1413" si="234">A1350</f>
        <v>J15-K34</v>
      </c>
      <c r="E1350" t="s">
        <v>4553</v>
      </c>
      <c r="F1350" t="s">
        <v>1509</v>
      </c>
      <c r="G1350" t="s">
        <v>4793</v>
      </c>
      <c r="AT1350" t="str">
        <f t="shared" ref="AT1350:AT1413" si="235">IF(IF(COUNTIF($AO$6:$AQ$150,B1350)&gt;0,"---","--")="---",VLOOKUP(B1350,$AO$6:$AQ$150,3,0),B1350)</f>
        <v>NetJ15_K34</v>
      </c>
      <c r="AU1350" t="str">
        <f t="shared" ref="AU1350:AU1413" si="236">IF(IF(COUNTIF($AO$6:$AQ$150,B1350)&gt;0,"---","--")="---",VLOOKUP(B1350,$AO$6:$AQ$150,2,0),"--")</f>
        <v>--</v>
      </c>
    </row>
    <row r="1351" spans="1:47" x14ac:dyDescent="0.25">
      <c r="A1351" t="str">
        <f t="shared" si="231"/>
        <v>J15-K35</v>
      </c>
      <c r="B1351" t="str">
        <f t="shared" si="232"/>
        <v>NetJ15_K35</v>
      </c>
      <c r="C1351" t="str">
        <f t="shared" si="233"/>
        <v>J15-NetJ15_K35</v>
      </c>
      <c r="D1351" t="str">
        <f t="shared" si="234"/>
        <v>J15-K35</v>
      </c>
      <c r="E1351" t="s">
        <v>4553</v>
      </c>
      <c r="F1351" t="s">
        <v>4794</v>
      </c>
      <c r="G1351" t="s">
        <v>4795</v>
      </c>
      <c r="AT1351" t="str">
        <f t="shared" si="235"/>
        <v>NetJ15_K35</v>
      </c>
      <c r="AU1351" t="str">
        <f t="shared" si="236"/>
        <v>--</v>
      </c>
    </row>
    <row r="1352" spans="1:47" x14ac:dyDescent="0.25">
      <c r="A1352" t="str">
        <f t="shared" si="231"/>
        <v>J15-K37</v>
      </c>
      <c r="B1352" t="str">
        <f t="shared" si="232"/>
        <v>NetJ15_K37</v>
      </c>
      <c r="C1352" t="str">
        <f t="shared" si="233"/>
        <v>J15-NetJ15_K37</v>
      </c>
      <c r="D1352" t="str">
        <f t="shared" si="234"/>
        <v>J15-K37</v>
      </c>
      <c r="E1352" t="s">
        <v>4553</v>
      </c>
      <c r="F1352" t="s">
        <v>1511</v>
      </c>
      <c r="G1352" t="s">
        <v>4796</v>
      </c>
      <c r="AT1352" t="str">
        <f t="shared" si="235"/>
        <v>NetJ15_K37</v>
      </c>
      <c r="AU1352" t="str">
        <f t="shared" si="236"/>
        <v>--</v>
      </c>
    </row>
    <row r="1353" spans="1:47" x14ac:dyDescent="0.25">
      <c r="A1353" t="str">
        <f t="shared" si="231"/>
        <v>J15-K38</v>
      </c>
      <c r="B1353" t="str">
        <f t="shared" si="232"/>
        <v>NetJ15_K38</v>
      </c>
      <c r="C1353" t="str">
        <f t="shared" si="233"/>
        <v>J15-NetJ15_K38</v>
      </c>
      <c r="D1353" t="str">
        <f t="shared" si="234"/>
        <v>J15-K38</v>
      </c>
      <c r="E1353" t="s">
        <v>4553</v>
      </c>
      <c r="F1353" t="s">
        <v>4797</v>
      </c>
      <c r="G1353" t="s">
        <v>4798</v>
      </c>
      <c r="AT1353" t="str">
        <f t="shared" si="235"/>
        <v>NetJ15_K38</v>
      </c>
      <c r="AU1353" t="str">
        <f t="shared" si="236"/>
        <v>--</v>
      </c>
    </row>
    <row r="1354" spans="1:47" x14ac:dyDescent="0.25">
      <c r="A1354" t="str">
        <f t="shared" si="231"/>
        <v>J16-1</v>
      </c>
      <c r="B1354" t="str">
        <f t="shared" si="232"/>
        <v>A6</v>
      </c>
      <c r="C1354" t="str">
        <f t="shared" si="233"/>
        <v>J16-A6</v>
      </c>
      <c r="D1354" t="str">
        <f t="shared" si="234"/>
        <v>J16-1</v>
      </c>
      <c r="E1354" t="s">
        <v>4734</v>
      </c>
      <c r="F1354">
        <v>1</v>
      </c>
      <c r="G1354" t="s">
        <v>175</v>
      </c>
      <c r="AT1354" t="str">
        <f t="shared" si="235"/>
        <v>A6</v>
      </c>
      <c r="AU1354" t="str">
        <f t="shared" si="236"/>
        <v>--</v>
      </c>
    </row>
    <row r="1355" spans="1:47" x14ac:dyDescent="0.25">
      <c r="A1355" t="str">
        <f t="shared" si="231"/>
        <v>J16-2</v>
      </c>
      <c r="B1355" t="str">
        <f t="shared" si="232"/>
        <v>A7</v>
      </c>
      <c r="C1355" t="str">
        <f t="shared" si="233"/>
        <v>J16-A7</v>
      </c>
      <c r="D1355" t="str">
        <f t="shared" si="234"/>
        <v>J16-2</v>
      </c>
      <c r="E1355" t="s">
        <v>4734</v>
      </c>
      <c r="F1355">
        <v>2</v>
      </c>
      <c r="G1355" t="s">
        <v>176</v>
      </c>
      <c r="AT1355" t="str">
        <f t="shared" si="235"/>
        <v>A7</v>
      </c>
      <c r="AU1355" t="str">
        <f t="shared" si="236"/>
        <v>--</v>
      </c>
    </row>
    <row r="1356" spans="1:47" x14ac:dyDescent="0.25">
      <c r="A1356" t="str">
        <f t="shared" si="231"/>
        <v>J16-3</v>
      </c>
      <c r="B1356" t="str">
        <f t="shared" si="232"/>
        <v>A0</v>
      </c>
      <c r="C1356" t="str">
        <f t="shared" si="233"/>
        <v>J16-A0</v>
      </c>
      <c r="D1356" t="str">
        <f t="shared" si="234"/>
        <v>J16-3</v>
      </c>
      <c r="E1356" t="s">
        <v>4734</v>
      </c>
      <c r="F1356">
        <v>3</v>
      </c>
      <c r="G1356" t="s">
        <v>3727</v>
      </c>
      <c r="AT1356" t="str">
        <f t="shared" si="235"/>
        <v>A0</v>
      </c>
      <c r="AU1356" t="str">
        <f t="shared" si="236"/>
        <v>--</v>
      </c>
    </row>
    <row r="1357" spans="1:47" x14ac:dyDescent="0.25">
      <c r="A1357" t="str">
        <f t="shared" si="231"/>
        <v>J16-4</v>
      </c>
      <c r="B1357" t="str">
        <f t="shared" si="232"/>
        <v>A4</v>
      </c>
      <c r="C1357" t="str">
        <f t="shared" si="233"/>
        <v>J16-A4</v>
      </c>
      <c r="D1357" t="str">
        <f t="shared" si="234"/>
        <v>J16-4</v>
      </c>
      <c r="E1357" t="s">
        <v>4734</v>
      </c>
      <c r="F1357">
        <v>4</v>
      </c>
      <c r="G1357" t="s">
        <v>173</v>
      </c>
      <c r="AT1357" t="str">
        <f t="shared" si="235"/>
        <v>A4</v>
      </c>
      <c r="AU1357" t="str">
        <f t="shared" si="236"/>
        <v>--</v>
      </c>
    </row>
    <row r="1358" spans="1:47" x14ac:dyDescent="0.25">
      <c r="A1358" t="str">
        <f t="shared" si="231"/>
        <v>J16-5</v>
      </c>
      <c r="B1358" t="str">
        <f t="shared" si="232"/>
        <v>A1</v>
      </c>
      <c r="C1358" t="str">
        <f t="shared" si="233"/>
        <v>J16-A1</v>
      </c>
      <c r="D1358" t="str">
        <f t="shared" si="234"/>
        <v>J16-5</v>
      </c>
      <c r="E1358" t="s">
        <v>4734</v>
      </c>
      <c r="F1358">
        <v>5</v>
      </c>
      <c r="G1358" t="s">
        <v>170</v>
      </c>
      <c r="AT1358" t="str">
        <f t="shared" si="235"/>
        <v>A1</v>
      </c>
      <c r="AU1358" t="str">
        <f t="shared" si="236"/>
        <v>--</v>
      </c>
    </row>
    <row r="1359" spans="1:47" x14ac:dyDescent="0.25">
      <c r="A1359" t="str">
        <f t="shared" si="231"/>
        <v>J16-6</v>
      </c>
      <c r="B1359" t="str">
        <f t="shared" si="232"/>
        <v>GND</v>
      </c>
      <c r="C1359" t="str">
        <f t="shared" si="233"/>
        <v>J16-GND</v>
      </c>
      <c r="D1359" t="str">
        <f t="shared" si="234"/>
        <v>J16-6</v>
      </c>
      <c r="E1359" t="s">
        <v>4734</v>
      </c>
      <c r="F1359">
        <v>6</v>
      </c>
      <c r="G1359" t="s">
        <v>433</v>
      </c>
      <c r="AT1359">
        <f t="shared" si="235"/>
        <v>0</v>
      </c>
      <c r="AU1359">
        <f t="shared" si="236"/>
        <v>0</v>
      </c>
    </row>
    <row r="1360" spans="1:47" x14ac:dyDescent="0.25">
      <c r="A1360" t="str">
        <f t="shared" si="231"/>
        <v>J16-7</v>
      </c>
      <c r="B1360" t="str">
        <f t="shared" si="232"/>
        <v>A2</v>
      </c>
      <c r="C1360" t="str">
        <f t="shared" si="233"/>
        <v>J16-A2</v>
      </c>
      <c r="D1360" t="str">
        <f t="shared" si="234"/>
        <v>J16-7</v>
      </c>
      <c r="E1360" t="s">
        <v>4734</v>
      </c>
      <c r="F1360">
        <v>7</v>
      </c>
      <c r="G1360" t="s">
        <v>171</v>
      </c>
      <c r="AT1360" t="str">
        <f t="shared" si="235"/>
        <v>A2</v>
      </c>
      <c r="AU1360" t="str">
        <f t="shared" si="236"/>
        <v>--</v>
      </c>
    </row>
    <row r="1361" spans="1:47" x14ac:dyDescent="0.25">
      <c r="A1361" t="str">
        <f t="shared" si="231"/>
        <v>J16-8</v>
      </c>
      <c r="B1361" t="str">
        <f t="shared" si="232"/>
        <v>A5</v>
      </c>
      <c r="C1361" t="str">
        <f t="shared" si="233"/>
        <v>J16-A5</v>
      </c>
      <c r="D1361" t="str">
        <f t="shared" si="234"/>
        <v>J16-8</v>
      </c>
      <c r="E1361" t="s">
        <v>4734</v>
      </c>
      <c r="F1361">
        <v>8</v>
      </c>
      <c r="G1361" t="s">
        <v>174</v>
      </c>
      <c r="AT1361" t="str">
        <f t="shared" si="235"/>
        <v>A5</v>
      </c>
      <c r="AU1361" t="str">
        <f t="shared" si="236"/>
        <v>--</v>
      </c>
    </row>
    <row r="1362" spans="1:47" x14ac:dyDescent="0.25">
      <c r="A1362" t="str">
        <f t="shared" si="231"/>
        <v>J16-9</v>
      </c>
      <c r="B1362" t="str">
        <f t="shared" si="232"/>
        <v>A3</v>
      </c>
      <c r="C1362" t="str">
        <f t="shared" si="233"/>
        <v>J16-A3</v>
      </c>
      <c r="D1362" t="str">
        <f t="shared" si="234"/>
        <v>J16-9</v>
      </c>
      <c r="E1362" t="s">
        <v>4734</v>
      </c>
      <c r="F1362">
        <v>9</v>
      </c>
      <c r="G1362" t="s">
        <v>172</v>
      </c>
      <c r="AT1362" t="str">
        <f t="shared" si="235"/>
        <v>A3</v>
      </c>
      <c r="AU1362" t="str">
        <f t="shared" si="236"/>
        <v>--</v>
      </c>
    </row>
    <row r="1363" spans="1:47" x14ac:dyDescent="0.25">
      <c r="A1363" t="str">
        <f t="shared" si="231"/>
        <v>J16-10</v>
      </c>
      <c r="B1363" t="str">
        <f t="shared" si="232"/>
        <v>3V3</v>
      </c>
      <c r="C1363" t="str">
        <f t="shared" si="233"/>
        <v>J16-3V3</v>
      </c>
      <c r="D1363" t="str">
        <f t="shared" si="234"/>
        <v>J16-10</v>
      </c>
      <c r="E1363" t="s">
        <v>4734</v>
      </c>
      <c r="F1363">
        <v>10</v>
      </c>
      <c r="G1363" t="s">
        <v>3710</v>
      </c>
      <c r="AT1363" t="str">
        <f t="shared" si="235"/>
        <v>3V3</v>
      </c>
      <c r="AU1363" t="str">
        <f t="shared" si="236"/>
        <v>--</v>
      </c>
    </row>
    <row r="1364" spans="1:47" x14ac:dyDescent="0.25">
      <c r="A1364" t="str">
        <f t="shared" si="231"/>
        <v>J16-11</v>
      </c>
      <c r="B1364" t="str">
        <f t="shared" si="232"/>
        <v>NetJ16_11</v>
      </c>
      <c r="C1364" t="str">
        <f t="shared" si="233"/>
        <v>J16-NetJ16_11</v>
      </c>
      <c r="D1364" t="str">
        <f t="shared" si="234"/>
        <v>J16-11</v>
      </c>
      <c r="E1364" t="s">
        <v>4734</v>
      </c>
      <c r="F1364">
        <v>11</v>
      </c>
      <c r="G1364" t="s">
        <v>4799</v>
      </c>
      <c r="AT1364" t="str">
        <f t="shared" si="235"/>
        <v>NetJ16_11</v>
      </c>
      <c r="AU1364" t="str">
        <f t="shared" si="236"/>
        <v>--</v>
      </c>
    </row>
    <row r="1365" spans="1:47" x14ac:dyDescent="0.25">
      <c r="A1365" t="str">
        <f t="shared" si="231"/>
        <v>J16-12</v>
      </c>
      <c r="B1365" t="str">
        <f t="shared" si="232"/>
        <v>5V</v>
      </c>
      <c r="C1365" t="str">
        <f t="shared" si="233"/>
        <v>J16-5V</v>
      </c>
      <c r="D1365" t="str">
        <f t="shared" si="234"/>
        <v>J16-12</v>
      </c>
      <c r="E1365" t="s">
        <v>4734</v>
      </c>
      <c r="F1365">
        <v>12</v>
      </c>
      <c r="G1365" t="s">
        <v>3724</v>
      </c>
      <c r="AT1365" t="str">
        <f t="shared" si="235"/>
        <v>5V</v>
      </c>
      <c r="AU1365" t="str">
        <f t="shared" si="236"/>
        <v>--</v>
      </c>
    </row>
    <row r="1366" spans="1:47" x14ac:dyDescent="0.25">
      <c r="A1366" t="str">
        <f t="shared" si="231"/>
        <v>J17-A1</v>
      </c>
      <c r="B1366" t="str">
        <f t="shared" si="232"/>
        <v>GND</v>
      </c>
      <c r="C1366" t="str">
        <f t="shared" si="233"/>
        <v>J17-GND</v>
      </c>
      <c r="D1366" t="str">
        <f t="shared" si="234"/>
        <v>J17-A1</v>
      </c>
      <c r="E1366" t="s">
        <v>4591</v>
      </c>
      <c r="F1366" t="s">
        <v>170</v>
      </c>
      <c r="G1366" t="s">
        <v>433</v>
      </c>
      <c r="AT1366">
        <f t="shared" si="235"/>
        <v>0</v>
      </c>
      <c r="AU1366">
        <f t="shared" si="236"/>
        <v>0</v>
      </c>
    </row>
    <row r="1367" spans="1:47" x14ac:dyDescent="0.25">
      <c r="A1367" t="str">
        <f t="shared" si="231"/>
        <v>J17-A2</v>
      </c>
      <c r="B1367" t="str">
        <f t="shared" si="232"/>
        <v>GTSR4C_TX3_N</v>
      </c>
      <c r="C1367" t="str">
        <f t="shared" si="233"/>
        <v>J17-GTSR4C_TX3_N</v>
      </c>
      <c r="D1367" t="str">
        <f t="shared" si="234"/>
        <v>J17-A2</v>
      </c>
      <c r="E1367" t="s">
        <v>4591</v>
      </c>
      <c r="F1367" t="s">
        <v>171</v>
      </c>
      <c r="G1367" t="s">
        <v>968</v>
      </c>
      <c r="AT1367" t="str">
        <f t="shared" si="235"/>
        <v>GTSR4C_TX3_N</v>
      </c>
      <c r="AU1367" t="str">
        <f t="shared" si="236"/>
        <v>--</v>
      </c>
    </row>
    <row r="1368" spans="1:47" x14ac:dyDescent="0.25">
      <c r="A1368" t="str">
        <f t="shared" si="231"/>
        <v>J17-A3</v>
      </c>
      <c r="B1368" t="str">
        <f t="shared" si="232"/>
        <v>GTSR4C_TX3_P</v>
      </c>
      <c r="C1368" t="str">
        <f t="shared" si="233"/>
        <v>J17-GTSR4C_TX3_P</v>
      </c>
      <c r="D1368" t="str">
        <f t="shared" si="234"/>
        <v>J17-A3</v>
      </c>
      <c r="E1368" t="s">
        <v>4591</v>
      </c>
      <c r="F1368" t="s">
        <v>172</v>
      </c>
      <c r="G1368" t="s">
        <v>967</v>
      </c>
      <c r="AT1368" t="str">
        <f t="shared" si="235"/>
        <v>GTSR4C_TX3_P</v>
      </c>
      <c r="AU1368" t="str">
        <f t="shared" si="236"/>
        <v>--</v>
      </c>
    </row>
    <row r="1369" spans="1:47" x14ac:dyDescent="0.25">
      <c r="A1369" t="str">
        <f t="shared" si="231"/>
        <v>J17-A4</v>
      </c>
      <c r="B1369" t="str">
        <f t="shared" si="232"/>
        <v>GND</v>
      </c>
      <c r="C1369" t="str">
        <f t="shared" si="233"/>
        <v>J17-GND</v>
      </c>
      <c r="D1369" t="str">
        <f t="shared" si="234"/>
        <v>J17-A4</v>
      </c>
      <c r="E1369" t="s">
        <v>4591</v>
      </c>
      <c r="F1369" t="s">
        <v>173</v>
      </c>
      <c r="G1369" t="s">
        <v>433</v>
      </c>
      <c r="AT1369">
        <f t="shared" si="235"/>
        <v>0</v>
      </c>
      <c r="AU1369">
        <f t="shared" si="236"/>
        <v>0</v>
      </c>
    </row>
    <row r="1370" spans="1:47" x14ac:dyDescent="0.25">
      <c r="A1370" t="str">
        <f t="shared" si="231"/>
        <v>J17-A5</v>
      </c>
      <c r="B1370" t="str">
        <f t="shared" si="232"/>
        <v>GTSR4C_TX2_N</v>
      </c>
      <c r="C1370" t="str">
        <f t="shared" si="233"/>
        <v>J17-GTSR4C_TX2_N</v>
      </c>
      <c r="D1370" t="str">
        <f t="shared" si="234"/>
        <v>J17-A5</v>
      </c>
      <c r="E1370" t="s">
        <v>4591</v>
      </c>
      <c r="F1370" t="s">
        <v>174</v>
      </c>
      <c r="G1370" t="s">
        <v>987</v>
      </c>
      <c r="AT1370" t="str">
        <f t="shared" si="235"/>
        <v>GTSR4C_TX2_N</v>
      </c>
      <c r="AU1370" t="str">
        <f t="shared" si="236"/>
        <v>--</v>
      </c>
    </row>
    <row r="1371" spans="1:47" x14ac:dyDescent="0.25">
      <c r="A1371" t="str">
        <f t="shared" si="231"/>
        <v>J17-A6</v>
      </c>
      <c r="B1371" t="str">
        <f t="shared" si="232"/>
        <v>GTSR4C_TX2_P</v>
      </c>
      <c r="C1371" t="str">
        <f t="shared" si="233"/>
        <v>J17-GTSR4C_TX2_P</v>
      </c>
      <c r="D1371" t="str">
        <f t="shared" si="234"/>
        <v>J17-A6</v>
      </c>
      <c r="E1371" t="s">
        <v>4591</v>
      </c>
      <c r="F1371" t="s">
        <v>175</v>
      </c>
      <c r="G1371" t="s">
        <v>986</v>
      </c>
      <c r="AT1371" t="str">
        <f t="shared" si="235"/>
        <v>GTSR4C_TX2_P</v>
      </c>
      <c r="AU1371" t="str">
        <f t="shared" si="236"/>
        <v>--</v>
      </c>
    </row>
    <row r="1372" spans="1:47" x14ac:dyDescent="0.25">
      <c r="A1372" t="str">
        <f t="shared" si="231"/>
        <v>J17-A7</v>
      </c>
      <c r="B1372" t="str">
        <f t="shared" si="232"/>
        <v>GND</v>
      </c>
      <c r="C1372" t="str">
        <f t="shared" si="233"/>
        <v>J17-GND</v>
      </c>
      <c r="D1372" t="str">
        <f t="shared" si="234"/>
        <v>J17-A7</v>
      </c>
      <c r="E1372" t="s">
        <v>4591</v>
      </c>
      <c r="F1372" t="s">
        <v>176</v>
      </c>
      <c r="G1372" t="s">
        <v>433</v>
      </c>
      <c r="AT1372">
        <f t="shared" si="235"/>
        <v>0</v>
      </c>
      <c r="AU1372">
        <f t="shared" si="236"/>
        <v>0</v>
      </c>
    </row>
    <row r="1373" spans="1:47" x14ac:dyDescent="0.25">
      <c r="A1373" t="str">
        <f t="shared" si="231"/>
        <v>J17-A8</v>
      </c>
      <c r="B1373" t="str">
        <f t="shared" si="232"/>
        <v>NetJ17_A8</v>
      </c>
      <c r="C1373" t="str">
        <f t="shared" si="233"/>
        <v>J17-NetJ17_A8</v>
      </c>
      <c r="D1373" t="str">
        <f t="shared" si="234"/>
        <v>J17-A8</v>
      </c>
      <c r="E1373" t="s">
        <v>4591</v>
      </c>
      <c r="F1373" t="s">
        <v>177</v>
      </c>
      <c r="G1373" t="s">
        <v>4800</v>
      </c>
      <c r="AT1373" t="str">
        <f t="shared" si="235"/>
        <v>NetJ17_A8</v>
      </c>
      <c r="AU1373" t="str">
        <f t="shared" si="236"/>
        <v>--</v>
      </c>
    </row>
    <row r="1374" spans="1:47" x14ac:dyDescent="0.25">
      <c r="A1374" t="str">
        <f t="shared" si="231"/>
        <v>J17-A9</v>
      </c>
      <c r="B1374" t="str">
        <f t="shared" si="232"/>
        <v>NetJ17_A9</v>
      </c>
      <c r="C1374" t="str">
        <f t="shared" si="233"/>
        <v>J17-NetJ17_A9</v>
      </c>
      <c r="D1374" t="str">
        <f t="shared" si="234"/>
        <v>J17-A9</v>
      </c>
      <c r="E1374" t="s">
        <v>4591</v>
      </c>
      <c r="F1374" t="s">
        <v>178</v>
      </c>
      <c r="G1374" t="s">
        <v>4801</v>
      </c>
      <c r="AT1374" t="str">
        <f t="shared" si="235"/>
        <v>NetJ17_A9</v>
      </c>
      <c r="AU1374" t="str">
        <f t="shared" si="236"/>
        <v>--</v>
      </c>
    </row>
    <row r="1375" spans="1:47" x14ac:dyDescent="0.25">
      <c r="A1375" t="str">
        <f t="shared" si="231"/>
        <v>J17-A10</v>
      </c>
      <c r="B1375" t="str">
        <f t="shared" si="232"/>
        <v>NetJ17_A10</v>
      </c>
      <c r="C1375" t="str">
        <f t="shared" si="233"/>
        <v>J17-NetJ17_A10</v>
      </c>
      <c r="D1375" t="str">
        <f t="shared" si="234"/>
        <v>J17-A10</v>
      </c>
      <c r="E1375" t="s">
        <v>4591</v>
      </c>
      <c r="F1375" t="s">
        <v>179</v>
      </c>
      <c r="G1375" t="s">
        <v>4802</v>
      </c>
      <c r="AT1375" t="str">
        <f t="shared" si="235"/>
        <v>NetJ17_A10</v>
      </c>
      <c r="AU1375" t="str">
        <f t="shared" si="236"/>
        <v>--</v>
      </c>
    </row>
    <row r="1376" spans="1:47" x14ac:dyDescent="0.25">
      <c r="A1376" t="str">
        <f t="shared" si="231"/>
        <v>J17-A11</v>
      </c>
      <c r="B1376" t="str">
        <f t="shared" si="232"/>
        <v>NetJ17_A11</v>
      </c>
      <c r="C1376" t="str">
        <f t="shared" si="233"/>
        <v>J17-NetJ17_A11</v>
      </c>
      <c r="D1376" t="str">
        <f t="shared" si="234"/>
        <v>J17-A11</v>
      </c>
      <c r="E1376" t="s">
        <v>4591</v>
      </c>
      <c r="F1376" t="s">
        <v>180</v>
      </c>
      <c r="G1376" t="s">
        <v>4803</v>
      </c>
      <c r="AT1376" t="str">
        <f t="shared" si="235"/>
        <v>NetJ17_A11</v>
      </c>
      <c r="AU1376" t="str">
        <f t="shared" si="236"/>
        <v>--</v>
      </c>
    </row>
    <row r="1377" spans="1:47" x14ac:dyDescent="0.25">
      <c r="A1377" t="str">
        <f t="shared" si="231"/>
        <v>J17-A12</v>
      </c>
      <c r="B1377" t="str">
        <f t="shared" si="232"/>
        <v>NetJ17_A12</v>
      </c>
      <c r="C1377" t="str">
        <f t="shared" si="233"/>
        <v>J17-NetJ17_A12</v>
      </c>
      <c r="D1377" t="str">
        <f t="shared" si="234"/>
        <v>J17-A12</v>
      </c>
      <c r="E1377" t="s">
        <v>4591</v>
      </c>
      <c r="F1377" t="s">
        <v>181</v>
      </c>
      <c r="G1377" t="s">
        <v>4804</v>
      </c>
      <c r="AT1377" t="str">
        <f t="shared" si="235"/>
        <v>NetJ17_A12</v>
      </c>
      <c r="AU1377" t="str">
        <f t="shared" si="236"/>
        <v>--</v>
      </c>
    </row>
    <row r="1378" spans="1:47" x14ac:dyDescent="0.25">
      <c r="A1378" t="str">
        <f t="shared" si="231"/>
        <v>J17-A13</v>
      </c>
      <c r="B1378" t="str">
        <f t="shared" si="232"/>
        <v>NetJ17_A13</v>
      </c>
      <c r="C1378" t="str">
        <f t="shared" si="233"/>
        <v>J17-NetJ17_A13</v>
      </c>
      <c r="D1378" t="str">
        <f t="shared" si="234"/>
        <v>J17-A13</v>
      </c>
      <c r="E1378" t="s">
        <v>4591</v>
      </c>
      <c r="F1378" t="s">
        <v>182</v>
      </c>
      <c r="G1378" t="s">
        <v>4805</v>
      </c>
      <c r="AT1378" t="str">
        <f t="shared" si="235"/>
        <v>NetJ17_A13</v>
      </c>
      <c r="AU1378" t="str">
        <f t="shared" si="236"/>
        <v>--</v>
      </c>
    </row>
    <row r="1379" spans="1:47" x14ac:dyDescent="0.25">
      <c r="A1379" t="str">
        <f t="shared" si="231"/>
        <v>J17-A14</v>
      </c>
      <c r="B1379" t="str">
        <f t="shared" si="232"/>
        <v>GND</v>
      </c>
      <c r="C1379" t="str">
        <f t="shared" si="233"/>
        <v>J17-GND</v>
      </c>
      <c r="D1379" t="str">
        <f t="shared" si="234"/>
        <v>J17-A14</v>
      </c>
      <c r="E1379" t="s">
        <v>4591</v>
      </c>
      <c r="F1379" t="s">
        <v>183</v>
      </c>
      <c r="G1379" t="s">
        <v>433</v>
      </c>
      <c r="AT1379">
        <f t="shared" si="235"/>
        <v>0</v>
      </c>
      <c r="AU1379">
        <f t="shared" si="236"/>
        <v>0</v>
      </c>
    </row>
    <row r="1380" spans="1:47" x14ac:dyDescent="0.25">
      <c r="A1380" t="str">
        <f t="shared" si="231"/>
        <v>J17-A15</v>
      </c>
      <c r="B1380" t="str">
        <f t="shared" si="232"/>
        <v>GTSR4C_TX1_N</v>
      </c>
      <c r="C1380" t="str">
        <f t="shared" si="233"/>
        <v>J17-GTSR4C_TX1_N</v>
      </c>
      <c r="D1380" t="str">
        <f t="shared" si="234"/>
        <v>J17-A15</v>
      </c>
      <c r="E1380" t="s">
        <v>4591</v>
      </c>
      <c r="F1380" t="s">
        <v>184</v>
      </c>
      <c r="G1380" t="s">
        <v>966</v>
      </c>
      <c r="AT1380" t="str">
        <f t="shared" si="235"/>
        <v>GTSR4C_TX1_N</v>
      </c>
      <c r="AU1380" t="str">
        <f t="shared" si="236"/>
        <v>--</v>
      </c>
    </row>
    <row r="1381" spans="1:47" x14ac:dyDescent="0.25">
      <c r="A1381" t="str">
        <f t="shared" si="231"/>
        <v>J17-A16</v>
      </c>
      <c r="B1381" t="str">
        <f t="shared" si="232"/>
        <v>GTSR4C_TX1_P</v>
      </c>
      <c r="C1381" t="str">
        <f t="shared" si="233"/>
        <v>J17-GTSR4C_TX1_P</v>
      </c>
      <c r="D1381" t="str">
        <f t="shared" si="234"/>
        <v>J17-A16</v>
      </c>
      <c r="E1381" t="s">
        <v>4591</v>
      </c>
      <c r="F1381" t="s">
        <v>185</v>
      </c>
      <c r="G1381" t="s">
        <v>965</v>
      </c>
      <c r="AT1381" t="str">
        <f t="shared" si="235"/>
        <v>GTSR4C_TX1_P</v>
      </c>
      <c r="AU1381" t="str">
        <f t="shared" si="236"/>
        <v>--</v>
      </c>
    </row>
    <row r="1382" spans="1:47" x14ac:dyDescent="0.25">
      <c r="A1382" t="str">
        <f t="shared" si="231"/>
        <v>J17-A17</v>
      </c>
      <c r="B1382" t="str">
        <f t="shared" si="232"/>
        <v>GND</v>
      </c>
      <c r="C1382" t="str">
        <f t="shared" si="233"/>
        <v>J17-GND</v>
      </c>
      <c r="D1382" t="str">
        <f t="shared" si="234"/>
        <v>J17-A17</v>
      </c>
      <c r="E1382" t="s">
        <v>4591</v>
      </c>
      <c r="F1382" t="s">
        <v>186</v>
      </c>
      <c r="G1382" t="s">
        <v>433</v>
      </c>
      <c r="AT1382">
        <f t="shared" si="235"/>
        <v>0</v>
      </c>
      <c r="AU1382">
        <f t="shared" si="236"/>
        <v>0</v>
      </c>
    </row>
    <row r="1383" spans="1:47" x14ac:dyDescent="0.25">
      <c r="A1383" t="str">
        <f t="shared" si="231"/>
        <v>J17-A18</v>
      </c>
      <c r="B1383" t="str">
        <f t="shared" si="232"/>
        <v>GTSR4C_TX0_N</v>
      </c>
      <c r="C1383" t="str">
        <f t="shared" si="233"/>
        <v>J17-GTSR4C_TX0_N</v>
      </c>
      <c r="D1383" t="str">
        <f t="shared" si="234"/>
        <v>J17-A18</v>
      </c>
      <c r="E1383" t="s">
        <v>4591</v>
      </c>
      <c r="F1383" t="s">
        <v>187</v>
      </c>
      <c r="G1383" t="s">
        <v>985</v>
      </c>
      <c r="AT1383" t="str">
        <f t="shared" si="235"/>
        <v>GTSR4C_TX0_N</v>
      </c>
      <c r="AU1383" t="str">
        <f t="shared" si="236"/>
        <v>--</v>
      </c>
    </row>
    <row r="1384" spans="1:47" x14ac:dyDescent="0.25">
      <c r="A1384" t="str">
        <f t="shared" si="231"/>
        <v>J17-A19</v>
      </c>
      <c r="B1384" t="str">
        <f t="shared" si="232"/>
        <v>GTSR4C_TX0_P</v>
      </c>
      <c r="C1384" t="str">
        <f t="shared" si="233"/>
        <v>J17-GTSR4C_TX0_P</v>
      </c>
      <c r="D1384" t="str">
        <f t="shared" si="234"/>
        <v>J17-A19</v>
      </c>
      <c r="E1384" t="s">
        <v>4591</v>
      </c>
      <c r="F1384" t="s">
        <v>188</v>
      </c>
      <c r="G1384" t="s">
        <v>984</v>
      </c>
      <c r="AT1384" t="str">
        <f t="shared" si="235"/>
        <v>GTSR4C_TX0_P</v>
      </c>
      <c r="AU1384" t="str">
        <f t="shared" si="236"/>
        <v>--</v>
      </c>
    </row>
    <row r="1385" spans="1:47" x14ac:dyDescent="0.25">
      <c r="A1385" t="str">
        <f t="shared" si="231"/>
        <v>J17-A20</v>
      </c>
      <c r="B1385" t="str">
        <f t="shared" si="232"/>
        <v>GND</v>
      </c>
      <c r="C1385" t="str">
        <f t="shared" si="233"/>
        <v>J17-GND</v>
      </c>
      <c r="D1385" t="str">
        <f t="shared" si="234"/>
        <v>J17-A20</v>
      </c>
      <c r="E1385" t="s">
        <v>4591</v>
      </c>
      <c r="F1385" t="s">
        <v>189</v>
      </c>
      <c r="G1385" t="s">
        <v>433</v>
      </c>
      <c r="AT1385">
        <f t="shared" si="235"/>
        <v>0</v>
      </c>
      <c r="AU1385">
        <f t="shared" si="236"/>
        <v>0</v>
      </c>
    </row>
    <row r="1386" spans="1:47" x14ac:dyDescent="0.25">
      <c r="A1386" t="str">
        <f t="shared" si="231"/>
        <v>J17-B1</v>
      </c>
      <c r="B1386" t="str">
        <f t="shared" si="232"/>
        <v>NC_TCK</v>
      </c>
      <c r="C1386" t="str">
        <f t="shared" si="233"/>
        <v>J17-NC_TCK</v>
      </c>
      <c r="D1386" t="str">
        <f t="shared" si="234"/>
        <v>J17-B1</v>
      </c>
      <c r="E1386" t="s">
        <v>4591</v>
      </c>
      <c r="F1386" t="s">
        <v>230</v>
      </c>
      <c r="G1386" t="s">
        <v>4217</v>
      </c>
      <c r="AT1386" t="str">
        <f t="shared" si="235"/>
        <v>NC_TCK</v>
      </c>
      <c r="AU1386" t="str">
        <f t="shared" si="236"/>
        <v>--</v>
      </c>
    </row>
    <row r="1387" spans="1:47" x14ac:dyDescent="0.25">
      <c r="A1387" t="str">
        <f t="shared" si="231"/>
        <v>J17-B2</v>
      </c>
      <c r="B1387" t="str">
        <f t="shared" si="232"/>
        <v>NC_TMS</v>
      </c>
      <c r="C1387" t="str">
        <f t="shared" si="233"/>
        <v>J17-NC_TMS</v>
      </c>
      <c r="D1387" t="str">
        <f t="shared" si="234"/>
        <v>J17-B2</v>
      </c>
      <c r="E1387" t="s">
        <v>4591</v>
      </c>
      <c r="F1387" t="s">
        <v>231</v>
      </c>
      <c r="G1387" t="s">
        <v>4222</v>
      </c>
      <c r="AT1387" t="str">
        <f t="shared" si="235"/>
        <v>NC_TMS</v>
      </c>
      <c r="AU1387" t="str">
        <f t="shared" si="236"/>
        <v>--</v>
      </c>
    </row>
    <row r="1388" spans="1:47" x14ac:dyDescent="0.25">
      <c r="A1388" t="str">
        <f t="shared" si="231"/>
        <v>J17-B3</v>
      </c>
      <c r="B1388" t="str">
        <f t="shared" si="232"/>
        <v>NetJ17_B3</v>
      </c>
      <c r="C1388" t="str">
        <f t="shared" si="233"/>
        <v>J17-NetJ17_B3</v>
      </c>
      <c r="D1388" t="str">
        <f t="shared" si="234"/>
        <v>J17-B3</v>
      </c>
      <c r="E1388" t="s">
        <v>4591</v>
      </c>
      <c r="F1388" t="s">
        <v>232</v>
      </c>
      <c r="G1388" t="s">
        <v>4806</v>
      </c>
      <c r="AT1388" t="str">
        <f t="shared" si="235"/>
        <v>NetJ17_B3</v>
      </c>
      <c r="AU1388" t="str">
        <f t="shared" si="236"/>
        <v>--</v>
      </c>
    </row>
    <row r="1389" spans="1:47" x14ac:dyDescent="0.25">
      <c r="A1389" t="str">
        <f t="shared" si="231"/>
        <v>J17-B4</v>
      </c>
      <c r="B1389" t="str">
        <f t="shared" si="232"/>
        <v>NetJ17_B4</v>
      </c>
      <c r="C1389" t="str">
        <f t="shared" si="233"/>
        <v>J17-NetJ17_B4</v>
      </c>
      <c r="D1389" t="str">
        <f t="shared" si="234"/>
        <v>J17-B4</v>
      </c>
      <c r="E1389" t="s">
        <v>4591</v>
      </c>
      <c r="F1389" t="s">
        <v>233</v>
      </c>
      <c r="G1389" t="s">
        <v>4807</v>
      </c>
      <c r="AT1389" t="str">
        <f t="shared" si="235"/>
        <v>NetJ17_B4</v>
      </c>
      <c r="AU1389" t="str">
        <f t="shared" si="236"/>
        <v>--</v>
      </c>
    </row>
    <row r="1390" spans="1:47" x14ac:dyDescent="0.25">
      <c r="A1390" t="str">
        <f t="shared" si="231"/>
        <v>J17-B5</v>
      </c>
      <c r="B1390" t="str">
        <f t="shared" si="232"/>
        <v>NetJ17_B5</v>
      </c>
      <c r="C1390" t="str">
        <f t="shared" si="233"/>
        <v>J17-NetJ17_B5</v>
      </c>
      <c r="D1390" t="str">
        <f t="shared" si="234"/>
        <v>J17-B5</v>
      </c>
      <c r="E1390" t="s">
        <v>4591</v>
      </c>
      <c r="F1390" t="s">
        <v>234</v>
      </c>
      <c r="G1390" t="s">
        <v>4808</v>
      </c>
      <c r="AT1390" t="str">
        <f t="shared" si="235"/>
        <v>NetJ17_B5</v>
      </c>
      <c r="AU1390" t="str">
        <f t="shared" si="236"/>
        <v>--</v>
      </c>
    </row>
    <row r="1391" spans="1:47" x14ac:dyDescent="0.25">
      <c r="A1391" t="str">
        <f t="shared" si="231"/>
        <v>J17-B6</v>
      </c>
      <c r="B1391" t="str">
        <f t="shared" si="232"/>
        <v>NetJ17_B6</v>
      </c>
      <c r="C1391" t="str">
        <f t="shared" si="233"/>
        <v>J17-NetJ17_B6</v>
      </c>
      <c r="D1391" t="str">
        <f t="shared" si="234"/>
        <v>J17-B6</v>
      </c>
      <c r="E1391" t="s">
        <v>4591</v>
      </c>
      <c r="F1391" t="s">
        <v>235</v>
      </c>
      <c r="G1391" t="s">
        <v>4809</v>
      </c>
      <c r="AT1391" t="str">
        <f t="shared" si="235"/>
        <v>NetJ17_B6</v>
      </c>
      <c r="AU1391" t="str">
        <f t="shared" si="236"/>
        <v>--</v>
      </c>
    </row>
    <row r="1392" spans="1:47" x14ac:dyDescent="0.25">
      <c r="A1392" t="str">
        <f t="shared" si="231"/>
        <v>J17-B7</v>
      </c>
      <c r="B1392" t="str">
        <f t="shared" si="232"/>
        <v>NetJ17_B7</v>
      </c>
      <c r="C1392" t="str">
        <f t="shared" si="233"/>
        <v>J17-NetJ17_B7</v>
      </c>
      <c r="D1392" t="str">
        <f t="shared" si="234"/>
        <v>J17-B7</v>
      </c>
      <c r="E1392" t="s">
        <v>4591</v>
      </c>
      <c r="F1392" t="s">
        <v>236</v>
      </c>
      <c r="G1392" t="s">
        <v>4810</v>
      </c>
      <c r="AT1392" t="str">
        <f t="shared" si="235"/>
        <v>NetJ17_B7</v>
      </c>
      <c r="AU1392" t="str">
        <f t="shared" si="236"/>
        <v>--</v>
      </c>
    </row>
    <row r="1393" spans="1:47" x14ac:dyDescent="0.25">
      <c r="A1393" t="str">
        <f t="shared" si="231"/>
        <v>J17-B8</v>
      </c>
      <c r="B1393" t="str">
        <f t="shared" si="232"/>
        <v>NetJ17_B8</v>
      </c>
      <c r="C1393" t="str">
        <f t="shared" si="233"/>
        <v>J17-NetJ17_B8</v>
      </c>
      <c r="D1393" t="str">
        <f t="shared" si="234"/>
        <v>J17-B8</v>
      </c>
      <c r="E1393" t="s">
        <v>4591</v>
      </c>
      <c r="F1393" t="s">
        <v>237</v>
      </c>
      <c r="G1393" t="s">
        <v>4811</v>
      </c>
      <c r="AT1393" t="str">
        <f t="shared" si="235"/>
        <v>NetJ17_B8</v>
      </c>
      <c r="AU1393" t="str">
        <f t="shared" si="236"/>
        <v>--</v>
      </c>
    </row>
    <row r="1394" spans="1:47" x14ac:dyDescent="0.25">
      <c r="A1394" t="str">
        <f t="shared" si="231"/>
        <v>J17-B9</v>
      </c>
      <c r="B1394" t="str">
        <f t="shared" si="232"/>
        <v>NetJ17_B9</v>
      </c>
      <c r="C1394" t="str">
        <f t="shared" si="233"/>
        <v>J17-NetJ17_B9</v>
      </c>
      <c r="D1394" t="str">
        <f t="shared" si="234"/>
        <v>J17-B9</v>
      </c>
      <c r="E1394" t="s">
        <v>4591</v>
      </c>
      <c r="F1394" t="s">
        <v>238</v>
      </c>
      <c r="G1394" t="s">
        <v>4812</v>
      </c>
      <c r="AT1394" t="str">
        <f t="shared" si="235"/>
        <v>NetJ17_B9</v>
      </c>
      <c r="AU1394" t="str">
        <f t="shared" si="236"/>
        <v>--</v>
      </c>
    </row>
    <row r="1395" spans="1:47" x14ac:dyDescent="0.25">
      <c r="A1395" t="str">
        <f t="shared" si="231"/>
        <v>J17-B10</v>
      </c>
      <c r="B1395" t="str">
        <f t="shared" si="232"/>
        <v>Z_ADJ</v>
      </c>
      <c r="C1395" t="str">
        <f t="shared" si="233"/>
        <v>J17-Z_ADJ</v>
      </c>
      <c r="D1395" t="str">
        <f t="shared" si="234"/>
        <v>J17-B10</v>
      </c>
      <c r="E1395" t="s">
        <v>4591</v>
      </c>
      <c r="F1395" t="s">
        <v>239</v>
      </c>
      <c r="G1395" t="s">
        <v>4518</v>
      </c>
      <c r="AT1395" t="str">
        <f t="shared" si="235"/>
        <v>Z_ADJ</v>
      </c>
      <c r="AU1395" t="str">
        <f t="shared" si="236"/>
        <v>--</v>
      </c>
    </row>
    <row r="1396" spans="1:47" x14ac:dyDescent="0.25">
      <c r="A1396" t="str">
        <f t="shared" si="231"/>
        <v>J17-B11</v>
      </c>
      <c r="B1396" t="str">
        <f t="shared" si="232"/>
        <v>3V3</v>
      </c>
      <c r="C1396" t="str">
        <f t="shared" si="233"/>
        <v>J17-3V3</v>
      </c>
      <c r="D1396" t="str">
        <f t="shared" si="234"/>
        <v>J17-B11</v>
      </c>
      <c r="E1396" t="s">
        <v>4591</v>
      </c>
      <c r="F1396" t="s">
        <v>240</v>
      </c>
      <c r="G1396" t="s">
        <v>3710</v>
      </c>
      <c r="AT1396" t="str">
        <f t="shared" si="235"/>
        <v>3V3</v>
      </c>
      <c r="AU1396" t="str">
        <f t="shared" si="236"/>
        <v>--</v>
      </c>
    </row>
    <row r="1397" spans="1:47" x14ac:dyDescent="0.25">
      <c r="A1397" t="str">
        <f t="shared" si="231"/>
        <v>J17-B12</v>
      </c>
      <c r="B1397" t="str">
        <f t="shared" si="232"/>
        <v>NetJ17_B12</v>
      </c>
      <c r="C1397" t="str">
        <f t="shared" si="233"/>
        <v>J17-NetJ17_B12</v>
      </c>
      <c r="D1397" t="str">
        <f t="shared" si="234"/>
        <v>J17-B12</v>
      </c>
      <c r="E1397" t="s">
        <v>4591</v>
      </c>
      <c r="F1397" t="s">
        <v>241</v>
      </c>
      <c r="G1397" t="s">
        <v>4813</v>
      </c>
      <c r="AT1397" t="str">
        <f t="shared" si="235"/>
        <v>NetJ17_B12</v>
      </c>
      <c r="AU1397" t="str">
        <f t="shared" si="236"/>
        <v>--</v>
      </c>
    </row>
    <row r="1398" spans="1:47" x14ac:dyDescent="0.25">
      <c r="A1398" t="str">
        <f t="shared" si="231"/>
        <v>J17-B13</v>
      </c>
      <c r="B1398" t="str">
        <f t="shared" si="232"/>
        <v>NetJ17_B13</v>
      </c>
      <c r="C1398" t="str">
        <f t="shared" si="233"/>
        <v>J17-NetJ17_B13</v>
      </c>
      <c r="D1398" t="str">
        <f t="shared" si="234"/>
        <v>J17-B13</v>
      </c>
      <c r="E1398" t="s">
        <v>4591</v>
      </c>
      <c r="F1398" t="s">
        <v>242</v>
      </c>
      <c r="G1398" t="s">
        <v>4814</v>
      </c>
      <c r="AT1398" t="str">
        <f t="shared" si="235"/>
        <v>NetJ17_B13</v>
      </c>
      <c r="AU1398" t="str">
        <f t="shared" si="236"/>
        <v>--</v>
      </c>
    </row>
    <row r="1399" spans="1:47" x14ac:dyDescent="0.25">
      <c r="A1399" t="str">
        <f t="shared" si="231"/>
        <v>J17-B14</v>
      </c>
      <c r="B1399" t="str">
        <f t="shared" si="232"/>
        <v>NetJ17_B14</v>
      </c>
      <c r="C1399" t="str">
        <f t="shared" si="233"/>
        <v>J17-NetJ17_B14</v>
      </c>
      <c r="D1399" t="str">
        <f t="shared" si="234"/>
        <v>J17-B14</v>
      </c>
      <c r="E1399" t="s">
        <v>4591</v>
      </c>
      <c r="F1399" t="s">
        <v>243</v>
      </c>
      <c r="G1399" t="s">
        <v>4815</v>
      </c>
      <c r="AT1399" t="str">
        <f t="shared" si="235"/>
        <v>NetJ17_B14</v>
      </c>
      <c r="AU1399" t="str">
        <f t="shared" si="236"/>
        <v>--</v>
      </c>
    </row>
    <row r="1400" spans="1:47" x14ac:dyDescent="0.25">
      <c r="A1400" t="str">
        <f t="shared" si="231"/>
        <v>J17-B15</v>
      </c>
      <c r="B1400" t="str">
        <f t="shared" si="232"/>
        <v>GND</v>
      </c>
      <c r="C1400" t="str">
        <f t="shared" si="233"/>
        <v>J17-GND</v>
      </c>
      <c r="D1400" t="str">
        <f t="shared" si="234"/>
        <v>J17-B15</v>
      </c>
      <c r="E1400" t="s">
        <v>4591</v>
      </c>
      <c r="F1400" t="s">
        <v>244</v>
      </c>
      <c r="G1400" t="s">
        <v>433</v>
      </c>
      <c r="AT1400">
        <f t="shared" si="235"/>
        <v>0</v>
      </c>
      <c r="AU1400">
        <f t="shared" si="236"/>
        <v>0</v>
      </c>
    </row>
    <row r="1401" spans="1:47" x14ac:dyDescent="0.25">
      <c r="A1401" t="str">
        <f t="shared" si="231"/>
        <v>J17-B16</v>
      </c>
      <c r="B1401" t="str">
        <f t="shared" si="232"/>
        <v>Z_S4_LS</v>
      </c>
      <c r="C1401" t="str">
        <f t="shared" si="233"/>
        <v>J17-Z_S4_LS</v>
      </c>
      <c r="D1401" t="str">
        <f t="shared" si="234"/>
        <v>J17-B16</v>
      </c>
      <c r="E1401" t="s">
        <v>4591</v>
      </c>
      <c r="F1401" t="s">
        <v>245</v>
      </c>
      <c r="G1401" t="s">
        <v>4531</v>
      </c>
      <c r="AT1401" t="str">
        <f t="shared" si="235"/>
        <v>Z_S4_LS</v>
      </c>
      <c r="AU1401" t="str">
        <f t="shared" si="236"/>
        <v>--</v>
      </c>
    </row>
    <row r="1402" spans="1:47" x14ac:dyDescent="0.25">
      <c r="A1402" t="str">
        <f t="shared" si="231"/>
        <v>J17-B17</v>
      </c>
      <c r="B1402" t="str">
        <f t="shared" si="232"/>
        <v>Z_S5_LS</v>
      </c>
      <c r="C1402" t="str">
        <f t="shared" si="233"/>
        <v>J17-Z_S5_LS</v>
      </c>
      <c r="D1402" t="str">
        <f t="shared" si="234"/>
        <v>J17-B17</v>
      </c>
      <c r="E1402" t="s">
        <v>4591</v>
      </c>
      <c r="F1402" t="s">
        <v>246</v>
      </c>
      <c r="G1402" t="s">
        <v>4532</v>
      </c>
      <c r="AT1402" t="str">
        <f t="shared" si="235"/>
        <v>Z_S5_LS</v>
      </c>
      <c r="AU1402" t="str">
        <f t="shared" si="236"/>
        <v>--</v>
      </c>
    </row>
    <row r="1403" spans="1:47" x14ac:dyDescent="0.25">
      <c r="A1403" t="str">
        <f t="shared" si="231"/>
        <v>J17-B18</v>
      </c>
      <c r="B1403" t="str">
        <f t="shared" si="232"/>
        <v>Z_S0_LS</v>
      </c>
      <c r="C1403" t="str">
        <f t="shared" si="233"/>
        <v>J17-Z_S0_LS</v>
      </c>
      <c r="D1403" t="str">
        <f t="shared" si="234"/>
        <v>J17-B18</v>
      </c>
      <c r="E1403" t="s">
        <v>4591</v>
      </c>
      <c r="F1403" t="s">
        <v>247</v>
      </c>
      <c r="G1403" t="s">
        <v>4520</v>
      </c>
      <c r="AT1403" t="str">
        <f t="shared" si="235"/>
        <v>Z_S0_LS</v>
      </c>
      <c r="AU1403" t="str">
        <f t="shared" si="236"/>
        <v>--</v>
      </c>
    </row>
    <row r="1404" spans="1:47" x14ac:dyDescent="0.25">
      <c r="A1404" t="str">
        <f t="shared" si="231"/>
        <v>J17-B19</v>
      </c>
      <c r="B1404" t="str">
        <f t="shared" si="232"/>
        <v>Z_S1_LS</v>
      </c>
      <c r="C1404" t="str">
        <f t="shared" si="233"/>
        <v>J17-Z_S1_LS</v>
      </c>
      <c r="D1404" t="str">
        <f t="shared" si="234"/>
        <v>J17-B19</v>
      </c>
      <c r="E1404" t="s">
        <v>4591</v>
      </c>
      <c r="F1404" t="s">
        <v>248</v>
      </c>
      <c r="G1404" t="s">
        <v>4523</v>
      </c>
      <c r="AT1404" t="str">
        <f t="shared" si="235"/>
        <v>Z_S1_LS</v>
      </c>
      <c r="AU1404" t="str">
        <f t="shared" si="236"/>
        <v>--</v>
      </c>
    </row>
    <row r="1405" spans="1:47" x14ac:dyDescent="0.25">
      <c r="A1405" t="str">
        <f t="shared" si="231"/>
        <v>J17-B20</v>
      </c>
      <c r="B1405" t="str">
        <f t="shared" si="232"/>
        <v>Z_SDA_LS</v>
      </c>
      <c r="C1405" t="str">
        <f t="shared" si="233"/>
        <v>J17-Z_SDA_LS</v>
      </c>
      <c r="D1405" t="str">
        <f t="shared" si="234"/>
        <v>J17-B20</v>
      </c>
      <c r="E1405" t="s">
        <v>4591</v>
      </c>
      <c r="F1405" t="s">
        <v>249</v>
      </c>
      <c r="G1405" t="s">
        <v>4537</v>
      </c>
      <c r="AT1405" t="str">
        <f t="shared" si="235"/>
        <v>Z_SDA_LS</v>
      </c>
      <c r="AU1405" t="str">
        <f t="shared" si="236"/>
        <v>--</v>
      </c>
    </row>
    <row r="1406" spans="1:47" x14ac:dyDescent="0.25">
      <c r="A1406" t="str">
        <f t="shared" si="231"/>
        <v>J17-C1</v>
      </c>
      <c r="B1406" t="str">
        <f t="shared" si="232"/>
        <v>NC_TDI</v>
      </c>
      <c r="C1406" t="str">
        <f t="shared" si="233"/>
        <v>J17-NC_TDI</v>
      </c>
      <c r="D1406" t="str">
        <f t="shared" si="234"/>
        <v>J17-C1</v>
      </c>
      <c r="E1406" t="s">
        <v>4591</v>
      </c>
      <c r="F1406" t="s">
        <v>290</v>
      </c>
      <c r="G1406" t="s">
        <v>4218</v>
      </c>
      <c r="AT1406" t="str">
        <f t="shared" si="235"/>
        <v>NC_TDI</v>
      </c>
      <c r="AU1406" t="str">
        <f t="shared" si="236"/>
        <v>--</v>
      </c>
    </row>
    <row r="1407" spans="1:47" x14ac:dyDescent="0.25">
      <c r="A1407" t="str">
        <f t="shared" si="231"/>
        <v>J17-C2</v>
      </c>
      <c r="B1407" t="str">
        <f t="shared" si="232"/>
        <v>NC_TDO</v>
      </c>
      <c r="C1407" t="str">
        <f t="shared" si="233"/>
        <v>J17-NC_TDO</v>
      </c>
      <c r="D1407" t="str">
        <f t="shared" si="234"/>
        <v>J17-C2</v>
      </c>
      <c r="E1407" t="s">
        <v>4591</v>
      </c>
      <c r="F1407" t="s">
        <v>291</v>
      </c>
      <c r="G1407" t="s">
        <v>4220</v>
      </c>
      <c r="AT1407" t="str">
        <f t="shared" si="235"/>
        <v>NC_TDO</v>
      </c>
      <c r="AU1407" t="str">
        <f t="shared" si="236"/>
        <v>--</v>
      </c>
    </row>
    <row r="1408" spans="1:47" x14ac:dyDescent="0.25">
      <c r="A1408" t="str">
        <f t="shared" si="231"/>
        <v>J17-C3</v>
      </c>
      <c r="B1408" t="str">
        <f t="shared" si="232"/>
        <v>NetJ17_C3</v>
      </c>
      <c r="C1408" t="str">
        <f t="shared" si="233"/>
        <v>J17-NetJ17_C3</v>
      </c>
      <c r="D1408" t="str">
        <f t="shared" si="234"/>
        <v>J17-C3</v>
      </c>
      <c r="E1408" t="s">
        <v>4591</v>
      </c>
      <c r="F1408" t="s">
        <v>292</v>
      </c>
      <c r="G1408" t="s">
        <v>4816</v>
      </c>
      <c r="AT1408" t="str">
        <f t="shared" si="235"/>
        <v>NetJ17_C3</v>
      </c>
      <c r="AU1408" t="str">
        <f t="shared" si="236"/>
        <v>--</v>
      </c>
    </row>
    <row r="1409" spans="1:47" x14ac:dyDescent="0.25">
      <c r="A1409" t="str">
        <f t="shared" si="231"/>
        <v>J17-C4</v>
      </c>
      <c r="B1409" t="str">
        <f t="shared" si="232"/>
        <v>NetJ17_C4</v>
      </c>
      <c r="C1409" t="str">
        <f t="shared" si="233"/>
        <v>J17-NetJ17_C4</v>
      </c>
      <c r="D1409" t="str">
        <f t="shared" si="234"/>
        <v>J17-C4</v>
      </c>
      <c r="E1409" t="s">
        <v>4591</v>
      </c>
      <c r="F1409" t="s">
        <v>293</v>
      </c>
      <c r="G1409" t="s">
        <v>4817</v>
      </c>
      <c r="AT1409" t="str">
        <f t="shared" si="235"/>
        <v>NetJ17_C4</v>
      </c>
      <c r="AU1409" t="str">
        <f t="shared" si="236"/>
        <v>--</v>
      </c>
    </row>
    <row r="1410" spans="1:47" x14ac:dyDescent="0.25">
      <c r="A1410" t="str">
        <f t="shared" si="231"/>
        <v>J17-C5</v>
      </c>
      <c r="B1410" t="str">
        <f t="shared" si="232"/>
        <v>GND</v>
      </c>
      <c r="C1410" t="str">
        <f t="shared" si="233"/>
        <v>J17-GND</v>
      </c>
      <c r="D1410" t="str">
        <f t="shared" si="234"/>
        <v>J17-C5</v>
      </c>
      <c r="E1410" t="s">
        <v>4591</v>
      </c>
      <c r="F1410" t="s">
        <v>294</v>
      </c>
      <c r="G1410" t="s">
        <v>433</v>
      </c>
      <c r="AT1410">
        <f t="shared" si="235"/>
        <v>0</v>
      </c>
      <c r="AU1410">
        <f t="shared" si="236"/>
        <v>0</v>
      </c>
    </row>
    <row r="1411" spans="1:47" x14ac:dyDescent="0.25">
      <c r="A1411" t="str">
        <f t="shared" si="231"/>
        <v>J17-C6</v>
      </c>
      <c r="B1411" t="str">
        <f t="shared" si="232"/>
        <v>X_D1_N</v>
      </c>
      <c r="C1411" t="str">
        <f t="shared" si="233"/>
        <v>J17-X_D1_N</v>
      </c>
      <c r="D1411" t="str">
        <f t="shared" si="234"/>
        <v>J17-C6</v>
      </c>
      <c r="E1411" t="s">
        <v>4591</v>
      </c>
      <c r="F1411" t="s">
        <v>295</v>
      </c>
      <c r="G1411" t="s">
        <v>4142</v>
      </c>
      <c r="AT1411" t="str">
        <f t="shared" si="235"/>
        <v>X_D1_N</v>
      </c>
      <c r="AU1411" t="str">
        <f t="shared" si="236"/>
        <v>--</v>
      </c>
    </row>
    <row r="1412" spans="1:47" x14ac:dyDescent="0.25">
      <c r="A1412" t="str">
        <f t="shared" si="231"/>
        <v>J17-C7</v>
      </c>
      <c r="B1412" t="str">
        <f t="shared" si="232"/>
        <v>X_D1_P</v>
      </c>
      <c r="C1412" t="str">
        <f t="shared" si="233"/>
        <v>J17-X_D1_P</v>
      </c>
      <c r="D1412" t="str">
        <f t="shared" si="234"/>
        <v>J17-C7</v>
      </c>
      <c r="E1412" t="s">
        <v>4591</v>
      </c>
      <c r="F1412" t="s">
        <v>296</v>
      </c>
      <c r="G1412" t="s">
        <v>4140</v>
      </c>
      <c r="AT1412" t="str">
        <f t="shared" si="235"/>
        <v>X_D1_P</v>
      </c>
      <c r="AU1412" t="str">
        <f t="shared" si="236"/>
        <v>--</v>
      </c>
    </row>
    <row r="1413" spans="1:47" x14ac:dyDescent="0.25">
      <c r="A1413" t="str">
        <f t="shared" si="231"/>
        <v>J17-C8</v>
      </c>
      <c r="B1413" t="str">
        <f t="shared" si="232"/>
        <v>GND</v>
      </c>
      <c r="C1413" t="str">
        <f t="shared" si="233"/>
        <v>J17-GND</v>
      </c>
      <c r="D1413" t="str">
        <f t="shared" si="234"/>
        <v>J17-C8</v>
      </c>
      <c r="E1413" t="s">
        <v>4591</v>
      </c>
      <c r="F1413" t="s">
        <v>297</v>
      </c>
      <c r="G1413" t="s">
        <v>433</v>
      </c>
      <c r="AT1413">
        <f t="shared" si="235"/>
        <v>0</v>
      </c>
      <c r="AU1413">
        <f t="shared" si="236"/>
        <v>0</v>
      </c>
    </row>
    <row r="1414" spans="1:47" x14ac:dyDescent="0.25">
      <c r="A1414" t="str">
        <f t="shared" ref="A1414:A1477" si="237">$E1414&amp;"-"&amp;$F1414</f>
        <v>J17-C9</v>
      </c>
      <c r="B1414" t="str">
        <f t="shared" ref="B1414:B1477" si="238">IF(OR(E1414=$A$2,E1414=$B$2,E1414=$C$2,E1414=$D$2),"--",G1414)</f>
        <v>NetJ17_C9</v>
      </c>
      <c r="C1414" t="str">
        <f t="shared" ref="C1414:C1477" si="239">$E1414&amp;"-"&amp;$G1414</f>
        <v>J17-NetJ17_C9</v>
      </c>
      <c r="D1414" t="str">
        <f t="shared" ref="D1414:D1477" si="240">A1414</f>
        <v>J17-C9</v>
      </c>
      <c r="E1414" t="s">
        <v>4591</v>
      </c>
      <c r="F1414" t="s">
        <v>298</v>
      </c>
      <c r="G1414" t="s">
        <v>4818</v>
      </c>
      <c r="AT1414" t="str">
        <f t="shared" ref="AT1414:AT1477" si="241">IF(IF(COUNTIF($AO$6:$AQ$150,B1414)&gt;0,"---","--")="---",VLOOKUP(B1414,$AO$6:$AQ$150,3,0),B1414)</f>
        <v>NetJ17_C9</v>
      </c>
      <c r="AU1414" t="str">
        <f t="shared" ref="AU1414:AU1477" si="242">IF(IF(COUNTIF($AO$6:$AQ$150,B1414)&gt;0,"---","--")="---",VLOOKUP(B1414,$AO$6:$AQ$150,2,0),"--")</f>
        <v>--</v>
      </c>
    </row>
    <row r="1415" spans="1:47" x14ac:dyDescent="0.25">
      <c r="A1415" t="str">
        <f t="shared" si="237"/>
        <v>J17-C10</v>
      </c>
      <c r="B1415" t="str">
        <f t="shared" si="238"/>
        <v>5V</v>
      </c>
      <c r="C1415" t="str">
        <f t="shared" si="239"/>
        <v>J17-5V</v>
      </c>
      <c r="D1415" t="str">
        <f t="shared" si="240"/>
        <v>J17-C10</v>
      </c>
      <c r="E1415" t="s">
        <v>4591</v>
      </c>
      <c r="F1415" t="s">
        <v>299</v>
      </c>
      <c r="G1415" t="s">
        <v>3724</v>
      </c>
      <c r="AT1415" t="str">
        <f t="shared" si="241"/>
        <v>5V</v>
      </c>
      <c r="AU1415" t="str">
        <f t="shared" si="242"/>
        <v>--</v>
      </c>
    </row>
    <row r="1416" spans="1:47" x14ac:dyDescent="0.25">
      <c r="A1416" t="str">
        <f t="shared" si="237"/>
        <v>J17-C11</v>
      </c>
      <c r="B1416" t="str">
        <f t="shared" si="238"/>
        <v>12V</v>
      </c>
      <c r="C1416" t="str">
        <f t="shared" si="239"/>
        <v>J17-12V</v>
      </c>
      <c r="D1416" t="str">
        <f t="shared" si="240"/>
        <v>J17-C11</v>
      </c>
      <c r="E1416" t="s">
        <v>4591</v>
      </c>
      <c r="F1416" t="s">
        <v>300</v>
      </c>
      <c r="G1416" t="s">
        <v>3697</v>
      </c>
      <c r="AT1416" t="str">
        <f t="shared" si="241"/>
        <v>12V</v>
      </c>
      <c r="AU1416" t="str">
        <f t="shared" si="242"/>
        <v>--</v>
      </c>
    </row>
    <row r="1417" spans="1:47" x14ac:dyDescent="0.25">
      <c r="A1417" t="str">
        <f t="shared" si="237"/>
        <v>J17-C12</v>
      </c>
      <c r="B1417" t="str">
        <f t="shared" si="238"/>
        <v>GND</v>
      </c>
      <c r="C1417" t="str">
        <f t="shared" si="239"/>
        <v>J17-GND</v>
      </c>
      <c r="D1417" t="str">
        <f t="shared" si="240"/>
        <v>J17-C12</v>
      </c>
      <c r="E1417" t="s">
        <v>4591</v>
      </c>
      <c r="F1417" t="s">
        <v>301</v>
      </c>
      <c r="G1417" t="s">
        <v>433</v>
      </c>
      <c r="AT1417">
        <f t="shared" si="241"/>
        <v>0</v>
      </c>
      <c r="AU1417">
        <f t="shared" si="242"/>
        <v>0</v>
      </c>
    </row>
    <row r="1418" spans="1:47" x14ac:dyDescent="0.25">
      <c r="A1418" t="str">
        <f t="shared" si="237"/>
        <v>J17-C13</v>
      </c>
      <c r="B1418" t="str">
        <f t="shared" si="238"/>
        <v>X_D0CC_N</v>
      </c>
      <c r="C1418" t="str">
        <f t="shared" si="239"/>
        <v>J17-X_D0CC_N</v>
      </c>
      <c r="D1418" t="str">
        <f t="shared" si="240"/>
        <v>J17-C13</v>
      </c>
      <c r="E1418" t="s">
        <v>4591</v>
      </c>
      <c r="F1418" t="s">
        <v>302</v>
      </c>
      <c r="G1418" t="s">
        <v>4026</v>
      </c>
      <c r="AT1418" t="str">
        <f t="shared" si="241"/>
        <v>X_D0CC_N</v>
      </c>
      <c r="AU1418" t="str">
        <f t="shared" si="242"/>
        <v>--</v>
      </c>
    </row>
    <row r="1419" spans="1:47" x14ac:dyDescent="0.25">
      <c r="A1419" t="str">
        <f t="shared" si="237"/>
        <v>J17-C14</v>
      </c>
      <c r="B1419" t="str">
        <f t="shared" si="238"/>
        <v>X_D0CC_P</v>
      </c>
      <c r="C1419" t="str">
        <f t="shared" si="239"/>
        <v>J17-X_D0CC_P</v>
      </c>
      <c r="D1419" t="str">
        <f t="shared" si="240"/>
        <v>J17-C14</v>
      </c>
      <c r="E1419" t="s">
        <v>4591</v>
      </c>
      <c r="F1419" t="s">
        <v>303</v>
      </c>
      <c r="G1419" t="s">
        <v>4024</v>
      </c>
      <c r="AT1419" t="str">
        <f t="shared" si="241"/>
        <v>X_D0CC_P</v>
      </c>
      <c r="AU1419" t="str">
        <f t="shared" si="242"/>
        <v>--</v>
      </c>
    </row>
    <row r="1420" spans="1:47" x14ac:dyDescent="0.25">
      <c r="A1420" t="str">
        <f t="shared" si="237"/>
        <v>J17-C15</v>
      </c>
      <c r="B1420" t="str">
        <f t="shared" si="238"/>
        <v>GND</v>
      </c>
      <c r="C1420" t="str">
        <f t="shared" si="239"/>
        <v>J17-GND</v>
      </c>
      <c r="D1420" t="str">
        <f t="shared" si="240"/>
        <v>J17-C15</v>
      </c>
      <c r="E1420" t="s">
        <v>4591</v>
      </c>
      <c r="F1420" t="s">
        <v>304</v>
      </c>
      <c r="G1420" t="s">
        <v>433</v>
      </c>
      <c r="AT1420">
        <f t="shared" si="241"/>
        <v>0</v>
      </c>
      <c r="AU1420">
        <f t="shared" si="242"/>
        <v>0</v>
      </c>
    </row>
    <row r="1421" spans="1:47" x14ac:dyDescent="0.25">
      <c r="A1421" t="str">
        <f t="shared" si="237"/>
        <v>J17-C16</v>
      </c>
      <c r="B1421" t="str">
        <f t="shared" si="238"/>
        <v>Z_S7_LS</v>
      </c>
      <c r="C1421" t="str">
        <f t="shared" si="239"/>
        <v>J17-Z_S7_LS</v>
      </c>
      <c r="D1421" t="str">
        <f t="shared" si="240"/>
        <v>J17-C16</v>
      </c>
      <c r="E1421" t="s">
        <v>4591</v>
      </c>
      <c r="F1421" t="s">
        <v>305</v>
      </c>
      <c r="G1421" t="s">
        <v>4535</v>
      </c>
      <c r="AT1421" t="str">
        <f t="shared" si="241"/>
        <v>Z_S7_LS</v>
      </c>
      <c r="AU1421" t="str">
        <f t="shared" si="242"/>
        <v>--</v>
      </c>
    </row>
    <row r="1422" spans="1:47" x14ac:dyDescent="0.25">
      <c r="A1422" t="str">
        <f t="shared" si="237"/>
        <v>J17-C17</v>
      </c>
      <c r="B1422" t="str">
        <f t="shared" si="238"/>
        <v>Z_S6_LS</v>
      </c>
      <c r="C1422" t="str">
        <f t="shared" si="239"/>
        <v>J17-Z_S6_LS</v>
      </c>
      <c r="D1422" t="str">
        <f t="shared" si="240"/>
        <v>J17-C17</v>
      </c>
      <c r="E1422" t="s">
        <v>4591</v>
      </c>
      <c r="F1422" t="s">
        <v>306</v>
      </c>
      <c r="G1422" t="s">
        <v>4533</v>
      </c>
      <c r="AT1422" t="str">
        <f t="shared" si="241"/>
        <v>Z_S6_LS</v>
      </c>
      <c r="AU1422" t="str">
        <f t="shared" si="242"/>
        <v>--</v>
      </c>
    </row>
    <row r="1423" spans="1:47" x14ac:dyDescent="0.25">
      <c r="A1423" t="str">
        <f t="shared" si="237"/>
        <v>J17-C18</v>
      </c>
      <c r="B1423" t="str">
        <f t="shared" si="238"/>
        <v>Z_S3_LS</v>
      </c>
      <c r="C1423" t="str">
        <f t="shared" si="239"/>
        <v>J17-Z_S3_LS</v>
      </c>
      <c r="D1423" t="str">
        <f t="shared" si="240"/>
        <v>J17-C18</v>
      </c>
      <c r="E1423" t="s">
        <v>4591</v>
      </c>
      <c r="F1423" t="s">
        <v>307</v>
      </c>
      <c r="G1423" t="s">
        <v>4529</v>
      </c>
      <c r="AT1423" t="str">
        <f t="shared" si="241"/>
        <v>Z_S3_LS</v>
      </c>
      <c r="AU1423" t="str">
        <f t="shared" si="242"/>
        <v>--</v>
      </c>
    </row>
    <row r="1424" spans="1:47" x14ac:dyDescent="0.25">
      <c r="A1424" t="str">
        <f t="shared" si="237"/>
        <v>J17-C19</v>
      </c>
      <c r="B1424" t="str">
        <f t="shared" si="238"/>
        <v>Z_S2_LS</v>
      </c>
      <c r="C1424" t="str">
        <f t="shared" si="239"/>
        <v>J17-Z_S2_LS</v>
      </c>
      <c r="D1424" t="str">
        <f t="shared" si="240"/>
        <v>J17-C19</v>
      </c>
      <c r="E1424" t="s">
        <v>4591</v>
      </c>
      <c r="F1424" t="s">
        <v>308</v>
      </c>
      <c r="G1424" t="s">
        <v>4526</v>
      </c>
      <c r="AT1424" t="str">
        <f t="shared" si="241"/>
        <v>Z_S2_LS</v>
      </c>
      <c r="AU1424" t="str">
        <f t="shared" si="242"/>
        <v>--</v>
      </c>
    </row>
    <row r="1425" spans="1:47" x14ac:dyDescent="0.25">
      <c r="A1425" t="str">
        <f t="shared" si="237"/>
        <v>J17-C20</v>
      </c>
      <c r="B1425" t="str">
        <f t="shared" si="238"/>
        <v>Z_SCL_LS</v>
      </c>
      <c r="C1425" t="str">
        <f t="shared" si="239"/>
        <v>J17-Z_SCL_LS</v>
      </c>
      <c r="D1425" t="str">
        <f t="shared" si="240"/>
        <v>J17-C20</v>
      </c>
      <c r="E1425" t="s">
        <v>4591</v>
      </c>
      <c r="F1425" t="s">
        <v>309</v>
      </c>
      <c r="G1425" t="s">
        <v>4536</v>
      </c>
      <c r="AT1425" t="str">
        <f t="shared" si="241"/>
        <v>Z_SCL_LS</v>
      </c>
      <c r="AU1425" t="str">
        <f t="shared" si="242"/>
        <v>--</v>
      </c>
    </row>
    <row r="1426" spans="1:47" x14ac:dyDescent="0.25">
      <c r="A1426" t="str">
        <f t="shared" si="237"/>
        <v>J17-D1</v>
      </c>
      <c r="B1426" t="str">
        <f t="shared" si="238"/>
        <v>GND</v>
      </c>
      <c r="C1426" t="str">
        <f t="shared" si="239"/>
        <v>J17-GND</v>
      </c>
      <c r="D1426" t="str">
        <f t="shared" si="240"/>
        <v>J17-D1</v>
      </c>
      <c r="E1426" t="s">
        <v>4591</v>
      </c>
      <c r="F1426" t="s">
        <v>350</v>
      </c>
      <c r="G1426" t="s">
        <v>433</v>
      </c>
      <c r="AT1426">
        <f t="shared" si="241"/>
        <v>0</v>
      </c>
      <c r="AU1426">
        <f t="shared" si="242"/>
        <v>0</v>
      </c>
    </row>
    <row r="1427" spans="1:47" x14ac:dyDescent="0.25">
      <c r="A1427" t="str">
        <f t="shared" si="237"/>
        <v>J17-D2</v>
      </c>
      <c r="B1427" t="str">
        <f t="shared" si="238"/>
        <v>GTSR4C_RX3_N</v>
      </c>
      <c r="C1427" t="str">
        <f t="shared" si="239"/>
        <v>J17-GTSR4C_RX3_N</v>
      </c>
      <c r="D1427" t="str">
        <f t="shared" si="240"/>
        <v>J17-D2</v>
      </c>
      <c r="E1427" t="s">
        <v>4591</v>
      </c>
      <c r="F1427" t="s">
        <v>351</v>
      </c>
      <c r="G1427" t="s">
        <v>873</v>
      </c>
      <c r="AT1427" t="str">
        <f t="shared" si="241"/>
        <v>GTSR4C_RX3_N</v>
      </c>
      <c r="AU1427" t="str">
        <f t="shared" si="242"/>
        <v>--</v>
      </c>
    </row>
    <row r="1428" spans="1:47" x14ac:dyDescent="0.25">
      <c r="A1428" t="str">
        <f t="shared" si="237"/>
        <v>J17-D3</v>
      </c>
      <c r="B1428" t="str">
        <f t="shared" si="238"/>
        <v>GTSR4C_RX3_P</v>
      </c>
      <c r="C1428" t="str">
        <f t="shared" si="239"/>
        <v>J17-GTSR4C_RX3_P</v>
      </c>
      <c r="D1428" t="str">
        <f t="shared" si="240"/>
        <v>J17-D3</v>
      </c>
      <c r="E1428" t="s">
        <v>4591</v>
      </c>
      <c r="F1428" t="s">
        <v>352</v>
      </c>
      <c r="G1428" t="s">
        <v>871</v>
      </c>
      <c r="AT1428" t="str">
        <f t="shared" si="241"/>
        <v>GTSR4C_RX3_P</v>
      </c>
      <c r="AU1428" t="str">
        <f t="shared" si="242"/>
        <v>--</v>
      </c>
    </row>
    <row r="1429" spans="1:47" x14ac:dyDescent="0.25">
      <c r="A1429" t="str">
        <f t="shared" si="237"/>
        <v>J17-D4</v>
      </c>
      <c r="B1429" t="str">
        <f t="shared" si="238"/>
        <v>GND</v>
      </c>
      <c r="C1429" t="str">
        <f t="shared" si="239"/>
        <v>J17-GND</v>
      </c>
      <c r="D1429" t="str">
        <f t="shared" si="240"/>
        <v>J17-D4</v>
      </c>
      <c r="E1429" t="s">
        <v>4591</v>
      </c>
      <c r="F1429" t="s">
        <v>353</v>
      </c>
      <c r="G1429" t="s">
        <v>433</v>
      </c>
      <c r="AT1429">
        <f t="shared" si="241"/>
        <v>0</v>
      </c>
      <c r="AU1429">
        <f t="shared" si="242"/>
        <v>0</v>
      </c>
    </row>
    <row r="1430" spans="1:47" x14ac:dyDescent="0.25">
      <c r="A1430" t="str">
        <f t="shared" si="237"/>
        <v>J17-D5</v>
      </c>
      <c r="B1430" t="str">
        <f t="shared" si="238"/>
        <v>GTSR4C_RX2_N</v>
      </c>
      <c r="C1430" t="str">
        <f t="shared" si="239"/>
        <v>J17-GTSR4C_RX2_N</v>
      </c>
      <c r="D1430" t="str">
        <f t="shared" si="240"/>
        <v>J17-D5</v>
      </c>
      <c r="E1430" t="s">
        <v>4591</v>
      </c>
      <c r="F1430" t="s">
        <v>354</v>
      </c>
      <c r="G1430" t="s">
        <v>917</v>
      </c>
      <c r="AT1430" t="str">
        <f t="shared" si="241"/>
        <v>GTSR4C_RX2_N</v>
      </c>
      <c r="AU1430" t="str">
        <f t="shared" si="242"/>
        <v>--</v>
      </c>
    </row>
    <row r="1431" spans="1:47" x14ac:dyDescent="0.25">
      <c r="A1431" t="str">
        <f t="shared" si="237"/>
        <v>J17-D6</v>
      </c>
      <c r="B1431" t="str">
        <f t="shared" si="238"/>
        <v>GTSR4C_RX2_P</v>
      </c>
      <c r="C1431" t="str">
        <f t="shared" si="239"/>
        <v>J17-GTSR4C_RX2_P</v>
      </c>
      <c r="D1431" t="str">
        <f t="shared" si="240"/>
        <v>J17-D6</v>
      </c>
      <c r="E1431" t="s">
        <v>4591</v>
      </c>
      <c r="F1431" t="s">
        <v>355</v>
      </c>
      <c r="G1431" t="s">
        <v>916</v>
      </c>
      <c r="AT1431" t="str">
        <f t="shared" si="241"/>
        <v>GTSR4C_RX2_P</v>
      </c>
      <c r="AU1431" t="str">
        <f t="shared" si="242"/>
        <v>--</v>
      </c>
    </row>
    <row r="1432" spans="1:47" x14ac:dyDescent="0.25">
      <c r="A1432" t="str">
        <f t="shared" si="237"/>
        <v>J17-D7</v>
      </c>
      <c r="B1432" t="str">
        <f t="shared" si="238"/>
        <v>GND</v>
      </c>
      <c r="C1432" t="str">
        <f t="shared" si="239"/>
        <v>J17-GND</v>
      </c>
      <c r="D1432" t="str">
        <f t="shared" si="240"/>
        <v>J17-D7</v>
      </c>
      <c r="E1432" t="s">
        <v>4591</v>
      </c>
      <c r="F1432" t="s">
        <v>356</v>
      </c>
      <c r="G1432" t="s">
        <v>433</v>
      </c>
      <c r="AT1432">
        <f t="shared" si="241"/>
        <v>0</v>
      </c>
      <c r="AU1432">
        <f t="shared" si="242"/>
        <v>0</v>
      </c>
    </row>
    <row r="1433" spans="1:47" x14ac:dyDescent="0.25">
      <c r="A1433" t="str">
        <f t="shared" si="237"/>
        <v>J17-D8</v>
      </c>
      <c r="B1433" t="str">
        <f t="shared" si="238"/>
        <v>CLK0_M2C_N</v>
      </c>
      <c r="C1433" t="str">
        <f t="shared" si="239"/>
        <v>J17-CLK0_M2C_N</v>
      </c>
      <c r="D1433" t="str">
        <f t="shared" si="240"/>
        <v>J17-D8</v>
      </c>
      <c r="E1433" t="s">
        <v>4591</v>
      </c>
      <c r="F1433" t="s">
        <v>357</v>
      </c>
      <c r="G1433" t="s">
        <v>3787</v>
      </c>
      <c r="AT1433" t="str">
        <f t="shared" si="241"/>
        <v>CLK0_M2C_N</v>
      </c>
      <c r="AU1433" t="str">
        <f t="shared" si="242"/>
        <v>--</v>
      </c>
    </row>
    <row r="1434" spans="1:47" x14ac:dyDescent="0.25">
      <c r="A1434" t="str">
        <f t="shared" si="237"/>
        <v>J17-D9</v>
      </c>
      <c r="B1434" t="str">
        <f t="shared" si="238"/>
        <v>CLK0_M2C_P</v>
      </c>
      <c r="C1434" t="str">
        <f t="shared" si="239"/>
        <v>J17-CLK0_M2C_P</v>
      </c>
      <c r="D1434" t="str">
        <f t="shared" si="240"/>
        <v>J17-D9</v>
      </c>
      <c r="E1434" t="s">
        <v>4591</v>
      </c>
      <c r="F1434" t="s">
        <v>358</v>
      </c>
      <c r="G1434" t="s">
        <v>3788</v>
      </c>
      <c r="AT1434" t="str">
        <f t="shared" si="241"/>
        <v>CLK0_M2C_P</v>
      </c>
      <c r="AU1434" t="str">
        <f t="shared" si="242"/>
        <v>--</v>
      </c>
    </row>
    <row r="1435" spans="1:47" x14ac:dyDescent="0.25">
      <c r="A1435" t="str">
        <f t="shared" si="237"/>
        <v>J17-D10</v>
      </c>
      <c r="B1435" t="str">
        <f t="shared" si="238"/>
        <v>GND</v>
      </c>
      <c r="C1435" t="str">
        <f t="shared" si="239"/>
        <v>J17-GND</v>
      </c>
      <c r="D1435" t="str">
        <f t="shared" si="240"/>
        <v>J17-D10</v>
      </c>
      <c r="E1435" t="s">
        <v>4591</v>
      </c>
      <c r="F1435" t="s">
        <v>359</v>
      </c>
      <c r="G1435" t="s">
        <v>433</v>
      </c>
      <c r="AT1435">
        <f t="shared" si="241"/>
        <v>0</v>
      </c>
      <c r="AU1435">
        <f t="shared" si="242"/>
        <v>0</v>
      </c>
    </row>
    <row r="1436" spans="1:47" x14ac:dyDescent="0.25">
      <c r="A1436" t="str">
        <f t="shared" si="237"/>
        <v>J17-D11</v>
      </c>
      <c r="B1436" t="str">
        <f t="shared" si="238"/>
        <v>GND</v>
      </c>
      <c r="C1436" t="str">
        <f t="shared" si="239"/>
        <v>J17-GND</v>
      </c>
      <c r="D1436" t="str">
        <f t="shared" si="240"/>
        <v>J17-D11</v>
      </c>
      <c r="E1436" t="s">
        <v>4591</v>
      </c>
      <c r="F1436" t="s">
        <v>360</v>
      </c>
      <c r="G1436" t="s">
        <v>433</v>
      </c>
      <c r="AT1436">
        <f t="shared" si="241"/>
        <v>0</v>
      </c>
      <c r="AU1436">
        <f t="shared" si="242"/>
        <v>0</v>
      </c>
    </row>
    <row r="1437" spans="1:47" x14ac:dyDescent="0.25">
      <c r="A1437" t="str">
        <f t="shared" si="237"/>
        <v>J17-D12</v>
      </c>
      <c r="B1437" t="str">
        <f t="shared" si="238"/>
        <v>GBTCLK0_N</v>
      </c>
      <c r="C1437" t="str">
        <f t="shared" si="239"/>
        <v>J17-GBTCLK0_N</v>
      </c>
      <c r="D1437" t="str">
        <f t="shared" si="240"/>
        <v>J17-D12</v>
      </c>
      <c r="E1437" t="s">
        <v>4591</v>
      </c>
      <c r="F1437" t="s">
        <v>361</v>
      </c>
      <c r="G1437" t="s">
        <v>4060</v>
      </c>
      <c r="AT1437" t="str">
        <f t="shared" si="241"/>
        <v>GBTCLK0_N</v>
      </c>
      <c r="AU1437" t="str">
        <f t="shared" si="242"/>
        <v>--</v>
      </c>
    </row>
    <row r="1438" spans="1:47" x14ac:dyDescent="0.25">
      <c r="A1438" t="str">
        <f t="shared" si="237"/>
        <v>J17-D13</v>
      </c>
      <c r="B1438" t="str">
        <f t="shared" si="238"/>
        <v>GBTCLK0_P</v>
      </c>
      <c r="C1438" t="str">
        <f t="shared" si="239"/>
        <v>J17-GBTCLK0_P</v>
      </c>
      <c r="D1438" t="str">
        <f t="shared" si="240"/>
        <v>J17-D13</v>
      </c>
      <c r="E1438" t="s">
        <v>4591</v>
      </c>
      <c r="F1438" t="s">
        <v>362</v>
      </c>
      <c r="G1438" t="s">
        <v>4061</v>
      </c>
      <c r="AT1438" t="str">
        <f t="shared" si="241"/>
        <v>GBTCLK0_P</v>
      </c>
      <c r="AU1438" t="str">
        <f t="shared" si="242"/>
        <v>--</v>
      </c>
    </row>
    <row r="1439" spans="1:47" x14ac:dyDescent="0.25">
      <c r="A1439" t="str">
        <f t="shared" si="237"/>
        <v>J17-D14</v>
      </c>
      <c r="B1439" t="str">
        <f t="shared" si="238"/>
        <v>GND</v>
      </c>
      <c r="C1439" t="str">
        <f t="shared" si="239"/>
        <v>J17-GND</v>
      </c>
      <c r="D1439" t="str">
        <f t="shared" si="240"/>
        <v>J17-D14</v>
      </c>
      <c r="E1439" t="s">
        <v>4591</v>
      </c>
      <c r="F1439" t="s">
        <v>363</v>
      </c>
      <c r="G1439" t="s">
        <v>433</v>
      </c>
      <c r="AT1439">
        <f t="shared" si="241"/>
        <v>0</v>
      </c>
      <c r="AU1439">
        <f t="shared" si="242"/>
        <v>0</v>
      </c>
    </row>
    <row r="1440" spans="1:47" x14ac:dyDescent="0.25">
      <c r="A1440" t="str">
        <f t="shared" si="237"/>
        <v>J17-D15</v>
      </c>
      <c r="B1440" t="str">
        <f t="shared" si="238"/>
        <v>GTSR4C_RX1_N</v>
      </c>
      <c r="C1440" t="str">
        <f t="shared" si="239"/>
        <v>J17-GTSR4C_RX1_N</v>
      </c>
      <c r="D1440" t="str">
        <f t="shared" si="240"/>
        <v>J17-D15</v>
      </c>
      <c r="E1440" t="s">
        <v>4591</v>
      </c>
      <c r="F1440" t="s">
        <v>364</v>
      </c>
      <c r="G1440" t="s">
        <v>868</v>
      </c>
      <c r="AT1440" t="str">
        <f t="shared" si="241"/>
        <v>GTSR4C_RX1_N</v>
      </c>
      <c r="AU1440" t="str">
        <f t="shared" si="242"/>
        <v>--</v>
      </c>
    </row>
    <row r="1441" spans="1:47" x14ac:dyDescent="0.25">
      <c r="A1441" t="str">
        <f t="shared" si="237"/>
        <v>J17-D16</v>
      </c>
      <c r="B1441" t="str">
        <f t="shared" si="238"/>
        <v>GTSR4C_RX1_P</v>
      </c>
      <c r="C1441" t="str">
        <f t="shared" si="239"/>
        <v>J17-GTSR4C_RX1_P</v>
      </c>
      <c r="D1441" t="str">
        <f t="shared" si="240"/>
        <v>J17-D16</v>
      </c>
      <c r="E1441" t="s">
        <v>4591</v>
      </c>
      <c r="F1441" t="s">
        <v>365</v>
      </c>
      <c r="G1441" t="s">
        <v>866</v>
      </c>
      <c r="AT1441" t="str">
        <f t="shared" si="241"/>
        <v>GTSR4C_RX1_P</v>
      </c>
      <c r="AU1441" t="str">
        <f t="shared" si="242"/>
        <v>--</v>
      </c>
    </row>
    <row r="1442" spans="1:47" x14ac:dyDescent="0.25">
      <c r="A1442" t="str">
        <f t="shared" si="237"/>
        <v>J17-D17</v>
      </c>
      <c r="B1442" t="str">
        <f t="shared" si="238"/>
        <v>GND</v>
      </c>
      <c r="C1442" t="str">
        <f t="shared" si="239"/>
        <v>J17-GND</v>
      </c>
      <c r="D1442" t="str">
        <f t="shared" si="240"/>
        <v>J17-D17</v>
      </c>
      <c r="E1442" t="s">
        <v>4591</v>
      </c>
      <c r="F1442" t="s">
        <v>366</v>
      </c>
      <c r="G1442" t="s">
        <v>433</v>
      </c>
      <c r="AT1442">
        <f t="shared" si="241"/>
        <v>0</v>
      </c>
      <c r="AU1442">
        <f t="shared" si="242"/>
        <v>0</v>
      </c>
    </row>
    <row r="1443" spans="1:47" x14ac:dyDescent="0.25">
      <c r="A1443" t="str">
        <f t="shared" si="237"/>
        <v>J17-D18</v>
      </c>
      <c r="B1443" t="str">
        <f t="shared" si="238"/>
        <v>GTSR4C_RX0_N</v>
      </c>
      <c r="C1443" t="str">
        <f t="shared" si="239"/>
        <v>J17-GTSR4C_RX0_N</v>
      </c>
      <c r="D1443" t="str">
        <f t="shared" si="240"/>
        <v>J17-D18</v>
      </c>
      <c r="E1443" t="s">
        <v>4591</v>
      </c>
      <c r="F1443" t="s">
        <v>367</v>
      </c>
      <c r="G1443" t="s">
        <v>915</v>
      </c>
      <c r="AT1443" t="str">
        <f t="shared" si="241"/>
        <v>GTSR4C_RX0_N</v>
      </c>
      <c r="AU1443" t="str">
        <f t="shared" si="242"/>
        <v>--</v>
      </c>
    </row>
    <row r="1444" spans="1:47" x14ac:dyDescent="0.25">
      <c r="A1444" t="str">
        <f t="shared" si="237"/>
        <v>J17-D19</v>
      </c>
      <c r="B1444" t="str">
        <f t="shared" si="238"/>
        <v>GTSR4C_RX0_P</v>
      </c>
      <c r="C1444" t="str">
        <f t="shared" si="239"/>
        <v>J17-GTSR4C_RX0_P</v>
      </c>
      <c r="D1444" t="str">
        <f t="shared" si="240"/>
        <v>J17-D19</v>
      </c>
      <c r="E1444" t="s">
        <v>4591</v>
      </c>
      <c r="F1444" t="s">
        <v>368</v>
      </c>
      <c r="G1444" t="s">
        <v>914</v>
      </c>
      <c r="AT1444" t="str">
        <f t="shared" si="241"/>
        <v>GTSR4C_RX0_P</v>
      </c>
      <c r="AU1444" t="str">
        <f t="shared" si="242"/>
        <v>--</v>
      </c>
    </row>
    <row r="1445" spans="1:47" x14ac:dyDescent="0.25">
      <c r="A1445" t="str">
        <f t="shared" si="237"/>
        <v>J17-D20</v>
      </c>
      <c r="B1445" t="str">
        <f t="shared" si="238"/>
        <v>GND</v>
      </c>
      <c r="C1445" t="str">
        <f t="shared" si="239"/>
        <v>J17-GND</v>
      </c>
      <c r="D1445" t="str">
        <f t="shared" si="240"/>
        <v>J17-D20</v>
      </c>
      <c r="E1445" t="s">
        <v>4591</v>
      </c>
      <c r="F1445" t="s">
        <v>369</v>
      </c>
      <c r="G1445" t="s">
        <v>433</v>
      </c>
      <c r="AT1445">
        <f t="shared" si="241"/>
        <v>0</v>
      </c>
      <c r="AU1445">
        <f t="shared" si="242"/>
        <v>0</v>
      </c>
    </row>
    <row r="1446" spans="1:47" x14ac:dyDescent="0.25">
      <c r="A1446" t="str">
        <f t="shared" si="237"/>
        <v>J18-1</v>
      </c>
      <c r="B1446" t="str">
        <f t="shared" si="238"/>
        <v>GND</v>
      </c>
      <c r="C1446" t="str">
        <f t="shared" si="239"/>
        <v>J18-GND</v>
      </c>
      <c r="D1446" t="str">
        <f t="shared" si="240"/>
        <v>J18-1</v>
      </c>
      <c r="E1446" t="s">
        <v>4736</v>
      </c>
      <c r="F1446">
        <v>1</v>
      </c>
      <c r="G1446" t="s">
        <v>433</v>
      </c>
      <c r="AT1446">
        <f t="shared" si="241"/>
        <v>0</v>
      </c>
      <c r="AU1446">
        <f t="shared" si="242"/>
        <v>0</v>
      </c>
    </row>
    <row r="1447" spans="1:47" x14ac:dyDescent="0.25">
      <c r="A1447" t="str">
        <f t="shared" si="237"/>
        <v>J18-2</v>
      </c>
      <c r="B1447" t="str">
        <f t="shared" si="238"/>
        <v>QSFP_TX1_N</v>
      </c>
      <c r="C1447" t="str">
        <f t="shared" si="239"/>
        <v>J18-QSFP_TX1_N</v>
      </c>
      <c r="D1447" t="str">
        <f t="shared" si="240"/>
        <v>J18-2</v>
      </c>
      <c r="E1447" t="s">
        <v>4736</v>
      </c>
      <c r="F1447">
        <v>2</v>
      </c>
      <c r="G1447" t="s">
        <v>3705</v>
      </c>
      <c r="AT1447" t="str">
        <f t="shared" si="241"/>
        <v>QSFP_TX1_N</v>
      </c>
      <c r="AU1447" t="str">
        <f t="shared" si="242"/>
        <v>--</v>
      </c>
    </row>
    <row r="1448" spans="1:47" x14ac:dyDescent="0.25">
      <c r="A1448" t="str">
        <f t="shared" si="237"/>
        <v>J18-3</v>
      </c>
      <c r="B1448" t="str">
        <f t="shared" si="238"/>
        <v>QSFP_TX1_P</v>
      </c>
      <c r="C1448" t="str">
        <f t="shared" si="239"/>
        <v>J18-QSFP_TX1_P</v>
      </c>
      <c r="D1448" t="str">
        <f t="shared" si="240"/>
        <v>J18-3</v>
      </c>
      <c r="E1448" t="s">
        <v>4736</v>
      </c>
      <c r="F1448">
        <v>3</v>
      </c>
      <c r="G1448" t="s">
        <v>3703</v>
      </c>
      <c r="AT1448" t="str">
        <f t="shared" si="241"/>
        <v>QSFP_TX1_P</v>
      </c>
      <c r="AU1448" t="str">
        <f t="shared" si="242"/>
        <v>--</v>
      </c>
    </row>
    <row r="1449" spans="1:47" x14ac:dyDescent="0.25">
      <c r="A1449" t="str">
        <f t="shared" si="237"/>
        <v>J18-4</v>
      </c>
      <c r="B1449" t="str">
        <f t="shared" si="238"/>
        <v>GND</v>
      </c>
      <c r="C1449" t="str">
        <f t="shared" si="239"/>
        <v>J18-GND</v>
      </c>
      <c r="D1449" t="str">
        <f t="shared" si="240"/>
        <v>J18-4</v>
      </c>
      <c r="E1449" t="s">
        <v>4736</v>
      </c>
      <c r="F1449">
        <v>4</v>
      </c>
      <c r="G1449" t="s">
        <v>433</v>
      </c>
      <c r="AT1449">
        <f t="shared" si="241"/>
        <v>0</v>
      </c>
      <c r="AU1449">
        <f t="shared" si="242"/>
        <v>0</v>
      </c>
    </row>
    <row r="1450" spans="1:47" x14ac:dyDescent="0.25">
      <c r="A1450" t="str">
        <f t="shared" si="237"/>
        <v>J18-5</v>
      </c>
      <c r="B1450" t="str">
        <f t="shared" si="238"/>
        <v>QSFP_TX3_N</v>
      </c>
      <c r="C1450" t="str">
        <f t="shared" si="239"/>
        <v>J18-QSFP_TX3_N</v>
      </c>
      <c r="D1450" t="str">
        <f t="shared" si="240"/>
        <v>J18-5</v>
      </c>
      <c r="E1450" t="s">
        <v>4736</v>
      </c>
      <c r="F1450">
        <v>5</v>
      </c>
      <c r="G1450" t="s">
        <v>3709</v>
      </c>
      <c r="AT1450" t="str">
        <f t="shared" si="241"/>
        <v>QSFP_TX3_N</v>
      </c>
      <c r="AU1450" t="str">
        <f t="shared" si="242"/>
        <v>--</v>
      </c>
    </row>
    <row r="1451" spans="1:47" x14ac:dyDescent="0.25">
      <c r="A1451" t="str">
        <f t="shared" si="237"/>
        <v>J18-6</v>
      </c>
      <c r="B1451" t="str">
        <f t="shared" si="238"/>
        <v>QSFP_TX3_P</v>
      </c>
      <c r="C1451" t="str">
        <f t="shared" si="239"/>
        <v>J18-QSFP_TX3_P</v>
      </c>
      <c r="D1451" t="str">
        <f t="shared" si="240"/>
        <v>J18-6</v>
      </c>
      <c r="E1451" t="s">
        <v>4736</v>
      </c>
      <c r="F1451">
        <v>6</v>
      </c>
      <c r="G1451" t="s">
        <v>3707</v>
      </c>
      <c r="AT1451" t="str">
        <f t="shared" si="241"/>
        <v>QSFP_TX3_P</v>
      </c>
      <c r="AU1451" t="str">
        <f t="shared" si="242"/>
        <v>--</v>
      </c>
    </row>
    <row r="1452" spans="1:47" x14ac:dyDescent="0.25">
      <c r="A1452" t="str">
        <f t="shared" si="237"/>
        <v>J18-7</v>
      </c>
      <c r="B1452" t="str">
        <f t="shared" si="238"/>
        <v>GND</v>
      </c>
      <c r="C1452" t="str">
        <f t="shared" si="239"/>
        <v>J18-GND</v>
      </c>
      <c r="D1452" t="str">
        <f t="shared" si="240"/>
        <v>J18-7</v>
      </c>
      <c r="E1452" t="s">
        <v>4736</v>
      </c>
      <c r="F1452">
        <v>7</v>
      </c>
      <c r="G1452" t="s">
        <v>433</v>
      </c>
      <c r="AT1452">
        <f t="shared" si="241"/>
        <v>0</v>
      </c>
      <c r="AU1452">
        <f t="shared" si="242"/>
        <v>0</v>
      </c>
    </row>
    <row r="1453" spans="1:47" x14ac:dyDescent="0.25">
      <c r="A1453" t="str">
        <f t="shared" si="237"/>
        <v>J18-8</v>
      </c>
      <c r="B1453" t="str">
        <f t="shared" si="238"/>
        <v>QSFP_MODSEL</v>
      </c>
      <c r="C1453" t="str">
        <f t="shared" si="239"/>
        <v>J18-QSFP_MODSEL</v>
      </c>
      <c r="D1453" t="str">
        <f t="shared" si="240"/>
        <v>J18-8</v>
      </c>
      <c r="E1453" t="s">
        <v>4736</v>
      </c>
      <c r="F1453">
        <v>8</v>
      </c>
      <c r="G1453" t="s">
        <v>4282</v>
      </c>
      <c r="AT1453" t="str">
        <f t="shared" si="241"/>
        <v>QSFP_MODSEL</v>
      </c>
      <c r="AU1453" t="str">
        <f t="shared" si="242"/>
        <v>--</v>
      </c>
    </row>
    <row r="1454" spans="1:47" x14ac:dyDescent="0.25">
      <c r="A1454" t="str">
        <f t="shared" si="237"/>
        <v>J18-9</v>
      </c>
      <c r="B1454" t="str">
        <f t="shared" si="238"/>
        <v>QSFP_RESET</v>
      </c>
      <c r="C1454" t="str">
        <f t="shared" si="239"/>
        <v>J18-QSFP_RESET</v>
      </c>
      <c r="D1454" t="str">
        <f t="shared" si="240"/>
        <v>J18-9</v>
      </c>
      <c r="E1454" t="s">
        <v>4736</v>
      </c>
      <c r="F1454">
        <v>9</v>
      </c>
      <c r="G1454" t="s">
        <v>4160</v>
      </c>
      <c r="AT1454" t="str">
        <f t="shared" si="241"/>
        <v>QSFP_RESET</v>
      </c>
      <c r="AU1454" t="str">
        <f t="shared" si="242"/>
        <v>--</v>
      </c>
    </row>
    <row r="1455" spans="1:47" x14ac:dyDescent="0.25">
      <c r="A1455" t="str">
        <f t="shared" si="237"/>
        <v>J18-10</v>
      </c>
      <c r="B1455" t="str">
        <f t="shared" si="238"/>
        <v>NetC57_1</v>
      </c>
      <c r="C1455" t="str">
        <f t="shared" si="239"/>
        <v>J18-NetC57_1</v>
      </c>
      <c r="D1455" t="str">
        <f t="shared" si="240"/>
        <v>J18-10</v>
      </c>
      <c r="E1455" t="s">
        <v>4736</v>
      </c>
      <c r="F1455">
        <v>10</v>
      </c>
      <c r="G1455" t="s">
        <v>4255</v>
      </c>
      <c r="AT1455" t="str">
        <f t="shared" si="241"/>
        <v>NetC57_1</v>
      </c>
      <c r="AU1455" t="str">
        <f t="shared" si="242"/>
        <v>--</v>
      </c>
    </row>
    <row r="1456" spans="1:47" x14ac:dyDescent="0.25">
      <c r="A1456" t="str">
        <f t="shared" si="237"/>
        <v>J18-11</v>
      </c>
      <c r="B1456" t="str">
        <f t="shared" si="238"/>
        <v>QSFP_SCL</v>
      </c>
      <c r="C1456" t="str">
        <f t="shared" si="239"/>
        <v>J18-QSFP_SCL</v>
      </c>
      <c r="D1456" t="str">
        <f t="shared" si="240"/>
        <v>J18-11</v>
      </c>
      <c r="E1456" t="s">
        <v>4736</v>
      </c>
      <c r="F1456">
        <v>11</v>
      </c>
      <c r="G1456" t="s">
        <v>4414</v>
      </c>
      <c r="AT1456" t="str">
        <f t="shared" si="241"/>
        <v>QSFP_SCL</v>
      </c>
      <c r="AU1456" t="str">
        <f t="shared" si="242"/>
        <v>--</v>
      </c>
    </row>
    <row r="1457" spans="1:47" x14ac:dyDescent="0.25">
      <c r="A1457" t="str">
        <f t="shared" si="237"/>
        <v>J18-12</v>
      </c>
      <c r="B1457" t="str">
        <f t="shared" si="238"/>
        <v>QSFP_SDA</v>
      </c>
      <c r="C1457" t="str">
        <f t="shared" si="239"/>
        <v>J18-QSFP_SDA</v>
      </c>
      <c r="D1457" t="str">
        <f t="shared" si="240"/>
        <v>J18-12</v>
      </c>
      <c r="E1457" t="s">
        <v>4736</v>
      </c>
      <c r="F1457">
        <v>12</v>
      </c>
      <c r="G1457" t="s">
        <v>4415</v>
      </c>
      <c r="AT1457" t="str">
        <f t="shared" si="241"/>
        <v>QSFP_SDA</v>
      </c>
      <c r="AU1457" t="str">
        <f t="shared" si="242"/>
        <v>--</v>
      </c>
    </row>
    <row r="1458" spans="1:47" x14ac:dyDescent="0.25">
      <c r="A1458" t="str">
        <f t="shared" si="237"/>
        <v>J18-13</v>
      </c>
      <c r="B1458" t="str">
        <f t="shared" si="238"/>
        <v>GND</v>
      </c>
      <c r="C1458" t="str">
        <f t="shared" si="239"/>
        <v>J18-GND</v>
      </c>
      <c r="D1458" t="str">
        <f t="shared" si="240"/>
        <v>J18-13</v>
      </c>
      <c r="E1458" t="s">
        <v>4736</v>
      </c>
      <c r="F1458">
        <v>13</v>
      </c>
      <c r="G1458" t="s">
        <v>433</v>
      </c>
      <c r="AT1458">
        <f t="shared" si="241"/>
        <v>0</v>
      </c>
      <c r="AU1458">
        <f t="shared" si="242"/>
        <v>0</v>
      </c>
    </row>
    <row r="1459" spans="1:47" x14ac:dyDescent="0.25">
      <c r="A1459" t="str">
        <f t="shared" si="237"/>
        <v>J18-14</v>
      </c>
      <c r="B1459" t="str">
        <f t="shared" si="238"/>
        <v>QSFP_RX2_P</v>
      </c>
      <c r="C1459" t="str">
        <f t="shared" si="239"/>
        <v>J18-QSFP_RX2_P</v>
      </c>
      <c r="D1459" t="str">
        <f t="shared" si="240"/>
        <v>J18-14</v>
      </c>
      <c r="E1459" t="s">
        <v>4736</v>
      </c>
      <c r="F1459">
        <v>14</v>
      </c>
      <c r="G1459" t="s">
        <v>3927</v>
      </c>
      <c r="AT1459" t="str">
        <f t="shared" si="241"/>
        <v>QSFP_RX2_P</v>
      </c>
      <c r="AU1459" t="str">
        <f t="shared" si="242"/>
        <v>--</v>
      </c>
    </row>
    <row r="1460" spans="1:47" x14ac:dyDescent="0.25">
      <c r="A1460" t="str">
        <f t="shared" si="237"/>
        <v>J18-15</v>
      </c>
      <c r="B1460" t="str">
        <f t="shared" si="238"/>
        <v>QSFP_RX2_N</v>
      </c>
      <c r="C1460" t="str">
        <f t="shared" si="239"/>
        <v>J18-QSFP_RX2_N</v>
      </c>
      <c r="D1460" t="str">
        <f t="shared" si="240"/>
        <v>J18-15</v>
      </c>
      <c r="E1460" t="s">
        <v>4736</v>
      </c>
      <c r="F1460">
        <v>15</v>
      </c>
      <c r="G1460" t="s">
        <v>3928</v>
      </c>
      <c r="AT1460" t="str">
        <f t="shared" si="241"/>
        <v>QSFP_RX2_N</v>
      </c>
      <c r="AU1460" t="str">
        <f t="shared" si="242"/>
        <v>--</v>
      </c>
    </row>
    <row r="1461" spans="1:47" x14ac:dyDescent="0.25">
      <c r="A1461" t="str">
        <f t="shared" si="237"/>
        <v>J18-16</v>
      </c>
      <c r="B1461" t="str">
        <f t="shared" si="238"/>
        <v>GND</v>
      </c>
      <c r="C1461" t="str">
        <f t="shared" si="239"/>
        <v>J18-GND</v>
      </c>
      <c r="D1461" t="str">
        <f t="shared" si="240"/>
        <v>J18-16</v>
      </c>
      <c r="E1461" t="s">
        <v>4736</v>
      </c>
      <c r="F1461">
        <v>16</v>
      </c>
      <c r="G1461" t="s">
        <v>433</v>
      </c>
      <c r="AT1461">
        <f t="shared" si="241"/>
        <v>0</v>
      </c>
      <c r="AU1461">
        <f t="shared" si="242"/>
        <v>0</v>
      </c>
    </row>
    <row r="1462" spans="1:47" x14ac:dyDescent="0.25">
      <c r="A1462" t="str">
        <f t="shared" si="237"/>
        <v>J18-17</v>
      </c>
      <c r="B1462" t="str">
        <f t="shared" si="238"/>
        <v>QSFP_RX0_P</v>
      </c>
      <c r="C1462" t="str">
        <f t="shared" si="239"/>
        <v>J18-QSFP_RX0_P</v>
      </c>
      <c r="D1462" t="str">
        <f t="shared" si="240"/>
        <v>J18-17</v>
      </c>
      <c r="E1462" t="s">
        <v>4736</v>
      </c>
      <c r="F1462">
        <v>17</v>
      </c>
      <c r="G1462" t="s">
        <v>3922</v>
      </c>
      <c r="AT1462" t="str">
        <f t="shared" si="241"/>
        <v>QSFP_RX0_P</v>
      </c>
      <c r="AU1462" t="str">
        <f t="shared" si="242"/>
        <v>--</v>
      </c>
    </row>
    <row r="1463" spans="1:47" x14ac:dyDescent="0.25">
      <c r="A1463" t="str">
        <f t="shared" si="237"/>
        <v>J18-18</v>
      </c>
      <c r="B1463" t="str">
        <f t="shared" si="238"/>
        <v>QSFP_RX0_N</v>
      </c>
      <c r="C1463" t="str">
        <f t="shared" si="239"/>
        <v>J18-QSFP_RX0_N</v>
      </c>
      <c r="D1463" t="str">
        <f t="shared" si="240"/>
        <v>J18-18</v>
      </c>
      <c r="E1463" t="s">
        <v>4736</v>
      </c>
      <c r="F1463">
        <v>18</v>
      </c>
      <c r="G1463" t="s">
        <v>3924</v>
      </c>
      <c r="AT1463" t="str">
        <f t="shared" si="241"/>
        <v>QSFP_RX0_N</v>
      </c>
      <c r="AU1463" t="str">
        <f t="shared" si="242"/>
        <v>--</v>
      </c>
    </row>
    <row r="1464" spans="1:47" x14ac:dyDescent="0.25">
      <c r="A1464" t="str">
        <f t="shared" si="237"/>
        <v>J18-19</v>
      </c>
      <c r="B1464" t="str">
        <f t="shared" si="238"/>
        <v>GND</v>
      </c>
      <c r="C1464" t="str">
        <f t="shared" si="239"/>
        <v>J18-GND</v>
      </c>
      <c r="D1464" t="str">
        <f t="shared" si="240"/>
        <v>J18-19</v>
      </c>
      <c r="E1464" t="s">
        <v>4736</v>
      </c>
      <c r="F1464">
        <v>19</v>
      </c>
      <c r="G1464" t="s">
        <v>433</v>
      </c>
      <c r="AT1464">
        <f t="shared" si="241"/>
        <v>0</v>
      </c>
      <c r="AU1464">
        <f t="shared" si="242"/>
        <v>0</v>
      </c>
    </row>
    <row r="1465" spans="1:47" x14ac:dyDescent="0.25">
      <c r="A1465" t="str">
        <f t="shared" si="237"/>
        <v>J18-20</v>
      </c>
      <c r="B1465" t="str">
        <f t="shared" si="238"/>
        <v>GND</v>
      </c>
      <c r="C1465" t="str">
        <f t="shared" si="239"/>
        <v>J18-GND</v>
      </c>
      <c r="D1465" t="str">
        <f t="shared" si="240"/>
        <v>J18-20</v>
      </c>
      <c r="E1465" t="s">
        <v>4736</v>
      </c>
      <c r="F1465">
        <v>20</v>
      </c>
      <c r="G1465" t="s">
        <v>433</v>
      </c>
      <c r="AT1465">
        <f t="shared" si="241"/>
        <v>0</v>
      </c>
      <c r="AU1465">
        <f t="shared" si="242"/>
        <v>0</v>
      </c>
    </row>
    <row r="1466" spans="1:47" x14ac:dyDescent="0.25">
      <c r="A1466" t="str">
        <f t="shared" si="237"/>
        <v>J18-21</v>
      </c>
      <c r="B1466" t="str">
        <f t="shared" si="238"/>
        <v>QSFP_RX1_N</v>
      </c>
      <c r="C1466" t="str">
        <f t="shared" si="239"/>
        <v>J18-QSFP_RX1_N</v>
      </c>
      <c r="D1466" t="str">
        <f t="shared" si="240"/>
        <v>J18-21</v>
      </c>
      <c r="E1466" t="s">
        <v>4736</v>
      </c>
      <c r="F1466">
        <v>21</v>
      </c>
      <c r="G1466" t="s">
        <v>3844</v>
      </c>
      <c r="AT1466" t="str">
        <f t="shared" si="241"/>
        <v>QSFP_RX1_N</v>
      </c>
      <c r="AU1466" t="str">
        <f t="shared" si="242"/>
        <v>--</v>
      </c>
    </row>
    <row r="1467" spans="1:47" x14ac:dyDescent="0.25">
      <c r="A1467" t="str">
        <f t="shared" si="237"/>
        <v>J18-22</v>
      </c>
      <c r="B1467" t="str">
        <f t="shared" si="238"/>
        <v>QSFP_RX1_P</v>
      </c>
      <c r="C1467" t="str">
        <f t="shared" si="239"/>
        <v>J18-QSFP_RX1_P</v>
      </c>
      <c r="D1467" t="str">
        <f t="shared" si="240"/>
        <v>J18-22</v>
      </c>
      <c r="E1467" t="s">
        <v>4736</v>
      </c>
      <c r="F1467">
        <v>22</v>
      </c>
      <c r="G1467" t="s">
        <v>3842</v>
      </c>
      <c r="AT1467" t="str">
        <f t="shared" si="241"/>
        <v>QSFP_RX1_P</v>
      </c>
      <c r="AU1467" t="str">
        <f t="shared" si="242"/>
        <v>--</v>
      </c>
    </row>
    <row r="1468" spans="1:47" x14ac:dyDescent="0.25">
      <c r="A1468" t="str">
        <f t="shared" si="237"/>
        <v>J18-23</v>
      </c>
      <c r="B1468" t="str">
        <f t="shared" si="238"/>
        <v>GND</v>
      </c>
      <c r="C1468" t="str">
        <f t="shared" si="239"/>
        <v>J18-GND</v>
      </c>
      <c r="D1468" t="str">
        <f t="shared" si="240"/>
        <v>J18-23</v>
      </c>
      <c r="E1468" t="s">
        <v>4736</v>
      </c>
      <c r="F1468">
        <v>23</v>
      </c>
      <c r="G1468" t="s">
        <v>433</v>
      </c>
      <c r="AT1468">
        <f t="shared" si="241"/>
        <v>0</v>
      </c>
      <c r="AU1468">
        <f t="shared" si="242"/>
        <v>0</v>
      </c>
    </row>
    <row r="1469" spans="1:47" x14ac:dyDescent="0.25">
      <c r="A1469" t="str">
        <f t="shared" si="237"/>
        <v>J18-24</v>
      </c>
      <c r="B1469" t="str">
        <f t="shared" si="238"/>
        <v>QSFP_RX3_N</v>
      </c>
      <c r="C1469" t="str">
        <f t="shared" si="239"/>
        <v>J18-QSFP_RX3_N</v>
      </c>
      <c r="D1469" t="str">
        <f t="shared" si="240"/>
        <v>J18-24</v>
      </c>
      <c r="E1469" t="s">
        <v>4736</v>
      </c>
      <c r="F1469">
        <v>24</v>
      </c>
      <c r="G1469" t="s">
        <v>3849</v>
      </c>
      <c r="AT1469" t="str">
        <f t="shared" si="241"/>
        <v>QSFP_RX3_N</v>
      </c>
      <c r="AU1469" t="str">
        <f t="shared" si="242"/>
        <v>--</v>
      </c>
    </row>
    <row r="1470" spans="1:47" x14ac:dyDescent="0.25">
      <c r="A1470" t="str">
        <f t="shared" si="237"/>
        <v>J18-25</v>
      </c>
      <c r="B1470" t="str">
        <f t="shared" si="238"/>
        <v>QSFP_RX3_P</v>
      </c>
      <c r="C1470" t="str">
        <f t="shared" si="239"/>
        <v>J18-QSFP_RX3_P</v>
      </c>
      <c r="D1470" t="str">
        <f t="shared" si="240"/>
        <v>J18-25</v>
      </c>
      <c r="E1470" t="s">
        <v>4736</v>
      </c>
      <c r="F1470">
        <v>25</v>
      </c>
      <c r="G1470" t="s">
        <v>3847</v>
      </c>
      <c r="AT1470" t="str">
        <f t="shared" si="241"/>
        <v>QSFP_RX3_P</v>
      </c>
      <c r="AU1470" t="str">
        <f t="shared" si="242"/>
        <v>--</v>
      </c>
    </row>
    <row r="1471" spans="1:47" x14ac:dyDescent="0.25">
      <c r="A1471" t="str">
        <f t="shared" si="237"/>
        <v>J18-26</v>
      </c>
      <c r="B1471" t="str">
        <f t="shared" si="238"/>
        <v>GND</v>
      </c>
      <c r="C1471" t="str">
        <f t="shared" si="239"/>
        <v>J18-GND</v>
      </c>
      <c r="D1471" t="str">
        <f t="shared" si="240"/>
        <v>J18-26</v>
      </c>
      <c r="E1471" t="s">
        <v>4736</v>
      </c>
      <c r="F1471">
        <v>26</v>
      </c>
      <c r="G1471" t="s">
        <v>433</v>
      </c>
      <c r="AT1471">
        <f t="shared" si="241"/>
        <v>0</v>
      </c>
      <c r="AU1471">
        <f t="shared" si="242"/>
        <v>0</v>
      </c>
    </row>
    <row r="1472" spans="1:47" x14ac:dyDescent="0.25">
      <c r="A1472" t="str">
        <f t="shared" si="237"/>
        <v>J18-27</v>
      </c>
      <c r="B1472" t="str">
        <f t="shared" si="238"/>
        <v>QSFP_MODPRS</v>
      </c>
      <c r="C1472" t="str">
        <f t="shared" si="239"/>
        <v>J18-QSFP_MODPRS</v>
      </c>
      <c r="D1472" t="str">
        <f t="shared" si="240"/>
        <v>J18-27</v>
      </c>
      <c r="E1472" t="s">
        <v>4736</v>
      </c>
      <c r="F1472">
        <v>27</v>
      </c>
      <c r="G1472" t="s">
        <v>4156</v>
      </c>
      <c r="AT1472" t="str">
        <f t="shared" si="241"/>
        <v>QSFP_MODPRS</v>
      </c>
      <c r="AU1472" t="str">
        <f t="shared" si="242"/>
        <v>--</v>
      </c>
    </row>
    <row r="1473" spans="1:47" x14ac:dyDescent="0.25">
      <c r="A1473" t="str">
        <f t="shared" si="237"/>
        <v>J18-28</v>
      </c>
      <c r="B1473" t="str">
        <f t="shared" si="238"/>
        <v>QSFP_INTn</v>
      </c>
      <c r="C1473" t="str">
        <f t="shared" si="239"/>
        <v>J18-QSFP_INTn</v>
      </c>
      <c r="D1473" t="str">
        <f t="shared" si="240"/>
        <v>J18-28</v>
      </c>
      <c r="E1473" t="s">
        <v>4736</v>
      </c>
      <c r="F1473">
        <v>28</v>
      </c>
      <c r="G1473" t="s">
        <v>4162</v>
      </c>
      <c r="AT1473" t="str">
        <f t="shared" si="241"/>
        <v>QSFP_INTn</v>
      </c>
      <c r="AU1473" t="str">
        <f t="shared" si="242"/>
        <v>--</v>
      </c>
    </row>
    <row r="1474" spans="1:47" x14ac:dyDescent="0.25">
      <c r="A1474" t="str">
        <f t="shared" si="237"/>
        <v>J18-29</v>
      </c>
      <c r="B1474" t="str">
        <f t="shared" si="238"/>
        <v>NetC88_1</v>
      </c>
      <c r="C1474" t="str">
        <f t="shared" si="239"/>
        <v>J18-NetC88_1</v>
      </c>
      <c r="D1474" t="str">
        <f t="shared" si="240"/>
        <v>J18-29</v>
      </c>
      <c r="E1474" t="s">
        <v>4736</v>
      </c>
      <c r="F1474">
        <v>29</v>
      </c>
      <c r="G1474" t="s">
        <v>4258</v>
      </c>
      <c r="AT1474" t="str">
        <f t="shared" si="241"/>
        <v>NetC88_1</v>
      </c>
      <c r="AU1474" t="str">
        <f t="shared" si="242"/>
        <v>--</v>
      </c>
    </row>
    <row r="1475" spans="1:47" x14ac:dyDescent="0.25">
      <c r="A1475" t="str">
        <f t="shared" si="237"/>
        <v>J18-30</v>
      </c>
      <c r="B1475" t="str">
        <f t="shared" si="238"/>
        <v>NetC24_1</v>
      </c>
      <c r="C1475" t="str">
        <f t="shared" si="239"/>
        <v>J18-NetC24_1</v>
      </c>
      <c r="D1475" t="str">
        <f t="shared" si="240"/>
        <v>J18-30</v>
      </c>
      <c r="E1475" t="s">
        <v>4736</v>
      </c>
      <c r="F1475">
        <v>30</v>
      </c>
      <c r="G1475" t="s">
        <v>4239</v>
      </c>
      <c r="AT1475" t="str">
        <f t="shared" si="241"/>
        <v>NetC24_1</v>
      </c>
      <c r="AU1475" t="str">
        <f t="shared" si="242"/>
        <v>--</v>
      </c>
    </row>
    <row r="1476" spans="1:47" x14ac:dyDescent="0.25">
      <c r="A1476" t="str">
        <f t="shared" si="237"/>
        <v>J18-31</v>
      </c>
      <c r="B1476" t="str">
        <f t="shared" si="238"/>
        <v>QSFP_LPMODE</v>
      </c>
      <c r="C1476" t="str">
        <f t="shared" si="239"/>
        <v>J18-QSFP_LPMODE</v>
      </c>
      <c r="D1476" t="str">
        <f t="shared" si="240"/>
        <v>J18-31</v>
      </c>
      <c r="E1476" t="s">
        <v>4736</v>
      </c>
      <c r="F1476">
        <v>31</v>
      </c>
      <c r="G1476" t="s">
        <v>4280</v>
      </c>
      <c r="AT1476" t="str">
        <f t="shared" si="241"/>
        <v>QSFP_LPMODE</v>
      </c>
      <c r="AU1476" t="str">
        <f t="shared" si="242"/>
        <v>--</v>
      </c>
    </row>
    <row r="1477" spans="1:47" x14ac:dyDescent="0.25">
      <c r="A1477" t="str">
        <f t="shared" si="237"/>
        <v>J18-32</v>
      </c>
      <c r="B1477" t="str">
        <f t="shared" si="238"/>
        <v>GND</v>
      </c>
      <c r="C1477" t="str">
        <f t="shared" si="239"/>
        <v>J18-GND</v>
      </c>
      <c r="D1477" t="str">
        <f t="shared" si="240"/>
        <v>J18-32</v>
      </c>
      <c r="E1477" t="s">
        <v>4736</v>
      </c>
      <c r="F1477">
        <v>32</v>
      </c>
      <c r="G1477" t="s">
        <v>433</v>
      </c>
      <c r="AT1477">
        <f t="shared" si="241"/>
        <v>0</v>
      </c>
      <c r="AU1477">
        <f t="shared" si="242"/>
        <v>0</v>
      </c>
    </row>
    <row r="1478" spans="1:47" x14ac:dyDescent="0.25">
      <c r="A1478" t="str">
        <f t="shared" ref="A1478:A1541" si="243">$E1478&amp;"-"&amp;$F1478</f>
        <v>J18-33</v>
      </c>
      <c r="B1478" t="str">
        <f t="shared" ref="B1478:B1541" si="244">IF(OR(E1478=$A$2,E1478=$B$2,E1478=$C$2,E1478=$D$2),"--",G1478)</f>
        <v>QSFP_TX2_P</v>
      </c>
      <c r="C1478" t="str">
        <f t="shared" ref="C1478:C1541" si="245">$E1478&amp;"-"&amp;$G1478</f>
        <v>J18-QSFP_TX2_P</v>
      </c>
      <c r="D1478" t="str">
        <f t="shared" ref="D1478:D1541" si="246">A1478</f>
        <v>J18-33</v>
      </c>
      <c r="E1478" t="s">
        <v>4736</v>
      </c>
      <c r="F1478">
        <v>33</v>
      </c>
      <c r="G1478" t="s">
        <v>3768</v>
      </c>
      <c r="AT1478" t="str">
        <f t="shared" ref="AT1478:AT1541" si="247">IF(IF(COUNTIF($AO$6:$AQ$150,B1478)&gt;0,"---","--")="---",VLOOKUP(B1478,$AO$6:$AQ$150,3,0),B1478)</f>
        <v>QSFP_TX2_P</v>
      </c>
      <c r="AU1478" t="str">
        <f t="shared" ref="AU1478:AU1541" si="248">IF(IF(COUNTIF($AO$6:$AQ$150,B1478)&gt;0,"---","--")="---",VLOOKUP(B1478,$AO$6:$AQ$150,2,0),"--")</f>
        <v>--</v>
      </c>
    </row>
    <row r="1479" spans="1:47" x14ac:dyDescent="0.25">
      <c r="A1479" t="str">
        <f t="shared" si="243"/>
        <v>J18-34</v>
      </c>
      <c r="B1479" t="str">
        <f t="shared" si="244"/>
        <v>QSFP_TX2_N</v>
      </c>
      <c r="C1479" t="str">
        <f t="shared" si="245"/>
        <v>J18-QSFP_TX2_N</v>
      </c>
      <c r="D1479" t="str">
        <f t="shared" si="246"/>
        <v>J18-34</v>
      </c>
      <c r="E1479" t="s">
        <v>4736</v>
      </c>
      <c r="F1479">
        <v>34</v>
      </c>
      <c r="G1479" t="s">
        <v>3770</v>
      </c>
      <c r="AT1479" t="str">
        <f t="shared" si="247"/>
        <v>QSFP_TX2_N</v>
      </c>
      <c r="AU1479" t="str">
        <f t="shared" si="248"/>
        <v>--</v>
      </c>
    </row>
    <row r="1480" spans="1:47" x14ac:dyDescent="0.25">
      <c r="A1480" t="str">
        <f t="shared" si="243"/>
        <v>J18-35</v>
      </c>
      <c r="B1480" t="str">
        <f t="shared" si="244"/>
        <v>GND</v>
      </c>
      <c r="C1480" t="str">
        <f t="shared" si="245"/>
        <v>J18-GND</v>
      </c>
      <c r="D1480" t="str">
        <f t="shared" si="246"/>
        <v>J18-35</v>
      </c>
      <c r="E1480" t="s">
        <v>4736</v>
      </c>
      <c r="F1480">
        <v>35</v>
      </c>
      <c r="G1480" t="s">
        <v>433</v>
      </c>
      <c r="AT1480">
        <f t="shared" si="247"/>
        <v>0</v>
      </c>
      <c r="AU1480">
        <f t="shared" si="248"/>
        <v>0</v>
      </c>
    </row>
    <row r="1481" spans="1:47" x14ac:dyDescent="0.25">
      <c r="A1481" t="str">
        <f t="shared" si="243"/>
        <v>J18-36</v>
      </c>
      <c r="B1481" t="str">
        <f t="shared" si="244"/>
        <v>QSFP_TX0_P</v>
      </c>
      <c r="C1481" t="str">
        <f t="shared" si="245"/>
        <v>J18-QSFP_TX0_P</v>
      </c>
      <c r="D1481" t="str">
        <f t="shared" si="246"/>
        <v>J18-36</v>
      </c>
      <c r="E1481" t="s">
        <v>4736</v>
      </c>
      <c r="F1481">
        <v>36</v>
      </c>
      <c r="G1481" t="s">
        <v>3763</v>
      </c>
      <c r="AT1481" t="str">
        <f t="shared" si="247"/>
        <v>QSFP_TX0_P</v>
      </c>
      <c r="AU1481" t="str">
        <f t="shared" si="248"/>
        <v>--</v>
      </c>
    </row>
    <row r="1482" spans="1:47" x14ac:dyDescent="0.25">
      <c r="A1482" t="str">
        <f t="shared" si="243"/>
        <v>J18-37</v>
      </c>
      <c r="B1482" t="str">
        <f t="shared" si="244"/>
        <v>QSFP_TX0_N</v>
      </c>
      <c r="C1482" t="str">
        <f t="shared" si="245"/>
        <v>J18-QSFP_TX0_N</v>
      </c>
      <c r="D1482" t="str">
        <f t="shared" si="246"/>
        <v>J18-37</v>
      </c>
      <c r="E1482" t="s">
        <v>4736</v>
      </c>
      <c r="F1482">
        <v>37</v>
      </c>
      <c r="G1482" t="s">
        <v>3765</v>
      </c>
      <c r="AT1482" t="str">
        <f t="shared" si="247"/>
        <v>QSFP_TX0_N</v>
      </c>
      <c r="AU1482" t="str">
        <f t="shared" si="248"/>
        <v>--</v>
      </c>
    </row>
    <row r="1483" spans="1:47" x14ac:dyDescent="0.25">
      <c r="A1483" t="str">
        <f t="shared" si="243"/>
        <v>J18-38</v>
      </c>
      <c r="B1483" t="str">
        <f t="shared" si="244"/>
        <v>GND</v>
      </c>
      <c r="C1483" t="str">
        <f t="shared" si="245"/>
        <v>J18-GND</v>
      </c>
      <c r="D1483" t="str">
        <f t="shared" si="246"/>
        <v>J18-38</v>
      </c>
      <c r="E1483" t="s">
        <v>4736</v>
      </c>
      <c r="F1483">
        <v>38</v>
      </c>
      <c r="G1483" t="s">
        <v>433</v>
      </c>
      <c r="AT1483">
        <f t="shared" si="247"/>
        <v>0</v>
      </c>
      <c r="AU1483">
        <f t="shared" si="248"/>
        <v>0</v>
      </c>
    </row>
    <row r="1484" spans="1:47" x14ac:dyDescent="0.25">
      <c r="A1484" t="str">
        <f t="shared" si="243"/>
        <v>J19-1</v>
      </c>
      <c r="B1484" t="str">
        <f t="shared" si="244"/>
        <v>NetJ19_1</v>
      </c>
      <c r="C1484" t="str">
        <f t="shared" si="245"/>
        <v>J19-NetJ19_1</v>
      </c>
      <c r="D1484" t="str">
        <f t="shared" si="246"/>
        <v>J19-1</v>
      </c>
      <c r="E1484" t="s">
        <v>4738</v>
      </c>
      <c r="F1484">
        <v>1</v>
      </c>
      <c r="G1484" t="s">
        <v>4819</v>
      </c>
      <c r="AT1484" t="str">
        <f t="shared" si="247"/>
        <v>NetJ19_1</v>
      </c>
      <c r="AU1484" t="str">
        <f t="shared" si="248"/>
        <v>--</v>
      </c>
    </row>
    <row r="1485" spans="1:47" x14ac:dyDescent="0.25">
      <c r="A1485" t="str">
        <f t="shared" si="243"/>
        <v>J19-2</v>
      </c>
      <c r="B1485" t="str">
        <f t="shared" si="244"/>
        <v>CY_DQ_C_N</v>
      </c>
      <c r="C1485" t="str">
        <f t="shared" si="245"/>
        <v>J19-CY_DQ_C_N</v>
      </c>
      <c r="D1485" t="str">
        <f t="shared" si="246"/>
        <v>J19-2</v>
      </c>
      <c r="E1485" t="s">
        <v>4738</v>
      </c>
      <c r="F1485">
        <v>2</v>
      </c>
      <c r="G1485" t="s">
        <v>3923</v>
      </c>
      <c r="AT1485" t="str">
        <f t="shared" si="247"/>
        <v>CY_DQ_C_N</v>
      </c>
      <c r="AU1485" t="str">
        <f t="shared" si="248"/>
        <v>--</v>
      </c>
    </row>
    <row r="1486" spans="1:47" x14ac:dyDescent="0.25">
      <c r="A1486" t="str">
        <f t="shared" si="243"/>
        <v>J19-3</v>
      </c>
      <c r="B1486" t="str">
        <f t="shared" si="244"/>
        <v>CY_SMB_ALERT</v>
      </c>
      <c r="C1486" t="str">
        <f t="shared" si="245"/>
        <v>J19-CY_SMB_ALERT</v>
      </c>
      <c r="D1486" t="str">
        <f t="shared" si="246"/>
        <v>J19-3</v>
      </c>
      <c r="E1486" t="s">
        <v>4738</v>
      </c>
      <c r="F1486">
        <v>3</v>
      </c>
      <c r="G1486" t="s">
        <v>3930</v>
      </c>
      <c r="AT1486" t="str">
        <f t="shared" si="247"/>
        <v>CY_SMB_ALERT</v>
      </c>
      <c r="AU1486" t="str">
        <f t="shared" si="248"/>
        <v>--</v>
      </c>
    </row>
    <row r="1487" spans="1:47" x14ac:dyDescent="0.25">
      <c r="A1487" t="str">
        <f t="shared" si="243"/>
        <v>J19-4</v>
      </c>
      <c r="B1487" t="str">
        <f t="shared" si="244"/>
        <v>3V3</v>
      </c>
      <c r="C1487" t="str">
        <f t="shared" si="245"/>
        <v>J19-3V3</v>
      </c>
      <c r="D1487" t="str">
        <f t="shared" si="246"/>
        <v>J19-4</v>
      </c>
      <c r="E1487" t="s">
        <v>4738</v>
      </c>
      <c r="F1487">
        <v>4</v>
      </c>
      <c r="G1487" t="s">
        <v>3710</v>
      </c>
      <c r="AT1487" t="str">
        <f t="shared" si="247"/>
        <v>3V3</v>
      </c>
      <c r="AU1487" t="str">
        <f t="shared" si="248"/>
        <v>--</v>
      </c>
    </row>
    <row r="1488" spans="1:47" x14ac:dyDescent="0.25">
      <c r="A1488" t="str">
        <f t="shared" si="243"/>
        <v>J19-5</v>
      </c>
      <c r="B1488" t="str">
        <f t="shared" si="244"/>
        <v>CY_SMB_SDA</v>
      </c>
      <c r="C1488" t="str">
        <f t="shared" si="245"/>
        <v>J19-CY_SMB_SDA</v>
      </c>
      <c r="D1488" t="str">
        <f t="shared" si="246"/>
        <v>J19-5</v>
      </c>
      <c r="E1488" t="s">
        <v>4738</v>
      </c>
      <c r="F1488">
        <v>5</v>
      </c>
      <c r="G1488" t="s">
        <v>3736</v>
      </c>
      <c r="AT1488" t="str">
        <f t="shared" si="247"/>
        <v>CY_SMB_SDA</v>
      </c>
      <c r="AU1488" t="str">
        <f t="shared" si="248"/>
        <v>--</v>
      </c>
    </row>
    <row r="1489" spans="1:47" x14ac:dyDescent="0.25">
      <c r="A1489" t="str">
        <f t="shared" si="243"/>
        <v>J19-6</v>
      </c>
      <c r="B1489" t="str">
        <f t="shared" si="244"/>
        <v>CY_DQ_C_P</v>
      </c>
      <c r="C1489" t="str">
        <f t="shared" si="245"/>
        <v>J19-CY_DQ_C_P</v>
      </c>
      <c r="D1489" t="str">
        <f t="shared" si="246"/>
        <v>J19-6</v>
      </c>
      <c r="E1489" t="s">
        <v>4738</v>
      </c>
      <c r="F1489">
        <v>6</v>
      </c>
      <c r="G1489" t="s">
        <v>3925</v>
      </c>
      <c r="AT1489" t="str">
        <f t="shared" si="247"/>
        <v>CY_DQ_C_P</v>
      </c>
      <c r="AU1489" t="str">
        <f t="shared" si="248"/>
        <v>--</v>
      </c>
    </row>
    <row r="1490" spans="1:47" x14ac:dyDescent="0.25">
      <c r="A1490" t="str">
        <f t="shared" si="243"/>
        <v>J19-7</v>
      </c>
      <c r="B1490" t="str">
        <f t="shared" si="244"/>
        <v>CY_SMB_SCL</v>
      </c>
      <c r="C1490" t="str">
        <f t="shared" si="245"/>
        <v>J19-CY_SMB_SCL</v>
      </c>
      <c r="D1490" t="str">
        <f t="shared" si="246"/>
        <v>J19-7</v>
      </c>
      <c r="E1490" t="s">
        <v>4738</v>
      </c>
      <c r="F1490">
        <v>7</v>
      </c>
      <c r="G1490" t="s">
        <v>3804</v>
      </c>
      <c r="AT1490" t="str">
        <f t="shared" si="247"/>
        <v>CY_SMB_SCL</v>
      </c>
      <c r="AU1490" t="str">
        <f t="shared" si="248"/>
        <v>--</v>
      </c>
    </row>
    <row r="1491" spans="1:47" x14ac:dyDescent="0.25">
      <c r="A1491" t="str">
        <f t="shared" si="243"/>
        <v>J19-8</v>
      </c>
      <c r="B1491" t="str">
        <f t="shared" si="244"/>
        <v>CY_RESET</v>
      </c>
      <c r="C1491" t="str">
        <f t="shared" si="245"/>
        <v>J19-CY_RESET</v>
      </c>
      <c r="D1491" t="str">
        <f t="shared" si="246"/>
        <v>J19-8</v>
      </c>
      <c r="E1491" t="s">
        <v>4738</v>
      </c>
      <c r="F1491">
        <v>8</v>
      </c>
      <c r="G1491" t="s">
        <v>3929</v>
      </c>
      <c r="AT1491" t="str">
        <f t="shared" si="247"/>
        <v>CY_RESET</v>
      </c>
      <c r="AU1491" t="str">
        <f t="shared" si="248"/>
        <v>--</v>
      </c>
    </row>
    <row r="1492" spans="1:47" x14ac:dyDescent="0.25">
      <c r="A1492" t="str">
        <f t="shared" si="243"/>
        <v>J19-9</v>
      </c>
      <c r="B1492" t="str">
        <f t="shared" si="244"/>
        <v>3V3</v>
      </c>
      <c r="C1492" t="str">
        <f t="shared" si="245"/>
        <v>J19-3V3</v>
      </c>
      <c r="D1492" t="str">
        <f t="shared" si="246"/>
        <v>J19-9</v>
      </c>
      <c r="E1492" t="s">
        <v>4738</v>
      </c>
      <c r="F1492">
        <v>9</v>
      </c>
      <c r="G1492" t="s">
        <v>3710</v>
      </c>
      <c r="AT1492" t="str">
        <f t="shared" si="247"/>
        <v>3V3</v>
      </c>
      <c r="AU1492" t="str">
        <f t="shared" si="248"/>
        <v>--</v>
      </c>
    </row>
    <row r="1493" spans="1:47" x14ac:dyDescent="0.25">
      <c r="A1493" t="str">
        <f t="shared" si="243"/>
        <v>J19-10</v>
      </c>
      <c r="B1493" t="str">
        <f t="shared" si="244"/>
        <v>CY_HSI</v>
      </c>
      <c r="C1493" t="str">
        <f t="shared" si="245"/>
        <v>J19-CY_HSI</v>
      </c>
      <c r="D1493" t="str">
        <f t="shared" si="246"/>
        <v>J19-10</v>
      </c>
      <c r="E1493" t="s">
        <v>4738</v>
      </c>
      <c r="F1493">
        <v>10</v>
      </c>
      <c r="G1493" t="s">
        <v>3926</v>
      </c>
      <c r="AT1493" t="str">
        <f t="shared" si="247"/>
        <v>CY_HSI</v>
      </c>
      <c r="AU1493" t="str">
        <f t="shared" si="248"/>
        <v>--</v>
      </c>
    </row>
    <row r="1494" spans="1:47" x14ac:dyDescent="0.25">
      <c r="A1494" t="str">
        <f t="shared" si="243"/>
        <v>J19-11</v>
      </c>
      <c r="B1494" t="str">
        <f t="shared" si="244"/>
        <v>CY_REFCLK</v>
      </c>
      <c r="C1494" t="str">
        <f t="shared" si="245"/>
        <v>J19-CY_REFCLK</v>
      </c>
      <c r="D1494" t="str">
        <f t="shared" si="246"/>
        <v>J19-11</v>
      </c>
      <c r="E1494" t="s">
        <v>4738</v>
      </c>
      <c r="F1494">
        <v>11</v>
      </c>
      <c r="G1494" t="s">
        <v>3806</v>
      </c>
      <c r="AT1494" t="str">
        <f t="shared" si="247"/>
        <v>CY_REFCLK</v>
      </c>
      <c r="AU1494" t="str">
        <f t="shared" si="248"/>
        <v>--</v>
      </c>
    </row>
    <row r="1495" spans="1:47" x14ac:dyDescent="0.25">
      <c r="A1495" t="str">
        <f t="shared" si="243"/>
        <v>J19-12</v>
      </c>
      <c r="B1495" t="str">
        <f t="shared" si="244"/>
        <v>GND</v>
      </c>
      <c r="C1495" t="str">
        <f t="shared" si="245"/>
        <v>J19-GND</v>
      </c>
      <c r="D1495" t="str">
        <f t="shared" si="246"/>
        <v>J19-12</v>
      </c>
      <c r="E1495" t="s">
        <v>4738</v>
      </c>
      <c r="F1495">
        <v>12</v>
      </c>
      <c r="G1495" t="s">
        <v>433</v>
      </c>
      <c r="AT1495">
        <f t="shared" si="247"/>
        <v>0</v>
      </c>
      <c r="AU1495">
        <f t="shared" si="248"/>
        <v>0</v>
      </c>
    </row>
    <row r="1496" spans="1:47" x14ac:dyDescent="0.25">
      <c r="A1496" t="str">
        <f t="shared" si="243"/>
        <v>J19-13</v>
      </c>
      <c r="B1496" t="str">
        <f t="shared" si="244"/>
        <v>GND</v>
      </c>
      <c r="C1496" t="str">
        <f t="shared" si="245"/>
        <v>J19-GND</v>
      </c>
      <c r="D1496" t="str">
        <f t="shared" si="246"/>
        <v>J19-13</v>
      </c>
      <c r="E1496" t="s">
        <v>4738</v>
      </c>
      <c r="F1496">
        <v>13</v>
      </c>
      <c r="G1496" t="s">
        <v>433</v>
      </c>
      <c r="AT1496">
        <f t="shared" si="247"/>
        <v>0</v>
      </c>
      <c r="AU1496">
        <f t="shared" si="248"/>
        <v>0</v>
      </c>
    </row>
    <row r="1497" spans="1:47" x14ac:dyDescent="0.25">
      <c r="A1497" t="str">
        <f t="shared" si="243"/>
        <v>J19-14</v>
      </c>
      <c r="B1497" t="str">
        <f t="shared" si="244"/>
        <v>CY_A0_P</v>
      </c>
      <c r="C1497" t="str">
        <f t="shared" si="245"/>
        <v>J19-CY_A0_P</v>
      </c>
      <c r="D1497" t="str">
        <f t="shared" si="246"/>
        <v>J19-14</v>
      </c>
      <c r="E1497" t="s">
        <v>4738</v>
      </c>
      <c r="F1497">
        <v>14</v>
      </c>
      <c r="G1497" t="s">
        <v>3898</v>
      </c>
      <c r="AT1497" t="str">
        <f t="shared" si="247"/>
        <v>CY_A0_P</v>
      </c>
      <c r="AU1497" t="str">
        <f t="shared" si="248"/>
        <v>--</v>
      </c>
    </row>
    <row r="1498" spans="1:47" x14ac:dyDescent="0.25">
      <c r="A1498" t="str">
        <f t="shared" si="243"/>
        <v>J19-15</v>
      </c>
      <c r="B1498" t="str">
        <f t="shared" si="244"/>
        <v>CY_B0_P</v>
      </c>
      <c r="C1498" t="str">
        <f t="shared" si="245"/>
        <v>J19-CY_B0_P</v>
      </c>
      <c r="D1498" t="str">
        <f t="shared" si="246"/>
        <v>J19-15</v>
      </c>
      <c r="E1498" t="s">
        <v>4738</v>
      </c>
      <c r="F1498">
        <v>15</v>
      </c>
      <c r="G1498" t="s">
        <v>3911</v>
      </c>
      <c r="AT1498" t="str">
        <f t="shared" si="247"/>
        <v>CY_B0_P</v>
      </c>
      <c r="AU1498" t="str">
        <f t="shared" si="248"/>
        <v>--</v>
      </c>
    </row>
    <row r="1499" spans="1:47" x14ac:dyDescent="0.25">
      <c r="A1499" t="str">
        <f t="shared" si="243"/>
        <v>J19-16</v>
      </c>
      <c r="B1499" t="str">
        <f t="shared" si="244"/>
        <v>CY_A0_N</v>
      </c>
      <c r="C1499" t="str">
        <f t="shared" si="245"/>
        <v>J19-CY_A0_N</v>
      </c>
      <c r="D1499" t="str">
        <f t="shared" si="246"/>
        <v>J19-16</v>
      </c>
      <c r="E1499" t="s">
        <v>4738</v>
      </c>
      <c r="F1499">
        <v>16</v>
      </c>
      <c r="G1499" t="s">
        <v>3896</v>
      </c>
      <c r="AT1499" t="str">
        <f t="shared" si="247"/>
        <v>CY_A0_N</v>
      </c>
      <c r="AU1499" t="str">
        <f t="shared" si="248"/>
        <v>--</v>
      </c>
    </row>
    <row r="1500" spans="1:47" x14ac:dyDescent="0.25">
      <c r="A1500" t="str">
        <f t="shared" si="243"/>
        <v>J19-17</v>
      </c>
      <c r="B1500" t="str">
        <f t="shared" si="244"/>
        <v>CY_B0_N</v>
      </c>
      <c r="C1500" t="str">
        <f t="shared" si="245"/>
        <v>J19-CY_B0_N</v>
      </c>
      <c r="D1500" t="str">
        <f t="shared" si="246"/>
        <v>J19-17</v>
      </c>
      <c r="E1500" t="s">
        <v>4738</v>
      </c>
      <c r="F1500">
        <v>17</v>
      </c>
      <c r="G1500" t="s">
        <v>3910</v>
      </c>
      <c r="AT1500" t="str">
        <f t="shared" si="247"/>
        <v>CY_B0_N</v>
      </c>
      <c r="AU1500" t="str">
        <f t="shared" si="248"/>
        <v>--</v>
      </c>
    </row>
    <row r="1501" spans="1:47" x14ac:dyDescent="0.25">
      <c r="A1501" t="str">
        <f t="shared" si="243"/>
        <v>J19-18</v>
      </c>
      <c r="B1501" t="str">
        <f t="shared" si="244"/>
        <v>GND</v>
      </c>
      <c r="C1501" t="str">
        <f t="shared" si="245"/>
        <v>J19-GND</v>
      </c>
      <c r="D1501" t="str">
        <f t="shared" si="246"/>
        <v>J19-18</v>
      </c>
      <c r="E1501" t="s">
        <v>4738</v>
      </c>
      <c r="F1501">
        <v>18</v>
      </c>
      <c r="G1501" t="s">
        <v>433</v>
      </c>
      <c r="AT1501">
        <f t="shared" si="247"/>
        <v>0</v>
      </c>
      <c r="AU1501">
        <f t="shared" si="248"/>
        <v>0</v>
      </c>
    </row>
    <row r="1502" spans="1:47" x14ac:dyDescent="0.25">
      <c r="A1502" t="str">
        <f t="shared" si="243"/>
        <v>J19-19</v>
      </c>
      <c r="B1502" t="str">
        <f t="shared" si="244"/>
        <v>GND</v>
      </c>
      <c r="C1502" t="str">
        <f t="shared" si="245"/>
        <v>J19-GND</v>
      </c>
      <c r="D1502" t="str">
        <f t="shared" si="246"/>
        <v>J19-19</v>
      </c>
      <c r="E1502" t="s">
        <v>4738</v>
      </c>
      <c r="F1502">
        <v>19</v>
      </c>
      <c r="G1502" t="s">
        <v>433</v>
      </c>
      <c r="AT1502">
        <f t="shared" si="247"/>
        <v>0</v>
      </c>
      <c r="AU1502">
        <f t="shared" si="248"/>
        <v>0</v>
      </c>
    </row>
    <row r="1503" spans="1:47" x14ac:dyDescent="0.25">
      <c r="A1503" t="str">
        <f t="shared" si="243"/>
        <v>J19-20</v>
      </c>
      <c r="B1503" t="str">
        <f t="shared" si="244"/>
        <v>CY_A1_P</v>
      </c>
      <c r="C1503" t="str">
        <f t="shared" si="245"/>
        <v>J19-CY_A1_P</v>
      </c>
      <c r="D1503" t="str">
        <f t="shared" si="246"/>
        <v>J19-20</v>
      </c>
      <c r="E1503" t="s">
        <v>4738</v>
      </c>
      <c r="F1503">
        <v>20</v>
      </c>
      <c r="G1503" t="s">
        <v>3901</v>
      </c>
      <c r="AT1503" t="str">
        <f t="shared" si="247"/>
        <v>CY_A1_P</v>
      </c>
      <c r="AU1503" t="str">
        <f t="shared" si="248"/>
        <v>--</v>
      </c>
    </row>
    <row r="1504" spans="1:47" x14ac:dyDescent="0.25">
      <c r="A1504" t="str">
        <f t="shared" si="243"/>
        <v>J19-21</v>
      </c>
      <c r="B1504" t="str">
        <f t="shared" si="244"/>
        <v>CY_B1_P</v>
      </c>
      <c r="C1504" t="str">
        <f t="shared" si="245"/>
        <v>J19-CY_B1_P</v>
      </c>
      <c r="D1504" t="str">
        <f t="shared" si="246"/>
        <v>J19-21</v>
      </c>
      <c r="E1504" t="s">
        <v>4738</v>
      </c>
      <c r="F1504">
        <v>21</v>
      </c>
      <c r="G1504" t="s">
        <v>3913</v>
      </c>
      <c r="AT1504" t="str">
        <f t="shared" si="247"/>
        <v>CY_B1_P</v>
      </c>
      <c r="AU1504" t="str">
        <f t="shared" si="248"/>
        <v>--</v>
      </c>
    </row>
    <row r="1505" spans="1:47" x14ac:dyDescent="0.25">
      <c r="A1505" t="str">
        <f t="shared" si="243"/>
        <v>J19-22</v>
      </c>
      <c r="B1505" t="str">
        <f t="shared" si="244"/>
        <v>CY_A1_N</v>
      </c>
      <c r="C1505" t="str">
        <f t="shared" si="245"/>
        <v>J19-CY_A1_N</v>
      </c>
      <c r="D1505" t="str">
        <f t="shared" si="246"/>
        <v>J19-22</v>
      </c>
      <c r="E1505" t="s">
        <v>4738</v>
      </c>
      <c r="F1505">
        <v>22</v>
      </c>
      <c r="G1505" t="s">
        <v>3900</v>
      </c>
      <c r="AT1505" t="str">
        <f t="shared" si="247"/>
        <v>CY_A1_N</v>
      </c>
      <c r="AU1505" t="str">
        <f t="shared" si="248"/>
        <v>--</v>
      </c>
    </row>
    <row r="1506" spans="1:47" x14ac:dyDescent="0.25">
      <c r="A1506" t="str">
        <f t="shared" si="243"/>
        <v>J19-23</v>
      </c>
      <c r="B1506" t="str">
        <f t="shared" si="244"/>
        <v>CY_B1_N</v>
      </c>
      <c r="C1506" t="str">
        <f t="shared" si="245"/>
        <v>J19-CY_B1_N</v>
      </c>
      <c r="D1506" t="str">
        <f t="shared" si="246"/>
        <v>J19-23</v>
      </c>
      <c r="E1506" t="s">
        <v>4738</v>
      </c>
      <c r="F1506">
        <v>23</v>
      </c>
      <c r="G1506" t="s">
        <v>3912</v>
      </c>
      <c r="AT1506" t="str">
        <f t="shared" si="247"/>
        <v>CY_B1_N</v>
      </c>
      <c r="AU1506" t="str">
        <f t="shared" si="248"/>
        <v>--</v>
      </c>
    </row>
    <row r="1507" spans="1:47" x14ac:dyDescent="0.25">
      <c r="A1507" t="str">
        <f t="shared" si="243"/>
        <v>J19-24</v>
      </c>
      <c r="B1507" t="str">
        <f t="shared" si="244"/>
        <v>GND</v>
      </c>
      <c r="C1507" t="str">
        <f t="shared" si="245"/>
        <v>J19-GND</v>
      </c>
      <c r="D1507" t="str">
        <f t="shared" si="246"/>
        <v>J19-24</v>
      </c>
      <c r="E1507" t="s">
        <v>4738</v>
      </c>
      <c r="F1507">
        <v>24</v>
      </c>
      <c r="G1507" t="s">
        <v>433</v>
      </c>
      <c r="AT1507">
        <f t="shared" si="247"/>
        <v>0</v>
      </c>
      <c r="AU1507">
        <f t="shared" si="248"/>
        <v>0</v>
      </c>
    </row>
    <row r="1508" spans="1:47" x14ac:dyDescent="0.25">
      <c r="A1508" t="str">
        <f t="shared" si="243"/>
        <v>J19-25</v>
      </c>
      <c r="B1508" t="str">
        <f t="shared" si="244"/>
        <v>GND</v>
      </c>
      <c r="C1508" t="str">
        <f t="shared" si="245"/>
        <v>J19-GND</v>
      </c>
      <c r="D1508" t="str">
        <f t="shared" si="246"/>
        <v>J19-25</v>
      </c>
      <c r="E1508" t="s">
        <v>4738</v>
      </c>
      <c r="F1508">
        <v>25</v>
      </c>
      <c r="G1508" t="s">
        <v>433</v>
      </c>
      <c r="AT1508">
        <f t="shared" si="247"/>
        <v>0</v>
      </c>
      <c r="AU1508">
        <f t="shared" si="248"/>
        <v>0</v>
      </c>
    </row>
    <row r="1509" spans="1:47" x14ac:dyDescent="0.25">
      <c r="A1509" t="str">
        <f t="shared" si="243"/>
        <v>J19-26</v>
      </c>
      <c r="B1509" t="str">
        <f t="shared" si="244"/>
        <v>CY_A2_P</v>
      </c>
      <c r="C1509" t="str">
        <f t="shared" si="245"/>
        <v>J19-CY_A2_P</v>
      </c>
      <c r="D1509" t="str">
        <f t="shared" si="246"/>
        <v>J19-26</v>
      </c>
      <c r="E1509" t="s">
        <v>4738</v>
      </c>
      <c r="F1509">
        <v>26</v>
      </c>
      <c r="G1509" t="s">
        <v>3903</v>
      </c>
      <c r="AT1509" t="str">
        <f t="shared" si="247"/>
        <v>CY_A2_P</v>
      </c>
      <c r="AU1509" t="str">
        <f t="shared" si="248"/>
        <v>--</v>
      </c>
    </row>
    <row r="1510" spans="1:47" x14ac:dyDescent="0.25">
      <c r="A1510" t="str">
        <f t="shared" si="243"/>
        <v>J19-27</v>
      </c>
      <c r="B1510" t="str">
        <f t="shared" si="244"/>
        <v>CY_B2_P</v>
      </c>
      <c r="C1510" t="str">
        <f t="shared" si="245"/>
        <v>J19-CY_B2_P</v>
      </c>
      <c r="D1510" t="str">
        <f t="shared" si="246"/>
        <v>J19-27</v>
      </c>
      <c r="E1510" t="s">
        <v>4738</v>
      </c>
      <c r="F1510">
        <v>27</v>
      </c>
      <c r="G1510" t="s">
        <v>3915</v>
      </c>
      <c r="AT1510" t="str">
        <f t="shared" si="247"/>
        <v>CY_B2_P</v>
      </c>
      <c r="AU1510" t="str">
        <f t="shared" si="248"/>
        <v>--</v>
      </c>
    </row>
    <row r="1511" spans="1:47" x14ac:dyDescent="0.25">
      <c r="A1511" t="str">
        <f t="shared" si="243"/>
        <v>J19-28</v>
      </c>
      <c r="B1511" t="str">
        <f t="shared" si="244"/>
        <v>CY_A2_N</v>
      </c>
      <c r="C1511" t="str">
        <f t="shared" si="245"/>
        <v>J19-CY_A2_N</v>
      </c>
      <c r="D1511" t="str">
        <f t="shared" si="246"/>
        <v>J19-28</v>
      </c>
      <c r="E1511" t="s">
        <v>4738</v>
      </c>
      <c r="F1511">
        <v>28</v>
      </c>
      <c r="G1511" t="s">
        <v>3902</v>
      </c>
      <c r="AT1511" t="str">
        <f t="shared" si="247"/>
        <v>CY_A2_N</v>
      </c>
      <c r="AU1511" t="str">
        <f t="shared" si="248"/>
        <v>--</v>
      </c>
    </row>
    <row r="1512" spans="1:47" x14ac:dyDescent="0.25">
      <c r="A1512" t="str">
        <f t="shared" si="243"/>
        <v>J19-29</v>
      </c>
      <c r="B1512" t="str">
        <f t="shared" si="244"/>
        <v>CY_B2_N</v>
      </c>
      <c r="C1512" t="str">
        <f t="shared" si="245"/>
        <v>J19-CY_B2_N</v>
      </c>
      <c r="D1512" t="str">
        <f t="shared" si="246"/>
        <v>J19-29</v>
      </c>
      <c r="E1512" t="s">
        <v>4738</v>
      </c>
      <c r="F1512">
        <v>29</v>
      </c>
      <c r="G1512" t="s">
        <v>3914</v>
      </c>
      <c r="AT1512" t="str">
        <f t="shared" si="247"/>
        <v>CY_B2_N</v>
      </c>
      <c r="AU1512" t="str">
        <f t="shared" si="248"/>
        <v>--</v>
      </c>
    </row>
    <row r="1513" spans="1:47" x14ac:dyDescent="0.25">
      <c r="A1513" t="str">
        <f t="shared" si="243"/>
        <v>J19-30</v>
      </c>
      <c r="B1513" t="str">
        <f t="shared" si="244"/>
        <v>GND</v>
      </c>
      <c r="C1513" t="str">
        <f t="shared" si="245"/>
        <v>J19-GND</v>
      </c>
      <c r="D1513" t="str">
        <f t="shared" si="246"/>
        <v>J19-30</v>
      </c>
      <c r="E1513" t="s">
        <v>4738</v>
      </c>
      <c r="F1513">
        <v>30</v>
      </c>
      <c r="G1513" t="s">
        <v>433</v>
      </c>
      <c r="AT1513">
        <f t="shared" si="247"/>
        <v>0</v>
      </c>
      <c r="AU1513">
        <f t="shared" si="248"/>
        <v>0</v>
      </c>
    </row>
    <row r="1514" spans="1:47" x14ac:dyDescent="0.25">
      <c r="A1514" t="str">
        <f t="shared" si="243"/>
        <v>J19-31</v>
      </c>
      <c r="B1514" t="str">
        <f t="shared" si="244"/>
        <v>GND</v>
      </c>
      <c r="C1514" t="str">
        <f t="shared" si="245"/>
        <v>J19-GND</v>
      </c>
      <c r="D1514" t="str">
        <f t="shared" si="246"/>
        <v>J19-31</v>
      </c>
      <c r="E1514" t="s">
        <v>4738</v>
      </c>
      <c r="F1514">
        <v>31</v>
      </c>
      <c r="G1514" t="s">
        <v>433</v>
      </c>
      <c r="AT1514">
        <f t="shared" si="247"/>
        <v>0</v>
      </c>
      <c r="AU1514">
        <f t="shared" si="248"/>
        <v>0</v>
      </c>
    </row>
    <row r="1515" spans="1:47" x14ac:dyDescent="0.25">
      <c r="A1515" t="str">
        <f t="shared" si="243"/>
        <v>J19-32</v>
      </c>
      <c r="B1515" t="str">
        <f t="shared" si="244"/>
        <v>CY_A3_P</v>
      </c>
      <c r="C1515" t="str">
        <f t="shared" si="245"/>
        <v>J19-CY_A3_P</v>
      </c>
      <c r="D1515" t="str">
        <f t="shared" si="246"/>
        <v>J19-32</v>
      </c>
      <c r="E1515" t="s">
        <v>4738</v>
      </c>
      <c r="F1515">
        <v>32</v>
      </c>
      <c r="G1515" t="s">
        <v>3905</v>
      </c>
      <c r="AT1515" t="str">
        <f t="shared" si="247"/>
        <v>CY_A3_P</v>
      </c>
      <c r="AU1515" t="str">
        <f t="shared" si="248"/>
        <v>--</v>
      </c>
    </row>
    <row r="1516" spans="1:47" x14ac:dyDescent="0.25">
      <c r="A1516" t="str">
        <f t="shared" si="243"/>
        <v>J19-33</v>
      </c>
      <c r="B1516" t="str">
        <f t="shared" si="244"/>
        <v>CY_B3_P</v>
      </c>
      <c r="C1516" t="str">
        <f t="shared" si="245"/>
        <v>J19-CY_B3_P</v>
      </c>
      <c r="D1516" t="str">
        <f t="shared" si="246"/>
        <v>J19-33</v>
      </c>
      <c r="E1516" t="s">
        <v>4738</v>
      </c>
      <c r="F1516">
        <v>33</v>
      </c>
      <c r="G1516" t="s">
        <v>3917</v>
      </c>
      <c r="AT1516" t="str">
        <f t="shared" si="247"/>
        <v>CY_B3_P</v>
      </c>
      <c r="AU1516" t="str">
        <f t="shared" si="248"/>
        <v>--</v>
      </c>
    </row>
    <row r="1517" spans="1:47" x14ac:dyDescent="0.25">
      <c r="A1517" t="str">
        <f t="shared" si="243"/>
        <v>J19-34</v>
      </c>
      <c r="B1517" t="str">
        <f t="shared" si="244"/>
        <v>CY_A3_N</v>
      </c>
      <c r="C1517" t="str">
        <f t="shared" si="245"/>
        <v>J19-CY_A3_N</v>
      </c>
      <c r="D1517" t="str">
        <f t="shared" si="246"/>
        <v>J19-34</v>
      </c>
      <c r="E1517" t="s">
        <v>4738</v>
      </c>
      <c r="F1517">
        <v>34</v>
      </c>
      <c r="G1517" t="s">
        <v>3904</v>
      </c>
      <c r="AT1517" t="str">
        <f t="shared" si="247"/>
        <v>CY_A3_N</v>
      </c>
      <c r="AU1517" t="str">
        <f t="shared" si="248"/>
        <v>--</v>
      </c>
    </row>
    <row r="1518" spans="1:47" x14ac:dyDescent="0.25">
      <c r="A1518" t="str">
        <f t="shared" si="243"/>
        <v>J19-35</v>
      </c>
      <c r="B1518" t="str">
        <f t="shared" si="244"/>
        <v>CY_B3_N</v>
      </c>
      <c r="C1518" t="str">
        <f t="shared" si="245"/>
        <v>J19-CY_B3_N</v>
      </c>
      <c r="D1518" t="str">
        <f t="shared" si="246"/>
        <v>J19-35</v>
      </c>
      <c r="E1518" t="s">
        <v>4738</v>
      </c>
      <c r="F1518">
        <v>35</v>
      </c>
      <c r="G1518" t="s">
        <v>3916</v>
      </c>
      <c r="AT1518" t="str">
        <f t="shared" si="247"/>
        <v>CY_B3_N</v>
      </c>
      <c r="AU1518" t="str">
        <f t="shared" si="248"/>
        <v>--</v>
      </c>
    </row>
    <row r="1519" spans="1:47" x14ac:dyDescent="0.25">
      <c r="A1519" t="str">
        <f t="shared" si="243"/>
        <v>J19-36</v>
      </c>
      <c r="B1519" t="str">
        <f t="shared" si="244"/>
        <v>VIO_CRUVI</v>
      </c>
      <c r="C1519" t="str">
        <f t="shared" si="245"/>
        <v>J19-VIO_CRUVI</v>
      </c>
      <c r="D1519" t="str">
        <f t="shared" si="246"/>
        <v>J19-36</v>
      </c>
      <c r="E1519" t="s">
        <v>4738</v>
      </c>
      <c r="F1519">
        <v>36</v>
      </c>
      <c r="G1519" t="s">
        <v>4514</v>
      </c>
      <c r="AT1519" t="str">
        <f t="shared" si="247"/>
        <v>VIO_CRUVI</v>
      </c>
      <c r="AU1519" t="str">
        <f t="shared" si="248"/>
        <v>--</v>
      </c>
    </row>
    <row r="1520" spans="1:47" x14ac:dyDescent="0.25">
      <c r="A1520" t="str">
        <f t="shared" si="243"/>
        <v>J19-37</v>
      </c>
      <c r="B1520" t="str">
        <f t="shared" si="244"/>
        <v>GND</v>
      </c>
      <c r="C1520" t="str">
        <f t="shared" si="245"/>
        <v>J19-GND</v>
      </c>
      <c r="D1520" t="str">
        <f t="shared" si="246"/>
        <v>J19-37</v>
      </c>
      <c r="E1520" t="s">
        <v>4738</v>
      </c>
      <c r="F1520">
        <v>37</v>
      </c>
      <c r="G1520" t="s">
        <v>433</v>
      </c>
      <c r="AT1520">
        <f t="shared" si="247"/>
        <v>0</v>
      </c>
      <c r="AU1520">
        <f t="shared" si="248"/>
        <v>0</v>
      </c>
    </row>
    <row r="1521" spans="1:47" x14ac:dyDescent="0.25">
      <c r="A1521" t="str">
        <f t="shared" si="243"/>
        <v>J19-38</v>
      </c>
      <c r="B1521" t="str">
        <f t="shared" si="244"/>
        <v>CY_A4_P</v>
      </c>
      <c r="C1521" t="str">
        <f t="shared" si="245"/>
        <v>J19-CY_A4_P</v>
      </c>
      <c r="D1521" t="str">
        <f t="shared" si="246"/>
        <v>J19-38</v>
      </c>
      <c r="E1521" t="s">
        <v>4738</v>
      </c>
      <c r="F1521">
        <v>38</v>
      </c>
      <c r="G1521" t="s">
        <v>3907</v>
      </c>
      <c r="AT1521" t="str">
        <f t="shared" si="247"/>
        <v>CY_A4_P</v>
      </c>
      <c r="AU1521" t="str">
        <f t="shared" si="248"/>
        <v>--</v>
      </c>
    </row>
    <row r="1522" spans="1:47" x14ac:dyDescent="0.25">
      <c r="A1522" t="str">
        <f t="shared" si="243"/>
        <v>J19-39</v>
      </c>
      <c r="B1522" t="str">
        <f t="shared" si="244"/>
        <v>CY_B4_P</v>
      </c>
      <c r="C1522" t="str">
        <f t="shared" si="245"/>
        <v>J19-CY_B4_P</v>
      </c>
      <c r="D1522" t="str">
        <f t="shared" si="246"/>
        <v>J19-39</v>
      </c>
      <c r="E1522" t="s">
        <v>4738</v>
      </c>
      <c r="F1522">
        <v>39</v>
      </c>
      <c r="G1522" t="s">
        <v>3919</v>
      </c>
      <c r="AT1522" t="str">
        <f t="shared" si="247"/>
        <v>CY_B4_P</v>
      </c>
      <c r="AU1522" t="str">
        <f t="shared" si="248"/>
        <v>--</v>
      </c>
    </row>
    <row r="1523" spans="1:47" x14ac:dyDescent="0.25">
      <c r="A1523" t="str">
        <f t="shared" si="243"/>
        <v>J19-40</v>
      </c>
      <c r="B1523" t="str">
        <f t="shared" si="244"/>
        <v>CY_A4_N</v>
      </c>
      <c r="C1523" t="str">
        <f t="shared" si="245"/>
        <v>J19-CY_A4_N</v>
      </c>
      <c r="D1523" t="str">
        <f t="shared" si="246"/>
        <v>J19-40</v>
      </c>
      <c r="E1523" t="s">
        <v>4738</v>
      </c>
      <c r="F1523">
        <v>40</v>
      </c>
      <c r="G1523" t="s">
        <v>3906</v>
      </c>
      <c r="AT1523" t="str">
        <f t="shared" si="247"/>
        <v>CY_A4_N</v>
      </c>
      <c r="AU1523" t="str">
        <f t="shared" si="248"/>
        <v>--</v>
      </c>
    </row>
    <row r="1524" spans="1:47" x14ac:dyDescent="0.25">
      <c r="A1524" t="str">
        <f t="shared" si="243"/>
        <v>J19-41</v>
      </c>
      <c r="B1524" t="str">
        <f t="shared" si="244"/>
        <v>CY_B4_N</v>
      </c>
      <c r="C1524" t="str">
        <f t="shared" si="245"/>
        <v>J19-CY_B4_N</v>
      </c>
      <c r="D1524" t="str">
        <f t="shared" si="246"/>
        <v>J19-41</v>
      </c>
      <c r="E1524" t="s">
        <v>4738</v>
      </c>
      <c r="F1524">
        <v>41</v>
      </c>
      <c r="G1524" t="s">
        <v>3918</v>
      </c>
      <c r="AT1524" t="str">
        <f t="shared" si="247"/>
        <v>CY_B4_N</v>
      </c>
      <c r="AU1524" t="str">
        <f t="shared" si="248"/>
        <v>--</v>
      </c>
    </row>
    <row r="1525" spans="1:47" x14ac:dyDescent="0.25">
      <c r="A1525" t="str">
        <f t="shared" si="243"/>
        <v>J19-42</v>
      </c>
      <c r="B1525" t="str">
        <f t="shared" si="244"/>
        <v>GND</v>
      </c>
      <c r="C1525" t="str">
        <f t="shared" si="245"/>
        <v>J19-GND</v>
      </c>
      <c r="D1525" t="str">
        <f t="shared" si="246"/>
        <v>J19-42</v>
      </c>
      <c r="E1525" t="s">
        <v>4738</v>
      </c>
      <c r="F1525">
        <v>42</v>
      </c>
      <c r="G1525" t="s">
        <v>433</v>
      </c>
      <c r="AT1525">
        <f t="shared" si="247"/>
        <v>0</v>
      </c>
      <c r="AU1525">
        <f t="shared" si="248"/>
        <v>0</v>
      </c>
    </row>
    <row r="1526" spans="1:47" x14ac:dyDescent="0.25">
      <c r="A1526" t="str">
        <f t="shared" si="243"/>
        <v>J19-43</v>
      </c>
      <c r="B1526" t="str">
        <f t="shared" si="244"/>
        <v>GND</v>
      </c>
      <c r="C1526" t="str">
        <f t="shared" si="245"/>
        <v>J19-GND</v>
      </c>
      <c r="D1526" t="str">
        <f t="shared" si="246"/>
        <v>J19-43</v>
      </c>
      <c r="E1526" t="s">
        <v>4738</v>
      </c>
      <c r="F1526">
        <v>43</v>
      </c>
      <c r="G1526" t="s">
        <v>433</v>
      </c>
      <c r="AT1526">
        <f t="shared" si="247"/>
        <v>0</v>
      </c>
      <c r="AU1526">
        <f t="shared" si="248"/>
        <v>0</v>
      </c>
    </row>
    <row r="1527" spans="1:47" x14ac:dyDescent="0.25">
      <c r="A1527" t="str">
        <f t="shared" si="243"/>
        <v>J19-44</v>
      </c>
      <c r="B1527" t="str">
        <f t="shared" si="244"/>
        <v>CY_A5_P</v>
      </c>
      <c r="C1527" t="str">
        <f t="shared" si="245"/>
        <v>J19-CY_A5_P</v>
      </c>
      <c r="D1527" t="str">
        <f t="shared" si="246"/>
        <v>J19-44</v>
      </c>
      <c r="E1527" t="s">
        <v>4738</v>
      </c>
      <c r="F1527">
        <v>44</v>
      </c>
      <c r="G1527" t="s">
        <v>3909</v>
      </c>
      <c r="AT1527" t="str">
        <f t="shared" si="247"/>
        <v>CY_A5_P</v>
      </c>
      <c r="AU1527" t="str">
        <f t="shared" si="248"/>
        <v>--</v>
      </c>
    </row>
    <row r="1528" spans="1:47" x14ac:dyDescent="0.25">
      <c r="A1528" t="str">
        <f t="shared" si="243"/>
        <v>J19-45</v>
      </c>
      <c r="B1528" t="str">
        <f t="shared" si="244"/>
        <v>CY_B5_P</v>
      </c>
      <c r="C1528" t="str">
        <f t="shared" si="245"/>
        <v>J19-CY_B5_P</v>
      </c>
      <c r="D1528" t="str">
        <f t="shared" si="246"/>
        <v>J19-45</v>
      </c>
      <c r="E1528" t="s">
        <v>4738</v>
      </c>
      <c r="F1528">
        <v>45</v>
      </c>
      <c r="G1528" t="s">
        <v>3921</v>
      </c>
      <c r="AT1528" t="str">
        <f t="shared" si="247"/>
        <v>CY_B5_P</v>
      </c>
      <c r="AU1528" t="str">
        <f t="shared" si="248"/>
        <v>--</v>
      </c>
    </row>
    <row r="1529" spans="1:47" x14ac:dyDescent="0.25">
      <c r="A1529" t="str">
        <f t="shared" si="243"/>
        <v>J19-46</v>
      </c>
      <c r="B1529" t="str">
        <f t="shared" si="244"/>
        <v>CY_A5_N</v>
      </c>
      <c r="C1529" t="str">
        <f t="shared" si="245"/>
        <v>J19-CY_A5_N</v>
      </c>
      <c r="D1529" t="str">
        <f t="shared" si="246"/>
        <v>J19-46</v>
      </c>
      <c r="E1529" t="s">
        <v>4738</v>
      </c>
      <c r="F1529">
        <v>46</v>
      </c>
      <c r="G1529" t="s">
        <v>3908</v>
      </c>
      <c r="AT1529" t="str">
        <f t="shared" si="247"/>
        <v>CY_A5_N</v>
      </c>
      <c r="AU1529" t="str">
        <f t="shared" si="248"/>
        <v>--</v>
      </c>
    </row>
    <row r="1530" spans="1:47" x14ac:dyDescent="0.25">
      <c r="A1530" t="str">
        <f t="shared" si="243"/>
        <v>J19-47</v>
      </c>
      <c r="B1530" t="str">
        <f t="shared" si="244"/>
        <v>CY_B5_N</v>
      </c>
      <c r="C1530" t="str">
        <f t="shared" si="245"/>
        <v>J19-CY_B5_N</v>
      </c>
      <c r="D1530" t="str">
        <f t="shared" si="246"/>
        <v>J19-47</v>
      </c>
      <c r="E1530" t="s">
        <v>4738</v>
      </c>
      <c r="F1530">
        <v>47</v>
      </c>
      <c r="G1530" t="s">
        <v>3920</v>
      </c>
      <c r="AT1530" t="str">
        <f t="shared" si="247"/>
        <v>CY_B5_N</v>
      </c>
      <c r="AU1530" t="str">
        <f t="shared" si="248"/>
        <v>--</v>
      </c>
    </row>
    <row r="1531" spans="1:47" x14ac:dyDescent="0.25">
      <c r="A1531" t="str">
        <f t="shared" si="243"/>
        <v>J19-48</v>
      </c>
      <c r="B1531" t="str">
        <f t="shared" si="244"/>
        <v>GND</v>
      </c>
      <c r="C1531" t="str">
        <f t="shared" si="245"/>
        <v>J19-GND</v>
      </c>
      <c r="D1531" t="str">
        <f t="shared" si="246"/>
        <v>J19-48</v>
      </c>
      <c r="E1531" t="s">
        <v>4738</v>
      </c>
      <c r="F1531">
        <v>48</v>
      </c>
      <c r="G1531" t="s">
        <v>433</v>
      </c>
      <c r="AT1531">
        <f t="shared" si="247"/>
        <v>0</v>
      </c>
      <c r="AU1531">
        <f t="shared" si="248"/>
        <v>0</v>
      </c>
    </row>
    <row r="1532" spans="1:47" x14ac:dyDescent="0.25">
      <c r="A1532" t="str">
        <f t="shared" si="243"/>
        <v>J19-49</v>
      </c>
      <c r="B1532" t="str">
        <f t="shared" si="244"/>
        <v>GND</v>
      </c>
      <c r="C1532" t="str">
        <f t="shared" si="245"/>
        <v>J19-GND</v>
      </c>
      <c r="D1532" t="str">
        <f t="shared" si="246"/>
        <v>J19-49</v>
      </c>
      <c r="E1532" t="s">
        <v>4738</v>
      </c>
      <c r="F1532">
        <v>49</v>
      </c>
      <c r="G1532" t="s">
        <v>433</v>
      </c>
      <c r="AT1532">
        <f t="shared" si="247"/>
        <v>0</v>
      </c>
      <c r="AU1532">
        <f t="shared" si="248"/>
        <v>0</v>
      </c>
    </row>
    <row r="1533" spans="1:47" x14ac:dyDescent="0.25">
      <c r="A1533" t="str">
        <f t="shared" si="243"/>
        <v>J19-50</v>
      </c>
      <c r="B1533" t="str">
        <f t="shared" si="244"/>
        <v>NetJ19_50</v>
      </c>
      <c r="C1533" t="str">
        <f t="shared" si="245"/>
        <v>J19-NetJ19_50</v>
      </c>
      <c r="D1533" t="str">
        <f t="shared" si="246"/>
        <v>J19-50</v>
      </c>
      <c r="E1533" t="s">
        <v>4738</v>
      </c>
      <c r="F1533">
        <v>50</v>
      </c>
      <c r="G1533" t="s">
        <v>4820</v>
      </c>
      <c r="AT1533" t="str">
        <f t="shared" si="247"/>
        <v>NetJ19_50</v>
      </c>
      <c r="AU1533" t="str">
        <f t="shared" si="248"/>
        <v>--</v>
      </c>
    </row>
    <row r="1534" spans="1:47" x14ac:dyDescent="0.25">
      <c r="A1534" t="str">
        <f t="shared" si="243"/>
        <v>J19-51</v>
      </c>
      <c r="B1534" t="str">
        <f t="shared" si="244"/>
        <v>NetJ19_51</v>
      </c>
      <c r="C1534" t="str">
        <f t="shared" si="245"/>
        <v>J19-NetJ19_51</v>
      </c>
      <c r="D1534" t="str">
        <f t="shared" si="246"/>
        <v>J19-51</v>
      </c>
      <c r="E1534" t="s">
        <v>4738</v>
      </c>
      <c r="F1534">
        <v>51</v>
      </c>
      <c r="G1534" t="s">
        <v>4821</v>
      </c>
      <c r="AT1534" t="str">
        <f t="shared" si="247"/>
        <v>NetJ19_51</v>
      </c>
      <c r="AU1534" t="str">
        <f t="shared" si="248"/>
        <v>--</v>
      </c>
    </row>
    <row r="1535" spans="1:47" x14ac:dyDescent="0.25">
      <c r="A1535" t="str">
        <f t="shared" si="243"/>
        <v>J19-52</v>
      </c>
      <c r="B1535" t="str">
        <f t="shared" si="244"/>
        <v>NetJ19_52</v>
      </c>
      <c r="C1535" t="str">
        <f t="shared" si="245"/>
        <v>J19-NetJ19_52</v>
      </c>
      <c r="D1535" t="str">
        <f t="shared" si="246"/>
        <v>J19-52</v>
      </c>
      <c r="E1535" t="s">
        <v>4738</v>
      </c>
      <c r="F1535">
        <v>52</v>
      </c>
      <c r="G1535" t="s">
        <v>4822</v>
      </c>
      <c r="AT1535" t="str">
        <f t="shared" si="247"/>
        <v>NetJ19_52</v>
      </c>
      <c r="AU1535" t="str">
        <f t="shared" si="248"/>
        <v>--</v>
      </c>
    </row>
    <row r="1536" spans="1:47" x14ac:dyDescent="0.25">
      <c r="A1536" t="str">
        <f t="shared" si="243"/>
        <v>J19-53</v>
      </c>
      <c r="B1536" t="str">
        <f t="shared" si="244"/>
        <v>NetJ19_53</v>
      </c>
      <c r="C1536" t="str">
        <f t="shared" si="245"/>
        <v>J19-NetJ19_53</v>
      </c>
      <c r="D1536" t="str">
        <f t="shared" si="246"/>
        <v>J19-53</v>
      </c>
      <c r="E1536" t="s">
        <v>4738</v>
      </c>
      <c r="F1536">
        <v>53</v>
      </c>
      <c r="G1536" t="s">
        <v>4823</v>
      </c>
      <c r="AT1536" t="str">
        <f t="shared" si="247"/>
        <v>NetJ19_53</v>
      </c>
      <c r="AU1536" t="str">
        <f t="shared" si="248"/>
        <v>--</v>
      </c>
    </row>
    <row r="1537" spans="1:47" x14ac:dyDescent="0.25">
      <c r="A1537" t="str">
        <f t="shared" si="243"/>
        <v>J19-54</v>
      </c>
      <c r="B1537" t="str">
        <f t="shared" si="244"/>
        <v>GND</v>
      </c>
      <c r="C1537" t="str">
        <f t="shared" si="245"/>
        <v>J19-GND</v>
      </c>
      <c r="D1537" t="str">
        <f t="shared" si="246"/>
        <v>J19-54</v>
      </c>
      <c r="E1537" t="s">
        <v>4738</v>
      </c>
      <c r="F1537">
        <v>54</v>
      </c>
      <c r="G1537" t="s">
        <v>433</v>
      </c>
      <c r="AT1537">
        <f t="shared" si="247"/>
        <v>0</v>
      </c>
      <c r="AU1537">
        <f t="shared" si="248"/>
        <v>0</v>
      </c>
    </row>
    <row r="1538" spans="1:47" x14ac:dyDescent="0.25">
      <c r="A1538" t="str">
        <f t="shared" si="243"/>
        <v>J19-55</v>
      </c>
      <c r="B1538" t="str">
        <f t="shared" si="244"/>
        <v>NetJ19_55</v>
      </c>
      <c r="C1538" t="str">
        <f t="shared" si="245"/>
        <v>J19-NetJ19_55</v>
      </c>
      <c r="D1538" t="str">
        <f t="shared" si="246"/>
        <v>J19-55</v>
      </c>
      <c r="E1538" t="s">
        <v>4738</v>
      </c>
      <c r="F1538">
        <v>55</v>
      </c>
      <c r="G1538" t="s">
        <v>4824</v>
      </c>
      <c r="AT1538" t="str">
        <f t="shared" si="247"/>
        <v>NetJ19_55</v>
      </c>
      <c r="AU1538" t="str">
        <f t="shared" si="248"/>
        <v>--</v>
      </c>
    </row>
    <row r="1539" spans="1:47" x14ac:dyDescent="0.25">
      <c r="A1539" t="str">
        <f t="shared" si="243"/>
        <v>J19-56</v>
      </c>
      <c r="B1539" t="str">
        <f t="shared" si="244"/>
        <v>NetJ19_56</v>
      </c>
      <c r="C1539" t="str">
        <f t="shared" si="245"/>
        <v>J19-NetJ19_56</v>
      </c>
      <c r="D1539" t="str">
        <f t="shared" si="246"/>
        <v>J19-56</v>
      </c>
      <c r="E1539" t="s">
        <v>4738</v>
      </c>
      <c r="F1539">
        <v>56</v>
      </c>
      <c r="G1539" t="s">
        <v>4825</v>
      </c>
      <c r="AT1539" t="str">
        <f t="shared" si="247"/>
        <v>NetJ19_56</v>
      </c>
      <c r="AU1539" t="str">
        <f t="shared" si="248"/>
        <v>--</v>
      </c>
    </row>
    <row r="1540" spans="1:47" x14ac:dyDescent="0.25">
      <c r="A1540" t="str">
        <f t="shared" si="243"/>
        <v>J19-57</v>
      </c>
      <c r="B1540" t="str">
        <f t="shared" si="244"/>
        <v>NetJ19_57</v>
      </c>
      <c r="C1540" t="str">
        <f t="shared" si="245"/>
        <v>J19-NetJ19_57</v>
      </c>
      <c r="D1540" t="str">
        <f t="shared" si="246"/>
        <v>J19-57</v>
      </c>
      <c r="E1540" t="s">
        <v>4738</v>
      </c>
      <c r="F1540">
        <v>57</v>
      </c>
      <c r="G1540" t="s">
        <v>4826</v>
      </c>
      <c r="AT1540" t="str">
        <f t="shared" si="247"/>
        <v>NetJ19_57</v>
      </c>
      <c r="AU1540" t="str">
        <f t="shared" si="248"/>
        <v>--</v>
      </c>
    </row>
    <row r="1541" spans="1:47" x14ac:dyDescent="0.25">
      <c r="A1541" t="str">
        <f t="shared" si="243"/>
        <v>J19-58</v>
      </c>
      <c r="B1541" t="str">
        <f t="shared" si="244"/>
        <v>NetJ19_58</v>
      </c>
      <c r="C1541" t="str">
        <f t="shared" si="245"/>
        <v>J19-NetJ19_58</v>
      </c>
      <c r="D1541" t="str">
        <f t="shared" si="246"/>
        <v>J19-58</v>
      </c>
      <c r="E1541" t="s">
        <v>4738</v>
      </c>
      <c r="F1541">
        <v>58</v>
      </c>
      <c r="G1541" t="s">
        <v>4827</v>
      </c>
      <c r="AT1541" t="str">
        <f t="shared" si="247"/>
        <v>NetJ19_58</v>
      </c>
      <c r="AU1541" t="str">
        <f t="shared" si="248"/>
        <v>--</v>
      </c>
    </row>
    <row r="1542" spans="1:47" x14ac:dyDescent="0.25">
      <c r="A1542" t="str">
        <f t="shared" ref="A1542:A1605" si="249">$E1542&amp;"-"&amp;$F1542</f>
        <v>J19-59</v>
      </c>
      <c r="B1542" t="str">
        <f t="shared" ref="B1542:B1605" si="250">IF(OR(E1542=$A$2,E1542=$B$2,E1542=$C$2,E1542=$D$2),"--",G1542)</f>
        <v>NetJ19_59</v>
      </c>
      <c r="C1542" t="str">
        <f t="shared" ref="C1542:C1605" si="251">$E1542&amp;"-"&amp;$G1542</f>
        <v>J19-NetJ19_59</v>
      </c>
      <c r="D1542" t="str">
        <f t="shared" ref="D1542:D1605" si="252">A1542</f>
        <v>J19-59</v>
      </c>
      <c r="E1542" t="s">
        <v>4738</v>
      </c>
      <c r="F1542">
        <v>59</v>
      </c>
      <c r="G1542" t="s">
        <v>4828</v>
      </c>
      <c r="AT1542" t="str">
        <f t="shared" ref="AT1542:AT1605" si="253">IF(IF(COUNTIF($AO$6:$AQ$150,B1542)&gt;0,"---","--")="---",VLOOKUP(B1542,$AO$6:$AQ$150,3,0),B1542)</f>
        <v>NetJ19_59</v>
      </c>
      <c r="AU1542" t="str">
        <f t="shared" ref="AU1542:AU1605" si="254">IF(IF(COUNTIF($AO$6:$AQ$150,B1542)&gt;0,"---","--")="---",VLOOKUP(B1542,$AO$6:$AQ$150,2,0),"--")</f>
        <v>--</v>
      </c>
    </row>
    <row r="1543" spans="1:47" x14ac:dyDescent="0.25">
      <c r="A1543" t="str">
        <f t="shared" si="249"/>
        <v>J19-60</v>
      </c>
      <c r="B1543" t="str">
        <f t="shared" si="250"/>
        <v>5V</v>
      </c>
      <c r="C1543" t="str">
        <f t="shared" si="251"/>
        <v>J19-5V</v>
      </c>
      <c r="D1543" t="str">
        <f t="shared" si="252"/>
        <v>J19-60</v>
      </c>
      <c r="E1543" t="s">
        <v>4738</v>
      </c>
      <c r="F1543">
        <v>60</v>
      </c>
      <c r="G1543" t="s">
        <v>3724</v>
      </c>
      <c r="AT1543" t="str">
        <f t="shared" si="253"/>
        <v>5V</v>
      </c>
      <c r="AU1543" t="str">
        <f t="shared" si="254"/>
        <v>--</v>
      </c>
    </row>
    <row r="1544" spans="1:47" x14ac:dyDescent="0.25">
      <c r="A1544" t="str">
        <f t="shared" si="249"/>
        <v>J20-1</v>
      </c>
      <c r="B1544" t="str">
        <f t="shared" si="250"/>
        <v>C6</v>
      </c>
      <c r="C1544" t="str">
        <f t="shared" si="251"/>
        <v>J20-C6</v>
      </c>
      <c r="D1544" t="str">
        <f t="shared" si="252"/>
        <v>J20-1</v>
      </c>
      <c r="E1544" t="s">
        <v>4592</v>
      </c>
      <c r="F1544">
        <v>1</v>
      </c>
      <c r="G1544" t="s">
        <v>295</v>
      </c>
      <c r="AT1544" t="str">
        <f t="shared" si="253"/>
        <v>C6</v>
      </c>
      <c r="AU1544" t="str">
        <f t="shared" si="254"/>
        <v>--</v>
      </c>
    </row>
    <row r="1545" spans="1:47" x14ac:dyDescent="0.25">
      <c r="A1545" t="str">
        <f t="shared" si="249"/>
        <v>J20-2</v>
      </c>
      <c r="B1545" t="str">
        <f t="shared" si="250"/>
        <v>C7</v>
      </c>
      <c r="C1545" t="str">
        <f t="shared" si="251"/>
        <v>J20-C7</v>
      </c>
      <c r="D1545" t="str">
        <f t="shared" si="252"/>
        <v>J20-2</v>
      </c>
      <c r="E1545" t="s">
        <v>4592</v>
      </c>
      <c r="F1545">
        <v>2</v>
      </c>
      <c r="G1545" t="s">
        <v>296</v>
      </c>
      <c r="AT1545" t="str">
        <f t="shared" si="253"/>
        <v>C7</v>
      </c>
      <c r="AU1545" t="str">
        <f t="shared" si="254"/>
        <v>--</v>
      </c>
    </row>
    <row r="1546" spans="1:47" x14ac:dyDescent="0.25">
      <c r="A1546" t="str">
        <f t="shared" si="249"/>
        <v>J20-3</v>
      </c>
      <c r="B1546" t="str">
        <f t="shared" si="250"/>
        <v>C0</v>
      </c>
      <c r="C1546" t="str">
        <f t="shared" si="251"/>
        <v>J20-C0</v>
      </c>
      <c r="D1546" t="str">
        <f t="shared" si="252"/>
        <v>J20-3</v>
      </c>
      <c r="E1546" t="s">
        <v>4592</v>
      </c>
      <c r="F1546">
        <v>3</v>
      </c>
      <c r="G1546" t="s">
        <v>3747</v>
      </c>
      <c r="AT1546" t="str">
        <f t="shared" si="253"/>
        <v>C0</v>
      </c>
      <c r="AU1546" t="str">
        <f t="shared" si="254"/>
        <v>--</v>
      </c>
    </row>
    <row r="1547" spans="1:47" x14ac:dyDescent="0.25">
      <c r="A1547" t="str">
        <f t="shared" si="249"/>
        <v>J20-4</v>
      </c>
      <c r="B1547" t="str">
        <f t="shared" si="250"/>
        <v>C4</v>
      </c>
      <c r="C1547" t="str">
        <f t="shared" si="251"/>
        <v>J20-C4</v>
      </c>
      <c r="D1547" t="str">
        <f t="shared" si="252"/>
        <v>J20-4</v>
      </c>
      <c r="E1547" t="s">
        <v>4592</v>
      </c>
      <c r="F1547">
        <v>4</v>
      </c>
      <c r="G1547" t="s">
        <v>293</v>
      </c>
      <c r="AT1547" t="str">
        <f t="shared" si="253"/>
        <v>C4</v>
      </c>
      <c r="AU1547" t="str">
        <f t="shared" si="254"/>
        <v>--</v>
      </c>
    </row>
    <row r="1548" spans="1:47" x14ac:dyDescent="0.25">
      <c r="A1548" t="str">
        <f t="shared" si="249"/>
        <v>J20-5</v>
      </c>
      <c r="B1548" t="str">
        <f t="shared" si="250"/>
        <v>C1</v>
      </c>
      <c r="C1548" t="str">
        <f t="shared" si="251"/>
        <v>J20-C1</v>
      </c>
      <c r="D1548" t="str">
        <f t="shared" si="252"/>
        <v>J20-5</v>
      </c>
      <c r="E1548" t="s">
        <v>4592</v>
      </c>
      <c r="F1548">
        <v>5</v>
      </c>
      <c r="G1548" t="s">
        <v>290</v>
      </c>
      <c r="AT1548" t="str">
        <f t="shared" si="253"/>
        <v>C1</v>
      </c>
      <c r="AU1548" t="str">
        <f t="shared" si="254"/>
        <v>--</v>
      </c>
    </row>
    <row r="1549" spans="1:47" x14ac:dyDescent="0.25">
      <c r="A1549" t="str">
        <f t="shared" si="249"/>
        <v>J20-6</v>
      </c>
      <c r="B1549" t="str">
        <f t="shared" si="250"/>
        <v>GND</v>
      </c>
      <c r="C1549" t="str">
        <f t="shared" si="251"/>
        <v>J20-GND</v>
      </c>
      <c r="D1549" t="str">
        <f t="shared" si="252"/>
        <v>J20-6</v>
      </c>
      <c r="E1549" t="s">
        <v>4592</v>
      </c>
      <c r="F1549">
        <v>6</v>
      </c>
      <c r="G1549" t="s">
        <v>433</v>
      </c>
      <c r="AT1549">
        <f t="shared" si="253"/>
        <v>0</v>
      </c>
      <c r="AU1549">
        <f t="shared" si="254"/>
        <v>0</v>
      </c>
    </row>
    <row r="1550" spans="1:47" x14ac:dyDescent="0.25">
      <c r="A1550" t="str">
        <f t="shared" si="249"/>
        <v>J20-7</v>
      </c>
      <c r="B1550" t="str">
        <f t="shared" si="250"/>
        <v>C2</v>
      </c>
      <c r="C1550" t="str">
        <f t="shared" si="251"/>
        <v>J20-C2</v>
      </c>
      <c r="D1550" t="str">
        <f t="shared" si="252"/>
        <v>J20-7</v>
      </c>
      <c r="E1550" t="s">
        <v>4592</v>
      </c>
      <c r="F1550">
        <v>7</v>
      </c>
      <c r="G1550" t="s">
        <v>291</v>
      </c>
      <c r="AT1550" t="str">
        <f t="shared" si="253"/>
        <v>C2</v>
      </c>
      <c r="AU1550" t="str">
        <f t="shared" si="254"/>
        <v>--</v>
      </c>
    </row>
    <row r="1551" spans="1:47" x14ac:dyDescent="0.25">
      <c r="A1551" t="str">
        <f t="shared" si="249"/>
        <v>J20-8</v>
      </c>
      <c r="B1551" t="str">
        <f t="shared" si="250"/>
        <v>C5</v>
      </c>
      <c r="C1551" t="str">
        <f t="shared" si="251"/>
        <v>J20-C5</v>
      </c>
      <c r="D1551" t="str">
        <f t="shared" si="252"/>
        <v>J20-8</v>
      </c>
      <c r="E1551" t="s">
        <v>4592</v>
      </c>
      <c r="F1551">
        <v>8</v>
      </c>
      <c r="G1551" t="s">
        <v>294</v>
      </c>
      <c r="AT1551" t="str">
        <f t="shared" si="253"/>
        <v>C5</v>
      </c>
      <c r="AU1551" t="str">
        <f t="shared" si="254"/>
        <v>--</v>
      </c>
    </row>
    <row r="1552" spans="1:47" x14ac:dyDescent="0.25">
      <c r="A1552" t="str">
        <f t="shared" si="249"/>
        <v>J20-9</v>
      </c>
      <c r="B1552" t="str">
        <f t="shared" si="250"/>
        <v>C3</v>
      </c>
      <c r="C1552" t="str">
        <f t="shared" si="251"/>
        <v>J20-C3</v>
      </c>
      <c r="D1552" t="str">
        <f t="shared" si="252"/>
        <v>J20-9</v>
      </c>
      <c r="E1552" t="s">
        <v>4592</v>
      </c>
      <c r="F1552">
        <v>9</v>
      </c>
      <c r="G1552" t="s">
        <v>292</v>
      </c>
      <c r="AT1552" t="str">
        <f t="shared" si="253"/>
        <v>C3</v>
      </c>
      <c r="AU1552" t="str">
        <f t="shared" si="254"/>
        <v>--</v>
      </c>
    </row>
    <row r="1553" spans="1:47" x14ac:dyDescent="0.25">
      <c r="A1553" t="str">
        <f t="shared" si="249"/>
        <v>J20-10</v>
      </c>
      <c r="B1553" t="str">
        <f t="shared" si="250"/>
        <v>3V3</v>
      </c>
      <c r="C1553" t="str">
        <f t="shared" si="251"/>
        <v>J20-3V3</v>
      </c>
      <c r="D1553" t="str">
        <f t="shared" si="252"/>
        <v>J20-10</v>
      </c>
      <c r="E1553" t="s">
        <v>4592</v>
      </c>
      <c r="F1553">
        <v>10</v>
      </c>
      <c r="G1553" t="s">
        <v>3710</v>
      </c>
      <c r="AT1553" t="str">
        <f t="shared" si="253"/>
        <v>3V3</v>
      </c>
      <c r="AU1553" t="str">
        <f t="shared" si="254"/>
        <v>--</v>
      </c>
    </row>
    <row r="1554" spans="1:47" x14ac:dyDescent="0.25">
      <c r="A1554" t="str">
        <f t="shared" si="249"/>
        <v>J20-11</v>
      </c>
      <c r="B1554" t="str">
        <f t="shared" si="250"/>
        <v>NetJ20_11</v>
      </c>
      <c r="C1554" t="str">
        <f t="shared" si="251"/>
        <v>J20-NetJ20_11</v>
      </c>
      <c r="D1554" t="str">
        <f t="shared" si="252"/>
        <v>J20-11</v>
      </c>
      <c r="E1554" t="s">
        <v>4592</v>
      </c>
      <c r="F1554">
        <v>11</v>
      </c>
      <c r="G1554" t="s">
        <v>4829</v>
      </c>
      <c r="AT1554" t="str">
        <f t="shared" si="253"/>
        <v>NetJ20_11</v>
      </c>
      <c r="AU1554" t="str">
        <f t="shared" si="254"/>
        <v>--</v>
      </c>
    </row>
    <row r="1555" spans="1:47" x14ac:dyDescent="0.25">
      <c r="A1555" t="str">
        <f t="shared" si="249"/>
        <v>J20-12</v>
      </c>
      <c r="B1555" t="str">
        <f t="shared" si="250"/>
        <v>5V</v>
      </c>
      <c r="C1555" t="str">
        <f t="shared" si="251"/>
        <v>J20-5V</v>
      </c>
      <c r="D1555" t="str">
        <f t="shared" si="252"/>
        <v>J20-12</v>
      </c>
      <c r="E1555" t="s">
        <v>4592</v>
      </c>
      <c r="F1555">
        <v>12</v>
      </c>
      <c r="G1555" t="s">
        <v>3724</v>
      </c>
      <c r="AT1555" t="str">
        <f t="shared" si="253"/>
        <v>5V</v>
      </c>
      <c r="AU1555" t="str">
        <f t="shared" si="254"/>
        <v>--</v>
      </c>
    </row>
    <row r="1556" spans="1:47" x14ac:dyDescent="0.25">
      <c r="A1556" t="str">
        <f t="shared" si="249"/>
        <v>J21-1</v>
      </c>
      <c r="B1556" t="str">
        <f t="shared" si="250"/>
        <v>NetJ21_1</v>
      </c>
      <c r="C1556" t="str">
        <f t="shared" si="251"/>
        <v>J21-NetJ21_1</v>
      </c>
      <c r="D1556" t="str">
        <f t="shared" si="252"/>
        <v>J21-1</v>
      </c>
      <c r="E1556" t="s">
        <v>4740</v>
      </c>
      <c r="F1556">
        <v>1</v>
      </c>
      <c r="G1556" t="s">
        <v>4830</v>
      </c>
      <c r="AT1556" t="str">
        <f t="shared" si="253"/>
        <v>NetJ21_1</v>
      </c>
      <c r="AU1556" t="str">
        <f t="shared" si="254"/>
        <v>--</v>
      </c>
    </row>
    <row r="1557" spans="1:47" x14ac:dyDescent="0.25">
      <c r="A1557" t="str">
        <f t="shared" si="249"/>
        <v>J21-2</v>
      </c>
      <c r="B1557" t="str">
        <f t="shared" si="250"/>
        <v>CX_DQ_C_N</v>
      </c>
      <c r="C1557" t="str">
        <f t="shared" si="251"/>
        <v>J21-CX_DQ_C_N</v>
      </c>
      <c r="D1557" t="str">
        <f t="shared" si="252"/>
        <v>J21-2</v>
      </c>
      <c r="E1557" t="s">
        <v>4740</v>
      </c>
      <c r="F1557">
        <v>2</v>
      </c>
      <c r="G1557" t="s">
        <v>3882</v>
      </c>
      <c r="AT1557" t="str">
        <f t="shared" si="253"/>
        <v>CX_DQ_C_N</v>
      </c>
      <c r="AU1557" t="str">
        <f t="shared" si="254"/>
        <v>--</v>
      </c>
    </row>
    <row r="1558" spans="1:47" x14ac:dyDescent="0.25">
      <c r="A1558" t="str">
        <f t="shared" si="249"/>
        <v>J21-3</v>
      </c>
      <c r="B1558" t="str">
        <f t="shared" si="250"/>
        <v>CX_SMB_ALERT</v>
      </c>
      <c r="C1558" t="str">
        <f t="shared" si="251"/>
        <v>J21-CX_SMB_ALERT</v>
      </c>
      <c r="D1558" t="str">
        <f t="shared" si="252"/>
        <v>J21-3</v>
      </c>
      <c r="E1558" t="s">
        <v>4740</v>
      </c>
      <c r="F1558">
        <v>3</v>
      </c>
      <c r="G1558" t="s">
        <v>3890</v>
      </c>
      <c r="AT1558" t="str">
        <f t="shared" si="253"/>
        <v>CX_SMB_ALERT</v>
      </c>
      <c r="AU1558" t="str">
        <f t="shared" si="254"/>
        <v>--</v>
      </c>
    </row>
    <row r="1559" spans="1:47" x14ac:dyDescent="0.25">
      <c r="A1559" t="str">
        <f t="shared" si="249"/>
        <v>J21-4</v>
      </c>
      <c r="B1559" t="str">
        <f t="shared" si="250"/>
        <v>3V3</v>
      </c>
      <c r="C1559" t="str">
        <f t="shared" si="251"/>
        <v>J21-3V3</v>
      </c>
      <c r="D1559" t="str">
        <f t="shared" si="252"/>
        <v>J21-4</v>
      </c>
      <c r="E1559" t="s">
        <v>4740</v>
      </c>
      <c r="F1559">
        <v>4</v>
      </c>
      <c r="G1559" t="s">
        <v>3710</v>
      </c>
      <c r="AT1559" t="str">
        <f t="shared" si="253"/>
        <v>3V3</v>
      </c>
      <c r="AU1559" t="str">
        <f t="shared" si="254"/>
        <v>--</v>
      </c>
    </row>
    <row r="1560" spans="1:47" x14ac:dyDescent="0.25">
      <c r="A1560" t="str">
        <f t="shared" si="249"/>
        <v>J21-5</v>
      </c>
      <c r="B1560" t="str">
        <f t="shared" si="250"/>
        <v>CX_SMB_SDA</v>
      </c>
      <c r="C1560" t="str">
        <f t="shared" si="251"/>
        <v>J21-CX_SMB_SDA</v>
      </c>
      <c r="D1560" t="str">
        <f t="shared" si="252"/>
        <v>J21-5</v>
      </c>
      <c r="E1560" t="s">
        <v>4740</v>
      </c>
      <c r="F1560">
        <v>5</v>
      </c>
      <c r="G1560" t="s">
        <v>3894</v>
      </c>
      <c r="AT1560" t="str">
        <f t="shared" si="253"/>
        <v>CX_SMB_SDA</v>
      </c>
      <c r="AU1560" t="str">
        <f t="shared" si="254"/>
        <v>--</v>
      </c>
    </row>
    <row r="1561" spans="1:47" x14ac:dyDescent="0.25">
      <c r="A1561" t="str">
        <f t="shared" si="249"/>
        <v>J21-6</v>
      </c>
      <c r="B1561" t="str">
        <f t="shared" si="250"/>
        <v>CX_DQ_C_P</v>
      </c>
      <c r="C1561" t="str">
        <f t="shared" si="251"/>
        <v>J21-CX_DQ_C_P</v>
      </c>
      <c r="D1561" t="str">
        <f t="shared" si="252"/>
        <v>J21-6</v>
      </c>
      <c r="E1561" t="s">
        <v>4740</v>
      </c>
      <c r="F1561">
        <v>6</v>
      </c>
      <c r="G1561" t="s">
        <v>3884</v>
      </c>
      <c r="AT1561" t="str">
        <f t="shared" si="253"/>
        <v>CX_DQ_C_P</v>
      </c>
      <c r="AU1561" t="str">
        <f t="shared" si="254"/>
        <v>--</v>
      </c>
    </row>
    <row r="1562" spans="1:47" x14ac:dyDescent="0.25">
      <c r="A1562" t="str">
        <f t="shared" si="249"/>
        <v>J21-7</v>
      </c>
      <c r="B1562" t="str">
        <f t="shared" si="250"/>
        <v>CX_SMB_SCL</v>
      </c>
      <c r="C1562" t="str">
        <f t="shared" si="251"/>
        <v>J21-CX_SMB_SCL</v>
      </c>
      <c r="D1562" t="str">
        <f t="shared" si="252"/>
        <v>J21-7</v>
      </c>
      <c r="E1562" t="s">
        <v>4740</v>
      </c>
      <c r="F1562">
        <v>7</v>
      </c>
      <c r="G1562" t="s">
        <v>3892</v>
      </c>
      <c r="AT1562" t="str">
        <f t="shared" si="253"/>
        <v>CX_SMB_SCL</v>
      </c>
      <c r="AU1562" t="str">
        <f t="shared" si="254"/>
        <v>--</v>
      </c>
    </row>
    <row r="1563" spans="1:47" x14ac:dyDescent="0.25">
      <c r="A1563" t="str">
        <f t="shared" si="249"/>
        <v>J21-8</v>
      </c>
      <c r="B1563" t="str">
        <f t="shared" si="250"/>
        <v>CX_RESET</v>
      </c>
      <c r="C1563" t="str">
        <f t="shared" si="251"/>
        <v>J21-CX_RESET</v>
      </c>
      <c r="D1563" t="str">
        <f t="shared" si="252"/>
        <v>J21-8</v>
      </c>
      <c r="E1563" t="s">
        <v>4740</v>
      </c>
      <c r="F1563">
        <v>8</v>
      </c>
      <c r="G1563" t="s">
        <v>3889</v>
      </c>
      <c r="AT1563" t="str">
        <f t="shared" si="253"/>
        <v>CX_RESET</v>
      </c>
      <c r="AU1563" t="str">
        <f t="shared" si="254"/>
        <v>--</v>
      </c>
    </row>
    <row r="1564" spans="1:47" x14ac:dyDescent="0.25">
      <c r="A1564" t="str">
        <f t="shared" si="249"/>
        <v>J21-9</v>
      </c>
      <c r="B1564" t="str">
        <f t="shared" si="250"/>
        <v>3V3</v>
      </c>
      <c r="C1564" t="str">
        <f t="shared" si="251"/>
        <v>J21-3V3</v>
      </c>
      <c r="D1564" t="str">
        <f t="shared" si="252"/>
        <v>J21-9</v>
      </c>
      <c r="E1564" t="s">
        <v>4740</v>
      </c>
      <c r="F1564">
        <v>9</v>
      </c>
      <c r="G1564" t="s">
        <v>3710</v>
      </c>
      <c r="AT1564" t="str">
        <f t="shared" si="253"/>
        <v>3V3</v>
      </c>
      <c r="AU1564" t="str">
        <f t="shared" si="254"/>
        <v>--</v>
      </c>
    </row>
    <row r="1565" spans="1:47" x14ac:dyDescent="0.25">
      <c r="A1565" t="str">
        <f t="shared" si="249"/>
        <v>J21-10</v>
      </c>
      <c r="B1565" t="str">
        <f t="shared" si="250"/>
        <v>CX_HSI</v>
      </c>
      <c r="C1565" t="str">
        <f t="shared" si="251"/>
        <v>J21-CX_HSI</v>
      </c>
      <c r="D1565" t="str">
        <f t="shared" si="252"/>
        <v>J21-10</v>
      </c>
      <c r="E1565" t="s">
        <v>4740</v>
      </c>
      <c r="F1565">
        <v>10</v>
      </c>
      <c r="G1565" t="s">
        <v>3886</v>
      </c>
      <c r="AT1565" t="str">
        <f t="shared" si="253"/>
        <v>CX_HSI</v>
      </c>
      <c r="AU1565" t="str">
        <f t="shared" si="254"/>
        <v>--</v>
      </c>
    </row>
    <row r="1566" spans="1:47" x14ac:dyDescent="0.25">
      <c r="A1566" t="str">
        <f t="shared" si="249"/>
        <v>J21-11</v>
      </c>
      <c r="B1566" t="str">
        <f t="shared" si="250"/>
        <v>CX_REFCLK</v>
      </c>
      <c r="C1566" t="str">
        <f t="shared" si="251"/>
        <v>J21-CX_REFCLK</v>
      </c>
      <c r="D1566" t="str">
        <f t="shared" si="252"/>
        <v>J21-11</v>
      </c>
      <c r="E1566" t="s">
        <v>4740</v>
      </c>
      <c r="F1566">
        <v>11</v>
      </c>
      <c r="G1566" t="s">
        <v>3738</v>
      </c>
      <c r="AT1566" t="str">
        <f t="shared" si="253"/>
        <v>CX_REFCLK</v>
      </c>
      <c r="AU1566" t="str">
        <f t="shared" si="254"/>
        <v>--</v>
      </c>
    </row>
    <row r="1567" spans="1:47" x14ac:dyDescent="0.25">
      <c r="A1567" t="str">
        <f t="shared" si="249"/>
        <v>J21-12</v>
      </c>
      <c r="B1567" t="str">
        <f t="shared" si="250"/>
        <v>GND</v>
      </c>
      <c r="C1567" t="str">
        <f t="shared" si="251"/>
        <v>J21-GND</v>
      </c>
      <c r="D1567" t="str">
        <f t="shared" si="252"/>
        <v>J21-12</v>
      </c>
      <c r="E1567" t="s">
        <v>4740</v>
      </c>
      <c r="F1567">
        <v>12</v>
      </c>
      <c r="G1567" t="s">
        <v>433</v>
      </c>
      <c r="AT1567">
        <f t="shared" si="253"/>
        <v>0</v>
      </c>
      <c r="AU1567">
        <f t="shared" si="254"/>
        <v>0</v>
      </c>
    </row>
    <row r="1568" spans="1:47" x14ac:dyDescent="0.25">
      <c r="A1568" t="str">
        <f t="shared" si="249"/>
        <v>J21-13</v>
      </c>
      <c r="B1568" t="str">
        <f t="shared" si="250"/>
        <v>GND</v>
      </c>
      <c r="C1568" t="str">
        <f t="shared" si="251"/>
        <v>J21-GND</v>
      </c>
      <c r="D1568" t="str">
        <f t="shared" si="252"/>
        <v>J21-13</v>
      </c>
      <c r="E1568" t="s">
        <v>4740</v>
      </c>
      <c r="F1568">
        <v>13</v>
      </c>
      <c r="G1568" t="s">
        <v>433</v>
      </c>
      <c r="AT1568">
        <f t="shared" si="253"/>
        <v>0</v>
      </c>
      <c r="AU1568">
        <f t="shared" si="254"/>
        <v>0</v>
      </c>
    </row>
    <row r="1569" spans="1:47" x14ac:dyDescent="0.25">
      <c r="A1569" t="str">
        <f t="shared" si="249"/>
        <v>J21-14</v>
      </c>
      <c r="B1569" t="str">
        <f t="shared" si="250"/>
        <v>CX_A0_P</v>
      </c>
      <c r="C1569" t="str">
        <f t="shared" si="251"/>
        <v>J21-CX_A0_P</v>
      </c>
      <c r="D1569" t="str">
        <f t="shared" si="252"/>
        <v>J21-14</v>
      </c>
      <c r="E1569" t="s">
        <v>4740</v>
      </c>
      <c r="F1569">
        <v>14</v>
      </c>
      <c r="G1569" t="s">
        <v>3850</v>
      </c>
      <c r="AT1569" t="str">
        <f t="shared" si="253"/>
        <v>CX_A0_P</v>
      </c>
      <c r="AU1569" t="str">
        <f t="shared" si="254"/>
        <v>--</v>
      </c>
    </row>
    <row r="1570" spans="1:47" x14ac:dyDescent="0.25">
      <c r="A1570" t="str">
        <f t="shared" si="249"/>
        <v>J21-15</v>
      </c>
      <c r="B1570" t="str">
        <f t="shared" si="250"/>
        <v>CX_B0_P</v>
      </c>
      <c r="C1570" t="str">
        <f t="shared" si="251"/>
        <v>J21-CX_B0_P</v>
      </c>
      <c r="D1570" t="str">
        <f t="shared" si="252"/>
        <v>J21-15</v>
      </c>
      <c r="E1570" t="s">
        <v>4740</v>
      </c>
      <c r="F1570">
        <v>15</v>
      </c>
      <c r="G1570" t="s">
        <v>3866</v>
      </c>
      <c r="AT1570" t="str">
        <f t="shared" si="253"/>
        <v>CX_B0_P</v>
      </c>
      <c r="AU1570" t="str">
        <f t="shared" si="254"/>
        <v>--</v>
      </c>
    </row>
    <row r="1571" spans="1:47" x14ac:dyDescent="0.25">
      <c r="A1571" t="str">
        <f t="shared" si="249"/>
        <v>J21-16</v>
      </c>
      <c r="B1571" t="str">
        <f t="shared" si="250"/>
        <v>CX_A0_N</v>
      </c>
      <c r="C1571" t="str">
        <f t="shared" si="251"/>
        <v>J21-CX_A0_N</v>
      </c>
      <c r="D1571" t="str">
        <f t="shared" si="252"/>
        <v>J21-16</v>
      </c>
      <c r="E1571" t="s">
        <v>4740</v>
      </c>
      <c r="F1571">
        <v>16</v>
      </c>
      <c r="G1571" t="s">
        <v>3848</v>
      </c>
      <c r="AT1571" t="str">
        <f t="shared" si="253"/>
        <v>CX_A0_N</v>
      </c>
      <c r="AU1571" t="str">
        <f t="shared" si="254"/>
        <v>--</v>
      </c>
    </row>
    <row r="1572" spans="1:47" x14ac:dyDescent="0.25">
      <c r="A1572" t="str">
        <f t="shared" si="249"/>
        <v>J21-17</v>
      </c>
      <c r="B1572" t="str">
        <f t="shared" si="250"/>
        <v>CX_B0_N</v>
      </c>
      <c r="C1572" t="str">
        <f t="shared" si="251"/>
        <v>J21-CX_B0_N</v>
      </c>
      <c r="D1572" t="str">
        <f t="shared" si="252"/>
        <v>J21-17</v>
      </c>
      <c r="E1572" t="s">
        <v>4740</v>
      </c>
      <c r="F1572">
        <v>17</v>
      </c>
      <c r="G1572" t="s">
        <v>3865</v>
      </c>
      <c r="AT1572" t="str">
        <f t="shared" si="253"/>
        <v>CX_B0_N</v>
      </c>
      <c r="AU1572" t="str">
        <f t="shared" si="254"/>
        <v>--</v>
      </c>
    </row>
    <row r="1573" spans="1:47" x14ac:dyDescent="0.25">
      <c r="A1573" t="str">
        <f t="shared" si="249"/>
        <v>J21-18</v>
      </c>
      <c r="B1573" t="str">
        <f t="shared" si="250"/>
        <v>GND</v>
      </c>
      <c r="C1573" t="str">
        <f t="shared" si="251"/>
        <v>J21-GND</v>
      </c>
      <c r="D1573" t="str">
        <f t="shared" si="252"/>
        <v>J21-18</v>
      </c>
      <c r="E1573" t="s">
        <v>4740</v>
      </c>
      <c r="F1573">
        <v>18</v>
      </c>
      <c r="G1573" t="s">
        <v>433</v>
      </c>
      <c r="AT1573">
        <f t="shared" si="253"/>
        <v>0</v>
      </c>
      <c r="AU1573">
        <f t="shared" si="254"/>
        <v>0</v>
      </c>
    </row>
    <row r="1574" spans="1:47" x14ac:dyDescent="0.25">
      <c r="A1574" t="str">
        <f t="shared" si="249"/>
        <v>J21-19</v>
      </c>
      <c r="B1574" t="str">
        <f t="shared" si="250"/>
        <v>GND</v>
      </c>
      <c r="C1574" t="str">
        <f t="shared" si="251"/>
        <v>J21-GND</v>
      </c>
      <c r="D1574" t="str">
        <f t="shared" si="252"/>
        <v>J21-19</v>
      </c>
      <c r="E1574" t="s">
        <v>4740</v>
      </c>
      <c r="F1574">
        <v>19</v>
      </c>
      <c r="G1574" t="s">
        <v>433</v>
      </c>
      <c r="AT1574">
        <f t="shared" si="253"/>
        <v>0</v>
      </c>
      <c r="AU1574">
        <f t="shared" si="254"/>
        <v>0</v>
      </c>
    </row>
    <row r="1575" spans="1:47" x14ac:dyDescent="0.25">
      <c r="A1575" t="str">
        <f t="shared" si="249"/>
        <v>J21-20</v>
      </c>
      <c r="B1575" t="str">
        <f t="shared" si="250"/>
        <v>CX_A1_P</v>
      </c>
      <c r="C1575" t="str">
        <f t="shared" si="251"/>
        <v>J21-CX_A1_P</v>
      </c>
      <c r="D1575" t="str">
        <f t="shared" si="252"/>
        <v>J21-20</v>
      </c>
      <c r="E1575" t="s">
        <v>4740</v>
      </c>
      <c r="F1575">
        <v>20</v>
      </c>
      <c r="G1575" t="s">
        <v>3852</v>
      </c>
      <c r="AT1575" t="str">
        <f t="shared" si="253"/>
        <v>CX_A1_P</v>
      </c>
      <c r="AU1575" t="str">
        <f t="shared" si="254"/>
        <v>--</v>
      </c>
    </row>
    <row r="1576" spans="1:47" x14ac:dyDescent="0.25">
      <c r="A1576" t="str">
        <f t="shared" si="249"/>
        <v>J21-21</v>
      </c>
      <c r="B1576" t="str">
        <f t="shared" si="250"/>
        <v>CX_B1_P</v>
      </c>
      <c r="C1576" t="str">
        <f t="shared" si="251"/>
        <v>J21-CX_B1_P</v>
      </c>
      <c r="D1576" t="str">
        <f t="shared" si="252"/>
        <v>J21-21</v>
      </c>
      <c r="E1576" t="s">
        <v>4740</v>
      </c>
      <c r="F1576">
        <v>21</v>
      </c>
      <c r="G1576" t="s">
        <v>3868</v>
      </c>
      <c r="AT1576" t="str">
        <f t="shared" si="253"/>
        <v>CX_B1_P</v>
      </c>
      <c r="AU1576" t="str">
        <f t="shared" si="254"/>
        <v>--</v>
      </c>
    </row>
    <row r="1577" spans="1:47" x14ac:dyDescent="0.25">
      <c r="A1577" t="str">
        <f t="shared" si="249"/>
        <v>J21-22</v>
      </c>
      <c r="B1577" t="str">
        <f t="shared" si="250"/>
        <v>CX_A1_N</v>
      </c>
      <c r="C1577" t="str">
        <f t="shared" si="251"/>
        <v>J21-CX_A1_N</v>
      </c>
      <c r="D1577" t="str">
        <f t="shared" si="252"/>
        <v>J21-22</v>
      </c>
      <c r="E1577" t="s">
        <v>4740</v>
      </c>
      <c r="F1577">
        <v>22</v>
      </c>
      <c r="G1577" t="s">
        <v>3851</v>
      </c>
      <c r="AT1577" t="str">
        <f t="shared" si="253"/>
        <v>CX_A1_N</v>
      </c>
      <c r="AU1577" t="str">
        <f t="shared" si="254"/>
        <v>--</v>
      </c>
    </row>
    <row r="1578" spans="1:47" x14ac:dyDescent="0.25">
      <c r="A1578" t="str">
        <f t="shared" si="249"/>
        <v>J21-23</v>
      </c>
      <c r="B1578" t="str">
        <f t="shared" si="250"/>
        <v>CX_B1_N</v>
      </c>
      <c r="C1578" t="str">
        <f t="shared" si="251"/>
        <v>J21-CX_B1_N</v>
      </c>
      <c r="D1578" t="str">
        <f t="shared" si="252"/>
        <v>J21-23</v>
      </c>
      <c r="E1578" t="s">
        <v>4740</v>
      </c>
      <c r="F1578">
        <v>23</v>
      </c>
      <c r="G1578" t="s">
        <v>3867</v>
      </c>
      <c r="AT1578" t="str">
        <f t="shared" si="253"/>
        <v>CX_B1_N</v>
      </c>
      <c r="AU1578" t="str">
        <f t="shared" si="254"/>
        <v>--</v>
      </c>
    </row>
    <row r="1579" spans="1:47" x14ac:dyDescent="0.25">
      <c r="A1579" t="str">
        <f t="shared" si="249"/>
        <v>J21-24</v>
      </c>
      <c r="B1579" t="str">
        <f t="shared" si="250"/>
        <v>GND</v>
      </c>
      <c r="C1579" t="str">
        <f t="shared" si="251"/>
        <v>J21-GND</v>
      </c>
      <c r="D1579" t="str">
        <f t="shared" si="252"/>
        <v>J21-24</v>
      </c>
      <c r="E1579" t="s">
        <v>4740</v>
      </c>
      <c r="F1579">
        <v>24</v>
      </c>
      <c r="G1579" t="s">
        <v>433</v>
      </c>
      <c r="AT1579">
        <f t="shared" si="253"/>
        <v>0</v>
      </c>
      <c r="AU1579">
        <f t="shared" si="254"/>
        <v>0</v>
      </c>
    </row>
    <row r="1580" spans="1:47" x14ac:dyDescent="0.25">
      <c r="A1580" t="str">
        <f t="shared" si="249"/>
        <v>J21-25</v>
      </c>
      <c r="B1580" t="str">
        <f t="shared" si="250"/>
        <v>GND</v>
      </c>
      <c r="C1580" t="str">
        <f t="shared" si="251"/>
        <v>J21-GND</v>
      </c>
      <c r="D1580" t="str">
        <f t="shared" si="252"/>
        <v>J21-25</v>
      </c>
      <c r="E1580" t="s">
        <v>4740</v>
      </c>
      <c r="F1580">
        <v>25</v>
      </c>
      <c r="G1580" t="s">
        <v>433</v>
      </c>
      <c r="AT1580">
        <f t="shared" si="253"/>
        <v>0</v>
      </c>
      <c r="AU1580">
        <f t="shared" si="254"/>
        <v>0</v>
      </c>
    </row>
    <row r="1581" spans="1:47" x14ac:dyDescent="0.25">
      <c r="A1581" t="str">
        <f t="shared" si="249"/>
        <v>J21-26</v>
      </c>
      <c r="B1581" t="str">
        <f t="shared" si="250"/>
        <v>CX_A2_P</v>
      </c>
      <c r="C1581" t="str">
        <f t="shared" si="251"/>
        <v>J21-CX_A2_P</v>
      </c>
      <c r="D1581" t="str">
        <f t="shared" si="252"/>
        <v>J21-26</v>
      </c>
      <c r="E1581" t="s">
        <v>4740</v>
      </c>
      <c r="F1581">
        <v>26</v>
      </c>
      <c r="G1581" t="s">
        <v>3854</v>
      </c>
      <c r="AT1581" t="str">
        <f t="shared" si="253"/>
        <v>CX_A2_P</v>
      </c>
      <c r="AU1581" t="str">
        <f t="shared" si="254"/>
        <v>--</v>
      </c>
    </row>
    <row r="1582" spans="1:47" x14ac:dyDescent="0.25">
      <c r="A1582" t="str">
        <f t="shared" si="249"/>
        <v>J21-27</v>
      </c>
      <c r="B1582" t="str">
        <f t="shared" si="250"/>
        <v>CX_B2_P</v>
      </c>
      <c r="C1582" t="str">
        <f t="shared" si="251"/>
        <v>J21-CX_B2_P</v>
      </c>
      <c r="D1582" t="str">
        <f t="shared" si="252"/>
        <v>J21-27</v>
      </c>
      <c r="E1582" t="s">
        <v>4740</v>
      </c>
      <c r="F1582">
        <v>27</v>
      </c>
      <c r="G1582" t="s">
        <v>3871</v>
      </c>
      <c r="AT1582" t="str">
        <f t="shared" si="253"/>
        <v>CX_B2_P</v>
      </c>
      <c r="AU1582" t="str">
        <f t="shared" si="254"/>
        <v>--</v>
      </c>
    </row>
    <row r="1583" spans="1:47" x14ac:dyDescent="0.25">
      <c r="A1583" t="str">
        <f t="shared" si="249"/>
        <v>J21-28</v>
      </c>
      <c r="B1583" t="str">
        <f t="shared" si="250"/>
        <v>CX_A2_N</v>
      </c>
      <c r="C1583" t="str">
        <f t="shared" si="251"/>
        <v>J21-CX_A2_N</v>
      </c>
      <c r="D1583" t="str">
        <f t="shared" si="252"/>
        <v>J21-28</v>
      </c>
      <c r="E1583" t="s">
        <v>4740</v>
      </c>
      <c r="F1583">
        <v>28</v>
      </c>
      <c r="G1583" t="s">
        <v>3853</v>
      </c>
      <c r="AT1583" t="str">
        <f t="shared" si="253"/>
        <v>CX_A2_N</v>
      </c>
      <c r="AU1583" t="str">
        <f t="shared" si="254"/>
        <v>--</v>
      </c>
    </row>
    <row r="1584" spans="1:47" x14ac:dyDescent="0.25">
      <c r="A1584" t="str">
        <f t="shared" si="249"/>
        <v>J21-29</v>
      </c>
      <c r="B1584" t="str">
        <f t="shared" si="250"/>
        <v>CX_B2_N</v>
      </c>
      <c r="C1584" t="str">
        <f t="shared" si="251"/>
        <v>J21-CX_B2_N</v>
      </c>
      <c r="D1584" t="str">
        <f t="shared" si="252"/>
        <v>J21-29</v>
      </c>
      <c r="E1584" t="s">
        <v>4740</v>
      </c>
      <c r="F1584">
        <v>29</v>
      </c>
      <c r="G1584" t="s">
        <v>3869</v>
      </c>
      <c r="AT1584" t="str">
        <f t="shared" si="253"/>
        <v>CX_B2_N</v>
      </c>
      <c r="AU1584" t="str">
        <f t="shared" si="254"/>
        <v>--</v>
      </c>
    </row>
    <row r="1585" spans="1:47" x14ac:dyDescent="0.25">
      <c r="A1585" t="str">
        <f t="shared" si="249"/>
        <v>J21-30</v>
      </c>
      <c r="B1585" t="str">
        <f t="shared" si="250"/>
        <v>GND</v>
      </c>
      <c r="C1585" t="str">
        <f t="shared" si="251"/>
        <v>J21-GND</v>
      </c>
      <c r="D1585" t="str">
        <f t="shared" si="252"/>
        <v>J21-30</v>
      </c>
      <c r="E1585" t="s">
        <v>4740</v>
      </c>
      <c r="F1585">
        <v>30</v>
      </c>
      <c r="G1585" t="s">
        <v>433</v>
      </c>
      <c r="AT1585">
        <f t="shared" si="253"/>
        <v>0</v>
      </c>
      <c r="AU1585">
        <f t="shared" si="254"/>
        <v>0</v>
      </c>
    </row>
    <row r="1586" spans="1:47" x14ac:dyDescent="0.25">
      <c r="A1586" t="str">
        <f t="shared" si="249"/>
        <v>J21-31</v>
      </c>
      <c r="B1586" t="str">
        <f t="shared" si="250"/>
        <v>GND</v>
      </c>
      <c r="C1586" t="str">
        <f t="shared" si="251"/>
        <v>J21-GND</v>
      </c>
      <c r="D1586" t="str">
        <f t="shared" si="252"/>
        <v>J21-31</v>
      </c>
      <c r="E1586" t="s">
        <v>4740</v>
      </c>
      <c r="F1586">
        <v>31</v>
      </c>
      <c r="G1586" t="s">
        <v>433</v>
      </c>
      <c r="AT1586">
        <f t="shared" si="253"/>
        <v>0</v>
      </c>
      <c r="AU1586">
        <f t="shared" si="254"/>
        <v>0</v>
      </c>
    </row>
    <row r="1587" spans="1:47" x14ac:dyDescent="0.25">
      <c r="A1587" t="str">
        <f t="shared" si="249"/>
        <v>J21-32</v>
      </c>
      <c r="B1587" t="str">
        <f t="shared" si="250"/>
        <v>CX_A3_P</v>
      </c>
      <c r="C1587" t="str">
        <f t="shared" si="251"/>
        <v>J21-CX_A3_P</v>
      </c>
      <c r="D1587" t="str">
        <f t="shared" si="252"/>
        <v>J21-32</v>
      </c>
      <c r="E1587" t="s">
        <v>4740</v>
      </c>
      <c r="F1587">
        <v>32</v>
      </c>
      <c r="G1587" t="s">
        <v>3857</v>
      </c>
      <c r="AT1587" t="str">
        <f t="shared" si="253"/>
        <v>CX_A3_P</v>
      </c>
      <c r="AU1587" t="str">
        <f t="shared" si="254"/>
        <v>--</v>
      </c>
    </row>
    <row r="1588" spans="1:47" x14ac:dyDescent="0.25">
      <c r="A1588" t="str">
        <f t="shared" si="249"/>
        <v>J21-33</v>
      </c>
      <c r="B1588" t="str">
        <f t="shared" si="250"/>
        <v>CX_B3_P</v>
      </c>
      <c r="C1588" t="str">
        <f t="shared" si="251"/>
        <v>J21-CX_B3_P</v>
      </c>
      <c r="D1588" t="str">
        <f t="shared" si="252"/>
        <v>J21-33</v>
      </c>
      <c r="E1588" t="s">
        <v>4740</v>
      </c>
      <c r="F1588">
        <v>33</v>
      </c>
      <c r="G1588" t="s">
        <v>3874</v>
      </c>
      <c r="AT1588" t="str">
        <f t="shared" si="253"/>
        <v>CX_B3_P</v>
      </c>
      <c r="AU1588" t="str">
        <f t="shared" si="254"/>
        <v>--</v>
      </c>
    </row>
    <row r="1589" spans="1:47" x14ac:dyDescent="0.25">
      <c r="A1589" t="str">
        <f t="shared" si="249"/>
        <v>J21-34</v>
      </c>
      <c r="B1589" t="str">
        <f t="shared" si="250"/>
        <v>CX_A3_N</v>
      </c>
      <c r="C1589" t="str">
        <f t="shared" si="251"/>
        <v>J21-CX_A3_N</v>
      </c>
      <c r="D1589" t="str">
        <f t="shared" si="252"/>
        <v>J21-34</v>
      </c>
      <c r="E1589" t="s">
        <v>4740</v>
      </c>
      <c r="F1589">
        <v>34</v>
      </c>
      <c r="G1589" t="s">
        <v>3855</v>
      </c>
      <c r="AT1589" t="str">
        <f t="shared" si="253"/>
        <v>CX_A3_N</v>
      </c>
      <c r="AU1589" t="str">
        <f t="shared" si="254"/>
        <v>--</v>
      </c>
    </row>
    <row r="1590" spans="1:47" x14ac:dyDescent="0.25">
      <c r="A1590" t="str">
        <f t="shared" si="249"/>
        <v>J21-35</v>
      </c>
      <c r="B1590" t="str">
        <f t="shared" si="250"/>
        <v>CX_B3_N</v>
      </c>
      <c r="C1590" t="str">
        <f t="shared" si="251"/>
        <v>J21-CX_B3_N</v>
      </c>
      <c r="D1590" t="str">
        <f t="shared" si="252"/>
        <v>J21-35</v>
      </c>
      <c r="E1590" t="s">
        <v>4740</v>
      </c>
      <c r="F1590">
        <v>35</v>
      </c>
      <c r="G1590" t="s">
        <v>3873</v>
      </c>
      <c r="AT1590" t="str">
        <f t="shared" si="253"/>
        <v>CX_B3_N</v>
      </c>
      <c r="AU1590" t="str">
        <f t="shared" si="254"/>
        <v>--</v>
      </c>
    </row>
    <row r="1591" spans="1:47" x14ac:dyDescent="0.25">
      <c r="A1591" t="str">
        <f t="shared" si="249"/>
        <v>J21-36</v>
      </c>
      <c r="B1591" t="str">
        <f t="shared" si="250"/>
        <v>VIO_CRUVI</v>
      </c>
      <c r="C1591" t="str">
        <f t="shared" si="251"/>
        <v>J21-VIO_CRUVI</v>
      </c>
      <c r="D1591" t="str">
        <f t="shared" si="252"/>
        <v>J21-36</v>
      </c>
      <c r="E1591" t="s">
        <v>4740</v>
      </c>
      <c r="F1591">
        <v>36</v>
      </c>
      <c r="G1591" t="s">
        <v>4514</v>
      </c>
      <c r="AT1591" t="str">
        <f t="shared" si="253"/>
        <v>VIO_CRUVI</v>
      </c>
      <c r="AU1591" t="str">
        <f t="shared" si="254"/>
        <v>--</v>
      </c>
    </row>
    <row r="1592" spans="1:47" x14ac:dyDescent="0.25">
      <c r="A1592" t="str">
        <f t="shared" si="249"/>
        <v>J21-37</v>
      </c>
      <c r="B1592" t="str">
        <f t="shared" si="250"/>
        <v>GND</v>
      </c>
      <c r="C1592" t="str">
        <f t="shared" si="251"/>
        <v>J21-GND</v>
      </c>
      <c r="D1592" t="str">
        <f t="shared" si="252"/>
        <v>J21-37</v>
      </c>
      <c r="E1592" t="s">
        <v>4740</v>
      </c>
      <c r="F1592">
        <v>37</v>
      </c>
      <c r="G1592" t="s">
        <v>433</v>
      </c>
      <c r="AT1592">
        <f t="shared" si="253"/>
        <v>0</v>
      </c>
      <c r="AU1592">
        <f t="shared" si="254"/>
        <v>0</v>
      </c>
    </row>
    <row r="1593" spans="1:47" x14ac:dyDescent="0.25">
      <c r="A1593" t="str">
        <f t="shared" si="249"/>
        <v>J21-38</v>
      </c>
      <c r="B1593" t="str">
        <f t="shared" si="250"/>
        <v>CX_A4_P</v>
      </c>
      <c r="C1593" t="str">
        <f t="shared" si="251"/>
        <v>J21-CX_A4_P</v>
      </c>
      <c r="D1593" t="str">
        <f t="shared" si="252"/>
        <v>J21-38</v>
      </c>
      <c r="E1593" t="s">
        <v>4740</v>
      </c>
      <c r="F1593">
        <v>38</v>
      </c>
      <c r="G1593" t="s">
        <v>3860</v>
      </c>
      <c r="AT1593" t="str">
        <f t="shared" si="253"/>
        <v>CX_A4_P</v>
      </c>
      <c r="AU1593" t="str">
        <f t="shared" si="254"/>
        <v>--</v>
      </c>
    </row>
    <row r="1594" spans="1:47" x14ac:dyDescent="0.25">
      <c r="A1594" t="str">
        <f t="shared" si="249"/>
        <v>J21-39</v>
      </c>
      <c r="B1594" t="str">
        <f t="shared" si="250"/>
        <v>CX_B4_P</v>
      </c>
      <c r="C1594" t="str">
        <f t="shared" si="251"/>
        <v>J21-CX_B4_P</v>
      </c>
      <c r="D1594" t="str">
        <f t="shared" si="252"/>
        <v>J21-39</v>
      </c>
      <c r="E1594" t="s">
        <v>4740</v>
      </c>
      <c r="F1594">
        <v>39</v>
      </c>
      <c r="G1594" t="s">
        <v>3878</v>
      </c>
      <c r="AT1594" t="str">
        <f t="shared" si="253"/>
        <v>CX_B4_P</v>
      </c>
      <c r="AU1594" t="str">
        <f t="shared" si="254"/>
        <v>--</v>
      </c>
    </row>
    <row r="1595" spans="1:47" x14ac:dyDescent="0.25">
      <c r="A1595" t="str">
        <f t="shared" si="249"/>
        <v>J21-40</v>
      </c>
      <c r="B1595" t="str">
        <f t="shared" si="250"/>
        <v>CX_A4_N</v>
      </c>
      <c r="C1595" t="str">
        <f t="shared" si="251"/>
        <v>J21-CX_A4_N</v>
      </c>
      <c r="D1595" t="str">
        <f t="shared" si="252"/>
        <v>J21-40</v>
      </c>
      <c r="E1595" t="s">
        <v>4740</v>
      </c>
      <c r="F1595">
        <v>40</v>
      </c>
      <c r="G1595" t="s">
        <v>3859</v>
      </c>
      <c r="AT1595" t="str">
        <f t="shared" si="253"/>
        <v>CX_A4_N</v>
      </c>
      <c r="AU1595" t="str">
        <f t="shared" si="254"/>
        <v>--</v>
      </c>
    </row>
    <row r="1596" spans="1:47" x14ac:dyDescent="0.25">
      <c r="A1596" t="str">
        <f t="shared" si="249"/>
        <v>J21-41</v>
      </c>
      <c r="B1596" t="str">
        <f t="shared" si="250"/>
        <v>CX_B4_N</v>
      </c>
      <c r="C1596" t="str">
        <f t="shared" si="251"/>
        <v>J21-CX_B4_N</v>
      </c>
      <c r="D1596" t="str">
        <f t="shared" si="252"/>
        <v>J21-41</v>
      </c>
      <c r="E1596" t="s">
        <v>4740</v>
      </c>
      <c r="F1596">
        <v>41</v>
      </c>
      <c r="G1596" t="s">
        <v>3876</v>
      </c>
      <c r="AT1596" t="str">
        <f t="shared" si="253"/>
        <v>CX_B4_N</v>
      </c>
      <c r="AU1596" t="str">
        <f t="shared" si="254"/>
        <v>--</v>
      </c>
    </row>
    <row r="1597" spans="1:47" x14ac:dyDescent="0.25">
      <c r="A1597" t="str">
        <f t="shared" si="249"/>
        <v>J21-42</v>
      </c>
      <c r="B1597" t="str">
        <f t="shared" si="250"/>
        <v>GND</v>
      </c>
      <c r="C1597" t="str">
        <f t="shared" si="251"/>
        <v>J21-GND</v>
      </c>
      <c r="D1597" t="str">
        <f t="shared" si="252"/>
        <v>J21-42</v>
      </c>
      <c r="E1597" t="s">
        <v>4740</v>
      </c>
      <c r="F1597">
        <v>42</v>
      </c>
      <c r="G1597" t="s">
        <v>433</v>
      </c>
      <c r="AT1597">
        <f t="shared" si="253"/>
        <v>0</v>
      </c>
      <c r="AU1597">
        <f t="shared" si="254"/>
        <v>0</v>
      </c>
    </row>
    <row r="1598" spans="1:47" x14ac:dyDescent="0.25">
      <c r="A1598" t="str">
        <f t="shared" si="249"/>
        <v>J21-43</v>
      </c>
      <c r="B1598" t="str">
        <f t="shared" si="250"/>
        <v>GND</v>
      </c>
      <c r="C1598" t="str">
        <f t="shared" si="251"/>
        <v>J21-GND</v>
      </c>
      <c r="D1598" t="str">
        <f t="shared" si="252"/>
        <v>J21-43</v>
      </c>
      <c r="E1598" t="s">
        <v>4740</v>
      </c>
      <c r="F1598">
        <v>43</v>
      </c>
      <c r="G1598" t="s">
        <v>433</v>
      </c>
      <c r="AT1598">
        <f t="shared" si="253"/>
        <v>0</v>
      </c>
      <c r="AU1598">
        <f t="shared" si="254"/>
        <v>0</v>
      </c>
    </row>
    <row r="1599" spans="1:47" x14ac:dyDescent="0.25">
      <c r="A1599" t="str">
        <f t="shared" si="249"/>
        <v>J21-44</v>
      </c>
      <c r="B1599" t="str">
        <f t="shared" si="250"/>
        <v>CX_A5_P</v>
      </c>
      <c r="C1599" t="str">
        <f t="shared" si="251"/>
        <v>J21-CX_A5_P</v>
      </c>
      <c r="D1599" t="str">
        <f t="shared" si="252"/>
        <v>J21-44</v>
      </c>
      <c r="E1599" t="s">
        <v>4740</v>
      </c>
      <c r="F1599">
        <v>44</v>
      </c>
      <c r="G1599" t="s">
        <v>3864</v>
      </c>
      <c r="AT1599" t="str">
        <f t="shared" si="253"/>
        <v>CX_A5_P</v>
      </c>
      <c r="AU1599" t="str">
        <f t="shared" si="254"/>
        <v>--</v>
      </c>
    </row>
    <row r="1600" spans="1:47" x14ac:dyDescent="0.25">
      <c r="A1600" t="str">
        <f t="shared" si="249"/>
        <v>J21-45</v>
      </c>
      <c r="B1600" t="str">
        <f t="shared" si="250"/>
        <v>CX_B5_P</v>
      </c>
      <c r="C1600" t="str">
        <f t="shared" si="251"/>
        <v>J21-CX_B5_P</v>
      </c>
      <c r="D1600" t="str">
        <f t="shared" si="252"/>
        <v>J21-45</v>
      </c>
      <c r="E1600" t="s">
        <v>4740</v>
      </c>
      <c r="F1600">
        <v>45</v>
      </c>
      <c r="G1600" t="s">
        <v>3880</v>
      </c>
      <c r="AT1600" t="str">
        <f t="shared" si="253"/>
        <v>CX_B5_P</v>
      </c>
      <c r="AU1600" t="str">
        <f t="shared" si="254"/>
        <v>--</v>
      </c>
    </row>
    <row r="1601" spans="1:47" x14ac:dyDescent="0.25">
      <c r="A1601" t="str">
        <f t="shared" si="249"/>
        <v>J21-46</v>
      </c>
      <c r="B1601" t="str">
        <f t="shared" si="250"/>
        <v>CX_A5_N</v>
      </c>
      <c r="C1601" t="str">
        <f t="shared" si="251"/>
        <v>J21-CX_A5_N</v>
      </c>
      <c r="D1601" t="str">
        <f t="shared" si="252"/>
        <v>J21-46</v>
      </c>
      <c r="E1601" t="s">
        <v>4740</v>
      </c>
      <c r="F1601">
        <v>46</v>
      </c>
      <c r="G1601" t="s">
        <v>3862</v>
      </c>
      <c r="AT1601" t="str">
        <f t="shared" si="253"/>
        <v>CX_A5_N</v>
      </c>
      <c r="AU1601" t="str">
        <f t="shared" si="254"/>
        <v>--</v>
      </c>
    </row>
    <row r="1602" spans="1:47" x14ac:dyDescent="0.25">
      <c r="A1602" t="str">
        <f t="shared" si="249"/>
        <v>J21-47</v>
      </c>
      <c r="B1602" t="str">
        <f t="shared" si="250"/>
        <v>CX_B5_N</v>
      </c>
      <c r="C1602" t="str">
        <f t="shared" si="251"/>
        <v>J21-CX_B5_N</v>
      </c>
      <c r="D1602" t="str">
        <f t="shared" si="252"/>
        <v>J21-47</v>
      </c>
      <c r="E1602" t="s">
        <v>4740</v>
      </c>
      <c r="F1602">
        <v>47</v>
      </c>
      <c r="G1602" t="s">
        <v>3879</v>
      </c>
      <c r="AT1602" t="str">
        <f t="shared" si="253"/>
        <v>CX_B5_N</v>
      </c>
      <c r="AU1602" t="str">
        <f t="shared" si="254"/>
        <v>--</v>
      </c>
    </row>
    <row r="1603" spans="1:47" x14ac:dyDescent="0.25">
      <c r="A1603" t="str">
        <f t="shared" si="249"/>
        <v>J21-48</v>
      </c>
      <c r="B1603" t="str">
        <f t="shared" si="250"/>
        <v>GND</v>
      </c>
      <c r="C1603" t="str">
        <f t="shared" si="251"/>
        <v>J21-GND</v>
      </c>
      <c r="D1603" t="str">
        <f t="shared" si="252"/>
        <v>J21-48</v>
      </c>
      <c r="E1603" t="s">
        <v>4740</v>
      </c>
      <c r="F1603">
        <v>48</v>
      </c>
      <c r="G1603" t="s">
        <v>433</v>
      </c>
      <c r="AT1603">
        <f t="shared" si="253"/>
        <v>0</v>
      </c>
      <c r="AU1603">
        <f t="shared" si="254"/>
        <v>0</v>
      </c>
    </row>
    <row r="1604" spans="1:47" x14ac:dyDescent="0.25">
      <c r="A1604" t="str">
        <f t="shared" si="249"/>
        <v>J21-49</v>
      </c>
      <c r="B1604" t="str">
        <f t="shared" si="250"/>
        <v>GND</v>
      </c>
      <c r="C1604" t="str">
        <f t="shared" si="251"/>
        <v>J21-GND</v>
      </c>
      <c r="D1604" t="str">
        <f t="shared" si="252"/>
        <v>J21-49</v>
      </c>
      <c r="E1604" t="s">
        <v>4740</v>
      </c>
      <c r="F1604">
        <v>49</v>
      </c>
      <c r="G1604" t="s">
        <v>433</v>
      </c>
      <c r="AT1604">
        <f t="shared" si="253"/>
        <v>0</v>
      </c>
      <c r="AU1604">
        <f t="shared" si="254"/>
        <v>0</v>
      </c>
    </row>
    <row r="1605" spans="1:47" x14ac:dyDescent="0.25">
      <c r="A1605" t="str">
        <f t="shared" si="249"/>
        <v>J21-50</v>
      </c>
      <c r="B1605" t="str">
        <f t="shared" si="250"/>
        <v>NetJ21_50</v>
      </c>
      <c r="C1605" t="str">
        <f t="shared" si="251"/>
        <v>J21-NetJ21_50</v>
      </c>
      <c r="D1605" t="str">
        <f t="shared" si="252"/>
        <v>J21-50</v>
      </c>
      <c r="E1605" t="s">
        <v>4740</v>
      </c>
      <c r="F1605">
        <v>50</v>
      </c>
      <c r="G1605" t="s">
        <v>4831</v>
      </c>
      <c r="AT1605" t="str">
        <f t="shared" si="253"/>
        <v>NetJ21_50</v>
      </c>
      <c r="AU1605" t="str">
        <f t="shared" si="254"/>
        <v>--</v>
      </c>
    </row>
    <row r="1606" spans="1:47" x14ac:dyDescent="0.25">
      <c r="A1606" t="str">
        <f t="shared" ref="A1606:A1669" si="255">$E1606&amp;"-"&amp;$F1606</f>
        <v>J21-51</v>
      </c>
      <c r="B1606" t="str">
        <f t="shared" ref="B1606:B1669" si="256">IF(OR(E1606=$A$2,E1606=$B$2,E1606=$C$2,E1606=$D$2),"--",G1606)</f>
        <v>NetJ21_51</v>
      </c>
      <c r="C1606" t="str">
        <f t="shared" ref="C1606:C1669" si="257">$E1606&amp;"-"&amp;$G1606</f>
        <v>J21-NetJ21_51</v>
      </c>
      <c r="D1606" t="str">
        <f t="shared" ref="D1606:D1669" si="258">A1606</f>
        <v>J21-51</v>
      </c>
      <c r="E1606" t="s">
        <v>4740</v>
      </c>
      <c r="F1606">
        <v>51</v>
      </c>
      <c r="G1606" t="s">
        <v>4832</v>
      </c>
      <c r="AT1606" t="str">
        <f t="shared" ref="AT1606:AT1669" si="259">IF(IF(COUNTIF($AO$6:$AQ$150,B1606)&gt;0,"---","--")="---",VLOOKUP(B1606,$AO$6:$AQ$150,3,0),B1606)</f>
        <v>NetJ21_51</v>
      </c>
      <c r="AU1606" t="str">
        <f t="shared" ref="AU1606:AU1669" si="260">IF(IF(COUNTIF($AO$6:$AQ$150,B1606)&gt;0,"---","--")="---",VLOOKUP(B1606,$AO$6:$AQ$150,2,0),"--")</f>
        <v>--</v>
      </c>
    </row>
    <row r="1607" spans="1:47" x14ac:dyDescent="0.25">
      <c r="A1607" t="str">
        <f t="shared" si="255"/>
        <v>J21-52</v>
      </c>
      <c r="B1607" t="str">
        <f t="shared" si="256"/>
        <v>NetJ21_52</v>
      </c>
      <c r="C1607" t="str">
        <f t="shared" si="257"/>
        <v>J21-NetJ21_52</v>
      </c>
      <c r="D1607" t="str">
        <f t="shared" si="258"/>
        <v>J21-52</v>
      </c>
      <c r="E1607" t="s">
        <v>4740</v>
      </c>
      <c r="F1607">
        <v>52</v>
      </c>
      <c r="G1607" t="s">
        <v>4833</v>
      </c>
      <c r="AT1607" t="str">
        <f t="shared" si="259"/>
        <v>NetJ21_52</v>
      </c>
      <c r="AU1607" t="str">
        <f t="shared" si="260"/>
        <v>--</v>
      </c>
    </row>
    <row r="1608" spans="1:47" x14ac:dyDescent="0.25">
      <c r="A1608" t="str">
        <f t="shared" si="255"/>
        <v>J21-53</v>
      </c>
      <c r="B1608" t="str">
        <f t="shared" si="256"/>
        <v>NetJ21_53</v>
      </c>
      <c r="C1608" t="str">
        <f t="shared" si="257"/>
        <v>J21-NetJ21_53</v>
      </c>
      <c r="D1608" t="str">
        <f t="shared" si="258"/>
        <v>J21-53</v>
      </c>
      <c r="E1608" t="s">
        <v>4740</v>
      </c>
      <c r="F1608">
        <v>53</v>
      </c>
      <c r="G1608" t="s">
        <v>4834</v>
      </c>
      <c r="AT1608" t="str">
        <f t="shared" si="259"/>
        <v>NetJ21_53</v>
      </c>
      <c r="AU1608" t="str">
        <f t="shared" si="260"/>
        <v>--</v>
      </c>
    </row>
    <row r="1609" spans="1:47" x14ac:dyDescent="0.25">
      <c r="A1609" t="str">
        <f t="shared" si="255"/>
        <v>J21-54</v>
      </c>
      <c r="B1609" t="str">
        <f t="shared" si="256"/>
        <v>GND</v>
      </c>
      <c r="C1609" t="str">
        <f t="shared" si="257"/>
        <v>J21-GND</v>
      </c>
      <c r="D1609" t="str">
        <f t="shared" si="258"/>
        <v>J21-54</v>
      </c>
      <c r="E1609" t="s">
        <v>4740</v>
      </c>
      <c r="F1609">
        <v>54</v>
      </c>
      <c r="G1609" t="s">
        <v>433</v>
      </c>
      <c r="AT1609">
        <f t="shared" si="259"/>
        <v>0</v>
      </c>
      <c r="AU1609">
        <f t="shared" si="260"/>
        <v>0</v>
      </c>
    </row>
    <row r="1610" spans="1:47" x14ac:dyDescent="0.25">
      <c r="A1610" t="str">
        <f t="shared" si="255"/>
        <v>J21-55</v>
      </c>
      <c r="B1610" t="str">
        <f t="shared" si="256"/>
        <v>NetJ21_55</v>
      </c>
      <c r="C1610" t="str">
        <f t="shared" si="257"/>
        <v>J21-NetJ21_55</v>
      </c>
      <c r="D1610" t="str">
        <f t="shared" si="258"/>
        <v>J21-55</v>
      </c>
      <c r="E1610" t="s">
        <v>4740</v>
      </c>
      <c r="F1610">
        <v>55</v>
      </c>
      <c r="G1610" t="s">
        <v>4835</v>
      </c>
      <c r="AT1610" t="str">
        <f t="shared" si="259"/>
        <v>NetJ21_55</v>
      </c>
      <c r="AU1610" t="str">
        <f t="shared" si="260"/>
        <v>--</v>
      </c>
    </row>
    <row r="1611" spans="1:47" x14ac:dyDescent="0.25">
      <c r="A1611" t="str">
        <f t="shared" si="255"/>
        <v>J21-56</v>
      </c>
      <c r="B1611" t="str">
        <f t="shared" si="256"/>
        <v>NetJ21_56</v>
      </c>
      <c r="C1611" t="str">
        <f t="shared" si="257"/>
        <v>J21-NetJ21_56</v>
      </c>
      <c r="D1611" t="str">
        <f t="shared" si="258"/>
        <v>J21-56</v>
      </c>
      <c r="E1611" t="s">
        <v>4740</v>
      </c>
      <c r="F1611">
        <v>56</v>
      </c>
      <c r="G1611" t="s">
        <v>4836</v>
      </c>
      <c r="AT1611" t="str">
        <f t="shared" si="259"/>
        <v>NetJ21_56</v>
      </c>
      <c r="AU1611" t="str">
        <f t="shared" si="260"/>
        <v>--</v>
      </c>
    </row>
    <row r="1612" spans="1:47" x14ac:dyDescent="0.25">
      <c r="A1612" t="str">
        <f t="shared" si="255"/>
        <v>J21-57</v>
      </c>
      <c r="B1612" t="str">
        <f t="shared" si="256"/>
        <v>NetJ21_57</v>
      </c>
      <c r="C1612" t="str">
        <f t="shared" si="257"/>
        <v>J21-NetJ21_57</v>
      </c>
      <c r="D1612" t="str">
        <f t="shared" si="258"/>
        <v>J21-57</v>
      </c>
      <c r="E1612" t="s">
        <v>4740</v>
      </c>
      <c r="F1612">
        <v>57</v>
      </c>
      <c r="G1612" t="s">
        <v>4837</v>
      </c>
      <c r="AT1612" t="str">
        <f t="shared" si="259"/>
        <v>NetJ21_57</v>
      </c>
      <c r="AU1612" t="str">
        <f t="shared" si="260"/>
        <v>--</v>
      </c>
    </row>
    <row r="1613" spans="1:47" x14ac:dyDescent="0.25">
      <c r="A1613" t="str">
        <f t="shared" si="255"/>
        <v>J21-58</v>
      </c>
      <c r="B1613" t="str">
        <f t="shared" si="256"/>
        <v>NetJ21_58</v>
      </c>
      <c r="C1613" t="str">
        <f t="shared" si="257"/>
        <v>J21-NetJ21_58</v>
      </c>
      <c r="D1613" t="str">
        <f t="shared" si="258"/>
        <v>J21-58</v>
      </c>
      <c r="E1613" t="s">
        <v>4740</v>
      </c>
      <c r="F1613">
        <v>58</v>
      </c>
      <c r="G1613" t="s">
        <v>4838</v>
      </c>
      <c r="AT1613" t="str">
        <f t="shared" si="259"/>
        <v>NetJ21_58</v>
      </c>
      <c r="AU1613" t="str">
        <f t="shared" si="260"/>
        <v>--</v>
      </c>
    </row>
    <row r="1614" spans="1:47" x14ac:dyDescent="0.25">
      <c r="A1614" t="str">
        <f t="shared" si="255"/>
        <v>J21-59</v>
      </c>
      <c r="B1614" t="str">
        <f t="shared" si="256"/>
        <v>NetJ21_59</v>
      </c>
      <c r="C1614" t="str">
        <f t="shared" si="257"/>
        <v>J21-NetJ21_59</v>
      </c>
      <c r="D1614" t="str">
        <f t="shared" si="258"/>
        <v>J21-59</v>
      </c>
      <c r="E1614" t="s">
        <v>4740</v>
      </c>
      <c r="F1614">
        <v>59</v>
      </c>
      <c r="G1614" t="s">
        <v>4839</v>
      </c>
      <c r="AT1614" t="str">
        <f t="shared" si="259"/>
        <v>NetJ21_59</v>
      </c>
      <c r="AU1614" t="str">
        <f t="shared" si="260"/>
        <v>--</v>
      </c>
    </row>
    <row r="1615" spans="1:47" x14ac:dyDescent="0.25">
      <c r="A1615" t="str">
        <f t="shared" si="255"/>
        <v>J21-60</v>
      </c>
      <c r="B1615" t="str">
        <f t="shared" si="256"/>
        <v>5V</v>
      </c>
      <c r="C1615" t="str">
        <f t="shared" si="257"/>
        <v>J21-5V</v>
      </c>
      <c r="D1615" t="str">
        <f t="shared" si="258"/>
        <v>J21-60</v>
      </c>
      <c r="E1615" t="s">
        <v>4740</v>
      </c>
      <c r="F1615">
        <v>60</v>
      </c>
      <c r="G1615" t="s">
        <v>3724</v>
      </c>
      <c r="AT1615" t="str">
        <f t="shared" si="259"/>
        <v>5V</v>
      </c>
      <c r="AU1615" t="str">
        <f t="shared" si="260"/>
        <v>--</v>
      </c>
    </row>
    <row r="1616" spans="1:47" x14ac:dyDescent="0.25">
      <c r="A1616" t="str">
        <f t="shared" si="255"/>
        <v>J22-1</v>
      </c>
      <c r="B1616" t="str">
        <f t="shared" si="256"/>
        <v>B6</v>
      </c>
      <c r="C1616" t="str">
        <f t="shared" si="257"/>
        <v>J22-B6</v>
      </c>
      <c r="D1616" t="str">
        <f t="shared" si="258"/>
        <v>J22-1</v>
      </c>
      <c r="E1616" t="s">
        <v>4742</v>
      </c>
      <c r="F1616">
        <v>1</v>
      </c>
      <c r="G1616" t="s">
        <v>235</v>
      </c>
      <c r="AT1616" t="str">
        <f t="shared" si="259"/>
        <v>B6</v>
      </c>
      <c r="AU1616" t="str">
        <f t="shared" si="260"/>
        <v>--</v>
      </c>
    </row>
    <row r="1617" spans="1:47" x14ac:dyDescent="0.25">
      <c r="A1617" t="str">
        <f t="shared" si="255"/>
        <v>J22-2</v>
      </c>
      <c r="B1617" t="str">
        <f t="shared" si="256"/>
        <v>B7</v>
      </c>
      <c r="C1617" t="str">
        <f t="shared" si="257"/>
        <v>J22-B7</v>
      </c>
      <c r="D1617" t="str">
        <f t="shared" si="258"/>
        <v>J22-2</v>
      </c>
      <c r="E1617" t="s">
        <v>4742</v>
      </c>
      <c r="F1617">
        <v>2</v>
      </c>
      <c r="G1617" t="s">
        <v>236</v>
      </c>
      <c r="AT1617" t="str">
        <f t="shared" si="259"/>
        <v>B7</v>
      </c>
      <c r="AU1617" t="str">
        <f t="shared" si="260"/>
        <v>--</v>
      </c>
    </row>
    <row r="1618" spans="1:47" x14ac:dyDescent="0.25">
      <c r="A1618" t="str">
        <f t="shared" si="255"/>
        <v>J22-3</v>
      </c>
      <c r="B1618" t="str">
        <f t="shared" si="256"/>
        <v>B0</v>
      </c>
      <c r="C1618" t="str">
        <f t="shared" si="257"/>
        <v>J22-B0</v>
      </c>
      <c r="D1618" t="str">
        <f t="shared" si="258"/>
        <v>J22-3</v>
      </c>
      <c r="E1618" t="s">
        <v>4742</v>
      </c>
      <c r="F1618">
        <v>3</v>
      </c>
      <c r="G1618" t="s">
        <v>3733</v>
      </c>
      <c r="AT1618" t="str">
        <f t="shared" si="259"/>
        <v>B0</v>
      </c>
      <c r="AU1618" t="str">
        <f t="shared" si="260"/>
        <v>--</v>
      </c>
    </row>
    <row r="1619" spans="1:47" x14ac:dyDescent="0.25">
      <c r="A1619" t="str">
        <f t="shared" si="255"/>
        <v>J22-4</v>
      </c>
      <c r="B1619" t="str">
        <f t="shared" si="256"/>
        <v>B4</v>
      </c>
      <c r="C1619" t="str">
        <f t="shared" si="257"/>
        <v>J22-B4</v>
      </c>
      <c r="D1619" t="str">
        <f t="shared" si="258"/>
        <v>J22-4</v>
      </c>
      <c r="E1619" t="s">
        <v>4742</v>
      </c>
      <c r="F1619">
        <v>4</v>
      </c>
      <c r="G1619" t="s">
        <v>233</v>
      </c>
      <c r="AT1619" t="str">
        <f t="shared" si="259"/>
        <v>B4</v>
      </c>
      <c r="AU1619" t="str">
        <f t="shared" si="260"/>
        <v>--</v>
      </c>
    </row>
    <row r="1620" spans="1:47" x14ac:dyDescent="0.25">
      <c r="A1620" t="str">
        <f t="shared" si="255"/>
        <v>J22-5</v>
      </c>
      <c r="B1620" t="str">
        <f t="shared" si="256"/>
        <v>B1</v>
      </c>
      <c r="C1620" t="str">
        <f t="shared" si="257"/>
        <v>J22-B1</v>
      </c>
      <c r="D1620" t="str">
        <f t="shared" si="258"/>
        <v>J22-5</v>
      </c>
      <c r="E1620" t="s">
        <v>4742</v>
      </c>
      <c r="F1620">
        <v>5</v>
      </c>
      <c r="G1620" t="s">
        <v>230</v>
      </c>
      <c r="AT1620" t="str">
        <f t="shared" si="259"/>
        <v>B1</v>
      </c>
      <c r="AU1620" t="str">
        <f t="shared" si="260"/>
        <v>--</v>
      </c>
    </row>
    <row r="1621" spans="1:47" x14ac:dyDescent="0.25">
      <c r="A1621" t="str">
        <f t="shared" si="255"/>
        <v>J22-6</v>
      </c>
      <c r="B1621" t="str">
        <f t="shared" si="256"/>
        <v>GND</v>
      </c>
      <c r="C1621" t="str">
        <f t="shared" si="257"/>
        <v>J22-GND</v>
      </c>
      <c r="D1621" t="str">
        <f t="shared" si="258"/>
        <v>J22-6</v>
      </c>
      <c r="E1621" t="s">
        <v>4742</v>
      </c>
      <c r="F1621">
        <v>6</v>
      </c>
      <c r="G1621" t="s">
        <v>433</v>
      </c>
      <c r="AT1621">
        <f t="shared" si="259"/>
        <v>0</v>
      </c>
      <c r="AU1621">
        <f t="shared" si="260"/>
        <v>0</v>
      </c>
    </row>
    <row r="1622" spans="1:47" x14ac:dyDescent="0.25">
      <c r="A1622" t="str">
        <f t="shared" si="255"/>
        <v>J22-7</v>
      </c>
      <c r="B1622" t="str">
        <f t="shared" si="256"/>
        <v>B2</v>
      </c>
      <c r="C1622" t="str">
        <f t="shared" si="257"/>
        <v>J22-B2</v>
      </c>
      <c r="D1622" t="str">
        <f t="shared" si="258"/>
        <v>J22-7</v>
      </c>
      <c r="E1622" t="s">
        <v>4742</v>
      </c>
      <c r="F1622">
        <v>7</v>
      </c>
      <c r="G1622" t="s">
        <v>231</v>
      </c>
      <c r="AT1622" t="str">
        <f t="shared" si="259"/>
        <v>B2</v>
      </c>
      <c r="AU1622" t="str">
        <f t="shared" si="260"/>
        <v>--</v>
      </c>
    </row>
    <row r="1623" spans="1:47" x14ac:dyDescent="0.25">
      <c r="A1623" t="str">
        <f t="shared" si="255"/>
        <v>J22-8</v>
      </c>
      <c r="B1623" t="str">
        <f t="shared" si="256"/>
        <v>B5</v>
      </c>
      <c r="C1623" t="str">
        <f t="shared" si="257"/>
        <v>J22-B5</v>
      </c>
      <c r="D1623" t="str">
        <f t="shared" si="258"/>
        <v>J22-8</v>
      </c>
      <c r="E1623" t="s">
        <v>4742</v>
      </c>
      <c r="F1623">
        <v>8</v>
      </c>
      <c r="G1623" t="s">
        <v>234</v>
      </c>
      <c r="AT1623" t="str">
        <f t="shared" si="259"/>
        <v>B5</v>
      </c>
      <c r="AU1623" t="str">
        <f t="shared" si="260"/>
        <v>--</v>
      </c>
    </row>
    <row r="1624" spans="1:47" x14ac:dyDescent="0.25">
      <c r="A1624" t="str">
        <f t="shared" si="255"/>
        <v>J22-9</v>
      </c>
      <c r="B1624" t="str">
        <f t="shared" si="256"/>
        <v>B3</v>
      </c>
      <c r="C1624" t="str">
        <f t="shared" si="257"/>
        <v>J22-B3</v>
      </c>
      <c r="D1624" t="str">
        <f t="shared" si="258"/>
        <v>J22-9</v>
      </c>
      <c r="E1624" t="s">
        <v>4742</v>
      </c>
      <c r="F1624">
        <v>9</v>
      </c>
      <c r="G1624" t="s">
        <v>232</v>
      </c>
      <c r="AT1624" t="str">
        <f t="shared" si="259"/>
        <v>B3</v>
      </c>
      <c r="AU1624" t="str">
        <f t="shared" si="260"/>
        <v>--</v>
      </c>
    </row>
    <row r="1625" spans="1:47" x14ac:dyDescent="0.25">
      <c r="A1625" t="str">
        <f t="shared" si="255"/>
        <v>J22-10</v>
      </c>
      <c r="B1625" t="str">
        <f t="shared" si="256"/>
        <v>3V3</v>
      </c>
      <c r="C1625" t="str">
        <f t="shared" si="257"/>
        <v>J22-3V3</v>
      </c>
      <c r="D1625" t="str">
        <f t="shared" si="258"/>
        <v>J22-10</v>
      </c>
      <c r="E1625" t="s">
        <v>4742</v>
      </c>
      <c r="F1625">
        <v>10</v>
      </c>
      <c r="G1625" t="s">
        <v>3710</v>
      </c>
      <c r="AT1625" t="str">
        <f t="shared" si="259"/>
        <v>3V3</v>
      </c>
      <c r="AU1625" t="str">
        <f t="shared" si="260"/>
        <v>--</v>
      </c>
    </row>
    <row r="1626" spans="1:47" x14ac:dyDescent="0.25">
      <c r="A1626" t="str">
        <f t="shared" si="255"/>
        <v>J22-11</v>
      </c>
      <c r="B1626" t="str">
        <f t="shared" si="256"/>
        <v>NetJ22_11</v>
      </c>
      <c r="C1626" t="str">
        <f t="shared" si="257"/>
        <v>J22-NetJ22_11</v>
      </c>
      <c r="D1626" t="str">
        <f t="shared" si="258"/>
        <v>J22-11</v>
      </c>
      <c r="E1626" t="s">
        <v>4742</v>
      </c>
      <c r="F1626">
        <v>11</v>
      </c>
      <c r="G1626" t="s">
        <v>4840</v>
      </c>
      <c r="AT1626" t="str">
        <f t="shared" si="259"/>
        <v>NetJ22_11</v>
      </c>
      <c r="AU1626" t="str">
        <f t="shared" si="260"/>
        <v>--</v>
      </c>
    </row>
    <row r="1627" spans="1:47" x14ac:dyDescent="0.25">
      <c r="A1627" t="str">
        <f t="shared" si="255"/>
        <v>J22-12</v>
      </c>
      <c r="B1627" t="str">
        <f t="shared" si="256"/>
        <v>5V</v>
      </c>
      <c r="C1627" t="str">
        <f t="shared" si="257"/>
        <v>J22-5V</v>
      </c>
      <c r="D1627" t="str">
        <f t="shared" si="258"/>
        <v>J22-12</v>
      </c>
      <c r="E1627" t="s">
        <v>4742</v>
      </c>
      <c r="F1627">
        <v>12</v>
      </c>
      <c r="G1627" t="s">
        <v>3724</v>
      </c>
      <c r="AT1627" t="str">
        <f t="shared" si="259"/>
        <v>5V</v>
      </c>
      <c r="AU1627" t="str">
        <f t="shared" si="260"/>
        <v>--</v>
      </c>
    </row>
    <row r="1628" spans="1:47" x14ac:dyDescent="0.25">
      <c r="A1628" t="str">
        <f t="shared" si="255"/>
        <v>J23-1</v>
      </c>
      <c r="B1628" t="str">
        <f t="shared" si="256"/>
        <v>GND</v>
      </c>
      <c r="C1628" t="str">
        <f t="shared" si="257"/>
        <v>J23-GND</v>
      </c>
      <c r="D1628" t="str">
        <f t="shared" si="258"/>
        <v>J23-1</v>
      </c>
      <c r="E1628" t="s">
        <v>4593</v>
      </c>
      <c r="F1628">
        <v>1</v>
      </c>
      <c r="G1628" t="s">
        <v>433</v>
      </c>
      <c r="AT1628">
        <f t="shared" si="259"/>
        <v>0</v>
      </c>
      <c r="AU1628">
        <f t="shared" si="260"/>
        <v>0</v>
      </c>
    </row>
    <row r="1629" spans="1:47" x14ac:dyDescent="0.25">
      <c r="A1629" t="str">
        <f t="shared" si="255"/>
        <v>J23-2</v>
      </c>
      <c r="B1629" t="str">
        <f t="shared" si="256"/>
        <v>NetJ23_2</v>
      </c>
      <c r="C1629" t="str">
        <f t="shared" si="257"/>
        <v>J23-NetJ23_2</v>
      </c>
      <c r="D1629" t="str">
        <f t="shared" si="258"/>
        <v>J23-2</v>
      </c>
      <c r="E1629" t="s">
        <v>4593</v>
      </c>
      <c r="F1629">
        <v>2</v>
      </c>
      <c r="G1629" t="s">
        <v>4285</v>
      </c>
      <c r="AT1629" t="str">
        <f t="shared" si="259"/>
        <v>NetJ23_2</v>
      </c>
      <c r="AU1629" t="str">
        <f t="shared" si="260"/>
        <v>--</v>
      </c>
    </row>
    <row r="1630" spans="1:47" x14ac:dyDescent="0.25">
      <c r="A1630" t="str">
        <f t="shared" si="255"/>
        <v>J23-3</v>
      </c>
      <c r="B1630" t="str">
        <f t="shared" si="256"/>
        <v>FAN_TACH2</v>
      </c>
      <c r="C1630" t="str">
        <f t="shared" si="257"/>
        <v>J23-FAN_TACH2</v>
      </c>
      <c r="D1630" t="str">
        <f t="shared" si="258"/>
        <v>J23-3</v>
      </c>
      <c r="E1630" t="s">
        <v>4593</v>
      </c>
      <c r="F1630">
        <v>3</v>
      </c>
      <c r="G1630" t="s">
        <v>4018</v>
      </c>
      <c r="AT1630" t="str">
        <f t="shared" si="259"/>
        <v>FAN_TACH2</v>
      </c>
      <c r="AU1630" t="str">
        <f t="shared" si="260"/>
        <v>--</v>
      </c>
    </row>
    <row r="1631" spans="1:47" x14ac:dyDescent="0.25">
      <c r="A1631" t="str">
        <f t="shared" si="255"/>
        <v>J23-4</v>
      </c>
      <c r="B1631" t="str">
        <f t="shared" si="256"/>
        <v>FAN_PWM</v>
      </c>
      <c r="C1631" t="str">
        <f t="shared" si="257"/>
        <v>J23-FAN_PWM</v>
      </c>
      <c r="D1631" t="str">
        <f t="shared" si="258"/>
        <v>J23-4</v>
      </c>
      <c r="E1631" t="s">
        <v>4593</v>
      </c>
      <c r="F1631">
        <v>4</v>
      </c>
      <c r="G1631" t="s">
        <v>4015</v>
      </c>
      <c r="AT1631" t="str">
        <f t="shared" si="259"/>
        <v>FAN_PWM</v>
      </c>
      <c r="AU1631" t="str">
        <f t="shared" si="260"/>
        <v>--</v>
      </c>
    </row>
    <row r="1632" spans="1:47" x14ac:dyDescent="0.25">
      <c r="A1632" t="str">
        <f t="shared" si="255"/>
        <v>J24-1</v>
      </c>
      <c r="B1632" t="str">
        <f t="shared" si="256"/>
        <v>eSD_DAT2</v>
      </c>
      <c r="C1632" t="str">
        <f t="shared" si="257"/>
        <v>J24-eSD_DAT2</v>
      </c>
      <c r="D1632" t="str">
        <f t="shared" si="258"/>
        <v>J24-1</v>
      </c>
      <c r="E1632" t="s">
        <v>4744</v>
      </c>
      <c r="F1632">
        <v>1</v>
      </c>
      <c r="G1632" t="s">
        <v>4841</v>
      </c>
      <c r="AT1632" t="str">
        <f t="shared" si="259"/>
        <v>eSD_DAT2</v>
      </c>
      <c r="AU1632" t="str">
        <f t="shared" si="260"/>
        <v>--</v>
      </c>
    </row>
    <row r="1633" spans="1:47" x14ac:dyDescent="0.25">
      <c r="A1633" t="str">
        <f t="shared" si="255"/>
        <v>J24-2</v>
      </c>
      <c r="B1633" t="str">
        <f t="shared" si="256"/>
        <v>eSD_DAT3</v>
      </c>
      <c r="C1633" t="str">
        <f t="shared" si="257"/>
        <v>J24-eSD_DAT3</v>
      </c>
      <c r="D1633" t="str">
        <f t="shared" si="258"/>
        <v>J24-2</v>
      </c>
      <c r="E1633" t="s">
        <v>4744</v>
      </c>
      <c r="F1633">
        <v>2</v>
      </c>
      <c r="G1633" t="s">
        <v>4842</v>
      </c>
      <c r="AT1633" t="str">
        <f t="shared" si="259"/>
        <v>eSD_DAT3</v>
      </c>
      <c r="AU1633" t="str">
        <f t="shared" si="260"/>
        <v>--</v>
      </c>
    </row>
    <row r="1634" spans="1:47" x14ac:dyDescent="0.25">
      <c r="A1634" t="str">
        <f t="shared" si="255"/>
        <v>J24-3</v>
      </c>
      <c r="B1634" t="str">
        <f t="shared" si="256"/>
        <v>eSD_CMD</v>
      </c>
      <c r="C1634" t="str">
        <f t="shared" si="257"/>
        <v>J24-eSD_CMD</v>
      </c>
      <c r="D1634" t="str">
        <f t="shared" si="258"/>
        <v>J24-3</v>
      </c>
      <c r="E1634" t="s">
        <v>4744</v>
      </c>
      <c r="F1634">
        <v>3</v>
      </c>
      <c r="G1634" t="s">
        <v>4843</v>
      </c>
      <c r="AT1634" t="str">
        <f t="shared" si="259"/>
        <v>eSD_CMD</v>
      </c>
      <c r="AU1634" t="str">
        <f t="shared" si="260"/>
        <v>--</v>
      </c>
    </row>
    <row r="1635" spans="1:47" x14ac:dyDescent="0.25">
      <c r="A1635" t="str">
        <f t="shared" si="255"/>
        <v>J24-4</v>
      </c>
      <c r="B1635" t="str">
        <f t="shared" si="256"/>
        <v>3V3</v>
      </c>
      <c r="C1635" t="str">
        <f t="shared" si="257"/>
        <v>J24-3V3</v>
      </c>
      <c r="D1635" t="str">
        <f t="shared" si="258"/>
        <v>J24-4</v>
      </c>
      <c r="E1635" t="s">
        <v>4744</v>
      </c>
      <c r="F1635">
        <v>4</v>
      </c>
      <c r="G1635" t="s">
        <v>3710</v>
      </c>
      <c r="AT1635" t="str">
        <f t="shared" si="259"/>
        <v>3V3</v>
      </c>
      <c r="AU1635" t="str">
        <f t="shared" si="260"/>
        <v>--</v>
      </c>
    </row>
    <row r="1636" spans="1:47" x14ac:dyDescent="0.25">
      <c r="A1636" t="str">
        <f t="shared" si="255"/>
        <v>J24-5</v>
      </c>
      <c r="B1636" t="str">
        <f t="shared" si="256"/>
        <v>eSD_CLK</v>
      </c>
      <c r="C1636" t="str">
        <f t="shared" si="257"/>
        <v>J24-eSD_CLK</v>
      </c>
      <c r="D1636" t="str">
        <f t="shared" si="258"/>
        <v>J24-5</v>
      </c>
      <c r="E1636" t="s">
        <v>4744</v>
      </c>
      <c r="F1636">
        <v>5</v>
      </c>
      <c r="G1636" t="s">
        <v>4844</v>
      </c>
      <c r="AT1636" t="str">
        <f t="shared" si="259"/>
        <v>eSD_CLK</v>
      </c>
      <c r="AU1636" t="str">
        <f t="shared" si="260"/>
        <v>--</v>
      </c>
    </row>
    <row r="1637" spans="1:47" x14ac:dyDescent="0.25">
      <c r="A1637" t="str">
        <f t="shared" si="255"/>
        <v>J24-6</v>
      </c>
      <c r="B1637" t="str">
        <f t="shared" si="256"/>
        <v>GND</v>
      </c>
      <c r="C1637" t="str">
        <f t="shared" si="257"/>
        <v>J24-GND</v>
      </c>
      <c r="D1637" t="str">
        <f t="shared" si="258"/>
        <v>J24-6</v>
      </c>
      <c r="E1637" t="s">
        <v>4744</v>
      </c>
      <c r="F1637">
        <v>6</v>
      </c>
      <c r="G1637" t="s">
        <v>433</v>
      </c>
      <c r="AT1637">
        <f t="shared" si="259"/>
        <v>0</v>
      </c>
      <c r="AU1637">
        <f t="shared" si="260"/>
        <v>0</v>
      </c>
    </row>
    <row r="1638" spans="1:47" x14ac:dyDescent="0.25">
      <c r="A1638" t="str">
        <f t="shared" si="255"/>
        <v>J24-7</v>
      </c>
      <c r="B1638" t="str">
        <f t="shared" si="256"/>
        <v>eSD_DAT0</v>
      </c>
      <c r="C1638" t="str">
        <f t="shared" si="257"/>
        <v>J24-eSD_DAT0</v>
      </c>
      <c r="D1638" t="str">
        <f t="shared" si="258"/>
        <v>J24-7</v>
      </c>
      <c r="E1638" t="s">
        <v>4744</v>
      </c>
      <c r="F1638">
        <v>7</v>
      </c>
      <c r="G1638" t="s">
        <v>4845</v>
      </c>
      <c r="AT1638" t="str">
        <f t="shared" si="259"/>
        <v>eSD_DAT0</v>
      </c>
      <c r="AU1638" t="str">
        <f t="shared" si="260"/>
        <v>--</v>
      </c>
    </row>
    <row r="1639" spans="1:47" x14ac:dyDescent="0.25">
      <c r="A1639" t="str">
        <f t="shared" si="255"/>
        <v>J24-8</v>
      </c>
      <c r="B1639" t="str">
        <f t="shared" si="256"/>
        <v>eSD_DAT1</v>
      </c>
      <c r="C1639" t="str">
        <f t="shared" si="257"/>
        <v>J24-eSD_DAT1</v>
      </c>
      <c r="D1639" t="str">
        <f t="shared" si="258"/>
        <v>J24-8</v>
      </c>
      <c r="E1639" t="s">
        <v>4744</v>
      </c>
      <c r="F1639">
        <v>8</v>
      </c>
      <c r="G1639" t="s">
        <v>4846</v>
      </c>
      <c r="AT1639" t="str">
        <f t="shared" si="259"/>
        <v>eSD_DAT1</v>
      </c>
      <c r="AU1639" t="str">
        <f t="shared" si="260"/>
        <v>--</v>
      </c>
    </row>
    <row r="1640" spans="1:47" x14ac:dyDescent="0.25">
      <c r="A1640" t="str">
        <f t="shared" si="255"/>
        <v>J24-9</v>
      </c>
      <c r="B1640" t="str">
        <f t="shared" si="256"/>
        <v>SD_DETECT</v>
      </c>
      <c r="C1640" t="str">
        <f t="shared" si="257"/>
        <v>J24-SD_DETECT</v>
      </c>
      <c r="D1640" t="str">
        <f t="shared" si="258"/>
        <v>J24-9</v>
      </c>
      <c r="E1640" t="s">
        <v>4744</v>
      </c>
      <c r="F1640">
        <v>9</v>
      </c>
      <c r="G1640" t="s">
        <v>4426</v>
      </c>
      <c r="AT1640" t="str">
        <f t="shared" si="259"/>
        <v>SD_DETECT</v>
      </c>
      <c r="AU1640" t="str">
        <f t="shared" si="260"/>
        <v>--</v>
      </c>
    </row>
    <row r="1641" spans="1:47" x14ac:dyDescent="0.25">
      <c r="A1641" t="str">
        <f t="shared" si="255"/>
        <v>J24-10</v>
      </c>
      <c r="B1641" t="str">
        <f t="shared" si="256"/>
        <v>GND</v>
      </c>
      <c r="C1641" t="str">
        <f t="shared" si="257"/>
        <v>J24-GND</v>
      </c>
      <c r="D1641" t="str">
        <f t="shared" si="258"/>
        <v>J24-10</v>
      </c>
      <c r="E1641" t="s">
        <v>4744</v>
      </c>
      <c r="F1641">
        <v>10</v>
      </c>
      <c r="G1641" t="s">
        <v>433</v>
      </c>
      <c r="AT1641">
        <f t="shared" si="259"/>
        <v>0</v>
      </c>
      <c r="AU1641">
        <f t="shared" si="260"/>
        <v>0</v>
      </c>
    </row>
    <row r="1642" spans="1:47" x14ac:dyDescent="0.25">
      <c r="A1642" t="str">
        <f t="shared" si="255"/>
        <v>J24-11</v>
      </c>
      <c r="B1642" t="str">
        <f t="shared" si="256"/>
        <v>GND</v>
      </c>
      <c r="C1642" t="str">
        <f t="shared" si="257"/>
        <v>J24-GND</v>
      </c>
      <c r="D1642" t="str">
        <f t="shared" si="258"/>
        <v>J24-11</v>
      </c>
      <c r="E1642" t="s">
        <v>4744</v>
      </c>
      <c r="F1642">
        <v>11</v>
      </c>
      <c r="G1642" t="s">
        <v>433</v>
      </c>
      <c r="AT1642">
        <f t="shared" si="259"/>
        <v>0</v>
      </c>
      <c r="AU1642">
        <f t="shared" si="260"/>
        <v>0</v>
      </c>
    </row>
    <row r="1643" spans="1:47" x14ac:dyDescent="0.25">
      <c r="A1643" t="str">
        <f t="shared" si="255"/>
        <v>J24-12</v>
      </c>
      <c r="B1643" t="str">
        <f t="shared" si="256"/>
        <v>GND</v>
      </c>
      <c r="C1643" t="str">
        <f t="shared" si="257"/>
        <v>J24-GND</v>
      </c>
      <c r="D1643" t="str">
        <f t="shared" si="258"/>
        <v>J24-12</v>
      </c>
      <c r="E1643" t="s">
        <v>4744</v>
      </c>
      <c r="F1643">
        <v>12</v>
      </c>
      <c r="G1643" t="s">
        <v>433</v>
      </c>
      <c r="AT1643">
        <f t="shared" si="259"/>
        <v>0</v>
      </c>
      <c r="AU1643">
        <f t="shared" si="260"/>
        <v>0</v>
      </c>
    </row>
    <row r="1644" spans="1:47" x14ac:dyDescent="0.25">
      <c r="A1644" t="str">
        <f t="shared" si="255"/>
        <v>J24-13</v>
      </c>
      <c r="B1644" t="str">
        <f t="shared" si="256"/>
        <v>GND</v>
      </c>
      <c r="C1644" t="str">
        <f t="shared" si="257"/>
        <v>J24-GND</v>
      </c>
      <c r="D1644" t="str">
        <f t="shared" si="258"/>
        <v>J24-13</v>
      </c>
      <c r="E1644" t="s">
        <v>4744</v>
      </c>
      <c r="F1644">
        <v>13</v>
      </c>
      <c r="G1644" t="s">
        <v>433</v>
      </c>
      <c r="AT1644">
        <f t="shared" si="259"/>
        <v>0</v>
      </c>
      <c r="AU1644">
        <f t="shared" si="260"/>
        <v>0</v>
      </c>
    </row>
    <row r="1645" spans="1:47" x14ac:dyDescent="0.25">
      <c r="A1645" t="str">
        <f t="shared" si="255"/>
        <v>J24-14</v>
      </c>
      <c r="B1645" t="str">
        <f t="shared" si="256"/>
        <v>GND</v>
      </c>
      <c r="C1645" t="str">
        <f t="shared" si="257"/>
        <v>J24-GND</v>
      </c>
      <c r="D1645" t="str">
        <f t="shared" si="258"/>
        <v>J24-14</v>
      </c>
      <c r="E1645" t="s">
        <v>4744</v>
      </c>
      <c r="F1645">
        <v>14</v>
      </c>
      <c r="G1645" t="s">
        <v>433</v>
      </c>
      <c r="AT1645">
        <f t="shared" si="259"/>
        <v>0</v>
      </c>
      <c r="AU1645">
        <f t="shared" si="260"/>
        <v>0</v>
      </c>
    </row>
    <row r="1646" spans="1:47" x14ac:dyDescent="0.25">
      <c r="A1646" t="str">
        <f t="shared" si="255"/>
        <v>J24-15</v>
      </c>
      <c r="B1646" t="str">
        <f t="shared" si="256"/>
        <v>GND</v>
      </c>
      <c r="C1646" t="str">
        <f t="shared" si="257"/>
        <v>J24-GND</v>
      </c>
      <c r="D1646" t="str">
        <f t="shared" si="258"/>
        <v>J24-15</v>
      </c>
      <c r="E1646" t="s">
        <v>4744</v>
      </c>
      <c r="F1646">
        <v>15</v>
      </c>
      <c r="G1646" t="s">
        <v>433</v>
      </c>
      <c r="AT1646">
        <f t="shared" si="259"/>
        <v>0</v>
      </c>
      <c r="AU1646">
        <f t="shared" si="260"/>
        <v>0</v>
      </c>
    </row>
    <row r="1647" spans="1:47" x14ac:dyDescent="0.25">
      <c r="A1647" t="str">
        <f t="shared" si="255"/>
        <v>J24-16</v>
      </c>
      <c r="B1647" t="str">
        <f t="shared" si="256"/>
        <v>GND</v>
      </c>
      <c r="C1647" t="str">
        <f t="shared" si="257"/>
        <v>J24-GND</v>
      </c>
      <c r="D1647" t="str">
        <f t="shared" si="258"/>
        <v>J24-16</v>
      </c>
      <c r="E1647" t="s">
        <v>4744</v>
      </c>
      <c r="F1647">
        <v>16</v>
      </c>
      <c r="G1647" t="s">
        <v>433</v>
      </c>
      <c r="AT1647">
        <f t="shared" si="259"/>
        <v>0</v>
      </c>
      <c r="AU1647">
        <f t="shared" si="260"/>
        <v>0</v>
      </c>
    </row>
    <row r="1648" spans="1:47" x14ac:dyDescent="0.25">
      <c r="A1648" t="str">
        <f t="shared" si="255"/>
        <v>J25-A1</v>
      </c>
      <c r="B1648" t="str">
        <f t="shared" si="256"/>
        <v>GND</v>
      </c>
      <c r="C1648" t="str">
        <f t="shared" si="257"/>
        <v>J25-GND</v>
      </c>
      <c r="D1648" t="str">
        <f t="shared" si="258"/>
        <v>J25-A1</v>
      </c>
      <c r="E1648" t="s">
        <v>4746</v>
      </c>
      <c r="F1648" t="s">
        <v>170</v>
      </c>
      <c r="G1648" t="s">
        <v>433</v>
      </c>
      <c r="AT1648">
        <f t="shared" si="259"/>
        <v>0</v>
      </c>
      <c r="AU1648">
        <f t="shared" si="260"/>
        <v>0</v>
      </c>
    </row>
    <row r="1649" spans="1:47" x14ac:dyDescent="0.25">
      <c r="A1649" t="str">
        <f t="shared" si="255"/>
        <v>J25-A4</v>
      </c>
      <c r="B1649" t="str">
        <f t="shared" si="256"/>
        <v>VBUS</v>
      </c>
      <c r="C1649" t="str">
        <f t="shared" si="257"/>
        <v>J25-VBUS</v>
      </c>
      <c r="D1649" t="str">
        <f t="shared" si="258"/>
        <v>J25-A4</v>
      </c>
      <c r="E1649" t="s">
        <v>4746</v>
      </c>
      <c r="F1649" t="s">
        <v>173</v>
      </c>
      <c r="G1649" t="s">
        <v>4505</v>
      </c>
      <c r="AT1649" t="str">
        <f t="shared" si="259"/>
        <v>VBUS</v>
      </c>
      <c r="AU1649" t="str">
        <f t="shared" si="260"/>
        <v>--</v>
      </c>
    </row>
    <row r="1650" spans="1:47" x14ac:dyDescent="0.25">
      <c r="A1650" t="str">
        <f t="shared" si="255"/>
        <v>J25-A5</v>
      </c>
      <c r="B1650" t="str">
        <f t="shared" si="256"/>
        <v>CC1</v>
      </c>
      <c r="C1650" t="str">
        <f t="shared" si="257"/>
        <v>J25-CC1</v>
      </c>
      <c r="D1650" t="str">
        <f t="shared" si="258"/>
        <v>J25-A5</v>
      </c>
      <c r="E1650" t="s">
        <v>4746</v>
      </c>
      <c r="F1650" t="s">
        <v>174</v>
      </c>
      <c r="G1650" t="s">
        <v>3750</v>
      </c>
      <c r="AT1650" t="str">
        <f t="shared" si="259"/>
        <v>CC1</v>
      </c>
      <c r="AU1650" t="str">
        <f t="shared" si="260"/>
        <v>--</v>
      </c>
    </row>
    <row r="1651" spans="1:47" x14ac:dyDescent="0.25">
      <c r="A1651" t="str">
        <f t="shared" si="255"/>
        <v>J25-A6</v>
      </c>
      <c r="B1651" t="str">
        <f t="shared" si="256"/>
        <v>D_L_P</v>
      </c>
      <c r="C1651" t="str">
        <f t="shared" si="257"/>
        <v>J25-D_L_P</v>
      </c>
      <c r="D1651" t="str">
        <f t="shared" si="258"/>
        <v>J25-A6</v>
      </c>
      <c r="E1651" t="s">
        <v>4746</v>
      </c>
      <c r="F1651" t="s">
        <v>175</v>
      </c>
      <c r="G1651" t="s">
        <v>3991</v>
      </c>
      <c r="AT1651" t="str">
        <f t="shared" si="259"/>
        <v>D_L_P</v>
      </c>
      <c r="AU1651" t="str">
        <f t="shared" si="260"/>
        <v>--</v>
      </c>
    </row>
    <row r="1652" spans="1:47" x14ac:dyDescent="0.25">
      <c r="A1652" t="str">
        <f t="shared" si="255"/>
        <v>J25-A7</v>
      </c>
      <c r="B1652" t="str">
        <f t="shared" si="256"/>
        <v>D_L_N</v>
      </c>
      <c r="C1652" t="str">
        <f t="shared" si="257"/>
        <v>J25-D_L_N</v>
      </c>
      <c r="D1652" t="str">
        <f t="shared" si="258"/>
        <v>J25-A7</v>
      </c>
      <c r="E1652" t="s">
        <v>4746</v>
      </c>
      <c r="F1652" t="s">
        <v>176</v>
      </c>
      <c r="G1652" t="s">
        <v>3990</v>
      </c>
      <c r="AT1652" t="str">
        <f t="shared" si="259"/>
        <v>D_L_N</v>
      </c>
      <c r="AU1652" t="str">
        <f t="shared" si="260"/>
        <v>--</v>
      </c>
    </row>
    <row r="1653" spans="1:47" x14ac:dyDescent="0.25">
      <c r="A1653" t="str">
        <f t="shared" si="255"/>
        <v>J25-A8</v>
      </c>
      <c r="B1653" t="str">
        <f t="shared" si="256"/>
        <v>NetJ25_A8</v>
      </c>
      <c r="C1653" t="str">
        <f t="shared" si="257"/>
        <v>J25-NetJ25_A8</v>
      </c>
      <c r="D1653" t="str">
        <f t="shared" si="258"/>
        <v>J25-A8</v>
      </c>
      <c r="E1653" t="s">
        <v>4746</v>
      </c>
      <c r="F1653" t="s">
        <v>177</v>
      </c>
      <c r="G1653" t="s">
        <v>4847</v>
      </c>
      <c r="AT1653" t="str">
        <f t="shared" si="259"/>
        <v>NetJ25_A8</v>
      </c>
      <c r="AU1653" t="str">
        <f t="shared" si="260"/>
        <v>--</v>
      </c>
    </row>
    <row r="1654" spans="1:47" x14ac:dyDescent="0.25">
      <c r="A1654" t="str">
        <f t="shared" si="255"/>
        <v>J25-A9</v>
      </c>
      <c r="B1654" t="str">
        <f t="shared" si="256"/>
        <v>VBUS</v>
      </c>
      <c r="C1654" t="str">
        <f t="shared" si="257"/>
        <v>J25-VBUS</v>
      </c>
      <c r="D1654" t="str">
        <f t="shared" si="258"/>
        <v>J25-A9</v>
      </c>
      <c r="E1654" t="s">
        <v>4746</v>
      </c>
      <c r="F1654" t="s">
        <v>178</v>
      </c>
      <c r="G1654" t="s">
        <v>4505</v>
      </c>
      <c r="AT1654" t="str">
        <f t="shared" si="259"/>
        <v>VBUS</v>
      </c>
      <c r="AU1654" t="str">
        <f t="shared" si="260"/>
        <v>--</v>
      </c>
    </row>
    <row r="1655" spans="1:47" x14ac:dyDescent="0.25">
      <c r="A1655" t="str">
        <f t="shared" si="255"/>
        <v>J25-A12</v>
      </c>
      <c r="B1655" t="str">
        <f t="shared" si="256"/>
        <v>GND</v>
      </c>
      <c r="C1655" t="str">
        <f t="shared" si="257"/>
        <v>J25-GND</v>
      </c>
      <c r="D1655" t="str">
        <f t="shared" si="258"/>
        <v>J25-A12</v>
      </c>
      <c r="E1655" t="s">
        <v>4746</v>
      </c>
      <c r="F1655" t="s">
        <v>181</v>
      </c>
      <c r="G1655" t="s">
        <v>433</v>
      </c>
      <c r="AT1655">
        <f t="shared" si="259"/>
        <v>0</v>
      </c>
      <c r="AU1655">
        <f t="shared" si="260"/>
        <v>0</v>
      </c>
    </row>
    <row r="1656" spans="1:47" x14ac:dyDescent="0.25">
      <c r="A1656" t="str">
        <f t="shared" si="255"/>
        <v>J25-B1</v>
      </c>
      <c r="B1656" t="str">
        <f t="shared" si="256"/>
        <v>GND</v>
      </c>
      <c r="C1656" t="str">
        <f t="shared" si="257"/>
        <v>J25-GND</v>
      </c>
      <c r="D1656" t="str">
        <f t="shared" si="258"/>
        <v>J25-B1</v>
      </c>
      <c r="E1656" t="s">
        <v>4746</v>
      </c>
      <c r="F1656" t="s">
        <v>230</v>
      </c>
      <c r="G1656" t="s">
        <v>433</v>
      </c>
      <c r="AT1656">
        <f t="shared" si="259"/>
        <v>0</v>
      </c>
      <c r="AU1656">
        <f t="shared" si="260"/>
        <v>0</v>
      </c>
    </row>
    <row r="1657" spans="1:47" x14ac:dyDescent="0.25">
      <c r="A1657" t="str">
        <f t="shared" si="255"/>
        <v>J25-B4</v>
      </c>
      <c r="B1657" t="str">
        <f t="shared" si="256"/>
        <v>VBUS</v>
      </c>
      <c r="C1657" t="str">
        <f t="shared" si="257"/>
        <v>J25-VBUS</v>
      </c>
      <c r="D1657" t="str">
        <f t="shared" si="258"/>
        <v>J25-B4</v>
      </c>
      <c r="E1657" t="s">
        <v>4746</v>
      </c>
      <c r="F1657" t="s">
        <v>233</v>
      </c>
      <c r="G1657" t="s">
        <v>4505</v>
      </c>
      <c r="AT1657" t="str">
        <f t="shared" si="259"/>
        <v>VBUS</v>
      </c>
      <c r="AU1657" t="str">
        <f t="shared" si="260"/>
        <v>--</v>
      </c>
    </row>
    <row r="1658" spans="1:47" x14ac:dyDescent="0.25">
      <c r="A1658" t="str">
        <f t="shared" si="255"/>
        <v>J25-B5</v>
      </c>
      <c r="B1658" t="str">
        <f t="shared" si="256"/>
        <v>CC2</v>
      </c>
      <c r="C1658" t="str">
        <f t="shared" si="257"/>
        <v>J25-CC2</v>
      </c>
      <c r="D1658" t="str">
        <f t="shared" si="258"/>
        <v>J25-B5</v>
      </c>
      <c r="E1658" t="s">
        <v>4746</v>
      </c>
      <c r="F1658" t="s">
        <v>234</v>
      </c>
      <c r="G1658" t="s">
        <v>3751</v>
      </c>
      <c r="AT1658" t="str">
        <f t="shared" si="259"/>
        <v>CC2</v>
      </c>
      <c r="AU1658" t="str">
        <f t="shared" si="260"/>
        <v>--</v>
      </c>
    </row>
    <row r="1659" spans="1:47" x14ac:dyDescent="0.25">
      <c r="A1659" t="str">
        <f t="shared" si="255"/>
        <v>J25-B6</v>
      </c>
      <c r="B1659" t="str">
        <f t="shared" si="256"/>
        <v>D_L_P</v>
      </c>
      <c r="C1659" t="str">
        <f t="shared" si="257"/>
        <v>J25-D_L_P</v>
      </c>
      <c r="D1659" t="str">
        <f t="shared" si="258"/>
        <v>J25-B6</v>
      </c>
      <c r="E1659" t="s">
        <v>4746</v>
      </c>
      <c r="F1659" t="s">
        <v>235</v>
      </c>
      <c r="G1659" t="s">
        <v>3991</v>
      </c>
      <c r="AT1659" t="str">
        <f t="shared" si="259"/>
        <v>D_L_P</v>
      </c>
      <c r="AU1659" t="str">
        <f t="shared" si="260"/>
        <v>--</v>
      </c>
    </row>
    <row r="1660" spans="1:47" x14ac:dyDescent="0.25">
      <c r="A1660" t="str">
        <f t="shared" si="255"/>
        <v>J25-B7</v>
      </c>
      <c r="B1660" t="str">
        <f t="shared" si="256"/>
        <v>D_L_N</v>
      </c>
      <c r="C1660" t="str">
        <f t="shared" si="257"/>
        <v>J25-D_L_N</v>
      </c>
      <c r="D1660" t="str">
        <f t="shared" si="258"/>
        <v>J25-B7</v>
      </c>
      <c r="E1660" t="s">
        <v>4746</v>
      </c>
      <c r="F1660" t="s">
        <v>236</v>
      </c>
      <c r="G1660" t="s">
        <v>3990</v>
      </c>
      <c r="AT1660" t="str">
        <f t="shared" si="259"/>
        <v>D_L_N</v>
      </c>
      <c r="AU1660" t="str">
        <f t="shared" si="260"/>
        <v>--</v>
      </c>
    </row>
    <row r="1661" spans="1:47" x14ac:dyDescent="0.25">
      <c r="A1661" t="str">
        <f t="shared" si="255"/>
        <v>J25-B8</v>
      </c>
      <c r="B1661" t="str">
        <f t="shared" si="256"/>
        <v>NetJ25_B8</v>
      </c>
      <c r="C1661" t="str">
        <f t="shared" si="257"/>
        <v>J25-NetJ25_B8</v>
      </c>
      <c r="D1661" t="str">
        <f t="shared" si="258"/>
        <v>J25-B8</v>
      </c>
      <c r="E1661" t="s">
        <v>4746</v>
      </c>
      <c r="F1661" t="s">
        <v>237</v>
      </c>
      <c r="G1661" t="s">
        <v>4848</v>
      </c>
      <c r="AT1661" t="str">
        <f t="shared" si="259"/>
        <v>NetJ25_B8</v>
      </c>
      <c r="AU1661" t="str">
        <f t="shared" si="260"/>
        <v>--</v>
      </c>
    </row>
    <row r="1662" spans="1:47" x14ac:dyDescent="0.25">
      <c r="A1662" t="str">
        <f t="shared" si="255"/>
        <v>J25-B9</v>
      </c>
      <c r="B1662" t="str">
        <f t="shared" si="256"/>
        <v>VBUS</v>
      </c>
      <c r="C1662" t="str">
        <f t="shared" si="257"/>
        <v>J25-VBUS</v>
      </c>
      <c r="D1662" t="str">
        <f t="shared" si="258"/>
        <v>J25-B9</v>
      </c>
      <c r="E1662" t="s">
        <v>4746</v>
      </c>
      <c r="F1662" t="s">
        <v>238</v>
      </c>
      <c r="G1662" t="s">
        <v>4505</v>
      </c>
      <c r="AT1662" t="str">
        <f t="shared" si="259"/>
        <v>VBUS</v>
      </c>
      <c r="AU1662" t="str">
        <f t="shared" si="260"/>
        <v>--</v>
      </c>
    </row>
    <row r="1663" spans="1:47" x14ac:dyDescent="0.25">
      <c r="A1663" t="str">
        <f t="shared" si="255"/>
        <v>J25-B12</v>
      </c>
      <c r="B1663" t="str">
        <f t="shared" si="256"/>
        <v>GND</v>
      </c>
      <c r="C1663" t="str">
        <f t="shared" si="257"/>
        <v>J25-GND</v>
      </c>
      <c r="D1663" t="str">
        <f t="shared" si="258"/>
        <v>J25-B12</v>
      </c>
      <c r="E1663" t="s">
        <v>4746</v>
      </c>
      <c r="F1663" t="s">
        <v>241</v>
      </c>
      <c r="G1663" t="s">
        <v>433</v>
      </c>
      <c r="AT1663">
        <f t="shared" si="259"/>
        <v>0</v>
      </c>
      <c r="AU1663">
        <f t="shared" si="260"/>
        <v>0</v>
      </c>
    </row>
    <row r="1664" spans="1:47" x14ac:dyDescent="0.25">
      <c r="A1664" t="str">
        <f t="shared" si="255"/>
        <v>J25-H1</v>
      </c>
      <c r="B1664" t="str">
        <f t="shared" si="256"/>
        <v>UGND</v>
      </c>
      <c r="C1664" t="str">
        <f t="shared" si="257"/>
        <v>J25-UGND</v>
      </c>
      <c r="D1664" t="str">
        <f t="shared" si="258"/>
        <v>J25-H1</v>
      </c>
      <c r="E1664" t="s">
        <v>4746</v>
      </c>
      <c r="F1664" t="s">
        <v>3054</v>
      </c>
      <c r="G1664" t="s">
        <v>4485</v>
      </c>
      <c r="AT1664" t="str">
        <f t="shared" si="259"/>
        <v>UGND</v>
      </c>
      <c r="AU1664" t="str">
        <f t="shared" si="260"/>
        <v>--</v>
      </c>
    </row>
    <row r="1665" spans="1:47" x14ac:dyDescent="0.25">
      <c r="A1665" t="str">
        <f t="shared" si="255"/>
        <v>J25-H2</v>
      </c>
      <c r="B1665" t="str">
        <f t="shared" si="256"/>
        <v>UGND</v>
      </c>
      <c r="C1665" t="str">
        <f t="shared" si="257"/>
        <v>J25-UGND</v>
      </c>
      <c r="D1665" t="str">
        <f t="shared" si="258"/>
        <v>J25-H2</v>
      </c>
      <c r="E1665" t="s">
        <v>4746</v>
      </c>
      <c r="F1665" t="s">
        <v>3055</v>
      </c>
      <c r="G1665" t="s">
        <v>4485</v>
      </c>
      <c r="AT1665" t="str">
        <f t="shared" si="259"/>
        <v>UGND</v>
      </c>
      <c r="AU1665" t="str">
        <f t="shared" si="260"/>
        <v>--</v>
      </c>
    </row>
    <row r="1666" spans="1:47" x14ac:dyDescent="0.25">
      <c r="A1666" t="str">
        <f t="shared" si="255"/>
        <v>J25-H3</v>
      </c>
      <c r="B1666" t="str">
        <f t="shared" si="256"/>
        <v>UGND</v>
      </c>
      <c r="C1666" t="str">
        <f t="shared" si="257"/>
        <v>J25-UGND</v>
      </c>
      <c r="D1666" t="str">
        <f t="shared" si="258"/>
        <v>J25-H3</v>
      </c>
      <c r="E1666" t="s">
        <v>4746</v>
      </c>
      <c r="F1666" t="s">
        <v>3056</v>
      </c>
      <c r="G1666" t="s">
        <v>4485</v>
      </c>
      <c r="AT1666" t="str">
        <f t="shared" si="259"/>
        <v>UGND</v>
      </c>
      <c r="AU1666" t="str">
        <f t="shared" si="260"/>
        <v>--</v>
      </c>
    </row>
    <row r="1667" spans="1:47" x14ac:dyDescent="0.25">
      <c r="A1667" t="str">
        <f t="shared" si="255"/>
        <v>J25-H4</v>
      </c>
      <c r="B1667" t="str">
        <f t="shared" si="256"/>
        <v>UGND</v>
      </c>
      <c r="C1667" t="str">
        <f t="shared" si="257"/>
        <v>J25-UGND</v>
      </c>
      <c r="D1667" t="str">
        <f t="shared" si="258"/>
        <v>J25-H4</v>
      </c>
      <c r="E1667" t="s">
        <v>4746</v>
      </c>
      <c r="F1667" t="s">
        <v>2311</v>
      </c>
      <c r="G1667" t="s">
        <v>4485</v>
      </c>
      <c r="AT1667" t="str">
        <f t="shared" si="259"/>
        <v>UGND</v>
      </c>
      <c r="AU1667" t="str">
        <f t="shared" si="260"/>
        <v>--</v>
      </c>
    </row>
    <row r="1668" spans="1:47" x14ac:dyDescent="0.25">
      <c r="A1668" t="str">
        <f t="shared" si="255"/>
        <v>J26-1</v>
      </c>
      <c r="B1668" t="str">
        <f t="shared" si="256"/>
        <v>1V8_M</v>
      </c>
      <c r="C1668" t="str">
        <f t="shared" si="257"/>
        <v>J26-1V8_M</v>
      </c>
      <c r="D1668" t="str">
        <f t="shared" si="258"/>
        <v>J26-1</v>
      </c>
      <c r="E1668" t="s">
        <v>4594</v>
      </c>
      <c r="F1668">
        <v>1</v>
      </c>
      <c r="G1668" t="s">
        <v>3706</v>
      </c>
      <c r="AT1668" t="str">
        <f t="shared" si="259"/>
        <v>1V8_M</v>
      </c>
      <c r="AU1668" t="str">
        <f t="shared" si="260"/>
        <v>--</v>
      </c>
    </row>
    <row r="1669" spans="1:47" x14ac:dyDescent="0.25">
      <c r="A1669" t="str">
        <f t="shared" si="255"/>
        <v>J26-2</v>
      </c>
      <c r="B1669" t="str">
        <f t="shared" si="256"/>
        <v>1V8_M</v>
      </c>
      <c r="C1669" t="str">
        <f t="shared" si="257"/>
        <v>J26-1V8_M</v>
      </c>
      <c r="D1669" t="str">
        <f t="shared" si="258"/>
        <v>J26-2</v>
      </c>
      <c r="E1669" t="s">
        <v>4594</v>
      </c>
      <c r="F1669">
        <v>2</v>
      </c>
      <c r="G1669" t="s">
        <v>3706</v>
      </c>
      <c r="AT1669" t="str">
        <f t="shared" si="259"/>
        <v>1V8_M</v>
      </c>
      <c r="AU1669" t="str">
        <f t="shared" si="260"/>
        <v>--</v>
      </c>
    </row>
    <row r="1670" spans="1:47" x14ac:dyDescent="0.25">
      <c r="A1670" t="str">
        <f t="shared" ref="A1670:A1733" si="261">$E1670&amp;"-"&amp;$F1670</f>
        <v>J26-3</v>
      </c>
      <c r="B1670" t="str">
        <f t="shared" ref="B1670:B1733" si="262">IF(OR(E1670=$A$2,E1670=$B$2,E1670=$C$2,E1670=$D$2),"--",G1670)</f>
        <v>HPS_IOA4</v>
      </c>
      <c r="C1670" t="str">
        <f t="shared" ref="C1670:C1733" si="263">$E1670&amp;"-"&amp;$G1670</f>
        <v>J26-HPS_IOA4</v>
      </c>
      <c r="D1670" t="str">
        <f t="shared" ref="D1670:D1733" si="264">A1670</f>
        <v>J26-3</v>
      </c>
      <c r="E1670" t="s">
        <v>4594</v>
      </c>
      <c r="F1670">
        <v>3</v>
      </c>
      <c r="G1670" t="s">
        <v>610</v>
      </c>
      <c r="AT1670" t="str">
        <f t="shared" ref="AT1670:AT1733" si="265">IF(IF(COUNTIF($AO$6:$AQ$150,B1670)&gt;0,"---","--")="---",VLOOKUP(B1670,$AO$6:$AQ$150,3,0),B1670)</f>
        <v>HPS_IOA4</v>
      </c>
      <c r="AU1670" t="str">
        <f t="shared" ref="AU1670:AU1733" si="266">IF(IF(COUNTIF($AO$6:$AQ$150,B1670)&gt;0,"---","--")="---",VLOOKUP(B1670,$AO$6:$AQ$150,2,0),"--")</f>
        <v>--</v>
      </c>
    </row>
    <row r="1671" spans="1:47" x14ac:dyDescent="0.25">
      <c r="A1671" t="str">
        <f t="shared" si="261"/>
        <v>J26-4</v>
      </c>
      <c r="B1671" t="str">
        <f t="shared" si="262"/>
        <v>HPS_IOA10</v>
      </c>
      <c r="C1671" t="str">
        <f t="shared" si="263"/>
        <v>J26-HPS_IOA10</v>
      </c>
      <c r="D1671" t="str">
        <f t="shared" si="264"/>
        <v>J26-4</v>
      </c>
      <c r="E1671" t="s">
        <v>4594</v>
      </c>
      <c r="F1671">
        <v>4</v>
      </c>
      <c r="G1671" t="s">
        <v>622</v>
      </c>
      <c r="AT1671" t="str">
        <f t="shared" si="265"/>
        <v>HPS_IOA10</v>
      </c>
      <c r="AU1671" t="str">
        <f t="shared" si="266"/>
        <v>--</v>
      </c>
    </row>
    <row r="1672" spans="1:47" x14ac:dyDescent="0.25">
      <c r="A1672" t="str">
        <f t="shared" si="261"/>
        <v>J26-5</v>
      </c>
      <c r="B1672" t="str">
        <f t="shared" si="262"/>
        <v>GND</v>
      </c>
      <c r="C1672" t="str">
        <f t="shared" si="263"/>
        <v>J26-GND</v>
      </c>
      <c r="D1672" t="str">
        <f t="shared" si="264"/>
        <v>J26-5</v>
      </c>
      <c r="E1672" t="s">
        <v>4594</v>
      </c>
      <c r="F1672">
        <v>5</v>
      </c>
      <c r="G1672" t="s">
        <v>433</v>
      </c>
      <c r="AT1672">
        <f t="shared" si="265"/>
        <v>0</v>
      </c>
      <c r="AU1672">
        <f t="shared" si="266"/>
        <v>0</v>
      </c>
    </row>
    <row r="1673" spans="1:47" x14ac:dyDescent="0.25">
      <c r="A1673" t="str">
        <f t="shared" si="261"/>
        <v>J26-6</v>
      </c>
      <c r="B1673" t="str">
        <f t="shared" si="262"/>
        <v>GND</v>
      </c>
      <c r="C1673" t="str">
        <f t="shared" si="263"/>
        <v>J26-GND</v>
      </c>
      <c r="D1673" t="str">
        <f t="shared" si="264"/>
        <v>J26-6</v>
      </c>
      <c r="E1673" t="s">
        <v>4594</v>
      </c>
      <c r="F1673">
        <v>6</v>
      </c>
      <c r="G1673" t="s">
        <v>433</v>
      </c>
      <c r="AT1673">
        <f t="shared" si="265"/>
        <v>0</v>
      </c>
      <c r="AU1673">
        <f t="shared" si="266"/>
        <v>0</v>
      </c>
    </row>
    <row r="1674" spans="1:47" x14ac:dyDescent="0.25">
      <c r="A1674" t="str">
        <f t="shared" si="261"/>
        <v>J26-7</v>
      </c>
      <c r="B1674" t="str">
        <f t="shared" si="262"/>
        <v>HPS_IOA3</v>
      </c>
      <c r="C1674" t="str">
        <f t="shared" si="263"/>
        <v>J26-HPS_IOA3</v>
      </c>
      <c r="D1674" t="str">
        <f t="shared" si="264"/>
        <v>J26-7</v>
      </c>
      <c r="E1674" t="s">
        <v>4594</v>
      </c>
      <c r="F1674">
        <v>7</v>
      </c>
      <c r="G1674" t="s">
        <v>608</v>
      </c>
      <c r="AT1674" t="str">
        <f t="shared" si="265"/>
        <v>HPS_IOA3</v>
      </c>
      <c r="AU1674" t="str">
        <f t="shared" si="266"/>
        <v>--</v>
      </c>
    </row>
    <row r="1675" spans="1:47" x14ac:dyDescent="0.25">
      <c r="A1675" t="str">
        <f t="shared" si="261"/>
        <v>J26-8</v>
      </c>
      <c r="B1675" t="str">
        <f t="shared" si="262"/>
        <v>HPS_IOA9</v>
      </c>
      <c r="C1675" t="str">
        <f t="shared" si="263"/>
        <v>J26-HPS_IOA9</v>
      </c>
      <c r="D1675" t="str">
        <f t="shared" si="264"/>
        <v>J26-8</v>
      </c>
      <c r="E1675" t="s">
        <v>4594</v>
      </c>
      <c r="F1675">
        <v>8</v>
      </c>
      <c r="G1675" t="s">
        <v>620</v>
      </c>
      <c r="AT1675" t="str">
        <f t="shared" si="265"/>
        <v>HPS_IOA9</v>
      </c>
      <c r="AU1675" t="str">
        <f t="shared" si="266"/>
        <v>--</v>
      </c>
    </row>
    <row r="1676" spans="1:47" x14ac:dyDescent="0.25">
      <c r="A1676" t="str">
        <f t="shared" si="261"/>
        <v>J27-1</v>
      </c>
      <c r="B1676" t="str">
        <f t="shared" si="262"/>
        <v>3V3_CAM</v>
      </c>
      <c r="C1676" t="str">
        <f t="shared" si="263"/>
        <v>J27-3V3_CAM</v>
      </c>
      <c r="D1676" t="str">
        <f t="shared" si="264"/>
        <v>J27-1</v>
      </c>
      <c r="E1676" t="s">
        <v>4748</v>
      </c>
      <c r="F1676">
        <v>1</v>
      </c>
      <c r="G1676" t="s">
        <v>3712</v>
      </c>
      <c r="AT1676" t="str">
        <f t="shared" si="265"/>
        <v>3V3_CAM</v>
      </c>
      <c r="AU1676" t="str">
        <f t="shared" si="266"/>
        <v>--</v>
      </c>
    </row>
    <row r="1677" spans="1:47" x14ac:dyDescent="0.25">
      <c r="A1677" t="str">
        <f t="shared" si="261"/>
        <v>J27-2</v>
      </c>
      <c r="B1677" t="str">
        <f t="shared" si="262"/>
        <v>CSI0_SDA</v>
      </c>
      <c r="C1677" t="str">
        <f t="shared" si="263"/>
        <v>J27-CSI0_SDA</v>
      </c>
      <c r="D1677" t="str">
        <f t="shared" si="264"/>
        <v>J27-2</v>
      </c>
      <c r="E1677" t="s">
        <v>4748</v>
      </c>
      <c r="F1677">
        <v>2</v>
      </c>
      <c r="G1677" t="s">
        <v>3810</v>
      </c>
      <c r="AT1677" t="str">
        <f t="shared" si="265"/>
        <v>CSI0_SDA</v>
      </c>
      <c r="AU1677" t="str">
        <f t="shared" si="266"/>
        <v>--</v>
      </c>
    </row>
    <row r="1678" spans="1:47" x14ac:dyDescent="0.25">
      <c r="A1678" t="str">
        <f t="shared" si="261"/>
        <v>J27-3</v>
      </c>
      <c r="B1678" t="str">
        <f t="shared" si="262"/>
        <v>CSI0_SCL</v>
      </c>
      <c r="C1678" t="str">
        <f t="shared" si="263"/>
        <v>J27-CSI0_SCL</v>
      </c>
      <c r="D1678" t="str">
        <f t="shared" si="264"/>
        <v>J27-3</v>
      </c>
      <c r="E1678" t="s">
        <v>4748</v>
      </c>
      <c r="F1678">
        <v>3</v>
      </c>
      <c r="G1678" t="s">
        <v>3808</v>
      </c>
      <c r="AT1678" t="str">
        <f t="shared" si="265"/>
        <v>CSI0_SCL</v>
      </c>
      <c r="AU1678" t="str">
        <f t="shared" si="266"/>
        <v>--</v>
      </c>
    </row>
    <row r="1679" spans="1:47" x14ac:dyDescent="0.25">
      <c r="A1679" t="str">
        <f t="shared" si="261"/>
        <v>J27-4</v>
      </c>
      <c r="B1679" t="str">
        <f t="shared" si="262"/>
        <v>GND</v>
      </c>
      <c r="C1679" t="str">
        <f t="shared" si="263"/>
        <v>J27-GND</v>
      </c>
      <c r="D1679" t="str">
        <f t="shared" si="264"/>
        <v>J27-4</v>
      </c>
      <c r="E1679" t="s">
        <v>4748</v>
      </c>
      <c r="F1679">
        <v>4</v>
      </c>
      <c r="G1679" t="s">
        <v>433</v>
      </c>
      <c r="AT1679">
        <f t="shared" si="265"/>
        <v>0</v>
      </c>
      <c r="AU1679">
        <f t="shared" si="266"/>
        <v>0</v>
      </c>
    </row>
    <row r="1680" spans="1:47" x14ac:dyDescent="0.25">
      <c r="A1680" t="str">
        <f t="shared" si="261"/>
        <v>J27-5</v>
      </c>
      <c r="B1680" t="str">
        <f t="shared" si="262"/>
        <v>CSI0_GPIO1</v>
      </c>
      <c r="C1680" t="str">
        <f t="shared" si="263"/>
        <v>J27-CSI0_GPIO1</v>
      </c>
      <c r="D1680" t="str">
        <f t="shared" si="264"/>
        <v>J27-5</v>
      </c>
      <c r="E1680" t="s">
        <v>4748</v>
      </c>
      <c r="F1680">
        <v>5</v>
      </c>
      <c r="G1680" t="s">
        <v>3798</v>
      </c>
      <c r="AT1680" t="str">
        <f t="shared" si="265"/>
        <v>CSI0_GPIO1</v>
      </c>
      <c r="AU1680" t="str">
        <f t="shared" si="266"/>
        <v>--</v>
      </c>
    </row>
    <row r="1681" spans="1:47" x14ac:dyDescent="0.25">
      <c r="A1681" t="str">
        <f t="shared" si="261"/>
        <v>J27-6</v>
      </c>
      <c r="B1681" t="str">
        <f t="shared" si="262"/>
        <v>CSI0_GPIO0</v>
      </c>
      <c r="C1681" t="str">
        <f t="shared" si="263"/>
        <v>J27-CSI0_GPIO0</v>
      </c>
      <c r="D1681" t="str">
        <f t="shared" si="264"/>
        <v>J27-6</v>
      </c>
      <c r="E1681" t="s">
        <v>4748</v>
      </c>
      <c r="F1681">
        <v>6</v>
      </c>
      <c r="G1681" t="s">
        <v>3732</v>
      </c>
      <c r="AT1681" t="str">
        <f t="shared" si="265"/>
        <v>CSI0_GPIO0</v>
      </c>
      <c r="AU1681" t="str">
        <f t="shared" si="266"/>
        <v>--</v>
      </c>
    </row>
    <row r="1682" spans="1:47" x14ac:dyDescent="0.25">
      <c r="A1682" t="str">
        <f t="shared" si="261"/>
        <v>J27-7</v>
      </c>
      <c r="B1682" t="str">
        <f t="shared" si="262"/>
        <v>GND</v>
      </c>
      <c r="C1682" t="str">
        <f t="shared" si="263"/>
        <v>J27-GND</v>
      </c>
      <c r="D1682" t="str">
        <f t="shared" si="264"/>
        <v>J27-7</v>
      </c>
      <c r="E1682" t="s">
        <v>4748</v>
      </c>
      <c r="F1682">
        <v>7</v>
      </c>
      <c r="G1682" t="s">
        <v>433</v>
      </c>
      <c r="AT1682">
        <f t="shared" si="265"/>
        <v>0</v>
      </c>
      <c r="AU1682">
        <f t="shared" si="266"/>
        <v>0</v>
      </c>
    </row>
    <row r="1683" spans="1:47" x14ac:dyDescent="0.25">
      <c r="A1683" t="str">
        <f t="shared" si="261"/>
        <v>J27-8</v>
      </c>
      <c r="B1683" t="str">
        <f t="shared" si="262"/>
        <v>CSI0_D3_P</v>
      </c>
      <c r="C1683" t="str">
        <f t="shared" si="263"/>
        <v>J27-CSI0_D3_P</v>
      </c>
      <c r="D1683" t="str">
        <f t="shared" si="264"/>
        <v>J27-8</v>
      </c>
      <c r="E1683" t="s">
        <v>4748</v>
      </c>
      <c r="F1683">
        <v>8</v>
      </c>
      <c r="G1683" t="s">
        <v>3805</v>
      </c>
      <c r="AT1683" t="str">
        <f t="shared" si="265"/>
        <v>CSI0_D3_P</v>
      </c>
      <c r="AU1683" t="str">
        <f t="shared" si="266"/>
        <v>--</v>
      </c>
    </row>
    <row r="1684" spans="1:47" x14ac:dyDescent="0.25">
      <c r="A1684" t="str">
        <f t="shared" si="261"/>
        <v>J27-9</v>
      </c>
      <c r="B1684" t="str">
        <f t="shared" si="262"/>
        <v>CSI0_D3_N</v>
      </c>
      <c r="C1684" t="str">
        <f t="shared" si="263"/>
        <v>J27-CSI0_D3_N</v>
      </c>
      <c r="D1684" t="str">
        <f t="shared" si="264"/>
        <v>J27-9</v>
      </c>
      <c r="E1684" t="s">
        <v>4748</v>
      </c>
      <c r="F1684">
        <v>9</v>
      </c>
      <c r="G1684" t="s">
        <v>3803</v>
      </c>
      <c r="AT1684" t="str">
        <f t="shared" si="265"/>
        <v>CSI0_D3_N</v>
      </c>
      <c r="AU1684" t="str">
        <f t="shared" si="266"/>
        <v>--</v>
      </c>
    </row>
    <row r="1685" spans="1:47" x14ac:dyDescent="0.25">
      <c r="A1685" t="str">
        <f t="shared" si="261"/>
        <v>J27-10</v>
      </c>
      <c r="B1685" t="str">
        <f t="shared" si="262"/>
        <v>GND</v>
      </c>
      <c r="C1685" t="str">
        <f t="shared" si="263"/>
        <v>J27-GND</v>
      </c>
      <c r="D1685" t="str">
        <f t="shared" si="264"/>
        <v>J27-10</v>
      </c>
      <c r="E1685" t="s">
        <v>4748</v>
      </c>
      <c r="F1685">
        <v>10</v>
      </c>
      <c r="G1685" t="s">
        <v>433</v>
      </c>
      <c r="AT1685">
        <f t="shared" si="265"/>
        <v>0</v>
      </c>
      <c r="AU1685">
        <f t="shared" si="266"/>
        <v>0</v>
      </c>
    </row>
    <row r="1686" spans="1:47" x14ac:dyDescent="0.25">
      <c r="A1686" t="str">
        <f t="shared" si="261"/>
        <v>J27-11</v>
      </c>
      <c r="B1686" t="str">
        <f t="shared" si="262"/>
        <v>CSI0_D2_P</v>
      </c>
      <c r="C1686" t="str">
        <f t="shared" si="263"/>
        <v>J27-CSI0_D2_P</v>
      </c>
      <c r="D1686" t="str">
        <f t="shared" si="264"/>
        <v>J27-11</v>
      </c>
      <c r="E1686" t="s">
        <v>4748</v>
      </c>
      <c r="F1686">
        <v>11</v>
      </c>
      <c r="G1686" t="s">
        <v>3801</v>
      </c>
      <c r="AT1686" t="str">
        <f t="shared" si="265"/>
        <v>CSI0_D2_P</v>
      </c>
      <c r="AU1686" t="str">
        <f t="shared" si="266"/>
        <v>--</v>
      </c>
    </row>
    <row r="1687" spans="1:47" x14ac:dyDescent="0.25">
      <c r="A1687" t="str">
        <f t="shared" si="261"/>
        <v>J27-12</v>
      </c>
      <c r="B1687" t="str">
        <f t="shared" si="262"/>
        <v>CSI0_D2_N</v>
      </c>
      <c r="C1687" t="str">
        <f t="shared" si="263"/>
        <v>J27-CSI0_D2_N</v>
      </c>
      <c r="D1687" t="str">
        <f t="shared" si="264"/>
        <v>J27-12</v>
      </c>
      <c r="E1687" t="s">
        <v>4748</v>
      </c>
      <c r="F1687">
        <v>12</v>
      </c>
      <c r="G1687" t="s">
        <v>3799</v>
      </c>
      <c r="AT1687" t="str">
        <f t="shared" si="265"/>
        <v>CSI0_D2_N</v>
      </c>
      <c r="AU1687" t="str">
        <f t="shared" si="266"/>
        <v>--</v>
      </c>
    </row>
    <row r="1688" spans="1:47" x14ac:dyDescent="0.25">
      <c r="A1688" t="str">
        <f t="shared" si="261"/>
        <v>J27-13</v>
      </c>
      <c r="B1688" t="str">
        <f t="shared" si="262"/>
        <v>GND</v>
      </c>
      <c r="C1688" t="str">
        <f t="shared" si="263"/>
        <v>J27-GND</v>
      </c>
      <c r="D1688" t="str">
        <f t="shared" si="264"/>
        <v>J27-13</v>
      </c>
      <c r="E1688" t="s">
        <v>4748</v>
      </c>
      <c r="F1688">
        <v>13</v>
      </c>
      <c r="G1688" t="s">
        <v>433</v>
      </c>
      <c r="AT1688">
        <f t="shared" si="265"/>
        <v>0</v>
      </c>
      <c r="AU1688">
        <f t="shared" si="266"/>
        <v>0</v>
      </c>
    </row>
    <row r="1689" spans="1:47" x14ac:dyDescent="0.25">
      <c r="A1689" t="str">
        <f t="shared" si="261"/>
        <v>J27-14</v>
      </c>
      <c r="B1689" t="str">
        <f t="shared" si="262"/>
        <v>CSI0_C_P</v>
      </c>
      <c r="C1689" t="str">
        <f t="shared" si="263"/>
        <v>J27-CSI0_C_P</v>
      </c>
      <c r="D1689" t="str">
        <f t="shared" si="264"/>
        <v>J27-14</v>
      </c>
      <c r="E1689" t="s">
        <v>4748</v>
      </c>
      <c r="F1689">
        <v>14</v>
      </c>
      <c r="G1689" t="s">
        <v>3791</v>
      </c>
      <c r="AT1689" t="str">
        <f t="shared" si="265"/>
        <v>CSI0_C_P</v>
      </c>
      <c r="AU1689" t="str">
        <f t="shared" si="266"/>
        <v>--</v>
      </c>
    </row>
    <row r="1690" spans="1:47" x14ac:dyDescent="0.25">
      <c r="A1690" t="str">
        <f t="shared" si="261"/>
        <v>J27-15</v>
      </c>
      <c r="B1690" t="str">
        <f t="shared" si="262"/>
        <v>CSI0_C_N</v>
      </c>
      <c r="C1690" t="str">
        <f t="shared" si="263"/>
        <v>J27-CSI0_C_N</v>
      </c>
      <c r="D1690" t="str">
        <f t="shared" si="264"/>
        <v>J27-15</v>
      </c>
      <c r="E1690" t="s">
        <v>4748</v>
      </c>
      <c r="F1690">
        <v>15</v>
      </c>
      <c r="G1690" t="s">
        <v>3790</v>
      </c>
      <c r="AT1690" t="str">
        <f t="shared" si="265"/>
        <v>CSI0_C_N</v>
      </c>
      <c r="AU1690" t="str">
        <f t="shared" si="266"/>
        <v>--</v>
      </c>
    </row>
    <row r="1691" spans="1:47" x14ac:dyDescent="0.25">
      <c r="A1691" t="str">
        <f t="shared" si="261"/>
        <v>J27-16</v>
      </c>
      <c r="B1691" t="str">
        <f t="shared" si="262"/>
        <v>GND</v>
      </c>
      <c r="C1691" t="str">
        <f t="shared" si="263"/>
        <v>J27-GND</v>
      </c>
      <c r="D1691" t="str">
        <f t="shared" si="264"/>
        <v>J27-16</v>
      </c>
      <c r="E1691" t="s">
        <v>4748</v>
      </c>
      <c r="F1691">
        <v>16</v>
      </c>
      <c r="G1691" t="s">
        <v>433</v>
      </c>
      <c r="AT1691">
        <f t="shared" si="265"/>
        <v>0</v>
      </c>
      <c r="AU1691">
        <f t="shared" si="266"/>
        <v>0</v>
      </c>
    </row>
    <row r="1692" spans="1:47" x14ac:dyDescent="0.25">
      <c r="A1692" t="str">
        <f t="shared" si="261"/>
        <v>J27-17</v>
      </c>
      <c r="B1692" t="str">
        <f t="shared" si="262"/>
        <v>CSI0_D1_P</v>
      </c>
      <c r="C1692" t="str">
        <f t="shared" si="263"/>
        <v>J27-CSI0_D1_P</v>
      </c>
      <c r="D1692" t="str">
        <f t="shared" si="264"/>
        <v>J27-17</v>
      </c>
      <c r="E1692" t="s">
        <v>4748</v>
      </c>
      <c r="F1692">
        <v>17</v>
      </c>
      <c r="G1692" t="s">
        <v>3797</v>
      </c>
      <c r="AT1692" t="str">
        <f t="shared" si="265"/>
        <v>CSI0_D1_P</v>
      </c>
      <c r="AU1692" t="str">
        <f t="shared" si="266"/>
        <v>--</v>
      </c>
    </row>
    <row r="1693" spans="1:47" x14ac:dyDescent="0.25">
      <c r="A1693" t="str">
        <f t="shared" si="261"/>
        <v>J27-18</v>
      </c>
      <c r="B1693" t="str">
        <f t="shared" si="262"/>
        <v>CSI0_D1_N</v>
      </c>
      <c r="C1693" t="str">
        <f t="shared" si="263"/>
        <v>J27-CSI0_D1_N</v>
      </c>
      <c r="D1693" t="str">
        <f t="shared" si="264"/>
        <v>J27-18</v>
      </c>
      <c r="E1693" t="s">
        <v>4748</v>
      </c>
      <c r="F1693">
        <v>18</v>
      </c>
      <c r="G1693" t="s">
        <v>3796</v>
      </c>
      <c r="AT1693" t="str">
        <f t="shared" si="265"/>
        <v>CSI0_D1_N</v>
      </c>
      <c r="AU1693" t="str">
        <f t="shared" si="266"/>
        <v>--</v>
      </c>
    </row>
    <row r="1694" spans="1:47" x14ac:dyDescent="0.25">
      <c r="A1694" t="str">
        <f t="shared" si="261"/>
        <v>J27-19</v>
      </c>
      <c r="B1694" t="str">
        <f t="shared" si="262"/>
        <v>GND</v>
      </c>
      <c r="C1694" t="str">
        <f t="shared" si="263"/>
        <v>J27-GND</v>
      </c>
      <c r="D1694" t="str">
        <f t="shared" si="264"/>
        <v>J27-19</v>
      </c>
      <c r="E1694" t="s">
        <v>4748</v>
      </c>
      <c r="F1694">
        <v>19</v>
      </c>
      <c r="G1694" t="s">
        <v>433</v>
      </c>
      <c r="AT1694">
        <f t="shared" si="265"/>
        <v>0</v>
      </c>
      <c r="AU1694">
        <f t="shared" si="266"/>
        <v>0</v>
      </c>
    </row>
    <row r="1695" spans="1:47" x14ac:dyDescent="0.25">
      <c r="A1695" t="str">
        <f t="shared" si="261"/>
        <v>J27-20</v>
      </c>
      <c r="B1695" t="str">
        <f t="shared" si="262"/>
        <v>CSI0_D0_P</v>
      </c>
      <c r="C1695" t="str">
        <f t="shared" si="263"/>
        <v>J27-CSI0_D0_P</v>
      </c>
      <c r="D1695" t="str">
        <f t="shared" si="264"/>
        <v>J27-20</v>
      </c>
      <c r="E1695" t="s">
        <v>4748</v>
      </c>
      <c r="F1695">
        <v>20</v>
      </c>
      <c r="G1695" t="s">
        <v>3795</v>
      </c>
      <c r="AT1695" t="str">
        <f t="shared" si="265"/>
        <v>CSI0_D0_P</v>
      </c>
      <c r="AU1695" t="str">
        <f t="shared" si="266"/>
        <v>--</v>
      </c>
    </row>
    <row r="1696" spans="1:47" x14ac:dyDescent="0.25">
      <c r="A1696" t="str">
        <f t="shared" si="261"/>
        <v>J27-21</v>
      </c>
      <c r="B1696" t="str">
        <f t="shared" si="262"/>
        <v>CSI0_D0_N</v>
      </c>
      <c r="C1696" t="str">
        <f t="shared" si="263"/>
        <v>J27-CSI0_D0_N</v>
      </c>
      <c r="D1696" t="str">
        <f t="shared" si="264"/>
        <v>J27-21</v>
      </c>
      <c r="E1696" t="s">
        <v>4748</v>
      </c>
      <c r="F1696">
        <v>21</v>
      </c>
      <c r="G1696" t="s">
        <v>3793</v>
      </c>
      <c r="AT1696" t="str">
        <f t="shared" si="265"/>
        <v>CSI0_D0_N</v>
      </c>
      <c r="AU1696" t="str">
        <f t="shared" si="266"/>
        <v>--</v>
      </c>
    </row>
    <row r="1697" spans="1:47" x14ac:dyDescent="0.25">
      <c r="A1697" t="str">
        <f t="shared" si="261"/>
        <v>J27-22</v>
      </c>
      <c r="B1697" t="str">
        <f t="shared" si="262"/>
        <v>GND</v>
      </c>
      <c r="C1697" t="str">
        <f t="shared" si="263"/>
        <v>J27-GND</v>
      </c>
      <c r="D1697" t="str">
        <f t="shared" si="264"/>
        <v>J27-22</v>
      </c>
      <c r="E1697" t="s">
        <v>4748</v>
      </c>
      <c r="F1697">
        <v>22</v>
      </c>
      <c r="G1697" t="s">
        <v>433</v>
      </c>
      <c r="AT1697">
        <f t="shared" si="265"/>
        <v>0</v>
      </c>
      <c r="AU1697">
        <f t="shared" si="266"/>
        <v>0</v>
      </c>
    </row>
    <row r="1698" spans="1:47" x14ac:dyDescent="0.25">
      <c r="A1698" t="str">
        <f t="shared" si="261"/>
        <v>J27-F1</v>
      </c>
      <c r="B1698" t="str">
        <f t="shared" si="262"/>
        <v>GND</v>
      </c>
      <c r="C1698" t="str">
        <f t="shared" si="263"/>
        <v>J27-GND</v>
      </c>
      <c r="D1698" t="str">
        <f t="shared" si="264"/>
        <v>J27-F1</v>
      </c>
      <c r="E1698" t="s">
        <v>4748</v>
      </c>
      <c r="F1698" t="s">
        <v>3037</v>
      </c>
      <c r="G1698" t="s">
        <v>433</v>
      </c>
      <c r="AT1698">
        <f t="shared" si="265"/>
        <v>0</v>
      </c>
      <c r="AU1698">
        <f t="shared" si="266"/>
        <v>0</v>
      </c>
    </row>
    <row r="1699" spans="1:47" x14ac:dyDescent="0.25">
      <c r="A1699" t="str">
        <f t="shared" si="261"/>
        <v>J27-F2</v>
      </c>
      <c r="B1699" t="str">
        <f t="shared" si="262"/>
        <v>GND</v>
      </c>
      <c r="C1699" t="str">
        <f t="shared" si="263"/>
        <v>J27-GND</v>
      </c>
      <c r="D1699" t="str">
        <f t="shared" si="264"/>
        <v>J27-F2</v>
      </c>
      <c r="E1699" t="s">
        <v>4748</v>
      </c>
      <c r="F1699" t="s">
        <v>3038</v>
      </c>
      <c r="G1699" t="s">
        <v>433</v>
      </c>
      <c r="AT1699">
        <f t="shared" si="265"/>
        <v>0</v>
      </c>
      <c r="AU1699">
        <f t="shared" si="266"/>
        <v>0</v>
      </c>
    </row>
    <row r="1700" spans="1:47" x14ac:dyDescent="0.25">
      <c r="A1700" t="str">
        <f t="shared" si="261"/>
        <v>J28-1</v>
      </c>
      <c r="B1700" t="str">
        <f t="shared" si="262"/>
        <v>3V3_CAM</v>
      </c>
      <c r="C1700" t="str">
        <f t="shared" si="263"/>
        <v>J28-3V3_CAM</v>
      </c>
      <c r="D1700" t="str">
        <f t="shared" si="264"/>
        <v>J28-1</v>
      </c>
      <c r="E1700" t="s">
        <v>4750</v>
      </c>
      <c r="F1700">
        <v>1</v>
      </c>
      <c r="G1700" t="s">
        <v>3712</v>
      </c>
      <c r="AT1700" t="str">
        <f t="shared" si="265"/>
        <v>3V3_CAM</v>
      </c>
      <c r="AU1700" t="str">
        <f t="shared" si="266"/>
        <v>--</v>
      </c>
    </row>
    <row r="1701" spans="1:47" x14ac:dyDescent="0.25">
      <c r="A1701" t="str">
        <f t="shared" si="261"/>
        <v>J28-2</v>
      </c>
      <c r="B1701" t="str">
        <f t="shared" si="262"/>
        <v>CSI1_SDA</v>
      </c>
      <c r="C1701" t="str">
        <f t="shared" si="263"/>
        <v>J28-CSI1_SDA</v>
      </c>
      <c r="D1701" t="str">
        <f t="shared" si="264"/>
        <v>J28-2</v>
      </c>
      <c r="E1701" t="s">
        <v>4750</v>
      </c>
      <c r="F1701">
        <v>2</v>
      </c>
      <c r="G1701" t="s">
        <v>3829</v>
      </c>
      <c r="AT1701" t="str">
        <f t="shared" si="265"/>
        <v>CSI1_SDA</v>
      </c>
      <c r="AU1701" t="str">
        <f t="shared" si="266"/>
        <v>--</v>
      </c>
    </row>
    <row r="1702" spans="1:47" x14ac:dyDescent="0.25">
      <c r="A1702" t="str">
        <f t="shared" si="261"/>
        <v>J28-3</v>
      </c>
      <c r="B1702" t="str">
        <f t="shared" si="262"/>
        <v>CSI1_SCL</v>
      </c>
      <c r="C1702" t="str">
        <f t="shared" si="263"/>
        <v>J28-CSI1_SCL</v>
      </c>
      <c r="D1702" t="str">
        <f t="shared" si="264"/>
        <v>J28-3</v>
      </c>
      <c r="E1702" t="s">
        <v>4750</v>
      </c>
      <c r="F1702">
        <v>3</v>
      </c>
      <c r="G1702" t="s">
        <v>3828</v>
      </c>
      <c r="AT1702" t="str">
        <f t="shared" si="265"/>
        <v>CSI1_SCL</v>
      </c>
      <c r="AU1702" t="str">
        <f t="shared" si="266"/>
        <v>--</v>
      </c>
    </row>
    <row r="1703" spans="1:47" x14ac:dyDescent="0.25">
      <c r="A1703" t="str">
        <f t="shared" si="261"/>
        <v>J28-4</v>
      </c>
      <c r="B1703" t="str">
        <f t="shared" si="262"/>
        <v>GND</v>
      </c>
      <c r="C1703" t="str">
        <f t="shared" si="263"/>
        <v>J28-GND</v>
      </c>
      <c r="D1703" t="str">
        <f t="shared" si="264"/>
        <v>J28-4</v>
      </c>
      <c r="E1703" t="s">
        <v>4750</v>
      </c>
      <c r="F1703">
        <v>4</v>
      </c>
      <c r="G1703" t="s">
        <v>433</v>
      </c>
      <c r="AT1703">
        <f t="shared" si="265"/>
        <v>0</v>
      </c>
      <c r="AU1703">
        <f t="shared" si="266"/>
        <v>0</v>
      </c>
    </row>
    <row r="1704" spans="1:47" x14ac:dyDescent="0.25">
      <c r="A1704" t="str">
        <f t="shared" si="261"/>
        <v>J28-5</v>
      </c>
      <c r="B1704" t="str">
        <f t="shared" si="262"/>
        <v>CSI1_GPIO1</v>
      </c>
      <c r="C1704" t="str">
        <f t="shared" si="263"/>
        <v>J28-CSI1_GPIO1</v>
      </c>
      <c r="D1704" t="str">
        <f t="shared" si="264"/>
        <v>J28-5</v>
      </c>
      <c r="E1704" t="s">
        <v>4750</v>
      </c>
      <c r="F1704">
        <v>5</v>
      </c>
      <c r="G1704" t="s">
        <v>3800</v>
      </c>
      <c r="AT1704" t="str">
        <f t="shared" si="265"/>
        <v>CSI1_GPIO1</v>
      </c>
      <c r="AU1704" t="str">
        <f t="shared" si="266"/>
        <v>--</v>
      </c>
    </row>
    <row r="1705" spans="1:47" x14ac:dyDescent="0.25">
      <c r="A1705" t="str">
        <f t="shared" si="261"/>
        <v>J28-6</v>
      </c>
      <c r="B1705" t="str">
        <f t="shared" si="262"/>
        <v>CSI1_GPIO0</v>
      </c>
      <c r="C1705" t="str">
        <f t="shared" si="263"/>
        <v>J28-CSI1_GPIO0</v>
      </c>
      <c r="D1705" t="str">
        <f t="shared" si="264"/>
        <v>J28-6</v>
      </c>
      <c r="E1705" t="s">
        <v>4750</v>
      </c>
      <c r="F1705">
        <v>6</v>
      </c>
      <c r="G1705" t="s">
        <v>3734</v>
      </c>
      <c r="AT1705" t="str">
        <f t="shared" si="265"/>
        <v>CSI1_GPIO0</v>
      </c>
      <c r="AU1705" t="str">
        <f t="shared" si="266"/>
        <v>--</v>
      </c>
    </row>
    <row r="1706" spans="1:47" x14ac:dyDescent="0.25">
      <c r="A1706" t="str">
        <f t="shared" si="261"/>
        <v>J28-7</v>
      </c>
      <c r="B1706" t="str">
        <f t="shared" si="262"/>
        <v>GND</v>
      </c>
      <c r="C1706" t="str">
        <f t="shared" si="263"/>
        <v>J28-GND</v>
      </c>
      <c r="D1706" t="str">
        <f t="shared" si="264"/>
        <v>J28-7</v>
      </c>
      <c r="E1706" t="s">
        <v>4750</v>
      </c>
      <c r="F1706">
        <v>7</v>
      </c>
      <c r="G1706" t="s">
        <v>433</v>
      </c>
      <c r="AT1706">
        <f t="shared" si="265"/>
        <v>0</v>
      </c>
      <c r="AU1706">
        <f t="shared" si="266"/>
        <v>0</v>
      </c>
    </row>
    <row r="1707" spans="1:47" x14ac:dyDescent="0.25">
      <c r="A1707" t="str">
        <f t="shared" si="261"/>
        <v>J28-8</v>
      </c>
      <c r="B1707" t="str">
        <f t="shared" si="262"/>
        <v>CSI1_D3_P</v>
      </c>
      <c r="C1707" t="str">
        <f t="shared" si="263"/>
        <v>J28-CSI1_D3_P</v>
      </c>
      <c r="D1707" t="str">
        <f t="shared" si="264"/>
        <v>J28-8</v>
      </c>
      <c r="E1707" t="s">
        <v>4750</v>
      </c>
      <c r="F1707">
        <v>8</v>
      </c>
      <c r="G1707" t="s">
        <v>3825</v>
      </c>
      <c r="AT1707" t="str">
        <f t="shared" si="265"/>
        <v>CSI1_D3_P</v>
      </c>
      <c r="AU1707" t="str">
        <f t="shared" si="266"/>
        <v>--</v>
      </c>
    </row>
    <row r="1708" spans="1:47" x14ac:dyDescent="0.25">
      <c r="A1708" t="str">
        <f t="shared" si="261"/>
        <v>J28-9</v>
      </c>
      <c r="B1708" t="str">
        <f t="shared" si="262"/>
        <v>CSI1_D3_N</v>
      </c>
      <c r="C1708" t="str">
        <f t="shared" si="263"/>
        <v>J28-CSI1_D3_N</v>
      </c>
      <c r="D1708" t="str">
        <f t="shared" si="264"/>
        <v>J28-9</v>
      </c>
      <c r="E1708" t="s">
        <v>4750</v>
      </c>
      <c r="F1708">
        <v>9</v>
      </c>
      <c r="G1708" t="s">
        <v>3824</v>
      </c>
      <c r="AT1708" t="str">
        <f t="shared" si="265"/>
        <v>CSI1_D3_N</v>
      </c>
      <c r="AU1708" t="str">
        <f t="shared" si="266"/>
        <v>--</v>
      </c>
    </row>
    <row r="1709" spans="1:47" x14ac:dyDescent="0.25">
      <c r="A1709" t="str">
        <f t="shared" si="261"/>
        <v>J28-10</v>
      </c>
      <c r="B1709" t="str">
        <f t="shared" si="262"/>
        <v>GND</v>
      </c>
      <c r="C1709" t="str">
        <f t="shared" si="263"/>
        <v>J28-GND</v>
      </c>
      <c r="D1709" t="str">
        <f t="shared" si="264"/>
        <v>J28-10</v>
      </c>
      <c r="E1709" t="s">
        <v>4750</v>
      </c>
      <c r="F1709">
        <v>10</v>
      </c>
      <c r="G1709" t="s">
        <v>433</v>
      </c>
      <c r="AT1709">
        <f t="shared" si="265"/>
        <v>0</v>
      </c>
      <c r="AU1709">
        <f t="shared" si="266"/>
        <v>0</v>
      </c>
    </row>
    <row r="1710" spans="1:47" x14ac:dyDescent="0.25">
      <c r="A1710" t="str">
        <f t="shared" si="261"/>
        <v>J28-11</v>
      </c>
      <c r="B1710" t="str">
        <f t="shared" si="262"/>
        <v>CSI1_D2_P</v>
      </c>
      <c r="C1710" t="str">
        <f t="shared" si="263"/>
        <v>J28-CSI1_D2_P</v>
      </c>
      <c r="D1710" t="str">
        <f t="shared" si="264"/>
        <v>J28-11</v>
      </c>
      <c r="E1710" t="s">
        <v>4750</v>
      </c>
      <c r="F1710">
        <v>11</v>
      </c>
      <c r="G1710" t="s">
        <v>3823</v>
      </c>
      <c r="AT1710" t="str">
        <f t="shared" si="265"/>
        <v>CSI1_D2_P</v>
      </c>
      <c r="AU1710" t="str">
        <f t="shared" si="266"/>
        <v>--</v>
      </c>
    </row>
    <row r="1711" spans="1:47" x14ac:dyDescent="0.25">
      <c r="A1711" t="str">
        <f t="shared" si="261"/>
        <v>J28-12</v>
      </c>
      <c r="B1711" t="str">
        <f t="shared" si="262"/>
        <v>CSI1_D2_N</v>
      </c>
      <c r="C1711" t="str">
        <f t="shared" si="263"/>
        <v>J28-CSI1_D2_N</v>
      </c>
      <c r="D1711" t="str">
        <f t="shared" si="264"/>
        <v>J28-12</v>
      </c>
      <c r="E1711" t="s">
        <v>4750</v>
      </c>
      <c r="F1711">
        <v>12</v>
      </c>
      <c r="G1711" t="s">
        <v>3822</v>
      </c>
      <c r="AT1711" t="str">
        <f t="shared" si="265"/>
        <v>CSI1_D2_N</v>
      </c>
      <c r="AU1711" t="str">
        <f t="shared" si="266"/>
        <v>--</v>
      </c>
    </row>
    <row r="1712" spans="1:47" x14ac:dyDescent="0.25">
      <c r="A1712" t="str">
        <f t="shared" si="261"/>
        <v>J28-13</v>
      </c>
      <c r="B1712" t="str">
        <f t="shared" si="262"/>
        <v>GND</v>
      </c>
      <c r="C1712" t="str">
        <f t="shared" si="263"/>
        <v>J28-GND</v>
      </c>
      <c r="D1712" t="str">
        <f t="shared" si="264"/>
        <v>J28-13</v>
      </c>
      <c r="E1712" t="s">
        <v>4750</v>
      </c>
      <c r="F1712">
        <v>13</v>
      </c>
      <c r="G1712" t="s">
        <v>433</v>
      </c>
      <c r="AT1712">
        <f t="shared" si="265"/>
        <v>0</v>
      </c>
      <c r="AU1712">
        <f t="shared" si="266"/>
        <v>0</v>
      </c>
    </row>
    <row r="1713" spans="1:47" x14ac:dyDescent="0.25">
      <c r="A1713" t="str">
        <f t="shared" si="261"/>
        <v>J28-14</v>
      </c>
      <c r="B1713" t="str">
        <f t="shared" si="262"/>
        <v>CSI1_C_P</v>
      </c>
      <c r="C1713" t="str">
        <f t="shared" si="263"/>
        <v>J28-CSI1_C_P</v>
      </c>
      <c r="D1713" t="str">
        <f t="shared" si="264"/>
        <v>J28-14</v>
      </c>
      <c r="E1713" t="s">
        <v>4750</v>
      </c>
      <c r="F1713">
        <v>14</v>
      </c>
      <c r="G1713" t="s">
        <v>3814</v>
      </c>
      <c r="AT1713" t="str">
        <f t="shared" si="265"/>
        <v>CSI1_C_P</v>
      </c>
      <c r="AU1713" t="str">
        <f t="shared" si="266"/>
        <v>--</v>
      </c>
    </row>
    <row r="1714" spans="1:47" x14ac:dyDescent="0.25">
      <c r="A1714" t="str">
        <f t="shared" si="261"/>
        <v>J28-15</v>
      </c>
      <c r="B1714" t="str">
        <f t="shared" si="262"/>
        <v>CSI1_C_N</v>
      </c>
      <c r="C1714" t="str">
        <f t="shared" si="263"/>
        <v>J28-CSI1_C_N</v>
      </c>
      <c r="D1714" t="str">
        <f t="shared" si="264"/>
        <v>J28-15</v>
      </c>
      <c r="E1714" t="s">
        <v>4750</v>
      </c>
      <c r="F1714">
        <v>15</v>
      </c>
      <c r="G1714" t="s">
        <v>3812</v>
      </c>
      <c r="AT1714" t="str">
        <f t="shared" si="265"/>
        <v>CSI1_C_N</v>
      </c>
      <c r="AU1714" t="str">
        <f t="shared" si="266"/>
        <v>--</v>
      </c>
    </row>
    <row r="1715" spans="1:47" x14ac:dyDescent="0.25">
      <c r="A1715" t="str">
        <f t="shared" si="261"/>
        <v>J28-16</v>
      </c>
      <c r="B1715" t="str">
        <f t="shared" si="262"/>
        <v>GND</v>
      </c>
      <c r="C1715" t="str">
        <f t="shared" si="263"/>
        <v>J28-GND</v>
      </c>
      <c r="D1715" t="str">
        <f t="shared" si="264"/>
        <v>J28-16</v>
      </c>
      <c r="E1715" t="s">
        <v>4750</v>
      </c>
      <c r="F1715">
        <v>16</v>
      </c>
      <c r="G1715" t="s">
        <v>433</v>
      </c>
      <c r="AT1715">
        <f t="shared" si="265"/>
        <v>0</v>
      </c>
      <c r="AU1715">
        <f t="shared" si="266"/>
        <v>0</v>
      </c>
    </row>
    <row r="1716" spans="1:47" x14ac:dyDescent="0.25">
      <c r="A1716" t="str">
        <f t="shared" si="261"/>
        <v>J28-17</v>
      </c>
      <c r="B1716" t="str">
        <f t="shared" si="262"/>
        <v>CSI1_D1_P</v>
      </c>
      <c r="C1716" t="str">
        <f t="shared" si="263"/>
        <v>J28-CSI1_D1_P</v>
      </c>
      <c r="D1716" t="str">
        <f t="shared" si="264"/>
        <v>J28-17</v>
      </c>
      <c r="E1716" t="s">
        <v>4750</v>
      </c>
      <c r="F1716">
        <v>17</v>
      </c>
      <c r="G1716" t="s">
        <v>3821</v>
      </c>
      <c r="AT1716" t="str">
        <f t="shared" si="265"/>
        <v>CSI1_D1_P</v>
      </c>
      <c r="AU1716" t="str">
        <f t="shared" si="266"/>
        <v>--</v>
      </c>
    </row>
    <row r="1717" spans="1:47" x14ac:dyDescent="0.25">
      <c r="A1717" t="str">
        <f t="shared" si="261"/>
        <v>J28-18</v>
      </c>
      <c r="B1717" t="str">
        <f t="shared" si="262"/>
        <v>CSI1_D1_N</v>
      </c>
      <c r="C1717" t="str">
        <f t="shared" si="263"/>
        <v>J28-CSI1_D1_N</v>
      </c>
      <c r="D1717" t="str">
        <f t="shared" si="264"/>
        <v>J28-18</v>
      </c>
      <c r="E1717" t="s">
        <v>4750</v>
      </c>
      <c r="F1717">
        <v>18</v>
      </c>
      <c r="G1717" t="s">
        <v>3819</v>
      </c>
      <c r="AT1717" t="str">
        <f t="shared" si="265"/>
        <v>CSI1_D1_N</v>
      </c>
      <c r="AU1717" t="str">
        <f t="shared" si="266"/>
        <v>--</v>
      </c>
    </row>
    <row r="1718" spans="1:47" x14ac:dyDescent="0.25">
      <c r="A1718" t="str">
        <f t="shared" si="261"/>
        <v>J28-19</v>
      </c>
      <c r="B1718" t="str">
        <f t="shared" si="262"/>
        <v>GND</v>
      </c>
      <c r="C1718" t="str">
        <f t="shared" si="263"/>
        <v>J28-GND</v>
      </c>
      <c r="D1718" t="str">
        <f t="shared" si="264"/>
        <v>J28-19</v>
      </c>
      <c r="E1718" t="s">
        <v>4750</v>
      </c>
      <c r="F1718">
        <v>19</v>
      </c>
      <c r="G1718" t="s">
        <v>433</v>
      </c>
      <c r="AT1718">
        <f t="shared" si="265"/>
        <v>0</v>
      </c>
      <c r="AU1718">
        <f t="shared" si="266"/>
        <v>0</v>
      </c>
    </row>
    <row r="1719" spans="1:47" x14ac:dyDescent="0.25">
      <c r="A1719" t="str">
        <f t="shared" si="261"/>
        <v>J28-20</v>
      </c>
      <c r="B1719" t="str">
        <f t="shared" si="262"/>
        <v>CSI1_D0_P</v>
      </c>
      <c r="C1719" t="str">
        <f t="shared" si="263"/>
        <v>J28-CSI1_D0_P</v>
      </c>
      <c r="D1719" t="str">
        <f t="shared" si="264"/>
        <v>J28-20</v>
      </c>
      <c r="E1719" t="s">
        <v>4750</v>
      </c>
      <c r="F1719">
        <v>20</v>
      </c>
      <c r="G1719" t="s">
        <v>3817</v>
      </c>
      <c r="AT1719" t="str">
        <f t="shared" si="265"/>
        <v>CSI1_D0_P</v>
      </c>
      <c r="AU1719" t="str">
        <f t="shared" si="266"/>
        <v>--</v>
      </c>
    </row>
    <row r="1720" spans="1:47" x14ac:dyDescent="0.25">
      <c r="A1720" t="str">
        <f t="shared" si="261"/>
        <v>J28-21</v>
      </c>
      <c r="B1720" t="str">
        <f t="shared" si="262"/>
        <v>CSI1_D0_N</v>
      </c>
      <c r="C1720" t="str">
        <f t="shared" si="263"/>
        <v>J28-CSI1_D0_N</v>
      </c>
      <c r="D1720" t="str">
        <f t="shared" si="264"/>
        <v>J28-21</v>
      </c>
      <c r="E1720" t="s">
        <v>4750</v>
      </c>
      <c r="F1720">
        <v>21</v>
      </c>
      <c r="G1720" t="s">
        <v>3816</v>
      </c>
      <c r="AT1720" t="str">
        <f t="shared" si="265"/>
        <v>CSI1_D0_N</v>
      </c>
      <c r="AU1720" t="str">
        <f t="shared" si="266"/>
        <v>--</v>
      </c>
    </row>
    <row r="1721" spans="1:47" x14ac:dyDescent="0.25">
      <c r="A1721" t="str">
        <f t="shared" si="261"/>
        <v>J28-22</v>
      </c>
      <c r="B1721" t="str">
        <f t="shared" si="262"/>
        <v>GND</v>
      </c>
      <c r="C1721" t="str">
        <f t="shared" si="263"/>
        <v>J28-GND</v>
      </c>
      <c r="D1721" t="str">
        <f t="shared" si="264"/>
        <v>J28-22</v>
      </c>
      <c r="E1721" t="s">
        <v>4750</v>
      </c>
      <c r="F1721">
        <v>22</v>
      </c>
      <c r="G1721" t="s">
        <v>433</v>
      </c>
      <c r="AT1721">
        <f t="shared" si="265"/>
        <v>0</v>
      </c>
      <c r="AU1721">
        <f t="shared" si="266"/>
        <v>0</v>
      </c>
    </row>
    <row r="1722" spans="1:47" x14ac:dyDescent="0.25">
      <c r="A1722" t="str">
        <f t="shared" si="261"/>
        <v>J28-F1</v>
      </c>
      <c r="B1722" t="str">
        <f t="shared" si="262"/>
        <v>GND</v>
      </c>
      <c r="C1722" t="str">
        <f t="shared" si="263"/>
        <v>J28-GND</v>
      </c>
      <c r="D1722" t="str">
        <f t="shared" si="264"/>
        <v>J28-F1</v>
      </c>
      <c r="E1722" t="s">
        <v>4750</v>
      </c>
      <c r="F1722" t="s">
        <v>3037</v>
      </c>
      <c r="G1722" t="s">
        <v>433</v>
      </c>
      <c r="AT1722">
        <f t="shared" si="265"/>
        <v>0</v>
      </c>
      <c r="AU1722">
        <f t="shared" si="266"/>
        <v>0</v>
      </c>
    </row>
    <row r="1723" spans="1:47" x14ac:dyDescent="0.25">
      <c r="A1723" t="str">
        <f t="shared" si="261"/>
        <v>J28-F2</v>
      </c>
      <c r="B1723" t="str">
        <f t="shared" si="262"/>
        <v>GND</v>
      </c>
      <c r="C1723" t="str">
        <f t="shared" si="263"/>
        <v>J28-GND</v>
      </c>
      <c r="D1723" t="str">
        <f t="shared" si="264"/>
        <v>J28-F2</v>
      </c>
      <c r="E1723" t="s">
        <v>4750</v>
      </c>
      <c r="F1723" t="s">
        <v>3038</v>
      </c>
      <c r="G1723" t="s">
        <v>433</v>
      </c>
      <c r="AT1723">
        <f t="shared" si="265"/>
        <v>0</v>
      </c>
      <c r="AU1723">
        <f t="shared" si="266"/>
        <v>0</v>
      </c>
    </row>
    <row r="1724" spans="1:47" x14ac:dyDescent="0.25">
      <c r="A1724" t="str">
        <f t="shared" si="261"/>
        <v>J29-1</v>
      </c>
      <c r="B1724" t="str">
        <f t="shared" si="262"/>
        <v>NetF2_1</v>
      </c>
      <c r="C1724" t="str">
        <f t="shared" si="263"/>
        <v>J29-NetF2_1</v>
      </c>
      <c r="D1724" t="str">
        <f t="shared" si="264"/>
        <v>J29-1</v>
      </c>
      <c r="E1724" t="s">
        <v>4595</v>
      </c>
      <c r="F1724">
        <v>1</v>
      </c>
      <c r="G1724" t="s">
        <v>4273</v>
      </c>
      <c r="AT1724" t="str">
        <f t="shared" si="265"/>
        <v>NetF2_1</v>
      </c>
      <c r="AU1724" t="str">
        <f t="shared" si="266"/>
        <v>--</v>
      </c>
    </row>
    <row r="1725" spans="1:47" x14ac:dyDescent="0.25">
      <c r="A1725" t="str">
        <f t="shared" si="261"/>
        <v>J29-2</v>
      </c>
      <c r="B1725" t="str">
        <f t="shared" si="262"/>
        <v>12VAGND</v>
      </c>
      <c r="C1725" t="str">
        <f t="shared" si="263"/>
        <v>J29-12VAGND</v>
      </c>
      <c r="D1725" t="str">
        <f t="shared" si="264"/>
        <v>J29-2</v>
      </c>
      <c r="E1725" t="s">
        <v>4595</v>
      </c>
      <c r="F1725">
        <v>2</v>
      </c>
      <c r="G1725" t="s">
        <v>3698</v>
      </c>
      <c r="AT1725" t="str">
        <f t="shared" si="265"/>
        <v>12VAGND</v>
      </c>
      <c r="AU1725" t="str">
        <f t="shared" si="266"/>
        <v>--</v>
      </c>
    </row>
    <row r="1726" spans="1:47" x14ac:dyDescent="0.25">
      <c r="A1726" t="str">
        <f t="shared" si="261"/>
        <v>J29-3</v>
      </c>
      <c r="B1726" t="str">
        <f t="shared" si="262"/>
        <v>12VAGND</v>
      </c>
      <c r="C1726" t="str">
        <f t="shared" si="263"/>
        <v>J29-12VAGND</v>
      </c>
      <c r="D1726" t="str">
        <f t="shared" si="264"/>
        <v>J29-3</v>
      </c>
      <c r="E1726" t="s">
        <v>4595</v>
      </c>
      <c r="F1726">
        <v>3</v>
      </c>
      <c r="G1726" t="s">
        <v>3698</v>
      </c>
      <c r="AT1726" t="str">
        <f t="shared" si="265"/>
        <v>12VAGND</v>
      </c>
      <c r="AU1726" t="str">
        <f t="shared" si="266"/>
        <v>--</v>
      </c>
    </row>
    <row r="1727" spans="1:47" x14ac:dyDescent="0.25">
      <c r="A1727" t="str">
        <f t="shared" si="261"/>
        <v>J30-1</v>
      </c>
      <c r="B1727" t="str">
        <f t="shared" si="262"/>
        <v>3V3_CAM</v>
      </c>
      <c r="C1727" t="str">
        <f t="shared" si="263"/>
        <v>J30-3V3_CAM</v>
      </c>
      <c r="D1727" t="str">
        <f t="shared" si="264"/>
        <v>J30-1</v>
      </c>
      <c r="E1727" t="s">
        <v>4752</v>
      </c>
      <c r="F1727">
        <v>1</v>
      </c>
      <c r="G1727" t="s">
        <v>3712</v>
      </c>
      <c r="AT1727" t="str">
        <f t="shared" si="265"/>
        <v>3V3_CAM</v>
      </c>
      <c r="AU1727" t="str">
        <f t="shared" si="266"/>
        <v>--</v>
      </c>
    </row>
    <row r="1728" spans="1:47" x14ac:dyDescent="0.25">
      <c r="A1728" t="str">
        <f t="shared" si="261"/>
        <v>J30-2</v>
      </c>
      <c r="B1728" t="str">
        <f t="shared" si="262"/>
        <v>CSI2_SDA</v>
      </c>
      <c r="C1728" t="str">
        <f t="shared" si="263"/>
        <v>J30-CSI2_SDA</v>
      </c>
      <c r="D1728" t="str">
        <f t="shared" si="264"/>
        <v>J30-2</v>
      </c>
      <c r="E1728" t="s">
        <v>4752</v>
      </c>
      <c r="F1728">
        <v>2</v>
      </c>
      <c r="G1728" t="s">
        <v>3845</v>
      </c>
      <c r="AT1728" t="str">
        <f t="shared" si="265"/>
        <v>CSI2_SDA</v>
      </c>
      <c r="AU1728" t="str">
        <f t="shared" si="266"/>
        <v>--</v>
      </c>
    </row>
    <row r="1729" spans="1:47" x14ac:dyDescent="0.25">
      <c r="A1729" t="str">
        <f t="shared" si="261"/>
        <v>J30-3</v>
      </c>
      <c r="B1729" t="str">
        <f t="shared" si="262"/>
        <v>CSI2_SCL</v>
      </c>
      <c r="C1729" t="str">
        <f t="shared" si="263"/>
        <v>J30-CSI2_SCL</v>
      </c>
      <c r="D1729" t="str">
        <f t="shared" si="264"/>
        <v>J30-3</v>
      </c>
      <c r="E1729" t="s">
        <v>4752</v>
      </c>
      <c r="F1729">
        <v>3</v>
      </c>
      <c r="G1729" t="s">
        <v>3843</v>
      </c>
      <c r="AT1729" t="str">
        <f t="shared" si="265"/>
        <v>CSI2_SCL</v>
      </c>
      <c r="AU1729" t="str">
        <f t="shared" si="266"/>
        <v>--</v>
      </c>
    </row>
    <row r="1730" spans="1:47" x14ac:dyDescent="0.25">
      <c r="A1730" t="str">
        <f t="shared" si="261"/>
        <v>J30-4</v>
      </c>
      <c r="B1730" t="str">
        <f t="shared" si="262"/>
        <v>GND</v>
      </c>
      <c r="C1730" t="str">
        <f t="shared" si="263"/>
        <v>J30-GND</v>
      </c>
      <c r="D1730" t="str">
        <f t="shared" si="264"/>
        <v>J30-4</v>
      </c>
      <c r="E1730" t="s">
        <v>4752</v>
      </c>
      <c r="F1730">
        <v>4</v>
      </c>
      <c r="G1730" t="s">
        <v>433</v>
      </c>
      <c r="AT1730">
        <f t="shared" si="265"/>
        <v>0</v>
      </c>
      <c r="AU1730">
        <f t="shared" si="266"/>
        <v>0</v>
      </c>
    </row>
    <row r="1731" spans="1:47" x14ac:dyDescent="0.25">
      <c r="A1731" t="str">
        <f t="shared" si="261"/>
        <v>J30-5</v>
      </c>
      <c r="B1731" t="str">
        <f t="shared" si="262"/>
        <v>CSI2_GPIO1</v>
      </c>
      <c r="C1731" t="str">
        <f t="shared" si="263"/>
        <v>J30-CSI2_GPIO1</v>
      </c>
      <c r="D1731" t="str">
        <f t="shared" si="264"/>
        <v>J30-5</v>
      </c>
      <c r="E1731" t="s">
        <v>4752</v>
      </c>
      <c r="F1731">
        <v>5</v>
      </c>
      <c r="G1731" t="s">
        <v>3802</v>
      </c>
      <c r="AT1731" t="str">
        <f t="shared" si="265"/>
        <v>CSI2_GPIO1</v>
      </c>
      <c r="AU1731" t="str">
        <f t="shared" si="266"/>
        <v>--</v>
      </c>
    </row>
    <row r="1732" spans="1:47" x14ac:dyDescent="0.25">
      <c r="A1732" t="str">
        <f t="shared" si="261"/>
        <v>J30-6</v>
      </c>
      <c r="B1732" t="str">
        <f t="shared" si="262"/>
        <v>CSI2_GPIO0</v>
      </c>
      <c r="C1732" t="str">
        <f t="shared" si="263"/>
        <v>J30-CSI2_GPIO0</v>
      </c>
      <c r="D1732" t="str">
        <f t="shared" si="264"/>
        <v>J30-6</v>
      </c>
      <c r="E1732" t="s">
        <v>4752</v>
      </c>
      <c r="F1732">
        <v>6</v>
      </c>
      <c r="G1732" t="s">
        <v>3735</v>
      </c>
      <c r="AT1732" t="str">
        <f t="shared" si="265"/>
        <v>CSI2_GPIO0</v>
      </c>
      <c r="AU1732" t="str">
        <f t="shared" si="266"/>
        <v>--</v>
      </c>
    </row>
    <row r="1733" spans="1:47" x14ac:dyDescent="0.25">
      <c r="A1733" t="str">
        <f t="shared" si="261"/>
        <v>J30-7</v>
      </c>
      <c r="B1733" t="str">
        <f t="shared" si="262"/>
        <v>GND</v>
      </c>
      <c r="C1733" t="str">
        <f t="shared" si="263"/>
        <v>J30-GND</v>
      </c>
      <c r="D1733" t="str">
        <f t="shared" si="264"/>
        <v>J30-7</v>
      </c>
      <c r="E1733" t="s">
        <v>4752</v>
      </c>
      <c r="F1733">
        <v>7</v>
      </c>
      <c r="G1733" t="s">
        <v>433</v>
      </c>
      <c r="AT1733">
        <f t="shared" si="265"/>
        <v>0</v>
      </c>
      <c r="AU1733">
        <f t="shared" si="266"/>
        <v>0</v>
      </c>
    </row>
    <row r="1734" spans="1:47" x14ac:dyDescent="0.25">
      <c r="A1734" t="str">
        <f t="shared" ref="A1734:A1797" si="267">$E1734&amp;"-"&amp;$F1734</f>
        <v>J30-8</v>
      </c>
      <c r="B1734" t="str">
        <f t="shared" ref="B1734:B1797" si="268">IF(OR(E1734=$A$2,E1734=$B$2,E1734=$C$2,E1734=$D$2),"--",G1734)</f>
        <v>CSI2_D3_P</v>
      </c>
      <c r="C1734" t="str">
        <f t="shared" ref="C1734:C1797" si="269">$E1734&amp;"-"&amp;$G1734</f>
        <v>J30-CSI2_D3_P</v>
      </c>
      <c r="D1734" t="str">
        <f t="shared" ref="D1734:D1797" si="270">A1734</f>
        <v>J30-8</v>
      </c>
      <c r="E1734" t="s">
        <v>4752</v>
      </c>
      <c r="F1734">
        <v>8</v>
      </c>
      <c r="G1734" t="s">
        <v>3841</v>
      </c>
      <c r="AT1734" t="str">
        <f t="shared" ref="AT1734:AT1797" si="271">IF(IF(COUNTIF($AO$6:$AQ$150,B1734)&gt;0,"---","--")="---",VLOOKUP(B1734,$AO$6:$AQ$150,3,0),B1734)</f>
        <v>CSI2_D3_P</v>
      </c>
      <c r="AU1734" t="str">
        <f t="shared" ref="AU1734:AU1797" si="272">IF(IF(COUNTIF($AO$6:$AQ$150,B1734)&gt;0,"---","--")="---",VLOOKUP(B1734,$AO$6:$AQ$150,2,0),"--")</f>
        <v>--</v>
      </c>
    </row>
    <row r="1735" spans="1:47" x14ac:dyDescent="0.25">
      <c r="A1735" t="str">
        <f t="shared" si="267"/>
        <v>J30-9</v>
      </c>
      <c r="B1735" t="str">
        <f t="shared" si="268"/>
        <v>CSI2_D3_N</v>
      </c>
      <c r="C1735" t="str">
        <f t="shared" si="269"/>
        <v>J30-CSI2_D3_N</v>
      </c>
      <c r="D1735" t="str">
        <f t="shared" si="270"/>
        <v>J30-9</v>
      </c>
      <c r="E1735" t="s">
        <v>4752</v>
      </c>
      <c r="F1735">
        <v>9</v>
      </c>
      <c r="G1735" t="s">
        <v>3840</v>
      </c>
      <c r="AT1735" t="str">
        <f t="shared" si="271"/>
        <v>CSI2_D3_N</v>
      </c>
      <c r="AU1735" t="str">
        <f t="shared" si="272"/>
        <v>--</v>
      </c>
    </row>
    <row r="1736" spans="1:47" x14ac:dyDescent="0.25">
      <c r="A1736" t="str">
        <f t="shared" si="267"/>
        <v>J30-10</v>
      </c>
      <c r="B1736" t="str">
        <f t="shared" si="268"/>
        <v>GND</v>
      </c>
      <c r="C1736" t="str">
        <f t="shared" si="269"/>
        <v>J30-GND</v>
      </c>
      <c r="D1736" t="str">
        <f t="shared" si="270"/>
        <v>J30-10</v>
      </c>
      <c r="E1736" t="s">
        <v>4752</v>
      </c>
      <c r="F1736">
        <v>10</v>
      </c>
      <c r="G1736" t="s">
        <v>433</v>
      </c>
      <c r="AT1736">
        <f t="shared" si="271"/>
        <v>0</v>
      </c>
      <c r="AU1736">
        <f t="shared" si="272"/>
        <v>0</v>
      </c>
    </row>
    <row r="1737" spans="1:47" x14ac:dyDescent="0.25">
      <c r="A1737" t="str">
        <f t="shared" si="267"/>
        <v>J30-11</v>
      </c>
      <c r="B1737" t="str">
        <f t="shared" si="268"/>
        <v>CSI2_D2_P</v>
      </c>
      <c r="C1737" t="str">
        <f t="shared" si="269"/>
        <v>J30-CSI2_D2_P</v>
      </c>
      <c r="D1737" t="str">
        <f t="shared" si="270"/>
        <v>J30-11</v>
      </c>
      <c r="E1737" t="s">
        <v>4752</v>
      </c>
      <c r="F1737">
        <v>11</v>
      </c>
      <c r="G1737" t="s">
        <v>3839</v>
      </c>
      <c r="AT1737" t="str">
        <f t="shared" si="271"/>
        <v>CSI2_D2_P</v>
      </c>
      <c r="AU1737" t="str">
        <f t="shared" si="272"/>
        <v>--</v>
      </c>
    </row>
    <row r="1738" spans="1:47" x14ac:dyDescent="0.25">
      <c r="A1738" t="str">
        <f t="shared" si="267"/>
        <v>J30-12</v>
      </c>
      <c r="B1738" t="str">
        <f t="shared" si="268"/>
        <v>CSI2_D2_N</v>
      </c>
      <c r="C1738" t="str">
        <f t="shared" si="269"/>
        <v>J30-CSI2_D2_N</v>
      </c>
      <c r="D1738" t="str">
        <f t="shared" si="270"/>
        <v>J30-12</v>
      </c>
      <c r="E1738" t="s">
        <v>4752</v>
      </c>
      <c r="F1738">
        <v>12</v>
      </c>
      <c r="G1738" t="s">
        <v>3838</v>
      </c>
      <c r="AT1738" t="str">
        <f t="shared" si="271"/>
        <v>CSI2_D2_N</v>
      </c>
      <c r="AU1738" t="str">
        <f t="shared" si="272"/>
        <v>--</v>
      </c>
    </row>
    <row r="1739" spans="1:47" x14ac:dyDescent="0.25">
      <c r="A1739" t="str">
        <f t="shared" si="267"/>
        <v>J30-13</v>
      </c>
      <c r="B1739" t="str">
        <f t="shared" si="268"/>
        <v>GND</v>
      </c>
      <c r="C1739" t="str">
        <f t="shared" si="269"/>
        <v>J30-GND</v>
      </c>
      <c r="D1739" t="str">
        <f t="shared" si="270"/>
        <v>J30-13</v>
      </c>
      <c r="E1739" t="s">
        <v>4752</v>
      </c>
      <c r="F1739">
        <v>13</v>
      </c>
      <c r="G1739" t="s">
        <v>433</v>
      </c>
      <c r="AT1739">
        <f t="shared" si="271"/>
        <v>0</v>
      </c>
      <c r="AU1739">
        <f t="shared" si="272"/>
        <v>0</v>
      </c>
    </row>
    <row r="1740" spans="1:47" x14ac:dyDescent="0.25">
      <c r="A1740" t="str">
        <f t="shared" si="267"/>
        <v>J30-14</v>
      </c>
      <c r="B1740" t="str">
        <f t="shared" si="268"/>
        <v>CSI2_C_P</v>
      </c>
      <c r="C1740" t="str">
        <f t="shared" si="269"/>
        <v>J30-CSI2_C_P</v>
      </c>
      <c r="D1740" t="str">
        <f t="shared" si="270"/>
        <v>J30-14</v>
      </c>
      <c r="E1740" t="s">
        <v>4752</v>
      </c>
      <c r="F1740">
        <v>14</v>
      </c>
      <c r="G1740" t="s">
        <v>3833</v>
      </c>
      <c r="AT1740" t="str">
        <f t="shared" si="271"/>
        <v>CSI2_C_P</v>
      </c>
      <c r="AU1740" t="str">
        <f t="shared" si="272"/>
        <v>--</v>
      </c>
    </row>
    <row r="1741" spans="1:47" x14ac:dyDescent="0.25">
      <c r="A1741" t="str">
        <f t="shared" si="267"/>
        <v>J30-15</v>
      </c>
      <c r="B1741" t="str">
        <f t="shared" si="268"/>
        <v>CSI2_C_N</v>
      </c>
      <c r="C1741" t="str">
        <f t="shared" si="269"/>
        <v>J30-CSI2_C_N</v>
      </c>
      <c r="D1741" t="str">
        <f t="shared" si="270"/>
        <v>J30-15</v>
      </c>
      <c r="E1741" t="s">
        <v>4752</v>
      </c>
      <c r="F1741">
        <v>15</v>
      </c>
      <c r="G1741" t="s">
        <v>3831</v>
      </c>
      <c r="AT1741" t="str">
        <f t="shared" si="271"/>
        <v>CSI2_C_N</v>
      </c>
      <c r="AU1741" t="str">
        <f t="shared" si="272"/>
        <v>--</v>
      </c>
    </row>
    <row r="1742" spans="1:47" x14ac:dyDescent="0.25">
      <c r="A1742" t="str">
        <f t="shared" si="267"/>
        <v>J30-16</v>
      </c>
      <c r="B1742" t="str">
        <f t="shared" si="268"/>
        <v>GND</v>
      </c>
      <c r="C1742" t="str">
        <f t="shared" si="269"/>
        <v>J30-GND</v>
      </c>
      <c r="D1742" t="str">
        <f t="shared" si="270"/>
        <v>J30-16</v>
      </c>
      <c r="E1742" t="s">
        <v>4752</v>
      </c>
      <c r="F1742">
        <v>16</v>
      </c>
      <c r="G1742" t="s">
        <v>433</v>
      </c>
      <c r="AT1742">
        <f t="shared" si="271"/>
        <v>0</v>
      </c>
      <c r="AU1742">
        <f t="shared" si="272"/>
        <v>0</v>
      </c>
    </row>
    <row r="1743" spans="1:47" x14ac:dyDescent="0.25">
      <c r="A1743" t="str">
        <f t="shared" si="267"/>
        <v>J30-17</v>
      </c>
      <c r="B1743" t="str">
        <f t="shared" si="268"/>
        <v>CSI2_D1_P</v>
      </c>
      <c r="C1743" t="str">
        <f t="shared" si="269"/>
        <v>J30-CSI2_D1_P</v>
      </c>
      <c r="D1743" t="str">
        <f t="shared" si="270"/>
        <v>J30-17</v>
      </c>
      <c r="E1743" t="s">
        <v>4752</v>
      </c>
      <c r="F1743">
        <v>17</v>
      </c>
      <c r="G1743" t="s">
        <v>3837</v>
      </c>
      <c r="AT1743" t="str">
        <f t="shared" si="271"/>
        <v>CSI2_D1_P</v>
      </c>
      <c r="AU1743" t="str">
        <f t="shared" si="272"/>
        <v>--</v>
      </c>
    </row>
    <row r="1744" spans="1:47" x14ac:dyDescent="0.25">
      <c r="A1744" t="str">
        <f t="shared" si="267"/>
        <v>J30-18</v>
      </c>
      <c r="B1744" t="str">
        <f t="shared" si="268"/>
        <v>CSI2_D1_N</v>
      </c>
      <c r="C1744" t="str">
        <f t="shared" si="269"/>
        <v>J30-CSI2_D1_N</v>
      </c>
      <c r="D1744" t="str">
        <f t="shared" si="270"/>
        <v>J30-18</v>
      </c>
      <c r="E1744" t="s">
        <v>4752</v>
      </c>
      <c r="F1744">
        <v>18</v>
      </c>
      <c r="G1744" t="s">
        <v>3836</v>
      </c>
      <c r="AT1744" t="str">
        <f t="shared" si="271"/>
        <v>CSI2_D1_N</v>
      </c>
      <c r="AU1744" t="str">
        <f t="shared" si="272"/>
        <v>--</v>
      </c>
    </row>
    <row r="1745" spans="1:47" x14ac:dyDescent="0.25">
      <c r="A1745" t="str">
        <f t="shared" si="267"/>
        <v>J30-19</v>
      </c>
      <c r="B1745" t="str">
        <f t="shared" si="268"/>
        <v>GND</v>
      </c>
      <c r="C1745" t="str">
        <f t="shared" si="269"/>
        <v>J30-GND</v>
      </c>
      <c r="D1745" t="str">
        <f t="shared" si="270"/>
        <v>J30-19</v>
      </c>
      <c r="E1745" t="s">
        <v>4752</v>
      </c>
      <c r="F1745">
        <v>19</v>
      </c>
      <c r="G1745" t="s">
        <v>433</v>
      </c>
      <c r="AT1745">
        <f t="shared" si="271"/>
        <v>0</v>
      </c>
      <c r="AU1745">
        <f t="shared" si="272"/>
        <v>0</v>
      </c>
    </row>
    <row r="1746" spans="1:47" x14ac:dyDescent="0.25">
      <c r="A1746" t="str">
        <f t="shared" si="267"/>
        <v>J30-20</v>
      </c>
      <c r="B1746" t="str">
        <f t="shared" si="268"/>
        <v>CSI2_D0_P</v>
      </c>
      <c r="C1746" t="str">
        <f t="shared" si="269"/>
        <v>J30-CSI2_D0_P</v>
      </c>
      <c r="D1746" t="str">
        <f t="shared" si="270"/>
        <v>J30-20</v>
      </c>
      <c r="E1746" t="s">
        <v>4752</v>
      </c>
      <c r="F1746">
        <v>20</v>
      </c>
      <c r="G1746" t="s">
        <v>3835</v>
      </c>
      <c r="AT1746" t="str">
        <f t="shared" si="271"/>
        <v>CSI2_D0_P</v>
      </c>
      <c r="AU1746" t="str">
        <f t="shared" si="272"/>
        <v>--</v>
      </c>
    </row>
    <row r="1747" spans="1:47" x14ac:dyDescent="0.25">
      <c r="A1747" t="str">
        <f t="shared" si="267"/>
        <v>J30-21</v>
      </c>
      <c r="B1747" t="str">
        <f t="shared" si="268"/>
        <v>CSI2_D0_N</v>
      </c>
      <c r="C1747" t="str">
        <f t="shared" si="269"/>
        <v>J30-CSI2_D0_N</v>
      </c>
      <c r="D1747" t="str">
        <f t="shared" si="270"/>
        <v>J30-21</v>
      </c>
      <c r="E1747" t="s">
        <v>4752</v>
      </c>
      <c r="F1747">
        <v>21</v>
      </c>
      <c r="G1747" t="s">
        <v>3834</v>
      </c>
      <c r="AT1747" t="str">
        <f t="shared" si="271"/>
        <v>CSI2_D0_N</v>
      </c>
      <c r="AU1747" t="str">
        <f t="shared" si="272"/>
        <v>--</v>
      </c>
    </row>
    <row r="1748" spans="1:47" x14ac:dyDescent="0.25">
      <c r="A1748" t="str">
        <f t="shared" si="267"/>
        <v>J30-22</v>
      </c>
      <c r="B1748" t="str">
        <f t="shared" si="268"/>
        <v>GND</v>
      </c>
      <c r="C1748" t="str">
        <f t="shared" si="269"/>
        <v>J30-GND</v>
      </c>
      <c r="D1748" t="str">
        <f t="shared" si="270"/>
        <v>J30-22</v>
      </c>
      <c r="E1748" t="s">
        <v>4752</v>
      </c>
      <c r="F1748">
        <v>22</v>
      </c>
      <c r="G1748" t="s">
        <v>433</v>
      </c>
      <c r="AT1748">
        <f t="shared" si="271"/>
        <v>0</v>
      </c>
      <c r="AU1748">
        <f t="shared" si="272"/>
        <v>0</v>
      </c>
    </row>
    <row r="1749" spans="1:47" x14ac:dyDescent="0.25">
      <c r="A1749" t="str">
        <f t="shared" si="267"/>
        <v>J30-F1</v>
      </c>
      <c r="B1749" t="str">
        <f t="shared" si="268"/>
        <v>GND</v>
      </c>
      <c r="C1749" t="str">
        <f t="shared" si="269"/>
        <v>J30-GND</v>
      </c>
      <c r="D1749" t="str">
        <f t="shared" si="270"/>
        <v>J30-F1</v>
      </c>
      <c r="E1749" t="s">
        <v>4752</v>
      </c>
      <c r="F1749" t="s">
        <v>3037</v>
      </c>
      <c r="G1749" t="s">
        <v>433</v>
      </c>
      <c r="AT1749">
        <f t="shared" si="271"/>
        <v>0</v>
      </c>
      <c r="AU1749">
        <f t="shared" si="272"/>
        <v>0</v>
      </c>
    </row>
    <row r="1750" spans="1:47" x14ac:dyDescent="0.25">
      <c r="A1750" t="str">
        <f t="shared" si="267"/>
        <v>J30-F2</v>
      </c>
      <c r="B1750" t="str">
        <f t="shared" si="268"/>
        <v>GND</v>
      </c>
      <c r="C1750" t="str">
        <f t="shared" si="269"/>
        <v>J30-GND</v>
      </c>
      <c r="D1750" t="str">
        <f t="shared" si="270"/>
        <v>J30-F2</v>
      </c>
      <c r="E1750" t="s">
        <v>4752</v>
      </c>
      <c r="F1750" t="s">
        <v>3038</v>
      </c>
      <c r="G1750" t="s">
        <v>433</v>
      </c>
      <c r="AT1750">
        <f t="shared" si="271"/>
        <v>0</v>
      </c>
      <c r="AU1750">
        <f t="shared" si="272"/>
        <v>0</v>
      </c>
    </row>
    <row r="1751" spans="1:47" x14ac:dyDescent="0.25">
      <c r="A1751" t="str">
        <f t="shared" si="267"/>
        <v>J32-1</v>
      </c>
      <c r="B1751" t="str">
        <f t="shared" si="268"/>
        <v>VCCBAT</v>
      </c>
      <c r="C1751" t="str">
        <f t="shared" si="269"/>
        <v>J32-VCCBAT</v>
      </c>
      <c r="D1751" t="str">
        <f t="shared" si="270"/>
        <v>J32-1</v>
      </c>
      <c r="E1751" t="s">
        <v>4596</v>
      </c>
      <c r="F1751">
        <v>1</v>
      </c>
      <c r="G1751" t="s">
        <v>1152</v>
      </c>
      <c r="AT1751" t="str">
        <f t="shared" si="271"/>
        <v>VCCBAT</v>
      </c>
      <c r="AU1751" t="str">
        <f t="shared" si="272"/>
        <v>--</v>
      </c>
    </row>
    <row r="1752" spans="1:47" x14ac:dyDescent="0.25">
      <c r="A1752" t="str">
        <f t="shared" si="267"/>
        <v>J32-2</v>
      </c>
      <c r="B1752" t="str">
        <f t="shared" si="268"/>
        <v>GND</v>
      </c>
      <c r="C1752" t="str">
        <f t="shared" si="269"/>
        <v>J32-GND</v>
      </c>
      <c r="D1752" t="str">
        <f t="shared" si="270"/>
        <v>J32-2</v>
      </c>
      <c r="E1752" t="s">
        <v>4596</v>
      </c>
      <c r="F1752">
        <v>2</v>
      </c>
      <c r="G1752" t="s">
        <v>433</v>
      </c>
      <c r="AT1752">
        <f t="shared" si="271"/>
        <v>0</v>
      </c>
      <c r="AU1752">
        <f t="shared" si="272"/>
        <v>0</v>
      </c>
    </row>
    <row r="1753" spans="1:47" x14ac:dyDescent="0.25">
      <c r="A1753" t="str">
        <f t="shared" si="267"/>
        <v>U1-1</v>
      </c>
      <c r="B1753" t="str">
        <f t="shared" si="268"/>
        <v>GND</v>
      </c>
      <c r="C1753" t="str">
        <f t="shared" si="269"/>
        <v>U1-GND</v>
      </c>
      <c r="D1753" t="str">
        <f t="shared" si="270"/>
        <v>U1-1</v>
      </c>
      <c r="E1753" t="s">
        <v>1215</v>
      </c>
      <c r="F1753">
        <v>1</v>
      </c>
      <c r="G1753" t="s">
        <v>433</v>
      </c>
      <c r="AT1753">
        <f t="shared" si="271"/>
        <v>0</v>
      </c>
      <c r="AU1753">
        <f t="shared" si="272"/>
        <v>0</v>
      </c>
    </row>
    <row r="1754" spans="1:47" x14ac:dyDescent="0.25">
      <c r="A1754" t="str">
        <f t="shared" si="267"/>
        <v>U1-2</v>
      </c>
      <c r="B1754" t="str">
        <f t="shared" si="268"/>
        <v>SSD_3V3_1</v>
      </c>
      <c r="C1754" t="str">
        <f t="shared" si="269"/>
        <v>U1-SSD_3V3_1</v>
      </c>
      <c r="D1754" t="str">
        <f t="shared" si="270"/>
        <v>U1-2</v>
      </c>
      <c r="E1754" t="s">
        <v>1215</v>
      </c>
      <c r="F1754">
        <v>2</v>
      </c>
      <c r="G1754" t="s">
        <v>4460</v>
      </c>
      <c r="AT1754" t="str">
        <f t="shared" si="271"/>
        <v>SSD_3V3_1</v>
      </c>
      <c r="AU1754" t="str">
        <f t="shared" si="272"/>
        <v>--</v>
      </c>
    </row>
    <row r="1755" spans="1:47" x14ac:dyDescent="0.25">
      <c r="A1755" t="str">
        <f t="shared" si="267"/>
        <v>U1-3</v>
      </c>
      <c r="B1755" t="str">
        <f t="shared" si="268"/>
        <v>GND</v>
      </c>
      <c r="C1755" t="str">
        <f t="shared" si="269"/>
        <v>U1-GND</v>
      </c>
      <c r="D1755" t="str">
        <f t="shared" si="270"/>
        <v>U1-3</v>
      </c>
      <c r="E1755" t="s">
        <v>1215</v>
      </c>
      <c r="F1755">
        <v>3</v>
      </c>
      <c r="G1755" t="s">
        <v>433</v>
      </c>
      <c r="AT1755">
        <f t="shared" si="271"/>
        <v>0</v>
      </c>
      <c r="AU1755">
        <f t="shared" si="272"/>
        <v>0</v>
      </c>
    </row>
    <row r="1756" spans="1:47" x14ac:dyDescent="0.25">
      <c r="A1756" t="str">
        <f t="shared" si="267"/>
        <v>U1-4</v>
      </c>
      <c r="B1756" t="str">
        <f t="shared" si="268"/>
        <v>SSD_3V3_1</v>
      </c>
      <c r="C1756" t="str">
        <f t="shared" si="269"/>
        <v>U1-SSD_3V3_1</v>
      </c>
      <c r="D1756" t="str">
        <f t="shared" si="270"/>
        <v>U1-4</v>
      </c>
      <c r="E1756" t="s">
        <v>1215</v>
      </c>
      <c r="F1756">
        <v>4</v>
      </c>
      <c r="G1756" t="s">
        <v>4460</v>
      </c>
      <c r="AT1756" t="str">
        <f t="shared" si="271"/>
        <v>SSD_3V3_1</v>
      </c>
      <c r="AU1756" t="str">
        <f t="shared" si="272"/>
        <v>--</v>
      </c>
    </row>
    <row r="1757" spans="1:47" x14ac:dyDescent="0.25">
      <c r="A1757" t="str">
        <f t="shared" si="267"/>
        <v>U1-5</v>
      </c>
      <c r="B1757" t="str">
        <f t="shared" si="268"/>
        <v>NetU1_5</v>
      </c>
      <c r="C1757" t="str">
        <f t="shared" si="269"/>
        <v>U1-NetU1_5</v>
      </c>
      <c r="D1757" t="str">
        <f t="shared" si="270"/>
        <v>U1-5</v>
      </c>
      <c r="E1757" t="s">
        <v>1215</v>
      </c>
      <c r="F1757">
        <v>5</v>
      </c>
      <c r="G1757" t="s">
        <v>4849</v>
      </c>
      <c r="AT1757" t="str">
        <f t="shared" si="271"/>
        <v>NetU1_5</v>
      </c>
      <c r="AU1757" t="str">
        <f t="shared" si="272"/>
        <v>--</v>
      </c>
    </row>
    <row r="1758" spans="1:47" x14ac:dyDescent="0.25">
      <c r="A1758" t="str">
        <f t="shared" si="267"/>
        <v>U1-6</v>
      </c>
      <c r="B1758" t="str">
        <f t="shared" si="268"/>
        <v>NetR24_2</v>
      </c>
      <c r="C1758" t="str">
        <f t="shared" si="269"/>
        <v>U1-NetR24_2</v>
      </c>
      <c r="D1758" t="str">
        <f t="shared" si="270"/>
        <v>U1-6</v>
      </c>
      <c r="E1758" t="s">
        <v>1215</v>
      </c>
      <c r="F1758">
        <v>6</v>
      </c>
      <c r="G1758" t="s">
        <v>4319</v>
      </c>
      <c r="AT1758" t="str">
        <f t="shared" si="271"/>
        <v>NetR24_2</v>
      </c>
      <c r="AU1758" t="str">
        <f t="shared" si="272"/>
        <v>--</v>
      </c>
    </row>
    <row r="1759" spans="1:47" x14ac:dyDescent="0.25">
      <c r="A1759" t="str">
        <f t="shared" si="267"/>
        <v>U1-7</v>
      </c>
      <c r="B1759" t="str">
        <f t="shared" si="268"/>
        <v>NetU1_7</v>
      </c>
      <c r="C1759" t="str">
        <f t="shared" si="269"/>
        <v>U1-NetU1_7</v>
      </c>
      <c r="D1759" t="str">
        <f t="shared" si="270"/>
        <v>U1-7</v>
      </c>
      <c r="E1759" t="s">
        <v>1215</v>
      </c>
      <c r="F1759">
        <v>7</v>
      </c>
      <c r="G1759" t="s">
        <v>4850</v>
      </c>
      <c r="AT1759" t="str">
        <f t="shared" si="271"/>
        <v>NetU1_7</v>
      </c>
      <c r="AU1759" t="str">
        <f t="shared" si="272"/>
        <v>--</v>
      </c>
    </row>
    <row r="1760" spans="1:47" x14ac:dyDescent="0.25">
      <c r="A1760" t="str">
        <f t="shared" si="267"/>
        <v>U1-8</v>
      </c>
      <c r="B1760" t="str">
        <f t="shared" si="268"/>
        <v>NetU1_8</v>
      </c>
      <c r="C1760" t="str">
        <f t="shared" si="269"/>
        <v>U1-NetU1_8</v>
      </c>
      <c r="D1760" t="str">
        <f t="shared" si="270"/>
        <v>U1-8</v>
      </c>
      <c r="E1760" t="s">
        <v>1215</v>
      </c>
      <c r="F1760">
        <v>8</v>
      </c>
      <c r="G1760" t="s">
        <v>4851</v>
      </c>
      <c r="AT1760" t="str">
        <f t="shared" si="271"/>
        <v>NetU1_8</v>
      </c>
      <c r="AU1760" t="str">
        <f t="shared" si="272"/>
        <v>--</v>
      </c>
    </row>
    <row r="1761" spans="1:47" x14ac:dyDescent="0.25">
      <c r="A1761" t="str">
        <f t="shared" si="267"/>
        <v>U1-9</v>
      </c>
      <c r="B1761" t="str">
        <f t="shared" si="268"/>
        <v>GND</v>
      </c>
      <c r="C1761" t="str">
        <f t="shared" si="269"/>
        <v>U1-GND</v>
      </c>
      <c r="D1761" t="str">
        <f t="shared" si="270"/>
        <v>U1-9</v>
      </c>
      <c r="E1761" t="s">
        <v>1215</v>
      </c>
      <c r="F1761">
        <v>9</v>
      </c>
      <c r="G1761" t="s">
        <v>433</v>
      </c>
      <c r="AT1761">
        <f t="shared" si="271"/>
        <v>0</v>
      </c>
      <c r="AU1761">
        <f t="shared" si="272"/>
        <v>0</v>
      </c>
    </row>
    <row r="1762" spans="1:47" x14ac:dyDescent="0.25">
      <c r="A1762" t="str">
        <f t="shared" si="267"/>
        <v>U1-10</v>
      </c>
      <c r="B1762" t="str">
        <f t="shared" si="268"/>
        <v>SSD1_LED</v>
      </c>
      <c r="C1762" t="str">
        <f t="shared" si="269"/>
        <v>U1-SSD1_LED</v>
      </c>
      <c r="D1762" t="str">
        <f t="shared" si="270"/>
        <v>U1-10</v>
      </c>
      <c r="E1762" t="s">
        <v>1215</v>
      </c>
      <c r="F1762">
        <v>10</v>
      </c>
      <c r="G1762" t="s">
        <v>4458</v>
      </c>
      <c r="AT1762" t="str">
        <f t="shared" si="271"/>
        <v>SSD1_LED</v>
      </c>
      <c r="AU1762" t="str">
        <f t="shared" si="272"/>
        <v>--</v>
      </c>
    </row>
    <row r="1763" spans="1:47" x14ac:dyDescent="0.25">
      <c r="A1763" t="str">
        <f t="shared" si="267"/>
        <v>U1-11</v>
      </c>
      <c r="B1763" t="str">
        <f t="shared" si="268"/>
        <v>NetU1_11</v>
      </c>
      <c r="C1763" t="str">
        <f t="shared" si="269"/>
        <v>U1-NetU1_11</v>
      </c>
      <c r="D1763" t="str">
        <f t="shared" si="270"/>
        <v>U1-11</v>
      </c>
      <c r="E1763" t="s">
        <v>1215</v>
      </c>
      <c r="F1763">
        <v>11</v>
      </c>
      <c r="G1763" t="s">
        <v>4852</v>
      </c>
      <c r="AT1763" t="str">
        <f t="shared" si="271"/>
        <v>NetU1_11</v>
      </c>
      <c r="AU1763" t="str">
        <f t="shared" si="272"/>
        <v>--</v>
      </c>
    </row>
    <row r="1764" spans="1:47" x14ac:dyDescent="0.25">
      <c r="A1764" t="str">
        <f t="shared" si="267"/>
        <v>U1-12</v>
      </c>
      <c r="B1764" t="str">
        <f t="shared" si="268"/>
        <v>SSD_3V3_3</v>
      </c>
      <c r="C1764" t="str">
        <f t="shared" si="269"/>
        <v>U1-SSD_3V3_3</v>
      </c>
      <c r="D1764" t="str">
        <f t="shared" si="270"/>
        <v>U1-12</v>
      </c>
      <c r="E1764" t="s">
        <v>1215</v>
      </c>
      <c r="F1764">
        <v>12</v>
      </c>
      <c r="G1764" t="s">
        <v>4462</v>
      </c>
      <c r="AT1764" t="str">
        <f t="shared" si="271"/>
        <v>SSD_3V3_3</v>
      </c>
      <c r="AU1764" t="str">
        <f t="shared" si="272"/>
        <v>--</v>
      </c>
    </row>
    <row r="1765" spans="1:47" x14ac:dyDescent="0.25">
      <c r="A1765" t="str">
        <f t="shared" si="267"/>
        <v>U1-13</v>
      </c>
      <c r="B1765" t="str">
        <f t="shared" si="268"/>
        <v>NetU1_13</v>
      </c>
      <c r="C1765" t="str">
        <f t="shared" si="269"/>
        <v>U1-NetU1_13</v>
      </c>
      <c r="D1765" t="str">
        <f t="shared" si="270"/>
        <v>U1-13</v>
      </c>
      <c r="E1765" t="s">
        <v>1215</v>
      </c>
      <c r="F1765">
        <v>13</v>
      </c>
      <c r="G1765" t="s">
        <v>4853</v>
      </c>
      <c r="AT1765" t="str">
        <f t="shared" si="271"/>
        <v>NetU1_13</v>
      </c>
      <c r="AU1765" t="str">
        <f t="shared" si="272"/>
        <v>--</v>
      </c>
    </row>
    <row r="1766" spans="1:47" x14ac:dyDescent="0.25">
      <c r="A1766" t="str">
        <f t="shared" si="267"/>
        <v>U1-14</v>
      </c>
      <c r="B1766" t="str">
        <f t="shared" si="268"/>
        <v>SSD_3V3_3</v>
      </c>
      <c r="C1766" t="str">
        <f t="shared" si="269"/>
        <v>U1-SSD_3V3_3</v>
      </c>
      <c r="D1766" t="str">
        <f t="shared" si="270"/>
        <v>U1-14</v>
      </c>
      <c r="E1766" t="s">
        <v>1215</v>
      </c>
      <c r="F1766">
        <v>14</v>
      </c>
      <c r="G1766" t="s">
        <v>4462</v>
      </c>
      <c r="AT1766" t="str">
        <f t="shared" si="271"/>
        <v>SSD_3V3_3</v>
      </c>
      <c r="AU1766" t="str">
        <f t="shared" si="272"/>
        <v>--</v>
      </c>
    </row>
    <row r="1767" spans="1:47" x14ac:dyDescent="0.25">
      <c r="A1767" t="str">
        <f t="shared" si="267"/>
        <v>U1-15</v>
      </c>
      <c r="B1767" t="str">
        <f t="shared" si="268"/>
        <v>GND</v>
      </c>
      <c r="C1767" t="str">
        <f t="shared" si="269"/>
        <v>U1-GND</v>
      </c>
      <c r="D1767" t="str">
        <f t="shared" si="270"/>
        <v>U1-15</v>
      </c>
      <c r="E1767" t="s">
        <v>1215</v>
      </c>
      <c r="F1767">
        <v>15</v>
      </c>
      <c r="G1767" t="s">
        <v>433</v>
      </c>
      <c r="AT1767">
        <f t="shared" si="271"/>
        <v>0</v>
      </c>
      <c r="AU1767">
        <f t="shared" si="272"/>
        <v>0</v>
      </c>
    </row>
    <row r="1768" spans="1:47" x14ac:dyDescent="0.25">
      <c r="A1768" t="str">
        <f t="shared" si="267"/>
        <v>U1-16</v>
      </c>
      <c r="B1768" t="str">
        <f t="shared" si="268"/>
        <v>SSD_3V3_3</v>
      </c>
      <c r="C1768" t="str">
        <f t="shared" si="269"/>
        <v>U1-SSD_3V3_3</v>
      </c>
      <c r="D1768" t="str">
        <f t="shared" si="270"/>
        <v>U1-16</v>
      </c>
      <c r="E1768" t="s">
        <v>1215</v>
      </c>
      <c r="F1768">
        <v>16</v>
      </c>
      <c r="G1768" t="s">
        <v>4462</v>
      </c>
      <c r="AT1768" t="str">
        <f t="shared" si="271"/>
        <v>SSD_3V3_3</v>
      </c>
      <c r="AU1768" t="str">
        <f t="shared" si="272"/>
        <v>--</v>
      </c>
    </row>
    <row r="1769" spans="1:47" x14ac:dyDescent="0.25">
      <c r="A1769" t="str">
        <f t="shared" si="267"/>
        <v>U1-17</v>
      </c>
      <c r="B1769" t="str">
        <f t="shared" si="268"/>
        <v>NetU1_17</v>
      </c>
      <c r="C1769" t="str">
        <f t="shared" si="269"/>
        <v>U1-NetU1_17</v>
      </c>
      <c r="D1769" t="str">
        <f t="shared" si="270"/>
        <v>U1-17</v>
      </c>
      <c r="E1769" t="s">
        <v>1215</v>
      </c>
      <c r="F1769">
        <v>17</v>
      </c>
      <c r="G1769" t="s">
        <v>4854</v>
      </c>
      <c r="AT1769" t="str">
        <f t="shared" si="271"/>
        <v>NetU1_17</v>
      </c>
      <c r="AU1769" t="str">
        <f t="shared" si="272"/>
        <v>--</v>
      </c>
    </row>
    <row r="1770" spans="1:47" x14ac:dyDescent="0.25">
      <c r="A1770" t="str">
        <f t="shared" si="267"/>
        <v>U1-18</v>
      </c>
      <c r="B1770" t="str">
        <f t="shared" si="268"/>
        <v>SSD_3V3_3</v>
      </c>
      <c r="C1770" t="str">
        <f t="shared" si="269"/>
        <v>U1-SSD_3V3_3</v>
      </c>
      <c r="D1770" t="str">
        <f t="shared" si="270"/>
        <v>U1-18</v>
      </c>
      <c r="E1770" t="s">
        <v>1215</v>
      </c>
      <c r="F1770">
        <v>18</v>
      </c>
      <c r="G1770" t="s">
        <v>4462</v>
      </c>
      <c r="AT1770" t="str">
        <f t="shared" si="271"/>
        <v>SSD_3V3_3</v>
      </c>
      <c r="AU1770" t="str">
        <f t="shared" si="272"/>
        <v>--</v>
      </c>
    </row>
    <row r="1771" spans="1:47" x14ac:dyDescent="0.25">
      <c r="A1771" t="str">
        <f t="shared" si="267"/>
        <v>U1-19</v>
      </c>
      <c r="B1771" t="str">
        <f t="shared" si="268"/>
        <v>NetU1_19</v>
      </c>
      <c r="C1771" t="str">
        <f t="shared" si="269"/>
        <v>U1-NetU1_19</v>
      </c>
      <c r="D1771" t="str">
        <f t="shared" si="270"/>
        <v>U1-19</v>
      </c>
      <c r="E1771" t="s">
        <v>1215</v>
      </c>
      <c r="F1771">
        <v>19</v>
      </c>
      <c r="G1771" t="s">
        <v>4855</v>
      </c>
      <c r="AT1771" t="str">
        <f t="shared" si="271"/>
        <v>NetU1_19</v>
      </c>
      <c r="AU1771" t="str">
        <f t="shared" si="272"/>
        <v>--</v>
      </c>
    </row>
    <row r="1772" spans="1:47" x14ac:dyDescent="0.25">
      <c r="A1772" t="str">
        <f t="shared" si="267"/>
        <v>U1-20</v>
      </c>
      <c r="B1772" t="str">
        <f t="shared" si="268"/>
        <v>NetU1_20</v>
      </c>
      <c r="C1772" t="str">
        <f t="shared" si="269"/>
        <v>U1-NetU1_20</v>
      </c>
      <c r="D1772" t="str">
        <f t="shared" si="270"/>
        <v>U1-20</v>
      </c>
      <c r="E1772" t="s">
        <v>1215</v>
      </c>
      <c r="F1772">
        <v>20</v>
      </c>
      <c r="G1772" t="s">
        <v>4856</v>
      </c>
      <c r="AT1772" t="str">
        <f t="shared" si="271"/>
        <v>NetU1_20</v>
      </c>
      <c r="AU1772" t="str">
        <f t="shared" si="272"/>
        <v>--</v>
      </c>
    </row>
    <row r="1773" spans="1:47" x14ac:dyDescent="0.25">
      <c r="A1773" t="str">
        <f t="shared" si="267"/>
        <v>U1-21</v>
      </c>
      <c r="B1773" t="str">
        <f t="shared" si="268"/>
        <v>GND</v>
      </c>
      <c r="C1773" t="str">
        <f t="shared" si="269"/>
        <v>U1-GND</v>
      </c>
      <c r="D1773" t="str">
        <f t="shared" si="270"/>
        <v>U1-21</v>
      </c>
      <c r="E1773" t="s">
        <v>1215</v>
      </c>
      <c r="F1773">
        <v>21</v>
      </c>
      <c r="G1773" t="s">
        <v>433</v>
      </c>
      <c r="AT1773">
        <f t="shared" si="271"/>
        <v>0</v>
      </c>
      <c r="AU1773">
        <f t="shared" si="272"/>
        <v>0</v>
      </c>
    </row>
    <row r="1774" spans="1:47" x14ac:dyDescent="0.25">
      <c r="A1774" t="str">
        <f t="shared" si="267"/>
        <v>U1-22</v>
      </c>
      <c r="B1774" t="str">
        <f t="shared" si="268"/>
        <v>NetU1_22</v>
      </c>
      <c r="C1774" t="str">
        <f t="shared" si="269"/>
        <v>U1-NetU1_22</v>
      </c>
      <c r="D1774" t="str">
        <f t="shared" si="270"/>
        <v>U1-22</v>
      </c>
      <c r="E1774" t="s">
        <v>1215</v>
      </c>
      <c r="F1774">
        <v>22</v>
      </c>
      <c r="G1774" t="s">
        <v>4857</v>
      </c>
      <c r="AT1774" t="str">
        <f t="shared" si="271"/>
        <v>NetU1_22</v>
      </c>
      <c r="AU1774" t="str">
        <f t="shared" si="272"/>
        <v>--</v>
      </c>
    </row>
    <row r="1775" spans="1:47" x14ac:dyDescent="0.25">
      <c r="A1775" t="str">
        <f t="shared" si="267"/>
        <v>U1-23</v>
      </c>
      <c r="B1775" t="str">
        <f t="shared" si="268"/>
        <v>NetU1_23</v>
      </c>
      <c r="C1775" t="str">
        <f t="shared" si="269"/>
        <v>U1-NetU1_23</v>
      </c>
      <c r="D1775" t="str">
        <f t="shared" si="270"/>
        <v>U1-23</v>
      </c>
      <c r="E1775" t="s">
        <v>1215</v>
      </c>
      <c r="F1775">
        <v>23</v>
      </c>
      <c r="G1775" t="s">
        <v>4858</v>
      </c>
      <c r="AT1775" t="str">
        <f t="shared" si="271"/>
        <v>NetU1_23</v>
      </c>
      <c r="AU1775" t="str">
        <f t="shared" si="272"/>
        <v>--</v>
      </c>
    </row>
    <row r="1776" spans="1:47" x14ac:dyDescent="0.25">
      <c r="A1776" t="str">
        <f t="shared" si="267"/>
        <v>U1-24</v>
      </c>
      <c r="B1776" t="str">
        <f t="shared" si="268"/>
        <v>NetU1_24</v>
      </c>
      <c r="C1776" t="str">
        <f t="shared" si="269"/>
        <v>U1-NetU1_24</v>
      </c>
      <c r="D1776" t="str">
        <f t="shared" si="270"/>
        <v>U1-24</v>
      </c>
      <c r="E1776" t="s">
        <v>1215</v>
      </c>
      <c r="F1776">
        <v>24</v>
      </c>
      <c r="G1776" t="s">
        <v>4859</v>
      </c>
      <c r="AT1776" t="str">
        <f t="shared" si="271"/>
        <v>NetU1_24</v>
      </c>
      <c r="AU1776" t="str">
        <f t="shared" si="272"/>
        <v>--</v>
      </c>
    </row>
    <row r="1777" spans="1:47" x14ac:dyDescent="0.25">
      <c r="A1777" t="str">
        <f t="shared" si="267"/>
        <v>U1-25</v>
      </c>
      <c r="B1777" t="str">
        <f t="shared" si="268"/>
        <v>NetU1_25</v>
      </c>
      <c r="C1777" t="str">
        <f t="shared" si="269"/>
        <v>U1-NetU1_25</v>
      </c>
      <c r="D1777" t="str">
        <f t="shared" si="270"/>
        <v>U1-25</v>
      </c>
      <c r="E1777" t="s">
        <v>1215</v>
      </c>
      <c r="F1777">
        <v>25</v>
      </c>
      <c r="G1777" t="s">
        <v>4860</v>
      </c>
      <c r="AT1777" t="str">
        <f t="shared" si="271"/>
        <v>NetU1_25</v>
      </c>
      <c r="AU1777" t="str">
        <f t="shared" si="272"/>
        <v>--</v>
      </c>
    </row>
    <row r="1778" spans="1:47" x14ac:dyDescent="0.25">
      <c r="A1778" t="str">
        <f t="shared" si="267"/>
        <v>U1-26</v>
      </c>
      <c r="B1778" t="str">
        <f t="shared" si="268"/>
        <v>NetU1_26</v>
      </c>
      <c r="C1778" t="str">
        <f t="shared" si="269"/>
        <v>U1-NetU1_26</v>
      </c>
      <c r="D1778" t="str">
        <f t="shared" si="270"/>
        <v>U1-26</v>
      </c>
      <c r="E1778" t="s">
        <v>1215</v>
      </c>
      <c r="F1778">
        <v>26</v>
      </c>
      <c r="G1778" t="s">
        <v>4861</v>
      </c>
      <c r="AT1778" t="str">
        <f t="shared" si="271"/>
        <v>NetU1_26</v>
      </c>
      <c r="AU1778" t="str">
        <f t="shared" si="272"/>
        <v>--</v>
      </c>
    </row>
    <row r="1779" spans="1:47" x14ac:dyDescent="0.25">
      <c r="A1779" t="str">
        <f t="shared" si="267"/>
        <v>U1-27</v>
      </c>
      <c r="B1779" t="str">
        <f t="shared" si="268"/>
        <v>GND</v>
      </c>
      <c r="C1779" t="str">
        <f t="shared" si="269"/>
        <v>U1-GND</v>
      </c>
      <c r="D1779" t="str">
        <f t="shared" si="270"/>
        <v>U1-27</v>
      </c>
      <c r="E1779" t="s">
        <v>1215</v>
      </c>
      <c r="F1779">
        <v>27</v>
      </c>
      <c r="G1779" t="s">
        <v>433</v>
      </c>
      <c r="AT1779">
        <f t="shared" si="271"/>
        <v>0</v>
      </c>
      <c r="AU1779">
        <f t="shared" si="272"/>
        <v>0</v>
      </c>
    </row>
    <row r="1780" spans="1:47" x14ac:dyDescent="0.25">
      <c r="A1780" t="str">
        <f t="shared" si="267"/>
        <v>U1-28</v>
      </c>
      <c r="B1780" t="str">
        <f t="shared" si="268"/>
        <v>NetU1_28</v>
      </c>
      <c r="C1780" t="str">
        <f t="shared" si="269"/>
        <v>U1-NetU1_28</v>
      </c>
      <c r="D1780" t="str">
        <f t="shared" si="270"/>
        <v>U1-28</v>
      </c>
      <c r="E1780" t="s">
        <v>1215</v>
      </c>
      <c r="F1780">
        <v>28</v>
      </c>
      <c r="G1780" t="s">
        <v>4862</v>
      </c>
      <c r="AT1780" t="str">
        <f t="shared" si="271"/>
        <v>NetU1_28</v>
      </c>
      <c r="AU1780" t="str">
        <f t="shared" si="272"/>
        <v>--</v>
      </c>
    </row>
    <row r="1781" spans="1:47" x14ac:dyDescent="0.25">
      <c r="A1781" t="str">
        <f t="shared" si="267"/>
        <v>U1-29</v>
      </c>
      <c r="B1781" t="str">
        <f t="shared" si="268"/>
        <v>NetU1_29</v>
      </c>
      <c r="C1781" t="str">
        <f t="shared" si="269"/>
        <v>U1-NetU1_29</v>
      </c>
      <c r="D1781" t="str">
        <f t="shared" si="270"/>
        <v>U1-29</v>
      </c>
      <c r="E1781" t="s">
        <v>1215</v>
      </c>
      <c r="F1781">
        <v>29</v>
      </c>
      <c r="G1781" t="s">
        <v>4863</v>
      </c>
      <c r="AT1781" t="str">
        <f t="shared" si="271"/>
        <v>NetU1_29</v>
      </c>
      <c r="AU1781" t="str">
        <f t="shared" si="272"/>
        <v>--</v>
      </c>
    </row>
    <row r="1782" spans="1:47" x14ac:dyDescent="0.25">
      <c r="A1782" t="str">
        <f t="shared" si="267"/>
        <v>U1-30</v>
      </c>
      <c r="B1782" t="str">
        <f t="shared" si="268"/>
        <v>NetU1_30</v>
      </c>
      <c r="C1782" t="str">
        <f t="shared" si="269"/>
        <v>U1-NetU1_30</v>
      </c>
      <c r="D1782" t="str">
        <f t="shared" si="270"/>
        <v>U1-30</v>
      </c>
      <c r="E1782" t="s">
        <v>1215</v>
      </c>
      <c r="F1782">
        <v>30</v>
      </c>
      <c r="G1782" t="s">
        <v>4864</v>
      </c>
      <c r="AT1782" t="str">
        <f t="shared" si="271"/>
        <v>NetU1_30</v>
      </c>
      <c r="AU1782" t="str">
        <f t="shared" si="272"/>
        <v>--</v>
      </c>
    </row>
    <row r="1783" spans="1:47" x14ac:dyDescent="0.25">
      <c r="A1783" t="str">
        <f t="shared" si="267"/>
        <v>U1-31</v>
      </c>
      <c r="B1783" t="str">
        <f t="shared" si="268"/>
        <v>NetU1_31</v>
      </c>
      <c r="C1783" t="str">
        <f t="shared" si="269"/>
        <v>U1-NetU1_31</v>
      </c>
      <c r="D1783" t="str">
        <f t="shared" si="270"/>
        <v>U1-31</v>
      </c>
      <c r="E1783" t="s">
        <v>1215</v>
      </c>
      <c r="F1783">
        <v>31</v>
      </c>
      <c r="G1783" t="s">
        <v>4865</v>
      </c>
      <c r="AT1783" t="str">
        <f t="shared" si="271"/>
        <v>NetU1_31</v>
      </c>
      <c r="AU1783" t="str">
        <f t="shared" si="272"/>
        <v>--</v>
      </c>
    </row>
    <row r="1784" spans="1:47" x14ac:dyDescent="0.25">
      <c r="A1784" t="str">
        <f t="shared" si="267"/>
        <v>U1-32</v>
      </c>
      <c r="B1784" t="str">
        <f t="shared" si="268"/>
        <v>NetU1_32</v>
      </c>
      <c r="C1784" t="str">
        <f t="shared" si="269"/>
        <v>U1-NetU1_32</v>
      </c>
      <c r="D1784" t="str">
        <f t="shared" si="270"/>
        <v>U1-32</v>
      </c>
      <c r="E1784" t="s">
        <v>1215</v>
      </c>
      <c r="F1784">
        <v>32</v>
      </c>
      <c r="G1784" t="s">
        <v>4866</v>
      </c>
      <c r="AT1784" t="str">
        <f t="shared" si="271"/>
        <v>NetU1_32</v>
      </c>
      <c r="AU1784" t="str">
        <f t="shared" si="272"/>
        <v>--</v>
      </c>
    </row>
    <row r="1785" spans="1:47" x14ac:dyDescent="0.25">
      <c r="A1785" t="str">
        <f t="shared" si="267"/>
        <v>U1-33</v>
      </c>
      <c r="B1785" t="str">
        <f t="shared" si="268"/>
        <v>GND</v>
      </c>
      <c r="C1785" t="str">
        <f t="shared" si="269"/>
        <v>U1-GND</v>
      </c>
      <c r="D1785" t="str">
        <f t="shared" si="270"/>
        <v>U1-33</v>
      </c>
      <c r="E1785" t="s">
        <v>1215</v>
      </c>
      <c r="F1785">
        <v>33</v>
      </c>
      <c r="G1785" t="s">
        <v>433</v>
      </c>
      <c r="AT1785">
        <f t="shared" si="271"/>
        <v>0</v>
      </c>
      <c r="AU1785">
        <f t="shared" si="272"/>
        <v>0</v>
      </c>
    </row>
    <row r="1786" spans="1:47" x14ac:dyDescent="0.25">
      <c r="A1786" t="str">
        <f t="shared" si="267"/>
        <v>U1-34</v>
      </c>
      <c r="B1786" t="str">
        <f t="shared" si="268"/>
        <v>NetU1_34</v>
      </c>
      <c r="C1786" t="str">
        <f t="shared" si="269"/>
        <v>U1-NetU1_34</v>
      </c>
      <c r="D1786" t="str">
        <f t="shared" si="270"/>
        <v>U1-34</v>
      </c>
      <c r="E1786" t="s">
        <v>1215</v>
      </c>
      <c r="F1786">
        <v>34</v>
      </c>
      <c r="G1786" t="s">
        <v>4867</v>
      </c>
      <c r="AT1786" t="str">
        <f t="shared" si="271"/>
        <v>NetU1_34</v>
      </c>
      <c r="AU1786" t="str">
        <f t="shared" si="272"/>
        <v>--</v>
      </c>
    </row>
    <row r="1787" spans="1:47" x14ac:dyDescent="0.25">
      <c r="A1787" t="str">
        <f t="shared" si="267"/>
        <v>U1-35</v>
      </c>
      <c r="B1787" t="str">
        <f t="shared" si="268"/>
        <v>NetU1_35</v>
      </c>
      <c r="C1787" t="str">
        <f t="shared" si="269"/>
        <v>U1-NetU1_35</v>
      </c>
      <c r="D1787" t="str">
        <f t="shared" si="270"/>
        <v>U1-35</v>
      </c>
      <c r="E1787" t="s">
        <v>1215</v>
      </c>
      <c r="F1787">
        <v>35</v>
      </c>
      <c r="G1787" t="s">
        <v>4868</v>
      </c>
      <c r="AT1787" t="str">
        <f t="shared" si="271"/>
        <v>NetU1_35</v>
      </c>
      <c r="AU1787" t="str">
        <f t="shared" si="272"/>
        <v>--</v>
      </c>
    </row>
    <row r="1788" spans="1:47" x14ac:dyDescent="0.25">
      <c r="A1788" t="str">
        <f t="shared" si="267"/>
        <v>U1-36</v>
      </c>
      <c r="B1788" t="str">
        <f t="shared" si="268"/>
        <v>NetU1_36</v>
      </c>
      <c r="C1788" t="str">
        <f t="shared" si="269"/>
        <v>U1-NetU1_36</v>
      </c>
      <c r="D1788" t="str">
        <f t="shared" si="270"/>
        <v>U1-36</v>
      </c>
      <c r="E1788" t="s">
        <v>1215</v>
      </c>
      <c r="F1788">
        <v>36</v>
      </c>
      <c r="G1788" t="s">
        <v>4869</v>
      </c>
      <c r="AT1788" t="str">
        <f t="shared" si="271"/>
        <v>NetU1_36</v>
      </c>
      <c r="AU1788" t="str">
        <f t="shared" si="272"/>
        <v>--</v>
      </c>
    </row>
    <row r="1789" spans="1:47" x14ac:dyDescent="0.25">
      <c r="A1789" t="str">
        <f t="shared" si="267"/>
        <v>U1-37</v>
      </c>
      <c r="B1789" t="str">
        <f t="shared" si="268"/>
        <v>NetU1_37</v>
      </c>
      <c r="C1789" t="str">
        <f t="shared" si="269"/>
        <v>U1-NetU1_37</v>
      </c>
      <c r="D1789" t="str">
        <f t="shared" si="270"/>
        <v>U1-37</v>
      </c>
      <c r="E1789" t="s">
        <v>1215</v>
      </c>
      <c r="F1789">
        <v>37</v>
      </c>
      <c r="G1789" t="s">
        <v>4870</v>
      </c>
      <c r="AT1789" t="str">
        <f t="shared" si="271"/>
        <v>NetU1_37</v>
      </c>
      <c r="AU1789" t="str">
        <f t="shared" si="272"/>
        <v>--</v>
      </c>
    </row>
    <row r="1790" spans="1:47" x14ac:dyDescent="0.25">
      <c r="A1790" t="str">
        <f t="shared" si="267"/>
        <v>U1-38</v>
      </c>
      <c r="B1790" t="str">
        <f t="shared" si="268"/>
        <v>SSD1_SLEEP</v>
      </c>
      <c r="C1790" t="str">
        <f t="shared" si="269"/>
        <v>U1-SSD1_SLEEP</v>
      </c>
      <c r="D1790" t="str">
        <f t="shared" si="270"/>
        <v>U1-38</v>
      </c>
      <c r="E1790" t="s">
        <v>1215</v>
      </c>
      <c r="F1790">
        <v>38</v>
      </c>
      <c r="G1790" t="s">
        <v>4459</v>
      </c>
      <c r="AT1790" t="str">
        <f t="shared" si="271"/>
        <v>SSD1_SLEEP</v>
      </c>
      <c r="AU1790" t="str">
        <f t="shared" si="272"/>
        <v>--</v>
      </c>
    </row>
    <row r="1791" spans="1:47" x14ac:dyDescent="0.25">
      <c r="A1791" t="str">
        <f t="shared" si="267"/>
        <v>U1-39</v>
      </c>
      <c r="B1791" t="str">
        <f t="shared" si="268"/>
        <v>GND</v>
      </c>
      <c r="C1791" t="str">
        <f t="shared" si="269"/>
        <v>U1-GND</v>
      </c>
      <c r="D1791" t="str">
        <f t="shared" si="270"/>
        <v>U1-39</v>
      </c>
      <c r="E1791" t="s">
        <v>1215</v>
      </c>
      <c r="F1791">
        <v>39</v>
      </c>
      <c r="G1791" t="s">
        <v>433</v>
      </c>
      <c r="AT1791">
        <f t="shared" si="271"/>
        <v>0</v>
      </c>
      <c r="AU1791">
        <f t="shared" si="272"/>
        <v>0</v>
      </c>
    </row>
    <row r="1792" spans="1:47" x14ac:dyDescent="0.25">
      <c r="A1792" t="str">
        <f t="shared" si="267"/>
        <v>U1-40</v>
      </c>
      <c r="B1792" t="str">
        <f t="shared" si="268"/>
        <v>NetU1_40</v>
      </c>
      <c r="C1792" t="str">
        <f t="shared" si="269"/>
        <v>U1-NetU1_40</v>
      </c>
      <c r="D1792" t="str">
        <f t="shared" si="270"/>
        <v>U1-40</v>
      </c>
      <c r="E1792" t="s">
        <v>1215</v>
      </c>
      <c r="F1792">
        <v>40</v>
      </c>
      <c r="G1792" t="s">
        <v>4871</v>
      </c>
      <c r="AT1792" t="str">
        <f t="shared" si="271"/>
        <v>NetU1_40</v>
      </c>
      <c r="AU1792" t="str">
        <f t="shared" si="272"/>
        <v>--</v>
      </c>
    </row>
    <row r="1793" spans="1:47" x14ac:dyDescent="0.25">
      <c r="A1793" t="str">
        <f t="shared" si="267"/>
        <v>U1-41</v>
      </c>
      <c r="B1793" t="str">
        <f t="shared" si="268"/>
        <v>GTSL1C_RX0_N</v>
      </c>
      <c r="C1793" t="str">
        <f t="shared" si="269"/>
        <v>U1-GTSL1C_RX0_N</v>
      </c>
      <c r="D1793" t="str">
        <f t="shared" si="270"/>
        <v>U1-41</v>
      </c>
      <c r="E1793" t="s">
        <v>1215</v>
      </c>
      <c r="F1793">
        <v>41</v>
      </c>
      <c r="G1793" t="s">
        <v>773</v>
      </c>
      <c r="AT1793" t="str">
        <f t="shared" si="271"/>
        <v>GTSL1C_RX0_N</v>
      </c>
      <c r="AU1793" t="str">
        <f t="shared" si="272"/>
        <v>--</v>
      </c>
    </row>
    <row r="1794" spans="1:47" x14ac:dyDescent="0.25">
      <c r="A1794" t="str">
        <f t="shared" si="267"/>
        <v>U1-42</v>
      </c>
      <c r="B1794" t="str">
        <f t="shared" si="268"/>
        <v>NetU1_42</v>
      </c>
      <c r="C1794" t="str">
        <f t="shared" si="269"/>
        <v>U1-NetU1_42</v>
      </c>
      <c r="D1794" t="str">
        <f t="shared" si="270"/>
        <v>U1-42</v>
      </c>
      <c r="E1794" t="s">
        <v>1215</v>
      </c>
      <c r="F1794">
        <v>42</v>
      </c>
      <c r="G1794" t="s">
        <v>4872</v>
      </c>
      <c r="AT1794" t="str">
        <f t="shared" si="271"/>
        <v>NetU1_42</v>
      </c>
      <c r="AU1794" t="str">
        <f t="shared" si="272"/>
        <v>--</v>
      </c>
    </row>
    <row r="1795" spans="1:47" x14ac:dyDescent="0.25">
      <c r="A1795" t="str">
        <f t="shared" si="267"/>
        <v>U1-43</v>
      </c>
      <c r="B1795" t="str">
        <f t="shared" si="268"/>
        <v>GTSL1C_RX0_P</v>
      </c>
      <c r="C1795" t="str">
        <f t="shared" si="269"/>
        <v>U1-GTSL1C_RX0_P</v>
      </c>
      <c r="D1795" t="str">
        <f t="shared" si="270"/>
        <v>U1-43</v>
      </c>
      <c r="E1795" t="s">
        <v>1215</v>
      </c>
      <c r="F1795">
        <v>43</v>
      </c>
      <c r="G1795" t="s">
        <v>771</v>
      </c>
      <c r="AT1795" t="str">
        <f t="shared" si="271"/>
        <v>GTSL1C_RX0_P</v>
      </c>
      <c r="AU1795" t="str">
        <f t="shared" si="272"/>
        <v>--</v>
      </c>
    </row>
    <row r="1796" spans="1:47" x14ac:dyDescent="0.25">
      <c r="A1796" t="str">
        <f t="shared" si="267"/>
        <v>U1-44</v>
      </c>
      <c r="B1796" t="str">
        <f t="shared" si="268"/>
        <v>NetU1_44</v>
      </c>
      <c r="C1796" t="str">
        <f t="shared" si="269"/>
        <v>U1-NetU1_44</v>
      </c>
      <c r="D1796" t="str">
        <f t="shared" si="270"/>
        <v>U1-44</v>
      </c>
      <c r="E1796" t="s">
        <v>1215</v>
      </c>
      <c r="F1796">
        <v>44</v>
      </c>
      <c r="G1796" t="s">
        <v>4873</v>
      </c>
      <c r="AT1796" t="str">
        <f t="shared" si="271"/>
        <v>NetU1_44</v>
      </c>
      <c r="AU1796" t="str">
        <f t="shared" si="272"/>
        <v>--</v>
      </c>
    </row>
    <row r="1797" spans="1:47" x14ac:dyDescent="0.25">
      <c r="A1797" t="str">
        <f t="shared" si="267"/>
        <v>U1-45</v>
      </c>
      <c r="B1797" t="str">
        <f t="shared" si="268"/>
        <v>GND</v>
      </c>
      <c r="C1797" t="str">
        <f t="shared" si="269"/>
        <v>U1-GND</v>
      </c>
      <c r="D1797" t="str">
        <f t="shared" si="270"/>
        <v>U1-45</v>
      </c>
      <c r="E1797" t="s">
        <v>1215</v>
      </c>
      <c r="F1797">
        <v>45</v>
      </c>
      <c r="G1797" t="s">
        <v>433</v>
      </c>
      <c r="AT1797">
        <f t="shared" si="271"/>
        <v>0</v>
      </c>
      <c r="AU1797">
        <f t="shared" si="272"/>
        <v>0</v>
      </c>
    </row>
    <row r="1798" spans="1:47" x14ac:dyDescent="0.25">
      <c r="A1798" t="str">
        <f t="shared" ref="A1798:A1861" si="273">$E1798&amp;"-"&amp;$F1798</f>
        <v>U1-46</v>
      </c>
      <c r="B1798" t="str">
        <f t="shared" ref="B1798:B1861" si="274">IF(OR(E1798=$A$2,E1798=$B$2,E1798=$C$2,E1798=$D$2),"--",G1798)</f>
        <v>NetU1_46</v>
      </c>
      <c r="C1798" t="str">
        <f t="shared" ref="C1798:C1861" si="275">$E1798&amp;"-"&amp;$G1798</f>
        <v>U1-NetU1_46</v>
      </c>
      <c r="D1798" t="str">
        <f t="shared" ref="D1798:D1861" si="276">A1798</f>
        <v>U1-46</v>
      </c>
      <c r="E1798" t="s">
        <v>1215</v>
      </c>
      <c r="F1798">
        <v>46</v>
      </c>
      <c r="G1798" t="s">
        <v>4874</v>
      </c>
      <c r="AT1798" t="str">
        <f t="shared" ref="AT1798:AT1861" si="277">IF(IF(COUNTIF($AO$6:$AQ$150,B1798)&gt;0,"---","--")="---",VLOOKUP(B1798,$AO$6:$AQ$150,3,0),B1798)</f>
        <v>NetU1_46</v>
      </c>
      <c r="AU1798" t="str">
        <f t="shared" ref="AU1798:AU1861" si="278">IF(IF(COUNTIF($AO$6:$AQ$150,B1798)&gt;0,"---","--")="---",VLOOKUP(B1798,$AO$6:$AQ$150,2,0),"--")</f>
        <v>--</v>
      </c>
    </row>
    <row r="1799" spans="1:47" x14ac:dyDescent="0.25">
      <c r="A1799" t="str">
        <f t="shared" si="273"/>
        <v>U1-47</v>
      </c>
      <c r="B1799" t="str">
        <f t="shared" si="274"/>
        <v>GTSL1C_CTX0_N</v>
      </c>
      <c r="C1799" t="str">
        <f t="shared" si="275"/>
        <v>U1-GTSL1C_CTX0_N</v>
      </c>
      <c r="D1799" t="str">
        <f t="shared" si="276"/>
        <v>U1-47</v>
      </c>
      <c r="E1799" t="s">
        <v>1215</v>
      </c>
      <c r="F1799">
        <v>47</v>
      </c>
      <c r="G1799" t="s">
        <v>4062</v>
      </c>
      <c r="AT1799" t="str">
        <f t="shared" si="277"/>
        <v>GTSL1C_CTX0_N</v>
      </c>
      <c r="AU1799" t="str">
        <f t="shared" si="278"/>
        <v>--</v>
      </c>
    </row>
    <row r="1800" spans="1:47" x14ac:dyDescent="0.25">
      <c r="A1800" t="str">
        <f t="shared" si="273"/>
        <v>U1-48</v>
      </c>
      <c r="B1800" t="str">
        <f t="shared" si="274"/>
        <v>NetU1_48</v>
      </c>
      <c r="C1800" t="str">
        <f t="shared" si="275"/>
        <v>U1-NetU1_48</v>
      </c>
      <c r="D1800" t="str">
        <f t="shared" si="276"/>
        <v>U1-48</v>
      </c>
      <c r="E1800" t="s">
        <v>1215</v>
      </c>
      <c r="F1800">
        <v>48</v>
      </c>
      <c r="G1800" t="s">
        <v>4875</v>
      </c>
      <c r="AT1800" t="str">
        <f t="shared" si="277"/>
        <v>NetU1_48</v>
      </c>
      <c r="AU1800" t="str">
        <f t="shared" si="278"/>
        <v>--</v>
      </c>
    </row>
    <row r="1801" spans="1:47" x14ac:dyDescent="0.25">
      <c r="A1801" t="str">
        <f t="shared" si="273"/>
        <v>U1-49</v>
      </c>
      <c r="B1801" t="str">
        <f t="shared" si="274"/>
        <v>GTSL1C_CTX0_P</v>
      </c>
      <c r="C1801" t="str">
        <f t="shared" si="275"/>
        <v>U1-GTSL1C_CTX0_P</v>
      </c>
      <c r="D1801" t="str">
        <f t="shared" si="276"/>
        <v>U1-49</v>
      </c>
      <c r="E1801" t="s">
        <v>1215</v>
      </c>
      <c r="F1801">
        <v>49</v>
      </c>
      <c r="G1801" t="s">
        <v>4063</v>
      </c>
      <c r="AT1801" t="str">
        <f t="shared" si="277"/>
        <v>GTSL1C_CTX0_P</v>
      </c>
      <c r="AU1801" t="str">
        <f t="shared" si="278"/>
        <v>--</v>
      </c>
    </row>
    <row r="1802" spans="1:47" x14ac:dyDescent="0.25">
      <c r="A1802" t="str">
        <f t="shared" si="273"/>
        <v>U1-50</v>
      </c>
      <c r="B1802" t="str">
        <f t="shared" si="274"/>
        <v>SSD1_PERSTn</v>
      </c>
      <c r="C1802" t="str">
        <f t="shared" si="275"/>
        <v>U1-SSD1_PERSTn</v>
      </c>
      <c r="D1802" t="str">
        <f t="shared" si="276"/>
        <v>U1-50</v>
      </c>
      <c r="E1802" t="s">
        <v>1215</v>
      </c>
      <c r="F1802">
        <v>50</v>
      </c>
      <c r="G1802" t="s">
        <v>4158</v>
      </c>
      <c r="AT1802" t="str">
        <f t="shared" si="277"/>
        <v>SSD1_PERSTn</v>
      </c>
      <c r="AU1802" t="str">
        <f t="shared" si="278"/>
        <v>--</v>
      </c>
    </row>
    <row r="1803" spans="1:47" x14ac:dyDescent="0.25">
      <c r="A1803" t="str">
        <f t="shared" si="273"/>
        <v>U1-51</v>
      </c>
      <c r="B1803" t="str">
        <f t="shared" si="274"/>
        <v>GND</v>
      </c>
      <c r="C1803" t="str">
        <f t="shared" si="275"/>
        <v>U1-GND</v>
      </c>
      <c r="D1803" t="str">
        <f t="shared" si="276"/>
        <v>U1-51</v>
      </c>
      <c r="E1803" t="s">
        <v>1215</v>
      </c>
      <c r="F1803">
        <v>51</v>
      </c>
      <c r="G1803" t="s">
        <v>433</v>
      </c>
      <c r="AT1803">
        <f t="shared" si="277"/>
        <v>0</v>
      </c>
      <c r="AU1803">
        <f t="shared" si="278"/>
        <v>0</v>
      </c>
    </row>
    <row r="1804" spans="1:47" x14ac:dyDescent="0.25">
      <c r="A1804" t="str">
        <f t="shared" si="273"/>
        <v>U1-52</v>
      </c>
      <c r="B1804" t="str">
        <f t="shared" si="274"/>
        <v>SSD1_CLKRQ</v>
      </c>
      <c r="C1804" t="str">
        <f t="shared" si="275"/>
        <v>U1-SSD1_CLKRQ</v>
      </c>
      <c r="D1804" t="str">
        <f t="shared" si="276"/>
        <v>U1-52</v>
      </c>
      <c r="E1804" t="s">
        <v>1215</v>
      </c>
      <c r="F1804">
        <v>52</v>
      </c>
      <c r="G1804" t="s">
        <v>4286</v>
      </c>
      <c r="AT1804" t="str">
        <f t="shared" si="277"/>
        <v>SSD1_CLKRQ</v>
      </c>
      <c r="AU1804" t="str">
        <f t="shared" si="278"/>
        <v>--</v>
      </c>
    </row>
    <row r="1805" spans="1:47" x14ac:dyDescent="0.25">
      <c r="A1805" t="str">
        <f t="shared" si="273"/>
        <v>U1-53</v>
      </c>
      <c r="B1805" t="str">
        <f t="shared" si="274"/>
        <v>SSD_RCLK_N</v>
      </c>
      <c r="C1805" t="str">
        <f t="shared" si="275"/>
        <v>U1-SSD_RCLK_N</v>
      </c>
      <c r="D1805" t="str">
        <f t="shared" si="276"/>
        <v>U1-53</v>
      </c>
      <c r="E1805" t="s">
        <v>1215</v>
      </c>
      <c r="F1805">
        <v>53</v>
      </c>
      <c r="G1805" t="s">
        <v>4465</v>
      </c>
      <c r="AT1805" t="str">
        <f t="shared" si="277"/>
        <v>SSD_RCLK_N</v>
      </c>
      <c r="AU1805" t="str">
        <f t="shared" si="278"/>
        <v>--</v>
      </c>
    </row>
    <row r="1806" spans="1:47" x14ac:dyDescent="0.25">
      <c r="A1806" t="str">
        <f t="shared" si="273"/>
        <v>U1-54</v>
      </c>
      <c r="B1806" t="str">
        <f t="shared" si="274"/>
        <v>SSD1_WAKE</v>
      </c>
      <c r="C1806" t="str">
        <f t="shared" si="275"/>
        <v>U1-SSD1_WAKE</v>
      </c>
      <c r="D1806" t="str">
        <f t="shared" si="276"/>
        <v>U1-54</v>
      </c>
      <c r="E1806" t="s">
        <v>1215</v>
      </c>
      <c r="F1806">
        <v>54</v>
      </c>
      <c r="G1806" t="s">
        <v>4284</v>
      </c>
      <c r="AT1806" t="str">
        <f t="shared" si="277"/>
        <v>SSD1_WAKE</v>
      </c>
      <c r="AU1806" t="str">
        <f t="shared" si="278"/>
        <v>--</v>
      </c>
    </row>
    <row r="1807" spans="1:47" x14ac:dyDescent="0.25">
      <c r="A1807" t="str">
        <f t="shared" si="273"/>
        <v>U1-55</v>
      </c>
      <c r="B1807" t="str">
        <f t="shared" si="274"/>
        <v>SSD_RCLK_P</v>
      </c>
      <c r="C1807" t="str">
        <f t="shared" si="275"/>
        <v>U1-SSD_RCLK_P</v>
      </c>
      <c r="D1807" t="str">
        <f t="shared" si="276"/>
        <v>U1-55</v>
      </c>
      <c r="E1807" t="s">
        <v>1215</v>
      </c>
      <c r="F1807">
        <v>55</v>
      </c>
      <c r="G1807" t="s">
        <v>4466</v>
      </c>
      <c r="AT1807" t="str">
        <f t="shared" si="277"/>
        <v>SSD_RCLK_P</v>
      </c>
      <c r="AU1807" t="str">
        <f t="shared" si="278"/>
        <v>--</v>
      </c>
    </row>
    <row r="1808" spans="1:47" x14ac:dyDescent="0.25">
      <c r="A1808" t="str">
        <f t="shared" si="273"/>
        <v>U1-56</v>
      </c>
      <c r="B1808" t="str">
        <f t="shared" si="274"/>
        <v>NetU1_56</v>
      </c>
      <c r="C1808" t="str">
        <f t="shared" si="275"/>
        <v>U1-NetU1_56</v>
      </c>
      <c r="D1808" t="str">
        <f t="shared" si="276"/>
        <v>U1-56</v>
      </c>
      <c r="E1808" t="s">
        <v>1215</v>
      </c>
      <c r="F1808">
        <v>56</v>
      </c>
      <c r="G1808" t="s">
        <v>4876</v>
      </c>
      <c r="AT1808" t="str">
        <f t="shared" si="277"/>
        <v>NetU1_56</v>
      </c>
      <c r="AU1808" t="str">
        <f t="shared" si="278"/>
        <v>--</v>
      </c>
    </row>
    <row r="1809" spans="1:47" x14ac:dyDescent="0.25">
      <c r="A1809" t="str">
        <f t="shared" si="273"/>
        <v>U1-57</v>
      </c>
      <c r="B1809" t="str">
        <f t="shared" si="274"/>
        <v>GND</v>
      </c>
      <c r="C1809" t="str">
        <f t="shared" si="275"/>
        <v>U1-GND</v>
      </c>
      <c r="D1809" t="str">
        <f t="shared" si="276"/>
        <v>U1-57</v>
      </c>
      <c r="E1809" t="s">
        <v>1215</v>
      </c>
      <c r="F1809">
        <v>57</v>
      </c>
      <c r="G1809" t="s">
        <v>433</v>
      </c>
      <c r="AT1809">
        <f t="shared" si="277"/>
        <v>0</v>
      </c>
      <c r="AU1809">
        <f t="shared" si="278"/>
        <v>0</v>
      </c>
    </row>
    <row r="1810" spans="1:47" x14ac:dyDescent="0.25">
      <c r="A1810" t="str">
        <f t="shared" si="273"/>
        <v>U1-58</v>
      </c>
      <c r="B1810" t="str">
        <f t="shared" si="274"/>
        <v>NetU1_58</v>
      </c>
      <c r="C1810" t="str">
        <f t="shared" si="275"/>
        <v>U1-NetU1_58</v>
      </c>
      <c r="D1810" t="str">
        <f t="shared" si="276"/>
        <v>U1-58</v>
      </c>
      <c r="E1810" t="s">
        <v>1215</v>
      </c>
      <c r="F1810">
        <v>58</v>
      </c>
      <c r="G1810" t="s">
        <v>4877</v>
      </c>
      <c r="AT1810" t="str">
        <f t="shared" si="277"/>
        <v>NetU1_58</v>
      </c>
      <c r="AU1810" t="str">
        <f t="shared" si="278"/>
        <v>--</v>
      </c>
    </row>
    <row r="1811" spans="1:47" x14ac:dyDescent="0.25">
      <c r="A1811" t="str">
        <f t="shared" si="273"/>
        <v>U1-59</v>
      </c>
      <c r="B1811" t="str">
        <f t="shared" si="274"/>
        <v>NetU1_59</v>
      </c>
      <c r="C1811" t="str">
        <f t="shared" si="275"/>
        <v>U1-NetU1_59</v>
      </c>
      <c r="D1811" t="str">
        <f t="shared" si="276"/>
        <v>U1-59</v>
      </c>
      <c r="E1811" t="s">
        <v>1215</v>
      </c>
      <c r="F1811">
        <v>59</v>
      </c>
      <c r="G1811" t="s">
        <v>4878</v>
      </c>
      <c r="AT1811" t="str">
        <f t="shared" si="277"/>
        <v>NetU1_59</v>
      </c>
      <c r="AU1811" t="str">
        <f t="shared" si="278"/>
        <v>--</v>
      </c>
    </row>
    <row r="1812" spans="1:47" x14ac:dyDescent="0.25">
      <c r="A1812" t="str">
        <f t="shared" si="273"/>
        <v>U1-60</v>
      </c>
      <c r="B1812" t="str">
        <f t="shared" si="274"/>
        <v>NetU1_60</v>
      </c>
      <c r="C1812" t="str">
        <f t="shared" si="275"/>
        <v>U1-NetU1_60</v>
      </c>
      <c r="D1812" t="str">
        <f t="shared" si="276"/>
        <v>U1-60</v>
      </c>
      <c r="E1812" t="s">
        <v>1215</v>
      </c>
      <c r="F1812">
        <v>60</v>
      </c>
      <c r="G1812" t="s">
        <v>4879</v>
      </c>
      <c r="AT1812" t="str">
        <f t="shared" si="277"/>
        <v>NetU1_60</v>
      </c>
      <c r="AU1812" t="str">
        <f t="shared" si="278"/>
        <v>--</v>
      </c>
    </row>
    <row r="1813" spans="1:47" x14ac:dyDescent="0.25">
      <c r="A1813" t="str">
        <f t="shared" si="273"/>
        <v>U1-61</v>
      </c>
      <c r="B1813" t="str">
        <f t="shared" si="274"/>
        <v>NetU1_61</v>
      </c>
      <c r="C1813" t="str">
        <f t="shared" si="275"/>
        <v>U1-NetU1_61</v>
      </c>
      <c r="D1813" t="str">
        <f t="shared" si="276"/>
        <v>U1-61</v>
      </c>
      <c r="E1813" t="s">
        <v>1215</v>
      </c>
      <c r="F1813">
        <v>61</v>
      </c>
      <c r="G1813" t="s">
        <v>4880</v>
      </c>
      <c r="AT1813" t="str">
        <f t="shared" si="277"/>
        <v>NetU1_61</v>
      </c>
      <c r="AU1813" t="str">
        <f t="shared" si="278"/>
        <v>--</v>
      </c>
    </row>
    <row r="1814" spans="1:47" x14ac:dyDescent="0.25">
      <c r="A1814" t="str">
        <f t="shared" si="273"/>
        <v>U1-62</v>
      </c>
      <c r="B1814" t="str">
        <f t="shared" si="274"/>
        <v>NetU1_62</v>
      </c>
      <c r="C1814" t="str">
        <f t="shared" si="275"/>
        <v>U1-NetU1_62</v>
      </c>
      <c r="D1814" t="str">
        <f t="shared" si="276"/>
        <v>U1-62</v>
      </c>
      <c r="E1814" t="s">
        <v>1215</v>
      </c>
      <c r="F1814">
        <v>62</v>
      </c>
      <c r="G1814" t="s">
        <v>4881</v>
      </c>
      <c r="AT1814" t="str">
        <f t="shared" si="277"/>
        <v>NetU1_62</v>
      </c>
      <c r="AU1814" t="str">
        <f t="shared" si="278"/>
        <v>--</v>
      </c>
    </row>
    <row r="1815" spans="1:47" x14ac:dyDescent="0.25">
      <c r="A1815" t="str">
        <f t="shared" si="273"/>
        <v>U1-63</v>
      </c>
      <c r="B1815" t="str">
        <f t="shared" si="274"/>
        <v>NetU1_63</v>
      </c>
      <c r="C1815" t="str">
        <f t="shared" si="275"/>
        <v>U1-NetU1_63</v>
      </c>
      <c r="D1815" t="str">
        <f t="shared" si="276"/>
        <v>U1-63</v>
      </c>
      <c r="E1815" t="s">
        <v>1215</v>
      </c>
      <c r="F1815">
        <v>63</v>
      </c>
      <c r="G1815" t="s">
        <v>4882</v>
      </c>
      <c r="AT1815" t="str">
        <f t="shared" si="277"/>
        <v>NetU1_63</v>
      </c>
      <c r="AU1815" t="str">
        <f t="shared" si="278"/>
        <v>--</v>
      </c>
    </row>
    <row r="1816" spans="1:47" x14ac:dyDescent="0.25">
      <c r="A1816" t="str">
        <f t="shared" si="273"/>
        <v>U1-64</v>
      </c>
      <c r="B1816" t="str">
        <f t="shared" si="274"/>
        <v>NetU1_64</v>
      </c>
      <c r="C1816" t="str">
        <f t="shared" si="275"/>
        <v>U1-NetU1_64</v>
      </c>
      <c r="D1816" t="str">
        <f t="shared" si="276"/>
        <v>U1-64</v>
      </c>
      <c r="E1816" t="s">
        <v>1215</v>
      </c>
      <c r="F1816">
        <v>64</v>
      </c>
      <c r="G1816" t="s">
        <v>4883</v>
      </c>
      <c r="AT1816" t="str">
        <f t="shared" si="277"/>
        <v>NetU1_64</v>
      </c>
      <c r="AU1816" t="str">
        <f t="shared" si="278"/>
        <v>--</v>
      </c>
    </row>
    <row r="1817" spans="1:47" x14ac:dyDescent="0.25">
      <c r="A1817" t="str">
        <f t="shared" si="273"/>
        <v>U1-65</v>
      </c>
      <c r="B1817" t="str">
        <f t="shared" si="274"/>
        <v>NetU1_65</v>
      </c>
      <c r="C1817" t="str">
        <f t="shared" si="275"/>
        <v>U1-NetU1_65</v>
      </c>
      <c r="D1817" t="str">
        <f t="shared" si="276"/>
        <v>U1-65</v>
      </c>
      <c r="E1817" t="s">
        <v>1215</v>
      </c>
      <c r="F1817">
        <v>65</v>
      </c>
      <c r="G1817" t="s">
        <v>4884</v>
      </c>
      <c r="AT1817" t="str">
        <f t="shared" si="277"/>
        <v>NetU1_65</v>
      </c>
      <c r="AU1817" t="str">
        <f t="shared" si="278"/>
        <v>--</v>
      </c>
    </row>
    <row r="1818" spans="1:47" x14ac:dyDescent="0.25">
      <c r="A1818" t="str">
        <f t="shared" si="273"/>
        <v>U1-66</v>
      </c>
      <c r="B1818" t="str">
        <f t="shared" si="274"/>
        <v>NetU1_66</v>
      </c>
      <c r="C1818" t="str">
        <f t="shared" si="275"/>
        <v>U1-NetU1_66</v>
      </c>
      <c r="D1818" t="str">
        <f t="shared" si="276"/>
        <v>U1-66</v>
      </c>
      <c r="E1818" t="s">
        <v>1215</v>
      </c>
      <c r="F1818">
        <v>66</v>
      </c>
      <c r="G1818" t="s">
        <v>4885</v>
      </c>
      <c r="AT1818" t="str">
        <f t="shared" si="277"/>
        <v>NetU1_66</v>
      </c>
      <c r="AU1818" t="str">
        <f t="shared" si="278"/>
        <v>--</v>
      </c>
    </row>
    <row r="1819" spans="1:47" x14ac:dyDescent="0.25">
      <c r="A1819" t="str">
        <f t="shared" si="273"/>
        <v>U1-67</v>
      </c>
      <c r="B1819" t="str">
        <f t="shared" si="274"/>
        <v>NetU1_67</v>
      </c>
      <c r="C1819" t="str">
        <f t="shared" si="275"/>
        <v>U1-NetU1_67</v>
      </c>
      <c r="D1819" t="str">
        <f t="shared" si="276"/>
        <v>U1-67</v>
      </c>
      <c r="E1819" t="s">
        <v>1215</v>
      </c>
      <c r="F1819">
        <v>67</v>
      </c>
      <c r="G1819" t="s">
        <v>4886</v>
      </c>
      <c r="AT1819" t="str">
        <f t="shared" si="277"/>
        <v>NetU1_67</v>
      </c>
      <c r="AU1819" t="str">
        <f t="shared" si="278"/>
        <v>--</v>
      </c>
    </row>
    <row r="1820" spans="1:47" x14ac:dyDescent="0.25">
      <c r="A1820" t="str">
        <f t="shared" si="273"/>
        <v>U1-68</v>
      </c>
      <c r="B1820" t="str">
        <f t="shared" si="274"/>
        <v>NetU1_68</v>
      </c>
      <c r="C1820" t="str">
        <f t="shared" si="275"/>
        <v>U1-NetU1_68</v>
      </c>
      <c r="D1820" t="str">
        <f t="shared" si="276"/>
        <v>U1-68</v>
      </c>
      <c r="E1820" t="s">
        <v>1215</v>
      </c>
      <c r="F1820">
        <v>68</v>
      </c>
      <c r="G1820" t="s">
        <v>4887</v>
      </c>
      <c r="AT1820" t="str">
        <f t="shared" si="277"/>
        <v>NetU1_68</v>
      </c>
      <c r="AU1820" t="str">
        <f t="shared" si="278"/>
        <v>--</v>
      </c>
    </row>
    <row r="1821" spans="1:47" x14ac:dyDescent="0.25">
      <c r="A1821" t="str">
        <f t="shared" si="273"/>
        <v>U1-69</v>
      </c>
      <c r="B1821" t="str">
        <f t="shared" si="274"/>
        <v>SSD_PEDET</v>
      </c>
      <c r="C1821" t="str">
        <f t="shared" si="275"/>
        <v>U1-SSD_PEDET</v>
      </c>
      <c r="D1821" t="str">
        <f t="shared" si="276"/>
        <v>U1-69</v>
      </c>
      <c r="E1821" t="s">
        <v>1215</v>
      </c>
      <c r="F1821">
        <v>69</v>
      </c>
      <c r="G1821" t="s">
        <v>4464</v>
      </c>
      <c r="AT1821" t="str">
        <f t="shared" si="277"/>
        <v>SSD_PEDET</v>
      </c>
      <c r="AU1821" t="str">
        <f t="shared" si="278"/>
        <v>--</v>
      </c>
    </row>
    <row r="1822" spans="1:47" x14ac:dyDescent="0.25">
      <c r="A1822" t="str">
        <f t="shared" si="273"/>
        <v>U1-70</v>
      </c>
      <c r="B1822" t="str">
        <f t="shared" si="274"/>
        <v>SSD_3V3_2</v>
      </c>
      <c r="C1822" t="str">
        <f t="shared" si="275"/>
        <v>U1-SSD_3V3_2</v>
      </c>
      <c r="D1822" t="str">
        <f t="shared" si="276"/>
        <v>U1-70</v>
      </c>
      <c r="E1822" t="s">
        <v>1215</v>
      </c>
      <c r="F1822">
        <v>70</v>
      </c>
      <c r="G1822" t="s">
        <v>4461</v>
      </c>
      <c r="AT1822" t="str">
        <f t="shared" si="277"/>
        <v>SSD_3V3_2</v>
      </c>
      <c r="AU1822" t="str">
        <f t="shared" si="278"/>
        <v>--</v>
      </c>
    </row>
    <row r="1823" spans="1:47" x14ac:dyDescent="0.25">
      <c r="A1823" t="str">
        <f t="shared" si="273"/>
        <v>U1-71</v>
      </c>
      <c r="B1823" t="str">
        <f t="shared" si="274"/>
        <v>GND</v>
      </c>
      <c r="C1823" t="str">
        <f t="shared" si="275"/>
        <v>U1-GND</v>
      </c>
      <c r="D1823" t="str">
        <f t="shared" si="276"/>
        <v>U1-71</v>
      </c>
      <c r="E1823" t="s">
        <v>1215</v>
      </c>
      <c r="F1823">
        <v>71</v>
      </c>
      <c r="G1823" t="s">
        <v>433</v>
      </c>
      <c r="AT1823">
        <f t="shared" si="277"/>
        <v>0</v>
      </c>
      <c r="AU1823">
        <f t="shared" si="278"/>
        <v>0</v>
      </c>
    </row>
    <row r="1824" spans="1:47" x14ac:dyDescent="0.25">
      <c r="A1824" t="str">
        <f t="shared" si="273"/>
        <v>U1-72</v>
      </c>
      <c r="B1824" t="str">
        <f t="shared" si="274"/>
        <v>SSD_3V3_2</v>
      </c>
      <c r="C1824" t="str">
        <f t="shared" si="275"/>
        <v>U1-SSD_3V3_2</v>
      </c>
      <c r="D1824" t="str">
        <f t="shared" si="276"/>
        <v>U1-72</v>
      </c>
      <c r="E1824" t="s">
        <v>1215</v>
      </c>
      <c r="F1824">
        <v>72</v>
      </c>
      <c r="G1824" t="s">
        <v>4461</v>
      </c>
      <c r="AT1824" t="str">
        <f t="shared" si="277"/>
        <v>SSD_3V3_2</v>
      </c>
      <c r="AU1824" t="str">
        <f t="shared" si="278"/>
        <v>--</v>
      </c>
    </row>
    <row r="1825" spans="1:47" x14ac:dyDescent="0.25">
      <c r="A1825" t="str">
        <f t="shared" si="273"/>
        <v>U1-73</v>
      </c>
      <c r="B1825" t="str">
        <f t="shared" si="274"/>
        <v>GND</v>
      </c>
      <c r="C1825" t="str">
        <f t="shared" si="275"/>
        <v>U1-GND</v>
      </c>
      <c r="D1825" t="str">
        <f t="shared" si="276"/>
        <v>U1-73</v>
      </c>
      <c r="E1825" t="s">
        <v>1215</v>
      </c>
      <c r="F1825">
        <v>73</v>
      </c>
      <c r="G1825" t="s">
        <v>433</v>
      </c>
      <c r="AT1825">
        <f t="shared" si="277"/>
        <v>0</v>
      </c>
      <c r="AU1825">
        <f t="shared" si="278"/>
        <v>0</v>
      </c>
    </row>
    <row r="1826" spans="1:47" x14ac:dyDescent="0.25">
      <c r="A1826" t="str">
        <f t="shared" si="273"/>
        <v>U1-74</v>
      </c>
      <c r="B1826" t="str">
        <f t="shared" si="274"/>
        <v>SSD_3V3_2</v>
      </c>
      <c r="C1826" t="str">
        <f t="shared" si="275"/>
        <v>U1-SSD_3V3_2</v>
      </c>
      <c r="D1826" t="str">
        <f t="shared" si="276"/>
        <v>U1-74</v>
      </c>
      <c r="E1826" t="s">
        <v>1215</v>
      </c>
      <c r="F1826">
        <v>74</v>
      </c>
      <c r="G1826" t="s">
        <v>4461</v>
      </c>
      <c r="AT1826" t="str">
        <f t="shared" si="277"/>
        <v>SSD_3V3_2</v>
      </c>
      <c r="AU1826" t="str">
        <f t="shared" si="278"/>
        <v>--</v>
      </c>
    </row>
    <row r="1827" spans="1:47" x14ac:dyDescent="0.25">
      <c r="A1827" t="str">
        <f t="shared" si="273"/>
        <v>U1-75</v>
      </c>
      <c r="B1827" t="str">
        <f t="shared" si="274"/>
        <v>GND</v>
      </c>
      <c r="C1827" t="str">
        <f t="shared" si="275"/>
        <v>U1-GND</v>
      </c>
      <c r="D1827" t="str">
        <f t="shared" si="276"/>
        <v>U1-75</v>
      </c>
      <c r="E1827" t="s">
        <v>1215</v>
      </c>
      <c r="F1827">
        <v>75</v>
      </c>
      <c r="G1827" t="s">
        <v>433</v>
      </c>
      <c r="AT1827">
        <f t="shared" si="277"/>
        <v>0</v>
      </c>
      <c r="AU1827">
        <f t="shared" si="278"/>
        <v>0</v>
      </c>
    </row>
    <row r="1828" spans="1:47" x14ac:dyDescent="0.25">
      <c r="A1828" t="str">
        <f t="shared" si="273"/>
        <v>U1-F1</v>
      </c>
      <c r="B1828" t="str">
        <f t="shared" si="274"/>
        <v>GND</v>
      </c>
      <c r="C1828" t="str">
        <f t="shared" si="275"/>
        <v>U1-GND</v>
      </c>
      <c r="D1828" t="str">
        <f t="shared" si="276"/>
        <v>U1-F1</v>
      </c>
      <c r="E1828" t="s">
        <v>1215</v>
      </c>
      <c r="F1828" t="s">
        <v>3037</v>
      </c>
      <c r="G1828" t="s">
        <v>433</v>
      </c>
      <c r="AT1828">
        <f t="shared" si="277"/>
        <v>0</v>
      </c>
      <c r="AU1828">
        <f t="shared" si="278"/>
        <v>0</v>
      </c>
    </row>
    <row r="1829" spans="1:47" x14ac:dyDescent="0.25">
      <c r="A1829" t="str">
        <f t="shared" si="273"/>
        <v>U1-F2</v>
      </c>
      <c r="B1829" t="str">
        <f t="shared" si="274"/>
        <v>GND</v>
      </c>
      <c r="C1829" t="str">
        <f t="shared" si="275"/>
        <v>U1-GND</v>
      </c>
      <c r="D1829" t="str">
        <f t="shared" si="276"/>
        <v>U1-F2</v>
      </c>
      <c r="E1829" t="s">
        <v>1215</v>
      </c>
      <c r="F1829" t="s">
        <v>3038</v>
      </c>
      <c r="G1829" t="s">
        <v>433</v>
      </c>
      <c r="AT1829">
        <f t="shared" si="277"/>
        <v>0</v>
      </c>
      <c r="AU1829">
        <f t="shared" si="278"/>
        <v>0</v>
      </c>
    </row>
    <row r="1830" spans="1:47" x14ac:dyDescent="0.25">
      <c r="A1830" t="str">
        <f t="shared" si="273"/>
        <v>U2-F1</v>
      </c>
      <c r="B1830" t="str">
        <f t="shared" si="274"/>
        <v>GND</v>
      </c>
      <c r="C1830" t="str">
        <f t="shared" si="275"/>
        <v>U2-GND</v>
      </c>
      <c r="D1830" t="str">
        <f t="shared" si="276"/>
        <v>U2-F1</v>
      </c>
      <c r="E1830" t="s">
        <v>1562</v>
      </c>
      <c r="F1830" t="s">
        <v>3037</v>
      </c>
      <c r="G1830" t="s">
        <v>433</v>
      </c>
      <c r="AT1830">
        <f t="shared" si="277"/>
        <v>0</v>
      </c>
      <c r="AU1830">
        <f t="shared" si="278"/>
        <v>0</v>
      </c>
    </row>
    <row r="1831" spans="1:47" x14ac:dyDescent="0.25">
      <c r="A1831" t="str">
        <f t="shared" si="273"/>
        <v>U3-1</v>
      </c>
      <c r="B1831" t="str">
        <f t="shared" si="274"/>
        <v>I2C0_SCL</v>
      </c>
      <c r="C1831" t="str">
        <f t="shared" si="275"/>
        <v>U3-I2C0_SCL</v>
      </c>
      <c r="D1831" t="str">
        <f t="shared" si="276"/>
        <v>U3-1</v>
      </c>
      <c r="E1831" t="s">
        <v>2977</v>
      </c>
      <c r="F1831">
        <v>1</v>
      </c>
      <c r="G1831" t="s">
        <v>3748</v>
      </c>
      <c r="AT1831" t="str">
        <f t="shared" si="277"/>
        <v>I2C0_SCL</v>
      </c>
      <c r="AU1831" t="str">
        <f t="shared" si="278"/>
        <v>--</v>
      </c>
    </row>
    <row r="1832" spans="1:47" x14ac:dyDescent="0.25">
      <c r="A1832" t="str">
        <f t="shared" si="273"/>
        <v>U3-2</v>
      </c>
      <c r="B1832" t="str">
        <f t="shared" si="274"/>
        <v>GND</v>
      </c>
      <c r="C1832" t="str">
        <f t="shared" si="275"/>
        <v>U3-GND</v>
      </c>
      <c r="D1832" t="str">
        <f t="shared" si="276"/>
        <v>U3-2</v>
      </c>
      <c r="E1832" t="s">
        <v>2977</v>
      </c>
      <c r="F1832">
        <v>2</v>
      </c>
      <c r="G1832" t="s">
        <v>433</v>
      </c>
      <c r="AT1832">
        <f t="shared" si="277"/>
        <v>0</v>
      </c>
      <c r="AU1832">
        <f t="shared" si="278"/>
        <v>0</v>
      </c>
    </row>
    <row r="1833" spans="1:47" x14ac:dyDescent="0.25">
      <c r="A1833" t="str">
        <f t="shared" si="273"/>
        <v>U3-3</v>
      </c>
      <c r="B1833" t="str">
        <f t="shared" si="274"/>
        <v>I2C0_SDA</v>
      </c>
      <c r="C1833" t="str">
        <f t="shared" si="275"/>
        <v>U3-I2C0_SDA</v>
      </c>
      <c r="D1833" t="str">
        <f t="shared" si="276"/>
        <v>U3-3</v>
      </c>
      <c r="E1833" t="s">
        <v>2977</v>
      </c>
      <c r="F1833">
        <v>3</v>
      </c>
      <c r="G1833" t="s">
        <v>3749</v>
      </c>
      <c r="AT1833" t="str">
        <f t="shared" si="277"/>
        <v>I2C0_SDA</v>
      </c>
      <c r="AU1833" t="str">
        <f t="shared" si="278"/>
        <v>--</v>
      </c>
    </row>
    <row r="1834" spans="1:47" x14ac:dyDescent="0.25">
      <c r="A1834" t="str">
        <f t="shared" si="273"/>
        <v>U3-4</v>
      </c>
      <c r="B1834" t="str">
        <f t="shared" si="274"/>
        <v>1V8_M</v>
      </c>
      <c r="C1834" t="str">
        <f t="shared" si="275"/>
        <v>U3-1V8_M</v>
      </c>
      <c r="D1834" t="str">
        <f t="shared" si="276"/>
        <v>U3-4</v>
      </c>
      <c r="E1834" t="s">
        <v>2977</v>
      </c>
      <c r="F1834">
        <v>4</v>
      </c>
      <c r="G1834" t="s">
        <v>3706</v>
      </c>
      <c r="AT1834" t="str">
        <f t="shared" si="277"/>
        <v>1V8_M</v>
      </c>
      <c r="AU1834" t="str">
        <f t="shared" si="278"/>
        <v>--</v>
      </c>
    </row>
    <row r="1835" spans="1:47" x14ac:dyDescent="0.25">
      <c r="A1835" t="str">
        <f t="shared" si="273"/>
        <v>U3-5</v>
      </c>
      <c r="B1835" t="str">
        <f t="shared" si="274"/>
        <v>1V8_M</v>
      </c>
      <c r="C1835" t="str">
        <f t="shared" si="275"/>
        <v>U3-1V8_M</v>
      </c>
      <c r="D1835" t="str">
        <f t="shared" si="276"/>
        <v>U3-5</v>
      </c>
      <c r="E1835" t="s">
        <v>2977</v>
      </c>
      <c r="F1835">
        <v>5</v>
      </c>
      <c r="G1835" t="s">
        <v>3706</v>
      </c>
      <c r="AT1835" t="str">
        <f t="shared" si="277"/>
        <v>1V8_M</v>
      </c>
      <c r="AU1835" t="str">
        <f t="shared" si="278"/>
        <v>--</v>
      </c>
    </row>
    <row r="1836" spans="1:47" x14ac:dyDescent="0.25">
      <c r="A1836" t="str">
        <f t="shared" si="273"/>
        <v>U3-6</v>
      </c>
      <c r="B1836" t="str">
        <f t="shared" si="274"/>
        <v>1V8_M</v>
      </c>
      <c r="C1836" t="str">
        <f t="shared" si="275"/>
        <v>U3-1V8_M</v>
      </c>
      <c r="D1836" t="str">
        <f t="shared" si="276"/>
        <v>U3-6</v>
      </c>
      <c r="E1836" t="s">
        <v>2977</v>
      </c>
      <c r="F1836">
        <v>6</v>
      </c>
      <c r="G1836" t="s">
        <v>3706</v>
      </c>
      <c r="AT1836" t="str">
        <f t="shared" si="277"/>
        <v>1V8_M</v>
      </c>
      <c r="AU1836" t="str">
        <f t="shared" si="278"/>
        <v>--</v>
      </c>
    </row>
    <row r="1837" spans="1:47" x14ac:dyDescent="0.25">
      <c r="A1837" t="str">
        <f t="shared" si="273"/>
        <v>U4-1</v>
      </c>
      <c r="B1837" t="str">
        <f t="shared" si="274"/>
        <v>GND</v>
      </c>
      <c r="C1837" t="str">
        <f t="shared" si="275"/>
        <v>U4-GND</v>
      </c>
      <c r="D1837" t="str">
        <f t="shared" si="276"/>
        <v>U4-1</v>
      </c>
      <c r="E1837" t="s">
        <v>2978</v>
      </c>
      <c r="F1837">
        <v>1</v>
      </c>
      <c r="G1837" t="s">
        <v>433</v>
      </c>
      <c r="AT1837">
        <f t="shared" si="277"/>
        <v>0</v>
      </c>
      <c r="AU1837">
        <f t="shared" si="278"/>
        <v>0</v>
      </c>
    </row>
    <row r="1838" spans="1:47" x14ac:dyDescent="0.25">
      <c r="A1838" t="str">
        <f t="shared" si="273"/>
        <v>U4-2</v>
      </c>
      <c r="B1838" t="str">
        <f t="shared" si="274"/>
        <v>5V</v>
      </c>
      <c r="C1838" t="str">
        <f t="shared" si="275"/>
        <v>U4-5V</v>
      </c>
      <c r="D1838" t="str">
        <f t="shared" si="276"/>
        <v>U4-2</v>
      </c>
      <c r="E1838" t="s">
        <v>2978</v>
      </c>
      <c r="F1838">
        <v>2</v>
      </c>
      <c r="G1838" t="s">
        <v>3724</v>
      </c>
      <c r="AT1838" t="str">
        <f t="shared" si="277"/>
        <v>5V</v>
      </c>
      <c r="AU1838" t="str">
        <f t="shared" si="278"/>
        <v>--</v>
      </c>
    </row>
    <row r="1839" spans="1:47" x14ac:dyDescent="0.25">
      <c r="A1839" t="str">
        <f t="shared" si="273"/>
        <v>U4-3</v>
      </c>
      <c r="B1839" t="str">
        <f t="shared" si="274"/>
        <v>5V</v>
      </c>
      <c r="C1839" t="str">
        <f t="shared" si="275"/>
        <v>U4-5V</v>
      </c>
      <c r="D1839" t="str">
        <f t="shared" si="276"/>
        <v>U4-3</v>
      </c>
      <c r="E1839" t="s">
        <v>2978</v>
      </c>
      <c r="F1839">
        <v>3</v>
      </c>
      <c r="G1839" t="s">
        <v>3724</v>
      </c>
      <c r="AT1839" t="str">
        <f t="shared" si="277"/>
        <v>5V</v>
      </c>
      <c r="AU1839" t="str">
        <f t="shared" si="278"/>
        <v>--</v>
      </c>
    </row>
    <row r="1840" spans="1:47" x14ac:dyDescent="0.25">
      <c r="A1840" t="str">
        <f t="shared" si="273"/>
        <v>U4-4</v>
      </c>
      <c r="B1840" t="str">
        <f t="shared" si="274"/>
        <v>5V</v>
      </c>
      <c r="C1840" t="str">
        <f t="shared" si="275"/>
        <v>U4-5V</v>
      </c>
      <c r="D1840" t="str">
        <f t="shared" si="276"/>
        <v>U4-4</v>
      </c>
      <c r="E1840" t="s">
        <v>2978</v>
      </c>
      <c r="F1840">
        <v>4</v>
      </c>
      <c r="G1840" t="s">
        <v>3724</v>
      </c>
      <c r="AT1840" t="str">
        <f t="shared" si="277"/>
        <v>5V</v>
      </c>
      <c r="AU1840" t="str">
        <f t="shared" si="278"/>
        <v>--</v>
      </c>
    </row>
    <row r="1841" spans="1:47" x14ac:dyDescent="0.25">
      <c r="A1841" t="str">
        <f t="shared" si="273"/>
        <v>U4-5</v>
      </c>
      <c r="B1841" t="str">
        <f t="shared" si="274"/>
        <v>NetR188_2</v>
      </c>
      <c r="C1841" t="str">
        <f t="shared" si="275"/>
        <v>U4-NetR188_2</v>
      </c>
      <c r="D1841" t="str">
        <f t="shared" si="276"/>
        <v>U4-5</v>
      </c>
      <c r="E1841" t="s">
        <v>2978</v>
      </c>
      <c r="F1841">
        <v>5</v>
      </c>
      <c r="G1841" t="s">
        <v>4308</v>
      </c>
      <c r="AT1841" t="str">
        <f t="shared" si="277"/>
        <v>NetR188_2</v>
      </c>
      <c r="AU1841" t="str">
        <f t="shared" si="278"/>
        <v>--</v>
      </c>
    </row>
    <row r="1842" spans="1:47" x14ac:dyDescent="0.25">
      <c r="A1842" t="str">
        <f t="shared" si="273"/>
        <v>U4-6</v>
      </c>
      <c r="B1842" t="str">
        <f t="shared" si="274"/>
        <v>NetR23_1</v>
      </c>
      <c r="C1842" t="str">
        <f t="shared" si="275"/>
        <v>U4-NetR23_1</v>
      </c>
      <c r="D1842" t="str">
        <f t="shared" si="276"/>
        <v>U4-6</v>
      </c>
      <c r="E1842" t="s">
        <v>2978</v>
      </c>
      <c r="F1842">
        <v>6</v>
      </c>
      <c r="G1842" t="s">
        <v>4318</v>
      </c>
      <c r="AT1842" t="str">
        <f t="shared" si="277"/>
        <v>NetR23_1</v>
      </c>
      <c r="AU1842" t="str">
        <f t="shared" si="278"/>
        <v>--</v>
      </c>
    </row>
    <row r="1843" spans="1:47" x14ac:dyDescent="0.25">
      <c r="A1843" t="str">
        <f t="shared" si="273"/>
        <v>U4-7</v>
      </c>
      <c r="B1843" t="str">
        <f t="shared" si="274"/>
        <v>VBUS_DFP</v>
      </c>
      <c r="C1843" t="str">
        <f t="shared" si="275"/>
        <v>U4-VBUS_DFP</v>
      </c>
      <c r="D1843" t="str">
        <f t="shared" si="276"/>
        <v>U4-7</v>
      </c>
      <c r="E1843" t="s">
        <v>2978</v>
      </c>
      <c r="F1843">
        <v>7</v>
      </c>
      <c r="G1843" t="s">
        <v>4497</v>
      </c>
      <c r="AT1843" t="str">
        <f t="shared" si="277"/>
        <v>VBUS_DFP</v>
      </c>
      <c r="AU1843" t="str">
        <f t="shared" si="278"/>
        <v>--</v>
      </c>
    </row>
    <row r="1844" spans="1:47" x14ac:dyDescent="0.25">
      <c r="A1844" t="str">
        <f t="shared" si="273"/>
        <v>U4-8</v>
      </c>
      <c r="B1844" t="str">
        <f t="shared" si="274"/>
        <v>VBUS_DFP</v>
      </c>
      <c r="C1844" t="str">
        <f t="shared" si="275"/>
        <v>U4-VBUS_DFP</v>
      </c>
      <c r="D1844" t="str">
        <f t="shared" si="276"/>
        <v>U4-8</v>
      </c>
      <c r="E1844" t="s">
        <v>2978</v>
      </c>
      <c r="F1844">
        <v>8</v>
      </c>
      <c r="G1844" t="s">
        <v>4497</v>
      </c>
      <c r="AT1844" t="str">
        <f t="shared" si="277"/>
        <v>VBUS_DFP</v>
      </c>
      <c r="AU1844" t="str">
        <f t="shared" si="278"/>
        <v>--</v>
      </c>
    </row>
    <row r="1845" spans="1:47" x14ac:dyDescent="0.25">
      <c r="A1845" t="str">
        <f t="shared" si="273"/>
        <v>U4-9</v>
      </c>
      <c r="B1845" t="str">
        <f t="shared" si="274"/>
        <v>VBUS_DFP</v>
      </c>
      <c r="C1845" t="str">
        <f t="shared" si="275"/>
        <v>U4-VBUS_DFP</v>
      </c>
      <c r="D1845" t="str">
        <f t="shared" si="276"/>
        <v>U4-9</v>
      </c>
      <c r="E1845" t="s">
        <v>2978</v>
      </c>
      <c r="F1845">
        <v>9</v>
      </c>
      <c r="G1845" t="s">
        <v>4497</v>
      </c>
      <c r="AT1845" t="str">
        <f t="shared" si="277"/>
        <v>VBUS_DFP</v>
      </c>
      <c r="AU1845" t="str">
        <f t="shared" si="278"/>
        <v>--</v>
      </c>
    </row>
    <row r="1846" spans="1:47" x14ac:dyDescent="0.25">
      <c r="A1846" t="str">
        <f t="shared" si="273"/>
        <v>U4-10</v>
      </c>
      <c r="B1846" t="str">
        <f t="shared" si="274"/>
        <v>DFP_FAULT</v>
      </c>
      <c r="C1846" t="str">
        <f t="shared" si="275"/>
        <v>U4-DFP_FAULT</v>
      </c>
      <c r="D1846" t="str">
        <f t="shared" si="276"/>
        <v>U4-10</v>
      </c>
      <c r="E1846" t="s">
        <v>2978</v>
      </c>
      <c r="F1846">
        <v>10</v>
      </c>
      <c r="G1846" t="s">
        <v>3939</v>
      </c>
      <c r="AT1846" t="str">
        <f t="shared" si="277"/>
        <v>DFP_FAULT</v>
      </c>
      <c r="AU1846" t="str">
        <f t="shared" si="278"/>
        <v>--</v>
      </c>
    </row>
    <row r="1847" spans="1:47" x14ac:dyDescent="0.25">
      <c r="A1847" t="str">
        <f t="shared" si="273"/>
        <v>U4-11</v>
      </c>
      <c r="B1847" t="str">
        <f t="shared" si="274"/>
        <v>GND</v>
      </c>
      <c r="C1847" t="str">
        <f t="shared" si="275"/>
        <v>U4-GND</v>
      </c>
      <c r="D1847" t="str">
        <f t="shared" si="276"/>
        <v>U4-11</v>
      </c>
      <c r="E1847" t="s">
        <v>2978</v>
      </c>
      <c r="F1847">
        <v>11</v>
      </c>
      <c r="G1847" t="s">
        <v>433</v>
      </c>
      <c r="AT1847">
        <f t="shared" si="277"/>
        <v>0</v>
      </c>
      <c r="AU1847">
        <f t="shared" si="278"/>
        <v>0</v>
      </c>
    </row>
    <row r="1848" spans="1:47" x14ac:dyDescent="0.25">
      <c r="A1848" t="str">
        <f t="shared" si="273"/>
        <v>U5-1</v>
      </c>
      <c r="B1848" t="str">
        <f t="shared" si="274"/>
        <v>EECS</v>
      </c>
      <c r="C1848" t="str">
        <f t="shared" si="275"/>
        <v>U5-EECS</v>
      </c>
      <c r="D1848" t="str">
        <f t="shared" si="276"/>
        <v>U5-1</v>
      </c>
      <c r="E1848" t="s">
        <v>2984</v>
      </c>
      <c r="F1848">
        <v>1</v>
      </c>
      <c r="G1848" t="s">
        <v>3997</v>
      </c>
      <c r="AT1848" t="str">
        <f t="shared" si="277"/>
        <v>EECS</v>
      </c>
      <c r="AU1848" t="str">
        <f t="shared" si="278"/>
        <v>--</v>
      </c>
    </row>
    <row r="1849" spans="1:47" x14ac:dyDescent="0.25">
      <c r="A1849" t="str">
        <f t="shared" si="273"/>
        <v>U5-2</v>
      </c>
      <c r="B1849" t="str">
        <f t="shared" si="274"/>
        <v>VCORE</v>
      </c>
      <c r="C1849" t="str">
        <f t="shared" si="275"/>
        <v>U5-VCORE</v>
      </c>
      <c r="D1849" t="str">
        <f t="shared" si="276"/>
        <v>U5-2</v>
      </c>
      <c r="E1849" t="s">
        <v>2984</v>
      </c>
      <c r="F1849">
        <v>2</v>
      </c>
      <c r="G1849" t="s">
        <v>4508</v>
      </c>
      <c r="AT1849" t="str">
        <f t="shared" si="277"/>
        <v>VCORE</v>
      </c>
      <c r="AU1849" t="str">
        <f t="shared" si="278"/>
        <v>--</v>
      </c>
    </row>
    <row r="1850" spans="1:47" x14ac:dyDescent="0.25">
      <c r="A1850" t="str">
        <f t="shared" si="273"/>
        <v>U5-3</v>
      </c>
      <c r="B1850" t="str">
        <f t="shared" si="274"/>
        <v>CK12M_F</v>
      </c>
      <c r="C1850" t="str">
        <f t="shared" si="275"/>
        <v>U5-CK12M_F</v>
      </c>
      <c r="D1850" t="str">
        <f t="shared" si="276"/>
        <v>U5-3</v>
      </c>
      <c r="E1850" t="s">
        <v>2984</v>
      </c>
      <c r="F1850">
        <v>3</v>
      </c>
      <c r="G1850" t="s">
        <v>3760</v>
      </c>
      <c r="AT1850" t="str">
        <f t="shared" si="277"/>
        <v>CK12M_F</v>
      </c>
      <c r="AU1850" t="str">
        <f t="shared" si="278"/>
        <v>--</v>
      </c>
    </row>
    <row r="1851" spans="1:47" x14ac:dyDescent="0.25">
      <c r="A1851" t="str">
        <f t="shared" si="273"/>
        <v>U5-4</v>
      </c>
      <c r="B1851" t="str">
        <f t="shared" si="274"/>
        <v>NetU5_4</v>
      </c>
      <c r="C1851" t="str">
        <f t="shared" si="275"/>
        <v>U5-NetU5_4</v>
      </c>
      <c r="D1851" t="str">
        <f t="shared" si="276"/>
        <v>U5-4</v>
      </c>
      <c r="E1851" t="s">
        <v>2984</v>
      </c>
      <c r="F1851">
        <v>4</v>
      </c>
      <c r="G1851" t="s">
        <v>4888</v>
      </c>
      <c r="AT1851" t="str">
        <f t="shared" si="277"/>
        <v>NetU5_4</v>
      </c>
      <c r="AU1851" t="str">
        <f t="shared" si="278"/>
        <v>--</v>
      </c>
    </row>
    <row r="1852" spans="1:47" x14ac:dyDescent="0.25">
      <c r="A1852" t="str">
        <f t="shared" si="273"/>
        <v>U5-5</v>
      </c>
      <c r="B1852" t="str">
        <f t="shared" si="274"/>
        <v>NetC201_1</v>
      </c>
      <c r="C1852" t="str">
        <f t="shared" si="275"/>
        <v>U5-NetC201_1</v>
      </c>
      <c r="D1852" t="str">
        <f t="shared" si="276"/>
        <v>U5-5</v>
      </c>
      <c r="E1852" t="s">
        <v>2984</v>
      </c>
      <c r="F1852">
        <v>5</v>
      </c>
      <c r="G1852" t="s">
        <v>4234</v>
      </c>
      <c r="AT1852" t="str">
        <f t="shared" si="277"/>
        <v>NetC201_1</v>
      </c>
      <c r="AU1852" t="str">
        <f t="shared" si="278"/>
        <v>--</v>
      </c>
    </row>
    <row r="1853" spans="1:47" x14ac:dyDescent="0.25">
      <c r="A1853" t="str">
        <f t="shared" si="273"/>
        <v>U5-6</v>
      </c>
      <c r="B1853" t="str">
        <f t="shared" si="274"/>
        <v>NetR346_2</v>
      </c>
      <c r="C1853" t="str">
        <f t="shared" si="275"/>
        <v>U5-NetR346_2</v>
      </c>
      <c r="D1853" t="str">
        <f t="shared" si="276"/>
        <v>U5-6</v>
      </c>
      <c r="E1853" t="s">
        <v>2984</v>
      </c>
      <c r="F1853">
        <v>6</v>
      </c>
      <c r="G1853" t="s">
        <v>4333</v>
      </c>
      <c r="AT1853" t="str">
        <f t="shared" si="277"/>
        <v>NetR346_2</v>
      </c>
      <c r="AU1853" t="str">
        <f t="shared" si="278"/>
        <v>--</v>
      </c>
    </row>
    <row r="1854" spans="1:47" x14ac:dyDescent="0.25">
      <c r="A1854" t="str">
        <f t="shared" si="273"/>
        <v>U5-7</v>
      </c>
      <c r="B1854" t="str">
        <f t="shared" si="274"/>
        <v>D_N</v>
      </c>
      <c r="C1854" t="str">
        <f t="shared" si="275"/>
        <v>U5-D_N</v>
      </c>
      <c r="D1854" t="str">
        <f t="shared" si="276"/>
        <v>U5-7</v>
      </c>
      <c r="E1854" t="s">
        <v>2984</v>
      </c>
      <c r="F1854">
        <v>7</v>
      </c>
      <c r="G1854" t="s">
        <v>3992</v>
      </c>
      <c r="AT1854" t="str">
        <f t="shared" si="277"/>
        <v>D_N</v>
      </c>
      <c r="AU1854" t="str">
        <f t="shared" si="278"/>
        <v>--</v>
      </c>
    </row>
    <row r="1855" spans="1:47" x14ac:dyDescent="0.25">
      <c r="A1855" t="str">
        <f t="shared" si="273"/>
        <v>U5-8</v>
      </c>
      <c r="B1855" t="str">
        <f t="shared" si="274"/>
        <v>D_P</v>
      </c>
      <c r="C1855" t="str">
        <f t="shared" si="275"/>
        <v>U5-D_P</v>
      </c>
      <c r="D1855" t="str">
        <f t="shared" si="276"/>
        <v>U5-8</v>
      </c>
      <c r="E1855" t="s">
        <v>2984</v>
      </c>
      <c r="F1855">
        <v>8</v>
      </c>
      <c r="G1855" t="s">
        <v>3993</v>
      </c>
      <c r="AT1855" t="str">
        <f t="shared" si="277"/>
        <v>D_P</v>
      </c>
      <c r="AU1855" t="str">
        <f t="shared" si="278"/>
        <v>--</v>
      </c>
    </row>
    <row r="1856" spans="1:47" x14ac:dyDescent="0.25">
      <c r="A1856" t="str">
        <f t="shared" si="273"/>
        <v>U5-9</v>
      </c>
      <c r="B1856" t="str">
        <f t="shared" si="274"/>
        <v>NetC203_1</v>
      </c>
      <c r="C1856" t="str">
        <f t="shared" si="275"/>
        <v>U5-NetC203_1</v>
      </c>
      <c r="D1856" t="str">
        <f t="shared" si="276"/>
        <v>U5-9</v>
      </c>
      <c r="E1856" t="s">
        <v>2984</v>
      </c>
      <c r="F1856">
        <v>9</v>
      </c>
      <c r="G1856" t="s">
        <v>4235</v>
      </c>
      <c r="AT1856" t="str">
        <f t="shared" si="277"/>
        <v>NetC203_1</v>
      </c>
      <c r="AU1856" t="str">
        <f t="shared" si="278"/>
        <v>--</v>
      </c>
    </row>
    <row r="1857" spans="1:47" x14ac:dyDescent="0.25">
      <c r="A1857" t="str">
        <f t="shared" si="273"/>
        <v>U5-10</v>
      </c>
      <c r="B1857" t="str">
        <f t="shared" si="274"/>
        <v>GND</v>
      </c>
      <c r="C1857" t="str">
        <f t="shared" si="275"/>
        <v>U5-GND</v>
      </c>
      <c r="D1857" t="str">
        <f t="shared" si="276"/>
        <v>U5-10</v>
      </c>
      <c r="E1857" t="s">
        <v>2984</v>
      </c>
      <c r="F1857">
        <v>10</v>
      </c>
      <c r="G1857" t="s">
        <v>433</v>
      </c>
      <c r="AT1857">
        <f t="shared" si="277"/>
        <v>0</v>
      </c>
      <c r="AU1857">
        <f t="shared" si="278"/>
        <v>0</v>
      </c>
    </row>
    <row r="1858" spans="1:47" x14ac:dyDescent="0.25">
      <c r="A1858" t="str">
        <f t="shared" si="273"/>
        <v>U5-11</v>
      </c>
      <c r="B1858" t="str">
        <f t="shared" si="274"/>
        <v>NetR227_2</v>
      </c>
      <c r="C1858" t="str">
        <f t="shared" si="275"/>
        <v>U5-NetR227_2</v>
      </c>
      <c r="D1858" t="str">
        <f t="shared" si="276"/>
        <v>U5-11</v>
      </c>
      <c r="E1858" t="s">
        <v>2984</v>
      </c>
      <c r="F1858">
        <v>11</v>
      </c>
      <c r="G1858" t="s">
        <v>4314</v>
      </c>
      <c r="AT1858" t="str">
        <f t="shared" si="277"/>
        <v>NetR227_2</v>
      </c>
      <c r="AU1858" t="str">
        <f t="shared" si="278"/>
        <v>--</v>
      </c>
    </row>
    <row r="1859" spans="1:47" x14ac:dyDescent="0.25">
      <c r="A1859" t="str">
        <f t="shared" si="273"/>
        <v>U5-12</v>
      </c>
      <c r="B1859" t="str">
        <f t="shared" si="274"/>
        <v>F_TCK</v>
      </c>
      <c r="C1859" t="str">
        <f t="shared" si="275"/>
        <v>U5-F_TCK</v>
      </c>
      <c r="D1859" t="str">
        <f t="shared" si="276"/>
        <v>U5-12</v>
      </c>
      <c r="E1859" t="s">
        <v>2984</v>
      </c>
      <c r="F1859">
        <v>12</v>
      </c>
      <c r="G1859" t="s">
        <v>4056</v>
      </c>
      <c r="AT1859" t="str">
        <f t="shared" si="277"/>
        <v>F_TCK</v>
      </c>
      <c r="AU1859" t="str">
        <f t="shared" si="278"/>
        <v>--</v>
      </c>
    </row>
    <row r="1860" spans="1:47" x14ac:dyDescent="0.25">
      <c r="A1860" t="str">
        <f t="shared" si="273"/>
        <v>U5-13</v>
      </c>
      <c r="B1860" t="str">
        <f t="shared" si="274"/>
        <v>F_TDI</v>
      </c>
      <c r="C1860" t="str">
        <f t="shared" si="275"/>
        <v>U5-F_TDI</v>
      </c>
      <c r="D1860" t="str">
        <f t="shared" si="276"/>
        <v>U5-13</v>
      </c>
      <c r="E1860" t="s">
        <v>2984</v>
      </c>
      <c r="F1860">
        <v>13</v>
      </c>
      <c r="G1860" t="s">
        <v>4057</v>
      </c>
      <c r="AT1860" t="str">
        <f t="shared" si="277"/>
        <v>F_TDI</v>
      </c>
      <c r="AU1860" t="str">
        <f t="shared" si="278"/>
        <v>--</v>
      </c>
    </row>
    <row r="1861" spans="1:47" x14ac:dyDescent="0.25">
      <c r="A1861" t="str">
        <f t="shared" si="273"/>
        <v>U5-14</v>
      </c>
      <c r="B1861" t="str">
        <f t="shared" si="274"/>
        <v>F_TDO</v>
      </c>
      <c r="C1861" t="str">
        <f t="shared" si="275"/>
        <v>U5-F_TDO</v>
      </c>
      <c r="D1861" t="str">
        <f t="shared" si="276"/>
        <v>U5-14</v>
      </c>
      <c r="E1861" t="s">
        <v>2984</v>
      </c>
      <c r="F1861">
        <v>14</v>
      </c>
      <c r="G1861" t="s">
        <v>4058</v>
      </c>
      <c r="AT1861" t="str">
        <f t="shared" si="277"/>
        <v>F_TDO</v>
      </c>
      <c r="AU1861" t="str">
        <f t="shared" si="278"/>
        <v>--</v>
      </c>
    </row>
    <row r="1862" spans="1:47" x14ac:dyDescent="0.25">
      <c r="A1862" t="str">
        <f t="shared" ref="A1862:A1925" si="279">$E1862&amp;"-"&amp;$F1862</f>
        <v>U5-15</v>
      </c>
      <c r="B1862" t="str">
        <f t="shared" ref="B1862:B1925" si="280">IF(OR(E1862=$A$2,E1862=$B$2,E1862=$C$2,E1862=$D$2),"--",G1862)</f>
        <v>F_TMS</v>
      </c>
      <c r="C1862" t="str">
        <f t="shared" ref="C1862:C1925" si="281">$E1862&amp;"-"&amp;$G1862</f>
        <v>U5-F_TMS</v>
      </c>
      <c r="D1862" t="str">
        <f t="shared" ref="D1862:D1925" si="282">A1862</f>
        <v>U5-15</v>
      </c>
      <c r="E1862" t="s">
        <v>2984</v>
      </c>
      <c r="F1862">
        <v>15</v>
      </c>
      <c r="G1862" t="s">
        <v>4059</v>
      </c>
      <c r="AT1862" t="str">
        <f t="shared" ref="AT1862:AT1925" si="283">IF(IF(COUNTIF($AO$6:$AQ$150,B1862)&gt;0,"---","--")="---",VLOOKUP(B1862,$AO$6:$AQ$150,3,0),B1862)</f>
        <v>F_TMS</v>
      </c>
      <c r="AU1862" t="str">
        <f t="shared" ref="AU1862:AU1925" si="284">IF(IF(COUNTIF($AO$6:$AQ$150,B1862)&gt;0,"---","--")="---",VLOOKUP(B1862,$AO$6:$AQ$150,2,0),"--")</f>
        <v>--</v>
      </c>
    </row>
    <row r="1863" spans="1:47" x14ac:dyDescent="0.25">
      <c r="A1863" t="str">
        <f t="shared" si="279"/>
        <v>U5-16</v>
      </c>
      <c r="B1863" t="str">
        <f t="shared" si="280"/>
        <v>3V3AUX</v>
      </c>
      <c r="C1863" t="str">
        <f t="shared" si="281"/>
        <v>U5-3V3AUX</v>
      </c>
      <c r="D1863" t="str">
        <f t="shared" si="282"/>
        <v>U5-16</v>
      </c>
      <c r="E1863" t="s">
        <v>2984</v>
      </c>
      <c r="F1863">
        <v>16</v>
      </c>
      <c r="G1863" t="s">
        <v>3711</v>
      </c>
      <c r="AT1863" t="str">
        <f t="shared" si="283"/>
        <v>3V3AUX</v>
      </c>
      <c r="AU1863" t="str">
        <f t="shared" si="284"/>
        <v>--</v>
      </c>
    </row>
    <row r="1864" spans="1:47" x14ac:dyDescent="0.25">
      <c r="A1864" t="str">
        <f t="shared" si="279"/>
        <v>U5-17</v>
      </c>
      <c r="B1864" t="str">
        <f t="shared" si="280"/>
        <v>F_NTRST</v>
      </c>
      <c r="C1864" t="str">
        <f t="shared" si="281"/>
        <v>U5-F_NTRST</v>
      </c>
      <c r="D1864" t="str">
        <f t="shared" si="282"/>
        <v>U5-17</v>
      </c>
      <c r="E1864" t="s">
        <v>2984</v>
      </c>
      <c r="F1864">
        <v>17</v>
      </c>
      <c r="G1864" t="s">
        <v>4054</v>
      </c>
      <c r="AT1864" t="str">
        <f t="shared" si="283"/>
        <v>F_NTRST</v>
      </c>
      <c r="AU1864" t="str">
        <f t="shared" si="284"/>
        <v>--</v>
      </c>
    </row>
    <row r="1865" spans="1:47" x14ac:dyDescent="0.25">
      <c r="A1865" t="str">
        <f t="shared" si="279"/>
        <v>U5-18</v>
      </c>
      <c r="B1865" t="str">
        <f t="shared" si="280"/>
        <v>NetU5_18</v>
      </c>
      <c r="C1865" t="str">
        <f t="shared" si="281"/>
        <v>U5-NetU5_18</v>
      </c>
      <c r="D1865" t="str">
        <f t="shared" si="282"/>
        <v>U5-18</v>
      </c>
      <c r="E1865" t="s">
        <v>2984</v>
      </c>
      <c r="F1865">
        <v>18</v>
      </c>
      <c r="G1865" t="s">
        <v>4889</v>
      </c>
      <c r="AT1865" t="str">
        <f t="shared" si="283"/>
        <v>NetU5_18</v>
      </c>
      <c r="AU1865" t="str">
        <f t="shared" si="284"/>
        <v>--</v>
      </c>
    </row>
    <row r="1866" spans="1:47" x14ac:dyDescent="0.25">
      <c r="A1866" t="str">
        <f t="shared" si="279"/>
        <v>U5-19</v>
      </c>
      <c r="B1866" t="str">
        <f t="shared" si="280"/>
        <v>F_PROC_RST</v>
      </c>
      <c r="C1866" t="str">
        <f t="shared" si="281"/>
        <v>U5-F_PROC_RST</v>
      </c>
      <c r="D1866" t="str">
        <f t="shared" si="282"/>
        <v>U5-19</v>
      </c>
      <c r="E1866" t="s">
        <v>2984</v>
      </c>
      <c r="F1866">
        <v>19</v>
      </c>
      <c r="G1866" t="s">
        <v>4055</v>
      </c>
      <c r="AT1866" t="str">
        <f t="shared" si="283"/>
        <v>F_PROC_RST</v>
      </c>
      <c r="AU1866" t="str">
        <f t="shared" si="284"/>
        <v>--</v>
      </c>
    </row>
    <row r="1867" spans="1:47" x14ac:dyDescent="0.25">
      <c r="A1867" t="str">
        <f t="shared" si="279"/>
        <v>U5-20</v>
      </c>
      <c r="B1867" t="str">
        <f t="shared" si="280"/>
        <v>NetU5_20</v>
      </c>
      <c r="C1867" t="str">
        <f t="shared" si="281"/>
        <v>U5-NetU5_20</v>
      </c>
      <c r="D1867" t="str">
        <f t="shared" si="282"/>
        <v>U5-20</v>
      </c>
      <c r="E1867" t="s">
        <v>2984</v>
      </c>
      <c r="F1867">
        <v>20</v>
      </c>
      <c r="G1867" t="s">
        <v>4890</v>
      </c>
      <c r="AT1867" t="str">
        <f t="shared" si="283"/>
        <v>NetU5_20</v>
      </c>
      <c r="AU1867" t="str">
        <f t="shared" si="284"/>
        <v>--</v>
      </c>
    </row>
    <row r="1868" spans="1:47" x14ac:dyDescent="0.25">
      <c r="A1868" t="str">
        <f t="shared" si="279"/>
        <v>U5-21</v>
      </c>
      <c r="B1868" t="str">
        <f t="shared" si="280"/>
        <v>GND</v>
      </c>
      <c r="C1868" t="str">
        <f t="shared" si="281"/>
        <v>U5-GND</v>
      </c>
      <c r="D1868" t="str">
        <f t="shared" si="282"/>
        <v>U5-21</v>
      </c>
      <c r="E1868" t="s">
        <v>2984</v>
      </c>
      <c r="F1868">
        <v>21</v>
      </c>
      <c r="G1868" t="s">
        <v>433</v>
      </c>
      <c r="AT1868">
        <f t="shared" si="283"/>
        <v>0</v>
      </c>
      <c r="AU1868">
        <f t="shared" si="284"/>
        <v>0</v>
      </c>
    </row>
    <row r="1869" spans="1:47" x14ac:dyDescent="0.25">
      <c r="A1869" t="str">
        <f t="shared" si="279"/>
        <v>U5-22</v>
      </c>
      <c r="B1869" t="str">
        <f t="shared" si="280"/>
        <v>NetU5_22</v>
      </c>
      <c r="C1869" t="str">
        <f t="shared" si="281"/>
        <v>U5-NetU5_22</v>
      </c>
      <c r="D1869" t="str">
        <f t="shared" si="282"/>
        <v>U5-22</v>
      </c>
      <c r="E1869" t="s">
        <v>2984</v>
      </c>
      <c r="F1869">
        <v>22</v>
      </c>
      <c r="G1869" t="s">
        <v>4891</v>
      </c>
      <c r="AT1869" t="str">
        <f t="shared" si="283"/>
        <v>NetU5_22</v>
      </c>
      <c r="AU1869" t="str">
        <f t="shared" si="284"/>
        <v>--</v>
      </c>
    </row>
    <row r="1870" spans="1:47" x14ac:dyDescent="0.25">
      <c r="A1870" t="str">
        <f t="shared" si="279"/>
        <v>U5-23</v>
      </c>
      <c r="B1870" t="str">
        <f t="shared" si="280"/>
        <v>NetU5_23</v>
      </c>
      <c r="C1870" t="str">
        <f t="shared" si="281"/>
        <v>U5-NetU5_23</v>
      </c>
      <c r="D1870" t="str">
        <f t="shared" si="282"/>
        <v>U5-23</v>
      </c>
      <c r="E1870" t="s">
        <v>2984</v>
      </c>
      <c r="F1870">
        <v>23</v>
      </c>
      <c r="G1870" t="s">
        <v>4892</v>
      </c>
      <c r="AT1870" t="str">
        <f t="shared" si="283"/>
        <v>NetU5_23</v>
      </c>
      <c r="AU1870" t="str">
        <f t="shared" si="284"/>
        <v>--</v>
      </c>
    </row>
    <row r="1871" spans="1:47" x14ac:dyDescent="0.25">
      <c r="A1871" t="str">
        <f t="shared" si="279"/>
        <v>U5-24</v>
      </c>
      <c r="B1871" t="str">
        <f t="shared" si="280"/>
        <v>NetU5_24</v>
      </c>
      <c r="C1871" t="str">
        <f t="shared" si="281"/>
        <v>U5-NetU5_24</v>
      </c>
      <c r="D1871" t="str">
        <f t="shared" si="282"/>
        <v>U5-24</v>
      </c>
      <c r="E1871" t="s">
        <v>2984</v>
      </c>
      <c r="F1871">
        <v>24</v>
      </c>
      <c r="G1871" t="s">
        <v>4893</v>
      </c>
      <c r="AT1871" t="str">
        <f t="shared" si="283"/>
        <v>NetU5_24</v>
      </c>
      <c r="AU1871" t="str">
        <f t="shared" si="284"/>
        <v>--</v>
      </c>
    </row>
    <row r="1872" spans="1:47" x14ac:dyDescent="0.25">
      <c r="A1872" t="str">
        <f t="shared" si="279"/>
        <v>U5-25</v>
      </c>
      <c r="B1872" t="str">
        <f t="shared" si="280"/>
        <v>NetU5_25</v>
      </c>
      <c r="C1872" t="str">
        <f t="shared" si="281"/>
        <v>U5-NetU5_25</v>
      </c>
      <c r="D1872" t="str">
        <f t="shared" si="282"/>
        <v>U5-25</v>
      </c>
      <c r="E1872" t="s">
        <v>2984</v>
      </c>
      <c r="F1872">
        <v>25</v>
      </c>
      <c r="G1872" t="s">
        <v>4894</v>
      </c>
      <c r="AT1872" t="str">
        <f t="shared" si="283"/>
        <v>NetU5_25</v>
      </c>
      <c r="AU1872" t="str">
        <f t="shared" si="284"/>
        <v>--</v>
      </c>
    </row>
    <row r="1873" spans="1:47" x14ac:dyDescent="0.25">
      <c r="A1873" t="str">
        <f t="shared" si="279"/>
        <v>U5-26</v>
      </c>
      <c r="B1873" t="str">
        <f t="shared" si="280"/>
        <v>F_ENABLE</v>
      </c>
      <c r="C1873" t="str">
        <f t="shared" si="281"/>
        <v>U5-F_ENABLE</v>
      </c>
      <c r="D1873" t="str">
        <f t="shared" si="282"/>
        <v>U5-26</v>
      </c>
      <c r="E1873" t="s">
        <v>2984</v>
      </c>
      <c r="F1873">
        <v>26</v>
      </c>
      <c r="G1873" t="s">
        <v>4050</v>
      </c>
      <c r="AT1873" t="str">
        <f t="shared" si="283"/>
        <v>F_ENABLE</v>
      </c>
      <c r="AU1873" t="str">
        <f t="shared" si="284"/>
        <v>--</v>
      </c>
    </row>
    <row r="1874" spans="1:47" x14ac:dyDescent="0.25">
      <c r="A1874" t="str">
        <f t="shared" si="279"/>
        <v>U5-27</v>
      </c>
      <c r="B1874" t="str">
        <f t="shared" si="280"/>
        <v>F_LED_RED</v>
      </c>
      <c r="C1874" t="str">
        <f t="shared" si="281"/>
        <v>U5-F_LED_RED</v>
      </c>
      <c r="D1874" t="str">
        <f t="shared" si="282"/>
        <v>U5-27</v>
      </c>
      <c r="E1874" t="s">
        <v>2984</v>
      </c>
      <c r="F1874">
        <v>27</v>
      </c>
      <c r="G1874" t="s">
        <v>4053</v>
      </c>
      <c r="AT1874" t="str">
        <f t="shared" si="283"/>
        <v>F_LED_RED</v>
      </c>
      <c r="AU1874" t="str">
        <f t="shared" si="284"/>
        <v>--</v>
      </c>
    </row>
    <row r="1875" spans="1:47" x14ac:dyDescent="0.25">
      <c r="A1875" t="str">
        <f t="shared" si="279"/>
        <v>U5-28</v>
      </c>
      <c r="B1875" t="str">
        <f t="shared" si="280"/>
        <v>F_LED_GREEN</v>
      </c>
      <c r="C1875" t="str">
        <f t="shared" si="281"/>
        <v>U5-F_LED_GREEN</v>
      </c>
      <c r="D1875" t="str">
        <f t="shared" si="282"/>
        <v>U5-28</v>
      </c>
      <c r="E1875" t="s">
        <v>2984</v>
      </c>
      <c r="F1875">
        <v>28</v>
      </c>
      <c r="G1875" t="s">
        <v>4052</v>
      </c>
      <c r="AT1875" t="str">
        <f t="shared" si="283"/>
        <v>F_LED_GREEN</v>
      </c>
      <c r="AU1875" t="str">
        <f t="shared" si="284"/>
        <v>--</v>
      </c>
    </row>
    <row r="1876" spans="1:47" x14ac:dyDescent="0.25">
      <c r="A1876" t="str">
        <f t="shared" si="279"/>
        <v>U5-29</v>
      </c>
      <c r="B1876" t="str">
        <f t="shared" si="280"/>
        <v>F_LED_BLUE</v>
      </c>
      <c r="C1876" t="str">
        <f t="shared" si="281"/>
        <v>U5-F_LED_BLUE</v>
      </c>
      <c r="D1876" t="str">
        <f t="shared" si="282"/>
        <v>U5-29</v>
      </c>
      <c r="E1876" t="s">
        <v>2984</v>
      </c>
      <c r="F1876">
        <v>29</v>
      </c>
      <c r="G1876" t="s">
        <v>4051</v>
      </c>
      <c r="AT1876" t="str">
        <f t="shared" si="283"/>
        <v>F_LED_BLUE</v>
      </c>
      <c r="AU1876" t="str">
        <f t="shared" si="284"/>
        <v>--</v>
      </c>
    </row>
    <row r="1877" spans="1:47" x14ac:dyDescent="0.25">
      <c r="A1877" t="str">
        <f t="shared" si="279"/>
        <v>U5-30</v>
      </c>
      <c r="B1877" t="str">
        <f t="shared" si="280"/>
        <v>NetU5_30</v>
      </c>
      <c r="C1877" t="str">
        <f t="shared" si="281"/>
        <v>U5-NetU5_30</v>
      </c>
      <c r="D1877" t="str">
        <f t="shared" si="282"/>
        <v>U5-30</v>
      </c>
      <c r="E1877" t="s">
        <v>2984</v>
      </c>
      <c r="F1877">
        <v>30</v>
      </c>
      <c r="G1877" t="s">
        <v>4895</v>
      </c>
      <c r="AT1877" t="str">
        <f t="shared" si="283"/>
        <v>NetU5_30</v>
      </c>
      <c r="AU1877" t="str">
        <f t="shared" si="284"/>
        <v>--</v>
      </c>
    </row>
    <row r="1878" spans="1:47" x14ac:dyDescent="0.25">
      <c r="A1878" t="str">
        <f t="shared" si="279"/>
        <v>U5-31</v>
      </c>
      <c r="B1878" t="str">
        <f t="shared" si="280"/>
        <v>VCORE</v>
      </c>
      <c r="C1878" t="str">
        <f t="shared" si="281"/>
        <v>U5-VCORE</v>
      </c>
      <c r="D1878" t="str">
        <f t="shared" si="282"/>
        <v>U5-31</v>
      </c>
      <c r="E1878" t="s">
        <v>2984</v>
      </c>
      <c r="F1878">
        <v>31</v>
      </c>
      <c r="G1878" t="s">
        <v>4508</v>
      </c>
      <c r="AT1878" t="str">
        <f t="shared" si="283"/>
        <v>VCORE</v>
      </c>
      <c r="AU1878" t="str">
        <f t="shared" si="284"/>
        <v>--</v>
      </c>
    </row>
    <row r="1879" spans="1:47" x14ac:dyDescent="0.25">
      <c r="A1879" t="str">
        <f t="shared" si="279"/>
        <v>U5-32</v>
      </c>
      <c r="B1879" t="str">
        <f t="shared" si="280"/>
        <v>F_DBG_TXD</v>
      </c>
      <c r="C1879" t="str">
        <f t="shared" si="281"/>
        <v>U5-F_DBG_TXD</v>
      </c>
      <c r="D1879" t="str">
        <f t="shared" si="282"/>
        <v>U5-32</v>
      </c>
      <c r="E1879" t="s">
        <v>2984</v>
      </c>
      <c r="F1879">
        <v>32</v>
      </c>
      <c r="G1879" t="s">
        <v>4049</v>
      </c>
      <c r="AT1879" t="str">
        <f t="shared" si="283"/>
        <v>F_DBG_TXD</v>
      </c>
      <c r="AU1879" t="str">
        <f t="shared" si="284"/>
        <v>--</v>
      </c>
    </row>
    <row r="1880" spans="1:47" x14ac:dyDescent="0.25">
      <c r="A1880" t="str">
        <f t="shared" si="279"/>
        <v>U5-33</v>
      </c>
      <c r="B1880" t="str">
        <f t="shared" si="280"/>
        <v>F_DBG_RXD</v>
      </c>
      <c r="C1880" t="str">
        <f t="shared" si="281"/>
        <v>U5-F_DBG_RXD</v>
      </c>
      <c r="D1880" t="str">
        <f t="shared" si="282"/>
        <v>U5-33</v>
      </c>
      <c r="E1880" t="s">
        <v>2984</v>
      </c>
      <c r="F1880">
        <v>33</v>
      </c>
      <c r="G1880" t="s">
        <v>4048</v>
      </c>
      <c r="AT1880" t="str">
        <f t="shared" si="283"/>
        <v>F_DBG_RXD</v>
      </c>
      <c r="AU1880" t="str">
        <f t="shared" si="284"/>
        <v>--</v>
      </c>
    </row>
    <row r="1881" spans="1:47" x14ac:dyDescent="0.25">
      <c r="A1881" t="str">
        <f t="shared" si="279"/>
        <v>U5-34</v>
      </c>
      <c r="B1881" t="str">
        <f t="shared" si="280"/>
        <v>NetU5_34</v>
      </c>
      <c r="C1881" t="str">
        <f t="shared" si="281"/>
        <v>U5-NetU5_34</v>
      </c>
      <c r="D1881" t="str">
        <f t="shared" si="282"/>
        <v>U5-34</v>
      </c>
      <c r="E1881" t="s">
        <v>2984</v>
      </c>
      <c r="F1881">
        <v>34</v>
      </c>
      <c r="G1881" t="s">
        <v>4896</v>
      </c>
      <c r="AT1881" t="str">
        <f t="shared" si="283"/>
        <v>NetU5_34</v>
      </c>
      <c r="AU1881" t="str">
        <f t="shared" si="284"/>
        <v>--</v>
      </c>
    </row>
    <row r="1882" spans="1:47" x14ac:dyDescent="0.25">
      <c r="A1882" t="str">
        <f t="shared" si="279"/>
        <v>U5-35</v>
      </c>
      <c r="B1882" t="str">
        <f t="shared" si="280"/>
        <v>NetU5_35</v>
      </c>
      <c r="C1882" t="str">
        <f t="shared" si="281"/>
        <v>U5-NetU5_35</v>
      </c>
      <c r="D1882" t="str">
        <f t="shared" si="282"/>
        <v>U5-35</v>
      </c>
      <c r="E1882" t="s">
        <v>2984</v>
      </c>
      <c r="F1882">
        <v>35</v>
      </c>
      <c r="G1882" t="s">
        <v>4897</v>
      </c>
      <c r="AT1882" t="str">
        <f t="shared" si="283"/>
        <v>NetU5_35</v>
      </c>
      <c r="AU1882" t="str">
        <f t="shared" si="284"/>
        <v>--</v>
      </c>
    </row>
    <row r="1883" spans="1:47" x14ac:dyDescent="0.25">
      <c r="A1883" t="str">
        <f t="shared" si="279"/>
        <v>U5-36</v>
      </c>
      <c r="B1883" t="str">
        <f t="shared" si="280"/>
        <v>3V3AUX</v>
      </c>
      <c r="C1883" t="str">
        <f t="shared" si="281"/>
        <v>U5-3V3AUX</v>
      </c>
      <c r="D1883" t="str">
        <f t="shared" si="282"/>
        <v>U5-36</v>
      </c>
      <c r="E1883" t="s">
        <v>2984</v>
      </c>
      <c r="F1883">
        <v>36</v>
      </c>
      <c r="G1883" t="s">
        <v>3711</v>
      </c>
      <c r="AT1883" t="str">
        <f t="shared" si="283"/>
        <v>3V3AUX</v>
      </c>
      <c r="AU1883" t="str">
        <f t="shared" si="284"/>
        <v>--</v>
      </c>
    </row>
    <row r="1884" spans="1:47" x14ac:dyDescent="0.25">
      <c r="A1884" t="str">
        <f t="shared" si="279"/>
        <v>U5-37</v>
      </c>
      <c r="B1884" t="str">
        <f t="shared" si="280"/>
        <v>NetU5_37</v>
      </c>
      <c r="C1884" t="str">
        <f t="shared" si="281"/>
        <v>U5-NetU5_37</v>
      </c>
      <c r="D1884" t="str">
        <f t="shared" si="282"/>
        <v>U5-37</v>
      </c>
      <c r="E1884" t="s">
        <v>2984</v>
      </c>
      <c r="F1884">
        <v>37</v>
      </c>
      <c r="G1884" t="s">
        <v>4898</v>
      </c>
      <c r="AT1884" t="str">
        <f t="shared" si="283"/>
        <v>NetU5_37</v>
      </c>
      <c r="AU1884" t="str">
        <f t="shared" si="284"/>
        <v>--</v>
      </c>
    </row>
    <row r="1885" spans="1:47" x14ac:dyDescent="0.25">
      <c r="A1885" t="str">
        <f t="shared" si="279"/>
        <v>U5-38</v>
      </c>
      <c r="B1885" t="str">
        <f t="shared" si="280"/>
        <v>NetU5_38</v>
      </c>
      <c r="C1885" t="str">
        <f t="shared" si="281"/>
        <v>U5-NetU5_38</v>
      </c>
      <c r="D1885" t="str">
        <f t="shared" si="282"/>
        <v>U5-38</v>
      </c>
      <c r="E1885" t="s">
        <v>2984</v>
      </c>
      <c r="F1885">
        <v>38</v>
      </c>
      <c r="G1885" t="s">
        <v>4899</v>
      </c>
      <c r="AT1885" t="str">
        <f t="shared" si="283"/>
        <v>NetU5_38</v>
      </c>
      <c r="AU1885" t="str">
        <f t="shared" si="284"/>
        <v>--</v>
      </c>
    </row>
    <row r="1886" spans="1:47" x14ac:dyDescent="0.25">
      <c r="A1886" t="str">
        <f t="shared" si="279"/>
        <v>U5-39</v>
      </c>
      <c r="B1886" t="str">
        <f t="shared" si="280"/>
        <v>NetU5_39</v>
      </c>
      <c r="C1886" t="str">
        <f t="shared" si="281"/>
        <v>U5-NetU5_39</v>
      </c>
      <c r="D1886" t="str">
        <f t="shared" si="282"/>
        <v>U5-39</v>
      </c>
      <c r="E1886" t="s">
        <v>2984</v>
      </c>
      <c r="F1886">
        <v>39</v>
      </c>
      <c r="G1886" t="s">
        <v>4900</v>
      </c>
      <c r="AT1886" t="str">
        <f t="shared" si="283"/>
        <v>NetU5_39</v>
      </c>
      <c r="AU1886" t="str">
        <f t="shared" si="284"/>
        <v>--</v>
      </c>
    </row>
    <row r="1887" spans="1:47" x14ac:dyDescent="0.25">
      <c r="A1887" t="str">
        <f t="shared" si="279"/>
        <v>U5-40</v>
      </c>
      <c r="B1887" t="str">
        <f t="shared" si="280"/>
        <v>NetU5_40</v>
      </c>
      <c r="C1887" t="str">
        <f t="shared" si="281"/>
        <v>U5-NetU5_40</v>
      </c>
      <c r="D1887" t="str">
        <f t="shared" si="282"/>
        <v>U5-40</v>
      </c>
      <c r="E1887" t="s">
        <v>2984</v>
      </c>
      <c r="F1887">
        <v>40</v>
      </c>
      <c r="G1887" t="s">
        <v>4901</v>
      </c>
      <c r="AT1887" t="str">
        <f t="shared" si="283"/>
        <v>NetU5_40</v>
      </c>
      <c r="AU1887" t="str">
        <f t="shared" si="284"/>
        <v>--</v>
      </c>
    </row>
    <row r="1888" spans="1:47" x14ac:dyDescent="0.25">
      <c r="A1888" t="str">
        <f t="shared" si="279"/>
        <v>U5-41</v>
      </c>
      <c r="B1888" t="str">
        <f t="shared" si="280"/>
        <v>GND</v>
      </c>
      <c r="C1888" t="str">
        <f t="shared" si="281"/>
        <v>U5-GND</v>
      </c>
      <c r="D1888" t="str">
        <f t="shared" si="282"/>
        <v>U5-41</v>
      </c>
      <c r="E1888" t="s">
        <v>2984</v>
      </c>
      <c r="F1888">
        <v>41</v>
      </c>
      <c r="G1888" t="s">
        <v>433</v>
      </c>
      <c r="AT1888">
        <f t="shared" si="283"/>
        <v>0</v>
      </c>
      <c r="AU1888">
        <f t="shared" si="284"/>
        <v>0</v>
      </c>
    </row>
    <row r="1889" spans="1:47" x14ac:dyDescent="0.25">
      <c r="A1889" t="str">
        <f t="shared" si="279"/>
        <v>U5-42</v>
      </c>
      <c r="B1889" t="str">
        <f t="shared" si="280"/>
        <v>NetU5_42</v>
      </c>
      <c r="C1889" t="str">
        <f t="shared" si="281"/>
        <v>U5-NetU5_42</v>
      </c>
      <c r="D1889" t="str">
        <f t="shared" si="282"/>
        <v>U5-42</v>
      </c>
      <c r="E1889" t="s">
        <v>2984</v>
      </c>
      <c r="F1889">
        <v>42</v>
      </c>
      <c r="G1889" t="s">
        <v>4902</v>
      </c>
      <c r="AT1889" t="str">
        <f t="shared" si="283"/>
        <v>NetU5_42</v>
      </c>
      <c r="AU1889" t="str">
        <f t="shared" si="284"/>
        <v>--</v>
      </c>
    </row>
    <row r="1890" spans="1:47" x14ac:dyDescent="0.25">
      <c r="A1890" t="str">
        <f t="shared" si="279"/>
        <v>U5-43</v>
      </c>
      <c r="B1890" t="str">
        <f t="shared" si="280"/>
        <v>VCORE</v>
      </c>
      <c r="C1890" t="str">
        <f t="shared" si="281"/>
        <v>U5-VCORE</v>
      </c>
      <c r="D1890" t="str">
        <f t="shared" si="282"/>
        <v>U5-43</v>
      </c>
      <c r="E1890" t="s">
        <v>2984</v>
      </c>
      <c r="F1890">
        <v>43</v>
      </c>
      <c r="G1890" t="s">
        <v>4508</v>
      </c>
      <c r="AT1890" t="str">
        <f t="shared" si="283"/>
        <v>VCORE</v>
      </c>
      <c r="AU1890" t="str">
        <f t="shared" si="284"/>
        <v>--</v>
      </c>
    </row>
    <row r="1891" spans="1:47" x14ac:dyDescent="0.25">
      <c r="A1891" t="str">
        <f t="shared" si="279"/>
        <v>U5-44</v>
      </c>
      <c r="B1891" t="str">
        <f t="shared" si="280"/>
        <v>3V3AUX</v>
      </c>
      <c r="C1891" t="str">
        <f t="shared" si="281"/>
        <v>U5-3V3AUX</v>
      </c>
      <c r="D1891" t="str">
        <f t="shared" si="282"/>
        <v>U5-44</v>
      </c>
      <c r="E1891" t="s">
        <v>2984</v>
      </c>
      <c r="F1891">
        <v>44</v>
      </c>
      <c r="G1891" t="s">
        <v>3711</v>
      </c>
      <c r="AT1891" t="str">
        <f t="shared" si="283"/>
        <v>3V3AUX</v>
      </c>
      <c r="AU1891" t="str">
        <f t="shared" si="284"/>
        <v>--</v>
      </c>
    </row>
    <row r="1892" spans="1:47" x14ac:dyDescent="0.25">
      <c r="A1892" t="str">
        <f t="shared" si="279"/>
        <v>U5-45</v>
      </c>
      <c r="B1892" t="str">
        <f t="shared" si="280"/>
        <v>GND</v>
      </c>
      <c r="C1892" t="str">
        <f t="shared" si="281"/>
        <v>U5-GND</v>
      </c>
      <c r="D1892" t="str">
        <f t="shared" si="282"/>
        <v>U5-45</v>
      </c>
      <c r="E1892" t="s">
        <v>2984</v>
      </c>
      <c r="F1892">
        <v>45</v>
      </c>
      <c r="G1892" t="s">
        <v>433</v>
      </c>
      <c r="AT1892">
        <f t="shared" si="283"/>
        <v>0</v>
      </c>
      <c r="AU1892">
        <f t="shared" si="284"/>
        <v>0</v>
      </c>
    </row>
    <row r="1893" spans="1:47" x14ac:dyDescent="0.25">
      <c r="A1893" t="str">
        <f t="shared" si="279"/>
        <v>U5-46</v>
      </c>
      <c r="B1893" t="str">
        <f t="shared" si="280"/>
        <v>NetU5_46</v>
      </c>
      <c r="C1893" t="str">
        <f t="shared" si="281"/>
        <v>U5-NetU5_46</v>
      </c>
      <c r="D1893" t="str">
        <f t="shared" si="282"/>
        <v>U5-46</v>
      </c>
      <c r="E1893" t="s">
        <v>2984</v>
      </c>
      <c r="F1893">
        <v>46</v>
      </c>
      <c r="G1893" t="s">
        <v>4903</v>
      </c>
      <c r="AT1893" t="str">
        <f t="shared" si="283"/>
        <v>NetU5_46</v>
      </c>
      <c r="AU1893" t="str">
        <f t="shared" si="284"/>
        <v>--</v>
      </c>
    </row>
    <row r="1894" spans="1:47" x14ac:dyDescent="0.25">
      <c r="A1894" t="str">
        <f t="shared" si="279"/>
        <v>U5-47</v>
      </c>
      <c r="B1894" t="str">
        <f t="shared" si="280"/>
        <v>NetU5_47</v>
      </c>
      <c r="C1894" t="str">
        <f t="shared" si="281"/>
        <v>U5-NetU5_47</v>
      </c>
      <c r="D1894" t="str">
        <f t="shared" si="282"/>
        <v>U5-47</v>
      </c>
      <c r="E1894" t="s">
        <v>2984</v>
      </c>
      <c r="F1894">
        <v>47</v>
      </c>
      <c r="G1894" t="s">
        <v>4904</v>
      </c>
      <c r="AT1894" t="str">
        <f t="shared" si="283"/>
        <v>NetU5_47</v>
      </c>
      <c r="AU1894" t="str">
        <f t="shared" si="284"/>
        <v>--</v>
      </c>
    </row>
    <row r="1895" spans="1:47" x14ac:dyDescent="0.25">
      <c r="A1895" t="str">
        <f t="shared" si="279"/>
        <v>U5-48</v>
      </c>
      <c r="B1895" t="str">
        <f t="shared" si="280"/>
        <v>NetU5_48</v>
      </c>
      <c r="C1895" t="str">
        <f t="shared" si="281"/>
        <v>U5-NetU5_48</v>
      </c>
      <c r="D1895" t="str">
        <f t="shared" si="282"/>
        <v>U5-48</v>
      </c>
      <c r="E1895" t="s">
        <v>2984</v>
      </c>
      <c r="F1895">
        <v>48</v>
      </c>
      <c r="G1895" t="s">
        <v>4905</v>
      </c>
      <c r="AT1895" t="str">
        <f t="shared" si="283"/>
        <v>NetU5_48</v>
      </c>
      <c r="AU1895" t="str">
        <f t="shared" si="284"/>
        <v>--</v>
      </c>
    </row>
    <row r="1896" spans="1:47" x14ac:dyDescent="0.25">
      <c r="A1896" t="str">
        <f t="shared" si="279"/>
        <v>U5-49</v>
      </c>
      <c r="B1896" t="str">
        <f t="shared" si="280"/>
        <v>NetU5_49</v>
      </c>
      <c r="C1896" t="str">
        <f t="shared" si="281"/>
        <v>U5-NetU5_49</v>
      </c>
      <c r="D1896" t="str">
        <f t="shared" si="282"/>
        <v>U5-49</v>
      </c>
      <c r="E1896" t="s">
        <v>2984</v>
      </c>
      <c r="F1896">
        <v>49</v>
      </c>
      <c r="G1896" t="s">
        <v>4906</v>
      </c>
      <c r="AT1896" t="str">
        <f t="shared" si="283"/>
        <v>NetU5_49</v>
      </c>
      <c r="AU1896" t="str">
        <f t="shared" si="284"/>
        <v>--</v>
      </c>
    </row>
    <row r="1897" spans="1:47" x14ac:dyDescent="0.25">
      <c r="A1897" t="str">
        <f t="shared" si="279"/>
        <v>U5-50</v>
      </c>
      <c r="B1897" t="str">
        <f t="shared" si="280"/>
        <v>3V3AUX</v>
      </c>
      <c r="C1897" t="str">
        <f t="shared" si="281"/>
        <v>U5-3V3AUX</v>
      </c>
      <c r="D1897" t="str">
        <f t="shared" si="282"/>
        <v>U5-50</v>
      </c>
      <c r="E1897" t="s">
        <v>2984</v>
      </c>
      <c r="F1897">
        <v>50</v>
      </c>
      <c r="G1897" t="s">
        <v>3711</v>
      </c>
      <c r="AT1897" t="str">
        <f t="shared" si="283"/>
        <v>3V3AUX</v>
      </c>
      <c r="AU1897" t="str">
        <f t="shared" si="284"/>
        <v>--</v>
      </c>
    </row>
    <row r="1898" spans="1:47" x14ac:dyDescent="0.25">
      <c r="A1898" t="str">
        <f t="shared" si="279"/>
        <v>U5-51</v>
      </c>
      <c r="B1898" t="str">
        <f t="shared" si="280"/>
        <v>NetU5_51</v>
      </c>
      <c r="C1898" t="str">
        <f t="shared" si="281"/>
        <v>U5-NetU5_51</v>
      </c>
      <c r="D1898" t="str">
        <f t="shared" si="282"/>
        <v>U5-51</v>
      </c>
      <c r="E1898" t="s">
        <v>2984</v>
      </c>
      <c r="F1898">
        <v>51</v>
      </c>
      <c r="G1898" t="s">
        <v>4907</v>
      </c>
      <c r="AT1898" t="str">
        <f t="shared" si="283"/>
        <v>NetU5_51</v>
      </c>
      <c r="AU1898" t="str">
        <f t="shared" si="284"/>
        <v>--</v>
      </c>
    </row>
    <row r="1899" spans="1:47" x14ac:dyDescent="0.25">
      <c r="A1899" t="str">
        <f t="shared" si="279"/>
        <v>U5-52</v>
      </c>
      <c r="B1899" t="str">
        <f t="shared" si="280"/>
        <v>NetU5_52</v>
      </c>
      <c r="C1899" t="str">
        <f t="shared" si="281"/>
        <v>U5-NetU5_52</v>
      </c>
      <c r="D1899" t="str">
        <f t="shared" si="282"/>
        <v>U5-52</v>
      </c>
      <c r="E1899" t="s">
        <v>2984</v>
      </c>
      <c r="F1899">
        <v>52</v>
      </c>
      <c r="G1899" t="s">
        <v>4908</v>
      </c>
      <c r="AT1899" t="str">
        <f t="shared" si="283"/>
        <v>NetU5_52</v>
      </c>
      <c r="AU1899" t="str">
        <f t="shared" si="284"/>
        <v>--</v>
      </c>
    </row>
    <row r="1900" spans="1:47" x14ac:dyDescent="0.25">
      <c r="A1900" t="str">
        <f t="shared" si="279"/>
        <v>U5-53</v>
      </c>
      <c r="B1900" t="str">
        <f t="shared" si="280"/>
        <v>NetU5_53</v>
      </c>
      <c r="C1900" t="str">
        <f t="shared" si="281"/>
        <v>U5-NetU5_53</v>
      </c>
      <c r="D1900" t="str">
        <f t="shared" si="282"/>
        <v>U5-53</v>
      </c>
      <c r="E1900" t="s">
        <v>2984</v>
      </c>
      <c r="F1900">
        <v>53</v>
      </c>
      <c r="G1900" t="s">
        <v>4909</v>
      </c>
      <c r="AT1900" t="str">
        <f t="shared" si="283"/>
        <v>NetU5_53</v>
      </c>
      <c r="AU1900" t="str">
        <f t="shared" si="284"/>
        <v>--</v>
      </c>
    </row>
    <row r="1901" spans="1:47" x14ac:dyDescent="0.25">
      <c r="A1901" t="str">
        <f t="shared" si="279"/>
        <v>U5-54</v>
      </c>
      <c r="B1901" t="str">
        <f t="shared" si="280"/>
        <v>NetU5_54</v>
      </c>
      <c r="C1901" t="str">
        <f t="shared" si="281"/>
        <v>U5-NetU5_54</v>
      </c>
      <c r="D1901" t="str">
        <f t="shared" si="282"/>
        <v>U5-54</v>
      </c>
      <c r="E1901" t="s">
        <v>2984</v>
      </c>
      <c r="F1901">
        <v>54</v>
      </c>
      <c r="G1901" t="s">
        <v>4910</v>
      </c>
      <c r="AT1901" t="str">
        <f t="shared" si="283"/>
        <v>NetU5_54</v>
      </c>
      <c r="AU1901" t="str">
        <f t="shared" si="284"/>
        <v>--</v>
      </c>
    </row>
    <row r="1902" spans="1:47" x14ac:dyDescent="0.25">
      <c r="A1902" t="str">
        <f t="shared" si="279"/>
        <v>U5-55</v>
      </c>
      <c r="B1902" t="str">
        <f t="shared" si="280"/>
        <v>EEDATA</v>
      </c>
      <c r="C1902" t="str">
        <f t="shared" si="281"/>
        <v>U5-EEDATA</v>
      </c>
      <c r="D1902" t="str">
        <f t="shared" si="282"/>
        <v>U5-55</v>
      </c>
      <c r="E1902" t="s">
        <v>2984</v>
      </c>
      <c r="F1902">
        <v>55</v>
      </c>
      <c r="G1902" t="s">
        <v>3998</v>
      </c>
      <c r="AT1902" t="str">
        <f t="shared" si="283"/>
        <v>EEDATA</v>
      </c>
      <c r="AU1902" t="str">
        <f t="shared" si="284"/>
        <v>--</v>
      </c>
    </row>
    <row r="1903" spans="1:47" x14ac:dyDescent="0.25">
      <c r="A1903" t="str">
        <f t="shared" si="279"/>
        <v>U5-56</v>
      </c>
      <c r="B1903" t="str">
        <f t="shared" si="280"/>
        <v>EECLK</v>
      </c>
      <c r="C1903" t="str">
        <f t="shared" si="281"/>
        <v>U5-EECLK</v>
      </c>
      <c r="D1903" t="str">
        <f t="shared" si="282"/>
        <v>U5-56</v>
      </c>
      <c r="E1903" t="s">
        <v>2984</v>
      </c>
      <c r="F1903">
        <v>56</v>
      </c>
      <c r="G1903" t="s">
        <v>3996</v>
      </c>
      <c r="AT1903" t="str">
        <f t="shared" si="283"/>
        <v>EECLK</v>
      </c>
      <c r="AU1903" t="str">
        <f t="shared" si="284"/>
        <v>--</v>
      </c>
    </row>
    <row r="1904" spans="1:47" x14ac:dyDescent="0.25">
      <c r="A1904" t="str">
        <f t="shared" si="279"/>
        <v>U5-57</v>
      </c>
      <c r="B1904" t="str">
        <f t="shared" si="280"/>
        <v>GND</v>
      </c>
      <c r="C1904" t="str">
        <f t="shared" si="281"/>
        <v>U5-GND</v>
      </c>
      <c r="D1904" t="str">
        <f t="shared" si="282"/>
        <v>U5-57</v>
      </c>
      <c r="E1904" t="s">
        <v>2984</v>
      </c>
      <c r="F1904">
        <v>57</v>
      </c>
      <c r="G1904" t="s">
        <v>433</v>
      </c>
      <c r="AT1904">
        <f t="shared" si="283"/>
        <v>0</v>
      </c>
      <c r="AU1904">
        <f t="shared" si="284"/>
        <v>0</v>
      </c>
    </row>
    <row r="1905" spans="1:47" x14ac:dyDescent="0.25">
      <c r="A1905" t="str">
        <f t="shared" si="279"/>
        <v>U6-1</v>
      </c>
      <c r="B1905" t="str">
        <f t="shared" si="280"/>
        <v>NetC34_2</v>
      </c>
      <c r="C1905" t="str">
        <f t="shared" si="281"/>
        <v>U6-NetC34_2</v>
      </c>
      <c r="D1905" t="str">
        <f t="shared" si="282"/>
        <v>U6-1</v>
      </c>
      <c r="E1905" t="s">
        <v>2986</v>
      </c>
      <c r="F1905">
        <v>1</v>
      </c>
      <c r="G1905" t="s">
        <v>4248</v>
      </c>
      <c r="AT1905" t="str">
        <f t="shared" si="283"/>
        <v>NetC34_2</v>
      </c>
      <c r="AU1905" t="str">
        <f t="shared" si="284"/>
        <v>--</v>
      </c>
    </row>
    <row r="1906" spans="1:47" x14ac:dyDescent="0.25">
      <c r="A1906" t="str">
        <f t="shared" si="279"/>
        <v>U6-2</v>
      </c>
      <c r="B1906" t="str">
        <f t="shared" si="280"/>
        <v>GND</v>
      </c>
      <c r="C1906" t="str">
        <f t="shared" si="281"/>
        <v>U6-GND</v>
      </c>
      <c r="D1906" t="str">
        <f t="shared" si="282"/>
        <v>U6-2</v>
      </c>
      <c r="E1906" t="s">
        <v>2986</v>
      </c>
      <c r="F1906">
        <v>2</v>
      </c>
      <c r="G1906" t="s">
        <v>433</v>
      </c>
      <c r="AT1906">
        <f t="shared" si="283"/>
        <v>0</v>
      </c>
      <c r="AU1906">
        <f t="shared" si="284"/>
        <v>0</v>
      </c>
    </row>
    <row r="1907" spans="1:47" x14ac:dyDescent="0.25">
      <c r="A1907" t="str">
        <f t="shared" si="279"/>
        <v>U6-3</v>
      </c>
      <c r="B1907" t="str">
        <f t="shared" si="280"/>
        <v>25M</v>
      </c>
      <c r="C1907" t="str">
        <f t="shared" si="281"/>
        <v>U6-25M</v>
      </c>
      <c r="D1907" t="str">
        <f t="shared" si="282"/>
        <v>U6-3</v>
      </c>
      <c r="E1907" t="s">
        <v>2986</v>
      </c>
      <c r="F1907">
        <v>3</v>
      </c>
      <c r="G1907" t="s">
        <v>444</v>
      </c>
      <c r="AT1907" t="str">
        <f t="shared" si="283"/>
        <v>25M</v>
      </c>
      <c r="AU1907" t="str">
        <f t="shared" si="284"/>
        <v>--</v>
      </c>
    </row>
    <row r="1908" spans="1:47" x14ac:dyDescent="0.25">
      <c r="A1908" t="str">
        <f t="shared" si="279"/>
        <v>U6-4</v>
      </c>
      <c r="B1908" t="str">
        <f t="shared" si="280"/>
        <v>NetC34_2</v>
      </c>
      <c r="C1908" t="str">
        <f t="shared" si="281"/>
        <v>U6-NetC34_2</v>
      </c>
      <c r="D1908" t="str">
        <f t="shared" si="282"/>
        <v>U6-4</v>
      </c>
      <c r="E1908" t="s">
        <v>2986</v>
      </c>
      <c r="F1908">
        <v>4</v>
      </c>
      <c r="G1908" t="s">
        <v>4248</v>
      </c>
      <c r="AT1908" t="str">
        <f t="shared" si="283"/>
        <v>NetC34_2</v>
      </c>
      <c r="AU1908" t="str">
        <f t="shared" si="284"/>
        <v>--</v>
      </c>
    </row>
    <row r="1909" spans="1:47" x14ac:dyDescent="0.25">
      <c r="A1909" t="str">
        <f t="shared" si="279"/>
        <v>U7-1</v>
      </c>
      <c r="B1909" t="str">
        <f t="shared" si="280"/>
        <v>GND</v>
      </c>
      <c r="C1909" t="str">
        <f t="shared" si="281"/>
        <v>U7-GND</v>
      </c>
      <c r="D1909" t="str">
        <f t="shared" si="282"/>
        <v>U7-1</v>
      </c>
      <c r="E1909" t="s">
        <v>2988</v>
      </c>
      <c r="F1909">
        <v>1</v>
      </c>
      <c r="G1909" t="s">
        <v>433</v>
      </c>
      <c r="AT1909">
        <f t="shared" si="283"/>
        <v>0</v>
      </c>
      <c r="AU1909">
        <f t="shared" si="284"/>
        <v>0</v>
      </c>
    </row>
    <row r="1910" spans="1:47" x14ac:dyDescent="0.25">
      <c r="A1910" t="str">
        <f t="shared" si="279"/>
        <v>U7-2</v>
      </c>
      <c r="B1910" t="str">
        <f t="shared" si="280"/>
        <v>USB_P</v>
      </c>
      <c r="C1910" t="str">
        <f t="shared" si="281"/>
        <v>U7-USB_P</v>
      </c>
      <c r="D1910" t="str">
        <f t="shared" si="282"/>
        <v>U7-2</v>
      </c>
      <c r="E1910" t="s">
        <v>2988</v>
      </c>
      <c r="F1910">
        <v>2</v>
      </c>
      <c r="G1910" t="s">
        <v>710</v>
      </c>
      <c r="AT1910" t="str">
        <f t="shared" si="283"/>
        <v>USB_P</v>
      </c>
      <c r="AU1910" t="str">
        <f t="shared" si="284"/>
        <v>--</v>
      </c>
    </row>
    <row r="1911" spans="1:47" x14ac:dyDescent="0.25">
      <c r="A1911" t="str">
        <f t="shared" si="279"/>
        <v>U7-3</v>
      </c>
      <c r="B1911" t="str">
        <f t="shared" si="280"/>
        <v>USB_N</v>
      </c>
      <c r="C1911" t="str">
        <f t="shared" si="281"/>
        <v>U7-USB_N</v>
      </c>
      <c r="D1911" t="str">
        <f t="shared" si="282"/>
        <v>U7-3</v>
      </c>
      <c r="E1911" t="s">
        <v>2988</v>
      </c>
      <c r="F1911">
        <v>3</v>
      </c>
      <c r="G1911" t="s">
        <v>708</v>
      </c>
      <c r="AT1911" t="str">
        <f t="shared" si="283"/>
        <v>USB_N</v>
      </c>
      <c r="AU1911" t="str">
        <f t="shared" si="284"/>
        <v>--</v>
      </c>
    </row>
    <row r="1912" spans="1:47" x14ac:dyDescent="0.25">
      <c r="A1912" t="str">
        <f t="shared" si="279"/>
        <v>U7-4</v>
      </c>
      <c r="B1912" t="str">
        <f t="shared" si="280"/>
        <v>VBUS_DFP</v>
      </c>
      <c r="C1912" t="str">
        <f t="shared" si="281"/>
        <v>U7-VBUS_DFP</v>
      </c>
      <c r="D1912" t="str">
        <f t="shared" si="282"/>
        <v>U7-4</v>
      </c>
      <c r="E1912" t="s">
        <v>2988</v>
      </c>
      <c r="F1912">
        <v>4</v>
      </c>
      <c r="G1912" t="s">
        <v>4497</v>
      </c>
      <c r="AT1912" t="str">
        <f t="shared" si="283"/>
        <v>VBUS_DFP</v>
      </c>
      <c r="AU1912" t="str">
        <f t="shared" si="284"/>
        <v>--</v>
      </c>
    </row>
    <row r="1913" spans="1:47" x14ac:dyDescent="0.25">
      <c r="A1913" t="str">
        <f t="shared" si="279"/>
        <v>U8-1</v>
      </c>
      <c r="B1913" t="str">
        <f t="shared" si="280"/>
        <v>PLL_SDA</v>
      </c>
      <c r="C1913" t="str">
        <f t="shared" si="281"/>
        <v>U8-PLL_SDA</v>
      </c>
      <c r="D1913" t="str">
        <f t="shared" si="282"/>
        <v>U8-1</v>
      </c>
      <c r="E1913" t="s">
        <v>2990</v>
      </c>
      <c r="F1913">
        <v>1</v>
      </c>
      <c r="G1913" t="s">
        <v>4401</v>
      </c>
      <c r="AT1913" t="str">
        <f t="shared" si="283"/>
        <v>PLL_SDA</v>
      </c>
      <c r="AU1913" t="str">
        <f t="shared" si="284"/>
        <v>--</v>
      </c>
    </row>
    <row r="1914" spans="1:47" x14ac:dyDescent="0.25">
      <c r="A1914" t="str">
        <f t="shared" si="279"/>
        <v>U8-2</v>
      </c>
      <c r="B1914" t="str">
        <f t="shared" si="280"/>
        <v>PLL_SCL</v>
      </c>
      <c r="C1914" t="str">
        <f t="shared" si="281"/>
        <v>U8-PLL_SCL</v>
      </c>
      <c r="D1914" t="str">
        <f t="shared" si="282"/>
        <v>U8-2</v>
      </c>
      <c r="E1914" t="s">
        <v>2990</v>
      </c>
      <c r="F1914">
        <v>2</v>
      </c>
      <c r="G1914" t="s">
        <v>4399</v>
      </c>
      <c r="AT1914" t="str">
        <f t="shared" si="283"/>
        <v>PLL_SCL</v>
      </c>
      <c r="AU1914" t="str">
        <f t="shared" si="284"/>
        <v>--</v>
      </c>
    </row>
    <row r="1915" spans="1:47" x14ac:dyDescent="0.25">
      <c r="A1915" t="str">
        <f t="shared" si="279"/>
        <v>U8-3</v>
      </c>
      <c r="B1915" t="str">
        <f t="shared" si="280"/>
        <v>ISNS_SDA</v>
      </c>
      <c r="C1915" t="str">
        <f t="shared" si="281"/>
        <v>U8-ISNS_SDA</v>
      </c>
      <c r="D1915" t="str">
        <f t="shared" si="282"/>
        <v>U8-3</v>
      </c>
      <c r="E1915" t="s">
        <v>2990</v>
      </c>
      <c r="F1915">
        <v>3</v>
      </c>
      <c r="G1915" t="s">
        <v>4137</v>
      </c>
      <c r="AT1915" t="str">
        <f t="shared" si="283"/>
        <v>ISNS_SDA</v>
      </c>
      <c r="AU1915" t="str">
        <f t="shared" si="284"/>
        <v>--</v>
      </c>
    </row>
    <row r="1916" spans="1:47" x14ac:dyDescent="0.25">
      <c r="A1916" t="str">
        <f t="shared" si="279"/>
        <v>U8-4</v>
      </c>
      <c r="B1916" t="str">
        <f t="shared" si="280"/>
        <v>ISNS_SCL</v>
      </c>
      <c r="C1916" t="str">
        <f t="shared" si="281"/>
        <v>U8-ISNS_SCL</v>
      </c>
      <c r="D1916" t="str">
        <f t="shared" si="282"/>
        <v>U8-4</v>
      </c>
      <c r="E1916" t="s">
        <v>2990</v>
      </c>
      <c r="F1916">
        <v>4</v>
      </c>
      <c r="G1916" t="s">
        <v>4136</v>
      </c>
      <c r="AT1916" t="str">
        <f t="shared" si="283"/>
        <v>ISNS_SCL</v>
      </c>
      <c r="AU1916" t="str">
        <f t="shared" si="284"/>
        <v>--</v>
      </c>
    </row>
    <row r="1917" spans="1:47" x14ac:dyDescent="0.25">
      <c r="A1917" t="str">
        <f t="shared" si="279"/>
        <v>U8-5</v>
      </c>
      <c r="B1917" t="str">
        <f t="shared" si="280"/>
        <v>DCDC_SDA</v>
      </c>
      <c r="C1917" t="str">
        <f t="shared" si="281"/>
        <v>U8-DCDC_SDA</v>
      </c>
      <c r="D1917" t="str">
        <f t="shared" si="282"/>
        <v>U8-5</v>
      </c>
      <c r="E1917" t="s">
        <v>2990</v>
      </c>
      <c r="F1917">
        <v>5</v>
      </c>
      <c r="G1917" t="s">
        <v>926</v>
      </c>
      <c r="AT1917" t="str">
        <f t="shared" si="283"/>
        <v>DCDC_SDA</v>
      </c>
      <c r="AU1917" t="str">
        <f t="shared" si="284"/>
        <v>--</v>
      </c>
    </row>
    <row r="1918" spans="1:47" x14ac:dyDescent="0.25">
      <c r="A1918" t="str">
        <f t="shared" si="279"/>
        <v>U8-6</v>
      </c>
      <c r="B1918" t="str">
        <f t="shared" si="280"/>
        <v>DCDC_SCL</v>
      </c>
      <c r="C1918" t="str">
        <f t="shared" si="281"/>
        <v>U8-DCDC_SCL</v>
      </c>
      <c r="D1918" t="str">
        <f t="shared" si="282"/>
        <v>U8-6</v>
      </c>
      <c r="E1918" t="s">
        <v>2990</v>
      </c>
      <c r="F1918">
        <v>6</v>
      </c>
      <c r="G1918" t="s">
        <v>925</v>
      </c>
      <c r="AT1918" t="str">
        <f t="shared" si="283"/>
        <v>DCDC_SCL</v>
      </c>
      <c r="AU1918" t="str">
        <f t="shared" si="284"/>
        <v>--</v>
      </c>
    </row>
    <row r="1919" spans="1:47" x14ac:dyDescent="0.25">
      <c r="A1919" t="str">
        <f t="shared" si="279"/>
        <v>U8-7</v>
      </c>
      <c r="B1919" t="str">
        <f t="shared" si="280"/>
        <v>UFP_SDA</v>
      </c>
      <c r="C1919" t="str">
        <f t="shared" si="281"/>
        <v>U8-UFP_SDA</v>
      </c>
      <c r="D1919" t="str">
        <f t="shared" si="282"/>
        <v>U8-7</v>
      </c>
      <c r="E1919" t="s">
        <v>2990</v>
      </c>
      <c r="F1919">
        <v>7</v>
      </c>
      <c r="G1919" t="s">
        <v>4483</v>
      </c>
      <c r="AT1919" t="str">
        <f t="shared" si="283"/>
        <v>UFP_SDA</v>
      </c>
      <c r="AU1919" t="str">
        <f t="shared" si="284"/>
        <v>--</v>
      </c>
    </row>
    <row r="1920" spans="1:47" x14ac:dyDescent="0.25">
      <c r="A1920" t="str">
        <f t="shared" si="279"/>
        <v>U8-8</v>
      </c>
      <c r="B1920" t="str">
        <f t="shared" si="280"/>
        <v>UFP_SCL</v>
      </c>
      <c r="C1920" t="str">
        <f t="shared" si="281"/>
        <v>U8-UFP_SCL</v>
      </c>
      <c r="D1920" t="str">
        <f t="shared" si="282"/>
        <v>U8-8</v>
      </c>
      <c r="E1920" t="s">
        <v>2990</v>
      </c>
      <c r="F1920">
        <v>8</v>
      </c>
      <c r="G1920" t="s">
        <v>4482</v>
      </c>
      <c r="AT1920" t="str">
        <f t="shared" si="283"/>
        <v>UFP_SCL</v>
      </c>
      <c r="AU1920" t="str">
        <f t="shared" si="284"/>
        <v>--</v>
      </c>
    </row>
    <row r="1921" spans="1:47" x14ac:dyDescent="0.25">
      <c r="A1921" t="str">
        <f t="shared" si="279"/>
        <v>U8-9</v>
      </c>
      <c r="B1921" t="str">
        <f t="shared" si="280"/>
        <v>GND</v>
      </c>
      <c r="C1921" t="str">
        <f t="shared" si="281"/>
        <v>U8-GND</v>
      </c>
      <c r="D1921" t="str">
        <f t="shared" si="282"/>
        <v>U8-9</v>
      </c>
      <c r="E1921" t="s">
        <v>2990</v>
      </c>
      <c r="F1921">
        <v>9</v>
      </c>
      <c r="G1921" t="s">
        <v>433</v>
      </c>
      <c r="AT1921">
        <f t="shared" si="283"/>
        <v>0</v>
      </c>
      <c r="AU1921">
        <f t="shared" si="284"/>
        <v>0</v>
      </c>
    </row>
    <row r="1922" spans="1:47" x14ac:dyDescent="0.25">
      <c r="A1922" t="str">
        <f t="shared" si="279"/>
        <v>U8-10</v>
      </c>
      <c r="B1922" t="str">
        <f t="shared" si="280"/>
        <v>DFP_SDA</v>
      </c>
      <c r="C1922" t="str">
        <f t="shared" si="281"/>
        <v>U8-DFP_SDA</v>
      </c>
      <c r="D1922" t="str">
        <f t="shared" si="282"/>
        <v>U8-10</v>
      </c>
      <c r="E1922" t="s">
        <v>2990</v>
      </c>
      <c r="F1922">
        <v>10</v>
      </c>
      <c r="G1922" t="s">
        <v>3944</v>
      </c>
      <c r="AT1922" t="str">
        <f t="shared" si="283"/>
        <v>DFP_SDA</v>
      </c>
      <c r="AU1922" t="str">
        <f t="shared" si="284"/>
        <v>--</v>
      </c>
    </row>
    <row r="1923" spans="1:47" x14ac:dyDescent="0.25">
      <c r="A1923" t="str">
        <f t="shared" si="279"/>
        <v>U8-11</v>
      </c>
      <c r="B1923" t="str">
        <f t="shared" si="280"/>
        <v>DFP_SCL</v>
      </c>
      <c r="C1923" t="str">
        <f t="shared" si="281"/>
        <v>U8-DFP_SCL</v>
      </c>
      <c r="D1923" t="str">
        <f t="shared" si="282"/>
        <v>U8-11</v>
      </c>
      <c r="E1923" t="s">
        <v>2990</v>
      </c>
      <c r="F1923">
        <v>11</v>
      </c>
      <c r="G1923" t="s">
        <v>3943</v>
      </c>
      <c r="AT1923" t="str">
        <f t="shared" si="283"/>
        <v>DFP_SCL</v>
      </c>
      <c r="AU1923" t="str">
        <f t="shared" si="284"/>
        <v>--</v>
      </c>
    </row>
    <row r="1924" spans="1:47" x14ac:dyDescent="0.25">
      <c r="A1924" t="str">
        <f t="shared" si="279"/>
        <v>U8-12</v>
      </c>
      <c r="B1924" t="str">
        <f t="shared" si="280"/>
        <v>CSI0_SDA</v>
      </c>
      <c r="C1924" t="str">
        <f t="shared" si="281"/>
        <v>U8-CSI0_SDA</v>
      </c>
      <c r="D1924" t="str">
        <f t="shared" si="282"/>
        <v>U8-12</v>
      </c>
      <c r="E1924" t="s">
        <v>2990</v>
      </c>
      <c r="F1924">
        <v>12</v>
      </c>
      <c r="G1924" t="s">
        <v>3810</v>
      </c>
      <c r="AT1924" t="str">
        <f t="shared" si="283"/>
        <v>CSI0_SDA</v>
      </c>
      <c r="AU1924" t="str">
        <f t="shared" si="284"/>
        <v>--</v>
      </c>
    </row>
    <row r="1925" spans="1:47" x14ac:dyDescent="0.25">
      <c r="A1925" t="str">
        <f t="shared" si="279"/>
        <v>U8-13</v>
      </c>
      <c r="B1925" t="str">
        <f t="shared" si="280"/>
        <v>CSI0_SCL</v>
      </c>
      <c r="C1925" t="str">
        <f t="shared" si="281"/>
        <v>U8-CSI0_SCL</v>
      </c>
      <c r="D1925" t="str">
        <f t="shared" si="282"/>
        <v>U8-13</v>
      </c>
      <c r="E1925" t="s">
        <v>2990</v>
      </c>
      <c r="F1925">
        <v>13</v>
      </c>
      <c r="G1925" t="s">
        <v>3808</v>
      </c>
      <c r="AT1925" t="str">
        <f t="shared" si="283"/>
        <v>CSI0_SCL</v>
      </c>
      <c r="AU1925" t="str">
        <f t="shared" si="284"/>
        <v>--</v>
      </c>
    </row>
    <row r="1926" spans="1:47" x14ac:dyDescent="0.25">
      <c r="A1926" t="str">
        <f t="shared" ref="A1926:A1989" si="285">$E1926&amp;"-"&amp;$F1926</f>
        <v>U8-14</v>
      </c>
      <c r="B1926" t="str">
        <f t="shared" ref="B1926:B1989" si="286">IF(OR(E1926=$A$2,E1926=$B$2,E1926=$C$2,E1926=$D$2),"--",G1926)</f>
        <v>CSI1_SDA</v>
      </c>
      <c r="C1926" t="str">
        <f t="shared" ref="C1926:C1989" si="287">$E1926&amp;"-"&amp;$G1926</f>
        <v>U8-CSI1_SDA</v>
      </c>
      <c r="D1926" t="str">
        <f t="shared" ref="D1926:D1989" si="288">A1926</f>
        <v>U8-14</v>
      </c>
      <c r="E1926" t="s">
        <v>2990</v>
      </c>
      <c r="F1926">
        <v>14</v>
      </c>
      <c r="G1926" t="s">
        <v>3829</v>
      </c>
      <c r="AT1926" t="str">
        <f t="shared" ref="AT1926:AT1989" si="289">IF(IF(COUNTIF($AO$6:$AQ$150,B1926)&gt;0,"---","--")="---",VLOOKUP(B1926,$AO$6:$AQ$150,3,0),B1926)</f>
        <v>CSI1_SDA</v>
      </c>
      <c r="AU1926" t="str">
        <f t="shared" ref="AU1926:AU1989" si="290">IF(IF(COUNTIF($AO$6:$AQ$150,B1926)&gt;0,"---","--")="---",VLOOKUP(B1926,$AO$6:$AQ$150,2,0),"--")</f>
        <v>--</v>
      </c>
    </row>
    <row r="1927" spans="1:47" x14ac:dyDescent="0.25">
      <c r="A1927" t="str">
        <f t="shared" si="285"/>
        <v>U8-15</v>
      </c>
      <c r="B1927" t="str">
        <f t="shared" si="286"/>
        <v>CSI1_SCL</v>
      </c>
      <c r="C1927" t="str">
        <f t="shared" si="287"/>
        <v>U8-CSI1_SCL</v>
      </c>
      <c r="D1927" t="str">
        <f t="shared" si="288"/>
        <v>U8-15</v>
      </c>
      <c r="E1927" t="s">
        <v>2990</v>
      </c>
      <c r="F1927">
        <v>15</v>
      </c>
      <c r="G1927" t="s">
        <v>3828</v>
      </c>
      <c r="AT1927" t="str">
        <f t="shared" si="289"/>
        <v>CSI1_SCL</v>
      </c>
      <c r="AU1927" t="str">
        <f t="shared" si="290"/>
        <v>--</v>
      </c>
    </row>
    <row r="1928" spans="1:47" x14ac:dyDescent="0.25">
      <c r="A1928" t="str">
        <f t="shared" si="285"/>
        <v>U8-16</v>
      </c>
      <c r="B1928" t="str">
        <f t="shared" si="286"/>
        <v>CSI2_SDA</v>
      </c>
      <c r="C1928" t="str">
        <f t="shared" si="287"/>
        <v>U8-CSI2_SDA</v>
      </c>
      <c r="D1928" t="str">
        <f t="shared" si="288"/>
        <v>U8-16</v>
      </c>
      <c r="E1928" t="s">
        <v>2990</v>
      </c>
      <c r="F1928">
        <v>16</v>
      </c>
      <c r="G1928" t="s">
        <v>3845</v>
      </c>
      <c r="AT1928" t="str">
        <f t="shared" si="289"/>
        <v>CSI2_SDA</v>
      </c>
      <c r="AU1928" t="str">
        <f t="shared" si="290"/>
        <v>--</v>
      </c>
    </row>
    <row r="1929" spans="1:47" x14ac:dyDescent="0.25">
      <c r="A1929" t="str">
        <f t="shared" si="285"/>
        <v>U8-17</v>
      </c>
      <c r="B1929" t="str">
        <f t="shared" si="286"/>
        <v>CSI2_SCL</v>
      </c>
      <c r="C1929" t="str">
        <f t="shared" si="287"/>
        <v>U8-CSI2_SCL</v>
      </c>
      <c r="D1929" t="str">
        <f t="shared" si="288"/>
        <v>U8-17</v>
      </c>
      <c r="E1929" t="s">
        <v>2990</v>
      </c>
      <c r="F1929">
        <v>17</v>
      </c>
      <c r="G1929" t="s">
        <v>3843</v>
      </c>
      <c r="AT1929" t="str">
        <f t="shared" si="289"/>
        <v>CSI2_SCL</v>
      </c>
      <c r="AU1929" t="str">
        <f t="shared" si="290"/>
        <v>--</v>
      </c>
    </row>
    <row r="1930" spans="1:47" x14ac:dyDescent="0.25">
      <c r="A1930" t="str">
        <f t="shared" si="285"/>
        <v>U8-18</v>
      </c>
      <c r="B1930" t="str">
        <f t="shared" si="286"/>
        <v>GND</v>
      </c>
      <c r="C1930" t="str">
        <f t="shared" si="287"/>
        <v>U8-GND</v>
      </c>
      <c r="D1930" t="str">
        <f t="shared" si="288"/>
        <v>U8-18</v>
      </c>
      <c r="E1930" t="s">
        <v>2990</v>
      </c>
      <c r="F1930">
        <v>18</v>
      </c>
      <c r="G1930" t="s">
        <v>433</v>
      </c>
      <c r="AT1930">
        <f t="shared" si="289"/>
        <v>0</v>
      </c>
      <c r="AU1930">
        <f t="shared" si="290"/>
        <v>0</v>
      </c>
    </row>
    <row r="1931" spans="1:47" x14ac:dyDescent="0.25">
      <c r="A1931" t="str">
        <f t="shared" si="285"/>
        <v>U8-19</v>
      </c>
      <c r="B1931" t="str">
        <f t="shared" si="286"/>
        <v>I2C_SCL</v>
      </c>
      <c r="C1931" t="str">
        <f t="shared" si="287"/>
        <v>U8-I2C_SCL</v>
      </c>
      <c r="D1931" t="str">
        <f t="shared" si="288"/>
        <v>U8-19</v>
      </c>
      <c r="E1931" t="s">
        <v>2990</v>
      </c>
      <c r="F1931">
        <v>19</v>
      </c>
      <c r="G1931" t="s">
        <v>520</v>
      </c>
      <c r="AT1931" t="str">
        <f t="shared" si="289"/>
        <v>I2C_SCL</v>
      </c>
      <c r="AU1931" t="str">
        <f t="shared" si="290"/>
        <v>--</v>
      </c>
    </row>
    <row r="1932" spans="1:47" x14ac:dyDescent="0.25">
      <c r="A1932" t="str">
        <f t="shared" si="285"/>
        <v>U8-20</v>
      </c>
      <c r="B1932" t="str">
        <f t="shared" si="286"/>
        <v>I2C_SDA</v>
      </c>
      <c r="C1932" t="str">
        <f t="shared" si="287"/>
        <v>U8-I2C_SDA</v>
      </c>
      <c r="D1932" t="str">
        <f t="shared" si="288"/>
        <v>U8-20</v>
      </c>
      <c r="E1932" t="s">
        <v>2990</v>
      </c>
      <c r="F1932">
        <v>20</v>
      </c>
      <c r="G1932" t="s">
        <v>522</v>
      </c>
      <c r="AT1932" t="str">
        <f t="shared" si="289"/>
        <v>I2C_SDA</v>
      </c>
      <c r="AU1932" t="str">
        <f t="shared" si="290"/>
        <v>--</v>
      </c>
    </row>
    <row r="1933" spans="1:47" x14ac:dyDescent="0.25">
      <c r="A1933" t="str">
        <f t="shared" si="285"/>
        <v>U8-21</v>
      </c>
      <c r="B1933" t="str">
        <f t="shared" si="286"/>
        <v>1V8_M</v>
      </c>
      <c r="C1933" t="str">
        <f t="shared" si="287"/>
        <v>U8-1V8_M</v>
      </c>
      <c r="D1933" t="str">
        <f t="shared" si="288"/>
        <v>U8-21</v>
      </c>
      <c r="E1933" t="s">
        <v>2990</v>
      </c>
      <c r="F1933">
        <v>21</v>
      </c>
      <c r="G1933" t="s">
        <v>3706</v>
      </c>
      <c r="AT1933" t="str">
        <f t="shared" si="289"/>
        <v>1V8_M</v>
      </c>
      <c r="AU1933" t="str">
        <f t="shared" si="290"/>
        <v>--</v>
      </c>
    </row>
    <row r="1934" spans="1:47" x14ac:dyDescent="0.25">
      <c r="A1934" t="str">
        <f t="shared" si="285"/>
        <v>U8-22</v>
      </c>
      <c r="B1934" t="str">
        <f t="shared" si="286"/>
        <v>GND</v>
      </c>
      <c r="C1934" t="str">
        <f t="shared" si="287"/>
        <v>U8-GND</v>
      </c>
      <c r="D1934" t="str">
        <f t="shared" si="288"/>
        <v>U8-22</v>
      </c>
      <c r="E1934" t="s">
        <v>2990</v>
      </c>
      <c r="F1934">
        <v>22</v>
      </c>
      <c r="G1934" t="s">
        <v>433</v>
      </c>
      <c r="AT1934">
        <f t="shared" si="289"/>
        <v>0</v>
      </c>
      <c r="AU1934">
        <f t="shared" si="290"/>
        <v>0</v>
      </c>
    </row>
    <row r="1935" spans="1:47" x14ac:dyDescent="0.25">
      <c r="A1935" t="str">
        <f t="shared" si="285"/>
        <v>U8-23</v>
      </c>
      <c r="B1935" t="str">
        <f t="shared" si="286"/>
        <v>GND</v>
      </c>
      <c r="C1935" t="str">
        <f t="shared" si="287"/>
        <v>U8-GND</v>
      </c>
      <c r="D1935" t="str">
        <f t="shared" si="288"/>
        <v>U8-23</v>
      </c>
      <c r="E1935" t="s">
        <v>2990</v>
      </c>
      <c r="F1935">
        <v>23</v>
      </c>
      <c r="G1935" t="s">
        <v>433</v>
      </c>
      <c r="AT1935">
        <f t="shared" si="289"/>
        <v>0</v>
      </c>
      <c r="AU1935">
        <f t="shared" si="290"/>
        <v>0</v>
      </c>
    </row>
    <row r="1936" spans="1:47" x14ac:dyDescent="0.25">
      <c r="A1936" t="str">
        <f t="shared" si="285"/>
        <v>U8-24</v>
      </c>
      <c r="B1936" t="str">
        <f t="shared" si="286"/>
        <v>MUX_I2C_RSTn</v>
      </c>
      <c r="C1936" t="str">
        <f t="shared" si="287"/>
        <v>U8-MUX_I2C_RSTn</v>
      </c>
      <c r="D1936" t="str">
        <f t="shared" si="288"/>
        <v>U8-24</v>
      </c>
      <c r="E1936" t="s">
        <v>2990</v>
      </c>
      <c r="F1936">
        <v>24</v>
      </c>
      <c r="G1936" t="s">
        <v>4216</v>
      </c>
      <c r="AT1936" t="str">
        <f t="shared" si="289"/>
        <v>MUX_I2C_RSTn</v>
      </c>
      <c r="AU1936" t="str">
        <f t="shared" si="290"/>
        <v>--</v>
      </c>
    </row>
    <row r="1937" spans="1:47" x14ac:dyDescent="0.25">
      <c r="A1937" t="str">
        <f t="shared" si="285"/>
        <v>U8-25</v>
      </c>
      <c r="B1937" t="str">
        <f t="shared" si="286"/>
        <v>GND</v>
      </c>
      <c r="C1937" t="str">
        <f t="shared" si="287"/>
        <v>U8-GND</v>
      </c>
      <c r="D1937" t="str">
        <f t="shared" si="288"/>
        <v>U8-25</v>
      </c>
      <c r="E1937" t="s">
        <v>2990</v>
      </c>
      <c r="F1937">
        <v>25</v>
      </c>
      <c r="G1937" t="s">
        <v>433</v>
      </c>
      <c r="AT1937">
        <f t="shared" si="289"/>
        <v>0</v>
      </c>
      <c r="AU1937">
        <f t="shared" si="290"/>
        <v>0</v>
      </c>
    </row>
    <row r="1938" spans="1:47" x14ac:dyDescent="0.25">
      <c r="A1938" t="str">
        <f t="shared" si="285"/>
        <v>U9-1</v>
      </c>
      <c r="B1938" t="str">
        <f t="shared" si="286"/>
        <v>EECS</v>
      </c>
      <c r="C1938" t="str">
        <f t="shared" si="287"/>
        <v>U9-EECS</v>
      </c>
      <c r="D1938" t="str">
        <f t="shared" si="288"/>
        <v>U9-1</v>
      </c>
      <c r="E1938" t="s">
        <v>2995</v>
      </c>
      <c r="F1938">
        <v>1</v>
      </c>
      <c r="G1938" t="s">
        <v>3997</v>
      </c>
      <c r="AT1938" t="str">
        <f t="shared" si="289"/>
        <v>EECS</v>
      </c>
      <c r="AU1938" t="str">
        <f t="shared" si="290"/>
        <v>--</v>
      </c>
    </row>
    <row r="1939" spans="1:47" x14ac:dyDescent="0.25">
      <c r="A1939" t="str">
        <f t="shared" si="285"/>
        <v>U9-2</v>
      </c>
      <c r="B1939" t="str">
        <f t="shared" si="286"/>
        <v>EECLK</v>
      </c>
      <c r="C1939" t="str">
        <f t="shared" si="287"/>
        <v>U9-EECLK</v>
      </c>
      <c r="D1939" t="str">
        <f t="shared" si="288"/>
        <v>U9-2</v>
      </c>
      <c r="E1939" t="s">
        <v>2995</v>
      </c>
      <c r="F1939">
        <v>2</v>
      </c>
      <c r="G1939" t="s">
        <v>3996</v>
      </c>
      <c r="AT1939" t="str">
        <f t="shared" si="289"/>
        <v>EECLK</v>
      </c>
      <c r="AU1939" t="str">
        <f t="shared" si="290"/>
        <v>--</v>
      </c>
    </row>
    <row r="1940" spans="1:47" x14ac:dyDescent="0.25">
      <c r="A1940" t="str">
        <f t="shared" si="285"/>
        <v>U9-3</v>
      </c>
      <c r="B1940" t="str">
        <f t="shared" si="286"/>
        <v>EEDATA</v>
      </c>
      <c r="C1940" t="str">
        <f t="shared" si="287"/>
        <v>U9-EEDATA</v>
      </c>
      <c r="D1940" t="str">
        <f t="shared" si="288"/>
        <v>U9-3</v>
      </c>
      <c r="E1940" t="s">
        <v>2995</v>
      </c>
      <c r="F1940">
        <v>3</v>
      </c>
      <c r="G1940" t="s">
        <v>3998</v>
      </c>
      <c r="AT1940" t="str">
        <f t="shared" si="289"/>
        <v>EEDATA</v>
      </c>
      <c r="AU1940" t="str">
        <f t="shared" si="290"/>
        <v>--</v>
      </c>
    </row>
    <row r="1941" spans="1:47" x14ac:dyDescent="0.25">
      <c r="A1941" t="str">
        <f t="shared" si="285"/>
        <v>U9-4</v>
      </c>
      <c r="B1941" t="str">
        <f t="shared" si="286"/>
        <v>NetR232_2</v>
      </c>
      <c r="C1941" t="str">
        <f t="shared" si="287"/>
        <v>U9-NetR232_2</v>
      </c>
      <c r="D1941" t="str">
        <f t="shared" si="288"/>
        <v>U9-4</v>
      </c>
      <c r="E1941" t="s">
        <v>2995</v>
      </c>
      <c r="F1941">
        <v>4</v>
      </c>
      <c r="G1941" t="s">
        <v>4315</v>
      </c>
      <c r="AT1941" t="str">
        <f t="shared" si="289"/>
        <v>NetR232_2</v>
      </c>
      <c r="AU1941" t="str">
        <f t="shared" si="290"/>
        <v>--</v>
      </c>
    </row>
    <row r="1942" spans="1:47" x14ac:dyDescent="0.25">
      <c r="A1942" t="str">
        <f t="shared" si="285"/>
        <v>U9-5</v>
      </c>
      <c r="B1942" t="str">
        <f t="shared" si="286"/>
        <v>GND</v>
      </c>
      <c r="C1942" t="str">
        <f t="shared" si="287"/>
        <v>U9-GND</v>
      </c>
      <c r="D1942" t="str">
        <f t="shared" si="288"/>
        <v>U9-5</v>
      </c>
      <c r="E1942" t="s">
        <v>2995</v>
      </c>
      <c r="F1942">
        <v>5</v>
      </c>
      <c r="G1942" t="s">
        <v>433</v>
      </c>
      <c r="AT1942">
        <f t="shared" si="289"/>
        <v>0</v>
      </c>
      <c r="AU1942">
        <f t="shared" si="290"/>
        <v>0</v>
      </c>
    </row>
    <row r="1943" spans="1:47" x14ac:dyDescent="0.25">
      <c r="A1943" t="str">
        <f t="shared" si="285"/>
        <v>U9-6</v>
      </c>
      <c r="B1943" t="str">
        <f t="shared" si="286"/>
        <v>3V3AUX</v>
      </c>
      <c r="C1943" t="str">
        <f t="shared" si="287"/>
        <v>U9-3V3AUX</v>
      </c>
      <c r="D1943" t="str">
        <f t="shared" si="288"/>
        <v>U9-6</v>
      </c>
      <c r="E1943" t="s">
        <v>2995</v>
      </c>
      <c r="F1943">
        <v>6</v>
      </c>
      <c r="G1943" t="s">
        <v>3711</v>
      </c>
      <c r="AT1943" t="str">
        <f t="shared" si="289"/>
        <v>3V3AUX</v>
      </c>
      <c r="AU1943" t="str">
        <f t="shared" si="290"/>
        <v>--</v>
      </c>
    </row>
    <row r="1944" spans="1:47" x14ac:dyDescent="0.25">
      <c r="A1944" t="str">
        <f t="shared" si="285"/>
        <v>U9-7</v>
      </c>
      <c r="B1944" t="str">
        <f t="shared" si="286"/>
        <v>NetU9_7</v>
      </c>
      <c r="C1944" t="str">
        <f t="shared" si="287"/>
        <v>U9-NetU9_7</v>
      </c>
      <c r="D1944" t="str">
        <f t="shared" si="288"/>
        <v>U9-7</v>
      </c>
      <c r="E1944" t="s">
        <v>2995</v>
      </c>
      <c r="F1944">
        <v>7</v>
      </c>
      <c r="G1944" t="s">
        <v>4911</v>
      </c>
      <c r="AT1944" t="str">
        <f t="shared" si="289"/>
        <v>NetU9_7</v>
      </c>
      <c r="AU1944" t="str">
        <f t="shared" si="290"/>
        <v>--</v>
      </c>
    </row>
    <row r="1945" spans="1:47" x14ac:dyDescent="0.25">
      <c r="A1945" t="str">
        <f t="shared" si="285"/>
        <v>U9-8</v>
      </c>
      <c r="B1945" t="str">
        <f t="shared" si="286"/>
        <v>3V3AUX</v>
      </c>
      <c r="C1945" t="str">
        <f t="shared" si="287"/>
        <v>U9-3V3AUX</v>
      </c>
      <c r="D1945" t="str">
        <f t="shared" si="288"/>
        <v>U9-8</v>
      </c>
      <c r="E1945" t="s">
        <v>2995</v>
      </c>
      <c r="F1945">
        <v>8</v>
      </c>
      <c r="G1945" t="s">
        <v>3711</v>
      </c>
      <c r="AT1945" t="str">
        <f t="shared" si="289"/>
        <v>3V3AUX</v>
      </c>
      <c r="AU1945" t="str">
        <f t="shared" si="290"/>
        <v>--</v>
      </c>
    </row>
    <row r="1946" spans="1:47" x14ac:dyDescent="0.25">
      <c r="A1946" t="str">
        <f t="shared" si="285"/>
        <v>U9-9</v>
      </c>
      <c r="B1946" t="str">
        <f t="shared" si="286"/>
        <v>GND</v>
      </c>
      <c r="C1946" t="str">
        <f t="shared" si="287"/>
        <v>U9-GND</v>
      </c>
      <c r="D1946" t="str">
        <f t="shared" si="288"/>
        <v>U9-9</v>
      </c>
      <c r="E1946" t="s">
        <v>2995</v>
      </c>
      <c r="F1946">
        <v>9</v>
      </c>
      <c r="G1946" t="s">
        <v>433</v>
      </c>
      <c r="AT1946">
        <f t="shared" si="289"/>
        <v>0</v>
      </c>
      <c r="AU1946">
        <f t="shared" si="290"/>
        <v>0</v>
      </c>
    </row>
    <row r="1947" spans="1:47" x14ac:dyDescent="0.25">
      <c r="A1947" t="str">
        <f t="shared" si="285"/>
        <v>U10-1</v>
      </c>
      <c r="B1947" t="str">
        <f t="shared" si="286"/>
        <v>3V3AUX</v>
      </c>
      <c r="C1947" t="str">
        <f t="shared" si="287"/>
        <v>U10-3V3AUX</v>
      </c>
      <c r="D1947" t="str">
        <f t="shared" si="288"/>
        <v>U10-1</v>
      </c>
      <c r="E1947" t="s">
        <v>2997</v>
      </c>
      <c r="F1947">
        <v>1</v>
      </c>
      <c r="G1947" t="s">
        <v>3711</v>
      </c>
      <c r="AT1947" t="str">
        <f t="shared" si="289"/>
        <v>3V3AUX</v>
      </c>
      <c r="AU1947" t="str">
        <f t="shared" si="290"/>
        <v>--</v>
      </c>
    </row>
    <row r="1948" spans="1:47" x14ac:dyDescent="0.25">
      <c r="A1948" t="str">
        <f t="shared" si="285"/>
        <v>U10-2</v>
      </c>
      <c r="B1948" t="str">
        <f t="shared" si="286"/>
        <v>CKIN2_P</v>
      </c>
      <c r="C1948" t="str">
        <f t="shared" si="287"/>
        <v>U10-CKIN2_P</v>
      </c>
      <c r="D1948" t="str">
        <f t="shared" si="288"/>
        <v>U10-2</v>
      </c>
      <c r="E1948" t="s">
        <v>2997</v>
      </c>
      <c r="F1948">
        <v>2</v>
      </c>
      <c r="G1948" t="s">
        <v>3786</v>
      </c>
      <c r="AT1948" t="str">
        <f t="shared" si="289"/>
        <v>CKIN2_P</v>
      </c>
      <c r="AU1948" t="str">
        <f t="shared" si="290"/>
        <v>--</v>
      </c>
    </row>
    <row r="1949" spans="1:47" x14ac:dyDescent="0.25">
      <c r="A1949" t="str">
        <f t="shared" si="285"/>
        <v>U10-3</v>
      </c>
      <c r="B1949" t="str">
        <f t="shared" si="286"/>
        <v>CKIN2_N</v>
      </c>
      <c r="C1949" t="str">
        <f t="shared" si="287"/>
        <v>U10-CKIN2_N</v>
      </c>
      <c r="D1949" t="str">
        <f t="shared" si="288"/>
        <v>U10-3</v>
      </c>
      <c r="E1949" t="s">
        <v>2997</v>
      </c>
      <c r="F1949">
        <v>3</v>
      </c>
      <c r="G1949" t="s">
        <v>3785</v>
      </c>
      <c r="AT1949" t="str">
        <f t="shared" si="289"/>
        <v>CKIN2_N</v>
      </c>
      <c r="AU1949" t="str">
        <f t="shared" si="290"/>
        <v>--</v>
      </c>
    </row>
    <row r="1950" spans="1:47" x14ac:dyDescent="0.25">
      <c r="A1950" t="str">
        <f t="shared" si="285"/>
        <v>U10-4</v>
      </c>
      <c r="B1950" t="str">
        <f t="shared" si="286"/>
        <v>3V3AUX</v>
      </c>
      <c r="C1950" t="str">
        <f t="shared" si="287"/>
        <v>U10-3V3AUX</v>
      </c>
      <c r="D1950" t="str">
        <f t="shared" si="288"/>
        <v>U10-4</v>
      </c>
      <c r="E1950" t="s">
        <v>2997</v>
      </c>
      <c r="F1950">
        <v>4</v>
      </c>
      <c r="G1950" t="s">
        <v>3711</v>
      </c>
      <c r="AT1950" t="str">
        <f t="shared" si="289"/>
        <v>3V3AUX</v>
      </c>
      <c r="AU1950" t="str">
        <f t="shared" si="290"/>
        <v>--</v>
      </c>
    </row>
    <row r="1951" spans="1:47" x14ac:dyDescent="0.25">
      <c r="A1951" t="str">
        <f t="shared" si="285"/>
        <v>U10-5</v>
      </c>
      <c r="B1951" t="str">
        <f t="shared" si="286"/>
        <v>PLL_CLKIN1_XA</v>
      </c>
      <c r="C1951" t="str">
        <f t="shared" si="287"/>
        <v>U10-PLL_CLKIN1_XA</v>
      </c>
      <c r="D1951" t="str">
        <f t="shared" si="288"/>
        <v>U10-5</v>
      </c>
      <c r="E1951" t="s">
        <v>2997</v>
      </c>
      <c r="F1951">
        <v>5</v>
      </c>
      <c r="G1951" t="s">
        <v>4389</v>
      </c>
      <c r="AT1951" t="str">
        <f t="shared" si="289"/>
        <v>PLL_CLKIN1_XA</v>
      </c>
      <c r="AU1951" t="str">
        <f t="shared" si="290"/>
        <v>--</v>
      </c>
    </row>
    <row r="1952" spans="1:47" x14ac:dyDescent="0.25">
      <c r="A1952" t="str">
        <f t="shared" si="285"/>
        <v>U10-6</v>
      </c>
      <c r="B1952" t="str">
        <f t="shared" si="286"/>
        <v>PLL_CLKIN1_XB</v>
      </c>
      <c r="C1952" t="str">
        <f t="shared" si="287"/>
        <v>U10-PLL_CLKIN1_XB</v>
      </c>
      <c r="D1952" t="str">
        <f t="shared" si="288"/>
        <v>U10-6</v>
      </c>
      <c r="E1952" t="s">
        <v>2997</v>
      </c>
      <c r="F1952">
        <v>6</v>
      </c>
      <c r="G1952" t="s">
        <v>4390</v>
      </c>
      <c r="AT1952" t="str">
        <f t="shared" si="289"/>
        <v>PLL_CLKIN1_XB</v>
      </c>
      <c r="AU1952" t="str">
        <f t="shared" si="290"/>
        <v>--</v>
      </c>
    </row>
    <row r="1953" spans="1:47" x14ac:dyDescent="0.25">
      <c r="A1953" t="str">
        <f t="shared" si="285"/>
        <v>U10-7</v>
      </c>
      <c r="B1953" t="str">
        <f t="shared" si="286"/>
        <v>PLL_CKIN3_P</v>
      </c>
      <c r="C1953" t="str">
        <f t="shared" si="287"/>
        <v>U10-PLL_CKIN3_P</v>
      </c>
      <c r="D1953" t="str">
        <f t="shared" si="288"/>
        <v>U10-7</v>
      </c>
      <c r="E1953" t="s">
        <v>2997</v>
      </c>
      <c r="F1953">
        <v>7</v>
      </c>
      <c r="G1953" t="s">
        <v>4388</v>
      </c>
      <c r="AT1953" t="str">
        <f t="shared" si="289"/>
        <v>PLL_CKIN3_P</v>
      </c>
      <c r="AU1953" t="str">
        <f t="shared" si="290"/>
        <v>--</v>
      </c>
    </row>
    <row r="1954" spans="1:47" x14ac:dyDescent="0.25">
      <c r="A1954" t="str">
        <f t="shared" si="285"/>
        <v>U10-8</v>
      </c>
      <c r="B1954" t="str">
        <f t="shared" si="286"/>
        <v>PLL_CKIN3_N</v>
      </c>
      <c r="C1954" t="str">
        <f t="shared" si="287"/>
        <v>U10-PLL_CKIN3_N</v>
      </c>
      <c r="D1954" t="str">
        <f t="shared" si="288"/>
        <v>U10-8</v>
      </c>
      <c r="E1954" t="s">
        <v>2997</v>
      </c>
      <c r="F1954">
        <v>8</v>
      </c>
      <c r="G1954" t="s">
        <v>4387</v>
      </c>
      <c r="AT1954" t="str">
        <f t="shared" si="289"/>
        <v>PLL_CKIN3_N</v>
      </c>
      <c r="AU1954" t="str">
        <f t="shared" si="290"/>
        <v>--</v>
      </c>
    </row>
    <row r="1955" spans="1:47" x14ac:dyDescent="0.25">
      <c r="A1955" t="str">
        <f t="shared" si="285"/>
        <v>U10-9</v>
      </c>
      <c r="B1955" t="str">
        <f t="shared" si="286"/>
        <v>VDDA_PLL</v>
      </c>
      <c r="C1955" t="str">
        <f t="shared" si="287"/>
        <v>U10-VDDA_PLL</v>
      </c>
      <c r="D1955" t="str">
        <f t="shared" si="288"/>
        <v>U10-9</v>
      </c>
      <c r="E1955" t="s">
        <v>2997</v>
      </c>
      <c r="F1955">
        <v>9</v>
      </c>
      <c r="G1955" t="s">
        <v>4509</v>
      </c>
      <c r="AT1955" t="str">
        <f t="shared" si="289"/>
        <v>VDDA_PLL</v>
      </c>
      <c r="AU1955" t="str">
        <f t="shared" si="290"/>
        <v>--</v>
      </c>
    </row>
    <row r="1956" spans="1:47" x14ac:dyDescent="0.25">
      <c r="A1956" t="str">
        <f t="shared" si="285"/>
        <v>U10-10</v>
      </c>
      <c r="B1956" t="str">
        <f t="shared" si="286"/>
        <v>PLL_INPUT1</v>
      </c>
      <c r="C1956" t="str">
        <f t="shared" si="287"/>
        <v>U10-PLL_INPUT1</v>
      </c>
      <c r="D1956" t="str">
        <f t="shared" si="288"/>
        <v>U10-10</v>
      </c>
      <c r="E1956" t="s">
        <v>2997</v>
      </c>
      <c r="F1956">
        <v>10</v>
      </c>
      <c r="G1956" t="s">
        <v>4392</v>
      </c>
      <c r="AT1956" t="str">
        <f t="shared" si="289"/>
        <v>PLL_INPUT1</v>
      </c>
      <c r="AU1956" t="str">
        <f t="shared" si="290"/>
        <v>--</v>
      </c>
    </row>
    <row r="1957" spans="1:47" x14ac:dyDescent="0.25">
      <c r="A1957" t="str">
        <f t="shared" si="285"/>
        <v>U10-11</v>
      </c>
      <c r="B1957" t="str">
        <f t="shared" si="286"/>
        <v>PLL_INPUT2</v>
      </c>
      <c r="C1957" t="str">
        <f t="shared" si="287"/>
        <v>U10-PLL_INPUT2</v>
      </c>
      <c r="D1957" t="str">
        <f t="shared" si="288"/>
        <v>U10-11</v>
      </c>
      <c r="E1957" t="s">
        <v>2997</v>
      </c>
      <c r="F1957">
        <v>11</v>
      </c>
      <c r="G1957" t="s">
        <v>4393</v>
      </c>
      <c r="AT1957" t="str">
        <f t="shared" si="289"/>
        <v>PLL_INPUT2</v>
      </c>
      <c r="AU1957" t="str">
        <f t="shared" si="290"/>
        <v>--</v>
      </c>
    </row>
    <row r="1958" spans="1:47" x14ac:dyDescent="0.25">
      <c r="A1958" t="str">
        <f t="shared" si="285"/>
        <v>U10-12</v>
      </c>
      <c r="B1958" t="str">
        <f t="shared" si="286"/>
        <v>PLL_INPUT3</v>
      </c>
      <c r="C1958" t="str">
        <f t="shared" si="287"/>
        <v>U10-PLL_INPUT3</v>
      </c>
      <c r="D1958" t="str">
        <f t="shared" si="288"/>
        <v>U10-12</v>
      </c>
      <c r="E1958" t="s">
        <v>2997</v>
      </c>
      <c r="F1958">
        <v>12</v>
      </c>
      <c r="G1958" t="s">
        <v>4394</v>
      </c>
      <c r="AT1958" t="str">
        <f t="shared" si="289"/>
        <v>PLL_INPUT3</v>
      </c>
      <c r="AU1958" t="str">
        <f t="shared" si="290"/>
        <v>--</v>
      </c>
    </row>
    <row r="1959" spans="1:47" x14ac:dyDescent="0.25">
      <c r="A1959" t="str">
        <f t="shared" si="285"/>
        <v>U10-13</v>
      </c>
      <c r="B1959" t="str">
        <f t="shared" si="286"/>
        <v>PLL_SCL</v>
      </c>
      <c r="C1959" t="str">
        <f t="shared" si="287"/>
        <v>U10-PLL_SCL</v>
      </c>
      <c r="D1959" t="str">
        <f t="shared" si="288"/>
        <v>U10-13</v>
      </c>
      <c r="E1959" t="s">
        <v>2997</v>
      </c>
      <c r="F1959">
        <v>13</v>
      </c>
      <c r="G1959" t="s">
        <v>4399</v>
      </c>
      <c r="AT1959" t="str">
        <f t="shared" si="289"/>
        <v>PLL_SCL</v>
      </c>
      <c r="AU1959" t="str">
        <f t="shared" si="290"/>
        <v>--</v>
      </c>
    </row>
    <row r="1960" spans="1:47" x14ac:dyDescent="0.25">
      <c r="A1960" t="str">
        <f t="shared" si="285"/>
        <v>U10-14</v>
      </c>
      <c r="B1960" t="str">
        <f t="shared" si="286"/>
        <v>PLL_SDA</v>
      </c>
      <c r="C1960" t="str">
        <f t="shared" si="287"/>
        <v>U10-PLL_SDA</v>
      </c>
      <c r="D1960" t="str">
        <f t="shared" si="288"/>
        <v>U10-14</v>
      </c>
      <c r="E1960" t="s">
        <v>2997</v>
      </c>
      <c r="F1960">
        <v>14</v>
      </c>
      <c r="G1960" t="s">
        <v>4401</v>
      </c>
      <c r="AT1960" t="str">
        <f t="shared" si="289"/>
        <v>PLL_SDA</v>
      </c>
      <c r="AU1960" t="str">
        <f t="shared" si="290"/>
        <v>--</v>
      </c>
    </row>
    <row r="1961" spans="1:47" x14ac:dyDescent="0.25">
      <c r="A1961" t="str">
        <f t="shared" si="285"/>
        <v>U10-15</v>
      </c>
      <c r="B1961" t="str">
        <f t="shared" si="286"/>
        <v>CK0_N</v>
      </c>
      <c r="C1961" t="str">
        <f t="shared" si="287"/>
        <v>U10-CK0_N</v>
      </c>
      <c r="D1961" t="str">
        <f t="shared" si="288"/>
        <v>U10-15</v>
      </c>
      <c r="E1961" t="s">
        <v>2997</v>
      </c>
      <c r="F1961">
        <v>15</v>
      </c>
      <c r="G1961" t="s">
        <v>3753</v>
      </c>
      <c r="AT1961" t="str">
        <f t="shared" si="289"/>
        <v>CK0_N</v>
      </c>
      <c r="AU1961" t="str">
        <f t="shared" si="290"/>
        <v>--</v>
      </c>
    </row>
    <row r="1962" spans="1:47" x14ac:dyDescent="0.25">
      <c r="A1962" t="str">
        <f t="shared" si="285"/>
        <v>U10-16</v>
      </c>
      <c r="B1962" t="str">
        <f t="shared" si="286"/>
        <v>CK0_P</v>
      </c>
      <c r="C1962" t="str">
        <f t="shared" si="287"/>
        <v>U10-CK0_P</v>
      </c>
      <c r="D1962" t="str">
        <f t="shared" si="288"/>
        <v>U10-16</v>
      </c>
      <c r="E1962" t="s">
        <v>2997</v>
      </c>
      <c r="F1962">
        <v>16</v>
      </c>
      <c r="G1962" t="s">
        <v>3755</v>
      </c>
      <c r="AT1962" t="str">
        <f t="shared" si="289"/>
        <v>CK0_P</v>
      </c>
      <c r="AU1962" t="str">
        <f t="shared" si="290"/>
        <v>--</v>
      </c>
    </row>
    <row r="1963" spans="1:47" x14ac:dyDescent="0.25">
      <c r="A1963" t="str">
        <f t="shared" si="285"/>
        <v>U10-17</v>
      </c>
      <c r="B1963" t="str">
        <f t="shared" si="286"/>
        <v>NetC29_1</v>
      </c>
      <c r="C1963" t="str">
        <f t="shared" si="287"/>
        <v>U10-NetC29_1</v>
      </c>
      <c r="D1963" t="str">
        <f t="shared" si="288"/>
        <v>U10-17</v>
      </c>
      <c r="E1963" t="s">
        <v>2997</v>
      </c>
      <c r="F1963">
        <v>17</v>
      </c>
      <c r="G1963" t="s">
        <v>4244</v>
      </c>
      <c r="AT1963" t="str">
        <f t="shared" si="289"/>
        <v>NetC29_1</v>
      </c>
      <c r="AU1963" t="str">
        <f t="shared" si="290"/>
        <v>--</v>
      </c>
    </row>
    <row r="1964" spans="1:47" x14ac:dyDescent="0.25">
      <c r="A1964" t="str">
        <f t="shared" si="285"/>
        <v>U10-18</v>
      </c>
      <c r="B1964" t="str">
        <f t="shared" si="286"/>
        <v>CK1_N</v>
      </c>
      <c r="C1964" t="str">
        <f t="shared" si="287"/>
        <v>U10-CK1_N</v>
      </c>
      <c r="D1964" t="str">
        <f t="shared" si="288"/>
        <v>U10-18</v>
      </c>
      <c r="E1964" t="s">
        <v>2997</v>
      </c>
      <c r="F1964">
        <v>18</v>
      </c>
      <c r="G1964" t="s">
        <v>3761</v>
      </c>
      <c r="AT1964" t="str">
        <f t="shared" si="289"/>
        <v>CK1_N</v>
      </c>
      <c r="AU1964" t="str">
        <f t="shared" si="290"/>
        <v>--</v>
      </c>
    </row>
    <row r="1965" spans="1:47" x14ac:dyDescent="0.25">
      <c r="A1965" t="str">
        <f t="shared" si="285"/>
        <v>U10-19</v>
      </c>
      <c r="B1965" t="str">
        <f t="shared" si="286"/>
        <v>CK1_P</v>
      </c>
      <c r="C1965" t="str">
        <f t="shared" si="287"/>
        <v>U10-CK1_P</v>
      </c>
      <c r="D1965" t="str">
        <f t="shared" si="288"/>
        <v>U10-19</v>
      </c>
      <c r="E1965" t="s">
        <v>2997</v>
      </c>
      <c r="F1965">
        <v>19</v>
      </c>
      <c r="G1965" t="s">
        <v>3762</v>
      </c>
      <c r="AT1965" t="str">
        <f t="shared" si="289"/>
        <v>CK1_P</v>
      </c>
      <c r="AU1965" t="str">
        <f t="shared" si="290"/>
        <v>--</v>
      </c>
    </row>
    <row r="1966" spans="1:47" x14ac:dyDescent="0.25">
      <c r="A1966" t="str">
        <f t="shared" si="285"/>
        <v>U10-20</v>
      </c>
      <c r="B1966" t="str">
        <f t="shared" si="286"/>
        <v>NetC29_1</v>
      </c>
      <c r="C1966" t="str">
        <f t="shared" si="287"/>
        <v>U10-NetC29_1</v>
      </c>
      <c r="D1966" t="str">
        <f t="shared" si="288"/>
        <v>U10-20</v>
      </c>
      <c r="E1966" t="s">
        <v>2997</v>
      </c>
      <c r="F1966">
        <v>20</v>
      </c>
      <c r="G1966" t="s">
        <v>4244</v>
      </c>
      <c r="AT1966" t="str">
        <f t="shared" si="289"/>
        <v>NetC29_1</v>
      </c>
      <c r="AU1966" t="str">
        <f t="shared" si="290"/>
        <v>--</v>
      </c>
    </row>
    <row r="1967" spans="1:47" x14ac:dyDescent="0.25">
      <c r="A1967" t="str">
        <f t="shared" si="285"/>
        <v>U10-21</v>
      </c>
      <c r="B1967" t="str">
        <f t="shared" si="286"/>
        <v>CK2_N</v>
      </c>
      <c r="C1967" t="str">
        <f t="shared" si="287"/>
        <v>U10-CK2_N</v>
      </c>
      <c r="D1967" t="str">
        <f t="shared" si="288"/>
        <v>U10-21</v>
      </c>
      <c r="E1967" t="s">
        <v>2997</v>
      </c>
      <c r="F1967">
        <v>21</v>
      </c>
      <c r="G1967" t="s">
        <v>3764</v>
      </c>
      <c r="AT1967" t="str">
        <f t="shared" si="289"/>
        <v>CK2_N</v>
      </c>
      <c r="AU1967" t="str">
        <f t="shared" si="290"/>
        <v>--</v>
      </c>
    </row>
    <row r="1968" spans="1:47" x14ac:dyDescent="0.25">
      <c r="A1968" t="str">
        <f t="shared" si="285"/>
        <v>U10-22</v>
      </c>
      <c r="B1968" t="str">
        <f t="shared" si="286"/>
        <v>CK2_P</v>
      </c>
      <c r="C1968" t="str">
        <f t="shared" si="287"/>
        <v>U10-CK2_P</v>
      </c>
      <c r="D1968" t="str">
        <f t="shared" si="288"/>
        <v>U10-22</v>
      </c>
      <c r="E1968" t="s">
        <v>2997</v>
      </c>
      <c r="F1968">
        <v>22</v>
      </c>
      <c r="G1968" t="s">
        <v>3766</v>
      </c>
      <c r="AT1968" t="str">
        <f t="shared" si="289"/>
        <v>CK2_P</v>
      </c>
      <c r="AU1968" t="str">
        <f t="shared" si="290"/>
        <v>--</v>
      </c>
    </row>
    <row r="1969" spans="1:47" x14ac:dyDescent="0.25">
      <c r="A1969" t="str">
        <f t="shared" si="285"/>
        <v>U10-23</v>
      </c>
      <c r="B1969" t="str">
        <f t="shared" si="286"/>
        <v>PLL_INPUT4</v>
      </c>
      <c r="C1969" t="str">
        <f t="shared" si="287"/>
        <v>U10-PLL_INPUT4</v>
      </c>
      <c r="D1969" t="str">
        <f t="shared" si="288"/>
        <v>U10-23</v>
      </c>
      <c r="E1969" t="s">
        <v>2997</v>
      </c>
      <c r="F1969">
        <v>23</v>
      </c>
      <c r="G1969" t="s">
        <v>4395</v>
      </c>
      <c r="AT1969" t="str">
        <f t="shared" si="289"/>
        <v>PLL_INPUT4</v>
      </c>
      <c r="AU1969" t="str">
        <f t="shared" si="290"/>
        <v>--</v>
      </c>
    </row>
    <row r="1970" spans="1:47" x14ac:dyDescent="0.25">
      <c r="A1970" t="str">
        <f t="shared" si="285"/>
        <v>U10-24</v>
      </c>
      <c r="B1970" t="str">
        <f t="shared" si="286"/>
        <v>NetC29_1</v>
      </c>
      <c r="C1970" t="str">
        <f t="shared" si="287"/>
        <v>U10-NetC29_1</v>
      </c>
      <c r="D1970" t="str">
        <f t="shared" si="288"/>
        <v>U10-24</v>
      </c>
      <c r="E1970" t="s">
        <v>2997</v>
      </c>
      <c r="F1970">
        <v>24</v>
      </c>
      <c r="G1970" t="s">
        <v>4244</v>
      </c>
      <c r="AT1970" t="str">
        <f t="shared" si="289"/>
        <v>NetC29_1</v>
      </c>
      <c r="AU1970" t="str">
        <f t="shared" si="290"/>
        <v>--</v>
      </c>
    </row>
    <row r="1971" spans="1:47" x14ac:dyDescent="0.25">
      <c r="A1971" t="str">
        <f t="shared" si="285"/>
        <v>U10-25</v>
      </c>
      <c r="B1971" t="str">
        <f t="shared" si="286"/>
        <v>CK3_N</v>
      </c>
      <c r="C1971" t="str">
        <f t="shared" si="287"/>
        <v>U10-CK3_N</v>
      </c>
      <c r="D1971" t="str">
        <f t="shared" si="288"/>
        <v>U10-25</v>
      </c>
      <c r="E1971" t="s">
        <v>2997</v>
      </c>
      <c r="F1971">
        <v>25</v>
      </c>
      <c r="G1971" t="s">
        <v>3767</v>
      </c>
      <c r="AT1971" t="str">
        <f t="shared" si="289"/>
        <v>CK3_N</v>
      </c>
      <c r="AU1971" t="str">
        <f t="shared" si="290"/>
        <v>--</v>
      </c>
    </row>
    <row r="1972" spans="1:47" x14ac:dyDescent="0.25">
      <c r="A1972" t="str">
        <f t="shared" si="285"/>
        <v>U10-26</v>
      </c>
      <c r="B1972" t="str">
        <f t="shared" si="286"/>
        <v>CK3_P</v>
      </c>
      <c r="C1972" t="str">
        <f t="shared" si="287"/>
        <v>U10-CK3_P</v>
      </c>
      <c r="D1972" t="str">
        <f t="shared" si="288"/>
        <v>U10-26</v>
      </c>
      <c r="E1972" t="s">
        <v>2997</v>
      </c>
      <c r="F1972">
        <v>26</v>
      </c>
      <c r="G1972" t="s">
        <v>3769</v>
      </c>
      <c r="AT1972" t="str">
        <f t="shared" si="289"/>
        <v>CK3_P</v>
      </c>
      <c r="AU1972" t="str">
        <f t="shared" si="290"/>
        <v>--</v>
      </c>
    </row>
    <row r="1973" spans="1:47" x14ac:dyDescent="0.25">
      <c r="A1973" t="str">
        <f t="shared" si="285"/>
        <v>U10-27</v>
      </c>
      <c r="B1973" t="str">
        <f t="shared" si="286"/>
        <v>CK4_N</v>
      </c>
      <c r="C1973" t="str">
        <f t="shared" si="287"/>
        <v>U10-CK4_N</v>
      </c>
      <c r="D1973" t="str">
        <f t="shared" si="288"/>
        <v>U10-27</v>
      </c>
      <c r="E1973" t="s">
        <v>2997</v>
      </c>
      <c r="F1973">
        <v>27</v>
      </c>
      <c r="G1973" t="s">
        <v>3771</v>
      </c>
      <c r="AT1973" t="str">
        <f t="shared" si="289"/>
        <v>CK4_N</v>
      </c>
      <c r="AU1973" t="str">
        <f t="shared" si="290"/>
        <v>--</v>
      </c>
    </row>
    <row r="1974" spans="1:47" x14ac:dyDescent="0.25">
      <c r="A1974" t="str">
        <f t="shared" si="285"/>
        <v>U10-28</v>
      </c>
      <c r="B1974" t="str">
        <f t="shared" si="286"/>
        <v>CK4_P</v>
      </c>
      <c r="C1974" t="str">
        <f t="shared" si="287"/>
        <v>U10-CK4_P</v>
      </c>
      <c r="D1974" t="str">
        <f t="shared" si="288"/>
        <v>U10-28</v>
      </c>
      <c r="E1974" t="s">
        <v>2997</v>
      </c>
      <c r="F1974">
        <v>28</v>
      </c>
      <c r="G1974" t="s">
        <v>3772</v>
      </c>
      <c r="AT1974" t="str">
        <f t="shared" si="289"/>
        <v>CK4_P</v>
      </c>
      <c r="AU1974" t="str">
        <f t="shared" si="290"/>
        <v>--</v>
      </c>
    </row>
    <row r="1975" spans="1:47" x14ac:dyDescent="0.25">
      <c r="A1975" t="str">
        <f t="shared" si="285"/>
        <v>U10-29</v>
      </c>
      <c r="B1975" t="str">
        <f t="shared" si="286"/>
        <v>CK5_N</v>
      </c>
      <c r="C1975" t="str">
        <f t="shared" si="287"/>
        <v>U10-CK5_N</v>
      </c>
      <c r="D1975" t="str">
        <f t="shared" si="288"/>
        <v>U10-29</v>
      </c>
      <c r="E1975" t="s">
        <v>2997</v>
      </c>
      <c r="F1975">
        <v>29</v>
      </c>
      <c r="G1975" t="s">
        <v>3773</v>
      </c>
      <c r="AT1975" t="str">
        <f t="shared" si="289"/>
        <v>CK5_N</v>
      </c>
      <c r="AU1975" t="str">
        <f t="shared" si="290"/>
        <v>--</v>
      </c>
    </row>
    <row r="1976" spans="1:47" x14ac:dyDescent="0.25">
      <c r="A1976" t="str">
        <f t="shared" si="285"/>
        <v>U10-30</v>
      </c>
      <c r="B1976" t="str">
        <f t="shared" si="286"/>
        <v>CK5_P</v>
      </c>
      <c r="C1976" t="str">
        <f t="shared" si="287"/>
        <v>U10-CK5_P</v>
      </c>
      <c r="D1976" t="str">
        <f t="shared" si="288"/>
        <v>U10-30</v>
      </c>
      <c r="E1976" t="s">
        <v>2997</v>
      </c>
      <c r="F1976">
        <v>30</v>
      </c>
      <c r="G1976" t="s">
        <v>3774</v>
      </c>
      <c r="AT1976" t="str">
        <f t="shared" si="289"/>
        <v>CK5_P</v>
      </c>
      <c r="AU1976" t="str">
        <f t="shared" si="290"/>
        <v>--</v>
      </c>
    </row>
    <row r="1977" spans="1:47" x14ac:dyDescent="0.25">
      <c r="A1977" t="str">
        <f t="shared" si="285"/>
        <v>U10-31</v>
      </c>
      <c r="B1977" t="str">
        <f t="shared" si="286"/>
        <v>CK6_N</v>
      </c>
      <c r="C1977" t="str">
        <f t="shared" si="287"/>
        <v>U10-CK6_N</v>
      </c>
      <c r="D1977" t="str">
        <f t="shared" si="288"/>
        <v>U10-31</v>
      </c>
      <c r="E1977" t="s">
        <v>2997</v>
      </c>
      <c r="F1977">
        <v>31</v>
      </c>
      <c r="G1977" t="s">
        <v>3775</v>
      </c>
      <c r="AT1977" t="str">
        <f t="shared" si="289"/>
        <v>CK6_N</v>
      </c>
      <c r="AU1977" t="str">
        <f t="shared" si="290"/>
        <v>--</v>
      </c>
    </row>
    <row r="1978" spans="1:47" x14ac:dyDescent="0.25">
      <c r="A1978" t="str">
        <f t="shared" si="285"/>
        <v>U10-32</v>
      </c>
      <c r="B1978" t="str">
        <f t="shared" si="286"/>
        <v>CK6_P</v>
      </c>
      <c r="C1978" t="str">
        <f t="shared" si="287"/>
        <v>U10-CK6_P</v>
      </c>
      <c r="D1978" t="str">
        <f t="shared" si="288"/>
        <v>U10-32</v>
      </c>
      <c r="E1978" t="s">
        <v>2997</v>
      </c>
      <c r="F1978">
        <v>32</v>
      </c>
      <c r="G1978" t="s">
        <v>3776</v>
      </c>
      <c r="AT1978" t="str">
        <f t="shared" si="289"/>
        <v>CK6_P</v>
      </c>
      <c r="AU1978" t="str">
        <f t="shared" si="290"/>
        <v>--</v>
      </c>
    </row>
    <row r="1979" spans="1:47" x14ac:dyDescent="0.25">
      <c r="A1979" t="str">
        <f t="shared" si="285"/>
        <v>U10-33</v>
      </c>
      <c r="B1979" t="str">
        <f t="shared" si="286"/>
        <v>CK7_N</v>
      </c>
      <c r="C1979" t="str">
        <f t="shared" si="287"/>
        <v>U10-CK7_N</v>
      </c>
      <c r="D1979" t="str">
        <f t="shared" si="288"/>
        <v>U10-33</v>
      </c>
      <c r="E1979" t="s">
        <v>2997</v>
      </c>
      <c r="F1979">
        <v>33</v>
      </c>
      <c r="G1979" t="s">
        <v>3778</v>
      </c>
      <c r="AT1979" t="str">
        <f t="shared" si="289"/>
        <v>CK7_N</v>
      </c>
      <c r="AU1979" t="str">
        <f t="shared" si="290"/>
        <v>--</v>
      </c>
    </row>
    <row r="1980" spans="1:47" x14ac:dyDescent="0.25">
      <c r="A1980" t="str">
        <f t="shared" si="285"/>
        <v>U10-34</v>
      </c>
      <c r="B1980" t="str">
        <f t="shared" si="286"/>
        <v>CK7_P</v>
      </c>
      <c r="C1980" t="str">
        <f t="shared" si="287"/>
        <v>U10-CK7_P</v>
      </c>
      <c r="D1980" t="str">
        <f t="shared" si="288"/>
        <v>U10-34</v>
      </c>
      <c r="E1980" t="s">
        <v>2997</v>
      </c>
      <c r="F1980">
        <v>34</v>
      </c>
      <c r="G1980" t="s">
        <v>3780</v>
      </c>
      <c r="AT1980" t="str">
        <f t="shared" si="289"/>
        <v>CK7_P</v>
      </c>
      <c r="AU1980" t="str">
        <f t="shared" si="290"/>
        <v>--</v>
      </c>
    </row>
    <row r="1981" spans="1:47" x14ac:dyDescent="0.25">
      <c r="A1981" t="str">
        <f t="shared" si="285"/>
        <v>U10-35</v>
      </c>
      <c r="B1981" t="str">
        <f t="shared" si="286"/>
        <v>NetU10_35</v>
      </c>
      <c r="C1981" t="str">
        <f t="shared" si="287"/>
        <v>U10-NetU10_35</v>
      </c>
      <c r="D1981" t="str">
        <f t="shared" si="288"/>
        <v>U10-35</v>
      </c>
      <c r="E1981" t="s">
        <v>2997</v>
      </c>
      <c r="F1981">
        <v>35</v>
      </c>
      <c r="G1981" t="s">
        <v>4912</v>
      </c>
      <c r="AT1981" t="str">
        <f t="shared" si="289"/>
        <v>NetU10_35</v>
      </c>
      <c r="AU1981" t="str">
        <f t="shared" si="290"/>
        <v>--</v>
      </c>
    </row>
    <row r="1982" spans="1:47" x14ac:dyDescent="0.25">
      <c r="A1982" t="str">
        <f t="shared" si="285"/>
        <v>U10-36</v>
      </c>
      <c r="B1982" t="str">
        <f t="shared" si="286"/>
        <v>NetU10_36</v>
      </c>
      <c r="C1982" t="str">
        <f t="shared" si="287"/>
        <v>U10-NetU10_36</v>
      </c>
      <c r="D1982" t="str">
        <f t="shared" si="288"/>
        <v>U10-36</v>
      </c>
      <c r="E1982" t="s">
        <v>2997</v>
      </c>
      <c r="F1982">
        <v>36</v>
      </c>
      <c r="G1982" t="s">
        <v>4913</v>
      </c>
      <c r="AT1982" t="str">
        <f t="shared" si="289"/>
        <v>NetU10_36</v>
      </c>
      <c r="AU1982" t="str">
        <f t="shared" si="290"/>
        <v>--</v>
      </c>
    </row>
    <row r="1983" spans="1:47" x14ac:dyDescent="0.25">
      <c r="A1983" t="str">
        <f t="shared" si="285"/>
        <v>U10-37</v>
      </c>
      <c r="B1983" t="str">
        <f t="shared" si="286"/>
        <v>NetC29_1</v>
      </c>
      <c r="C1983" t="str">
        <f t="shared" si="287"/>
        <v>U10-NetC29_1</v>
      </c>
      <c r="D1983" t="str">
        <f t="shared" si="288"/>
        <v>U10-37</v>
      </c>
      <c r="E1983" t="s">
        <v>2997</v>
      </c>
      <c r="F1983">
        <v>37</v>
      </c>
      <c r="G1983" t="s">
        <v>4244</v>
      </c>
      <c r="AT1983" t="str">
        <f t="shared" si="289"/>
        <v>NetC29_1</v>
      </c>
      <c r="AU1983" t="str">
        <f t="shared" si="290"/>
        <v>--</v>
      </c>
    </row>
    <row r="1984" spans="1:47" x14ac:dyDescent="0.25">
      <c r="A1984" t="str">
        <f t="shared" si="285"/>
        <v>U10-38</v>
      </c>
      <c r="B1984" t="str">
        <f t="shared" si="286"/>
        <v>PLL_INPUT5</v>
      </c>
      <c r="C1984" t="str">
        <f t="shared" si="287"/>
        <v>U10-PLL_INPUT5</v>
      </c>
      <c r="D1984" t="str">
        <f t="shared" si="288"/>
        <v>U10-38</v>
      </c>
      <c r="E1984" t="s">
        <v>2997</v>
      </c>
      <c r="F1984">
        <v>38</v>
      </c>
      <c r="G1984" t="s">
        <v>4396</v>
      </c>
      <c r="AT1984" t="str">
        <f t="shared" si="289"/>
        <v>PLL_INPUT5</v>
      </c>
      <c r="AU1984" t="str">
        <f t="shared" si="290"/>
        <v>--</v>
      </c>
    </row>
    <row r="1985" spans="1:47" x14ac:dyDescent="0.25">
      <c r="A1985" t="str">
        <f t="shared" si="285"/>
        <v>U10-39</v>
      </c>
      <c r="B1985" t="str">
        <f t="shared" si="286"/>
        <v>NetC29_1</v>
      </c>
      <c r="C1985" t="str">
        <f t="shared" si="287"/>
        <v>U10-NetC29_1</v>
      </c>
      <c r="D1985" t="str">
        <f t="shared" si="288"/>
        <v>U10-39</v>
      </c>
      <c r="E1985" t="s">
        <v>2997</v>
      </c>
      <c r="F1985">
        <v>39</v>
      </c>
      <c r="G1985" t="s">
        <v>4244</v>
      </c>
      <c r="AT1985" t="str">
        <f t="shared" si="289"/>
        <v>NetC29_1</v>
      </c>
      <c r="AU1985" t="str">
        <f t="shared" si="290"/>
        <v>--</v>
      </c>
    </row>
    <row r="1986" spans="1:47" x14ac:dyDescent="0.25">
      <c r="A1986" t="str">
        <f t="shared" si="285"/>
        <v>U10-40</v>
      </c>
      <c r="B1986" t="str">
        <f t="shared" si="286"/>
        <v>CK9_N</v>
      </c>
      <c r="C1986" t="str">
        <f t="shared" si="287"/>
        <v>U10-CK9_N</v>
      </c>
      <c r="D1986" t="str">
        <f t="shared" si="288"/>
        <v>U10-40</v>
      </c>
      <c r="E1986" t="s">
        <v>2997</v>
      </c>
      <c r="F1986">
        <v>40</v>
      </c>
      <c r="G1986" t="s">
        <v>3781</v>
      </c>
      <c r="AT1986" t="str">
        <f t="shared" si="289"/>
        <v>CK9_N</v>
      </c>
      <c r="AU1986" t="str">
        <f t="shared" si="290"/>
        <v>--</v>
      </c>
    </row>
    <row r="1987" spans="1:47" x14ac:dyDescent="0.25">
      <c r="A1987" t="str">
        <f t="shared" si="285"/>
        <v>U10-41</v>
      </c>
      <c r="B1987" t="str">
        <f t="shared" si="286"/>
        <v>CK9_P</v>
      </c>
      <c r="C1987" t="str">
        <f t="shared" si="287"/>
        <v>U10-CK9_P</v>
      </c>
      <c r="D1987" t="str">
        <f t="shared" si="288"/>
        <v>U10-41</v>
      </c>
      <c r="E1987" t="s">
        <v>2997</v>
      </c>
      <c r="F1987">
        <v>41</v>
      </c>
      <c r="G1987" t="s">
        <v>3783</v>
      </c>
      <c r="AT1987" t="str">
        <f t="shared" si="289"/>
        <v>CK9_P</v>
      </c>
      <c r="AU1987" t="str">
        <f t="shared" si="290"/>
        <v>--</v>
      </c>
    </row>
    <row r="1988" spans="1:47" x14ac:dyDescent="0.25">
      <c r="A1988" t="str">
        <f t="shared" si="285"/>
        <v>U10-42</v>
      </c>
      <c r="B1988" t="str">
        <f t="shared" si="286"/>
        <v>PLL_INPUT6</v>
      </c>
      <c r="C1988" t="str">
        <f t="shared" si="287"/>
        <v>U10-PLL_INPUT6</v>
      </c>
      <c r="D1988" t="str">
        <f t="shared" si="288"/>
        <v>U10-42</v>
      </c>
      <c r="E1988" t="s">
        <v>2997</v>
      </c>
      <c r="F1988">
        <v>42</v>
      </c>
      <c r="G1988" t="s">
        <v>4397</v>
      </c>
      <c r="AT1988" t="str">
        <f t="shared" si="289"/>
        <v>PLL_INPUT6</v>
      </c>
      <c r="AU1988" t="str">
        <f t="shared" si="290"/>
        <v>--</v>
      </c>
    </row>
    <row r="1989" spans="1:47" x14ac:dyDescent="0.25">
      <c r="A1989" t="str">
        <f t="shared" si="285"/>
        <v>U10-43</v>
      </c>
      <c r="B1989" t="str">
        <f t="shared" si="286"/>
        <v>PLL_INPUT7</v>
      </c>
      <c r="C1989" t="str">
        <f t="shared" si="287"/>
        <v>U10-PLL_INPUT7</v>
      </c>
      <c r="D1989" t="str">
        <f t="shared" si="288"/>
        <v>U10-43</v>
      </c>
      <c r="E1989" t="s">
        <v>2997</v>
      </c>
      <c r="F1989">
        <v>43</v>
      </c>
      <c r="G1989" t="s">
        <v>4398</v>
      </c>
      <c r="AT1989" t="str">
        <f t="shared" si="289"/>
        <v>PLL_INPUT7</v>
      </c>
      <c r="AU1989" t="str">
        <f t="shared" si="290"/>
        <v>--</v>
      </c>
    </row>
    <row r="1990" spans="1:47" x14ac:dyDescent="0.25">
      <c r="A1990" t="str">
        <f t="shared" ref="A1990:A2053" si="291">$E1990&amp;"-"&amp;$F1990</f>
        <v>U10-44</v>
      </c>
      <c r="B1990" t="str">
        <f t="shared" ref="B1990:B2053" si="292">IF(OR(E1990=$A$2,E1990=$B$2,E1990=$C$2,E1990=$D$2),"--",G1990)</f>
        <v>NetC29_1</v>
      </c>
      <c r="C1990" t="str">
        <f t="shared" ref="C1990:C2053" si="293">$E1990&amp;"-"&amp;$G1990</f>
        <v>U10-NetC29_1</v>
      </c>
      <c r="D1990" t="str">
        <f t="shared" ref="D1990:D2053" si="294">A1990</f>
        <v>U10-44</v>
      </c>
      <c r="E1990" t="s">
        <v>2997</v>
      </c>
      <c r="F1990">
        <v>44</v>
      </c>
      <c r="G1990" t="s">
        <v>4244</v>
      </c>
      <c r="AT1990" t="str">
        <f t="shared" ref="AT1990:AT2053" si="295">IF(IF(COUNTIF($AO$6:$AQ$150,B1990)&gt;0,"---","--")="---",VLOOKUP(B1990,$AO$6:$AQ$150,3,0),B1990)</f>
        <v>NetC29_1</v>
      </c>
      <c r="AU1990" t="str">
        <f t="shared" ref="AU1990:AU2053" si="296">IF(IF(COUNTIF($AO$6:$AQ$150,B1990)&gt;0,"---","--")="---",VLOOKUP(B1990,$AO$6:$AQ$150,2,0),"--")</f>
        <v>--</v>
      </c>
    </row>
    <row r="1991" spans="1:47" x14ac:dyDescent="0.25">
      <c r="A1991" t="str">
        <f t="shared" si="291"/>
        <v>U10-45</v>
      </c>
      <c r="B1991" t="str">
        <f t="shared" si="292"/>
        <v>CK10_N</v>
      </c>
      <c r="C1991" t="str">
        <f t="shared" si="293"/>
        <v>U10-CK10_N</v>
      </c>
      <c r="D1991" t="str">
        <f t="shared" si="294"/>
        <v>U10-45</v>
      </c>
      <c r="E1991" t="s">
        <v>2997</v>
      </c>
      <c r="F1991">
        <v>45</v>
      </c>
      <c r="G1991" t="s">
        <v>3756</v>
      </c>
      <c r="AT1991" t="str">
        <f t="shared" si="295"/>
        <v>CK10_N</v>
      </c>
      <c r="AU1991" t="str">
        <f t="shared" si="296"/>
        <v>--</v>
      </c>
    </row>
    <row r="1992" spans="1:47" x14ac:dyDescent="0.25">
      <c r="A1992" t="str">
        <f t="shared" si="291"/>
        <v>U10-46</v>
      </c>
      <c r="B1992" t="str">
        <f t="shared" si="292"/>
        <v>CK10_P</v>
      </c>
      <c r="C1992" t="str">
        <f t="shared" si="293"/>
        <v>U10-CK10_P</v>
      </c>
      <c r="D1992" t="str">
        <f t="shared" si="294"/>
        <v>U10-46</v>
      </c>
      <c r="E1992" t="s">
        <v>2997</v>
      </c>
      <c r="F1992">
        <v>46</v>
      </c>
      <c r="G1992" t="s">
        <v>3757</v>
      </c>
      <c r="AT1992" t="str">
        <f t="shared" si="295"/>
        <v>CK10_P</v>
      </c>
      <c r="AU1992" t="str">
        <f t="shared" si="296"/>
        <v>--</v>
      </c>
    </row>
    <row r="1993" spans="1:47" x14ac:dyDescent="0.25">
      <c r="A1993" t="str">
        <f t="shared" si="291"/>
        <v>U10-47</v>
      </c>
      <c r="B1993" t="str">
        <f t="shared" si="292"/>
        <v>CK11_N</v>
      </c>
      <c r="C1993" t="str">
        <f t="shared" si="293"/>
        <v>U10-CK11_N</v>
      </c>
      <c r="D1993" t="str">
        <f t="shared" si="294"/>
        <v>U10-47</v>
      </c>
      <c r="E1993" t="s">
        <v>2997</v>
      </c>
      <c r="F1993">
        <v>47</v>
      </c>
      <c r="G1993" t="s">
        <v>3758</v>
      </c>
      <c r="AT1993" t="str">
        <f t="shared" si="295"/>
        <v>CK11_N</v>
      </c>
      <c r="AU1993" t="str">
        <f t="shared" si="296"/>
        <v>--</v>
      </c>
    </row>
    <row r="1994" spans="1:47" x14ac:dyDescent="0.25">
      <c r="A1994" t="str">
        <f t="shared" si="291"/>
        <v>U10-48</v>
      </c>
      <c r="B1994" t="str">
        <f t="shared" si="292"/>
        <v>CK11_P</v>
      </c>
      <c r="C1994" t="str">
        <f t="shared" si="293"/>
        <v>U10-CK11_P</v>
      </c>
      <c r="D1994" t="str">
        <f t="shared" si="294"/>
        <v>U10-48</v>
      </c>
      <c r="E1994" t="s">
        <v>2997</v>
      </c>
      <c r="F1994">
        <v>48</v>
      </c>
      <c r="G1994" t="s">
        <v>3759</v>
      </c>
      <c r="AT1994" t="str">
        <f t="shared" si="295"/>
        <v>CK11_P</v>
      </c>
      <c r="AU1994" t="str">
        <f t="shared" si="296"/>
        <v>--</v>
      </c>
    </row>
    <row r="1995" spans="1:47" x14ac:dyDescent="0.25">
      <c r="A1995" t="str">
        <f t="shared" si="291"/>
        <v>U10-49</v>
      </c>
      <c r="B1995" t="str">
        <f t="shared" si="292"/>
        <v>GND</v>
      </c>
      <c r="C1995" t="str">
        <f t="shared" si="293"/>
        <v>U10-GND</v>
      </c>
      <c r="D1995" t="str">
        <f t="shared" si="294"/>
        <v>U10-49</v>
      </c>
      <c r="E1995" t="s">
        <v>2997</v>
      </c>
      <c r="F1995">
        <v>49</v>
      </c>
      <c r="G1995" t="s">
        <v>433</v>
      </c>
      <c r="AT1995">
        <f t="shared" si="295"/>
        <v>0</v>
      </c>
      <c r="AU1995">
        <f t="shared" si="296"/>
        <v>0</v>
      </c>
    </row>
    <row r="1996" spans="1:47" x14ac:dyDescent="0.25">
      <c r="A1996" t="str">
        <f t="shared" si="291"/>
        <v>U11-1</v>
      </c>
      <c r="B1996" t="str">
        <f t="shared" si="292"/>
        <v>GND</v>
      </c>
      <c r="C1996" t="str">
        <f t="shared" si="293"/>
        <v>U11-GND</v>
      </c>
      <c r="D1996" t="str">
        <f t="shared" si="294"/>
        <v>U11-1</v>
      </c>
      <c r="E1996" t="s">
        <v>2999</v>
      </c>
      <c r="F1996">
        <v>1</v>
      </c>
      <c r="G1996" t="s">
        <v>433</v>
      </c>
      <c r="AT1996">
        <f t="shared" si="295"/>
        <v>0</v>
      </c>
      <c r="AU1996">
        <f t="shared" si="296"/>
        <v>0</v>
      </c>
    </row>
    <row r="1997" spans="1:47" x14ac:dyDescent="0.25">
      <c r="A1997" t="str">
        <f t="shared" si="291"/>
        <v>U11-2</v>
      </c>
      <c r="B1997" t="str">
        <f t="shared" si="292"/>
        <v>GND</v>
      </c>
      <c r="C1997" t="str">
        <f t="shared" si="293"/>
        <v>U11-GND</v>
      </c>
      <c r="D1997" t="str">
        <f t="shared" si="294"/>
        <v>U11-2</v>
      </c>
      <c r="E1997" t="s">
        <v>2999</v>
      </c>
      <c r="F1997">
        <v>2</v>
      </c>
      <c r="G1997" t="s">
        <v>433</v>
      </c>
      <c r="AT1997">
        <f t="shared" si="295"/>
        <v>0</v>
      </c>
      <c r="AU1997">
        <f t="shared" si="296"/>
        <v>0</v>
      </c>
    </row>
    <row r="1998" spans="1:47" x14ac:dyDescent="0.25">
      <c r="A1998" t="str">
        <f t="shared" si="291"/>
        <v>U11-3</v>
      </c>
      <c r="B1998" t="str">
        <f t="shared" si="292"/>
        <v>PHY1_RESET</v>
      </c>
      <c r="C1998" t="str">
        <f t="shared" si="293"/>
        <v>U11-PHY1_RESET</v>
      </c>
      <c r="D1998" t="str">
        <f t="shared" si="294"/>
        <v>U11-3</v>
      </c>
      <c r="E1998" t="s">
        <v>2999</v>
      </c>
      <c r="F1998">
        <v>3</v>
      </c>
      <c r="G1998" t="s">
        <v>4384</v>
      </c>
      <c r="AT1998" t="str">
        <f t="shared" si="295"/>
        <v>PHY1_RESET</v>
      </c>
      <c r="AU1998" t="str">
        <f t="shared" si="296"/>
        <v>--</v>
      </c>
    </row>
    <row r="1999" spans="1:47" x14ac:dyDescent="0.25">
      <c r="A1999" t="str">
        <f t="shared" si="291"/>
        <v>U11-4</v>
      </c>
      <c r="B1999" t="str">
        <f t="shared" si="292"/>
        <v>eMMC_RST</v>
      </c>
      <c r="C1999" t="str">
        <f t="shared" si="293"/>
        <v>U11-eMMC_RST</v>
      </c>
      <c r="D1999" t="str">
        <f t="shared" si="294"/>
        <v>U11-4</v>
      </c>
      <c r="E1999" t="s">
        <v>2999</v>
      </c>
      <c r="F1999">
        <v>4</v>
      </c>
      <c r="G1999" t="s">
        <v>4549</v>
      </c>
      <c r="AT1999" t="str">
        <f t="shared" si="295"/>
        <v>eMMC_RST</v>
      </c>
      <c r="AU1999" t="str">
        <f t="shared" si="296"/>
        <v>--</v>
      </c>
    </row>
    <row r="2000" spans="1:47" x14ac:dyDescent="0.25">
      <c r="A2000" t="str">
        <f t="shared" si="291"/>
        <v>U11-5</v>
      </c>
      <c r="B2000" t="str">
        <f t="shared" si="292"/>
        <v>GND</v>
      </c>
      <c r="C2000" t="str">
        <f t="shared" si="293"/>
        <v>U11-GND</v>
      </c>
      <c r="D2000" t="str">
        <f t="shared" si="294"/>
        <v>U11-5</v>
      </c>
      <c r="E2000" t="s">
        <v>2999</v>
      </c>
      <c r="F2000">
        <v>5</v>
      </c>
      <c r="G2000" t="s">
        <v>433</v>
      </c>
      <c r="AT2000">
        <f t="shared" si="295"/>
        <v>0</v>
      </c>
      <c r="AU2000">
        <f t="shared" si="296"/>
        <v>0</v>
      </c>
    </row>
    <row r="2001" spans="1:47" x14ac:dyDescent="0.25">
      <c r="A2001" t="str">
        <f t="shared" si="291"/>
        <v>U11-6</v>
      </c>
      <c r="B2001" t="str">
        <f t="shared" si="292"/>
        <v>GND</v>
      </c>
      <c r="C2001" t="str">
        <f t="shared" si="293"/>
        <v>U11-GND</v>
      </c>
      <c r="D2001" t="str">
        <f t="shared" si="294"/>
        <v>U11-6</v>
      </c>
      <c r="E2001" t="s">
        <v>2999</v>
      </c>
      <c r="F2001">
        <v>6</v>
      </c>
      <c r="G2001" t="s">
        <v>433</v>
      </c>
      <c r="AT2001">
        <f t="shared" si="295"/>
        <v>0</v>
      </c>
      <c r="AU2001">
        <f t="shared" si="296"/>
        <v>0</v>
      </c>
    </row>
    <row r="2002" spans="1:47" x14ac:dyDescent="0.25">
      <c r="A2002" t="str">
        <f t="shared" si="291"/>
        <v>U11-7</v>
      </c>
      <c r="B2002" t="str">
        <f t="shared" si="292"/>
        <v>3V3</v>
      </c>
      <c r="C2002" t="str">
        <f t="shared" si="293"/>
        <v>U11-3V3</v>
      </c>
      <c r="D2002" t="str">
        <f t="shared" si="294"/>
        <v>U11-7</v>
      </c>
      <c r="E2002" t="s">
        <v>2999</v>
      </c>
      <c r="F2002">
        <v>7</v>
      </c>
      <c r="G2002" t="s">
        <v>3710</v>
      </c>
      <c r="AT2002" t="str">
        <f t="shared" si="295"/>
        <v>3V3</v>
      </c>
      <c r="AU2002" t="str">
        <f t="shared" si="296"/>
        <v>--</v>
      </c>
    </row>
    <row r="2003" spans="1:47" x14ac:dyDescent="0.25">
      <c r="A2003" t="str">
        <f t="shared" si="291"/>
        <v>U11-8</v>
      </c>
      <c r="B2003" t="str">
        <f t="shared" si="292"/>
        <v>3V3</v>
      </c>
      <c r="C2003" t="str">
        <f t="shared" si="293"/>
        <v>U11-3V3</v>
      </c>
      <c r="D2003" t="str">
        <f t="shared" si="294"/>
        <v>U11-8</v>
      </c>
      <c r="E2003" t="s">
        <v>2999</v>
      </c>
      <c r="F2003">
        <v>8</v>
      </c>
      <c r="G2003" t="s">
        <v>3710</v>
      </c>
      <c r="AT2003" t="str">
        <f t="shared" si="295"/>
        <v>3V3</v>
      </c>
      <c r="AU2003" t="str">
        <f t="shared" si="296"/>
        <v>--</v>
      </c>
    </row>
    <row r="2004" spans="1:47" x14ac:dyDescent="0.25">
      <c r="A2004" t="str">
        <f t="shared" si="291"/>
        <v>U11-9</v>
      </c>
      <c r="B2004" t="str">
        <f t="shared" si="292"/>
        <v>GND</v>
      </c>
      <c r="C2004" t="str">
        <f t="shared" si="293"/>
        <v>U11-GND</v>
      </c>
      <c r="D2004" t="str">
        <f t="shared" si="294"/>
        <v>U11-9</v>
      </c>
      <c r="E2004" t="s">
        <v>2999</v>
      </c>
      <c r="F2004">
        <v>9</v>
      </c>
      <c r="G2004" t="s">
        <v>433</v>
      </c>
      <c r="AT2004">
        <f t="shared" si="295"/>
        <v>0</v>
      </c>
      <c r="AU2004">
        <f t="shared" si="296"/>
        <v>0</v>
      </c>
    </row>
    <row r="2005" spans="1:47" x14ac:dyDescent="0.25">
      <c r="A2005" t="str">
        <f t="shared" si="291"/>
        <v>U11-10</v>
      </c>
      <c r="B2005" t="str">
        <f t="shared" si="292"/>
        <v>GND</v>
      </c>
      <c r="C2005" t="str">
        <f t="shared" si="293"/>
        <v>U11-GND</v>
      </c>
      <c r="D2005" t="str">
        <f t="shared" si="294"/>
        <v>U11-10</v>
      </c>
      <c r="E2005" t="s">
        <v>2999</v>
      </c>
      <c r="F2005">
        <v>10</v>
      </c>
      <c r="G2005" t="s">
        <v>433</v>
      </c>
      <c r="AT2005">
        <f t="shared" si="295"/>
        <v>0</v>
      </c>
      <c r="AU2005">
        <f t="shared" si="296"/>
        <v>0</v>
      </c>
    </row>
    <row r="2006" spans="1:47" x14ac:dyDescent="0.25">
      <c r="A2006" t="str">
        <f t="shared" si="291"/>
        <v>U11-11</v>
      </c>
      <c r="B2006" t="str">
        <f t="shared" si="292"/>
        <v>NetU11_11</v>
      </c>
      <c r="C2006" t="str">
        <f t="shared" si="293"/>
        <v>U11-NetU11_11</v>
      </c>
      <c r="D2006" t="str">
        <f t="shared" si="294"/>
        <v>U11-11</v>
      </c>
      <c r="E2006" t="s">
        <v>2999</v>
      </c>
      <c r="F2006">
        <v>11</v>
      </c>
      <c r="G2006" t="s">
        <v>4914</v>
      </c>
      <c r="AT2006" t="str">
        <f t="shared" si="295"/>
        <v>NetU11_11</v>
      </c>
      <c r="AU2006" t="str">
        <f t="shared" si="296"/>
        <v>--</v>
      </c>
    </row>
    <row r="2007" spans="1:47" x14ac:dyDescent="0.25">
      <c r="A2007" t="str">
        <f t="shared" si="291"/>
        <v>U11-12</v>
      </c>
      <c r="B2007" t="str">
        <f t="shared" si="292"/>
        <v>NetU11_12</v>
      </c>
      <c r="C2007" t="str">
        <f t="shared" si="293"/>
        <v>U11-NetU11_12</v>
      </c>
      <c r="D2007" t="str">
        <f t="shared" si="294"/>
        <v>U11-12</v>
      </c>
      <c r="E2007" t="s">
        <v>2999</v>
      </c>
      <c r="F2007">
        <v>12</v>
      </c>
      <c r="G2007" t="s">
        <v>4915</v>
      </c>
      <c r="AT2007" t="str">
        <f t="shared" si="295"/>
        <v>NetU11_12</v>
      </c>
      <c r="AU2007" t="str">
        <f t="shared" si="296"/>
        <v>--</v>
      </c>
    </row>
    <row r="2008" spans="1:47" x14ac:dyDescent="0.25">
      <c r="A2008" t="str">
        <f t="shared" si="291"/>
        <v>U11-13</v>
      </c>
      <c r="B2008" t="str">
        <f t="shared" si="292"/>
        <v>HPS_eMMC_RST</v>
      </c>
      <c r="C2008" t="str">
        <f t="shared" si="293"/>
        <v>U11-HPS_eMMC_RST</v>
      </c>
      <c r="D2008" t="str">
        <f t="shared" si="294"/>
        <v>U11-13</v>
      </c>
      <c r="E2008" t="s">
        <v>2999</v>
      </c>
      <c r="F2008">
        <v>13</v>
      </c>
      <c r="G2008" t="s">
        <v>3830</v>
      </c>
      <c r="AT2008" t="str">
        <f t="shared" si="295"/>
        <v>HPS_eMMC_RST</v>
      </c>
      <c r="AU2008" t="str">
        <f t="shared" si="296"/>
        <v>--</v>
      </c>
    </row>
    <row r="2009" spans="1:47" x14ac:dyDescent="0.25">
      <c r="A2009" t="str">
        <f t="shared" si="291"/>
        <v>U11-14</v>
      </c>
      <c r="B2009" t="str">
        <f t="shared" si="292"/>
        <v>ETH1_RST</v>
      </c>
      <c r="C2009" t="str">
        <f t="shared" si="293"/>
        <v>U11-ETH1_RST</v>
      </c>
      <c r="D2009" t="str">
        <f t="shared" si="294"/>
        <v>U11-14</v>
      </c>
      <c r="E2009" t="s">
        <v>2999</v>
      </c>
      <c r="F2009">
        <v>14</v>
      </c>
      <c r="G2009" t="s">
        <v>3969</v>
      </c>
      <c r="AT2009" t="str">
        <f t="shared" si="295"/>
        <v>ETH1_RST</v>
      </c>
      <c r="AU2009" t="str">
        <f t="shared" si="296"/>
        <v>--</v>
      </c>
    </row>
    <row r="2010" spans="1:47" x14ac:dyDescent="0.25">
      <c r="A2010" t="str">
        <f t="shared" si="291"/>
        <v>U11-15</v>
      </c>
      <c r="B2010" t="str">
        <f t="shared" si="292"/>
        <v>1V8</v>
      </c>
      <c r="C2010" t="str">
        <f t="shared" si="293"/>
        <v>U11-1V8</v>
      </c>
      <c r="D2010" t="str">
        <f t="shared" si="294"/>
        <v>U11-15</v>
      </c>
      <c r="E2010" t="s">
        <v>2999</v>
      </c>
      <c r="F2010">
        <v>15</v>
      </c>
      <c r="G2010" t="s">
        <v>3702</v>
      </c>
      <c r="AT2010" t="str">
        <f t="shared" si="295"/>
        <v>1V8</v>
      </c>
      <c r="AU2010" t="str">
        <f t="shared" si="296"/>
        <v>--</v>
      </c>
    </row>
    <row r="2011" spans="1:47" x14ac:dyDescent="0.25">
      <c r="A2011" t="str">
        <f t="shared" si="291"/>
        <v>U11-16</v>
      </c>
      <c r="B2011" t="str">
        <f t="shared" si="292"/>
        <v>3V3</v>
      </c>
      <c r="C2011" t="str">
        <f t="shared" si="293"/>
        <v>U11-3V3</v>
      </c>
      <c r="D2011" t="str">
        <f t="shared" si="294"/>
        <v>U11-16</v>
      </c>
      <c r="E2011" t="s">
        <v>2999</v>
      </c>
      <c r="F2011">
        <v>16</v>
      </c>
      <c r="G2011" t="s">
        <v>3710</v>
      </c>
      <c r="AT2011" t="str">
        <f t="shared" si="295"/>
        <v>3V3</v>
      </c>
      <c r="AU2011" t="str">
        <f t="shared" si="296"/>
        <v>--</v>
      </c>
    </row>
    <row r="2012" spans="1:47" x14ac:dyDescent="0.25">
      <c r="A2012" t="str">
        <f t="shared" si="291"/>
        <v>U11-17</v>
      </c>
      <c r="B2012" t="str">
        <f t="shared" si="292"/>
        <v>GND</v>
      </c>
      <c r="C2012" t="str">
        <f t="shared" si="293"/>
        <v>U11-GND</v>
      </c>
      <c r="D2012" t="str">
        <f t="shared" si="294"/>
        <v>U11-17</v>
      </c>
      <c r="E2012" t="s">
        <v>2999</v>
      </c>
      <c r="F2012">
        <v>17</v>
      </c>
      <c r="G2012" t="s">
        <v>433</v>
      </c>
      <c r="AT2012">
        <f t="shared" si="295"/>
        <v>0</v>
      </c>
      <c r="AU2012">
        <f t="shared" si="296"/>
        <v>0</v>
      </c>
    </row>
    <row r="2013" spans="1:47" x14ac:dyDescent="0.25">
      <c r="A2013" t="str">
        <f t="shared" si="291"/>
        <v>U12-A1</v>
      </c>
      <c r="B2013" t="str">
        <f t="shared" si="292"/>
        <v>eMMC-D3</v>
      </c>
      <c r="C2013" t="str">
        <f t="shared" si="293"/>
        <v>U12-eMMC-D3</v>
      </c>
      <c r="D2013" t="str">
        <f t="shared" si="294"/>
        <v>U12-A1</v>
      </c>
      <c r="E2013" t="s">
        <v>3000</v>
      </c>
      <c r="F2013" t="s">
        <v>170</v>
      </c>
      <c r="G2013" t="s">
        <v>4548</v>
      </c>
      <c r="AT2013" t="str">
        <f t="shared" si="295"/>
        <v>eMMC-D3</v>
      </c>
      <c r="AU2013" t="str">
        <f t="shared" si="296"/>
        <v>--</v>
      </c>
    </row>
    <row r="2014" spans="1:47" x14ac:dyDescent="0.25">
      <c r="A2014" t="str">
        <f t="shared" si="291"/>
        <v>U12-A2</v>
      </c>
      <c r="B2014" t="str">
        <f t="shared" si="292"/>
        <v>NetU12_A2</v>
      </c>
      <c r="C2014" t="str">
        <f t="shared" si="293"/>
        <v>U12-NetU12_A2</v>
      </c>
      <c r="D2014" t="str">
        <f t="shared" si="294"/>
        <v>U12-A2</v>
      </c>
      <c r="E2014" t="s">
        <v>3000</v>
      </c>
      <c r="F2014" t="s">
        <v>171</v>
      </c>
      <c r="G2014" t="s">
        <v>3002</v>
      </c>
      <c r="AT2014" t="str">
        <f t="shared" si="295"/>
        <v>NetU12_A2</v>
      </c>
      <c r="AU2014" t="str">
        <f t="shared" si="296"/>
        <v>--</v>
      </c>
    </row>
    <row r="2015" spans="1:47" x14ac:dyDescent="0.25">
      <c r="A2015" t="str">
        <f t="shared" si="291"/>
        <v>U12-A3</v>
      </c>
      <c r="B2015" t="str">
        <f t="shared" si="292"/>
        <v>eMMC-D0</v>
      </c>
      <c r="C2015" t="str">
        <f t="shared" si="293"/>
        <v>U12-eMMC-D0</v>
      </c>
      <c r="D2015" t="str">
        <f t="shared" si="294"/>
        <v>U12-A3</v>
      </c>
      <c r="E2015" t="s">
        <v>3000</v>
      </c>
      <c r="F2015" t="s">
        <v>172</v>
      </c>
      <c r="G2015" t="s">
        <v>4543</v>
      </c>
      <c r="AT2015" t="str">
        <f t="shared" si="295"/>
        <v>eMMC-D0</v>
      </c>
      <c r="AU2015" t="str">
        <f t="shared" si="296"/>
        <v>--</v>
      </c>
    </row>
    <row r="2016" spans="1:47" x14ac:dyDescent="0.25">
      <c r="A2016" t="str">
        <f t="shared" si="291"/>
        <v>U12-A4</v>
      </c>
      <c r="B2016" t="str">
        <f t="shared" si="292"/>
        <v>eMMC-D1</v>
      </c>
      <c r="C2016" t="str">
        <f t="shared" si="293"/>
        <v>U12-eMMC-D1</v>
      </c>
      <c r="D2016" t="str">
        <f t="shared" si="294"/>
        <v>U12-A4</v>
      </c>
      <c r="E2016" t="s">
        <v>3000</v>
      </c>
      <c r="F2016" t="s">
        <v>173</v>
      </c>
      <c r="G2016" t="s">
        <v>4544</v>
      </c>
      <c r="AT2016" t="str">
        <f t="shared" si="295"/>
        <v>eMMC-D1</v>
      </c>
      <c r="AU2016" t="str">
        <f t="shared" si="296"/>
        <v>--</v>
      </c>
    </row>
    <row r="2017" spans="1:47" x14ac:dyDescent="0.25">
      <c r="A2017" t="str">
        <f t="shared" si="291"/>
        <v>U12-A5</v>
      </c>
      <c r="B2017" t="str">
        <f t="shared" si="292"/>
        <v>eMMC-D2</v>
      </c>
      <c r="C2017" t="str">
        <f t="shared" si="293"/>
        <v>U12-eMMC-D2</v>
      </c>
      <c r="D2017" t="str">
        <f t="shared" si="294"/>
        <v>U12-A5</v>
      </c>
      <c r="E2017" t="s">
        <v>3000</v>
      </c>
      <c r="F2017" t="s">
        <v>174</v>
      </c>
      <c r="G2017" t="s">
        <v>4546</v>
      </c>
      <c r="AT2017" t="str">
        <f t="shared" si="295"/>
        <v>eMMC-D2</v>
      </c>
      <c r="AU2017" t="str">
        <f t="shared" si="296"/>
        <v>--</v>
      </c>
    </row>
    <row r="2018" spans="1:47" x14ac:dyDescent="0.25">
      <c r="A2018" t="str">
        <f t="shared" si="291"/>
        <v>U12-A6</v>
      </c>
      <c r="B2018" t="str">
        <f t="shared" si="292"/>
        <v>GND</v>
      </c>
      <c r="C2018" t="str">
        <f t="shared" si="293"/>
        <v>U12-GND</v>
      </c>
      <c r="D2018" t="str">
        <f t="shared" si="294"/>
        <v>U12-A6</v>
      </c>
      <c r="E2018" t="s">
        <v>3000</v>
      </c>
      <c r="F2018" t="s">
        <v>175</v>
      </c>
      <c r="G2018" t="s">
        <v>433</v>
      </c>
      <c r="AT2018">
        <f t="shared" si="295"/>
        <v>0</v>
      </c>
      <c r="AU2018">
        <f t="shared" si="296"/>
        <v>0</v>
      </c>
    </row>
    <row r="2019" spans="1:47" x14ac:dyDescent="0.25">
      <c r="A2019" t="str">
        <f t="shared" si="291"/>
        <v>U12-A7</v>
      </c>
      <c r="B2019" t="str">
        <f t="shared" si="292"/>
        <v>NetU12_A7</v>
      </c>
      <c r="C2019" t="str">
        <f t="shared" si="293"/>
        <v>U12-NetU12_A7</v>
      </c>
      <c r="D2019" t="str">
        <f t="shared" si="294"/>
        <v>U12-A7</v>
      </c>
      <c r="E2019" t="s">
        <v>3000</v>
      </c>
      <c r="F2019" t="s">
        <v>176</v>
      </c>
      <c r="G2019" t="s">
        <v>4916</v>
      </c>
      <c r="AT2019" t="str">
        <f t="shared" si="295"/>
        <v>NetU12_A7</v>
      </c>
      <c r="AU2019" t="str">
        <f t="shared" si="296"/>
        <v>--</v>
      </c>
    </row>
    <row r="2020" spans="1:47" x14ac:dyDescent="0.25">
      <c r="A2020" t="str">
        <f t="shared" si="291"/>
        <v>U12-A8</v>
      </c>
      <c r="B2020" t="str">
        <f t="shared" si="292"/>
        <v>NetU12_A8</v>
      </c>
      <c r="C2020" t="str">
        <f t="shared" si="293"/>
        <v>U12-NetU12_A8</v>
      </c>
      <c r="D2020" t="str">
        <f t="shared" si="294"/>
        <v>U12-A8</v>
      </c>
      <c r="E2020" t="s">
        <v>3000</v>
      </c>
      <c r="F2020" t="s">
        <v>177</v>
      </c>
      <c r="G2020" t="s">
        <v>4917</v>
      </c>
      <c r="AT2020" t="str">
        <f t="shared" si="295"/>
        <v>NetU12_A8</v>
      </c>
      <c r="AU2020" t="str">
        <f t="shared" si="296"/>
        <v>--</v>
      </c>
    </row>
    <row r="2021" spans="1:47" x14ac:dyDescent="0.25">
      <c r="A2021" t="str">
        <f t="shared" si="291"/>
        <v>U12-A9</v>
      </c>
      <c r="B2021" t="str">
        <f t="shared" si="292"/>
        <v>NetU12_A9</v>
      </c>
      <c r="C2021" t="str">
        <f t="shared" si="293"/>
        <v>U12-NetU12_A9</v>
      </c>
      <c r="D2021" t="str">
        <f t="shared" si="294"/>
        <v>U12-A9</v>
      </c>
      <c r="E2021" t="s">
        <v>3000</v>
      </c>
      <c r="F2021" t="s">
        <v>178</v>
      </c>
      <c r="G2021" t="s">
        <v>4918</v>
      </c>
      <c r="AT2021" t="str">
        <f t="shared" si="295"/>
        <v>NetU12_A9</v>
      </c>
      <c r="AU2021" t="str">
        <f t="shared" si="296"/>
        <v>--</v>
      </c>
    </row>
    <row r="2022" spans="1:47" x14ac:dyDescent="0.25">
      <c r="A2022" t="str">
        <f t="shared" si="291"/>
        <v>U12-A10</v>
      </c>
      <c r="B2022" t="str">
        <f t="shared" si="292"/>
        <v>NetU12_A10</v>
      </c>
      <c r="C2022" t="str">
        <f t="shared" si="293"/>
        <v>U12-NetU12_A10</v>
      </c>
      <c r="D2022" t="str">
        <f t="shared" si="294"/>
        <v>U12-A10</v>
      </c>
      <c r="E2022" t="s">
        <v>3000</v>
      </c>
      <c r="F2022" t="s">
        <v>179</v>
      </c>
      <c r="G2022" t="s">
        <v>4919</v>
      </c>
      <c r="AT2022" t="str">
        <f t="shared" si="295"/>
        <v>NetU12_A10</v>
      </c>
      <c r="AU2022" t="str">
        <f t="shared" si="296"/>
        <v>--</v>
      </c>
    </row>
    <row r="2023" spans="1:47" x14ac:dyDescent="0.25">
      <c r="A2023" t="str">
        <f t="shared" si="291"/>
        <v>U12-A11</v>
      </c>
      <c r="B2023" t="str">
        <f t="shared" si="292"/>
        <v>NetU12_A11</v>
      </c>
      <c r="C2023" t="str">
        <f t="shared" si="293"/>
        <v>U12-NetU12_A11</v>
      </c>
      <c r="D2023" t="str">
        <f t="shared" si="294"/>
        <v>U12-A11</v>
      </c>
      <c r="E2023" t="s">
        <v>3000</v>
      </c>
      <c r="F2023" t="s">
        <v>180</v>
      </c>
      <c r="G2023" t="s">
        <v>3003</v>
      </c>
      <c r="AT2023" t="str">
        <f t="shared" si="295"/>
        <v>NetU12_A11</v>
      </c>
      <c r="AU2023" t="str">
        <f t="shared" si="296"/>
        <v>--</v>
      </c>
    </row>
    <row r="2024" spans="1:47" x14ac:dyDescent="0.25">
      <c r="A2024" t="str">
        <f t="shared" si="291"/>
        <v>U12-A12</v>
      </c>
      <c r="B2024" t="str">
        <f t="shared" si="292"/>
        <v>NetU12_A12</v>
      </c>
      <c r="C2024" t="str">
        <f t="shared" si="293"/>
        <v>U12-NetU12_A12</v>
      </c>
      <c r="D2024" t="str">
        <f t="shared" si="294"/>
        <v>U12-A12</v>
      </c>
      <c r="E2024" t="s">
        <v>3000</v>
      </c>
      <c r="F2024" t="s">
        <v>181</v>
      </c>
      <c r="G2024" t="s">
        <v>3004</v>
      </c>
      <c r="AT2024" t="str">
        <f t="shared" si="295"/>
        <v>NetU12_A12</v>
      </c>
      <c r="AU2024" t="str">
        <f t="shared" si="296"/>
        <v>--</v>
      </c>
    </row>
    <row r="2025" spans="1:47" x14ac:dyDescent="0.25">
      <c r="A2025" t="str">
        <f t="shared" si="291"/>
        <v>U12-A13</v>
      </c>
      <c r="B2025" t="str">
        <f t="shared" si="292"/>
        <v>NetU12_A13</v>
      </c>
      <c r="C2025" t="str">
        <f t="shared" si="293"/>
        <v>U12-NetU12_A13</v>
      </c>
      <c r="D2025" t="str">
        <f t="shared" si="294"/>
        <v>U12-A13</v>
      </c>
      <c r="E2025" t="s">
        <v>3000</v>
      </c>
      <c r="F2025" t="s">
        <v>182</v>
      </c>
      <c r="G2025" t="s">
        <v>4920</v>
      </c>
      <c r="AT2025" t="str">
        <f t="shared" si="295"/>
        <v>NetU12_A13</v>
      </c>
      <c r="AU2025" t="str">
        <f t="shared" si="296"/>
        <v>--</v>
      </c>
    </row>
    <row r="2026" spans="1:47" x14ac:dyDescent="0.25">
      <c r="A2026" t="str">
        <f t="shared" si="291"/>
        <v>U12-A14</v>
      </c>
      <c r="B2026" t="str">
        <f t="shared" si="292"/>
        <v>NetU12_A14</v>
      </c>
      <c r="C2026" t="str">
        <f t="shared" si="293"/>
        <v>U12-NetU12_A14</v>
      </c>
      <c r="D2026" t="str">
        <f t="shared" si="294"/>
        <v>U12-A14</v>
      </c>
      <c r="E2026" t="s">
        <v>3000</v>
      </c>
      <c r="F2026" t="s">
        <v>183</v>
      </c>
      <c r="G2026" t="s">
        <v>4921</v>
      </c>
      <c r="AT2026" t="str">
        <f t="shared" si="295"/>
        <v>NetU12_A14</v>
      </c>
      <c r="AU2026" t="str">
        <f t="shared" si="296"/>
        <v>--</v>
      </c>
    </row>
    <row r="2027" spans="1:47" x14ac:dyDescent="0.25">
      <c r="A2027" t="str">
        <f t="shared" si="291"/>
        <v>U12-B1</v>
      </c>
      <c r="B2027" t="str">
        <f t="shared" si="292"/>
        <v>NetU12_B1</v>
      </c>
      <c r="C2027" t="str">
        <f t="shared" si="293"/>
        <v>U12-NetU12_B1</v>
      </c>
      <c r="D2027" t="str">
        <f t="shared" si="294"/>
        <v>U12-B1</v>
      </c>
      <c r="E2027" t="s">
        <v>3000</v>
      </c>
      <c r="F2027" t="s">
        <v>230</v>
      </c>
      <c r="G2027" t="s">
        <v>3027</v>
      </c>
      <c r="AT2027" t="str">
        <f t="shared" si="295"/>
        <v>NetU12_B1</v>
      </c>
      <c r="AU2027" t="str">
        <f t="shared" si="296"/>
        <v>--</v>
      </c>
    </row>
    <row r="2028" spans="1:47" x14ac:dyDescent="0.25">
      <c r="A2028" t="str">
        <f t="shared" si="291"/>
        <v>U12-B2</v>
      </c>
      <c r="B2028" t="str">
        <f t="shared" si="292"/>
        <v>eMMC-D3</v>
      </c>
      <c r="C2028" t="str">
        <f t="shared" si="293"/>
        <v>U12-eMMC-D3</v>
      </c>
      <c r="D2028" t="str">
        <f t="shared" si="294"/>
        <v>U12-B2</v>
      </c>
      <c r="E2028" t="s">
        <v>3000</v>
      </c>
      <c r="F2028" t="s">
        <v>231</v>
      </c>
      <c r="G2028" t="s">
        <v>4548</v>
      </c>
      <c r="AT2028" t="str">
        <f t="shared" si="295"/>
        <v>eMMC-D3</v>
      </c>
      <c r="AU2028" t="str">
        <f t="shared" si="296"/>
        <v>--</v>
      </c>
    </row>
    <row r="2029" spans="1:47" x14ac:dyDescent="0.25">
      <c r="A2029" t="str">
        <f t="shared" si="291"/>
        <v>U12-B3</v>
      </c>
      <c r="B2029" t="str">
        <f t="shared" si="292"/>
        <v>NetU12_B3</v>
      </c>
      <c r="C2029" t="str">
        <f t="shared" si="293"/>
        <v>U12-NetU12_B3</v>
      </c>
      <c r="D2029" t="str">
        <f t="shared" si="294"/>
        <v>U12-B3</v>
      </c>
      <c r="E2029" t="s">
        <v>3000</v>
      </c>
      <c r="F2029" t="s">
        <v>232</v>
      </c>
      <c r="G2029" t="s">
        <v>4922</v>
      </c>
      <c r="AT2029" t="str">
        <f t="shared" si="295"/>
        <v>NetU12_B3</v>
      </c>
      <c r="AU2029" t="str">
        <f t="shared" si="296"/>
        <v>--</v>
      </c>
    </row>
    <row r="2030" spans="1:47" x14ac:dyDescent="0.25">
      <c r="A2030" t="str">
        <f t="shared" si="291"/>
        <v>U12-B4</v>
      </c>
      <c r="B2030" t="str">
        <f t="shared" si="292"/>
        <v>NetU12_B4</v>
      </c>
      <c r="C2030" t="str">
        <f t="shared" si="293"/>
        <v>U12-NetU12_B4</v>
      </c>
      <c r="D2030" t="str">
        <f t="shared" si="294"/>
        <v>U12-B4</v>
      </c>
      <c r="E2030" t="s">
        <v>3000</v>
      </c>
      <c r="F2030" t="s">
        <v>233</v>
      </c>
      <c r="G2030" t="s">
        <v>4923</v>
      </c>
      <c r="AT2030" t="str">
        <f t="shared" si="295"/>
        <v>NetU12_B4</v>
      </c>
      <c r="AU2030" t="str">
        <f t="shared" si="296"/>
        <v>--</v>
      </c>
    </row>
    <row r="2031" spans="1:47" x14ac:dyDescent="0.25">
      <c r="A2031" t="str">
        <f t="shared" si="291"/>
        <v>U12-B5</v>
      </c>
      <c r="B2031" t="str">
        <f t="shared" si="292"/>
        <v>NetU12_B5</v>
      </c>
      <c r="C2031" t="str">
        <f t="shared" si="293"/>
        <v>U12-NetU12_B5</v>
      </c>
      <c r="D2031" t="str">
        <f t="shared" si="294"/>
        <v>U12-B5</v>
      </c>
      <c r="E2031" t="s">
        <v>3000</v>
      </c>
      <c r="F2031" t="s">
        <v>234</v>
      </c>
      <c r="G2031" t="s">
        <v>4924</v>
      </c>
      <c r="AT2031" t="str">
        <f t="shared" si="295"/>
        <v>NetU12_B5</v>
      </c>
      <c r="AU2031" t="str">
        <f t="shared" si="296"/>
        <v>--</v>
      </c>
    </row>
    <row r="2032" spans="1:47" x14ac:dyDescent="0.25">
      <c r="A2032" t="str">
        <f t="shared" si="291"/>
        <v>U12-B6</v>
      </c>
      <c r="B2032" t="str">
        <f t="shared" si="292"/>
        <v>NetU12_B6</v>
      </c>
      <c r="C2032" t="str">
        <f t="shared" si="293"/>
        <v>U12-NetU12_B6</v>
      </c>
      <c r="D2032" t="str">
        <f t="shared" si="294"/>
        <v>U12-B6</v>
      </c>
      <c r="E2032" t="s">
        <v>3000</v>
      </c>
      <c r="F2032" t="s">
        <v>235</v>
      </c>
      <c r="G2032" t="s">
        <v>4925</v>
      </c>
      <c r="AT2032" t="str">
        <f t="shared" si="295"/>
        <v>NetU12_B6</v>
      </c>
      <c r="AU2032" t="str">
        <f t="shared" si="296"/>
        <v>--</v>
      </c>
    </row>
    <row r="2033" spans="1:47" x14ac:dyDescent="0.25">
      <c r="A2033" t="str">
        <f t="shared" si="291"/>
        <v>U12-B7</v>
      </c>
      <c r="B2033" t="str">
        <f t="shared" si="292"/>
        <v>NetU12_B7</v>
      </c>
      <c r="C2033" t="str">
        <f t="shared" si="293"/>
        <v>U12-NetU12_B7</v>
      </c>
      <c r="D2033" t="str">
        <f t="shared" si="294"/>
        <v>U12-B7</v>
      </c>
      <c r="E2033" t="s">
        <v>3000</v>
      </c>
      <c r="F2033" t="s">
        <v>236</v>
      </c>
      <c r="G2033" t="s">
        <v>4926</v>
      </c>
      <c r="AT2033" t="str">
        <f t="shared" si="295"/>
        <v>NetU12_B7</v>
      </c>
      <c r="AU2033" t="str">
        <f t="shared" si="296"/>
        <v>--</v>
      </c>
    </row>
    <row r="2034" spans="1:47" x14ac:dyDescent="0.25">
      <c r="A2034" t="str">
        <f t="shared" si="291"/>
        <v>U12-B8</v>
      </c>
      <c r="B2034" t="str">
        <f t="shared" si="292"/>
        <v>NetU12_B8</v>
      </c>
      <c r="C2034" t="str">
        <f t="shared" si="293"/>
        <v>U12-NetU12_B8</v>
      </c>
      <c r="D2034" t="str">
        <f t="shared" si="294"/>
        <v>U12-B8</v>
      </c>
      <c r="E2034" t="s">
        <v>3000</v>
      </c>
      <c r="F2034" t="s">
        <v>237</v>
      </c>
      <c r="G2034" t="s">
        <v>4927</v>
      </c>
      <c r="AT2034" t="str">
        <f t="shared" si="295"/>
        <v>NetU12_B8</v>
      </c>
      <c r="AU2034" t="str">
        <f t="shared" si="296"/>
        <v>--</v>
      </c>
    </row>
    <row r="2035" spans="1:47" x14ac:dyDescent="0.25">
      <c r="A2035" t="str">
        <f t="shared" si="291"/>
        <v>U12-B9</v>
      </c>
      <c r="B2035" t="str">
        <f t="shared" si="292"/>
        <v>NetU12_B9</v>
      </c>
      <c r="C2035" t="str">
        <f t="shared" si="293"/>
        <v>U12-NetU12_B9</v>
      </c>
      <c r="D2035" t="str">
        <f t="shared" si="294"/>
        <v>U12-B9</v>
      </c>
      <c r="E2035" t="s">
        <v>3000</v>
      </c>
      <c r="F2035" t="s">
        <v>238</v>
      </c>
      <c r="G2035" t="s">
        <v>4928</v>
      </c>
      <c r="AT2035" t="str">
        <f t="shared" si="295"/>
        <v>NetU12_B9</v>
      </c>
      <c r="AU2035" t="str">
        <f t="shared" si="296"/>
        <v>--</v>
      </c>
    </row>
    <row r="2036" spans="1:47" x14ac:dyDescent="0.25">
      <c r="A2036" t="str">
        <f t="shared" si="291"/>
        <v>U12-B10</v>
      </c>
      <c r="B2036" t="str">
        <f t="shared" si="292"/>
        <v>NetU12_B10</v>
      </c>
      <c r="C2036" t="str">
        <f t="shared" si="293"/>
        <v>U12-NetU12_B10</v>
      </c>
      <c r="D2036" t="str">
        <f t="shared" si="294"/>
        <v>U12-B10</v>
      </c>
      <c r="E2036" t="s">
        <v>3000</v>
      </c>
      <c r="F2036" t="s">
        <v>239</v>
      </c>
      <c r="G2036" t="s">
        <v>4929</v>
      </c>
      <c r="AT2036" t="str">
        <f t="shared" si="295"/>
        <v>NetU12_B10</v>
      </c>
      <c r="AU2036" t="str">
        <f t="shared" si="296"/>
        <v>--</v>
      </c>
    </row>
    <row r="2037" spans="1:47" x14ac:dyDescent="0.25">
      <c r="A2037" t="str">
        <f t="shared" si="291"/>
        <v>U12-B11</v>
      </c>
      <c r="B2037" t="str">
        <f t="shared" si="292"/>
        <v>NetU12_B11</v>
      </c>
      <c r="C2037" t="str">
        <f t="shared" si="293"/>
        <v>U12-NetU12_B11</v>
      </c>
      <c r="D2037" t="str">
        <f t="shared" si="294"/>
        <v>U12-B11</v>
      </c>
      <c r="E2037" t="s">
        <v>3000</v>
      </c>
      <c r="F2037" t="s">
        <v>240</v>
      </c>
      <c r="G2037" t="s">
        <v>4930</v>
      </c>
      <c r="AT2037" t="str">
        <f t="shared" si="295"/>
        <v>NetU12_B11</v>
      </c>
      <c r="AU2037" t="str">
        <f t="shared" si="296"/>
        <v>--</v>
      </c>
    </row>
    <row r="2038" spans="1:47" x14ac:dyDescent="0.25">
      <c r="A2038" t="str">
        <f t="shared" si="291"/>
        <v>U12-B12</v>
      </c>
      <c r="B2038" t="str">
        <f t="shared" si="292"/>
        <v>NetU12_B12</v>
      </c>
      <c r="C2038" t="str">
        <f t="shared" si="293"/>
        <v>U12-NetU12_B12</v>
      </c>
      <c r="D2038" t="str">
        <f t="shared" si="294"/>
        <v>U12-B12</v>
      </c>
      <c r="E2038" t="s">
        <v>3000</v>
      </c>
      <c r="F2038" t="s">
        <v>241</v>
      </c>
      <c r="G2038" t="s">
        <v>3028</v>
      </c>
      <c r="AT2038" t="str">
        <f t="shared" si="295"/>
        <v>NetU12_B12</v>
      </c>
      <c r="AU2038" t="str">
        <f t="shared" si="296"/>
        <v>--</v>
      </c>
    </row>
    <row r="2039" spans="1:47" x14ac:dyDescent="0.25">
      <c r="A2039" t="str">
        <f t="shared" si="291"/>
        <v>U12-B13</v>
      </c>
      <c r="B2039" t="str">
        <f t="shared" si="292"/>
        <v>NetU12_B13</v>
      </c>
      <c r="C2039" t="str">
        <f t="shared" si="293"/>
        <v>U12-NetU12_B13</v>
      </c>
      <c r="D2039" t="str">
        <f t="shared" si="294"/>
        <v>U12-B13</v>
      </c>
      <c r="E2039" t="s">
        <v>3000</v>
      </c>
      <c r="F2039" t="s">
        <v>242</v>
      </c>
      <c r="G2039" t="s">
        <v>4931</v>
      </c>
      <c r="AT2039" t="str">
        <f t="shared" si="295"/>
        <v>NetU12_B13</v>
      </c>
      <c r="AU2039" t="str">
        <f t="shared" si="296"/>
        <v>--</v>
      </c>
    </row>
    <row r="2040" spans="1:47" x14ac:dyDescent="0.25">
      <c r="A2040" t="str">
        <f t="shared" si="291"/>
        <v>U12-B14</v>
      </c>
      <c r="B2040" t="str">
        <f t="shared" si="292"/>
        <v>NetU12_B14</v>
      </c>
      <c r="C2040" t="str">
        <f t="shared" si="293"/>
        <v>U12-NetU12_B14</v>
      </c>
      <c r="D2040" t="str">
        <f t="shared" si="294"/>
        <v>U12-B14</v>
      </c>
      <c r="E2040" t="s">
        <v>3000</v>
      </c>
      <c r="F2040" t="s">
        <v>243</v>
      </c>
      <c r="G2040" t="s">
        <v>4932</v>
      </c>
      <c r="AT2040" t="str">
        <f t="shared" si="295"/>
        <v>NetU12_B14</v>
      </c>
      <c r="AU2040" t="str">
        <f t="shared" si="296"/>
        <v>--</v>
      </c>
    </row>
    <row r="2041" spans="1:47" x14ac:dyDescent="0.25">
      <c r="A2041" t="str">
        <f t="shared" si="291"/>
        <v>U12-C1</v>
      </c>
      <c r="B2041" t="str">
        <f t="shared" si="292"/>
        <v>VDDIM</v>
      </c>
      <c r="C2041" t="str">
        <f t="shared" si="293"/>
        <v>U12-VDDIM</v>
      </c>
      <c r="D2041" t="str">
        <f t="shared" si="294"/>
        <v>U12-C1</v>
      </c>
      <c r="E2041" t="s">
        <v>3000</v>
      </c>
      <c r="F2041" t="s">
        <v>290</v>
      </c>
      <c r="G2041" t="s">
        <v>4510</v>
      </c>
      <c r="AT2041" t="str">
        <f t="shared" si="295"/>
        <v>VDDIM</v>
      </c>
      <c r="AU2041" t="str">
        <f t="shared" si="296"/>
        <v>--</v>
      </c>
    </row>
    <row r="2042" spans="1:47" x14ac:dyDescent="0.25">
      <c r="A2042" t="str">
        <f t="shared" si="291"/>
        <v>U12-C2</v>
      </c>
      <c r="B2042" t="str">
        <f t="shared" si="292"/>
        <v>VDDIM</v>
      </c>
      <c r="C2042" t="str">
        <f t="shared" si="293"/>
        <v>U12-VDDIM</v>
      </c>
      <c r="D2042" t="str">
        <f t="shared" si="294"/>
        <v>U12-C2</v>
      </c>
      <c r="E2042" t="s">
        <v>3000</v>
      </c>
      <c r="F2042" t="s">
        <v>291</v>
      </c>
      <c r="G2042" t="s">
        <v>4510</v>
      </c>
      <c r="AT2042" t="str">
        <f t="shared" si="295"/>
        <v>VDDIM</v>
      </c>
      <c r="AU2042" t="str">
        <f t="shared" si="296"/>
        <v>--</v>
      </c>
    </row>
    <row r="2043" spans="1:47" x14ac:dyDescent="0.25">
      <c r="A2043" t="str">
        <f t="shared" si="291"/>
        <v>U12-C3</v>
      </c>
      <c r="B2043" t="str">
        <f t="shared" si="292"/>
        <v>NetU12_C3</v>
      </c>
      <c r="C2043" t="str">
        <f t="shared" si="293"/>
        <v>U12-NetU12_C3</v>
      </c>
      <c r="D2043" t="str">
        <f t="shared" si="294"/>
        <v>U12-C3</v>
      </c>
      <c r="E2043" t="s">
        <v>3000</v>
      </c>
      <c r="F2043" t="s">
        <v>292</v>
      </c>
      <c r="G2043" t="s">
        <v>4933</v>
      </c>
      <c r="AT2043" t="str">
        <f t="shared" si="295"/>
        <v>NetU12_C3</v>
      </c>
      <c r="AU2043" t="str">
        <f t="shared" si="296"/>
        <v>--</v>
      </c>
    </row>
    <row r="2044" spans="1:47" x14ac:dyDescent="0.25">
      <c r="A2044" t="str">
        <f t="shared" si="291"/>
        <v>U12-C4</v>
      </c>
      <c r="B2044" t="str">
        <f t="shared" si="292"/>
        <v>GND</v>
      </c>
      <c r="C2044" t="str">
        <f t="shared" si="293"/>
        <v>U12-GND</v>
      </c>
      <c r="D2044" t="str">
        <f t="shared" si="294"/>
        <v>U12-C4</v>
      </c>
      <c r="E2044" t="s">
        <v>3000</v>
      </c>
      <c r="F2044" t="s">
        <v>293</v>
      </c>
      <c r="G2044" t="s">
        <v>433</v>
      </c>
      <c r="AT2044">
        <f t="shared" si="295"/>
        <v>0</v>
      </c>
      <c r="AU2044">
        <f t="shared" si="296"/>
        <v>0</v>
      </c>
    </row>
    <row r="2045" spans="1:47" x14ac:dyDescent="0.25">
      <c r="A2045" t="str">
        <f t="shared" si="291"/>
        <v>U12-C5</v>
      </c>
      <c r="B2045" t="str">
        <f t="shared" si="292"/>
        <v>NetU12_C5</v>
      </c>
      <c r="C2045" t="str">
        <f t="shared" si="293"/>
        <v>U12-NetU12_C5</v>
      </c>
      <c r="D2045" t="str">
        <f t="shared" si="294"/>
        <v>U12-C5</v>
      </c>
      <c r="E2045" t="s">
        <v>3000</v>
      </c>
      <c r="F2045" t="s">
        <v>294</v>
      </c>
      <c r="G2045" t="s">
        <v>4934</v>
      </c>
      <c r="AT2045" t="str">
        <f t="shared" si="295"/>
        <v>NetU12_C5</v>
      </c>
      <c r="AU2045" t="str">
        <f t="shared" si="296"/>
        <v>--</v>
      </c>
    </row>
    <row r="2046" spans="1:47" x14ac:dyDescent="0.25">
      <c r="A2046" t="str">
        <f t="shared" si="291"/>
        <v>U12-C6</v>
      </c>
      <c r="B2046" t="str">
        <f t="shared" si="292"/>
        <v>3V3</v>
      </c>
      <c r="C2046" t="str">
        <f t="shared" si="293"/>
        <v>U12-3V3</v>
      </c>
      <c r="D2046" t="str">
        <f t="shared" si="294"/>
        <v>U12-C6</v>
      </c>
      <c r="E2046" t="s">
        <v>3000</v>
      </c>
      <c r="F2046" t="s">
        <v>295</v>
      </c>
      <c r="G2046" t="s">
        <v>3710</v>
      </c>
      <c r="AT2046" t="str">
        <f t="shared" si="295"/>
        <v>3V3</v>
      </c>
      <c r="AU2046" t="str">
        <f t="shared" si="296"/>
        <v>--</v>
      </c>
    </row>
    <row r="2047" spans="1:47" x14ac:dyDescent="0.25">
      <c r="A2047" t="str">
        <f t="shared" si="291"/>
        <v>U12-C7</v>
      </c>
      <c r="B2047" t="str">
        <f t="shared" si="292"/>
        <v>NetU12_C7</v>
      </c>
      <c r="C2047" t="str">
        <f t="shared" si="293"/>
        <v>U12-NetU12_C7</v>
      </c>
      <c r="D2047" t="str">
        <f t="shared" si="294"/>
        <v>U12-C7</v>
      </c>
      <c r="E2047" t="s">
        <v>3000</v>
      </c>
      <c r="F2047" t="s">
        <v>296</v>
      </c>
      <c r="G2047" t="s">
        <v>4935</v>
      </c>
      <c r="AT2047" t="str">
        <f t="shared" si="295"/>
        <v>NetU12_C7</v>
      </c>
      <c r="AU2047" t="str">
        <f t="shared" si="296"/>
        <v>--</v>
      </c>
    </row>
    <row r="2048" spans="1:47" x14ac:dyDescent="0.25">
      <c r="A2048" t="str">
        <f t="shared" si="291"/>
        <v>U12-C8</v>
      </c>
      <c r="B2048" t="str">
        <f t="shared" si="292"/>
        <v>NetU12_C8</v>
      </c>
      <c r="C2048" t="str">
        <f t="shared" si="293"/>
        <v>U12-NetU12_C8</v>
      </c>
      <c r="D2048" t="str">
        <f t="shared" si="294"/>
        <v>U12-C8</v>
      </c>
      <c r="E2048" t="s">
        <v>3000</v>
      </c>
      <c r="F2048" t="s">
        <v>297</v>
      </c>
      <c r="G2048" t="s">
        <v>4936</v>
      </c>
      <c r="AT2048" t="str">
        <f t="shared" si="295"/>
        <v>NetU12_C8</v>
      </c>
      <c r="AU2048" t="str">
        <f t="shared" si="296"/>
        <v>--</v>
      </c>
    </row>
    <row r="2049" spans="1:47" x14ac:dyDescent="0.25">
      <c r="A2049" t="str">
        <f t="shared" si="291"/>
        <v>U12-C9</v>
      </c>
      <c r="B2049" t="str">
        <f t="shared" si="292"/>
        <v>NetU12_C9</v>
      </c>
      <c r="C2049" t="str">
        <f t="shared" si="293"/>
        <v>U12-NetU12_C9</v>
      </c>
      <c r="D2049" t="str">
        <f t="shared" si="294"/>
        <v>U12-C9</v>
      </c>
      <c r="E2049" t="s">
        <v>3000</v>
      </c>
      <c r="F2049" t="s">
        <v>298</v>
      </c>
      <c r="G2049" t="s">
        <v>4937</v>
      </c>
      <c r="AT2049" t="str">
        <f t="shared" si="295"/>
        <v>NetU12_C9</v>
      </c>
      <c r="AU2049" t="str">
        <f t="shared" si="296"/>
        <v>--</v>
      </c>
    </row>
    <row r="2050" spans="1:47" x14ac:dyDescent="0.25">
      <c r="A2050" t="str">
        <f t="shared" si="291"/>
        <v>U12-C10</v>
      </c>
      <c r="B2050" t="str">
        <f t="shared" si="292"/>
        <v>NetU12_C10</v>
      </c>
      <c r="C2050" t="str">
        <f t="shared" si="293"/>
        <v>U12-NetU12_C10</v>
      </c>
      <c r="D2050" t="str">
        <f t="shared" si="294"/>
        <v>U12-C10</v>
      </c>
      <c r="E2050" t="s">
        <v>3000</v>
      </c>
      <c r="F2050" t="s">
        <v>299</v>
      </c>
      <c r="G2050" t="s">
        <v>4938</v>
      </c>
      <c r="AT2050" t="str">
        <f t="shared" si="295"/>
        <v>NetU12_C10</v>
      </c>
      <c r="AU2050" t="str">
        <f t="shared" si="296"/>
        <v>--</v>
      </c>
    </row>
    <row r="2051" spans="1:47" x14ac:dyDescent="0.25">
      <c r="A2051" t="str">
        <f t="shared" si="291"/>
        <v>U12-C11</v>
      </c>
      <c r="B2051" t="str">
        <f t="shared" si="292"/>
        <v>NetU12_C11</v>
      </c>
      <c r="C2051" t="str">
        <f t="shared" si="293"/>
        <v>U12-NetU12_C11</v>
      </c>
      <c r="D2051" t="str">
        <f t="shared" si="294"/>
        <v>U12-C11</v>
      </c>
      <c r="E2051" t="s">
        <v>3000</v>
      </c>
      <c r="F2051" t="s">
        <v>300</v>
      </c>
      <c r="G2051" t="s">
        <v>4939</v>
      </c>
      <c r="AT2051" t="str">
        <f t="shared" si="295"/>
        <v>NetU12_C11</v>
      </c>
      <c r="AU2051" t="str">
        <f t="shared" si="296"/>
        <v>--</v>
      </c>
    </row>
    <row r="2052" spans="1:47" x14ac:dyDescent="0.25">
      <c r="A2052" t="str">
        <f t="shared" si="291"/>
        <v>U12-C12</v>
      </c>
      <c r="B2052" t="str">
        <f t="shared" si="292"/>
        <v>NetU12_C12</v>
      </c>
      <c r="C2052" t="str">
        <f t="shared" si="293"/>
        <v>U12-NetU12_C12</v>
      </c>
      <c r="D2052" t="str">
        <f t="shared" si="294"/>
        <v>U12-C12</v>
      </c>
      <c r="E2052" t="s">
        <v>3000</v>
      </c>
      <c r="F2052" t="s">
        <v>301</v>
      </c>
      <c r="G2052" t="s">
        <v>4940</v>
      </c>
      <c r="AT2052" t="str">
        <f t="shared" si="295"/>
        <v>NetU12_C12</v>
      </c>
      <c r="AU2052" t="str">
        <f t="shared" si="296"/>
        <v>--</v>
      </c>
    </row>
    <row r="2053" spans="1:47" x14ac:dyDescent="0.25">
      <c r="A2053" t="str">
        <f t="shared" si="291"/>
        <v>U12-C13</v>
      </c>
      <c r="B2053" t="str">
        <f t="shared" si="292"/>
        <v>NetU12_C13</v>
      </c>
      <c r="C2053" t="str">
        <f t="shared" si="293"/>
        <v>U12-NetU12_C13</v>
      </c>
      <c r="D2053" t="str">
        <f t="shared" si="294"/>
        <v>U12-C13</v>
      </c>
      <c r="E2053" t="s">
        <v>3000</v>
      </c>
      <c r="F2053" t="s">
        <v>302</v>
      </c>
      <c r="G2053" t="s">
        <v>4941</v>
      </c>
      <c r="AT2053" t="str">
        <f t="shared" si="295"/>
        <v>NetU12_C13</v>
      </c>
      <c r="AU2053" t="str">
        <f t="shared" si="296"/>
        <v>--</v>
      </c>
    </row>
    <row r="2054" spans="1:47" x14ac:dyDescent="0.25">
      <c r="A2054" t="str">
        <f t="shared" ref="A2054:A2117" si="297">$E2054&amp;"-"&amp;$F2054</f>
        <v>U12-C14</v>
      </c>
      <c r="B2054" t="str">
        <f t="shared" ref="B2054:B2117" si="298">IF(OR(E2054=$A$2,E2054=$B$2,E2054=$C$2,E2054=$D$2),"--",G2054)</f>
        <v>NetU12_C14</v>
      </c>
      <c r="C2054" t="str">
        <f t="shared" ref="C2054:C2117" si="299">$E2054&amp;"-"&amp;$G2054</f>
        <v>U12-NetU12_C14</v>
      </c>
      <c r="D2054" t="str">
        <f t="shared" ref="D2054:D2117" si="300">A2054</f>
        <v>U12-C14</v>
      </c>
      <c r="E2054" t="s">
        <v>3000</v>
      </c>
      <c r="F2054" t="s">
        <v>303</v>
      </c>
      <c r="G2054" t="s">
        <v>4942</v>
      </c>
      <c r="AT2054" t="str">
        <f t="shared" ref="AT2054:AT2117" si="301">IF(IF(COUNTIF($AO$6:$AQ$150,B2054)&gt;0,"---","--")="---",VLOOKUP(B2054,$AO$6:$AQ$150,3,0),B2054)</f>
        <v>NetU12_C14</v>
      </c>
      <c r="AU2054" t="str">
        <f t="shared" ref="AU2054:AU2117" si="302">IF(IF(COUNTIF($AO$6:$AQ$150,B2054)&gt;0,"---","--")="---",VLOOKUP(B2054,$AO$6:$AQ$150,2,0),"--")</f>
        <v>--</v>
      </c>
    </row>
    <row r="2055" spans="1:47" x14ac:dyDescent="0.25">
      <c r="A2055" t="str">
        <f t="shared" si="297"/>
        <v>U12-D1</v>
      </c>
      <c r="B2055" t="str">
        <f t="shared" si="298"/>
        <v>NetU12_D1</v>
      </c>
      <c r="C2055" t="str">
        <f t="shared" si="299"/>
        <v>U12-NetU12_D1</v>
      </c>
      <c r="D2055" t="str">
        <f t="shared" si="300"/>
        <v>U12-D1</v>
      </c>
      <c r="E2055" t="s">
        <v>3000</v>
      </c>
      <c r="F2055" t="s">
        <v>350</v>
      </c>
      <c r="G2055" t="s">
        <v>4943</v>
      </c>
      <c r="AT2055" t="str">
        <f t="shared" si="301"/>
        <v>NetU12_D1</v>
      </c>
      <c r="AU2055" t="str">
        <f t="shared" si="302"/>
        <v>--</v>
      </c>
    </row>
    <row r="2056" spans="1:47" x14ac:dyDescent="0.25">
      <c r="A2056" t="str">
        <f t="shared" si="297"/>
        <v>U12-D2</v>
      </c>
      <c r="B2056" t="str">
        <f t="shared" si="298"/>
        <v>NetU12_D2</v>
      </c>
      <c r="C2056" t="str">
        <f t="shared" si="299"/>
        <v>U12-NetU12_D2</v>
      </c>
      <c r="D2056" t="str">
        <f t="shared" si="300"/>
        <v>U12-D2</v>
      </c>
      <c r="E2056" t="s">
        <v>3000</v>
      </c>
      <c r="F2056" t="s">
        <v>351</v>
      </c>
      <c r="G2056" t="s">
        <v>4944</v>
      </c>
      <c r="AT2056" t="str">
        <f t="shared" si="301"/>
        <v>NetU12_D2</v>
      </c>
      <c r="AU2056" t="str">
        <f t="shared" si="302"/>
        <v>--</v>
      </c>
    </row>
    <row r="2057" spans="1:47" x14ac:dyDescent="0.25">
      <c r="A2057" t="str">
        <f t="shared" si="297"/>
        <v>U12-D3</v>
      </c>
      <c r="B2057" t="str">
        <f t="shared" si="298"/>
        <v>NetU12_D3</v>
      </c>
      <c r="C2057" t="str">
        <f t="shared" si="299"/>
        <v>U12-NetU12_D3</v>
      </c>
      <c r="D2057" t="str">
        <f t="shared" si="300"/>
        <v>U12-D3</v>
      </c>
      <c r="E2057" t="s">
        <v>3000</v>
      </c>
      <c r="F2057" t="s">
        <v>352</v>
      </c>
      <c r="G2057" t="s">
        <v>4945</v>
      </c>
      <c r="AT2057" t="str">
        <f t="shared" si="301"/>
        <v>NetU12_D3</v>
      </c>
      <c r="AU2057" t="str">
        <f t="shared" si="302"/>
        <v>--</v>
      </c>
    </row>
    <row r="2058" spans="1:47" x14ac:dyDescent="0.25">
      <c r="A2058" t="str">
        <f t="shared" si="297"/>
        <v>U12-D4</v>
      </c>
      <c r="B2058" t="str">
        <f t="shared" si="298"/>
        <v>GND</v>
      </c>
      <c r="C2058" t="str">
        <f t="shared" si="299"/>
        <v>U12-GND</v>
      </c>
      <c r="D2058" t="str">
        <f t="shared" si="300"/>
        <v>U12-D4</v>
      </c>
      <c r="E2058" t="s">
        <v>3000</v>
      </c>
      <c r="F2058" t="s">
        <v>353</v>
      </c>
      <c r="G2058" t="s">
        <v>433</v>
      </c>
      <c r="AT2058">
        <f t="shared" si="301"/>
        <v>0</v>
      </c>
      <c r="AU2058">
        <f t="shared" si="302"/>
        <v>0</v>
      </c>
    </row>
    <row r="2059" spans="1:47" x14ac:dyDescent="0.25">
      <c r="A2059" t="str">
        <f t="shared" si="297"/>
        <v>U12-D12</v>
      </c>
      <c r="B2059" t="str">
        <f t="shared" si="298"/>
        <v>NetU12_D12</v>
      </c>
      <c r="C2059" t="str">
        <f t="shared" si="299"/>
        <v>U12-NetU12_D12</v>
      </c>
      <c r="D2059" t="str">
        <f t="shared" si="300"/>
        <v>U12-D12</v>
      </c>
      <c r="E2059" t="s">
        <v>3000</v>
      </c>
      <c r="F2059" t="s">
        <v>361</v>
      </c>
      <c r="G2059" t="s">
        <v>4946</v>
      </c>
      <c r="AT2059" t="str">
        <f t="shared" si="301"/>
        <v>NetU12_D12</v>
      </c>
      <c r="AU2059" t="str">
        <f t="shared" si="302"/>
        <v>--</v>
      </c>
    </row>
    <row r="2060" spans="1:47" x14ac:dyDescent="0.25">
      <c r="A2060" t="str">
        <f t="shared" si="297"/>
        <v>U12-D13</v>
      </c>
      <c r="B2060" t="str">
        <f t="shared" si="298"/>
        <v>NetU12_D13</v>
      </c>
      <c r="C2060" t="str">
        <f t="shared" si="299"/>
        <v>U12-NetU12_D13</v>
      </c>
      <c r="D2060" t="str">
        <f t="shared" si="300"/>
        <v>U12-D13</v>
      </c>
      <c r="E2060" t="s">
        <v>3000</v>
      </c>
      <c r="F2060" t="s">
        <v>362</v>
      </c>
      <c r="G2060" t="s">
        <v>4947</v>
      </c>
      <c r="AT2060" t="str">
        <f t="shared" si="301"/>
        <v>NetU12_D13</v>
      </c>
      <c r="AU2060" t="str">
        <f t="shared" si="302"/>
        <v>--</v>
      </c>
    </row>
    <row r="2061" spans="1:47" x14ac:dyDescent="0.25">
      <c r="A2061" t="str">
        <f t="shared" si="297"/>
        <v>U12-D14</v>
      </c>
      <c r="B2061" t="str">
        <f t="shared" si="298"/>
        <v>NetU12_D14</v>
      </c>
      <c r="C2061" t="str">
        <f t="shared" si="299"/>
        <v>U12-NetU12_D14</v>
      </c>
      <c r="D2061" t="str">
        <f t="shared" si="300"/>
        <v>U12-D14</v>
      </c>
      <c r="E2061" t="s">
        <v>3000</v>
      </c>
      <c r="F2061" t="s">
        <v>363</v>
      </c>
      <c r="G2061" t="s">
        <v>4948</v>
      </c>
      <c r="AT2061" t="str">
        <f t="shared" si="301"/>
        <v>NetU12_D14</v>
      </c>
      <c r="AU2061" t="str">
        <f t="shared" si="302"/>
        <v>--</v>
      </c>
    </row>
    <row r="2062" spans="1:47" x14ac:dyDescent="0.25">
      <c r="A2062" t="str">
        <f t="shared" si="297"/>
        <v>U12-E1</v>
      </c>
      <c r="B2062" t="str">
        <f t="shared" si="298"/>
        <v>NetU12_E1</v>
      </c>
      <c r="C2062" t="str">
        <f t="shared" si="299"/>
        <v>U12-NetU12_E1</v>
      </c>
      <c r="D2062" t="str">
        <f t="shared" si="300"/>
        <v>U12-E1</v>
      </c>
      <c r="E2062" t="s">
        <v>3000</v>
      </c>
      <c r="F2062" t="s">
        <v>2308</v>
      </c>
      <c r="G2062" t="s">
        <v>4949</v>
      </c>
      <c r="AT2062" t="str">
        <f t="shared" si="301"/>
        <v>NetU12_E1</v>
      </c>
      <c r="AU2062" t="str">
        <f t="shared" si="302"/>
        <v>--</v>
      </c>
    </row>
    <row r="2063" spans="1:47" x14ac:dyDescent="0.25">
      <c r="A2063" t="str">
        <f t="shared" si="297"/>
        <v>U12-E2</v>
      </c>
      <c r="B2063" t="str">
        <f t="shared" si="298"/>
        <v>NetU12_E2</v>
      </c>
      <c r="C2063" t="str">
        <f t="shared" si="299"/>
        <v>U12-NetU12_E2</v>
      </c>
      <c r="D2063" t="str">
        <f t="shared" si="300"/>
        <v>U12-E2</v>
      </c>
      <c r="E2063" t="s">
        <v>3000</v>
      </c>
      <c r="F2063" t="s">
        <v>2309</v>
      </c>
      <c r="G2063" t="s">
        <v>4950</v>
      </c>
      <c r="AT2063" t="str">
        <f t="shared" si="301"/>
        <v>NetU12_E2</v>
      </c>
      <c r="AU2063" t="str">
        <f t="shared" si="302"/>
        <v>--</v>
      </c>
    </row>
    <row r="2064" spans="1:47" x14ac:dyDescent="0.25">
      <c r="A2064" t="str">
        <f t="shared" si="297"/>
        <v>U12-E3</v>
      </c>
      <c r="B2064" t="str">
        <f t="shared" si="298"/>
        <v>NetU12_E3</v>
      </c>
      <c r="C2064" t="str">
        <f t="shared" si="299"/>
        <v>U12-NetU12_E3</v>
      </c>
      <c r="D2064" t="str">
        <f t="shared" si="300"/>
        <v>U12-E3</v>
      </c>
      <c r="E2064" t="s">
        <v>3000</v>
      </c>
      <c r="F2064" t="s">
        <v>3029</v>
      </c>
      <c r="G2064" t="s">
        <v>4951</v>
      </c>
      <c r="AT2064" t="str">
        <f t="shared" si="301"/>
        <v>NetU12_E3</v>
      </c>
      <c r="AU2064" t="str">
        <f t="shared" si="302"/>
        <v>--</v>
      </c>
    </row>
    <row r="2065" spans="1:47" x14ac:dyDescent="0.25">
      <c r="A2065" t="str">
        <f t="shared" si="297"/>
        <v>U12-E5</v>
      </c>
      <c r="B2065" t="str">
        <f t="shared" si="298"/>
        <v>NetU12_E5</v>
      </c>
      <c r="C2065" t="str">
        <f t="shared" si="299"/>
        <v>U12-NetU12_E5</v>
      </c>
      <c r="D2065" t="str">
        <f t="shared" si="300"/>
        <v>U12-E5</v>
      </c>
      <c r="E2065" t="s">
        <v>3000</v>
      </c>
      <c r="F2065" t="s">
        <v>3031</v>
      </c>
      <c r="G2065" t="s">
        <v>4952</v>
      </c>
      <c r="AT2065" t="str">
        <f t="shared" si="301"/>
        <v>NetU12_E5</v>
      </c>
      <c r="AU2065" t="str">
        <f t="shared" si="302"/>
        <v>--</v>
      </c>
    </row>
    <row r="2066" spans="1:47" x14ac:dyDescent="0.25">
      <c r="A2066" t="str">
        <f t="shared" si="297"/>
        <v>U12-E6</v>
      </c>
      <c r="B2066" t="str">
        <f t="shared" si="298"/>
        <v>3V3</v>
      </c>
      <c r="C2066" t="str">
        <f t="shared" si="299"/>
        <v>U12-3V3</v>
      </c>
      <c r="D2066" t="str">
        <f t="shared" si="300"/>
        <v>U12-E6</v>
      </c>
      <c r="E2066" t="s">
        <v>3000</v>
      </c>
      <c r="F2066" t="s">
        <v>4620</v>
      </c>
      <c r="G2066" t="s">
        <v>3710</v>
      </c>
      <c r="AT2066" t="str">
        <f t="shared" si="301"/>
        <v>3V3</v>
      </c>
      <c r="AU2066" t="str">
        <f t="shared" si="302"/>
        <v>--</v>
      </c>
    </row>
    <row r="2067" spans="1:47" x14ac:dyDescent="0.25">
      <c r="A2067" t="str">
        <f t="shared" si="297"/>
        <v>U12-E7</v>
      </c>
      <c r="B2067" t="str">
        <f t="shared" si="298"/>
        <v>GND</v>
      </c>
      <c r="C2067" t="str">
        <f t="shared" si="299"/>
        <v>U12-GND</v>
      </c>
      <c r="D2067" t="str">
        <f t="shared" si="300"/>
        <v>U12-E7</v>
      </c>
      <c r="E2067" t="s">
        <v>3000</v>
      </c>
      <c r="F2067" t="s">
        <v>4621</v>
      </c>
      <c r="G2067" t="s">
        <v>433</v>
      </c>
      <c r="AT2067">
        <f t="shared" si="301"/>
        <v>0</v>
      </c>
      <c r="AU2067">
        <f t="shared" si="302"/>
        <v>0</v>
      </c>
    </row>
    <row r="2068" spans="1:47" x14ac:dyDescent="0.25">
      <c r="A2068" t="str">
        <f t="shared" si="297"/>
        <v>U12-E8</v>
      </c>
      <c r="B2068" t="str">
        <f t="shared" si="298"/>
        <v>NetU12_E8</v>
      </c>
      <c r="C2068" t="str">
        <f t="shared" si="299"/>
        <v>U12-NetU12_E8</v>
      </c>
      <c r="D2068" t="str">
        <f t="shared" si="300"/>
        <v>U12-E8</v>
      </c>
      <c r="E2068" t="s">
        <v>3000</v>
      </c>
      <c r="F2068" t="s">
        <v>3032</v>
      </c>
      <c r="G2068" t="s">
        <v>4953</v>
      </c>
      <c r="AT2068" t="str">
        <f t="shared" si="301"/>
        <v>NetU12_E8</v>
      </c>
      <c r="AU2068" t="str">
        <f t="shared" si="302"/>
        <v>--</v>
      </c>
    </row>
    <row r="2069" spans="1:47" x14ac:dyDescent="0.25">
      <c r="A2069" t="str">
        <f t="shared" si="297"/>
        <v>U12-E9</v>
      </c>
      <c r="B2069" t="str">
        <f t="shared" si="298"/>
        <v>NetU12_E9</v>
      </c>
      <c r="C2069" t="str">
        <f t="shared" si="299"/>
        <v>U12-NetU12_E9</v>
      </c>
      <c r="D2069" t="str">
        <f t="shared" si="300"/>
        <v>U12-E9</v>
      </c>
      <c r="E2069" t="s">
        <v>3000</v>
      </c>
      <c r="F2069" t="s">
        <v>3033</v>
      </c>
      <c r="G2069" t="s">
        <v>4954</v>
      </c>
      <c r="AT2069" t="str">
        <f t="shared" si="301"/>
        <v>NetU12_E9</v>
      </c>
      <c r="AU2069" t="str">
        <f t="shared" si="302"/>
        <v>--</v>
      </c>
    </row>
    <row r="2070" spans="1:47" x14ac:dyDescent="0.25">
      <c r="A2070" t="str">
        <f t="shared" si="297"/>
        <v>U12-E10</v>
      </c>
      <c r="B2070" t="str">
        <f t="shared" si="298"/>
        <v>NetU12_E10</v>
      </c>
      <c r="C2070" t="str">
        <f t="shared" si="299"/>
        <v>U12-NetU12_E10</v>
      </c>
      <c r="D2070" t="str">
        <f t="shared" si="300"/>
        <v>U12-E10</v>
      </c>
      <c r="E2070" t="s">
        <v>3000</v>
      </c>
      <c r="F2070" t="s">
        <v>3034</v>
      </c>
      <c r="G2070" t="s">
        <v>4955</v>
      </c>
      <c r="AT2070" t="str">
        <f t="shared" si="301"/>
        <v>NetU12_E10</v>
      </c>
      <c r="AU2070" t="str">
        <f t="shared" si="302"/>
        <v>--</v>
      </c>
    </row>
    <row r="2071" spans="1:47" x14ac:dyDescent="0.25">
      <c r="A2071" t="str">
        <f t="shared" si="297"/>
        <v>U12-E12</v>
      </c>
      <c r="B2071" t="str">
        <f t="shared" si="298"/>
        <v>NetU12_E12</v>
      </c>
      <c r="C2071" t="str">
        <f t="shared" si="299"/>
        <v>U12-NetU12_E12</v>
      </c>
      <c r="D2071" t="str">
        <f t="shared" si="300"/>
        <v>U12-E12</v>
      </c>
      <c r="E2071" t="s">
        <v>3000</v>
      </c>
      <c r="F2071" t="s">
        <v>3036</v>
      </c>
      <c r="G2071" t="s">
        <v>4956</v>
      </c>
      <c r="AT2071" t="str">
        <f t="shared" si="301"/>
        <v>NetU12_E12</v>
      </c>
      <c r="AU2071" t="str">
        <f t="shared" si="302"/>
        <v>--</v>
      </c>
    </row>
    <row r="2072" spans="1:47" x14ac:dyDescent="0.25">
      <c r="A2072" t="str">
        <f t="shared" si="297"/>
        <v>U12-E13</v>
      </c>
      <c r="B2072" t="str">
        <f t="shared" si="298"/>
        <v>NetU12_E13</v>
      </c>
      <c r="C2072" t="str">
        <f t="shared" si="299"/>
        <v>U12-NetU12_E13</v>
      </c>
      <c r="D2072" t="str">
        <f t="shared" si="300"/>
        <v>U12-E13</v>
      </c>
      <c r="E2072" t="s">
        <v>3000</v>
      </c>
      <c r="F2072" t="s">
        <v>4625</v>
      </c>
      <c r="G2072" t="s">
        <v>4957</v>
      </c>
      <c r="AT2072" t="str">
        <f t="shared" si="301"/>
        <v>NetU12_E13</v>
      </c>
      <c r="AU2072" t="str">
        <f t="shared" si="302"/>
        <v>--</v>
      </c>
    </row>
    <row r="2073" spans="1:47" x14ac:dyDescent="0.25">
      <c r="A2073" t="str">
        <f t="shared" si="297"/>
        <v>U12-E14</v>
      </c>
      <c r="B2073" t="str">
        <f t="shared" si="298"/>
        <v>NetU12_E14</v>
      </c>
      <c r="C2073" t="str">
        <f t="shared" si="299"/>
        <v>U12-NetU12_E14</v>
      </c>
      <c r="D2073" t="str">
        <f t="shared" si="300"/>
        <v>U12-E14</v>
      </c>
      <c r="E2073" t="s">
        <v>3000</v>
      </c>
      <c r="F2073" t="s">
        <v>4554</v>
      </c>
      <c r="G2073" t="s">
        <v>4958</v>
      </c>
      <c r="AT2073" t="str">
        <f t="shared" si="301"/>
        <v>NetU12_E14</v>
      </c>
      <c r="AU2073" t="str">
        <f t="shared" si="302"/>
        <v>--</v>
      </c>
    </row>
    <row r="2074" spans="1:47" x14ac:dyDescent="0.25">
      <c r="A2074" t="str">
        <f t="shared" si="297"/>
        <v>U12-F1</v>
      </c>
      <c r="B2074" t="str">
        <f t="shared" si="298"/>
        <v>NetU12_F1</v>
      </c>
      <c r="C2074" t="str">
        <f t="shared" si="299"/>
        <v>U12-NetU12_F1</v>
      </c>
      <c r="D2074" t="str">
        <f t="shared" si="300"/>
        <v>U12-F1</v>
      </c>
      <c r="E2074" t="s">
        <v>3000</v>
      </c>
      <c r="F2074" t="s">
        <v>3037</v>
      </c>
      <c r="G2074" t="s">
        <v>4959</v>
      </c>
      <c r="AT2074" t="str">
        <f t="shared" si="301"/>
        <v>NetU12_F1</v>
      </c>
      <c r="AU2074" t="str">
        <f t="shared" si="302"/>
        <v>--</v>
      </c>
    </row>
    <row r="2075" spans="1:47" x14ac:dyDescent="0.25">
      <c r="A2075" t="str">
        <f t="shared" si="297"/>
        <v>U12-F2</v>
      </c>
      <c r="B2075" t="str">
        <f t="shared" si="298"/>
        <v>NetU12_F2</v>
      </c>
      <c r="C2075" t="str">
        <f t="shared" si="299"/>
        <v>U12-NetU12_F2</v>
      </c>
      <c r="D2075" t="str">
        <f t="shared" si="300"/>
        <v>U12-F2</v>
      </c>
      <c r="E2075" t="s">
        <v>3000</v>
      </c>
      <c r="F2075" t="s">
        <v>3038</v>
      </c>
      <c r="G2075" t="s">
        <v>4960</v>
      </c>
      <c r="AT2075" t="str">
        <f t="shared" si="301"/>
        <v>NetU12_F2</v>
      </c>
      <c r="AU2075" t="str">
        <f t="shared" si="302"/>
        <v>--</v>
      </c>
    </row>
    <row r="2076" spans="1:47" x14ac:dyDescent="0.25">
      <c r="A2076" t="str">
        <f t="shared" si="297"/>
        <v>U12-F3</v>
      </c>
      <c r="B2076" t="str">
        <f t="shared" si="298"/>
        <v>NetU12_F3</v>
      </c>
      <c r="C2076" t="str">
        <f t="shared" si="299"/>
        <v>U12-NetU12_F3</v>
      </c>
      <c r="D2076" t="str">
        <f t="shared" si="300"/>
        <v>U12-F3</v>
      </c>
      <c r="E2076" t="s">
        <v>3000</v>
      </c>
      <c r="F2076" t="s">
        <v>3039</v>
      </c>
      <c r="G2076" t="s">
        <v>4961</v>
      </c>
      <c r="AT2076" t="str">
        <f t="shared" si="301"/>
        <v>NetU12_F3</v>
      </c>
      <c r="AU2076" t="str">
        <f t="shared" si="302"/>
        <v>--</v>
      </c>
    </row>
    <row r="2077" spans="1:47" x14ac:dyDescent="0.25">
      <c r="A2077" t="str">
        <f t="shared" si="297"/>
        <v>U12-F5</v>
      </c>
      <c r="B2077" t="str">
        <f t="shared" si="298"/>
        <v>3V3</v>
      </c>
      <c r="C2077" t="str">
        <f t="shared" si="299"/>
        <v>U12-3V3</v>
      </c>
      <c r="D2077" t="str">
        <f t="shared" si="300"/>
        <v>U12-F5</v>
      </c>
      <c r="E2077" t="s">
        <v>3000</v>
      </c>
      <c r="F2077" t="s">
        <v>3040</v>
      </c>
      <c r="G2077" t="s">
        <v>3710</v>
      </c>
      <c r="AT2077" t="str">
        <f t="shared" si="301"/>
        <v>3V3</v>
      </c>
      <c r="AU2077" t="str">
        <f t="shared" si="302"/>
        <v>--</v>
      </c>
    </row>
    <row r="2078" spans="1:47" x14ac:dyDescent="0.25">
      <c r="A2078" t="str">
        <f t="shared" si="297"/>
        <v>U12-F10</v>
      </c>
      <c r="B2078" t="str">
        <f t="shared" si="298"/>
        <v>NetU12_F10</v>
      </c>
      <c r="C2078" t="str">
        <f t="shared" si="299"/>
        <v>U12-NetU12_F10</v>
      </c>
      <c r="D2078" t="str">
        <f t="shared" si="300"/>
        <v>U12-F10</v>
      </c>
      <c r="E2078" t="s">
        <v>3000</v>
      </c>
      <c r="F2078" t="s">
        <v>3042</v>
      </c>
      <c r="G2078" t="s">
        <v>4962</v>
      </c>
      <c r="AT2078" t="str">
        <f t="shared" si="301"/>
        <v>NetU12_F10</v>
      </c>
      <c r="AU2078" t="str">
        <f t="shared" si="302"/>
        <v>--</v>
      </c>
    </row>
    <row r="2079" spans="1:47" x14ac:dyDescent="0.25">
      <c r="A2079" t="str">
        <f t="shared" si="297"/>
        <v>U12-F12</v>
      </c>
      <c r="B2079" t="str">
        <f t="shared" si="298"/>
        <v>NetU12_F12</v>
      </c>
      <c r="C2079" t="str">
        <f t="shared" si="299"/>
        <v>U12-NetU12_F12</v>
      </c>
      <c r="D2079" t="str">
        <f t="shared" si="300"/>
        <v>U12-F12</v>
      </c>
      <c r="E2079" t="s">
        <v>3000</v>
      </c>
      <c r="F2079" t="s">
        <v>3044</v>
      </c>
      <c r="G2079" t="s">
        <v>4963</v>
      </c>
      <c r="AT2079" t="str">
        <f t="shared" si="301"/>
        <v>NetU12_F12</v>
      </c>
      <c r="AU2079" t="str">
        <f t="shared" si="302"/>
        <v>--</v>
      </c>
    </row>
    <row r="2080" spans="1:47" x14ac:dyDescent="0.25">
      <c r="A2080" t="str">
        <f t="shared" si="297"/>
        <v>U12-F13</v>
      </c>
      <c r="B2080" t="str">
        <f t="shared" si="298"/>
        <v>NetU12_F13</v>
      </c>
      <c r="C2080" t="str">
        <f t="shared" si="299"/>
        <v>U12-NetU12_F13</v>
      </c>
      <c r="D2080" t="str">
        <f t="shared" si="300"/>
        <v>U12-F13</v>
      </c>
      <c r="E2080" t="s">
        <v>3000</v>
      </c>
      <c r="F2080" t="s">
        <v>4662</v>
      </c>
      <c r="G2080" t="s">
        <v>4964</v>
      </c>
      <c r="AT2080" t="str">
        <f t="shared" si="301"/>
        <v>NetU12_F13</v>
      </c>
      <c r="AU2080" t="str">
        <f t="shared" si="302"/>
        <v>--</v>
      </c>
    </row>
    <row r="2081" spans="1:47" x14ac:dyDescent="0.25">
      <c r="A2081" t="str">
        <f t="shared" si="297"/>
        <v>U12-F14</v>
      </c>
      <c r="B2081" t="str">
        <f t="shared" si="298"/>
        <v>NetU12_F14</v>
      </c>
      <c r="C2081" t="str">
        <f t="shared" si="299"/>
        <v>U12-NetU12_F14</v>
      </c>
      <c r="D2081" t="str">
        <f t="shared" si="300"/>
        <v>U12-F14</v>
      </c>
      <c r="E2081" t="s">
        <v>3000</v>
      </c>
      <c r="F2081" t="s">
        <v>4664</v>
      </c>
      <c r="G2081" t="s">
        <v>4965</v>
      </c>
      <c r="AT2081" t="str">
        <f t="shared" si="301"/>
        <v>NetU12_F14</v>
      </c>
      <c r="AU2081" t="str">
        <f t="shared" si="302"/>
        <v>--</v>
      </c>
    </row>
    <row r="2082" spans="1:47" x14ac:dyDescent="0.25">
      <c r="A2082" t="str">
        <f t="shared" si="297"/>
        <v>U12-G1</v>
      </c>
      <c r="B2082" t="str">
        <f t="shared" si="298"/>
        <v>NetU12_G1</v>
      </c>
      <c r="C2082" t="str">
        <f t="shared" si="299"/>
        <v>U12-NetU12_G1</v>
      </c>
      <c r="D2082" t="str">
        <f t="shared" si="300"/>
        <v>U12-G1</v>
      </c>
      <c r="E2082" t="s">
        <v>3000</v>
      </c>
      <c r="F2082" t="s">
        <v>2078</v>
      </c>
      <c r="G2082" t="s">
        <v>4966</v>
      </c>
      <c r="AT2082" t="str">
        <f t="shared" si="301"/>
        <v>NetU12_G1</v>
      </c>
      <c r="AU2082" t="str">
        <f t="shared" si="302"/>
        <v>--</v>
      </c>
    </row>
    <row r="2083" spans="1:47" x14ac:dyDescent="0.25">
      <c r="A2083" t="str">
        <f t="shared" si="297"/>
        <v>U12-G2</v>
      </c>
      <c r="B2083" t="str">
        <f t="shared" si="298"/>
        <v>NetU12_G2</v>
      </c>
      <c r="C2083" t="str">
        <f t="shared" si="299"/>
        <v>U12-NetU12_G2</v>
      </c>
      <c r="D2083" t="str">
        <f t="shared" si="300"/>
        <v>U12-G2</v>
      </c>
      <c r="E2083" t="s">
        <v>3000</v>
      </c>
      <c r="F2083" t="s">
        <v>2079</v>
      </c>
      <c r="G2083" t="s">
        <v>4967</v>
      </c>
      <c r="AT2083" t="str">
        <f t="shared" si="301"/>
        <v>NetU12_G2</v>
      </c>
      <c r="AU2083" t="str">
        <f t="shared" si="302"/>
        <v>--</v>
      </c>
    </row>
    <row r="2084" spans="1:47" x14ac:dyDescent="0.25">
      <c r="A2084" t="str">
        <f t="shared" si="297"/>
        <v>U12-G3</v>
      </c>
      <c r="B2084" t="str">
        <f t="shared" si="298"/>
        <v>NetU12_G3</v>
      </c>
      <c r="C2084" t="str">
        <f t="shared" si="299"/>
        <v>U12-NetU12_G3</v>
      </c>
      <c r="D2084" t="str">
        <f t="shared" si="300"/>
        <v>U12-G3</v>
      </c>
      <c r="E2084" t="s">
        <v>3000</v>
      </c>
      <c r="F2084" t="s">
        <v>3045</v>
      </c>
      <c r="G2084" t="s">
        <v>4968</v>
      </c>
      <c r="AT2084" t="str">
        <f t="shared" si="301"/>
        <v>NetU12_G3</v>
      </c>
      <c r="AU2084" t="str">
        <f t="shared" si="302"/>
        <v>--</v>
      </c>
    </row>
    <row r="2085" spans="1:47" x14ac:dyDescent="0.25">
      <c r="A2085" t="str">
        <f t="shared" si="297"/>
        <v>U12-G5</v>
      </c>
      <c r="B2085" t="str">
        <f t="shared" si="298"/>
        <v>GND</v>
      </c>
      <c r="C2085" t="str">
        <f t="shared" si="299"/>
        <v>U12-GND</v>
      </c>
      <c r="D2085" t="str">
        <f t="shared" si="300"/>
        <v>U12-G5</v>
      </c>
      <c r="E2085" t="s">
        <v>3000</v>
      </c>
      <c r="F2085" t="s">
        <v>3047</v>
      </c>
      <c r="G2085" t="s">
        <v>433</v>
      </c>
      <c r="AT2085">
        <f t="shared" si="301"/>
        <v>0</v>
      </c>
      <c r="AU2085">
        <f t="shared" si="302"/>
        <v>0</v>
      </c>
    </row>
    <row r="2086" spans="1:47" x14ac:dyDescent="0.25">
      <c r="A2086" t="str">
        <f t="shared" si="297"/>
        <v>U12-G10</v>
      </c>
      <c r="B2086" t="str">
        <f t="shared" si="298"/>
        <v>NetU12_G10</v>
      </c>
      <c r="C2086" t="str">
        <f t="shared" si="299"/>
        <v>U12-NetU12_G10</v>
      </c>
      <c r="D2086" t="str">
        <f t="shared" si="300"/>
        <v>U12-G10</v>
      </c>
      <c r="E2086" t="s">
        <v>3000</v>
      </c>
      <c r="F2086" t="s">
        <v>3050</v>
      </c>
      <c r="G2086" t="s">
        <v>4969</v>
      </c>
      <c r="AT2086" t="str">
        <f t="shared" si="301"/>
        <v>NetU12_G10</v>
      </c>
      <c r="AU2086" t="str">
        <f t="shared" si="302"/>
        <v>--</v>
      </c>
    </row>
    <row r="2087" spans="1:47" x14ac:dyDescent="0.25">
      <c r="A2087" t="str">
        <f t="shared" si="297"/>
        <v>U12-G12</v>
      </c>
      <c r="B2087" t="str">
        <f t="shared" si="298"/>
        <v>NetU12_G12</v>
      </c>
      <c r="C2087" t="str">
        <f t="shared" si="299"/>
        <v>U12-NetU12_G12</v>
      </c>
      <c r="D2087" t="str">
        <f t="shared" si="300"/>
        <v>U12-G12</v>
      </c>
      <c r="E2087" t="s">
        <v>3000</v>
      </c>
      <c r="F2087" t="s">
        <v>3053</v>
      </c>
      <c r="G2087" t="s">
        <v>4970</v>
      </c>
      <c r="AT2087" t="str">
        <f t="shared" si="301"/>
        <v>NetU12_G12</v>
      </c>
      <c r="AU2087" t="str">
        <f t="shared" si="302"/>
        <v>--</v>
      </c>
    </row>
    <row r="2088" spans="1:47" x14ac:dyDescent="0.25">
      <c r="A2088" t="str">
        <f t="shared" si="297"/>
        <v>U12-G13</v>
      </c>
      <c r="B2088" t="str">
        <f t="shared" si="298"/>
        <v>NetU12_G13</v>
      </c>
      <c r="C2088" t="str">
        <f t="shared" si="299"/>
        <v>U12-NetU12_G13</v>
      </c>
      <c r="D2088" t="str">
        <f t="shared" si="300"/>
        <v>U12-G13</v>
      </c>
      <c r="E2088" t="s">
        <v>3000</v>
      </c>
      <c r="F2088" t="s">
        <v>4698</v>
      </c>
      <c r="G2088" t="s">
        <v>4971</v>
      </c>
      <c r="AT2088" t="str">
        <f t="shared" si="301"/>
        <v>NetU12_G13</v>
      </c>
      <c r="AU2088" t="str">
        <f t="shared" si="302"/>
        <v>--</v>
      </c>
    </row>
    <row r="2089" spans="1:47" x14ac:dyDescent="0.25">
      <c r="A2089" t="str">
        <f t="shared" si="297"/>
        <v>U12-G14</v>
      </c>
      <c r="B2089" t="str">
        <f t="shared" si="298"/>
        <v>NetU12_G14</v>
      </c>
      <c r="C2089" t="str">
        <f t="shared" si="299"/>
        <v>U12-NetU12_G14</v>
      </c>
      <c r="D2089" t="str">
        <f t="shared" si="300"/>
        <v>U12-G14</v>
      </c>
      <c r="E2089" t="s">
        <v>3000</v>
      </c>
      <c r="F2089" t="s">
        <v>4572</v>
      </c>
      <c r="G2089" t="s">
        <v>4972</v>
      </c>
      <c r="AT2089" t="str">
        <f t="shared" si="301"/>
        <v>NetU12_G14</v>
      </c>
      <c r="AU2089" t="str">
        <f t="shared" si="302"/>
        <v>--</v>
      </c>
    </row>
    <row r="2090" spans="1:47" x14ac:dyDescent="0.25">
      <c r="A2090" t="str">
        <f t="shared" si="297"/>
        <v>U12-H1</v>
      </c>
      <c r="B2090" t="str">
        <f t="shared" si="298"/>
        <v>NetU12_H1</v>
      </c>
      <c r="C2090" t="str">
        <f t="shared" si="299"/>
        <v>U12-NetU12_H1</v>
      </c>
      <c r="D2090" t="str">
        <f t="shared" si="300"/>
        <v>U12-H1</v>
      </c>
      <c r="E2090" t="s">
        <v>3000</v>
      </c>
      <c r="F2090" t="s">
        <v>3054</v>
      </c>
      <c r="G2090" t="s">
        <v>4973</v>
      </c>
      <c r="AT2090" t="str">
        <f t="shared" si="301"/>
        <v>NetU12_H1</v>
      </c>
      <c r="AU2090" t="str">
        <f t="shared" si="302"/>
        <v>--</v>
      </c>
    </row>
    <row r="2091" spans="1:47" x14ac:dyDescent="0.25">
      <c r="A2091" t="str">
        <f t="shared" si="297"/>
        <v>U12-H2</v>
      </c>
      <c r="B2091" t="str">
        <f t="shared" si="298"/>
        <v>NetU12_H2</v>
      </c>
      <c r="C2091" t="str">
        <f t="shared" si="299"/>
        <v>U12-NetU12_H2</v>
      </c>
      <c r="D2091" t="str">
        <f t="shared" si="300"/>
        <v>U12-H2</v>
      </c>
      <c r="E2091" t="s">
        <v>3000</v>
      </c>
      <c r="F2091" t="s">
        <v>3055</v>
      </c>
      <c r="G2091" t="s">
        <v>4974</v>
      </c>
      <c r="AT2091" t="str">
        <f t="shared" si="301"/>
        <v>NetU12_H2</v>
      </c>
      <c r="AU2091" t="str">
        <f t="shared" si="302"/>
        <v>--</v>
      </c>
    </row>
    <row r="2092" spans="1:47" x14ac:dyDescent="0.25">
      <c r="A2092" t="str">
        <f t="shared" si="297"/>
        <v>U12-H3</v>
      </c>
      <c r="B2092" t="str">
        <f t="shared" si="298"/>
        <v>NetU12_H3</v>
      </c>
      <c r="C2092" t="str">
        <f t="shared" si="299"/>
        <v>U12-NetU12_H3</v>
      </c>
      <c r="D2092" t="str">
        <f t="shared" si="300"/>
        <v>U12-H3</v>
      </c>
      <c r="E2092" t="s">
        <v>3000</v>
      </c>
      <c r="F2092" t="s">
        <v>3056</v>
      </c>
      <c r="G2092" t="s">
        <v>4975</v>
      </c>
      <c r="AT2092" t="str">
        <f t="shared" si="301"/>
        <v>NetU12_H3</v>
      </c>
      <c r="AU2092" t="str">
        <f t="shared" si="302"/>
        <v>--</v>
      </c>
    </row>
    <row r="2093" spans="1:47" x14ac:dyDescent="0.25">
      <c r="A2093" t="str">
        <f t="shared" si="297"/>
        <v>U12-H5</v>
      </c>
      <c r="B2093" t="str">
        <f t="shared" si="298"/>
        <v>NetU12_H5</v>
      </c>
      <c r="C2093" t="str">
        <f t="shared" si="299"/>
        <v>U12-NetU12_H5</v>
      </c>
      <c r="D2093" t="str">
        <f t="shared" si="300"/>
        <v>U12-H5</v>
      </c>
      <c r="E2093" t="s">
        <v>3000</v>
      </c>
      <c r="F2093" t="s">
        <v>3057</v>
      </c>
      <c r="G2093" t="s">
        <v>4976</v>
      </c>
      <c r="AT2093" t="str">
        <f t="shared" si="301"/>
        <v>NetU12_H5</v>
      </c>
      <c r="AU2093" t="str">
        <f t="shared" si="302"/>
        <v>--</v>
      </c>
    </row>
    <row r="2094" spans="1:47" x14ac:dyDescent="0.25">
      <c r="A2094" t="str">
        <f t="shared" si="297"/>
        <v>U12-H10</v>
      </c>
      <c r="B2094" t="str">
        <f t="shared" si="298"/>
        <v>GND</v>
      </c>
      <c r="C2094" t="str">
        <f t="shared" si="299"/>
        <v>U12-GND</v>
      </c>
      <c r="D2094" t="str">
        <f t="shared" si="300"/>
        <v>U12-H10</v>
      </c>
      <c r="E2094" t="s">
        <v>3000</v>
      </c>
      <c r="F2094" t="s">
        <v>3059</v>
      </c>
      <c r="G2094" t="s">
        <v>433</v>
      </c>
      <c r="AT2094">
        <f t="shared" si="301"/>
        <v>0</v>
      </c>
      <c r="AU2094">
        <f t="shared" si="302"/>
        <v>0</v>
      </c>
    </row>
    <row r="2095" spans="1:47" x14ac:dyDescent="0.25">
      <c r="A2095" t="str">
        <f t="shared" si="297"/>
        <v>U12-H12</v>
      </c>
      <c r="B2095" t="str">
        <f t="shared" si="298"/>
        <v>NetU12_H12</v>
      </c>
      <c r="C2095" t="str">
        <f t="shared" si="299"/>
        <v>U12-NetU12_H12</v>
      </c>
      <c r="D2095" t="str">
        <f t="shared" si="300"/>
        <v>U12-H12</v>
      </c>
      <c r="E2095" t="s">
        <v>3000</v>
      </c>
      <c r="F2095" t="s">
        <v>3061</v>
      </c>
      <c r="G2095" t="s">
        <v>4977</v>
      </c>
      <c r="AT2095" t="str">
        <f t="shared" si="301"/>
        <v>NetU12_H12</v>
      </c>
      <c r="AU2095" t="str">
        <f t="shared" si="302"/>
        <v>--</v>
      </c>
    </row>
    <row r="2096" spans="1:47" x14ac:dyDescent="0.25">
      <c r="A2096" t="str">
        <f t="shared" si="297"/>
        <v>U12-H13</v>
      </c>
      <c r="B2096" t="str">
        <f t="shared" si="298"/>
        <v>NetU12_H13</v>
      </c>
      <c r="C2096" t="str">
        <f t="shared" si="299"/>
        <v>U12-NetU12_H13</v>
      </c>
      <c r="D2096" t="str">
        <f t="shared" si="300"/>
        <v>U12-H13</v>
      </c>
      <c r="E2096" t="s">
        <v>3000</v>
      </c>
      <c r="F2096" t="s">
        <v>3501</v>
      </c>
      <c r="G2096" t="s">
        <v>4978</v>
      </c>
      <c r="AT2096" t="str">
        <f t="shared" si="301"/>
        <v>NetU12_H13</v>
      </c>
      <c r="AU2096" t="str">
        <f t="shared" si="302"/>
        <v>--</v>
      </c>
    </row>
    <row r="2097" spans="1:47" x14ac:dyDescent="0.25">
      <c r="A2097" t="str">
        <f t="shared" si="297"/>
        <v>U12-H14</v>
      </c>
      <c r="B2097" t="str">
        <f t="shared" si="298"/>
        <v>NetU12_H14</v>
      </c>
      <c r="C2097" t="str">
        <f t="shared" si="299"/>
        <v>U12-NetU12_H14</v>
      </c>
      <c r="D2097" t="str">
        <f t="shared" si="300"/>
        <v>U12-H14</v>
      </c>
      <c r="E2097" t="s">
        <v>3000</v>
      </c>
      <c r="F2097" t="s">
        <v>4716</v>
      </c>
      <c r="G2097" t="s">
        <v>4979</v>
      </c>
      <c r="AT2097" t="str">
        <f t="shared" si="301"/>
        <v>NetU12_H14</v>
      </c>
      <c r="AU2097" t="str">
        <f t="shared" si="302"/>
        <v>--</v>
      </c>
    </row>
    <row r="2098" spans="1:47" x14ac:dyDescent="0.25">
      <c r="A2098" t="str">
        <f t="shared" si="297"/>
        <v>U12-J1</v>
      </c>
      <c r="B2098" t="str">
        <f t="shared" si="298"/>
        <v>NetU12_J1</v>
      </c>
      <c r="C2098" t="str">
        <f t="shared" si="299"/>
        <v>U12-NetU12_J1</v>
      </c>
      <c r="D2098" t="str">
        <f t="shared" si="300"/>
        <v>U12-J1</v>
      </c>
      <c r="E2098" t="s">
        <v>3000</v>
      </c>
      <c r="F2098" t="s">
        <v>169</v>
      </c>
      <c r="G2098" t="s">
        <v>4980</v>
      </c>
      <c r="AT2098" t="str">
        <f t="shared" si="301"/>
        <v>NetU12_J1</v>
      </c>
      <c r="AU2098" t="str">
        <f t="shared" si="302"/>
        <v>--</v>
      </c>
    </row>
    <row r="2099" spans="1:47" x14ac:dyDescent="0.25">
      <c r="A2099" t="str">
        <f t="shared" si="297"/>
        <v>U12-J2</v>
      </c>
      <c r="B2099" t="str">
        <f t="shared" si="298"/>
        <v>NetU12_J2</v>
      </c>
      <c r="C2099" t="str">
        <f t="shared" si="299"/>
        <v>U12-NetU12_J2</v>
      </c>
      <c r="D2099" t="str">
        <f t="shared" si="300"/>
        <v>U12-J2</v>
      </c>
      <c r="E2099" t="s">
        <v>3000</v>
      </c>
      <c r="F2099" t="s">
        <v>410</v>
      </c>
      <c r="G2099" t="s">
        <v>4981</v>
      </c>
      <c r="AT2099" t="str">
        <f t="shared" si="301"/>
        <v>NetU12_J2</v>
      </c>
      <c r="AU2099" t="str">
        <f t="shared" si="302"/>
        <v>--</v>
      </c>
    </row>
    <row r="2100" spans="1:47" x14ac:dyDescent="0.25">
      <c r="A2100" t="str">
        <f t="shared" si="297"/>
        <v>U12-J3</v>
      </c>
      <c r="B2100" t="str">
        <f t="shared" si="298"/>
        <v>NetU12_J3</v>
      </c>
      <c r="C2100" t="str">
        <f t="shared" si="299"/>
        <v>U12-NetU12_J3</v>
      </c>
      <c r="D2100" t="str">
        <f t="shared" si="300"/>
        <v>U12-J3</v>
      </c>
      <c r="E2100" t="s">
        <v>3000</v>
      </c>
      <c r="F2100" t="s">
        <v>411</v>
      </c>
      <c r="G2100" t="s">
        <v>4982</v>
      </c>
      <c r="AT2100" t="str">
        <f t="shared" si="301"/>
        <v>NetU12_J3</v>
      </c>
      <c r="AU2100" t="str">
        <f t="shared" si="302"/>
        <v>--</v>
      </c>
    </row>
    <row r="2101" spans="1:47" x14ac:dyDescent="0.25">
      <c r="A2101" t="str">
        <f t="shared" si="297"/>
        <v>U12-J5</v>
      </c>
      <c r="B2101" t="str">
        <f t="shared" si="298"/>
        <v>GND</v>
      </c>
      <c r="C2101" t="str">
        <f t="shared" si="299"/>
        <v>U12-GND</v>
      </c>
      <c r="D2101" t="str">
        <f t="shared" si="300"/>
        <v>U12-J5</v>
      </c>
      <c r="E2101" t="s">
        <v>3000</v>
      </c>
      <c r="F2101" t="s">
        <v>3062</v>
      </c>
      <c r="G2101" t="s">
        <v>433</v>
      </c>
      <c r="AT2101">
        <f t="shared" si="301"/>
        <v>0</v>
      </c>
      <c r="AU2101">
        <f t="shared" si="302"/>
        <v>0</v>
      </c>
    </row>
    <row r="2102" spans="1:47" x14ac:dyDescent="0.25">
      <c r="A2102" t="str">
        <f t="shared" si="297"/>
        <v>U12-J10</v>
      </c>
      <c r="B2102" t="str">
        <f t="shared" si="298"/>
        <v>3V3</v>
      </c>
      <c r="C2102" t="str">
        <f t="shared" si="299"/>
        <v>U12-3V3</v>
      </c>
      <c r="D2102" t="str">
        <f t="shared" si="300"/>
        <v>U12-J10</v>
      </c>
      <c r="E2102" t="s">
        <v>3000</v>
      </c>
      <c r="F2102" t="s">
        <v>3065</v>
      </c>
      <c r="G2102" t="s">
        <v>3710</v>
      </c>
      <c r="AT2102" t="str">
        <f t="shared" si="301"/>
        <v>3V3</v>
      </c>
      <c r="AU2102" t="str">
        <f t="shared" si="302"/>
        <v>--</v>
      </c>
    </row>
    <row r="2103" spans="1:47" x14ac:dyDescent="0.25">
      <c r="A2103" t="str">
        <f t="shared" si="297"/>
        <v>U12-J12</v>
      </c>
      <c r="B2103" t="str">
        <f t="shared" si="298"/>
        <v>NetU12_J12</v>
      </c>
      <c r="C2103" t="str">
        <f t="shared" si="299"/>
        <v>U12-NetU12_J12</v>
      </c>
      <c r="D2103" t="str">
        <f t="shared" si="300"/>
        <v>U12-J12</v>
      </c>
      <c r="E2103" t="s">
        <v>3000</v>
      </c>
      <c r="F2103" t="s">
        <v>3067</v>
      </c>
      <c r="G2103" t="s">
        <v>4983</v>
      </c>
      <c r="AT2103" t="str">
        <f t="shared" si="301"/>
        <v>NetU12_J12</v>
      </c>
      <c r="AU2103" t="str">
        <f t="shared" si="302"/>
        <v>--</v>
      </c>
    </row>
    <row r="2104" spans="1:47" x14ac:dyDescent="0.25">
      <c r="A2104" t="str">
        <f t="shared" si="297"/>
        <v>U12-J13</v>
      </c>
      <c r="B2104" t="str">
        <f t="shared" si="298"/>
        <v>NetU12_J13</v>
      </c>
      <c r="C2104" t="str">
        <f t="shared" si="299"/>
        <v>U12-NetU12_J13</v>
      </c>
      <c r="D2104" t="str">
        <f t="shared" si="300"/>
        <v>U12-J13</v>
      </c>
      <c r="E2104" t="s">
        <v>3000</v>
      </c>
      <c r="F2104" t="s">
        <v>4507</v>
      </c>
      <c r="G2104" t="s">
        <v>4984</v>
      </c>
      <c r="AT2104" t="str">
        <f t="shared" si="301"/>
        <v>NetU12_J13</v>
      </c>
      <c r="AU2104" t="str">
        <f t="shared" si="302"/>
        <v>--</v>
      </c>
    </row>
    <row r="2105" spans="1:47" x14ac:dyDescent="0.25">
      <c r="A2105" t="str">
        <f t="shared" si="297"/>
        <v>U12-J14</v>
      </c>
      <c r="B2105" t="str">
        <f t="shared" si="298"/>
        <v>NetU12_J14</v>
      </c>
      <c r="C2105" t="str">
        <f t="shared" si="299"/>
        <v>U12-NetU12_J14</v>
      </c>
      <c r="D2105" t="str">
        <f t="shared" si="300"/>
        <v>U12-J14</v>
      </c>
      <c r="E2105" t="s">
        <v>3000</v>
      </c>
      <c r="F2105" t="s">
        <v>4511</v>
      </c>
      <c r="G2105" t="s">
        <v>4985</v>
      </c>
      <c r="AT2105" t="str">
        <f t="shared" si="301"/>
        <v>NetU12_J14</v>
      </c>
      <c r="AU2105" t="str">
        <f t="shared" si="302"/>
        <v>--</v>
      </c>
    </row>
    <row r="2106" spans="1:47" x14ac:dyDescent="0.25">
      <c r="A2106" t="str">
        <f t="shared" si="297"/>
        <v>U12-K1</v>
      </c>
      <c r="B2106" t="str">
        <f t="shared" si="298"/>
        <v>NetU12_K1</v>
      </c>
      <c r="C2106" t="str">
        <f t="shared" si="299"/>
        <v>U12-NetU12_K1</v>
      </c>
      <c r="D2106" t="str">
        <f t="shared" si="300"/>
        <v>U12-K1</v>
      </c>
      <c r="E2106" t="s">
        <v>3000</v>
      </c>
      <c r="F2106" t="s">
        <v>3068</v>
      </c>
      <c r="G2106" t="s">
        <v>4986</v>
      </c>
      <c r="AT2106" t="str">
        <f t="shared" si="301"/>
        <v>NetU12_K1</v>
      </c>
      <c r="AU2106" t="str">
        <f t="shared" si="302"/>
        <v>--</v>
      </c>
    </row>
    <row r="2107" spans="1:47" x14ac:dyDescent="0.25">
      <c r="A2107" t="str">
        <f t="shared" si="297"/>
        <v>U12-K2</v>
      </c>
      <c r="B2107" t="str">
        <f t="shared" si="298"/>
        <v>NetU12_K2</v>
      </c>
      <c r="C2107" t="str">
        <f t="shared" si="299"/>
        <v>U12-NetU12_K2</v>
      </c>
      <c r="D2107" t="str">
        <f t="shared" si="300"/>
        <v>U12-K2</v>
      </c>
      <c r="E2107" t="s">
        <v>3000</v>
      </c>
      <c r="F2107" t="s">
        <v>3069</v>
      </c>
      <c r="G2107" t="s">
        <v>4987</v>
      </c>
      <c r="AT2107" t="str">
        <f t="shared" si="301"/>
        <v>NetU12_K2</v>
      </c>
      <c r="AU2107" t="str">
        <f t="shared" si="302"/>
        <v>--</v>
      </c>
    </row>
    <row r="2108" spans="1:47" x14ac:dyDescent="0.25">
      <c r="A2108" t="str">
        <f t="shared" si="297"/>
        <v>U12-K3</v>
      </c>
      <c r="B2108" t="str">
        <f t="shared" si="298"/>
        <v>NetU12_K3</v>
      </c>
      <c r="C2108" t="str">
        <f t="shared" si="299"/>
        <v>U12-NetU12_K3</v>
      </c>
      <c r="D2108" t="str">
        <f t="shared" si="300"/>
        <v>U12-K3</v>
      </c>
      <c r="E2108" t="s">
        <v>3000</v>
      </c>
      <c r="F2108" t="s">
        <v>3070</v>
      </c>
      <c r="G2108" t="s">
        <v>4988</v>
      </c>
      <c r="AT2108" t="str">
        <f t="shared" si="301"/>
        <v>NetU12_K3</v>
      </c>
      <c r="AU2108" t="str">
        <f t="shared" si="302"/>
        <v>--</v>
      </c>
    </row>
    <row r="2109" spans="1:47" x14ac:dyDescent="0.25">
      <c r="A2109" t="str">
        <f t="shared" si="297"/>
        <v>U12-K5</v>
      </c>
      <c r="B2109" t="str">
        <f t="shared" si="298"/>
        <v>eMMC_RST</v>
      </c>
      <c r="C2109" t="str">
        <f t="shared" si="299"/>
        <v>U12-eMMC_RST</v>
      </c>
      <c r="D2109" t="str">
        <f t="shared" si="300"/>
        <v>U12-K5</v>
      </c>
      <c r="E2109" t="s">
        <v>3000</v>
      </c>
      <c r="F2109" t="s">
        <v>3071</v>
      </c>
      <c r="G2109" t="s">
        <v>4549</v>
      </c>
      <c r="AT2109" t="str">
        <f t="shared" si="301"/>
        <v>eMMC_RST</v>
      </c>
      <c r="AU2109" t="str">
        <f t="shared" si="302"/>
        <v>--</v>
      </c>
    </row>
    <row r="2110" spans="1:47" x14ac:dyDescent="0.25">
      <c r="A2110" t="str">
        <f t="shared" si="297"/>
        <v>U12-K6</v>
      </c>
      <c r="B2110" t="str">
        <f t="shared" si="298"/>
        <v>NetU12_K6</v>
      </c>
      <c r="C2110" t="str">
        <f t="shared" si="299"/>
        <v>U12-NetU12_K6</v>
      </c>
      <c r="D2110" t="str">
        <f t="shared" si="300"/>
        <v>U12-K6</v>
      </c>
      <c r="E2110" t="s">
        <v>3000</v>
      </c>
      <c r="F2110" t="s">
        <v>4603</v>
      </c>
      <c r="G2110" t="s">
        <v>4989</v>
      </c>
      <c r="AT2110" t="str">
        <f t="shared" si="301"/>
        <v>NetU12_K6</v>
      </c>
      <c r="AU2110" t="str">
        <f t="shared" si="302"/>
        <v>--</v>
      </c>
    </row>
    <row r="2111" spans="1:47" x14ac:dyDescent="0.25">
      <c r="A2111" t="str">
        <f t="shared" si="297"/>
        <v>U12-K7</v>
      </c>
      <c r="B2111" t="str">
        <f t="shared" si="298"/>
        <v>NetU12_K7</v>
      </c>
      <c r="C2111" t="str">
        <f t="shared" si="299"/>
        <v>U12-NetU12_K7</v>
      </c>
      <c r="D2111" t="str">
        <f t="shared" si="300"/>
        <v>U12-K7</v>
      </c>
      <c r="E2111" t="s">
        <v>3000</v>
      </c>
      <c r="F2111" t="s">
        <v>4764</v>
      </c>
      <c r="G2111" t="s">
        <v>4990</v>
      </c>
      <c r="AT2111" t="str">
        <f t="shared" si="301"/>
        <v>NetU12_K7</v>
      </c>
      <c r="AU2111" t="str">
        <f t="shared" si="302"/>
        <v>--</v>
      </c>
    </row>
    <row r="2112" spans="1:47" x14ac:dyDescent="0.25">
      <c r="A2112" t="str">
        <f t="shared" si="297"/>
        <v>U12-K8</v>
      </c>
      <c r="B2112" t="str">
        <f t="shared" si="298"/>
        <v>GND</v>
      </c>
      <c r="C2112" t="str">
        <f t="shared" si="299"/>
        <v>U12-GND</v>
      </c>
      <c r="D2112" t="str">
        <f t="shared" si="300"/>
        <v>U12-K8</v>
      </c>
      <c r="E2112" t="s">
        <v>3000</v>
      </c>
      <c r="F2112" t="s">
        <v>2084</v>
      </c>
      <c r="G2112" t="s">
        <v>433</v>
      </c>
      <c r="AT2112">
        <f t="shared" si="301"/>
        <v>0</v>
      </c>
      <c r="AU2112">
        <f t="shared" si="302"/>
        <v>0</v>
      </c>
    </row>
    <row r="2113" spans="1:47" x14ac:dyDescent="0.25">
      <c r="A2113" t="str">
        <f t="shared" si="297"/>
        <v>U12-K9</v>
      </c>
      <c r="B2113" t="str">
        <f t="shared" si="298"/>
        <v>3V3</v>
      </c>
      <c r="C2113" t="str">
        <f t="shared" si="299"/>
        <v>U12-3V3</v>
      </c>
      <c r="D2113" t="str">
        <f t="shared" si="300"/>
        <v>U12-K9</v>
      </c>
      <c r="E2113" t="s">
        <v>3000</v>
      </c>
      <c r="F2113" t="s">
        <v>3074</v>
      </c>
      <c r="G2113" t="s">
        <v>3710</v>
      </c>
      <c r="AT2113" t="str">
        <f t="shared" si="301"/>
        <v>3V3</v>
      </c>
      <c r="AU2113" t="str">
        <f t="shared" si="302"/>
        <v>--</v>
      </c>
    </row>
    <row r="2114" spans="1:47" x14ac:dyDescent="0.25">
      <c r="A2114" t="str">
        <f t="shared" si="297"/>
        <v>U12-K10</v>
      </c>
      <c r="B2114" t="str">
        <f t="shared" si="298"/>
        <v>NetU12_K10</v>
      </c>
      <c r="C2114" t="str">
        <f t="shared" si="299"/>
        <v>U12-NetU12_K10</v>
      </c>
      <c r="D2114" t="str">
        <f t="shared" si="300"/>
        <v>U12-K10</v>
      </c>
      <c r="E2114" t="s">
        <v>3000</v>
      </c>
      <c r="F2114" t="s">
        <v>3075</v>
      </c>
      <c r="G2114" t="s">
        <v>4991</v>
      </c>
      <c r="AT2114" t="str">
        <f t="shared" si="301"/>
        <v>NetU12_K10</v>
      </c>
      <c r="AU2114" t="str">
        <f t="shared" si="302"/>
        <v>--</v>
      </c>
    </row>
    <row r="2115" spans="1:47" x14ac:dyDescent="0.25">
      <c r="A2115" t="str">
        <f t="shared" si="297"/>
        <v>U12-K12</v>
      </c>
      <c r="B2115" t="str">
        <f t="shared" si="298"/>
        <v>NetU12_K12</v>
      </c>
      <c r="C2115" t="str">
        <f t="shared" si="299"/>
        <v>U12-NetU12_K12</v>
      </c>
      <c r="D2115" t="str">
        <f t="shared" si="300"/>
        <v>U12-K12</v>
      </c>
      <c r="E2115" t="s">
        <v>3000</v>
      </c>
      <c r="F2115" t="s">
        <v>3077</v>
      </c>
      <c r="G2115" t="s">
        <v>4992</v>
      </c>
      <c r="AT2115" t="str">
        <f t="shared" si="301"/>
        <v>NetU12_K12</v>
      </c>
      <c r="AU2115" t="str">
        <f t="shared" si="302"/>
        <v>--</v>
      </c>
    </row>
    <row r="2116" spans="1:47" x14ac:dyDescent="0.25">
      <c r="A2116" t="str">
        <f t="shared" si="297"/>
        <v>U12-K13</v>
      </c>
      <c r="B2116" t="str">
        <f t="shared" si="298"/>
        <v>NetU12_K13</v>
      </c>
      <c r="C2116" t="str">
        <f t="shared" si="299"/>
        <v>U12-NetU12_K13</v>
      </c>
      <c r="D2116" t="str">
        <f t="shared" si="300"/>
        <v>U12-K13</v>
      </c>
      <c r="E2116" t="s">
        <v>3000</v>
      </c>
      <c r="F2116" t="s">
        <v>4765</v>
      </c>
      <c r="G2116" t="s">
        <v>4993</v>
      </c>
      <c r="AT2116" t="str">
        <f t="shared" si="301"/>
        <v>NetU12_K13</v>
      </c>
      <c r="AU2116" t="str">
        <f t="shared" si="302"/>
        <v>--</v>
      </c>
    </row>
    <row r="2117" spans="1:47" x14ac:dyDescent="0.25">
      <c r="A2117" t="str">
        <f t="shared" si="297"/>
        <v>U12-K14</v>
      </c>
      <c r="B2117" t="str">
        <f t="shared" si="298"/>
        <v>NetU12_K14</v>
      </c>
      <c r="C2117" t="str">
        <f t="shared" si="299"/>
        <v>U12-NetU12_K14</v>
      </c>
      <c r="D2117" t="str">
        <f t="shared" si="300"/>
        <v>U12-K14</v>
      </c>
      <c r="E2117" t="s">
        <v>3000</v>
      </c>
      <c r="F2117" t="s">
        <v>4767</v>
      </c>
      <c r="G2117" t="s">
        <v>4994</v>
      </c>
      <c r="AT2117" t="str">
        <f t="shared" si="301"/>
        <v>NetU12_K14</v>
      </c>
      <c r="AU2117" t="str">
        <f t="shared" si="302"/>
        <v>--</v>
      </c>
    </row>
    <row r="2118" spans="1:47" x14ac:dyDescent="0.25">
      <c r="A2118" t="str">
        <f t="shared" ref="A2118:A2181" si="303">$E2118&amp;"-"&amp;$F2118</f>
        <v>U12-L1</v>
      </c>
      <c r="B2118" t="str">
        <f t="shared" ref="B2118:B2181" si="304">IF(OR(E2118=$A$2,E2118=$B$2,E2118=$C$2,E2118=$D$2),"--",G2118)</f>
        <v>NetU12_L1</v>
      </c>
      <c r="C2118" t="str">
        <f t="shared" ref="C2118:C2181" si="305">$E2118&amp;"-"&amp;$G2118</f>
        <v>U12-NetU12_L1</v>
      </c>
      <c r="D2118" t="str">
        <f t="shared" ref="D2118:D2181" si="306">A2118</f>
        <v>U12-L1</v>
      </c>
      <c r="E2118" t="s">
        <v>3000</v>
      </c>
      <c r="F2118" t="s">
        <v>1513</v>
      </c>
      <c r="G2118" t="s">
        <v>4995</v>
      </c>
      <c r="AT2118" t="str">
        <f t="shared" ref="AT2118:AT2181" si="307">IF(IF(COUNTIF($AO$6:$AQ$150,B2118)&gt;0,"---","--")="---",VLOOKUP(B2118,$AO$6:$AQ$150,3,0),B2118)</f>
        <v>NetU12_L1</v>
      </c>
      <c r="AU2118" t="str">
        <f t="shared" ref="AU2118:AU2181" si="308">IF(IF(COUNTIF($AO$6:$AQ$150,B2118)&gt;0,"---","--")="---",VLOOKUP(B2118,$AO$6:$AQ$150,2,0),"--")</f>
        <v>--</v>
      </c>
    </row>
    <row r="2119" spans="1:47" x14ac:dyDescent="0.25">
      <c r="A2119" t="str">
        <f t="shared" si="303"/>
        <v>U12-L2</v>
      </c>
      <c r="B2119" t="str">
        <f t="shared" si="304"/>
        <v>NetU12_L2</v>
      </c>
      <c r="C2119" t="str">
        <f t="shared" si="305"/>
        <v>U12-NetU12_L2</v>
      </c>
      <c r="D2119" t="str">
        <f t="shared" si="306"/>
        <v>U12-L2</v>
      </c>
      <c r="E2119" t="s">
        <v>3000</v>
      </c>
      <c r="F2119" t="s">
        <v>2325</v>
      </c>
      <c r="G2119" t="s">
        <v>4996</v>
      </c>
      <c r="AT2119" t="str">
        <f t="shared" si="307"/>
        <v>NetU12_L2</v>
      </c>
      <c r="AU2119" t="str">
        <f t="shared" si="308"/>
        <v>--</v>
      </c>
    </row>
    <row r="2120" spans="1:47" x14ac:dyDescent="0.25">
      <c r="A2120" t="str">
        <f t="shared" si="303"/>
        <v>U12-L3</v>
      </c>
      <c r="B2120" t="str">
        <f t="shared" si="304"/>
        <v>NetU12_L3</v>
      </c>
      <c r="C2120" t="str">
        <f t="shared" si="305"/>
        <v>U12-NetU12_L3</v>
      </c>
      <c r="D2120" t="str">
        <f t="shared" si="306"/>
        <v>U12-L3</v>
      </c>
      <c r="E2120" t="s">
        <v>3000</v>
      </c>
      <c r="F2120" t="s">
        <v>3502</v>
      </c>
      <c r="G2120" t="s">
        <v>4997</v>
      </c>
      <c r="AT2120" t="str">
        <f t="shared" si="307"/>
        <v>NetU12_L3</v>
      </c>
      <c r="AU2120" t="str">
        <f t="shared" si="308"/>
        <v>--</v>
      </c>
    </row>
    <row r="2121" spans="1:47" x14ac:dyDescent="0.25">
      <c r="A2121" t="str">
        <f t="shared" si="303"/>
        <v>U12-L12</v>
      </c>
      <c r="B2121" t="str">
        <f t="shared" si="304"/>
        <v>NetU12_L12</v>
      </c>
      <c r="C2121" t="str">
        <f t="shared" si="305"/>
        <v>U12-NetU12_L12</v>
      </c>
      <c r="D2121" t="str">
        <f t="shared" si="306"/>
        <v>U12-L12</v>
      </c>
      <c r="E2121" t="s">
        <v>3000</v>
      </c>
      <c r="F2121" t="s">
        <v>4519</v>
      </c>
      <c r="G2121" t="s">
        <v>4998</v>
      </c>
      <c r="AT2121" t="str">
        <f t="shared" si="307"/>
        <v>NetU12_L12</v>
      </c>
      <c r="AU2121" t="str">
        <f t="shared" si="308"/>
        <v>--</v>
      </c>
    </row>
    <row r="2122" spans="1:47" x14ac:dyDescent="0.25">
      <c r="A2122" t="str">
        <f t="shared" si="303"/>
        <v>U12-L13</v>
      </c>
      <c r="B2122" t="str">
        <f t="shared" si="304"/>
        <v>NetU12_L13</v>
      </c>
      <c r="C2122" t="str">
        <f t="shared" si="305"/>
        <v>U12-NetU12_L13</v>
      </c>
      <c r="D2122" t="str">
        <f t="shared" si="306"/>
        <v>U12-L13</v>
      </c>
      <c r="E2122" t="s">
        <v>3000</v>
      </c>
      <c r="F2122" t="s">
        <v>4521</v>
      </c>
      <c r="G2122" t="s">
        <v>4999</v>
      </c>
      <c r="AT2122" t="str">
        <f t="shared" si="307"/>
        <v>NetU12_L13</v>
      </c>
      <c r="AU2122" t="str">
        <f t="shared" si="308"/>
        <v>--</v>
      </c>
    </row>
    <row r="2123" spans="1:47" x14ac:dyDescent="0.25">
      <c r="A2123" t="str">
        <f t="shared" si="303"/>
        <v>U12-L14</v>
      </c>
      <c r="B2123" t="str">
        <f t="shared" si="304"/>
        <v>NetU12_L14</v>
      </c>
      <c r="C2123" t="str">
        <f t="shared" si="305"/>
        <v>U12-NetU12_L14</v>
      </c>
      <c r="D2123" t="str">
        <f t="shared" si="306"/>
        <v>U12-L14</v>
      </c>
      <c r="E2123" t="s">
        <v>3000</v>
      </c>
      <c r="F2123" t="s">
        <v>4522</v>
      </c>
      <c r="G2123" t="s">
        <v>5000</v>
      </c>
      <c r="AT2123" t="str">
        <f t="shared" si="307"/>
        <v>NetU12_L14</v>
      </c>
      <c r="AU2123" t="str">
        <f t="shared" si="308"/>
        <v>--</v>
      </c>
    </row>
    <row r="2124" spans="1:47" x14ac:dyDescent="0.25">
      <c r="A2124" t="str">
        <f t="shared" si="303"/>
        <v>U12-M1</v>
      </c>
      <c r="B2124" t="str">
        <f t="shared" si="304"/>
        <v>NetU12_M1</v>
      </c>
      <c r="C2124" t="str">
        <f t="shared" si="305"/>
        <v>U12-NetU12_M1</v>
      </c>
      <c r="D2124" t="str">
        <f t="shared" si="306"/>
        <v>U12-M1</v>
      </c>
      <c r="E2124" t="s">
        <v>3000</v>
      </c>
      <c r="F2124" t="s">
        <v>5001</v>
      </c>
      <c r="G2124" t="s">
        <v>5002</v>
      </c>
      <c r="AT2124" t="str">
        <f t="shared" si="307"/>
        <v>NetU12_M1</v>
      </c>
      <c r="AU2124" t="str">
        <f t="shared" si="308"/>
        <v>--</v>
      </c>
    </row>
    <row r="2125" spans="1:47" x14ac:dyDescent="0.25">
      <c r="A2125" t="str">
        <f t="shared" si="303"/>
        <v>U12-M2</v>
      </c>
      <c r="B2125" t="str">
        <f t="shared" si="304"/>
        <v>NetU12_M2</v>
      </c>
      <c r="C2125" t="str">
        <f t="shared" si="305"/>
        <v>U12-NetU12_M2</v>
      </c>
      <c r="D2125" t="str">
        <f t="shared" si="306"/>
        <v>U12-M2</v>
      </c>
      <c r="E2125" t="s">
        <v>3000</v>
      </c>
      <c r="F2125" t="s">
        <v>5003</v>
      </c>
      <c r="G2125" t="s">
        <v>5004</v>
      </c>
      <c r="AT2125" t="str">
        <f t="shared" si="307"/>
        <v>NetU12_M2</v>
      </c>
      <c r="AU2125" t="str">
        <f t="shared" si="308"/>
        <v>--</v>
      </c>
    </row>
    <row r="2126" spans="1:47" x14ac:dyDescent="0.25">
      <c r="A2126" t="str">
        <f t="shared" si="303"/>
        <v>U12-M3</v>
      </c>
      <c r="B2126" t="str">
        <f t="shared" si="304"/>
        <v>NetU12_M3</v>
      </c>
      <c r="C2126" t="str">
        <f t="shared" si="305"/>
        <v>U12-NetU12_M3</v>
      </c>
      <c r="D2126" t="str">
        <f t="shared" si="306"/>
        <v>U12-M3</v>
      </c>
      <c r="E2126" t="s">
        <v>3000</v>
      </c>
      <c r="F2126" t="s">
        <v>5005</v>
      </c>
      <c r="G2126" t="s">
        <v>5006</v>
      </c>
      <c r="AT2126" t="str">
        <f t="shared" si="307"/>
        <v>NetU12_M3</v>
      </c>
      <c r="AU2126" t="str">
        <f t="shared" si="308"/>
        <v>--</v>
      </c>
    </row>
    <row r="2127" spans="1:47" x14ac:dyDescent="0.25">
      <c r="A2127" t="str">
        <f t="shared" si="303"/>
        <v>U12-M4</v>
      </c>
      <c r="B2127" t="str">
        <f t="shared" si="304"/>
        <v>3V3</v>
      </c>
      <c r="C2127" t="str">
        <f t="shared" si="305"/>
        <v>U12-3V3</v>
      </c>
      <c r="D2127" t="str">
        <f t="shared" si="306"/>
        <v>U12-M4</v>
      </c>
      <c r="E2127" t="s">
        <v>3000</v>
      </c>
      <c r="F2127" t="s">
        <v>1515</v>
      </c>
      <c r="G2127" t="s">
        <v>3710</v>
      </c>
      <c r="AT2127" t="str">
        <f t="shared" si="307"/>
        <v>3V3</v>
      </c>
      <c r="AU2127" t="str">
        <f t="shared" si="308"/>
        <v>--</v>
      </c>
    </row>
    <row r="2128" spans="1:47" x14ac:dyDescent="0.25">
      <c r="A2128" t="str">
        <f t="shared" si="303"/>
        <v>U12-M5</v>
      </c>
      <c r="B2128" t="str">
        <f t="shared" si="304"/>
        <v>eMMC-CMD</v>
      </c>
      <c r="C2128" t="str">
        <f t="shared" si="305"/>
        <v>U12-eMMC-CMD</v>
      </c>
      <c r="D2128" t="str">
        <f t="shared" si="306"/>
        <v>U12-M5</v>
      </c>
      <c r="E2128" t="s">
        <v>3000</v>
      </c>
      <c r="F2128" t="s">
        <v>5007</v>
      </c>
      <c r="G2128" t="s">
        <v>4541</v>
      </c>
      <c r="AT2128" t="str">
        <f t="shared" si="307"/>
        <v>eMMC-CMD</v>
      </c>
      <c r="AU2128" t="str">
        <f t="shared" si="308"/>
        <v>--</v>
      </c>
    </row>
    <row r="2129" spans="1:47" x14ac:dyDescent="0.25">
      <c r="A2129" t="str">
        <f t="shared" si="303"/>
        <v>U12-M6</v>
      </c>
      <c r="B2129" t="str">
        <f t="shared" si="304"/>
        <v>eMMC-CCLK</v>
      </c>
      <c r="C2129" t="str">
        <f t="shared" si="305"/>
        <v>U12-eMMC-CCLK</v>
      </c>
      <c r="D2129" t="str">
        <f t="shared" si="306"/>
        <v>U12-M6</v>
      </c>
      <c r="E2129" t="s">
        <v>3000</v>
      </c>
      <c r="F2129" t="s">
        <v>5008</v>
      </c>
      <c r="G2129" t="s">
        <v>4538</v>
      </c>
      <c r="AT2129" t="str">
        <f t="shared" si="307"/>
        <v>eMMC-CCLK</v>
      </c>
      <c r="AU2129" t="str">
        <f t="shared" si="308"/>
        <v>--</v>
      </c>
    </row>
    <row r="2130" spans="1:47" x14ac:dyDescent="0.25">
      <c r="A2130" t="str">
        <f t="shared" si="303"/>
        <v>U12-M7</v>
      </c>
      <c r="B2130" t="str">
        <f t="shared" si="304"/>
        <v>NetU12_M7</v>
      </c>
      <c r="C2130" t="str">
        <f t="shared" si="305"/>
        <v>U12-NetU12_M7</v>
      </c>
      <c r="D2130" t="str">
        <f t="shared" si="306"/>
        <v>U12-M7</v>
      </c>
      <c r="E2130" t="s">
        <v>3000</v>
      </c>
      <c r="F2130" t="s">
        <v>5009</v>
      </c>
      <c r="G2130" t="s">
        <v>5010</v>
      </c>
      <c r="AT2130" t="str">
        <f t="shared" si="307"/>
        <v>NetU12_M7</v>
      </c>
      <c r="AU2130" t="str">
        <f t="shared" si="308"/>
        <v>--</v>
      </c>
    </row>
    <row r="2131" spans="1:47" x14ac:dyDescent="0.25">
      <c r="A2131" t="str">
        <f t="shared" si="303"/>
        <v>U12-M8</v>
      </c>
      <c r="B2131" t="str">
        <f t="shared" si="304"/>
        <v>NetU12_M8</v>
      </c>
      <c r="C2131" t="str">
        <f t="shared" si="305"/>
        <v>U12-NetU12_M8</v>
      </c>
      <c r="D2131" t="str">
        <f t="shared" si="306"/>
        <v>U12-M8</v>
      </c>
      <c r="E2131" t="s">
        <v>3000</v>
      </c>
      <c r="F2131" t="s">
        <v>1517</v>
      </c>
      <c r="G2131" t="s">
        <v>5011</v>
      </c>
      <c r="AT2131" t="str">
        <f t="shared" si="307"/>
        <v>NetU12_M8</v>
      </c>
      <c r="AU2131" t="str">
        <f t="shared" si="308"/>
        <v>--</v>
      </c>
    </row>
    <row r="2132" spans="1:47" x14ac:dyDescent="0.25">
      <c r="A2132" t="str">
        <f t="shared" si="303"/>
        <v>U12-M9</v>
      </c>
      <c r="B2132" t="str">
        <f t="shared" si="304"/>
        <v>NetU12_M9</v>
      </c>
      <c r="C2132" t="str">
        <f t="shared" si="305"/>
        <v>U12-NetU12_M9</v>
      </c>
      <c r="D2132" t="str">
        <f t="shared" si="306"/>
        <v>U12-M9</v>
      </c>
      <c r="E2132" t="s">
        <v>3000</v>
      </c>
      <c r="F2132" t="s">
        <v>5012</v>
      </c>
      <c r="G2132" t="s">
        <v>5013</v>
      </c>
      <c r="AT2132" t="str">
        <f t="shared" si="307"/>
        <v>NetU12_M9</v>
      </c>
      <c r="AU2132" t="str">
        <f t="shared" si="308"/>
        <v>--</v>
      </c>
    </row>
    <row r="2133" spans="1:47" x14ac:dyDescent="0.25">
      <c r="A2133" t="str">
        <f t="shared" si="303"/>
        <v>U12-M10</v>
      </c>
      <c r="B2133" t="str">
        <f t="shared" si="304"/>
        <v>NetU12_M10</v>
      </c>
      <c r="C2133" t="str">
        <f t="shared" si="305"/>
        <v>U12-NetU12_M10</v>
      </c>
      <c r="D2133" t="str">
        <f t="shared" si="306"/>
        <v>U12-M10</v>
      </c>
      <c r="E2133" t="s">
        <v>3000</v>
      </c>
      <c r="F2133" t="s">
        <v>5014</v>
      </c>
      <c r="G2133" t="s">
        <v>5015</v>
      </c>
      <c r="AT2133" t="str">
        <f t="shared" si="307"/>
        <v>NetU12_M10</v>
      </c>
      <c r="AU2133" t="str">
        <f t="shared" si="308"/>
        <v>--</v>
      </c>
    </row>
    <row r="2134" spans="1:47" x14ac:dyDescent="0.25">
      <c r="A2134" t="str">
        <f t="shared" si="303"/>
        <v>U12-M11</v>
      </c>
      <c r="B2134" t="str">
        <f t="shared" si="304"/>
        <v>NetU12_M11</v>
      </c>
      <c r="C2134" t="str">
        <f t="shared" si="305"/>
        <v>U12-NetU12_M11</v>
      </c>
      <c r="D2134" t="str">
        <f t="shared" si="306"/>
        <v>U12-M11</v>
      </c>
      <c r="E2134" t="s">
        <v>3000</v>
      </c>
      <c r="F2134" t="s">
        <v>5016</v>
      </c>
      <c r="G2134" t="s">
        <v>5017</v>
      </c>
      <c r="AT2134" t="str">
        <f t="shared" si="307"/>
        <v>NetU12_M11</v>
      </c>
      <c r="AU2134" t="str">
        <f t="shared" si="308"/>
        <v>--</v>
      </c>
    </row>
    <row r="2135" spans="1:47" x14ac:dyDescent="0.25">
      <c r="A2135" t="str">
        <f t="shared" si="303"/>
        <v>U12-M12</v>
      </c>
      <c r="B2135" t="str">
        <f t="shared" si="304"/>
        <v>NetU12_M12</v>
      </c>
      <c r="C2135" t="str">
        <f t="shared" si="305"/>
        <v>U12-NetU12_M12</v>
      </c>
      <c r="D2135" t="str">
        <f t="shared" si="306"/>
        <v>U12-M12</v>
      </c>
      <c r="E2135" t="s">
        <v>3000</v>
      </c>
      <c r="F2135" t="s">
        <v>5018</v>
      </c>
      <c r="G2135" t="s">
        <v>5019</v>
      </c>
      <c r="AT2135" t="str">
        <f t="shared" si="307"/>
        <v>NetU12_M12</v>
      </c>
      <c r="AU2135" t="str">
        <f t="shared" si="308"/>
        <v>--</v>
      </c>
    </row>
    <row r="2136" spans="1:47" x14ac:dyDescent="0.25">
      <c r="A2136" t="str">
        <f t="shared" si="303"/>
        <v>U12-M13</v>
      </c>
      <c r="B2136" t="str">
        <f t="shared" si="304"/>
        <v>NetU12_M13</v>
      </c>
      <c r="C2136" t="str">
        <f t="shared" si="305"/>
        <v>U12-NetU12_M13</v>
      </c>
      <c r="D2136" t="str">
        <f t="shared" si="306"/>
        <v>U12-M13</v>
      </c>
      <c r="E2136" t="s">
        <v>3000</v>
      </c>
      <c r="F2136" t="s">
        <v>5020</v>
      </c>
      <c r="G2136" t="s">
        <v>5021</v>
      </c>
      <c r="AT2136" t="str">
        <f t="shared" si="307"/>
        <v>NetU12_M13</v>
      </c>
      <c r="AU2136" t="str">
        <f t="shared" si="308"/>
        <v>--</v>
      </c>
    </row>
    <row r="2137" spans="1:47" x14ac:dyDescent="0.25">
      <c r="A2137" t="str">
        <f t="shared" si="303"/>
        <v>U12-M14</v>
      </c>
      <c r="B2137" t="str">
        <f t="shared" si="304"/>
        <v>NetU12_M14</v>
      </c>
      <c r="C2137" t="str">
        <f t="shared" si="305"/>
        <v>U12-NetU12_M14</v>
      </c>
      <c r="D2137" t="str">
        <f t="shared" si="306"/>
        <v>U12-M14</v>
      </c>
      <c r="E2137" t="s">
        <v>3000</v>
      </c>
      <c r="F2137" t="s">
        <v>5022</v>
      </c>
      <c r="G2137" t="s">
        <v>5023</v>
      </c>
      <c r="AT2137" t="str">
        <f t="shared" si="307"/>
        <v>NetU12_M14</v>
      </c>
      <c r="AU2137" t="str">
        <f t="shared" si="308"/>
        <v>--</v>
      </c>
    </row>
    <row r="2138" spans="1:47" x14ac:dyDescent="0.25">
      <c r="A2138" t="str">
        <f t="shared" si="303"/>
        <v>U12-N1</v>
      </c>
      <c r="B2138" t="str">
        <f t="shared" si="304"/>
        <v>GND</v>
      </c>
      <c r="C2138" t="str">
        <f t="shared" si="305"/>
        <v>U12-GND</v>
      </c>
      <c r="D2138" t="str">
        <f t="shared" si="306"/>
        <v>U12-N1</v>
      </c>
      <c r="E2138" t="s">
        <v>3000</v>
      </c>
      <c r="F2138" t="s">
        <v>1531</v>
      </c>
      <c r="G2138" t="s">
        <v>433</v>
      </c>
      <c r="AT2138">
        <f t="shared" si="307"/>
        <v>0</v>
      </c>
      <c r="AU2138">
        <f t="shared" si="308"/>
        <v>0</v>
      </c>
    </row>
    <row r="2139" spans="1:47" x14ac:dyDescent="0.25">
      <c r="A2139" t="str">
        <f t="shared" si="303"/>
        <v>U12-N2</v>
      </c>
      <c r="B2139" t="str">
        <f t="shared" si="304"/>
        <v>GND</v>
      </c>
      <c r="C2139" t="str">
        <f t="shared" si="305"/>
        <v>U12-GND</v>
      </c>
      <c r="D2139" t="str">
        <f t="shared" si="306"/>
        <v>U12-N2</v>
      </c>
      <c r="E2139" t="s">
        <v>3000</v>
      </c>
      <c r="F2139" t="s">
        <v>1533</v>
      </c>
      <c r="G2139" t="s">
        <v>433</v>
      </c>
      <c r="AT2139">
        <f t="shared" si="307"/>
        <v>0</v>
      </c>
      <c r="AU2139">
        <f t="shared" si="308"/>
        <v>0</v>
      </c>
    </row>
    <row r="2140" spans="1:47" x14ac:dyDescent="0.25">
      <c r="A2140" t="str">
        <f t="shared" si="303"/>
        <v>U12-N3</v>
      </c>
      <c r="B2140" t="str">
        <f t="shared" si="304"/>
        <v>NetU12_N3</v>
      </c>
      <c r="C2140" t="str">
        <f t="shared" si="305"/>
        <v>U12-NetU12_N3</v>
      </c>
      <c r="D2140" t="str">
        <f t="shared" si="306"/>
        <v>U12-N3</v>
      </c>
      <c r="E2140" t="s">
        <v>3000</v>
      </c>
      <c r="F2140" t="s">
        <v>3078</v>
      </c>
      <c r="G2140" t="s">
        <v>5024</v>
      </c>
      <c r="AT2140" t="str">
        <f t="shared" si="307"/>
        <v>NetU12_N3</v>
      </c>
      <c r="AU2140" t="str">
        <f t="shared" si="308"/>
        <v>--</v>
      </c>
    </row>
    <row r="2141" spans="1:47" x14ac:dyDescent="0.25">
      <c r="A2141" t="str">
        <f t="shared" si="303"/>
        <v>U12-N4</v>
      </c>
      <c r="B2141" t="str">
        <f t="shared" si="304"/>
        <v>3V3</v>
      </c>
      <c r="C2141" t="str">
        <f t="shared" si="305"/>
        <v>U12-3V3</v>
      </c>
      <c r="D2141" t="str">
        <f t="shared" si="306"/>
        <v>U12-N4</v>
      </c>
      <c r="E2141" t="s">
        <v>3000</v>
      </c>
      <c r="F2141" t="s">
        <v>3079</v>
      </c>
      <c r="G2141" t="s">
        <v>3710</v>
      </c>
      <c r="AT2141" t="str">
        <f t="shared" si="307"/>
        <v>3V3</v>
      </c>
      <c r="AU2141" t="str">
        <f t="shared" si="308"/>
        <v>--</v>
      </c>
    </row>
    <row r="2142" spans="1:47" x14ac:dyDescent="0.25">
      <c r="A2142" t="str">
        <f t="shared" si="303"/>
        <v>U12-N5</v>
      </c>
      <c r="B2142" t="str">
        <f t="shared" si="304"/>
        <v>GND</v>
      </c>
      <c r="C2142" t="str">
        <f t="shared" si="305"/>
        <v>U12-GND</v>
      </c>
      <c r="D2142" t="str">
        <f t="shared" si="306"/>
        <v>U12-N5</v>
      </c>
      <c r="E2142" t="s">
        <v>3000</v>
      </c>
      <c r="F2142" t="s">
        <v>3080</v>
      </c>
      <c r="G2142" t="s">
        <v>433</v>
      </c>
      <c r="AT2142">
        <f t="shared" si="307"/>
        <v>0</v>
      </c>
      <c r="AU2142">
        <f t="shared" si="308"/>
        <v>0</v>
      </c>
    </row>
    <row r="2143" spans="1:47" x14ac:dyDescent="0.25">
      <c r="A2143" t="str">
        <f t="shared" si="303"/>
        <v>U12-N6</v>
      </c>
      <c r="B2143" t="str">
        <f t="shared" si="304"/>
        <v>NetU12_N6</v>
      </c>
      <c r="C2143" t="str">
        <f t="shared" si="305"/>
        <v>U12-NetU12_N6</v>
      </c>
      <c r="D2143" t="str">
        <f t="shared" si="306"/>
        <v>U12-N6</v>
      </c>
      <c r="E2143" t="s">
        <v>3000</v>
      </c>
      <c r="F2143" t="s">
        <v>5025</v>
      </c>
      <c r="G2143" t="s">
        <v>5026</v>
      </c>
      <c r="AT2143" t="str">
        <f t="shared" si="307"/>
        <v>NetU12_N6</v>
      </c>
      <c r="AU2143" t="str">
        <f t="shared" si="308"/>
        <v>--</v>
      </c>
    </row>
    <row r="2144" spans="1:47" x14ac:dyDescent="0.25">
      <c r="A2144" t="str">
        <f t="shared" si="303"/>
        <v>U12-N7</v>
      </c>
      <c r="B2144" t="str">
        <f t="shared" si="304"/>
        <v>NetU12_N7</v>
      </c>
      <c r="C2144" t="str">
        <f t="shared" si="305"/>
        <v>U12-NetU12_N7</v>
      </c>
      <c r="D2144" t="str">
        <f t="shared" si="306"/>
        <v>U12-N7</v>
      </c>
      <c r="E2144" t="s">
        <v>3000</v>
      </c>
      <c r="F2144" t="s">
        <v>5027</v>
      </c>
      <c r="G2144" t="s">
        <v>5028</v>
      </c>
      <c r="AT2144" t="str">
        <f t="shared" si="307"/>
        <v>NetU12_N7</v>
      </c>
      <c r="AU2144" t="str">
        <f t="shared" si="308"/>
        <v>--</v>
      </c>
    </row>
    <row r="2145" spans="1:47" x14ac:dyDescent="0.25">
      <c r="A2145" t="str">
        <f t="shared" si="303"/>
        <v>U12-N8</v>
      </c>
      <c r="B2145" t="str">
        <f t="shared" si="304"/>
        <v>NetU12_N8</v>
      </c>
      <c r="C2145" t="str">
        <f t="shared" si="305"/>
        <v>U12-NetU12_N8</v>
      </c>
      <c r="D2145" t="str">
        <f t="shared" si="306"/>
        <v>U12-N8</v>
      </c>
      <c r="E2145" t="s">
        <v>3000</v>
      </c>
      <c r="F2145" t="s">
        <v>3082</v>
      </c>
      <c r="G2145" t="s">
        <v>3083</v>
      </c>
      <c r="AT2145" t="str">
        <f t="shared" si="307"/>
        <v>NetU12_N8</v>
      </c>
      <c r="AU2145" t="str">
        <f t="shared" si="308"/>
        <v>--</v>
      </c>
    </row>
    <row r="2146" spans="1:47" x14ac:dyDescent="0.25">
      <c r="A2146" t="str">
        <f t="shared" si="303"/>
        <v>U12-N9</v>
      </c>
      <c r="B2146" t="str">
        <f t="shared" si="304"/>
        <v>NetU12_N9</v>
      </c>
      <c r="C2146" t="str">
        <f t="shared" si="305"/>
        <v>U12-NetU12_N9</v>
      </c>
      <c r="D2146" t="str">
        <f t="shared" si="306"/>
        <v>U12-N9</v>
      </c>
      <c r="E2146" t="s">
        <v>3000</v>
      </c>
      <c r="F2146" t="s">
        <v>3084</v>
      </c>
      <c r="G2146" t="s">
        <v>5029</v>
      </c>
      <c r="AT2146" t="str">
        <f t="shared" si="307"/>
        <v>NetU12_N9</v>
      </c>
      <c r="AU2146" t="str">
        <f t="shared" si="308"/>
        <v>--</v>
      </c>
    </row>
    <row r="2147" spans="1:47" x14ac:dyDescent="0.25">
      <c r="A2147" t="str">
        <f t="shared" si="303"/>
        <v>U12-N10</v>
      </c>
      <c r="B2147" t="str">
        <f t="shared" si="304"/>
        <v>NetU12_N10</v>
      </c>
      <c r="C2147" t="str">
        <f t="shared" si="305"/>
        <v>U12-NetU12_N10</v>
      </c>
      <c r="D2147" t="str">
        <f t="shared" si="306"/>
        <v>U12-N10</v>
      </c>
      <c r="E2147" t="s">
        <v>3000</v>
      </c>
      <c r="F2147" t="s">
        <v>3085</v>
      </c>
      <c r="G2147" t="s">
        <v>5030</v>
      </c>
      <c r="AT2147" t="str">
        <f t="shared" si="307"/>
        <v>NetU12_N10</v>
      </c>
      <c r="AU2147" t="str">
        <f t="shared" si="308"/>
        <v>--</v>
      </c>
    </row>
    <row r="2148" spans="1:47" x14ac:dyDescent="0.25">
      <c r="A2148" t="str">
        <f t="shared" si="303"/>
        <v>U12-N11</v>
      </c>
      <c r="B2148" t="str">
        <f t="shared" si="304"/>
        <v>NetU12_N11</v>
      </c>
      <c r="C2148" t="str">
        <f t="shared" si="305"/>
        <v>U12-NetU12_N11</v>
      </c>
      <c r="D2148" t="str">
        <f t="shared" si="306"/>
        <v>U12-N11</v>
      </c>
      <c r="E2148" t="s">
        <v>3000</v>
      </c>
      <c r="F2148" t="s">
        <v>3086</v>
      </c>
      <c r="G2148" t="s">
        <v>5031</v>
      </c>
      <c r="AT2148" t="str">
        <f t="shared" si="307"/>
        <v>NetU12_N11</v>
      </c>
      <c r="AU2148" t="str">
        <f t="shared" si="308"/>
        <v>--</v>
      </c>
    </row>
    <row r="2149" spans="1:47" x14ac:dyDescent="0.25">
      <c r="A2149" t="str">
        <f t="shared" si="303"/>
        <v>U12-N12</v>
      </c>
      <c r="B2149" t="str">
        <f t="shared" si="304"/>
        <v>NetU12_N12</v>
      </c>
      <c r="C2149" t="str">
        <f t="shared" si="305"/>
        <v>U12-NetU12_N12</v>
      </c>
      <c r="D2149" t="str">
        <f t="shared" si="306"/>
        <v>U12-N12</v>
      </c>
      <c r="E2149" t="s">
        <v>3000</v>
      </c>
      <c r="F2149" t="s">
        <v>3087</v>
      </c>
      <c r="G2149" t="s">
        <v>5032</v>
      </c>
      <c r="AT2149" t="str">
        <f t="shared" si="307"/>
        <v>NetU12_N12</v>
      </c>
      <c r="AU2149" t="str">
        <f t="shared" si="308"/>
        <v>--</v>
      </c>
    </row>
    <row r="2150" spans="1:47" x14ac:dyDescent="0.25">
      <c r="A2150" t="str">
        <f t="shared" si="303"/>
        <v>U12-N13</v>
      </c>
      <c r="B2150" t="str">
        <f t="shared" si="304"/>
        <v>NetU12_N13</v>
      </c>
      <c r="C2150" t="str">
        <f t="shared" si="305"/>
        <v>U12-NetU12_N13</v>
      </c>
      <c r="D2150" t="str">
        <f t="shared" si="306"/>
        <v>U12-N13</v>
      </c>
      <c r="E2150" t="s">
        <v>3000</v>
      </c>
      <c r="F2150" t="s">
        <v>5033</v>
      </c>
      <c r="G2150" t="s">
        <v>5034</v>
      </c>
      <c r="AT2150" t="str">
        <f t="shared" si="307"/>
        <v>NetU12_N13</v>
      </c>
      <c r="AU2150" t="str">
        <f t="shared" si="308"/>
        <v>--</v>
      </c>
    </row>
    <row r="2151" spans="1:47" x14ac:dyDescent="0.25">
      <c r="A2151" t="str">
        <f t="shared" si="303"/>
        <v>U12-N14</v>
      </c>
      <c r="B2151" t="str">
        <f t="shared" si="304"/>
        <v>NetU12_N14</v>
      </c>
      <c r="C2151" t="str">
        <f t="shared" si="305"/>
        <v>U12-NetU12_N14</v>
      </c>
      <c r="D2151" t="str">
        <f t="shared" si="306"/>
        <v>U12-N14</v>
      </c>
      <c r="E2151" t="s">
        <v>3000</v>
      </c>
      <c r="F2151" t="s">
        <v>5035</v>
      </c>
      <c r="G2151" t="s">
        <v>5036</v>
      </c>
      <c r="AT2151" t="str">
        <f t="shared" si="307"/>
        <v>NetU12_N14</v>
      </c>
      <c r="AU2151" t="str">
        <f t="shared" si="308"/>
        <v>--</v>
      </c>
    </row>
    <row r="2152" spans="1:47" x14ac:dyDescent="0.25">
      <c r="A2152" t="str">
        <f t="shared" si="303"/>
        <v>U12-P1</v>
      </c>
      <c r="B2152" t="str">
        <f t="shared" si="304"/>
        <v>NetU12_P1</v>
      </c>
      <c r="C2152" t="str">
        <f t="shared" si="305"/>
        <v>U12-NetU12_P1</v>
      </c>
      <c r="D2152" t="str">
        <f t="shared" si="306"/>
        <v>U12-P1</v>
      </c>
      <c r="E2152" t="s">
        <v>3000</v>
      </c>
      <c r="F2152" t="s">
        <v>3088</v>
      </c>
      <c r="G2152" t="s">
        <v>5037</v>
      </c>
      <c r="AT2152" t="str">
        <f t="shared" si="307"/>
        <v>NetU12_P1</v>
      </c>
      <c r="AU2152" t="str">
        <f t="shared" si="308"/>
        <v>--</v>
      </c>
    </row>
    <row r="2153" spans="1:47" x14ac:dyDescent="0.25">
      <c r="A2153" t="str">
        <f t="shared" si="303"/>
        <v>U12-P2</v>
      </c>
      <c r="B2153" t="str">
        <f t="shared" si="304"/>
        <v>NetU12_P2</v>
      </c>
      <c r="C2153" t="str">
        <f t="shared" si="305"/>
        <v>U12-NetU12_P2</v>
      </c>
      <c r="D2153" t="str">
        <f t="shared" si="306"/>
        <v>U12-P2</v>
      </c>
      <c r="E2153" t="s">
        <v>3000</v>
      </c>
      <c r="F2153" t="s">
        <v>3089</v>
      </c>
      <c r="G2153" t="s">
        <v>5038</v>
      </c>
      <c r="AT2153" t="str">
        <f t="shared" si="307"/>
        <v>NetU12_P2</v>
      </c>
      <c r="AU2153" t="str">
        <f t="shared" si="308"/>
        <v>--</v>
      </c>
    </row>
    <row r="2154" spans="1:47" x14ac:dyDescent="0.25">
      <c r="A2154" t="str">
        <f t="shared" si="303"/>
        <v>U12-P3</v>
      </c>
      <c r="B2154" t="str">
        <f t="shared" si="304"/>
        <v>3V3</v>
      </c>
      <c r="C2154" t="str">
        <f t="shared" si="305"/>
        <v>U12-3V3</v>
      </c>
      <c r="D2154" t="str">
        <f t="shared" si="306"/>
        <v>U12-P3</v>
      </c>
      <c r="E2154" t="s">
        <v>3000</v>
      </c>
      <c r="F2154" t="s">
        <v>3090</v>
      </c>
      <c r="G2154" t="s">
        <v>3710</v>
      </c>
      <c r="AT2154" t="str">
        <f t="shared" si="307"/>
        <v>3V3</v>
      </c>
      <c r="AU2154" t="str">
        <f t="shared" si="308"/>
        <v>--</v>
      </c>
    </row>
    <row r="2155" spans="1:47" x14ac:dyDescent="0.25">
      <c r="A2155" t="str">
        <f t="shared" si="303"/>
        <v>U12-P4</v>
      </c>
      <c r="B2155" t="str">
        <f t="shared" si="304"/>
        <v>GND</v>
      </c>
      <c r="C2155" t="str">
        <f t="shared" si="305"/>
        <v>U12-GND</v>
      </c>
      <c r="D2155" t="str">
        <f t="shared" si="306"/>
        <v>U12-P4</v>
      </c>
      <c r="E2155" t="s">
        <v>3000</v>
      </c>
      <c r="F2155" t="s">
        <v>1535</v>
      </c>
      <c r="G2155" t="s">
        <v>433</v>
      </c>
      <c r="AT2155">
        <f t="shared" si="307"/>
        <v>0</v>
      </c>
      <c r="AU2155">
        <f t="shared" si="308"/>
        <v>0</v>
      </c>
    </row>
    <row r="2156" spans="1:47" x14ac:dyDescent="0.25">
      <c r="A2156" t="str">
        <f t="shared" si="303"/>
        <v>U12-P5</v>
      </c>
      <c r="B2156" t="str">
        <f t="shared" si="304"/>
        <v>3V3</v>
      </c>
      <c r="C2156" t="str">
        <f t="shared" si="305"/>
        <v>U12-3V3</v>
      </c>
      <c r="D2156" t="str">
        <f t="shared" si="306"/>
        <v>U12-P5</v>
      </c>
      <c r="E2156" t="s">
        <v>3000</v>
      </c>
      <c r="F2156" t="s">
        <v>3091</v>
      </c>
      <c r="G2156" t="s">
        <v>3710</v>
      </c>
      <c r="AT2156" t="str">
        <f t="shared" si="307"/>
        <v>3V3</v>
      </c>
      <c r="AU2156" t="str">
        <f t="shared" si="308"/>
        <v>--</v>
      </c>
    </row>
    <row r="2157" spans="1:47" x14ac:dyDescent="0.25">
      <c r="A2157" t="str">
        <f t="shared" si="303"/>
        <v>U12-P6</v>
      </c>
      <c r="B2157" t="str">
        <f t="shared" si="304"/>
        <v>GND</v>
      </c>
      <c r="C2157" t="str">
        <f t="shared" si="305"/>
        <v>U12-GND</v>
      </c>
      <c r="D2157" t="str">
        <f t="shared" si="306"/>
        <v>U12-P6</v>
      </c>
      <c r="E2157" t="s">
        <v>3000</v>
      </c>
      <c r="F2157" t="s">
        <v>5039</v>
      </c>
      <c r="G2157" t="s">
        <v>433</v>
      </c>
      <c r="AT2157">
        <f t="shared" si="307"/>
        <v>0</v>
      </c>
      <c r="AU2157">
        <f t="shared" si="308"/>
        <v>0</v>
      </c>
    </row>
    <row r="2158" spans="1:47" x14ac:dyDescent="0.25">
      <c r="A2158" t="str">
        <f t="shared" si="303"/>
        <v>U12-P7</v>
      </c>
      <c r="B2158" t="str">
        <f t="shared" si="304"/>
        <v>NetU12_P7</v>
      </c>
      <c r="C2158" t="str">
        <f t="shared" si="305"/>
        <v>U12-NetU12_P7</v>
      </c>
      <c r="D2158" t="str">
        <f t="shared" si="306"/>
        <v>U12-P7</v>
      </c>
      <c r="E2158" t="s">
        <v>3000</v>
      </c>
      <c r="F2158" t="s">
        <v>5040</v>
      </c>
      <c r="G2158" t="s">
        <v>5041</v>
      </c>
      <c r="AT2158" t="str">
        <f t="shared" si="307"/>
        <v>NetU12_P7</v>
      </c>
      <c r="AU2158" t="str">
        <f t="shared" si="308"/>
        <v>--</v>
      </c>
    </row>
    <row r="2159" spans="1:47" x14ac:dyDescent="0.25">
      <c r="A2159" t="str">
        <f t="shared" si="303"/>
        <v>U12-P8</v>
      </c>
      <c r="B2159" t="str">
        <f t="shared" si="304"/>
        <v>NetU12_P8</v>
      </c>
      <c r="C2159" t="str">
        <f t="shared" si="305"/>
        <v>U12-NetU12_P8</v>
      </c>
      <c r="D2159" t="str">
        <f t="shared" si="306"/>
        <v>U12-P8</v>
      </c>
      <c r="E2159" t="s">
        <v>3000</v>
      </c>
      <c r="F2159" t="s">
        <v>2327</v>
      </c>
      <c r="G2159" t="s">
        <v>5042</v>
      </c>
      <c r="AT2159" t="str">
        <f t="shared" si="307"/>
        <v>NetU12_P8</v>
      </c>
      <c r="AU2159" t="str">
        <f t="shared" si="308"/>
        <v>--</v>
      </c>
    </row>
    <row r="2160" spans="1:47" x14ac:dyDescent="0.25">
      <c r="A2160" t="str">
        <f t="shared" si="303"/>
        <v>U12-P9</v>
      </c>
      <c r="B2160" t="str">
        <f t="shared" si="304"/>
        <v>NetU12_P9</v>
      </c>
      <c r="C2160" t="str">
        <f t="shared" si="305"/>
        <v>U12-NetU12_P9</v>
      </c>
      <c r="D2160" t="str">
        <f t="shared" si="306"/>
        <v>U12-P9</v>
      </c>
      <c r="E2160" t="s">
        <v>3000</v>
      </c>
      <c r="F2160" t="s">
        <v>3092</v>
      </c>
      <c r="G2160" t="s">
        <v>5043</v>
      </c>
      <c r="AT2160" t="str">
        <f t="shared" si="307"/>
        <v>NetU12_P9</v>
      </c>
      <c r="AU2160" t="str">
        <f t="shared" si="308"/>
        <v>--</v>
      </c>
    </row>
    <row r="2161" spans="1:47" x14ac:dyDescent="0.25">
      <c r="A2161" t="str">
        <f t="shared" si="303"/>
        <v>U12-P10</v>
      </c>
      <c r="B2161" t="str">
        <f t="shared" si="304"/>
        <v>NetU12_P10</v>
      </c>
      <c r="C2161" t="str">
        <f t="shared" si="305"/>
        <v>U12-NetU12_P10</v>
      </c>
      <c r="D2161" t="str">
        <f t="shared" si="306"/>
        <v>U12-P10</v>
      </c>
      <c r="E2161" t="s">
        <v>3000</v>
      </c>
      <c r="F2161" t="s">
        <v>3093</v>
      </c>
      <c r="G2161" t="s">
        <v>5044</v>
      </c>
      <c r="AT2161" t="str">
        <f t="shared" si="307"/>
        <v>NetU12_P10</v>
      </c>
      <c r="AU2161" t="str">
        <f t="shared" si="308"/>
        <v>--</v>
      </c>
    </row>
    <row r="2162" spans="1:47" x14ac:dyDescent="0.25">
      <c r="A2162" t="str">
        <f t="shared" si="303"/>
        <v>U12-P11</v>
      </c>
      <c r="B2162" t="str">
        <f t="shared" si="304"/>
        <v>NetU12_P11</v>
      </c>
      <c r="C2162" t="str">
        <f t="shared" si="305"/>
        <v>U12-NetU12_P11</v>
      </c>
      <c r="D2162" t="str">
        <f t="shared" si="306"/>
        <v>U12-P11</v>
      </c>
      <c r="E2162" t="s">
        <v>3000</v>
      </c>
      <c r="F2162" t="s">
        <v>3094</v>
      </c>
      <c r="G2162" t="s">
        <v>5045</v>
      </c>
      <c r="AT2162" t="str">
        <f t="shared" si="307"/>
        <v>NetU12_P11</v>
      </c>
      <c r="AU2162" t="str">
        <f t="shared" si="308"/>
        <v>--</v>
      </c>
    </row>
    <row r="2163" spans="1:47" x14ac:dyDescent="0.25">
      <c r="A2163" t="str">
        <f t="shared" si="303"/>
        <v>U12-P12</v>
      </c>
      <c r="B2163" t="str">
        <f t="shared" si="304"/>
        <v>NetU12_P12</v>
      </c>
      <c r="C2163" t="str">
        <f t="shared" si="305"/>
        <v>U12-NetU12_P12</v>
      </c>
      <c r="D2163" t="str">
        <f t="shared" si="306"/>
        <v>U12-P12</v>
      </c>
      <c r="E2163" t="s">
        <v>3000</v>
      </c>
      <c r="F2163" t="s">
        <v>3095</v>
      </c>
      <c r="G2163" t="s">
        <v>5046</v>
      </c>
      <c r="AT2163" t="str">
        <f t="shared" si="307"/>
        <v>NetU12_P12</v>
      </c>
      <c r="AU2163" t="str">
        <f t="shared" si="308"/>
        <v>--</v>
      </c>
    </row>
    <row r="2164" spans="1:47" x14ac:dyDescent="0.25">
      <c r="A2164" t="str">
        <f t="shared" si="303"/>
        <v>U12-P13</v>
      </c>
      <c r="B2164" t="str">
        <f t="shared" si="304"/>
        <v>NetU12_P13</v>
      </c>
      <c r="C2164" t="str">
        <f t="shared" si="305"/>
        <v>U12-NetU12_P13</v>
      </c>
      <c r="D2164" t="str">
        <f t="shared" si="306"/>
        <v>U12-P13</v>
      </c>
      <c r="E2164" t="s">
        <v>3000</v>
      </c>
      <c r="F2164" t="s">
        <v>5047</v>
      </c>
      <c r="G2164" t="s">
        <v>5048</v>
      </c>
      <c r="AT2164" t="str">
        <f t="shared" si="307"/>
        <v>NetU12_P13</v>
      </c>
      <c r="AU2164" t="str">
        <f t="shared" si="308"/>
        <v>--</v>
      </c>
    </row>
    <row r="2165" spans="1:47" x14ac:dyDescent="0.25">
      <c r="A2165" t="str">
        <f t="shared" si="303"/>
        <v>U12-P14</v>
      </c>
      <c r="B2165" t="str">
        <f t="shared" si="304"/>
        <v>NetU12_P14</v>
      </c>
      <c r="C2165" t="str">
        <f t="shared" si="305"/>
        <v>U12-NetU12_P14</v>
      </c>
      <c r="D2165" t="str">
        <f t="shared" si="306"/>
        <v>U12-P14</v>
      </c>
      <c r="E2165" t="s">
        <v>3000</v>
      </c>
      <c r="F2165" t="s">
        <v>5049</v>
      </c>
      <c r="G2165" t="s">
        <v>5050</v>
      </c>
      <c r="AT2165" t="str">
        <f t="shared" si="307"/>
        <v>NetU12_P14</v>
      </c>
      <c r="AU2165" t="str">
        <f t="shared" si="308"/>
        <v>--</v>
      </c>
    </row>
    <row r="2166" spans="1:47" x14ac:dyDescent="0.25">
      <c r="A2166" t="str">
        <f t="shared" si="303"/>
        <v>U13-1</v>
      </c>
      <c r="B2166" t="str">
        <f t="shared" si="304"/>
        <v>PCIe_SDA</v>
      </c>
      <c r="C2166" t="str">
        <f t="shared" si="305"/>
        <v>U13-PCIe_SDA</v>
      </c>
      <c r="D2166" t="str">
        <f t="shared" si="306"/>
        <v>U13-1</v>
      </c>
      <c r="E2166" t="s">
        <v>3136</v>
      </c>
      <c r="F2166">
        <v>1</v>
      </c>
      <c r="G2166" t="s">
        <v>4445</v>
      </c>
      <c r="AT2166" t="str">
        <f t="shared" si="307"/>
        <v>PCIe_SDA</v>
      </c>
      <c r="AU2166" t="str">
        <f t="shared" si="308"/>
        <v>--</v>
      </c>
    </row>
    <row r="2167" spans="1:47" x14ac:dyDescent="0.25">
      <c r="A2167" t="str">
        <f t="shared" si="303"/>
        <v>U13-2</v>
      </c>
      <c r="B2167" t="str">
        <f t="shared" si="304"/>
        <v>PCIe_SCL</v>
      </c>
      <c r="C2167" t="str">
        <f t="shared" si="305"/>
        <v>U13-PCIe_SCL</v>
      </c>
      <c r="D2167" t="str">
        <f t="shared" si="306"/>
        <v>U13-2</v>
      </c>
      <c r="E2167" t="s">
        <v>3136</v>
      </c>
      <c r="F2167">
        <v>2</v>
      </c>
      <c r="G2167" t="s">
        <v>4443</v>
      </c>
      <c r="AT2167" t="str">
        <f t="shared" si="307"/>
        <v>PCIe_SCL</v>
      </c>
      <c r="AU2167" t="str">
        <f t="shared" si="308"/>
        <v>--</v>
      </c>
    </row>
    <row r="2168" spans="1:47" x14ac:dyDescent="0.25">
      <c r="A2168" t="str">
        <f t="shared" si="303"/>
        <v>U13-3</v>
      </c>
      <c r="B2168" t="str">
        <f t="shared" si="304"/>
        <v>SFPA_SDA</v>
      </c>
      <c r="C2168" t="str">
        <f t="shared" si="305"/>
        <v>U13-SFPA_SDA</v>
      </c>
      <c r="D2168" t="str">
        <f t="shared" si="306"/>
        <v>U13-3</v>
      </c>
      <c r="E2168" t="s">
        <v>3136</v>
      </c>
      <c r="F2168">
        <v>3</v>
      </c>
      <c r="G2168" t="s">
        <v>4438</v>
      </c>
      <c r="AT2168" t="str">
        <f t="shared" si="307"/>
        <v>SFPA_SDA</v>
      </c>
      <c r="AU2168" t="str">
        <f t="shared" si="308"/>
        <v>--</v>
      </c>
    </row>
    <row r="2169" spans="1:47" x14ac:dyDescent="0.25">
      <c r="A2169" t="str">
        <f t="shared" si="303"/>
        <v>U13-4</v>
      </c>
      <c r="B2169" t="str">
        <f t="shared" si="304"/>
        <v>SFPA_SCL</v>
      </c>
      <c r="C2169" t="str">
        <f t="shared" si="305"/>
        <v>U13-SFPA_SCL</v>
      </c>
      <c r="D2169" t="str">
        <f t="shared" si="306"/>
        <v>U13-4</v>
      </c>
      <c r="E2169" t="s">
        <v>3136</v>
      </c>
      <c r="F2169">
        <v>4</v>
      </c>
      <c r="G2169" t="s">
        <v>4437</v>
      </c>
      <c r="AT2169" t="str">
        <f t="shared" si="307"/>
        <v>SFPA_SCL</v>
      </c>
      <c r="AU2169" t="str">
        <f t="shared" si="308"/>
        <v>--</v>
      </c>
    </row>
    <row r="2170" spans="1:47" x14ac:dyDescent="0.25">
      <c r="A2170" t="str">
        <f t="shared" si="303"/>
        <v>U13-5</v>
      </c>
      <c r="B2170" t="str">
        <f t="shared" si="304"/>
        <v>SFPB_SDA</v>
      </c>
      <c r="C2170" t="str">
        <f t="shared" si="305"/>
        <v>U13-SFPB_SDA</v>
      </c>
      <c r="D2170" t="str">
        <f t="shared" si="306"/>
        <v>U13-5</v>
      </c>
      <c r="E2170" t="s">
        <v>3136</v>
      </c>
      <c r="F2170">
        <v>5</v>
      </c>
      <c r="G2170" t="s">
        <v>4448</v>
      </c>
      <c r="AT2170" t="str">
        <f t="shared" si="307"/>
        <v>SFPB_SDA</v>
      </c>
      <c r="AU2170" t="str">
        <f t="shared" si="308"/>
        <v>--</v>
      </c>
    </row>
    <row r="2171" spans="1:47" x14ac:dyDescent="0.25">
      <c r="A2171" t="str">
        <f t="shared" si="303"/>
        <v>U13-6</v>
      </c>
      <c r="B2171" t="str">
        <f t="shared" si="304"/>
        <v>SFPB_SCL</v>
      </c>
      <c r="C2171" t="str">
        <f t="shared" si="305"/>
        <v>U13-SFPB_SCL</v>
      </c>
      <c r="D2171" t="str">
        <f t="shared" si="306"/>
        <v>U13-6</v>
      </c>
      <c r="E2171" t="s">
        <v>3136</v>
      </c>
      <c r="F2171">
        <v>6</v>
      </c>
      <c r="G2171" t="s">
        <v>4447</v>
      </c>
      <c r="AT2171" t="str">
        <f t="shared" si="307"/>
        <v>SFPB_SCL</v>
      </c>
      <c r="AU2171" t="str">
        <f t="shared" si="308"/>
        <v>--</v>
      </c>
    </row>
    <row r="2172" spans="1:47" x14ac:dyDescent="0.25">
      <c r="A2172" t="str">
        <f t="shared" si="303"/>
        <v>U13-7</v>
      </c>
      <c r="B2172" t="str">
        <f t="shared" si="304"/>
        <v>QSFP_SDA</v>
      </c>
      <c r="C2172" t="str">
        <f t="shared" si="305"/>
        <v>U13-QSFP_SDA</v>
      </c>
      <c r="D2172" t="str">
        <f t="shared" si="306"/>
        <v>U13-7</v>
      </c>
      <c r="E2172" t="s">
        <v>3136</v>
      </c>
      <c r="F2172">
        <v>7</v>
      </c>
      <c r="G2172" t="s">
        <v>4415</v>
      </c>
      <c r="AT2172" t="str">
        <f t="shared" si="307"/>
        <v>QSFP_SDA</v>
      </c>
      <c r="AU2172" t="str">
        <f t="shared" si="308"/>
        <v>--</v>
      </c>
    </row>
    <row r="2173" spans="1:47" x14ac:dyDescent="0.25">
      <c r="A2173" t="str">
        <f t="shared" si="303"/>
        <v>U13-8</v>
      </c>
      <c r="B2173" t="str">
        <f t="shared" si="304"/>
        <v>QSFP_SCL</v>
      </c>
      <c r="C2173" t="str">
        <f t="shared" si="305"/>
        <v>U13-QSFP_SCL</v>
      </c>
      <c r="D2173" t="str">
        <f t="shared" si="306"/>
        <v>U13-8</v>
      </c>
      <c r="E2173" t="s">
        <v>3136</v>
      </c>
      <c r="F2173">
        <v>8</v>
      </c>
      <c r="G2173" t="s">
        <v>4414</v>
      </c>
      <c r="AT2173" t="str">
        <f t="shared" si="307"/>
        <v>QSFP_SCL</v>
      </c>
      <c r="AU2173" t="str">
        <f t="shared" si="308"/>
        <v>--</v>
      </c>
    </row>
    <row r="2174" spans="1:47" x14ac:dyDescent="0.25">
      <c r="A2174" t="str">
        <f t="shared" si="303"/>
        <v>U13-9</v>
      </c>
      <c r="B2174" t="str">
        <f t="shared" si="304"/>
        <v>GND</v>
      </c>
      <c r="C2174" t="str">
        <f t="shared" si="305"/>
        <v>U13-GND</v>
      </c>
      <c r="D2174" t="str">
        <f t="shared" si="306"/>
        <v>U13-9</v>
      </c>
      <c r="E2174" t="s">
        <v>3136</v>
      </c>
      <c r="F2174">
        <v>9</v>
      </c>
      <c r="G2174" t="s">
        <v>433</v>
      </c>
      <c r="AT2174">
        <f t="shared" si="307"/>
        <v>0</v>
      </c>
      <c r="AU2174">
        <f t="shared" si="308"/>
        <v>0</v>
      </c>
    </row>
    <row r="2175" spans="1:47" x14ac:dyDescent="0.25">
      <c r="A2175" t="str">
        <f t="shared" si="303"/>
        <v>U13-10</v>
      </c>
      <c r="B2175" t="str">
        <f t="shared" si="304"/>
        <v>EXP_SDA</v>
      </c>
      <c r="C2175" t="str">
        <f t="shared" si="305"/>
        <v>U13-EXP_SDA</v>
      </c>
      <c r="D2175" t="str">
        <f t="shared" si="306"/>
        <v>U13-10</v>
      </c>
      <c r="E2175" t="s">
        <v>3136</v>
      </c>
      <c r="F2175">
        <v>10</v>
      </c>
      <c r="G2175" t="s">
        <v>4012</v>
      </c>
      <c r="AT2175" t="str">
        <f t="shared" si="307"/>
        <v>EXP_SDA</v>
      </c>
      <c r="AU2175" t="str">
        <f t="shared" si="308"/>
        <v>--</v>
      </c>
    </row>
    <row r="2176" spans="1:47" x14ac:dyDescent="0.25">
      <c r="A2176" t="str">
        <f t="shared" si="303"/>
        <v>U13-11</v>
      </c>
      <c r="B2176" t="str">
        <f t="shared" si="304"/>
        <v>EXP_SCL</v>
      </c>
      <c r="C2176" t="str">
        <f t="shared" si="305"/>
        <v>U13-EXP_SCL</v>
      </c>
      <c r="D2176" t="str">
        <f t="shared" si="306"/>
        <v>U13-11</v>
      </c>
      <c r="E2176" t="s">
        <v>3136</v>
      </c>
      <c r="F2176">
        <v>11</v>
      </c>
      <c r="G2176" t="s">
        <v>4011</v>
      </c>
      <c r="AT2176" t="str">
        <f t="shared" si="307"/>
        <v>EXP_SCL</v>
      </c>
      <c r="AU2176" t="str">
        <f t="shared" si="308"/>
        <v>--</v>
      </c>
    </row>
    <row r="2177" spans="1:47" x14ac:dyDescent="0.25">
      <c r="A2177" t="str">
        <f t="shared" si="303"/>
        <v>U13-12</v>
      </c>
      <c r="B2177" t="str">
        <f t="shared" si="304"/>
        <v>SDA_A</v>
      </c>
      <c r="C2177" t="str">
        <f t="shared" si="305"/>
        <v>U13-SDA_A</v>
      </c>
      <c r="D2177" t="str">
        <f t="shared" si="306"/>
        <v>U13-12</v>
      </c>
      <c r="E2177" t="s">
        <v>3136</v>
      </c>
      <c r="F2177">
        <v>12</v>
      </c>
      <c r="G2177" t="s">
        <v>4424</v>
      </c>
      <c r="AT2177" t="str">
        <f t="shared" si="307"/>
        <v>SDA_A</v>
      </c>
      <c r="AU2177" t="str">
        <f t="shared" si="308"/>
        <v>--</v>
      </c>
    </row>
    <row r="2178" spans="1:47" x14ac:dyDescent="0.25">
      <c r="A2178" t="str">
        <f t="shared" si="303"/>
        <v>U13-13</v>
      </c>
      <c r="B2178" t="str">
        <f t="shared" si="304"/>
        <v>SCL_A</v>
      </c>
      <c r="C2178" t="str">
        <f t="shared" si="305"/>
        <v>U13-SCL_A</v>
      </c>
      <c r="D2178" t="str">
        <f t="shared" si="306"/>
        <v>U13-13</v>
      </c>
      <c r="E2178" t="s">
        <v>3136</v>
      </c>
      <c r="F2178">
        <v>13</v>
      </c>
      <c r="G2178" t="s">
        <v>4422</v>
      </c>
      <c r="AT2178" t="str">
        <f t="shared" si="307"/>
        <v>SCL_A</v>
      </c>
      <c r="AU2178" t="str">
        <f t="shared" si="308"/>
        <v>--</v>
      </c>
    </row>
    <row r="2179" spans="1:47" x14ac:dyDescent="0.25">
      <c r="A2179" t="str">
        <f t="shared" si="303"/>
        <v>U13-14</v>
      </c>
      <c r="B2179" t="str">
        <f t="shared" si="304"/>
        <v>TEMP_SDA</v>
      </c>
      <c r="C2179" t="str">
        <f t="shared" si="305"/>
        <v>U13-TEMP_SDA</v>
      </c>
      <c r="D2179" t="str">
        <f t="shared" si="306"/>
        <v>U13-14</v>
      </c>
      <c r="E2179" t="s">
        <v>3136</v>
      </c>
      <c r="F2179">
        <v>14</v>
      </c>
      <c r="G2179" t="s">
        <v>4469</v>
      </c>
      <c r="AT2179" t="str">
        <f t="shared" si="307"/>
        <v>TEMP_SDA</v>
      </c>
      <c r="AU2179" t="str">
        <f t="shared" si="308"/>
        <v>--</v>
      </c>
    </row>
    <row r="2180" spans="1:47" x14ac:dyDescent="0.25">
      <c r="A2180" t="str">
        <f t="shared" si="303"/>
        <v>U13-15</v>
      </c>
      <c r="B2180" t="str">
        <f t="shared" si="304"/>
        <v>TEMP_SCL</v>
      </c>
      <c r="C2180" t="str">
        <f t="shared" si="305"/>
        <v>U13-TEMP_SCL</v>
      </c>
      <c r="D2180" t="str">
        <f t="shared" si="306"/>
        <v>U13-15</v>
      </c>
      <c r="E2180" t="s">
        <v>3136</v>
      </c>
      <c r="F2180">
        <v>15</v>
      </c>
      <c r="G2180" t="s">
        <v>4468</v>
      </c>
      <c r="AT2180" t="str">
        <f t="shared" si="307"/>
        <v>TEMP_SCL</v>
      </c>
      <c r="AU2180" t="str">
        <f t="shared" si="308"/>
        <v>--</v>
      </c>
    </row>
    <row r="2181" spans="1:47" x14ac:dyDescent="0.25">
      <c r="A2181" t="str">
        <f t="shared" si="303"/>
        <v>U13-16</v>
      </c>
      <c r="B2181" t="str">
        <f t="shared" si="304"/>
        <v>FMC_I2C_SDA</v>
      </c>
      <c r="C2181" t="str">
        <f t="shared" si="305"/>
        <v>U13-FMC_I2C_SDA</v>
      </c>
      <c r="D2181" t="str">
        <f t="shared" si="306"/>
        <v>U13-16</v>
      </c>
      <c r="E2181" t="s">
        <v>3136</v>
      </c>
      <c r="F2181">
        <v>16</v>
      </c>
      <c r="G2181" t="s">
        <v>4042</v>
      </c>
      <c r="AT2181" t="str">
        <f t="shared" si="307"/>
        <v>FMC_I2C_SDA</v>
      </c>
      <c r="AU2181" t="str">
        <f t="shared" si="308"/>
        <v>--</v>
      </c>
    </row>
    <row r="2182" spans="1:47" x14ac:dyDescent="0.25">
      <c r="A2182" t="str">
        <f t="shared" ref="A2182:A2245" si="309">$E2182&amp;"-"&amp;$F2182</f>
        <v>U13-17</v>
      </c>
      <c r="B2182" t="str">
        <f t="shared" ref="B2182:B2245" si="310">IF(OR(E2182=$A$2,E2182=$B$2,E2182=$C$2,E2182=$D$2),"--",G2182)</f>
        <v>FMC_I2C_SCL</v>
      </c>
      <c r="C2182" t="str">
        <f t="shared" ref="C2182:C2245" si="311">$E2182&amp;"-"&amp;$G2182</f>
        <v>U13-FMC_I2C_SCL</v>
      </c>
      <c r="D2182" t="str">
        <f t="shared" ref="D2182:D2245" si="312">A2182</f>
        <v>U13-17</v>
      </c>
      <c r="E2182" t="s">
        <v>3136</v>
      </c>
      <c r="F2182">
        <v>17</v>
      </c>
      <c r="G2182" t="s">
        <v>4041</v>
      </c>
      <c r="AT2182" t="str">
        <f t="shared" ref="AT2182:AT2245" si="313">IF(IF(COUNTIF($AO$6:$AQ$150,B2182)&gt;0,"---","--")="---",VLOOKUP(B2182,$AO$6:$AQ$150,3,0),B2182)</f>
        <v>FMC_I2C_SCL</v>
      </c>
      <c r="AU2182" t="str">
        <f t="shared" ref="AU2182:AU2245" si="314">IF(IF(COUNTIF($AO$6:$AQ$150,B2182)&gt;0,"---","--")="---",VLOOKUP(B2182,$AO$6:$AQ$150,2,0),"--")</f>
        <v>--</v>
      </c>
    </row>
    <row r="2183" spans="1:47" x14ac:dyDescent="0.25">
      <c r="A2183" t="str">
        <f t="shared" si="309"/>
        <v>U13-18</v>
      </c>
      <c r="B2183" t="str">
        <f t="shared" si="310"/>
        <v>GND</v>
      </c>
      <c r="C2183" t="str">
        <f t="shared" si="311"/>
        <v>U13-GND</v>
      </c>
      <c r="D2183" t="str">
        <f t="shared" si="312"/>
        <v>U13-18</v>
      </c>
      <c r="E2183" t="s">
        <v>3136</v>
      </c>
      <c r="F2183">
        <v>18</v>
      </c>
      <c r="G2183" t="s">
        <v>433</v>
      </c>
      <c r="AT2183">
        <f t="shared" si="313"/>
        <v>0</v>
      </c>
      <c r="AU2183">
        <f t="shared" si="314"/>
        <v>0</v>
      </c>
    </row>
    <row r="2184" spans="1:47" x14ac:dyDescent="0.25">
      <c r="A2184" t="str">
        <f t="shared" si="309"/>
        <v>U13-19</v>
      </c>
      <c r="B2184" t="str">
        <f t="shared" si="310"/>
        <v>I2C_SCL</v>
      </c>
      <c r="C2184" t="str">
        <f t="shared" si="311"/>
        <v>U13-I2C_SCL</v>
      </c>
      <c r="D2184" t="str">
        <f t="shared" si="312"/>
        <v>U13-19</v>
      </c>
      <c r="E2184" t="s">
        <v>3136</v>
      </c>
      <c r="F2184">
        <v>19</v>
      </c>
      <c r="G2184" t="s">
        <v>520</v>
      </c>
      <c r="AT2184" t="str">
        <f t="shared" si="313"/>
        <v>I2C_SCL</v>
      </c>
      <c r="AU2184" t="str">
        <f t="shared" si="314"/>
        <v>--</v>
      </c>
    </row>
    <row r="2185" spans="1:47" x14ac:dyDescent="0.25">
      <c r="A2185" t="str">
        <f t="shared" si="309"/>
        <v>U13-20</v>
      </c>
      <c r="B2185" t="str">
        <f t="shared" si="310"/>
        <v>I2C_SDA</v>
      </c>
      <c r="C2185" t="str">
        <f t="shared" si="311"/>
        <v>U13-I2C_SDA</v>
      </c>
      <c r="D2185" t="str">
        <f t="shared" si="312"/>
        <v>U13-20</v>
      </c>
      <c r="E2185" t="s">
        <v>3136</v>
      </c>
      <c r="F2185">
        <v>20</v>
      </c>
      <c r="G2185" t="s">
        <v>522</v>
      </c>
      <c r="AT2185" t="str">
        <f t="shared" si="313"/>
        <v>I2C_SDA</v>
      </c>
      <c r="AU2185" t="str">
        <f t="shared" si="314"/>
        <v>--</v>
      </c>
    </row>
    <row r="2186" spans="1:47" x14ac:dyDescent="0.25">
      <c r="A2186" t="str">
        <f t="shared" si="309"/>
        <v>U13-21</v>
      </c>
      <c r="B2186" t="str">
        <f t="shared" si="310"/>
        <v>1V8_M</v>
      </c>
      <c r="C2186" t="str">
        <f t="shared" si="311"/>
        <v>U13-1V8_M</v>
      </c>
      <c r="D2186" t="str">
        <f t="shared" si="312"/>
        <v>U13-21</v>
      </c>
      <c r="E2186" t="s">
        <v>3136</v>
      </c>
      <c r="F2186">
        <v>21</v>
      </c>
      <c r="G2186" t="s">
        <v>3706</v>
      </c>
      <c r="AT2186" t="str">
        <f t="shared" si="313"/>
        <v>1V8_M</v>
      </c>
      <c r="AU2186" t="str">
        <f t="shared" si="314"/>
        <v>--</v>
      </c>
    </row>
    <row r="2187" spans="1:47" x14ac:dyDescent="0.25">
      <c r="A2187" t="str">
        <f t="shared" si="309"/>
        <v>U13-22</v>
      </c>
      <c r="B2187" t="str">
        <f t="shared" si="310"/>
        <v>1V8_M</v>
      </c>
      <c r="C2187" t="str">
        <f t="shared" si="311"/>
        <v>U13-1V8_M</v>
      </c>
      <c r="D2187" t="str">
        <f t="shared" si="312"/>
        <v>U13-22</v>
      </c>
      <c r="E2187" t="s">
        <v>3136</v>
      </c>
      <c r="F2187">
        <v>22</v>
      </c>
      <c r="G2187" t="s">
        <v>3706</v>
      </c>
      <c r="AT2187" t="str">
        <f t="shared" si="313"/>
        <v>1V8_M</v>
      </c>
      <c r="AU2187" t="str">
        <f t="shared" si="314"/>
        <v>--</v>
      </c>
    </row>
    <row r="2188" spans="1:47" x14ac:dyDescent="0.25">
      <c r="A2188" t="str">
        <f t="shared" si="309"/>
        <v>U13-23</v>
      </c>
      <c r="B2188" t="str">
        <f t="shared" si="310"/>
        <v>GND</v>
      </c>
      <c r="C2188" t="str">
        <f t="shared" si="311"/>
        <v>U13-GND</v>
      </c>
      <c r="D2188" t="str">
        <f t="shared" si="312"/>
        <v>U13-23</v>
      </c>
      <c r="E2188" t="s">
        <v>3136</v>
      </c>
      <c r="F2188">
        <v>23</v>
      </c>
      <c r="G2188" t="s">
        <v>433</v>
      </c>
      <c r="AT2188">
        <f t="shared" si="313"/>
        <v>0</v>
      </c>
      <c r="AU2188">
        <f t="shared" si="314"/>
        <v>0</v>
      </c>
    </row>
    <row r="2189" spans="1:47" x14ac:dyDescent="0.25">
      <c r="A2189" t="str">
        <f t="shared" si="309"/>
        <v>U13-24</v>
      </c>
      <c r="B2189" t="str">
        <f t="shared" si="310"/>
        <v>MUX_I2C_RSTn</v>
      </c>
      <c r="C2189" t="str">
        <f t="shared" si="311"/>
        <v>U13-MUX_I2C_RSTn</v>
      </c>
      <c r="D2189" t="str">
        <f t="shared" si="312"/>
        <v>U13-24</v>
      </c>
      <c r="E2189" t="s">
        <v>3136</v>
      </c>
      <c r="F2189">
        <v>24</v>
      </c>
      <c r="G2189" t="s">
        <v>4216</v>
      </c>
      <c r="AT2189" t="str">
        <f t="shared" si="313"/>
        <v>MUX_I2C_RSTn</v>
      </c>
      <c r="AU2189" t="str">
        <f t="shared" si="314"/>
        <v>--</v>
      </c>
    </row>
    <row r="2190" spans="1:47" x14ac:dyDescent="0.25">
      <c r="A2190" t="str">
        <f t="shared" si="309"/>
        <v>U13-25</v>
      </c>
      <c r="B2190" t="str">
        <f t="shared" si="310"/>
        <v>GND</v>
      </c>
      <c r="C2190" t="str">
        <f t="shared" si="311"/>
        <v>U13-GND</v>
      </c>
      <c r="D2190" t="str">
        <f t="shared" si="312"/>
        <v>U13-25</v>
      </c>
      <c r="E2190" t="s">
        <v>3136</v>
      </c>
      <c r="F2190">
        <v>25</v>
      </c>
      <c r="G2190" t="s">
        <v>433</v>
      </c>
      <c r="AT2190">
        <f t="shared" si="313"/>
        <v>0</v>
      </c>
      <c r="AU2190">
        <f t="shared" si="314"/>
        <v>0</v>
      </c>
    </row>
    <row r="2191" spans="1:47" x14ac:dyDescent="0.25">
      <c r="A2191" t="str">
        <f t="shared" si="309"/>
        <v>U14-1</v>
      </c>
      <c r="B2191" t="str">
        <f t="shared" si="310"/>
        <v>SD_RDAT2</v>
      </c>
      <c r="C2191" t="str">
        <f t="shared" si="311"/>
        <v>U14-SD_RDAT2</v>
      </c>
      <c r="D2191" t="str">
        <f t="shared" si="312"/>
        <v>U14-1</v>
      </c>
      <c r="E2191" t="s">
        <v>3154</v>
      </c>
      <c r="F2191">
        <v>1</v>
      </c>
      <c r="G2191" t="s">
        <v>4432</v>
      </c>
      <c r="AT2191" t="str">
        <f t="shared" si="313"/>
        <v>SD_RDAT2</v>
      </c>
      <c r="AU2191" t="str">
        <f t="shared" si="314"/>
        <v>--</v>
      </c>
    </row>
    <row r="2192" spans="1:47" x14ac:dyDescent="0.25">
      <c r="A2192" t="str">
        <f t="shared" si="309"/>
        <v>U14-2</v>
      </c>
      <c r="B2192" t="str">
        <f t="shared" si="310"/>
        <v>GND</v>
      </c>
      <c r="C2192" t="str">
        <f t="shared" si="311"/>
        <v>U14-GND</v>
      </c>
      <c r="D2192" t="str">
        <f t="shared" si="312"/>
        <v>U14-2</v>
      </c>
      <c r="E2192" t="s">
        <v>3154</v>
      </c>
      <c r="F2192">
        <v>2</v>
      </c>
      <c r="G2192" t="s">
        <v>433</v>
      </c>
      <c r="AT2192">
        <f t="shared" si="313"/>
        <v>0</v>
      </c>
      <c r="AU2192">
        <f t="shared" si="314"/>
        <v>0</v>
      </c>
    </row>
    <row r="2193" spans="1:47" x14ac:dyDescent="0.25">
      <c r="A2193" t="str">
        <f t="shared" si="309"/>
        <v>U14-3</v>
      </c>
      <c r="B2193" t="str">
        <f t="shared" si="310"/>
        <v>SD_RDAT3</v>
      </c>
      <c r="C2193" t="str">
        <f t="shared" si="311"/>
        <v>U14-SD_RDAT3</v>
      </c>
      <c r="D2193" t="str">
        <f t="shared" si="312"/>
        <v>U14-3</v>
      </c>
      <c r="E2193" t="s">
        <v>3154</v>
      </c>
      <c r="F2193">
        <v>3</v>
      </c>
      <c r="G2193" t="s">
        <v>4433</v>
      </c>
      <c r="AT2193" t="str">
        <f t="shared" si="313"/>
        <v>SD_RDAT3</v>
      </c>
      <c r="AU2193" t="str">
        <f t="shared" si="314"/>
        <v>--</v>
      </c>
    </row>
    <row r="2194" spans="1:47" x14ac:dyDescent="0.25">
      <c r="A2194" t="str">
        <f t="shared" si="309"/>
        <v>U14-4</v>
      </c>
      <c r="B2194" t="str">
        <f t="shared" si="310"/>
        <v>SD_RCMD</v>
      </c>
      <c r="C2194" t="str">
        <f t="shared" si="311"/>
        <v>U14-SD_RCMD</v>
      </c>
      <c r="D2194" t="str">
        <f t="shared" si="312"/>
        <v>U14-4</v>
      </c>
      <c r="E2194" t="s">
        <v>3154</v>
      </c>
      <c r="F2194">
        <v>4</v>
      </c>
      <c r="G2194" t="s">
        <v>4428</v>
      </c>
      <c r="AT2194" t="str">
        <f t="shared" si="313"/>
        <v>SD_RCMD</v>
      </c>
      <c r="AU2194" t="str">
        <f t="shared" si="314"/>
        <v>--</v>
      </c>
    </row>
    <row r="2195" spans="1:47" x14ac:dyDescent="0.25">
      <c r="A2195" t="str">
        <f t="shared" si="309"/>
        <v>U14-5</v>
      </c>
      <c r="B2195" t="str">
        <f t="shared" si="310"/>
        <v>1V8_HPS</v>
      </c>
      <c r="C2195" t="str">
        <f t="shared" si="311"/>
        <v>U14-1V8_HPS</v>
      </c>
      <c r="D2195" t="str">
        <f t="shared" si="312"/>
        <v>U14-5</v>
      </c>
      <c r="E2195" t="s">
        <v>3154</v>
      </c>
      <c r="F2195">
        <v>5</v>
      </c>
      <c r="G2195" t="s">
        <v>3704</v>
      </c>
      <c r="AT2195" t="str">
        <f t="shared" si="313"/>
        <v>1V8_HPS</v>
      </c>
      <c r="AU2195" t="str">
        <f t="shared" si="314"/>
        <v>--</v>
      </c>
    </row>
    <row r="2196" spans="1:47" x14ac:dyDescent="0.25">
      <c r="A2196" t="str">
        <f t="shared" si="309"/>
        <v>U14-6</v>
      </c>
      <c r="B2196" t="str">
        <f t="shared" si="310"/>
        <v>SD_RDAT0</v>
      </c>
      <c r="C2196" t="str">
        <f t="shared" si="311"/>
        <v>U14-SD_RDAT0</v>
      </c>
      <c r="D2196" t="str">
        <f t="shared" si="312"/>
        <v>U14-6</v>
      </c>
      <c r="E2196" t="s">
        <v>3154</v>
      </c>
      <c r="F2196">
        <v>6</v>
      </c>
      <c r="G2196" t="s">
        <v>4430</v>
      </c>
      <c r="AT2196" t="str">
        <f t="shared" si="313"/>
        <v>SD_RDAT0</v>
      </c>
      <c r="AU2196" t="str">
        <f t="shared" si="314"/>
        <v>--</v>
      </c>
    </row>
    <row r="2197" spans="1:47" x14ac:dyDescent="0.25">
      <c r="A2197" t="str">
        <f t="shared" si="309"/>
        <v>U14-7</v>
      </c>
      <c r="B2197" t="str">
        <f t="shared" si="310"/>
        <v>SD_RDAT1</v>
      </c>
      <c r="C2197" t="str">
        <f t="shared" si="311"/>
        <v>U14-SD_RDAT1</v>
      </c>
      <c r="D2197" t="str">
        <f t="shared" si="312"/>
        <v>U14-7</v>
      </c>
      <c r="E2197" t="s">
        <v>3154</v>
      </c>
      <c r="F2197">
        <v>7</v>
      </c>
      <c r="G2197" t="s">
        <v>4431</v>
      </c>
      <c r="AT2197" t="str">
        <f t="shared" si="313"/>
        <v>SD_RDAT1</v>
      </c>
      <c r="AU2197" t="str">
        <f t="shared" si="314"/>
        <v>--</v>
      </c>
    </row>
    <row r="2198" spans="1:47" x14ac:dyDescent="0.25">
      <c r="A2198" t="str">
        <f t="shared" si="309"/>
        <v>U14-8</v>
      </c>
      <c r="B2198" t="str">
        <f t="shared" si="310"/>
        <v>eMMC-D2</v>
      </c>
      <c r="C2198" t="str">
        <f t="shared" si="311"/>
        <v>U14-eMMC-D2</v>
      </c>
      <c r="D2198" t="str">
        <f t="shared" si="312"/>
        <v>U14-8</v>
      </c>
      <c r="E2198" t="s">
        <v>3154</v>
      </c>
      <c r="F2198">
        <v>8</v>
      </c>
      <c r="G2198" t="s">
        <v>4546</v>
      </c>
      <c r="AT2198" t="str">
        <f t="shared" si="313"/>
        <v>eMMC-D2</v>
      </c>
      <c r="AU2198" t="str">
        <f t="shared" si="314"/>
        <v>--</v>
      </c>
    </row>
    <row r="2199" spans="1:47" x14ac:dyDescent="0.25">
      <c r="A2199" t="str">
        <f t="shared" si="309"/>
        <v>U14-9</v>
      </c>
      <c r="B2199" t="str">
        <f t="shared" si="310"/>
        <v>SD_RCLK</v>
      </c>
      <c r="C2199" t="str">
        <f t="shared" si="311"/>
        <v>U14-SD_RCLK</v>
      </c>
      <c r="D2199" t="str">
        <f t="shared" si="312"/>
        <v>U14-9</v>
      </c>
      <c r="E2199" t="s">
        <v>3154</v>
      </c>
      <c r="F2199">
        <v>9</v>
      </c>
      <c r="G2199" t="s">
        <v>4427</v>
      </c>
      <c r="AT2199" t="str">
        <f t="shared" si="313"/>
        <v>SD_RCLK</v>
      </c>
      <c r="AU2199" t="str">
        <f t="shared" si="314"/>
        <v>--</v>
      </c>
    </row>
    <row r="2200" spans="1:47" x14ac:dyDescent="0.25">
      <c r="A2200" t="str">
        <f t="shared" si="309"/>
        <v>U14-10</v>
      </c>
      <c r="B2200" t="str">
        <f t="shared" si="310"/>
        <v>eMMC-D3</v>
      </c>
      <c r="C2200" t="str">
        <f t="shared" si="311"/>
        <v>U14-eMMC-D3</v>
      </c>
      <c r="D2200" t="str">
        <f t="shared" si="312"/>
        <v>U14-10</v>
      </c>
      <c r="E2200" t="s">
        <v>3154</v>
      </c>
      <c r="F2200">
        <v>10</v>
      </c>
      <c r="G2200" t="s">
        <v>4548</v>
      </c>
      <c r="AT2200" t="str">
        <f t="shared" si="313"/>
        <v>eMMC-D3</v>
      </c>
      <c r="AU2200" t="str">
        <f t="shared" si="314"/>
        <v>--</v>
      </c>
    </row>
    <row r="2201" spans="1:47" x14ac:dyDescent="0.25">
      <c r="A2201" t="str">
        <f t="shared" si="309"/>
        <v>U14-11</v>
      </c>
      <c r="B2201" t="str">
        <f t="shared" si="310"/>
        <v>GND</v>
      </c>
      <c r="C2201" t="str">
        <f t="shared" si="311"/>
        <v>U14-GND</v>
      </c>
      <c r="D2201" t="str">
        <f t="shared" si="312"/>
        <v>U14-11</v>
      </c>
      <c r="E2201" t="s">
        <v>3154</v>
      </c>
      <c r="F2201">
        <v>11</v>
      </c>
      <c r="G2201" t="s">
        <v>433</v>
      </c>
      <c r="AT2201">
        <f t="shared" si="313"/>
        <v>0</v>
      </c>
      <c r="AU2201">
        <f t="shared" si="314"/>
        <v>0</v>
      </c>
    </row>
    <row r="2202" spans="1:47" x14ac:dyDescent="0.25">
      <c r="A2202" t="str">
        <f t="shared" si="309"/>
        <v>U14-12</v>
      </c>
      <c r="B2202" t="str">
        <f t="shared" si="310"/>
        <v>eMMC-CMD</v>
      </c>
      <c r="C2202" t="str">
        <f t="shared" si="311"/>
        <v>U14-eMMC-CMD</v>
      </c>
      <c r="D2202" t="str">
        <f t="shared" si="312"/>
        <v>U14-12</v>
      </c>
      <c r="E2202" t="s">
        <v>3154</v>
      </c>
      <c r="F2202">
        <v>12</v>
      </c>
      <c r="G2202" t="s">
        <v>4541</v>
      </c>
      <c r="AT2202" t="str">
        <f t="shared" si="313"/>
        <v>eMMC-CMD</v>
      </c>
      <c r="AU2202" t="str">
        <f t="shared" si="314"/>
        <v>--</v>
      </c>
    </row>
    <row r="2203" spans="1:47" x14ac:dyDescent="0.25">
      <c r="A2203" t="str">
        <f t="shared" si="309"/>
        <v>U14-13</v>
      </c>
      <c r="B2203" t="str">
        <f t="shared" si="310"/>
        <v>eMMC-CLKR</v>
      </c>
      <c r="C2203" t="str">
        <f t="shared" si="311"/>
        <v>U14-eMMC-CLKR</v>
      </c>
      <c r="D2203" t="str">
        <f t="shared" si="312"/>
        <v>U14-13</v>
      </c>
      <c r="E2203" t="s">
        <v>3154</v>
      </c>
      <c r="F2203">
        <v>13</v>
      </c>
      <c r="G2203" t="s">
        <v>4539</v>
      </c>
      <c r="AT2203" t="str">
        <f t="shared" si="313"/>
        <v>eMMC-CLKR</v>
      </c>
      <c r="AU2203" t="str">
        <f t="shared" si="314"/>
        <v>--</v>
      </c>
    </row>
    <row r="2204" spans="1:47" x14ac:dyDescent="0.25">
      <c r="A2204" t="str">
        <f t="shared" si="309"/>
        <v>U14-14</v>
      </c>
      <c r="B2204" t="str">
        <f t="shared" si="310"/>
        <v>eMMC-D0</v>
      </c>
      <c r="C2204" t="str">
        <f t="shared" si="311"/>
        <v>U14-eMMC-D0</v>
      </c>
      <c r="D2204" t="str">
        <f t="shared" si="312"/>
        <v>U14-14</v>
      </c>
      <c r="E2204" t="s">
        <v>3154</v>
      </c>
      <c r="F2204">
        <v>14</v>
      </c>
      <c r="G2204" t="s">
        <v>4543</v>
      </c>
      <c r="AT2204" t="str">
        <f t="shared" si="313"/>
        <v>eMMC-D0</v>
      </c>
      <c r="AU2204" t="str">
        <f t="shared" si="314"/>
        <v>--</v>
      </c>
    </row>
    <row r="2205" spans="1:47" x14ac:dyDescent="0.25">
      <c r="A2205" t="str">
        <f t="shared" si="309"/>
        <v>U14-15</v>
      </c>
      <c r="B2205" t="str">
        <f t="shared" si="310"/>
        <v>eMMC-D1</v>
      </c>
      <c r="C2205" t="str">
        <f t="shared" si="311"/>
        <v>U14-eMMC-D1</v>
      </c>
      <c r="D2205" t="str">
        <f t="shared" si="312"/>
        <v>U14-15</v>
      </c>
      <c r="E2205" t="s">
        <v>3154</v>
      </c>
      <c r="F2205">
        <v>15</v>
      </c>
      <c r="G2205" t="s">
        <v>4544</v>
      </c>
      <c r="AT2205" t="str">
        <f t="shared" si="313"/>
        <v>eMMC-D1</v>
      </c>
      <c r="AU2205" t="str">
        <f t="shared" si="314"/>
        <v>--</v>
      </c>
    </row>
    <row r="2206" spans="1:47" x14ac:dyDescent="0.25">
      <c r="A2206" t="str">
        <f t="shared" si="309"/>
        <v>U14-16</v>
      </c>
      <c r="B2206" t="str">
        <f t="shared" si="310"/>
        <v>eSD_DAT1</v>
      </c>
      <c r="C2206" t="str">
        <f t="shared" si="311"/>
        <v>U14-eSD_DAT1</v>
      </c>
      <c r="D2206" t="str">
        <f t="shared" si="312"/>
        <v>U14-16</v>
      </c>
      <c r="E2206" t="s">
        <v>3154</v>
      </c>
      <c r="F2206">
        <v>16</v>
      </c>
      <c r="G2206" t="s">
        <v>4846</v>
      </c>
      <c r="AT2206" t="str">
        <f t="shared" si="313"/>
        <v>eSD_DAT1</v>
      </c>
      <c r="AU2206" t="str">
        <f t="shared" si="314"/>
        <v>--</v>
      </c>
    </row>
    <row r="2207" spans="1:47" x14ac:dyDescent="0.25">
      <c r="A2207" t="str">
        <f t="shared" si="309"/>
        <v>U14-17</v>
      </c>
      <c r="B2207" t="str">
        <f t="shared" si="310"/>
        <v>3V3</v>
      </c>
      <c r="C2207" t="str">
        <f t="shared" si="311"/>
        <v>U14-3V3</v>
      </c>
      <c r="D2207" t="str">
        <f t="shared" si="312"/>
        <v>U14-17</v>
      </c>
      <c r="E2207" t="s">
        <v>3154</v>
      </c>
      <c r="F2207">
        <v>17</v>
      </c>
      <c r="G2207" t="s">
        <v>3710</v>
      </c>
      <c r="AT2207" t="str">
        <f t="shared" si="313"/>
        <v>3V3</v>
      </c>
      <c r="AU2207" t="str">
        <f t="shared" si="314"/>
        <v>--</v>
      </c>
    </row>
    <row r="2208" spans="1:47" x14ac:dyDescent="0.25">
      <c r="A2208" t="str">
        <f t="shared" si="309"/>
        <v>U14-18</v>
      </c>
      <c r="B2208" t="str">
        <f t="shared" si="310"/>
        <v>eSD_DAT0</v>
      </c>
      <c r="C2208" t="str">
        <f t="shared" si="311"/>
        <v>U14-eSD_DAT0</v>
      </c>
      <c r="D2208" t="str">
        <f t="shared" si="312"/>
        <v>U14-18</v>
      </c>
      <c r="E2208" t="s">
        <v>3154</v>
      </c>
      <c r="F2208">
        <v>18</v>
      </c>
      <c r="G2208" t="s">
        <v>4845</v>
      </c>
      <c r="AT2208" t="str">
        <f t="shared" si="313"/>
        <v>eSD_DAT0</v>
      </c>
      <c r="AU2208" t="str">
        <f t="shared" si="314"/>
        <v>--</v>
      </c>
    </row>
    <row r="2209" spans="1:47" x14ac:dyDescent="0.25">
      <c r="A2209" t="str">
        <f t="shared" si="309"/>
        <v>U14-19</v>
      </c>
      <c r="B2209" t="str">
        <f t="shared" si="310"/>
        <v>eSD_CLK</v>
      </c>
      <c r="C2209" t="str">
        <f t="shared" si="311"/>
        <v>U14-eSD_CLK</v>
      </c>
      <c r="D2209" t="str">
        <f t="shared" si="312"/>
        <v>U14-19</v>
      </c>
      <c r="E2209" t="s">
        <v>3154</v>
      </c>
      <c r="F2209">
        <v>19</v>
      </c>
      <c r="G2209" t="s">
        <v>4844</v>
      </c>
      <c r="AT2209" t="str">
        <f t="shared" si="313"/>
        <v>eSD_CLK</v>
      </c>
      <c r="AU2209" t="str">
        <f t="shared" si="314"/>
        <v>--</v>
      </c>
    </row>
    <row r="2210" spans="1:47" x14ac:dyDescent="0.25">
      <c r="A2210" t="str">
        <f t="shared" si="309"/>
        <v>U14-20</v>
      </c>
      <c r="B2210" t="str">
        <f t="shared" si="310"/>
        <v>eSD_CMD</v>
      </c>
      <c r="C2210" t="str">
        <f t="shared" si="311"/>
        <v>U14-eSD_CMD</v>
      </c>
      <c r="D2210" t="str">
        <f t="shared" si="312"/>
        <v>U14-20</v>
      </c>
      <c r="E2210" t="s">
        <v>3154</v>
      </c>
      <c r="F2210">
        <v>20</v>
      </c>
      <c r="G2210" t="s">
        <v>4843</v>
      </c>
      <c r="AT2210" t="str">
        <f t="shared" si="313"/>
        <v>eSD_CMD</v>
      </c>
      <c r="AU2210" t="str">
        <f t="shared" si="314"/>
        <v>--</v>
      </c>
    </row>
    <row r="2211" spans="1:47" x14ac:dyDescent="0.25">
      <c r="A2211" t="str">
        <f t="shared" si="309"/>
        <v>U14-21</v>
      </c>
      <c r="B2211" t="str">
        <f t="shared" si="310"/>
        <v>3V3</v>
      </c>
      <c r="C2211" t="str">
        <f t="shared" si="311"/>
        <v>U14-3V3</v>
      </c>
      <c r="D2211" t="str">
        <f t="shared" si="312"/>
        <v>U14-21</v>
      </c>
      <c r="E2211" t="s">
        <v>3154</v>
      </c>
      <c r="F2211">
        <v>21</v>
      </c>
      <c r="G2211" t="s">
        <v>3710</v>
      </c>
      <c r="AT2211" t="str">
        <f t="shared" si="313"/>
        <v>3V3</v>
      </c>
      <c r="AU2211" t="str">
        <f t="shared" si="314"/>
        <v>--</v>
      </c>
    </row>
    <row r="2212" spans="1:47" x14ac:dyDescent="0.25">
      <c r="A2212" t="str">
        <f t="shared" si="309"/>
        <v>U14-22</v>
      </c>
      <c r="B2212" t="str">
        <f t="shared" si="310"/>
        <v>eSD_DAT3</v>
      </c>
      <c r="C2212" t="str">
        <f t="shared" si="311"/>
        <v>U14-eSD_DAT3</v>
      </c>
      <c r="D2212" t="str">
        <f t="shared" si="312"/>
        <v>U14-22</v>
      </c>
      <c r="E2212" t="s">
        <v>3154</v>
      </c>
      <c r="F2212">
        <v>22</v>
      </c>
      <c r="G2212" t="s">
        <v>4842</v>
      </c>
      <c r="AT2212" t="str">
        <f t="shared" si="313"/>
        <v>eSD_DAT3</v>
      </c>
      <c r="AU2212" t="str">
        <f t="shared" si="314"/>
        <v>--</v>
      </c>
    </row>
    <row r="2213" spans="1:47" x14ac:dyDescent="0.25">
      <c r="A2213" t="str">
        <f t="shared" si="309"/>
        <v>U14-23</v>
      </c>
      <c r="B2213" t="str">
        <f t="shared" si="310"/>
        <v>eSD_DAT2</v>
      </c>
      <c r="C2213" t="str">
        <f t="shared" si="311"/>
        <v>U14-eSD_DAT2</v>
      </c>
      <c r="D2213" t="str">
        <f t="shared" si="312"/>
        <v>U14-23</v>
      </c>
      <c r="E2213" t="s">
        <v>3154</v>
      </c>
      <c r="F2213">
        <v>23</v>
      </c>
      <c r="G2213" t="s">
        <v>4841</v>
      </c>
      <c r="AT2213" t="str">
        <f t="shared" si="313"/>
        <v>eSD_DAT2</v>
      </c>
      <c r="AU2213" t="str">
        <f t="shared" si="314"/>
        <v>--</v>
      </c>
    </row>
    <row r="2214" spans="1:47" x14ac:dyDescent="0.25">
      <c r="A2214" t="str">
        <f t="shared" si="309"/>
        <v>U14-24</v>
      </c>
      <c r="B2214" t="str">
        <f t="shared" si="310"/>
        <v>SD_SEL</v>
      </c>
      <c r="C2214" t="str">
        <f t="shared" si="311"/>
        <v>U14-SD_SEL</v>
      </c>
      <c r="D2214" t="str">
        <f t="shared" si="312"/>
        <v>U14-24</v>
      </c>
      <c r="E2214" t="s">
        <v>3154</v>
      </c>
      <c r="F2214">
        <v>24</v>
      </c>
      <c r="G2214" t="s">
        <v>4434</v>
      </c>
      <c r="AT2214" t="str">
        <f t="shared" si="313"/>
        <v>SD_SEL</v>
      </c>
      <c r="AU2214" t="str">
        <f t="shared" si="314"/>
        <v>--</v>
      </c>
    </row>
    <row r="2215" spans="1:47" x14ac:dyDescent="0.25">
      <c r="A2215" t="str">
        <f t="shared" si="309"/>
        <v>U14-25</v>
      </c>
      <c r="B2215" t="str">
        <f t="shared" si="310"/>
        <v>GND</v>
      </c>
      <c r="C2215" t="str">
        <f t="shared" si="311"/>
        <v>U14-GND</v>
      </c>
      <c r="D2215" t="str">
        <f t="shared" si="312"/>
        <v>U14-25</v>
      </c>
      <c r="E2215" t="s">
        <v>3154</v>
      </c>
      <c r="F2215">
        <v>25</v>
      </c>
      <c r="G2215" t="s">
        <v>433</v>
      </c>
      <c r="AT2215">
        <f t="shared" si="313"/>
        <v>0</v>
      </c>
      <c r="AU2215">
        <f t="shared" si="314"/>
        <v>0</v>
      </c>
    </row>
    <row r="2216" spans="1:47" x14ac:dyDescent="0.25">
      <c r="A2216" t="str">
        <f t="shared" si="309"/>
        <v>U15-1</v>
      </c>
      <c r="B2216" t="str">
        <f t="shared" si="310"/>
        <v>NetC219_2</v>
      </c>
      <c r="C2216" t="str">
        <f t="shared" si="311"/>
        <v>U15-NetC219_2</v>
      </c>
      <c r="D2216" t="str">
        <f t="shared" si="312"/>
        <v>U15-1</v>
      </c>
      <c r="E2216" t="s">
        <v>3156</v>
      </c>
      <c r="F2216">
        <v>1</v>
      </c>
      <c r="G2216" t="s">
        <v>4236</v>
      </c>
      <c r="AT2216" t="str">
        <f t="shared" si="313"/>
        <v>NetC219_2</v>
      </c>
      <c r="AU2216" t="str">
        <f t="shared" si="314"/>
        <v>--</v>
      </c>
    </row>
    <row r="2217" spans="1:47" x14ac:dyDescent="0.25">
      <c r="A2217" t="str">
        <f t="shared" si="309"/>
        <v>U15-2</v>
      </c>
      <c r="B2217" t="str">
        <f t="shared" si="310"/>
        <v>GND</v>
      </c>
      <c r="C2217" t="str">
        <f t="shared" si="311"/>
        <v>U15-GND</v>
      </c>
      <c r="D2217" t="str">
        <f t="shared" si="312"/>
        <v>U15-2</v>
      </c>
      <c r="E2217" t="s">
        <v>3156</v>
      </c>
      <c r="F2217">
        <v>2</v>
      </c>
      <c r="G2217" t="s">
        <v>433</v>
      </c>
      <c r="AT2217">
        <f t="shared" si="313"/>
        <v>0</v>
      </c>
      <c r="AU2217">
        <f t="shared" si="314"/>
        <v>0</v>
      </c>
    </row>
    <row r="2218" spans="1:47" x14ac:dyDescent="0.25">
      <c r="A2218" t="str">
        <f t="shared" si="309"/>
        <v>U15-3</v>
      </c>
      <c r="B2218" t="str">
        <f t="shared" si="310"/>
        <v>CLK12M</v>
      </c>
      <c r="C2218" t="str">
        <f t="shared" si="311"/>
        <v>U15-CLK12M</v>
      </c>
      <c r="D2218" t="str">
        <f t="shared" si="312"/>
        <v>U15-3</v>
      </c>
      <c r="E2218" t="s">
        <v>3156</v>
      </c>
      <c r="F2218">
        <v>3</v>
      </c>
      <c r="G2218" t="s">
        <v>918</v>
      </c>
      <c r="AT2218" t="str">
        <f t="shared" si="313"/>
        <v>CLK12M</v>
      </c>
      <c r="AU2218" t="str">
        <f t="shared" si="314"/>
        <v>--</v>
      </c>
    </row>
    <row r="2219" spans="1:47" x14ac:dyDescent="0.25">
      <c r="A2219" t="str">
        <f t="shared" si="309"/>
        <v>U15-4</v>
      </c>
      <c r="B2219" t="str">
        <f t="shared" si="310"/>
        <v>NetC219_2</v>
      </c>
      <c r="C2219" t="str">
        <f t="shared" si="311"/>
        <v>U15-NetC219_2</v>
      </c>
      <c r="D2219" t="str">
        <f t="shared" si="312"/>
        <v>U15-4</v>
      </c>
      <c r="E2219" t="s">
        <v>3156</v>
      </c>
      <c r="F2219">
        <v>4</v>
      </c>
      <c r="G2219" t="s">
        <v>4236</v>
      </c>
      <c r="AT2219" t="str">
        <f t="shared" si="313"/>
        <v>NetC219_2</v>
      </c>
      <c r="AU2219" t="str">
        <f t="shared" si="314"/>
        <v>--</v>
      </c>
    </row>
    <row r="2220" spans="1:47" x14ac:dyDescent="0.25">
      <c r="A2220" t="str">
        <f t="shared" si="309"/>
        <v>U16-1</v>
      </c>
      <c r="B2220" t="str">
        <f t="shared" si="310"/>
        <v>Z_S7</v>
      </c>
      <c r="C2220" t="str">
        <f t="shared" si="311"/>
        <v>U16-Z_S7</v>
      </c>
      <c r="D2220" t="str">
        <f t="shared" si="312"/>
        <v>U16-1</v>
      </c>
      <c r="E2220" t="s">
        <v>3158</v>
      </c>
      <c r="F2220">
        <v>1</v>
      </c>
      <c r="G2220" t="s">
        <v>3956</v>
      </c>
      <c r="AT2220" t="str">
        <f t="shared" si="313"/>
        <v>Z_S7</v>
      </c>
      <c r="AU2220" t="str">
        <f t="shared" si="314"/>
        <v>--</v>
      </c>
    </row>
    <row r="2221" spans="1:47" x14ac:dyDescent="0.25">
      <c r="A2221" t="str">
        <f t="shared" si="309"/>
        <v>U16-2</v>
      </c>
      <c r="B2221" t="str">
        <f t="shared" si="310"/>
        <v>Z_S6</v>
      </c>
      <c r="C2221" t="str">
        <f t="shared" si="311"/>
        <v>U16-Z_S6</v>
      </c>
      <c r="D2221" t="str">
        <f t="shared" si="312"/>
        <v>U16-2</v>
      </c>
      <c r="E2221" t="s">
        <v>3158</v>
      </c>
      <c r="F2221">
        <v>2</v>
      </c>
      <c r="G2221" t="s">
        <v>3954</v>
      </c>
      <c r="AT2221" t="str">
        <f t="shared" si="313"/>
        <v>Z_S6</v>
      </c>
      <c r="AU2221" t="str">
        <f t="shared" si="314"/>
        <v>--</v>
      </c>
    </row>
    <row r="2222" spans="1:47" x14ac:dyDescent="0.25">
      <c r="A2222" t="str">
        <f t="shared" si="309"/>
        <v>U16-3</v>
      </c>
      <c r="B2222" t="str">
        <f t="shared" si="310"/>
        <v>Z_S3</v>
      </c>
      <c r="C2222" t="str">
        <f t="shared" si="311"/>
        <v>U16-Z_S3</v>
      </c>
      <c r="D2222" t="str">
        <f t="shared" si="312"/>
        <v>U16-3</v>
      </c>
      <c r="E2222" t="s">
        <v>3158</v>
      </c>
      <c r="F2222">
        <v>3</v>
      </c>
      <c r="G2222" t="s">
        <v>3887</v>
      </c>
      <c r="AT2222" t="str">
        <f t="shared" si="313"/>
        <v>Z_S3</v>
      </c>
      <c r="AU2222" t="str">
        <f t="shared" si="314"/>
        <v>--</v>
      </c>
    </row>
    <row r="2223" spans="1:47" x14ac:dyDescent="0.25">
      <c r="A2223" t="str">
        <f t="shared" si="309"/>
        <v>U16-4</v>
      </c>
      <c r="B2223" t="str">
        <f t="shared" si="310"/>
        <v>Z_S2</v>
      </c>
      <c r="C2223" t="str">
        <f t="shared" si="311"/>
        <v>U16-Z_S2</v>
      </c>
      <c r="D2223" t="str">
        <f t="shared" si="312"/>
        <v>U16-4</v>
      </c>
      <c r="E2223" t="s">
        <v>3158</v>
      </c>
      <c r="F2223">
        <v>4</v>
      </c>
      <c r="G2223" t="s">
        <v>3885</v>
      </c>
      <c r="AT2223" t="str">
        <f t="shared" si="313"/>
        <v>Z_S2</v>
      </c>
      <c r="AU2223" t="str">
        <f t="shared" si="314"/>
        <v>--</v>
      </c>
    </row>
    <row r="2224" spans="1:47" x14ac:dyDescent="0.25">
      <c r="A2224" t="str">
        <f t="shared" si="309"/>
        <v>U16-5</v>
      </c>
      <c r="B2224" t="str">
        <f t="shared" si="310"/>
        <v>NetU16_5</v>
      </c>
      <c r="C2224" t="str">
        <f t="shared" si="311"/>
        <v>U16-NetU16_5</v>
      </c>
      <c r="D2224" t="str">
        <f t="shared" si="312"/>
        <v>U16-5</v>
      </c>
      <c r="E2224" t="s">
        <v>3158</v>
      </c>
      <c r="F2224">
        <v>5</v>
      </c>
      <c r="G2224" t="s">
        <v>5051</v>
      </c>
      <c r="AT2224" t="str">
        <f t="shared" si="313"/>
        <v>NetU16_5</v>
      </c>
      <c r="AU2224" t="str">
        <f t="shared" si="314"/>
        <v>--</v>
      </c>
    </row>
    <row r="2225" spans="1:47" x14ac:dyDescent="0.25">
      <c r="A2225" t="str">
        <f t="shared" si="309"/>
        <v>U16-6</v>
      </c>
      <c r="B2225" t="str">
        <f t="shared" si="310"/>
        <v>GND</v>
      </c>
      <c r="C2225" t="str">
        <f t="shared" si="311"/>
        <v>U16-GND</v>
      </c>
      <c r="D2225" t="str">
        <f t="shared" si="312"/>
        <v>U16-6</v>
      </c>
      <c r="E2225" t="s">
        <v>3158</v>
      </c>
      <c r="F2225">
        <v>6</v>
      </c>
      <c r="G2225" t="s">
        <v>433</v>
      </c>
      <c r="AT2225">
        <f t="shared" si="313"/>
        <v>0</v>
      </c>
      <c r="AU2225">
        <f t="shared" si="314"/>
        <v>0</v>
      </c>
    </row>
    <row r="2226" spans="1:47" x14ac:dyDescent="0.25">
      <c r="A2226" t="str">
        <f t="shared" si="309"/>
        <v>U16-7</v>
      </c>
      <c r="B2226" t="str">
        <f t="shared" si="310"/>
        <v>GND</v>
      </c>
      <c r="C2226" t="str">
        <f t="shared" si="311"/>
        <v>U16-GND</v>
      </c>
      <c r="D2226" t="str">
        <f t="shared" si="312"/>
        <v>U16-7</v>
      </c>
      <c r="E2226" t="s">
        <v>3158</v>
      </c>
      <c r="F2226">
        <v>7</v>
      </c>
      <c r="G2226" t="s">
        <v>433</v>
      </c>
      <c r="AT2226">
        <f t="shared" si="313"/>
        <v>0</v>
      </c>
      <c r="AU2226">
        <f t="shared" si="314"/>
        <v>0</v>
      </c>
    </row>
    <row r="2227" spans="1:47" x14ac:dyDescent="0.25">
      <c r="A2227" t="str">
        <f t="shared" si="309"/>
        <v>U16-8</v>
      </c>
      <c r="B2227" t="str">
        <f t="shared" si="310"/>
        <v>3V3</v>
      </c>
      <c r="C2227" t="str">
        <f t="shared" si="311"/>
        <v>U16-3V3</v>
      </c>
      <c r="D2227" t="str">
        <f t="shared" si="312"/>
        <v>U16-8</v>
      </c>
      <c r="E2227" t="s">
        <v>3158</v>
      </c>
      <c r="F2227">
        <v>8</v>
      </c>
      <c r="G2227" t="s">
        <v>3710</v>
      </c>
      <c r="AT2227" t="str">
        <f t="shared" si="313"/>
        <v>3V3</v>
      </c>
      <c r="AU2227" t="str">
        <f t="shared" si="314"/>
        <v>--</v>
      </c>
    </row>
    <row r="2228" spans="1:47" x14ac:dyDescent="0.25">
      <c r="A2228" t="str">
        <f t="shared" si="309"/>
        <v>U16-9</v>
      </c>
      <c r="B2228" t="str">
        <f t="shared" si="310"/>
        <v>Z_S2_LS</v>
      </c>
      <c r="C2228" t="str">
        <f t="shared" si="311"/>
        <v>U16-Z_S2_LS</v>
      </c>
      <c r="D2228" t="str">
        <f t="shared" si="312"/>
        <v>U16-9</v>
      </c>
      <c r="E2228" t="s">
        <v>3158</v>
      </c>
      <c r="F2228">
        <v>9</v>
      </c>
      <c r="G2228" t="s">
        <v>4526</v>
      </c>
      <c r="AT2228" t="str">
        <f t="shared" si="313"/>
        <v>Z_S2_LS</v>
      </c>
      <c r="AU2228" t="str">
        <f t="shared" si="314"/>
        <v>--</v>
      </c>
    </row>
    <row r="2229" spans="1:47" x14ac:dyDescent="0.25">
      <c r="A2229" t="str">
        <f t="shared" si="309"/>
        <v>U16-10</v>
      </c>
      <c r="B2229" t="str">
        <f t="shared" si="310"/>
        <v>Z_S3_LS</v>
      </c>
      <c r="C2229" t="str">
        <f t="shared" si="311"/>
        <v>U16-Z_S3_LS</v>
      </c>
      <c r="D2229" t="str">
        <f t="shared" si="312"/>
        <v>U16-10</v>
      </c>
      <c r="E2229" t="s">
        <v>3158</v>
      </c>
      <c r="F2229">
        <v>10</v>
      </c>
      <c r="G2229" t="s">
        <v>4529</v>
      </c>
      <c r="AT2229" t="str">
        <f t="shared" si="313"/>
        <v>Z_S3_LS</v>
      </c>
      <c r="AU2229" t="str">
        <f t="shared" si="314"/>
        <v>--</v>
      </c>
    </row>
    <row r="2230" spans="1:47" x14ac:dyDescent="0.25">
      <c r="A2230" t="str">
        <f t="shared" si="309"/>
        <v>U16-11</v>
      </c>
      <c r="B2230" t="str">
        <f t="shared" si="310"/>
        <v>Z_S6_LS</v>
      </c>
      <c r="C2230" t="str">
        <f t="shared" si="311"/>
        <v>U16-Z_S6_LS</v>
      </c>
      <c r="D2230" t="str">
        <f t="shared" si="312"/>
        <v>U16-11</v>
      </c>
      <c r="E2230" t="s">
        <v>3158</v>
      </c>
      <c r="F2230">
        <v>11</v>
      </c>
      <c r="G2230" t="s">
        <v>4533</v>
      </c>
      <c r="AT2230" t="str">
        <f t="shared" si="313"/>
        <v>Z_S6_LS</v>
      </c>
      <c r="AU2230" t="str">
        <f t="shared" si="314"/>
        <v>--</v>
      </c>
    </row>
    <row r="2231" spans="1:47" x14ac:dyDescent="0.25">
      <c r="A2231" t="str">
        <f t="shared" si="309"/>
        <v>U16-12</v>
      </c>
      <c r="B2231" t="str">
        <f t="shared" si="310"/>
        <v>Z_S7_LS</v>
      </c>
      <c r="C2231" t="str">
        <f t="shared" si="311"/>
        <v>U16-Z_S7_LS</v>
      </c>
      <c r="D2231" t="str">
        <f t="shared" si="312"/>
        <v>U16-12</v>
      </c>
      <c r="E2231" t="s">
        <v>3158</v>
      </c>
      <c r="F2231">
        <v>12</v>
      </c>
      <c r="G2231" t="s">
        <v>4535</v>
      </c>
      <c r="AT2231" t="str">
        <f t="shared" si="313"/>
        <v>Z_S7_LS</v>
      </c>
      <c r="AU2231" t="str">
        <f t="shared" si="314"/>
        <v>--</v>
      </c>
    </row>
    <row r="2232" spans="1:47" x14ac:dyDescent="0.25">
      <c r="A2232" t="str">
        <f t="shared" si="309"/>
        <v>U16-13</v>
      </c>
      <c r="B2232" t="str">
        <f t="shared" si="310"/>
        <v>Z_ADJ</v>
      </c>
      <c r="C2232" t="str">
        <f t="shared" si="311"/>
        <v>U16-Z_ADJ</v>
      </c>
      <c r="D2232" t="str">
        <f t="shared" si="312"/>
        <v>U16-13</v>
      </c>
      <c r="E2232" t="s">
        <v>3158</v>
      </c>
      <c r="F2232">
        <v>13</v>
      </c>
      <c r="G2232" t="s">
        <v>4518</v>
      </c>
      <c r="AT2232" t="str">
        <f t="shared" si="313"/>
        <v>Z_ADJ</v>
      </c>
      <c r="AU2232" t="str">
        <f t="shared" si="314"/>
        <v>--</v>
      </c>
    </row>
    <row r="2233" spans="1:47" x14ac:dyDescent="0.25">
      <c r="A2233" t="str">
        <f t="shared" si="309"/>
        <v>U16-14</v>
      </c>
      <c r="B2233" t="str">
        <f t="shared" si="310"/>
        <v>NetU16_14</v>
      </c>
      <c r="C2233" t="str">
        <f t="shared" si="311"/>
        <v>U16-NetU16_14</v>
      </c>
      <c r="D2233" t="str">
        <f t="shared" si="312"/>
        <v>U16-14</v>
      </c>
      <c r="E2233" t="s">
        <v>3158</v>
      </c>
      <c r="F2233">
        <v>14</v>
      </c>
      <c r="G2233" t="s">
        <v>5052</v>
      </c>
      <c r="AT2233" t="str">
        <f t="shared" si="313"/>
        <v>NetU16_14</v>
      </c>
      <c r="AU2233" t="str">
        <f t="shared" si="314"/>
        <v>--</v>
      </c>
    </row>
    <row r="2234" spans="1:47" x14ac:dyDescent="0.25">
      <c r="A2234" t="str">
        <f t="shared" si="309"/>
        <v>U16-15</v>
      </c>
      <c r="B2234" t="str">
        <f t="shared" si="310"/>
        <v>NetU16_15</v>
      </c>
      <c r="C2234" t="str">
        <f t="shared" si="311"/>
        <v>U16-NetU16_15</v>
      </c>
      <c r="D2234" t="str">
        <f t="shared" si="312"/>
        <v>U16-15</v>
      </c>
      <c r="E2234" t="s">
        <v>3158</v>
      </c>
      <c r="F2234">
        <v>15</v>
      </c>
      <c r="G2234" t="s">
        <v>5053</v>
      </c>
      <c r="AT2234" t="str">
        <f t="shared" si="313"/>
        <v>NetU16_15</v>
      </c>
      <c r="AU2234" t="str">
        <f t="shared" si="314"/>
        <v>--</v>
      </c>
    </row>
    <row r="2235" spans="1:47" x14ac:dyDescent="0.25">
      <c r="A2235" t="str">
        <f t="shared" si="309"/>
        <v>U16-16</v>
      </c>
      <c r="B2235" t="str">
        <f t="shared" si="310"/>
        <v>3V3</v>
      </c>
      <c r="C2235" t="str">
        <f t="shared" si="311"/>
        <v>U16-3V3</v>
      </c>
      <c r="D2235" t="str">
        <f t="shared" si="312"/>
        <v>U16-16</v>
      </c>
      <c r="E2235" t="s">
        <v>3158</v>
      </c>
      <c r="F2235">
        <v>16</v>
      </c>
      <c r="G2235" t="s">
        <v>3710</v>
      </c>
      <c r="AT2235" t="str">
        <f t="shared" si="313"/>
        <v>3V3</v>
      </c>
      <c r="AU2235" t="str">
        <f t="shared" si="314"/>
        <v>--</v>
      </c>
    </row>
    <row r="2236" spans="1:47" x14ac:dyDescent="0.25">
      <c r="A2236" t="str">
        <f t="shared" si="309"/>
        <v>U17-1</v>
      </c>
      <c r="B2236" t="str">
        <f t="shared" si="310"/>
        <v>12V_IN_A</v>
      </c>
      <c r="C2236" t="str">
        <f t="shared" si="311"/>
        <v>U17-12V_IN_A</v>
      </c>
      <c r="D2236" t="str">
        <f t="shared" si="312"/>
        <v>U17-1</v>
      </c>
      <c r="E2236" t="s">
        <v>3159</v>
      </c>
      <c r="F2236">
        <v>1</v>
      </c>
      <c r="G2236" t="s">
        <v>3700</v>
      </c>
      <c r="AT2236" t="str">
        <f t="shared" si="313"/>
        <v>12V_IN_A</v>
      </c>
      <c r="AU2236" t="str">
        <f t="shared" si="314"/>
        <v>--</v>
      </c>
    </row>
    <row r="2237" spans="1:47" x14ac:dyDescent="0.25">
      <c r="A2237" t="str">
        <f t="shared" si="309"/>
        <v>U17-2</v>
      </c>
      <c r="B2237" t="str">
        <f t="shared" si="310"/>
        <v>NetR45_1</v>
      </c>
      <c r="C2237" t="str">
        <f t="shared" si="311"/>
        <v>U17-NetR45_1</v>
      </c>
      <c r="D2237" t="str">
        <f t="shared" si="312"/>
        <v>U17-2</v>
      </c>
      <c r="E2237" t="s">
        <v>3159</v>
      </c>
      <c r="F2237">
        <v>2</v>
      </c>
      <c r="G2237" t="s">
        <v>4338</v>
      </c>
      <c r="AT2237" t="str">
        <f t="shared" si="313"/>
        <v>NetR45_1</v>
      </c>
      <c r="AU2237" t="str">
        <f t="shared" si="314"/>
        <v>--</v>
      </c>
    </row>
    <row r="2238" spans="1:47" x14ac:dyDescent="0.25">
      <c r="A2238" t="str">
        <f t="shared" si="309"/>
        <v>U17-3</v>
      </c>
      <c r="B2238" t="str">
        <f t="shared" si="310"/>
        <v>NetR47_2</v>
      </c>
      <c r="C2238" t="str">
        <f t="shared" si="311"/>
        <v>U17-NetR47_2</v>
      </c>
      <c r="D2238" t="str">
        <f t="shared" si="312"/>
        <v>U17-3</v>
      </c>
      <c r="E2238" t="s">
        <v>3159</v>
      </c>
      <c r="F2238">
        <v>3</v>
      </c>
      <c r="G2238" t="s">
        <v>4339</v>
      </c>
      <c r="AT2238" t="str">
        <f t="shared" si="313"/>
        <v>NetR47_2</v>
      </c>
      <c r="AU2238" t="str">
        <f t="shared" si="314"/>
        <v>--</v>
      </c>
    </row>
    <row r="2239" spans="1:47" x14ac:dyDescent="0.25">
      <c r="A2239" t="str">
        <f t="shared" si="309"/>
        <v>U17-4</v>
      </c>
      <c r="B2239" t="str">
        <f t="shared" si="310"/>
        <v>GND</v>
      </c>
      <c r="C2239" t="str">
        <f t="shared" si="311"/>
        <v>U17-GND</v>
      </c>
      <c r="D2239" t="str">
        <f t="shared" si="312"/>
        <v>U17-4</v>
      </c>
      <c r="E2239" t="s">
        <v>3159</v>
      </c>
      <c r="F2239">
        <v>4</v>
      </c>
      <c r="G2239" t="s">
        <v>433</v>
      </c>
      <c r="AT2239">
        <f t="shared" si="313"/>
        <v>0</v>
      </c>
      <c r="AU2239">
        <f t="shared" si="314"/>
        <v>0</v>
      </c>
    </row>
    <row r="2240" spans="1:47" x14ac:dyDescent="0.25">
      <c r="A2240" t="str">
        <f t="shared" si="309"/>
        <v>U17-5</v>
      </c>
      <c r="B2240" t="str">
        <f t="shared" si="310"/>
        <v>SHDN_n_1</v>
      </c>
      <c r="C2240" t="str">
        <f t="shared" si="311"/>
        <v>U17-SHDN_n_1</v>
      </c>
      <c r="D2240" t="str">
        <f t="shared" si="312"/>
        <v>U17-5</v>
      </c>
      <c r="E2240" t="s">
        <v>3159</v>
      </c>
      <c r="F2240">
        <v>5</v>
      </c>
      <c r="G2240" t="s">
        <v>4456</v>
      </c>
      <c r="AT2240" t="str">
        <f t="shared" si="313"/>
        <v>SHDN_n_1</v>
      </c>
      <c r="AU2240" t="str">
        <f t="shared" si="314"/>
        <v>--</v>
      </c>
    </row>
    <row r="2241" spans="1:47" x14ac:dyDescent="0.25">
      <c r="A2241" t="str">
        <f t="shared" si="309"/>
        <v>U17-6</v>
      </c>
      <c r="B2241" t="str">
        <f t="shared" si="310"/>
        <v>FLT_1</v>
      </c>
      <c r="C2241" t="str">
        <f t="shared" si="311"/>
        <v>U17-FLT_1</v>
      </c>
      <c r="D2241" t="str">
        <f t="shared" si="312"/>
        <v>U17-6</v>
      </c>
      <c r="E2241" t="s">
        <v>3159</v>
      </c>
      <c r="F2241">
        <v>6</v>
      </c>
      <c r="G2241" t="s">
        <v>4021</v>
      </c>
      <c r="AT2241" t="str">
        <f t="shared" si="313"/>
        <v>FLT_1</v>
      </c>
      <c r="AU2241" t="str">
        <f t="shared" si="314"/>
        <v>--</v>
      </c>
    </row>
    <row r="2242" spans="1:47" x14ac:dyDescent="0.25">
      <c r="A2242" t="str">
        <f t="shared" si="309"/>
        <v>U17-7</v>
      </c>
      <c r="B2242" t="str">
        <f t="shared" si="310"/>
        <v>12V</v>
      </c>
      <c r="C2242" t="str">
        <f t="shared" si="311"/>
        <v>U17-12V</v>
      </c>
      <c r="D2242" t="str">
        <f t="shared" si="312"/>
        <v>U17-7</v>
      </c>
      <c r="E2242" t="s">
        <v>3159</v>
      </c>
      <c r="F2242">
        <v>7</v>
      </c>
      <c r="G2242" t="s">
        <v>3697</v>
      </c>
      <c r="AT2242" t="str">
        <f t="shared" si="313"/>
        <v>12V</v>
      </c>
      <c r="AU2242" t="str">
        <f t="shared" si="314"/>
        <v>--</v>
      </c>
    </row>
    <row r="2243" spans="1:47" x14ac:dyDescent="0.25">
      <c r="A2243" t="str">
        <f t="shared" si="309"/>
        <v>U17-8</v>
      </c>
      <c r="B2243" t="str">
        <f t="shared" si="310"/>
        <v>NetR37_2</v>
      </c>
      <c r="C2243" t="str">
        <f t="shared" si="311"/>
        <v>U17-NetR37_2</v>
      </c>
      <c r="D2243" t="str">
        <f t="shared" si="312"/>
        <v>U17-8</v>
      </c>
      <c r="E2243" t="s">
        <v>3159</v>
      </c>
      <c r="F2243">
        <v>8</v>
      </c>
      <c r="G2243" t="s">
        <v>1196</v>
      </c>
      <c r="AT2243" t="str">
        <f t="shared" si="313"/>
        <v>NetR37_2</v>
      </c>
      <c r="AU2243" t="str">
        <f t="shared" si="314"/>
        <v>--</v>
      </c>
    </row>
    <row r="2244" spans="1:47" x14ac:dyDescent="0.25">
      <c r="A2244" t="str">
        <f t="shared" si="309"/>
        <v>U18-1</v>
      </c>
      <c r="B2244" t="str">
        <f t="shared" si="310"/>
        <v>USBC_PWR</v>
      </c>
      <c r="C2244" t="str">
        <f t="shared" si="311"/>
        <v>U18-USBC_PWR</v>
      </c>
      <c r="D2244" t="str">
        <f t="shared" si="312"/>
        <v>U18-1</v>
      </c>
      <c r="E2244" t="s">
        <v>3161</v>
      </c>
      <c r="F2244">
        <v>1</v>
      </c>
      <c r="G2244" t="s">
        <v>4486</v>
      </c>
      <c r="AT2244" t="str">
        <f t="shared" si="313"/>
        <v>USBC_PWR</v>
      </c>
      <c r="AU2244" t="str">
        <f t="shared" si="314"/>
        <v>--</v>
      </c>
    </row>
    <row r="2245" spans="1:47" x14ac:dyDescent="0.25">
      <c r="A2245" t="str">
        <f t="shared" si="309"/>
        <v>U18-2</v>
      </c>
      <c r="B2245" t="str">
        <f t="shared" si="310"/>
        <v>NetR56_1</v>
      </c>
      <c r="C2245" t="str">
        <f t="shared" si="311"/>
        <v>U18-NetR56_1</v>
      </c>
      <c r="D2245" t="str">
        <f t="shared" si="312"/>
        <v>U18-2</v>
      </c>
      <c r="E2245" t="s">
        <v>3161</v>
      </c>
      <c r="F2245">
        <v>2</v>
      </c>
      <c r="G2245" t="s">
        <v>4346</v>
      </c>
      <c r="AT2245" t="str">
        <f t="shared" si="313"/>
        <v>NetR56_1</v>
      </c>
      <c r="AU2245" t="str">
        <f t="shared" si="314"/>
        <v>--</v>
      </c>
    </row>
    <row r="2246" spans="1:47" x14ac:dyDescent="0.25">
      <c r="A2246" t="str">
        <f t="shared" ref="A2246:A2309" si="315">$E2246&amp;"-"&amp;$F2246</f>
        <v>U18-3</v>
      </c>
      <c r="B2246" t="str">
        <f t="shared" ref="B2246:B2309" si="316">IF(OR(E2246=$A$2,E2246=$B$2,E2246=$C$2,E2246=$D$2),"--",G2246)</f>
        <v>NetR59_2</v>
      </c>
      <c r="C2246" t="str">
        <f t="shared" ref="C2246:C2309" si="317">$E2246&amp;"-"&amp;$G2246</f>
        <v>U18-NetR59_2</v>
      </c>
      <c r="D2246" t="str">
        <f t="shared" ref="D2246:D2309" si="318">A2246</f>
        <v>U18-3</v>
      </c>
      <c r="E2246" t="s">
        <v>3161</v>
      </c>
      <c r="F2246">
        <v>3</v>
      </c>
      <c r="G2246" t="s">
        <v>4347</v>
      </c>
      <c r="AT2246" t="str">
        <f t="shared" ref="AT2246:AT2309" si="319">IF(IF(COUNTIF($AO$6:$AQ$150,B2246)&gt;0,"---","--")="---",VLOOKUP(B2246,$AO$6:$AQ$150,3,0),B2246)</f>
        <v>NetR59_2</v>
      </c>
      <c r="AU2246" t="str">
        <f t="shared" ref="AU2246:AU2309" si="320">IF(IF(COUNTIF($AO$6:$AQ$150,B2246)&gt;0,"---","--")="---",VLOOKUP(B2246,$AO$6:$AQ$150,2,0),"--")</f>
        <v>--</v>
      </c>
    </row>
    <row r="2247" spans="1:47" x14ac:dyDescent="0.25">
      <c r="A2247" t="str">
        <f t="shared" si="315"/>
        <v>U18-4</v>
      </c>
      <c r="B2247" t="str">
        <f t="shared" si="316"/>
        <v>GND</v>
      </c>
      <c r="C2247" t="str">
        <f t="shared" si="317"/>
        <v>U18-GND</v>
      </c>
      <c r="D2247" t="str">
        <f t="shared" si="318"/>
        <v>U18-4</v>
      </c>
      <c r="E2247" t="s">
        <v>3161</v>
      </c>
      <c r="F2247">
        <v>4</v>
      </c>
      <c r="G2247" t="s">
        <v>433</v>
      </c>
      <c r="AT2247">
        <f t="shared" si="319"/>
        <v>0</v>
      </c>
      <c r="AU2247">
        <f t="shared" si="320"/>
        <v>0</v>
      </c>
    </row>
    <row r="2248" spans="1:47" x14ac:dyDescent="0.25">
      <c r="A2248" t="str">
        <f t="shared" si="315"/>
        <v>U18-5</v>
      </c>
      <c r="B2248" t="str">
        <f t="shared" si="316"/>
        <v>SHDN_n_2</v>
      </c>
      <c r="C2248" t="str">
        <f t="shared" si="317"/>
        <v>U18-SHDN_n_2</v>
      </c>
      <c r="D2248" t="str">
        <f t="shared" si="318"/>
        <v>U18-5</v>
      </c>
      <c r="E2248" t="s">
        <v>3161</v>
      </c>
      <c r="F2248">
        <v>5</v>
      </c>
      <c r="G2248" t="s">
        <v>4457</v>
      </c>
      <c r="AT2248" t="str">
        <f t="shared" si="319"/>
        <v>SHDN_n_2</v>
      </c>
      <c r="AU2248" t="str">
        <f t="shared" si="320"/>
        <v>--</v>
      </c>
    </row>
    <row r="2249" spans="1:47" x14ac:dyDescent="0.25">
      <c r="A2249" t="str">
        <f t="shared" si="315"/>
        <v>U18-6</v>
      </c>
      <c r="B2249" t="str">
        <f t="shared" si="316"/>
        <v>FLT_2</v>
      </c>
      <c r="C2249" t="str">
        <f t="shared" si="317"/>
        <v>U18-FLT_2</v>
      </c>
      <c r="D2249" t="str">
        <f t="shared" si="318"/>
        <v>U18-6</v>
      </c>
      <c r="E2249" t="s">
        <v>3161</v>
      </c>
      <c r="F2249">
        <v>6</v>
      </c>
      <c r="G2249" t="s">
        <v>4022</v>
      </c>
      <c r="AT2249" t="str">
        <f t="shared" si="319"/>
        <v>FLT_2</v>
      </c>
      <c r="AU2249" t="str">
        <f t="shared" si="320"/>
        <v>--</v>
      </c>
    </row>
    <row r="2250" spans="1:47" x14ac:dyDescent="0.25">
      <c r="A2250" t="str">
        <f t="shared" si="315"/>
        <v>U18-7</v>
      </c>
      <c r="B2250" t="str">
        <f t="shared" si="316"/>
        <v>12V</v>
      </c>
      <c r="C2250" t="str">
        <f t="shared" si="317"/>
        <v>U18-12V</v>
      </c>
      <c r="D2250" t="str">
        <f t="shared" si="318"/>
        <v>U18-7</v>
      </c>
      <c r="E2250" t="s">
        <v>3161</v>
      </c>
      <c r="F2250">
        <v>7</v>
      </c>
      <c r="G2250" t="s">
        <v>3697</v>
      </c>
      <c r="AT2250" t="str">
        <f t="shared" si="319"/>
        <v>12V</v>
      </c>
      <c r="AU2250" t="str">
        <f t="shared" si="320"/>
        <v>--</v>
      </c>
    </row>
    <row r="2251" spans="1:47" x14ac:dyDescent="0.25">
      <c r="A2251" t="str">
        <f t="shared" si="315"/>
        <v>U18-8</v>
      </c>
      <c r="B2251" t="str">
        <f t="shared" si="316"/>
        <v>NetR49_2</v>
      </c>
      <c r="C2251" t="str">
        <f t="shared" si="317"/>
        <v>U18-NetR49_2</v>
      </c>
      <c r="D2251" t="str">
        <f t="shared" si="318"/>
        <v>U18-8</v>
      </c>
      <c r="E2251" t="s">
        <v>3161</v>
      </c>
      <c r="F2251">
        <v>8</v>
      </c>
      <c r="G2251" t="s">
        <v>4342</v>
      </c>
      <c r="AT2251" t="str">
        <f t="shared" si="319"/>
        <v>NetR49_2</v>
      </c>
      <c r="AU2251" t="str">
        <f t="shared" si="320"/>
        <v>--</v>
      </c>
    </row>
    <row r="2252" spans="1:47" x14ac:dyDescent="0.25">
      <c r="A2252" t="str">
        <f t="shared" si="315"/>
        <v>U19-1</v>
      </c>
      <c r="B2252" t="str">
        <f t="shared" si="316"/>
        <v>FPGA_TEMP_P</v>
      </c>
      <c r="C2252" t="str">
        <f t="shared" si="317"/>
        <v>U19-FPGA_TEMP_P</v>
      </c>
      <c r="D2252" t="str">
        <f t="shared" si="318"/>
        <v>U19-1</v>
      </c>
      <c r="E2252" t="s">
        <v>3163</v>
      </c>
      <c r="F2252">
        <v>1</v>
      </c>
      <c r="G2252" t="s">
        <v>952</v>
      </c>
      <c r="AT2252" t="str">
        <f t="shared" si="319"/>
        <v>FPGA_TEMP_P</v>
      </c>
      <c r="AU2252" t="str">
        <f t="shared" si="320"/>
        <v>--</v>
      </c>
    </row>
    <row r="2253" spans="1:47" x14ac:dyDescent="0.25">
      <c r="A2253" t="str">
        <f t="shared" si="315"/>
        <v>U19-2</v>
      </c>
      <c r="B2253" t="str">
        <f t="shared" si="316"/>
        <v>FPGA_TEMP_N</v>
      </c>
      <c r="C2253" t="str">
        <f t="shared" si="317"/>
        <v>U19-FPGA_TEMP_N</v>
      </c>
      <c r="D2253" t="str">
        <f t="shared" si="318"/>
        <v>U19-2</v>
      </c>
      <c r="E2253" t="s">
        <v>3163</v>
      </c>
      <c r="F2253">
        <v>2</v>
      </c>
      <c r="G2253" t="s">
        <v>950</v>
      </c>
      <c r="AT2253" t="str">
        <f t="shared" si="319"/>
        <v>FPGA_TEMP_N</v>
      </c>
      <c r="AU2253" t="str">
        <f t="shared" si="320"/>
        <v>--</v>
      </c>
    </row>
    <row r="2254" spans="1:47" x14ac:dyDescent="0.25">
      <c r="A2254" t="str">
        <f t="shared" si="315"/>
        <v>U19-3</v>
      </c>
      <c r="B2254" t="str">
        <f t="shared" si="316"/>
        <v>3V3</v>
      </c>
      <c r="C2254" t="str">
        <f t="shared" si="317"/>
        <v>U19-3V3</v>
      </c>
      <c r="D2254" t="str">
        <f t="shared" si="318"/>
        <v>U19-3</v>
      </c>
      <c r="E2254" t="s">
        <v>3163</v>
      </c>
      <c r="F2254">
        <v>3</v>
      </c>
      <c r="G2254" t="s">
        <v>3710</v>
      </c>
      <c r="AT2254" t="str">
        <f t="shared" si="319"/>
        <v>3V3</v>
      </c>
      <c r="AU2254" t="str">
        <f t="shared" si="320"/>
        <v>--</v>
      </c>
    </row>
    <row r="2255" spans="1:47" x14ac:dyDescent="0.25">
      <c r="A2255" t="str">
        <f t="shared" si="315"/>
        <v>U19-4</v>
      </c>
      <c r="B2255" t="str">
        <f t="shared" si="316"/>
        <v>3V3</v>
      </c>
      <c r="C2255" t="str">
        <f t="shared" si="317"/>
        <v>U19-3V3</v>
      </c>
      <c r="D2255" t="str">
        <f t="shared" si="318"/>
        <v>U19-4</v>
      </c>
      <c r="E2255" t="s">
        <v>3163</v>
      </c>
      <c r="F2255">
        <v>4</v>
      </c>
      <c r="G2255" t="s">
        <v>3710</v>
      </c>
      <c r="AT2255" t="str">
        <f t="shared" si="319"/>
        <v>3V3</v>
      </c>
      <c r="AU2255" t="str">
        <f t="shared" si="320"/>
        <v>--</v>
      </c>
    </row>
    <row r="2256" spans="1:47" x14ac:dyDescent="0.25">
      <c r="A2256" t="str">
        <f t="shared" si="315"/>
        <v>U19-5</v>
      </c>
      <c r="B2256" t="str">
        <f t="shared" si="316"/>
        <v>3V3</v>
      </c>
      <c r="C2256" t="str">
        <f t="shared" si="317"/>
        <v>U19-3V3</v>
      </c>
      <c r="D2256" t="str">
        <f t="shared" si="318"/>
        <v>U19-5</v>
      </c>
      <c r="E2256" t="s">
        <v>3163</v>
      </c>
      <c r="F2256">
        <v>5</v>
      </c>
      <c r="G2256" t="s">
        <v>3710</v>
      </c>
      <c r="AT2256" t="str">
        <f t="shared" si="319"/>
        <v>3V3</v>
      </c>
      <c r="AU2256" t="str">
        <f t="shared" si="320"/>
        <v>--</v>
      </c>
    </row>
    <row r="2257" spans="1:47" x14ac:dyDescent="0.25">
      <c r="A2257" t="str">
        <f t="shared" si="315"/>
        <v>U19-6</v>
      </c>
      <c r="B2257" t="str">
        <f t="shared" si="316"/>
        <v>FAN_PWM</v>
      </c>
      <c r="C2257" t="str">
        <f t="shared" si="317"/>
        <v>U19-FAN_PWM</v>
      </c>
      <c r="D2257" t="str">
        <f t="shared" si="318"/>
        <v>U19-6</v>
      </c>
      <c r="E2257" t="s">
        <v>3163</v>
      </c>
      <c r="F2257">
        <v>6</v>
      </c>
      <c r="G2257" t="s">
        <v>4015</v>
      </c>
      <c r="AT2257" t="str">
        <f t="shared" si="319"/>
        <v>FAN_PWM</v>
      </c>
      <c r="AU2257" t="str">
        <f t="shared" si="320"/>
        <v>--</v>
      </c>
    </row>
    <row r="2258" spans="1:47" x14ac:dyDescent="0.25">
      <c r="A2258" t="str">
        <f t="shared" si="315"/>
        <v>U19-7</v>
      </c>
      <c r="B2258" t="str">
        <f t="shared" si="316"/>
        <v>FAN_TACH1</v>
      </c>
      <c r="C2258" t="str">
        <f t="shared" si="317"/>
        <v>U19-FAN_TACH1</v>
      </c>
      <c r="D2258" t="str">
        <f t="shared" si="318"/>
        <v>U19-7</v>
      </c>
      <c r="E2258" t="s">
        <v>3163</v>
      </c>
      <c r="F2258">
        <v>7</v>
      </c>
      <c r="G2258" t="s">
        <v>4017</v>
      </c>
      <c r="AT2258" t="str">
        <f t="shared" si="319"/>
        <v>FAN_TACH1</v>
      </c>
      <c r="AU2258" t="str">
        <f t="shared" si="320"/>
        <v>--</v>
      </c>
    </row>
    <row r="2259" spans="1:47" x14ac:dyDescent="0.25">
      <c r="A2259" t="str">
        <f t="shared" si="315"/>
        <v>U19-8</v>
      </c>
      <c r="B2259" t="str">
        <f t="shared" si="316"/>
        <v>GND</v>
      </c>
      <c r="C2259" t="str">
        <f t="shared" si="317"/>
        <v>U19-GND</v>
      </c>
      <c r="D2259" t="str">
        <f t="shared" si="318"/>
        <v>U19-8</v>
      </c>
      <c r="E2259" t="s">
        <v>3163</v>
      </c>
      <c r="F2259">
        <v>8</v>
      </c>
      <c r="G2259" t="s">
        <v>433</v>
      </c>
      <c r="AT2259">
        <f t="shared" si="319"/>
        <v>0</v>
      </c>
      <c r="AU2259">
        <f t="shared" si="320"/>
        <v>0</v>
      </c>
    </row>
    <row r="2260" spans="1:47" x14ac:dyDescent="0.25">
      <c r="A2260" t="str">
        <f t="shared" si="315"/>
        <v>U19-9</v>
      </c>
      <c r="B2260" t="str">
        <f t="shared" si="316"/>
        <v>FAN_TACH2</v>
      </c>
      <c r="C2260" t="str">
        <f t="shared" si="317"/>
        <v>U19-FAN_TACH2</v>
      </c>
      <c r="D2260" t="str">
        <f t="shared" si="318"/>
        <v>U19-9</v>
      </c>
      <c r="E2260" t="s">
        <v>3163</v>
      </c>
      <c r="F2260">
        <v>9</v>
      </c>
      <c r="G2260" t="s">
        <v>4018</v>
      </c>
      <c r="AT2260" t="str">
        <f t="shared" si="319"/>
        <v>FAN_TACH2</v>
      </c>
      <c r="AU2260" t="str">
        <f t="shared" si="320"/>
        <v>--</v>
      </c>
    </row>
    <row r="2261" spans="1:47" x14ac:dyDescent="0.25">
      <c r="A2261" t="str">
        <f t="shared" si="315"/>
        <v>U19-10</v>
      </c>
      <c r="B2261" t="str">
        <f t="shared" si="316"/>
        <v>NetU19_10</v>
      </c>
      <c r="C2261" t="str">
        <f t="shared" si="317"/>
        <v>U19-NetU19_10</v>
      </c>
      <c r="D2261" t="str">
        <f t="shared" si="318"/>
        <v>U19-10</v>
      </c>
      <c r="E2261" t="s">
        <v>3163</v>
      </c>
      <c r="F2261">
        <v>10</v>
      </c>
      <c r="G2261" t="s">
        <v>5054</v>
      </c>
      <c r="AT2261" t="str">
        <f t="shared" si="319"/>
        <v>NetU19_10</v>
      </c>
      <c r="AU2261" t="str">
        <f t="shared" si="320"/>
        <v>--</v>
      </c>
    </row>
    <row r="2262" spans="1:47" x14ac:dyDescent="0.25">
      <c r="A2262" t="str">
        <f t="shared" si="315"/>
        <v>U19-11</v>
      </c>
      <c r="B2262" t="str">
        <f t="shared" si="316"/>
        <v>FAN_SHDN</v>
      </c>
      <c r="C2262" t="str">
        <f t="shared" si="317"/>
        <v>U19-FAN_SHDN</v>
      </c>
      <c r="D2262" t="str">
        <f t="shared" si="318"/>
        <v>U19-11</v>
      </c>
      <c r="E2262" t="s">
        <v>3163</v>
      </c>
      <c r="F2262">
        <v>11</v>
      </c>
      <c r="G2262" t="s">
        <v>4016</v>
      </c>
      <c r="AT2262" t="str">
        <f t="shared" si="319"/>
        <v>FAN_SHDN</v>
      </c>
      <c r="AU2262" t="str">
        <f t="shared" si="320"/>
        <v>--</v>
      </c>
    </row>
    <row r="2263" spans="1:47" x14ac:dyDescent="0.25">
      <c r="A2263" t="str">
        <f t="shared" si="315"/>
        <v>U19-12</v>
      </c>
      <c r="B2263" t="str">
        <f t="shared" si="316"/>
        <v>FAN_FF_FS</v>
      </c>
      <c r="C2263" t="str">
        <f t="shared" si="317"/>
        <v>U19-FAN_FF_FS</v>
      </c>
      <c r="D2263" t="str">
        <f t="shared" si="318"/>
        <v>U19-12</v>
      </c>
      <c r="E2263" t="s">
        <v>3163</v>
      </c>
      <c r="F2263">
        <v>12</v>
      </c>
      <c r="G2263" t="s">
        <v>4014</v>
      </c>
      <c r="AT2263" t="str">
        <f t="shared" si="319"/>
        <v>FAN_FF_FS</v>
      </c>
      <c r="AU2263" t="str">
        <f t="shared" si="320"/>
        <v>--</v>
      </c>
    </row>
    <row r="2264" spans="1:47" x14ac:dyDescent="0.25">
      <c r="A2264" t="str">
        <f t="shared" si="315"/>
        <v>U19-13</v>
      </c>
      <c r="B2264" t="str">
        <f t="shared" si="316"/>
        <v>FAN_ALERT</v>
      </c>
      <c r="C2264" t="str">
        <f t="shared" si="317"/>
        <v>U19-FAN_ALERT</v>
      </c>
      <c r="D2264" t="str">
        <f t="shared" si="318"/>
        <v>U19-13</v>
      </c>
      <c r="E2264" t="s">
        <v>3163</v>
      </c>
      <c r="F2264">
        <v>13</v>
      </c>
      <c r="G2264" t="s">
        <v>4013</v>
      </c>
      <c r="AT2264" t="str">
        <f t="shared" si="319"/>
        <v>FAN_ALERT</v>
      </c>
      <c r="AU2264" t="str">
        <f t="shared" si="320"/>
        <v>--</v>
      </c>
    </row>
    <row r="2265" spans="1:47" x14ac:dyDescent="0.25">
      <c r="A2265" t="str">
        <f t="shared" si="315"/>
        <v>U19-14</v>
      </c>
      <c r="B2265" t="str">
        <f t="shared" si="316"/>
        <v>TEMP_SDA</v>
      </c>
      <c r="C2265" t="str">
        <f t="shared" si="317"/>
        <v>U19-TEMP_SDA</v>
      </c>
      <c r="D2265" t="str">
        <f t="shared" si="318"/>
        <v>U19-14</v>
      </c>
      <c r="E2265" t="s">
        <v>3163</v>
      </c>
      <c r="F2265">
        <v>14</v>
      </c>
      <c r="G2265" t="s">
        <v>4469</v>
      </c>
      <c r="AT2265" t="str">
        <f t="shared" si="319"/>
        <v>TEMP_SDA</v>
      </c>
      <c r="AU2265" t="str">
        <f t="shared" si="320"/>
        <v>--</v>
      </c>
    </row>
    <row r="2266" spans="1:47" x14ac:dyDescent="0.25">
      <c r="A2266" t="str">
        <f t="shared" si="315"/>
        <v>U19-15</v>
      </c>
      <c r="B2266" t="str">
        <f t="shared" si="316"/>
        <v>TEMP_SCL</v>
      </c>
      <c r="C2266" t="str">
        <f t="shared" si="317"/>
        <v>U19-TEMP_SCL</v>
      </c>
      <c r="D2266" t="str">
        <f t="shared" si="318"/>
        <v>U19-15</v>
      </c>
      <c r="E2266" t="s">
        <v>3163</v>
      </c>
      <c r="F2266">
        <v>15</v>
      </c>
      <c r="G2266" t="s">
        <v>4468</v>
      </c>
      <c r="AT2266" t="str">
        <f t="shared" si="319"/>
        <v>TEMP_SCL</v>
      </c>
      <c r="AU2266" t="str">
        <f t="shared" si="320"/>
        <v>--</v>
      </c>
    </row>
    <row r="2267" spans="1:47" x14ac:dyDescent="0.25">
      <c r="A2267" t="str">
        <f t="shared" si="315"/>
        <v>U19-16</v>
      </c>
      <c r="B2267" t="str">
        <f t="shared" si="316"/>
        <v>3V3</v>
      </c>
      <c r="C2267" t="str">
        <f t="shared" si="317"/>
        <v>U19-3V3</v>
      </c>
      <c r="D2267" t="str">
        <f t="shared" si="318"/>
        <v>U19-16</v>
      </c>
      <c r="E2267" t="s">
        <v>3163</v>
      </c>
      <c r="F2267">
        <v>16</v>
      </c>
      <c r="G2267" t="s">
        <v>3710</v>
      </c>
      <c r="AT2267" t="str">
        <f t="shared" si="319"/>
        <v>3V3</v>
      </c>
      <c r="AU2267" t="str">
        <f t="shared" si="320"/>
        <v>--</v>
      </c>
    </row>
    <row r="2268" spans="1:47" x14ac:dyDescent="0.25">
      <c r="A2268" t="str">
        <f t="shared" si="315"/>
        <v>U20-1</v>
      </c>
      <c r="B2268" t="str">
        <f t="shared" si="316"/>
        <v>F_TMS</v>
      </c>
      <c r="C2268" t="str">
        <f t="shared" si="317"/>
        <v>U20-F_TMS</v>
      </c>
      <c r="D2268" t="str">
        <f t="shared" si="318"/>
        <v>U20-1</v>
      </c>
      <c r="E2268" t="s">
        <v>3164</v>
      </c>
      <c r="F2268">
        <v>1</v>
      </c>
      <c r="G2268" t="s">
        <v>4059</v>
      </c>
      <c r="AT2268" t="str">
        <f t="shared" si="319"/>
        <v>F_TMS</v>
      </c>
      <c r="AU2268" t="str">
        <f t="shared" si="320"/>
        <v>--</v>
      </c>
    </row>
    <row r="2269" spans="1:47" x14ac:dyDescent="0.25">
      <c r="A2269" t="str">
        <f t="shared" si="315"/>
        <v>U20-2</v>
      </c>
      <c r="B2269" t="str">
        <f t="shared" si="316"/>
        <v>F_TDO</v>
      </c>
      <c r="C2269" t="str">
        <f t="shared" si="317"/>
        <v>U20-F_TDO</v>
      </c>
      <c r="D2269" t="str">
        <f t="shared" si="318"/>
        <v>U20-2</v>
      </c>
      <c r="E2269" t="s">
        <v>3164</v>
      </c>
      <c r="F2269">
        <v>2</v>
      </c>
      <c r="G2269" t="s">
        <v>4058</v>
      </c>
      <c r="AT2269" t="str">
        <f t="shared" si="319"/>
        <v>F_TDO</v>
      </c>
      <c r="AU2269" t="str">
        <f t="shared" si="320"/>
        <v>--</v>
      </c>
    </row>
    <row r="2270" spans="1:47" x14ac:dyDescent="0.25">
      <c r="A2270" t="str">
        <f t="shared" si="315"/>
        <v>U20-3</v>
      </c>
      <c r="B2270" t="str">
        <f t="shared" si="316"/>
        <v>F_TDI</v>
      </c>
      <c r="C2270" t="str">
        <f t="shared" si="317"/>
        <v>U20-F_TDI</v>
      </c>
      <c r="D2270" t="str">
        <f t="shared" si="318"/>
        <v>U20-3</v>
      </c>
      <c r="E2270" t="s">
        <v>3164</v>
      </c>
      <c r="F2270">
        <v>3</v>
      </c>
      <c r="G2270" t="s">
        <v>4057</v>
      </c>
      <c r="AT2270" t="str">
        <f t="shared" si="319"/>
        <v>F_TDI</v>
      </c>
      <c r="AU2270" t="str">
        <f t="shared" si="320"/>
        <v>--</v>
      </c>
    </row>
    <row r="2271" spans="1:47" x14ac:dyDescent="0.25">
      <c r="A2271" t="str">
        <f t="shared" si="315"/>
        <v>U20-4</v>
      </c>
      <c r="B2271" t="str">
        <f t="shared" si="316"/>
        <v>F_TCK</v>
      </c>
      <c r="C2271" t="str">
        <f t="shared" si="317"/>
        <v>U20-F_TCK</v>
      </c>
      <c r="D2271" t="str">
        <f t="shared" si="318"/>
        <v>U20-4</v>
      </c>
      <c r="E2271" t="s">
        <v>3164</v>
      </c>
      <c r="F2271">
        <v>4</v>
      </c>
      <c r="G2271" t="s">
        <v>4056</v>
      </c>
      <c r="AT2271" t="str">
        <f t="shared" si="319"/>
        <v>F_TCK</v>
      </c>
      <c r="AU2271" t="str">
        <f t="shared" si="320"/>
        <v>--</v>
      </c>
    </row>
    <row r="2272" spans="1:47" x14ac:dyDescent="0.25">
      <c r="A2272" t="str">
        <f t="shared" si="315"/>
        <v>U20-5</v>
      </c>
      <c r="B2272" t="str">
        <f t="shared" si="316"/>
        <v>3V3AUX</v>
      </c>
      <c r="C2272" t="str">
        <f t="shared" si="317"/>
        <v>U20-3V3AUX</v>
      </c>
      <c r="D2272" t="str">
        <f t="shared" si="318"/>
        <v>U20-5</v>
      </c>
      <c r="E2272" t="s">
        <v>3164</v>
      </c>
      <c r="F2272">
        <v>5</v>
      </c>
      <c r="G2272" t="s">
        <v>3711</v>
      </c>
      <c r="AT2272" t="str">
        <f t="shared" si="319"/>
        <v>3V3AUX</v>
      </c>
      <c r="AU2272" t="str">
        <f t="shared" si="320"/>
        <v>--</v>
      </c>
    </row>
    <row r="2273" spans="1:47" x14ac:dyDescent="0.25">
      <c r="A2273" t="str">
        <f t="shared" si="315"/>
        <v>U20-6</v>
      </c>
      <c r="B2273" t="str">
        <f t="shared" si="316"/>
        <v>3V3AUX</v>
      </c>
      <c r="C2273" t="str">
        <f t="shared" si="317"/>
        <v>U20-3V3AUX</v>
      </c>
      <c r="D2273" t="str">
        <f t="shared" si="318"/>
        <v>U20-6</v>
      </c>
      <c r="E2273" t="s">
        <v>3164</v>
      </c>
      <c r="F2273">
        <v>6</v>
      </c>
      <c r="G2273" t="s">
        <v>3711</v>
      </c>
      <c r="AT2273" t="str">
        <f t="shared" si="319"/>
        <v>3V3AUX</v>
      </c>
      <c r="AU2273" t="str">
        <f t="shared" si="320"/>
        <v>--</v>
      </c>
    </row>
    <row r="2274" spans="1:47" x14ac:dyDescent="0.25">
      <c r="A2274" t="str">
        <f t="shared" si="315"/>
        <v>U20-7</v>
      </c>
      <c r="B2274" t="str">
        <f t="shared" si="316"/>
        <v>GND</v>
      </c>
      <c r="C2274" t="str">
        <f t="shared" si="317"/>
        <v>U20-GND</v>
      </c>
      <c r="D2274" t="str">
        <f t="shared" si="318"/>
        <v>U20-7</v>
      </c>
      <c r="E2274" t="s">
        <v>3164</v>
      </c>
      <c r="F2274">
        <v>7</v>
      </c>
      <c r="G2274" t="s">
        <v>433</v>
      </c>
      <c r="AT2274">
        <f t="shared" si="319"/>
        <v>0</v>
      </c>
      <c r="AU2274">
        <f t="shared" si="320"/>
        <v>0</v>
      </c>
    </row>
    <row r="2275" spans="1:47" x14ac:dyDescent="0.25">
      <c r="A2275" t="str">
        <f t="shared" si="315"/>
        <v>U20-8</v>
      </c>
      <c r="B2275" t="str">
        <f t="shared" si="316"/>
        <v>GND</v>
      </c>
      <c r="C2275" t="str">
        <f t="shared" si="317"/>
        <v>U20-GND</v>
      </c>
      <c r="D2275" t="str">
        <f t="shared" si="318"/>
        <v>U20-8</v>
      </c>
      <c r="E2275" t="s">
        <v>3164</v>
      </c>
      <c r="F2275">
        <v>8</v>
      </c>
      <c r="G2275" t="s">
        <v>433</v>
      </c>
      <c r="AT2275">
        <f t="shared" si="319"/>
        <v>0</v>
      </c>
      <c r="AU2275">
        <f t="shared" si="320"/>
        <v>0</v>
      </c>
    </row>
    <row r="2276" spans="1:47" x14ac:dyDescent="0.25">
      <c r="A2276" t="str">
        <f t="shared" si="315"/>
        <v>U20-9</v>
      </c>
      <c r="B2276" t="str">
        <f t="shared" si="316"/>
        <v>JTAG_TCK</v>
      </c>
      <c r="C2276" t="str">
        <f t="shared" si="317"/>
        <v>U20-JTAG_TCK</v>
      </c>
      <c r="D2276" t="str">
        <f t="shared" si="318"/>
        <v>U20-9</v>
      </c>
      <c r="E2276" t="s">
        <v>3164</v>
      </c>
      <c r="F2276">
        <v>9</v>
      </c>
      <c r="G2276" t="s">
        <v>989</v>
      </c>
      <c r="AT2276" t="str">
        <f t="shared" si="319"/>
        <v>JTAG_TCK</v>
      </c>
      <c r="AU2276" t="str">
        <f t="shared" si="320"/>
        <v>--</v>
      </c>
    </row>
    <row r="2277" spans="1:47" x14ac:dyDescent="0.25">
      <c r="A2277" t="str">
        <f t="shared" si="315"/>
        <v>U20-10</v>
      </c>
      <c r="B2277" t="str">
        <f t="shared" si="316"/>
        <v>JTAG_TDI</v>
      </c>
      <c r="C2277" t="str">
        <f t="shared" si="317"/>
        <v>U20-JTAG_TDI</v>
      </c>
      <c r="D2277" t="str">
        <f t="shared" si="318"/>
        <v>U20-10</v>
      </c>
      <c r="E2277" t="s">
        <v>3164</v>
      </c>
      <c r="F2277">
        <v>10</v>
      </c>
      <c r="G2277" t="s">
        <v>991</v>
      </c>
      <c r="AT2277" t="str">
        <f t="shared" si="319"/>
        <v>JTAG_TDI</v>
      </c>
      <c r="AU2277" t="str">
        <f t="shared" si="320"/>
        <v>--</v>
      </c>
    </row>
    <row r="2278" spans="1:47" x14ac:dyDescent="0.25">
      <c r="A2278" t="str">
        <f t="shared" si="315"/>
        <v>U20-11</v>
      </c>
      <c r="B2278" t="str">
        <f t="shared" si="316"/>
        <v>JTAG_TDO</v>
      </c>
      <c r="C2278" t="str">
        <f t="shared" si="317"/>
        <v>U20-JTAG_TDO</v>
      </c>
      <c r="D2278" t="str">
        <f t="shared" si="318"/>
        <v>U20-11</v>
      </c>
      <c r="E2278" t="s">
        <v>3164</v>
      </c>
      <c r="F2278">
        <v>11</v>
      </c>
      <c r="G2278" t="s">
        <v>990</v>
      </c>
      <c r="AT2278" t="str">
        <f t="shared" si="319"/>
        <v>JTAG_TDO</v>
      </c>
      <c r="AU2278" t="str">
        <f t="shared" si="320"/>
        <v>--</v>
      </c>
    </row>
    <row r="2279" spans="1:47" x14ac:dyDescent="0.25">
      <c r="A2279" t="str">
        <f t="shared" si="315"/>
        <v>U20-12</v>
      </c>
      <c r="B2279" t="str">
        <f t="shared" si="316"/>
        <v>JTAG_TMS</v>
      </c>
      <c r="C2279" t="str">
        <f t="shared" si="317"/>
        <v>U20-JTAG_TMS</v>
      </c>
      <c r="D2279" t="str">
        <f t="shared" si="318"/>
        <v>U20-12</v>
      </c>
      <c r="E2279" t="s">
        <v>3164</v>
      </c>
      <c r="F2279">
        <v>12</v>
      </c>
      <c r="G2279" t="s">
        <v>988</v>
      </c>
      <c r="AT2279" t="str">
        <f t="shared" si="319"/>
        <v>JTAG_TMS</v>
      </c>
      <c r="AU2279" t="str">
        <f t="shared" si="320"/>
        <v>--</v>
      </c>
    </row>
    <row r="2280" spans="1:47" x14ac:dyDescent="0.25">
      <c r="A2280" t="str">
        <f t="shared" si="315"/>
        <v>U20-13</v>
      </c>
      <c r="B2280" t="str">
        <f t="shared" si="316"/>
        <v>1V8_M</v>
      </c>
      <c r="C2280" t="str">
        <f t="shared" si="317"/>
        <v>U20-1V8_M</v>
      </c>
      <c r="D2280" t="str">
        <f t="shared" si="318"/>
        <v>U20-13</v>
      </c>
      <c r="E2280" t="s">
        <v>3164</v>
      </c>
      <c r="F2280">
        <v>13</v>
      </c>
      <c r="G2280" t="s">
        <v>3706</v>
      </c>
      <c r="AT2280" t="str">
        <f t="shared" si="319"/>
        <v>1V8_M</v>
      </c>
      <c r="AU2280" t="str">
        <f t="shared" si="320"/>
        <v>--</v>
      </c>
    </row>
    <row r="2281" spans="1:47" x14ac:dyDescent="0.25">
      <c r="A2281" t="str">
        <f t="shared" si="315"/>
        <v>U20-14</v>
      </c>
      <c r="B2281" t="str">
        <f t="shared" si="316"/>
        <v>3V3AUX</v>
      </c>
      <c r="C2281" t="str">
        <f t="shared" si="317"/>
        <v>U20-3V3AUX</v>
      </c>
      <c r="D2281" t="str">
        <f t="shared" si="318"/>
        <v>U20-14</v>
      </c>
      <c r="E2281" t="s">
        <v>3164</v>
      </c>
      <c r="F2281">
        <v>14</v>
      </c>
      <c r="G2281" t="s">
        <v>3711</v>
      </c>
      <c r="AT2281" t="str">
        <f t="shared" si="319"/>
        <v>3V3AUX</v>
      </c>
      <c r="AU2281" t="str">
        <f t="shared" si="320"/>
        <v>--</v>
      </c>
    </row>
    <row r="2282" spans="1:47" x14ac:dyDescent="0.25">
      <c r="A2282" t="str">
        <f t="shared" si="315"/>
        <v>U20-15</v>
      </c>
      <c r="B2282" t="str">
        <f t="shared" si="316"/>
        <v>3V3AUX</v>
      </c>
      <c r="C2282" t="str">
        <f t="shared" si="317"/>
        <v>U20-3V3AUX</v>
      </c>
      <c r="D2282" t="str">
        <f t="shared" si="318"/>
        <v>U20-15</v>
      </c>
      <c r="E2282" t="s">
        <v>3164</v>
      </c>
      <c r="F2282">
        <v>15</v>
      </c>
      <c r="G2282" t="s">
        <v>3711</v>
      </c>
      <c r="AT2282" t="str">
        <f t="shared" si="319"/>
        <v>3V3AUX</v>
      </c>
      <c r="AU2282" t="str">
        <f t="shared" si="320"/>
        <v>--</v>
      </c>
    </row>
    <row r="2283" spans="1:47" x14ac:dyDescent="0.25">
      <c r="A2283" t="str">
        <f t="shared" si="315"/>
        <v>U20-16</v>
      </c>
      <c r="B2283" t="str">
        <f t="shared" si="316"/>
        <v>GND</v>
      </c>
      <c r="C2283" t="str">
        <f t="shared" si="317"/>
        <v>U20-GND</v>
      </c>
      <c r="D2283" t="str">
        <f t="shared" si="318"/>
        <v>U20-16</v>
      </c>
      <c r="E2283" t="s">
        <v>3164</v>
      </c>
      <c r="F2283">
        <v>16</v>
      </c>
      <c r="G2283" t="s">
        <v>433</v>
      </c>
      <c r="AT2283">
        <f t="shared" si="319"/>
        <v>0</v>
      </c>
      <c r="AU2283">
        <f t="shared" si="320"/>
        <v>0</v>
      </c>
    </row>
    <row r="2284" spans="1:47" x14ac:dyDescent="0.25">
      <c r="A2284" t="str">
        <f t="shared" si="315"/>
        <v>U21-1</v>
      </c>
      <c r="B2284" t="str">
        <f t="shared" si="316"/>
        <v>NetC142_2</v>
      </c>
      <c r="C2284" t="str">
        <f t="shared" si="317"/>
        <v>U21-NetC142_2</v>
      </c>
      <c r="D2284" t="str">
        <f t="shared" si="318"/>
        <v>U21-1</v>
      </c>
      <c r="E2284" t="s">
        <v>5055</v>
      </c>
      <c r="F2284">
        <v>1</v>
      </c>
      <c r="G2284" t="s">
        <v>1141</v>
      </c>
      <c r="AT2284" t="str">
        <f t="shared" si="319"/>
        <v>NetC142_2</v>
      </c>
      <c r="AU2284" t="str">
        <f t="shared" si="320"/>
        <v>--</v>
      </c>
    </row>
    <row r="2285" spans="1:47" x14ac:dyDescent="0.25">
      <c r="A2285" t="str">
        <f t="shared" si="315"/>
        <v>U21-2</v>
      </c>
      <c r="B2285" t="str">
        <f t="shared" si="316"/>
        <v>NetR138_2</v>
      </c>
      <c r="C2285" t="str">
        <f t="shared" si="317"/>
        <v>U21-NetR138_2</v>
      </c>
      <c r="D2285" t="str">
        <f t="shared" si="318"/>
        <v>U21-2</v>
      </c>
      <c r="E2285" t="s">
        <v>5055</v>
      </c>
      <c r="F2285">
        <v>2</v>
      </c>
      <c r="G2285" t="s">
        <v>4299</v>
      </c>
      <c r="AT2285" t="str">
        <f t="shared" si="319"/>
        <v>NetR138_2</v>
      </c>
      <c r="AU2285" t="str">
        <f t="shared" si="320"/>
        <v>--</v>
      </c>
    </row>
    <row r="2286" spans="1:47" x14ac:dyDescent="0.25">
      <c r="A2286" t="str">
        <f t="shared" si="315"/>
        <v>U21-3</v>
      </c>
      <c r="B2286" t="str">
        <f t="shared" si="316"/>
        <v>NetU21_3</v>
      </c>
      <c r="C2286" t="str">
        <f t="shared" si="317"/>
        <v>U21-NetU21_3</v>
      </c>
      <c r="D2286" t="str">
        <f t="shared" si="318"/>
        <v>U21-3</v>
      </c>
      <c r="E2286" t="s">
        <v>5055</v>
      </c>
      <c r="F2286">
        <v>3</v>
      </c>
      <c r="G2286" t="s">
        <v>5056</v>
      </c>
      <c r="AT2286" t="str">
        <f t="shared" si="319"/>
        <v>NetU21_3</v>
      </c>
      <c r="AU2286" t="str">
        <f t="shared" si="320"/>
        <v>--</v>
      </c>
    </row>
    <row r="2287" spans="1:47" x14ac:dyDescent="0.25">
      <c r="A2287" t="str">
        <f t="shared" si="315"/>
        <v>U21-4</v>
      </c>
      <c r="B2287" t="str">
        <f t="shared" si="316"/>
        <v>GND</v>
      </c>
      <c r="C2287" t="str">
        <f t="shared" si="317"/>
        <v>U21-GND</v>
      </c>
      <c r="D2287" t="str">
        <f t="shared" si="318"/>
        <v>U21-4</v>
      </c>
      <c r="E2287" t="s">
        <v>5055</v>
      </c>
      <c r="F2287">
        <v>4</v>
      </c>
      <c r="G2287" t="s">
        <v>433</v>
      </c>
      <c r="AT2287">
        <f t="shared" si="319"/>
        <v>0</v>
      </c>
      <c r="AU2287">
        <f t="shared" si="320"/>
        <v>0</v>
      </c>
    </row>
    <row r="2288" spans="1:47" x14ac:dyDescent="0.25">
      <c r="A2288" t="str">
        <f t="shared" si="315"/>
        <v>U21-5</v>
      </c>
      <c r="B2288" t="str">
        <f t="shared" si="316"/>
        <v>NetR305_2</v>
      </c>
      <c r="C2288" t="str">
        <f t="shared" si="317"/>
        <v>U21-NetR305_2</v>
      </c>
      <c r="D2288" t="str">
        <f t="shared" si="318"/>
        <v>U21-5</v>
      </c>
      <c r="E2288" t="s">
        <v>5055</v>
      </c>
      <c r="F2288">
        <v>5</v>
      </c>
      <c r="G2288" t="s">
        <v>4327</v>
      </c>
      <c r="AT2288" t="str">
        <f t="shared" si="319"/>
        <v>NetR305_2</v>
      </c>
      <c r="AU2288" t="str">
        <f t="shared" si="320"/>
        <v>--</v>
      </c>
    </row>
    <row r="2289" spans="1:47" x14ac:dyDescent="0.25">
      <c r="A2289" t="str">
        <f t="shared" si="315"/>
        <v>U21-6</v>
      </c>
      <c r="B2289" t="str">
        <f t="shared" si="316"/>
        <v>NetU21_6</v>
      </c>
      <c r="C2289" t="str">
        <f t="shared" si="317"/>
        <v>U21-NetU21_6</v>
      </c>
      <c r="D2289" t="str">
        <f t="shared" si="318"/>
        <v>U21-6</v>
      </c>
      <c r="E2289" t="s">
        <v>5055</v>
      </c>
      <c r="F2289">
        <v>6</v>
      </c>
      <c r="G2289" t="s">
        <v>5057</v>
      </c>
      <c r="AT2289" t="str">
        <f t="shared" si="319"/>
        <v>NetU21_6</v>
      </c>
      <c r="AU2289" t="str">
        <f t="shared" si="320"/>
        <v>--</v>
      </c>
    </row>
    <row r="2290" spans="1:47" x14ac:dyDescent="0.25">
      <c r="A2290" t="str">
        <f t="shared" si="315"/>
        <v>U21-7</v>
      </c>
      <c r="B2290" t="str">
        <f t="shared" si="316"/>
        <v>PG_5V_SOM</v>
      </c>
      <c r="C2290" t="str">
        <f t="shared" si="317"/>
        <v>U21-PG_5V_SOM</v>
      </c>
      <c r="D2290" t="str">
        <f t="shared" si="318"/>
        <v>U21-7</v>
      </c>
      <c r="E2290" t="s">
        <v>5055</v>
      </c>
      <c r="F2290">
        <v>7</v>
      </c>
      <c r="G2290" t="s">
        <v>4371</v>
      </c>
      <c r="AT2290" t="str">
        <f t="shared" si="319"/>
        <v>PG_5V_SOM</v>
      </c>
      <c r="AU2290" t="str">
        <f t="shared" si="320"/>
        <v>--</v>
      </c>
    </row>
    <row r="2291" spans="1:47" x14ac:dyDescent="0.25">
      <c r="A2291" t="str">
        <f t="shared" si="315"/>
        <v>U21-8</v>
      </c>
      <c r="B2291" t="str">
        <f t="shared" si="316"/>
        <v>NetC142_2</v>
      </c>
      <c r="C2291" t="str">
        <f t="shared" si="317"/>
        <v>U21-NetC142_2</v>
      </c>
      <c r="D2291" t="str">
        <f t="shared" si="318"/>
        <v>U21-8</v>
      </c>
      <c r="E2291" t="s">
        <v>5055</v>
      </c>
      <c r="F2291">
        <v>8</v>
      </c>
      <c r="G2291" t="s">
        <v>1141</v>
      </c>
      <c r="AT2291" t="str">
        <f t="shared" si="319"/>
        <v>NetC142_2</v>
      </c>
      <c r="AU2291" t="str">
        <f t="shared" si="320"/>
        <v>--</v>
      </c>
    </row>
    <row r="2292" spans="1:47" x14ac:dyDescent="0.25">
      <c r="A2292" t="str">
        <f t="shared" si="315"/>
        <v>U21-9</v>
      </c>
      <c r="B2292" t="str">
        <f t="shared" si="316"/>
        <v>12V</v>
      </c>
      <c r="C2292" t="str">
        <f t="shared" si="317"/>
        <v>U21-12V</v>
      </c>
      <c r="D2292" t="str">
        <f t="shared" si="318"/>
        <v>U21-9</v>
      </c>
      <c r="E2292" t="s">
        <v>5055</v>
      </c>
      <c r="F2292">
        <v>9</v>
      </c>
      <c r="G2292" t="s">
        <v>3697</v>
      </c>
      <c r="AT2292" t="str">
        <f t="shared" si="319"/>
        <v>12V</v>
      </c>
      <c r="AU2292" t="str">
        <f t="shared" si="320"/>
        <v>--</v>
      </c>
    </row>
    <row r="2293" spans="1:47" x14ac:dyDescent="0.25">
      <c r="A2293" t="str">
        <f t="shared" si="315"/>
        <v>U21-10</v>
      </c>
      <c r="B2293" t="str">
        <f t="shared" si="316"/>
        <v>LREG3V3_OUT</v>
      </c>
      <c r="C2293" t="str">
        <f t="shared" si="317"/>
        <v>U21-LREG3V3_OUT</v>
      </c>
      <c r="D2293" t="str">
        <f t="shared" si="318"/>
        <v>U21-10</v>
      </c>
      <c r="E2293" t="s">
        <v>5055</v>
      </c>
      <c r="F2293">
        <v>10</v>
      </c>
      <c r="G2293" t="s">
        <v>4214</v>
      </c>
      <c r="AT2293" t="str">
        <f t="shared" si="319"/>
        <v>LREG3V3_OUT</v>
      </c>
      <c r="AU2293" t="str">
        <f t="shared" si="320"/>
        <v>--</v>
      </c>
    </row>
    <row r="2294" spans="1:47" x14ac:dyDescent="0.25">
      <c r="A2294" t="str">
        <f t="shared" si="315"/>
        <v>U21-11</v>
      </c>
      <c r="B2294" t="str">
        <f t="shared" si="316"/>
        <v>GND</v>
      </c>
      <c r="C2294" t="str">
        <f t="shared" si="317"/>
        <v>U21-GND</v>
      </c>
      <c r="D2294" t="str">
        <f t="shared" si="318"/>
        <v>U21-11</v>
      </c>
      <c r="E2294" t="s">
        <v>5055</v>
      </c>
      <c r="F2294">
        <v>11</v>
      </c>
      <c r="G2294" t="s">
        <v>433</v>
      </c>
      <c r="AT2294">
        <f t="shared" si="319"/>
        <v>0</v>
      </c>
      <c r="AU2294">
        <f t="shared" si="320"/>
        <v>0</v>
      </c>
    </row>
    <row r="2295" spans="1:47" x14ac:dyDescent="0.25">
      <c r="A2295" t="str">
        <f t="shared" si="315"/>
        <v>U21-12</v>
      </c>
      <c r="B2295" t="str">
        <f t="shared" si="316"/>
        <v>NetL19_1</v>
      </c>
      <c r="C2295" t="str">
        <f t="shared" si="317"/>
        <v>U21-NetL19_1</v>
      </c>
      <c r="D2295" t="str">
        <f t="shared" si="318"/>
        <v>U21-12</v>
      </c>
      <c r="E2295" t="s">
        <v>5055</v>
      </c>
      <c r="F2295">
        <v>12</v>
      </c>
      <c r="G2295" t="s">
        <v>4293</v>
      </c>
      <c r="AT2295" t="str">
        <f t="shared" si="319"/>
        <v>NetL19_1</v>
      </c>
      <c r="AU2295" t="str">
        <f t="shared" si="320"/>
        <v>--</v>
      </c>
    </row>
    <row r="2296" spans="1:47" x14ac:dyDescent="0.25">
      <c r="A2296" t="str">
        <f t="shared" si="315"/>
        <v>U21-13</v>
      </c>
      <c r="B2296" t="str">
        <f t="shared" si="316"/>
        <v>12V</v>
      </c>
      <c r="C2296" t="str">
        <f t="shared" si="317"/>
        <v>U21-12V</v>
      </c>
      <c r="D2296" t="str">
        <f t="shared" si="318"/>
        <v>U21-13</v>
      </c>
      <c r="E2296" t="s">
        <v>5055</v>
      </c>
      <c r="F2296">
        <v>13</v>
      </c>
      <c r="G2296" t="s">
        <v>3697</v>
      </c>
      <c r="AT2296" t="str">
        <f t="shared" si="319"/>
        <v>12V</v>
      </c>
      <c r="AU2296" t="str">
        <f t="shared" si="320"/>
        <v>--</v>
      </c>
    </row>
    <row r="2297" spans="1:47" x14ac:dyDescent="0.25">
      <c r="A2297" t="str">
        <f t="shared" si="315"/>
        <v>U21-14</v>
      </c>
      <c r="B2297" t="str">
        <f t="shared" si="316"/>
        <v>NetC83_2</v>
      </c>
      <c r="C2297" t="str">
        <f t="shared" si="317"/>
        <v>U21-NetC83_2</v>
      </c>
      <c r="D2297" t="str">
        <f t="shared" si="318"/>
        <v>U21-14</v>
      </c>
      <c r="E2297" t="s">
        <v>5055</v>
      </c>
      <c r="F2297">
        <v>14</v>
      </c>
      <c r="G2297" t="s">
        <v>4257</v>
      </c>
      <c r="AT2297" t="str">
        <f t="shared" si="319"/>
        <v>NetC83_2</v>
      </c>
      <c r="AU2297" t="str">
        <f t="shared" si="320"/>
        <v>--</v>
      </c>
    </row>
    <row r="2298" spans="1:47" x14ac:dyDescent="0.25">
      <c r="A2298" t="str">
        <f t="shared" si="315"/>
        <v>U21-15</v>
      </c>
      <c r="B2298" t="str">
        <f t="shared" si="316"/>
        <v>EN_5V_SOM</v>
      </c>
      <c r="C2298" t="str">
        <f t="shared" si="317"/>
        <v>U21-EN_5V_SOM</v>
      </c>
      <c r="D2298" t="str">
        <f t="shared" si="318"/>
        <v>U21-15</v>
      </c>
      <c r="E2298" t="s">
        <v>5055</v>
      </c>
      <c r="F2298">
        <v>15</v>
      </c>
      <c r="G2298" t="s">
        <v>4000</v>
      </c>
      <c r="AT2298" t="str">
        <f t="shared" si="319"/>
        <v>EN_5V_SOM</v>
      </c>
      <c r="AU2298" t="str">
        <f t="shared" si="320"/>
        <v>--</v>
      </c>
    </row>
    <row r="2299" spans="1:47" x14ac:dyDescent="0.25">
      <c r="A2299" t="str">
        <f t="shared" si="315"/>
        <v>U21-16</v>
      </c>
      <c r="B2299" t="str">
        <f t="shared" si="316"/>
        <v>NetU21_16</v>
      </c>
      <c r="C2299" t="str">
        <f t="shared" si="317"/>
        <v>U21-NetU21_16</v>
      </c>
      <c r="D2299" t="str">
        <f t="shared" si="318"/>
        <v>U21-16</v>
      </c>
      <c r="E2299" t="s">
        <v>5055</v>
      </c>
      <c r="F2299">
        <v>16</v>
      </c>
      <c r="G2299" t="s">
        <v>5058</v>
      </c>
      <c r="AT2299" t="str">
        <f t="shared" si="319"/>
        <v>NetU21_16</v>
      </c>
      <c r="AU2299" t="str">
        <f t="shared" si="320"/>
        <v>--</v>
      </c>
    </row>
    <row r="2300" spans="1:47" x14ac:dyDescent="0.25">
      <c r="A2300" t="str">
        <f t="shared" si="315"/>
        <v>U21-17</v>
      </c>
      <c r="B2300" t="str">
        <f t="shared" si="316"/>
        <v>GND</v>
      </c>
      <c r="C2300" t="str">
        <f t="shared" si="317"/>
        <v>U21-GND</v>
      </c>
      <c r="D2300" t="str">
        <f t="shared" si="318"/>
        <v>U21-17</v>
      </c>
      <c r="E2300" t="s">
        <v>5055</v>
      </c>
      <c r="F2300">
        <v>17</v>
      </c>
      <c r="G2300" t="s">
        <v>433</v>
      </c>
      <c r="AT2300">
        <f t="shared" si="319"/>
        <v>0</v>
      </c>
      <c r="AU2300">
        <f t="shared" si="320"/>
        <v>0</v>
      </c>
    </row>
    <row r="2301" spans="1:47" x14ac:dyDescent="0.25">
      <c r="A2301" t="str">
        <f t="shared" si="315"/>
        <v>U21-18</v>
      </c>
      <c r="B2301" t="str">
        <f t="shared" si="316"/>
        <v>GND</v>
      </c>
      <c r="C2301" t="str">
        <f t="shared" si="317"/>
        <v>U21-GND</v>
      </c>
      <c r="D2301" t="str">
        <f t="shared" si="318"/>
        <v>U21-18</v>
      </c>
      <c r="E2301" t="s">
        <v>5055</v>
      </c>
      <c r="F2301">
        <v>18</v>
      </c>
      <c r="G2301" t="s">
        <v>433</v>
      </c>
      <c r="AT2301">
        <f t="shared" si="319"/>
        <v>0</v>
      </c>
      <c r="AU2301">
        <f t="shared" si="320"/>
        <v>0</v>
      </c>
    </row>
    <row r="2302" spans="1:47" x14ac:dyDescent="0.25">
      <c r="A2302" t="str">
        <f t="shared" si="315"/>
        <v>U21-19</v>
      </c>
      <c r="B2302" t="str">
        <f t="shared" si="316"/>
        <v>GND</v>
      </c>
      <c r="C2302" t="str">
        <f t="shared" si="317"/>
        <v>U21-GND</v>
      </c>
      <c r="D2302" t="str">
        <f t="shared" si="318"/>
        <v>U21-19</v>
      </c>
      <c r="E2302" t="s">
        <v>5055</v>
      </c>
      <c r="F2302">
        <v>19</v>
      </c>
      <c r="G2302" t="s">
        <v>433</v>
      </c>
      <c r="AT2302">
        <f t="shared" si="319"/>
        <v>0</v>
      </c>
      <c r="AU2302">
        <f t="shared" si="320"/>
        <v>0</v>
      </c>
    </row>
    <row r="2303" spans="1:47" x14ac:dyDescent="0.25">
      <c r="A2303" t="str">
        <f t="shared" si="315"/>
        <v>U21-20</v>
      </c>
      <c r="B2303" t="str">
        <f t="shared" si="316"/>
        <v>GND</v>
      </c>
      <c r="C2303" t="str">
        <f t="shared" si="317"/>
        <v>U21-GND</v>
      </c>
      <c r="D2303" t="str">
        <f t="shared" si="318"/>
        <v>U21-20</v>
      </c>
      <c r="E2303" t="s">
        <v>5055</v>
      </c>
      <c r="F2303">
        <v>20</v>
      </c>
      <c r="G2303" t="s">
        <v>433</v>
      </c>
      <c r="AT2303">
        <f t="shared" si="319"/>
        <v>0</v>
      </c>
      <c r="AU2303">
        <f t="shared" si="320"/>
        <v>0</v>
      </c>
    </row>
    <row r="2304" spans="1:47" x14ac:dyDescent="0.25">
      <c r="A2304" t="str">
        <f t="shared" si="315"/>
        <v>U21-21</v>
      </c>
      <c r="B2304" t="str">
        <f t="shared" si="316"/>
        <v>GND</v>
      </c>
      <c r="C2304" t="str">
        <f t="shared" si="317"/>
        <v>U21-GND</v>
      </c>
      <c r="D2304" t="str">
        <f t="shared" si="318"/>
        <v>U21-21</v>
      </c>
      <c r="E2304" t="s">
        <v>5055</v>
      </c>
      <c r="F2304">
        <v>21</v>
      </c>
      <c r="G2304" t="s">
        <v>433</v>
      </c>
      <c r="AT2304">
        <f t="shared" si="319"/>
        <v>0</v>
      </c>
      <c r="AU2304">
        <f t="shared" si="320"/>
        <v>0</v>
      </c>
    </row>
    <row r="2305" spans="1:47" x14ac:dyDescent="0.25">
      <c r="A2305" t="str">
        <f t="shared" si="315"/>
        <v>U21-22</v>
      </c>
      <c r="B2305" t="str">
        <f t="shared" si="316"/>
        <v>NetL19_1</v>
      </c>
      <c r="C2305" t="str">
        <f t="shared" si="317"/>
        <v>U21-NetL19_1</v>
      </c>
      <c r="D2305" t="str">
        <f t="shared" si="318"/>
        <v>U21-22</v>
      </c>
      <c r="E2305" t="s">
        <v>5055</v>
      </c>
      <c r="F2305">
        <v>22</v>
      </c>
      <c r="G2305" t="s">
        <v>4293</v>
      </c>
      <c r="AT2305" t="str">
        <f t="shared" si="319"/>
        <v>NetL19_1</v>
      </c>
      <c r="AU2305" t="str">
        <f t="shared" si="320"/>
        <v>--</v>
      </c>
    </row>
    <row r="2306" spans="1:47" x14ac:dyDescent="0.25">
      <c r="A2306" t="str">
        <f t="shared" si="315"/>
        <v>U21-23</v>
      </c>
      <c r="B2306" t="str">
        <f t="shared" si="316"/>
        <v>NetL19_1</v>
      </c>
      <c r="C2306" t="str">
        <f t="shared" si="317"/>
        <v>U21-NetL19_1</v>
      </c>
      <c r="D2306" t="str">
        <f t="shared" si="318"/>
        <v>U21-23</v>
      </c>
      <c r="E2306" t="s">
        <v>5055</v>
      </c>
      <c r="F2306">
        <v>23</v>
      </c>
      <c r="G2306" t="s">
        <v>4293</v>
      </c>
      <c r="AT2306" t="str">
        <f t="shared" si="319"/>
        <v>NetL19_1</v>
      </c>
      <c r="AU2306" t="str">
        <f t="shared" si="320"/>
        <v>--</v>
      </c>
    </row>
    <row r="2307" spans="1:47" x14ac:dyDescent="0.25">
      <c r="A2307" t="str">
        <f t="shared" si="315"/>
        <v>U21-24</v>
      </c>
      <c r="B2307" t="str">
        <f t="shared" si="316"/>
        <v>NetL19_1</v>
      </c>
      <c r="C2307" t="str">
        <f t="shared" si="317"/>
        <v>U21-NetL19_1</v>
      </c>
      <c r="D2307" t="str">
        <f t="shared" si="318"/>
        <v>U21-24</v>
      </c>
      <c r="E2307" t="s">
        <v>5055</v>
      </c>
      <c r="F2307">
        <v>24</v>
      </c>
      <c r="G2307" t="s">
        <v>4293</v>
      </c>
      <c r="AT2307" t="str">
        <f t="shared" si="319"/>
        <v>NetL19_1</v>
      </c>
      <c r="AU2307" t="str">
        <f t="shared" si="320"/>
        <v>--</v>
      </c>
    </row>
    <row r="2308" spans="1:47" x14ac:dyDescent="0.25">
      <c r="A2308" t="str">
        <f t="shared" si="315"/>
        <v>U21-25</v>
      </c>
      <c r="B2308" t="str">
        <f t="shared" si="316"/>
        <v>12V</v>
      </c>
      <c r="C2308" t="str">
        <f t="shared" si="317"/>
        <v>U21-12V</v>
      </c>
      <c r="D2308" t="str">
        <f t="shared" si="318"/>
        <v>U21-25</v>
      </c>
      <c r="E2308" t="s">
        <v>5055</v>
      </c>
      <c r="F2308">
        <v>25</v>
      </c>
      <c r="G2308" t="s">
        <v>3697</v>
      </c>
      <c r="AT2308" t="str">
        <f t="shared" si="319"/>
        <v>12V</v>
      </c>
      <c r="AU2308" t="str">
        <f t="shared" si="320"/>
        <v>--</v>
      </c>
    </row>
    <row r="2309" spans="1:47" x14ac:dyDescent="0.25">
      <c r="A2309" t="str">
        <f t="shared" si="315"/>
        <v>U21-26</v>
      </c>
      <c r="B2309" t="str">
        <f t="shared" si="316"/>
        <v>12V</v>
      </c>
      <c r="C2309" t="str">
        <f t="shared" si="317"/>
        <v>U21-12V</v>
      </c>
      <c r="D2309" t="str">
        <f t="shared" si="318"/>
        <v>U21-26</v>
      </c>
      <c r="E2309" t="s">
        <v>5055</v>
      </c>
      <c r="F2309">
        <v>26</v>
      </c>
      <c r="G2309" t="s">
        <v>3697</v>
      </c>
      <c r="AT2309" t="str">
        <f t="shared" si="319"/>
        <v>12V</v>
      </c>
      <c r="AU2309" t="str">
        <f t="shared" si="320"/>
        <v>--</v>
      </c>
    </row>
    <row r="2310" spans="1:47" x14ac:dyDescent="0.25">
      <c r="A2310" t="str">
        <f t="shared" ref="A2310:A2373" si="321">$E2310&amp;"-"&amp;$F2310</f>
        <v>U21-27</v>
      </c>
      <c r="B2310" t="str">
        <f t="shared" ref="B2310:B2373" si="322">IF(OR(E2310=$A$2,E2310=$B$2,E2310=$C$2,E2310=$D$2),"--",G2310)</f>
        <v>12V</v>
      </c>
      <c r="C2310" t="str">
        <f t="shared" ref="C2310:C2373" si="323">$E2310&amp;"-"&amp;$G2310</f>
        <v>U21-12V</v>
      </c>
      <c r="D2310" t="str">
        <f t="shared" ref="D2310:D2373" si="324">A2310</f>
        <v>U21-27</v>
      </c>
      <c r="E2310" t="s">
        <v>5055</v>
      </c>
      <c r="F2310">
        <v>27</v>
      </c>
      <c r="G2310" t="s">
        <v>3697</v>
      </c>
      <c r="AT2310" t="str">
        <f t="shared" ref="AT2310:AT2373" si="325">IF(IF(COUNTIF($AO$6:$AQ$150,B2310)&gt;0,"---","--")="---",VLOOKUP(B2310,$AO$6:$AQ$150,3,0),B2310)</f>
        <v>12V</v>
      </c>
      <c r="AU2310" t="str">
        <f t="shared" ref="AU2310:AU2373" si="326">IF(IF(COUNTIF($AO$6:$AQ$150,B2310)&gt;0,"---","--")="---",VLOOKUP(B2310,$AO$6:$AQ$150,2,0),"--")</f>
        <v>--</v>
      </c>
    </row>
    <row r="2311" spans="1:47" x14ac:dyDescent="0.25">
      <c r="A2311" t="str">
        <f t="shared" si="321"/>
        <v>U21-28</v>
      </c>
      <c r="B2311" t="str">
        <f t="shared" si="322"/>
        <v>12V</v>
      </c>
      <c r="C2311" t="str">
        <f t="shared" si="323"/>
        <v>U21-12V</v>
      </c>
      <c r="D2311" t="str">
        <f t="shared" si="324"/>
        <v>U21-28</v>
      </c>
      <c r="E2311" t="s">
        <v>5055</v>
      </c>
      <c r="F2311">
        <v>28</v>
      </c>
      <c r="G2311" t="s">
        <v>3697</v>
      </c>
      <c r="AT2311" t="str">
        <f t="shared" si="325"/>
        <v>12V</v>
      </c>
      <c r="AU2311" t="str">
        <f t="shared" si="326"/>
        <v>--</v>
      </c>
    </row>
    <row r="2312" spans="1:47" x14ac:dyDescent="0.25">
      <c r="A2312" t="str">
        <f t="shared" si="321"/>
        <v>U22-1</v>
      </c>
      <c r="B2312" t="str">
        <f t="shared" si="322"/>
        <v>GND</v>
      </c>
      <c r="C2312" t="str">
        <f t="shared" si="323"/>
        <v>U22-GND</v>
      </c>
      <c r="D2312" t="str">
        <f t="shared" si="324"/>
        <v>U22-1</v>
      </c>
      <c r="E2312" t="s">
        <v>5059</v>
      </c>
      <c r="F2312">
        <v>1</v>
      </c>
      <c r="G2312" t="s">
        <v>433</v>
      </c>
      <c r="AT2312">
        <f t="shared" si="325"/>
        <v>0</v>
      </c>
      <c r="AU2312">
        <f t="shared" si="326"/>
        <v>0</v>
      </c>
    </row>
    <row r="2313" spans="1:47" x14ac:dyDescent="0.25">
      <c r="A2313" t="str">
        <f t="shared" si="321"/>
        <v>U22-2</v>
      </c>
      <c r="B2313" t="str">
        <f t="shared" si="322"/>
        <v>D_L_P</v>
      </c>
      <c r="C2313" t="str">
        <f t="shared" si="323"/>
        <v>U22-D_L_P</v>
      </c>
      <c r="D2313" t="str">
        <f t="shared" si="324"/>
        <v>U22-2</v>
      </c>
      <c r="E2313" t="s">
        <v>5059</v>
      </c>
      <c r="F2313">
        <v>2</v>
      </c>
      <c r="G2313" t="s">
        <v>3991</v>
      </c>
      <c r="AT2313" t="str">
        <f t="shared" si="325"/>
        <v>D_L_P</v>
      </c>
      <c r="AU2313" t="str">
        <f t="shared" si="326"/>
        <v>--</v>
      </c>
    </row>
    <row r="2314" spans="1:47" x14ac:dyDescent="0.25">
      <c r="A2314" t="str">
        <f t="shared" si="321"/>
        <v>U22-3</v>
      </c>
      <c r="B2314" t="str">
        <f t="shared" si="322"/>
        <v>D_L_N</v>
      </c>
      <c r="C2314" t="str">
        <f t="shared" si="323"/>
        <v>U22-D_L_N</v>
      </c>
      <c r="D2314" t="str">
        <f t="shared" si="324"/>
        <v>U22-3</v>
      </c>
      <c r="E2314" t="s">
        <v>5059</v>
      </c>
      <c r="F2314">
        <v>3</v>
      </c>
      <c r="G2314" t="s">
        <v>3990</v>
      </c>
      <c r="AT2314" t="str">
        <f t="shared" si="325"/>
        <v>D_L_N</v>
      </c>
      <c r="AU2314" t="str">
        <f t="shared" si="326"/>
        <v>--</v>
      </c>
    </row>
    <row r="2315" spans="1:47" x14ac:dyDescent="0.25">
      <c r="A2315" t="str">
        <f t="shared" si="321"/>
        <v>U22-4</v>
      </c>
      <c r="B2315" t="str">
        <f t="shared" si="322"/>
        <v>VBUS</v>
      </c>
      <c r="C2315" t="str">
        <f t="shared" si="323"/>
        <v>U22-VBUS</v>
      </c>
      <c r="D2315" t="str">
        <f t="shared" si="324"/>
        <v>U22-4</v>
      </c>
      <c r="E2315" t="s">
        <v>5059</v>
      </c>
      <c r="F2315">
        <v>4</v>
      </c>
      <c r="G2315" t="s">
        <v>4505</v>
      </c>
      <c r="AT2315" t="str">
        <f t="shared" si="325"/>
        <v>VBUS</v>
      </c>
      <c r="AU2315" t="str">
        <f t="shared" si="326"/>
        <v>--</v>
      </c>
    </row>
    <row r="2316" spans="1:47" x14ac:dyDescent="0.25">
      <c r="A2316" t="str">
        <f t="shared" si="321"/>
        <v>U23-1</v>
      </c>
      <c r="B2316" t="str">
        <f t="shared" si="322"/>
        <v>DVDD_HDMI</v>
      </c>
      <c r="C2316" t="str">
        <f t="shared" si="323"/>
        <v>U23-DVDD_HDMI</v>
      </c>
      <c r="D2316" t="str">
        <f t="shared" si="324"/>
        <v>U23-1</v>
      </c>
      <c r="E2316" t="s">
        <v>5060</v>
      </c>
      <c r="F2316">
        <v>1</v>
      </c>
      <c r="G2316" t="s">
        <v>3989</v>
      </c>
      <c r="AT2316" t="str">
        <f t="shared" si="325"/>
        <v>DVDD_HDMI</v>
      </c>
      <c r="AU2316" t="str">
        <f t="shared" si="326"/>
        <v>--</v>
      </c>
    </row>
    <row r="2317" spans="1:47" x14ac:dyDescent="0.25">
      <c r="A2317" t="str">
        <f t="shared" si="321"/>
        <v>U23-2</v>
      </c>
      <c r="B2317" t="str">
        <f t="shared" si="322"/>
        <v>HDMI_DE</v>
      </c>
      <c r="C2317" t="str">
        <f t="shared" si="323"/>
        <v>U23-HDMI_DE</v>
      </c>
      <c r="D2317" t="str">
        <f t="shared" si="324"/>
        <v>U23-2</v>
      </c>
      <c r="E2317" t="s">
        <v>5060</v>
      </c>
      <c r="F2317">
        <v>2</v>
      </c>
      <c r="G2317" t="s">
        <v>4110</v>
      </c>
      <c r="AT2317" t="str">
        <f t="shared" si="325"/>
        <v>HDMI_DE</v>
      </c>
      <c r="AU2317" t="str">
        <f t="shared" si="326"/>
        <v>--</v>
      </c>
    </row>
    <row r="2318" spans="1:47" x14ac:dyDescent="0.25">
      <c r="A2318" t="str">
        <f t="shared" si="321"/>
        <v>U23-3</v>
      </c>
      <c r="B2318" t="str">
        <f t="shared" si="322"/>
        <v>NetR355_1</v>
      </c>
      <c r="C2318" t="str">
        <f t="shared" si="323"/>
        <v>U23-NetR355_1</v>
      </c>
      <c r="D2318" t="str">
        <f t="shared" si="324"/>
        <v>U23-3</v>
      </c>
      <c r="E2318" t="s">
        <v>5060</v>
      </c>
      <c r="F2318">
        <v>3</v>
      </c>
      <c r="G2318" t="s">
        <v>4334</v>
      </c>
      <c r="AT2318" t="str">
        <f t="shared" si="325"/>
        <v>NetR355_1</v>
      </c>
      <c r="AU2318" t="str">
        <f t="shared" si="326"/>
        <v>--</v>
      </c>
    </row>
    <row r="2319" spans="1:47" x14ac:dyDescent="0.25">
      <c r="A2319" t="str">
        <f t="shared" si="321"/>
        <v>U23-4</v>
      </c>
      <c r="B2319" t="str">
        <f t="shared" si="322"/>
        <v>HDMI_HS</v>
      </c>
      <c r="C2319" t="str">
        <f t="shared" si="323"/>
        <v>U23-HDMI_HS</v>
      </c>
      <c r="D2319" t="str">
        <f t="shared" si="324"/>
        <v>U23-4</v>
      </c>
      <c r="E2319" t="s">
        <v>5060</v>
      </c>
      <c r="F2319">
        <v>4</v>
      </c>
      <c r="G2319" t="s">
        <v>4113</v>
      </c>
      <c r="AT2319" t="str">
        <f t="shared" si="325"/>
        <v>HDMI_HS</v>
      </c>
      <c r="AU2319" t="str">
        <f t="shared" si="326"/>
        <v>--</v>
      </c>
    </row>
    <row r="2320" spans="1:47" x14ac:dyDescent="0.25">
      <c r="A2320" t="str">
        <f t="shared" si="321"/>
        <v>U23-5</v>
      </c>
      <c r="B2320" t="str">
        <f t="shared" si="322"/>
        <v>HDMI_VS</v>
      </c>
      <c r="C2320" t="str">
        <f t="shared" si="323"/>
        <v>U23-HDMI_VS</v>
      </c>
      <c r="D2320" t="str">
        <f t="shared" si="324"/>
        <v>U23-5</v>
      </c>
      <c r="E2320" t="s">
        <v>5060</v>
      </c>
      <c r="F2320">
        <v>5</v>
      </c>
      <c r="G2320" t="s">
        <v>4129</v>
      </c>
      <c r="AT2320" t="str">
        <f t="shared" si="325"/>
        <v>HDMI_VS</v>
      </c>
      <c r="AU2320" t="str">
        <f t="shared" si="326"/>
        <v>--</v>
      </c>
    </row>
    <row r="2321" spans="1:47" x14ac:dyDescent="0.25">
      <c r="A2321" t="str">
        <f t="shared" si="321"/>
        <v>U23-6</v>
      </c>
      <c r="B2321" t="str">
        <f t="shared" si="322"/>
        <v>HDMI_A3</v>
      </c>
      <c r="C2321" t="str">
        <f t="shared" si="323"/>
        <v>U23-HDMI_A3</v>
      </c>
      <c r="D2321" t="str">
        <f t="shared" si="324"/>
        <v>U23-6</v>
      </c>
      <c r="E2321" t="s">
        <v>5060</v>
      </c>
      <c r="F2321">
        <v>6</v>
      </c>
      <c r="G2321" t="s">
        <v>4082</v>
      </c>
      <c r="AT2321" t="str">
        <f t="shared" si="325"/>
        <v>HDMI_A3</v>
      </c>
      <c r="AU2321" t="str">
        <f t="shared" si="326"/>
        <v>--</v>
      </c>
    </row>
    <row r="2322" spans="1:47" x14ac:dyDescent="0.25">
      <c r="A2322" t="str">
        <f t="shared" si="321"/>
        <v>U23-7</v>
      </c>
      <c r="B2322" t="str">
        <f t="shared" si="322"/>
        <v>HDMI_A2</v>
      </c>
      <c r="C2322" t="str">
        <f t="shared" si="323"/>
        <v>U23-HDMI_A2</v>
      </c>
      <c r="D2322" t="str">
        <f t="shared" si="324"/>
        <v>U23-7</v>
      </c>
      <c r="E2322" t="s">
        <v>5060</v>
      </c>
      <c r="F2322">
        <v>7</v>
      </c>
      <c r="G2322" t="s">
        <v>4081</v>
      </c>
      <c r="AT2322" t="str">
        <f t="shared" si="325"/>
        <v>HDMI_A2</v>
      </c>
      <c r="AU2322" t="str">
        <f t="shared" si="326"/>
        <v>--</v>
      </c>
    </row>
    <row r="2323" spans="1:47" x14ac:dyDescent="0.25">
      <c r="A2323" t="str">
        <f t="shared" si="321"/>
        <v>U23-8</v>
      </c>
      <c r="B2323" t="str">
        <f t="shared" si="322"/>
        <v>HDMI_A1</v>
      </c>
      <c r="C2323" t="str">
        <f t="shared" si="323"/>
        <v>U23-HDMI_A1</v>
      </c>
      <c r="D2323" t="str">
        <f t="shared" si="324"/>
        <v>U23-8</v>
      </c>
      <c r="E2323" t="s">
        <v>5060</v>
      </c>
      <c r="F2323">
        <v>8</v>
      </c>
      <c r="G2323" t="s">
        <v>4080</v>
      </c>
      <c r="AT2323" t="str">
        <f t="shared" si="325"/>
        <v>HDMI_A1</v>
      </c>
      <c r="AU2323" t="str">
        <f t="shared" si="326"/>
        <v>--</v>
      </c>
    </row>
    <row r="2324" spans="1:47" x14ac:dyDescent="0.25">
      <c r="A2324" t="str">
        <f t="shared" si="321"/>
        <v>U23-9</v>
      </c>
      <c r="B2324" t="str">
        <f t="shared" si="322"/>
        <v>HDMI_HPD</v>
      </c>
      <c r="C2324" t="str">
        <f t="shared" si="323"/>
        <v>U23-HDMI_HPD</v>
      </c>
      <c r="D2324" t="str">
        <f t="shared" si="324"/>
        <v>U23-9</v>
      </c>
      <c r="E2324" t="s">
        <v>5060</v>
      </c>
      <c r="F2324">
        <v>9</v>
      </c>
      <c r="G2324" t="s">
        <v>4112</v>
      </c>
      <c r="AT2324" t="str">
        <f t="shared" si="325"/>
        <v>HDMI_HPD</v>
      </c>
      <c r="AU2324" t="str">
        <f t="shared" si="326"/>
        <v>--</v>
      </c>
    </row>
    <row r="2325" spans="1:47" x14ac:dyDescent="0.25">
      <c r="A2325" t="str">
        <f t="shared" si="321"/>
        <v>U23-10</v>
      </c>
      <c r="B2325" t="str">
        <f t="shared" si="322"/>
        <v>HDMI_PD</v>
      </c>
      <c r="C2325" t="str">
        <f t="shared" si="323"/>
        <v>U23-HDMI_PD</v>
      </c>
      <c r="D2325" t="str">
        <f t="shared" si="324"/>
        <v>U23-10</v>
      </c>
      <c r="E2325" t="s">
        <v>5060</v>
      </c>
      <c r="F2325">
        <v>10</v>
      </c>
      <c r="G2325" t="s">
        <v>4117</v>
      </c>
      <c r="AT2325" t="str">
        <f t="shared" si="325"/>
        <v>HDMI_PD</v>
      </c>
      <c r="AU2325" t="str">
        <f t="shared" si="326"/>
        <v>--</v>
      </c>
    </row>
    <row r="2326" spans="1:47" x14ac:dyDescent="0.25">
      <c r="A2326" t="str">
        <f t="shared" si="321"/>
        <v>U23-11</v>
      </c>
      <c r="B2326" t="str">
        <f t="shared" si="322"/>
        <v>HDMI_MSEN</v>
      </c>
      <c r="C2326" t="str">
        <f t="shared" si="323"/>
        <v>U23-HDMI_MSEN</v>
      </c>
      <c r="D2326" t="str">
        <f t="shared" si="324"/>
        <v>U23-11</v>
      </c>
      <c r="E2326" t="s">
        <v>5060</v>
      </c>
      <c r="F2326">
        <v>11</v>
      </c>
      <c r="G2326" t="s">
        <v>4116</v>
      </c>
      <c r="AT2326" t="str">
        <f t="shared" si="325"/>
        <v>HDMI_MSEN</v>
      </c>
      <c r="AU2326" t="str">
        <f t="shared" si="326"/>
        <v>--</v>
      </c>
    </row>
    <row r="2327" spans="1:47" x14ac:dyDescent="0.25">
      <c r="A2327" t="str">
        <f t="shared" si="321"/>
        <v>U23-12</v>
      </c>
      <c r="B2327" t="str">
        <f t="shared" si="322"/>
        <v>DVDD_HDMI</v>
      </c>
      <c r="C2327" t="str">
        <f t="shared" si="323"/>
        <v>U23-DVDD_HDMI</v>
      </c>
      <c r="D2327" t="str">
        <f t="shared" si="324"/>
        <v>U23-12</v>
      </c>
      <c r="E2327" t="s">
        <v>5060</v>
      </c>
      <c r="F2327">
        <v>12</v>
      </c>
      <c r="G2327" t="s">
        <v>3989</v>
      </c>
      <c r="AT2327" t="str">
        <f t="shared" si="325"/>
        <v>DVDD_HDMI</v>
      </c>
      <c r="AU2327" t="str">
        <f t="shared" si="326"/>
        <v>--</v>
      </c>
    </row>
    <row r="2328" spans="1:47" x14ac:dyDescent="0.25">
      <c r="A2328" t="str">
        <f t="shared" si="321"/>
        <v>U23-13</v>
      </c>
      <c r="B2328" t="str">
        <f t="shared" si="322"/>
        <v>HDMI_ISEL</v>
      </c>
      <c r="C2328" t="str">
        <f t="shared" si="323"/>
        <v>U23-HDMI_ISEL</v>
      </c>
      <c r="D2328" t="str">
        <f t="shared" si="324"/>
        <v>U23-13</v>
      </c>
      <c r="E2328" t="s">
        <v>5060</v>
      </c>
      <c r="F2328">
        <v>13</v>
      </c>
      <c r="G2328" t="s">
        <v>4115</v>
      </c>
      <c r="AT2328" t="str">
        <f t="shared" si="325"/>
        <v>HDMI_ISEL</v>
      </c>
      <c r="AU2328" t="str">
        <f t="shared" si="326"/>
        <v>--</v>
      </c>
    </row>
    <row r="2329" spans="1:47" x14ac:dyDescent="0.25">
      <c r="A2329" t="str">
        <f t="shared" si="321"/>
        <v>U23-14</v>
      </c>
      <c r="B2329" t="str">
        <f t="shared" si="322"/>
        <v>HDMI_SDA</v>
      </c>
      <c r="C2329" t="str">
        <f t="shared" si="323"/>
        <v>U23-HDMI_SDA</v>
      </c>
      <c r="D2329" t="str">
        <f t="shared" si="324"/>
        <v>U23-14</v>
      </c>
      <c r="E2329" t="s">
        <v>5060</v>
      </c>
      <c r="F2329">
        <v>14</v>
      </c>
      <c r="G2329" t="s">
        <v>4119</v>
      </c>
      <c r="AT2329" t="str">
        <f t="shared" si="325"/>
        <v>HDMI_SDA</v>
      </c>
      <c r="AU2329" t="str">
        <f t="shared" si="326"/>
        <v>--</v>
      </c>
    </row>
    <row r="2330" spans="1:47" x14ac:dyDescent="0.25">
      <c r="A2330" t="str">
        <f t="shared" si="321"/>
        <v>U23-15</v>
      </c>
      <c r="B2330" t="str">
        <f t="shared" si="322"/>
        <v>HDMI_SCL</v>
      </c>
      <c r="C2330" t="str">
        <f t="shared" si="323"/>
        <v>U23-HDMI_SCL</v>
      </c>
      <c r="D2330" t="str">
        <f t="shared" si="324"/>
        <v>U23-15</v>
      </c>
      <c r="E2330" t="s">
        <v>5060</v>
      </c>
      <c r="F2330">
        <v>15</v>
      </c>
      <c r="G2330" t="s">
        <v>4118</v>
      </c>
      <c r="AT2330" t="str">
        <f t="shared" si="325"/>
        <v>HDMI_SCL</v>
      </c>
      <c r="AU2330" t="str">
        <f t="shared" si="326"/>
        <v>--</v>
      </c>
    </row>
    <row r="2331" spans="1:47" x14ac:dyDescent="0.25">
      <c r="A2331" t="str">
        <f t="shared" si="321"/>
        <v>U23-16</v>
      </c>
      <c r="B2331" t="str">
        <f t="shared" si="322"/>
        <v>GND</v>
      </c>
      <c r="C2331" t="str">
        <f t="shared" si="323"/>
        <v>U23-GND</v>
      </c>
      <c r="D2331" t="str">
        <f t="shared" si="324"/>
        <v>U23-16</v>
      </c>
      <c r="E2331" t="s">
        <v>5060</v>
      </c>
      <c r="F2331">
        <v>16</v>
      </c>
      <c r="G2331" t="s">
        <v>433</v>
      </c>
      <c r="AT2331">
        <f t="shared" si="325"/>
        <v>0</v>
      </c>
      <c r="AU2331">
        <f t="shared" si="326"/>
        <v>0</v>
      </c>
    </row>
    <row r="2332" spans="1:47" x14ac:dyDescent="0.25">
      <c r="A2332" t="str">
        <f t="shared" si="321"/>
        <v>U23-17</v>
      </c>
      <c r="B2332" t="str">
        <f t="shared" si="322"/>
        <v>GND</v>
      </c>
      <c r="C2332" t="str">
        <f t="shared" si="323"/>
        <v>U23-GND</v>
      </c>
      <c r="D2332" t="str">
        <f t="shared" si="324"/>
        <v>U23-17</v>
      </c>
      <c r="E2332" t="s">
        <v>5060</v>
      </c>
      <c r="F2332">
        <v>17</v>
      </c>
      <c r="G2332" t="s">
        <v>433</v>
      </c>
      <c r="AT2332">
        <f t="shared" si="325"/>
        <v>0</v>
      </c>
      <c r="AU2332">
        <f t="shared" si="326"/>
        <v>0</v>
      </c>
    </row>
    <row r="2333" spans="1:47" x14ac:dyDescent="0.25">
      <c r="A2333" t="str">
        <f t="shared" si="321"/>
        <v>U23-18</v>
      </c>
      <c r="B2333" t="str">
        <f t="shared" si="322"/>
        <v>PVDD_HDMI</v>
      </c>
      <c r="C2333" t="str">
        <f t="shared" si="323"/>
        <v>U23-PVDD_HDMI</v>
      </c>
      <c r="D2333" t="str">
        <f t="shared" si="324"/>
        <v>U23-18</v>
      </c>
      <c r="E2333" t="s">
        <v>5060</v>
      </c>
      <c r="F2333">
        <v>18</v>
      </c>
      <c r="G2333" t="s">
        <v>4406</v>
      </c>
      <c r="AT2333" t="str">
        <f t="shared" si="325"/>
        <v>PVDD_HDMI</v>
      </c>
      <c r="AU2333" t="str">
        <f t="shared" si="326"/>
        <v>--</v>
      </c>
    </row>
    <row r="2334" spans="1:47" x14ac:dyDescent="0.25">
      <c r="A2334" t="str">
        <f t="shared" si="321"/>
        <v>U23-19</v>
      </c>
      <c r="B2334" t="str">
        <f t="shared" si="322"/>
        <v>HDMI_TFADJ</v>
      </c>
      <c r="C2334" t="str">
        <f t="shared" si="323"/>
        <v>U23-HDMI_TFADJ</v>
      </c>
      <c r="D2334" t="str">
        <f t="shared" si="324"/>
        <v>U23-19</v>
      </c>
      <c r="E2334" t="s">
        <v>5060</v>
      </c>
      <c r="F2334">
        <v>19</v>
      </c>
      <c r="G2334" t="s">
        <v>4120</v>
      </c>
      <c r="AT2334" t="str">
        <f t="shared" si="325"/>
        <v>HDMI_TFADJ</v>
      </c>
      <c r="AU2334" t="str">
        <f t="shared" si="326"/>
        <v>--</v>
      </c>
    </row>
    <row r="2335" spans="1:47" x14ac:dyDescent="0.25">
      <c r="A2335" t="str">
        <f t="shared" si="321"/>
        <v>U23-20</v>
      </c>
      <c r="B2335" t="str">
        <f t="shared" si="322"/>
        <v>GND</v>
      </c>
      <c r="C2335" t="str">
        <f t="shared" si="323"/>
        <v>U23-GND</v>
      </c>
      <c r="D2335" t="str">
        <f t="shared" si="324"/>
        <v>U23-20</v>
      </c>
      <c r="E2335" t="s">
        <v>5060</v>
      </c>
      <c r="F2335">
        <v>20</v>
      </c>
      <c r="G2335" t="s">
        <v>433</v>
      </c>
      <c r="AT2335">
        <f t="shared" si="325"/>
        <v>0</v>
      </c>
      <c r="AU2335">
        <f t="shared" si="326"/>
        <v>0</v>
      </c>
    </row>
    <row r="2336" spans="1:47" x14ac:dyDescent="0.25">
      <c r="A2336" t="str">
        <f t="shared" si="321"/>
        <v>U23-21</v>
      </c>
      <c r="B2336" t="str">
        <f t="shared" si="322"/>
        <v>HDMI_TXC_N</v>
      </c>
      <c r="C2336" t="str">
        <f t="shared" si="323"/>
        <v>U23-HDMI_TXC_N</v>
      </c>
      <c r="D2336" t="str">
        <f t="shared" si="324"/>
        <v>U23-21</v>
      </c>
      <c r="E2336" t="s">
        <v>5060</v>
      </c>
      <c r="F2336">
        <v>21</v>
      </c>
      <c r="G2336" t="s">
        <v>4127</v>
      </c>
      <c r="AT2336" t="str">
        <f t="shared" si="325"/>
        <v>HDMI_TXC_N</v>
      </c>
      <c r="AU2336" t="str">
        <f t="shared" si="326"/>
        <v>--</v>
      </c>
    </row>
    <row r="2337" spans="1:47" x14ac:dyDescent="0.25">
      <c r="A2337" t="str">
        <f t="shared" si="321"/>
        <v>U23-22</v>
      </c>
      <c r="B2337" t="str">
        <f t="shared" si="322"/>
        <v>HDMI_TXC_P</v>
      </c>
      <c r="C2337" t="str">
        <f t="shared" si="323"/>
        <v>U23-HDMI_TXC_P</v>
      </c>
      <c r="D2337" t="str">
        <f t="shared" si="324"/>
        <v>U23-22</v>
      </c>
      <c r="E2337" t="s">
        <v>5060</v>
      </c>
      <c r="F2337">
        <v>22</v>
      </c>
      <c r="G2337" t="s">
        <v>4128</v>
      </c>
      <c r="AT2337" t="str">
        <f t="shared" si="325"/>
        <v>HDMI_TXC_P</v>
      </c>
      <c r="AU2337" t="str">
        <f t="shared" si="326"/>
        <v>--</v>
      </c>
    </row>
    <row r="2338" spans="1:47" x14ac:dyDescent="0.25">
      <c r="A2338" t="str">
        <f t="shared" si="321"/>
        <v>U23-23</v>
      </c>
      <c r="B2338" t="str">
        <f t="shared" si="322"/>
        <v>TVDD_HDMI</v>
      </c>
      <c r="C2338" t="str">
        <f t="shared" si="323"/>
        <v>U23-TVDD_HDMI</v>
      </c>
      <c r="D2338" t="str">
        <f t="shared" si="324"/>
        <v>U23-23</v>
      </c>
      <c r="E2338" t="s">
        <v>5060</v>
      </c>
      <c r="F2338">
        <v>23</v>
      </c>
      <c r="G2338" t="s">
        <v>4471</v>
      </c>
      <c r="AT2338" t="str">
        <f t="shared" si="325"/>
        <v>TVDD_HDMI</v>
      </c>
      <c r="AU2338" t="str">
        <f t="shared" si="326"/>
        <v>--</v>
      </c>
    </row>
    <row r="2339" spans="1:47" x14ac:dyDescent="0.25">
      <c r="A2339" t="str">
        <f t="shared" si="321"/>
        <v>U23-24</v>
      </c>
      <c r="B2339" t="str">
        <f t="shared" si="322"/>
        <v>HDMI_TX0_N</v>
      </c>
      <c r="C2339" t="str">
        <f t="shared" si="323"/>
        <v>U23-HDMI_TX0_N</v>
      </c>
      <c r="D2339" t="str">
        <f t="shared" si="324"/>
        <v>U23-24</v>
      </c>
      <c r="E2339" t="s">
        <v>5060</v>
      </c>
      <c r="F2339">
        <v>24</v>
      </c>
      <c r="G2339" t="s">
        <v>4121</v>
      </c>
      <c r="AT2339" t="str">
        <f t="shared" si="325"/>
        <v>HDMI_TX0_N</v>
      </c>
      <c r="AU2339" t="str">
        <f t="shared" si="326"/>
        <v>--</v>
      </c>
    </row>
    <row r="2340" spans="1:47" x14ac:dyDescent="0.25">
      <c r="A2340" t="str">
        <f t="shared" si="321"/>
        <v>U23-25</v>
      </c>
      <c r="B2340" t="str">
        <f t="shared" si="322"/>
        <v>HDMI_TX0_P</v>
      </c>
      <c r="C2340" t="str">
        <f t="shared" si="323"/>
        <v>U23-HDMI_TX0_P</v>
      </c>
      <c r="D2340" t="str">
        <f t="shared" si="324"/>
        <v>U23-25</v>
      </c>
      <c r="E2340" t="s">
        <v>5060</v>
      </c>
      <c r="F2340">
        <v>25</v>
      </c>
      <c r="G2340" t="s">
        <v>4122</v>
      </c>
      <c r="AT2340" t="str">
        <f t="shared" si="325"/>
        <v>HDMI_TX0_P</v>
      </c>
      <c r="AU2340" t="str">
        <f t="shared" si="326"/>
        <v>--</v>
      </c>
    </row>
    <row r="2341" spans="1:47" x14ac:dyDescent="0.25">
      <c r="A2341" t="str">
        <f t="shared" si="321"/>
        <v>U23-26</v>
      </c>
      <c r="B2341" t="str">
        <f t="shared" si="322"/>
        <v>GND</v>
      </c>
      <c r="C2341" t="str">
        <f t="shared" si="323"/>
        <v>U23-GND</v>
      </c>
      <c r="D2341" t="str">
        <f t="shared" si="324"/>
        <v>U23-26</v>
      </c>
      <c r="E2341" t="s">
        <v>5060</v>
      </c>
      <c r="F2341">
        <v>26</v>
      </c>
      <c r="G2341" t="s">
        <v>433</v>
      </c>
      <c r="AT2341">
        <f t="shared" si="325"/>
        <v>0</v>
      </c>
      <c r="AU2341">
        <f t="shared" si="326"/>
        <v>0</v>
      </c>
    </row>
    <row r="2342" spans="1:47" x14ac:dyDescent="0.25">
      <c r="A2342" t="str">
        <f t="shared" si="321"/>
        <v>U23-27</v>
      </c>
      <c r="B2342" t="str">
        <f t="shared" si="322"/>
        <v>HDMI_TX1_N</v>
      </c>
      <c r="C2342" t="str">
        <f t="shared" si="323"/>
        <v>U23-HDMI_TX1_N</v>
      </c>
      <c r="D2342" t="str">
        <f t="shared" si="324"/>
        <v>U23-27</v>
      </c>
      <c r="E2342" t="s">
        <v>5060</v>
      </c>
      <c r="F2342">
        <v>27</v>
      </c>
      <c r="G2342" t="s">
        <v>4123</v>
      </c>
      <c r="AT2342" t="str">
        <f t="shared" si="325"/>
        <v>HDMI_TX1_N</v>
      </c>
      <c r="AU2342" t="str">
        <f t="shared" si="326"/>
        <v>--</v>
      </c>
    </row>
    <row r="2343" spans="1:47" x14ac:dyDescent="0.25">
      <c r="A2343" t="str">
        <f t="shared" si="321"/>
        <v>U23-28</v>
      </c>
      <c r="B2343" t="str">
        <f t="shared" si="322"/>
        <v>HDMI_TX1_P</v>
      </c>
      <c r="C2343" t="str">
        <f t="shared" si="323"/>
        <v>U23-HDMI_TX1_P</v>
      </c>
      <c r="D2343" t="str">
        <f t="shared" si="324"/>
        <v>U23-28</v>
      </c>
      <c r="E2343" t="s">
        <v>5060</v>
      </c>
      <c r="F2343">
        <v>28</v>
      </c>
      <c r="G2343" t="s">
        <v>4124</v>
      </c>
      <c r="AT2343" t="str">
        <f t="shared" si="325"/>
        <v>HDMI_TX1_P</v>
      </c>
      <c r="AU2343" t="str">
        <f t="shared" si="326"/>
        <v>--</v>
      </c>
    </row>
    <row r="2344" spans="1:47" x14ac:dyDescent="0.25">
      <c r="A2344" t="str">
        <f t="shared" si="321"/>
        <v>U23-29</v>
      </c>
      <c r="B2344" t="str">
        <f t="shared" si="322"/>
        <v>TVDD_HDMI</v>
      </c>
      <c r="C2344" t="str">
        <f t="shared" si="323"/>
        <v>U23-TVDD_HDMI</v>
      </c>
      <c r="D2344" t="str">
        <f t="shared" si="324"/>
        <v>U23-29</v>
      </c>
      <c r="E2344" t="s">
        <v>5060</v>
      </c>
      <c r="F2344">
        <v>29</v>
      </c>
      <c r="G2344" t="s">
        <v>4471</v>
      </c>
      <c r="AT2344" t="str">
        <f t="shared" si="325"/>
        <v>TVDD_HDMI</v>
      </c>
      <c r="AU2344" t="str">
        <f t="shared" si="326"/>
        <v>--</v>
      </c>
    </row>
    <row r="2345" spans="1:47" x14ac:dyDescent="0.25">
      <c r="A2345" t="str">
        <f t="shared" si="321"/>
        <v>U23-30</v>
      </c>
      <c r="B2345" t="str">
        <f t="shared" si="322"/>
        <v>HDMI_TX2_N</v>
      </c>
      <c r="C2345" t="str">
        <f t="shared" si="323"/>
        <v>U23-HDMI_TX2_N</v>
      </c>
      <c r="D2345" t="str">
        <f t="shared" si="324"/>
        <v>U23-30</v>
      </c>
      <c r="E2345" t="s">
        <v>5060</v>
      </c>
      <c r="F2345">
        <v>30</v>
      </c>
      <c r="G2345" t="s">
        <v>4125</v>
      </c>
      <c r="AT2345" t="str">
        <f t="shared" si="325"/>
        <v>HDMI_TX2_N</v>
      </c>
      <c r="AU2345" t="str">
        <f t="shared" si="326"/>
        <v>--</v>
      </c>
    </row>
    <row r="2346" spans="1:47" x14ac:dyDescent="0.25">
      <c r="A2346" t="str">
        <f t="shared" si="321"/>
        <v>U23-31</v>
      </c>
      <c r="B2346" t="str">
        <f t="shared" si="322"/>
        <v>HDMI_TX2_P</v>
      </c>
      <c r="C2346" t="str">
        <f t="shared" si="323"/>
        <v>U23-HDMI_TX2_P</v>
      </c>
      <c r="D2346" t="str">
        <f t="shared" si="324"/>
        <v>U23-31</v>
      </c>
      <c r="E2346" t="s">
        <v>5060</v>
      </c>
      <c r="F2346">
        <v>31</v>
      </c>
      <c r="G2346" t="s">
        <v>4126</v>
      </c>
      <c r="AT2346" t="str">
        <f t="shared" si="325"/>
        <v>HDMI_TX2_P</v>
      </c>
      <c r="AU2346" t="str">
        <f t="shared" si="326"/>
        <v>--</v>
      </c>
    </row>
    <row r="2347" spans="1:47" x14ac:dyDescent="0.25">
      <c r="A2347" t="str">
        <f t="shared" si="321"/>
        <v>U23-32</v>
      </c>
      <c r="B2347" t="str">
        <f t="shared" si="322"/>
        <v>GND</v>
      </c>
      <c r="C2347" t="str">
        <f t="shared" si="323"/>
        <v>U23-GND</v>
      </c>
      <c r="D2347" t="str">
        <f t="shared" si="324"/>
        <v>U23-32</v>
      </c>
      <c r="E2347" t="s">
        <v>5060</v>
      </c>
      <c r="F2347">
        <v>32</v>
      </c>
      <c r="G2347" t="s">
        <v>433</v>
      </c>
      <c r="AT2347">
        <f t="shared" si="325"/>
        <v>0</v>
      </c>
      <c r="AU2347">
        <f t="shared" si="326"/>
        <v>0</v>
      </c>
    </row>
    <row r="2348" spans="1:47" x14ac:dyDescent="0.25">
      <c r="A2348" t="str">
        <f t="shared" si="321"/>
        <v>U23-33</v>
      </c>
      <c r="B2348" t="str">
        <f t="shared" si="322"/>
        <v>DVDD_HDMI</v>
      </c>
      <c r="C2348" t="str">
        <f t="shared" si="323"/>
        <v>U23-DVDD_HDMI</v>
      </c>
      <c r="D2348" t="str">
        <f t="shared" si="324"/>
        <v>U23-33</v>
      </c>
      <c r="E2348" t="s">
        <v>5060</v>
      </c>
      <c r="F2348">
        <v>33</v>
      </c>
      <c r="G2348" t="s">
        <v>3989</v>
      </c>
      <c r="AT2348" t="str">
        <f t="shared" si="325"/>
        <v>DVDD_HDMI</v>
      </c>
      <c r="AU2348" t="str">
        <f t="shared" si="326"/>
        <v>--</v>
      </c>
    </row>
    <row r="2349" spans="1:47" x14ac:dyDescent="0.25">
      <c r="A2349" t="str">
        <f t="shared" si="321"/>
        <v>U23-34</v>
      </c>
      <c r="B2349" t="str">
        <f t="shared" si="322"/>
        <v>GND</v>
      </c>
      <c r="C2349" t="str">
        <f t="shared" si="323"/>
        <v>U23-GND</v>
      </c>
      <c r="D2349" t="str">
        <f t="shared" si="324"/>
        <v>U23-34</v>
      </c>
      <c r="E2349" t="s">
        <v>5060</v>
      </c>
      <c r="F2349">
        <v>34</v>
      </c>
      <c r="G2349" t="s">
        <v>433</v>
      </c>
      <c r="AT2349">
        <f t="shared" si="325"/>
        <v>0</v>
      </c>
      <c r="AU2349">
        <f t="shared" si="326"/>
        <v>0</v>
      </c>
    </row>
    <row r="2350" spans="1:47" x14ac:dyDescent="0.25">
      <c r="A2350" t="str">
        <f t="shared" si="321"/>
        <v>U23-35</v>
      </c>
      <c r="B2350" t="str">
        <f t="shared" si="322"/>
        <v>HDMI_DKEN</v>
      </c>
      <c r="C2350" t="str">
        <f t="shared" si="323"/>
        <v>U23-HDMI_DKEN</v>
      </c>
      <c r="D2350" t="str">
        <f t="shared" si="324"/>
        <v>U23-35</v>
      </c>
      <c r="E2350" t="s">
        <v>5060</v>
      </c>
      <c r="F2350">
        <v>35</v>
      </c>
      <c r="G2350" t="s">
        <v>4111</v>
      </c>
      <c r="AT2350" t="str">
        <f t="shared" si="325"/>
        <v>HDMI_DKEN</v>
      </c>
      <c r="AU2350" t="str">
        <f t="shared" si="326"/>
        <v>--</v>
      </c>
    </row>
    <row r="2351" spans="1:47" x14ac:dyDescent="0.25">
      <c r="A2351" t="str">
        <f t="shared" si="321"/>
        <v>U23-36</v>
      </c>
      <c r="B2351" t="str">
        <f t="shared" si="322"/>
        <v>HDMI_D23</v>
      </c>
      <c r="C2351" t="str">
        <f t="shared" si="323"/>
        <v>U23-HDMI_D23</v>
      </c>
      <c r="D2351" t="str">
        <f t="shared" si="324"/>
        <v>U23-36</v>
      </c>
      <c r="E2351" t="s">
        <v>5060</v>
      </c>
      <c r="F2351">
        <v>36</v>
      </c>
      <c r="G2351" t="s">
        <v>4100</v>
      </c>
      <c r="AT2351" t="str">
        <f t="shared" si="325"/>
        <v>HDMI_D23</v>
      </c>
      <c r="AU2351" t="str">
        <f t="shared" si="326"/>
        <v>--</v>
      </c>
    </row>
    <row r="2352" spans="1:47" x14ac:dyDescent="0.25">
      <c r="A2352" t="str">
        <f t="shared" si="321"/>
        <v>U23-37</v>
      </c>
      <c r="B2352" t="str">
        <f t="shared" si="322"/>
        <v>HDMI_D22</v>
      </c>
      <c r="C2352" t="str">
        <f t="shared" si="323"/>
        <v>U23-HDMI_D22</v>
      </c>
      <c r="D2352" t="str">
        <f t="shared" si="324"/>
        <v>U23-37</v>
      </c>
      <c r="E2352" t="s">
        <v>5060</v>
      </c>
      <c r="F2352">
        <v>37</v>
      </c>
      <c r="G2352" t="s">
        <v>4099</v>
      </c>
      <c r="AT2352" t="str">
        <f t="shared" si="325"/>
        <v>HDMI_D22</v>
      </c>
      <c r="AU2352" t="str">
        <f t="shared" si="326"/>
        <v>--</v>
      </c>
    </row>
    <row r="2353" spans="1:47" x14ac:dyDescent="0.25">
      <c r="A2353" t="str">
        <f t="shared" si="321"/>
        <v>U23-38</v>
      </c>
      <c r="B2353" t="str">
        <f t="shared" si="322"/>
        <v>HDMI_D21</v>
      </c>
      <c r="C2353" t="str">
        <f t="shared" si="323"/>
        <v>U23-HDMI_D21</v>
      </c>
      <c r="D2353" t="str">
        <f t="shared" si="324"/>
        <v>U23-38</v>
      </c>
      <c r="E2353" t="s">
        <v>5060</v>
      </c>
      <c r="F2353">
        <v>38</v>
      </c>
      <c r="G2353" t="s">
        <v>4098</v>
      </c>
      <c r="AT2353" t="str">
        <f t="shared" si="325"/>
        <v>HDMI_D21</v>
      </c>
      <c r="AU2353" t="str">
        <f t="shared" si="326"/>
        <v>--</v>
      </c>
    </row>
    <row r="2354" spans="1:47" x14ac:dyDescent="0.25">
      <c r="A2354" t="str">
        <f t="shared" si="321"/>
        <v>U23-39</v>
      </c>
      <c r="B2354" t="str">
        <f t="shared" si="322"/>
        <v>HDMI_D20</v>
      </c>
      <c r="C2354" t="str">
        <f t="shared" si="323"/>
        <v>U23-HDMI_D20</v>
      </c>
      <c r="D2354" t="str">
        <f t="shared" si="324"/>
        <v>U23-39</v>
      </c>
      <c r="E2354" t="s">
        <v>5060</v>
      </c>
      <c r="F2354">
        <v>39</v>
      </c>
      <c r="G2354" t="s">
        <v>4097</v>
      </c>
      <c r="AT2354" t="str">
        <f t="shared" si="325"/>
        <v>HDMI_D20</v>
      </c>
      <c r="AU2354" t="str">
        <f t="shared" si="326"/>
        <v>--</v>
      </c>
    </row>
    <row r="2355" spans="1:47" x14ac:dyDescent="0.25">
      <c r="A2355" t="str">
        <f t="shared" si="321"/>
        <v>U23-40</v>
      </c>
      <c r="B2355" t="str">
        <f t="shared" si="322"/>
        <v>HDMI_D19</v>
      </c>
      <c r="C2355" t="str">
        <f t="shared" si="323"/>
        <v>U23-HDMI_D19</v>
      </c>
      <c r="D2355" t="str">
        <f t="shared" si="324"/>
        <v>U23-40</v>
      </c>
      <c r="E2355" t="s">
        <v>5060</v>
      </c>
      <c r="F2355">
        <v>40</v>
      </c>
      <c r="G2355" t="s">
        <v>4095</v>
      </c>
      <c r="AT2355" t="str">
        <f t="shared" si="325"/>
        <v>HDMI_D19</v>
      </c>
      <c r="AU2355" t="str">
        <f t="shared" si="326"/>
        <v>--</v>
      </c>
    </row>
    <row r="2356" spans="1:47" x14ac:dyDescent="0.25">
      <c r="A2356" t="str">
        <f t="shared" si="321"/>
        <v>U23-41</v>
      </c>
      <c r="B2356" t="str">
        <f t="shared" si="322"/>
        <v>HDMI_D18</v>
      </c>
      <c r="C2356" t="str">
        <f t="shared" si="323"/>
        <v>U23-HDMI_D18</v>
      </c>
      <c r="D2356" t="str">
        <f t="shared" si="324"/>
        <v>U23-41</v>
      </c>
      <c r="E2356" t="s">
        <v>5060</v>
      </c>
      <c r="F2356">
        <v>41</v>
      </c>
      <c r="G2356" t="s">
        <v>4094</v>
      </c>
      <c r="AT2356" t="str">
        <f t="shared" si="325"/>
        <v>HDMI_D18</v>
      </c>
      <c r="AU2356" t="str">
        <f t="shared" si="326"/>
        <v>--</v>
      </c>
    </row>
    <row r="2357" spans="1:47" x14ac:dyDescent="0.25">
      <c r="A2357" t="str">
        <f t="shared" si="321"/>
        <v>U23-42</v>
      </c>
      <c r="B2357" t="str">
        <f t="shared" si="322"/>
        <v>HDMI_D17</v>
      </c>
      <c r="C2357" t="str">
        <f t="shared" si="323"/>
        <v>U23-HDMI_D17</v>
      </c>
      <c r="D2357" t="str">
        <f t="shared" si="324"/>
        <v>U23-42</v>
      </c>
      <c r="E2357" t="s">
        <v>5060</v>
      </c>
      <c r="F2357">
        <v>42</v>
      </c>
      <c r="G2357" t="s">
        <v>4093</v>
      </c>
      <c r="AT2357" t="str">
        <f t="shared" si="325"/>
        <v>HDMI_D17</v>
      </c>
      <c r="AU2357" t="str">
        <f t="shared" si="326"/>
        <v>--</v>
      </c>
    </row>
    <row r="2358" spans="1:47" x14ac:dyDescent="0.25">
      <c r="A2358" t="str">
        <f t="shared" si="321"/>
        <v>U23-43</v>
      </c>
      <c r="B2358" t="str">
        <f t="shared" si="322"/>
        <v>HDMI_D16</v>
      </c>
      <c r="C2358" t="str">
        <f t="shared" si="323"/>
        <v>U23-HDMI_D16</v>
      </c>
      <c r="D2358" t="str">
        <f t="shared" si="324"/>
        <v>U23-43</v>
      </c>
      <c r="E2358" t="s">
        <v>5060</v>
      </c>
      <c r="F2358">
        <v>43</v>
      </c>
      <c r="G2358" t="s">
        <v>4092</v>
      </c>
      <c r="AT2358" t="str">
        <f t="shared" si="325"/>
        <v>HDMI_D16</v>
      </c>
      <c r="AU2358" t="str">
        <f t="shared" si="326"/>
        <v>--</v>
      </c>
    </row>
    <row r="2359" spans="1:47" x14ac:dyDescent="0.25">
      <c r="A2359" t="str">
        <f t="shared" si="321"/>
        <v>U23-44</v>
      </c>
      <c r="B2359" t="str">
        <f t="shared" si="322"/>
        <v>HDMI_D15</v>
      </c>
      <c r="C2359" t="str">
        <f t="shared" si="323"/>
        <v>U23-HDMI_D15</v>
      </c>
      <c r="D2359" t="str">
        <f t="shared" si="324"/>
        <v>U23-44</v>
      </c>
      <c r="E2359" t="s">
        <v>5060</v>
      </c>
      <c r="F2359">
        <v>44</v>
      </c>
      <c r="G2359" t="s">
        <v>4091</v>
      </c>
      <c r="AT2359" t="str">
        <f t="shared" si="325"/>
        <v>HDMI_D15</v>
      </c>
      <c r="AU2359" t="str">
        <f t="shared" si="326"/>
        <v>--</v>
      </c>
    </row>
    <row r="2360" spans="1:47" x14ac:dyDescent="0.25">
      <c r="A2360" t="str">
        <f t="shared" si="321"/>
        <v>U23-45</v>
      </c>
      <c r="B2360" t="str">
        <f t="shared" si="322"/>
        <v>HDMI_D14</v>
      </c>
      <c r="C2360" t="str">
        <f t="shared" si="323"/>
        <v>U23-HDMI_D14</v>
      </c>
      <c r="D2360" t="str">
        <f t="shared" si="324"/>
        <v>U23-45</v>
      </c>
      <c r="E2360" t="s">
        <v>5060</v>
      </c>
      <c r="F2360">
        <v>45</v>
      </c>
      <c r="G2360" t="s">
        <v>4090</v>
      </c>
      <c r="AT2360" t="str">
        <f t="shared" si="325"/>
        <v>HDMI_D14</v>
      </c>
      <c r="AU2360" t="str">
        <f t="shared" si="326"/>
        <v>--</v>
      </c>
    </row>
    <row r="2361" spans="1:47" x14ac:dyDescent="0.25">
      <c r="A2361" t="str">
        <f t="shared" si="321"/>
        <v>U23-46</v>
      </c>
      <c r="B2361" t="str">
        <f t="shared" si="322"/>
        <v>HDMI_D13</v>
      </c>
      <c r="C2361" t="str">
        <f t="shared" si="323"/>
        <v>U23-HDMI_D13</v>
      </c>
      <c r="D2361" t="str">
        <f t="shared" si="324"/>
        <v>U23-46</v>
      </c>
      <c r="E2361" t="s">
        <v>5060</v>
      </c>
      <c r="F2361">
        <v>46</v>
      </c>
      <c r="G2361" t="s">
        <v>4089</v>
      </c>
      <c r="AT2361" t="str">
        <f t="shared" si="325"/>
        <v>HDMI_D13</v>
      </c>
      <c r="AU2361" t="str">
        <f t="shared" si="326"/>
        <v>--</v>
      </c>
    </row>
    <row r="2362" spans="1:47" x14ac:dyDescent="0.25">
      <c r="A2362" t="str">
        <f t="shared" si="321"/>
        <v>U23-47</v>
      </c>
      <c r="B2362" t="str">
        <f t="shared" si="322"/>
        <v>HDMI_D12</v>
      </c>
      <c r="C2362" t="str">
        <f t="shared" si="323"/>
        <v>U23-HDMI_D12</v>
      </c>
      <c r="D2362" t="str">
        <f t="shared" si="324"/>
        <v>U23-47</v>
      </c>
      <c r="E2362" t="s">
        <v>5060</v>
      </c>
      <c r="F2362">
        <v>47</v>
      </c>
      <c r="G2362" t="s">
        <v>4088</v>
      </c>
      <c r="AT2362" t="str">
        <f t="shared" si="325"/>
        <v>HDMI_D12</v>
      </c>
      <c r="AU2362" t="str">
        <f t="shared" si="326"/>
        <v>--</v>
      </c>
    </row>
    <row r="2363" spans="1:47" x14ac:dyDescent="0.25">
      <c r="A2363" t="str">
        <f t="shared" si="321"/>
        <v>U23-48</v>
      </c>
      <c r="B2363" t="str">
        <f t="shared" si="322"/>
        <v>GND</v>
      </c>
      <c r="C2363" t="str">
        <f t="shared" si="323"/>
        <v>U23-GND</v>
      </c>
      <c r="D2363" t="str">
        <f t="shared" si="324"/>
        <v>U23-48</v>
      </c>
      <c r="E2363" t="s">
        <v>5060</v>
      </c>
      <c r="F2363">
        <v>48</v>
      </c>
      <c r="G2363" t="s">
        <v>433</v>
      </c>
      <c r="AT2363">
        <f t="shared" si="325"/>
        <v>0</v>
      </c>
      <c r="AU2363">
        <f t="shared" si="326"/>
        <v>0</v>
      </c>
    </row>
    <row r="2364" spans="1:47" x14ac:dyDescent="0.25">
      <c r="A2364" t="str">
        <f t="shared" si="321"/>
        <v>U23-49</v>
      </c>
      <c r="B2364" t="str">
        <f t="shared" si="322"/>
        <v>NetU23_49</v>
      </c>
      <c r="C2364" t="str">
        <f t="shared" si="323"/>
        <v>U23-NetU23_49</v>
      </c>
      <c r="D2364" t="str">
        <f t="shared" si="324"/>
        <v>U23-49</v>
      </c>
      <c r="E2364" t="s">
        <v>5060</v>
      </c>
      <c r="F2364">
        <v>49</v>
      </c>
      <c r="G2364" t="s">
        <v>5061</v>
      </c>
      <c r="AT2364" t="str">
        <f t="shared" si="325"/>
        <v>NetU23_49</v>
      </c>
      <c r="AU2364" t="str">
        <f t="shared" si="326"/>
        <v>--</v>
      </c>
    </row>
    <row r="2365" spans="1:47" x14ac:dyDescent="0.25">
      <c r="A2365" t="str">
        <f t="shared" si="321"/>
        <v>U23-50</v>
      </c>
      <c r="B2365" t="str">
        <f t="shared" si="322"/>
        <v>HDMI_D11</v>
      </c>
      <c r="C2365" t="str">
        <f t="shared" si="323"/>
        <v>U23-HDMI_D11</v>
      </c>
      <c r="D2365" t="str">
        <f t="shared" si="324"/>
        <v>U23-50</v>
      </c>
      <c r="E2365" t="s">
        <v>5060</v>
      </c>
      <c r="F2365">
        <v>50</v>
      </c>
      <c r="G2365" t="s">
        <v>4087</v>
      </c>
      <c r="AT2365" t="str">
        <f t="shared" si="325"/>
        <v>HDMI_D11</v>
      </c>
      <c r="AU2365" t="str">
        <f t="shared" si="326"/>
        <v>--</v>
      </c>
    </row>
    <row r="2366" spans="1:47" x14ac:dyDescent="0.25">
      <c r="A2366" t="str">
        <f t="shared" si="321"/>
        <v>U23-51</v>
      </c>
      <c r="B2366" t="str">
        <f t="shared" si="322"/>
        <v>HDMI_D10</v>
      </c>
      <c r="C2366" t="str">
        <f t="shared" si="323"/>
        <v>U23-HDMI_D10</v>
      </c>
      <c r="D2366" t="str">
        <f t="shared" si="324"/>
        <v>U23-51</v>
      </c>
      <c r="E2366" t="s">
        <v>5060</v>
      </c>
      <c r="F2366">
        <v>51</v>
      </c>
      <c r="G2366" t="s">
        <v>4086</v>
      </c>
      <c r="AT2366" t="str">
        <f t="shared" si="325"/>
        <v>HDMI_D10</v>
      </c>
      <c r="AU2366" t="str">
        <f t="shared" si="326"/>
        <v>--</v>
      </c>
    </row>
    <row r="2367" spans="1:47" x14ac:dyDescent="0.25">
      <c r="A2367" t="str">
        <f t="shared" si="321"/>
        <v>U23-52</v>
      </c>
      <c r="B2367" t="str">
        <f t="shared" si="322"/>
        <v>HDMI_D9</v>
      </c>
      <c r="C2367" t="str">
        <f t="shared" si="323"/>
        <v>U23-HDMI_D9</v>
      </c>
      <c r="D2367" t="str">
        <f t="shared" si="324"/>
        <v>U23-52</v>
      </c>
      <c r="E2367" t="s">
        <v>5060</v>
      </c>
      <c r="F2367">
        <v>52</v>
      </c>
      <c r="G2367" t="s">
        <v>4109</v>
      </c>
      <c r="AT2367" t="str">
        <f t="shared" si="325"/>
        <v>HDMI_D9</v>
      </c>
      <c r="AU2367" t="str">
        <f t="shared" si="326"/>
        <v>--</v>
      </c>
    </row>
    <row r="2368" spans="1:47" x14ac:dyDescent="0.25">
      <c r="A2368" t="str">
        <f t="shared" si="321"/>
        <v>U23-53</v>
      </c>
      <c r="B2368" t="str">
        <f t="shared" si="322"/>
        <v>HDMI_D8</v>
      </c>
      <c r="C2368" t="str">
        <f t="shared" si="323"/>
        <v>U23-HDMI_D8</v>
      </c>
      <c r="D2368" t="str">
        <f t="shared" si="324"/>
        <v>U23-53</v>
      </c>
      <c r="E2368" t="s">
        <v>5060</v>
      </c>
      <c r="F2368">
        <v>53</v>
      </c>
      <c r="G2368" t="s">
        <v>4108</v>
      </c>
      <c r="AT2368" t="str">
        <f t="shared" si="325"/>
        <v>HDMI_D8</v>
      </c>
      <c r="AU2368" t="str">
        <f t="shared" si="326"/>
        <v>--</v>
      </c>
    </row>
    <row r="2369" spans="1:47" x14ac:dyDescent="0.25">
      <c r="A2369" t="str">
        <f t="shared" si="321"/>
        <v>U23-54</v>
      </c>
      <c r="B2369" t="str">
        <f t="shared" si="322"/>
        <v>HDMI_D7</v>
      </c>
      <c r="C2369" t="str">
        <f t="shared" si="323"/>
        <v>U23-HDMI_D7</v>
      </c>
      <c r="D2369" t="str">
        <f t="shared" si="324"/>
        <v>U23-54</v>
      </c>
      <c r="E2369" t="s">
        <v>5060</v>
      </c>
      <c r="F2369">
        <v>54</v>
      </c>
      <c r="G2369" t="s">
        <v>4107</v>
      </c>
      <c r="AT2369" t="str">
        <f t="shared" si="325"/>
        <v>HDMI_D7</v>
      </c>
      <c r="AU2369" t="str">
        <f t="shared" si="326"/>
        <v>--</v>
      </c>
    </row>
    <row r="2370" spans="1:47" x14ac:dyDescent="0.25">
      <c r="A2370" t="str">
        <f t="shared" si="321"/>
        <v>U23-55</v>
      </c>
      <c r="B2370" t="str">
        <f t="shared" si="322"/>
        <v>HDMI_D6</v>
      </c>
      <c r="C2370" t="str">
        <f t="shared" si="323"/>
        <v>U23-HDMI_D6</v>
      </c>
      <c r="D2370" t="str">
        <f t="shared" si="324"/>
        <v>U23-55</v>
      </c>
      <c r="E2370" t="s">
        <v>5060</v>
      </c>
      <c r="F2370">
        <v>55</v>
      </c>
      <c r="G2370" t="s">
        <v>4106</v>
      </c>
      <c r="AT2370" t="str">
        <f t="shared" si="325"/>
        <v>HDMI_D6</v>
      </c>
      <c r="AU2370" t="str">
        <f t="shared" si="326"/>
        <v>--</v>
      </c>
    </row>
    <row r="2371" spans="1:47" x14ac:dyDescent="0.25">
      <c r="A2371" t="str">
        <f t="shared" si="321"/>
        <v>U23-56</v>
      </c>
      <c r="B2371" t="str">
        <f t="shared" si="322"/>
        <v>GND</v>
      </c>
      <c r="C2371" t="str">
        <f t="shared" si="323"/>
        <v>U23-GND</v>
      </c>
      <c r="D2371" t="str">
        <f t="shared" si="324"/>
        <v>U23-56</v>
      </c>
      <c r="E2371" t="s">
        <v>5060</v>
      </c>
      <c r="F2371">
        <v>56</v>
      </c>
      <c r="G2371" t="s">
        <v>433</v>
      </c>
      <c r="AT2371">
        <f t="shared" si="325"/>
        <v>0</v>
      </c>
      <c r="AU2371">
        <f t="shared" si="326"/>
        <v>0</v>
      </c>
    </row>
    <row r="2372" spans="1:47" x14ac:dyDescent="0.25">
      <c r="A2372" t="str">
        <f t="shared" si="321"/>
        <v>U23-57</v>
      </c>
      <c r="B2372" t="str">
        <f t="shared" si="322"/>
        <v>HDMI_CLK</v>
      </c>
      <c r="C2372" t="str">
        <f t="shared" si="323"/>
        <v>U23-HDMI_CLK</v>
      </c>
      <c r="D2372" t="str">
        <f t="shared" si="324"/>
        <v>U23-57</v>
      </c>
      <c r="E2372" t="s">
        <v>5060</v>
      </c>
      <c r="F2372">
        <v>57</v>
      </c>
      <c r="G2372" t="s">
        <v>4083</v>
      </c>
      <c r="AT2372" t="str">
        <f t="shared" si="325"/>
        <v>HDMI_CLK</v>
      </c>
      <c r="AU2372" t="str">
        <f t="shared" si="326"/>
        <v>--</v>
      </c>
    </row>
    <row r="2373" spans="1:47" x14ac:dyDescent="0.25">
      <c r="A2373" t="str">
        <f t="shared" si="321"/>
        <v>U23-58</v>
      </c>
      <c r="B2373" t="str">
        <f t="shared" si="322"/>
        <v>HDMI_D5</v>
      </c>
      <c r="C2373" t="str">
        <f t="shared" si="323"/>
        <v>U23-HDMI_D5</v>
      </c>
      <c r="D2373" t="str">
        <f t="shared" si="324"/>
        <v>U23-58</v>
      </c>
      <c r="E2373" t="s">
        <v>5060</v>
      </c>
      <c r="F2373">
        <v>58</v>
      </c>
      <c r="G2373" t="s">
        <v>4105</v>
      </c>
      <c r="AT2373" t="str">
        <f t="shared" si="325"/>
        <v>HDMI_D5</v>
      </c>
      <c r="AU2373" t="str">
        <f t="shared" si="326"/>
        <v>--</v>
      </c>
    </row>
    <row r="2374" spans="1:47" x14ac:dyDescent="0.25">
      <c r="A2374" t="str">
        <f t="shared" ref="A2374:A2437" si="327">$E2374&amp;"-"&amp;$F2374</f>
        <v>U23-59</v>
      </c>
      <c r="B2374" t="str">
        <f t="shared" ref="B2374:B2437" si="328">IF(OR(E2374=$A$2,E2374=$B$2,E2374=$C$2,E2374=$D$2),"--",G2374)</f>
        <v>HDMI_D4</v>
      </c>
      <c r="C2374" t="str">
        <f t="shared" ref="C2374:C2437" si="329">$E2374&amp;"-"&amp;$G2374</f>
        <v>U23-HDMI_D4</v>
      </c>
      <c r="D2374" t="str">
        <f t="shared" ref="D2374:D2437" si="330">A2374</f>
        <v>U23-59</v>
      </c>
      <c r="E2374" t="s">
        <v>5060</v>
      </c>
      <c r="F2374">
        <v>59</v>
      </c>
      <c r="G2374" t="s">
        <v>4104</v>
      </c>
      <c r="AT2374" t="str">
        <f t="shared" ref="AT2374:AT2437" si="331">IF(IF(COUNTIF($AO$6:$AQ$150,B2374)&gt;0,"---","--")="---",VLOOKUP(B2374,$AO$6:$AQ$150,3,0),B2374)</f>
        <v>HDMI_D4</v>
      </c>
      <c r="AU2374" t="str">
        <f t="shared" ref="AU2374:AU2437" si="332">IF(IF(COUNTIF($AO$6:$AQ$150,B2374)&gt;0,"---","--")="---",VLOOKUP(B2374,$AO$6:$AQ$150,2,0),"--")</f>
        <v>--</v>
      </c>
    </row>
    <row r="2375" spans="1:47" x14ac:dyDescent="0.25">
      <c r="A2375" t="str">
        <f t="shared" si="327"/>
        <v>U23-60</v>
      </c>
      <c r="B2375" t="str">
        <f t="shared" si="328"/>
        <v>HDMI_D3</v>
      </c>
      <c r="C2375" t="str">
        <f t="shared" si="329"/>
        <v>U23-HDMI_D3</v>
      </c>
      <c r="D2375" t="str">
        <f t="shared" si="330"/>
        <v>U23-60</v>
      </c>
      <c r="E2375" t="s">
        <v>5060</v>
      </c>
      <c r="F2375">
        <v>60</v>
      </c>
      <c r="G2375" t="s">
        <v>4102</v>
      </c>
      <c r="AT2375" t="str">
        <f t="shared" si="331"/>
        <v>HDMI_D3</v>
      </c>
      <c r="AU2375" t="str">
        <f t="shared" si="332"/>
        <v>--</v>
      </c>
    </row>
    <row r="2376" spans="1:47" x14ac:dyDescent="0.25">
      <c r="A2376" t="str">
        <f t="shared" si="327"/>
        <v>U23-61</v>
      </c>
      <c r="B2376" t="str">
        <f t="shared" si="328"/>
        <v>HDMI_D2</v>
      </c>
      <c r="C2376" t="str">
        <f t="shared" si="329"/>
        <v>U23-HDMI_D2</v>
      </c>
      <c r="D2376" t="str">
        <f t="shared" si="330"/>
        <v>U23-61</v>
      </c>
      <c r="E2376" t="s">
        <v>5060</v>
      </c>
      <c r="F2376">
        <v>61</v>
      </c>
      <c r="G2376" t="s">
        <v>4096</v>
      </c>
      <c r="AT2376" t="str">
        <f t="shared" si="331"/>
        <v>HDMI_D2</v>
      </c>
      <c r="AU2376" t="str">
        <f t="shared" si="332"/>
        <v>--</v>
      </c>
    </row>
    <row r="2377" spans="1:47" x14ac:dyDescent="0.25">
      <c r="A2377" t="str">
        <f t="shared" si="327"/>
        <v>U23-62</v>
      </c>
      <c r="B2377" t="str">
        <f t="shared" si="328"/>
        <v>HDMI_D1</v>
      </c>
      <c r="C2377" t="str">
        <f t="shared" si="329"/>
        <v>U23-HDMI_D1</v>
      </c>
      <c r="D2377" t="str">
        <f t="shared" si="330"/>
        <v>U23-62</v>
      </c>
      <c r="E2377" t="s">
        <v>5060</v>
      </c>
      <c r="F2377">
        <v>62</v>
      </c>
      <c r="G2377" t="s">
        <v>4085</v>
      </c>
      <c r="AT2377" t="str">
        <f t="shared" si="331"/>
        <v>HDMI_D1</v>
      </c>
      <c r="AU2377" t="str">
        <f t="shared" si="332"/>
        <v>--</v>
      </c>
    </row>
    <row r="2378" spans="1:47" x14ac:dyDescent="0.25">
      <c r="A2378" t="str">
        <f t="shared" si="327"/>
        <v>U23-63</v>
      </c>
      <c r="B2378" t="str">
        <f t="shared" si="328"/>
        <v>HDMI_D0</v>
      </c>
      <c r="C2378" t="str">
        <f t="shared" si="329"/>
        <v>U23-HDMI_D0</v>
      </c>
      <c r="D2378" t="str">
        <f t="shared" si="330"/>
        <v>U23-63</v>
      </c>
      <c r="E2378" t="s">
        <v>5060</v>
      </c>
      <c r="F2378">
        <v>63</v>
      </c>
      <c r="G2378" t="s">
        <v>4084</v>
      </c>
      <c r="AT2378" t="str">
        <f t="shared" si="331"/>
        <v>HDMI_D0</v>
      </c>
      <c r="AU2378" t="str">
        <f t="shared" si="332"/>
        <v>--</v>
      </c>
    </row>
    <row r="2379" spans="1:47" x14ac:dyDescent="0.25">
      <c r="A2379" t="str">
        <f t="shared" si="327"/>
        <v>U23-64</v>
      </c>
      <c r="B2379" t="str">
        <f t="shared" si="328"/>
        <v>GND</v>
      </c>
      <c r="C2379" t="str">
        <f t="shared" si="329"/>
        <v>U23-GND</v>
      </c>
      <c r="D2379" t="str">
        <f t="shared" si="330"/>
        <v>U23-64</v>
      </c>
      <c r="E2379" t="s">
        <v>5060</v>
      </c>
      <c r="F2379">
        <v>64</v>
      </c>
      <c r="G2379" t="s">
        <v>433</v>
      </c>
      <c r="AT2379">
        <f t="shared" si="331"/>
        <v>0</v>
      </c>
      <c r="AU2379">
        <f t="shared" si="332"/>
        <v>0</v>
      </c>
    </row>
    <row r="2380" spans="1:47" x14ac:dyDescent="0.25">
      <c r="A2380" t="str">
        <f t="shared" si="327"/>
        <v>U23-65</v>
      </c>
      <c r="B2380" t="str">
        <f t="shared" si="328"/>
        <v>GND</v>
      </c>
      <c r="C2380" t="str">
        <f t="shared" si="329"/>
        <v>U23-GND</v>
      </c>
      <c r="D2380" t="str">
        <f t="shared" si="330"/>
        <v>U23-65</v>
      </c>
      <c r="E2380" t="s">
        <v>5060</v>
      </c>
      <c r="F2380">
        <v>65</v>
      </c>
      <c r="G2380" t="s">
        <v>433</v>
      </c>
      <c r="AT2380">
        <f t="shared" si="331"/>
        <v>0</v>
      </c>
      <c r="AU2380">
        <f t="shared" si="332"/>
        <v>0</v>
      </c>
    </row>
    <row r="2381" spans="1:47" x14ac:dyDescent="0.25">
      <c r="A2381" t="str">
        <f t="shared" si="327"/>
        <v>U24-1</v>
      </c>
      <c r="B2381" t="str">
        <f t="shared" si="328"/>
        <v>SCL_A</v>
      </c>
      <c r="C2381" t="str">
        <f t="shared" si="329"/>
        <v>U24-SCL_A</v>
      </c>
      <c r="D2381" t="str">
        <f t="shared" si="330"/>
        <v>U24-1</v>
      </c>
      <c r="E2381" t="s">
        <v>5062</v>
      </c>
      <c r="F2381">
        <v>1</v>
      </c>
      <c r="G2381" t="s">
        <v>4422</v>
      </c>
      <c r="AT2381" t="str">
        <f t="shared" si="331"/>
        <v>SCL_A</v>
      </c>
      <c r="AU2381" t="str">
        <f t="shared" si="332"/>
        <v>--</v>
      </c>
    </row>
    <row r="2382" spans="1:47" x14ac:dyDescent="0.25">
      <c r="A2382" t="str">
        <f t="shared" si="327"/>
        <v>U24-2</v>
      </c>
      <c r="B2382" t="str">
        <f t="shared" si="328"/>
        <v>SDA_A</v>
      </c>
      <c r="C2382" t="str">
        <f t="shared" si="329"/>
        <v>U24-SDA_A</v>
      </c>
      <c r="D2382" t="str">
        <f t="shared" si="330"/>
        <v>U24-2</v>
      </c>
      <c r="E2382" t="s">
        <v>5062</v>
      </c>
      <c r="F2382">
        <v>2</v>
      </c>
      <c r="G2382" t="s">
        <v>4424</v>
      </c>
      <c r="AT2382" t="str">
        <f t="shared" si="331"/>
        <v>SDA_A</v>
      </c>
      <c r="AU2382" t="str">
        <f t="shared" si="332"/>
        <v>--</v>
      </c>
    </row>
    <row r="2383" spans="1:47" x14ac:dyDescent="0.25">
      <c r="A2383" t="str">
        <f t="shared" si="327"/>
        <v>U24-3</v>
      </c>
      <c r="B2383" t="str">
        <f t="shared" si="328"/>
        <v>HPD_A</v>
      </c>
      <c r="C2383" t="str">
        <f t="shared" si="329"/>
        <v>U24-HPD_A</v>
      </c>
      <c r="D2383" t="str">
        <f t="shared" si="330"/>
        <v>U24-3</v>
      </c>
      <c r="E2383" t="s">
        <v>5062</v>
      </c>
      <c r="F2383">
        <v>3</v>
      </c>
      <c r="G2383" t="s">
        <v>4130</v>
      </c>
      <c r="AT2383" t="str">
        <f t="shared" si="331"/>
        <v>HPD_A</v>
      </c>
      <c r="AU2383" t="str">
        <f t="shared" si="332"/>
        <v>--</v>
      </c>
    </row>
    <row r="2384" spans="1:47" x14ac:dyDescent="0.25">
      <c r="A2384" t="str">
        <f t="shared" si="327"/>
        <v>U24-4</v>
      </c>
      <c r="B2384" t="str">
        <f t="shared" si="328"/>
        <v>3V3</v>
      </c>
      <c r="C2384" t="str">
        <f t="shared" si="329"/>
        <v>U24-3V3</v>
      </c>
      <c r="D2384" t="str">
        <f t="shared" si="330"/>
        <v>U24-4</v>
      </c>
      <c r="E2384" t="s">
        <v>5062</v>
      </c>
      <c r="F2384">
        <v>4</v>
      </c>
      <c r="G2384" t="s">
        <v>3710</v>
      </c>
      <c r="AT2384" t="str">
        <f t="shared" si="331"/>
        <v>3V3</v>
      </c>
      <c r="AU2384" t="str">
        <f t="shared" si="332"/>
        <v>--</v>
      </c>
    </row>
    <row r="2385" spans="1:47" x14ac:dyDescent="0.25">
      <c r="A2385" t="str">
        <f t="shared" si="327"/>
        <v>U24-5</v>
      </c>
      <c r="B2385" t="str">
        <f t="shared" si="328"/>
        <v>GND</v>
      </c>
      <c r="C2385" t="str">
        <f t="shared" si="329"/>
        <v>U24-GND</v>
      </c>
      <c r="D2385" t="str">
        <f t="shared" si="330"/>
        <v>U24-5</v>
      </c>
      <c r="E2385" t="s">
        <v>5062</v>
      </c>
      <c r="F2385">
        <v>5</v>
      </c>
      <c r="G2385" t="s">
        <v>433</v>
      </c>
      <c r="AT2385">
        <f t="shared" si="331"/>
        <v>0</v>
      </c>
      <c r="AU2385">
        <f t="shared" si="332"/>
        <v>0</v>
      </c>
    </row>
    <row r="2386" spans="1:47" x14ac:dyDescent="0.25">
      <c r="A2386" t="str">
        <f t="shared" si="327"/>
        <v>U24-6</v>
      </c>
      <c r="B2386" t="str">
        <f t="shared" si="328"/>
        <v>CEC_B</v>
      </c>
      <c r="C2386" t="str">
        <f t="shared" si="329"/>
        <v>U24-CEC_B</v>
      </c>
      <c r="D2386" t="str">
        <f t="shared" si="330"/>
        <v>U24-6</v>
      </c>
      <c r="E2386" t="s">
        <v>5062</v>
      </c>
      <c r="F2386">
        <v>6</v>
      </c>
      <c r="G2386" t="s">
        <v>3752</v>
      </c>
      <c r="AT2386" t="str">
        <f t="shared" si="331"/>
        <v>CEC_B</v>
      </c>
      <c r="AU2386" t="str">
        <f t="shared" si="332"/>
        <v>--</v>
      </c>
    </row>
    <row r="2387" spans="1:47" x14ac:dyDescent="0.25">
      <c r="A2387" t="str">
        <f t="shared" si="327"/>
        <v>U24-7</v>
      </c>
      <c r="B2387" t="str">
        <f t="shared" si="328"/>
        <v>SCL_B</v>
      </c>
      <c r="C2387" t="str">
        <f t="shared" si="329"/>
        <v>U24-SCL_B</v>
      </c>
      <c r="D2387" t="str">
        <f t="shared" si="330"/>
        <v>U24-7</v>
      </c>
      <c r="E2387" t="s">
        <v>5062</v>
      </c>
      <c r="F2387">
        <v>7</v>
      </c>
      <c r="G2387" t="s">
        <v>4423</v>
      </c>
      <c r="AT2387" t="str">
        <f t="shared" si="331"/>
        <v>SCL_B</v>
      </c>
      <c r="AU2387" t="str">
        <f t="shared" si="332"/>
        <v>--</v>
      </c>
    </row>
    <row r="2388" spans="1:47" x14ac:dyDescent="0.25">
      <c r="A2388" t="str">
        <f t="shared" si="327"/>
        <v>U24-8</v>
      </c>
      <c r="B2388" t="str">
        <f t="shared" si="328"/>
        <v>SDA_B</v>
      </c>
      <c r="C2388" t="str">
        <f t="shared" si="329"/>
        <v>U24-SDA_B</v>
      </c>
      <c r="D2388" t="str">
        <f t="shared" si="330"/>
        <v>U24-8</v>
      </c>
      <c r="E2388" t="s">
        <v>5062</v>
      </c>
      <c r="F2388">
        <v>8</v>
      </c>
      <c r="G2388" t="s">
        <v>4425</v>
      </c>
      <c r="AT2388" t="str">
        <f t="shared" si="331"/>
        <v>SDA_B</v>
      </c>
      <c r="AU2388" t="str">
        <f t="shared" si="332"/>
        <v>--</v>
      </c>
    </row>
    <row r="2389" spans="1:47" x14ac:dyDescent="0.25">
      <c r="A2389" t="str">
        <f t="shared" si="327"/>
        <v>U24-9</v>
      </c>
      <c r="B2389" t="str">
        <f t="shared" si="328"/>
        <v>HPD_B</v>
      </c>
      <c r="C2389" t="str">
        <f t="shared" si="329"/>
        <v>U24-HPD_B</v>
      </c>
      <c r="D2389" t="str">
        <f t="shared" si="330"/>
        <v>U24-9</v>
      </c>
      <c r="E2389" t="s">
        <v>5062</v>
      </c>
      <c r="F2389">
        <v>9</v>
      </c>
      <c r="G2389" t="s">
        <v>4131</v>
      </c>
      <c r="AT2389" t="str">
        <f t="shared" si="331"/>
        <v>HPD_B</v>
      </c>
      <c r="AU2389" t="str">
        <f t="shared" si="332"/>
        <v>--</v>
      </c>
    </row>
    <row r="2390" spans="1:47" x14ac:dyDescent="0.25">
      <c r="A2390" t="str">
        <f t="shared" si="327"/>
        <v>U24-10</v>
      </c>
      <c r="B2390" t="str">
        <f t="shared" si="328"/>
        <v>5V</v>
      </c>
      <c r="C2390" t="str">
        <f t="shared" si="329"/>
        <v>U24-5V</v>
      </c>
      <c r="D2390" t="str">
        <f t="shared" si="330"/>
        <v>U24-10</v>
      </c>
      <c r="E2390" t="s">
        <v>5062</v>
      </c>
      <c r="F2390">
        <v>10</v>
      </c>
      <c r="G2390" t="s">
        <v>3724</v>
      </c>
      <c r="AT2390" t="str">
        <f t="shared" si="331"/>
        <v>5V</v>
      </c>
      <c r="AU2390" t="str">
        <f t="shared" si="332"/>
        <v>--</v>
      </c>
    </row>
    <row r="2391" spans="1:47" x14ac:dyDescent="0.25">
      <c r="A2391" t="str">
        <f t="shared" si="327"/>
        <v>U24-11</v>
      </c>
      <c r="B2391" t="str">
        <f t="shared" si="328"/>
        <v>CT_HPD</v>
      </c>
      <c r="C2391" t="str">
        <f t="shared" si="329"/>
        <v>U24-CT_HPD</v>
      </c>
      <c r="D2391" t="str">
        <f t="shared" si="330"/>
        <v>U24-11</v>
      </c>
      <c r="E2391" t="s">
        <v>5062</v>
      </c>
      <c r="F2391">
        <v>11</v>
      </c>
      <c r="G2391" t="s">
        <v>3846</v>
      </c>
      <c r="AT2391" t="str">
        <f t="shared" si="331"/>
        <v>CT_HPD</v>
      </c>
      <c r="AU2391" t="str">
        <f t="shared" si="332"/>
        <v>--</v>
      </c>
    </row>
    <row r="2392" spans="1:47" x14ac:dyDescent="0.25">
      <c r="A2392" t="str">
        <f t="shared" si="327"/>
        <v>U24-12</v>
      </c>
      <c r="B2392" t="str">
        <f t="shared" si="328"/>
        <v>5V_HDMI</v>
      </c>
      <c r="C2392" t="str">
        <f t="shared" si="329"/>
        <v>U24-5V_HDMI</v>
      </c>
      <c r="D2392" t="str">
        <f t="shared" si="330"/>
        <v>U24-12</v>
      </c>
      <c r="E2392" t="s">
        <v>5062</v>
      </c>
      <c r="F2392">
        <v>12</v>
      </c>
      <c r="G2392" t="s">
        <v>3725</v>
      </c>
      <c r="AT2392" t="str">
        <f t="shared" si="331"/>
        <v>5V_HDMI</v>
      </c>
      <c r="AU2392" t="str">
        <f t="shared" si="332"/>
        <v>--</v>
      </c>
    </row>
    <row r="2393" spans="1:47" x14ac:dyDescent="0.25">
      <c r="A2393" t="str">
        <f t="shared" si="327"/>
        <v>U24-13</v>
      </c>
      <c r="B2393" t="str">
        <f t="shared" si="328"/>
        <v>GND</v>
      </c>
      <c r="C2393" t="str">
        <f t="shared" si="329"/>
        <v>U24-GND</v>
      </c>
      <c r="D2393" t="str">
        <f t="shared" si="330"/>
        <v>U24-13</v>
      </c>
      <c r="E2393" t="s">
        <v>5062</v>
      </c>
      <c r="F2393">
        <v>13</v>
      </c>
      <c r="G2393" t="s">
        <v>433</v>
      </c>
      <c r="AT2393">
        <f t="shared" si="331"/>
        <v>0</v>
      </c>
      <c r="AU2393">
        <f t="shared" si="332"/>
        <v>0</v>
      </c>
    </row>
    <row r="2394" spans="1:47" x14ac:dyDescent="0.25">
      <c r="A2394" t="str">
        <f t="shared" si="327"/>
        <v>U24-14</v>
      </c>
      <c r="B2394" t="str">
        <f t="shared" si="328"/>
        <v>HDMI_TXC_N</v>
      </c>
      <c r="C2394" t="str">
        <f t="shared" si="329"/>
        <v>U24-HDMI_TXC_N</v>
      </c>
      <c r="D2394" t="str">
        <f t="shared" si="330"/>
        <v>U24-14</v>
      </c>
      <c r="E2394" t="s">
        <v>5062</v>
      </c>
      <c r="F2394">
        <v>14</v>
      </c>
      <c r="G2394" t="s">
        <v>4127</v>
      </c>
      <c r="AT2394" t="str">
        <f t="shared" si="331"/>
        <v>HDMI_TXC_N</v>
      </c>
      <c r="AU2394" t="str">
        <f t="shared" si="332"/>
        <v>--</v>
      </c>
    </row>
    <row r="2395" spans="1:47" x14ac:dyDescent="0.25">
      <c r="A2395" t="str">
        <f t="shared" si="327"/>
        <v>U24-15</v>
      </c>
      <c r="B2395" t="str">
        <f t="shared" si="328"/>
        <v>HDMI_TXC_P</v>
      </c>
      <c r="C2395" t="str">
        <f t="shared" si="329"/>
        <v>U24-HDMI_TXC_P</v>
      </c>
      <c r="D2395" t="str">
        <f t="shared" si="330"/>
        <v>U24-15</v>
      </c>
      <c r="E2395" t="s">
        <v>5062</v>
      </c>
      <c r="F2395">
        <v>15</v>
      </c>
      <c r="G2395" t="s">
        <v>4128</v>
      </c>
      <c r="AT2395" t="str">
        <f t="shared" si="331"/>
        <v>HDMI_TXC_P</v>
      </c>
      <c r="AU2395" t="str">
        <f t="shared" si="332"/>
        <v>--</v>
      </c>
    </row>
    <row r="2396" spans="1:47" x14ac:dyDescent="0.25">
      <c r="A2396" t="str">
        <f t="shared" si="327"/>
        <v>U24-16</v>
      </c>
      <c r="B2396" t="str">
        <f t="shared" si="328"/>
        <v>HDMI_TX0_N</v>
      </c>
      <c r="C2396" t="str">
        <f t="shared" si="329"/>
        <v>U24-HDMI_TX0_N</v>
      </c>
      <c r="D2396" t="str">
        <f t="shared" si="330"/>
        <v>U24-16</v>
      </c>
      <c r="E2396" t="s">
        <v>5062</v>
      </c>
      <c r="F2396">
        <v>16</v>
      </c>
      <c r="G2396" t="s">
        <v>4121</v>
      </c>
      <c r="AT2396" t="str">
        <f t="shared" si="331"/>
        <v>HDMI_TX0_N</v>
      </c>
      <c r="AU2396" t="str">
        <f t="shared" si="332"/>
        <v>--</v>
      </c>
    </row>
    <row r="2397" spans="1:47" x14ac:dyDescent="0.25">
      <c r="A2397" t="str">
        <f t="shared" si="327"/>
        <v>U24-17</v>
      </c>
      <c r="B2397" t="str">
        <f t="shared" si="328"/>
        <v>HDMI_TX0_P</v>
      </c>
      <c r="C2397" t="str">
        <f t="shared" si="329"/>
        <v>U24-HDMI_TX0_P</v>
      </c>
      <c r="D2397" t="str">
        <f t="shared" si="330"/>
        <v>U24-17</v>
      </c>
      <c r="E2397" t="s">
        <v>5062</v>
      </c>
      <c r="F2397">
        <v>17</v>
      </c>
      <c r="G2397" t="s">
        <v>4122</v>
      </c>
      <c r="AT2397" t="str">
        <f t="shared" si="331"/>
        <v>HDMI_TX0_P</v>
      </c>
      <c r="AU2397" t="str">
        <f t="shared" si="332"/>
        <v>--</v>
      </c>
    </row>
    <row r="2398" spans="1:47" x14ac:dyDescent="0.25">
      <c r="A2398" t="str">
        <f t="shared" si="327"/>
        <v>U24-18</v>
      </c>
      <c r="B2398" t="str">
        <f t="shared" si="328"/>
        <v>GND</v>
      </c>
      <c r="C2398" t="str">
        <f t="shared" si="329"/>
        <v>U24-GND</v>
      </c>
      <c r="D2398" t="str">
        <f t="shared" si="330"/>
        <v>U24-18</v>
      </c>
      <c r="E2398" t="s">
        <v>5062</v>
      </c>
      <c r="F2398">
        <v>18</v>
      </c>
      <c r="G2398" t="s">
        <v>433</v>
      </c>
      <c r="AT2398">
        <f t="shared" si="331"/>
        <v>0</v>
      </c>
      <c r="AU2398">
        <f t="shared" si="332"/>
        <v>0</v>
      </c>
    </row>
    <row r="2399" spans="1:47" x14ac:dyDescent="0.25">
      <c r="A2399" t="str">
        <f t="shared" si="327"/>
        <v>U24-19</v>
      </c>
      <c r="B2399" t="str">
        <f t="shared" si="328"/>
        <v>HDMI_TX1_N</v>
      </c>
      <c r="C2399" t="str">
        <f t="shared" si="329"/>
        <v>U24-HDMI_TX1_N</v>
      </c>
      <c r="D2399" t="str">
        <f t="shared" si="330"/>
        <v>U24-19</v>
      </c>
      <c r="E2399" t="s">
        <v>5062</v>
      </c>
      <c r="F2399">
        <v>19</v>
      </c>
      <c r="G2399" t="s">
        <v>4123</v>
      </c>
      <c r="AT2399" t="str">
        <f t="shared" si="331"/>
        <v>HDMI_TX1_N</v>
      </c>
      <c r="AU2399" t="str">
        <f t="shared" si="332"/>
        <v>--</v>
      </c>
    </row>
    <row r="2400" spans="1:47" x14ac:dyDescent="0.25">
      <c r="A2400" t="str">
        <f t="shared" si="327"/>
        <v>U24-20</v>
      </c>
      <c r="B2400" t="str">
        <f t="shared" si="328"/>
        <v>HDMI_TX1_P</v>
      </c>
      <c r="C2400" t="str">
        <f t="shared" si="329"/>
        <v>U24-HDMI_TX1_P</v>
      </c>
      <c r="D2400" t="str">
        <f t="shared" si="330"/>
        <v>U24-20</v>
      </c>
      <c r="E2400" t="s">
        <v>5062</v>
      </c>
      <c r="F2400">
        <v>20</v>
      </c>
      <c r="G2400" t="s">
        <v>4124</v>
      </c>
      <c r="AT2400" t="str">
        <f t="shared" si="331"/>
        <v>HDMI_TX1_P</v>
      </c>
      <c r="AU2400" t="str">
        <f t="shared" si="332"/>
        <v>--</v>
      </c>
    </row>
    <row r="2401" spans="1:47" x14ac:dyDescent="0.25">
      <c r="A2401" t="str">
        <f t="shared" si="327"/>
        <v>U24-21</v>
      </c>
      <c r="B2401" t="str">
        <f t="shared" si="328"/>
        <v>HDMI_TX2_N</v>
      </c>
      <c r="C2401" t="str">
        <f t="shared" si="329"/>
        <v>U24-HDMI_TX2_N</v>
      </c>
      <c r="D2401" t="str">
        <f t="shared" si="330"/>
        <v>U24-21</v>
      </c>
      <c r="E2401" t="s">
        <v>5062</v>
      </c>
      <c r="F2401">
        <v>21</v>
      </c>
      <c r="G2401" t="s">
        <v>4125</v>
      </c>
      <c r="AT2401" t="str">
        <f t="shared" si="331"/>
        <v>HDMI_TX2_N</v>
      </c>
      <c r="AU2401" t="str">
        <f t="shared" si="332"/>
        <v>--</v>
      </c>
    </row>
    <row r="2402" spans="1:47" x14ac:dyDescent="0.25">
      <c r="A2402" t="str">
        <f t="shared" si="327"/>
        <v>U24-22</v>
      </c>
      <c r="B2402" t="str">
        <f t="shared" si="328"/>
        <v>HDMI_TX2_P</v>
      </c>
      <c r="C2402" t="str">
        <f t="shared" si="329"/>
        <v>U24-HDMI_TX2_P</v>
      </c>
      <c r="D2402" t="str">
        <f t="shared" si="330"/>
        <v>U24-22</v>
      </c>
      <c r="E2402" t="s">
        <v>5062</v>
      </c>
      <c r="F2402">
        <v>22</v>
      </c>
      <c r="G2402" t="s">
        <v>4126</v>
      </c>
      <c r="AT2402" t="str">
        <f t="shared" si="331"/>
        <v>HDMI_TX2_P</v>
      </c>
      <c r="AU2402" t="str">
        <f t="shared" si="332"/>
        <v>--</v>
      </c>
    </row>
    <row r="2403" spans="1:47" x14ac:dyDescent="0.25">
      <c r="A2403" t="str">
        <f t="shared" si="327"/>
        <v>U24-23</v>
      </c>
      <c r="B2403" t="str">
        <f t="shared" si="328"/>
        <v>3V3</v>
      </c>
      <c r="C2403" t="str">
        <f t="shared" si="329"/>
        <v>U24-3V3</v>
      </c>
      <c r="D2403" t="str">
        <f t="shared" si="330"/>
        <v>U24-23</v>
      </c>
      <c r="E2403" t="s">
        <v>5062</v>
      </c>
      <c r="F2403">
        <v>23</v>
      </c>
      <c r="G2403" t="s">
        <v>3710</v>
      </c>
      <c r="AT2403" t="str">
        <f t="shared" si="331"/>
        <v>3V3</v>
      </c>
      <c r="AU2403" t="str">
        <f t="shared" si="332"/>
        <v>--</v>
      </c>
    </row>
    <row r="2404" spans="1:47" x14ac:dyDescent="0.25">
      <c r="A2404" t="str">
        <f t="shared" si="327"/>
        <v>U24-24</v>
      </c>
      <c r="B2404" t="str">
        <f t="shared" si="328"/>
        <v>NetU24_24</v>
      </c>
      <c r="C2404" t="str">
        <f t="shared" si="329"/>
        <v>U24-NetU24_24</v>
      </c>
      <c r="D2404" t="str">
        <f t="shared" si="330"/>
        <v>U24-24</v>
      </c>
      <c r="E2404" t="s">
        <v>5062</v>
      </c>
      <c r="F2404">
        <v>24</v>
      </c>
      <c r="G2404" t="s">
        <v>5063</v>
      </c>
      <c r="AT2404" t="str">
        <f t="shared" si="331"/>
        <v>NetU24_24</v>
      </c>
      <c r="AU2404" t="str">
        <f t="shared" si="332"/>
        <v>--</v>
      </c>
    </row>
    <row r="2405" spans="1:47" x14ac:dyDescent="0.25">
      <c r="A2405" t="str">
        <f t="shared" si="327"/>
        <v>U25-1</v>
      </c>
      <c r="B2405" t="str">
        <f t="shared" si="328"/>
        <v>F_DBG_RXD</v>
      </c>
      <c r="C2405" t="str">
        <f t="shared" si="329"/>
        <v>U25-F_DBG_RXD</v>
      </c>
      <c r="D2405" t="str">
        <f t="shared" si="330"/>
        <v>U25-1</v>
      </c>
      <c r="E2405" t="s">
        <v>5064</v>
      </c>
      <c r="F2405">
        <v>1</v>
      </c>
      <c r="G2405" t="s">
        <v>4048</v>
      </c>
      <c r="AT2405" t="str">
        <f t="shared" si="331"/>
        <v>F_DBG_RXD</v>
      </c>
      <c r="AU2405" t="str">
        <f t="shared" si="332"/>
        <v>--</v>
      </c>
    </row>
    <row r="2406" spans="1:47" x14ac:dyDescent="0.25">
      <c r="A2406" t="str">
        <f t="shared" si="327"/>
        <v>U25-2</v>
      </c>
      <c r="B2406" t="str">
        <f t="shared" si="328"/>
        <v>F_DBG_TXD</v>
      </c>
      <c r="C2406" t="str">
        <f t="shared" si="329"/>
        <v>U25-F_DBG_TXD</v>
      </c>
      <c r="D2406" t="str">
        <f t="shared" si="330"/>
        <v>U25-2</v>
      </c>
      <c r="E2406" t="s">
        <v>5064</v>
      </c>
      <c r="F2406">
        <v>2</v>
      </c>
      <c r="G2406" t="s">
        <v>4049</v>
      </c>
      <c r="AT2406" t="str">
        <f t="shared" si="331"/>
        <v>F_DBG_TXD</v>
      </c>
      <c r="AU2406" t="str">
        <f t="shared" si="332"/>
        <v>--</v>
      </c>
    </row>
    <row r="2407" spans="1:47" x14ac:dyDescent="0.25">
      <c r="A2407" t="str">
        <f t="shared" si="327"/>
        <v>U25-3</v>
      </c>
      <c r="B2407" t="str">
        <f t="shared" si="328"/>
        <v>GND</v>
      </c>
      <c r="C2407" t="str">
        <f t="shared" si="329"/>
        <v>U25-GND</v>
      </c>
      <c r="D2407" t="str">
        <f t="shared" si="330"/>
        <v>U25-3</v>
      </c>
      <c r="E2407" t="s">
        <v>5064</v>
      </c>
      <c r="F2407">
        <v>3</v>
      </c>
      <c r="G2407" t="s">
        <v>433</v>
      </c>
      <c r="AT2407">
        <f t="shared" si="331"/>
        <v>0</v>
      </c>
      <c r="AU2407">
        <f t="shared" si="332"/>
        <v>0</v>
      </c>
    </row>
    <row r="2408" spans="1:47" x14ac:dyDescent="0.25">
      <c r="A2408" t="str">
        <f t="shared" si="327"/>
        <v>U25-4</v>
      </c>
      <c r="B2408" t="str">
        <f t="shared" si="328"/>
        <v>GND</v>
      </c>
      <c r="C2408" t="str">
        <f t="shared" si="329"/>
        <v>U25-GND</v>
      </c>
      <c r="D2408" t="str">
        <f t="shared" si="330"/>
        <v>U25-4</v>
      </c>
      <c r="E2408" t="s">
        <v>5064</v>
      </c>
      <c r="F2408">
        <v>4</v>
      </c>
      <c r="G2408" t="s">
        <v>433</v>
      </c>
      <c r="AT2408">
        <f t="shared" si="331"/>
        <v>0</v>
      </c>
      <c r="AU2408">
        <f t="shared" si="332"/>
        <v>0</v>
      </c>
    </row>
    <row r="2409" spans="1:47" x14ac:dyDescent="0.25">
      <c r="A2409" t="str">
        <f t="shared" si="327"/>
        <v>U25-5</v>
      </c>
      <c r="B2409" t="str">
        <f t="shared" si="328"/>
        <v>3V3AUX</v>
      </c>
      <c r="C2409" t="str">
        <f t="shared" si="329"/>
        <v>U25-3V3AUX</v>
      </c>
      <c r="D2409" t="str">
        <f t="shared" si="330"/>
        <v>U25-5</v>
      </c>
      <c r="E2409" t="s">
        <v>5064</v>
      </c>
      <c r="F2409">
        <v>5</v>
      </c>
      <c r="G2409" t="s">
        <v>3711</v>
      </c>
      <c r="AT2409" t="str">
        <f t="shared" si="331"/>
        <v>3V3AUX</v>
      </c>
      <c r="AU2409" t="str">
        <f t="shared" si="332"/>
        <v>--</v>
      </c>
    </row>
    <row r="2410" spans="1:47" x14ac:dyDescent="0.25">
      <c r="A2410" t="str">
        <f t="shared" si="327"/>
        <v>U25-6</v>
      </c>
      <c r="B2410" t="str">
        <f t="shared" si="328"/>
        <v>3V3AUX</v>
      </c>
      <c r="C2410" t="str">
        <f t="shared" si="329"/>
        <v>U25-3V3AUX</v>
      </c>
      <c r="D2410" t="str">
        <f t="shared" si="330"/>
        <v>U25-6</v>
      </c>
      <c r="E2410" t="s">
        <v>5064</v>
      </c>
      <c r="F2410">
        <v>6</v>
      </c>
      <c r="G2410" t="s">
        <v>3711</v>
      </c>
      <c r="AT2410" t="str">
        <f t="shared" si="331"/>
        <v>3V3AUX</v>
      </c>
      <c r="AU2410" t="str">
        <f t="shared" si="332"/>
        <v>--</v>
      </c>
    </row>
    <row r="2411" spans="1:47" x14ac:dyDescent="0.25">
      <c r="A2411" t="str">
        <f t="shared" si="327"/>
        <v>U25-7</v>
      </c>
      <c r="B2411" t="str">
        <f t="shared" si="328"/>
        <v>GND</v>
      </c>
      <c r="C2411" t="str">
        <f t="shared" si="329"/>
        <v>U25-GND</v>
      </c>
      <c r="D2411" t="str">
        <f t="shared" si="330"/>
        <v>U25-7</v>
      </c>
      <c r="E2411" t="s">
        <v>5064</v>
      </c>
      <c r="F2411">
        <v>7</v>
      </c>
      <c r="G2411" t="s">
        <v>433</v>
      </c>
      <c r="AT2411">
        <f t="shared" si="331"/>
        <v>0</v>
      </c>
      <c r="AU2411">
        <f t="shared" si="332"/>
        <v>0</v>
      </c>
    </row>
    <row r="2412" spans="1:47" x14ac:dyDescent="0.25">
      <c r="A2412" t="str">
        <f t="shared" si="327"/>
        <v>U25-8</v>
      </c>
      <c r="B2412" t="str">
        <f t="shared" si="328"/>
        <v>GND</v>
      </c>
      <c r="C2412" t="str">
        <f t="shared" si="329"/>
        <v>U25-GND</v>
      </c>
      <c r="D2412" t="str">
        <f t="shared" si="330"/>
        <v>U25-8</v>
      </c>
      <c r="E2412" t="s">
        <v>5064</v>
      </c>
      <c r="F2412">
        <v>8</v>
      </c>
      <c r="G2412" t="s">
        <v>433</v>
      </c>
      <c r="AT2412">
        <f t="shared" si="331"/>
        <v>0</v>
      </c>
      <c r="AU2412">
        <f t="shared" si="332"/>
        <v>0</v>
      </c>
    </row>
    <row r="2413" spans="1:47" x14ac:dyDescent="0.25">
      <c r="A2413" t="str">
        <f t="shared" si="327"/>
        <v>U25-9</v>
      </c>
      <c r="B2413" t="str">
        <f t="shared" si="328"/>
        <v>NetU25_9</v>
      </c>
      <c r="C2413" t="str">
        <f t="shared" si="329"/>
        <v>U25-NetU25_9</v>
      </c>
      <c r="D2413" t="str">
        <f t="shared" si="330"/>
        <v>U25-9</v>
      </c>
      <c r="E2413" t="s">
        <v>5064</v>
      </c>
      <c r="F2413">
        <v>9</v>
      </c>
      <c r="G2413" t="s">
        <v>5065</v>
      </c>
      <c r="AT2413" t="str">
        <f t="shared" si="331"/>
        <v>NetU25_9</v>
      </c>
      <c r="AU2413" t="str">
        <f t="shared" si="332"/>
        <v>--</v>
      </c>
    </row>
    <row r="2414" spans="1:47" x14ac:dyDescent="0.25">
      <c r="A2414" t="str">
        <f t="shared" si="327"/>
        <v>U25-10</v>
      </c>
      <c r="B2414" t="str">
        <f t="shared" si="328"/>
        <v>NetU25_10</v>
      </c>
      <c r="C2414" t="str">
        <f t="shared" si="329"/>
        <v>U25-NetU25_10</v>
      </c>
      <c r="D2414" t="str">
        <f t="shared" si="330"/>
        <v>U25-10</v>
      </c>
      <c r="E2414" t="s">
        <v>5064</v>
      </c>
      <c r="F2414">
        <v>10</v>
      </c>
      <c r="G2414" t="s">
        <v>5066</v>
      </c>
      <c r="AT2414" t="str">
        <f t="shared" si="331"/>
        <v>NetU25_10</v>
      </c>
      <c r="AU2414" t="str">
        <f t="shared" si="332"/>
        <v>--</v>
      </c>
    </row>
    <row r="2415" spans="1:47" x14ac:dyDescent="0.25">
      <c r="A2415" t="str">
        <f t="shared" si="327"/>
        <v>U25-11</v>
      </c>
      <c r="B2415" t="str">
        <f t="shared" si="328"/>
        <v>DBG_TXD</v>
      </c>
      <c r="C2415" t="str">
        <f t="shared" si="329"/>
        <v>U25-DBG_TXD</v>
      </c>
      <c r="D2415" t="str">
        <f t="shared" si="330"/>
        <v>U25-11</v>
      </c>
      <c r="E2415" t="s">
        <v>5064</v>
      </c>
      <c r="F2415">
        <v>11</v>
      </c>
      <c r="G2415" t="s">
        <v>3745</v>
      </c>
      <c r="AT2415" t="str">
        <f t="shared" si="331"/>
        <v>DBG_TXD</v>
      </c>
      <c r="AU2415" t="str">
        <f t="shared" si="332"/>
        <v>--</v>
      </c>
    </row>
    <row r="2416" spans="1:47" x14ac:dyDescent="0.25">
      <c r="A2416" t="str">
        <f t="shared" si="327"/>
        <v>U25-12</v>
      </c>
      <c r="B2416" t="str">
        <f t="shared" si="328"/>
        <v>DBG_RXD</v>
      </c>
      <c r="C2416" t="str">
        <f t="shared" si="329"/>
        <v>U25-DBG_RXD</v>
      </c>
      <c r="D2416" t="str">
        <f t="shared" si="330"/>
        <v>U25-12</v>
      </c>
      <c r="E2416" t="s">
        <v>5064</v>
      </c>
      <c r="F2416">
        <v>12</v>
      </c>
      <c r="G2416" t="s">
        <v>3813</v>
      </c>
      <c r="AT2416" t="str">
        <f t="shared" si="331"/>
        <v>DBG_RXD</v>
      </c>
      <c r="AU2416" t="str">
        <f t="shared" si="332"/>
        <v>--</v>
      </c>
    </row>
    <row r="2417" spans="1:47" x14ac:dyDescent="0.25">
      <c r="A2417" t="str">
        <f t="shared" si="327"/>
        <v>U25-13</v>
      </c>
      <c r="B2417" t="str">
        <f t="shared" si="328"/>
        <v>1V8</v>
      </c>
      <c r="C2417" t="str">
        <f t="shared" si="329"/>
        <v>U25-1V8</v>
      </c>
      <c r="D2417" t="str">
        <f t="shared" si="330"/>
        <v>U25-13</v>
      </c>
      <c r="E2417" t="s">
        <v>5064</v>
      </c>
      <c r="F2417">
        <v>13</v>
      </c>
      <c r="G2417" t="s">
        <v>3702</v>
      </c>
      <c r="AT2417" t="str">
        <f t="shared" si="331"/>
        <v>1V8</v>
      </c>
      <c r="AU2417" t="str">
        <f t="shared" si="332"/>
        <v>--</v>
      </c>
    </row>
    <row r="2418" spans="1:47" x14ac:dyDescent="0.25">
      <c r="A2418" t="str">
        <f t="shared" si="327"/>
        <v>U25-14</v>
      </c>
      <c r="B2418" t="str">
        <f t="shared" si="328"/>
        <v>3V3AUX</v>
      </c>
      <c r="C2418" t="str">
        <f t="shared" si="329"/>
        <v>U25-3V3AUX</v>
      </c>
      <c r="D2418" t="str">
        <f t="shared" si="330"/>
        <v>U25-14</v>
      </c>
      <c r="E2418" t="s">
        <v>5064</v>
      </c>
      <c r="F2418">
        <v>14</v>
      </c>
      <c r="G2418" t="s">
        <v>3711</v>
      </c>
      <c r="AT2418" t="str">
        <f t="shared" si="331"/>
        <v>3V3AUX</v>
      </c>
      <c r="AU2418" t="str">
        <f t="shared" si="332"/>
        <v>--</v>
      </c>
    </row>
    <row r="2419" spans="1:47" x14ac:dyDescent="0.25">
      <c r="A2419" t="str">
        <f t="shared" si="327"/>
        <v>U25-15</v>
      </c>
      <c r="B2419" t="str">
        <f t="shared" si="328"/>
        <v>GND</v>
      </c>
      <c r="C2419" t="str">
        <f t="shared" si="329"/>
        <v>U25-GND</v>
      </c>
      <c r="D2419" t="str">
        <f t="shared" si="330"/>
        <v>U25-15</v>
      </c>
      <c r="E2419" t="s">
        <v>5064</v>
      </c>
      <c r="F2419">
        <v>15</v>
      </c>
      <c r="G2419" t="s">
        <v>433</v>
      </c>
      <c r="AT2419">
        <f t="shared" si="331"/>
        <v>0</v>
      </c>
      <c r="AU2419">
        <f t="shared" si="332"/>
        <v>0</v>
      </c>
    </row>
    <row r="2420" spans="1:47" x14ac:dyDescent="0.25">
      <c r="A2420" t="str">
        <f t="shared" si="327"/>
        <v>U25-16</v>
      </c>
      <c r="B2420" t="str">
        <f t="shared" si="328"/>
        <v>3V3AUX</v>
      </c>
      <c r="C2420" t="str">
        <f t="shared" si="329"/>
        <v>U25-3V3AUX</v>
      </c>
      <c r="D2420" t="str">
        <f t="shared" si="330"/>
        <v>U25-16</v>
      </c>
      <c r="E2420" t="s">
        <v>5064</v>
      </c>
      <c r="F2420">
        <v>16</v>
      </c>
      <c r="G2420" t="s">
        <v>3711</v>
      </c>
      <c r="AT2420" t="str">
        <f t="shared" si="331"/>
        <v>3V3AUX</v>
      </c>
      <c r="AU2420" t="str">
        <f t="shared" si="332"/>
        <v>--</v>
      </c>
    </row>
    <row r="2421" spans="1:47" x14ac:dyDescent="0.25">
      <c r="A2421" t="str">
        <f t="shared" si="327"/>
        <v>U26-1</v>
      </c>
      <c r="B2421" t="str">
        <f t="shared" si="328"/>
        <v>3V3_LDO</v>
      </c>
      <c r="C2421" t="str">
        <f t="shared" si="329"/>
        <v>U26-3V3_LDO</v>
      </c>
      <c r="D2421" t="str">
        <f t="shared" si="330"/>
        <v>U26-1</v>
      </c>
      <c r="E2421" t="s">
        <v>5067</v>
      </c>
      <c r="F2421">
        <v>1</v>
      </c>
      <c r="G2421" t="s">
        <v>3715</v>
      </c>
      <c r="AT2421" t="str">
        <f t="shared" si="331"/>
        <v>3V3_LDO</v>
      </c>
      <c r="AU2421" t="str">
        <f t="shared" si="332"/>
        <v>--</v>
      </c>
    </row>
    <row r="2422" spans="1:47" x14ac:dyDescent="0.25">
      <c r="A2422" t="str">
        <f t="shared" si="327"/>
        <v>U26-2</v>
      </c>
      <c r="B2422" t="str">
        <f t="shared" si="328"/>
        <v>UFP_ADCIN1</v>
      </c>
      <c r="C2422" t="str">
        <f t="shared" si="329"/>
        <v>U26-UFP_ADCIN1</v>
      </c>
      <c r="D2422" t="str">
        <f t="shared" si="330"/>
        <v>U26-2</v>
      </c>
      <c r="E2422" t="s">
        <v>5067</v>
      </c>
      <c r="F2422">
        <v>2</v>
      </c>
      <c r="G2422" t="s">
        <v>4472</v>
      </c>
      <c r="AT2422" t="str">
        <f t="shared" si="331"/>
        <v>UFP_ADCIN1</v>
      </c>
      <c r="AU2422" t="str">
        <f t="shared" si="332"/>
        <v>--</v>
      </c>
    </row>
    <row r="2423" spans="1:47" x14ac:dyDescent="0.25">
      <c r="A2423" t="str">
        <f t="shared" si="327"/>
        <v>U26-3</v>
      </c>
      <c r="B2423" t="str">
        <f t="shared" si="328"/>
        <v>UFP_ADCIN2</v>
      </c>
      <c r="C2423" t="str">
        <f t="shared" si="329"/>
        <v>U26-UFP_ADCIN2</v>
      </c>
      <c r="D2423" t="str">
        <f t="shared" si="330"/>
        <v>U26-3</v>
      </c>
      <c r="E2423" t="s">
        <v>5067</v>
      </c>
      <c r="F2423">
        <v>3</v>
      </c>
      <c r="G2423" t="s">
        <v>4473</v>
      </c>
      <c r="AT2423" t="str">
        <f t="shared" si="331"/>
        <v>UFP_ADCIN2</v>
      </c>
      <c r="AU2423" t="str">
        <f t="shared" si="332"/>
        <v>--</v>
      </c>
    </row>
    <row r="2424" spans="1:47" x14ac:dyDescent="0.25">
      <c r="A2424" t="str">
        <f t="shared" si="327"/>
        <v>U26-4</v>
      </c>
      <c r="B2424" t="str">
        <f t="shared" si="328"/>
        <v>1V5_LDO</v>
      </c>
      <c r="C2424" t="str">
        <f t="shared" si="329"/>
        <v>U26-1V5_LDO</v>
      </c>
      <c r="D2424" t="str">
        <f t="shared" si="330"/>
        <v>U26-4</v>
      </c>
      <c r="E2424" t="s">
        <v>5067</v>
      </c>
      <c r="F2424">
        <v>4</v>
      </c>
      <c r="G2424" t="s">
        <v>3701</v>
      </c>
      <c r="AT2424" t="str">
        <f t="shared" si="331"/>
        <v>1V5_LDO</v>
      </c>
      <c r="AU2424" t="str">
        <f t="shared" si="332"/>
        <v>--</v>
      </c>
    </row>
    <row r="2425" spans="1:47" x14ac:dyDescent="0.25">
      <c r="A2425" t="str">
        <f t="shared" si="327"/>
        <v>U26-5</v>
      </c>
      <c r="B2425" t="str">
        <f t="shared" si="328"/>
        <v>UFP_ADCIN3</v>
      </c>
      <c r="C2425" t="str">
        <f t="shared" si="329"/>
        <v>U26-UFP_ADCIN3</v>
      </c>
      <c r="D2425" t="str">
        <f t="shared" si="330"/>
        <v>U26-5</v>
      </c>
      <c r="E2425" t="s">
        <v>5067</v>
      </c>
      <c r="F2425">
        <v>5</v>
      </c>
      <c r="G2425" t="s">
        <v>4474</v>
      </c>
      <c r="AT2425" t="str">
        <f t="shared" si="331"/>
        <v>UFP_ADCIN3</v>
      </c>
      <c r="AU2425" t="str">
        <f t="shared" si="332"/>
        <v>--</v>
      </c>
    </row>
    <row r="2426" spans="1:47" x14ac:dyDescent="0.25">
      <c r="A2426" t="str">
        <f t="shared" si="327"/>
        <v>U26-6</v>
      </c>
      <c r="B2426" t="str">
        <f t="shared" si="328"/>
        <v>UFP_CAP_MIS</v>
      </c>
      <c r="C2426" t="str">
        <f t="shared" si="329"/>
        <v>U26-UFP_CAP_MIS</v>
      </c>
      <c r="D2426" t="str">
        <f t="shared" si="330"/>
        <v>U26-6</v>
      </c>
      <c r="E2426" t="s">
        <v>5067</v>
      </c>
      <c r="F2426">
        <v>6</v>
      </c>
      <c r="G2426" t="s">
        <v>4476</v>
      </c>
      <c r="AT2426" t="str">
        <f t="shared" si="331"/>
        <v>UFP_CAP_MIS</v>
      </c>
      <c r="AU2426" t="str">
        <f t="shared" si="332"/>
        <v>--</v>
      </c>
    </row>
    <row r="2427" spans="1:47" x14ac:dyDescent="0.25">
      <c r="A2427" t="str">
        <f t="shared" si="327"/>
        <v>U26-7</v>
      </c>
      <c r="B2427" t="str">
        <f t="shared" si="328"/>
        <v>UFP_ADCIN4</v>
      </c>
      <c r="C2427" t="str">
        <f t="shared" si="329"/>
        <v>U26-UFP_ADCIN4</v>
      </c>
      <c r="D2427" t="str">
        <f t="shared" si="330"/>
        <v>U26-7</v>
      </c>
      <c r="E2427" t="s">
        <v>5067</v>
      </c>
      <c r="F2427">
        <v>7</v>
      </c>
      <c r="G2427" t="s">
        <v>4475</v>
      </c>
      <c r="AT2427" t="str">
        <f t="shared" si="331"/>
        <v>UFP_ADCIN4</v>
      </c>
      <c r="AU2427" t="str">
        <f t="shared" si="332"/>
        <v>--</v>
      </c>
    </row>
    <row r="2428" spans="1:47" x14ac:dyDescent="0.25">
      <c r="A2428" t="str">
        <f t="shared" si="327"/>
        <v>U26-8</v>
      </c>
      <c r="B2428" t="str">
        <f t="shared" si="328"/>
        <v>UFP_SDA</v>
      </c>
      <c r="C2428" t="str">
        <f t="shared" si="329"/>
        <v>U26-UFP_SDA</v>
      </c>
      <c r="D2428" t="str">
        <f t="shared" si="330"/>
        <v>U26-8</v>
      </c>
      <c r="E2428" t="s">
        <v>5067</v>
      </c>
      <c r="F2428">
        <v>8</v>
      </c>
      <c r="G2428" t="s">
        <v>4483</v>
      </c>
      <c r="AT2428" t="str">
        <f t="shared" si="331"/>
        <v>UFP_SDA</v>
      </c>
      <c r="AU2428" t="str">
        <f t="shared" si="332"/>
        <v>--</v>
      </c>
    </row>
    <row r="2429" spans="1:47" x14ac:dyDescent="0.25">
      <c r="A2429" t="str">
        <f t="shared" si="327"/>
        <v>U26-9</v>
      </c>
      <c r="B2429" t="str">
        <f t="shared" si="328"/>
        <v>UFP_SCL</v>
      </c>
      <c r="C2429" t="str">
        <f t="shared" si="329"/>
        <v>U26-UFP_SCL</v>
      </c>
      <c r="D2429" t="str">
        <f t="shared" si="330"/>
        <v>U26-9</v>
      </c>
      <c r="E2429" t="s">
        <v>5067</v>
      </c>
      <c r="F2429">
        <v>9</v>
      </c>
      <c r="G2429" t="s">
        <v>4482</v>
      </c>
      <c r="AT2429" t="str">
        <f t="shared" si="331"/>
        <v>UFP_SCL</v>
      </c>
      <c r="AU2429" t="str">
        <f t="shared" si="332"/>
        <v>--</v>
      </c>
    </row>
    <row r="2430" spans="1:47" x14ac:dyDescent="0.25">
      <c r="A2430" t="str">
        <f t="shared" si="327"/>
        <v>U26-10</v>
      </c>
      <c r="B2430" t="str">
        <f t="shared" si="328"/>
        <v>UFP_DBG</v>
      </c>
      <c r="C2430" t="str">
        <f t="shared" si="329"/>
        <v>U26-UFP_DBG</v>
      </c>
      <c r="D2430" t="str">
        <f t="shared" si="330"/>
        <v>U26-10</v>
      </c>
      <c r="E2430" t="s">
        <v>5067</v>
      </c>
      <c r="F2430">
        <v>10</v>
      </c>
      <c r="G2430" t="s">
        <v>4477</v>
      </c>
      <c r="AT2430" t="str">
        <f t="shared" si="331"/>
        <v>UFP_DBG</v>
      </c>
      <c r="AU2430" t="str">
        <f t="shared" si="332"/>
        <v>--</v>
      </c>
    </row>
    <row r="2431" spans="1:47" x14ac:dyDescent="0.25">
      <c r="A2431" t="str">
        <f t="shared" si="327"/>
        <v>U26-11</v>
      </c>
      <c r="B2431" t="str">
        <f t="shared" si="328"/>
        <v>GND</v>
      </c>
      <c r="C2431" t="str">
        <f t="shared" si="329"/>
        <v>U26-GND</v>
      </c>
      <c r="D2431" t="str">
        <f t="shared" si="330"/>
        <v>U26-11</v>
      </c>
      <c r="E2431" t="s">
        <v>5067</v>
      </c>
      <c r="F2431">
        <v>11</v>
      </c>
      <c r="G2431" t="s">
        <v>433</v>
      </c>
      <c r="AT2431">
        <f t="shared" si="331"/>
        <v>0</v>
      </c>
      <c r="AU2431">
        <f t="shared" si="332"/>
        <v>0</v>
      </c>
    </row>
    <row r="2432" spans="1:47" x14ac:dyDescent="0.25">
      <c r="A2432" t="str">
        <f t="shared" si="327"/>
        <v>U26-12</v>
      </c>
      <c r="B2432" t="str">
        <f t="shared" si="328"/>
        <v>GND</v>
      </c>
      <c r="C2432" t="str">
        <f t="shared" si="329"/>
        <v>U26-GND</v>
      </c>
      <c r="D2432" t="str">
        <f t="shared" si="330"/>
        <v>U26-12</v>
      </c>
      <c r="E2432" t="s">
        <v>5067</v>
      </c>
      <c r="F2432">
        <v>12</v>
      </c>
      <c r="G2432" t="s">
        <v>433</v>
      </c>
      <c r="AT2432">
        <f t="shared" si="331"/>
        <v>0</v>
      </c>
      <c r="AU2432">
        <f t="shared" si="332"/>
        <v>0</v>
      </c>
    </row>
    <row r="2433" spans="1:47" x14ac:dyDescent="0.25">
      <c r="A2433" t="str">
        <f t="shared" si="327"/>
        <v>U26-13</v>
      </c>
      <c r="B2433" t="str">
        <f t="shared" si="328"/>
        <v>UFP_PLUG_FL</v>
      </c>
      <c r="C2433" t="str">
        <f t="shared" si="329"/>
        <v>U26-UFP_PLUG_FL</v>
      </c>
      <c r="D2433" t="str">
        <f t="shared" si="330"/>
        <v>U26-13</v>
      </c>
      <c r="E2433" t="s">
        <v>5067</v>
      </c>
      <c r="F2433">
        <v>13</v>
      </c>
      <c r="G2433" t="s">
        <v>4481</v>
      </c>
      <c r="AT2433" t="str">
        <f t="shared" si="331"/>
        <v>UFP_PLUG_FL</v>
      </c>
      <c r="AU2433" t="str">
        <f t="shared" si="332"/>
        <v>--</v>
      </c>
    </row>
    <row r="2434" spans="1:47" x14ac:dyDescent="0.25">
      <c r="A2434" t="str">
        <f t="shared" si="327"/>
        <v>U26-14</v>
      </c>
      <c r="B2434" t="str">
        <f t="shared" si="328"/>
        <v>GND</v>
      </c>
      <c r="C2434" t="str">
        <f t="shared" si="329"/>
        <v>U26-GND</v>
      </c>
      <c r="D2434" t="str">
        <f t="shared" si="330"/>
        <v>U26-14</v>
      </c>
      <c r="E2434" t="s">
        <v>5067</v>
      </c>
      <c r="F2434">
        <v>14</v>
      </c>
      <c r="G2434" t="s">
        <v>433</v>
      </c>
      <c r="AT2434">
        <f t="shared" si="331"/>
        <v>0</v>
      </c>
      <c r="AU2434">
        <f t="shared" si="332"/>
        <v>0</v>
      </c>
    </row>
    <row r="2435" spans="1:47" x14ac:dyDescent="0.25">
      <c r="A2435" t="str">
        <f t="shared" si="327"/>
        <v>U26-15</v>
      </c>
      <c r="B2435" t="str">
        <f t="shared" si="328"/>
        <v>UFP_DRAIN</v>
      </c>
      <c r="C2435" t="str">
        <f t="shared" si="329"/>
        <v>U26-UFP_DRAIN</v>
      </c>
      <c r="D2435" t="str">
        <f t="shared" si="330"/>
        <v>U26-15</v>
      </c>
      <c r="E2435" t="s">
        <v>5067</v>
      </c>
      <c r="F2435">
        <v>15</v>
      </c>
      <c r="G2435" t="s">
        <v>4478</v>
      </c>
      <c r="AT2435" t="str">
        <f t="shared" si="331"/>
        <v>UFP_DRAIN</v>
      </c>
      <c r="AU2435" t="str">
        <f t="shared" si="332"/>
        <v>--</v>
      </c>
    </row>
    <row r="2436" spans="1:47" x14ac:dyDescent="0.25">
      <c r="A2436" t="str">
        <f t="shared" si="327"/>
        <v>U26-16</v>
      </c>
      <c r="B2436" t="str">
        <f t="shared" si="328"/>
        <v>GND</v>
      </c>
      <c r="C2436" t="str">
        <f t="shared" si="329"/>
        <v>U26-GND</v>
      </c>
      <c r="D2436" t="str">
        <f t="shared" si="330"/>
        <v>U26-16</v>
      </c>
      <c r="E2436" t="s">
        <v>5067</v>
      </c>
      <c r="F2436">
        <v>16</v>
      </c>
      <c r="G2436" t="s">
        <v>433</v>
      </c>
      <c r="AT2436">
        <f t="shared" si="331"/>
        <v>0</v>
      </c>
      <c r="AU2436">
        <f t="shared" si="332"/>
        <v>0</v>
      </c>
    </row>
    <row r="2437" spans="1:47" x14ac:dyDescent="0.25">
      <c r="A2437" t="str">
        <f t="shared" si="327"/>
        <v>U26-17</v>
      </c>
      <c r="B2437" t="str">
        <f t="shared" si="328"/>
        <v>GND</v>
      </c>
      <c r="C2437" t="str">
        <f t="shared" si="329"/>
        <v>U26-GND</v>
      </c>
      <c r="D2437" t="str">
        <f t="shared" si="330"/>
        <v>U26-17</v>
      </c>
      <c r="E2437" t="s">
        <v>5067</v>
      </c>
      <c r="F2437">
        <v>17</v>
      </c>
      <c r="G2437" t="s">
        <v>433</v>
      </c>
      <c r="AT2437">
        <f t="shared" si="331"/>
        <v>0</v>
      </c>
      <c r="AU2437">
        <f t="shared" si="332"/>
        <v>0</v>
      </c>
    </row>
    <row r="2438" spans="1:47" x14ac:dyDescent="0.25">
      <c r="A2438" t="str">
        <f t="shared" ref="A2438:A2501" si="333">$E2438&amp;"-"&amp;$F2438</f>
        <v>U26-18</v>
      </c>
      <c r="B2438" t="str">
        <f t="shared" ref="B2438:B2501" si="334">IF(OR(E2438=$A$2,E2438=$B$2,E2438=$C$2,E2438=$D$2),"--",G2438)</f>
        <v>UFP_FAULT</v>
      </c>
      <c r="C2438" t="str">
        <f t="shared" ref="C2438:C2501" si="335">$E2438&amp;"-"&amp;$G2438</f>
        <v>U26-UFP_FAULT</v>
      </c>
      <c r="D2438" t="str">
        <f t="shared" ref="D2438:D2501" si="336">A2438</f>
        <v>U26-18</v>
      </c>
      <c r="E2438" t="s">
        <v>5067</v>
      </c>
      <c r="F2438">
        <v>18</v>
      </c>
      <c r="G2438" t="s">
        <v>4479</v>
      </c>
      <c r="AT2438" t="str">
        <f t="shared" ref="AT2438:AT2501" si="337">IF(IF(COUNTIF($AO$6:$AQ$150,B2438)&gt;0,"---","--")="---",VLOOKUP(B2438,$AO$6:$AQ$150,3,0),B2438)</f>
        <v>UFP_FAULT</v>
      </c>
      <c r="AU2438" t="str">
        <f t="shared" ref="AU2438:AU2501" si="338">IF(IF(COUNTIF($AO$6:$AQ$150,B2438)&gt;0,"---","--")="---",VLOOKUP(B2438,$AO$6:$AQ$150,2,0),"--")</f>
        <v>--</v>
      </c>
    </row>
    <row r="2439" spans="1:47" x14ac:dyDescent="0.25">
      <c r="A2439" t="str">
        <f t="shared" si="333"/>
        <v>U26-19</v>
      </c>
      <c r="B2439" t="str">
        <f t="shared" si="334"/>
        <v>UFP_SINKENn</v>
      </c>
      <c r="C2439" t="str">
        <f t="shared" si="335"/>
        <v>U26-UFP_SINKENn</v>
      </c>
      <c r="D2439" t="str">
        <f t="shared" si="336"/>
        <v>U26-19</v>
      </c>
      <c r="E2439" t="s">
        <v>5067</v>
      </c>
      <c r="F2439">
        <v>19</v>
      </c>
      <c r="G2439" t="s">
        <v>4484</v>
      </c>
      <c r="AT2439" t="str">
        <f t="shared" si="337"/>
        <v>UFP_SINKENn</v>
      </c>
      <c r="AU2439" t="str">
        <f t="shared" si="338"/>
        <v>--</v>
      </c>
    </row>
    <row r="2440" spans="1:47" x14ac:dyDescent="0.25">
      <c r="A2440" t="str">
        <f t="shared" si="333"/>
        <v>U26-20</v>
      </c>
      <c r="B2440" t="str">
        <f t="shared" si="334"/>
        <v>USBC_PWR</v>
      </c>
      <c r="C2440" t="str">
        <f t="shared" si="335"/>
        <v>U26-USBC_PWR</v>
      </c>
      <c r="D2440" t="str">
        <f t="shared" si="336"/>
        <v>U26-20</v>
      </c>
      <c r="E2440" t="s">
        <v>5067</v>
      </c>
      <c r="F2440">
        <v>20</v>
      </c>
      <c r="G2440" t="s">
        <v>4486</v>
      </c>
      <c r="AT2440" t="str">
        <f t="shared" si="337"/>
        <v>USBC_PWR</v>
      </c>
      <c r="AU2440" t="str">
        <f t="shared" si="338"/>
        <v>--</v>
      </c>
    </row>
    <row r="2441" spans="1:47" x14ac:dyDescent="0.25">
      <c r="A2441" t="str">
        <f t="shared" si="333"/>
        <v>U26-21</v>
      </c>
      <c r="B2441" t="str">
        <f t="shared" si="334"/>
        <v>USBC_PWR</v>
      </c>
      <c r="C2441" t="str">
        <f t="shared" si="335"/>
        <v>U26-USBC_PWR</v>
      </c>
      <c r="D2441" t="str">
        <f t="shared" si="336"/>
        <v>U26-21</v>
      </c>
      <c r="E2441" t="s">
        <v>5067</v>
      </c>
      <c r="F2441">
        <v>21</v>
      </c>
      <c r="G2441" t="s">
        <v>4486</v>
      </c>
      <c r="AT2441" t="str">
        <f t="shared" si="337"/>
        <v>USBC_PWR</v>
      </c>
      <c r="AU2441" t="str">
        <f t="shared" si="338"/>
        <v>--</v>
      </c>
    </row>
    <row r="2442" spans="1:47" x14ac:dyDescent="0.25">
      <c r="A2442" t="str">
        <f t="shared" si="333"/>
        <v>U26-22</v>
      </c>
      <c r="B2442" t="str">
        <f t="shared" si="334"/>
        <v>USBC_PWR</v>
      </c>
      <c r="C2442" t="str">
        <f t="shared" si="335"/>
        <v>U26-USBC_PWR</v>
      </c>
      <c r="D2442" t="str">
        <f t="shared" si="336"/>
        <v>U26-22</v>
      </c>
      <c r="E2442" t="s">
        <v>5067</v>
      </c>
      <c r="F2442">
        <v>22</v>
      </c>
      <c r="G2442" t="s">
        <v>4486</v>
      </c>
      <c r="AT2442" t="str">
        <f t="shared" si="337"/>
        <v>USBC_PWR</v>
      </c>
      <c r="AU2442" t="str">
        <f t="shared" si="338"/>
        <v>--</v>
      </c>
    </row>
    <row r="2443" spans="1:47" x14ac:dyDescent="0.25">
      <c r="A2443" t="str">
        <f t="shared" si="333"/>
        <v>U26-23</v>
      </c>
      <c r="B2443" t="str">
        <f t="shared" si="334"/>
        <v>UFP_VBUS</v>
      </c>
      <c r="C2443" t="str">
        <f t="shared" si="335"/>
        <v>U26-UFP_VBUS</v>
      </c>
      <c r="D2443" t="str">
        <f t="shared" si="336"/>
        <v>U26-23</v>
      </c>
      <c r="E2443" t="s">
        <v>5067</v>
      </c>
      <c r="F2443">
        <v>23</v>
      </c>
      <c r="G2443" t="s">
        <v>4405</v>
      </c>
      <c r="AT2443" t="str">
        <f t="shared" si="337"/>
        <v>UFP_VBUS</v>
      </c>
      <c r="AU2443" t="str">
        <f t="shared" si="338"/>
        <v>--</v>
      </c>
    </row>
    <row r="2444" spans="1:47" x14ac:dyDescent="0.25">
      <c r="A2444" t="str">
        <f t="shared" si="333"/>
        <v>U26-24</v>
      </c>
      <c r="B2444" t="str">
        <f t="shared" si="334"/>
        <v>UFP_VBUS</v>
      </c>
      <c r="C2444" t="str">
        <f t="shared" si="335"/>
        <v>U26-UFP_VBUS</v>
      </c>
      <c r="D2444" t="str">
        <f t="shared" si="336"/>
        <v>U26-24</v>
      </c>
      <c r="E2444" t="s">
        <v>5067</v>
      </c>
      <c r="F2444">
        <v>24</v>
      </c>
      <c r="G2444" t="s">
        <v>4405</v>
      </c>
      <c r="AT2444" t="str">
        <f t="shared" si="337"/>
        <v>UFP_VBUS</v>
      </c>
      <c r="AU2444" t="str">
        <f t="shared" si="338"/>
        <v>--</v>
      </c>
    </row>
    <row r="2445" spans="1:47" x14ac:dyDescent="0.25">
      <c r="A2445" t="str">
        <f t="shared" si="333"/>
        <v>U26-25</v>
      </c>
      <c r="B2445" t="str">
        <f t="shared" si="334"/>
        <v>UFP_VBUS</v>
      </c>
      <c r="C2445" t="str">
        <f t="shared" si="335"/>
        <v>U26-UFP_VBUS</v>
      </c>
      <c r="D2445" t="str">
        <f t="shared" si="336"/>
        <v>U26-25</v>
      </c>
      <c r="E2445" t="s">
        <v>5067</v>
      </c>
      <c r="F2445">
        <v>25</v>
      </c>
      <c r="G2445" t="s">
        <v>4405</v>
      </c>
      <c r="AT2445" t="str">
        <f t="shared" si="337"/>
        <v>UFP_VBUS</v>
      </c>
      <c r="AU2445" t="str">
        <f t="shared" si="338"/>
        <v>--</v>
      </c>
    </row>
    <row r="2446" spans="1:47" x14ac:dyDescent="0.25">
      <c r="A2446" t="str">
        <f t="shared" si="333"/>
        <v>U26-26</v>
      </c>
      <c r="B2446" t="str">
        <f t="shared" si="334"/>
        <v>NetR160_2</v>
      </c>
      <c r="C2446" t="str">
        <f t="shared" si="335"/>
        <v>U26-NetR160_2</v>
      </c>
      <c r="D2446" t="str">
        <f t="shared" si="336"/>
        <v>U26-26</v>
      </c>
      <c r="E2446" t="s">
        <v>5067</v>
      </c>
      <c r="F2446">
        <v>26</v>
      </c>
      <c r="G2446" t="s">
        <v>4303</v>
      </c>
      <c r="AT2446" t="str">
        <f t="shared" si="337"/>
        <v>NetR160_2</v>
      </c>
      <c r="AU2446" t="str">
        <f t="shared" si="338"/>
        <v>--</v>
      </c>
    </row>
    <row r="2447" spans="1:47" x14ac:dyDescent="0.25">
      <c r="A2447" t="str">
        <f t="shared" si="333"/>
        <v>U26-27</v>
      </c>
      <c r="B2447" t="str">
        <f t="shared" si="334"/>
        <v>NetR161_2</v>
      </c>
      <c r="C2447" t="str">
        <f t="shared" si="335"/>
        <v>U26-NetR161_2</v>
      </c>
      <c r="D2447" t="str">
        <f t="shared" si="336"/>
        <v>U26-27</v>
      </c>
      <c r="E2447" t="s">
        <v>5067</v>
      </c>
      <c r="F2447">
        <v>27</v>
      </c>
      <c r="G2447" t="s">
        <v>4304</v>
      </c>
      <c r="AT2447" t="str">
        <f t="shared" si="337"/>
        <v>NetR161_2</v>
      </c>
      <c r="AU2447" t="str">
        <f t="shared" si="338"/>
        <v>--</v>
      </c>
    </row>
    <row r="2448" spans="1:47" x14ac:dyDescent="0.25">
      <c r="A2448" t="str">
        <f t="shared" si="333"/>
        <v>U26-28</v>
      </c>
      <c r="B2448" t="str">
        <f t="shared" si="334"/>
        <v>UFP_CC1</v>
      </c>
      <c r="C2448" t="str">
        <f t="shared" si="335"/>
        <v>U26-UFP_CC1</v>
      </c>
      <c r="D2448" t="str">
        <f t="shared" si="336"/>
        <v>U26-28</v>
      </c>
      <c r="E2448" t="s">
        <v>5067</v>
      </c>
      <c r="F2448">
        <v>28</v>
      </c>
      <c r="G2448" t="s">
        <v>4407</v>
      </c>
      <c r="AT2448" t="str">
        <f t="shared" si="337"/>
        <v>UFP_CC1</v>
      </c>
      <c r="AU2448" t="str">
        <f t="shared" si="338"/>
        <v>--</v>
      </c>
    </row>
    <row r="2449" spans="1:47" x14ac:dyDescent="0.25">
      <c r="A2449" t="str">
        <f t="shared" si="333"/>
        <v>U26-29</v>
      </c>
      <c r="B2449" t="str">
        <f t="shared" si="334"/>
        <v>UFP_CC2</v>
      </c>
      <c r="C2449" t="str">
        <f t="shared" si="335"/>
        <v>U26-UFP_CC2</v>
      </c>
      <c r="D2449" t="str">
        <f t="shared" si="336"/>
        <v>U26-29</v>
      </c>
      <c r="E2449" t="s">
        <v>5067</v>
      </c>
      <c r="F2449">
        <v>29</v>
      </c>
      <c r="G2449" t="s">
        <v>4411</v>
      </c>
      <c r="AT2449" t="str">
        <f t="shared" si="337"/>
        <v>UFP_CC2</v>
      </c>
      <c r="AU2449" t="str">
        <f t="shared" si="338"/>
        <v>--</v>
      </c>
    </row>
    <row r="2450" spans="1:47" x14ac:dyDescent="0.25">
      <c r="A2450" t="str">
        <f t="shared" si="333"/>
        <v>U26-30</v>
      </c>
      <c r="B2450" t="str">
        <f t="shared" si="334"/>
        <v>UFP_DRAIN</v>
      </c>
      <c r="C2450" t="str">
        <f t="shared" si="335"/>
        <v>U26-UFP_DRAIN</v>
      </c>
      <c r="D2450" t="str">
        <f t="shared" si="336"/>
        <v>U26-30</v>
      </c>
      <c r="E2450" t="s">
        <v>5067</v>
      </c>
      <c r="F2450">
        <v>30</v>
      </c>
      <c r="G2450" t="s">
        <v>4478</v>
      </c>
      <c r="AT2450" t="str">
        <f t="shared" si="337"/>
        <v>UFP_DRAIN</v>
      </c>
      <c r="AU2450" t="str">
        <f t="shared" si="338"/>
        <v>--</v>
      </c>
    </row>
    <row r="2451" spans="1:47" x14ac:dyDescent="0.25">
      <c r="A2451" t="str">
        <f t="shared" si="333"/>
        <v>U26-31</v>
      </c>
      <c r="B2451" t="str">
        <f t="shared" si="334"/>
        <v>GND</v>
      </c>
      <c r="C2451" t="str">
        <f t="shared" si="335"/>
        <v>U26-GND</v>
      </c>
      <c r="D2451" t="str">
        <f t="shared" si="336"/>
        <v>U26-31</v>
      </c>
      <c r="E2451" t="s">
        <v>5067</v>
      </c>
      <c r="F2451">
        <v>31</v>
      </c>
      <c r="G2451" t="s">
        <v>433</v>
      </c>
      <c r="AT2451">
        <f t="shared" si="337"/>
        <v>0</v>
      </c>
      <c r="AU2451">
        <f t="shared" si="338"/>
        <v>0</v>
      </c>
    </row>
    <row r="2452" spans="1:47" x14ac:dyDescent="0.25">
      <c r="A2452" t="str">
        <f t="shared" si="333"/>
        <v>U26-32</v>
      </c>
      <c r="B2452" t="str">
        <f t="shared" si="334"/>
        <v>UFP_VBUS</v>
      </c>
      <c r="C2452" t="str">
        <f t="shared" si="335"/>
        <v>U26-UFP_VBUS</v>
      </c>
      <c r="D2452" t="str">
        <f t="shared" si="336"/>
        <v>U26-32</v>
      </c>
      <c r="E2452" t="s">
        <v>5067</v>
      </c>
      <c r="F2452">
        <v>32</v>
      </c>
      <c r="G2452" t="s">
        <v>4405</v>
      </c>
      <c r="AT2452" t="str">
        <f t="shared" si="337"/>
        <v>UFP_VBUS</v>
      </c>
      <c r="AU2452" t="str">
        <f t="shared" si="338"/>
        <v>--</v>
      </c>
    </row>
    <row r="2453" spans="1:47" x14ac:dyDescent="0.25">
      <c r="A2453" t="str">
        <f t="shared" si="333"/>
        <v>U26-33</v>
      </c>
      <c r="B2453" t="str">
        <f t="shared" si="334"/>
        <v>UFP_VBUS</v>
      </c>
      <c r="C2453" t="str">
        <f t="shared" si="335"/>
        <v>U26-UFP_VBUS</v>
      </c>
      <c r="D2453" t="str">
        <f t="shared" si="336"/>
        <v>U26-33</v>
      </c>
      <c r="E2453" t="s">
        <v>5067</v>
      </c>
      <c r="F2453">
        <v>33</v>
      </c>
      <c r="G2453" t="s">
        <v>4405</v>
      </c>
      <c r="AT2453" t="str">
        <f t="shared" si="337"/>
        <v>UFP_VBUS</v>
      </c>
      <c r="AU2453" t="str">
        <f t="shared" si="338"/>
        <v>--</v>
      </c>
    </row>
    <row r="2454" spans="1:47" x14ac:dyDescent="0.25">
      <c r="A2454" t="str">
        <f t="shared" si="333"/>
        <v>U26-34</v>
      </c>
      <c r="B2454" t="str">
        <f t="shared" si="334"/>
        <v>GND</v>
      </c>
      <c r="C2454" t="str">
        <f t="shared" si="335"/>
        <v>U26-GND</v>
      </c>
      <c r="D2454" t="str">
        <f t="shared" si="336"/>
        <v>U26-34</v>
      </c>
      <c r="E2454" t="s">
        <v>5067</v>
      </c>
      <c r="F2454">
        <v>34</v>
      </c>
      <c r="G2454" t="s">
        <v>433</v>
      </c>
      <c r="AT2454">
        <f t="shared" si="337"/>
        <v>0</v>
      </c>
      <c r="AU2454">
        <f t="shared" si="338"/>
        <v>0</v>
      </c>
    </row>
    <row r="2455" spans="1:47" x14ac:dyDescent="0.25">
      <c r="A2455" t="str">
        <f t="shared" si="333"/>
        <v>U26-35</v>
      </c>
      <c r="B2455" t="str">
        <f t="shared" si="334"/>
        <v>GND</v>
      </c>
      <c r="C2455" t="str">
        <f t="shared" si="335"/>
        <v>U26-GND</v>
      </c>
      <c r="D2455" t="str">
        <f t="shared" si="336"/>
        <v>U26-35</v>
      </c>
      <c r="E2455" t="s">
        <v>5067</v>
      </c>
      <c r="F2455">
        <v>35</v>
      </c>
      <c r="G2455" t="s">
        <v>433</v>
      </c>
      <c r="AT2455">
        <f t="shared" si="337"/>
        <v>0</v>
      </c>
      <c r="AU2455">
        <f t="shared" si="338"/>
        <v>0</v>
      </c>
    </row>
    <row r="2456" spans="1:47" x14ac:dyDescent="0.25">
      <c r="A2456" t="str">
        <f t="shared" si="333"/>
        <v>U26-36</v>
      </c>
      <c r="B2456" t="str">
        <f t="shared" si="334"/>
        <v>NetR163_2</v>
      </c>
      <c r="C2456" t="str">
        <f t="shared" si="335"/>
        <v>U26-NetR163_2</v>
      </c>
      <c r="D2456" t="str">
        <f t="shared" si="336"/>
        <v>U26-36</v>
      </c>
      <c r="E2456" t="s">
        <v>5067</v>
      </c>
      <c r="F2456">
        <v>36</v>
      </c>
      <c r="G2456" t="s">
        <v>4306</v>
      </c>
      <c r="AT2456" t="str">
        <f t="shared" si="337"/>
        <v>NetR163_2</v>
      </c>
      <c r="AU2456" t="str">
        <f t="shared" si="338"/>
        <v>--</v>
      </c>
    </row>
    <row r="2457" spans="1:47" x14ac:dyDescent="0.25">
      <c r="A2457" t="str">
        <f t="shared" si="333"/>
        <v>U26-37</v>
      </c>
      <c r="B2457" t="str">
        <f t="shared" si="334"/>
        <v>UFP_PLUG_EV</v>
      </c>
      <c r="C2457" t="str">
        <f t="shared" si="335"/>
        <v>U26-UFP_PLUG_EV</v>
      </c>
      <c r="D2457" t="str">
        <f t="shared" si="336"/>
        <v>U26-37</v>
      </c>
      <c r="E2457" t="s">
        <v>5067</v>
      </c>
      <c r="F2457">
        <v>37</v>
      </c>
      <c r="G2457" t="s">
        <v>4480</v>
      </c>
      <c r="AT2457" t="str">
        <f t="shared" si="337"/>
        <v>UFP_PLUG_EV</v>
      </c>
      <c r="AU2457" t="str">
        <f t="shared" si="338"/>
        <v>--</v>
      </c>
    </row>
    <row r="2458" spans="1:47" x14ac:dyDescent="0.25">
      <c r="A2458" t="str">
        <f t="shared" si="333"/>
        <v>U26-38</v>
      </c>
      <c r="B2458" t="str">
        <f t="shared" si="334"/>
        <v>3V3AUX</v>
      </c>
      <c r="C2458" t="str">
        <f t="shared" si="335"/>
        <v>U26-3V3AUX</v>
      </c>
      <c r="D2458" t="str">
        <f t="shared" si="336"/>
        <v>U26-38</v>
      </c>
      <c r="E2458" t="s">
        <v>5067</v>
      </c>
      <c r="F2458">
        <v>38</v>
      </c>
      <c r="G2458" t="s">
        <v>3711</v>
      </c>
      <c r="AT2458" t="str">
        <f t="shared" si="337"/>
        <v>3V3AUX</v>
      </c>
      <c r="AU2458" t="str">
        <f t="shared" si="338"/>
        <v>--</v>
      </c>
    </row>
    <row r="2459" spans="1:47" x14ac:dyDescent="0.25">
      <c r="A2459" t="str">
        <f t="shared" si="333"/>
        <v>U26-39</v>
      </c>
      <c r="B2459" t="str">
        <f t="shared" si="334"/>
        <v>GND</v>
      </c>
      <c r="C2459" t="str">
        <f t="shared" si="335"/>
        <v>U26-GND</v>
      </c>
      <c r="D2459" t="str">
        <f t="shared" si="336"/>
        <v>U26-39</v>
      </c>
      <c r="E2459" t="s">
        <v>5067</v>
      </c>
      <c r="F2459">
        <v>39</v>
      </c>
      <c r="G2459" t="s">
        <v>433</v>
      </c>
      <c r="AT2459">
        <f t="shared" si="337"/>
        <v>0</v>
      </c>
      <c r="AU2459">
        <f t="shared" si="338"/>
        <v>0</v>
      </c>
    </row>
    <row r="2460" spans="1:47" x14ac:dyDescent="0.25">
      <c r="A2460" t="str">
        <f t="shared" si="333"/>
        <v>U26-40</v>
      </c>
      <c r="B2460" t="str">
        <f t="shared" si="334"/>
        <v>UFP_DRAIN</v>
      </c>
      <c r="C2460" t="str">
        <f t="shared" si="335"/>
        <v>U26-UFP_DRAIN</v>
      </c>
      <c r="D2460" t="str">
        <f t="shared" si="336"/>
        <v>U26-40</v>
      </c>
      <c r="E2460" t="s">
        <v>5067</v>
      </c>
      <c r="F2460">
        <v>40</v>
      </c>
      <c r="G2460" t="s">
        <v>4478</v>
      </c>
      <c r="AT2460" t="str">
        <f t="shared" si="337"/>
        <v>UFP_DRAIN</v>
      </c>
      <c r="AU2460" t="str">
        <f t="shared" si="338"/>
        <v>--</v>
      </c>
    </row>
    <row r="2461" spans="1:47" x14ac:dyDescent="0.25">
      <c r="A2461" t="str">
        <f t="shared" si="333"/>
        <v>U27-1</v>
      </c>
      <c r="B2461" t="str">
        <f t="shared" si="334"/>
        <v>GND</v>
      </c>
      <c r="C2461" t="str">
        <f t="shared" si="335"/>
        <v>U27-GND</v>
      </c>
      <c r="D2461" t="str">
        <f t="shared" si="336"/>
        <v>U27-1</v>
      </c>
      <c r="E2461" t="s">
        <v>5068</v>
      </c>
      <c r="F2461">
        <v>1</v>
      </c>
      <c r="G2461" t="s">
        <v>433</v>
      </c>
      <c r="AT2461">
        <f t="shared" si="337"/>
        <v>0</v>
      </c>
      <c r="AU2461">
        <f t="shared" si="338"/>
        <v>0</v>
      </c>
    </row>
    <row r="2462" spans="1:47" x14ac:dyDescent="0.25">
      <c r="A2462" t="str">
        <f t="shared" si="333"/>
        <v>U27-2</v>
      </c>
      <c r="B2462" t="str">
        <f t="shared" si="334"/>
        <v>GND</v>
      </c>
      <c r="C2462" t="str">
        <f t="shared" si="335"/>
        <v>U27-GND</v>
      </c>
      <c r="D2462" t="str">
        <f t="shared" si="336"/>
        <v>U27-2</v>
      </c>
      <c r="E2462" t="s">
        <v>5068</v>
      </c>
      <c r="F2462">
        <v>2</v>
      </c>
      <c r="G2462" t="s">
        <v>433</v>
      </c>
      <c r="AT2462">
        <f t="shared" si="337"/>
        <v>0</v>
      </c>
      <c r="AU2462">
        <f t="shared" si="338"/>
        <v>0</v>
      </c>
    </row>
    <row r="2463" spans="1:47" x14ac:dyDescent="0.25">
      <c r="A2463" t="str">
        <f t="shared" si="333"/>
        <v>U27-3</v>
      </c>
      <c r="B2463" t="str">
        <f t="shared" si="334"/>
        <v>GND</v>
      </c>
      <c r="C2463" t="str">
        <f t="shared" si="335"/>
        <v>U27-GND</v>
      </c>
      <c r="D2463" t="str">
        <f t="shared" si="336"/>
        <v>U27-3</v>
      </c>
      <c r="E2463" t="s">
        <v>5068</v>
      </c>
      <c r="F2463">
        <v>3</v>
      </c>
      <c r="G2463" t="s">
        <v>433</v>
      </c>
      <c r="AT2463">
        <f t="shared" si="337"/>
        <v>0</v>
      </c>
      <c r="AU2463">
        <f t="shared" si="338"/>
        <v>0</v>
      </c>
    </row>
    <row r="2464" spans="1:47" x14ac:dyDescent="0.25">
      <c r="A2464" t="str">
        <f t="shared" si="333"/>
        <v>U27-4</v>
      </c>
      <c r="B2464" t="str">
        <f t="shared" si="334"/>
        <v>NetU27_4</v>
      </c>
      <c r="C2464" t="str">
        <f t="shared" si="335"/>
        <v>U27-NetU27_4</v>
      </c>
      <c r="D2464" t="str">
        <f t="shared" si="336"/>
        <v>U27-4</v>
      </c>
      <c r="E2464" t="s">
        <v>5068</v>
      </c>
      <c r="F2464">
        <v>4</v>
      </c>
      <c r="G2464" t="s">
        <v>5069</v>
      </c>
      <c r="AT2464" t="str">
        <f t="shared" si="337"/>
        <v>NetU27_4</v>
      </c>
      <c r="AU2464" t="str">
        <f t="shared" si="338"/>
        <v>--</v>
      </c>
    </row>
    <row r="2465" spans="1:47" x14ac:dyDescent="0.25">
      <c r="A2465" t="str">
        <f t="shared" si="333"/>
        <v>U27-5</v>
      </c>
      <c r="B2465" t="str">
        <f t="shared" si="334"/>
        <v>NetU27_5</v>
      </c>
      <c r="C2465" t="str">
        <f t="shared" si="335"/>
        <v>U27-NetU27_5</v>
      </c>
      <c r="D2465" t="str">
        <f t="shared" si="336"/>
        <v>U27-5</v>
      </c>
      <c r="E2465" t="s">
        <v>5068</v>
      </c>
      <c r="F2465">
        <v>5</v>
      </c>
      <c r="G2465" t="s">
        <v>5070</v>
      </c>
      <c r="AT2465" t="str">
        <f t="shared" si="337"/>
        <v>NetU27_5</v>
      </c>
      <c r="AU2465" t="str">
        <f t="shared" si="338"/>
        <v>--</v>
      </c>
    </row>
    <row r="2466" spans="1:47" x14ac:dyDescent="0.25">
      <c r="A2466" t="str">
        <f t="shared" si="333"/>
        <v>U27-6</v>
      </c>
      <c r="B2466" t="str">
        <f t="shared" si="334"/>
        <v>NetU27_6</v>
      </c>
      <c r="C2466" t="str">
        <f t="shared" si="335"/>
        <v>U27-NetU27_6</v>
      </c>
      <c r="D2466" t="str">
        <f t="shared" si="336"/>
        <v>U27-6</v>
      </c>
      <c r="E2466" t="s">
        <v>5068</v>
      </c>
      <c r="F2466">
        <v>6</v>
      </c>
      <c r="G2466" t="s">
        <v>5071</v>
      </c>
      <c r="AT2466" t="str">
        <f t="shared" si="337"/>
        <v>NetU27_6</v>
      </c>
      <c r="AU2466" t="str">
        <f t="shared" si="338"/>
        <v>--</v>
      </c>
    </row>
    <row r="2467" spans="1:47" x14ac:dyDescent="0.25">
      <c r="A2467" t="str">
        <f t="shared" si="333"/>
        <v>U27-7</v>
      </c>
      <c r="B2467" t="str">
        <f t="shared" si="334"/>
        <v>3V3AUX</v>
      </c>
      <c r="C2467" t="str">
        <f t="shared" si="335"/>
        <v>U27-3V3AUX</v>
      </c>
      <c r="D2467" t="str">
        <f t="shared" si="336"/>
        <v>U27-7</v>
      </c>
      <c r="E2467" t="s">
        <v>5068</v>
      </c>
      <c r="F2467">
        <v>7</v>
      </c>
      <c r="G2467" t="s">
        <v>3711</v>
      </c>
      <c r="AT2467" t="str">
        <f t="shared" si="337"/>
        <v>3V3AUX</v>
      </c>
      <c r="AU2467" t="str">
        <f t="shared" si="338"/>
        <v>--</v>
      </c>
    </row>
    <row r="2468" spans="1:47" x14ac:dyDescent="0.25">
      <c r="A2468" t="str">
        <f t="shared" si="333"/>
        <v>U27-8</v>
      </c>
      <c r="B2468" t="str">
        <f t="shared" si="334"/>
        <v>3V3AUX</v>
      </c>
      <c r="C2468" t="str">
        <f t="shared" si="335"/>
        <v>U27-3V3AUX</v>
      </c>
      <c r="D2468" t="str">
        <f t="shared" si="336"/>
        <v>U27-8</v>
      </c>
      <c r="E2468" t="s">
        <v>5068</v>
      </c>
      <c r="F2468">
        <v>8</v>
      </c>
      <c r="G2468" t="s">
        <v>3711</v>
      </c>
      <c r="AT2468" t="str">
        <f t="shared" si="337"/>
        <v>3V3AUX</v>
      </c>
      <c r="AU2468" t="str">
        <f t="shared" si="338"/>
        <v>--</v>
      </c>
    </row>
    <row r="2469" spans="1:47" x14ac:dyDescent="0.25">
      <c r="A2469" t="str">
        <f t="shared" si="333"/>
        <v>U27-9</v>
      </c>
      <c r="B2469" t="str">
        <f t="shared" si="334"/>
        <v>3V3AUX</v>
      </c>
      <c r="C2469" t="str">
        <f t="shared" si="335"/>
        <v>U27-3V3AUX</v>
      </c>
      <c r="D2469" t="str">
        <f t="shared" si="336"/>
        <v>U27-9</v>
      </c>
      <c r="E2469" t="s">
        <v>5068</v>
      </c>
      <c r="F2469">
        <v>9</v>
      </c>
      <c r="G2469" t="s">
        <v>3711</v>
      </c>
      <c r="AT2469" t="str">
        <f t="shared" si="337"/>
        <v>3V3AUX</v>
      </c>
      <c r="AU2469" t="str">
        <f t="shared" si="338"/>
        <v>--</v>
      </c>
    </row>
    <row r="2470" spans="1:47" x14ac:dyDescent="0.25">
      <c r="A2470" t="str">
        <f t="shared" si="333"/>
        <v>U27-10</v>
      </c>
      <c r="B2470" t="str">
        <f t="shared" si="334"/>
        <v>NetR236_2</v>
      </c>
      <c r="C2470" t="str">
        <f t="shared" si="335"/>
        <v>U27-NetR236_2</v>
      </c>
      <c r="D2470" t="str">
        <f t="shared" si="336"/>
        <v>U27-10</v>
      </c>
      <c r="E2470" t="s">
        <v>5068</v>
      </c>
      <c r="F2470">
        <v>10</v>
      </c>
      <c r="G2470" t="s">
        <v>4316</v>
      </c>
      <c r="AT2470" t="str">
        <f t="shared" si="337"/>
        <v>NetR236_2</v>
      </c>
      <c r="AU2470" t="str">
        <f t="shared" si="338"/>
        <v>--</v>
      </c>
    </row>
    <row r="2471" spans="1:47" x14ac:dyDescent="0.25">
      <c r="A2471" t="str">
        <f t="shared" si="333"/>
        <v>U27-11</v>
      </c>
      <c r="B2471" t="str">
        <f t="shared" si="334"/>
        <v>NetC164_2</v>
      </c>
      <c r="C2471" t="str">
        <f t="shared" si="335"/>
        <v>U27-NetC164_2</v>
      </c>
      <c r="D2471" t="str">
        <f t="shared" si="336"/>
        <v>U27-11</v>
      </c>
      <c r="E2471" t="s">
        <v>5068</v>
      </c>
      <c r="F2471">
        <v>11</v>
      </c>
      <c r="G2471" t="s">
        <v>4229</v>
      </c>
      <c r="AT2471" t="str">
        <f t="shared" si="337"/>
        <v>NetC164_2</v>
      </c>
      <c r="AU2471" t="str">
        <f t="shared" si="338"/>
        <v>--</v>
      </c>
    </row>
    <row r="2472" spans="1:47" x14ac:dyDescent="0.25">
      <c r="A2472" t="str">
        <f t="shared" si="333"/>
        <v>U27-12</v>
      </c>
      <c r="B2472" t="str">
        <f t="shared" si="334"/>
        <v>EN_3V3AUX</v>
      </c>
      <c r="C2472" t="str">
        <f t="shared" si="335"/>
        <v>U27-EN_3V3AUX</v>
      </c>
      <c r="D2472" t="str">
        <f t="shared" si="336"/>
        <v>U27-12</v>
      </c>
      <c r="E2472" t="s">
        <v>5068</v>
      </c>
      <c r="F2472">
        <v>12</v>
      </c>
      <c r="G2472" t="s">
        <v>929</v>
      </c>
      <c r="AT2472" t="str">
        <f t="shared" si="337"/>
        <v>EN_3V3AUX</v>
      </c>
      <c r="AU2472" t="str">
        <f t="shared" si="338"/>
        <v>--</v>
      </c>
    </row>
    <row r="2473" spans="1:47" x14ac:dyDescent="0.25">
      <c r="A2473" t="str">
        <f t="shared" si="333"/>
        <v>U27-13</v>
      </c>
      <c r="B2473" t="str">
        <f t="shared" si="334"/>
        <v>NetR207_2</v>
      </c>
      <c r="C2473" t="str">
        <f t="shared" si="335"/>
        <v>U27-NetR207_2</v>
      </c>
      <c r="D2473" t="str">
        <f t="shared" si="336"/>
        <v>U27-13</v>
      </c>
      <c r="E2473" t="s">
        <v>5068</v>
      </c>
      <c r="F2473">
        <v>13</v>
      </c>
      <c r="G2473" t="s">
        <v>1186</v>
      </c>
      <c r="AT2473" t="str">
        <f t="shared" si="337"/>
        <v>NetR207_2</v>
      </c>
      <c r="AU2473" t="str">
        <f t="shared" si="338"/>
        <v>--</v>
      </c>
    </row>
    <row r="2474" spans="1:47" x14ac:dyDescent="0.25">
      <c r="A2474" t="str">
        <f t="shared" si="333"/>
        <v>U27-14</v>
      </c>
      <c r="B2474" t="str">
        <f t="shared" si="334"/>
        <v>PG_3V3</v>
      </c>
      <c r="C2474" t="str">
        <f t="shared" si="335"/>
        <v>U27-PG_3V3</v>
      </c>
      <c r="D2474" t="str">
        <f t="shared" si="336"/>
        <v>U27-14</v>
      </c>
      <c r="E2474" t="s">
        <v>5068</v>
      </c>
      <c r="F2474">
        <v>14</v>
      </c>
      <c r="G2474" t="s">
        <v>4367</v>
      </c>
      <c r="AT2474" t="str">
        <f t="shared" si="337"/>
        <v>PG_3V3</v>
      </c>
      <c r="AU2474" t="str">
        <f t="shared" si="338"/>
        <v>--</v>
      </c>
    </row>
    <row r="2475" spans="1:47" x14ac:dyDescent="0.25">
      <c r="A2475" t="str">
        <f t="shared" si="333"/>
        <v>U27-15</v>
      </c>
      <c r="B2475" t="str">
        <f t="shared" si="334"/>
        <v>5V</v>
      </c>
      <c r="C2475" t="str">
        <f t="shared" si="335"/>
        <v>U27-5V</v>
      </c>
      <c r="D2475" t="str">
        <f t="shared" si="336"/>
        <v>U27-15</v>
      </c>
      <c r="E2475" t="s">
        <v>5068</v>
      </c>
      <c r="F2475">
        <v>15</v>
      </c>
      <c r="G2475" t="s">
        <v>3724</v>
      </c>
      <c r="AT2475" t="str">
        <f t="shared" si="337"/>
        <v>5V</v>
      </c>
      <c r="AU2475" t="str">
        <f t="shared" si="338"/>
        <v>--</v>
      </c>
    </row>
    <row r="2476" spans="1:47" x14ac:dyDescent="0.25">
      <c r="A2476" t="str">
        <f t="shared" si="333"/>
        <v>U27-16</v>
      </c>
      <c r="B2476" t="str">
        <f t="shared" si="334"/>
        <v>NetU27_16</v>
      </c>
      <c r="C2476" t="str">
        <f t="shared" si="335"/>
        <v>U27-NetU27_16</v>
      </c>
      <c r="D2476" t="str">
        <f t="shared" si="336"/>
        <v>U27-16</v>
      </c>
      <c r="E2476" t="s">
        <v>5068</v>
      </c>
      <c r="F2476">
        <v>16</v>
      </c>
      <c r="G2476" t="s">
        <v>5072</v>
      </c>
      <c r="AT2476" t="str">
        <f t="shared" si="337"/>
        <v>NetU27_16</v>
      </c>
      <c r="AU2476" t="str">
        <f t="shared" si="338"/>
        <v>--</v>
      </c>
    </row>
    <row r="2477" spans="1:47" x14ac:dyDescent="0.25">
      <c r="A2477" t="str">
        <f t="shared" si="333"/>
        <v>U27-17</v>
      </c>
      <c r="B2477" t="str">
        <f t="shared" si="334"/>
        <v>GND</v>
      </c>
      <c r="C2477" t="str">
        <f t="shared" si="335"/>
        <v>U27-GND</v>
      </c>
      <c r="D2477" t="str">
        <f t="shared" si="336"/>
        <v>U27-17</v>
      </c>
      <c r="E2477" t="s">
        <v>5068</v>
      </c>
      <c r="F2477">
        <v>17</v>
      </c>
      <c r="G2477" t="s">
        <v>433</v>
      </c>
      <c r="AT2477">
        <f t="shared" si="337"/>
        <v>0</v>
      </c>
      <c r="AU2477">
        <f t="shared" si="338"/>
        <v>0</v>
      </c>
    </row>
    <row r="2478" spans="1:47" x14ac:dyDescent="0.25">
      <c r="A2478" t="str">
        <f t="shared" si="333"/>
        <v>U27-18</v>
      </c>
      <c r="B2478" t="str">
        <f t="shared" si="334"/>
        <v>GND</v>
      </c>
      <c r="C2478" t="str">
        <f t="shared" si="335"/>
        <v>U27-GND</v>
      </c>
      <c r="D2478" t="str">
        <f t="shared" si="336"/>
        <v>U27-18</v>
      </c>
      <c r="E2478" t="s">
        <v>5068</v>
      </c>
      <c r="F2478">
        <v>18</v>
      </c>
      <c r="G2478" t="s">
        <v>433</v>
      </c>
      <c r="AT2478">
        <f t="shared" si="337"/>
        <v>0</v>
      </c>
      <c r="AU2478">
        <f t="shared" si="338"/>
        <v>0</v>
      </c>
    </row>
    <row r="2479" spans="1:47" x14ac:dyDescent="0.25">
      <c r="A2479" t="str">
        <f t="shared" si="333"/>
        <v>U27-21</v>
      </c>
      <c r="B2479" t="str">
        <f t="shared" si="334"/>
        <v>NetU27_21</v>
      </c>
      <c r="C2479" t="str">
        <f t="shared" si="335"/>
        <v>U27-NetU27_21</v>
      </c>
      <c r="D2479" t="str">
        <f t="shared" si="336"/>
        <v>U27-21</v>
      </c>
      <c r="E2479" t="s">
        <v>5068</v>
      </c>
      <c r="F2479">
        <v>21</v>
      </c>
      <c r="G2479" t="s">
        <v>5073</v>
      </c>
      <c r="AT2479" t="str">
        <f t="shared" si="337"/>
        <v>NetU27_21</v>
      </c>
      <c r="AU2479" t="str">
        <f t="shared" si="338"/>
        <v>--</v>
      </c>
    </row>
    <row r="2480" spans="1:47" x14ac:dyDescent="0.25">
      <c r="A2480" t="str">
        <f t="shared" si="333"/>
        <v>U27-22</v>
      </c>
      <c r="B2480" t="str">
        <f t="shared" si="334"/>
        <v>3V3AUX</v>
      </c>
      <c r="C2480" t="str">
        <f t="shared" si="335"/>
        <v>U27-3V3AUX</v>
      </c>
      <c r="D2480" t="str">
        <f t="shared" si="336"/>
        <v>U27-22</v>
      </c>
      <c r="E2480" t="s">
        <v>5068</v>
      </c>
      <c r="F2480">
        <v>22</v>
      </c>
      <c r="G2480" t="s">
        <v>3711</v>
      </c>
      <c r="AT2480" t="str">
        <f t="shared" si="337"/>
        <v>3V3AUX</v>
      </c>
      <c r="AU2480" t="str">
        <f t="shared" si="338"/>
        <v>--</v>
      </c>
    </row>
    <row r="2481" spans="1:47" x14ac:dyDescent="0.25">
      <c r="A2481" t="str">
        <f t="shared" si="333"/>
        <v>U28-1</v>
      </c>
      <c r="B2481" t="str">
        <f t="shared" si="334"/>
        <v>3V3AUX</v>
      </c>
      <c r="C2481" t="str">
        <f t="shared" si="335"/>
        <v>U28-3V3AUX</v>
      </c>
      <c r="D2481" t="str">
        <f t="shared" si="336"/>
        <v>U28-1</v>
      </c>
      <c r="E2481" t="s">
        <v>5074</v>
      </c>
      <c r="F2481">
        <v>1</v>
      </c>
      <c r="G2481" t="s">
        <v>3711</v>
      </c>
      <c r="AT2481" t="str">
        <f t="shared" si="337"/>
        <v>3V3AUX</v>
      </c>
      <c r="AU2481" t="str">
        <f t="shared" si="338"/>
        <v>--</v>
      </c>
    </row>
    <row r="2482" spans="1:47" x14ac:dyDescent="0.25">
      <c r="A2482" t="str">
        <f t="shared" si="333"/>
        <v>U28-2</v>
      </c>
      <c r="B2482" t="str">
        <f t="shared" si="334"/>
        <v>3V3AUX</v>
      </c>
      <c r="C2482" t="str">
        <f t="shared" si="335"/>
        <v>U28-3V3AUX</v>
      </c>
      <c r="D2482" t="str">
        <f t="shared" si="336"/>
        <v>U28-2</v>
      </c>
      <c r="E2482" t="s">
        <v>5074</v>
      </c>
      <c r="F2482">
        <v>2</v>
      </c>
      <c r="G2482" t="s">
        <v>3711</v>
      </c>
      <c r="AT2482" t="str">
        <f t="shared" si="337"/>
        <v>3V3AUX</v>
      </c>
      <c r="AU2482" t="str">
        <f t="shared" si="338"/>
        <v>--</v>
      </c>
    </row>
    <row r="2483" spans="1:47" x14ac:dyDescent="0.25">
      <c r="A2483" t="str">
        <f t="shared" si="333"/>
        <v>U28-3</v>
      </c>
      <c r="B2483" t="str">
        <f t="shared" si="334"/>
        <v>3V3AUX</v>
      </c>
      <c r="C2483" t="str">
        <f t="shared" si="335"/>
        <v>U28-3V3AUX</v>
      </c>
      <c r="D2483" t="str">
        <f t="shared" si="336"/>
        <v>U28-3</v>
      </c>
      <c r="E2483" t="s">
        <v>5074</v>
      </c>
      <c r="F2483">
        <v>3</v>
      </c>
      <c r="G2483" t="s">
        <v>3711</v>
      </c>
      <c r="AT2483" t="str">
        <f t="shared" si="337"/>
        <v>3V3AUX</v>
      </c>
      <c r="AU2483" t="str">
        <f t="shared" si="338"/>
        <v>--</v>
      </c>
    </row>
    <row r="2484" spans="1:47" x14ac:dyDescent="0.25">
      <c r="A2484" t="str">
        <f t="shared" si="333"/>
        <v>U28-4</v>
      </c>
      <c r="B2484" t="str">
        <f t="shared" si="334"/>
        <v>3V3AUX</v>
      </c>
      <c r="C2484" t="str">
        <f t="shared" si="335"/>
        <v>U28-3V3AUX</v>
      </c>
      <c r="D2484" t="str">
        <f t="shared" si="336"/>
        <v>U28-4</v>
      </c>
      <c r="E2484" t="s">
        <v>5074</v>
      </c>
      <c r="F2484">
        <v>4</v>
      </c>
      <c r="G2484" t="s">
        <v>3711</v>
      </c>
      <c r="AT2484" t="str">
        <f t="shared" si="337"/>
        <v>3V3AUX</v>
      </c>
      <c r="AU2484" t="str">
        <f t="shared" si="338"/>
        <v>--</v>
      </c>
    </row>
    <row r="2485" spans="1:47" x14ac:dyDescent="0.25">
      <c r="A2485" t="str">
        <f t="shared" si="333"/>
        <v>U28-5</v>
      </c>
      <c r="B2485" t="str">
        <f t="shared" si="334"/>
        <v>GND</v>
      </c>
      <c r="C2485" t="str">
        <f t="shared" si="335"/>
        <v>U28-GND</v>
      </c>
      <c r="D2485" t="str">
        <f t="shared" si="336"/>
        <v>U28-5</v>
      </c>
      <c r="E2485" t="s">
        <v>5074</v>
      </c>
      <c r="F2485">
        <v>5</v>
      </c>
      <c r="G2485" t="s">
        <v>433</v>
      </c>
      <c r="AT2485">
        <f t="shared" si="337"/>
        <v>0</v>
      </c>
      <c r="AU2485">
        <f t="shared" si="338"/>
        <v>0</v>
      </c>
    </row>
    <row r="2486" spans="1:47" x14ac:dyDescent="0.25">
      <c r="A2486" t="str">
        <f t="shared" si="333"/>
        <v>U28-6</v>
      </c>
      <c r="B2486" t="str">
        <f t="shared" si="334"/>
        <v>3V3</v>
      </c>
      <c r="C2486" t="str">
        <f t="shared" si="335"/>
        <v>U28-3V3</v>
      </c>
      <c r="D2486" t="str">
        <f t="shared" si="336"/>
        <v>U28-6</v>
      </c>
      <c r="E2486" t="s">
        <v>5074</v>
      </c>
      <c r="F2486">
        <v>6</v>
      </c>
      <c r="G2486" t="s">
        <v>3710</v>
      </c>
      <c r="AT2486" t="str">
        <f t="shared" si="337"/>
        <v>3V3</v>
      </c>
      <c r="AU2486" t="str">
        <f t="shared" si="338"/>
        <v>--</v>
      </c>
    </row>
    <row r="2487" spans="1:47" x14ac:dyDescent="0.25">
      <c r="A2487" t="str">
        <f t="shared" si="333"/>
        <v>U28-7</v>
      </c>
      <c r="B2487" t="str">
        <f t="shared" si="334"/>
        <v>3V3</v>
      </c>
      <c r="C2487" t="str">
        <f t="shared" si="335"/>
        <v>U28-3V3</v>
      </c>
      <c r="D2487" t="str">
        <f t="shared" si="336"/>
        <v>U28-7</v>
      </c>
      <c r="E2487" t="s">
        <v>5074</v>
      </c>
      <c r="F2487">
        <v>7</v>
      </c>
      <c r="G2487" t="s">
        <v>3710</v>
      </c>
      <c r="AT2487" t="str">
        <f t="shared" si="337"/>
        <v>3V3</v>
      </c>
      <c r="AU2487" t="str">
        <f t="shared" si="338"/>
        <v>--</v>
      </c>
    </row>
    <row r="2488" spans="1:47" x14ac:dyDescent="0.25">
      <c r="A2488" t="str">
        <f t="shared" si="333"/>
        <v>U28-8</v>
      </c>
      <c r="B2488" t="str">
        <f t="shared" si="334"/>
        <v>3V3</v>
      </c>
      <c r="C2488" t="str">
        <f t="shared" si="335"/>
        <v>U28-3V3</v>
      </c>
      <c r="D2488" t="str">
        <f t="shared" si="336"/>
        <v>U28-8</v>
      </c>
      <c r="E2488" t="s">
        <v>5074</v>
      </c>
      <c r="F2488">
        <v>8</v>
      </c>
      <c r="G2488" t="s">
        <v>3710</v>
      </c>
      <c r="AT2488" t="str">
        <f t="shared" si="337"/>
        <v>3V3</v>
      </c>
      <c r="AU2488" t="str">
        <f t="shared" si="338"/>
        <v>--</v>
      </c>
    </row>
    <row r="2489" spans="1:47" x14ac:dyDescent="0.25">
      <c r="A2489" t="str">
        <f t="shared" si="333"/>
        <v>U28-9</v>
      </c>
      <c r="B2489" t="str">
        <f t="shared" si="334"/>
        <v>NetR239_2</v>
      </c>
      <c r="C2489" t="str">
        <f t="shared" si="335"/>
        <v>U28-NetR239_2</v>
      </c>
      <c r="D2489" t="str">
        <f t="shared" si="336"/>
        <v>U28-9</v>
      </c>
      <c r="E2489" t="s">
        <v>5074</v>
      </c>
      <c r="F2489">
        <v>9</v>
      </c>
      <c r="G2489" t="s">
        <v>4317</v>
      </c>
      <c r="AT2489" t="str">
        <f t="shared" si="337"/>
        <v>NetR239_2</v>
      </c>
      <c r="AU2489" t="str">
        <f t="shared" si="338"/>
        <v>--</v>
      </c>
    </row>
    <row r="2490" spans="1:47" x14ac:dyDescent="0.25">
      <c r="A2490" t="str">
        <f t="shared" si="333"/>
        <v>U28-10</v>
      </c>
      <c r="B2490" t="str">
        <f t="shared" si="334"/>
        <v>PG_GROUP2</v>
      </c>
      <c r="C2490" t="str">
        <f t="shared" si="335"/>
        <v>U28-PG_GROUP2</v>
      </c>
      <c r="D2490" t="str">
        <f t="shared" si="336"/>
        <v>U28-10</v>
      </c>
      <c r="E2490" t="s">
        <v>5074</v>
      </c>
      <c r="F2490">
        <v>10</v>
      </c>
      <c r="G2490" t="s">
        <v>1095</v>
      </c>
      <c r="AT2490" t="str">
        <f t="shared" si="337"/>
        <v>PG_GROUP2</v>
      </c>
      <c r="AU2490" t="str">
        <f t="shared" si="338"/>
        <v>--</v>
      </c>
    </row>
    <row r="2491" spans="1:47" x14ac:dyDescent="0.25">
      <c r="A2491" t="str">
        <f t="shared" si="333"/>
        <v>U29-1</v>
      </c>
      <c r="B2491" t="str">
        <f t="shared" si="334"/>
        <v>I2C_SCL</v>
      </c>
      <c r="C2491" t="str">
        <f t="shared" si="335"/>
        <v>U29-I2C_SCL</v>
      </c>
      <c r="D2491" t="str">
        <f t="shared" si="336"/>
        <v>U29-1</v>
      </c>
      <c r="E2491" t="s">
        <v>5075</v>
      </c>
      <c r="F2491">
        <v>1</v>
      </c>
      <c r="G2491" t="s">
        <v>520</v>
      </c>
      <c r="AT2491" t="str">
        <f t="shared" si="337"/>
        <v>I2C_SCL</v>
      </c>
      <c r="AU2491" t="str">
        <f t="shared" si="338"/>
        <v>--</v>
      </c>
    </row>
    <row r="2492" spans="1:47" x14ac:dyDescent="0.25">
      <c r="A2492" t="str">
        <f t="shared" si="333"/>
        <v>U29-2</v>
      </c>
      <c r="B2492" t="str">
        <f t="shared" si="334"/>
        <v>I2C_SDA</v>
      </c>
      <c r="C2492" t="str">
        <f t="shared" si="335"/>
        <v>U29-I2C_SDA</v>
      </c>
      <c r="D2492" t="str">
        <f t="shared" si="336"/>
        <v>U29-2</v>
      </c>
      <c r="E2492" t="s">
        <v>5075</v>
      </c>
      <c r="F2492">
        <v>2</v>
      </c>
      <c r="G2492" t="s">
        <v>522</v>
      </c>
      <c r="AT2492" t="str">
        <f t="shared" si="337"/>
        <v>I2C_SDA</v>
      </c>
      <c r="AU2492" t="str">
        <f t="shared" si="338"/>
        <v>--</v>
      </c>
    </row>
    <row r="2493" spans="1:47" x14ac:dyDescent="0.25">
      <c r="A2493" t="str">
        <f t="shared" si="333"/>
        <v>U29-3</v>
      </c>
      <c r="B2493" t="str">
        <f t="shared" si="334"/>
        <v>GND</v>
      </c>
      <c r="C2493" t="str">
        <f t="shared" si="335"/>
        <v>U29-GND</v>
      </c>
      <c r="D2493" t="str">
        <f t="shared" si="336"/>
        <v>U29-3</v>
      </c>
      <c r="E2493" t="s">
        <v>5075</v>
      </c>
      <c r="F2493">
        <v>3</v>
      </c>
      <c r="G2493" t="s">
        <v>433</v>
      </c>
      <c r="AT2493">
        <f t="shared" si="337"/>
        <v>0</v>
      </c>
      <c r="AU2493">
        <f t="shared" si="338"/>
        <v>0</v>
      </c>
    </row>
    <row r="2494" spans="1:47" x14ac:dyDescent="0.25">
      <c r="A2494" t="str">
        <f t="shared" si="333"/>
        <v>U29-4</v>
      </c>
      <c r="B2494" t="str">
        <f t="shared" si="334"/>
        <v>I2C_F_SDA</v>
      </c>
      <c r="C2494" t="str">
        <f t="shared" si="335"/>
        <v>U29-I2C_F_SDA</v>
      </c>
      <c r="D2494" t="str">
        <f t="shared" si="336"/>
        <v>U29-4</v>
      </c>
      <c r="E2494" t="s">
        <v>5075</v>
      </c>
      <c r="F2494">
        <v>4</v>
      </c>
      <c r="G2494" t="s">
        <v>3899</v>
      </c>
      <c r="AT2494" t="str">
        <f t="shared" si="337"/>
        <v>I2C_F_SDA</v>
      </c>
      <c r="AU2494" t="str">
        <f t="shared" si="338"/>
        <v>--</v>
      </c>
    </row>
    <row r="2495" spans="1:47" x14ac:dyDescent="0.25">
      <c r="A2495" t="str">
        <f t="shared" si="333"/>
        <v>U29-5</v>
      </c>
      <c r="B2495" t="str">
        <f t="shared" si="334"/>
        <v>I2C_F_SCL</v>
      </c>
      <c r="C2495" t="str">
        <f t="shared" si="335"/>
        <v>U29-I2C_F_SCL</v>
      </c>
      <c r="D2495" t="str">
        <f t="shared" si="336"/>
        <v>U29-5</v>
      </c>
      <c r="E2495" t="s">
        <v>5075</v>
      </c>
      <c r="F2495">
        <v>5</v>
      </c>
      <c r="G2495" t="s">
        <v>3971</v>
      </c>
      <c r="AT2495" t="str">
        <f t="shared" si="337"/>
        <v>I2C_F_SCL</v>
      </c>
      <c r="AU2495" t="str">
        <f t="shared" si="338"/>
        <v>--</v>
      </c>
    </row>
    <row r="2496" spans="1:47" x14ac:dyDescent="0.25">
      <c r="A2496" t="str">
        <f t="shared" si="333"/>
        <v>U29-6</v>
      </c>
      <c r="B2496" t="str">
        <f t="shared" si="334"/>
        <v>I2C0_SDA</v>
      </c>
      <c r="C2496" t="str">
        <f t="shared" si="335"/>
        <v>U29-I2C0_SDA</v>
      </c>
      <c r="D2496" t="str">
        <f t="shared" si="336"/>
        <v>U29-6</v>
      </c>
      <c r="E2496" t="s">
        <v>5075</v>
      </c>
      <c r="F2496">
        <v>6</v>
      </c>
      <c r="G2496" t="s">
        <v>3749</v>
      </c>
      <c r="AT2496" t="str">
        <f t="shared" si="337"/>
        <v>I2C0_SDA</v>
      </c>
      <c r="AU2496" t="str">
        <f t="shared" si="338"/>
        <v>--</v>
      </c>
    </row>
    <row r="2497" spans="1:47" x14ac:dyDescent="0.25">
      <c r="A2497" t="str">
        <f t="shared" si="333"/>
        <v>U29-7</v>
      </c>
      <c r="B2497" t="str">
        <f t="shared" si="334"/>
        <v>I2C0_SCL</v>
      </c>
      <c r="C2497" t="str">
        <f t="shared" si="335"/>
        <v>U29-I2C0_SCL</v>
      </c>
      <c r="D2497" t="str">
        <f t="shared" si="336"/>
        <v>U29-7</v>
      </c>
      <c r="E2497" t="s">
        <v>5075</v>
      </c>
      <c r="F2497">
        <v>7</v>
      </c>
      <c r="G2497" t="s">
        <v>3748</v>
      </c>
      <c r="AT2497" t="str">
        <f t="shared" si="337"/>
        <v>I2C0_SCL</v>
      </c>
      <c r="AU2497" t="str">
        <f t="shared" si="338"/>
        <v>--</v>
      </c>
    </row>
    <row r="2498" spans="1:47" x14ac:dyDescent="0.25">
      <c r="A2498" t="str">
        <f t="shared" si="333"/>
        <v>U29-8</v>
      </c>
      <c r="B2498" t="str">
        <f t="shared" si="334"/>
        <v>GND</v>
      </c>
      <c r="C2498" t="str">
        <f t="shared" si="335"/>
        <v>U29-GND</v>
      </c>
      <c r="D2498" t="str">
        <f t="shared" si="336"/>
        <v>U29-8</v>
      </c>
      <c r="E2498" t="s">
        <v>5075</v>
      </c>
      <c r="F2498">
        <v>8</v>
      </c>
      <c r="G2498" t="s">
        <v>433</v>
      </c>
      <c r="AT2498">
        <f t="shared" si="337"/>
        <v>0</v>
      </c>
      <c r="AU2498">
        <f t="shared" si="338"/>
        <v>0</v>
      </c>
    </row>
    <row r="2499" spans="1:47" x14ac:dyDescent="0.25">
      <c r="A2499" t="str">
        <f t="shared" si="333"/>
        <v>U29-9</v>
      </c>
      <c r="B2499" t="str">
        <f t="shared" si="334"/>
        <v>3V3AUX</v>
      </c>
      <c r="C2499" t="str">
        <f t="shared" si="335"/>
        <v>U29-3V3AUX</v>
      </c>
      <c r="D2499" t="str">
        <f t="shared" si="336"/>
        <v>U29-9</v>
      </c>
      <c r="E2499" t="s">
        <v>5075</v>
      </c>
      <c r="F2499">
        <v>9</v>
      </c>
      <c r="G2499" t="s">
        <v>3711</v>
      </c>
      <c r="AT2499" t="str">
        <f t="shared" si="337"/>
        <v>3V3AUX</v>
      </c>
      <c r="AU2499" t="str">
        <f t="shared" si="338"/>
        <v>--</v>
      </c>
    </row>
    <row r="2500" spans="1:47" x14ac:dyDescent="0.25">
      <c r="A2500" t="str">
        <f t="shared" si="333"/>
        <v>U29-10</v>
      </c>
      <c r="B2500" t="str">
        <f t="shared" si="334"/>
        <v>I2C_MUX_SEL</v>
      </c>
      <c r="C2500" t="str">
        <f t="shared" si="335"/>
        <v>U29-I2C_MUX_SEL</v>
      </c>
      <c r="D2500" t="str">
        <f t="shared" si="336"/>
        <v>U29-10</v>
      </c>
      <c r="E2500" t="s">
        <v>5075</v>
      </c>
      <c r="F2500">
        <v>10</v>
      </c>
      <c r="G2500" t="s">
        <v>4132</v>
      </c>
      <c r="AT2500" t="str">
        <f t="shared" si="337"/>
        <v>I2C_MUX_SEL</v>
      </c>
      <c r="AU2500" t="str">
        <f t="shared" si="338"/>
        <v>--</v>
      </c>
    </row>
    <row r="2501" spans="1:47" x14ac:dyDescent="0.25">
      <c r="A2501" t="str">
        <f t="shared" si="333"/>
        <v>U30-1</v>
      </c>
      <c r="B2501" t="str">
        <f t="shared" si="334"/>
        <v>D_UART_N</v>
      </c>
      <c r="C2501" t="str">
        <f t="shared" si="335"/>
        <v>U30-D_UART_N</v>
      </c>
      <c r="D2501" t="str">
        <f t="shared" si="336"/>
        <v>U30-1</v>
      </c>
      <c r="E2501" t="s">
        <v>5076</v>
      </c>
      <c r="F2501">
        <v>1</v>
      </c>
      <c r="G2501" t="s">
        <v>3994</v>
      </c>
      <c r="AT2501" t="str">
        <f t="shared" si="337"/>
        <v>D_UART_N</v>
      </c>
      <c r="AU2501" t="str">
        <f t="shared" si="338"/>
        <v>--</v>
      </c>
    </row>
    <row r="2502" spans="1:47" x14ac:dyDescent="0.25">
      <c r="A2502" t="str">
        <f t="shared" ref="A2502:A2565" si="339">$E2502&amp;"-"&amp;$F2502</f>
        <v>U30-2</v>
      </c>
      <c r="B2502" t="str">
        <f t="shared" ref="B2502:B2565" si="340">IF(OR(E2502=$A$2,E2502=$B$2,E2502=$C$2,E2502=$D$2),"--",G2502)</f>
        <v>3V3AUX</v>
      </c>
      <c r="C2502" t="str">
        <f t="shared" ref="C2502:C2565" si="341">$E2502&amp;"-"&amp;$G2502</f>
        <v>U30-3V3AUX</v>
      </c>
      <c r="D2502" t="str">
        <f t="shared" ref="D2502:D2565" si="342">A2502</f>
        <v>U30-2</v>
      </c>
      <c r="E2502" t="s">
        <v>5076</v>
      </c>
      <c r="F2502">
        <v>2</v>
      </c>
      <c r="G2502" t="s">
        <v>3711</v>
      </c>
      <c r="AT2502" t="str">
        <f t="shared" ref="AT2502:AT2565" si="343">IF(IF(COUNTIF($AO$6:$AQ$150,B2502)&gt;0,"---","--")="---",VLOOKUP(B2502,$AO$6:$AQ$150,3,0),B2502)</f>
        <v>3V3AUX</v>
      </c>
      <c r="AU2502" t="str">
        <f t="shared" ref="AU2502:AU2565" si="344">IF(IF(COUNTIF($AO$6:$AQ$150,B2502)&gt;0,"---","--")="---",VLOOKUP(B2502,$AO$6:$AQ$150,2,0),"--")</f>
        <v>--</v>
      </c>
    </row>
    <row r="2503" spans="1:47" x14ac:dyDescent="0.25">
      <c r="A2503" t="str">
        <f t="shared" si="339"/>
        <v>U30-3</v>
      </c>
      <c r="B2503" t="str">
        <f t="shared" si="340"/>
        <v>NetC140_1</v>
      </c>
      <c r="C2503" t="str">
        <f t="shared" si="341"/>
        <v>U30-NetC140_1</v>
      </c>
      <c r="D2503" t="str">
        <f t="shared" si="342"/>
        <v>U30-3</v>
      </c>
      <c r="E2503" t="s">
        <v>5076</v>
      </c>
      <c r="F2503">
        <v>3</v>
      </c>
      <c r="G2503" t="s">
        <v>4227</v>
      </c>
      <c r="AT2503" t="str">
        <f t="shared" si="343"/>
        <v>NetC140_1</v>
      </c>
      <c r="AU2503" t="str">
        <f t="shared" si="344"/>
        <v>--</v>
      </c>
    </row>
    <row r="2504" spans="1:47" x14ac:dyDescent="0.25">
      <c r="A2504" t="str">
        <f t="shared" si="339"/>
        <v>U30-4</v>
      </c>
      <c r="B2504" t="str">
        <f t="shared" si="340"/>
        <v>NetC140_1</v>
      </c>
      <c r="C2504" t="str">
        <f t="shared" si="341"/>
        <v>U30-NetC140_1</v>
      </c>
      <c r="D2504" t="str">
        <f t="shared" si="342"/>
        <v>U30-4</v>
      </c>
      <c r="E2504" t="s">
        <v>5076</v>
      </c>
      <c r="F2504">
        <v>4</v>
      </c>
      <c r="G2504" t="s">
        <v>4227</v>
      </c>
      <c r="AT2504" t="str">
        <f t="shared" si="343"/>
        <v>NetC140_1</v>
      </c>
      <c r="AU2504" t="str">
        <f t="shared" si="344"/>
        <v>--</v>
      </c>
    </row>
    <row r="2505" spans="1:47" x14ac:dyDescent="0.25">
      <c r="A2505" t="str">
        <f t="shared" si="339"/>
        <v>U30-5</v>
      </c>
      <c r="B2505" t="str">
        <f t="shared" si="340"/>
        <v>GND</v>
      </c>
      <c r="C2505" t="str">
        <f t="shared" si="341"/>
        <v>U30-GND</v>
      </c>
      <c r="D2505" t="str">
        <f t="shared" si="342"/>
        <v>U30-5</v>
      </c>
      <c r="E2505" t="s">
        <v>5076</v>
      </c>
      <c r="F2505">
        <v>5</v>
      </c>
      <c r="G2505" t="s">
        <v>433</v>
      </c>
      <c r="AT2505">
        <f t="shared" si="343"/>
        <v>0</v>
      </c>
      <c r="AU2505">
        <f t="shared" si="344"/>
        <v>0</v>
      </c>
    </row>
    <row r="2506" spans="1:47" x14ac:dyDescent="0.25">
      <c r="A2506" t="str">
        <f t="shared" si="339"/>
        <v>U30-6</v>
      </c>
      <c r="B2506" t="str">
        <f t="shared" si="340"/>
        <v>NetR134_2</v>
      </c>
      <c r="C2506" t="str">
        <f t="shared" si="341"/>
        <v>U30-NetR134_2</v>
      </c>
      <c r="D2506" t="str">
        <f t="shared" si="342"/>
        <v>U30-6</v>
      </c>
      <c r="E2506" t="s">
        <v>5076</v>
      </c>
      <c r="F2506">
        <v>6</v>
      </c>
      <c r="G2506" t="s">
        <v>4297</v>
      </c>
      <c r="AT2506" t="str">
        <f t="shared" si="343"/>
        <v>NetR134_2</v>
      </c>
      <c r="AU2506" t="str">
        <f t="shared" si="344"/>
        <v>--</v>
      </c>
    </row>
    <row r="2507" spans="1:47" x14ac:dyDescent="0.25">
      <c r="A2507" t="str">
        <f t="shared" si="339"/>
        <v>U30-7</v>
      </c>
      <c r="B2507" t="str">
        <f t="shared" si="340"/>
        <v>FTDI_FPGA_TX</v>
      </c>
      <c r="C2507" t="str">
        <f t="shared" si="341"/>
        <v>U30-FTDI_FPGA_TX</v>
      </c>
      <c r="D2507" t="str">
        <f t="shared" si="342"/>
        <v>U30-7</v>
      </c>
      <c r="E2507" t="s">
        <v>5076</v>
      </c>
      <c r="F2507">
        <v>7</v>
      </c>
      <c r="G2507" t="s">
        <v>4047</v>
      </c>
      <c r="AT2507" t="str">
        <f t="shared" si="343"/>
        <v>FTDI_FPGA_TX</v>
      </c>
      <c r="AU2507" t="str">
        <f t="shared" si="344"/>
        <v>--</v>
      </c>
    </row>
    <row r="2508" spans="1:47" x14ac:dyDescent="0.25">
      <c r="A2508" t="str">
        <f t="shared" si="339"/>
        <v>U30-8</v>
      </c>
      <c r="B2508" t="str">
        <f t="shared" si="340"/>
        <v>NetU30_8</v>
      </c>
      <c r="C2508" t="str">
        <f t="shared" si="341"/>
        <v>U30-NetU30_8</v>
      </c>
      <c r="D2508" t="str">
        <f t="shared" si="342"/>
        <v>U30-8</v>
      </c>
      <c r="E2508" t="s">
        <v>5076</v>
      </c>
      <c r="F2508">
        <v>8</v>
      </c>
      <c r="G2508" t="s">
        <v>5077</v>
      </c>
      <c r="AT2508" t="str">
        <f t="shared" si="343"/>
        <v>NetU30_8</v>
      </c>
      <c r="AU2508" t="str">
        <f t="shared" si="344"/>
        <v>--</v>
      </c>
    </row>
    <row r="2509" spans="1:47" x14ac:dyDescent="0.25">
      <c r="A2509" t="str">
        <f t="shared" si="339"/>
        <v>U30-9</v>
      </c>
      <c r="B2509" t="str">
        <f t="shared" si="340"/>
        <v>NetC140_1</v>
      </c>
      <c r="C2509" t="str">
        <f t="shared" si="341"/>
        <v>U30-NetC140_1</v>
      </c>
      <c r="D2509" t="str">
        <f t="shared" si="342"/>
        <v>U30-9</v>
      </c>
      <c r="E2509" t="s">
        <v>5076</v>
      </c>
      <c r="F2509">
        <v>9</v>
      </c>
      <c r="G2509" t="s">
        <v>4227</v>
      </c>
      <c r="AT2509" t="str">
        <f t="shared" si="343"/>
        <v>NetC140_1</v>
      </c>
      <c r="AU2509" t="str">
        <f t="shared" si="344"/>
        <v>--</v>
      </c>
    </row>
    <row r="2510" spans="1:47" x14ac:dyDescent="0.25">
      <c r="A2510" t="str">
        <f t="shared" si="339"/>
        <v>U30-10</v>
      </c>
      <c r="B2510" t="str">
        <f t="shared" si="340"/>
        <v>FTDI_FPGA_RX</v>
      </c>
      <c r="C2510" t="str">
        <f t="shared" si="341"/>
        <v>U30-FTDI_FPGA_RX</v>
      </c>
      <c r="D2510" t="str">
        <f t="shared" si="342"/>
        <v>U30-10</v>
      </c>
      <c r="E2510" t="s">
        <v>5076</v>
      </c>
      <c r="F2510">
        <v>10</v>
      </c>
      <c r="G2510" t="s">
        <v>4046</v>
      </c>
      <c r="AT2510" t="str">
        <f t="shared" si="343"/>
        <v>FTDI_FPGA_RX</v>
      </c>
      <c r="AU2510" t="str">
        <f t="shared" si="344"/>
        <v>--</v>
      </c>
    </row>
    <row r="2511" spans="1:47" x14ac:dyDescent="0.25">
      <c r="A2511" t="str">
        <f t="shared" si="339"/>
        <v>U30-11</v>
      </c>
      <c r="B2511" t="str">
        <f t="shared" si="340"/>
        <v>NetU30_11</v>
      </c>
      <c r="C2511" t="str">
        <f t="shared" si="341"/>
        <v>U30-NetU30_11</v>
      </c>
      <c r="D2511" t="str">
        <f t="shared" si="342"/>
        <v>U30-11</v>
      </c>
      <c r="E2511" t="s">
        <v>5076</v>
      </c>
      <c r="F2511">
        <v>11</v>
      </c>
      <c r="G2511" t="s">
        <v>5078</v>
      </c>
      <c r="AT2511" t="str">
        <f t="shared" si="343"/>
        <v>NetU30_11</v>
      </c>
      <c r="AU2511" t="str">
        <f t="shared" si="344"/>
        <v>--</v>
      </c>
    </row>
    <row r="2512" spans="1:47" x14ac:dyDescent="0.25">
      <c r="A2512" t="str">
        <f t="shared" si="339"/>
        <v>U30-12</v>
      </c>
      <c r="B2512" t="str">
        <f t="shared" si="340"/>
        <v>D_UART_P</v>
      </c>
      <c r="C2512" t="str">
        <f t="shared" si="341"/>
        <v>U30-D_UART_P</v>
      </c>
      <c r="D2512" t="str">
        <f t="shared" si="342"/>
        <v>U30-12</v>
      </c>
      <c r="E2512" t="s">
        <v>5076</v>
      </c>
      <c r="F2512">
        <v>12</v>
      </c>
      <c r="G2512" t="s">
        <v>3995</v>
      </c>
      <c r="AT2512" t="str">
        <f t="shared" si="343"/>
        <v>D_UART_P</v>
      </c>
      <c r="AU2512" t="str">
        <f t="shared" si="344"/>
        <v>--</v>
      </c>
    </row>
    <row r="2513" spans="1:47" x14ac:dyDescent="0.25">
      <c r="A2513" t="str">
        <f t="shared" si="339"/>
        <v>U30-13</v>
      </c>
      <c r="B2513" t="str">
        <f t="shared" si="340"/>
        <v>GND</v>
      </c>
      <c r="C2513" t="str">
        <f t="shared" si="341"/>
        <v>U30-GND</v>
      </c>
      <c r="D2513" t="str">
        <f t="shared" si="342"/>
        <v>U30-13</v>
      </c>
      <c r="E2513" t="s">
        <v>5076</v>
      </c>
      <c r="F2513">
        <v>13</v>
      </c>
      <c r="G2513" t="s">
        <v>433</v>
      </c>
      <c r="AT2513">
        <f t="shared" si="343"/>
        <v>0</v>
      </c>
      <c r="AU2513">
        <f t="shared" si="344"/>
        <v>0</v>
      </c>
    </row>
    <row r="2514" spans="1:47" x14ac:dyDescent="0.25">
      <c r="A2514" t="str">
        <f t="shared" si="339"/>
        <v>U31-1</v>
      </c>
      <c r="B2514" t="str">
        <f t="shared" si="340"/>
        <v>GND</v>
      </c>
      <c r="C2514" t="str">
        <f t="shared" si="341"/>
        <v>U31-GND</v>
      </c>
      <c r="D2514" t="str">
        <f t="shared" si="342"/>
        <v>U31-1</v>
      </c>
      <c r="E2514" t="s">
        <v>5079</v>
      </c>
      <c r="F2514">
        <v>1</v>
      </c>
      <c r="G2514" t="s">
        <v>433</v>
      </c>
      <c r="AT2514">
        <f t="shared" si="343"/>
        <v>0</v>
      </c>
      <c r="AU2514">
        <f t="shared" si="344"/>
        <v>0</v>
      </c>
    </row>
    <row r="2515" spans="1:47" x14ac:dyDescent="0.25">
      <c r="A2515" t="str">
        <f t="shared" si="339"/>
        <v>U31-2</v>
      </c>
      <c r="B2515" t="str">
        <f t="shared" si="340"/>
        <v>GND</v>
      </c>
      <c r="C2515" t="str">
        <f t="shared" si="341"/>
        <v>U31-GND</v>
      </c>
      <c r="D2515" t="str">
        <f t="shared" si="342"/>
        <v>U31-2</v>
      </c>
      <c r="E2515" t="s">
        <v>5079</v>
      </c>
      <c r="F2515">
        <v>2</v>
      </c>
      <c r="G2515" t="s">
        <v>433</v>
      </c>
      <c r="AT2515">
        <f t="shared" si="343"/>
        <v>0</v>
      </c>
      <c r="AU2515">
        <f t="shared" si="344"/>
        <v>0</v>
      </c>
    </row>
    <row r="2516" spans="1:47" x14ac:dyDescent="0.25">
      <c r="A2516" t="str">
        <f t="shared" si="339"/>
        <v>U31-3</v>
      </c>
      <c r="B2516" t="str">
        <f t="shared" si="340"/>
        <v>GND</v>
      </c>
      <c r="C2516" t="str">
        <f t="shared" si="341"/>
        <v>U31-GND</v>
      </c>
      <c r="D2516" t="str">
        <f t="shared" si="342"/>
        <v>U31-3</v>
      </c>
      <c r="E2516" t="s">
        <v>5079</v>
      </c>
      <c r="F2516">
        <v>3</v>
      </c>
      <c r="G2516" t="s">
        <v>433</v>
      </c>
      <c r="AT2516">
        <f t="shared" si="343"/>
        <v>0</v>
      </c>
      <c r="AU2516">
        <f t="shared" si="344"/>
        <v>0</v>
      </c>
    </row>
    <row r="2517" spans="1:47" x14ac:dyDescent="0.25">
      <c r="A2517" t="str">
        <f t="shared" si="339"/>
        <v>U31-4</v>
      </c>
      <c r="B2517" t="str">
        <f t="shared" si="340"/>
        <v>SFP_STATUS_LED0</v>
      </c>
      <c r="C2517" t="str">
        <f t="shared" si="341"/>
        <v>U31-SFP_STATUS_LED0</v>
      </c>
      <c r="D2517" t="str">
        <f t="shared" si="342"/>
        <v>U31-4</v>
      </c>
      <c r="E2517" t="s">
        <v>5079</v>
      </c>
      <c r="F2517">
        <v>4</v>
      </c>
      <c r="G2517" t="s">
        <v>4452</v>
      </c>
      <c r="AT2517" t="str">
        <f t="shared" si="343"/>
        <v>SFP_STATUS_LED0</v>
      </c>
      <c r="AU2517" t="str">
        <f t="shared" si="344"/>
        <v>--</v>
      </c>
    </row>
    <row r="2518" spans="1:47" x14ac:dyDescent="0.25">
      <c r="A2518" t="str">
        <f t="shared" si="339"/>
        <v>U31-5</v>
      </c>
      <c r="B2518" t="str">
        <f t="shared" si="340"/>
        <v>SFP_STATUS_LED1</v>
      </c>
      <c r="C2518" t="str">
        <f t="shared" si="341"/>
        <v>U31-SFP_STATUS_LED1</v>
      </c>
      <c r="D2518" t="str">
        <f t="shared" si="342"/>
        <v>U31-5</v>
      </c>
      <c r="E2518" t="s">
        <v>5079</v>
      </c>
      <c r="F2518">
        <v>5</v>
      </c>
      <c r="G2518" t="s">
        <v>4453</v>
      </c>
      <c r="AT2518" t="str">
        <f t="shared" si="343"/>
        <v>SFP_STATUS_LED1</v>
      </c>
      <c r="AU2518" t="str">
        <f t="shared" si="344"/>
        <v>--</v>
      </c>
    </row>
    <row r="2519" spans="1:47" x14ac:dyDescent="0.25">
      <c r="A2519" t="str">
        <f t="shared" si="339"/>
        <v>U31-6</v>
      </c>
      <c r="B2519" t="str">
        <f t="shared" si="340"/>
        <v>SFP_STATUS_LED2</v>
      </c>
      <c r="C2519" t="str">
        <f t="shared" si="341"/>
        <v>U31-SFP_STATUS_LED2</v>
      </c>
      <c r="D2519" t="str">
        <f t="shared" si="342"/>
        <v>U31-6</v>
      </c>
      <c r="E2519" t="s">
        <v>5079</v>
      </c>
      <c r="F2519">
        <v>6</v>
      </c>
      <c r="G2519" t="s">
        <v>4454</v>
      </c>
      <c r="AT2519" t="str">
        <f t="shared" si="343"/>
        <v>SFP_STATUS_LED2</v>
      </c>
      <c r="AU2519" t="str">
        <f t="shared" si="344"/>
        <v>--</v>
      </c>
    </row>
    <row r="2520" spans="1:47" x14ac:dyDescent="0.25">
      <c r="A2520" t="str">
        <f t="shared" si="339"/>
        <v>U31-7</v>
      </c>
      <c r="B2520" t="str">
        <f t="shared" si="340"/>
        <v>SFP_STATUS_LED3</v>
      </c>
      <c r="C2520" t="str">
        <f t="shared" si="341"/>
        <v>U31-SFP_STATUS_LED3</v>
      </c>
      <c r="D2520" t="str">
        <f t="shared" si="342"/>
        <v>U31-7</v>
      </c>
      <c r="E2520" t="s">
        <v>5079</v>
      </c>
      <c r="F2520">
        <v>7</v>
      </c>
      <c r="G2520" t="s">
        <v>4455</v>
      </c>
      <c r="AT2520" t="str">
        <f t="shared" si="343"/>
        <v>SFP_STATUS_LED3</v>
      </c>
      <c r="AU2520" t="str">
        <f t="shared" si="344"/>
        <v>--</v>
      </c>
    </row>
    <row r="2521" spans="1:47" x14ac:dyDescent="0.25">
      <c r="A2521" t="str">
        <f t="shared" si="339"/>
        <v>U31-8</v>
      </c>
      <c r="B2521" t="str">
        <f t="shared" si="340"/>
        <v>GND</v>
      </c>
      <c r="C2521" t="str">
        <f t="shared" si="341"/>
        <v>U31-GND</v>
      </c>
      <c r="D2521" t="str">
        <f t="shared" si="342"/>
        <v>U31-8</v>
      </c>
      <c r="E2521" t="s">
        <v>5079</v>
      </c>
      <c r="F2521">
        <v>8</v>
      </c>
      <c r="G2521" t="s">
        <v>433</v>
      </c>
      <c r="AT2521">
        <f t="shared" si="343"/>
        <v>0</v>
      </c>
      <c r="AU2521">
        <f t="shared" si="344"/>
        <v>0</v>
      </c>
    </row>
    <row r="2522" spans="1:47" x14ac:dyDescent="0.25">
      <c r="A2522" t="str">
        <f t="shared" si="339"/>
        <v>U31-9</v>
      </c>
      <c r="B2522" t="str">
        <f t="shared" si="340"/>
        <v>EXP_GPIO</v>
      </c>
      <c r="C2522" t="str">
        <f t="shared" si="341"/>
        <v>U31-EXP_GPIO</v>
      </c>
      <c r="D2522" t="str">
        <f t="shared" si="342"/>
        <v>U31-9</v>
      </c>
      <c r="E2522" t="s">
        <v>5079</v>
      </c>
      <c r="F2522">
        <v>9</v>
      </c>
      <c r="G2522" t="s">
        <v>4009</v>
      </c>
      <c r="AT2522" t="str">
        <f t="shared" si="343"/>
        <v>EXP_GPIO</v>
      </c>
      <c r="AU2522" t="str">
        <f t="shared" si="344"/>
        <v>--</v>
      </c>
    </row>
    <row r="2523" spans="1:47" x14ac:dyDescent="0.25">
      <c r="A2523" t="str">
        <f t="shared" si="339"/>
        <v>U31-10</v>
      </c>
      <c r="B2523" t="str">
        <f t="shared" si="340"/>
        <v>FAN_ALERT</v>
      </c>
      <c r="C2523" t="str">
        <f t="shared" si="341"/>
        <v>U31-FAN_ALERT</v>
      </c>
      <c r="D2523" t="str">
        <f t="shared" si="342"/>
        <v>U31-10</v>
      </c>
      <c r="E2523" t="s">
        <v>5079</v>
      </c>
      <c r="F2523">
        <v>10</v>
      </c>
      <c r="G2523" t="s">
        <v>4013</v>
      </c>
      <c r="AT2523" t="str">
        <f t="shared" si="343"/>
        <v>FAN_ALERT</v>
      </c>
      <c r="AU2523" t="str">
        <f t="shared" si="344"/>
        <v>--</v>
      </c>
    </row>
    <row r="2524" spans="1:47" x14ac:dyDescent="0.25">
      <c r="A2524" t="str">
        <f t="shared" si="339"/>
        <v>U31-11</v>
      </c>
      <c r="B2524" t="str">
        <f t="shared" si="340"/>
        <v>FAN_FF_FS</v>
      </c>
      <c r="C2524" t="str">
        <f t="shared" si="341"/>
        <v>U31-FAN_FF_FS</v>
      </c>
      <c r="D2524" t="str">
        <f t="shared" si="342"/>
        <v>U31-11</v>
      </c>
      <c r="E2524" t="s">
        <v>5079</v>
      </c>
      <c r="F2524">
        <v>11</v>
      </c>
      <c r="G2524" t="s">
        <v>4014</v>
      </c>
      <c r="AT2524" t="str">
        <f t="shared" si="343"/>
        <v>FAN_FF_FS</v>
      </c>
      <c r="AU2524" t="str">
        <f t="shared" si="344"/>
        <v>--</v>
      </c>
    </row>
    <row r="2525" spans="1:47" x14ac:dyDescent="0.25">
      <c r="A2525" t="str">
        <f t="shared" si="339"/>
        <v>U31-12</v>
      </c>
      <c r="B2525" t="str">
        <f t="shared" si="340"/>
        <v>FAN_SHDN</v>
      </c>
      <c r="C2525" t="str">
        <f t="shared" si="341"/>
        <v>U31-FAN_SHDN</v>
      </c>
      <c r="D2525" t="str">
        <f t="shared" si="342"/>
        <v>U31-12</v>
      </c>
      <c r="E2525" t="s">
        <v>5079</v>
      </c>
      <c r="F2525">
        <v>12</v>
      </c>
      <c r="G2525" t="s">
        <v>4016</v>
      </c>
      <c r="AT2525" t="str">
        <f t="shared" si="343"/>
        <v>FAN_SHDN</v>
      </c>
      <c r="AU2525" t="str">
        <f t="shared" si="344"/>
        <v>--</v>
      </c>
    </row>
    <row r="2526" spans="1:47" x14ac:dyDescent="0.25">
      <c r="A2526" t="str">
        <f t="shared" si="339"/>
        <v>U31-13</v>
      </c>
      <c r="B2526" t="str">
        <f t="shared" si="340"/>
        <v>EXP_INT</v>
      </c>
      <c r="C2526" t="str">
        <f t="shared" si="341"/>
        <v>U31-EXP_INT</v>
      </c>
      <c r="D2526" t="str">
        <f t="shared" si="342"/>
        <v>U31-13</v>
      </c>
      <c r="E2526" t="s">
        <v>5079</v>
      </c>
      <c r="F2526">
        <v>13</v>
      </c>
      <c r="G2526" t="s">
        <v>4010</v>
      </c>
      <c r="AT2526" t="str">
        <f t="shared" si="343"/>
        <v>EXP_INT</v>
      </c>
      <c r="AU2526" t="str">
        <f t="shared" si="344"/>
        <v>--</v>
      </c>
    </row>
    <row r="2527" spans="1:47" x14ac:dyDescent="0.25">
      <c r="A2527" t="str">
        <f t="shared" si="339"/>
        <v>U31-14</v>
      </c>
      <c r="B2527" t="str">
        <f t="shared" si="340"/>
        <v>EXP_SCL</v>
      </c>
      <c r="C2527" t="str">
        <f t="shared" si="341"/>
        <v>U31-EXP_SCL</v>
      </c>
      <c r="D2527" t="str">
        <f t="shared" si="342"/>
        <v>U31-14</v>
      </c>
      <c r="E2527" t="s">
        <v>5079</v>
      </c>
      <c r="F2527">
        <v>14</v>
      </c>
      <c r="G2527" t="s">
        <v>4011</v>
      </c>
      <c r="AT2527" t="str">
        <f t="shared" si="343"/>
        <v>EXP_SCL</v>
      </c>
      <c r="AU2527" t="str">
        <f t="shared" si="344"/>
        <v>--</v>
      </c>
    </row>
    <row r="2528" spans="1:47" x14ac:dyDescent="0.25">
      <c r="A2528" t="str">
        <f t="shared" si="339"/>
        <v>U31-15</v>
      </c>
      <c r="B2528" t="str">
        <f t="shared" si="340"/>
        <v>EXP_SDA</v>
      </c>
      <c r="C2528" t="str">
        <f t="shared" si="341"/>
        <v>U31-EXP_SDA</v>
      </c>
      <c r="D2528" t="str">
        <f t="shared" si="342"/>
        <v>U31-15</v>
      </c>
      <c r="E2528" t="s">
        <v>5079</v>
      </c>
      <c r="F2528">
        <v>15</v>
      </c>
      <c r="G2528" t="s">
        <v>4012</v>
      </c>
      <c r="AT2528" t="str">
        <f t="shared" si="343"/>
        <v>EXP_SDA</v>
      </c>
      <c r="AU2528" t="str">
        <f t="shared" si="344"/>
        <v>--</v>
      </c>
    </row>
    <row r="2529" spans="1:47" x14ac:dyDescent="0.25">
      <c r="A2529" t="str">
        <f t="shared" si="339"/>
        <v>U31-16</v>
      </c>
      <c r="B2529" t="str">
        <f t="shared" si="340"/>
        <v>3V3_SFP</v>
      </c>
      <c r="C2529" t="str">
        <f t="shared" si="341"/>
        <v>U31-3V3_SFP</v>
      </c>
      <c r="D2529" t="str">
        <f t="shared" si="342"/>
        <v>U31-16</v>
      </c>
      <c r="E2529" t="s">
        <v>5079</v>
      </c>
      <c r="F2529">
        <v>16</v>
      </c>
      <c r="G2529" t="s">
        <v>3720</v>
      </c>
      <c r="AT2529" t="str">
        <f t="shared" si="343"/>
        <v>3V3_SFP</v>
      </c>
      <c r="AU2529" t="str">
        <f t="shared" si="344"/>
        <v>--</v>
      </c>
    </row>
    <row r="2530" spans="1:47" x14ac:dyDescent="0.25">
      <c r="A2530" t="str">
        <f t="shared" si="339"/>
        <v>U32-1</v>
      </c>
      <c r="B2530" t="str">
        <f t="shared" si="340"/>
        <v>GND</v>
      </c>
      <c r="C2530" t="str">
        <f t="shared" si="341"/>
        <v>U32-GND</v>
      </c>
      <c r="D2530" t="str">
        <f t="shared" si="342"/>
        <v>U32-1</v>
      </c>
      <c r="E2530" t="s">
        <v>3170</v>
      </c>
      <c r="F2530">
        <v>1</v>
      </c>
      <c r="G2530" t="s">
        <v>433</v>
      </c>
      <c r="AT2530">
        <f t="shared" si="343"/>
        <v>0</v>
      </c>
      <c r="AU2530">
        <f t="shared" si="344"/>
        <v>0</v>
      </c>
    </row>
    <row r="2531" spans="1:47" x14ac:dyDescent="0.25">
      <c r="A2531" t="str">
        <f t="shared" si="339"/>
        <v>U32-2</v>
      </c>
      <c r="B2531" t="str">
        <f t="shared" si="340"/>
        <v>GND</v>
      </c>
      <c r="C2531" t="str">
        <f t="shared" si="341"/>
        <v>U32-GND</v>
      </c>
      <c r="D2531" t="str">
        <f t="shared" si="342"/>
        <v>U32-2</v>
      </c>
      <c r="E2531" t="s">
        <v>3170</v>
      </c>
      <c r="F2531">
        <v>2</v>
      </c>
      <c r="G2531" t="s">
        <v>433</v>
      </c>
      <c r="AT2531">
        <f t="shared" si="343"/>
        <v>0</v>
      </c>
      <c r="AU2531">
        <f t="shared" si="344"/>
        <v>0</v>
      </c>
    </row>
    <row r="2532" spans="1:47" x14ac:dyDescent="0.25">
      <c r="A2532" t="str">
        <f t="shared" si="339"/>
        <v>U32-3</v>
      </c>
      <c r="B2532" t="str">
        <f t="shared" si="340"/>
        <v>GND</v>
      </c>
      <c r="C2532" t="str">
        <f t="shared" si="341"/>
        <v>U32-GND</v>
      </c>
      <c r="D2532" t="str">
        <f t="shared" si="342"/>
        <v>U32-3</v>
      </c>
      <c r="E2532" t="s">
        <v>3170</v>
      </c>
      <c r="F2532">
        <v>3</v>
      </c>
      <c r="G2532" t="s">
        <v>433</v>
      </c>
      <c r="AT2532">
        <f t="shared" si="343"/>
        <v>0</v>
      </c>
      <c r="AU2532">
        <f t="shared" si="344"/>
        <v>0</v>
      </c>
    </row>
    <row r="2533" spans="1:47" x14ac:dyDescent="0.25">
      <c r="A2533" t="str">
        <f t="shared" si="339"/>
        <v>U32-4</v>
      </c>
      <c r="B2533" t="str">
        <f t="shared" si="340"/>
        <v>NetU32_4</v>
      </c>
      <c r="C2533" t="str">
        <f t="shared" si="341"/>
        <v>U32-NetU32_4</v>
      </c>
      <c r="D2533" t="str">
        <f t="shared" si="342"/>
        <v>U32-4</v>
      </c>
      <c r="E2533" t="s">
        <v>3170</v>
      </c>
      <c r="F2533">
        <v>4</v>
      </c>
      <c r="G2533" t="s">
        <v>5080</v>
      </c>
      <c r="AT2533" t="str">
        <f t="shared" si="343"/>
        <v>NetU32_4</v>
      </c>
      <c r="AU2533" t="str">
        <f t="shared" si="344"/>
        <v>--</v>
      </c>
    </row>
    <row r="2534" spans="1:47" x14ac:dyDescent="0.25">
      <c r="A2534" t="str">
        <f t="shared" si="339"/>
        <v>U32-5</v>
      </c>
      <c r="B2534" t="str">
        <f t="shared" si="340"/>
        <v>NetU32_5</v>
      </c>
      <c r="C2534" t="str">
        <f t="shared" si="341"/>
        <v>U32-NetU32_5</v>
      </c>
      <c r="D2534" t="str">
        <f t="shared" si="342"/>
        <v>U32-5</v>
      </c>
      <c r="E2534" t="s">
        <v>3170</v>
      </c>
      <c r="F2534">
        <v>5</v>
      </c>
      <c r="G2534" t="s">
        <v>5081</v>
      </c>
      <c r="AT2534" t="str">
        <f t="shared" si="343"/>
        <v>NetU32_5</v>
      </c>
      <c r="AU2534" t="str">
        <f t="shared" si="344"/>
        <v>--</v>
      </c>
    </row>
    <row r="2535" spans="1:47" x14ac:dyDescent="0.25">
      <c r="A2535" t="str">
        <f t="shared" si="339"/>
        <v>U32-6</v>
      </c>
      <c r="B2535" t="str">
        <f t="shared" si="340"/>
        <v>NetU32_6</v>
      </c>
      <c r="C2535" t="str">
        <f t="shared" si="341"/>
        <v>U32-NetU32_6</v>
      </c>
      <c r="D2535" t="str">
        <f t="shared" si="342"/>
        <v>U32-6</v>
      </c>
      <c r="E2535" t="s">
        <v>3170</v>
      </c>
      <c r="F2535">
        <v>6</v>
      </c>
      <c r="G2535" t="s">
        <v>5082</v>
      </c>
      <c r="AT2535" t="str">
        <f t="shared" si="343"/>
        <v>NetU32_6</v>
      </c>
      <c r="AU2535" t="str">
        <f t="shared" si="344"/>
        <v>--</v>
      </c>
    </row>
    <row r="2536" spans="1:47" x14ac:dyDescent="0.25">
      <c r="A2536" t="str">
        <f t="shared" si="339"/>
        <v>U32-7</v>
      </c>
      <c r="B2536" t="str">
        <f t="shared" si="340"/>
        <v>Z_ADJ</v>
      </c>
      <c r="C2536" t="str">
        <f t="shared" si="341"/>
        <v>U32-Z_ADJ</v>
      </c>
      <c r="D2536" t="str">
        <f t="shared" si="342"/>
        <v>U32-7</v>
      </c>
      <c r="E2536" t="s">
        <v>3170</v>
      </c>
      <c r="F2536">
        <v>7</v>
      </c>
      <c r="G2536" t="s">
        <v>4518</v>
      </c>
      <c r="AT2536" t="str">
        <f t="shared" si="343"/>
        <v>Z_ADJ</v>
      </c>
      <c r="AU2536" t="str">
        <f t="shared" si="344"/>
        <v>--</v>
      </c>
    </row>
    <row r="2537" spans="1:47" x14ac:dyDescent="0.25">
      <c r="A2537" t="str">
        <f t="shared" si="339"/>
        <v>U32-8</v>
      </c>
      <c r="B2537" t="str">
        <f t="shared" si="340"/>
        <v>Z_ADJ</v>
      </c>
      <c r="C2537" t="str">
        <f t="shared" si="341"/>
        <v>U32-Z_ADJ</v>
      </c>
      <c r="D2537" t="str">
        <f t="shared" si="342"/>
        <v>U32-8</v>
      </c>
      <c r="E2537" t="s">
        <v>3170</v>
      </c>
      <c r="F2537">
        <v>8</v>
      </c>
      <c r="G2537" t="s">
        <v>4518</v>
      </c>
      <c r="AT2537" t="str">
        <f t="shared" si="343"/>
        <v>Z_ADJ</v>
      </c>
      <c r="AU2537" t="str">
        <f t="shared" si="344"/>
        <v>--</v>
      </c>
    </row>
    <row r="2538" spans="1:47" x14ac:dyDescent="0.25">
      <c r="A2538" t="str">
        <f t="shared" si="339"/>
        <v>U32-9</v>
      </c>
      <c r="B2538" t="str">
        <f t="shared" si="340"/>
        <v>Z_ADJ</v>
      </c>
      <c r="C2538" t="str">
        <f t="shared" si="341"/>
        <v>U32-Z_ADJ</v>
      </c>
      <c r="D2538" t="str">
        <f t="shared" si="342"/>
        <v>U32-9</v>
      </c>
      <c r="E2538" t="s">
        <v>3170</v>
      </c>
      <c r="F2538">
        <v>9</v>
      </c>
      <c r="G2538" t="s">
        <v>4518</v>
      </c>
      <c r="AT2538" t="str">
        <f t="shared" si="343"/>
        <v>Z_ADJ</v>
      </c>
      <c r="AU2538" t="str">
        <f t="shared" si="344"/>
        <v>--</v>
      </c>
    </row>
    <row r="2539" spans="1:47" x14ac:dyDescent="0.25">
      <c r="A2539" t="str">
        <f t="shared" si="339"/>
        <v>U32-10</v>
      </c>
      <c r="B2539" t="str">
        <f t="shared" si="340"/>
        <v>VOS_Z_ADJ</v>
      </c>
      <c r="C2539" t="str">
        <f t="shared" si="341"/>
        <v>U32-VOS_Z_ADJ</v>
      </c>
      <c r="D2539" t="str">
        <f t="shared" si="342"/>
        <v>U32-10</v>
      </c>
      <c r="E2539" t="s">
        <v>3170</v>
      </c>
      <c r="F2539">
        <v>10</v>
      </c>
      <c r="G2539" t="s">
        <v>4517</v>
      </c>
      <c r="AT2539" t="str">
        <f t="shared" si="343"/>
        <v>VOS_Z_ADJ</v>
      </c>
      <c r="AU2539" t="str">
        <f t="shared" si="344"/>
        <v>--</v>
      </c>
    </row>
    <row r="2540" spans="1:47" x14ac:dyDescent="0.25">
      <c r="A2540" t="str">
        <f t="shared" si="339"/>
        <v>U32-11</v>
      </c>
      <c r="B2540" t="str">
        <f t="shared" si="340"/>
        <v>NetC106_2</v>
      </c>
      <c r="C2540" t="str">
        <f t="shared" si="341"/>
        <v>U32-NetC106_2</v>
      </c>
      <c r="D2540" t="str">
        <f t="shared" si="342"/>
        <v>U32-11</v>
      </c>
      <c r="E2540" t="s">
        <v>3170</v>
      </c>
      <c r="F2540">
        <v>11</v>
      </c>
      <c r="G2540" t="s">
        <v>4225</v>
      </c>
      <c r="AT2540" t="str">
        <f t="shared" si="343"/>
        <v>NetC106_2</v>
      </c>
      <c r="AU2540" t="str">
        <f t="shared" si="344"/>
        <v>--</v>
      </c>
    </row>
    <row r="2541" spans="1:47" x14ac:dyDescent="0.25">
      <c r="A2541" t="str">
        <f t="shared" si="339"/>
        <v>U32-12</v>
      </c>
      <c r="B2541" t="str">
        <f t="shared" si="340"/>
        <v>PG_3V3_FMC</v>
      </c>
      <c r="C2541" t="str">
        <f t="shared" si="341"/>
        <v>U32-PG_3V3_FMC</v>
      </c>
      <c r="D2541" t="str">
        <f t="shared" si="342"/>
        <v>U32-12</v>
      </c>
      <c r="E2541" t="s">
        <v>3170</v>
      </c>
      <c r="F2541">
        <v>12</v>
      </c>
      <c r="G2541" t="s">
        <v>4368</v>
      </c>
      <c r="AT2541" t="str">
        <f t="shared" si="343"/>
        <v>PG_3V3_FMC</v>
      </c>
      <c r="AU2541" t="str">
        <f t="shared" si="344"/>
        <v>--</v>
      </c>
    </row>
    <row r="2542" spans="1:47" x14ac:dyDescent="0.25">
      <c r="A2542" t="str">
        <f t="shared" si="339"/>
        <v>U32-13</v>
      </c>
      <c r="B2542" t="str">
        <f t="shared" si="340"/>
        <v>NetR281_2</v>
      </c>
      <c r="C2542" t="str">
        <f t="shared" si="341"/>
        <v>U32-NetR281_2</v>
      </c>
      <c r="D2542" t="str">
        <f t="shared" si="342"/>
        <v>U32-13</v>
      </c>
      <c r="E2542" t="s">
        <v>3170</v>
      </c>
      <c r="F2542">
        <v>13</v>
      </c>
      <c r="G2542" t="s">
        <v>4320</v>
      </c>
      <c r="AT2542" t="str">
        <f t="shared" si="343"/>
        <v>NetR281_2</v>
      </c>
      <c r="AU2542" t="str">
        <f t="shared" si="344"/>
        <v>--</v>
      </c>
    </row>
    <row r="2543" spans="1:47" x14ac:dyDescent="0.25">
      <c r="A2543" t="str">
        <f t="shared" si="339"/>
        <v>U32-14</v>
      </c>
      <c r="B2543" t="str">
        <f t="shared" si="340"/>
        <v>PG_Z_ADJ</v>
      </c>
      <c r="C2543" t="str">
        <f t="shared" si="341"/>
        <v>U32-PG_Z_ADJ</v>
      </c>
      <c r="D2543" t="str">
        <f t="shared" si="342"/>
        <v>U32-14</v>
      </c>
      <c r="E2543" t="s">
        <v>3170</v>
      </c>
      <c r="F2543">
        <v>14</v>
      </c>
      <c r="G2543" t="s">
        <v>4373</v>
      </c>
      <c r="AT2543" t="str">
        <f t="shared" si="343"/>
        <v>PG_Z_ADJ</v>
      </c>
      <c r="AU2543" t="str">
        <f t="shared" si="344"/>
        <v>--</v>
      </c>
    </row>
    <row r="2544" spans="1:47" x14ac:dyDescent="0.25">
      <c r="A2544" t="str">
        <f t="shared" si="339"/>
        <v>U32-15</v>
      </c>
      <c r="B2544" t="str">
        <f t="shared" si="340"/>
        <v>5V</v>
      </c>
      <c r="C2544" t="str">
        <f t="shared" si="341"/>
        <v>U32-5V</v>
      </c>
      <c r="D2544" t="str">
        <f t="shared" si="342"/>
        <v>U32-15</v>
      </c>
      <c r="E2544" t="s">
        <v>3170</v>
      </c>
      <c r="F2544">
        <v>15</v>
      </c>
      <c r="G2544" t="s">
        <v>3724</v>
      </c>
      <c r="AT2544" t="str">
        <f t="shared" si="343"/>
        <v>5V</v>
      </c>
      <c r="AU2544" t="str">
        <f t="shared" si="344"/>
        <v>--</v>
      </c>
    </row>
    <row r="2545" spans="1:47" x14ac:dyDescent="0.25">
      <c r="A2545" t="str">
        <f t="shared" si="339"/>
        <v>U32-16</v>
      </c>
      <c r="B2545" t="str">
        <f t="shared" si="340"/>
        <v>NetU32_16</v>
      </c>
      <c r="C2545" t="str">
        <f t="shared" si="341"/>
        <v>U32-NetU32_16</v>
      </c>
      <c r="D2545" t="str">
        <f t="shared" si="342"/>
        <v>U32-16</v>
      </c>
      <c r="E2545" t="s">
        <v>3170</v>
      </c>
      <c r="F2545">
        <v>16</v>
      </c>
      <c r="G2545" t="s">
        <v>5083</v>
      </c>
      <c r="AT2545" t="str">
        <f t="shared" si="343"/>
        <v>NetU32_16</v>
      </c>
      <c r="AU2545" t="str">
        <f t="shared" si="344"/>
        <v>--</v>
      </c>
    </row>
    <row r="2546" spans="1:47" x14ac:dyDescent="0.25">
      <c r="A2546" t="str">
        <f t="shared" si="339"/>
        <v>U32-17</v>
      </c>
      <c r="B2546" t="str">
        <f t="shared" si="340"/>
        <v>GND</v>
      </c>
      <c r="C2546" t="str">
        <f t="shared" si="341"/>
        <v>U32-GND</v>
      </c>
      <c r="D2546" t="str">
        <f t="shared" si="342"/>
        <v>U32-17</v>
      </c>
      <c r="E2546" t="s">
        <v>3170</v>
      </c>
      <c r="F2546">
        <v>17</v>
      </c>
      <c r="G2546" t="s">
        <v>433</v>
      </c>
      <c r="AT2546">
        <f t="shared" si="343"/>
        <v>0</v>
      </c>
      <c r="AU2546">
        <f t="shared" si="344"/>
        <v>0</v>
      </c>
    </row>
    <row r="2547" spans="1:47" x14ac:dyDescent="0.25">
      <c r="A2547" t="str">
        <f t="shared" si="339"/>
        <v>U32-18</v>
      </c>
      <c r="B2547" t="str">
        <f t="shared" si="340"/>
        <v>GND</v>
      </c>
      <c r="C2547" t="str">
        <f t="shared" si="341"/>
        <v>U32-GND</v>
      </c>
      <c r="D2547" t="str">
        <f t="shared" si="342"/>
        <v>U32-18</v>
      </c>
      <c r="E2547" t="s">
        <v>3170</v>
      </c>
      <c r="F2547">
        <v>18</v>
      </c>
      <c r="G2547" t="s">
        <v>433</v>
      </c>
      <c r="AT2547">
        <f t="shared" si="343"/>
        <v>0</v>
      </c>
      <c r="AU2547">
        <f t="shared" si="344"/>
        <v>0</v>
      </c>
    </row>
    <row r="2548" spans="1:47" x14ac:dyDescent="0.25">
      <c r="A2548" t="str">
        <f t="shared" si="339"/>
        <v>U32-21</v>
      </c>
      <c r="B2548" t="str">
        <f t="shared" si="340"/>
        <v>NetU32_21</v>
      </c>
      <c r="C2548" t="str">
        <f t="shared" si="341"/>
        <v>U32-NetU32_21</v>
      </c>
      <c r="D2548" t="str">
        <f t="shared" si="342"/>
        <v>U32-21</v>
      </c>
      <c r="E2548" t="s">
        <v>3170</v>
      </c>
      <c r="F2548">
        <v>21</v>
      </c>
      <c r="G2548" t="s">
        <v>5084</v>
      </c>
      <c r="AT2548" t="str">
        <f t="shared" si="343"/>
        <v>NetU32_21</v>
      </c>
      <c r="AU2548" t="str">
        <f t="shared" si="344"/>
        <v>--</v>
      </c>
    </row>
    <row r="2549" spans="1:47" x14ac:dyDescent="0.25">
      <c r="A2549" t="str">
        <f t="shared" si="339"/>
        <v>U32-22</v>
      </c>
      <c r="B2549" t="str">
        <f t="shared" si="340"/>
        <v>Z_ADJ</v>
      </c>
      <c r="C2549" t="str">
        <f t="shared" si="341"/>
        <v>U32-Z_ADJ</v>
      </c>
      <c r="D2549" t="str">
        <f t="shared" si="342"/>
        <v>U32-22</v>
      </c>
      <c r="E2549" t="s">
        <v>3170</v>
      </c>
      <c r="F2549">
        <v>22</v>
      </c>
      <c r="G2549" t="s">
        <v>4518</v>
      </c>
      <c r="AT2549" t="str">
        <f t="shared" si="343"/>
        <v>Z_ADJ</v>
      </c>
      <c r="AU2549" t="str">
        <f t="shared" si="344"/>
        <v>--</v>
      </c>
    </row>
    <row r="2550" spans="1:47" x14ac:dyDescent="0.25">
      <c r="A2550" t="str">
        <f t="shared" si="339"/>
        <v>U33-1</v>
      </c>
      <c r="B2550" t="str">
        <f t="shared" si="340"/>
        <v>ETH1_TXD1</v>
      </c>
      <c r="C2550" t="str">
        <f t="shared" si="341"/>
        <v>U33-ETH1_TXD1</v>
      </c>
      <c r="D2550" t="str">
        <f t="shared" si="342"/>
        <v>U33-1</v>
      </c>
      <c r="E2550" t="s">
        <v>5085</v>
      </c>
      <c r="F2550">
        <v>1</v>
      </c>
      <c r="G2550" t="s">
        <v>3807</v>
      </c>
      <c r="AT2550" t="str">
        <f t="shared" si="343"/>
        <v>ETH1_TXD1</v>
      </c>
      <c r="AU2550" t="str">
        <f t="shared" si="344"/>
        <v>--</v>
      </c>
    </row>
    <row r="2551" spans="1:47" x14ac:dyDescent="0.25">
      <c r="A2551" t="str">
        <f t="shared" si="339"/>
        <v>U33-2</v>
      </c>
      <c r="B2551" t="str">
        <f t="shared" si="340"/>
        <v>ETH1_TXD2</v>
      </c>
      <c r="C2551" t="str">
        <f t="shared" si="341"/>
        <v>U33-ETH1_TXD2</v>
      </c>
      <c r="D2551" t="str">
        <f t="shared" si="342"/>
        <v>U33-2</v>
      </c>
      <c r="E2551" t="s">
        <v>5085</v>
      </c>
      <c r="F2551">
        <v>2</v>
      </c>
      <c r="G2551" t="s">
        <v>3742</v>
      </c>
      <c r="AT2551" t="str">
        <f t="shared" si="343"/>
        <v>ETH1_TXD2</v>
      </c>
      <c r="AU2551" t="str">
        <f t="shared" si="344"/>
        <v>--</v>
      </c>
    </row>
    <row r="2552" spans="1:47" x14ac:dyDescent="0.25">
      <c r="A2552" t="str">
        <f t="shared" si="339"/>
        <v>U33-3</v>
      </c>
      <c r="B2552" t="str">
        <f t="shared" si="340"/>
        <v>ETH1_TXD3</v>
      </c>
      <c r="C2552" t="str">
        <f t="shared" si="341"/>
        <v>U33-ETH1_TXD3</v>
      </c>
      <c r="D2552" t="str">
        <f t="shared" si="342"/>
        <v>U33-3</v>
      </c>
      <c r="E2552" t="s">
        <v>5085</v>
      </c>
      <c r="F2552">
        <v>3</v>
      </c>
      <c r="G2552" t="s">
        <v>3809</v>
      </c>
      <c r="AT2552" t="str">
        <f t="shared" si="343"/>
        <v>ETH1_TXD3</v>
      </c>
      <c r="AU2552" t="str">
        <f t="shared" si="344"/>
        <v>--</v>
      </c>
    </row>
    <row r="2553" spans="1:47" x14ac:dyDescent="0.25">
      <c r="A2553" t="str">
        <f t="shared" si="339"/>
        <v>U33-4</v>
      </c>
      <c r="B2553" t="str">
        <f t="shared" si="340"/>
        <v>0V9_ETH</v>
      </c>
      <c r="C2553" t="str">
        <f t="shared" si="341"/>
        <v>U33-0V9_ETH</v>
      </c>
      <c r="D2553" t="str">
        <f t="shared" si="342"/>
        <v>U33-4</v>
      </c>
      <c r="E2553" t="s">
        <v>5085</v>
      </c>
      <c r="F2553">
        <v>4</v>
      </c>
      <c r="G2553" t="s">
        <v>3696</v>
      </c>
      <c r="AT2553" t="str">
        <f t="shared" si="343"/>
        <v>0V9_ETH</v>
      </c>
      <c r="AU2553" t="str">
        <f t="shared" si="344"/>
        <v>--</v>
      </c>
    </row>
    <row r="2554" spans="1:47" x14ac:dyDescent="0.25">
      <c r="A2554" t="str">
        <f t="shared" si="339"/>
        <v>U33-5</v>
      </c>
      <c r="B2554" t="str">
        <f t="shared" si="340"/>
        <v>GND</v>
      </c>
      <c r="C2554" t="str">
        <f t="shared" si="341"/>
        <v>U33-GND</v>
      </c>
      <c r="D2554" t="str">
        <f t="shared" si="342"/>
        <v>U33-5</v>
      </c>
      <c r="E2554" t="s">
        <v>5085</v>
      </c>
      <c r="F2554">
        <v>5</v>
      </c>
      <c r="G2554" t="s">
        <v>433</v>
      </c>
      <c r="AT2554">
        <f t="shared" si="343"/>
        <v>0</v>
      </c>
      <c r="AU2554">
        <f t="shared" si="344"/>
        <v>0</v>
      </c>
    </row>
    <row r="2555" spans="1:47" x14ac:dyDescent="0.25">
      <c r="A2555" t="str">
        <f t="shared" si="339"/>
        <v>U33-6</v>
      </c>
      <c r="B2555" t="str">
        <f t="shared" si="340"/>
        <v>NetU33_6</v>
      </c>
      <c r="C2555" t="str">
        <f t="shared" si="341"/>
        <v>U33-NetU33_6</v>
      </c>
      <c r="D2555" t="str">
        <f t="shared" si="342"/>
        <v>U33-6</v>
      </c>
      <c r="E2555" t="s">
        <v>5085</v>
      </c>
      <c r="F2555">
        <v>6</v>
      </c>
      <c r="G2555" t="s">
        <v>5086</v>
      </c>
      <c r="AT2555" t="str">
        <f t="shared" si="343"/>
        <v>NetU33_6</v>
      </c>
      <c r="AU2555" t="str">
        <f t="shared" si="344"/>
        <v>--</v>
      </c>
    </row>
    <row r="2556" spans="1:47" x14ac:dyDescent="0.25">
      <c r="A2556" t="str">
        <f t="shared" si="339"/>
        <v>U33-7</v>
      </c>
      <c r="B2556" t="str">
        <f t="shared" si="340"/>
        <v>PHY1_RESET</v>
      </c>
      <c r="C2556" t="str">
        <f t="shared" si="341"/>
        <v>U33-PHY1_RESET</v>
      </c>
      <c r="D2556" t="str">
        <f t="shared" si="342"/>
        <v>U33-7</v>
      </c>
      <c r="E2556" t="s">
        <v>5085</v>
      </c>
      <c r="F2556">
        <v>7</v>
      </c>
      <c r="G2556" t="s">
        <v>4384</v>
      </c>
      <c r="AT2556" t="str">
        <f t="shared" si="343"/>
        <v>PHY1_RESET</v>
      </c>
      <c r="AU2556" t="str">
        <f t="shared" si="344"/>
        <v>--</v>
      </c>
    </row>
    <row r="2557" spans="1:47" x14ac:dyDescent="0.25">
      <c r="A2557" t="str">
        <f t="shared" si="339"/>
        <v>U33-8</v>
      </c>
      <c r="B2557" t="str">
        <f t="shared" si="340"/>
        <v>NetU33_8</v>
      </c>
      <c r="C2557" t="str">
        <f t="shared" si="341"/>
        <v>U33-NetU33_8</v>
      </c>
      <c r="D2557" t="str">
        <f t="shared" si="342"/>
        <v>U33-8</v>
      </c>
      <c r="E2557" t="s">
        <v>5085</v>
      </c>
      <c r="F2557">
        <v>8</v>
      </c>
      <c r="G2557" t="s">
        <v>5087</v>
      </c>
      <c r="AT2557" t="str">
        <f t="shared" si="343"/>
        <v>NetU33_8</v>
      </c>
      <c r="AU2557" t="str">
        <f t="shared" si="344"/>
        <v>--</v>
      </c>
    </row>
    <row r="2558" spans="1:47" x14ac:dyDescent="0.25">
      <c r="A2558" t="str">
        <f t="shared" si="339"/>
        <v>U33-9</v>
      </c>
      <c r="B2558" t="str">
        <f t="shared" si="340"/>
        <v>ETH1_25M</v>
      </c>
      <c r="C2558" t="str">
        <f t="shared" si="341"/>
        <v>U33-ETH1_25M</v>
      </c>
      <c r="D2558" t="str">
        <f t="shared" si="342"/>
        <v>U33-9</v>
      </c>
      <c r="E2558" t="s">
        <v>5085</v>
      </c>
      <c r="F2558">
        <v>9</v>
      </c>
      <c r="G2558" t="s">
        <v>4007</v>
      </c>
      <c r="AT2558" t="str">
        <f t="shared" si="343"/>
        <v>ETH1_25M</v>
      </c>
      <c r="AU2558" t="str">
        <f t="shared" si="344"/>
        <v>--</v>
      </c>
    </row>
    <row r="2559" spans="1:47" x14ac:dyDescent="0.25">
      <c r="A2559" t="str">
        <f t="shared" si="339"/>
        <v>U33-10</v>
      </c>
      <c r="B2559" t="str">
        <f t="shared" si="340"/>
        <v>NetR202_2</v>
      </c>
      <c r="C2559" t="str">
        <f t="shared" si="341"/>
        <v>U33-NetR202_2</v>
      </c>
      <c r="D2559" t="str">
        <f t="shared" si="342"/>
        <v>U33-10</v>
      </c>
      <c r="E2559" t="s">
        <v>5085</v>
      </c>
      <c r="F2559">
        <v>10</v>
      </c>
      <c r="G2559" t="s">
        <v>4310</v>
      </c>
      <c r="AT2559" t="str">
        <f t="shared" si="343"/>
        <v>NetR202_2</v>
      </c>
      <c r="AU2559" t="str">
        <f t="shared" si="344"/>
        <v>--</v>
      </c>
    </row>
    <row r="2560" spans="1:47" x14ac:dyDescent="0.25">
      <c r="A2560" t="str">
        <f t="shared" si="339"/>
        <v>U33-11</v>
      </c>
      <c r="B2560" t="str">
        <f t="shared" si="340"/>
        <v>NetC294_1</v>
      </c>
      <c r="C2560" t="str">
        <f t="shared" si="341"/>
        <v>U33-NetC294_1</v>
      </c>
      <c r="D2560" t="str">
        <f t="shared" si="342"/>
        <v>U33-11</v>
      </c>
      <c r="E2560" t="s">
        <v>5085</v>
      </c>
      <c r="F2560">
        <v>11</v>
      </c>
      <c r="G2560" t="s">
        <v>4243</v>
      </c>
      <c r="AT2560" t="str">
        <f t="shared" si="343"/>
        <v>NetC294_1</v>
      </c>
      <c r="AU2560" t="str">
        <f t="shared" si="344"/>
        <v>--</v>
      </c>
    </row>
    <row r="2561" spans="1:47" x14ac:dyDescent="0.25">
      <c r="A2561" t="str">
        <f t="shared" si="339"/>
        <v>U33-12</v>
      </c>
      <c r="B2561" t="str">
        <f t="shared" si="340"/>
        <v>PHY1_MDI0_P</v>
      </c>
      <c r="C2561" t="str">
        <f t="shared" si="341"/>
        <v>U33-PHY1_MDI0_P</v>
      </c>
      <c r="D2561" t="str">
        <f t="shared" si="342"/>
        <v>U33-12</v>
      </c>
      <c r="E2561" t="s">
        <v>5085</v>
      </c>
      <c r="F2561">
        <v>12</v>
      </c>
      <c r="G2561" t="s">
        <v>4377</v>
      </c>
      <c r="AT2561" t="str">
        <f t="shared" si="343"/>
        <v>PHY1_MDI0_P</v>
      </c>
      <c r="AU2561" t="str">
        <f t="shared" si="344"/>
        <v>--</v>
      </c>
    </row>
    <row r="2562" spans="1:47" x14ac:dyDescent="0.25">
      <c r="A2562" t="str">
        <f t="shared" si="339"/>
        <v>U33-13</v>
      </c>
      <c r="B2562" t="str">
        <f t="shared" si="340"/>
        <v>PHY1_MDI0_N</v>
      </c>
      <c r="C2562" t="str">
        <f t="shared" si="341"/>
        <v>U33-PHY1_MDI0_N</v>
      </c>
      <c r="D2562" t="str">
        <f t="shared" si="342"/>
        <v>U33-13</v>
      </c>
      <c r="E2562" t="s">
        <v>5085</v>
      </c>
      <c r="F2562">
        <v>13</v>
      </c>
      <c r="G2562" t="s">
        <v>4376</v>
      </c>
      <c r="AT2562" t="str">
        <f t="shared" si="343"/>
        <v>PHY1_MDI0_N</v>
      </c>
      <c r="AU2562" t="str">
        <f t="shared" si="344"/>
        <v>--</v>
      </c>
    </row>
    <row r="2563" spans="1:47" x14ac:dyDescent="0.25">
      <c r="A2563" t="str">
        <f t="shared" si="339"/>
        <v>U33-14</v>
      </c>
      <c r="B2563" t="str">
        <f t="shared" si="340"/>
        <v>PHY1_MDI1_P</v>
      </c>
      <c r="C2563" t="str">
        <f t="shared" si="341"/>
        <v>U33-PHY1_MDI1_P</v>
      </c>
      <c r="D2563" t="str">
        <f t="shared" si="342"/>
        <v>U33-14</v>
      </c>
      <c r="E2563" t="s">
        <v>5085</v>
      </c>
      <c r="F2563">
        <v>14</v>
      </c>
      <c r="G2563" t="s">
        <v>4379</v>
      </c>
      <c r="AT2563" t="str">
        <f t="shared" si="343"/>
        <v>PHY1_MDI1_P</v>
      </c>
      <c r="AU2563" t="str">
        <f t="shared" si="344"/>
        <v>--</v>
      </c>
    </row>
    <row r="2564" spans="1:47" x14ac:dyDescent="0.25">
      <c r="A2564" t="str">
        <f t="shared" si="339"/>
        <v>U33-15</v>
      </c>
      <c r="B2564" t="str">
        <f t="shared" si="340"/>
        <v>PHY1_MDI1_N</v>
      </c>
      <c r="C2564" t="str">
        <f t="shared" si="341"/>
        <v>U33-PHY1_MDI1_N</v>
      </c>
      <c r="D2564" t="str">
        <f t="shared" si="342"/>
        <v>U33-15</v>
      </c>
      <c r="E2564" t="s">
        <v>5085</v>
      </c>
      <c r="F2564">
        <v>15</v>
      </c>
      <c r="G2564" t="s">
        <v>4378</v>
      </c>
      <c r="AT2564" t="str">
        <f t="shared" si="343"/>
        <v>PHY1_MDI1_N</v>
      </c>
      <c r="AU2564" t="str">
        <f t="shared" si="344"/>
        <v>--</v>
      </c>
    </row>
    <row r="2565" spans="1:47" x14ac:dyDescent="0.25">
      <c r="A2565" t="str">
        <f t="shared" si="339"/>
        <v>U33-16</v>
      </c>
      <c r="B2565" t="str">
        <f t="shared" si="340"/>
        <v>PHY1_MDI2_P</v>
      </c>
      <c r="C2565" t="str">
        <f t="shared" si="341"/>
        <v>U33-PHY1_MDI2_P</v>
      </c>
      <c r="D2565" t="str">
        <f t="shared" si="342"/>
        <v>U33-16</v>
      </c>
      <c r="E2565" t="s">
        <v>5085</v>
      </c>
      <c r="F2565">
        <v>16</v>
      </c>
      <c r="G2565" t="s">
        <v>4381</v>
      </c>
      <c r="AT2565" t="str">
        <f t="shared" si="343"/>
        <v>PHY1_MDI2_P</v>
      </c>
      <c r="AU2565" t="str">
        <f t="shared" si="344"/>
        <v>--</v>
      </c>
    </row>
    <row r="2566" spans="1:47" x14ac:dyDescent="0.25">
      <c r="A2566" t="str">
        <f t="shared" ref="A2566:A2629" si="345">$E2566&amp;"-"&amp;$F2566</f>
        <v>U33-17</v>
      </c>
      <c r="B2566" t="str">
        <f t="shared" ref="B2566:B2629" si="346">IF(OR(E2566=$A$2,E2566=$B$2,E2566=$C$2,E2566=$D$2),"--",G2566)</f>
        <v>PHY1_MDI2_N</v>
      </c>
      <c r="C2566" t="str">
        <f t="shared" ref="C2566:C2629" si="347">$E2566&amp;"-"&amp;$G2566</f>
        <v>U33-PHY1_MDI2_N</v>
      </c>
      <c r="D2566" t="str">
        <f t="shared" ref="D2566:D2629" si="348">A2566</f>
        <v>U33-17</v>
      </c>
      <c r="E2566" t="s">
        <v>5085</v>
      </c>
      <c r="F2566">
        <v>17</v>
      </c>
      <c r="G2566" t="s">
        <v>4380</v>
      </c>
      <c r="AT2566" t="str">
        <f t="shared" ref="AT2566:AT2629" si="349">IF(IF(COUNTIF($AO$6:$AQ$150,B2566)&gt;0,"---","--")="---",VLOOKUP(B2566,$AO$6:$AQ$150,3,0),B2566)</f>
        <v>PHY1_MDI2_N</v>
      </c>
      <c r="AU2566" t="str">
        <f t="shared" ref="AU2566:AU2629" si="350">IF(IF(COUNTIF($AO$6:$AQ$150,B2566)&gt;0,"---","--")="---",VLOOKUP(B2566,$AO$6:$AQ$150,2,0),"--")</f>
        <v>--</v>
      </c>
    </row>
    <row r="2567" spans="1:47" x14ac:dyDescent="0.25">
      <c r="A2567" t="str">
        <f t="shared" si="345"/>
        <v>U33-18</v>
      </c>
      <c r="B2567" t="str">
        <f t="shared" si="346"/>
        <v>PHY1_MDI3_P</v>
      </c>
      <c r="C2567" t="str">
        <f t="shared" si="347"/>
        <v>U33-PHY1_MDI3_P</v>
      </c>
      <c r="D2567" t="str">
        <f t="shared" si="348"/>
        <v>U33-18</v>
      </c>
      <c r="E2567" t="s">
        <v>5085</v>
      </c>
      <c r="F2567">
        <v>18</v>
      </c>
      <c r="G2567" t="s">
        <v>4383</v>
      </c>
      <c r="AT2567" t="str">
        <f t="shared" si="349"/>
        <v>PHY1_MDI3_P</v>
      </c>
      <c r="AU2567" t="str">
        <f t="shared" si="350"/>
        <v>--</v>
      </c>
    </row>
    <row r="2568" spans="1:47" x14ac:dyDescent="0.25">
      <c r="A2568" t="str">
        <f t="shared" si="345"/>
        <v>U33-19</v>
      </c>
      <c r="B2568" t="str">
        <f t="shared" si="346"/>
        <v>PHY1_MDI3_N</v>
      </c>
      <c r="C2568" t="str">
        <f t="shared" si="347"/>
        <v>U33-PHY1_MDI3_N</v>
      </c>
      <c r="D2568" t="str">
        <f t="shared" si="348"/>
        <v>U33-19</v>
      </c>
      <c r="E2568" t="s">
        <v>5085</v>
      </c>
      <c r="F2568">
        <v>19</v>
      </c>
      <c r="G2568" t="s">
        <v>4382</v>
      </c>
      <c r="AT2568" t="str">
        <f t="shared" si="349"/>
        <v>PHY1_MDI3_N</v>
      </c>
      <c r="AU2568" t="str">
        <f t="shared" si="350"/>
        <v>--</v>
      </c>
    </row>
    <row r="2569" spans="1:47" x14ac:dyDescent="0.25">
      <c r="A2569" t="str">
        <f t="shared" si="345"/>
        <v>U33-20</v>
      </c>
      <c r="B2569" t="str">
        <f t="shared" si="346"/>
        <v>NetC294_1</v>
      </c>
      <c r="C2569" t="str">
        <f t="shared" si="347"/>
        <v>U33-NetC294_1</v>
      </c>
      <c r="D2569" t="str">
        <f t="shared" si="348"/>
        <v>U33-20</v>
      </c>
      <c r="E2569" t="s">
        <v>5085</v>
      </c>
      <c r="F2569">
        <v>20</v>
      </c>
      <c r="G2569" t="s">
        <v>4243</v>
      </c>
      <c r="AT2569" t="str">
        <f t="shared" si="349"/>
        <v>NetC294_1</v>
      </c>
      <c r="AU2569" t="str">
        <f t="shared" si="350"/>
        <v>--</v>
      </c>
    </row>
    <row r="2570" spans="1:47" x14ac:dyDescent="0.25">
      <c r="A2570" t="str">
        <f t="shared" si="345"/>
        <v>U33-21</v>
      </c>
      <c r="B2570" t="str">
        <f t="shared" si="346"/>
        <v>PHY1_LED1</v>
      </c>
      <c r="C2570" t="str">
        <f t="shared" si="347"/>
        <v>U33-PHY1_LED1</v>
      </c>
      <c r="D2570" t="str">
        <f t="shared" si="348"/>
        <v>U33-21</v>
      </c>
      <c r="E2570" t="s">
        <v>5085</v>
      </c>
      <c r="F2570">
        <v>21</v>
      </c>
      <c r="G2570" t="s">
        <v>4375</v>
      </c>
      <c r="AT2570" t="str">
        <f t="shared" si="349"/>
        <v>PHY1_LED1</v>
      </c>
      <c r="AU2570" t="str">
        <f t="shared" si="350"/>
        <v>--</v>
      </c>
    </row>
    <row r="2571" spans="1:47" x14ac:dyDescent="0.25">
      <c r="A2571" t="str">
        <f t="shared" si="345"/>
        <v>U33-22</v>
      </c>
      <c r="B2571" t="str">
        <f t="shared" si="346"/>
        <v>PHY1_INT</v>
      </c>
      <c r="C2571" t="str">
        <f t="shared" si="347"/>
        <v>U33-PHY1_INT</v>
      </c>
      <c r="D2571" t="str">
        <f t="shared" si="348"/>
        <v>U33-22</v>
      </c>
      <c r="E2571" t="s">
        <v>5085</v>
      </c>
      <c r="F2571">
        <v>22</v>
      </c>
      <c r="G2571" t="s">
        <v>4374</v>
      </c>
      <c r="AT2571" t="str">
        <f t="shared" si="349"/>
        <v>PHY1_INT</v>
      </c>
      <c r="AU2571" t="str">
        <f t="shared" si="350"/>
        <v>--</v>
      </c>
    </row>
    <row r="2572" spans="1:47" x14ac:dyDescent="0.25">
      <c r="A2572" t="str">
        <f t="shared" si="345"/>
        <v>U33-23</v>
      </c>
      <c r="B2572" t="str">
        <f t="shared" si="346"/>
        <v>ETH1_MDC</v>
      </c>
      <c r="C2572" t="str">
        <f t="shared" si="347"/>
        <v>U33-ETH1_MDC</v>
      </c>
      <c r="D2572" t="str">
        <f t="shared" si="348"/>
        <v>U33-23</v>
      </c>
      <c r="E2572" t="s">
        <v>5085</v>
      </c>
      <c r="F2572">
        <v>23</v>
      </c>
      <c r="G2572" t="s">
        <v>3963</v>
      </c>
      <c r="AT2572" t="str">
        <f t="shared" si="349"/>
        <v>ETH1_MDC</v>
      </c>
      <c r="AU2572" t="str">
        <f t="shared" si="350"/>
        <v>--</v>
      </c>
    </row>
    <row r="2573" spans="1:47" x14ac:dyDescent="0.25">
      <c r="A2573" t="str">
        <f t="shared" si="345"/>
        <v>U33-24</v>
      </c>
      <c r="B2573" t="str">
        <f t="shared" si="346"/>
        <v>ETH1_MDIO</v>
      </c>
      <c r="C2573" t="str">
        <f t="shared" si="347"/>
        <v>U33-ETH1_MDIO</v>
      </c>
      <c r="D2573" t="str">
        <f t="shared" si="348"/>
        <v>U33-24</v>
      </c>
      <c r="E2573" t="s">
        <v>5085</v>
      </c>
      <c r="F2573">
        <v>24</v>
      </c>
      <c r="G2573" t="s">
        <v>3897</v>
      </c>
      <c r="AT2573" t="str">
        <f t="shared" si="349"/>
        <v>ETH1_MDIO</v>
      </c>
      <c r="AU2573" t="str">
        <f t="shared" si="350"/>
        <v>--</v>
      </c>
    </row>
    <row r="2574" spans="1:47" x14ac:dyDescent="0.25">
      <c r="A2574" t="str">
        <f t="shared" si="345"/>
        <v>U33-25</v>
      </c>
      <c r="B2574" t="str">
        <f t="shared" si="346"/>
        <v>NetC300_1</v>
      </c>
      <c r="C2574" t="str">
        <f t="shared" si="347"/>
        <v>U33-NetC300_1</v>
      </c>
      <c r="D2574" t="str">
        <f t="shared" si="348"/>
        <v>U33-25</v>
      </c>
      <c r="E2574" t="s">
        <v>5085</v>
      </c>
      <c r="F2574">
        <v>25</v>
      </c>
      <c r="G2574" t="s">
        <v>4245</v>
      </c>
      <c r="AT2574" t="str">
        <f t="shared" si="349"/>
        <v>NetC300_1</v>
      </c>
      <c r="AU2574" t="str">
        <f t="shared" si="350"/>
        <v>--</v>
      </c>
    </row>
    <row r="2575" spans="1:47" x14ac:dyDescent="0.25">
      <c r="A2575" t="str">
        <f t="shared" si="345"/>
        <v>U33-26</v>
      </c>
      <c r="B2575" t="str">
        <f t="shared" si="346"/>
        <v>Link1_ST</v>
      </c>
      <c r="C2575" t="str">
        <f t="shared" si="347"/>
        <v>U33-Link1_ST</v>
      </c>
      <c r="D2575" t="str">
        <f t="shared" si="348"/>
        <v>U33-26</v>
      </c>
      <c r="E2575" t="s">
        <v>5085</v>
      </c>
      <c r="F2575">
        <v>26</v>
      </c>
      <c r="G2575" t="s">
        <v>4215</v>
      </c>
      <c r="AT2575" t="str">
        <f t="shared" si="349"/>
        <v>Link1_ST</v>
      </c>
      <c r="AU2575" t="str">
        <f t="shared" si="350"/>
        <v>--</v>
      </c>
    </row>
    <row r="2576" spans="1:47" x14ac:dyDescent="0.25">
      <c r="A2576" t="str">
        <f t="shared" si="345"/>
        <v>U33-27</v>
      </c>
      <c r="B2576" t="str">
        <f t="shared" si="346"/>
        <v>RX1_ER</v>
      </c>
      <c r="C2576" t="str">
        <f t="shared" si="347"/>
        <v>U33-RX1_ER</v>
      </c>
      <c r="D2576" t="str">
        <f t="shared" si="348"/>
        <v>U33-27</v>
      </c>
      <c r="E2576" t="s">
        <v>5085</v>
      </c>
      <c r="F2576">
        <v>27</v>
      </c>
      <c r="G2576" t="s">
        <v>4421</v>
      </c>
      <c r="AT2576" t="str">
        <f t="shared" si="349"/>
        <v>RX1_ER</v>
      </c>
      <c r="AU2576" t="str">
        <f t="shared" si="350"/>
        <v>--</v>
      </c>
    </row>
    <row r="2577" spans="1:47" x14ac:dyDescent="0.25">
      <c r="A2577" t="str">
        <f t="shared" si="345"/>
        <v>U33-28</v>
      </c>
      <c r="B2577" t="str">
        <f t="shared" si="346"/>
        <v>0V9_ETH</v>
      </c>
      <c r="C2577" t="str">
        <f t="shared" si="347"/>
        <v>U33-0V9_ETH</v>
      </c>
      <c r="D2577" t="str">
        <f t="shared" si="348"/>
        <v>U33-28</v>
      </c>
      <c r="E2577" t="s">
        <v>5085</v>
      </c>
      <c r="F2577">
        <v>28</v>
      </c>
      <c r="G2577" t="s">
        <v>3696</v>
      </c>
      <c r="AT2577" t="str">
        <f t="shared" si="349"/>
        <v>0V9_ETH</v>
      </c>
      <c r="AU2577" t="str">
        <f t="shared" si="350"/>
        <v>--</v>
      </c>
    </row>
    <row r="2578" spans="1:47" x14ac:dyDescent="0.25">
      <c r="A2578" t="str">
        <f t="shared" si="345"/>
        <v>U33-29</v>
      </c>
      <c r="B2578" t="str">
        <f t="shared" si="346"/>
        <v>ETH1_RXD3</v>
      </c>
      <c r="C2578" t="str">
        <f t="shared" si="347"/>
        <v>U33-ETH1_RXD3</v>
      </c>
      <c r="D2578" t="str">
        <f t="shared" si="348"/>
        <v>U33-29</v>
      </c>
      <c r="E2578" t="s">
        <v>5085</v>
      </c>
      <c r="F2578">
        <v>29</v>
      </c>
      <c r="G2578" t="s">
        <v>3967</v>
      </c>
      <c r="AT2578" t="str">
        <f t="shared" si="349"/>
        <v>ETH1_RXD3</v>
      </c>
      <c r="AU2578" t="str">
        <f t="shared" si="350"/>
        <v>--</v>
      </c>
    </row>
    <row r="2579" spans="1:47" x14ac:dyDescent="0.25">
      <c r="A2579" t="str">
        <f t="shared" si="345"/>
        <v>U33-30</v>
      </c>
      <c r="B2579" t="str">
        <f t="shared" si="346"/>
        <v>ETH1_RXD2</v>
      </c>
      <c r="C2579" t="str">
        <f t="shared" si="347"/>
        <v>U33-ETH1_RXD2</v>
      </c>
      <c r="D2579" t="str">
        <f t="shared" si="348"/>
        <v>U33-30</v>
      </c>
      <c r="E2579" t="s">
        <v>5085</v>
      </c>
      <c r="F2579">
        <v>30</v>
      </c>
      <c r="G2579" t="s">
        <v>3895</v>
      </c>
      <c r="AT2579" t="str">
        <f t="shared" si="349"/>
        <v>ETH1_RXD2</v>
      </c>
      <c r="AU2579" t="str">
        <f t="shared" si="350"/>
        <v>--</v>
      </c>
    </row>
    <row r="2580" spans="1:47" x14ac:dyDescent="0.25">
      <c r="A2580" t="str">
        <f t="shared" si="345"/>
        <v>U33-31</v>
      </c>
      <c r="B2580" t="str">
        <f t="shared" si="346"/>
        <v>NetC300_1</v>
      </c>
      <c r="C2580" t="str">
        <f t="shared" si="347"/>
        <v>U33-NetC300_1</v>
      </c>
      <c r="D2580" t="str">
        <f t="shared" si="348"/>
        <v>U33-31</v>
      </c>
      <c r="E2580" t="s">
        <v>5085</v>
      </c>
      <c r="F2580">
        <v>31</v>
      </c>
      <c r="G2580" t="s">
        <v>4245</v>
      </c>
      <c r="AT2580" t="str">
        <f t="shared" si="349"/>
        <v>NetC300_1</v>
      </c>
      <c r="AU2580" t="str">
        <f t="shared" si="350"/>
        <v>--</v>
      </c>
    </row>
    <row r="2581" spans="1:47" x14ac:dyDescent="0.25">
      <c r="A2581" t="str">
        <f t="shared" si="345"/>
        <v>U33-32</v>
      </c>
      <c r="B2581" t="str">
        <f t="shared" si="346"/>
        <v>ETH1_RXD1</v>
      </c>
      <c r="C2581" t="str">
        <f t="shared" si="347"/>
        <v>U33-ETH1_RXD1</v>
      </c>
      <c r="D2581" t="str">
        <f t="shared" si="348"/>
        <v>U33-32</v>
      </c>
      <c r="E2581" t="s">
        <v>5085</v>
      </c>
      <c r="F2581">
        <v>32</v>
      </c>
      <c r="G2581" t="s">
        <v>3965</v>
      </c>
      <c r="AT2581" t="str">
        <f t="shared" si="349"/>
        <v>ETH1_RXD1</v>
      </c>
      <c r="AU2581" t="str">
        <f t="shared" si="350"/>
        <v>--</v>
      </c>
    </row>
    <row r="2582" spans="1:47" x14ac:dyDescent="0.25">
      <c r="A2582" t="str">
        <f t="shared" si="345"/>
        <v>U33-33</v>
      </c>
      <c r="B2582" t="str">
        <f t="shared" si="346"/>
        <v>ETH1_RXD0</v>
      </c>
      <c r="C2582" t="str">
        <f t="shared" si="347"/>
        <v>U33-ETH1_RXD0</v>
      </c>
      <c r="D2582" t="str">
        <f t="shared" si="348"/>
        <v>U33-33</v>
      </c>
      <c r="E2582" t="s">
        <v>5085</v>
      </c>
      <c r="F2582">
        <v>33</v>
      </c>
      <c r="G2582" t="s">
        <v>3893</v>
      </c>
      <c r="AT2582" t="str">
        <f t="shared" si="349"/>
        <v>ETH1_RXD0</v>
      </c>
      <c r="AU2582" t="str">
        <f t="shared" si="350"/>
        <v>--</v>
      </c>
    </row>
    <row r="2583" spans="1:47" x14ac:dyDescent="0.25">
      <c r="A2583" t="str">
        <f t="shared" si="345"/>
        <v>U33-34</v>
      </c>
      <c r="B2583" t="str">
        <f t="shared" si="346"/>
        <v>ETH1_RXCK</v>
      </c>
      <c r="C2583" t="str">
        <f t="shared" si="347"/>
        <v>U33-ETH1_RXCK</v>
      </c>
      <c r="D2583" t="str">
        <f t="shared" si="348"/>
        <v>U33-34</v>
      </c>
      <c r="E2583" t="s">
        <v>5085</v>
      </c>
      <c r="F2583">
        <v>34</v>
      </c>
      <c r="G2583" t="s">
        <v>3891</v>
      </c>
      <c r="AT2583" t="str">
        <f t="shared" si="349"/>
        <v>ETH1_RXCK</v>
      </c>
      <c r="AU2583" t="str">
        <f t="shared" si="350"/>
        <v>--</v>
      </c>
    </row>
    <row r="2584" spans="1:47" x14ac:dyDescent="0.25">
      <c r="A2584" t="str">
        <f t="shared" si="345"/>
        <v>U33-35</v>
      </c>
      <c r="B2584" t="str">
        <f t="shared" si="346"/>
        <v>ETH1_RXCTL</v>
      </c>
      <c r="C2584" t="str">
        <f t="shared" si="347"/>
        <v>U33-ETH1_RXCTL</v>
      </c>
      <c r="D2584" t="str">
        <f t="shared" si="348"/>
        <v>U33-35</v>
      </c>
      <c r="E2584" t="s">
        <v>5085</v>
      </c>
      <c r="F2584">
        <v>35</v>
      </c>
      <c r="G2584" t="s">
        <v>3815</v>
      </c>
      <c r="AT2584" t="str">
        <f t="shared" si="349"/>
        <v>ETH1_RXCTL</v>
      </c>
      <c r="AU2584" t="str">
        <f t="shared" si="350"/>
        <v>--</v>
      </c>
    </row>
    <row r="2585" spans="1:47" x14ac:dyDescent="0.25">
      <c r="A2585" t="str">
        <f t="shared" si="345"/>
        <v>U33-36</v>
      </c>
      <c r="B2585" t="str">
        <f t="shared" si="346"/>
        <v>0V9_ETH</v>
      </c>
      <c r="C2585" t="str">
        <f t="shared" si="347"/>
        <v>U33-0V9_ETH</v>
      </c>
      <c r="D2585" t="str">
        <f t="shared" si="348"/>
        <v>U33-36</v>
      </c>
      <c r="E2585" t="s">
        <v>5085</v>
      </c>
      <c r="F2585">
        <v>36</v>
      </c>
      <c r="G2585" t="s">
        <v>3696</v>
      </c>
      <c r="AT2585" t="str">
        <f t="shared" si="349"/>
        <v>0V9_ETH</v>
      </c>
      <c r="AU2585" t="str">
        <f t="shared" si="350"/>
        <v>--</v>
      </c>
    </row>
    <row r="2586" spans="1:47" x14ac:dyDescent="0.25">
      <c r="A2586" t="str">
        <f t="shared" si="345"/>
        <v>U33-37</v>
      </c>
      <c r="B2586" t="str">
        <f t="shared" si="346"/>
        <v>ETH1_TXCTL</v>
      </c>
      <c r="C2586" t="str">
        <f t="shared" si="347"/>
        <v>U33-ETH1_TXCTL</v>
      </c>
      <c r="D2586" t="str">
        <f t="shared" si="348"/>
        <v>U33-37</v>
      </c>
      <c r="E2586" t="s">
        <v>5085</v>
      </c>
      <c r="F2586">
        <v>37</v>
      </c>
      <c r="G2586" t="s">
        <v>3811</v>
      </c>
      <c r="AT2586" t="str">
        <f t="shared" si="349"/>
        <v>ETH1_TXCTL</v>
      </c>
      <c r="AU2586" t="str">
        <f t="shared" si="350"/>
        <v>--</v>
      </c>
    </row>
    <row r="2587" spans="1:47" x14ac:dyDescent="0.25">
      <c r="A2587" t="str">
        <f t="shared" si="345"/>
        <v>U33-38</v>
      </c>
      <c r="B2587" t="str">
        <f t="shared" si="346"/>
        <v>ETH1_TXCK</v>
      </c>
      <c r="C2587" t="str">
        <f t="shared" si="347"/>
        <v>U33-ETH1_TXCK</v>
      </c>
      <c r="D2587" t="str">
        <f t="shared" si="348"/>
        <v>U33-38</v>
      </c>
      <c r="E2587" t="s">
        <v>5085</v>
      </c>
      <c r="F2587">
        <v>38</v>
      </c>
      <c r="G2587" t="s">
        <v>3744</v>
      </c>
      <c r="AT2587" t="str">
        <f t="shared" si="349"/>
        <v>ETH1_TXCK</v>
      </c>
      <c r="AU2587" t="str">
        <f t="shared" si="350"/>
        <v>--</v>
      </c>
    </row>
    <row r="2588" spans="1:47" x14ac:dyDescent="0.25">
      <c r="A2588" t="str">
        <f t="shared" si="345"/>
        <v>U33-39</v>
      </c>
      <c r="B2588" t="str">
        <f t="shared" si="346"/>
        <v>ETH1_TXD0</v>
      </c>
      <c r="C2588" t="str">
        <f t="shared" si="347"/>
        <v>U33-ETH1_TXD0</v>
      </c>
      <c r="D2588" t="str">
        <f t="shared" si="348"/>
        <v>U33-39</v>
      </c>
      <c r="E2588" t="s">
        <v>5085</v>
      </c>
      <c r="F2588">
        <v>39</v>
      </c>
      <c r="G2588" t="s">
        <v>3740</v>
      </c>
      <c r="AT2588" t="str">
        <f t="shared" si="349"/>
        <v>ETH1_TXD0</v>
      </c>
      <c r="AU2588" t="str">
        <f t="shared" si="350"/>
        <v>--</v>
      </c>
    </row>
    <row r="2589" spans="1:47" x14ac:dyDescent="0.25">
      <c r="A2589" t="str">
        <f t="shared" si="345"/>
        <v>U33-40</v>
      </c>
      <c r="B2589" t="str">
        <f t="shared" si="346"/>
        <v>NetC300_1</v>
      </c>
      <c r="C2589" t="str">
        <f t="shared" si="347"/>
        <v>U33-NetC300_1</v>
      </c>
      <c r="D2589" t="str">
        <f t="shared" si="348"/>
        <v>U33-40</v>
      </c>
      <c r="E2589" t="s">
        <v>5085</v>
      </c>
      <c r="F2589">
        <v>40</v>
      </c>
      <c r="G2589" t="s">
        <v>4245</v>
      </c>
      <c r="AT2589" t="str">
        <f t="shared" si="349"/>
        <v>NetC300_1</v>
      </c>
      <c r="AU2589" t="str">
        <f t="shared" si="350"/>
        <v>--</v>
      </c>
    </row>
    <row r="2590" spans="1:47" x14ac:dyDescent="0.25">
      <c r="A2590" t="str">
        <f t="shared" si="345"/>
        <v>U33-41</v>
      </c>
      <c r="B2590" t="str">
        <f t="shared" si="346"/>
        <v>GND</v>
      </c>
      <c r="C2590" t="str">
        <f t="shared" si="347"/>
        <v>U33-GND</v>
      </c>
      <c r="D2590" t="str">
        <f t="shared" si="348"/>
        <v>U33-41</v>
      </c>
      <c r="E2590" t="s">
        <v>5085</v>
      </c>
      <c r="F2590">
        <v>41</v>
      </c>
      <c r="G2590" t="s">
        <v>433</v>
      </c>
      <c r="AT2590">
        <f t="shared" si="349"/>
        <v>0</v>
      </c>
      <c r="AU2590">
        <f t="shared" si="350"/>
        <v>0</v>
      </c>
    </row>
    <row r="2591" spans="1:47" x14ac:dyDescent="0.25">
      <c r="A2591" t="str">
        <f t="shared" si="345"/>
        <v>U34-1</v>
      </c>
      <c r="B2591" t="str">
        <f t="shared" si="346"/>
        <v>NetC195_2</v>
      </c>
      <c r="C2591" t="str">
        <f t="shared" si="347"/>
        <v>U34-NetC195_2</v>
      </c>
      <c r="D2591" t="str">
        <f t="shared" si="348"/>
        <v>U34-1</v>
      </c>
      <c r="E2591" t="s">
        <v>5088</v>
      </c>
      <c r="F2591">
        <v>1</v>
      </c>
      <c r="G2591" t="s">
        <v>4233</v>
      </c>
      <c r="AT2591" t="str">
        <f t="shared" si="349"/>
        <v>NetC195_2</v>
      </c>
      <c r="AU2591" t="str">
        <f t="shared" si="350"/>
        <v>--</v>
      </c>
    </row>
    <row r="2592" spans="1:47" x14ac:dyDescent="0.25">
      <c r="A2592" t="str">
        <f t="shared" si="345"/>
        <v>U34-2</v>
      </c>
      <c r="B2592" t="str">
        <f t="shared" si="346"/>
        <v>NetR326_2</v>
      </c>
      <c r="C2592" t="str">
        <f t="shared" si="347"/>
        <v>U34-NetR326_2</v>
      </c>
      <c r="D2592" t="str">
        <f t="shared" si="348"/>
        <v>U34-2</v>
      </c>
      <c r="E2592" t="s">
        <v>5088</v>
      </c>
      <c r="F2592">
        <v>2</v>
      </c>
      <c r="G2592" t="s">
        <v>4330</v>
      </c>
      <c r="AT2592" t="str">
        <f t="shared" si="349"/>
        <v>NetR326_2</v>
      </c>
      <c r="AU2592" t="str">
        <f t="shared" si="350"/>
        <v>--</v>
      </c>
    </row>
    <row r="2593" spans="1:47" x14ac:dyDescent="0.25">
      <c r="A2593" t="str">
        <f t="shared" si="345"/>
        <v>U34-3</v>
      </c>
      <c r="B2593" t="str">
        <f t="shared" si="346"/>
        <v>NetU34_3</v>
      </c>
      <c r="C2593" t="str">
        <f t="shared" si="347"/>
        <v>U34-NetU34_3</v>
      </c>
      <c r="D2593" t="str">
        <f t="shared" si="348"/>
        <v>U34-3</v>
      </c>
      <c r="E2593" t="s">
        <v>5088</v>
      </c>
      <c r="F2593">
        <v>3</v>
      </c>
      <c r="G2593" t="s">
        <v>5089</v>
      </c>
      <c r="AT2593" t="str">
        <f t="shared" si="349"/>
        <v>NetU34_3</v>
      </c>
      <c r="AU2593" t="str">
        <f t="shared" si="350"/>
        <v>--</v>
      </c>
    </row>
    <row r="2594" spans="1:47" x14ac:dyDescent="0.25">
      <c r="A2594" t="str">
        <f t="shared" si="345"/>
        <v>U34-4</v>
      </c>
      <c r="B2594" t="str">
        <f t="shared" si="346"/>
        <v>GND</v>
      </c>
      <c r="C2594" t="str">
        <f t="shared" si="347"/>
        <v>U34-GND</v>
      </c>
      <c r="D2594" t="str">
        <f t="shared" si="348"/>
        <v>U34-4</v>
      </c>
      <c r="E2594" t="s">
        <v>5088</v>
      </c>
      <c r="F2594">
        <v>4</v>
      </c>
      <c r="G2594" t="s">
        <v>433</v>
      </c>
      <c r="AT2594">
        <f t="shared" si="349"/>
        <v>0</v>
      </c>
      <c r="AU2594">
        <f t="shared" si="350"/>
        <v>0</v>
      </c>
    </row>
    <row r="2595" spans="1:47" x14ac:dyDescent="0.25">
      <c r="A2595" t="str">
        <f t="shared" si="345"/>
        <v>U34-5</v>
      </c>
      <c r="B2595" t="str">
        <f t="shared" si="346"/>
        <v>NetR328_2</v>
      </c>
      <c r="C2595" t="str">
        <f t="shared" si="347"/>
        <v>U34-NetR328_2</v>
      </c>
      <c r="D2595" t="str">
        <f t="shared" si="348"/>
        <v>U34-5</v>
      </c>
      <c r="E2595" t="s">
        <v>5088</v>
      </c>
      <c r="F2595">
        <v>5</v>
      </c>
      <c r="G2595" t="s">
        <v>4331</v>
      </c>
      <c r="AT2595" t="str">
        <f t="shared" si="349"/>
        <v>NetR328_2</v>
      </c>
      <c r="AU2595" t="str">
        <f t="shared" si="350"/>
        <v>--</v>
      </c>
    </row>
    <row r="2596" spans="1:47" x14ac:dyDescent="0.25">
      <c r="A2596" t="str">
        <f t="shared" si="345"/>
        <v>U34-6</v>
      </c>
      <c r="B2596" t="str">
        <f t="shared" si="346"/>
        <v>NetU34_6</v>
      </c>
      <c r="C2596" t="str">
        <f t="shared" si="347"/>
        <v>U34-NetU34_6</v>
      </c>
      <c r="D2596" t="str">
        <f t="shared" si="348"/>
        <v>U34-6</v>
      </c>
      <c r="E2596" t="s">
        <v>5088</v>
      </c>
      <c r="F2596">
        <v>6</v>
      </c>
      <c r="G2596" t="s">
        <v>5090</v>
      </c>
      <c r="AT2596" t="str">
        <f t="shared" si="349"/>
        <v>NetU34_6</v>
      </c>
      <c r="AU2596" t="str">
        <f t="shared" si="350"/>
        <v>--</v>
      </c>
    </row>
    <row r="2597" spans="1:47" x14ac:dyDescent="0.25">
      <c r="A2597" t="str">
        <f t="shared" si="345"/>
        <v>U34-7</v>
      </c>
      <c r="B2597" t="str">
        <f t="shared" si="346"/>
        <v>PG_5V0</v>
      </c>
      <c r="C2597" t="str">
        <f t="shared" si="347"/>
        <v>U34-PG_5V0</v>
      </c>
      <c r="D2597" t="str">
        <f t="shared" si="348"/>
        <v>U34-7</v>
      </c>
      <c r="E2597" t="s">
        <v>5088</v>
      </c>
      <c r="F2597">
        <v>7</v>
      </c>
      <c r="G2597" t="s">
        <v>4370</v>
      </c>
      <c r="AT2597" t="str">
        <f t="shared" si="349"/>
        <v>PG_5V0</v>
      </c>
      <c r="AU2597" t="str">
        <f t="shared" si="350"/>
        <v>--</v>
      </c>
    </row>
    <row r="2598" spans="1:47" x14ac:dyDescent="0.25">
      <c r="A2598" t="str">
        <f t="shared" si="345"/>
        <v>U34-8</v>
      </c>
      <c r="B2598" t="str">
        <f t="shared" si="346"/>
        <v>NetC195_2</v>
      </c>
      <c r="C2598" t="str">
        <f t="shared" si="347"/>
        <v>U34-NetC195_2</v>
      </c>
      <c r="D2598" t="str">
        <f t="shared" si="348"/>
        <v>U34-8</v>
      </c>
      <c r="E2598" t="s">
        <v>5088</v>
      </c>
      <c r="F2598">
        <v>8</v>
      </c>
      <c r="G2598" t="s">
        <v>4233</v>
      </c>
      <c r="AT2598" t="str">
        <f t="shared" si="349"/>
        <v>NetC195_2</v>
      </c>
      <c r="AU2598" t="str">
        <f t="shared" si="350"/>
        <v>--</v>
      </c>
    </row>
    <row r="2599" spans="1:47" x14ac:dyDescent="0.25">
      <c r="A2599" t="str">
        <f t="shared" si="345"/>
        <v>U34-9</v>
      </c>
      <c r="B2599" t="str">
        <f t="shared" si="346"/>
        <v>12V</v>
      </c>
      <c r="C2599" t="str">
        <f t="shared" si="347"/>
        <v>U34-12V</v>
      </c>
      <c r="D2599" t="str">
        <f t="shared" si="348"/>
        <v>U34-9</v>
      </c>
      <c r="E2599" t="s">
        <v>5088</v>
      </c>
      <c r="F2599">
        <v>9</v>
      </c>
      <c r="G2599" t="s">
        <v>3697</v>
      </c>
      <c r="AT2599" t="str">
        <f t="shared" si="349"/>
        <v>12V</v>
      </c>
      <c r="AU2599" t="str">
        <f t="shared" si="350"/>
        <v>--</v>
      </c>
    </row>
    <row r="2600" spans="1:47" x14ac:dyDescent="0.25">
      <c r="A2600" t="str">
        <f t="shared" si="345"/>
        <v>U34-10</v>
      </c>
      <c r="B2600" t="str">
        <f t="shared" si="346"/>
        <v>LDO3V3_OUT</v>
      </c>
      <c r="C2600" t="str">
        <f t="shared" si="347"/>
        <v>U34-LDO3V3_OUT</v>
      </c>
      <c r="D2600" t="str">
        <f t="shared" si="348"/>
        <v>U34-10</v>
      </c>
      <c r="E2600" t="s">
        <v>5088</v>
      </c>
      <c r="F2600">
        <v>10</v>
      </c>
      <c r="G2600" t="s">
        <v>4213</v>
      </c>
      <c r="AT2600" t="str">
        <f t="shared" si="349"/>
        <v>LDO3V3_OUT</v>
      </c>
      <c r="AU2600" t="str">
        <f t="shared" si="350"/>
        <v>--</v>
      </c>
    </row>
    <row r="2601" spans="1:47" x14ac:dyDescent="0.25">
      <c r="A2601" t="str">
        <f t="shared" si="345"/>
        <v>U34-11</v>
      </c>
      <c r="B2601" t="str">
        <f t="shared" si="346"/>
        <v>GND</v>
      </c>
      <c r="C2601" t="str">
        <f t="shared" si="347"/>
        <v>U34-GND</v>
      </c>
      <c r="D2601" t="str">
        <f t="shared" si="348"/>
        <v>U34-11</v>
      </c>
      <c r="E2601" t="s">
        <v>5088</v>
      </c>
      <c r="F2601">
        <v>11</v>
      </c>
      <c r="G2601" t="s">
        <v>433</v>
      </c>
      <c r="AT2601">
        <f t="shared" si="349"/>
        <v>0</v>
      </c>
      <c r="AU2601">
        <f t="shared" si="350"/>
        <v>0</v>
      </c>
    </row>
    <row r="2602" spans="1:47" x14ac:dyDescent="0.25">
      <c r="A2602" t="str">
        <f t="shared" si="345"/>
        <v>U34-12</v>
      </c>
      <c r="B2602" t="str">
        <f t="shared" si="346"/>
        <v>NetL23_1</v>
      </c>
      <c r="C2602" t="str">
        <f t="shared" si="347"/>
        <v>U34-NetL23_1</v>
      </c>
      <c r="D2602" t="str">
        <f t="shared" si="348"/>
        <v>U34-12</v>
      </c>
      <c r="E2602" t="s">
        <v>5088</v>
      </c>
      <c r="F2602">
        <v>12</v>
      </c>
      <c r="G2602" t="s">
        <v>4295</v>
      </c>
      <c r="AT2602" t="str">
        <f t="shared" si="349"/>
        <v>NetL23_1</v>
      </c>
      <c r="AU2602" t="str">
        <f t="shared" si="350"/>
        <v>--</v>
      </c>
    </row>
    <row r="2603" spans="1:47" x14ac:dyDescent="0.25">
      <c r="A2603" t="str">
        <f t="shared" si="345"/>
        <v>U34-13</v>
      </c>
      <c r="B2603" t="str">
        <f t="shared" si="346"/>
        <v>12V</v>
      </c>
      <c r="C2603" t="str">
        <f t="shared" si="347"/>
        <v>U34-12V</v>
      </c>
      <c r="D2603" t="str">
        <f t="shared" si="348"/>
        <v>U34-13</v>
      </c>
      <c r="E2603" t="s">
        <v>5088</v>
      </c>
      <c r="F2603">
        <v>13</v>
      </c>
      <c r="G2603" t="s">
        <v>3697</v>
      </c>
      <c r="AT2603" t="str">
        <f t="shared" si="349"/>
        <v>12V</v>
      </c>
      <c r="AU2603" t="str">
        <f t="shared" si="350"/>
        <v>--</v>
      </c>
    </row>
    <row r="2604" spans="1:47" x14ac:dyDescent="0.25">
      <c r="A2604" t="str">
        <f t="shared" si="345"/>
        <v>U34-14</v>
      </c>
      <c r="B2604" t="str">
        <f t="shared" si="346"/>
        <v>NetC190_2</v>
      </c>
      <c r="C2604" t="str">
        <f t="shared" si="347"/>
        <v>U34-NetC190_2</v>
      </c>
      <c r="D2604" t="str">
        <f t="shared" si="348"/>
        <v>U34-14</v>
      </c>
      <c r="E2604" t="s">
        <v>5088</v>
      </c>
      <c r="F2604">
        <v>14</v>
      </c>
      <c r="G2604" t="s">
        <v>4232</v>
      </c>
      <c r="AT2604" t="str">
        <f t="shared" si="349"/>
        <v>NetC190_2</v>
      </c>
      <c r="AU2604" t="str">
        <f t="shared" si="350"/>
        <v>--</v>
      </c>
    </row>
    <row r="2605" spans="1:47" x14ac:dyDescent="0.25">
      <c r="A2605" t="str">
        <f t="shared" si="345"/>
        <v>U34-15</v>
      </c>
      <c r="B2605" t="str">
        <f t="shared" si="346"/>
        <v>EN_5V0</v>
      </c>
      <c r="C2605" t="str">
        <f t="shared" si="347"/>
        <v>U34-EN_5V0</v>
      </c>
      <c r="D2605" t="str">
        <f t="shared" si="348"/>
        <v>U34-15</v>
      </c>
      <c r="E2605" t="s">
        <v>5088</v>
      </c>
      <c r="F2605">
        <v>15</v>
      </c>
      <c r="G2605" t="s">
        <v>3999</v>
      </c>
      <c r="AT2605" t="str">
        <f t="shared" si="349"/>
        <v>EN_5V0</v>
      </c>
      <c r="AU2605" t="str">
        <f t="shared" si="350"/>
        <v>--</v>
      </c>
    </row>
    <row r="2606" spans="1:47" x14ac:dyDescent="0.25">
      <c r="A2606" t="str">
        <f t="shared" si="345"/>
        <v>U34-16</v>
      </c>
      <c r="B2606" t="str">
        <f t="shared" si="346"/>
        <v>NetU34_16</v>
      </c>
      <c r="C2606" t="str">
        <f t="shared" si="347"/>
        <v>U34-NetU34_16</v>
      </c>
      <c r="D2606" t="str">
        <f t="shared" si="348"/>
        <v>U34-16</v>
      </c>
      <c r="E2606" t="s">
        <v>5088</v>
      </c>
      <c r="F2606">
        <v>16</v>
      </c>
      <c r="G2606" t="s">
        <v>5091</v>
      </c>
      <c r="AT2606" t="str">
        <f t="shared" si="349"/>
        <v>NetU34_16</v>
      </c>
      <c r="AU2606" t="str">
        <f t="shared" si="350"/>
        <v>--</v>
      </c>
    </row>
    <row r="2607" spans="1:47" x14ac:dyDescent="0.25">
      <c r="A2607" t="str">
        <f t="shared" si="345"/>
        <v>U34-17</v>
      </c>
      <c r="B2607" t="str">
        <f t="shared" si="346"/>
        <v>GND</v>
      </c>
      <c r="C2607" t="str">
        <f t="shared" si="347"/>
        <v>U34-GND</v>
      </c>
      <c r="D2607" t="str">
        <f t="shared" si="348"/>
        <v>U34-17</v>
      </c>
      <c r="E2607" t="s">
        <v>5088</v>
      </c>
      <c r="F2607">
        <v>17</v>
      </c>
      <c r="G2607" t="s">
        <v>433</v>
      </c>
      <c r="AT2607">
        <f t="shared" si="349"/>
        <v>0</v>
      </c>
      <c r="AU2607">
        <f t="shared" si="350"/>
        <v>0</v>
      </c>
    </row>
    <row r="2608" spans="1:47" x14ac:dyDescent="0.25">
      <c r="A2608" t="str">
        <f t="shared" si="345"/>
        <v>U34-18</v>
      </c>
      <c r="B2608" t="str">
        <f t="shared" si="346"/>
        <v>GND</v>
      </c>
      <c r="C2608" t="str">
        <f t="shared" si="347"/>
        <v>U34-GND</v>
      </c>
      <c r="D2608" t="str">
        <f t="shared" si="348"/>
        <v>U34-18</v>
      </c>
      <c r="E2608" t="s">
        <v>5088</v>
      </c>
      <c r="F2608">
        <v>18</v>
      </c>
      <c r="G2608" t="s">
        <v>433</v>
      </c>
      <c r="AT2608">
        <f t="shared" si="349"/>
        <v>0</v>
      </c>
      <c r="AU2608">
        <f t="shared" si="350"/>
        <v>0</v>
      </c>
    </row>
    <row r="2609" spans="1:47" x14ac:dyDescent="0.25">
      <c r="A2609" t="str">
        <f t="shared" si="345"/>
        <v>U34-19</v>
      </c>
      <c r="B2609" t="str">
        <f t="shared" si="346"/>
        <v>GND</v>
      </c>
      <c r="C2609" t="str">
        <f t="shared" si="347"/>
        <v>U34-GND</v>
      </c>
      <c r="D2609" t="str">
        <f t="shared" si="348"/>
        <v>U34-19</v>
      </c>
      <c r="E2609" t="s">
        <v>5088</v>
      </c>
      <c r="F2609">
        <v>19</v>
      </c>
      <c r="G2609" t="s">
        <v>433</v>
      </c>
      <c r="AT2609">
        <f t="shared" si="349"/>
        <v>0</v>
      </c>
      <c r="AU2609">
        <f t="shared" si="350"/>
        <v>0</v>
      </c>
    </row>
    <row r="2610" spans="1:47" x14ac:dyDescent="0.25">
      <c r="A2610" t="str">
        <f t="shared" si="345"/>
        <v>U34-20</v>
      </c>
      <c r="B2610" t="str">
        <f t="shared" si="346"/>
        <v>GND</v>
      </c>
      <c r="C2610" t="str">
        <f t="shared" si="347"/>
        <v>U34-GND</v>
      </c>
      <c r="D2610" t="str">
        <f t="shared" si="348"/>
        <v>U34-20</v>
      </c>
      <c r="E2610" t="s">
        <v>5088</v>
      </c>
      <c r="F2610">
        <v>20</v>
      </c>
      <c r="G2610" t="s">
        <v>433</v>
      </c>
      <c r="AT2610">
        <f t="shared" si="349"/>
        <v>0</v>
      </c>
      <c r="AU2610">
        <f t="shared" si="350"/>
        <v>0</v>
      </c>
    </row>
    <row r="2611" spans="1:47" x14ac:dyDescent="0.25">
      <c r="A2611" t="str">
        <f t="shared" si="345"/>
        <v>U34-21</v>
      </c>
      <c r="B2611" t="str">
        <f t="shared" si="346"/>
        <v>GND</v>
      </c>
      <c r="C2611" t="str">
        <f t="shared" si="347"/>
        <v>U34-GND</v>
      </c>
      <c r="D2611" t="str">
        <f t="shared" si="348"/>
        <v>U34-21</v>
      </c>
      <c r="E2611" t="s">
        <v>5088</v>
      </c>
      <c r="F2611">
        <v>21</v>
      </c>
      <c r="G2611" t="s">
        <v>433</v>
      </c>
      <c r="AT2611">
        <f t="shared" si="349"/>
        <v>0</v>
      </c>
      <c r="AU2611">
        <f t="shared" si="350"/>
        <v>0</v>
      </c>
    </row>
    <row r="2612" spans="1:47" x14ac:dyDescent="0.25">
      <c r="A2612" t="str">
        <f t="shared" si="345"/>
        <v>U34-22</v>
      </c>
      <c r="B2612" t="str">
        <f t="shared" si="346"/>
        <v>NetL23_1</v>
      </c>
      <c r="C2612" t="str">
        <f t="shared" si="347"/>
        <v>U34-NetL23_1</v>
      </c>
      <c r="D2612" t="str">
        <f t="shared" si="348"/>
        <v>U34-22</v>
      </c>
      <c r="E2612" t="s">
        <v>5088</v>
      </c>
      <c r="F2612">
        <v>22</v>
      </c>
      <c r="G2612" t="s">
        <v>4295</v>
      </c>
      <c r="AT2612" t="str">
        <f t="shared" si="349"/>
        <v>NetL23_1</v>
      </c>
      <c r="AU2612" t="str">
        <f t="shared" si="350"/>
        <v>--</v>
      </c>
    </row>
    <row r="2613" spans="1:47" x14ac:dyDescent="0.25">
      <c r="A2613" t="str">
        <f t="shared" si="345"/>
        <v>U34-23</v>
      </c>
      <c r="B2613" t="str">
        <f t="shared" si="346"/>
        <v>NetL23_1</v>
      </c>
      <c r="C2613" t="str">
        <f t="shared" si="347"/>
        <v>U34-NetL23_1</v>
      </c>
      <c r="D2613" t="str">
        <f t="shared" si="348"/>
        <v>U34-23</v>
      </c>
      <c r="E2613" t="s">
        <v>5088</v>
      </c>
      <c r="F2613">
        <v>23</v>
      </c>
      <c r="G2613" t="s">
        <v>4295</v>
      </c>
      <c r="AT2613" t="str">
        <f t="shared" si="349"/>
        <v>NetL23_1</v>
      </c>
      <c r="AU2613" t="str">
        <f t="shared" si="350"/>
        <v>--</v>
      </c>
    </row>
    <row r="2614" spans="1:47" x14ac:dyDescent="0.25">
      <c r="A2614" t="str">
        <f t="shared" si="345"/>
        <v>U34-24</v>
      </c>
      <c r="B2614" t="str">
        <f t="shared" si="346"/>
        <v>NetL23_1</v>
      </c>
      <c r="C2614" t="str">
        <f t="shared" si="347"/>
        <v>U34-NetL23_1</v>
      </c>
      <c r="D2614" t="str">
        <f t="shared" si="348"/>
        <v>U34-24</v>
      </c>
      <c r="E2614" t="s">
        <v>5088</v>
      </c>
      <c r="F2614">
        <v>24</v>
      </c>
      <c r="G2614" t="s">
        <v>4295</v>
      </c>
      <c r="AT2614" t="str">
        <f t="shared" si="349"/>
        <v>NetL23_1</v>
      </c>
      <c r="AU2614" t="str">
        <f t="shared" si="350"/>
        <v>--</v>
      </c>
    </row>
    <row r="2615" spans="1:47" x14ac:dyDescent="0.25">
      <c r="A2615" t="str">
        <f t="shared" si="345"/>
        <v>U34-25</v>
      </c>
      <c r="B2615" t="str">
        <f t="shared" si="346"/>
        <v>12V</v>
      </c>
      <c r="C2615" t="str">
        <f t="shared" si="347"/>
        <v>U34-12V</v>
      </c>
      <c r="D2615" t="str">
        <f t="shared" si="348"/>
        <v>U34-25</v>
      </c>
      <c r="E2615" t="s">
        <v>5088</v>
      </c>
      <c r="F2615">
        <v>25</v>
      </c>
      <c r="G2615" t="s">
        <v>3697</v>
      </c>
      <c r="AT2615" t="str">
        <f t="shared" si="349"/>
        <v>12V</v>
      </c>
      <c r="AU2615" t="str">
        <f t="shared" si="350"/>
        <v>--</v>
      </c>
    </row>
    <row r="2616" spans="1:47" x14ac:dyDescent="0.25">
      <c r="A2616" t="str">
        <f t="shared" si="345"/>
        <v>U34-26</v>
      </c>
      <c r="B2616" t="str">
        <f t="shared" si="346"/>
        <v>12V</v>
      </c>
      <c r="C2616" t="str">
        <f t="shared" si="347"/>
        <v>U34-12V</v>
      </c>
      <c r="D2616" t="str">
        <f t="shared" si="348"/>
        <v>U34-26</v>
      </c>
      <c r="E2616" t="s">
        <v>5088</v>
      </c>
      <c r="F2616">
        <v>26</v>
      </c>
      <c r="G2616" t="s">
        <v>3697</v>
      </c>
      <c r="AT2616" t="str">
        <f t="shared" si="349"/>
        <v>12V</v>
      </c>
      <c r="AU2616" t="str">
        <f t="shared" si="350"/>
        <v>--</v>
      </c>
    </row>
    <row r="2617" spans="1:47" x14ac:dyDescent="0.25">
      <c r="A2617" t="str">
        <f t="shared" si="345"/>
        <v>U34-27</v>
      </c>
      <c r="B2617" t="str">
        <f t="shared" si="346"/>
        <v>12V</v>
      </c>
      <c r="C2617" t="str">
        <f t="shared" si="347"/>
        <v>U34-12V</v>
      </c>
      <c r="D2617" t="str">
        <f t="shared" si="348"/>
        <v>U34-27</v>
      </c>
      <c r="E2617" t="s">
        <v>5088</v>
      </c>
      <c r="F2617">
        <v>27</v>
      </c>
      <c r="G2617" t="s">
        <v>3697</v>
      </c>
      <c r="AT2617" t="str">
        <f t="shared" si="349"/>
        <v>12V</v>
      </c>
      <c r="AU2617" t="str">
        <f t="shared" si="350"/>
        <v>--</v>
      </c>
    </row>
    <row r="2618" spans="1:47" x14ac:dyDescent="0.25">
      <c r="A2618" t="str">
        <f t="shared" si="345"/>
        <v>U34-28</v>
      </c>
      <c r="B2618" t="str">
        <f t="shared" si="346"/>
        <v>12V</v>
      </c>
      <c r="C2618" t="str">
        <f t="shared" si="347"/>
        <v>U34-12V</v>
      </c>
      <c r="D2618" t="str">
        <f t="shared" si="348"/>
        <v>U34-28</v>
      </c>
      <c r="E2618" t="s">
        <v>5088</v>
      </c>
      <c r="F2618">
        <v>28</v>
      </c>
      <c r="G2618" t="s">
        <v>3697</v>
      </c>
      <c r="AT2618" t="str">
        <f t="shared" si="349"/>
        <v>12V</v>
      </c>
      <c r="AU2618" t="str">
        <f t="shared" si="350"/>
        <v>--</v>
      </c>
    </row>
    <row r="2619" spans="1:47" x14ac:dyDescent="0.25">
      <c r="A2619" t="str">
        <f t="shared" si="345"/>
        <v>U35-1</v>
      </c>
      <c r="B2619" t="str">
        <f t="shared" si="346"/>
        <v>NetC488_2</v>
      </c>
      <c r="C2619" t="str">
        <f t="shared" si="347"/>
        <v>U35-NetC488_2</v>
      </c>
      <c r="D2619" t="str">
        <f t="shared" si="348"/>
        <v>U35-1</v>
      </c>
      <c r="E2619" t="s">
        <v>5092</v>
      </c>
      <c r="F2619">
        <v>1</v>
      </c>
      <c r="G2619" t="s">
        <v>4253</v>
      </c>
      <c r="AT2619" t="str">
        <f t="shared" si="349"/>
        <v>NetC488_2</v>
      </c>
      <c r="AU2619" t="str">
        <f t="shared" si="350"/>
        <v>--</v>
      </c>
    </row>
    <row r="2620" spans="1:47" x14ac:dyDescent="0.25">
      <c r="A2620" t="str">
        <f t="shared" si="345"/>
        <v>U35-2</v>
      </c>
      <c r="B2620" t="str">
        <f t="shared" si="346"/>
        <v>GND</v>
      </c>
      <c r="C2620" t="str">
        <f t="shared" si="347"/>
        <v>U35-GND</v>
      </c>
      <c r="D2620" t="str">
        <f t="shared" si="348"/>
        <v>U35-2</v>
      </c>
      <c r="E2620" t="s">
        <v>5092</v>
      </c>
      <c r="F2620">
        <v>2</v>
      </c>
      <c r="G2620" t="s">
        <v>433</v>
      </c>
      <c r="AT2620">
        <f t="shared" si="349"/>
        <v>0</v>
      </c>
      <c r="AU2620">
        <f t="shared" si="350"/>
        <v>0</v>
      </c>
    </row>
    <row r="2621" spans="1:47" x14ac:dyDescent="0.25">
      <c r="A2621" t="str">
        <f t="shared" si="345"/>
        <v>U35-3</v>
      </c>
      <c r="B2621" t="str">
        <f t="shared" si="346"/>
        <v>NetR1_2</v>
      </c>
      <c r="C2621" t="str">
        <f t="shared" si="347"/>
        <v>U35-NetR1_2</v>
      </c>
      <c r="D2621" t="str">
        <f t="shared" si="348"/>
        <v>U35-3</v>
      </c>
      <c r="E2621" t="s">
        <v>5092</v>
      </c>
      <c r="F2621">
        <v>3</v>
      </c>
      <c r="G2621" t="s">
        <v>4309</v>
      </c>
      <c r="AT2621" t="str">
        <f t="shared" si="349"/>
        <v>NetR1_2</v>
      </c>
      <c r="AU2621" t="str">
        <f t="shared" si="350"/>
        <v>--</v>
      </c>
    </row>
    <row r="2622" spans="1:47" x14ac:dyDescent="0.25">
      <c r="A2622" t="str">
        <f t="shared" si="345"/>
        <v>U35-4</v>
      </c>
      <c r="B2622" t="str">
        <f t="shared" si="346"/>
        <v>NetC488_2</v>
      </c>
      <c r="C2622" t="str">
        <f t="shared" si="347"/>
        <v>U35-NetC488_2</v>
      </c>
      <c r="D2622" t="str">
        <f t="shared" si="348"/>
        <v>U35-4</v>
      </c>
      <c r="E2622" t="s">
        <v>5092</v>
      </c>
      <c r="F2622">
        <v>4</v>
      </c>
      <c r="G2622" t="s">
        <v>4253</v>
      </c>
      <c r="AT2622" t="str">
        <f t="shared" si="349"/>
        <v>NetC488_2</v>
      </c>
      <c r="AU2622" t="str">
        <f t="shared" si="350"/>
        <v>--</v>
      </c>
    </row>
    <row r="2623" spans="1:47" x14ac:dyDescent="0.25">
      <c r="A2623" t="str">
        <f t="shared" si="345"/>
        <v>U36-1</v>
      </c>
      <c r="B2623" t="str">
        <f t="shared" si="346"/>
        <v>DFP_CC2</v>
      </c>
      <c r="C2623" t="str">
        <f t="shared" si="347"/>
        <v>U36-DFP_CC2</v>
      </c>
      <c r="D2623" t="str">
        <f t="shared" si="348"/>
        <v>U36-1</v>
      </c>
      <c r="E2623" t="s">
        <v>5093</v>
      </c>
      <c r="F2623">
        <v>1</v>
      </c>
      <c r="G2623" t="s">
        <v>3935</v>
      </c>
      <c r="AT2623" t="str">
        <f t="shared" si="349"/>
        <v>DFP_CC2</v>
      </c>
      <c r="AU2623" t="str">
        <f t="shared" si="350"/>
        <v>--</v>
      </c>
    </row>
    <row r="2624" spans="1:47" x14ac:dyDescent="0.25">
      <c r="A2624" t="str">
        <f t="shared" si="345"/>
        <v>U36-2</v>
      </c>
      <c r="B2624" t="str">
        <f t="shared" si="346"/>
        <v>DFP_CC1</v>
      </c>
      <c r="C2624" t="str">
        <f t="shared" si="347"/>
        <v>U36-DFP_CC1</v>
      </c>
      <c r="D2624" t="str">
        <f t="shared" si="348"/>
        <v>U36-2</v>
      </c>
      <c r="E2624" t="s">
        <v>5093</v>
      </c>
      <c r="F2624">
        <v>2</v>
      </c>
      <c r="G2624" t="s">
        <v>3933</v>
      </c>
      <c r="AT2624" t="str">
        <f t="shared" si="349"/>
        <v>DFP_CC1</v>
      </c>
      <c r="AU2624" t="str">
        <f t="shared" si="350"/>
        <v>--</v>
      </c>
    </row>
    <row r="2625" spans="1:47" x14ac:dyDescent="0.25">
      <c r="A2625" t="str">
        <f t="shared" si="345"/>
        <v>U36-3</v>
      </c>
      <c r="B2625" t="str">
        <f t="shared" si="346"/>
        <v>NetR291_2</v>
      </c>
      <c r="C2625" t="str">
        <f t="shared" si="347"/>
        <v>U36-NetR291_2</v>
      </c>
      <c r="D2625" t="str">
        <f t="shared" si="348"/>
        <v>U36-3</v>
      </c>
      <c r="E2625" t="s">
        <v>5093</v>
      </c>
      <c r="F2625">
        <v>3</v>
      </c>
      <c r="G2625" t="s">
        <v>4323</v>
      </c>
      <c r="AT2625" t="str">
        <f t="shared" si="349"/>
        <v>NetR291_2</v>
      </c>
      <c r="AU2625" t="str">
        <f t="shared" si="350"/>
        <v>--</v>
      </c>
    </row>
    <row r="2626" spans="1:47" x14ac:dyDescent="0.25">
      <c r="A2626" t="str">
        <f t="shared" si="345"/>
        <v>U36-4</v>
      </c>
      <c r="B2626" t="str">
        <f t="shared" si="346"/>
        <v>DFP_PORT</v>
      </c>
      <c r="C2626" t="str">
        <f t="shared" si="347"/>
        <v>U36-DFP_PORT</v>
      </c>
      <c r="D2626" t="str">
        <f t="shared" si="348"/>
        <v>U36-4</v>
      </c>
      <c r="E2626" t="s">
        <v>5093</v>
      </c>
      <c r="F2626">
        <v>4</v>
      </c>
      <c r="G2626" t="s">
        <v>3942</v>
      </c>
      <c r="AT2626" t="str">
        <f t="shared" si="349"/>
        <v>DFP_PORT</v>
      </c>
      <c r="AU2626" t="str">
        <f t="shared" si="350"/>
        <v>--</v>
      </c>
    </row>
    <row r="2627" spans="1:47" x14ac:dyDescent="0.25">
      <c r="A2627" t="str">
        <f t="shared" si="345"/>
        <v>U36-5</v>
      </c>
      <c r="B2627" t="str">
        <f t="shared" si="346"/>
        <v>NetR284_1</v>
      </c>
      <c r="C2627" t="str">
        <f t="shared" si="347"/>
        <v>U36-NetR284_1</v>
      </c>
      <c r="D2627" t="str">
        <f t="shared" si="348"/>
        <v>U36-5</v>
      </c>
      <c r="E2627" t="s">
        <v>5093</v>
      </c>
      <c r="F2627">
        <v>5</v>
      </c>
      <c r="G2627" t="s">
        <v>4321</v>
      </c>
      <c r="AT2627" t="str">
        <f t="shared" si="349"/>
        <v>NetR284_1</v>
      </c>
      <c r="AU2627" t="str">
        <f t="shared" si="350"/>
        <v>--</v>
      </c>
    </row>
    <row r="2628" spans="1:47" x14ac:dyDescent="0.25">
      <c r="A2628" t="str">
        <f t="shared" si="345"/>
        <v>U36-6</v>
      </c>
      <c r="B2628" t="str">
        <f t="shared" si="346"/>
        <v>USB_SSTX_P</v>
      </c>
      <c r="C2628" t="str">
        <f t="shared" si="347"/>
        <v>U36-USB_SSTX_P</v>
      </c>
      <c r="D2628" t="str">
        <f t="shared" si="348"/>
        <v>U36-6</v>
      </c>
      <c r="E2628" t="s">
        <v>5093</v>
      </c>
      <c r="F2628">
        <v>6</v>
      </c>
      <c r="G2628" t="s">
        <v>3728</v>
      </c>
      <c r="AT2628" t="str">
        <f t="shared" si="349"/>
        <v>USB_SSTX_P</v>
      </c>
      <c r="AU2628" t="str">
        <f t="shared" si="350"/>
        <v>--</v>
      </c>
    </row>
    <row r="2629" spans="1:47" x14ac:dyDescent="0.25">
      <c r="A2629" t="str">
        <f t="shared" si="345"/>
        <v>U36-7</v>
      </c>
      <c r="B2629" t="str">
        <f t="shared" si="346"/>
        <v>USB_SSTX_N</v>
      </c>
      <c r="C2629" t="str">
        <f t="shared" si="347"/>
        <v>U36-USB_SSTX_N</v>
      </c>
      <c r="D2629" t="str">
        <f t="shared" si="348"/>
        <v>U36-7</v>
      </c>
      <c r="E2629" t="s">
        <v>5093</v>
      </c>
      <c r="F2629">
        <v>7</v>
      </c>
      <c r="G2629" t="s">
        <v>3729</v>
      </c>
      <c r="AT2629" t="str">
        <f t="shared" si="349"/>
        <v>USB_SSTX_N</v>
      </c>
      <c r="AU2629" t="str">
        <f t="shared" si="350"/>
        <v>--</v>
      </c>
    </row>
    <row r="2630" spans="1:47" x14ac:dyDescent="0.25">
      <c r="A2630" t="str">
        <f t="shared" ref="A2630:A2693" si="351">$E2630&amp;"-"&amp;$F2630</f>
        <v>U36-8</v>
      </c>
      <c r="B2630" t="str">
        <f t="shared" ref="B2630:B2693" si="352">IF(OR(E2630=$A$2,E2630=$B$2,E2630=$C$2,E2630=$D$2),"--",G2630)</f>
        <v>3V3_DFP</v>
      </c>
      <c r="C2630" t="str">
        <f t="shared" ref="C2630:C2693" si="353">$E2630&amp;"-"&amp;$G2630</f>
        <v>U36-3V3_DFP</v>
      </c>
      <c r="D2630" t="str">
        <f t="shared" ref="D2630:D2693" si="354">A2630</f>
        <v>U36-8</v>
      </c>
      <c r="E2630" t="s">
        <v>5093</v>
      </c>
      <c r="F2630">
        <v>8</v>
      </c>
      <c r="G2630" t="s">
        <v>3713</v>
      </c>
      <c r="AT2630" t="str">
        <f t="shared" ref="AT2630:AT2693" si="355">IF(IF(COUNTIF($AO$6:$AQ$150,B2630)&gt;0,"---","--")="---",VLOOKUP(B2630,$AO$6:$AQ$150,3,0),B2630)</f>
        <v>3V3_DFP</v>
      </c>
      <c r="AU2630" t="str">
        <f t="shared" ref="AU2630:AU2693" si="356">IF(IF(COUNTIF($AO$6:$AQ$150,B2630)&gt;0,"---","--")="---",VLOOKUP(B2630,$AO$6:$AQ$150,2,0),"--")</f>
        <v>--</v>
      </c>
    </row>
    <row r="2631" spans="1:47" x14ac:dyDescent="0.25">
      <c r="A2631" t="str">
        <f t="shared" si="351"/>
        <v>U36-9</v>
      </c>
      <c r="B2631" t="str">
        <f t="shared" si="352"/>
        <v>USB_SSRX_P</v>
      </c>
      <c r="C2631" t="str">
        <f t="shared" si="353"/>
        <v>U36-USB_SSRX_P</v>
      </c>
      <c r="D2631" t="str">
        <f t="shared" si="354"/>
        <v>U36-9</v>
      </c>
      <c r="E2631" t="s">
        <v>5093</v>
      </c>
      <c r="F2631">
        <v>9</v>
      </c>
      <c r="G2631" t="s">
        <v>3870</v>
      </c>
      <c r="AT2631" t="str">
        <f t="shared" si="355"/>
        <v>USB_SSRX_P</v>
      </c>
      <c r="AU2631" t="str">
        <f t="shared" si="356"/>
        <v>--</v>
      </c>
    </row>
    <row r="2632" spans="1:47" x14ac:dyDescent="0.25">
      <c r="A2632" t="str">
        <f t="shared" si="351"/>
        <v>U36-10</v>
      </c>
      <c r="B2632" t="str">
        <f t="shared" si="352"/>
        <v>USB_SSRX_N</v>
      </c>
      <c r="C2632" t="str">
        <f t="shared" si="353"/>
        <v>U36-USB_SSRX_N</v>
      </c>
      <c r="D2632" t="str">
        <f t="shared" si="354"/>
        <v>U36-10</v>
      </c>
      <c r="E2632" t="s">
        <v>5093</v>
      </c>
      <c r="F2632">
        <v>10</v>
      </c>
      <c r="G2632" t="s">
        <v>3872</v>
      </c>
      <c r="AT2632" t="str">
        <f t="shared" si="355"/>
        <v>USB_SSRX_N</v>
      </c>
      <c r="AU2632" t="str">
        <f t="shared" si="356"/>
        <v>--</v>
      </c>
    </row>
    <row r="2633" spans="1:47" x14ac:dyDescent="0.25">
      <c r="A2633" t="str">
        <f t="shared" si="351"/>
        <v>U36-11</v>
      </c>
      <c r="B2633" t="str">
        <f t="shared" si="352"/>
        <v>NetR292_2</v>
      </c>
      <c r="C2633" t="str">
        <f t="shared" si="353"/>
        <v>U36-NetR292_2</v>
      </c>
      <c r="D2633" t="str">
        <f t="shared" si="354"/>
        <v>U36-11</v>
      </c>
      <c r="E2633" t="s">
        <v>5093</v>
      </c>
      <c r="F2633">
        <v>11</v>
      </c>
      <c r="G2633" t="s">
        <v>4324</v>
      </c>
      <c r="AT2633" t="str">
        <f t="shared" si="355"/>
        <v>NetR292_2</v>
      </c>
      <c r="AU2633" t="str">
        <f t="shared" si="356"/>
        <v>--</v>
      </c>
    </row>
    <row r="2634" spans="1:47" x14ac:dyDescent="0.25">
      <c r="A2634" t="str">
        <f t="shared" si="351"/>
        <v>U36-12</v>
      </c>
      <c r="B2634" t="str">
        <f t="shared" si="352"/>
        <v>DFP_EN_MUX</v>
      </c>
      <c r="C2634" t="str">
        <f t="shared" si="353"/>
        <v>U36-DFP_EN_MUX</v>
      </c>
      <c r="D2634" t="str">
        <f t="shared" si="354"/>
        <v>U36-12</v>
      </c>
      <c r="E2634" t="s">
        <v>5093</v>
      </c>
      <c r="F2634">
        <v>12</v>
      </c>
      <c r="G2634" t="s">
        <v>3938</v>
      </c>
      <c r="AT2634" t="str">
        <f t="shared" si="355"/>
        <v>DFP_EN_MUX</v>
      </c>
      <c r="AU2634" t="str">
        <f t="shared" si="356"/>
        <v>--</v>
      </c>
    </row>
    <row r="2635" spans="1:47" x14ac:dyDescent="0.25">
      <c r="A2635" t="str">
        <f t="shared" si="351"/>
        <v>U36-13</v>
      </c>
      <c r="B2635" t="str">
        <f t="shared" si="352"/>
        <v>GND</v>
      </c>
      <c r="C2635" t="str">
        <f t="shared" si="353"/>
        <v>U36-GND</v>
      </c>
      <c r="D2635" t="str">
        <f t="shared" si="354"/>
        <v>U36-13</v>
      </c>
      <c r="E2635" t="s">
        <v>5093</v>
      </c>
      <c r="F2635">
        <v>13</v>
      </c>
      <c r="G2635" t="s">
        <v>433</v>
      </c>
      <c r="AT2635">
        <f t="shared" si="355"/>
        <v>0</v>
      </c>
      <c r="AU2635">
        <f t="shared" si="356"/>
        <v>0</v>
      </c>
    </row>
    <row r="2636" spans="1:47" x14ac:dyDescent="0.25">
      <c r="A2636" t="str">
        <f t="shared" si="351"/>
        <v>U36-14</v>
      </c>
      <c r="B2636" t="str">
        <f t="shared" si="352"/>
        <v>USB_SSRX1_N</v>
      </c>
      <c r="C2636" t="str">
        <f t="shared" si="353"/>
        <v>U36-USB_SSRX1_N</v>
      </c>
      <c r="D2636" t="str">
        <f t="shared" si="354"/>
        <v>U36-14</v>
      </c>
      <c r="E2636" t="s">
        <v>5093</v>
      </c>
      <c r="F2636">
        <v>14</v>
      </c>
      <c r="G2636" t="s">
        <v>4489</v>
      </c>
      <c r="AT2636" t="str">
        <f t="shared" si="355"/>
        <v>USB_SSRX1_N</v>
      </c>
      <c r="AU2636" t="str">
        <f t="shared" si="356"/>
        <v>--</v>
      </c>
    </row>
    <row r="2637" spans="1:47" x14ac:dyDescent="0.25">
      <c r="A2637" t="str">
        <f t="shared" si="351"/>
        <v>U36-15</v>
      </c>
      <c r="B2637" t="str">
        <f t="shared" si="352"/>
        <v>USB_SSRX1_P</v>
      </c>
      <c r="C2637" t="str">
        <f t="shared" si="353"/>
        <v>U36-USB_SSRX1_P</v>
      </c>
      <c r="D2637" t="str">
        <f t="shared" si="354"/>
        <v>U36-15</v>
      </c>
      <c r="E2637" t="s">
        <v>5093</v>
      </c>
      <c r="F2637">
        <v>15</v>
      </c>
      <c r="G2637" t="s">
        <v>4490</v>
      </c>
      <c r="AT2637" t="str">
        <f t="shared" si="355"/>
        <v>USB_SSRX1_P</v>
      </c>
      <c r="AU2637" t="str">
        <f t="shared" si="356"/>
        <v>--</v>
      </c>
    </row>
    <row r="2638" spans="1:47" x14ac:dyDescent="0.25">
      <c r="A2638" t="str">
        <f t="shared" si="351"/>
        <v>U36-16</v>
      </c>
      <c r="B2638" t="str">
        <f t="shared" si="352"/>
        <v>USB_TX1_N</v>
      </c>
      <c r="C2638" t="str">
        <f t="shared" si="353"/>
        <v>U36-USB_TX1_N</v>
      </c>
      <c r="D2638" t="str">
        <f t="shared" si="354"/>
        <v>U36-16</v>
      </c>
      <c r="E2638" t="s">
        <v>5093</v>
      </c>
      <c r="F2638">
        <v>16</v>
      </c>
      <c r="G2638" t="s">
        <v>4498</v>
      </c>
      <c r="AT2638" t="str">
        <f t="shared" si="355"/>
        <v>USB_TX1_N</v>
      </c>
      <c r="AU2638" t="str">
        <f t="shared" si="356"/>
        <v>--</v>
      </c>
    </row>
    <row r="2639" spans="1:47" x14ac:dyDescent="0.25">
      <c r="A2639" t="str">
        <f t="shared" si="351"/>
        <v>U36-17</v>
      </c>
      <c r="B2639" t="str">
        <f t="shared" si="352"/>
        <v>USB_TX1_P</v>
      </c>
      <c r="C2639" t="str">
        <f t="shared" si="353"/>
        <v>U36-USB_TX1_P</v>
      </c>
      <c r="D2639" t="str">
        <f t="shared" si="354"/>
        <v>U36-17</v>
      </c>
      <c r="E2639" t="s">
        <v>5093</v>
      </c>
      <c r="F2639">
        <v>17</v>
      </c>
      <c r="G2639" t="s">
        <v>4499</v>
      </c>
      <c r="AT2639" t="str">
        <f t="shared" si="355"/>
        <v>USB_TX1_P</v>
      </c>
      <c r="AU2639" t="str">
        <f t="shared" si="356"/>
        <v>--</v>
      </c>
    </row>
    <row r="2640" spans="1:47" x14ac:dyDescent="0.25">
      <c r="A2640" t="str">
        <f t="shared" si="351"/>
        <v>U36-18</v>
      </c>
      <c r="B2640" t="str">
        <f t="shared" si="352"/>
        <v>USB_SSRX2_N</v>
      </c>
      <c r="C2640" t="str">
        <f t="shared" si="353"/>
        <v>U36-USB_SSRX2_N</v>
      </c>
      <c r="D2640" t="str">
        <f t="shared" si="354"/>
        <v>U36-18</v>
      </c>
      <c r="E2640" t="s">
        <v>5093</v>
      </c>
      <c r="F2640">
        <v>18</v>
      </c>
      <c r="G2640" t="s">
        <v>4491</v>
      </c>
      <c r="AT2640" t="str">
        <f t="shared" si="355"/>
        <v>USB_SSRX2_N</v>
      </c>
      <c r="AU2640" t="str">
        <f t="shared" si="356"/>
        <v>--</v>
      </c>
    </row>
    <row r="2641" spans="1:47" x14ac:dyDescent="0.25">
      <c r="A2641" t="str">
        <f t="shared" si="351"/>
        <v>U36-19</v>
      </c>
      <c r="B2641" t="str">
        <f t="shared" si="352"/>
        <v>USB_SSRX2_P</v>
      </c>
      <c r="C2641" t="str">
        <f t="shared" si="353"/>
        <v>U36-USB_SSRX2_P</v>
      </c>
      <c r="D2641" t="str">
        <f t="shared" si="354"/>
        <v>U36-19</v>
      </c>
      <c r="E2641" t="s">
        <v>5093</v>
      </c>
      <c r="F2641">
        <v>19</v>
      </c>
      <c r="G2641" t="s">
        <v>4492</v>
      </c>
      <c r="AT2641" t="str">
        <f t="shared" si="355"/>
        <v>USB_SSRX2_P</v>
      </c>
      <c r="AU2641" t="str">
        <f t="shared" si="356"/>
        <v>--</v>
      </c>
    </row>
    <row r="2642" spans="1:47" x14ac:dyDescent="0.25">
      <c r="A2642" t="str">
        <f t="shared" si="351"/>
        <v>U36-20</v>
      </c>
      <c r="B2642" t="str">
        <f t="shared" si="352"/>
        <v>USB_TX2_N</v>
      </c>
      <c r="C2642" t="str">
        <f t="shared" si="353"/>
        <v>U36-USB_TX2_N</v>
      </c>
      <c r="D2642" t="str">
        <f t="shared" si="354"/>
        <v>U36-20</v>
      </c>
      <c r="E2642" t="s">
        <v>5093</v>
      </c>
      <c r="F2642">
        <v>20</v>
      </c>
      <c r="G2642" t="s">
        <v>4500</v>
      </c>
      <c r="AT2642" t="str">
        <f t="shared" si="355"/>
        <v>USB_TX2_N</v>
      </c>
      <c r="AU2642" t="str">
        <f t="shared" si="356"/>
        <v>--</v>
      </c>
    </row>
    <row r="2643" spans="1:47" x14ac:dyDescent="0.25">
      <c r="A2643" t="str">
        <f t="shared" si="351"/>
        <v>U36-21</v>
      </c>
      <c r="B2643" t="str">
        <f t="shared" si="352"/>
        <v>USB_TX2_P</v>
      </c>
      <c r="C2643" t="str">
        <f t="shared" si="353"/>
        <v>U36-USB_TX2_P</v>
      </c>
      <c r="D2643" t="str">
        <f t="shared" si="354"/>
        <v>U36-21</v>
      </c>
      <c r="E2643" t="s">
        <v>5093</v>
      </c>
      <c r="F2643">
        <v>21</v>
      </c>
      <c r="G2643" t="s">
        <v>4501</v>
      </c>
      <c r="AT2643" t="str">
        <f t="shared" si="355"/>
        <v>USB_TX2_P</v>
      </c>
      <c r="AU2643" t="str">
        <f t="shared" si="356"/>
        <v>--</v>
      </c>
    </row>
    <row r="2644" spans="1:47" x14ac:dyDescent="0.25">
      <c r="A2644" t="str">
        <f t="shared" si="351"/>
        <v>U36-22</v>
      </c>
      <c r="B2644" t="str">
        <f t="shared" si="352"/>
        <v>NetR301_1</v>
      </c>
      <c r="C2644" t="str">
        <f t="shared" si="353"/>
        <v>U36-NetR301_1</v>
      </c>
      <c r="D2644" t="str">
        <f t="shared" si="354"/>
        <v>U36-22</v>
      </c>
      <c r="E2644" t="s">
        <v>5093</v>
      </c>
      <c r="F2644">
        <v>22</v>
      </c>
      <c r="G2644" t="s">
        <v>4326</v>
      </c>
      <c r="AT2644" t="str">
        <f t="shared" si="355"/>
        <v>NetR301_1</v>
      </c>
      <c r="AU2644" t="str">
        <f t="shared" si="356"/>
        <v>--</v>
      </c>
    </row>
    <row r="2645" spans="1:47" x14ac:dyDescent="0.25">
      <c r="A2645" t="str">
        <f t="shared" si="351"/>
        <v>U36-23</v>
      </c>
      <c r="B2645" t="str">
        <f t="shared" si="352"/>
        <v>DFP_INT</v>
      </c>
      <c r="C2645" t="str">
        <f t="shared" si="353"/>
        <v>U36-DFP_INT</v>
      </c>
      <c r="D2645" t="str">
        <f t="shared" si="354"/>
        <v>U36-23</v>
      </c>
      <c r="E2645" t="s">
        <v>5093</v>
      </c>
      <c r="F2645">
        <v>23</v>
      </c>
      <c r="G2645" t="s">
        <v>3941</v>
      </c>
      <c r="AT2645" t="str">
        <f t="shared" si="355"/>
        <v>DFP_INT</v>
      </c>
      <c r="AU2645" t="str">
        <f t="shared" si="356"/>
        <v>--</v>
      </c>
    </row>
    <row r="2646" spans="1:47" x14ac:dyDescent="0.25">
      <c r="A2646" t="str">
        <f t="shared" si="351"/>
        <v>U36-24</v>
      </c>
      <c r="B2646" t="str">
        <f t="shared" si="352"/>
        <v>DFP_FAULT</v>
      </c>
      <c r="C2646" t="str">
        <f t="shared" si="353"/>
        <v>U36-DFP_FAULT</v>
      </c>
      <c r="D2646" t="str">
        <f t="shared" si="354"/>
        <v>U36-24</v>
      </c>
      <c r="E2646" t="s">
        <v>5093</v>
      </c>
      <c r="F2646">
        <v>24</v>
      </c>
      <c r="G2646" t="s">
        <v>3939</v>
      </c>
      <c r="AT2646" t="str">
        <f t="shared" si="355"/>
        <v>DFP_FAULT</v>
      </c>
      <c r="AU2646" t="str">
        <f t="shared" si="356"/>
        <v>--</v>
      </c>
    </row>
    <row r="2647" spans="1:47" x14ac:dyDescent="0.25">
      <c r="A2647" t="str">
        <f t="shared" si="351"/>
        <v>U36-25</v>
      </c>
      <c r="B2647" t="str">
        <f t="shared" si="352"/>
        <v>DFP_SDA</v>
      </c>
      <c r="C2647" t="str">
        <f t="shared" si="353"/>
        <v>U36-DFP_SDA</v>
      </c>
      <c r="D2647" t="str">
        <f t="shared" si="354"/>
        <v>U36-25</v>
      </c>
      <c r="E2647" t="s">
        <v>5093</v>
      </c>
      <c r="F2647">
        <v>25</v>
      </c>
      <c r="G2647" t="s">
        <v>3944</v>
      </c>
      <c r="AT2647" t="str">
        <f t="shared" si="355"/>
        <v>DFP_SDA</v>
      </c>
      <c r="AU2647" t="str">
        <f t="shared" si="356"/>
        <v>--</v>
      </c>
    </row>
    <row r="2648" spans="1:47" x14ac:dyDescent="0.25">
      <c r="A2648" t="str">
        <f t="shared" si="351"/>
        <v>U36-26</v>
      </c>
      <c r="B2648" t="str">
        <f t="shared" si="352"/>
        <v>DFP_SCL</v>
      </c>
      <c r="C2648" t="str">
        <f t="shared" si="353"/>
        <v>U36-DFP_SCL</v>
      </c>
      <c r="D2648" t="str">
        <f t="shared" si="354"/>
        <v>U36-26</v>
      </c>
      <c r="E2648" t="s">
        <v>5093</v>
      </c>
      <c r="F2648">
        <v>26</v>
      </c>
      <c r="G2648" t="s">
        <v>3943</v>
      </c>
      <c r="AT2648" t="str">
        <f t="shared" si="355"/>
        <v>DFP_SCL</v>
      </c>
      <c r="AU2648" t="str">
        <f t="shared" si="356"/>
        <v>--</v>
      </c>
    </row>
    <row r="2649" spans="1:47" x14ac:dyDescent="0.25">
      <c r="A2649" t="str">
        <f t="shared" si="351"/>
        <v>U36-27</v>
      </c>
      <c r="B2649" t="str">
        <f t="shared" si="352"/>
        <v>DFP_ID</v>
      </c>
      <c r="C2649" t="str">
        <f t="shared" si="353"/>
        <v>U36-DFP_ID</v>
      </c>
      <c r="D2649" t="str">
        <f t="shared" si="354"/>
        <v>U36-27</v>
      </c>
      <c r="E2649" t="s">
        <v>5093</v>
      </c>
      <c r="F2649">
        <v>27</v>
      </c>
      <c r="G2649" t="s">
        <v>3940</v>
      </c>
      <c r="AT2649" t="str">
        <f t="shared" si="355"/>
        <v>DFP_ID</v>
      </c>
      <c r="AU2649" t="str">
        <f t="shared" si="356"/>
        <v>--</v>
      </c>
    </row>
    <row r="2650" spans="1:47" x14ac:dyDescent="0.25">
      <c r="A2650" t="str">
        <f t="shared" si="351"/>
        <v>U36-28</v>
      </c>
      <c r="B2650" t="str">
        <f t="shared" si="352"/>
        <v>GND</v>
      </c>
      <c r="C2650" t="str">
        <f t="shared" si="353"/>
        <v>U36-GND</v>
      </c>
      <c r="D2650" t="str">
        <f t="shared" si="354"/>
        <v>U36-28</v>
      </c>
      <c r="E2650" t="s">
        <v>5093</v>
      </c>
      <c r="F2650">
        <v>28</v>
      </c>
      <c r="G2650" t="s">
        <v>433</v>
      </c>
      <c r="AT2650">
        <f t="shared" si="355"/>
        <v>0</v>
      </c>
      <c r="AU2650">
        <f t="shared" si="356"/>
        <v>0</v>
      </c>
    </row>
    <row r="2651" spans="1:47" x14ac:dyDescent="0.25">
      <c r="A2651" t="str">
        <f t="shared" si="351"/>
        <v>U36-29</v>
      </c>
      <c r="B2651" t="str">
        <f t="shared" si="352"/>
        <v>DFP_EN_CC</v>
      </c>
      <c r="C2651" t="str">
        <f t="shared" si="353"/>
        <v>U36-DFP_EN_CC</v>
      </c>
      <c r="D2651" t="str">
        <f t="shared" si="354"/>
        <v>U36-29</v>
      </c>
      <c r="E2651" t="s">
        <v>5093</v>
      </c>
      <c r="F2651">
        <v>29</v>
      </c>
      <c r="G2651" t="s">
        <v>3937</v>
      </c>
      <c r="AT2651" t="str">
        <f t="shared" si="355"/>
        <v>DFP_EN_CC</v>
      </c>
      <c r="AU2651" t="str">
        <f t="shared" si="356"/>
        <v>--</v>
      </c>
    </row>
    <row r="2652" spans="1:47" x14ac:dyDescent="0.25">
      <c r="A2652" t="str">
        <f t="shared" si="351"/>
        <v>U36-30</v>
      </c>
      <c r="B2652" t="str">
        <f t="shared" si="352"/>
        <v>5V</v>
      </c>
      <c r="C2652" t="str">
        <f t="shared" si="353"/>
        <v>U36-5V</v>
      </c>
      <c r="D2652" t="str">
        <f t="shared" si="354"/>
        <v>U36-30</v>
      </c>
      <c r="E2652" t="s">
        <v>5093</v>
      </c>
      <c r="F2652">
        <v>30</v>
      </c>
      <c r="G2652" t="s">
        <v>3724</v>
      </c>
      <c r="AT2652" t="str">
        <f t="shared" si="355"/>
        <v>5V</v>
      </c>
      <c r="AU2652" t="str">
        <f t="shared" si="356"/>
        <v>--</v>
      </c>
    </row>
    <row r="2653" spans="1:47" x14ac:dyDescent="0.25">
      <c r="A2653" t="str">
        <f t="shared" si="351"/>
        <v>U36-31</v>
      </c>
      <c r="B2653" t="str">
        <f t="shared" si="352"/>
        <v>GND</v>
      </c>
      <c r="C2653" t="str">
        <f t="shared" si="353"/>
        <v>U36-GND</v>
      </c>
      <c r="D2653" t="str">
        <f t="shared" si="354"/>
        <v>U36-31</v>
      </c>
      <c r="E2653" t="s">
        <v>5093</v>
      </c>
      <c r="F2653">
        <v>31</v>
      </c>
      <c r="G2653" t="s">
        <v>433</v>
      </c>
      <c r="AT2653">
        <f t="shared" si="355"/>
        <v>0</v>
      </c>
      <c r="AU2653">
        <f t="shared" si="356"/>
        <v>0</v>
      </c>
    </row>
    <row r="2654" spans="1:47" x14ac:dyDescent="0.25">
      <c r="A2654" t="str">
        <f t="shared" si="351"/>
        <v>U37-1</v>
      </c>
      <c r="B2654" t="str">
        <f t="shared" si="352"/>
        <v>Z_S4</v>
      </c>
      <c r="C2654" t="str">
        <f t="shared" si="353"/>
        <v>U37-Z_S4</v>
      </c>
      <c r="D2654" t="str">
        <f t="shared" si="354"/>
        <v>U37-1</v>
      </c>
      <c r="E2654" t="s">
        <v>3171</v>
      </c>
      <c r="F2654">
        <v>1</v>
      </c>
      <c r="G2654" t="s">
        <v>3888</v>
      </c>
      <c r="AT2654" t="str">
        <f t="shared" si="355"/>
        <v>Z_S4</v>
      </c>
      <c r="AU2654" t="str">
        <f t="shared" si="356"/>
        <v>--</v>
      </c>
    </row>
    <row r="2655" spans="1:47" x14ac:dyDescent="0.25">
      <c r="A2655" t="str">
        <f t="shared" si="351"/>
        <v>U37-2</v>
      </c>
      <c r="B2655" t="str">
        <f t="shared" si="352"/>
        <v>Z_S1</v>
      </c>
      <c r="C2655" t="str">
        <f t="shared" si="353"/>
        <v>U37-Z_S1</v>
      </c>
      <c r="D2655" t="str">
        <f t="shared" si="354"/>
        <v>U37-2</v>
      </c>
      <c r="E2655" t="s">
        <v>3171</v>
      </c>
      <c r="F2655">
        <v>2</v>
      </c>
      <c r="G2655" t="s">
        <v>3883</v>
      </c>
      <c r="AT2655" t="str">
        <f t="shared" si="355"/>
        <v>Z_S1</v>
      </c>
      <c r="AU2655" t="str">
        <f t="shared" si="356"/>
        <v>--</v>
      </c>
    </row>
    <row r="2656" spans="1:47" x14ac:dyDescent="0.25">
      <c r="A2656" t="str">
        <f t="shared" si="351"/>
        <v>U37-3</v>
      </c>
      <c r="B2656" t="str">
        <f t="shared" si="352"/>
        <v>Z_S0</v>
      </c>
      <c r="C2656" t="str">
        <f t="shared" si="353"/>
        <v>U37-Z_S0</v>
      </c>
      <c r="D2656" t="str">
        <f t="shared" si="354"/>
        <v>U37-3</v>
      </c>
      <c r="E2656" t="s">
        <v>3171</v>
      </c>
      <c r="F2656">
        <v>3</v>
      </c>
      <c r="G2656" t="s">
        <v>3881</v>
      </c>
      <c r="AT2656" t="str">
        <f t="shared" si="355"/>
        <v>Z_S0</v>
      </c>
      <c r="AU2656" t="str">
        <f t="shared" si="356"/>
        <v>--</v>
      </c>
    </row>
    <row r="2657" spans="1:47" x14ac:dyDescent="0.25">
      <c r="A2657" t="str">
        <f t="shared" si="351"/>
        <v>U37-4</v>
      </c>
      <c r="B2657" t="str">
        <f t="shared" si="352"/>
        <v>Z_S5</v>
      </c>
      <c r="C2657" t="str">
        <f t="shared" si="353"/>
        <v>U37-Z_S5</v>
      </c>
      <c r="D2657" t="str">
        <f t="shared" si="354"/>
        <v>U37-4</v>
      </c>
      <c r="E2657" t="s">
        <v>3171</v>
      </c>
      <c r="F2657">
        <v>4</v>
      </c>
      <c r="G2657" t="s">
        <v>3952</v>
      </c>
      <c r="AT2657" t="str">
        <f t="shared" si="355"/>
        <v>Z_S5</v>
      </c>
      <c r="AU2657" t="str">
        <f t="shared" si="356"/>
        <v>--</v>
      </c>
    </row>
    <row r="2658" spans="1:47" x14ac:dyDescent="0.25">
      <c r="A2658" t="str">
        <f t="shared" si="351"/>
        <v>U37-5</v>
      </c>
      <c r="B2658" t="str">
        <f t="shared" si="352"/>
        <v>NetU37_5</v>
      </c>
      <c r="C2658" t="str">
        <f t="shared" si="353"/>
        <v>U37-NetU37_5</v>
      </c>
      <c r="D2658" t="str">
        <f t="shared" si="354"/>
        <v>U37-5</v>
      </c>
      <c r="E2658" t="s">
        <v>3171</v>
      </c>
      <c r="F2658">
        <v>5</v>
      </c>
      <c r="G2658" t="s">
        <v>5094</v>
      </c>
      <c r="AT2658" t="str">
        <f t="shared" si="355"/>
        <v>NetU37_5</v>
      </c>
      <c r="AU2658" t="str">
        <f t="shared" si="356"/>
        <v>--</v>
      </c>
    </row>
    <row r="2659" spans="1:47" x14ac:dyDescent="0.25">
      <c r="A2659" t="str">
        <f t="shared" si="351"/>
        <v>U37-6</v>
      </c>
      <c r="B2659" t="str">
        <f t="shared" si="352"/>
        <v>GND</v>
      </c>
      <c r="C2659" t="str">
        <f t="shared" si="353"/>
        <v>U37-GND</v>
      </c>
      <c r="D2659" t="str">
        <f t="shared" si="354"/>
        <v>U37-6</v>
      </c>
      <c r="E2659" t="s">
        <v>3171</v>
      </c>
      <c r="F2659">
        <v>6</v>
      </c>
      <c r="G2659" t="s">
        <v>433</v>
      </c>
      <c r="AT2659">
        <f t="shared" si="355"/>
        <v>0</v>
      </c>
      <c r="AU2659">
        <f t="shared" si="356"/>
        <v>0</v>
      </c>
    </row>
    <row r="2660" spans="1:47" x14ac:dyDescent="0.25">
      <c r="A2660" t="str">
        <f t="shared" si="351"/>
        <v>U37-7</v>
      </c>
      <c r="B2660" t="str">
        <f t="shared" si="352"/>
        <v>GND</v>
      </c>
      <c r="C2660" t="str">
        <f t="shared" si="353"/>
        <v>U37-GND</v>
      </c>
      <c r="D2660" t="str">
        <f t="shared" si="354"/>
        <v>U37-7</v>
      </c>
      <c r="E2660" t="s">
        <v>3171</v>
      </c>
      <c r="F2660">
        <v>7</v>
      </c>
      <c r="G2660" t="s">
        <v>433</v>
      </c>
      <c r="AT2660">
        <f t="shared" si="355"/>
        <v>0</v>
      </c>
      <c r="AU2660">
        <f t="shared" si="356"/>
        <v>0</v>
      </c>
    </row>
    <row r="2661" spans="1:47" x14ac:dyDescent="0.25">
      <c r="A2661" t="str">
        <f t="shared" si="351"/>
        <v>U37-8</v>
      </c>
      <c r="B2661" t="str">
        <f t="shared" si="352"/>
        <v>3V3</v>
      </c>
      <c r="C2661" t="str">
        <f t="shared" si="353"/>
        <v>U37-3V3</v>
      </c>
      <c r="D2661" t="str">
        <f t="shared" si="354"/>
        <v>U37-8</v>
      </c>
      <c r="E2661" t="s">
        <v>3171</v>
      </c>
      <c r="F2661">
        <v>8</v>
      </c>
      <c r="G2661" t="s">
        <v>3710</v>
      </c>
      <c r="AT2661" t="str">
        <f t="shared" si="355"/>
        <v>3V3</v>
      </c>
      <c r="AU2661" t="str">
        <f t="shared" si="356"/>
        <v>--</v>
      </c>
    </row>
    <row r="2662" spans="1:47" x14ac:dyDescent="0.25">
      <c r="A2662" t="str">
        <f t="shared" si="351"/>
        <v>U37-9</v>
      </c>
      <c r="B2662" t="str">
        <f t="shared" si="352"/>
        <v>Z_S5_LS</v>
      </c>
      <c r="C2662" t="str">
        <f t="shared" si="353"/>
        <v>U37-Z_S5_LS</v>
      </c>
      <c r="D2662" t="str">
        <f t="shared" si="354"/>
        <v>U37-9</v>
      </c>
      <c r="E2662" t="s">
        <v>3171</v>
      </c>
      <c r="F2662">
        <v>9</v>
      </c>
      <c r="G2662" t="s">
        <v>4532</v>
      </c>
      <c r="AT2662" t="str">
        <f t="shared" si="355"/>
        <v>Z_S5_LS</v>
      </c>
      <c r="AU2662" t="str">
        <f t="shared" si="356"/>
        <v>--</v>
      </c>
    </row>
    <row r="2663" spans="1:47" x14ac:dyDescent="0.25">
      <c r="A2663" t="str">
        <f t="shared" si="351"/>
        <v>U37-10</v>
      </c>
      <c r="B2663" t="str">
        <f t="shared" si="352"/>
        <v>Z_S0_LS</v>
      </c>
      <c r="C2663" t="str">
        <f t="shared" si="353"/>
        <v>U37-Z_S0_LS</v>
      </c>
      <c r="D2663" t="str">
        <f t="shared" si="354"/>
        <v>U37-10</v>
      </c>
      <c r="E2663" t="s">
        <v>3171</v>
      </c>
      <c r="F2663">
        <v>10</v>
      </c>
      <c r="G2663" t="s">
        <v>4520</v>
      </c>
      <c r="AT2663" t="str">
        <f t="shared" si="355"/>
        <v>Z_S0_LS</v>
      </c>
      <c r="AU2663" t="str">
        <f t="shared" si="356"/>
        <v>--</v>
      </c>
    </row>
    <row r="2664" spans="1:47" x14ac:dyDescent="0.25">
      <c r="A2664" t="str">
        <f t="shared" si="351"/>
        <v>U37-11</v>
      </c>
      <c r="B2664" t="str">
        <f t="shared" si="352"/>
        <v>Z_S1_LS</v>
      </c>
      <c r="C2664" t="str">
        <f t="shared" si="353"/>
        <v>U37-Z_S1_LS</v>
      </c>
      <c r="D2664" t="str">
        <f t="shared" si="354"/>
        <v>U37-11</v>
      </c>
      <c r="E2664" t="s">
        <v>3171</v>
      </c>
      <c r="F2664">
        <v>11</v>
      </c>
      <c r="G2664" t="s">
        <v>4523</v>
      </c>
      <c r="AT2664" t="str">
        <f t="shared" si="355"/>
        <v>Z_S1_LS</v>
      </c>
      <c r="AU2664" t="str">
        <f t="shared" si="356"/>
        <v>--</v>
      </c>
    </row>
    <row r="2665" spans="1:47" x14ac:dyDescent="0.25">
      <c r="A2665" t="str">
        <f t="shared" si="351"/>
        <v>U37-12</v>
      </c>
      <c r="B2665" t="str">
        <f t="shared" si="352"/>
        <v>Z_S4_LS</v>
      </c>
      <c r="C2665" t="str">
        <f t="shared" si="353"/>
        <v>U37-Z_S4_LS</v>
      </c>
      <c r="D2665" t="str">
        <f t="shared" si="354"/>
        <v>U37-12</v>
      </c>
      <c r="E2665" t="s">
        <v>3171</v>
      </c>
      <c r="F2665">
        <v>12</v>
      </c>
      <c r="G2665" t="s">
        <v>4531</v>
      </c>
      <c r="AT2665" t="str">
        <f t="shared" si="355"/>
        <v>Z_S4_LS</v>
      </c>
      <c r="AU2665" t="str">
        <f t="shared" si="356"/>
        <v>--</v>
      </c>
    </row>
    <row r="2666" spans="1:47" x14ac:dyDescent="0.25">
      <c r="A2666" t="str">
        <f t="shared" si="351"/>
        <v>U37-13</v>
      </c>
      <c r="B2666" t="str">
        <f t="shared" si="352"/>
        <v>Z_ADJ</v>
      </c>
      <c r="C2666" t="str">
        <f t="shared" si="353"/>
        <v>U37-Z_ADJ</v>
      </c>
      <c r="D2666" t="str">
        <f t="shared" si="354"/>
        <v>U37-13</v>
      </c>
      <c r="E2666" t="s">
        <v>3171</v>
      </c>
      <c r="F2666">
        <v>13</v>
      </c>
      <c r="G2666" t="s">
        <v>4518</v>
      </c>
      <c r="AT2666" t="str">
        <f t="shared" si="355"/>
        <v>Z_ADJ</v>
      </c>
      <c r="AU2666" t="str">
        <f t="shared" si="356"/>
        <v>--</v>
      </c>
    </row>
    <row r="2667" spans="1:47" x14ac:dyDescent="0.25">
      <c r="A2667" t="str">
        <f t="shared" si="351"/>
        <v>U37-14</v>
      </c>
      <c r="B2667" t="str">
        <f t="shared" si="352"/>
        <v>NetU37_14</v>
      </c>
      <c r="C2667" t="str">
        <f t="shared" si="353"/>
        <v>U37-NetU37_14</v>
      </c>
      <c r="D2667" t="str">
        <f t="shared" si="354"/>
        <v>U37-14</v>
      </c>
      <c r="E2667" t="s">
        <v>3171</v>
      </c>
      <c r="F2667">
        <v>14</v>
      </c>
      <c r="G2667" t="s">
        <v>5095</v>
      </c>
      <c r="AT2667" t="str">
        <f t="shared" si="355"/>
        <v>NetU37_14</v>
      </c>
      <c r="AU2667" t="str">
        <f t="shared" si="356"/>
        <v>--</v>
      </c>
    </row>
    <row r="2668" spans="1:47" x14ac:dyDescent="0.25">
      <c r="A2668" t="str">
        <f t="shared" si="351"/>
        <v>U37-15</v>
      </c>
      <c r="B2668" t="str">
        <f t="shared" si="352"/>
        <v>NetU37_15</v>
      </c>
      <c r="C2668" t="str">
        <f t="shared" si="353"/>
        <v>U37-NetU37_15</v>
      </c>
      <c r="D2668" t="str">
        <f t="shared" si="354"/>
        <v>U37-15</v>
      </c>
      <c r="E2668" t="s">
        <v>3171</v>
      </c>
      <c r="F2668">
        <v>15</v>
      </c>
      <c r="G2668" t="s">
        <v>5096</v>
      </c>
      <c r="AT2668" t="str">
        <f t="shared" si="355"/>
        <v>NetU37_15</v>
      </c>
      <c r="AU2668" t="str">
        <f t="shared" si="356"/>
        <v>--</v>
      </c>
    </row>
    <row r="2669" spans="1:47" x14ac:dyDescent="0.25">
      <c r="A2669" t="str">
        <f t="shared" si="351"/>
        <v>U37-16</v>
      </c>
      <c r="B2669" t="str">
        <f t="shared" si="352"/>
        <v>3V3</v>
      </c>
      <c r="C2669" t="str">
        <f t="shared" si="353"/>
        <v>U37-3V3</v>
      </c>
      <c r="D2669" t="str">
        <f t="shared" si="354"/>
        <v>U37-16</v>
      </c>
      <c r="E2669" t="s">
        <v>3171</v>
      </c>
      <c r="F2669">
        <v>16</v>
      </c>
      <c r="G2669" t="s">
        <v>3710</v>
      </c>
      <c r="AT2669" t="str">
        <f t="shared" si="355"/>
        <v>3V3</v>
      </c>
      <c r="AU2669" t="str">
        <f t="shared" si="356"/>
        <v>--</v>
      </c>
    </row>
    <row r="2670" spans="1:47" x14ac:dyDescent="0.25">
      <c r="A2670" t="str">
        <f t="shared" si="351"/>
        <v>U38-1</v>
      </c>
      <c r="B2670" t="str">
        <f t="shared" si="352"/>
        <v>3V3</v>
      </c>
      <c r="C2670" t="str">
        <f t="shared" si="353"/>
        <v>U38-3V3</v>
      </c>
      <c r="D2670" t="str">
        <f t="shared" si="354"/>
        <v>U38-1</v>
      </c>
      <c r="E2670" t="s">
        <v>5097</v>
      </c>
      <c r="F2670">
        <v>1</v>
      </c>
      <c r="G2670" t="s">
        <v>3710</v>
      </c>
      <c r="AT2670" t="str">
        <f t="shared" si="355"/>
        <v>3V3</v>
      </c>
      <c r="AU2670" t="str">
        <f t="shared" si="356"/>
        <v>--</v>
      </c>
    </row>
    <row r="2671" spans="1:47" x14ac:dyDescent="0.25">
      <c r="A2671" t="str">
        <f t="shared" si="351"/>
        <v>U38-2</v>
      </c>
      <c r="B2671" t="str">
        <f t="shared" si="352"/>
        <v>Z_SCL</v>
      </c>
      <c r="C2671" t="str">
        <f t="shared" si="353"/>
        <v>U38-Z_SCL</v>
      </c>
      <c r="D2671" t="str">
        <f t="shared" si="354"/>
        <v>U38-2</v>
      </c>
      <c r="E2671" t="s">
        <v>5097</v>
      </c>
      <c r="F2671">
        <v>2</v>
      </c>
      <c r="G2671" t="s">
        <v>3960</v>
      </c>
      <c r="AT2671" t="str">
        <f t="shared" si="355"/>
        <v>Z_SCL</v>
      </c>
      <c r="AU2671" t="str">
        <f t="shared" si="356"/>
        <v>--</v>
      </c>
    </row>
    <row r="2672" spans="1:47" x14ac:dyDescent="0.25">
      <c r="A2672" t="str">
        <f t="shared" si="351"/>
        <v>U38-3</v>
      </c>
      <c r="B2672" t="str">
        <f t="shared" si="352"/>
        <v>Z_SDA</v>
      </c>
      <c r="C2672" t="str">
        <f t="shared" si="353"/>
        <v>U38-Z_SDA</v>
      </c>
      <c r="D2672" t="str">
        <f t="shared" si="354"/>
        <v>U38-3</v>
      </c>
      <c r="E2672" t="s">
        <v>5097</v>
      </c>
      <c r="F2672">
        <v>3</v>
      </c>
      <c r="G2672" t="s">
        <v>3958</v>
      </c>
      <c r="AT2672" t="str">
        <f t="shared" si="355"/>
        <v>Z_SDA</v>
      </c>
      <c r="AU2672" t="str">
        <f t="shared" si="356"/>
        <v>--</v>
      </c>
    </row>
    <row r="2673" spans="1:47" x14ac:dyDescent="0.25">
      <c r="A2673" t="str">
        <f t="shared" si="351"/>
        <v>U38-4</v>
      </c>
      <c r="B2673" t="str">
        <f t="shared" si="352"/>
        <v>GND</v>
      </c>
      <c r="C2673" t="str">
        <f t="shared" si="353"/>
        <v>U38-GND</v>
      </c>
      <c r="D2673" t="str">
        <f t="shared" si="354"/>
        <v>U38-4</v>
      </c>
      <c r="E2673" t="s">
        <v>5097</v>
      </c>
      <c r="F2673">
        <v>4</v>
      </c>
      <c r="G2673" t="s">
        <v>433</v>
      </c>
      <c r="AT2673">
        <f t="shared" si="355"/>
        <v>0</v>
      </c>
      <c r="AU2673">
        <f t="shared" si="356"/>
        <v>0</v>
      </c>
    </row>
    <row r="2674" spans="1:47" x14ac:dyDescent="0.25">
      <c r="A2674" t="str">
        <f t="shared" si="351"/>
        <v>U38-5</v>
      </c>
      <c r="B2674" t="str">
        <f t="shared" si="352"/>
        <v>3V3</v>
      </c>
      <c r="C2674" t="str">
        <f t="shared" si="353"/>
        <v>U38-3V3</v>
      </c>
      <c r="D2674" t="str">
        <f t="shared" si="354"/>
        <v>U38-5</v>
      </c>
      <c r="E2674" t="s">
        <v>5097</v>
      </c>
      <c r="F2674">
        <v>5</v>
      </c>
      <c r="G2674" t="s">
        <v>3710</v>
      </c>
      <c r="AT2674" t="str">
        <f t="shared" si="355"/>
        <v>3V3</v>
      </c>
      <c r="AU2674" t="str">
        <f t="shared" si="356"/>
        <v>--</v>
      </c>
    </row>
    <row r="2675" spans="1:47" x14ac:dyDescent="0.25">
      <c r="A2675" t="str">
        <f t="shared" si="351"/>
        <v>U38-6</v>
      </c>
      <c r="B2675" t="str">
        <f t="shared" si="352"/>
        <v>Z_SDA_LS</v>
      </c>
      <c r="C2675" t="str">
        <f t="shared" si="353"/>
        <v>U38-Z_SDA_LS</v>
      </c>
      <c r="D2675" t="str">
        <f t="shared" si="354"/>
        <v>U38-6</v>
      </c>
      <c r="E2675" t="s">
        <v>5097</v>
      </c>
      <c r="F2675">
        <v>6</v>
      </c>
      <c r="G2675" t="s">
        <v>4537</v>
      </c>
      <c r="AT2675" t="str">
        <f t="shared" si="355"/>
        <v>Z_SDA_LS</v>
      </c>
      <c r="AU2675" t="str">
        <f t="shared" si="356"/>
        <v>--</v>
      </c>
    </row>
    <row r="2676" spans="1:47" x14ac:dyDescent="0.25">
      <c r="A2676" t="str">
        <f t="shared" si="351"/>
        <v>U38-7</v>
      </c>
      <c r="B2676" t="str">
        <f t="shared" si="352"/>
        <v>Z_SCL_LS</v>
      </c>
      <c r="C2676" t="str">
        <f t="shared" si="353"/>
        <v>U38-Z_SCL_LS</v>
      </c>
      <c r="D2676" t="str">
        <f t="shared" si="354"/>
        <v>U38-7</v>
      </c>
      <c r="E2676" t="s">
        <v>5097</v>
      </c>
      <c r="F2676">
        <v>7</v>
      </c>
      <c r="G2676" t="s">
        <v>4536</v>
      </c>
      <c r="AT2676" t="str">
        <f t="shared" si="355"/>
        <v>Z_SCL_LS</v>
      </c>
      <c r="AU2676" t="str">
        <f t="shared" si="356"/>
        <v>--</v>
      </c>
    </row>
    <row r="2677" spans="1:47" x14ac:dyDescent="0.25">
      <c r="A2677" t="str">
        <f t="shared" si="351"/>
        <v>U38-8</v>
      </c>
      <c r="B2677" t="str">
        <f t="shared" si="352"/>
        <v>Z_ADJ</v>
      </c>
      <c r="C2677" t="str">
        <f t="shared" si="353"/>
        <v>U38-Z_ADJ</v>
      </c>
      <c r="D2677" t="str">
        <f t="shared" si="354"/>
        <v>U38-8</v>
      </c>
      <c r="E2677" t="s">
        <v>5097</v>
      </c>
      <c r="F2677">
        <v>8</v>
      </c>
      <c r="G2677" t="s">
        <v>4518</v>
      </c>
      <c r="AT2677" t="str">
        <f t="shared" si="355"/>
        <v>Z_ADJ</v>
      </c>
      <c r="AU2677" t="str">
        <f t="shared" si="356"/>
        <v>--</v>
      </c>
    </row>
    <row r="2678" spans="1:47" x14ac:dyDescent="0.25">
      <c r="A2678" t="str">
        <f t="shared" si="351"/>
        <v>U39-1</v>
      </c>
      <c r="B2678" t="str">
        <f t="shared" si="352"/>
        <v>GND</v>
      </c>
      <c r="C2678" t="str">
        <f t="shared" si="353"/>
        <v>U39-GND</v>
      </c>
      <c r="D2678" t="str">
        <f t="shared" si="354"/>
        <v>U39-1</v>
      </c>
      <c r="E2678" t="s">
        <v>5098</v>
      </c>
      <c r="F2678">
        <v>1</v>
      </c>
      <c r="G2678" t="s">
        <v>433</v>
      </c>
      <c r="AT2678">
        <f t="shared" si="355"/>
        <v>0</v>
      </c>
      <c r="AU2678">
        <f t="shared" si="356"/>
        <v>0</v>
      </c>
    </row>
    <row r="2679" spans="1:47" x14ac:dyDescent="0.25">
      <c r="A2679" t="str">
        <f t="shared" si="351"/>
        <v>U39-2</v>
      </c>
      <c r="B2679" t="str">
        <f t="shared" si="352"/>
        <v>UFPD_N</v>
      </c>
      <c r="C2679" t="str">
        <f t="shared" si="353"/>
        <v>U39-UFPD_N</v>
      </c>
      <c r="D2679" t="str">
        <f t="shared" si="354"/>
        <v>U39-2</v>
      </c>
      <c r="E2679" t="s">
        <v>5098</v>
      </c>
      <c r="F2679">
        <v>2</v>
      </c>
      <c r="G2679" t="s">
        <v>4409</v>
      </c>
      <c r="AT2679" t="str">
        <f t="shared" si="355"/>
        <v>UFPD_N</v>
      </c>
      <c r="AU2679" t="str">
        <f t="shared" si="356"/>
        <v>--</v>
      </c>
    </row>
    <row r="2680" spans="1:47" x14ac:dyDescent="0.25">
      <c r="A2680" t="str">
        <f t="shared" si="351"/>
        <v>U39-3</v>
      </c>
      <c r="B2680" t="str">
        <f t="shared" si="352"/>
        <v>UFPD_P</v>
      </c>
      <c r="C2680" t="str">
        <f t="shared" si="353"/>
        <v>U39-UFPD_P</v>
      </c>
      <c r="D2680" t="str">
        <f t="shared" si="354"/>
        <v>U39-3</v>
      </c>
      <c r="E2680" t="s">
        <v>5098</v>
      </c>
      <c r="F2680">
        <v>3</v>
      </c>
      <c r="G2680" t="s">
        <v>4408</v>
      </c>
      <c r="AT2680" t="str">
        <f t="shared" si="355"/>
        <v>UFPD_P</v>
      </c>
      <c r="AU2680" t="str">
        <f t="shared" si="356"/>
        <v>--</v>
      </c>
    </row>
    <row r="2681" spans="1:47" x14ac:dyDescent="0.25">
      <c r="A2681" t="str">
        <f t="shared" si="351"/>
        <v>U39-4</v>
      </c>
      <c r="B2681" t="str">
        <f t="shared" si="352"/>
        <v>3V3AUX</v>
      </c>
      <c r="C2681" t="str">
        <f t="shared" si="353"/>
        <v>U39-3V3AUX</v>
      </c>
      <c r="D2681" t="str">
        <f t="shared" si="354"/>
        <v>U39-4</v>
      </c>
      <c r="E2681" t="s">
        <v>5098</v>
      </c>
      <c r="F2681">
        <v>4</v>
      </c>
      <c r="G2681" t="s">
        <v>3711</v>
      </c>
      <c r="AT2681" t="str">
        <f t="shared" si="355"/>
        <v>3V3AUX</v>
      </c>
      <c r="AU2681" t="str">
        <f t="shared" si="356"/>
        <v>--</v>
      </c>
    </row>
    <row r="2682" spans="1:47" x14ac:dyDescent="0.25">
      <c r="A2682" t="str">
        <f t="shared" si="351"/>
        <v>U40-3</v>
      </c>
      <c r="B2682" t="str">
        <f t="shared" si="352"/>
        <v>GND</v>
      </c>
      <c r="C2682" t="str">
        <f t="shared" si="353"/>
        <v>U40-GND</v>
      </c>
      <c r="D2682" t="str">
        <f t="shared" si="354"/>
        <v>U40-3</v>
      </c>
      <c r="E2682" t="s">
        <v>5099</v>
      </c>
      <c r="F2682">
        <v>3</v>
      </c>
      <c r="G2682" t="s">
        <v>433</v>
      </c>
      <c r="AT2682">
        <f t="shared" si="355"/>
        <v>0</v>
      </c>
      <c r="AU2682">
        <f t="shared" si="356"/>
        <v>0</v>
      </c>
    </row>
    <row r="2683" spans="1:47" x14ac:dyDescent="0.25">
      <c r="A2683" t="str">
        <f t="shared" si="351"/>
        <v>U40-4</v>
      </c>
      <c r="B2683" t="str">
        <f t="shared" si="352"/>
        <v>GND</v>
      </c>
      <c r="C2683" t="str">
        <f t="shared" si="353"/>
        <v>U40-GND</v>
      </c>
      <c r="D2683" t="str">
        <f t="shared" si="354"/>
        <v>U40-4</v>
      </c>
      <c r="E2683" t="s">
        <v>5099</v>
      </c>
      <c r="F2683">
        <v>4</v>
      </c>
      <c r="G2683" t="s">
        <v>433</v>
      </c>
      <c r="AT2683">
        <f t="shared" si="355"/>
        <v>0</v>
      </c>
      <c r="AU2683">
        <f t="shared" si="356"/>
        <v>0</v>
      </c>
    </row>
    <row r="2684" spans="1:47" x14ac:dyDescent="0.25">
      <c r="A2684" t="str">
        <f t="shared" si="351"/>
        <v>U40-5</v>
      </c>
      <c r="B2684" t="str">
        <f t="shared" si="352"/>
        <v>GND</v>
      </c>
      <c r="C2684" t="str">
        <f t="shared" si="353"/>
        <v>U40-GND</v>
      </c>
      <c r="D2684" t="str">
        <f t="shared" si="354"/>
        <v>U40-5</v>
      </c>
      <c r="E2684" t="s">
        <v>5099</v>
      </c>
      <c r="F2684">
        <v>5</v>
      </c>
      <c r="G2684" t="s">
        <v>433</v>
      </c>
      <c r="AT2684">
        <f t="shared" si="355"/>
        <v>0</v>
      </c>
      <c r="AU2684">
        <f t="shared" si="356"/>
        <v>0</v>
      </c>
    </row>
    <row r="2685" spans="1:47" x14ac:dyDescent="0.25">
      <c r="A2685" t="str">
        <f t="shared" si="351"/>
        <v>U40-6</v>
      </c>
      <c r="B2685" t="str">
        <f t="shared" si="352"/>
        <v>GND</v>
      </c>
      <c r="C2685" t="str">
        <f t="shared" si="353"/>
        <v>U40-GND</v>
      </c>
      <c r="D2685" t="str">
        <f t="shared" si="354"/>
        <v>U40-6</v>
      </c>
      <c r="E2685" t="s">
        <v>5099</v>
      </c>
      <c r="F2685">
        <v>6</v>
      </c>
      <c r="G2685" t="s">
        <v>433</v>
      </c>
      <c r="AT2685">
        <f t="shared" si="355"/>
        <v>0</v>
      </c>
      <c r="AU2685">
        <f t="shared" si="356"/>
        <v>0</v>
      </c>
    </row>
    <row r="2686" spans="1:47" x14ac:dyDescent="0.25">
      <c r="A2686" t="str">
        <f t="shared" si="351"/>
        <v>U41-1</v>
      </c>
      <c r="B2686" t="str">
        <f t="shared" si="352"/>
        <v>GND</v>
      </c>
      <c r="C2686" t="str">
        <f t="shared" si="353"/>
        <v>U41-GND</v>
      </c>
      <c r="D2686" t="str">
        <f t="shared" si="354"/>
        <v>U41-1</v>
      </c>
      <c r="E2686" t="s">
        <v>5100</v>
      </c>
      <c r="F2686">
        <v>1</v>
      </c>
      <c r="G2686" t="s">
        <v>433</v>
      </c>
      <c r="AT2686">
        <f t="shared" si="355"/>
        <v>0</v>
      </c>
      <c r="AU2686">
        <f t="shared" si="356"/>
        <v>0</v>
      </c>
    </row>
    <row r="2687" spans="1:47" x14ac:dyDescent="0.25">
      <c r="A2687" t="str">
        <f t="shared" si="351"/>
        <v>U41-2</v>
      </c>
      <c r="B2687" t="str">
        <f t="shared" si="352"/>
        <v>GND</v>
      </c>
      <c r="C2687" t="str">
        <f t="shared" si="353"/>
        <v>U41-GND</v>
      </c>
      <c r="D2687" t="str">
        <f t="shared" si="354"/>
        <v>U41-2</v>
      </c>
      <c r="E2687" t="s">
        <v>5100</v>
      </c>
      <c r="F2687">
        <v>2</v>
      </c>
      <c r="G2687" t="s">
        <v>433</v>
      </c>
      <c r="AT2687">
        <f t="shared" si="355"/>
        <v>0</v>
      </c>
      <c r="AU2687">
        <f t="shared" si="356"/>
        <v>0</v>
      </c>
    </row>
    <row r="2688" spans="1:47" x14ac:dyDescent="0.25">
      <c r="A2688" t="str">
        <f t="shared" si="351"/>
        <v>U41-3</v>
      </c>
      <c r="B2688" t="str">
        <f t="shared" si="352"/>
        <v>GND</v>
      </c>
      <c r="C2688" t="str">
        <f t="shared" si="353"/>
        <v>U41-GND</v>
      </c>
      <c r="D2688" t="str">
        <f t="shared" si="354"/>
        <v>U41-3</v>
      </c>
      <c r="E2688" t="s">
        <v>5100</v>
      </c>
      <c r="F2688">
        <v>3</v>
      </c>
      <c r="G2688" t="s">
        <v>433</v>
      </c>
      <c r="AT2688">
        <f t="shared" si="355"/>
        <v>0</v>
      </c>
      <c r="AU2688">
        <f t="shared" si="356"/>
        <v>0</v>
      </c>
    </row>
    <row r="2689" spans="1:47" x14ac:dyDescent="0.25">
      <c r="A2689" t="str">
        <f t="shared" si="351"/>
        <v>U41-4</v>
      </c>
      <c r="B2689" t="str">
        <f t="shared" si="352"/>
        <v>NetU41_4</v>
      </c>
      <c r="C2689" t="str">
        <f t="shared" si="353"/>
        <v>U41-NetU41_4</v>
      </c>
      <c r="D2689" t="str">
        <f t="shared" si="354"/>
        <v>U41-4</v>
      </c>
      <c r="E2689" t="s">
        <v>5100</v>
      </c>
      <c r="F2689">
        <v>4</v>
      </c>
      <c r="G2689" t="s">
        <v>5101</v>
      </c>
      <c r="AT2689" t="str">
        <f t="shared" si="355"/>
        <v>NetU41_4</v>
      </c>
      <c r="AU2689" t="str">
        <f t="shared" si="356"/>
        <v>--</v>
      </c>
    </row>
    <row r="2690" spans="1:47" x14ac:dyDescent="0.25">
      <c r="A2690" t="str">
        <f t="shared" si="351"/>
        <v>U41-5</v>
      </c>
      <c r="B2690" t="str">
        <f t="shared" si="352"/>
        <v>NetU41_5</v>
      </c>
      <c r="C2690" t="str">
        <f t="shared" si="353"/>
        <v>U41-NetU41_5</v>
      </c>
      <c r="D2690" t="str">
        <f t="shared" si="354"/>
        <v>U41-5</v>
      </c>
      <c r="E2690" t="s">
        <v>5100</v>
      </c>
      <c r="F2690">
        <v>5</v>
      </c>
      <c r="G2690" t="s">
        <v>5102</v>
      </c>
      <c r="AT2690" t="str">
        <f t="shared" si="355"/>
        <v>NetU41_5</v>
      </c>
      <c r="AU2690" t="str">
        <f t="shared" si="356"/>
        <v>--</v>
      </c>
    </row>
    <row r="2691" spans="1:47" x14ac:dyDescent="0.25">
      <c r="A2691" t="str">
        <f t="shared" si="351"/>
        <v>U41-6</v>
      </c>
      <c r="B2691" t="str">
        <f t="shared" si="352"/>
        <v>NetU41_6</v>
      </c>
      <c r="C2691" t="str">
        <f t="shared" si="353"/>
        <v>U41-NetU41_6</v>
      </c>
      <c r="D2691" t="str">
        <f t="shared" si="354"/>
        <v>U41-6</v>
      </c>
      <c r="E2691" t="s">
        <v>5100</v>
      </c>
      <c r="F2691">
        <v>6</v>
      </c>
      <c r="G2691" t="s">
        <v>5103</v>
      </c>
      <c r="AT2691" t="str">
        <f t="shared" si="355"/>
        <v>NetU41_6</v>
      </c>
      <c r="AU2691" t="str">
        <f t="shared" si="356"/>
        <v>--</v>
      </c>
    </row>
    <row r="2692" spans="1:47" x14ac:dyDescent="0.25">
      <c r="A2692" t="str">
        <f t="shared" si="351"/>
        <v>U41-7</v>
      </c>
      <c r="B2692" t="str">
        <f t="shared" si="352"/>
        <v>3V3_PCIe</v>
      </c>
      <c r="C2692" t="str">
        <f t="shared" si="353"/>
        <v>U41-3V3_PCIe</v>
      </c>
      <c r="D2692" t="str">
        <f t="shared" si="354"/>
        <v>U41-7</v>
      </c>
      <c r="E2692" t="s">
        <v>5100</v>
      </c>
      <c r="F2692">
        <v>7</v>
      </c>
      <c r="G2692" t="s">
        <v>3719</v>
      </c>
      <c r="AT2692" t="str">
        <f t="shared" si="355"/>
        <v>3V3_PCIe</v>
      </c>
      <c r="AU2692" t="str">
        <f t="shared" si="356"/>
        <v>--</v>
      </c>
    </row>
    <row r="2693" spans="1:47" x14ac:dyDescent="0.25">
      <c r="A2693" t="str">
        <f t="shared" si="351"/>
        <v>U41-8</v>
      </c>
      <c r="B2693" t="str">
        <f t="shared" si="352"/>
        <v>3V3_PCIe</v>
      </c>
      <c r="C2693" t="str">
        <f t="shared" si="353"/>
        <v>U41-3V3_PCIe</v>
      </c>
      <c r="D2693" t="str">
        <f t="shared" si="354"/>
        <v>U41-8</v>
      </c>
      <c r="E2693" t="s">
        <v>5100</v>
      </c>
      <c r="F2693">
        <v>8</v>
      </c>
      <c r="G2693" t="s">
        <v>3719</v>
      </c>
      <c r="AT2693" t="str">
        <f t="shared" si="355"/>
        <v>3V3_PCIe</v>
      </c>
      <c r="AU2693" t="str">
        <f t="shared" si="356"/>
        <v>--</v>
      </c>
    </row>
    <row r="2694" spans="1:47" x14ac:dyDescent="0.25">
      <c r="A2694" t="str">
        <f t="shared" ref="A2694:A2757" si="357">$E2694&amp;"-"&amp;$F2694</f>
        <v>U41-9</v>
      </c>
      <c r="B2694" t="str">
        <f t="shared" ref="B2694:B2757" si="358">IF(OR(E2694=$A$2,E2694=$B$2,E2694=$C$2,E2694=$D$2),"--",G2694)</f>
        <v>3V3_PCIe</v>
      </c>
      <c r="C2694" t="str">
        <f t="shared" ref="C2694:C2757" si="359">$E2694&amp;"-"&amp;$G2694</f>
        <v>U41-3V3_PCIe</v>
      </c>
      <c r="D2694" t="str">
        <f t="shared" ref="D2694:D2757" si="360">A2694</f>
        <v>U41-9</v>
      </c>
      <c r="E2694" t="s">
        <v>5100</v>
      </c>
      <c r="F2694">
        <v>9</v>
      </c>
      <c r="G2694" t="s">
        <v>3719</v>
      </c>
      <c r="AT2694" t="str">
        <f t="shared" ref="AT2694:AT2757" si="361">IF(IF(COUNTIF($AO$6:$AQ$150,B2694)&gt;0,"---","--")="---",VLOOKUP(B2694,$AO$6:$AQ$150,3,0),B2694)</f>
        <v>3V3_PCIe</v>
      </c>
      <c r="AU2694" t="str">
        <f t="shared" ref="AU2694:AU2757" si="362">IF(IF(COUNTIF($AO$6:$AQ$150,B2694)&gt;0,"---","--")="---",VLOOKUP(B2694,$AO$6:$AQ$150,2,0),"--")</f>
        <v>--</v>
      </c>
    </row>
    <row r="2695" spans="1:47" x14ac:dyDescent="0.25">
      <c r="A2695" t="str">
        <f t="shared" si="357"/>
        <v>U41-10</v>
      </c>
      <c r="B2695" t="str">
        <f t="shared" si="358"/>
        <v>NetR87_2</v>
      </c>
      <c r="C2695" t="str">
        <f t="shared" si="359"/>
        <v>U41-NetR87_2</v>
      </c>
      <c r="D2695" t="str">
        <f t="shared" si="360"/>
        <v>U41-10</v>
      </c>
      <c r="E2695" t="s">
        <v>5100</v>
      </c>
      <c r="F2695">
        <v>10</v>
      </c>
      <c r="G2695" t="s">
        <v>4351</v>
      </c>
      <c r="AT2695" t="str">
        <f t="shared" si="361"/>
        <v>NetR87_2</v>
      </c>
      <c r="AU2695" t="str">
        <f t="shared" si="362"/>
        <v>--</v>
      </c>
    </row>
    <row r="2696" spans="1:47" x14ac:dyDescent="0.25">
      <c r="A2696" t="str">
        <f t="shared" si="357"/>
        <v>U41-11</v>
      </c>
      <c r="B2696" t="str">
        <f t="shared" si="358"/>
        <v>NetC98_2</v>
      </c>
      <c r="C2696" t="str">
        <f t="shared" si="359"/>
        <v>U41-NetC98_2</v>
      </c>
      <c r="D2696" t="str">
        <f t="shared" si="360"/>
        <v>U41-11</v>
      </c>
      <c r="E2696" t="s">
        <v>5100</v>
      </c>
      <c r="F2696">
        <v>11</v>
      </c>
      <c r="G2696" t="s">
        <v>4259</v>
      </c>
      <c r="AT2696" t="str">
        <f t="shared" si="361"/>
        <v>NetC98_2</v>
      </c>
      <c r="AU2696" t="str">
        <f t="shared" si="362"/>
        <v>--</v>
      </c>
    </row>
    <row r="2697" spans="1:47" x14ac:dyDescent="0.25">
      <c r="A2697" t="str">
        <f t="shared" si="357"/>
        <v>U41-12</v>
      </c>
      <c r="B2697" t="str">
        <f t="shared" si="358"/>
        <v>PG_1V8</v>
      </c>
      <c r="C2697" t="str">
        <f t="shared" si="359"/>
        <v>U41-PG_1V8</v>
      </c>
      <c r="D2697" t="str">
        <f t="shared" si="360"/>
        <v>U41-12</v>
      </c>
      <c r="E2697" t="s">
        <v>5100</v>
      </c>
      <c r="F2697">
        <v>12</v>
      </c>
      <c r="G2697" t="s">
        <v>4366</v>
      </c>
      <c r="AT2697" t="str">
        <f t="shared" si="361"/>
        <v>PG_1V8</v>
      </c>
      <c r="AU2697" t="str">
        <f t="shared" si="362"/>
        <v>--</v>
      </c>
    </row>
    <row r="2698" spans="1:47" x14ac:dyDescent="0.25">
      <c r="A2698" t="str">
        <f t="shared" si="357"/>
        <v>U41-13</v>
      </c>
      <c r="B2698" t="str">
        <f t="shared" si="358"/>
        <v>NetR85_2</v>
      </c>
      <c r="C2698" t="str">
        <f t="shared" si="359"/>
        <v>U41-NetR85_2</v>
      </c>
      <c r="D2698" t="str">
        <f t="shared" si="360"/>
        <v>U41-13</v>
      </c>
      <c r="E2698" t="s">
        <v>5100</v>
      </c>
      <c r="F2698">
        <v>13</v>
      </c>
      <c r="G2698" t="s">
        <v>4350</v>
      </c>
      <c r="AT2698" t="str">
        <f t="shared" si="361"/>
        <v>NetR85_2</v>
      </c>
      <c r="AU2698" t="str">
        <f t="shared" si="362"/>
        <v>--</v>
      </c>
    </row>
    <row r="2699" spans="1:47" x14ac:dyDescent="0.25">
      <c r="A2699" t="str">
        <f t="shared" si="357"/>
        <v>U41-14</v>
      </c>
      <c r="B2699" t="str">
        <f t="shared" si="358"/>
        <v>PG_3V3_SFP_PCIE</v>
      </c>
      <c r="C2699" t="str">
        <f t="shared" si="359"/>
        <v>U41-PG_3V3_SFP_PCIE</v>
      </c>
      <c r="D2699" t="str">
        <f t="shared" si="360"/>
        <v>U41-14</v>
      </c>
      <c r="E2699" t="s">
        <v>5100</v>
      </c>
      <c r="F2699">
        <v>14</v>
      </c>
      <c r="G2699" t="s">
        <v>4369</v>
      </c>
      <c r="AT2699" t="str">
        <f t="shared" si="361"/>
        <v>PG_3V3_SFP_PCIE</v>
      </c>
      <c r="AU2699" t="str">
        <f t="shared" si="362"/>
        <v>--</v>
      </c>
    </row>
    <row r="2700" spans="1:47" x14ac:dyDescent="0.25">
      <c r="A2700" t="str">
        <f t="shared" si="357"/>
        <v>U41-15</v>
      </c>
      <c r="B2700" t="str">
        <f t="shared" si="358"/>
        <v>5V</v>
      </c>
      <c r="C2700" t="str">
        <f t="shared" si="359"/>
        <v>U41-5V</v>
      </c>
      <c r="D2700" t="str">
        <f t="shared" si="360"/>
        <v>U41-15</v>
      </c>
      <c r="E2700" t="s">
        <v>5100</v>
      </c>
      <c r="F2700">
        <v>15</v>
      </c>
      <c r="G2700" t="s">
        <v>3724</v>
      </c>
      <c r="AT2700" t="str">
        <f t="shared" si="361"/>
        <v>5V</v>
      </c>
      <c r="AU2700" t="str">
        <f t="shared" si="362"/>
        <v>--</v>
      </c>
    </row>
    <row r="2701" spans="1:47" x14ac:dyDescent="0.25">
      <c r="A2701" t="str">
        <f t="shared" si="357"/>
        <v>U41-16</v>
      </c>
      <c r="B2701" t="str">
        <f t="shared" si="358"/>
        <v>NetU41_16</v>
      </c>
      <c r="C2701" t="str">
        <f t="shared" si="359"/>
        <v>U41-NetU41_16</v>
      </c>
      <c r="D2701" t="str">
        <f t="shared" si="360"/>
        <v>U41-16</v>
      </c>
      <c r="E2701" t="s">
        <v>5100</v>
      </c>
      <c r="F2701">
        <v>16</v>
      </c>
      <c r="G2701" t="s">
        <v>5104</v>
      </c>
      <c r="AT2701" t="str">
        <f t="shared" si="361"/>
        <v>NetU41_16</v>
      </c>
      <c r="AU2701" t="str">
        <f t="shared" si="362"/>
        <v>--</v>
      </c>
    </row>
    <row r="2702" spans="1:47" x14ac:dyDescent="0.25">
      <c r="A2702" t="str">
        <f t="shared" si="357"/>
        <v>U41-17</v>
      </c>
      <c r="B2702" t="str">
        <f t="shared" si="358"/>
        <v>GND</v>
      </c>
      <c r="C2702" t="str">
        <f t="shared" si="359"/>
        <v>U41-GND</v>
      </c>
      <c r="D2702" t="str">
        <f t="shared" si="360"/>
        <v>U41-17</v>
      </c>
      <c r="E2702" t="s">
        <v>5100</v>
      </c>
      <c r="F2702">
        <v>17</v>
      </c>
      <c r="G2702" t="s">
        <v>433</v>
      </c>
      <c r="AT2702">
        <f t="shared" si="361"/>
        <v>0</v>
      </c>
      <c r="AU2702">
        <f t="shared" si="362"/>
        <v>0</v>
      </c>
    </row>
    <row r="2703" spans="1:47" x14ac:dyDescent="0.25">
      <c r="A2703" t="str">
        <f t="shared" si="357"/>
        <v>U41-18</v>
      </c>
      <c r="B2703" t="str">
        <f t="shared" si="358"/>
        <v>GND</v>
      </c>
      <c r="C2703" t="str">
        <f t="shared" si="359"/>
        <v>U41-GND</v>
      </c>
      <c r="D2703" t="str">
        <f t="shared" si="360"/>
        <v>U41-18</v>
      </c>
      <c r="E2703" t="s">
        <v>5100</v>
      </c>
      <c r="F2703">
        <v>18</v>
      </c>
      <c r="G2703" t="s">
        <v>433</v>
      </c>
      <c r="AT2703">
        <f t="shared" si="361"/>
        <v>0</v>
      </c>
      <c r="AU2703">
        <f t="shared" si="362"/>
        <v>0</v>
      </c>
    </row>
    <row r="2704" spans="1:47" x14ac:dyDescent="0.25">
      <c r="A2704" t="str">
        <f t="shared" si="357"/>
        <v>U41-21</v>
      </c>
      <c r="B2704" t="str">
        <f t="shared" si="358"/>
        <v>NetU41_21</v>
      </c>
      <c r="C2704" t="str">
        <f t="shared" si="359"/>
        <v>U41-NetU41_21</v>
      </c>
      <c r="D2704" t="str">
        <f t="shared" si="360"/>
        <v>U41-21</v>
      </c>
      <c r="E2704" t="s">
        <v>5100</v>
      </c>
      <c r="F2704">
        <v>21</v>
      </c>
      <c r="G2704" t="s">
        <v>5105</v>
      </c>
      <c r="AT2704" t="str">
        <f t="shared" si="361"/>
        <v>NetU41_21</v>
      </c>
      <c r="AU2704" t="str">
        <f t="shared" si="362"/>
        <v>--</v>
      </c>
    </row>
    <row r="2705" spans="1:47" x14ac:dyDescent="0.25">
      <c r="A2705" t="str">
        <f t="shared" si="357"/>
        <v>U41-22</v>
      </c>
      <c r="B2705" t="str">
        <f t="shared" si="358"/>
        <v>3V3_PCIe</v>
      </c>
      <c r="C2705" t="str">
        <f t="shared" si="359"/>
        <v>U41-3V3_PCIe</v>
      </c>
      <c r="D2705" t="str">
        <f t="shared" si="360"/>
        <v>U41-22</v>
      </c>
      <c r="E2705" t="s">
        <v>5100</v>
      </c>
      <c r="F2705">
        <v>22</v>
      </c>
      <c r="G2705" t="s">
        <v>3719</v>
      </c>
      <c r="AT2705" t="str">
        <f t="shared" si="361"/>
        <v>3V3_PCIe</v>
      </c>
      <c r="AU2705" t="str">
        <f t="shared" si="362"/>
        <v>--</v>
      </c>
    </row>
    <row r="2706" spans="1:47" x14ac:dyDescent="0.25">
      <c r="A2706" t="str">
        <f t="shared" si="357"/>
        <v>U42-1</v>
      </c>
      <c r="B2706" t="str">
        <f t="shared" si="358"/>
        <v>GND</v>
      </c>
      <c r="C2706" t="str">
        <f t="shared" si="359"/>
        <v>U42-GND</v>
      </c>
      <c r="D2706" t="str">
        <f t="shared" si="360"/>
        <v>U42-1</v>
      </c>
      <c r="E2706" t="s">
        <v>5106</v>
      </c>
      <c r="F2706">
        <v>1</v>
      </c>
      <c r="G2706" t="s">
        <v>433</v>
      </c>
      <c r="AT2706">
        <f t="shared" si="361"/>
        <v>0</v>
      </c>
      <c r="AU2706">
        <f t="shared" si="362"/>
        <v>0</v>
      </c>
    </row>
    <row r="2707" spans="1:47" x14ac:dyDescent="0.25">
      <c r="A2707" t="str">
        <f t="shared" si="357"/>
        <v>U42-2</v>
      </c>
      <c r="B2707" t="str">
        <f t="shared" si="358"/>
        <v>GND</v>
      </c>
      <c r="C2707" t="str">
        <f t="shared" si="359"/>
        <v>U42-GND</v>
      </c>
      <c r="D2707" t="str">
        <f t="shared" si="360"/>
        <v>U42-2</v>
      </c>
      <c r="E2707" t="s">
        <v>5106</v>
      </c>
      <c r="F2707">
        <v>2</v>
      </c>
      <c r="G2707" t="s">
        <v>433</v>
      </c>
      <c r="AT2707">
        <f t="shared" si="361"/>
        <v>0</v>
      </c>
      <c r="AU2707">
        <f t="shared" si="362"/>
        <v>0</v>
      </c>
    </row>
    <row r="2708" spans="1:47" x14ac:dyDescent="0.25">
      <c r="A2708" t="str">
        <f t="shared" si="357"/>
        <v>U42-3</v>
      </c>
      <c r="B2708" t="str">
        <f t="shared" si="358"/>
        <v>GND</v>
      </c>
      <c r="C2708" t="str">
        <f t="shared" si="359"/>
        <v>U42-GND</v>
      </c>
      <c r="D2708" t="str">
        <f t="shared" si="360"/>
        <v>U42-3</v>
      </c>
      <c r="E2708" t="s">
        <v>5106</v>
      </c>
      <c r="F2708">
        <v>3</v>
      </c>
      <c r="G2708" t="s">
        <v>433</v>
      </c>
      <c r="AT2708">
        <f t="shared" si="361"/>
        <v>0</v>
      </c>
      <c r="AU2708">
        <f t="shared" si="362"/>
        <v>0</v>
      </c>
    </row>
    <row r="2709" spans="1:47" x14ac:dyDescent="0.25">
      <c r="A2709" t="str">
        <f t="shared" si="357"/>
        <v>U42-4</v>
      </c>
      <c r="B2709" t="str">
        <f t="shared" si="358"/>
        <v>NetU42_4</v>
      </c>
      <c r="C2709" t="str">
        <f t="shared" si="359"/>
        <v>U42-NetU42_4</v>
      </c>
      <c r="D2709" t="str">
        <f t="shared" si="360"/>
        <v>U42-4</v>
      </c>
      <c r="E2709" t="s">
        <v>5106</v>
      </c>
      <c r="F2709">
        <v>4</v>
      </c>
      <c r="G2709" t="s">
        <v>5107</v>
      </c>
      <c r="AT2709" t="str">
        <f t="shared" si="361"/>
        <v>NetU42_4</v>
      </c>
      <c r="AU2709" t="str">
        <f t="shared" si="362"/>
        <v>--</v>
      </c>
    </row>
    <row r="2710" spans="1:47" x14ac:dyDescent="0.25">
      <c r="A2710" t="str">
        <f t="shared" si="357"/>
        <v>U42-5</v>
      </c>
      <c r="B2710" t="str">
        <f t="shared" si="358"/>
        <v>NetU42_5</v>
      </c>
      <c r="C2710" t="str">
        <f t="shared" si="359"/>
        <v>U42-NetU42_5</v>
      </c>
      <c r="D2710" t="str">
        <f t="shared" si="360"/>
        <v>U42-5</v>
      </c>
      <c r="E2710" t="s">
        <v>5106</v>
      </c>
      <c r="F2710">
        <v>5</v>
      </c>
      <c r="G2710" t="s">
        <v>5108</v>
      </c>
      <c r="AT2710" t="str">
        <f t="shared" si="361"/>
        <v>NetU42_5</v>
      </c>
      <c r="AU2710" t="str">
        <f t="shared" si="362"/>
        <v>--</v>
      </c>
    </row>
    <row r="2711" spans="1:47" x14ac:dyDescent="0.25">
      <c r="A2711" t="str">
        <f t="shared" si="357"/>
        <v>U42-6</v>
      </c>
      <c r="B2711" t="str">
        <f t="shared" si="358"/>
        <v>NetU42_6</v>
      </c>
      <c r="C2711" t="str">
        <f t="shared" si="359"/>
        <v>U42-NetU42_6</v>
      </c>
      <c r="D2711" t="str">
        <f t="shared" si="360"/>
        <v>U42-6</v>
      </c>
      <c r="E2711" t="s">
        <v>5106</v>
      </c>
      <c r="F2711">
        <v>6</v>
      </c>
      <c r="G2711" t="s">
        <v>5109</v>
      </c>
      <c r="AT2711" t="str">
        <f t="shared" si="361"/>
        <v>NetU42_6</v>
      </c>
      <c r="AU2711" t="str">
        <f t="shared" si="362"/>
        <v>--</v>
      </c>
    </row>
    <row r="2712" spans="1:47" x14ac:dyDescent="0.25">
      <c r="A2712" t="str">
        <f t="shared" si="357"/>
        <v>U42-7</v>
      </c>
      <c r="B2712" t="str">
        <f t="shared" si="358"/>
        <v>3V3_FMC</v>
      </c>
      <c r="C2712" t="str">
        <f t="shared" si="359"/>
        <v>U42-3V3_FMC</v>
      </c>
      <c r="D2712" t="str">
        <f t="shared" si="360"/>
        <v>U42-7</v>
      </c>
      <c r="E2712" t="s">
        <v>5106</v>
      </c>
      <c r="F2712">
        <v>7</v>
      </c>
      <c r="G2712" t="s">
        <v>3714</v>
      </c>
      <c r="AT2712" t="str">
        <f t="shared" si="361"/>
        <v>3V3_FMC</v>
      </c>
      <c r="AU2712" t="str">
        <f t="shared" si="362"/>
        <v>--</v>
      </c>
    </row>
    <row r="2713" spans="1:47" x14ac:dyDescent="0.25">
      <c r="A2713" t="str">
        <f t="shared" si="357"/>
        <v>U42-8</v>
      </c>
      <c r="B2713" t="str">
        <f t="shared" si="358"/>
        <v>3V3_FMC</v>
      </c>
      <c r="C2713" t="str">
        <f t="shared" si="359"/>
        <v>U42-3V3_FMC</v>
      </c>
      <c r="D2713" t="str">
        <f t="shared" si="360"/>
        <v>U42-8</v>
      </c>
      <c r="E2713" t="s">
        <v>5106</v>
      </c>
      <c r="F2713">
        <v>8</v>
      </c>
      <c r="G2713" t="s">
        <v>3714</v>
      </c>
      <c r="AT2713" t="str">
        <f t="shared" si="361"/>
        <v>3V3_FMC</v>
      </c>
      <c r="AU2713" t="str">
        <f t="shared" si="362"/>
        <v>--</v>
      </c>
    </row>
    <row r="2714" spans="1:47" x14ac:dyDescent="0.25">
      <c r="A2714" t="str">
        <f t="shared" si="357"/>
        <v>U42-9</v>
      </c>
      <c r="B2714" t="str">
        <f t="shared" si="358"/>
        <v>3V3_FMC</v>
      </c>
      <c r="C2714" t="str">
        <f t="shared" si="359"/>
        <v>U42-3V3_FMC</v>
      </c>
      <c r="D2714" t="str">
        <f t="shared" si="360"/>
        <v>U42-9</v>
      </c>
      <c r="E2714" t="s">
        <v>5106</v>
      </c>
      <c r="F2714">
        <v>9</v>
      </c>
      <c r="G2714" t="s">
        <v>3714</v>
      </c>
      <c r="AT2714" t="str">
        <f t="shared" si="361"/>
        <v>3V3_FMC</v>
      </c>
      <c r="AU2714" t="str">
        <f t="shared" si="362"/>
        <v>--</v>
      </c>
    </row>
    <row r="2715" spans="1:47" x14ac:dyDescent="0.25">
      <c r="A2715" t="str">
        <f t="shared" si="357"/>
        <v>U42-10</v>
      </c>
      <c r="B2715" t="str">
        <f t="shared" si="358"/>
        <v>NetR156_2</v>
      </c>
      <c r="C2715" t="str">
        <f t="shared" si="359"/>
        <v>U42-NetR156_2</v>
      </c>
      <c r="D2715" t="str">
        <f t="shared" si="360"/>
        <v>U42-10</v>
      </c>
      <c r="E2715" t="s">
        <v>5106</v>
      </c>
      <c r="F2715">
        <v>10</v>
      </c>
      <c r="G2715" t="s">
        <v>4301</v>
      </c>
      <c r="AT2715" t="str">
        <f t="shared" si="361"/>
        <v>NetR156_2</v>
      </c>
      <c r="AU2715" t="str">
        <f t="shared" si="362"/>
        <v>--</v>
      </c>
    </row>
    <row r="2716" spans="1:47" x14ac:dyDescent="0.25">
      <c r="A2716" t="str">
        <f t="shared" si="357"/>
        <v>U42-11</v>
      </c>
      <c r="B2716" t="str">
        <f t="shared" si="358"/>
        <v>NetC178_2</v>
      </c>
      <c r="C2716" t="str">
        <f t="shared" si="359"/>
        <v>U42-NetC178_2</v>
      </c>
      <c r="D2716" t="str">
        <f t="shared" si="360"/>
        <v>U42-11</v>
      </c>
      <c r="E2716" t="s">
        <v>5106</v>
      </c>
      <c r="F2716">
        <v>11</v>
      </c>
      <c r="G2716" t="s">
        <v>4230</v>
      </c>
      <c r="AT2716" t="str">
        <f t="shared" si="361"/>
        <v>NetC178_2</v>
      </c>
      <c r="AU2716" t="str">
        <f t="shared" si="362"/>
        <v>--</v>
      </c>
    </row>
    <row r="2717" spans="1:47" x14ac:dyDescent="0.25">
      <c r="A2717" t="str">
        <f t="shared" si="357"/>
        <v>U42-12</v>
      </c>
      <c r="B2717" t="str">
        <f t="shared" si="358"/>
        <v>PG_3V3_SFP_PCIE</v>
      </c>
      <c r="C2717" t="str">
        <f t="shared" si="359"/>
        <v>U42-PG_3V3_SFP_PCIE</v>
      </c>
      <c r="D2717" t="str">
        <f t="shared" si="360"/>
        <v>U42-12</v>
      </c>
      <c r="E2717" t="s">
        <v>5106</v>
      </c>
      <c r="F2717">
        <v>12</v>
      </c>
      <c r="G2717" t="s">
        <v>4369</v>
      </c>
      <c r="AT2717" t="str">
        <f t="shared" si="361"/>
        <v>PG_3V3_SFP_PCIE</v>
      </c>
      <c r="AU2717" t="str">
        <f t="shared" si="362"/>
        <v>--</v>
      </c>
    </row>
    <row r="2718" spans="1:47" x14ac:dyDescent="0.25">
      <c r="A2718" t="str">
        <f t="shared" si="357"/>
        <v>U42-13</v>
      </c>
      <c r="B2718" t="str">
        <f t="shared" si="358"/>
        <v>NetR101_2</v>
      </c>
      <c r="C2718" t="str">
        <f t="shared" si="359"/>
        <v>U42-NetR101_2</v>
      </c>
      <c r="D2718" t="str">
        <f t="shared" si="360"/>
        <v>U42-13</v>
      </c>
      <c r="E2718" t="s">
        <v>5106</v>
      </c>
      <c r="F2718">
        <v>13</v>
      </c>
      <c r="G2718" t="s">
        <v>4296</v>
      </c>
      <c r="AT2718" t="str">
        <f t="shared" si="361"/>
        <v>NetR101_2</v>
      </c>
      <c r="AU2718" t="str">
        <f t="shared" si="362"/>
        <v>--</v>
      </c>
    </row>
    <row r="2719" spans="1:47" x14ac:dyDescent="0.25">
      <c r="A2719" t="str">
        <f t="shared" si="357"/>
        <v>U42-14</v>
      </c>
      <c r="B2719" t="str">
        <f t="shared" si="358"/>
        <v>PG_3V3_FMC</v>
      </c>
      <c r="C2719" t="str">
        <f t="shared" si="359"/>
        <v>U42-PG_3V3_FMC</v>
      </c>
      <c r="D2719" t="str">
        <f t="shared" si="360"/>
        <v>U42-14</v>
      </c>
      <c r="E2719" t="s">
        <v>5106</v>
      </c>
      <c r="F2719">
        <v>14</v>
      </c>
      <c r="G2719" t="s">
        <v>4368</v>
      </c>
      <c r="AT2719" t="str">
        <f t="shared" si="361"/>
        <v>PG_3V3_FMC</v>
      </c>
      <c r="AU2719" t="str">
        <f t="shared" si="362"/>
        <v>--</v>
      </c>
    </row>
    <row r="2720" spans="1:47" x14ac:dyDescent="0.25">
      <c r="A2720" t="str">
        <f t="shared" si="357"/>
        <v>U42-15</v>
      </c>
      <c r="B2720" t="str">
        <f t="shared" si="358"/>
        <v>5V</v>
      </c>
      <c r="C2720" t="str">
        <f t="shared" si="359"/>
        <v>U42-5V</v>
      </c>
      <c r="D2720" t="str">
        <f t="shared" si="360"/>
        <v>U42-15</v>
      </c>
      <c r="E2720" t="s">
        <v>5106</v>
      </c>
      <c r="F2720">
        <v>15</v>
      </c>
      <c r="G2720" t="s">
        <v>3724</v>
      </c>
      <c r="AT2720" t="str">
        <f t="shared" si="361"/>
        <v>5V</v>
      </c>
      <c r="AU2720" t="str">
        <f t="shared" si="362"/>
        <v>--</v>
      </c>
    </row>
    <row r="2721" spans="1:47" x14ac:dyDescent="0.25">
      <c r="A2721" t="str">
        <f t="shared" si="357"/>
        <v>U42-16</v>
      </c>
      <c r="B2721" t="str">
        <f t="shared" si="358"/>
        <v>NetU42_16</v>
      </c>
      <c r="C2721" t="str">
        <f t="shared" si="359"/>
        <v>U42-NetU42_16</v>
      </c>
      <c r="D2721" t="str">
        <f t="shared" si="360"/>
        <v>U42-16</v>
      </c>
      <c r="E2721" t="s">
        <v>5106</v>
      </c>
      <c r="F2721">
        <v>16</v>
      </c>
      <c r="G2721" t="s">
        <v>5110</v>
      </c>
      <c r="AT2721" t="str">
        <f t="shared" si="361"/>
        <v>NetU42_16</v>
      </c>
      <c r="AU2721" t="str">
        <f t="shared" si="362"/>
        <v>--</v>
      </c>
    </row>
    <row r="2722" spans="1:47" x14ac:dyDescent="0.25">
      <c r="A2722" t="str">
        <f t="shared" si="357"/>
        <v>U42-17</v>
      </c>
      <c r="B2722" t="str">
        <f t="shared" si="358"/>
        <v>GND</v>
      </c>
      <c r="C2722" t="str">
        <f t="shared" si="359"/>
        <v>U42-GND</v>
      </c>
      <c r="D2722" t="str">
        <f t="shared" si="360"/>
        <v>U42-17</v>
      </c>
      <c r="E2722" t="s">
        <v>5106</v>
      </c>
      <c r="F2722">
        <v>17</v>
      </c>
      <c r="G2722" t="s">
        <v>433</v>
      </c>
      <c r="AT2722">
        <f t="shared" si="361"/>
        <v>0</v>
      </c>
      <c r="AU2722">
        <f t="shared" si="362"/>
        <v>0</v>
      </c>
    </row>
    <row r="2723" spans="1:47" x14ac:dyDescent="0.25">
      <c r="A2723" t="str">
        <f t="shared" si="357"/>
        <v>U42-18</v>
      </c>
      <c r="B2723" t="str">
        <f t="shared" si="358"/>
        <v>GND</v>
      </c>
      <c r="C2723" t="str">
        <f t="shared" si="359"/>
        <v>U42-GND</v>
      </c>
      <c r="D2723" t="str">
        <f t="shared" si="360"/>
        <v>U42-18</v>
      </c>
      <c r="E2723" t="s">
        <v>5106</v>
      </c>
      <c r="F2723">
        <v>18</v>
      </c>
      <c r="G2723" t="s">
        <v>433</v>
      </c>
      <c r="AT2723">
        <f t="shared" si="361"/>
        <v>0</v>
      </c>
      <c r="AU2723">
        <f t="shared" si="362"/>
        <v>0</v>
      </c>
    </row>
    <row r="2724" spans="1:47" x14ac:dyDescent="0.25">
      <c r="A2724" t="str">
        <f t="shared" si="357"/>
        <v>U42-21</v>
      </c>
      <c r="B2724" t="str">
        <f t="shared" si="358"/>
        <v>NetU42_21</v>
      </c>
      <c r="C2724" t="str">
        <f t="shared" si="359"/>
        <v>U42-NetU42_21</v>
      </c>
      <c r="D2724" t="str">
        <f t="shared" si="360"/>
        <v>U42-21</v>
      </c>
      <c r="E2724" t="s">
        <v>5106</v>
      </c>
      <c r="F2724">
        <v>21</v>
      </c>
      <c r="G2724" t="s">
        <v>5111</v>
      </c>
      <c r="AT2724" t="str">
        <f t="shared" si="361"/>
        <v>NetU42_21</v>
      </c>
      <c r="AU2724" t="str">
        <f t="shared" si="362"/>
        <v>--</v>
      </c>
    </row>
    <row r="2725" spans="1:47" x14ac:dyDescent="0.25">
      <c r="A2725" t="str">
        <f t="shared" si="357"/>
        <v>U42-22</v>
      </c>
      <c r="B2725" t="str">
        <f t="shared" si="358"/>
        <v>3V3_FMC</v>
      </c>
      <c r="C2725" t="str">
        <f t="shared" si="359"/>
        <v>U42-3V3_FMC</v>
      </c>
      <c r="D2725" t="str">
        <f t="shared" si="360"/>
        <v>U42-22</v>
      </c>
      <c r="E2725" t="s">
        <v>5106</v>
      </c>
      <c r="F2725">
        <v>22</v>
      </c>
      <c r="G2725" t="s">
        <v>3714</v>
      </c>
      <c r="AT2725" t="str">
        <f t="shared" si="361"/>
        <v>3V3_FMC</v>
      </c>
      <c r="AU2725" t="str">
        <f t="shared" si="362"/>
        <v>--</v>
      </c>
    </row>
    <row r="2726" spans="1:47" x14ac:dyDescent="0.25">
      <c r="A2726" t="str">
        <f t="shared" si="357"/>
        <v>U43-1</v>
      </c>
      <c r="B2726" t="str">
        <f t="shared" si="358"/>
        <v>GND</v>
      </c>
      <c r="C2726" t="str">
        <f t="shared" si="359"/>
        <v>U43-GND</v>
      </c>
      <c r="D2726" t="str">
        <f t="shared" si="360"/>
        <v>U43-1</v>
      </c>
      <c r="E2726" t="s">
        <v>5112</v>
      </c>
      <c r="F2726">
        <v>1</v>
      </c>
      <c r="G2726" t="s">
        <v>433</v>
      </c>
      <c r="AT2726">
        <f t="shared" si="361"/>
        <v>0</v>
      </c>
      <c r="AU2726">
        <f t="shared" si="362"/>
        <v>0</v>
      </c>
    </row>
    <row r="2727" spans="1:47" x14ac:dyDescent="0.25">
      <c r="A2727" t="str">
        <f t="shared" si="357"/>
        <v>U43-2</v>
      </c>
      <c r="B2727" t="str">
        <f t="shared" si="358"/>
        <v>GND</v>
      </c>
      <c r="C2727" t="str">
        <f t="shared" si="359"/>
        <v>U43-GND</v>
      </c>
      <c r="D2727" t="str">
        <f t="shared" si="360"/>
        <v>U43-2</v>
      </c>
      <c r="E2727" t="s">
        <v>5112</v>
      </c>
      <c r="F2727">
        <v>2</v>
      </c>
      <c r="G2727" t="s">
        <v>433</v>
      </c>
      <c r="AT2727">
        <f t="shared" si="361"/>
        <v>0</v>
      </c>
      <c r="AU2727">
        <f t="shared" si="362"/>
        <v>0</v>
      </c>
    </row>
    <row r="2728" spans="1:47" x14ac:dyDescent="0.25">
      <c r="A2728" t="str">
        <f t="shared" si="357"/>
        <v>U43-3</v>
      </c>
      <c r="B2728" t="str">
        <f t="shared" si="358"/>
        <v>GND</v>
      </c>
      <c r="C2728" t="str">
        <f t="shared" si="359"/>
        <v>U43-GND</v>
      </c>
      <c r="D2728" t="str">
        <f t="shared" si="360"/>
        <v>U43-3</v>
      </c>
      <c r="E2728" t="s">
        <v>5112</v>
      </c>
      <c r="F2728">
        <v>3</v>
      </c>
      <c r="G2728" t="s">
        <v>433</v>
      </c>
      <c r="AT2728">
        <f t="shared" si="361"/>
        <v>0</v>
      </c>
      <c r="AU2728">
        <f t="shared" si="362"/>
        <v>0</v>
      </c>
    </row>
    <row r="2729" spans="1:47" x14ac:dyDescent="0.25">
      <c r="A2729" t="str">
        <f t="shared" si="357"/>
        <v>U43-4</v>
      </c>
      <c r="B2729" t="str">
        <f t="shared" si="358"/>
        <v>NetU43_4</v>
      </c>
      <c r="C2729" t="str">
        <f t="shared" si="359"/>
        <v>U43-NetU43_4</v>
      </c>
      <c r="D2729" t="str">
        <f t="shared" si="360"/>
        <v>U43-4</v>
      </c>
      <c r="E2729" t="s">
        <v>5112</v>
      </c>
      <c r="F2729">
        <v>4</v>
      </c>
      <c r="G2729" t="s">
        <v>5113</v>
      </c>
      <c r="AT2729" t="str">
        <f t="shared" si="361"/>
        <v>NetU43_4</v>
      </c>
      <c r="AU2729" t="str">
        <f t="shared" si="362"/>
        <v>--</v>
      </c>
    </row>
    <row r="2730" spans="1:47" x14ac:dyDescent="0.25">
      <c r="A2730" t="str">
        <f t="shared" si="357"/>
        <v>U43-5</v>
      </c>
      <c r="B2730" t="str">
        <f t="shared" si="358"/>
        <v>NetU43_5</v>
      </c>
      <c r="C2730" t="str">
        <f t="shared" si="359"/>
        <v>U43-NetU43_5</v>
      </c>
      <c r="D2730" t="str">
        <f t="shared" si="360"/>
        <v>U43-5</v>
      </c>
      <c r="E2730" t="s">
        <v>5112</v>
      </c>
      <c r="F2730">
        <v>5</v>
      </c>
      <c r="G2730" t="s">
        <v>5114</v>
      </c>
      <c r="AT2730" t="str">
        <f t="shared" si="361"/>
        <v>NetU43_5</v>
      </c>
      <c r="AU2730" t="str">
        <f t="shared" si="362"/>
        <v>--</v>
      </c>
    </row>
    <row r="2731" spans="1:47" x14ac:dyDescent="0.25">
      <c r="A2731" t="str">
        <f t="shared" si="357"/>
        <v>U43-6</v>
      </c>
      <c r="B2731" t="str">
        <f t="shared" si="358"/>
        <v>NetU43_6</v>
      </c>
      <c r="C2731" t="str">
        <f t="shared" si="359"/>
        <v>U43-NetU43_6</v>
      </c>
      <c r="D2731" t="str">
        <f t="shared" si="360"/>
        <v>U43-6</v>
      </c>
      <c r="E2731" t="s">
        <v>5112</v>
      </c>
      <c r="F2731">
        <v>6</v>
      </c>
      <c r="G2731" t="s">
        <v>5115</v>
      </c>
      <c r="AT2731" t="str">
        <f t="shared" si="361"/>
        <v>NetU43_6</v>
      </c>
      <c r="AU2731" t="str">
        <f t="shared" si="362"/>
        <v>--</v>
      </c>
    </row>
    <row r="2732" spans="1:47" x14ac:dyDescent="0.25">
      <c r="A2732" t="str">
        <f t="shared" si="357"/>
        <v>U43-7</v>
      </c>
      <c r="B2732" t="str">
        <f t="shared" si="358"/>
        <v>3V3_SFP</v>
      </c>
      <c r="C2732" t="str">
        <f t="shared" si="359"/>
        <v>U43-3V3_SFP</v>
      </c>
      <c r="D2732" t="str">
        <f t="shared" si="360"/>
        <v>U43-7</v>
      </c>
      <c r="E2732" t="s">
        <v>5112</v>
      </c>
      <c r="F2732">
        <v>7</v>
      </c>
      <c r="G2732" t="s">
        <v>3720</v>
      </c>
      <c r="AT2732" t="str">
        <f t="shared" si="361"/>
        <v>3V3_SFP</v>
      </c>
      <c r="AU2732" t="str">
        <f t="shared" si="362"/>
        <v>--</v>
      </c>
    </row>
    <row r="2733" spans="1:47" x14ac:dyDescent="0.25">
      <c r="A2733" t="str">
        <f t="shared" si="357"/>
        <v>U43-8</v>
      </c>
      <c r="B2733" t="str">
        <f t="shared" si="358"/>
        <v>3V3_SFP</v>
      </c>
      <c r="C2733" t="str">
        <f t="shared" si="359"/>
        <v>U43-3V3_SFP</v>
      </c>
      <c r="D2733" t="str">
        <f t="shared" si="360"/>
        <v>U43-8</v>
      </c>
      <c r="E2733" t="s">
        <v>5112</v>
      </c>
      <c r="F2733">
        <v>8</v>
      </c>
      <c r="G2733" t="s">
        <v>3720</v>
      </c>
      <c r="AT2733" t="str">
        <f t="shared" si="361"/>
        <v>3V3_SFP</v>
      </c>
      <c r="AU2733" t="str">
        <f t="shared" si="362"/>
        <v>--</v>
      </c>
    </row>
    <row r="2734" spans="1:47" x14ac:dyDescent="0.25">
      <c r="A2734" t="str">
        <f t="shared" si="357"/>
        <v>U43-9</v>
      </c>
      <c r="B2734" t="str">
        <f t="shared" si="358"/>
        <v>3V3_SFP</v>
      </c>
      <c r="C2734" t="str">
        <f t="shared" si="359"/>
        <v>U43-3V3_SFP</v>
      </c>
      <c r="D2734" t="str">
        <f t="shared" si="360"/>
        <v>U43-9</v>
      </c>
      <c r="E2734" t="s">
        <v>5112</v>
      </c>
      <c r="F2734">
        <v>9</v>
      </c>
      <c r="G2734" t="s">
        <v>3720</v>
      </c>
      <c r="AT2734" t="str">
        <f t="shared" si="361"/>
        <v>3V3_SFP</v>
      </c>
      <c r="AU2734" t="str">
        <f t="shared" si="362"/>
        <v>--</v>
      </c>
    </row>
    <row r="2735" spans="1:47" x14ac:dyDescent="0.25">
      <c r="A2735" t="str">
        <f t="shared" si="357"/>
        <v>U43-10</v>
      </c>
      <c r="B2735" t="str">
        <f t="shared" si="358"/>
        <v>NetR313_2</v>
      </c>
      <c r="C2735" t="str">
        <f t="shared" si="359"/>
        <v>U43-NetR313_2</v>
      </c>
      <c r="D2735" t="str">
        <f t="shared" si="360"/>
        <v>U43-10</v>
      </c>
      <c r="E2735" t="s">
        <v>5112</v>
      </c>
      <c r="F2735">
        <v>10</v>
      </c>
      <c r="G2735" t="s">
        <v>4329</v>
      </c>
      <c r="AT2735" t="str">
        <f t="shared" si="361"/>
        <v>NetR313_2</v>
      </c>
      <c r="AU2735" t="str">
        <f t="shared" si="362"/>
        <v>--</v>
      </c>
    </row>
    <row r="2736" spans="1:47" x14ac:dyDescent="0.25">
      <c r="A2736" t="str">
        <f t="shared" si="357"/>
        <v>U43-11</v>
      </c>
      <c r="B2736" t="str">
        <f t="shared" si="358"/>
        <v>NetC243_2</v>
      </c>
      <c r="C2736" t="str">
        <f t="shared" si="359"/>
        <v>U43-NetC243_2</v>
      </c>
      <c r="D2736" t="str">
        <f t="shared" si="360"/>
        <v>U43-11</v>
      </c>
      <c r="E2736" t="s">
        <v>5112</v>
      </c>
      <c r="F2736">
        <v>11</v>
      </c>
      <c r="G2736" t="s">
        <v>4237</v>
      </c>
      <c r="AT2736" t="str">
        <f t="shared" si="361"/>
        <v>NetC243_2</v>
      </c>
      <c r="AU2736" t="str">
        <f t="shared" si="362"/>
        <v>--</v>
      </c>
    </row>
    <row r="2737" spans="1:47" x14ac:dyDescent="0.25">
      <c r="A2737" t="str">
        <f t="shared" si="357"/>
        <v>U43-12</v>
      </c>
      <c r="B2737" t="str">
        <f t="shared" si="358"/>
        <v>PG_1V8</v>
      </c>
      <c r="C2737" t="str">
        <f t="shared" si="359"/>
        <v>U43-PG_1V8</v>
      </c>
      <c r="D2737" t="str">
        <f t="shared" si="360"/>
        <v>U43-12</v>
      </c>
      <c r="E2737" t="s">
        <v>5112</v>
      </c>
      <c r="F2737">
        <v>12</v>
      </c>
      <c r="G2737" t="s">
        <v>4366</v>
      </c>
      <c r="AT2737" t="str">
        <f t="shared" si="361"/>
        <v>PG_1V8</v>
      </c>
      <c r="AU2737" t="str">
        <f t="shared" si="362"/>
        <v>--</v>
      </c>
    </row>
    <row r="2738" spans="1:47" x14ac:dyDescent="0.25">
      <c r="A2738" t="str">
        <f t="shared" si="357"/>
        <v>U43-13</v>
      </c>
      <c r="B2738" t="str">
        <f t="shared" si="358"/>
        <v>NetR159_2</v>
      </c>
      <c r="C2738" t="str">
        <f t="shared" si="359"/>
        <v>U43-NetR159_2</v>
      </c>
      <c r="D2738" t="str">
        <f t="shared" si="360"/>
        <v>U43-13</v>
      </c>
      <c r="E2738" t="s">
        <v>5112</v>
      </c>
      <c r="F2738">
        <v>13</v>
      </c>
      <c r="G2738" t="s">
        <v>4302</v>
      </c>
      <c r="AT2738" t="str">
        <f t="shared" si="361"/>
        <v>NetR159_2</v>
      </c>
      <c r="AU2738" t="str">
        <f t="shared" si="362"/>
        <v>--</v>
      </c>
    </row>
    <row r="2739" spans="1:47" x14ac:dyDescent="0.25">
      <c r="A2739" t="str">
        <f t="shared" si="357"/>
        <v>U43-14</v>
      </c>
      <c r="B2739" t="str">
        <f t="shared" si="358"/>
        <v>PG_3V3_SFP_PCIE</v>
      </c>
      <c r="C2739" t="str">
        <f t="shared" si="359"/>
        <v>U43-PG_3V3_SFP_PCIE</v>
      </c>
      <c r="D2739" t="str">
        <f t="shared" si="360"/>
        <v>U43-14</v>
      </c>
      <c r="E2739" t="s">
        <v>5112</v>
      </c>
      <c r="F2739">
        <v>14</v>
      </c>
      <c r="G2739" t="s">
        <v>4369</v>
      </c>
      <c r="AT2739" t="str">
        <f t="shared" si="361"/>
        <v>PG_3V3_SFP_PCIE</v>
      </c>
      <c r="AU2739" t="str">
        <f t="shared" si="362"/>
        <v>--</v>
      </c>
    </row>
    <row r="2740" spans="1:47" x14ac:dyDescent="0.25">
      <c r="A2740" t="str">
        <f t="shared" si="357"/>
        <v>U43-15</v>
      </c>
      <c r="B2740" t="str">
        <f t="shared" si="358"/>
        <v>5V</v>
      </c>
      <c r="C2740" t="str">
        <f t="shared" si="359"/>
        <v>U43-5V</v>
      </c>
      <c r="D2740" t="str">
        <f t="shared" si="360"/>
        <v>U43-15</v>
      </c>
      <c r="E2740" t="s">
        <v>5112</v>
      </c>
      <c r="F2740">
        <v>15</v>
      </c>
      <c r="G2740" t="s">
        <v>3724</v>
      </c>
      <c r="AT2740" t="str">
        <f t="shared" si="361"/>
        <v>5V</v>
      </c>
      <c r="AU2740" t="str">
        <f t="shared" si="362"/>
        <v>--</v>
      </c>
    </row>
    <row r="2741" spans="1:47" x14ac:dyDescent="0.25">
      <c r="A2741" t="str">
        <f t="shared" si="357"/>
        <v>U43-16</v>
      </c>
      <c r="B2741" t="str">
        <f t="shared" si="358"/>
        <v>NetU43_16</v>
      </c>
      <c r="C2741" t="str">
        <f t="shared" si="359"/>
        <v>U43-NetU43_16</v>
      </c>
      <c r="D2741" t="str">
        <f t="shared" si="360"/>
        <v>U43-16</v>
      </c>
      <c r="E2741" t="s">
        <v>5112</v>
      </c>
      <c r="F2741">
        <v>16</v>
      </c>
      <c r="G2741" t="s">
        <v>5116</v>
      </c>
      <c r="AT2741" t="str">
        <f t="shared" si="361"/>
        <v>NetU43_16</v>
      </c>
      <c r="AU2741" t="str">
        <f t="shared" si="362"/>
        <v>--</v>
      </c>
    </row>
    <row r="2742" spans="1:47" x14ac:dyDescent="0.25">
      <c r="A2742" t="str">
        <f t="shared" si="357"/>
        <v>U43-17</v>
      </c>
      <c r="B2742" t="str">
        <f t="shared" si="358"/>
        <v>GND</v>
      </c>
      <c r="C2742" t="str">
        <f t="shared" si="359"/>
        <v>U43-GND</v>
      </c>
      <c r="D2742" t="str">
        <f t="shared" si="360"/>
        <v>U43-17</v>
      </c>
      <c r="E2742" t="s">
        <v>5112</v>
      </c>
      <c r="F2742">
        <v>17</v>
      </c>
      <c r="G2742" t="s">
        <v>433</v>
      </c>
      <c r="AT2742">
        <f t="shared" si="361"/>
        <v>0</v>
      </c>
      <c r="AU2742">
        <f t="shared" si="362"/>
        <v>0</v>
      </c>
    </row>
    <row r="2743" spans="1:47" x14ac:dyDescent="0.25">
      <c r="A2743" t="str">
        <f t="shared" si="357"/>
        <v>U43-18</v>
      </c>
      <c r="B2743" t="str">
        <f t="shared" si="358"/>
        <v>GND</v>
      </c>
      <c r="C2743" t="str">
        <f t="shared" si="359"/>
        <v>U43-GND</v>
      </c>
      <c r="D2743" t="str">
        <f t="shared" si="360"/>
        <v>U43-18</v>
      </c>
      <c r="E2743" t="s">
        <v>5112</v>
      </c>
      <c r="F2743">
        <v>18</v>
      </c>
      <c r="G2743" t="s">
        <v>433</v>
      </c>
      <c r="AT2743">
        <f t="shared" si="361"/>
        <v>0</v>
      </c>
      <c r="AU2743">
        <f t="shared" si="362"/>
        <v>0</v>
      </c>
    </row>
    <row r="2744" spans="1:47" x14ac:dyDescent="0.25">
      <c r="A2744" t="str">
        <f t="shared" si="357"/>
        <v>U43-21</v>
      </c>
      <c r="B2744" t="str">
        <f t="shared" si="358"/>
        <v>NetU43_21</v>
      </c>
      <c r="C2744" t="str">
        <f t="shared" si="359"/>
        <v>U43-NetU43_21</v>
      </c>
      <c r="D2744" t="str">
        <f t="shared" si="360"/>
        <v>U43-21</v>
      </c>
      <c r="E2744" t="s">
        <v>5112</v>
      </c>
      <c r="F2744">
        <v>21</v>
      </c>
      <c r="G2744" t="s">
        <v>5117</v>
      </c>
      <c r="AT2744" t="str">
        <f t="shared" si="361"/>
        <v>NetU43_21</v>
      </c>
      <c r="AU2744" t="str">
        <f t="shared" si="362"/>
        <v>--</v>
      </c>
    </row>
    <row r="2745" spans="1:47" x14ac:dyDescent="0.25">
      <c r="A2745" t="str">
        <f t="shared" si="357"/>
        <v>U43-22</v>
      </c>
      <c r="B2745" t="str">
        <f t="shared" si="358"/>
        <v>3V3_SFP</v>
      </c>
      <c r="C2745" t="str">
        <f t="shared" si="359"/>
        <v>U43-3V3_SFP</v>
      </c>
      <c r="D2745" t="str">
        <f t="shared" si="360"/>
        <v>U43-22</v>
      </c>
      <c r="E2745" t="s">
        <v>5112</v>
      </c>
      <c r="F2745">
        <v>22</v>
      </c>
      <c r="G2745" t="s">
        <v>3720</v>
      </c>
      <c r="AT2745" t="str">
        <f t="shared" si="361"/>
        <v>3V3_SFP</v>
      </c>
      <c r="AU2745" t="str">
        <f t="shared" si="362"/>
        <v>--</v>
      </c>
    </row>
    <row r="2746" spans="1:47" x14ac:dyDescent="0.25">
      <c r="A2746" t="str">
        <f t="shared" si="357"/>
        <v>U44-1</v>
      </c>
      <c r="B2746" t="str">
        <f t="shared" si="358"/>
        <v>GND</v>
      </c>
      <c r="C2746" t="str">
        <f t="shared" si="359"/>
        <v>U44-GND</v>
      </c>
      <c r="D2746" t="str">
        <f t="shared" si="360"/>
        <v>U44-1</v>
      </c>
      <c r="E2746" t="s">
        <v>5118</v>
      </c>
      <c r="F2746">
        <v>1</v>
      </c>
      <c r="G2746" t="s">
        <v>433</v>
      </c>
      <c r="AT2746">
        <f t="shared" si="361"/>
        <v>0</v>
      </c>
      <c r="AU2746">
        <f t="shared" si="362"/>
        <v>0</v>
      </c>
    </row>
    <row r="2747" spans="1:47" x14ac:dyDescent="0.25">
      <c r="A2747" t="str">
        <f t="shared" si="357"/>
        <v>U44-2</v>
      </c>
      <c r="B2747" t="str">
        <f t="shared" si="358"/>
        <v>3V3AUX</v>
      </c>
      <c r="C2747" t="str">
        <f t="shared" si="359"/>
        <v>U44-3V3AUX</v>
      </c>
      <c r="D2747" t="str">
        <f t="shared" si="360"/>
        <v>U44-2</v>
      </c>
      <c r="E2747" t="s">
        <v>5118</v>
      </c>
      <c r="F2747">
        <v>2</v>
      </c>
      <c r="G2747" t="s">
        <v>3711</v>
      </c>
      <c r="AT2747" t="str">
        <f t="shared" si="361"/>
        <v>3V3AUX</v>
      </c>
      <c r="AU2747" t="str">
        <f t="shared" si="362"/>
        <v>--</v>
      </c>
    </row>
    <row r="2748" spans="1:47" x14ac:dyDescent="0.25">
      <c r="A2748" t="str">
        <f t="shared" si="357"/>
        <v>U44-3</v>
      </c>
      <c r="B2748" t="str">
        <f t="shared" si="358"/>
        <v>FTDI_FPGA_RX</v>
      </c>
      <c r="C2748" t="str">
        <f t="shared" si="359"/>
        <v>U44-FTDI_FPGA_RX</v>
      </c>
      <c r="D2748" t="str">
        <f t="shared" si="360"/>
        <v>U44-3</v>
      </c>
      <c r="E2748" t="s">
        <v>5118</v>
      </c>
      <c r="F2748">
        <v>3</v>
      </c>
      <c r="G2748" t="s">
        <v>4046</v>
      </c>
      <c r="AT2748" t="str">
        <f t="shared" si="361"/>
        <v>FTDI_FPGA_RX</v>
      </c>
      <c r="AU2748" t="str">
        <f t="shared" si="362"/>
        <v>--</v>
      </c>
    </row>
    <row r="2749" spans="1:47" x14ac:dyDescent="0.25">
      <c r="A2749" t="str">
        <f t="shared" si="357"/>
        <v>U44-4</v>
      </c>
      <c r="B2749" t="str">
        <f t="shared" si="358"/>
        <v>FTDI_FPGA_TX</v>
      </c>
      <c r="C2749" t="str">
        <f t="shared" si="359"/>
        <v>U44-FTDI_FPGA_TX</v>
      </c>
      <c r="D2749" t="str">
        <f t="shared" si="360"/>
        <v>U44-4</v>
      </c>
      <c r="E2749" t="s">
        <v>5118</v>
      </c>
      <c r="F2749">
        <v>4</v>
      </c>
      <c r="G2749" t="s">
        <v>4047</v>
      </c>
      <c r="AT2749" t="str">
        <f t="shared" si="361"/>
        <v>FTDI_FPGA_TX</v>
      </c>
      <c r="AU2749" t="str">
        <f t="shared" si="362"/>
        <v>--</v>
      </c>
    </row>
    <row r="2750" spans="1:47" x14ac:dyDescent="0.25">
      <c r="A2750" t="str">
        <f t="shared" si="357"/>
        <v>U44-5</v>
      </c>
      <c r="B2750" t="str">
        <f t="shared" si="358"/>
        <v>GND</v>
      </c>
      <c r="C2750" t="str">
        <f t="shared" si="359"/>
        <v>U44-GND</v>
      </c>
      <c r="D2750" t="str">
        <f t="shared" si="360"/>
        <v>U44-5</v>
      </c>
      <c r="E2750" t="s">
        <v>5118</v>
      </c>
      <c r="F2750">
        <v>5</v>
      </c>
      <c r="G2750" t="s">
        <v>433</v>
      </c>
      <c r="AT2750">
        <f t="shared" si="361"/>
        <v>0</v>
      </c>
      <c r="AU2750">
        <f t="shared" si="362"/>
        <v>0</v>
      </c>
    </row>
    <row r="2751" spans="1:47" x14ac:dyDescent="0.25">
      <c r="A2751" t="str">
        <f t="shared" si="357"/>
        <v>U44-6</v>
      </c>
      <c r="B2751" t="str">
        <f t="shared" si="358"/>
        <v>GND</v>
      </c>
      <c r="C2751" t="str">
        <f t="shared" si="359"/>
        <v>U44-GND</v>
      </c>
      <c r="D2751" t="str">
        <f t="shared" si="360"/>
        <v>U44-6</v>
      </c>
      <c r="E2751" t="s">
        <v>5118</v>
      </c>
      <c r="F2751">
        <v>6</v>
      </c>
      <c r="G2751" t="s">
        <v>433</v>
      </c>
      <c r="AT2751">
        <f t="shared" si="361"/>
        <v>0</v>
      </c>
      <c r="AU2751">
        <f t="shared" si="362"/>
        <v>0</v>
      </c>
    </row>
    <row r="2752" spans="1:47" x14ac:dyDescent="0.25">
      <c r="A2752" t="str">
        <f t="shared" si="357"/>
        <v>U44-7</v>
      </c>
      <c r="B2752" t="str">
        <f t="shared" si="358"/>
        <v>3V3AUX</v>
      </c>
      <c r="C2752" t="str">
        <f t="shared" si="359"/>
        <v>U44-3V3AUX</v>
      </c>
      <c r="D2752" t="str">
        <f t="shared" si="360"/>
        <v>U44-7</v>
      </c>
      <c r="E2752" t="s">
        <v>5118</v>
      </c>
      <c r="F2752">
        <v>7</v>
      </c>
      <c r="G2752" t="s">
        <v>3711</v>
      </c>
      <c r="AT2752" t="str">
        <f t="shared" si="361"/>
        <v>3V3AUX</v>
      </c>
      <c r="AU2752" t="str">
        <f t="shared" si="362"/>
        <v>--</v>
      </c>
    </row>
    <row r="2753" spans="1:47" x14ac:dyDescent="0.25">
      <c r="A2753" t="str">
        <f t="shared" si="357"/>
        <v>U44-8</v>
      </c>
      <c r="B2753" t="str">
        <f t="shared" si="358"/>
        <v>3V3AUX</v>
      </c>
      <c r="C2753" t="str">
        <f t="shared" si="359"/>
        <v>U44-3V3AUX</v>
      </c>
      <c r="D2753" t="str">
        <f t="shared" si="360"/>
        <v>U44-8</v>
      </c>
      <c r="E2753" t="s">
        <v>5118</v>
      </c>
      <c r="F2753">
        <v>8</v>
      </c>
      <c r="G2753" t="s">
        <v>3711</v>
      </c>
      <c r="AT2753" t="str">
        <f t="shared" si="361"/>
        <v>3V3AUX</v>
      </c>
      <c r="AU2753" t="str">
        <f t="shared" si="362"/>
        <v>--</v>
      </c>
    </row>
    <row r="2754" spans="1:47" x14ac:dyDescent="0.25">
      <c r="A2754" t="str">
        <f t="shared" si="357"/>
        <v>U44-9</v>
      </c>
      <c r="B2754" t="str">
        <f t="shared" si="358"/>
        <v>GND</v>
      </c>
      <c r="C2754" t="str">
        <f t="shared" si="359"/>
        <v>U44-GND</v>
      </c>
      <c r="D2754" t="str">
        <f t="shared" si="360"/>
        <v>U44-9</v>
      </c>
      <c r="E2754" t="s">
        <v>5118</v>
      </c>
      <c r="F2754">
        <v>9</v>
      </c>
      <c r="G2754" t="s">
        <v>433</v>
      </c>
      <c r="AT2754">
        <f t="shared" si="361"/>
        <v>0</v>
      </c>
      <c r="AU2754">
        <f t="shared" si="362"/>
        <v>0</v>
      </c>
    </row>
    <row r="2755" spans="1:47" x14ac:dyDescent="0.25">
      <c r="A2755" t="str">
        <f t="shared" si="357"/>
        <v>U44-10</v>
      </c>
      <c r="B2755" t="str">
        <f t="shared" si="358"/>
        <v>GND</v>
      </c>
      <c r="C2755" t="str">
        <f t="shared" si="359"/>
        <v>U44-GND</v>
      </c>
      <c r="D2755" t="str">
        <f t="shared" si="360"/>
        <v>U44-10</v>
      </c>
      <c r="E2755" t="s">
        <v>5118</v>
      </c>
      <c r="F2755">
        <v>10</v>
      </c>
      <c r="G2755" t="s">
        <v>433</v>
      </c>
      <c r="AT2755">
        <f t="shared" si="361"/>
        <v>0</v>
      </c>
      <c r="AU2755">
        <f t="shared" si="362"/>
        <v>0</v>
      </c>
    </row>
    <row r="2756" spans="1:47" x14ac:dyDescent="0.25">
      <c r="A2756" t="str">
        <f t="shared" si="357"/>
        <v>U44-11</v>
      </c>
      <c r="B2756" t="str">
        <f t="shared" si="358"/>
        <v>NetU44_11</v>
      </c>
      <c r="C2756" t="str">
        <f t="shared" si="359"/>
        <v>U44-NetU44_11</v>
      </c>
      <c r="D2756" t="str">
        <f t="shared" si="360"/>
        <v>U44-11</v>
      </c>
      <c r="E2756" t="s">
        <v>5118</v>
      </c>
      <c r="F2756">
        <v>11</v>
      </c>
      <c r="G2756" t="s">
        <v>5119</v>
      </c>
      <c r="AT2756" t="str">
        <f t="shared" si="361"/>
        <v>NetU44_11</v>
      </c>
      <c r="AU2756" t="str">
        <f t="shared" si="362"/>
        <v>--</v>
      </c>
    </row>
    <row r="2757" spans="1:47" x14ac:dyDescent="0.25">
      <c r="A2757" t="str">
        <f t="shared" si="357"/>
        <v>U44-12</v>
      </c>
      <c r="B2757" t="str">
        <f t="shared" si="358"/>
        <v>NetU44_12</v>
      </c>
      <c r="C2757" t="str">
        <f t="shared" si="359"/>
        <v>U44-NetU44_12</v>
      </c>
      <c r="D2757" t="str">
        <f t="shared" si="360"/>
        <v>U44-12</v>
      </c>
      <c r="E2757" t="s">
        <v>5118</v>
      </c>
      <c r="F2757">
        <v>12</v>
      </c>
      <c r="G2757" t="s">
        <v>5120</v>
      </c>
      <c r="AT2757" t="str">
        <f t="shared" si="361"/>
        <v>NetU44_12</v>
      </c>
      <c r="AU2757" t="str">
        <f t="shared" si="362"/>
        <v>--</v>
      </c>
    </row>
    <row r="2758" spans="1:47" x14ac:dyDescent="0.25">
      <c r="A2758" t="str">
        <f t="shared" ref="A2758:A2821" si="363">$E2758&amp;"-"&amp;$F2758</f>
        <v>U44-13</v>
      </c>
      <c r="B2758" t="str">
        <f t="shared" ref="B2758:B2821" si="364">IF(OR(E2758=$A$2,E2758=$B$2,E2758=$C$2,E2758=$D$2),"--",G2758)</f>
        <v>UART1_RX</v>
      </c>
      <c r="C2758" t="str">
        <f t="shared" ref="C2758:C2821" si="365">$E2758&amp;"-"&amp;$G2758</f>
        <v>U44-UART1_RX</v>
      </c>
      <c r="D2758" t="str">
        <f t="shared" ref="D2758:D2821" si="366">A2758</f>
        <v>U44-13</v>
      </c>
      <c r="E2758" t="s">
        <v>5118</v>
      </c>
      <c r="F2758">
        <v>13</v>
      </c>
      <c r="G2758" t="s">
        <v>3827</v>
      </c>
      <c r="AT2758" t="str">
        <f t="shared" ref="AT2758:AT2821" si="367">IF(IF(COUNTIF($AO$6:$AQ$150,B2758)&gt;0,"---","--")="---",VLOOKUP(B2758,$AO$6:$AQ$150,3,0),B2758)</f>
        <v>UART1_RX</v>
      </c>
      <c r="AU2758" t="str">
        <f t="shared" ref="AU2758:AU2821" si="368">IF(IF(COUNTIF($AO$6:$AQ$150,B2758)&gt;0,"---","--")="---",VLOOKUP(B2758,$AO$6:$AQ$150,2,0),"--")</f>
        <v>--</v>
      </c>
    </row>
    <row r="2759" spans="1:47" x14ac:dyDescent="0.25">
      <c r="A2759" t="str">
        <f t="shared" si="363"/>
        <v>U44-14</v>
      </c>
      <c r="B2759" t="str">
        <f t="shared" si="364"/>
        <v>UART1_TX</v>
      </c>
      <c r="C2759" t="str">
        <f t="shared" si="365"/>
        <v>U44-UART1_TX</v>
      </c>
      <c r="D2759" t="str">
        <f t="shared" si="366"/>
        <v>U44-14</v>
      </c>
      <c r="E2759" t="s">
        <v>5118</v>
      </c>
      <c r="F2759">
        <v>14</v>
      </c>
      <c r="G2759" t="s">
        <v>3826</v>
      </c>
      <c r="AT2759" t="str">
        <f t="shared" si="367"/>
        <v>UART1_TX</v>
      </c>
      <c r="AU2759" t="str">
        <f t="shared" si="368"/>
        <v>--</v>
      </c>
    </row>
    <row r="2760" spans="1:47" x14ac:dyDescent="0.25">
      <c r="A2760" t="str">
        <f t="shared" si="363"/>
        <v>U44-15</v>
      </c>
      <c r="B2760" t="str">
        <f t="shared" si="364"/>
        <v>1V8_M</v>
      </c>
      <c r="C2760" t="str">
        <f t="shared" si="365"/>
        <v>U44-1V8_M</v>
      </c>
      <c r="D2760" t="str">
        <f t="shared" si="366"/>
        <v>U44-15</v>
      </c>
      <c r="E2760" t="s">
        <v>5118</v>
      </c>
      <c r="F2760">
        <v>15</v>
      </c>
      <c r="G2760" t="s">
        <v>3706</v>
      </c>
      <c r="AT2760" t="str">
        <f t="shared" si="367"/>
        <v>1V8_M</v>
      </c>
      <c r="AU2760" t="str">
        <f t="shared" si="368"/>
        <v>--</v>
      </c>
    </row>
    <row r="2761" spans="1:47" x14ac:dyDescent="0.25">
      <c r="A2761" t="str">
        <f t="shared" si="363"/>
        <v>U44-16</v>
      </c>
      <c r="B2761" t="str">
        <f t="shared" si="364"/>
        <v>3V3AUX</v>
      </c>
      <c r="C2761" t="str">
        <f t="shared" si="365"/>
        <v>U44-3V3AUX</v>
      </c>
      <c r="D2761" t="str">
        <f t="shared" si="366"/>
        <v>U44-16</v>
      </c>
      <c r="E2761" t="s">
        <v>5118</v>
      </c>
      <c r="F2761">
        <v>16</v>
      </c>
      <c r="G2761" t="s">
        <v>3711</v>
      </c>
      <c r="AT2761" t="str">
        <f t="shared" si="367"/>
        <v>3V3AUX</v>
      </c>
      <c r="AU2761" t="str">
        <f t="shared" si="368"/>
        <v>--</v>
      </c>
    </row>
    <row r="2762" spans="1:47" x14ac:dyDescent="0.25">
      <c r="A2762" t="str">
        <f t="shared" si="363"/>
        <v>U44-17</v>
      </c>
      <c r="B2762" t="str">
        <f t="shared" si="364"/>
        <v>GND</v>
      </c>
      <c r="C2762" t="str">
        <f t="shared" si="365"/>
        <v>U44-GND</v>
      </c>
      <c r="D2762" t="str">
        <f t="shared" si="366"/>
        <v>U44-17</v>
      </c>
      <c r="E2762" t="s">
        <v>5118</v>
      </c>
      <c r="F2762">
        <v>17</v>
      </c>
      <c r="G2762" t="s">
        <v>433</v>
      </c>
      <c r="AT2762">
        <f t="shared" si="367"/>
        <v>0</v>
      </c>
      <c r="AU2762">
        <f t="shared" si="368"/>
        <v>0</v>
      </c>
    </row>
    <row r="2763" spans="1:47" x14ac:dyDescent="0.25">
      <c r="A2763" t="str">
        <f t="shared" si="363"/>
        <v>U45-1</v>
      </c>
      <c r="B2763" t="str">
        <f t="shared" si="364"/>
        <v>GND</v>
      </c>
      <c r="C2763" t="str">
        <f t="shared" si="365"/>
        <v>U45-GND</v>
      </c>
      <c r="D2763" t="str">
        <f t="shared" si="366"/>
        <v>U45-1</v>
      </c>
      <c r="E2763" t="s">
        <v>5121</v>
      </c>
      <c r="F2763">
        <v>1</v>
      </c>
      <c r="G2763" t="s">
        <v>433</v>
      </c>
      <c r="AT2763">
        <f t="shared" si="367"/>
        <v>0</v>
      </c>
      <c r="AU2763">
        <f t="shared" si="368"/>
        <v>0</v>
      </c>
    </row>
    <row r="2764" spans="1:47" x14ac:dyDescent="0.25">
      <c r="A2764" t="str">
        <f t="shared" si="363"/>
        <v>U45-2</v>
      </c>
      <c r="B2764" t="str">
        <f t="shared" si="364"/>
        <v>GND</v>
      </c>
      <c r="C2764" t="str">
        <f t="shared" si="365"/>
        <v>U45-GND</v>
      </c>
      <c r="D2764" t="str">
        <f t="shared" si="366"/>
        <v>U45-2</v>
      </c>
      <c r="E2764" t="s">
        <v>5121</v>
      </c>
      <c r="F2764">
        <v>2</v>
      </c>
      <c r="G2764" t="s">
        <v>433</v>
      </c>
      <c r="AT2764">
        <f t="shared" si="367"/>
        <v>0</v>
      </c>
      <c r="AU2764">
        <f t="shared" si="368"/>
        <v>0</v>
      </c>
    </row>
    <row r="2765" spans="1:47" x14ac:dyDescent="0.25">
      <c r="A2765" t="str">
        <f t="shared" si="363"/>
        <v>U45-3</v>
      </c>
      <c r="B2765" t="str">
        <f t="shared" si="364"/>
        <v>GND</v>
      </c>
      <c r="C2765" t="str">
        <f t="shared" si="365"/>
        <v>U45-GND</v>
      </c>
      <c r="D2765" t="str">
        <f t="shared" si="366"/>
        <v>U45-3</v>
      </c>
      <c r="E2765" t="s">
        <v>5121</v>
      </c>
      <c r="F2765">
        <v>3</v>
      </c>
      <c r="G2765" t="s">
        <v>433</v>
      </c>
      <c r="AT2765">
        <f t="shared" si="367"/>
        <v>0</v>
      </c>
      <c r="AU2765">
        <f t="shared" si="368"/>
        <v>0</v>
      </c>
    </row>
    <row r="2766" spans="1:47" x14ac:dyDescent="0.25">
      <c r="A2766" t="str">
        <f t="shared" si="363"/>
        <v>U45-4</v>
      </c>
      <c r="B2766" t="str">
        <f t="shared" si="364"/>
        <v>NetU45_4</v>
      </c>
      <c r="C2766" t="str">
        <f t="shared" si="365"/>
        <v>U45-NetU45_4</v>
      </c>
      <c r="D2766" t="str">
        <f t="shared" si="366"/>
        <v>U45-4</v>
      </c>
      <c r="E2766" t="s">
        <v>5121</v>
      </c>
      <c r="F2766">
        <v>4</v>
      </c>
      <c r="G2766" t="s">
        <v>5122</v>
      </c>
      <c r="AT2766" t="str">
        <f t="shared" si="367"/>
        <v>NetU45_4</v>
      </c>
      <c r="AU2766" t="str">
        <f t="shared" si="368"/>
        <v>--</v>
      </c>
    </row>
    <row r="2767" spans="1:47" x14ac:dyDescent="0.25">
      <c r="A2767" t="str">
        <f t="shared" si="363"/>
        <v>U45-5</v>
      </c>
      <c r="B2767" t="str">
        <f t="shared" si="364"/>
        <v>NetU45_5</v>
      </c>
      <c r="C2767" t="str">
        <f t="shared" si="365"/>
        <v>U45-NetU45_5</v>
      </c>
      <c r="D2767" t="str">
        <f t="shared" si="366"/>
        <v>U45-5</v>
      </c>
      <c r="E2767" t="s">
        <v>5121</v>
      </c>
      <c r="F2767">
        <v>5</v>
      </c>
      <c r="G2767" t="s">
        <v>5123</v>
      </c>
      <c r="AT2767" t="str">
        <f t="shared" si="367"/>
        <v>NetU45_5</v>
      </c>
      <c r="AU2767" t="str">
        <f t="shared" si="368"/>
        <v>--</v>
      </c>
    </row>
    <row r="2768" spans="1:47" x14ac:dyDescent="0.25">
      <c r="A2768" t="str">
        <f t="shared" si="363"/>
        <v>U45-6</v>
      </c>
      <c r="B2768" t="str">
        <f t="shared" si="364"/>
        <v>NetU45_6</v>
      </c>
      <c r="C2768" t="str">
        <f t="shared" si="365"/>
        <v>U45-NetU45_6</v>
      </c>
      <c r="D2768" t="str">
        <f t="shared" si="366"/>
        <v>U45-6</v>
      </c>
      <c r="E2768" t="s">
        <v>5121</v>
      </c>
      <c r="F2768">
        <v>6</v>
      </c>
      <c r="G2768" t="s">
        <v>5124</v>
      </c>
      <c r="AT2768" t="str">
        <f t="shared" si="367"/>
        <v>NetU45_6</v>
      </c>
      <c r="AU2768" t="str">
        <f t="shared" si="368"/>
        <v>--</v>
      </c>
    </row>
    <row r="2769" spans="1:47" x14ac:dyDescent="0.25">
      <c r="A2769" t="str">
        <f t="shared" si="363"/>
        <v>U45-7</v>
      </c>
      <c r="B2769" t="str">
        <f t="shared" si="364"/>
        <v>VADJ_FMC</v>
      </c>
      <c r="C2769" t="str">
        <f t="shared" si="365"/>
        <v>U45-VADJ_FMC</v>
      </c>
      <c r="D2769" t="str">
        <f t="shared" si="366"/>
        <v>U45-7</v>
      </c>
      <c r="E2769" t="s">
        <v>5121</v>
      </c>
      <c r="F2769">
        <v>7</v>
      </c>
      <c r="G2769" t="s">
        <v>4504</v>
      </c>
      <c r="AT2769" t="str">
        <f t="shared" si="367"/>
        <v>VADJ_FMC</v>
      </c>
      <c r="AU2769" t="str">
        <f t="shared" si="368"/>
        <v>--</v>
      </c>
    </row>
    <row r="2770" spans="1:47" x14ac:dyDescent="0.25">
      <c r="A2770" t="str">
        <f t="shared" si="363"/>
        <v>U45-8</v>
      </c>
      <c r="B2770" t="str">
        <f t="shared" si="364"/>
        <v>VADJ_FMC</v>
      </c>
      <c r="C2770" t="str">
        <f t="shared" si="365"/>
        <v>U45-VADJ_FMC</v>
      </c>
      <c r="D2770" t="str">
        <f t="shared" si="366"/>
        <v>U45-8</v>
      </c>
      <c r="E2770" t="s">
        <v>5121</v>
      </c>
      <c r="F2770">
        <v>8</v>
      </c>
      <c r="G2770" t="s">
        <v>4504</v>
      </c>
      <c r="AT2770" t="str">
        <f t="shared" si="367"/>
        <v>VADJ_FMC</v>
      </c>
      <c r="AU2770" t="str">
        <f t="shared" si="368"/>
        <v>--</v>
      </c>
    </row>
    <row r="2771" spans="1:47" x14ac:dyDescent="0.25">
      <c r="A2771" t="str">
        <f t="shared" si="363"/>
        <v>U45-9</v>
      </c>
      <c r="B2771" t="str">
        <f t="shared" si="364"/>
        <v>VADJ_FMC</v>
      </c>
      <c r="C2771" t="str">
        <f t="shared" si="365"/>
        <v>U45-VADJ_FMC</v>
      </c>
      <c r="D2771" t="str">
        <f t="shared" si="366"/>
        <v>U45-9</v>
      </c>
      <c r="E2771" t="s">
        <v>5121</v>
      </c>
      <c r="F2771">
        <v>9</v>
      </c>
      <c r="G2771" t="s">
        <v>4504</v>
      </c>
      <c r="AT2771" t="str">
        <f t="shared" si="367"/>
        <v>VADJ_FMC</v>
      </c>
      <c r="AU2771" t="str">
        <f t="shared" si="368"/>
        <v>--</v>
      </c>
    </row>
    <row r="2772" spans="1:47" x14ac:dyDescent="0.25">
      <c r="A2772" t="str">
        <f t="shared" si="363"/>
        <v>U45-10</v>
      </c>
      <c r="B2772" t="str">
        <f t="shared" si="364"/>
        <v>VOS_VADJ_FMC</v>
      </c>
      <c r="C2772" t="str">
        <f t="shared" si="365"/>
        <v>U45-VOS_VADJ_FMC</v>
      </c>
      <c r="D2772" t="str">
        <f t="shared" si="366"/>
        <v>U45-10</v>
      </c>
      <c r="E2772" t="s">
        <v>5121</v>
      </c>
      <c r="F2772">
        <v>10</v>
      </c>
      <c r="G2772" t="s">
        <v>4516</v>
      </c>
      <c r="AT2772" t="str">
        <f t="shared" si="367"/>
        <v>VOS_VADJ_FMC</v>
      </c>
      <c r="AU2772" t="str">
        <f t="shared" si="368"/>
        <v>--</v>
      </c>
    </row>
    <row r="2773" spans="1:47" x14ac:dyDescent="0.25">
      <c r="A2773" t="str">
        <f t="shared" si="363"/>
        <v>U45-11</v>
      </c>
      <c r="B2773" t="str">
        <f t="shared" si="364"/>
        <v>NetC248_2</v>
      </c>
      <c r="C2773" t="str">
        <f t="shared" si="365"/>
        <v>U45-NetC248_2</v>
      </c>
      <c r="D2773" t="str">
        <f t="shared" si="366"/>
        <v>U45-11</v>
      </c>
      <c r="E2773" t="s">
        <v>5121</v>
      </c>
      <c r="F2773">
        <v>11</v>
      </c>
      <c r="G2773" t="s">
        <v>4238</v>
      </c>
      <c r="AT2773" t="str">
        <f t="shared" si="367"/>
        <v>NetC248_2</v>
      </c>
      <c r="AU2773" t="str">
        <f t="shared" si="368"/>
        <v>--</v>
      </c>
    </row>
    <row r="2774" spans="1:47" x14ac:dyDescent="0.25">
      <c r="A2774" t="str">
        <f t="shared" si="363"/>
        <v>U45-12</v>
      </c>
      <c r="B2774" t="str">
        <f t="shared" si="364"/>
        <v>PG_3V3_SFP_PCIE</v>
      </c>
      <c r="C2774" t="str">
        <f t="shared" si="365"/>
        <v>U45-PG_3V3_SFP_PCIE</v>
      </c>
      <c r="D2774" t="str">
        <f t="shared" si="366"/>
        <v>U45-12</v>
      </c>
      <c r="E2774" t="s">
        <v>5121</v>
      </c>
      <c r="F2774">
        <v>12</v>
      </c>
      <c r="G2774" t="s">
        <v>4369</v>
      </c>
      <c r="AT2774" t="str">
        <f t="shared" si="367"/>
        <v>PG_3V3_SFP_PCIE</v>
      </c>
      <c r="AU2774" t="str">
        <f t="shared" si="368"/>
        <v>--</v>
      </c>
    </row>
    <row r="2775" spans="1:47" x14ac:dyDescent="0.25">
      <c r="A2775" t="str">
        <f t="shared" si="363"/>
        <v>U45-13</v>
      </c>
      <c r="B2775" t="str">
        <f t="shared" si="364"/>
        <v>NetR81_2</v>
      </c>
      <c r="C2775" t="str">
        <f t="shared" si="365"/>
        <v>U45-NetR81_2</v>
      </c>
      <c r="D2775" t="str">
        <f t="shared" si="366"/>
        <v>U45-13</v>
      </c>
      <c r="E2775" t="s">
        <v>5121</v>
      </c>
      <c r="F2775">
        <v>13</v>
      </c>
      <c r="G2775" t="s">
        <v>4349</v>
      </c>
      <c r="AT2775" t="str">
        <f t="shared" si="367"/>
        <v>NetR81_2</v>
      </c>
      <c r="AU2775" t="str">
        <f t="shared" si="368"/>
        <v>--</v>
      </c>
    </row>
    <row r="2776" spans="1:47" x14ac:dyDescent="0.25">
      <c r="A2776" t="str">
        <f t="shared" si="363"/>
        <v>U45-14</v>
      </c>
      <c r="B2776" t="str">
        <f t="shared" si="364"/>
        <v>PG_3V3_FMC</v>
      </c>
      <c r="C2776" t="str">
        <f t="shared" si="365"/>
        <v>U45-PG_3V3_FMC</v>
      </c>
      <c r="D2776" t="str">
        <f t="shared" si="366"/>
        <v>U45-14</v>
      </c>
      <c r="E2776" t="s">
        <v>5121</v>
      </c>
      <c r="F2776">
        <v>14</v>
      </c>
      <c r="G2776" t="s">
        <v>4368</v>
      </c>
      <c r="AT2776" t="str">
        <f t="shared" si="367"/>
        <v>PG_3V3_FMC</v>
      </c>
      <c r="AU2776" t="str">
        <f t="shared" si="368"/>
        <v>--</v>
      </c>
    </row>
    <row r="2777" spans="1:47" x14ac:dyDescent="0.25">
      <c r="A2777" t="str">
        <f t="shared" si="363"/>
        <v>U45-15</v>
      </c>
      <c r="B2777" t="str">
        <f t="shared" si="364"/>
        <v>5V</v>
      </c>
      <c r="C2777" t="str">
        <f t="shared" si="365"/>
        <v>U45-5V</v>
      </c>
      <c r="D2777" t="str">
        <f t="shared" si="366"/>
        <v>U45-15</v>
      </c>
      <c r="E2777" t="s">
        <v>5121</v>
      </c>
      <c r="F2777">
        <v>15</v>
      </c>
      <c r="G2777" t="s">
        <v>3724</v>
      </c>
      <c r="AT2777" t="str">
        <f t="shared" si="367"/>
        <v>5V</v>
      </c>
      <c r="AU2777" t="str">
        <f t="shared" si="368"/>
        <v>--</v>
      </c>
    </row>
    <row r="2778" spans="1:47" x14ac:dyDescent="0.25">
      <c r="A2778" t="str">
        <f t="shared" si="363"/>
        <v>U45-16</v>
      </c>
      <c r="B2778" t="str">
        <f t="shared" si="364"/>
        <v>NetU45_16</v>
      </c>
      <c r="C2778" t="str">
        <f t="shared" si="365"/>
        <v>U45-NetU45_16</v>
      </c>
      <c r="D2778" t="str">
        <f t="shared" si="366"/>
        <v>U45-16</v>
      </c>
      <c r="E2778" t="s">
        <v>5121</v>
      </c>
      <c r="F2778">
        <v>16</v>
      </c>
      <c r="G2778" t="s">
        <v>5125</v>
      </c>
      <c r="AT2778" t="str">
        <f t="shared" si="367"/>
        <v>NetU45_16</v>
      </c>
      <c r="AU2778" t="str">
        <f t="shared" si="368"/>
        <v>--</v>
      </c>
    </row>
    <row r="2779" spans="1:47" x14ac:dyDescent="0.25">
      <c r="A2779" t="str">
        <f t="shared" si="363"/>
        <v>U45-17</v>
      </c>
      <c r="B2779" t="str">
        <f t="shared" si="364"/>
        <v>GND</v>
      </c>
      <c r="C2779" t="str">
        <f t="shared" si="365"/>
        <v>U45-GND</v>
      </c>
      <c r="D2779" t="str">
        <f t="shared" si="366"/>
        <v>U45-17</v>
      </c>
      <c r="E2779" t="s">
        <v>5121</v>
      </c>
      <c r="F2779">
        <v>17</v>
      </c>
      <c r="G2779" t="s">
        <v>433</v>
      </c>
      <c r="AT2779">
        <f t="shared" si="367"/>
        <v>0</v>
      </c>
      <c r="AU2779">
        <f t="shared" si="368"/>
        <v>0</v>
      </c>
    </row>
    <row r="2780" spans="1:47" x14ac:dyDescent="0.25">
      <c r="A2780" t="str">
        <f t="shared" si="363"/>
        <v>U45-18</v>
      </c>
      <c r="B2780" t="str">
        <f t="shared" si="364"/>
        <v>GND</v>
      </c>
      <c r="C2780" t="str">
        <f t="shared" si="365"/>
        <v>U45-GND</v>
      </c>
      <c r="D2780" t="str">
        <f t="shared" si="366"/>
        <v>U45-18</v>
      </c>
      <c r="E2780" t="s">
        <v>5121</v>
      </c>
      <c r="F2780">
        <v>18</v>
      </c>
      <c r="G2780" t="s">
        <v>433</v>
      </c>
      <c r="AT2780">
        <f t="shared" si="367"/>
        <v>0</v>
      </c>
      <c r="AU2780">
        <f t="shared" si="368"/>
        <v>0</v>
      </c>
    </row>
    <row r="2781" spans="1:47" x14ac:dyDescent="0.25">
      <c r="A2781" t="str">
        <f t="shared" si="363"/>
        <v>U45-21</v>
      </c>
      <c r="B2781" t="str">
        <f t="shared" si="364"/>
        <v>NetU45_21</v>
      </c>
      <c r="C2781" t="str">
        <f t="shared" si="365"/>
        <v>U45-NetU45_21</v>
      </c>
      <c r="D2781" t="str">
        <f t="shared" si="366"/>
        <v>U45-21</v>
      </c>
      <c r="E2781" t="s">
        <v>5121</v>
      </c>
      <c r="F2781">
        <v>21</v>
      </c>
      <c r="G2781" t="s">
        <v>5126</v>
      </c>
      <c r="AT2781" t="str">
        <f t="shared" si="367"/>
        <v>NetU45_21</v>
      </c>
      <c r="AU2781" t="str">
        <f t="shared" si="368"/>
        <v>--</v>
      </c>
    </row>
    <row r="2782" spans="1:47" x14ac:dyDescent="0.25">
      <c r="A2782" t="str">
        <f t="shared" si="363"/>
        <v>U45-22</v>
      </c>
      <c r="B2782" t="str">
        <f t="shared" si="364"/>
        <v>VADJ_FMC</v>
      </c>
      <c r="C2782" t="str">
        <f t="shared" si="365"/>
        <v>U45-VADJ_FMC</v>
      </c>
      <c r="D2782" t="str">
        <f t="shared" si="366"/>
        <v>U45-22</v>
      </c>
      <c r="E2782" t="s">
        <v>5121</v>
      </c>
      <c r="F2782">
        <v>22</v>
      </c>
      <c r="G2782" t="s">
        <v>4504</v>
      </c>
      <c r="AT2782" t="str">
        <f t="shared" si="367"/>
        <v>VADJ_FMC</v>
      </c>
      <c r="AU2782" t="str">
        <f t="shared" si="368"/>
        <v>--</v>
      </c>
    </row>
    <row r="2783" spans="1:47" x14ac:dyDescent="0.25">
      <c r="A2783" t="str">
        <f t="shared" si="363"/>
        <v>U46-1</v>
      </c>
      <c r="B2783" t="str">
        <f t="shared" si="364"/>
        <v>PG_GROUP2</v>
      </c>
      <c r="C2783" t="str">
        <f t="shared" si="365"/>
        <v>U46-PG_GROUP2</v>
      </c>
      <c r="D2783" t="str">
        <f t="shared" si="366"/>
        <v>U46-1</v>
      </c>
      <c r="E2783" t="s">
        <v>5127</v>
      </c>
      <c r="F2783">
        <v>1</v>
      </c>
      <c r="G2783" t="s">
        <v>1095</v>
      </c>
      <c r="AT2783" t="str">
        <f t="shared" si="367"/>
        <v>PG_GROUP2</v>
      </c>
      <c r="AU2783" t="str">
        <f t="shared" si="368"/>
        <v>--</v>
      </c>
    </row>
    <row r="2784" spans="1:47" x14ac:dyDescent="0.25">
      <c r="A2784" t="str">
        <f t="shared" si="363"/>
        <v>U46-2</v>
      </c>
      <c r="B2784" t="str">
        <f t="shared" si="364"/>
        <v>GND</v>
      </c>
      <c r="C2784" t="str">
        <f t="shared" si="365"/>
        <v>U46-GND</v>
      </c>
      <c r="D2784" t="str">
        <f t="shared" si="366"/>
        <v>U46-2</v>
      </c>
      <c r="E2784" t="s">
        <v>5127</v>
      </c>
      <c r="F2784">
        <v>2</v>
      </c>
      <c r="G2784" t="s">
        <v>433</v>
      </c>
      <c r="AT2784">
        <f t="shared" si="367"/>
        <v>0</v>
      </c>
      <c r="AU2784">
        <f t="shared" si="368"/>
        <v>0</v>
      </c>
    </row>
    <row r="2785" spans="1:47" x14ac:dyDescent="0.25">
      <c r="A2785" t="str">
        <f t="shared" si="363"/>
        <v>U46-3</v>
      </c>
      <c r="B2785" t="str">
        <f t="shared" si="364"/>
        <v>3V3AUX</v>
      </c>
      <c r="C2785" t="str">
        <f t="shared" si="365"/>
        <v>U46-3V3AUX</v>
      </c>
      <c r="D2785" t="str">
        <f t="shared" si="366"/>
        <v>U46-3</v>
      </c>
      <c r="E2785" t="s">
        <v>5127</v>
      </c>
      <c r="F2785">
        <v>3</v>
      </c>
      <c r="G2785" t="s">
        <v>3711</v>
      </c>
      <c r="AT2785" t="str">
        <f t="shared" si="367"/>
        <v>3V3AUX</v>
      </c>
      <c r="AU2785" t="str">
        <f t="shared" si="368"/>
        <v>--</v>
      </c>
    </row>
    <row r="2786" spans="1:47" x14ac:dyDescent="0.25">
      <c r="A2786" t="str">
        <f t="shared" si="363"/>
        <v>U46-4</v>
      </c>
      <c r="B2786" t="str">
        <f t="shared" si="364"/>
        <v>0V9_ETH</v>
      </c>
      <c r="C2786" t="str">
        <f t="shared" si="365"/>
        <v>U46-0V9_ETH</v>
      </c>
      <c r="D2786" t="str">
        <f t="shared" si="366"/>
        <v>U46-4</v>
      </c>
      <c r="E2786" t="s">
        <v>5127</v>
      </c>
      <c r="F2786">
        <v>4</v>
      </c>
      <c r="G2786" t="s">
        <v>3696</v>
      </c>
      <c r="AT2786" t="str">
        <f t="shared" si="367"/>
        <v>0V9_ETH</v>
      </c>
      <c r="AU2786" t="str">
        <f t="shared" si="368"/>
        <v>--</v>
      </c>
    </row>
    <row r="2787" spans="1:47" x14ac:dyDescent="0.25">
      <c r="A2787" t="str">
        <f t="shared" si="363"/>
        <v>U46-5</v>
      </c>
      <c r="B2787" t="str">
        <f t="shared" si="364"/>
        <v>NetU46_5</v>
      </c>
      <c r="C2787" t="str">
        <f t="shared" si="365"/>
        <v>U46-NetU46_5</v>
      </c>
      <c r="D2787" t="str">
        <f t="shared" si="366"/>
        <v>U46-5</v>
      </c>
      <c r="E2787" t="s">
        <v>5127</v>
      </c>
      <c r="F2787">
        <v>5</v>
      </c>
      <c r="G2787" t="s">
        <v>5128</v>
      </c>
      <c r="AT2787" t="str">
        <f t="shared" si="367"/>
        <v>NetU46_5</v>
      </c>
      <c r="AU2787" t="str">
        <f t="shared" si="368"/>
        <v>--</v>
      </c>
    </row>
    <row r="2788" spans="1:47" x14ac:dyDescent="0.25">
      <c r="A2788" t="str">
        <f t="shared" si="363"/>
        <v>U46-6</v>
      </c>
      <c r="B2788" t="str">
        <f t="shared" si="364"/>
        <v>NetR79_2</v>
      </c>
      <c r="C2788" t="str">
        <f t="shared" si="365"/>
        <v>U46-NetR79_2</v>
      </c>
      <c r="D2788" t="str">
        <f t="shared" si="366"/>
        <v>U46-6</v>
      </c>
      <c r="E2788" t="s">
        <v>5127</v>
      </c>
      <c r="F2788">
        <v>6</v>
      </c>
      <c r="G2788" t="s">
        <v>1206</v>
      </c>
      <c r="AT2788" t="str">
        <f t="shared" si="367"/>
        <v>NetR79_2</v>
      </c>
      <c r="AU2788" t="str">
        <f t="shared" si="368"/>
        <v>--</v>
      </c>
    </row>
    <row r="2789" spans="1:47" x14ac:dyDescent="0.25">
      <c r="A2789" t="str">
        <f t="shared" si="363"/>
        <v>U47-1</v>
      </c>
      <c r="B2789" t="str">
        <f t="shared" si="364"/>
        <v>GND</v>
      </c>
      <c r="C2789" t="str">
        <f t="shared" si="365"/>
        <v>U47-GND</v>
      </c>
      <c r="D2789" t="str">
        <f t="shared" si="366"/>
        <v>U47-1</v>
      </c>
      <c r="E2789" t="s">
        <v>3187</v>
      </c>
      <c r="F2789">
        <v>1</v>
      </c>
      <c r="G2789" t="s">
        <v>433</v>
      </c>
      <c r="AT2789">
        <f t="shared" si="367"/>
        <v>0</v>
      </c>
      <c r="AU2789">
        <f t="shared" si="368"/>
        <v>0</v>
      </c>
    </row>
    <row r="2790" spans="1:47" x14ac:dyDescent="0.25">
      <c r="A2790" t="str">
        <f t="shared" si="363"/>
        <v>U47-2</v>
      </c>
      <c r="B2790" t="str">
        <f t="shared" si="364"/>
        <v>GND</v>
      </c>
      <c r="C2790" t="str">
        <f t="shared" si="365"/>
        <v>U47-GND</v>
      </c>
      <c r="D2790" t="str">
        <f t="shared" si="366"/>
        <v>U47-2</v>
      </c>
      <c r="E2790" t="s">
        <v>3187</v>
      </c>
      <c r="F2790">
        <v>2</v>
      </c>
      <c r="G2790" t="s">
        <v>433</v>
      </c>
      <c r="AT2790">
        <f t="shared" si="367"/>
        <v>0</v>
      </c>
      <c r="AU2790">
        <f t="shared" si="368"/>
        <v>0</v>
      </c>
    </row>
    <row r="2791" spans="1:47" x14ac:dyDescent="0.25">
      <c r="A2791" t="str">
        <f t="shared" si="363"/>
        <v>U47-3</v>
      </c>
      <c r="B2791" t="str">
        <f t="shared" si="364"/>
        <v>GND</v>
      </c>
      <c r="C2791" t="str">
        <f t="shared" si="365"/>
        <v>U47-GND</v>
      </c>
      <c r="D2791" t="str">
        <f t="shared" si="366"/>
        <v>U47-3</v>
      </c>
      <c r="E2791" t="s">
        <v>3187</v>
      </c>
      <c r="F2791">
        <v>3</v>
      </c>
      <c r="G2791" t="s">
        <v>433</v>
      </c>
      <c r="AT2791">
        <f t="shared" si="367"/>
        <v>0</v>
      </c>
      <c r="AU2791">
        <f t="shared" si="368"/>
        <v>0</v>
      </c>
    </row>
    <row r="2792" spans="1:47" x14ac:dyDescent="0.25">
      <c r="A2792" t="str">
        <f t="shared" si="363"/>
        <v>U47-4</v>
      </c>
      <c r="B2792" t="str">
        <f t="shared" si="364"/>
        <v>NetU47_4</v>
      </c>
      <c r="C2792" t="str">
        <f t="shared" si="365"/>
        <v>U47-NetU47_4</v>
      </c>
      <c r="D2792" t="str">
        <f t="shared" si="366"/>
        <v>U47-4</v>
      </c>
      <c r="E2792" t="s">
        <v>3187</v>
      </c>
      <c r="F2792">
        <v>4</v>
      </c>
      <c r="G2792" t="s">
        <v>5129</v>
      </c>
      <c r="AT2792" t="str">
        <f t="shared" si="367"/>
        <v>NetU47_4</v>
      </c>
      <c r="AU2792" t="str">
        <f t="shared" si="368"/>
        <v>--</v>
      </c>
    </row>
    <row r="2793" spans="1:47" x14ac:dyDescent="0.25">
      <c r="A2793" t="str">
        <f t="shared" si="363"/>
        <v>U47-5</v>
      </c>
      <c r="B2793" t="str">
        <f t="shared" si="364"/>
        <v>NetU47_5</v>
      </c>
      <c r="C2793" t="str">
        <f t="shared" si="365"/>
        <v>U47-NetU47_5</v>
      </c>
      <c r="D2793" t="str">
        <f t="shared" si="366"/>
        <v>U47-5</v>
      </c>
      <c r="E2793" t="s">
        <v>3187</v>
      </c>
      <c r="F2793">
        <v>5</v>
      </c>
      <c r="G2793" t="s">
        <v>3188</v>
      </c>
      <c r="AT2793" t="str">
        <f t="shared" si="367"/>
        <v>NetU47_5</v>
      </c>
      <c r="AU2793" t="str">
        <f t="shared" si="368"/>
        <v>--</v>
      </c>
    </row>
    <row r="2794" spans="1:47" x14ac:dyDescent="0.25">
      <c r="A2794" t="str">
        <f t="shared" si="363"/>
        <v>U47-6</v>
      </c>
      <c r="B2794" t="str">
        <f t="shared" si="364"/>
        <v>NetU47_6</v>
      </c>
      <c r="C2794" t="str">
        <f t="shared" si="365"/>
        <v>U47-NetU47_6</v>
      </c>
      <c r="D2794" t="str">
        <f t="shared" si="366"/>
        <v>U47-6</v>
      </c>
      <c r="E2794" t="s">
        <v>3187</v>
      </c>
      <c r="F2794">
        <v>6</v>
      </c>
      <c r="G2794" t="s">
        <v>5130</v>
      </c>
      <c r="AT2794" t="str">
        <f t="shared" si="367"/>
        <v>NetU47_6</v>
      </c>
      <c r="AU2794" t="str">
        <f t="shared" si="368"/>
        <v>--</v>
      </c>
    </row>
    <row r="2795" spans="1:47" x14ac:dyDescent="0.25">
      <c r="A2795" t="str">
        <f t="shared" si="363"/>
        <v>U47-7</v>
      </c>
      <c r="B2795" t="str">
        <f t="shared" si="364"/>
        <v>VIO_CRUVI</v>
      </c>
      <c r="C2795" t="str">
        <f t="shared" si="365"/>
        <v>U47-VIO_CRUVI</v>
      </c>
      <c r="D2795" t="str">
        <f t="shared" si="366"/>
        <v>U47-7</v>
      </c>
      <c r="E2795" t="s">
        <v>3187</v>
      </c>
      <c r="F2795">
        <v>7</v>
      </c>
      <c r="G2795" t="s">
        <v>4514</v>
      </c>
      <c r="AT2795" t="str">
        <f t="shared" si="367"/>
        <v>VIO_CRUVI</v>
      </c>
      <c r="AU2795" t="str">
        <f t="shared" si="368"/>
        <v>--</v>
      </c>
    </row>
    <row r="2796" spans="1:47" x14ac:dyDescent="0.25">
      <c r="A2796" t="str">
        <f t="shared" si="363"/>
        <v>U47-8</v>
      </c>
      <c r="B2796" t="str">
        <f t="shared" si="364"/>
        <v>VIO_CRUVI</v>
      </c>
      <c r="C2796" t="str">
        <f t="shared" si="365"/>
        <v>U47-VIO_CRUVI</v>
      </c>
      <c r="D2796" t="str">
        <f t="shared" si="366"/>
        <v>U47-8</v>
      </c>
      <c r="E2796" t="s">
        <v>3187</v>
      </c>
      <c r="F2796">
        <v>8</v>
      </c>
      <c r="G2796" t="s">
        <v>4514</v>
      </c>
      <c r="AT2796" t="str">
        <f t="shared" si="367"/>
        <v>VIO_CRUVI</v>
      </c>
      <c r="AU2796" t="str">
        <f t="shared" si="368"/>
        <v>--</v>
      </c>
    </row>
    <row r="2797" spans="1:47" x14ac:dyDescent="0.25">
      <c r="A2797" t="str">
        <f t="shared" si="363"/>
        <v>U47-9</v>
      </c>
      <c r="B2797" t="str">
        <f t="shared" si="364"/>
        <v>VIO_CRUVI</v>
      </c>
      <c r="C2797" t="str">
        <f t="shared" si="365"/>
        <v>U47-VIO_CRUVI</v>
      </c>
      <c r="D2797" t="str">
        <f t="shared" si="366"/>
        <v>U47-9</v>
      </c>
      <c r="E2797" t="s">
        <v>3187</v>
      </c>
      <c r="F2797">
        <v>9</v>
      </c>
      <c r="G2797" t="s">
        <v>4514</v>
      </c>
      <c r="AT2797" t="str">
        <f t="shared" si="367"/>
        <v>VIO_CRUVI</v>
      </c>
      <c r="AU2797" t="str">
        <f t="shared" si="368"/>
        <v>--</v>
      </c>
    </row>
    <row r="2798" spans="1:47" x14ac:dyDescent="0.25">
      <c r="A2798" t="str">
        <f t="shared" si="363"/>
        <v>U47-10</v>
      </c>
      <c r="B2798" t="str">
        <f t="shared" si="364"/>
        <v>VOS_VADJ_CR</v>
      </c>
      <c r="C2798" t="str">
        <f t="shared" si="365"/>
        <v>U47-VOS_VADJ_CR</v>
      </c>
      <c r="D2798" t="str">
        <f t="shared" si="366"/>
        <v>U47-10</v>
      </c>
      <c r="E2798" t="s">
        <v>3187</v>
      </c>
      <c r="F2798">
        <v>10</v>
      </c>
      <c r="G2798" t="s">
        <v>4515</v>
      </c>
      <c r="AT2798" t="str">
        <f t="shared" si="367"/>
        <v>VOS_VADJ_CR</v>
      </c>
      <c r="AU2798" t="str">
        <f t="shared" si="368"/>
        <v>--</v>
      </c>
    </row>
    <row r="2799" spans="1:47" x14ac:dyDescent="0.25">
      <c r="A2799" t="str">
        <f t="shared" si="363"/>
        <v>U47-11</v>
      </c>
      <c r="B2799" t="str">
        <f t="shared" si="364"/>
        <v>NetC256_2</v>
      </c>
      <c r="C2799" t="str">
        <f t="shared" si="365"/>
        <v>U47-NetC256_2</v>
      </c>
      <c r="D2799" t="str">
        <f t="shared" si="366"/>
        <v>U47-11</v>
      </c>
      <c r="E2799" t="s">
        <v>3187</v>
      </c>
      <c r="F2799">
        <v>11</v>
      </c>
      <c r="G2799" t="s">
        <v>4240</v>
      </c>
      <c r="AT2799" t="str">
        <f t="shared" si="367"/>
        <v>NetC256_2</v>
      </c>
      <c r="AU2799" t="str">
        <f t="shared" si="368"/>
        <v>--</v>
      </c>
    </row>
    <row r="2800" spans="1:47" x14ac:dyDescent="0.25">
      <c r="A2800" t="str">
        <f t="shared" si="363"/>
        <v>U47-12</v>
      </c>
      <c r="B2800" t="str">
        <f t="shared" si="364"/>
        <v>PG_3V3_FMC</v>
      </c>
      <c r="C2800" t="str">
        <f t="shared" si="365"/>
        <v>U47-PG_3V3_FMC</v>
      </c>
      <c r="D2800" t="str">
        <f t="shared" si="366"/>
        <v>U47-12</v>
      </c>
      <c r="E2800" t="s">
        <v>3187</v>
      </c>
      <c r="F2800">
        <v>12</v>
      </c>
      <c r="G2800" t="s">
        <v>4368</v>
      </c>
      <c r="AT2800" t="str">
        <f t="shared" si="367"/>
        <v>PG_3V3_FMC</v>
      </c>
      <c r="AU2800" t="str">
        <f t="shared" si="368"/>
        <v>--</v>
      </c>
    </row>
    <row r="2801" spans="1:47" x14ac:dyDescent="0.25">
      <c r="A2801" t="str">
        <f t="shared" si="363"/>
        <v>U47-13</v>
      </c>
      <c r="B2801" t="str">
        <f t="shared" si="364"/>
        <v>NetR150_2</v>
      </c>
      <c r="C2801" t="str">
        <f t="shared" si="365"/>
        <v>U47-NetR150_2</v>
      </c>
      <c r="D2801" t="str">
        <f t="shared" si="366"/>
        <v>U47-13</v>
      </c>
      <c r="E2801" t="s">
        <v>3187</v>
      </c>
      <c r="F2801">
        <v>13</v>
      </c>
      <c r="G2801" t="s">
        <v>4300</v>
      </c>
      <c r="AT2801" t="str">
        <f t="shared" si="367"/>
        <v>NetR150_2</v>
      </c>
      <c r="AU2801" t="str">
        <f t="shared" si="368"/>
        <v>--</v>
      </c>
    </row>
    <row r="2802" spans="1:47" x14ac:dyDescent="0.25">
      <c r="A2802" t="str">
        <f t="shared" si="363"/>
        <v>U47-14</v>
      </c>
      <c r="B2802" t="str">
        <f t="shared" si="364"/>
        <v>PG_VADJ_CRUVI</v>
      </c>
      <c r="C2802" t="str">
        <f t="shared" si="365"/>
        <v>U47-PG_VADJ_CRUVI</v>
      </c>
      <c r="D2802" t="str">
        <f t="shared" si="366"/>
        <v>U47-14</v>
      </c>
      <c r="E2802" t="s">
        <v>3187</v>
      </c>
      <c r="F2802">
        <v>14</v>
      </c>
      <c r="G2802" t="s">
        <v>4372</v>
      </c>
      <c r="AT2802" t="str">
        <f t="shared" si="367"/>
        <v>PG_VADJ_CRUVI</v>
      </c>
      <c r="AU2802" t="str">
        <f t="shared" si="368"/>
        <v>--</v>
      </c>
    </row>
    <row r="2803" spans="1:47" x14ac:dyDescent="0.25">
      <c r="A2803" t="str">
        <f t="shared" si="363"/>
        <v>U47-15</v>
      </c>
      <c r="B2803" t="str">
        <f t="shared" si="364"/>
        <v>5V</v>
      </c>
      <c r="C2803" t="str">
        <f t="shared" si="365"/>
        <v>U47-5V</v>
      </c>
      <c r="D2803" t="str">
        <f t="shared" si="366"/>
        <v>U47-15</v>
      </c>
      <c r="E2803" t="s">
        <v>3187</v>
      </c>
      <c r="F2803">
        <v>15</v>
      </c>
      <c r="G2803" t="s">
        <v>3724</v>
      </c>
      <c r="AT2803" t="str">
        <f t="shared" si="367"/>
        <v>5V</v>
      </c>
      <c r="AU2803" t="str">
        <f t="shared" si="368"/>
        <v>--</v>
      </c>
    </row>
    <row r="2804" spans="1:47" x14ac:dyDescent="0.25">
      <c r="A2804" t="str">
        <f t="shared" si="363"/>
        <v>U47-16</v>
      </c>
      <c r="B2804" t="str">
        <f t="shared" si="364"/>
        <v>NetU47_16</v>
      </c>
      <c r="C2804" t="str">
        <f t="shared" si="365"/>
        <v>U47-NetU47_16</v>
      </c>
      <c r="D2804" t="str">
        <f t="shared" si="366"/>
        <v>U47-16</v>
      </c>
      <c r="E2804" t="s">
        <v>3187</v>
      </c>
      <c r="F2804">
        <v>16</v>
      </c>
      <c r="G2804" t="s">
        <v>5131</v>
      </c>
      <c r="AT2804" t="str">
        <f t="shared" si="367"/>
        <v>NetU47_16</v>
      </c>
      <c r="AU2804" t="str">
        <f t="shared" si="368"/>
        <v>--</v>
      </c>
    </row>
    <row r="2805" spans="1:47" x14ac:dyDescent="0.25">
      <c r="A2805" t="str">
        <f t="shared" si="363"/>
        <v>U47-17</v>
      </c>
      <c r="B2805" t="str">
        <f t="shared" si="364"/>
        <v>GND</v>
      </c>
      <c r="C2805" t="str">
        <f t="shared" si="365"/>
        <v>U47-GND</v>
      </c>
      <c r="D2805" t="str">
        <f t="shared" si="366"/>
        <v>U47-17</v>
      </c>
      <c r="E2805" t="s">
        <v>3187</v>
      </c>
      <c r="F2805">
        <v>17</v>
      </c>
      <c r="G2805" t="s">
        <v>433</v>
      </c>
      <c r="AT2805">
        <f t="shared" si="367"/>
        <v>0</v>
      </c>
      <c r="AU2805">
        <f t="shared" si="368"/>
        <v>0</v>
      </c>
    </row>
    <row r="2806" spans="1:47" x14ac:dyDescent="0.25">
      <c r="A2806" t="str">
        <f t="shared" si="363"/>
        <v>U47-18</v>
      </c>
      <c r="B2806" t="str">
        <f t="shared" si="364"/>
        <v>GND</v>
      </c>
      <c r="C2806" t="str">
        <f t="shared" si="365"/>
        <v>U47-GND</v>
      </c>
      <c r="D2806" t="str">
        <f t="shared" si="366"/>
        <v>U47-18</v>
      </c>
      <c r="E2806" t="s">
        <v>3187</v>
      </c>
      <c r="F2806">
        <v>18</v>
      </c>
      <c r="G2806" t="s">
        <v>433</v>
      </c>
      <c r="AT2806">
        <f t="shared" si="367"/>
        <v>0</v>
      </c>
      <c r="AU2806">
        <f t="shared" si="368"/>
        <v>0</v>
      </c>
    </row>
    <row r="2807" spans="1:47" x14ac:dyDescent="0.25">
      <c r="A2807" t="str">
        <f t="shared" si="363"/>
        <v>U47-21</v>
      </c>
      <c r="B2807" t="str">
        <f t="shared" si="364"/>
        <v>NetU47_21</v>
      </c>
      <c r="C2807" t="str">
        <f t="shared" si="365"/>
        <v>U47-NetU47_21</v>
      </c>
      <c r="D2807" t="str">
        <f t="shared" si="366"/>
        <v>U47-21</v>
      </c>
      <c r="E2807" t="s">
        <v>3187</v>
      </c>
      <c r="F2807">
        <v>21</v>
      </c>
      <c r="G2807" t="s">
        <v>5132</v>
      </c>
      <c r="AT2807" t="str">
        <f t="shared" si="367"/>
        <v>NetU47_21</v>
      </c>
      <c r="AU2807" t="str">
        <f t="shared" si="368"/>
        <v>--</v>
      </c>
    </row>
    <row r="2808" spans="1:47" x14ac:dyDescent="0.25">
      <c r="A2808" t="str">
        <f t="shared" si="363"/>
        <v>U47-22</v>
      </c>
      <c r="B2808" t="str">
        <f t="shared" si="364"/>
        <v>VIO_CRUVI</v>
      </c>
      <c r="C2808" t="str">
        <f t="shared" si="365"/>
        <v>U47-VIO_CRUVI</v>
      </c>
      <c r="D2808" t="str">
        <f t="shared" si="366"/>
        <v>U47-22</v>
      </c>
      <c r="E2808" t="s">
        <v>3187</v>
      </c>
      <c r="F2808">
        <v>22</v>
      </c>
      <c r="G2808" t="s">
        <v>4514</v>
      </c>
      <c r="AT2808" t="str">
        <f t="shared" si="367"/>
        <v>VIO_CRUVI</v>
      </c>
      <c r="AU2808" t="str">
        <f t="shared" si="368"/>
        <v>--</v>
      </c>
    </row>
    <row r="2809" spans="1:47" x14ac:dyDescent="0.25">
      <c r="A2809" t="str">
        <f t="shared" si="363"/>
        <v>U48-1</v>
      </c>
      <c r="B2809" t="str">
        <f t="shared" si="364"/>
        <v>GND</v>
      </c>
      <c r="C2809" t="str">
        <f t="shared" si="365"/>
        <v>U48-GND</v>
      </c>
      <c r="D2809" t="str">
        <f t="shared" si="366"/>
        <v>U48-1</v>
      </c>
      <c r="E2809" t="s">
        <v>3189</v>
      </c>
      <c r="F2809">
        <v>1</v>
      </c>
      <c r="G2809" t="s">
        <v>433</v>
      </c>
      <c r="AT2809">
        <f t="shared" si="367"/>
        <v>0</v>
      </c>
      <c r="AU2809">
        <f t="shared" si="368"/>
        <v>0</v>
      </c>
    </row>
    <row r="2810" spans="1:47" x14ac:dyDescent="0.25">
      <c r="A2810" t="str">
        <f t="shared" si="363"/>
        <v>U48-2</v>
      </c>
      <c r="B2810" t="str">
        <f t="shared" si="364"/>
        <v>GND</v>
      </c>
      <c r="C2810" t="str">
        <f t="shared" si="365"/>
        <v>U48-GND</v>
      </c>
      <c r="D2810" t="str">
        <f t="shared" si="366"/>
        <v>U48-2</v>
      </c>
      <c r="E2810" t="s">
        <v>3189</v>
      </c>
      <c r="F2810">
        <v>2</v>
      </c>
      <c r="G2810" t="s">
        <v>433</v>
      </c>
      <c r="AT2810">
        <f t="shared" si="367"/>
        <v>0</v>
      </c>
      <c r="AU2810">
        <f t="shared" si="368"/>
        <v>0</v>
      </c>
    </row>
    <row r="2811" spans="1:47" x14ac:dyDescent="0.25">
      <c r="A2811" t="str">
        <f t="shared" si="363"/>
        <v>U48-3</v>
      </c>
      <c r="B2811" t="str">
        <f t="shared" si="364"/>
        <v>GND</v>
      </c>
      <c r="C2811" t="str">
        <f t="shared" si="365"/>
        <v>U48-GND</v>
      </c>
      <c r="D2811" t="str">
        <f t="shared" si="366"/>
        <v>U48-3</v>
      </c>
      <c r="E2811" t="s">
        <v>3189</v>
      </c>
      <c r="F2811">
        <v>3</v>
      </c>
      <c r="G2811" t="s">
        <v>433</v>
      </c>
      <c r="AT2811">
        <f t="shared" si="367"/>
        <v>0</v>
      </c>
      <c r="AU2811">
        <f t="shared" si="368"/>
        <v>0</v>
      </c>
    </row>
    <row r="2812" spans="1:47" x14ac:dyDescent="0.25">
      <c r="A2812" t="str">
        <f t="shared" si="363"/>
        <v>U48-4</v>
      </c>
      <c r="B2812" t="str">
        <f t="shared" si="364"/>
        <v>NetU48_4</v>
      </c>
      <c r="C2812" t="str">
        <f t="shared" si="365"/>
        <v>U48-NetU48_4</v>
      </c>
      <c r="D2812" t="str">
        <f t="shared" si="366"/>
        <v>U48-4</v>
      </c>
      <c r="E2812" t="s">
        <v>3189</v>
      </c>
      <c r="F2812">
        <v>4</v>
      </c>
      <c r="G2812" t="s">
        <v>5133</v>
      </c>
      <c r="AT2812" t="str">
        <f t="shared" si="367"/>
        <v>NetU48_4</v>
      </c>
      <c r="AU2812" t="str">
        <f t="shared" si="368"/>
        <v>--</v>
      </c>
    </row>
    <row r="2813" spans="1:47" x14ac:dyDescent="0.25">
      <c r="A2813" t="str">
        <f t="shared" si="363"/>
        <v>U48-5</v>
      </c>
      <c r="B2813" t="str">
        <f t="shared" si="364"/>
        <v>NetU48_5</v>
      </c>
      <c r="C2813" t="str">
        <f t="shared" si="365"/>
        <v>U48-NetU48_5</v>
      </c>
      <c r="D2813" t="str">
        <f t="shared" si="366"/>
        <v>U48-5</v>
      </c>
      <c r="E2813" t="s">
        <v>3189</v>
      </c>
      <c r="F2813">
        <v>5</v>
      </c>
      <c r="G2813" t="s">
        <v>5134</v>
      </c>
      <c r="AT2813" t="str">
        <f t="shared" si="367"/>
        <v>NetU48_5</v>
      </c>
      <c r="AU2813" t="str">
        <f t="shared" si="368"/>
        <v>--</v>
      </c>
    </row>
    <row r="2814" spans="1:47" x14ac:dyDescent="0.25">
      <c r="A2814" t="str">
        <f t="shared" si="363"/>
        <v>U48-6</v>
      </c>
      <c r="B2814" t="str">
        <f t="shared" si="364"/>
        <v>NetU48_6</v>
      </c>
      <c r="C2814" t="str">
        <f t="shared" si="365"/>
        <v>U48-NetU48_6</v>
      </c>
      <c r="D2814" t="str">
        <f t="shared" si="366"/>
        <v>U48-6</v>
      </c>
      <c r="E2814" t="s">
        <v>3189</v>
      </c>
      <c r="F2814">
        <v>6</v>
      </c>
      <c r="G2814" t="s">
        <v>5135</v>
      </c>
      <c r="AT2814" t="str">
        <f t="shared" si="367"/>
        <v>NetU48_6</v>
      </c>
      <c r="AU2814" t="str">
        <f t="shared" si="368"/>
        <v>--</v>
      </c>
    </row>
    <row r="2815" spans="1:47" x14ac:dyDescent="0.25">
      <c r="A2815" t="str">
        <f t="shared" si="363"/>
        <v>U48-7</v>
      </c>
      <c r="B2815" t="str">
        <f t="shared" si="364"/>
        <v>1V8</v>
      </c>
      <c r="C2815" t="str">
        <f t="shared" si="365"/>
        <v>U48-1V8</v>
      </c>
      <c r="D2815" t="str">
        <f t="shared" si="366"/>
        <v>U48-7</v>
      </c>
      <c r="E2815" t="s">
        <v>3189</v>
      </c>
      <c r="F2815">
        <v>7</v>
      </c>
      <c r="G2815" t="s">
        <v>3702</v>
      </c>
      <c r="AT2815" t="str">
        <f t="shared" si="367"/>
        <v>1V8</v>
      </c>
      <c r="AU2815" t="str">
        <f t="shared" si="368"/>
        <v>--</v>
      </c>
    </row>
    <row r="2816" spans="1:47" x14ac:dyDescent="0.25">
      <c r="A2816" t="str">
        <f t="shared" si="363"/>
        <v>U48-8</v>
      </c>
      <c r="B2816" t="str">
        <f t="shared" si="364"/>
        <v>1V8</v>
      </c>
      <c r="C2816" t="str">
        <f t="shared" si="365"/>
        <v>U48-1V8</v>
      </c>
      <c r="D2816" t="str">
        <f t="shared" si="366"/>
        <v>U48-8</v>
      </c>
      <c r="E2816" t="s">
        <v>3189</v>
      </c>
      <c r="F2816">
        <v>8</v>
      </c>
      <c r="G2816" t="s">
        <v>3702</v>
      </c>
      <c r="AT2816" t="str">
        <f t="shared" si="367"/>
        <v>1V8</v>
      </c>
      <c r="AU2816" t="str">
        <f t="shared" si="368"/>
        <v>--</v>
      </c>
    </row>
    <row r="2817" spans="1:47" x14ac:dyDescent="0.25">
      <c r="A2817" t="str">
        <f t="shared" si="363"/>
        <v>U48-9</v>
      </c>
      <c r="B2817" t="str">
        <f t="shared" si="364"/>
        <v>1V8</v>
      </c>
      <c r="C2817" t="str">
        <f t="shared" si="365"/>
        <v>U48-1V8</v>
      </c>
      <c r="D2817" t="str">
        <f t="shared" si="366"/>
        <v>U48-9</v>
      </c>
      <c r="E2817" t="s">
        <v>3189</v>
      </c>
      <c r="F2817">
        <v>9</v>
      </c>
      <c r="G2817" t="s">
        <v>3702</v>
      </c>
      <c r="AT2817" t="str">
        <f t="shared" si="367"/>
        <v>1V8</v>
      </c>
      <c r="AU2817" t="str">
        <f t="shared" si="368"/>
        <v>--</v>
      </c>
    </row>
    <row r="2818" spans="1:47" x14ac:dyDescent="0.25">
      <c r="A2818" t="str">
        <f t="shared" si="363"/>
        <v>U48-10</v>
      </c>
      <c r="B2818" t="str">
        <f t="shared" si="364"/>
        <v>NetR330_2</v>
      </c>
      <c r="C2818" t="str">
        <f t="shared" si="365"/>
        <v>U48-NetR330_2</v>
      </c>
      <c r="D2818" t="str">
        <f t="shared" si="366"/>
        <v>U48-10</v>
      </c>
      <c r="E2818" t="s">
        <v>3189</v>
      </c>
      <c r="F2818">
        <v>10</v>
      </c>
      <c r="G2818" t="s">
        <v>4332</v>
      </c>
      <c r="AT2818" t="str">
        <f t="shared" si="367"/>
        <v>NetR330_2</v>
      </c>
      <c r="AU2818" t="str">
        <f t="shared" si="368"/>
        <v>--</v>
      </c>
    </row>
    <row r="2819" spans="1:47" x14ac:dyDescent="0.25">
      <c r="A2819" t="str">
        <f t="shared" si="363"/>
        <v>U48-11</v>
      </c>
      <c r="B2819" t="str">
        <f t="shared" si="364"/>
        <v>NetC264_2</v>
      </c>
      <c r="C2819" t="str">
        <f t="shared" si="365"/>
        <v>U48-NetC264_2</v>
      </c>
      <c r="D2819" t="str">
        <f t="shared" si="366"/>
        <v>U48-11</v>
      </c>
      <c r="E2819" t="s">
        <v>3189</v>
      </c>
      <c r="F2819">
        <v>11</v>
      </c>
      <c r="G2819" t="s">
        <v>4241</v>
      </c>
      <c r="AT2819" t="str">
        <f t="shared" si="367"/>
        <v>NetC264_2</v>
      </c>
      <c r="AU2819" t="str">
        <f t="shared" si="368"/>
        <v>--</v>
      </c>
    </row>
    <row r="2820" spans="1:47" x14ac:dyDescent="0.25">
      <c r="A2820" t="str">
        <f t="shared" si="363"/>
        <v>U48-12</v>
      </c>
      <c r="B2820" t="str">
        <f t="shared" si="364"/>
        <v>PG_GROUP2</v>
      </c>
      <c r="C2820" t="str">
        <f t="shared" si="365"/>
        <v>U48-PG_GROUP2</v>
      </c>
      <c r="D2820" t="str">
        <f t="shared" si="366"/>
        <v>U48-12</v>
      </c>
      <c r="E2820" t="s">
        <v>3189</v>
      </c>
      <c r="F2820">
        <v>12</v>
      </c>
      <c r="G2820" t="s">
        <v>1095</v>
      </c>
      <c r="AT2820" t="str">
        <f t="shared" si="367"/>
        <v>PG_GROUP2</v>
      </c>
      <c r="AU2820" t="str">
        <f t="shared" si="368"/>
        <v>--</v>
      </c>
    </row>
    <row r="2821" spans="1:47" x14ac:dyDescent="0.25">
      <c r="A2821" t="str">
        <f t="shared" si="363"/>
        <v>U48-13</v>
      </c>
      <c r="B2821" t="str">
        <f t="shared" si="364"/>
        <v>NetR312_2</v>
      </c>
      <c r="C2821" t="str">
        <f t="shared" si="365"/>
        <v>U48-NetR312_2</v>
      </c>
      <c r="D2821" t="str">
        <f t="shared" si="366"/>
        <v>U48-13</v>
      </c>
      <c r="E2821" t="s">
        <v>3189</v>
      </c>
      <c r="F2821">
        <v>13</v>
      </c>
      <c r="G2821" t="s">
        <v>4328</v>
      </c>
      <c r="AT2821" t="str">
        <f t="shared" si="367"/>
        <v>NetR312_2</v>
      </c>
      <c r="AU2821" t="str">
        <f t="shared" si="368"/>
        <v>--</v>
      </c>
    </row>
    <row r="2822" spans="1:47" x14ac:dyDescent="0.25">
      <c r="A2822" t="str">
        <f t="shared" ref="A2822:A2885" si="369">$E2822&amp;"-"&amp;$F2822</f>
        <v>U48-14</v>
      </c>
      <c r="B2822" t="str">
        <f t="shared" ref="B2822:B2885" si="370">IF(OR(E2822=$A$2,E2822=$B$2,E2822=$C$2,E2822=$D$2),"--",G2822)</f>
        <v>PG_1V8</v>
      </c>
      <c r="C2822" t="str">
        <f t="shared" ref="C2822:C2885" si="371">$E2822&amp;"-"&amp;$G2822</f>
        <v>U48-PG_1V8</v>
      </c>
      <c r="D2822" t="str">
        <f t="shared" ref="D2822:D2885" si="372">A2822</f>
        <v>U48-14</v>
      </c>
      <c r="E2822" t="s">
        <v>3189</v>
      </c>
      <c r="F2822">
        <v>14</v>
      </c>
      <c r="G2822" t="s">
        <v>4366</v>
      </c>
      <c r="AT2822" t="str">
        <f t="shared" ref="AT2822:AT2885" si="373">IF(IF(COUNTIF($AO$6:$AQ$150,B2822)&gt;0,"---","--")="---",VLOOKUP(B2822,$AO$6:$AQ$150,3,0),B2822)</f>
        <v>PG_1V8</v>
      </c>
      <c r="AU2822" t="str">
        <f t="shared" ref="AU2822:AU2885" si="374">IF(IF(COUNTIF($AO$6:$AQ$150,B2822)&gt;0,"---","--")="---",VLOOKUP(B2822,$AO$6:$AQ$150,2,0),"--")</f>
        <v>--</v>
      </c>
    </row>
    <row r="2823" spans="1:47" x14ac:dyDescent="0.25">
      <c r="A2823" t="str">
        <f t="shared" si="369"/>
        <v>U48-15</v>
      </c>
      <c r="B2823" t="str">
        <f t="shared" si="370"/>
        <v>5V</v>
      </c>
      <c r="C2823" t="str">
        <f t="shared" si="371"/>
        <v>U48-5V</v>
      </c>
      <c r="D2823" t="str">
        <f t="shared" si="372"/>
        <v>U48-15</v>
      </c>
      <c r="E2823" t="s">
        <v>3189</v>
      </c>
      <c r="F2823">
        <v>15</v>
      </c>
      <c r="G2823" t="s">
        <v>3724</v>
      </c>
      <c r="AT2823" t="str">
        <f t="shared" si="373"/>
        <v>5V</v>
      </c>
      <c r="AU2823" t="str">
        <f t="shared" si="374"/>
        <v>--</v>
      </c>
    </row>
    <row r="2824" spans="1:47" x14ac:dyDescent="0.25">
      <c r="A2824" t="str">
        <f t="shared" si="369"/>
        <v>U48-16</v>
      </c>
      <c r="B2824" t="str">
        <f t="shared" si="370"/>
        <v>NetU48_16</v>
      </c>
      <c r="C2824" t="str">
        <f t="shared" si="371"/>
        <v>U48-NetU48_16</v>
      </c>
      <c r="D2824" t="str">
        <f t="shared" si="372"/>
        <v>U48-16</v>
      </c>
      <c r="E2824" t="s">
        <v>3189</v>
      </c>
      <c r="F2824">
        <v>16</v>
      </c>
      <c r="G2824" t="s">
        <v>5136</v>
      </c>
      <c r="AT2824" t="str">
        <f t="shared" si="373"/>
        <v>NetU48_16</v>
      </c>
      <c r="AU2824" t="str">
        <f t="shared" si="374"/>
        <v>--</v>
      </c>
    </row>
    <row r="2825" spans="1:47" x14ac:dyDescent="0.25">
      <c r="A2825" t="str">
        <f t="shared" si="369"/>
        <v>U48-17</v>
      </c>
      <c r="B2825" t="str">
        <f t="shared" si="370"/>
        <v>GND</v>
      </c>
      <c r="C2825" t="str">
        <f t="shared" si="371"/>
        <v>U48-GND</v>
      </c>
      <c r="D2825" t="str">
        <f t="shared" si="372"/>
        <v>U48-17</v>
      </c>
      <c r="E2825" t="s">
        <v>3189</v>
      </c>
      <c r="F2825">
        <v>17</v>
      </c>
      <c r="G2825" t="s">
        <v>433</v>
      </c>
      <c r="AT2825">
        <f t="shared" si="373"/>
        <v>0</v>
      </c>
      <c r="AU2825">
        <f t="shared" si="374"/>
        <v>0</v>
      </c>
    </row>
    <row r="2826" spans="1:47" x14ac:dyDescent="0.25">
      <c r="A2826" t="str">
        <f t="shared" si="369"/>
        <v>U48-18</v>
      </c>
      <c r="B2826" t="str">
        <f t="shared" si="370"/>
        <v>GND</v>
      </c>
      <c r="C2826" t="str">
        <f t="shared" si="371"/>
        <v>U48-GND</v>
      </c>
      <c r="D2826" t="str">
        <f t="shared" si="372"/>
        <v>U48-18</v>
      </c>
      <c r="E2826" t="s">
        <v>3189</v>
      </c>
      <c r="F2826">
        <v>18</v>
      </c>
      <c r="G2826" t="s">
        <v>433</v>
      </c>
      <c r="AT2826">
        <f t="shared" si="373"/>
        <v>0</v>
      </c>
      <c r="AU2826">
        <f t="shared" si="374"/>
        <v>0</v>
      </c>
    </row>
    <row r="2827" spans="1:47" x14ac:dyDescent="0.25">
      <c r="A2827" t="str">
        <f t="shared" si="369"/>
        <v>U48-21</v>
      </c>
      <c r="B2827" t="str">
        <f t="shared" si="370"/>
        <v>NetU48_21</v>
      </c>
      <c r="C2827" t="str">
        <f t="shared" si="371"/>
        <v>U48-NetU48_21</v>
      </c>
      <c r="D2827" t="str">
        <f t="shared" si="372"/>
        <v>U48-21</v>
      </c>
      <c r="E2827" t="s">
        <v>3189</v>
      </c>
      <c r="F2827">
        <v>21</v>
      </c>
      <c r="G2827" t="s">
        <v>5137</v>
      </c>
      <c r="AT2827" t="str">
        <f t="shared" si="373"/>
        <v>NetU48_21</v>
      </c>
      <c r="AU2827" t="str">
        <f t="shared" si="374"/>
        <v>--</v>
      </c>
    </row>
    <row r="2828" spans="1:47" x14ac:dyDescent="0.25">
      <c r="A2828" t="str">
        <f t="shared" si="369"/>
        <v>U48-22</v>
      </c>
      <c r="B2828" t="str">
        <f t="shared" si="370"/>
        <v>1V8</v>
      </c>
      <c r="C2828" t="str">
        <f t="shared" si="371"/>
        <v>U48-1V8</v>
      </c>
      <c r="D2828" t="str">
        <f t="shared" si="372"/>
        <v>U48-22</v>
      </c>
      <c r="E2828" t="s">
        <v>3189</v>
      </c>
      <c r="F2828">
        <v>22</v>
      </c>
      <c r="G2828" t="s">
        <v>3702</v>
      </c>
      <c r="AT2828" t="str">
        <f t="shared" si="373"/>
        <v>1V8</v>
      </c>
      <c r="AU2828" t="str">
        <f t="shared" si="374"/>
        <v>--</v>
      </c>
    </row>
    <row r="2829" spans="1:47" x14ac:dyDescent="0.25">
      <c r="A2829" t="str">
        <f t="shared" si="369"/>
        <v>U49-A1</v>
      </c>
      <c r="B2829" t="str">
        <f t="shared" si="370"/>
        <v>ISNS_SCL</v>
      </c>
      <c r="C2829" t="str">
        <f t="shared" si="371"/>
        <v>U49-ISNS_SCL</v>
      </c>
      <c r="D2829" t="str">
        <f t="shared" si="372"/>
        <v>U49-A1</v>
      </c>
      <c r="E2829" t="s">
        <v>5138</v>
      </c>
      <c r="F2829" t="s">
        <v>170</v>
      </c>
      <c r="G2829" t="s">
        <v>4136</v>
      </c>
      <c r="AT2829" t="str">
        <f t="shared" si="373"/>
        <v>ISNS_SCL</v>
      </c>
      <c r="AU2829" t="str">
        <f t="shared" si="374"/>
        <v>--</v>
      </c>
    </row>
    <row r="2830" spans="1:47" x14ac:dyDescent="0.25">
      <c r="A2830" t="str">
        <f t="shared" si="369"/>
        <v>U49-A2</v>
      </c>
      <c r="B2830" t="str">
        <f t="shared" si="370"/>
        <v>ISNS_SDA</v>
      </c>
      <c r="C2830" t="str">
        <f t="shared" si="371"/>
        <v>U49-ISNS_SDA</v>
      </c>
      <c r="D2830" t="str">
        <f t="shared" si="372"/>
        <v>U49-A2</v>
      </c>
      <c r="E2830" t="s">
        <v>5138</v>
      </c>
      <c r="F2830" t="s">
        <v>171</v>
      </c>
      <c r="G2830" t="s">
        <v>4137</v>
      </c>
      <c r="AT2830" t="str">
        <f t="shared" si="373"/>
        <v>ISNS_SDA</v>
      </c>
      <c r="AU2830" t="str">
        <f t="shared" si="374"/>
        <v>--</v>
      </c>
    </row>
    <row r="2831" spans="1:47" x14ac:dyDescent="0.25">
      <c r="A2831" t="str">
        <f t="shared" si="369"/>
        <v>U49-A3</v>
      </c>
      <c r="B2831" t="str">
        <f t="shared" si="370"/>
        <v>ISNS_ALERT</v>
      </c>
      <c r="C2831" t="str">
        <f t="shared" si="371"/>
        <v>U49-ISNS_ALERT</v>
      </c>
      <c r="D2831" t="str">
        <f t="shared" si="372"/>
        <v>U49-A3</v>
      </c>
      <c r="E2831" t="s">
        <v>5138</v>
      </c>
      <c r="F2831" t="s">
        <v>172</v>
      </c>
      <c r="G2831" t="s">
        <v>4133</v>
      </c>
      <c r="AT2831" t="str">
        <f t="shared" si="373"/>
        <v>ISNS_ALERT</v>
      </c>
      <c r="AU2831" t="str">
        <f t="shared" si="374"/>
        <v>--</v>
      </c>
    </row>
    <row r="2832" spans="1:47" x14ac:dyDescent="0.25">
      <c r="A2832" t="str">
        <f t="shared" si="369"/>
        <v>U49-B1</v>
      </c>
      <c r="B2832" t="str">
        <f t="shared" si="370"/>
        <v>3V3AUX</v>
      </c>
      <c r="C2832" t="str">
        <f t="shared" si="371"/>
        <v>U49-3V3AUX</v>
      </c>
      <c r="D2832" t="str">
        <f t="shared" si="372"/>
        <v>U49-B1</v>
      </c>
      <c r="E2832" t="s">
        <v>5138</v>
      </c>
      <c r="F2832" t="s">
        <v>230</v>
      </c>
      <c r="G2832" t="s">
        <v>3711</v>
      </c>
      <c r="AT2832" t="str">
        <f t="shared" si="373"/>
        <v>3V3AUX</v>
      </c>
      <c r="AU2832" t="str">
        <f t="shared" si="374"/>
        <v>--</v>
      </c>
    </row>
    <row r="2833" spans="1:47" x14ac:dyDescent="0.25">
      <c r="A2833" t="str">
        <f t="shared" si="369"/>
        <v>U49-B2</v>
      </c>
      <c r="B2833" t="str">
        <f t="shared" si="370"/>
        <v>NetU49_B2</v>
      </c>
      <c r="C2833" t="str">
        <f t="shared" si="371"/>
        <v>U49-NetU49_B2</v>
      </c>
      <c r="D2833" t="str">
        <f t="shared" si="372"/>
        <v>U49-B2</v>
      </c>
      <c r="E2833" t="s">
        <v>5138</v>
      </c>
      <c r="F2833" t="s">
        <v>231</v>
      </c>
      <c r="G2833" t="s">
        <v>5139</v>
      </c>
      <c r="AT2833" t="str">
        <f t="shared" si="373"/>
        <v>NetU49_B2</v>
      </c>
      <c r="AU2833" t="str">
        <f t="shared" si="374"/>
        <v>--</v>
      </c>
    </row>
    <row r="2834" spans="1:47" x14ac:dyDescent="0.25">
      <c r="A2834" t="str">
        <f t="shared" si="369"/>
        <v>U49-B3</v>
      </c>
      <c r="B2834" t="str">
        <f t="shared" si="370"/>
        <v>GND</v>
      </c>
      <c r="C2834" t="str">
        <f t="shared" si="371"/>
        <v>U49-GND</v>
      </c>
      <c r="D2834" t="str">
        <f t="shared" si="372"/>
        <v>U49-B3</v>
      </c>
      <c r="E2834" t="s">
        <v>5138</v>
      </c>
      <c r="F2834" t="s">
        <v>232</v>
      </c>
      <c r="G2834" t="s">
        <v>433</v>
      </c>
      <c r="AT2834">
        <f t="shared" si="373"/>
        <v>0</v>
      </c>
      <c r="AU2834">
        <f t="shared" si="374"/>
        <v>0</v>
      </c>
    </row>
    <row r="2835" spans="1:47" x14ac:dyDescent="0.25">
      <c r="A2835" t="str">
        <f t="shared" si="369"/>
        <v>U49-C1</v>
      </c>
      <c r="B2835" t="str">
        <f t="shared" si="370"/>
        <v>GND</v>
      </c>
      <c r="C2835" t="str">
        <f t="shared" si="371"/>
        <v>U49-GND</v>
      </c>
      <c r="D2835" t="str">
        <f t="shared" si="372"/>
        <v>U49-C1</v>
      </c>
      <c r="E2835" t="s">
        <v>5138</v>
      </c>
      <c r="F2835" t="s">
        <v>290</v>
      </c>
      <c r="G2835" t="s">
        <v>433</v>
      </c>
      <c r="AT2835">
        <f t="shared" si="373"/>
        <v>0</v>
      </c>
      <c r="AU2835">
        <f t="shared" si="374"/>
        <v>0</v>
      </c>
    </row>
    <row r="2836" spans="1:47" x14ac:dyDescent="0.25">
      <c r="A2836" t="str">
        <f t="shared" si="369"/>
        <v>U49-C2</v>
      </c>
      <c r="B2836" t="str">
        <f t="shared" si="370"/>
        <v>NetU49_C2</v>
      </c>
      <c r="C2836" t="str">
        <f t="shared" si="371"/>
        <v>U49-NetU49_C2</v>
      </c>
      <c r="D2836" t="str">
        <f t="shared" si="372"/>
        <v>U49-C2</v>
      </c>
      <c r="E2836" t="s">
        <v>5138</v>
      </c>
      <c r="F2836" t="s">
        <v>291</v>
      </c>
      <c r="G2836" t="s">
        <v>5140</v>
      </c>
      <c r="AT2836" t="str">
        <f t="shared" si="373"/>
        <v>NetU49_C2</v>
      </c>
      <c r="AU2836" t="str">
        <f t="shared" si="374"/>
        <v>--</v>
      </c>
    </row>
    <row r="2837" spans="1:47" x14ac:dyDescent="0.25">
      <c r="A2837" t="str">
        <f t="shared" si="369"/>
        <v>U49-C3</v>
      </c>
      <c r="B2837" t="str">
        <f t="shared" si="370"/>
        <v>GND</v>
      </c>
      <c r="C2837" t="str">
        <f t="shared" si="371"/>
        <v>U49-GND</v>
      </c>
      <c r="D2837" t="str">
        <f t="shared" si="372"/>
        <v>U49-C3</v>
      </c>
      <c r="E2837" t="s">
        <v>5138</v>
      </c>
      <c r="F2837" t="s">
        <v>292</v>
      </c>
      <c r="G2837" t="s">
        <v>433</v>
      </c>
      <c r="AT2837">
        <f t="shared" si="373"/>
        <v>0</v>
      </c>
      <c r="AU2837">
        <f t="shared" si="374"/>
        <v>0</v>
      </c>
    </row>
    <row r="2838" spans="1:47" x14ac:dyDescent="0.25">
      <c r="A2838" t="str">
        <f t="shared" si="369"/>
        <v>U49-D1</v>
      </c>
      <c r="B2838" t="str">
        <f t="shared" si="370"/>
        <v>5V_SOM</v>
      </c>
      <c r="C2838" t="str">
        <f t="shared" si="371"/>
        <v>U49-5V_SOM</v>
      </c>
      <c r="D2838" t="str">
        <f t="shared" si="372"/>
        <v>U49-D1</v>
      </c>
      <c r="E2838" t="s">
        <v>5138</v>
      </c>
      <c r="F2838" t="s">
        <v>350</v>
      </c>
      <c r="G2838" t="s">
        <v>3726</v>
      </c>
      <c r="AT2838" t="str">
        <f t="shared" si="373"/>
        <v>5V_SOM</v>
      </c>
      <c r="AU2838" t="str">
        <f t="shared" si="374"/>
        <v>--</v>
      </c>
    </row>
    <row r="2839" spans="1:47" x14ac:dyDescent="0.25">
      <c r="A2839" t="str">
        <f t="shared" si="369"/>
        <v>U49-D2</v>
      </c>
      <c r="B2839" t="str">
        <f t="shared" si="370"/>
        <v>ISNS_N</v>
      </c>
      <c r="C2839" t="str">
        <f t="shared" si="371"/>
        <v>U49-ISNS_N</v>
      </c>
      <c r="D2839" t="str">
        <f t="shared" si="372"/>
        <v>U49-D2</v>
      </c>
      <c r="E2839" t="s">
        <v>5138</v>
      </c>
      <c r="F2839" t="s">
        <v>351</v>
      </c>
      <c r="G2839" t="s">
        <v>4134</v>
      </c>
      <c r="AT2839" t="str">
        <f t="shared" si="373"/>
        <v>ISNS_N</v>
      </c>
      <c r="AU2839" t="str">
        <f t="shared" si="374"/>
        <v>--</v>
      </c>
    </row>
    <row r="2840" spans="1:47" x14ac:dyDescent="0.25">
      <c r="A2840" t="str">
        <f t="shared" si="369"/>
        <v>U49-D3</v>
      </c>
      <c r="B2840" t="str">
        <f t="shared" si="370"/>
        <v>ISNS_P</v>
      </c>
      <c r="C2840" t="str">
        <f t="shared" si="371"/>
        <v>U49-ISNS_P</v>
      </c>
      <c r="D2840" t="str">
        <f t="shared" si="372"/>
        <v>U49-D3</v>
      </c>
      <c r="E2840" t="s">
        <v>5138</v>
      </c>
      <c r="F2840" t="s">
        <v>352</v>
      </c>
      <c r="G2840" t="s">
        <v>4135</v>
      </c>
      <c r="AT2840" t="str">
        <f t="shared" si="373"/>
        <v>ISNS_P</v>
      </c>
      <c r="AU2840" t="str">
        <f t="shared" si="374"/>
        <v>--</v>
      </c>
    </row>
    <row r="2841" spans="1:47" x14ac:dyDescent="0.25">
      <c r="A2841" t="str">
        <f t="shared" si="369"/>
        <v>U51-1</v>
      </c>
      <c r="B2841" t="str">
        <f t="shared" si="370"/>
        <v>3V3_SFP</v>
      </c>
      <c r="C2841" t="str">
        <f t="shared" si="371"/>
        <v>U51-3V3_SFP</v>
      </c>
      <c r="D2841" t="str">
        <f t="shared" si="372"/>
        <v>U51-1</v>
      </c>
      <c r="E2841" t="s">
        <v>5141</v>
      </c>
      <c r="F2841">
        <v>1</v>
      </c>
      <c r="G2841" t="s">
        <v>3720</v>
      </c>
      <c r="AT2841" t="str">
        <f t="shared" si="373"/>
        <v>3V3_SFP</v>
      </c>
      <c r="AU2841" t="str">
        <f t="shared" si="374"/>
        <v>--</v>
      </c>
    </row>
    <row r="2842" spans="1:47" x14ac:dyDescent="0.25">
      <c r="A2842" t="str">
        <f t="shared" si="369"/>
        <v>U51-2</v>
      </c>
      <c r="B2842" t="str">
        <f t="shared" si="370"/>
        <v>3V3_SFP</v>
      </c>
      <c r="C2842" t="str">
        <f t="shared" si="371"/>
        <v>U51-3V3_SFP</v>
      </c>
      <c r="D2842" t="str">
        <f t="shared" si="372"/>
        <v>U51-2</v>
      </c>
      <c r="E2842" t="s">
        <v>5141</v>
      </c>
      <c r="F2842">
        <v>2</v>
      </c>
      <c r="G2842" t="s">
        <v>3720</v>
      </c>
      <c r="AT2842" t="str">
        <f t="shared" si="373"/>
        <v>3V3_SFP</v>
      </c>
      <c r="AU2842" t="str">
        <f t="shared" si="374"/>
        <v>--</v>
      </c>
    </row>
    <row r="2843" spans="1:47" x14ac:dyDescent="0.25">
      <c r="A2843" t="str">
        <f t="shared" si="369"/>
        <v>U51-3</v>
      </c>
      <c r="B2843" t="str">
        <f t="shared" si="370"/>
        <v>3V3_SFP</v>
      </c>
      <c r="C2843" t="str">
        <f t="shared" si="371"/>
        <v>U51-3V3_SFP</v>
      </c>
      <c r="D2843" t="str">
        <f t="shared" si="372"/>
        <v>U51-3</v>
      </c>
      <c r="E2843" t="s">
        <v>5141</v>
      </c>
      <c r="F2843">
        <v>3</v>
      </c>
      <c r="G2843" t="s">
        <v>3720</v>
      </c>
      <c r="AT2843" t="str">
        <f t="shared" si="373"/>
        <v>3V3_SFP</v>
      </c>
      <c r="AU2843" t="str">
        <f t="shared" si="374"/>
        <v>--</v>
      </c>
    </row>
    <row r="2844" spans="1:47" x14ac:dyDescent="0.25">
      <c r="A2844" t="str">
        <f t="shared" si="369"/>
        <v>U51-4</v>
      </c>
      <c r="B2844" t="str">
        <f t="shared" si="370"/>
        <v>SFPA_TX_FAULT</v>
      </c>
      <c r="C2844" t="str">
        <f t="shared" si="371"/>
        <v>U51-SFPA_TX_FAULT</v>
      </c>
      <c r="D2844" t="str">
        <f t="shared" si="372"/>
        <v>U51-4</v>
      </c>
      <c r="E2844" t="s">
        <v>5141</v>
      </c>
      <c r="F2844">
        <v>4</v>
      </c>
      <c r="G2844" t="s">
        <v>4441</v>
      </c>
      <c r="AT2844" t="str">
        <f t="shared" si="373"/>
        <v>SFPA_TX_FAULT</v>
      </c>
      <c r="AU2844" t="str">
        <f t="shared" si="374"/>
        <v>--</v>
      </c>
    </row>
    <row r="2845" spans="1:47" x14ac:dyDescent="0.25">
      <c r="A2845" t="str">
        <f t="shared" si="369"/>
        <v>U51-5</v>
      </c>
      <c r="B2845" t="str">
        <f t="shared" si="370"/>
        <v>SFPA_M-DEF0</v>
      </c>
      <c r="C2845" t="str">
        <f t="shared" si="371"/>
        <v>U51-SFPA_M-DEF0</v>
      </c>
      <c r="D2845" t="str">
        <f t="shared" si="372"/>
        <v>U51-5</v>
      </c>
      <c r="E2845" t="s">
        <v>5141</v>
      </c>
      <c r="F2845">
        <v>5</v>
      </c>
      <c r="G2845" t="s">
        <v>4436</v>
      </c>
      <c r="AT2845" t="str">
        <f t="shared" si="373"/>
        <v>SFPA_M-DEF0</v>
      </c>
      <c r="AU2845" t="str">
        <f t="shared" si="374"/>
        <v>--</v>
      </c>
    </row>
    <row r="2846" spans="1:47" x14ac:dyDescent="0.25">
      <c r="A2846" t="str">
        <f t="shared" si="369"/>
        <v>U51-6</v>
      </c>
      <c r="B2846" t="str">
        <f t="shared" si="370"/>
        <v>SFPA_LOS</v>
      </c>
      <c r="C2846" t="str">
        <f t="shared" si="371"/>
        <v>U51-SFPA_LOS</v>
      </c>
      <c r="D2846" t="str">
        <f t="shared" si="372"/>
        <v>U51-6</v>
      </c>
      <c r="E2846" t="s">
        <v>5141</v>
      </c>
      <c r="F2846">
        <v>6</v>
      </c>
      <c r="G2846" t="s">
        <v>4435</v>
      </c>
      <c r="AT2846" t="str">
        <f t="shared" si="373"/>
        <v>SFPA_LOS</v>
      </c>
      <c r="AU2846" t="str">
        <f t="shared" si="374"/>
        <v>--</v>
      </c>
    </row>
    <row r="2847" spans="1:47" x14ac:dyDescent="0.25">
      <c r="A2847" t="str">
        <f t="shared" si="369"/>
        <v>U51-7</v>
      </c>
      <c r="B2847" t="str">
        <f t="shared" si="370"/>
        <v>SFPA_TX_DIS</v>
      </c>
      <c r="C2847" t="str">
        <f t="shared" si="371"/>
        <v>U51-SFPA_TX_DIS</v>
      </c>
      <c r="D2847" t="str">
        <f t="shared" si="372"/>
        <v>U51-7</v>
      </c>
      <c r="E2847" t="s">
        <v>5141</v>
      </c>
      <c r="F2847">
        <v>7</v>
      </c>
      <c r="G2847" t="s">
        <v>4440</v>
      </c>
      <c r="AT2847" t="str">
        <f t="shared" si="373"/>
        <v>SFPA_TX_DIS</v>
      </c>
      <c r="AU2847" t="str">
        <f t="shared" si="374"/>
        <v>--</v>
      </c>
    </row>
    <row r="2848" spans="1:47" x14ac:dyDescent="0.25">
      <c r="A2848" t="str">
        <f t="shared" si="369"/>
        <v>U51-8</v>
      </c>
      <c r="B2848" t="str">
        <f t="shared" si="370"/>
        <v>GND</v>
      </c>
      <c r="C2848" t="str">
        <f t="shared" si="371"/>
        <v>U51-GND</v>
      </c>
      <c r="D2848" t="str">
        <f t="shared" si="372"/>
        <v>U51-8</v>
      </c>
      <c r="E2848" t="s">
        <v>5141</v>
      </c>
      <c r="F2848">
        <v>8</v>
      </c>
      <c r="G2848" t="s">
        <v>433</v>
      </c>
      <c r="AT2848">
        <f t="shared" si="373"/>
        <v>0</v>
      </c>
      <c r="AU2848">
        <f t="shared" si="374"/>
        <v>0</v>
      </c>
    </row>
    <row r="2849" spans="1:47" x14ac:dyDescent="0.25">
      <c r="A2849" t="str">
        <f t="shared" si="369"/>
        <v>U51-9</v>
      </c>
      <c r="B2849" t="str">
        <f t="shared" si="370"/>
        <v>SFPB_TX_FAULT</v>
      </c>
      <c r="C2849" t="str">
        <f t="shared" si="371"/>
        <v>U51-SFPB_TX_FAULT</v>
      </c>
      <c r="D2849" t="str">
        <f t="shared" si="372"/>
        <v>U51-9</v>
      </c>
      <c r="E2849" t="s">
        <v>5141</v>
      </c>
      <c r="F2849">
        <v>9</v>
      </c>
      <c r="G2849" t="s">
        <v>4451</v>
      </c>
      <c r="AT2849" t="str">
        <f t="shared" si="373"/>
        <v>SFPB_TX_FAULT</v>
      </c>
      <c r="AU2849" t="str">
        <f t="shared" si="374"/>
        <v>--</v>
      </c>
    </row>
    <row r="2850" spans="1:47" x14ac:dyDescent="0.25">
      <c r="A2850" t="str">
        <f t="shared" si="369"/>
        <v>U51-10</v>
      </c>
      <c r="B2850" t="str">
        <f t="shared" si="370"/>
        <v>SFPB_M-DEF0</v>
      </c>
      <c r="C2850" t="str">
        <f t="shared" si="371"/>
        <v>U51-SFPB_M-DEF0</v>
      </c>
      <c r="D2850" t="str">
        <f t="shared" si="372"/>
        <v>U51-10</v>
      </c>
      <c r="E2850" t="s">
        <v>5141</v>
      </c>
      <c r="F2850">
        <v>10</v>
      </c>
      <c r="G2850" t="s">
        <v>4444</v>
      </c>
      <c r="AT2850" t="str">
        <f t="shared" si="373"/>
        <v>SFPB_M-DEF0</v>
      </c>
      <c r="AU2850" t="str">
        <f t="shared" si="374"/>
        <v>--</v>
      </c>
    </row>
    <row r="2851" spans="1:47" x14ac:dyDescent="0.25">
      <c r="A2851" t="str">
        <f t="shared" si="369"/>
        <v>U51-11</v>
      </c>
      <c r="B2851" t="str">
        <f t="shared" si="370"/>
        <v>SFPB_LOS</v>
      </c>
      <c r="C2851" t="str">
        <f t="shared" si="371"/>
        <v>U51-SFPB_LOS</v>
      </c>
      <c r="D2851" t="str">
        <f t="shared" si="372"/>
        <v>U51-11</v>
      </c>
      <c r="E2851" t="s">
        <v>5141</v>
      </c>
      <c r="F2851">
        <v>11</v>
      </c>
      <c r="G2851" t="s">
        <v>4442</v>
      </c>
      <c r="AT2851" t="str">
        <f t="shared" si="373"/>
        <v>SFPB_LOS</v>
      </c>
      <c r="AU2851" t="str">
        <f t="shared" si="374"/>
        <v>--</v>
      </c>
    </row>
    <row r="2852" spans="1:47" x14ac:dyDescent="0.25">
      <c r="A2852" t="str">
        <f t="shared" si="369"/>
        <v>U51-12</v>
      </c>
      <c r="B2852" t="str">
        <f t="shared" si="370"/>
        <v>SFPB_TX_DIS</v>
      </c>
      <c r="C2852" t="str">
        <f t="shared" si="371"/>
        <v>U51-SFPB_TX_DIS</v>
      </c>
      <c r="D2852" t="str">
        <f t="shared" si="372"/>
        <v>U51-12</v>
      </c>
      <c r="E2852" t="s">
        <v>5141</v>
      </c>
      <c r="F2852">
        <v>12</v>
      </c>
      <c r="G2852" t="s">
        <v>4450</v>
      </c>
      <c r="AT2852" t="str">
        <f t="shared" si="373"/>
        <v>SFPB_TX_DIS</v>
      </c>
      <c r="AU2852" t="str">
        <f t="shared" si="374"/>
        <v>--</v>
      </c>
    </row>
    <row r="2853" spans="1:47" x14ac:dyDescent="0.25">
      <c r="A2853" t="str">
        <f t="shared" si="369"/>
        <v>U51-13</v>
      </c>
      <c r="B2853" t="str">
        <f t="shared" si="370"/>
        <v>EXP_INT</v>
      </c>
      <c r="C2853" t="str">
        <f t="shared" si="371"/>
        <v>U51-EXP_INT</v>
      </c>
      <c r="D2853" t="str">
        <f t="shared" si="372"/>
        <v>U51-13</v>
      </c>
      <c r="E2853" t="s">
        <v>5141</v>
      </c>
      <c r="F2853">
        <v>13</v>
      </c>
      <c r="G2853" t="s">
        <v>4010</v>
      </c>
      <c r="AT2853" t="str">
        <f t="shared" si="373"/>
        <v>EXP_INT</v>
      </c>
      <c r="AU2853" t="str">
        <f t="shared" si="374"/>
        <v>--</v>
      </c>
    </row>
    <row r="2854" spans="1:47" x14ac:dyDescent="0.25">
      <c r="A2854" t="str">
        <f t="shared" si="369"/>
        <v>U51-14</v>
      </c>
      <c r="B2854" t="str">
        <f t="shared" si="370"/>
        <v>EXP_SCL</v>
      </c>
      <c r="C2854" t="str">
        <f t="shared" si="371"/>
        <v>U51-EXP_SCL</v>
      </c>
      <c r="D2854" t="str">
        <f t="shared" si="372"/>
        <v>U51-14</v>
      </c>
      <c r="E2854" t="s">
        <v>5141</v>
      </c>
      <c r="F2854">
        <v>14</v>
      </c>
      <c r="G2854" t="s">
        <v>4011</v>
      </c>
      <c r="AT2854" t="str">
        <f t="shared" si="373"/>
        <v>EXP_SCL</v>
      </c>
      <c r="AU2854" t="str">
        <f t="shared" si="374"/>
        <v>--</v>
      </c>
    </row>
    <row r="2855" spans="1:47" x14ac:dyDescent="0.25">
      <c r="A2855" t="str">
        <f t="shared" si="369"/>
        <v>U51-15</v>
      </c>
      <c r="B2855" t="str">
        <f t="shared" si="370"/>
        <v>EXP_SDA</v>
      </c>
      <c r="C2855" t="str">
        <f t="shared" si="371"/>
        <v>U51-EXP_SDA</v>
      </c>
      <c r="D2855" t="str">
        <f t="shared" si="372"/>
        <v>U51-15</v>
      </c>
      <c r="E2855" t="s">
        <v>5141</v>
      </c>
      <c r="F2855">
        <v>15</v>
      </c>
      <c r="G2855" t="s">
        <v>4012</v>
      </c>
      <c r="AT2855" t="str">
        <f t="shared" si="373"/>
        <v>EXP_SDA</v>
      </c>
      <c r="AU2855" t="str">
        <f t="shared" si="374"/>
        <v>--</v>
      </c>
    </row>
    <row r="2856" spans="1:47" x14ac:dyDescent="0.25">
      <c r="A2856" t="str">
        <f t="shared" si="369"/>
        <v>U51-16</v>
      </c>
      <c r="B2856" t="str">
        <f t="shared" si="370"/>
        <v>3V3_SFP</v>
      </c>
      <c r="C2856" t="str">
        <f t="shared" si="371"/>
        <v>U51-3V3_SFP</v>
      </c>
      <c r="D2856" t="str">
        <f t="shared" si="372"/>
        <v>U51-16</v>
      </c>
      <c r="E2856" t="s">
        <v>5141</v>
      </c>
      <c r="F2856">
        <v>16</v>
      </c>
      <c r="G2856" t="s">
        <v>3720</v>
      </c>
      <c r="AT2856" t="str">
        <f t="shared" si="373"/>
        <v>3V3_SFP</v>
      </c>
      <c r="AU2856" t="str">
        <f t="shared" si="374"/>
        <v>--</v>
      </c>
    </row>
    <row r="2857" spans="1:47" x14ac:dyDescent="0.25">
      <c r="A2857" t="str">
        <f t="shared" si="369"/>
        <v>U55-1</v>
      </c>
      <c r="B2857" t="str">
        <f t="shared" si="370"/>
        <v>12V_A</v>
      </c>
      <c r="C2857" t="str">
        <f t="shared" si="371"/>
        <v>U55-12V_A</v>
      </c>
      <c r="D2857" t="str">
        <f t="shared" si="372"/>
        <v>U55-1</v>
      </c>
      <c r="E2857" t="s">
        <v>5142</v>
      </c>
      <c r="F2857">
        <v>1</v>
      </c>
      <c r="G2857" t="s">
        <v>3699</v>
      </c>
      <c r="AT2857" t="str">
        <f t="shared" si="373"/>
        <v>12V_A</v>
      </c>
      <c r="AU2857" t="str">
        <f t="shared" si="374"/>
        <v>--</v>
      </c>
    </row>
    <row r="2858" spans="1:47" x14ac:dyDescent="0.25">
      <c r="A2858" t="str">
        <f t="shared" si="369"/>
        <v>U55-2</v>
      </c>
      <c r="B2858" t="str">
        <f t="shared" si="370"/>
        <v>12V_IN_A</v>
      </c>
      <c r="C2858" t="str">
        <f t="shared" si="371"/>
        <v>U55-12V_IN_A</v>
      </c>
      <c r="D2858" t="str">
        <f t="shared" si="372"/>
        <v>U55-2</v>
      </c>
      <c r="E2858" t="s">
        <v>5142</v>
      </c>
      <c r="F2858">
        <v>2</v>
      </c>
      <c r="G2858" t="s">
        <v>3700</v>
      </c>
      <c r="AT2858" t="str">
        <f t="shared" si="373"/>
        <v>12V_IN_A</v>
      </c>
      <c r="AU2858" t="str">
        <f t="shared" si="374"/>
        <v>--</v>
      </c>
    </row>
    <row r="2859" spans="1:47" x14ac:dyDescent="0.25">
      <c r="A2859" t="str">
        <f t="shared" si="369"/>
        <v>U55-3</v>
      </c>
      <c r="B2859" t="str">
        <f t="shared" si="370"/>
        <v>12VAGND</v>
      </c>
      <c r="C2859" t="str">
        <f t="shared" si="371"/>
        <v>U55-12VAGND</v>
      </c>
      <c r="D2859" t="str">
        <f t="shared" si="372"/>
        <v>U55-3</v>
      </c>
      <c r="E2859" t="s">
        <v>5142</v>
      </c>
      <c r="F2859">
        <v>3</v>
      </c>
      <c r="G2859" t="s">
        <v>3698</v>
      </c>
      <c r="AT2859" t="str">
        <f t="shared" si="373"/>
        <v>12VAGND</v>
      </c>
      <c r="AU2859" t="str">
        <f t="shared" si="374"/>
        <v>--</v>
      </c>
    </row>
    <row r="2860" spans="1:47" x14ac:dyDescent="0.25">
      <c r="A2860" t="str">
        <f t="shared" si="369"/>
        <v>U55-4</v>
      </c>
      <c r="B2860" t="str">
        <f t="shared" si="370"/>
        <v>GND</v>
      </c>
      <c r="C2860" t="str">
        <f t="shared" si="371"/>
        <v>U55-GND</v>
      </c>
      <c r="D2860" t="str">
        <f t="shared" si="372"/>
        <v>U55-4</v>
      </c>
      <c r="E2860" t="s">
        <v>5142</v>
      </c>
      <c r="F2860">
        <v>4</v>
      </c>
      <c r="G2860" t="s">
        <v>433</v>
      </c>
      <c r="AT2860">
        <f t="shared" si="373"/>
        <v>0</v>
      </c>
      <c r="AU2860">
        <f t="shared" si="374"/>
        <v>0</v>
      </c>
    </row>
    <row r="2861" spans="1:47" x14ac:dyDescent="0.25">
      <c r="A2861" t="str">
        <f t="shared" si="369"/>
        <v>U55-5</v>
      </c>
      <c r="B2861" t="str">
        <f t="shared" si="370"/>
        <v>GND</v>
      </c>
      <c r="C2861" t="str">
        <f t="shared" si="371"/>
        <v>U55-GND</v>
      </c>
      <c r="D2861" t="str">
        <f t="shared" si="372"/>
        <v>U55-5</v>
      </c>
      <c r="E2861" t="s">
        <v>5142</v>
      </c>
      <c r="F2861">
        <v>5</v>
      </c>
      <c r="G2861" t="s">
        <v>433</v>
      </c>
      <c r="AT2861">
        <f t="shared" si="373"/>
        <v>0</v>
      </c>
      <c r="AU2861">
        <f t="shared" si="374"/>
        <v>0</v>
      </c>
    </row>
    <row r="2862" spans="1:47" x14ac:dyDescent="0.25">
      <c r="A2862" t="str">
        <f t="shared" si="369"/>
        <v>U55-6</v>
      </c>
      <c r="B2862" t="str">
        <f t="shared" si="370"/>
        <v>GND</v>
      </c>
      <c r="C2862" t="str">
        <f t="shared" si="371"/>
        <v>U55-GND</v>
      </c>
      <c r="D2862" t="str">
        <f t="shared" si="372"/>
        <v>U55-6</v>
      </c>
      <c r="E2862" t="s">
        <v>5142</v>
      </c>
      <c r="F2862">
        <v>6</v>
      </c>
      <c r="G2862" t="s">
        <v>433</v>
      </c>
      <c r="AT2862">
        <f t="shared" si="373"/>
        <v>0</v>
      </c>
      <c r="AU2862">
        <f t="shared" si="374"/>
        <v>0</v>
      </c>
    </row>
    <row r="2863" spans="1:47" x14ac:dyDescent="0.25">
      <c r="A2863" t="str">
        <f t="shared" si="369"/>
        <v>U56-1</v>
      </c>
      <c r="B2863" t="str">
        <f t="shared" si="370"/>
        <v>TEMP_SDA</v>
      </c>
      <c r="C2863" t="str">
        <f t="shared" si="371"/>
        <v>U56-TEMP_SDA</v>
      </c>
      <c r="D2863" t="str">
        <f t="shared" si="372"/>
        <v>U56-1</v>
      </c>
      <c r="E2863" t="s">
        <v>5143</v>
      </c>
      <c r="F2863">
        <v>1</v>
      </c>
      <c r="G2863" t="s">
        <v>4469</v>
      </c>
      <c r="AT2863" t="str">
        <f t="shared" si="373"/>
        <v>TEMP_SDA</v>
      </c>
      <c r="AU2863" t="str">
        <f t="shared" si="374"/>
        <v>--</v>
      </c>
    </row>
    <row r="2864" spans="1:47" x14ac:dyDescent="0.25">
      <c r="A2864" t="str">
        <f t="shared" si="369"/>
        <v>U56-2</v>
      </c>
      <c r="B2864" t="str">
        <f t="shared" si="370"/>
        <v>TEMP_SCL</v>
      </c>
      <c r="C2864" t="str">
        <f t="shared" si="371"/>
        <v>U56-TEMP_SCL</v>
      </c>
      <c r="D2864" t="str">
        <f t="shared" si="372"/>
        <v>U56-2</v>
      </c>
      <c r="E2864" t="s">
        <v>5143</v>
      </c>
      <c r="F2864">
        <v>2</v>
      </c>
      <c r="G2864" t="s">
        <v>4468</v>
      </c>
      <c r="AT2864" t="str">
        <f t="shared" si="373"/>
        <v>TEMP_SCL</v>
      </c>
      <c r="AU2864" t="str">
        <f t="shared" si="374"/>
        <v>--</v>
      </c>
    </row>
    <row r="2865" spans="1:47" x14ac:dyDescent="0.25">
      <c r="A2865" t="str">
        <f t="shared" si="369"/>
        <v>U56-3</v>
      </c>
      <c r="B2865" t="str">
        <f t="shared" si="370"/>
        <v>TMP_ALERT</v>
      </c>
      <c r="C2865" t="str">
        <f t="shared" si="371"/>
        <v>U56-TMP_ALERT</v>
      </c>
      <c r="D2865" t="str">
        <f t="shared" si="372"/>
        <v>U56-3</v>
      </c>
      <c r="E2865" t="s">
        <v>5143</v>
      </c>
      <c r="F2865">
        <v>3</v>
      </c>
      <c r="G2865" t="s">
        <v>4470</v>
      </c>
      <c r="AT2865" t="str">
        <f t="shared" si="373"/>
        <v>TMP_ALERT</v>
      </c>
      <c r="AU2865" t="str">
        <f t="shared" si="374"/>
        <v>--</v>
      </c>
    </row>
    <row r="2866" spans="1:47" x14ac:dyDescent="0.25">
      <c r="A2866" t="str">
        <f t="shared" si="369"/>
        <v>U56-4</v>
      </c>
      <c r="B2866" t="str">
        <f t="shared" si="370"/>
        <v>GND</v>
      </c>
      <c r="C2866" t="str">
        <f t="shared" si="371"/>
        <v>U56-GND</v>
      </c>
      <c r="D2866" t="str">
        <f t="shared" si="372"/>
        <v>U56-4</v>
      </c>
      <c r="E2866" t="s">
        <v>5143</v>
      </c>
      <c r="F2866">
        <v>4</v>
      </c>
      <c r="G2866" t="s">
        <v>433</v>
      </c>
      <c r="AT2866">
        <f t="shared" si="373"/>
        <v>0</v>
      </c>
      <c r="AU2866">
        <f t="shared" si="374"/>
        <v>0</v>
      </c>
    </row>
    <row r="2867" spans="1:47" x14ac:dyDescent="0.25">
      <c r="A2867" t="str">
        <f t="shared" si="369"/>
        <v>U56-5</v>
      </c>
      <c r="B2867" t="str">
        <f t="shared" si="370"/>
        <v>GND</v>
      </c>
      <c r="C2867" t="str">
        <f t="shared" si="371"/>
        <v>U56-GND</v>
      </c>
      <c r="D2867" t="str">
        <f t="shared" si="372"/>
        <v>U56-5</v>
      </c>
      <c r="E2867" t="s">
        <v>5143</v>
      </c>
      <c r="F2867">
        <v>5</v>
      </c>
      <c r="G2867" t="s">
        <v>433</v>
      </c>
      <c r="AT2867">
        <f t="shared" si="373"/>
        <v>0</v>
      </c>
      <c r="AU2867">
        <f t="shared" si="374"/>
        <v>0</v>
      </c>
    </row>
    <row r="2868" spans="1:47" x14ac:dyDescent="0.25">
      <c r="A2868" t="str">
        <f t="shared" si="369"/>
        <v>U56-6</v>
      </c>
      <c r="B2868" t="str">
        <f t="shared" si="370"/>
        <v>GND</v>
      </c>
      <c r="C2868" t="str">
        <f t="shared" si="371"/>
        <v>U56-GND</v>
      </c>
      <c r="D2868" t="str">
        <f t="shared" si="372"/>
        <v>U56-6</v>
      </c>
      <c r="E2868" t="s">
        <v>5143</v>
      </c>
      <c r="F2868">
        <v>6</v>
      </c>
      <c r="G2868" t="s">
        <v>433</v>
      </c>
      <c r="AT2868">
        <f t="shared" si="373"/>
        <v>0</v>
      </c>
      <c r="AU2868">
        <f t="shared" si="374"/>
        <v>0</v>
      </c>
    </row>
    <row r="2869" spans="1:47" x14ac:dyDescent="0.25">
      <c r="A2869" t="str">
        <f t="shared" si="369"/>
        <v>U56-7</v>
      </c>
      <c r="B2869" t="str">
        <f t="shared" si="370"/>
        <v>GND</v>
      </c>
      <c r="C2869" t="str">
        <f t="shared" si="371"/>
        <v>U56-GND</v>
      </c>
      <c r="D2869" t="str">
        <f t="shared" si="372"/>
        <v>U56-7</v>
      </c>
      <c r="E2869" t="s">
        <v>5143</v>
      </c>
      <c r="F2869">
        <v>7</v>
      </c>
      <c r="G2869" t="s">
        <v>433</v>
      </c>
      <c r="AT2869">
        <f t="shared" si="373"/>
        <v>0</v>
      </c>
      <c r="AU2869">
        <f t="shared" si="374"/>
        <v>0</v>
      </c>
    </row>
    <row r="2870" spans="1:47" x14ac:dyDescent="0.25">
      <c r="A2870" t="str">
        <f t="shared" si="369"/>
        <v>U56-8</v>
      </c>
      <c r="B2870" t="str">
        <f t="shared" si="370"/>
        <v>3V3</v>
      </c>
      <c r="C2870" t="str">
        <f t="shared" si="371"/>
        <v>U56-3V3</v>
      </c>
      <c r="D2870" t="str">
        <f t="shared" si="372"/>
        <v>U56-8</v>
      </c>
      <c r="E2870" t="s">
        <v>5143</v>
      </c>
      <c r="F2870">
        <v>8</v>
      </c>
      <c r="G2870" t="s">
        <v>3710</v>
      </c>
      <c r="AT2870" t="str">
        <f t="shared" si="373"/>
        <v>3V3</v>
      </c>
      <c r="AU2870" t="str">
        <f t="shared" si="374"/>
        <v>--</v>
      </c>
    </row>
    <row r="2871" spans="1:47" x14ac:dyDescent="0.25">
      <c r="A2871" t="str">
        <f t="shared" si="369"/>
        <v>C1-1</v>
      </c>
      <c r="B2871" t="str">
        <f t="shared" si="370"/>
        <v>3V3AUX</v>
      </c>
      <c r="C2871" t="str">
        <f t="shared" si="371"/>
        <v>C1-3V3AUX</v>
      </c>
      <c r="D2871" t="str">
        <f t="shared" si="372"/>
        <v>C1-1</v>
      </c>
      <c r="E2871" t="s">
        <v>290</v>
      </c>
      <c r="F2871">
        <v>1</v>
      </c>
      <c r="G2871" t="s">
        <v>3711</v>
      </c>
      <c r="AT2871" t="str">
        <f t="shared" si="373"/>
        <v>3V3AUX</v>
      </c>
      <c r="AU2871" t="str">
        <f t="shared" si="374"/>
        <v>--</v>
      </c>
    </row>
    <row r="2872" spans="1:47" x14ac:dyDescent="0.25">
      <c r="A2872" t="str">
        <f t="shared" si="369"/>
        <v>C1-2</v>
      </c>
      <c r="B2872" t="str">
        <f t="shared" si="370"/>
        <v>GND</v>
      </c>
      <c r="C2872" t="str">
        <f t="shared" si="371"/>
        <v>C1-GND</v>
      </c>
      <c r="D2872" t="str">
        <f t="shared" si="372"/>
        <v>C1-2</v>
      </c>
      <c r="E2872" t="s">
        <v>290</v>
      </c>
      <c r="F2872">
        <v>2</v>
      </c>
      <c r="G2872" t="s">
        <v>433</v>
      </c>
      <c r="AT2872">
        <f t="shared" si="373"/>
        <v>0</v>
      </c>
      <c r="AU2872">
        <f t="shared" si="374"/>
        <v>0</v>
      </c>
    </row>
    <row r="2873" spans="1:47" x14ac:dyDescent="0.25">
      <c r="A2873" t="str">
        <f t="shared" si="369"/>
        <v>C2-1</v>
      </c>
      <c r="B2873" t="str">
        <f t="shared" si="370"/>
        <v>3V3AUX</v>
      </c>
      <c r="C2873" t="str">
        <f t="shared" si="371"/>
        <v>C2-3V3AUX</v>
      </c>
      <c r="D2873" t="str">
        <f t="shared" si="372"/>
        <v>C2-1</v>
      </c>
      <c r="E2873" t="s">
        <v>291</v>
      </c>
      <c r="F2873">
        <v>1</v>
      </c>
      <c r="G2873" t="s">
        <v>3711</v>
      </c>
      <c r="AT2873" t="str">
        <f t="shared" si="373"/>
        <v>3V3AUX</v>
      </c>
      <c r="AU2873" t="str">
        <f t="shared" si="374"/>
        <v>--</v>
      </c>
    </row>
    <row r="2874" spans="1:47" x14ac:dyDescent="0.25">
      <c r="A2874" t="str">
        <f t="shared" si="369"/>
        <v>C2-2</v>
      </c>
      <c r="B2874" t="str">
        <f t="shared" si="370"/>
        <v>GND</v>
      </c>
      <c r="C2874" t="str">
        <f t="shared" si="371"/>
        <v>C2-GND</v>
      </c>
      <c r="D2874" t="str">
        <f t="shared" si="372"/>
        <v>C2-2</v>
      </c>
      <c r="E2874" t="s">
        <v>291</v>
      </c>
      <c r="F2874">
        <v>2</v>
      </c>
      <c r="G2874" t="s">
        <v>433</v>
      </c>
      <c r="AT2874">
        <f t="shared" si="373"/>
        <v>0</v>
      </c>
      <c r="AU2874">
        <f t="shared" si="374"/>
        <v>0</v>
      </c>
    </row>
    <row r="2875" spans="1:47" x14ac:dyDescent="0.25">
      <c r="A2875" t="str">
        <f t="shared" si="369"/>
        <v>C3-1</v>
      </c>
      <c r="B2875" t="str">
        <f t="shared" si="370"/>
        <v>GTSL1C_TX0_N</v>
      </c>
      <c r="C2875" t="str">
        <f t="shared" si="371"/>
        <v>C3-GTSL1C_TX0_N</v>
      </c>
      <c r="D2875" t="str">
        <f t="shared" si="372"/>
        <v>C3-1</v>
      </c>
      <c r="E2875" t="s">
        <v>292</v>
      </c>
      <c r="F2875">
        <v>1</v>
      </c>
      <c r="G2875" t="s">
        <v>573</v>
      </c>
      <c r="AT2875" t="str">
        <f t="shared" si="373"/>
        <v>GTSL1C_TX0_N</v>
      </c>
      <c r="AU2875" t="str">
        <f t="shared" si="374"/>
        <v>--</v>
      </c>
    </row>
    <row r="2876" spans="1:47" x14ac:dyDescent="0.25">
      <c r="A2876" t="str">
        <f t="shared" si="369"/>
        <v>C3-2</v>
      </c>
      <c r="B2876" t="str">
        <f t="shared" si="370"/>
        <v>GTSL1C_CTX0_N</v>
      </c>
      <c r="C2876" t="str">
        <f t="shared" si="371"/>
        <v>C3-GTSL1C_CTX0_N</v>
      </c>
      <c r="D2876" t="str">
        <f t="shared" si="372"/>
        <v>C3-2</v>
      </c>
      <c r="E2876" t="s">
        <v>292</v>
      </c>
      <c r="F2876">
        <v>2</v>
      </c>
      <c r="G2876" t="s">
        <v>4062</v>
      </c>
      <c r="AT2876" t="str">
        <f t="shared" si="373"/>
        <v>GTSL1C_CTX0_N</v>
      </c>
      <c r="AU2876" t="str">
        <f t="shared" si="374"/>
        <v>--</v>
      </c>
    </row>
    <row r="2877" spans="1:47" x14ac:dyDescent="0.25">
      <c r="A2877" t="str">
        <f t="shared" si="369"/>
        <v>C4-1</v>
      </c>
      <c r="B2877" t="str">
        <f t="shared" si="370"/>
        <v>GTSL1C_TX0_P</v>
      </c>
      <c r="C2877" t="str">
        <f t="shared" si="371"/>
        <v>C4-GTSL1C_TX0_P</v>
      </c>
      <c r="D2877" t="str">
        <f t="shared" si="372"/>
        <v>C4-1</v>
      </c>
      <c r="E2877" t="s">
        <v>293</v>
      </c>
      <c r="F2877">
        <v>1</v>
      </c>
      <c r="G2877" t="s">
        <v>571</v>
      </c>
      <c r="AT2877" t="str">
        <f t="shared" si="373"/>
        <v>GTSL1C_TX0_P</v>
      </c>
      <c r="AU2877" t="str">
        <f t="shared" si="374"/>
        <v>--</v>
      </c>
    </row>
    <row r="2878" spans="1:47" x14ac:dyDescent="0.25">
      <c r="A2878" t="str">
        <f t="shared" si="369"/>
        <v>C4-2</v>
      </c>
      <c r="B2878" t="str">
        <f t="shared" si="370"/>
        <v>GTSL1C_CTX0_P</v>
      </c>
      <c r="C2878" t="str">
        <f t="shared" si="371"/>
        <v>C4-GTSL1C_CTX0_P</v>
      </c>
      <c r="D2878" t="str">
        <f t="shared" si="372"/>
        <v>C4-2</v>
      </c>
      <c r="E2878" t="s">
        <v>293</v>
      </c>
      <c r="F2878">
        <v>2</v>
      </c>
      <c r="G2878" t="s">
        <v>4063</v>
      </c>
      <c r="AT2878" t="str">
        <f t="shared" si="373"/>
        <v>GTSL1C_CTX0_P</v>
      </c>
      <c r="AU2878" t="str">
        <f t="shared" si="374"/>
        <v>--</v>
      </c>
    </row>
    <row r="2879" spans="1:47" x14ac:dyDescent="0.25">
      <c r="A2879" t="str">
        <f t="shared" si="369"/>
        <v>C5-1</v>
      </c>
      <c r="B2879" t="str">
        <f t="shared" si="370"/>
        <v>GND</v>
      </c>
      <c r="C2879" t="str">
        <f t="shared" si="371"/>
        <v>C5-GND</v>
      </c>
      <c r="D2879" t="str">
        <f t="shared" si="372"/>
        <v>C5-1</v>
      </c>
      <c r="E2879" t="s">
        <v>294</v>
      </c>
      <c r="F2879">
        <v>1</v>
      </c>
      <c r="G2879" t="s">
        <v>433</v>
      </c>
      <c r="AT2879">
        <f t="shared" si="373"/>
        <v>0</v>
      </c>
      <c r="AU2879">
        <f t="shared" si="374"/>
        <v>0</v>
      </c>
    </row>
    <row r="2880" spans="1:47" x14ac:dyDescent="0.25">
      <c r="A2880" t="str">
        <f t="shared" si="369"/>
        <v>C5-2</v>
      </c>
      <c r="B2880" t="str">
        <f t="shared" si="370"/>
        <v>SSD_3V3_2</v>
      </c>
      <c r="C2880" t="str">
        <f t="shared" si="371"/>
        <v>C5-SSD_3V3_2</v>
      </c>
      <c r="D2880" t="str">
        <f t="shared" si="372"/>
        <v>C5-2</v>
      </c>
      <c r="E2880" t="s">
        <v>294</v>
      </c>
      <c r="F2880">
        <v>2</v>
      </c>
      <c r="G2880" t="s">
        <v>4461</v>
      </c>
      <c r="AT2880" t="str">
        <f t="shared" si="373"/>
        <v>SSD_3V3_2</v>
      </c>
      <c r="AU2880" t="str">
        <f t="shared" si="374"/>
        <v>--</v>
      </c>
    </row>
    <row r="2881" spans="1:47" x14ac:dyDescent="0.25">
      <c r="A2881" t="str">
        <f t="shared" si="369"/>
        <v>C6-1</v>
      </c>
      <c r="B2881" t="str">
        <f t="shared" si="370"/>
        <v>GND</v>
      </c>
      <c r="C2881" t="str">
        <f t="shared" si="371"/>
        <v>C6-GND</v>
      </c>
      <c r="D2881" t="str">
        <f t="shared" si="372"/>
        <v>C6-1</v>
      </c>
      <c r="E2881" t="s">
        <v>295</v>
      </c>
      <c r="F2881">
        <v>1</v>
      </c>
      <c r="G2881" t="s">
        <v>433</v>
      </c>
      <c r="AT2881">
        <f t="shared" si="373"/>
        <v>0</v>
      </c>
      <c r="AU2881">
        <f t="shared" si="374"/>
        <v>0</v>
      </c>
    </row>
    <row r="2882" spans="1:47" x14ac:dyDescent="0.25">
      <c r="A2882" t="str">
        <f t="shared" si="369"/>
        <v>C6-2</v>
      </c>
      <c r="B2882" t="str">
        <f t="shared" si="370"/>
        <v>SSD_3V3_2</v>
      </c>
      <c r="C2882" t="str">
        <f t="shared" si="371"/>
        <v>C6-SSD_3V3_2</v>
      </c>
      <c r="D2882" t="str">
        <f t="shared" si="372"/>
        <v>C6-2</v>
      </c>
      <c r="E2882" t="s">
        <v>295</v>
      </c>
      <c r="F2882">
        <v>2</v>
      </c>
      <c r="G2882" t="s">
        <v>4461</v>
      </c>
      <c r="AT2882" t="str">
        <f t="shared" si="373"/>
        <v>SSD_3V3_2</v>
      </c>
      <c r="AU2882" t="str">
        <f t="shared" si="374"/>
        <v>--</v>
      </c>
    </row>
    <row r="2883" spans="1:47" x14ac:dyDescent="0.25">
      <c r="A2883" t="str">
        <f t="shared" si="369"/>
        <v>C7-1</v>
      </c>
      <c r="B2883" t="str">
        <f t="shared" si="370"/>
        <v>GND</v>
      </c>
      <c r="C2883" t="str">
        <f t="shared" si="371"/>
        <v>C7-GND</v>
      </c>
      <c r="D2883" t="str">
        <f t="shared" si="372"/>
        <v>C7-1</v>
      </c>
      <c r="E2883" t="s">
        <v>296</v>
      </c>
      <c r="F2883">
        <v>1</v>
      </c>
      <c r="G2883" t="s">
        <v>433</v>
      </c>
      <c r="AT2883">
        <f t="shared" si="373"/>
        <v>0</v>
      </c>
      <c r="AU2883">
        <f t="shared" si="374"/>
        <v>0</v>
      </c>
    </row>
    <row r="2884" spans="1:47" x14ac:dyDescent="0.25">
      <c r="A2884" t="str">
        <f t="shared" si="369"/>
        <v>C7-2</v>
      </c>
      <c r="B2884" t="str">
        <f t="shared" si="370"/>
        <v>SSD_3V3_2</v>
      </c>
      <c r="C2884" t="str">
        <f t="shared" si="371"/>
        <v>C7-SSD_3V3_2</v>
      </c>
      <c r="D2884" t="str">
        <f t="shared" si="372"/>
        <v>C7-2</v>
      </c>
      <c r="E2884" t="s">
        <v>296</v>
      </c>
      <c r="F2884">
        <v>2</v>
      </c>
      <c r="G2884" t="s">
        <v>4461</v>
      </c>
      <c r="AT2884" t="str">
        <f t="shared" si="373"/>
        <v>SSD_3V3_2</v>
      </c>
      <c r="AU2884" t="str">
        <f t="shared" si="374"/>
        <v>--</v>
      </c>
    </row>
    <row r="2885" spans="1:47" x14ac:dyDescent="0.25">
      <c r="A2885" t="str">
        <f t="shared" si="369"/>
        <v>C8-1</v>
      </c>
      <c r="B2885" t="str">
        <f t="shared" si="370"/>
        <v>GND</v>
      </c>
      <c r="C2885" t="str">
        <f t="shared" si="371"/>
        <v>C8-GND</v>
      </c>
      <c r="D2885" t="str">
        <f t="shared" si="372"/>
        <v>C8-1</v>
      </c>
      <c r="E2885" t="s">
        <v>297</v>
      </c>
      <c r="F2885">
        <v>1</v>
      </c>
      <c r="G2885" t="s">
        <v>433</v>
      </c>
      <c r="AT2885">
        <f t="shared" si="373"/>
        <v>0</v>
      </c>
      <c r="AU2885">
        <f t="shared" si="374"/>
        <v>0</v>
      </c>
    </row>
    <row r="2886" spans="1:47" x14ac:dyDescent="0.25">
      <c r="A2886" t="str">
        <f t="shared" ref="A2886:A2949" si="375">$E2886&amp;"-"&amp;$F2886</f>
        <v>C8-2</v>
      </c>
      <c r="B2886" t="str">
        <f t="shared" ref="B2886:B2949" si="376">IF(OR(E2886=$A$2,E2886=$B$2,E2886=$C$2,E2886=$D$2),"--",G2886)</f>
        <v>SSD_3V3_3</v>
      </c>
      <c r="C2886" t="str">
        <f t="shared" ref="C2886:C2949" si="377">$E2886&amp;"-"&amp;$G2886</f>
        <v>C8-SSD_3V3_3</v>
      </c>
      <c r="D2886" t="str">
        <f t="shared" ref="D2886:D2949" si="378">A2886</f>
        <v>C8-2</v>
      </c>
      <c r="E2886" t="s">
        <v>297</v>
      </c>
      <c r="F2886">
        <v>2</v>
      </c>
      <c r="G2886" t="s">
        <v>4462</v>
      </c>
      <c r="AT2886" t="str">
        <f t="shared" ref="AT2886:AT2949" si="379">IF(IF(COUNTIF($AO$6:$AQ$150,B2886)&gt;0,"---","--")="---",VLOOKUP(B2886,$AO$6:$AQ$150,3,0),B2886)</f>
        <v>SSD_3V3_3</v>
      </c>
      <c r="AU2886" t="str">
        <f t="shared" ref="AU2886:AU2949" si="380">IF(IF(COUNTIF($AO$6:$AQ$150,B2886)&gt;0,"---","--")="---",VLOOKUP(B2886,$AO$6:$AQ$150,2,0),"--")</f>
        <v>--</v>
      </c>
    </row>
    <row r="2887" spans="1:47" x14ac:dyDescent="0.25">
      <c r="A2887" t="str">
        <f t="shared" si="375"/>
        <v>C9-1</v>
      </c>
      <c r="B2887" t="str">
        <f t="shared" si="376"/>
        <v>GND</v>
      </c>
      <c r="C2887" t="str">
        <f t="shared" si="377"/>
        <v>C9-GND</v>
      </c>
      <c r="D2887" t="str">
        <f t="shared" si="378"/>
        <v>C9-1</v>
      </c>
      <c r="E2887" t="s">
        <v>298</v>
      </c>
      <c r="F2887">
        <v>1</v>
      </c>
      <c r="G2887" t="s">
        <v>433</v>
      </c>
      <c r="AT2887">
        <f t="shared" si="379"/>
        <v>0</v>
      </c>
      <c r="AU2887">
        <f t="shared" si="380"/>
        <v>0</v>
      </c>
    </row>
    <row r="2888" spans="1:47" x14ac:dyDescent="0.25">
      <c r="A2888" t="str">
        <f t="shared" si="375"/>
        <v>C9-2</v>
      </c>
      <c r="B2888" t="str">
        <f t="shared" si="376"/>
        <v>SSD_3V3_3</v>
      </c>
      <c r="C2888" t="str">
        <f t="shared" si="377"/>
        <v>C9-SSD_3V3_3</v>
      </c>
      <c r="D2888" t="str">
        <f t="shared" si="378"/>
        <v>C9-2</v>
      </c>
      <c r="E2888" t="s">
        <v>298</v>
      </c>
      <c r="F2888">
        <v>2</v>
      </c>
      <c r="G2888" t="s">
        <v>4462</v>
      </c>
      <c r="AT2888" t="str">
        <f t="shared" si="379"/>
        <v>SSD_3V3_3</v>
      </c>
      <c r="AU2888" t="str">
        <f t="shared" si="380"/>
        <v>--</v>
      </c>
    </row>
    <row r="2889" spans="1:47" x14ac:dyDescent="0.25">
      <c r="A2889" t="str">
        <f t="shared" si="375"/>
        <v>C10-1</v>
      </c>
      <c r="B2889" t="str">
        <f t="shared" si="376"/>
        <v>GND</v>
      </c>
      <c r="C2889" t="str">
        <f t="shared" si="377"/>
        <v>C10-GND</v>
      </c>
      <c r="D2889" t="str">
        <f t="shared" si="378"/>
        <v>C10-1</v>
      </c>
      <c r="E2889" t="s">
        <v>299</v>
      </c>
      <c r="F2889">
        <v>1</v>
      </c>
      <c r="G2889" t="s">
        <v>433</v>
      </c>
      <c r="AT2889">
        <f t="shared" si="379"/>
        <v>0</v>
      </c>
      <c r="AU2889">
        <f t="shared" si="380"/>
        <v>0</v>
      </c>
    </row>
    <row r="2890" spans="1:47" x14ac:dyDescent="0.25">
      <c r="A2890" t="str">
        <f t="shared" si="375"/>
        <v>C10-2</v>
      </c>
      <c r="B2890" t="str">
        <f t="shared" si="376"/>
        <v>SSD_3V3_3</v>
      </c>
      <c r="C2890" t="str">
        <f t="shared" si="377"/>
        <v>C10-SSD_3V3_3</v>
      </c>
      <c r="D2890" t="str">
        <f t="shared" si="378"/>
        <v>C10-2</v>
      </c>
      <c r="E2890" t="s">
        <v>299</v>
      </c>
      <c r="F2890">
        <v>2</v>
      </c>
      <c r="G2890" t="s">
        <v>4462</v>
      </c>
      <c r="AT2890" t="str">
        <f t="shared" si="379"/>
        <v>SSD_3V3_3</v>
      </c>
      <c r="AU2890" t="str">
        <f t="shared" si="380"/>
        <v>--</v>
      </c>
    </row>
    <row r="2891" spans="1:47" x14ac:dyDescent="0.25">
      <c r="A2891" t="str">
        <f t="shared" si="375"/>
        <v>C11-1</v>
      </c>
      <c r="B2891" t="str">
        <f t="shared" si="376"/>
        <v>PCIE_TX0_N</v>
      </c>
      <c r="C2891" t="str">
        <f t="shared" si="377"/>
        <v>C11-PCIE_TX0_N</v>
      </c>
      <c r="D2891" t="str">
        <f t="shared" si="378"/>
        <v>C11-1</v>
      </c>
      <c r="E2891" t="s">
        <v>300</v>
      </c>
      <c r="F2891">
        <v>1</v>
      </c>
      <c r="G2891" t="s">
        <v>3779</v>
      </c>
      <c r="AT2891" t="str">
        <f t="shared" si="379"/>
        <v>PCIE_TX0_N</v>
      </c>
      <c r="AU2891" t="str">
        <f t="shared" si="380"/>
        <v>--</v>
      </c>
    </row>
    <row r="2892" spans="1:47" x14ac:dyDescent="0.25">
      <c r="A2892" t="str">
        <f t="shared" si="375"/>
        <v>C11-2</v>
      </c>
      <c r="B2892" t="str">
        <f t="shared" si="376"/>
        <v>PET0_N</v>
      </c>
      <c r="C2892" t="str">
        <f t="shared" si="377"/>
        <v>C11-PET0_N</v>
      </c>
      <c r="D2892" t="str">
        <f t="shared" si="378"/>
        <v>C11-2</v>
      </c>
      <c r="E2892" t="s">
        <v>300</v>
      </c>
      <c r="F2892">
        <v>2</v>
      </c>
      <c r="G2892" t="s">
        <v>4358</v>
      </c>
      <c r="AT2892" t="str">
        <f t="shared" si="379"/>
        <v>PET0_N</v>
      </c>
      <c r="AU2892" t="str">
        <f t="shared" si="380"/>
        <v>--</v>
      </c>
    </row>
    <row r="2893" spans="1:47" x14ac:dyDescent="0.25">
      <c r="A2893" t="str">
        <f t="shared" si="375"/>
        <v>C12-1</v>
      </c>
      <c r="B2893" t="str">
        <f t="shared" si="376"/>
        <v>PCIE_TX1_P</v>
      </c>
      <c r="C2893" t="str">
        <f t="shared" si="377"/>
        <v>C12-PCIE_TX1_P</v>
      </c>
      <c r="D2893" t="str">
        <f t="shared" si="378"/>
        <v>C12-1</v>
      </c>
      <c r="E2893" t="s">
        <v>301</v>
      </c>
      <c r="F2893">
        <v>1</v>
      </c>
      <c r="G2893" t="s">
        <v>3716</v>
      </c>
      <c r="AT2893" t="str">
        <f t="shared" si="379"/>
        <v>PCIE_TX1_P</v>
      </c>
      <c r="AU2893" t="str">
        <f t="shared" si="380"/>
        <v>--</v>
      </c>
    </row>
    <row r="2894" spans="1:47" x14ac:dyDescent="0.25">
      <c r="A2894" t="str">
        <f t="shared" si="375"/>
        <v>C12-2</v>
      </c>
      <c r="B2894" t="str">
        <f t="shared" si="376"/>
        <v>PET1_P</v>
      </c>
      <c r="C2894" t="str">
        <f t="shared" si="377"/>
        <v>C12-PET1_P</v>
      </c>
      <c r="D2894" t="str">
        <f t="shared" si="378"/>
        <v>C12-2</v>
      </c>
      <c r="E2894" t="s">
        <v>301</v>
      </c>
      <c r="F2894">
        <v>2</v>
      </c>
      <c r="G2894" t="s">
        <v>4361</v>
      </c>
      <c r="AT2894" t="str">
        <f t="shared" si="379"/>
        <v>PET1_P</v>
      </c>
      <c r="AU2894" t="str">
        <f t="shared" si="380"/>
        <v>--</v>
      </c>
    </row>
    <row r="2895" spans="1:47" x14ac:dyDescent="0.25">
      <c r="A2895" t="str">
        <f t="shared" si="375"/>
        <v>C13-1</v>
      </c>
      <c r="B2895" t="str">
        <f t="shared" si="376"/>
        <v>PCIE_TX1_N</v>
      </c>
      <c r="C2895" t="str">
        <f t="shared" si="377"/>
        <v>C13-PCIE_TX1_N</v>
      </c>
      <c r="D2895" t="str">
        <f t="shared" si="378"/>
        <v>C13-1</v>
      </c>
      <c r="E2895" t="s">
        <v>302</v>
      </c>
      <c r="F2895">
        <v>1</v>
      </c>
      <c r="G2895" t="s">
        <v>3718</v>
      </c>
      <c r="AT2895" t="str">
        <f t="shared" si="379"/>
        <v>PCIE_TX1_N</v>
      </c>
      <c r="AU2895" t="str">
        <f t="shared" si="380"/>
        <v>--</v>
      </c>
    </row>
    <row r="2896" spans="1:47" x14ac:dyDescent="0.25">
      <c r="A2896" t="str">
        <f t="shared" si="375"/>
        <v>C13-2</v>
      </c>
      <c r="B2896" t="str">
        <f t="shared" si="376"/>
        <v>PET1_N</v>
      </c>
      <c r="C2896" t="str">
        <f t="shared" si="377"/>
        <v>C13-PET1_N</v>
      </c>
      <c r="D2896" t="str">
        <f t="shared" si="378"/>
        <v>C13-2</v>
      </c>
      <c r="E2896" t="s">
        <v>302</v>
      </c>
      <c r="F2896">
        <v>2</v>
      </c>
      <c r="G2896" t="s">
        <v>4360</v>
      </c>
      <c r="AT2896" t="str">
        <f t="shared" si="379"/>
        <v>PET1_N</v>
      </c>
      <c r="AU2896" t="str">
        <f t="shared" si="380"/>
        <v>--</v>
      </c>
    </row>
    <row r="2897" spans="1:47" x14ac:dyDescent="0.25">
      <c r="A2897" t="str">
        <f t="shared" si="375"/>
        <v>C14-1</v>
      </c>
      <c r="B2897" t="str">
        <f t="shared" si="376"/>
        <v>PCIE_TX2_P</v>
      </c>
      <c r="C2897" t="str">
        <f t="shared" si="377"/>
        <v>C14-PCIE_TX2_P</v>
      </c>
      <c r="D2897" t="str">
        <f t="shared" si="378"/>
        <v>C14-1</v>
      </c>
      <c r="E2897" t="s">
        <v>303</v>
      </c>
      <c r="F2897">
        <v>1</v>
      </c>
      <c r="G2897" t="s">
        <v>3782</v>
      </c>
      <c r="AT2897" t="str">
        <f t="shared" si="379"/>
        <v>PCIE_TX2_P</v>
      </c>
      <c r="AU2897" t="str">
        <f t="shared" si="380"/>
        <v>--</v>
      </c>
    </row>
    <row r="2898" spans="1:47" x14ac:dyDescent="0.25">
      <c r="A2898" t="str">
        <f t="shared" si="375"/>
        <v>C14-2</v>
      </c>
      <c r="B2898" t="str">
        <f t="shared" si="376"/>
        <v>PET2_P</v>
      </c>
      <c r="C2898" t="str">
        <f t="shared" si="377"/>
        <v>C14-PET2_P</v>
      </c>
      <c r="D2898" t="str">
        <f t="shared" si="378"/>
        <v>C14-2</v>
      </c>
      <c r="E2898" t="s">
        <v>303</v>
      </c>
      <c r="F2898">
        <v>2</v>
      </c>
      <c r="G2898" t="s">
        <v>4363</v>
      </c>
      <c r="AT2898" t="str">
        <f t="shared" si="379"/>
        <v>PET2_P</v>
      </c>
      <c r="AU2898" t="str">
        <f t="shared" si="380"/>
        <v>--</v>
      </c>
    </row>
    <row r="2899" spans="1:47" x14ac:dyDescent="0.25">
      <c r="A2899" t="str">
        <f t="shared" si="375"/>
        <v>C15-1</v>
      </c>
      <c r="B2899" t="str">
        <f t="shared" si="376"/>
        <v>ETH_SHIELD</v>
      </c>
      <c r="C2899" t="str">
        <f t="shared" si="377"/>
        <v>C15-ETH_SHIELD</v>
      </c>
      <c r="D2899" t="str">
        <f t="shared" si="378"/>
        <v>C15-1</v>
      </c>
      <c r="E2899" t="s">
        <v>304</v>
      </c>
      <c r="F2899">
        <v>1</v>
      </c>
      <c r="G2899" t="s">
        <v>4008</v>
      </c>
      <c r="AT2899" t="str">
        <f t="shared" si="379"/>
        <v>ETH_SHIELD</v>
      </c>
      <c r="AU2899" t="str">
        <f t="shared" si="380"/>
        <v>--</v>
      </c>
    </row>
    <row r="2900" spans="1:47" x14ac:dyDescent="0.25">
      <c r="A2900" t="str">
        <f t="shared" si="375"/>
        <v>C15-2</v>
      </c>
      <c r="B2900" t="str">
        <f t="shared" si="376"/>
        <v>GND</v>
      </c>
      <c r="C2900" t="str">
        <f t="shared" si="377"/>
        <v>C15-GND</v>
      </c>
      <c r="D2900" t="str">
        <f t="shared" si="378"/>
        <v>C15-2</v>
      </c>
      <c r="E2900" t="s">
        <v>304</v>
      </c>
      <c r="F2900">
        <v>2</v>
      </c>
      <c r="G2900" t="s">
        <v>433</v>
      </c>
      <c r="AT2900">
        <f t="shared" si="379"/>
        <v>0</v>
      </c>
      <c r="AU2900">
        <f t="shared" si="380"/>
        <v>0</v>
      </c>
    </row>
    <row r="2901" spans="1:47" x14ac:dyDescent="0.25">
      <c r="A2901" t="str">
        <f t="shared" si="375"/>
        <v>C16-1</v>
      </c>
      <c r="B2901" t="str">
        <f t="shared" si="376"/>
        <v>PCIE_TX2_N</v>
      </c>
      <c r="C2901" t="str">
        <f t="shared" si="377"/>
        <v>C16-PCIE_TX2_N</v>
      </c>
      <c r="D2901" t="str">
        <f t="shared" si="378"/>
        <v>C16-1</v>
      </c>
      <c r="E2901" t="s">
        <v>305</v>
      </c>
      <c r="F2901">
        <v>1</v>
      </c>
      <c r="G2901" t="s">
        <v>3784</v>
      </c>
      <c r="AT2901" t="str">
        <f t="shared" si="379"/>
        <v>PCIE_TX2_N</v>
      </c>
      <c r="AU2901" t="str">
        <f t="shared" si="380"/>
        <v>--</v>
      </c>
    </row>
    <row r="2902" spans="1:47" x14ac:dyDescent="0.25">
      <c r="A2902" t="str">
        <f t="shared" si="375"/>
        <v>C16-2</v>
      </c>
      <c r="B2902" t="str">
        <f t="shared" si="376"/>
        <v>PET2_N</v>
      </c>
      <c r="C2902" t="str">
        <f t="shared" si="377"/>
        <v>C16-PET2_N</v>
      </c>
      <c r="D2902" t="str">
        <f t="shared" si="378"/>
        <v>C16-2</v>
      </c>
      <c r="E2902" t="s">
        <v>305</v>
      </c>
      <c r="F2902">
        <v>2</v>
      </c>
      <c r="G2902" t="s">
        <v>4362</v>
      </c>
      <c r="AT2902" t="str">
        <f t="shared" si="379"/>
        <v>PET2_N</v>
      </c>
      <c r="AU2902" t="str">
        <f t="shared" si="380"/>
        <v>--</v>
      </c>
    </row>
    <row r="2903" spans="1:47" x14ac:dyDescent="0.25">
      <c r="A2903" t="str">
        <f t="shared" si="375"/>
        <v>C17-1</v>
      </c>
      <c r="B2903" t="str">
        <f t="shared" si="376"/>
        <v>PCIE_TX3_P</v>
      </c>
      <c r="C2903" t="str">
        <f t="shared" si="377"/>
        <v>C17-PCIE_TX3_P</v>
      </c>
      <c r="D2903" t="str">
        <f t="shared" si="378"/>
        <v>C17-1</v>
      </c>
      <c r="E2903" t="s">
        <v>306</v>
      </c>
      <c r="F2903">
        <v>1</v>
      </c>
      <c r="G2903" t="s">
        <v>3721</v>
      </c>
      <c r="AT2903" t="str">
        <f t="shared" si="379"/>
        <v>PCIE_TX3_P</v>
      </c>
      <c r="AU2903" t="str">
        <f t="shared" si="380"/>
        <v>--</v>
      </c>
    </row>
    <row r="2904" spans="1:47" x14ac:dyDescent="0.25">
      <c r="A2904" t="str">
        <f t="shared" si="375"/>
        <v>C17-2</v>
      </c>
      <c r="B2904" t="str">
        <f t="shared" si="376"/>
        <v>PET3_P</v>
      </c>
      <c r="C2904" t="str">
        <f t="shared" si="377"/>
        <v>C17-PET3_P</v>
      </c>
      <c r="D2904" t="str">
        <f t="shared" si="378"/>
        <v>C17-2</v>
      </c>
      <c r="E2904" t="s">
        <v>306</v>
      </c>
      <c r="F2904">
        <v>2</v>
      </c>
      <c r="G2904" t="s">
        <v>4365</v>
      </c>
      <c r="AT2904" t="str">
        <f t="shared" si="379"/>
        <v>PET3_P</v>
      </c>
      <c r="AU2904" t="str">
        <f t="shared" si="380"/>
        <v>--</v>
      </c>
    </row>
    <row r="2905" spans="1:47" x14ac:dyDescent="0.25">
      <c r="A2905" t="str">
        <f t="shared" si="375"/>
        <v>C18-1</v>
      </c>
      <c r="B2905" t="str">
        <f t="shared" si="376"/>
        <v>PCIE_TX3_N</v>
      </c>
      <c r="C2905" t="str">
        <f t="shared" si="377"/>
        <v>C18-PCIE_TX3_N</v>
      </c>
      <c r="D2905" t="str">
        <f t="shared" si="378"/>
        <v>C18-1</v>
      </c>
      <c r="E2905" t="s">
        <v>307</v>
      </c>
      <c r="F2905">
        <v>1</v>
      </c>
      <c r="G2905" t="s">
        <v>3723</v>
      </c>
      <c r="AT2905" t="str">
        <f t="shared" si="379"/>
        <v>PCIE_TX3_N</v>
      </c>
      <c r="AU2905" t="str">
        <f t="shared" si="380"/>
        <v>--</v>
      </c>
    </row>
    <row r="2906" spans="1:47" x14ac:dyDescent="0.25">
      <c r="A2906" t="str">
        <f t="shared" si="375"/>
        <v>C18-2</v>
      </c>
      <c r="B2906" t="str">
        <f t="shared" si="376"/>
        <v>PET3_N</v>
      </c>
      <c r="C2906" t="str">
        <f t="shared" si="377"/>
        <v>C18-PET3_N</v>
      </c>
      <c r="D2906" t="str">
        <f t="shared" si="378"/>
        <v>C18-2</v>
      </c>
      <c r="E2906" t="s">
        <v>307</v>
      </c>
      <c r="F2906">
        <v>2</v>
      </c>
      <c r="G2906" t="s">
        <v>4364</v>
      </c>
      <c r="AT2906" t="str">
        <f t="shared" si="379"/>
        <v>PET3_N</v>
      </c>
      <c r="AU2906" t="str">
        <f t="shared" si="380"/>
        <v>--</v>
      </c>
    </row>
    <row r="2907" spans="1:47" x14ac:dyDescent="0.25">
      <c r="A2907" t="str">
        <f t="shared" si="375"/>
        <v>C19-1</v>
      </c>
      <c r="B2907" t="str">
        <f t="shared" si="376"/>
        <v>USB_FGND</v>
      </c>
      <c r="C2907" t="str">
        <f t="shared" si="377"/>
        <v>C19-USB_FGND</v>
      </c>
      <c r="D2907" t="str">
        <f t="shared" si="378"/>
        <v>C19-1</v>
      </c>
      <c r="E2907" t="s">
        <v>308</v>
      </c>
      <c r="F2907">
        <v>1</v>
      </c>
      <c r="G2907" t="s">
        <v>4487</v>
      </c>
      <c r="AT2907" t="str">
        <f t="shared" si="379"/>
        <v>USB_FGND</v>
      </c>
      <c r="AU2907" t="str">
        <f t="shared" si="380"/>
        <v>--</v>
      </c>
    </row>
    <row r="2908" spans="1:47" x14ac:dyDescent="0.25">
      <c r="A2908" t="str">
        <f t="shared" si="375"/>
        <v>C19-2</v>
      </c>
      <c r="B2908" t="str">
        <f t="shared" si="376"/>
        <v>GND</v>
      </c>
      <c r="C2908" t="str">
        <f t="shared" si="377"/>
        <v>C19-GND</v>
      </c>
      <c r="D2908" t="str">
        <f t="shared" si="378"/>
        <v>C19-2</v>
      </c>
      <c r="E2908" t="s">
        <v>308</v>
      </c>
      <c r="F2908">
        <v>2</v>
      </c>
      <c r="G2908" t="s">
        <v>433</v>
      </c>
      <c r="AT2908">
        <f t="shared" si="379"/>
        <v>0</v>
      </c>
      <c r="AU2908">
        <f t="shared" si="380"/>
        <v>0</v>
      </c>
    </row>
    <row r="2909" spans="1:47" x14ac:dyDescent="0.25">
      <c r="A2909" t="str">
        <f t="shared" si="375"/>
        <v>C20-1</v>
      </c>
      <c r="B2909" t="str">
        <f t="shared" si="376"/>
        <v>GND</v>
      </c>
      <c r="C2909" t="str">
        <f t="shared" si="377"/>
        <v>C20-GND</v>
      </c>
      <c r="D2909" t="str">
        <f t="shared" si="378"/>
        <v>C20-1</v>
      </c>
      <c r="E2909" t="s">
        <v>309</v>
      </c>
      <c r="F2909">
        <v>1</v>
      </c>
      <c r="G2909" t="s">
        <v>433</v>
      </c>
      <c r="AT2909">
        <f t="shared" si="379"/>
        <v>0</v>
      </c>
      <c r="AU2909">
        <f t="shared" si="380"/>
        <v>0</v>
      </c>
    </row>
    <row r="2910" spans="1:47" x14ac:dyDescent="0.25">
      <c r="A2910" t="str">
        <f t="shared" si="375"/>
        <v>C20-2</v>
      </c>
      <c r="B2910" t="str">
        <f t="shared" si="376"/>
        <v>DVDD_HDMI</v>
      </c>
      <c r="C2910" t="str">
        <f t="shared" si="377"/>
        <v>C20-DVDD_HDMI</v>
      </c>
      <c r="D2910" t="str">
        <f t="shared" si="378"/>
        <v>C20-2</v>
      </c>
      <c r="E2910" t="s">
        <v>309</v>
      </c>
      <c r="F2910">
        <v>2</v>
      </c>
      <c r="G2910" t="s">
        <v>3989</v>
      </c>
      <c r="AT2910" t="str">
        <f t="shared" si="379"/>
        <v>DVDD_HDMI</v>
      </c>
      <c r="AU2910" t="str">
        <f t="shared" si="380"/>
        <v>--</v>
      </c>
    </row>
    <row r="2911" spans="1:47" x14ac:dyDescent="0.25">
      <c r="A2911" t="str">
        <f t="shared" si="375"/>
        <v>C21-1</v>
      </c>
      <c r="B2911" t="str">
        <f t="shared" si="376"/>
        <v>GND</v>
      </c>
      <c r="C2911" t="str">
        <f t="shared" si="377"/>
        <v>C21-GND</v>
      </c>
      <c r="D2911" t="str">
        <f t="shared" si="378"/>
        <v>C21-1</v>
      </c>
      <c r="E2911" t="s">
        <v>310</v>
      </c>
      <c r="F2911">
        <v>1</v>
      </c>
      <c r="G2911" t="s">
        <v>433</v>
      </c>
      <c r="AT2911">
        <f t="shared" si="379"/>
        <v>0</v>
      </c>
      <c r="AU2911">
        <f t="shared" si="380"/>
        <v>0</v>
      </c>
    </row>
    <row r="2912" spans="1:47" x14ac:dyDescent="0.25">
      <c r="A2912" t="str">
        <f t="shared" si="375"/>
        <v>C21-2</v>
      </c>
      <c r="B2912" t="str">
        <f t="shared" si="376"/>
        <v>TVDD_HDMI</v>
      </c>
      <c r="C2912" t="str">
        <f t="shared" si="377"/>
        <v>C21-TVDD_HDMI</v>
      </c>
      <c r="D2912" t="str">
        <f t="shared" si="378"/>
        <v>C21-2</v>
      </c>
      <c r="E2912" t="s">
        <v>310</v>
      </c>
      <c r="F2912">
        <v>2</v>
      </c>
      <c r="G2912" t="s">
        <v>4471</v>
      </c>
      <c r="AT2912" t="str">
        <f t="shared" si="379"/>
        <v>TVDD_HDMI</v>
      </c>
      <c r="AU2912" t="str">
        <f t="shared" si="380"/>
        <v>--</v>
      </c>
    </row>
    <row r="2913" spans="1:47" x14ac:dyDescent="0.25">
      <c r="A2913" t="str">
        <f t="shared" si="375"/>
        <v>C24-1</v>
      </c>
      <c r="B2913" t="str">
        <f t="shared" si="376"/>
        <v>NetC24_1</v>
      </c>
      <c r="C2913" t="str">
        <f t="shared" si="377"/>
        <v>C24-NetC24_1</v>
      </c>
      <c r="D2913" t="str">
        <f t="shared" si="378"/>
        <v>C24-1</v>
      </c>
      <c r="E2913" t="s">
        <v>313</v>
      </c>
      <c r="F2913">
        <v>1</v>
      </c>
      <c r="G2913" t="s">
        <v>4239</v>
      </c>
      <c r="AT2913" t="str">
        <f t="shared" si="379"/>
        <v>NetC24_1</v>
      </c>
      <c r="AU2913" t="str">
        <f t="shared" si="380"/>
        <v>--</v>
      </c>
    </row>
    <row r="2914" spans="1:47" x14ac:dyDescent="0.25">
      <c r="A2914" t="str">
        <f t="shared" si="375"/>
        <v>C24-2</v>
      </c>
      <c r="B2914" t="str">
        <f t="shared" si="376"/>
        <v>GND</v>
      </c>
      <c r="C2914" t="str">
        <f t="shared" si="377"/>
        <v>C24-GND</v>
      </c>
      <c r="D2914" t="str">
        <f t="shared" si="378"/>
        <v>C24-2</v>
      </c>
      <c r="E2914" t="s">
        <v>313</v>
      </c>
      <c r="F2914">
        <v>2</v>
      </c>
      <c r="G2914" t="s">
        <v>433</v>
      </c>
      <c r="AT2914">
        <f t="shared" si="379"/>
        <v>0</v>
      </c>
      <c r="AU2914">
        <f t="shared" si="380"/>
        <v>0</v>
      </c>
    </row>
    <row r="2915" spans="1:47" x14ac:dyDescent="0.25">
      <c r="A2915" t="str">
        <f t="shared" si="375"/>
        <v>C25-1</v>
      </c>
      <c r="B2915" t="str">
        <f t="shared" si="376"/>
        <v>5V</v>
      </c>
      <c r="C2915" t="str">
        <f t="shared" si="377"/>
        <v>C25-5V</v>
      </c>
      <c r="D2915" t="str">
        <f t="shared" si="378"/>
        <v>C25-1</v>
      </c>
      <c r="E2915" t="s">
        <v>314</v>
      </c>
      <c r="F2915">
        <v>1</v>
      </c>
      <c r="G2915" t="s">
        <v>3724</v>
      </c>
      <c r="AT2915" t="str">
        <f t="shared" si="379"/>
        <v>5V</v>
      </c>
      <c r="AU2915" t="str">
        <f t="shared" si="380"/>
        <v>--</v>
      </c>
    </row>
    <row r="2916" spans="1:47" x14ac:dyDescent="0.25">
      <c r="A2916" t="str">
        <f t="shared" si="375"/>
        <v>C25-2</v>
      </c>
      <c r="B2916" t="str">
        <f t="shared" si="376"/>
        <v>GND</v>
      </c>
      <c r="C2916" t="str">
        <f t="shared" si="377"/>
        <v>C25-GND</v>
      </c>
      <c r="D2916" t="str">
        <f t="shared" si="378"/>
        <v>C25-2</v>
      </c>
      <c r="E2916" t="s">
        <v>314</v>
      </c>
      <c r="F2916">
        <v>2</v>
      </c>
      <c r="G2916" t="s">
        <v>433</v>
      </c>
      <c r="AT2916">
        <f t="shared" si="379"/>
        <v>0</v>
      </c>
      <c r="AU2916">
        <f t="shared" si="380"/>
        <v>0</v>
      </c>
    </row>
    <row r="2917" spans="1:47" x14ac:dyDescent="0.25">
      <c r="A2917" t="str">
        <f t="shared" si="375"/>
        <v>C26-1</v>
      </c>
      <c r="B2917" t="str">
        <f t="shared" si="376"/>
        <v>5V</v>
      </c>
      <c r="C2917" t="str">
        <f t="shared" si="377"/>
        <v>C26-5V</v>
      </c>
      <c r="D2917" t="str">
        <f t="shared" si="378"/>
        <v>C26-1</v>
      </c>
      <c r="E2917" t="s">
        <v>315</v>
      </c>
      <c r="F2917">
        <v>1</v>
      </c>
      <c r="G2917" t="s">
        <v>3724</v>
      </c>
      <c r="AT2917" t="str">
        <f t="shared" si="379"/>
        <v>5V</v>
      </c>
      <c r="AU2917" t="str">
        <f t="shared" si="380"/>
        <v>--</v>
      </c>
    </row>
    <row r="2918" spans="1:47" x14ac:dyDescent="0.25">
      <c r="A2918" t="str">
        <f t="shared" si="375"/>
        <v>C26-2</v>
      </c>
      <c r="B2918" t="str">
        <f t="shared" si="376"/>
        <v>GND</v>
      </c>
      <c r="C2918" t="str">
        <f t="shared" si="377"/>
        <v>C26-GND</v>
      </c>
      <c r="D2918" t="str">
        <f t="shared" si="378"/>
        <v>C26-2</v>
      </c>
      <c r="E2918" t="s">
        <v>315</v>
      </c>
      <c r="F2918">
        <v>2</v>
      </c>
      <c r="G2918" t="s">
        <v>433</v>
      </c>
      <c r="AT2918">
        <f t="shared" si="379"/>
        <v>0</v>
      </c>
      <c r="AU2918">
        <f t="shared" si="380"/>
        <v>0</v>
      </c>
    </row>
    <row r="2919" spans="1:47" x14ac:dyDescent="0.25">
      <c r="A2919" t="str">
        <f t="shared" si="375"/>
        <v>C27-1</v>
      </c>
      <c r="B2919" t="str">
        <f t="shared" si="376"/>
        <v>5V</v>
      </c>
      <c r="C2919" t="str">
        <f t="shared" si="377"/>
        <v>C27-5V</v>
      </c>
      <c r="D2919" t="str">
        <f t="shared" si="378"/>
        <v>C27-1</v>
      </c>
      <c r="E2919" t="s">
        <v>316</v>
      </c>
      <c r="F2919">
        <v>1</v>
      </c>
      <c r="G2919" t="s">
        <v>3724</v>
      </c>
      <c r="AT2919" t="str">
        <f t="shared" si="379"/>
        <v>5V</v>
      </c>
      <c r="AU2919" t="str">
        <f t="shared" si="380"/>
        <v>--</v>
      </c>
    </row>
    <row r="2920" spans="1:47" x14ac:dyDescent="0.25">
      <c r="A2920" t="str">
        <f t="shared" si="375"/>
        <v>C27-2</v>
      </c>
      <c r="B2920" t="str">
        <f t="shared" si="376"/>
        <v>GND</v>
      </c>
      <c r="C2920" t="str">
        <f t="shared" si="377"/>
        <v>C27-GND</v>
      </c>
      <c r="D2920" t="str">
        <f t="shared" si="378"/>
        <v>C27-2</v>
      </c>
      <c r="E2920" t="s">
        <v>316</v>
      </c>
      <c r="F2920">
        <v>2</v>
      </c>
      <c r="G2920" t="s">
        <v>433</v>
      </c>
      <c r="AT2920">
        <f t="shared" si="379"/>
        <v>0</v>
      </c>
      <c r="AU2920">
        <f t="shared" si="380"/>
        <v>0</v>
      </c>
    </row>
    <row r="2921" spans="1:47" x14ac:dyDescent="0.25">
      <c r="A2921" t="str">
        <f t="shared" si="375"/>
        <v>C28-1</v>
      </c>
      <c r="B2921" t="str">
        <f t="shared" si="376"/>
        <v>VBUS_DFP</v>
      </c>
      <c r="C2921" t="str">
        <f t="shared" si="377"/>
        <v>C28-VBUS_DFP</v>
      </c>
      <c r="D2921" t="str">
        <f t="shared" si="378"/>
        <v>C28-1</v>
      </c>
      <c r="E2921" t="s">
        <v>317</v>
      </c>
      <c r="F2921">
        <v>1</v>
      </c>
      <c r="G2921" t="s">
        <v>4497</v>
      </c>
      <c r="AT2921" t="str">
        <f t="shared" si="379"/>
        <v>VBUS_DFP</v>
      </c>
      <c r="AU2921" t="str">
        <f t="shared" si="380"/>
        <v>--</v>
      </c>
    </row>
    <row r="2922" spans="1:47" x14ac:dyDescent="0.25">
      <c r="A2922" t="str">
        <f t="shared" si="375"/>
        <v>C28-2</v>
      </c>
      <c r="B2922" t="str">
        <f t="shared" si="376"/>
        <v>GND</v>
      </c>
      <c r="C2922" t="str">
        <f t="shared" si="377"/>
        <v>C28-GND</v>
      </c>
      <c r="D2922" t="str">
        <f t="shared" si="378"/>
        <v>C28-2</v>
      </c>
      <c r="E2922" t="s">
        <v>317</v>
      </c>
      <c r="F2922">
        <v>2</v>
      </c>
      <c r="G2922" t="s">
        <v>433</v>
      </c>
      <c r="AT2922">
        <f t="shared" si="379"/>
        <v>0</v>
      </c>
      <c r="AU2922">
        <f t="shared" si="380"/>
        <v>0</v>
      </c>
    </row>
    <row r="2923" spans="1:47" x14ac:dyDescent="0.25">
      <c r="A2923" t="str">
        <f t="shared" si="375"/>
        <v>C29-1</v>
      </c>
      <c r="B2923" t="str">
        <f t="shared" si="376"/>
        <v>NetC29_1</v>
      </c>
      <c r="C2923" t="str">
        <f t="shared" si="377"/>
        <v>C29-NetC29_1</v>
      </c>
      <c r="D2923" t="str">
        <f t="shared" si="378"/>
        <v>C29-1</v>
      </c>
      <c r="E2923" t="s">
        <v>318</v>
      </c>
      <c r="F2923">
        <v>1</v>
      </c>
      <c r="G2923" t="s">
        <v>4244</v>
      </c>
      <c r="AT2923" t="str">
        <f t="shared" si="379"/>
        <v>NetC29_1</v>
      </c>
      <c r="AU2923" t="str">
        <f t="shared" si="380"/>
        <v>--</v>
      </c>
    </row>
    <row r="2924" spans="1:47" x14ac:dyDescent="0.25">
      <c r="A2924" t="str">
        <f t="shared" si="375"/>
        <v>C29-2</v>
      </c>
      <c r="B2924" t="str">
        <f t="shared" si="376"/>
        <v>GND</v>
      </c>
      <c r="C2924" t="str">
        <f t="shared" si="377"/>
        <v>C29-GND</v>
      </c>
      <c r="D2924" t="str">
        <f t="shared" si="378"/>
        <v>C29-2</v>
      </c>
      <c r="E2924" t="s">
        <v>318</v>
      </c>
      <c r="F2924">
        <v>2</v>
      </c>
      <c r="G2924" t="s">
        <v>433</v>
      </c>
      <c r="AT2924">
        <f t="shared" si="379"/>
        <v>0</v>
      </c>
      <c r="AU2924">
        <f t="shared" si="380"/>
        <v>0</v>
      </c>
    </row>
    <row r="2925" spans="1:47" x14ac:dyDescent="0.25">
      <c r="A2925" t="str">
        <f t="shared" si="375"/>
        <v>C30-1</v>
      </c>
      <c r="B2925" t="str">
        <f t="shared" si="376"/>
        <v>NetC29_1</v>
      </c>
      <c r="C2925" t="str">
        <f t="shared" si="377"/>
        <v>C30-NetC29_1</v>
      </c>
      <c r="D2925" t="str">
        <f t="shared" si="378"/>
        <v>C30-1</v>
      </c>
      <c r="E2925" t="s">
        <v>319</v>
      </c>
      <c r="F2925">
        <v>1</v>
      </c>
      <c r="G2925" t="s">
        <v>4244</v>
      </c>
      <c r="AT2925" t="str">
        <f t="shared" si="379"/>
        <v>NetC29_1</v>
      </c>
      <c r="AU2925" t="str">
        <f t="shared" si="380"/>
        <v>--</v>
      </c>
    </row>
    <row r="2926" spans="1:47" x14ac:dyDescent="0.25">
      <c r="A2926" t="str">
        <f t="shared" si="375"/>
        <v>C30-2</v>
      </c>
      <c r="B2926" t="str">
        <f t="shared" si="376"/>
        <v>GND</v>
      </c>
      <c r="C2926" t="str">
        <f t="shared" si="377"/>
        <v>C30-GND</v>
      </c>
      <c r="D2926" t="str">
        <f t="shared" si="378"/>
        <v>C30-2</v>
      </c>
      <c r="E2926" t="s">
        <v>319</v>
      </c>
      <c r="F2926">
        <v>2</v>
      </c>
      <c r="G2926" t="s">
        <v>433</v>
      </c>
      <c r="AT2926">
        <f t="shared" si="379"/>
        <v>0</v>
      </c>
      <c r="AU2926">
        <f t="shared" si="380"/>
        <v>0</v>
      </c>
    </row>
    <row r="2927" spans="1:47" x14ac:dyDescent="0.25">
      <c r="A2927" t="str">
        <f t="shared" si="375"/>
        <v>C31-1</v>
      </c>
      <c r="B2927" t="str">
        <f t="shared" si="376"/>
        <v>GND</v>
      </c>
      <c r="C2927" t="str">
        <f t="shared" si="377"/>
        <v>C31-GND</v>
      </c>
      <c r="D2927" t="str">
        <f t="shared" si="378"/>
        <v>C31-1</v>
      </c>
      <c r="E2927" t="s">
        <v>320</v>
      </c>
      <c r="F2927">
        <v>1</v>
      </c>
      <c r="G2927" t="s">
        <v>433</v>
      </c>
      <c r="AT2927">
        <f t="shared" si="379"/>
        <v>0</v>
      </c>
      <c r="AU2927">
        <f t="shared" si="380"/>
        <v>0</v>
      </c>
    </row>
    <row r="2928" spans="1:47" x14ac:dyDescent="0.25">
      <c r="A2928" t="str">
        <f t="shared" si="375"/>
        <v>C31-2</v>
      </c>
      <c r="B2928" t="str">
        <f t="shared" si="376"/>
        <v>SSD_3V3_1</v>
      </c>
      <c r="C2928" t="str">
        <f t="shared" si="377"/>
        <v>C31-SSD_3V3_1</v>
      </c>
      <c r="D2928" t="str">
        <f t="shared" si="378"/>
        <v>C31-2</v>
      </c>
      <c r="E2928" t="s">
        <v>320</v>
      </c>
      <c r="F2928">
        <v>2</v>
      </c>
      <c r="G2928" t="s">
        <v>4460</v>
      </c>
      <c r="AT2928" t="str">
        <f t="shared" si="379"/>
        <v>SSD_3V3_1</v>
      </c>
      <c r="AU2928" t="str">
        <f t="shared" si="380"/>
        <v>--</v>
      </c>
    </row>
    <row r="2929" spans="1:47" x14ac:dyDescent="0.25">
      <c r="A2929" t="str">
        <f t="shared" si="375"/>
        <v>C32-1</v>
      </c>
      <c r="B2929" t="str">
        <f t="shared" si="376"/>
        <v>GND</v>
      </c>
      <c r="C2929" t="str">
        <f t="shared" si="377"/>
        <v>C32-GND</v>
      </c>
      <c r="D2929" t="str">
        <f t="shared" si="378"/>
        <v>C32-1</v>
      </c>
      <c r="E2929" t="s">
        <v>321</v>
      </c>
      <c r="F2929">
        <v>1</v>
      </c>
      <c r="G2929" t="s">
        <v>433</v>
      </c>
      <c r="AT2929">
        <f t="shared" si="379"/>
        <v>0</v>
      </c>
      <c r="AU2929">
        <f t="shared" si="380"/>
        <v>0</v>
      </c>
    </row>
    <row r="2930" spans="1:47" x14ac:dyDescent="0.25">
      <c r="A2930" t="str">
        <f t="shared" si="375"/>
        <v>C32-2</v>
      </c>
      <c r="B2930" t="str">
        <f t="shared" si="376"/>
        <v>SSD_3V3_1</v>
      </c>
      <c r="C2930" t="str">
        <f t="shared" si="377"/>
        <v>C32-SSD_3V3_1</v>
      </c>
      <c r="D2930" t="str">
        <f t="shared" si="378"/>
        <v>C32-2</v>
      </c>
      <c r="E2930" t="s">
        <v>321</v>
      </c>
      <c r="F2930">
        <v>2</v>
      </c>
      <c r="G2930" t="s">
        <v>4460</v>
      </c>
      <c r="AT2930" t="str">
        <f t="shared" si="379"/>
        <v>SSD_3V3_1</v>
      </c>
      <c r="AU2930" t="str">
        <f t="shared" si="380"/>
        <v>--</v>
      </c>
    </row>
    <row r="2931" spans="1:47" x14ac:dyDescent="0.25">
      <c r="A2931" t="str">
        <f t="shared" si="375"/>
        <v>C33-1</v>
      </c>
      <c r="B2931" t="str">
        <f t="shared" si="376"/>
        <v>GND</v>
      </c>
      <c r="C2931" t="str">
        <f t="shared" si="377"/>
        <v>C33-GND</v>
      </c>
      <c r="D2931" t="str">
        <f t="shared" si="378"/>
        <v>C33-1</v>
      </c>
      <c r="E2931" t="s">
        <v>322</v>
      </c>
      <c r="F2931">
        <v>1</v>
      </c>
      <c r="G2931" t="s">
        <v>433</v>
      </c>
      <c r="AT2931">
        <f t="shared" si="379"/>
        <v>0</v>
      </c>
      <c r="AU2931">
        <f t="shared" si="380"/>
        <v>0</v>
      </c>
    </row>
    <row r="2932" spans="1:47" x14ac:dyDescent="0.25">
      <c r="A2932" t="str">
        <f t="shared" si="375"/>
        <v>C33-2</v>
      </c>
      <c r="B2932" t="str">
        <f t="shared" si="376"/>
        <v>SSD_3V3_1</v>
      </c>
      <c r="C2932" t="str">
        <f t="shared" si="377"/>
        <v>C33-SSD_3V3_1</v>
      </c>
      <c r="D2932" t="str">
        <f t="shared" si="378"/>
        <v>C33-2</v>
      </c>
      <c r="E2932" t="s">
        <v>322</v>
      </c>
      <c r="F2932">
        <v>2</v>
      </c>
      <c r="G2932" t="s">
        <v>4460</v>
      </c>
      <c r="AT2932" t="str">
        <f t="shared" si="379"/>
        <v>SSD_3V3_1</v>
      </c>
      <c r="AU2932" t="str">
        <f t="shared" si="380"/>
        <v>--</v>
      </c>
    </row>
    <row r="2933" spans="1:47" x14ac:dyDescent="0.25">
      <c r="A2933" t="str">
        <f t="shared" si="375"/>
        <v>C34-1</v>
      </c>
      <c r="B2933" t="str">
        <f t="shared" si="376"/>
        <v>GND</v>
      </c>
      <c r="C2933" t="str">
        <f t="shared" si="377"/>
        <v>C34-GND</v>
      </c>
      <c r="D2933" t="str">
        <f t="shared" si="378"/>
        <v>C34-1</v>
      </c>
      <c r="E2933" t="s">
        <v>323</v>
      </c>
      <c r="F2933">
        <v>1</v>
      </c>
      <c r="G2933" t="s">
        <v>433</v>
      </c>
      <c r="AT2933">
        <f t="shared" si="379"/>
        <v>0</v>
      </c>
      <c r="AU2933">
        <f t="shared" si="380"/>
        <v>0</v>
      </c>
    </row>
    <row r="2934" spans="1:47" x14ac:dyDescent="0.25">
      <c r="A2934" t="str">
        <f t="shared" si="375"/>
        <v>C34-2</v>
      </c>
      <c r="B2934" t="str">
        <f t="shared" si="376"/>
        <v>NetC34_2</v>
      </c>
      <c r="C2934" t="str">
        <f t="shared" si="377"/>
        <v>C34-NetC34_2</v>
      </c>
      <c r="D2934" t="str">
        <f t="shared" si="378"/>
        <v>C34-2</v>
      </c>
      <c r="E2934" t="s">
        <v>323</v>
      </c>
      <c r="F2934">
        <v>2</v>
      </c>
      <c r="G2934" t="s">
        <v>4248</v>
      </c>
      <c r="AT2934" t="str">
        <f t="shared" si="379"/>
        <v>NetC34_2</v>
      </c>
      <c r="AU2934" t="str">
        <f t="shared" si="380"/>
        <v>--</v>
      </c>
    </row>
    <row r="2935" spans="1:47" x14ac:dyDescent="0.25">
      <c r="A2935" t="str">
        <f t="shared" si="375"/>
        <v>C35-1</v>
      </c>
      <c r="B2935" t="str">
        <f t="shared" si="376"/>
        <v>NetC29_1</v>
      </c>
      <c r="C2935" t="str">
        <f t="shared" si="377"/>
        <v>C35-NetC29_1</v>
      </c>
      <c r="D2935" t="str">
        <f t="shared" si="378"/>
        <v>C35-1</v>
      </c>
      <c r="E2935" t="s">
        <v>324</v>
      </c>
      <c r="F2935">
        <v>1</v>
      </c>
      <c r="G2935" t="s">
        <v>4244</v>
      </c>
      <c r="AT2935" t="str">
        <f t="shared" si="379"/>
        <v>NetC29_1</v>
      </c>
      <c r="AU2935" t="str">
        <f t="shared" si="380"/>
        <v>--</v>
      </c>
    </row>
    <row r="2936" spans="1:47" x14ac:dyDescent="0.25">
      <c r="A2936" t="str">
        <f t="shared" si="375"/>
        <v>C35-2</v>
      </c>
      <c r="B2936" t="str">
        <f t="shared" si="376"/>
        <v>GND</v>
      </c>
      <c r="C2936" t="str">
        <f t="shared" si="377"/>
        <v>C35-GND</v>
      </c>
      <c r="D2936" t="str">
        <f t="shared" si="378"/>
        <v>C35-2</v>
      </c>
      <c r="E2936" t="s">
        <v>324</v>
      </c>
      <c r="F2936">
        <v>2</v>
      </c>
      <c r="G2936" t="s">
        <v>433</v>
      </c>
      <c r="AT2936">
        <f t="shared" si="379"/>
        <v>0</v>
      </c>
      <c r="AU2936">
        <f t="shared" si="380"/>
        <v>0</v>
      </c>
    </row>
    <row r="2937" spans="1:47" x14ac:dyDescent="0.25">
      <c r="A2937" t="str">
        <f t="shared" si="375"/>
        <v>C36-1</v>
      </c>
      <c r="B2937" t="str">
        <f t="shared" si="376"/>
        <v>NetC29_1</v>
      </c>
      <c r="C2937" t="str">
        <f t="shared" si="377"/>
        <v>C36-NetC29_1</v>
      </c>
      <c r="D2937" t="str">
        <f t="shared" si="378"/>
        <v>C36-1</v>
      </c>
      <c r="E2937" t="s">
        <v>325</v>
      </c>
      <c r="F2937">
        <v>1</v>
      </c>
      <c r="G2937" t="s">
        <v>4244</v>
      </c>
      <c r="AT2937" t="str">
        <f t="shared" si="379"/>
        <v>NetC29_1</v>
      </c>
      <c r="AU2937" t="str">
        <f t="shared" si="380"/>
        <v>--</v>
      </c>
    </row>
    <row r="2938" spans="1:47" x14ac:dyDescent="0.25">
      <c r="A2938" t="str">
        <f t="shared" si="375"/>
        <v>C36-2</v>
      </c>
      <c r="B2938" t="str">
        <f t="shared" si="376"/>
        <v>GND</v>
      </c>
      <c r="C2938" t="str">
        <f t="shared" si="377"/>
        <v>C36-GND</v>
      </c>
      <c r="D2938" t="str">
        <f t="shared" si="378"/>
        <v>C36-2</v>
      </c>
      <c r="E2938" t="s">
        <v>325</v>
      </c>
      <c r="F2938">
        <v>2</v>
      </c>
      <c r="G2938" t="s">
        <v>433</v>
      </c>
      <c r="AT2938">
        <f t="shared" si="379"/>
        <v>0</v>
      </c>
      <c r="AU2938">
        <f t="shared" si="380"/>
        <v>0</v>
      </c>
    </row>
    <row r="2939" spans="1:47" x14ac:dyDescent="0.25">
      <c r="A2939" t="str">
        <f t="shared" si="375"/>
        <v>C37-1</v>
      </c>
      <c r="B2939" t="str">
        <f t="shared" si="376"/>
        <v>NetC37_1</v>
      </c>
      <c r="C2939" t="str">
        <f t="shared" si="377"/>
        <v>C37-NetC37_1</v>
      </c>
      <c r="D2939" t="str">
        <f t="shared" si="378"/>
        <v>C37-1</v>
      </c>
      <c r="E2939" t="s">
        <v>326</v>
      </c>
      <c r="F2939">
        <v>1</v>
      </c>
      <c r="G2939" t="s">
        <v>4251</v>
      </c>
      <c r="AT2939" t="str">
        <f t="shared" si="379"/>
        <v>NetC37_1</v>
      </c>
      <c r="AU2939" t="str">
        <f t="shared" si="380"/>
        <v>--</v>
      </c>
    </row>
    <row r="2940" spans="1:47" x14ac:dyDescent="0.25">
      <c r="A2940" t="str">
        <f t="shared" si="375"/>
        <v>C37-2</v>
      </c>
      <c r="B2940" t="str">
        <f t="shared" si="376"/>
        <v>GND</v>
      </c>
      <c r="C2940" t="str">
        <f t="shared" si="377"/>
        <v>C37-GND</v>
      </c>
      <c r="D2940" t="str">
        <f t="shared" si="378"/>
        <v>C37-2</v>
      </c>
      <c r="E2940" t="s">
        <v>326</v>
      </c>
      <c r="F2940">
        <v>2</v>
      </c>
      <c r="G2940" t="s">
        <v>433</v>
      </c>
      <c r="AT2940">
        <f t="shared" si="379"/>
        <v>0</v>
      </c>
      <c r="AU2940">
        <f t="shared" si="380"/>
        <v>0</v>
      </c>
    </row>
    <row r="2941" spans="1:47" x14ac:dyDescent="0.25">
      <c r="A2941" t="str">
        <f t="shared" si="375"/>
        <v>C38-1</v>
      </c>
      <c r="B2941" t="str">
        <f t="shared" si="376"/>
        <v>NetC38_1</v>
      </c>
      <c r="C2941" t="str">
        <f t="shared" si="377"/>
        <v>C38-NetC38_1</v>
      </c>
      <c r="D2941" t="str">
        <f t="shared" si="378"/>
        <v>C38-1</v>
      </c>
      <c r="E2941" t="s">
        <v>327</v>
      </c>
      <c r="F2941">
        <v>1</v>
      </c>
      <c r="G2941" t="s">
        <v>4252</v>
      </c>
      <c r="AT2941" t="str">
        <f t="shared" si="379"/>
        <v>NetC38_1</v>
      </c>
      <c r="AU2941" t="str">
        <f t="shared" si="380"/>
        <v>--</v>
      </c>
    </row>
    <row r="2942" spans="1:47" x14ac:dyDescent="0.25">
      <c r="A2942" t="str">
        <f t="shared" si="375"/>
        <v>C38-2</v>
      </c>
      <c r="B2942" t="str">
        <f t="shared" si="376"/>
        <v>GND</v>
      </c>
      <c r="C2942" t="str">
        <f t="shared" si="377"/>
        <v>C38-GND</v>
      </c>
      <c r="D2942" t="str">
        <f t="shared" si="378"/>
        <v>C38-2</v>
      </c>
      <c r="E2942" t="s">
        <v>327</v>
      </c>
      <c r="F2942">
        <v>2</v>
      </c>
      <c r="G2942" t="s">
        <v>433</v>
      </c>
      <c r="AT2942">
        <f t="shared" si="379"/>
        <v>0</v>
      </c>
      <c r="AU2942">
        <f t="shared" si="380"/>
        <v>0</v>
      </c>
    </row>
    <row r="2943" spans="1:47" x14ac:dyDescent="0.25">
      <c r="A2943" t="str">
        <f t="shared" si="375"/>
        <v>C39-1</v>
      </c>
      <c r="B2943" t="str">
        <f t="shared" si="376"/>
        <v>GND</v>
      </c>
      <c r="C2943" t="str">
        <f t="shared" si="377"/>
        <v>C39-GND</v>
      </c>
      <c r="D2943" t="str">
        <f t="shared" si="378"/>
        <v>C39-1</v>
      </c>
      <c r="E2943" t="s">
        <v>328</v>
      </c>
      <c r="F2943">
        <v>1</v>
      </c>
      <c r="G2943" t="s">
        <v>433</v>
      </c>
      <c r="AT2943">
        <f t="shared" si="379"/>
        <v>0</v>
      </c>
      <c r="AU2943">
        <f t="shared" si="380"/>
        <v>0</v>
      </c>
    </row>
    <row r="2944" spans="1:47" x14ac:dyDescent="0.25">
      <c r="A2944" t="str">
        <f t="shared" si="375"/>
        <v>C39-2</v>
      </c>
      <c r="B2944" t="str">
        <f t="shared" si="376"/>
        <v>3V3</v>
      </c>
      <c r="C2944" t="str">
        <f t="shared" si="377"/>
        <v>C39-3V3</v>
      </c>
      <c r="D2944" t="str">
        <f t="shared" si="378"/>
        <v>C39-2</v>
      </c>
      <c r="E2944" t="s">
        <v>328</v>
      </c>
      <c r="F2944">
        <v>2</v>
      </c>
      <c r="G2944" t="s">
        <v>3710</v>
      </c>
      <c r="AT2944" t="str">
        <f t="shared" si="379"/>
        <v>3V3</v>
      </c>
      <c r="AU2944" t="str">
        <f t="shared" si="380"/>
        <v>--</v>
      </c>
    </row>
    <row r="2945" spans="1:47" x14ac:dyDescent="0.25">
      <c r="A2945" t="str">
        <f t="shared" si="375"/>
        <v>C40-1</v>
      </c>
      <c r="B2945" t="str">
        <f t="shared" si="376"/>
        <v>5V</v>
      </c>
      <c r="C2945" t="str">
        <f t="shared" si="377"/>
        <v>C40-5V</v>
      </c>
      <c r="D2945" t="str">
        <f t="shared" si="378"/>
        <v>C40-1</v>
      </c>
      <c r="E2945" t="s">
        <v>329</v>
      </c>
      <c r="F2945">
        <v>1</v>
      </c>
      <c r="G2945" t="s">
        <v>3724</v>
      </c>
      <c r="AT2945" t="str">
        <f t="shared" si="379"/>
        <v>5V</v>
      </c>
      <c r="AU2945" t="str">
        <f t="shared" si="380"/>
        <v>--</v>
      </c>
    </row>
    <row r="2946" spans="1:47" x14ac:dyDescent="0.25">
      <c r="A2946" t="str">
        <f t="shared" si="375"/>
        <v>C40-2</v>
      </c>
      <c r="B2946" t="str">
        <f t="shared" si="376"/>
        <v>GND</v>
      </c>
      <c r="C2946" t="str">
        <f t="shared" si="377"/>
        <v>C40-GND</v>
      </c>
      <c r="D2946" t="str">
        <f t="shared" si="378"/>
        <v>C40-2</v>
      </c>
      <c r="E2946" t="s">
        <v>329</v>
      </c>
      <c r="F2946">
        <v>2</v>
      </c>
      <c r="G2946" t="s">
        <v>433</v>
      </c>
      <c r="AT2946">
        <f t="shared" si="379"/>
        <v>0</v>
      </c>
      <c r="AU2946">
        <f t="shared" si="380"/>
        <v>0</v>
      </c>
    </row>
    <row r="2947" spans="1:47" x14ac:dyDescent="0.25">
      <c r="A2947" t="str">
        <f t="shared" si="375"/>
        <v>C41-1</v>
      </c>
      <c r="B2947" t="str">
        <f t="shared" si="376"/>
        <v>5V_HDMI</v>
      </c>
      <c r="C2947" t="str">
        <f t="shared" si="377"/>
        <v>C41-5V_HDMI</v>
      </c>
      <c r="D2947" t="str">
        <f t="shared" si="378"/>
        <v>C41-1</v>
      </c>
      <c r="E2947" t="s">
        <v>330</v>
      </c>
      <c r="F2947">
        <v>1</v>
      </c>
      <c r="G2947" t="s">
        <v>3725</v>
      </c>
      <c r="AT2947" t="str">
        <f t="shared" si="379"/>
        <v>5V_HDMI</v>
      </c>
      <c r="AU2947" t="str">
        <f t="shared" si="380"/>
        <v>--</v>
      </c>
    </row>
    <row r="2948" spans="1:47" x14ac:dyDescent="0.25">
      <c r="A2948" t="str">
        <f t="shared" si="375"/>
        <v>C41-2</v>
      </c>
      <c r="B2948" t="str">
        <f t="shared" si="376"/>
        <v>GND</v>
      </c>
      <c r="C2948" t="str">
        <f t="shared" si="377"/>
        <v>C41-GND</v>
      </c>
      <c r="D2948" t="str">
        <f t="shared" si="378"/>
        <v>C41-2</v>
      </c>
      <c r="E2948" t="s">
        <v>330</v>
      </c>
      <c r="F2948">
        <v>2</v>
      </c>
      <c r="G2948" t="s">
        <v>433</v>
      </c>
      <c r="AT2948">
        <f t="shared" si="379"/>
        <v>0</v>
      </c>
      <c r="AU2948">
        <f t="shared" si="380"/>
        <v>0</v>
      </c>
    </row>
    <row r="2949" spans="1:47" x14ac:dyDescent="0.25">
      <c r="A2949" t="str">
        <f t="shared" si="375"/>
        <v>C42-1</v>
      </c>
      <c r="B2949" t="str">
        <f t="shared" si="376"/>
        <v>NetC29_1</v>
      </c>
      <c r="C2949" t="str">
        <f t="shared" si="377"/>
        <v>C42-NetC29_1</v>
      </c>
      <c r="D2949" t="str">
        <f t="shared" si="378"/>
        <v>C42-1</v>
      </c>
      <c r="E2949" t="s">
        <v>331</v>
      </c>
      <c r="F2949">
        <v>1</v>
      </c>
      <c r="G2949" t="s">
        <v>4244</v>
      </c>
      <c r="AT2949" t="str">
        <f t="shared" si="379"/>
        <v>NetC29_1</v>
      </c>
      <c r="AU2949" t="str">
        <f t="shared" si="380"/>
        <v>--</v>
      </c>
    </row>
    <row r="2950" spans="1:47" x14ac:dyDescent="0.25">
      <c r="A2950" t="str">
        <f t="shared" ref="A2950:A3013" si="381">$E2950&amp;"-"&amp;$F2950</f>
        <v>C42-2</v>
      </c>
      <c r="B2950" t="str">
        <f t="shared" ref="B2950:B3013" si="382">IF(OR(E2950=$A$2,E2950=$B$2,E2950=$C$2,E2950=$D$2),"--",G2950)</f>
        <v>GND</v>
      </c>
      <c r="C2950" t="str">
        <f t="shared" ref="C2950:C3013" si="383">$E2950&amp;"-"&amp;$G2950</f>
        <v>C42-GND</v>
      </c>
      <c r="D2950" t="str">
        <f t="shared" ref="D2950:D3013" si="384">A2950</f>
        <v>C42-2</v>
      </c>
      <c r="E2950" t="s">
        <v>331</v>
      </c>
      <c r="F2950">
        <v>2</v>
      </c>
      <c r="G2950" t="s">
        <v>433</v>
      </c>
      <c r="AT2950">
        <f t="shared" ref="AT2950:AT3013" si="385">IF(IF(COUNTIF($AO$6:$AQ$150,B2950)&gt;0,"---","--")="---",VLOOKUP(B2950,$AO$6:$AQ$150,3,0),B2950)</f>
        <v>0</v>
      </c>
      <c r="AU2950">
        <f t="shared" ref="AU2950:AU3013" si="386">IF(IF(COUNTIF($AO$6:$AQ$150,B2950)&gt;0,"---","--")="---",VLOOKUP(B2950,$AO$6:$AQ$150,2,0),"--")</f>
        <v>0</v>
      </c>
    </row>
    <row r="2951" spans="1:47" x14ac:dyDescent="0.25">
      <c r="A2951" t="str">
        <f t="shared" si="381"/>
        <v>C43-1</v>
      </c>
      <c r="B2951" t="str">
        <f t="shared" si="382"/>
        <v>NetC29_1</v>
      </c>
      <c r="C2951" t="str">
        <f t="shared" si="383"/>
        <v>C43-NetC29_1</v>
      </c>
      <c r="D2951" t="str">
        <f t="shared" si="384"/>
        <v>C43-1</v>
      </c>
      <c r="E2951" t="s">
        <v>332</v>
      </c>
      <c r="F2951">
        <v>1</v>
      </c>
      <c r="G2951" t="s">
        <v>4244</v>
      </c>
      <c r="AT2951" t="str">
        <f t="shared" si="385"/>
        <v>NetC29_1</v>
      </c>
      <c r="AU2951" t="str">
        <f t="shared" si="386"/>
        <v>--</v>
      </c>
    </row>
    <row r="2952" spans="1:47" x14ac:dyDescent="0.25">
      <c r="A2952" t="str">
        <f t="shared" si="381"/>
        <v>C43-2</v>
      </c>
      <c r="B2952" t="str">
        <f t="shared" si="382"/>
        <v>GND</v>
      </c>
      <c r="C2952" t="str">
        <f t="shared" si="383"/>
        <v>C43-GND</v>
      </c>
      <c r="D2952" t="str">
        <f t="shared" si="384"/>
        <v>C43-2</v>
      </c>
      <c r="E2952" t="s">
        <v>332</v>
      </c>
      <c r="F2952">
        <v>2</v>
      </c>
      <c r="G2952" t="s">
        <v>433</v>
      </c>
      <c r="AT2952">
        <f t="shared" si="385"/>
        <v>0</v>
      </c>
      <c r="AU2952">
        <f t="shared" si="386"/>
        <v>0</v>
      </c>
    </row>
    <row r="2953" spans="1:47" x14ac:dyDescent="0.25">
      <c r="A2953" t="str">
        <f t="shared" si="381"/>
        <v>C44-1</v>
      </c>
      <c r="B2953" t="str">
        <f t="shared" si="382"/>
        <v>NetC29_1</v>
      </c>
      <c r="C2953" t="str">
        <f t="shared" si="383"/>
        <v>C44-NetC29_1</v>
      </c>
      <c r="D2953" t="str">
        <f t="shared" si="384"/>
        <v>C44-1</v>
      </c>
      <c r="E2953" t="s">
        <v>333</v>
      </c>
      <c r="F2953">
        <v>1</v>
      </c>
      <c r="G2953" t="s">
        <v>4244</v>
      </c>
      <c r="AT2953" t="str">
        <f t="shared" si="385"/>
        <v>NetC29_1</v>
      </c>
      <c r="AU2953" t="str">
        <f t="shared" si="386"/>
        <v>--</v>
      </c>
    </row>
    <row r="2954" spans="1:47" x14ac:dyDescent="0.25">
      <c r="A2954" t="str">
        <f t="shared" si="381"/>
        <v>C44-2</v>
      </c>
      <c r="B2954" t="str">
        <f t="shared" si="382"/>
        <v>GND</v>
      </c>
      <c r="C2954" t="str">
        <f t="shared" si="383"/>
        <v>C44-GND</v>
      </c>
      <c r="D2954" t="str">
        <f t="shared" si="384"/>
        <v>C44-2</v>
      </c>
      <c r="E2954" t="s">
        <v>333</v>
      </c>
      <c r="F2954">
        <v>2</v>
      </c>
      <c r="G2954" t="s">
        <v>433</v>
      </c>
      <c r="AT2954">
        <f t="shared" si="385"/>
        <v>0</v>
      </c>
      <c r="AU2954">
        <f t="shared" si="386"/>
        <v>0</v>
      </c>
    </row>
    <row r="2955" spans="1:47" x14ac:dyDescent="0.25">
      <c r="A2955" t="str">
        <f t="shared" si="381"/>
        <v>C45-1</v>
      </c>
      <c r="B2955" t="str">
        <f t="shared" si="382"/>
        <v>NetC29_1</v>
      </c>
      <c r="C2955" t="str">
        <f t="shared" si="383"/>
        <v>C45-NetC29_1</v>
      </c>
      <c r="D2955" t="str">
        <f t="shared" si="384"/>
        <v>C45-1</v>
      </c>
      <c r="E2955" t="s">
        <v>334</v>
      </c>
      <c r="F2955">
        <v>1</v>
      </c>
      <c r="G2955" t="s">
        <v>4244</v>
      </c>
      <c r="AT2955" t="str">
        <f t="shared" si="385"/>
        <v>NetC29_1</v>
      </c>
      <c r="AU2955" t="str">
        <f t="shared" si="386"/>
        <v>--</v>
      </c>
    </row>
    <row r="2956" spans="1:47" x14ac:dyDescent="0.25">
      <c r="A2956" t="str">
        <f t="shared" si="381"/>
        <v>C45-2</v>
      </c>
      <c r="B2956" t="str">
        <f t="shared" si="382"/>
        <v>GND</v>
      </c>
      <c r="C2956" t="str">
        <f t="shared" si="383"/>
        <v>C45-GND</v>
      </c>
      <c r="D2956" t="str">
        <f t="shared" si="384"/>
        <v>C45-2</v>
      </c>
      <c r="E2956" t="s">
        <v>334</v>
      </c>
      <c r="F2956">
        <v>2</v>
      </c>
      <c r="G2956" t="s">
        <v>433</v>
      </c>
      <c r="AT2956">
        <f t="shared" si="385"/>
        <v>0</v>
      </c>
      <c r="AU2956">
        <f t="shared" si="386"/>
        <v>0</v>
      </c>
    </row>
    <row r="2957" spans="1:47" x14ac:dyDescent="0.25">
      <c r="A2957" t="str">
        <f t="shared" si="381"/>
        <v>C46-1</v>
      </c>
      <c r="B2957" t="str">
        <f t="shared" si="382"/>
        <v>NetC29_1</v>
      </c>
      <c r="C2957" t="str">
        <f t="shared" si="383"/>
        <v>C46-NetC29_1</v>
      </c>
      <c r="D2957" t="str">
        <f t="shared" si="384"/>
        <v>C46-1</v>
      </c>
      <c r="E2957" t="s">
        <v>335</v>
      </c>
      <c r="F2957">
        <v>1</v>
      </c>
      <c r="G2957" t="s">
        <v>4244</v>
      </c>
      <c r="AT2957" t="str">
        <f t="shared" si="385"/>
        <v>NetC29_1</v>
      </c>
      <c r="AU2957" t="str">
        <f t="shared" si="386"/>
        <v>--</v>
      </c>
    </row>
    <row r="2958" spans="1:47" x14ac:dyDescent="0.25">
      <c r="A2958" t="str">
        <f t="shared" si="381"/>
        <v>C46-2</v>
      </c>
      <c r="B2958" t="str">
        <f t="shared" si="382"/>
        <v>GND</v>
      </c>
      <c r="C2958" t="str">
        <f t="shared" si="383"/>
        <v>C46-GND</v>
      </c>
      <c r="D2958" t="str">
        <f t="shared" si="384"/>
        <v>C46-2</v>
      </c>
      <c r="E2958" t="s">
        <v>335</v>
      </c>
      <c r="F2958">
        <v>2</v>
      </c>
      <c r="G2958" t="s">
        <v>433</v>
      </c>
      <c r="AT2958">
        <f t="shared" si="385"/>
        <v>0</v>
      </c>
      <c r="AU2958">
        <f t="shared" si="386"/>
        <v>0</v>
      </c>
    </row>
    <row r="2959" spans="1:47" x14ac:dyDescent="0.25">
      <c r="A2959" t="str">
        <f t="shared" si="381"/>
        <v>C47-1</v>
      </c>
      <c r="B2959" t="str">
        <f t="shared" si="382"/>
        <v>NetC29_1</v>
      </c>
      <c r="C2959" t="str">
        <f t="shared" si="383"/>
        <v>C47-NetC29_1</v>
      </c>
      <c r="D2959" t="str">
        <f t="shared" si="384"/>
        <v>C47-1</v>
      </c>
      <c r="E2959" t="s">
        <v>336</v>
      </c>
      <c r="F2959">
        <v>1</v>
      </c>
      <c r="G2959" t="s">
        <v>4244</v>
      </c>
      <c r="AT2959" t="str">
        <f t="shared" si="385"/>
        <v>NetC29_1</v>
      </c>
      <c r="AU2959" t="str">
        <f t="shared" si="386"/>
        <v>--</v>
      </c>
    </row>
    <row r="2960" spans="1:47" x14ac:dyDescent="0.25">
      <c r="A2960" t="str">
        <f t="shared" si="381"/>
        <v>C47-2</v>
      </c>
      <c r="B2960" t="str">
        <f t="shared" si="382"/>
        <v>GND</v>
      </c>
      <c r="C2960" t="str">
        <f t="shared" si="383"/>
        <v>C47-GND</v>
      </c>
      <c r="D2960" t="str">
        <f t="shared" si="384"/>
        <v>C47-2</v>
      </c>
      <c r="E2960" t="s">
        <v>336</v>
      </c>
      <c r="F2960">
        <v>2</v>
      </c>
      <c r="G2960" t="s">
        <v>433</v>
      </c>
      <c r="AT2960">
        <f t="shared" si="385"/>
        <v>0</v>
      </c>
      <c r="AU2960">
        <f t="shared" si="386"/>
        <v>0</v>
      </c>
    </row>
    <row r="2961" spans="1:47" x14ac:dyDescent="0.25">
      <c r="A2961" t="str">
        <f t="shared" si="381"/>
        <v>C48-1</v>
      </c>
      <c r="B2961" t="str">
        <f t="shared" si="382"/>
        <v>NetC29_1</v>
      </c>
      <c r="C2961" t="str">
        <f t="shared" si="383"/>
        <v>C48-NetC29_1</v>
      </c>
      <c r="D2961" t="str">
        <f t="shared" si="384"/>
        <v>C48-1</v>
      </c>
      <c r="E2961" t="s">
        <v>337</v>
      </c>
      <c r="F2961">
        <v>1</v>
      </c>
      <c r="G2961" t="s">
        <v>4244</v>
      </c>
      <c r="AT2961" t="str">
        <f t="shared" si="385"/>
        <v>NetC29_1</v>
      </c>
      <c r="AU2961" t="str">
        <f t="shared" si="386"/>
        <v>--</v>
      </c>
    </row>
    <row r="2962" spans="1:47" x14ac:dyDescent="0.25">
      <c r="A2962" t="str">
        <f t="shared" si="381"/>
        <v>C48-2</v>
      </c>
      <c r="B2962" t="str">
        <f t="shared" si="382"/>
        <v>GND</v>
      </c>
      <c r="C2962" t="str">
        <f t="shared" si="383"/>
        <v>C48-GND</v>
      </c>
      <c r="D2962" t="str">
        <f t="shared" si="384"/>
        <v>C48-2</v>
      </c>
      <c r="E2962" t="s">
        <v>337</v>
      </c>
      <c r="F2962">
        <v>2</v>
      </c>
      <c r="G2962" t="s">
        <v>433</v>
      </c>
      <c r="AT2962">
        <f t="shared" si="385"/>
        <v>0</v>
      </c>
      <c r="AU2962">
        <f t="shared" si="386"/>
        <v>0</v>
      </c>
    </row>
    <row r="2963" spans="1:47" x14ac:dyDescent="0.25">
      <c r="A2963" t="str">
        <f t="shared" si="381"/>
        <v>C49-1</v>
      </c>
      <c r="B2963" t="str">
        <f t="shared" si="382"/>
        <v>NetC29_1</v>
      </c>
      <c r="C2963" t="str">
        <f t="shared" si="383"/>
        <v>C49-NetC29_1</v>
      </c>
      <c r="D2963" t="str">
        <f t="shared" si="384"/>
        <v>C49-1</v>
      </c>
      <c r="E2963" t="s">
        <v>338</v>
      </c>
      <c r="F2963">
        <v>1</v>
      </c>
      <c r="G2963" t="s">
        <v>4244</v>
      </c>
      <c r="AT2963" t="str">
        <f t="shared" si="385"/>
        <v>NetC29_1</v>
      </c>
      <c r="AU2963" t="str">
        <f t="shared" si="386"/>
        <v>--</v>
      </c>
    </row>
    <row r="2964" spans="1:47" x14ac:dyDescent="0.25">
      <c r="A2964" t="str">
        <f t="shared" si="381"/>
        <v>C49-2</v>
      </c>
      <c r="B2964" t="str">
        <f t="shared" si="382"/>
        <v>GND</v>
      </c>
      <c r="C2964" t="str">
        <f t="shared" si="383"/>
        <v>C49-GND</v>
      </c>
      <c r="D2964" t="str">
        <f t="shared" si="384"/>
        <v>C49-2</v>
      </c>
      <c r="E2964" t="s">
        <v>338</v>
      </c>
      <c r="F2964">
        <v>2</v>
      </c>
      <c r="G2964" t="s">
        <v>433</v>
      </c>
      <c r="AT2964">
        <f t="shared" si="385"/>
        <v>0</v>
      </c>
      <c r="AU2964">
        <f t="shared" si="386"/>
        <v>0</v>
      </c>
    </row>
    <row r="2965" spans="1:47" x14ac:dyDescent="0.25">
      <c r="A2965" t="str">
        <f t="shared" si="381"/>
        <v>C50-1</v>
      </c>
      <c r="B2965" t="str">
        <f t="shared" si="382"/>
        <v>GND</v>
      </c>
      <c r="C2965" t="str">
        <f t="shared" si="383"/>
        <v>C50-GND</v>
      </c>
      <c r="D2965" t="str">
        <f t="shared" si="384"/>
        <v>C50-1</v>
      </c>
      <c r="E2965" t="s">
        <v>339</v>
      </c>
      <c r="F2965">
        <v>1</v>
      </c>
      <c r="G2965" t="s">
        <v>433</v>
      </c>
      <c r="AT2965">
        <f t="shared" si="385"/>
        <v>0</v>
      </c>
      <c r="AU2965">
        <f t="shared" si="386"/>
        <v>0</v>
      </c>
    </row>
    <row r="2966" spans="1:47" x14ac:dyDescent="0.25">
      <c r="A2966" t="str">
        <f t="shared" si="381"/>
        <v>C50-2</v>
      </c>
      <c r="B2966" t="str">
        <f t="shared" si="382"/>
        <v>VDDA_PLL</v>
      </c>
      <c r="C2966" t="str">
        <f t="shared" si="383"/>
        <v>C50-VDDA_PLL</v>
      </c>
      <c r="D2966" t="str">
        <f t="shared" si="384"/>
        <v>C50-2</v>
      </c>
      <c r="E2966" t="s">
        <v>339</v>
      </c>
      <c r="F2966">
        <v>2</v>
      </c>
      <c r="G2966" t="s">
        <v>4509</v>
      </c>
      <c r="AT2966" t="str">
        <f t="shared" si="385"/>
        <v>VDDA_PLL</v>
      </c>
      <c r="AU2966" t="str">
        <f t="shared" si="386"/>
        <v>--</v>
      </c>
    </row>
    <row r="2967" spans="1:47" x14ac:dyDescent="0.25">
      <c r="A2967" t="str">
        <f t="shared" si="381"/>
        <v>C51-1</v>
      </c>
      <c r="B2967" t="str">
        <f t="shared" si="382"/>
        <v>GND</v>
      </c>
      <c r="C2967" t="str">
        <f t="shared" si="383"/>
        <v>C51-GND</v>
      </c>
      <c r="D2967" t="str">
        <f t="shared" si="384"/>
        <v>C51-1</v>
      </c>
      <c r="E2967" t="s">
        <v>340</v>
      </c>
      <c r="F2967">
        <v>1</v>
      </c>
      <c r="G2967" t="s">
        <v>433</v>
      </c>
      <c r="AT2967">
        <f t="shared" si="385"/>
        <v>0</v>
      </c>
      <c r="AU2967">
        <f t="shared" si="386"/>
        <v>0</v>
      </c>
    </row>
    <row r="2968" spans="1:47" x14ac:dyDescent="0.25">
      <c r="A2968" t="str">
        <f t="shared" si="381"/>
        <v>C51-2</v>
      </c>
      <c r="B2968" t="str">
        <f t="shared" si="382"/>
        <v>VDDA_PLL</v>
      </c>
      <c r="C2968" t="str">
        <f t="shared" si="383"/>
        <v>C51-VDDA_PLL</v>
      </c>
      <c r="D2968" t="str">
        <f t="shared" si="384"/>
        <v>C51-2</v>
      </c>
      <c r="E2968" t="s">
        <v>340</v>
      </c>
      <c r="F2968">
        <v>2</v>
      </c>
      <c r="G2968" t="s">
        <v>4509</v>
      </c>
      <c r="AT2968" t="str">
        <f t="shared" si="385"/>
        <v>VDDA_PLL</v>
      </c>
      <c r="AU2968" t="str">
        <f t="shared" si="386"/>
        <v>--</v>
      </c>
    </row>
    <row r="2969" spans="1:47" x14ac:dyDescent="0.25">
      <c r="A2969" t="str">
        <f t="shared" si="381"/>
        <v>C52-1</v>
      </c>
      <c r="B2969" t="str">
        <f t="shared" si="382"/>
        <v>NetC52_1</v>
      </c>
      <c r="C2969" t="str">
        <f t="shared" si="383"/>
        <v>C52-NetC52_1</v>
      </c>
      <c r="D2969" t="str">
        <f t="shared" si="384"/>
        <v>C52-1</v>
      </c>
      <c r="E2969" t="s">
        <v>341</v>
      </c>
      <c r="F2969">
        <v>1</v>
      </c>
      <c r="G2969" t="s">
        <v>4254</v>
      </c>
      <c r="AT2969" t="str">
        <f t="shared" si="385"/>
        <v>NetC52_1</v>
      </c>
      <c r="AU2969" t="str">
        <f t="shared" si="386"/>
        <v>--</v>
      </c>
    </row>
    <row r="2970" spans="1:47" x14ac:dyDescent="0.25">
      <c r="A2970" t="str">
        <f t="shared" si="381"/>
        <v>C52-2</v>
      </c>
      <c r="B2970" t="str">
        <f t="shared" si="382"/>
        <v>CKIN2_P</v>
      </c>
      <c r="C2970" t="str">
        <f t="shared" si="383"/>
        <v>C52-CKIN2_P</v>
      </c>
      <c r="D2970" t="str">
        <f t="shared" si="384"/>
        <v>C52-2</v>
      </c>
      <c r="E2970" t="s">
        <v>341</v>
      </c>
      <c r="F2970">
        <v>2</v>
      </c>
      <c r="G2970" t="s">
        <v>3786</v>
      </c>
      <c r="AT2970" t="str">
        <f t="shared" si="385"/>
        <v>CKIN2_P</v>
      </c>
      <c r="AU2970" t="str">
        <f t="shared" si="386"/>
        <v>--</v>
      </c>
    </row>
    <row r="2971" spans="1:47" x14ac:dyDescent="0.25">
      <c r="A2971" t="str">
        <f t="shared" si="381"/>
        <v>C53-1</v>
      </c>
      <c r="B2971" t="str">
        <f t="shared" si="382"/>
        <v>GND</v>
      </c>
      <c r="C2971" t="str">
        <f t="shared" si="383"/>
        <v>C53-GND</v>
      </c>
      <c r="D2971" t="str">
        <f t="shared" si="384"/>
        <v>C53-1</v>
      </c>
      <c r="E2971" t="s">
        <v>342</v>
      </c>
      <c r="F2971">
        <v>1</v>
      </c>
      <c r="G2971" t="s">
        <v>433</v>
      </c>
      <c r="AT2971">
        <f t="shared" si="385"/>
        <v>0</v>
      </c>
      <c r="AU2971">
        <f t="shared" si="386"/>
        <v>0</v>
      </c>
    </row>
    <row r="2972" spans="1:47" x14ac:dyDescent="0.25">
      <c r="A2972" t="str">
        <f t="shared" si="381"/>
        <v>C53-2</v>
      </c>
      <c r="B2972" t="str">
        <f t="shared" si="382"/>
        <v>CKIN2_N</v>
      </c>
      <c r="C2972" t="str">
        <f t="shared" si="383"/>
        <v>C53-CKIN2_N</v>
      </c>
      <c r="D2972" t="str">
        <f t="shared" si="384"/>
        <v>C53-2</v>
      </c>
      <c r="E2972" t="s">
        <v>342</v>
      </c>
      <c r="F2972">
        <v>2</v>
      </c>
      <c r="G2972" t="s">
        <v>3785</v>
      </c>
      <c r="AT2972" t="str">
        <f t="shared" si="385"/>
        <v>CKIN2_N</v>
      </c>
      <c r="AU2972" t="str">
        <f t="shared" si="386"/>
        <v>--</v>
      </c>
    </row>
    <row r="2973" spans="1:47" x14ac:dyDescent="0.25">
      <c r="A2973" t="str">
        <f t="shared" si="381"/>
        <v>C54-1</v>
      </c>
      <c r="B2973" t="str">
        <f t="shared" si="382"/>
        <v>PLL_CLKIN3</v>
      </c>
      <c r="C2973" t="str">
        <f t="shared" si="383"/>
        <v>C54-PLL_CLKIN3</v>
      </c>
      <c r="D2973" t="str">
        <f t="shared" si="384"/>
        <v>C54-1</v>
      </c>
      <c r="E2973" t="s">
        <v>343</v>
      </c>
      <c r="F2973">
        <v>1</v>
      </c>
      <c r="G2973" t="s">
        <v>4391</v>
      </c>
      <c r="AT2973" t="str">
        <f t="shared" si="385"/>
        <v>PLL_CLKIN3</v>
      </c>
      <c r="AU2973" t="str">
        <f t="shared" si="386"/>
        <v>--</v>
      </c>
    </row>
    <row r="2974" spans="1:47" x14ac:dyDescent="0.25">
      <c r="A2974" t="str">
        <f t="shared" si="381"/>
        <v>C54-2</v>
      </c>
      <c r="B2974" t="str">
        <f t="shared" si="382"/>
        <v>PLL_CKIN3_P</v>
      </c>
      <c r="C2974" t="str">
        <f t="shared" si="383"/>
        <v>C54-PLL_CKIN3_P</v>
      </c>
      <c r="D2974" t="str">
        <f t="shared" si="384"/>
        <v>C54-2</v>
      </c>
      <c r="E2974" t="s">
        <v>343</v>
      </c>
      <c r="F2974">
        <v>2</v>
      </c>
      <c r="G2974" t="s">
        <v>4388</v>
      </c>
      <c r="AT2974" t="str">
        <f t="shared" si="385"/>
        <v>PLL_CKIN3_P</v>
      </c>
      <c r="AU2974" t="str">
        <f t="shared" si="386"/>
        <v>--</v>
      </c>
    </row>
    <row r="2975" spans="1:47" x14ac:dyDescent="0.25">
      <c r="A2975" t="str">
        <f t="shared" si="381"/>
        <v>C55-1</v>
      </c>
      <c r="B2975" t="str">
        <f t="shared" si="382"/>
        <v>GND</v>
      </c>
      <c r="C2975" t="str">
        <f t="shared" si="383"/>
        <v>C55-GND</v>
      </c>
      <c r="D2975" t="str">
        <f t="shared" si="384"/>
        <v>C55-1</v>
      </c>
      <c r="E2975" t="s">
        <v>344</v>
      </c>
      <c r="F2975">
        <v>1</v>
      </c>
      <c r="G2975" t="s">
        <v>433</v>
      </c>
      <c r="AT2975">
        <f t="shared" si="385"/>
        <v>0</v>
      </c>
      <c r="AU2975">
        <f t="shared" si="386"/>
        <v>0</v>
      </c>
    </row>
    <row r="2976" spans="1:47" x14ac:dyDescent="0.25">
      <c r="A2976" t="str">
        <f t="shared" si="381"/>
        <v>C55-2</v>
      </c>
      <c r="B2976" t="str">
        <f t="shared" si="382"/>
        <v>PLL_CKIN3_N</v>
      </c>
      <c r="C2976" t="str">
        <f t="shared" si="383"/>
        <v>C55-PLL_CKIN3_N</v>
      </c>
      <c r="D2976" t="str">
        <f t="shared" si="384"/>
        <v>C55-2</v>
      </c>
      <c r="E2976" t="s">
        <v>344</v>
      </c>
      <c r="F2976">
        <v>2</v>
      </c>
      <c r="G2976" t="s">
        <v>4387</v>
      </c>
      <c r="AT2976" t="str">
        <f t="shared" si="385"/>
        <v>PLL_CKIN3_N</v>
      </c>
      <c r="AU2976" t="str">
        <f t="shared" si="386"/>
        <v>--</v>
      </c>
    </row>
    <row r="2977" spans="1:47" x14ac:dyDescent="0.25">
      <c r="A2977" t="str">
        <f t="shared" si="381"/>
        <v>C56-1</v>
      </c>
      <c r="B2977" t="str">
        <f t="shared" si="382"/>
        <v>NetC24_1</v>
      </c>
      <c r="C2977" t="str">
        <f t="shared" si="383"/>
        <v>C56-NetC24_1</v>
      </c>
      <c r="D2977" t="str">
        <f t="shared" si="384"/>
        <v>C56-1</v>
      </c>
      <c r="E2977" t="s">
        <v>345</v>
      </c>
      <c r="F2977">
        <v>1</v>
      </c>
      <c r="G2977" t="s">
        <v>4239</v>
      </c>
      <c r="AT2977" t="str">
        <f t="shared" si="385"/>
        <v>NetC24_1</v>
      </c>
      <c r="AU2977" t="str">
        <f t="shared" si="386"/>
        <v>--</v>
      </c>
    </row>
    <row r="2978" spans="1:47" x14ac:dyDescent="0.25">
      <c r="A2978" t="str">
        <f t="shared" si="381"/>
        <v>C56-2</v>
      </c>
      <c r="B2978" t="str">
        <f t="shared" si="382"/>
        <v>GND</v>
      </c>
      <c r="C2978" t="str">
        <f t="shared" si="383"/>
        <v>C56-GND</v>
      </c>
      <c r="D2978" t="str">
        <f t="shared" si="384"/>
        <v>C56-2</v>
      </c>
      <c r="E2978" t="s">
        <v>345</v>
      </c>
      <c r="F2978">
        <v>2</v>
      </c>
      <c r="G2978" t="s">
        <v>433</v>
      </c>
      <c r="AT2978">
        <f t="shared" si="385"/>
        <v>0</v>
      </c>
      <c r="AU2978">
        <f t="shared" si="386"/>
        <v>0</v>
      </c>
    </row>
    <row r="2979" spans="1:47" x14ac:dyDescent="0.25">
      <c r="A2979" t="str">
        <f t="shared" si="381"/>
        <v>C57-1</v>
      </c>
      <c r="B2979" t="str">
        <f t="shared" si="382"/>
        <v>NetC57_1</v>
      </c>
      <c r="C2979" t="str">
        <f t="shared" si="383"/>
        <v>C57-NetC57_1</v>
      </c>
      <c r="D2979" t="str">
        <f t="shared" si="384"/>
        <v>C57-1</v>
      </c>
      <c r="E2979" t="s">
        <v>346</v>
      </c>
      <c r="F2979">
        <v>1</v>
      </c>
      <c r="G2979" t="s">
        <v>4255</v>
      </c>
      <c r="AT2979" t="str">
        <f t="shared" si="385"/>
        <v>NetC57_1</v>
      </c>
      <c r="AU2979" t="str">
        <f t="shared" si="386"/>
        <v>--</v>
      </c>
    </row>
    <row r="2980" spans="1:47" x14ac:dyDescent="0.25">
      <c r="A2980" t="str">
        <f t="shared" si="381"/>
        <v>C57-2</v>
      </c>
      <c r="B2980" t="str">
        <f t="shared" si="382"/>
        <v>GND</v>
      </c>
      <c r="C2980" t="str">
        <f t="shared" si="383"/>
        <v>C57-GND</v>
      </c>
      <c r="D2980" t="str">
        <f t="shared" si="384"/>
        <v>C57-2</v>
      </c>
      <c r="E2980" t="s">
        <v>346</v>
      </c>
      <c r="F2980">
        <v>2</v>
      </c>
      <c r="G2980" t="s">
        <v>433</v>
      </c>
      <c r="AT2980">
        <f t="shared" si="385"/>
        <v>0</v>
      </c>
      <c r="AU2980">
        <f t="shared" si="386"/>
        <v>0</v>
      </c>
    </row>
    <row r="2981" spans="1:47" x14ac:dyDescent="0.25">
      <c r="A2981" t="str">
        <f t="shared" si="381"/>
        <v>C58-1</v>
      </c>
      <c r="B2981" t="str">
        <f t="shared" si="382"/>
        <v>NetC57_1</v>
      </c>
      <c r="C2981" t="str">
        <f t="shared" si="383"/>
        <v>C58-NetC57_1</v>
      </c>
      <c r="D2981" t="str">
        <f t="shared" si="384"/>
        <v>C58-1</v>
      </c>
      <c r="E2981" t="s">
        <v>347</v>
      </c>
      <c r="F2981">
        <v>1</v>
      </c>
      <c r="G2981" t="s">
        <v>4255</v>
      </c>
      <c r="AT2981" t="str">
        <f t="shared" si="385"/>
        <v>NetC57_1</v>
      </c>
      <c r="AU2981" t="str">
        <f t="shared" si="386"/>
        <v>--</v>
      </c>
    </row>
    <row r="2982" spans="1:47" x14ac:dyDescent="0.25">
      <c r="A2982" t="str">
        <f t="shared" si="381"/>
        <v>C58-2</v>
      </c>
      <c r="B2982" t="str">
        <f t="shared" si="382"/>
        <v>GND</v>
      </c>
      <c r="C2982" t="str">
        <f t="shared" si="383"/>
        <v>C58-GND</v>
      </c>
      <c r="D2982" t="str">
        <f t="shared" si="384"/>
        <v>C58-2</v>
      </c>
      <c r="E2982" t="s">
        <v>347</v>
      </c>
      <c r="F2982">
        <v>2</v>
      </c>
      <c r="G2982" t="s">
        <v>433</v>
      </c>
      <c r="AT2982">
        <f t="shared" si="385"/>
        <v>0</v>
      </c>
      <c r="AU2982">
        <f t="shared" si="386"/>
        <v>0</v>
      </c>
    </row>
    <row r="2983" spans="1:47" x14ac:dyDescent="0.25">
      <c r="A2983" t="str">
        <f t="shared" si="381"/>
        <v>C59-1</v>
      </c>
      <c r="B2983" t="str">
        <f t="shared" si="382"/>
        <v>FGND_QSFP</v>
      </c>
      <c r="C2983" t="str">
        <f t="shared" si="383"/>
        <v>C59-FGND_QSFP</v>
      </c>
      <c r="D2983" t="str">
        <f t="shared" si="384"/>
        <v>C59-1</v>
      </c>
      <c r="E2983" t="s">
        <v>348</v>
      </c>
      <c r="F2983">
        <v>1</v>
      </c>
      <c r="G2983" t="s">
        <v>4020</v>
      </c>
      <c r="AT2983" t="str">
        <f t="shared" si="385"/>
        <v>FGND_QSFP</v>
      </c>
      <c r="AU2983" t="str">
        <f t="shared" si="386"/>
        <v>--</v>
      </c>
    </row>
    <row r="2984" spans="1:47" x14ac:dyDescent="0.25">
      <c r="A2984" t="str">
        <f t="shared" si="381"/>
        <v>C59-2</v>
      </c>
      <c r="B2984" t="str">
        <f t="shared" si="382"/>
        <v>GND</v>
      </c>
      <c r="C2984" t="str">
        <f t="shared" si="383"/>
        <v>C59-GND</v>
      </c>
      <c r="D2984" t="str">
        <f t="shared" si="384"/>
        <v>C59-2</v>
      </c>
      <c r="E2984" t="s">
        <v>348</v>
      </c>
      <c r="F2984">
        <v>2</v>
      </c>
      <c r="G2984" t="s">
        <v>433</v>
      </c>
      <c r="AT2984">
        <f t="shared" si="385"/>
        <v>0</v>
      </c>
      <c r="AU2984">
        <f t="shared" si="386"/>
        <v>0</v>
      </c>
    </row>
    <row r="2985" spans="1:47" x14ac:dyDescent="0.25">
      <c r="A2985" t="str">
        <f t="shared" si="381"/>
        <v>C60-1</v>
      </c>
      <c r="B2985" t="str">
        <f t="shared" si="382"/>
        <v>1V8</v>
      </c>
      <c r="C2985" t="str">
        <f t="shared" si="383"/>
        <v>C60-1V8</v>
      </c>
      <c r="D2985" t="str">
        <f t="shared" si="384"/>
        <v>C60-1</v>
      </c>
      <c r="E2985" t="s">
        <v>349</v>
      </c>
      <c r="F2985">
        <v>1</v>
      </c>
      <c r="G2985" t="s">
        <v>3702</v>
      </c>
      <c r="AT2985" t="str">
        <f t="shared" si="385"/>
        <v>1V8</v>
      </c>
      <c r="AU2985" t="str">
        <f t="shared" si="386"/>
        <v>--</v>
      </c>
    </row>
    <row r="2986" spans="1:47" x14ac:dyDescent="0.25">
      <c r="A2986" t="str">
        <f t="shared" si="381"/>
        <v>C60-2</v>
      </c>
      <c r="B2986" t="str">
        <f t="shared" si="382"/>
        <v>GND</v>
      </c>
      <c r="C2986" t="str">
        <f t="shared" si="383"/>
        <v>C60-GND</v>
      </c>
      <c r="D2986" t="str">
        <f t="shared" si="384"/>
        <v>C60-2</v>
      </c>
      <c r="E2986" t="s">
        <v>349</v>
      </c>
      <c r="F2986">
        <v>2</v>
      </c>
      <c r="G2986" t="s">
        <v>433</v>
      </c>
      <c r="AT2986">
        <f t="shared" si="385"/>
        <v>0</v>
      </c>
      <c r="AU2986">
        <f t="shared" si="386"/>
        <v>0</v>
      </c>
    </row>
    <row r="2987" spans="1:47" x14ac:dyDescent="0.25">
      <c r="A2987" t="str">
        <f t="shared" si="381"/>
        <v>C61-1</v>
      </c>
      <c r="B2987" t="str">
        <f t="shared" si="382"/>
        <v>3V3</v>
      </c>
      <c r="C2987" t="str">
        <f t="shared" si="383"/>
        <v>C61-3V3</v>
      </c>
      <c r="D2987" t="str">
        <f t="shared" si="384"/>
        <v>C61-1</v>
      </c>
      <c r="E2987" t="s">
        <v>3193</v>
      </c>
      <c r="F2987">
        <v>1</v>
      </c>
      <c r="G2987" t="s">
        <v>3710</v>
      </c>
      <c r="AT2987" t="str">
        <f t="shared" si="385"/>
        <v>3V3</v>
      </c>
      <c r="AU2987" t="str">
        <f t="shared" si="386"/>
        <v>--</v>
      </c>
    </row>
    <row r="2988" spans="1:47" x14ac:dyDescent="0.25">
      <c r="A2988" t="str">
        <f t="shared" si="381"/>
        <v>C61-2</v>
      </c>
      <c r="B2988" t="str">
        <f t="shared" si="382"/>
        <v>GND</v>
      </c>
      <c r="C2988" t="str">
        <f t="shared" si="383"/>
        <v>C61-GND</v>
      </c>
      <c r="D2988" t="str">
        <f t="shared" si="384"/>
        <v>C61-2</v>
      </c>
      <c r="E2988" t="s">
        <v>3193</v>
      </c>
      <c r="F2988">
        <v>2</v>
      </c>
      <c r="G2988" t="s">
        <v>433</v>
      </c>
      <c r="AT2988">
        <f t="shared" si="385"/>
        <v>0</v>
      </c>
      <c r="AU2988">
        <f t="shared" si="386"/>
        <v>0</v>
      </c>
    </row>
    <row r="2989" spans="1:47" x14ac:dyDescent="0.25">
      <c r="A2989" t="str">
        <f t="shared" si="381"/>
        <v>C63-1</v>
      </c>
      <c r="B2989" t="str">
        <f t="shared" si="382"/>
        <v>GBTCLK0_P</v>
      </c>
      <c r="C2989" t="str">
        <f t="shared" si="383"/>
        <v>C63-GBTCLK0_P</v>
      </c>
      <c r="D2989" t="str">
        <f t="shared" si="384"/>
        <v>C63-1</v>
      </c>
      <c r="E2989" t="s">
        <v>3195</v>
      </c>
      <c r="F2989">
        <v>1</v>
      </c>
      <c r="G2989" t="s">
        <v>4061</v>
      </c>
      <c r="AT2989" t="str">
        <f t="shared" si="385"/>
        <v>GBTCLK0_P</v>
      </c>
      <c r="AU2989" t="str">
        <f t="shared" si="386"/>
        <v>--</v>
      </c>
    </row>
    <row r="2990" spans="1:47" x14ac:dyDescent="0.25">
      <c r="A2990" t="str">
        <f t="shared" si="381"/>
        <v>C63-2</v>
      </c>
      <c r="B2990" t="str">
        <f t="shared" si="382"/>
        <v>GTSR4C_CLK_P</v>
      </c>
      <c r="C2990" t="str">
        <f t="shared" si="383"/>
        <v>C63-GTSR4C_CLK_P</v>
      </c>
      <c r="D2990" t="str">
        <f t="shared" si="384"/>
        <v>C63-2</v>
      </c>
      <c r="E2990" t="s">
        <v>3195</v>
      </c>
      <c r="F2990">
        <v>2</v>
      </c>
      <c r="G2990" t="s">
        <v>861</v>
      </c>
      <c r="AT2990" t="str">
        <f t="shared" si="385"/>
        <v>GTSR4C_CLK_P</v>
      </c>
      <c r="AU2990" t="str">
        <f t="shared" si="386"/>
        <v>--</v>
      </c>
    </row>
    <row r="2991" spans="1:47" x14ac:dyDescent="0.25">
      <c r="A2991" t="str">
        <f t="shared" si="381"/>
        <v>C64-1</v>
      </c>
      <c r="B2991" t="str">
        <f t="shared" si="382"/>
        <v>GBTCLK0_N</v>
      </c>
      <c r="C2991" t="str">
        <f t="shared" si="383"/>
        <v>C64-GBTCLK0_N</v>
      </c>
      <c r="D2991" t="str">
        <f t="shared" si="384"/>
        <v>C64-1</v>
      </c>
      <c r="E2991" t="s">
        <v>3196</v>
      </c>
      <c r="F2991">
        <v>1</v>
      </c>
      <c r="G2991" t="s">
        <v>4060</v>
      </c>
      <c r="AT2991" t="str">
        <f t="shared" si="385"/>
        <v>GBTCLK0_N</v>
      </c>
      <c r="AU2991" t="str">
        <f t="shared" si="386"/>
        <v>--</v>
      </c>
    </row>
    <row r="2992" spans="1:47" x14ac:dyDescent="0.25">
      <c r="A2992" t="str">
        <f t="shared" si="381"/>
        <v>C64-2</v>
      </c>
      <c r="B2992" t="str">
        <f t="shared" si="382"/>
        <v>GTSR4C_CLK_N</v>
      </c>
      <c r="C2992" t="str">
        <f t="shared" si="383"/>
        <v>C64-GTSR4C_CLK_N</v>
      </c>
      <c r="D2992" t="str">
        <f t="shared" si="384"/>
        <v>C64-2</v>
      </c>
      <c r="E2992" t="s">
        <v>3196</v>
      </c>
      <c r="F2992">
        <v>2</v>
      </c>
      <c r="G2992" t="s">
        <v>863</v>
      </c>
      <c r="AT2992" t="str">
        <f t="shared" si="385"/>
        <v>GTSR4C_CLK_N</v>
      </c>
      <c r="AU2992" t="str">
        <f t="shared" si="386"/>
        <v>--</v>
      </c>
    </row>
    <row r="2993" spans="1:47" x14ac:dyDescent="0.25">
      <c r="A2993" t="str">
        <f t="shared" si="381"/>
        <v>C67-1</v>
      </c>
      <c r="B2993" t="str">
        <f t="shared" si="382"/>
        <v>3V3</v>
      </c>
      <c r="C2993" t="str">
        <f t="shared" si="383"/>
        <v>C67-3V3</v>
      </c>
      <c r="D2993" t="str">
        <f t="shared" si="384"/>
        <v>C67-1</v>
      </c>
      <c r="E2993" t="s">
        <v>3199</v>
      </c>
      <c r="F2993">
        <v>1</v>
      </c>
      <c r="G2993" t="s">
        <v>3710</v>
      </c>
      <c r="AT2993" t="str">
        <f t="shared" si="385"/>
        <v>3V3</v>
      </c>
      <c r="AU2993" t="str">
        <f t="shared" si="386"/>
        <v>--</v>
      </c>
    </row>
    <row r="2994" spans="1:47" x14ac:dyDescent="0.25">
      <c r="A2994" t="str">
        <f t="shared" si="381"/>
        <v>C67-2</v>
      </c>
      <c r="B2994" t="str">
        <f t="shared" si="382"/>
        <v>GND</v>
      </c>
      <c r="C2994" t="str">
        <f t="shared" si="383"/>
        <v>C67-GND</v>
      </c>
      <c r="D2994" t="str">
        <f t="shared" si="384"/>
        <v>C67-2</v>
      </c>
      <c r="E2994" t="s">
        <v>3199</v>
      </c>
      <c r="F2994">
        <v>2</v>
      </c>
      <c r="G2994" t="s">
        <v>433</v>
      </c>
      <c r="AT2994">
        <f t="shared" si="385"/>
        <v>0</v>
      </c>
      <c r="AU2994">
        <f t="shared" si="386"/>
        <v>0</v>
      </c>
    </row>
    <row r="2995" spans="1:47" x14ac:dyDescent="0.25">
      <c r="A2995" t="str">
        <f t="shared" si="381"/>
        <v>C69-1</v>
      </c>
      <c r="B2995" t="str">
        <f t="shared" si="382"/>
        <v>Z_ADJ</v>
      </c>
      <c r="C2995" t="str">
        <f t="shared" si="383"/>
        <v>C69-Z_ADJ</v>
      </c>
      <c r="D2995" t="str">
        <f t="shared" si="384"/>
        <v>C69-1</v>
      </c>
      <c r="E2995" t="s">
        <v>3201</v>
      </c>
      <c r="F2995">
        <v>1</v>
      </c>
      <c r="G2995" t="s">
        <v>4518</v>
      </c>
      <c r="AT2995" t="str">
        <f t="shared" si="385"/>
        <v>Z_ADJ</v>
      </c>
      <c r="AU2995" t="str">
        <f t="shared" si="386"/>
        <v>--</v>
      </c>
    </row>
    <row r="2996" spans="1:47" x14ac:dyDescent="0.25">
      <c r="A2996" t="str">
        <f t="shared" si="381"/>
        <v>C69-2</v>
      </c>
      <c r="B2996" t="str">
        <f t="shared" si="382"/>
        <v>GND</v>
      </c>
      <c r="C2996" t="str">
        <f t="shared" si="383"/>
        <v>C69-GND</v>
      </c>
      <c r="D2996" t="str">
        <f t="shared" si="384"/>
        <v>C69-2</v>
      </c>
      <c r="E2996" t="s">
        <v>3201</v>
      </c>
      <c r="F2996">
        <v>2</v>
      </c>
      <c r="G2996" t="s">
        <v>433</v>
      </c>
      <c r="AT2996">
        <f t="shared" si="385"/>
        <v>0</v>
      </c>
      <c r="AU2996">
        <f t="shared" si="386"/>
        <v>0</v>
      </c>
    </row>
    <row r="2997" spans="1:47" x14ac:dyDescent="0.25">
      <c r="A2997" t="str">
        <f t="shared" si="381"/>
        <v>C70-1</v>
      </c>
      <c r="B2997" t="str">
        <f t="shared" si="382"/>
        <v>PCIE_TX0_P</v>
      </c>
      <c r="C2997" t="str">
        <f t="shared" si="383"/>
        <v>C70-PCIE_TX0_P</v>
      </c>
      <c r="D2997" t="str">
        <f t="shared" si="384"/>
        <v>C70-1</v>
      </c>
      <c r="E2997" t="s">
        <v>3202</v>
      </c>
      <c r="F2997">
        <v>1</v>
      </c>
      <c r="G2997" t="s">
        <v>3777</v>
      </c>
      <c r="AT2997" t="str">
        <f t="shared" si="385"/>
        <v>PCIE_TX0_P</v>
      </c>
      <c r="AU2997" t="str">
        <f t="shared" si="386"/>
        <v>--</v>
      </c>
    </row>
    <row r="2998" spans="1:47" x14ac:dyDescent="0.25">
      <c r="A2998" t="str">
        <f t="shared" si="381"/>
        <v>C70-2</v>
      </c>
      <c r="B2998" t="str">
        <f t="shared" si="382"/>
        <v>PET0_P</v>
      </c>
      <c r="C2998" t="str">
        <f t="shared" si="383"/>
        <v>C70-PET0_P</v>
      </c>
      <c r="D2998" t="str">
        <f t="shared" si="384"/>
        <v>C70-2</v>
      </c>
      <c r="E2998" t="s">
        <v>3202</v>
      </c>
      <c r="F2998">
        <v>2</v>
      </c>
      <c r="G2998" t="s">
        <v>4359</v>
      </c>
      <c r="AT2998" t="str">
        <f t="shared" si="385"/>
        <v>PET0_P</v>
      </c>
      <c r="AU2998" t="str">
        <f t="shared" si="386"/>
        <v>--</v>
      </c>
    </row>
    <row r="2999" spans="1:47" x14ac:dyDescent="0.25">
      <c r="A2999" t="str">
        <f t="shared" si="381"/>
        <v>C72-1</v>
      </c>
      <c r="B2999" t="str">
        <f t="shared" si="382"/>
        <v>CK10_P</v>
      </c>
      <c r="C2999" t="str">
        <f t="shared" si="383"/>
        <v>C72-CK10_P</v>
      </c>
      <c r="D2999" t="str">
        <f t="shared" si="384"/>
        <v>C72-1</v>
      </c>
      <c r="E2999" t="s">
        <v>3204</v>
      </c>
      <c r="F2999">
        <v>1</v>
      </c>
      <c r="G2999" t="s">
        <v>3757</v>
      </c>
      <c r="AT2999" t="str">
        <f t="shared" si="385"/>
        <v>CK10_P</v>
      </c>
      <c r="AU2999" t="str">
        <f t="shared" si="386"/>
        <v>--</v>
      </c>
    </row>
    <row r="3000" spans="1:47" x14ac:dyDescent="0.25">
      <c r="A3000" t="str">
        <f t="shared" si="381"/>
        <v>C72-2</v>
      </c>
      <c r="B3000" t="str">
        <f t="shared" si="382"/>
        <v>GTSR4B_RXCLK_P</v>
      </c>
      <c r="C3000" t="str">
        <f t="shared" si="383"/>
        <v>C72-GTSR4B_RXCLK_P</v>
      </c>
      <c r="D3000" t="str">
        <f t="shared" si="384"/>
        <v>C72-2</v>
      </c>
      <c r="E3000" t="s">
        <v>3204</v>
      </c>
      <c r="F3000">
        <v>2</v>
      </c>
      <c r="G3000" t="s">
        <v>976</v>
      </c>
      <c r="AT3000" t="str">
        <f t="shared" si="385"/>
        <v>GTSR4B_RXCLK_P</v>
      </c>
      <c r="AU3000" t="str">
        <f t="shared" si="386"/>
        <v>--</v>
      </c>
    </row>
    <row r="3001" spans="1:47" x14ac:dyDescent="0.25">
      <c r="A3001" t="str">
        <f t="shared" si="381"/>
        <v>C73-1</v>
      </c>
      <c r="B3001" t="str">
        <f t="shared" si="382"/>
        <v>CK10_N</v>
      </c>
      <c r="C3001" t="str">
        <f t="shared" si="383"/>
        <v>C73-CK10_N</v>
      </c>
      <c r="D3001" t="str">
        <f t="shared" si="384"/>
        <v>C73-1</v>
      </c>
      <c r="E3001" t="s">
        <v>3205</v>
      </c>
      <c r="F3001">
        <v>1</v>
      </c>
      <c r="G3001" t="s">
        <v>3756</v>
      </c>
      <c r="AT3001" t="str">
        <f t="shared" si="385"/>
        <v>CK10_N</v>
      </c>
      <c r="AU3001" t="str">
        <f t="shared" si="386"/>
        <v>--</v>
      </c>
    </row>
    <row r="3002" spans="1:47" x14ac:dyDescent="0.25">
      <c r="A3002" t="str">
        <f t="shared" si="381"/>
        <v>C73-2</v>
      </c>
      <c r="B3002" t="str">
        <f t="shared" si="382"/>
        <v>GTSR4B_RXCLK_N</v>
      </c>
      <c r="C3002" t="str">
        <f t="shared" si="383"/>
        <v>C73-GTSR4B_RXCLK_N</v>
      </c>
      <c r="D3002" t="str">
        <f t="shared" si="384"/>
        <v>C73-2</v>
      </c>
      <c r="E3002" t="s">
        <v>3205</v>
      </c>
      <c r="F3002">
        <v>2</v>
      </c>
      <c r="G3002" t="s">
        <v>977</v>
      </c>
      <c r="AT3002" t="str">
        <f t="shared" si="385"/>
        <v>GTSR4B_RXCLK_N</v>
      </c>
      <c r="AU3002" t="str">
        <f t="shared" si="386"/>
        <v>--</v>
      </c>
    </row>
    <row r="3003" spans="1:47" x14ac:dyDescent="0.25">
      <c r="A3003" t="str">
        <f t="shared" si="381"/>
        <v>C74-1</v>
      </c>
      <c r="B3003" t="str">
        <f t="shared" si="382"/>
        <v>GND</v>
      </c>
      <c r="C3003" t="str">
        <f t="shared" si="383"/>
        <v>C74-GND</v>
      </c>
      <c r="D3003" t="str">
        <f t="shared" si="384"/>
        <v>C74-1</v>
      </c>
      <c r="E3003" t="s">
        <v>3206</v>
      </c>
      <c r="F3003">
        <v>1</v>
      </c>
      <c r="G3003" t="s">
        <v>433</v>
      </c>
      <c r="AT3003">
        <f t="shared" si="385"/>
        <v>0</v>
      </c>
      <c r="AU3003">
        <f t="shared" si="386"/>
        <v>0</v>
      </c>
    </row>
    <row r="3004" spans="1:47" x14ac:dyDescent="0.25">
      <c r="A3004" t="str">
        <f t="shared" si="381"/>
        <v>C74-2</v>
      </c>
      <c r="B3004" t="str">
        <f t="shared" si="382"/>
        <v>HPS_COLD_RST</v>
      </c>
      <c r="C3004" t="str">
        <f t="shared" si="383"/>
        <v>C74-HPS_COLD_RST</v>
      </c>
      <c r="D3004" t="str">
        <f t="shared" si="384"/>
        <v>C74-2</v>
      </c>
      <c r="E3004" t="s">
        <v>3206</v>
      </c>
      <c r="F3004">
        <v>2</v>
      </c>
      <c r="G3004" t="s">
        <v>992</v>
      </c>
      <c r="AT3004" t="str">
        <f t="shared" si="385"/>
        <v>HPS_COLD_RST</v>
      </c>
      <c r="AU3004" t="str">
        <f t="shared" si="386"/>
        <v>--</v>
      </c>
    </row>
    <row r="3005" spans="1:47" x14ac:dyDescent="0.25">
      <c r="A3005" t="str">
        <f t="shared" si="381"/>
        <v>C75-1</v>
      </c>
      <c r="B3005" t="str">
        <f t="shared" si="382"/>
        <v>3V3</v>
      </c>
      <c r="C3005" t="str">
        <f t="shared" si="383"/>
        <v>C75-3V3</v>
      </c>
      <c r="D3005" t="str">
        <f t="shared" si="384"/>
        <v>C75-1</v>
      </c>
      <c r="E3005" t="s">
        <v>3207</v>
      </c>
      <c r="F3005">
        <v>1</v>
      </c>
      <c r="G3005" t="s">
        <v>3710</v>
      </c>
      <c r="AT3005" t="str">
        <f t="shared" si="385"/>
        <v>3V3</v>
      </c>
      <c r="AU3005" t="str">
        <f t="shared" si="386"/>
        <v>--</v>
      </c>
    </row>
    <row r="3006" spans="1:47" x14ac:dyDescent="0.25">
      <c r="A3006" t="str">
        <f t="shared" si="381"/>
        <v>C75-2</v>
      </c>
      <c r="B3006" t="str">
        <f t="shared" si="382"/>
        <v>GND</v>
      </c>
      <c r="C3006" t="str">
        <f t="shared" si="383"/>
        <v>C75-GND</v>
      </c>
      <c r="D3006" t="str">
        <f t="shared" si="384"/>
        <v>C75-2</v>
      </c>
      <c r="E3006" t="s">
        <v>3207</v>
      </c>
      <c r="F3006">
        <v>2</v>
      </c>
      <c r="G3006" t="s">
        <v>433</v>
      </c>
      <c r="AT3006">
        <f t="shared" si="385"/>
        <v>0</v>
      </c>
      <c r="AU3006">
        <f t="shared" si="386"/>
        <v>0</v>
      </c>
    </row>
    <row r="3007" spans="1:47" x14ac:dyDescent="0.25">
      <c r="A3007" t="str">
        <f t="shared" si="381"/>
        <v>C76-1</v>
      </c>
      <c r="B3007" t="str">
        <f t="shared" si="382"/>
        <v>Z_ADJ</v>
      </c>
      <c r="C3007" t="str">
        <f t="shared" si="383"/>
        <v>C76-Z_ADJ</v>
      </c>
      <c r="D3007" t="str">
        <f t="shared" si="384"/>
        <v>C76-1</v>
      </c>
      <c r="E3007" t="s">
        <v>3208</v>
      </c>
      <c r="F3007">
        <v>1</v>
      </c>
      <c r="G3007" t="s">
        <v>4518</v>
      </c>
      <c r="AT3007" t="str">
        <f t="shared" si="385"/>
        <v>Z_ADJ</v>
      </c>
      <c r="AU3007" t="str">
        <f t="shared" si="386"/>
        <v>--</v>
      </c>
    </row>
    <row r="3008" spans="1:47" x14ac:dyDescent="0.25">
      <c r="A3008" t="str">
        <f t="shared" si="381"/>
        <v>C76-2</v>
      </c>
      <c r="B3008" t="str">
        <f t="shared" si="382"/>
        <v>GND</v>
      </c>
      <c r="C3008" t="str">
        <f t="shared" si="383"/>
        <v>C76-GND</v>
      </c>
      <c r="D3008" t="str">
        <f t="shared" si="384"/>
        <v>C76-2</v>
      </c>
      <c r="E3008" t="s">
        <v>3208</v>
      </c>
      <c r="F3008">
        <v>2</v>
      </c>
      <c r="G3008" t="s">
        <v>433</v>
      </c>
      <c r="AT3008">
        <f t="shared" si="385"/>
        <v>0</v>
      </c>
      <c r="AU3008">
        <f t="shared" si="386"/>
        <v>0</v>
      </c>
    </row>
    <row r="3009" spans="1:47" x14ac:dyDescent="0.25">
      <c r="A3009" t="str">
        <f t="shared" si="381"/>
        <v>C77-1</v>
      </c>
      <c r="B3009" t="str">
        <f t="shared" si="382"/>
        <v>GND</v>
      </c>
      <c r="C3009" t="str">
        <f t="shared" si="383"/>
        <v>C77-GND</v>
      </c>
      <c r="D3009" t="str">
        <f t="shared" si="384"/>
        <v>C77-1</v>
      </c>
      <c r="E3009" t="s">
        <v>3209</v>
      </c>
      <c r="F3009">
        <v>1</v>
      </c>
      <c r="G3009" t="s">
        <v>433</v>
      </c>
      <c r="AT3009">
        <f t="shared" si="385"/>
        <v>0</v>
      </c>
      <c r="AU3009">
        <f t="shared" si="386"/>
        <v>0</v>
      </c>
    </row>
    <row r="3010" spans="1:47" x14ac:dyDescent="0.25">
      <c r="A3010" t="str">
        <f t="shared" si="381"/>
        <v>C77-2</v>
      </c>
      <c r="B3010" t="str">
        <f t="shared" si="382"/>
        <v>FPGA_RST</v>
      </c>
      <c r="C3010" t="str">
        <f t="shared" si="383"/>
        <v>C77-FPGA_RST</v>
      </c>
      <c r="D3010" t="str">
        <f t="shared" si="384"/>
        <v>C77-2</v>
      </c>
      <c r="E3010" t="s">
        <v>3209</v>
      </c>
      <c r="F3010">
        <v>2</v>
      </c>
      <c r="G3010" t="s">
        <v>4045</v>
      </c>
      <c r="AT3010" t="str">
        <f t="shared" si="385"/>
        <v>FPGA_RST</v>
      </c>
      <c r="AU3010" t="str">
        <f t="shared" si="386"/>
        <v>--</v>
      </c>
    </row>
    <row r="3011" spans="1:47" x14ac:dyDescent="0.25">
      <c r="A3011" t="str">
        <f t="shared" si="381"/>
        <v>C78-1</v>
      </c>
      <c r="B3011" t="str">
        <f t="shared" si="382"/>
        <v>GND</v>
      </c>
      <c r="C3011" t="str">
        <f t="shared" si="383"/>
        <v>C78-GND</v>
      </c>
      <c r="D3011" t="str">
        <f t="shared" si="384"/>
        <v>C78-1</v>
      </c>
      <c r="E3011" t="s">
        <v>3210</v>
      </c>
      <c r="F3011">
        <v>1</v>
      </c>
      <c r="G3011" t="s">
        <v>433</v>
      </c>
      <c r="AT3011">
        <f t="shared" si="385"/>
        <v>0</v>
      </c>
      <c r="AU3011">
        <f t="shared" si="386"/>
        <v>0</v>
      </c>
    </row>
    <row r="3012" spans="1:47" x14ac:dyDescent="0.25">
      <c r="A3012" t="str">
        <f t="shared" si="381"/>
        <v>C78-2</v>
      </c>
      <c r="B3012" t="str">
        <f t="shared" si="382"/>
        <v>1V8_M</v>
      </c>
      <c r="C3012" t="str">
        <f t="shared" si="383"/>
        <v>C78-1V8_M</v>
      </c>
      <c r="D3012" t="str">
        <f t="shared" si="384"/>
        <v>C78-2</v>
      </c>
      <c r="E3012" t="s">
        <v>3210</v>
      </c>
      <c r="F3012">
        <v>2</v>
      </c>
      <c r="G3012" t="s">
        <v>3706</v>
      </c>
      <c r="AT3012" t="str">
        <f t="shared" si="385"/>
        <v>1V8_M</v>
      </c>
      <c r="AU3012" t="str">
        <f t="shared" si="386"/>
        <v>--</v>
      </c>
    </row>
    <row r="3013" spans="1:47" x14ac:dyDescent="0.25">
      <c r="A3013" t="str">
        <f t="shared" si="381"/>
        <v>C79-1</v>
      </c>
      <c r="B3013" t="str">
        <f t="shared" si="382"/>
        <v>VBUS_DFP</v>
      </c>
      <c r="C3013" t="str">
        <f t="shared" si="383"/>
        <v>C79-VBUS_DFP</v>
      </c>
      <c r="D3013" t="str">
        <f t="shared" si="384"/>
        <v>C79-1</v>
      </c>
      <c r="E3013" t="s">
        <v>3211</v>
      </c>
      <c r="F3013">
        <v>1</v>
      </c>
      <c r="G3013" t="s">
        <v>4497</v>
      </c>
      <c r="AT3013" t="str">
        <f t="shared" si="385"/>
        <v>VBUS_DFP</v>
      </c>
      <c r="AU3013" t="str">
        <f t="shared" si="386"/>
        <v>--</v>
      </c>
    </row>
    <row r="3014" spans="1:47" x14ac:dyDescent="0.25">
      <c r="A3014" t="str">
        <f t="shared" ref="A3014:A3077" si="387">$E3014&amp;"-"&amp;$F3014</f>
        <v>C79-2</v>
      </c>
      <c r="B3014" t="str">
        <f t="shared" ref="B3014:B3077" si="388">IF(OR(E3014=$A$2,E3014=$B$2,E3014=$C$2,E3014=$D$2),"--",G3014)</f>
        <v>GND</v>
      </c>
      <c r="C3014" t="str">
        <f t="shared" ref="C3014:C3077" si="389">$E3014&amp;"-"&amp;$G3014</f>
        <v>C79-GND</v>
      </c>
      <c r="D3014" t="str">
        <f t="shared" ref="D3014:D3077" si="390">A3014</f>
        <v>C79-2</v>
      </c>
      <c r="E3014" t="s">
        <v>3211</v>
      </c>
      <c r="F3014">
        <v>2</v>
      </c>
      <c r="G3014" t="s">
        <v>433</v>
      </c>
      <c r="AT3014">
        <f t="shared" ref="AT3014:AT3077" si="391">IF(IF(COUNTIF($AO$6:$AQ$150,B3014)&gt;0,"---","--")="---",VLOOKUP(B3014,$AO$6:$AQ$150,3,0),B3014)</f>
        <v>0</v>
      </c>
      <c r="AU3014">
        <f t="shared" ref="AU3014:AU3077" si="392">IF(IF(COUNTIF($AO$6:$AQ$150,B3014)&gt;0,"---","--")="---",VLOOKUP(B3014,$AO$6:$AQ$150,2,0),"--")</f>
        <v>0</v>
      </c>
    </row>
    <row r="3015" spans="1:47" x14ac:dyDescent="0.25">
      <c r="A3015" t="str">
        <f t="shared" si="387"/>
        <v>C80-1</v>
      </c>
      <c r="B3015" t="str">
        <f t="shared" si="388"/>
        <v>VBUS_DFP</v>
      </c>
      <c r="C3015" t="str">
        <f t="shared" si="389"/>
        <v>C80-VBUS_DFP</v>
      </c>
      <c r="D3015" t="str">
        <f t="shared" si="390"/>
        <v>C80-1</v>
      </c>
      <c r="E3015" t="s">
        <v>3212</v>
      </c>
      <c r="F3015">
        <v>1</v>
      </c>
      <c r="G3015" t="s">
        <v>4497</v>
      </c>
      <c r="AT3015" t="str">
        <f t="shared" si="391"/>
        <v>VBUS_DFP</v>
      </c>
      <c r="AU3015" t="str">
        <f t="shared" si="392"/>
        <v>--</v>
      </c>
    </row>
    <row r="3016" spans="1:47" x14ac:dyDescent="0.25">
      <c r="A3016" t="str">
        <f t="shared" si="387"/>
        <v>C80-2</v>
      </c>
      <c r="B3016" t="str">
        <f t="shared" si="388"/>
        <v>GND</v>
      </c>
      <c r="C3016" t="str">
        <f t="shared" si="389"/>
        <v>C80-GND</v>
      </c>
      <c r="D3016" t="str">
        <f t="shared" si="390"/>
        <v>C80-2</v>
      </c>
      <c r="E3016" t="s">
        <v>3212</v>
      </c>
      <c r="F3016">
        <v>2</v>
      </c>
      <c r="G3016" t="s">
        <v>433</v>
      </c>
      <c r="AT3016">
        <f t="shared" si="391"/>
        <v>0</v>
      </c>
      <c r="AU3016">
        <f t="shared" si="392"/>
        <v>0</v>
      </c>
    </row>
    <row r="3017" spans="1:47" x14ac:dyDescent="0.25">
      <c r="A3017" t="str">
        <f t="shared" si="387"/>
        <v>C81-1</v>
      </c>
      <c r="B3017" t="str">
        <f t="shared" si="388"/>
        <v>GND</v>
      </c>
      <c r="C3017" t="str">
        <f t="shared" si="389"/>
        <v>C81-GND</v>
      </c>
      <c r="D3017" t="str">
        <f t="shared" si="390"/>
        <v>C81-1</v>
      </c>
      <c r="E3017" t="s">
        <v>3213</v>
      </c>
      <c r="F3017">
        <v>1</v>
      </c>
      <c r="G3017" t="s">
        <v>433</v>
      </c>
      <c r="AT3017">
        <f t="shared" si="391"/>
        <v>0</v>
      </c>
      <c r="AU3017">
        <f t="shared" si="392"/>
        <v>0</v>
      </c>
    </row>
    <row r="3018" spans="1:47" x14ac:dyDescent="0.25">
      <c r="A3018" t="str">
        <f t="shared" si="387"/>
        <v>C81-2</v>
      </c>
      <c r="B3018" t="str">
        <f t="shared" si="388"/>
        <v>VBUS</v>
      </c>
      <c r="C3018" t="str">
        <f t="shared" si="389"/>
        <v>C81-VBUS</v>
      </c>
      <c r="D3018" t="str">
        <f t="shared" si="390"/>
        <v>C81-2</v>
      </c>
      <c r="E3018" t="s">
        <v>3213</v>
      </c>
      <c r="F3018">
        <v>2</v>
      </c>
      <c r="G3018" t="s">
        <v>4505</v>
      </c>
      <c r="AT3018" t="str">
        <f t="shared" si="391"/>
        <v>VBUS</v>
      </c>
      <c r="AU3018" t="str">
        <f t="shared" si="392"/>
        <v>--</v>
      </c>
    </row>
    <row r="3019" spans="1:47" x14ac:dyDescent="0.25">
      <c r="A3019" t="str">
        <f t="shared" si="387"/>
        <v>C82-1</v>
      </c>
      <c r="B3019" t="str">
        <f t="shared" si="388"/>
        <v>3V3_SFP</v>
      </c>
      <c r="C3019" t="str">
        <f t="shared" si="389"/>
        <v>C82-3V3_SFP</v>
      </c>
      <c r="D3019" t="str">
        <f t="shared" si="390"/>
        <v>C82-1</v>
      </c>
      <c r="E3019" t="s">
        <v>3214</v>
      </c>
      <c r="F3019">
        <v>1</v>
      </c>
      <c r="G3019" t="s">
        <v>3720</v>
      </c>
      <c r="AT3019" t="str">
        <f t="shared" si="391"/>
        <v>3V3_SFP</v>
      </c>
      <c r="AU3019" t="str">
        <f t="shared" si="392"/>
        <v>--</v>
      </c>
    </row>
    <row r="3020" spans="1:47" x14ac:dyDescent="0.25">
      <c r="A3020" t="str">
        <f t="shared" si="387"/>
        <v>C82-2</v>
      </c>
      <c r="B3020" t="str">
        <f t="shared" si="388"/>
        <v>GND</v>
      </c>
      <c r="C3020" t="str">
        <f t="shared" si="389"/>
        <v>C82-GND</v>
      </c>
      <c r="D3020" t="str">
        <f t="shared" si="390"/>
        <v>C82-2</v>
      </c>
      <c r="E3020" t="s">
        <v>3214</v>
      </c>
      <c r="F3020">
        <v>2</v>
      </c>
      <c r="G3020" t="s">
        <v>433</v>
      </c>
      <c r="AT3020">
        <f t="shared" si="391"/>
        <v>0</v>
      </c>
      <c r="AU3020">
        <f t="shared" si="392"/>
        <v>0</v>
      </c>
    </row>
    <row r="3021" spans="1:47" x14ac:dyDescent="0.25">
      <c r="A3021" t="str">
        <f t="shared" si="387"/>
        <v>C83-1</v>
      </c>
      <c r="B3021" t="str">
        <f t="shared" si="388"/>
        <v>NetC83_1</v>
      </c>
      <c r="C3021" t="str">
        <f t="shared" si="389"/>
        <v>C83-NetC83_1</v>
      </c>
      <c r="D3021" t="str">
        <f t="shared" si="390"/>
        <v>C83-1</v>
      </c>
      <c r="E3021" t="s">
        <v>3215</v>
      </c>
      <c r="F3021">
        <v>1</v>
      </c>
      <c r="G3021" t="s">
        <v>4256</v>
      </c>
      <c r="AT3021" t="str">
        <f t="shared" si="391"/>
        <v>NetC83_1</v>
      </c>
      <c r="AU3021" t="str">
        <f t="shared" si="392"/>
        <v>--</v>
      </c>
    </row>
    <row r="3022" spans="1:47" x14ac:dyDescent="0.25">
      <c r="A3022" t="str">
        <f t="shared" si="387"/>
        <v>C83-2</v>
      </c>
      <c r="B3022" t="str">
        <f t="shared" si="388"/>
        <v>NetC83_2</v>
      </c>
      <c r="C3022" t="str">
        <f t="shared" si="389"/>
        <v>C83-NetC83_2</v>
      </c>
      <c r="D3022" t="str">
        <f t="shared" si="390"/>
        <v>C83-2</v>
      </c>
      <c r="E3022" t="s">
        <v>3215</v>
      </c>
      <c r="F3022">
        <v>2</v>
      </c>
      <c r="G3022" t="s">
        <v>4257</v>
      </c>
      <c r="AT3022" t="str">
        <f t="shared" si="391"/>
        <v>NetC83_2</v>
      </c>
      <c r="AU3022" t="str">
        <f t="shared" si="392"/>
        <v>--</v>
      </c>
    </row>
    <row r="3023" spans="1:47" x14ac:dyDescent="0.25">
      <c r="A3023" t="str">
        <f t="shared" si="387"/>
        <v>C84-1</v>
      </c>
      <c r="B3023" t="str">
        <f t="shared" si="388"/>
        <v>3V3</v>
      </c>
      <c r="C3023" t="str">
        <f t="shared" si="389"/>
        <v>C84-3V3</v>
      </c>
      <c r="D3023" t="str">
        <f t="shared" si="390"/>
        <v>C84-1</v>
      </c>
      <c r="E3023" t="s">
        <v>3216</v>
      </c>
      <c r="F3023">
        <v>1</v>
      </c>
      <c r="G3023" t="s">
        <v>3710</v>
      </c>
      <c r="AT3023" t="str">
        <f t="shared" si="391"/>
        <v>3V3</v>
      </c>
      <c r="AU3023" t="str">
        <f t="shared" si="392"/>
        <v>--</v>
      </c>
    </row>
    <row r="3024" spans="1:47" x14ac:dyDescent="0.25">
      <c r="A3024" t="str">
        <f t="shared" si="387"/>
        <v>C84-2</v>
      </c>
      <c r="B3024" t="str">
        <f t="shared" si="388"/>
        <v>GND</v>
      </c>
      <c r="C3024" t="str">
        <f t="shared" si="389"/>
        <v>C84-GND</v>
      </c>
      <c r="D3024" t="str">
        <f t="shared" si="390"/>
        <v>C84-2</v>
      </c>
      <c r="E3024" t="s">
        <v>3216</v>
      </c>
      <c r="F3024">
        <v>2</v>
      </c>
      <c r="G3024" t="s">
        <v>433</v>
      </c>
      <c r="AT3024">
        <f t="shared" si="391"/>
        <v>0</v>
      </c>
      <c r="AU3024">
        <f t="shared" si="392"/>
        <v>0</v>
      </c>
    </row>
    <row r="3025" spans="1:47" x14ac:dyDescent="0.25">
      <c r="A3025" t="str">
        <f t="shared" si="387"/>
        <v>C85-1</v>
      </c>
      <c r="B3025" t="str">
        <f t="shared" si="388"/>
        <v>3V3</v>
      </c>
      <c r="C3025" t="str">
        <f t="shared" si="389"/>
        <v>C85-3V3</v>
      </c>
      <c r="D3025" t="str">
        <f t="shared" si="390"/>
        <v>C85-1</v>
      </c>
      <c r="E3025" t="s">
        <v>3217</v>
      </c>
      <c r="F3025">
        <v>1</v>
      </c>
      <c r="G3025" t="s">
        <v>3710</v>
      </c>
      <c r="AT3025" t="str">
        <f t="shared" si="391"/>
        <v>3V3</v>
      </c>
      <c r="AU3025" t="str">
        <f t="shared" si="392"/>
        <v>--</v>
      </c>
    </row>
    <row r="3026" spans="1:47" x14ac:dyDescent="0.25">
      <c r="A3026" t="str">
        <f t="shared" si="387"/>
        <v>C85-2</v>
      </c>
      <c r="B3026" t="str">
        <f t="shared" si="388"/>
        <v>GND</v>
      </c>
      <c r="C3026" t="str">
        <f t="shared" si="389"/>
        <v>C85-GND</v>
      </c>
      <c r="D3026" t="str">
        <f t="shared" si="390"/>
        <v>C85-2</v>
      </c>
      <c r="E3026" t="s">
        <v>3217</v>
      </c>
      <c r="F3026">
        <v>2</v>
      </c>
      <c r="G3026" t="s">
        <v>433</v>
      </c>
      <c r="AT3026">
        <f t="shared" si="391"/>
        <v>0</v>
      </c>
      <c r="AU3026">
        <f t="shared" si="392"/>
        <v>0</v>
      </c>
    </row>
    <row r="3027" spans="1:47" x14ac:dyDescent="0.25">
      <c r="A3027" t="str">
        <f t="shared" si="387"/>
        <v>C86-1</v>
      </c>
      <c r="B3027" t="str">
        <f t="shared" si="388"/>
        <v>3V3_SFP</v>
      </c>
      <c r="C3027" t="str">
        <f t="shared" si="389"/>
        <v>C86-3V3_SFP</v>
      </c>
      <c r="D3027" t="str">
        <f t="shared" si="390"/>
        <v>C86-1</v>
      </c>
      <c r="E3027" t="s">
        <v>3218</v>
      </c>
      <c r="F3027">
        <v>1</v>
      </c>
      <c r="G3027" t="s">
        <v>3720</v>
      </c>
      <c r="AT3027" t="str">
        <f t="shared" si="391"/>
        <v>3V3_SFP</v>
      </c>
      <c r="AU3027" t="str">
        <f t="shared" si="392"/>
        <v>--</v>
      </c>
    </row>
    <row r="3028" spans="1:47" x14ac:dyDescent="0.25">
      <c r="A3028" t="str">
        <f t="shared" si="387"/>
        <v>C86-2</v>
      </c>
      <c r="B3028" t="str">
        <f t="shared" si="388"/>
        <v>GND</v>
      </c>
      <c r="C3028" t="str">
        <f t="shared" si="389"/>
        <v>C86-GND</v>
      </c>
      <c r="D3028" t="str">
        <f t="shared" si="390"/>
        <v>C86-2</v>
      </c>
      <c r="E3028" t="s">
        <v>3218</v>
      </c>
      <c r="F3028">
        <v>2</v>
      </c>
      <c r="G3028" t="s">
        <v>433</v>
      </c>
      <c r="AT3028">
        <f t="shared" si="391"/>
        <v>0</v>
      </c>
      <c r="AU3028">
        <f t="shared" si="392"/>
        <v>0</v>
      </c>
    </row>
    <row r="3029" spans="1:47" x14ac:dyDescent="0.25">
      <c r="A3029" t="str">
        <f t="shared" si="387"/>
        <v>C87-1</v>
      </c>
      <c r="B3029" t="str">
        <f t="shared" si="388"/>
        <v>3V3_SFP</v>
      </c>
      <c r="C3029" t="str">
        <f t="shared" si="389"/>
        <v>C87-3V3_SFP</v>
      </c>
      <c r="D3029" t="str">
        <f t="shared" si="390"/>
        <v>C87-1</v>
      </c>
      <c r="E3029" t="s">
        <v>3219</v>
      </c>
      <c r="F3029">
        <v>1</v>
      </c>
      <c r="G3029" t="s">
        <v>3720</v>
      </c>
      <c r="AT3029" t="str">
        <f t="shared" si="391"/>
        <v>3V3_SFP</v>
      </c>
      <c r="AU3029" t="str">
        <f t="shared" si="392"/>
        <v>--</v>
      </c>
    </row>
    <row r="3030" spans="1:47" x14ac:dyDescent="0.25">
      <c r="A3030" t="str">
        <f t="shared" si="387"/>
        <v>C87-2</v>
      </c>
      <c r="B3030" t="str">
        <f t="shared" si="388"/>
        <v>GND</v>
      </c>
      <c r="C3030" t="str">
        <f t="shared" si="389"/>
        <v>C87-GND</v>
      </c>
      <c r="D3030" t="str">
        <f t="shared" si="390"/>
        <v>C87-2</v>
      </c>
      <c r="E3030" t="s">
        <v>3219</v>
      </c>
      <c r="F3030">
        <v>2</v>
      </c>
      <c r="G3030" t="s">
        <v>433</v>
      </c>
      <c r="AT3030">
        <f t="shared" si="391"/>
        <v>0</v>
      </c>
      <c r="AU3030">
        <f t="shared" si="392"/>
        <v>0</v>
      </c>
    </row>
    <row r="3031" spans="1:47" x14ac:dyDescent="0.25">
      <c r="A3031" t="str">
        <f t="shared" si="387"/>
        <v>C88-1</v>
      </c>
      <c r="B3031" t="str">
        <f t="shared" si="388"/>
        <v>NetC88_1</v>
      </c>
      <c r="C3031" t="str">
        <f t="shared" si="389"/>
        <v>C88-NetC88_1</v>
      </c>
      <c r="D3031" t="str">
        <f t="shared" si="390"/>
        <v>C88-1</v>
      </c>
      <c r="E3031" t="s">
        <v>3220</v>
      </c>
      <c r="F3031">
        <v>1</v>
      </c>
      <c r="G3031" t="s">
        <v>4258</v>
      </c>
      <c r="AT3031" t="str">
        <f t="shared" si="391"/>
        <v>NetC88_1</v>
      </c>
      <c r="AU3031" t="str">
        <f t="shared" si="392"/>
        <v>--</v>
      </c>
    </row>
    <row r="3032" spans="1:47" x14ac:dyDescent="0.25">
      <c r="A3032" t="str">
        <f t="shared" si="387"/>
        <v>C88-2</v>
      </c>
      <c r="B3032" t="str">
        <f t="shared" si="388"/>
        <v>GND</v>
      </c>
      <c r="C3032" t="str">
        <f t="shared" si="389"/>
        <v>C88-GND</v>
      </c>
      <c r="D3032" t="str">
        <f t="shared" si="390"/>
        <v>C88-2</v>
      </c>
      <c r="E3032" t="s">
        <v>3220</v>
      </c>
      <c r="F3032">
        <v>2</v>
      </c>
      <c r="G3032" t="s">
        <v>433</v>
      </c>
      <c r="AT3032">
        <f t="shared" si="391"/>
        <v>0</v>
      </c>
      <c r="AU3032">
        <f t="shared" si="392"/>
        <v>0</v>
      </c>
    </row>
    <row r="3033" spans="1:47" x14ac:dyDescent="0.25">
      <c r="A3033" t="str">
        <f t="shared" si="387"/>
        <v>C89-1</v>
      </c>
      <c r="B3033" t="str">
        <f t="shared" si="388"/>
        <v>NetC88_1</v>
      </c>
      <c r="C3033" t="str">
        <f t="shared" si="389"/>
        <v>C89-NetC88_1</v>
      </c>
      <c r="D3033" t="str">
        <f t="shared" si="390"/>
        <v>C89-1</v>
      </c>
      <c r="E3033" t="s">
        <v>3221</v>
      </c>
      <c r="F3033">
        <v>1</v>
      </c>
      <c r="G3033" t="s">
        <v>4258</v>
      </c>
      <c r="AT3033" t="str">
        <f t="shared" si="391"/>
        <v>NetC88_1</v>
      </c>
      <c r="AU3033" t="str">
        <f t="shared" si="392"/>
        <v>--</v>
      </c>
    </row>
    <row r="3034" spans="1:47" x14ac:dyDescent="0.25">
      <c r="A3034" t="str">
        <f t="shared" si="387"/>
        <v>C89-2</v>
      </c>
      <c r="B3034" t="str">
        <f t="shared" si="388"/>
        <v>GND</v>
      </c>
      <c r="C3034" t="str">
        <f t="shared" si="389"/>
        <v>C89-GND</v>
      </c>
      <c r="D3034" t="str">
        <f t="shared" si="390"/>
        <v>C89-2</v>
      </c>
      <c r="E3034" t="s">
        <v>3221</v>
      </c>
      <c r="F3034">
        <v>2</v>
      </c>
      <c r="G3034" t="s">
        <v>433</v>
      </c>
      <c r="AT3034">
        <f t="shared" si="391"/>
        <v>0</v>
      </c>
      <c r="AU3034">
        <f t="shared" si="392"/>
        <v>0</v>
      </c>
    </row>
    <row r="3035" spans="1:47" x14ac:dyDescent="0.25">
      <c r="A3035" t="str">
        <f t="shared" si="387"/>
        <v>C90-1</v>
      </c>
      <c r="B3035" t="str">
        <f t="shared" si="388"/>
        <v>5V</v>
      </c>
      <c r="C3035" t="str">
        <f t="shared" si="389"/>
        <v>C90-5V</v>
      </c>
      <c r="D3035" t="str">
        <f t="shared" si="390"/>
        <v>C90-1</v>
      </c>
      <c r="E3035" t="s">
        <v>3222</v>
      </c>
      <c r="F3035">
        <v>1</v>
      </c>
      <c r="G3035" t="s">
        <v>3724</v>
      </c>
      <c r="AT3035" t="str">
        <f t="shared" si="391"/>
        <v>5V</v>
      </c>
      <c r="AU3035" t="str">
        <f t="shared" si="392"/>
        <v>--</v>
      </c>
    </row>
    <row r="3036" spans="1:47" x14ac:dyDescent="0.25">
      <c r="A3036" t="str">
        <f t="shared" si="387"/>
        <v>C90-2</v>
      </c>
      <c r="B3036" t="str">
        <f t="shared" si="388"/>
        <v>GND</v>
      </c>
      <c r="C3036" t="str">
        <f t="shared" si="389"/>
        <v>C90-GND</v>
      </c>
      <c r="D3036" t="str">
        <f t="shared" si="390"/>
        <v>C90-2</v>
      </c>
      <c r="E3036" t="s">
        <v>3222</v>
      </c>
      <c r="F3036">
        <v>2</v>
      </c>
      <c r="G3036" t="s">
        <v>433</v>
      </c>
      <c r="AT3036">
        <f t="shared" si="391"/>
        <v>0</v>
      </c>
      <c r="AU3036">
        <f t="shared" si="392"/>
        <v>0</v>
      </c>
    </row>
    <row r="3037" spans="1:47" x14ac:dyDescent="0.25">
      <c r="A3037" t="str">
        <f t="shared" si="387"/>
        <v>C91-1</v>
      </c>
      <c r="B3037" t="str">
        <f t="shared" si="388"/>
        <v>3V3</v>
      </c>
      <c r="C3037" t="str">
        <f t="shared" si="389"/>
        <v>C91-3V3</v>
      </c>
      <c r="D3037" t="str">
        <f t="shared" si="390"/>
        <v>C91-1</v>
      </c>
      <c r="E3037" t="s">
        <v>3223</v>
      </c>
      <c r="F3037">
        <v>1</v>
      </c>
      <c r="G3037" t="s">
        <v>3710</v>
      </c>
      <c r="AT3037" t="str">
        <f t="shared" si="391"/>
        <v>3V3</v>
      </c>
      <c r="AU3037" t="str">
        <f t="shared" si="392"/>
        <v>--</v>
      </c>
    </row>
    <row r="3038" spans="1:47" x14ac:dyDescent="0.25">
      <c r="A3038" t="str">
        <f t="shared" si="387"/>
        <v>C91-2</v>
      </c>
      <c r="B3038" t="str">
        <f t="shared" si="388"/>
        <v>GND</v>
      </c>
      <c r="C3038" t="str">
        <f t="shared" si="389"/>
        <v>C91-GND</v>
      </c>
      <c r="D3038" t="str">
        <f t="shared" si="390"/>
        <v>C91-2</v>
      </c>
      <c r="E3038" t="s">
        <v>3223</v>
      </c>
      <c r="F3038">
        <v>2</v>
      </c>
      <c r="G3038" t="s">
        <v>433</v>
      </c>
      <c r="AT3038">
        <f t="shared" si="391"/>
        <v>0</v>
      </c>
      <c r="AU3038">
        <f t="shared" si="392"/>
        <v>0</v>
      </c>
    </row>
    <row r="3039" spans="1:47" x14ac:dyDescent="0.25">
      <c r="A3039" t="str">
        <f t="shared" si="387"/>
        <v>C92-1</v>
      </c>
      <c r="B3039" t="str">
        <f t="shared" si="388"/>
        <v>GND</v>
      </c>
      <c r="C3039" t="str">
        <f t="shared" si="389"/>
        <v>C92-GND</v>
      </c>
      <c r="D3039" t="str">
        <f t="shared" si="390"/>
        <v>C92-1</v>
      </c>
      <c r="E3039" t="s">
        <v>3224</v>
      </c>
      <c r="F3039">
        <v>1</v>
      </c>
      <c r="G3039" t="s">
        <v>433</v>
      </c>
      <c r="AT3039">
        <f t="shared" si="391"/>
        <v>0</v>
      </c>
      <c r="AU3039">
        <f t="shared" si="392"/>
        <v>0</v>
      </c>
    </row>
    <row r="3040" spans="1:47" x14ac:dyDescent="0.25">
      <c r="A3040" t="str">
        <f t="shared" si="387"/>
        <v>C92-2</v>
      </c>
      <c r="B3040" t="str">
        <f t="shared" si="388"/>
        <v>VBUS</v>
      </c>
      <c r="C3040" t="str">
        <f t="shared" si="389"/>
        <v>C92-VBUS</v>
      </c>
      <c r="D3040" t="str">
        <f t="shared" si="390"/>
        <v>C92-2</v>
      </c>
      <c r="E3040" t="s">
        <v>3224</v>
      </c>
      <c r="F3040">
        <v>2</v>
      </c>
      <c r="G3040" t="s">
        <v>4505</v>
      </c>
      <c r="AT3040" t="str">
        <f t="shared" si="391"/>
        <v>VBUS</v>
      </c>
      <c r="AU3040" t="str">
        <f t="shared" si="392"/>
        <v>--</v>
      </c>
    </row>
    <row r="3041" spans="1:47" x14ac:dyDescent="0.25">
      <c r="A3041" t="str">
        <f t="shared" si="387"/>
        <v>C93-1</v>
      </c>
      <c r="B3041" t="str">
        <f t="shared" si="388"/>
        <v>UGND</v>
      </c>
      <c r="C3041" t="str">
        <f t="shared" si="389"/>
        <v>C93-UGND</v>
      </c>
      <c r="D3041" t="str">
        <f t="shared" si="390"/>
        <v>C93-1</v>
      </c>
      <c r="E3041" t="s">
        <v>3225</v>
      </c>
      <c r="F3041">
        <v>1</v>
      </c>
      <c r="G3041" t="s">
        <v>4485</v>
      </c>
      <c r="AT3041" t="str">
        <f t="shared" si="391"/>
        <v>UGND</v>
      </c>
      <c r="AU3041" t="str">
        <f t="shared" si="392"/>
        <v>--</v>
      </c>
    </row>
    <row r="3042" spans="1:47" x14ac:dyDescent="0.25">
      <c r="A3042" t="str">
        <f t="shared" si="387"/>
        <v>C93-2</v>
      </c>
      <c r="B3042" t="str">
        <f t="shared" si="388"/>
        <v>GND</v>
      </c>
      <c r="C3042" t="str">
        <f t="shared" si="389"/>
        <v>C93-GND</v>
      </c>
      <c r="D3042" t="str">
        <f t="shared" si="390"/>
        <v>C93-2</v>
      </c>
      <c r="E3042" t="s">
        <v>3225</v>
      </c>
      <c r="F3042">
        <v>2</v>
      </c>
      <c r="G3042" t="s">
        <v>433</v>
      </c>
      <c r="AT3042">
        <f t="shared" si="391"/>
        <v>0</v>
      </c>
      <c r="AU3042">
        <f t="shared" si="392"/>
        <v>0</v>
      </c>
    </row>
    <row r="3043" spans="1:47" x14ac:dyDescent="0.25">
      <c r="A3043" t="str">
        <f t="shared" si="387"/>
        <v>C94-1</v>
      </c>
      <c r="B3043" t="str">
        <f t="shared" si="388"/>
        <v>3V3_CAM</v>
      </c>
      <c r="C3043" t="str">
        <f t="shared" si="389"/>
        <v>C94-3V3_CAM</v>
      </c>
      <c r="D3043" t="str">
        <f t="shared" si="390"/>
        <v>C94-1</v>
      </c>
      <c r="E3043" t="s">
        <v>3226</v>
      </c>
      <c r="F3043">
        <v>1</v>
      </c>
      <c r="G3043" t="s">
        <v>3712</v>
      </c>
      <c r="AT3043" t="str">
        <f t="shared" si="391"/>
        <v>3V3_CAM</v>
      </c>
      <c r="AU3043" t="str">
        <f t="shared" si="392"/>
        <v>--</v>
      </c>
    </row>
    <row r="3044" spans="1:47" x14ac:dyDescent="0.25">
      <c r="A3044" t="str">
        <f t="shared" si="387"/>
        <v>C94-2</v>
      </c>
      <c r="B3044" t="str">
        <f t="shared" si="388"/>
        <v>GND</v>
      </c>
      <c r="C3044" t="str">
        <f t="shared" si="389"/>
        <v>C94-GND</v>
      </c>
      <c r="D3044" t="str">
        <f t="shared" si="390"/>
        <v>C94-2</v>
      </c>
      <c r="E3044" t="s">
        <v>3226</v>
      </c>
      <c r="F3044">
        <v>2</v>
      </c>
      <c r="G3044" t="s">
        <v>433</v>
      </c>
      <c r="AT3044">
        <f t="shared" si="391"/>
        <v>0</v>
      </c>
      <c r="AU3044">
        <f t="shared" si="392"/>
        <v>0</v>
      </c>
    </row>
    <row r="3045" spans="1:47" x14ac:dyDescent="0.25">
      <c r="A3045" t="str">
        <f t="shared" si="387"/>
        <v>C95-1</v>
      </c>
      <c r="B3045" t="str">
        <f t="shared" si="388"/>
        <v>3V3_CAM</v>
      </c>
      <c r="C3045" t="str">
        <f t="shared" si="389"/>
        <v>C95-3V3_CAM</v>
      </c>
      <c r="D3045" t="str">
        <f t="shared" si="390"/>
        <v>C95-1</v>
      </c>
      <c r="E3045" t="s">
        <v>3227</v>
      </c>
      <c r="F3045">
        <v>1</v>
      </c>
      <c r="G3045" t="s">
        <v>3712</v>
      </c>
      <c r="AT3045" t="str">
        <f t="shared" si="391"/>
        <v>3V3_CAM</v>
      </c>
      <c r="AU3045" t="str">
        <f t="shared" si="392"/>
        <v>--</v>
      </c>
    </row>
    <row r="3046" spans="1:47" x14ac:dyDescent="0.25">
      <c r="A3046" t="str">
        <f t="shared" si="387"/>
        <v>C95-2</v>
      </c>
      <c r="B3046" t="str">
        <f t="shared" si="388"/>
        <v>GND</v>
      </c>
      <c r="C3046" t="str">
        <f t="shared" si="389"/>
        <v>C95-GND</v>
      </c>
      <c r="D3046" t="str">
        <f t="shared" si="390"/>
        <v>C95-2</v>
      </c>
      <c r="E3046" t="s">
        <v>3227</v>
      </c>
      <c r="F3046">
        <v>2</v>
      </c>
      <c r="G3046" t="s">
        <v>433</v>
      </c>
      <c r="AT3046">
        <f t="shared" si="391"/>
        <v>0</v>
      </c>
      <c r="AU3046">
        <f t="shared" si="392"/>
        <v>0</v>
      </c>
    </row>
    <row r="3047" spans="1:47" x14ac:dyDescent="0.25">
      <c r="A3047" t="str">
        <f t="shared" si="387"/>
        <v>C96-1</v>
      </c>
      <c r="B3047" t="str">
        <f t="shared" si="388"/>
        <v>GND</v>
      </c>
      <c r="C3047" t="str">
        <f t="shared" si="389"/>
        <v>C96-GND</v>
      </c>
      <c r="D3047" t="str">
        <f t="shared" si="390"/>
        <v>C96-1</v>
      </c>
      <c r="E3047" t="s">
        <v>3228</v>
      </c>
      <c r="F3047">
        <v>1</v>
      </c>
      <c r="G3047" t="s">
        <v>433</v>
      </c>
      <c r="AT3047">
        <f t="shared" si="391"/>
        <v>0</v>
      </c>
      <c r="AU3047">
        <f t="shared" si="392"/>
        <v>0</v>
      </c>
    </row>
    <row r="3048" spans="1:47" x14ac:dyDescent="0.25">
      <c r="A3048" t="str">
        <f t="shared" si="387"/>
        <v>C96-2</v>
      </c>
      <c r="B3048" t="str">
        <f t="shared" si="388"/>
        <v>3V3AUX</v>
      </c>
      <c r="C3048" t="str">
        <f t="shared" si="389"/>
        <v>C96-3V3AUX</v>
      </c>
      <c r="D3048" t="str">
        <f t="shared" si="390"/>
        <v>C96-2</v>
      </c>
      <c r="E3048" t="s">
        <v>3228</v>
      </c>
      <c r="F3048">
        <v>2</v>
      </c>
      <c r="G3048" t="s">
        <v>3711</v>
      </c>
      <c r="AT3048" t="str">
        <f t="shared" si="391"/>
        <v>3V3AUX</v>
      </c>
      <c r="AU3048" t="str">
        <f t="shared" si="392"/>
        <v>--</v>
      </c>
    </row>
    <row r="3049" spans="1:47" x14ac:dyDescent="0.25">
      <c r="A3049" t="str">
        <f t="shared" si="387"/>
        <v>C97-1</v>
      </c>
      <c r="B3049" t="str">
        <f t="shared" si="388"/>
        <v>3V3_SFP</v>
      </c>
      <c r="C3049" t="str">
        <f t="shared" si="389"/>
        <v>C97-3V3_SFP</v>
      </c>
      <c r="D3049" t="str">
        <f t="shared" si="390"/>
        <v>C97-1</v>
      </c>
      <c r="E3049" t="s">
        <v>3229</v>
      </c>
      <c r="F3049">
        <v>1</v>
      </c>
      <c r="G3049" t="s">
        <v>3720</v>
      </c>
      <c r="AT3049" t="str">
        <f t="shared" si="391"/>
        <v>3V3_SFP</v>
      </c>
      <c r="AU3049" t="str">
        <f t="shared" si="392"/>
        <v>--</v>
      </c>
    </row>
    <row r="3050" spans="1:47" x14ac:dyDescent="0.25">
      <c r="A3050" t="str">
        <f t="shared" si="387"/>
        <v>C97-2</v>
      </c>
      <c r="B3050" t="str">
        <f t="shared" si="388"/>
        <v>GND</v>
      </c>
      <c r="C3050" t="str">
        <f t="shared" si="389"/>
        <v>C97-GND</v>
      </c>
      <c r="D3050" t="str">
        <f t="shared" si="390"/>
        <v>C97-2</v>
      </c>
      <c r="E3050" t="s">
        <v>3229</v>
      </c>
      <c r="F3050">
        <v>2</v>
      </c>
      <c r="G3050" t="s">
        <v>433</v>
      </c>
      <c r="AT3050">
        <f t="shared" si="391"/>
        <v>0</v>
      </c>
      <c r="AU3050">
        <f t="shared" si="392"/>
        <v>0</v>
      </c>
    </row>
    <row r="3051" spans="1:47" x14ac:dyDescent="0.25">
      <c r="A3051" t="str">
        <f t="shared" si="387"/>
        <v>C98-1</v>
      </c>
      <c r="B3051" t="str">
        <f t="shared" si="388"/>
        <v>3V3_PCIe</v>
      </c>
      <c r="C3051" t="str">
        <f t="shared" si="389"/>
        <v>C98-3V3_PCIe</v>
      </c>
      <c r="D3051" t="str">
        <f t="shared" si="390"/>
        <v>C98-1</v>
      </c>
      <c r="E3051" t="s">
        <v>3230</v>
      </c>
      <c r="F3051">
        <v>1</v>
      </c>
      <c r="G3051" t="s">
        <v>3719</v>
      </c>
      <c r="AT3051" t="str">
        <f t="shared" si="391"/>
        <v>3V3_PCIe</v>
      </c>
      <c r="AU3051" t="str">
        <f t="shared" si="392"/>
        <v>--</v>
      </c>
    </row>
    <row r="3052" spans="1:47" x14ac:dyDescent="0.25">
      <c r="A3052" t="str">
        <f t="shared" si="387"/>
        <v>C98-2</v>
      </c>
      <c r="B3052" t="str">
        <f t="shared" si="388"/>
        <v>NetC98_2</v>
      </c>
      <c r="C3052" t="str">
        <f t="shared" si="389"/>
        <v>C98-NetC98_2</v>
      </c>
      <c r="D3052" t="str">
        <f t="shared" si="390"/>
        <v>C98-2</v>
      </c>
      <c r="E3052" t="s">
        <v>3230</v>
      </c>
      <c r="F3052">
        <v>2</v>
      </c>
      <c r="G3052" t="s">
        <v>4259</v>
      </c>
      <c r="AT3052" t="str">
        <f t="shared" si="391"/>
        <v>NetC98_2</v>
      </c>
      <c r="AU3052" t="str">
        <f t="shared" si="392"/>
        <v>--</v>
      </c>
    </row>
    <row r="3053" spans="1:47" x14ac:dyDescent="0.25">
      <c r="A3053" t="str">
        <f t="shared" si="387"/>
        <v>C99-1</v>
      </c>
      <c r="B3053" t="str">
        <f t="shared" si="388"/>
        <v>GND</v>
      </c>
      <c r="C3053" t="str">
        <f t="shared" si="389"/>
        <v>C99-GND</v>
      </c>
      <c r="D3053" t="str">
        <f t="shared" si="390"/>
        <v>C99-1</v>
      </c>
      <c r="E3053" t="s">
        <v>3231</v>
      </c>
      <c r="F3053">
        <v>1</v>
      </c>
      <c r="G3053" t="s">
        <v>433</v>
      </c>
      <c r="AT3053">
        <f t="shared" si="391"/>
        <v>0</v>
      </c>
      <c r="AU3053">
        <f t="shared" si="392"/>
        <v>0</v>
      </c>
    </row>
    <row r="3054" spans="1:47" x14ac:dyDescent="0.25">
      <c r="A3054" t="str">
        <f t="shared" si="387"/>
        <v>C99-2</v>
      </c>
      <c r="B3054" t="str">
        <f t="shared" si="388"/>
        <v>NCONFIG</v>
      </c>
      <c r="C3054" t="str">
        <f t="shared" si="389"/>
        <v>C99-NCONFIG</v>
      </c>
      <c r="D3054" t="str">
        <f t="shared" si="390"/>
        <v>C99-2</v>
      </c>
      <c r="E3054" t="s">
        <v>3231</v>
      </c>
      <c r="F3054">
        <v>2</v>
      </c>
      <c r="G3054" t="s">
        <v>994</v>
      </c>
      <c r="AT3054" t="str">
        <f t="shared" si="391"/>
        <v>NCONFIG</v>
      </c>
      <c r="AU3054" t="str">
        <f t="shared" si="392"/>
        <v>--</v>
      </c>
    </row>
    <row r="3055" spans="1:47" x14ac:dyDescent="0.25">
      <c r="A3055" t="str">
        <f t="shared" si="387"/>
        <v>C100-1</v>
      </c>
      <c r="B3055" t="str">
        <f t="shared" si="388"/>
        <v>5V</v>
      </c>
      <c r="C3055" t="str">
        <f t="shared" si="389"/>
        <v>C100-5V</v>
      </c>
      <c r="D3055" t="str">
        <f t="shared" si="390"/>
        <v>C100-1</v>
      </c>
      <c r="E3055" t="s">
        <v>3232</v>
      </c>
      <c r="F3055">
        <v>1</v>
      </c>
      <c r="G3055" t="s">
        <v>3724</v>
      </c>
      <c r="AT3055" t="str">
        <f t="shared" si="391"/>
        <v>5V</v>
      </c>
      <c r="AU3055" t="str">
        <f t="shared" si="392"/>
        <v>--</v>
      </c>
    </row>
    <row r="3056" spans="1:47" x14ac:dyDescent="0.25">
      <c r="A3056" t="str">
        <f t="shared" si="387"/>
        <v>C100-2</v>
      </c>
      <c r="B3056" t="str">
        <f t="shared" si="388"/>
        <v>GND</v>
      </c>
      <c r="C3056" t="str">
        <f t="shared" si="389"/>
        <v>C100-GND</v>
      </c>
      <c r="D3056" t="str">
        <f t="shared" si="390"/>
        <v>C100-2</v>
      </c>
      <c r="E3056" t="s">
        <v>3232</v>
      </c>
      <c r="F3056">
        <v>2</v>
      </c>
      <c r="G3056" t="s">
        <v>433</v>
      </c>
      <c r="AT3056">
        <f t="shared" si="391"/>
        <v>0</v>
      </c>
      <c r="AU3056">
        <f t="shared" si="392"/>
        <v>0</v>
      </c>
    </row>
    <row r="3057" spans="1:47" x14ac:dyDescent="0.25">
      <c r="A3057" t="str">
        <f t="shared" si="387"/>
        <v>C101-1</v>
      </c>
      <c r="B3057" t="str">
        <f t="shared" si="388"/>
        <v>5V</v>
      </c>
      <c r="C3057" t="str">
        <f t="shared" si="389"/>
        <v>C101-5V</v>
      </c>
      <c r="D3057" t="str">
        <f t="shared" si="390"/>
        <v>C101-1</v>
      </c>
      <c r="E3057" t="s">
        <v>3233</v>
      </c>
      <c r="F3057">
        <v>1</v>
      </c>
      <c r="G3057" t="s">
        <v>3724</v>
      </c>
      <c r="AT3057" t="str">
        <f t="shared" si="391"/>
        <v>5V</v>
      </c>
      <c r="AU3057" t="str">
        <f t="shared" si="392"/>
        <v>--</v>
      </c>
    </row>
    <row r="3058" spans="1:47" x14ac:dyDescent="0.25">
      <c r="A3058" t="str">
        <f t="shared" si="387"/>
        <v>C101-2</v>
      </c>
      <c r="B3058" t="str">
        <f t="shared" si="388"/>
        <v>GND</v>
      </c>
      <c r="C3058" t="str">
        <f t="shared" si="389"/>
        <v>C101-GND</v>
      </c>
      <c r="D3058" t="str">
        <f t="shared" si="390"/>
        <v>C101-2</v>
      </c>
      <c r="E3058" t="s">
        <v>3233</v>
      </c>
      <c r="F3058">
        <v>2</v>
      </c>
      <c r="G3058" t="s">
        <v>433</v>
      </c>
      <c r="AT3058">
        <f t="shared" si="391"/>
        <v>0</v>
      </c>
      <c r="AU3058">
        <f t="shared" si="392"/>
        <v>0</v>
      </c>
    </row>
    <row r="3059" spans="1:47" x14ac:dyDescent="0.25">
      <c r="A3059" t="str">
        <f t="shared" si="387"/>
        <v>C102-1</v>
      </c>
      <c r="B3059" t="str">
        <f t="shared" si="388"/>
        <v>3V3_CAM</v>
      </c>
      <c r="C3059" t="str">
        <f t="shared" si="389"/>
        <v>C102-3V3_CAM</v>
      </c>
      <c r="D3059" t="str">
        <f t="shared" si="390"/>
        <v>C102-1</v>
      </c>
      <c r="E3059" t="s">
        <v>3234</v>
      </c>
      <c r="F3059">
        <v>1</v>
      </c>
      <c r="G3059" t="s">
        <v>3712</v>
      </c>
      <c r="AT3059" t="str">
        <f t="shared" si="391"/>
        <v>3V3_CAM</v>
      </c>
      <c r="AU3059" t="str">
        <f t="shared" si="392"/>
        <v>--</v>
      </c>
    </row>
    <row r="3060" spans="1:47" x14ac:dyDescent="0.25">
      <c r="A3060" t="str">
        <f t="shared" si="387"/>
        <v>C102-2</v>
      </c>
      <c r="B3060" t="str">
        <f t="shared" si="388"/>
        <v>GND</v>
      </c>
      <c r="C3060" t="str">
        <f t="shared" si="389"/>
        <v>C102-GND</v>
      </c>
      <c r="D3060" t="str">
        <f t="shared" si="390"/>
        <v>C102-2</v>
      </c>
      <c r="E3060" t="s">
        <v>3234</v>
      </c>
      <c r="F3060">
        <v>2</v>
      </c>
      <c r="G3060" t="s">
        <v>433</v>
      </c>
      <c r="AT3060">
        <f t="shared" si="391"/>
        <v>0</v>
      </c>
      <c r="AU3060">
        <f t="shared" si="392"/>
        <v>0</v>
      </c>
    </row>
    <row r="3061" spans="1:47" x14ac:dyDescent="0.25">
      <c r="A3061" t="str">
        <f t="shared" si="387"/>
        <v>C103-1</v>
      </c>
      <c r="B3061" t="str">
        <f t="shared" si="388"/>
        <v>5V</v>
      </c>
      <c r="C3061" t="str">
        <f t="shared" si="389"/>
        <v>C103-5V</v>
      </c>
      <c r="D3061" t="str">
        <f t="shared" si="390"/>
        <v>C103-1</v>
      </c>
      <c r="E3061" t="s">
        <v>3235</v>
      </c>
      <c r="F3061">
        <v>1</v>
      </c>
      <c r="G3061" t="s">
        <v>3724</v>
      </c>
      <c r="AT3061" t="str">
        <f t="shared" si="391"/>
        <v>5V</v>
      </c>
      <c r="AU3061" t="str">
        <f t="shared" si="392"/>
        <v>--</v>
      </c>
    </row>
    <row r="3062" spans="1:47" x14ac:dyDescent="0.25">
      <c r="A3062" t="str">
        <f t="shared" si="387"/>
        <v>C103-2</v>
      </c>
      <c r="B3062" t="str">
        <f t="shared" si="388"/>
        <v>GND</v>
      </c>
      <c r="C3062" t="str">
        <f t="shared" si="389"/>
        <v>C103-GND</v>
      </c>
      <c r="D3062" t="str">
        <f t="shared" si="390"/>
        <v>C103-2</v>
      </c>
      <c r="E3062" t="s">
        <v>3235</v>
      </c>
      <c r="F3062">
        <v>2</v>
      </c>
      <c r="G3062" t="s">
        <v>433</v>
      </c>
      <c r="AT3062">
        <f t="shared" si="391"/>
        <v>0</v>
      </c>
      <c r="AU3062">
        <f t="shared" si="392"/>
        <v>0</v>
      </c>
    </row>
    <row r="3063" spans="1:47" x14ac:dyDescent="0.25">
      <c r="A3063" t="str">
        <f t="shared" si="387"/>
        <v>C104-1</v>
      </c>
      <c r="B3063" t="str">
        <f t="shared" si="388"/>
        <v>Z_ADJ</v>
      </c>
      <c r="C3063" t="str">
        <f t="shared" si="389"/>
        <v>C104-Z_ADJ</v>
      </c>
      <c r="D3063" t="str">
        <f t="shared" si="390"/>
        <v>C104-1</v>
      </c>
      <c r="E3063" t="s">
        <v>3236</v>
      </c>
      <c r="F3063">
        <v>1</v>
      </c>
      <c r="G3063" t="s">
        <v>4518</v>
      </c>
      <c r="AT3063" t="str">
        <f t="shared" si="391"/>
        <v>Z_ADJ</v>
      </c>
      <c r="AU3063" t="str">
        <f t="shared" si="392"/>
        <v>--</v>
      </c>
    </row>
    <row r="3064" spans="1:47" x14ac:dyDescent="0.25">
      <c r="A3064" t="str">
        <f t="shared" si="387"/>
        <v>C104-2</v>
      </c>
      <c r="B3064" t="str">
        <f t="shared" si="388"/>
        <v>GND</v>
      </c>
      <c r="C3064" t="str">
        <f t="shared" si="389"/>
        <v>C104-GND</v>
      </c>
      <c r="D3064" t="str">
        <f t="shared" si="390"/>
        <v>C104-2</v>
      </c>
      <c r="E3064" t="s">
        <v>3236</v>
      </c>
      <c r="F3064">
        <v>2</v>
      </c>
      <c r="G3064" t="s">
        <v>433</v>
      </c>
      <c r="AT3064">
        <f t="shared" si="391"/>
        <v>0</v>
      </c>
      <c r="AU3064">
        <f t="shared" si="392"/>
        <v>0</v>
      </c>
    </row>
    <row r="3065" spans="1:47" x14ac:dyDescent="0.25">
      <c r="A3065" t="str">
        <f t="shared" si="387"/>
        <v>C105-1</v>
      </c>
      <c r="B3065" t="str">
        <f t="shared" si="388"/>
        <v>Z_ADJ</v>
      </c>
      <c r="C3065" t="str">
        <f t="shared" si="389"/>
        <v>C105-Z_ADJ</v>
      </c>
      <c r="D3065" t="str">
        <f t="shared" si="390"/>
        <v>C105-1</v>
      </c>
      <c r="E3065" t="s">
        <v>3237</v>
      </c>
      <c r="F3065">
        <v>1</v>
      </c>
      <c r="G3065" t="s">
        <v>4518</v>
      </c>
      <c r="AT3065" t="str">
        <f t="shared" si="391"/>
        <v>Z_ADJ</v>
      </c>
      <c r="AU3065" t="str">
        <f t="shared" si="392"/>
        <v>--</v>
      </c>
    </row>
    <row r="3066" spans="1:47" x14ac:dyDescent="0.25">
      <c r="A3066" t="str">
        <f t="shared" si="387"/>
        <v>C105-2</v>
      </c>
      <c r="B3066" t="str">
        <f t="shared" si="388"/>
        <v>GND</v>
      </c>
      <c r="C3066" t="str">
        <f t="shared" si="389"/>
        <v>C105-GND</v>
      </c>
      <c r="D3066" t="str">
        <f t="shared" si="390"/>
        <v>C105-2</v>
      </c>
      <c r="E3066" t="s">
        <v>3237</v>
      </c>
      <c r="F3066">
        <v>2</v>
      </c>
      <c r="G3066" t="s">
        <v>433</v>
      </c>
      <c r="AT3066">
        <f t="shared" si="391"/>
        <v>0</v>
      </c>
      <c r="AU3066">
        <f t="shared" si="392"/>
        <v>0</v>
      </c>
    </row>
    <row r="3067" spans="1:47" x14ac:dyDescent="0.25">
      <c r="A3067" t="str">
        <f t="shared" si="387"/>
        <v>C106-1</v>
      </c>
      <c r="B3067" t="str">
        <f t="shared" si="388"/>
        <v>Z_ADJ</v>
      </c>
      <c r="C3067" t="str">
        <f t="shared" si="389"/>
        <v>C106-Z_ADJ</v>
      </c>
      <c r="D3067" t="str">
        <f t="shared" si="390"/>
        <v>C106-1</v>
      </c>
      <c r="E3067" t="s">
        <v>3238</v>
      </c>
      <c r="F3067">
        <v>1</v>
      </c>
      <c r="G3067" t="s">
        <v>4518</v>
      </c>
      <c r="AT3067" t="str">
        <f t="shared" si="391"/>
        <v>Z_ADJ</v>
      </c>
      <c r="AU3067" t="str">
        <f t="shared" si="392"/>
        <v>--</v>
      </c>
    </row>
    <row r="3068" spans="1:47" x14ac:dyDescent="0.25">
      <c r="A3068" t="str">
        <f t="shared" si="387"/>
        <v>C106-2</v>
      </c>
      <c r="B3068" t="str">
        <f t="shared" si="388"/>
        <v>NetC106_2</v>
      </c>
      <c r="C3068" t="str">
        <f t="shared" si="389"/>
        <v>C106-NetC106_2</v>
      </c>
      <c r="D3068" t="str">
        <f t="shared" si="390"/>
        <v>C106-2</v>
      </c>
      <c r="E3068" t="s">
        <v>3238</v>
      </c>
      <c r="F3068">
        <v>2</v>
      </c>
      <c r="G3068" t="s">
        <v>4225</v>
      </c>
      <c r="AT3068" t="str">
        <f t="shared" si="391"/>
        <v>NetC106_2</v>
      </c>
      <c r="AU3068" t="str">
        <f t="shared" si="392"/>
        <v>--</v>
      </c>
    </row>
    <row r="3069" spans="1:47" x14ac:dyDescent="0.25">
      <c r="A3069" t="str">
        <f t="shared" si="387"/>
        <v>C107-1</v>
      </c>
      <c r="B3069" t="str">
        <f t="shared" si="388"/>
        <v>3V3</v>
      </c>
      <c r="C3069" t="str">
        <f t="shared" si="389"/>
        <v>C107-3V3</v>
      </c>
      <c r="D3069" t="str">
        <f t="shared" si="390"/>
        <v>C107-1</v>
      </c>
      <c r="E3069" t="s">
        <v>3239</v>
      </c>
      <c r="F3069">
        <v>1</v>
      </c>
      <c r="G3069" t="s">
        <v>3710</v>
      </c>
      <c r="AT3069" t="str">
        <f t="shared" si="391"/>
        <v>3V3</v>
      </c>
      <c r="AU3069" t="str">
        <f t="shared" si="392"/>
        <v>--</v>
      </c>
    </row>
    <row r="3070" spans="1:47" x14ac:dyDescent="0.25">
      <c r="A3070" t="str">
        <f t="shared" si="387"/>
        <v>C107-2</v>
      </c>
      <c r="B3070" t="str">
        <f t="shared" si="388"/>
        <v>GND</v>
      </c>
      <c r="C3070" t="str">
        <f t="shared" si="389"/>
        <v>C107-GND</v>
      </c>
      <c r="D3070" t="str">
        <f t="shared" si="390"/>
        <v>C107-2</v>
      </c>
      <c r="E3070" t="s">
        <v>3239</v>
      </c>
      <c r="F3070">
        <v>2</v>
      </c>
      <c r="G3070" t="s">
        <v>433</v>
      </c>
      <c r="AT3070">
        <f t="shared" si="391"/>
        <v>0</v>
      </c>
      <c r="AU3070">
        <f t="shared" si="392"/>
        <v>0</v>
      </c>
    </row>
    <row r="3071" spans="1:47" x14ac:dyDescent="0.25">
      <c r="A3071" t="str">
        <f t="shared" si="387"/>
        <v>C108-1</v>
      </c>
      <c r="B3071" t="str">
        <f t="shared" si="388"/>
        <v>3V3</v>
      </c>
      <c r="C3071" t="str">
        <f t="shared" si="389"/>
        <v>C108-3V3</v>
      </c>
      <c r="D3071" t="str">
        <f t="shared" si="390"/>
        <v>C108-1</v>
      </c>
      <c r="E3071" t="s">
        <v>3240</v>
      </c>
      <c r="F3071">
        <v>1</v>
      </c>
      <c r="G3071" t="s">
        <v>3710</v>
      </c>
      <c r="AT3071" t="str">
        <f t="shared" si="391"/>
        <v>3V3</v>
      </c>
      <c r="AU3071" t="str">
        <f t="shared" si="392"/>
        <v>--</v>
      </c>
    </row>
    <row r="3072" spans="1:47" x14ac:dyDescent="0.25">
      <c r="A3072" t="str">
        <f t="shared" si="387"/>
        <v>C108-2</v>
      </c>
      <c r="B3072" t="str">
        <f t="shared" si="388"/>
        <v>GND</v>
      </c>
      <c r="C3072" t="str">
        <f t="shared" si="389"/>
        <v>C108-GND</v>
      </c>
      <c r="D3072" t="str">
        <f t="shared" si="390"/>
        <v>C108-2</v>
      </c>
      <c r="E3072" t="s">
        <v>3240</v>
      </c>
      <c r="F3072">
        <v>2</v>
      </c>
      <c r="G3072" t="s">
        <v>433</v>
      </c>
      <c r="AT3072">
        <f t="shared" si="391"/>
        <v>0</v>
      </c>
      <c r="AU3072">
        <f t="shared" si="392"/>
        <v>0</v>
      </c>
    </row>
    <row r="3073" spans="1:47" x14ac:dyDescent="0.25">
      <c r="A3073" t="str">
        <f t="shared" si="387"/>
        <v>C109-1</v>
      </c>
      <c r="B3073" t="str">
        <f t="shared" si="388"/>
        <v>UFP_VBUS</v>
      </c>
      <c r="C3073" t="str">
        <f t="shared" si="389"/>
        <v>C109-UFP_VBUS</v>
      </c>
      <c r="D3073" t="str">
        <f t="shared" si="390"/>
        <v>C109-1</v>
      </c>
      <c r="E3073" t="s">
        <v>3241</v>
      </c>
      <c r="F3073">
        <v>1</v>
      </c>
      <c r="G3073" t="s">
        <v>4405</v>
      </c>
      <c r="AT3073" t="str">
        <f t="shared" si="391"/>
        <v>UFP_VBUS</v>
      </c>
      <c r="AU3073" t="str">
        <f t="shared" si="392"/>
        <v>--</v>
      </c>
    </row>
    <row r="3074" spans="1:47" x14ac:dyDescent="0.25">
      <c r="A3074" t="str">
        <f t="shared" si="387"/>
        <v>C109-2</v>
      </c>
      <c r="B3074" t="str">
        <f t="shared" si="388"/>
        <v>GND</v>
      </c>
      <c r="C3074" t="str">
        <f t="shared" si="389"/>
        <v>C109-GND</v>
      </c>
      <c r="D3074" t="str">
        <f t="shared" si="390"/>
        <v>C109-2</v>
      </c>
      <c r="E3074" t="s">
        <v>3241</v>
      </c>
      <c r="F3074">
        <v>2</v>
      </c>
      <c r="G3074" t="s">
        <v>433</v>
      </c>
      <c r="AT3074">
        <f t="shared" si="391"/>
        <v>0</v>
      </c>
      <c r="AU3074">
        <f t="shared" si="392"/>
        <v>0</v>
      </c>
    </row>
    <row r="3075" spans="1:47" x14ac:dyDescent="0.25">
      <c r="A3075" t="str">
        <f t="shared" si="387"/>
        <v>C110-1</v>
      </c>
      <c r="B3075" t="str">
        <f t="shared" si="388"/>
        <v>12V</v>
      </c>
      <c r="C3075" t="str">
        <f t="shared" si="389"/>
        <v>C110-12V</v>
      </c>
      <c r="D3075" t="str">
        <f t="shared" si="390"/>
        <v>C110-1</v>
      </c>
      <c r="E3075" t="s">
        <v>3242</v>
      </c>
      <c r="F3075">
        <v>1</v>
      </c>
      <c r="G3075" t="s">
        <v>3697</v>
      </c>
      <c r="AT3075" t="str">
        <f t="shared" si="391"/>
        <v>12V</v>
      </c>
      <c r="AU3075" t="str">
        <f t="shared" si="392"/>
        <v>--</v>
      </c>
    </row>
    <row r="3076" spans="1:47" x14ac:dyDescent="0.25">
      <c r="A3076" t="str">
        <f t="shared" si="387"/>
        <v>C110-2</v>
      </c>
      <c r="B3076" t="str">
        <f t="shared" si="388"/>
        <v>GND</v>
      </c>
      <c r="C3076" t="str">
        <f t="shared" si="389"/>
        <v>C110-GND</v>
      </c>
      <c r="D3076" t="str">
        <f t="shared" si="390"/>
        <v>C110-2</v>
      </c>
      <c r="E3076" t="s">
        <v>3242</v>
      </c>
      <c r="F3076">
        <v>2</v>
      </c>
      <c r="G3076" t="s">
        <v>433</v>
      </c>
      <c r="AT3076">
        <f t="shared" si="391"/>
        <v>0</v>
      </c>
      <c r="AU3076">
        <f t="shared" si="392"/>
        <v>0</v>
      </c>
    </row>
    <row r="3077" spans="1:47" x14ac:dyDescent="0.25">
      <c r="A3077" t="str">
        <f t="shared" si="387"/>
        <v>C111-1</v>
      </c>
      <c r="B3077" t="str">
        <f t="shared" si="388"/>
        <v>12V</v>
      </c>
      <c r="C3077" t="str">
        <f t="shared" si="389"/>
        <v>C111-12V</v>
      </c>
      <c r="D3077" t="str">
        <f t="shared" si="390"/>
        <v>C111-1</v>
      </c>
      <c r="E3077" t="s">
        <v>3243</v>
      </c>
      <c r="F3077">
        <v>1</v>
      </c>
      <c r="G3077" t="s">
        <v>3697</v>
      </c>
      <c r="AT3077" t="str">
        <f t="shared" si="391"/>
        <v>12V</v>
      </c>
      <c r="AU3077" t="str">
        <f t="shared" si="392"/>
        <v>--</v>
      </c>
    </row>
    <row r="3078" spans="1:47" x14ac:dyDescent="0.25">
      <c r="A3078" t="str">
        <f t="shared" ref="A3078:A3141" si="393">$E3078&amp;"-"&amp;$F3078</f>
        <v>C111-2</v>
      </c>
      <c r="B3078" t="str">
        <f t="shared" ref="B3078:B3141" si="394">IF(OR(E3078=$A$2,E3078=$B$2,E3078=$C$2,E3078=$D$2),"--",G3078)</f>
        <v>GND</v>
      </c>
      <c r="C3078" t="str">
        <f t="shared" ref="C3078:C3141" si="395">$E3078&amp;"-"&amp;$G3078</f>
        <v>C111-GND</v>
      </c>
      <c r="D3078" t="str">
        <f t="shared" ref="D3078:D3141" si="396">A3078</f>
        <v>C111-2</v>
      </c>
      <c r="E3078" t="s">
        <v>3243</v>
      </c>
      <c r="F3078">
        <v>2</v>
      </c>
      <c r="G3078" t="s">
        <v>433</v>
      </c>
      <c r="AT3078">
        <f t="shared" ref="AT3078:AT3141" si="397">IF(IF(COUNTIF($AO$6:$AQ$150,B3078)&gt;0,"---","--")="---",VLOOKUP(B3078,$AO$6:$AQ$150,3,0),B3078)</f>
        <v>0</v>
      </c>
      <c r="AU3078">
        <f t="shared" ref="AU3078:AU3141" si="398">IF(IF(COUNTIF($AO$6:$AQ$150,B3078)&gt;0,"---","--")="---",VLOOKUP(B3078,$AO$6:$AQ$150,2,0),"--")</f>
        <v>0</v>
      </c>
    </row>
    <row r="3079" spans="1:47" x14ac:dyDescent="0.25">
      <c r="A3079" t="str">
        <f t="shared" si="393"/>
        <v>C112-1</v>
      </c>
      <c r="B3079" t="str">
        <f t="shared" si="394"/>
        <v>3V3</v>
      </c>
      <c r="C3079" t="str">
        <f t="shared" si="395"/>
        <v>C112-3V3</v>
      </c>
      <c r="D3079" t="str">
        <f t="shared" si="396"/>
        <v>C112-1</v>
      </c>
      <c r="E3079" t="s">
        <v>3244</v>
      </c>
      <c r="F3079">
        <v>1</v>
      </c>
      <c r="G3079" t="s">
        <v>3710</v>
      </c>
      <c r="AT3079" t="str">
        <f t="shared" si="397"/>
        <v>3V3</v>
      </c>
      <c r="AU3079" t="str">
        <f t="shared" si="398"/>
        <v>--</v>
      </c>
    </row>
    <row r="3080" spans="1:47" x14ac:dyDescent="0.25">
      <c r="A3080" t="str">
        <f t="shared" si="393"/>
        <v>C112-2</v>
      </c>
      <c r="B3080" t="str">
        <f t="shared" si="394"/>
        <v>GND</v>
      </c>
      <c r="C3080" t="str">
        <f t="shared" si="395"/>
        <v>C112-GND</v>
      </c>
      <c r="D3080" t="str">
        <f t="shared" si="396"/>
        <v>C112-2</v>
      </c>
      <c r="E3080" t="s">
        <v>3244</v>
      </c>
      <c r="F3080">
        <v>2</v>
      </c>
      <c r="G3080" t="s">
        <v>433</v>
      </c>
      <c r="AT3080">
        <f t="shared" si="397"/>
        <v>0</v>
      </c>
      <c r="AU3080">
        <f t="shared" si="398"/>
        <v>0</v>
      </c>
    </row>
    <row r="3081" spans="1:47" x14ac:dyDescent="0.25">
      <c r="A3081" t="str">
        <f t="shared" si="393"/>
        <v>C113-1</v>
      </c>
      <c r="B3081" t="str">
        <f t="shared" si="394"/>
        <v>12V</v>
      </c>
      <c r="C3081" t="str">
        <f t="shared" si="395"/>
        <v>C113-12V</v>
      </c>
      <c r="D3081" t="str">
        <f t="shared" si="396"/>
        <v>C113-1</v>
      </c>
      <c r="E3081" t="s">
        <v>3245</v>
      </c>
      <c r="F3081">
        <v>1</v>
      </c>
      <c r="G3081" t="s">
        <v>3697</v>
      </c>
      <c r="AT3081" t="str">
        <f t="shared" si="397"/>
        <v>12V</v>
      </c>
      <c r="AU3081" t="str">
        <f t="shared" si="398"/>
        <v>--</v>
      </c>
    </row>
    <row r="3082" spans="1:47" x14ac:dyDescent="0.25">
      <c r="A3082" t="str">
        <f t="shared" si="393"/>
        <v>C113-2</v>
      </c>
      <c r="B3082" t="str">
        <f t="shared" si="394"/>
        <v>GND</v>
      </c>
      <c r="C3082" t="str">
        <f t="shared" si="395"/>
        <v>C113-GND</v>
      </c>
      <c r="D3082" t="str">
        <f t="shared" si="396"/>
        <v>C113-2</v>
      </c>
      <c r="E3082" t="s">
        <v>3245</v>
      </c>
      <c r="F3082">
        <v>2</v>
      </c>
      <c r="G3082" t="s">
        <v>433</v>
      </c>
      <c r="AT3082">
        <f t="shared" si="397"/>
        <v>0</v>
      </c>
      <c r="AU3082">
        <f t="shared" si="398"/>
        <v>0</v>
      </c>
    </row>
    <row r="3083" spans="1:47" x14ac:dyDescent="0.25">
      <c r="A3083" t="str">
        <f t="shared" si="393"/>
        <v>C114-1</v>
      </c>
      <c r="B3083" t="str">
        <f t="shared" si="394"/>
        <v>CK0_P</v>
      </c>
      <c r="C3083" t="str">
        <f t="shared" si="395"/>
        <v>C114-CK0_P</v>
      </c>
      <c r="D3083" t="str">
        <f t="shared" si="396"/>
        <v>C114-1</v>
      </c>
      <c r="E3083" t="s">
        <v>3246</v>
      </c>
      <c r="F3083">
        <v>1</v>
      </c>
      <c r="G3083" t="s">
        <v>3755</v>
      </c>
      <c r="AT3083" t="str">
        <f t="shared" si="397"/>
        <v>CK0_P</v>
      </c>
      <c r="AU3083" t="str">
        <f t="shared" si="398"/>
        <v>--</v>
      </c>
    </row>
    <row r="3084" spans="1:47" x14ac:dyDescent="0.25">
      <c r="A3084" t="str">
        <f t="shared" si="393"/>
        <v>C114-2</v>
      </c>
      <c r="B3084" t="str">
        <f t="shared" si="394"/>
        <v>GTSR4C_RXCLK_P</v>
      </c>
      <c r="C3084" t="str">
        <f t="shared" si="395"/>
        <v>C114-GTSR4C_RXCLK_P</v>
      </c>
      <c r="D3084" t="str">
        <f t="shared" si="396"/>
        <v>C114-2</v>
      </c>
      <c r="E3084" t="s">
        <v>3246</v>
      </c>
      <c r="F3084">
        <v>2</v>
      </c>
      <c r="G3084" t="s">
        <v>982</v>
      </c>
      <c r="AT3084" t="str">
        <f t="shared" si="397"/>
        <v>GTSR4C_RXCLK_P</v>
      </c>
      <c r="AU3084" t="str">
        <f t="shared" si="398"/>
        <v>--</v>
      </c>
    </row>
    <row r="3085" spans="1:47" x14ac:dyDescent="0.25">
      <c r="A3085" t="str">
        <f t="shared" si="393"/>
        <v>C115-1</v>
      </c>
      <c r="B3085" t="str">
        <f t="shared" si="394"/>
        <v>1V8_HPS</v>
      </c>
      <c r="C3085" t="str">
        <f t="shared" si="395"/>
        <v>C115-1V8_HPS</v>
      </c>
      <c r="D3085" t="str">
        <f t="shared" si="396"/>
        <v>C115-1</v>
      </c>
      <c r="E3085" t="s">
        <v>3247</v>
      </c>
      <c r="F3085">
        <v>1</v>
      </c>
      <c r="G3085" t="s">
        <v>3704</v>
      </c>
      <c r="AT3085" t="str">
        <f t="shared" si="397"/>
        <v>1V8_HPS</v>
      </c>
      <c r="AU3085" t="str">
        <f t="shared" si="398"/>
        <v>--</v>
      </c>
    </row>
    <row r="3086" spans="1:47" x14ac:dyDescent="0.25">
      <c r="A3086" t="str">
        <f t="shared" si="393"/>
        <v>C115-2</v>
      </c>
      <c r="B3086" t="str">
        <f t="shared" si="394"/>
        <v>GND</v>
      </c>
      <c r="C3086" t="str">
        <f t="shared" si="395"/>
        <v>C115-GND</v>
      </c>
      <c r="D3086" t="str">
        <f t="shared" si="396"/>
        <v>C115-2</v>
      </c>
      <c r="E3086" t="s">
        <v>3247</v>
      </c>
      <c r="F3086">
        <v>2</v>
      </c>
      <c r="G3086" t="s">
        <v>433</v>
      </c>
      <c r="AT3086">
        <f t="shared" si="397"/>
        <v>0</v>
      </c>
      <c r="AU3086">
        <f t="shared" si="398"/>
        <v>0</v>
      </c>
    </row>
    <row r="3087" spans="1:47" x14ac:dyDescent="0.25">
      <c r="A3087" t="str">
        <f t="shared" si="393"/>
        <v>C116-1</v>
      </c>
      <c r="B3087" t="str">
        <f t="shared" si="394"/>
        <v>CK0_N</v>
      </c>
      <c r="C3087" t="str">
        <f t="shared" si="395"/>
        <v>C116-CK0_N</v>
      </c>
      <c r="D3087" t="str">
        <f t="shared" si="396"/>
        <v>C116-1</v>
      </c>
      <c r="E3087" t="s">
        <v>3248</v>
      </c>
      <c r="F3087">
        <v>1</v>
      </c>
      <c r="G3087" t="s">
        <v>3753</v>
      </c>
      <c r="AT3087" t="str">
        <f t="shared" si="397"/>
        <v>CK0_N</v>
      </c>
      <c r="AU3087" t="str">
        <f t="shared" si="398"/>
        <v>--</v>
      </c>
    </row>
    <row r="3088" spans="1:47" x14ac:dyDescent="0.25">
      <c r="A3088" t="str">
        <f t="shared" si="393"/>
        <v>C116-2</v>
      </c>
      <c r="B3088" t="str">
        <f t="shared" si="394"/>
        <v>GTSR4C_RXCLK_N</v>
      </c>
      <c r="C3088" t="str">
        <f t="shared" si="395"/>
        <v>C116-GTSR4C_RXCLK_N</v>
      </c>
      <c r="D3088" t="str">
        <f t="shared" si="396"/>
        <v>C116-2</v>
      </c>
      <c r="E3088" t="s">
        <v>3248</v>
      </c>
      <c r="F3088">
        <v>2</v>
      </c>
      <c r="G3088" t="s">
        <v>983</v>
      </c>
      <c r="AT3088" t="str">
        <f t="shared" si="397"/>
        <v>GTSR4C_RXCLK_N</v>
      </c>
      <c r="AU3088" t="str">
        <f t="shared" si="398"/>
        <v>--</v>
      </c>
    </row>
    <row r="3089" spans="1:47" x14ac:dyDescent="0.25">
      <c r="A3089" t="str">
        <f t="shared" si="393"/>
        <v>C117-1</v>
      </c>
      <c r="B3089" t="str">
        <f t="shared" si="394"/>
        <v>GND</v>
      </c>
      <c r="C3089" t="str">
        <f t="shared" si="395"/>
        <v>C117-GND</v>
      </c>
      <c r="D3089" t="str">
        <f t="shared" si="396"/>
        <v>C117-1</v>
      </c>
      <c r="E3089" t="s">
        <v>3249</v>
      </c>
      <c r="F3089">
        <v>1</v>
      </c>
      <c r="G3089" t="s">
        <v>433</v>
      </c>
      <c r="AT3089">
        <f t="shared" si="397"/>
        <v>0</v>
      </c>
      <c r="AU3089">
        <f t="shared" si="398"/>
        <v>0</v>
      </c>
    </row>
    <row r="3090" spans="1:47" x14ac:dyDescent="0.25">
      <c r="A3090" t="str">
        <f t="shared" si="393"/>
        <v>C117-2</v>
      </c>
      <c r="B3090" t="str">
        <f t="shared" si="394"/>
        <v>3V3</v>
      </c>
      <c r="C3090" t="str">
        <f t="shared" si="395"/>
        <v>C117-3V3</v>
      </c>
      <c r="D3090" t="str">
        <f t="shared" si="396"/>
        <v>C117-2</v>
      </c>
      <c r="E3090" t="s">
        <v>3249</v>
      </c>
      <c r="F3090">
        <v>2</v>
      </c>
      <c r="G3090" t="s">
        <v>3710</v>
      </c>
      <c r="AT3090" t="str">
        <f t="shared" si="397"/>
        <v>3V3</v>
      </c>
      <c r="AU3090" t="str">
        <f t="shared" si="398"/>
        <v>--</v>
      </c>
    </row>
    <row r="3091" spans="1:47" x14ac:dyDescent="0.25">
      <c r="A3091" t="str">
        <f t="shared" si="393"/>
        <v>C118-1</v>
      </c>
      <c r="B3091" t="str">
        <f t="shared" si="394"/>
        <v>USBC_PWR</v>
      </c>
      <c r="C3091" t="str">
        <f t="shared" si="395"/>
        <v>C118-USBC_PWR</v>
      </c>
      <c r="D3091" t="str">
        <f t="shared" si="396"/>
        <v>C118-1</v>
      </c>
      <c r="E3091" t="s">
        <v>3250</v>
      </c>
      <c r="F3091">
        <v>1</v>
      </c>
      <c r="G3091" t="s">
        <v>4486</v>
      </c>
      <c r="AT3091" t="str">
        <f t="shared" si="397"/>
        <v>USBC_PWR</v>
      </c>
      <c r="AU3091" t="str">
        <f t="shared" si="398"/>
        <v>--</v>
      </c>
    </row>
    <row r="3092" spans="1:47" x14ac:dyDescent="0.25">
      <c r="A3092" t="str">
        <f t="shared" si="393"/>
        <v>C118-2</v>
      </c>
      <c r="B3092" t="str">
        <f t="shared" si="394"/>
        <v>GND</v>
      </c>
      <c r="C3092" t="str">
        <f t="shared" si="395"/>
        <v>C118-GND</v>
      </c>
      <c r="D3092" t="str">
        <f t="shared" si="396"/>
        <v>C118-2</v>
      </c>
      <c r="E3092" t="s">
        <v>3250</v>
      </c>
      <c r="F3092">
        <v>2</v>
      </c>
      <c r="G3092" t="s">
        <v>433</v>
      </c>
      <c r="AT3092">
        <f t="shared" si="397"/>
        <v>0</v>
      </c>
      <c r="AU3092">
        <f t="shared" si="398"/>
        <v>0</v>
      </c>
    </row>
    <row r="3093" spans="1:47" x14ac:dyDescent="0.25">
      <c r="A3093" t="str">
        <f t="shared" si="393"/>
        <v>C119-1</v>
      </c>
      <c r="B3093" t="str">
        <f t="shared" si="394"/>
        <v>VDDIM</v>
      </c>
      <c r="C3093" t="str">
        <f t="shared" si="395"/>
        <v>C119-VDDIM</v>
      </c>
      <c r="D3093" t="str">
        <f t="shared" si="396"/>
        <v>C119-1</v>
      </c>
      <c r="E3093" t="s">
        <v>3251</v>
      </c>
      <c r="F3093">
        <v>1</v>
      </c>
      <c r="G3093" t="s">
        <v>4510</v>
      </c>
      <c r="AT3093" t="str">
        <f t="shared" si="397"/>
        <v>VDDIM</v>
      </c>
      <c r="AU3093" t="str">
        <f t="shared" si="398"/>
        <v>--</v>
      </c>
    </row>
    <row r="3094" spans="1:47" x14ac:dyDescent="0.25">
      <c r="A3094" t="str">
        <f t="shared" si="393"/>
        <v>C119-2</v>
      </c>
      <c r="B3094" t="str">
        <f t="shared" si="394"/>
        <v>GND</v>
      </c>
      <c r="C3094" t="str">
        <f t="shared" si="395"/>
        <v>C119-GND</v>
      </c>
      <c r="D3094" t="str">
        <f t="shared" si="396"/>
        <v>C119-2</v>
      </c>
      <c r="E3094" t="s">
        <v>3251</v>
      </c>
      <c r="F3094">
        <v>2</v>
      </c>
      <c r="G3094" t="s">
        <v>433</v>
      </c>
      <c r="AT3094">
        <f t="shared" si="397"/>
        <v>0</v>
      </c>
      <c r="AU3094">
        <f t="shared" si="398"/>
        <v>0</v>
      </c>
    </row>
    <row r="3095" spans="1:47" x14ac:dyDescent="0.25">
      <c r="A3095" t="str">
        <f t="shared" si="393"/>
        <v>C120-1</v>
      </c>
      <c r="B3095" t="str">
        <f t="shared" si="394"/>
        <v>VDDIM</v>
      </c>
      <c r="C3095" t="str">
        <f t="shared" si="395"/>
        <v>C120-VDDIM</v>
      </c>
      <c r="D3095" t="str">
        <f t="shared" si="396"/>
        <v>C120-1</v>
      </c>
      <c r="E3095" t="s">
        <v>3252</v>
      </c>
      <c r="F3095">
        <v>1</v>
      </c>
      <c r="G3095" t="s">
        <v>4510</v>
      </c>
      <c r="AT3095" t="str">
        <f t="shared" si="397"/>
        <v>VDDIM</v>
      </c>
      <c r="AU3095" t="str">
        <f t="shared" si="398"/>
        <v>--</v>
      </c>
    </row>
    <row r="3096" spans="1:47" x14ac:dyDescent="0.25">
      <c r="A3096" t="str">
        <f t="shared" si="393"/>
        <v>C120-2</v>
      </c>
      <c r="B3096" t="str">
        <f t="shared" si="394"/>
        <v>GND</v>
      </c>
      <c r="C3096" t="str">
        <f t="shared" si="395"/>
        <v>C120-GND</v>
      </c>
      <c r="D3096" t="str">
        <f t="shared" si="396"/>
        <v>C120-2</v>
      </c>
      <c r="E3096" t="s">
        <v>3252</v>
      </c>
      <c r="F3096">
        <v>2</v>
      </c>
      <c r="G3096" t="s">
        <v>433</v>
      </c>
      <c r="AT3096">
        <f t="shared" si="397"/>
        <v>0</v>
      </c>
      <c r="AU3096">
        <f t="shared" si="398"/>
        <v>0</v>
      </c>
    </row>
    <row r="3097" spans="1:47" x14ac:dyDescent="0.25">
      <c r="A3097" t="str">
        <f t="shared" si="393"/>
        <v>C121-1</v>
      </c>
      <c r="B3097" t="str">
        <f t="shared" si="394"/>
        <v>USBC_PWR</v>
      </c>
      <c r="C3097" t="str">
        <f t="shared" si="395"/>
        <v>C121-USBC_PWR</v>
      </c>
      <c r="D3097" t="str">
        <f t="shared" si="396"/>
        <v>C121-1</v>
      </c>
      <c r="E3097" t="s">
        <v>3253</v>
      </c>
      <c r="F3097">
        <v>1</v>
      </c>
      <c r="G3097" t="s">
        <v>4486</v>
      </c>
      <c r="AT3097" t="str">
        <f t="shared" si="397"/>
        <v>USBC_PWR</v>
      </c>
      <c r="AU3097" t="str">
        <f t="shared" si="398"/>
        <v>--</v>
      </c>
    </row>
    <row r="3098" spans="1:47" x14ac:dyDescent="0.25">
      <c r="A3098" t="str">
        <f t="shared" si="393"/>
        <v>C121-2</v>
      </c>
      <c r="B3098" t="str">
        <f t="shared" si="394"/>
        <v>GND</v>
      </c>
      <c r="C3098" t="str">
        <f t="shared" si="395"/>
        <v>C121-GND</v>
      </c>
      <c r="D3098" t="str">
        <f t="shared" si="396"/>
        <v>C121-2</v>
      </c>
      <c r="E3098" t="s">
        <v>3253</v>
      </c>
      <c r="F3098">
        <v>2</v>
      </c>
      <c r="G3098" t="s">
        <v>433</v>
      </c>
      <c r="AT3098">
        <f t="shared" si="397"/>
        <v>0</v>
      </c>
      <c r="AU3098">
        <f t="shared" si="398"/>
        <v>0</v>
      </c>
    </row>
    <row r="3099" spans="1:47" x14ac:dyDescent="0.25">
      <c r="A3099" t="str">
        <f t="shared" si="393"/>
        <v>C122-1</v>
      </c>
      <c r="B3099" t="str">
        <f t="shared" si="394"/>
        <v>USBC_PWR</v>
      </c>
      <c r="C3099" t="str">
        <f t="shared" si="395"/>
        <v>C122-USBC_PWR</v>
      </c>
      <c r="D3099" t="str">
        <f t="shared" si="396"/>
        <v>C122-1</v>
      </c>
      <c r="E3099" t="s">
        <v>3254</v>
      </c>
      <c r="F3099">
        <v>1</v>
      </c>
      <c r="G3099" t="s">
        <v>4486</v>
      </c>
      <c r="AT3099" t="str">
        <f t="shared" si="397"/>
        <v>USBC_PWR</v>
      </c>
      <c r="AU3099" t="str">
        <f t="shared" si="398"/>
        <v>--</v>
      </c>
    </row>
    <row r="3100" spans="1:47" x14ac:dyDescent="0.25">
      <c r="A3100" t="str">
        <f t="shared" si="393"/>
        <v>C122-2</v>
      </c>
      <c r="B3100" t="str">
        <f t="shared" si="394"/>
        <v>GND</v>
      </c>
      <c r="C3100" t="str">
        <f t="shared" si="395"/>
        <v>C122-GND</v>
      </c>
      <c r="D3100" t="str">
        <f t="shared" si="396"/>
        <v>C122-2</v>
      </c>
      <c r="E3100" t="s">
        <v>3254</v>
      </c>
      <c r="F3100">
        <v>2</v>
      </c>
      <c r="G3100" t="s">
        <v>433</v>
      </c>
      <c r="AT3100">
        <f t="shared" si="397"/>
        <v>0</v>
      </c>
      <c r="AU3100">
        <f t="shared" si="398"/>
        <v>0</v>
      </c>
    </row>
    <row r="3101" spans="1:47" x14ac:dyDescent="0.25">
      <c r="A3101" t="str">
        <f t="shared" si="393"/>
        <v>C123-1</v>
      </c>
      <c r="B3101" t="str">
        <f t="shared" si="394"/>
        <v>3V3_FMC</v>
      </c>
      <c r="C3101" t="str">
        <f t="shared" si="395"/>
        <v>C123-3V3_FMC</v>
      </c>
      <c r="D3101" t="str">
        <f t="shared" si="396"/>
        <v>C123-1</v>
      </c>
      <c r="E3101" t="s">
        <v>3255</v>
      </c>
      <c r="F3101">
        <v>1</v>
      </c>
      <c r="G3101" t="s">
        <v>3714</v>
      </c>
      <c r="AT3101" t="str">
        <f t="shared" si="397"/>
        <v>3V3_FMC</v>
      </c>
      <c r="AU3101" t="str">
        <f t="shared" si="398"/>
        <v>--</v>
      </c>
    </row>
    <row r="3102" spans="1:47" x14ac:dyDescent="0.25">
      <c r="A3102" t="str">
        <f t="shared" si="393"/>
        <v>C123-2</v>
      </c>
      <c r="B3102" t="str">
        <f t="shared" si="394"/>
        <v>GND</v>
      </c>
      <c r="C3102" t="str">
        <f t="shared" si="395"/>
        <v>C123-GND</v>
      </c>
      <c r="D3102" t="str">
        <f t="shared" si="396"/>
        <v>C123-2</v>
      </c>
      <c r="E3102" t="s">
        <v>3255</v>
      </c>
      <c r="F3102">
        <v>2</v>
      </c>
      <c r="G3102" t="s">
        <v>433</v>
      </c>
      <c r="AT3102">
        <f t="shared" si="397"/>
        <v>0</v>
      </c>
      <c r="AU3102">
        <f t="shared" si="398"/>
        <v>0</v>
      </c>
    </row>
    <row r="3103" spans="1:47" x14ac:dyDescent="0.25">
      <c r="A3103" t="str">
        <f t="shared" si="393"/>
        <v>C124-1</v>
      </c>
      <c r="B3103" t="str">
        <f t="shared" si="394"/>
        <v>UFP_VBUS</v>
      </c>
      <c r="C3103" t="str">
        <f t="shared" si="395"/>
        <v>C124-UFP_VBUS</v>
      </c>
      <c r="D3103" t="str">
        <f t="shared" si="396"/>
        <v>C124-1</v>
      </c>
      <c r="E3103" t="s">
        <v>3256</v>
      </c>
      <c r="F3103">
        <v>1</v>
      </c>
      <c r="G3103" t="s">
        <v>4405</v>
      </c>
      <c r="AT3103" t="str">
        <f t="shared" si="397"/>
        <v>UFP_VBUS</v>
      </c>
      <c r="AU3103" t="str">
        <f t="shared" si="398"/>
        <v>--</v>
      </c>
    </row>
    <row r="3104" spans="1:47" x14ac:dyDescent="0.25">
      <c r="A3104" t="str">
        <f t="shared" si="393"/>
        <v>C124-2</v>
      </c>
      <c r="B3104" t="str">
        <f t="shared" si="394"/>
        <v>GND</v>
      </c>
      <c r="C3104" t="str">
        <f t="shared" si="395"/>
        <v>C124-GND</v>
      </c>
      <c r="D3104" t="str">
        <f t="shared" si="396"/>
        <v>C124-2</v>
      </c>
      <c r="E3104" t="s">
        <v>3256</v>
      </c>
      <c r="F3104">
        <v>2</v>
      </c>
      <c r="G3104" t="s">
        <v>433</v>
      </c>
      <c r="AT3104">
        <f t="shared" si="397"/>
        <v>0</v>
      </c>
      <c r="AU3104">
        <f t="shared" si="398"/>
        <v>0</v>
      </c>
    </row>
    <row r="3105" spans="1:47" x14ac:dyDescent="0.25">
      <c r="A3105" t="str">
        <f t="shared" si="393"/>
        <v>C125-1</v>
      </c>
      <c r="B3105" t="str">
        <f t="shared" si="394"/>
        <v>UFP_VBUS</v>
      </c>
      <c r="C3105" t="str">
        <f t="shared" si="395"/>
        <v>C125-UFP_VBUS</v>
      </c>
      <c r="D3105" t="str">
        <f t="shared" si="396"/>
        <v>C125-1</v>
      </c>
      <c r="E3105" t="s">
        <v>3257</v>
      </c>
      <c r="F3105">
        <v>1</v>
      </c>
      <c r="G3105" t="s">
        <v>4405</v>
      </c>
      <c r="AT3105" t="str">
        <f t="shared" si="397"/>
        <v>UFP_VBUS</v>
      </c>
      <c r="AU3105" t="str">
        <f t="shared" si="398"/>
        <v>--</v>
      </c>
    </row>
    <row r="3106" spans="1:47" x14ac:dyDescent="0.25">
      <c r="A3106" t="str">
        <f t="shared" si="393"/>
        <v>C125-2</v>
      </c>
      <c r="B3106" t="str">
        <f t="shared" si="394"/>
        <v>GND</v>
      </c>
      <c r="C3106" t="str">
        <f t="shared" si="395"/>
        <v>C125-GND</v>
      </c>
      <c r="D3106" t="str">
        <f t="shared" si="396"/>
        <v>C125-2</v>
      </c>
      <c r="E3106" t="s">
        <v>3257</v>
      </c>
      <c r="F3106">
        <v>2</v>
      </c>
      <c r="G3106" t="s">
        <v>433</v>
      </c>
      <c r="AT3106">
        <f t="shared" si="397"/>
        <v>0</v>
      </c>
      <c r="AU3106">
        <f t="shared" si="398"/>
        <v>0</v>
      </c>
    </row>
    <row r="3107" spans="1:47" x14ac:dyDescent="0.25">
      <c r="A3107" t="str">
        <f t="shared" si="393"/>
        <v>C126-1</v>
      </c>
      <c r="B3107" t="str">
        <f t="shared" si="394"/>
        <v>UFP_VBUS</v>
      </c>
      <c r="C3107" t="str">
        <f t="shared" si="395"/>
        <v>C126-UFP_VBUS</v>
      </c>
      <c r="D3107" t="str">
        <f t="shared" si="396"/>
        <v>C126-1</v>
      </c>
      <c r="E3107" t="s">
        <v>3258</v>
      </c>
      <c r="F3107">
        <v>1</v>
      </c>
      <c r="G3107" t="s">
        <v>4405</v>
      </c>
      <c r="AT3107" t="str">
        <f t="shared" si="397"/>
        <v>UFP_VBUS</v>
      </c>
      <c r="AU3107" t="str">
        <f t="shared" si="398"/>
        <v>--</v>
      </c>
    </row>
    <row r="3108" spans="1:47" x14ac:dyDescent="0.25">
      <c r="A3108" t="str">
        <f t="shared" si="393"/>
        <v>C126-2</v>
      </c>
      <c r="B3108" t="str">
        <f t="shared" si="394"/>
        <v>GND</v>
      </c>
      <c r="C3108" t="str">
        <f t="shared" si="395"/>
        <v>C126-GND</v>
      </c>
      <c r="D3108" t="str">
        <f t="shared" si="396"/>
        <v>C126-2</v>
      </c>
      <c r="E3108" t="s">
        <v>3258</v>
      </c>
      <c r="F3108">
        <v>2</v>
      </c>
      <c r="G3108" t="s">
        <v>433</v>
      </c>
      <c r="AT3108">
        <f t="shared" si="397"/>
        <v>0</v>
      </c>
      <c r="AU3108">
        <f t="shared" si="398"/>
        <v>0</v>
      </c>
    </row>
    <row r="3109" spans="1:47" x14ac:dyDescent="0.25">
      <c r="A3109" t="str">
        <f t="shared" si="393"/>
        <v>C127-1</v>
      </c>
      <c r="B3109" t="str">
        <f t="shared" si="394"/>
        <v>UFP_CC2</v>
      </c>
      <c r="C3109" t="str">
        <f t="shared" si="395"/>
        <v>C127-UFP_CC2</v>
      </c>
      <c r="D3109" t="str">
        <f t="shared" si="396"/>
        <v>C127-1</v>
      </c>
      <c r="E3109" t="s">
        <v>3259</v>
      </c>
      <c r="F3109">
        <v>1</v>
      </c>
      <c r="G3109" t="s">
        <v>4411</v>
      </c>
      <c r="AT3109" t="str">
        <f t="shared" si="397"/>
        <v>UFP_CC2</v>
      </c>
      <c r="AU3109" t="str">
        <f t="shared" si="398"/>
        <v>--</v>
      </c>
    </row>
    <row r="3110" spans="1:47" x14ac:dyDescent="0.25">
      <c r="A3110" t="str">
        <f t="shared" si="393"/>
        <v>C127-2</v>
      </c>
      <c r="B3110" t="str">
        <f t="shared" si="394"/>
        <v>GND</v>
      </c>
      <c r="C3110" t="str">
        <f t="shared" si="395"/>
        <v>C127-GND</v>
      </c>
      <c r="D3110" t="str">
        <f t="shared" si="396"/>
        <v>C127-2</v>
      </c>
      <c r="E3110" t="s">
        <v>3259</v>
      </c>
      <c r="F3110">
        <v>2</v>
      </c>
      <c r="G3110" t="s">
        <v>433</v>
      </c>
      <c r="AT3110">
        <f t="shared" si="397"/>
        <v>0</v>
      </c>
      <c r="AU3110">
        <f t="shared" si="398"/>
        <v>0</v>
      </c>
    </row>
    <row r="3111" spans="1:47" x14ac:dyDescent="0.25">
      <c r="A3111" t="str">
        <f t="shared" si="393"/>
        <v>C128-1</v>
      </c>
      <c r="B3111" t="str">
        <f t="shared" si="394"/>
        <v>UFP_CC1</v>
      </c>
      <c r="C3111" t="str">
        <f t="shared" si="395"/>
        <v>C128-UFP_CC1</v>
      </c>
      <c r="D3111" t="str">
        <f t="shared" si="396"/>
        <v>C128-1</v>
      </c>
      <c r="E3111" t="s">
        <v>3260</v>
      </c>
      <c r="F3111">
        <v>1</v>
      </c>
      <c r="G3111" t="s">
        <v>4407</v>
      </c>
      <c r="AT3111" t="str">
        <f t="shared" si="397"/>
        <v>UFP_CC1</v>
      </c>
      <c r="AU3111" t="str">
        <f t="shared" si="398"/>
        <v>--</v>
      </c>
    </row>
    <row r="3112" spans="1:47" x14ac:dyDescent="0.25">
      <c r="A3112" t="str">
        <f t="shared" si="393"/>
        <v>C128-2</v>
      </c>
      <c r="B3112" t="str">
        <f t="shared" si="394"/>
        <v>GND</v>
      </c>
      <c r="C3112" t="str">
        <f t="shared" si="395"/>
        <v>C128-GND</v>
      </c>
      <c r="D3112" t="str">
        <f t="shared" si="396"/>
        <v>C128-2</v>
      </c>
      <c r="E3112" t="s">
        <v>3260</v>
      </c>
      <c r="F3112">
        <v>2</v>
      </c>
      <c r="G3112" t="s">
        <v>433</v>
      </c>
      <c r="AT3112">
        <f t="shared" si="397"/>
        <v>0</v>
      </c>
      <c r="AU3112">
        <f t="shared" si="398"/>
        <v>0</v>
      </c>
    </row>
    <row r="3113" spans="1:47" x14ac:dyDescent="0.25">
      <c r="A3113" t="str">
        <f t="shared" si="393"/>
        <v>C129-1</v>
      </c>
      <c r="B3113" t="str">
        <f t="shared" si="394"/>
        <v>3V3AUX</v>
      </c>
      <c r="C3113" t="str">
        <f t="shared" si="395"/>
        <v>C129-3V3AUX</v>
      </c>
      <c r="D3113" t="str">
        <f t="shared" si="396"/>
        <v>C129-1</v>
      </c>
      <c r="E3113" t="s">
        <v>5144</v>
      </c>
      <c r="F3113">
        <v>1</v>
      </c>
      <c r="G3113" t="s">
        <v>3711</v>
      </c>
      <c r="AT3113" t="str">
        <f t="shared" si="397"/>
        <v>3V3AUX</v>
      </c>
      <c r="AU3113" t="str">
        <f t="shared" si="398"/>
        <v>--</v>
      </c>
    </row>
    <row r="3114" spans="1:47" x14ac:dyDescent="0.25">
      <c r="A3114" t="str">
        <f t="shared" si="393"/>
        <v>C129-2</v>
      </c>
      <c r="B3114" t="str">
        <f t="shared" si="394"/>
        <v>GND</v>
      </c>
      <c r="C3114" t="str">
        <f t="shared" si="395"/>
        <v>C129-GND</v>
      </c>
      <c r="D3114" t="str">
        <f t="shared" si="396"/>
        <v>C129-2</v>
      </c>
      <c r="E3114" t="s">
        <v>5144</v>
      </c>
      <c r="F3114">
        <v>2</v>
      </c>
      <c r="G3114" t="s">
        <v>433</v>
      </c>
      <c r="AT3114">
        <f t="shared" si="397"/>
        <v>0</v>
      </c>
      <c r="AU3114">
        <f t="shared" si="398"/>
        <v>0</v>
      </c>
    </row>
    <row r="3115" spans="1:47" x14ac:dyDescent="0.25">
      <c r="A3115" t="str">
        <f t="shared" si="393"/>
        <v>C130-1</v>
      </c>
      <c r="B3115" t="str">
        <f t="shared" si="394"/>
        <v>12V</v>
      </c>
      <c r="C3115" t="str">
        <f t="shared" si="395"/>
        <v>C130-12V</v>
      </c>
      <c r="D3115" t="str">
        <f t="shared" si="396"/>
        <v>C130-1</v>
      </c>
      <c r="E3115" t="s">
        <v>3261</v>
      </c>
      <c r="F3115">
        <v>1</v>
      </c>
      <c r="G3115" t="s">
        <v>3697</v>
      </c>
      <c r="AT3115" t="str">
        <f t="shared" si="397"/>
        <v>12V</v>
      </c>
      <c r="AU3115" t="str">
        <f t="shared" si="398"/>
        <v>--</v>
      </c>
    </row>
    <row r="3116" spans="1:47" x14ac:dyDescent="0.25">
      <c r="A3116" t="str">
        <f t="shared" si="393"/>
        <v>C130-2</v>
      </c>
      <c r="B3116" t="str">
        <f t="shared" si="394"/>
        <v>GND</v>
      </c>
      <c r="C3116" t="str">
        <f t="shared" si="395"/>
        <v>C130-GND</v>
      </c>
      <c r="D3116" t="str">
        <f t="shared" si="396"/>
        <v>C130-2</v>
      </c>
      <c r="E3116" t="s">
        <v>3261</v>
      </c>
      <c r="F3116">
        <v>2</v>
      </c>
      <c r="G3116" t="s">
        <v>433</v>
      </c>
      <c r="AT3116">
        <f t="shared" si="397"/>
        <v>0</v>
      </c>
      <c r="AU3116">
        <f t="shared" si="398"/>
        <v>0</v>
      </c>
    </row>
    <row r="3117" spans="1:47" x14ac:dyDescent="0.25">
      <c r="A3117" t="str">
        <f t="shared" si="393"/>
        <v>C131-1</v>
      </c>
      <c r="B3117" t="str">
        <f t="shared" si="394"/>
        <v>Z_ADJ</v>
      </c>
      <c r="C3117" t="str">
        <f t="shared" si="395"/>
        <v>C131-Z_ADJ</v>
      </c>
      <c r="D3117" t="str">
        <f t="shared" si="396"/>
        <v>C131-1</v>
      </c>
      <c r="E3117" t="s">
        <v>3262</v>
      </c>
      <c r="F3117">
        <v>1</v>
      </c>
      <c r="G3117" t="s">
        <v>4518</v>
      </c>
      <c r="AT3117" t="str">
        <f t="shared" si="397"/>
        <v>Z_ADJ</v>
      </c>
      <c r="AU3117" t="str">
        <f t="shared" si="398"/>
        <v>--</v>
      </c>
    </row>
    <row r="3118" spans="1:47" x14ac:dyDescent="0.25">
      <c r="A3118" t="str">
        <f t="shared" si="393"/>
        <v>C131-2</v>
      </c>
      <c r="B3118" t="str">
        <f t="shared" si="394"/>
        <v>GND</v>
      </c>
      <c r="C3118" t="str">
        <f t="shared" si="395"/>
        <v>C131-GND</v>
      </c>
      <c r="D3118" t="str">
        <f t="shared" si="396"/>
        <v>C131-2</v>
      </c>
      <c r="E3118" t="s">
        <v>3262</v>
      </c>
      <c r="F3118">
        <v>2</v>
      </c>
      <c r="G3118" t="s">
        <v>433</v>
      </c>
      <c r="AT3118">
        <f t="shared" si="397"/>
        <v>0</v>
      </c>
      <c r="AU3118">
        <f t="shared" si="398"/>
        <v>0</v>
      </c>
    </row>
    <row r="3119" spans="1:47" x14ac:dyDescent="0.25">
      <c r="A3119" t="str">
        <f t="shared" si="393"/>
        <v>C132-1</v>
      </c>
      <c r="B3119" t="str">
        <f t="shared" si="394"/>
        <v>GND</v>
      </c>
      <c r="C3119" t="str">
        <f t="shared" si="395"/>
        <v>C132-GND</v>
      </c>
      <c r="D3119" t="str">
        <f t="shared" si="396"/>
        <v>C132-1</v>
      </c>
      <c r="E3119" t="s">
        <v>3263</v>
      </c>
      <c r="F3119">
        <v>1</v>
      </c>
      <c r="G3119" t="s">
        <v>433</v>
      </c>
      <c r="AT3119">
        <f t="shared" si="397"/>
        <v>0</v>
      </c>
      <c r="AU3119">
        <f t="shared" si="398"/>
        <v>0</v>
      </c>
    </row>
    <row r="3120" spans="1:47" x14ac:dyDescent="0.25">
      <c r="A3120" t="str">
        <f t="shared" si="393"/>
        <v>C132-2</v>
      </c>
      <c r="B3120" t="str">
        <f t="shared" si="394"/>
        <v>1V8_M</v>
      </c>
      <c r="C3120" t="str">
        <f t="shared" si="395"/>
        <v>C132-1V8_M</v>
      </c>
      <c r="D3120" t="str">
        <f t="shared" si="396"/>
        <v>C132-2</v>
      </c>
      <c r="E3120" t="s">
        <v>3263</v>
      </c>
      <c r="F3120">
        <v>2</v>
      </c>
      <c r="G3120" t="s">
        <v>3706</v>
      </c>
      <c r="AT3120" t="str">
        <f t="shared" si="397"/>
        <v>1V8_M</v>
      </c>
      <c r="AU3120" t="str">
        <f t="shared" si="398"/>
        <v>--</v>
      </c>
    </row>
    <row r="3121" spans="1:47" x14ac:dyDescent="0.25">
      <c r="A3121" t="str">
        <f t="shared" si="393"/>
        <v>C133-1</v>
      </c>
      <c r="B3121" t="str">
        <f t="shared" si="394"/>
        <v>3V3_CAM</v>
      </c>
      <c r="C3121" t="str">
        <f t="shared" si="395"/>
        <v>C133-3V3_CAM</v>
      </c>
      <c r="D3121" t="str">
        <f t="shared" si="396"/>
        <v>C133-1</v>
      </c>
      <c r="E3121" t="s">
        <v>3264</v>
      </c>
      <c r="F3121">
        <v>1</v>
      </c>
      <c r="G3121" t="s">
        <v>3712</v>
      </c>
      <c r="AT3121" t="str">
        <f t="shared" si="397"/>
        <v>3V3_CAM</v>
      </c>
      <c r="AU3121" t="str">
        <f t="shared" si="398"/>
        <v>--</v>
      </c>
    </row>
    <row r="3122" spans="1:47" x14ac:dyDescent="0.25">
      <c r="A3122" t="str">
        <f t="shared" si="393"/>
        <v>C133-2</v>
      </c>
      <c r="B3122" t="str">
        <f t="shared" si="394"/>
        <v>GND</v>
      </c>
      <c r="C3122" t="str">
        <f t="shared" si="395"/>
        <v>C133-GND</v>
      </c>
      <c r="D3122" t="str">
        <f t="shared" si="396"/>
        <v>C133-2</v>
      </c>
      <c r="E3122" t="s">
        <v>3264</v>
      </c>
      <c r="F3122">
        <v>2</v>
      </c>
      <c r="G3122" t="s">
        <v>433</v>
      </c>
      <c r="AT3122">
        <f t="shared" si="397"/>
        <v>0</v>
      </c>
      <c r="AU3122">
        <f t="shared" si="398"/>
        <v>0</v>
      </c>
    </row>
    <row r="3123" spans="1:47" x14ac:dyDescent="0.25">
      <c r="A3123" t="str">
        <f t="shared" si="393"/>
        <v>C134-1</v>
      </c>
      <c r="B3123" t="str">
        <f t="shared" si="394"/>
        <v>3V3_LDO</v>
      </c>
      <c r="C3123" t="str">
        <f t="shared" si="395"/>
        <v>C134-3V3_LDO</v>
      </c>
      <c r="D3123" t="str">
        <f t="shared" si="396"/>
        <v>C134-1</v>
      </c>
      <c r="E3123" t="s">
        <v>2299</v>
      </c>
      <c r="F3123">
        <v>1</v>
      </c>
      <c r="G3123" t="s">
        <v>3715</v>
      </c>
      <c r="AT3123" t="str">
        <f t="shared" si="397"/>
        <v>3V3_LDO</v>
      </c>
      <c r="AU3123" t="str">
        <f t="shared" si="398"/>
        <v>--</v>
      </c>
    </row>
    <row r="3124" spans="1:47" x14ac:dyDescent="0.25">
      <c r="A3124" t="str">
        <f t="shared" si="393"/>
        <v>C134-2</v>
      </c>
      <c r="B3124" t="str">
        <f t="shared" si="394"/>
        <v>GND</v>
      </c>
      <c r="C3124" t="str">
        <f t="shared" si="395"/>
        <v>C134-GND</v>
      </c>
      <c r="D3124" t="str">
        <f t="shared" si="396"/>
        <v>C134-2</v>
      </c>
      <c r="E3124" t="s">
        <v>2299</v>
      </c>
      <c r="F3124">
        <v>2</v>
      </c>
      <c r="G3124" t="s">
        <v>433</v>
      </c>
      <c r="AT3124">
        <f t="shared" si="397"/>
        <v>0</v>
      </c>
      <c r="AU3124">
        <f t="shared" si="398"/>
        <v>0</v>
      </c>
    </row>
    <row r="3125" spans="1:47" x14ac:dyDescent="0.25">
      <c r="A3125" t="str">
        <f t="shared" si="393"/>
        <v>C135-1</v>
      </c>
      <c r="B3125" t="str">
        <f t="shared" si="394"/>
        <v>1V5_LDO</v>
      </c>
      <c r="C3125" t="str">
        <f t="shared" si="395"/>
        <v>C135-1V5_LDO</v>
      </c>
      <c r="D3125" t="str">
        <f t="shared" si="396"/>
        <v>C135-1</v>
      </c>
      <c r="E3125" t="s">
        <v>2300</v>
      </c>
      <c r="F3125">
        <v>1</v>
      </c>
      <c r="G3125" t="s">
        <v>3701</v>
      </c>
      <c r="AT3125" t="str">
        <f t="shared" si="397"/>
        <v>1V5_LDO</v>
      </c>
      <c r="AU3125" t="str">
        <f t="shared" si="398"/>
        <v>--</v>
      </c>
    </row>
    <row r="3126" spans="1:47" x14ac:dyDescent="0.25">
      <c r="A3126" t="str">
        <f t="shared" si="393"/>
        <v>C135-2</v>
      </c>
      <c r="B3126" t="str">
        <f t="shared" si="394"/>
        <v>GND</v>
      </c>
      <c r="C3126" t="str">
        <f t="shared" si="395"/>
        <v>C135-GND</v>
      </c>
      <c r="D3126" t="str">
        <f t="shared" si="396"/>
        <v>C135-2</v>
      </c>
      <c r="E3126" t="s">
        <v>2300</v>
      </c>
      <c r="F3126">
        <v>2</v>
      </c>
      <c r="G3126" t="s">
        <v>433</v>
      </c>
      <c r="AT3126">
        <f t="shared" si="397"/>
        <v>0</v>
      </c>
      <c r="AU3126">
        <f t="shared" si="398"/>
        <v>0</v>
      </c>
    </row>
    <row r="3127" spans="1:47" x14ac:dyDescent="0.25">
      <c r="A3127" t="str">
        <f t="shared" si="393"/>
        <v>C136-1</v>
      </c>
      <c r="B3127" t="str">
        <f t="shared" si="394"/>
        <v>3V3</v>
      </c>
      <c r="C3127" t="str">
        <f t="shared" si="395"/>
        <v>C136-3V3</v>
      </c>
      <c r="D3127" t="str">
        <f t="shared" si="396"/>
        <v>C136-1</v>
      </c>
      <c r="E3127" t="s">
        <v>3265</v>
      </c>
      <c r="F3127">
        <v>1</v>
      </c>
      <c r="G3127" t="s">
        <v>3710</v>
      </c>
      <c r="AT3127" t="str">
        <f t="shared" si="397"/>
        <v>3V3</v>
      </c>
      <c r="AU3127" t="str">
        <f t="shared" si="398"/>
        <v>--</v>
      </c>
    </row>
    <row r="3128" spans="1:47" x14ac:dyDescent="0.25">
      <c r="A3128" t="str">
        <f t="shared" si="393"/>
        <v>C136-2</v>
      </c>
      <c r="B3128" t="str">
        <f t="shared" si="394"/>
        <v>GND</v>
      </c>
      <c r="C3128" t="str">
        <f t="shared" si="395"/>
        <v>C136-GND</v>
      </c>
      <c r="D3128" t="str">
        <f t="shared" si="396"/>
        <v>C136-2</v>
      </c>
      <c r="E3128" t="s">
        <v>3265</v>
      </c>
      <c r="F3128">
        <v>2</v>
      </c>
      <c r="G3128" t="s">
        <v>433</v>
      </c>
      <c r="AT3128">
        <f t="shared" si="397"/>
        <v>0</v>
      </c>
      <c r="AU3128">
        <f t="shared" si="398"/>
        <v>0</v>
      </c>
    </row>
    <row r="3129" spans="1:47" x14ac:dyDescent="0.25">
      <c r="A3129" t="str">
        <f t="shared" si="393"/>
        <v>C137-1</v>
      </c>
      <c r="B3129" t="str">
        <f t="shared" si="394"/>
        <v>3V3</v>
      </c>
      <c r="C3129" t="str">
        <f t="shared" si="395"/>
        <v>C137-3V3</v>
      </c>
      <c r="D3129" t="str">
        <f t="shared" si="396"/>
        <v>C137-1</v>
      </c>
      <c r="E3129" t="s">
        <v>3266</v>
      </c>
      <c r="F3129">
        <v>1</v>
      </c>
      <c r="G3129" t="s">
        <v>3710</v>
      </c>
      <c r="AT3129" t="str">
        <f t="shared" si="397"/>
        <v>3V3</v>
      </c>
      <c r="AU3129" t="str">
        <f t="shared" si="398"/>
        <v>--</v>
      </c>
    </row>
    <row r="3130" spans="1:47" x14ac:dyDescent="0.25">
      <c r="A3130" t="str">
        <f t="shared" si="393"/>
        <v>C137-2</v>
      </c>
      <c r="B3130" t="str">
        <f t="shared" si="394"/>
        <v>GND</v>
      </c>
      <c r="C3130" t="str">
        <f t="shared" si="395"/>
        <v>C137-GND</v>
      </c>
      <c r="D3130" t="str">
        <f t="shared" si="396"/>
        <v>C137-2</v>
      </c>
      <c r="E3130" t="s">
        <v>3266</v>
      </c>
      <c r="F3130">
        <v>2</v>
      </c>
      <c r="G3130" t="s">
        <v>433</v>
      </c>
      <c r="AT3130">
        <f t="shared" si="397"/>
        <v>0</v>
      </c>
      <c r="AU3130">
        <f t="shared" si="398"/>
        <v>0</v>
      </c>
    </row>
    <row r="3131" spans="1:47" x14ac:dyDescent="0.25">
      <c r="A3131" t="str">
        <f t="shared" si="393"/>
        <v>C138-1</v>
      </c>
      <c r="B3131" t="str">
        <f t="shared" si="394"/>
        <v>3V3_FMC</v>
      </c>
      <c r="C3131" t="str">
        <f t="shared" si="395"/>
        <v>C138-3V3_FMC</v>
      </c>
      <c r="D3131" t="str">
        <f t="shared" si="396"/>
        <v>C138-1</v>
      </c>
      <c r="E3131" t="s">
        <v>3267</v>
      </c>
      <c r="F3131">
        <v>1</v>
      </c>
      <c r="G3131" t="s">
        <v>3714</v>
      </c>
      <c r="AT3131" t="str">
        <f t="shared" si="397"/>
        <v>3V3_FMC</v>
      </c>
      <c r="AU3131" t="str">
        <f t="shared" si="398"/>
        <v>--</v>
      </c>
    </row>
    <row r="3132" spans="1:47" x14ac:dyDescent="0.25">
      <c r="A3132" t="str">
        <f t="shared" si="393"/>
        <v>C138-2</v>
      </c>
      <c r="B3132" t="str">
        <f t="shared" si="394"/>
        <v>GND</v>
      </c>
      <c r="C3132" t="str">
        <f t="shared" si="395"/>
        <v>C138-GND</v>
      </c>
      <c r="D3132" t="str">
        <f t="shared" si="396"/>
        <v>C138-2</v>
      </c>
      <c r="E3132" t="s">
        <v>3267</v>
      </c>
      <c r="F3132">
        <v>2</v>
      </c>
      <c r="G3132" t="s">
        <v>433</v>
      </c>
      <c r="AT3132">
        <f t="shared" si="397"/>
        <v>0</v>
      </c>
      <c r="AU3132">
        <f t="shared" si="398"/>
        <v>0</v>
      </c>
    </row>
    <row r="3133" spans="1:47" x14ac:dyDescent="0.25">
      <c r="A3133" t="str">
        <f t="shared" si="393"/>
        <v>C139-1</v>
      </c>
      <c r="B3133" t="str">
        <f t="shared" si="394"/>
        <v>UART_FGND</v>
      </c>
      <c r="C3133" t="str">
        <f t="shared" si="395"/>
        <v>C139-UART_FGND</v>
      </c>
      <c r="D3133" t="str">
        <f t="shared" si="396"/>
        <v>C139-1</v>
      </c>
      <c r="E3133" t="s">
        <v>3268</v>
      </c>
      <c r="F3133">
        <v>1</v>
      </c>
      <c r="G3133" t="s">
        <v>4413</v>
      </c>
      <c r="AT3133" t="str">
        <f t="shared" si="397"/>
        <v>UART_FGND</v>
      </c>
      <c r="AU3133" t="str">
        <f t="shared" si="398"/>
        <v>--</v>
      </c>
    </row>
    <row r="3134" spans="1:47" x14ac:dyDescent="0.25">
      <c r="A3134" t="str">
        <f t="shared" si="393"/>
        <v>C139-2</v>
      </c>
      <c r="B3134" t="str">
        <f t="shared" si="394"/>
        <v>GND</v>
      </c>
      <c r="C3134" t="str">
        <f t="shared" si="395"/>
        <v>C139-GND</v>
      </c>
      <c r="D3134" t="str">
        <f t="shared" si="396"/>
        <v>C139-2</v>
      </c>
      <c r="E3134" t="s">
        <v>3268</v>
      </c>
      <c r="F3134">
        <v>2</v>
      </c>
      <c r="G3134" t="s">
        <v>433</v>
      </c>
      <c r="AT3134">
        <f t="shared" si="397"/>
        <v>0</v>
      </c>
      <c r="AU3134">
        <f t="shared" si="398"/>
        <v>0</v>
      </c>
    </row>
    <row r="3135" spans="1:47" x14ac:dyDescent="0.25">
      <c r="A3135" t="str">
        <f t="shared" si="393"/>
        <v>C140-1</v>
      </c>
      <c r="B3135" t="str">
        <f t="shared" si="394"/>
        <v>NetC140_1</v>
      </c>
      <c r="C3135" t="str">
        <f t="shared" si="395"/>
        <v>C140-NetC140_1</v>
      </c>
      <c r="D3135" t="str">
        <f t="shared" si="396"/>
        <v>C140-1</v>
      </c>
      <c r="E3135" t="s">
        <v>3269</v>
      </c>
      <c r="F3135">
        <v>1</v>
      </c>
      <c r="G3135" t="s">
        <v>4227</v>
      </c>
      <c r="AT3135" t="str">
        <f t="shared" si="397"/>
        <v>NetC140_1</v>
      </c>
      <c r="AU3135" t="str">
        <f t="shared" si="398"/>
        <v>--</v>
      </c>
    </row>
    <row r="3136" spans="1:47" x14ac:dyDescent="0.25">
      <c r="A3136" t="str">
        <f t="shared" si="393"/>
        <v>C140-2</v>
      </c>
      <c r="B3136" t="str">
        <f t="shared" si="394"/>
        <v>GND</v>
      </c>
      <c r="C3136" t="str">
        <f t="shared" si="395"/>
        <v>C140-GND</v>
      </c>
      <c r="D3136" t="str">
        <f t="shared" si="396"/>
        <v>C140-2</v>
      </c>
      <c r="E3136" t="s">
        <v>3269</v>
      </c>
      <c r="F3136">
        <v>2</v>
      </c>
      <c r="G3136" t="s">
        <v>433</v>
      </c>
      <c r="AT3136">
        <f t="shared" si="397"/>
        <v>0</v>
      </c>
      <c r="AU3136">
        <f t="shared" si="398"/>
        <v>0</v>
      </c>
    </row>
    <row r="3137" spans="1:47" x14ac:dyDescent="0.25">
      <c r="A3137" t="str">
        <f t="shared" si="393"/>
        <v>C141-1</v>
      </c>
      <c r="B3137" t="str">
        <f t="shared" si="394"/>
        <v>12V</v>
      </c>
      <c r="C3137" t="str">
        <f t="shared" si="395"/>
        <v>C141-12V</v>
      </c>
      <c r="D3137" t="str">
        <f t="shared" si="396"/>
        <v>C141-1</v>
      </c>
      <c r="E3137" t="s">
        <v>3270</v>
      </c>
      <c r="F3137">
        <v>1</v>
      </c>
      <c r="G3137" t="s">
        <v>3697</v>
      </c>
      <c r="AT3137" t="str">
        <f t="shared" si="397"/>
        <v>12V</v>
      </c>
      <c r="AU3137" t="str">
        <f t="shared" si="398"/>
        <v>--</v>
      </c>
    </row>
    <row r="3138" spans="1:47" x14ac:dyDescent="0.25">
      <c r="A3138" t="str">
        <f t="shared" si="393"/>
        <v>C141-2</v>
      </c>
      <c r="B3138" t="str">
        <f t="shared" si="394"/>
        <v>GND</v>
      </c>
      <c r="C3138" t="str">
        <f t="shared" si="395"/>
        <v>C141-GND</v>
      </c>
      <c r="D3138" t="str">
        <f t="shared" si="396"/>
        <v>C141-2</v>
      </c>
      <c r="E3138" t="s">
        <v>3270</v>
      </c>
      <c r="F3138">
        <v>2</v>
      </c>
      <c r="G3138" t="s">
        <v>433</v>
      </c>
      <c r="AT3138">
        <f t="shared" si="397"/>
        <v>0</v>
      </c>
      <c r="AU3138">
        <f t="shared" si="398"/>
        <v>0</v>
      </c>
    </row>
    <row r="3139" spans="1:47" x14ac:dyDescent="0.25">
      <c r="A3139" t="str">
        <f t="shared" si="393"/>
        <v>C142-1</v>
      </c>
      <c r="B3139" t="str">
        <f t="shared" si="394"/>
        <v>5V_SOM</v>
      </c>
      <c r="C3139" t="str">
        <f t="shared" si="395"/>
        <v>C142-5V_SOM</v>
      </c>
      <c r="D3139" t="str">
        <f t="shared" si="396"/>
        <v>C142-1</v>
      </c>
      <c r="E3139" t="s">
        <v>3271</v>
      </c>
      <c r="F3139">
        <v>1</v>
      </c>
      <c r="G3139" t="s">
        <v>3726</v>
      </c>
      <c r="AT3139" t="str">
        <f t="shared" si="397"/>
        <v>5V_SOM</v>
      </c>
      <c r="AU3139" t="str">
        <f t="shared" si="398"/>
        <v>--</v>
      </c>
    </row>
    <row r="3140" spans="1:47" x14ac:dyDescent="0.25">
      <c r="A3140" t="str">
        <f t="shared" si="393"/>
        <v>C142-2</v>
      </c>
      <c r="B3140" t="str">
        <f t="shared" si="394"/>
        <v>NetC142_2</v>
      </c>
      <c r="C3140" t="str">
        <f t="shared" si="395"/>
        <v>C142-NetC142_2</v>
      </c>
      <c r="D3140" t="str">
        <f t="shared" si="396"/>
        <v>C142-2</v>
      </c>
      <c r="E3140" t="s">
        <v>3271</v>
      </c>
      <c r="F3140">
        <v>2</v>
      </c>
      <c r="G3140" t="s">
        <v>1141</v>
      </c>
      <c r="AT3140" t="str">
        <f t="shared" si="397"/>
        <v>NetC142_2</v>
      </c>
      <c r="AU3140" t="str">
        <f t="shared" si="398"/>
        <v>--</v>
      </c>
    </row>
    <row r="3141" spans="1:47" x14ac:dyDescent="0.25">
      <c r="A3141" t="str">
        <f t="shared" si="393"/>
        <v>C143-1</v>
      </c>
      <c r="B3141" t="str">
        <f t="shared" si="394"/>
        <v>NetC140_1</v>
      </c>
      <c r="C3141" t="str">
        <f t="shared" si="395"/>
        <v>C143-NetC140_1</v>
      </c>
      <c r="D3141" t="str">
        <f t="shared" si="396"/>
        <v>C143-1</v>
      </c>
      <c r="E3141" t="s">
        <v>3272</v>
      </c>
      <c r="F3141">
        <v>1</v>
      </c>
      <c r="G3141" t="s">
        <v>4227</v>
      </c>
      <c r="AT3141" t="str">
        <f t="shared" si="397"/>
        <v>NetC140_1</v>
      </c>
      <c r="AU3141" t="str">
        <f t="shared" si="398"/>
        <v>--</v>
      </c>
    </row>
    <row r="3142" spans="1:47" x14ac:dyDescent="0.25">
      <c r="A3142" t="str">
        <f t="shared" ref="A3142:A3205" si="399">$E3142&amp;"-"&amp;$F3142</f>
        <v>C143-2</v>
      </c>
      <c r="B3142" t="str">
        <f t="shared" ref="B3142:B3205" si="400">IF(OR(E3142=$A$2,E3142=$B$2,E3142=$C$2,E3142=$D$2),"--",G3142)</f>
        <v>GND</v>
      </c>
      <c r="C3142" t="str">
        <f t="shared" ref="C3142:C3205" si="401">$E3142&amp;"-"&amp;$G3142</f>
        <v>C143-GND</v>
      </c>
      <c r="D3142" t="str">
        <f t="shared" ref="D3142:D3205" si="402">A3142</f>
        <v>C143-2</v>
      </c>
      <c r="E3142" t="s">
        <v>3272</v>
      </c>
      <c r="F3142">
        <v>2</v>
      </c>
      <c r="G3142" t="s">
        <v>433</v>
      </c>
      <c r="AT3142">
        <f t="shared" ref="AT3142:AT3205" si="403">IF(IF(COUNTIF($AO$6:$AQ$150,B3142)&gt;0,"---","--")="---",VLOOKUP(B3142,$AO$6:$AQ$150,3,0),B3142)</f>
        <v>0</v>
      </c>
      <c r="AU3142">
        <f t="shared" ref="AU3142:AU3205" si="404">IF(IF(COUNTIF($AO$6:$AQ$150,B3142)&gt;0,"---","--")="---",VLOOKUP(B3142,$AO$6:$AQ$150,2,0),"--")</f>
        <v>0</v>
      </c>
    </row>
    <row r="3143" spans="1:47" x14ac:dyDescent="0.25">
      <c r="A3143" t="str">
        <f t="shared" si="399"/>
        <v>C144-1</v>
      </c>
      <c r="B3143" t="str">
        <f t="shared" si="400"/>
        <v>NetC140_1</v>
      </c>
      <c r="C3143" t="str">
        <f t="shared" si="401"/>
        <v>C144-NetC140_1</v>
      </c>
      <c r="D3143" t="str">
        <f t="shared" si="402"/>
        <v>C144-1</v>
      </c>
      <c r="E3143" t="s">
        <v>3273</v>
      </c>
      <c r="F3143">
        <v>1</v>
      </c>
      <c r="G3143" t="s">
        <v>4227</v>
      </c>
      <c r="AT3143" t="str">
        <f t="shared" si="403"/>
        <v>NetC140_1</v>
      </c>
      <c r="AU3143" t="str">
        <f t="shared" si="404"/>
        <v>--</v>
      </c>
    </row>
    <row r="3144" spans="1:47" x14ac:dyDescent="0.25">
      <c r="A3144" t="str">
        <f t="shared" si="399"/>
        <v>C144-2</v>
      </c>
      <c r="B3144" t="str">
        <f t="shared" si="400"/>
        <v>GND</v>
      </c>
      <c r="C3144" t="str">
        <f t="shared" si="401"/>
        <v>C144-GND</v>
      </c>
      <c r="D3144" t="str">
        <f t="shared" si="402"/>
        <v>C144-2</v>
      </c>
      <c r="E3144" t="s">
        <v>3273</v>
      </c>
      <c r="F3144">
        <v>2</v>
      </c>
      <c r="G3144" t="s">
        <v>433</v>
      </c>
      <c r="AT3144">
        <f t="shared" si="403"/>
        <v>0</v>
      </c>
      <c r="AU3144">
        <f t="shared" si="404"/>
        <v>0</v>
      </c>
    </row>
    <row r="3145" spans="1:47" x14ac:dyDescent="0.25">
      <c r="A3145" t="str">
        <f t="shared" si="399"/>
        <v>C145-1</v>
      </c>
      <c r="B3145" t="str">
        <f t="shared" si="400"/>
        <v>NetC140_1</v>
      </c>
      <c r="C3145" t="str">
        <f t="shared" si="401"/>
        <v>C145-NetC140_1</v>
      </c>
      <c r="D3145" t="str">
        <f t="shared" si="402"/>
        <v>C145-1</v>
      </c>
      <c r="E3145" t="s">
        <v>3274</v>
      </c>
      <c r="F3145">
        <v>1</v>
      </c>
      <c r="G3145" t="s">
        <v>4227</v>
      </c>
      <c r="AT3145" t="str">
        <f t="shared" si="403"/>
        <v>NetC140_1</v>
      </c>
      <c r="AU3145" t="str">
        <f t="shared" si="404"/>
        <v>--</v>
      </c>
    </row>
    <row r="3146" spans="1:47" x14ac:dyDescent="0.25">
      <c r="A3146" t="str">
        <f t="shared" si="399"/>
        <v>C145-2</v>
      </c>
      <c r="B3146" t="str">
        <f t="shared" si="400"/>
        <v>GND</v>
      </c>
      <c r="C3146" t="str">
        <f t="shared" si="401"/>
        <v>C145-GND</v>
      </c>
      <c r="D3146" t="str">
        <f t="shared" si="402"/>
        <v>C145-2</v>
      </c>
      <c r="E3146" t="s">
        <v>3274</v>
      </c>
      <c r="F3146">
        <v>2</v>
      </c>
      <c r="G3146" t="s">
        <v>433</v>
      </c>
      <c r="AT3146">
        <f t="shared" si="403"/>
        <v>0</v>
      </c>
      <c r="AU3146">
        <f t="shared" si="404"/>
        <v>0</v>
      </c>
    </row>
    <row r="3147" spans="1:47" x14ac:dyDescent="0.25">
      <c r="A3147" t="str">
        <f t="shared" si="399"/>
        <v>C146-1</v>
      </c>
      <c r="B3147" t="str">
        <f t="shared" si="400"/>
        <v>3V3</v>
      </c>
      <c r="C3147" t="str">
        <f t="shared" si="401"/>
        <v>C146-3V3</v>
      </c>
      <c r="D3147" t="str">
        <f t="shared" si="402"/>
        <v>C146-1</v>
      </c>
      <c r="E3147" t="s">
        <v>3275</v>
      </c>
      <c r="F3147">
        <v>1</v>
      </c>
      <c r="G3147" t="s">
        <v>3710</v>
      </c>
      <c r="AT3147" t="str">
        <f t="shared" si="403"/>
        <v>3V3</v>
      </c>
      <c r="AU3147" t="str">
        <f t="shared" si="404"/>
        <v>--</v>
      </c>
    </row>
    <row r="3148" spans="1:47" x14ac:dyDescent="0.25">
      <c r="A3148" t="str">
        <f t="shared" si="399"/>
        <v>C146-2</v>
      </c>
      <c r="B3148" t="str">
        <f t="shared" si="400"/>
        <v>GND</v>
      </c>
      <c r="C3148" t="str">
        <f t="shared" si="401"/>
        <v>C146-GND</v>
      </c>
      <c r="D3148" t="str">
        <f t="shared" si="402"/>
        <v>C146-2</v>
      </c>
      <c r="E3148" t="s">
        <v>3275</v>
      </c>
      <c r="F3148">
        <v>2</v>
      </c>
      <c r="G3148" t="s">
        <v>433</v>
      </c>
      <c r="AT3148">
        <f t="shared" si="403"/>
        <v>0</v>
      </c>
      <c r="AU3148">
        <f t="shared" si="404"/>
        <v>0</v>
      </c>
    </row>
    <row r="3149" spans="1:47" x14ac:dyDescent="0.25">
      <c r="A3149" t="str">
        <f t="shared" si="399"/>
        <v>C147-1</v>
      </c>
      <c r="B3149" t="str">
        <f t="shared" si="400"/>
        <v>UFPD_N</v>
      </c>
      <c r="C3149" t="str">
        <f t="shared" si="401"/>
        <v>C147-UFPD_N</v>
      </c>
      <c r="D3149" t="str">
        <f t="shared" si="402"/>
        <v>C147-1</v>
      </c>
      <c r="E3149" t="s">
        <v>3276</v>
      </c>
      <c r="F3149">
        <v>1</v>
      </c>
      <c r="G3149" t="s">
        <v>4409</v>
      </c>
      <c r="AT3149" t="str">
        <f t="shared" si="403"/>
        <v>UFPD_N</v>
      </c>
      <c r="AU3149" t="str">
        <f t="shared" si="404"/>
        <v>--</v>
      </c>
    </row>
    <row r="3150" spans="1:47" x14ac:dyDescent="0.25">
      <c r="A3150" t="str">
        <f t="shared" si="399"/>
        <v>C147-2</v>
      </c>
      <c r="B3150" t="str">
        <f t="shared" si="400"/>
        <v>GND</v>
      </c>
      <c r="C3150" t="str">
        <f t="shared" si="401"/>
        <v>C147-GND</v>
      </c>
      <c r="D3150" t="str">
        <f t="shared" si="402"/>
        <v>C147-2</v>
      </c>
      <c r="E3150" t="s">
        <v>3276</v>
      </c>
      <c r="F3150">
        <v>2</v>
      </c>
      <c r="G3150" t="s">
        <v>433</v>
      </c>
      <c r="AT3150">
        <f t="shared" si="403"/>
        <v>0</v>
      </c>
      <c r="AU3150">
        <f t="shared" si="404"/>
        <v>0</v>
      </c>
    </row>
    <row r="3151" spans="1:47" x14ac:dyDescent="0.25">
      <c r="A3151" t="str">
        <f t="shared" si="399"/>
        <v>C148-1</v>
      </c>
      <c r="B3151" t="str">
        <f t="shared" si="400"/>
        <v>UFPD_P</v>
      </c>
      <c r="C3151" t="str">
        <f t="shared" si="401"/>
        <v>C148-UFPD_P</v>
      </c>
      <c r="D3151" t="str">
        <f t="shared" si="402"/>
        <v>C148-1</v>
      </c>
      <c r="E3151" t="s">
        <v>3277</v>
      </c>
      <c r="F3151">
        <v>1</v>
      </c>
      <c r="G3151" t="s">
        <v>4408</v>
      </c>
      <c r="AT3151" t="str">
        <f t="shared" si="403"/>
        <v>UFPD_P</v>
      </c>
      <c r="AU3151" t="str">
        <f t="shared" si="404"/>
        <v>--</v>
      </c>
    </row>
    <row r="3152" spans="1:47" x14ac:dyDescent="0.25">
      <c r="A3152" t="str">
        <f t="shared" si="399"/>
        <v>C148-2</v>
      </c>
      <c r="B3152" t="str">
        <f t="shared" si="400"/>
        <v>GND</v>
      </c>
      <c r="C3152" t="str">
        <f t="shared" si="401"/>
        <v>C148-GND</v>
      </c>
      <c r="D3152" t="str">
        <f t="shared" si="402"/>
        <v>C148-2</v>
      </c>
      <c r="E3152" t="s">
        <v>3277</v>
      </c>
      <c r="F3152">
        <v>2</v>
      </c>
      <c r="G3152" t="s">
        <v>433</v>
      </c>
      <c r="AT3152">
        <f t="shared" si="403"/>
        <v>0</v>
      </c>
      <c r="AU3152">
        <f t="shared" si="404"/>
        <v>0</v>
      </c>
    </row>
    <row r="3153" spans="1:47" x14ac:dyDescent="0.25">
      <c r="A3153" t="str">
        <f t="shared" si="399"/>
        <v>C149-1</v>
      </c>
      <c r="B3153" t="str">
        <f t="shared" si="400"/>
        <v>5V</v>
      </c>
      <c r="C3153" t="str">
        <f t="shared" si="401"/>
        <v>C149-5V</v>
      </c>
      <c r="D3153" t="str">
        <f t="shared" si="402"/>
        <v>C149-1</v>
      </c>
      <c r="E3153" t="s">
        <v>3278</v>
      </c>
      <c r="F3153">
        <v>1</v>
      </c>
      <c r="G3153" t="s">
        <v>3724</v>
      </c>
      <c r="AT3153" t="str">
        <f t="shared" si="403"/>
        <v>5V</v>
      </c>
      <c r="AU3153" t="str">
        <f t="shared" si="404"/>
        <v>--</v>
      </c>
    </row>
    <row r="3154" spans="1:47" x14ac:dyDescent="0.25">
      <c r="A3154" t="str">
        <f t="shared" si="399"/>
        <v>C149-2</v>
      </c>
      <c r="B3154" t="str">
        <f t="shared" si="400"/>
        <v>GND</v>
      </c>
      <c r="C3154" t="str">
        <f t="shared" si="401"/>
        <v>C149-GND</v>
      </c>
      <c r="D3154" t="str">
        <f t="shared" si="402"/>
        <v>C149-2</v>
      </c>
      <c r="E3154" t="s">
        <v>3278</v>
      </c>
      <c r="F3154">
        <v>2</v>
      </c>
      <c r="G3154" t="s">
        <v>433</v>
      </c>
      <c r="AT3154">
        <f t="shared" si="403"/>
        <v>0</v>
      </c>
      <c r="AU3154">
        <f t="shared" si="404"/>
        <v>0</v>
      </c>
    </row>
    <row r="3155" spans="1:47" x14ac:dyDescent="0.25">
      <c r="A3155" t="str">
        <f t="shared" si="399"/>
        <v>C150-1</v>
      </c>
      <c r="B3155" t="str">
        <f t="shared" si="400"/>
        <v>12VAGND</v>
      </c>
      <c r="C3155" t="str">
        <f t="shared" si="401"/>
        <v>C150-12VAGND</v>
      </c>
      <c r="D3155" t="str">
        <f t="shared" si="402"/>
        <v>C150-1</v>
      </c>
      <c r="E3155" t="s">
        <v>3279</v>
      </c>
      <c r="F3155">
        <v>1</v>
      </c>
      <c r="G3155" t="s">
        <v>3698</v>
      </c>
      <c r="AT3155" t="str">
        <f t="shared" si="403"/>
        <v>12VAGND</v>
      </c>
      <c r="AU3155" t="str">
        <f t="shared" si="404"/>
        <v>--</v>
      </c>
    </row>
    <row r="3156" spans="1:47" x14ac:dyDescent="0.25">
      <c r="A3156" t="str">
        <f t="shared" si="399"/>
        <v>C150-2</v>
      </c>
      <c r="B3156" t="str">
        <f t="shared" si="400"/>
        <v>12V_A</v>
      </c>
      <c r="C3156" t="str">
        <f t="shared" si="401"/>
        <v>C150-12V_A</v>
      </c>
      <c r="D3156" t="str">
        <f t="shared" si="402"/>
        <v>C150-2</v>
      </c>
      <c r="E3156" t="s">
        <v>3279</v>
      </c>
      <c r="F3156">
        <v>2</v>
      </c>
      <c r="G3156" t="s">
        <v>3699</v>
      </c>
      <c r="AT3156" t="str">
        <f t="shared" si="403"/>
        <v>12V_A</v>
      </c>
      <c r="AU3156" t="str">
        <f t="shared" si="404"/>
        <v>--</v>
      </c>
    </row>
    <row r="3157" spans="1:47" x14ac:dyDescent="0.25">
      <c r="A3157" t="str">
        <f t="shared" si="399"/>
        <v>C151-1</v>
      </c>
      <c r="B3157" t="str">
        <f t="shared" si="400"/>
        <v>5V</v>
      </c>
      <c r="C3157" t="str">
        <f t="shared" si="401"/>
        <v>C151-5V</v>
      </c>
      <c r="D3157" t="str">
        <f t="shared" si="402"/>
        <v>C151-1</v>
      </c>
      <c r="E3157" t="s">
        <v>3280</v>
      </c>
      <c r="F3157">
        <v>1</v>
      </c>
      <c r="G3157" t="s">
        <v>3724</v>
      </c>
      <c r="AT3157" t="str">
        <f t="shared" si="403"/>
        <v>5V</v>
      </c>
      <c r="AU3157" t="str">
        <f t="shared" si="404"/>
        <v>--</v>
      </c>
    </row>
    <row r="3158" spans="1:47" x14ac:dyDescent="0.25">
      <c r="A3158" t="str">
        <f t="shared" si="399"/>
        <v>C151-2</v>
      </c>
      <c r="B3158" t="str">
        <f t="shared" si="400"/>
        <v>GND</v>
      </c>
      <c r="C3158" t="str">
        <f t="shared" si="401"/>
        <v>C151-GND</v>
      </c>
      <c r="D3158" t="str">
        <f t="shared" si="402"/>
        <v>C151-2</v>
      </c>
      <c r="E3158" t="s">
        <v>3280</v>
      </c>
      <c r="F3158">
        <v>2</v>
      </c>
      <c r="G3158" t="s">
        <v>433</v>
      </c>
      <c r="AT3158">
        <f t="shared" si="403"/>
        <v>0</v>
      </c>
      <c r="AU3158">
        <f t="shared" si="404"/>
        <v>0</v>
      </c>
    </row>
    <row r="3159" spans="1:47" x14ac:dyDescent="0.25">
      <c r="A3159" t="str">
        <f t="shared" si="399"/>
        <v>C152-1</v>
      </c>
      <c r="B3159" t="str">
        <f t="shared" si="400"/>
        <v>5V</v>
      </c>
      <c r="C3159" t="str">
        <f t="shared" si="401"/>
        <v>C152-5V</v>
      </c>
      <c r="D3159" t="str">
        <f t="shared" si="402"/>
        <v>C152-1</v>
      </c>
      <c r="E3159" t="s">
        <v>3281</v>
      </c>
      <c r="F3159">
        <v>1</v>
      </c>
      <c r="G3159" t="s">
        <v>3724</v>
      </c>
      <c r="AT3159" t="str">
        <f t="shared" si="403"/>
        <v>5V</v>
      </c>
      <c r="AU3159" t="str">
        <f t="shared" si="404"/>
        <v>--</v>
      </c>
    </row>
    <row r="3160" spans="1:47" x14ac:dyDescent="0.25">
      <c r="A3160" t="str">
        <f t="shared" si="399"/>
        <v>C152-2</v>
      </c>
      <c r="B3160" t="str">
        <f t="shared" si="400"/>
        <v>GND</v>
      </c>
      <c r="C3160" t="str">
        <f t="shared" si="401"/>
        <v>C152-GND</v>
      </c>
      <c r="D3160" t="str">
        <f t="shared" si="402"/>
        <v>C152-2</v>
      </c>
      <c r="E3160" t="s">
        <v>3281</v>
      </c>
      <c r="F3160">
        <v>2</v>
      </c>
      <c r="G3160" t="s">
        <v>433</v>
      </c>
      <c r="AT3160">
        <f t="shared" si="403"/>
        <v>0</v>
      </c>
      <c r="AU3160">
        <f t="shared" si="404"/>
        <v>0</v>
      </c>
    </row>
    <row r="3161" spans="1:47" x14ac:dyDescent="0.25">
      <c r="A3161" t="str">
        <f t="shared" si="399"/>
        <v>C153-1</v>
      </c>
      <c r="B3161" t="str">
        <f t="shared" si="400"/>
        <v>GND</v>
      </c>
      <c r="C3161" t="str">
        <f t="shared" si="401"/>
        <v>C153-GND</v>
      </c>
      <c r="D3161" t="str">
        <f t="shared" si="402"/>
        <v>C153-1</v>
      </c>
      <c r="E3161" t="s">
        <v>3282</v>
      </c>
      <c r="F3161">
        <v>1</v>
      </c>
      <c r="G3161" t="s">
        <v>433</v>
      </c>
      <c r="AT3161">
        <f t="shared" si="403"/>
        <v>0</v>
      </c>
      <c r="AU3161">
        <f t="shared" si="404"/>
        <v>0</v>
      </c>
    </row>
    <row r="3162" spans="1:47" x14ac:dyDescent="0.25">
      <c r="A3162" t="str">
        <f t="shared" si="399"/>
        <v>C153-2</v>
      </c>
      <c r="B3162" t="str">
        <f t="shared" si="400"/>
        <v>12V</v>
      </c>
      <c r="C3162" t="str">
        <f t="shared" si="401"/>
        <v>C153-12V</v>
      </c>
      <c r="D3162" t="str">
        <f t="shared" si="402"/>
        <v>C153-2</v>
      </c>
      <c r="E3162" t="s">
        <v>3282</v>
      </c>
      <c r="F3162">
        <v>2</v>
      </c>
      <c r="G3162" t="s">
        <v>3697</v>
      </c>
      <c r="AT3162" t="str">
        <f t="shared" si="403"/>
        <v>12V</v>
      </c>
      <c r="AU3162" t="str">
        <f t="shared" si="404"/>
        <v>--</v>
      </c>
    </row>
    <row r="3163" spans="1:47" x14ac:dyDescent="0.25">
      <c r="A3163" t="str">
        <f t="shared" si="399"/>
        <v>C154-1</v>
      </c>
      <c r="B3163" t="str">
        <f t="shared" si="400"/>
        <v>GND</v>
      </c>
      <c r="C3163" t="str">
        <f t="shared" si="401"/>
        <v>C154-GND</v>
      </c>
      <c r="D3163" t="str">
        <f t="shared" si="402"/>
        <v>C154-1</v>
      </c>
      <c r="E3163" t="s">
        <v>3283</v>
      </c>
      <c r="F3163">
        <v>1</v>
      </c>
      <c r="G3163" t="s">
        <v>433</v>
      </c>
      <c r="AT3163">
        <f t="shared" si="403"/>
        <v>0</v>
      </c>
      <c r="AU3163">
        <f t="shared" si="404"/>
        <v>0</v>
      </c>
    </row>
    <row r="3164" spans="1:47" x14ac:dyDescent="0.25">
      <c r="A3164" t="str">
        <f t="shared" si="399"/>
        <v>C154-2</v>
      </c>
      <c r="B3164" t="str">
        <f t="shared" si="400"/>
        <v>12V_IN_A</v>
      </c>
      <c r="C3164" t="str">
        <f t="shared" si="401"/>
        <v>C154-12V_IN_A</v>
      </c>
      <c r="D3164" t="str">
        <f t="shared" si="402"/>
        <v>C154-2</v>
      </c>
      <c r="E3164" t="s">
        <v>3283</v>
      </c>
      <c r="F3164">
        <v>2</v>
      </c>
      <c r="G3164" t="s">
        <v>3700</v>
      </c>
      <c r="AT3164" t="str">
        <f t="shared" si="403"/>
        <v>12V_IN_A</v>
      </c>
      <c r="AU3164" t="str">
        <f t="shared" si="404"/>
        <v>--</v>
      </c>
    </row>
    <row r="3165" spans="1:47" x14ac:dyDescent="0.25">
      <c r="A3165" t="str">
        <f t="shared" si="399"/>
        <v>C155-1</v>
      </c>
      <c r="B3165" t="str">
        <f t="shared" si="400"/>
        <v>GND</v>
      </c>
      <c r="C3165" t="str">
        <f t="shared" si="401"/>
        <v>C155-GND</v>
      </c>
      <c r="D3165" t="str">
        <f t="shared" si="402"/>
        <v>C155-1</v>
      </c>
      <c r="E3165" t="s">
        <v>3284</v>
      </c>
      <c r="F3165">
        <v>1</v>
      </c>
      <c r="G3165" t="s">
        <v>433</v>
      </c>
      <c r="AT3165">
        <f t="shared" si="403"/>
        <v>0</v>
      </c>
      <c r="AU3165">
        <f t="shared" si="404"/>
        <v>0</v>
      </c>
    </row>
    <row r="3166" spans="1:47" x14ac:dyDescent="0.25">
      <c r="A3166" t="str">
        <f t="shared" si="399"/>
        <v>C155-2</v>
      </c>
      <c r="B3166" t="str">
        <f t="shared" si="400"/>
        <v>NetC155_2</v>
      </c>
      <c r="C3166" t="str">
        <f t="shared" si="401"/>
        <v>C155-NetC155_2</v>
      </c>
      <c r="D3166" t="str">
        <f t="shared" si="402"/>
        <v>C155-2</v>
      </c>
      <c r="E3166" t="s">
        <v>3284</v>
      </c>
      <c r="F3166">
        <v>2</v>
      </c>
      <c r="G3166" t="s">
        <v>1146</v>
      </c>
      <c r="AT3166" t="str">
        <f t="shared" si="403"/>
        <v>NetC155_2</v>
      </c>
      <c r="AU3166" t="str">
        <f t="shared" si="404"/>
        <v>--</v>
      </c>
    </row>
    <row r="3167" spans="1:47" x14ac:dyDescent="0.25">
      <c r="A3167" t="str">
        <f t="shared" si="399"/>
        <v>C156-1</v>
      </c>
      <c r="B3167" t="str">
        <f t="shared" si="400"/>
        <v>GND</v>
      </c>
      <c r="C3167" t="str">
        <f t="shared" si="401"/>
        <v>C156-GND</v>
      </c>
      <c r="D3167" t="str">
        <f t="shared" si="402"/>
        <v>C156-1</v>
      </c>
      <c r="E3167" t="s">
        <v>3285</v>
      </c>
      <c r="F3167">
        <v>1</v>
      </c>
      <c r="G3167" t="s">
        <v>433</v>
      </c>
      <c r="AT3167">
        <f t="shared" si="403"/>
        <v>0</v>
      </c>
      <c r="AU3167">
        <f t="shared" si="404"/>
        <v>0</v>
      </c>
    </row>
    <row r="3168" spans="1:47" x14ac:dyDescent="0.25">
      <c r="A3168" t="str">
        <f t="shared" si="399"/>
        <v>C156-2</v>
      </c>
      <c r="B3168" t="str">
        <f t="shared" si="400"/>
        <v>USBC_PWR</v>
      </c>
      <c r="C3168" t="str">
        <f t="shared" si="401"/>
        <v>C156-USBC_PWR</v>
      </c>
      <c r="D3168" t="str">
        <f t="shared" si="402"/>
        <v>C156-2</v>
      </c>
      <c r="E3168" t="s">
        <v>3285</v>
      </c>
      <c r="F3168">
        <v>2</v>
      </c>
      <c r="G3168" t="s">
        <v>4486</v>
      </c>
      <c r="AT3168" t="str">
        <f t="shared" si="403"/>
        <v>USBC_PWR</v>
      </c>
      <c r="AU3168" t="str">
        <f t="shared" si="404"/>
        <v>--</v>
      </c>
    </row>
    <row r="3169" spans="1:47" x14ac:dyDescent="0.25">
      <c r="A3169" t="str">
        <f t="shared" si="399"/>
        <v>C157-1</v>
      </c>
      <c r="B3169" t="str">
        <f t="shared" si="400"/>
        <v>GND</v>
      </c>
      <c r="C3169" t="str">
        <f t="shared" si="401"/>
        <v>C157-GND</v>
      </c>
      <c r="D3169" t="str">
        <f t="shared" si="402"/>
        <v>C157-1</v>
      </c>
      <c r="E3169" t="s">
        <v>3286</v>
      </c>
      <c r="F3169">
        <v>1</v>
      </c>
      <c r="G3169" t="s">
        <v>433</v>
      </c>
      <c r="AT3169">
        <f t="shared" si="403"/>
        <v>0</v>
      </c>
      <c r="AU3169">
        <f t="shared" si="404"/>
        <v>0</v>
      </c>
    </row>
    <row r="3170" spans="1:47" x14ac:dyDescent="0.25">
      <c r="A3170" t="str">
        <f t="shared" si="399"/>
        <v>C157-2</v>
      </c>
      <c r="B3170" t="str">
        <f t="shared" si="400"/>
        <v>NetC157_2</v>
      </c>
      <c r="C3170" t="str">
        <f t="shared" si="401"/>
        <v>C157-NetC157_2</v>
      </c>
      <c r="D3170" t="str">
        <f t="shared" si="402"/>
        <v>C157-2</v>
      </c>
      <c r="E3170" t="s">
        <v>3286</v>
      </c>
      <c r="F3170">
        <v>2</v>
      </c>
      <c r="G3170" t="s">
        <v>4228</v>
      </c>
      <c r="AT3170" t="str">
        <f t="shared" si="403"/>
        <v>NetC157_2</v>
      </c>
      <c r="AU3170" t="str">
        <f t="shared" si="404"/>
        <v>--</v>
      </c>
    </row>
    <row r="3171" spans="1:47" x14ac:dyDescent="0.25">
      <c r="A3171" t="str">
        <f t="shared" si="399"/>
        <v>C158-1</v>
      </c>
      <c r="B3171" t="str">
        <f t="shared" si="400"/>
        <v>GND</v>
      </c>
      <c r="C3171" t="str">
        <f t="shared" si="401"/>
        <v>C158-GND</v>
      </c>
      <c r="D3171" t="str">
        <f t="shared" si="402"/>
        <v>C158-1</v>
      </c>
      <c r="E3171" t="s">
        <v>3287</v>
      </c>
      <c r="F3171">
        <v>1</v>
      </c>
      <c r="G3171" t="s">
        <v>433</v>
      </c>
      <c r="AT3171">
        <f t="shared" si="403"/>
        <v>0</v>
      </c>
      <c r="AU3171">
        <f t="shared" si="404"/>
        <v>0</v>
      </c>
    </row>
    <row r="3172" spans="1:47" x14ac:dyDescent="0.25">
      <c r="A3172" t="str">
        <f t="shared" si="399"/>
        <v>C158-2</v>
      </c>
      <c r="B3172" t="str">
        <f t="shared" si="400"/>
        <v>12V</v>
      </c>
      <c r="C3172" t="str">
        <f t="shared" si="401"/>
        <v>C158-12V</v>
      </c>
      <c r="D3172" t="str">
        <f t="shared" si="402"/>
        <v>C158-2</v>
      </c>
      <c r="E3172" t="s">
        <v>3287</v>
      </c>
      <c r="F3172">
        <v>2</v>
      </c>
      <c r="G3172" t="s">
        <v>3697</v>
      </c>
      <c r="AT3172" t="str">
        <f t="shared" si="403"/>
        <v>12V</v>
      </c>
      <c r="AU3172" t="str">
        <f t="shared" si="404"/>
        <v>--</v>
      </c>
    </row>
    <row r="3173" spans="1:47" x14ac:dyDescent="0.25">
      <c r="A3173" t="str">
        <f t="shared" si="399"/>
        <v>C159-1</v>
      </c>
      <c r="B3173" t="str">
        <f t="shared" si="400"/>
        <v>3V3AUX</v>
      </c>
      <c r="C3173" t="str">
        <f t="shared" si="401"/>
        <v>C159-3V3AUX</v>
      </c>
      <c r="D3173" t="str">
        <f t="shared" si="402"/>
        <v>C159-1</v>
      </c>
      <c r="E3173" t="s">
        <v>3288</v>
      </c>
      <c r="F3173">
        <v>1</v>
      </c>
      <c r="G3173" t="s">
        <v>3711</v>
      </c>
      <c r="AT3173" t="str">
        <f t="shared" si="403"/>
        <v>3V3AUX</v>
      </c>
      <c r="AU3173" t="str">
        <f t="shared" si="404"/>
        <v>--</v>
      </c>
    </row>
    <row r="3174" spans="1:47" x14ac:dyDescent="0.25">
      <c r="A3174" t="str">
        <f t="shared" si="399"/>
        <v>C159-2</v>
      </c>
      <c r="B3174" t="str">
        <f t="shared" si="400"/>
        <v>GND</v>
      </c>
      <c r="C3174" t="str">
        <f t="shared" si="401"/>
        <v>C159-GND</v>
      </c>
      <c r="D3174" t="str">
        <f t="shared" si="402"/>
        <v>C159-2</v>
      </c>
      <c r="E3174" t="s">
        <v>3288</v>
      </c>
      <c r="F3174">
        <v>2</v>
      </c>
      <c r="G3174" t="s">
        <v>433</v>
      </c>
      <c r="AT3174">
        <f t="shared" si="403"/>
        <v>0</v>
      </c>
      <c r="AU3174">
        <f t="shared" si="404"/>
        <v>0</v>
      </c>
    </row>
    <row r="3175" spans="1:47" x14ac:dyDescent="0.25">
      <c r="A3175" t="str">
        <f t="shared" si="399"/>
        <v>C160-1</v>
      </c>
      <c r="B3175" t="str">
        <f t="shared" si="400"/>
        <v>3V3AUX</v>
      </c>
      <c r="C3175" t="str">
        <f t="shared" si="401"/>
        <v>C160-3V3AUX</v>
      </c>
      <c r="D3175" t="str">
        <f t="shared" si="402"/>
        <v>C160-1</v>
      </c>
      <c r="E3175" t="s">
        <v>3289</v>
      </c>
      <c r="F3175">
        <v>1</v>
      </c>
      <c r="G3175" t="s">
        <v>3711</v>
      </c>
      <c r="AT3175" t="str">
        <f t="shared" si="403"/>
        <v>3V3AUX</v>
      </c>
      <c r="AU3175" t="str">
        <f t="shared" si="404"/>
        <v>--</v>
      </c>
    </row>
    <row r="3176" spans="1:47" x14ac:dyDescent="0.25">
      <c r="A3176" t="str">
        <f t="shared" si="399"/>
        <v>C160-2</v>
      </c>
      <c r="B3176" t="str">
        <f t="shared" si="400"/>
        <v>GND</v>
      </c>
      <c r="C3176" t="str">
        <f t="shared" si="401"/>
        <v>C160-GND</v>
      </c>
      <c r="D3176" t="str">
        <f t="shared" si="402"/>
        <v>C160-2</v>
      </c>
      <c r="E3176" t="s">
        <v>3289</v>
      </c>
      <c r="F3176">
        <v>2</v>
      </c>
      <c r="G3176" t="s">
        <v>433</v>
      </c>
      <c r="AT3176">
        <f t="shared" si="403"/>
        <v>0</v>
      </c>
      <c r="AU3176">
        <f t="shared" si="404"/>
        <v>0</v>
      </c>
    </row>
    <row r="3177" spans="1:47" x14ac:dyDescent="0.25">
      <c r="A3177" t="str">
        <f t="shared" si="399"/>
        <v>C161-1</v>
      </c>
      <c r="B3177" t="str">
        <f t="shared" si="400"/>
        <v>3V3AUX</v>
      </c>
      <c r="C3177" t="str">
        <f t="shared" si="401"/>
        <v>C161-3V3AUX</v>
      </c>
      <c r="D3177" t="str">
        <f t="shared" si="402"/>
        <v>C161-1</v>
      </c>
      <c r="E3177" t="s">
        <v>3290</v>
      </c>
      <c r="F3177">
        <v>1</v>
      </c>
      <c r="G3177" t="s">
        <v>3711</v>
      </c>
      <c r="AT3177" t="str">
        <f t="shared" si="403"/>
        <v>3V3AUX</v>
      </c>
      <c r="AU3177" t="str">
        <f t="shared" si="404"/>
        <v>--</v>
      </c>
    </row>
    <row r="3178" spans="1:47" x14ac:dyDescent="0.25">
      <c r="A3178" t="str">
        <f t="shared" si="399"/>
        <v>C161-2</v>
      </c>
      <c r="B3178" t="str">
        <f t="shared" si="400"/>
        <v>GND</v>
      </c>
      <c r="C3178" t="str">
        <f t="shared" si="401"/>
        <v>C161-GND</v>
      </c>
      <c r="D3178" t="str">
        <f t="shared" si="402"/>
        <v>C161-2</v>
      </c>
      <c r="E3178" t="s">
        <v>3290</v>
      </c>
      <c r="F3178">
        <v>2</v>
      </c>
      <c r="G3178" t="s">
        <v>433</v>
      </c>
      <c r="AT3178">
        <f t="shared" si="403"/>
        <v>0</v>
      </c>
      <c r="AU3178">
        <f t="shared" si="404"/>
        <v>0</v>
      </c>
    </row>
    <row r="3179" spans="1:47" x14ac:dyDescent="0.25">
      <c r="A3179" t="str">
        <f t="shared" si="399"/>
        <v>C163-1</v>
      </c>
      <c r="B3179" t="str">
        <f t="shared" si="400"/>
        <v>Z_ADJ</v>
      </c>
      <c r="C3179" t="str">
        <f t="shared" si="401"/>
        <v>C163-Z_ADJ</v>
      </c>
      <c r="D3179" t="str">
        <f t="shared" si="402"/>
        <v>C163-1</v>
      </c>
      <c r="E3179" t="s">
        <v>3292</v>
      </c>
      <c r="F3179">
        <v>1</v>
      </c>
      <c r="G3179" t="s">
        <v>4518</v>
      </c>
      <c r="AT3179" t="str">
        <f t="shared" si="403"/>
        <v>Z_ADJ</v>
      </c>
      <c r="AU3179" t="str">
        <f t="shared" si="404"/>
        <v>--</v>
      </c>
    </row>
    <row r="3180" spans="1:47" x14ac:dyDescent="0.25">
      <c r="A3180" t="str">
        <f t="shared" si="399"/>
        <v>C163-2</v>
      </c>
      <c r="B3180" t="str">
        <f t="shared" si="400"/>
        <v>GND</v>
      </c>
      <c r="C3180" t="str">
        <f t="shared" si="401"/>
        <v>C163-GND</v>
      </c>
      <c r="D3180" t="str">
        <f t="shared" si="402"/>
        <v>C163-2</v>
      </c>
      <c r="E3180" t="s">
        <v>3292</v>
      </c>
      <c r="F3180">
        <v>2</v>
      </c>
      <c r="G3180" t="s">
        <v>433</v>
      </c>
      <c r="AT3180">
        <f t="shared" si="403"/>
        <v>0</v>
      </c>
      <c r="AU3180">
        <f t="shared" si="404"/>
        <v>0</v>
      </c>
    </row>
    <row r="3181" spans="1:47" x14ac:dyDescent="0.25">
      <c r="A3181" t="str">
        <f t="shared" si="399"/>
        <v>C164-1</v>
      </c>
      <c r="B3181" t="str">
        <f t="shared" si="400"/>
        <v>3V3AUX</v>
      </c>
      <c r="C3181" t="str">
        <f t="shared" si="401"/>
        <v>C164-3V3AUX</v>
      </c>
      <c r="D3181" t="str">
        <f t="shared" si="402"/>
        <v>C164-1</v>
      </c>
      <c r="E3181" t="s">
        <v>3293</v>
      </c>
      <c r="F3181">
        <v>1</v>
      </c>
      <c r="G3181" t="s">
        <v>3711</v>
      </c>
      <c r="AT3181" t="str">
        <f t="shared" si="403"/>
        <v>3V3AUX</v>
      </c>
      <c r="AU3181" t="str">
        <f t="shared" si="404"/>
        <v>--</v>
      </c>
    </row>
    <row r="3182" spans="1:47" x14ac:dyDescent="0.25">
      <c r="A3182" t="str">
        <f t="shared" si="399"/>
        <v>C164-2</v>
      </c>
      <c r="B3182" t="str">
        <f t="shared" si="400"/>
        <v>NetC164_2</v>
      </c>
      <c r="C3182" t="str">
        <f t="shared" si="401"/>
        <v>C164-NetC164_2</v>
      </c>
      <c r="D3182" t="str">
        <f t="shared" si="402"/>
        <v>C164-2</v>
      </c>
      <c r="E3182" t="s">
        <v>3293</v>
      </c>
      <c r="F3182">
        <v>2</v>
      </c>
      <c r="G3182" t="s">
        <v>4229</v>
      </c>
      <c r="AT3182" t="str">
        <f t="shared" si="403"/>
        <v>NetC164_2</v>
      </c>
      <c r="AU3182" t="str">
        <f t="shared" si="404"/>
        <v>--</v>
      </c>
    </row>
    <row r="3183" spans="1:47" x14ac:dyDescent="0.25">
      <c r="A3183" t="str">
        <f t="shared" si="399"/>
        <v>C165-1</v>
      </c>
      <c r="B3183" t="str">
        <f t="shared" si="400"/>
        <v>GND</v>
      </c>
      <c r="C3183" t="str">
        <f t="shared" si="401"/>
        <v>C165-GND</v>
      </c>
      <c r="D3183" t="str">
        <f t="shared" si="402"/>
        <v>C165-1</v>
      </c>
      <c r="E3183" t="s">
        <v>3294</v>
      </c>
      <c r="F3183">
        <v>1</v>
      </c>
      <c r="G3183" t="s">
        <v>433</v>
      </c>
      <c r="AT3183">
        <f t="shared" si="403"/>
        <v>0</v>
      </c>
      <c r="AU3183">
        <f t="shared" si="404"/>
        <v>0</v>
      </c>
    </row>
    <row r="3184" spans="1:47" x14ac:dyDescent="0.25">
      <c r="A3184" t="str">
        <f t="shared" si="399"/>
        <v>C165-2</v>
      </c>
      <c r="B3184" t="str">
        <f t="shared" si="400"/>
        <v>PVDD_HDMI</v>
      </c>
      <c r="C3184" t="str">
        <f t="shared" si="401"/>
        <v>C165-PVDD_HDMI</v>
      </c>
      <c r="D3184" t="str">
        <f t="shared" si="402"/>
        <v>C165-2</v>
      </c>
      <c r="E3184" t="s">
        <v>3294</v>
      </c>
      <c r="F3184">
        <v>2</v>
      </c>
      <c r="G3184" t="s">
        <v>4406</v>
      </c>
      <c r="AT3184" t="str">
        <f t="shared" si="403"/>
        <v>PVDD_HDMI</v>
      </c>
      <c r="AU3184" t="str">
        <f t="shared" si="404"/>
        <v>--</v>
      </c>
    </row>
    <row r="3185" spans="1:47" x14ac:dyDescent="0.25">
      <c r="A3185" t="str">
        <f t="shared" si="399"/>
        <v>C166-1</v>
      </c>
      <c r="B3185" t="str">
        <f t="shared" si="400"/>
        <v>PVDD_HDMI</v>
      </c>
      <c r="C3185" t="str">
        <f t="shared" si="401"/>
        <v>C166-PVDD_HDMI</v>
      </c>
      <c r="D3185" t="str">
        <f t="shared" si="402"/>
        <v>C166-1</v>
      </c>
      <c r="E3185" t="s">
        <v>3295</v>
      </c>
      <c r="F3185">
        <v>1</v>
      </c>
      <c r="G3185" t="s">
        <v>4406</v>
      </c>
      <c r="AT3185" t="str">
        <f t="shared" si="403"/>
        <v>PVDD_HDMI</v>
      </c>
      <c r="AU3185" t="str">
        <f t="shared" si="404"/>
        <v>--</v>
      </c>
    </row>
    <row r="3186" spans="1:47" x14ac:dyDescent="0.25">
      <c r="A3186" t="str">
        <f t="shared" si="399"/>
        <v>C166-2</v>
      </c>
      <c r="B3186" t="str">
        <f t="shared" si="400"/>
        <v>GND</v>
      </c>
      <c r="C3186" t="str">
        <f t="shared" si="401"/>
        <v>C166-GND</v>
      </c>
      <c r="D3186" t="str">
        <f t="shared" si="402"/>
        <v>C166-2</v>
      </c>
      <c r="E3186" t="s">
        <v>3295</v>
      </c>
      <c r="F3186">
        <v>2</v>
      </c>
      <c r="G3186" t="s">
        <v>433</v>
      </c>
      <c r="AT3186">
        <f t="shared" si="403"/>
        <v>0</v>
      </c>
      <c r="AU3186">
        <f t="shared" si="404"/>
        <v>0</v>
      </c>
    </row>
    <row r="3187" spans="1:47" x14ac:dyDescent="0.25">
      <c r="A3187" t="str">
        <f t="shared" si="399"/>
        <v>C168-1</v>
      </c>
      <c r="B3187" t="str">
        <f t="shared" si="400"/>
        <v>3V3</v>
      </c>
      <c r="C3187" t="str">
        <f t="shared" si="401"/>
        <v>C168-3V3</v>
      </c>
      <c r="D3187" t="str">
        <f t="shared" si="402"/>
        <v>C168-1</v>
      </c>
      <c r="E3187" t="s">
        <v>3297</v>
      </c>
      <c r="F3187">
        <v>1</v>
      </c>
      <c r="G3187" t="s">
        <v>3710</v>
      </c>
      <c r="AT3187" t="str">
        <f t="shared" si="403"/>
        <v>3V3</v>
      </c>
      <c r="AU3187" t="str">
        <f t="shared" si="404"/>
        <v>--</v>
      </c>
    </row>
    <row r="3188" spans="1:47" x14ac:dyDescent="0.25">
      <c r="A3188" t="str">
        <f t="shared" si="399"/>
        <v>C168-2</v>
      </c>
      <c r="B3188" t="str">
        <f t="shared" si="400"/>
        <v>GND</v>
      </c>
      <c r="C3188" t="str">
        <f t="shared" si="401"/>
        <v>C168-GND</v>
      </c>
      <c r="D3188" t="str">
        <f t="shared" si="402"/>
        <v>C168-2</v>
      </c>
      <c r="E3188" t="s">
        <v>3297</v>
      </c>
      <c r="F3188">
        <v>2</v>
      </c>
      <c r="G3188" t="s">
        <v>433</v>
      </c>
      <c r="AT3188">
        <f t="shared" si="403"/>
        <v>0</v>
      </c>
      <c r="AU3188">
        <f t="shared" si="404"/>
        <v>0</v>
      </c>
    </row>
    <row r="3189" spans="1:47" x14ac:dyDescent="0.25">
      <c r="A3189" t="str">
        <f t="shared" si="399"/>
        <v>C169-1</v>
      </c>
      <c r="B3189" t="str">
        <f t="shared" si="400"/>
        <v>5V_SOM</v>
      </c>
      <c r="C3189" t="str">
        <f t="shared" si="401"/>
        <v>C169-5V_SOM</v>
      </c>
      <c r="D3189" t="str">
        <f t="shared" si="402"/>
        <v>C169-1</v>
      </c>
      <c r="E3189" t="s">
        <v>3298</v>
      </c>
      <c r="F3189">
        <v>1</v>
      </c>
      <c r="G3189" t="s">
        <v>3726</v>
      </c>
      <c r="AT3189" t="str">
        <f t="shared" si="403"/>
        <v>5V_SOM</v>
      </c>
      <c r="AU3189" t="str">
        <f t="shared" si="404"/>
        <v>--</v>
      </c>
    </row>
    <row r="3190" spans="1:47" x14ac:dyDescent="0.25">
      <c r="A3190" t="str">
        <f t="shared" si="399"/>
        <v>C169-2</v>
      </c>
      <c r="B3190" t="str">
        <f t="shared" si="400"/>
        <v>GND</v>
      </c>
      <c r="C3190" t="str">
        <f t="shared" si="401"/>
        <v>C169-GND</v>
      </c>
      <c r="D3190" t="str">
        <f t="shared" si="402"/>
        <v>C169-2</v>
      </c>
      <c r="E3190" t="s">
        <v>3298</v>
      </c>
      <c r="F3190">
        <v>2</v>
      </c>
      <c r="G3190" t="s">
        <v>433</v>
      </c>
      <c r="AT3190">
        <f t="shared" si="403"/>
        <v>0</v>
      </c>
      <c r="AU3190">
        <f t="shared" si="404"/>
        <v>0</v>
      </c>
    </row>
    <row r="3191" spans="1:47" x14ac:dyDescent="0.25">
      <c r="A3191" t="str">
        <f t="shared" si="399"/>
        <v>C170-1</v>
      </c>
      <c r="B3191" t="str">
        <f t="shared" si="400"/>
        <v>5V_SOM</v>
      </c>
      <c r="C3191" t="str">
        <f t="shared" si="401"/>
        <v>C170-5V_SOM</v>
      </c>
      <c r="D3191" t="str">
        <f t="shared" si="402"/>
        <v>C170-1</v>
      </c>
      <c r="E3191" t="s">
        <v>3299</v>
      </c>
      <c r="F3191">
        <v>1</v>
      </c>
      <c r="G3191" t="s">
        <v>3726</v>
      </c>
      <c r="AT3191" t="str">
        <f t="shared" si="403"/>
        <v>5V_SOM</v>
      </c>
      <c r="AU3191" t="str">
        <f t="shared" si="404"/>
        <v>--</v>
      </c>
    </row>
    <row r="3192" spans="1:47" x14ac:dyDescent="0.25">
      <c r="A3192" t="str">
        <f t="shared" si="399"/>
        <v>C170-2</v>
      </c>
      <c r="B3192" t="str">
        <f t="shared" si="400"/>
        <v>GND</v>
      </c>
      <c r="C3192" t="str">
        <f t="shared" si="401"/>
        <v>C170-GND</v>
      </c>
      <c r="D3192" t="str">
        <f t="shared" si="402"/>
        <v>C170-2</v>
      </c>
      <c r="E3192" t="s">
        <v>3299</v>
      </c>
      <c r="F3192">
        <v>2</v>
      </c>
      <c r="G3192" t="s">
        <v>433</v>
      </c>
      <c r="AT3192">
        <f t="shared" si="403"/>
        <v>0</v>
      </c>
      <c r="AU3192">
        <f t="shared" si="404"/>
        <v>0</v>
      </c>
    </row>
    <row r="3193" spans="1:47" x14ac:dyDescent="0.25">
      <c r="A3193" t="str">
        <f t="shared" si="399"/>
        <v>C171-1</v>
      </c>
      <c r="B3193" t="str">
        <f t="shared" si="400"/>
        <v>GND</v>
      </c>
      <c r="C3193" t="str">
        <f t="shared" si="401"/>
        <v>C171-GND</v>
      </c>
      <c r="D3193" t="str">
        <f t="shared" si="402"/>
        <v>C171-1</v>
      </c>
      <c r="E3193" t="s">
        <v>3300</v>
      </c>
      <c r="F3193">
        <v>1</v>
      </c>
      <c r="G3193" t="s">
        <v>433</v>
      </c>
      <c r="AT3193">
        <f t="shared" si="403"/>
        <v>0</v>
      </c>
      <c r="AU3193">
        <f t="shared" si="404"/>
        <v>0</v>
      </c>
    </row>
    <row r="3194" spans="1:47" x14ac:dyDescent="0.25">
      <c r="A3194" t="str">
        <f t="shared" si="399"/>
        <v>C171-2</v>
      </c>
      <c r="B3194" t="str">
        <f t="shared" si="400"/>
        <v>DVDD_HDMI</v>
      </c>
      <c r="C3194" t="str">
        <f t="shared" si="401"/>
        <v>C171-DVDD_HDMI</v>
      </c>
      <c r="D3194" t="str">
        <f t="shared" si="402"/>
        <v>C171-2</v>
      </c>
      <c r="E3194" t="s">
        <v>3300</v>
      </c>
      <c r="F3194">
        <v>2</v>
      </c>
      <c r="G3194" t="s">
        <v>3989</v>
      </c>
      <c r="AT3194" t="str">
        <f t="shared" si="403"/>
        <v>DVDD_HDMI</v>
      </c>
      <c r="AU3194" t="str">
        <f t="shared" si="404"/>
        <v>--</v>
      </c>
    </row>
    <row r="3195" spans="1:47" x14ac:dyDescent="0.25">
      <c r="A3195" t="str">
        <f t="shared" si="399"/>
        <v>C172-1</v>
      </c>
      <c r="B3195" t="str">
        <f t="shared" si="400"/>
        <v>DVDD_HDMI</v>
      </c>
      <c r="C3195" t="str">
        <f t="shared" si="401"/>
        <v>C172-DVDD_HDMI</v>
      </c>
      <c r="D3195" t="str">
        <f t="shared" si="402"/>
        <v>C172-1</v>
      </c>
      <c r="E3195" t="s">
        <v>3301</v>
      </c>
      <c r="F3195">
        <v>1</v>
      </c>
      <c r="G3195" t="s">
        <v>3989</v>
      </c>
      <c r="AT3195" t="str">
        <f t="shared" si="403"/>
        <v>DVDD_HDMI</v>
      </c>
      <c r="AU3195" t="str">
        <f t="shared" si="404"/>
        <v>--</v>
      </c>
    </row>
    <row r="3196" spans="1:47" x14ac:dyDescent="0.25">
      <c r="A3196" t="str">
        <f t="shared" si="399"/>
        <v>C172-2</v>
      </c>
      <c r="B3196" t="str">
        <f t="shared" si="400"/>
        <v>GND</v>
      </c>
      <c r="C3196" t="str">
        <f t="shared" si="401"/>
        <v>C172-GND</v>
      </c>
      <c r="D3196" t="str">
        <f t="shared" si="402"/>
        <v>C172-2</v>
      </c>
      <c r="E3196" t="s">
        <v>3301</v>
      </c>
      <c r="F3196">
        <v>2</v>
      </c>
      <c r="G3196" t="s">
        <v>433</v>
      </c>
      <c r="AT3196">
        <f t="shared" si="403"/>
        <v>0</v>
      </c>
      <c r="AU3196">
        <f t="shared" si="404"/>
        <v>0</v>
      </c>
    </row>
    <row r="3197" spans="1:47" x14ac:dyDescent="0.25">
      <c r="A3197" t="str">
        <f t="shared" si="399"/>
        <v>C173-1</v>
      </c>
      <c r="B3197" t="str">
        <f t="shared" si="400"/>
        <v>DVDD_HDMI</v>
      </c>
      <c r="C3197" t="str">
        <f t="shared" si="401"/>
        <v>C173-DVDD_HDMI</v>
      </c>
      <c r="D3197" t="str">
        <f t="shared" si="402"/>
        <v>C173-1</v>
      </c>
      <c r="E3197" t="s">
        <v>5145</v>
      </c>
      <c r="F3197">
        <v>1</v>
      </c>
      <c r="G3197" t="s">
        <v>3989</v>
      </c>
      <c r="AT3197" t="str">
        <f t="shared" si="403"/>
        <v>DVDD_HDMI</v>
      </c>
      <c r="AU3197" t="str">
        <f t="shared" si="404"/>
        <v>--</v>
      </c>
    </row>
    <row r="3198" spans="1:47" x14ac:dyDescent="0.25">
      <c r="A3198" t="str">
        <f t="shared" si="399"/>
        <v>C173-2</v>
      </c>
      <c r="B3198" t="str">
        <f t="shared" si="400"/>
        <v>GND</v>
      </c>
      <c r="C3198" t="str">
        <f t="shared" si="401"/>
        <v>C173-GND</v>
      </c>
      <c r="D3198" t="str">
        <f t="shared" si="402"/>
        <v>C173-2</v>
      </c>
      <c r="E3198" t="s">
        <v>5145</v>
      </c>
      <c r="F3198">
        <v>2</v>
      </c>
      <c r="G3198" t="s">
        <v>433</v>
      </c>
      <c r="AT3198">
        <f t="shared" si="403"/>
        <v>0</v>
      </c>
      <c r="AU3198">
        <f t="shared" si="404"/>
        <v>0</v>
      </c>
    </row>
    <row r="3199" spans="1:47" x14ac:dyDescent="0.25">
      <c r="A3199" t="str">
        <f t="shared" si="399"/>
        <v>C174-1</v>
      </c>
      <c r="B3199" t="str">
        <f t="shared" si="400"/>
        <v>GND</v>
      </c>
      <c r="C3199" t="str">
        <f t="shared" si="401"/>
        <v>C174-GND</v>
      </c>
      <c r="D3199" t="str">
        <f t="shared" si="402"/>
        <v>C174-1</v>
      </c>
      <c r="E3199" t="s">
        <v>5146</v>
      </c>
      <c r="F3199">
        <v>1</v>
      </c>
      <c r="G3199" t="s">
        <v>433</v>
      </c>
      <c r="AT3199">
        <f t="shared" si="403"/>
        <v>0</v>
      </c>
      <c r="AU3199">
        <f t="shared" si="404"/>
        <v>0</v>
      </c>
    </row>
    <row r="3200" spans="1:47" x14ac:dyDescent="0.25">
      <c r="A3200" t="str">
        <f t="shared" si="399"/>
        <v>C174-2</v>
      </c>
      <c r="B3200" t="str">
        <f t="shared" si="400"/>
        <v>TVDD_HDMI</v>
      </c>
      <c r="C3200" t="str">
        <f t="shared" si="401"/>
        <v>C174-TVDD_HDMI</v>
      </c>
      <c r="D3200" t="str">
        <f t="shared" si="402"/>
        <v>C174-2</v>
      </c>
      <c r="E3200" t="s">
        <v>5146</v>
      </c>
      <c r="F3200">
        <v>2</v>
      </c>
      <c r="G3200" t="s">
        <v>4471</v>
      </c>
      <c r="AT3200" t="str">
        <f t="shared" si="403"/>
        <v>TVDD_HDMI</v>
      </c>
      <c r="AU3200" t="str">
        <f t="shared" si="404"/>
        <v>--</v>
      </c>
    </row>
    <row r="3201" spans="1:47" x14ac:dyDescent="0.25">
      <c r="A3201" t="str">
        <f t="shared" si="399"/>
        <v>C175-1</v>
      </c>
      <c r="B3201" t="str">
        <f t="shared" si="400"/>
        <v>TVDD_HDMI</v>
      </c>
      <c r="C3201" t="str">
        <f t="shared" si="401"/>
        <v>C175-TVDD_HDMI</v>
      </c>
      <c r="D3201" t="str">
        <f t="shared" si="402"/>
        <v>C175-1</v>
      </c>
      <c r="E3201" t="s">
        <v>5147</v>
      </c>
      <c r="F3201">
        <v>1</v>
      </c>
      <c r="G3201" t="s">
        <v>4471</v>
      </c>
      <c r="AT3201" t="str">
        <f t="shared" si="403"/>
        <v>TVDD_HDMI</v>
      </c>
      <c r="AU3201" t="str">
        <f t="shared" si="404"/>
        <v>--</v>
      </c>
    </row>
    <row r="3202" spans="1:47" x14ac:dyDescent="0.25">
      <c r="A3202" t="str">
        <f t="shared" si="399"/>
        <v>C175-2</v>
      </c>
      <c r="B3202" t="str">
        <f t="shared" si="400"/>
        <v>GND</v>
      </c>
      <c r="C3202" t="str">
        <f t="shared" si="401"/>
        <v>C175-GND</v>
      </c>
      <c r="D3202" t="str">
        <f t="shared" si="402"/>
        <v>C175-2</v>
      </c>
      <c r="E3202" t="s">
        <v>5147</v>
      </c>
      <c r="F3202">
        <v>2</v>
      </c>
      <c r="G3202" t="s">
        <v>433</v>
      </c>
      <c r="AT3202">
        <f t="shared" si="403"/>
        <v>0</v>
      </c>
      <c r="AU3202">
        <f t="shared" si="404"/>
        <v>0</v>
      </c>
    </row>
    <row r="3203" spans="1:47" x14ac:dyDescent="0.25">
      <c r="A3203" t="str">
        <f t="shared" si="399"/>
        <v>C177-1</v>
      </c>
      <c r="B3203" t="str">
        <f t="shared" si="400"/>
        <v>3V3AUX</v>
      </c>
      <c r="C3203" t="str">
        <f t="shared" si="401"/>
        <v>C177-3V3AUX</v>
      </c>
      <c r="D3203" t="str">
        <f t="shared" si="402"/>
        <v>C177-1</v>
      </c>
      <c r="E3203" t="s">
        <v>3302</v>
      </c>
      <c r="F3203">
        <v>1</v>
      </c>
      <c r="G3203" t="s">
        <v>3711</v>
      </c>
      <c r="AT3203" t="str">
        <f t="shared" si="403"/>
        <v>3V3AUX</v>
      </c>
      <c r="AU3203" t="str">
        <f t="shared" si="404"/>
        <v>--</v>
      </c>
    </row>
    <row r="3204" spans="1:47" x14ac:dyDescent="0.25">
      <c r="A3204" t="str">
        <f t="shared" si="399"/>
        <v>C177-2</v>
      </c>
      <c r="B3204" t="str">
        <f t="shared" si="400"/>
        <v>GND</v>
      </c>
      <c r="C3204" t="str">
        <f t="shared" si="401"/>
        <v>C177-GND</v>
      </c>
      <c r="D3204" t="str">
        <f t="shared" si="402"/>
        <v>C177-2</v>
      </c>
      <c r="E3204" t="s">
        <v>3302</v>
      </c>
      <c r="F3204">
        <v>2</v>
      </c>
      <c r="G3204" t="s">
        <v>433</v>
      </c>
      <c r="AT3204">
        <f t="shared" si="403"/>
        <v>0</v>
      </c>
      <c r="AU3204">
        <f t="shared" si="404"/>
        <v>0</v>
      </c>
    </row>
    <row r="3205" spans="1:47" x14ac:dyDescent="0.25">
      <c r="A3205" t="str">
        <f t="shared" si="399"/>
        <v>C178-1</v>
      </c>
      <c r="B3205" t="str">
        <f t="shared" si="400"/>
        <v>3V3_FMC</v>
      </c>
      <c r="C3205" t="str">
        <f t="shared" si="401"/>
        <v>C178-3V3_FMC</v>
      </c>
      <c r="D3205" t="str">
        <f t="shared" si="402"/>
        <v>C178-1</v>
      </c>
      <c r="E3205" t="s">
        <v>3303</v>
      </c>
      <c r="F3205">
        <v>1</v>
      </c>
      <c r="G3205" t="s">
        <v>3714</v>
      </c>
      <c r="AT3205" t="str">
        <f t="shared" si="403"/>
        <v>3V3_FMC</v>
      </c>
      <c r="AU3205" t="str">
        <f t="shared" si="404"/>
        <v>--</v>
      </c>
    </row>
    <row r="3206" spans="1:47" x14ac:dyDescent="0.25">
      <c r="A3206" t="str">
        <f t="shared" ref="A3206:A3269" si="405">$E3206&amp;"-"&amp;$F3206</f>
        <v>C178-2</v>
      </c>
      <c r="B3206" t="str">
        <f t="shared" ref="B3206:B3269" si="406">IF(OR(E3206=$A$2,E3206=$B$2,E3206=$C$2,E3206=$D$2),"--",G3206)</f>
        <v>NetC178_2</v>
      </c>
      <c r="C3206" t="str">
        <f t="shared" ref="C3206:C3269" si="407">$E3206&amp;"-"&amp;$G3206</f>
        <v>C178-NetC178_2</v>
      </c>
      <c r="D3206" t="str">
        <f t="shared" ref="D3206:D3269" si="408">A3206</f>
        <v>C178-2</v>
      </c>
      <c r="E3206" t="s">
        <v>3303</v>
      </c>
      <c r="F3206">
        <v>2</v>
      </c>
      <c r="G3206" t="s">
        <v>4230</v>
      </c>
      <c r="AT3206" t="str">
        <f t="shared" ref="AT3206:AT3269" si="409">IF(IF(COUNTIF($AO$6:$AQ$150,B3206)&gt;0,"---","--")="---",VLOOKUP(B3206,$AO$6:$AQ$150,3,0),B3206)</f>
        <v>NetC178_2</v>
      </c>
      <c r="AU3206" t="str">
        <f t="shared" ref="AU3206:AU3269" si="410">IF(IF(COUNTIF($AO$6:$AQ$150,B3206)&gt;0,"---","--")="---",VLOOKUP(B3206,$AO$6:$AQ$150,2,0),"--")</f>
        <v>--</v>
      </c>
    </row>
    <row r="3207" spans="1:47" x14ac:dyDescent="0.25">
      <c r="A3207" t="str">
        <f t="shared" si="405"/>
        <v>C179-1</v>
      </c>
      <c r="B3207" t="str">
        <f t="shared" si="406"/>
        <v>GND</v>
      </c>
      <c r="C3207" t="str">
        <f t="shared" si="407"/>
        <v>C179-GND</v>
      </c>
      <c r="D3207" t="str">
        <f t="shared" si="408"/>
        <v>C179-1</v>
      </c>
      <c r="E3207" t="s">
        <v>5148</v>
      </c>
      <c r="F3207">
        <v>1</v>
      </c>
      <c r="G3207" t="s">
        <v>433</v>
      </c>
      <c r="AT3207">
        <f t="shared" si="409"/>
        <v>0</v>
      </c>
      <c r="AU3207">
        <f t="shared" si="410"/>
        <v>0</v>
      </c>
    </row>
    <row r="3208" spans="1:47" x14ac:dyDescent="0.25">
      <c r="A3208" t="str">
        <f t="shared" si="405"/>
        <v>C179-2</v>
      </c>
      <c r="B3208" t="str">
        <f t="shared" si="406"/>
        <v>3V3</v>
      </c>
      <c r="C3208" t="str">
        <f t="shared" si="407"/>
        <v>C179-3V3</v>
      </c>
      <c r="D3208" t="str">
        <f t="shared" si="408"/>
        <v>C179-2</v>
      </c>
      <c r="E3208" t="s">
        <v>5148</v>
      </c>
      <c r="F3208">
        <v>2</v>
      </c>
      <c r="G3208" t="s">
        <v>3710</v>
      </c>
      <c r="AT3208" t="str">
        <f t="shared" si="409"/>
        <v>3V3</v>
      </c>
      <c r="AU3208" t="str">
        <f t="shared" si="410"/>
        <v>--</v>
      </c>
    </row>
    <row r="3209" spans="1:47" x14ac:dyDescent="0.25">
      <c r="A3209" t="str">
        <f t="shared" si="405"/>
        <v>C180-1</v>
      </c>
      <c r="B3209" t="str">
        <f t="shared" si="406"/>
        <v>5V</v>
      </c>
      <c r="C3209" t="str">
        <f t="shared" si="407"/>
        <v>C180-5V</v>
      </c>
      <c r="D3209" t="str">
        <f t="shared" si="408"/>
        <v>C180-1</v>
      </c>
      <c r="E3209" t="s">
        <v>5149</v>
      </c>
      <c r="F3209">
        <v>1</v>
      </c>
      <c r="G3209" t="s">
        <v>3724</v>
      </c>
      <c r="AT3209" t="str">
        <f t="shared" si="409"/>
        <v>5V</v>
      </c>
      <c r="AU3209" t="str">
        <f t="shared" si="410"/>
        <v>--</v>
      </c>
    </row>
    <row r="3210" spans="1:47" x14ac:dyDescent="0.25">
      <c r="A3210" t="str">
        <f t="shared" si="405"/>
        <v>C180-2</v>
      </c>
      <c r="B3210" t="str">
        <f t="shared" si="406"/>
        <v>GND</v>
      </c>
      <c r="C3210" t="str">
        <f t="shared" si="407"/>
        <v>C180-GND</v>
      </c>
      <c r="D3210" t="str">
        <f t="shared" si="408"/>
        <v>C180-2</v>
      </c>
      <c r="E3210" t="s">
        <v>5149</v>
      </c>
      <c r="F3210">
        <v>2</v>
      </c>
      <c r="G3210" t="s">
        <v>433</v>
      </c>
      <c r="AT3210">
        <f t="shared" si="409"/>
        <v>0</v>
      </c>
      <c r="AU3210">
        <f t="shared" si="410"/>
        <v>0</v>
      </c>
    </row>
    <row r="3211" spans="1:47" x14ac:dyDescent="0.25">
      <c r="A3211" t="str">
        <f t="shared" si="405"/>
        <v>C181-1</v>
      </c>
      <c r="B3211" t="str">
        <f t="shared" si="406"/>
        <v>5V</v>
      </c>
      <c r="C3211" t="str">
        <f t="shared" si="407"/>
        <v>C181-5V</v>
      </c>
      <c r="D3211" t="str">
        <f t="shared" si="408"/>
        <v>C181-1</v>
      </c>
      <c r="E3211" t="s">
        <v>3304</v>
      </c>
      <c r="F3211">
        <v>1</v>
      </c>
      <c r="G3211" t="s">
        <v>3724</v>
      </c>
      <c r="AT3211" t="str">
        <f t="shared" si="409"/>
        <v>5V</v>
      </c>
      <c r="AU3211" t="str">
        <f t="shared" si="410"/>
        <v>--</v>
      </c>
    </row>
    <row r="3212" spans="1:47" x14ac:dyDescent="0.25">
      <c r="A3212" t="str">
        <f t="shared" si="405"/>
        <v>C181-2</v>
      </c>
      <c r="B3212" t="str">
        <f t="shared" si="406"/>
        <v>GND</v>
      </c>
      <c r="C3212" t="str">
        <f t="shared" si="407"/>
        <v>C181-GND</v>
      </c>
      <c r="D3212" t="str">
        <f t="shared" si="408"/>
        <v>C181-2</v>
      </c>
      <c r="E3212" t="s">
        <v>3304</v>
      </c>
      <c r="F3212">
        <v>2</v>
      </c>
      <c r="G3212" t="s">
        <v>433</v>
      </c>
      <c r="AT3212">
        <f t="shared" si="409"/>
        <v>0</v>
      </c>
      <c r="AU3212">
        <f t="shared" si="410"/>
        <v>0</v>
      </c>
    </row>
    <row r="3213" spans="1:47" x14ac:dyDescent="0.25">
      <c r="A3213" t="str">
        <f t="shared" si="405"/>
        <v>C182-1</v>
      </c>
      <c r="B3213" t="str">
        <f t="shared" si="406"/>
        <v>5V_SOM</v>
      </c>
      <c r="C3213" t="str">
        <f t="shared" si="407"/>
        <v>C182-5V_SOM</v>
      </c>
      <c r="D3213" t="str">
        <f t="shared" si="408"/>
        <v>C182-1</v>
      </c>
      <c r="E3213" t="s">
        <v>5150</v>
      </c>
      <c r="F3213">
        <v>1</v>
      </c>
      <c r="G3213" t="s">
        <v>3726</v>
      </c>
      <c r="AT3213" t="str">
        <f t="shared" si="409"/>
        <v>5V_SOM</v>
      </c>
      <c r="AU3213" t="str">
        <f t="shared" si="410"/>
        <v>--</v>
      </c>
    </row>
    <row r="3214" spans="1:47" x14ac:dyDescent="0.25">
      <c r="A3214" t="str">
        <f t="shared" si="405"/>
        <v>C182-2</v>
      </c>
      <c r="B3214" t="str">
        <f t="shared" si="406"/>
        <v>GND</v>
      </c>
      <c r="C3214" t="str">
        <f t="shared" si="407"/>
        <v>C182-GND</v>
      </c>
      <c r="D3214" t="str">
        <f t="shared" si="408"/>
        <v>C182-2</v>
      </c>
      <c r="E3214" t="s">
        <v>5150</v>
      </c>
      <c r="F3214">
        <v>2</v>
      </c>
      <c r="G3214" t="s">
        <v>433</v>
      </c>
      <c r="AT3214">
        <f t="shared" si="409"/>
        <v>0</v>
      </c>
      <c r="AU3214">
        <f t="shared" si="410"/>
        <v>0</v>
      </c>
    </row>
    <row r="3215" spans="1:47" x14ac:dyDescent="0.25">
      <c r="A3215" t="str">
        <f t="shared" si="405"/>
        <v>C183-1</v>
      </c>
      <c r="B3215" t="str">
        <f t="shared" si="406"/>
        <v>3V3_CAM</v>
      </c>
      <c r="C3215" t="str">
        <f t="shared" si="407"/>
        <v>C183-3V3_CAM</v>
      </c>
      <c r="D3215" t="str">
        <f t="shared" si="408"/>
        <v>C183-1</v>
      </c>
      <c r="E3215" t="s">
        <v>3305</v>
      </c>
      <c r="F3215">
        <v>1</v>
      </c>
      <c r="G3215" t="s">
        <v>3712</v>
      </c>
      <c r="AT3215" t="str">
        <f t="shared" si="409"/>
        <v>3V3_CAM</v>
      </c>
      <c r="AU3215" t="str">
        <f t="shared" si="410"/>
        <v>--</v>
      </c>
    </row>
    <row r="3216" spans="1:47" x14ac:dyDescent="0.25">
      <c r="A3216" t="str">
        <f t="shared" si="405"/>
        <v>C183-2</v>
      </c>
      <c r="B3216" t="str">
        <f t="shared" si="406"/>
        <v>GND</v>
      </c>
      <c r="C3216" t="str">
        <f t="shared" si="407"/>
        <v>C183-GND</v>
      </c>
      <c r="D3216" t="str">
        <f t="shared" si="408"/>
        <v>C183-2</v>
      </c>
      <c r="E3216" t="s">
        <v>3305</v>
      </c>
      <c r="F3216">
        <v>2</v>
      </c>
      <c r="G3216" t="s">
        <v>433</v>
      </c>
      <c r="AT3216">
        <f t="shared" si="409"/>
        <v>0</v>
      </c>
      <c r="AU3216">
        <f t="shared" si="410"/>
        <v>0</v>
      </c>
    </row>
    <row r="3217" spans="1:47" x14ac:dyDescent="0.25">
      <c r="A3217" t="str">
        <f t="shared" si="405"/>
        <v>C185-1</v>
      </c>
      <c r="B3217" t="str">
        <f t="shared" si="406"/>
        <v>3V3_CAM</v>
      </c>
      <c r="C3217" t="str">
        <f t="shared" si="407"/>
        <v>C185-3V3_CAM</v>
      </c>
      <c r="D3217" t="str">
        <f t="shared" si="408"/>
        <v>C185-1</v>
      </c>
      <c r="E3217" t="s">
        <v>3307</v>
      </c>
      <c r="F3217">
        <v>1</v>
      </c>
      <c r="G3217" t="s">
        <v>3712</v>
      </c>
      <c r="AT3217" t="str">
        <f t="shared" si="409"/>
        <v>3V3_CAM</v>
      </c>
      <c r="AU3217" t="str">
        <f t="shared" si="410"/>
        <v>--</v>
      </c>
    </row>
    <row r="3218" spans="1:47" x14ac:dyDescent="0.25">
      <c r="A3218" t="str">
        <f t="shared" si="405"/>
        <v>C185-2</v>
      </c>
      <c r="B3218" t="str">
        <f t="shared" si="406"/>
        <v>GND</v>
      </c>
      <c r="C3218" t="str">
        <f t="shared" si="407"/>
        <v>C185-GND</v>
      </c>
      <c r="D3218" t="str">
        <f t="shared" si="408"/>
        <v>C185-2</v>
      </c>
      <c r="E3218" t="s">
        <v>3307</v>
      </c>
      <c r="F3218">
        <v>2</v>
      </c>
      <c r="G3218" t="s">
        <v>433</v>
      </c>
      <c r="AT3218">
        <f t="shared" si="409"/>
        <v>0</v>
      </c>
      <c r="AU3218">
        <f t="shared" si="410"/>
        <v>0</v>
      </c>
    </row>
    <row r="3219" spans="1:47" x14ac:dyDescent="0.25">
      <c r="A3219" t="str">
        <f t="shared" si="405"/>
        <v>C187-1</v>
      </c>
      <c r="B3219" t="str">
        <f t="shared" si="406"/>
        <v>5V_SOM</v>
      </c>
      <c r="C3219" t="str">
        <f t="shared" si="407"/>
        <v>C187-5V_SOM</v>
      </c>
      <c r="D3219" t="str">
        <f t="shared" si="408"/>
        <v>C187-1</v>
      </c>
      <c r="E3219" t="s">
        <v>3309</v>
      </c>
      <c r="F3219">
        <v>1</v>
      </c>
      <c r="G3219" t="s">
        <v>3726</v>
      </c>
      <c r="AT3219" t="str">
        <f t="shared" si="409"/>
        <v>5V_SOM</v>
      </c>
      <c r="AU3219" t="str">
        <f t="shared" si="410"/>
        <v>--</v>
      </c>
    </row>
    <row r="3220" spans="1:47" x14ac:dyDescent="0.25">
      <c r="A3220" t="str">
        <f t="shared" si="405"/>
        <v>C187-2</v>
      </c>
      <c r="B3220" t="str">
        <f t="shared" si="406"/>
        <v>GND</v>
      </c>
      <c r="C3220" t="str">
        <f t="shared" si="407"/>
        <v>C187-GND</v>
      </c>
      <c r="D3220" t="str">
        <f t="shared" si="408"/>
        <v>C187-2</v>
      </c>
      <c r="E3220" t="s">
        <v>3309</v>
      </c>
      <c r="F3220">
        <v>2</v>
      </c>
      <c r="G3220" t="s">
        <v>433</v>
      </c>
      <c r="AT3220">
        <f t="shared" si="409"/>
        <v>0</v>
      </c>
      <c r="AU3220">
        <f t="shared" si="410"/>
        <v>0</v>
      </c>
    </row>
    <row r="3221" spans="1:47" x14ac:dyDescent="0.25">
      <c r="A3221" t="str">
        <f t="shared" si="405"/>
        <v>C188-1</v>
      </c>
      <c r="B3221" t="str">
        <f t="shared" si="406"/>
        <v>5V_SOM</v>
      </c>
      <c r="C3221" t="str">
        <f t="shared" si="407"/>
        <v>C188-5V_SOM</v>
      </c>
      <c r="D3221" t="str">
        <f t="shared" si="408"/>
        <v>C188-1</v>
      </c>
      <c r="E3221" t="s">
        <v>3310</v>
      </c>
      <c r="F3221">
        <v>1</v>
      </c>
      <c r="G3221" t="s">
        <v>3726</v>
      </c>
      <c r="AT3221" t="str">
        <f t="shared" si="409"/>
        <v>5V_SOM</v>
      </c>
      <c r="AU3221" t="str">
        <f t="shared" si="410"/>
        <v>--</v>
      </c>
    </row>
    <row r="3222" spans="1:47" x14ac:dyDescent="0.25">
      <c r="A3222" t="str">
        <f t="shared" si="405"/>
        <v>C188-2</v>
      </c>
      <c r="B3222" t="str">
        <f t="shared" si="406"/>
        <v>GND</v>
      </c>
      <c r="C3222" t="str">
        <f t="shared" si="407"/>
        <v>C188-GND</v>
      </c>
      <c r="D3222" t="str">
        <f t="shared" si="408"/>
        <v>C188-2</v>
      </c>
      <c r="E3222" t="s">
        <v>3310</v>
      </c>
      <c r="F3222">
        <v>2</v>
      </c>
      <c r="G3222" t="s">
        <v>433</v>
      </c>
      <c r="AT3222">
        <f t="shared" si="409"/>
        <v>0</v>
      </c>
      <c r="AU3222">
        <f t="shared" si="410"/>
        <v>0</v>
      </c>
    </row>
    <row r="3223" spans="1:47" x14ac:dyDescent="0.25">
      <c r="A3223" t="str">
        <f t="shared" si="405"/>
        <v>C189-1</v>
      </c>
      <c r="B3223" t="str">
        <f t="shared" si="406"/>
        <v>GND</v>
      </c>
      <c r="C3223" t="str">
        <f t="shared" si="407"/>
        <v>C189-GND</v>
      </c>
      <c r="D3223" t="str">
        <f t="shared" si="408"/>
        <v>C189-1</v>
      </c>
      <c r="E3223" t="s">
        <v>3311</v>
      </c>
      <c r="F3223">
        <v>1</v>
      </c>
      <c r="G3223" t="s">
        <v>433</v>
      </c>
      <c r="AT3223">
        <f t="shared" si="409"/>
        <v>0</v>
      </c>
      <c r="AU3223">
        <f t="shared" si="410"/>
        <v>0</v>
      </c>
    </row>
    <row r="3224" spans="1:47" x14ac:dyDescent="0.25">
      <c r="A3224" t="str">
        <f t="shared" si="405"/>
        <v>C189-2</v>
      </c>
      <c r="B3224" t="str">
        <f t="shared" si="406"/>
        <v>LREG3V3_OUT</v>
      </c>
      <c r="C3224" t="str">
        <f t="shared" si="407"/>
        <v>C189-LREG3V3_OUT</v>
      </c>
      <c r="D3224" t="str">
        <f t="shared" si="408"/>
        <v>C189-2</v>
      </c>
      <c r="E3224" t="s">
        <v>3311</v>
      </c>
      <c r="F3224">
        <v>2</v>
      </c>
      <c r="G3224" t="s">
        <v>4214</v>
      </c>
      <c r="AT3224" t="str">
        <f t="shared" si="409"/>
        <v>LREG3V3_OUT</v>
      </c>
      <c r="AU3224" t="str">
        <f t="shared" si="410"/>
        <v>--</v>
      </c>
    </row>
    <row r="3225" spans="1:47" x14ac:dyDescent="0.25">
      <c r="A3225" t="str">
        <f t="shared" si="405"/>
        <v>C190-1</v>
      </c>
      <c r="B3225" t="str">
        <f t="shared" si="406"/>
        <v>NetC190_1</v>
      </c>
      <c r="C3225" t="str">
        <f t="shared" si="407"/>
        <v>C190-NetC190_1</v>
      </c>
      <c r="D3225" t="str">
        <f t="shared" si="408"/>
        <v>C190-1</v>
      </c>
      <c r="E3225" t="s">
        <v>3312</v>
      </c>
      <c r="F3225">
        <v>1</v>
      </c>
      <c r="G3225" t="s">
        <v>4231</v>
      </c>
      <c r="AT3225" t="str">
        <f t="shared" si="409"/>
        <v>NetC190_1</v>
      </c>
      <c r="AU3225" t="str">
        <f t="shared" si="410"/>
        <v>--</v>
      </c>
    </row>
    <row r="3226" spans="1:47" x14ac:dyDescent="0.25">
      <c r="A3226" t="str">
        <f t="shared" si="405"/>
        <v>C190-2</v>
      </c>
      <c r="B3226" t="str">
        <f t="shared" si="406"/>
        <v>NetC190_2</v>
      </c>
      <c r="C3226" t="str">
        <f t="shared" si="407"/>
        <v>C190-NetC190_2</v>
      </c>
      <c r="D3226" t="str">
        <f t="shared" si="408"/>
        <v>C190-2</v>
      </c>
      <c r="E3226" t="s">
        <v>3312</v>
      </c>
      <c r="F3226">
        <v>2</v>
      </c>
      <c r="G3226" t="s">
        <v>4232</v>
      </c>
      <c r="AT3226" t="str">
        <f t="shared" si="409"/>
        <v>NetC190_2</v>
      </c>
      <c r="AU3226" t="str">
        <f t="shared" si="410"/>
        <v>--</v>
      </c>
    </row>
    <row r="3227" spans="1:47" x14ac:dyDescent="0.25">
      <c r="A3227" t="str">
        <f t="shared" si="405"/>
        <v>C191-1</v>
      </c>
      <c r="B3227" t="str">
        <f t="shared" si="406"/>
        <v>12V</v>
      </c>
      <c r="C3227" t="str">
        <f t="shared" si="407"/>
        <v>C191-12V</v>
      </c>
      <c r="D3227" t="str">
        <f t="shared" si="408"/>
        <v>C191-1</v>
      </c>
      <c r="E3227" t="s">
        <v>5151</v>
      </c>
      <c r="F3227">
        <v>1</v>
      </c>
      <c r="G3227" t="s">
        <v>3697</v>
      </c>
      <c r="AT3227" t="str">
        <f t="shared" si="409"/>
        <v>12V</v>
      </c>
      <c r="AU3227" t="str">
        <f t="shared" si="410"/>
        <v>--</v>
      </c>
    </row>
    <row r="3228" spans="1:47" x14ac:dyDescent="0.25">
      <c r="A3228" t="str">
        <f t="shared" si="405"/>
        <v>C191-2</v>
      </c>
      <c r="B3228" t="str">
        <f t="shared" si="406"/>
        <v>GND</v>
      </c>
      <c r="C3228" t="str">
        <f t="shared" si="407"/>
        <v>C191-GND</v>
      </c>
      <c r="D3228" t="str">
        <f t="shared" si="408"/>
        <v>C191-2</v>
      </c>
      <c r="E3228" t="s">
        <v>5151</v>
      </c>
      <c r="F3228">
        <v>2</v>
      </c>
      <c r="G3228" t="s">
        <v>433</v>
      </c>
      <c r="AT3228">
        <f t="shared" si="409"/>
        <v>0</v>
      </c>
      <c r="AU3228">
        <f t="shared" si="410"/>
        <v>0</v>
      </c>
    </row>
    <row r="3229" spans="1:47" x14ac:dyDescent="0.25">
      <c r="A3229" t="str">
        <f t="shared" si="405"/>
        <v>C192-1</v>
      </c>
      <c r="B3229" t="str">
        <f t="shared" si="406"/>
        <v>12V</v>
      </c>
      <c r="C3229" t="str">
        <f t="shared" si="407"/>
        <v>C192-12V</v>
      </c>
      <c r="D3229" t="str">
        <f t="shared" si="408"/>
        <v>C192-1</v>
      </c>
      <c r="E3229" t="s">
        <v>5152</v>
      </c>
      <c r="F3229">
        <v>1</v>
      </c>
      <c r="G3229" t="s">
        <v>3697</v>
      </c>
      <c r="AT3229" t="str">
        <f t="shared" si="409"/>
        <v>12V</v>
      </c>
      <c r="AU3229" t="str">
        <f t="shared" si="410"/>
        <v>--</v>
      </c>
    </row>
    <row r="3230" spans="1:47" x14ac:dyDescent="0.25">
      <c r="A3230" t="str">
        <f t="shared" si="405"/>
        <v>C192-2</v>
      </c>
      <c r="B3230" t="str">
        <f t="shared" si="406"/>
        <v>GND</v>
      </c>
      <c r="C3230" t="str">
        <f t="shared" si="407"/>
        <v>C192-GND</v>
      </c>
      <c r="D3230" t="str">
        <f t="shared" si="408"/>
        <v>C192-2</v>
      </c>
      <c r="E3230" t="s">
        <v>5152</v>
      </c>
      <c r="F3230">
        <v>2</v>
      </c>
      <c r="G3230" t="s">
        <v>433</v>
      </c>
      <c r="AT3230">
        <f t="shared" si="409"/>
        <v>0</v>
      </c>
      <c r="AU3230">
        <f t="shared" si="410"/>
        <v>0</v>
      </c>
    </row>
    <row r="3231" spans="1:47" x14ac:dyDescent="0.25">
      <c r="A3231" t="str">
        <f t="shared" si="405"/>
        <v>C193-1</v>
      </c>
      <c r="B3231" t="str">
        <f t="shared" si="406"/>
        <v>12V</v>
      </c>
      <c r="C3231" t="str">
        <f t="shared" si="407"/>
        <v>C193-12V</v>
      </c>
      <c r="D3231" t="str">
        <f t="shared" si="408"/>
        <v>C193-1</v>
      </c>
      <c r="E3231" t="s">
        <v>5153</v>
      </c>
      <c r="F3231">
        <v>1</v>
      </c>
      <c r="G3231" t="s">
        <v>3697</v>
      </c>
      <c r="AT3231" t="str">
        <f t="shared" si="409"/>
        <v>12V</v>
      </c>
      <c r="AU3231" t="str">
        <f t="shared" si="410"/>
        <v>--</v>
      </c>
    </row>
    <row r="3232" spans="1:47" x14ac:dyDescent="0.25">
      <c r="A3232" t="str">
        <f t="shared" si="405"/>
        <v>C193-2</v>
      </c>
      <c r="B3232" t="str">
        <f t="shared" si="406"/>
        <v>GND</v>
      </c>
      <c r="C3232" t="str">
        <f t="shared" si="407"/>
        <v>C193-GND</v>
      </c>
      <c r="D3232" t="str">
        <f t="shared" si="408"/>
        <v>C193-2</v>
      </c>
      <c r="E3232" t="s">
        <v>5153</v>
      </c>
      <c r="F3232">
        <v>2</v>
      </c>
      <c r="G3232" t="s">
        <v>433</v>
      </c>
      <c r="AT3232">
        <f t="shared" si="409"/>
        <v>0</v>
      </c>
      <c r="AU3232">
        <f t="shared" si="410"/>
        <v>0</v>
      </c>
    </row>
    <row r="3233" spans="1:47" x14ac:dyDescent="0.25">
      <c r="A3233" t="str">
        <f t="shared" si="405"/>
        <v>C194-1</v>
      </c>
      <c r="B3233" t="str">
        <f t="shared" si="406"/>
        <v>12V</v>
      </c>
      <c r="C3233" t="str">
        <f t="shared" si="407"/>
        <v>C194-12V</v>
      </c>
      <c r="D3233" t="str">
        <f t="shared" si="408"/>
        <v>C194-1</v>
      </c>
      <c r="E3233" t="s">
        <v>5154</v>
      </c>
      <c r="F3233">
        <v>1</v>
      </c>
      <c r="G3233" t="s">
        <v>3697</v>
      </c>
      <c r="AT3233" t="str">
        <f t="shared" si="409"/>
        <v>12V</v>
      </c>
      <c r="AU3233" t="str">
        <f t="shared" si="410"/>
        <v>--</v>
      </c>
    </row>
    <row r="3234" spans="1:47" x14ac:dyDescent="0.25">
      <c r="A3234" t="str">
        <f t="shared" si="405"/>
        <v>C194-2</v>
      </c>
      <c r="B3234" t="str">
        <f t="shared" si="406"/>
        <v>GND</v>
      </c>
      <c r="C3234" t="str">
        <f t="shared" si="407"/>
        <v>C194-GND</v>
      </c>
      <c r="D3234" t="str">
        <f t="shared" si="408"/>
        <v>C194-2</v>
      </c>
      <c r="E3234" t="s">
        <v>5154</v>
      </c>
      <c r="F3234">
        <v>2</v>
      </c>
      <c r="G3234" t="s">
        <v>433</v>
      </c>
      <c r="AT3234">
        <f t="shared" si="409"/>
        <v>0</v>
      </c>
      <c r="AU3234">
        <f t="shared" si="410"/>
        <v>0</v>
      </c>
    </row>
    <row r="3235" spans="1:47" x14ac:dyDescent="0.25">
      <c r="A3235" t="str">
        <f t="shared" si="405"/>
        <v>C195-1</v>
      </c>
      <c r="B3235" t="str">
        <f t="shared" si="406"/>
        <v>5V</v>
      </c>
      <c r="C3235" t="str">
        <f t="shared" si="407"/>
        <v>C195-5V</v>
      </c>
      <c r="D3235" t="str">
        <f t="shared" si="408"/>
        <v>C195-1</v>
      </c>
      <c r="E3235" t="s">
        <v>5155</v>
      </c>
      <c r="F3235">
        <v>1</v>
      </c>
      <c r="G3235" t="s">
        <v>3724</v>
      </c>
      <c r="AT3235" t="str">
        <f t="shared" si="409"/>
        <v>5V</v>
      </c>
      <c r="AU3235" t="str">
        <f t="shared" si="410"/>
        <v>--</v>
      </c>
    </row>
    <row r="3236" spans="1:47" x14ac:dyDescent="0.25">
      <c r="A3236" t="str">
        <f t="shared" si="405"/>
        <v>C195-2</v>
      </c>
      <c r="B3236" t="str">
        <f t="shared" si="406"/>
        <v>NetC195_2</v>
      </c>
      <c r="C3236" t="str">
        <f t="shared" si="407"/>
        <v>C195-NetC195_2</v>
      </c>
      <c r="D3236" t="str">
        <f t="shared" si="408"/>
        <v>C195-2</v>
      </c>
      <c r="E3236" t="s">
        <v>5155</v>
      </c>
      <c r="F3236">
        <v>2</v>
      </c>
      <c r="G3236" t="s">
        <v>4233</v>
      </c>
      <c r="AT3236" t="str">
        <f t="shared" si="409"/>
        <v>NetC195_2</v>
      </c>
      <c r="AU3236" t="str">
        <f t="shared" si="410"/>
        <v>--</v>
      </c>
    </row>
    <row r="3237" spans="1:47" x14ac:dyDescent="0.25">
      <c r="A3237" t="str">
        <f t="shared" si="405"/>
        <v>C196-1</v>
      </c>
      <c r="B3237" t="str">
        <f t="shared" si="406"/>
        <v>0V9_ETH</v>
      </c>
      <c r="C3237" t="str">
        <f t="shared" si="407"/>
        <v>C196-0V9_ETH</v>
      </c>
      <c r="D3237" t="str">
        <f t="shared" si="408"/>
        <v>C196-1</v>
      </c>
      <c r="E3237" t="s">
        <v>5156</v>
      </c>
      <c r="F3237">
        <v>1</v>
      </c>
      <c r="G3237" t="s">
        <v>3696</v>
      </c>
      <c r="AT3237" t="str">
        <f t="shared" si="409"/>
        <v>0V9_ETH</v>
      </c>
      <c r="AU3237" t="str">
        <f t="shared" si="410"/>
        <v>--</v>
      </c>
    </row>
    <row r="3238" spans="1:47" x14ac:dyDescent="0.25">
      <c r="A3238" t="str">
        <f t="shared" si="405"/>
        <v>C196-2</v>
      </c>
      <c r="B3238" t="str">
        <f t="shared" si="406"/>
        <v>GND</v>
      </c>
      <c r="C3238" t="str">
        <f t="shared" si="407"/>
        <v>C196-GND</v>
      </c>
      <c r="D3238" t="str">
        <f t="shared" si="408"/>
        <v>C196-2</v>
      </c>
      <c r="E3238" t="s">
        <v>5156</v>
      </c>
      <c r="F3238">
        <v>2</v>
      </c>
      <c r="G3238" t="s">
        <v>433</v>
      </c>
      <c r="AT3238">
        <f t="shared" si="409"/>
        <v>0</v>
      </c>
      <c r="AU3238">
        <f t="shared" si="410"/>
        <v>0</v>
      </c>
    </row>
    <row r="3239" spans="1:47" x14ac:dyDescent="0.25">
      <c r="A3239" t="str">
        <f t="shared" si="405"/>
        <v>C197-1</v>
      </c>
      <c r="B3239" t="str">
        <f t="shared" si="406"/>
        <v>GND</v>
      </c>
      <c r="C3239" t="str">
        <f t="shared" si="407"/>
        <v>C197-GND</v>
      </c>
      <c r="D3239" t="str">
        <f t="shared" si="408"/>
        <v>C197-1</v>
      </c>
      <c r="E3239" t="s">
        <v>5157</v>
      </c>
      <c r="F3239">
        <v>1</v>
      </c>
      <c r="G3239" t="s">
        <v>433</v>
      </c>
      <c r="AT3239">
        <f t="shared" si="409"/>
        <v>0</v>
      </c>
      <c r="AU3239">
        <f t="shared" si="410"/>
        <v>0</v>
      </c>
    </row>
    <row r="3240" spans="1:47" x14ac:dyDescent="0.25">
      <c r="A3240" t="str">
        <f t="shared" si="405"/>
        <v>C197-2</v>
      </c>
      <c r="B3240" t="str">
        <f t="shared" si="406"/>
        <v>3V3AUX</v>
      </c>
      <c r="C3240" t="str">
        <f t="shared" si="407"/>
        <v>C197-3V3AUX</v>
      </c>
      <c r="D3240" t="str">
        <f t="shared" si="408"/>
        <v>C197-2</v>
      </c>
      <c r="E3240" t="s">
        <v>5157</v>
      </c>
      <c r="F3240">
        <v>2</v>
      </c>
      <c r="G3240" t="s">
        <v>3711</v>
      </c>
      <c r="AT3240" t="str">
        <f t="shared" si="409"/>
        <v>3V3AUX</v>
      </c>
      <c r="AU3240" t="str">
        <f t="shared" si="410"/>
        <v>--</v>
      </c>
    </row>
    <row r="3241" spans="1:47" x14ac:dyDescent="0.25">
      <c r="A3241" t="str">
        <f t="shared" si="405"/>
        <v>C198-1</v>
      </c>
      <c r="B3241" t="str">
        <f t="shared" si="406"/>
        <v>5V</v>
      </c>
      <c r="C3241" t="str">
        <f t="shared" si="407"/>
        <v>C198-5V</v>
      </c>
      <c r="D3241" t="str">
        <f t="shared" si="408"/>
        <v>C198-1</v>
      </c>
      <c r="E3241" t="s">
        <v>5158</v>
      </c>
      <c r="F3241">
        <v>1</v>
      </c>
      <c r="G3241" t="s">
        <v>3724</v>
      </c>
      <c r="AT3241" t="str">
        <f t="shared" si="409"/>
        <v>5V</v>
      </c>
      <c r="AU3241" t="str">
        <f t="shared" si="410"/>
        <v>--</v>
      </c>
    </row>
    <row r="3242" spans="1:47" x14ac:dyDescent="0.25">
      <c r="A3242" t="str">
        <f t="shared" si="405"/>
        <v>C198-2</v>
      </c>
      <c r="B3242" t="str">
        <f t="shared" si="406"/>
        <v>GND</v>
      </c>
      <c r="C3242" t="str">
        <f t="shared" si="407"/>
        <v>C198-GND</v>
      </c>
      <c r="D3242" t="str">
        <f t="shared" si="408"/>
        <v>C198-2</v>
      </c>
      <c r="E3242" t="s">
        <v>5158</v>
      </c>
      <c r="F3242">
        <v>2</v>
      </c>
      <c r="G3242" t="s">
        <v>433</v>
      </c>
      <c r="AT3242">
        <f t="shared" si="409"/>
        <v>0</v>
      </c>
      <c r="AU3242">
        <f t="shared" si="410"/>
        <v>0</v>
      </c>
    </row>
    <row r="3243" spans="1:47" x14ac:dyDescent="0.25">
      <c r="A3243" t="str">
        <f t="shared" si="405"/>
        <v>C199-1</v>
      </c>
      <c r="B3243" t="str">
        <f t="shared" si="406"/>
        <v>5V</v>
      </c>
      <c r="C3243" t="str">
        <f t="shared" si="407"/>
        <v>C199-5V</v>
      </c>
      <c r="D3243" t="str">
        <f t="shared" si="408"/>
        <v>C199-1</v>
      </c>
      <c r="E3243" t="s">
        <v>5159</v>
      </c>
      <c r="F3243">
        <v>1</v>
      </c>
      <c r="G3243" t="s">
        <v>3724</v>
      </c>
      <c r="AT3243" t="str">
        <f t="shared" si="409"/>
        <v>5V</v>
      </c>
      <c r="AU3243" t="str">
        <f t="shared" si="410"/>
        <v>--</v>
      </c>
    </row>
    <row r="3244" spans="1:47" x14ac:dyDescent="0.25">
      <c r="A3244" t="str">
        <f t="shared" si="405"/>
        <v>C199-2</v>
      </c>
      <c r="B3244" t="str">
        <f t="shared" si="406"/>
        <v>GND</v>
      </c>
      <c r="C3244" t="str">
        <f t="shared" si="407"/>
        <v>C199-GND</v>
      </c>
      <c r="D3244" t="str">
        <f t="shared" si="408"/>
        <v>C199-2</v>
      </c>
      <c r="E3244" t="s">
        <v>5159</v>
      </c>
      <c r="F3244">
        <v>2</v>
      </c>
      <c r="G3244" t="s">
        <v>433</v>
      </c>
      <c r="AT3244">
        <f t="shared" si="409"/>
        <v>0</v>
      </c>
      <c r="AU3244">
        <f t="shared" si="410"/>
        <v>0</v>
      </c>
    </row>
    <row r="3245" spans="1:47" x14ac:dyDescent="0.25">
      <c r="A3245" t="str">
        <f t="shared" si="405"/>
        <v>C200-1</v>
      </c>
      <c r="B3245" t="str">
        <f t="shared" si="406"/>
        <v>5V</v>
      </c>
      <c r="C3245" t="str">
        <f t="shared" si="407"/>
        <v>C200-5V</v>
      </c>
      <c r="D3245" t="str">
        <f t="shared" si="408"/>
        <v>C200-1</v>
      </c>
      <c r="E3245" t="s">
        <v>5160</v>
      </c>
      <c r="F3245">
        <v>1</v>
      </c>
      <c r="G3245" t="s">
        <v>3724</v>
      </c>
      <c r="AT3245" t="str">
        <f t="shared" si="409"/>
        <v>5V</v>
      </c>
      <c r="AU3245" t="str">
        <f t="shared" si="410"/>
        <v>--</v>
      </c>
    </row>
    <row r="3246" spans="1:47" x14ac:dyDescent="0.25">
      <c r="A3246" t="str">
        <f t="shared" si="405"/>
        <v>C200-2</v>
      </c>
      <c r="B3246" t="str">
        <f t="shared" si="406"/>
        <v>GND</v>
      </c>
      <c r="C3246" t="str">
        <f t="shared" si="407"/>
        <v>C200-GND</v>
      </c>
      <c r="D3246" t="str">
        <f t="shared" si="408"/>
        <v>C200-2</v>
      </c>
      <c r="E3246" t="s">
        <v>5160</v>
      </c>
      <c r="F3246">
        <v>2</v>
      </c>
      <c r="G3246" t="s">
        <v>433</v>
      </c>
      <c r="AT3246">
        <f t="shared" si="409"/>
        <v>0</v>
      </c>
      <c r="AU3246">
        <f t="shared" si="410"/>
        <v>0</v>
      </c>
    </row>
    <row r="3247" spans="1:47" x14ac:dyDescent="0.25">
      <c r="A3247" t="str">
        <f t="shared" si="405"/>
        <v>C201-1</v>
      </c>
      <c r="B3247" t="str">
        <f t="shared" si="406"/>
        <v>NetC201_1</v>
      </c>
      <c r="C3247" t="str">
        <f t="shared" si="407"/>
        <v>C201-NetC201_1</v>
      </c>
      <c r="D3247" t="str">
        <f t="shared" si="408"/>
        <v>C201-1</v>
      </c>
      <c r="E3247" t="s">
        <v>5161</v>
      </c>
      <c r="F3247">
        <v>1</v>
      </c>
      <c r="G3247" t="s">
        <v>4234</v>
      </c>
      <c r="AT3247" t="str">
        <f t="shared" si="409"/>
        <v>NetC201_1</v>
      </c>
      <c r="AU3247" t="str">
        <f t="shared" si="410"/>
        <v>--</v>
      </c>
    </row>
    <row r="3248" spans="1:47" x14ac:dyDescent="0.25">
      <c r="A3248" t="str">
        <f t="shared" si="405"/>
        <v>C201-2</v>
      </c>
      <c r="B3248" t="str">
        <f t="shared" si="406"/>
        <v>GND</v>
      </c>
      <c r="C3248" t="str">
        <f t="shared" si="407"/>
        <v>C201-GND</v>
      </c>
      <c r="D3248" t="str">
        <f t="shared" si="408"/>
        <v>C201-2</v>
      </c>
      <c r="E3248" t="s">
        <v>5161</v>
      </c>
      <c r="F3248">
        <v>2</v>
      </c>
      <c r="G3248" t="s">
        <v>433</v>
      </c>
      <c r="AT3248">
        <f t="shared" si="409"/>
        <v>0</v>
      </c>
      <c r="AU3248">
        <f t="shared" si="410"/>
        <v>0</v>
      </c>
    </row>
    <row r="3249" spans="1:47" x14ac:dyDescent="0.25">
      <c r="A3249" t="str">
        <f t="shared" si="405"/>
        <v>C202-1</v>
      </c>
      <c r="B3249" t="str">
        <f t="shared" si="406"/>
        <v>NetC201_1</v>
      </c>
      <c r="C3249" t="str">
        <f t="shared" si="407"/>
        <v>C202-NetC201_1</v>
      </c>
      <c r="D3249" t="str">
        <f t="shared" si="408"/>
        <v>C202-1</v>
      </c>
      <c r="E3249" t="s">
        <v>3313</v>
      </c>
      <c r="F3249">
        <v>1</v>
      </c>
      <c r="G3249" t="s">
        <v>4234</v>
      </c>
      <c r="AT3249" t="str">
        <f t="shared" si="409"/>
        <v>NetC201_1</v>
      </c>
      <c r="AU3249" t="str">
        <f t="shared" si="410"/>
        <v>--</v>
      </c>
    </row>
    <row r="3250" spans="1:47" x14ac:dyDescent="0.25">
      <c r="A3250" t="str">
        <f t="shared" si="405"/>
        <v>C202-2</v>
      </c>
      <c r="B3250" t="str">
        <f t="shared" si="406"/>
        <v>GND</v>
      </c>
      <c r="C3250" t="str">
        <f t="shared" si="407"/>
        <v>C202-GND</v>
      </c>
      <c r="D3250" t="str">
        <f t="shared" si="408"/>
        <v>C202-2</v>
      </c>
      <c r="E3250" t="s">
        <v>3313</v>
      </c>
      <c r="F3250">
        <v>2</v>
      </c>
      <c r="G3250" t="s">
        <v>433</v>
      </c>
      <c r="AT3250">
        <f t="shared" si="409"/>
        <v>0</v>
      </c>
      <c r="AU3250">
        <f t="shared" si="410"/>
        <v>0</v>
      </c>
    </row>
    <row r="3251" spans="1:47" x14ac:dyDescent="0.25">
      <c r="A3251" t="str">
        <f t="shared" si="405"/>
        <v>C203-1</v>
      </c>
      <c r="B3251" t="str">
        <f t="shared" si="406"/>
        <v>NetC203_1</v>
      </c>
      <c r="C3251" t="str">
        <f t="shared" si="407"/>
        <v>C203-NetC203_1</v>
      </c>
      <c r="D3251" t="str">
        <f t="shared" si="408"/>
        <v>C203-1</v>
      </c>
      <c r="E3251" t="s">
        <v>3314</v>
      </c>
      <c r="F3251">
        <v>1</v>
      </c>
      <c r="G3251" t="s">
        <v>4235</v>
      </c>
      <c r="AT3251" t="str">
        <f t="shared" si="409"/>
        <v>NetC203_1</v>
      </c>
      <c r="AU3251" t="str">
        <f t="shared" si="410"/>
        <v>--</v>
      </c>
    </row>
    <row r="3252" spans="1:47" x14ac:dyDescent="0.25">
      <c r="A3252" t="str">
        <f t="shared" si="405"/>
        <v>C203-2</v>
      </c>
      <c r="B3252" t="str">
        <f t="shared" si="406"/>
        <v>GND</v>
      </c>
      <c r="C3252" t="str">
        <f t="shared" si="407"/>
        <v>C203-GND</v>
      </c>
      <c r="D3252" t="str">
        <f t="shared" si="408"/>
        <v>C203-2</v>
      </c>
      <c r="E3252" t="s">
        <v>3314</v>
      </c>
      <c r="F3252">
        <v>2</v>
      </c>
      <c r="G3252" t="s">
        <v>433</v>
      </c>
      <c r="AT3252">
        <f t="shared" si="409"/>
        <v>0</v>
      </c>
      <c r="AU3252">
        <f t="shared" si="410"/>
        <v>0</v>
      </c>
    </row>
    <row r="3253" spans="1:47" x14ac:dyDescent="0.25">
      <c r="A3253" t="str">
        <f t="shared" si="405"/>
        <v>C204-1</v>
      </c>
      <c r="B3253" t="str">
        <f t="shared" si="406"/>
        <v>NetC203_1</v>
      </c>
      <c r="C3253" t="str">
        <f t="shared" si="407"/>
        <v>C204-NetC203_1</v>
      </c>
      <c r="D3253" t="str">
        <f t="shared" si="408"/>
        <v>C204-1</v>
      </c>
      <c r="E3253" t="s">
        <v>3315</v>
      </c>
      <c r="F3253">
        <v>1</v>
      </c>
      <c r="G3253" t="s">
        <v>4235</v>
      </c>
      <c r="AT3253" t="str">
        <f t="shared" si="409"/>
        <v>NetC203_1</v>
      </c>
      <c r="AU3253" t="str">
        <f t="shared" si="410"/>
        <v>--</v>
      </c>
    </row>
    <row r="3254" spans="1:47" x14ac:dyDescent="0.25">
      <c r="A3254" t="str">
        <f t="shared" si="405"/>
        <v>C204-2</v>
      </c>
      <c r="B3254" t="str">
        <f t="shared" si="406"/>
        <v>GND</v>
      </c>
      <c r="C3254" t="str">
        <f t="shared" si="407"/>
        <v>C204-GND</v>
      </c>
      <c r="D3254" t="str">
        <f t="shared" si="408"/>
        <v>C204-2</v>
      </c>
      <c r="E3254" t="s">
        <v>3315</v>
      </c>
      <c r="F3254">
        <v>2</v>
      </c>
      <c r="G3254" t="s">
        <v>433</v>
      </c>
      <c r="AT3254">
        <f t="shared" si="409"/>
        <v>0</v>
      </c>
      <c r="AU3254">
        <f t="shared" si="410"/>
        <v>0</v>
      </c>
    </row>
    <row r="3255" spans="1:47" x14ac:dyDescent="0.25">
      <c r="A3255" t="str">
        <f t="shared" si="405"/>
        <v>C205-1</v>
      </c>
      <c r="B3255" t="str">
        <f t="shared" si="406"/>
        <v>VCORE</v>
      </c>
      <c r="C3255" t="str">
        <f t="shared" si="407"/>
        <v>C205-VCORE</v>
      </c>
      <c r="D3255" t="str">
        <f t="shared" si="408"/>
        <v>C205-1</v>
      </c>
      <c r="E3255" t="s">
        <v>3316</v>
      </c>
      <c r="F3255">
        <v>1</v>
      </c>
      <c r="G3255" t="s">
        <v>4508</v>
      </c>
      <c r="AT3255" t="str">
        <f t="shared" si="409"/>
        <v>VCORE</v>
      </c>
      <c r="AU3255" t="str">
        <f t="shared" si="410"/>
        <v>--</v>
      </c>
    </row>
    <row r="3256" spans="1:47" x14ac:dyDescent="0.25">
      <c r="A3256" t="str">
        <f t="shared" si="405"/>
        <v>C205-2</v>
      </c>
      <c r="B3256" t="str">
        <f t="shared" si="406"/>
        <v>GND</v>
      </c>
      <c r="C3256" t="str">
        <f t="shared" si="407"/>
        <v>C205-GND</v>
      </c>
      <c r="D3256" t="str">
        <f t="shared" si="408"/>
        <v>C205-2</v>
      </c>
      <c r="E3256" t="s">
        <v>3316</v>
      </c>
      <c r="F3256">
        <v>2</v>
      </c>
      <c r="G3256" t="s">
        <v>433</v>
      </c>
      <c r="AT3256">
        <f t="shared" si="409"/>
        <v>0</v>
      </c>
      <c r="AU3256">
        <f t="shared" si="410"/>
        <v>0</v>
      </c>
    </row>
    <row r="3257" spans="1:47" x14ac:dyDescent="0.25">
      <c r="A3257" t="str">
        <f t="shared" si="405"/>
        <v>C206-1</v>
      </c>
      <c r="B3257" t="str">
        <f t="shared" si="406"/>
        <v>VCORE</v>
      </c>
      <c r="C3257" t="str">
        <f t="shared" si="407"/>
        <v>C206-VCORE</v>
      </c>
      <c r="D3257" t="str">
        <f t="shared" si="408"/>
        <v>C206-1</v>
      </c>
      <c r="E3257" t="s">
        <v>3317</v>
      </c>
      <c r="F3257">
        <v>1</v>
      </c>
      <c r="G3257" t="s">
        <v>4508</v>
      </c>
      <c r="AT3257" t="str">
        <f t="shared" si="409"/>
        <v>VCORE</v>
      </c>
      <c r="AU3257" t="str">
        <f t="shared" si="410"/>
        <v>--</v>
      </c>
    </row>
    <row r="3258" spans="1:47" x14ac:dyDescent="0.25">
      <c r="A3258" t="str">
        <f t="shared" si="405"/>
        <v>C206-2</v>
      </c>
      <c r="B3258" t="str">
        <f t="shared" si="406"/>
        <v>GND</v>
      </c>
      <c r="C3258" t="str">
        <f t="shared" si="407"/>
        <v>C206-GND</v>
      </c>
      <c r="D3258" t="str">
        <f t="shared" si="408"/>
        <v>C206-2</v>
      </c>
      <c r="E3258" t="s">
        <v>3317</v>
      </c>
      <c r="F3258">
        <v>2</v>
      </c>
      <c r="G3258" t="s">
        <v>433</v>
      </c>
      <c r="AT3258">
        <f t="shared" si="409"/>
        <v>0</v>
      </c>
      <c r="AU3258">
        <f t="shared" si="410"/>
        <v>0</v>
      </c>
    </row>
    <row r="3259" spans="1:47" x14ac:dyDescent="0.25">
      <c r="A3259" t="str">
        <f t="shared" si="405"/>
        <v>C207-1</v>
      </c>
      <c r="B3259" t="str">
        <f t="shared" si="406"/>
        <v>5V</v>
      </c>
      <c r="C3259" t="str">
        <f t="shared" si="407"/>
        <v>C207-5V</v>
      </c>
      <c r="D3259" t="str">
        <f t="shared" si="408"/>
        <v>C207-1</v>
      </c>
      <c r="E3259" t="s">
        <v>5162</v>
      </c>
      <c r="F3259">
        <v>1</v>
      </c>
      <c r="G3259" t="s">
        <v>3724</v>
      </c>
      <c r="AT3259" t="str">
        <f t="shared" si="409"/>
        <v>5V</v>
      </c>
      <c r="AU3259" t="str">
        <f t="shared" si="410"/>
        <v>--</v>
      </c>
    </row>
    <row r="3260" spans="1:47" x14ac:dyDescent="0.25">
      <c r="A3260" t="str">
        <f t="shared" si="405"/>
        <v>C207-2</v>
      </c>
      <c r="B3260" t="str">
        <f t="shared" si="406"/>
        <v>GND</v>
      </c>
      <c r="C3260" t="str">
        <f t="shared" si="407"/>
        <v>C207-GND</v>
      </c>
      <c r="D3260" t="str">
        <f t="shared" si="408"/>
        <v>C207-2</v>
      </c>
      <c r="E3260" t="s">
        <v>5162</v>
      </c>
      <c r="F3260">
        <v>2</v>
      </c>
      <c r="G3260" t="s">
        <v>433</v>
      </c>
      <c r="AT3260">
        <f t="shared" si="409"/>
        <v>0</v>
      </c>
      <c r="AU3260">
        <f t="shared" si="410"/>
        <v>0</v>
      </c>
    </row>
    <row r="3261" spans="1:47" x14ac:dyDescent="0.25">
      <c r="A3261" t="str">
        <f t="shared" si="405"/>
        <v>C208-1</v>
      </c>
      <c r="B3261" t="str">
        <f t="shared" si="406"/>
        <v>3V3_PCIe</v>
      </c>
      <c r="C3261" t="str">
        <f t="shared" si="407"/>
        <v>C208-3V3_PCIe</v>
      </c>
      <c r="D3261" t="str">
        <f t="shared" si="408"/>
        <v>C208-1</v>
      </c>
      <c r="E3261" t="s">
        <v>5163</v>
      </c>
      <c r="F3261">
        <v>1</v>
      </c>
      <c r="G3261" t="s">
        <v>3719</v>
      </c>
      <c r="AT3261" t="str">
        <f t="shared" si="409"/>
        <v>3V3_PCIe</v>
      </c>
      <c r="AU3261" t="str">
        <f t="shared" si="410"/>
        <v>--</v>
      </c>
    </row>
    <row r="3262" spans="1:47" x14ac:dyDescent="0.25">
      <c r="A3262" t="str">
        <f t="shared" si="405"/>
        <v>C208-2</v>
      </c>
      <c r="B3262" t="str">
        <f t="shared" si="406"/>
        <v>GND</v>
      </c>
      <c r="C3262" t="str">
        <f t="shared" si="407"/>
        <v>C208-GND</v>
      </c>
      <c r="D3262" t="str">
        <f t="shared" si="408"/>
        <v>C208-2</v>
      </c>
      <c r="E3262" t="s">
        <v>5163</v>
      </c>
      <c r="F3262">
        <v>2</v>
      </c>
      <c r="G3262" t="s">
        <v>433</v>
      </c>
      <c r="AT3262">
        <f t="shared" si="409"/>
        <v>0</v>
      </c>
      <c r="AU3262">
        <f t="shared" si="410"/>
        <v>0</v>
      </c>
    </row>
    <row r="3263" spans="1:47" x14ac:dyDescent="0.25">
      <c r="A3263" t="str">
        <f t="shared" si="405"/>
        <v>C209-1</v>
      </c>
      <c r="B3263" t="str">
        <f t="shared" si="406"/>
        <v>FPGA_TEMP_N</v>
      </c>
      <c r="C3263" t="str">
        <f t="shared" si="407"/>
        <v>C209-FPGA_TEMP_N</v>
      </c>
      <c r="D3263" t="str">
        <f t="shared" si="408"/>
        <v>C209-1</v>
      </c>
      <c r="E3263" t="s">
        <v>5164</v>
      </c>
      <c r="F3263">
        <v>1</v>
      </c>
      <c r="G3263" t="s">
        <v>950</v>
      </c>
      <c r="AT3263" t="str">
        <f t="shared" si="409"/>
        <v>FPGA_TEMP_N</v>
      </c>
      <c r="AU3263" t="str">
        <f t="shared" si="410"/>
        <v>--</v>
      </c>
    </row>
    <row r="3264" spans="1:47" x14ac:dyDescent="0.25">
      <c r="A3264" t="str">
        <f t="shared" si="405"/>
        <v>C209-2</v>
      </c>
      <c r="B3264" t="str">
        <f t="shared" si="406"/>
        <v>FPGA_TEMP_P</v>
      </c>
      <c r="C3264" t="str">
        <f t="shared" si="407"/>
        <v>C209-FPGA_TEMP_P</v>
      </c>
      <c r="D3264" t="str">
        <f t="shared" si="408"/>
        <v>C209-2</v>
      </c>
      <c r="E3264" t="s">
        <v>5164</v>
      </c>
      <c r="F3264">
        <v>2</v>
      </c>
      <c r="G3264" t="s">
        <v>952</v>
      </c>
      <c r="AT3264" t="str">
        <f t="shared" si="409"/>
        <v>FPGA_TEMP_P</v>
      </c>
      <c r="AU3264" t="str">
        <f t="shared" si="410"/>
        <v>--</v>
      </c>
    </row>
    <row r="3265" spans="1:47" x14ac:dyDescent="0.25">
      <c r="A3265" t="str">
        <f t="shared" si="405"/>
        <v>C210-1</v>
      </c>
      <c r="B3265" t="str">
        <f t="shared" si="406"/>
        <v>GND</v>
      </c>
      <c r="C3265" t="str">
        <f t="shared" si="407"/>
        <v>C210-GND</v>
      </c>
      <c r="D3265" t="str">
        <f t="shared" si="408"/>
        <v>C210-1</v>
      </c>
      <c r="E3265" t="s">
        <v>5165</v>
      </c>
      <c r="F3265">
        <v>1</v>
      </c>
      <c r="G3265" t="s">
        <v>433</v>
      </c>
      <c r="AT3265">
        <f t="shared" si="409"/>
        <v>0</v>
      </c>
      <c r="AU3265">
        <f t="shared" si="410"/>
        <v>0</v>
      </c>
    </row>
    <row r="3266" spans="1:47" x14ac:dyDescent="0.25">
      <c r="A3266" t="str">
        <f t="shared" si="405"/>
        <v>C210-2</v>
      </c>
      <c r="B3266" t="str">
        <f t="shared" si="406"/>
        <v>3V3</v>
      </c>
      <c r="C3266" t="str">
        <f t="shared" si="407"/>
        <v>C210-3V3</v>
      </c>
      <c r="D3266" t="str">
        <f t="shared" si="408"/>
        <v>C210-2</v>
      </c>
      <c r="E3266" t="s">
        <v>5165</v>
      </c>
      <c r="F3266">
        <v>2</v>
      </c>
      <c r="G3266" t="s">
        <v>3710</v>
      </c>
      <c r="AT3266" t="str">
        <f t="shared" si="409"/>
        <v>3V3</v>
      </c>
      <c r="AU3266" t="str">
        <f t="shared" si="410"/>
        <v>--</v>
      </c>
    </row>
    <row r="3267" spans="1:47" x14ac:dyDescent="0.25">
      <c r="A3267" t="str">
        <f t="shared" si="405"/>
        <v>C211-1</v>
      </c>
      <c r="B3267" t="str">
        <f t="shared" si="406"/>
        <v>5V</v>
      </c>
      <c r="C3267" t="str">
        <f t="shared" si="407"/>
        <v>C211-5V</v>
      </c>
      <c r="D3267" t="str">
        <f t="shared" si="408"/>
        <v>C211-1</v>
      </c>
      <c r="E3267" t="s">
        <v>5166</v>
      </c>
      <c r="F3267">
        <v>1</v>
      </c>
      <c r="G3267" t="s">
        <v>3724</v>
      </c>
      <c r="AT3267" t="str">
        <f t="shared" si="409"/>
        <v>5V</v>
      </c>
      <c r="AU3267" t="str">
        <f t="shared" si="410"/>
        <v>--</v>
      </c>
    </row>
    <row r="3268" spans="1:47" x14ac:dyDescent="0.25">
      <c r="A3268" t="str">
        <f t="shared" si="405"/>
        <v>C211-2</v>
      </c>
      <c r="B3268" t="str">
        <f t="shared" si="406"/>
        <v>GND</v>
      </c>
      <c r="C3268" t="str">
        <f t="shared" si="407"/>
        <v>C211-GND</v>
      </c>
      <c r="D3268" t="str">
        <f t="shared" si="408"/>
        <v>C211-2</v>
      </c>
      <c r="E3268" t="s">
        <v>5166</v>
      </c>
      <c r="F3268">
        <v>2</v>
      </c>
      <c r="G3268" t="s">
        <v>433</v>
      </c>
      <c r="AT3268">
        <f t="shared" si="409"/>
        <v>0</v>
      </c>
      <c r="AU3268">
        <f t="shared" si="410"/>
        <v>0</v>
      </c>
    </row>
    <row r="3269" spans="1:47" x14ac:dyDescent="0.25">
      <c r="A3269" t="str">
        <f t="shared" si="405"/>
        <v>C212-1</v>
      </c>
      <c r="B3269" t="str">
        <f t="shared" si="406"/>
        <v>3V3AUX</v>
      </c>
      <c r="C3269" t="str">
        <f t="shared" si="407"/>
        <v>C212-3V3AUX</v>
      </c>
      <c r="D3269" t="str">
        <f t="shared" si="408"/>
        <v>C212-1</v>
      </c>
      <c r="E3269" t="s">
        <v>5167</v>
      </c>
      <c r="F3269">
        <v>1</v>
      </c>
      <c r="G3269" t="s">
        <v>3711</v>
      </c>
      <c r="AT3269" t="str">
        <f t="shared" si="409"/>
        <v>3V3AUX</v>
      </c>
      <c r="AU3269" t="str">
        <f t="shared" si="410"/>
        <v>--</v>
      </c>
    </row>
    <row r="3270" spans="1:47" x14ac:dyDescent="0.25">
      <c r="A3270" t="str">
        <f t="shared" ref="A3270:A3333" si="411">$E3270&amp;"-"&amp;$F3270</f>
        <v>C212-2</v>
      </c>
      <c r="B3270" t="str">
        <f t="shared" ref="B3270:B3333" si="412">IF(OR(E3270=$A$2,E3270=$B$2,E3270=$C$2,E3270=$D$2),"--",G3270)</f>
        <v>GND</v>
      </c>
      <c r="C3270" t="str">
        <f t="shared" ref="C3270:C3333" si="413">$E3270&amp;"-"&amp;$G3270</f>
        <v>C212-GND</v>
      </c>
      <c r="D3270" t="str">
        <f t="shared" ref="D3270:D3333" si="414">A3270</f>
        <v>C212-2</v>
      </c>
      <c r="E3270" t="s">
        <v>5167</v>
      </c>
      <c r="F3270">
        <v>2</v>
      </c>
      <c r="G3270" t="s">
        <v>433</v>
      </c>
      <c r="AT3270">
        <f t="shared" ref="AT3270:AT3333" si="415">IF(IF(COUNTIF($AO$6:$AQ$150,B3270)&gt;0,"---","--")="---",VLOOKUP(B3270,$AO$6:$AQ$150,3,0),B3270)</f>
        <v>0</v>
      </c>
      <c r="AU3270">
        <f t="shared" ref="AU3270:AU3333" si="416">IF(IF(COUNTIF($AO$6:$AQ$150,B3270)&gt;0,"---","--")="---",VLOOKUP(B3270,$AO$6:$AQ$150,2,0),"--")</f>
        <v>0</v>
      </c>
    </row>
    <row r="3271" spans="1:47" x14ac:dyDescent="0.25">
      <c r="A3271" t="str">
        <f t="shared" si="411"/>
        <v>C213-1</v>
      </c>
      <c r="B3271" t="str">
        <f t="shared" si="412"/>
        <v>3V3AUX</v>
      </c>
      <c r="C3271" t="str">
        <f t="shared" si="413"/>
        <v>C213-3V3AUX</v>
      </c>
      <c r="D3271" t="str">
        <f t="shared" si="414"/>
        <v>C213-1</v>
      </c>
      <c r="E3271" t="s">
        <v>5168</v>
      </c>
      <c r="F3271">
        <v>1</v>
      </c>
      <c r="G3271" t="s">
        <v>3711</v>
      </c>
      <c r="AT3271" t="str">
        <f t="shared" si="415"/>
        <v>3V3AUX</v>
      </c>
      <c r="AU3271" t="str">
        <f t="shared" si="416"/>
        <v>--</v>
      </c>
    </row>
    <row r="3272" spans="1:47" x14ac:dyDescent="0.25">
      <c r="A3272" t="str">
        <f t="shared" si="411"/>
        <v>C213-2</v>
      </c>
      <c r="B3272" t="str">
        <f t="shared" si="412"/>
        <v>GND</v>
      </c>
      <c r="C3272" t="str">
        <f t="shared" si="413"/>
        <v>C213-GND</v>
      </c>
      <c r="D3272" t="str">
        <f t="shared" si="414"/>
        <v>C213-2</v>
      </c>
      <c r="E3272" t="s">
        <v>5168</v>
      </c>
      <c r="F3272">
        <v>2</v>
      </c>
      <c r="G3272" t="s">
        <v>433</v>
      </c>
      <c r="AT3272">
        <f t="shared" si="415"/>
        <v>0</v>
      </c>
      <c r="AU3272">
        <f t="shared" si="416"/>
        <v>0</v>
      </c>
    </row>
    <row r="3273" spans="1:47" x14ac:dyDescent="0.25">
      <c r="A3273" t="str">
        <f t="shared" si="411"/>
        <v>C214-1</v>
      </c>
      <c r="B3273" t="str">
        <f t="shared" si="412"/>
        <v>3V3AUX</v>
      </c>
      <c r="C3273" t="str">
        <f t="shared" si="413"/>
        <v>C214-3V3AUX</v>
      </c>
      <c r="D3273" t="str">
        <f t="shared" si="414"/>
        <v>C214-1</v>
      </c>
      <c r="E3273" t="s">
        <v>5169</v>
      </c>
      <c r="F3273">
        <v>1</v>
      </c>
      <c r="G3273" t="s">
        <v>3711</v>
      </c>
      <c r="AT3273" t="str">
        <f t="shared" si="415"/>
        <v>3V3AUX</v>
      </c>
      <c r="AU3273" t="str">
        <f t="shared" si="416"/>
        <v>--</v>
      </c>
    </row>
    <row r="3274" spans="1:47" x14ac:dyDescent="0.25">
      <c r="A3274" t="str">
        <f t="shared" si="411"/>
        <v>C214-2</v>
      </c>
      <c r="B3274" t="str">
        <f t="shared" si="412"/>
        <v>GND</v>
      </c>
      <c r="C3274" t="str">
        <f t="shared" si="413"/>
        <v>C214-GND</v>
      </c>
      <c r="D3274" t="str">
        <f t="shared" si="414"/>
        <v>C214-2</v>
      </c>
      <c r="E3274" t="s">
        <v>5169</v>
      </c>
      <c r="F3274">
        <v>2</v>
      </c>
      <c r="G3274" t="s">
        <v>433</v>
      </c>
      <c r="AT3274">
        <f t="shared" si="415"/>
        <v>0</v>
      </c>
      <c r="AU3274">
        <f t="shared" si="416"/>
        <v>0</v>
      </c>
    </row>
    <row r="3275" spans="1:47" x14ac:dyDescent="0.25">
      <c r="A3275" t="str">
        <f t="shared" si="411"/>
        <v>C215-1</v>
      </c>
      <c r="B3275" t="str">
        <f t="shared" si="412"/>
        <v>GND</v>
      </c>
      <c r="C3275" t="str">
        <f t="shared" si="413"/>
        <v>C215-GND</v>
      </c>
      <c r="D3275" t="str">
        <f t="shared" si="414"/>
        <v>C215-1</v>
      </c>
      <c r="E3275" t="s">
        <v>5170</v>
      </c>
      <c r="F3275">
        <v>1</v>
      </c>
      <c r="G3275" t="s">
        <v>433</v>
      </c>
      <c r="AT3275">
        <f t="shared" si="415"/>
        <v>0</v>
      </c>
      <c r="AU3275">
        <f t="shared" si="416"/>
        <v>0</v>
      </c>
    </row>
    <row r="3276" spans="1:47" x14ac:dyDescent="0.25">
      <c r="A3276" t="str">
        <f t="shared" si="411"/>
        <v>C215-2</v>
      </c>
      <c r="B3276" t="str">
        <f t="shared" si="412"/>
        <v>3V3AUX</v>
      </c>
      <c r="C3276" t="str">
        <f t="shared" si="413"/>
        <v>C215-3V3AUX</v>
      </c>
      <c r="D3276" t="str">
        <f t="shared" si="414"/>
        <v>C215-2</v>
      </c>
      <c r="E3276" t="s">
        <v>5170</v>
      </c>
      <c r="F3276">
        <v>2</v>
      </c>
      <c r="G3276" t="s">
        <v>3711</v>
      </c>
      <c r="AT3276" t="str">
        <f t="shared" si="415"/>
        <v>3V3AUX</v>
      </c>
      <c r="AU3276" t="str">
        <f t="shared" si="416"/>
        <v>--</v>
      </c>
    </row>
    <row r="3277" spans="1:47" x14ac:dyDescent="0.25">
      <c r="A3277" t="str">
        <f t="shared" si="411"/>
        <v>C216-1</v>
      </c>
      <c r="B3277" t="str">
        <f t="shared" si="412"/>
        <v>1V8_M</v>
      </c>
      <c r="C3277" t="str">
        <f t="shared" si="413"/>
        <v>C216-1V8_M</v>
      </c>
      <c r="D3277" t="str">
        <f t="shared" si="414"/>
        <v>C216-1</v>
      </c>
      <c r="E3277" t="s">
        <v>5171</v>
      </c>
      <c r="F3277">
        <v>1</v>
      </c>
      <c r="G3277" t="s">
        <v>3706</v>
      </c>
      <c r="AT3277" t="str">
        <f t="shared" si="415"/>
        <v>1V8_M</v>
      </c>
      <c r="AU3277" t="str">
        <f t="shared" si="416"/>
        <v>--</v>
      </c>
    </row>
    <row r="3278" spans="1:47" x14ac:dyDescent="0.25">
      <c r="A3278" t="str">
        <f t="shared" si="411"/>
        <v>C216-2</v>
      </c>
      <c r="B3278" t="str">
        <f t="shared" si="412"/>
        <v>GND</v>
      </c>
      <c r="C3278" t="str">
        <f t="shared" si="413"/>
        <v>C216-GND</v>
      </c>
      <c r="D3278" t="str">
        <f t="shared" si="414"/>
        <v>C216-2</v>
      </c>
      <c r="E3278" t="s">
        <v>5171</v>
      </c>
      <c r="F3278">
        <v>2</v>
      </c>
      <c r="G3278" t="s">
        <v>433</v>
      </c>
      <c r="AT3278">
        <f t="shared" si="415"/>
        <v>0</v>
      </c>
      <c r="AU3278">
        <f t="shared" si="416"/>
        <v>0</v>
      </c>
    </row>
    <row r="3279" spans="1:47" x14ac:dyDescent="0.25">
      <c r="A3279" t="str">
        <f t="shared" si="411"/>
        <v>C217-1</v>
      </c>
      <c r="B3279" t="str">
        <f t="shared" si="412"/>
        <v>GND</v>
      </c>
      <c r="C3279" t="str">
        <f t="shared" si="413"/>
        <v>C217-GND</v>
      </c>
      <c r="D3279" t="str">
        <f t="shared" si="414"/>
        <v>C217-1</v>
      </c>
      <c r="E3279" t="s">
        <v>5172</v>
      </c>
      <c r="F3279">
        <v>1</v>
      </c>
      <c r="G3279" t="s">
        <v>433</v>
      </c>
      <c r="AT3279">
        <f t="shared" si="415"/>
        <v>0</v>
      </c>
      <c r="AU3279">
        <f t="shared" si="416"/>
        <v>0</v>
      </c>
    </row>
    <row r="3280" spans="1:47" x14ac:dyDescent="0.25">
      <c r="A3280" t="str">
        <f t="shared" si="411"/>
        <v>C217-2</v>
      </c>
      <c r="B3280" t="str">
        <f t="shared" si="412"/>
        <v>3V3AUX</v>
      </c>
      <c r="C3280" t="str">
        <f t="shared" si="413"/>
        <v>C217-3V3AUX</v>
      </c>
      <c r="D3280" t="str">
        <f t="shared" si="414"/>
        <v>C217-2</v>
      </c>
      <c r="E3280" t="s">
        <v>5172</v>
      </c>
      <c r="F3280">
        <v>2</v>
      </c>
      <c r="G3280" t="s">
        <v>3711</v>
      </c>
      <c r="AT3280" t="str">
        <f t="shared" si="415"/>
        <v>3V3AUX</v>
      </c>
      <c r="AU3280" t="str">
        <f t="shared" si="416"/>
        <v>--</v>
      </c>
    </row>
    <row r="3281" spans="1:47" x14ac:dyDescent="0.25">
      <c r="A3281" t="str">
        <f t="shared" si="411"/>
        <v>C218-1</v>
      </c>
      <c r="B3281" t="str">
        <f t="shared" si="412"/>
        <v>GND</v>
      </c>
      <c r="C3281" t="str">
        <f t="shared" si="413"/>
        <v>C218-GND</v>
      </c>
      <c r="D3281" t="str">
        <f t="shared" si="414"/>
        <v>C218-1</v>
      </c>
      <c r="E3281" t="s">
        <v>5173</v>
      </c>
      <c r="F3281">
        <v>1</v>
      </c>
      <c r="G3281" t="s">
        <v>433</v>
      </c>
      <c r="AT3281">
        <f t="shared" si="415"/>
        <v>0</v>
      </c>
      <c r="AU3281">
        <f t="shared" si="416"/>
        <v>0</v>
      </c>
    </row>
    <row r="3282" spans="1:47" x14ac:dyDescent="0.25">
      <c r="A3282" t="str">
        <f t="shared" si="411"/>
        <v>C218-2</v>
      </c>
      <c r="B3282" t="str">
        <f t="shared" si="412"/>
        <v>VCORE</v>
      </c>
      <c r="C3282" t="str">
        <f t="shared" si="413"/>
        <v>C218-VCORE</v>
      </c>
      <c r="D3282" t="str">
        <f t="shared" si="414"/>
        <v>C218-2</v>
      </c>
      <c r="E3282" t="s">
        <v>5173</v>
      </c>
      <c r="F3282">
        <v>2</v>
      </c>
      <c r="G3282" t="s">
        <v>4508</v>
      </c>
      <c r="AT3282" t="str">
        <f t="shared" si="415"/>
        <v>VCORE</v>
      </c>
      <c r="AU3282" t="str">
        <f t="shared" si="416"/>
        <v>--</v>
      </c>
    </row>
    <row r="3283" spans="1:47" x14ac:dyDescent="0.25">
      <c r="A3283" t="str">
        <f t="shared" si="411"/>
        <v>C219-1</v>
      </c>
      <c r="B3283" t="str">
        <f t="shared" si="412"/>
        <v>GND</v>
      </c>
      <c r="C3283" t="str">
        <f t="shared" si="413"/>
        <v>C219-GND</v>
      </c>
      <c r="D3283" t="str">
        <f t="shared" si="414"/>
        <v>C219-1</v>
      </c>
      <c r="E3283" t="s">
        <v>5174</v>
      </c>
      <c r="F3283">
        <v>1</v>
      </c>
      <c r="G3283" t="s">
        <v>433</v>
      </c>
      <c r="AT3283">
        <f t="shared" si="415"/>
        <v>0</v>
      </c>
      <c r="AU3283">
        <f t="shared" si="416"/>
        <v>0</v>
      </c>
    </row>
    <row r="3284" spans="1:47" x14ac:dyDescent="0.25">
      <c r="A3284" t="str">
        <f t="shared" si="411"/>
        <v>C219-2</v>
      </c>
      <c r="B3284" t="str">
        <f t="shared" si="412"/>
        <v>NetC219_2</v>
      </c>
      <c r="C3284" t="str">
        <f t="shared" si="413"/>
        <v>C219-NetC219_2</v>
      </c>
      <c r="D3284" t="str">
        <f t="shared" si="414"/>
        <v>C219-2</v>
      </c>
      <c r="E3284" t="s">
        <v>5174</v>
      </c>
      <c r="F3284">
        <v>2</v>
      </c>
      <c r="G3284" t="s">
        <v>4236</v>
      </c>
      <c r="AT3284" t="str">
        <f t="shared" si="415"/>
        <v>NetC219_2</v>
      </c>
      <c r="AU3284" t="str">
        <f t="shared" si="416"/>
        <v>--</v>
      </c>
    </row>
    <row r="3285" spans="1:47" x14ac:dyDescent="0.25">
      <c r="A3285" t="str">
        <f t="shared" si="411"/>
        <v>C220-1</v>
      </c>
      <c r="B3285" t="str">
        <f t="shared" si="412"/>
        <v>GND</v>
      </c>
      <c r="C3285" t="str">
        <f t="shared" si="413"/>
        <v>C220-GND</v>
      </c>
      <c r="D3285" t="str">
        <f t="shared" si="414"/>
        <v>C220-1</v>
      </c>
      <c r="E3285" t="s">
        <v>5175</v>
      </c>
      <c r="F3285">
        <v>1</v>
      </c>
      <c r="G3285" t="s">
        <v>433</v>
      </c>
      <c r="AT3285">
        <f t="shared" si="415"/>
        <v>0</v>
      </c>
      <c r="AU3285">
        <f t="shared" si="416"/>
        <v>0</v>
      </c>
    </row>
    <row r="3286" spans="1:47" x14ac:dyDescent="0.25">
      <c r="A3286" t="str">
        <f t="shared" si="411"/>
        <v>C220-2</v>
      </c>
      <c r="B3286" t="str">
        <f t="shared" si="412"/>
        <v>3V3AUX</v>
      </c>
      <c r="C3286" t="str">
        <f t="shared" si="413"/>
        <v>C220-3V3AUX</v>
      </c>
      <c r="D3286" t="str">
        <f t="shared" si="414"/>
        <v>C220-2</v>
      </c>
      <c r="E3286" t="s">
        <v>5175</v>
      </c>
      <c r="F3286">
        <v>2</v>
      </c>
      <c r="G3286" t="s">
        <v>3711</v>
      </c>
      <c r="AT3286" t="str">
        <f t="shared" si="415"/>
        <v>3V3AUX</v>
      </c>
      <c r="AU3286" t="str">
        <f t="shared" si="416"/>
        <v>--</v>
      </c>
    </row>
    <row r="3287" spans="1:47" x14ac:dyDescent="0.25">
      <c r="A3287" t="str">
        <f t="shared" si="411"/>
        <v>C221-1</v>
      </c>
      <c r="B3287" t="str">
        <f t="shared" si="412"/>
        <v>1V8</v>
      </c>
      <c r="C3287" t="str">
        <f t="shared" si="413"/>
        <v>C221-1V8</v>
      </c>
      <c r="D3287" t="str">
        <f t="shared" si="414"/>
        <v>C221-1</v>
      </c>
      <c r="E3287" t="s">
        <v>5176</v>
      </c>
      <c r="F3287">
        <v>1</v>
      </c>
      <c r="G3287" t="s">
        <v>3702</v>
      </c>
      <c r="AT3287" t="str">
        <f t="shared" si="415"/>
        <v>1V8</v>
      </c>
      <c r="AU3287" t="str">
        <f t="shared" si="416"/>
        <v>--</v>
      </c>
    </row>
    <row r="3288" spans="1:47" x14ac:dyDescent="0.25">
      <c r="A3288" t="str">
        <f t="shared" si="411"/>
        <v>C221-2</v>
      </c>
      <c r="B3288" t="str">
        <f t="shared" si="412"/>
        <v>GND</v>
      </c>
      <c r="C3288" t="str">
        <f t="shared" si="413"/>
        <v>C221-GND</v>
      </c>
      <c r="D3288" t="str">
        <f t="shared" si="414"/>
        <v>C221-2</v>
      </c>
      <c r="E3288" t="s">
        <v>5176</v>
      </c>
      <c r="F3288">
        <v>2</v>
      </c>
      <c r="G3288" t="s">
        <v>433</v>
      </c>
      <c r="AT3288">
        <f t="shared" si="415"/>
        <v>0</v>
      </c>
      <c r="AU3288">
        <f t="shared" si="416"/>
        <v>0</v>
      </c>
    </row>
    <row r="3289" spans="1:47" x14ac:dyDescent="0.25">
      <c r="A3289" t="str">
        <f t="shared" si="411"/>
        <v>C222-1</v>
      </c>
      <c r="B3289" t="str">
        <f t="shared" si="412"/>
        <v>5V</v>
      </c>
      <c r="C3289" t="str">
        <f t="shared" si="413"/>
        <v>C222-5V</v>
      </c>
      <c r="D3289" t="str">
        <f t="shared" si="414"/>
        <v>C222-1</v>
      </c>
      <c r="E3289" t="s">
        <v>5177</v>
      </c>
      <c r="F3289">
        <v>1</v>
      </c>
      <c r="G3289" t="s">
        <v>3724</v>
      </c>
      <c r="AT3289" t="str">
        <f t="shared" si="415"/>
        <v>5V</v>
      </c>
      <c r="AU3289" t="str">
        <f t="shared" si="416"/>
        <v>--</v>
      </c>
    </row>
    <row r="3290" spans="1:47" x14ac:dyDescent="0.25">
      <c r="A3290" t="str">
        <f t="shared" si="411"/>
        <v>C222-2</v>
      </c>
      <c r="B3290" t="str">
        <f t="shared" si="412"/>
        <v>GND</v>
      </c>
      <c r="C3290" t="str">
        <f t="shared" si="413"/>
        <v>C222-GND</v>
      </c>
      <c r="D3290" t="str">
        <f t="shared" si="414"/>
        <v>C222-2</v>
      </c>
      <c r="E3290" t="s">
        <v>5177</v>
      </c>
      <c r="F3290">
        <v>2</v>
      </c>
      <c r="G3290" t="s">
        <v>433</v>
      </c>
      <c r="AT3290">
        <f t="shared" si="415"/>
        <v>0</v>
      </c>
      <c r="AU3290">
        <f t="shared" si="416"/>
        <v>0</v>
      </c>
    </row>
    <row r="3291" spans="1:47" x14ac:dyDescent="0.25">
      <c r="A3291" t="str">
        <f t="shared" si="411"/>
        <v>C223-1</v>
      </c>
      <c r="B3291" t="str">
        <f t="shared" si="412"/>
        <v>3V3AUX</v>
      </c>
      <c r="C3291" t="str">
        <f t="shared" si="413"/>
        <v>C223-3V3AUX</v>
      </c>
      <c r="D3291" t="str">
        <f t="shared" si="414"/>
        <v>C223-1</v>
      </c>
      <c r="E3291" t="s">
        <v>5178</v>
      </c>
      <c r="F3291">
        <v>1</v>
      </c>
      <c r="G3291" t="s">
        <v>3711</v>
      </c>
      <c r="AT3291" t="str">
        <f t="shared" si="415"/>
        <v>3V3AUX</v>
      </c>
      <c r="AU3291" t="str">
        <f t="shared" si="416"/>
        <v>--</v>
      </c>
    </row>
    <row r="3292" spans="1:47" x14ac:dyDescent="0.25">
      <c r="A3292" t="str">
        <f t="shared" si="411"/>
        <v>C223-2</v>
      </c>
      <c r="B3292" t="str">
        <f t="shared" si="412"/>
        <v>GND</v>
      </c>
      <c r="C3292" t="str">
        <f t="shared" si="413"/>
        <v>C223-GND</v>
      </c>
      <c r="D3292" t="str">
        <f t="shared" si="414"/>
        <v>C223-2</v>
      </c>
      <c r="E3292" t="s">
        <v>5178</v>
      </c>
      <c r="F3292">
        <v>2</v>
      </c>
      <c r="G3292" t="s">
        <v>433</v>
      </c>
      <c r="AT3292">
        <f t="shared" si="415"/>
        <v>0</v>
      </c>
      <c r="AU3292">
        <f t="shared" si="416"/>
        <v>0</v>
      </c>
    </row>
    <row r="3293" spans="1:47" x14ac:dyDescent="0.25">
      <c r="A3293" t="str">
        <f t="shared" si="411"/>
        <v>C224-1</v>
      </c>
      <c r="B3293" t="str">
        <f t="shared" si="412"/>
        <v>3V3AUX</v>
      </c>
      <c r="C3293" t="str">
        <f t="shared" si="413"/>
        <v>C224-3V3AUX</v>
      </c>
      <c r="D3293" t="str">
        <f t="shared" si="414"/>
        <v>C224-1</v>
      </c>
      <c r="E3293" t="s">
        <v>5179</v>
      </c>
      <c r="F3293">
        <v>1</v>
      </c>
      <c r="G3293" t="s">
        <v>3711</v>
      </c>
      <c r="AT3293" t="str">
        <f t="shared" si="415"/>
        <v>3V3AUX</v>
      </c>
      <c r="AU3293" t="str">
        <f t="shared" si="416"/>
        <v>--</v>
      </c>
    </row>
    <row r="3294" spans="1:47" x14ac:dyDescent="0.25">
      <c r="A3294" t="str">
        <f t="shared" si="411"/>
        <v>C224-2</v>
      </c>
      <c r="B3294" t="str">
        <f t="shared" si="412"/>
        <v>GND</v>
      </c>
      <c r="C3294" t="str">
        <f t="shared" si="413"/>
        <v>C224-GND</v>
      </c>
      <c r="D3294" t="str">
        <f t="shared" si="414"/>
        <v>C224-2</v>
      </c>
      <c r="E3294" t="s">
        <v>5179</v>
      </c>
      <c r="F3294">
        <v>2</v>
      </c>
      <c r="G3294" t="s">
        <v>433</v>
      </c>
      <c r="AT3294">
        <f t="shared" si="415"/>
        <v>0</v>
      </c>
      <c r="AU3294">
        <f t="shared" si="416"/>
        <v>0</v>
      </c>
    </row>
    <row r="3295" spans="1:47" x14ac:dyDescent="0.25">
      <c r="A3295" t="str">
        <f t="shared" si="411"/>
        <v>C225-1</v>
      </c>
      <c r="B3295" t="str">
        <f t="shared" si="412"/>
        <v>3V3_PCIe</v>
      </c>
      <c r="C3295" t="str">
        <f t="shared" si="413"/>
        <v>C225-3V3_PCIe</v>
      </c>
      <c r="D3295" t="str">
        <f t="shared" si="414"/>
        <v>C225-1</v>
      </c>
      <c r="E3295" t="s">
        <v>5180</v>
      </c>
      <c r="F3295">
        <v>1</v>
      </c>
      <c r="G3295" t="s">
        <v>3719</v>
      </c>
      <c r="AT3295" t="str">
        <f t="shared" si="415"/>
        <v>3V3_PCIe</v>
      </c>
      <c r="AU3295" t="str">
        <f t="shared" si="416"/>
        <v>--</v>
      </c>
    </row>
    <row r="3296" spans="1:47" x14ac:dyDescent="0.25">
      <c r="A3296" t="str">
        <f t="shared" si="411"/>
        <v>C225-2</v>
      </c>
      <c r="B3296" t="str">
        <f t="shared" si="412"/>
        <v>GND</v>
      </c>
      <c r="C3296" t="str">
        <f t="shared" si="413"/>
        <v>C225-GND</v>
      </c>
      <c r="D3296" t="str">
        <f t="shared" si="414"/>
        <v>C225-2</v>
      </c>
      <c r="E3296" t="s">
        <v>5180</v>
      </c>
      <c r="F3296">
        <v>2</v>
      </c>
      <c r="G3296" t="s">
        <v>433</v>
      </c>
      <c r="AT3296">
        <f t="shared" si="415"/>
        <v>0</v>
      </c>
      <c r="AU3296">
        <f t="shared" si="416"/>
        <v>0</v>
      </c>
    </row>
    <row r="3297" spans="1:47" x14ac:dyDescent="0.25">
      <c r="A3297" t="str">
        <f t="shared" si="411"/>
        <v>C226-1</v>
      </c>
      <c r="B3297" t="str">
        <f t="shared" si="412"/>
        <v>5V</v>
      </c>
      <c r="C3297" t="str">
        <f t="shared" si="413"/>
        <v>C226-5V</v>
      </c>
      <c r="D3297" t="str">
        <f t="shared" si="414"/>
        <v>C226-1</v>
      </c>
      <c r="E3297" t="s">
        <v>5181</v>
      </c>
      <c r="F3297">
        <v>1</v>
      </c>
      <c r="G3297" t="s">
        <v>3724</v>
      </c>
      <c r="AT3297" t="str">
        <f t="shared" si="415"/>
        <v>5V</v>
      </c>
      <c r="AU3297" t="str">
        <f t="shared" si="416"/>
        <v>--</v>
      </c>
    </row>
    <row r="3298" spans="1:47" x14ac:dyDescent="0.25">
      <c r="A3298" t="str">
        <f t="shared" si="411"/>
        <v>C226-2</v>
      </c>
      <c r="B3298" t="str">
        <f t="shared" si="412"/>
        <v>GND</v>
      </c>
      <c r="C3298" t="str">
        <f t="shared" si="413"/>
        <v>C226-GND</v>
      </c>
      <c r="D3298" t="str">
        <f t="shared" si="414"/>
        <v>C226-2</v>
      </c>
      <c r="E3298" t="s">
        <v>5181</v>
      </c>
      <c r="F3298">
        <v>2</v>
      </c>
      <c r="G3298" t="s">
        <v>433</v>
      </c>
      <c r="AT3298">
        <f t="shared" si="415"/>
        <v>0</v>
      </c>
      <c r="AU3298">
        <f t="shared" si="416"/>
        <v>0</v>
      </c>
    </row>
    <row r="3299" spans="1:47" x14ac:dyDescent="0.25">
      <c r="A3299" t="str">
        <f t="shared" si="411"/>
        <v>C227-1</v>
      </c>
      <c r="B3299" t="str">
        <f t="shared" si="412"/>
        <v>5V</v>
      </c>
      <c r="C3299" t="str">
        <f t="shared" si="413"/>
        <v>C227-5V</v>
      </c>
      <c r="D3299" t="str">
        <f t="shared" si="414"/>
        <v>C227-1</v>
      </c>
      <c r="E3299" t="s">
        <v>5182</v>
      </c>
      <c r="F3299">
        <v>1</v>
      </c>
      <c r="G3299" t="s">
        <v>3724</v>
      </c>
      <c r="AT3299" t="str">
        <f t="shared" si="415"/>
        <v>5V</v>
      </c>
      <c r="AU3299" t="str">
        <f t="shared" si="416"/>
        <v>--</v>
      </c>
    </row>
    <row r="3300" spans="1:47" x14ac:dyDescent="0.25">
      <c r="A3300" t="str">
        <f t="shared" si="411"/>
        <v>C227-2</v>
      </c>
      <c r="B3300" t="str">
        <f t="shared" si="412"/>
        <v>GND</v>
      </c>
      <c r="C3300" t="str">
        <f t="shared" si="413"/>
        <v>C227-GND</v>
      </c>
      <c r="D3300" t="str">
        <f t="shared" si="414"/>
        <v>C227-2</v>
      </c>
      <c r="E3300" t="s">
        <v>5182</v>
      </c>
      <c r="F3300">
        <v>2</v>
      </c>
      <c r="G3300" t="s">
        <v>433</v>
      </c>
      <c r="AT3300">
        <f t="shared" si="415"/>
        <v>0</v>
      </c>
      <c r="AU3300">
        <f t="shared" si="416"/>
        <v>0</v>
      </c>
    </row>
    <row r="3301" spans="1:47" x14ac:dyDescent="0.25">
      <c r="A3301" t="str">
        <f t="shared" si="411"/>
        <v>C228-1</v>
      </c>
      <c r="B3301" t="str">
        <f t="shared" si="412"/>
        <v>5V</v>
      </c>
      <c r="C3301" t="str">
        <f t="shared" si="413"/>
        <v>C228-5V</v>
      </c>
      <c r="D3301" t="str">
        <f t="shared" si="414"/>
        <v>C228-1</v>
      </c>
      <c r="E3301" t="s">
        <v>3318</v>
      </c>
      <c r="F3301">
        <v>1</v>
      </c>
      <c r="G3301" t="s">
        <v>3724</v>
      </c>
      <c r="AT3301" t="str">
        <f t="shared" si="415"/>
        <v>5V</v>
      </c>
      <c r="AU3301" t="str">
        <f t="shared" si="416"/>
        <v>--</v>
      </c>
    </row>
    <row r="3302" spans="1:47" x14ac:dyDescent="0.25">
      <c r="A3302" t="str">
        <f t="shared" si="411"/>
        <v>C228-2</v>
      </c>
      <c r="B3302" t="str">
        <f t="shared" si="412"/>
        <v>GND</v>
      </c>
      <c r="C3302" t="str">
        <f t="shared" si="413"/>
        <v>C228-GND</v>
      </c>
      <c r="D3302" t="str">
        <f t="shared" si="414"/>
        <v>C228-2</v>
      </c>
      <c r="E3302" t="s">
        <v>3318</v>
      </c>
      <c r="F3302">
        <v>2</v>
      </c>
      <c r="G3302" t="s">
        <v>433</v>
      </c>
      <c r="AT3302">
        <f t="shared" si="415"/>
        <v>0</v>
      </c>
      <c r="AU3302">
        <f t="shared" si="416"/>
        <v>0</v>
      </c>
    </row>
    <row r="3303" spans="1:47" x14ac:dyDescent="0.25">
      <c r="A3303" t="str">
        <f t="shared" si="411"/>
        <v>C229-1</v>
      </c>
      <c r="B3303" t="str">
        <f t="shared" si="412"/>
        <v>5V</v>
      </c>
      <c r="C3303" t="str">
        <f t="shared" si="413"/>
        <v>C229-5V</v>
      </c>
      <c r="D3303" t="str">
        <f t="shared" si="414"/>
        <v>C229-1</v>
      </c>
      <c r="E3303" t="s">
        <v>5183</v>
      </c>
      <c r="F3303">
        <v>1</v>
      </c>
      <c r="G3303" t="s">
        <v>3724</v>
      </c>
      <c r="AT3303" t="str">
        <f t="shared" si="415"/>
        <v>5V</v>
      </c>
      <c r="AU3303" t="str">
        <f t="shared" si="416"/>
        <v>--</v>
      </c>
    </row>
    <row r="3304" spans="1:47" x14ac:dyDescent="0.25">
      <c r="A3304" t="str">
        <f t="shared" si="411"/>
        <v>C229-2</v>
      </c>
      <c r="B3304" t="str">
        <f t="shared" si="412"/>
        <v>GND</v>
      </c>
      <c r="C3304" t="str">
        <f t="shared" si="413"/>
        <v>C229-GND</v>
      </c>
      <c r="D3304" t="str">
        <f t="shared" si="414"/>
        <v>C229-2</v>
      </c>
      <c r="E3304" t="s">
        <v>5183</v>
      </c>
      <c r="F3304">
        <v>2</v>
      </c>
      <c r="G3304" t="s">
        <v>433</v>
      </c>
      <c r="AT3304">
        <f t="shared" si="415"/>
        <v>0</v>
      </c>
      <c r="AU3304">
        <f t="shared" si="416"/>
        <v>0</v>
      </c>
    </row>
    <row r="3305" spans="1:47" x14ac:dyDescent="0.25">
      <c r="A3305" t="str">
        <f t="shared" si="411"/>
        <v>C230-1</v>
      </c>
      <c r="B3305" t="str">
        <f t="shared" si="412"/>
        <v>5V</v>
      </c>
      <c r="C3305" t="str">
        <f t="shared" si="413"/>
        <v>C230-5V</v>
      </c>
      <c r="D3305" t="str">
        <f t="shared" si="414"/>
        <v>C230-1</v>
      </c>
      <c r="E3305" t="s">
        <v>5184</v>
      </c>
      <c r="F3305">
        <v>1</v>
      </c>
      <c r="G3305" t="s">
        <v>3724</v>
      </c>
      <c r="AT3305" t="str">
        <f t="shared" si="415"/>
        <v>5V</v>
      </c>
      <c r="AU3305" t="str">
        <f t="shared" si="416"/>
        <v>--</v>
      </c>
    </row>
    <row r="3306" spans="1:47" x14ac:dyDescent="0.25">
      <c r="A3306" t="str">
        <f t="shared" si="411"/>
        <v>C230-2</v>
      </c>
      <c r="B3306" t="str">
        <f t="shared" si="412"/>
        <v>GND</v>
      </c>
      <c r="C3306" t="str">
        <f t="shared" si="413"/>
        <v>C230-GND</v>
      </c>
      <c r="D3306" t="str">
        <f t="shared" si="414"/>
        <v>C230-2</v>
      </c>
      <c r="E3306" t="s">
        <v>5184</v>
      </c>
      <c r="F3306">
        <v>2</v>
      </c>
      <c r="G3306" t="s">
        <v>433</v>
      </c>
      <c r="AT3306">
        <f t="shared" si="415"/>
        <v>0</v>
      </c>
      <c r="AU3306">
        <f t="shared" si="416"/>
        <v>0</v>
      </c>
    </row>
    <row r="3307" spans="1:47" x14ac:dyDescent="0.25">
      <c r="A3307" t="str">
        <f t="shared" si="411"/>
        <v>C231-1</v>
      </c>
      <c r="B3307" t="str">
        <f t="shared" si="412"/>
        <v>5V</v>
      </c>
      <c r="C3307" t="str">
        <f t="shared" si="413"/>
        <v>C231-5V</v>
      </c>
      <c r="D3307" t="str">
        <f t="shared" si="414"/>
        <v>C231-1</v>
      </c>
      <c r="E3307" t="s">
        <v>5185</v>
      </c>
      <c r="F3307">
        <v>1</v>
      </c>
      <c r="G3307" t="s">
        <v>3724</v>
      </c>
      <c r="AT3307" t="str">
        <f t="shared" si="415"/>
        <v>5V</v>
      </c>
      <c r="AU3307" t="str">
        <f t="shared" si="416"/>
        <v>--</v>
      </c>
    </row>
    <row r="3308" spans="1:47" x14ac:dyDescent="0.25">
      <c r="A3308" t="str">
        <f t="shared" si="411"/>
        <v>C231-2</v>
      </c>
      <c r="B3308" t="str">
        <f t="shared" si="412"/>
        <v>GND</v>
      </c>
      <c r="C3308" t="str">
        <f t="shared" si="413"/>
        <v>C231-GND</v>
      </c>
      <c r="D3308" t="str">
        <f t="shared" si="414"/>
        <v>C231-2</v>
      </c>
      <c r="E3308" t="s">
        <v>5185</v>
      </c>
      <c r="F3308">
        <v>2</v>
      </c>
      <c r="G3308" t="s">
        <v>433</v>
      </c>
      <c r="AT3308">
        <f t="shared" si="415"/>
        <v>0</v>
      </c>
      <c r="AU3308">
        <f t="shared" si="416"/>
        <v>0</v>
      </c>
    </row>
    <row r="3309" spans="1:47" x14ac:dyDescent="0.25">
      <c r="A3309" t="str">
        <f t="shared" si="411"/>
        <v>C232-1</v>
      </c>
      <c r="B3309" t="str">
        <f t="shared" si="412"/>
        <v>5V</v>
      </c>
      <c r="C3309" t="str">
        <f t="shared" si="413"/>
        <v>C232-5V</v>
      </c>
      <c r="D3309" t="str">
        <f t="shared" si="414"/>
        <v>C232-1</v>
      </c>
      <c r="E3309" t="s">
        <v>5186</v>
      </c>
      <c r="F3309">
        <v>1</v>
      </c>
      <c r="G3309" t="s">
        <v>3724</v>
      </c>
      <c r="AT3309" t="str">
        <f t="shared" si="415"/>
        <v>5V</v>
      </c>
      <c r="AU3309" t="str">
        <f t="shared" si="416"/>
        <v>--</v>
      </c>
    </row>
    <row r="3310" spans="1:47" x14ac:dyDescent="0.25">
      <c r="A3310" t="str">
        <f t="shared" si="411"/>
        <v>C232-2</v>
      </c>
      <c r="B3310" t="str">
        <f t="shared" si="412"/>
        <v>GND</v>
      </c>
      <c r="C3310" t="str">
        <f t="shared" si="413"/>
        <v>C232-GND</v>
      </c>
      <c r="D3310" t="str">
        <f t="shared" si="414"/>
        <v>C232-2</v>
      </c>
      <c r="E3310" t="s">
        <v>5186</v>
      </c>
      <c r="F3310">
        <v>2</v>
      </c>
      <c r="G3310" t="s">
        <v>433</v>
      </c>
      <c r="AT3310">
        <f t="shared" si="415"/>
        <v>0</v>
      </c>
      <c r="AU3310">
        <f t="shared" si="416"/>
        <v>0</v>
      </c>
    </row>
    <row r="3311" spans="1:47" x14ac:dyDescent="0.25">
      <c r="A3311" t="str">
        <f t="shared" si="411"/>
        <v>C233-1</v>
      </c>
      <c r="B3311" t="str">
        <f t="shared" si="412"/>
        <v>5V</v>
      </c>
      <c r="C3311" t="str">
        <f t="shared" si="413"/>
        <v>C233-5V</v>
      </c>
      <c r="D3311" t="str">
        <f t="shared" si="414"/>
        <v>C233-1</v>
      </c>
      <c r="E3311" t="s">
        <v>5187</v>
      </c>
      <c r="F3311">
        <v>1</v>
      </c>
      <c r="G3311" t="s">
        <v>3724</v>
      </c>
      <c r="AT3311" t="str">
        <f t="shared" si="415"/>
        <v>5V</v>
      </c>
      <c r="AU3311" t="str">
        <f t="shared" si="416"/>
        <v>--</v>
      </c>
    </row>
    <row r="3312" spans="1:47" x14ac:dyDescent="0.25">
      <c r="A3312" t="str">
        <f t="shared" si="411"/>
        <v>C233-2</v>
      </c>
      <c r="B3312" t="str">
        <f t="shared" si="412"/>
        <v>GND</v>
      </c>
      <c r="C3312" t="str">
        <f t="shared" si="413"/>
        <v>C233-GND</v>
      </c>
      <c r="D3312" t="str">
        <f t="shared" si="414"/>
        <v>C233-2</v>
      </c>
      <c r="E3312" t="s">
        <v>5187</v>
      </c>
      <c r="F3312">
        <v>2</v>
      </c>
      <c r="G3312" t="s">
        <v>433</v>
      </c>
      <c r="AT3312">
        <f t="shared" si="415"/>
        <v>0</v>
      </c>
      <c r="AU3312">
        <f t="shared" si="416"/>
        <v>0</v>
      </c>
    </row>
    <row r="3313" spans="1:47" x14ac:dyDescent="0.25">
      <c r="A3313" t="str">
        <f t="shared" si="411"/>
        <v>C234-1</v>
      </c>
      <c r="B3313" t="str">
        <f t="shared" si="412"/>
        <v>GND</v>
      </c>
      <c r="C3313" t="str">
        <f t="shared" si="413"/>
        <v>C234-GND</v>
      </c>
      <c r="D3313" t="str">
        <f t="shared" si="414"/>
        <v>C234-1</v>
      </c>
      <c r="E3313" t="s">
        <v>5188</v>
      </c>
      <c r="F3313">
        <v>1</v>
      </c>
      <c r="G3313" t="s">
        <v>433</v>
      </c>
      <c r="AT3313">
        <f t="shared" si="415"/>
        <v>0</v>
      </c>
      <c r="AU3313">
        <f t="shared" si="416"/>
        <v>0</v>
      </c>
    </row>
    <row r="3314" spans="1:47" x14ac:dyDescent="0.25">
      <c r="A3314" t="str">
        <f t="shared" si="411"/>
        <v>C234-2</v>
      </c>
      <c r="B3314" t="str">
        <f t="shared" si="412"/>
        <v>LDO3V3_OUT</v>
      </c>
      <c r="C3314" t="str">
        <f t="shared" si="413"/>
        <v>C234-LDO3V3_OUT</v>
      </c>
      <c r="D3314" t="str">
        <f t="shared" si="414"/>
        <v>C234-2</v>
      </c>
      <c r="E3314" t="s">
        <v>5188</v>
      </c>
      <c r="F3314">
        <v>2</v>
      </c>
      <c r="G3314" t="s">
        <v>4213</v>
      </c>
      <c r="AT3314" t="str">
        <f t="shared" si="415"/>
        <v>LDO3V3_OUT</v>
      </c>
      <c r="AU3314" t="str">
        <f t="shared" si="416"/>
        <v>--</v>
      </c>
    </row>
    <row r="3315" spans="1:47" x14ac:dyDescent="0.25">
      <c r="A3315" t="str">
        <f t="shared" si="411"/>
        <v>C235-1</v>
      </c>
      <c r="B3315" t="str">
        <f t="shared" si="412"/>
        <v>USB_TX1_P</v>
      </c>
      <c r="C3315" t="str">
        <f t="shared" si="413"/>
        <v>C235-USB_TX1_P</v>
      </c>
      <c r="D3315" t="str">
        <f t="shared" si="414"/>
        <v>C235-1</v>
      </c>
      <c r="E3315" t="s">
        <v>5189</v>
      </c>
      <c r="F3315">
        <v>1</v>
      </c>
      <c r="G3315" t="s">
        <v>4499</v>
      </c>
      <c r="AT3315" t="str">
        <f t="shared" si="415"/>
        <v>USB_TX1_P</v>
      </c>
      <c r="AU3315" t="str">
        <f t="shared" si="416"/>
        <v>--</v>
      </c>
    </row>
    <row r="3316" spans="1:47" x14ac:dyDescent="0.25">
      <c r="A3316" t="str">
        <f t="shared" si="411"/>
        <v>C235-2</v>
      </c>
      <c r="B3316" t="str">
        <f t="shared" si="412"/>
        <v>USB_SSTX1_P</v>
      </c>
      <c r="C3316" t="str">
        <f t="shared" si="413"/>
        <v>C235-USB_SSTX1_P</v>
      </c>
      <c r="D3316" t="str">
        <f t="shared" si="414"/>
        <v>C235-2</v>
      </c>
      <c r="E3316" t="s">
        <v>5189</v>
      </c>
      <c r="F3316">
        <v>2</v>
      </c>
      <c r="G3316" t="s">
        <v>4494</v>
      </c>
      <c r="AT3316" t="str">
        <f t="shared" si="415"/>
        <v>USB_SSTX1_P</v>
      </c>
      <c r="AU3316" t="str">
        <f t="shared" si="416"/>
        <v>--</v>
      </c>
    </row>
    <row r="3317" spans="1:47" x14ac:dyDescent="0.25">
      <c r="A3317" t="str">
        <f t="shared" si="411"/>
        <v>C236-1</v>
      </c>
      <c r="B3317" t="str">
        <f t="shared" si="412"/>
        <v>USB_TX1_N</v>
      </c>
      <c r="C3317" t="str">
        <f t="shared" si="413"/>
        <v>C236-USB_TX1_N</v>
      </c>
      <c r="D3317" t="str">
        <f t="shared" si="414"/>
        <v>C236-1</v>
      </c>
      <c r="E3317" t="s">
        <v>5190</v>
      </c>
      <c r="F3317">
        <v>1</v>
      </c>
      <c r="G3317" t="s">
        <v>4498</v>
      </c>
      <c r="AT3317" t="str">
        <f t="shared" si="415"/>
        <v>USB_TX1_N</v>
      </c>
      <c r="AU3317" t="str">
        <f t="shared" si="416"/>
        <v>--</v>
      </c>
    </row>
    <row r="3318" spans="1:47" x14ac:dyDescent="0.25">
      <c r="A3318" t="str">
        <f t="shared" si="411"/>
        <v>C236-2</v>
      </c>
      <c r="B3318" t="str">
        <f t="shared" si="412"/>
        <v>USB_SSTX1_N</v>
      </c>
      <c r="C3318" t="str">
        <f t="shared" si="413"/>
        <v>C236-USB_SSTX1_N</v>
      </c>
      <c r="D3318" t="str">
        <f t="shared" si="414"/>
        <v>C236-2</v>
      </c>
      <c r="E3318" t="s">
        <v>5190</v>
      </c>
      <c r="F3318">
        <v>2</v>
      </c>
      <c r="G3318" t="s">
        <v>4493</v>
      </c>
      <c r="AT3318" t="str">
        <f t="shared" si="415"/>
        <v>USB_SSTX1_N</v>
      </c>
      <c r="AU3318" t="str">
        <f t="shared" si="416"/>
        <v>--</v>
      </c>
    </row>
    <row r="3319" spans="1:47" x14ac:dyDescent="0.25">
      <c r="A3319" t="str">
        <f t="shared" si="411"/>
        <v>C237-1</v>
      </c>
      <c r="B3319" t="str">
        <f t="shared" si="412"/>
        <v>USB_TX2_P</v>
      </c>
      <c r="C3319" t="str">
        <f t="shared" si="413"/>
        <v>C237-USB_TX2_P</v>
      </c>
      <c r="D3319" t="str">
        <f t="shared" si="414"/>
        <v>C237-1</v>
      </c>
      <c r="E3319" t="s">
        <v>5191</v>
      </c>
      <c r="F3319">
        <v>1</v>
      </c>
      <c r="G3319" t="s">
        <v>4501</v>
      </c>
      <c r="AT3319" t="str">
        <f t="shared" si="415"/>
        <v>USB_TX2_P</v>
      </c>
      <c r="AU3319" t="str">
        <f t="shared" si="416"/>
        <v>--</v>
      </c>
    </row>
    <row r="3320" spans="1:47" x14ac:dyDescent="0.25">
      <c r="A3320" t="str">
        <f t="shared" si="411"/>
        <v>C237-2</v>
      </c>
      <c r="B3320" t="str">
        <f t="shared" si="412"/>
        <v>USB_SSTX2_P</v>
      </c>
      <c r="C3320" t="str">
        <f t="shared" si="413"/>
        <v>C237-USB_SSTX2_P</v>
      </c>
      <c r="D3320" t="str">
        <f t="shared" si="414"/>
        <v>C237-2</v>
      </c>
      <c r="E3320" t="s">
        <v>5191</v>
      </c>
      <c r="F3320">
        <v>2</v>
      </c>
      <c r="G3320" t="s">
        <v>4496</v>
      </c>
      <c r="AT3320" t="str">
        <f t="shared" si="415"/>
        <v>USB_SSTX2_P</v>
      </c>
      <c r="AU3320" t="str">
        <f t="shared" si="416"/>
        <v>--</v>
      </c>
    </row>
    <row r="3321" spans="1:47" x14ac:dyDescent="0.25">
      <c r="A3321" t="str">
        <f t="shared" si="411"/>
        <v>C238-1</v>
      </c>
      <c r="B3321" t="str">
        <f t="shared" si="412"/>
        <v>USB_TX2_N</v>
      </c>
      <c r="C3321" t="str">
        <f t="shared" si="413"/>
        <v>C238-USB_TX2_N</v>
      </c>
      <c r="D3321" t="str">
        <f t="shared" si="414"/>
        <v>C238-1</v>
      </c>
      <c r="E3321" t="s">
        <v>5192</v>
      </c>
      <c r="F3321">
        <v>1</v>
      </c>
      <c r="G3321" t="s">
        <v>4500</v>
      </c>
      <c r="AT3321" t="str">
        <f t="shared" si="415"/>
        <v>USB_TX2_N</v>
      </c>
      <c r="AU3321" t="str">
        <f t="shared" si="416"/>
        <v>--</v>
      </c>
    </row>
    <row r="3322" spans="1:47" x14ac:dyDescent="0.25">
      <c r="A3322" t="str">
        <f t="shared" si="411"/>
        <v>C238-2</v>
      </c>
      <c r="B3322" t="str">
        <f t="shared" si="412"/>
        <v>USB_SSTX2_N</v>
      </c>
      <c r="C3322" t="str">
        <f t="shared" si="413"/>
        <v>C238-USB_SSTX2_N</v>
      </c>
      <c r="D3322" t="str">
        <f t="shared" si="414"/>
        <v>C238-2</v>
      </c>
      <c r="E3322" t="s">
        <v>5192</v>
      </c>
      <c r="F3322">
        <v>2</v>
      </c>
      <c r="G3322" t="s">
        <v>4495</v>
      </c>
      <c r="AT3322" t="str">
        <f t="shared" si="415"/>
        <v>USB_SSTX2_N</v>
      </c>
      <c r="AU3322" t="str">
        <f t="shared" si="416"/>
        <v>--</v>
      </c>
    </row>
    <row r="3323" spans="1:47" x14ac:dyDescent="0.25">
      <c r="A3323" t="str">
        <f t="shared" si="411"/>
        <v>C239-1</v>
      </c>
      <c r="B3323" t="str">
        <f t="shared" si="412"/>
        <v>5V</v>
      </c>
      <c r="C3323" t="str">
        <f t="shared" si="413"/>
        <v>C239-5V</v>
      </c>
      <c r="D3323" t="str">
        <f t="shared" si="414"/>
        <v>C239-1</v>
      </c>
      <c r="E3323" t="s">
        <v>5193</v>
      </c>
      <c r="F3323">
        <v>1</v>
      </c>
      <c r="G3323" t="s">
        <v>3724</v>
      </c>
      <c r="AT3323" t="str">
        <f t="shared" si="415"/>
        <v>5V</v>
      </c>
      <c r="AU3323" t="str">
        <f t="shared" si="416"/>
        <v>--</v>
      </c>
    </row>
    <row r="3324" spans="1:47" x14ac:dyDescent="0.25">
      <c r="A3324" t="str">
        <f t="shared" si="411"/>
        <v>C239-2</v>
      </c>
      <c r="B3324" t="str">
        <f t="shared" si="412"/>
        <v>GND</v>
      </c>
      <c r="C3324" t="str">
        <f t="shared" si="413"/>
        <v>C239-GND</v>
      </c>
      <c r="D3324" t="str">
        <f t="shared" si="414"/>
        <v>C239-2</v>
      </c>
      <c r="E3324" t="s">
        <v>5193</v>
      </c>
      <c r="F3324">
        <v>2</v>
      </c>
      <c r="G3324" t="s">
        <v>433</v>
      </c>
      <c r="AT3324">
        <f t="shared" si="415"/>
        <v>0</v>
      </c>
      <c r="AU3324">
        <f t="shared" si="416"/>
        <v>0</v>
      </c>
    </row>
    <row r="3325" spans="1:47" x14ac:dyDescent="0.25">
      <c r="A3325" t="str">
        <f t="shared" si="411"/>
        <v>C240-1</v>
      </c>
      <c r="B3325" t="str">
        <f t="shared" si="412"/>
        <v>VDDA_PLL</v>
      </c>
      <c r="C3325" t="str">
        <f t="shared" si="413"/>
        <v>C240-VDDA_PLL</v>
      </c>
      <c r="D3325" t="str">
        <f t="shared" si="414"/>
        <v>C240-1</v>
      </c>
      <c r="E3325" t="s">
        <v>5194</v>
      </c>
      <c r="F3325">
        <v>1</v>
      </c>
      <c r="G3325" t="s">
        <v>4509</v>
      </c>
      <c r="AT3325" t="str">
        <f t="shared" si="415"/>
        <v>VDDA_PLL</v>
      </c>
      <c r="AU3325" t="str">
        <f t="shared" si="416"/>
        <v>--</v>
      </c>
    </row>
    <row r="3326" spans="1:47" x14ac:dyDescent="0.25">
      <c r="A3326" t="str">
        <f t="shared" si="411"/>
        <v>C240-2</v>
      </c>
      <c r="B3326" t="str">
        <f t="shared" si="412"/>
        <v>GND</v>
      </c>
      <c r="C3326" t="str">
        <f t="shared" si="413"/>
        <v>C240-GND</v>
      </c>
      <c r="D3326" t="str">
        <f t="shared" si="414"/>
        <v>C240-2</v>
      </c>
      <c r="E3326" t="s">
        <v>5194</v>
      </c>
      <c r="F3326">
        <v>2</v>
      </c>
      <c r="G3326" t="s">
        <v>433</v>
      </c>
      <c r="AT3326">
        <f t="shared" si="415"/>
        <v>0</v>
      </c>
      <c r="AU3326">
        <f t="shared" si="416"/>
        <v>0</v>
      </c>
    </row>
    <row r="3327" spans="1:47" x14ac:dyDescent="0.25">
      <c r="A3327" t="str">
        <f t="shared" si="411"/>
        <v>C241-1</v>
      </c>
      <c r="B3327" t="str">
        <f t="shared" si="412"/>
        <v>3V3_SFP</v>
      </c>
      <c r="C3327" t="str">
        <f t="shared" si="413"/>
        <v>C241-3V3_SFP</v>
      </c>
      <c r="D3327" t="str">
        <f t="shared" si="414"/>
        <v>C241-1</v>
      </c>
      <c r="E3327" t="s">
        <v>5195</v>
      </c>
      <c r="F3327">
        <v>1</v>
      </c>
      <c r="G3327" t="s">
        <v>3720</v>
      </c>
      <c r="AT3327" t="str">
        <f t="shared" si="415"/>
        <v>3V3_SFP</v>
      </c>
      <c r="AU3327" t="str">
        <f t="shared" si="416"/>
        <v>--</v>
      </c>
    </row>
    <row r="3328" spans="1:47" x14ac:dyDescent="0.25">
      <c r="A3328" t="str">
        <f t="shared" si="411"/>
        <v>C241-2</v>
      </c>
      <c r="B3328" t="str">
        <f t="shared" si="412"/>
        <v>GND</v>
      </c>
      <c r="C3328" t="str">
        <f t="shared" si="413"/>
        <v>C241-GND</v>
      </c>
      <c r="D3328" t="str">
        <f t="shared" si="414"/>
        <v>C241-2</v>
      </c>
      <c r="E3328" t="s">
        <v>5195</v>
      </c>
      <c r="F3328">
        <v>2</v>
      </c>
      <c r="G3328" t="s">
        <v>433</v>
      </c>
      <c r="AT3328">
        <f t="shared" si="415"/>
        <v>0</v>
      </c>
      <c r="AU3328">
        <f t="shared" si="416"/>
        <v>0</v>
      </c>
    </row>
    <row r="3329" spans="1:47" x14ac:dyDescent="0.25">
      <c r="A3329" t="str">
        <f t="shared" si="411"/>
        <v>C242-1</v>
      </c>
      <c r="B3329" t="str">
        <f t="shared" si="412"/>
        <v>3V3_SFP</v>
      </c>
      <c r="C3329" t="str">
        <f t="shared" si="413"/>
        <v>C242-3V3_SFP</v>
      </c>
      <c r="D3329" t="str">
        <f t="shared" si="414"/>
        <v>C242-1</v>
      </c>
      <c r="E3329" t="s">
        <v>5196</v>
      </c>
      <c r="F3329">
        <v>1</v>
      </c>
      <c r="G3329" t="s">
        <v>3720</v>
      </c>
      <c r="AT3329" t="str">
        <f t="shared" si="415"/>
        <v>3V3_SFP</v>
      </c>
      <c r="AU3329" t="str">
        <f t="shared" si="416"/>
        <v>--</v>
      </c>
    </row>
    <row r="3330" spans="1:47" x14ac:dyDescent="0.25">
      <c r="A3330" t="str">
        <f t="shared" si="411"/>
        <v>C242-2</v>
      </c>
      <c r="B3330" t="str">
        <f t="shared" si="412"/>
        <v>GND</v>
      </c>
      <c r="C3330" t="str">
        <f t="shared" si="413"/>
        <v>C242-GND</v>
      </c>
      <c r="D3330" t="str">
        <f t="shared" si="414"/>
        <v>C242-2</v>
      </c>
      <c r="E3330" t="s">
        <v>5196</v>
      </c>
      <c r="F3330">
        <v>2</v>
      </c>
      <c r="G3330" t="s">
        <v>433</v>
      </c>
      <c r="AT3330">
        <f t="shared" si="415"/>
        <v>0</v>
      </c>
      <c r="AU3330">
        <f t="shared" si="416"/>
        <v>0</v>
      </c>
    </row>
    <row r="3331" spans="1:47" x14ac:dyDescent="0.25">
      <c r="A3331" t="str">
        <f t="shared" si="411"/>
        <v>C243-1</v>
      </c>
      <c r="B3331" t="str">
        <f t="shared" si="412"/>
        <v>3V3_SFP</v>
      </c>
      <c r="C3331" t="str">
        <f t="shared" si="413"/>
        <v>C243-3V3_SFP</v>
      </c>
      <c r="D3331" t="str">
        <f t="shared" si="414"/>
        <v>C243-1</v>
      </c>
      <c r="E3331" t="s">
        <v>5197</v>
      </c>
      <c r="F3331">
        <v>1</v>
      </c>
      <c r="G3331" t="s">
        <v>3720</v>
      </c>
      <c r="AT3331" t="str">
        <f t="shared" si="415"/>
        <v>3V3_SFP</v>
      </c>
      <c r="AU3331" t="str">
        <f t="shared" si="416"/>
        <v>--</v>
      </c>
    </row>
    <row r="3332" spans="1:47" x14ac:dyDescent="0.25">
      <c r="A3332" t="str">
        <f t="shared" si="411"/>
        <v>C243-2</v>
      </c>
      <c r="B3332" t="str">
        <f t="shared" si="412"/>
        <v>NetC243_2</v>
      </c>
      <c r="C3332" t="str">
        <f t="shared" si="413"/>
        <v>C243-NetC243_2</v>
      </c>
      <c r="D3332" t="str">
        <f t="shared" si="414"/>
        <v>C243-2</v>
      </c>
      <c r="E3332" t="s">
        <v>5197</v>
      </c>
      <c r="F3332">
        <v>2</v>
      </c>
      <c r="G3332" t="s">
        <v>4237</v>
      </c>
      <c r="AT3332" t="str">
        <f t="shared" si="415"/>
        <v>NetC243_2</v>
      </c>
      <c r="AU3332" t="str">
        <f t="shared" si="416"/>
        <v>--</v>
      </c>
    </row>
    <row r="3333" spans="1:47" x14ac:dyDescent="0.25">
      <c r="A3333" t="str">
        <f t="shared" si="411"/>
        <v>C244-1</v>
      </c>
      <c r="B3333" t="str">
        <f t="shared" si="412"/>
        <v>5V</v>
      </c>
      <c r="C3333" t="str">
        <f t="shared" si="413"/>
        <v>C244-5V</v>
      </c>
      <c r="D3333" t="str">
        <f t="shared" si="414"/>
        <v>C244-1</v>
      </c>
      <c r="E3333" t="s">
        <v>5198</v>
      </c>
      <c r="F3333">
        <v>1</v>
      </c>
      <c r="G3333" t="s">
        <v>3724</v>
      </c>
      <c r="AT3333" t="str">
        <f t="shared" si="415"/>
        <v>5V</v>
      </c>
      <c r="AU3333" t="str">
        <f t="shared" si="416"/>
        <v>--</v>
      </c>
    </row>
    <row r="3334" spans="1:47" x14ac:dyDescent="0.25">
      <c r="A3334" t="str">
        <f t="shared" ref="A3334:A3397" si="417">$E3334&amp;"-"&amp;$F3334</f>
        <v>C244-2</v>
      </c>
      <c r="B3334" t="str">
        <f t="shared" ref="B3334:B3397" si="418">IF(OR(E3334=$A$2,E3334=$B$2,E3334=$C$2,E3334=$D$2),"--",G3334)</f>
        <v>GND</v>
      </c>
      <c r="C3334" t="str">
        <f t="shared" ref="C3334:C3397" si="419">$E3334&amp;"-"&amp;$G3334</f>
        <v>C244-GND</v>
      </c>
      <c r="D3334" t="str">
        <f t="shared" ref="D3334:D3397" si="420">A3334</f>
        <v>C244-2</v>
      </c>
      <c r="E3334" t="s">
        <v>5198</v>
      </c>
      <c r="F3334">
        <v>2</v>
      </c>
      <c r="G3334" t="s">
        <v>433</v>
      </c>
      <c r="AT3334">
        <f t="shared" ref="AT3334:AT3397" si="421">IF(IF(COUNTIF($AO$6:$AQ$150,B3334)&gt;0,"---","--")="---",VLOOKUP(B3334,$AO$6:$AQ$150,3,0),B3334)</f>
        <v>0</v>
      </c>
      <c r="AU3334">
        <f t="shared" ref="AU3334:AU3397" si="422">IF(IF(COUNTIF($AO$6:$AQ$150,B3334)&gt;0,"---","--")="---",VLOOKUP(B3334,$AO$6:$AQ$150,2,0),"--")</f>
        <v>0</v>
      </c>
    </row>
    <row r="3335" spans="1:47" x14ac:dyDescent="0.25">
      <c r="A3335" t="str">
        <f t="shared" si="417"/>
        <v>C245-1</v>
      </c>
      <c r="B3335" t="str">
        <f t="shared" si="418"/>
        <v>5V</v>
      </c>
      <c r="C3335" t="str">
        <f t="shared" si="419"/>
        <v>C245-5V</v>
      </c>
      <c r="D3335" t="str">
        <f t="shared" si="420"/>
        <v>C245-1</v>
      </c>
      <c r="E3335" t="s">
        <v>5199</v>
      </c>
      <c r="F3335">
        <v>1</v>
      </c>
      <c r="G3335" t="s">
        <v>3724</v>
      </c>
      <c r="AT3335" t="str">
        <f t="shared" si="421"/>
        <v>5V</v>
      </c>
      <c r="AU3335" t="str">
        <f t="shared" si="422"/>
        <v>--</v>
      </c>
    </row>
    <row r="3336" spans="1:47" x14ac:dyDescent="0.25">
      <c r="A3336" t="str">
        <f t="shared" si="417"/>
        <v>C245-2</v>
      </c>
      <c r="B3336" t="str">
        <f t="shared" si="418"/>
        <v>GND</v>
      </c>
      <c r="C3336" t="str">
        <f t="shared" si="419"/>
        <v>C245-GND</v>
      </c>
      <c r="D3336" t="str">
        <f t="shared" si="420"/>
        <v>C245-2</v>
      </c>
      <c r="E3336" t="s">
        <v>5199</v>
      </c>
      <c r="F3336">
        <v>2</v>
      </c>
      <c r="G3336" t="s">
        <v>433</v>
      </c>
      <c r="AT3336">
        <f t="shared" si="421"/>
        <v>0</v>
      </c>
      <c r="AU3336">
        <f t="shared" si="422"/>
        <v>0</v>
      </c>
    </row>
    <row r="3337" spans="1:47" x14ac:dyDescent="0.25">
      <c r="A3337" t="str">
        <f t="shared" si="417"/>
        <v>C246-1</v>
      </c>
      <c r="B3337" t="str">
        <f t="shared" si="418"/>
        <v>VADJ_FMC</v>
      </c>
      <c r="C3337" t="str">
        <f t="shared" si="419"/>
        <v>C246-VADJ_FMC</v>
      </c>
      <c r="D3337" t="str">
        <f t="shared" si="420"/>
        <v>C246-1</v>
      </c>
      <c r="E3337" t="s">
        <v>5200</v>
      </c>
      <c r="F3337">
        <v>1</v>
      </c>
      <c r="G3337" t="s">
        <v>4504</v>
      </c>
      <c r="AT3337" t="str">
        <f t="shared" si="421"/>
        <v>VADJ_FMC</v>
      </c>
      <c r="AU3337" t="str">
        <f t="shared" si="422"/>
        <v>--</v>
      </c>
    </row>
    <row r="3338" spans="1:47" x14ac:dyDescent="0.25">
      <c r="A3338" t="str">
        <f t="shared" si="417"/>
        <v>C246-2</v>
      </c>
      <c r="B3338" t="str">
        <f t="shared" si="418"/>
        <v>GND</v>
      </c>
      <c r="C3338" t="str">
        <f t="shared" si="419"/>
        <v>C246-GND</v>
      </c>
      <c r="D3338" t="str">
        <f t="shared" si="420"/>
        <v>C246-2</v>
      </c>
      <c r="E3338" t="s">
        <v>5200</v>
      </c>
      <c r="F3338">
        <v>2</v>
      </c>
      <c r="G3338" t="s">
        <v>433</v>
      </c>
      <c r="AT3338">
        <f t="shared" si="421"/>
        <v>0</v>
      </c>
      <c r="AU3338">
        <f t="shared" si="422"/>
        <v>0</v>
      </c>
    </row>
    <row r="3339" spans="1:47" x14ac:dyDescent="0.25">
      <c r="A3339" t="str">
        <f t="shared" si="417"/>
        <v>C247-1</v>
      </c>
      <c r="B3339" t="str">
        <f t="shared" si="418"/>
        <v>VADJ_FMC</v>
      </c>
      <c r="C3339" t="str">
        <f t="shared" si="419"/>
        <v>C247-VADJ_FMC</v>
      </c>
      <c r="D3339" t="str">
        <f t="shared" si="420"/>
        <v>C247-1</v>
      </c>
      <c r="E3339" t="s">
        <v>5201</v>
      </c>
      <c r="F3339">
        <v>1</v>
      </c>
      <c r="G3339" t="s">
        <v>4504</v>
      </c>
      <c r="AT3339" t="str">
        <f t="shared" si="421"/>
        <v>VADJ_FMC</v>
      </c>
      <c r="AU3339" t="str">
        <f t="shared" si="422"/>
        <v>--</v>
      </c>
    </row>
    <row r="3340" spans="1:47" x14ac:dyDescent="0.25">
      <c r="A3340" t="str">
        <f t="shared" si="417"/>
        <v>C247-2</v>
      </c>
      <c r="B3340" t="str">
        <f t="shared" si="418"/>
        <v>GND</v>
      </c>
      <c r="C3340" t="str">
        <f t="shared" si="419"/>
        <v>C247-GND</v>
      </c>
      <c r="D3340" t="str">
        <f t="shared" si="420"/>
        <v>C247-2</v>
      </c>
      <c r="E3340" t="s">
        <v>5201</v>
      </c>
      <c r="F3340">
        <v>2</v>
      </c>
      <c r="G3340" t="s">
        <v>433</v>
      </c>
      <c r="AT3340">
        <f t="shared" si="421"/>
        <v>0</v>
      </c>
      <c r="AU3340">
        <f t="shared" si="422"/>
        <v>0</v>
      </c>
    </row>
    <row r="3341" spans="1:47" x14ac:dyDescent="0.25">
      <c r="A3341" t="str">
        <f t="shared" si="417"/>
        <v>C248-1</v>
      </c>
      <c r="B3341" t="str">
        <f t="shared" si="418"/>
        <v>VADJ_FMC</v>
      </c>
      <c r="C3341" t="str">
        <f t="shared" si="419"/>
        <v>C248-VADJ_FMC</v>
      </c>
      <c r="D3341" t="str">
        <f t="shared" si="420"/>
        <v>C248-1</v>
      </c>
      <c r="E3341" t="s">
        <v>5202</v>
      </c>
      <c r="F3341">
        <v>1</v>
      </c>
      <c r="G3341" t="s">
        <v>4504</v>
      </c>
      <c r="AT3341" t="str">
        <f t="shared" si="421"/>
        <v>VADJ_FMC</v>
      </c>
      <c r="AU3341" t="str">
        <f t="shared" si="422"/>
        <v>--</v>
      </c>
    </row>
    <row r="3342" spans="1:47" x14ac:dyDescent="0.25">
      <c r="A3342" t="str">
        <f t="shared" si="417"/>
        <v>C248-2</v>
      </c>
      <c r="B3342" t="str">
        <f t="shared" si="418"/>
        <v>NetC248_2</v>
      </c>
      <c r="C3342" t="str">
        <f t="shared" si="419"/>
        <v>C248-NetC248_2</v>
      </c>
      <c r="D3342" t="str">
        <f t="shared" si="420"/>
        <v>C248-2</v>
      </c>
      <c r="E3342" t="s">
        <v>5202</v>
      </c>
      <c r="F3342">
        <v>2</v>
      </c>
      <c r="G3342" t="s">
        <v>4238</v>
      </c>
      <c r="AT3342" t="str">
        <f t="shared" si="421"/>
        <v>NetC248_2</v>
      </c>
      <c r="AU3342" t="str">
        <f t="shared" si="422"/>
        <v>--</v>
      </c>
    </row>
    <row r="3343" spans="1:47" x14ac:dyDescent="0.25">
      <c r="A3343" t="str">
        <f t="shared" si="417"/>
        <v>C249-1</v>
      </c>
      <c r="B3343" t="str">
        <f t="shared" si="418"/>
        <v>5V</v>
      </c>
      <c r="C3343" t="str">
        <f t="shared" si="419"/>
        <v>C249-5V</v>
      </c>
      <c r="D3343" t="str">
        <f t="shared" si="420"/>
        <v>C249-1</v>
      </c>
      <c r="E3343" t="s">
        <v>5203</v>
      </c>
      <c r="F3343">
        <v>1</v>
      </c>
      <c r="G3343" t="s">
        <v>3724</v>
      </c>
      <c r="AT3343" t="str">
        <f t="shared" si="421"/>
        <v>5V</v>
      </c>
      <c r="AU3343" t="str">
        <f t="shared" si="422"/>
        <v>--</v>
      </c>
    </row>
    <row r="3344" spans="1:47" x14ac:dyDescent="0.25">
      <c r="A3344" t="str">
        <f t="shared" si="417"/>
        <v>C249-2</v>
      </c>
      <c r="B3344" t="str">
        <f t="shared" si="418"/>
        <v>GND</v>
      </c>
      <c r="C3344" t="str">
        <f t="shared" si="419"/>
        <v>C249-GND</v>
      </c>
      <c r="D3344" t="str">
        <f t="shared" si="420"/>
        <v>C249-2</v>
      </c>
      <c r="E3344" t="s">
        <v>5203</v>
      </c>
      <c r="F3344">
        <v>2</v>
      </c>
      <c r="G3344" t="s">
        <v>433</v>
      </c>
      <c r="AT3344">
        <f t="shared" si="421"/>
        <v>0</v>
      </c>
      <c r="AU3344">
        <f t="shared" si="422"/>
        <v>0</v>
      </c>
    </row>
    <row r="3345" spans="1:47" x14ac:dyDescent="0.25">
      <c r="A3345" t="str">
        <f t="shared" si="417"/>
        <v>C250-1</v>
      </c>
      <c r="B3345" t="str">
        <f t="shared" si="418"/>
        <v>5V</v>
      </c>
      <c r="C3345" t="str">
        <f t="shared" si="419"/>
        <v>C250-5V</v>
      </c>
      <c r="D3345" t="str">
        <f t="shared" si="420"/>
        <v>C250-1</v>
      </c>
      <c r="E3345" t="s">
        <v>5204</v>
      </c>
      <c r="F3345">
        <v>1</v>
      </c>
      <c r="G3345" t="s">
        <v>3724</v>
      </c>
      <c r="AT3345" t="str">
        <f t="shared" si="421"/>
        <v>5V</v>
      </c>
      <c r="AU3345" t="str">
        <f t="shared" si="422"/>
        <v>--</v>
      </c>
    </row>
    <row r="3346" spans="1:47" x14ac:dyDescent="0.25">
      <c r="A3346" t="str">
        <f t="shared" si="417"/>
        <v>C250-2</v>
      </c>
      <c r="B3346" t="str">
        <f t="shared" si="418"/>
        <v>GND</v>
      </c>
      <c r="C3346" t="str">
        <f t="shared" si="419"/>
        <v>C250-GND</v>
      </c>
      <c r="D3346" t="str">
        <f t="shared" si="420"/>
        <v>C250-2</v>
      </c>
      <c r="E3346" t="s">
        <v>5204</v>
      </c>
      <c r="F3346">
        <v>2</v>
      </c>
      <c r="G3346" t="s">
        <v>433</v>
      </c>
      <c r="AT3346">
        <f t="shared" si="421"/>
        <v>0</v>
      </c>
      <c r="AU3346">
        <f t="shared" si="422"/>
        <v>0</v>
      </c>
    </row>
    <row r="3347" spans="1:47" x14ac:dyDescent="0.25">
      <c r="A3347" t="str">
        <f t="shared" si="417"/>
        <v>C251-1</v>
      </c>
      <c r="B3347" t="str">
        <f t="shared" si="418"/>
        <v>3V3</v>
      </c>
      <c r="C3347" t="str">
        <f t="shared" si="419"/>
        <v>C251-3V3</v>
      </c>
      <c r="D3347" t="str">
        <f t="shared" si="420"/>
        <v>C251-1</v>
      </c>
      <c r="E3347" t="s">
        <v>5205</v>
      </c>
      <c r="F3347">
        <v>1</v>
      </c>
      <c r="G3347" t="s">
        <v>3710</v>
      </c>
      <c r="AT3347" t="str">
        <f t="shared" si="421"/>
        <v>3V3</v>
      </c>
      <c r="AU3347" t="str">
        <f t="shared" si="422"/>
        <v>--</v>
      </c>
    </row>
    <row r="3348" spans="1:47" x14ac:dyDescent="0.25">
      <c r="A3348" t="str">
        <f t="shared" si="417"/>
        <v>C251-2</v>
      </c>
      <c r="B3348" t="str">
        <f t="shared" si="418"/>
        <v>GND</v>
      </c>
      <c r="C3348" t="str">
        <f t="shared" si="419"/>
        <v>C251-GND</v>
      </c>
      <c r="D3348" t="str">
        <f t="shared" si="420"/>
        <v>C251-2</v>
      </c>
      <c r="E3348" t="s">
        <v>5205</v>
      </c>
      <c r="F3348">
        <v>2</v>
      </c>
      <c r="G3348" t="s">
        <v>433</v>
      </c>
      <c r="AT3348">
        <f t="shared" si="421"/>
        <v>0</v>
      </c>
      <c r="AU3348">
        <f t="shared" si="422"/>
        <v>0</v>
      </c>
    </row>
    <row r="3349" spans="1:47" x14ac:dyDescent="0.25">
      <c r="A3349" t="str">
        <f t="shared" si="417"/>
        <v>C252-1</v>
      </c>
      <c r="B3349" t="str">
        <f t="shared" si="418"/>
        <v>5V</v>
      </c>
      <c r="C3349" t="str">
        <f t="shared" si="419"/>
        <v>C252-5V</v>
      </c>
      <c r="D3349" t="str">
        <f t="shared" si="420"/>
        <v>C252-1</v>
      </c>
      <c r="E3349" t="s">
        <v>5206</v>
      </c>
      <c r="F3349">
        <v>1</v>
      </c>
      <c r="G3349" t="s">
        <v>3724</v>
      </c>
      <c r="AT3349" t="str">
        <f t="shared" si="421"/>
        <v>5V</v>
      </c>
      <c r="AU3349" t="str">
        <f t="shared" si="422"/>
        <v>--</v>
      </c>
    </row>
    <row r="3350" spans="1:47" x14ac:dyDescent="0.25">
      <c r="A3350" t="str">
        <f t="shared" si="417"/>
        <v>C252-2</v>
      </c>
      <c r="B3350" t="str">
        <f t="shared" si="418"/>
        <v>GND</v>
      </c>
      <c r="C3350" t="str">
        <f t="shared" si="419"/>
        <v>C252-GND</v>
      </c>
      <c r="D3350" t="str">
        <f t="shared" si="420"/>
        <v>C252-2</v>
      </c>
      <c r="E3350" t="s">
        <v>5206</v>
      </c>
      <c r="F3350">
        <v>2</v>
      </c>
      <c r="G3350" t="s">
        <v>433</v>
      </c>
      <c r="AT3350">
        <f t="shared" si="421"/>
        <v>0</v>
      </c>
      <c r="AU3350">
        <f t="shared" si="422"/>
        <v>0</v>
      </c>
    </row>
    <row r="3351" spans="1:47" x14ac:dyDescent="0.25">
      <c r="A3351" t="str">
        <f t="shared" si="417"/>
        <v>C253-1</v>
      </c>
      <c r="B3351" t="str">
        <f t="shared" si="418"/>
        <v>VIO_CRUVI</v>
      </c>
      <c r="C3351" t="str">
        <f t="shared" si="419"/>
        <v>C253-VIO_CRUVI</v>
      </c>
      <c r="D3351" t="str">
        <f t="shared" si="420"/>
        <v>C253-1</v>
      </c>
      <c r="E3351" t="s">
        <v>5207</v>
      </c>
      <c r="F3351">
        <v>1</v>
      </c>
      <c r="G3351" t="s">
        <v>4514</v>
      </c>
      <c r="AT3351" t="str">
        <f t="shared" si="421"/>
        <v>VIO_CRUVI</v>
      </c>
      <c r="AU3351" t="str">
        <f t="shared" si="422"/>
        <v>--</v>
      </c>
    </row>
    <row r="3352" spans="1:47" x14ac:dyDescent="0.25">
      <c r="A3352" t="str">
        <f t="shared" si="417"/>
        <v>C253-2</v>
      </c>
      <c r="B3352" t="str">
        <f t="shared" si="418"/>
        <v>GND</v>
      </c>
      <c r="C3352" t="str">
        <f t="shared" si="419"/>
        <v>C253-GND</v>
      </c>
      <c r="D3352" t="str">
        <f t="shared" si="420"/>
        <v>C253-2</v>
      </c>
      <c r="E3352" t="s">
        <v>5207</v>
      </c>
      <c r="F3352">
        <v>2</v>
      </c>
      <c r="G3352" t="s">
        <v>433</v>
      </c>
      <c r="AT3352">
        <f t="shared" si="421"/>
        <v>0</v>
      </c>
      <c r="AU3352">
        <f t="shared" si="422"/>
        <v>0</v>
      </c>
    </row>
    <row r="3353" spans="1:47" x14ac:dyDescent="0.25">
      <c r="A3353" t="str">
        <f t="shared" si="417"/>
        <v>C254-1</v>
      </c>
      <c r="B3353" t="str">
        <f t="shared" si="418"/>
        <v>3V3_DFP</v>
      </c>
      <c r="C3353" t="str">
        <f t="shared" si="419"/>
        <v>C254-3V3_DFP</v>
      </c>
      <c r="D3353" t="str">
        <f t="shared" si="420"/>
        <v>C254-1</v>
      </c>
      <c r="E3353" t="s">
        <v>5208</v>
      </c>
      <c r="F3353">
        <v>1</v>
      </c>
      <c r="G3353" t="s">
        <v>3713</v>
      </c>
      <c r="AT3353" t="str">
        <f t="shared" si="421"/>
        <v>3V3_DFP</v>
      </c>
      <c r="AU3353" t="str">
        <f t="shared" si="422"/>
        <v>--</v>
      </c>
    </row>
    <row r="3354" spans="1:47" x14ac:dyDescent="0.25">
      <c r="A3354" t="str">
        <f t="shared" si="417"/>
        <v>C254-2</v>
      </c>
      <c r="B3354" t="str">
        <f t="shared" si="418"/>
        <v>GND</v>
      </c>
      <c r="C3354" t="str">
        <f t="shared" si="419"/>
        <v>C254-GND</v>
      </c>
      <c r="D3354" t="str">
        <f t="shared" si="420"/>
        <v>C254-2</v>
      </c>
      <c r="E3354" t="s">
        <v>5208</v>
      </c>
      <c r="F3354">
        <v>2</v>
      </c>
      <c r="G3354" t="s">
        <v>433</v>
      </c>
      <c r="AT3354">
        <f t="shared" si="421"/>
        <v>0</v>
      </c>
      <c r="AU3354">
        <f t="shared" si="422"/>
        <v>0</v>
      </c>
    </row>
    <row r="3355" spans="1:47" x14ac:dyDescent="0.25">
      <c r="A3355" t="str">
        <f t="shared" si="417"/>
        <v>C255-1</v>
      </c>
      <c r="B3355" t="str">
        <f t="shared" si="418"/>
        <v>VIO_CRUVI</v>
      </c>
      <c r="C3355" t="str">
        <f t="shared" si="419"/>
        <v>C255-VIO_CRUVI</v>
      </c>
      <c r="D3355" t="str">
        <f t="shared" si="420"/>
        <v>C255-1</v>
      </c>
      <c r="E3355" t="s">
        <v>5209</v>
      </c>
      <c r="F3355">
        <v>1</v>
      </c>
      <c r="G3355" t="s">
        <v>4514</v>
      </c>
      <c r="AT3355" t="str">
        <f t="shared" si="421"/>
        <v>VIO_CRUVI</v>
      </c>
      <c r="AU3355" t="str">
        <f t="shared" si="422"/>
        <v>--</v>
      </c>
    </row>
    <row r="3356" spans="1:47" x14ac:dyDescent="0.25">
      <c r="A3356" t="str">
        <f t="shared" si="417"/>
        <v>C255-2</v>
      </c>
      <c r="B3356" t="str">
        <f t="shared" si="418"/>
        <v>GND</v>
      </c>
      <c r="C3356" t="str">
        <f t="shared" si="419"/>
        <v>C255-GND</v>
      </c>
      <c r="D3356" t="str">
        <f t="shared" si="420"/>
        <v>C255-2</v>
      </c>
      <c r="E3356" t="s">
        <v>5209</v>
      </c>
      <c r="F3356">
        <v>2</v>
      </c>
      <c r="G3356" t="s">
        <v>433</v>
      </c>
      <c r="AT3356">
        <f t="shared" si="421"/>
        <v>0</v>
      </c>
      <c r="AU3356">
        <f t="shared" si="422"/>
        <v>0</v>
      </c>
    </row>
    <row r="3357" spans="1:47" x14ac:dyDescent="0.25">
      <c r="A3357" t="str">
        <f t="shared" si="417"/>
        <v>C256-1</v>
      </c>
      <c r="B3357" t="str">
        <f t="shared" si="418"/>
        <v>VIO_CRUVI</v>
      </c>
      <c r="C3357" t="str">
        <f t="shared" si="419"/>
        <v>C256-VIO_CRUVI</v>
      </c>
      <c r="D3357" t="str">
        <f t="shared" si="420"/>
        <v>C256-1</v>
      </c>
      <c r="E3357" t="s">
        <v>5210</v>
      </c>
      <c r="F3357">
        <v>1</v>
      </c>
      <c r="G3357" t="s">
        <v>4514</v>
      </c>
      <c r="AT3357" t="str">
        <f t="shared" si="421"/>
        <v>VIO_CRUVI</v>
      </c>
      <c r="AU3357" t="str">
        <f t="shared" si="422"/>
        <v>--</v>
      </c>
    </row>
    <row r="3358" spans="1:47" x14ac:dyDescent="0.25">
      <c r="A3358" t="str">
        <f t="shared" si="417"/>
        <v>C256-2</v>
      </c>
      <c r="B3358" t="str">
        <f t="shared" si="418"/>
        <v>NetC256_2</v>
      </c>
      <c r="C3358" t="str">
        <f t="shared" si="419"/>
        <v>C256-NetC256_2</v>
      </c>
      <c r="D3358" t="str">
        <f t="shared" si="420"/>
        <v>C256-2</v>
      </c>
      <c r="E3358" t="s">
        <v>5210</v>
      </c>
      <c r="F3358">
        <v>2</v>
      </c>
      <c r="G3358" t="s">
        <v>4240</v>
      </c>
      <c r="AT3358" t="str">
        <f t="shared" si="421"/>
        <v>NetC256_2</v>
      </c>
      <c r="AU3358" t="str">
        <f t="shared" si="422"/>
        <v>--</v>
      </c>
    </row>
    <row r="3359" spans="1:47" x14ac:dyDescent="0.25">
      <c r="A3359" t="str">
        <f t="shared" si="417"/>
        <v>C257-1</v>
      </c>
      <c r="B3359" t="str">
        <f t="shared" si="418"/>
        <v>5V</v>
      </c>
      <c r="C3359" t="str">
        <f t="shared" si="419"/>
        <v>C257-5V</v>
      </c>
      <c r="D3359" t="str">
        <f t="shared" si="420"/>
        <v>C257-1</v>
      </c>
      <c r="E3359" t="s">
        <v>5211</v>
      </c>
      <c r="F3359">
        <v>1</v>
      </c>
      <c r="G3359" t="s">
        <v>3724</v>
      </c>
      <c r="AT3359" t="str">
        <f t="shared" si="421"/>
        <v>5V</v>
      </c>
      <c r="AU3359" t="str">
        <f t="shared" si="422"/>
        <v>--</v>
      </c>
    </row>
    <row r="3360" spans="1:47" x14ac:dyDescent="0.25">
      <c r="A3360" t="str">
        <f t="shared" si="417"/>
        <v>C257-2</v>
      </c>
      <c r="B3360" t="str">
        <f t="shared" si="418"/>
        <v>GND</v>
      </c>
      <c r="C3360" t="str">
        <f t="shared" si="419"/>
        <v>C257-GND</v>
      </c>
      <c r="D3360" t="str">
        <f t="shared" si="420"/>
        <v>C257-2</v>
      </c>
      <c r="E3360" t="s">
        <v>5211</v>
      </c>
      <c r="F3360">
        <v>2</v>
      </c>
      <c r="G3360" t="s">
        <v>433</v>
      </c>
      <c r="AT3360">
        <f t="shared" si="421"/>
        <v>0</v>
      </c>
      <c r="AU3360">
        <f t="shared" si="422"/>
        <v>0</v>
      </c>
    </row>
    <row r="3361" spans="1:47" x14ac:dyDescent="0.25">
      <c r="A3361" t="str">
        <f t="shared" si="417"/>
        <v>C258-1</v>
      </c>
      <c r="B3361" t="str">
        <f t="shared" si="418"/>
        <v>5V</v>
      </c>
      <c r="C3361" t="str">
        <f t="shared" si="419"/>
        <v>C258-5V</v>
      </c>
      <c r="D3361" t="str">
        <f t="shared" si="420"/>
        <v>C258-1</v>
      </c>
      <c r="E3361" t="s">
        <v>5212</v>
      </c>
      <c r="F3361">
        <v>1</v>
      </c>
      <c r="G3361" t="s">
        <v>3724</v>
      </c>
      <c r="AT3361" t="str">
        <f t="shared" si="421"/>
        <v>5V</v>
      </c>
      <c r="AU3361" t="str">
        <f t="shared" si="422"/>
        <v>--</v>
      </c>
    </row>
    <row r="3362" spans="1:47" x14ac:dyDescent="0.25">
      <c r="A3362" t="str">
        <f t="shared" si="417"/>
        <v>C258-2</v>
      </c>
      <c r="B3362" t="str">
        <f t="shared" si="418"/>
        <v>GND</v>
      </c>
      <c r="C3362" t="str">
        <f t="shared" si="419"/>
        <v>C258-GND</v>
      </c>
      <c r="D3362" t="str">
        <f t="shared" si="420"/>
        <v>C258-2</v>
      </c>
      <c r="E3362" t="s">
        <v>5212</v>
      </c>
      <c r="F3362">
        <v>2</v>
      </c>
      <c r="G3362" t="s">
        <v>433</v>
      </c>
      <c r="AT3362">
        <f t="shared" si="421"/>
        <v>0</v>
      </c>
      <c r="AU3362">
        <f t="shared" si="422"/>
        <v>0</v>
      </c>
    </row>
    <row r="3363" spans="1:47" x14ac:dyDescent="0.25">
      <c r="A3363" t="str">
        <f t="shared" si="417"/>
        <v>C259-1</v>
      </c>
      <c r="B3363" t="str">
        <f t="shared" si="418"/>
        <v>VIO_CRUVI</v>
      </c>
      <c r="C3363" t="str">
        <f t="shared" si="419"/>
        <v>C259-VIO_CRUVI</v>
      </c>
      <c r="D3363" t="str">
        <f t="shared" si="420"/>
        <v>C259-1</v>
      </c>
      <c r="E3363" t="s">
        <v>5213</v>
      </c>
      <c r="F3363">
        <v>1</v>
      </c>
      <c r="G3363" t="s">
        <v>4514</v>
      </c>
      <c r="AT3363" t="str">
        <f t="shared" si="421"/>
        <v>VIO_CRUVI</v>
      </c>
      <c r="AU3363" t="str">
        <f t="shared" si="422"/>
        <v>--</v>
      </c>
    </row>
    <row r="3364" spans="1:47" x14ac:dyDescent="0.25">
      <c r="A3364" t="str">
        <f t="shared" si="417"/>
        <v>C259-2</v>
      </c>
      <c r="B3364" t="str">
        <f t="shared" si="418"/>
        <v>GND</v>
      </c>
      <c r="C3364" t="str">
        <f t="shared" si="419"/>
        <v>C259-GND</v>
      </c>
      <c r="D3364" t="str">
        <f t="shared" si="420"/>
        <v>C259-2</v>
      </c>
      <c r="E3364" t="s">
        <v>5213</v>
      </c>
      <c r="F3364">
        <v>2</v>
      </c>
      <c r="G3364" t="s">
        <v>433</v>
      </c>
      <c r="AT3364">
        <f t="shared" si="421"/>
        <v>0</v>
      </c>
      <c r="AU3364">
        <f t="shared" si="422"/>
        <v>0</v>
      </c>
    </row>
    <row r="3365" spans="1:47" x14ac:dyDescent="0.25">
      <c r="A3365" t="str">
        <f t="shared" si="417"/>
        <v>C260-1</v>
      </c>
      <c r="B3365" t="str">
        <f t="shared" si="418"/>
        <v>VIO_CRUVI</v>
      </c>
      <c r="C3365" t="str">
        <f t="shared" si="419"/>
        <v>C260-VIO_CRUVI</v>
      </c>
      <c r="D3365" t="str">
        <f t="shared" si="420"/>
        <v>C260-1</v>
      </c>
      <c r="E3365" t="s">
        <v>5214</v>
      </c>
      <c r="F3365">
        <v>1</v>
      </c>
      <c r="G3365" t="s">
        <v>4514</v>
      </c>
      <c r="AT3365" t="str">
        <f t="shared" si="421"/>
        <v>VIO_CRUVI</v>
      </c>
      <c r="AU3365" t="str">
        <f t="shared" si="422"/>
        <v>--</v>
      </c>
    </row>
    <row r="3366" spans="1:47" x14ac:dyDescent="0.25">
      <c r="A3366" t="str">
        <f t="shared" si="417"/>
        <v>C260-2</v>
      </c>
      <c r="B3366" t="str">
        <f t="shared" si="418"/>
        <v>GND</v>
      </c>
      <c r="C3366" t="str">
        <f t="shared" si="419"/>
        <v>C260-GND</v>
      </c>
      <c r="D3366" t="str">
        <f t="shared" si="420"/>
        <v>C260-2</v>
      </c>
      <c r="E3366" t="s">
        <v>5214</v>
      </c>
      <c r="F3366">
        <v>2</v>
      </c>
      <c r="G3366" t="s">
        <v>433</v>
      </c>
      <c r="AT3366">
        <f t="shared" si="421"/>
        <v>0</v>
      </c>
      <c r="AU3366">
        <f t="shared" si="422"/>
        <v>0</v>
      </c>
    </row>
    <row r="3367" spans="1:47" x14ac:dyDescent="0.25">
      <c r="A3367" t="str">
        <f t="shared" si="417"/>
        <v>C261-1</v>
      </c>
      <c r="B3367" t="str">
        <f t="shared" si="418"/>
        <v>5V</v>
      </c>
      <c r="C3367" t="str">
        <f t="shared" si="419"/>
        <v>C261-5V</v>
      </c>
      <c r="D3367" t="str">
        <f t="shared" si="420"/>
        <v>C261-1</v>
      </c>
      <c r="E3367" t="s">
        <v>5215</v>
      </c>
      <c r="F3367">
        <v>1</v>
      </c>
      <c r="G3367" t="s">
        <v>3724</v>
      </c>
      <c r="AT3367" t="str">
        <f t="shared" si="421"/>
        <v>5V</v>
      </c>
      <c r="AU3367" t="str">
        <f t="shared" si="422"/>
        <v>--</v>
      </c>
    </row>
    <row r="3368" spans="1:47" x14ac:dyDescent="0.25">
      <c r="A3368" t="str">
        <f t="shared" si="417"/>
        <v>C261-2</v>
      </c>
      <c r="B3368" t="str">
        <f t="shared" si="418"/>
        <v>GND</v>
      </c>
      <c r="C3368" t="str">
        <f t="shared" si="419"/>
        <v>C261-GND</v>
      </c>
      <c r="D3368" t="str">
        <f t="shared" si="420"/>
        <v>C261-2</v>
      </c>
      <c r="E3368" t="s">
        <v>5215</v>
      </c>
      <c r="F3368">
        <v>2</v>
      </c>
      <c r="G3368" t="s">
        <v>433</v>
      </c>
      <c r="AT3368">
        <f t="shared" si="421"/>
        <v>0</v>
      </c>
      <c r="AU3368">
        <f t="shared" si="422"/>
        <v>0</v>
      </c>
    </row>
    <row r="3369" spans="1:47" x14ac:dyDescent="0.25">
      <c r="A3369" t="str">
        <f t="shared" si="417"/>
        <v>C262-1</v>
      </c>
      <c r="B3369" t="str">
        <f t="shared" si="418"/>
        <v>1V8</v>
      </c>
      <c r="C3369" t="str">
        <f t="shared" si="419"/>
        <v>C262-1V8</v>
      </c>
      <c r="D3369" t="str">
        <f t="shared" si="420"/>
        <v>C262-1</v>
      </c>
      <c r="E3369" t="s">
        <v>5216</v>
      </c>
      <c r="F3369">
        <v>1</v>
      </c>
      <c r="G3369" t="s">
        <v>3702</v>
      </c>
      <c r="AT3369" t="str">
        <f t="shared" si="421"/>
        <v>1V8</v>
      </c>
      <c r="AU3369" t="str">
        <f t="shared" si="422"/>
        <v>--</v>
      </c>
    </row>
    <row r="3370" spans="1:47" x14ac:dyDescent="0.25">
      <c r="A3370" t="str">
        <f t="shared" si="417"/>
        <v>C262-2</v>
      </c>
      <c r="B3370" t="str">
        <f t="shared" si="418"/>
        <v>GND</v>
      </c>
      <c r="C3370" t="str">
        <f t="shared" si="419"/>
        <v>C262-GND</v>
      </c>
      <c r="D3370" t="str">
        <f t="shared" si="420"/>
        <v>C262-2</v>
      </c>
      <c r="E3370" t="s">
        <v>5216</v>
      </c>
      <c r="F3370">
        <v>2</v>
      </c>
      <c r="G3370" t="s">
        <v>433</v>
      </c>
      <c r="AT3370">
        <f t="shared" si="421"/>
        <v>0</v>
      </c>
      <c r="AU3370">
        <f t="shared" si="422"/>
        <v>0</v>
      </c>
    </row>
    <row r="3371" spans="1:47" x14ac:dyDescent="0.25">
      <c r="A3371" t="str">
        <f t="shared" si="417"/>
        <v>C263-1</v>
      </c>
      <c r="B3371" t="str">
        <f t="shared" si="418"/>
        <v>1V8</v>
      </c>
      <c r="C3371" t="str">
        <f t="shared" si="419"/>
        <v>C263-1V8</v>
      </c>
      <c r="D3371" t="str">
        <f t="shared" si="420"/>
        <v>C263-1</v>
      </c>
      <c r="E3371" t="s">
        <v>5217</v>
      </c>
      <c r="F3371">
        <v>1</v>
      </c>
      <c r="G3371" t="s">
        <v>3702</v>
      </c>
      <c r="AT3371" t="str">
        <f t="shared" si="421"/>
        <v>1V8</v>
      </c>
      <c r="AU3371" t="str">
        <f t="shared" si="422"/>
        <v>--</v>
      </c>
    </row>
    <row r="3372" spans="1:47" x14ac:dyDescent="0.25">
      <c r="A3372" t="str">
        <f t="shared" si="417"/>
        <v>C263-2</v>
      </c>
      <c r="B3372" t="str">
        <f t="shared" si="418"/>
        <v>GND</v>
      </c>
      <c r="C3372" t="str">
        <f t="shared" si="419"/>
        <v>C263-GND</v>
      </c>
      <c r="D3372" t="str">
        <f t="shared" si="420"/>
        <v>C263-2</v>
      </c>
      <c r="E3372" t="s">
        <v>5217</v>
      </c>
      <c r="F3372">
        <v>2</v>
      </c>
      <c r="G3372" t="s">
        <v>433</v>
      </c>
      <c r="AT3372">
        <f t="shared" si="421"/>
        <v>0</v>
      </c>
      <c r="AU3372">
        <f t="shared" si="422"/>
        <v>0</v>
      </c>
    </row>
    <row r="3373" spans="1:47" x14ac:dyDescent="0.25">
      <c r="A3373" t="str">
        <f t="shared" si="417"/>
        <v>C264-1</v>
      </c>
      <c r="B3373" t="str">
        <f t="shared" si="418"/>
        <v>1V8</v>
      </c>
      <c r="C3373" t="str">
        <f t="shared" si="419"/>
        <v>C264-1V8</v>
      </c>
      <c r="D3373" t="str">
        <f t="shared" si="420"/>
        <v>C264-1</v>
      </c>
      <c r="E3373" t="s">
        <v>5218</v>
      </c>
      <c r="F3373">
        <v>1</v>
      </c>
      <c r="G3373" t="s">
        <v>3702</v>
      </c>
      <c r="AT3373" t="str">
        <f t="shared" si="421"/>
        <v>1V8</v>
      </c>
      <c r="AU3373" t="str">
        <f t="shared" si="422"/>
        <v>--</v>
      </c>
    </row>
    <row r="3374" spans="1:47" x14ac:dyDescent="0.25">
      <c r="A3374" t="str">
        <f t="shared" si="417"/>
        <v>C264-2</v>
      </c>
      <c r="B3374" t="str">
        <f t="shared" si="418"/>
        <v>NetC264_2</v>
      </c>
      <c r="C3374" t="str">
        <f t="shared" si="419"/>
        <v>C264-NetC264_2</v>
      </c>
      <c r="D3374" t="str">
        <f t="shared" si="420"/>
        <v>C264-2</v>
      </c>
      <c r="E3374" t="s">
        <v>5218</v>
      </c>
      <c r="F3374">
        <v>2</v>
      </c>
      <c r="G3374" t="s">
        <v>4241</v>
      </c>
      <c r="AT3374" t="str">
        <f t="shared" si="421"/>
        <v>NetC264_2</v>
      </c>
      <c r="AU3374" t="str">
        <f t="shared" si="422"/>
        <v>--</v>
      </c>
    </row>
    <row r="3375" spans="1:47" x14ac:dyDescent="0.25">
      <c r="A3375" t="str">
        <f t="shared" si="417"/>
        <v>C265-1</v>
      </c>
      <c r="B3375" t="str">
        <f t="shared" si="418"/>
        <v>VBUS_DFP</v>
      </c>
      <c r="C3375" t="str">
        <f t="shared" si="419"/>
        <v>C265-VBUS_DFP</v>
      </c>
      <c r="D3375" t="str">
        <f t="shared" si="420"/>
        <v>C265-1</v>
      </c>
      <c r="E3375" t="s">
        <v>5219</v>
      </c>
      <c r="F3375">
        <v>1</v>
      </c>
      <c r="G3375" t="s">
        <v>4497</v>
      </c>
      <c r="AT3375" t="str">
        <f t="shared" si="421"/>
        <v>VBUS_DFP</v>
      </c>
      <c r="AU3375" t="str">
        <f t="shared" si="422"/>
        <v>--</v>
      </c>
    </row>
    <row r="3376" spans="1:47" x14ac:dyDescent="0.25">
      <c r="A3376" t="str">
        <f t="shared" si="417"/>
        <v>C265-2</v>
      </c>
      <c r="B3376" t="str">
        <f t="shared" si="418"/>
        <v>GND</v>
      </c>
      <c r="C3376" t="str">
        <f t="shared" si="419"/>
        <v>C265-GND</v>
      </c>
      <c r="D3376" t="str">
        <f t="shared" si="420"/>
        <v>C265-2</v>
      </c>
      <c r="E3376" t="s">
        <v>5219</v>
      </c>
      <c r="F3376">
        <v>2</v>
      </c>
      <c r="G3376" t="s">
        <v>433</v>
      </c>
      <c r="AT3376">
        <f t="shared" si="421"/>
        <v>0</v>
      </c>
      <c r="AU3376">
        <f t="shared" si="422"/>
        <v>0</v>
      </c>
    </row>
    <row r="3377" spans="1:47" x14ac:dyDescent="0.25">
      <c r="A3377" t="str">
        <f t="shared" si="417"/>
        <v>C266-1</v>
      </c>
      <c r="B3377" t="str">
        <f t="shared" si="418"/>
        <v>VBUS_DFP</v>
      </c>
      <c r="C3377" t="str">
        <f t="shared" si="419"/>
        <v>C266-VBUS_DFP</v>
      </c>
      <c r="D3377" t="str">
        <f t="shared" si="420"/>
        <v>C266-1</v>
      </c>
      <c r="E3377" t="s">
        <v>5220</v>
      </c>
      <c r="F3377">
        <v>1</v>
      </c>
      <c r="G3377" t="s">
        <v>4497</v>
      </c>
      <c r="AT3377" t="str">
        <f t="shared" si="421"/>
        <v>VBUS_DFP</v>
      </c>
      <c r="AU3377" t="str">
        <f t="shared" si="422"/>
        <v>--</v>
      </c>
    </row>
    <row r="3378" spans="1:47" x14ac:dyDescent="0.25">
      <c r="A3378" t="str">
        <f t="shared" si="417"/>
        <v>C266-2</v>
      </c>
      <c r="B3378" t="str">
        <f t="shared" si="418"/>
        <v>GND</v>
      </c>
      <c r="C3378" t="str">
        <f t="shared" si="419"/>
        <v>C266-GND</v>
      </c>
      <c r="D3378" t="str">
        <f t="shared" si="420"/>
        <v>C266-2</v>
      </c>
      <c r="E3378" t="s">
        <v>5220</v>
      </c>
      <c r="F3378">
        <v>2</v>
      </c>
      <c r="G3378" t="s">
        <v>433</v>
      </c>
      <c r="AT3378">
        <f t="shared" si="421"/>
        <v>0</v>
      </c>
      <c r="AU3378">
        <f t="shared" si="422"/>
        <v>0</v>
      </c>
    </row>
    <row r="3379" spans="1:47" x14ac:dyDescent="0.25">
      <c r="A3379" t="str">
        <f t="shared" si="417"/>
        <v>C267-1</v>
      </c>
      <c r="B3379" t="str">
        <f t="shared" si="418"/>
        <v>VBUS_DFP</v>
      </c>
      <c r="C3379" t="str">
        <f t="shared" si="419"/>
        <v>C267-VBUS_DFP</v>
      </c>
      <c r="D3379" t="str">
        <f t="shared" si="420"/>
        <v>C267-1</v>
      </c>
      <c r="E3379" t="s">
        <v>5221</v>
      </c>
      <c r="F3379">
        <v>1</v>
      </c>
      <c r="G3379" t="s">
        <v>4497</v>
      </c>
      <c r="AT3379" t="str">
        <f t="shared" si="421"/>
        <v>VBUS_DFP</v>
      </c>
      <c r="AU3379" t="str">
        <f t="shared" si="422"/>
        <v>--</v>
      </c>
    </row>
    <row r="3380" spans="1:47" x14ac:dyDescent="0.25">
      <c r="A3380" t="str">
        <f t="shared" si="417"/>
        <v>C267-2</v>
      </c>
      <c r="B3380" t="str">
        <f t="shared" si="418"/>
        <v>GND</v>
      </c>
      <c r="C3380" t="str">
        <f t="shared" si="419"/>
        <v>C267-GND</v>
      </c>
      <c r="D3380" t="str">
        <f t="shared" si="420"/>
        <v>C267-2</v>
      </c>
      <c r="E3380" t="s">
        <v>5221</v>
      </c>
      <c r="F3380">
        <v>2</v>
      </c>
      <c r="G3380" t="s">
        <v>433</v>
      </c>
      <c r="AT3380">
        <f t="shared" si="421"/>
        <v>0</v>
      </c>
      <c r="AU3380">
        <f t="shared" si="422"/>
        <v>0</v>
      </c>
    </row>
    <row r="3381" spans="1:47" x14ac:dyDescent="0.25">
      <c r="A3381" t="str">
        <f t="shared" si="417"/>
        <v>C268-1</v>
      </c>
      <c r="B3381" t="str">
        <f t="shared" si="418"/>
        <v>5V</v>
      </c>
      <c r="C3381" t="str">
        <f t="shared" si="419"/>
        <v>C268-5V</v>
      </c>
      <c r="D3381" t="str">
        <f t="shared" si="420"/>
        <v>C268-1</v>
      </c>
      <c r="E3381" t="s">
        <v>5222</v>
      </c>
      <c r="F3381">
        <v>1</v>
      </c>
      <c r="G3381" t="s">
        <v>3724</v>
      </c>
      <c r="AT3381" t="str">
        <f t="shared" si="421"/>
        <v>5V</v>
      </c>
      <c r="AU3381" t="str">
        <f t="shared" si="422"/>
        <v>--</v>
      </c>
    </row>
    <row r="3382" spans="1:47" x14ac:dyDescent="0.25">
      <c r="A3382" t="str">
        <f t="shared" si="417"/>
        <v>C268-2</v>
      </c>
      <c r="B3382" t="str">
        <f t="shared" si="418"/>
        <v>GND</v>
      </c>
      <c r="C3382" t="str">
        <f t="shared" si="419"/>
        <v>C268-GND</v>
      </c>
      <c r="D3382" t="str">
        <f t="shared" si="420"/>
        <v>C268-2</v>
      </c>
      <c r="E3382" t="s">
        <v>5222</v>
      </c>
      <c r="F3382">
        <v>2</v>
      </c>
      <c r="G3382" t="s">
        <v>433</v>
      </c>
      <c r="AT3382">
        <f t="shared" si="421"/>
        <v>0</v>
      </c>
      <c r="AU3382">
        <f t="shared" si="422"/>
        <v>0</v>
      </c>
    </row>
    <row r="3383" spans="1:47" x14ac:dyDescent="0.25">
      <c r="A3383" t="str">
        <f t="shared" si="417"/>
        <v>C269-1</v>
      </c>
      <c r="B3383" t="str">
        <f t="shared" si="418"/>
        <v>ISNS_P</v>
      </c>
      <c r="C3383" t="str">
        <f t="shared" si="419"/>
        <v>C269-ISNS_P</v>
      </c>
      <c r="D3383" t="str">
        <f t="shared" si="420"/>
        <v>C269-1</v>
      </c>
      <c r="E3383" t="s">
        <v>5223</v>
      </c>
      <c r="F3383">
        <v>1</v>
      </c>
      <c r="G3383" t="s">
        <v>4135</v>
      </c>
      <c r="AT3383" t="str">
        <f t="shared" si="421"/>
        <v>ISNS_P</v>
      </c>
      <c r="AU3383" t="str">
        <f t="shared" si="422"/>
        <v>--</v>
      </c>
    </row>
    <row r="3384" spans="1:47" x14ac:dyDescent="0.25">
      <c r="A3384" t="str">
        <f t="shared" si="417"/>
        <v>C269-2</v>
      </c>
      <c r="B3384" t="str">
        <f t="shared" si="418"/>
        <v>ISNS_N</v>
      </c>
      <c r="C3384" t="str">
        <f t="shared" si="419"/>
        <v>C269-ISNS_N</v>
      </c>
      <c r="D3384" t="str">
        <f t="shared" si="420"/>
        <v>C269-2</v>
      </c>
      <c r="E3384" t="s">
        <v>5223</v>
      </c>
      <c r="F3384">
        <v>2</v>
      </c>
      <c r="G3384" t="s">
        <v>4134</v>
      </c>
      <c r="AT3384" t="str">
        <f t="shared" si="421"/>
        <v>ISNS_N</v>
      </c>
      <c r="AU3384" t="str">
        <f t="shared" si="422"/>
        <v>--</v>
      </c>
    </row>
    <row r="3385" spans="1:47" x14ac:dyDescent="0.25">
      <c r="A3385" t="str">
        <f t="shared" si="417"/>
        <v>C270-1</v>
      </c>
      <c r="B3385" t="str">
        <f t="shared" si="418"/>
        <v>3V3AUX</v>
      </c>
      <c r="C3385" t="str">
        <f t="shared" si="419"/>
        <v>C270-3V3AUX</v>
      </c>
      <c r="D3385" t="str">
        <f t="shared" si="420"/>
        <v>C270-1</v>
      </c>
      <c r="E3385" t="s">
        <v>5224</v>
      </c>
      <c r="F3385">
        <v>1</v>
      </c>
      <c r="G3385" t="s">
        <v>3711</v>
      </c>
      <c r="AT3385" t="str">
        <f t="shared" si="421"/>
        <v>3V3AUX</v>
      </c>
      <c r="AU3385" t="str">
        <f t="shared" si="422"/>
        <v>--</v>
      </c>
    </row>
    <row r="3386" spans="1:47" x14ac:dyDescent="0.25">
      <c r="A3386" t="str">
        <f t="shared" si="417"/>
        <v>C270-2</v>
      </c>
      <c r="B3386" t="str">
        <f t="shared" si="418"/>
        <v>GND</v>
      </c>
      <c r="C3386" t="str">
        <f t="shared" si="419"/>
        <v>C270-GND</v>
      </c>
      <c r="D3386" t="str">
        <f t="shared" si="420"/>
        <v>C270-2</v>
      </c>
      <c r="E3386" t="s">
        <v>5224</v>
      </c>
      <c r="F3386">
        <v>2</v>
      </c>
      <c r="G3386" t="s">
        <v>433</v>
      </c>
      <c r="AT3386">
        <f t="shared" si="421"/>
        <v>0</v>
      </c>
      <c r="AU3386">
        <f t="shared" si="422"/>
        <v>0</v>
      </c>
    </row>
    <row r="3387" spans="1:47" x14ac:dyDescent="0.25">
      <c r="A3387" t="str">
        <f t="shared" si="417"/>
        <v>C291-1</v>
      </c>
      <c r="B3387" t="str">
        <f t="shared" si="418"/>
        <v>CK1_P</v>
      </c>
      <c r="C3387" t="str">
        <f t="shared" si="419"/>
        <v>C291-CK1_P</v>
      </c>
      <c r="D3387" t="str">
        <f t="shared" si="420"/>
        <v>C291-1</v>
      </c>
      <c r="E3387" t="s">
        <v>5225</v>
      </c>
      <c r="F3387">
        <v>1</v>
      </c>
      <c r="G3387" t="s">
        <v>3762</v>
      </c>
      <c r="AT3387" t="str">
        <f t="shared" si="421"/>
        <v>CK1_P</v>
      </c>
      <c r="AU3387" t="str">
        <f t="shared" si="422"/>
        <v>--</v>
      </c>
    </row>
    <row r="3388" spans="1:47" x14ac:dyDescent="0.25">
      <c r="A3388" t="str">
        <f t="shared" si="417"/>
        <v>C291-2</v>
      </c>
      <c r="B3388" t="str">
        <f t="shared" si="418"/>
        <v>B2B_REFCK_P</v>
      </c>
      <c r="C3388" t="str">
        <f t="shared" si="419"/>
        <v>C291-B2B_REFCK_P</v>
      </c>
      <c r="D3388" t="str">
        <f t="shared" si="420"/>
        <v>C291-2</v>
      </c>
      <c r="E3388" t="s">
        <v>5225</v>
      </c>
      <c r="F3388">
        <v>2</v>
      </c>
      <c r="G3388" t="s">
        <v>3739</v>
      </c>
      <c r="AT3388" t="str">
        <f t="shared" si="421"/>
        <v>B2B_REFCK_P</v>
      </c>
      <c r="AU3388" t="str">
        <f t="shared" si="422"/>
        <v>--</v>
      </c>
    </row>
    <row r="3389" spans="1:47" x14ac:dyDescent="0.25">
      <c r="A3389" t="str">
        <f t="shared" si="417"/>
        <v>C292-1</v>
      </c>
      <c r="B3389" t="str">
        <f t="shared" si="418"/>
        <v>CK1_N</v>
      </c>
      <c r="C3389" t="str">
        <f t="shared" si="419"/>
        <v>C292-CK1_N</v>
      </c>
      <c r="D3389" t="str">
        <f t="shared" si="420"/>
        <v>C292-1</v>
      </c>
      <c r="E3389" t="s">
        <v>5226</v>
      </c>
      <c r="F3389">
        <v>1</v>
      </c>
      <c r="G3389" t="s">
        <v>3761</v>
      </c>
      <c r="AT3389" t="str">
        <f t="shared" si="421"/>
        <v>CK1_N</v>
      </c>
      <c r="AU3389" t="str">
        <f t="shared" si="422"/>
        <v>--</v>
      </c>
    </row>
    <row r="3390" spans="1:47" x14ac:dyDescent="0.25">
      <c r="A3390" t="str">
        <f t="shared" si="417"/>
        <v>C292-2</v>
      </c>
      <c r="B3390" t="str">
        <f t="shared" si="418"/>
        <v>B2B_REFCK_N</v>
      </c>
      <c r="C3390" t="str">
        <f t="shared" si="419"/>
        <v>C292-B2B_REFCK_N</v>
      </c>
      <c r="D3390" t="str">
        <f t="shared" si="420"/>
        <v>C292-2</v>
      </c>
      <c r="E3390" t="s">
        <v>5226</v>
      </c>
      <c r="F3390">
        <v>2</v>
      </c>
      <c r="G3390" t="s">
        <v>3737</v>
      </c>
      <c r="AT3390" t="str">
        <f t="shared" si="421"/>
        <v>B2B_REFCK_N</v>
      </c>
      <c r="AU3390" t="str">
        <f t="shared" si="422"/>
        <v>--</v>
      </c>
    </row>
    <row r="3391" spans="1:47" x14ac:dyDescent="0.25">
      <c r="A3391" t="str">
        <f t="shared" si="417"/>
        <v>C294-1</v>
      </c>
      <c r="B3391" t="str">
        <f t="shared" si="418"/>
        <v>NetC294_1</v>
      </c>
      <c r="C3391" t="str">
        <f t="shared" si="419"/>
        <v>C294-NetC294_1</v>
      </c>
      <c r="D3391" t="str">
        <f t="shared" si="420"/>
        <v>C294-1</v>
      </c>
      <c r="E3391" t="s">
        <v>5227</v>
      </c>
      <c r="F3391">
        <v>1</v>
      </c>
      <c r="G3391" t="s">
        <v>4243</v>
      </c>
      <c r="AT3391" t="str">
        <f t="shared" si="421"/>
        <v>NetC294_1</v>
      </c>
      <c r="AU3391" t="str">
        <f t="shared" si="422"/>
        <v>--</v>
      </c>
    </row>
    <row r="3392" spans="1:47" x14ac:dyDescent="0.25">
      <c r="A3392" t="str">
        <f t="shared" si="417"/>
        <v>C294-2</v>
      </c>
      <c r="B3392" t="str">
        <f t="shared" si="418"/>
        <v>GND</v>
      </c>
      <c r="C3392" t="str">
        <f t="shared" si="419"/>
        <v>C294-GND</v>
      </c>
      <c r="D3392" t="str">
        <f t="shared" si="420"/>
        <v>C294-2</v>
      </c>
      <c r="E3392" t="s">
        <v>5227</v>
      </c>
      <c r="F3392">
        <v>2</v>
      </c>
      <c r="G3392" t="s">
        <v>433</v>
      </c>
      <c r="AT3392">
        <f t="shared" si="421"/>
        <v>0</v>
      </c>
      <c r="AU3392">
        <f t="shared" si="422"/>
        <v>0</v>
      </c>
    </row>
    <row r="3393" spans="1:47" x14ac:dyDescent="0.25">
      <c r="A3393" t="str">
        <f t="shared" si="417"/>
        <v>C295-1</v>
      </c>
      <c r="B3393" t="str">
        <f t="shared" si="418"/>
        <v>NetC294_1</v>
      </c>
      <c r="C3393" t="str">
        <f t="shared" si="419"/>
        <v>C295-NetC294_1</v>
      </c>
      <c r="D3393" t="str">
        <f t="shared" si="420"/>
        <v>C295-1</v>
      </c>
      <c r="E3393" t="s">
        <v>5228</v>
      </c>
      <c r="F3393">
        <v>1</v>
      </c>
      <c r="G3393" t="s">
        <v>4243</v>
      </c>
      <c r="AT3393" t="str">
        <f t="shared" si="421"/>
        <v>NetC294_1</v>
      </c>
      <c r="AU3393" t="str">
        <f t="shared" si="422"/>
        <v>--</v>
      </c>
    </row>
    <row r="3394" spans="1:47" x14ac:dyDescent="0.25">
      <c r="A3394" t="str">
        <f t="shared" si="417"/>
        <v>C295-2</v>
      </c>
      <c r="B3394" t="str">
        <f t="shared" si="418"/>
        <v>GND</v>
      </c>
      <c r="C3394" t="str">
        <f t="shared" si="419"/>
        <v>C295-GND</v>
      </c>
      <c r="D3394" t="str">
        <f t="shared" si="420"/>
        <v>C295-2</v>
      </c>
      <c r="E3394" t="s">
        <v>5228</v>
      </c>
      <c r="F3394">
        <v>2</v>
      </c>
      <c r="G3394" t="s">
        <v>433</v>
      </c>
      <c r="AT3394">
        <f t="shared" si="421"/>
        <v>0</v>
      </c>
      <c r="AU3394">
        <f t="shared" si="422"/>
        <v>0</v>
      </c>
    </row>
    <row r="3395" spans="1:47" x14ac:dyDescent="0.25">
      <c r="A3395" t="str">
        <f t="shared" si="417"/>
        <v>C296-1</v>
      </c>
      <c r="B3395" t="str">
        <f t="shared" si="418"/>
        <v>NetC294_1</v>
      </c>
      <c r="C3395" t="str">
        <f t="shared" si="419"/>
        <v>C296-NetC294_1</v>
      </c>
      <c r="D3395" t="str">
        <f t="shared" si="420"/>
        <v>C296-1</v>
      </c>
      <c r="E3395" t="s">
        <v>5229</v>
      </c>
      <c r="F3395">
        <v>1</v>
      </c>
      <c r="G3395" t="s">
        <v>4243</v>
      </c>
      <c r="AT3395" t="str">
        <f t="shared" si="421"/>
        <v>NetC294_1</v>
      </c>
      <c r="AU3395" t="str">
        <f t="shared" si="422"/>
        <v>--</v>
      </c>
    </row>
    <row r="3396" spans="1:47" x14ac:dyDescent="0.25">
      <c r="A3396" t="str">
        <f t="shared" si="417"/>
        <v>C296-2</v>
      </c>
      <c r="B3396" t="str">
        <f t="shared" si="418"/>
        <v>GND</v>
      </c>
      <c r="C3396" t="str">
        <f t="shared" si="419"/>
        <v>C296-GND</v>
      </c>
      <c r="D3396" t="str">
        <f t="shared" si="420"/>
        <v>C296-2</v>
      </c>
      <c r="E3396" t="s">
        <v>5229</v>
      </c>
      <c r="F3396">
        <v>2</v>
      </c>
      <c r="G3396" t="s">
        <v>433</v>
      </c>
      <c r="AT3396">
        <f t="shared" si="421"/>
        <v>0</v>
      </c>
      <c r="AU3396">
        <f t="shared" si="422"/>
        <v>0</v>
      </c>
    </row>
    <row r="3397" spans="1:47" x14ac:dyDescent="0.25">
      <c r="A3397" t="str">
        <f t="shared" si="417"/>
        <v>C297-1</v>
      </c>
      <c r="B3397" t="str">
        <f t="shared" si="418"/>
        <v>NetC294_1</v>
      </c>
      <c r="C3397" t="str">
        <f t="shared" si="419"/>
        <v>C297-NetC294_1</v>
      </c>
      <c r="D3397" t="str">
        <f t="shared" si="420"/>
        <v>C297-1</v>
      </c>
      <c r="E3397" t="s">
        <v>5230</v>
      </c>
      <c r="F3397">
        <v>1</v>
      </c>
      <c r="G3397" t="s">
        <v>4243</v>
      </c>
      <c r="AT3397" t="str">
        <f t="shared" si="421"/>
        <v>NetC294_1</v>
      </c>
      <c r="AU3397" t="str">
        <f t="shared" si="422"/>
        <v>--</v>
      </c>
    </row>
    <row r="3398" spans="1:47" x14ac:dyDescent="0.25">
      <c r="A3398" t="str">
        <f t="shared" ref="A3398:A3461" si="423">$E3398&amp;"-"&amp;$F3398</f>
        <v>C297-2</v>
      </c>
      <c r="B3398" t="str">
        <f t="shared" ref="B3398:B3461" si="424">IF(OR(E3398=$A$2,E3398=$B$2,E3398=$C$2,E3398=$D$2),"--",G3398)</f>
        <v>GND</v>
      </c>
      <c r="C3398" t="str">
        <f t="shared" ref="C3398:C3461" si="425">$E3398&amp;"-"&amp;$G3398</f>
        <v>C297-GND</v>
      </c>
      <c r="D3398" t="str">
        <f t="shared" ref="D3398:D3461" si="426">A3398</f>
        <v>C297-2</v>
      </c>
      <c r="E3398" t="s">
        <v>5230</v>
      </c>
      <c r="F3398">
        <v>2</v>
      </c>
      <c r="G3398" t="s">
        <v>433</v>
      </c>
      <c r="AT3398">
        <f t="shared" ref="AT3398:AT3461" si="427">IF(IF(COUNTIF($AO$6:$AQ$150,B3398)&gt;0,"---","--")="---",VLOOKUP(B3398,$AO$6:$AQ$150,3,0),B3398)</f>
        <v>0</v>
      </c>
      <c r="AU3398">
        <f t="shared" ref="AU3398:AU3461" si="428">IF(IF(COUNTIF($AO$6:$AQ$150,B3398)&gt;0,"---","--")="---",VLOOKUP(B3398,$AO$6:$AQ$150,2,0),"--")</f>
        <v>0</v>
      </c>
    </row>
    <row r="3399" spans="1:47" x14ac:dyDescent="0.25">
      <c r="A3399" t="str">
        <f t="shared" si="423"/>
        <v>C300-1</v>
      </c>
      <c r="B3399" t="str">
        <f t="shared" si="424"/>
        <v>NetC300_1</v>
      </c>
      <c r="C3399" t="str">
        <f t="shared" si="425"/>
        <v>C300-NetC300_1</v>
      </c>
      <c r="D3399" t="str">
        <f t="shared" si="426"/>
        <v>C300-1</v>
      </c>
      <c r="E3399" t="s">
        <v>5231</v>
      </c>
      <c r="F3399">
        <v>1</v>
      </c>
      <c r="G3399" t="s">
        <v>4245</v>
      </c>
      <c r="AT3399" t="str">
        <f t="shared" si="427"/>
        <v>NetC300_1</v>
      </c>
      <c r="AU3399" t="str">
        <f t="shared" si="428"/>
        <v>--</v>
      </c>
    </row>
    <row r="3400" spans="1:47" x14ac:dyDescent="0.25">
      <c r="A3400" t="str">
        <f t="shared" si="423"/>
        <v>C300-2</v>
      </c>
      <c r="B3400" t="str">
        <f t="shared" si="424"/>
        <v>GND</v>
      </c>
      <c r="C3400" t="str">
        <f t="shared" si="425"/>
        <v>C300-GND</v>
      </c>
      <c r="D3400" t="str">
        <f t="shared" si="426"/>
        <v>C300-2</v>
      </c>
      <c r="E3400" t="s">
        <v>5231</v>
      </c>
      <c r="F3400">
        <v>2</v>
      </c>
      <c r="G3400" t="s">
        <v>433</v>
      </c>
      <c r="AT3400">
        <f t="shared" si="427"/>
        <v>0</v>
      </c>
      <c r="AU3400">
        <f t="shared" si="428"/>
        <v>0</v>
      </c>
    </row>
    <row r="3401" spans="1:47" x14ac:dyDescent="0.25">
      <c r="A3401" t="str">
        <f t="shared" si="423"/>
        <v>C301-1</v>
      </c>
      <c r="B3401" t="str">
        <f t="shared" si="424"/>
        <v>NetC300_1</v>
      </c>
      <c r="C3401" t="str">
        <f t="shared" si="425"/>
        <v>C301-NetC300_1</v>
      </c>
      <c r="D3401" t="str">
        <f t="shared" si="426"/>
        <v>C301-1</v>
      </c>
      <c r="E3401" t="s">
        <v>5232</v>
      </c>
      <c r="F3401">
        <v>1</v>
      </c>
      <c r="G3401" t="s">
        <v>4245</v>
      </c>
      <c r="AT3401" t="str">
        <f t="shared" si="427"/>
        <v>NetC300_1</v>
      </c>
      <c r="AU3401" t="str">
        <f t="shared" si="428"/>
        <v>--</v>
      </c>
    </row>
    <row r="3402" spans="1:47" x14ac:dyDescent="0.25">
      <c r="A3402" t="str">
        <f t="shared" si="423"/>
        <v>C301-2</v>
      </c>
      <c r="B3402" t="str">
        <f t="shared" si="424"/>
        <v>GND</v>
      </c>
      <c r="C3402" t="str">
        <f t="shared" si="425"/>
        <v>C301-GND</v>
      </c>
      <c r="D3402" t="str">
        <f t="shared" si="426"/>
        <v>C301-2</v>
      </c>
      <c r="E3402" t="s">
        <v>5232</v>
      </c>
      <c r="F3402">
        <v>2</v>
      </c>
      <c r="G3402" t="s">
        <v>433</v>
      </c>
      <c r="AT3402">
        <f t="shared" si="427"/>
        <v>0</v>
      </c>
      <c r="AU3402">
        <f t="shared" si="428"/>
        <v>0</v>
      </c>
    </row>
    <row r="3403" spans="1:47" x14ac:dyDescent="0.25">
      <c r="A3403" t="str">
        <f t="shared" si="423"/>
        <v>C302-1</v>
      </c>
      <c r="B3403" t="str">
        <f t="shared" si="424"/>
        <v>NetC300_1</v>
      </c>
      <c r="C3403" t="str">
        <f t="shared" si="425"/>
        <v>C302-NetC300_1</v>
      </c>
      <c r="D3403" t="str">
        <f t="shared" si="426"/>
        <v>C302-1</v>
      </c>
      <c r="E3403" t="s">
        <v>5233</v>
      </c>
      <c r="F3403">
        <v>1</v>
      </c>
      <c r="G3403" t="s">
        <v>4245</v>
      </c>
      <c r="AT3403" t="str">
        <f t="shared" si="427"/>
        <v>NetC300_1</v>
      </c>
      <c r="AU3403" t="str">
        <f t="shared" si="428"/>
        <v>--</v>
      </c>
    </row>
    <row r="3404" spans="1:47" x14ac:dyDescent="0.25">
      <c r="A3404" t="str">
        <f t="shared" si="423"/>
        <v>C302-2</v>
      </c>
      <c r="B3404" t="str">
        <f t="shared" si="424"/>
        <v>GND</v>
      </c>
      <c r="C3404" t="str">
        <f t="shared" si="425"/>
        <v>C302-GND</v>
      </c>
      <c r="D3404" t="str">
        <f t="shared" si="426"/>
        <v>C302-2</v>
      </c>
      <c r="E3404" t="s">
        <v>5233</v>
      </c>
      <c r="F3404">
        <v>2</v>
      </c>
      <c r="G3404" t="s">
        <v>433</v>
      </c>
      <c r="AT3404">
        <f t="shared" si="427"/>
        <v>0</v>
      </c>
      <c r="AU3404">
        <f t="shared" si="428"/>
        <v>0</v>
      </c>
    </row>
    <row r="3405" spans="1:47" x14ac:dyDescent="0.25">
      <c r="A3405" t="str">
        <f t="shared" si="423"/>
        <v>C303-1</v>
      </c>
      <c r="B3405" t="str">
        <f t="shared" si="424"/>
        <v>NetC300_1</v>
      </c>
      <c r="C3405" t="str">
        <f t="shared" si="425"/>
        <v>C303-NetC300_1</v>
      </c>
      <c r="D3405" t="str">
        <f t="shared" si="426"/>
        <v>C303-1</v>
      </c>
      <c r="E3405" t="s">
        <v>5234</v>
      </c>
      <c r="F3405">
        <v>1</v>
      </c>
      <c r="G3405" t="s">
        <v>4245</v>
      </c>
      <c r="AT3405" t="str">
        <f t="shared" si="427"/>
        <v>NetC300_1</v>
      </c>
      <c r="AU3405" t="str">
        <f t="shared" si="428"/>
        <v>--</v>
      </c>
    </row>
    <row r="3406" spans="1:47" x14ac:dyDescent="0.25">
      <c r="A3406" t="str">
        <f t="shared" si="423"/>
        <v>C303-2</v>
      </c>
      <c r="B3406" t="str">
        <f t="shared" si="424"/>
        <v>GND</v>
      </c>
      <c r="C3406" t="str">
        <f t="shared" si="425"/>
        <v>C303-GND</v>
      </c>
      <c r="D3406" t="str">
        <f t="shared" si="426"/>
        <v>C303-2</v>
      </c>
      <c r="E3406" t="s">
        <v>5234</v>
      </c>
      <c r="F3406">
        <v>2</v>
      </c>
      <c r="G3406" t="s">
        <v>433</v>
      </c>
      <c r="AT3406">
        <f t="shared" si="427"/>
        <v>0</v>
      </c>
      <c r="AU3406">
        <f t="shared" si="428"/>
        <v>0</v>
      </c>
    </row>
    <row r="3407" spans="1:47" x14ac:dyDescent="0.25">
      <c r="A3407" t="str">
        <f t="shared" si="423"/>
        <v>C304-1</v>
      </c>
      <c r="B3407" t="str">
        <f t="shared" si="424"/>
        <v>NetC300_1</v>
      </c>
      <c r="C3407" t="str">
        <f t="shared" si="425"/>
        <v>C304-NetC300_1</v>
      </c>
      <c r="D3407" t="str">
        <f t="shared" si="426"/>
        <v>C304-1</v>
      </c>
      <c r="E3407" t="s">
        <v>5235</v>
      </c>
      <c r="F3407">
        <v>1</v>
      </c>
      <c r="G3407" t="s">
        <v>4245</v>
      </c>
      <c r="AT3407" t="str">
        <f t="shared" si="427"/>
        <v>NetC300_1</v>
      </c>
      <c r="AU3407" t="str">
        <f t="shared" si="428"/>
        <v>--</v>
      </c>
    </row>
    <row r="3408" spans="1:47" x14ac:dyDescent="0.25">
      <c r="A3408" t="str">
        <f t="shared" si="423"/>
        <v>C304-2</v>
      </c>
      <c r="B3408" t="str">
        <f t="shared" si="424"/>
        <v>GND</v>
      </c>
      <c r="C3408" t="str">
        <f t="shared" si="425"/>
        <v>C304-GND</v>
      </c>
      <c r="D3408" t="str">
        <f t="shared" si="426"/>
        <v>C304-2</v>
      </c>
      <c r="E3408" t="s">
        <v>5235</v>
      </c>
      <c r="F3408">
        <v>2</v>
      </c>
      <c r="G3408" t="s">
        <v>433</v>
      </c>
      <c r="AT3408">
        <f t="shared" si="427"/>
        <v>0</v>
      </c>
      <c r="AU3408">
        <f t="shared" si="428"/>
        <v>0</v>
      </c>
    </row>
    <row r="3409" spans="1:47" x14ac:dyDescent="0.25">
      <c r="A3409" t="str">
        <f t="shared" si="423"/>
        <v>C308-1</v>
      </c>
      <c r="B3409" t="str">
        <f t="shared" si="424"/>
        <v>0V9_ETH</v>
      </c>
      <c r="C3409" t="str">
        <f t="shared" si="425"/>
        <v>C308-0V9_ETH</v>
      </c>
      <c r="D3409" t="str">
        <f t="shared" si="426"/>
        <v>C308-1</v>
      </c>
      <c r="E3409" t="s">
        <v>5236</v>
      </c>
      <c r="F3409">
        <v>1</v>
      </c>
      <c r="G3409" t="s">
        <v>3696</v>
      </c>
      <c r="AT3409" t="str">
        <f t="shared" si="427"/>
        <v>0V9_ETH</v>
      </c>
      <c r="AU3409" t="str">
        <f t="shared" si="428"/>
        <v>--</v>
      </c>
    </row>
    <row r="3410" spans="1:47" x14ac:dyDescent="0.25">
      <c r="A3410" t="str">
        <f t="shared" si="423"/>
        <v>C308-2</v>
      </c>
      <c r="B3410" t="str">
        <f t="shared" si="424"/>
        <v>GND</v>
      </c>
      <c r="C3410" t="str">
        <f t="shared" si="425"/>
        <v>C308-GND</v>
      </c>
      <c r="D3410" t="str">
        <f t="shared" si="426"/>
        <v>C308-2</v>
      </c>
      <c r="E3410" t="s">
        <v>5236</v>
      </c>
      <c r="F3410">
        <v>2</v>
      </c>
      <c r="G3410" t="s">
        <v>433</v>
      </c>
      <c r="AT3410">
        <f t="shared" si="427"/>
        <v>0</v>
      </c>
      <c r="AU3410">
        <f t="shared" si="428"/>
        <v>0</v>
      </c>
    </row>
    <row r="3411" spans="1:47" x14ac:dyDescent="0.25">
      <c r="A3411" t="str">
        <f t="shared" si="423"/>
        <v>C309-1</v>
      </c>
      <c r="B3411" t="str">
        <f t="shared" si="424"/>
        <v>0V9_ETH</v>
      </c>
      <c r="C3411" t="str">
        <f t="shared" si="425"/>
        <v>C309-0V9_ETH</v>
      </c>
      <c r="D3411" t="str">
        <f t="shared" si="426"/>
        <v>C309-1</v>
      </c>
      <c r="E3411" t="s">
        <v>5237</v>
      </c>
      <c r="F3411">
        <v>1</v>
      </c>
      <c r="G3411" t="s">
        <v>3696</v>
      </c>
      <c r="AT3411" t="str">
        <f t="shared" si="427"/>
        <v>0V9_ETH</v>
      </c>
      <c r="AU3411" t="str">
        <f t="shared" si="428"/>
        <v>--</v>
      </c>
    </row>
    <row r="3412" spans="1:47" x14ac:dyDescent="0.25">
      <c r="A3412" t="str">
        <f t="shared" si="423"/>
        <v>C309-2</v>
      </c>
      <c r="B3412" t="str">
        <f t="shared" si="424"/>
        <v>GND</v>
      </c>
      <c r="C3412" t="str">
        <f t="shared" si="425"/>
        <v>C309-GND</v>
      </c>
      <c r="D3412" t="str">
        <f t="shared" si="426"/>
        <v>C309-2</v>
      </c>
      <c r="E3412" t="s">
        <v>5237</v>
      </c>
      <c r="F3412">
        <v>2</v>
      </c>
      <c r="G3412" t="s">
        <v>433</v>
      </c>
      <c r="AT3412">
        <f t="shared" si="427"/>
        <v>0</v>
      </c>
      <c r="AU3412">
        <f t="shared" si="428"/>
        <v>0</v>
      </c>
    </row>
    <row r="3413" spans="1:47" x14ac:dyDescent="0.25">
      <c r="A3413" t="str">
        <f t="shared" si="423"/>
        <v>C310-1</v>
      </c>
      <c r="B3413" t="str">
        <f t="shared" si="424"/>
        <v>0V9_ETH</v>
      </c>
      <c r="C3413" t="str">
        <f t="shared" si="425"/>
        <v>C310-0V9_ETH</v>
      </c>
      <c r="D3413" t="str">
        <f t="shared" si="426"/>
        <v>C310-1</v>
      </c>
      <c r="E3413" t="s">
        <v>5238</v>
      </c>
      <c r="F3413">
        <v>1</v>
      </c>
      <c r="G3413" t="s">
        <v>3696</v>
      </c>
      <c r="AT3413" t="str">
        <f t="shared" si="427"/>
        <v>0V9_ETH</v>
      </c>
      <c r="AU3413" t="str">
        <f t="shared" si="428"/>
        <v>--</v>
      </c>
    </row>
    <row r="3414" spans="1:47" x14ac:dyDescent="0.25">
      <c r="A3414" t="str">
        <f t="shared" si="423"/>
        <v>C310-2</v>
      </c>
      <c r="B3414" t="str">
        <f t="shared" si="424"/>
        <v>GND</v>
      </c>
      <c r="C3414" t="str">
        <f t="shared" si="425"/>
        <v>C310-GND</v>
      </c>
      <c r="D3414" t="str">
        <f t="shared" si="426"/>
        <v>C310-2</v>
      </c>
      <c r="E3414" t="s">
        <v>5238</v>
      </c>
      <c r="F3414">
        <v>2</v>
      </c>
      <c r="G3414" t="s">
        <v>433</v>
      </c>
      <c r="AT3414">
        <f t="shared" si="427"/>
        <v>0</v>
      </c>
      <c r="AU3414">
        <f t="shared" si="428"/>
        <v>0</v>
      </c>
    </row>
    <row r="3415" spans="1:47" x14ac:dyDescent="0.25">
      <c r="A3415" t="str">
        <f t="shared" si="423"/>
        <v>C311-1</v>
      </c>
      <c r="B3415" t="str">
        <f t="shared" si="424"/>
        <v>0V9_ETH</v>
      </c>
      <c r="C3415" t="str">
        <f t="shared" si="425"/>
        <v>C311-0V9_ETH</v>
      </c>
      <c r="D3415" t="str">
        <f t="shared" si="426"/>
        <v>C311-1</v>
      </c>
      <c r="E3415" t="s">
        <v>5239</v>
      </c>
      <c r="F3415">
        <v>1</v>
      </c>
      <c r="G3415" t="s">
        <v>3696</v>
      </c>
      <c r="AT3415" t="str">
        <f t="shared" si="427"/>
        <v>0V9_ETH</v>
      </c>
      <c r="AU3415" t="str">
        <f t="shared" si="428"/>
        <v>--</v>
      </c>
    </row>
    <row r="3416" spans="1:47" x14ac:dyDescent="0.25">
      <c r="A3416" t="str">
        <f t="shared" si="423"/>
        <v>C311-2</v>
      </c>
      <c r="B3416" t="str">
        <f t="shared" si="424"/>
        <v>GND</v>
      </c>
      <c r="C3416" t="str">
        <f t="shared" si="425"/>
        <v>C311-GND</v>
      </c>
      <c r="D3416" t="str">
        <f t="shared" si="426"/>
        <v>C311-2</v>
      </c>
      <c r="E3416" t="s">
        <v>5239</v>
      </c>
      <c r="F3416">
        <v>2</v>
      </c>
      <c r="G3416" t="s">
        <v>433</v>
      </c>
      <c r="AT3416">
        <f t="shared" si="427"/>
        <v>0</v>
      </c>
      <c r="AU3416">
        <f t="shared" si="428"/>
        <v>0</v>
      </c>
    </row>
    <row r="3417" spans="1:47" x14ac:dyDescent="0.25">
      <c r="A3417" t="str">
        <f t="shared" si="423"/>
        <v>C312-1</v>
      </c>
      <c r="B3417" t="str">
        <f t="shared" si="424"/>
        <v>0V9_ETH</v>
      </c>
      <c r="C3417" t="str">
        <f t="shared" si="425"/>
        <v>C312-0V9_ETH</v>
      </c>
      <c r="D3417" t="str">
        <f t="shared" si="426"/>
        <v>C312-1</v>
      </c>
      <c r="E3417" t="s">
        <v>5240</v>
      </c>
      <c r="F3417">
        <v>1</v>
      </c>
      <c r="G3417" t="s">
        <v>3696</v>
      </c>
      <c r="AT3417" t="str">
        <f t="shared" si="427"/>
        <v>0V9_ETH</v>
      </c>
      <c r="AU3417" t="str">
        <f t="shared" si="428"/>
        <v>--</v>
      </c>
    </row>
    <row r="3418" spans="1:47" x14ac:dyDescent="0.25">
      <c r="A3418" t="str">
        <f t="shared" si="423"/>
        <v>C312-2</v>
      </c>
      <c r="B3418" t="str">
        <f t="shared" si="424"/>
        <v>GND</v>
      </c>
      <c r="C3418" t="str">
        <f t="shared" si="425"/>
        <v>C312-GND</v>
      </c>
      <c r="D3418" t="str">
        <f t="shared" si="426"/>
        <v>C312-2</v>
      </c>
      <c r="E3418" t="s">
        <v>5240</v>
      </c>
      <c r="F3418">
        <v>2</v>
      </c>
      <c r="G3418" t="s">
        <v>433</v>
      </c>
      <c r="AT3418">
        <f t="shared" si="427"/>
        <v>0</v>
      </c>
      <c r="AU3418">
        <f t="shared" si="428"/>
        <v>0</v>
      </c>
    </row>
    <row r="3419" spans="1:47" x14ac:dyDescent="0.25">
      <c r="A3419" t="str">
        <f t="shared" si="423"/>
        <v>C347-1</v>
      </c>
      <c r="B3419" t="str">
        <f t="shared" si="424"/>
        <v>GND</v>
      </c>
      <c r="C3419" t="str">
        <f t="shared" si="425"/>
        <v>C347-GND</v>
      </c>
      <c r="D3419" t="str">
        <f t="shared" si="426"/>
        <v>C347-1</v>
      </c>
      <c r="E3419" t="s">
        <v>5241</v>
      </c>
      <c r="F3419">
        <v>1</v>
      </c>
      <c r="G3419" t="s">
        <v>433</v>
      </c>
      <c r="AT3419">
        <f t="shared" si="427"/>
        <v>0</v>
      </c>
      <c r="AU3419">
        <f t="shared" si="428"/>
        <v>0</v>
      </c>
    </row>
    <row r="3420" spans="1:47" x14ac:dyDescent="0.25">
      <c r="A3420" t="str">
        <f t="shared" si="423"/>
        <v>C347-2</v>
      </c>
      <c r="B3420" t="str">
        <f t="shared" si="424"/>
        <v>NetC347_2</v>
      </c>
      <c r="C3420" t="str">
        <f t="shared" si="425"/>
        <v>C347-NetC347_2</v>
      </c>
      <c r="D3420" t="str">
        <f t="shared" si="426"/>
        <v>C347-2</v>
      </c>
      <c r="E3420" t="s">
        <v>5241</v>
      </c>
      <c r="F3420">
        <v>2</v>
      </c>
      <c r="G3420" t="s">
        <v>4246</v>
      </c>
      <c r="AT3420" t="str">
        <f t="shared" si="427"/>
        <v>NetC347_2</v>
      </c>
      <c r="AU3420" t="str">
        <f t="shared" si="428"/>
        <v>--</v>
      </c>
    </row>
    <row r="3421" spans="1:47" x14ac:dyDescent="0.25">
      <c r="A3421" t="str">
        <f t="shared" si="423"/>
        <v>C348-1</v>
      </c>
      <c r="B3421" t="str">
        <f t="shared" si="424"/>
        <v>GND</v>
      </c>
      <c r="C3421" t="str">
        <f t="shared" si="425"/>
        <v>C348-GND</v>
      </c>
      <c r="D3421" t="str">
        <f t="shared" si="426"/>
        <v>C348-1</v>
      </c>
      <c r="E3421" t="s">
        <v>5242</v>
      </c>
      <c r="F3421">
        <v>1</v>
      </c>
      <c r="G3421" t="s">
        <v>433</v>
      </c>
      <c r="AT3421">
        <f t="shared" si="427"/>
        <v>0</v>
      </c>
      <c r="AU3421">
        <f t="shared" si="428"/>
        <v>0</v>
      </c>
    </row>
    <row r="3422" spans="1:47" x14ac:dyDescent="0.25">
      <c r="A3422" t="str">
        <f t="shared" si="423"/>
        <v>C348-2</v>
      </c>
      <c r="B3422" t="str">
        <f t="shared" si="424"/>
        <v>NetC347_2</v>
      </c>
      <c r="C3422" t="str">
        <f t="shared" si="425"/>
        <v>C348-NetC347_2</v>
      </c>
      <c r="D3422" t="str">
        <f t="shared" si="426"/>
        <v>C348-2</v>
      </c>
      <c r="E3422" t="s">
        <v>5242</v>
      </c>
      <c r="F3422">
        <v>2</v>
      </c>
      <c r="G3422" t="s">
        <v>4246</v>
      </c>
      <c r="AT3422" t="str">
        <f t="shared" si="427"/>
        <v>NetC347_2</v>
      </c>
      <c r="AU3422" t="str">
        <f t="shared" si="428"/>
        <v>--</v>
      </c>
    </row>
    <row r="3423" spans="1:47" x14ac:dyDescent="0.25">
      <c r="A3423" t="str">
        <f t="shared" si="423"/>
        <v>C349-1</v>
      </c>
      <c r="B3423" t="str">
        <f t="shared" si="424"/>
        <v>NetC349_1</v>
      </c>
      <c r="C3423" t="str">
        <f t="shared" si="425"/>
        <v>C349-NetC349_1</v>
      </c>
      <c r="D3423" t="str">
        <f t="shared" si="426"/>
        <v>C349-1</v>
      </c>
      <c r="E3423" t="s">
        <v>5243</v>
      </c>
      <c r="F3423">
        <v>1</v>
      </c>
      <c r="G3423" t="s">
        <v>4247</v>
      </c>
      <c r="AT3423" t="str">
        <f t="shared" si="427"/>
        <v>NetC349_1</v>
      </c>
      <c r="AU3423" t="str">
        <f t="shared" si="428"/>
        <v>--</v>
      </c>
    </row>
    <row r="3424" spans="1:47" x14ac:dyDescent="0.25">
      <c r="A3424" t="str">
        <f t="shared" si="423"/>
        <v>C349-2</v>
      </c>
      <c r="B3424" t="str">
        <f t="shared" si="424"/>
        <v>GND</v>
      </c>
      <c r="C3424" t="str">
        <f t="shared" si="425"/>
        <v>C349-GND</v>
      </c>
      <c r="D3424" t="str">
        <f t="shared" si="426"/>
        <v>C349-2</v>
      </c>
      <c r="E3424" t="s">
        <v>5243</v>
      </c>
      <c r="F3424">
        <v>2</v>
      </c>
      <c r="G3424" t="s">
        <v>433</v>
      </c>
      <c r="AT3424">
        <f t="shared" si="427"/>
        <v>0</v>
      </c>
      <c r="AU3424">
        <f t="shared" si="428"/>
        <v>0</v>
      </c>
    </row>
    <row r="3425" spans="1:47" x14ac:dyDescent="0.25">
      <c r="A3425" t="str">
        <f t="shared" si="423"/>
        <v>C350-1</v>
      </c>
      <c r="B3425" t="str">
        <f t="shared" si="424"/>
        <v>NetC349_1</v>
      </c>
      <c r="C3425" t="str">
        <f t="shared" si="425"/>
        <v>C350-NetC349_1</v>
      </c>
      <c r="D3425" t="str">
        <f t="shared" si="426"/>
        <v>C350-1</v>
      </c>
      <c r="E3425" t="s">
        <v>5244</v>
      </c>
      <c r="F3425">
        <v>1</v>
      </c>
      <c r="G3425" t="s">
        <v>4247</v>
      </c>
      <c r="AT3425" t="str">
        <f t="shared" si="427"/>
        <v>NetC349_1</v>
      </c>
      <c r="AU3425" t="str">
        <f t="shared" si="428"/>
        <v>--</v>
      </c>
    </row>
    <row r="3426" spans="1:47" x14ac:dyDescent="0.25">
      <c r="A3426" t="str">
        <f t="shared" si="423"/>
        <v>C350-2</v>
      </c>
      <c r="B3426" t="str">
        <f t="shared" si="424"/>
        <v>GND</v>
      </c>
      <c r="C3426" t="str">
        <f t="shared" si="425"/>
        <v>C350-GND</v>
      </c>
      <c r="D3426" t="str">
        <f t="shared" si="426"/>
        <v>C350-2</v>
      </c>
      <c r="E3426" t="s">
        <v>5244</v>
      </c>
      <c r="F3426">
        <v>2</v>
      </c>
      <c r="G3426" t="s">
        <v>433</v>
      </c>
      <c r="AT3426">
        <f t="shared" si="427"/>
        <v>0</v>
      </c>
      <c r="AU3426">
        <f t="shared" si="428"/>
        <v>0</v>
      </c>
    </row>
    <row r="3427" spans="1:47" x14ac:dyDescent="0.25">
      <c r="A3427" t="str">
        <f t="shared" si="423"/>
        <v>C351-1</v>
      </c>
      <c r="B3427" t="str">
        <f t="shared" si="424"/>
        <v>GND</v>
      </c>
      <c r="C3427" t="str">
        <f t="shared" si="425"/>
        <v>C351-GND</v>
      </c>
      <c r="D3427" t="str">
        <f t="shared" si="426"/>
        <v>C351-1</v>
      </c>
      <c r="E3427" t="s">
        <v>5245</v>
      </c>
      <c r="F3427">
        <v>1</v>
      </c>
      <c r="G3427" t="s">
        <v>433</v>
      </c>
      <c r="AT3427">
        <f t="shared" si="427"/>
        <v>0</v>
      </c>
      <c r="AU3427">
        <f t="shared" si="428"/>
        <v>0</v>
      </c>
    </row>
    <row r="3428" spans="1:47" x14ac:dyDescent="0.25">
      <c r="A3428" t="str">
        <f t="shared" si="423"/>
        <v>C351-2</v>
      </c>
      <c r="B3428" t="str">
        <f t="shared" si="424"/>
        <v>1V8_M</v>
      </c>
      <c r="C3428" t="str">
        <f t="shared" si="425"/>
        <v>C351-1V8_M</v>
      </c>
      <c r="D3428" t="str">
        <f t="shared" si="426"/>
        <v>C351-2</v>
      </c>
      <c r="E3428" t="s">
        <v>5245</v>
      </c>
      <c r="F3428">
        <v>2</v>
      </c>
      <c r="G3428" t="s">
        <v>3706</v>
      </c>
      <c r="AT3428" t="str">
        <f t="shared" si="427"/>
        <v>1V8_M</v>
      </c>
      <c r="AU3428" t="str">
        <f t="shared" si="428"/>
        <v>--</v>
      </c>
    </row>
    <row r="3429" spans="1:47" x14ac:dyDescent="0.25">
      <c r="A3429" t="str">
        <f t="shared" si="423"/>
        <v>C352-1</v>
      </c>
      <c r="B3429" t="str">
        <f t="shared" si="424"/>
        <v>GND</v>
      </c>
      <c r="C3429" t="str">
        <f t="shared" si="425"/>
        <v>C352-GND</v>
      </c>
      <c r="D3429" t="str">
        <f t="shared" si="426"/>
        <v>C352-1</v>
      </c>
      <c r="E3429" t="s">
        <v>5246</v>
      </c>
      <c r="F3429">
        <v>1</v>
      </c>
      <c r="G3429" t="s">
        <v>433</v>
      </c>
      <c r="AT3429">
        <f t="shared" si="427"/>
        <v>0</v>
      </c>
      <c r="AU3429">
        <f t="shared" si="428"/>
        <v>0</v>
      </c>
    </row>
    <row r="3430" spans="1:47" x14ac:dyDescent="0.25">
      <c r="A3430" t="str">
        <f t="shared" si="423"/>
        <v>C352-2</v>
      </c>
      <c r="B3430" t="str">
        <f t="shared" si="424"/>
        <v>NetC352_2</v>
      </c>
      <c r="C3430" t="str">
        <f t="shared" si="425"/>
        <v>C352-NetC352_2</v>
      </c>
      <c r="D3430" t="str">
        <f t="shared" si="426"/>
        <v>C352-2</v>
      </c>
      <c r="E3430" t="s">
        <v>5246</v>
      </c>
      <c r="F3430">
        <v>2</v>
      </c>
      <c r="G3430" t="s">
        <v>4249</v>
      </c>
      <c r="AT3430" t="str">
        <f t="shared" si="427"/>
        <v>NetC352_2</v>
      </c>
      <c r="AU3430" t="str">
        <f t="shared" si="428"/>
        <v>--</v>
      </c>
    </row>
    <row r="3431" spans="1:47" x14ac:dyDescent="0.25">
      <c r="A3431" t="str">
        <f t="shared" si="423"/>
        <v>C353-1</v>
      </c>
      <c r="B3431" t="str">
        <f t="shared" si="424"/>
        <v>GND</v>
      </c>
      <c r="C3431" t="str">
        <f t="shared" si="425"/>
        <v>C353-GND</v>
      </c>
      <c r="D3431" t="str">
        <f t="shared" si="426"/>
        <v>C353-1</v>
      </c>
      <c r="E3431" t="s">
        <v>5247</v>
      </c>
      <c r="F3431">
        <v>1</v>
      </c>
      <c r="G3431" t="s">
        <v>433</v>
      </c>
      <c r="AT3431">
        <f t="shared" si="427"/>
        <v>0</v>
      </c>
      <c r="AU3431">
        <f t="shared" si="428"/>
        <v>0</v>
      </c>
    </row>
    <row r="3432" spans="1:47" x14ac:dyDescent="0.25">
      <c r="A3432" t="str">
        <f t="shared" si="423"/>
        <v>C353-2</v>
      </c>
      <c r="B3432" t="str">
        <f t="shared" si="424"/>
        <v>NetC352_2</v>
      </c>
      <c r="C3432" t="str">
        <f t="shared" si="425"/>
        <v>C353-NetC352_2</v>
      </c>
      <c r="D3432" t="str">
        <f t="shared" si="426"/>
        <v>C353-2</v>
      </c>
      <c r="E3432" t="s">
        <v>5247</v>
      </c>
      <c r="F3432">
        <v>2</v>
      </c>
      <c r="G3432" t="s">
        <v>4249</v>
      </c>
      <c r="AT3432" t="str">
        <f t="shared" si="427"/>
        <v>NetC352_2</v>
      </c>
      <c r="AU3432" t="str">
        <f t="shared" si="428"/>
        <v>--</v>
      </c>
    </row>
    <row r="3433" spans="1:47" x14ac:dyDescent="0.25">
      <c r="A3433" t="str">
        <f t="shared" si="423"/>
        <v>C354-1</v>
      </c>
      <c r="B3433" t="str">
        <f t="shared" si="424"/>
        <v>NetC354_1</v>
      </c>
      <c r="C3433" t="str">
        <f t="shared" si="425"/>
        <v>C354-NetC354_1</v>
      </c>
      <c r="D3433" t="str">
        <f t="shared" si="426"/>
        <v>C354-1</v>
      </c>
      <c r="E3433" t="s">
        <v>5248</v>
      </c>
      <c r="F3433">
        <v>1</v>
      </c>
      <c r="G3433" t="s">
        <v>4250</v>
      </c>
      <c r="AT3433" t="str">
        <f t="shared" si="427"/>
        <v>NetC354_1</v>
      </c>
      <c r="AU3433" t="str">
        <f t="shared" si="428"/>
        <v>--</v>
      </c>
    </row>
    <row r="3434" spans="1:47" x14ac:dyDescent="0.25">
      <c r="A3434" t="str">
        <f t="shared" si="423"/>
        <v>C354-2</v>
      </c>
      <c r="B3434" t="str">
        <f t="shared" si="424"/>
        <v>GND</v>
      </c>
      <c r="C3434" t="str">
        <f t="shared" si="425"/>
        <v>C354-GND</v>
      </c>
      <c r="D3434" t="str">
        <f t="shared" si="426"/>
        <v>C354-2</v>
      </c>
      <c r="E3434" t="s">
        <v>5248</v>
      </c>
      <c r="F3434">
        <v>2</v>
      </c>
      <c r="G3434" t="s">
        <v>433</v>
      </c>
      <c r="AT3434">
        <f t="shared" si="427"/>
        <v>0</v>
      </c>
      <c r="AU3434">
        <f t="shared" si="428"/>
        <v>0</v>
      </c>
    </row>
    <row r="3435" spans="1:47" x14ac:dyDescent="0.25">
      <c r="A3435" t="str">
        <f t="shared" si="423"/>
        <v>C355-1</v>
      </c>
      <c r="B3435" t="str">
        <f t="shared" si="424"/>
        <v>NetC354_1</v>
      </c>
      <c r="C3435" t="str">
        <f t="shared" si="425"/>
        <v>C355-NetC354_1</v>
      </c>
      <c r="D3435" t="str">
        <f t="shared" si="426"/>
        <v>C355-1</v>
      </c>
      <c r="E3435" t="s">
        <v>5249</v>
      </c>
      <c r="F3435">
        <v>1</v>
      </c>
      <c r="G3435" t="s">
        <v>4250</v>
      </c>
      <c r="AT3435" t="str">
        <f t="shared" si="427"/>
        <v>NetC354_1</v>
      </c>
      <c r="AU3435" t="str">
        <f t="shared" si="428"/>
        <v>--</v>
      </c>
    </row>
    <row r="3436" spans="1:47" x14ac:dyDescent="0.25">
      <c r="A3436" t="str">
        <f t="shared" si="423"/>
        <v>C355-2</v>
      </c>
      <c r="B3436" t="str">
        <f t="shared" si="424"/>
        <v>GND</v>
      </c>
      <c r="C3436" t="str">
        <f t="shared" si="425"/>
        <v>C355-GND</v>
      </c>
      <c r="D3436" t="str">
        <f t="shared" si="426"/>
        <v>C355-2</v>
      </c>
      <c r="E3436" t="s">
        <v>5249</v>
      </c>
      <c r="F3436">
        <v>2</v>
      </c>
      <c r="G3436" t="s">
        <v>433</v>
      </c>
      <c r="AT3436">
        <f t="shared" si="427"/>
        <v>0</v>
      </c>
      <c r="AU3436">
        <f t="shared" si="428"/>
        <v>0</v>
      </c>
    </row>
    <row r="3437" spans="1:47" x14ac:dyDescent="0.25">
      <c r="A3437" t="str">
        <f t="shared" si="423"/>
        <v>C393-1</v>
      </c>
      <c r="B3437" t="str">
        <f t="shared" si="424"/>
        <v>NetC294_1</v>
      </c>
      <c r="C3437" t="str">
        <f t="shared" si="425"/>
        <v>C393-NetC294_1</v>
      </c>
      <c r="D3437" t="str">
        <f t="shared" si="426"/>
        <v>C393-1</v>
      </c>
      <c r="E3437" t="s">
        <v>5250</v>
      </c>
      <c r="F3437">
        <v>1</v>
      </c>
      <c r="G3437" t="s">
        <v>4243</v>
      </c>
      <c r="AT3437" t="str">
        <f t="shared" si="427"/>
        <v>NetC294_1</v>
      </c>
      <c r="AU3437" t="str">
        <f t="shared" si="428"/>
        <v>--</v>
      </c>
    </row>
    <row r="3438" spans="1:47" x14ac:dyDescent="0.25">
      <c r="A3438" t="str">
        <f t="shared" si="423"/>
        <v>C393-2</v>
      </c>
      <c r="B3438" t="str">
        <f t="shared" si="424"/>
        <v>GND</v>
      </c>
      <c r="C3438" t="str">
        <f t="shared" si="425"/>
        <v>C393-GND</v>
      </c>
      <c r="D3438" t="str">
        <f t="shared" si="426"/>
        <v>C393-2</v>
      </c>
      <c r="E3438" t="s">
        <v>5250</v>
      </c>
      <c r="F3438">
        <v>2</v>
      </c>
      <c r="G3438" t="s">
        <v>433</v>
      </c>
      <c r="AT3438">
        <f t="shared" si="427"/>
        <v>0</v>
      </c>
      <c r="AU3438">
        <f t="shared" si="428"/>
        <v>0</v>
      </c>
    </row>
    <row r="3439" spans="1:47" x14ac:dyDescent="0.25">
      <c r="A3439" t="str">
        <f t="shared" si="423"/>
        <v>C394-1</v>
      </c>
      <c r="B3439" t="str">
        <f t="shared" si="424"/>
        <v>3V3AUX</v>
      </c>
      <c r="C3439" t="str">
        <f t="shared" si="425"/>
        <v>C394-3V3AUX</v>
      </c>
      <c r="D3439" t="str">
        <f t="shared" si="426"/>
        <v>C394-1</v>
      </c>
      <c r="E3439" t="s">
        <v>5251</v>
      </c>
      <c r="F3439">
        <v>1</v>
      </c>
      <c r="G3439" t="s">
        <v>3711</v>
      </c>
      <c r="AT3439" t="str">
        <f t="shared" si="427"/>
        <v>3V3AUX</v>
      </c>
      <c r="AU3439" t="str">
        <f t="shared" si="428"/>
        <v>--</v>
      </c>
    </row>
    <row r="3440" spans="1:47" x14ac:dyDescent="0.25">
      <c r="A3440" t="str">
        <f t="shared" si="423"/>
        <v>C394-2</v>
      </c>
      <c r="B3440" t="str">
        <f t="shared" si="424"/>
        <v>GND</v>
      </c>
      <c r="C3440" t="str">
        <f t="shared" si="425"/>
        <v>C394-GND</v>
      </c>
      <c r="D3440" t="str">
        <f t="shared" si="426"/>
        <v>C394-2</v>
      </c>
      <c r="E3440" t="s">
        <v>5251</v>
      </c>
      <c r="F3440">
        <v>2</v>
      </c>
      <c r="G3440" t="s">
        <v>433</v>
      </c>
      <c r="AT3440">
        <f t="shared" si="427"/>
        <v>0</v>
      </c>
      <c r="AU3440">
        <f t="shared" si="428"/>
        <v>0</v>
      </c>
    </row>
    <row r="3441" spans="1:47" x14ac:dyDescent="0.25">
      <c r="A3441" t="str">
        <f t="shared" si="423"/>
        <v>C396-1</v>
      </c>
      <c r="B3441" t="str">
        <f t="shared" si="424"/>
        <v>1V8_M</v>
      </c>
      <c r="C3441" t="str">
        <f t="shared" si="425"/>
        <v>C396-1V8_M</v>
      </c>
      <c r="D3441" t="str">
        <f t="shared" si="426"/>
        <v>C396-1</v>
      </c>
      <c r="E3441" t="s">
        <v>5252</v>
      </c>
      <c r="F3441">
        <v>1</v>
      </c>
      <c r="G3441" t="s">
        <v>3706</v>
      </c>
      <c r="AT3441" t="str">
        <f t="shared" si="427"/>
        <v>1V8_M</v>
      </c>
      <c r="AU3441" t="str">
        <f t="shared" si="428"/>
        <v>--</v>
      </c>
    </row>
    <row r="3442" spans="1:47" x14ac:dyDescent="0.25">
      <c r="A3442" t="str">
        <f t="shared" si="423"/>
        <v>C396-2</v>
      </c>
      <c r="B3442" t="str">
        <f t="shared" si="424"/>
        <v>GND</v>
      </c>
      <c r="C3442" t="str">
        <f t="shared" si="425"/>
        <v>C396-GND</v>
      </c>
      <c r="D3442" t="str">
        <f t="shared" si="426"/>
        <v>C396-2</v>
      </c>
      <c r="E3442" t="s">
        <v>5252</v>
      </c>
      <c r="F3442">
        <v>2</v>
      </c>
      <c r="G3442" t="s">
        <v>433</v>
      </c>
      <c r="AT3442">
        <f t="shared" si="427"/>
        <v>0</v>
      </c>
      <c r="AU3442">
        <f t="shared" si="428"/>
        <v>0</v>
      </c>
    </row>
    <row r="3443" spans="1:47" x14ac:dyDescent="0.25">
      <c r="A3443" t="str">
        <f t="shared" si="423"/>
        <v>C455-1</v>
      </c>
      <c r="B3443" t="str">
        <f t="shared" si="424"/>
        <v>CK2_P</v>
      </c>
      <c r="C3443" t="str">
        <f t="shared" si="425"/>
        <v>C455-CK2_P</v>
      </c>
      <c r="D3443" t="str">
        <f t="shared" si="426"/>
        <v>C455-1</v>
      </c>
      <c r="E3443" t="s">
        <v>5253</v>
      </c>
      <c r="F3443">
        <v>1</v>
      </c>
      <c r="G3443" t="s">
        <v>3766</v>
      </c>
      <c r="AT3443" t="str">
        <f t="shared" si="427"/>
        <v>CK2_P</v>
      </c>
      <c r="AU3443" t="str">
        <f t="shared" si="428"/>
        <v>--</v>
      </c>
    </row>
    <row r="3444" spans="1:47" x14ac:dyDescent="0.25">
      <c r="A3444" t="str">
        <f t="shared" si="423"/>
        <v>C455-2</v>
      </c>
      <c r="B3444" t="str">
        <f t="shared" si="424"/>
        <v>B3B_REFCK_P</v>
      </c>
      <c r="C3444" t="str">
        <f t="shared" si="425"/>
        <v>C455-B3B_REFCK_P</v>
      </c>
      <c r="D3444" t="str">
        <f t="shared" si="426"/>
        <v>C455-2</v>
      </c>
      <c r="E3444" t="s">
        <v>5253</v>
      </c>
      <c r="F3444">
        <v>2</v>
      </c>
      <c r="G3444" t="s">
        <v>3743</v>
      </c>
      <c r="AT3444" t="str">
        <f t="shared" si="427"/>
        <v>B3B_REFCK_P</v>
      </c>
      <c r="AU3444" t="str">
        <f t="shared" si="428"/>
        <v>--</v>
      </c>
    </row>
    <row r="3445" spans="1:47" x14ac:dyDescent="0.25">
      <c r="A3445" t="str">
        <f t="shared" si="423"/>
        <v>C488-1</v>
      </c>
      <c r="B3445" t="str">
        <f t="shared" si="424"/>
        <v>GND</v>
      </c>
      <c r="C3445" t="str">
        <f t="shared" si="425"/>
        <v>C488-GND</v>
      </c>
      <c r="D3445" t="str">
        <f t="shared" si="426"/>
        <v>C488-1</v>
      </c>
      <c r="E3445" t="s">
        <v>5254</v>
      </c>
      <c r="F3445">
        <v>1</v>
      </c>
      <c r="G3445" t="s">
        <v>433</v>
      </c>
      <c r="AT3445">
        <f t="shared" si="427"/>
        <v>0</v>
      </c>
      <c r="AU3445">
        <f t="shared" si="428"/>
        <v>0</v>
      </c>
    </row>
    <row r="3446" spans="1:47" x14ac:dyDescent="0.25">
      <c r="A3446" t="str">
        <f t="shared" si="423"/>
        <v>C488-2</v>
      </c>
      <c r="B3446" t="str">
        <f t="shared" si="424"/>
        <v>NetC488_2</v>
      </c>
      <c r="C3446" t="str">
        <f t="shared" si="425"/>
        <v>C488-NetC488_2</v>
      </c>
      <c r="D3446" t="str">
        <f t="shared" si="426"/>
        <v>C488-2</v>
      </c>
      <c r="E3446" t="s">
        <v>5254</v>
      </c>
      <c r="F3446">
        <v>2</v>
      </c>
      <c r="G3446" t="s">
        <v>4253</v>
      </c>
      <c r="AT3446" t="str">
        <f t="shared" si="427"/>
        <v>NetC488_2</v>
      </c>
      <c r="AU3446" t="str">
        <f t="shared" si="428"/>
        <v>--</v>
      </c>
    </row>
    <row r="3447" spans="1:47" x14ac:dyDescent="0.25">
      <c r="A3447" t="str">
        <f t="shared" si="423"/>
        <v>C582-1</v>
      </c>
      <c r="B3447" t="str">
        <f t="shared" si="424"/>
        <v>NetC294_1</v>
      </c>
      <c r="C3447" t="str">
        <f t="shared" si="425"/>
        <v>C582-NetC294_1</v>
      </c>
      <c r="D3447" t="str">
        <f t="shared" si="426"/>
        <v>C582-1</v>
      </c>
      <c r="E3447" t="s">
        <v>5255</v>
      </c>
      <c r="F3447">
        <v>1</v>
      </c>
      <c r="G3447" t="s">
        <v>4243</v>
      </c>
      <c r="AT3447" t="str">
        <f t="shared" si="427"/>
        <v>NetC294_1</v>
      </c>
      <c r="AU3447" t="str">
        <f t="shared" si="428"/>
        <v>--</v>
      </c>
    </row>
    <row r="3448" spans="1:47" x14ac:dyDescent="0.25">
      <c r="A3448" t="str">
        <f t="shared" si="423"/>
        <v>C582-2</v>
      </c>
      <c r="B3448" t="str">
        <f t="shared" si="424"/>
        <v>GND</v>
      </c>
      <c r="C3448" t="str">
        <f t="shared" si="425"/>
        <v>C582-GND</v>
      </c>
      <c r="D3448" t="str">
        <f t="shared" si="426"/>
        <v>C582-2</v>
      </c>
      <c r="E3448" t="s">
        <v>5255</v>
      </c>
      <c r="F3448">
        <v>2</v>
      </c>
      <c r="G3448" t="s">
        <v>433</v>
      </c>
      <c r="AT3448">
        <f t="shared" si="427"/>
        <v>0</v>
      </c>
      <c r="AU3448">
        <f t="shared" si="428"/>
        <v>0</v>
      </c>
    </row>
    <row r="3449" spans="1:47" x14ac:dyDescent="0.25">
      <c r="A3449" t="str">
        <f t="shared" si="423"/>
        <v>C583-1</v>
      </c>
      <c r="B3449" t="str">
        <f t="shared" si="424"/>
        <v>NetC300_1</v>
      </c>
      <c r="C3449" t="str">
        <f t="shared" si="425"/>
        <v>C583-NetC300_1</v>
      </c>
      <c r="D3449" t="str">
        <f t="shared" si="426"/>
        <v>C583-1</v>
      </c>
      <c r="E3449" t="s">
        <v>5256</v>
      </c>
      <c r="F3449">
        <v>1</v>
      </c>
      <c r="G3449" t="s">
        <v>4245</v>
      </c>
      <c r="AT3449" t="str">
        <f t="shared" si="427"/>
        <v>NetC300_1</v>
      </c>
      <c r="AU3449" t="str">
        <f t="shared" si="428"/>
        <v>--</v>
      </c>
    </row>
    <row r="3450" spans="1:47" x14ac:dyDescent="0.25">
      <c r="A3450" t="str">
        <f t="shared" si="423"/>
        <v>C583-2</v>
      </c>
      <c r="B3450" t="str">
        <f t="shared" si="424"/>
        <v>GND</v>
      </c>
      <c r="C3450" t="str">
        <f t="shared" si="425"/>
        <v>C583-GND</v>
      </c>
      <c r="D3450" t="str">
        <f t="shared" si="426"/>
        <v>C583-2</v>
      </c>
      <c r="E3450" t="s">
        <v>5256</v>
      </c>
      <c r="F3450">
        <v>2</v>
      </c>
      <c r="G3450" t="s">
        <v>433</v>
      </c>
      <c r="AT3450">
        <f t="shared" si="427"/>
        <v>0</v>
      </c>
      <c r="AU3450">
        <f t="shared" si="428"/>
        <v>0</v>
      </c>
    </row>
    <row r="3451" spans="1:47" x14ac:dyDescent="0.25">
      <c r="A3451" t="str">
        <f t="shared" si="423"/>
        <v>C584-1</v>
      </c>
      <c r="B3451" t="str">
        <f t="shared" si="424"/>
        <v>NetC300_1</v>
      </c>
      <c r="C3451" t="str">
        <f t="shared" si="425"/>
        <v>C584-NetC300_1</v>
      </c>
      <c r="D3451" t="str">
        <f t="shared" si="426"/>
        <v>C584-1</v>
      </c>
      <c r="E3451" t="s">
        <v>5257</v>
      </c>
      <c r="F3451">
        <v>1</v>
      </c>
      <c r="G3451" t="s">
        <v>4245</v>
      </c>
      <c r="AT3451" t="str">
        <f t="shared" si="427"/>
        <v>NetC300_1</v>
      </c>
      <c r="AU3451" t="str">
        <f t="shared" si="428"/>
        <v>--</v>
      </c>
    </row>
    <row r="3452" spans="1:47" x14ac:dyDescent="0.25">
      <c r="A3452" t="str">
        <f t="shared" si="423"/>
        <v>C584-2</v>
      </c>
      <c r="B3452" t="str">
        <f t="shared" si="424"/>
        <v>GND</v>
      </c>
      <c r="C3452" t="str">
        <f t="shared" si="425"/>
        <v>C584-GND</v>
      </c>
      <c r="D3452" t="str">
        <f t="shared" si="426"/>
        <v>C584-2</v>
      </c>
      <c r="E3452" t="s">
        <v>5257</v>
      </c>
      <c r="F3452">
        <v>2</v>
      </c>
      <c r="G3452" t="s">
        <v>433</v>
      </c>
      <c r="AT3452">
        <f t="shared" si="427"/>
        <v>0</v>
      </c>
      <c r="AU3452">
        <f t="shared" si="428"/>
        <v>0</v>
      </c>
    </row>
    <row r="3453" spans="1:47" x14ac:dyDescent="0.25">
      <c r="A3453" t="str">
        <f t="shared" si="423"/>
        <v>C585-1</v>
      </c>
      <c r="B3453" t="str">
        <f t="shared" si="424"/>
        <v>NetC300_1</v>
      </c>
      <c r="C3453" t="str">
        <f t="shared" si="425"/>
        <v>C585-NetC300_1</v>
      </c>
      <c r="D3453" t="str">
        <f t="shared" si="426"/>
        <v>C585-1</v>
      </c>
      <c r="E3453" t="s">
        <v>5258</v>
      </c>
      <c r="F3453">
        <v>1</v>
      </c>
      <c r="G3453" t="s">
        <v>4245</v>
      </c>
      <c r="AT3453" t="str">
        <f t="shared" si="427"/>
        <v>NetC300_1</v>
      </c>
      <c r="AU3453" t="str">
        <f t="shared" si="428"/>
        <v>--</v>
      </c>
    </row>
    <row r="3454" spans="1:47" x14ac:dyDescent="0.25">
      <c r="A3454" t="str">
        <f t="shared" si="423"/>
        <v>C585-2</v>
      </c>
      <c r="B3454" t="str">
        <f t="shared" si="424"/>
        <v>GND</v>
      </c>
      <c r="C3454" t="str">
        <f t="shared" si="425"/>
        <v>C585-GND</v>
      </c>
      <c r="D3454" t="str">
        <f t="shared" si="426"/>
        <v>C585-2</v>
      </c>
      <c r="E3454" t="s">
        <v>5258</v>
      </c>
      <c r="F3454">
        <v>2</v>
      </c>
      <c r="G3454" t="s">
        <v>433</v>
      </c>
      <c r="AT3454">
        <f t="shared" si="427"/>
        <v>0</v>
      </c>
      <c r="AU3454">
        <f t="shared" si="428"/>
        <v>0</v>
      </c>
    </row>
    <row r="3455" spans="1:47" x14ac:dyDescent="0.25">
      <c r="A3455" t="str">
        <f t="shared" si="423"/>
        <v>C586-1</v>
      </c>
      <c r="B3455" t="str">
        <f t="shared" si="424"/>
        <v>0V9_ETH</v>
      </c>
      <c r="C3455" t="str">
        <f t="shared" si="425"/>
        <v>C586-0V9_ETH</v>
      </c>
      <c r="D3455" t="str">
        <f t="shared" si="426"/>
        <v>C586-1</v>
      </c>
      <c r="E3455" t="s">
        <v>5259</v>
      </c>
      <c r="F3455">
        <v>1</v>
      </c>
      <c r="G3455" t="s">
        <v>3696</v>
      </c>
      <c r="AT3455" t="str">
        <f t="shared" si="427"/>
        <v>0V9_ETH</v>
      </c>
      <c r="AU3455" t="str">
        <f t="shared" si="428"/>
        <v>--</v>
      </c>
    </row>
    <row r="3456" spans="1:47" x14ac:dyDescent="0.25">
      <c r="A3456" t="str">
        <f t="shared" si="423"/>
        <v>C586-2</v>
      </c>
      <c r="B3456" t="str">
        <f t="shared" si="424"/>
        <v>GND</v>
      </c>
      <c r="C3456" t="str">
        <f t="shared" si="425"/>
        <v>C586-GND</v>
      </c>
      <c r="D3456" t="str">
        <f t="shared" si="426"/>
        <v>C586-2</v>
      </c>
      <c r="E3456" t="s">
        <v>5259</v>
      </c>
      <c r="F3456">
        <v>2</v>
      </c>
      <c r="G3456" t="s">
        <v>433</v>
      </c>
      <c r="AT3456">
        <f t="shared" si="427"/>
        <v>0</v>
      </c>
      <c r="AU3456">
        <f t="shared" si="428"/>
        <v>0</v>
      </c>
    </row>
    <row r="3457" spans="1:47" x14ac:dyDescent="0.25">
      <c r="A3457" t="str">
        <f t="shared" si="423"/>
        <v>C587-1</v>
      </c>
      <c r="B3457" t="str">
        <f t="shared" si="424"/>
        <v>0V9_ETH</v>
      </c>
      <c r="C3457" t="str">
        <f t="shared" si="425"/>
        <v>C587-0V9_ETH</v>
      </c>
      <c r="D3457" t="str">
        <f t="shared" si="426"/>
        <v>C587-1</v>
      </c>
      <c r="E3457" t="s">
        <v>5260</v>
      </c>
      <c r="F3457">
        <v>1</v>
      </c>
      <c r="G3457" t="s">
        <v>3696</v>
      </c>
      <c r="AT3457" t="str">
        <f t="shared" si="427"/>
        <v>0V9_ETH</v>
      </c>
      <c r="AU3457" t="str">
        <f t="shared" si="428"/>
        <v>--</v>
      </c>
    </row>
    <row r="3458" spans="1:47" x14ac:dyDescent="0.25">
      <c r="A3458" t="str">
        <f t="shared" si="423"/>
        <v>C587-2</v>
      </c>
      <c r="B3458" t="str">
        <f t="shared" si="424"/>
        <v>GND</v>
      </c>
      <c r="C3458" t="str">
        <f t="shared" si="425"/>
        <v>C587-GND</v>
      </c>
      <c r="D3458" t="str">
        <f t="shared" si="426"/>
        <v>C587-2</v>
      </c>
      <c r="E3458" t="s">
        <v>5260</v>
      </c>
      <c r="F3458">
        <v>2</v>
      </c>
      <c r="G3458" t="s">
        <v>433</v>
      </c>
      <c r="AT3458">
        <f t="shared" si="427"/>
        <v>0</v>
      </c>
      <c r="AU3458">
        <f t="shared" si="428"/>
        <v>0</v>
      </c>
    </row>
    <row r="3459" spans="1:47" x14ac:dyDescent="0.25">
      <c r="A3459" t="str">
        <f t="shared" si="423"/>
        <v>C588-1</v>
      </c>
      <c r="B3459" t="str">
        <f t="shared" si="424"/>
        <v>0V9_ETH</v>
      </c>
      <c r="C3459" t="str">
        <f t="shared" si="425"/>
        <v>C588-0V9_ETH</v>
      </c>
      <c r="D3459" t="str">
        <f t="shared" si="426"/>
        <v>C588-1</v>
      </c>
      <c r="E3459" t="s">
        <v>5261</v>
      </c>
      <c r="F3459">
        <v>1</v>
      </c>
      <c r="G3459" t="s">
        <v>3696</v>
      </c>
      <c r="AT3459" t="str">
        <f t="shared" si="427"/>
        <v>0V9_ETH</v>
      </c>
      <c r="AU3459" t="str">
        <f t="shared" si="428"/>
        <v>--</v>
      </c>
    </row>
    <row r="3460" spans="1:47" x14ac:dyDescent="0.25">
      <c r="A3460" t="str">
        <f t="shared" si="423"/>
        <v>C588-2</v>
      </c>
      <c r="B3460" t="str">
        <f t="shared" si="424"/>
        <v>GND</v>
      </c>
      <c r="C3460" t="str">
        <f t="shared" si="425"/>
        <v>C588-GND</v>
      </c>
      <c r="D3460" t="str">
        <f t="shared" si="426"/>
        <v>C588-2</v>
      </c>
      <c r="E3460" t="s">
        <v>5261</v>
      </c>
      <c r="F3460">
        <v>2</v>
      </c>
      <c r="G3460" t="s">
        <v>433</v>
      </c>
      <c r="AT3460">
        <f t="shared" si="427"/>
        <v>0</v>
      </c>
      <c r="AU3460">
        <f t="shared" si="428"/>
        <v>0</v>
      </c>
    </row>
    <row r="3461" spans="1:47" x14ac:dyDescent="0.25">
      <c r="A3461" t="str">
        <f t="shared" si="423"/>
        <v>C589-1</v>
      </c>
      <c r="B3461" t="str">
        <f t="shared" si="424"/>
        <v>CK2_N</v>
      </c>
      <c r="C3461" t="str">
        <f t="shared" si="425"/>
        <v>C589-CK2_N</v>
      </c>
      <c r="D3461" t="str">
        <f t="shared" si="426"/>
        <v>C589-1</v>
      </c>
      <c r="E3461" t="s">
        <v>5262</v>
      </c>
      <c r="F3461">
        <v>1</v>
      </c>
      <c r="G3461" t="s">
        <v>3764</v>
      </c>
      <c r="AT3461" t="str">
        <f t="shared" si="427"/>
        <v>CK2_N</v>
      </c>
      <c r="AU3461" t="str">
        <f t="shared" si="428"/>
        <v>--</v>
      </c>
    </row>
    <row r="3462" spans="1:47" x14ac:dyDescent="0.25">
      <c r="A3462" t="str">
        <f t="shared" ref="A3462:A3525" si="429">$E3462&amp;"-"&amp;$F3462</f>
        <v>C589-2</v>
      </c>
      <c r="B3462" t="str">
        <f t="shared" ref="B3462:B3525" si="430">IF(OR(E3462=$A$2,E3462=$B$2,E3462=$C$2,E3462=$D$2),"--",G3462)</f>
        <v>B3B_REFCK_N</v>
      </c>
      <c r="C3462" t="str">
        <f t="shared" ref="C3462:C3525" si="431">$E3462&amp;"-"&amp;$G3462</f>
        <v>C589-B3B_REFCK_N</v>
      </c>
      <c r="D3462" t="str">
        <f t="shared" ref="D3462:D3525" si="432">A3462</f>
        <v>C589-2</v>
      </c>
      <c r="E3462" t="s">
        <v>5262</v>
      </c>
      <c r="F3462">
        <v>2</v>
      </c>
      <c r="G3462" t="s">
        <v>3741</v>
      </c>
      <c r="AT3462" t="str">
        <f t="shared" ref="AT3462:AT3525" si="433">IF(IF(COUNTIF($AO$6:$AQ$150,B3462)&gt;0,"---","--")="---",VLOOKUP(B3462,$AO$6:$AQ$150,3,0),B3462)</f>
        <v>B3B_REFCK_N</v>
      </c>
      <c r="AU3462" t="str">
        <f t="shared" ref="AU3462:AU3525" si="434">IF(IF(COUNTIF($AO$6:$AQ$150,B3462)&gt;0,"---","--")="---",VLOOKUP(B3462,$AO$6:$AQ$150,2,0),"--")</f>
        <v>--</v>
      </c>
    </row>
    <row r="3463" spans="1:47" x14ac:dyDescent="0.25">
      <c r="A3463" t="str">
        <f t="shared" si="429"/>
        <v>C592-1</v>
      </c>
      <c r="B3463" t="str">
        <f t="shared" si="430"/>
        <v>5V</v>
      </c>
      <c r="C3463" t="str">
        <f t="shared" si="431"/>
        <v>C592-5V</v>
      </c>
      <c r="D3463" t="str">
        <f t="shared" si="432"/>
        <v>C592-1</v>
      </c>
      <c r="E3463" t="s">
        <v>5263</v>
      </c>
      <c r="F3463">
        <v>1</v>
      </c>
      <c r="G3463" t="s">
        <v>3724</v>
      </c>
      <c r="AT3463" t="str">
        <f t="shared" si="433"/>
        <v>5V</v>
      </c>
      <c r="AU3463" t="str">
        <f t="shared" si="434"/>
        <v>--</v>
      </c>
    </row>
    <row r="3464" spans="1:47" x14ac:dyDescent="0.25">
      <c r="A3464" t="str">
        <f t="shared" si="429"/>
        <v>C592-2</v>
      </c>
      <c r="B3464" t="str">
        <f t="shared" si="430"/>
        <v>GND</v>
      </c>
      <c r="C3464" t="str">
        <f t="shared" si="431"/>
        <v>C592-GND</v>
      </c>
      <c r="D3464" t="str">
        <f t="shared" si="432"/>
        <v>C592-2</v>
      </c>
      <c r="E3464" t="s">
        <v>5263</v>
      </c>
      <c r="F3464">
        <v>2</v>
      </c>
      <c r="G3464" t="s">
        <v>433</v>
      </c>
      <c r="AT3464">
        <f t="shared" si="433"/>
        <v>0</v>
      </c>
      <c r="AU3464">
        <f t="shared" si="434"/>
        <v>0</v>
      </c>
    </row>
    <row r="3465" spans="1:47" x14ac:dyDescent="0.25">
      <c r="A3465" t="str">
        <f t="shared" si="429"/>
        <v>C593-1</v>
      </c>
      <c r="B3465" t="str">
        <f t="shared" si="430"/>
        <v>5V</v>
      </c>
      <c r="C3465" t="str">
        <f t="shared" si="431"/>
        <v>C593-5V</v>
      </c>
      <c r="D3465" t="str">
        <f t="shared" si="432"/>
        <v>C593-1</v>
      </c>
      <c r="E3465" t="s">
        <v>5264</v>
      </c>
      <c r="F3465">
        <v>1</v>
      </c>
      <c r="G3465" t="s">
        <v>3724</v>
      </c>
      <c r="AT3465" t="str">
        <f t="shared" si="433"/>
        <v>5V</v>
      </c>
      <c r="AU3465" t="str">
        <f t="shared" si="434"/>
        <v>--</v>
      </c>
    </row>
    <row r="3466" spans="1:47" x14ac:dyDescent="0.25">
      <c r="A3466" t="str">
        <f t="shared" si="429"/>
        <v>C593-2</v>
      </c>
      <c r="B3466" t="str">
        <f t="shared" si="430"/>
        <v>GND</v>
      </c>
      <c r="C3466" t="str">
        <f t="shared" si="431"/>
        <v>C593-GND</v>
      </c>
      <c r="D3466" t="str">
        <f t="shared" si="432"/>
        <v>C593-2</v>
      </c>
      <c r="E3466" t="s">
        <v>5264</v>
      </c>
      <c r="F3466">
        <v>2</v>
      </c>
      <c r="G3466" t="s">
        <v>433</v>
      </c>
      <c r="AT3466">
        <f t="shared" si="433"/>
        <v>0</v>
      </c>
      <c r="AU3466">
        <f t="shared" si="434"/>
        <v>0</v>
      </c>
    </row>
    <row r="3467" spans="1:47" x14ac:dyDescent="0.25">
      <c r="A3467" t="str">
        <f t="shared" si="429"/>
        <v>C594-1</v>
      </c>
      <c r="B3467" t="str">
        <f t="shared" si="430"/>
        <v>5V</v>
      </c>
      <c r="C3467" t="str">
        <f t="shared" si="431"/>
        <v>C594-5V</v>
      </c>
      <c r="D3467" t="str">
        <f t="shared" si="432"/>
        <v>C594-1</v>
      </c>
      <c r="E3467" t="s">
        <v>5265</v>
      </c>
      <c r="F3467">
        <v>1</v>
      </c>
      <c r="G3467" t="s">
        <v>3724</v>
      </c>
      <c r="AT3467" t="str">
        <f t="shared" si="433"/>
        <v>5V</v>
      </c>
      <c r="AU3467" t="str">
        <f t="shared" si="434"/>
        <v>--</v>
      </c>
    </row>
    <row r="3468" spans="1:47" x14ac:dyDescent="0.25">
      <c r="A3468" t="str">
        <f t="shared" si="429"/>
        <v>C594-2</v>
      </c>
      <c r="B3468" t="str">
        <f t="shared" si="430"/>
        <v>GND</v>
      </c>
      <c r="C3468" t="str">
        <f t="shared" si="431"/>
        <v>C594-GND</v>
      </c>
      <c r="D3468" t="str">
        <f t="shared" si="432"/>
        <v>C594-2</v>
      </c>
      <c r="E3468" t="s">
        <v>5265</v>
      </c>
      <c r="F3468">
        <v>2</v>
      </c>
      <c r="G3468" t="s">
        <v>433</v>
      </c>
      <c r="AT3468">
        <f t="shared" si="433"/>
        <v>0</v>
      </c>
      <c r="AU3468">
        <f t="shared" si="434"/>
        <v>0</v>
      </c>
    </row>
    <row r="3469" spans="1:47" x14ac:dyDescent="0.25">
      <c r="A3469" t="str">
        <f t="shared" si="429"/>
        <v>C595-1</v>
      </c>
      <c r="B3469" t="str">
        <f t="shared" si="430"/>
        <v>5V</v>
      </c>
      <c r="C3469" t="str">
        <f t="shared" si="431"/>
        <v>C595-5V</v>
      </c>
      <c r="D3469" t="str">
        <f t="shared" si="432"/>
        <v>C595-1</v>
      </c>
      <c r="E3469" t="s">
        <v>5266</v>
      </c>
      <c r="F3469">
        <v>1</v>
      </c>
      <c r="G3469" t="s">
        <v>3724</v>
      </c>
      <c r="AT3469" t="str">
        <f t="shared" si="433"/>
        <v>5V</v>
      </c>
      <c r="AU3469" t="str">
        <f t="shared" si="434"/>
        <v>--</v>
      </c>
    </row>
    <row r="3470" spans="1:47" x14ac:dyDescent="0.25">
      <c r="A3470" t="str">
        <f t="shared" si="429"/>
        <v>C595-2</v>
      </c>
      <c r="B3470" t="str">
        <f t="shared" si="430"/>
        <v>GND</v>
      </c>
      <c r="C3470" t="str">
        <f t="shared" si="431"/>
        <v>C595-GND</v>
      </c>
      <c r="D3470" t="str">
        <f t="shared" si="432"/>
        <v>C595-2</v>
      </c>
      <c r="E3470" t="s">
        <v>5266</v>
      </c>
      <c r="F3470">
        <v>2</v>
      </c>
      <c r="G3470" t="s">
        <v>433</v>
      </c>
      <c r="AT3470">
        <f t="shared" si="433"/>
        <v>0</v>
      </c>
      <c r="AU3470">
        <f t="shared" si="434"/>
        <v>0</v>
      </c>
    </row>
    <row r="3471" spans="1:47" x14ac:dyDescent="0.25">
      <c r="A3471" t="str">
        <f t="shared" si="429"/>
        <v>C596-1</v>
      </c>
      <c r="B3471" t="str">
        <f t="shared" si="430"/>
        <v>CK6_P</v>
      </c>
      <c r="C3471" t="str">
        <f t="shared" si="431"/>
        <v>C596-CK6_P</v>
      </c>
      <c r="D3471" t="str">
        <f t="shared" si="432"/>
        <v>C596-1</v>
      </c>
      <c r="E3471" t="s">
        <v>5267</v>
      </c>
      <c r="F3471">
        <v>1</v>
      </c>
      <c r="G3471" t="s">
        <v>3776</v>
      </c>
      <c r="AT3471" t="str">
        <f t="shared" si="433"/>
        <v>CK6_P</v>
      </c>
      <c r="AU3471" t="str">
        <f t="shared" si="434"/>
        <v>--</v>
      </c>
    </row>
    <row r="3472" spans="1:47" x14ac:dyDescent="0.25">
      <c r="A3472" t="str">
        <f t="shared" si="429"/>
        <v>C596-2</v>
      </c>
      <c r="B3472" t="str">
        <f t="shared" si="430"/>
        <v>GTSR4A_RXCLK_P</v>
      </c>
      <c r="C3472" t="str">
        <f t="shared" si="431"/>
        <v>C596-GTSR4A_RXCLK_P</v>
      </c>
      <c r="D3472" t="str">
        <f t="shared" si="432"/>
        <v>C596-2</v>
      </c>
      <c r="E3472" t="s">
        <v>5267</v>
      </c>
      <c r="F3472">
        <v>2</v>
      </c>
      <c r="G3472" t="s">
        <v>970</v>
      </c>
      <c r="AT3472" t="str">
        <f t="shared" si="433"/>
        <v>GTSR4A_RXCLK_P</v>
      </c>
      <c r="AU3472" t="str">
        <f t="shared" si="434"/>
        <v>--</v>
      </c>
    </row>
    <row r="3473" spans="1:47" x14ac:dyDescent="0.25">
      <c r="A3473" t="str">
        <f t="shared" si="429"/>
        <v>C597-1</v>
      </c>
      <c r="B3473" t="str">
        <f t="shared" si="430"/>
        <v>CK6_N</v>
      </c>
      <c r="C3473" t="str">
        <f t="shared" si="431"/>
        <v>C597-CK6_N</v>
      </c>
      <c r="D3473" t="str">
        <f t="shared" si="432"/>
        <v>C597-1</v>
      </c>
      <c r="E3473" t="s">
        <v>5268</v>
      </c>
      <c r="F3473">
        <v>1</v>
      </c>
      <c r="G3473" t="s">
        <v>3775</v>
      </c>
      <c r="AT3473" t="str">
        <f t="shared" si="433"/>
        <v>CK6_N</v>
      </c>
      <c r="AU3473" t="str">
        <f t="shared" si="434"/>
        <v>--</v>
      </c>
    </row>
    <row r="3474" spans="1:47" x14ac:dyDescent="0.25">
      <c r="A3474" t="str">
        <f t="shared" si="429"/>
        <v>C597-2</v>
      </c>
      <c r="B3474" t="str">
        <f t="shared" si="430"/>
        <v>GTSR4A_RXCLK_N</v>
      </c>
      <c r="C3474" t="str">
        <f t="shared" si="431"/>
        <v>C597-GTSR4A_RXCLK_N</v>
      </c>
      <c r="D3474" t="str">
        <f t="shared" si="432"/>
        <v>C597-2</v>
      </c>
      <c r="E3474" t="s">
        <v>5268</v>
      </c>
      <c r="F3474">
        <v>2</v>
      </c>
      <c r="G3474" t="s">
        <v>971</v>
      </c>
      <c r="AT3474" t="str">
        <f t="shared" si="433"/>
        <v>GTSR4A_RXCLK_N</v>
      </c>
      <c r="AU3474" t="str">
        <f t="shared" si="434"/>
        <v>--</v>
      </c>
    </row>
    <row r="3475" spans="1:47" x14ac:dyDescent="0.25">
      <c r="A3475" t="str">
        <f t="shared" si="429"/>
        <v>C598-1</v>
      </c>
      <c r="B3475" t="str">
        <f t="shared" si="430"/>
        <v>CK7_P</v>
      </c>
      <c r="C3475" t="str">
        <f t="shared" si="431"/>
        <v>C598-CK7_P</v>
      </c>
      <c r="D3475" t="str">
        <f t="shared" si="432"/>
        <v>C598-1</v>
      </c>
      <c r="E3475" t="s">
        <v>5269</v>
      </c>
      <c r="F3475">
        <v>1</v>
      </c>
      <c r="G3475" t="s">
        <v>3780</v>
      </c>
      <c r="AT3475" t="str">
        <f t="shared" si="433"/>
        <v>CK7_P</v>
      </c>
      <c r="AU3475" t="str">
        <f t="shared" si="434"/>
        <v>--</v>
      </c>
    </row>
    <row r="3476" spans="1:47" x14ac:dyDescent="0.25">
      <c r="A3476" t="str">
        <f t="shared" si="429"/>
        <v>C598-2</v>
      </c>
      <c r="B3476" t="str">
        <f t="shared" si="430"/>
        <v>GTSL1C_RXCLK_P</v>
      </c>
      <c r="C3476" t="str">
        <f t="shared" si="431"/>
        <v>C598-GTSL1C_RXCLK_P</v>
      </c>
      <c r="D3476" t="str">
        <f t="shared" si="432"/>
        <v>C598-2</v>
      </c>
      <c r="E3476" t="s">
        <v>5269</v>
      </c>
      <c r="F3476">
        <v>2</v>
      </c>
      <c r="G3476" t="s">
        <v>467</v>
      </c>
      <c r="AT3476" t="str">
        <f t="shared" si="433"/>
        <v>GTSL1C_RXCLK_P</v>
      </c>
      <c r="AU3476" t="str">
        <f t="shared" si="434"/>
        <v>--</v>
      </c>
    </row>
    <row r="3477" spans="1:47" x14ac:dyDescent="0.25">
      <c r="A3477" t="str">
        <f t="shared" si="429"/>
        <v>C599-1</v>
      </c>
      <c r="B3477" t="str">
        <f t="shared" si="430"/>
        <v>CK7_N</v>
      </c>
      <c r="C3477" t="str">
        <f t="shared" si="431"/>
        <v>C599-CK7_N</v>
      </c>
      <c r="D3477" t="str">
        <f t="shared" si="432"/>
        <v>C599-1</v>
      </c>
      <c r="E3477" t="s">
        <v>5270</v>
      </c>
      <c r="F3477">
        <v>1</v>
      </c>
      <c r="G3477" t="s">
        <v>3778</v>
      </c>
      <c r="AT3477" t="str">
        <f t="shared" si="433"/>
        <v>CK7_N</v>
      </c>
      <c r="AU3477" t="str">
        <f t="shared" si="434"/>
        <v>--</v>
      </c>
    </row>
    <row r="3478" spans="1:47" x14ac:dyDescent="0.25">
      <c r="A3478" t="str">
        <f t="shared" si="429"/>
        <v>C599-2</v>
      </c>
      <c r="B3478" t="str">
        <f t="shared" si="430"/>
        <v>GTSL1C_RXCLK_N</v>
      </c>
      <c r="C3478" t="str">
        <f t="shared" si="431"/>
        <v>C599-GTSL1C_RXCLK_N</v>
      </c>
      <c r="D3478" t="str">
        <f t="shared" si="432"/>
        <v>C599-2</v>
      </c>
      <c r="E3478" t="s">
        <v>5270</v>
      </c>
      <c r="F3478">
        <v>2</v>
      </c>
      <c r="G3478" t="s">
        <v>469</v>
      </c>
      <c r="AT3478" t="str">
        <f t="shared" si="433"/>
        <v>GTSL1C_RXCLK_N</v>
      </c>
      <c r="AU3478" t="str">
        <f t="shared" si="434"/>
        <v>--</v>
      </c>
    </row>
    <row r="3479" spans="1:47" x14ac:dyDescent="0.25">
      <c r="A3479" t="str">
        <f t="shared" si="429"/>
        <v>C602-1</v>
      </c>
      <c r="B3479" t="str">
        <f t="shared" si="430"/>
        <v>CK11_P</v>
      </c>
      <c r="C3479" t="str">
        <f t="shared" si="431"/>
        <v>C602-CK11_P</v>
      </c>
      <c r="D3479" t="str">
        <f t="shared" si="432"/>
        <v>C602-1</v>
      </c>
      <c r="E3479" t="s">
        <v>5271</v>
      </c>
      <c r="F3479">
        <v>1</v>
      </c>
      <c r="G3479" t="s">
        <v>3759</v>
      </c>
      <c r="AT3479" t="str">
        <f t="shared" si="433"/>
        <v>CK11_P</v>
      </c>
      <c r="AU3479" t="str">
        <f t="shared" si="434"/>
        <v>--</v>
      </c>
    </row>
    <row r="3480" spans="1:47" x14ac:dyDescent="0.25">
      <c r="A3480" t="str">
        <f t="shared" si="429"/>
        <v>C602-2</v>
      </c>
      <c r="B3480" t="str">
        <f t="shared" si="430"/>
        <v>GTSL1C_CLK_P</v>
      </c>
      <c r="C3480" t="str">
        <f t="shared" si="431"/>
        <v>C602-GTSL1C_CLK_P</v>
      </c>
      <c r="D3480" t="str">
        <f t="shared" si="432"/>
        <v>C602-2</v>
      </c>
      <c r="E3480" t="s">
        <v>5271</v>
      </c>
      <c r="F3480">
        <v>2</v>
      </c>
      <c r="G3480" t="s">
        <v>766</v>
      </c>
      <c r="AT3480" t="str">
        <f t="shared" si="433"/>
        <v>GTSL1C_CLK_P</v>
      </c>
      <c r="AU3480" t="str">
        <f t="shared" si="434"/>
        <v>--</v>
      </c>
    </row>
    <row r="3481" spans="1:47" x14ac:dyDescent="0.25">
      <c r="A3481" t="str">
        <f t="shared" si="429"/>
        <v>C603-1</v>
      </c>
      <c r="B3481" t="str">
        <f t="shared" si="430"/>
        <v>CK11_N</v>
      </c>
      <c r="C3481" t="str">
        <f t="shared" si="431"/>
        <v>C603-CK11_N</v>
      </c>
      <c r="D3481" t="str">
        <f t="shared" si="432"/>
        <v>C603-1</v>
      </c>
      <c r="E3481" t="s">
        <v>5272</v>
      </c>
      <c r="F3481">
        <v>1</v>
      </c>
      <c r="G3481" t="s">
        <v>3758</v>
      </c>
      <c r="AT3481" t="str">
        <f t="shared" si="433"/>
        <v>CK11_N</v>
      </c>
      <c r="AU3481" t="str">
        <f t="shared" si="434"/>
        <v>--</v>
      </c>
    </row>
    <row r="3482" spans="1:47" x14ac:dyDescent="0.25">
      <c r="A3482" t="str">
        <f t="shared" si="429"/>
        <v>C603-2</v>
      </c>
      <c r="B3482" t="str">
        <f t="shared" si="430"/>
        <v>GTSL1C_CLK_N</v>
      </c>
      <c r="C3482" t="str">
        <f t="shared" si="431"/>
        <v>C603-GTSL1C_CLK_N</v>
      </c>
      <c r="D3482" t="str">
        <f t="shared" si="432"/>
        <v>C603-2</v>
      </c>
      <c r="E3482" t="s">
        <v>5272</v>
      </c>
      <c r="F3482">
        <v>2</v>
      </c>
      <c r="G3482" t="s">
        <v>768</v>
      </c>
      <c r="AT3482" t="str">
        <f t="shared" si="433"/>
        <v>GTSL1C_CLK_N</v>
      </c>
      <c r="AU3482" t="str">
        <f t="shared" si="434"/>
        <v>--</v>
      </c>
    </row>
    <row r="3483" spans="1:47" x14ac:dyDescent="0.25">
      <c r="A3483" t="str">
        <f t="shared" si="429"/>
        <v>C604-1</v>
      </c>
      <c r="B3483" t="str">
        <f t="shared" si="430"/>
        <v>CK9_P</v>
      </c>
      <c r="C3483" t="str">
        <f t="shared" si="431"/>
        <v>C604-CK9_P</v>
      </c>
      <c r="D3483" t="str">
        <f t="shared" si="432"/>
        <v>C604-1</v>
      </c>
      <c r="E3483" t="s">
        <v>5273</v>
      </c>
      <c r="F3483">
        <v>1</v>
      </c>
      <c r="G3483" t="s">
        <v>3783</v>
      </c>
      <c r="AT3483" t="str">
        <f t="shared" si="433"/>
        <v>CK9_P</v>
      </c>
      <c r="AU3483" t="str">
        <f t="shared" si="434"/>
        <v>--</v>
      </c>
    </row>
    <row r="3484" spans="1:47" x14ac:dyDescent="0.25">
      <c r="A3484" t="str">
        <f t="shared" si="429"/>
        <v>C604-2</v>
      </c>
      <c r="B3484" t="str">
        <f t="shared" si="430"/>
        <v>GTSL1A_CLK_P</v>
      </c>
      <c r="C3484" t="str">
        <f t="shared" si="431"/>
        <v>C604-GTSL1A_CLK_P</v>
      </c>
      <c r="D3484" t="str">
        <f t="shared" si="432"/>
        <v>C604-2</v>
      </c>
      <c r="E3484" t="s">
        <v>5273</v>
      </c>
      <c r="F3484">
        <v>2</v>
      </c>
      <c r="G3484" t="s">
        <v>734</v>
      </c>
      <c r="AT3484" t="str">
        <f t="shared" si="433"/>
        <v>GTSL1A_CLK_P</v>
      </c>
      <c r="AU3484" t="str">
        <f t="shared" si="434"/>
        <v>--</v>
      </c>
    </row>
    <row r="3485" spans="1:47" x14ac:dyDescent="0.25">
      <c r="A3485" t="str">
        <f t="shared" si="429"/>
        <v>C605-1</v>
      </c>
      <c r="B3485" t="str">
        <f t="shared" si="430"/>
        <v>CK9_N</v>
      </c>
      <c r="C3485" t="str">
        <f t="shared" si="431"/>
        <v>C605-CK9_N</v>
      </c>
      <c r="D3485" t="str">
        <f t="shared" si="432"/>
        <v>C605-1</v>
      </c>
      <c r="E3485" t="s">
        <v>5274</v>
      </c>
      <c r="F3485">
        <v>1</v>
      </c>
      <c r="G3485" t="s">
        <v>3781</v>
      </c>
      <c r="AT3485" t="str">
        <f t="shared" si="433"/>
        <v>CK9_N</v>
      </c>
      <c r="AU3485" t="str">
        <f t="shared" si="434"/>
        <v>--</v>
      </c>
    </row>
    <row r="3486" spans="1:47" x14ac:dyDescent="0.25">
      <c r="A3486" t="str">
        <f t="shared" si="429"/>
        <v>C605-2</v>
      </c>
      <c r="B3486" t="str">
        <f t="shared" si="430"/>
        <v>GTSL1A_CLK_N</v>
      </c>
      <c r="C3486" t="str">
        <f t="shared" si="431"/>
        <v>C605-GTSL1A_CLK_N</v>
      </c>
      <c r="D3486" t="str">
        <f t="shared" si="432"/>
        <v>C605-2</v>
      </c>
      <c r="E3486" t="s">
        <v>5274</v>
      </c>
      <c r="F3486">
        <v>2</v>
      </c>
      <c r="G3486" t="s">
        <v>736</v>
      </c>
      <c r="AT3486" t="str">
        <f t="shared" si="433"/>
        <v>GTSL1A_CLK_N</v>
      </c>
      <c r="AU3486" t="str">
        <f t="shared" si="434"/>
        <v>--</v>
      </c>
    </row>
    <row r="3487" spans="1:47" x14ac:dyDescent="0.25">
      <c r="A3487" t="str">
        <f t="shared" si="429"/>
        <v>C608-1</v>
      </c>
      <c r="B3487" t="str">
        <f t="shared" si="430"/>
        <v>GTSR4B_CLK_P</v>
      </c>
      <c r="C3487" t="str">
        <f t="shared" si="431"/>
        <v>C608-GTSR4B_CLK_P</v>
      </c>
      <c r="D3487" t="str">
        <f t="shared" si="432"/>
        <v>C608-1</v>
      </c>
      <c r="E3487" t="s">
        <v>5275</v>
      </c>
      <c r="F3487">
        <v>1</v>
      </c>
      <c r="G3487" t="s">
        <v>845</v>
      </c>
      <c r="AT3487" t="str">
        <f t="shared" si="433"/>
        <v>GTSR4B_CLK_P</v>
      </c>
      <c r="AU3487" t="str">
        <f t="shared" si="434"/>
        <v>--</v>
      </c>
    </row>
    <row r="3488" spans="1:47" x14ac:dyDescent="0.25">
      <c r="A3488" t="str">
        <f t="shared" si="429"/>
        <v>C608-2</v>
      </c>
      <c r="B3488" t="str">
        <f t="shared" si="430"/>
        <v>FMC_GBTCLK0_M2C_P</v>
      </c>
      <c r="C3488" t="str">
        <f t="shared" si="431"/>
        <v>C608-FMC_GBTCLK0_M2C_P</v>
      </c>
      <c r="D3488" t="str">
        <f t="shared" si="432"/>
        <v>C608-2</v>
      </c>
      <c r="E3488" t="s">
        <v>5275</v>
      </c>
      <c r="F3488">
        <v>2</v>
      </c>
      <c r="G3488" t="s">
        <v>4038</v>
      </c>
      <c r="AT3488" t="str">
        <f t="shared" si="433"/>
        <v>FMC_GBTCLK0_M2C_P</v>
      </c>
      <c r="AU3488" t="str">
        <f t="shared" si="434"/>
        <v>--</v>
      </c>
    </row>
    <row r="3489" spans="1:47" x14ac:dyDescent="0.25">
      <c r="A3489" t="str">
        <f t="shared" si="429"/>
        <v>C609-1</v>
      </c>
      <c r="B3489" t="str">
        <f t="shared" si="430"/>
        <v>GTSR4B_CLK_N</v>
      </c>
      <c r="C3489" t="str">
        <f t="shared" si="431"/>
        <v>C609-GTSR4B_CLK_N</v>
      </c>
      <c r="D3489" t="str">
        <f t="shared" si="432"/>
        <v>C609-1</v>
      </c>
      <c r="E3489" t="s">
        <v>5276</v>
      </c>
      <c r="F3489">
        <v>1</v>
      </c>
      <c r="G3489" t="s">
        <v>847</v>
      </c>
      <c r="AT3489" t="str">
        <f t="shared" si="433"/>
        <v>GTSR4B_CLK_N</v>
      </c>
      <c r="AU3489" t="str">
        <f t="shared" si="434"/>
        <v>--</v>
      </c>
    </row>
    <row r="3490" spans="1:47" x14ac:dyDescent="0.25">
      <c r="A3490" t="str">
        <f t="shared" si="429"/>
        <v>C609-2</v>
      </c>
      <c r="B3490" t="str">
        <f t="shared" si="430"/>
        <v>FMC_GBTCLK0_M2C_N</v>
      </c>
      <c r="C3490" t="str">
        <f t="shared" si="431"/>
        <v>C609-FMC_GBTCLK0_M2C_N</v>
      </c>
      <c r="D3490" t="str">
        <f t="shared" si="432"/>
        <v>C609-2</v>
      </c>
      <c r="E3490" t="s">
        <v>5276</v>
      </c>
      <c r="F3490">
        <v>2</v>
      </c>
      <c r="G3490" t="s">
        <v>4037</v>
      </c>
      <c r="AT3490" t="str">
        <f t="shared" si="433"/>
        <v>FMC_GBTCLK0_M2C_N</v>
      </c>
      <c r="AU3490" t="str">
        <f t="shared" si="434"/>
        <v>--</v>
      </c>
    </row>
    <row r="3491" spans="1:47" x14ac:dyDescent="0.25">
      <c r="A3491" t="str">
        <f t="shared" si="429"/>
        <v>C610-1</v>
      </c>
      <c r="B3491" t="str">
        <f t="shared" si="430"/>
        <v>GTSR4A_CLK_P</v>
      </c>
      <c r="C3491" t="str">
        <f t="shared" si="431"/>
        <v>C610-GTSR4A_CLK_P</v>
      </c>
      <c r="D3491" t="str">
        <f t="shared" si="432"/>
        <v>C610-1</v>
      </c>
      <c r="E3491" t="s">
        <v>5277</v>
      </c>
      <c r="F3491">
        <v>1</v>
      </c>
      <c r="G3491" t="s">
        <v>829</v>
      </c>
      <c r="AT3491" t="str">
        <f t="shared" si="433"/>
        <v>GTSR4A_CLK_P</v>
      </c>
      <c r="AU3491" t="str">
        <f t="shared" si="434"/>
        <v>--</v>
      </c>
    </row>
    <row r="3492" spans="1:47" x14ac:dyDescent="0.25">
      <c r="A3492" t="str">
        <f t="shared" si="429"/>
        <v>C610-2</v>
      </c>
      <c r="B3492" t="str">
        <f t="shared" si="430"/>
        <v>FMC_GBTCLK1_M2C_P</v>
      </c>
      <c r="C3492" t="str">
        <f t="shared" si="431"/>
        <v>C610-FMC_GBTCLK1_M2C_P</v>
      </c>
      <c r="D3492" t="str">
        <f t="shared" si="432"/>
        <v>C610-2</v>
      </c>
      <c r="E3492" t="s">
        <v>5277</v>
      </c>
      <c r="F3492">
        <v>2</v>
      </c>
      <c r="G3492" t="s">
        <v>4040</v>
      </c>
      <c r="AT3492" t="str">
        <f t="shared" si="433"/>
        <v>FMC_GBTCLK1_M2C_P</v>
      </c>
      <c r="AU3492" t="str">
        <f t="shared" si="434"/>
        <v>--</v>
      </c>
    </row>
    <row r="3493" spans="1:47" x14ac:dyDescent="0.25">
      <c r="A3493" t="str">
        <f t="shared" si="429"/>
        <v>C611-1</v>
      </c>
      <c r="B3493" t="str">
        <f t="shared" si="430"/>
        <v>GTSR4A_CLK_N</v>
      </c>
      <c r="C3493" t="str">
        <f t="shared" si="431"/>
        <v>C611-GTSR4A_CLK_N</v>
      </c>
      <c r="D3493" t="str">
        <f t="shared" si="432"/>
        <v>C611-1</v>
      </c>
      <c r="E3493" t="s">
        <v>5278</v>
      </c>
      <c r="F3493">
        <v>1</v>
      </c>
      <c r="G3493" t="s">
        <v>831</v>
      </c>
      <c r="AT3493" t="str">
        <f t="shared" si="433"/>
        <v>GTSR4A_CLK_N</v>
      </c>
      <c r="AU3493" t="str">
        <f t="shared" si="434"/>
        <v>--</v>
      </c>
    </row>
    <row r="3494" spans="1:47" x14ac:dyDescent="0.25">
      <c r="A3494" t="str">
        <f t="shared" si="429"/>
        <v>C611-2</v>
      </c>
      <c r="B3494" t="str">
        <f t="shared" si="430"/>
        <v>FMC_GBTCLK1_M2C_N</v>
      </c>
      <c r="C3494" t="str">
        <f t="shared" si="431"/>
        <v>C611-FMC_GBTCLK1_M2C_N</v>
      </c>
      <c r="D3494" t="str">
        <f t="shared" si="432"/>
        <v>C611-2</v>
      </c>
      <c r="E3494" t="s">
        <v>5278</v>
      </c>
      <c r="F3494">
        <v>2</v>
      </c>
      <c r="G3494" t="s">
        <v>4039</v>
      </c>
      <c r="AT3494" t="str">
        <f t="shared" si="433"/>
        <v>FMC_GBTCLK1_M2C_N</v>
      </c>
      <c r="AU3494" t="str">
        <f t="shared" si="434"/>
        <v>--</v>
      </c>
    </row>
    <row r="3495" spans="1:47" x14ac:dyDescent="0.25">
      <c r="A3495" t="str">
        <f t="shared" si="429"/>
        <v>C612-1</v>
      </c>
      <c r="B3495" t="str">
        <f t="shared" si="430"/>
        <v>FMC_CLK0_M2C_P</v>
      </c>
      <c r="C3495" t="str">
        <f t="shared" si="431"/>
        <v>C612-FMC_CLK0_M2C_P</v>
      </c>
      <c r="D3495" t="str">
        <f t="shared" si="432"/>
        <v>C612-1</v>
      </c>
      <c r="E3495" t="s">
        <v>5279</v>
      </c>
      <c r="F3495">
        <v>1</v>
      </c>
      <c r="G3495" t="s">
        <v>4034</v>
      </c>
      <c r="AT3495" t="str">
        <f t="shared" si="433"/>
        <v>FMC_CLK0_M2C_P</v>
      </c>
      <c r="AU3495" t="str">
        <f t="shared" si="434"/>
        <v>--</v>
      </c>
    </row>
    <row r="3496" spans="1:47" x14ac:dyDescent="0.25">
      <c r="A3496" t="str">
        <f t="shared" si="429"/>
        <v>C612-2</v>
      </c>
      <c r="B3496" t="str">
        <f t="shared" si="430"/>
        <v>FMC_CK0_M2C_P</v>
      </c>
      <c r="C3496" t="str">
        <f t="shared" si="431"/>
        <v>C612-FMC_CK0_M2C_P</v>
      </c>
      <c r="D3496" t="str">
        <f t="shared" si="432"/>
        <v>C612-2</v>
      </c>
      <c r="E3496" t="s">
        <v>5279</v>
      </c>
      <c r="F3496">
        <v>2</v>
      </c>
      <c r="G3496" t="s">
        <v>4025</v>
      </c>
      <c r="AT3496" t="str">
        <f t="shared" si="433"/>
        <v>FMC_CK0_M2C_P</v>
      </c>
      <c r="AU3496" t="str">
        <f t="shared" si="434"/>
        <v>--</v>
      </c>
    </row>
    <row r="3497" spans="1:47" x14ac:dyDescent="0.25">
      <c r="A3497" t="str">
        <f t="shared" si="429"/>
        <v>C613-1</v>
      </c>
      <c r="B3497" t="str">
        <f t="shared" si="430"/>
        <v>FMC_CLK0_M2C_N</v>
      </c>
      <c r="C3497" t="str">
        <f t="shared" si="431"/>
        <v>C613-FMC_CLK0_M2C_N</v>
      </c>
      <c r="D3497" t="str">
        <f t="shared" si="432"/>
        <v>C613-1</v>
      </c>
      <c r="E3497" t="s">
        <v>5280</v>
      </c>
      <c r="F3497">
        <v>1</v>
      </c>
      <c r="G3497" t="s">
        <v>4033</v>
      </c>
      <c r="AT3497" t="str">
        <f t="shared" si="433"/>
        <v>FMC_CLK0_M2C_N</v>
      </c>
      <c r="AU3497" t="str">
        <f t="shared" si="434"/>
        <v>--</v>
      </c>
    </row>
    <row r="3498" spans="1:47" x14ac:dyDescent="0.25">
      <c r="A3498" t="str">
        <f t="shared" si="429"/>
        <v>C613-2</v>
      </c>
      <c r="B3498" t="str">
        <f t="shared" si="430"/>
        <v>FMC_CK0_M2C_N</v>
      </c>
      <c r="C3498" t="str">
        <f t="shared" si="431"/>
        <v>C613-FMC_CK0_M2C_N</v>
      </c>
      <c r="D3498" t="str">
        <f t="shared" si="432"/>
        <v>C613-2</v>
      </c>
      <c r="E3498" t="s">
        <v>5280</v>
      </c>
      <c r="F3498">
        <v>2</v>
      </c>
      <c r="G3498" t="s">
        <v>4023</v>
      </c>
      <c r="AT3498" t="str">
        <f t="shared" si="433"/>
        <v>FMC_CK0_M2C_N</v>
      </c>
      <c r="AU3498" t="str">
        <f t="shared" si="434"/>
        <v>--</v>
      </c>
    </row>
    <row r="3499" spans="1:47" x14ac:dyDescent="0.25">
      <c r="A3499" t="str">
        <f t="shared" si="429"/>
        <v>C614-1</v>
      </c>
      <c r="B3499" t="str">
        <f t="shared" si="430"/>
        <v>FMC_CLK1_M2C_P</v>
      </c>
      <c r="C3499" t="str">
        <f t="shared" si="431"/>
        <v>C614-FMC_CLK1_M2C_P</v>
      </c>
      <c r="D3499" t="str">
        <f t="shared" si="432"/>
        <v>C614-1</v>
      </c>
      <c r="E3499" t="s">
        <v>5281</v>
      </c>
      <c r="F3499">
        <v>1</v>
      </c>
      <c r="G3499" t="s">
        <v>4036</v>
      </c>
      <c r="AT3499" t="str">
        <f t="shared" si="433"/>
        <v>FMC_CLK1_M2C_P</v>
      </c>
      <c r="AU3499" t="str">
        <f t="shared" si="434"/>
        <v>--</v>
      </c>
    </row>
    <row r="3500" spans="1:47" x14ac:dyDescent="0.25">
      <c r="A3500" t="str">
        <f t="shared" si="429"/>
        <v>C614-2</v>
      </c>
      <c r="B3500" t="str">
        <f t="shared" si="430"/>
        <v>FMC_CK1_M2C_P</v>
      </c>
      <c r="C3500" t="str">
        <f t="shared" si="431"/>
        <v>C614-FMC_CK1_M2C_P</v>
      </c>
      <c r="D3500" t="str">
        <f t="shared" si="432"/>
        <v>C614-2</v>
      </c>
      <c r="E3500" t="s">
        <v>5281</v>
      </c>
      <c r="F3500">
        <v>2</v>
      </c>
      <c r="G3500" t="s">
        <v>4028</v>
      </c>
      <c r="AT3500" t="str">
        <f t="shared" si="433"/>
        <v>FMC_CK1_M2C_P</v>
      </c>
      <c r="AU3500" t="str">
        <f t="shared" si="434"/>
        <v>--</v>
      </c>
    </row>
    <row r="3501" spans="1:47" x14ac:dyDescent="0.25">
      <c r="A3501" t="str">
        <f t="shared" si="429"/>
        <v>C615-1</v>
      </c>
      <c r="B3501" t="str">
        <f t="shared" si="430"/>
        <v>FMC_CLK1_M2C_N</v>
      </c>
      <c r="C3501" t="str">
        <f t="shared" si="431"/>
        <v>C615-FMC_CLK1_M2C_N</v>
      </c>
      <c r="D3501" t="str">
        <f t="shared" si="432"/>
        <v>C615-1</v>
      </c>
      <c r="E3501" t="s">
        <v>5282</v>
      </c>
      <c r="F3501">
        <v>1</v>
      </c>
      <c r="G3501" t="s">
        <v>4035</v>
      </c>
      <c r="AT3501" t="str">
        <f t="shared" si="433"/>
        <v>FMC_CLK1_M2C_N</v>
      </c>
      <c r="AU3501" t="str">
        <f t="shared" si="434"/>
        <v>--</v>
      </c>
    </row>
    <row r="3502" spans="1:47" x14ac:dyDescent="0.25">
      <c r="A3502" t="str">
        <f t="shared" si="429"/>
        <v>C615-2</v>
      </c>
      <c r="B3502" t="str">
        <f t="shared" si="430"/>
        <v>FMC_CK1_M2C_N</v>
      </c>
      <c r="C3502" t="str">
        <f t="shared" si="431"/>
        <v>C615-FMC_CK1_M2C_N</v>
      </c>
      <c r="D3502" t="str">
        <f t="shared" si="432"/>
        <v>C615-2</v>
      </c>
      <c r="E3502" t="s">
        <v>5282</v>
      </c>
      <c r="F3502">
        <v>2</v>
      </c>
      <c r="G3502" t="s">
        <v>4027</v>
      </c>
      <c r="AT3502" t="str">
        <f t="shared" si="433"/>
        <v>FMC_CK1_M2C_N</v>
      </c>
      <c r="AU3502" t="str">
        <f t="shared" si="434"/>
        <v>--</v>
      </c>
    </row>
    <row r="3503" spans="1:47" x14ac:dyDescent="0.25">
      <c r="A3503" t="str">
        <f t="shared" si="429"/>
        <v>C632-1</v>
      </c>
      <c r="B3503" t="str">
        <f t="shared" si="430"/>
        <v>3V3</v>
      </c>
      <c r="C3503" t="str">
        <f t="shared" si="431"/>
        <v>C632-3V3</v>
      </c>
      <c r="D3503" t="str">
        <f t="shared" si="432"/>
        <v>C632-1</v>
      </c>
      <c r="E3503" t="s">
        <v>5283</v>
      </c>
      <c r="F3503">
        <v>1</v>
      </c>
      <c r="G3503" t="s">
        <v>3710</v>
      </c>
      <c r="AT3503" t="str">
        <f t="shared" si="433"/>
        <v>3V3</v>
      </c>
      <c r="AU3503" t="str">
        <f t="shared" si="434"/>
        <v>--</v>
      </c>
    </row>
    <row r="3504" spans="1:47" x14ac:dyDescent="0.25">
      <c r="A3504" t="str">
        <f t="shared" si="429"/>
        <v>C632-2</v>
      </c>
      <c r="B3504" t="str">
        <f t="shared" si="430"/>
        <v>GND</v>
      </c>
      <c r="C3504" t="str">
        <f t="shared" si="431"/>
        <v>C632-GND</v>
      </c>
      <c r="D3504" t="str">
        <f t="shared" si="432"/>
        <v>C632-2</v>
      </c>
      <c r="E3504" t="s">
        <v>5283</v>
      </c>
      <c r="F3504">
        <v>2</v>
      </c>
      <c r="G3504" t="s">
        <v>433</v>
      </c>
      <c r="AT3504">
        <f t="shared" si="433"/>
        <v>0</v>
      </c>
      <c r="AU3504">
        <f t="shared" si="434"/>
        <v>0</v>
      </c>
    </row>
    <row r="3505" spans="1:47" x14ac:dyDescent="0.25">
      <c r="A3505" t="str">
        <f t="shared" si="429"/>
        <v>C633-1</v>
      </c>
      <c r="B3505" t="str">
        <f t="shared" si="430"/>
        <v>3V3</v>
      </c>
      <c r="C3505" t="str">
        <f t="shared" si="431"/>
        <v>C633-3V3</v>
      </c>
      <c r="D3505" t="str">
        <f t="shared" si="432"/>
        <v>C633-1</v>
      </c>
      <c r="E3505" t="s">
        <v>5284</v>
      </c>
      <c r="F3505">
        <v>1</v>
      </c>
      <c r="G3505" t="s">
        <v>3710</v>
      </c>
      <c r="AT3505" t="str">
        <f t="shared" si="433"/>
        <v>3V3</v>
      </c>
      <c r="AU3505" t="str">
        <f t="shared" si="434"/>
        <v>--</v>
      </c>
    </row>
    <row r="3506" spans="1:47" x14ac:dyDescent="0.25">
      <c r="A3506" t="str">
        <f t="shared" si="429"/>
        <v>C633-2</v>
      </c>
      <c r="B3506" t="str">
        <f t="shared" si="430"/>
        <v>GND</v>
      </c>
      <c r="C3506" t="str">
        <f t="shared" si="431"/>
        <v>C633-GND</v>
      </c>
      <c r="D3506" t="str">
        <f t="shared" si="432"/>
        <v>C633-2</v>
      </c>
      <c r="E3506" t="s">
        <v>5284</v>
      </c>
      <c r="F3506">
        <v>2</v>
      </c>
      <c r="G3506" t="s">
        <v>433</v>
      </c>
      <c r="AT3506">
        <f t="shared" si="433"/>
        <v>0</v>
      </c>
      <c r="AU3506">
        <f t="shared" si="434"/>
        <v>0</v>
      </c>
    </row>
    <row r="3507" spans="1:47" x14ac:dyDescent="0.25">
      <c r="A3507" t="str">
        <f t="shared" si="429"/>
        <v>C634-1</v>
      </c>
      <c r="B3507" t="str">
        <f t="shared" si="430"/>
        <v>3V3</v>
      </c>
      <c r="C3507" t="str">
        <f t="shared" si="431"/>
        <v>C634-3V3</v>
      </c>
      <c r="D3507" t="str">
        <f t="shared" si="432"/>
        <v>C634-1</v>
      </c>
      <c r="E3507" t="s">
        <v>5285</v>
      </c>
      <c r="F3507">
        <v>1</v>
      </c>
      <c r="G3507" t="s">
        <v>3710</v>
      </c>
      <c r="AT3507" t="str">
        <f t="shared" si="433"/>
        <v>3V3</v>
      </c>
      <c r="AU3507" t="str">
        <f t="shared" si="434"/>
        <v>--</v>
      </c>
    </row>
    <row r="3508" spans="1:47" x14ac:dyDescent="0.25">
      <c r="A3508" t="str">
        <f t="shared" si="429"/>
        <v>C634-2</v>
      </c>
      <c r="B3508" t="str">
        <f t="shared" si="430"/>
        <v>GND</v>
      </c>
      <c r="C3508" t="str">
        <f t="shared" si="431"/>
        <v>C634-GND</v>
      </c>
      <c r="D3508" t="str">
        <f t="shared" si="432"/>
        <v>C634-2</v>
      </c>
      <c r="E3508" t="s">
        <v>5285</v>
      </c>
      <c r="F3508">
        <v>2</v>
      </c>
      <c r="G3508" t="s">
        <v>433</v>
      </c>
      <c r="AT3508">
        <f t="shared" si="433"/>
        <v>0</v>
      </c>
      <c r="AU3508">
        <f t="shared" si="434"/>
        <v>0</v>
      </c>
    </row>
    <row r="3509" spans="1:47" x14ac:dyDescent="0.25">
      <c r="A3509" t="str">
        <f t="shared" si="429"/>
        <v>C635-1</v>
      </c>
      <c r="B3509" t="str">
        <f t="shared" si="430"/>
        <v>3V3</v>
      </c>
      <c r="C3509" t="str">
        <f t="shared" si="431"/>
        <v>C635-3V3</v>
      </c>
      <c r="D3509" t="str">
        <f t="shared" si="432"/>
        <v>C635-1</v>
      </c>
      <c r="E3509" t="s">
        <v>5286</v>
      </c>
      <c r="F3509">
        <v>1</v>
      </c>
      <c r="G3509" t="s">
        <v>3710</v>
      </c>
      <c r="AT3509" t="str">
        <f t="shared" si="433"/>
        <v>3V3</v>
      </c>
      <c r="AU3509" t="str">
        <f t="shared" si="434"/>
        <v>--</v>
      </c>
    </row>
    <row r="3510" spans="1:47" x14ac:dyDescent="0.25">
      <c r="A3510" t="str">
        <f t="shared" si="429"/>
        <v>C635-2</v>
      </c>
      <c r="B3510" t="str">
        <f t="shared" si="430"/>
        <v>GND</v>
      </c>
      <c r="C3510" t="str">
        <f t="shared" si="431"/>
        <v>C635-GND</v>
      </c>
      <c r="D3510" t="str">
        <f t="shared" si="432"/>
        <v>C635-2</v>
      </c>
      <c r="E3510" t="s">
        <v>5286</v>
      </c>
      <c r="F3510">
        <v>2</v>
      </c>
      <c r="G3510" t="s">
        <v>433</v>
      </c>
      <c r="AT3510">
        <f t="shared" si="433"/>
        <v>0</v>
      </c>
      <c r="AU3510">
        <f t="shared" si="434"/>
        <v>0</v>
      </c>
    </row>
    <row r="3511" spans="1:47" x14ac:dyDescent="0.25">
      <c r="A3511" t="str">
        <f t="shared" si="429"/>
        <v>C636-1</v>
      </c>
      <c r="B3511" t="str">
        <f t="shared" si="430"/>
        <v>3V3</v>
      </c>
      <c r="C3511" t="str">
        <f t="shared" si="431"/>
        <v>C636-3V3</v>
      </c>
      <c r="D3511" t="str">
        <f t="shared" si="432"/>
        <v>C636-1</v>
      </c>
      <c r="E3511" t="s">
        <v>5287</v>
      </c>
      <c r="F3511">
        <v>1</v>
      </c>
      <c r="G3511" t="s">
        <v>3710</v>
      </c>
      <c r="AT3511" t="str">
        <f t="shared" si="433"/>
        <v>3V3</v>
      </c>
      <c r="AU3511" t="str">
        <f t="shared" si="434"/>
        <v>--</v>
      </c>
    </row>
    <row r="3512" spans="1:47" x14ac:dyDescent="0.25">
      <c r="A3512" t="str">
        <f t="shared" si="429"/>
        <v>C636-2</v>
      </c>
      <c r="B3512" t="str">
        <f t="shared" si="430"/>
        <v>GND</v>
      </c>
      <c r="C3512" t="str">
        <f t="shared" si="431"/>
        <v>C636-GND</v>
      </c>
      <c r="D3512" t="str">
        <f t="shared" si="432"/>
        <v>C636-2</v>
      </c>
      <c r="E3512" t="s">
        <v>5287</v>
      </c>
      <c r="F3512">
        <v>2</v>
      </c>
      <c r="G3512" t="s">
        <v>433</v>
      </c>
      <c r="AT3512">
        <f t="shared" si="433"/>
        <v>0</v>
      </c>
      <c r="AU3512">
        <f t="shared" si="434"/>
        <v>0</v>
      </c>
    </row>
    <row r="3513" spans="1:47" x14ac:dyDescent="0.25">
      <c r="A3513" t="str">
        <f t="shared" si="429"/>
        <v>C637-1</v>
      </c>
      <c r="B3513" t="str">
        <f t="shared" si="430"/>
        <v>3V3</v>
      </c>
      <c r="C3513" t="str">
        <f t="shared" si="431"/>
        <v>C637-3V3</v>
      </c>
      <c r="D3513" t="str">
        <f t="shared" si="432"/>
        <v>C637-1</v>
      </c>
      <c r="E3513" t="s">
        <v>5288</v>
      </c>
      <c r="F3513">
        <v>1</v>
      </c>
      <c r="G3513" t="s">
        <v>3710</v>
      </c>
      <c r="AT3513" t="str">
        <f t="shared" si="433"/>
        <v>3V3</v>
      </c>
      <c r="AU3513" t="str">
        <f t="shared" si="434"/>
        <v>--</v>
      </c>
    </row>
    <row r="3514" spans="1:47" x14ac:dyDescent="0.25">
      <c r="A3514" t="str">
        <f t="shared" si="429"/>
        <v>C637-2</v>
      </c>
      <c r="B3514" t="str">
        <f t="shared" si="430"/>
        <v>GND</v>
      </c>
      <c r="C3514" t="str">
        <f t="shared" si="431"/>
        <v>C637-GND</v>
      </c>
      <c r="D3514" t="str">
        <f t="shared" si="432"/>
        <v>C637-2</v>
      </c>
      <c r="E3514" t="s">
        <v>5288</v>
      </c>
      <c r="F3514">
        <v>2</v>
      </c>
      <c r="G3514" t="s">
        <v>433</v>
      </c>
      <c r="AT3514">
        <f t="shared" si="433"/>
        <v>0</v>
      </c>
      <c r="AU3514">
        <f t="shared" si="434"/>
        <v>0</v>
      </c>
    </row>
    <row r="3515" spans="1:47" x14ac:dyDescent="0.25">
      <c r="A3515" t="str">
        <f t="shared" si="429"/>
        <v>C651-1</v>
      </c>
      <c r="B3515" t="str">
        <f t="shared" si="430"/>
        <v>GND</v>
      </c>
      <c r="C3515" t="str">
        <f t="shared" si="431"/>
        <v>C651-GND</v>
      </c>
      <c r="D3515" t="str">
        <f t="shared" si="432"/>
        <v>C651-1</v>
      </c>
      <c r="E3515" t="s">
        <v>5289</v>
      </c>
      <c r="F3515">
        <v>1</v>
      </c>
      <c r="G3515" t="s">
        <v>433</v>
      </c>
      <c r="AT3515">
        <f t="shared" si="433"/>
        <v>0</v>
      </c>
      <c r="AU3515">
        <f t="shared" si="434"/>
        <v>0</v>
      </c>
    </row>
    <row r="3516" spans="1:47" x14ac:dyDescent="0.25">
      <c r="A3516" t="str">
        <f t="shared" si="429"/>
        <v>C651-2</v>
      </c>
      <c r="B3516" t="str">
        <f t="shared" si="430"/>
        <v>3V3</v>
      </c>
      <c r="C3516" t="str">
        <f t="shared" si="431"/>
        <v>C651-3V3</v>
      </c>
      <c r="D3516" t="str">
        <f t="shared" si="432"/>
        <v>C651-2</v>
      </c>
      <c r="E3516" t="s">
        <v>5289</v>
      </c>
      <c r="F3516">
        <v>2</v>
      </c>
      <c r="G3516" t="s">
        <v>3710</v>
      </c>
      <c r="AT3516" t="str">
        <f t="shared" si="433"/>
        <v>3V3</v>
      </c>
      <c r="AU3516" t="str">
        <f t="shared" si="434"/>
        <v>--</v>
      </c>
    </row>
    <row r="3517" spans="1:47" x14ac:dyDescent="0.25">
      <c r="A3517" t="str">
        <f t="shared" si="429"/>
        <v>C652-1</v>
      </c>
      <c r="B3517" t="str">
        <f t="shared" si="430"/>
        <v>GND</v>
      </c>
      <c r="C3517" t="str">
        <f t="shared" si="431"/>
        <v>C652-GND</v>
      </c>
      <c r="D3517" t="str">
        <f t="shared" si="432"/>
        <v>C652-1</v>
      </c>
      <c r="E3517" t="s">
        <v>5290</v>
      </c>
      <c r="F3517">
        <v>1</v>
      </c>
      <c r="G3517" t="s">
        <v>433</v>
      </c>
      <c r="AT3517">
        <f t="shared" si="433"/>
        <v>0</v>
      </c>
      <c r="AU3517">
        <f t="shared" si="434"/>
        <v>0</v>
      </c>
    </row>
    <row r="3518" spans="1:47" x14ac:dyDescent="0.25">
      <c r="A3518" t="str">
        <f t="shared" si="429"/>
        <v>C652-2</v>
      </c>
      <c r="B3518" t="str">
        <f t="shared" si="430"/>
        <v>FGND</v>
      </c>
      <c r="C3518" t="str">
        <f t="shared" si="431"/>
        <v>C652-FGND</v>
      </c>
      <c r="D3518" t="str">
        <f t="shared" si="432"/>
        <v>C652-2</v>
      </c>
      <c r="E3518" t="s">
        <v>5290</v>
      </c>
      <c r="F3518">
        <v>2</v>
      </c>
      <c r="G3518" t="s">
        <v>4019</v>
      </c>
      <c r="AT3518" t="str">
        <f t="shared" si="433"/>
        <v>FGND</v>
      </c>
      <c r="AU3518" t="str">
        <f t="shared" si="434"/>
        <v>--</v>
      </c>
    </row>
    <row r="3519" spans="1:47" x14ac:dyDescent="0.25">
      <c r="A3519" t="str">
        <f t="shared" si="429"/>
        <v>D1-A</v>
      </c>
      <c r="B3519" t="str">
        <f t="shared" si="430"/>
        <v>3V3</v>
      </c>
      <c r="C3519" t="str">
        <f t="shared" si="431"/>
        <v>D1-3V3</v>
      </c>
      <c r="D3519" t="str">
        <f t="shared" si="432"/>
        <v>D1-A</v>
      </c>
      <c r="E3519" t="s">
        <v>350</v>
      </c>
      <c r="F3519" t="s">
        <v>3499</v>
      </c>
      <c r="G3519" t="s">
        <v>3710</v>
      </c>
      <c r="AT3519" t="str">
        <f t="shared" si="433"/>
        <v>3V3</v>
      </c>
      <c r="AU3519" t="str">
        <f t="shared" si="434"/>
        <v>--</v>
      </c>
    </row>
    <row r="3520" spans="1:47" x14ac:dyDescent="0.25">
      <c r="A3520" t="str">
        <f t="shared" si="429"/>
        <v>D1-K</v>
      </c>
      <c r="B3520" t="str">
        <f t="shared" si="430"/>
        <v>NetD1_K</v>
      </c>
      <c r="C3520" t="str">
        <f t="shared" si="431"/>
        <v>D1-NetD1_K</v>
      </c>
      <c r="D3520" t="str">
        <f t="shared" si="432"/>
        <v>D1-K</v>
      </c>
      <c r="E3520" t="s">
        <v>350</v>
      </c>
      <c r="F3520" t="s">
        <v>3500</v>
      </c>
      <c r="G3520" t="s">
        <v>4264</v>
      </c>
      <c r="AT3520" t="str">
        <f t="shared" si="433"/>
        <v>NetD1_K</v>
      </c>
      <c r="AU3520" t="str">
        <f t="shared" si="434"/>
        <v>--</v>
      </c>
    </row>
    <row r="3521" spans="1:47" x14ac:dyDescent="0.25">
      <c r="A3521" t="str">
        <f t="shared" si="429"/>
        <v>D2-A</v>
      </c>
      <c r="B3521" t="str">
        <f t="shared" si="430"/>
        <v>3V3</v>
      </c>
      <c r="C3521" t="str">
        <f t="shared" si="431"/>
        <v>D2-3V3</v>
      </c>
      <c r="D3521" t="str">
        <f t="shared" si="432"/>
        <v>D2-A</v>
      </c>
      <c r="E3521" t="s">
        <v>351</v>
      </c>
      <c r="F3521" t="s">
        <v>3499</v>
      </c>
      <c r="G3521" t="s">
        <v>3710</v>
      </c>
      <c r="AT3521" t="str">
        <f t="shared" si="433"/>
        <v>3V3</v>
      </c>
      <c r="AU3521" t="str">
        <f t="shared" si="434"/>
        <v>--</v>
      </c>
    </row>
    <row r="3522" spans="1:47" x14ac:dyDescent="0.25">
      <c r="A3522" t="str">
        <f t="shared" si="429"/>
        <v>D2-K</v>
      </c>
      <c r="B3522" t="str">
        <f t="shared" si="430"/>
        <v>NetD2_K</v>
      </c>
      <c r="C3522" t="str">
        <f t="shared" si="431"/>
        <v>D2-NetD2_K</v>
      </c>
      <c r="D3522" t="str">
        <f t="shared" si="432"/>
        <v>D2-K</v>
      </c>
      <c r="E3522" t="s">
        <v>351</v>
      </c>
      <c r="F3522" t="s">
        <v>3500</v>
      </c>
      <c r="G3522" t="s">
        <v>4265</v>
      </c>
      <c r="AT3522" t="str">
        <f t="shared" si="433"/>
        <v>NetD2_K</v>
      </c>
      <c r="AU3522" t="str">
        <f t="shared" si="434"/>
        <v>--</v>
      </c>
    </row>
    <row r="3523" spans="1:47" x14ac:dyDescent="0.25">
      <c r="A3523" t="str">
        <f t="shared" si="429"/>
        <v>D3-A</v>
      </c>
      <c r="B3523" t="str">
        <f t="shared" si="430"/>
        <v>3V3</v>
      </c>
      <c r="C3523" t="str">
        <f t="shared" si="431"/>
        <v>D3-3V3</v>
      </c>
      <c r="D3523" t="str">
        <f t="shared" si="432"/>
        <v>D3-A</v>
      </c>
      <c r="E3523" t="s">
        <v>352</v>
      </c>
      <c r="F3523" t="s">
        <v>3499</v>
      </c>
      <c r="G3523" t="s">
        <v>3710</v>
      </c>
      <c r="AT3523" t="str">
        <f t="shared" si="433"/>
        <v>3V3</v>
      </c>
      <c r="AU3523" t="str">
        <f t="shared" si="434"/>
        <v>--</v>
      </c>
    </row>
    <row r="3524" spans="1:47" x14ac:dyDescent="0.25">
      <c r="A3524" t="str">
        <f t="shared" si="429"/>
        <v>D3-K</v>
      </c>
      <c r="B3524" t="str">
        <f t="shared" si="430"/>
        <v>NetD3_K</v>
      </c>
      <c r="C3524" t="str">
        <f t="shared" si="431"/>
        <v>D3-NetD3_K</v>
      </c>
      <c r="D3524" t="str">
        <f t="shared" si="432"/>
        <v>D3-K</v>
      </c>
      <c r="E3524" t="s">
        <v>352</v>
      </c>
      <c r="F3524" t="s">
        <v>3500</v>
      </c>
      <c r="G3524" t="s">
        <v>4266</v>
      </c>
      <c r="AT3524" t="str">
        <f t="shared" si="433"/>
        <v>NetD3_K</v>
      </c>
      <c r="AU3524" t="str">
        <f t="shared" si="434"/>
        <v>--</v>
      </c>
    </row>
    <row r="3525" spans="1:47" x14ac:dyDescent="0.25">
      <c r="A3525" t="str">
        <f t="shared" si="429"/>
        <v>D4-A</v>
      </c>
      <c r="B3525" t="str">
        <f t="shared" si="430"/>
        <v>3V3</v>
      </c>
      <c r="C3525" t="str">
        <f t="shared" si="431"/>
        <v>D4-3V3</v>
      </c>
      <c r="D3525" t="str">
        <f t="shared" si="432"/>
        <v>D4-A</v>
      </c>
      <c r="E3525" t="s">
        <v>353</v>
      </c>
      <c r="F3525" t="s">
        <v>3499</v>
      </c>
      <c r="G3525" t="s">
        <v>3710</v>
      </c>
      <c r="AT3525" t="str">
        <f t="shared" si="433"/>
        <v>3V3</v>
      </c>
      <c r="AU3525" t="str">
        <f t="shared" si="434"/>
        <v>--</v>
      </c>
    </row>
    <row r="3526" spans="1:47" x14ac:dyDescent="0.25">
      <c r="A3526" t="str">
        <f t="shared" ref="A3526:A3589" si="435">$E3526&amp;"-"&amp;$F3526</f>
        <v>D4-K</v>
      </c>
      <c r="B3526" t="str">
        <f t="shared" ref="B3526:B3589" si="436">IF(OR(E3526=$A$2,E3526=$B$2,E3526=$C$2,E3526=$D$2),"--",G3526)</f>
        <v>NetD4_K</v>
      </c>
      <c r="C3526" t="str">
        <f t="shared" ref="C3526:C3589" si="437">$E3526&amp;"-"&amp;$G3526</f>
        <v>D4-NetD4_K</v>
      </c>
      <c r="D3526" t="str">
        <f t="shared" ref="D3526:D3589" si="438">A3526</f>
        <v>D4-K</v>
      </c>
      <c r="E3526" t="s">
        <v>353</v>
      </c>
      <c r="F3526" t="s">
        <v>3500</v>
      </c>
      <c r="G3526" t="s">
        <v>4267</v>
      </c>
      <c r="AT3526" t="str">
        <f t="shared" ref="AT3526:AT3589" si="439">IF(IF(COUNTIF($AO$6:$AQ$150,B3526)&gt;0,"---","--")="---",VLOOKUP(B3526,$AO$6:$AQ$150,3,0),B3526)</f>
        <v>NetD4_K</v>
      </c>
      <c r="AU3526" t="str">
        <f t="shared" ref="AU3526:AU3589" si="440">IF(IF(COUNTIF($AO$6:$AQ$150,B3526)&gt;0,"---","--")="---",VLOOKUP(B3526,$AO$6:$AQ$150,2,0),"--")</f>
        <v>--</v>
      </c>
    </row>
    <row r="3527" spans="1:47" x14ac:dyDescent="0.25">
      <c r="A3527" t="str">
        <f t="shared" si="435"/>
        <v>D5-1</v>
      </c>
      <c r="B3527" t="str">
        <f t="shared" si="436"/>
        <v>USB_SSTX1_P</v>
      </c>
      <c r="C3527" t="str">
        <f t="shared" si="437"/>
        <v>D5-USB_SSTX1_P</v>
      </c>
      <c r="D3527" t="str">
        <f t="shared" si="438"/>
        <v>D5-1</v>
      </c>
      <c r="E3527" t="s">
        <v>354</v>
      </c>
      <c r="F3527">
        <v>1</v>
      </c>
      <c r="G3527" t="s">
        <v>4494</v>
      </c>
      <c r="AT3527" t="str">
        <f t="shared" si="439"/>
        <v>USB_SSTX1_P</v>
      </c>
      <c r="AU3527" t="str">
        <f t="shared" si="440"/>
        <v>--</v>
      </c>
    </row>
    <row r="3528" spans="1:47" x14ac:dyDescent="0.25">
      <c r="A3528" t="str">
        <f t="shared" si="435"/>
        <v>D5-2</v>
      </c>
      <c r="B3528" t="str">
        <f t="shared" si="436"/>
        <v>USB_SSTX1_N</v>
      </c>
      <c r="C3528" t="str">
        <f t="shared" si="437"/>
        <v>D5-USB_SSTX1_N</v>
      </c>
      <c r="D3528" t="str">
        <f t="shared" si="438"/>
        <v>D5-2</v>
      </c>
      <c r="E3528" t="s">
        <v>354</v>
      </c>
      <c r="F3528">
        <v>2</v>
      </c>
      <c r="G3528" t="s">
        <v>4493</v>
      </c>
      <c r="AT3528" t="str">
        <f t="shared" si="439"/>
        <v>USB_SSTX1_N</v>
      </c>
      <c r="AU3528" t="str">
        <f t="shared" si="440"/>
        <v>--</v>
      </c>
    </row>
    <row r="3529" spans="1:47" x14ac:dyDescent="0.25">
      <c r="A3529" t="str">
        <f t="shared" si="435"/>
        <v>D5-3</v>
      </c>
      <c r="B3529" t="str">
        <f t="shared" si="436"/>
        <v>GND</v>
      </c>
      <c r="C3529" t="str">
        <f t="shared" si="437"/>
        <v>D5-GND</v>
      </c>
      <c r="D3529" t="str">
        <f t="shared" si="438"/>
        <v>D5-3</v>
      </c>
      <c r="E3529" t="s">
        <v>354</v>
      </c>
      <c r="F3529">
        <v>3</v>
      </c>
      <c r="G3529" t="s">
        <v>433</v>
      </c>
      <c r="AT3529">
        <f t="shared" si="439"/>
        <v>0</v>
      </c>
      <c r="AU3529">
        <f t="shared" si="440"/>
        <v>0</v>
      </c>
    </row>
    <row r="3530" spans="1:47" x14ac:dyDescent="0.25">
      <c r="A3530" t="str">
        <f t="shared" si="435"/>
        <v>D5-4</v>
      </c>
      <c r="B3530" t="str">
        <f t="shared" si="436"/>
        <v>USB_SSRX1_P</v>
      </c>
      <c r="C3530" t="str">
        <f t="shared" si="437"/>
        <v>D5-USB_SSRX1_P</v>
      </c>
      <c r="D3530" t="str">
        <f t="shared" si="438"/>
        <v>D5-4</v>
      </c>
      <c r="E3530" t="s">
        <v>354</v>
      </c>
      <c r="F3530">
        <v>4</v>
      </c>
      <c r="G3530" t="s">
        <v>4490</v>
      </c>
      <c r="AT3530" t="str">
        <f t="shared" si="439"/>
        <v>USB_SSRX1_P</v>
      </c>
      <c r="AU3530" t="str">
        <f t="shared" si="440"/>
        <v>--</v>
      </c>
    </row>
    <row r="3531" spans="1:47" x14ac:dyDescent="0.25">
      <c r="A3531" t="str">
        <f t="shared" si="435"/>
        <v>D5-5</v>
      </c>
      <c r="B3531" t="str">
        <f t="shared" si="436"/>
        <v>USB_SSRX1_N</v>
      </c>
      <c r="C3531" t="str">
        <f t="shared" si="437"/>
        <v>D5-USB_SSRX1_N</v>
      </c>
      <c r="D3531" t="str">
        <f t="shared" si="438"/>
        <v>D5-5</v>
      </c>
      <c r="E3531" t="s">
        <v>354</v>
      </c>
      <c r="F3531">
        <v>5</v>
      </c>
      <c r="G3531" t="s">
        <v>4489</v>
      </c>
      <c r="AT3531" t="str">
        <f t="shared" si="439"/>
        <v>USB_SSRX1_N</v>
      </c>
      <c r="AU3531" t="str">
        <f t="shared" si="440"/>
        <v>--</v>
      </c>
    </row>
    <row r="3532" spans="1:47" x14ac:dyDescent="0.25">
      <c r="A3532" t="str">
        <f t="shared" si="435"/>
        <v>D5-6</v>
      </c>
      <c r="B3532" t="str">
        <f t="shared" si="436"/>
        <v>USB_SSRX1_N</v>
      </c>
      <c r="C3532" t="str">
        <f t="shared" si="437"/>
        <v>D5-USB_SSRX1_N</v>
      </c>
      <c r="D3532" t="str">
        <f t="shared" si="438"/>
        <v>D5-6</v>
      </c>
      <c r="E3532" t="s">
        <v>354</v>
      </c>
      <c r="F3532">
        <v>6</v>
      </c>
      <c r="G3532" t="s">
        <v>4489</v>
      </c>
      <c r="AT3532" t="str">
        <f t="shared" si="439"/>
        <v>USB_SSRX1_N</v>
      </c>
      <c r="AU3532" t="str">
        <f t="shared" si="440"/>
        <v>--</v>
      </c>
    </row>
    <row r="3533" spans="1:47" x14ac:dyDescent="0.25">
      <c r="A3533" t="str">
        <f t="shared" si="435"/>
        <v>D5-7</v>
      </c>
      <c r="B3533" t="str">
        <f t="shared" si="436"/>
        <v>USB_SSRX1_P</v>
      </c>
      <c r="C3533" t="str">
        <f t="shared" si="437"/>
        <v>D5-USB_SSRX1_P</v>
      </c>
      <c r="D3533" t="str">
        <f t="shared" si="438"/>
        <v>D5-7</v>
      </c>
      <c r="E3533" t="s">
        <v>354</v>
      </c>
      <c r="F3533">
        <v>7</v>
      </c>
      <c r="G3533" t="s">
        <v>4490</v>
      </c>
      <c r="AT3533" t="str">
        <f t="shared" si="439"/>
        <v>USB_SSRX1_P</v>
      </c>
      <c r="AU3533" t="str">
        <f t="shared" si="440"/>
        <v>--</v>
      </c>
    </row>
    <row r="3534" spans="1:47" x14ac:dyDescent="0.25">
      <c r="A3534" t="str">
        <f t="shared" si="435"/>
        <v>D5-8</v>
      </c>
      <c r="B3534" t="str">
        <f t="shared" si="436"/>
        <v>GND</v>
      </c>
      <c r="C3534" t="str">
        <f t="shared" si="437"/>
        <v>D5-GND</v>
      </c>
      <c r="D3534" t="str">
        <f t="shared" si="438"/>
        <v>D5-8</v>
      </c>
      <c r="E3534" t="s">
        <v>354</v>
      </c>
      <c r="F3534">
        <v>8</v>
      </c>
      <c r="G3534" t="s">
        <v>433</v>
      </c>
      <c r="AT3534">
        <f t="shared" si="439"/>
        <v>0</v>
      </c>
      <c r="AU3534">
        <f t="shared" si="440"/>
        <v>0</v>
      </c>
    </row>
    <row r="3535" spans="1:47" x14ac:dyDescent="0.25">
      <c r="A3535" t="str">
        <f t="shared" si="435"/>
        <v>D5-9</v>
      </c>
      <c r="B3535" t="str">
        <f t="shared" si="436"/>
        <v>USB_SSTX1_N</v>
      </c>
      <c r="C3535" t="str">
        <f t="shared" si="437"/>
        <v>D5-USB_SSTX1_N</v>
      </c>
      <c r="D3535" t="str">
        <f t="shared" si="438"/>
        <v>D5-9</v>
      </c>
      <c r="E3535" t="s">
        <v>354</v>
      </c>
      <c r="F3535">
        <v>9</v>
      </c>
      <c r="G3535" t="s">
        <v>4493</v>
      </c>
      <c r="AT3535" t="str">
        <f t="shared" si="439"/>
        <v>USB_SSTX1_N</v>
      </c>
      <c r="AU3535" t="str">
        <f t="shared" si="440"/>
        <v>--</v>
      </c>
    </row>
    <row r="3536" spans="1:47" x14ac:dyDescent="0.25">
      <c r="A3536" t="str">
        <f t="shared" si="435"/>
        <v>D5-10</v>
      </c>
      <c r="B3536" t="str">
        <f t="shared" si="436"/>
        <v>USB_SSTX1_P</v>
      </c>
      <c r="C3536" t="str">
        <f t="shared" si="437"/>
        <v>D5-USB_SSTX1_P</v>
      </c>
      <c r="D3536" t="str">
        <f t="shared" si="438"/>
        <v>D5-10</v>
      </c>
      <c r="E3536" t="s">
        <v>354</v>
      </c>
      <c r="F3536">
        <v>10</v>
      </c>
      <c r="G3536" t="s">
        <v>4494</v>
      </c>
      <c r="AT3536" t="str">
        <f t="shared" si="439"/>
        <v>USB_SSTX1_P</v>
      </c>
      <c r="AU3536" t="str">
        <f t="shared" si="440"/>
        <v>--</v>
      </c>
    </row>
    <row r="3537" spans="1:47" x14ac:dyDescent="0.25">
      <c r="A3537" t="str">
        <f t="shared" si="435"/>
        <v>D6-1</v>
      </c>
      <c r="B3537" t="str">
        <f t="shared" si="436"/>
        <v>UFP_CC1</v>
      </c>
      <c r="C3537" t="str">
        <f t="shared" si="437"/>
        <v>D6-UFP_CC1</v>
      </c>
      <c r="D3537" t="str">
        <f t="shared" si="438"/>
        <v>D6-1</v>
      </c>
      <c r="E3537" t="s">
        <v>355</v>
      </c>
      <c r="F3537">
        <v>1</v>
      </c>
      <c r="G3537" t="s">
        <v>4407</v>
      </c>
      <c r="AT3537" t="str">
        <f t="shared" si="439"/>
        <v>UFP_CC1</v>
      </c>
      <c r="AU3537" t="str">
        <f t="shared" si="440"/>
        <v>--</v>
      </c>
    </row>
    <row r="3538" spans="1:47" x14ac:dyDescent="0.25">
      <c r="A3538" t="str">
        <f t="shared" si="435"/>
        <v>D6-2</v>
      </c>
      <c r="B3538" t="str">
        <f t="shared" si="436"/>
        <v>UFP_CC2</v>
      </c>
      <c r="C3538" t="str">
        <f t="shared" si="437"/>
        <v>D6-UFP_CC2</v>
      </c>
      <c r="D3538" t="str">
        <f t="shared" si="438"/>
        <v>D6-2</v>
      </c>
      <c r="E3538" t="s">
        <v>355</v>
      </c>
      <c r="F3538">
        <v>2</v>
      </c>
      <c r="G3538" t="s">
        <v>4411</v>
      </c>
      <c r="AT3538" t="str">
        <f t="shared" si="439"/>
        <v>UFP_CC2</v>
      </c>
      <c r="AU3538" t="str">
        <f t="shared" si="440"/>
        <v>--</v>
      </c>
    </row>
    <row r="3539" spans="1:47" x14ac:dyDescent="0.25">
      <c r="A3539" t="str">
        <f t="shared" si="435"/>
        <v>D6-3</v>
      </c>
      <c r="B3539" t="str">
        <f t="shared" si="436"/>
        <v>GND</v>
      </c>
      <c r="C3539" t="str">
        <f t="shared" si="437"/>
        <v>D6-GND</v>
      </c>
      <c r="D3539" t="str">
        <f t="shared" si="438"/>
        <v>D6-3</v>
      </c>
      <c r="E3539" t="s">
        <v>355</v>
      </c>
      <c r="F3539">
        <v>3</v>
      </c>
      <c r="G3539" t="s">
        <v>433</v>
      </c>
      <c r="AT3539">
        <f t="shared" si="439"/>
        <v>0</v>
      </c>
      <c r="AU3539">
        <f t="shared" si="440"/>
        <v>0</v>
      </c>
    </row>
    <row r="3540" spans="1:47" x14ac:dyDescent="0.25">
      <c r="A3540" t="str">
        <f t="shared" si="435"/>
        <v>D7-1</v>
      </c>
      <c r="B3540" t="str">
        <f t="shared" si="436"/>
        <v>NetD7_1</v>
      </c>
      <c r="C3540" t="str">
        <f t="shared" si="437"/>
        <v>D7-NetD7_1</v>
      </c>
      <c r="D3540" t="str">
        <f t="shared" si="438"/>
        <v>D7-1</v>
      </c>
      <c r="E3540" t="s">
        <v>356</v>
      </c>
      <c r="F3540">
        <v>1</v>
      </c>
      <c r="G3540" t="s">
        <v>4268</v>
      </c>
      <c r="AT3540" t="str">
        <f t="shared" si="439"/>
        <v>NetD7_1</v>
      </c>
      <c r="AU3540" t="str">
        <f t="shared" si="440"/>
        <v>--</v>
      </c>
    </row>
    <row r="3541" spans="1:47" x14ac:dyDescent="0.25">
      <c r="A3541" t="str">
        <f t="shared" si="435"/>
        <v>D7-2</v>
      </c>
      <c r="B3541" t="str">
        <f t="shared" si="436"/>
        <v>NetD7_2</v>
      </c>
      <c r="C3541" t="str">
        <f t="shared" si="437"/>
        <v>D7-NetD7_2</v>
      </c>
      <c r="D3541" t="str">
        <f t="shared" si="438"/>
        <v>D7-2</v>
      </c>
      <c r="E3541" t="s">
        <v>356</v>
      </c>
      <c r="F3541">
        <v>2</v>
      </c>
      <c r="G3541" t="s">
        <v>4269</v>
      </c>
      <c r="AT3541" t="str">
        <f t="shared" si="439"/>
        <v>NetD7_2</v>
      </c>
      <c r="AU3541" t="str">
        <f t="shared" si="440"/>
        <v>--</v>
      </c>
    </row>
    <row r="3542" spans="1:47" x14ac:dyDescent="0.25">
      <c r="A3542" t="str">
        <f t="shared" si="435"/>
        <v>D7-3</v>
      </c>
      <c r="B3542" t="str">
        <f t="shared" si="436"/>
        <v>NetD7_3</v>
      </c>
      <c r="C3542" t="str">
        <f t="shared" si="437"/>
        <v>D7-NetD7_3</v>
      </c>
      <c r="D3542" t="str">
        <f t="shared" si="438"/>
        <v>D7-3</v>
      </c>
      <c r="E3542" t="s">
        <v>356</v>
      </c>
      <c r="F3542">
        <v>3</v>
      </c>
      <c r="G3542" t="s">
        <v>4270</v>
      </c>
      <c r="AT3542" t="str">
        <f t="shared" si="439"/>
        <v>NetD7_3</v>
      </c>
      <c r="AU3542" t="str">
        <f t="shared" si="440"/>
        <v>--</v>
      </c>
    </row>
    <row r="3543" spans="1:47" x14ac:dyDescent="0.25">
      <c r="A3543" t="str">
        <f t="shared" si="435"/>
        <v>D7-4</v>
      </c>
      <c r="B3543" t="str">
        <f t="shared" si="436"/>
        <v>3V3AUX</v>
      </c>
      <c r="C3543" t="str">
        <f t="shared" si="437"/>
        <v>D7-3V3AUX</v>
      </c>
      <c r="D3543" t="str">
        <f t="shared" si="438"/>
        <v>D7-4</v>
      </c>
      <c r="E3543" t="s">
        <v>356</v>
      </c>
      <c r="F3543">
        <v>4</v>
      </c>
      <c r="G3543" t="s">
        <v>3711</v>
      </c>
      <c r="AT3543" t="str">
        <f t="shared" si="439"/>
        <v>3V3AUX</v>
      </c>
      <c r="AU3543" t="str">
        <f t="shared" si="440"/>
        <v>--</v>
      </c>
    </row>
    <row r="3544" spans="1:47" x14ac:dyDescent="0.25">
      <c r="A3544" t="str">
        <f t="shared" si="435"/>
        <v>D7-5</v>
      </c>
      <c r="B3544" t="str">
        <f t="shared" si="436"/>
        <v>3V3AUX</v>
      </c>
      <c r="C3544" t="str">
        <f t="shared" si="437"/>
        <v>D7-3V3AUX</v>
      </c>
      <c r="D3544" t="str">
        <f t="shared" si="438"/>
        <v>D7-5</v>
      </c>
      <c r="E3544" t="s">
        <v>356</v>
      </c>
      <c r="F3544">
        <v>5</v>
      </c>
      <c r="G3544" t="s">
        <v>3711</v>
      </c>
      <c r="AT3544" t="str">
        <f t="shared" si="439"/>
        <v>3V3AUX</v>
      </c>
      <c r="AU3544" t="str">
        <f t="shared" si="440"/>
        <v>--</v>
      </c>
    </row>
    <row r="3545" spans="1:47" x14ac:dyDescent="0.25">
      <c r="A3545" t="str">
        <f t="shared" si="435"/>
        <v>D7-6</v>
      </c>
      <c r="B3545" t="str">
        <f t="shared" si="436"/>
        <v>3V3AUX</v>
      </c>
      <c r="C3545" t="str">
        <f t="shared" si="437"/>
        <v>D7-3V3AUX</v>
      </c>
      <c r="D3545" t="str">
        <f t="shared" si="438"/>
        <v>D7-6</v>
      </c>
      <c r="E3545" t="s">
        <v>356</v>
      </c>
      <c r="F3545">
        <v>6</v>
      </c>
      <c r="G3545" t="s">
        <v>3711</v>
      </c>
      <c r="AT3545" t="str">
        <f t="shared" si="439"/>
        <v>3V3AUX</v>
      </c>
      <c r="AU3545" t="str">
        <f t="shared" si="440"/>
        <v>--</v>
      </c>
    </row>
    <row r="3546" spans="1:47" x14ac:dyDescent="0.25">
      <c r="A3546" t="str">
        <f t="shared" si="435"/>
        <v>D8-A</v>
      </c>
      <c r="B3546" t="str">
        <f t="shared" si="436"/>
        <v>3V3_SFP</v>
      </c>
      <c r="C3546" t="str">
        <f t="shared" si="437"/>
        <v>D8-3V3_SFP</v>
      </c>
      <c r="D3546" t="str">
        <f t="shared" si="438"/>
        <v>D8-A</v>
      </c>
      <c r="E3546" t="s">
        <v>357</v>
      </c>
      <c r="F3546" t="s">
        <v>3499</v>
      </c>
      <c r="G3546" t="s">
        <v>3720</v>
      </c>
      <c r="AT3546" t="str">
        <f t="shared" si="439"/>
        <v>3V3_SFP</v>
      </c>
      <c r="AU3546" t="str">
        <f t="shared" si="440"/>
        <v>--</v>
      </c>
    </row>
    <row r="3547" spans="1:47" x14ac:dyDescent="0.25">
      <c r="A3547" t="str">
        <f t="shared" si="435"/>
        <v>D8-K</v>
      </c>
      <c r="B3547" t="str">
        <f t="shared" si="436"/>
        <v>NetD8_K</v>
      </c>
      <c r="C3547" t="str">
        <f t="shared" si="437"/>
        <v>D8-NetD8_K</v>
      </c>
      <c r="D3547" t="str">
        <f t="shared" si="438"/>
        <v>D8-K</v>
      </c>
      <c r="E3547" t="s">
        <v>357</v>
      </c>
      <c r="F3547" t="s">
        <v>3500</v>
      </c>
      <c r="G3547" t="s">
        <v>4271</v>
      </c>
      <c r="AT3547" t="str">
        <f t="shared" si="439"/>
        <v>NetD8_K</v>
      </c>
      <c r="AU3547" t="str">
        <f t="shared" si="440"/>
        <v>--</v>
      </c>
    </row>
    <row r="3548" spans="1:47" x14ac:dyDescent="0.25">
      <c r="A3548" t="str">
        <f t="shared" si="435"/>
        <v>D9-1</v>
      </c>
      <c r="B3548" t="str">
        <f t="shared" si="436"/>
        <v>GND</v>
      </c>
      <c r="C3548" t="str">
        <f t="shared" si="437"/>
        <v>D9-GND</v>
      </c>
      <c r="D3548" t="str">
        <f t="shared" si="438"/>
        <v>D9-1</v>
      </c>
      <c r="E3548" t="s">
        <v>358</v>
      </c>
      <c r="F3548">
        <v>1</v>
      </c>
      <c r="G3548" t="s">
        <v>433</v>
      </c>
      <c r="AT3548">
        <f t="shared" si="439"/>
        <v>0</v>
      </c>
      <c r="AU3548">
        <f t="shared" si="440"/>
        <v>0</v>
      </c>
    </row>
    <row r="3549" spans="1:47" x14ac:dyDescent="0.25">
      <c r="A3549" t="str">
        <f t="shared" si="435"/>
        <v>D9-2</v>
      </c>
      <c r="B3549" t="str">
        <f t="shared" si="436"/>
        <v>3V3</v>
      </c>
      <c r="C3549" t="str">
        <f t="shared" si="437"/>
        <v>D9-3V3</v>
      </c>
      <c r="D3549" t="str">
        <f t="shared" si="438"/>
        <v>D9-2</v>
      </c>
      <c r="E3549" t="s">
        <v>358</v>
      </c>
      <c r="F3549">
        <v>2</v>
      </c>
      <c r="G3549" t="s">
        <v>3710</v>
      </c>
      <c r="AT3549" t="str">
        <f t="shared" si="439"/>
        <v>3V3</v>
      </c>
      <c r="AU3549" t="str">
        <f t="shared" si="440"/>
        <v>--</v>
      </c>
    </row>
    <row r="3550" spans="1:47" x14ac:dyDescent="0.25">
      <c r="A3550" t="str">
        <f t="shared" si="435"/>
        <v>D9-3</v>
      </c>
      <c r="B3550" t="str">
        <f t="shared" si="436"/>
        <v>NetD9_3</v>
      </c>
      <c r="C3550" t="str">
        <f t="shared" si="437"/>
        <v>D9-NetD9_3</v>
      </c>
      <c r="D3550" t="str">
        <f t="shared" si="438"/>
        <v>D9-3</v>
      </c>
      <c r="E3550" t="s">
        <v>358</v>
      </c>
      <c r="F3550">
        <v>3</v>
      </c>
      <c r="G3550" t="s">
        <v>4272</v>
      </c>
      <c r="AT3550" t="str">
        <f t="shared" si="439"/>
        <v>NetD9_3</v>
      </c>
      <c r="AU3550" t="str">
        <f t="shared" si="440"/>
        <v>--</v>
      </c>
    </row>
    <row r="3551" spans="1:47" x14ac:dyDescent="0.25">
      <c r="A3551" t="str">
        <f t="shared" si="435"/>
        <v>D10-A</v>
      </c>
      <c r="B3551" t="str">
        <f t="shared" si="436"/>
        <v>3V3_SFP</v>
      </c>
      <c r="C3551" t="str">
        <f t="shared" si="437"/>
        <v>D10-3V3_SFP</v>
      </c>
      <c r="D3551" t="str">
        <f t="shared" si="438"/>
        <v>D10-A</v>
      </c>
      <c r="E3551" t="s">
        <v>359</v>
      </c>
      <c r="F3551" t="s">
        <v>3499</v>
      </c>
      <c r="G3551" t="s">
        <v>3720</v>
      </c>
      <c r="AT3551" t="str">
        <f t="shared" si="439"/>
        <v>3V3_SFP</v>
      </c>
      <c r="AU3551" t="str">
        <f t="shared" si="440"/>
        <v>--</v>
      </c>
    </row>
    <row r="3552" spans="1:47" x14ac:dyDescent="0.25">
      <c r="A3552" t="str">
        <f t="shared" si="435"/>
        <v>D10-K</v>
      </c>
      <c r="B3552" t="str">
        <f t="shared" si="436"/>
        <v>NetD10_K</v>
      </c>
      <c r="C3552" t="str">
        <f t="shared" si="437"/>
        <v>D10-NetD10_K</v>
      </c>
      <c r="D3552" t="str">
        <f t="shared" si="438"/>
        <v>D10-K</v>
      </c>
      <c r="E3552" t="s">
        <v>359</v>
      </c>
      <c r="F3552" t="s">
        <v>3500</v>
      </c>
      <c r="G3552" t="s">
        <v>4260</v>
      </c>
      <c r="AT3552" t="str">
        <f t="shared" si="439"/>
        <v>NetD10_K</v>
      </c>
      <c r="AU3552" t="str">
        <f t="shared" si="440"/>
        <v>--</v>
      </c>
    </row>
    <row r="3553" spans="1:47" x14ac:dyDescent="0.25">
      <c r="A3553" t="str">
        <f t="shared" si="435"/>
        <v>D11-A</v>
      </c>
      <c r="B3553" t="str">
        <f t="shared" si="436"/>
        <v>3V3_SFP</v>
      </c>
      <c r="C3553" t="str">
        <f t="shared" si="437"/>
        <v>D11-3V3_SFP</v>
      </c>
      <c r="D3553" t="str">
        <f t="shared" si="438"/>
        <v>D11-A</v>
      </c>
      <c r="E3553" t="s">
        <v>360</v>
      </c>
      <c r="F3553" t="s">
        <v>3499</v>
      </c>
      <c r="G3553" t="s">
        <v>3720</v>
      </c>
      <c r="AT3553" t="str">
        <f t="shared" si="439"/>
        <v>3V3_SFP</v>
      </c>
      <c r="AU3553" t="str">
        <f t="shared" si="440"/>
        <v>--</v>
      </c>
    </row>
    <row r="3554" spans="1:47" x14ac:dyDescent="0.25">
      <c r="A3554" t="str">
        <f t="shared" si="435"/>
        <v>D11-K</v>
      </c>
      <c r="B3554" t="str">
        <f t="shared" si="436"/>
        <v>NetD11_K</v>
      </c>
      <c r="C3554" t="str">
        <f t="shared" si="437"/>
        <v>D11-NetD11_K</v>
      </c>
      <c r="D3554" t="str">
        <f t="shared" si="438"/>
        <v>D11-K</v>
      </c>
      <c r="E3554" t="s">
        <v>360</v>
      </c>
      <c r="F3554" t="s">
        <v>3500</v>
      </c>
      <c r="G3554" t="s">
        <v>4261</v>
      </c>
      <c r="AT3554" t="str">
        <f t="shared" si="439"/>
        <v>NetD11_K</v>
      </c>
      <c r="AU3554" t="str">
        <f t="shared" si="440"/>
        <v>--</v>
      </c>
    </row>
    <row r="3555" spans="1:47" x14ac:dyDescent="0.25">
      <c r="A3555" t="str">
        <f t="shared" si="435"/>
        <v>D12-1</v>
      </c>
      <c r="B3555" t="str">
        <f t="shared" si="436"/>
        <v>GND</v>
      </c>
      <c r="C3555" t="str">
        <f t="shared" si="437"/>
        <v>D12-GND</v>
      </c>
      <c r="D3555" t="str">
        <f t="shared" si="438"/>
        <v>D12-1</v>
      </c>
      <c r="E3555" t="s">
        <v>361</v>
      </c>
      <c r="F3555">
        <v>1</v>
      </c>
      <c r="G3555" t="s">
        <v>433</v>
      </c>
      <c r="AT3555">
        <f t="shared" si="439"/>
        <v>0</v>
      </c>
      <c r="AU3555">
        <f t="shared" si="440"/>
        <v>0</v>
      </c>
    </row>
    <row r="3556" spans="1:47" x14ac:dyDescent="0.25">
      <c r="A3556" t="str">
        <f t="shared" si="435"/>
        <v>D12-2</v>
      </c>
      <c r="B3556" t="str">
        <f t="shared" si="436"/>
        <v>GND</v>
      </c>
      <c r="C3556" t="str">
        <f t="shared" si="437"/>
        <v>D12-GND</v>
      </c>
      <c r="D3556" t="str">
        <f t="shared" si="438"/>
        <v>D12-2</v>
      </c>
      <c r="E3556" t="s">
        <v>361</v>
      </c>
      <c r="F3556">
        <v>2</v>
      </c>
      <c r="G3556" t="s">
        <v>433</v>
      </c>
      <c r="AT3556">
        <f t="shared" si="439"/>
        <v>0</v>
      </c>
      <c r="AU3556">
        <f t="shared" si="440"/>
        <v>0</v>
      </c>
    </row>
    <row r="3557" spans="1:47" x14ac:dyDescent="0.25">
      <c r="A3557" t="str">
        <f t="shared" si="435"/>
        <v>D12-3</v>
      </c>
      <c r="B3557" t="str">
        <f t="shared" si="436"/>
        <v>GND</v>
      </c>
      <c r="C3557" t="str">
        <f t="shared" si="437"/>
        <v>D12-GND</v>
      </c>
      <c r="D3557" t="str">
        <f t="shared" si="438"/>
        <v>D12-3</v>
      </c>
      <c r="E3557" t="s">
        <v>361</v>
      </c>
      <c r="F3557">
        <v>3</v>
      </c>
      <c r="G3557" t="s">
        <v>433</v>
      </c>
      <c r="AT3557">
        <f t="shared" si="439"/>
        <v>0</v>
      </c>
      <c r="AU3557">
        <f t="shared" si="440"/>
        <v>0</v>
      </c>
    </row>
    <row r="3558" spans="1:47" x14ac:dyDescent="0.25">
      <c r="A3558" t="str">
        <f t="shared" si="435"/>
        <v>D12-4</v>
      </c>
      <c r="B3558" t="str">
        <f t="shared" si="436"/>
        <v>UFP_VBUS</v>
      </c>
      <c r="C3558" t="str">
        <f t="shared" si="437"/>
        <v>D12-UFP_VBUS</v>
      </c>
      <c r="D3558" t="str">
        <f t="shared" si="438"/>
        <v>D12-4</v>
      </c>
      <c r="E3558" t="s">
        <v>361</v>
      </c>
      <c r="F3558">
        <v>4</v>
      </c>
      <c r="G3558" t="s">
        <v>4405</v>
      </c>
      <c r="AT3558" t="str">
        <f t="shared" si="439"/>
        <v>UFP_VBUS</v>
      </c>
      <c r="AU3558" t="str">
        <f t="shared" si="440"/>
        <v>--</v>
      </c>
    </row>
    <row r="3559" spans="1:47" x14ac:dyDescent="0.25">
      <c r="A3559" t="str">
        <f t="shared" si="435"/>
        <v>D12-5</v>
      </c>
      <c r="B3559" t="str">
        <f t="shared" si="436"/>
        <v>UFP_VBUS</v>
      </c>
      <c r="C3559" t="str">
        <f t="shared" si="437"/>
        <v>D12-UFP_VBUS</v>
      </c>
      <c r="D3559" t="str">
        <f t="shared" si="438"/>
        <v>D12-5</v>
      </c>
      <c r="E3559" t="s">
        <v>361</v>
      </c>
      <c r="F3559">
        <v>5</v>
      </c>
      <c r="G3559" t="s">
        <v>4405</v>
      </c>
      <c r="AT3559" t="str">
        <f t="shared" si="439"/>
        <v>UFP_VBUS</v>
      </c>
      <c r="AU3559" t="str">
        <f t="shared" si="440"/>
        <v>--</v>
      </c>
    </row>
    <row r="3560" spans="1:47" x14ac:dyDescent="0.25">
      <c r="A3560" t="str">
        <f t="shared" si="435"/>
        <v>D12-6</v>
      </c>
      <c r="B3560" t="str">
        <f t="shared" si="436"/>
        <v>UFP_VBUS</v>
      </c>
      <c r="C3560" t="str">
        <f t="shared" si="437"/>
        <v>D12-UFP_VBUS</v>
      </c>
      <c r="D3560" t="str">
        <f t="shared" si="438"/>
        <v>D12-6</v>
      </c>
      <c r="E3560" t="s">
        <v>361</v>
      </c>
      <c r="F3560">
        <v>6</v>
      </c>
      <c r="G3560" t="s">
        <v>4405</v>
      </c>
      <c r="AT3560" t="str">
        <f t="shared" si="439"/>
        <v>UFP_VBUS</v>
      </c>
      <c r="AU3560" t="str">
        <f t="shared" si="440"/>
        <v>--</v>
      </c>
    </row>
    <row r="3561" spans="1:47" x14ac:dyDescent="0.25">
      <c r="A3561" t="str">
        <f t="shared" si="435"/>
        <v>D12-7</v>
      </c>
      <c r="B3561" t="str">
        <f t="shared" si="436"/>
        <v>GND</v>
      </c>
      <c r="C3561" t="str">
        <f t="shared" si="437"/>
        <v>D12-GND</v>
      </c>
      <c r="D3561" t="str">
        <f t="shared" si="438"/>
        <v>D12-7</v>
      </c>
      <c r="E3561" t="s">
        <v>361</v>
      </c>
      <c r="F3561">
        <v>7</v>
      </c>
      <c r="G3561" t="s">
        <v>433</v>
      </c>
      <c r="AT3561">
        <f t="shared" si="439"/>
        <v>0</v>
      </c>
      <c r="AU3561">
        <f t="shared" si="440"/>
        <v>0</v>
      </c>
    </row>
    <row r="3562" spans="1:47" x14ac:dyDescent="0.25">
      <c r="A3562" t="str">
        <f t="shared" si="435"/>
        <v>D13-A</v>
      </c>
      <c r="B3562" t="str">
        <f t="shared" si="436"/>
        <v>3V3_SFP</v>
      </c>
      <c r="C3562" t="str">
        <f t="shared" si="437"/>
        <v>D13-3V3_SFP</v>
      </c>
      <c r="D3562" t="str">
        <f t="shared" si="438"/>
        <v>D13-A</v>
      </c>
      <c r="E3562" t="s">
        <v>362</v>
      </c>
      <c r="F3562" t="s">
        <v>3499</v>
      </c>
      <c r="G3562" t="s">
        <v>3720</v>
      </c>
      <c r="AT3562" t="str">
        <f t="shared" si="439"/>
        <v>3V3_SFP</v>
      </c>
      <c r="AU3562" t="str">
        <f t="shared" si="440"/>
        <v>--</v>
      </c>
    </row>
    <row r="3563" spans="1:47" x14ac:dyDescent="0.25">
      <c r="A3563" t="str">
        <f t="shared" si="435"/>
        <v>D13-K</v>
      </c>
      <c r="B3563" t="str">
        <f t="shared" si="436"/>
        <v>NetD13_K</v>
      </c>
      <c r="C3563" t="str">
        <f t="shared" si="437"/>
        <v>D13-NetD13_K</v>
      </c>
      <c r="D3563" t="str">
        <f t="shared" si="438"/>
        <v>D13-K</v>
      </c>
      <c r="E3563" t="s">
        <v>362</v>
      </c>
      <c r="F3563" t="s">
        <v>3500</v>
      </c>
      <c r="G3563" t="s">
        <v>1180</v>
      </c>
      <c r="AT3563" t="str">
        <f t="shared" si="439"/>
        <v>NetD13_K</v>
      </c>
      <c r="AU3563" t="str">
        <f t="shared" si="440"/>
        <v>--</v>
      </c>
    </row>
    <row r="3564" spans="1:47" x14ac:dyDescent="0.25">
      <c r="A3564" t="str">
        <f t="shared" si="435"/>
        <v>D14-1</v>
      </c>
      <c r="B3564" t="str">
        <f t="shared" si="436"/>
        <v>12V_A</v>
      </c>
      <c r="C3564" t="str">
        <f t="shared" si="437"/>
        <v>D14-12V_A</v>
      </c>
      <c r="D3564" t="str">
        <f t="shared" si="438"/>
        <v>D14-1</v>
      </c>
      <c r="E3564" t="s">
        <v>363</v>
      </c>
      <c r="F3564">
        <v>1</v>
      </c>
      <c r="G3564" t="s">
        <v>3699</v>
      </c>
      <c r="AT3564" t="str">
        <f t="shared" si="439"/>
        <v>12V_A</v>
      </c>
      <c r="AU3564" t="str">
        <f t="shared" si="440"/>
        <v>--</v>
      </c>
    </row>
    <row r="3565" spans="1:47" x14ac:dyDescent="0.25">
      <c r="A3565" t="str">
        <f t="shared" si="435"/>
        <v>D14-2</v>
      </c>
      <c r="B3565" t="str">
        <f t="shared" si="436"/>
        <v>12VAGND</v>
      </c>
      <c r="C3565" t="str">
        <f t="shared" si="437"/>
        <v>D14-12VAGND</v>
      </c>
      <c r="D3565" t="str">
        <f t="shared" si="438"/>
        <v>D14-2</v>
      </c>
      <c r="E3565" t="s">
        <v>363</v>
      </c>
      <c r="F3565">
        <v>2</v>
      </c>
      <c r="G3565" t="s">
        <v>3698</v>
      </c>
      <c r="AT3565" t="str">
        <f t="shared" si="439"/>
        <v>12VAGND</v>
      </c>
      <c r="AU3565" t="str">
        <f t="shared" si="440"/>
        <v>--</v>
      </c>
    </row>
    <row r="3566" spans="1:47" x14ac:dyDescent="0.25">
      <c r="A3566" t="str">
        <f t="shared" si="435"/>
        <v>D15-A</v>
      </c>
      <c r="B3566" t="str">
        <f t="shared" si="436"/>
        <v>3V3AUX</v>
      </c>
      <c r="C3566" t="str">
        <f t="shared" si="437"/>
        <v>D15-3V3AUX</v>
      </c>
      <c r="D3566" t="str">
        <f t="shared" si="438"/>
        <v>D15-A</v>
      </c>
      <c r="E3566" t="s">
        <v>364</v>
      </c>
      <c r="F3566" t="s">
        <v>3499</v>
      </c>
      <c r="G3566" t="s">
        <v>3711</v>
      </c>
      <c r="AT3566" t="str">
        <f t="shared" si="439"/>
        <v>3V3AUX</v>
      </c>
      <c r="AU3566" t="str">
        <f t="shared" si="440"/>
        <v>--</v>
      </c>
    </row>
    <row r="3567" spans="1:47" x14ac:dyDescent="0.25">
      <c r="A3567" t="str">
        <f t="shared" si="435"/>
        <v>D15-K</v>
      </c>
      <c r="B3567" t="str">
        <f t="shared" si="436"/>
        <v>NetD15_K</v>
      </c>
      <c r="C3567" t="str">
        <f t="shared" si="437"/>
        <v>D15-NetD15_K</v>
      </c>
      <c r="D3567" t="str">
        <f t="shared" si="438"/>
        <v>D15-K</v>
      </c>
      <c r="E3567" t="s">
        <v>364</v>
      </c>
      <c r="F3567" t="s">
        <v>3500</v>
      </c>
      <c r="G3567" t="s">
        <v>4262</v>
      </c>
      <c r="AT3567" t="str">
        <f t="shared" si="439"/>
        <v>NetD15_K</v>
      </c>
      <c r="AU3567" t="str">
        <f t="shared" si="440"/>
        <v>--</v>
      </c>
    </row>
    <row r="3568" spans="1:47" x14ac:dyDescent="0.25">
      <c r="A3568" t="str">
        <f t="shared" si="435"/>
        <v>D16-A</v>
      </c>
      <c r="B3568" t="str">
        <f t="shared" si="436"/>
        <v>NetD16_A</v>
      </c>
      <c r="C3568" t="str">
        <f t="shared" si="437"/>
        <v>D16-NetD16_A</v>
      </c>
      <c r="D3568" t="str">
        <f t="shared" si="438"/>
        <v>D16-A</v>
      </c>
      <c r="E3568" t="s">
        <v>365</v>
      </c>
      <c r="F3568" t="s">
        <v>3499</v>
      </c>
      <c r="G3568" t="s">
        <v>4263</v>
      </c>
      <c r="AT3568" t="str">
        <f t="shared" si="439"/>
        <v>NetD16_A</v>
      </c>
      <c r="AU3568" t="str">
        <f t="shared" si="440"/>
        <v>--</v>
      </c>
    </row>
    <row r="3569" spans="1:47" x14ac:dyDescent="0.25">
      <c r="A3569" t="str">
        <f t="shared" si="435"/>
        <v>D16-K</v>
      </c>
      <c r="B3569" t="str">
        <f t="shared" si="436"/>
        <v>SSD1_LED</v>
      </c>
      <c r="C3569" t="str">
        <f t="shared" si="437"/>
        <v>D16-SSD1_LED</v>
      </c>
      <c r="D3569" t="str">
        <f t="shared" si="438"/>
        <v>D16-K</v>
      </c>
      <c r="E3569" t="s">
        <v>365</v>
      </c>
      <c r="F3569" t="s">
        <v>3500</v>
      </c>
      <c r="G3569" t="s">
        <v>4458</v>
      </c>
      <c r="AT3569" t="str">
        <f t="shared" si="439"/>
        <v>SSD1_LED</v>
      </c>
      <c r="AU3569" t="str">
        <f t="shared" si="440"/>
        <v>--</v>
      </c>
    </row>
    <row r="3570" spans="1:47" x14ac:dyDescent="0.25">
      <c r="A3570" t="str">
        <f t="shared" si="435"/>
        <v>D17-1</v>
      </c>
      <c r="B3570" t="str">
        <f t="shared" si="436"/>
        <v>USB_SSTX2_P</v>
      </c>
      <c r="C3570" t="str">
        <f t="shared" si="437"/>
        <v>D17-USB_SSTX2_P</v>
      </c>
      <c r="D3570" t="str">
        <f t="shared" si="438"/>
        <v>D17-1</v>
      </c>
      <c r="E3570" t="s">
        <v>366</v>
      </c>
      <c r="F3570">
        <v>1</v>
      </c>
      <c r="G3570" t="s">
        <v>4496</v>
      </c>
      <c r="AT3570" t="str">
        <f t="shared" si="439"/>
        <v>USB_SSTX2_P</v>
      </c>
      <c r="AU3570" t="str">
        <f t="shared" si="440"/>
        <v>--</v>
      </c>
    </row>
    <row r="3571" spans="1:47" x14ac:dyDescent="0.25">
      <c r="A3571" t="str">
        <f t="shared" si="435"/>
        <v>D17-2</v>
      </c>
      <c r="B3571" t="str">
        <f t="shared" si="436"/>
        <v>USB_SSTX2_N</v>
      </c>
      <c r="C3571" t="str">
        <f t="shared" si="437"/>
        <v>D17-USB_SSTX2_N</v>
      </c>
      <c r="D3571" t="str">
        <f t="shared" si="438"/>
        <v>D17-2</v>
      </c>
      <c r="E3571" t="s">
        <v>366</v>
      </c>
      <c r="F3571">
        <v>2</v>
      </c>
      <c r="G3571" t="s">
        <v>4495</v>
      </c>
      <c r="AT3571" t="str">
        <f t="shared" si="439"/>
        <v>USB_SSTX2_N</v>
      </c>
      <c r="AU3571" t="str">
        <f t="shared" si="440"/>
        <v>--</v>
      </c>
    </row>
    <row r="3572" spans="1:47" x14ac:dyDescent="0.25">
      <c r="A3572" t="str">
        <f t="shared" si="435"/>
        <v>D17-3</v>
      </c>
      <c r="B3572" t="str">
        <f t="shared" si="436"/>
        <v>GND</v>
      </c>
      <c r="C3572" t="str">
        <f t="shared" si="437"/>
        <v>D17-GND</v>
      </c>
      <c r="D3572" t="str">
        <f t="shared" si="438"/>
        <v>D17-3</v>
      </c>
      <c r="E3572" t="s">
        <v>366</v>
      </c>
      <c r="F3572">
        <v>3</v>
      </c>
      <c r="G3572" t="s">
        <v>433</v>
      </c>
      <c r="AT3572">
        <f t="shared" si="439"/>
        <v>0</v>
      </c>
      <c r="AU3572">
        <f t="shared" si="440"/>
        <v>0</v>
      </c>
    </row>
    <row r="3573" spans="1:47" x14ac:dyDescent="0.25">
      <c r="A3573" t="str">
        <f t="shared" si="435"/>
        <v>D17-4</v>
      </c>
      <c r="B3573" t="str">
        <f t="shared" si="436"/>
        <v>USB_SSRX2_P</v>
      </c>
      <c r="C3573" t="str">
        <f t="shared" si="437"/>
        <v>D17-USB_SSRX2_P</v>
      </c>
      <c r="D3573" t="str">
        <f t="shared" si="438"/>
        <v>D17-4</v>
      </c>
      <c r="E3573" t="s">
        <v>366</v>
      </c>
      <c r="F3573">
        <v>4</v>
      </c>
      <c r="G3573" t="s">
        <v>4492</v>
      </c>
      <c r="AT3573" t="str">
        <f t="shared" si="439"/>
        <v>USB_SSRX2_P</v>
      </c>
      <c r="AU3573" t="str">
        <f t="shared" si="440"/>
        <v>--</v>
      </c>
    </row>
    <row r="3574" spans="1:47" x14ac:dyDescent="0.25">
      <c r="A3574" t="str">
        <f t="shared" si="435"/>
        <v>D17-5</v>
      </c>
      <c r="B3574" t="str">
        <f t="shared" si="436"/>
        <v>USB_SSRX2_N</v>
      </c>
      <c r="C3574" t="str">
        <f t="shared" si="437"/>
        <v>D17-USB_SSRX2_N</v>
      </c>
      <c r="D3574" t="str">
        <f t="shared" si="438"/>
        <v>D17-5</v>
      </c>
      <c r="E3574" t="s">
        <v>366</v>
      </c>
      <c r="F3574">
        <v>5</v>
      </c>
      <c r="G3574" t="s">
        <v>4491</v>
      </c>
      <c r="AT3574" t="str">
        <f t="shared" si="439"/>
        <v>USB_SSRX2_N</v>
      </c>
      <c r="AU3574" t="str">
        <f t="shared" si="440"/>
        <v>--</v>
      </c>
    </row>
    <row r="3575" spans="1:47" x14ac:dyDescent="0.25">
      <c r="A3575" t="str">
        <f t="shared" si="435"/>
        <v>D17-6</v>
      </c>
      <c r="B3575" t="str">
        <f t="shared" si="436"/>
        <v>USB_SSRX2_N</v>
      </c>
      <c r="C3575" t="str">
        <f t="shared" si="437"/>
        <v>D17-USB_SSRX2_N</v>
      </c>
      <c r="D3575" t="str">
        <f t="shared" si="438"/>
        <v>D17-6</v>
      </c>
      <c r="E3575" t="s">
        <v>366</v>
      </c>
      <c r="F3575">
        <v>6</v>
      </c>
      <c r="G3575" t="s">
        <v>4491</v>
      </c>
      <c r="AT3575" t="str">
        <f t="shared" si="439"/>
        <v>USB_SSRX2_N</v>
      </c>
      <c r="AU3575" t="str">
        <f t="shared" si="440"/>
        <v>--</v>
      </c>
    </row>
    <row r="3576" spans="1:47" x14ac:dyDescent="0.25">
      <c r="A3576" t="str">
        <f t="shared" si="435"/>
        <v>D17-7</v>
      </c>
      <c r="B3576" t="str">
        <f t="shared" si="436"/>
        <v>USB_SSRX2_P</v>
      </c>
      <c r="C3576" t="str">
        <f t="shared" si="437"/>
        <v>D17-USB_SSRX2_P</v>
      </c>
      <c r="D3576" t="str">
        <f t="shared" si="438"/>
        <v>D17-7</v>
      </c>
      <c r="E3576" t="s">
        <v>366</v>
      </c>
      <c r="F3576">
        <v>7</v>
      </c>
      <c r="G3576" t="s">
        <v>4492</v>
      </c>
      <c r="AT3576" t="str">
        <f t="shared" si="439"/>
        <v>USB_SSRX2_P</v>
      </c>
      <c r="AU3576" t="str">
        <f t="shared" si="440"/>
        <v>--</v>
      </c>
    </row>
    <row r="3577" spans="1:47" x14ac:dyDescent="0.25">
      <c r="A3577" t="str">
        <f t="shared" si="435"/>
        <v>D17-8</v>
      </c>
      <c r="B3577" t="str">
        <f t="shared" si="436"/>
        <v>GND</v>
      </c>
      <c r="C3577" t="str">
        <f t="shared" si="437"/>
        <v>D17-GND</v>
      </c>
      <c r="D3577" t="str">
        <f t="shared" si="438"/>
        <v>D17-8</v>
      </c>
      <c r="E3577" t="s">
        <v>366</v>
      </c>
      <c r="F3577">
        <v>8</v>
      </c>
      <c r="G3577" t="s">
        <v>433</v>
      </c>
      <c r="AT3577">
        <f t="shared" si="439"/>
        <v>0</v>
      </c>
      <c r="AU3577">
        <f t="shared" si="440"/>
        <v>0</v>
      </c>
    </row>
    <row r="3578" spans="1:47" x14ac:dyDescent="0.25">
      <c r="A3578" t="str">
        <f t="shared" si="435"/>
        <v>D17-9</v>
      </c>
      <c r="B3578" t="str">
        <f t="shared" si="436"/>
        <v>USB_SSTX2_N</v>
      </c>
      <c r="C3578" t="str">
        <f t="shared" si="437"/>
        <v>D17-USB_SSTX2_N</v>
      </c>
      <c r="D3578" t="str">
        <f t="shared" si="438"/>
        <v>D17-9</v>
      </c>
      <c r="E3578" t="s">
        <v>366</v>
      </c>
      <c r="F3578">
        <v>9</v>
      </c>
      <c r="G3578" t="s">
        <v>4495</v>
      </c>
      <c r="AT3578" t="str">
        <f t="shared" si="439"/>
        <v>USB_SSTX2_N</v>
      </c>
      <c r="AU3578" t="str">
        <f t="shared" si="440"/>
        <v>--</v>
      </c>
    </row>
    <row r="3579" spans="1:47" x14ac:dyDescent="0.25">
      <c r="A3579" t="str">
        <f t="shared" si="435"/>
        <v>D17-10</v>
      </c>
      <c r="B3579" t="str">
        <f t="shared" si="436"/>
        <v>USB_SSTX2_P</v>
      </c>
      <c r="C3579" t="str">
        <f t="shared" si="437"/>
        <v>D17-USB_SSTX2_P</v>
      </c>
      <c r="D3579" t="str">
        <f t="shared" si="438"/>
        <v>D17-10</v>
      </c>
      <c r="E3579" t="s">
        <v>366</v>
      </c>
      <c r="F3579">
        <v>10</v>
      </c>
      <c r="G3579" t="s">
        <v>4496</v>
      </c>
      <c r="AT3579" t="str">
        <f t="shared" si="439"/>
        <v>USB_SSTX2_P</v>
      </c>
      <c r="AU3579" t="str">
        <f t="shared" si="440"/>
        <v>--</v>
      </c>
    </row>
    <row r="3580" spans="1:47" x14ac:dyDescent="0.25">
      <c r="A3580" t="str">
        <f t="shared" si="435"/>
        <v>F2-1</v>
      </c>
      <c r="B3580" t="str">
        <f t="shared" si="436"/>
        <v>NetF2_1</v>
      </c>
      <c r="C3580" t="str">
        <f t="shared" si="437"/>
        <v>F2-NetF2_1</v>
      </c>
      <c r="D3580" t="str">
        <f t="shared" si="438"/>
        <v>F2-1</v>
      </c>
      <c r="E3580" t="s">
        <v>3038</v>
      </c>
      <c r="F3580">
        <v>1</v>
      </c>
      <c r="G3580" t="s">
        <v>4273</v>
      </c>
      <c r="AT3580" t="str">
        <f t="shared" si="439"/>
        <v>NetF2_1</v>
      </c>
      <c r="AU3580" t="str">
        <f t="shared" si="440"/>
        <v>--</v>
      </c>
    </row>
    <row r="3581" spans="1:47" x14ac:dyDescent="0.25">
      <c r="A3581" t="str">
        <f t="shared" si="435"/>
        <v>F2-2</v>
      </c>
      <c r="B3581" t="str">
        <f t="shared" si="436"/>
        <v>12V_A</v>
      </c>
      <c r="C3581" t="str">
        <f t="shared" si="437"/>
        <v>F2-12V_A</v>
      </c>
      <c r="D3581" t="str">
        <f t="shared" si="438"/>
        <v>F2-2</v>
      </c>
      <c r="E3581" t="s">
        <v>3038</v>
      </c>
      <c r="F3581">
        <v>2</v>
      </c>
      <c r="G3581" t="s">
        <v>3699</v>
      </c>
      <c r="AT3581" t="str">
        <f t="shared" si="439"/>
        <v>12V_A</v>
      </c>
      <c r="AU3581" t="str">
        <f t="shared" si="440"/>
        <v>--</v>
      </c>
    </row>
    <row r="3582" spans="1:47" x14ac:dyDescent="0.25">
      <c r="A3582" t="str">
        <f t="shared" si="435"/>
        <v>H1-1</v>
      </c>
      <c r="B3582" t="str">
        <f t="shared" si="436"/>
        <v>GND</v>
      </c>
      <c r="C3582" t="str">
        <f t="shared" si="437"/>
        <v>H1-GND</v>
      </c>
      <c r="D3582" t="str">
        <f t="shared" si="438"/>
        <v>H1-1</v>
      </c>
      <c r="E3582" t="s">
        <v>3054</v>
      </c>
      <c r="F3582">
        <v>1</v>
      </c>
      <c r="G3582" t="s">
        <v>433</v>
      </c>
      <c r="AT3582">
        <f t="shared" si="439"/>
        <v>0</v>
      </c>
      <c r="AU3582">
        <f t="shared" si="440"/>
        <v>0</v>
      </c>
    </row>
    <row r="3583" spans="1:47" x14ac:dyDescent="0.25">
      <c r="A3583" t="str">
        <f t="shared" si="435"/>
        <v>H2-1</v>
      </c>
      <c r="B3583" t="str">
        <f t="shared" si="436"/>
        <v>GND</v>
      </c>
      <c r="C3583" t="str">
        <f t="shared" si="437"/>
        <v>H2-GND</v>
      </c>
      <c r="D3583" t="str">
        <f t="shared" si="438"/>
        <v>H2-1</v>
      </c>
      <c r="E3583" t="s">
        <v>3055</v>
      </c>
      <c r="F3583">
        <v>1</v>
      </c>
      <c r="G3583" t="s">
        <v>433</v>
      </c>
      <c r="AT3583">
        <f t="shared" si="439"/>
        <v>0</v>
      </c>
      <c r="AU3583">
        <f t="shared" si="440"/>
        <v>0</v>
      </c>
    </row>
    <row r="3584" spans="1:47" x14ac:dyDescent="0.25">
      <c r="A3584" t="str">
        <f t="shared" si="435"/>
        <v>H3-1</v>
      </c>
      <c r="B3584" t="str">
        <f t="shared" si="436"/>
        <v>GND</v>
      </c>
      <c r="C3584" t="str">
        <f t="shared" si="437"/>
        <v>H3-GND</v>
      </c>
      <c r="D3584" t="str">
        <f t="shared" si="438"/>
        <v>H3-1</v>
      </c>
      <c r="E3584" t="s">
        <v>3056</v>
      </c>
      <c r="F3584">
        <v>1</v>
      </c>
      <c r="G3584" t="s">
        <v>433</v>
      </c>
      <c r="AT3584">
        <f t="shared" si="439"/>
        <v>0</v>
      </c>
      <c r="AU3584">
        <f t="shared" si="440"/>
        <v>0</v>
      </c>
    </row>
    <row r="3585" spans="1:47" x14ac:dyDescent="0.25">
      <c r="A3585" t="str">
        <f t="shared" si="435"/>
        <v>H4-1</v>
      </c>
      <c r="B3585" t="str">
        <f t="shared" si="436"/>
        <v>GND</v>
      </c>
      <c r="C3585" t="str">
        <f t="shared" si="437"/>
        <v>H4-GND</v>
      </c>
      <c r="D3585" t="str">
        <f t="shared" si="438"/>
        <v>H4-1</v>
      </c>
      <c r="E3585" t="s">
        <v>2311</v>
      </c>
      <c r="F3585">
        <v>1</v>
      </c>
      <c r="G3585" t="s">
        <v>433</v>
      </c>
      <c r="AT3585">
        <f t="shared" si="439"/>
        <v>0</v>
      </c>
      <c r="AU3585">
        <f t="shared" si="440"/>
        <v>0</v>
      </c>
    </row>
    <row r="3586" spans="1:47" x14ac:dyDescent="0.25">
      <c r="A3586" t="str">
        <f t="shared" si="435"/>
        <v>H5-1</v>
      </c>
      <c r="B3586" t="str">
        <f t="shared" si="436"/>
        <v>GND</v>
      </c>
      <c r="C3586" t="str">
        <f t="shared" si="437"/>
        <v>H5-GND</v>
      </c>
      <c r="D3586" t="str">
        <f t="shared" si="438"/>
        <v>H5-1</v>
      </c>
      <c r="E3586" t="s">
        <v>3057</v>
      </c>
      <c r="F3586">
        <v>1</v>
      </c>
      <c r="G3586" t="s">
        <v>433</v>
      </c>
      <c r="AT3586">
        <f t="shared" si="439"/>
        <v>0</v>
      </c>
      <c r="AU3586">
        <f t="shared" si="440"/>
        <v>0</v>
      </c>
    </row>
    <row r="3587" spans="1:47" x14ac:dyDescent="0.25">
      <c r="A3587" t="str">
        <f t="shared" si="435"/>
        <v>H6-1</v>
      </c>
      <c r="B3587" t="str">
        <f t="shared" si="436"/>
        <v>GND</v>
      </c>
      <c r="C3587" t="str">
        <f t="shared" si="437"/>
        <v>H6-GND</v>
      </c>
      <c r="D3587" t="str">
        <f t="shared" si="438"/>
        <v>H6-1</v>
      </c>
      <c r="E3587" t="s">
        <v>4584</v>
      </c>
      <c r="F3587">
        <v>1</v>
      </c>
      <c r="G3587" t="s">
        <v>433</v>
      </c>
      <c r="AT3587">
        <f t="shared" si="439"/>
        <v>0</v>
      </c>
      <c r="AU3587">
        <f t="shared" si="440"/>
        <v>0</v>
      </c>
    </row>
    <row r="3588" spans="1:47" x14ac:dyDescent="0.25">
      <c r="A3588" t="str">
        <f t="shared" si="435"/>
        <v>H7-1</v>
      </c>
      <c r="B3588" t="str">
        <f t="shared" si="436"/>
        <v>GND</v>
      </c>
      <c r="C3588" t="str">
        <f t="shared" si="437"/>
        <v>H7-GND</v>
      </c>
      <c r="D3588" t="str">
        <f t="shared" si="438"/>
        <v>H7-1</v>
      </c>
      <c r="E3588" t="s">
        <v>4715</v>
      </c>
      <c r="F3588">
        <v>1</v>
      </c>
      <c r="G3588" t="s">
        <v>433</v>
      </c>
      <c r="AT3588">
        <f t="shared" si="439"/>
        <v>0</v>
      </c>
      <c r="AU3588">
        <f t="shared" si="440"/>
        <v>0</v>
      </c>
    </row>
    <row r="3589" spans="1:47" x14ac:dyDescent="0.25">
      <c r="A3589" t="str">
        <f t="shared" si="435"/>
        <v>H8-1</v>
      </c>
      <c r="B3589" t="str">
        <f t="shared" si="436"/>
        <v>GND</v>
      </c>
      <c r="C3589" t="str">
        <f t="shared" si="437"/>
        <v>H8-GND</v>
      </c>
      <c r="D3589" t="str">
        <f t="shared" si="438"/>
        <v>H8-1</v>
      </c>
      <c r="E3589" t="s">
        <v>2080</v>
      </c>
      <c r="F3589">
        <v>1</v>
      </c>
      <c r="G3589" t="s">
        <v>433</v>
      </c>
      <c r="AT3589">
        <f t="shared" si="439"/>
        <v>0</v>
      </c>
      <c r="AU3589">
        <f t="shared" si="440"/>
        <v>0</v>
      </c>
    </row>
    <row r="3590" spans="1:47" x14ac:dyDescent="0.25">
      <c r="A3590" t="str">
        <f t="shared" ref="A3590:A3653" si="441">$E3590&amp;"-"&amp;$F3590</f>
        <v>H9-1</v>
      </c>
      <c r="B3590" t="str">
        <f t="shared" ref="B3590:B3653" si="442">IF(OR(E3590=$A$2,E3590=$B$2,E3590=$C$2,E3590=$D$2),"--",G3590)</f>
        <v>GND</v>
      </c>
      <c r="C3590" t="str">
        <f t="shared" ref="C3590:C3653" si="443">$E3590&amp;"-"&amp;$G3590</f>
        <v>H9-GND</v>
      </c>
      <c r="D3590" t="str">
        <f t="shared" ref="D3590:D3653" si="444">A3590</f>
        <v>H9-1</v>
      </c>
      <c r="E3590" t="s">
        <v>3058</v>
      </c>
      <c r="F3590">
        <v>1</v>
      </c>
      <c r="G3590" t="s">
        <v>433</v>
      </c>
      <c r="AT3590">
        <f t="shared" ref="AT3590:AT3653" si="445">IF(IF(COUNTIF($AO$6:$AQ$150,B3590)&gt;0,"---","--")="---",VLOOKUP(B3590,$AO$6:$AQ$150,3,0),B3590)</f>
        <v>0</v>
      </c>
      <c r="AU3590">
        <f t="shared" ref="AU3590:AU3653" si="446">IF(IF(COUNTIF($AO$6:$AQ$150,B3590)&gt;0,"---","--")="---",VLOOKUP(B3590,$AO$6:$AQ$150,2,0),"--")</f>
        <v>0</v>
      </c>
    </row>
    <row r="3591" spans="1:47" x14ac:dyDescent="0.25">
      <c r="A3591" t="str">
        <f t="shared" si="441"/>
        <v>H10-1</v>
      </c>
      <c r="B3591" t="str">
        <f t="shared" si="442"/>
        <v>GND</v>
      </c>
      <c r="C3591" t="str">
        <f t="shared" si="443"/>
        <v>H10-GND</v>
      </c>
      <c r="D3591" t="str">
        <f t="shared" si="444"/>
        <v>H10-1</v>
      </c>
      <c r="E3591" t="s">
        <v>3059</v>
      </c>
      <c r="F3591">
        <v>1</v>
      </c>
      <c r="G3591" t="s">
        <v>433</v>
      </c>
      <c r="AT3591">
        <f t="shared" si="445"/>
        <v>0</v>
      </c>
      <c r="AU3591">
        <f t="shared" si="446"/>
        <v>0</v>
      </c>
    </row>
    <row r="3592" spans="1:47" x14ac:dyDescent="0.25">
      <c r="A3592" t="str">
        <f t="shared" si="441"/>
        <v>L1-1</v>
      </c>
      <c r="B3592" t="str">
        <f t="shared" si="442"/>
        <v>1V8</v>
      </c>
      <c r="C3592" t="str">
        <f t="shared" si="443"/>
        <v>L1-1V8</v>
      </c>
      <c r="D3592" t="str">
        <f t="shared" si="444"/>
        <v>L1-1</v>
      </c>
      <c r="E3592" t="s">
        <v>1513</v>
      </c>
      <c r="F3592">
        <v>1</v>
      </c>
      <c r="G3592" t="s">
        <v>3702</v>
      </c>
      <c r="AT3592" t="str">
        <f t="shared" si="445"/>
        <v>1V8</v>
      </c>
      <c r="AU3592" t="str">
        <f t="shared" si="446"/>
        <v>--</v>
      </c>
    </row>
    <row r="3593" spans="1:47" x14ac:dyDescent="0.25">
      <c r="A3593" t="str">
        <f t="shared" si="441"/>
        <v>L1-2</v>
      </c>
      <c r="B3593" t="str">
        <f t="shared" si="442"/>
        <v>NetC29_1</v>
      </c>
      <c r="C3593" t="str">
        <f t="shared" si="443"/>
        <v>L1-NetC29_1</v>
      </c>
      <c r="D3593" t="str">
        <f t="shared" si="444"/>
        <v>L1-2</v>
      </c>
      <c r="E3593" t="s">
        <v>1513</v>
      </c>
      <c r="F3593">
        <v>2</v>
      </c>
      <c r="G3593" t="s">
        <v>4244</v>
      </c>
      <c r="AT3593" t="str">
        <f t="shared" si="445"/>
        <v>NetC29_1</v>
      </c>
      <c r="AU3593" t="str">
        <f t="shared" si="446"/>
        <v>--</v>
      </c>
    </row>
    <row r="3594" spans="1:47" x14ac:dyDescent="0.25">
      <c r="A3594" t="str">
        <f t="shared" si="441"/>
        <v>L2-1</v>
      </c>
      <c r="B3594" t="str">
        <f t="shared" si="442"/>
        <v>3V3_PCIe</v>
      </c>
      <c r="C3594" t="str">
        <f t="shared" si="443"/>
        <v>L2-3V3_PCIe</v>
      </c>
      <c r="D3594" t="str">
        <f t="shared" si="444"/>
        <v>L2-1</v>
      </c>
      <c r="E3594" t="s">
        <v>2325</v>
      </c>
      <c r="F3594">
        <v>1</v>
      </c>
      <c r="G3594" t="s">
        <v>3719</v>
      </c>
      <c r="AT3594" t="str">
        <f t="shared" si="445"/>
        <v>3V3_PCIe</v>
      </c>
      <c r="AU3594" t="str">
        <f t="shared" si="446"/>
        <v>--</v>
      </c>
    </row>
    <row r="3595" spans="1:47" x14ac:dyDescent="0.25">
      <c r="A3595" t="str">
        <f t="shared" si="441"/>
        <v>L2-2</v>
      </c>
      <c r="B3595" t="str">
        <f t="shared" si="442"/>
        <v>SSD_3V3_1</v>
      </c>
      <c r="C3595" t="str">
        <f t="shared" si="443"/>
        <v>L2-SSD_3V3_1</v>
      </c>
      <c r="D3595" t="str">
        <f t="shared" si="444"/>
        <v>L2-2</v>
      </c>
      <c r="E3595" t="s">
        <v>2325</v>
      </c>
      <c r="F3595">
        <v>2</v>
      </c>
      <c r="G3595" t="s">
        <v>4460</v>
      </c>
      <c r="AT3595" t="str">
        <f t="shared" si="445"/>
        <v>SSD_3V3_1</v>
      </c>
      <c r="AU3595" t="str">
        <f t="shared" si="446"/>
        <v>--</v>
      </c>
    </row>
    <row r="3596" spans="1:47" x14ac:dyDescent="0.25">
      <c r="A3596" t="str">
        <f t="shared" si="441"/>
        <v>L3-1</v>
      </c>
      <c r="B3596" t="str">
        <f t="shared" si="442"/>
        <v>12V</v>
      </c>
      <c r="C3596" t="str">
        <f t="shared" si="443"/>
        <v>L3-12V</v>
      </c>
      <c r="D3596" t="str">
        <f t="shared" si="444"/>
        <v>L3-1</v>
      </c>
      <c r="E3596" t="s">
        <v>3502</v>
      </c>
      <c r="F3596">
        <v>1</v>
      </c>
      <c r="G3596" t="s">
        <v>3697</v>
      </c>
      <c r="AT3596" t="str">
        <f t="shared" si="445"/>
        <v>12V</v>
      </c>
      <c r="AU3596" t="str">
        <f t="shared" si="446"/>
        <v>--</v>
      </c>
    </row>
    <row r="3597" spans="1:47" x14ac:dyDescent="0.25">
      <c r="A3597" t="str">
        <f t="shared" si="441"/>
        <v>L3-2</v>
      </c>
      <c r="B3597" t="str">
        <f t="shared" si="442"/>
        <v>NetJ23_2</v>
      </c>
      <c r="C3597" t="str">
        <f t="shared" si="443"/>
        <v>L3-NetJ23_2</v>
      </c>
      <c r="D3597" t="str">
        <f t="shared" si="444"/>
        <v>L3-2</v>
      </c>
      <c r="E3597" t="s">
        <v>3502</v>
      </c>
      <c r="F3597">
        <v>2</v>
      </c>
      <c r="G3597" t="s">
        <v>4285</v>
      </c>
      <c r="AT3597" t="str">
        <f t="shared" si="445"/>
        <v>NetJ23_2</v>
      </c>
      <c r="AU3597" t="str">
        <f t="shared" si="446"/>
        <v>--</v>
      </c>
    </row>
    <row r="3598" spans="1:47" x14ac:dyDescent="0.25">
      <c r="A3598" t="str">
        <f t="shared" si="441"/>
        <v>L4-1</v>
      </c>
      <c r="B3598" t="str">
        <f t="shared" si="442"/>
        <v>NetC24_1</v>
      </c>
      <c r="C3598" t="str">
        <f t="shared" si="443"/>
        <v>L4-NetC24_1</v>
      </c>
      <c r="D3598" t="str">
        <f t="shared" si="444"/>
        <v>L4-1</v>
      </c>
      <c r="E3598" t="s">
        <v>3503</v>
      </c>
      <c r="F3598">
        <v>1</v>
      </c>
      <c r="G3598" t="s">
        <v>4239</v>
      </c>
      <c r="AT3598" t="str">
        <f t="shared" si="445"/>
        <v>NetC24_1</v>
      </c>
      <c r="AU3598" t="str">
        <f t="shared" si="446"/>
        <v>--</v>
      </c>
    </row>
    <row r="3599" spans="1:47" x14ac:dyDescent="0.25">
      <c r="A3599" t="str">
        <f t="shared" si="441"/>
        <v>L4-2</v>
      </c>
      <c r="B3599" t="str">
        <f t="shared" si="442"/>
        <v>3V3_SFP</v>
      </c>
      <c r="C3599" t="str">
        <f t="shared" si="443"/>
        <v>L4-3V3_SFP</v>
      </c>
      <c r="D3599" t="str">
        <f t="shared" si="444"/>
        <v>L4-2</v>
      </c>
      <c r="E3599" t="s">
        <v>3503</v>
      </c>
      <c r="F3599">
        <v>2</v>
      </c>
      <c r="G3599" t="s">
        <v>3720</v>
      </c>
      <c r="AT3599" t="str">
        <f t="shared" si="445"/>
        <v>3V3_SFP</v>
      </c>
      <c r="AU3599" t="str">
        <f t="shared" si="446"/>
        <v>--</v>
      </c>
    </row>
    <row r="3600" spans="1:47" x14ac:dyDescent="0.25">
      <c r="A3600" t="str">
        <f t="shared" si="441"/>
        <v>L5-1</v>
      </c>
      <c r="B3600" t="str">
        <f t="shared" si="442"/>
        <v>3V3_PCIe</v>
      </c>
      <c r="C3600" t="str">
        <f t="shared" si="443"/>
        <v>L5-3V3_PCIe</v>
      </c>
      <c r="D3600" t="str">
        <f t="shared" si="444"/>
        <v>L5-1</v>
      </c>
      <c r="E3600" t="s">
        <v>3504</v>
      </c>
      <c r="F3600">
        <v>1</v>
      </c>
      <c r="G3600" t="s">
        <v>3719</v>
      </c>
      <c r="AT3600" t="str">
        <f t="shared" si="445"/>
        <v>3V3_PCIe</v>
      </c>
      <c r="AU3600" t="str">
        <f t="shared" si="446"/>
        <v>--</v>
      </c>
    </row>
    <row r="3601" spans="1:47" x14ac:dyDescent="0.25">
      <c r="A3601" t="str">
        <f t="shared" si="441"/>
        <v>L5-2</v>
      </c>
      <c r="B3601" t="str">
        <f t="shared" si="442"/>
        <v>SSD_3V3_2</v>
      </c>
      <c r="C3601" t="str">
        <f t="shared" si="443"/>
        <v>L5-SSD_3V3_2</v>
      </c>
      <c r="D3601" t="str">
        <f t="shared" si="444"/>
        <v>L5-2</v>
      </c>
      <c r="E3601" t="s">
        <v>3504</v>
      </c>
      <c r="F3601">
        <v>2</v>
      </c>
      <c r="G3601" t="s">
        <v>4461</v>
      </c>
      <c r="AT3601" t="str">
        <f t="shared" si="445"/>
        <v>SSD_3V3_2</v>
      </c>
      <c r="AU3601" t="str">
        <f t="shared" si="446"/>
        <v>--</v>
      </c>
    </row>
    <row r="3602" spans="1:47" x14ac:dyDescent="0.25">
      <c r="A3602" t="str">
        <f t="shared" si="441"/>
        <v>L6-1</v>
      </c>
      <c r="B3602" t="str">
        <f t="shared" si="442"/>
        <v>3V3AUX</v>
      </c>
      <c r="C3602" t="str">
        <f t="shared" si="443"/>
        <v>L6-3V3AUX</v>
      </c>
      <c r="D3602" t="str">
        <f t="shared" si="444"/>
        <v>L6-1</v>
      </c>
      <c r="E3602" t="s">
        <v>3505</v>
      </c>
      <c r="F3602">
        <v>1</v>
      </c>
      <c r="G3602" t="s">
        <v>3711</v>
      </c>
      <c r="AT3602" t="str">
        <f t="shared" si="445"/>
        <v>3V3AUX</v>
      </c>
      <c r="AU3602" t="str">
        <f t="shared" si="446"/>
        <v>--</v>
      </c>
    </row>
    <row r="3603" spans="1:47" x14ac:dyDescent="0.25">
      <c r="A3603" t="str">
        <f t="shared" si="441"/>
        <v>L6-2</v>
      </c>
      <c r="B3603" t="str">
        <f t="shared" si="442"/>
        <v>NetC140_1</v>
      </c>
      <c r="C3603" t="str">
        <f t="shared" si="443"/>
        <v>L6-NetC140_1</v>
      </c>
      <c r="D3603" t="str">
        <f t="shared" si="444"/>
        <v>L6-2</v>
      </c>
      <c r="E3603" t="s">
        <v>3505</v>
      </c>
      <c r="F3603">
        <v>2</v>
      </c>
      <c r="G3603" t="s">
        <v>4227</v>
      </c>
      <c r="AT3603" t="str">
        <f t="shared" si="445"/>
        <v>NetC140_1</v>
      </c>
      <c r="AU3603" t="str">
        <f t="shared" si="446"/>
        <v>--</v>
      </c>
    </row>
    <row r="3604" spans="1:47" x14ac:dyDescent="0.25">
      <c r="A3604" t="str">
        <f t="shared" si="441"/>
        <v>L7-1</v>
      </c>
      <c r="B3604" t="str">
        <f t="shared" si="442"/>
        <v>VDDA_PLL</v>
      </c>
      <c r="C3604" t="str">
        <f t="shared" si="443"/>
        <v>L7-VDDA_PLL</v>
      </c>
      <c r="D3604" t="str">
        <f t="shared" si="444"/>
        <v>L7-1</v>
      </c>
      <c r="E3604" t="s">
        <v>3506</v>
      </c>
      <c r="F3604">
        <v>1</v>
      </c>
      <c r="G3604" t="s">
        <v>4509</v>
      </c>
      <c r="AT3604" t="str">
        <f t="shared" si="445"/>
        <v>VDDA_PLL</v>
      </c>
      <c r="AU3604" t="str">
        <f t="shared" si="446"/>
        <v>--</v>
      </c>
    </row>
    <row r="3605" spans="1:47" x14ac:dyDescent="0.25">
      <c r="A3605" t="str">
        <f t="shared" si="441"/>
        <v>L7-2</v>
      </c>
      <c r="B3605" t="str">
        <f t="shared" si="442"/>
        <v>3V3AUX</v>
      </c>
      <c r="C3605" t="str">
        <f t="shared" si="443"/>
        <v>L7-3V3AUX</v>
      </c>
      <c r="D3605" t="str">
        <f t="shared" si="444"/>
        <v>L7-2</v>
      </c>
      <c r="E3605" t="s">
        <v>3506</v>
      </c>
      <c r="F3605">
        <v>2</v>
      </c>
      <c r="G3605" t="s">
        <v>3711</v>
      </c>
      <c r="AT3605" t="str">
        <f t="shared" si="445"/>
        <v>3V3AUX</v>
      </c>
      <c r="AU3605" t="str">
        <f t="shared" si="446"/>
        <v>--</v>
      </c>
    </row>
    <row r="3606" spans="1:47" x14ac:dyDescent="0.25">
      <c r="A3606" t="str">
        <f t="shared" si="441"/>
        <v>L9-1</v>
      </c>
      <c r="B3606" t="str">
        <f t="shared" si="442"/>
        <v>NetJ23_2</v>
      </c>
      <c r="C3606" t="str">
        <f t="shared" si="443"/>
        <v>L9-NetJ23_2</v>
      </c>
      <c r="D3606" t="str">
        <f t="shared" si="444"/>
        <v>L9-1</v>
      </c>
      <c r="E3606" t="s">
        <v>3508</v>
      </c>
      <c r="F3606">
        <v>1</v>
      </c>
      <c r="G3606" t="s">
        <v>4285</v>
      </c>
      <c r="AT3606" t="str">
        <f t="shared" si="445"/>
        <v>NetJ23_2</v>
      </c>
      <c r="AU3606" t="str">
        <f t="shared" si="446"/>
        <v>--</v>
      </c>
    </row>
    <row r="3607" spans="1:47" x14ac:dyDescent="0.25">
      <c r="A3607" t="str">
        <f t="shared" si="441"/>
        <v>L9-2</v>
      </c>
      <c r="B3607" t="str">
        <f t="shared" si="442"/>
        <v>5V</v>
      </c>
      <c r="C3607" t="str">
        <f t="shared" si="443"/>
        <v>L9-5V</v>
      </c>
      <c r="D3607" t="str">
        <f t="shared" si="444"/>
        <v>L9-2</v>
      </c>
      <c r="E3607" t="s">
        <v>3508</v>
      </c>
      <c r="F3607">
        <v>2</v>
      </c>
      <c r="G3607" t="s">
        <v>3724</v>
      </c>
      <c r="AT3607" t="str">
        <f t="shared" si="445"/>
        <v>5V</v>
      </c>
      <c r="AU3607" t="str">
        <f t="shared" si="446"/>
        <v>--</v>
      </c>
    </row>
    <row r="3608" spans="1:47" x14ac:dyDescent="0.25">
      <c r="A3608" t="str">
        <f t="shared" si="441"/>
        <v>L10-1</v>
      </c>
      <c r="B3608" t="str">
        <f t="shared" si="442"/>
        <v>3V3</v>
      </c>
      <c r="C3608" t="str">
        <f t="shared" si="443"/>
        <v>L10-3V3</v>
      </c>
      <c r="D3608" t="str">
        <f t="shared" si="444"/>
        <v>L10-1</v>
      </c>
      <c r="E3608" t="s">
        <v>3509</v>
      </c>
      <c r="F3608">
        <v>1</v>
      </c>
      <c r="G3608" t="s">
        <v>3710</v>
      </c>
      <c r="AT3608" t="str">
        <f t="shared" si="445"/>
        <v>3V3</v>
      </c>
      <c r="AU3608" t="str">
        <f t="shared" si="446"/>
        <v>--</v>
      </c>
    </row>
    <row r="3609" spans="1:47" x14ac:dyDescent="0.25">
      <c r="A3609" t="str">
        <f t="shared" si="441"/>
        <v>L10-2</v>
      </c>
      <c r="B3609" t="str">
        <f t="shared" si="442"/>
        <v>PVDD_HDMI</v>
      </c>
      <c r="C3609" t="str">
        <f t="shared" si="443"/>
        <v>L10-PVDD_HDMI</v>
      </c>
      <c r="D3609" t="str">
        <f t="shared" si="444"/>
        <v>L10-2</v>
      </c>
      <c r="E3609" t="s">
        <v>3509</v>
      </c>
      <c r="F3609">
        <v>2</v>
      </c>
      <c r="G3609" t="s">
        <v>4406</v>
      </c>
      <c r="AT3609" t="str">
        <f t="shared" si="445"/>
        <v>PVDD_HDMI</v>
      </c>
      <c r="AU3609" t="str">
        <f t="shared" si="446"/>
        <v>--</v>
      </c>
    </row>
    <row r="3610" spans="1:47" x14ac:dyDescent="0.25">
      <c r="A3610" t="str">
        <f t="shared" si="441"/>
        <v>L11-1</v>
      </c>
      <c r="B3610" t="str">
        <f t="shared" si="442"/>
        <v>TVDD_HDMI</v>
      </c>
      <c r="C3610" t="str">
        <f t="shared" si="443"/>
        <v>L11-TVDD_HDMI</v>
      </c>
      <c r="D3610" t="str">
        <f t="shared" si="444"/>
        <v>L11-1</v>
      </c>
      <c r="E3610" t="s">
        <v>3510</v>
      </c>
      <c r="F3610">
        <v>1</v>
      </c>
      <c r="G3610" t="s">
        <v>4471</v>
      </c>
      <c r="AT3610" t="str">
        <f t="shared" si="445"/>
        <v>TVDD_HDMI</v>
      </c>
      <c r="AU3610" t="str">
        <f t="shared" si="446"/>
        <v>--</v>
      </c>
    </row>
    <row r="3611" spans="1:47" x14ac:dyDescent="0.25">
      <c r="A3611" t="str">
        <f t="shared" si="441"/>
        <v>L11-2</v>
      </c>
      <c r="B3611" t="str">
        <f t="shared" si="442"/>
        <v>3V3</v>
      </c>
      <c r="C3611" t="str">
        <f t="shared" si="443"/>
        <v>L11-3V3</v>
      </c>
      <c r="D3611" t="str">
        <f t="shared" si="444"/>
        <v>L11-2</v>
      </c>
      <c r="E3611" t="s">
        <v>3510</v>
      </c>
      <c r="F3611">
        <v>2</v>
      </c>
      <c r="G3611" t="s">
        <v>3710</v>
      </c>
      <c r="AT3611" t="str">
        <f t="shared" si="445"/>
        <v>3V3</v>
      </c>
      <c r="AU3611" t="str">
        <f t="shared" si="446"/>
        <v>--</v>
      </c>
    </row>
    <row r="3612" spans="1:47" x14ac:dyDescent="0.25">
      <c r="A3612" t="str">
        <f t="shared" si="441"/>
        <v>L12-1</v>
      </c>
      <c r="B3612" t="str">
        <f t="shared" si="442"/>
        <v>3V3</v>
      </c>
      <c r="C3612" t="str">
        <f t="shared" si="443"/>
        <v>L12-3V3</v>
      </c>
      <c r="D3612" t="str">
        <f t="shared" si="444"/>
        <v>L12-1</v>
      </c>
      <c r="E3612" t="s">
        <v>4519</v>
      </c>
      <c r="F3612">
        <v>1</v>
      </c>
      <c r="G3612" t="s">
        <v>3710</v>
      </c>
      <c r="AT3612" t="str">
        <f t="shared" si="445"/>
        <v>3V3</v>
      </c>
      <c r="AU3612" t="str">
        <f t="shared" si="446"/>
        <v>--</v>
      </c>
    </row>
    <row r="3613" spans="1:47" x14ac:dyDescent="0.25">
      <c r="A3613" t="str">
        <f t="shared" si="441"/>
        <v>L12-2</v>
      </c>
      <c r="B3613" t="str">
        <f t="shared" si="442"/>
        <v>DVDD_HDMI</v>
      </c>
      <c r="C3613" t="str">
        <f t="shared" si="443"/>
        <v>L12-DVDD_HDMI</v>
      </c>
      <c r="D3613" t="str">
        <f t="shared" si="444"/>
        <v>L12-2</v>
      </c>
      <c r="E3613" t="s">
        <v>4519</v>
      </c>
      <c r="F3613">
        <v>2</v>
      </c>
      <c r="G3613" t="s">
        <v>3989</v>
      </c>
      <c r="AT3613" t="str">
        <f t="shared" si="445"/>
        <v>DVDD_HDMI</v>
      </c>
      <c r="AU3613" t="str">
        <f t="shared" si="446"/>
        <v>--</v>
      </c>
    </row>
    <row r="3614" spans="1:47" x14ac:dyDescent="0.25">
      <c r="A3614" t="str">
        <f t="shared" si="441"/>
        <v>L13-1</v>
      </c>
      <c r="B3614" t="str">
        <f t="shared" si="442"/>
        <v>VCCBAT</v>
      </c>
      <c r="C3614" t="str">
        <f t="shared" si="443"/>
        <v>L13-VCCBAT</v>
      </c>
      <c r="D3614" t="str">
        <f t="shared" si="444"/>
        <v>L13-1</v>
      </c>
      <c r="E3614" t="s">
        <v>4521</v>
      </c>
      <c r="F3614">
        <v>1</v>
      </c>
      <c r="G3614" t="s">
        <v>1152</v>
      </c>
      <c r="AT3614" t="str">
        <f t="shared" si="445"/>
        <v>VCCBAT</v>
      </c>
      <c r="AU3614" t="str">
        <f t="shared" si="446"/>
        <v>--</v>
      </c>
    </row>
    <row r="3615" spans="1:47" x14ac:dyDescent="0.25">
      <c r="A3615" t="str">
        <f t="shared" si="441"/>
        <v>L13-2</v>
      </c>
      <c r="B3615" t="str">
        <f t="shared" si="442"/>
        <v>1V8_M</v>
      </c>
      <c r="C3615" t="str">
        <f t="shared" si="443"/>
        <v>L13-1V8_M</v>
      </c>
      <c r="D3615" t="str">
        <f t="shared" si="444"/>
        <v>L13-2</v>
      </c>
      <c r="E3615" t="s">
        <v>4521</v>
      </c>
      <c r="F3615">
        <v>2</v>
      </c>
      <c r="G3615" t="s">
        <v>3706</v>
      </c>
      <c r="AT3615" t="str">
        <f t="shared" si="445"/>
        <v>1V8_M</v>
      </c>
      <c r="AU3615" t="str">
        <f t="shared" si="446"/>
        <v>--</v>
      </c>
    </row>
    <row r="3616" spans="1:47" x14ac:dyDescent="0.25">
      <c r="A3616" t="str">
        <f t="shared" si="441"/>
        <v>L14-1</v>
      </c>
      <c r="B3616" t="str">
        <f t="shared" si="442"/>
        <v>3V3_SFP</v>
      </c>
      <c r="C3616" t="str">
        <f t="shared" si="443"/>
        <v>L14-3V3_SFP</v>
      </c>
      <c r="D3616" t="str">
        <f t="shared" si="444"/>
        <v>L14-1</v>
      </c>
      <c r="E3616" t="s">
        <v>4522</v>
      </c>
      <c r="F3616">
        <v>1</v>
      </c>
      <c r="G3616" t="s">
        <v>3720</v>
      </c>
      <c r="AT3616" t="str">
        <f t="shared" si="445"/>
        <v>3V3_SFP</v>
      </c>
      <c r="AU3616" t="str">
        <f t="shared" si="446"/>
        <v>--</v>
      </c>
    </row>
    <row r="3617" spans="1:47" x14ac:dyDescent="0.25">
      <c r="A3617" t="str">
        <f t="shared" si="441"/>
        <v>L14-2</v>
      </c>
      <c r="B3617" t="str">
        <f t="shared" si="442"/>
        <v>NetC347_2</v>
      </c>
      <c r="C3617" t="str">
        <f t="shared" si="443"/>
        <v>L14-NetC347_2</v>
      </c>
      <c r="D3617" t="str">
        <f t="shared" si="444"/>
        <v>L14-2</v>
      </c>
      <c r="E3617" t="s">
        <v>4522</v>
      </c>
      <c r="F3617">
        <v>2</v>
      </c>
      <c r="G3617" t="s">
        <v>4246</v>
      </c>
      <c r="AT3617" t="str">
        <f t="shared" si="445"/>
        <v>NetC347_2</v>
      </c>
      <c r="AU3617" t="str">
        <f t="shared" si="446"/>
        <v>--</v>
      </c>
    </row>
    <row r="3618" spans="1:47" x14ac:dyDescent="0.25">
      <c r="A3618" t="str">
        <f t="shared" si="441"/>
        <v>L15-1</v>
      </c>
      <c r="B3618" t="str">
        <f t="shared" si="442"/>
        <v>3V3_SFP</v>
      </c>
      <c r="C3618" t="str">
        <f t="shared" si="443"/>
        <v>L15-3V3_SFP</v>
      </c>
      <c r="D3618" t="str">
        <f t="shared" si="444"/>
        <v>L15-1</v>
      </c>
      <c r="E3618" t="s">
        <v>4524</v>
      </c>
      <c r="F3618">
        <v>1</v>
      </c>
      <c r="G3618" t="s">
        <v>3720</v>
      </c>
      <c r="AT3618" t="str">
        <f t="shared" si="445"/>
        <v>3V3_SFP</v>
      </c>
      <c r="AU3618" t="str">
        <f t="shared" si="446"/>
        <v>--</v>
      </c>
    </row>
    <row r="3619" spans="1:47" x14ac:dyDescent="0.25">
      <c r="A3619" t="str">
        <f t="shared" si="441"/>
        <v>L15-2</v>
      </c>
      <c r="B3619" t="str">
        <f t="shared" si="442"/>
        <v>NetC349_1</v>
      </c>
      <c r="C3619" t="str">
        <f t="shared" si="443"/>
        <v>L15-NetC349_1</v>
      </c>
      <c r="D3619" t="str">
        <f t="shared" si="444"/>
        <v>L15-2</v>
      </c>
      <c r="E3619" t="s">
        <v>4524</v>
      </c>
      <c r="F3619">
        <v>2</v>
      </c>
      <c r="G3619" t="s">
        <v>4247</v>
      </c>
      <c r="AT3619" t="str">
        <f t="shared" si="445"/>
        <v>NetC349_1</v>
      </c>
      <c r="AU3619" t="str">
        <f t="shared" si="446"/>
        <v>--</v>
      </c>
    </row>
    <row r="3620" spans="1:47" x14ac:dyDescent="0.25">
      <c r="A3620" t="str">
        <f t="shared" si="441"/>
        <v>L16-1</v>
      </c>
      <c r="B3620" t="str">
        <f t="shared" si="442"/>
        <v>NetC57_1</v>
      </c>
      <c r="C3620" t="str">
        <f t="shared" si="443"/>
        <v>L16-NetC57_1</v>
      </c>
      <c r="D3620" t="str">
        <f t="shared" si="444"/>
        <v>L16-1</v>
      </c>
      <c r="E3620" t="s">
        <v>4525</v>
      </c>
      <c r="F3620">
        <v>1</v>
      </c>
      <c r="G3620" t="s">
        <v>4255</v>
      </c>
      <c r="AT3620" t="str">
        <f t="shared" si="445"/>
        <v>NetC57_1</v>
      </c>
      <c r="AU3620" t="str">
        <f t="shared" si="446"/>
        <v>--</v>
      </c>
    </row>
    <row r="3621" spans="1:47" x14ac:dyDescent="0.25">
      <c r="A3621" t="str">
        <f t="shared" si="441"/>
        <v>L16-2</v>
      </c>
      <c r="B3621" t="str">
        <f t="shared" si="442"/>
        <v>3V3_SFP</v>
      </c>
      <c r="C3621" t="str">
        <f t="shared" si="443"/>
        <v>L16-3V3_SFP</v>
      </c>
      <c r="D3621" t="str">
        <f t="shared" si="444"/>
        <v>L16-2</v>
      </c>
      <c r="E3621" t="s">
        <v>4525</v>
      </c>
      <c r="F3621">
        <v>2</v>
      </c>
      <c r="G3621" t="s">
        <v>3720</v>
      </c>
      <c r="AT3621" t="str">
        <f t="shared" si="445"/>
        <v>3V3_SFP</v>
      </c>
      <c r="AU3621" t="str">
        <f t="shared" si="446"/>
        <v>--</v>
      </c>
    </row>
    <row r="3622" spans="1:47" x14ac:dyDescent="0.25">
      <c r="A3622" t="str">
        <f t="shared" si="441"/>
        <v>L17-1</v>
      </c>
      <c r="B3622" t="str">
        <f t="shared" si="442"/>
        <v>3V3_SFP</v>
      </c>
      <c r="C3622" t="str">
        <f t="shared" si="443"/>
        <v>L17-3V3_SFP</v>
      </c>
      <c r="D3622" t="str">
        <f t="shared" si="444"/>
        <v>L17-1</v>
      </c>
      <c r="E3622" t="s">
        <v>4527</v>
      </c>
      <c r="F3622">
        <v>1</v>
      </c>
      <c r="G3622" t="s">
        <v>3720</v>
      </c>
      <c r="AT3622" t="str">
        <f t="shared" si="445"/>
        <v>3V3_SFP</v>
      </c>
      <c r="AU3622" t="str">
        <f t="shared" si="446"/>
        <v>--</v>
      </c>
    </row>
    <row r="3623" spans="1:47" x14ac:dyDescent="0.25">
      <c r="A3623" t="str">
        <f t="shared" si="441"/>
        <v>L17-2</v>
      </c>
      <c r="B3623" t="str">
        <f t="shared" si="442"/>
        <v>NetC88_1</v>
      </c>
      <c r="C3623" t="str">
        <f t="shared" si="443"/>
        <v>L17-NetC88_1</v>
      </c>
      <c r="D3623" t="str">
        <f t="shared" si="444"/>
        <v>L17-2</v>
      </c>
      <c r="E3623" t="s">
        <v>4527</v>
      </c>
      <c r="F3623">
        <v>2</v>
      </c>
      <c r="G3623" t="s">
        <v>4258</v>
      </c>
      <c r="AT3623" t="str">
        <f t="shared" si="445"/>
        <v>NetC88_1</v>
      </c>
      <c r="AU3623" t="str">
        <f t="shared" si="446"/>
        <v>--</v>
      </c>
    </row>
    <row r="3624" spans="1:47" x14ac:dyDescent="0.25">
      <c r="A3624" t="str">
        <f t="shared" si="441"/>
        <v>L18-1</v>
      </c>
      <c r="B3624" t="str">
        <f t="shared" si="442"/>
        <v>3V3_PCIe</v>
      </c>
      <c r="C3624" t="str">
        <f t="shared" si="443"/>
        <v>L18-3V3_PCIe</v>
      </c>
      <c r="D3624" t="str">
        <f t="shared" si="444"/>
        <v>L18-1</v>
      </c>
      <c r="E3624" t="s">
        <v>4528</v>
      </c>
      <c r="F3624">
        <v>1</v>
      </c>
      <c r="G3624" t="s">
        <v>3719</v>
      </c>
      <c r="AT3624" t="str">
        <f t="shared" si="445"/>
        <v>3V3_PCIe</v>
      </c>
      <c r="AU3624" t="str">
        <f t="shared" si="446"/>
        <v>--</v>
      </c>
    </row>
    <row r="3625" spans="1:47" x14ac:dyDescent="0.25">
      <c r="A3625" t="str">
        <f t="shared" si="441"/>
        <v>L18-2</v>
      </c>
      <c r="B3625" t="str">
        <f t="shared" si="442"/>
        <v>SSD_3V3_3</v>
      </c>
      <c r="C3625" t="str">
        <f t="shared" si="443"/>
        <v>L18-SSD_3V3_3</v>
      </c>
      <c r="D3625" t="str">
        <f t="shared" si="444"/>
        <v>L18-2</v>
      </c>
      <c r="E3625" t="s">
        <v>4528</v>
      </c>
      <c r="F3625">
        <v>2</v>
      </c>
      <c r="G3625" t="s">
        <v>4462</v>
      </c>
      <c r="AT3625" t="str">
        <f t="shared" si="445"/>
        <v>SSD_3V3_3</v>
      </c>
      <c r="AU3625" t="str">
        <f t="shared" si="446"/>
        <v>--</v>
      </c>
    </row>
    <row r="3626" spans="1:47" x14ac:dyDescent="0.25">
      <c r="A3626" t="str">
        <f t="shared" si="441"/>
        <v>L19-1</v>
      </c>
      <c r="B3626" t="str">
        <f t="shared" si="442"/>
        <v>NetL19_1</v>
      </c>
      <c r="C3626" t="str">
        <f t="shared" si="443"/>
        <v>L19-NetL19_1</v>
      </c>
      <c r="D3626" t="str">
        <f t="shared" si="444"/>
        <v>L19-1</v>
      </c>
      <c r="E3626" t="s">
        <v>4530</v>
      </c>
      <c r="F3626">
        <v>1</v>
      </c>
      <c r="G3626" t="s">
        <v>4293</v>
      </c>
      <c r="AT3626" t="str">
        <f t="shared" si="445"/>
        <v>NetL19_1</v>
      </c>
      <c r="AU3626" t="str">
        <f t="shared" si="446"/>
        <v>--</v>
      </c>
    </row>
    <row r="3627" spans="1:47" x14ac:dyDescent="0.25">
      <c r="A3627" t="str">
        <f t="shared" si="441"/>
        <v>L19-2</v>
      </c>
      <c r="B3627" t="str">
        <f t="shared" si="442"/>
        <v>NetL19_2</v>
      </c>
      <c r="C3627" t="str">
        <f t="shared" si="443"/>
        <v>L19-NetL19_2</v>
      </c>
      <c r="D3627" t="str">
        <f t="shared" si="444"/>
        <v>L19-2</v>
      </c>
      <c r="E3627" t="s">
        <v>4530</v>
      </c>
      <c r="F3627">
        <v>2</v>
      </c>
      <c r="G3627" t="s">
        <v>4294</v>
      </c>
      <c r="AT3627" t="str">
        <f t="shared" si="445"/>
        <v>NetL19_2</v>
      </c>
      <c r="AU3627" t="str">
        <f t="shared" si="446"/>
        <v>--</v>
      </c>
    </row>
    <row r="3628" spans="1:47" x14ac:dyDescent="0.25">
      <c r="A3628" t="str">
        <f t="shared" si="441"/>
        <v>L20-1</v>
      </c>
      <c r="B3628" t="str">
        <f t="shared" si="442"/>
        <v>NetC201_1</v>
      </c>
      <c r="C3628" t="str">
        <f t="shared" si="443"/>
        <v>L20-NetC201_1</v>
      </c>
      <c r="D3628" t="str">
        <f t="shared" si="444"/>
        <v>L20-1</v>
      </c>
      <c r="E3628" t="s">
        <v>3511</v>
      </c>
      <c r="F3628">
        <v>1</v>
      </c>
      <c r="G3628" t="s">
        <v>4234</v>
      </c>
      <c r="AT3628" t="str">
        <f t="shared" si="445"/>
        <v>NetC201_1</v>
      </c>
      <c r="AU3628" t="str">
        <f t="shared" si="446"/>
        <v>--</v>
      </c>
    </row>
    <row r="3629" spans="1:47" x14ac:dyDescent="0.25">
      <c r="A3629" t="str">
        <f t="shared" si="441"/>
        <v>L20-2</v>
      </c>
      <c r="B3629" t="str">
        <f t="shared" si="442"/>
        <v>3V3AUX</v>
      </c>
      <c r="C3629" t="str">
        <f t="shared" si="443"/>
        <v>L20-3V3AUX</v>
      </c>
      <c r="D3629" t="str">
        <f t="shared" si="444"/>
        <v>L20-2</v>
      </c>
      <c r="E3629" t="s">
        <v>3511</v>
      </c>
      <c r="F3629">
        <v>2</v>
      </c>
      <c r="G3629" t="s">
        <v>3711</v>
      </c>
      <c r="AT3629" t="str">
        <f t="shared" si="445"/>
        <v>3V3AUX</v>
      </c>
      <c r="AU3629" t="str">
        <f t="shared" si="446"/>
        <v>--</v>
      </c>
    </row>
    <row r="3630" spans="1:47" x14ac:dyDescent="0.25">
      <c r="A3630" t="str">
        <f t="shared" si="441"/>
        <v>L21-1</v>
      </c>
      <c r="B3630" t="str">
        <f t="shared" si="442"/>
        <v>3V3</v>
      </c>
      <c r="C3630" t="str">
        <f t="shared" si="443"/>
        <v>L21-3V3</v>
      </c>
      <c r="D3630" t="str">
        <f t="shared" si="444"/>
        <v>L21-1</v>
      </c>
      <c r="E3630" t="s">
        <v>5291</v>
      </c>
      <c r="F3630">
        <v>1</v>
      </c>
      <c r="G3630" t="s">
        <v>3710</v>
      </c>
      <c r="AT3630" t="str">
        <f t="shared" si="445"/>
        <v>3V3</v>
      </c>
      <c r="AU3630" t="str">
        <f t="shared" si="446"/>
        <v>--</v>
      </c>
    </row>
    <row r="3631" spans="1:47" x14ac:dyDescent="0.25">
      <c r="A3631" t="str">
        <f t="shared" si="441"/>
        <v>L21-2</v>
      </c>
      <c r="B3631" t="str">
        <f t="shared" si="442"/>
        <v>VCCIO_5B</v>
      </c>
      <c r="C3631" t="str">
        <f t="shared" si="443"/>
        <v>L21-VCCIO_5B</v>
      </c>
      <c r="D3631" t="str">
        <f t="shared" si="444"/>
        <v>L21-2</v>
      </c>
      <c r="E3631" t="s">
        <v>5291</v>
      </c>
      <c r="F3631">
        <v>2</v>
      </c>
      <c r="G3631" t="s">
        <v>995</v>
      </c>
      <c r="AT3631" t="str">
        <f t="shared" si="445"/>
        <v>VCCIO_5B</v>
      </c>
      <c r="AU3631" t="str">
        <f t="shared" si="446"/>
        <v>--</v>
      </c>
    </row>
    <row r="3632" spans="1:47" x14ac:dyDescent="0.25">
      <c r="A3632" t="str">
        <f t="shared" si="441"/>
        <v>L22-1</v>
      </c>
      <c r="B3632" t="str">
        <f t="shared" si="442"/>
        <v>NetC203_1</v>
      </c>
      <c r="C3632" t="str">
        <f t="shared" si="443"/>
        <v>L22-NetC203_1</v>
      </c>
      <c r="D3632" t="str">
        <f t="shared" si="444"/>
        <v>L22-1</v>
      </c>
      <c r="E3632" t="s">
        <v>5292</v>
      </c>
      <c r="F3632">
        <v>1</v>
      </c>
      <c r="G3632" t="s">
        <v>4235</v>
      </c>
      <c r="AT3632" t="str">
        <f t="shared" si="445"/>
        <v>NetC203_1</v>
      </c>
      <c r="AU3632" t="str">
        <f t="shared" si="446"/>
        <v>--</v>
      </c>
    </row>
    <row r="3633" spans="1:47" x14ac:dyDescent="0.25">
      <c r="A3633" t="str">
        <f t="shared" si="441"/>
        <v>L22-2</v>
      </c>
      <c r="B3633" t="str">
        <f t="shared" si="442"/>
        <v>3V3AUX</v>
      </c>
      <c r="C3633" t="str">
        <f t="shared" si="443"/>
        <v>L22-3V3AUX</v>
      </c>
      <c r="D3633" t="str">
        <f t="shared" si="444"/>
        <v>L22-2</v>
      </c>
      <c r="E3633" t="s">
        <v>5292</v>
      </c>
      <c r="F3633">
        <v>2</v>
      </c>
      <c r="G3633" t="s">
        <v>3711</v>
      </c>
      <c r="AT3633" t="str">
        <f t="shared" si="445"/>
        <v>3V3AUX</v>
      </c>
      <c r="AU3633" t="str">
        <f t="shared" si="446"/>
        <v>--</v>
      </c>
    </row>
    <row r="3634" spans="1:47" x14ac:dyDescent="0.25">
      <c r="A3634" t="str">
        <f t="shared" si="441"/>
        <v>L23-1</v>
      </c>
      <c r="B3634" t="str">
        <f t="shared" si="442"/>
        <v>NetL23_1</v>
      </c>
      <c r="C3634" t="str">
        <f t="shared" si="443"/>
        <v>L23-NetL23_1</v>
      </c>
      <c r="D3634" t="str">
        <f t="shared" si="444"/>
        <v>L23-1</v>
      </c>
      <c r="E3634" t="s">
        <v>5293</v>
      </c>
      <c r="F3634">
        <v>1</v>
      </c>
      <c r="G3634" t="s">
        <v>4295</v>
      </c>
      <c r="AT3634" t="str">
        <f t="shared" si="445"/>
        <v>NetL23_1</v>
      </c>
      <c r="AU3634" t="str">
        <f t="shared" si="446"/>
        <v>--</v>
      </c>
    </row>
    <row r="3635" spans="1:47" x14ac:dyDescent="0.25">
      <c r="A3635" t="str">
        <f t="shared" si="441"/>
        <v>L23-2</v>
      </c>
      <c r="B3635" t="str">
        <f t="shared" si="442"/>
        <v>5V</v>
      </c>
      <c r="C3635" t="str">
        <f t="shared" si="443"/>
        <v>L23-5V</v>
      </c>
      <c r="D3635" t="str">
        <f t="shared" si="444"/>
        <v>L23-2</v>
      </c>
      <c r="E3635" t="s">
        <v>5293</v>
      </c>
      <c r="F3635">
        <v>2</v>
      </c>
      <c r="G3635" t="s">
        <v>3724</v>
      </c>
      <c r="AT3635" t="str">
        <f t="shared" si="445"/>
        <v>5V</v>
      </c>
      <c r="AU3635" t="str">
        <f t="shared" si="446"/>
        <v>--</v>
      </c>
    </row>
    <row r="3636" spans="1:47" x14ac:dyDescent="0.25">
      <c r="A3636" t="str">
        <f t="shared" si="441"/>
        <v>L24-1</v>
      </c>
      <c r="B3636" t="str">
        <f t="shared" si="442"/>
        <v>3V3</v>
      </c>
      <c r="C3636" t="str">
        <f t="shared" si="443"/>
        <v>L24-3V3</v>
      </c>
      <c r="D3636" t="str">
        <f t="shared" si="444"/>
        <v>L24-1</v>
      </c>
      <c r="E3636" t="s">
        <v>5294</v>
      </c>
      <c r="F3636">
        <v>1</v>
      </c>
      <c r="G3636" t="s">
        <v>3710</v>
      </c>
      <c r="AT3636" t="str">
        <f t="shared" si="445"/>
        <v>3V3</v>
      </c>
      <c r="AU3636" t="str">
        <f t="shared" si="446"/>
        <v>--</v>
      </c>
    </row>
    <row r="3637" spans="1:47" x14ac:dyDescent="0.25">
      <c r="A3637" t="str">
        <f t="shared" si="441"/>
        <v>L24-2</v>
      </c>
      <c r="B3637" t="str">
        <f t="shared" si="442"/>
        <v>NetC294_1</v>
      </c>
      <c r="C3637" t="str">
        <f t="shared" si="443"/>
        <v>L24-NetC294_1</v>
      </c>
      <c r="D3637" t="str">
        <f t="shared" si="444"/>
        <v>L24-2</v>
      </c>
      <c r="E3637" t="s">
        <v>5294</v>
      </c>
      <c r="F3637">
        <v>2</v>
      </c>
      <c r="G3637" t="s">
        <v>4243</v>
      </c>
      <c r="AT3637" t="str">
        <f t="shared" si="445"/>
        <v>NetC294_1</v>
      </c>
      <c r="AU3637" t="str">
        <f t="shared" si="446"/>
        <v>--</v>
      </c>
    </row>
    <row r="3638" spans="1:47" x14ac:dyDescent="0.25">
      <c r="A3638" t="str">
        <f t="shared" si="441"/>
        <v>L25-1</v>
      </c>
      <c r="B3638" t="str">
        <f t="shared" si="442"/>
        <v>1V8</v>
      </c>
      <c r="C3638" t="str">
        <f t="shared" si="443"/>
        <v>L25-1V8</v>
      </c>
      <c r="D3638" t="str">
        <f t="shared" si="444"/>
        <v>L25-1</v>
      </c>
      <c r="E3638" t="s">
        <v>5295</v>
      </c>
      <c r="F3638">
        <v>1</v>
      </c>
      <c r="G3638" t="s">
        <v>3702</v>
      </c>
      <c r="AT3638" t="str">
        <f t="shared" si="445"/>
        <v>1V8</v>
      </c>
      <c r="AU3638" t="str">
        <f t="shared" si="446"/>
        <v>--</v>
      </c>
    </row>
    <row r="3639" spans="1:47" x14ac:dyDescent="0.25">
      <c r="A3639" t="str">
        <f t="shared" si="441"/>
        <v>L25-2</v>
      </c>
      <c r="B3639" t="str">
        <f t="shared" si="442"/>
        <v>NetC300_1</v>
      </c>
      <c r="C3639" t="str">
        <f t="shared" si="443"/>
        <v>L25-NetC300_1</v>
      </c>
      <c r="D3639" t="str">
        <f t="shared" si="444"/>
        <v>L25-2</v>
      </c>
      <c r="E3639" t="s">
        <v>5295</v>
      </c>
      <c r="F3639">
        <v>2</v>
      </c>
      <c r="G3639" t="s">
        <v>4245</v>
      </c>
      <c r="AT3639" t="str">
        <f t="shared" si="445"/>
        <v>NetC300_1</v>
      </c>
      <c r="AU3639" t="str">
        <f t="shared" si="446"/>
        <v>--</v>
      </c>
    </row>
    <row r="3640" spans="1:47" x14ac:dyDescent="0.25">
      <c r="A3640" t="str">
        <f t="shared" si="441"/>
        <v>L26-1</v>
      </c>
      <c r="B3640" t="str">
        <f t="shared" si="442"/>
        <v>3V3_SFP</v>
      </c>
      <c r="C3640" t="str">
        <f t="shared" si="443"/>
        <v>L26-3V3_SFP</v>
      </c>
      <c r="D3640" t="str">
        <f t="shared" si="444"/>
        <v>L26-1</v>
      </c>
      <c r="E3640" t="s">
        <v>5296</v>
      </c>
      <c r="F3640">
        <v>1</v>
      </c>
      <c r="G3640" t="s">
        <v>3720</v>
      </c>
      <c r="AT3640" t="str">
        <f t="shared" si="445"/>
        <v>3V3_SFP</v>
      </c>
      <c r="AU3640" t="str">
        <f t="shared" si="446"/>
        <v>--</v>
      </c>
    </row>
    <row r="3641" spans="1:47" x14ac:dyDescent="0.25">
      <c r="A3641" t="str">
        <f t="shared" si="441"/>
        <v>L26-2</v>
      </c>
      <c r="B3641" t="str">
        <f t="shared" si="442"/>
        <v>NetC352_2</v>
      </c>
      <c r="C3641" t="str">
        <f t="shared" si="443"/>
        <v>L26-NetC352_2</v>
      </c>
      <c r="D3641" t="str">
        <f t="shared" si="444"/>
        <v>L26-2</v>
      </c>
      <c r="E3641" t="s">
        <v>5296</v>
      </c>
      <c r="F3641">
        <v>2</v>
      </c>
      <c r="G3641" t="s">
        <v>4249</v>
      </c>
      <c r="AT3641" t="str">
        <f t="shared" si="445"/>
        <v>NetC352_2</v>
      </c>
      <c r="AU3641" t="str">
        <f t="shared" si="446"/>
        <v>--</v>
      </c>
    </row>
    <row r="3642" spans="1:47" x14ac:dyDescent="0.25">
      <c r="A3642" t="str">
        <f t="shared" si="441"/>
        <v>L27-1</v>
      </c>
      <c r="B3642" t="str">
        <f t="shared" si="442"/>
        <v>3V3_SFP</v>
      </c>
      <c r="C3642" t="str">
        <f t="shared" si="443"/>
        <v>L27-3V3_SFP</v>
      </c>
      <c r="D3642" t="str">
        <f t="shared" si="444"/>
        <v>L27-1</v>
      </c>
      <c r="E3642" t="s">
        <v>5297</v>
      </c>
      <c r="F3642">
        <v>1</v>
      </c>
      <c r="G3642" t="s">
        <v>3720</v>
      </c>
      <c r="AT3642" t="str">
        <f t="shared" si="445"/>
        <v>3V3_SFP</v>
      </c>
      <c r="AU3642" t="str">
        <f t="shared" si="446"/>
        <v>--</v>
      </c>
    </row>
    <row r="3643" spans="1:47" x14ac:dyDescent="0.25">
      <c r="A3643" t="str">
        <f t="shared" si="441"/>
        <v>L27-2</v>
      </c>
      <c r="B3643" t="str">
        <f t="shared" si="442"/>
        <v>NetC354_1</v>
      </c>
      <c r="C3643" t="str">
        <f t="shared" si="443"/>
        <v>L27-NetC354_1</v>
      </c>
      <c r="D3643" t="str">
        <f t="shared" si="444"/>
        <v>L27-2</v>
      </c>
      <c r="E3643" t="s">
        <v>5297</v>
      </c>
      <c r="F3643">
        <v>2</v>
      </c>
      <c r="G3643" t="s">
        <v>4250</v>
      </c>
      <c r="AT3643" t="str">
        <f t="shared" si="445"/>
        <v>NetC354_1</v>
      </c>
      <c r="AU3643" t="str">
        <f t="shared" si="446"/>
        <v>--</v>
      </c>
    </row>
    <row r="3644" spans="1:47" x14ac:dyDescent="0.25">
      <c r="A3644" t="str">
        <f t="shared" si="441"/>
        <v>L28-1</v>
      </c>
      <c r="B3644" t="str">
        <f t="shared" si="442"/>
        <v>D_N</v>
      </c>
      <c r="C3644" t="str">
        <f t="shared" si="443"/>
        <v>L28-D_N</v>
      </c>
      <c r="D3644" t="str">
        <f t="shared" si="444"/>
        <v>L28-1</v>
      </c>
      <c r="E3644" t="s">
        <v>5298</v>
      </c>
      <c r="F3644">
        <v>1</v>
      </c>
      <c r="G3644" t="s">
        <v>3992</v>
      </c>
      <c r="AT3644" t="str">
        <f t="shared" si="445"/>
        <v>D_N</v>
      </c>
      <c r="AU3644" t="str">
        <f t="shared" si="446"/>
        <v>--</v>
      </c>
    </row>
    <row r="3645" spans="1:47" x14ac:dyDescent="0.25">
      <c r="A3645" t="str">
        <f t="shared" si="441"/>
        <v>L28-2</v>
      </c>
      <c r="B3645" t="str">
        <f t="shared" si="442"/>
        <v>D_L_N</v>
      </c>
      <c r="C3645" t="str">
        <f t="shared" si="443"/>
        <v>L28-D_L_N</v>
      </c>
      <c r="D3645" t="str">
        <f t="shared" si="444"/>
        <v>L28-2</v>
      </c>
      <c r="E3645" t="s">
        <v>5298</v>
      </c>
      <c r="F3645">
        <v>2</v>
      </c>
      <c r="G3645" t="s">
        <v>3990</v>
      </c>
      <c r="AT3645" t="str">
        <f t="shared" si="445"/>
        <v>D_L_N</v>
      </c>
      <c r="AU3645" t="str">
        <f t="shared" si="446"/>
        <v>--</v>
      </c>
    </row>
    <row r="3646" spans="1:47" x14ac:dyDescent="0.25">
      <c r="A3646" t="str">
        <f t="shared" si="441"/>
        <v>L28-3</v>
      </c>
      <c r="B3646" t="str">
        <f t="shared" si="442"/>
        <v>D_L_P</v>
      </c>
      <c r="C3646" t="str">
        <f t="shared" si="443"/>
        <v>L28-D_L_P</v>
      </c>
      <c r="D3646" t="str">
        <f t="shared" si="444"/>
        <v>L28-3</v>
      </c>
      <c r="E3646" t="s">
        <v>5298</v>
      </c>
      <c r="F3646">
        <v>3</v>
      </c>
      <c r="G3646" t="s">
        <v>3991</v>
      </c>
      <c r="AT3646" t="str">
        <f t="shared" si="445"/>
        <v>D_L_P</v>
      </c>
      <c r="AU3646" t="str">
        <f t="shared" si="446"/>
        <v>--</v>
      </c>
    </row>
    <row r="3647" spans="1:47" x14ac:dyDescent="0.25">
      <c r="A3647" t="str">
        <f t="shared" si="441"/>
        <v>L28-4</v>
      </c>
      <c r="B3647" t="str">
        <f t="shared" si="442"/>
        <v>D_P</v>
      </c>
      <c r="C3647" t="str">
        <f t="shared" si="443"/>
        <v>L28-D_P</v>
      </c>
      <c r="D3647" t="str">
        <f t="shared" si="444"/>
        <v>L28-4</v>
      </c>
      <c r="E3647" t="s">
        <v>5298</v>
      </c>
      <c r="F3647">
        <v>4</v>
      </c>
      <c r="G3647" t="s">
        <v>3993</v>
      </c>
      <c r="AT3647" t="str">
        <f t="shared" si="445"/>
        <v>D_P</v>
      </c>
      <c r="AU3647" t="str">
        <f t="shared" si="446"/>
        <v>--</v>
      </c>
    </row>
    <row r="3648" spans="1:47" x14ac:dyDescent="0.25">
      <c r="A3648" t="str">
        <f t="shared" si="441"/>
        <v>L29-1</v>
      </c>
      <c r="B3648" t="str">
        <f t="shared" si="442"/>
        <v>NetC219_2</v>
      </c>
      <c r="C3648" t="str">
        <f t="shared" si="443"/>
        <v>L29-NetC219_2</v>
      </c>
      <c r="D3648" t="str">
        <f t="shared" si="444"/>
        <v>L29-1</v>
      </c>
      <c r="E3648" t="s">
        <v>5299</v>
      </c>
      <c r="F3648">
        <v>1</v>
      </c>
      <c r="G3648" t="s">
        <v>4236</v>
      </c>
      <c r="AT3648" t="str">
        <f t="shared" si="445"/>
        <v>NetC219_2</v>
      </c>
      <c r="AU3648" t="str">
        <f t="shared" si="446"/>
        <v>--</v>
      </c>
    </row>
    <row r="3649" spans="1:47" x14ac:dyDescent="0.25">
      <c r="A3649" t="str">
        <f t="shared" si="441"/>
        <v>L29-2</v>
      </c>
      <c r="B3649" t="str">
        <f t="shared" si="442"/>
        <v>3V3AUX</v>
      </c>
      <c r="C3649" t="str">
        <f t="shared" si="443"/>
        <v>L29-3V3AUX</v>
      </c>
      <c r="D3649" t="str">
        <f t="shared" si="444"/>
        <v>L29-2</v>
      </c>
      <c r="E3649" t="s">
        <v>5299</v>
      </c>
      <c r="F3649">
        <v>2</v>
      </c>
      <c r="G3649" t="s">
        <v>3711</v>
      </c>
      <c r="AT3649" t="str">
        <f t="shared" si="445"/>
        <v>3V3AUX</v>
      </c>
      <c r="AU3649" t="str">
        <f t="shared" si="446"/>
        <v>--</v>
      </c>
    </row>
    <row r="3650" spans="1:47" x14ac:dyDescent="0.25">
      <c r="A3650" t="str">
        <f t="shared" si="441"/>
        <v>L30-1</v>
      </c>
      <c r="B3650" t="str">
        <f t="shared" si="442"/>
        <v>3V3AUX</v>
      </c>
      <c r="C3650" t="str">
        <f t="shared" si="443"/>
        <v>L30-3V3AUX</v>
      </c>
      <c r="D3650" t="str">
        <f t="shared" si="444"/>
        <v>L30-1</v>
      </c>
      <c r="E3650" t="s">
        <v>5300</v>
      </c>
      <c r="F3650">
        <v>1</v>
      </c>
      <c r="G3650" t="s">
        <v>3711</v>
      </c>
      <c r="AT3650" t="str">
        <f t="shared" si="445"/>
        <v>3V3AUX</v>
      </c>
      <c r="AU3650" t="str">
        <f t="shared" si="446"/>
        <v>--</v>
      </c>
    </row>
    <row r="3651" spans="1:47" x14ac:dyDescent="0.25">
      <c r="A3651" t="str">
        <f t="shared" si="441"/>
        <v>L30-2</v>
      </c>
      <c r="B3651" t="str">
        <f t="shared" si="442"/>
        <v>NetC488_2</v>
      </c>
      <c r="C3651" t="str">
        <f t="shared" si="443"/>
        <v>L30-NetC488_2</v>
      </c>
      <c r="D3651" t="str">
        <f t="shared" si="444"/>
        <v>L30-2</v>
      </c>
      <c r="E3651" t="s">
        <v>5300</v>
      </c>
      <c r="F3651">
        <v>2</v>
      </c>
      <c r="G3651" t="s">
        <v>4253</v>
      </c>
      <c r="AT3651" t="str">
        <f t="shared" si="445"/>
        <v>NetC488_2</v>
      </c>
      <c r="AU3651" t="str">
        <f t="shared" si="446"/>
        <v>--</v>
      </c>
    </row>
    <row r="3652" spans="1:47" x14ac:dyDescent="0.25">
      <c r="A3652" t="str">
        <f t="shared" si="441"/>
        <v>L31-1</v>
      </c>
      <c r="B3652" t="str">
        <f t="shared" si="442"/>
        <v>3V3</v>
      </c>
      <c r="C3652" t="str">
        <f t="shared" si="443"/>
        <v>L31-3V3</v>
      </c>
      <c r="D3652" t="str">
        <f t="shared" si="444"/>
        <v>L31-1</v>
      </c>
      <c r="E3652" t="s">
        <v>5301</v>
      </c>
      <c r="F3652">
        <v>1</v>
      </c>
      <c r="G3652" t="s">
        <v>3710</v>
      </c>
      <c r="AT3652" t="str">
        <f t="shared" si="445"/>
        <v>3V3</v>
      </c>
      <c r="AU3652" t="str">
        <f t="shared" si="446"/>
        <v>--</v>
      </c>
    </row>
    <row r="3653" spans="1:47" x14ac:dyDescent="0.25">
      <c r="A3653" t="str">
        <f t="shared" si="441"/>
        <v>L31-2</v>
      </c>
      <c r="B3653" t="str">
        <f t="shared" si="442"/>
        <v>VCCIO_5A</v>
      </c>
      <c r="C3653" t="str">
        <f t="shared" si="443"/>
        <v>L31-VCCIO_5A</v>
      </c>
      <c r="D3653" t="str">
        <f t="shared" si="444"/>
        <v>L31-2</v>
      </c>
      <c r="E3653" t="s">
        <v>5301</v>
      </c>
      <c r="F3653">
        <v>2</v>
      </c>
      <c r="G3653" t="s">
        <v>1169</v>
      </c>
      <c r="AT3653" t="str">
        <f t="shared" si="445"/>
        <v>VCCIO_5A</v>
      </c>
      <c r="AU3653" t="str">
        <f t="shared" si="446"/>
        <v>--</v>
      </c>
    </row>
    <row r="3654" spans="1:47" x14ac:dyDescent="0.25">
      <c r="A3654" t="str">
        <f t="shared" ref="A3654:A3717" si="447">$E3654&amp;"-"&amp;$F3654</f>
        <v>L32-1</v>
      </c>
      <c r="B3654" t="str">
        <f t="shared" ref="B3654:B3717" si="448">IF(OR(E3654=$A$2,E3654=$B$2,E3654=$C$2,E3654=$D$2),"--",G3654)</f>
        <v>3V3_DFP</v>
      </c>
      <c r="C3654" t="str">
        <f t="shared" ref="C3654:C3717" si="449">$E3654&amp;"-"&amp;$G3654</f>
        <v>L32-3V3_DFP</v>
      </c>
      <c r="D3654" t="str">
        <f t="shared" ref="D3654:D3717" si="450">A3654</f>
        <v>L32-1</v>
      </c>
      <c r="E3654" t="s">
        <v>5302</v>
      </c>
      <c r="F3654">
        <v>1</v>
      </c>
      <c r="G3654" t="s">
        <v>3713</v>
      </c>
      <c r="AT3654" t="str">
        <f t="shared" ref="AT3654:AT3717" si="451">IF(IF(COUNTIF($AO$6:$AQ$150,B3654)&gt;0,"---","--")="---",VLOOKUP(B3654,$AO$6:$AQ$150,3,0),B3654)</f>
        <v>3V3_DFP</v>
      </c>
      <c r="AU3654" t="str">
        <f t="shared" ref="AU3654:AU3717" si="452">IF(IF(COUNTIF($AO$6:$AQ$150,B3654)&gt;0,"---","--")="---",VLOOKUP(B3654,$AO$6:$AQ$150,2,0),"--")</f>
        <v>--</v>
      </c>
    </row>
    <row r="3655" spans="1:47" x14ac:dyDescent="0.25">
      <c r="A3655" t="str">
        <f t="shared" si="447"/>
        <v>L32-2</v>
      </c>
      <c r="B3655" t="str">
        <f t="shared" si="448"/>
        <v>3V3</v>
      </c>
      <c r="C3655" t="str">
        <f t="shared" si="449"/>
        <v>L32-3V3</v>
      </c>
      <c r="D3655" t="str">
        <f t="shared" si="450"/>
        <v>L32-2</v>
      </c>
      <c r="E3655" t="s">
        <v>5302</v>
      </c>
      <c r="F3655">
        <v>2</v>
      </c>
      <c r="G3655" t="s">
        <v>3710</v>
      </c>
      <c r="AT3655" t="str">
        <f t="shared" si="451"/>
        <v>3V3</v>
      </c>
      <c r="AU3655" t="str">
        <f t="shared" si="452"/>
        <v>--</v>
      </c>
    </row>
    <row r="3656" spans="1:47" x14ac:dyDescent="0.25">
      <c r="A3656" t="str">
        <f t="shared" si="447"/>
        <v>L33-1</v>
      </c>
      <c r="B3656" t="str">
        <f t="shared" si="448"/>
        <v>3V3</v>
      </c>
      <c r="C3656" t="str">
        <f t="shared" si="449"/>
        <v>L33-3V3</v>
      </c>
      <c r="D3656" t="str">
        <f t="shared" si="450"/>
        <v>L33-1</v>
      </c>
      <c r="E3656" t="s">
        <v>3512</v>
      </c>
      <c r="F3656">
        <v>1</v>
      </c>
      <c r="G3656" t="s">
        <v>3710</v>
      </c>
      <c r="AT3656" t="str">
        <f t="shared" si="451"/>
        <v>3V3</v>
      </c>
      <c r="AU3656" t="str">
        <f t="shared" si="452"/>
        <v>--</v>
      </c>
    </row>
    <row r="3657" spans="1:47" x14ac:dyDescent="0.25">
      <c r="A3657" t="str">
        <f t="shared" si="447"/>
        <v>L33-2</v>
      </c>
      <c r="B3657" t="str">
        <f t="shared" si="448"/>
        <v>NetC34_2</v>
      </c>
      <c r="C3657" t="str">
        <f t="shared" si="449"/>
        <v>L33-NetC34_2</v>
      </c>
      <c r="D3657" t="str">
        <f t="shared" si="450"/>
        <v>L33-2</v>
      </c>
      <c r="E3657" t="s">
        <v>3512</v>
      </c>
      <c r="F3657">
        <v>2</v>
      </c>
      <c r="G3657" t="s">
        <v>4248</v>
      </c>
      <c r="AT3657" t="str">
        <f t="shared" si="451"/>
        <v>NetC34_2</v>
      </c>
      <c r="AU3657" t="str">
        <f t="shared" si="452"/>
        <v>--</v>
      </c>
    </row>
    <row r="3658" spans="1:47" x14ac:dyDescent="0.25">
      <c r="A3658" t="str">
        <f t="shared" si="447"/>
        <v>L34-1</v>
      </c>
      <c r="B3658" t="str">
        <f t="shared" si="448"/>
        <v>VCCIO_6D</v>
      </c>
      <c r="C3658" t="str">
        <f t="shared" si="449"/>
        <v>L34-VCCIO_6D</v>
      </c>
      <c r="D3658" t="str">
        <f t="shared" si="450"/>
        <v>L34-1</v>
      </c>
      <c r="E3658" t="s">
        <v>3513</v>
      </c>
      <c r="F3658">
        <v>1</v>
      </c>
      <c r="G3658" t="s">
        <v>493</v>
      </c>
      <c r="AT3658" t="str">
        <f t="shared" si="451"/>
        <v>VCCIO_6D</v>
      </c>
      <c r="AU3658" t="str">
        <f t="shared" si="452"/>
        <v>--</v>
      </c>
    </row>
    <row r="3659" spans="1:47" x14ac:dyDescent="0.25">
      <c r="A3659" t="str">
        <f t="shared" si="447"/>
        <v>L34-2</v>
      </c>
      <c r="B3659" t="str">
        <f t="shared" si="448"/>
        <v>1V8</v>
      </c>
      <c r="C3659" t="str">
        <f t="shared" si="449"/>
        <v>L34-1V8</v>
      </c>
      <c r="D3659" t="str">
        <f t="shared" si="450"/>
        <v>L34-2</v>
      </c>
      <c r="E3659" t="s">
        <v>3513</v>
      </c>
      <c r="F3659">
        <v>2</v>
      </c>
      <c r="G3659" t="s">
        <v>3702</v>
      </c>
      <c r="AT3659" t="str">
        <f t="shared" si="451"/>
        <v>1V8</v>
      </c>
      <c r="AU3659" t="str">
        <f t="shared" si="452"/>
        <v>--</v>
      </c>
    </row>
    <row r="3660" spans="1:47" x14ac:dyDescent="0.25">
      <c r="A3660" t="str">
        <f t="shared" si="447"/>
        <v>L35-1</v>
      </c>
      <c r="B3660" t="str">
        <f t="shared" si="448"/>
        <v>VCCIO_6C</v>
      </c>
      <c r="C3660" t="str">
        <f t="shared" si="449"/>
        <v>L35-VCCIO_6C</v>
      </c>
      <c r="D3660" t="str">
        <f t="shared" si="450"/>
        <v>L35-1</v>
      </c>
      <c r="E3660" t="s">
        <v>3514</v>
      </c>
      <c r="F3660">
        <v>1</v>
      </c>
      <c r="G3660" t="s">
        <v>792</v>
      </c>
      <c r="AT3660" t="str">
        <f t="shared" si="451"/>
        <v>VCCIO_6C</v>
      </c>
      <c r="AU3660" t="str">
        <f t="shared" si="452"/>
        <v>--</v>
      </c>
    </row>
    <row r="3661" spans="1:47" x14ac:dyDescent="0.25">
      <c r="A3661" t="str">
        <f t="shared" si="447"/>
        <v>L35-2</v>
      </c>
      <c r="B3661" t="str">
        <f t="shared" si="448"/>
        <v>3V3</v>
      </c>
      <c r="C3661" t="str">
        <f t="shared" si="449"/>
        <v>L35-3V3</v>
      </c>
      <c r="D3661" t="str">
        <f t="shared" si="450"/>
        <v>L35-2</v>
      </c>
      <c r="E3661" t="s">
        <v>3514</v>
      </c>
      <c r="F3661">
        <v>2</v>
      </c>
      <c r="G3661" t="s">
        <v>3710</v>
      </c>
      <c r="AT3661" t="str">
        <f t="shared" si="451"/>
        <v>3V3</v>
      </c>
      <c r="AU3661" t="str">
        <f t="shared" si="452"/>
        <v>--</v>
      </c>
    </row>
    <row r="3662" spans="1:47" x14ac:dyDescent="0.25">
      <c r="A3662" t="str">
        <f t="shared" si="447"/>
        <v>L36-1</v>
      </c>
      <c r="B3662" t="str">
        <f t="shared" si="448"/>
        <v>VADJ_FMC</v>
      </c>
      <c r="C3662" t="str">
        <f t="shared" si="449"/>
        <v>L36-VADJ_FMC</v>
      </c>
      <c r="D3662" t="str">
        <f t="shared" si="450"/>
        <v>L36-1</v>
      </c>
      <c r="E3662" t="s">
        <v>3515</v>
      </c>
      <c r="F3662">
        <v>1</v>
      </c>
      <c r="G3662" t="s">
        <v>4504</v>
      </c>
      <c r="AT3662" t="str">
        <f t="shared" si="451"/>
        <v>VADJ_FMC</v>
      </c>
      <c r="AU3662" t="str">
        <f t="shared" si="452"/>
        <v>--</v>
      </c>
    </row>
    <row r="3663" spans="1:47" x14ac:dyDescent="0.25">
      <c r="A3663" t="str">
        <f t="shared" si="447"/>
        <v>L36-2</v>
      </c>
      <c r="B3663" t="str">
        <f t="shared" si="448"/>
        <v>VCCIO_2B_B</v>
      </c>
      <c r="C3663" t="str">
        <f t="shared" si="449"/>
        <v>L36-VCCIO_2B_B</v>
      </c>
      <c r="D3663" t="str">
        <f t="shared" si="450"/>
        <v>L36-2</v>
      </c>
      <c r="E3663" t="s">
        <v>3515</v>
      </c>
      <c r="F3663">
        <v>2</v>
      </c>
      <c r="G3663" t="s">
        <v>1002</v>
      </c>
      <c r="AT3663" t="str">
        <f t="shared" si="451"/>
        <v>VCCIO_2B_B</v>
      </c>
      <c r="AU3663" t="str">
        <f t="shared" si="452"/>
        <v>--</v>
      </c>
    </row>
    <row r="3664" spans="1:47" x14ac:dyDescent="0.25">
      <c r="A3664" t="str">
        <f t="shared" si="447"/>
        <v>L37-1</v>
      </c>
      <c r="B3664" t="str">
        <f t="shared" si="448"/>
        <v>VADJ_FMC</v>
      </c>
      <c r="C3664" t="str">
        <f t="shared" si="449"/>
        <v>L37-VADJ_FMC</v>
      </c>
      <c r="D3664" t="str">
        <f t="shared" si="450"/>
        <v>L37-1</v>
      </c>
      <c r="E3664" t="s">
        <v>3516</v>
      </c>
      <c r="F3664">
        <v>1</v>
      </c>
      <c r="G3664" t="s">
        <v>4504</v>
      </c>
      <c r="AT3664" t="str">
        <f t="shared" si="451"/>
        <v>VADJ_FMC</v>
      </c>
      <c r="AU3664" t="str">
        <f t="shared" si="452"/>
        <v>--</v>
      </c>
    </row>
    <row r="3665" spans="1:47" x14ac:dyDescent="0.25">
      <c r="A3665" t="str">
        <f t="shared" si="447"/>
        <v>L37-2</v>
      </c>
      <c r="B3665" t="str">
        <f t="shared" si="448"/>
        <v>VCCIO_2B_T</v>
      </c>
      <c r="C3665" t="str">
        <f t="shared" si="449"/>
        <v>L37-VCCIO_2B_T</v>
      </c>
      <c r="D3665" t="str">
        <f t="shared" si="450"/>
        <v>L37-2</v>
      </c>
      <c r="E3665" t="s">
        <v>3516</v>
      </c>
      <c r="F3665">
        <v>2</v>
      </c>
      <c r="G3665" t="s">
        <v>1017</v>
      </c>
      <c r="AT3665" t="str">
        <f t="shared" si="451"/>
        <v>VCCIO_2B_T</v>
      </c>
      <c r="AU3665" t="str">
        <f t="shared" si="452"/>
        <v>--</v>
      </c>
    </row>
    <row r="3666" spans="1:47" x14ac:dyDescent="0.25">
      <c r="A3666" t="str">
        <f t="shared" si="447"/>
        <v>L38-1</v>
      </c>
      <c r="B3666" t="str">
        <f t="shared" si="448"/>
        <v>VIO_CRUVI</v>
      </c>
      <c r="C3666" t="str">
        <f t="shared" si="449"/>
        <v>L38-VIO_CRUVI</v>
      </c>
      <c r="D3666" t="str">
        <f t="shared" si="450"/>
        <v>L38-1</v>
      </c>
      <c r="E3666" t="s">
        <v>3517</v>
      </c>
      <c r="F3666">
        <v>1</v>
      </c>
      <c r="G3666" t="s">
        <v>4514</v>
      </c>
      <c r="AT3666" t="str">
        <f t="shared" si="451"/>
        <v>VIO_CRUVI</v>
      </c>
      <c r="AU3666" t="str">
        <f t="shared" si="452"/>
        <v>--</v>
      </c>
    </row>
    <row r="3667" spans="1:47" x14ac:dyDescent="0.25">
      <c r="A3667" t="str">
        <f t="shared" si="447"/>
        <v>L38-2</v>
      </c>
      <c r="B3667" t="str">
        <f t="shared" si="448"/>
        <v>VCCIO_3B_T</v>
      </c>
      <c r="C3667" t="str">
        <f t="shared" si="449"/>
        <v>L38-VCCIO_3B_T</v>
      </c>
      <c r="D3667" t="str">
        <f t="shared" si="450"/>
        <v>L38-2</v>
      </c>
      <c r="E3667" t="s">
        <v>3517</v>
      </c>
      <c r="F3667">
        <v>2</v>
      </c>
      <c r="G3667" t="s">
        <v>882</v>
      </c>
      <c r="AT3667" t="str">
        <f t="shared" si="451"/>
        <v>VCCIO_3B_T</v>
      </c>
      <c r="AU3667" t="str">
        <f t="shared" si="452"/>
        <v>--</v>
      </c>
    </row>
    <row r="3668" spans="1:47" x14ac:dyDescent="0.25">
      <c r="A3668" t="str">
        <f t="shared" si="447"/>
        <v>L39-1</v>
      </c>
      <c r="B3668" t="str">
        <f t="shared" si="448"/>
        <v>VIO_CRUVI</v>
      </c>
      <c r="C3668" t="str">
        <f t="shared" si="449"/>
        <v>L39-VIO_CRUVI</v>
      </c>
      <c r="D3668" t="str">
        <f t="shared" si="450"/>
        <v>L39-1</v>
      </c>
      <c r="E3668" t="s">
        <v>3518</v>
      </c>
      <c r="F3668">
        <v>1</v>
      </c>
      <c r="G3668" t="s">
        <v>4514</v>
      </c>
      <c r="AT3668" t="str">
        <f t="shared" si="451"/>
        <v>VIO_CRUVI</v>
      </c>
      <c r="AU3668" t="str">
        <f t="shared" si="452"/>
        <v>--</v>
      </c>
    </row>
    <row r="3669" spans="1:47" x14ac:dyDescent="0.25">
      <c r="A3669" t="str">
        <f t="shared" si="447"/>
        <v>L39-2</v>
      </c>
      <c r="B3669" t="str">
        <f t="shared" si="448"/>
        <v>VCCIO_3B_B</v>
      </c>
      <c r="C3669" t="str">
        <f t="shared" si="449"/>
        <v>L39-VCCIO_3B_B</v>
      </c>
      <c r="D3669" t="str">
        <f t="shared" si="450"/>
        <v>L39-2</v>
      </c>
      <c r="E3669" t="s">
        <v>3518</v>
      </c>
      <c r="F3669">
        <v>2</v>
      </c>
      <c r="G3669" t="s">
        <v>969</v>
      </c>
      <c r="AT3669" t="str">
        <f t="shared" si="451"/>
        <v>VCCIO_3B_B</v>
      </c>
      <c r="AU3669" t="str">
        <f t="shared" si="452"/>
        <v>--</v>
      </c>
    </row>
    <row r="3670" spans="1:47" x14ac:dyDescent="0.25">
      <c r="A3670" t="str">
        <f t="shared" si="447"/>
        <v>L40-1</v>
      </c>
      <c r="B3670" t="str">
        <f t="shared" si="448"/>
        <v>3V3</v>
      </c>
      <c r="C3670" t="str">
        <f t="shared" si="449"/>
        <v>L40-3V3</v>
      </c>
      <c r="D3670" t="str">
        <f t="shared" si="450"/>
        <v>L40-1</v>
      </c>
      <c r="E3670" t="s">
        <v>3519</v>
      </c>
      <c r="F3670">
        <v>1</v>
      </c>
      <c r="G3670" t="s">
        <v>3710</v>
      </c>
      <c r="AT3670" t="str">
        <f t="shared" si="451"/>
        <v>3V3</v>
      </c>
      <c r="AU3670" t="str">
        <f t="shared" si="452"/>
        <v>--</v>
      </c>
    </row>
    <row r="3671" spans="1:47" x14ac:dyDescent="0.25">
      <c r="A3671" t="str">
        <f t="shared" si="447"/>
        <v>L40-2</v>
      </c>
      <c r="B3671" t="str">
        <f t="shared" si="448"/>
        <v>VCCIO_6A</v>
      </c>
      <c r="C3671" t="str">
        <f t="shared" si="449"/>
        <v>L40-VCCIO_6A</v>
      </c>
      <c r="D3671" t="str">
        <f t="shared" si="450"/>
        <v>L40-2</v>
      </c>
      <c r="E3671" t="s">
        <v>3519</v>
      </c>
      <c r="F3671">
        <v>2</v>
      </c>
      <c r="G3671" t="s">
        <v>996</v>
      </c>
      <c r="AT3671" t="str">
        <f t="shared" si="451"/>
        <v>VCCIO_6A</v>
      </c>
      <c r="AU3671" t="str">
        <f t="shared" si="452"/>
        <v>--</v>
      </c>
    </row>
    <row r="3672" spans="1:47" x14ac:dyDescent="0.25">
      <c r="A3672" t="str">
        <f t="shared" si="447"/>
        <v>L41-1</v>
      </c>
      <c r="B3672" t="str">
        <f t="shared" si="448"/>
        <v>3V3</v>
      </c>
      <c r="C3672" t="str">
        <f t="shared" si="449"/>
        <v>L41-3V3</v>
      </c>
      <c r="D3672" t="str">
        <f t="shared" si="450"/>
        <v>L41-1</v>
      </c>
      <c r="E3672" t="s">
        <v>3520</v>
      </c>
      <c r="F3672">
        <v>1</v>
      </c>
      <c r="G3672" t="s">
        <v>3710</v>
      </c>
      <c r="AT3672" t="str">
        <f t="shared" si="451"/>
        <v>3V3</v>
      </c>
      <c r="AU3672" t="str">
        <f t="shared" si="452"/>
        <v>--</v>
      </c>
    </row>
    <row r="3673" spans="1:47" x14ac:dyDescent="0.25">
      <c r="A3673" t="str">
        <f t="shared" si="447"/>
        <v>L41-2</v>
      </c>
      <c r="B3673" t="str">
        <f t="shared" si="448"/>
        <v>VCCIO_6B</v>
      </c>
      <c r="C3673" t="str">
        <f t="shared" si="449"/>
        <v>L41-VCCIO_6B</v>
      </c>
      <c r="D3673" t="str">
        <f t="shared" si="450"/>
        <v>L41-2</v>
      </c>
      <c r="E3673" t="s">
        <v>3520</v>
      </c>
      <c r="F3673">
        <v>2</v>
      </c>
      <c r="G3673" t="s">
        <v>1182</v>
      </c>
      <c r="AT3673" t="str">
        <f t="shared" si="451"/>
        <v>VCCIO_6B</v>
      </c>
      <c r="AU3673" t="str">
        <f t="shared" si="452"/>
        <v>--</v>
      </c>
    </row>
    <row r="3674" spans="1:47" x14ac:dyDescent="0.25">
      <c r="A3674" t="str">
        <f t="shared" si="447"/>
        <v>L42-1</v>
      </c>
      <c r="B3674" t="str">
        <f t="shared" si="448"/>
        <v>5V</v>
      </c>
      <c r="C3674" t="str">
        <f t="shared" si="449"/>
        <v>L42-5V</v>
      </c>
      <c r="D3674" t="str">
        <f t="shared" si="450"/>
        <v>L42-1</v>
      </c>
      <c r="E3674" t="s">
        <v>3521</v>
      </c>
      <c r="F3674">
        <v>1</v>
      </c>
      <c r="G3674" t="s">
        <v>3724</v>
      </c>
      <c r="AT3674" t="str">
        <f t="shared" si="451"/>
        <v>5V</v>
      </c>
      <c r="AU3674" t="str">
        <f t="shared" si="452"/>
        <v>--</v>
      </c>
    </row>
    <row r="3675" spans="1:47" x14ac:dyDescent="0.25">
      <c r="A3675" t="str">
        <f t="shared" si="447"/>
        <v>L42-2</v>
      </c>
      <c r="B3675" t="str">
        <f t="shared" si="448"/>
        <v>5VAUX</v>
      </c>
      <c r="C3675" t="str">
        <f t="shared" si="449"/>
        <v>L42-5VAUX</v>
      </c>
      <c r="D3675" t="str">
        <f t="shared" si="450"/>
        <v>L42-2</v>
      </c>
      <c r="E3675" t="s">
        <v>3521</v>
      </c>
      <c r="F3675">
        <v>2</v>
      </c>
      <c r="G3675" t="s">
        <v>449</v>
      </c>
      <c r="AT3675" t="str">
        <f t="shared" si="451"/>
        <v>5VAUX</v>
      </c>
      <c r="AU3675" t="str">
        <f t="shared" si="452"/>
        <v>--</v>
      </c>
    </row>
    <row r="3676" spans="1:47" x14ac:dyDescent="0.25">
      <c r="A3676" t="str">
        <f t="shared" si="447"/>
        <v>L43-1</v>
      </c>
      <c r="B3676" t="str">
        <f t="shared" si="448"/>
        <v>3V3_CAM</v>
      </c>
      <c r="C3676" t="str">
        <f t="shared" si="449"/>
        <v>L43-3V3_CAM</v>
      </c>
      <c r="D3676" t="str">
        <f t="shared" si="450"/>
        <v>L43-1</v>
      </c>
      <c r="E3676" t="s">
        <v>3522</v>
      </c>
      <c r="F3676">
        <v>1</v>
      </c>
      <c r="G3676" t="s">
        <v>3712</v>
      </c>
      <c r="AT3676" t="str">
        <f t="shared" si="451"/>
        <v>3V3_CAM</v>
      </c>
      <c r="AU3676" t="str">
        <f t="shared" si="452"/>
        <v>--</v>
      </c>
    </row>
    <row r="3677" spans="1:47" x14ac:dyDescent="0.25">
      <c r="A3677" t="str">
        <f t="shared" si="447"/>
        <v>L43-2</v>
      </c>
      <c r="B3677" t="str">
        <f t="shared" si="448"/>
        <v>3V3</v>
      </c>
      <c r="C3677" t="str">
        <f t="shared" si="449"/>
        <v>L43-3V3</v>
      </c>
      <c r="D3677" t="str">
        <f t="shared" si="450"/>
        <v>L43-2</v>
      </c>
      <c r="E3677" t="s">
        <v>3522</v>
      </c>
      <c r="F3677">
        <v>2</v>
      </c>
      <c r="G3677" t="s">
        <v>3710</v>
      </c>
      <c r="AT3677" t="str">
        <f t="shared" si="451"/>
        <v>3V3</v>
      </c>
      <c r="AU3677" t="str">
        <f t="shared" si="452"/>
        <v>--</v>
      </c>
    </row>
    <row r="3678" spans="1:47" x14ac:dyDescent="0.25">
      <c r="A3678" t="str">
        <f t="shared" si="447"/>
        <v>L44-1</v>
      </c>
      <c r="B3678" t="str">
        <f t="shared" si="448"/>
        <v>1V8</v>
      </c>
      <c r="C3678" t="str">
        <f t="shared" si="449"/>
        <v>L44-1V8</v>
      </c>
      <c r="D3678" t="str">
        <f t="shared" si="450"/>
        <v>L44-1</v>
      </c>
      <c r="E3678" t="s">
        <v>3523</v>
      </c>
      <c r="F3678">
        <v>1</v>
      </c>
      <c r="G3678" t="s">
        <v>3702</v>
      </c>
      <c r="AT3678" t="str">
        <f t="shared" si="451"/>
        <v>1V8</v>
      </c>
      <c r="AU3678" t="str">
        <f t="shared" si="452"/>
        <v>--</v>
      </c>
    </row>
    <row r="3679" spans="1:47" x14ac:dyDescent="0.25">
      <c r="A3679" t="str">
        <f t="shared" si="447"/>
        <v>L44-2</v>
      </c>
      <c r="B3679" t="str">
        <f t="shared" si="448"/>
        <v>1V8_HPS</v>
      </c>
      <c r="C3679" t="str">
        <f t="shared" si="449"/>
        <v>L44-1V8_HPS</v>
      </c>
      <c r="D3679" t="str">
        <f t="shared" si="450"/>
        <v>L44-2</v>
      </c>
      <c r="E3679" t="s">
        <v>3523</v>
      </c>
      <c r="F3679">
        <v>2</v>
      </c>
      <c r="G3679" t="s">
        <v>3704</v>
      </c>
      <c r="AT3679" t="str">
        <f t="shared" si="451"/>
        <v>1V8_HPS</v>
      </c>
      <c r="AU3679" t="str">
        <f t="shared" si="452"/>
        <v>--</v>
      </c>
    </row>
    <row r="3680" spans="1:47" x14ac:dyDescent="0.25">
      <c r="A3680" t="str">
        <f t="shared" si="447"/>
        <v>L45-1</v>
      </c>
      <c r="B3680" t="str">
        <f t="shared" si="448"/>
        <v>3V3_FMC</v>
      </c>
      <c r="C3680" t="str">
        <f t="shared" si="449"/>
        <v>L45-3V3_FMC</v>
      </c>
      <c r="D3680" t="str">
        <f t="shared" si="450"/>
        <v>L45-1</v>
      </c>
      <c r="E3680" t="s">
        <v>3524</v>
      </c>
      <c r="F3680">
        <v>1</v>
      </c>
      <c r="G3680" t="s">
        <v>3714</v>
      </c>
      <c r="AT3680" t="str">
        <f t="shared" si="451"/>
        <v>3V3_FMC</v>
      </c>
      <c r="AU3680" t="str">
        <f t="shared" si="452"/>
        <v>--</v>
      </c>
    </row>
    <row r="3681" spans="1:47" x14ac:dyDescent="0.25">
      <c r="A3681" t="str">
        <f t="shared" si="447"/>
        <v>L45-2</v>
      </c>
      <c r="B3681" t="str">
        <f t="shared" si="448"/>
        <v>NetJ15_D32</v>
      </c>
      <c r="C3681" t="str">
        <f t="shared" si="449"/>
        <v>L45-NetJ15_D32</v>
      </c>
      <c r="D3681" t="str">
        <f t="shared" si="450"/>
        <v>L45-2</v>
      </c>
      <c r="E3681" t="s">
        <v>3524</v>
      </c>
      <c r="F3681">
        <v>2</v>
      </c>
      <c r="G3681" t="s">
        <v>4279</v>
      </c>
      <c r="AT3681" t="str">
        <f t="shared" si="451"/>
        <v>NetJ15_D32</v>
      </c>
      <c r="AU3681" t="str">
        <f t="shared" si="452"/>
        <v>--</v>
      </c>
    </row>
    <row r="3682" spans="1:47" x14ac:dyDescent="0.25">
      <c r="A3682" t="str">
        <f t="shared" si="447"/>
        <v>L46-1</v>
      </c>
      <c r="B3682" t="str">
        <f t="shared" si="448"/>
        <v>1V8_M</v>
      </c>
      <c r="C3682" t="str">
        <f t="shared" si="449"/>
        <v>L46-1V8_M</v>
      </c>
      <c r="D3682" t="str">
        <f t="shared" si="450"/>
        <v>L46-1</v>
      </c>
      <c r="E3682" t="s">
        <v>3525</v>
      </c>
      <c r="F3682">
        <v>1</v>
      </c>
      <c r="G3682" t="s">
        <v>3706</v>
      </c>
      <c r="AT3682" t="str">
        <f t="shared" si="451"/>
        <v>1V8_M</v>
      </c>
      <c r="AU3682" t="str">
        <f t="shared" si="452"/>
        <v>--</v>
      </c>
    </row>
    <row r="3683" spans="1:47" x14ac:dyDescent="0.25">
      <c r="A3683" t="str">
        <f t="shared" si="447"/>
        <v>L46-2</v>
      </c>
      <c r="B3683" t="str">
        <f t="shared" si="448"/>
        <v>1V8_HPS</v>
      </c>
      <c r="C3683" t="str">
        <f t="shared" si="449"/>
        <v>L46-1V8_HPS</v>
      </c>
      <c r="D3683" t="str">
        <f t="shared" si="450"/>
        <v>L46-2</v>
      </c>
      <c r="E3683" t="s">
        <v>3525</v>
      </c>
      <c r="F3683">
        <v>2</v>
      </c>
      <c r="G3683" t="s">
        <v>3704</v>
      </c>
      <c r="AT3683" t="str">
        <f t="shared" si="451"/>
        <v>1V8_HPS</v>
      </c>
      <c r="AU3683" t="str">
        <f t="shared" si="452"/>
        <v>--</v>
      </c>
    </row>
    <row r="3684" spans="1:47" x14ac:dyDescent="0.25">
      <c r="A3684" t="str">
        <f t="shared" si="447"/>
        <v>L58-1</v>
      </c>
      <c r="B3684" t="str">
        <f t="shared" si="448"/>
        <v>12V</v>
      </c>
      <c r="C3684" t="str">
        <f t="shared" si="449"/>
        <v>L58-12V</v>
      </c>
      <c r="D3684" t="str">
        <f t="shared" si="450"/>
        <v>L58-1</v>
      </c>
      <c r="E3684" t="s">
        <v>5303</v>
      </c>
      <c r="F3684">
        <v>1</v>
      </c>
      <c r="G3684" t="s">
        <v>3697</v>
      </c>
      <c r="AT3684" t="str">
        <f t="shared" si="451"/>
        <v>12V</v>
      </c>
      <c r="AU3684" t="str">
        <f t="shared" si="452"/>
        <v>--</v>
      </c>
    </row>
    <row r="3685" spans="1:47" x14ac:dyDescent="0.25">
      <c r="A3685" t="str">
        <f t="shared" si="447"/>
        <v>L58-2</v>
      </c>
      <c r="B3685" t="str">
        <f t="shared" si="448"/>
        <v>NetJ13_2</v>
      </c>
      <c r="C3685" t="str">
        <f t="shared" si="449"/>
        <v>L58-NetJ13_2</v>
      </c>
      <c r="D3685" t="str">
        <f t="shared" si="450"/>
        <v>L58-2</v>
      </c>
      <c r="E3685" t="s">
        <v>5303</v>
      </c>
      <c r="F3685">
        <v>2</v>
      </c>
      <c r="G3685" t="s">
        <v>4275</v>
      </c>
      <c r="AT3685" t="str">
        <f t="shared" si="451"/>
        <v>NetJ13_2</v>
      </c>
      <c r="AU3685" t="str">
        <f t="shared" si="452"/>
        <v>--</v>
      </c>
    </row>
    <row r="3686" spans="1:47" x14ac:dyDescent="0.25">
      <c r="A3686" t="str">
        <f t="shared" si="447"/>
        <v>L59-1</v>
      </c>
      <c r="B3686" t="str">
        <f t="shared" si="448"/>
        <v>NetJ13_2</v>
      </c>
      <c r="C3686" t="str">
        <f t="shared" si="449"/>
        <v>L59-NetJ13_2</v>
      </c>
      <c r="D3686" t="str">
        <f t="shared" si="450"/>
        <v>L59-1</v>
      </c>
      <c r="E3686" t="s">
        <v>5304</v>
      </c>
      <c r="F3686">
        <v>1</v>
      </c>
      <c r="G3686" t="s">
        <v>4275</v>
      </c>
      <c r="AT3686" t="str">
        <f t="shared" si="451"/>
        <v>NetJ13_2</v>
      </c>
      <c r="AU3686" t="str">
        <f t="shared" si="452"/>
        <v>--</v>
      </c>
    </row>
    <row r="3687" spans="1:47" x14ac:dyDescent="0.25">
      <c r="A3687" t="str">
        <f t="shared" si="447"/>
        <v>L59-2</v>
      </c>
      <c r="B3687" t="str">
        <f t="shared" si="448"/>
        <v>5V</v>
      </c>
      <c r="C3687" t="str">
        <f t="shared" si="449"/>
        <v>L59-5V</v>
      </c>
      <c r="D3687" t="str">
        <f t="shared" si="450"/>
        <v>L59-2</v>
      </c>
      <c r="E3687" t="s">
        <v>5304</v>
      </c>
      <c r="F3687">
        <v>2</v>
      </c>
      <c r="G3687" t="s">
        <v>3724</v>
      </c>
      <c r="AT3687" t="str">
        <f t="shared" si="451"/>
        <v>5V</v>
      </c>
      <c r="AU3687" t="str">
        <f t="shared" si="452"/>
        <v>--</v>
      </c>
    </row>
    <row r="3688" spans="1:47" x14ac:dyDescent="0.25">
      <c r="A3688" t="str">
        <f t="shared" si="447"/>
        <v>MP1-1</v>
      </c>
      <c r="B3688" t="str">
        <f t="shared" si="448"/>
        <v>GND</v>
      </c>
      <c r="C3688" t="str">
        <f t="shared" si="449"/>
        <v>MP1-GND</v>
      </c>
      <c r="D3688" t="str">
        <f t="shared" si="450"/>
        <v>MP1-1</v>
      </c>
      <c r="E3688" t="s">
        <v>5305</v>
      </c>
      <c r="F3688">
        <v>1</v>
      </c>
      <c r="G3688" t="s">
        <v>433</v>
      </c>
      <c r="AT3688">
        <f t="shared" si="451"/>
        <v>0</v>
      </c>
      <c r="AU3688">
        <f t="shared" si="452"/>
        <v>0</v>
      </c>
    </row>
    <row r="3689" spans="1:47" x14ac:dyDescent="0.25">
      <c r="A3689" t="str">
        <f t="shared" si="447"/>
        <v>MP1-2</v>
      </c>
      <c r="B3689" t="str">
        <f t="shared" si="448"/>
        <v>GND</v>
      </c>
      <c r="C3689" t="str">
        <f t="shared" si="449"/>
        <v>MP1-GND</v>
      </c>
      <c r="D3689" t="str">
        <f t="shared" si="450"/>
        <v>MP1-2</v>
      </c>
      <c r="E3689" t="s">
        <v>5305</v>
      </c>
      <c r="F3689">
        <v>2</v>
      </c>
      <c r="G3689" t="s">
        <v>433</v>
      </c>
      <c r="AT3689">
        <f t="shared" si="451"/>
        <v>0</v>
      </c>
      <c r="AU3689">
        <f t="shared" si="452"/>
        <v>0</v>
      </c>
    </row>
    <row r="3690" spans="1:47" x14ac:dyDescent="0.25">
      <c r="A3690" t="str">
        <f t="shared" si="447"/>
        <v>MP1-3</v>
      </c>
      <c r="B3690" t="str">
        <f t="shared" si="448"/>
        <v>GND</v>
      </c>
      <c r="C3690" t="str">
        <f t="shared" si="449"/>
        <v>MP1-GND</v>
      </c>
      <c r="D3690" t="str">
        <f t="shared" si="450"/>
        <v>MP1-3</v>
      </c>
      <c r="E3690" t="s">
        <v>5305</v>
      </c>
      <c r="F3690">
        <v>3</v>
      </c>
      <c r="G3690" t="s">
        <v>433</v>
      </c>
      <c r="AT3690">
        <f t="shared" si="451"/>
        <v>0</v>
      </c>
      <c r="AU3690">
        <f t="shared" si="452"/>
        <v>0</v>
      </c>
    </row>
    <row r="3691" spans="1:47" x14ac:dyDescent="0.25">
      <c r="A3691" t="str">
        <f t="shared" si="447"/>
        <v>MP1-4</v>
      </c>
      <c r="B3691" t="str">
        <f t="shared" si="448"/>
        <v>GND</v>
      </c>
      <c r="C3691" t="str">
        <f t="shared" si="449"/>
        <v>MP1-GND</v>
      </c>
      <c r="D3691" t="str">
        <f t="shared" si="450"/>
        <v>MP1-4</v>
      </c>
      <c r="E3691" t="s">
        <v>5305</v>
      </c>
      <c r="F3691">
        <v>4</v>
      </c>
      <c r="G3691" t="s">
        <v>433</v>
      </c>
      <c r="AT3691">
        <f t="shared" si="451"/>
        <v>0</v>
      </c>
      <c r="AU3691">
        <f t="shared" si="452"/>
        <v>0</v>
      </c>
    </row>
    <row r="3692" spans="1:47" x14ac:dyDescent="0.25">
      <c r="A3692" t="str">
        <f t="shared" si="447"/>
        <v>MP9-C1</v>
      </c>
      <c r="B3692" t="str">
        <f t="shared" si="448"/>
        <v>FGND_QSFP</v>
      </c>
      <c r="C3692" t="str">
        <f t="shared" si="449"/>
        <v>MP9-FGND_QSFP</v>
      </c>
      <c r="D3692" t="str">
        <f t="shared" si="450"/>
        <v>MP9-C1</v>
      </c>
      <c r="E3692" t="s">
        <v>5306</v>
      </c>
      <c r="F3692" t="s">
        <v>290</v>
      </c>
      <c r="G3692" t="s">
        <v>4020</v>
      </c>
      <c r="AT3692" t="str">
        <f t="shared" si="451"/>
        <v>FGND_QSFP</v>
      </c>
      <c r="AU3692" t="str">
        <f t="shared" si="452"/>
        <v>--</v>
      </c>
    </row>
    <row r="3693" spans="1:47" x14ac:dyDescent="0.25">
      <c r="A3693" t="str">
        <f t="shared" si="447"/>
        <v>R1-1</v>
      </c>
      <c r="B3693" t="str">
        <f t="shared" si="448"/>
        <v>NetC52_1</v>
      </c>
      <c r="C3693" t="str">
        <f t="shared" si="449"/>
        <v>R1-NetC52_1</v>
      </c>
      <c r="D3693" t="str">
        <f t="shared" si="450"/>
        <v>R1-1</v>
      </c>
      <c r="E3693" t="s">
        <v>2340</v>
      </c>
      <c r="F3693">
        <v>1</v>
      </c>
      <c r="G3693" t="s">
        <v>4254</v>
      </c>
      <c r="AT3693" t="str">
        <f t="shared" si="451"/>
        <v>NetC52_1</v>
      </c>
      <c r="AU3693" t="str">
        <f t="shared" si="452"/>
        <v>--</v>
      </c>
    </row>
    <row r="3694" spans="1:47" x14ac:dyDescent="0.25">
      <c r="A3694" t="str">
        <f t="shared" si="447"/>
        <v>R1-2</v>
      </c>
      <c r="B3694" t="str">
        <f t="shared" si="448"/>
        <v>NetR1_2</v>
      </c>
      <c r="C3694" t="str">
        <f t="shared" si="449"/>
        <v>R1-NetR1_2</v>
      </c>
      <c r="D3694" t="str">
        <f t="shared" si="450"/>
        <v>R1-2</v>
      </c>
      <c r="E3694" t="s">
        <v>2340</v>
      </c>
      <c r="F3694">
        <v>2</v>
      </c>
      <c r="G3694" t="s">
        <v>4309</v>
      </c>
      <c r="AT3694" t="str">
        <f t="shared" si="451"/>
        <v>NetR1_2</v>
      </c>
      <c r="AU3694" t="str">
        <f t="shared" si="452"/>
        <v>--</v>
      </c>
    </row>
    <row r="3695" spans="1:47" x14ac:dyDescent="0.25">
      <c r="A3695" t="str">
        <f t="shared" si="447"/>
        <v>R2-1</v>
      </c>
      <c r="B3695" t="str">
        <f t="shared" si="448"/>
        <v>NetD3_K</v>
      </c>
      <c r="C3695" t="str">
        <f t="shared" si="449"/>
        <v>R2-NetD3_K</v>
      </c>
      <c r="D3695" t="str">
        <f t="shared" si="450"/>
        <v>R2-1</v>
      </c>
      <c r="E3695" t="s">
        <v>1543</v>
      </c>
      <c r="F3695">
        <v>1</v>
      </c>
      <c r="G3695" t="s">
        <v>4266</v>
      </c>
      <c r="AT3695" t="str">
        <f t="shared" si="451"/>
        <v>NetD3_K</v>
      </c>
      <c r="AU3695" t="str">
        <f t="shared" si="452"/>
        <v>--</v>
      </c>
    </row>
    <row r="3696" spans="1:47" x14ac:dyDescent="0.25">
      <c r="A3696" t="str">
        <f t="shared" si="447"/>
        <v>R2-2</v>
      </c>
      <c r="B3696" t="str">
        <f t="shared" si="448"/>
        <v>NetR2_2</v>
      </c>
      <c r="C3696" t="str">
        <f t="shared" si="449"/>
        <v>R2-NetR2_2</v>
      </c>
      <c r="D3696" t="str">
        <f t="shared" si="450"/>
        <v>R2-2</v>
      </c>
      <c r="E3696" t="s">
        <v>1543</v>
      </c>
      <c r="F3696">
        <v>2</v>
      </c>
      <c r="G3696" t="s">
        <v>4325</v>
      </c>
      <c r="AT3696" t="str">
        <f t="shared" si="451"/>
        <v>NetR2_2</v>
      </c>
      <c r="AU3696" t="str">
        <f t="shared" si="452"/>
        <v>--</v>
      </c>
    </row>
    <row r="3697" spans="1:47" x14ac:dyDescent="0.25">
      <c r="A3697" t="str">
        <f t="shared" si="447"/>
        <v>R3-1</v>
      </c>
      <c r="B3697" t="str">
        <f t="shared" si="448"/>
        <v>3V3</v>
      </c>
      <c r="C3697" t="str">
        <f t="shared" si="449"/>
        <v>R3-3V3</v>
      </c>
      <c r="D3697" t="str">
        <f t="shared" si="450"/>
        <v>R3-1</v>
      </c>
      <c r="E3697" t="s">
        <v>3096</v>
      </c>
      <c r="F3697">
        <v>1</v>
      </c>
      <c r="G3697" t="s">
        <v>3710</v>
      </c>
      <c r="AT3697" t="str">
        <f t="shared" si="451"/>
        <v>3V3</v>
      </c>
      <c r="AU3697" t="str">
        <f t="shared" si="452"/>
        <v>--</v>
      </c>
    </row>
    <row r="3698" spans="1:47" x14ac:dyDescent="0.25">
      <c r="A3698" t="str">
        <f t="shared" si="447"/>
        <v>R3-2</v>
      </c>
      <c r="B3698" t="str">
        <f t="shared" si="448"/>
        <v>NetJ4_A11</v>
      </c>
      <c r="C3698" t="str">
        <f t="shared" si="449"/>
        <v>R3-NetJ4_A11</v>
      </c>
      <c r="D3698" t="str">
        <f t="shared" si="450"/>
        <v>R3-2</v>
      </c>
      <c r="E3698" t="s">
        <v>3096</v>
      </c>
      <c r="F3698">
        <v>2</v>
      </c>
      <c r="G3698" t="s">
        <v>4289</v>
      </c>
      <c r="AT3698" t="str">
        <f t="shared" si="451"/>
        <v>NetJ4_A11</v>
      </c>
      <c r="AU3698" t="str">
        <f t="shared" si="452"/>
        <v>--</v>
      </c>
    </row>
    <row r="3699" spans="1:47" x14ac:dyDescent="0.25">
      <c r="A3699" t="str">
        <f t="shared" si="447"/>
        <v>R4-1</v>
      </c>
      <c r="B3699" t="str">
        <f t="shared" si="448"/>
        <v>NetD9_3</v>
      </c>
      <c r="C3699" t="str">
        <f t="shared" si="449"/>
        <v>R4-NetD9_3</v>
      </c>
      <c r="D3699" t="str">
        <f t="shared" si="450"/>
        <v>R4-1</v>
      </c>
      <c r="E3699" t="s">
        <v>3097</v>
      </c>
      <c r="F3699">
        <v>1</v>
      </c>
      <c r="G3699" t="s">
        <v>4272</v>
      </c>
      <c r="AT3699" t="str">
        <f t="shared" si="451"/>
        <v>NetD9_3</v>
      </c>
      <c r="AU3699" t="str">
        <f t="shared" si="452"/>
        <v>--</v>
      </c>
    </row>
    <row r="3700" spans="1:47" x14ac:dyDescent="0.25">
      <c r="A3700" t="str">
        <f t="shared" si="447"/>
        <v>R4-2</v>
      </c>
      <c r="B3700" t="str">
        <f t="shared" si="448"/>
        <v>PLL_CLKIN3</v>
      </c>
      <c r="C3700" t="str">
        <f t="shared" si="449"/>
        <v>R4-PLL_CLKIN3</v>
      </c>
      <c r="D3700" t="str">
        <f t="shared" si="450"/>
        <v>R4-2</v>
      </c>
      <c r="E3700" t="s">
        <v>3097</v>
      </c>
      <c r="F3700">
        <v>2</v>
      </c>
      <c r="G3700" t="s">
        <v>4391</v>
      </c>
      <c r="AT3700" t="str">
        <f t="shared" si="451"/>
        <v>PLL_CLKIN3</v>
      </c>
      <c r="AU3700" t="str">
        <f t="shared" si="452"/>
        <v>--</v>
      </c>
    </row>
    <row r="3701" spans="1:47" x14ac:dyDescent="0.25">
      <c r="A3701" t="str">
        <f t="shared" si="447"/>
        <v>R5-1</v>
      </c>
      <c r="B3701" t="str">
        <f t="shared" si="448"/>
        <v>USR_LED2</v>
      </c>
      <c r="C3701" t="str">
        <f t="shared" si="449"/>
        <v>R5-USR_LED2</v>
      </c>
      <c r="D3701" t="str">
        <f t="shared" si="450"/>
        <v>R5-1</v>
      </c>
      <c r="E3701" t="s">
        <v>3098</v>
      </c>
      <c r="F3701">
        <v>1</v>
      </c>
      <c r="G3701" t="s">
        <v>3832</v>
      </c>
      <c r="AT3701" t="str">
        <f t="shared" si="451"/>
        <v>USR_LED2</v>
      </c>
      <c r="AU3701" t="str">
        <f t="shared" si="452"/>
        <v>--</v>
      </c>
    </row>
    <row r="3702" spans="1:47" x14ac:dyDescent="0.25">
      <c r="A3702" t="str">
        <f t="shared" si="447"/>
        <v>R5-2</v>
      </c>
      <c r="B3702" t="str">
        <f t="shared" si="448"/>
        <v>GND</v>
      </c>
      <c r="C3702" t="str">
        <f t="shared" si="449"/>
        <v>R5-GND</v>
      </c>
      <c r="D3702" t="str">
        <f t="shared" si="450"/>
        <v>R5-2</v>
      </c>
      <c r="E3702" t="s">
        <v>3098</v>
      </c>
      <c r="F3702">
        <v>2</v>
      </c>
      <c r="G3702" t="s">
        <v>433</v>
      </c>
      <c r="AT3702">
        <f t="shared" si="451"/>
        <v>0</v>
      </c>
      <c r="AU3702">
        <f t="shared" si="452"/>
        <v>0</v>
      </c>
    </row>
    <row r="3703" spans="1:47" x14ac:dyDescent="0.25">
      <c r="A3703" t="str">
        <f t="shared" si="447"/>
        <v>R6-1</v>
      </c>
      <c r="B3703" t="str">
        <f t="shared" si="448"/>
        <v>ETH_SHIELD</v>
      </c>
      <c r="C3703" t="str">
        <f t="shared" si="449"/>
        <v>R6-ETH_SHIELD</v>
      </c>
      <c r="D3703" t="str">
        <f t="shared" si="450"/>
        <v>R6-1</v>
      </c>
      <c r="E3703" t="s">
        <v>3528</v>
      </c>
      <c r="F3703">
        <v>1</v>
      </c>
      <c r="G3703" t="s">
        <v>4008</v>
      </c>
      <c r="AT3703" t="str">
        <f t="shared" si="451"/>
        <v>ETH_SHIELD</v>
      </c>
      <c r="AU3703" t="str">
        <f t="shared" si="452"/>
        <v>--</v>
      </c>
    </row>
    <row r="3704" spans="1:47" x14ac:dyDescent="0.25">
      <c r="A3704" t="str">
        <f t="shared" si="447"/>
        <v>R6-2</v>
      </c>
      <c r="B3704" t="str">
        <f t="shared" si="448"/>
        <v>GND</v>
      </c>
      <c r="C3704" t="str">
        <f t="shared" si="449"/>
        <v>R6-GND</v>
      </c>
      <c r="D3704" t="str">
        <f t="shared" si="450"/>
        <v>R6-2</v>
      </c>
      <c r="E3704" t="s">
        <v>3528</v>
      </c>
      <c r="F3704">
        <v>2</v>
      </c>
      <c r="G3704" t="s">
        <v>433</v>
      </c>
      <c r="AT3704">
        <f t="shared" si="451"/>
        <v>0</v>
      </c>
      <c r="AU3704">
        <f t="shared" si="452"/>
        <v>0</v>
      </c>
    </row>
    <row r="3705" spans="1:47" x14ac:dyDescent="0.25">
      <c r="A3705" t="str">
        <f t="shared" si="447"/>
        <v>R7-1</v>
      </c>
      <c r="B3705" t="str">
        <f t="shared" si="448"/>
        <v>USB_FGND</v>
      </c>
      <c r="C3705" t="str">
        <f t="shared" si="449"/>
        <v>R7-USB_FGND</v>
      </c>
      <c r="D3705" t="str">
        <f t="shared" si="450"/>
        <v>R7-1</v>
      </c>
      <c r="E3705" t="s">
        <v>3529</v>
      </c>
      <c r="F3705">
        <v>1</v>
      </c>
      <c r="G3705" t="s">
        <v>4487</v>
      </c>
      <c r="AT3705" t="str">
        <f t="shared" si="451"/>
        <v>USB_FGND</v>
      </c>
      <c r="AU3705" t="str">
        <f t="shared" si="452"/>
        <v>--</v>
      </c>
    </row>
    <row r="3706" spans="1:47" x14ac:dyDescent="0.25">
      <c r="A3706" t="str">
        <f t="shared" si="447"/>
        <v>R7-2</v>
      </c>
      <c r="B3706" t="str">
        <f t="shared" si="448"/>
        <v>GND</v>
      </c>
      <c r="C3706" t="str">
        <f t="shared" si="449"/>
        <v>R7-GND</v>
      </c>
      <c r="D3706" t="str">
        <f t="shared" si="450"/>
        <v>R7-2</v>
      </c>
      <c r="E3706" t="s">
        <v>3529</v>
      </c>
      <c r="F3706">
        <v>2</v>
      </c>
      <c r="G3706" t="s">
        <v>433</v>
      </c>
      <c r="AT3706">
        <f t="shared" si="451"/>
        <v>0</v>
      </c>
      <c r="AU3706">
        <f t="shared" si="452"/>
        <v>0</v>
      </c>
    </row>
    <row r="3707" spans="1:47" x14ac:dyDescent="0.25">
      <c r="A3707" t="str">
        <f t="shared" si="447"/>
        <v>R8-1</v>
      </c>
      <c r="B3707" t="str">
        <f t="shared" si="448"/>
        <v>QSFP_SCL</v>
      </c>
      <c r="C3707" t="str">
        <f t="shared" si="449"/>
        <v>R8-QSFP_SCL</v>
      </c>
      <c r="D3707" t="str">
        <f t="shared" si="450"/>
        <v>R8-1</v>
      </c>
      <c r="E3707" t="s">
        <v>3099</v>
      </c>
      <c r="F3707">
        <v>1</v>
      </c>
      <c r="G3707" t="s">
        <v>4414</v>
      </c>
      <c r="AT3707" t="str">
        <f t="shared" si="451"/>
        <v>QSFP_SCL</v>
      </c>
      <c r="AU3707" t="str">
        <f t="shared" si="452"/>
        <v>--</v>
      </c>
    </row>
    <row r="3708" spans="1:47" x14ac:dyDescent="0.25">
      <c r="A3708" t="str">
        <f t="shared" si="447"/>
        <v>R8-2</v>
      </c>
      <c r="B3708" t="str">
        <f t="shared" si="448"/>
        <v>3V3_SFP</v>
      </c>
      <c r="C3708" t="str">
        <f t="shared" si="449"/>
        <v>R8-3V3_SFP</v>
      </c>
      <c r="D3708" t="str">
        <f t="shared" si="450"/>
        <v>R8-2</v>
      </c>
      <c r="E3708" t="s">
        <v>3099</v>
      </c>
      <c r="F3708">
        <v>2</v>
      </c>
      <c r="G3708" t="s">
        <v>3720</v>
      </c>
      <c r="AT3708" t="str">
        <f t="shared" si="451"/>
        <v>3V3_SFP</v>
      </c>
      <c r="AU3708" t="str">
        <f t="shared" si="452"/>
        <v>--</v>
      </c>
    </row>
    <row r="3709" spans="1:47" x14ac:dyDescent="0.25">
      <c r="A3709" t="str">
        <f t="shared" si="447"/>
        <v>R9-1</v>
      </c>
      <c r="B3709" t="str">
        <f t="shared" si="448"/>
        <v>3V3AUX</v>
      </c>
      <c r="C3709" t="str">
        <f t="shared" si="449"/>
        <v>R9-3V3AUX</v>
      </c>
      <c r="D3709" t="str">
        <f t="shared" si="450"/>
        <v>R9-1</v>
      </c>
      <c r="E3709" t="s">
        <v>3100</v>
      </c>
      <c r="F3709">
        <v>1</v>
      </c>
      <c r="G3709" t="s">
        <v>3711</v>
      </c>
      <c r="AT3709" t="str">
        <f t="shared" si="451"/>
        <v>3V3AUX</v>
      </c>
      <c r="AU3709" t="str">
        <f t="shared" si="452"/>
        <v>--</v>
      </c>
    </row>
    <row r="3710" spans="1:47" x14ac:dyDescent="0.25">
      <c r="A3710" t="str">
        <f t="shared" si="447"/>
        <v>R9-2</v>
      </c>
      <c r="B3710" t="str">
        <f t="shared" si="448"/>
        <v>PLL_INPUT7</v>
      </c>
      <c r="C3710" t="str">
        <f t="shared" si="449"/>
        <v>R9-PLL_INPUT7</v>
      </c>
      <c r="D3710" t="str">
        <f t="shared" si="450"/>
        <v>R9-2</v>
      </c>
      <c r="E3710" t="s">
        <v>3100</v>
      </c>
      <c r="F3710">
        <v>2</v>
      </c>
      <c r="G3710" t="s">
        <v>4398</v>
      </c>
      <c r="AT3710" t="str">
        <f t="shared" si="451"/>
        <v>PLL_INPUT7</v>
      </c>
      <c r="AU3710" t="str">
        <f t="shared" si="452"/>
        <v>--</v>
      </c>
    </row>
    <row r="3711" spans="1:47" x14ac:dyDescent="0.25">
      <c r="A3711" t="str">
        <f t="shared" si="447"/>
        <v>R10-1</v>
      </c>
      <c r="B3711" t="str">
        <f t="shared" si="448"/>
        <v>3V3AUX</v>
      </c>
      <c r="C3711" t="str">
        <f t="shared" si="449"/>
        <v>R10-3V3AUX</v>
      </c>
      <c r="D3711" t="str">
        <f t="shared" si="450"/>
        <v>R10-1</v>
      </c>
      <c r="E3711" t="s">
        <v>3101</v>
      </c>
      <c r="F3711">
        <v>1</v>
      </c>
      <c r="G3711" t="s">
        <v>3711</v>
      </c>
      <c r="AT3711" t="str">
        <f t="shared" si="451"/>
        <v>3V3AUX</v>
      </c>
      <c r="AU3711" t="str">
        <f t="shared" si="452"/>
        <v>--</v>
      </c>
    </row>
    <row r="3712" spans="1:47" x14ac:dyDescent="0.25">
      <c r="A3712" t="str">
        <f t="shared" si="447"/>
        <v>R10-2</v>
      </c>
      <c r="B3712" t="str">
        <f t="shared" si="448"/>
        <v>PLL_INPUT6</v>
      </c>
      <c r="C3712" t="str">
        <f t="shared" si="449"/>
        <v>R10-PLL_INPUT6</v>
      </c>
      <c r="D3712" t="str">
        <f t="shared" si="450"/>
        <v>R10-2</v>
      </c>
      <c r="E3712" t="s">
        <v>3101</v>
      </c>
      <c r="F3712">
        <v>2</v>
      </c>
      <c r="G3712" t="s">
        <v>4397</v>
      </c>
      <c r="AT3712" t="str">
        <f t="shared" si="451"/>
        <v>PLL_INPUT6</v>
      </c>
      <c r="AU3712" t="str">
        <f t="shared" si="452"/>
        <v>--</v>
      </c>
    </row>
    <row r="3713" spans="1:47" x14ac:dyDescent="0.25">
      <c r="A3713" t="str">
        <f t="shared" si="447"/>
        <v>R11-1</v>
      </c>
      <c r="B3713" t="str">
        <f t="shared" si="448"/>
        <v>3V3AUX</v>
      </c>
      <c r="C3713" t="str">
        <f t="shared" si="449"/>
        <v>R11-3V3AUX</v>
      </c>
      <c r="D3713" t="str">
        <f t="shared" si="450"/>
        <v>R11-1</v>
      </c>
      <c r="E3713" t="s">
        <v>3102</v>
      </c>
      <c r="F3713">
        <v>1</v>
      </c>
      <c r="G3713" t="s">
        <v>3711</v>
      </c>
      <c r="AT3713" t="str">
        <f t="shared" si="451"/>
        <v>3V3AUX</v>
      </c>
      <c r="AU3713" t="str">
        <f t="shared" si="452"/>
        <v>--</v>
      </c>
    </row>
    <row r="3714" spans="1:47" x14ac:dyDescent="0.25">
      <c r="A3714" t="str">
        <f t="shared" si="447"/>
        <v>R11-2</v>
      </c>
      <c r="B3714" t="str">
        <f t="shared" si="448"/>
        <v>PLL_INPUT5</v>
      </c>
      <c r="C3714" t="str">
        <f t="shared" si="449"/>
        <v>R11-PLL_INPUT5</v>
      </c>
      <c r="D3714" t="str">
        <f t="shared" si="450"/>
        <v>R11-2</v>
      </c>
      <c r="E3714" t="s">
        <v>3102</v>
      </c>
      <c r="F3714">
        <v>2</v>
      </c>
      <c r="G3714" t="s">
        <v>4396</v>
      </c>
      <c r="AT3714" t="str">
        <f t="shared" si="451"/>
        <v>PLL_INPUT5</v>
      </c>
      <c r="AU3714" t="str">
        <f t="shared" si="452"/>
        <v>--</v>
      </c>
    </row>
    <row r="3715" spans="1:47" x14ac:dyDescent="0.25">
      <c r="A3715" t="str">
        <f t="shared" si="447"/>
        <v>R12-1</v>
      </c>
      <c r="B3715" t="str">
        <f t="shared" si="448"/>
        <v>QSFP_MODPRS</v>
      </c>
      <c r="C3715" t="str">
        <f t="shared" si="449"/>
        <v>R12-QSFP_MODPRS</v>
      </c>
      <c r="D3715" t="str">
        <f t="shared" si="450"/>
        <v>R12-1</v>
      </c>
      <c r="E3715" t="s">
        <v>3103</v>
      </c>
      <c r="F3715">
        <v>1</v>
      </c>
      <c r="G3715" t="s">
        <v>4156</v>
      </c>
      <c r="AT3715" t="str">
        <f t="shared" si="451"/>
        <v>QSFP_MODPRS</v>
      </c>
      <c r="AU3715" t="str">
        <f t="shared" si="452"/>
        <v>--</v>
      </c>
    </row>
    <row r="3716" spans="1:47" x14ac:dyDescent="0.25">
      <c r="A3716" t="str">
        <f t="shared" si="447"/>
        <v>R12-2</v>
      </c>
      <c r="B3716" t="str">
        <f t="shared" si="448"/>
        <v>3V3_SFP</v>
      </c>
      <c r="C3716" t="str">
        <f t="shared" si="449"/>
        <v>R12-3V3_SFP</v>
      </c>
      <c r="D3716" t="str">
        <f t="shared" si="450"/>
        <v>R12-2</v>
      </c>
      <c r="E3716" t="s">
        <v>3103</v>
      </c>
      <c r="F3716">
        <v>2</v>
      </c>
      <c r="G3716" t="s">
        <v>3720</v>
      </c>
      <c r="AT3716" t="str">
        <f t="shared" si="451"/>
        <v>3V3_SFP</v>
      </c>
      <c r="AU3716" t="str">
        <f t="shared" si="452"/>
        <v>--</v>
      </c>
    </row>
    <row r="3717" spans="1:47" x14ac:dyDescent="0.25">
      <c r="A3717" t="str">
        <f t="shared" si="447"/>
        <v>R13-1</v>
      </c>
      <c r="B3717" t="str">
        <f t="shared" si="448"/>
        <v>QSFP_RESET</v>
      </c>
      <c r="C3717" t="str">
        <f t="shared" si="449"/>
        <v>R13-QSFP_RESET</v>
      </c>
      <c r="D3717" t="str">
        <f t="shared" si="450"/>
        <v>R13-1</v>
      </c>
      <c r="E3717" t="s">
        <v>3530</v>
      </c>
      <c r="F3717">
        <v>1</v>
      </c>
      <c r="G3717" t="s">
        <v>4160</v>
      </c>
      <c r="AT3717" t="str">
        <f t="shared" si="451"/>
        <v>QSFP_RESET</v>
      </c>
      <c r="AU3717" t="str">
        <f t="shared" si="452"/>
        <v>--</v>
      </c>
    </row>
    <row r="3718" spans="1:47" x14ac:dyDescent="0.25">
      <c r="A3718" t="str">
        <f t="shared" ref="A3718:A3781" si="453">$E3718&amp;"-"&amp;$F3718</f>
        <v>R13-2</v>
      </c>
      <c r="B3718" t="str">
        <f t="shared" ref="B3718:B3781" si="454">IF(OR(E3718=$A$2,E3718=$B$2,E3718=$C$2,E3718=$D$2),"--",G3718)</f>
        <v>3V3_SFP</v>
      </c>
      <c r="C3718" t="str">
        <f t="shared" ref="C3718:C3781" si="455">$E3718&amp;"-"&amp;$G3718</f>
        <v>R13-3V3_SFP</v>
      </c>
      <c r="D3718" t="str">
        <f t="shared" ref="D3718:D3781" si="456">A3718</f>
        <v>R13-2</v>
      </c>
      <c r="E3718" t="s">
        <v>3530</v>
      </c>
      <c r="F3718">
        <v>2</v>
      </c>
      <c r="G3718" t="s">
        <v>3720</v>
      </c>
      <c r="AT3718" t="str">
        <f t="shared" ref="AT3718:AT3781" si="457">IF(IF(COUNTIF($AO$6:$AQ$150,B3718)&gt;0,"---","--")="---",VLOOKUP(B3718,$AO$6:$AQ$150,3,0),B3718)</f>
        <v>3V3_SFP</v>
      </c>
      <c r="AU3718" t="str">
        <f t="shared" ref="AU3718:AU3781" si="458">IF(IF(COUNTIF($AO$6:$AQ$150,B3718)&gt;0,"---","--")="---",VLOOKUP(B3718,$AO$6:$AQ$150,2,0),"--")</f>
        <v>--</v>
      </c>
    </row>
    <row r="3719" spans="1:47" x14ac:dyDescent="0.25">
      <c r="A3719" t="str">
        <f t="shared" si="453"/>
        <v>R14-1</v>
      </c>
      <c r="B3719" t="str">
        <f t="shared" si="454"/>
        <v>QSFP_INTn</v>
      </c>
      <c r="C3719" t="str">
        <f t="shared" si="455"/>
        <v>R14-QSFP_INTn</v>
      </c>
      <c r="D3719" t="str">
        <f t="shared" si="456"/>
        <v>R14-1</v>
      </c>
      <c r="E3719" t="s">
        <v>3531</v>
      </c>
      <c r="F3719">
        <v>1</v>
      </c>
      <c r="G3719" t="s">
        <v>4162</v>
      </c>
      <c r="AT3719" t="str">
        <f t="shared" si="457"/>
        <v>QSFP_INTn</v>
      </c>
      <c r="AU3719" t="str">
        <f t="shared" si="458"/>
        <v>--</v>
      </c>
    </row>
    <row r="3720" spans="1:47" x14ac:dyDescent="0.25">
      <c r="A3720" t="str">
        <f t="shared" si="453"/>
        <v>R14-2</v>
      </c>
      <c r="B3720" t="str">
        <f t="shared" si="454"/>
        <v>3V3_SFP</v>
      </c>
      <c r="C3720" t="str">
        <f t="shared" si="455"/>
        <v>R14-3V3_SFP</v>
      </c>
      <c r="D3720" t="str">
        <f t="shared" si="456"/>
        <v>R14-2</v>
      </c>
      <c r="E3720" t="s">
        <v>3531</v>
      </c>
      <c r="F3720">
        <v>2</v>
      </c>
      <c r="G3720" t="s">
        <v>3720</v>
      </c>
      <c r="AT3720" t="str">
        <f t="shared" si="457"/>
        <v>3V3_SFP</v>
      </c>
      <c r="AU3720" t="str">
        <f t="shared" si="458"/>
        <v>--</v>
      </c>
    </row>
    <row r="3721" spans="1:47" x14ac:dyDescent="0.25">
      <c r="A3721" t="str">
        <f t="shared" si="453"/>
        <v>R15-1</v>
      </c>
      <c r="B3721" t="str">
        <f t="shared" si="454"/>
        <v>FGND_QSFP</v>
      </c>
      <c r="C3721" t="str">
        <f t="shared" si="455"/>
        <v>R15-FGND_QSFP</v>
      </c>
      <c r="D3721" t="str">
        <f t="shared" si="456"/>
        <v>R15-1</v>
      </c>
      <c r="E3721" t="s">
        <v>3532</v>
      </c>
      <c r="F3721">
        <v>1</v>
      </c>
      <c r="G3721" t="s">
        <v>4020</v>
      </c>
      <c r="AT3721" t="str">
        <f t="shared" si="457"/>
        <v>FGND_QSFP</v>
      </c>
      <c r="AU3721" t="str">
        <f t="shared" si="458"/>
        <v>--</v>
      </c>
    </row>
    <row r="3722" spans="1:47" x14ac:dyDescent="0.25">
      <c r="A3722" t="str">
        <f t="shared" si="453"/>
        <v>R15-2</v>
      </c>
      <c r="B3722" t="str">
        <f t="shared" si="454"/>
        <v>GND</v>
      </c>
      <c r="C3722" t="str">
        <f t="shared" si="455"/>
        <v>R15-GND</v>
      </c>
      <c r="D3722" t="str">
        <f t="shared" si="456"/>
        <v>R15-2</v>
      </c>
      <c r="E3722" t="s">
        <v>3532</v>
      </c>
      <c r="F3722">
        <v>2</v>
      </c>
      <c r="G3722" t="s">
        <v>433</v>
      </c>
      <c r="AT3722">
        <f t="shared" si="457"/>
        <v>0</v>
      </c>
      <c r="AU3722">
        <f t="shared" si="458"/>
        <v>0</v>
      </c>
    </row>
    <row r="3723" spans="1:47" x14ac:dyDescent="0.25">
      <c r="A3723" t="str">
        <f t="shared" si="453"/>
        <v>R16-1</v>
      </c>
      <c r="B3723" t="str">
        <f t="shared" si="454"/>
        <v>NetD4_K</v>
      </c>
      <c r="C3723" t="str">
        <f t="shared" si="455"/>
        <v>R16-NetD4_K</v>
      </c>
      <c r="D3723" t="str">
        <f t="shared" si="456"/>
        <v>R16-1</v>
      </c>
      <c r="E3723" t="s">
        <v>3533</v>
      </c>
      <c r="F3723">
        <v>1</v>
      </c>
      <c r="G3723" t="s">
        <v>4267</v>
      </c>
      <c r="AT3723" t="str">
        <f t="shared" si="457"/>
        <v>NetD4_K</v>
      </c>
      <c r="AU3723" t="str">
        <f t="shared" si="458"/>
        <v>--</v>
      </c>
    </row>
    <row r="3724" spans="1:47" x14ac:dyDescent="0.25">
      <c r="A3724" t="str">
        <f t="shared" si="453"/>
        <v>R16-2</v>
      </c>
      <c r="B3724" t="str">
        <f t="shared" si="454"/>
        <v>NetR16_2</v>
      </c>
      <c r="C3724" t="str">
        <f t="shared" si="455"/>
        <v>R16-NetR16_2</v>
      </c>
      <c r="D3724" t="str">
        <f t="shared" si="456"/>
        <v>R16-2</v>
      </c>
      <c r="E3724" t="s">
        <v>3533</v>
      </c>
      <c r="F3724">
        <v>2</v>
      </c>
      <c r="G3724" t="s">
        <v>4307</v>
      </c>
      <c r="AT3724" t="str">
        <f t="shared" si="457"/>
        <v>NetR16_2</v>
      </c>
      <c r="AU3724" t="str">
        <f t="shared" si="458"/>
        <v>--</v>
      </c>
    </row>
    <row r="3725" spans="1:47" x14ac:dyDescent="0.25">
      <c r="A3725" t="str">
        <f t="shared" si="453"/>
        <v>R17-1</v>
      </c>
      <c r="B3725" t="str">
        <f t="shared" si="454"/>
        <v>USR_LED3</v>
      </c>
      <c r="C3725" t="str">
        <f t="shared" si="455"/>
        <v>R17-USR_LED3</v>
      </c>
      <c r="D3725" t="str">
        <f t="shared" si="456"/>
        <v>R17-1</v>
      </c>
      <c r="E3725" t="s">
        <v>3534</v>
      </c>
      <c r="F3725">
        <v>1</v>
      </c>
      <c r="G3725" t="s">
        <v>3746</v>
      </c>
      <c r="AT3725" t="str">
        <f t="shared" si="457"/>
        <v>USR_LED3</v>
      </c>
      <c r="AU3725" t="str">
        <f t="shared" si="458"/>
        <v>--</v>
      </c>
    </row>
    <row r="3726" spans="1:47" x14ac:dyDescent="0.25">
      <c r="A3726" t="str">
        <f t="shared" si="453"/>
        <v>R17-2</v>
      </c>
      <c r="B3726" t="str">
        <f t="shared" si="454"/>
        <v>GND</v>
      </c>
      <c r="C3726" t="str">
        <f t="shared" si="455"/>
        <v>R17-GND</v>
      </c>
      <c r="D3726" t="str">
        <f t="shared" si="456"/>
        <v>R17-2</v>
      </c>
      <c r="E3726" t="s">
        <v>3534</v>
      </c>
      <c r="F3726">
        <v>2</v>
      </c>
      <c r="G3726" t="s">
        <v>433</v>
      </c>
      <c r="AT3726">
        <f t="shared" si="457"/>
        <v>0</v>
      </c>
      <c r="AU3726">
        <f t="shared" si="458"/>
        <v>0</v>
      </c>
    </row>
    <row r="3727" spans="1:47" x14ac:dyDescent="0.25">
      <c r="A3727" t="str">
        <f t="shared" si="453"/>
        <v>R18-1</v>
      </c>
      <c r="B3727" t="str">
        <f t="shared" si="454"/>
        <v>1V8_M</v>
      </c>
      <c r="C3727" t="str">
        <f t="shared" si="455"/>
        <v>R18-1V8_M</v>
      </c>
      <c r="D3727" t="str">
        <f t="shared" si="456"/>
        <v>R18-1</v>
      </c>
      <c r="E3727" t="s">
        <v>3535</v>
      </c>
      <c r="F3727">
        <v>1</v>
      </c>
      <c r="G3727" t="s">
        <v>3706</v>
      </c>
      <c r="AT3727" t="str">
        <f t="shared" si="457"/>
        <v>1V8_M</v>
      </c>
      <c r="AU3727" t="str">
        <f t="shared" si="458"/>
        <v>--</v>
      </c>
    </row>
    <row r="3728" spans="1:47" x14ac:dyDescent="0.25">
      <c r="A3728" t="str">
        <f t="shared" si="453"/>
        <v>R18-2</v>
      </c>
      <c r="B3728" t="str">
        <f t="shared" si="454"/>
        <v>MSEL1</v>
      </c>
      <c r="C3728" t="str">
        <f t="shared" si="455"/>
        <v>R18-MSEL1</v>
      </c>
      <c r="D3728" t="str">
        <f t="shared" si="456"/>
        <v>R18-2</v>
      </c>
      <c r="E3728" t="s">
        <v>3535</v>
      </c>
      <c r="F3728">
        <v>2</v>
      </c>
      <c r="G3728" t="s">
        <v>1029</v>
      </c>
      <c r="AT3728" t="str">
        <f t="shared" si="457"/>
        <v>MSEL1</v>
      </c>
      <c r="AU3728" t="str">
        <f t="shared" si="458"/>
        <v>--</v>
      </c>
    </row>
    <row r="3729" spans="1:47" x14ac:dyDescent="0.25">
      <c r="A3729" t="str">
        <f t="shared" si="453"/>
        <v>R19-1</v>
      </c>
      <c r="B3729" t="str">
        <f t="shared" si="454"/>
        <v>1V8_M</v>
      </c>
      <c r="C3729" t="str">
        <f t="shared" si="455"/>
        <v>R19-1V8_M</v>
      </c>
      <c r="D3729" t="str">
        <f t="shared" si="456"/>
        <v>R19-1</v>
      </c>
      <c r="E3729" t="s">
        <v>3536</v>
      </c>
      <c r="F3729">
        <v>1</v>
      </c>
      <c r="G3729" t="s">
        <v>3706</v>
      </c>
      <c r="AT3729" t="str">
        <f t="shared" si="457"/>
        <v>1V8_M</v>
      </c>
      <c r="AU3729" t="str">
        <f t="shared" si="458"/>
        <v>--</v>
      </c>
    </row>
    <row r="3730" spans="1:47" x14ac:dyDescent="0.25">
      <c r="A3730" t="str">
        <f t="shared" si="453"/>
        <v>R19-2</v>
      </c>
      <c r="B3730" t="str">
        <f t="shared" si="454"/>
        <v>MSEL2</v>
      </c>
      <c r="C3730" t="str">
        <f t="shared" si="455"/>
        <v>R19-MSEL2</v>
      </c>
      <c r="D3730" t="str">
        <f t="shared" si="456"/>
        <v>R19-2</v>
      </c>
      <c r="E3730" t="s">
        <v>3536</v>
      </c>
      <c r="F3730">
        <v>2</v>
      </c>
      <c r="G3730" t="s">
        <v>1027</v>
      </c>
      <c r="AT3730" t="str">
        <f t="shared" si="457"/>
        <v>MSEL2</v>
      </c>
      <c r="AU3730" t="str">
        <f t="shared" si="458"/>
        <v>--</v>
      </c>
    </row>
    <row r="3731" spans="1:47" x14ac:dyDescent="0.25">
      <c r="A3731" t="str">
        <f t="shared" si="453"/>
        <v>R20-1</v>
      </c>
      <c r="B3731" t="str">
        <f t="shared" si="454"/>
        <v>1V8_M</v>
      </c>
      <c r="C3731" t="str">
        <f t="shared" si="455"/>
        <v>R20-1V8_M</v>
      </c>
      <c r="D3731" t="str">
        <f t="shared" si="456"/>
        <v>R20-1</v>
      </c>
      <c r="E3731" t="s">
        <v>3537</v>
      </c>
      <c r="F3731">
        <v>1</v>
      </c>
      <c r="G3731" t="s">
        <v>3706</v>
      </c>
      <c r="AT3731" t="str">
        <f t="shared" si="457"/>
        <v>1V8_M</v>
      </c>
      <c r="AU3731" t="str">
        <f t="shared" si="458"/>
        <v>--</v>
      </c>
    </row>
    <row r="3732" spans="1:47" x14ac:dyDescent="0.25">
      <c r="A3732" t="str">
        <f t="shared" si="453"/>
        <v>R20-2</v>
      </c>
      <c r="B3732" t="str">
        <f t="shared" si="454"/>
        <v>SDM_RESTORE</v>
      </c>
      <c r="C3732" t="str">
        <f t="shared" si="455"/>
        <v>R20-SDM_RESTORE</v>
      </c>
      <c r="D3732" t="str">
        <f t="shared" si="456"/>
        <v>R20-2</v>
      </c>
      <c r="E3732" t="s">
        <v>3537</v>
      </c>
      <c r="F3732">
        <v>2</v>
      </c>
      <c r="G3732" t="s">
        <v>993</v>
      </c>
      <c r="AT3732" t="str">
        <f t="shared" si="457"/>
        <v>SDM_RESTORE</v>
      </c>
      <c r="AU3732" t="str">
        <f t="shared" si="458"/>
        <v>--</v>
      </c>
    </row>
    <row r="3733" spans="1:47" x14ac:dyDescent="0.25">
      <c r="A3733" t="str">
        <f t="shared" si="453"/>
        <v>R21-1</v>
      </c>
      <c r="B3733" t="str">
        <f t="shared" si="454"/>
        <v>CC1</v>
      </c>
      <c r="C3733" t="str">
        <f t="shared" si="455"/>
        <v>R21-CC1</v>
      </c>
      <c r="D3733" t="str">
        <f t="shared" si="456"/>
        <v>R21-1</v>
      </c>
      <c r="E3733" t="s">
        <v>3538</v>
      </c>
      <c r="F3733">
        <v>1</v>
      </c>
      <c r="G3733" t="s">
        <v>3750</v>
      </c>
      <c r="AT3733" t="str">
        <f t="shared" si="457"/>
        <v>CC1</v>
      </c>
      <c r="AU3733" t="str">
        <f t="shared" si="458"/>
        <v>--</v>
      </c>
    </row>
    <row r="3734" spans="1:47" x14ac:dyDescent="0.25">
      <c r="A3734" t="str">
        <f t="shared" si="453"/>
        <v>R21-2</v>
      </c>
      <c r="B3734" t="str">
        <f t="shared" si="454"/>
        <v>GND</v>
      </c>
      <c r="C3734" t="str">
        <f t="shared" si="455"/>
        <v>R21-GND</v>
      </c>
      <c r="D3734" t="str">
        <f t="shared" si="456"/>
        <v>R21-2</v>
      </c>
      <c r="E3734" t="s">
        <v>3538</v>
      </c>
      <c r="F3734">
        <v>2</v>
      </c>
      <c r="G3734" t="s">
        <v>433</v>
      </c>
      <c r="AT3734">
        <f t="shared" si="457"/>
        <v>0</v>
      </c>
      <c r="AU3734">
        <f t="shared" si="458"/>
        <v>0</v>
      </c>
    </row>
    <row r="3735" spans="1:47" x14ac:dyDescent="0.25">
      <c r="A3735" t="str">
        <f t="shared" si="453"/>
        <v>R22-1</v>
      </c>
      <c r="B3735" t="str">
        <f t="shared" si="454"/>
        <v>CC2</v>
      </c>
      <c r="C3735" t="str">
        <f t="shared" si="455"/>
        <v>R22-CC2</v>
      </c>
      <c r="D3735" t="str">
        <f t="shared" si="456"/>
        <v>R22-1</v>
      </c>
      <c r="E3735" t="s">
        <v>3539</v>
      </c>
      <c r="F3735">
        <v>1</v>
      </c>
      <c r="G3735" t="s">
        <v>3751</v>
      </c>
      <c r="AT3735" t="str">
        <f t="shared" si="457"/>
        <v>CC2</v>
      </c>
      <c r="AU3735" t="str">
        <f t="shared" si="458"/>
        <v>--</v>
      </c>
    </row>
    <row r="3736" spans="1:47" x14ac:dyDescent="0.25">
      <c r="A3736" t="str">
        <f t="shared" si="453"/>
        <v>R22-2</v>
      </c>
      <c r="B3736" t="str">
        <f t="shared" si="454"/>
        <v>GND</v>
      </c>
      <c r="C3736" t="str">
        <f t="shared" si="455"/>
        <v>R22-GND</v>
      </c>
      <c r="D3736" t="str">
        <f t="shared" si="456"/>
        <v>R22-2</v>
      </c>
      <c r="E3736" t="s">
        <v>3539</v>
      </c>
      <c r="F3736">
        <v>2</v>
      </c>
      <c r="G3736" t="s">
        <v>433</v>
      </c>
      <c r="AT3736">
        <f t="shared" si="457"/>
        <v>0</v>
      </c>
      <c r="AU3736">
        <f t="shared" si="458"/>
        <v>0</v>
      </c>
    </row>
    <row r="3737" spans="1:47" x14ac:dyDescent="0.25">
      <c r="A3737" t="str">
        <f t="shared" si="453"/>
        <v>R23-1</v>
      </c>
      <c r="B3737" t="str">
        <f t="shared" si="454"/>
        <v>NetR23_1</v>
      </c>
      <c r="C3737" t="str">
        <f t="shared" si="455"/>
        <v>R23-NetR23_1</v>
      </c>
      <c r="D3737" t="str">
        <f t="shared" si="456"/>
        <v>R23-1</v>
      </c>
      <c r="E3737" t="s">
        <v>3540</v>
      </c>
      <c r="F3737">
        <v>1</v>
      </c>
      <c r="G3737" t="s">
        <v>4318</v>
      </c>
      <c r="AT3737" t="str">
        <f t="shared" si="457"/>
        <v>NetR23_1</v>
      </c>
      <c r="AU3737" t="str">
        <f t="shared" si="458"/>
        <v>--</v>
      </c>
    </row>
    <row r="3738" spans="1:47" x14ac:dyDescent="0.25">
      <c r="A3738" t="str">
        <f t="shared" si="453"/>
        <v>R23-2</v>
      </c>
      <c r="B3738" t="str">
        <f t="shared" si="454"/>
        <v>GND</v>
      </c>
      <c r="C3738" t="str">
        <f t="shared" si="455"/>
        <v>R23-GND</v>
      </c>
      <c r="D3738" t="str">
        <f t="shared" si="456"/>
        <v>R23-2</v>
      </c>
      <c r="E3738" t="s">
        <v>3540</v>
      </c>
      <c r="F3738">
        <v>2</v>
      </c>
      <c r="G3738" t="s">
        <v>433</v>
      </c>
      <c r="AT3738">
        <f t="shared" si="457"/>
        <v>0</v>
      </c>
      <c r="AU3738">
        <f t="shared" si="458"/>
        <v>0</v>
      </c>
    </row>
    <row r="3739" spans="1:47" x14ac:dyDescent="0.25">
      <c r="A3739" t="str">
        <f t="shared" si="453"/>
        <v>R24-1</v>
      </c>
      <c r="B3739" t="str">
        <f t="shared" si="454"/>
        <v>SSD_3V3_1</v>
      </c>
      <c r="C3739" t="str">
        <f t="shared" si="455"/>
        <v>R24-SSD_3V3_1</v>
      </c>
      <c r="D3739" t="str">
        <f t="shared" si="456"/>
        <v>R24-1</v>
      </c>
      <c r="E3739" t="s">
        <v>3541</v>
      </c>
      <c r="F3739">
        <v>1</v>
      </c>
      <c r="G3739" t="s">
        <v>4460</v>
      </c>
      <c r="AT3739" t="str">
        <f t="shared" si="457"/>
        <v>SSD_3V3_1</v>
      </c>
      <c r="AU3739" t="str">
        <f t="shared" si="458"/>
        <v>--</v>
      </c>
    </row>
    <row r="3740" spans="1:47" x14ac:dyDescent="0.25">
      <c r="A3740" t="str">
        <f t="shared" si="453"/>
        <v>R24-2</v>
      </c>
      <c r="B3740" t="str">
        <f t="shared" si="454"/>
        <v>NetR24_2</v>
      </c>
      <c r="C3740" t="str">
        <f t="shared" si="455"/>
        <v>R24-NetR24_2</v>
      </c>
      <c r="D3740" t="str">
        <f t="shared" si="456"/>
        <v>R24-2</v>
      </c>
      <c r="E3740" t="s">
        <v>3541</v>
      </c>
      <c r="F3740">
        <v>2</v>
      </c>
      <c r="G3740" t="s">
        <v>4319</v>
      </c>
      <c r="AT3740" t="str">
        <f t="shared" si="457"/>
        <v>NetR24_2</v>
      </c>
      <c r="AU3740" t="str">
        <f t="shared" si="458"/>
        <v>--</v>
      </c>
    </row>
    <row r="3741" spans="1:47" x14ac:dyDescent="0.25">
      <c r="A3741" t="str">
        <f t="shared" si="453"/>
        <v>R25-1</v>
      </c>
      <c r="B3741" t="str">
        <f t="shared" si="454"/>
        <v>SSD1_CLKRQ</v>
      </c>
      <c r="C3741" t="str">
        <f t="shared" si="455"/>
        <v>R25-SSD1_CLKRQ</v>
      </c>
      <c r="D3741" t="str">
        <f t="shared" si="456"/>
        <v>R25-1</v>
      </c>
      <c r="E3741" t="s">
        <v>3542</v>
      </c>
      <c r="F3741">
        <v>1</v>
      </c>
      <c r="G3741" t="s">
        <v>4286</v>
      </c>
      <c r="AT3741" t="str">
        <f t="shared" si="457"/>
        <v>SSD1_CLKRQ</v>
      </c>
      <c r="AU3741" t="str">
        <f t="shared" si="458"/>
        <v>--</v>
      </c>
    </row>
    <row r="3742" spans="1:47" x14ac:dyDescent="0.25">
      <c r="A3742" t="str">
        <f t="shared" si="453"/>
        <v>R25-2</v>
      </c>
      <c r="B3742" t="str">
        <f t="shared" si="454"/>
        <v>SSD_3V3_1</v>
      </c>
      <c r="C3742" t="str">
        <f t="shared" si="455"/>
        <v>R25-SSD_3V3_1</v>
      </c>
      <c r="D3742" t="str">
        <f t="shared" si="456"/>
        <v>R25-2</v>
      </c>
      <c r="E3742" t="s">
        <v>3542</v>
      </c>
      <c r="F3742">
        <v>2</v>
      </c>
      <c r="G3742" t="s">
        <v>4460</v>
      </c>
      <c r="AT3742" t="str">
        <f t="shared" si="457"/>
        <v>SSD_3V3_1</v>
      </c>
      <c r="AU3742" t="str">
        <f t="shared" si="458"/>
        <v>--</v>
      </c>
    </row>
    <row r="3743" spans="1:47" x14ac:dyDescent="0.25">
      <c r="A3743" t="str">
        <f t="shared" si="453"/>
        <v>R26-1</v>
      </c>
      <c r="B3743" t="str">
        <f t="shared" si="454"/>
        <v>SSD1_PERSTn</v>
      </c>
      <c r="C3743" t="str">
        <f t="shared" si="455"/>
        <v>R26-SSD1_PERSTn</v>
      </c>
      <c r="D3743" t="str">
        <f t="shared" si="456"/>
        <v>R26-1</v>
      </c>
      <c r="E3743" t="s">
        <v>3543</v>
      </c>
      <c r="F3743">
        <v>1</v>
      </c>
      <c r="G3743" t="s">
        <v>4158</v>
      </c>
      <c r="AT3743" t="str">
        <f t="shared" si="457"/>
        <v>SSD1_PERSTn</v>
      </c>
      <c r="AU3743" t="str">
        <f t="shared" si="458"/>
        <v>--</v>
      </c>
    </row>
    <row r="3744" spans="1:47" x14ac:dyDescent="0.25">
      <c r="A3744" t="str">
        <f t="shared" si="453"/>
        <v>R26-2</v>
      </c>
      <c r="B3744" t="str">
        <f t="shared" si="454"/>
        <v>SSD_3V3_1</v>
      </c>
      <c r="C3744" t="str">
        <f t="shared" si="455"/>
        <v>R26-SSD_3V3_1</v>
      </c>
      <c r="D3744" t="str">
        <f t="shared" si="456"/>
        <v>R26-2</v>
      </c>
      <c r="E3744" t="s">
        <v>3543</v>
      </c>
      <c r="F3744">
        <v>2</v>
      </c>
      <c r="G3744" t="s">
        <v>4460</v>
      </c>
      <c r="AT3744" t="str">
        <f t="shared" si="457"/>
        <v>SSD_3V3_1</v>
      </c>
      <c r="AU3744" t="str">
        <f t="shared" si="458"/>
        <v>--</v>
      </c>
    </row>
    <row r="3745" spans="1:47" x14ac:dyDescent="0.25">
      <c r="A3745" t="str">
        <f t="shared" si="453"/>
        <v>R27-1</v>
      </c>
      <c r="B3745" t="str">
        <f t="shared" si="454"/>
        <v>SSD1_SLEEP</v>
      </c>
      <c r="C3745" t="str">
        <f t="shared" si="455"/>
        <v>R27-SSD1_SLEEP</v>
      </c>
      <c r="D3745" t="str">
        <f t="shared" si="456"/>
        <v>R27-1</v>
      </c>
      <c r="E3745" t="s">
        <v>3544</v>
      </c>
      <c r="F3745">
        <v>1</v>
      </c>
      <c r="G3745" t="s">
        <v>4459</v>
      </c>
      <c r="AT3745" t="str">
        <f t="shared" si="457"/>
        <v>SSD1_SLEEP</v>
      </c>
      <c r="AU3745" t="str">
        <f t="shared" si="458"/>
        <v>--</v>
      </c>
    </row>
    <row r="3746" spans="1:47" x14ac:dyDescent="0.25">
      <c r="A3746" t="str">
        <f t="shared" si="453"/>
        <v>R27-2</v>
      </c>
      <c r="B3746" t="str">
        <f t="shared" si="454"/>
        <v>SSD_3V3_1</v>
      </c>
      <c r="C3746" t="str">
        <f t="shared" si="455"/>
        <v>R27-SSD_3V3_1</v>
      </c>
      <c r="D3746" t="str">
        <f t="shared" si="456"/>
        <v>R27-2</v>
      </c>
      <c r="E3746" t="s">
        <v>3544</v>
      </c>
      <c r="F3746">
        <v>2</v>
      </c>
      <c r="G3746" t="s">
        <v>4460</v>
      </c>
      <c r="AT3746" t="str">
        <f t="shared" si="457"/>
        <v>SSD_3V3_1</v>
      </c>
      <c r="AU3746" t="str">
        <f t="shared" si="458"/>
        <v>--</v>
      </c>
    </row>
    <row r="3747" spans="1:47" x14ac:dyDescent="0.25">
      <c r="A3747" t="str">
        <f t="shared" si="453"/>
        <v>R28-1</v>
      </c>
      <c r="B3747" t="str">
        <f t="shared" si="454"/>
        <v>NetJ2_C54</v>
      </c>
      <c r="C3747" t="str">
        <f t="shared" si="455"/>
        <v>R28-NetJ2_C54</v>
      </c>
      <c r="D3747" t="str">
        <f t="shared" si="456"/>
        <v>R28-1</v>
      </c>
      <c r="E3747" t="s">
        <v>3545</v>
      </c>
      <c r="F3747">
        <v>1</v>
      </c>
      <c r="G3747" t="s">
        <v>4101</v>
      </c>
      <c r="AT3747" t="str">
        <f t="shared" si="457"/>
        <v>NetJ2_C54</v>
      </c>
      <c r="AU3747" t="str">
        <f t="shared" si="458"/>
        <v>--</v>
      </c>
    </row>
    <row r="3748" spans="1:47" x14ac:dyDescent="0.25">
      <c r="A3748" t="str">
        <f t="shared" si="453"/>
        <v>R28-2</v>
      </c>
      <c r="B3748" t="str">
        <f t="shared" si="454"/>
        <v>GND</v>
      </c>
      <c r="C3748" t="str">
        <f t="shared" si="455"/>
        <v>R28-GND</v>
      </c>
      <c r="D3748" t="str">
        <f t="shared" si="456"/>
        <v>R28-2</v>
      </c>
      <c r="E3748" t="s">
        <v>3545</v>
      </c>
      <c r="F3748">
        <v>2</v>
      </c>
      <c r="G3748" t="s">
        <v>433</v>
      </c>
      <c r="AT3748">
        <f t="shared" si="457"/>
        <v>0</v>
      </c>
      <c r="AU3748">
        <f t="shared" si="458"/>
        <v>0</v>
      </c>
    </row>
    <row r="3749" spans="1:47" x14ac:dyDescent="0.25">
      <c r="A3749" t="str">
        <f t="shared" si="453"/>
        <v>R29-1</v>
      </c>
      <c r="B3749" t="str">
        <f t="shared" si="454"/>
        <v>PRSNT2</v>
      </c>
      <c r="C3749" t="str">
        <f t="shared" si="455"/>
        <v>R29-PRSNT2</v>
      </c>
      <c r="D3749" t="str">
        <f t="shared" si="456"/>
        <v>R29-1</v>
      </c>
      <c r="E3749" t="s">
        <v>3546</v>
      </c>
      <c r="F3749">
        <v>1</v>
      </c>
      <c r="G3749" t="s">
        <v>4404</v>
      </c>
      <c r="AT3749" t="str">
        <f t="shared" si="457"/>
        <v>PRSNT2</v>
      </c>
      <c r="AU3749" t="str">
        <f t="shared" si="458"/>
        <v>--</v>
      </c>
    </row>
    <row r="3750" spans="1:47" x14ac:dyDescent="0.25">
      <c r="A3750" t="str">
        <f t="shared" si="453"/>
        <v>R29-2</v>
      </c>
      <c r="B3750" t="str">
        <f t="shared" si="454"/>
        <v>GND</v>
      </c>
      <c r="C3750" t="str">
        <f t="shared" si="455"/>
        <v>R29-GND</v>
      </c>
      <c r="D3750" t="str">
        <f t="shared" si="456"/>
        <v>R29-2</v>
      </c>
      <c r="E3750" t="s">
        <v>3546</v>
      </c>
      <c r="F3750">
        <v>2</v>
      </c>
      <c r="G3750" t="s">
        <v>433</v>
      </c>
      <c r="AT3750">
        <f t="shared" si="457"/>
        <v>0</v>
      </c>
      <c r="AU3750">
        <f t="shared" si="458"/>
        <v>0</v>
      </c>
    </row>
    <row r="3751" spans="1:47" x14ac:dyDescent="0.25">
      <c r="A3751" t="str">
        <f t="shared" si="453"/>
        <v>R30-1</v>
      </c>
      <c r="B3751" t="str">
        <f t="shared" si="454"/>
        <v>1V8_HPS</v>
      </c>
      <c r="C3751" t="str">
        <f t="shared" si="455"/>
        <v>R30-1V8_HPS</v>
      </c>
      <c r="D3751" t="str">
        <f t="shared" si="456"/>
        <v>R30-1</v>
      </c>
      <c r="E3751" t="s">
        <v>3547</v>
      </c>
      <c r="F3751">
        <v>1</v>
      </c>
      <c r="G3751" t="s">
        <v>3704</v>
      </c>
      <c r="AT3751" t="str">
        <f t="shared" si="457"/>
        <v>1V8_HPS</v>
      </c>
      <c r="AU3751" t="str">
        <f t="shared" si="458"/>
        <v>--</v>
      </c>
    </row>
    <row r="3752" spans="1:47" x14ac:dyDescent="0.25">
      <c r="A3752" t="str">
        <f t="shared" si="453"/>
        <v>R30-2</v>
      </c>
      <c r="B3752" t="str">
        <f t="shared" si="454"/>
        <v>SD_SEL</v>
      </c>
      <c r="C3752" t="str">
        <f t="shared" si="455"/>
        <v>R30-SD_SEL</v>
      </c>
      <c r="D3752" t="str">
        <f t="shared" si="456"/>
        <v>R30-2</v>
      </c>
      <c r="E3752" t="s">
        <v>3547</v>
      </c>
      <c r="F3752">
        <v>2</v>
      </c>
      <c r="G3752" t="s">
        <v>4434</v>
      </c>
      <c r="AT3752" t="str">
        <f t="shared" si="457"/>
        <v>SD_SEL</v>
      </c>
      <c r="AU3752" t="str">
        <f t="shared" si="458"/>
        <v>--</v>
      </c>
    </row>
    <row r="3753" spans="1:47" x14ac:dyDescent="0.25">
      <c r="A3753" t="str">
        <f t="shared" si="453"/>
        <v>R31-1</v>
      </c>
      <c r="B3753" t="str">
        <f t="shared" si="454"/>
        <v>HPS_IOB1</v>
      </c>
      <c r="C3753" t="str">
        <f t="shared" si="455"/>
        <v>R31-HPS_IOB1</v>
      </c>
      <c r="D3753" t="str">
        <f t="shared" si="456"/>
        <v>R31-1</v>
      </c>
      <c r="E3753" t="s">
        <v>3548</v>
      </c>
      <c r="F3753">
        <v>1</v>
      </c>
      <c r="G3753" t="s">
        <v>512</v>
      </c>
      <c r="AT3753" t="str">
        <f t="shared" si="457"/>
        <v>HPS_IOB1</v>
      </c>
      <c r="AU3753" t="str">
        <f t="shared" si="458"/>
        <v>--</v>
      </c>
    </row>
    <row r="3754" spans="1:47" x14ac:dyDescent="0.25">
      <c r="A3754" t="str">
        <f t="shared" si="453"/>
        <v>R31-2</v>
      </c>
      <c r="B3754" t="str">
        <f t="shared" si="454"/>
        <v>SD_RDAT0</v>
      </c>
      <c r="C3754" t="str">
        <f t="shared" si="455"/>
        <v>R31-SD_RDAT0</v>
      </c>
      <c r="D3754" t="str">
        <f t="shared" si="456"/>
        <v>R31-2</v>
      </c>
      <c r="E3754" t="s">
        <v>3548</v>
      </c>
      <c r="F3754">
        <v>2</v>
      </c>
      <c r="G3754" t="s">
        <v>4430</v>
      </c>
      <c r="AT3754" t="str">
        <f t="shared" si="457"/>
        <v>SD_RDAT0</v>
      </c>
      <c r="AU3754" t="str">
        <f t="shared" si="458"/>
        <v>--</v>
      </c>
    </row>
    <row r="3755" spans="1:47" x14ac:dyDescent="0.25">
      <c r="A3755" t="str">
        <f t="shared" si="453"/>
        <v>R32-1</v>
      </c>
      <c r="B3755" t="str">
        <f t="shared" si="454"/>
        <v>HPS_IOB2</v>
      </c>
      <c r="C3755" t="str">
        <f t="shared" si="455"/>
        <v>R32-HPS_IOB2</v>
      </c>
      <c r="D3755" t="str">
        <f t="shared" si="456"/>
        <v>R32-1</v>
      </c>
      <c r="E3755" t="s">
        <v>3549</v>
      </c>
      <c r="F3755">
        <v>1</v>
      </c>
      <c r="G3755" t="s">
        <v>514</v>
      </c>
      <c r="AT3755" t="str">
        <f t="shared" si="457"/>
        <v>HPS_IOB2</v>
      </c>
      <c r="AU3755" t="str">
        <f t="shared" si="458"/>
        <v>--</v>
      </c>
    </row>
    <row r="3756" spans="1:47" x14ac:dyDescent="0.25">
      <c r="A3756" t="str">
        <f t="shared" si="453"/>
        <v>R32-2</v>
      </c>
      <c r="B3756" t="str">
        <f t="shared" si="454"/>
        <v>SD_RDAT1</v>
      </c>
      <c r="C3756" t="str">
        <f t="shared" si="455"/>
        <v>R32-SD_RDAT1</v>
      </c>
      <c r="D3756" t="str">
        <f t="shared" si="456"/>
        <v>R32-2</v>
      </c>
      <c r="E3756" t="s">
        <v>3549</v>
      </c>
      <c r="F3756">
        <v>2</v>
      </c>
      <c r="G3756" t="s">
        <v>4431</v>
      </c>
      <c r="AT3756" t="str">
        <f t="shared" si="457"/>
        <v>SD_RDAT1</v>
      </c>
      <c r="AU3756" t="str">
        <f t="shared" si="458"/>
        <v>--</v>
      </c>
    </row>
    <row r="3757" spans="1:47" x14ac:dyDescent="0.25">
      <c r="A3757" t="str">
        <f t="shared" si="453"/>
        <v>R33-1</v>
      </c>
      <c r="B3757" t="str">
        <f t="shared" si="454"/>
        <v>HPS_IOB6</v>
      </c>
      <c r="C3757" t="str">
        <f t="shared" si="455"/>
        <v>R33-HPS_IOB6</v>
      </c>
      <c r="D3757" t="str">
        <f t="shared" si="456"/>
        <v>R33-1</v>
      </c>
      <c r="E3757" t="s">
        <v>3550</v>
      </c>
      <c r="F3757">
        <v>1</v>
      </c>
      <c r="G3757" t="s">
        <v>506</v>
      </c>
      <c r="AT3757" t="str">
        <f t="shared" si="457"/>
        <v>HPS_IOB6</v>
      </c>
      <c r="AU3757" t="str">
        <f t="shared" si="458"/>
        <v>--</v>
      </c>
    </row>
    <row r="3758" spans="1:47" x14ac:dyDescent="0.25">
      <c r="A3758" t="str">
        <f t="shared" si="453"/>
        <v>R33-2</v>
      </c>
      <c r="B3758" t="str">
        <f t="shared" si="454"/>
        <v>SD_RDAT2</v>
      </c>
      <c r="C3758" t="str">
        <f t="shared" si="455"/>
        <v>R33-SD_RDAT2</v>
      </c>
      <c r="D3758" t="str">
        <f t="shared" si="456"/>
        <v>R33-2</v>
      </c>
      <c r="E3758" t="s">
        <v>3550</v>
      </c>
      <c r="F3758">
        <v>2</v>
      </c>
      <c r="G3758" t="s">
        <v>4432</v>
      </c>
      <c r="AT3758" t="str">
        <f t="shared" si="457"/>
        <v>SD_RDAT2</v>
      </c>
      <c r="AU3758" t="str">
        <f t="shared" si="458"/>
        <v>--</v>
      </c>
    </row>
    <row r="3759" spans="1:47" x14ac:dyDescent="0.25">
      <c r="A3759" t="str">
        <f t="shared" si="453"/>
        <v>R34-1</v>
      </c>
      <c r="B3759" t="str">
        <f t="shared" si="454"/>
        <v>HPS_IOB7</v>
      </c>
      <c r="C3759" t="str">
        <f t="shared" si="455"/>
        <v>R34-HPS_IOB7</v>
      </c>
      <c r="D3759" t="str">
        <f t="shared" si="456"/>
        <v>R34-1</v>
      </c>
      <c r="E3759" t="s">
        <v>3551</v>
      </c>
      <c r="F3759">
        <v>1</v>
      </c>
      <c r="G3759" t="s">
        <v>510</v>
      </c>
      <c r="AT3759" t="str">
        <f t="shared" si="457"/>
        <v>HPS_IOB7</v>
      </c>
      <c r="AU3759" t="str">
        <f t="shared" si="458"/>
        <v>--</v>
      </c>
    </row>
    <row r="3760" spans="1:47" x14ac:dyDescent="0.25">
      <c r="A3760" t="str">
        <f t="shared" si="453"/>
        <v>R34-2</v>
      </c>
      <c r="B3760" t="str">
        <f t="shared" si="454"/>
        <v>SD_RDAT3</v>
      </c>
      <c r="C3760" t="str">
        <f t="shared" si="455"/>
        <v>R34-SD_RDAT3</v>
      </c>
      <c r="D3760" t="str">
        <f t="shared" si="456"/>
        <v>R34-2</v>
      </c>
      <c r="E3760" t="s">
        <v>3551</v>
      </c>
      <c r="F3760">
        <v>2</v>
      </c>
      <c r="G3760" t="s">
        <v>4433</v>
      </c>
      <c r="AT3760" t="str">
        <f t="shared" si="457"/>
        <v>SD_RDAT3</v>
      </c>
      <c r="AU3760" t="str">
        <f t="shared" si="458"/>
        <v>--</v>
      </c>
    </row>
    <row r="3761" spans="1:47" x14ac:dyDescent="0.25">
      <c r="A3761" t="str">
        <f t="shared" si="453"/>
        <v>R35-1</v>
      </c>
      <c r="B3761" t="str">
        <f t="shared" si="454"/>
        <v>HPS_IOB8</v>
      </c>
      <c r="C3761" t="str">
        <f t="shared" si="455"/>
        <v>R35-HPS_IOB8</v>
      </c>
      <c r="D3761" t="str">
        <f t="shared" si="456"/>
        <v>R35-1</v>
      </c>
      <c r="E3761" t="s">
        <v>3552</v>
      </c>
      <c r="F3761">
        <v>1</v>
      </c>
      <c r="G3761" t="s">
        <v>508</v>
      </c>
      <c r="AT3761" t="str">
        <f t="shared" si="457"/>
        <v>HPS_IOB8</v>
      </c>
      <c r="AU3761" t="str">
        <f t="shared" si="458"/>
        <v>--</v>
      </c>
    </row>
    <row r="3762" spans="1:47" x14ac:dyDescent="0.25">
      <c r="A3762" t="str">
        <f t="shared" si="453"/>
        <v>R35-2</v>
      </c>
      <c r="B3762" t="str">
        <f t="shared" si="454"/>
        <v>SD_RCMD</v>
      </c>
      <c r="C3762" t="str">
        <f t="shared" si="455"/>
        <v>R35-SD_RCMD</v>
      </c>
      <c r="D3762" t="str">
        <f t="shared" si="456"/>
        <v>R35-2</v>
      </c>
      <c r="E3762" t="s">
        <v>3552</v>
      </c>
      <c r="F3762">
        <v>2</v>
      </c>
      <c r="G3762" t="s">
        <v>4428</v>
      </c>
      <c r="AT3762" t="str">
        <f t="shared" si="457"/>
        <v>SD_RCMD</v>
      </c>
      <c r="AU3762" t="str">
        <f t="shared" si="458"/>
        <v>--</v>
      </c>
    </row>
    <row r="3763" spans="1:47" x14ac:dyDescent="0.25">
      <c r="A3763" t="str">
        <f t="shared" si="453"/>
        <v>R36-1</v>
      </c>
      <c r="B3763" t="str">
        <f t="shared" si="454"/>
        <v>1V8_HPS</v>
      </c>
      <c r="C3763" t="str">
        <f t="shared" si="455"/>
        <v>R36-1V8_HPS</v>
      </c>
      <c r="D3763" t="str">
        <f t="shared" si="456"/>
        <v>R36-1</v>
      </c>
      <c r="E3763" t="s">
        <v>3553</v>
      </c>
      <c r="F3763">
        <v>1</v>
      </c>
      <c r="G3763" t="s">
        <v>3704</v>
      </c>
      <c r="AT3763" t="str">
        <f t="shared" si="457"/>
        <v>1V8_HPS</v>
      </c>
      <c r="AU3763" t="str">
        <f t="shared" si="458"/>
        <v>--</v>
      </c>
    </row>
    <row r="3764" spans="1:47" x14ac:dyDescent="0.25">
      <c r="A3764" t="str">
        <f t="shared" si="453"/>
        <v>R36-2</v>
      </c>
      <c r="B3764" t="str">
        <f t="shared" si="454"/>
        <v>SD_DETECT</v>
      </c>
      <c r="C3764" t="str">
        <f t="shared" si="455"/>
        <v>R36-SD_DETECT</v>
      </c>
      <c r="D3764" t="str">
        <f t="shared" si="456"/>
        <v>R36-2</v>
      </c>
      <c r="E3764" t="s">
        <v>3553</v>
      </c>
      <c r="F3764">
        <v>2</v>
      </c>
      <c r="G3764" t="s">
        <v>4426</v>
      </c>
      <c r="AT3764" t="str">
        <f t="shared" si="457"/>
        <v>SD_DETECT</v>
      </c>
      <c r="AU3764" t="str">
        <f t="shared" si="458"/>
        <v>--</v>
      </c>
    </row>
    <row r="3765" spans="1:47" x14ac:dyDescent="0.25">
      <c r="A3765" t="str">
        <f t="shared" si="453"/>
        <v>R37-1</v>
      </c>
      <c r="B3765" t="str">
        <f t="shared" si="454"/>
        <v>NetR37_1</v>
      </c>
      <c r="C3765" t="str">
        <f t="shared" si="455"/>
        <v>R37-NetR37_1</v>
      </c>
      <c r="D3765" t="str">
        <f t="shared" si="456"/>
        <v>R37-1</v>
      </c>
      <c r="E3765" t="s">
        <v>3554</v>
      </c>
      <c r="F3765">
        <v>1</v>
      </c>
      <c r="G3765" t="s">
        <v>4335</v>
      </c>
      <c r="AT3765" t="str">
        <f t="shared" si="457"/>
        <v>NetR37_1</v>
      </c>
      <c r="AU3765" t="str">
        <f t="shared" si="458"/>
        <v>--</v>
      </c>
    </row>
    <row r="3766" spans="1:47" x14ac:dyDescent="0.25">
      <c r="A3766" t="str">
        <f t="shared" si="453"/>
        <v>R37-2</v>
      </c>
      <c r="B3766" t="str">
        <f t="shared" si="454"/>
        <v>NetR37_2</v>
      </c>
      <c r="C3766" t="str">
        <f t="shared" si="455"/>
        <v>R37-NetR37_2</v>
      </c>
      <c r="D3766" t="str">
        <f t="shared" si="456"/>
        <v>R37-2</v>
      </c>
      <c r="E3766" t="s">
        <v>3554</v>
      </c>
      <c r="F3766">
        <v>2</v>
      </c>
      <c r="G3766" t="s">
        <v>1196</v>
      </c>
      <c r="AT3766" t="str">
        <f t="shared" si="457"/>
        <v>NetR37_2</v>
      </c>
      <c r="AU3766" t="str">
        <f t="shared" si="458"/>
        <v>--</v>
      </c>
    </row>
    <row r="3767" spans="1:47" x14ac:dyDescent="0.25">
      <c r="A3767" t="str">
        <f t="shared" si="453"/>
        <v>R38-1</v>
      </c>
      <c r="B3767" t="str">
        <f t="shared" si="454"/>
        <v>NetR38_1</v>
      </c>
      <c r="C3767" t="str">
        <f t="shared" si="455"/>
        <v>R38-NetR38_1</v>
      </c>
      <c r="D3767" t="str">
        <f t="shared" si="456"/>
        <v>R38-1</v>
      </c>
      <c r="E3767" t="s">
        <v>3555</v>
      </c>
      <c r="F3767">
        <v>1</v>
      </c>
      <c r="G3767" t="s">
        <v>4336</v>
      </c>
      <c r="AT3767" t="str">
        <f t="shared" si="457"/>
        <v>NetR38_1</v>
      </c>
      <c r="AU3767" t="str">
        <f t="shared" si="458"/>
        <v>--</v>
      </c>
    </row>
    <row r="3768" spans="1:47" x14ac:dyDescent="0.25">
      <c r="A3768" t="str">
        <f t="shared" si="453"/>
        <v>R38-2</v>
      </c>
      <c r="B3768" t="str">
        <f t="shared" si="454"/>
        <v>NetR37_2</v>
      </c>
      <c r="C3768" t="str">
        <f t="shared" si="455"/>
        <v>R38-NetR37_2</v>
      </c>
      <c r="D3768" t="str">
        <f t="shared" si="456"/>
        <v>R38-2</v>
      </c>
      <c r="E3768" t="s">
        <v>3555</v>
      </c>
      <c r="F3768">
        <v>2</v>
      </c>
      <c r="G3768" t="s">
        <v>1196</v>
      </c>
      <c r="AT3768" t="str">
        <f t="shared" si="457"/>
        <v>NetR37_2</v>
      </c>
      <c r="AU3768" t="str">
        <f t="shared" si="458"/>
        <v>--</v>
      </c>
    </row>
    <row r="3769" spans="1:47" x14ac:dyDescent="0.25">
      <c r="A3769" t="str">
        <f t="shared" si="453"/>
        <v>R39-1</v>
      </c>
      <c r="B3769" t="str">
        <f t="shared" si="454"/>
        <v>NetR37_2</v>
      </c>
      <c r="C3769" t="str">
        <f t="shared" si="455"/>
        <v>R39-NetR37_2</v>
      </c>
      <c r="D3769" t="str">
        <f t="shared" si="456"/>
        <v>R39-1</v>
      </c>
      <c r="E3769" t="s">
        <v>3556</v>
      </c>
      <c r="F3769">
        <v>1</v>
      </c>
      <c r="G3769" t="s">
        <v>1196</v>
      </c>
      <c r="AT3769" t="str">
        <f t="shared" si="457"/>
        <v>NetR37_2</v>
      </c>
      <c r="AU3769" t="str">
        <f t="shared" si="458"/>
        <v>--</v>
      </c>
    </row>
    <row r="3770" spans="1:47" x14ac:dyDescent="0.25">
      <c r="A3770" t="str">
        <f t="shared" si="453"/>
        <v>R39-2</v>
      </c>
      <c r="B3770" t="str">
        <f t="shared" si="454"/>
        <v>NetC155_2</v>
      </c>
      <c r="C3770" t="str">
        <f t="shared" si="455"/>
        <v>R39-NetC155_2</v>
      </c>
      <c r="D3770" t="str">
        <f t="shared" si="456"/>
        <v>R39-2</v>
      </c>
      <c r="E3770" t="s">
        <v>3556</v>
      </c>
      <c r="F3770">
        <v>2</v>
      </c>
      <c r="G3770" t="s">
        <v>1146</v>
      </c>
      <c r="AT3770" t="str">
        <f t="shared" si="457"/>
        <v>NetC155_2</v>
      </c>
      <c r="AU3770" t="str">
        <f t="shared" si="458"/>
        <v>--</v>
      </c>
    </row>
    <row r="3771" spans="1:47" x14ac:dyDescent="0.25">
      <c r="A3771" t="str">
        <f t="shared" si="453"/>
        <v>R40-1</v>
      </c>
      <c r="B3771" t="str">
        <f t="shared" si="454"/>
        <v>HPS_IOB3</v>
      </c>
      <c r="C3771" t="str">
        <f t="shared" si="455"/>
        <v>R40-HPS_IOB3</v>
      </c>
      <c r="D3771" t="str">
        <f t="shared" si="456"/>
        <v>R40-1</v>
      </c>
      <c r="E3771" t="s">
        <v>3557</v>
      </c>
      <c r="F3771">
        <v>1</v>
      </c>
      <c r="G3771" t="s">
        <v>516</v>
      </c>
      <c r="AT3771" t="str">
        <f t="shared" si="457"/>
        <v>HPS_IOB3</v>
      </c>
      <c r="AU3771" t="str">
        <f t="shared" si="458"/>
        <v>--</v>
      </c>
    </row>
    <row r="3772" spans="1:47" x14ac:dyDescent="0.25">
      <c r="A3772" t="str">
        <f t="shared" si="453"/>
        <v>R40-2</v>
      </c>
      <c r="B3772" t="str">
        <f t="shared" si="454"/>
        <v>SD_RCLK</v>
      </c>
      <c r="C3772" t="str">
        <f t="shared" si="455"/>
        <v>R40-SD_RCLK</v>
      </c>
      <c r="D3772" t="str">
        <f t="shared" si="456"/>
        <v>R40-2</v>
      </c>
      <c r="E3772" t="s">
        <v>3557</v>
      </c>
      <c r="F3772">
        <v>2</v>
      </c>
      <c r="G3772" t="s">
        <v>4427</v>
      </c>
      <c r="AT3772" t="str">
        <f t="shared" si="457"/>
        <v>SD_RCLK</v>
      </c>
      <c r="AU3772" t="str">
        <f t="shared" si="458"/>
        <v>--</v>
      </c>
    </row>
    <row r="3773" spans="1:47" x14ac:dyDescent="0.25">
      <c r="A3773" t="str">
        <f t="shared" si="453"/>
        <v>R41-1</v>
      </c>
      <c r="B3773" t="str">
        <f t="shared" si="454"/>
        <v>HPS_IOB12</v>
      </c>
      <c r="C3773" t="str">
        <f t="shared" si="455"/>
        <v>R41-HPS_IOB12</v>
      </c>
      <c r="D3773" t="str">
        <f t="shared" si="456"/>
        <v>R41-1</v>
      </c>
      <c r="E3773" t="s">
        <v>3558</v>
      </c>
      <c r="F3773">
        <v>1</v>
      </c>
      <c r="G3773" t="s">
        <v>518</v>
      </c>
      <c r="AT3773" t="str">
        <f t="shared" si="457"/>
        <v>HPS_IOB12</v>
      </c>
      <c r="AU3773" t="str">
        <f t="shared" si="458"/>
        <v>--</v>
      </c>
    </row>
    <row r="3774" spans="1:47" x14ac:dyDescent="0.25">
      <c r="A3774" t="str">
        <f t="shared" si="453"/>
        <v>R41-2</v>
      </c>
      <c r="B3774" t="str">
        <f t="shared" si="454"/>
        <v>SD_DETECT</v>
      </c>
      <c r="C3774" t="str">
        <f t="shared" si="455"/>
        <v>R41-SD_DETECT</v>
      </c>
      <c r="D3774" t="str">
        <f t="shared" si="456"/>
        <v>R41-2</v>
      </c>
      <c r="E3774" t="s">
        <v>3558</v>
      </c>
      <c r="F3774">
        <v>2</v>
      </c>
      <c r="G3774" t="s">
        <v>4426</v>
      </c>
      <c r="AT3774" t="str">
        <f t="shared" si="457"/>
        <v>SD_DETECT</v>
      </c>
      <c r="AU3774" t="str">
        <f t="shared" si="458"/>
        <v>--</v>
      </c>
    </row>
    <row r="3775" spans="1:47" x14ac:dyDescent="0.25">
      <c r="A3775" t="str">
        <f t="shared" si="453"/>
        <v>R42-1</v>
      </c>
      <c r="B3775" t="str">
        <f t="shared" si="454"/>
        <v>F_PROC_RST</v>
      </c>
      <c r="C3775" t="str">
        <f t="shared" si="455"/>
        <v>R42-F_PROC_RST</v>
      </c>
      <c r="D3775" t="str">
        <f t="shared" si="456"/>
        <v>R42-1</v>
      </c>
      <c r="E3775" t="s">
        <v>3559</v>
      </c>
      <c r="F3775">
        <v>1</v>
      </c>
      <c r="G3775" t="s">
        <v>4055</v>
      </c>
      <c r="AT3775" t="str">
        <f t="shared" si="457"/>
        <v>F_PROC_RST</v>
      </c>
      <c r="AU3775" t="str">
        <f t="shared" si="458"/>
        <v>--</v>
      </c>
    </row>
    <row r="3776" spans="1:47" x14ac:dyDescent="0.25">
      <c r="A3776" t="str">
        <f t="shared" si="453"/>
        <v>R42-2</v>
      </c>
      <c r="B3776" t="str">
        <f t="shared" si="454"/>
        <v>FPGA_RST</v>
      </c>
      <c r="C3776" t="str">
        <f t="shared" si="455"/>
        <v>R42-FPGA_RST</v>
      </c>
      <c r="D3776" t="str">
        <f t="shared" si="456"/>
        <v>R42-2</v>
      </c>
      <c r="E3776" t="s">
        <v>3559</v>
      </c>
      <c r="F3776">
        <v>2</v>
      </c>
      <c r="G3776" t="s">
        <v>4045</v>
      </c>
      <c r="AT3776" t="str">
        <f t="shared" si="457"/>
        <v>FPGA_RST</v>
      </c>
      <c r="AU3776" t="str">
        <f t="shared" si="458"/>
        <v>--</v>
      </c>
    </row>
    <row r="3777" spans="1:47" x14ac:dyDescent="0.25">
      <c r="A3777" t="str">
        <f t="shared" si="453"/>
        <v>R43-1</v>
      </c>
      <c r="B3777" t="str">
        <f t="shared" si="454"/>
        <v>PLL_SCL</v>
      </c>
      <c r="C3777" t="str">
        <f t="shared" si="455"/>
        <v>R43-PLL_SCL</v>
      </c>
      <c r="D3777" t="str">
        <f t="shared" si="456"/>
        <v>R43-1</v>
      </c>
      <c r="E3777" t="s">
        <v>3560</v>
      </c>
      <c r="F3777">
        <v>1</v>
      </c>
      <c r="G3777" t="s">
        <v>4399</v>
      </c>
      <c r="AT3777" t="str">
        <f t="shared" si="457"/>
        <v>PLL_SCL</v>
      </c>
      <c r="AU3777" t="str">
        <f t="shared" si="458"/>
        <v>--</v>
      </c>
    </row>
    <row r="3778" spans="1:47" x14ac:dyDescent="0.25">
      <c r="A3778" t="str">
        <f t="shared" si="453"/>
        <v>R43-2</v>
      </c>
      <c r="B3778" t="str">
        <f t="shared" si="454"/>
        <v>3V3AUX</v>
      </c>
      <c r="C3778" t="str">
        <f t="shared" si="455"/>
        <v>R43-3V3AUX</v>
      </c>
      <c r="D3778" t="str">
        <f t="shared" si="456"/>
        <v>R43-2</v>
      </c>
      <c r="E3778" t="s">
        <v>3560</v>
      </c>
      <c r="F3778">
        <v>2</v>
      </c>
      <c r="G3778" t="s">
        <v>3711</v>
      </c>
      <c r="AT3778" t="str">
        <f t="shared" si="457"/>
        <v>3V3AUX</v>
      </c>
      <c r="AU3778" t="str">
        <f t="shared" si="458"/>
        <v>--</v>
      </c>
    </row>
    <row r="3779" spans="1:47" x14ac:dyDescent="0.25">
      <c r="A3779" t="str">
        <f t="shared" si="453"/>
        <v>R44-1</v>
      </c>
      <c r="B3779" t="str">
        <f t="shared" si="454"/>
        <v>12V_IN_A</v>
      </c>
      <c r="C3779" t="str">
        <f t="shared" si="455"/>
        <v>R44-12V_IN_A</v>
      </c>
      <c r="D3779" t="str">
        <f t="shared" si="456"/>
        <v>R44-1</v>
      </c>
      <c r="E3779" t="s">
        <v>3561</v>
      </c>
      <c r="F3779">
        <v>1</v>
      </c>
      <c r="G3779" t="s">
        <v>3700</v>
      </c>
      <c r="AT3779" t="str">
        <f t="shared" si="457"/>
        <v>12V_IN_A</v>
      </c>
      <c r="AU3779" t="str">
        <f t="shared" si="458"/>
        <v>--</v>
      </c>
    </row>
    <row r="3780" spans="1:47" x14ac:dyDescent="0.25">
      <c r="A3780" t="str">
        <f t="shared" si="453"/>
        <v>R44-2</v>
      </c>
      <c r="B3780" t="str">
        <f t="shared" si="454"/>
        <v>NetR44_2</v>
      </c>
      <c r="C3780" t="str">
        <f t="shared" si="455"/>
        <v>R44-NetR44_2</v>
      </c>
      <c r="D3780" t="str">
        <f t="shared" si="456"/>
        <v>R44-2</v>
      </c>
      <c r="E3780" t="s">
        <v>3561</v>
      </c>
      <c r="F3780">
        <v>2</v>
      </c>
      <c r="G3780" t="s">
        <v>4337</v>
      </c>
      <c r="AT3780" t="str">
        <f t="shared" si="457"/>
        <v>NetR44_2</v>
      </c>
      <c r="AU3780" t="str">
        <f t="shared" si="458"/>
        <v>--</v>
      </c>
    </row>
    <row r="3781" spans="1:47" x14ac:dyDescent="0.25">
      <c r="A3781" t="str">
        <f t="shared" si="453"/>
        <v>R45-1</v>
      </c>
      <c r="B3781" t="str">
        <f t="shared" si="454"/>
        <v>NetR45_1</v>
      </c>
      <c r="C3781" t="str">
        <f t="shared" si="455"/>
        <v>R45-NetR45_1</v>
      </c>
      <c r="D3781" t="str">
        <f t="shared" si="456"/>
        <v>R45-1</v>
      </c>
      <c r="E3781" t="s">
        <v>3562</v>
      </c>
      <c r="F3781">
        <v>1</v>
      </c>
      <c r="G3781" t="s">
        <v>4338</v>
      </c>
      <c r="AT3781" t="str">
        <f t="shared" si="457"/>
        <v>NetR45_1</v>
      </c>
      <c r="AU3781" t="str">
        <f t="shared" si="458"/>
        <v>--</v>
      </c>
    </row>
    <row r="3782" spans="1:47" x14ac:dyDescent="0.25">
      <c r="A3782" t="str">
        <f t="shared" ref="A3782:A3845" si="459">$E3782&amp;"-"&amp;$F3782</f>
        <v>R45-2</v>
      </c>
      <c r="B3782" t="str">
        <f t="shared" ref="B3782:B3845" si="460">IF(OR(E3782=$A$2,E3782=$B$2,E3782=$C$2,E3782=$D$2),"--",G3782)</f>
        <v>NetR44_2</v>
      </c>
      <c r="C3782" t="str">
        <f t="shared" ref="C3782:C3845" si="461">$E3782&amp;"-"&amp;$G3782</f>
        <v>R45-NetR44_2</v>
      </c>
      <c r="D3782" t="str">
        <f t="shared" ref="D3782:D3845" si="462">A3782</f>
        <v>R45-2</v>
      </c>
      <c r="E3782" t="s">
        <v>3562</v>
      </c>
      <c r="F3782">
        <v>2</v>
      </c>
      <c r="G3782" t="s">
        <v>4337</v>
      </c>
      <c r="AT3782" t="str">
        <f t="shared" ref="AT3782:AT3845" si="463">IF(IF(COUNTIF($AO$6:$AQ$150,B3782)&gt;0,"---","--")="---",VLOOKUP(B3782,$AO$6:$AQ$150,3,0),B3782)</f>
        <v>NetR44_2</v>
      </c>
      <c r="AU3782" t="str">
        <f t="shared" ref="AU3782:AU3845" si="464">IF(IF(COUNTIF($AO$6:$AQ$150,B3782)&gt;0,"---","--")="---",VLOOKUP(B3782,$AO$6:$AQ$150,2,0),"--")</f>
        <v>--</v>
      </c>
    </row>
    <row r="3783" spans="1:47" x14ac:dyDescent="0.25">
      <c r="A3783" t="str">
        <f t="shared" si="459"/>
        <v>R46-1</v>
      </c>
      <c r="B3783" t="str">
        <f t="shared" si="460"/>
        <v>12V_IN_A</v>
      </c>
      <c r="C3783" t="str">
        <f t="shared" si="461"/>
        <v>R46-12V_IN_A</v>
      </c>
      <c r="D3783" t="str">
        <f t="shared" si="462"/>
        <v>R46-1</v>
      </c>
      <c r="E3783" t="s">
        <v>3563</v>
      </c>
      <c r="F3783">
        <v>1</v>
      </c>
      <c r="G3783" t="s">
        <v>3700</v>
      </c>
      <c r="AT3783" t="str">
        <f t="shared" si="463"/>
        <v>12V_IN_A</v>
      </c>
      <c r="AU3783" t="str">
        <f t="shared" si="464"/>
        <v>--</v>
      </c>
    </row>
    <row r="3784" spans="1:47" x14ac:dyDescent="0.25">
      <c r="A3784" t="str">
        <f t="shared" si="459"/>
        <v>R46-2</v>
      </c>
      <c r="B3784" t="str">
        <f t="shared" si="460"/>
        <v>SHDN_n_1</v>
      </c>
      <c r="C3784" t="str">
        <f t="shared" si="461"/>
        <v>R46-SHDN_n_1</v>
      </c>
      <c r="D3784" t="str">
        <f t="shared" si="462"/>
        <v>R46-2</v>
      </c>
      <c r="E3784" t="s">
        <v>3563</v>
      </c>
      <c r="F3784">
        <v>2</v>
      </c>
      <c r="G3784" t="s">
        <v>4456</v>
      </c>
      <c r="AT3784" t="str">
        <f t="shared" si="463"/>
        <v>SHDN_n_1</v>
      </c>
      <c r="AU3784" t="str">
        <f t="shared" si="464"/>
        <v>--</v>
      </c>
    </row>
    <row r="3785" spans="1:47" x14ac:dyDescent="0.25">
      <c r="A3785" t="str">
        <f t="shared" si="459"/>
        <v>R47-1</v>
      </c>
      <c r="B3785" t="str">
        <f t="shared" si="460"/>
        <v>NetR45_1</v>
      </c>
      <c r="C3785" t="str">
        <f t="shared" si="461"/>
        <v>R47-NetR45_1</v>
      </c>
      <c r="D3785" t="str">
        <f t="shared" si="462"/>
        <v>R47-1</v>
      </c>
      <c r="E3785" t="s">
        <v>3564</v>
      </c>
      <c r="F3785">
        <v>1</v>
      </c>
      <c r="G3785" t="s">
        <v>4338</v>
      </c>
      <c r="AT3785" t="str">
        <f t="shared" si="463"/>
        <v>NetR45_1</v>
      </c>
      <c r="AU3785" t="str">
        <f t="shared" si="464"/>
        <v>--</v>
      </c>
    </row>
    <row r="3786" spans="1:47" x14ac:dyDescent="0.25">
      <c r="A3786" t="str">
        <f t="shared" si="459"/>
        <v>R47-2</v>
      </c>
      <c r="B3786" t="str">
        <f t="shared" si="460"/>
        <v>NetR47_2</v>
      </c>
      <c r="C3786" t="str">
        <f t="shared" si="461"/>
        <v>R47-NetR47_2</v>
      </c>
      <c r="D3786" t="str">
        <f t="shared" si="462"/>
        <v>R47-2</v>
      </c>
      <c r="E3786" t="s">
        <v>3564</v>
      </c>
      <c r="F3786">
        <v>2</v>
      </c>
      <c r="G3786" t="s">
        <v>4339</v>
      </c>
      <c r="AT3786" t="str">
        <f t="shared" si="463"/>
        <v>NetR47_2</v>
      </c>
      <c r="AU3786" t="str">
        <f t="shared" si="464"/>
        <v>--</v>
      </c>
    </row>
    <row r="3787" spans="1:47" x14ac:dyDescent="0.25">
      <c r="A3787" t="str">
        <f t="shared" si="459"/>
        <v>R48-1</v>
      </c>
      <c r="B3787" t="str">
        <f t="shared" si="460"/>
        <v>NetR47_2</v>
      </c>
      <c r="C3787" t="str">
        <f t="shared" si="461"/>
        <v>R48-NetR47_2</v>
      </c>
      <c r="D3787" t="str">
        <f t="shared" si="462"/>
        <v>R48-1</v>
      </c>
      <c r="E3787" t="s">
        <v>3565</v>
      </c>
      <c r="F3787">
        <v>1</v>
      </c>
      <c r="G3787" t="s">
        <v>4339</v>
      </c>
      <c r="AT3787" t="str">
        <f t="shared" si="463"/>
        <v>NetR47_2</v>
      </c>
      <c r="AU3787" t="str">
        <f t="shared" si="464"/>
        <v>--</v>
      </c>
    </row>
    <row r="3788" spans="1:47" x14ac:dyDescent="0.25">
      <c r="A3788" t="str">
        <f t="shared" si="459"/>
        <v>R48-2</v>
      </c>
      <c r="B3788" t="str">
        <f t="shared" si="460"/>
        <v>NetR48_2</v>
      </c>
      <c r="C3788" t="str">
        <f t="shared" si="461"/>
        <v>R48-NetR48_2</v>
      </c>
      <c r="D3788" t="str">
        <f t="shared" si="462"/>
        <v>R48-2</v>
      </c>
      <c r="E3788" t="s">
        <v>3565</v>
      </c>
      <c r="F3788">
        <v>2</v>
      </c>
      <c r="G3788" t="s">
        <v>4340</v>
      </c>
      <c r="AT3788" t="str">
        <f t="shared" si="463"/>
        <v>NetR48_2</v>
      </c>
      <c r="AU3788" t="str">
        <f t="shared" si="464"/>
        <v>--</v>
      </c>
    </row>
    <row r="3789" spans="1:47" x14ac:dyDescent="0.25">
      <c r="A3789" t="str">
        <f t="shared" si="459"/>
        <v>R49-1</v>
      </c>
      <c r="B3789" t="str">
        <f t="shared" si="460"/>
        <v>NetR49_1</v>
      </c>
      <c r="C3789" t="str">
        <f t="shared" si="461"/>
        <v>R49-NetR49_1</v>
      </c>
      <c r="D3789" t="str">
        <f t="shared" si="462"/>
        <v>R49-1</v>
      </c>
      <c r="E3789" t="s">
        <v>3566</v>
      </c>
      <c r="F3789">
        <v>1</v>
      </c>
      <c r="G3789" t="s">
        <v>4341</v>
      </c>
      <c r="AT3789" t="str">
        <f t="shared" si="463"/>
        <v>NetR49_1</v>
      </c>
      <c r="AU3789" t="str">
        <f t="shared" si="464"/>
        <v>--</v>
      </c>
    </row>
    <row r="3790" spans="1:47" x14ac:dyDescent="0.25">
      <c r="A3790" t="str">
        <f t="shared" si="459"/>
        <v>R49-2</v>
      </c>
      <c r="B3790" t="str">
        <f t="shared" si="460"/>
        <v>NetR49_2</v>
      </c>
      <c r="C3790" t="str">
        <f t="shared" si="461"/>
        <v>R49-NetR49_2</v>
      </c>
      <c r="D3790" t="str">
        <f t="shared" si="462"/>
        <v>R49-2</v>
      </c>
      <c r="E3790" t="s">
        <v>3566</v>
      </c>
      <c r="F3790">
        <v>2</v>
      </c>
      <c r="G3790" t="s">
        <v>4342</v>
      </c>
      <c r="AT3790" t="str">
        <f t="shared" si="463"/>
        <v>NetR49_2</v>
      </c>
      <c r="AU3790" t="str">
        <f t="shared" si="464"/>
        <v>--</v>
      </c>
    </row>
    <row r="3791" spans="1:47" x14ac:dyDescent="0.25">
      <c r="A3791" t="str">
        <f t="shared" si="459"/>
        <v>R50-1</v>
      </c>
      <c r="B3791" t="str">
        <f t="shared" si="460"/>
        <v>HDMI_A1</v>
      </c>
      <c r="C3791" t="str">
        <f t="shared" si="461"/>
        <v>R50-HDMI_A1</v>
      </c>
      <c r="D3791" t="str">
        <f t="shared" si="462"/>
        <v>R50-1</v>
      </c>
      <c r="E3791" t="s">
        <v>3567</v>
      </c>
      <c r="F3791">
        <v>1</v>
      </c>
      <c r="G3791" t="s">
        <v>4080</v>
      </c>
      <c r="AT3791" t="str">
        <f t="shared" si="463"/>
        <v>HDMI_A1</v>
      </c>
      <c r="AU3791" t="str">
        <f t="shared" si="464"/>
        <v>--</v>
      </c>
    </row>
    <row r="3792" spans="1:47" x14ac:dyDescent="0.25">
      <c r="A3792" t="str">
        <f t="shared" si="459"/>
        <v>R50-2</v>
      </c>
      <c r="B3792" t="str">
        <f t="shared" si="460"/>
        <v>GND</v>
      </c>
      <c r="C3792" t="str">
        <f t="shared" si="461"/>
        <v>R50-GND</v>
      </c>
      <c r="D3792" t="str">
        <f t="shared" si="462"/>
        <v>R50-2</v>
      </c>
      <c r="E3792" t="s">
        <v>3567</v>
      </c>
      <c r="F3792">
        <v>2</v>
      </c>
      <c r="G3792" t="s">
        <v>433</v>
      </c>
      <c r="AT3792">
        <f t="shared" si="463"/>
        <v>0</v>
      </c>
      <c r="AU3792">
        <f t="shared" si="464"/>
        <v>0</v>
      </c>
    </row>
    <row r="3793" spans="1:47" x14ac:dyDescent="0.25">
      <c r="A3793" t="str">
        <f t="shared" si="459"/>
        <v>R51-1</v>
      </c>
      <c r="B3793" t="str">
        <f t="shared" si="460"/>
        <v>NetR51_1</v>
      </c>
      <c r="C3793" t="str">
        <f t="shared" si="461"/>
        <v>R51-NetR51_1</v>
      </c>
      <c r="D3793" t="str">
        <f t="shared" si="462"/>
        <v>R51-1</v>
      </c>
      <c r="E3793" t="s">
        <v>3568</v>
      </c>
      <c r="F3793">
        <v>1</v>
      </c>
      <c r="G3793" t="s">
        <v>4343</v>
      </c>
      <c r="AT3793" t="str">
        <f t="shared" si="463"/>
        <v>NetR51_1</v>
      </c>
      <c r="AU3793" t="str">
        <f t="shared" si="464"/>
        <v>--</v>
      </c>
    </row>
    <row r="3794" spans="1:47" x14ac:dyDescent="0.25">
      <c r="A3794" t="str">
        <f t="shared" si="459"/>
        <v>R51-2</v>
      </c>
      <c r="B3794" t="str">
        <f t="shared" si="460"/>
        <v>NetR49_2</v>
      </c>
      <c r="C3794" t="str">
        <f t="shared" si="461"/>
        <v>R51-NetR49_2</v>
      </c>
      <c r="D3794" t="str">
        <f t="shared" si="462"/>
        <v>R51-2</v>
      </c>
      <c r="E3794" t="s">
        <v>3568</v>
      </c>
      <c r="F3794">
        <v>2</v>
      </c>
      <c r="G3794" t="s">
        <v>4342</v>
      </c>
      <c r="AT3794" t="str">
        <f t="shared" si="463"/>
        <v>NetR49_2</v>
      </c>
      <c r="AU3794" t="str">
        <f t="shared" si="464"/>
        <v>--</v>
      </c>
    </row>
    <row r="3795" spans="1:47" x14ac:dyDescent="0.25">
      <c r="A3795" t="str">
        <f t="shared" si="459"/>
        <v>R52-1</v>
      </c>
      <c r="B3795" t="str">
        <f t="shared" si="460"/>
        <v>3V3_SFP</v>
      </c>
      <c r="C3795" t="str">
        <f t="shared" si="461"/>
        <v>R52-3V3_SFP</v>
      </c>
      <c r="D3795" t="str">
        <f t="shared" si="462"/>
        <v>R52-1</v>
      </c>
      <c r="E3795" t="s">
        <v>3569</v>
      </c>
      <c r="F3795">
        <v>1</v>
      </c>
      <c r="G3795" t="s">
        <v>3720</v>
      </c>
      <c r="AT3795" t="str">
        <f t="shared" si="463"/>
        <v>3V3_SFP</v>
      </c>
      <c r="AU3795" t="str">
        <f t="shared" si="464"/>
        <v>--</v>
      </c>
    </row>
    <row r="3796" spans="1:47" x14ac:dyDescent="0.25">
      <c r="A3796" t="str">
        <f t="shared" si="459"/>
        <v>R52-2</v>
      </c>
      <c r="B3796" t="str">
        <f t="shared" si="460"/>
        <v>EXP_SCL</v>
      </c>
      <c r="C3796" t="str">
        <f t="shared" si="461"/>
        <v>R52-EXP_SCL</v>
      </c>
      <c r="D3796" t="str">
        <f t="shared" si="462"/>
        <v>R52-2</v>
      </c>
      <c r="E3796" t="s">
        <v>3569</v>
      </c>
      <c r="F3796">
        <v>2</v>
      </c>
      <c r="G3796" t="s">
        <v>4011</v>
      </c>
      <c r="AT3796" t="str">
        <f t="shared" si="463"/>
        <v>EXP_SCL</v>
      </c>
      <c r="AU3796" t="str">
        <f t="shared" si="464"/>
        <v>--</v>
      </c>
    </row>
    <row r="3797" spans="1:47" x14ac:dyDescent="0.25">
      <c r="A3797" t="str">
        <f t="shared" si="459"/>
        <v>R53-1</v>
      </c>
      <c r="B3797" t="str">
        <f t="shared" si="460"/>
        <v>NetR49_2</v>
      </c>
      <c r="C3797" t="str">
        <f t="shared" si="461"/>
        <v>R53-NetR49_2</v>
      </c>
      <c r="D3797" t="str">
        <f t="shared" si="462"/>
        <v>R53-1</v>
      </c>
      <c r="E3797" t="s">
        <v>3570</v>
      </c>
      <c r="F3797">
        <v>1</v>
      </c>
      <c r="G3797" t="s">
        <v>4342</v>
      </c>
      <c r="AT3797" t="str">
        <f t="shared" si="463"/>
        <v>NetR49_2</v>
      </c>
      <c r="AU3797" t="str">
        <f t="shared" si="464"/>
        <v>--</v>
      </c>
    </row>
    <row r="3798" spans="1:47" x14ac:dyDescent="0.25">
      <c r="A3798" t="str">
        <f t="shared" si="459"/>
        <v>R53-2</v>
      </c>
      <c r="B3798" t="str">
        <f t="shared" si="460"/>
        <v>NetC157_2</v>
      </c>
      <c r="C3798" t="str">
        <f t="shared" si="461"/>
        <v>R53-NetC157_2</v>
      </c>
      <c r="D3798" t="str">
        <f t="shared" si="462"/>
        <v>R53-2</v>
      </c>
      <c r="E3798" t="s">
        <v>3570</v>
      </c>
      <c r="F3798">
        <v>2</v>
      </c>
      <c r="G3798" t="s">
        <v>4228</v>
      </c>
      <c r="AT3798" t="str">
        <f t="shared" si="463"/>
        <v>NetC157_2</v>
      </c>
      <c r="AU3798" t="str">
        <f t="shared" si="464"/>
        <v>--</v>
      </c>
    </row>
    <row r="3799" spans="1:47" x14ac:dyDescent="0.25">
      <c r="A3799" t="str">
        <f t="shared" si="459"/>
        <v>R54-1</v>
      </c>
      <c r="B3799" t="str">
        <f t="shared" si="460"/>
        <v>USBC_PWR</v>
      </c>
      <c r="C3799" t="str">
        <f t="shared" si="461"/>
        <v>R54-USBC_PWR</v>
      </c>
      <c r="D3799" t="str">
        <f t="shared" si="462"/>
        <v>R54-1</v>
      </c>
      <c r="E3799" t="s">
        <v>3571</v>
      </c>
      <c r="F3799">
        <v>1</v>
      </c>
      <c r="G3799" t="s">
        <v>4486</v>
      </c>
      <c r="AT3799" t="str">
        <f t="shared" si="463"/>
        <v>USBC_PWR</v>
      </c>
      <c r="AU3799" t="str">
        <f t="shared" si="464"/>
        <v>--</v>
      </c>
    </row>
    <row r="3800" spans="1:47" x14ac:dyDescent="0.25">
      <c r="A3800" t="str">
        <f t="shared" si="459"/>
        <v>R54-2</v>
      </c>
      <c r="B3800" t="str">
        <f t="shared" si="460"/>
        <v>NetR54_2</v>
      </c>
      <c r="C3800" t="str">
        <f t="shared" si="461"/>
        <v>R54-NetR54_2</v>
      </c>
      <c r="D3800" t="str">
        <f t="shared" si="462"/>
        <v>R54-2</v>
      </c>
      <c r="E3800" t="s">
        <v>3571</v>
      </c>
      <c r="F3800">
        <v>2</v>
      </c>
      <c r="G3800" t="s">
        <v>4344</v>
      </c>
      <c r="AT3800" t="str">
        <f t="shared" si="463"/>
        <v>NetR54_2</v>
      </c>
      <c r="AU3800" t="str">
        <f t="shared" si="464"/>
        <v>--</v>
      </c>
    </row>
    <row r="3801" spans="1:47" x14ac:dyDescent="0.25">
      <c r="A3801" t="str">
        <f t="shared" si="459"/>
        <v>R55-1</v>
      </c>
      <c r="B3801" t="str">
        <f t="shared" si="460"/>
        <v>12V_IN_A</v>
      </c>
      <c r="C3801" t="str">
        <f t="shared" si="461"/>
        <v>R55-12V_IN_A</v>
      </c>
      <c r="D3801" t="str">
        <f t="shared" si="462"/>
        <v>R55-1</v>
      </c>
      <c r="E3801" t="s">
        <v>3572</v>
      </c>
      <c r="F3801">
        <v>1</v>
      </c>
      <c r="G3801" t="s">
        <v>3700</v>
      </c>
      <c r="AT3801" t="str">
        <f t="shared" si="463"/>
        <v>12V_IN_A</v>
      </c>
      <c r="AU3801" t="str">
        <f t="shared" si="464"/>
        <v>--</v>
      </c>
    </row>
    <row r="3802" spans="1:47" x14ac:dyDescent="0.25">
      <c r="A3802" t="str">
        <f t="shared" si="459"/>
        <v>R55-2</v>
      </c>
      <c r="B3802" t="str">
        <f t="shared" si="460"/>
        <v>NetR55_2</v>
      </c>
      <c r="C3802" t="str">
        <f t="shared" si="461"/>
        <v>R55-NetR55_2</v>
      </c>
      <c r="D3802" t="str">
        <f t="shared" si="462"/>
        <v>R55-2</v>
      </c>
      <c r="E3802" t="s">
        <v>3572</v>
      </c>
      <c r="F3802">
        <v>2</v>
      </c>
      <c r="G3802" t="s">
        <v>4345</v>
      </c>
      <c r="AT3802" t="str">
        <f t="shared" si="463"/>
        <v>NetR55_2</v>
      </c>
      <c r="AU3802" t="str">
        <f t="shared" si="464"/>
        <v>--</v>
      </c>
    </row>
    <row r="3803" spans="1:47" x14ac:dyDescent="0.25">
      <c r="A3803" t="str">
        <f t="shared" si="459"/>
        <v>R56-1</v>
      </c>
      <c r="B3803" t="str">
        <f t="shared" si="460"/>
        <v>NetR56_1</v>
      </c>
      <c r="C3803" t="str">
        <f t="shared" si="461"/>
        <v>R56-NetR56_1</v>
      </c>
      <c r="D3803" t="str">
        <f t="shared" si="462"/>
        <v>R56-1</v>
      </c>
      <c r="E3803" t="s">
        <v>3573</v>
      </c>
      <c r="F3803">
        <v>1</v>
      </c>
      <c r="G3803" t="s">
        <v>4346</v>
      </c>
      <c r="AT3803" t="str">
        <f t="shared" si="463"/>
        <v>NetR56_1</v>
      </c>
      <c r="AU3803" t="str">
        <f t="shared" si="464"/>
        <v>--</v>
      </c>
    </row>
    <row r="3804" spans="1:47" x14ac:dyDescent="0.25">
      <c r="A3804" t="str">
        <f t="shared" si="459"/>
        <v>R56-2</v>
      </c>
      <c r="B3804" t="str">
        <f t="shared" si="460"/>
        <v>NetR54_2</v>
      </c>
      <c r="C3804" t="str">
        <f t="shared" si="461"/>
        <v>R56-NetR54_2</v>
      </c>
      <c r="D3804" t="str">
        <f t="shared" si="462"/>
        <v>R56-2</v>
      </c>
      <c r="E3804" t="s">
        <v>3573</v>
      </c>
      <c r="F3804">
        <v>2</v>
      </c>
      <c r="G3804" t="s">
        <v>4344</v>
      </c>
      <c r="AT3804" t="str">
        <f t="shared" si="463"/>
        <v>NetR54_2</v>
      </c>
      <c r="AU3804" t="str">
        <f t="shared" si="464"/>
        <v>--</v>
      </c>
    </row>
    <row r="3805" spans="1:47" x14ac:dyDescent="0.25">
      <c r="A3805" t="str">
        <f t="shared" si="459"/>
        <v>R57-1</v>
      </c>
      <c r="B3805" t="str">
        <f t="shared" si="460"/>
        <v>USBC_PWR</v>
      </c>
      <c r="C3805" t="str">
        <f t="shared" si="461"/>
        <v>R57-USBC_PWR</v>
      </c>
      <c r="D3805" t="str">
        <f t="shared" si="462"/>
        <v>R57-1</v>
      </c>
      <c r="E3805" t="s">
        <v>3574</v>
      </c>
      <c r="F3805">
        <v>1</v>
      </c>
      <c r="G3805" t="s">
        <v>4486</v>
      </c>
      <c r="AT3805" t="str">
        <f t="shared" si="463"/>
        <v>USBC_PWR</v>
      </c>
      <c r="AU3805" t="str">
        <f t="shared" si="464"/>
        <v>--</v>
      </c>
    </row>
    <row r="3806" spans="1:47" x14ac:dyDescent="0.25">
      <c r="A3806" t="str">
        <f t="shared" si="459"/>
        <v>R57-2</v>
      </c>
      <c r="B3806" t="str">
        <f t="shared" si="460"/>
        <v>SHDN_n_2</v>
      </c>
      <c r="C3806" t="str">
        <f t="shared" si="461"/>
        <v>R57-SHDN_n_2</v>
      </c>
      <c r="D3806" t="str">
        <f t="shared" si="462"/>
        <v>R57-2</v>
      </c>
      <c r="E3806" t="s">
        <v>3574</v>
      </c>
      <c r="F3806">
        <v>2</v>
      </c>
      <c r="G3806" t="s">
        <v>4457</v>
      </c>
      <c r="AT3806" t="str">
        <f t="shared" si="463"/>
        <v>SHDN_n_2</v>
      </c>
      <c r="AU3806" t="str">
        <f t="shared" si="464"/>
        <v>--</v>
      </c>
    </row>
    <row r="3807" spans="1:47" x14ac:dyDescent="0.25">
      <c r="A3807" t="str">
        <f t="shared" si="459"/>
        <v>R58-1</v>
      </c>
      <c r="B3807" t="str">
        <f t="shared" si="460"/>
        <v>NetR55_2</v>
      </c>
      <c r="C3807" t="str">
        <f t="shared" si="461"/>
        <v>R58-NetR55_2</v>
      </c>
      <c r="D3807" t="str">
        <f t="shared" si="462"/>
        <v>R58-1</v>
      </c>
      <c r="E3807" t="s">
        <v>3575</v>
      </c>
      <c r="F3807">
        <v>1</v>
      </c>
      <c r="G3807" t="s">
        <v>4345</v>
      </c>
      <c r="AT3807" t="str">
        <f t="shared" si="463"/>
        <v>NetR55_2</v>
      </c>
      <c r="AU3807" t="str">
        <f t="shared" si="464"/>
        <v>--</v>
      </c>
    </row>
    <row r="3808" spans="1:47" x14ac:dyDescent="0.25">
      <c r="A3808" t="str">
        <f t="shared" si="459"/>
        <v>R58-2</v>
      </c>
      <c r="B3808" t="str">
        <f t="shared" si="460"/>
        <v>GND</v>
      </c>
      <c r="C3808" t="str">
        <f t="shared" si="461"/>
        <v>R58-GND</v>
      </c>
      <c r="D3808" t="str">
        <f t="shared" si="462"/>
        <v>R58-2</v>
      </c>
      <c r="E3808" t="s">
        <v>3575</v>
      </c>
      <c r="F3808">
        <v>2</v>
      </c>
      <c r="G3808" t="s">
        <v>433</v>
      </c>
      <c r="AT3808">
        <f t="shared" si="463"/>
        <v>0</v>
      </c>
      <c r="AU3808">
        <f t="shared" si="464"/>
        <v>0</v>
      </c>
    </row>
    <row r="3809" spans="1:47" x14ac:dyDescent="0.25">
      <c r="A3809" t="str">
        <f t="shared" si="459"/>
        <v>R59-1</v>
      </c>
      <c r="B3809" t="str">
        <f t="shared" si="460"/>
        <v>NetR56_1</v>
      </c>
      <c r="C3809" t="str">
        <f t="shared" si="461"/>
        <v>R59-NetR56_1</v>
      </c>
      <c r="D3809" t="str">
        <f t="shared" si="462"/>
        <v>R59-1</v>
      </c>
      <c r="E3809" t="s">
        <v>3576</v>
      </c>
      <c r="F3809">
        <v>1</v>
      </c>
      <c r="G3809" t="s">
        <v>4346</v>
      </c>
      <c r="AT3809" t="str">
        <f t="shared" si="463"/>
        <v>NetR56_1</v>
      </c>
      <c r="AU3809" t="str">
        <f t="shared" si="464"/>
        <v>--</v>
      </c>
    </row>
    <row r="3810" spans="1:47" x14ac:dyDescent="0.25">
      <c r="A3810" t="str">
        <f t="shared" si="459"/>
        <v>R59-2</v>
      </c>
      <c r="B3810" t="str">
        <f t="shared" si="460"/>
        <v>NetR59_2</v>
      </c>
      <c r="C3810" t="str">
        <f t="shared" si="461"/>
        <v>R59-NetR59_2</v>
      </c>
      <c r="D3810" t="str">
        <f t="shared" si="462"/>
        <v>R59-2</v>
      </c>
      <c r="E3810" t="s">
        <v>3576</v>
      </c>
      <c r="F3810">
        <v>2</v>
      </c>
      <c r="G3810" t="s">
        <v>4347</v>
      </c>
      <c r="AT3810" t="str">
        <f t="shared" si="463"/>
        <v>NetR59_2</v>
      </c>
      <c r="AU3810" t="str">
        <f t="shared" si="464"/>
        <v>--</v>
      </c>
    </row>
    <row r="3811" spans="1:47" x14ac:dyDescent="0.25">
      <c r="A3811" t="str">
        <f t="shared" si="459"/>
        <v>R60-1</v>
      </c>
      <c r="B3811" t="str">
        <f t="shared" si="460"/>
        <v>NetR59_2</v>
      </c>
      <c r="C3811" t="str">
        <f t="shared" si="461"/>
        <v>R60-NetR59_2</v>
      </c>
      <c r="D3811" t="str">
        <f t="shared" si="462"/>
        <v>R60-1</v>
      </c>
      <c r="E3811" t="s">
        <v>3577</v>
      </c>
      <c r="F3811">
        <v>1</v>
      </c>
      <c r="G3811" t="s">
        <v>4347</v>
      </c>
      <c r="AT3811" t="str">
        <f t="shared" si="463"/>
        <v>NetR59_2</v>
      </c>
      <c r="AU3811" t="str">
        <f t="shared" si="464"/>
        <v>--</v>
      </c>
    </row>
    <row r="3812" spans="1:47" x14ac:dyDescent="0.25">
      <c r="A3812" t="str">
        <f t="shared" si="459"/>
        <v>R60-2</v>
      </c>
      <c r="B3812" t="str">
        <f t="shared" si="460"/>
        <v>NetR60_2</v>
      </c>
      <c r="C3812" t="str">
        <f t="shared" si="461"/>
        <v>R60-NetR60_2</v>
      </c>
      <c r="D3812" t="str">
        <f t="shared" si="462"/>
        <v>R60-2</v>
      </c>
      <c r="E3812" t="s">
        <v>3577</v>
      </c>
      <c r="F3812">
        <v>2</v>
      </c>
      <c r="G3812" t="s">
        <v>4348</v>
      </c>
      <c r="AT3812" t="str">
        <f t="shared" si="463"/>
        <v>NetR60_2</v>
      </c>
      <c r="AU3812" t="str">
        <f t="shared" si="464"/>
        <v>--</v>
      </c>
    </row>
    <row r="3813" spans="1:47" x14ac:dyDescent="0.25">
      <c r="A3813" t="str">
        <f t="shared" si="459"/>
        <v>R61-1</v>
      </c>
      <c r="B3813" t="str">
        <f t="shared" si="460"/>
        <v>LREG3V3_OUT</v>
      </c>
      <c r="C3813" t="str">
        <f t="shared" si="461"/>
        <v>R61-LREG3V3_OUT</v>
      </c>
      <c r="D3813" t="str">
        <f t="shared" si="462"/>
        <v>R61-1</v>
      </c>
      <c r="E3813" t="s">
        <v>3578</v>
      </c>
      <c r="F3813">
        <v>1</v>
      </c>
      <c r="G3813" t="s">
        <v>4214</v>
      </c>
      <c r="AT3813" t="str">
        <f t="shared" si="463"/>
        <v>LREG3V3_OUT</v>
      </c>
      <c r="AU3813" t="str">
        <f t="shared" si="464"/>
        <v>--</v>
      </c>
    </row>
    <row r="3814" spans="1:47" x14ac:dyDescent="0.25">
      <c r="A3814" t="str">
        <f t="shared" si="459"/>
        <v>R61-2</v>
      </c>
      <c r="B3814" t="str">
        <f t="shared" si="460"/>
        <v>PG_5V_SOM</v>
      </c>
      <c r="C3814" t="str">
        <f t="shared" si="461"/>
        <v>R61-PG_5V_SOM</v>
      </c>
      <c r="D3814" t="str">
        <f t="shared" si="462"/>
        <v>R61-2</v>
      </c>
      <c r="E3814" t="s">
        <v>3578</v>
      </c>
      <c r="F3814">
        <v>2</v>
      </c>
      <c r="G3814" t="s">
        <v>4371</v>
      </c>
      <c r="AT3814" t="str">
        <f t="shared" si="463"/>
        <v>PG_5V_SOM</v>
      </c>
      <c r="AU3814" t="str">
        <f t="shared" si="464"/>
        <v>--</v>
      </c>
    </row>
    <row r="3815" spans="1:47" x14ac:dyDescent="0.25">
      <c r="A3815" t="str">
        <f t="shared" si="459"/>
        <v>R62-1</v>
      </c>
      <c r="B3815" t="str">
        <f t="shared" si="460"/>
        <v>PLL_SDA</v>
      </c>
      <c r="C3815" t="str">
        <f t="shared" si="461"/>
        <v>R62-PLL_SDA</v>
      </c>
      <c r="D3815" t="str">
        <f t="shared" si="462"/>
        <v>R62-1</v>
      </c>
      <c r="E3815" t="s">
        <v>3579</v>
      </c>
      <c r="F3815">
        <v>1</v>
      </c>
      <c r="G3815" t="s">
        <v>4401</v>
      </c>
      <c r="AT3815" t="str">
        <f t="shared" si="463"/>
        <v>PLL_SDA</v>
      </c>
      <c r="AU3815" t="str">
        <f t="shared" si="464"/>
        <v>--</v>
      </c>
    </row>
    <row r="3816" spans="1:47" x14ac:dyDescent="0.25">
      <c r="A3816" t="str">
        <f t="shared" si="459"/>
        <v>R62-2</v>
      </c>
      <c r="B3816" t="str">
        <f t="shared" si="460"/>
        <v>3V3AUX</v>
      </c>
      <c r="C3816" t="str">
        <f t="shared" si="461"/>
        <v>R62-3V3AUX</v>
      </c>
      <c r="D3816" t="str">
        <f t="shared" si="462"/>
        <v>R62-2</v>
      </c>
      <c r="E3816" t="s">
        <v>3579</v>
      </c>
      <c r="F3816">
        <v>2</v>
      </c>
      <c r="G3816" t="s">
        <v>3711</v>
      </c>
      <c r="AT3816" t="str">
        <f t="shared" si="463"/>
        <v>3V3AUX</v>
      </c>
      <c r="AU3816" t="str">
        <f t="shared" si="464"/>
        <v>--</v>
      </c>
    </row>
    <row r="3817" spans="1:47" x14ac:dyDescent="0.25">
      <c r="A3817" t="str">
        <f t="shared" si="459"/>
        <v>R63-1</v>
      </c>
      <c r="B3817" t="str">
        <f t="shared" si="460"/>
        <v>NetD8_K</v>
      </c>
      <c r="C3817" t="str">
        <f t="shared" si="461"/>
        <v>R63-NetD8_K</v>
      </c>
      <c r="D3817" t="str">
        <f t="shared" si="462"/>
        <v>R63-1</v>
      </c>
      <c r="E3817" t="s">
        <v>3580</v>
      </c>
      <c r="F3817">
        <v>1</v>
      </c>
      <c r="G3817" t="s">
        <v>4271</v>
      </c>
      <c r="AT3817" t="str">
        <f t="shared" si="463"/>
        <v>NetD8_K</v>
      </c>
      <c r="AU3817" t="str">
        <f t="shared" si="464"/>
        <v>--</v>
      </c>
    </row>
    <row r="3818" spans="1:47" x14ac:dyDescent="0.25">
      <c r="A3818" t="str">
        <f t="shared" si="459"/>
        <v>R63-2</v>
      </c>
      <c r="B3818" t="str">
        <f t="shared" si="460"/>
        <v>SFP_STATUS_LED0</v>
      </c>
      <c r="C3818" t="str">
        <f t="shared" si="461"/>
        <v>R63-SFP_STATUS_LED0</v>
      </c>
      <c r="D3818" t="str">
        <f t="shared" si="462"/>
        <v>R63-2</v>
      </c>
      <c r="E3818" t="s">
        <v>3580</v>
      </c>
      <c r="F3818">
        <v>2</v>
      </c>
      <c r="G3818" t="s">
        <v>4452</v>
      </c>
      <c r="AT3818" t="str">
        <f t="shared" si="463"/>
        <v>SFP_STATUS_LED0</v>
      </c>
      <c r="AU3818" t="str">
        <f t="shared" si="464"/>
        <v>--</v>
      </c>
    </row>
    <row r="3819" spans="1:47" x14ac:dyDescent="0.25">
      <c r="A3819" t="str">
        <f t="shared" si="459"/>
        <v>R64-1</v>
      </c>
      <c r="B3819" t="str">
        <f t="shared" si="460"/>
        <v>ETH1_25M</v>
      </c>
      <c r="C3819" t="str">
        <f t="shared" si="461"/>
        <v>R64-ETH1_25M</v>
      </c>
      <c r="D3819" t="str">
        <f t="shared" si="462"/>
        <v>R64-1</v>
      </c>
      <c r="E3819" t="s">
        <v>3581</v>
      </c>
      <c r="F3819">
        <v>1</v>
      </c>
      <c r="G3819" t="s">
        <v>4007</v>
      </c>
      <c r="AT3819" t="str">
        <f t="shared" si="463"/>
        <v>ETH1_25M</v>
      </c>
      <c r="AU3819" t="str">
        <f t="shared" si="464"/>
        <v>--</v>
      </c>
    </row>
    <row r="3820" spans="1:47" x14ac:dyDescent="0.25">
      <c r="A3820" t="str">
        <f t="shared" si="459"/>
        <v>R64-2</v>
      </c>
      <c r="B3820" t="str">
        <f t="shared" si="460"/>
        <v>25M</v>
      </c>
      <c r="C3820" t="str">
        <f t="shared" si="461"/>
        <v>R64-25M</v>
      </c>
      <c r="D3820" t="str">
        <f t="shared" si="462"/>
        <v>R64-2</v>
      </c>
      <c r="E3820" t="s">
        <v>3581</v>
      </c>
      <c r="F3820">
        <v>2</v>
      </c>
      <c r="G3820" t="s">
        <v>444</v>
      </c>
      <c r="AT3820" t="str">
        <f t="shared" si="463"/>
        <v>25M</v>
      </c>
      <c r="AU3820" t="str">
        <f t="shared" si="464"/>
        <v>--</v>
      </c>
    </row>
    <row r="3821" spans="1:47" x14ac:dyDescent="0.25">
      <c r="A3821" t="str">
        <f t="shared" si="459"/>
        <v>R65-1</v>
      </c>
      <c r="B3821" t="str">
        <f t="shared" si="460"/>
        <v>NetJ3_C35</v>
      </c>
      <c r="C3821" t="str">
        <f t="shared" si="461"/>
        <v>R65-NetJ3_C35</v>
      </c>
      <c r="D3821" t="str">
        <f t="shared" si="462"/>
        <v>R65-1</v>
      </c>
      <c r="E3821" t="s">
        <v>3582</v>
      </c>
      <c r="F3821">
        <v>1</v>
      </c>
      <c r="G3821" t="s">
        <v>4288</v>
      </c>
      <c r="AT3821" t="str">
        <f t="shared" si="463"/>
        <v>NetJ3_C35</v>
      </c>
      <c r="AU3821" t="str">
        <f t="shared" si="464"/>
        <v>--</v>
      </c>
    </row>
    <row r="3822" spans="1:47" x14ac:dyDescent="0.25">
      <c r="A3822" t="str">
        <f t="shared" si="459"/>
        <v>R65-2</v>
      </c>
      <c r="B3822" t="str">
        <f t="shared" si="460"/>
        <v>GND</v>
      </c>
      <c r="C3822" t="str">
        <f t="shared" si="461"/>
        <v>R65-GND</v>
      </c>
      <c r="D3822" t="str">
        <f t="shared" si="462"/>
        <v>R65-2</v>
      </c>
      <c r="E3822" t="s">
        <v>3582</v>
      </c>
      <c r="F3822">
        <v>2</v>
      </c>
      <c r="G3822" t="s">
        <v>433</v>
      </c>
      <c r="AT3822">
        <f t="shared" si="463"/>
        <v>0</v>
      </c>
      <c r="AU3822">
        <f t="shared" si="464"/>
        <v>0</v>
      </c>
    </row>
    <row r="3823" spans="1:47" x14ac:dyDescent="0.25">
      <c r="A3823" t="str">
        <f t="shared" si="459"/>
        <v>R66-1</v>
      </c>
      <c r="B3823" t="str">
        <f t="shared" si="460"/>
        <v>GND</v>
      </c>
      <c r="C3823" t="str">
        <f t="shared" si="461"/>
        <v>R66-GND</v>
      </c>
      <c r="D3823" t="str">
        <f t="shared" si="462"/>
        <v>R66-1</v>
      </c>
      <c r="E3823" t="s">
        <v>3583</v>
      </c>
      <c r="F3823">
        <v>1</v>
      </c>
      <c r="G3823" t="s">
        <v>433</v>
      </c>
      <c r="AT3823">
        <f t="shared" si="463"/>
        <v>0</v>
      </c>
      <c r="AU3823">
        <f t="shared" si="464"/>
        <v>0</v>
      </c>
    </row>
    <row r="3824" spans="1:47" x14ac:dyDescent="0.25">
      <c r="A3824" t="str">
        <f t="shared" si="459"/>
        <v>R66-2</v>
      </c>
      <c r="B3824" t="str">
        <f t="shared" si="460"/>
        <v>NetJ15_B1</v>
      </c>
      <c r="C3824" t="str">
        <f t="shared" si="461"/>
        <v>R66-NetJ15_B1</v>
      </c>
      <c r="D3824" t="str">
        <f t="shared" si="462"/>
        <v>R66-2</v>
      </c>
      <c r="E3824" t="s">
        <v>3583</v>
      </c>
      <c r="F3824">
        <v>2</v>
      </c>
      <c r="G3824" t="s">
        <v>4276</v>
      </c>
      <c r="AT3824" t="str">
        <f t="shared" si="463"/>
        <v>NetJ15_B1</v>
      </c>
      <c r="AU3824" t="str">
        <f t="shared" si="464"/>
        <v>--</v>
      </c>
    </row>
    <row r="3825" spans="1:47" x14ac:dyDescent="0.25">
      <c r="A3825" t="str">
        <f t="shared" si="459"/>
        <v>R67-1</v>
      </c>
      <c r="B3825" t="str">
        <f t="shared" si="460"/>
        <v>NetJ15_B1</v>
      </c>
      <c r="C3825" t="str">
        <f t="shared" si="461"/>
        <v>R67-NetJ15_B1</v>
      </c>
      <c r="D3825" t="str">
        <f t="shared" si="462"/>
        <v>R67-1</v>
      </c>
      <c r="E3825" t="s">
        <v>3584</v>
      </c>
      <c r="F3825">
        <v>1</v>
      </c>
      <c r="G3825" t="s">
        <v>4276</v>
      </c>
      <c r="AT3825" t="str">
        <f t="shared" si="463"/>
        <v>NetJ15_B1</v>
      </c>
      <c r="AU3825" t="str">
        <f t="shared" si="464"/>
        <v>--</v>
      </c>
    </row>
    <row r="3826" spans="1:47" x14ac:dyDescent="0.25">
      <c r="A3826" t="str">
        <f t="shared" si="459"/>
        <v>R67-2</v>
      </c>
      <c r="B3826" t="str">
        <f t="shared" si="460"/>
        <v>3V3_FMC</v>
      </c>
      <c r="C3826" t="str">
        <f t="shared" si="461"/>
        <v>R67-3V3_FMC</v>
      </c>
      <c r="D3826" t="str">
        <f t="shared" si="462"/>
        <v>R67-2</v>
      </c>
      <c r="E3826" t="s">
        <v>3584</v>
      </c>
      <c r="F3826">
        <v>2</v>
      </c>
      <c r="G3826" t="s">
        <v>3714</v>
      </c>
      <c r="AT3826" t="str">
        <f t="shared" si="463"/>
        <v>3V3_FMC</v>
      </c>
      <c r="AU3826" t="str">
        <f t="shared" si="464"/>
        <v>--</v>
      </c>
    </row>
    <row r="3827" spans="1:47" x14ac:dyDescent="0.25">
      <c r="A3827" t="str">
        <f t="shared" si="459"/>
        <v>R68-1</v>
      </c>
      <c r="B3827" t="str">
        <f t="shared" si="460"/>
        <v>HDMI_A2</v>
      </c>
      <c r="C3827" t="str">
        <f t="shared" si="461"/>
        <v>R68-HDMI_A2</v>
      </c>
      <c r="D3827" t="str">
        <f t="shared" si="462"/>
        <v>R68-1</v>
      </c>
      <c r="E3827" t="s">
        <v>3585</v>
      </c>
      <c r="F3827">
        <v>1</v>
      </c>
      <c r="G3827" t="s">
        <v>4081</v>
      </c>
      <c r="AT3827" t="str">
        <f t="shared" si="463"/>
        <v>HDMI_A2</v>
      </c>
      <c r="AU3827" t="str">
        <f t="shared" si="464"/>
        <v>--</v>
      </c>
    </row>
    <row r="3828" spans="1:47" x14ac:dyDescent="0.25">
      <c r="A3828" t="str">
        <f t="shared" si="459"/>
        <v>R68-2</v>
      </c>
      <c r="B3828" t="str">
        <f t="shared" si="460"/>
        <v>GND</v>
      </c>
      <c r="C3828" t="str">
        <f t="shared" si="461"/>
        <v>R68-GND</v>
      </c>
      <c r="D3828" t="str">
        <f t="shared" si="462"/>
        <v>R68-2</v>
      </c>
      <c r="E3828" t="s">
        <v>3585</v>
      </c>
      <c r="F3828">
        <v>2</v>
      </c>
      <c r="G3828" t="s">
        <v>433</v>
      </c>
      <c r="AT3828">
        <f t="shared" si="463"/>
        <v>0</v>
      </c>
      <c r="AU3828">
        <f t="shared" si="464"/>
        <v>0</v>
      </c>
    </row>
    <row r="3829" spans="1:47" x14ac:dyDescent="0.25">
      <c r="A3829" t="str">
        <f t="shared" si="459"/>
        <v>R69-1</v>
      </c>
      <c r="B3829" t="str">
        <f t="shared" si="460"/>
        <v>HDMI_A3</v>
      </c>
      <c r="C3829" t="str">
        <f t="shared" si="461"/>
        <v>R69-HDMI_A3</v>
      </c>
      <c r="D3829" t="str">
        <f t="shared" si="462"/>
        <v>R69-1</v>
      </c>
      <c r="E3829" t="s">
        <v>3586</v>
      </c>
      <c r="F3829">
        <v>1</v>
      </c>
      <c r="G3829" t="s">
        <v>4082</v>
      </c>
      <c r="AT3829" t="str">
        <f t="shared" si="463"/>
        <v>HDMI_A3</v>
      </c>
      <c r="AU3829" t="str">
        <f t="shared" si="464"/>
        <v>--</v>
      </c>
    </row>
    <row r="3830" spans="1:47" x14ac:dyDescent="0.25">
      <c r="A3830" t="str">
        <f t="shared" si="459"/>
        <v>R69-2</v>
      </c>
      <c r="B3830" t="str">
        <f t="shared" si="460"/>
        <v>GND</v>
      </c>
      <c r="C3830" t="str">
        <f t="shared" si="461"/>
        <v>R69-GND</v>
      </c>
      <c r="D3830" t="str">
        <f t="shared" si="462"/>
        <v>R69-2</v>
      </c>
      <c r="E3830" t="s">
        <v>3586</v>
      </c>
      <c r="F3830">
        <v>2</v>
      </c>
      <c r="G3830" t="s">
        <v>433</v>
      </c>
      <c r="AT3830">
        <f t="shared" si="463"/>
        <v>0</v>
      </c>
      <c r="AU3830">
        <f t="shared" si="464"/>
        <v>0</v>
      </c>
    </row>
    <row r="3831" spans="1:47" x14ac:dyDescent="0.25">
      <c r="A3831" t="str">
        <f t="shared" si="459"/>
        <v>R70-1</v>
      </c>
      <c r="B3831" t="str">
        <f t="shared" si="460"/>
        <v>3V3</v>
      </c>
      <c r="C3831" t="str">
        <f t="shared" si="461"/>
        <v>R70-3V3</v>
      </c>
      <c r="D3831" t="str">
        <f t="shared" si="462"/>
        <v>R70-1</v>
      </c>
      <c r="E3831" t="s">
        <v>3587</v>
      </c>
      <c r="F3831">
        <v>1</v>
      </c>
      <c r="G3831" t="s">
        <v>3710</v>
      </c>
      <c r="AT3831" t="str">
        <f t="shared" si="463"/>
        <v>3V3</v>
      </c>
      <c r="AU3831" t="str">
        <f t="shared" si="464"/>
        <v>--</v>
      </c>
    </row>
    <row r="3832" spans="1:47" x14ac:dyDescent="0.25">
      <c r="A3832" t="str">
        <f t="shared" si="459"/>
        <v>R70-2</v>
      </c>
      <c r="B3832" t="str">
        <f t="shared" si="460"/>
        <v>HDMI_PD</v>
      </c>
      <c r="C3832" t="str">
        <f t="shared" si="461"/>
        <v>R70-HDMI_PD</v>
      </c>
      <c r="D3832" t="str">
        <f t="shared" si="462"/>
        <v>R70-2</v>
      </c>
      <c r="E3832" t="s">
        <v>3587</v>
      </c>
      <c r="F3832">
        <v>2</v>
      </c>
      <c r="G3832" t="s">
        <v>4117</v>
      </c>
      <c r="AT3832" t="str">
        <f t="shared" si="463"/>
        <v>HDMI_PD</v>
      </c>
      <c r="AU3832" t="str">
        <f t="shared" si="464"/>
        <v>--</v>
      </c>
    </row>
    <row r="3833" spans="1:47" x14ac:dyDescent="0.25">
      <c r="A3833" t="str">
        <f t="shared" si="459"/>
        <v>R71-1</v>
      </c>
      <c r="B3833" t="str">
        <f t="shared" si="460"/>
        <v>3V3</v>
      </c>
      <c r="C3833" t="str">
        <f t="shared" si="461"/>
        <v>R71-3V3</v>
      </c>
      <c r="D3833" t="str">
        <f t="shared" si="462"/>
        <v>R71-1</v>
      </c>
      <c r="E3833" t="s">
        <v>3588</v>
      </c>
      <c r="F3833">
        <v>1</v>
      </c>
      <c r="G3833" t="s">
        <v>3710</v>
      </c>
      <c r="AT3833" t="str">
        <f t="shared" si="463"/>
        <v>3V3</v>
      </c>
      <c r="AU3833" t="str">
        <f t="shared" si="464"/>
        <v>--</v>
      </c>
    </row>
    <row r="3834" spans="1:47" x14ac:dyDescent="0.25">
      <c r="A3834" t="str">
        <f t="shared" si="459"/>
        <v>R71-2</v>
      </c>
      <c r="B3834" t="str">
        <f t="shared" si="460"/>
        <v>HDMI_ISEL</v>
      </c>
      <c r="C3834" t="str">
        <f t="shared" si="461"/>
        <v>R71-HDMI_ISEL</v>
      </c>
      <c r="D3834" t="str">
        <f t="shared" si="462"/>
        <v>R71-2</v>
      </c>
      <c r="E3834" t="s">
        <v>3588</v>
      </c>
      <c r="F3834">
        <v>2</v>
      </c>
      <c r="G3834" t="s">
        <v>4115</v>
      </c>
      <c r="AT3834" t="str">
        <f t="shared" si="463"/>
        <v>HDMI_ISEL</v>
      </c>
      <c r="AU3834" t="str">
        <f t="shared" si="464"/>
        <v>--</v>
      </c>
    </row>
    <row r="3835" spans="1:47" x14ac:dyDescent="0.25">
      <c r="A3835" t="str">
        <f t="shared" si="459"/>
        <v>R72-1</v>
      </c>
      <c r="B3835" t="str">
        <f t="shared" si="460"/>
        <v>FLT_1</v>
      </c>
      <c r="C3835" t="str">
        <f t="shared" si="461"/>
        <v>R72-FLT_1</v>
      </c>
      <c r="D3835" t="str">
        <f t="shared" si="462"/>
        <v>R72-1</v>
      </c>
      <c r="E3835" t="s">
        <v>3589</v>
      </c>
      <c r="F3835">
        <v>1</v>
      </c>
      <c r="G3835" t="s">
        <v>4021</v>
      </c>
      <c r="AT3835" t="str">
        <f t="shared" si="463"/>
        <v>FLT_1</v>
      </c>
      <c r="AU3835" t="str">
        <f t="shared" si="464"/>
        <v>--</v>
      </c>
    </row>
    <row r="3836" spans="1:47" x14ac:dyDescent="0.25">
      <c r="A3836" t="str">
        <f t="shared" si="459"/>
        <v>R72-2</v>
      </c>
      <c r="B3836" t="str">
        <f t="shared" si="460"/>
        <v>3V3AUX</v>
      </c>
      <c r="C3836" t="str">
        <f t="shared" si="461"/>
        <v>R72-3V3AUX</v>
      </c>
      <c r="D3836" t="str">
        <f t="shared" si="462"/>
        <v>R72-2</v>
      </c>
      <c r="E3836" t="s">
        <v>3589</v>
      </c>
      <c r="F3836">
        <v>2</v>
      </c>
      <c r="G3836" t="s">
        <v>3711</v>
      </c>
      <c r="AT3836" t="str">
        <f t="shared" si="463"/>
        <v>3V3AUX</v>
      </c>
      <c r="AU3836" t="str">
        <f t="shared" si="464"/>
        <v>--</v>
      </c>
    </row>
    <row r="3837" spans="1:47" x14ac:dyDescent="0.25">
      <c r="A3837" t="str">
        <f t="shared" si="459"/>
        <v>R73-1</v>
      </c>
      <c r="B3837" t="str">
        <f t="shared" si="460"/>
        <v>3V3</v>
      </c>
      <c r="C3837" t="str">
        <f t="shared" si="461"/>
        <v>R73-3V3</v>
      </c>
      <c r="D3837" t="str">
        <f t="shared" si="462"/>
        <v>R73-1</v>
      </c>
      <c r="E3837" t="s">
        <v>3590</v>
      </c>
      <c r="F3837">
        <v>1</v>
      </c>
      <c r="G3837" t="s">
        <v>3710</v>
      </c>
      <c r="AT3837" t="str">
        <f t="shared" si="463"/>
        <v>3V3</v>
      </c>
      <c r="AU3837" t="str">
        <f t="shared" si="464"/>
        <v>--</v>
      </c>
    </row>
    <row r="3838" spans="1:47" x14ac:dyDescent="0.25">
      <c r="A3838" t="str">
        <f t="shared" si="459"/>
        <v>R73-2</v>
      </c>
      <c r="B3838" t="str">
        <f t="shared" si="460"/>
        <v>eMMC-CMD</v>
      </c>
      <c r="C3838" t="str">
        <f t="shared" si="461"/>
        <v>R73-eMMC-CMD</v>
      </c>
      <c r="D3838" t="str">
        <f t="shared" si="462"/>
        <v>R73-2</v>
      </c>
      <c r="E3838" t="s">
        <v>3590</v>
      </c>
      <c r="F3838">
        <v>2</v>
      </c>
      <c r="G3838" t="s">
        <v>4541</v>
      </c>
      <c r="AT3838" t="str">
        <f t="shared" si="463"/>
        <v>eMMC-CMD</v>
      </c>
      <c r="AU3838" t="str">
        <f t="shared" si="464"/>
        <v>--</v>
      </c>
    </row>
    <row r="3839" spans="1:47" x14ac:dyDescent="0.25">
      <c r="A3839" t="str">
        <f t="shared" si="459"/>
        <v>R74-1</v>
      </c>
      <c r="B3839" t="str">
        <f t="shared" si="460"/>
        <v>HDMI_MSEN</v>
      </c>
      <c r="C3839" t="str">
        <f t="shared" si="461"/>
        <v>R74-HDMI_MSEN</v>
      </c>
      <c r="D3839" t="str">
        <f t="shared" si="462"/>
        <v>R74-1</v>
      </c>
      <c r="E3839" t="s">
        <v>3591</v>
      </c>
      <c r="F3839">
        <v>1</v>
      </c>
      <c r="G3839" t="s">
        <v>4116</v>
      </c>
      <c r="AT3839" t="str">
        <f t="shared" si="463"/>
        <v>HDMI_MSEN</v>
      </c>
      <c r="AU3839" t="str">
        <f t="shared" si="464"/>
        <v>--</v>
      </c>
    </row>
    <row r="3840" spans="1:47" x14ac:dyDescent="0.25">
      <c r="A3840" t="str">
        <f t="shared" si="459"/>
        <v>R74-2</v>
      </c>
      <c r="B3840" t="str">
        <f t="shared" si="460"/>
        <v>3V3</v>
      </c>
      <c r="C3840" t="str">
        <f t="shared" si="461"/>
        <v>R74-3V3</v>
      </c>
      <c r="D3840" t="str">
        <f t="shared" si="462"/>
        <v>R74-2</v>
      </c>
      <c r="E3840" t="s">
        <v>3591</v>
      </c>
      <c r="F3840">
        <v>2</v>
      </c>
      <c r="G3840" t="s">
        <v>3710</v>
      </c>
      <c r="AT3840" t="str">
        <f t="shared" si="463"/>
        <v>3V3</v>
      </c>
      <c r="AU3840" t="str">
        <f t="shared" si="464"/>
        <v>--</v>
      </c>
    </row>
    <row r="3841" spans="1:47" x14ac:dyDescent="0.25">
      <c r="A3841" t="str">
        <f t="shared" si="459"/>
        <v>R75-1</v>
      </c>
      <c r="B3841" t="str">
        <f t="shared" si="460"/>
        <v>3V3_SFP</v>
      </c>
      <c r="C3841" t="str">
        <f t="shared" si="461"/>
        <v>R75-3V3_SFP</v>
      </c>
      <c r="D3841" t="str">
        <f t="shared" si="462"/>
        <v>R75-1</v>
      </c>
      <c r="E3841" t="s">
        <v>3592</v>
      </c>
      <c r="F3841">
        <v>1</v>
      </c>
      <c r="G3841" t="s">
        <v>3720</v>
      </c>
      <c r="AT3841" t="str">
        <f t="shared" si="463"/>
        <v>3V3_SFP</v>
      </c>
      <c r="AU3841" t="str">
        <f t="shared" si="464"/>
        <v>--</v>
      </c>
    </row>
    <row r="3842" spans="1:47" x14ac:dyDescent="0.25">
      <c r="A3842" t="str">
        <f t="shared" si="459"/>
        <v>R75-2</v>
      </c>
      <c r="B3842" t="str">
        <f t="shared" si="460"/>
        <v>EXP_SDA</v>
      </c>
      <c r="C3842" t="str">
        <f t="shared" si="461"/>
        <v>R75-EXP_SDA</v>
      </c>
      <c r="D3842" t="str">
        <f t="shared" si="462"/>
        <v>R75-2</v>
      </c>
      <c r="E3842" t="s">
        <v>3592</v>
      </c>
      <c r="F3842">
        <v>2</v>
      </c>
      <c r="G3842" t="s">
        <v>4012</v>
      </c>
      <c r="AT3842" t="str">
        <f t="shared" si="463"/>
        <v>EXP_SDA</v>
      </c>
      <c r="AU3842" t="str">
        <f t="shared" si="464"/>
        <v>--</v>
      </c>
    </row>
    <row r="3843" spans="1:47" x14ac:dyDescent="0.25">
      <c r="A3843" t="str">
        <f t="shared" si="459"/>
        <v>R76-1</v>
      </c>
      <c r="B3843" t="str">
        <f t="shared" si="460"/>
        <v>NetC83_1</v>
      </c>
      <c r="C3843" t="str">
        <f t="shared" si="461"/>
        <v>R76-NetC83_1</v>
      </c>
      <c r="D3843" t="str">
        <f t="shared" si="462"/>
        <v>R76-1</v>
      </c>
      <c r="E3843" t="s">
        <v>3593</v>
      </c>
      <c r="F3843">
        <v>1</v>
      </c>
      <c r="G3843" t="s">
        <v>4256</v>
      </c>
      <c r="AT3843" t="str">
        <f t="shared" si="463"/>
        <v>NetC83_1</v>
      </c>
      <c r="AU3843" t="str">
        <f t="shared" si="464"/>
        <v>--</v>
      </c>
    </row>
    <row r="3844" spans="1:47" x14ac:dyDescent="0.25">
      <c r="A3844" t="str">
        <f t="shared" si="459"/>
        <v>R76-2</v>
      </c>
      <c r="B3844" t="str">
        <f t="shared" si="460"/>
        <v>NetL19_1</v>
      </c>
      <c r="C3844" t="str">
        <f t="shared" si="461"/>
        <v>R76-NetL19_1</v>
      </c>
      <c r="D3844" t="str">
        <f t="shared" si="462"/>
        <v>R76-2</v>
      </c>
      <c r="E3844" t="s">
        <v>3593</v>
      </c>
      <c r="F3844">
        <v>2</v>
      </c>
      <c r="G3844" t="s">
        <v>4293</v>
      </c>
      <c r="AT3844" t="str">
        <f t="shared" si="463"/>
        <v>NetL19_1</v>
      </c>
      <c r="AU3844" t="str">
        <f t="shared" si="464"/>
        <v>--</v>
      </c>
    </row>
    <row r="3845" spans="1:47" x14ac:dyDescent="0.25">
      <c r="A3845" t="str">
        <f t="shared" si="459"/>
        <v>R77-1</v>
      </c>
      <c r="B3845" t="str">
        <f t="shared" si="460"/>
        <v>5V_SOM</v>
      </c>
      <c r="C3845" t="str">
        <f t="shared" si="461"/>
        <v>R77-5V_SOM</v>
      </c>
      <c r="D3845" t="str">
        <f t="shared" si="462"/>
        <v>R77-1</v>
      </c>
      <c r="E3845" t="s">
        <v>3594</v>
      </c>
      <c r="F3845">
        <v>1</v>
      </c>
      <c r="G3845" t="s">
        <v>3726</v>
      </c>
      <c r="AT3845" t="str">
        <f t="shared" si="463"/>
        <v>5V_SOM</v>
      </c>
      <c r="AU3845" t="str">
        <f t="shared" si="464"/>
        <v>--</v>
      </c>
    </row>
    <row r="3846" spans="1:47" x14ac:dyDescent="0.25">
      <c r="A3846" t="str">
        <f t="shared" ref="A3846:A3909" si="465">$E3846&amp;"-"&amp;$F3846</f>
        <v>R77-2</v>
      </c>
      <c r="B3846" t="str">
        <f t="shared" ref="B3846:B3909" si="466">IF(OR(E3846=$A$2,E3846=$B$2,E3846=$C$2,E3846=$D$2),"--",G3846)</f>
        <v>NetC142_2</v>
      </c>
      <c r="C3846" t="str">
        <f t="shared" ref="C3846:C3909" si="467">$E3846&amp;"-"&amp;$G3846</f>
        <v>R77-NetC142_2</v>
      </c>
      <c r="D3846" t="str">
        <f t="shared" ref="D3846:D3909" si="468">A3846</f>
        <v>R77-2</v>
      </c>
      <c r="E3846" t="s">
        <v>3594</v>
      </c>
      <c r="F3846">
        <v>2</v>
      </c>
      <c r="G3846" t="s">
        <v>1141</v>
      </c>
      <c r="AT3846" t="str">
        <f t="shared" ref="AT3846:AT3909" si="469">IF(IF(COUNTIF($AO$6:$AQ$150,B3846)&gt;0,"---","--")="---",VLOOKUP(B3846,$AO$6:$AQ$150,3,0),B3846)</f>
        <v>NetC142_2</v>
      </c>
      <c r="AU3846" t="str">
        <f t="shared" ref="AU3846:AU3909" si="470">IF(IF(COUNTIF($AO$6:$AQ$150,B3846)&gt;0,"---","--")="---",VLOOKUP(B3846,$AO$6:$AQ$150,2,0),"--")</f>
        <v>--</v>
      </c>
    </row>
    <row r="3847" spans="1:47" x14ac:dyDescent="0.25">
      <c r="A3847" t="str">
        <f t="shared" si="465"/>
        <v>R78-1</v>
      </c>
      <c r="B3847" t="str">
        <f t="shared" si="466"/>
        <v>NetC142_2</v>
      </c>
      <c r="C3847" t="str">
        <f t="shared" si="467"/>
        <v>R78-NetC142_2</v>
      </c>
      <c r="D3847" t="str">
        <f t="shared" si="468"/>
        <v>R78-1</v>
      </c>
      <c r="E3847" t="s">
        <v>3595</v>
      </c>
      <c r="F3847">
        <v>1</v>
      </c>
      <c r="G3847" t="s">
        <v>1141</v>
      </c>
      <c r="AT3847" t="str">
        <f t="shared" si="469"/>
        <v>NetC142_2</v>
      </c>
      <c r="AU3847" t="str">
        <f t="shared" si="470"/>
        <v>--</v>
      </c>
    </row>
    <row r="3848" spans="1:47" x14ac:dyDescent="0.25">
      <c r="A3848" t="str">
        <f t="shared" si="465"/>
        <v>R78-2</v>
      </c>
      <c r="B3848" t="str">
        <f t="shared" si="466"/>
        <v>GND</v>
      </c>
      <c r="C3848" t="str">
        <f t="shared" si="467"/>
        <v>R78-GND</v>
      </c>
      <c r="D3848" t="str">
        <f t="shared" si="468"/>
        <v>R78-2</v>
      </c>
      <c r="E3848" t="s">
        <v>3595</v>
      </c>
      <c r="F3848">
        <v>2</v>
      </c>
      <c r="G3848" t="s">
        <v>433</v>
      </c>
      <c r="AT3848">
        <f t="shared" si="469"/>
        <v>0</v>
      </c>
      <c r="AU3848">
        <f t="shared" si="470"/>
        <v>0</v>
      </c>
    </row>
    <row r="3849" spans="1:47" x14ac:dyDescent="0.25">
      <c r="A3849" t="str">
        <f t="shared" si="465"/>
        <v>R79-1</v>
      </c>
      <c r="B3849" t="str">
        <f t="shared" si="466"/>
        <v>0V9_ETH</v>
      </c>
      <c r="C3849" t="str">
        <f t="shared" si="467"/>
        <v>R79-0V9_ETH</v>
      </c>
      <c r="D3849" t="str">
        <f t="shared" si="468"/>
        <v>R79-1</v>
      </c>
      <c r="E3849" t="s">
        <v>3596</v>
      </c>
      <c r="F3849">
        <v>1</v>
      </c>
      <c r="G3849" t="s">
        <v>3696</v>
      </c>
      <c r="AT3849" t="str">
        <f t="shared" si="469"/>
        <v>0V9_ETH</v>
      </c>
      <c r="AU3849" t="str">
        <f t="shared" si="470"/>
        <v>--</v>
      </c>
    </row>
    <row r="3850" spans="1:47" x14ac:dyDescent="0.25">
      <c r="A3850" t="str">
        <f t="shared" si="465"/>
        <v>R79-2</v>
      </c>
      <c r="B3850" t="str">
        <f t="shared" si="466"/>
        <v>NetR79_2</v>
      </c>
      <c r="C3850" t="str">
        <f t="shared" si="467"/>
        <v>R79-NetR79_2</v>
      </c>
      <c r="D3850" t="str">
        <f t="shared" si="468"/>
        <v>R79-2</v>
      </c>
      <c r="E3850" t="s">
        <v>3596</v>
      </c>
      <c r="F3850">
        <v>2</v>
      </c>
      <c r="G3850" t="s">
        <v>1206</v>
      </c>
      <c r="AT3850" t="str">
        <f t="shared" si="469"/>
        <v>NetR79_2</v>
      </c>
      <c r="AU3850" t="str">
        <f t="shared" si="470"/>
        <v>--</v>
      </c>
    </row>
    <row r="3851" spans="1:47" x14ac:dyDescent="0.25">
      <c r="A3851" t="str">
        <f t="shared" si="465"/>
        <v>R80-1</v>
      </c>
      <c r="B3851" t="str">
        <f t="shared" si="466"/>
        <v>NetR79_2</v>
      </c>
      <c r="C3851" t="str">
        <f t="shared" si="467"/>
        <v>R80-NetR79_2</v>
      </c>
      <c r="D3851" t="str">
        <f t="shared" si="468"/>
        <v>R80-1</v>
      </c>
      <c r="E3851" t="s">
        <v>3597</v>
      </c>
      <c r="F3851">
        <v>1</v>
      </c>
      <c r="G3851" t="s">
        <v>1206</v>
      </c>
      <c r="AT3851" t="str">
        <f t="shared" si="469"/>
        <v>NetR79_2</v>
      </c>
      <c r="AU3851" t="str">
        <f t="shared" si="470"/>
        <v>--</v>
      </c>
    </row>
    <row r="3852" spans="1:47" x14ac:dyDescent="0.25">
      <c r="A3852" t="str">
        <f t="shared" si="465"/>
        <v>R80-2</v>
      </c>
      <c r="B3852" t="str">
        <f t="shared" si="466"/>
        <v>GND</v>
      </c>
      <c r="C3852" t="str">
        <f t="shared" si="467"/>
        <v>R80-GND</v>
      </c>
      <c r="D3852" t="str">
        <f t="shared" si="468"/>
        <v>R80-2</v>
      </c>
      <c r="E3852" t="s">
        <v>3597</v>
      </c>
      <c r="F3852">
        <v>2</v>
      </c>
      <c r="G3852" t="s">
        <v>433</v>
      </c>
      <c r="AT3852">
        <f t="shared" si="469"/>
        <v>0</v>
      </c>
      <c r="AU3852">
        <f t="shared" si="470"/>
        <v>0</v>
      </c>
    </row>
    <row r="3853" spans="1:47" x14ac:dyDescent="0.25">
      <c r="A3853" t="str">
        <f t="shared" si="465"/>
        <v>R81-1</v>
      </c>
      <c r="B3853" t="str">
        <f t="shared" si="466"/>
        <v>5V</v>
      </c>
      <c r="C3853" t="str">
        <f t="shared" si="467"/>
        <v>R81-5V</v>
      </c>
      <c r="D3853" t="str">
        <f t="shared" si="468"/>
        <v>R81-1</v>
      </c>
      <c r="E3853" t="s">
        <v>3598</v>
      </c>
      <c r="F3853">
        <v>1</v>
      </c>
      <c r="G3853" t="s">
        <v>3724</v>
      </c>
      <c r="AT3853" t="str">
        <f t="shared" si="469"/>
        <v>5V</v>
      </c>
      <c r="AU3853" t="str">
        <f t="shared" si="470"/>
        <v>--</v>
      </c>
    </row>
    <row r="3854" spans="1:47" x14ac:dyDescent="0.25">
      <c r="A3854" t="str">
        <f t="shared" si="465"/>
        <v>R81-2</v>
      </c>
      <c r="B3854" t="str">
        <f t="shared" si="466"/>
        <v>NetR81_2</v>
      </c>
      <c r="C3854" t="str">
        <f t="shared" si="467"/>
        <v>R81-NetR81_2</v>
      </c>
      <c r="D3854" t="str">
        <f t="shared" si="468"/>
        <v>R81-2</v>
      </c>
      <c r="E3854" t="s">
        <v>3598</v>
      </c>
      <c r="F3854">
        <v>2</v>
      </c>
      <c r="G3854" t="s">
        <v>4349</v>
      </c>
      <c r="AT3854" t="str">
        <f t="shared" si="469"/>
        <v>NetR81_2</v>
      </c>
      <c r="AU3854" t="str">
        <f t="shared" si="470"/>
        <v>--</v>
      </c>
    </row>
    <row r="3855" spans="1:47" x14ac:dyDescent="0.25">
      <c r="A3855" t="str">
        <f t="shared" si="465"/>
        <v>R82-1</v>
      </c>
      <c r="B3855" t="str">
        <f t="shared" si="466"/>
        <v>1V8_M</v>
      </c>
      <c r="C3855" t="str">
        <f t="shared" si="467"/>
        <v>R82-1V8_M</v>
      </c>
      <c r="D3855" t="str">
        <f t="shared" si="468"/>
        <v>R82-1</v>
      </c>
      <c r="E3855" t="s">
        <v>3599</v>
      </c>
      <c r="F3855">
        <v>1</v>
      </c>
      <c r="G3855" t="s">
        <v>3706</v>
      </c>
      <c r="AT3855" t="str">
        <f t="shared" si="469"/>
        <v>1V8_M</v>
      </c>
      <c r="AU3855" t="str">
        <f t="shared" si="470"/>
        <v>--</v>
      </c>
    </row>
    <row r="3856" spans="1:47" x14ac:dyDescent="0.25">
      <c r="A3856" t="str">
        <f t="shared" si="465"/>
        <v>R82-2</v>
      </c>
      <c r="B3856" t="str">
        <f t="shared" si="466"/>
        <v>RST_SECn</v>
      </c>
      <c r="C3856" t="str">
        <f t="shared" si="467"/>
        <v>R82-RST_SECn</v>
      </c>
      <c r="D3856" t="str">
        <f t="shared" si="468"/>
        <v>R82-2</v>
      </c>
      <c r="E3856" t="s">
        <v>3599</v>
      </c>
      <c r="F3856">
        <v>2</v>
      </c>
      <c r="G3856" t="s">
        <v>721</v>
      </c>
      <c r="AT3856" t="str">
        <f t="shared" si="469"/>
        <v>RST_SECn</v>
      </c>
      <c r="AU3856" t="str">
        <f t="shared" si="470"/>
        <v>--</v>
      </c>
    </row>
    <row r="3857" spans="1:47" x14ac:dyDescent="0.25">
      <c r="A3857" t="str">
        <f t="shared" si="465"/>
        <v>R83-1</v>
      </c>
      <c r="B3857" t="str">
        <f t="shared" si="466"/>
        <v>PG_3V3_SFP_PCIE</v>
      </c>
      <c r="C3857" t="str">
        <f t="shared" si="467"/>
        <v>R83-PG_3V3_SFP_PCIE</v>
      </c>
      <c r="D3857" t="str">
        <f t="shared" si="468"/>
        <v>R83-1</v>
      </c>
      <c r="E3857" t="s">
        <v>3600</v>
      </c>
      <c r="F3857">
        <v>1</v>
      </c>
      <c r="G3857" t="s">
        <v>4369</v>
      </c>
      <c r="AT3857" t="str">
        <f t="shared" si="469"/>
        <v>PG_3V3_SFP_PCIE</v>
      </c>
      <c r="AU3857" t="str">
        <f t="shared" si="470"/>
        <v>--</v>
      </c>
    </row>
    <row r="3858" spans="1:47" x14ac:dyDescent="0.25">
      <c r="A3858" t="str">
        <f t="shared" si="465"/>
        <v>R83-2</v>
      </c>
      <c r="B3858" t="str">
        <f t="shared" si="466"/>
        <v>3V3AUX</v>
      </c>
      <c r="C3858" t="str">
        <f t="shared" si="467"/>
        <v>R83-3V3AUX</v>
      </c>
      <c r="D3858" t="str">
        <f t="shared" si="468"/>
        <v>R83-2</v>
      </c>
      <c r="E3858" t="s">
        <v>3600</v>
      </c>
      <c r="F3858">
        <v>2</v>
      </c>
      <c r="G3858" t="s">
        <v>3711</v>
      </c>
      <c r="AT3858" t="str">
        <f t="shared" si="469"/>
        <v>3V3AUX</v>
      </c>
      <c r="AU3858" t="str">
        <f t="shared" si="470"/>
        <v>--</v>
      </c>
    </row>
    <row r="3859" spans="1:47" x14ac:dyDescent="0.25">
      <c r="A3859" t="str">
        <f t="shared" si="465"/>
        <v>R84-1</v>
      </c>
      <c r="B3859" t="str">
        <f t="shared" si="466"/>
        <v>12V</v>
      </c>
      <c r="C3859" t="str">
        <f t="shared" si="467"/>
        <v>R84-12V</v>
      </c>
      <c r="D3859" t="str">
        <f t="shared" si="468"/>
        <v>R84-1</v>
      </c>
      <c r="E3859" t="s">
        <v>3601</v>
      </c>
      <c r="F3859">
        <v>1</v>
      </c>
      <c r="G3859" t="s">
        <v>3697</v>
      </c>
      <c r="AT3859" t="str">
        <f t="shared" si="469"/>
        <v>12V</v>
      </c>
      <c r="AU3859" t="str">
        <f t="shared" si="470"/>
        <v>--</v>
      </c>
    </row>
    <row r="3860" spans="1:47" x14ac:dyDescent="0.25">
      <c r="A3860" t="str">
        <f t="shared" si="465"/>
        <v>R84-2</v>
      </c>
      <c r="B3860" t="str">
        <f t="shared" si="466"/>
        <v>5V_SOM</v>
      </c>
      <c r="C3860" t="str">
        <f t="shared" si="467"/>
        <v>R84-5V_SOM</v>
      </c>
      <c r="D3860" t="str">
        <f t="shared" si="468"/>
        <v>R84-2</v>
      </c>
      <c r="E3860" t="s">
        <v>3601</v>
      </c>
      <c r="F3860">
        <v>2</v>
      </c>
      <c r="G3860" t="s">
        <v>3726</v>
      </c>
      <c r="AT3860" t="str">
        <f t="shared" si="469"/>
        <v>5V_SOM</v>
      </c>
      <c r="AU3860" t="str">
        <f t="shared" si="470"/>
        <v>--</v>
      </c>
    </row>
    <row r="3861" spans="1:47" x14ac:dyDescent="0.25">
      <c r="A3861" t="str">
        <f t="shared" si="465"/>
        <v>R85-1</v>
      </c>
      <c r="B3861" t="str">
        <f t="shared" si="466"/>
        <v>5V</v>
      </c>
      <c r="C3861" t="str">
        <f t="shared" si="467"/>
        <v>R85-5V</v>
      </c>
      <c r="D3861" t="str">
        <f t="shared" si="468"/>
        <v>R85-1</v>
      </c>
      <c r="E3861" t="s">
        <v>3602</v>
      </c>
      <c r="F3861">
        <v>1</v>
      </c>
      <c r="G3861" t="s">
        <v>3724</v>
      </c>
      <c r="AT3861" t="str">
        <f t="shared" si="469"/>
        <v>5V</v>
      </c>
      <c r="AU3861" t="str">
        <f t="shared" si="470"/>
        <v>--</v>
      </c>
    </row>
    <row r="3862" spans="1:47" x14ac:dyDescent="0.25">
      <c r="A3862" t="str">
        <f t="shared" si="465"/>
        <v>R85-2</v>
      </c>
      <c r="B3862" t="str">
        <f t="shared" si="466"/>
        <v>NetR85_2</v>
      </c>
      <c r="C3862" t="str">
        <f t="shared" si="467"/>
        <v>R85-NetR85_2</v>
      </c>
      <c r="D3862" t="str">
        <f t="shared" si="468"/>
        <v>R85-2</v>
      </c>
      <c r="E3862" t="s">
        <v>3602</v>
      </c>
      <c r="F3862">
        <v>2</v>
      </c>
      <c r="G3862" t="s">
        <v>4350</v>
      </c>
      <c r="AT3862" t="str">
        <f t="shared" si="469"/>
        <v>NetR85_2</v>
      </c>
      <c r="AU3862" t="str">
        <f t="shared" si="470"/>
        <v>--</v>
      </c>
    </row>
    <row r="3863" spans="1:47" x14ac:dyDescent="0.25">
      <c r="A3863" t="str">
        <f t="shared" si="465"/>
        <v>R86-1</v>
      </c>
      <c r="B3863" t="str">
        <f t="shared" si="466"/>
        <v>12V</v>
      </c>
      <c r="C3863" t="str">
        <f t="shared" si="467"/>
        <v>R86-12V</v>
      </c>
      <c r="D3863" t="str">
        <f t="shared" si="468"/>
        <v>R86-1</v>
      </c>
      <c r="E3863" t="s">
        <v>3603</v>
      </c>
      <c r="F3863">
        <v>1</v>
      </c>
      <c r="G3863" t="s">
        <v>3697</v>
      </c>
      <c r="AT3863" t="str">
        <f t="shared" si="469"/>
        <v>12V</v>
      </c>
      <c r="AU3863" t="str">
        <f t="shared" si="470"/>
        <v>--</v>
      </c>
    </row>
    <row r="3864" spans="1:47" x14ac:dyDescent="0.25">
      <c r="A3864" t="str">
        <f t="shared" si="465"/>
        <v>R86-2</v>
      </c>
      <c r="B3864" t="str">
        <f t="shared" si="466"/>
        <v>5V_SOM</v>
      </c>
      <c r="C3864" t="str">
        <f t="shared" si="467"/>
        <v>R86-5V_SOM</v>
      </c>
      <c r="D3864" t="str">
        <f t="shared" si="468"/>
        <v>R86-2</v>
      </c>
      <c r="E3864" t="s">
        <v>3603</v>
      </c>
      <c r="F3864">
        <v>2</v>
      </c>
      <c r="G3864" t="s">
        <v>3726</v>
      </c>
      <c r="AT3864" t="str">
        <f t="shared" si="469"/>
        <v>5V_SOM</v>
      </c>
      <c r="AU3864" t="str">
        <f t="shared" si="470"/>
        <v>--</v>
      </c>
    </row>
    <row r="3865" spans="1:47" x14ac:dyDescent="0.25">
      <c r="A3865" t="str">
        <f t="shared" si="465"/>
        <v>R87-1</v>
      </c>
      <c r="B3865" t="str">
        <f t="shared" si="466"/>
        <v>3V3_PCIe</v>
      </c>
      <c r="C3865" t="str">
        <f t="shared" si="467"/>
        <v>R87-3V3_PCIe</v>
      </c>
      <c r="D3865" t="str">
        <f t="shared" si="468"/>
        <v>R87-1</v>
      </c>
      <c r="E3865" t="s">
        <v>3604</v>
      </c>
      <c r="F3865">
        <v>1</v>
      </c>
      <c r="G3865" t="s">
        <v>3719</v>
      </c>
      <c r="AT3865" t="str">
        <f t="shared" si="469"/>
        <v>3V3_PCIe</v>
      </c>
      <c r="AU3865" t="str">
        <f t="shared" si="470"/>
        <v>--</v>
      </c>
    </row>
    <row r="3866" spans="1:47" x14ac:dyDescent="0.25">
      <c r="A3866" t="str">
        <f t="shared" si="465"/>
        <v>R87-2</v>
      </c>
      <c r="B3866" t="str">
        <f t="shared" si="466"/>
        <v>NetR87_2</v>
      </c>
      <c r="C3866" t="str">
        <f t="shared" si="467"/>
        <v>R87-NetR87_2</v>
      </c>
      <c r="D3866" t="str">
        <f t="shared" si="468"/>
        <v>R87-2</v>
      </c>
      <c r="E3866" t="s">
        <v>3604</v>
      </c>
      <c r="F3866">
        <v>2</v>
      </c>
      <c r="G3866" t="s">
        <v>4351</v>
      </c>
      <c r="AT3866" t="str">
        <f t="shared" si="469"/>
        <v>NetR87_2</v>
      </c>
      <c r="AU3866" t="str">
        <f t="shared" si="470"/>
        <v>--</v>
      </c>
    </row>
    <row r="3867" spans="1:47" x14ac:dyDescent="0.25">
      <c r="A3867" t="str">
        <f t="shared" si="465"/>
        <v>R88-1</v>
      </c>
      <c r="B3867" t="str">
        <f t="shared" si="466"/>
        <v>NetR85_2</v>
      </c>
      <c r="C3867" t="str">
        <f t="shared" si="467"/>
        <v>R88-NetR85_2</v>
      </c>
      <c r="D3867" t="str">
        <f t="shared" si="468"/>
        <v>R88-1</v>
      </c>
      <c r="E3867" t="s">
        <v>3605</v>
      </c>
      <c r="F3867">
        <v>1</v>
      </c>
      <c r="G3867" t="s">
        <v>4350</v>
      </c>
      <c r="AT3867" t="str">
        <f t="shared" si="469"/>
        <v>NetR85_2</v>
      </c>
      <c r="AU3867" t="str">
        <f t="shared" si="470"/>
        <v>--</v>
      </c>
    </row>
    <row r="3868" spans="1:47" x14ac:dyDescent="0.25">
      <c r="A3868" t="str">
        <f t="shared" si="465"/>
        <v>R88-2</v>
      </c>
      <c r="B3868" t="str">
        <f t="shared" si="466"/>
        <v>GND</v>
      </c>
      <c r="C3868" t="str">
        <f t="shared" si="467"/>
        <v>R88-GND</v>
      </c>
      <c r="D3868" t="str">
        <f t="shared" si="468"/>
        <v>R88-2</v>
      </c>
      <c r="E3868" t="s">
        <v>3605</v>
      </c>
      <c r="F3868">
        <v>2</v>
      </c>
      <c r="G3868" t="s">
        <v>433</v>
      </c>
      <c r="AT3868">
        <f t="shared" si="469"/>
        <v>0</v>
      </c>
      <c r="AU3868">
        <f t="shared" si="470"/>
        <v>0</v>
      </c>
    </row>
    <row r="3869" spans="1:47" x14ac:dyDescent="0.25">
      <c r="A3869" t="str">
        <f t="shared" si="465"/>
        <v>R89-1</v>
      </c>
      <c r="B3869" t="str">
        <f t="shared" si="466"/>
        <v>5V_SOM</v>
      </c>
      <c r="C3869" t="str">
        <f t="shared" si="467"/>
        <v>R89-5V_SOM</v>
      </c>
      <c r="D3869" t="str">
        <f t="shared" si="468"/>
        <v>R89-1</v>
      </c>
      <c r="E3869" t="s">
        <v>3606</v>
      </c>
      <c r="F3869">
        <v>1</v>
      </c>
      <c r="G3869" t="s">
        <v>3726</v>
      </c>
      <c r="AT3869" t="str">
        <f t="shared" si="469"/>
        <v>5V_SOM</v>
      </c>
      <c r="AU3869" t="str">
        <f t="shared" si="470"/>
        <v>--</v>
      </c>
    </row>
    <row r="3870" spans="1:47" x14ac:dyDescent="0.25">
      <c r="A3870" t="str">
        <f t="shared" si="465"/>
        <v>R89-2</v>
      </c>
      <c r="B3870" t="str">
        <f t="shared" si="466"/>
        <v>VIN_SOM</v>
      </c>
      <c r="C3870" t="str">
        <f t="shared" si="467"/>
        <v>R89-VIN_SOM</v>
      </c>
      <c r="D3870" t="str">
        <f t="shared" si="468"/>
        <v>R89-2</v>
      </c>
      <c r="E3870" t="s">
        <v>3606</v>
      </c>
      <c r="F3870">
        <v>2</v>
      </c>
      <c r="G3870" t="s">
        <v>3754</v>
      </c>
      <c r="AT3870" t="str">
        <f t="shared" si="469"/>
        <v>VIN_SOM</v>
      </c>
      <c r="AU3870" t="str">
        <f t="shared" si="470"/>
        <v>--</v>
      </c>
    </row>
    <row r="3871" spans="1:47" x14ac:dyDescent="0.25">
      <c r="A3871" t="str">
        <f t="shared" si="465"/>
        <v>R90-1</v>
      </c>
      <c r="B3871" t="str">
        <f t="shared" si="466"/>
        <v>3V3</v>
      </c>
      <c r="C3871" t="str">
        <f t="shared" si="467"/>
        <v>R90-3V3</v>
      </c>
      <c r="D3871" t="str">
        <f t="shared" si="468"/>
        <v>R90-1</v>
      </c>
      <c r="E3871" t="s">
        <v>3607</v>
      </c>
      <c r="F3871">
        <v>1</v>
      </c>
      <c r="G3871" t="s">
        <v>3710</v>
      </c>
      <c r="AT3871" t="str">
        <f t="shared" si="469"/>
        <v>3V3</v>
      </c>
      <c r="AU3871" t="str">
        <f t="shared" si="470"/>
        <v>--</v>
      </c>
    </row>
    <row r="3872" spans="1:47" x14ac:dyDescent="0.25">
      <c r="A3872" t="str">
        <f t="shared" si="465"/>
        <v>R90-2</v>
      </c>
      <c r="B3872" t="str">
        <f t="shared" si="466"/>
        <v>eMMC-D0</v>
      </c>
      <c r="C3872" t="str">
        <f t="shared" si="467"/>
        <v>R90-eMMC-D0</v>
      </c>
      <c r="D3872" t="str">
        <f t="shared" si="468"/>
        <v>R90-2</v>
      </c>
      <c r="E3872" t="s">
        <v>3607</v>
      </c>
      <c r="F3872">
        <v>2</v>
      </c>
      <c r="G3872" t="s">
        <v>4543</v>
      </c>
      <c r="AT3872" t="str">
        <f t="shared" si="469"/>
        <v>eMMC-D0</v>
      </c>
      <c r="AU3872" t="str">
        <f t="shared" si="470"/>
        <v>--</v>
      </c>
    </row>
    <row r="3873" spans="1:47" x14ac:dyDescent="0.25">
      <c r="A3873" t="str">
        <f t="shared" si="465"/>
        <v>R91-1</v>
      </c>
      <c r="B3873" t="str">
        <f t="shared" si="466"/>
        <v>3V3</v>
      </c>
      <c r="C3873" t="str">
        <f t="shared" si="467"/>
        <v>R91-3V3</v>
      </c>
      <c r="D3873" t="str">
        <f t="shared" si="468"/>
        <v>R91-1</v>
      </c>
      <c r="E3873" t="s">
        <v>3608</v>
      </c>
      <c r="F3873">
        <v>1</v>
      </c>
      <c r="G3873" t="s">
        <v>3710</v>
      </c>
      <c r="AT3873" t="str">
        <f t="shared" si="469"/>
        <v>3V3</v>
      </c>
      <c r="AU3873" t="str">
        <f t="shared" si="470"/>
        <v>--</v>
      </c>
    </row>
    <row r="3874" spans="1:47" x14ac:dyDescent="0.25">
      <c r="A3874" t="str">
        <f t="shared" si="465"/>
        <v>R91-2</v>
      </c>
      <c r="B3874" t="str">
        <f t="shared" si="466"/>
        <v>eMMC-D1</v>
      </c>
      <c r="C3874" t="str">
        <f t="shared" si="467"/>
        <v>R91-eMMC-D1</v>
      </c>
      <c r="D3874" t="str">
        <f t="shared" si="468"/>
        <v>R91-2</v>
      </c>
      <c r="E3874" t="s">
        <v>3608</v>
      </c>
      <c r="F3874">
        <v>2</v>
      </c>
      <c r="G3874" t="s">
        <v>4544</v>
      </c>
      <c r="AT3874" t="str">
        <f t="shared" si="469"/>
        <v>eMMC-D1</v>
      </c>
      <c r="AU3874" t="str">
        <f t="shared" si="470"/>
        <v>--</v>
      </c>
    </row>
    <row r="3875" spans="1:47" x14ac:dyDescent="0.25">
      <c r="A3875" t="str">
        <f t="shared" si="465"/>
        <v>R92-1</v>
      </c>
      <c r="B3875" t="str">
        <f t="shared" si="466"/>
        <v>3V3</v>
      </c>
      <c r="C3875" t="str">
        <f t="shared" si="467"/>
        <v>R92-3V3</v>
      </c>
      <c r="D3875" t="str">
        <f t="shared" si="468"/>
        <v>R92-1</v>
      </c>
      <c r="E3875" t="s">
        <v>3609</v>
      </c>
      <c r="F3875">
        <v>1</v>
      </c>
      <c r="G3875" t="s">
        <v>3710</v>
      </c>
      <c r="AT3875" t="str">
        <f t="shared" si="469"/>
        <v>3V3</v>
      </c>
      <c r="AU3875" t="str">
        <f t="shared" si="470"/>
        <v>--</v>
      </c>
    </row>
    <row r="3876" spans="1:47" x14ac:dyDescent="0.25">
      <c r="A3876" t="str">
        <f t="shared" si="465"/>
        <v>R92-2</v>
      </c>
      <c r="B3876" t="str">
        <f t="shared" si="466"/>
        <v>eMMC-D2</v>
      </c>
      <c r="C3876" t="str">
        <f t="shared" si="467"/>
        <v>R92-eMMC-D2</v>
      </c>
      <c r="D3876" t="str">
        <f t="shared" si="468"/>
        <v>R92-2</v>
      </c>
      <c r="E3876" t="s">
        <v>3609</v>
      </c>
      <c r="F3876">
        <v>2</v>
      </c>
      <c r="G3876" t="s">
        <v>4546</v>
      </c>
      <c r="AT3876" t="str">
        <f t="shared" si="469"/>
        <v>eMMC-D2</v>
      </c>
      <c r="AU3876" t="str">
        <f t="shared" si="470"/>
        <v>--</v>
      </c>
    </row>
    <row r="3877" spans="1:47" x14ac:dyDescent="0.25">
      <c r="A3877" t="str">
        <f t="shared" si="465"/>
        <v>R93-1</v>
      </c>
      <c r="B3877" t="str">
        <f t="shared" si="466"/>
        <v>3V3</v>
      </c>
      <c r="C3877" t="str">
        <f t="shared" si="467"/>
        <v>R93-3V3</v>
      </c>
      <c r="D3877" t="str">
        <f t="shared" si="468"/>
        <v>R93-1</v>
      </c>
      <c r="E3877" t="s">
        <v>3610</v>
      </c>
      <c r="F3877">
        <v>1</v>
      </c>
      <c r="G3877" t="s">
        <v>3710</v>
      </c>
      <c r="AT3877" t="str">
        <f t="shared" si="469"/>
        <v>3V3</v>
      </c>
      <c r="AU3877" t="str">
        <f t="shared" si="470"/>
        <v>--</v>
      </c>
    </row>
    <row r="3878" spans="1:47" x14ac:dyDescent="0.25">
      <c r="A3878" t="str">
        <f t="shared" si="465"/>
        <v>R93-2</v>
      </c>
      <c r="B3878" t="str">
        <f t="shared" si="466"/>
        <v>eMMC-D3</v>
      </c>
      <c r="C3878" t="str">
        <f t="shared" si="467"/>
        <v>R93-eMMC-D3</v>
      </c>
      <c r="D3878" t="str">
        <f t="shared" si="468"/>
        <v>R93-2</v>
      </c>
      <c r="E3878" t="s">
        <v>3610</v>
      </c>
      <c r="F3878">
        <v>2</v>
      </c>
      <c r="G3878" t="s">
        <v>4548</v>
      </c>
      <c r="AT3878" t="str">
        <f t="shared" si="469"/>
        <v>eMMC-D3</v>
      </c>
      <c r="AU3878" t="str">
        <f t="shared" si="470"/>
        <v>--</v>
      </c>
    </row>
    <row r="3879" spans="1:47" x14ac:dyDescent="0.25">
      <c r="A3879" t="str">
        <f t="shared" si="465"/>
        <v>R94-1</v>
      </c>
      <c r="B3879" t="str">
        <f t="shared" si="466"/>
        <v>VADJ_FMC</v>
      </c>
      <c r="C3879" t="str">
        <f t="shared" si="467"/>
        <v>R94-VADJ_FMC</v>
      </c>
      <c r="D3879" t="str">
        <f t="shared" si="468"/>
        <v>R94-1</v>
      </c>
      <c r="E3879" t="s">
        <v>3611</v>
      </c>
      <c r="F3879">
        <v>1</v>
      </c>
      <c r="G3879" t="s">
        <v>4504</v>
      </c>
      <c r="AT3879" t="str">
        <f t="shared" si="469"/>
        <v>VADJ_FMC</v>
      </c>
      <c r="AU3879" t="str">
        <f t="shared" si="470"/>
        <v>--</v>
      </c>
    </row>
    <row r="3880" spans="1:47" x14ac:dyDescent="0.25">
      <c r="A3880" t="str">
        <f t="shared" si="465"/>
        <v>R94-2</v>
      </c>
      <c r="B3880" t="str">
        <f t="shared" si="466"/>
        <v>FMC_CLK0_M2C_P</v>
      </c>
      <c r="C3880" t="str">
        <f t="shared" si="467"/>
        <v>R94-FMC_CLK0_M2C_P</v>
      </c>
      <c r="D3880" t="str">
        <f t="shared" si="468"/>
        <v>R94-2</v>
      </c>
      <c r="E3880" t="s">
        <v>3611</v>
      </c>
      <c r="F3880">
        <v>2</v>
      </c>
      <c r="G3880" t="s">
        <v>4034</v>
      </c>
      <c r="AT3880" t="str">
        <f t="shared" si="469"/>
        <v>FMC_CLK0_M2C_P</v>
      </c>
      <c r="AU3880" t="str">
        <f t="shared" si="470"/>
        <v>--</v>
      </c>
    </row>
    <row r="3881" spans="1:47" x14ac:dyDescent="0.25">
      <c r="A3881" t="str">
        <f t="shared" si="465"/>
        <v>R95-1</v>
      </c>
      <c r="B3881" t="str">
        <f t="shared" si="466"/>
        <v>GND</v>
      </c>
      <c r="C3881" t="str">
        <f t="shared" si="467"/>
        <v>R95-GND</v>
      </c>
      <c r="D3881" t="str">
        <f t="shared" si="468"/>
        <v>R95-1</v>
      </c>
      <c r="E3881" t="s">
        <v>3612</v>
      </c>
      <c r="F3881">
        <v>1</v>
      </c>
      <c r="G3881" t="s">
        <v>433</v>
      </c>
      <c r="AT3881">
        <f t="shared" si="469"/>
        <v>0</v>
      </c>
      <c r="AU3881">
        <f t="shared" si="470"/>
        <v>0</v>
      </c>
    </row>
    <row r="3882" spans="1:47" x14ac:dyDescent="0.25">
      <c r="A3882" t="str">
        <f t="shared" si="465"/>
        <v>R95-2</v>
      </c>
      <c r="B3882" t="str">
        <f t="shared" si="466"/>
        <v>FMC_CLK0_M2C_P</v>
      </c>
      <c r="C3882" t="str">
        <f t="shared" si="467"/>
        <v>R95-FMC_CLK0_M2C_P</v>
      </c>
      <c r="D3882" t="str">
        <f t="shared" si="468"/>
        <v>R95-2</v>
      </c>
      <c r="E3882" t="s">
        <v>3612</v>
      </c>
      <c r="F3882">
        <v>2</v>
      </c>
      <c r="G3882" t="s">
        <v>4034</v>
      </c>
      <c r="AT3882" t="str">
        <f t="shared" si="469"/>
        <v>FMC_CLK0_M2C_P</v>
      </c>
      <c r="AU3882" t="str">
        <f t="shared" si="470"/>
        <v>--</v>
      </c>
    </row>
    <row r="3883" spans="1:47" x14ac:dyDescent="0.25">
      <c r="A3883" t="str">
        <f t="shared" si="465"/>
        <v>R96-1</v>
      </c>
      <c r="B3883" t="str">
        <f t="shared" si="466"/>
        <v>VADJ_FMC</v>
      </c>
      <c r="C3883" t="str">
        <f t="shared" si="467"/>
        <v>R96-VADJ_FMC</v>
      </c>
      <c r="D3883" t="str">
        <f t="shared" si="468"/>
        <v>R96-1</v>
      </c>
      <c r="E3883" t="s">
        <v>3613</v>
      </c>
      <c r="F3883">
        <v>1</v>
      </c>
      <c r="G3883" t="s">
        <v>4504</v>
      </c>
      <c r="AT3883" t="str">
        <f t="shared" si="469"/>
        <v>VADJ_FMC</v>
      </c>
      <c r="AU3883" t="str">
        <f t="shared" si="470"/>
        <v>--</v>
      </c>
    </row>
    <row r="3884" spans="1:47" x14ac:dyDescent="0.25">
      <c r="A3884" t="str">
        <f t="shared" si="465"/>
        <v>R96-2</v>
      </c>
      <c r="B3884" t="str">
        <f t="shared" si="466"/>
        <v>FMC_CLK0_M2C_N</v>
      </c>
      <c r="C3884" t="str">
        <f t="shared" si="467"/>
        <v>R96-FMC_CLK0_M2C_N</v>
      </c>
      <c r="D3884" t="str">
        <f t="shared" si="468"/>
        <v>R96-2</v>
      </c>
      <c r="E3884" t="s">
        <v>3613</v>
      </c>
      <c r="F3884">
        <v>2</v>
      </c>
      <c r="G3884" t="s">
        <v>4033</v>
      </c>
      <c r="AT3884" t="str">
        <f t="shared" si="469"/>
        <v>FMC_CLK0_M2C_N</v>
      </c>
      <c r="AU3884" t="str">
        <f t="shared" si="470"/>
        <v>--</v>
      </c>
    </row>
    <row r="3885" spans="1:47" x14ac:dyDescent="0.25">
      <c r="A3885" t="str">
        <f t="shared" si="465"/>
        <v>R97-1</v>
      </c>
      <c r="B3885" t="str">
        <f t="shared" si="466"/>
        <v>VADJ_FMC</v>
      </c>
      <c r="C3885" t="str">
        <f t="shared" si="467"/>
        <v>R97-VADJ_FMC</v>
      </c>
      <c r="D3885" t="str">
        <f t="shared" si="468"/>
        <v>R97-1</v>
      </c>
      <c r="E3885" t="s">
        <v>5307</v>
      </c>
      <c r="F3885">
        <v>1</v>
      </c>
      <c r="G3885" t="s">
        <v>4504</v>
      </c>
      <c r="AT3885" t="str">
        <f t="shared" si="469"/>
        <v>VADJ_FMC</v>
      </c>
      <c r="AU3885" t="str">
        <f t="shared" si="470"/>
        <v>--</v>
      </c>
    </row>
    <row r="3886" spans="1:47" x14ac:dyDescent="0.25">
      <c r="A3886" t="str">
        <f t="shared" si="465"/>
        <v>R97-2</v>
      </c>
      <c r="B3886" t="str">
        <f t="shared" si="466"/>
        <v>VOS_VADJ_FMC</v>
      </c>
      <c r="C3886" t="str">
        <f t="shared" si="467"/>
        <v>R97-VOS_VADJ_FMC</v>
      </c>
      <c r="D3886" t="str">
        <f t="shared" si="468"/>
        <v>R97-2</v>
      </c>
      <c r="E3886" t="s">
        <v>5307</v>
      </c>
      <c r="F3886">
        <v>2</v>
      </c>
      <c r="G3886" t="s">
        <v>4516</v>
      </c>
      <c r="AT3886" t="str">
        <f t="shared" si="469"/>
        <v>VOS_VADJ_FMC</v>
      </c>
      <c r="AU3886" t="str">
        <f t="shared" si="470"/>
        <v>--</v>
      </c>
    </row>
    <row r="3887" spans="1:47" x14ac:dyDescent="0.25">
      <c r="A3887" t="str">
        <f t="shared" si="465"/>
        <v>R98-1</v>
      </c>
      <c r="B3887" t="str">
        <f t="shared" si="466"/>
        <v>PRSNT1</v>
      </c>
      <c r="C3887" t="str">
        <f t="shared" si="467"/>
        <v>R98-PRSNT1</v>
      </c>
      <c r="D3887" t="str">
        <f t="shared" si="468"/>
        <v>R98-1</v>
      </c>
      <c r="E3887" t="s">
        <v>5308</v>
      </c>
      <c r="F3887">
        <v>1</v>
      </c>
      <c r="G3887" t="s">
        <v>4403</v>
      </c>
      <c r="AT3887" t="str">
        <f t="shared" si="469"/>
        <v>PRSNT1</v>
      </c>
      <c r="AU3887" t="str">
        <f t="shared" si="470"/>
        <v>--</v>
      </c>
    </row>
    <row r="3888" spans="1:47" x14ac:dyDescent="0.25">
      <c r="A3888" t="str">
        <f t="shared" si="465"/>
        <v>R98-2</v>
      </c>
      <c r="B3888" t="str">
        <f t="shared" si="466"/>
        <v>GND</v>
      </c>
      <c r="C3888" t="str">
        <f t="shared" si="467"/>
        <v>R98-GND</v>
      </c>
      <c r="D3888" t="str">
        <f t="shared" si="468"/>
        <v>R98-2</v>
      </c>
      <c r="E3888" t="s">
        <v>5308</v>
      </c>
      <c r="F3888">
        <v>2</v>
      </c>
      <c r="G3888" t="s">
        <v>433</v>
      </c>
      <c r="AT3888">
        <f t="shared" si="469"/>
        <v>0</v>
      </c>
      <c r="AU3888">
        <f t="shared" si="470"/>
        <v>0</v>
      </c>
    </row>
    <row r="3889" spans="1:47" x14ac:dyDescent="0.25">
      <c r="A3889" t="str">
        <f t="shared" si="465"/>
        <v>R99-1</v>
      </c>
      <c r="B3889" t="str">
        <f t="shared" si="466"/>
        <v>NetR87_2</v>
      </c>
      <c r="C3889" t="str">
        <f t="shared" si="467"/>
        <v>R99-NetR87_2</v>
      </c>
      <c r="D3889" t="str">
        <f t="shared" si="468"/>
        <v>R99-1</v>
      </c>
      <c r="E3889" t="s">
        <v>5309</v>
      </c>
      <c r="F3889">
        <v>1</v>
      </c>
      <c r="G3889" t="s">
        <v>4351</v>
      </c>
      <c r="AT3889" t="str">
        <f t="shared" si="469"/>
        <v>NetR87_2</v>
      </c>
      <c r="AU3889" t="str">
        <f t="shared" si="470"/>
        <v>--</v>
      </c>
    </row>
    <row r="3890" spans="1:47" x14ac:dyDescent="0.25">
      <c r="A3890" t="str">
        <f t="shared" si="465"/>
        <v>R99-2</v>
      </c>
      <c r="B3890" t="str">
        <f t="shared" si="466"/>
        <v>GND</v>
      </c>
      <c r="C3890" t="str">
        <f t="shared" si="467"/>
        <v>R99-GND</v>
      </c>
      <c r="D3890" t="str">
        <f t="shared" si="468"/>
        <v>R99-2</v>
      </c>
      <c r="E3890" t="s">
        <v>5309</v>
      </c>
      <c r="F3890">
        <v>2</v>
      </c>
      <c r="G3890" t="s">
        <v>433</v>
      </c>
      <c r="AT3890">
        <f t="shared" si="469"/>
        <v>0</v>
      </c>
      <c r="AU3890">
        <f t="shared" si="470"/>
        <v>0</v>
      </c>
    </row>
    <row r="3891" spans="1:47" x14ac:dyDescent="0.25">
      <c r="A3891" t="str">
        <f t="shared" si="465"/>
        <v>R100-1</v>
      </c>
      <c r="B3891" t="str">
        <f t="shared" si="466"/>
        <v>PG_3V3_FMC</v>
      </c>
      <c r="C3891" t="str">
        <f t="shared" si="467"/>
        <v>R100-PG_3V3_FMC</v>
      </c>
      <c r="D3891" t="str">
        <f t="shared" si="468"/>
        <v>R100-1</v>
      </c>
      <c r="E3891" t="s">
        <v>5310</v>
      </c>
      <c r="F3891">
        <v>1</v>
      </c>
      <c r="G3891" t="s">
        <v>4368</v>
      </c>
      <c r="AT3891" t="str">
        <f t="shared" si="469"/>
        <v>PG_3V3_FMC</v>
      </c>
      <c r="AU3891" t="str">
        <f t="shared" si="470"/>
        <v>--</v>
      </c>
    </row>
    <row r="3892" spans="1:47" x14ac:dyDescent="0.25">
      <c r="A3892" t="str">
        <f t="shared" si="465"/>
        <v>R100-2</v>
      </c>
      <c r="B3892" t="str">
        <f t="shared" si="466"/>
        <v>3V3AUX</v>
      </c>
      <c r="C3892" t="str">
        <f t="shared" si="467"/>
        <v>R100-3V3AUX</v>
      </c>
      <c r="D3892" t="str">
        <f t="shared" si="468"/>
        <v>R100-2</v>
      </c>
      <c r="E3892" t="s">
        <v>5310</v>
      </c>
      <c r="F3892">
        <v>2</v>
      </c>
      <c r="G3892" t="s">
        <v>3711</v>
      </c>
      <c r="AT3892" t="str">
        <f t="shared" si="469"/>
        <v>3V3AUX</v>
      </c>
      <c r="AU3892" t="str">
        <f t="shared" si="470"/>
        <v>--</v>
      </c>
    </row>
    <row r="3893" spans="1:47" x14ac:dyDescent="0.25">
      <c r="A3893" t="str">
        <f t="shared" si="465"/>
        <v>R101-1</v>
      </c>
      <c r="B3893" t="str">
        <f t="shared" si="466"/>
        <v>5V</v>
      </c>
      <c r="C3893" t="str">
        <f t="shared" si="467"/>
        <v>R101-5V</v>
      </c>
      <c r="D3893" t="str">
        <f t="shared" si="468"/>
        <v>R101-1</v>
      </c>
      <c r="E3893" t="s">
        <v>5311</v>
      </c>
      <c r="F3893">
        <v>1</v>
      </c>
      <c r="G3893" t="s">
        <v>3724</v>
      </c>
      <c r="AT3893" t="str">
        <f t="shared" si="469"/>
        <v>5V</v>
      </c>
      <c r="AU3893" t="str">
        <f t="shared" si="470"/>
        <v>--</v>
      </c>
    </row>
    <row r="3894" spans="1:47" x14ac:dyDescent="0.25">
      <c r="A3894" t="str">
        <f t="shared" si="465"/>
        <v>R101-2</v>
      </c>
      <c r="B3894" t="str">
        <f t="shared" si="466"/>
        <v>NetR101_2</v>
      </c>
      <c r="C3894" t="str">
        <f t="shared" si="467"/>
        <v>R101-NetR101_2</v>
      </c>
      <c r="D3894" t="str">
        <f t="shared" si="468"/>
        <v>R101-2</v>
      </c>
      <c r="E3894" t="s">
        <v>5311</v>
      </c>
      <c r="F3894">
        <v>2</v>
      </c>
      <c r="G3894" t="s">
        <v>4296</v>
      </c>
      <c r="AT3894" t="str">
        <f t="shared" si="469"/>
        <v>NetR101_2</v>
      </c>
      <c r="AU3894" t="str">
        <f t="shared" si="470"/>
        <v>--</v>
      </c>
    </row>
    <row r="3895" spans="1:47" x14ac:dyDescent="0.25">
      <c r="A3895" t="str">
        <f t="shared" si="465"/>
        <v>R102-1</v>
      </c>
      <c r="B3895" t="str">
        <f t="shared" si="466"/>
        <v>PERST</v>
      </c>
      <c r="C3895" t="str">
        <f t="shared" si="467"/>
        <v>R102-PERST</v>
      </c>
      <c r="D3895" t="str">
        <f t="shared" si="468"/>
        <v>R102-1</v>
      </c>
      <c r="E3895" t="s">
        <v>5312</v>
      </c>
      <c r="F3895">
        <v>1</v>
      </c>
      <c r="G3895" t="s">
        <v>4164</v>
      </c>
      <c r="AT3895" t="str">
        <f t="shared" si="469"/>
        <v>PERST</v>
      </c>
      <c r="AU3895" t="str">
        <f t="shared" si="470"/>
        <v>--</v>
      </c>
    </row>
    <row r="3896" spans="1:47" x14ac:dyDescent="0.25">
      <c r="A3896" t="str">
        <f t="shared" si="465"/>
        <v>R102-2</v>
      </c>
      <c r="B3896" t="str">
        <f t="shared" si="466"/>
        <v>3V3_PCIe</v>
      </c>
      <c r="C3896" t="str">
        <f t="shared" si="467"/>
        <v>R102-3V3_PCIe</v>
      </c>
      <c r="D3896" t="str">
        <f t="shared" si="468"/>
        <v>R102-2</v>
      </c>
      <c r="E3896" t="s">
        <v>5312</v>
      </c>
      <c r="F3896">
        <v>2</v>
      </c>
      <c r="G3896" t="s">
        <v>3719</v>
      </c>
      <c r="AT3896" t="str">
        <f t="shared" si="469"/>
        <v>3V3_PCIe</v>
      </c>
      <c r="AU3896" t="str">
        <f t="shared" si="470"/>
        <v>--</v>
      </c>
    </row>
    <row r="3897" spans="1:47" x14ac:dyDescent="0.25">
      <c r="A3897" t="str">
        <f t="shared" si="465"/>
        <v>R103-1</v>
      </c>
      <c r="B3897" t="str">
        <f t="shared" si="466"/>
        <v>eMMC-CLKR</v>
      </c>
      <c r="C3897" t="str">
        <f t="shared" si="467"/>
        <v>R103-eMMC-CLKR</v>
      </c>
      <c r="D3897" t="str">
        <f t="shared" si="468"/>
        <v>R103-1</v>
      </c>
      <c r="E3897" t="s">
        <v>5313</v>
      </c>
      <c r="F3897">
        <v>1</v>
      </c>
      <c r="G3897" t="s">
        <v>4539</v>
      </c>
      <c r="AT3897" t="str">
        <f t="shared" si="469"/>
        <v>eMMC-CLKR</v>
      </c>
      <c r="AU3897" t="str">
        <f t="shared" si="470"/>
        <v>--</v>
      </c>
    </row>
    <row r="3898" spans="1:47" x14ac:dyDescent="0.25">
      <c r="A3898" t="str">
        <f t="shared" si="465"/>
        <v>R103-2</v>
      </c>
      <c r="B3898" t="str">
        <f t="shared" si="466"/>
        <v>eMMC-CCLK</v>
      </c>
      <c r="C3898" t="str">
        <f t="shared" si="467"/>
        <v>R103-eMMC-CCLK</v>
      </c>
      <c r="D3898" t="str">
        <f t="shared" si="468"/>
        <v>R103-2</v>
      </c>
      <c r="E3898" t="s">
        <v>5313</v>
      </c>
      <c r="F3898">
        <v>2</v>
      </c>
      <c r="G3898" t="s">
        <v>4538</v>
      </c>
      <c r="AT3898" t="str">
        <f t="shared" si="469"/>
        <v>eMMC-CCLK</v>
      </c>
      <c r="AU3898" t="str">
        <f t="shared" si="470"/>
        <v>--</v>
      </c>
    </row>
    <row r="3899" spans="1:47" x14ac:dyDescent="0.25">
      <c r="A3899" t="str">
        <f t="shared" si="465"/>
        <v>R104-1</v>
      </c>
      <c r="B3899" t="str">
        <f t="shared" si="466"/>
        <v>3V3_PCIe</v>
      </c>
      <c r="C3899" t="str">
        <f t="shared" si="467"/>
        <v>R104-3V3_PCIe</v>
      </c>
      <c r="D3899" t="str">
        <f t="shared" si="468"/>
        <v>R104-1</v>
      </c>
      <c r="E3899" t="s">
        <v>5314</v>
      </c>
      <c r="F3899">
        <v>1</v>
      </c>
      <c r="G3899" t="s">
        <v>3719</v>
      </c>
      <c r="AT3899" t="str">
        <f t="shared" si="469"/>
        <v>3V3_PCIe</v>
      </c>
      <c r="AU3899" t="str">
        <f t="shared" si="470"/>
        <v>--</v>
      </c>
    </row>
    <row r="3900" spans="1:47" x14ac:dyDescent="0.25">
      <c r="A3900" t="str">
        <f t="shared" si="465"/>
        <v>R104-2</v>
      </c>
      <c r="B3900" t="str">
        <f t="shared" si="466"/>
        <v>WAKE</v>
      </c>
      <c r="C3900" t="str">
        <f t="shared" si="467"/>
        <v>R104-WAKE</v>
      </c>
      <c r="D3900" t="str">
        <f t="shared" si="468"/>
        <v>R104-2</v>
      </c>
      <c r="E3900" t="s">
        <v>5314</v>
      </c>
      <c r="F3900">
        <v>2</v>
      </c>
      <c r="G3900" t="s">
        <v>4226</v>
      </c>
      <c r="AT3900" t="str">
        <f t="shared" si="469"/>
        <v>WAKE</v>
      </c>
      <c r="AU3900" t="str">
        <f t="shared" si="470"/>
        <v>--</v>
      </c>
    </row>
    <row r="3901" spans="1:47" x14ac:dyDescent="0.25">
      <c r="A3901" t="str">
        <f t="shared" si="465"/>
        <v>R105-1</v>
      </c>
      <c r="B3901" t="str">
        <f t="shared" si="466"/>
        <v>NetJ8_4</v>
      </c>
      <c r="C3901" t="str">
        <f t="shared" si="467"/>
        <v>R105-NetJ8_4</v>
      </c>
      <c r="D3901" t="str">
        <f t="shared" si="468"/>
        <v>R105-1</v>
      </c>
      <c r="E3901" t="s">
        <v>5315</v>
      </c>
      <c r="F3901">
        <v>1</v>
      </c>
      <c r="G3901" t="s">
        <v>4291</v>
      </c>
      <c r="AT3901" t="str">
        <f t="shared" si="469"/>
        <v>NetJ8_4</v>
      </c>
      <c r="AU3901" t="str">
        <f t="shared" si="470"/>
        <v>--</v>
      </c>
    </row>
    <row r="3902" spans="1:47" x14ac:dyDescent="0.25">
      <c r="A3902" t="str">
        <f t="shared" si="465"/>
        <v>R105-2</v>
      </c>
      <c r="B3902" t="str">
        <f t="shared" si="466"/>
        <v>1V8_M</v>
      </c>
      <c r="C3902" t="str">
        <f t="shared" si="467"/>
        <v>R105-1V8_M</v>
      </c>
      <c r="D3902" t="str">
        <f t="shared" si="468"/>
        <v>R105-2</v>
      </c>
      <c r="E3902" t="s">
        <v>5315</v>
      </c>
      <c r="F3902">
        <v>2</v>
      </c>
      <c r="G3902" t="s">
        <v>3706</v>
      </c>
      <c r="AT3902" t="str">
        <f t="shared" si="469"/>
        <v>1V8_M</v>
      </c>
      <c r="AU3902" t="str">
        <f t="shared" si="470"/>
        <v>--</v>
      </c>
    </row>
    <row r="3903" spans="1:47" x14ac:dyDescent="0.25">
      <c r="A3903" t="str">
        <f t="shared" si="465"/>
        <v>R106-1</v>
      </c>
      <c r="B3903" t="str">
        <f t="shared" si="466"/>
        <v>NetD10_K</v>
      </c>
      <c r="C3903" t="str">
        <f t="shared" si="467"/>
        <v>R106-NetD10_K</v>
      </c>
      <c r="D3903" t="str">
        <f t="shared" si="468"/>
        <v>R106-1</v>
      </c>
      <c r="E3903" t="s">
        <v>5316</v>
      </c>
      <c r="F3903">
        <v>1</v>
      </c>
      <c r="G3903" t="s">
        <v>4260</v>
      </c>
      <c r="AT3903" t="str">
        <f t="shared" si="469"/>
        <v>NetD10_K</v>
      </c>
      <c r="AU3903" t="str">
        <f t="shared" si="470"/>
        <v>--</v>
      </c>
    </row>
    <row r="3904" spans="1:47" x14ac:dyDescent="0.25">
      <c r="A3904" t="str">
        <f t="shared" si="465"/>
        <v>R106-2</v>
      </c>
      <c r="B3904" t="str">
        <f t="shared" si="466"/>
        <v>SFP_STATUS_LED1</v>
      </c>
      <c r="C3904" t="str">
        <f t="shared" si="467"/>
        <v>R106-SFP_STATUS_LED1</v>
      </c>
      <c r="D3904" t="str">
        <f t="shared" si="468"/>
        <v>R106-2</v>
      </c>
      <c r="E3904" t="s">
        <v>5316</v>
      </c>
      <c r="F3904">
        <v>2</v>
      </c>
      <c r="G3904" t="s">
        <v>4453</v>
      </c>
      <c r="AT3904" t="str">
        <f t="shared" si="469"/>
        <v>SFP_STATUS_LED1</v>
      </c>
      <c r="AU3904" t="str">
        <f t="shared" si="470"/>
        <v>--</v>
      </c>
    </row>
    <row r="3905" spans="1:47" x14ac:dyDescent="0.25">
      <c r="A3905" t="str">
        <f t="shared" si="465"/>
        <v>R107-1</v>
      </c>
      <c r="B3905" t="str">
        <f t="shared" si="466"/>
        <v>1V8_M</v>
      </c>
      <c r="C3905" t="str">
        <f t="shared" si="467"/>
        <v>R107-1V8_M</v>
      </c>
      <c r="D3905" t="str">
        <f t="shared" si="468"/>
        <v>R107-1</v>
      </c>
      <c r="E3905" t="s">
        <v>5317</v>
      </c>
      <c r="F3905">
        <v>1</v>
      </c>
      <c r="G3905" t="s">
        <v>3706</v>
      </c>
      <c r="AT3905" t="str">
        <f t="shared" si="469"/>
        <v>1V8_M</v>
      </c>
      <c r="AU3905" t="str">
        <f t="shared" si="470"/>
        <v>--</v>
      </c>
    </row>
    <row r="3906" spans="1:47" x14ac:dyDescent="0.25">
      <c r="A3906" t="str">
        <f t="shared" si="465"/>
        <v>R107-2</v>
      </c>
      <c r="B3906" t="str">
        <f t="shared" si="466"/>
        <v>MUX_I2C_RSTn</v>
      </c>
      <c r="C3906" t="str">
        <f t="shared" si="467"/>
        <v>R107-MUX_I2C_RSTn</v>
      </c>
      <c r="D3906" t="str">
        <f t="shared" si="468"/>
        <v>R107-2</v>
      </c>
      <c r="E3906" t="s">
        <v>5317</v>
      </c>
      <c r="F3906">
        <v>2</v>
      </c>
      <c r="G3906" t="s">
        <v>4216</v>
      </c>
      <c r="AT3906" t="str">
        <f t="shared" si="469"/>
        <v>MUX_I2C_RSTn</v>
      </c>
      <c r="AU3906" t="str">
        <f t="shared" si="470"/>
        <v>--</v>
      </c>
    </row>
    <row r="3907" spans="1:47" x14ac:dyDescent="0.25">
      <c r="A3907" t="str">
        <f t="shared" si="465"/>
        <v>R108-1</v>
      </c>
      <c r="B3907" t="str">
        <f t="shared" si="466"/>
        <v>NetJ9_4</v>
      </c>
      <c r="C3907" t="str">
        <f t="shared" si="467"/>
        <v>R108-NetJ9_4</v>
      </c>
      <c r="D3907" t="str">
        <f t="shared" si="468"/>
        <v>R108-1</v>
      </c>
      <c r="E3907" t="s">
        <v>5318</v>
      </c>
      <c r="F3907">
        <v>1</v>
      </c>
      <c r="G3907" t="s">
        <v>4292</v>
      </c>
      <c r="AT3907" t="str">
        <f t="shared" si="469"/>
        <v>NetJ9_4</v>
      </c>
      <c r="AU3907" t="str">
        <f t="shared" si="470"/>
        <v>--</v>
      </c>
    </row>
    <row r="3908" spans="1:47" x14ac:dyDescent="0.25">
      <c r="A3908" t="str">
        <f t="shared" si="465"/>
        <v>R108-2</v>
      </c>
      <c r="B3908" t="str">
        <f t="shared" si="466"/>
        <v>3V3AUX</v>
      </c>
      <c r="C3908" t="str">
        <f t="shared" si="467"/>
        <v>R108-3V3AUX</v>
      </c>
      <c r="D3908" t="str">
        <f t="shared" si="468"/>
        <v>R108-2</v>
      </c>
      <c r="E3908" t="s">
        <v>5318</v>
      </c>
      <c r="F3908">
        <v>2</v>
      </c>
      <c r="G3908" t="s">
        <v>3711</v>
      </c>
      <c r="AT3908" t="str">
        <f t="shared" si="469"/>
        <v>3V3AUX</v>
      </c>
      <c r="AU3908" t="str">
        <f t="shared" si="470"/>
        <v>--</v>
      </c>
    </row>
    <row r="3909" spans="1:47" x14ac:dyDescent="0.25">
      <c r="A3909" t="str">
        <f t="shared" si="465"/>
        <v>R109-1</v>
      </c>
      <c r="B3909" t="str">
        <f t="shared" si="466"/>
        <v>NetD11_K</v>
      </c>
      <c r="C3909" t="str">
        <f t="shared" si="467"/>
        <v>R109-NetD11_K</v>
      </c>
      <c r="D3909" t="str">
        <f t="shared" si="468"/>
        <v>R109-1</v>
      </c>
      <c r="E3909" t="s">
        <v>5319</v>
      </c>
      <c r="F3909">
        <v>1</v>
      </c>
      <c r="G3909" t="s">
        <v>4261</v>
      </c>
      <c r="AT3909" t="str">
        <f t="shared" si="469"/>
        <v>NetD11_K</v>
      </c>
      <c r="AU3909" t="str">
        <f t="shared" si="470"/>
        <v>--</v>
      </c>
    </row>
    <row r="3910" spans="1:47" x14ac:dyDescent="0.25">
      <c r="A3910" t="str">
        <f t="shared" ref="A3910:A3973" si="471">$E3910&amp;"-"&amp;$F3910</f>
        <v>R109-2</v>
      </c>
      <c r="B3910" t="str">
        <f t="shared" ref="B3910:B3973" si="472">IF(OR(E3910=$A$2,E3910=$B$2,E3910=$C$2,E3910=$D$2),"--",G3910)</f>
        <v>SFP_STATUS_LED2</v>
      </c>
      <c r="C3910" t="str">
        <f t="shared" ref="C3910:C3973" si="473">$E3910&amp;"-"&amp;$G3910</f>
        <v>R109-SFP_STATUS_LED2</v>
      </c>
      <c r="D3910" t="str">
        <f t="shared" ref="D3910:D3973" si="474">A3910</f>
        <v>R109-2</v>
      </c>
      <c r="E3910" t="s">
        <v>5319</v>
      </c>
      <c r="F3910">
        <v>2</v>
      </c>
      <c r="G3910" t="s">
        <v>4454</v>
      </c>
      <c r="AT3910" t="str">
        <f t="shared" ref="AT3910:AT3973" si="475">IF(IF(COUNTIF($AO$6:$AQ$150,B3910)&gt;0,"---","--")="---",VLOOKUP(B3910,$AO$6:$AQ$150,3,0),B3910)</f>
        <v>SFP_STATUS_LED2</v>
      </c>
      <c r="AU3910" t="str">
        <f t="shared" ref="AU3910:AU3973" si="476">IF(IF(COUNTIF($AO$6:$AQ$150,B3910)&gt;0,"---","--")="---",VLOOKUP(B3910,$AO$6:$AQ$150,2,0),"--")</f>
        <v>--</v>
      </c>
    </row>
    <row r="3911" spans="1:47" x14ac:dyDescent="0.25">
      <c r="A3911" t="str">
        <f t="shared" si="471"/>
        <v>R110-1</v>
      </c>
      <c r="B3911" t="str">
        <f t="shared" si="472"/>
        <v>NetD13_K</v>
      </c>
      <c r="C3911" t="str">
        <f t="shared" si="473"/>
        <v>R110-NetD13_K</v>
      </c>
      <c r="D3911" t="str">
        <f t="shared" si="474"/>
        <v>R110-1</v>
      </c>
      <c r="E3911" t="s">
        <v>5320</v>
      </c>
      <c r="F3911">
        <v>1</v>
      </c>
      <c r="G3911" t="s">
        <v>1180</v>
      </c>
      <c r="AT3911" t="str">
        <f t="shared" si="475"/>
        <v>NetD13_K</v>
      </c>
      <c r="AU3911" t="str">
        <f t="shared" si="476"/>
        <v>--</v>
      </c>
    </row>
    <row r="3912" spans="1:47" x14ac:dyDescent="0.25">
      <c r="A3912" t="str">
        <f t="shared" si="471"/>
        <v>R110-2</v>
      </c>
      <c r="B3912" t="str">
        <f t="shared" si="472"/>
        <v>SFP_STATUS_LED3</v>
      </c>
      <c r="C3912" t="str">
        <f t="shared" si="473"/>
        <v>R110-SFP_STATUS_LED3</v>
      </c>
      <c r="D3912" t="str">
        <f t="shared" si="474"/>
        <v>R110-2</v>
      </c>
      <c r="E3912" t="s">
        <v>5320</v>
      </c>
      <c r="F3912">
        <v>2</v>
      </c>
      <c r="G3912" t="s">
        <v>4455</v>
      </c>
      <c r="AT3912" t="str">
        <f t="shared" si="475"/>
        <v>SFP_STATUS_LED3</v>
      </c>
      <c r="AU3912" t="str">
        <f t="shared" si="476"/>
        <v>--</v>
      </c>
    </row>
    <row r="3913" spans="1:47" x14ac:dyDescent="0.25">
      <c r="A3913" t="str">
        <f t="shared" si="471"/>
        <v>R111-1</v>
      </c>
      <c r="B3913" t="str">
        <f t="shared" si="472"/>
        <v>NetJ10_4</v>
      </c>
      <c r="C3913" t="str">
        <f t="shared" si="473"/>
        <v>R111-NetJ10_4</v>
      </c>
      <c r="D3913" t="str">
        <f t="shared" si="474"/>
        <v>R111-1</v>
      </c>
      <c r="E3913" t="s">
        <v>5321</v>
      </c>
      <c r="F3913">
        <v>1</v>
      </c>
      <c r="G3913" t="s">
        <v>4274</v>
      </c>
      <c r="AT3913" t="str">
        <f t="shared" si="475"/>
        <v>NetJ10_4</v>
      </c>
      <c r="AU3913" t="str">
        <f t="shared" si="476"/>
        <v>--</v>
      </c>
    </row>
    <row r="3914" spans="1:47" x14ac:dyDescent="0.25">
      <c r="A3914" t="str">
        <f t="shared" si="471"/>
        <v>R111-2</v>
      </c>
      <c r="B3914" t="str">
        <f t="shared" si="472"/>
        <v>3V3AUX</v>
      </c>
      <c r="C3914" t="str">
        <f t="shared" si="473"/>
        <v>R111-3V3AUX</v>
      </c>
      <c r="D3914" t="str">
        <f t="shared" si="474"/>
        <v>R111-2</v>
      </c>
      <c r="E3914" t="s">
        <v>5321</v>
      </c>
      <c r="F3914">
        <v>2</v>
      </c>
      <c r="G3914" t="s">
        <v>3711</v>
      </c>
      <c r="AT3914" t="str">
        <f t="shared" si="475"/>
        <v>3V3AUX</v>
      </c>
      <c r="AU3914" t="str">
        <f t="shared" si="476"/>
        <v>--</v>
      </c>
    </row>
    <row r="3915" spans="1:47" x14ac:dyDescent="0.25">
      <c r="A3915" t="str">
        <f t="shared" si="471"/>
        <v>R112-1</v>
      </c>
      <c r="B3915" t="str">
        <f t="shared" si="472"/>
        <v>GND</v>
      </c>
      <c r="C3915" t="str">
        <f t="shared" si="473"/>
        <v>R112-GND</v>
      </c>
      <c r="D3915" t="str">
        <f t="shared" si="474"/>
        <v>R112-1</v>
      </c>
      <c r="E3915" t="s">
        <v>5322</v>
      </c>
      <c r="F3915">
        <v>1</v>
      </c>
      <c r="G3915" t="s">
        <v>433</v>
      </c>
      <c r="AT3915">
        <f t="shared" si="475"/>
        <v>0</v>
      </c>
      <c r="AU3915">
        <f t="shared" si="476"/>
        <v>0</v>
      </c>
    </row>
    <row r="3916" spans="1:47" x14ac:dyDescent="0.25">
      <c r="A3916" t="str">
        <f t="shared" si="471"/>
        <v>R112-2</v>
      </c>
      <c r="B3916" t="str">
        <f t="shared" si="472"/>
        <v>FMC_CLK0_M2C_N</v>
      </c>
      <c r="C3916" t="str">
        <f t="shared" si="473"/>
        <v>R112-FMC_CLK0_M2C_N</v>
      </c>
      <c r="D3916" t="str">
        <f t="shared" si="474"/>
        <v>R112-2</v>
      </c>
      <c r="E3916" t="s">
        <v>5322</v>
      </c>
      <c r="F3916">
        <v>2</v>
      </c>
      <c r="G3916" t="s">
        <v>4033</v>
      </c>
      <c r="AT3916" t="str">
        <f t="shared" si="475"/>
        <v>FMC_CLK0_M2C_N</v>
      </c>
      <c r="AU3916" t="str">
        <f t="shared" si="476"/>
        <v>--</v>
      </c>
    </row>
    <row r="3917" spans="1:47" x14ac:dyDescent="0.25">
      <c r="A3917" t="str">
        <f t="shared" si="471"/>
        <v>R113-1</v>
      </c>
      <c r="B3917" t="str">
        <f t="shared" si="472"/>
        <v>VOS_VADJ_FMC</v>
      </c>
      <c r="C3917" t="str">
        <f t="shared" si="473"/>
        <v>R113-VOS_VADJ_FMC</v>
      </c>
      <c r="D3917" t="str">
        <f t="shared" si="474"/>
        <v>R113-1</v>
      </c>
      <c r="E3917" t="s">
        <v>5323</v>
      </c>
      <c r="F3917">
        <v>1</v>
      </c>
      <c r="G3917" t="s">
        <v>4516</v>
      </c>
      <c r="AT3917" t="str">
        <f t="shared" si="475"/>
        <v>VOS_VADJ_FMC</v>
      </c>
      <c r="AU3917" t="str">
        <f t="shared" si="476"/>
        <v>--</v>
      </c>
    </row>
    <row r="3918" spans="1:47" x14ac:dyDescent="0.25">
      <c r="A3918" t="str">
        <f t="shared" si="471"/>
        <v>R113-2</v>
      </c>
      <c r="B3918" t="str">
        <f t="shared" si="472"/>
        <v>VADJ_1V3_FMC</v>
      </c>
      <c r="C3918" t="str">
        <f t="shared" si="473"/>
        <v>R113-VADJ_1V3_FMC</v>
      </c>
      <c r="D3918" t="str">
        <f t="shared" si="474"/>
        <v>R113-2</v>
      </c>
      <c r="E3918" t="s">
        <v>5323</v>
      </c>
      <c r="F3918">
        <v>2</v>
      </c>
      <c r="G3918" t="s">
        <v>4503</v>
      </c>
      <c r="AT3918" t="str">
        <f t="shared" si="475"/>
        <v>VADJ_1V3_FMC</v>
      </c>
      <c r="AU3918" t="str">
        <f t="shared" si="476"/>
        <v>--</v>
      </c>
    </row>
    <row r="3919" spans="1:47" x14ac:dyDescent="0.25">
      <c r="A3919" t="str">
        <f t="shared" si="471"/>
        <v>R114-1</v>
      </c>
      <c r="B3919" t="str">
        <f t="shared" si="472"/>
        <v>NetR81_2</v>
      </c>
      <c r="C3919" t="str">
        <f t="shared" si="473"/>
        <v>R114-NetR81_2</v>
      </c>
      <c r="D3919" t="str">
        <f t="shared" si="474"/>
        <v>R114-1</v>
      </c>
      <c r="E3919" t="s">
        <v>5324</v>
      </c>
      <c r="F3919">
        <v>1</v>
      </c>
      <c r="G3919" t="s">
        <v>4349</v>
      </c>
      <c r="AT3919" t="str">
        <f t="shared" si="475"/>
        <v>NetR81_2</v>
      </c>
      <c r="AU3919" t="str">
        <f t="shared" si="476"/>
        <v>--</v>
      </c>
    </row>
    <row r="3920" spans="1:47" x14ac:dyDescent="0.25">
      <c r="A3920" t="str">
        <f t="shared" si="471"/>
        <v>R114-2</v>
      </c>
      <c r="B3920" t="str">
        <f t="shared" si="472"/>
        <v>GND</v>
      </c>
      <c r="C3920" t="str">
        <f t="shared" si="473"/>
        <v>R114-GND</v>
      </c>
      <c r="D3920" t="str">
        <f t="shared" si="474"/>
        <v>R114-2</v>
      </c>
      <c r="E3920" t="s">
        <v>5324</v>
      </c>
      <c r="F3920">
        <v>2</v>
      </c>
      <c r="G3920" t="s">
        <v>433</v>
      </c>
      <c r="AT3920">
        <f t="shared" si="475"/>
        <v>0</v>
      </c>
      <c r="AU3920">
        <f t="shared" si="476"/>
        <v>0</v>
      </c>
    </row>
    <row r="3921" spans="1:47" x14ac:dyDescent="0.25">
      <c r="A3921" t="str">
        <f t="shared" si="471"/>
        <v>R115-1</v>
      </c>
      <c r="B3921" t="str">
        <f t="shared" si="472"/>
        <v>5V_SOM</v>
      </c>
      <c r="C3921" t="str">
        <f t="shared" si="473"/>
        <v>R115-5V_SOM</v>
      </c>
      <c r="D3921" t="str">
        <f t="shared" si="474"/>
        <v>R115-1</v>
      </c>
      <c r="E3921" t="s">
        <v>5325</v>
      </c>
      <c r="F3921">
        <v>1</v>
      </c>
      <c r="G3921" t="s">
        <v>3726</v>
      </c>
      <c r="AT3921" t="str">
        <f t="shared" si="475"/>
        <v>5V_SOM</v>
      </c>
      <c r="AU3921" t="str">
        <f t="shared" si="476"/>
        <v>--</v>
      </c>
    </row>
    <row r="3922" spans="1:47" x14ac:dyDescent="0.25">
      <c r="A3922" t="str">
        <f t="shared" si="471"/>
        <v>R115-2</v>
      </c>
      <c r="B3922" t="str">
        <f t="shared" si="472"/>
        <v>ISNS_P</v>
      </c>
      <c r="C3922" t="str">
        <f t="shared" si="473"/>
        <v>R115-ISNS_P</v>
      </c>
      <c r="D3922" t="str">
        <f t="shared" si="474"/>
        <v>R115-2</v>
      </c>
      <c r="E3922" t="s">
        <v>5325</v>
      </c>
      <c r="F3922">
        <v>2</v>
      </c>
      <c r="G3922" t="s">
        <v>4135</v>
      </c>
      <c r="AT3922" t="str">
        <f t="shared" si="475"/>
        <v>ISNS_P</v>
      </c>
      <c r="AU3922" t="str">
        <f t="shared" si="476"/>
        <v>--</v>
      </c>
    </row>
    <row r="3923" spans="1:47" x14ac:dyDescent="0.25">
      <c r="A3923" t="str">
        <f t="shared" si="471"/>
        <v>R116-1</v>
      </c>
      <c r="B3923" t="str">
        <f t="shared" si="472"/>
        <v>F_LED_GREEN</v>
      </c>
      <c r="C3923" t="str">
        <f t="shared" si="473"/>
        <v>R116-F_LED_GREEN</v>
      </c>
      <c r="D3923" t="str">
        <f t="shared" si="474"/>
        <v>R116-1</v>
      </c>
      <c r="E3923" t="s">
        <v>5326</v>
      </c>
      <c r="F3923">
        <v>1</v>
      </c>
      <c r="G3923" t="s">
        <v>4052</v>
      </c>
      <c r="AT3923" t="str">
        <f t="shared" si="475"/>
        <v>F_LED_GREEN</v>
      </c>
      <c r="AU3923" t="str">
        <f t="shared" si="476"/>
        <v>--</v>
      </c>
    </row>
    <row r="3924" spans="1:47" x14ac:dyDescent="0.25">
      <c r="A3924" t="str">
        <f t="shared" si="471"/>
        <v>R116-2</v>
      </c>
      <c r="B3924" t="str">
        <f t="shared" si="472"/>
        <v>NetD7_2</v>
      </c>
      <c r="C3924" t="str">
        <f t="shared" si="473"/>
        <v>R116-NetD7_2</v>
      </c>
      <c r="D3924" t="str">
        <f t="shared" si="474"/>
        <v>R116-2</v>
      </c>
      <c r="E3924" t="s">
        <v>5326</v>
      </c>
      <c r="F3924">
        <v>2</v>
      </c>
      <c r="G3924" t="s">
        <v>4269</v>
      </c>
      <c r="AT3924" t="str">
        <f t="shared" si="475"/>
        <v>NetD7_2</v>
      </c>
      <c r="AU3924" t="str">
        <f t="shared" si="476"/>
        <v>--</v>
      </c>
    </row>
    <row r="3925" spans="1:47" x14ac:dyDescent="0.25">
      <c r="A3925" t="str">
        <f t="shared" si="471"/>
        <v>R117-1</v>
      </c>
      <c r="B3925" t="str">
        <f t="shared" si="472"/>
        <v>GND</v>
      </c>
      <c r="C3925" t="str">
        <f t="shared" si="473"/>
        <v>R117-GND</v>
      </c>
      <c r="D3925" t="str">
        <f t="shared" si="474"/>
        <v>R117-1</v>
      </c>
      <c r="E3925" t="s">
        <v>5327</v>
      </c>
      <c r="F3925">
        <v>1</v>
      </c>
      <c r="G3925" t="s">
        <v>433</v>
      </c>
      <c r="AT3925">
        <f t="shared" si="475"/>
        <v>0</v>
      </c>
      <c r="AU3925">
        <f t="shared" si="476"/>
        <v>0</v>
      </c>
    </row>
    <row r="3926" spans="1:47" x14ac:dyDescent="0.25">
      <c r="A3926" t="str">
        <f t="shared" si="471"/>
        <v>R117-2</v>
      </c>
      <c r="B3926" t="str">
        <f t="shared" si="472"/>
        <v>SFPA_TX_DIS</v>
      </c>
      <c r="C3926" t="str">
        <f t="shared" si="473"/>
        <v>R117-SFPA_TX_DIS</v>
      </c>
      <c r="D3926" t="str">
        <f t="shared" si="474"/>
        <v>R117-2</v>
      </c>
      <c r="E3926" t="s">
        <v>5327</v>
      </c>
      <c r="F3926">
        <v>2</v>
      </c>
      <c r="G3926" t="s">
        <v>4440</v>
      </c>
      <c r="AT3926" t="str">
        <f t="shared" si="475"/>
        <v>SFPA_TX_DIS</v>
      </c>
      <c r="AU3926" t="str">
        <f t="shared" si="476"/>
        <v>--</v>
      </c>
    </row>
    <row r="3927" spans="1:47" x14ac:dyDescent="0.25">
      <c r="A3927" t="str">
        <f t="shared" si="471"/>
        <v>R118-1</v>
      </c>
      <c r="B3927" t="str">
        <f t="shared" si="472"/>
        <v>3V3_SFP</v>
      </c>
      <c r="C3927" t="str">
        <f t="shared" si="473"/>
        <v>R118-3V3_SFP</v>
      </c>
      <c r="D3927" t="str">
        <f t="shared" si="474"/>
        <v>R118-1</v>
      </c>
      <c r="E3927" t="s">
        <v>5328</v>
      </c>
      <c r="F3927">
        <v>1</v>
      </c>
      <c r="G3927" t="s">
        <v>3720</v>
      </c>
      <c r="AT3927" t="str">
        <f t="shared" si="475"/>
        <v>3V3_SFP</v>
      </c>
      <c r="AU3927" t="str">
        <f t="shared" si="476"/>
        <v>--</v>
      </c>
    </row>
    <row r="3928" spans="1:47" x14ac:dyDescent="0.25">
      <c r="A3928" t="str">
        <f t="shared" si="471"/>
        <v>R118-2</v>
      </c>
      <c r="B3928" t="str">
        <f t="shared" si="472"/>
        <v>SFPA_TX_DIS</v>
      </c>
      <c r="C3928" t="str">
        <f t="shared" si="473"/>
        <v>R118-SFPA_TX_DIS</v>
      </c>
      <c r="D3928" t="str">
        <f t="shared" si="474"/>
        <v>R118-2</v>
      </c>
      <c r="E3928" t="s">
        <v>5328</v>
      </c>
      <c r="F3928">
        <v>2</v>
      </c>
      <c r="G3928" t="s">
        <v>4440</v>
      </c>
      <c r="AT3928" t="str">
        <f t="shared" si="475"/>
        <v>SFPA_TX_DIS</v>
      </c>
      <c r="AU3928" t="str">
        <f t="shared" si="476"/>
        <v>--</v>
      </c>
    </row>
    <row r="3929" spans="1:47" x14ac:dyDescent="0.25">
      <c r="A3929" t="str">
        <f t="shared" si="471"/>
        <v>R119-1</v>
      </c>
      <c r="B3929" t="str">
        <f t="shared" si="472"/>
        <v>3V3_PCIe</v>
      </c>
      <c r="C3929" t="str">
        <f t="shared" si="473"/>
        <v>R119-3V3_PCIe</v>
      </c>
      <c r="D3929" t="str">
        <f t="shared" si="474"/>
        <v>R119-1</v>
      </c>
      <c r="E3929" t="s">
        <v>5329</v>
      </c>
      <c r="F3929">
        <v>1</v>
      </c>
      <c r="G3929" t="s">
        <v>3719</v>
      </c>
      <c r="AT3929" t="str">
        <f t="shared" si="475"/>
        <v>3V3_PCIe</v>
      </c>
      <c r="AU3929" t="str">
        <f t="shared" si="476"/>
        <v>--</v>
      </c>
    </row>
    <row r="3930" spans="1:47" x14ac:dyDescent="0.25">
      <c r="A3930" t="str">
        <f t="shared" si="471"/>
        <v>R119-2</v>
      </c>
      <c r="B3930" t="str">
        <f t="shared" si="472"/>
        <v>PCIe_SDA</v>
      </c>
      <c r="C3930" t="str">
        <f t="shared" si="473"/>
        <v>R119-PCIe_SDA</v>
      </c>
      <c r="D3930" t="str">
        <f t="shared" si="474"/>
        <v>R119-2</v>
      </c>
      <c r="E3930" t="s">
        <v>5329</v>
      </c>
      <c r="F3930">
        <v>2</v>
      </c>
      <c r="G3930" t="s">
        <v>4445</v>
      </c>
      <c r="AT3930" t="str">
        <f t="shared" si="475"/>
        <v>PCIe_SDA</v>
      </c>
      <c r="AU3930" t="str">
        <f t="shared" si="476"/>
        <v>--</v>
      </c>
    </row>
    <row r="3931" spans="1:47" x14ac:dyDescent="0.25">
      <c r="A3931" t="str">
        <f t="shared" si="471"/>
        <v>R120-1</v>
      </c>
      <c r="B3931" t="str">
        <f t="shared" si="472"/>
        <v>3V3_PCIe</v>
      </c>
      <c r="C3931" t="str">
        <f t="shared" si="473"/>
        <v>R120-3V3_PCIe</v>
      </c>
      <c r="D3931" t="str">
        <f t="shared" si="474"/>
        <v>R120-1</v>
      </c>
      <c r="E3931" t="s">
        <v>5330</v>
      </c>
      <c r="F3931">
        <v>1</v>
      </c>
      <c r="G3931" t="s">
        <v>3719</v>
      </c>
      <c r="AT3931" t="str">
        <f t="shared" si="475"/>
        <v>3V3_PCIe</v>
      </c>
      <c r="AU3931" t="str">
        <f t="shared" si="476"/>
        <v>--</v>
      </c>
    </row>
    <row r="3932" spans="1:47" x14ac:dyDescent="0.25">
      <c r="A3932" t="str">
        <f t="shared" si="471"/>
        <v>R120-2</v>
      </c>
      <c r="B3932" t="str">
        <f t="shared" si="472"/>
        <v>PCIe_SCL</v>
      </c>
      <c r="C3932" t="str">
        <f t="shared" si="473"/>
        <v>R120-PCIe_SCL</v>
      </c>
      <c r="D3932" t="str">
        <f t="shared" si="474"/>
        <v>R120-2</v>
      </c>
      <c r="E3932" t="s">
        <v>5330</v>
      </c>
      <c r="F3932">
        <v>2</v>
      </c>
      <c r="G3932" t="s">
        <v>4443</v>
      </c>
      <c r="AT3932" t="str">
        <f t="shared" si="475"/>
        <v>PCIe_SCL</v>
      </c>
      <c r="AU3932" t="str">
        <f t="shared" si="476"/>
        <v>--</v>
      </c>
    </row>
    <row r="3933" spans="1:47" x14ac:dyDescent="0.25">
      <c r="A3933" t="str">
        <f t="shared" si="471"/>
        <v>R121-1</v>
      </c>
      <c r="B3933" t="str">
        <f t="shared" si="472"/>
        <v>F_LED_BLUE</v>
      </c>
      <c r="C3933" t="str">
        <f t="shared" si="473"/>
        <v>R121-F_LED_BLUE</v>
      </c>
      <c r="D3933" t="str">
        <f t="shared" si="474"/>
        <v>R121-1</v>
      </c>
      <c r="E3933" t="s">
        <v>5331</v>
      </c>
      <c r="F3933">
        <v>1</v>
      </c>
      <c r="G3933" t="s">
        <v>4051</v>
      </c>
      <c r="AT3933" t="str">
        <f t="shared" si="475"/>
        <v>F_LED_BLUE</v>
      </c>
      <c r="AU3933" t="str">
        <f t="shared" si="476"/>
        <v>--</v>
      </c>
    </row>
    <row r="3934" spans="1:47" x14ac:dyDescent="0.25">
      <c r="A3934" t="str">
        <f t="shared" si="471"/>
        <v>R121-2</v>
      </c>
      <c r="B3934" t="str">
        <f t="shared" si="472"/>
        <v>NetD7_1</v>
      </c>
      <c r="C3934" t="str">
        <f t="shared" si="473"/>
        <v>R121-NetD7_1</v>
      </c>
      <c r="D3934" t="str">
        <f t="shared" si="474"/>
        <v>R121-2</v>
      </c>
      <c r="E3934" t="s">
        <v>5331</v>
      </c>
      <c r="F3934">
        <v>2</v>
      </c>
      <c r="G3934" t="s">
        <v>4268</v>
      </c>
      <c r="AT3934" t="str">
        <f t="shared" si="475"/>
        <v>NetD7_1</v>
      </c>
      <c r="AU3934" t="str">
        <f t="shared" si="476"/>
        <v>--</v>
      </c>
    </row>
    <row r="3935" spans="1:47" x14ac:dyDescent="0.25">
      <c r="A3935" t="str">
        <f t="shared" si="471"/>
        <v>R122-1</v>
      </c>
      <c r="B3935" t="str">
        <f t="shared" si="472"/>
        <v>UGND</v>
      </c>
      <c r="C3935" t="str">
        <f t="shared" si="473"/>
        <v>R122-UGND</v>
      </c>
      <c r="D3935" t="str">
        <f t="shared" si="474"/>
        <v>R122-1</v>
      </c>
      <c r="E3935" t="s">
        <v>5332</v>
      </c>
      <c r="F3935">
        <v>1</v>
      </c>
      <c r="G3935" t="s">
        <v>4485</v>
      </c>
      <c r="AT3935" t="str">
        <f t="shared" si="475"/>
        <v>UGND</v>
      </c>
      <c r="AU3935" t="str">
        <f t="shared" si="476"/>
        <v>--</v>
      </c>
    </row>
    <row r="3936" spans="1:47" x14ac:dyDescent="0.25">
      <c r="A3936" t="str">
        <f t="shared" si="471"/>
        <v>R122-2</v>
      </c>
      <c r="B3936" t="str">
        <f t="shared" si="472"/>
        <v>GND</v>
      </c>
      <c r="C3936" t="str">
        <f t="shared" si="473"/>
        <v>R122-GND</v>
      </c>
      <c r="D3936" t="str">
        <f t="shared" si="474"/>
        <v>R122-2</v>
      </c>
      <c r="E3936" t="s">
        <v>5332</v>
      </c>
      <c r="F3936">
        <v>2</v>
      </c>
      <c r="G3936" t="s">
        <v>433</v>
      </c>
      <c r="AT3936">
        <f t="shared" si="475"/>
        <v>0</v>
      </c>
      <c r="AU3936">
        <f t="shared" si="476"/>
        <v>0</v>
      </c>
    </row>
    <row r="3937" spans="1:47" x14ac:dyDescent="0.25">
      <c r="A3937" t="str">
        <f t="shared" si="471"/>
        <v>R123-1</v>
      </c>
      <c r="B3937" t="str">
        <f t="shared" si="472"/>
        <v>GND</v>
      </c>
      <c r="C3937" t="str">
        <f t="shared" si="473"/>
        <v>R123-GND</v>
      </c>
      <c r="D3937" t="str">
        <f t="shared" si="474"/>
        <v>R123-1</v>
      </c>
      <c r="E3937" t="s">
        <v>5333</v>
      </c>
      <c r="F3937">
        <v>1</v>
      </c>
      <c r="G3937" t="s">
        <v>433</v>
      </c>
      <c r="AT3937">
        <f t="shared" si="475"/>
        <v>0</v>
      </c>
      <c r="AU3937">
        <f t="shared" si="476"/>
        <v>0</v>
      </c>
    </row>
    <row r="3938" spans="1:47" x14ac:dyDescent="0.25">
      <c r="A3938" t="str">
        <f t="shared" si="471"/>
        <v>R123-2</v>
      </c>
      <c r="B3938" t="str">
        <f t="shared" si="472"/>
        <v>SFPB_TX_DIS</v>
      </c>
      <c r="C3938" t="str">
        <f t="shared" si="473"/>
        <v>R123-SFPB_TX_DIS</v>
      </c>
      <c r="D3938" t="str">
        <f t="shared" si="474"/>
        <v>R123-2</v>
      </c>
      <c r="E3938" t="s">
        <v>5333</v>
      </c>
      <c r="F3938">
        <v>2</v>
      </c>
      <c r="G3938" t="s">
        <v>4450</v>
      </c>
      <c r="AT3938" t="str">
        <f t="shared" si="475"/>
        <v>SFPB_TX_DIS</v>
      </c>
      <c r="AU3938" t="str">
        <f t="shared" si="476"/>
        <v>--</v>
      </c>
    </row>
    <row r="3939" spans="1:47" x14ac:dyDescent="0.25">
      <c r="A3939" t="str">
        <f t="shared" si="471"/>
        <v>R124-1</v>
      </c>
      <c r="B3939" t="str">
        <f t="shared" si="472"/>
        <v>HPS_IOA4</v>
      </c>
      <c r="C3939" t="str">
        <f t="shared" si="473"/>
        <v>R124-HPS_IOA4</v>
      </c>
      <c r="D3939" t="str">
        <f t="shared" si="474"/>
        <v>R124-1</v>
      </c>
      <c r="E3939" t="s">
        <v>5334</v>
      </c>
      <c r="F3939">
        <v>1</v>
      </c>
      <c r="G3939" t="s">
        <v>610</v>
      </c>
      <c r="AT3939" t="str">
        <f t="shared" si="475"/>
        <v>HPS_IOA4</v>
      </c>
      <c r="AU3939" t="str">
        <f t="shared" si="476"/>
        <v>--</v>
      </c>
    </row>
    <row r="3940" spans="1:47" x14ac:dyDescent="0.25">
      <c r="A3940" t="str">
        <f t="shared" si="471"/>
        <v>R124-2</v>
      </c>
      <c r="B3940" t="str">
        <f t="shared" si="472"/>
        <v>1V8_M</v>
      </c>
      <c r="C3940" t="str">
        <f t="shared" si="473"/>
        <v>R124-1V8_M</v>
      </c>
      <c r="D3940" t="str">
        <f t="shared" si="474"/>
        <v>R124-2</v>
      </c>
      <c r="E3940" t="s">
        <v>5334</v>
      </c>
      <c r="F3940">
        <v>2</v>
      </c>
      <c r="G3940" t="s">
        <v>3706</v>
      </c>
      <c r="AT3940" t="str">
        <f t="shared" si="475"/>
        <v>1V8_M</v>
      </c>
      <c r="AU3940" t="str">
        <f t="shared" si="476"/>
        <v>--</v>
      </c>
    </row>
    <row r="3941" spans="1:47" x14ac:dyDescent="0.25">
      <c r="A3941" t="str">
        <f t="shared" si="471"/>
        <v>R125-1</v>
      </c>
      <c r="B3941" t="str">
        <f t="shared" si="472"/>
        <v>FMC_I2C_SCL</v>
      </c>
      <c r="C3941" t="str">
        <f t="shared" si="473"/>
        <v>R125-FMC_I2C_SCL</v>
      </c>
      <c r="D3941" t="str">
        <f t="shared" si="474"/>
        <v>R125-1</v>
      </c>
      <c r="E3941" t="s">
        <v>5335</v>
      </c>
      <c r="F3941">
        <v>1</v>
      </c>
      <c r="G3941" t="s">
        <v>4041</v>
      </c>
      <c r="AT3941" t="str">
        <f t="shared" si="475"/>
        <v>FMC_I2C_SCL</v>
      </c>
      <c r="AU3941" t="str">
        <f t="shared" si="476"/>
        <v>--</v>
      </c>
    </row>
    <row r="3942" spans="1:47" x14ac:dyDescent="0.25">
      <c r="A3942" t="str">
        <f t="shared" si="471"/>
        <v>R125-2</v>
      </c>
      <c r="B3942" t="str">
        <f t="shared" si="472"/>
        <v>3V3_FMC</v>
      </c>
      <c r="C3942" t="str">
        <f t="shared" si="473"/>
        <v>R125-3V3_FMC</v>
      </c>
      <c r="D3942" t="str">
        <f t="shared" si="474"/>
        <v>R125-2</v>
      </c>
      <c r="E3942" t="s">
        <v>5335</v>
      </c>
      <c r="F3942">
        <v>2</v>
      </c>
      <c r="G3942" t="s">
        <v>3714</v>
      </c>
      <c r="AT3942" t="str">
        <f t="shared" si="475"/>
        <v>3V3_FMC</v>
      </c>
      <c r="AU3942" t="str">
        <f t="shared" si="476"/>
        <v>--</v>
      </c>
    </row>
    <row r="3943" spans="1:47" x14ac:dyDescent="0.25">
      <c r="A3943" t="str">
        <f t="shared" si="471"/>
        <v>R126-1</v>
      </c>
      <c r="B3943" t="str">
        <f t="shared" si="472"/>
        <v>QSFP_SDA</v>
      </c>
      <c r="C3943" t="str">
        <f t="shared" si="473"/>
        <v>R126-QSFP_SDA</v>
      </c>
      <c r="D3943" t="str">
        <f t="shared" si="474"/>
        <v>R126-1</v>
      </c>
      <c r="E3943" t="s">
        <v>5336</v>
      </c>
      <c r="F3943">
        <v>1</v>
      </c>
      <c r="G3943" t="s">
        <v>4415</v>
      </c>
      <c r="AT3943" t="str">
        <f t="shared" si="475"/>
        <v>QSFP_SDA</v>
      </c>
      <c r="AU3943" t="str">
        <f t="shared" si="476"/>
        <v>--</v>
      </c>
    </row>
    <row r="3944" spans="1:47" x14ac:dyDescent="0.25">
      <c r="A3944" t="str">
        <f t="shared" si="471"/>
        <v>R126-2</v>
      </c>
      <c r="B3944" t="str">
        <f t="shared" si="472"/>
        <v>3V3_SFP</v>
      </c>
      <c r="C3944" t="str">
        <f t="shared" si="473"/>
        <v>R126-3V3_SFP</v>
      </c>
      <c r="D3944" t="str">
        <f t="shared" si="474"/>
        <v>R126-2</v>
      </c>
      <c r="E3944" t="s">
        <v>5336</v>
      </c>
      <c r="F3944">
        <v>2</v>
      </c>
      <c r="G3944" t="s">
        <v>3720</v>
      </c>
      <c r="AT3944" t="str">
        <f t="shared" si="475"/>
        <v>3V3_SFP</v>
      </c>
      <c r="AU3944" t="str">
        <f t="shared" si="476"/>
        <v>--</v>
      </c>
    </row>
    <row r="3945" spans="1:47" x14ac:dyDescent="0.25">
      <c r="A3945" t="str">
        <f t="shared" si="471"/>
        <v>R127-1</v>
      </c>
      <c r="B3945" t="str">
        <f t="shared" si="472"/>
        <v>FMC_I2C_SDA</v>
      </c>
      <c r="C3945" t="str">
        <f t="shared" si="473"/>
        <v>R127-FMC_I2C_SDA</v>
      </c>
      <c r="D3945" t="str">
        <f t="shared" si="474"/>
        <v>R127-1</v>
      </c>
      <c r="E3945" t="s">
        <v>5337</v>
      </c>
      <c r="F3945">
        <v>1</v>
      </c>
      <c r="G3945" t="s">
        <v>4042</v>
      </c>
      <c r="AT3945" t="str">
        <f t="shared" si="475"/>
        <v>FMC_I2C_SDA</v>
      </c>
      <c r="AU3945" t="str">
        <f t="shared" si="476"/>
        <v>--</v>
      </c>
    </row>
    <row r="3946" spans="1:47" x14ac:dyDescent="0.25">
      <c r="A3946" t="str">
        <f t="shared" si="471"/>
        <v>R127-2</v>
      </c>
      <c r="B3946" t="str">
        <f t="shared" si="472"/>
        <v>3V3_FMC</v>
      </c>
      <c r="C3946" t="str">
        <f t="shared" si="473"/>
        <v>R127-3V3_FMC</v>
      </c>
      <c r="D3946" t="str">
        <f t="shared" si="474"/>
        <v>R127-2</v>
      </c>
      <c r="E3946" t="s">
        <v>5337</v>
      </c>
      <c r="F3946">
        <v>2</v>
      </c>
      <c r="G3946" t="s">
        <v>3714</v>
      </c>
      <c r="AT3946" t="str">
        <f t="shared" si="475"/>
        <v>3V3_FMC</v>
      </c>
      <c r="AU3946" t="str">
        <f t="shared" si="476"/>
        <v>--</v>
      </c>
    </row>
    <row r="3947" spans="1:47" x14ac:dyDescent="0.25">
      <c r="A3947" t="str">
        <f t="shared" si="471"/>
        <v>R128-1</v>
      </c>
      <c r="B3947" t="str">
        <f t="shared" si="472"/>
        <v>3V3</v>
      </c>
      <c r="C3947" t="str">
        <f t="shared" si="473"/>
        <v>R128-3V3</v>
      </c>
      <c r="D3947" t="str">
        <f t="shared" si="474"/>
        <v>R128-1</v>
      </c>
      <c r="E3947" t="s">
        <v>5338</v>
      </c>
      <c r="F3947">
        <v>1</v>
      </c>
      <c r="G3947" t="s">
        <v>3710</v>
      </c>
      <c r="AT3947" t="str">
        <f t="shared" si="475"/>
        <v>3V3</v>
      </c>
      <c r="AU3947" t="str">
        <f t="shared" si="476"/>
        <v>--</v>
      </c>
    </row>
    <row r="3948" spans="1:47" x14ac:dyDescent="0.25">
      <c r="A3948" t="str">
        <f t="shared" si="471"/>
        <v>R128-2</v>
      </c>
      <c r="B3948" t="str">
        <f t="shared" si="472"/>
        <v>HDMI_SDA</v>
      </c>
      <c r="C3948" t="str">
        <f t="shared" si="473"/>
        <v>R128-HDMI_SDA</v>
      </c>
      <c r="D3948" t="str">
        <f t="shared" si="474"/>
        <v>R128-2</v>
      </c>
      <c r="E3948" t="s">
        <v>5338</v>
      </c>
      <c r="F3948">
        <v>2</v>
      </c>
      <c r="G3948" t="s">
        <v>4119</v>
      </c>
      <c r="AT3948" t="str">
        <f t="shared" si="475"/>
        <v>HDMI_SDA</v>
      </c>
      <c r="AU3948" t="str">
        <f t="shared" si="476"/>
        <v>--</v>
      </c>
    </row>
    <row r="3949" spans="1:47" x14ac:dyDescent="0.25">
      <c r="A3949" t="str">
        <f t="shared" si="471"/>
        <v>R129-1</v>
      </c>
      <c r="B3949" t="str">
        <f t="shared" si="472"/>
        <v>3V3</v>
      </c>
      <c r="C3949" t="str">
        <f t="shared" si="473"/>
        <v>R129-3V3</v>
      </c>
      <c r="D3949" t="str">
        <f t="shared" si="474"/>
        <v>R129-1</v>
      </c>
      <c r="E3949" t="s">
        <v>3614</v>
      </c>
      <c r="F3949">
        <v>1</v>
      </c>
      <c r="G3949" t="s">
        <v>3710</v>
      </c>
      <c r="AT3949" t="str">
        <f t="shared" si="475"/>
        <v>3V3</v>
      </c>
      <c r="AU3949" t="str">
        <f t="shared" si="476"/>
        <v>--</v>
      </c>
    </row>
    <row r="3950" spans="1:47" x14ac:dyDescent="0.25">
      <c r="A3950" t="str">
        <f t="shared" si="471"/>
        <v>R129-2</v>
      </c>
      <c r="B3950" t="str">
        <f t="shared" si="472"/>
        <v>FAN_TACH2</v>
      </c>
      <c r="C3950" t="str">
        <f t="shared" si="473"/>
        <v>R129-FAN_TACH2</v>
      </c>
      <c r="D3950" t="str">
        <f t="shared" si="474"/>
        <v>R129-2</v>
      </c>
      <c r="E3950" t="s">
        <v>3614</v>
      </c>
      <c r="F3950">
        <v>2</v>
      </c>
      <c r="G3950" t="s">
        <v>4018</v>
      </c>
      <c r="AT3950" t="str">
        <f t="shared" si="475"/>
        <v>FAN_TACH2</v>
      </c>
      <c r="AU3950" t="str">
        <f t="shared" si="476"/>
        <v>--</v>
      </c>
    </row>
    <row r="3951" spans="1:47" x14ac:dyDescent="0.25">
      <c r="A3951" t="str">
        <f t="shared" si="471"/>
        <v>R130-1</v>
      </c>
      <c r="B3951" t="str">
        <f t="shared" si="472"/>
        <v>UART_FGND</v>
      </c>
      <c r="C3951" t="str">
        <f t="shared" si="473"/>
        <v>R130-UART_FGND</v>
      </c>
      <c r="D3951" t="str">
        <f t="shared" si="474"/>
        <v>R130-1</v>
      </c>
      <c r="E3951" t="s">
        <v>5339</v>
      </c>
      <c r="F3951">
        <v>1</v>
      </c>
      <c r="G3951" t="s">
        <v>4413</v>
      </c>
      <c r="AT3951" t="str">
        <f t="shared" si="475"/>
        <v>UART_FGND</v>
      </c>
      <c r="AU3951" t="str">
        <f t="shared" si="476"/>
        <v>--</v>
      </c>
    </row>
    <row r="3952" spans="1:47" x14ac:dyDescent="0.25">
      <c r="A3952" t="str">
        <f t="shared" si="471"/>
        <v>R130-2</v>
      </c>
      <c r="B3952" t="str">
        <f t="shared" si="472"/>
        <v>GND</v>
      </c>
      <c r="C3952" t="str">
        <f t="shared" si="473"/>
        <v>R130-GND</v>
      </c>
      <c r="D3952" t="str">
        <f t="shared" si="474"/>
        <v>R130-2</v>
      </c>
      <c r="E3952" t="s">
        <v>5339</v>
      </c>
      <c r="F3952">
        <v>2</v>
      </c>
      <c r="G3952" t="s">
        <v>433</v>
      </c>
      <c r="AT3952">
        <f t="shared" si="475"/>
        <v>0</v>
      </c>
      <c r="AU3952">
        <f t="shared" si="476"/>
        <v>0</v>
      </c>
    </row>
    <row r="3953" spans="1:47" x14ac:dyDescent="0.25">
      <c r="A3953" t="str">
        <f t="shared" si="471"/>
        <v>R131-1</v>
      </c>
      <c r="B3953" t="str">
        <f t="shared" si="472"/>
        <v>UFPD_N</v>
      </c>
      <c r="C3953" t="str">
        <f t="shared" si="473"/>
        <v>R131-UFPD_N</v>
      </c>
      <c r="D3953" t="str">
        <f t="shared" si="474"/>
        <v>R131-1</v>
      </c>
      <c r="E3953" t="s">
        <v>5340</v>
      </c>
      <c r="F3953">
        <v>1</v>
      </c>
      <c r="G3953" t="s">
        <v>4409</v>
      </c>
      <c r="AT3953" t="str">
        <f t="shared" si="475"/>
        <v>UFPD_N</v>
      </c>
      <c r="AU3953" t="str">
        <f t="shared" si="476"/>
        <v>--</v>
      </c>
    </row>
    <row r="3954" spans="1:47" x14ac:dyDescent="0.25">
      <c r="A3954" t="str">
        <f t="shared" si="471"/>
        <v>R131-2</v>
      </c>
      <c r="B3954" t="str">
        <f t="shared" si="472"/>
        <v>D_UART_N</v>
      </c>
      <c r="C3954" t="str">
        <f t="shared" si="473"/>
        <v>R131-D_UART_N</v>
      </c>
      <c r="D3954" t="str">
        <f t="shared" si="474"/>
        <v>R131-2</v>
      </c>
      <c r="E3954" t="s">
        <v>5340</v>
      </c>
      <c r="F3954">
        <v>2</v>
      </c>
      <c r="G3954" t="s">
        <v>3994</v>
      </c>
      <c r="AT3954" t="str">
        <f t="shared" si="475"/>
        <v>D_UART_N</v>
      </c>
      <c r="AU3954" t="str">
        <f t="shared" si="476"/>
        <v>--</v>
      </c>
    </row>
    <row r="3955" spans="1:47" x14ac:dyDescent="0.25">
      <c r="A3955" t="str">
        <f t="shared" si="471"/>
        <v>R132-1</v>
      </c>
      <c r="B3955" t="str">
        <f t="shared" si="472"/>
        <v>UFPD_P</v>
      </c>
      <c r="C3955" t="str">
        <f t="shared" si="473"/>
        <v>R132-UFPD_P</v>
      </c>
      <c r="D3955" t="str">
        <f t="shared" si="474"/>
        <v>R132-1</v>
      </c>
      <c r="E3955" t="s">
        <v>5341</v>
      </c>
      <c r="F3955">
        <v>1</v>
      </c>
      <c r="G3955" t="s">
        <v>4408</v>
      </c>
      <c r="AT3955" t="str">
        <f t="shared" si="475"/>
        <v>UFPD_P</v>
      </c>
      <c r="AU3955" t="str">
        <f t="shared" si="476"/>
        <v>--</v>
      </c>
    </row>
    <row r="3956" spans="1:47" x14ac:dyDescent="0.25">
      <c r="A3956" t="str">
        <f t="shared" si="471"/>
        <v>R132-2</v>
      </c>
      <c r="B3956" t="str">
        <f t="shared" si="472"/>
        <v>D_UART_P</v>
      </c>
      <c r="C3956" t="str">
        <f t="shared" si="473"/>
        <v>R132-D_UART_P</v>
      </c>
      <c r="D3956" t="str">
        <f t="shared" si="474"/>
        <v>R132-2</v>
      </c>
      <c r="E3956" t="s">
        <v>5341</v>
      </c>
      <c r="F3956">
        <v>2</v>
      </c>
      <c r="G3956" t="s">
        <v>3995</v>
      </c>
      <c r="AT3956" t="str">
        <f t="shared" si="475"/>
        <v>D_UART_P</v>
      </c>
      <c r="AU3956" t="str">
        <f t="shared" si="476"/>
        <v>--</v>
      </c>
    </row>
    <row r="3957" spans="1:47" x14ac:dyDescent="0.25">
      <c r="A3957" t="str">
        <f t="shared" si="471"/>
        <v>R133-1</v>
      </c>
      <c r="B3957" t="str">
        <f t="shared" si="472"/>
        <v>3V3</v>
      </c>
      <c r="C3957" t="str">
        <f t="shared" si="473"/>
        <v>R133-3V3</v>
      </c>
      <c r="D3957" t="str">
        <f t="shared" si="474"/>
        <v>R133-1</v>
      </c>
      <c r="E3957" t="s">
        <v>5342</v>
      </c>
      <c r="F3957">
        <v>1</v>
      </c>
      <c r="G3957" t="s">
        <v>3710</v>
      </c>
      <c r="AT3957" t="str">
        <f t="shared" si="475"/>
        <v>3V3</v>
      </c>
      <c r="AU3957" t="str">
        <f t="shared" si="476"/>
        <v>--</v>
      </c>
    </row>
    <row r="3958" spans="1:47" x14ac:dyDescent="0.25">
      <c r="A3958" t="str">
        <f t="shared" si="471"/>
        <v>R133-2</v>
      </c>
      <c r="B3958" t="str">
        <f t="shared" si="472"/>
        <v>HDMI_SCL</v>
      </c>
      <c r="C3958" t="str">
        <f t="shared" si="473"/>
        <v>R133-HDMI_SCL</v>
      </c>
      <c r="D3958" t="str">
        <f t="shared" si="474"/>
        <v>R133-2</v>
      </c>
      <c r="E3958" t="s">
        <v>5342</v>
      </c>
      <c r="F3958">
        <v>2</v>
      </c>
      <c r="G3958" t="s">
        <v>4118</v>
      </c>
      <c r="AT3958" t="str">
        <f t="shared" si="475"/>
        <v>HDMI_SCL</v>
      </c>
      <c r="AU3958" t="str">
        <f t="shared" si="476"/>
        <v>--</v>
      </c>
    </row>
    <row r="3959" spans="1:47" x14ac:dyDescent="0.25">
      <c r="A3959" t="str">
        <f t="shared" si="471"/>
        <v>R134-1</v>
      </c>
      <c r="B3959" t="str">
        <f t="shared" si="472"/>
        <v>NetD15_K</v>
      </c>
      <c r="C3959" t="str">
        <f t="shared" si="473"/>
        <v>R134-NetD15_K</v>
      </c>
      <c r="D3959" t="str">
        <f t="shared" si="474"/>
        <v>R134-1</v>
      </c>
      <c r="E3959" t="s">
        <v>1715</v>
      </c>
      <c r="F3959">
        <v>1</v>
      </c>
      <c r="G3959" t="s">
        <v>4262</v>
      </c>
      <c r="AT3959" t="str">
        <f t="shared" si="475"/>
        <v>NetD15_K</v>
      </c>
      <c r="AU3959" t="str">
        <f t="shared" si="476"/>
        <v>--</v>
      </c>
    </row>
    <row r="3960" spans="1:47" x14ac:dyDescent="0.25">
      <c r="A3960" t="str">
        <f t="shared" si="471"/>
        <v>R134-2</v>
      </c>
      <c r="B3960" t="str">
        <f t="shared" si="472"/>
        <v>NetR134_2</v>
      </c>
      <c r="C3960" t="str">
        <f t="shared" si="473"/>
        <v>R134-NetR134_2</v>
      </c>
      <c r="D3960" t="str">
        <f t="shared" si="474"/>
        <v>R134-2</v>
      </c>
      <c r="E3960" t="s">
        <v>1715</v>
      </c>
      <c r="F3960">
        <v>2</v>
      </c>
      <c r="G3960" t="s">
        <v>4297</v>
      </c>
      <c r="AT3960" t="str">
        <f t="shared" si="475"/>
        <v>NetR134_2</v>
      </c>
      <c r="AU3960" t="str">
        <f t="shared" si="476"/>
        <v>--</v>
      </c>
    </row>
    <row r="3961" spans="1:47" x14ac:dyDescent="0.25">
      <c r="A3961" t="str">
        <f t="shared" si="471"/>
        <v>R135-1</v>
      </c>
      <c r="B3961" t="str">
        <f t="shared" si="472"/>
        <v>3V3_SFP</v>
      </c>
      <c r="C3961" t="str">
        <f t="shared" si="473"/>
        <v>R135-3V3_SFP</v>
      </c>
      <c r="D3961" t="str">
        <f t="shared" si="474"/>
        <v>R135-1</v>
      </c>
      <c r="E3961" t="s">
        <v>2341</v>
      </c>
      <c r="F3961">
        <v>1</v>
      </c>
      <c r="G3961" t="s">
        <v>3720</v>
      </c>
      <c r="AT3961" t="str">
        <f t="shared" si="475"/>
        <v>3V3_SFP</v>
      </c>
      <c r="AU3961" t="str">
        <f t="shared" si="476"/>
        <v>--</v>
      </c>
    </row>
    <row r="3962" spans="1:47" x14ac:dyDescent="0.25">
      <c r="A3962" t="str">
        <f t="shared" si="471"/>
        <v>R135-2</v>
      </c>
      <c r="B3962" t="str">
        <f t="shared" si="472"/>
        <v>SFPB_TX_DIS</v>
      </c>
      <c r="C3962" t="str">
        <f t="shared" si="473"/>
        <v>R135-SFPB_TX_DIS</v>
      </c>
      <c r="D3962" t="str">
        <f t="shared" si="474"/>
        <v>R135-2</v>
      </c>
      <c r="E3962" t="s">
        <v>2341</v>
      </c>
      <c r="F3962">
        <v>2</v>
      </c>
      <c r="G3962" t="s">
        <v>4450</v>
      </c>
      <c r="AT3962" t="str">
        <f t="shared" si="475"/>
        <v>SFPB_TX_DIS</v>
      </c>
      <c r="AU3962" t="str">
        <f t="shared" si="476"/>
        <v>--</v>
      </c>
    </row>
    <row r="3963" spans="1:47" x14ac:dyDescent="0.25">
      <c r="A3963" t="str">
        <f t="shared" si="471"/>
        <v>R136-1</v>
      </c>
      <c r="B3963" t="str">
        <f t="shared" si="472"/>
        <v>3V3AUX</v>
      </c>
      <c r="C3963" t="str">
        <f t="shared" si="473"/>
        <v>R136-3V3AUX</v>
      </c>
      <c r="D3963" t="str">
        <f t="shared" si="474"/>
        <v>R136-1</v>
      </c>
      <c r="E3963" t="s">
        <v>5343</v>
      </c>
      <c r="F3963">
        <v>1</v>
      </c>
      <c r="G3963" t="s">
        <v>3711</v>
      </c>
      <c r="AT3963" t="str">
        <f t="shared" si="475"/>
        <v>3V3AUX</v>
      </c>
      <c r="AU3963" t="str">
        <f t="shared" si="476"/>
        <v>--</v>
      </c>
    </row>
    <row r="3964" spans="1:47" x14ac:dyDescent="0.25">
      <c r="A3964" t="str">
        <f t="shared" si="471"/>
        <v>R136-2</v>
      </c>
      <c r="B3964" t="str">
        <f t="shared" si="472"/>
        <v>I2C_MUX_SEL</v>
      </c>
      <c r="C3964" t="str">
        <f t="shared" si="473"/>
        <v>R136-I2C_MUX_SEL</v>
      </c>
      <c r="D3964" t="str">
        <f t="shared" si="474"/>
        <v>R136-2</v>
      </c>
      <c r="E3964" t="s">
        <v>5343</v>
      </c>
      <c r="F3964">
        <v>2</v>
      </c>
      <c r="G3964" t="s">
        <v>4132</v>
      </c>
      <c r="AT3964" t="str">
        <f t="shared" si="475"/>
        <v>I2C_MUX_SEL</v>
      </c>
      <c r="AU3964" t="str">
        <f t="shared" si="476"/>
        <v>--</v>
      </c>
    </row>
    <row r="3965" spans="1:47" x14ac:dyDescent="0.25">
      <c r="A3965" t="str">
        <f t="shared" si="471"/>
        <v>R137-1</v>
      </c>
      <c r="B3965" t="str">
        <f t="shared" si="472"/>
        <v>12V</v>
      </c>
      <c r="C3965" t="str">
        <f t="shared" si="473"/>
        <v>R137-12V</v>
      </c>
      <c r="D3965" t="str">
        <f t="shared" si="474"/>
        <v>R137-1</v>
      </c>
      <c r="E3965" t="s">
        <v>5344</v>
      </c>
      <c r="F3965">
        <v>1</v>
      </c>
      <c r="G3965" t="s">
        <v>3697</v>
      </c>
      <c r="AT3965" t="str">
        <f t="shared" si="475"/>
        <v>12V</v>
      </c>
      <c r="AU3965" t="str">
        <f t="shared" si="476"/>
        <v>--</v>
      </c>
    </row>
    <row r="3966" spans="1:47" x14ac:dyDescent="0.25">
      <c r="A3966" t="str">
        <f t="shared" si="471"/>
        <v>R137-2</v>
      </c>
      <c r="B3966" t="str">
        <f t="shared" si="472"/>
        <v>EN_5V_SOM</v>
      </c>
      <c r="C3966" t="str">
        <f t="shared" si="473"/>
        <v>R137-EN_5V_SOM</v>
      </c>
      <c r="D3966" t="str">
        <f t="shared" si="474"/>
        <v>R137-2</v>
      </c>
      <c r="E3966" t="s">
        <v>5344</v>
      </c>
      <c r="F3966">
        <v>2</v>
      </c>
      <c r="G3966" t="s">
        <v>4000</v>
      </c>
      <c r="AT3966" t="str">
        <f t="shared" si="475"/>
        <v>EN_5V_SOM</v>
      </c>
      <c r="AU3966" t="str">
        <f t="shared" si="476"/>
        <v>--</v>
      </c>
    </row>
    <row r="3967" spans="1:47" x14ac:dyDescent="0.25">
      <c r="A3967" t="str">
        <f t="shared" si="471"/>
        <v>R138-1</v>
      </c>
      <c r="B3967" t="str">
        <f t="shared" si="472"/>
        <v>GND</v>
      </c>
      <c r="C3967" t="str">
        <f t="shared" si="473"/>
        <v>R138-GND</v>
      </c>
      <c r="D3967" t="str">
        <f t="shared" si="474"/>
        <v>R138-1</v>
      </c>
      <c r="E3967" t="s">
        <v>5345</v>
      </c>
      <c r="F3967">
        <v>1</v>
      </c>
      <c r="G3967" t="s">
        <v>433</v>
      </c>
      <c r="AT3967">
        <f t="shared" si="475"/>
        <v>0</v>
      </c>
      <c r="AU3967">
        <f t="shared" si="476"/>
        <v>0</v>
      </c>
    </row>
    <row r="3968" spans="1:47" x14ac:dyDescent="0.25">
      <c r="A3968" t="str">
        <f t="shared" si="471"/>
        <v>R138-2</v>
      </c>
      <c r="B3968" t="str">
        <f t="shared" si="472"/>
        <v>NetR138_2</v>
      </c>
      <c r="C3968" t="str">
        <f t="shared" si="473"/>
        <v>R138-NetR138_2</v>
      </c>
      <c r="D3968" t="str">
        <f t="shared" si="474"/>
        <v>R138-2</v>
      </c>
      <c r="E3968" t="s">
        <v>5345</v>
      </c>
      <c r="F3968">
        <v>2</v>
      </c>
      <c r="G3968" t="s">
        <v>4299</v>
      </c>
      <c r="AT3968" t="str">
        <f t="shared" si="475"/>
        <v>NetR138_2</v>
      </c>
      <c r="AU3968" t="str">
        <f t="shared" si="476"/>
        <v>--</v>
      </c>
    </row>
    <row r="3969" spans="1:47" x14ac:dyDescent="0.25">
      <c r="A3969" t="str">
        <f t="shared" si="471"/>
        <v>R139-1</v>
      </c>
      <c r="B3969" t="str">
        <f t="shared" si="472"/>
        <v>TEMP_SCL</v>
      </c>
      <c r="C3969" t="str">
        <f t="shared" si="473"/>
        <v>R139-TEMP_SCL</v>
      </c>
      <c r="D3969" t="str">
        <f t="shared" si="474"/>
        <v>R139-1</v>
      </c>
      <c r="E3969" t="s">
        <v>5346</v>
      </c>
      <c r="F3969">
        <v>1</v>
      </c>
      <c r="G3969" t="s">
        <v>4468</v>
      </c>
      <c r="AT3969" t="str">
        <f t="shared" si="475"/>
        <v>TEMP_SCL</v>
      </c>
      <c r="AU3969" t="str">
        <f t="shared" si="476"/>
        <v>--</v>
      </c>
    </row>
    <row r="3970" spans="1:47" x14ac:dyDescent="0.25">
      <c r="A3970" t="str">
        <f t="shared" si="471"/>
        <v>R139-2</v>
      </c>
      <c r="B3970" t="str">
        <f t="shared" si="472"/>
        <v>3V3</v>
      </c>
      <c r="C3970" t="str">
        <f t="shared" si="473"/>
        <v>R139-3V3</v>
      </c>
      <c r="D3970" t="str">
        <f t="shared" si="474"/>
        <v>R139-2</v>
      </c>
      <c r="E3970" t="s">
        <v>5346</v>
      </c>
      <c r="F3970">
        <v>2</v>
      </c>
      <c r="G3970" t="s">
        <v>3710</v>
      </c>
      <c r="AT3970" t="str">
        <f t="shared" si="475"/>
        <v>3V3</v>
      </c>
      <c r="AU3970" t="str">
        <f t="shared" si="476"/>
        <v>--</v>
      </c>
    </row>
    <row r="3971" spans="1:47" x14ac:dyDescent="0.25">
      <c r="A3971" t="str">
        <f t="shared" si="471"/>
        <v>R140-1</v>
      </c>
      <c r="B3971" t="str">
        <f t="shared" si="472"/>
        <v>TEMP_SDA</v>
      </c>
      <c r="C3971" t="str">
        <f t="shared" si="473"/>
        <v>R140-TEMP_SDA</v>
      </c>
      <c r="D3971" t="str">
        <f t="shared" si="474"/>
        <v>R140-1</v>
      </c>
      <c r="E3971" t="s">
        <v>5347</v>
      </c>
      <c r="F3971">
        <v>1</v>
      </c>
      <c r="G3971" t="s">
        <v>4469</v>
      </c>
      <c r="AT3971" t="str">
        <f t="shared" si="475"/>
        <v>TEMP_SDA</v>
      </c>
      <c r="AU3971" t="str">
        <f t="shared" si="476"/>
        <v>--</v>
      </c>
    </row>
    <row r="3972" spans="1:47" x14ac:dyDescent="0.25">
      <c r="A3972" t="str">
        <f t="shared" si="471"/>
        <v>R140-2</v>
      </c>
      <c r="B3972" t="str">
        <f t="shared" si="472"/>
        <v>3V3</v>
      </c>
      <c r="C3972" t="str">
        <f t="shared" si="473"/>
        <v>R140-3V3</v>
      </c>
      <c r="D3972" t="str">
        <f t="shared" si="474"/>
        <v>R140-2</v>
      </c>
      <c r="E3972" t="s">
        <v>5347</v>
      </c>
      <c r="F3972">
        <v>2</v>
      </c>
      <c r="G3972" t="s">
        <v>3710</v>
      </c>
      <c r="AT3972" t="str">
        <f t="shared" si="475"/>
        <v>3V3</v>
      </c>
      <c r="AU3972" t="str">
        <f t="shared" si="476"/>
        <v>--</v>
      </c>
    </row>
    <row r="3973" spans="1:47" x14ac:dyDescent="0.25">
      <c r="A3973" t="str">
        <f t="shared" si="471"/>
        <v>R141-1</v>
      </c>
      <c r="B3973" t="str">
        <f t="shared" si="472"/>
        <v>VIN_SOM</v>
      </c>
      <c r="C3973" t="str">
        <f t="shared" si="473"/>
        <v>R141-VIN_SOM</v>
      </c>
      <c r="D3973" t="str">
        <f t="shared" si="474"/>
        <v>R141-1</v>
      </c>
      <c r="E3973" t="s">
        <v>5348</v>
      </c>
      <c r="F3973">
        <v>1</v>
      </c>
      <c r="G3973" t="s">
        <v>3754</v>
      </c>
      <c r="AT3973" t="str">
        <f t="shared" si="475"/>
        <v>VIN_SOM</v>
      </c>
      <c r="AU3973" t="str">
        <f t="shared" si="476"/>
        <v>--</v>
      </c>
    </row>
    <row r="3974" spans="1:47" x14ac:dyDescent="0.25">
      <c r="A3974" t="str">
        <f t="shared" ref="A3974:A4037" si="477">$E3974&amp;"-"&amp;$F3974</f>
        <v>R141-2</v>
      </c>
      <c r="B3974" t="str">
        <f t="shared" ref="B3974:B4037" si="478">IF(OR(E3974=$A$2,E3974=$B$2,E3974=$C$2,E3974=$D$2),"--",G3974)</f>
        <v>ISNS_N</v>
      </c>
      <c r="C3974" t="str">
        <f t="shared" ref="C3974:C4037" si="479">$E3974&amp;"-"&amp;$G3974</f>
        <v>R141-ISNS_N</v>
      </c>
      <c r="D3974" t="str">
        <f t="shared" ref="D3974:D4037" si="480">A3974</f>
        <v>R141-2</v>
      </c>
      <c r="E3974" t="s">
        <v>5348</v>
      </c>
      <c r="F3974">
        <v>2</v>
      </c>
      <c r="G3974" t="s">
        <v>4134</v>
      </c>
      <c r="AT3974" t="str">
        <f t="shared" ref="AT3974:AT4037" si="481">IF(IF(COUNTIF($AO$6:$AQ$150,B3974)&gt;0,"---","--")="---",VLOOKUP(B3974,$AO$6:$AQ$150,3,0),B3974)</f>
        <v>ISNS_N</v>
      </c>
      <c r="AU3974" t="str">
        <f t="shared" ref="AU3974:AU4037" si="482">IF(IF(COUNTIF($AO$6:$AQ$150,B3974)&gt;0,"---","--")="---",VLOOKUP(B3974,$AO$6:$AQ$150,2,0),"--")</f>
        <v>--</v>
      </c>
    </row>
    <row r="3975" spans="1:47" x14ac:dyDescent="0.25">
      <c r="A3975" t="str">
        <f t="shared" si="477"/>
        <v>R142-1</v>
      </c>
      <c r="B3975" t="str">
        <f t="shared" si="478"/>
        <v>1V8</v>
      </c>
      <c r="C3975" t="str">
        <f t="shared" si="479"/>
        <v>R142-1V8</v>
      </c>
      <c r="D3975" t="str">
        <f t="shared" si="480"/>
        <v>R142-1</v>
      </c>
      <c r="E3975" t="s">
        <v>5349</v>
      </c>
      <c r="F3975">
        <v>1</v>
      </c>
      <c r="G3975" t="s">
        <v>3702</v>
      </c>
      <c r="AT3975" t="str">
        <f t="shared" si="481"/>
        <v>1V8</v>
      </c>
      <c r="AU3975" t="str">
        <f t="shared" si="482"/>
        <v>--</v>
      </c>
    </row>
    <row r="3976" spans="1:47" x14ac:dyDescent="0.25">
      <c r="A3976" t="str">
        <f t="shared" si="477"/>
        <v>R142-2</v>
      </c>
      <c r="B3976" t="str">
        <f t="shared" si="478"/>
        <v>I2C_F_SCL</v>
      </c>
      <c r="C3976" t="str">
        <f t="shared" si="479"/>
        <v>R142-I2C_F_SCL</v>
      </c>
      <c r="D3976" t="str">
        <f t="shared" si="480"/>
        <v>R142-2</v>
      </c>
      <c r="E3976" t="s">
        <v>5349</v>
      </c>
      <c r="F3976">
        <v>2</v>
      </c>
      <c r="G3976" t="s">
        <v>3971</v>
      </c>
      <c r="AT3976" t="str">
        <f t="shared" si="481"/>
        <v>I2C_F_SCL</v>
      </c>
      <c r="AU3976" t="str">
        <f t="shared" si="482"/>
        <v>--</v>
      </c>
    </row>
    <row r="3977" spans="1:47" x14ac:dyDescent="0.25">
      <c r="A3977" t="str">
        <f t="shared" si="477"/>
        <v>R143-1</v>
      </c>
      <c r="B3977" t="str">
        <f t="shared" si="478"/>
        <v>1V8</v>
      </c>
      <c r="C3977" t="str">
        <f t="shared" si="479"/>
        <v>R143-1V8</v>
      </c>
      <c r="D3977" t="str">
        <f t="shared" si="480"/>
        <v>R143-1</v>
      </c>
      <c r="E3977" t="s">
        <v>5350</v>
      </c>
      <c r="F3977">
        <v>1</v>
      </c>
      <c r="G3977" t="s">
        <v>3702</v>
      </c>
      <c r="AT3977" t="str">
        <f t="shared" si="481"/>
        <v>1V8</v>
      </c>
      <c r="AU3977" t="str">
        <f t="shared" si="482"/>
        <v>--</v>
      </c>
    </row>
    <row r="3978" spans="1:47" x14ac:dyDescent="0.25">
      <c r="A3978" t="str">
        <f t="shared" si="477"/>
        <v>R143-2</v>
      </c>
      <c r="B3978" t="str">
        <f t="shared" si="478"/>
        <v>I2C_F_SDA</v>
      </c>
      <c r="C3978" t="str">
        <f t="shared" si="479"/>
        <v>R143-I2C_F_SDA</v>
      </c>
      <c r="D3978" t="str">
        <f t="shared" si="480"/>
        <v>R143-2</v>
      </c>
      <c r="E3978" t="s">
        <v>5350</v>
      </c>
      <c r="F3978">
        <v>2</v>
      </c>
      <c r="G3978" t="s">
        <v>3899</v>
      </c>
      <c r="AT3978" t="str">
        <f t="shared" si="481"/>
        <v>I2C_F_SDA</v>
      </c>
      <c r="AU3978" t="str">
        <f t="shared" si="482"/>
        <v>--</v>
      </c>
    </row>
    <row r="3979" spans="1:47" x14ac:dyDescent="0.25">
      <c r="A3979" t="str">
        <f t="shared" si="477"/>
        <v>R144-1</v>
      </c>
      <c r="B3979" t="str">
        <f t="shared" si="478"/>
        <v>VOS_VADJ_FMC</v>
      </c>
      <c r="C3979" t="str">
        <f t="shared" si="479"/>
        <v>R144-VOS_VADJ_FMC</v>
      </c>
      <c r="D3979" t="str">
        <f t="shared" si="480"/>
        <v>R144-1</v>
      </c>
      <c r="E3979" t="s">
        <v>5351</v>
      </c>
      <c r="F3979">
        <v>1</v>
      </c>
      <c r="G3979" t="s">
        <v>4516</v>
      </c>
      <c r="AT3979" t="str">
        <f t="shared" si="481"/>
        <v>VOS_VADJ_FMC</v>
      </c>
      <c r="AU3979" t="str">
        <f t="shared" si="482"/>
        <v>--</v>
      </c>
    </row>
    <row r="3980" spans="1:47" x14ac:dyDescent="0.25">
      <c r="A3980" t="str">
        <f t="shared" si="477"/>
        <v>R144-2</v>
      </c>
      <c r="B3980" t="str">
        <f t="shared" si="478"/>
        <v>GND</v>
      </c>
      <c r="C3980" t="str">
        <f t="shared" si="479"/>
        <v>R144-GND</v>
      </c>
      <c r="D3980" t="str">
        <f t="shared" si="480"/>
        <v>R144-2</v>
      </c>
      <c r="E3980" t="s">
        <v>5351</v>
      </c>
      <c r="F3980">
        <v>2</v>
      </c>
      <c r="G3980" t="s">
        <v>433</v>
      </c>
      <c r="AT3980">
        <f t="shared" si="481"/>
        <v>0</v>
      </c>
      <c r="AU3980">
        <f t="shared" si="482"/>
        <v>0</v>
      </c>
    </row>
    <row r="3981" spans="1:47" x14ac:dyDescent="0.25">
      <c r="A3981" t="str">
        <f t="shared" si="477"/>
        <v>R145-1</v>
      </c>
      <c r="B3981" t="str">
        <f t="shared" si="478"/>
        <v>PG_VADJ_CRUVI</v>
      </c>
      <c r="C3981" t="str">
        <f t="shared" si="479"/>
        <v>R145-PG_VADJ_CRUVI</v>
      </c>
      <c r="D3981" t="str">
        <f t="shared" si="480"/>
        <v>R145-1</v>
      </c>
      <c r="E3981" t="s">
        <v>5352</v>
      </c>
      <c r="F3981">
        <v>1</v>
      </c>
      <c r="G3981" t="s">
        <v>4372</v>
      </c>
      <c r="AT3981" t="str">
        <f t="shared" si="481"/>
        <v>PG_VADJ_CRUVI</v>
      </c>
      <c r="AU3981" t="str">
        <f t="shared" si="482"/>
        <v>--</v>
      </c>
    </row>
    <row r="3982" spans="1:47" x14ac:dyDescent="0.25">
      <c r="A3982" t="str">
        <f t="shared" si="477"/>
        <v>R145-2</v>
      </c>
      <c r="B3982" t="str">
        <f t="shared" si="478"/>
        <v>3V3AUX</v>
      </c>
      <c r="C3982" t="str">
        <f t="shared" si="479"/>
        <v>R145-3V3AUX</v>
      </c>
      <c r="D3982" t="str">
        <f t="shared" si="480"/>
        <v>R145-2</v>
      </c>
      <c r="E3982" t="s">
        <v>5352</v>
      </c>
      <c r="F3982">
        <v>2</v>
      </c>
      <c r="G3982" t="s">
        <v>3711</v>
      </c>
      <c r="AT3982" t="str">
        <f t="shared" si="481"/>
        <v>3V3AUX</v>
      </c>
      <c r="AU3982" t="str">
        <f t="shared" si="482"/>
        <v>--</v>
      </c>
    </row>
    <row r="3983" spans="1:47" x14ac:dyDescent="0.25">
      <c r="A3983" t="str">
        <f t="shared" si="477"/>
        <v>R146-1</v>
      </c>
      <c r="B3983" t="str">
        <f t="shared" si="478"/>
        <v>1V8_M</v>
      </c>
      <c r="C3983" t="str">
        <f t="shared" si="479"/>
        <v>R146-1V8_M</v>
      </c>
      <c r="D3983" t="str">
        <f t="shared" si="480"/>
        <v>R146-1</v>
      </c>
      <c r="E3983" t="s">
        <v>5353</v>
      </c>
      <c r="F3983">
        <v>1</v>
      </c>
      <c r="G3983" t="s">
        <v>3706</v>
      </c>
      <c r="AT3983" t="str">
        <f t="shared" si="481"/>
        <v>1V8_M</v>
      </c>
      <c r="AU3983" t="str">
        <f t="shared" si="482"/>
        <v>--</v>
      </c>
    </row>
    <row r="3984" spans="1:47" x14ac:dyDescent="0.25">
      <c r="A3984" t="str">
        <f t="shared" si="477"/>
        <v>R146-2</v>
      </c>
      <c r="B3984" t="str">
        <f t="shared" si="478"/>
        <v>I2C_SCL</v>
      </c>
      <c r="C3984" t="str">
        <f t="shared" si="479"/>
        <v>R146-I2C_SCL</v>
      </c>
      <c r="D3984" t="str">
        <f t="shared" si="480"/>
        <v>R146-2</v>
      </c>
      <c r="E3984" t="s">
        <v>5353</v>
      </c>
      <c r="F3984">
        <v>2</v>
      </c>
      <c r="G3984" t="s">
        <v>520</v>
      </c>
      <c r="AT3984" t="str">
        <f t="shared" si="481"/>
        <v>I2C_SCL</v>
      </c>
      <c r="AU3984" t="str">
        <f t="shared" si="482"/>
        <v>--</v>
      </c>
    </row>
    <row r="3985" spans="1:47" x14ac:dyDescent="0.25">
      <c r="A3985" t="str">
        <f t="shared" si="477"/>
        <v>R147-1</v>
      </c>
      <c r="B3985" t="str">
        <f t="shared" si="478"/>
        <v>1V8_M</v>
      </c>
      <c r="C3985" t="str">
        <f t="shared" si="479"/>
        <v>R147-1V8_M</v>
      </c>
      <c r="D3985" t="str">
        <f t="shared" si="480"/>
        <v>R147-1</v>
      </c>
      <c r="E3985" t="s">
        <v>5354</v>
      </c>
      <c r="F3985">
        <v>1</v>
      </c>
      <c r="G3985" t="s">
        <v>3706</v>
      </c>
      <c r="AT3985" t="str">
        <f t="shared" si="481"/>
        <v>1V8_M</v>
      </c>
      <c r="AU3985" t="str">
        <f t="shared" si="482"/>
        <v>--</v>
      </c>
    </row>
    <row r="3986" spans="1:47" x14ac:dyDescent="0.25">
      <c r="A3986" t="str">
        <f t="shared" si="477"/>
        <v>R147-2</v>
      </c>
      <c r="B3986" t="str">
        <f t="shared" si="478"/>
        <v>I2C_SDA</v>
      </c>
      <c r="C3986" t="str">
        <f t="shared" si="479"/>
        <v>R147-I2C_SDA</v>
      </c>
      <c r="D3986" t="str">
        <f t="shared" si="480"/>
        <v>R147-2</v>
      </c>
      <c r="E3986" t="s">
        <v>5354</v>
      </c>
      <c r="F3986">
        <v>2</v>
      </c>
      <c r="G3986" t="s">
        <v>522</v>
      </c>
      <c r="AT3986" t="str">
        <f t="shared" si="481"/>
        <v>I2C_SDA</v>
      </c>
      <c r="AU3986" t="str">
        <f t="shared" si="482"/>
        <v>--</v>
      </c>
    </row>
    <row r="3987" spans="1:47" x14ac:dyDescent="0.25">
      <c r="A3987" t="str">
        <f t="shared" si="477"/>
        <v>R148-1</v>
      </c>
      <c r="B3987" t="str">
        <f t="shared" si="478"/>
        <v>GND</v>
      </c>
      <c r="C3987" t="str">
        <f t="shared" si="479"/>
        <v>R148-GND</v>
      </c>
      <c r="D3987" t="str">
        <f t="shared" si="480"/>
        <v>R148-1</v>
      </c>
      <c r="E3987" t="s">
        <v>5355</v>
      </c>
      <c r="F3987">
        <v>1</v>
      </c>
      <c r="G3987" t="s">
        <v>433</v>
      </c>
      <c r="AT3987">
        <f t="shared" si="481"/>
        <v>0</v>
      </c>
      <c r="AU3987">
        <f t="shared" si="482"/>
        <v>0</v>
      </c>
    </row>
    <row r="3988" spans="1:47" x14ac:dyDescent="0.25">
      <c r="A3988" t="str">
        <f t="shared" si="477"/>
        <v>R148-2</v>
      </c>
      <c r="B3988" t="str">
        <f t="shared" si="478"/>
        <v>GTSL1A_RXCLK_P</v>
      </c>
      <c r="C3988" t="str">
        <f t="shared" si="479"/>
        <v>R148-GTSL1A_RXCLK_P</v>
      </c>
      <c r="D3988" t="str">
        <f t="shared" si="480"/>
        <v>R148-2</v>
      </c>
      <c r="E3988" t="s">
        <v>5355</v>
      </c>
      <c r="F3988">
        <v>2</v>
      </c>
      <c r="G3988" t="s">
        <v>435</v>
      </c>
      <c r="AT3988" t="str">
        <f t="shared" si="481"/>
        <v>GTSL1A_RXCLK_P</v>
      </c>
      <c r="AU3988" t="str">
        <f t="shared" si="482"/>
        <v>--</v>
      </c>
    </row>
    <row r="3989" spans="1:47" x14ac:dyDescent="0.25">
      <c r="A3989" t="str">
        <f t="shared" si="477"/>
        <v>R149-1</v>
      </c>
      <c r="B3989" t="str">
        <f t="shared" si="478"/>
        <v>GND</v>
      </c>
      <c r="C3989" t="str">
        <f t="shared" si="479"/>
        <v>R149-GND</v>
      </c>
      <c r="D3989" t="str">
        <f t="shared" si="480"/>
        <v>R149-1</v>
      </c>
      <c r="E3989" t="s">
        <v>5356</v>
      </c>
      <c r="F3989">
        <v>1</v>
      </c>
      <c r="G3989" t="s">
        <v>433</v>
      </c>
      <c r="AT3989">
        <f t="shared" si="481"/>
        <v>0</v>
      </c>
      <c r="AU3989">
        <f t="shared" si="482"/>
        <v>0</v>
      </c>
    </row>
    <row r="3990" spans="1:47" x14ac:dyDescent="0.25">
      <c r="A3990" t="str">
        <f t="shared" si="477"/>
        <v>R149-2</v>
      </c>
      <c r="B3990" t="str">
        <f t="shared" si="478"/>
        <v>GTSL1A_RXCLK_N</v>
      </c>
      <c r="C3990" t="str">
        <f t="shared" si="479"/>
        <v>R149-GTSL1A_RXCLK_N</v>
      </c>
      <c r="D3990" t="str">
        <f t="shared" si="480"/>
        <v>R149-2</v>
      </c>
      <c r="E3990" t="s">
        <v>5356</v>
      </c>
      <c r="F3990">
        <v>2</v>
      </c>
      <c r="G3990" t="s">
        <v>437</v>
      </c>
      <c r="AT3990" t="str">
        <f t="shared" si="481"/>
        <v>GTSL1A_RXCLK_N</v>
      </c>
      <c r="AU3990" t="str">
        <f t="shared" si="482"/>
        <v>--</v>
      </c>
    </row>
    <row r="3991" spans="1:47" x14ac:dyDescent="0.25">
      <c r="A3991" t="str">
        <f t="shared" si="477"/>
        <v>R150-1</v>
      </c>
      <c r="B3991" t="str">
        <f t="shared" si="478"/>
        <v>5V</v>
      </c>
      <c r="C3991" t="str">
        <f t="shared" si="479"/>
        <v>R150-5V</v>
      </c>
      <c r="D3991" t="str">
        <f t="shared" si="480"/>
        <v>R150-1</v>
      </c>
      <c r="E3991" t="s">
        <v>5357</v>
      </c>
      <c r="F3991">
        <v>1</v>
      </c>
      <c r="G3991" t="s">
        <v>3724</v>
      </c>
      <c r="AT3991" t="str">
        <f t="shared" si="481"/>
        <v>5V</v>
      </c>
      <c r="AU3991" t="str">
        <f t="shared" si="482"/>
        <v>--</v>
      </c>
    </row>
    <row r="3992" spans="1:47" x14ac:dyDescent="0.25">
      <c r="A3992" t="str">
        <f t="shared" si="477"/>
        <v>R150-2</v>
      </c>
      <c r="B3992" t="str">
        <f t="shared" si="478"/>
        <v>NetR150_2</v>
      </c>
      <c r="C3992" t="str">
        <f t="shared" si="479"/>
        <v>R150-NetR150_2</v>
      </c>
      <c r="D3992" t="str">
        <f t="shared" si="480"/>
        <v>R150-2</v>
      </c>
      <c r="E3992" t="s">
        <v>5357</v>
      </c>
      <c r="F3992">
        <v>2</v>
      </c>
      <c r="G3992" t="s">
        <v>4300</v>
      </c>
      <c r="AT3992" t="str">
        <f t="shared" si="481"/>
        <v>NetR150_2</v>
      </c>
      <c r="AU3992" t="str">
        <f t="shared" si="482"/>
        <v>--</v>
      </c>
    </row>
    <row r="3993" spans="1:47" x14ac:dyDescent="0.25">
      <c r="A3993" t="str">
        <f t="shared" si="477"/>
        <v>R151-1</v>
      </c>
      <c r="B3993" t="str">
        <f t="shared" si="478"/>
        <v>B3B_REFCK_P</v>
      </c>
      <c r="C3993" t="str">
        <f t="shared" si="479"/>
        <v>R151-B3B_REFCK_P</v>
      </c>
      <c r="D3993" t="str">
        <f t="shared" si="480"/>
        <v>R151-1</v>
      </c>
      <c r="E3993" t="s">
        <v>5358</v>
      </c>
      <c r="F3993">
        <v>1</v>
      </c>
      <c r="G3993" t="s">
        <v>3743</v>
      </c>
      <c r="AT3993" t="str">
        <f t="shared" si="481"/>
        <v>B3B_REFCK_P</v>
      </c>
      <c r="AU3993" t="str">
        <f t="shared" si="482"/>
        <v>--</v>
      </c>
    </row>
    <row r="3994" spans="1:47" x14ac:dyDescent="0.25">
      <c r="A3994" t="str">
        <f t="shared" si="477"/>
        <v>R151-2</v>
      </c>
      <c r="B3994" t="str">
        <f t="shared" si="478"/>
        <v>VIO_CRUVI</v>
      </c>
      <c r="C3994" t="str">
        <f t="shared" si="479"/>
        <v>R151-VIO_CRUVI</v>
      </c>
      <c r="D3994" t="str">
        <f t="shared" si="480"/>
        <v>R151-2</v>
      </c>
      <c r="E3994" t="s">
        <v>5358</v>
      </c>
      <c r="F3994">
        <v>2</v>
      </c>
      <c r="G3994" t="s">
        <v>4514</v>
      </c>
      <c r="AT3994" t="str">
        <f t="shared" si="481"/>
        <v>VIO_CRUVI</v>
      </c>
      <c r="AU3994" t="str">
        <f t="shared" si="482"/>
        <v>--</v>
      </c>
    </row>
    <row r="3995" spans="1:47" x14ac:dyDescent="0.25">
      <c r="A3995" t="str">
        <f t="shared" si="477"/>
        <v>R152-1</v>
      </c>
      <c r="B3995" t="str">
        <f t="shared" si="478"/>
        <v>ISNS_SDA</v>
      </c>
      <c r="C3995" t="str">
        <f t="shared" si="479"/>
        <v>R152-ISNS_SDA</v>
      </c>
      <c r="D3995" t="str">
        <f t="shared" si="480"/>
        <v>R152-1</v>
      </c>
      <c r="E3995" t="s">
        <v>5359</v>
      </c>
      <c r="F3995">
        <v>1</v>
      </c>
      <c r="G3995" t="s">
        <v>4137</v>
      </c>
      <c r="AT3995" t="str">
        <f t="shared" si="481"/>
        <v>ISNS_SDA</v>
      </c>
      <c r="AU3995" t="str">
        <f t="shared" si="482"/>
        <v>--</v>
      </c>
    </row>
    <row r="3996" spans="1:47" x14ac:dyDescent="0.25">
      <c r="A3996" t="str">
        <f t="shared" si="477"/>
        <v>R152-2</v>
      </c>
      <c r="B3996" t="str">
        <f t="shared" si="478"/>
        <v>3V3AUX</v>
      </c>
      <c r="C3996" t="str">
        <f t="shared" si="479"/>
        <v>R152-3V3AUX</v>
      </c>
      <c r="D3996" t="str">
        <f t="shared" si="480"/>
        <v>R152-2</v>
      </c>
      <c r="E3996" t="s">
        <v>5359</v>
      </c>
      <c r="F3996">
        <v>2</v>
      </c>
      <c r="G3996" t="s">
        <v>3711</v>
      </c>
      <c r="AT3996" t="str">
        <f t="shared" si="481"/>
        <v>3V3AUX</v>
      </c>
      <c r="AU3996" t="str">
        <f t="shared" si="482"/>
        <v>--</v>
      </c>
    </row>
    <row r="3997" spans="1:47" x14ac:dyDescent="0.25">
      <c r="A3997" t="str">
        <f t="shared" si="477"/>
        <v>R153-1</v>
      </c>
      <c r="B3997" t="str">
        <f t="shared" si="478"/>
        <v>FLT_2</v>
      </c>
      <c r="C3997" t="str">
        <f t="shared" si="479"/>
        <v>R153-FLT_2</v>
      </c>
      <c r="D3997" t="str">
        <f t="shared" si="480"/>
        <v>R153-1</v>
      </c>
      <c r="E3997" t="s">
        <v>5360</v>
      </c>
      <c r="F3997">
        <v>1</v>
      </c>
      <c r="G3997" t="s">
        <v>4022</v>
      </c>
      <c r="AT3997" t="str">
        <f t="shared" si="481"/>
        <v>FLT_2</v>
      </c>
      <c r="AU3997" t="str">
        <f t="shared" si="482"/>
        <v>--</v>
      </c>
    </row>
    <row r="3998" spans="1:47" x14ac:dyDescent="0.25">
      <c r="A3998" t="str">
        <f t="shared" si="477"/>
        <v>R153-2</v>
      </c>
      <c r="B3998" t="str">
        <f t="shared" si="478"/>
        <v>3V3AUX</v>
      </c>
      <c r="C3998" t="str">
        <f t="shared" si="479"/>
        <v>R153-3V3AUX</v>
      </c>
      <c r="D3998" t="str">
        <f t="shared" si="480"/>
        <v>R153-2</v>
      </c>
      <c r="E3998" t="s">
        <v>5360</v>
      </c>
      <c r="F3998">
        <v>2</v>
      </c>
      <c r="G3998" t="s">
        <v>3711</v>
      </c>
      <c r="AT3998" t="str">
        <f t="shared" si="481"/>
        <v>3V3AUX</v>
      </c>
      <c r="AU3998" t="str">
        <f t="shared" si="482"/>
        <v>--</v>
      </c>
    </row>
    <row r="3999" spans="1:47" x14ac:dyDescent="0.25">
      <c r="A3999" t="str">
        <f t="shared" si="477"/>
        <v>R154-1</v>
      </c>
      <c r="B3999" t="str">
        <f t="shared" si="478"/>
        <v>EN_5V_SOM</v>
      </c>
      <c r="C3999" t="str">
        <f t="shared" si="479"/>
        <v>R154-EN_5V_SOM</v>
      </c>
      <c r="D3999" t="str">
        <f t="shared" si="480"/>
        <v>R154-1</v>
      </c>
      <c r="E3999" t="s">
        <v>5361</v>
      </c>
      <c r="F3999">
        <v>1</v>
      </c>
      <c r="G3999" t="s">
        <v>4000</v>
      </c>
      <c r="AT3999" t="str">
        <f t="shared" si="481"/>
        <v>EN_5V_SOM</v>
      </c>
      <c r="AU3999" t="str">
        <f t="shared" si="482"/>
        <v>--</v>
      </c>
    </row>
    <row r="4000" spans="1:47" x14ac:dyDescent="0.25">
      <c r="A4000" t="str">
        <f t="shared" si="477"/>
        <v>R154-2</v>
      </c>
      <c r="B4000" t="str">
        <f t="shared" si="478"/>
        <v>GND</v>
      </c>
      <c r="C4000" t="str">
        <f t="shared" si="479"/>
        <v>R154-GND</v>
      </c>
      <c r="D4000" t="str">
        <f t="shared" si="480"/>
        <v>R154-2</v>
      </c>
      <c r="E4000" t="s">
        <v>5361</v>
      </c>
      <c r="F4000">
        <v>2</v>
      </c>
      <c r="G4000" t="s">
        <v>433</v>
      </c>
      <c r="AT4000">
        <f t="shared" si="481"/>
        <v>0</v>
      </c>
      <c r="AU4000">
        <f t="shared" si="482"/>
        <v>0</v>
      </c>
    </row>
    <row r="4001" spans="1:47" x14ac:dyDescent="0.25">
      <c r="A4001" t="str">
        <f t="shared" si="477"/>
        <v>R155-1</v>
      </c>
      <c r="B4001" t="str">
        <f t="shared" si="478"/>
        <v>ISNS_SCL</v>
      </c>
      <c r="C4001" t="str">
        <f t="shared" si="479"/>
        <v>R155-ISNS_SCL</v>
      </c>
      <c r="D4001" t="str">
        <f t="shared" si="480"/>
        <v>R155-1</v>
      </c>
      <c r="E4001" t="s">
        <v>5362</v>
      </c>
      <c r="F4001">
        <v>1</v>
      </c>
      <c r="G4001" t="s">
        <v>4136</v>
      </c>
      <c r="AT4001" t="str">
        <f t="shared" si="481"/>
        <v>ISNS_SCL</v>
      </c>
      <c r="AU4001" t="str">
        <f t="shared" si="482"/>
        <v>--</v>
      </c>
    </row>
    <row r="4002" spans="1:47" x14ac:dyDescent="0.25">
      <c r="A4002" t="str">
        <f t="shared" si="477"/>
        <v>R155-2</v>
      </c>
      <c r="B4002" t="str">
        <f t="shared" si="478"/>
        <v>3V3AUX</v>
      </c>
      <c r="C4002" t="str">
        <f t="shared" si="479"/>
        <v>R155-3V3AUX</v>
      </c>
      <c r="D4002" t="str">
        <f t="shared" si="480"/>
        <v>R155-2</v>
      </c>
      <c r="E4002" t="s">
        <v>5362</v>
      </c>
      <c r="F4002">
        <v>2</v>
      </c>
      <c r="G4002" t="s">
        <v>3711</v>
      </c>
      <c r="AT4002" t="str">
        <f t="shared" si="481"/>
        <v>3V3AUX</v>
      </c>
      <c r="AU4002" t="str">
        <f t="shared" si="482"/>
        <v>--</v>
      </c>
    </row>
    <row r="4003" spans="1:47" x14ac:dyDescent="0.25">
      <c r="A4003" t="str">
        <f t="shared" si="477"/>
        <v>R156-1</v>
      </c>
      <c r="B4003" t="str">
        <f t="shared" si="478"/>
        <v>3V3_FMC</v>
      </c>
      <c r="C4003" t="str">
        <f t="shared" si="479"/>
        <v>R156-3V3_FMC</v>
      </c>
      <c r="D4003" t="str">
        <f t="shared" si="480"/>
        <v>R156-1</v>
      </c>
      <c r="E4003" t="s">
        <v>3615</v>
      </c>
      <c r="F4003">
        <v>1</v>
      </c>
      <c r="G4003" t="s">
        <v>3714</v>
      </c>
      <c r="AT4003" t="str">
        <f t="shared" si="481"/>
        <v>3V3_FMC</v>
      </c>
      <c r="AU4003" t="str">
        <f t="shared" si="482"/>
        <v>--</v>
      </c>
    </row>
    <row r="4004" spans="1:47" x14ac:dyDescent="0.25">
      <c r="A4004" t="str">
        <f t="shared" si="477"/>
        <v>R156-2</v>
      </c>
      <c r="B4004" t="str">
        <f t="shared" si="478"/>
        <v>NetR156_2</v>
      </c>
      <c r="C4004" t="str">
        <f t="shared" si="479"/>
        <v>R156-NetR156_2</v>
      </c>
      <c r="D4004" t="str">
        <f t="shared" si="480"/>
        <v>R156-2</v>
      </c>
      <c r="E4004" t="s">
        <v>3615</v>
      </c>
      <c r="F4004">
        <v>2</v>
      </c>
      <c r="G4004" t="s">
        <v>4301</v>
      </c>
      <c r="AT4004" t="str">
        <f t="shared" si="481"/>
        <v>NetR156_2</v>
      </c>
      <c r="AU4004" t="str">
        <f t="shared" si="482"/>
        <v>--</v>
      </c>
    </row>
    <row r="4005" spans="1:47" x14ac:dyDescent="0.25">
      <c r="A4005" t="str">
        <f t="shared" si="477"/>
        <v>R157-1</v>
      </c>
      <c r="B4005" t="str">
        <f t="shared" si="478"/>
        <v>NetR101_2</v>
      </c>
      <c r="C4005" t="str">
        <f t="shared" si="479"/>
        <v>R157-NetR101_2</v>
      </c>
      <c r="D4005" t="str">
        <f t="shared" si="480"/>
        <v>R157-1</v>
      </c>
      <c r="E4005" t="s">
        <v>5363</v>
      </c>
      <c r="F4005">
        <v>1</v>
      </c>
      <c r="G4005" t="s">
        <v>4296</v>
      </c>
      <c r="AT4005" t="str">
        <f t="shared" si="481"/>
        <v>NetR101_2</v>
      </c>
      <c r="AU4005" t="str">
        <f t="shared" si="482"/>
        <v>--</v>
      </c>
    </row>
    <row r="4006" spans="1:47" x14ac:dyDescent="0.25">
      <c r="A4006" t="str">
        <f t="shared" si="477"/>
        <v>R157-2</v>
      </c>
      <c r="B4006" t="str">
        <f t="shared" si="478"/>
        <v>GND</v>
      </c>
      <c r="C4006" t="str">
        <f t="shared" si="479"/>
        <v>R157-GND</v>
      </c>
      <c r="D4006" t="str">
        <f t="shared" si="480"/>
        <v>R157-2</v>
      </c>
      <c r="E4006" t="s">
        <v>5363</v>
      </c>
      <c r="F4006">
        <v>2</v>
      </c>
      <c r="G4006" t="s">
        <v>433</v>
      </c>
      <c r="AT4006">
        <f t="shared" si="481"/>
        <v>0</v>
      </c>
      <c r="AU4006">
        <f t="shared" si="482"/>
        <v>0</v>
      </c>
    </row>
    <row r="4007" spans="1:47" x14ac:dyDescent="0.25">
      <c r="A4007" t="str">
        <f t="shared" si="477"/>
        <v>R158-1</v>
      </c>
      <c r="B4007" t="str">
        <f t="shared" si="478"/>
        <v>ISNS_ALERT</v>
      </c>
      <c r="C4007" t="str">
        <f t="shared" si="479"/>
        <v>R158-ISNS_ALERT</v>
      </c>
      <c r="D4007" t="str">
        <f t="shared" si="480"/>
        <v>R158-1</v>
      </c>
      <c r="E4007" t="s">
        <v>3616</v>
      </c>
      <c r="F4007">
        <v>1</v>
      </c>
      <c r="G4007" t="s">
        <v>4133</v>
      </c>
      <c r="AT4007" t="str">
        <f t="shared" si="481"/>
        <v>ISNS_ALERT</v>
      </c>
      <c r="AU4007" t="str">
        <f t="shared" si="482"/>
        <v>--</v>
      </c>
    </row>
    <row r="4008" spans="1:47" x14ac:dyDescent="0.25">
      <c r="A4008" t="str">
        <f t="shared" si="477"/>
        <v>R158-2</v>
      </c>
      <c r="B4008" t="str">
        <f t="shared" si="478"/>
        <v>3V3AUX</v>
      </c>
      <c r="C4008" t="str">
        <f t="shared" si="479"/>
        <v>R158-3V3AUX</v>
      </c>
      <c r="D4008" t="str">
        <f t="shared" si="480"/>
        <v>R158-2</v>
      </c>
      <c r="E4008" t="s">
        <v>3616</v>
      </c>
      <c r="F4008">
        <v>2</v>
      </c>
      <c r="G4008" t="s">
        <v>3711</v>
      </c>
      <c r="AT4008" t="str">
        <f t="shared" si="481"/>
        <v>3V3AUX</v>
      </c>
      <c r="AU4008" t="str">
        <f t="shared" si="482"/>
        <v>--</v>
      </c>
    </row>
    <row r="4009" spans="1:47" x14ac:dyDescent="0.25">
      <c r="A4009" t="str">
        <f t="shared" si="477"/>
        <v>R159-1</v>
      </c>
      <c r="B4009" t="str">
        <f t="shared" si="478"/>
        <v>5V</v>
      </c>
      <c r="C4009" t="str">
        <f t="shared" si="479"/>
        <v>R159-5V</v>
      </c>
      <c r="D4009" t="str">
        <f t="shared" si="480"/>
        <v>R159-1</v>
      </c>
      <c r="E4009" t="s">
        <v>5364</v>
      </c>
      <c r="F4009">
        <v>1</v>
      </c>
      <c r="G4009" t="s">
        <v>3724</v>
      </c>
      <c r="AT4009" t="str">
        <f t="shared" si="481"/>
        <v>5V</v>
      </c>
      <c r="AU4009" t="str">
        <f t="shared" si="482"/>
        <v>--</v>
      </c>
    </row>
    <row r="4010" spans="1:47" x14ac:dyDescent="0.25">
      <c r="A4010" t="str">
        <f t="shared" si="477"/>
        <v>R159-2</v>
      </c>
      <c r="B4010" t="str">
        <f t="shared" si="478"/>
        <v>NetR159_2</v>
      </c>
      <c r="C4010" t="str">
        <f t="shared" si="479"/>
        <v>R159-NetR159_2</v>
      </c>
      <c r="D4010" t="str">
        <f t="shared" si="480"/>
        <v>R159-2</v>
      </c>
      <c r="E4010" t="s">
        <v>5364</v>
      </c>
      <c r="F4010">
        <v>2</v>
      </c>
      <c r="G4010" t="s">
        <v>4302</v>
      </c>
      <c r="AT4010" t="str">
        <f t="shared" si="481"/>
        <v>NetR159_2</v>
      </c>
      <c r="AU4010" t="str">
        <f t="shared" si="482"/>
        <v>--</v>
      </c>
    </row>
    <row r="4011" spans="1:47" x14ac:dyDescent="0.25">
      <c r="A4011" t="str">
        <f t="shared" si="477"/>
        <v>R160-1</v>
      </c>
      <c r="B4011" t="str">
        <f t="shared" si="478"/>
        <v>GND</v>
      </c>
      <c r="C4011" t="str">
        <f t="shared" si="479"/>
        <v>R160-GND</v>
      </c>
      <c r="D4011" t="str">
        <f t="shared" si="480"/>
        <v>R160-1</v>
      </c>
      <c r="E4011" t="s">
        <v>5365</v>
      </c>
      <c r="F4011">
        <v>1</v>
      </c>
      <c r="G4011" t="s">
        <v>433</v>
      </c>
      <c r="AT4011">
        <f t="shared" si="481"/>
        <v>0</v>
      </c>
      <c r="AU4011">
        <f t="shared" si="482"/>
        <v>0</v>
      </c>
    </row>
    <row r="4012" spans="1:47" x14ac:dyDescent="0.25">
      <c r="A4012" t="str">
        <f t="shared" si="477"/>
        <v>R160-2</v>
      </c>
      <c r="B4012" t="str">
        <f t="shared" si="478"/>
        <v>NetR160_2</v>
      </c>
      <c r="C4012" t="str">
        <f t="shared" si="479"/>
        <v>R160-NetR160_2</v>
      </c>
      <c r="D4012" t="str">
        <f t="shared" si="480"/>
        <v>R160-2</v>
      </c>
      <c r="E4012" t="s">
        <v>5365</v>
      </c>
      <c r="F4012">
        <v>2</v>
      </c>
      <c r="G4012" t="s">
        <v>4303</v>
      </c>
      <c r="AT4012" t="str">
        <f t="shared" si="481"/>
        <v>NetR160_2</v>
      </c>
      <c r="AU4012" t="str">
        <f t="shared" si="482"/>
        <v>--</v>
      </c>
    </row>
    <row r="4013" spans="1:47" x14ac:dyDescent="0.25">
      <c r="A4013" t="str">
        <f t="shared" si="477"/>
        <v>R161-1</v>
      </c>
      <c r="B4013" t="str">
        <f t="shared" si="478"/>
        <v>GND</v>
      </c>
      <c r="C4013" t="str">
        <f t="shared" si="479"/>
        <v>R161-GND</v>
      </c>
      <c r="D4013" t="str">
        <f t="shared" si="480"/>
        <v>R161-1</v>
      </c>
      <c r="E4013" t="s">
        <v>5366</v>
      </c>
      <c r="F4013">
        <v>1</v>
      </c>
      <c r="G4013" t="s">
        <v>433</v>
      </c>
      <c r="AT4013">
        <f t="shared" si="481"/>
        <v>0</v>
      </c>
      <c r="AU4013">
        <f t="shared" si="482"/>
        <v>0</v>
      </c>
    </row>
    <row r="4014" spans="1:47" x14ac:dyDescent="0.25">
      <c r="A4014" t="str">
        <f t="shared" si="477"/>
        <v>R161-2</v>
      </c>
      <c r="B4014" t="str">
        <f t="shared" si="478"/>
        <v>NetR161_2</v>
      </c>
      <c r="C4014" t="str">
        <f t="shared" si="479"/>
        <v>R161-NetR161_2</v>
      </c>
      <c r="D4014" t="str">
        <f t="shared" si="480"/>
        <v>R161-2</v>
      </c>
      <c r="E4014" t="s">
        <v>5366</v>
      </c>
      <c r="F4014">
        <v>2</v>
      </c>
      <c r="G4014" t="s">
        <v>4304</v>
      </c>
      <c r="AT4014" t="str">
        <f t="shared" si="481"/>
        <v>NetR161_2</v>
      </c>
      <c r="AU4014" t="str">
        <f t="shared" si="482"/>
        <v>--</v>
      </c>
    </row>
    <row r="4015" spans="1:47" x14ac:dyDescent="0.25">
      <c r="A4015" t="str">
        <f t="shared" si="477"/>
        <v>R162-1</v>
      </c>
      <c r="B4015" t="str">
        <f t="shared" si="478"/>
        <v>NetD1_K</v>
      </c>
      <c r="C4015" t="str">
        <f t="shared" si="479"/>
        <v>R162-NetD1_K</v>
      </c>
      <c r="D4015" t="str">
        <f t="shared" si="480"/>
        <v>R162-1</v>
      </c>
      <c r="E4015" t="s">
        <v>5367</v>
      </c>
      <c r="F4015">
        <v>1</v>
      </c>
      <c r="G4015" t="s">
        <v>4264</v>
      </c>
      <c r="AT4015" t="str">
        <f t="shared" si="481"/>
        <v>NetD1_K</v>
      </c>
      <c r="AU4015" t="str">
        <f t="shared" si="482"/>
        <v>--</v>
      </c>
    </row>
    <row r="4016" spans="1:47" x14ac:dyDescent="0.25">
      <c r="A4016" t="str">
        <f t="shared" si="477"/>
        <v>R162-2</v>
      </c>
      <c r="B4016" t="str">
        <f t="shared" si="478"/>
        <v>NetR162_2</v>
      </c>
      <c r="C4016" t="str">
        <f t="shared" si="479"/>
        <v>R162-NetR162_2</v>
      </c>
      <c r="D4016" t="str">
        <f t="shared" si="480"/>
        <v>R162-2</v>
      </c>
      <c r="E4016" t="s">
        <v>5367</v>
      </c>
      <c r="F4016">
        <v>2</v>
      </c>
      <c r="G4016" t="s">
        <v>4305</v>
      </c>
      <c r="AT4016" t="str">
        <f t="shared" si="481"/>
        <v>NetR162_2</v>
      </c>
      <c r="AU4016" t="str">
        <f t="shared" si="482"/>
        <v>--</v>
      </c>
    </row>
    <row r="4017" spans="1:47" x14ac:dyDescent="0.25">
      <c r="A4017" t="str">
        <f t="shared" si="477"/>
        <v>R163-1</v>
      </c>
      <c r="B4017" t="str">
        <f t="shared" si="478"/>
        <v>GND</v>
      </c>
      <c r="C4017" t="str">
        <f t="shared" si="479"/>
        <v>R163-GND</v>
      </c>
      <c r="D4017" t="str">
        <f t="shared" si="480"/>
        <v>R163-1</v>
      </c>
      <c r="E4017" t="s">
        <v>3617</v>
      </c>
      <c r="F4017">
        <v>1</v>
      </c>
      <c r="G4017" t="s">
        <v>433</v>
      </c>
      <c r="AT4017">
        <f t="shared" si="481"/>
        <v>0</v>
      </c>
      <c r="AU4017">
        <f t="shared" si="482"/>
        <v>0</v>
      </c>
    </row>
    <row r="4018" spans="1:47" x14ac:dyDescent="0.25">
      <c r="A4018" t="str">
        <f t="shared" si="477"/>
        <v>R163-2</v>
      </c>
      <c r="B4018" t="str">
        <f t="shared" si="478"/>
        <v>NetR163_2</v>
      </c>
      <c r="C4018" t="str">
        <f t="shared" si="479"/>
        <v>R163-NetR163_2</v>
      </c>
      <c r="D4018" t="str">
        <f t="shared" si="480"/>
        <v>R163-2</v>
      </c>
      <c r="E4018" t="s">
        <v>3617</v>
      </c>
      <c r="F4018">
        <v>2</v>
      </c>
      <c r="G4018" t="s">
        <v>4306</v>
      </c>
      <c r="AT4018" t="str">
        <f t="shared" si="481"/>
        <v>NetR163_2</v>
      </c>
      <c r="AU4018" t="str">
        <f t="shared" si="482"/>
        <v>--</v>
      </c>
    </row>
    <row r="4019" spans="1:47" x14ac:dyDescent="0.25">
      <c r="A4019" t="str">
        <f t="shared" si="477"/>
        <v>R164-1</v>
      </c>
      <c r="B4019" t="str">
        <f t="shared" si="478"/>
        <v>3V3_LDO</v>
      </c>
      <c r="C4019" t="str">
        <f t="shared" si="479"/>
        <v>R164-3V3_LDO</v>
      </c>
      <c r="D4019" t="str">
        <f t="shared" si="480"/>
        <v>R164-1</v>
      </c>
      <c r="E4019" t="s">
        <v>3618</v>
      </c>
      <c r="F4019">
        <v>1</v>
      </c>
      <c r="G4019" t="s">
        <v>3715</v>
      </c>
      <c r="AT4019" t="str">
        <f t="shared" si="481"/>
        <v>3V3_LDO</v>
      </c>
      <c r="AU4019" t="str">
        <f t="shared" si="482"/>
        <v>--</v>
      </c>
    </row>
    <row r="4020" spans="1:47" x14ac:dyDescent="0.25">
      <c r="A4020" t="str">
        <f t="shared" si="477"/>
        <v>R164-2</v>
      </c>
      <c r="B4020" t="str">
        <f t="shared" si="478"/>
        <v>UFP_SINKENn</v>
      </c>
      <c r="C4020" t="str">
        <f t="shared" si="479"/>
        <v>R164-UFP_SINKENn</v>
      </c>
      <c r="D4020" t="str">
        <f t="shared" si="480"/>
        <v>R164-2</v>
      </c>
      <c r="E4020" t="s">
        <v>3618</v>
      </c>
      <c r="F4020">
        <v>2</v>
      </c>
      <c r="G4020" t="s">
        <v>4484</v>
      </c>
      <c r="AT4020" t="str">
        <f t="shared" si="481"/>
        <v>UFP_SINKENn</v>
      </c>
      <c r="AU4020" t="str">
        <f t="shared" si="482"/>
        <v>--</v>
      </c>
    </row>
    <row r="4021" spans="1:47" x14ac:dyDescent="0.25">
      <c r="A4021" t="str">
        <f t="shared" si="477"/>
        <v>R165-1</v>
      </c>
      <c r="B4021" t="str">
        <f t="shared" si="478"/>
        <v>USR_LED0</v>
      </c>
      <c r="C4021" t="str">
        <f t="shared" si="479"/>
        <v>R165-USR_LED0</v>
      </c>
      <c r="D4021" t="str">
        <f t="shared" si="480"/>
        <v>R165-1</v>
      </c>
      <c r="E4021" t="s">
        <v>5368</v>
      </c>
      <c r="F4021">
        <v>1</v>
      </c>
      <c r="G4021" t="s">
        <v>3818</v>
      </c>
      <c r="AT4021" t="str">
        <f t="shared" si="481"/>
        <v>USR_LED0</v>
      </c>
      <c r="AU4021" t="str">
        <f t="shared" si="482"/>
        <v>--</v>
      </c>
    </row>
    <row r="4022" spans="1:47" x14ac:dyDescent="0.25">
      <c r="A4022" t="str">
        <f t="shared" si="477"/>
        <v>R165-2</v>
      </c>
      <c r="B4022" t="str">
        <f t="shared" si="478"/>
        <v>GND</v>
      </c>
      <c r="C4022" t="str">
        <f t="shared" si="479"/>
        <v>R165-GND</v>
      </c>
      <c r="D4022" t="str">
        <f t="shared" si="480"/>
        <v>R165-2</v>
      </c>
      <c r="E4022" t="s">
        <v>5368</v>
      </c>
      <c r="F4022">
        <v>2</v>
      </c>
      <c r="G4022" t="s">
        <v>433</v>
      </c>
      <c r="AT4022">
        <f t="shared" si="481"/>
        <v>0</v>
      </c>
      <c r="AU4022">
        <f t="shared" si="482"/>
        <v>0</v>
      </c>
    </row>
    <row r="4023" spans="1:47" x14ac:dyDescent="0.25">
      <c r="A4023" t="str">
        <f t="shared" si="477"/>
        <v>R166-1</v>
      </c>
      <c r="B4023" t="str">
        <f t="shared" si="478"/>
        <v>3V3_LDO</v>
      </c>
      <c r="C4023" t="str">
        <f t="shared" si="479"/>
        <v>R166-3V3_LDO</v>
      </c>
      <c r="D4023" t="str">
        <f t="shared" si="480"/>
        <v>R166-1</v>
      </c>
      <c r="E4023" t="s">
        <v>5369</v>
      </c>
      <c r="F4023">
        <v>1</v>
      </c>
      <c r="G4023" t="s">
        <v>3715</v>
      </c>
      <c r="AT4023" t="str">
        <f t="shared" si="481"/>
        <v>3V3_LDO</v>
      </c>
      <c r="AU4023" t="str">
        <f t="shared" si="482"/>
        <v>--</v>
      </c>
    </row>
    <row r="4024" spans="1:47" x14ac:dyDescent="0.25">
      <c r="A4024" t="str">
        <f t="shared" si="477"/>
        <v>R166-2</v>
      </c>
      <c r="B4024" t="str">
        <f t="shared" si="478"/>
        <v>UFP_DBG</v>
      </c>
      <c r="C4024" t="str">
        <f t="shared" si="479"/>
        <v>R166-UFP_DBG</v>
      </c>
      <c r="D4024" t="str">
        <f t="shared" si="480"/>
        <v>R166-2</v>
      </c>
      <c r="E4024" t="s">
        <v>5369</v>
      </c>
      <c r="F4024">
        <v>2</v>
      </c>
      <c r="G4024" t="s">
        <v>4477</v>
      </c>
      <c r="AT4024" t="str">
        <f t="shared" si="481"/>
        <v>UFP_DBG</v>
      </c>
      <c r="AU4024" t="str">
        <f t="shared" si="482"/>
        <v>--</v>
      </c>
    </row>
    <row r="4025" spans="1:47" x14ac:dyDescent="0.25">
      <c r="A4025" t="str">
        <f t="shared" si="477"/>
        <v>R167-1</v>
      </c>
      <c r="B4025" t="str">
        <f t="shared" si="478"/>
        <v>3V3_LDO</v>
      </c>
      <c r="C4025" t="str">
        <f t="shared" si="479"/>
        <v>R167-3V3_LDO</v>
      </c>
      <c r="D4025" t="str">
        <f t="shared" si="480"/>
        <v>R167-1</v>
      </c>
      <c r="E4025" t="s">
        <v>3619</v>
      </c>
      <c r="F4025">
        <v>1</v>
      </c>
      <c r="G4025" t="s">
        <v>3715</v>
      </c>
      <c r="AT4025" t="str">
        <f t="shared" si="481"/>
        <v>3V3_LDO</v>
      </c>
      <c r="AU4025" t="str">
        <f t="shared" si="482"/>
        <v>--</v>
      </c>
    </row>
    <row r="4026" spans="1:47" x14ac:dyDescent="0.25">
      <c r="A4026" t="str">
        <f t="shared" si="477"/>
        <v>R167-2</v>
      </c>
      <c r="B4026" t="str">
        <f t="shared" si="478"/>
        <v>UFP_CAP_MIS</v>
      </c>
      <c r="C4026" t="str">
        <f t="shared" si="479"/>
        <v>R167-UFP_CAP_MIS</v>
      </c>
      <c r="D4026" t="str">
        <f t="shared" si="480"/>
        <v>R167-2</v>
      </c>
      <c r="E4026" t="s">
        <v>3619</v>
      </c>
      <c r="F4026">
        <v>2</v>
      </c>
      <c r="G4026" t="s">
        <v>4476</v>
      </c>
      <c r="AT4026" t="str">
        <f t="shared" si="481"/>
        <v>UFP_CAP_MIS</v>
      </c>
      <c r="AU4026" t="str">
        <f t="shared" si="482"/>
        <v>--</v>
      </c>
    </row>
    <row r="4027" spans="1:47" x14ac:dyDescent="0.25">
      <c r="A4027" t="str">
        <f t="shared" si="477"/>
        <v>R168-1</v>
      </c>
      <c r="B4027" t="str">
        <f t="shared" si="478"/>
        <v>3V3_LDO</v>
      </c>
      <c r="C4027" t="str">
        <f t="shared" si="479"/>
        <v>R168-3V3_LDO</v>
      </c>
      <c r="D4027" t="str">
        <f t="shared" si="480"/>
        <v>R168-1</v>
      </c>
      <c r="E4027" t="s">
        <v>3620</v>
      </c>
      <c r="F4027">
        <v>1</v>
      </c>
      <c r="G4027" t="s">
        <v>3715</v>
      </c>
      <c r="AT4027" t="str">
        <f t="shared" si="481"/>
        <v>3V3_LDO</v>
      </c>
      <c r="AU4027" t="str">
        <f t="shared" si="482"/>
        <v>--</v>
      </c>
    </row>
    <row r="4028" spans="1:47" x14ac:dyDescent="0.25">
      <c r="A4028" t="str">
        <f t="shared" si="477"/>
        <v>R168-2</v>
      </c>
      <c r="B4028" t="str">
        <f t="shared" si="478"/>
        <v>UFP_PLUG_EV</v>
      </c>
      <c r="C4028" t="str">
        <f t="shared" si="479"/>
        <v>R168-UFP_PLUG_EV</v>
      </c>
      <c r="D4028" t="str">
        <f t="shared" si="480"/>
        <v>R168-2</v>
      </c>
      <c r="E4028" t="s">
        <v>3620</v>
      </c>
      <c r="F4028">
        <v>2</v>
      </c>
      <c r="G4028" t="s">
        <v>4480</v>
      </c>
      <c r="AT4028" t="str">
        <f t="shared" si="481"/>
        <v>UFP_PLUG_EV</v>
      </c>
      <c r="AU4028" t="str">
        <f t="shared" si="482"/>
        <v>--</v>
      </c>
    </row>
    <row r="4029" spans="1:47" x14ac:dyDescent="0.25">
      <c r="A4029" t="str">
        <f t="shared" si="477"/>
        <v>R169-1</v>
      </c>
      <c r="B4029" t="str">
        <f t="shared" si="478"/>
        <v>3V3_LDO</v>
      </c>
      <c r="C4029" t="str">
        <f t="shared" si="479"/>
        <v>R169-3V3_LDO</v>
      </c>
      <c r="D4029" t="str">
        <f t="shared" si="480"/>
        <v>R169-1</v>
      </c>
      <c r="E4029" t="s">
        <v>5370</v>
      </c>
      <c r="F4029">
        <v>1</v>
      </c>
      <c r="G4029" t="s">
        <v>3715</v>
      </c>
      <c r="AT4029" t="str">
        <f t="shared" si="481"/>
        <v>3V3_LDO</v>
      </c>
      <c r="AU4029" t="str">
        <f t="shared" si="482"/>
        <v>--</v>
      </c>
    </row>
    <row r="4030" spans="1:47" x14ac:dyDescent="0.25">
      <c r="A4030" t="str">
        <f t="shared" si="477"/>
        <v>R169-2</v>
      </c>
      <c r="B4030" t="str">
        <f t="shared" si="478"/>
        <v>UFP_PLUG_FL</v>
      </c>
      <c r="C4030" t="str">
        <f t="shared" si="479"/>
        <v>R169-UFP_PLUG_FL</v>
      </c>
      <c r="D4030" t="str">
        <f t="shared" si="480"/>
        <v>R169-2</v>
      </c>
      <c r="E4030" t="s">
        <v>5370</v>
      </c>
      <c r="F4030">
        <v>2</v>
      </c>
      <c r="G4030" t="s">
        <v>4481</v>
      </c>
      <c r="AT4030" t="str">
        <f t="shared" si="481"/>
        <v>UFP_PLUG_FL</v>
      </c>
      <c r="AU4030" t="str">
        <f t="shared" si="482"/>
        <v>--</v>
      </c>
    </row>
    <row r="4031" spans="1:47" x14ac:dyDescent="0.25">
      <c r="A4031" t="str">
        <f t="shared" si="477"/>
        <v>R170-1</v>
      </c>
      <c r="B4031" t="str">
        <f t="shared" si="478"/>
        <v>VADJ_FMC</v>
      </c>
      <c r="C4031" t="str">
        <f t="shared" si="479"/>
        <v>R170-VADJ_FMC</v>
      </c>
      <c r="D4031" t="str">
        <f t="shared" si="480"/>
        <v>R170-1</v>
      </c>
      <c r="E4031" t="s">
        <v>5371</v>
      </c>
      <c r="F4031">
        <v>1</v>
      </c>
      <c r="G4031" t="s">
        <v>4504</v>
      </c>
      <c r="AT4031" t="str">
        <f t="shared" si="481"/>
        <v>VADJ_FMC</v>
      </c>
      <c r="AU4031" t="str">
        <f t="shared" si="482"/>
        <v>--</v>
      </c>
    </row>
    <row r="4032" spans="1:47" x14ac:dyDescent="0.25">
      <c r="A4032" t="str">
        <f t="shared" si="477"/>
        <v>R170-2</v>
      </c>
      <c r="B4032" t="str">
        <f t="shared" si="478"/>
        <v>FMC_CLK1_M2C_P</v>
      </c>
      <c r="C4032" t="str">
        <f t="shared" si="479"/>
        <v>R170-FMC_CLK1_M2C_P</v>
      </c>
      <c r="D4032" t="str">
        <f t="shared" si="480"/>
        <v>R170-2</v>
      </c>
      <c r="E4032" t="s">
        <v>5371</v>
      </c>
      <c r="F4032">
        <v>2</v>
      </c>
      <c r="G4032" t="s">
        <v>4036</v>
      </c>
      <c r="AT4032" t="str">
        <f t="shared" si="481"/>
        <v>FMC_CLK1_M2C_P</v>
      </c>
      <c r="AU4032" t="str">
        <f t="shared" si="482"/>
        <v>--</v>
      </c>
    </row>
    <row r="4033" spans="1:47" x14ac:dyDescent="0.25">
      <c r="A4033" t="str">
        <f t="shared" si="477"/>
        <v>R171-1</v>
      </c>
      <c r="B4033" t="str">
        <f t="shared" si="478"/>
        <v>GND</v>
      </c>
      <c r="C4033" t="str">
        <f t="shared" si="479"/>
        <v>R171-GND</v>
      </c>
      <c r="D4033" t="str">
        <f t="shared" si="480"/>
        <v>R171-1</v>
      </c>
      <c r="E4033" t="s">
        <v>5372</v>
      </c>
      <c r="F4033">
        <v>1</v>
      </c>
      <c r="G4033" t="s">
        <v>433</v>
      </c>
      <c r="AT4033">
        <f t="shared" si="481"/>
        <v>0</v>
      </c>
      <c r="AU4033">
        <f t="shared" si="482"/>
        <v>0</v>
      </c>
    </row>
    <row r="4034" spans="1:47" x14ac:dyDescent="0.25">
      <c r="A4034" t="str">
        <f t="shared" si="477"/>
        <v>R171-2</v>
      </c>
      <c r="B4034" t="str">
        <f t="shared" si="478"/>
        <v>FMC_CLK1_M2C_P</v>
      </c>
      <c r="C4034" t="str">
        <f t="shared" si="479"/>
        <v>R171-FMC_CLK1_M2C_P</v>
      </c>
      <c r="D4034" t="str">
        <f t="shared" si="480"/>
        <v>R171-2</v>
      </c>
      <c r="E4034" t="s">
        <v>5372</v>
      </c>
      <c r="F4034">
        <v>2</v>
      </c>
      <c r="G4034" t="s">
        <v>4036</v>
      </c>
      <c r="AT4034" t="str">
        <f t="shared" si="481"/>
        <v>FMC_CLK1_M2C_P</v>
      </c>
      <c r="AU4034" t="str">
        <f t="shared" si="482"/>
        <v>--</v>
      </c>
    </row>
    <row r="4035" spans="1:47" x14ac:dyDescent="0.25">
      <c r="A4035" t="str">
        <f t="shared" si="477"/>
        <v>R172-1</v>
      </c>
      <c r="B4035" t="str">
        <f t="shared" si="478"/>
        <v>3V3_LDO</v>
      </c>
      <c r="C4035" t="str">
        <f t="shared" si="479"/>
        <v>R172-3V3_LDO</v>
      </c>
      <c r="D4035" t="str">
        <f t="shared" si="480"/>
        <v>R172-1</v>
      </c>
      <c r="E4035" t="s">
        <v>5373</v>
      </c>
      <c r="F4035">
        <v>1</v>
      </c>
      <c r="G4035" t="s">
        <v>3715</v>
      </c>
      <c r="AT4035" t="str">
        <f t="shared" si="481"/>
        <v>3V3_LDO</v>
      </c>
      <c r="AU4035" t="str">
        <f t="shared" si="482"/>
        <v>--</v>
      </c>
    </row>
    <row r="4036" spans="1:47" x14ac:dyDescent="0.25">
      <c r="A4036" t="str">
        <f t="shared" si="477"/>
        <v>R172-2</v>
      </c>
      <c r="B4036" t="str">
        <f t="shared" si="478"/>
        <v>UFP_FAULT</v>
      </c>
      <c r="C4036" t="str">
        <f t="shared" si="479"/>
        <v>R172-UFP_FAULT</v>
      </c>
      <c r="D4036" t="str">
        <f t="shared" si="480"/>
        <v>R172-2</v>
      </c>
      <c r="E4036" t="s">
        <v>5373</v>
      </c>
      <c r="F4036">
        <v>2</v>
      </c>
      <c r="G4036" t="s">
        <v>4479</v>
      </c>
      <c r="AT4036" t="str">
        <f t="shared" si="481"/>
        <v>UFP_FAULT</v>
      </c>
      <c r="AU4036" t="str">
        <f t="shared" si="482"/>
        <v>--</v>
      </c>
    </row>
    <row r="4037" spans="1:47" x14ac:dyDescent="0.25">
      <c r="A4037" t="str">
        <f t="shared" si="477"/>
        <v>R173-1</v>
      </c>
      <c r="B4037" t="str">
        <f t="shared" si="478"/>
        <v>GND</v>
      </c>
      <c r="C4037" t="str">
        <f t="shared" si="479"/>
        <v>R173-GND</v>
      </c>
      <c r="D4037" t="str">
        <f t="shared" si="480"/>
        <v>R173-1</v>
      </c>
      <c r="E4037" t="s">
        <v>5374</v>
      </c>
      <c r="F4037">
        <v>1</v>
      </c>
      <c r="G4037" t="s">
        <v>433</v>
      </c>
      <c r="AT4037">
        <f t="shared" si="481"/>
        <v>0</v>
      </c>
      <c r="AU4037">
        <f t="shared" si="482"/>
        <v>0</v>
      </c>
    </row>
    <row r="4038" spans="1:47" x14ac:dyDescent="0.25">
      <c r="A4038" t="str">
        <f t="shared" ref="A4038:A4101" si="483">$E4038&amp;"-"&amp;$F4038</f>
        <v>R173-2</v>
      </c>
      <c r="B4038" t="str">
        <f t="shared" ref="B4038:B4101" si="484">IF(OR(E4038=$A$2,E4038=$B$2,E4038=$C$2,E4038=$D$2),"--",G4038)</f>
        <v>UFP_FAULT</v>
      </c>
      <c r="C4038" t="str">
        <f t="shared" ref="C4038:C4101" si="485">$E4038&amp;"-"&amp;$G4038</f>
        <v>R173-UFP_FAULT</v>
      </c>
      <c r="D4038" t="str">
        <f t="shared" ref="D4038:D4101" si="486">A4038</f>
        <v>R173-2</v>
      </c>
      <c r="E4038" t="s">
        <v>5374</v>
      </c>
      <c r="F4038">
        <v>2</v>
      </c>
      <c r="G4038" t="s">
        <v>4479</v>
      </c>
      <c r="AT4038" t="str">
        <f t="shared" ref="AT4038:AT4101" si="487">IF(IF(COUNTIF($AO$6:$AQ$150,B4038)&gt;0,"---","--")="---",VLOOKUP(B4038,$AO$6:$AQ$150,3,0),B4038)</f>
        <v>UFP_FAULT</v>
      </c>
      <c r="AU4038" t="str">
        <f t="shared" ref="AU4038:AU4101" si="488">IF(IF(COUNTIF($AO$6:$AQ$150,B4038)&gt;0,"---","--")="---",VLOOKUP(B4038,$AO$6:$AQ$150,2,0),"--")</f>
        <v>--</v>
      </c>
    </row>
    <row r="4039" spans="1:47" x14ac:dyDescent="0.25">
      <c r="A4039" t="str">
        <f t="shared" si="483"/>
        <v>R174-1</v>
      </c>
      <c r="B4039" t="str">
        <f t="shared" si="484"/>
        <v>3V3_LDO</v>
      </c>
      <c r="C4039" t="str">
        <f t="shared" si="485"/>
        <v>R174-3V3_LDO</v>
      </c>
      <c r="D4039" t="str">
        <f t="shared" si="486"/>
        <v>R174-1</v>
      </c>
      <c r="E4039" t="s">
        <v>5375</v>
      </c>
      <c r="F4039">
        <v>1</v>
      </c>
      <c r="G4039" t="s">
        <v>3715</v>
      </c>
      <c r="AT4039" t="str">
        <f t="shared" si="487"/>
        <v>3V3_LDO</v>
      </c>
      <c r="AU4039" t="str">
        <f t="shared" si="488"/>
        <v>--</v>
      </c>
    </row>
    <row r="4040" spans="1:47" x14ac:dyDescent="0.25">
      <c r="A4040" t="str">
        <f t="shared" si="483"/>
        <v>R174-2</v>
      </c>
      <c r="B4040" t="str">
        <f t="shared" si="484"/>
        <v>UFP_SCL</v>
      </c>
      <c r="C4040" t="str">
        <f t="shared" si="485"/>
        <v>R174-UFP_SCL</v>
      </c>
      <c r="D4040" t="str">
        <f t="shared" si="486"/>
        <v>R174-2</v>
      </c>
      <c r="E4040" t="s">
        <v>5375</v>
      </c>
      <c r="F4040">
        <v>2</v>
      </c>
      <c r="G4040" t="s">
        <v>4482</v>
      </c>
      <c r="AT4040" t="str">
        <f t="shared" si="487"/>
        <v>UFP_SCL</v>
      </c>
      <c r="AU4040" t="str">
        <f t="shared" si="488"/>
        <v>--</v>
      </c>
    </row>
    <row r="4041" spans="1:47" x14ac:dyDescent="0.25">
      <c r="A4041" t="str">
        <f t="shared" si="483"/>
        <v>R175-1</v>
      </c>
      <c r="B4041" t="str">
        <f t="shared" si="484"/>
        <v>HDMI_TFADJ</v>
      </c>
      <c r="C4041" t="str">
        <f t="shared" si="485"/>
        <v>R175-HDMI_TFADJ</v>
      </c>
      <c r="D4041" t="str">
        <f t="shared" si="486"/>
        <v>R175-1</v>
      </c>
      <c r="E4041" t="s">
        <v>5376</v>
      </c>
      <c r="F4041">
        <v>1</v>
      </c>
      <c r="G4041" t="s">
        <v>4120</v>
      </c>
      <c r="AT4041" t="str">
        <f t="shared" si="487"/>
        <v>HDMI_TFADJ</v>
      </c>
      <c r="AU4041" t="str">
        <f t="shared" si="488"/>
        <v>--</v>
      </c>
    </row>
    <row r="4042" spans="1:47" x14ac:dyDescent="0.25">
      <c r="A4042" t="str">
        <f t="shared" si="483"/>
        <v>R175-2</v>
      </c>
      <c r="B4042" t="str">
        <f t="shared" si="484"/>
        <v>TVDD_HDMI</v>
      </c>
      <c r="C4042" t="str">
        <f t="shared" si="485"/>
        <v>R175-TVDD_HDMI</v>
      </c>
      <c r="D4042" t="str">
        <f t="shared" si="486"/>
        <v>R175-2</v>
      </c>
      <c r="E4042" t="s">
        <v>5376</v>
      </c>
      <c r="F4042">
        <v>2</v>
      </c>
      <c r="G4042" t="s">
        <v>4471</v>
      </c>
      <c r="AT4042" t="str">
        <f t="shared" si="487"/>
        <v>TVDD_HDMI</v>
      </c>
      <c r="AU4042" t="str">
        <f t="shared" si="488"/>
        <v>--</v>
      </c>
    </row>
    <row r="4043" spans="1:47" x14ac:dyDescent="0.25">
      <c r="A4043" t="str">
        <f t="shared" si="483"/>
        <v>R176-1</v>
      </c>
      <c r="B4043" t="str">
        <f t="shared" si="484"/>
        <v>3V3_LDO</v>
      </c>
      <c r="C4043" t="str">
        <f t="shared" si="485"/>
        <v>R176-3V3_LDO</v>
      </c>
      <c r="D4043" t="str">
        <f t="shared" si="486"/>
        <v>R176-1</v>
      </c>
      <c r="E4043" t="s">
        <v>3621</v>
      </c>
      <c r="F4043">
        <v>1</v>
      </c>
      <c r="G4043" t="s">
        <v>3715</v>
      </c>
      <c r="AT4043" t="str">
        <f t="shared" si="487"/>
        <v>3V3_LDO</v>
      </c>
      <c r="AU4043" t="str">
        <f t="shared" si="488"/>
        <v>--</v>
      </c>
    </row>
    <row r="4044" spans="1:47" x14ac:dyDescent="0.25">
      <c r="A4044" t="str">
        <f t="shared" si="483"/>
        <v>R176-2</v>
      </c>
      <c r="B4044" t="str">
        <f t="shared" si="484"/>
        <v>UFP_SDA</v>
      </c>
      <c r="C4044" t="str">
        <f t="shared" si="485"/>
        <v>R176-UFP_SDA</v>
      </c>
      <c r="D4044" t="str">
        <f t="shared" si="486"/>
        <v>R176-2</v>
      </c>
      <c r="E4044" t="s">
        <v>3621</v>
      </c>
      <c r="F4044">
        <v>2</v>
      </c>
      <c r="G4044" t="s">
        <v>4483</v>
      </c>
      <c r="AT4044" t="str">
        <f t="shared" si="487"/>
        <v>UFP_SDA</v>
      </c>
      <c r="AU4044" t="str">
        <f t="shared" si="488"/>
        <v>--</v>
      </c>
    </row>
    <row r="4045" spans="1:47" x14ac:dyDescent="0.25">
      <c r="A4045" t="str">
        <f t="shared" si="483"/>
        <v>R177-1</v>
      </c>
      <c r="B4045" t="str">
        <f t="shared" si="484"/>
        <v>3V3_LDO</v>
      </c>
      <c r="C4045" t="str">
        <f t="shared" si="485"/>
        <v>R177-3V3_LDO</v>
      </c>
      <c r="D4045" t="str">
        <f t="shared" si="486"/>
        <v>R177-1</v>
      </c>
      <c r="E4045" t="s">
        <v>3622</v>
      </c>
      <c r="F4045">
        <v>1</v>
      </c>
      <c r="G4045" t="s">
        <v>3715</v>
      </c>
      <c r="AT4045" t="str">
        <f t="shared" si="487"/>
        <v>3V3_LDO</v>
      </c>
      <c r="AU4045" t="str">
        <f t="shared" si="488"/>
        <v>--</v>
      </c>
    </row>
    <row r="4046" spans="1:47" x14ac:dyDescent="0.25">
      <c r="A4046" t="str">
        <f t="shared" si="483"/>
        <v>R177-2</v>
      </c>
      <c r="B4046" t="str">
        <f t="shared" si="484"/>
        <v>UFP_ADCIN1</v>
      </c>
      <c r="C4046" t="str">
        <f t="shared" si="485"/>
        <v>R177-UFP_ADCIN1</v>
      </c>
      <c r="D4046" t="str">
        <f t="shared" si="486"/>
        <v>R177-2</v>
      </c>
      <c r="E4046" t="s">
        <v>3622</v>
      </c>
      <c r="F4046">
        <v>2</v>
      </c>
      <c r="G4046" t="s">
        <v>4472</v>
      </c>
      <c r="AT4046" t="str">
        <f t="shared" si="487"/>
        <v>UFP_ADCIN1</v>
      </c>
      <c r="AU4046" t="str">
        <f t="shared" si="488"/>
        <v>--</v>
      </c>
    </row>
    <row r="4047" spans="1:47" x14ac:dyDescent="0.25">
      <c r="A4047" t="str">
        <f t="shared" si="483"/>
        <v>R178-1</v>
      </c>
      <c r="B4047" t="str">
        <f t="shared" si="484"/>
        <v>3V3_LDO</v>
      </c>
      <c r="C4047" t="str">
        <f t="shared" si="485"/>
        <v>R178-3V3_LDO</v>
      </c>
      <c r="D4047" t="str">
        <f t="shared" si="486"/>
        <v>R178-1</v>
      </c>
      <c r="E4047" t="s">
        <v>3623</v>
      </c>
      <c r="F4047">
        <v>1</v>
      </c>
      <c r="G4047" t="s">
        <v>3715</v>
      </c>
      <c r="AT4047" t="str">
        <f t="shared" si="487"/>
        <v>3V3_LDO</v>
      </c>
      <c r="AU4047" t="str">
        <f t="shared" si="488"/>
        <v>--</v>
      </c>
    </row>
    <row r="4048" spans="1:47" x14ac:dyDescent="0.25">
      <c r="A4048" t="str">
        <f t="shared" si="483"/>
        <v>R178-2</v>
      </c>
      <c r="B4048" t="str">
        <f t="shared" si="484"/>
        <v>UFP_ADCIN2</v>
      </c>
      <c r="C4048" t="str">
        <f t="shared" si="485"/>
        <v>R178-UFP_ADCIN2</v>
      </c>
      <c r="D4048" t="str">
        <f t="shared" si="486"/>
        <v>R178-2</v>
      </c>
      <c r="E4048" t="s">
        <v>3623</v>
      </c>
      <c r="F4048">
        <v>2</v>
      </c>
      <c r="G4048" t="s">
        <v>4473</v>
      </c>
      <c r="AT4048" t="str">
        <f t="shared" si="487"/>
        <v>UFP_ADCIN2</v>
      </c>
      <c r="AU4048" t="str">
        <f t="shared" si="488"/>
        <v>--</v>
      </c>
    </row>
    <row r="4049" spans="1:47" x14ac:dyDescent="0.25">
      <c r="A4049" t="str">
        <f t="shared" si="483"/>
        <v>R179-1</v>
      </c>
      <c r="B4049" t="str">
        <f t="shared" si="484"/>
        <v>3V3_LDO</v>
      </c>
      <c r="C4049" t="str">
        <f t="shared" si="485"/>
        <v>R179-3V3_LDO</v>
      </c>
      <c r="D4049" t="str">
        <f t="shared" si="486"/>
        <v>R179-1</v>
      </c>
      <c r="E4049" t="s">
        <v>5377</v>
      </c>
      <c r="F4049">
        <v>1</v>
      </c>
      <c r="G4049" t="s">
        <v>3715</v>
      </c>
      <c r="AT4049" t="str">
        <f t="shared" si="487"/>
        <v>3V3_LDO</v>
      </c>
      <c r="AU4049" t="str">
        <f t="shared" si="488"/>
        <v>--</v>
      </c>
    </row>
    <row r="4050" spans="1:47" x14ac:dyDescent="0.25">
      <c r="A4050" t="str">
        <f t="shared" si="483"/>
        <v>R179-2</v>
      </c>
      <c r="B4050" t="str">
        <f t="shared" si="484"/>
        <v>UFP_ADCIN3</v>
      </c>
      <c r="C4050" t="str">
        <f t="shared" si="485"/>
        <v>R179-UFP_ADCIN3</v>
      </c>
      <c r="D4050" t="str">
        <f t="shared" si="486"/>
        <v>R179-2</v>
      </c>
      <c r="E4050" t="s">
        <v>5377</v>
      </c>
      <c r="F4050">
        <v>2</v>
      </c>
      <c r="G4050" t="s">
        <v>4474</v>
      </c>
      <c r="AT4050" t="str">
        <f t="shared" si="487"/>
        <v>UFP_ADCIN3</v>
      </c>
      <c r="AU4050" t="str">
        <f t="shared" si="488"/>
        <v>--</v>
      </c>
    </row>
    <row r="4051" spans="1:47" x14ac:dyDescent="0.25">
      <c r="A4051" t="str">
        <f t="shared" si="483"/>
        <v>R180-1</v>
      </c>
      <c r="B4051" t="str">
        <f t="shared" si="484"/>
        <v>3V3_LDO</v>
      </c>
      <c r="C4051" t="str">
        <f t="shared" si="485"/>
        <v>R180-3V3_LDO</v>
      </c>
      <c r="D4051" t="str">
        <f t="shared" si="486"/>
        <v>R180-1</v>
      </c>
      <c r="E4051" t="s">
        <v>5378</v>
      </c>
      <c r="F4051">
        <v>1</v>
      </c>
      <c r="G4051" t="s">
        <v>3715</v>
      </c>
      <c r="AT4051" t="str">
        <f t="shared" si="487"/>
        <v>3V3_LDO</v>
      </c>
      <c r="AU4051" t="str">
        <f t="shared" si="488"/>
        <v>--</v>
      </c>
    </row>
    <row r="4052" spans="1:47" x14ac:dyDescent="0.25">
      <c r="A4052" t="str">
        <f t="shared" si="483"/>
        <v>R180-2</v>
      </c>
      <c r="B4052" t="str">
        <f t="shared" si="484"/>
        <v>UFP_ADCIN4</v>
      </c>
      <c r="C4052" t="str">
        <f t="shared" si="485"/>
        <v>R180-UFP_ADCIN4</v>
      </c>
      <c r="D4052" t="str">
        <f t="shared" si="486"/>
        <v>R180-2</v>
      </c>
      <c r="E4052" t="s">
        <v>5378</v>
      </c>
      <c r="F4052">
        <v>2</v>
      </c>
      <c r="G4052" t="s">
        <v>4475</v>
      </c>
      <c r="AT4052" t="str">
        <f t="shared" si="487"/>
        <v>UFP_ADCIN4</v>
      </c>
      <c r="AU4052" t="str">
        <f t="shared" si="488"/>
        <v>--</v>
      </c>
    </row>
    <row r="4053" spans="1:47" x14ac:dyDescent="0.25">
      <c r="A4053" t="str">
        <f t="shared" si="483"/>
        <v>R181-1</v>
      </c>
      <c r="B4053" t="str">
        <f t="shared" si="484"/>
        <v>GND</v>
      </c>
      <c r="C4053" t="str">
        <f t="shared" si="485"/>
        <v>R181-GND</v>
      </c>
      <c r="D4053" t="str">
        <f t="shared" si="486"/>
        <v>R181-1</v>
      </c>
      <c r="E4053" t="s">
        <v>3624</v>
      </c>
      <c r="F4053">
        <v>1</v>
      </c>
      <c r="G4053" t="s">
        <v>433</v>
      </c>
      <c r="AT4053">
        <f t="shared" si="487"/>
        <v>0</v>
      </c>
      <c r="AU4053">
        <f t="shared" si="488"/>
        <v>0</v>
      </c>
    </row>
    <row r="4054" spans="1:47" x14ac:dyDescent="0.25">
      <c r="A4054" t="str">
        <f t="shared" si="483"/>
        <v>R181-2</v>
      </c>
      <c r="B4054" t="str">
        <f t="shared" si="484"/>
        <v>UFP_ADCIN1</v>
      </c>
      <c r="C4054" t="str">
        <f t="shared" si="485"/>
        <v>R181-UFP_ADCIN1</v>
      </c>
      <c r="D4054" t="str">
        <f t="shared" si="486"/>
        <v>R181-2</v>
      </c>
      <c r="E4054" t="s">
        <v>3624</v>
      </c>
      <c r="F4054">
        <v>2</v>
      </c>
      <c r="G4054" t="s">
        <v>4472</v>
      </c>
      <c r="AT4054" t="str">
        <f t="shared" si="487"/>
        <v>UFP_ADCIN1</v>
      </c>
      <c r="AU4054" t="str">
        <f t="shared" si="488"/>
        <v>--</v>
      </c>
    </row>
    <row r="4055" spans="1:47" x14ac:dyDescent="0.25">
      <c r="A4055" t="str">
        <f t="shared" si="483"/>
        <v>R182-1</v>
      </c>
      <c r="B4055" t="str">
        <f t="shared" si="484"/>
        <v>GND</v>
      </c>
      <c r="C4055" t="str">
        <f t="shared" si="485"/>
        <v>R182-GND</v>
      </c>
      <c r="D4055" t="str">
        <f t="shared" si="486"/>
        <v>R182-1</v>
      </c>
      <c r="E4055" t="s">
        <v>3625</v>
      </c>
      <c r="F4055">
        <v>1</v>
      </c>
      <c r="G4055" t="s">
        <v>433</v>
      </c>
      <c r="AT4055">
        <f t="shared" si="487"/>
        <v>0</v>
      </c>
      <c r="AU4055">
        <f t="shared" si="488"/>
        <v>0</v>
      </c>
    </row>
    <row r="4056" spans="1:47" x14ac:dyDescent="0.25">
      <c r="A4056" t="str">
        <f t="shared" si="483"/>
        <v>R182-2</v>
      </c>
      <c r="B4056" t="str">
        <f t="shared" si="484"/>
        <v>UFP_ADCIN2</v>
      </c>
      <c r="C4056" t="str">
        <f t="shared" si="485"/>
        <v>R182-UFP_ADCIN2</v>
      </c>
      <c r="D4056" t="str">
        <f t="shared" si="486"/>
        <v>R182-2</v>
      </c>
      <c r="E4056" t="s">
        <v>3625</v>
      </c>
      <c r="F4056">
        <v>2</v>
      </c>
      <c r="G4056" t="s">
        <v>4473</v>
      </c>
      <c r="AT4056" t="str">
        <f t="shared" si="487"/>
        <v>UFP_ADCIN2</v>
      </c>
      <c r="AU4056" t="str">
        <f t="shared" si="488"/>
        <v>--</v>
      </c>
    </row>
    <row r="4057" spans="1:47" x14ac:dyDescent="0.25">
      <c r="A4057" t="str">
        <f t="shared" si="483"/>
        <v>R183-1</v>
      </c>
      <c r="B4057" t="str">
        <f t="shared" si="484"/>
        <v>GND</v>
      </c>
      <c r="C4057" t="str">
        <f t="shared" si="485"/>
        <v>R183-GND</v>
      </c>
      <c r="D4057" t="str">
        <f t="shared" si="486"/>
        <v>R183-1</v>
      </c>
      <c r="E4057" t="s">
        <v>3626</v>
      </c>
      <c r="F4057">
        <v>1</v>
      </c>
      <c r="G4057" t="s">
        <v>433</v>
      </c>
      <c r="AT4057">
        <f t="shared" si="487"/>
        <v>0</v>
      </c>
      <c r="AU4057">
        <f t="shared" si="488"/>
        <v>0</v>
      </c>
    </row>
    <row r="4058" spans="1:47" x14ac:dyDescent="0.25">
      <c r="A4058" t="str">
        <f t="shared" si="483"/>
        <v>R183-2</v>
      </c>
      <c r="B4058" t="str">
        <f t="shared" si="484"/>
        <v>UFP_ADCIN3</v>
      </c>
      <c r="C4058" t="str">
        <f t="shared" si="485"/>
        <v>R183-UFP_ADCIN3</v>
      </c>
      <c r="D4058" t="str">
        <f t="shared" si="486"/>
        <v>R183-2</v>
      </c>
      <c r="E4058" t="s">
        <v>3626</v>
      </c>
      <c r="F4058">
        <v>2</v>
      </c>
      <c r="G4058" t="s">
        <v>4474</v>
      </c>
      <c r="AT4058" t="str">
        <f t="shared" si="487"/>
        <v>UFP_ADCIN3</v>
      </c>
      <c r="AU4058" t="str">
        <f t="shared" si="488"/>
        <v>--</v>
      </c>
    </row>
    <row r="4059" spans="1:47" x14ac:dyDescent="0.25">
      <c r="A4059" t="str">
        <f t="shared" si="483"/>
        <v>R184-1</v>
      </c>
      <c r="B4059" t="str">
        <f t="shared" si="484"/>
        <v>3V3</v>
      </c>
      <c r="C4059" t="str">
        <f t="shared" si="485"/>
        <v>R184-3V3</v>
      </c>
      <c r="D4059" t="str">
        <f t="shared" si="486"/>
        <v>R184-1</v>
      </c>
      <c r="E4059" t="s">
        <v>3627</v>
      </c>
      <c r="F4059">
        <v>1</v>
      </c>
      <c r="G4059" t="s">
        <v>3710</v>
      </c>
      <c r="AT4059" t="str">
        <f t="shared" si="487"/>
        <v>3V3</v>
      </c>
      <c r="AU4059" t="str">
        <f t="shared" si="488"/>
        <v>--</v>
      </c>
    </row>
    <row r="4060" spans="1:47" x14ac:dyDescent="0.25">
      <c r="A4060" t="str">
        <f t="shared" si="483"/>
        <v>R184-2</v>
      </c>
      <c r="B4060" t="str">
        <f t="shared" si="484"/>
        <v>eMMC_RST</v>
      </c>
      <c r="C4060" t="str">
        <f t="shared" si="485"/>
        <v>R184-eMMC_RST</v>
      </c>
      <c r="D4060" t="str">
        <f t="shared" si="486"/>
        <v>R184-2</v>
      </c>
      <c r="E4060" t="s">
        <v>3627</v>
      </c>
      <c r="F4060">
        <v>2</v>
      </c>
      <c r="G4060" t="s">
        <v>4549</v>
      </c>
      <c r="AT4060" t="str">
        <f t="shared" si="487"/>
        <v>eMMC_RST</v>
      </c>
      <c r="AU4060" t="str">
        <f t="shared" si="488"/>
        <v>--</v>
      </c>
    </row>
    <row r="4061" spans="1:47" x14ac:dyDescent="0.25">
      <c r="A4061" t="str">
        <f t="shared" si="483"/>
        <v>R185-1</v>
      </c>
      <c r="B4061" t="str">
        <f t="shared" si="484"/>
        <v>3V3</v>
      </c>
      <c r="C4061" t="str">
        <f t="shared" si="485"/>
        <v>R185-3V3</v>
      </c>
      <c r="D4061" t="str">
        <f t="shared" si="486"/>
        <v>R185-1</v>
      </c>
      <c r="E4061" t="s">
        <v>3628</v>
      </c>
      <c r="F4061">
        <v>1</v>
      </c>
      <c r="G4061" t="s">
        <v>3710</v>
      </c>
      <c r="AT4061" t="str">
        <f t="shared" si="487"/>
        <v>3V3</v>
      </c>
      <c r="AU4061" t="str">
        <f t="shared" si="488"/>
        <v>--</v>
      </c>
    </row>
    <row r="4062" spans="1:47" x14ac:dyDescent="0.25">
      <c r="A4062" t="str">
        <f t="shared" si="483"/>
        <v>R185-2</v>
      </c>
      <c r="B4062" t="str">
        <f t="shared" si="484"/>
        <v>NetJ4_B11</v>
      </c>
      <c r="C4062" t="str">
        <f t="shared" si="485"/>
        <v>R185-NetJ4_B11</v>
      </c>
      <c r="D4062" t="str">
        <f t="shared" si="486"/>
        <v>R185-2</v>
      </c>
      <c r="E4062" t="s">
        <v>3628</v>
      </c>
      <c r="F4062">
        <v>2</v>
      </c>
      <c r="G4062" t="s">
        <v>4290</v>
      </c>
      <c r="AT4062" t="str">
        <f t="shared" si="487"/>
        <v>NetJ4_B11</v>
      </c>
      <c r="AU4062" t="str">
        <f t="shared" si="488"/>
        <v>--</v>
      </c>
    </row>
    <row r="4063" spans="1:47" x14ac:dyDescent="0.25">
      <c r="A4063" t="str">
        <f t="shared" si="483"/>
        <v>R186-1</v>
      </c>
      <c r="B4063" t="str">
        <f t="shared" si="484"/>
        <v>GND</v>
      </c>
      <c r="C4063" t="str">
        <f t="shared" si="485"/>
        <v>R186-GND</v>
      </c>
      <c r="D4063" t="str">
        <f t="shared" si="486"/>
        <v>R186-1</v>
      </c>
      <c r="E4063" t="s">
        <v>3629</v>
      </c>
      <c r="F4063">
        <v>1</v>
      </c>
      <c r="G4063" t="s">
        <v>433</v>
      </c>
      <c r="AT4063">
        <f t="shared" si="487"/>
        <v>0</v>
      </c>
      <c r="AU4063">
        <f t="shared" si="488"/>
        <v>0</v>
      </c>
    </row>
    <row r="4064" spans="1:47" x14ac:dyDescent="0.25">
      <c r="A4064" t="str">
        <f t="shared" si="483"/>
        <v>R186-2</v>
      </c>
      <c r="B4064" t="str">
        <f t="shared" si="484"/>
        <v>UFP_ADCIN4</v>
      </c>
      <c r="C4064" t="str">
        <f t="shared" si="485"/>
        <v>R186-UFP_ADCIN4</v>
      </c>
      <c r="D4064" t="str">
        <f t="shared" si="486"/>
        <v>R186-2</v>
      </c>
      <c r="E4064" t="s">
        <v>3629</v>
      </c>
      <c r="F4064">
        <v>2</v>
      </c>
      <c r="G4064" t="s">
        <v>4475</v>
      </c>
      <c r="AT4064" t="str">
        <f t="shared" si="487"/>
        <v>UFP_ADCIN4</v>
      </c>
      <c r="AU4064" t="str">
        <f t="shared" si="488"/>
        <v>--</v>
      </c>
    </row>
    <row r="4065" spans="1:47" x14ac:dyDescent="0.25">
      <c r="A4065" t="str">
        <f t="shared" si="483"/>
        <v>R187-1</v>
      </c>
      <c r="B4065" t="str">
        <f t="shared" si="484"/>
        <v>SSD_PEDET</v>
      </c>
      <c r="C4065" t="str">
        <f t="shared" si="485"/>
        <v>R187-SSD_PEDET</v>
      </c>
      <c r="D4065" t="str">
        <f t="shared" si="486"/>
        <v>R187-1</v>
      </c>
      <c r="E4065" t="s">
        <v>3630</v>
      </c>
      <c r="F4065">
        <v>1</v>
      </c>
      <c r="G4065" t="s">
        <v>4464</v>
      </c>
      <c r="AT4065" t="str">
        <f t="shared" si="487"/>
        <v>SSD_PEDET</v>
      </c>
      <c r="AU4065" t="str">
        <f t="shared" si="488"/>
        <v>--</v>
      </c>
    </row>
    <row r="4066" spans="1:47" x14ac:dyDescent="0.25">
      <c r="A4066" t="str">
        <f t="shared" si="483"/>
        <v>R187-2</v>
      </c>
      <c r="B4066" t="str">
        <f t="shared" si="484"/>
        <v>SSD_3V3_1</v>
      </c>
      <c r="C4066" t="str">
        <f t="shared" si="485"/>
        <v>R187-SSD_3V3_1</v>
      </c>
      <c r="D4066" t="str">
        <f t="shared" si="486"/>
        <v>R187-2</v>
      </c>
      <c r="E4066" t="s">
        <v>3630</v>
      </c>
      <c r="F4066">
        <v>2</v>
      </c>
      <c r="G4066" t="s">
        <v>4460</v>
      </c>
      <c r="AT4066" t="str">
        <f t="shared" si="487"/>
        <v>SSD_3V3_1</v>
      </c>
      <c r="AU4066" t="str">
        <f t="shared" si="488"/>
        <v>--</v>
      </c>
    </row>
    <row r="4067" spans="1:47" x14ac:dyDescent="0.25">
      <c r="A4067" t="str">
        <f t="shared" si="483"/>
        <v>R188-1</v>
      </c>
      <c r="B4067" t="str">
        <f t="shared" si="484"/>
        <v>5V</v>
      </c>
      <c r="C4067" t="str">
        <f t="shared" si="485"/>
        <v>R188-5V</v>
      </c>
      <c r="D4067" t="str">
        <f t="shared" si="486"/>
        <v>R188-1</v>
      </c>
      <c r="E4067" t="s">
        <v>5379</v>
      </c>
      <c r="F4067">
        <v>1</v>
      </c>
      <c r="G4067" t="s">
        <v>3724</v>
      </c>
      <c r="AT4067" t="str">
        <f t="shared" si="487"/>
        <v>5V</v>
      </c>
      <c r="AU4067" t="str">
        <f t="shared" si="488"/>
        <v>--</v>
      </c>
    </row>
    <row r="4068" spans="1:47" x14ac:dyDescent="0.25">
      <c r="A4068" t="str">
        <f t="shared" si="483"/>
        <v>R188-2</v>
      </c>
      <c r="B4068" t="str">
        <f t="shared" si="484"/>
        <v>NetR188_2</v>
      </c>
      <c r="C4068" t="str">
        <f t="shared" si="485"/>
        <v>R188-NetR188_2</v>
      </c>
      <c r="D4068" t="str">
        <f t="shared" si="486"/>
        <v>R188-2</v>
      </c>
      <c r="E4068" t="s">
        <v>5379</v>
      </c>
      <c r="F4068">
        <v>2</v>
      </c>
      <c r="G4068" t="s">
        <v>4308</v>
      </c>
      <c r="AT4068" t="str">
        <f t="shared" si="487"/>
        <v>NetR188_2</v>
      </c>
      <c r="AU4068" t="str">
        <f t="shared" si="488"/>
        <v>--</v>
      </c>
    </row>
    <row r="4069" spans="1:47" x14ac:dyDescent="0.25">
      <c r="A4069" t="str">
        <f t="shared" si="483"/>
        <v>R189-1</v>
      </c>
      <c r="B4069" t="str">
        <f t="shared" si="484"/>
        <v>GND</v>
      </c>
      <c r="C4069" t="str">
        <f t="shared" si="485"/>
        <v>R189-GND</v>
      </c>
      <c r="D4069" t="str">
        <f t="shared" si="486"/>
        <v>R189-1</v>
      </c>
      <c r="E4069" t="s">
        <v>5380</v>
      </c>
      <c r="F4069">
        <v>1</v>
      </c>
      <c r="G4069" t="s">
        <v>433</v>
      </c>
      <c r="AT4069">
        <f t="shared" si="487"/>
        <v>0</v>
      </c>
      <c r="AU4069">
        <f t="shared" si="488"/>
        <v>0</v>
      </c>
    </row>
    <row r="4070" spans="1:47" x14ac:dyDescent="0.25">
      <c r="A4070" t="str">
        <f t="shared" si="483"/>
        <v>R189-2</v>
      </c>
      <c r="B4070" t="str">
        <f t="shared" si="484"/>
        <v>SSD1_SLEEP</v>
      </c>
      <c r="C4070" t="str">
        <f t="shared" si="485"/>
        <v>R189-SSD1_SLEEP</v>
      </c>
      <c r="D4070" t="str">
        <f t="shared" si="486"/>
        <v>R189-2</v>
      </c>
      <c r="E4070" t="s">
        <v>5380</v>
      </c>
      <c r="F4070">
        <v>2</v>
      </c>
      <c r="G4070" t="s">
        <v>4459</v>
      </c>
      <c r="AT4070" t="str">
        <f t="shared" si="487"/>
        <v>SSD1_SLEEP</v>
      </c>
      <c r="AU4070" t="str">
        <f t="shared" si="488"/>
        <v>--</v>
      </c>
    </row>
    <row r="4071" spans="1:47" x14ac:dyDescent="0.25">
      <c r="A4071" t="str">
        <f t="shared" si="483"/>
        <v>R190-1</v>
      </c>
      <c r="B4071" t="str">
        <f t="shared" si="484"/>
        <v>CK3_P</v>
      </c>
      <c r="C4071" t="str">
        <f t="shared" si="485"/>
        <v>R190-CK3_P</v>
      </c>
      <c r="D4071" t="str">
        <f t="shared" si="486"/>
        <v>R190-1</v>
      </c>
      <c r="E4071" t="s">
        <v>5381</v>
      </c>
      <c r="F4071">
        <v>1</v>
      </c>
      <c r="G4071" t="s">
        <v>3769</v>
      </c>
      <c r="AT4071" t="str">
        <f t="shared" si="487"/>
        <v>CK3_P</v>
      </c>
      <c r="AU4071" t="str">
        <f t="shared" si="488"/>
        <v>--</v>
      </c>
    </row>
    <row r="4072" spans="1:47" x14ac:dyDescent="0.25">
      <c r="A4072" t="str">
        <f t="shared" si="483"/>
        <v>R190-2</v>
      </c>
      <c r="B4072" t="str">
        <f t="shared" si="484"/>
        <v>SSD_RCLK_P</v>
      </c>
      <c r="C4072" t="str">
        <f t="shared" si="485"/>
        <v>R190-SSD_RCLK_P</v>
      </c>
      <c r="D4072" t="str">
        <f t="shared" si="486"/>
        <v>R190-2</v>
      </c>
      <c r="E4072" t="s">
        <v>5381</v>
      </c>
      <c r="F4072">
        <v>2</v>
      </c>
      <c r="G4072" t="s">
        <v>4466</v>
      </c>
      <c r="AT4072" t="str">
        <f t="shared" si="487"/>
        <v>SSD_RCLK_P</v>
      </c>
      <c r="AU4072" t="str">
        <f t="shared" si="488"/>
        <v>--</v>
      </c>
    </row>
    <row r="4073" spans="1:47" x14ac:dyDescent="0.25">
      <c r="A4073" t="str">
        <f t="shared" si="483"/>
        <v>R191-1</v>
      </c>
      <c r="B4073" t="str">
        <f t="shared" si="484"/>
        <v>3V3_CAM</v>
      </c>
      <c r="C4073" t="str">
        <f t="shared" si="485"/>
        <v>R191-3V3_CAM</v>
      </c>
      <c r="D4073" t="str">
        <f t="shared" si="486"/>
        <v>R191-1</v>
      </c>
      <c r="E4073" t="s">
        <v>5382</v>
      </c>
      <c r="F4073">
        <v>1</v>
      </c>
      <c r="G4073" t="s">
        <v>3712</v>
      </c>
      <c r="AT4073" t="str">
        <f t="shared" si="487"/>
        <v>3V3_CAM</v>
      </c>
      <c r="AU4073" t="str">
        <f t="shared" si="488"/>
        <v>--</v>
      </c>
    </row>
    <row r="4074" spans="1:47" x14ac:dyDescent="0.25">
      <c r="A4074" t="str">
        <f t="shared" si="483"/>
        <v>R191-2</v>
      </c>
      <c r="B4074" t="str">
        <f t="shared" si="484"/>
        <v>CSI1_SCL</v>
      </c>
      <c r="C4074" t="str">
        <f t="shared" si="485"/>
        <v>R191-CSI1_SCL</v>
      </c>
      <c r="D4074" t="str">
        <f t="shared" si="486"/>
        <v>R191-2</v>
      </c>
      <c r="E4074" t="s">
        <v>5382</v>
      </c>
      <c r="F4074">
        <v>2</v>
      </c>
      <c r="G4074" t="s">
        <v>3828</v>
      </c>
      <c r="AT4074" t="str">
        <f t="shared" si="487"/>
        <v>CSI1_SCL</v>
      </c>
      <c r="AU4074" t="str">
        <f t="shared" si="488"/>
        <v>--</v>
      </c>
    </row>
    <row r="4075" spans="1:47" x14ac:dyDescent="0.25">
      <c r="A4075" t="str">
        <f t="shared" si="483"/>
        <v>R192-1</v>
      </c>
      <c r="B4075" t="str">
        <f t="shared" si="484"/>
        <v>3V3</v>
      </c>
      <c r="C4075" t="str">
        <f t="shared" si="485"/>
        <v>R192-3V3</v>
      </c>
      <c r="D4075" t="str">
        <f t="shared" si="486"/>
        <v>R192-1</v>
      </c>
      <c r="E4075" t="s">
        <v>5383</v>
      </c>
      <c r="F4075">
        <v>1</v>
      </c>
      <c r="G4075" t="s">
        <v>3710</v>
      </c>
      <c r="AT4075" t="str">
        <f t="shared" si="487"/>
        <v>3V3</v>
      </c>
      <c r="AU4075" t="str">
        <f t="shared" si="488"/>
        <v>--</v>
      </c>
    </row>
    <row r="4076" spans="1:47" x14ac:dyDescent="0.25">
      <c r="A4076" t="str">
        <f t="shared" si="483"/>
        <v>R192-2</v>
      </c>
      <c r="B4076" t="str">
        <f t="shared" si="484"/>
        <v>PHY1_LED1</v>
      </c>
      <c r="C4076" t="str">
        <f t="shared" si="485"/>
        <v>R192-PHY1_LED1</v>
      </c>
      <c r="D4076" t="str">
        <f t="shared" si="486"/>
        <v>R192-2</v>
      </c>
      <c r="E4076" t="s">
        <v>5383</v>
      </c>
      <c r="F4076">
        <v>2</v>
      </c>
      <c r="G4076" t="s">
        <v>4375</v>
      </c>
      <c r="AT4076" t="str">
        <f t="shared" si="487"/>
        <v>PHY1_LED1</v>
      </c>
      <c r="AU4076" t="str">
        <f t="shared" si="488"/>
        <v>--</v>
      </c>
    </row>
    <row r="4077" spans="1:47" x14ac:dyDescent="0.25">
      <c r="A4077" t="str">
        <f t="shared" si="483"/>
        <v>R193-1</v>
      </c>
      <c r="B4077" t="str">
        <f t="shared" si="484"/>
        <v>Link1_ST</v>
      </c>
      <c r="C4077" t="str">
        <f t="shared" si="485"/>
        <v>R193-Link1_ST</v>
      </c>
      <c r="D4077" t="str">
        <f t="shared" si="486"/>
        <v>R193-1</v>
      </c>
      <c r="E4077" t="s">
        <v>5384</v>
      </c>
      <c r="F4077">
        <v>1</v>
      </c>
      <c r="G4077" t="s">
        <v>4215</v>
      </c>
      <c r="AT4077" t="str">
        <f t="shared" si="487"/>
        <v>Link1_ST</v>
      </c>
      <c r="AU4077" t="str">
        <f t="shared" si="488"/>
        <v>--</v>
      </c>
    </row>
    <row r="4078" spans="1:47" x14ac:dyDescent="0.25">
      <c r="A4078" t="str">
        <f t="shared" si="483"/>
        <v>R193-2</v>
      </c>
      <c r="B4078" t="str">
        <f t="shared" si="484"/>
        <v>1V8</v>
      </c>
      <c r="C4078" t="str">
        <f t="shared" si="485"/>
        <v>R193-1V8</v>
      </c>
      <c r="D4078" t="str">
        <f t="shared" si="486"/>
        <v>R193-2</v>
      </c>
      <c r="E4078" t="s">
        <v>5384</v>
      </c>
      <c r="F4078">
        <v>2</v>
      </c>
      <c r="G4078" t="s">
        <v>3702</v>
      </c>
      <c r="AT4078" t="str">
        <f t="shared" si="487"/>
        <v>1V8</v>
      </c>
      <c r="AU4078" t="str">
        <f t="shared" si="488"/>
        <v>--</v>
      </c>
    </row>
    <row r="4079" spans="1:47" x14ac:dyDescent="0.25">
      <c r="A4079" t="str">
        <f t="shared" si="483"/>
        <v>R194-1</v>
      </c>
      <c r="B4079" t="str">
        <f t="shared" si="484"/>
        <v>3V3_CAM</v>
      </c>
      <c r="C4079" t="str">
        <f t="shared" si="485"/>
        <v>R194-3V3_CAM</v>
      </c>
      <c r="D4079" t="str">
        <f t="shared" si="486"/>
        <v>R194-1</v>
      </c>
      <c r="E4079" t="s">
        <v>5385</v>
      </c>
      <c r="F4079">
        <v>1</v>
      </c>
      <c r="G4079" t="s">
        <v>3712</v>
      </c>
      <c r="AT4079" t="str">
        <f t="shared" si="487"/>
        <v>3V3_CAM</v>
      </c>
      <c r="AU4079" t="str">
        <f t="shared" si="488"/>
        <v>--</v>
      </c>
    </row>
    <row r="4080" spans="1:47" x14ac:dyDescent="0.25">
      <c r="A4080" t="str">
        <f t="shared" si="483"/>
        <v>R194-2</v>
      </c>
      <c r="B4080" t="str">
        <f t="shared" si="484"/>
        <v>CSI1_SDA</v>
      </c>
      <c r="C4080" t="str">
        <f t="shared" si="485"/>
        <v>R194-CSI1_SDA</v>
      </c>
      <c r="D4080" t="str">
        <f t="shared" si="486"/>
        <v>R194-2</v>
      </c>
      <c r="E4080" t="s">
        <v>5385</v>
      </c>
      <c r="F4080">
        <v>2</v>
      </c>
      <c r="G4080" t="s">
        <v>3829</v>
      </c>
      <c r="AT4080" t="str">
        <f t="shared" si="487"/>
        <v>CSI1_SDA</v>
      </c>
      <c r="AU4080" t="str">
        <f t="shared" si="488"/>
        <v>--</v>
      </c>
    </row>
    <row r="4081" spans="1:47" x14ac:dyDescent="0.25">
      <c r="A4081" t="str">
        <f t="shared" si="483"/>
        <v>R195-1</v>
      </c>
      <c r="B4081" t="str">
        <f t="shared" si="484"/>
        <v>RX1_ER</v>
      </c>
      <c r="C4081" t="str">
        <f t="shared" si="485"/>
        <v>R195-RX1_ER</v>
      </c>
      <c r="D4081" t="str">
        <f t="shared" si="486"/>
        <v>R195-1</v>
      </c>
      <c r="E4081" t="s">
        <v>5386</v>
      </c>
      <c r="F4081">
        <v>1</v>
      </c>
      <c r="G4081" t="s">
        <v>4421</v>
      </c>
      <c r="AT4081" t="str">
        <f t="shared" si="487"/>
        <v>RX1_ER</v>
      </c>
      <c r="AU4081" t="str">
        <f t="shared" si="488"/>
        <v>--</v>
      </c>
    </row>
    <row r="4082" spans="1:47" x14ac:dyDescent="0.25">
      <c r="A4082" t="str">
        <f t="shared" si="483"/>
        <v>R195-2</v>
      </c>
      <c r="B4082" t="str">
        <f t="shared" si="484"/>
        <v>1V8</v>
      </c>
      <c r="C4082" t="str">
        <f t="shared" si="485"/>
        <v>R195-1V8</v>
      </c>
      <c r="D4082" t="str">
        <f t="shared" si="486"/>
        <v>R195-2</v>
      </c>
      <c r="E4082" t="s">
        <v>5386</v>
      </c>
      <c r="F4082">
        <v>2</v>
      </c>
      <c r="G4082" t="s">
        <v>3702</v>
      </c>
      <c r="AT4082" t="str">
        <f t="shared" si="487"/>
        <v>1V8</v>
      </c>
      <c r="AU4082" t="str">
        <f t="shared" si="488"/>
        <v>--</v>
      </c>
    </row>
    <row r="4083" spans="1:47" x14ac:dyDescent="0.25">
      <c r="A4083" t="str">
        <f t="shared" si="483"/>
        <v>R196-1</v>
      </c>
      <c r="B4083" t="str">
        <f t="shared" si="484"/>
        <v>ETH1_RXCK</v>
      </c>
      <c r="C4083" t="str">
        <f t="shared" si="485"/>
        <v>R196-ETH1_RXCK</v>
      </c>
      <c r="D4083" t="str">
        <f t="shared" si="486"/>
        <v>R196-1</v>
      </c>
      <c r="E4083" t="s">
        <v>5387</v>
      </c>
      <c r="F4083">
        <v>1</v>
      </c>
      <c r="G4083" t="s">
        <v>3891</v>
      </c>
      <c r="AT4083" t="str">
        <f t="shared" si="487"/>
        <v>ETH1_RXCK</v>
      </c>
      <c r="AU4083" t="str">
        <f t="shared" si="488"/>
        <v>--</v>
      </c>
    </row>
    <row r="4084" spans="1:47" x14ac:dyDescent="0.25">
      <c r="A4084" t="str">
        <f t="shared" si="483"/>
        <v>R196-2</v>
      </c>
      <c r="B4084" t="str">
        <f t="shared" si="484"/>
        <v>GND</v>
      </c>
      <c r="C4084" t="str">
        <f t="shared" si="485"/>
        <v>R196-GND</v>
      </c>
      <c r="D4084" t="str">
        <f t="shared" si="486"/>
        <v>R196-2</v>
      </c>
      <c r="E4084" t="s">
        <v>5387</v>
      </c>
      <c r="F4084">
        <v>2</v>
      </c>
      <c r="G4084" t="s">
        <v>433</v>
      </c>
      <c r="AT4084">
        <f t="shared" si="487"/>
        <v>0</v>
      </c>
      <c r="AU4084">
        <f t="shared" si="488"/>
        <v>0</v>
      </c>
    </row>
    <row r="4085" spans="1:47" x14ac:dyDescent="0.25">
      <c r="A4085" t="str">
        <f t="shared" si="483"/>
        <v>R197-1</v>
      </c>
      <c r="B4085" t="str">
        <f t="shared" si="484"/>
        <v>1V8</v>
      </c>
      <c r="C4085" t="str">
        <f t="shared" si="485"/>
        <v>R197-1V8</v>
      </c>
      <c r="D4085" t="str">
        <f t="shared" si="486"/>
        <v>R197-1</v>
      </c>
      <c r="E4085" t="s">
        <v>5388</v>
      </c>
      <c r="F4085">
        <v>1</v>
      </c>
      <c r="G4085" t="s">
        <v>3702</v>
      </c>
      <c r="AT4085" t="str">
        <f t="shared" si="487"/>
        <v>1V8</v>
      </c>
      <c r="AU4085" t="str">
        <f t="shared" si="488"/>
        <v>--</v>
      </c>
    </row>
    <row r="4086" spans="1:47" x14ac:dyDescent="0.25">
      <c r="A4086" t="str">
        <f t="shared" si="483"/>
        <v>R197-2</v>
      </c>
      <c r="B4086" t="str">
        <f t="shared" si="484"/>
        <v>ETH1_MDC</v>
      </c>
      <c r="C4086" t="str">
        <f t="shared" si="485"/>
        <v>R197-ETH1_MDC</v>
      </c>
      <c r="D4086" t="str">
        <f t="shared" si="486"/>
        <v>R197-2</v>
      </c>
      <c r="E4086" t="s">
        <v>5388</v>
      </c>
      <c r="F4086">
        <v>2</v>
      </c>
      <c r="G4086" t="s">
        <v>3963</v>
      </c>
      <c r="AT4086" t="str">
        <f t="shared" si="487"/>
        <v>ETH1_MDC</v>
      </c>
      <c r="AU4086" t="str">
        <f t="shared" si="488"/>
        <v>--</v>
      </c>
    </row>
    <row r="4087" spans="1:47" x14ac:dyDescent="0.25">
      <c r="A4087" t="str">
        <f t="shared" si="483"/>
        <v>R198-1</v>
      </c>
      <c r="B4087" t="str">
        <f t="shared" si="484"/>
        <v>1V8</v>
      </c>
      <c r="C4087" t="str">
        <f t="shared" si="485"/>
        <v>R198-1V8</v>
      </c>
      <c r="D4087" t="str">
        <f t="shared" si="486"/>
        <v>R198-1</v>
      </c>
      <c r="E4087" t="s">
        <v>5389</v>
      </c>
      <c r="F4087">
        <v>1</v>
      </c>
      <c r="G4087" t="s">
        <v>3702</v>
      </c>
      <c r="AT4087" t="str">
        <f t="shared" si="487"/>
        <v>1V8</v>
      </c>
      <c r="AU4087" t="str">
        <f t="shared" si="488"/>
        <v>--</v>
      </c>
    </row>
    <row r="4088" spans="1:47" x14ac:dyDescent="0.25">
      <c r="A4088" t="str">
        <f t="shared" si="483"/>
        <v>R198-2</v>
      </c>
      <c r="B4088" t="str">
        <f t="shared" si="484"/>
        <v>ETH1_MDIO</v>
      </c>
      <c r="C4088" t="str">
        <f t="shared" si="485"/>
        <v>R198-ETH1_MDIO</v>
      </c>
      <c r="D4088" t="str">
        <f t="shared" si="486"/>
        <v>R198-2</v>
      </c>
      <c r="E4088" t="s">
        <v>5389</v>
      </c>
      <c r="F4088">
        <v>2</v>
      </c>
      <c r="G4088" t="s">
        <v>3897</v>
      </c>
      <c r="AT4088" t="str">
        <f t="shared" si="487"/>
        <v>ETH1_MDIO</v>
      </c>
      <c r="AU4088" t="str">
        <f t="shared" si="488"/>
        <v>--</v>
      </c>
    </row>
    <row r="4089" spans="1:47" x14ac:dyDescent="0.25">
      <c r="A4089" t="str">
        <f t="shared" si="483"/>
        <v>R199-1</v>
      </c>
      <c r="B4089" t="str">
        <f t="shared" si="484"/>
        <v>GND</v>
      </c>
      <c r="C4089" t="str">
        <f t="shared" si="485"/>
        <v>R199-GND</v>
      </c>
      <c r="D4089" t="str">
        <f t="shared" si="486"/>
        <v>R199-1</v>
      </c>
      <c r="E4089" t="s">
        <v>5390</v>
      </c>
      <c r="F4089">
        <v>1</v>
      </c>
      <c r="G4089" t="s">
        <v>433</v>
      </c>
      <c r="AT4089">
        <f t="shared" si="487"/>
        <v>0</v>
      </c>
      <c r="AU4089">
        <f t="shared" si="488"/>
        <v>0</v>
      </c>
    </row>
    <row r="4090" spans="1:47" x14ac:dyDescent="0.25">
      <c r="A4090" t="str">
        <f t="shared" si="483"/>
        <v>R199-2</v>
      </c>
      <c r="B4090" t="str">
        <f t="shared" si="484"/>
        <v>PHY1_LED1</v>
      </c>
      <c r="C4090" t="str">
        <f t="shared" si="485"/>
        <v>R199-PHY1_LED1</v>
      </c>
      <c r="D4090" t="str">
        <f t="shared" si="486"/>
        <v>R199-2</v>
      </c>
      <c r="E4090" t="s">
        <v>5390</v>
      </c>
      <c r="F4090">
        <v>2</v>
      </c>
      <c r="G4090" t="s">
        <v>4375</v>
      </c>
      <c r="AT4090" t="str">
        <f t="shared" si="487"/>
        <v>PHY1_LED1</v>
      </c>
      <c r="AU4090" t="str">
        <f t="shared" si="488"/>
        <v>--</v>
      </c>
    </row>
    <row r="4091" spans="1:47" x14ac:dyDescent="0.25">
      <c r="A4091" t="str">
        <f t="shared" si="483"/>
        <v>R200-1</v>
      </c>
      <c r="B4091" t="str">
        <f t="shared" si="484"/>
        <v>Link1_ST</v>
      </c>
      <c r="C4091" t="str">
        <f t="shared" si="485"/>
        <v>R200-Link1_ST</v>
      </c>
      <c r="D4091" t="str">
        <f t="shared" si="486"/>
        <v>R200-1</v>
      </c>
      <c r="E4091" t="s">
        <v>5391</v>
      </c>
      <c r="F4091">
        <v>1</v>
      </c>
      <c r="G4091" t="s">
        <v>4215</v>
      </c>
      <c r="AT4091" t="str">
        <f t="shared" si="487"/>
        <v>Link1_ST</v>
      </c>
      <c r="AU4091" t="str">
        <f t="shared" si="488"/>
        <v>--</v>
      </c>
    </row>
    <row r="4092" spans="1:47" x14ac:dyDescent="0.25">
      <c r="A4092" t="str">
        <f t="shared" si="483"/>
        <v>R200-2</v>
      </c>
      <c r="B4092" t="str">
        <f t="shared" si="484"/>
        <v>GND</v>
      </c>
      <c r="C4092" t="str">
        <f t="shared" si="485"/>
        <v>R200-GND</v>
      </c>
      <c r="D4092" t="str">
        <f t="shared" si="486"/>
        <v>R200-2</v>
      </c>
      <c r="E4092" t="s">
        <v>5391</v>
      </c>
      <c r="F4092">
        <v>2</v>
      </c>
      <c r="G4092" t="s">
        <v>433</v>
      </c>
      <c r="AT4092">
        <f t="shared" si="487"/>
        <v>0</v>
      </c>
      <c r="AU4092">
        <f t="shared" si="488"/>
        <v>0</v>
      </c>
    </row>
    <row r="4093" spans="1:47" x14ac:dyDescent="0.25">
      <c r="A4093" t="str">
        <f t="shared" si="483"/>
        <v>R201-1</v>
      </c>
      <c r="B4093" t="str">
        <f t="shared" si="484"/>
        <v>ETH1_RXCTL</v>
      </c>
      <c r="C4093" t="str">
        <f t="shared" si="485"/>
        <v>R201-ETH1_RXCTL</v>
      </c>
      <c r="D4093" t="str">
        <f t="shared" si="486"/>
        <v>R201-1</v>
      </c>
      <c r="E4093" t="s">
        <v>5392</v>
      </c>
      <c r="F4093">
        <v>1</v>
      </c>
      <c r="G4093" t="s">
        <v>3815</v>
      </c>
      <c r="AT4093" t="str">
        <f t="shared" si="487"/>
        <v>ETH1_RXCTL</v>
      </c>
      <c r="AU4093" t="str">
        <f t="shared" si="488"/>
        <v>--</v>
      </c>
    </row>
    <row r="4094" spans="1:47" x14ac:dyDescent="0.25">
      <c r="A4094" t="str">
        <f t="shared" si="483"/>
        <v>R201-2</v>
      </c>
      <c r="B4094" t="str">
        <f t="shared" si="484"/>
        <v>GND</v>
      </c>
      <c r="C4094" t="str">
        <f t="shared" si="485"/>
        <v>R201-GND</v>
      </c>
      <c r="D4094" t="str">
        <f t="shared" si="486"/>
        <v>R201-2</v>
      </c>
      <c r="E4094" t="s">
        <v>5392</v>
      </c>
      <c r="F4094">
        <v>2</v>
      </c>
      <c r="G4094" t="s">
        <v>433</v>
      </c>
      <c r="AT4094">
        <f t="shared" si="487"/>
        <v>0</v>
      </c>
      <c r="AU4094">
        <f t="shared" si="488"/>
        <v>0</v>
      </c>
    </row>
    <row r="4095" spans="1:47" x14ac:dyDescent="0.25">
      <c r="A4095" t="str">
        <f t="shared" si="483"/>
        <v>R202-1</v>
      </c>
      <c r="B4095" t="str">
        <f t="shared" si="484"/>
        <v>GND</v>
      </c>
      <c r="C4095" t="str">
        <f t="shared" si="485"/>
        <v>R202-GND</v>
      </c>
      <c r="D4095" t="str">
        <f t="shared" si="486"/>
        <v>R202-1</v>
      </c>
      <c r="E4095" t="s">
        <v>5393</v>
      </c>
      <c r="F4095">
        <v>1</v>
      </c>
      <c r="G4095" t="s">
        <v>433</v>
      </c>
      <c r="AT4095">
        <f t="shared" si="487"/>
        <v>0</v>
      </c>
      <c r="AU4095">
        <f t="shared" si="488"/>
        <v>0</v>
      </c>
    </row>
    <row r="4096" spans="1:47" x14ac:dyDescent="0.25">
      <c r="A4096" t="str">
        <f t="shared" si="483"/>
        <v>R202-2</v>
      </c>
      <c r="B4096" t="str">
        <f t="shared" si="484"/>
        <v>NetR202_2</v>
      </c>
      <c r="C4096" t="str">
        <f t="shared" si="485"/>
        <v>R202-NetR202_2</v>
      </c>
      <c r="D4096" t="str">
        <f t="shared" si="486"/>
        <v>R202-2</v>
      </c>
      <c r="E4096" t="s">
        <v>5393</v>
      </c>
      <c r="F4096">
        <v>2</v>
      </c>
      <c r="G4096" t="s">
        <v>4310</v>
      </c>
      <c r="AT4096" t="str">
        <f t="shared" si="487"/>
        <v>NetR202_2</v>
      </c>
      <c r="AU4096" t="str">
        <f t="shared" si="488"/>
        <v>--</v>
      </c>
    </row>
    <row r="4097" spans="1:47" x14ac:dyDescent="0.25">
      <c r="A4097" t="str">
        <f t="shared" si="483"/>
        <v>R203-1</v>
      </c>
      <c r="B4097" t="str">
        <f t="shared" si="484"/>
        <v>1V8</v>
      </c>
      <c r="C4097" t="str">
        <f t="shared" si="485"/>
        <v>R203-1V8</v>
      </c>
      <c r="D4097" t="str">
        <f t="shared" si="486"/>
        <v>R203-1</v>
      </c>
      <c r="E4097" t="s">
        <v>5394</v>
      </c>
      <c r="F4097">
        <v>1</v>
      </c>
      <c r="G4097" t="s">
        <v>3702</v>
      </c>
      <c r="AT4097" t="str">
        <f t="shared" si="487"/>
        <v>1V8</v>
      </c>
      <c r="AU4097" t="str">
        <f t="shared" si="488"/>
        <v>--</v>
      </c>
    </row>
    <row r="4098" spans="1:47" x14ac:dyDescent="0.25">
      <c r="A4098" t="str">
        <f t="shared" si="483"/>
        <v>R203-2</v>
      </c>
      <c r="B4098" t="str">
        <f t="shared" si="484"/>
        <v>PHY1_INT</v>
      </c>
      <c r="C4098" t="str">
        <f t="shared" si="485"/>
        <v>R203-PHY1_INT</v>
      </c>
      <c r="D4098" t="str">
        <f t="shared" si="486"/>
        <v>R203-2</v>
      </c>
      <c r="E4098" t="s">
        <v>5394</v>
      </c>
      <c r="F4098">
        <v>2</v>
      </c>
      <c r="G4098" t="s">
        <v>4374</v>
      </c>
      <c r="AT4098" t="str">
        <f t="shared" si="487"/>
        <v>PHY1_INT</v>
      </c>
      <c r="AU4098" t="str">
        <f t="shared" si="488"/>
        <v>--</v>
      </c>
    </row>
    <row r="4099" spans="1:47" x14ac:dyDescent="0.25">
      <c r="A4099" t="str">
        <f t="shared" si="483"/>
        <v>R204-1</v>
      </c>
      <c r="B4099" t="str">
        <f t="shared" si="484"/>
        <v>3V3_CAM</v>
      </c>
      <c r="C4099" t="str">
        <f t="shared" si="485"/>
        <v>R204-3V3_CAM</v>
      </c>
      <c r="D4099" t="str">
        <f t="shared" si="486"/>
        <v>R204-1</v>
      </c>
      <c r="E4099" t="s">
        <v>5395</v>
      </c>
      <c r="F4099">
        <v>1</v>
      </c>
      <c r="G4099" t="s">
        <v>3712</v>
      </c>
      <c r="AT4099" t="str">
        <f t="shared" si="487"/>
        <v>3V3_CAM</v>
      </c>
      <c r="AU4099" t="str">
        <f t="shared" si="488"/>
        <v>--</v>
      </c>
    </row>
    <row r="4100" spans="1:47" x14ac:dyDescent="0.25">
      <c r="A4100" t="str">
        <f t="shared" si="483"/>
        <v>R204-2</v>
      </c>
      <c r="B4100" t="str">
        <f t="shared" si="484"/>
        <v>CSI0_SCL</v>
      </c>
      <c r="C4100" t="str">
        <f t="shared" si="485"/>
        <v>R204-CSI0_SCL</v>
      </c>
      <c r="D4100" t="str">
        <f t="shared" si="486"/>
        <v>R204-2</v>
      </c>
      <c r="E4100" t="s">
        <v>5395</v>
      </c>
      <c r="F4100">
        <v>2</v>
      </c>
      <c r="G4100" t="s">
        <v>3808</v>
      </c>
      <c r="AT4100" t="str">
        <f t="shared" si="487"/>
        <v>CSI0_SCL</v>
      </c>
      <c r="AU4100" t="str">
        <f t="shared" si="488"/>
        <v>--</v>
      </c>
    </row>
    <row r="4101" spans="1:47" x14ac:dyDescent="0.25">
      <c r="A4101" t="str">
        <f t="shared" si="483"/>
        <v>R205-1</v>
      </c>
      <c r="B4101" t="str">
        <f t="shared" si="484"/>
        <v>3V3_CAM</v>
      </c>
      <c r="C4101" t="str">
        <f t="shared" si="485"/>
        <v>R205-3V3_CAM</v>
      </c>
      <c r="D4101" t="str">
        <f t="shared" si="486"/>
        <v>R205-1</v>
      </c>
      <c r="E4101" t="s">
        <v>5396</v>
      </c>
      <c r="F4101">
        <v>1</v>
      </c>
      <c r="G4101" t="s">
        <v>3712</v>
      </c>
      <c r="AT4101" t="str">
        <f t="shared" si="487"/>
        <v>3V3_CAM</v>
      </c>
      <c r="AU4101" t="str">
        <f t="shared" si="488"/>
        <v>--</v>
      </c>
    </row>
    <row r="4102" spans="1:47" x14ac:dyDescent="0.25">
      <c r="A4102" t="str">
        <f t="shared" ref="A4102:A4165" si="489">$E4102&amp;"-"&amp;$F4102</f>
        <v>R205-2</v>
      </c>
      <c r="B4102" t="str">
        <f t="shared" ref="B4102:B4165" si="490">IF(OR(E4102=$A$2,E4102=$B$2,E4102=$C$2,E4102=$D$2),"--",G4102)</f>
        <v>CSI0_SDA</v>
      </c>
      <c r="C4102" t="str">
        <f t="shared" ref="C4102:C4165" si="491">$E4102&amp;"-"&amp;$G4102</f>
        <v>R205-CSI0_SDA</v>
      </c>
      <c r="D4102" t="str">
        <f t="shared" ref="D4102:D4165" si="492">A4102</f>
        <v>R205-2</v>
      </c>
      <c r="E4102" t="s">
        <v>5396</v>
      </c>
      <c r="F4102">
        <v>2</v>
      </c>
      <c r="G4102" t="s">
        <v>3810</v>
      </c>
      <c r="AT4102" t="str">
        <f t="shared" ref="AT4102:AT4165" si="493">IF(IF(COUNTIF($AO$6:$AQ$150,B4102)&gt;0,"---","--")="---",VLOOKUP(B4102,$AO$6:$AQ$150,3,0),B4102)</f>
        <v>CSI0_SDA</v>
      </c>
      <c r="AU4102" t="str">
        <f t="shared" ref="AU4102:AU4165" si="494">IF(IF(COUNTIF($AO$6:$AQ$150,B4102)&gt;0,"---","--")="---",VLOOKUP(B4102,$AO$6:$AQ$150,2,0),"--")</f>
        <v>--</v>
      </c>
    </row>
    <row r="4103" spans="1:47" x14ac:dyDescent="0.25">
      <c r="A4103" t="str">
        <f t="shared" si="489"/>
        <v>R206-1</v>
      </c>
      <c r="B4103" t="str">
        <f t="shared" si="490"/>
        <v>PG_3V3</v>
      </c>
      <c r="C4103" t="str">
        <f t="shared" si="491"/>
        <v>R206-PG_3V3</v>
      </c>
      <c r="D4103" t="str">
        <f t="shared" si="492"/>
        <v>R206-1</v>
      </c>
      <c r="E4103" t="s">
        <v>3631</v>
      </c>
      <c r="F4103">
        <v>1</v>
      </c>
      <c r="G4103" t="s">
        <v>4367</v>
      </c>
      <c r="AT4103" t="str">
        <f t="shared" si="493"/>
        <v>PG_3V3</v>
      </c>
      <c r="AU4103" t="str">
        <f t="shared" si="494"/>
        <v>--</v>
      </c>
    </row>
    <row r="4104" spans="1:47" x14ac:dyDescent="0.25">
      <c r="A4104" t="str">
        <f t="shared" si="489"/>
        <v>R206-2</v>
      </c>
      <c r="B4104" t="str">
        <f t="shared" si="490"/>
        <v>3V3AUX</v>
      </c>
      <c r="C4104" t="str">
        <f t="shared" si="491"/>
        <v>R206-3V3AUX</v>
      </c>
      <c r="D4104" t="str">
        <f t="shared" si="492"/>
        <v>R206-2</v>
      </c>
      <c r="E4104" t="s">
        <v>3631</v>
      </c>
      <c r="F4104">
        <v>2</v>
      </c>
      <c r="G4104" t="s">
        <v>3711</v>
      </c>
      <c r="AT4104" t="str">
        <f t="shared" si="493"/>
        <v>3V3AUX</v>
      </c>
      <c r="AU4104" t="str">
        <f t="shared" si="494"/>
        <v>--</v>
      </c>
    </row>
    <row r="4105" spans="1:47" x14ac:dyDescent="0.25">
      <c r="A4105" t="str">
        <f t="shared" si="489"/>
        <v>R207-1</v>
      </c>
      <c r="B4105" t="str">
        <f t="shared" si="490"/>
        <v>5V</v>
      </c>
      <c r="C4105" t="str">
        <f t="shared" si="491"/>
        <v>R207-5V</v>
      </c>
      <c r="D4105" t="str">
        <f t="shared" si="492"/>
        <v>R207-1</v>
      </c>
      <c r="E4105" t="s">
        <v>3632</v>
      </c>
      <c r="F4105">
        <v>1</v>
      </c>
      <c r="G4105" t="s">
        <v>3724</v>
      </c>
      <c r="AT4105" t="str">
        <f t="shared" si="493"/>
        <v>5V</v>
      </c>
      <c r="AU4105" t="str">
        <f t="shared" si="494"/>
        <v>--</v>
      </c>
    </row>
    <row r="4106" spans="1:47" x14ac:dyDescent="0.25">
      <c r="A4106" t="str">
        <f t="shared" si="489"/>
        <v>R207-2</v>
      </c>
      <c r="B4106" t="str">
        <f t="shared" si="490"/>
        <v>NetR207_2</v>
      </c>
      <c r="C4106" t="str">
        <f t="shared" si="491"/>
        <v>R207-NetR207_2</v>
      </c>
      <c r="D4106" t="str">
        <f t="shared" si="492"/>
        <v>R207-2</v>
      </c>
      <c r="E4106" t="s">
        <v>3632</v>
      </c>
      <c r="F4106">
        <v>2</v>
      </c>
      <c r="G4106" t="s">
        <v>1186</v>
      </c>
      <c r="AT4106" t="str">
        <f t="shared" si="493"/>
        <v>NetR207_2</v>
      </c>
      <c r="AU4106" t="str">
        <f t="shared" si="494"/>
        <v>--</v>
      </c>
    </row>
    <row r="4107" spans="1:47" x14ac:dyDescent="0.25">
      <c r="A4107" t="str">
        <f t="shared" si="489"/>
        <v>R208-1</v>
      </c>
      <c r="B4107" t="str">
        <f t="shared" si="490"/>
        <v>5V</v>
      </c>
      <c r="C4107" t="str">
        <f t="shared" si="491"/>
        <v>R208-5V</v>
      </c>
      <c r="D4107" t="str">
        <f t="shared" si="492"/>
        <v>R208-1</v>
      </c>
      <c r="E4107" t="s">
        <v>3633</v>
      </c>
      <c r="F4107">
        <v>1</v>
      </c>
      <c r="G4107" t="s">
        <v>3724</v>
      </c>
      <c r="AT4107" t="str">
        <f t="shared" si="493"/>
        <v>5V</v>
      </c>
      <c r="AU4107" t="str">
        <f t="shared" si="494"/>
        <v>--</v>
      </c>
    </row>
    <row r="4108" spans="1:47" x14ac:dyDescent="0.25">
      <c r="A4108" t="str">
        <f t="shared" si="489"/>
        <v>R208-2</v>
      </c>
      <c r="B4108" t="str">
        <f t="shared" si="490"/>
        <v>EN_3V3AUX</v>
      </c>
      <c r="C4108" t="str">
        <f t="shared" si="491"/>
        <v>R208-EN_3V3AUX</v>
      </c>
      <c r="D4108" t="str">
        <f t="shared" si="492"/>
        <v>R208-2</v>
      </c>
      <c r="E4108" t="s">
        <v>3633</v>
      </c>
      <c r="F4108">
        <v>2</v>
      </c>
      <c r="G4108" t="s">
        <v>929</v>
      </c>
      <c r="AT4108" t="str">
        <f t="shared" si="493"/>
        <v>EN_3V3AUX</v>
      </c>
      <c r="AU4108" t="str">
        <f t="shared" si="494"/>
        <v>--</v>
      </c>
    </row>
    <row r="4109" spans="1:47" x14ac:dyDescent="0.25">
      <c r="A4109" t="str">
        <f t="shared" si="489"/>
        <v>R209-1</v>
      </c>
      <c r="B4109" t="str">
        <f t="shared" si="490"/>
        <v>3V3_CAM</v>
      </c>
      <c r="C4109" t="str">
        <f t="shared" si="491"/>
        <v>R209-3V3_CAM</v>
      </c>
      <c r="D4109" t="str">
        <f t="shared" si="492"/>
        <v>R209-1</v>
      </c>
      <c r="E4109" t="s">
        <v>5397</v>
      </c>
      <c r="F4109">
        <v>1</v>
      </c>
      <c r="G4109" t="s">
        <v>3712</v>
      </c>
      <c r="AT4109" t="str">
        <f t="shared" si="493"/>
        <v>3V3_CAM</v>
      </c>
      <c r="AU4109" t="str">
        <f t="shared" si="494"/>
        <v>--</v>
      </c>
    </row>
    <row r="4110" spans="1:47" x14ac:dyDescent="0.25">
      <c r="A4110" t="str">
        <f t="shared" si="489"/>
        <v>R209-2</v>
      </c>
      <c r="B4110" t="str">
        <f t="shared" si="490"/>
        <v>CSI2_SCL</v>
      </c>
      <c r="C4110" t="str">
        <f t="shared" si="491"/>
        <v>R209-CSI2_SCL</v>
      </c>
      <c r="D4110" t="str">
        <f t="shared" si="492"/>
        <v>R209-2</v>
      </c>
      <c r="E4110" t="s">
        <v>5397</v>
      </c>
      <c r="F4110">
        <v>2</v>
      </c>
      <c r="G4110" t="s">
        <v>3843</v>
      </c>
      <c r="AT4110" t="str">
        <f t="shared" si="493"/>
        <v>CSI2_SCL</v>
      </c>
      <c r="AU4110" t="str">
        <f t="shared" si="494"/>
        <v>--</v>
      </c>
    </row>
    <row r="4111" spans="1:47" x14ac:dyDescent="0.25">
      <c r="A4111" t="str">
        <f t="shared" si="489"/>
        <v>R210-1</v>
      </c>
      <c r="B4111" t="str">
        <f t="shared" si="490"/>
        <v>GND</v>
      </c>
      <c r="C4111" t="str">
        <f t="shared" si="491"/>
        <v>R210-GND</v>
      </c>
      <c r="D4111" t="str">
        <f t="shared" si="492"/>
        <v>R210-1</v>
      </c>
      <c r="E4111" t="s">
        <v>5398</v>
      </c>
      <c r="F4111">
        <v>1</v>
      </c>
      <c r="G4111" t="s">
        <v>433</v>
      </c>
      <c r="AT4111">
        <f t="shared" si="493"/>
        <v>0</v>
      </c>
      <c r="AU4111">
        <f t="shared" si="494"/>
        <v>0</v>
      </c>
    </row>
    <row r="4112" spans="1:47" x14ac:dyDescent="0.25">
      <c r="A4112" t="str">
        <f t="shared" si="489"/>
        <v>R210-2</v>
      </c>
      <c r="B4112" t="str">
        <f t="shared" si="490"/>
        <v>PLL_INPUT1</v>
      </c>
      <c r="C4112" t="str">
        <f t="shared" si="491"/>
        <v>R210-PLL_INPUT1</v>
      </c>
      <c r="D4112" t="str">
        <f t="shared" si="492"/>
        <v>R210-2</v>
      </c>
      <c r="E4112" t="s">
        <v>5398</v>
      </c>
      <c r="F4112">
        <v>2</v>
      </c>
      <c r="G4112" t="s">
        <v>4392</v>
      </c>
      <c r="AT4112" t="str">
        <f t="shared" si="493"/>
        <v>PLL_INPUT1</v>
      </c>
      <c r="AU4112" t="str">
        <f t="shared" si="494"/>
        <v>--</v>
      </c>
    </row>
    <row r="4113" spans="1:47" x14ac:dyDescent="0.25">
      <c r="A4113" t="str">
        <f t="shared" si="489"/>
        <v>R211-1</v>
      </c>
      <c r="B4113" t="str">
        <f t="shared" si="490"/>
        <v>NetD2_K</v>
      </c>
      <c r="C4113" t="str">
        <f t="shared" si="491"/>
        <v>R211-NetD2_K</v>
      </c>
      <c r="D4113" t="str">
        <f t="shared" si="492"/>
        <v>R211-1</v>
      </c>
      <c r="E4113" t="s">
        <v>5399</v>
      </c>
      <c r="F4113">
        <v>1</v>
      </c>
      <c r="G4113" t="s">
        <v>4265</v>
      </c>
      <c r="AT4113" t="str">
        <f t="shared" si="493"/>
        <v>NetD2_K</v>
      </c>
      <c r="AU4113" t="str">
        <f t="shared" si="494"/>
        <v>--</v>
      </c>
    </row>
    <row r="4114" spans="1:47" x14ac:dyDescent="0.25">
      <c r="A4114" t="str">
        <f t="shared" si="489"/>
        <v>R211-2</v>
      </c>
      <c r="B4114" t="str">
        <f t="shared" si="490"/>
        <v>NetR211_2</v>
      </c>
      <c r="C4114" t="str">
        <f t="shared" si="491"/>
        <v>R211-NetR211_2</v>
      </c>
      <c r="D4114" t="str">
        <f t="shared" si="492"/>
        <v>R211-2</v>
      </c>
      <c r="E4114" t="s">
        <v>5399</v>
      </c>
      <c r="F4114">
        <v>2</v>
      </c>
      <c r="G4114" t="s">
        <v>4312</v>
      </c>
      <c r="AT4114" t="str">
        <f t="shared" si="493"/>
        <v>NetR211_2</v>
      </c>
      <c r="AU4114" t="str">
        <f t="shared" si="494"/>
        <v>--</v>
      </c>
    </row>
    <row r="4115" spans="1:47" x14ac:dyDescent="0.25">
      <c r="A4115" t="str">
        <f t="shared" si="489"/>
        <v>R212-1</v>
      </c>
      <c r="B4115" t="str">
        <f t="shared" si="490"/>
        <v>3V3_CAM</v>
      </c>
      <c r="C4115" t="str">
        <f t="shared" si="491"/>
        <v>R212-3V3_CAM</v>
      </c>
      <c r="D4115" t="str">
        <f t="shared" si="492"/>
        <v>R212-1</v>
      </c>
      <c r="E4115" t="s">
        <v>5400</v>
      </c>
      <c r="F4115">
        <v>1</v>
      </c>
      <c r="G4115" t="s">
        <v>3712</v>
      </c>
      <c r="AT4115" t="str">
        <f t="shared" si="493"/>
        <v>3V3_CAM</v>
      </c>
      <c r="AU4115" t="str">
        <f t="shared" si="494"/>
        <v>--</v>
      </c>
    </row>
    <row r="4116" spans="1:47" x14ac:dyDescent="0.25">
      <c r="A4116" t="str">
        <f t="shared" si="489"/>
        <v>R212-2</v>
      </c>
      <c r="B4116" t="str">
        <f t="shared" si="490"/>
        <v>CSI2_SDA</v>
      </c>
      <c r="C4116" t="str">
        <f t="shared" si="491"/>
        <v>R212-CSI2_SDA</v>
      </c>
      <c r="D4116" t="str">
        <f t="shared" si="492"/>
        <v>R212-2</v>
      </c>
      <c r="E4116" t="s">
        <v>5400</v>
      </c>
      <c r="F4116">
        <v>2</v>
      </c>
      <c r="G4116" t="s">
        <v>3845</v>
      </c>
      <c r="AT4116" t="str">
        <f t="shared" si="493"/>
        <v>CSI2_SDA</v>
      </c>
      <c r="AU4116" t="str">
        <f t="shared" si="494"/>
        <v>--</v>
      </c>
    </row>
    <row r="4117" spans="1:47" x14ac:dyDescent="0.25">
      <c r="A4117" t="str">
        <f t="shared" si="489"/>
        <v>R213-1</v>
      </c>
      <c r="B4117" t="str">
        <f t="shared" si="490"/>
        <v>VADJ_FMC</v>
      </c>
      <c r="C4117" t="str">
        <f t="shared" si="491"/>
        <v>R213-VADJ_FMC</v>
      </c>
      <c r="D4117" t="str">
        <f t="shared" si="492"/>
        <v>R213-1</v>
      </c>
      <c r="E4117" t="s">
        <v>3634</v>
      </c>
      <c r="F4117">
        <v>1</v>
      </c>
      <c r="G4117" t="s">
        <v>4504</v>
      </c>
      <c r="AT4117" t="str">
        <f t="shared" si="493"/>
        <v>VADJ_FMC</v>
      </c>
      <c r="AU4117" t="str">
        <f t="shared" si="494"/>
        <v>--</v>
      </c>
    </row>
    <row r="4118" spans="1:47" x14ac:dyDescent="0.25">
      <c r="A4118" t="str">
        <f t="shared" si="489"/>
        <v>R213-2</v>
      </c>
      <c r="B4118" t="str">
        <f t="shared" si="490"/>
        <v>FMC_CLK1_M2C_N</v>
      </c>
      <c r="C4118" t="str">
        <f t="shared" si="491"/>
        <v>R213-FMC_CLK1_M2C_N</v>
      </c>
      <c r="D4118" t="str">
        <f t="shared" si="492"/>
        <v>R213-2</v>
      </c>
      <c r="E4118" t="s">
        <v>3634</v>
      </c>
      <c r="F4118">
        <v>2</v>
      </c>
      <c r="G4118" t="s">
        <v>4035</v>
      </c>
      <c r="AT4118" t="str">
        <f t="shared" si="493"/>
        <v>FMC_CLK1_M2C_N</v>
      </c>
      <c r="AU4118" t="str">
        <f t="shared" si="494"/>
        <v>--</v>
      </c>
    </row>
    <row r="4119" spans="1:47" x14ac:dyDescent="0.25">
      <c r="A4119" t="str">
        <f t="shared" si="489"/>
        <v>R214-1</v>
      </c>
      <c r="B4119" t="str">
        <f t="shared" si="490"/>
        <v>3V3</v>
      </c>
      <c r="C4119" t="str">
        <f t="shared" si="491"/>
        <v>R214-3V3</v>
      </c>
      <c r="D4119" t="str">
        <f t="shared" si="492"/>
        <v>R214-1</v>
      </c>
      <c r="E4119" t="s">
        <v>5401</v>
      </c>
      <c r="F4119">
        <v>1</v>
      </c>
      <c r="G4119" t="s">
        <v>3710</v>
      </c>
      <c r="AT4119" t="str">
        <f t="shared" si="493"/>
        <v>3V3</v>
      </c>
      <c r="AU4119" t="str">
        <f t="shared" si="494"/>
        <v>--</v>
      </c>
    </row>
    <row r="4120" spans="1:47" x14ac:dyDescent="0.25">
      <c r="A4120" t="str">
        <f t="shared" si="489"/>
        <v>R214-2</v>
      </c>
      <c r="B4120" t="str">
        <f t="shared" si="490"/>
        <v>PHY1_RESET</v>
      </c>
      <c r="C4120" t="str">
        <f t="shared" si="491"/>
        <v>R214-PHY1_RESET</v>
      </c>
      <c r="D4120" t="str">
        <f t="shared" si="492"/>
        <v>R214-2</v>
      </c>
      <c r="E4120" t="s">
        <v>5401</v>
      </c>
      <c r="F4120">
        <v>2</v>
      </c>
      <c r="G4120" t="s">
        <v>4384</v>
      </c>
      <c r="AT4120" t="str">
        <f t="shared" si="493"/>
        <v>PHY1_RESET</v>
      </c>
      <c r="AU4120" t="str">
        <f t="shared" si="494"/>
        <v>--</v>
      </c>
    </row>
    <row r="4121" spans="1:47" x14ac:dyDescent="0.25">
      <c r="A4121" t="str">
        <f t="shared" si="489"/>
        <v>R215-1</v>
      </c>
      <c r="B4121" t="str">
        <f t="shared" si="490"/>
        <v>ETH1_RXD0</v>
      </c>
      <c r="C4121" t="str">
        <f t="shared" si="491"/>
        <v>R215-ETH1_RXD0</v>
      </c>
      <c r="D4121" t="str">
        <f t="shared" si="492"/>
        <v>R215-1</v>
      </c>
      <c r="E4121" t="s">
        <v>5402</v>
      </c>
      <c r="F4121">
        <v>1</v>
      </c>
      <c r="G4121" t="s">
        <v>3893</v>
      </c>
      <c r="AT4121" t="str">
        <f t="shared" si="493"/>
        <v>ETH1_RXD0</v>
      </c>
      <c r="AU4121" t="str">
        <f t="shared" si="494"/>
        <v>--</v>
      </c>
    </row>
    <row r="4122" spans="1:47" x14ac:dyDescent="0.25">
      <c r="A4122" t="str">
        <f t="shared" si="489"/>
        <v>R215-2</v>
      </c>
      <c r="B4122" t="str">
        <f t="shared" si="490"/>
        <v>1V8</v>
      </c>
      <c r="C4122" t="str">
        <f t="shared" si="491"/>
        <v>R215-1V8</v>
      </c>
      <c r="D4122" t="str">
        <f t="shared" si="492"/>
        <v>R215-2</v>
      </c>
      <c r="E4122" t="s">
        <v>5402</v>
      </c>
      <c r="F4122">
        <v>2</v>
      </c>
      <c r="G4122" t="s">
        <v>3702</v>
      </c>
      <c r="AT4122" t="str">
        <f t="shared" si="493"/>
        <v>1V8</v>
      </c>
      <c r="AU4122" t="str">
        <f t="shared" si="494"/>
        <v>--</v>
      </c>
    </row>
    <row r="4123" spans="1:47" x14ac:dyDescent="0.25">
      <c r="A4123" t="str">
        <f t="shared" si="489"/>
        <v>R216-1</v>
      </c>
      <c r="B4123" t="str">
        <f t="shared" si="490"/>
        <v>ETH1_RXD1</v>
      </c>
      <c r="C4123" t="str">
        <f t="shared" si="491"/>
        <v>R216-ETH1_RXD1</v>
      </c>
      <c r="D4123" t="str">
        <f t="shared" si="492"/>
        <v>R216-1</v>
      </c>
      <c r="E4123" t="s">
        <v>5403</v>
      </c>
      <c r="F4123">
        <v>1</v>
      </c>
      <c r="G4123" t="s">
        <v>3965</v>
      </c>
      <c r="AT4123" t="str">
        <f t="shared" si="493"/>
        <v>ETH1_RXD1</v>
      </c>
      <c r="AU4123" t="str">
        <f t="shared" si="494"/>
        <v>--</v>
      </c>
    </row>
    <row r="4124" spans="1:47" x14ac:dyDescent="0.25">
      <c r="A4124" t="str">
        <f t="shared" si="489"/>
        <v>R216-2</v>
      </c>
      <c r="B4124" t="str">
        <f t="shared" si="490"/>
        <v>GND</v>
      </c>
      <c r="C4124" t="str">
        <f t="shared" si="491"/>
        <v>R216-GND</v>
      </c>
      <c r="D4124" t="str">
        <f t="shared" si="492"/>
        <v>R216-2</v>
      </c>
      <c r="E4124" t="s">
        <v>5403</v>
      </c>
      <c r="F4124">
        <v>2</v>
      </c>
      <c r="G4124" t="s">
        <v>433</v>
      </c>
      <c r="AT4124">
        <f t="shared" si="493"/>
        <v>0</v>
      </c>
      <c r="AU4124">
        <f t="shared" si="494"/>
        <v>0</v>
      </c>
    </row>
    <row r="4125" spans="1:47" x14ac:dyDescent="0.25">
      <c r="A4125" t="str">
        <f t="shared" si="489"/>
        <v>R217-1</v>
      </c>
      <c r="B4125" t="str">
        <f t="shared" si="490"/>
        <v>ETH1_RXD2</v>
      </c>
      <c r="C4125" t="str">
        <f t="shared" si="491"/>
        <v>R217-ETH1_RXD2</v>
      </c>
      <c r="D4125" t="str">
        <f t="shared" si="492"/>
        <v>R217-1</v>
      </c>
      <c r="E4125" t="s">
        <v>5404</v>
      </c>
      <c r="F4125">
        <v>1</v>
      </c>
      <c r="G4125" t="s">
        <v>3895</v>
      </c>
      <c r="AT4125" t="str">
        <f t="shared" si="493"/>
        <v>ETH1_RXD2</v>
      </c>
      <c r="AU4125" t="str">
        <f t="shared" si="494"/>
        <v>--</v>
      </c>
    </row>
    <row r="4126" spans="1:47" x14ac:dyDescent="0.25">
      <c r="A4126" t="str">
        <f t="shared" si="489"/>
        <v>R217-2</v>
      </c>
      <c r="B4126" t="str">
        <f t="shared" si="490"/>
        <v>GND</v>
      </c>
      <c r="C4126" t="str">
        <f t="shared" si="491"/>
        <v>R217-GND</v>
      </c>
      <c r="D4126" t="str">
        <f t="shared" si="492"/>
        <v>R217-2</v>
      </c>
      <c r="E4126" t="s">
        <v>5404</v>
      </c>
      <c r="F4126">
        <v>2</v>
      </c>
      <c r="G4126" t="s">
        <v>433</v>
      </c>
      <c r="AT4126">
        <f t="shared" si="493"/>
        <v>0</v>
      </c>
      <c r="AU4126">
        <f t="shared" si="494"/>
        <v>0</v>
      </c>
    </row>
    <row r="4127" spans="1:47" x14ac:dyDescent="0.25">
      <c r="A4127" t="str">
        <f t="shared" si="489"/>
        <v>R218-1</v>
      </c>
      <c r="B4127" t="str">
        <f t="shared" si="490"/>
        <v>GND</v>
      </c>
      <c r="C4127" t="str">
        <f t="shared" si="491"/>
        <v>R218-GND</v>
      </c>
      <c r="D4127" t="str">
        <f t="shared" si="492"/>
        <v>R218-1</v>
      </c>
      <c r="E4127" t="s">
        <v>5405</v>
      </c>
      <c r="F4127">
        <v>1</v>
      </c>
      <c r="G4127" t="s">
        <v>433</v>
      </c>
      <c r="AT4127">
        <f t="shared" si="493"/>
        <v>0</v>
      </c>
      <c r="AU4127">
        <f t="shared" si="494"/>
        <v>0</v>
      </c>
    </row>
    <row r="4128" spans="1:47" x14ac:dyDescent="0.25">
      <c r="A4128" t="str">
        <f t="shared" si="489"/>
        <v>R218-2</v>
      </c>
      <c r="B4128" t="str">
        <f t="shared" si="490"/>
        <v>FMC_CLK1_M2C_N</v>
      </c>
      <c r="C4128" t="str">
        <f t="shared" si="491"/>
        <v>R218-FMC_CLK1_M2C_N</v>
      </c>
      <c r="D4128" t="str">
        <f t="shared" si="492"/>
        <v>R218-2</v>
      </c>
      <c r="E4128" t="s">
        <v>5405</v>
      </c>
      <c r="F4128">
        <v>2</v>
      </c>
      <c r="G4128" t="s">
        <v>4035</v>
      </c>
      <c r="AT4128" t="str">
        <f t="shared" si="493"/>
        <v>FMC_CLK1_M2C_N</v>
      </c>
      <c r="AU4128" t="str">
        <f t="shared" si="494"/>
        <v>--</v>
      </c>
    </row>
    <row r="4129" spans="1:47" x14ac:dyDescent="0.25">
      <c r="A4129" t="str">
        <f t="shared" si="489"/>
        <v>R219-1</v>
      </c>
      <c r="B4129" t="str">
        <f t="shared" si="490"/>
        <v>ETH1_RXD3</v>
      </c>
      <c r="C4129" t="str">
        <f t="shared" si="491"/>
        <v>R219-ETH1_RXD3</v>
      </c>
      <c r="D4129" t="str">
        <f t="shared" si="492"/>
        <v>R219-1</v>
      </c>
      <c r="E4129" t="s">
        <v>5406</v>
      </c>
      <c r="F4129">
        <v>1</v>
      </c>
      <c r="G4129" t="s">
        <v>3967</v>
      </c>
      <c r="AT4129" t="str">
        <f t="shared" si="493"/>
        <v>ETH1_RXD3</v>
      </c>
      <c r="AU4129" t="str">
        <f t="shared" si="494"/>
        <v>--</v>
      </c>
    </row>
    <row r="4130" spans="1:47" x14ac:dyDescent="0.25">
      <c r="A4130" t="str">
        <f t="shared" si="489"/>
        <v>R219-2</v>
      </c>
      <c r="B4130" t="str">
        <f t="shared" si="490"/>
        <v>GND</v>
      </c>
      <c r="C4130" t="str">
        <f t="shared" si="491"/>
        <v>R219-GND</v>
      </c>
      <c r="D4130" t="str">
        <f t="shared" si="492"/>
        <v>R219-2</v>
      </c>
      <c r="E4130" t="s">
        <v>5406</v>
      </c>
      <c r="F4130">
        <v>2</v>
      </c>
      <c r="G4130" t="s">
        <v>433</v>
      </c>
      <c r="AT4130">
        <f t="shared" si="493"/>
        <v>0</v>
      </c>
      <c r="AU4130">
        <f t="shared" si="494"/>
        <v>0</v>
      </c>
    </row>
    <row r="4131" spans="1:47" x14ac:dyDescent="0.25">
      <c r="A4131" t="str">
        <f t="shared" si="489"/>
        <v>R220-1</v>
      </c>
      <c r="B4131" t="str">
        <f t="shared" si="490"/>
        <v>VADJ_FMC</v>
      </c>
      <c r="C4131" t="str">
        <f t="shared" si="491"/>
        <v>R220-VADJ_FMC</v>
      </c>
      <c r="D4131" t="str">
        <f t="shared" si="492"/>
        <v>R220-1</v>
      </c>
      <c r="E4131" t="s">
        <v>5407</v>
      </c>
      <c r="F4131">
        <v>1</v>
      </c>
      <c r="G4131" t="s">
        <v>4504</v>
      </c>
      <c r="AT4131" t="str">
        <f t="shared" si="493"/>
        <v>VADJ_FMC</v>
      </c>
      <c r="AU4131" t="str">
        <f t="shared" si="494"/>
        <v>--</v>
      </c>
    </row>
    <row r="4132" spans="1:47" x14ac:dyDescent="0.25">
      <c r="A4132" t="str">
        <f t="shared" si="489"/>
        <v>R220-2</v>
      </c>
      <c r="B4132" t="str">
        <f t="shared" si="490"/>
        <v>FMC_CK2_BIDIR_P</v>
      </c>
      <c r="C4132" t="str">
        <f t="shared" si="491"/>
        <v>R220-FMC_CK2_BIDIR_P</v>
      </c>
      <c r="D4132" t="str">
        <f t="shared" si="492"/>
        <v>R220-2</v>
      </c>
      <c r="E4132" t="s">
        <v>5407</v>
      </c>
      <c r="F4132">
        <v>2</v>
      </c>
      <c r="G4132" t="s">
        <v>4030</v>
      </c>
      <c r="AT4132" t="str">
        <f t="shared" si="493"/>
        <v>FMC_CK2_BIDIR_P</v>
      </c>
      <c r="AU4132" t="str">
        <f t="shared" si="494"/>
        <v>--</v>
      </c>
    </row>
    <row r="4133" spans="1:47" x14ac:dyDescent="0.25">
      <c r="A4133" t="str">
        <f t="shared" si="489"/>
        <v>R221-1</v>
      </c>
      <c r="B4133" t="str">
        <f t="shared" si="490"/>
        <v>GND</v>
      </c>
      <c r="C4133" t="str">
        <f t="shared" si="491"/>
        <v>R221-GND</v>
      </c>
      <c r="D4133" t="str">
        <f t="shared" si="492"/>
        <v>R221-1</v>
      </c>
      <c r="E4133" t="s">
        <v>5408</v>
      </c>
      <c r="F4133">
        <v>1</v>
      </c>
      <c r="G4133" t="s">
        <v>433</v>
      </c>
      <c r="AT4133">
        <f t="shared" si="493"/>
        <v>0</v>
      </c>
      <c r="AU4133">
        <f t="shared" si="494"/>
        <v>0</v>
      </c>
    </row>
    <row r="4134" spans="1:47" x14ac:dyDescent="0.25">
      <c r="A4134" t="str">
        <f t="shared" si="489"/>
        <v>R221-2</v>
      </c>
      <c r="B4134" t="str">
        <f t="shared" si="490"/>
        <v>FMC_CK2_BIDIR_P</v>
      </c>
      <c r="C4134" t="str">
        <f t="shared" si="491"/>
        <v>R221-FMC_CK2_BIDIR_P</v>
      </c>
      <c r="D4134" t="str">
        <f t="shared" si="492"/>
        <v>R221-2</v>
      </c>
      <c r="E4134" t="s">
        <v>5408</v>
      </c>
      <c r="F4134">
        <v>2</v>
      </c>
      <c r="G4134" t="s">
        <v>4030</v>
      </c>
      <c r="AT4134" t="str">
        <f t="shared" si="493"/>
        <v>FMC_CK2_BIDIR_P</v>
      </c>
      <c r="AU4134" t="str">
        <f t="shared" si="494"/>
        <v>--</v>
      </c>
    </row>
    <row r="4135" spans="1:47" x14ac:dyDescent="0.25">
      <c r="A4135" t="str">
        <f t="shared" si="489"/>
        <v>R222-1</v>
      </c>
      <c r="B4135" t="str">
        <f t="shared" si="490"/>
        <v>VADJ_FMC</v>
      </c>
      <c r="C4135" t="str">
        <f t="shared" si="491"/>
        <v>R222-VADJ_FMC</v>
      </c>
      <c r="D4135" t="str">
        <f t="shared" si="492"/>
        <v>R222-1</v>
      </c>
      <c r="E4135" t="s">
        <v>5409</v>
      </c>
      <c r="F4135">
        <v>1</v>
      </c>
      <c r="G4135" t="s">
        <v>4504</v>
      </c>
      <c r="AT4135" t="str">
        <f t="shared" si="493"/>
        <v>VADJ_FMC</v>
      </c>
      <c r="AU4135" t="str">
        <f t="shared" si="494"/>
        <v>--</v>
      </c>
    </row>
    <row r="4136" spans="1:47" x14ac:dyDescent="0.25">
      <c r="A4136" t="str">
        <f t="shared" si="489"/>
        <v>R222-2</v>
      </c>
      <c r="B4136" t="str">
        <f t="shared" si="490"/>
        <v>FMC_CK2_BIDIR_N</v>
      </c>
      <c r="C4136" t="str">
        <f t="shared" si="491"/>
        <v>R222-FMC_CK2_BIDIR_N</v>
      </c>
      <c r="D4136" t="str">
        <f t="shared" si="492"/>
        <v>R222-2</v>
      </c>
      <c r="E4136" t="s">
        <v>5409</v>
      </c>
      <c r="F4136">
        <v>2</v>
      </c>
      <c r="G4136" t="s">
        <v>4029</v>
      </c>
      <c r="AT4136" t="str">
        <f t="shared" si="493"/>
        <v>FMC_CK2_BIDIR_N</v>
      </c>
      <c r="AU4136" t="str">
        <f t="shared" si="494"/>
        <v>--</v>
      </c>
    </row>
    <row r="4137" spans="1:47" x14ac:dyDescent="0.25">
      <c r="A4137" t="str">
        <f t="shared" si="489"/>
        <v>R223-1</v>
      </c>
      <c r="B4137" t="str">
        <f t="shared" si="490"/>
        <v>GND</v>
      </c>
      <c r="C4137" t="str">
        <f t="shared" si="491"/>
        <v>R223-GND</v>
      </c>
      <c r="D4137" t="str">
        <f t="shared" si="492"/>
        <v>R223-1</v>
      </c>
      <c r="E4137" t="s">
        <v>5410</v>
      </c>
      <c r="F4137">
        <v>1</v>
      </c>
      <c r="G4137" t="s">
        <v>433</v>
      </c>
      <c r="AT4137">
        <f t="shared" si="493"/>
        <v>0</v>
      </c>
      <c r="AU4137">
        <f t="shared" si="494"/>
        <v>0</v>
      </c>
    </row>
    <row r="4138" spans="1:47" x14ac:dyDescent="0.25">
      <c r="A4138" t="str">
        <f t="shared" si="489"/>
        <v>R223-2</v>
      </c>
      <c r="B4138" t="str">
        <f t="shared" si="490"/>
        <v>FMC_CK2_BIDIR_N</v>
      </c>
      <c r="C4138" t="str">
        <f t="shared" si="491"/>
        <v>R223-FMC_CK2_BIDIR_N</v>
      </c>
      <c r="D4138" t="str">
        <f t="shared" si="492"/>
        <v>R223-2</v>
      </c>
      <c r="E4138" t="s">
        <v>5410</v>
      </c>
      <c r="F4138">
        <v>2</v>
      </c>
      <c r="G4138" t="s">
        <v>4029</v>
      </c>
      <c r="AT4138" t="str">
        <f t="shared" si="493"/>
        <v>FMC_CK2_BIDIR_N</v>
      </c>
      <c r="AU4138" t="str">
        <f t="shared" si="494"/>
        <v>--</v>
      </c>
    </row>
    <row r="4139" spans="1:47" x14ac:dyDescent="0.25">
      <c r="A4139" t="str">
        <f t="shared" si="489"/>
        <v>R224-1</v>
      </c>
      <c r="B4139" t="str">
        <f t="shared" si="490"/>
        <v>GND</v>
      </c>
      <c r="C4139" t="str">
        <f t="shared" si="491"/>
        <v>R224-GND</v>
      </c>
      <c r="D4139" t="str">
        <f t="shared" si="492"/>
        <v>R224-1</v>
      </c>
      <c r="E4139" t="s">
        <v>5411</v>
      </c>
      <c r="F4139">
        <v>1</v>
      </c>
      <c r="G4139" t="s">
        <v>433</v>
      </c>
      <c r="AT4139">
        <f t="shared" si="493"/>
        <v>0</v>
      </c>
      <c r="AU4139">
        <f t="shared" si="494"/>
        <v>0</v>
      </c>
    </row>
    <row r="4140" spans="1:47" x14ac:dyDescent="0.25">
      <c r="A4140" t="str">
        <f t="shared" si="489"/>
        <v>R224-2</v>
      </c>
      <c r="B4140" t="str">
        <f t="shared" si="490"/>
        <v>NetR224_2</v>
      </c>
      <c r="C4140" t="str">
        <f t="shared" si="491"/>
        <v>R224-NetR224_2</v>
      </c>
      <c r="D4140" t="str">
        <f t="shared" si="492"/>
        <v>R224-2</v>
      </c>
      <c r="E4140" t="s">
        <v>5411</v>
      </c>
      <c r="F4140">
        <v>2</v>
      </c>
      <c r="G4140" t="s">
        <v>4313</v>
      </c>
      <c r="AT4140" t="str">
        <f t="shared" si="493"/>
        <v>NetR224_2</v>
      </c>
      <c r="AU4140" t="str">
        <f t="shared" si="494"/>
        <v>--</v>
      </c>
    </row>
    <row r="4141" spans="1:47" x14ac:dyDescent="0.25">
      <c r="A4141" t="str">
        <f t="shared" si="489"/>
        <v>R225-1</v>
      </c>
      <c r="B4141" t="str">
        <f t="shared" si="490"/>
        <v>NetC347_2</v>
      </c>
      <c r="C4141" t="str">
        <f t="shared" si="491"/>
        <v>R225-NetC347_2</v>
      </c>
      <c r="D4141" t="str">
        <f t="shared" si="492"/>
        <v>R225-1</v>
      </c>
      <c r="E4141" t="s">
        <v>5412</v>
      </c>
      <c r="F4141">
        <v>1</v>
      </c>
      <c r="G4141" t="s">
        <v>4246</v>
      </c>
      <c r="AT4141" t="str">
        <f t="shared" si="493"/>
        <v>NetC347_2</v>
      </c>
      <c r="AU4141" t="str">
        <f t="shared" si="494"/>
        <v>--</v>
      </c>
    </row>
    <row r="4142" spans="1:47" x14ac:dyDescent="0.25">
      <c r="A4142" t="str">
        <f t="shared" si="489"/>
        <v>R225-2</v>
      </c>
      <c r="B4142" t="str">
        <f t="shared" si="490"/>
        <v>SFPA_TX_FAULT</v>
      </c>
      <c r="C4142" t="str">
        <f t="shared" si="491"/>
        <v>R225-SFPA_TX_FAULT</v>
      </c>
      <c r="D4142" t="str">
        <f t="shared" si="492"/>
        <v>R225-2</v>
      </c>
      <c r="E4142" t="s">
        <v>5412</v>
      </c>
      <c r="F4142">
        <v>2</v>
      </c>
      <c r="G4142" t="s">
        <v>4441</v>
      </c>
      <c r="AT4142" t="str">
        <f t="shared" si="493"/>
        <v>SFPA_TX_FAULT</v>
      </c>
      <c r="AU4142" t="str">
        <f t="shared" si="494"/>
        <v>--</v>
      </c>
    </row>
    <row r="4143" spans="1:47" x14ac:dyDescent="0.25">
      <c r="A4143" t="str">
        <f t="shared" si="489"/>
        <v>R226-1</v>
      </c>
      <c r="B4143" t="str">
        <f t="shared" si="490"/>
        <v>GND</v>
      </c>
      <c r="C4143" t="str">
        <f t="shared" si="491"/>
        <v>R226-GND</v>
      </c>
      <c r="D4143" t="str">
        <f t="shared" si="492"/>
        <v>R226-1</v>
      </c>
      <c r="E4143" t="s">
        <v>5413</v>
      </c>
      <c r="F4143">
        <v>1</v>
      </c>
      <c r="G4143" t="s">
        <v>433</v>
      </c>
      <c r="AT4143">
        <f t="shared" si="493"/>
        <v>0</v>
      </c>
      <c r="AU4143">
        <f t="shared" si="494"/>
        <v>0</v>
      </c>
    </row>
    <row r="4144" spans="1:47" x14ac:dyDescent="0.25">
      <c r="A4144" t="str">
        <f t="shared" si="489"/>
        <v>R226-2</v>
      </c>
      <c r="B4144" t="str">
        <f t="shared" si="490"/>
        <v>PLL_INPUT2</v>
      </c>
      <c r="C4144" t="str">
        <f t="shared" si="491"/>
        <v>R226-PLL_INPUT2</v>
      </c>
      <c r="D4144" t="str">
        <f t="shared" si="492"/>
        <v>R226-2</v>
      </c>
      <c r="E4144" t="s">
        <v>5413</v>
      </c>
      <c r="F4144">
        <v>2</v>
      </c>
      <c r="G4144" t="s">
        <v>4393</v>
      </c>
      <c r="AT4144" t="str">
        <f t="shared" si="493"/>
        <v>PLL_INPUT2</v>
      </c>
      <c r="AU4144" t="str">
        <f t="shared" si="494"/>
        <v>--</v>
      </c>
    </row>
    <row r="4145" spans="1:47" x14ac:dyDescent="0.25">
      <c r="A4145" t="str">
        <f t="shared" si="489"/>
        <v>R227-1</v>
      </c>
      <c r="B4145" t="str">
        <f t="shared" si="490"/>
        <v>3V3AUX</v>
      </c>
      <c r="C4145" t="str">
        <f t="shared" si="491"/>
        <v>R227-3V3AUX</v>
      </c>
      <c r="D4145" t="str">
        <f t="shared" si="492"/>
        <v>R227-1</v>
      </c>
      <c r="E4145" t="s">
        <v>5414</v>
      </c>
      <c r="F4145">
        <v>1</v>
      </c>
      <c r="G4145" t="s">
        <v>3711</v>
      </c>
      <c r="AT4145" t="str">
        <f t="shared" si="493"/>
        <v>3V3AUX</v>
      </c>
      <c r="AU4145" t="str">
        <f t="shared" si="494"/>
        <v>--</v>
      </c>
    </row>
    <row r="4146" spans="1:47" x14ac:dyDescent="0.25">
      <c r="A4146" t="str">
        <f t="shared" si="489"/>
        <v>R227-2</v>
      </c>
      <c r="B4146" t="str">
        <f t="shared" si="490"/>
        <v>NetR227_2</v>
      </c>
      <c r="C4146" t="str">
        <f t="shared" si="491"/>
        <v>R227-NetR227_2</v>
      </c>
      <c r="D4146" t="str">
        <f t="shared" si="492"/>
        <v>R227-2</v>
      </c>
      <c r="E4146" t="s">
        <v>5414</v>
      </c>
      <c r="F4146">
        <v>2</v>
      </c>
      <c r="G4146" t="s">
        <v>4314</v>
      </c>
      <c r="AT4146" t="str">
        <f t="shared" si="493"/>
        <v>NetR227_2</v>
      </c>
      <c r="AU4146" t="str">
        <f t="shared" si="494"/>
        <v>--</v>
      </c>
    </row>
    <row r="4147" spans="1:47" x14ac:dyDescent="0.25">
      <c r="A4147" t="str">
        <f t="shared" si="489"/>
        <v>R228-1</v>
      </c>
      <c r="B4147" t="str">
        <f t="shared" si="490"/>
        <v>5V</v>
      </c>
      <c r="C4147" t="str">
        <f t="shared" si="491"/>
        <v>R228-5V</v>
      </c>
      <c r="D4147" t="str">
        <f t="shared" si="492"/>
        <v>R228-1</v>
      </c>
      <c r="E4147" t="s">
        <v>5415</v>
      </c>
      <c r="F4147">
        <v>1</v>
      </c>
      <c r="G4147" t="s">
        <v>3724</v>
      </c>
      <c r="AT4147" t="str">
        <f t="shared" si="493"/>
        <v>5V</v>
      </c>
      <c r="AU4147" t="str">
        <f t="shared" si="494"/>
        <v>--</v>
      </c>
    </row>
    <row r="4148" spans="1:47" x14ac:dyDescent="0.25">
      <c r="A4148" t="str">
        <f t="shared" si="489"/>
        <v>R228-2</v>
      </c>
      <c r="B4148" t="str">
        <f t="shared" si="490"/>
        <v>DFP_PORT</v>
      </c>
      <c r="C4148" t="str">
        <f t="shared" si="491"/>
        <v>R228-DFP_PORT</v>
      </c>
      <c r="D4148" t="str">
        <f t="shared" si="492"/>
        <v>R228-2</v>
      </c>
      <c r="E4148" t="s">
        <v>5415</v>
      </c>
      <c r="F4148">
        <v>2</v>
      </c>
      <c r="G4148" t="s">
        <v>3942</v>
      </c>
      <c r="AT4148" t="str">
        <f t="shared" si="493"/>
        <v>DFP_PORT</v>
      </c>
      <c r="AU4148" t="str">
        <f t="shared" si="494"/>
        <v>--</v>
      </c>
    </row>
    <row r="4149" spans="1:47" x14ac:dyDescent="0.25">
      <c r="A4149" t="str">
        <f t="shared" si="489"/>
        <v>R229-1</v>
      </c>
      <c r="B4149" t="str">
        <f t="shared" si="490"/>
        <v>5V</v>
      </c>
      <c r="C4149" t="str">
        <f t="shared" si="491"/>
        <v>R229-5V</v>
      </c>
      <c r="D4149" t="str">
        <f t="shared" si="492"/>
        <v>R229-1</v>
      </c>
      <c r="E4149" t="s">
        <v>5416</v>
      </c>
      <c r="F4149">
        <v>1</v>
      </c>
      <c r="G4149" t="s">
        <v>3724</v>
      </c>
      <c r="AT4149" t="str">
        <f t="shared" si="493"/>
        <v>5V</v>
      </c>
      <c r="AU4149" t="str">
        <f t="shared" si="494"/>
        <v>--</v>
      </c>
    </row>
    <row r="4150" spans="1:47" x14ac:dyDescent="0.25">
      <c r="A4150" t="str">
        <f t="shared" si="489"/>
        <v>R229-2</v>
      </c>
      <c r="B4150" t="str">
        <f t="shared" si="490"/>
        <v>DFP_ID</v>
      </c>
      <c r="C4150" t="str">
        <f t="shared" si="491"/>
        <v>R229-DFP_ID</v>
      </c>
      <c r="D4150" t="str">
        <f t="shared" si="492"/>
        <v>R229-2</v>
      </c>
      <c r="E4150" t="s">
        <v>5416</v>
      </c>
      <c r="F4150">
        <v>2</v>
      </c>
      <c r="G4150" t="s">
        <v>3940</v>
      </c>
      <c r="AT4150" t="str">
        <f t="shared" si="493"/>
        <v>DFP_ID</v>
      </c>
      <c r="AU4150" t="str">
        <f t="shared" si="494"/>
        <v>--</v>
      </c>
    </row>
    <row r="4151" spans="1:47" x14ac:dyDescent="0.25">
      <c r="A4151" t="str">
        <f t="shared" si="489"/>
        <v>R230-1</v>
      </c>
      <c r="B4151" t="str">
        <f t="shared" si="490"/>
        <v>NetL19_2</v>
      </c>
      <c r="C4151" t="str">
        <f t="shared" si="491"/>
        <v>R230-NetL19_2</v>
      </c>
      <c r="D4151" t="str">
        <f t="shared" si="492"/>
        <v>R230-1</v>
      </c>
      <c r="E4151" t="s">
        <v>5417</v>
      </c>
      <c r="F4151">
        <v>1</v>
      </c>
      <c r="G4151" t="s">
        <v>4294</v>
      </c>
      <c r="AT4151" t="str">
        <f t="shared" si="493"/>
        <v>NetL19_2</v>
      </c>
      <c r="AU4151" t="str">
        <f t="shared" si="494"/>
        <v>--</v>
      </c>
    </row>
    <row r="4152" spans="1:47" x14ac:dyDescent="0.25">
      <c r="A4152" t="str">
        <f t="shared" si="489"/>
        <v>R230-2</v>
      </c>
      <c r="B4152" t="str">
        <f t="shared" si="490"/>
        <v>5V_SOM</v>
      </c>
      <c r="C4152" t="str">
        <f t="shared" si="491"/>
        <v>R230-5V_SOM</v>
      </c>
      <c r="D4152" t="str">
        <f t="shared" si="492"/>
        <v>R230-2</v>
      </c>
      <c r="E4152" t="s">
        <v>5417</v>
      </c>
      <c r="F4152">
        <v>2</v>
      </c>
      <c r="G4152" t="s">
        <v>3726</v>
      </c>
      <c r="AT4152" t="str">
        <f t="shared" si="493"/>
        <v>5V_SOM</v>
      </c>
      <c r="AU4152" t="str">
        <f t="shared" si="494"/>
        <v>--</v>
      </c>
    </row>
    <row r="4153" spans="1:47" x14ac:dyDescent="0.25">
      <c r="A4153" t="str">
        <f t="shared" si="489"/>
        <v>R231-1</v>
      </c>
      <c r="B4153" t="str">
        <f t="shared" si="490"/>
        <v>3V3_PCIe</v>
      </c>
      <c r="C4153" t="str">
        <f t="shared" si="491"/>
        <v>R231-3V3_PCIe</v>
      </c>
      <c r="D4153" t="str">
        <f t="shared" si="492"/>
        <v>R231-1</v>
      </c>
      <c r="E4153" t="s">
        <v>3635</v>
      </c>
      <c r="F4153">
        <v>1</v>
      </c>
      <c r="G4153" t="s">
        <v>3719</v>
      </c>
      <c r="AT4153" t="str">
        <f t="shared" si="493"/>
        <v>3V3_PCIe</v>
      </c>
      <c r="AU4153" t="str">
        <f t="shared" si="494"/>
        <v>--</v>
      </c>
    </row>
    <row r="4154" spans="1:47" x14ac:dyDescent="0.25">
      <c r="A4154" t="str">
        <f t="shared" si="489"/>
        <v>R231-2</v>
      </c>
      <c r="B4154" t="str">
        <f t="shared" si="490"/>
        <v>PRSNT2</v>
      </c>
      <c r="C4154" t="str">
        <f t="shared" si="491"/>
        <v>R231-PRSNT2</v>
      </c>
      <c r="D4154" t="str">
        <f t="shared" si="492"/>
        <v>R231-2</v>
      </c>
      <c r="E4154" t="s">
        <v>3635</v>
      </c>
      <c r="F4154">
        <v>2</v>
      </c>
      <c r="G4154" t="s">
        <v>4404</v>
      </c>
      <c r="AT4154" t="str">
        <f t="shared" si="493"/>
        <v>PRSNT2</v>
      </c>
      <c r="AU4154" t="str">
        <f t="shared" si="494"/>
        <v>--</v>
      </c>
    </row>
    <row r="4155" spans="1:47" x14ac:dyDescent="0.25">
      <c r="A4155" t="str">
        <f t="shared" si="489"/>
        <v>R232-1</v>
      </c>
      <c r="B4155" t="str">
        <f t="shared" si="490"/>
        <v>EEDATA</v>
      </c>
      <c r="C4155" t="str">
        <f t="shared" si="491"/>
        <v>R232-EEDATA</v>
      </c>
      <c r="D4155" t="str">
        <f t="shared" si="492"/>
        <v>R232-1</v>
      </c>
      <c r="E4155" t="s">
        <v>5418</v>
      </c>
      <c r="F4155">
        <v>1</v>
      </c>
      <c r="G4155" t="s">
        <v>3998</v>
      </c>
      <c r="AT4155" t="str">
        <f t="shared" si="493"/>
        <v>EEDATA</v>
      </c>
      <c r="AU4155" t="str">
        <f t="shared" si="494"/>
        <v>--</v>
      </c>
    </row>
    <row r="4156" spans="1:47" x14ac:dyDescent="0.25">
      <c r="A4156" t="str">
        <f t="shared" si="489"/>
        <v>R232-2</v>
      </c>
      <c r="B4156" t="str">
        <f t="shared" si="490"/>
        <v>NetR232_2</v>
      </c>
      <c r="C4156" t="str">
        <f t="shared" si="491"/>
        <v>R232-NetR232_2</v>
      </c>
      <c r="D4156" t="str">
        <f t="shared" si="492"/>
        <v>R232-2</v>
      </c>
      <c r="E4156" t="s">
        <v>5418</v>
      </c>
      <c r="F4156">
        <v>2</v>
      </c>
      <c r="G4156" t="s">
        <v>4315</v>
      </c>
      <c r="AT4156" t="str">
        <f t="shared" si="493"/>
        <v>NetR232_2</v>
      </c>
      <c r="AU4156" t="str">
        <f t="shared" si="494"/>
        <v>--</v>
      </c>
    </row>
    <row r="4157" spans="1:47" x14ac:dyDescent="0.25">
      <c r="A4157" t="str">
        <f t="shared" si="489"/>
        <v>R233-1</v>
      </c>
      <c r="B4157" t="str">
        <f t="shared" si="490"/>
        <v>VADJ_FMC</v>
      </c>
      <c r="C4157" t="str">
        <f t="shared" si="491"/>
        <v>R233-VADJ_FMC</v>
      </c>
      <c r="D4157" t="str">
        <f t="shared" si="492"/>
        <v>R233-1</v>
      </c>
      <c r="E4157" t="s">
        <v>5419</v>
      </c>
      <c r="F4157">
        <v>1</v>
      </c>
      <c r="G4157" t="s">
        <v>4504</v>
      </c>
      <c r="AT4157" t="str">
        <f t="shared" si="493"/>
        <v>VADJ_FMC</v>
      </c>
      <c r="AU4157" t="str">
        <f t="shared" si="494"/>
        <v>--</v>
      </c>
    </row>
    <row r="4158" spans="1:47" x14ac:dyDescent="0.25">
      <c r="A4158" t="str">
        <f t="shared" si="489"/>
        <v>R233-2</v>
      </c>
      <c r="B4158" t="str">
        <f t="shared" si="490"/>
        <v>FMC_CK3_BIDIR_P</v>
      </c>
      <c r="C4158" t="str">
        <f t="shared" si="491"/>
        <v>R233-FMC_CK3_BIDIR_P</v>
      </c>
      <c r="D4158" t="str">
        <f t="shared" si="492"/>
        <v>R233-2</v>
      </c>
      <c r="E4158" t="s">
        <v>5419</v>
      </c>
      <c r="F4158">
        <v>2</v>
      </c>
      <c r="G4158" t="s">
        <v>4032</v>
      </c>
      <c r="AT4158" t="str">
        <f t="shared" si="493"/>
        <v>FMC_CK3_BIDIR_P</v>
      </c>
      <c r="AU4158" t="str">
        <f t="shared" si="494"/>
        <v>--</v>
      </c>
    </row>
    <row r="4159" spans="1:47" x14ac:dyDescent="0.25">
      <c r="A4159" t="str">
        <f t="shared" si="489"/>
        <v>R234-1</v>
      </c>
      <c r="B4159" t="str">
        <f t="shared" si="490"/>
        <v>GND</v>
      </c>
      <c r="C4159" t="str">
        <f t="shared" si="491"/>
        <v>R234-GND</v>
      </c>
      <c r="D4159" t="str">
        <f t="shared" si="492"/>
        <v>R234-1</v>
      </c>
      <c r="E4159" t="s">
        <v>5420</v>
      </c>
      <c r="F4159">
        <v>1</v>
      </c>
      <c r="G4159" t="s">
        <v>433</v>
      </c>
      <c r="AT4159">
        <f t="shared" si="493"/>
        <v>0</v>
      </c>
      <c r="AU4159">
        <f t="shared" si="494"/>
        <v>0</v>
      </c>
    </row>
    <row r="4160" spans="1:47" x14ac:dyDescent="0.25">
      <c r="A4160" t="str">
        <f t="shared" si="489"/>
        <v>R234-2</v>
      </c>
      <c r="B4160" t="str">
        <f t="shared" si="490"/>
        <v>FMC_CK3_BIDIR_P</v>
      </c>
      <c r="C4160" t="str">
        <f t="shared" si="491"/>
        <v>R234-FMC_CK3_BIDIR_P</v>
      </c>
      <c r="D4160" t="str">
        <f t="shared" si="492"/>
        <v>R234-2</v>
      </c>
      <c r="E4160" t="s">
        <v>5420</v>
      </c>
      <c r="F4160">
        <v>2</v>
      </c>
      <c r="G4160" t="s">
        <v>4032</v>
      </c>
      <c r="AT4160" t="str">
        <f t="shared" si="493"/>
        <v>FMC_CK3_BIDIR_P</v>
      </c>
      <c r="AU4160" t="str">
        <f t="shared" si="494"/>
        <v>--</v>
      </c>
    </row>
    <row r="4161" spans="1:47" x14ac:dyDescent="0.25">
      <c r="A4161" t="str">
        <f t="shared" si="489"/>
        <v>R235-1</v>
      </c>
      <c r="B4161" t="str">
        <f t="shared" si="490"/>
        <v>GND</v>
      </c>
      <c r="C4161" t="str">
        <f t="shared" si="491"/>
        <v>R235-GND</v>
      </c>
      <c r="D4161" t="str">
        <f t="shared" si="492"/>
        <v>R235-1</v>
      </c>
      <c r="E4161" t="s">
        <v>5421</v>
      </c>
      <c r="F4161">
        <v>1</v>
      </c>
      <c r="G4161" t="s">
        <v>433</v>
      </c>
      <c r="AT4161">
        <f t="shared" si="493"/>
        <v>0</v>
      </c>
      <c r="AU4161">
        <f t="shared" si="494"/>
        <v>0</v>
      </c>
    </row>
    <row r="4162" spans="1:47" x14ac:dyDescent="0.25">
      <c r="A4162" t="str">
        <f t="shared" si="489"/>
        <v>R235-2</v>
      </c>
      <c r="B4162" t="str">
        <f t="shared" si="490"/>
        <v>PLL_INPUT3</v>
      </c>
      <c r="C4162" t="str">
        <f t="shared" si="491"/>
        <v>R235-PLL_INPUT3</v>
      </c>
      <c r="D4162" t="str">
        <f t="shared" si="492"/>
        <v>R235-2</v>
      </c>
      <c r="E4162" t="s">
        <v>5421</v>
      </c>
      <c r="F4162">
        <v>2</v>
      </c>
      <c r="G4162" t="s">
        <v>4394</v>
      </c>
      <c r="AT4162" t="str">
        <f t="shared" si="493"/>
        <v>PLL_INPUT3</v>
      </c>
      <c r="AU4162" t="str">
        <f t="shared" si="494"/>
        <v>--</v>
      </c>
    </row>
    <row r="4163" spans="1:47" x14ac:dyDescent="0.25">
      <c r="A4163" t="str">
        <f t="shared" si="489"/>
        <v>R236-1</v>
      </c>
      <c r="B4163" t="str">
        <f t="shared" si="490"/>
        <v>3V3AUX</v>
      </c>
      <c r="C4163" t="str">
        <f t="shared" si="491"/>
        <v>R236-3V3AUX</v>
      </c>
      <c r="D4163" t="str">
        <f t="shared" si="492"/>
        <v>R236-1</v>
      </c>
      <c r="E4163" t="s">
        <v>5422</v>
      </c>
      <c r="F4163">
        <v>1</v>
      </c>
      <c r="G4163" t="s">
        <v>3711</v>
      </c>
      <c r="AT4163" t="str">
        <f t="shared" si="493"/>
        <v>3V3AUX</v>
      </c>
      <c r="AU4163" t="str">
        <f t="shared" si="494"/>
        <v>--</v>
      </c>
    </row>
    <row r="4164" spans="1:47" x14ac:dyDescent="0.25">
      <c r="A4164" t="str">
        <f t="shared" si="489"/>
        <v>R236-2</v>
      </c>
      <c r="B4164" t="str">
        <f t="shared" si="490"/>
        <v>NetR236_2</v>
      </c>
      <c r="C4164" t="str">
        <f t="shared" si="491"/>
        <v>R236-NetR236_2</v>
      </c>
      <c r="D4164" t="str">
        <f t="shared" si="492"/>
        <v>R236-2</v>
      </c>
      <c r="E4164" t="s">
        <v>5422</v>
      </c>
      <c r="F4164">
        <v>2</v>
      </c>
      <c r="G4164" t="s">
        <v>4316</v>
      </c>
      <c r="AT4164" t="str">
        <f t="shared" si="493"/>
        <v>NetR236_2</v>
      </c>
      <c r="AU4164" t="str">
        <f t="shared" si="494"/>
        <v>--</v>
      </c>
    </row>
    <row r="4165" spans="1:47" x14ac:dyDescent="0.25">
      <c r="A4165" t="str">
        <f t="shared" si="489"/>
        <v>R237-1</v>
      </c>
      <c r="B4165" t="str">
        <f t="shared" si="490"/>
        <v>NetR236_2</v>
      </c>
      <c r="C4165" t="str">
        <f t="shared" si="491"/>
        <v>R237-NetR236_2</v>
      </c>
      <c r="D4165" t="str">
        <f t="shared" si="492"/>
        <v>R237-1</v>
      </c>
      <c r="E4165" t="s">
        <v>5423</v>
      </c>
      <c r="F4165">
        <v>1</v>
      </c>
      <c r="G4165" t="s">
        <v>4316</v>
      </c>
      <c r="AT4165" t="str">
        <f t="shared" si="493"/>
        <v>NetR236_2</v>
      </c>
      <c r="AU4165" t="str">
        <f t="shared" si="494"/>
        <v>--</v>
      </c>
    </row>
    <row r="4166" spans="1:47" x14ac:dyDescent="0.25">
      <c r="A4166" t="str">
        <f t="shared" ref="A4166:A4229" si="495">$E4166&amp;"-"&amp;$F4166</f>
        <v>R237-2</v>
      </c>
      <c r="B4166" t="str">
        <f t="shared" ref="B4166:B4229" si="496">IF(OR(E4166=$A$2,E4166=$B$2,E4166=$C$2,E4166=$D$2),"--",G4166)</f>
        <v>GND</v>
      </c>
      <c r="C4166" t="str">
        <f t="shared" ref="C4166:C4229" si="497">$E4166&amp;"-"&amp;$G4166</f>
        <v>R237-GND</v>
      </c>
      <c r="D4166" t="str">
        <f t="shared" ref="D4166:D4229" si="498">A4166</f>
        <v>R237-2</v>
      </c>
      <c r="E4166" t="s">
        <v>5423</v>
      </c>
      <c r="F4166">
        <v>2</v>
      </c>
      <c r="G4166" t="s">
        <v>433</v>
      </c>
      <c r="AT4166">
        <f t="shared" ref="AT4166:AT4229" si="499">IF(IF(COUNTIF($AO$6:$AQ$150,B4166)&gt;0,"---","--")="---",VLOOKUP(B4166,$AO$6:$AQ$150,3,0),B4166)</f>
        <v>0</v>
      </c>
      <c r="AU4166">
        <f t="shared" ref="AU4166:AU4229" si="500">IF(IF(COUNTIF($AO$6:$AQ$150,B4166)&gt;0,"---","--")="---",VLOOKUP(B4166,$AO$6:$AQ$150,2,0),"--")</f>
        <v>0</v>
      </c>
    </row>
    <row r="4167" spans="1:47" x14ac:dyDescent="0.25">
      <c r="A4167" t="str">
        <f t="shared" si="495"/>
        <v>R238-1</v>
      </c>
      <c r="B4167" t="str">
        <f t="shared" si="496"/>
        <v>NetR232_2</v>
      </c>
      <c r="C4167" t="str">
        <f t="shared" si="497"/>
        <v>R238-NetR232_2</v>
      </c>
      <c r="D4167" t="str">
        <f t="shared" si="498"/>
        <v>R238-1</v>
      </c>
      <c r="E4167" t="s">
        <v>5424</v>
      </c>
      <c r="F4167">
        <v>1</v>
      </c>
      <c r="G4167" t="s">
        <v>4315</v>
      </c>
      <c r="AT4167" t="str">
        <f t="shared" si="499"/>
        <v>NetR232_2</v>
      </c>
      <c r="AU4167" t="str">
        <f t="shared" si="500"/>
        <v>--</v>
      </c>
    </row>
    <row r="4168" spans="1:47" x14ac:dyDescent="0.25">
      <c r="A4168" t="str">
        <f t="shared" si="495"/>
        <v>R238-2</v>
      </c>
      <c r="B4168" t="str">
        <f t="shared" si="496"/>
        <v>3V3AUX</v>
      </c>
      <c r="C4168" t="str">
        <f t="shared" si="497"/>
        <v>R238-3V3AUX</v>
      </c>
      <c r="D4168" t="str">
        <f t="shared" si="498"/>
        <v>R238-2</v>
      </c>
      <c r="E4168" t="s">
        <v>5424</v>
      </c>
      <c r="F4168">
        <v>2</v>
      </c>
      <c r="G4168" t="s">
        <v>3711</v>
      </c>
      <c r="AT4168" t="str">
        <f t="shared" si="499"/>
        <v>3V3AUX</v>
      </c>
      <c r="AU4168" t="str">
        <f t="shared" si="500"/>
        <v>--</v>
      </c>
    </row>
    <row r="4169" spans="1:47" x14ac:dyDescent="0.25">
      <c r="A4169" t="str">
        <f t="shared" si="495"/>
        <v>R239-1</v>
      </c>
      <c r="B4169" t="str">
        <f t="shared" si="496"/>
        <v>3V3AUX</v>
      </c>
      <c r="C4169" t="str">
        <f t="shared" si="497"/>
        <v>R239-3V3AUX</v>
      </c>
      <c r="D4169" t="str">
        <f t="shared" si="498"/>
        <v>R239-1</v>
      </c>
      <c r="E4169" t="s">
        <v>5425</v>
      </c>
      <c r="F4169">
        <v>1</v>
      </c>
      <c r="G4169" t="s">
        <v>3711</v>
      </c>
      <c r="AT4169" t="str">
        <f t="shared" si="499"/>
        <v>3V3AUX</v>
      </c>
      <c r="AU4169" t="str">
        <f t="shared" si="500"/>
        <v>--</v>
      </c>
    </row>
    <row r="4170" spans="1:47" x14ac:dyDescent="0.25">
      <c r="A4170" t="str">
        <f t="shared" si="495"/>
        <v>R239-2</v>
      </c>
      <c r="B4170" t="str">
        <f t="shared" si="496"/>
        <v>NetR239_2</v>
      </c>
      <c r="C4170" t="str">
        <f t="shared" si="497"/>
        <v>R239-NetR239_2</v>
      </c>
      <c r="D4170" t="str">
        <f t="shared" si="498"/>
        <v>R239-2</v>
      </c>
      <c r="E4170" t="s">
        <v>5425</v>
      </c>
      <c r="F4170">
        <v>2</v>
      </c>
      <c r="G4170" t="s">
        <v>4317</v>
      </c>
      <c r="AT4170" t="str">
        <f t="shared" si="499"/>
        <v>NetR239_2</v>
      </c>
      <c r="AU4170" t="str">
        <f t="shared" si="500"/>
        <v>--</v>
      </c>
    </row>
    <row r="4171" spans="1:47" x14ac:dyDescent="0.25">
      <c r="A4171" t="str">
        <f t="shared" si="495"/>
        <v>R240-1</v>
      </c>
      <c r="B4171" t="str">
        <f t="shared" si="496"/>
        <v>GND</v>
      </c>
      <c r="C4171" t="str">
        <f t="shared" si="497"/>
        <v>R240-GND</v>
      </c>
      <c r="D4171" t="str">
        <f t="shared" si="498"/>
        <v>R240-1</v>
      </c>
      <c r="E4171" t="s">
        <v>5426</v>
      </c>
      <c r="F4171">
        <v>1</v>
      </c>
      <c r="G4171" t="s">
        <v>433</v>
      </c>
      <c r="AT4171">
        <f t="shared" si="499"/>
        <v>0</v>
      </c>
      <c r="AU4171">
        <f t="shared" si="500"/>
        <v>0</v>
      </c>
    </row>
    <row r="4172" spans="1:47" x14ac:dyDescent="0.25">
      <c r="A4172" t="str">
        <f t="shared" si="495"/>
        <v>R240-2</v>
      </c>
      <c r="B4172" t="str">
        <f t="shared" si="496"/>
        <v>PLL_INPUT4</v>
      </c>
      <c r="C4172" t="str">
        <f t="shared" si="497"/>
        <v>R240-PLL_INPUT4</v>
      </c>
      <c r="D4172" t="str">
        <f t="shared" si="498"/>
        <v>R240-2</v>
      </c>
      <c r="E4172" t="s">
        <v>5426</v>
      </c>
      <c r="F4172">
        <v>2</v>
      </c>
      <c r="G4172" t="s">
        <v>4395</v>
      </c>
      <c r="AT4172" t="str">
        <f t="shared" si="499"/>
        <v>PLL_INPUT4</v>
      </c>
      <c r="AU4172" t="str">
        <f t="shared" si="500"/>
        <v>--</v>
      </c>
    </row>
    <row r="4173" spans="1:47" x14ac:dyDescent="0.25">
      <c r="A4173" t="str">
        <f t="shared" si="495"/>
        <v>R241-1</v>
      </c>
      <c r="B4173" t="str">
        <f t="shared" si="496"/>
        <v>NetR207_2</v>
      </c>
      <c r="C4173" t="str">
        <f t="shared" si="497"/>
        <v>R241-NetR207_2</v>
      </c>
      <c r="D4173" t="str">
        <f t="shared" si="498"/>
        <v>R241-1</v>
      </c>
      <c r="E4173" t="s">
        <v>5427</v>
      </c>
      <c r="F4173">
        <v>1</v>
      </c>
      <c r="G4173" t="s">
        <v>1186</v>
      </c>
      <c r="AT4173" t="str">
        <f t="shared" si="499"/>
        <v>NetR207_2</v>
      </c>
      <c r="AU4173" t="str">
        <f t="shared" si="500"/>
        <v>--</v>
      </c>
    </row>
    <row r="4174" spans="1:47" x14ac:dyDescent="0.25">
      <c r="A4174" t="str">
        <f t="shared" si="495"/>
        <v>R241-2</v>
      </c>
      <c r="B4174" t="str">
        <f t="shared" si="496"/>
        <v>GND</v>
      </c>
      <c r="C4174" t="str">
        <f t="shared" si="497"/>
        <v>R241-GND</v>
      </c>
      <c r="D4174" t="str">
        <f t="shared" si="498"/>
        <v>R241-2</v>
      </c>
      <c r="E4174" t="s">
        <v>5427</v>
      </c>
      <c r="F4174">
        <v>2</v>
      </c>
      <c r="G4174" t="s">
        <v>433</v>
      </c>
      <c r="AT4174">
        <f t="shared" si="499"/>
        <v>0</v>
      </c>
      <c r="AU4174">
        <f t="shared" si="500"/>
        <v>0</v>
      </c>
    </row>
    <row r="4175" spans="1:47" x14ac:dyDescent="0.25">
      <c r="A4175" t="str">
        <f t="shared" si="495"/>
        <v>R242-1</v>
      </c>
      <c r="B4175" t="str">
        <f t="shared" si="496"/>
        <v>NetR239_2</v>
      </c>
      <c r="C4175" t="str">
        <f t="shared" si="497"/>
        <v>R242-NetR239_2</v>
      </c>
      <c r="D4175" t="str">
        <f t="shared" si="498"/>
        <v>R242-1</v>
      </c>
      <c r="E4175" t="s">
        <v>5428</v>
      </c>
      <c r="F4175">
        <v>1</v>
      </c>
      <c r="G4175" t="s">
        <v>4317</v>
      </c>
      <c r="AT4175" t="str">
        <f t="shared" si="499"/>
        <v>NetR239_2</v>
      </c>
      <c r="AU4175" t="str">
        <f t="shared" si="500"/>
        <v>--</v>
      </c>
    </row>
    <row r="4176" spans="1:47" x14ac:dyDescent="0.25">
      <c r="A4176" t="str">
        <f t="shared" si="495"/>
        <v>R242-2</v>
      </c>
      <c r="B4176" t="str">
        <f t="shared" si="496"/>
        <v>GND</v>
      </c>
      <c r="C4176" t="str">
        <f t="shared" si="497"/>
        <v>R242-GND</v>
      </c>
      <c r="D4176" t="str">
        <f t="shared" si="498"/>
        <v>R242-2</v>
      </c>
      <c r="E4176" t="s">
        <v>5428</v>
      </c>
      <c r="F4176">
        <v>2</v>
      </c>
      <c r="G4176" t="s">
        <v>433</v>
      </c>
      <c r="AT4176">
        <f t="shared" si="499"/>
        <v>0</v>
      </c>
      <c r="AU4176">
        <f t="shared" si="500"/>
        <v>0</v>
      </c>
    </row>
    <row r="4177" spans="1:47" x14ac:dyDescent="0.25">
      <c r="A4177" t="str">
        <f t="shared" si="495"/>
        <v>R243-1</v>
      </c>
      <c r="B4177" t="str">
        <f t="shared" si="496"/>
        <v>EN_3V3AUX</v>
      </c>
      <c r="C4177" t="str">
        <f t="shared" si="497"/>
        <v>R243-EN_3V3AUX</v>
      </c>
      <c r="D4177" t="str">
        <f t="shared" si="498"/>
        <v>R243-1</v>
      </c>
      <c r="E4177" t="s">
        <v>5429</v>
      </c>
      <c r="F4177">
        <v>1</v>
      </c>
      <c r="G4177" t="s">
        <v>929</v>
      </c>
      <c r="AT4177" t="str">
        <f t="shared" si="499"/>
        <v>EN_3V3AUX</v>
      </c>
      <c r="AU4177" t="str">
        <f t="shared" si="500"/>
        <v>--</v>
      </c>
    </row>
    <row r="4178" spans="1:47" x14ac:dyDescent="0.25">
      <c r="A4178" t="str">
        <f t="shared" si="495"/>
        <v>R243-2</v>
      </c>
      <c r="B4178" t="str">
        <f t="shared" si="496"/>
        <v>GND</v>
      </c>
      <c r="C4178" t="str">
        <f t="shared" si="497"/>
        <v>R243-GND</v>
      </c>
      <c r="D4178" t="str">
        <f t="shared" si="498"/>
        <v>R243-2</v>
      </c>
      <c r="E4178" t="s">
        <v>5429</v>
      </c>
      <c r="F4178">
        <v>2</v>
      </c>
      <c r="G4178" t="s">
        <v>433</v>
      </c>
      <c r="AT4178">
        <f t="shared" si="499"/>
        <v>0</v>
      </c>
      <c r="AU4178">
        <f t="shared" si="500"/>
        <v>0</v>
      </c>
    </row>
    <row r="4179" spans="1:47" x14ac:dyDescent="0.25">
      <c r="A4179" t="str">
        <f t="shared" si="495"/>
        <v>R244-1</v>
      </c>
      <c r="B4179" t="str">
        <f t="shared" si="496"/>
        <v>SSD_3V3_1</v>
      </c>
      <c r="C4179" t="str">
        <f t="shared" si="497"/>
        <v>R244-SSD_3V3_1</v>
      </c>
      <c r="D4179" t="str">
        <f t="shared" si="498"/>
        <v>R244-1</v>
      </c>
      <c r="E4179" t="s">
        <v>5430</v>
      </c>
      <c r="F4179">
        <v>1</v>
      </c>
      <c r="G4179" t="s">
        <v>4460</v>
      </c>
      <c r="AT4179" t="str">
        <f t="shared" si="499"/>
        <v>SSD_3V3_1</v>
      </c>
      <c r="AU4179" t="str">
        <f t="shared" si="500"/>
        <v>--</v>
      </c>
    </row>
    <row r="4180" spans="1:47" x14ac:dyDescent="0.25">
      <c r="A4180" t="str">
        <f t="shared" si="495"/>
        <v>R244-2</v>
      </c>
      <c r="B4180" t="str">
        <f t="shared" si="496"/>
        <v>NetD16_A</v>
      </c>
      <c r="C4180" t="str">
        <f t="shared" si="497"/>
        <v>R244-NetD16_A</v>
      </c>
      <c r="D4180" t="str">
        <f t="shared" si="498"/>
        <v>R244-2</v>
      </c>
      <c r="E4180" t="s">
        <v>5430</v>
      </c>
      <c r="F4180">
        <v>2</v>
      </c>
      <c r="G4180" t="s">
        <v>4263</v>
      </c>
      <c r="AT4180" t="str">
        <f t="shared" si="499"/>
        <v>NetD16_A</v>
      </c>
      <c r="AU4180" t="str">
        <f t="shared" si="500"/>
        <v>--</v>
      </c>
    </row>
    <row r="4181" spans="1:47" x14ac:dyDescent="0.25">
      <c r="A4181" t="str">
        <f t="shared" si="495"/>
        <v>R245-1</v>
      </c>
      <c r="B4181" t="str">
        <f t="shared" si="496"/>
        <v>CLK12M</v>
      </c>
      <c r="C4181" t="str">
        <f t="shared" si="497"/>
        <v>R245-CLK12M</v>
      </c>
      <c r="D4181" t="str">
        <f t="shared" si="498"/>
        <v>R245-1</v>
      </c>
      <c r="E4181" t="s">
        <v>5431</v>
      </c>
      <c r="F4181">
        <v>1</v>
      </c>
      <c r="G4181" t="s">
        <v>918</v>
      </c>
      <c r="AT4181" t="str">
        <f t="shared" si="499"/>
        <v>CLK12M</v>
      </c>
      <c r="AU4181" t="str">
        <f t="shared" si="500"/>
        <v>--</v>
      </c>
    </row>
    <row r="4182" spans="1:47" x14ac:dyDescent="0.25">
      <c r="A4182" t="str">
        <f t="shared" si="495"/>
        <v>R245-2</v>
      </c>
      <c r="B4182" t="str">
        <f t="shared" si="496"/>
        <v>CK12M_F</v>
      </c>
      <c r="C4182" t="str">
        <f t="shared" si="497"/>
        <v>R245-CK12M_F</v>
      </c>
      <c r="D4182" t="str">
        <f t="shared" si="498"/>
        <v>R245-2</v>
      </c>
      <c r="E4182" t="s">
        <v>5431</v>
      </c>
      <c r="F4182">
        <v>2</v>
      </c>
      <c r="G4182" t="s">
        <v>3760</v>
      </c>
      <c r="AT4182" t="str">
        <f t="shared" si="499"/>
        <v>CK12M_F</v>
      </c>
      <c r="AU4182" t="str">
        <f t="shared" si="500"/>
        <v>--</v>
      </c>
    </row>
    <row r="4183" spans="1:47" x14ac:dyDescent="0.25">
      <c r="A4183" t="str">
        <f t="shared" si="495"/>
        <v>R246-1</v>
      </c>
      <c r="B4183" t="str">
        <f t="shared" si="496"/>
        <v>VOS_Z_ADJ</v>
      </c>
      <c r="C4183" t="str">
        <f t="shared" si="497"/>
        <v>R246-VOS_Z_ADJ</v>
      </c>
      <c r="D4183" t="str">
        <f t="shared" si="498"/>
        <v>R246-1</v>
      </c>
      <c r="E4183" t="s">
        <v>5432</v>
      </c>
      <c r="F4183">
        <v>1</v>
      </c>
      <c r="G4183" t="s">
        <v>4517</v>
      </c>
      <c r="AT4183" t="str">
        <f t="shared" si="499"/>
        <v>VOS_Z_ADJ</v>
      </c>
      <c r="AU4183" t="str">
        <f t="shared" si="500"/>
        <v>--</v>
      </c>
    </row>
    <row r="4184" spans="1:47" x14ac:dyDescent="0.25">
      <c r="A4184" t="str">
        <f t="shared" si="495"/>
        <v>R246-2</v>
      </c>
      <c r="B4184" t="str">
        <f t="shared" si="496"/>
        <v>2V5_Z_ADJ</v>
      </c>
      <c r="C4184" t="str">
        <f t="shared" si="497"/>
        <v>R246-2V5_Z_ADJ</v>
      </c>
      <c r="D4184" t="str">
        <f t="shared" si="498"/>
        <v>R246-2</v>
      </c>
      <c r="E4184" t="s">
        <v>5432</v>
      </c>
      <c r="F4184">
        <v>2</v>
      </c>
      <c r="G4184" t="s">
        <v>3708</v>
      </c>
      <c r="AT4184" t="str">
        <f t="shared" si="499"/>
        <v>2V5_Z_ADJ</v>
      </c>
      <c r="AU4184" t="str">
        <f t="shared" si="500"/>
        <v>--</v>
      </c>
    </row>
    <row r="4185" spans="1:47" x14ac:dyDescent="0.25">
      <c r="A4185" t="str">
        <f t="shared" si="495"/>
        <v>R247-1</v>
      </c>
      <c r="B4185" t="str">
        <f t="shared" si="496"/>
        <v>VOS_Z_ADJ</v>
      </c>
      <c r="C4185" t="str">
        <f t="shared" si="497"/>
        <v>R247-VOS_Z_ADJ</v>
      </c>
      <c r="D4185" t="str">
        <f t="shared" si="498"/>
        <v>R247-1</v>
      </c>
      <c r="E4185" t="s">
        <v>5433</v>
      </c>
      <c r="F4185">
        <v>1</v>
      </c>
      <c r="G4185" t="s">
        <v>4517</v>
      </c>
      <c r="AT4185" t="str">
        <f t="shared" si="499"/>
        <v>VOS_Z_ADJ</v>
      </c>
      <c r="AU4185" t="str">
        <f t="shared" si="500"/>
        <v>--</v>
      </c>
    </row>
    <row r="4186" spans="1:47" x14ac:dyDescent="0.25">
      <c r="A4186" t="str">
        <f t="shared" si="495"/>
        <v>R247-2</v>
      </c>
      <c r="B4186" t="str">
        <f t="shared" si="496"/>
        <v>3V3_Z_ADJ</v>
      </c>
      <c r="C4186" t="str">
        <f t="shared" si="497"/>
        <v>R247-3V3_Z_ADJ</v>
      </c>
      <c r="D4186" t="str">
        <f t="shared" si="498"/>
        <v>R247-2</v>
      </c>
      <c r="E4186" t="s">
        <v>5433</v>
      </c>
      <c r="F4186">
        <v>2</v>
      </c>
      <c r="G4186" t="s">
        <v>3722</v>
      </c>
      <c r="AT4186" t="str">
        <f t="shared" si="499"/>
        <v>3V3_Z_ADJ</v>
      </c>
      <c r="AU4186" t="str">
        <f t="shared" si="500"/>
        <v>--</v>
      </c>
    </row>
    <row r="4187" spans="1:47" x14ac:dyDescent="0.25">
      <c r="A4187" t="str">
        <f t="shared" si="495"/>
        <v>R248-1</v>
      </c>
      <c r="B4187" t="str">
        <f t="shared" si="496"/>
        <v>NetC349_1</v>
      </c>
      <c r="C4187" t="str">
        <f t="shared" si="497"/>
        <v>R248-NetC349_1</v>
      </c>
      <c r="D4187" t="str">
        <f t="shared" si="498"/>
        <v>R248-1</v>
      </c>
      <c r="E4187" t="s">
        <v>5434</v>
      </c>
      <c r="F4187">
        <v>1</v>
      </c>
      <c r="G4187" t="s">
        <v>4247</v>
      </c>
      <c r="AT4187" t="str">
        <f t="shared" si="499"/>
        <v>NetC349_1</v>
      </c>
      <c r="AU4187" t="str">
        <f t="shared" si="500"/>
        <v>--</v>
      </c>
    </row>
    <row r="4188" spans="1:47" x14ac:dyDescent="0.25">
      <c r="A4188" t="str">
        <f t="shared" si="495"/>
        <v>R248-2</v>
      </c>
      <c r="B4188" t="str">
        <f t="shared" si="496"/>
        <v>SFPA_LOS</v>
      </c>
      <c r="C4188" t="str">
        <f t="shared" si="497"/>
        <v>R248-SFPA_LOS</v>
      </c>
      <c r="D4188" t="str">
        <f t="shared" si="498"/>
        <v>R248-2</v>
      </c>
      <c r="E4188" t="s">
        <v>5434</v>
      </c>
      <c r="F4188">
        <v>2</v>
      </c>
      <c r="G4188" t="s">
        <v>4435</v>
      </c>
      <c r="AT4188" t="str">
        <f t="shared" si="499"/>
        <v>SFPA_LOS</v>
      </c>
      <c r="AU4188" t="str">
        <f t="shared" si="500"/>
        <v>--</v>
      </c>
    </row>
    <row r="4189" spans="1:47" x14ac:dyDescent="0.25">
      <c r="A4189" t="str">
        <f t="shared" si="495"/>
        <v>R249-1</v>
      </c>
      <c r="B4189" t="str">
        <f t="shared" si="496"/>
        <v>NetC352_2</v>
      </c>
      <c r="C4189" t="str">
        <f t="shared" si="497"/>
        <v>R249-NetC352_2</v>
      </c>
      <c r="D4189" t="str">
        <f t="shared" si="498"/>
        <v>R249-1</v>
      </c>
      <c r="E4189" t="s">
        <v>5435</v>
      </c>
      <c r="F4189">
        <v>1</v>
      </c>
      <c r="G4189" t="s">
        <v>4249</v>
      </c>
      <c r="AT4189" t="str">
        <f t="shared" si="499"/>
        <v>NetC352_2</v>
      </c>
      <c r="AU4189" t="str">
        <f t="shared" si="500"/>
        <v>--</v>
      </c>
    </row>
    <row r="4190" spans="1:47" x14ac:dyDescent="0.25">
      <c r="A4190" t="str">
        <f t="shared" si="495"/>
        <v>R249-2</v>
      </c>
      <c r="B4190" t="str">
        <f t="shared" si="496"/>
        <v>SFPB_TX_FAULT</v>
      </c>
      <c r="C4190" t="str">
        <f t="shared" si="497"/>
        <v>R249-SFPB_TX_FAULT</v>
      </c>
      <c r="D4190" t="str">
        <f t="shared" si="498"/>
        <v>R249-2</v>
      </c>
      <c r="E4190" t="s">
        <v>5435</v>
      </c>
      <c r="F4190">
        <v>2</v>
      </c>
      <c r="G4190" t="s">
        <v>4451</v>
      </c>
      <c r="AT4190" t="str">
        <f t="shared" si="499"/>
        <v>SFPB_TX_FAULT</v>
      </c>
      <c r="AU4190" t="str">
        <f t="shared" si="500"/>
        <v>--</v>
      </c>
    </row>
    <row r="4191" spans="1:47" x14ac:dyDescent="0.25">
      <c r="A4191" t="str">
        <f t="shared" si="495"/>
        <v>R250-1</v>
      </c>
      <c r="B4191" t="str">
        <f t="shared" si="496"/>
        <v>3V3_SFP</v>
      </c>
      <c r="C4191" t="str">
        <f t="shared" si="497"/>
        <v>R250-3V3_SFP</v>
      </c>
      <c r="D4191" t="str">
        <f t="shared" si="498"/>
        <v>R250-1</v>
      </c>
      <c r="E4191" t="s">
        <v>5436</v>
      </c>
      <c r="F4191">
        <v>1</v>
      </c>
      <c r="G4191" t="s">
        <v>3720</v>
      </c>
      <c r="AT4191" t="str">
        <f t="shared" si="499"/>
        <v>3V3_SFP</v>
      </c>
      <c r="AU4191" t="str">
        <f t="shared" si="500"/>
        <v>--</v>
      </c>
    </row>
    <row r="4192" spans="1:47" x14ac:dyDescent="0.25">
      <c r="A4192" t="str">
        <f t="shared" si="495"/>
        <v>R250-2</v>
      </c>
      <c r="B4192" t="str">
        <f t="shared" si="496"/>
        <v>SFPB_SDA</v>
      </c>
      <c r="C4192" t="str">
        <f t="shared" si="497"/>
        <v>R250-SFPB_SDA</v>
      </c>
      <c r="D4192" t="str">
        <f t="shared" si="498"/>
        <v>R250-2</v>
      </c>
      <c r="E4192" t="s">
        <v>5436</v>
      </c>
      <c r="F4192">
        <v>2</v>
      </c>
      <c r="G4192" t="s">
        <v>4448</v>
      </c>
      <c r="AT4192" t="str">
        <f t="shared" si="499"/>
        <v>SFPB_SDA</v>
      </c>
      <c r="AU4192" t="str">
        <f t="shared" si="500"/>
        <v>--</v>
      </c>
    </row>
    <row r="4193" spans="1:47" x14ac:dyDescent="0.25">
      <c r="A4193" t="str">
        <f t="shared" si="495"/>
        <v>R251-1</v>
      </c>
      <c r="B4193" t="str">
        <f t="shared" si="496"/>
        <v>3V3_SFP</v>
      </c>
      <c r="C4193" t="str">
        <f t="shared" si="497"/>
        <v>R251-3V3_SFP</v>
      </c>
      <c r="D4193" t="str">
        <f t="shared" si="498"/>
        <v>R251-1</v>
      </c>
      <c r="E4193" t="s">
        <v>5437</v>
      </c>
      <c r="F4193">
        <v>1</v>
      </c>
      <c r="G4193" t="s">
        <v>3720</v>
      </c>
      <c r="AT4193" t="str">
        <f t="shared" si="499"/>
        <v>3V3_SFP</v>
      </c>
      <c r="AU4193" t="str">
        <f t="shared" si="500"/>
        <v>--</v>
      </c>
    </row>
    <row r="4194" spans="1:47" x14ac:dyDescent="0.25">
      <c r="A4194" t="str">
        <f t="shared" si="495"/>
        <v>R251-2</v>
      </c>
      <c r="B4194" t="str">
        <f t="shared" si="496"/>
        <v>SFPB_SCL</v>
      </c>
      <c r="C4194" t="str">
        <f t="shared" si="497"/>
        <v>R251-SFPB_SCL</v>
      </c>
      <c r="D4194" t="str">
        <f t="shared" si="498"/>
        <v>R251-2</v>
      </c>
      <c r="E4194" t="s">
        <v>5437</v>
      </c>
      <c r="F4194">
        <v>2</v>
      </c>
      <c r="G4194" t="s">
        <v>4447</v>
      </c>
      <c r="AT4194" t="str">
        <f t="shared" si="499"/>
        <v>SFPB_SCL</v>
      </c>
      <c r="AU4194" t="str">
        <f t="shared" si="500"/>
        <v>--</v>
      </c>
    </row>
    <row r="4195" spans="1:47" x14ac:dyDescent="0.25">
      <c r="A4195" t="str">
        <f t="shared" si="495"/>
        <v>R252-1</v>
      </c>
      <c r="B4195" t="str">
        <f t="shared" si="496"/>
        <v>3V3_SFP</v>
      </c>
      <c r="C4195" t="str">
        <f t="shared" si="497"/>
        <v>R252-3V3_SFP</v>
      </c>
      <c r="D4195" t="str">
        <f t="shared" si="498"/>
        <v>R252-1</v>
      </c>
      <c r="E4195" t="s">
        <v>5438</v>
      </c>
      <c r="F4195">
        <v>1</v>
      </c>
      <c r="G4195" t="s">
        <v>3720</v>
      </c>
      <c r="AT4195" t="str">
        <f t="shared" si="499"/>
        <v>3V3_SFP</v>
      </c>
      <c r="AU4195" t="str">
        <f t="shared" si="500"/>
        <v>--</v>
      </c>
    </row>
    <row r="4196" spans="1:47" x14ac:dyDescent="0.25">
      <c r="A4196" t="str">
        <f t="shared" si="495"/>
        <v>R252-2</v>
      </c>
      <c r="B4196" t="str">
        <f t="shared" si="496"/>
        <v>SFPB_M-DEF0</v>
      </c>
      <c r="C4196" t="str">
        <f t="shared" si="497"/>
        <v>R252-SFPB_M-DEF0</v>
      </c>
      <c r="D4196" t="str">
        <f t="shared" si="498"/>
        <v>R252-2</v>
      </c>
      <c r="E4196" t="s">
        <v>5438</v>
      </c>
      <c r="F4196">
        <v>2</v>
      </c>
      <c r="G4196" t="s">
        <v>4444</v>
      </c>
      <c r="AT4196" t="str">
        <f t="shared" si="499"/>
        <v>SFPB_M-DEF0</v>
      </c>
      <c r="AU4196" t="str">
        <f t="shared" si="500"/>
        <v>--</v>
      </c>
    </row>
    <row r="4197" spans="1:47" x14ac:dyDescent="0.25">
      <c r="A4197" t="str">
        <f t="shared" si="495"/>
        <v>R253-1</v>
      </c>
      <c r="B4197" t="str">
        <f t="shared" si="496"/>
        <v>3V3_SFP</v>
      </c>
      <c r="C4197" t="str">
        <f t="shared" si="497"/>
        <v>R253-3V3_SFP</v>
      </c>
      <c r="D4197" t="str">
        <f t="shared" si="498"/>
        <v>R253-1</v>
      </c>
      <c r="E4197" t="s">
        <v>5439</v>
      </c>
      <c r="F4197">
        <v>1</v>
      </c>
      <c r="G4197" t="s">
        <v>3720</v>
      </c>
      <c r="AT4197" t="str">
        <f t="shared" si="499"/>
        <v>3V3_SFP</v>
      </c>
      <c r="AU4197" t="str">
        <f t="shared" si="500"/>
        <v>--</v>
      </c>
    </row>
    <row r="4198" spans="1:47" x14ac:dyDescent="0.25">
      <c r="A4198" t="str">
        <f t="shared" si="495"/>
        <v>R253-2</v>
      </c>
      <c r="B4198" t="str">
        <f t="shared" si="496"/>
        <v>SFPA_SDA</v>
      </c>
      <c r="C4198" t="str">
        <f t="shared" si="497"/>
        <v>R253-SFPA_SDA</v>
      </c>
      <c r="D4198" t="str">
        <f t="shared" si="498"/>
        <v>R253-2</v>
      </c>
      <c r="E4198" t="s">
        <v>5439</v>
      </c>
      <c r="F4198">
        <v>2</v>
      </c>
      <c r="G4198" t="s">
        <v>4438</v>
      </c>
      <c r="AT4198" t="str">
        <f t="shared" si="499"/>
        <v>SFPA_SDA</v>
      </c>
      <c r="AU4198" t="str">
        <f t="shared" si="500"/>
        <v>--</v>
      </c>
    </row>
    <row r="4199" spans="1:47" x14ac:dyDescent="0.25">
      <c r="A4199" t="str">
        <f t="shared" si="495"/>
        <v>R254-1</v>
      </c>
      <c r="B4199" t="str">
        <f t="shared" si="496"/>
        <v>3V3_SFP</v>
      </c>
      <c r="C4199" t="str">
        <f t="shared" si="497"/>
        <v>R254-3V3_SFP</v>
      </c>
      <c r="D4199" t="str">
        <f t="shared" si="498"/>
        <v>R254-1</v>
      </c>
      <c r="E4199" t="s">
        <v>5440</v>
      </c>
      <c r="F4199">
        <v>1</v>
      </c>
      <c r="G4199" t="s">
        <v>3720</v>
      </c>
      <c r="AT4199" t="str">
        <f t="shared" si="499"/>
        <v>3V3_SFP</v>
      </c>
      <c r="AU4199" t="str">
        <f t="shared" si="500"/>
        <v>--</v>
      </c>
    </row>
    <row r="4200" spans="1:47" x14ac:dyDescent="0.25">
      <c r="A4200" t="str">
        <f t="shared" si="495"/>
        <v>R254-2</v>
      </c>
      <c r="B4200" t="str">
        <f t="shared" si="496"/>
        <v>SFPA_SCL</v>
      </c>
      <c r="C4200" t="str">
        <f t="shared" si="497"/>
        <v>R254-SFPA_SCL</v>
      </c>
      <c r="D4200" t="str">
        <f t="shared" si="498"/>
        <v>R254-2</v>
      </c>
      <c r="E4200" t="s">
        <v>5440</v>
      </c>
      <c r="F4200">
        <v>2</v>
      </c>
      <c r="G4200" t="s">
        <v>4437</v>
      </c>
      <c r="AT4200" t="str">
        <f t="shared" si="499"/>
        <v>SFPA_SCL</v>
      </c>
      <c r="AU4200" t="str">
        <f t="shared" si="500"/>
        <v>--</v>
      </c>
    </row>
    <row r="4201" spans="1:47" x14ac:dyDescent="0.25">
      <c r="A4201" t="str">
        <f t="shared" si="495"/>
        <v>R255-1</v>
      </c>
      <c r="B4201" t="str">
        <f t="shared" si="496"/>
        <v>GND</v>
      </c>
      <c r="C4201" t="str">
        <f t="shared" si="497"/>
        <v>R255-GND</v>
      </c>
      <c r="D4201" t="str">
        <f t="shared" si="498"/>
        <v>R255-1</v>
      </c>
      <c r="E4201" t="s">
        <v>5441</v>
      </c>
      <c r="F4201">
        <v>1</v>
      </c>
      <c r="G4201" t="s">
        <v>433</v>
      </c>
      <c r="AT4201">
        <f t="shared" si="499"/>
        <v>0</v>
      </c>
      <c r="AU4201">
        <f t="shared" si="500"/>
        <v>0</v>
      </c>
    </row>
    <row r="4202" spans="1:47" x14ac:dyDescent="0.25">
      <c r="A4202" t="str">
        <f t="shared" si="495"/>
        <v>R255-2</v>
      </c>
      <c r="B4202" t="str">
        <f t="shared" si="496"/>
        <v>PLL_INPUT5</v>
      </c>
      <c r="C4202" t="str">
        <f t="shared" si="497"/>
        <v>R255-PLL_INPUT5</v>
      </c>
      <c r="D4202" t="str">
        <f t="shared" si="498"/>
        <v>R255-2</v>
      </c>
      <c r="E4202" t="s">
        <v>5441</v>
      </c>
      <c r="F4202">
        <v>2</v>
      </c>
      <c r="G4202" t="s">
        <v>4396</v>
      </c>
      <c r="AT4202" t="str">
        <f t="shared" si="499"/>
        <v>PLL_INPUT5</v>
      </c>
      <c r="AU4202" t="str">
        <f t="shared" si="500"/>
        <v>--</v>
      </c>
    </row>
    <row r="4203" spans="1:47" x14ac:dyDescent="0.25">
      <c r="A4203" t="str">
        <f t="shared" si="495"/>
        <v>R256-1</v>
      </c>
      <c r="B4203" t="str">
        <f t="shared" si="496"/>
        <v>3V3_SFP</v>
      </c>
      <c r="C4203" t="str">
        <f t="shared" si="497"/>
        <v>R256-3V3_SFP</v>
      </c>
      <c r="D4203" t="str">
        <f t="shared" si="498"/>
        <v>R256-1</v>
      </c>
      <c r="E4203" t="s">
        <v>5442</v>
      </c>
      <c r="F4203">
        <v>1</v>
      </c>
      <c r="G4203" t="s">
        <v>3720</v>
      </c>
      <c r="AT4203" t="str">
        <f t="shared" si="499"/>
        <v>3V3_SFP</v>
      </c>
      <c r="AU4203" t="str">
        <f t="shared" si="500"/>
        <v>--</v>
      </c>
    </row>
    <row r="4204" spans="1:47" x14ac:dyDescent="0.25">
      <c r="A4204" t="str">
        <f t="shared" si="495"/>
        <v>R256-2</v>
      </c>
      <c r="B4204" t="str">
        <f t="shared" si="496"/>
        <v>SFPA_M-DEF0</v>
      </c>
      <c r="C4204" t="str">
        <f t="shared" si="497"/>
        <v>R256-SFPA_M-DEF0</v>
      </c>
      <c r="D4204" t="str">
        <f t="shared" si="498"/>
        <v>R256-2</v>
      </c>
      <c r="E4204" t="s">
        <v>5442</v>
      </c>
      <c r="F4204">
        <v>2</v>
      </c>
      <c r="G4204" t="s">
        <v>4436</v>
      </c>
      <c r="AT4204" t="str">
        <f t="shared" si="499"/>
        <v>SFPA_M-DEF0</v>
      </c>
      <c r="AU4204" t="str">
        <f t="shared" si="500"/>
        <v>--</v>
      </c>
    </row>
    <row r="4205" spans="1:47" x14ac:dyDescent="0.25">
      <c r="A4205" t="str">
        <f t="shared" si="495"/>
        <v>R257-1</v>
      </c>
      <c r="B4205" t="str">
        <f t="shared" si="496"/>
        <v>NetC354_1</v>
      </c>
      <c r="C4205" t="str">
        <f t="shared" si="497"/>
        <v>R257-NetC354_1</v>
      </c>
      <c r="D4205" t="str">
        <f t="shared" si="498"/>
        <v>R257-1</v>
      </c>
      <c r="E4205" t="s">
        <v>5443</v>
      </c>
      <c r="F4205">
        <v>1</v>
      </c>
      <c r="G4205" t="s">
        <v>4250</v>
      </c>
      <c r="AT4205" t="str">
        <f t="shared" si="499"/>
        <v>NetC354_1</v>
      </c>
      <c r="AU4205" t="str">
        <f t="shared" si="500"/>
        <v>--</v>
      </c>
    </row>
    <row r="4206" spans="1:47" x14ac:dyDescent="0.25">
      <c r="A4206" t="str">
        <f t="shared" si="495"/>
        <v>R257-2</v>
      </c>
      <c r="B4206" t="str">
        <f t="shared" si="496"/>
        <v>SFPB_LOS</v>
      </c>
      <c r="C4206" t="str">
        <f t="shared" si="497"/>
        <v>R257-SFPB_LOS</v>
      </c>
      <c r="D4206" t="str">
        <f t="shared" si="498"/>
        <v>R257-2</v>
      </c>
      <c r="E4206" t="s">
        <v>5443</v>
      </c>
      <c r="F4206">
        <v>2</v>
      </c>
      <c r="G4206" t="s">
        <v>4442</v>
      </c>
      <c r="AT4206" t="str">
        <f t="shared" si="499"/>
        <v>SFPB_LOS</v>
      </c>
      <c r="AU4206" t="str">
        <f t="shared" si="500"/>
        <v>--</v>
      </c>
    </row>
    <row r="4207" spans="1:47" x14ac:dyDescent="0.25">
      <c r="A4207" t="str">
        <f t="shared" si="495"/>
        <v>R258-1</v>
      </c>
      <c r="B4207" t="str">
        <f t="shared" si="496"/>
        <v>GND</v>
      </c>
      <c r="C4207" t="str">
        <f t="shared" si="497"/>
        <v>R258-GND</v>
      </c>
      <c r="D4207" t="str">
        <f t="shared" si="498"/>
        <v>R258-1</v>
      </c>
      <c r="E4207" t="s">
        <v>5444</v>
      </c>
      <c r="F4207">
        <v>1</v>
      </c>
      <c r="G4207" t="s">
        <v>433</v>
      </c>
      <c r="AT4207">
        <f t="shared" si="499"/>
        <v>0</v>
      </c>
      <c r="AU4207">
        <f t="shared" si="500"/>
        <v>0</v>
      </c>
    </row>
    <row r="4208" spans="1:47" x14ac:dyDescent="0.25">
      <c r="A4208" t="str">
        <f t="shared" si="495"/>
        <v>R258-2</v>
      </c>
      <c r="B4208" t="str">
        <f t="shared" si="496"/>
        <v>PLL_INPUT6</v>
      </c>
      <c r="C4208" t="str">
        <f t="shared" si="497"/>
        <v>R258-PLL_INPUT6</v>
      </c>
      <c r="D4208" t="str">
        <f t="shared" si="498"/>
        <v>R258-2</v>
      </c>
      <c r="E4208" t="s">
        <v>5444</v>
      </c>
      <c r="F4208">
        <v>2</v>
      </c>
      <c r="G4208" t="s">
        <v>4397</v>
      </c>
      <c r="AT4208" t="str">
        <f t="shared" si="499"/>
        <v>PLL_INPUT6</v>
      </c>
      <c r="AU4208" t="str">
        <f t="shared" si="500"/>
        <v>--</v>
      </c>
    </row>
    <row r="4209" spans="1:47" x14ac:dyDescent="0.25">
      <c r="A4209" t="str">
        <f t="shared" si="495"/>
        <v>R259-1</v>
      </c>
      <c r="B4209" t="str">
        <f t="shared" si="496"/>
        <v>F_LED_RED</v>
      </c>
      <c r="C4209" t="str">
        <f t="shared" si="497"/>
        <v>R259-F_LED_RED</v>
      </c>
      <c r="D4209" t="str">
        <f t="shared" si="498"/>
        <v>R259-1</v>
      </c>
      <c r="E4209" t="s">
        <v>5445</v>
      </c>
      <c r="F4209">
        <v>1</v>
      </c>
      <c r="G4209" t="s">
        <v>4053</v>
      </c>
      <c r="AT4209" t="str">
        <f t="shared" si="499"/>
        <v>F_LED_RED</v>
      </c>
      <c r="AU4209" t="str">
        <f t="shared" si="500"/>
        <v>--</v>
      </c>
    </row>
    <row r="4210" spans="1:47" x14ac:dyDescent="0.25">
      <c r="A4210" t="str">
        <f t="shared" si="495"/>
        <v>R259-2</v>
      </c>
      <c r="B4210" t="str">
        <f t="shared" si="496"/>
        <v>NetD7_3</v>
      </c>
      <c r="C4210" t="str">
        <f t="shared" si="497"/>
        <v>R259-NetD7_3</v>
      </c>
      <c r="D4210" t="str">
        <f t="shared" si="498"/>
        <v>R259-2</v>
      </c>
      <c r="E4210" t="s">
        <v>5445</v>
      </c>
      <c r="F4210">
        <v>2</v>
      </c>
      <c r="G4210" t="s">
        <v>4270</v>
      </c>
      <c r="AT4210" t="str">
        <f t="shared" si="499"/>
        <v>NetD7_3</v>
      </c>
      <c r="AU4210" t="str">
        <f t="shared" si="500"/>
        <v>--</v>
      </c>
    </row>
    <row r="4211" spans="1:47" x14ac:dyDescent="0.25">
      <c r="A4211" t="str">
        <f t="shared" si="495"/>
        <v>R260-1</v>
      </c>
      <c r="B4211" t="str">
        <f t="shared" si="496"/>
        <v>B3B_REFCK_P</v>
      </c>
      <c r="C4211" t="str">
        <f t="shared" si="497"/>
        <v>R260-B3B_REFCK_P</v>
      </c>
      <c r="D4211" t="str">
        <f t="shared" si="498"/>
        <v>R260-1</v>
      </c>
      <c r="E4211" t="s">
        <v>5446</v>
      </c>
      <c r="F4211">
        <v>1</v>
      </c>
      <c r="G4211" t="s">
        <v>3743</v>
      </c>
      <c r="AT4211" t="str">
        <f t="shared" si="499"/>
        <v>B3B_REFCK_P</v>
      </c>
      <c r="AU4211" t="str">
        <f t="shared" si="500"/>
        <v>--</v>
      </c>
    </row>
    <row r="4212" spans="1:47" x14ac:dyDescent="0.25">
      <c r="A4212" t="str">
        <f t="shared" si="495"/>
        <v>R260-2</v>
      </c>
      <c r="B4212" t="str">
        <f t="shared" si="496"/>
        <v>GND</v>
      </c>
      <c r="C4212" t="str">
        <f t="shared" si="497"/>
        <v>R260-GND</v>
      </c>
      <c r="D4212" t="str">
        <f t="shared" si="498"/>
        <v>R260-2</v>
      </c>
      <c r="E4212" t="s">
        <v>5446</v>
      </c>
      <c r="F4212">
        <v>2</v>
      </c>
      <c r="G4212" t="s">
        <v>433</v>
      </c>
      <c r="AT4212">
        <f t="shared" si="499"/>
        <v>0</v>
      </c>
      <c r="AU4212">
        <f t="shared" si="500"/>
        <v>0</v>
      </c>
    </row>
    <row r="4213" spans="1:47" x14ac:dyDescent="0.25">
      <c r="A4213" t="str">
        <f t="shared" si="495"/>
        <v>R261-1</v>
      </c>
      <c r="B4213" t="str">
        <f t="shared" si="496"/>
        <v>B3B_REFCK_N</v>
      </c>
      <c r="C4213" t="str">
        <f t="shared" si="497"/>
        <v>R261-B3B_REFCK_N</v>
      </c>
      <c r="D4213" t="str">
        <f t="shared" si="498"/>
        <v>R261-1</v>
      </c>
      <c r="E4213" t="s">
        <v>5447</v>
      </c>
      <c r="F4213">
        <v>1</v>
      </c>
      <c r="G4213" t="s">
        <v>3741</v>
      </c>
      <c r="AT4213" t="str">
        <f t="shared" si="499"/>
        <v>B3B_REFCK_N</v>
      </c>
      <c r="AU4213" t="str">
        <f t="shared" si="500"/>
        <v>--</v>
      </c>
    </row>
    <row r="4214" spans="1:47" x14ac:dyDescent="0.25">
      <c r="A4214" t="str">
        <f t="shared" si="495"/>
        <v>R261-2</v>
      </c>
      <c r="B4214" t="str">
        <f t="shared" si="496"/>
        <v>VIO_CRUVI</v>
      </c>
      <c r="C4214" t="str">
        <f t="shared" si="497"/>
        <v>R261-VIO_CRUVI</v>
      </c>
      <c r="D4214" t="str">
        <f t="shared" si="498"/>
        <v>R261-2</v>
      </c>
      <c r="E4214" t="s">
        <v>5447</v>
      </c>
      <c r="F4214">
        <v>2</v>
      </c>
      <c r="G4214" t="s">
        <v>4514</v>
      </c>
      <c r="AT4214" t="str">
        <f t="shared" si="499"/>
        <v>VIO_CRUVI</v>
      </c>
      <c r="AU4214" t="str">
        <f t="shared" si="500"/>
        <v>--</v>
      </c>
    </row>
    <row r="4215" spans="1:47" x14ac:dyDescent="0.25">
      <c r="A4215" t="str">
        <f t="shared" si="495"/>
        <v>R262-1</v>
      </c>
      <c r="B4215" t="str">
        <f t="shared" si="496"/>
        <v>B3B_REFCK_N</v>
      </c>
      <c r="C4215" t="str">
        <f t="shared" si="497"/>
        <v>R262-B3B_REFCK_N</v>
      </c>
      <c r="D4215" t="str">
        <f t="shared" si="498"/>
        <v>R262-1</v>
      </c>
      <c r="E4215" t="s">
        <v>3636</v>
      </c>
      <c r="F4215">
        <v>1</v>
      </c>
      <c r="G4215" t="s">
        <v>3741</v>
      </c>
      <c r="AT4215" t="str">
        <f t="shared" si="499"/>
        <v>B3B_REFCK_N</v>
      </c>
      <c r="AU4215" t="str">
        <f t="shared" si="500"/>
        <v>--</v>
      </c>
    </row>
    <row r="4216" spans="1:47" x14ac:dyDescent="0.25">
      <c r="A4216" t="str">
        <f t="shared" si="495"/>
        <v>R262-2</v>
      </c>
      <c r="B4216" t="str">
        <f t="shared" si="496"/>
        <v>GND</v>
      </c>
      <c r="C4216" t="str">
        <f t="shared" si="497"/>
        <v>R262-GND</v>
      </c>
      <c r="D4216" t="str">
        <f t="shared" si="498"/>
        <v>R262-2</v>
      </c>
      <c r="E4216" t="s">
        <v>3636</v>
      </c>
      <c r="F4216">
        <v>2</v>
      </c>
      <c r="G4216" t="s">
        <v>433</v>
      </c>
      <c r="AT4216">
        <f t="shared" si="499"/>
        <v>0</v>
      </c>
      <c r="AU4216">
        <f t="shared" si="500"/>
        <v>0</v>
      </c>
    </row>
    <row r="4217" spans="1:47" x14ac:dyDescent="0.25">
      <c r="A4217" t="str">
        <f t="shared" si="495"/>
        <v>R263-1</v>
      </c>
      <c r="B4217" t="str">
        <f t="shared" si="496"/>
        <v>GND</v>
      </c>
      <c r="C4217" t="str">
        <f t="shared" si="497"/>
        <v>R263-GND</v>
      </c>
      <c r="D4217" t="str">
        <f t="shared" si="498"/>
        <v>R263-1</v>
      </c>
      <c r="E4217" t="s">
        <v>5448</v>
      </c>
      <c r="F4217">
        <v>1</v>
      </c>
      <c r="G4217" t="s">
        <v>433</v>
      </c>
      <c r="AT4217">
        <f t="shared" si="499"/>
        <v>0</v>
      </c>
      <c r="AU4217">
        <f t="shared" si="500"/>
        <v>0</v>
      </c>
    </row>
    <row r="4218" spans="1:47" x14ac:dyDescent="0.25">
      <c r="A4218" t="str">
        <f t="shared" si="495"/>
        <v>R263-2</v>
      </c>
      <c r="B4218" t="str">
        <f t="shared" si="496"/>
        <v>PLL_INPUT7</v>
      </c>
      <c r="C4218" t="str">
        <f t="shared" si="497"/>
        <v>R263-PLL_INPUT7</v>
      </c>
      <c r="D4218" t="str">
        <f t="shared" si="498"/>
        <v>R263-2</v>
      </c>
      <c r="E4218" t="s">
        <v>5448</v>
      </c>
      <c r="F4218">
        <v>2</v>
      </c>
      <c r="G4218" t="s">
        <v>4398</v>
      </c>
      <c r="AT4218" t="str">
        <f t="shared" si="499"/>
        <v>PLL_INPUT7</v>
      </c>
      <c r="AU4218" t="str">
        <f t="shared" si="500"/>
        <v>--</v>
      </c>
    </row>
    <row r="4219" spans="1:47" x14ac:dyDescent="0.25">
      <c r="A4219" t="str">
        <f t="shared" si="495"/>
        <v>R264-1</v>
      </c>
      <c r="B4219" t="str">
        <f t="shared" si="496"/>
        <v>B2B_REFCK_P</v>
      </c>
      <c r="C4219" t="str">
        <f t="shared" si="497"/>
        <v>R264-B2B_REFCK_P</v>
      </c>
      <c r="D4219" t="str">
        <f t="shared" si="498"/>
        <v>R264-1</v>
      </c>
      <c r="E4219" t="s">
        <v>3637</v>
      </c>
      <c r="F4219">
        <v>1</v>
      </c>
      <c r="G4219" t="s">
        <v>3739</v>
      </c>
      <c r="AT4219" t="str">
        <f t="shared" si="499"/>
        <v>B2B_REFCK_P</v>
      </c>
      <c r="AU4219" t="str">
        <f t="shared" si="500"/>
        <v>--</v>
      </c>
    </row>
    <row r="4220" spans="1:47" x14ac:dyDescent="0.25">
      <c r="A4220" t="str">
        <f t="shared" si="495"/>
        <v>R264-2</v>
      </c>
      <c r="B4220" t="str">
        <f t="shared" si="496"/>
        <v>GND</v>
      </c>
      <c r="C4220" t="str">
        <f t="shared" si="497"/>
        <v>R264-GND</v>
      </c>
      <c r="D4220" t="str">
        <f t="shared" si="498"/>
        <v>R264-2</v>
      </c>
      <c r="E4220" t="s">
        <v>3637</v>
      </c>
      <c r="F4220">
        <v>2</v>
      </c>
      <c r="G4220" t="s">
        <v>433</v>
      </c>
      <c r="AT4220">
        <f t="shared" si="499"/>
        <v>0</v>
      </c>
      <c r="AU4220">
        <f t="shared" si="500"/>
        <v>0</v>
      </c>
    </row>
    <row r="4221" spans="1:47" x14ac:dyDescent="0.25">
      <c r="A4221" t="str">
        <f t="shared" si="495"/>
        <v>R265-1</v>
      </c>
      <c r="B4221" t="str">
        <f t="shared" si="496"/>
        <v>VIO_CRUVI</v>
      </c>
      <c r="C4221" t="str">
        <f t="shared" si="497"/>
        <v>R265-VIO_CRUVI</v>
      </c>
      <c r="D4221" t="str">
        <f t="shared" si="498"/>
        <v>R265-1</v>
      </c>
      <c r="E4221" t="s">
        <v>3638</v>
      </c>
      <c r="F4221">
        <v>1</v>
      </c>
      <c r="G4221" t="s">
        <v>4514</v>
      </c>
      <c r="AT4221" t="str">
        <f t="shared" si="499"/>
        <v>VIO_CRUVI</v>
      </c>
      <c r="AU4221" t="str">
        <f t="shared" si="500"/>
        <v>--</v>
      </c>
    </row>
    <row r="4222" spans="1:47" x14ac:dyDescent="0.25">
      <c r="A4222" t="str">
        <f t="shared" si="495"/>
        <v>R265-2</v>
      </c>
      <c r="B4222" t="str">
        <f t="shared" si="496"/>
        <v>VOS_VADJ_CR</v>
      </c>
      <c r="C4222" t="str">
        <f t="shared" si="497"/>
        <v>R265-VOS_VADJ_CR</v>
      </c>
      <c r="D4222" t="str">
        <f t="shared" si="498"/>
        <v>R265-2</v>
      </c>
      <c r="E4222" t="s">
        <v>3638</v>
      </c>
      <c r="F4222">
        <v>2</v>
      </c>
      <c r="G4222" t="s">
        <v>4515</v>
      </c>
      <c r="AT4222" t="str">
        <f t="shared" si="499"/>
        <v>VOS_VADJ_CR</v>
      </c>
      <c r="AU4222" t="str">
        <f t="shared" si="500"/>
        <v>--</v>
      </c>
    </row>
    <row r="4223" spans="1:47" x14ac:dyDescent="0.25">
      <c r="A4223" t="str">
        <f t="shared" si="495"/>
        <v>R266-1</v>
      </c>
      <c r="B4223" t="str">
        <f t="shared" si="496"/>
        <v>VOS_VADJ_CR</v>
      </c>
      <c r="C4223" t="str">
        <f t="shared" si="497"/>
        <v>R266-VOS_VADJ_CR</v>
      </c>
      <c r="D4223" t="str">
        <f t="shared" si="498"/>
        <v>R266-1</v>
      </c>
      <c r="E4223" t="s">
        <v>3639</v>
      </c>
      <c r="F4223">
        <v>1</v>
      </c>
      <c r="G4223" t="s">
        <v>4515</v>
      </c>
      <c r="AT4223" t="str">
        <f t="shared" si="499"/>
        <v>VOS_VADJ_CR</v>
      </c>
      <c r="AU4223" t="str">
        <f t="shared" si="500"/>
        <v>--</v>
      </c>
    </row>
    <row r="4224" spans="1:47" x14ac:dyDescent="0.25">
      <c r="A4224" t="str">
        <f t="shared" si="495"/>
        <v>R266-2</v>
      </c>
      <c r="B4224" t="str">
        <f t="shared" si="496"/>
        <v>VIO_1V3_CRUVI</v>
      </c>
      <c r="C4224" t="str">
        <f t="shared" si="497"/>
        <v>R266-VIO_1V3_CRUVI</v>
      </c>
      <c r="D4224" t="str">
        <f t="shared" si="498"/>
        <v>R266-2</v>
      </c>
      <c r="E4224" t="s">
        <v>3639</v>
      </c>
      <c r="F4224">
        <v>2</v>
      </c>
      <c r="G4224" t="s">
        <v>4513</v>
      </c>
      <c r="AT4224" t="str">
        <f t="shared" si="499"/>
        <v>VIO_1V3_CRUVI</v>
      </c>
      <c r="AU4224" t="str">
        <f t="shared" si="500"/>
        <v>--</v>
      </c>
    </row>
    <row r="4225" spans="1:47" x14ac:dyDescent="0.25">
      <c r="A4225" t="str">
        <f t="shared" si="495"/>
        <v>R267-1</v>
      </c>
      <c r="B4225" t="str">
        <f t="shared" si="496"/>
        <v>NetR150_2</v>
      </c>
      <c r="C4225" t="str">
        <f t="shared" si="497"/>
        <v>R267-NetR150_2</v>
      </c>
      <c r="D4225" t="str">
        <f t="shared" si="498"/>
        <v>R267-1</v>
      </c>
      <c r="E4225" t="s">
        <v>3640</v>
      </c>
      <c r="F4225">
        <v>1</v>
      </c>
      <c r="G4225" t="s">
        <v>4300</v>
      </c>
      <c r="AT4225" t="str">
        <f t="shared" si="499"/>
        <v>NetR150_2</v>
      </c>
      <c r="AU4225" t="str">
        <f t="shared" si="500"/>
        <v>--</v>
      </c>
    </row>
    <row r="4226" spans="1:47" x14ac:dyDescent="0.25">
      <c r="A4226" t="str">
        <f t="shared" si="495"/>
        <v>R267-2</v>
      </c>
      <c r="B4226" t="str">
        <f t="shared" si="496"/>
        <v>GND</v>
      </c>
      <c r="C4226" t="str">
        <f t="shared" si="497"/>
        <v>R267-GND</v>
      </c>
      <c r="D4226" t="str">
        <f t="shared" si="498"/>
        <v>R267-2</v>
      </c>
      <c r="E4226" t="s">
        <v>3640</v>
      </c>
      <c r="F4226">
        <v>2</v>
      </c>
      <c r="G4226" t="s">
        <v>433</v>
      </c>
      <c r="AT4226">
        <f t="shared" si="499"/>
        <v>0</v>
      </c>
      <c r="AU4226">
        <f t="shared" si="500"/>
        <v>0</v>
      </c>
    </row>
    <row r="4227" spans="1:47" x14ac:dyDescent="0.25">
      <c r="A4227" t="str">
        <f t="shared" si="495"/>
        <v>R268-1</v>
      </c>
      <c r="B4227" t="str">
        <f t="shared" si="496"/>
        <v>USR_LED1</v>
      </c>
      <c r="C4227" t="str">
        <f t="shared" si="497"/>
        <v>R268-USR_LED1</v>
      </c>
      <c r="D4227" t="str">
        <f t="shared" si="498"/>
        <v>R268-1</v>
      </c>
      <c r="E4227" t="s">
        <v>5449</v>
      </c>
      <c r="F4227">
        <v>1</v>
      </c>
      <c r="G4227" t="s">
        <v>3820</v>
      </c>
      <c r="AT4227" t="str">
        <f t="shared" si="499"/>
        <v>USR_LED1</v>
      </c>
      <c r="AU4227" t="str">
        <f t="shared" si="500"/>
        <v>--</v>
      </c>
    </row>
    <row r="4228" spans="1:47" x14ac:dyDescent="0.25">
      <c r="A4228" t="str">
        <f t="shared" si="495"/>
        <v>R268-2</v>
      </c>
      <c r="B4228" t="str">
        <f t="shared" si="496"/>
        <v>GND</v>
      </c>
      <c r="C4228" t="str">
        <f t="shared" si="497"/>
        <v>R268-GND</v>
      </c>
      <c r="D4228" t="str">
        <f t="shared" si="498"/>
        <v>R268-2</v>
      </c>
      <c r="E4228" t="s">
        <v>5449</v>
      </c>
      <c r="F4228">
        <v>2</v>
      </c>
      <c r="G4228" t="s">
        <v>433</v>
      </c>
      <c r="AT4228">
        <f t="shared" si="499"/>
        <v>0</v>
      </c>
      <c r="AU4228">
        <f t="shared" si="500"/>
        <v>0</v>
      </c>
    </row>
    <row r="4229" spans="1:47" x14ac:dyDescent="0.25">
      <c r="A4229" t="str">
        <f t="shared" si="495"/>
        <v>R269-1</v>
      </c>
      <c r="B4229" t="str">
        <f t="shared" si="496"/>
        <v>B2B_REFCK_P</v>
      </c>
      <c r="C4229" t="str">
        <f t="shared" si="497"/>
        <v>R269-B2B_REFCK_P</v>
      </c>
      <c r="D4229" t="str">
        <f t="shared" si="498"/>
        <v>R269-1</v>
      </c>
      <c r="E4229" t="s">
        <v>5450</v>
      </c>
      <c r="F4229">
        <v>1</v>
      </c>
      <c r="G4229" t="s">
        <v>3739</v>
      </c>
      <c r="AT4229" t="str">
        <f t="shared" si="499"/>
        <v>B2B_REFCK_P</v>
      </c>
      <c r="AU4229" t="str">
        <f t="shared" si="500"/>
        <v>--</v>
      </c>
    </row>
    <row r="4230" spans="1:47" x14ac:dyDescent="0.25">
      <c r="A4230" t="str">
        <f t="shared" ref="A4230:A4293" si="501">$E4230&amp;"-"&amp;$F4230</f>
        <v>R269-2</v>
      </c>
      <c r="B4230" t="str">
        <f t="shared" ref="B4230:B4293" si="502">IF(OR(E4230=$A$2,E4230=$B$2,E4230=$C$2,E4230=$D$2),"--",G4230)</f>
        <v>VADJ_FMC</v>
      </c>
      <c r="C4230" t="str">
        <f t="shared" ref="C4230:C4293" si="503">$E4230&amp;"-"&amp;$G4230</f>
        <v>R269-VADJ_FMC</v>
      </c>
      <c r="D4230" t="str">
        <f t="shared" ref="D4230:D4293" si="504">A4230</f>
        <v>R269-2</v>
      </c>
      <c r="E4230" t="s">
        <v>5450</v>
      </c>
      <c r="F4230">
        <v>2</v>
      </c>
      <c r="G4230" t="s">
        <v>4504</v>
      </c>
      <c r="AT4230" t="str">
        <f t="shared" ref="AT4230:AT4293" si="505">IF(IF(COUNTIF($AO$6:$AQ$150,B4230)&gt;0,"---","--")="---",VLOOKUP(B4230,$AO$6:$AQ$150,3,0),B4230)</f>
        <v>VADJ_FMC</v>
      </c>
      <c r="AU4230" t="str">
        <f t="shared" ref="AU4230:AU4293" si="506">IF(IF(COUNTIF($AO$6:$AQ$150,B4230)&gt;0,"---","--")="---",VLOOKUP(B4230,$AO$6:$AQ$150,2,0),"--")</f>
        <v>--</v>
      </c>
    </row>
    <row r="4231" spans="1:47" x14ac:dyDescent="0.25">
      <c r="A4231" t="str">
        <f t="shared" si="501"/>
        <v>R270-1</v>
      </c>
      <c r="B4231" t="str">
        <f t="shared" si="502"/>
        <v>FPGA_RST</v>
      </c>
      <c r="C4231" t="str">
        <f t="shared" si="503"/>
        <v>R270-FPGA_RST</v>
      </c>
      <c r="D4231" t="str">
        <f t="shared" si="504"/>
        <v>R270-1</v>
      </c>
      <c r="E4231" t="s">
        <v>5451</v>
      </c>
      <c r="F4231">
        <v>1</v>
      </c>
      <c r="G4231" t="s">
        <v>4045</v>
      </c>
      <c r="AT4231" t="str">
        <f t="shared" si="505"/>
        <v>FPGA_RST</v>
      </c>
      <c r="AU4231" t="str">
        <f t="shared" si="506"/>
        <v>--</v>
      </c>
    </row>
    <row r="4232" spans="1:47" x14ac:dyDescent="0.25">
      <c r="A4232" t="str">
        <f t="shared" si="501"/>
        <v>R270-2</v>
      </c>
      <c r="B4232" t="str">
        <f t="shared" si="502"/>
        <v>3V3</v>
      </c>
      <c r="C4232" t="str">
        <f t="shared" si="503"/>
        <v>R270-3V3</v>
      </c>
      <c r="D4232" t="str">
        <f t="shared" si="504"/>
        <v>R270-2</v>
      </c>
      <c r="E4232" t="s">
        <v>5451</v>
      </c>
      <c r="F4232">
        <v>2</v>
      </c>
      <c r="G4232" t="s">
        <v>3710</v>
      </c>
      <c r="AT4232" t="str">
        <f t="shared" si="505"/>
        <v>3V3</v>
      </c>
      <c r="AU4232" t="str">
        <f t="shared" si="506"/>
        <v>--</v>
      </c>
    </row>
    <row r="4233" spans="1:47" x14ac:dyDescent="0.25">
      <c r="A4233" t="str">
        <f t="shared" si="501"/>
        <v>R271-1</v>
      </c>
      <c r="B4233" t="str">
        <f t="shared" si="502"/>
        <v>3V3</v>
      </c>
      <c r="C4233" t="str">
        <f t="shared" si="503"/>
        <v>R271-3V3</v>
      </c>
      <c r="D4233" t="str">
        <f t="shared" si="504"/>
        <v>R271-1</v>
      </c>
      <c r="E4233" t="s">
        <v>5452</v>
      </c>
      <c r="F4233">
        <v>1</v>
      </c>
      <c r="G4233" t="s">
        <v>3710</v>
      </c>
      <c r="AT4233" t="str">
        <f t="shared" si="505"/>
        <v>3V3</v>
      </c>
      <c r="AU4233" t="str">
        <f t="shared" si="506"/>
        <v>--</v>
      </c>
    </row>
    <row r="4234" spans="1:47" x14ac:dyDescent="0.25">
      <c r="A4234" t="str">
        <f t="shared" si="501"/>
        <v>R271-2</v>
      </c>
      <c r="B4234" t="str">
        <f t="shared" si="502"/>
        <v>Z_SDA</v>
      </c>
      <c r="C4234" t="str">
        <f t="shared" si="503"/>
        <v>R271-Z_SDA</v>
      </c>
      <c r="D4234" t="str">
        <f t="shared" si="504"/>
        <v>R271-2</v>
      </c>
      <c r="E4234" t="s">
        <v>5452</v>
      </c>
      <c r="F4234">
        <v>2</v>
      </c>
      <c r="G4234" t="s">
        <v>3958</v>
      </c>
      <c r="AT4234" t="str">
        <f t="shared" si="505"/>
        <v>Z_SDA</v>
      </c>
      <c r="AU4234" t="str">
        <f t="shared" si="506"/>
        <v>--</v>
      </c>
    </row>
    <row r="4235" spans="1:47" x14ac:dyDescent="0.25">
      <c r="A4235" t="str">
        <f t="shared" si="501"/>
        <v>R272-1</v>
      </c>
      <c r="B4235" t="str">
        <f t="shared" si="502"/>
        <v>B2B_REFCK_N</v>
      </c>
      <c r="C4235" t="str">
        <f t="shared" si="503"/>
        <v>R272-B2B_REFCK_N</v>
      </c>
      <c r="D4235" t="str">
        <f t="shared" si="504"/>
        <v>R272-1</v>
      </c>
      <c r="E4235" t="s">
        <v>5453</v>
      </c>
      <c r="F4235">
        <v>1</v>
      </c>
      <c r="G4235" t="s">
        <v>3737</v>
      </c>
      <c r="AT4235" t="str">
        <f t="shared" si="505"/>
        <v>B2B_REFCK_N</v>
      </c>
      <c r="AU4235" t="str">
        <f t="shared" si="506"/>
        <v>--</v>
      </c>
    </row>
    <row r="4236" spans="1:47" x14ac:dyDescent="0.25">
      <c r="A4236" t="str">
        <f t="shared" si="501"/>
        <v>R272-2</v>
      </c>
      <c r="B4236" t="str">
        <f t="shared" si="502"/>
        <v>VADJ_FMC</v>
      </c>
      <c r="C4236" t="str">
        <f t="shared" si="503"/>
        <v>R272-VADJ_FMC</v>
      </c>
      <c r="D4236" t="str">
        <f t="shared" si="504"/>
        <v>R272-2</v>
      </c>
      <c r="E4236" t="s">
        <v>5453</v>
      </c>
      <c r="F4236">
        <v>2</v>
      </c>
      <c r="G4236" t="s">
        <v>4504</v>
      </c>
      <c r="AT4236" t="str">
        <f t="shared" si="505"/>
        <v>VADJ_FMC</v>
      </c>
      <c r="AU4236" t="str">
        <f t="shared" si="506"/>
        <v>--</v>
      </c>
    </row>
    <row r="4237" spans="1:47" x14ac:dyDescent="0.25">
      <c r="A4237" t="str">
        <f t="shared" si="501"/>
        <v>R273-1</v>
      </c>
      <c r="B4237" t="str">
        <f t="shared" si="502"/>
        <v>NetL19_2</v>
      </c>
      <c r="C4237" t="str">
        <f t="shared" si="503"/>
        <v>R273-NetL19_2</v>
      </c>
      <c r="D4237" t="str">
        <f t="shared" si="504"/>
        <v>R273-1</v>
      </c>
      <c r="E4237" t="s">
        <v>5454</v>
      </c>
      <c r="F4237">
        <v>1</v>
      </c>
      <c r="G4237" t="s">
        <v>4294</v>
      </c>
      <c r="AT4237" t="str">
        <f t="shared" si="505"/>
        <v>NetL19_2</v>
      </c>
      <c r="AU4237" t="str">
        <f t="shared" si="506"/>
        <v>--</v>
      </c>
    </row>
    <row r="4238" spans="1:47" x14ac:dyDescent="0.25">
      <c r="A4238" t="str">
        <f t="shared" si="501"/>
        <v>R273-2</v>
      </c>
      <c r="B4238" t="str">
        <f t="shared" si="502"/>
        <v>5V_SOM</v>
      </c>
      <c r="C4238" t="str">
        <f t="shared" si="503"/>
        <v>R273-5V_SOM</v>
      </c>
      <c r="D4238" t="str">
        <f t="shared" si="504"/>
        <v>R273-2</v>
      </c>
      <c r="E4238" t="s">
        <v>5454</v>
      </c>
      <c r="F4238">
        <v>2</v>
      </c>
      <c r="G4238" t="s">
        <v>3726</v>
      </c>
      <c r="AT4238" t="str">
        <f t="shared" si="505"/>
        <v>5V_SOM</v>
      </c>
      <c r="AU4238" t="str">
        <f t="shared" si="506"/>
        <v>--</v>
      </c>
    </row>
    <row r="4239" spans="1:47" x14ac:dyDescent="0.25">
      <c r="A4239" t="str">
        <f t="shared" si="501"/>
        <v>R274-1</v>
      </c>
      <c r="B4239" t="str">
        <f t="shared" si="502"/>
        <v>VOS_VADJ_CR</v>
      </c>
      <c r="C4239" t="str">
        <f t="shared" si="503"/>
        <v>R274-VOS_VADJ_CR</v>
      </c>
      <c r="D4239" t="str">
        <f t="shared" si="504"/>
        <v>R274-1</v>
      </c>
      <c r="E4239" t="s">
        <v>5455</v>
      </c>
      <c r="F4239">
        <v>1</v>
      </c>
      <c r="G4239" t="s">
        <v>4515</v>
      </c>
      <c r="AT4239" t="str">
        <f t="shared" si="505"/>
        <v>VOS_VADJ_CR</v>
      </c>
      <c r="AU4239" t="str">
        <f t="shared" si="506"/>
        <v>--</v>
      </c>
    </row>
    <row r="4240" spans="1:47" x14ac:dyDescent="0.25">
      <c r="A4240" t="str">
        <f t="shared" si="501"/>
        <v>R274-2</v>
      </c>
      <c r="B4240" t="str">
        <f t="shared" si="502"/>
        <v>GND</v>
      </c>
      <c r="C4240" t="str">
        <f t="shared" si="503"/>
        <v>R274-GND</v>
      </c>
      <c r="D4240" t="str">
        <f t="shared" si="504"/>
        <v>R274-2</v>
      </c>
      <c r="E4240" t="s">
        <v>5455</v>
      </c>
      <c r="F4240">
        <v>2</v>
      </c>
      <c r="G4240" t="s">
        <v>433</v>
      </c>
      <c r="AT4240">
        <f t="shared" si="505"/>
        <v>0</v>
      </c>
      <c r="AU4240">
        <f t="shared" si="506"/>
        <v>0</v>
      </c>
    </row>
    <row r="4241" spans="1:47" x14ac:dyDescent="0.25">
      <c r="A4241" t="str">
        <f t="shared" si="501"/>
        <v>R275-1</v>
      </c>
      <c r="B4241" t="str">
        <f t="shared" si="502"/>
        <v>PG_1V8</v>
      </c>
      <c r="C4241" t="str">
        <f t="shared" si="503"/>
        <v>R275-PG_1V8</v>
      </c>
      <c r="D4241" t="str">
        <f t="shared" si="504"/>
        <v>R275-1</v>
      </c>
      <c r="E4241" t="s">
        <v>5456</v>
      </c>
      <c r="F4241">
        <v>1</v>
      </c>
      <c r="G4241" t="s">
        <v>4366</v>
      </c>
      <c r="AT4241" t="str">
        <f t="shared" si="505"/>
        <v>PG_1V8</v>
      </c>
      <c r="AU4241" t="str">
        <f t="shared" si="506"/>
        <v>--</v>
      </c>
    </row>
    <row r="4242" spans="1:47" x14ac:dyDescent="0.25">
      <c r="A4242" t="str">
        <f t="shared" si="501"/>
        <v>R275-2</v>
      </c>
      <c r="B4242" t="str">
        <f t="shared" si="502"/>
        <v>3V3AUX</v>
      </c>
      <c r="C4242" t="str">
        <f t="shared" si="503"/>
        <v>R275-3V3AUX</v>
      </c>
      <c r="D4242" t="str">
        <f t="shared" si="504"/>
        <v>R275-2</v>
      </c>
      <c r="E4242" t="s">
        <v>5456</v>
      </c>
      <c r="F4242">
        <v>2</v>
      </c>
      <c r="G4242" t="s">
        <v>3711</v>
      </c>
      <c r="AT4242" t="str">
        <f t="shared" si="505"/>
        <v>3V3AUX</v>
      </c>
      <c r="AU4242" t="str">
        <f t="shared" si="506"/>
        <v>--</v>
      </c>
    </row>
    <row r="4243" spans="1:47" x14ac:dyDescent="0.25">
      <c r="A4243" t="str">
        <f t="shared" si="501"/>
        <v>R276-1</v>
      </c>
      <c r="B4243" t="str">
        <f t="shared" si="502"/>
        <v>HDMI_PD</v>
      </c>
      <c r="C4243" t="str">
        <f t="shared" si="503"/>
        <v>R276-HDMI_PD</v>
      </c>
      <c r="D4243" t="str">
        <f t="shared" si="504"/>
        <v>R276-1</v>
      </c>
      <c r="E4243" t="s">
        <v>5457</v>
      </c>
      <c r="F4243">
        <v>1</v>
      </c>
      <c r="G4243" t="s">
        <v>4117</v>
      </c>
      <c r="AT4243" t="str">
        <f t="shared" si="505"/>
        <v>HDMI_PD</v>
      </c>
      <c r="AU4243" t="str">
        <f t="shared" si="506"/>
        <v>--</v>
      </c>
    </row>
    <row r="4244" spans="1:47" x14ac:dyDescent="0.25">
      <c r="A4244" t="str">
        <f t="shared" si="501"/>
        <v>R276-2</v>
      </c>
      <c r="B4244" t="str">
        <f t="shared" si="502"/>
        <v>GND</v>
      </c>
      <c r="C4244" t="str">
        <f t="shared" si="503"/>
        <v>R276-GND</v>
      </c>
      <c r="D4244" t="str">
        <f t="shared" si="504"/>
        <v>R276-2</v>
      </c>
      <c r="E4244" t="s">
        <v>5457</v>
      </c>
      <c r="F4244">
        <v>2</v>
      </c>
      <c r="G4244" t="s">
        <v>433</v>
      </c>
      <c r="AT4244">
        <f t="shared" si="505"/>
        <v>0</v>
      </c>
      <c r="AU4244">
        <f t="shared" si="506"/>
        <v>0</v>
      </c>
    </row>
    <row r="4245" spans="1:47" x14ac:dyDescent="0.25">
      <c r="A4245" t="str">
        <f t="shared" si="501"/>
        <v>R277-1</v>
      </c>
      <c r="B4245" t="str">
        <f t="shared" si="502"/>
        <v>B2B_REFCK_N</v>
      </c>
      <c r="C4245" t="str">
        <f t="shared" si="503"/>
        <v>R277-B2B_REFCK_N</v>
      </c>
      <c r="D4245" t="str">
        <f t="shared" si="504"/>
        <v>R277-1</v>
      </c>
      <c r="E4245" t="s">
        <v>3641</v>
      </c>
      <c r="F4245">
        <v>1</v>
      </c>
      <c r="G4245" t="s">
        <v>3737</v>
      </c>
      <c r="AT4245" t="str">
        <f t="shared" si="505"/>
        <v>B2B_REFCK_N</v>
      </c>
      <c r="AU4245" t="str">
        <f t="shared" si="506"/>
        <v>--</v>
      </c>
    </row>
    <row r="4246" spans="1:47" x14ac:dyDescent="0.25">
      <c r="A4246" t="str">
        <f t="shared" si="501"/>
        <v>R277-2</v>
      </c>
      <c r="B4246" t="str">
        <f t="shared" si="502"/>
        <v>GND</v>
      </c>
      <c r="C4246" t="str">
        <f t="shared" si="503"/>
        <v>R277-GND</v>
      </c>
      <c r="D4246" t="str">
        <f t="shared" si="504"/>
        <v>R277-2</v>
      </c>
      <c r="E4246" t="s">
        <v>3641</v>
      </c>
      <c r="F4246">
        <v>2</v>
      </c>
      <c r="G4246" t="s">
        <v>433</v>
      </c>
      <c r="AT4246">
        <f t="shared" si="505"/>
        <v>0</v>
      </c>
      <c r="AU4246">
        <f t="shared" si="506"/>
        <v>0</v>
      </c>
    </row>
    <row r="4247" spans="1:47" x14ac:dyDescent="0.25">
      <c r="A4247" t="str">
        <f t="shared" si="501"/>
        <v>R278-1</v>
      </c>
      <c r="B4247" t="str">
        <f t="shared" si="502"/>
        <v>3V3_SFP</v>
      </c>
      <c r="C4247" t="str">
        <f t="shared" si="503"/>
        <v>R278-3V3_SFP</v>
      </c>
      <c r="D4247" t="str">
        <f t="shared" si="504"/>
        <v>R278-1</v>
      </c>
      <c r="E4247" t="s">
        <v>3642</v>
      </c>
      <c r="F4247">
        <v>1</v>
      </c>
      <c r="G4247" t="s">
        <v>3720</v>
      </c>
      <c r="AT4247" t="str">
        <f t="shared" si="505"/>
        <v>3V3_SFP</v>
      </c>
      <c r="AU4247" t="str">
        <f t="shared" si="506"/>
        <v>--</v>
      </c>
    </row>
    <row r="4248" spans="1:47" x14ac:dyDescent="0.25">
      <c r="A4248" t="str">
        <f t="shared" si="501"/>
        <v>R278-2</v>
      </c>
      <c r="B4248" t="str">
        <f t="shared" si="502"/>
        <v>EXP_GPIO</v>
      </c>
      <c r="C4248" t="str">
        <f t="shared" si="503"/>
        <v>R278-EXP_GPIO</v>
      </c>
      <c r="D4248" t="str">
        <f t="shared" si="504"/>
        <v>R278-2</v>
      </c>
      <c r="E4248" t="s">
        <v>3642</v>
      </c>
      <c r="F4248">
        <v>2</v>
      </c>
      <c r="G4248" t="s">
        <v>4009</v>
      </c>
      <c r="AT4248" t="str">
        <f t="shared" si="505"/>
        <v>EXP_GPIO</v>
      </c>
      <c r="AU4248" t="str">
        <f t="shared" si="506"/>
        <v>--</v>
      </c>
    </row>
    <row r="4249" spans="1:47" x14ac:dyDescent="0.25">
      <c r="A4249" t="str">
        <f t="shared" si="501"/>
        <v>R279-1</v>
      </c>
      <c r="B4249" t="str">
        <f t="shared" si="502"/>
        <v>VADJ_FMC</v>
      </c>
      <c r="C4249" t="str">
        <f t="shared" si="503"/>
        <v>R279-VADJ_FMC</v>
      </c>
      <c r="D4249" t="str">
        <f t="shared" si="504"/>
        <v>R279-1</v>
      </c>
      <c r="E4249" t="s">
        <v>5458</v>
      </c>
      <c r="F4249">
        <v>1</v>
      </c>
      <c r="G4249" t="s">
        <v>4504</v>
      </c>
      <c r="AT4249" t="str">
        <f t="shared" si="505"/>
        <v>VADJ_FMC</v>
      </c>
      <c r="AU4249" t="str">
        <f t="shared" si="506"/>
        <v>--</v>
      </c>
    </row>
    <row r="4250" spans="1:47" x14ac:dyDescent="0.25">
      <c r="A4250" t="str">
        <f t="shared" si="501"/>
        <v>R279-2</v>
      </c>
      <c r="B4250" t="str">
        <f t="shared" si="502"/>
        <v>FMC_CK3_BIDIR_N</v>
      </c>
      <c r="C4250" t="str">
        <f t="shared" si="503"/>
        <v>R279-FMC_CK3_BIDIR_N</v>
      </c>
      <c r="D4250" t="str">
        <f t="shared" si="504"/>
        <v>R279-2</v>
      </c>
      <c r="E4250" t="s">
        <v>5458</v>
      </c>
      <c r="F4250">
        <v>2</v>
      </c>
      <c r="G4250" t="s">
        <v>4031</v>
      </c>
      <c r="AT4250" t="str">
        <f t="shared" si="505"/>
        <v>FMC_CK3_BIDIR_N</v>
      </c>
      <c r="AU4250" t="str">
        <f t="shared" si="506"/>
        <v>--</v>
      </c>
    </row>
    <row r="4251" spans="1:47" x14ac:dyDescent="0.25">
      <c r="A4251" t="str">
        <f t="shared" si="501"/>
        <v>R280-1</v>
      </c>
      <c r="B4251" t="str">
        <f t="shared" si="502"/>
        <v>PG_Z_ADJ</v>
      </c>
      <c r="C4251" t="str">
        <f t="shared" si="503"/>
        <v>R280-PG_Z_ADJ</v>
      </c>
      <c r="D4251" t="str">
        <f t="shared" si="504"/>
        <v>R280-1</v>
      </c>
      <c r="E4251" t="s">
        <v>3643</v>
      </c>
      <c r="F4251">
        <v>1</v>
      </c>
      <c r="G4251" t="s">
        <v>4373</v>
      </c>
      <c r="AT4251" t="str">
        <f t="shared" si="505"/>
        <v>PG_Z_ADJ</v>
      </c>
      <c r="AU4251" t="str">
        <f t="shared" si="506"/>
        <v>--</v>
      </c>
    </row>
    <row r="4252" spans="1:47" x14ac:dyDescent="0.25">
      <c r="A4252" t="str">
        <f t="shared" si="501"/>
        <v>R280-2</v>
      </c>
      <c r="B4252" t="str">
        <f t="shared" si="502"/>
        <v>3V3AUX</v>
      </c>
      <c r="C4252" t="str">
        <f t="shared" si="503"/>
        <v>R280-3V3AUX</v>
      </c>
      <c r="D4252" t="str">
        <f t="shared" si="504"/>
        <v>R280-2</v>
      </c>
      <c r="E4252" t="s">
        <v>3643</v>
      </c>
      <c r="F4252">
        <v>2</v>
      </c>
      <c r="G4252" t="s">
        <v>3711</v>
      </c>
      <c r="AT4252" t="str">
        <f t="shared" si="505"/>
        <v>3V3AUX</v>
      </c>
      <c r="AU4252" t="str">
        <f t="shared" si="506"/>
        <v>--</v>
      </c>
    </row>
    <row r="4253" spans="1:47" x14ac:dyDescent="0.25">
      <c r="A4253" t="str">
        <f t="shared" si="501"/>
        <v>R281-1</v>
      </c>
      <c r="B4253" t="str">
        <f t="shared" si="502"/>
        <v>5V</v>
      </c>
      <c r="C4253" t="str">
        <f t="shared" si="503"/>
        <v>R281-5V</v>
      </c>
      <c r="D4253" t="str">
        <f t="shared" si="504"/>
        <v>R281-1</v>
      </c>
      <c r="E4253" t="s">
        <v>5459</v>
      </c>
      <c r="F4253">
        <v>1</v>
      </c>
      <c r="G4253" t="s">
        <v>3724</v>
      </c>
      <c r="AT4253" t="str">
        <f t="shared" si="505"/>
        <v>5V</v>
      </c>
      <c r="AU4253" t="str">
        <f t="shared" si="506"/>
        <v>--</v>
      </c>
    </row>
    <row r="4254" spans="1:47" x14ac:dyDescent="0.25">
      <c r="A4254" t="str">
        <f t="shared" si="501"/>
        <v>R281-2</v>
      </c>
      <c r="B4254" t="str">
        <f t="shared" si="502"/>
        <v>NetR281_2</v>
      </c>
      <c r="C4254" t="str">
        <f t="shared" si="503"/>
        <v>R281-NetR281_2</v>
      </c>
      <c r="D4254" t="str">
        <f t="shared" si="504"/>
        <v>R281-2</v>
      </c>
      <c r="E4254" t="s">
        <v>5459</v>
      </c>
      <c r="F4254">
        <v>2</v>
      </c>
      <c r="G4254" t="s">
        <v>4320</v>
      </c>
      <c r="AT4254" t="str">
        <f t="shared" si="505"/>
        <v>NetR281_2</v>
      </c>
      <c r="AU4254" t="str">
        <f t="shared" si="506"/>
        <v>--</v>
      </c>
    </row>
    <row r="4255" spans="1:47" x14ac:dyDescent="0.25">
      <c r="A4255" t="str">
        <f t="shared" si="501"/>
        <v>R282-1</v>
      </c>
      <c r="B4255" t="str">
        <f t="shared" si="502"/>
        <v>3V3_DFP</v>
      </c>
      <c r="C4255" t="str">
        <f t="shared" si="503"/>
        <v>R282-3V3_DFP</v>
      </c>
      <c r="D4255" t="str">
        <f t="shared" si="504"/>
        <v>R282-1</v>
      </c>
      <c r="E4255" t="s">
        <v>3644</v>
      </c>
      <c r="F4255">
        <v>1</v>
      </c>
      <c r="G4255" t="s">
        <v>3713</v>
      </c>
      <c r="AT4255" t="str">
        <f t="shared" si="505"/>
        <v>3V3_DFP</v>
      </c>
      <c r="AU4255" t="str">
        <f t="shared" si="506"/>
        <v>--</v>
      </c>
    </row>
    <row r="4256" spans="1:47" x14ac:dyDescent="0.25">
      <c r="A4256" t="str">
        <f t="shared" si="501"/>
        <v>R282-2</v>
      </c>
      <c r="B4256" t="str">
        <f t="shared" si="502"/>
        <v>DFP_SCL</v>
      </c>
      <c r="C4256" t="str">
        <f t="shared" si="503"/>
        <v>R282-DFP_SCL</v>
      </c>
      <c r="D4256" t="str">
        <f t="shared" si="504"/>
        <v>R282-2</v>
      </c>
      <c r="E4256" t="s">
        <v>3644</v>
      </c>
      <c r="F4256">
        <v>2</v>
      </c>
      <c r="G4256" t="s">
        <v>3943</v>
      </c>
      <c r="AT4256" t="str">
        <f t="shared" si="505"/>
        <v>DFP_SCL</v>
      </c>
      <c r="AU4256" t="str">
        <f t="shared" si="506"/>
        <v>--</v>
      </c>
    </row>
    <row r="4257" spans="1:47" x14ac:dyDescent="0.25">
      <c r="A4257" t="str">
        <f t="shared" si="501"/>
        <v>R283-1</v>
      </c>
      <c r="B4257" t="str">
        <f t="shared" si="502"/>
        <v>3V3_DFP</v>
      </c>
      <c r="C4257" t="str">
        <f t="shared" si="503"/>
        <v>R283-3V3_DFP</v>
      </c>
      <c r="D4257" t="str">
        <f t="shared" si="504"/>
        <v>R283-1</v>
      </c>
      <c r="E4257" t="s">
        <v>5460</v>
      </c>
      <c r="F4257">
        <v>1</v>
      </c>
      <c r="G4257" t="s">
        <v>3713</v>
      </c>
      <c r="AT4257" t="str">
        <f t="shared" si="505"/>
        <v>3V3_DFP</v>
      </c>
      <c r="AU4257" t="str">
        <f t="shared" si="506"/>
        <v>--</v>
      </c>
    </row>
    <row r="4258" spans="1:47" x14ac:dyDescent="0.25">
      <c r="A4258" t="str">
        <f t="shared" si="501"/>
        <v>R283-2</v>
      </c>
      <c r="B4258" t="str">
        <f t="shared" si="502"/>
        <v>DFP_SDA</v>
      </c>
      <c r="C4258" t="str">
        <f t="shared" si="503"/>
        <v>R283-DFP_SDA</v>
      </c>
      <c r="D4258" t="str">
        <f t="shared" si="504"/>
        <v>R283-2</v>
      </c>
      <c r="E4258" t="s">
        <v>5460</v>
      </c>
      <c r="F4258">
        <v>2</v>
      </c>
      <c r="G4258" t="s">
        <v>3944</v>
      </c>
      <c r="AT4258" t="str">
        <f t="shared" si="505"/>
        <v>DFP_SDA</v>
      </c>
      <c r="AU4258" t="str">
        <f t="shared" si="506"/>
        <v>--</v>
      </c>
    </row>
    <row r="4259" spans="1:47" x14ac:dyDescent="0.25">
      <c r="A4259" t="str">
        <f t="shared" si="501"/>
        <v>R284-1</v>
      </c>
      <c r="B4259" t="str">
        <f t="shared" si="502"/>
        <v>NetR284_1</v>
      </c>
      <c r="C4259" t="str">
        <f t="shared" si="503"/>
        <v>R284-NetR284_1</v>
      </c>
      <c r="D4259" t="str">
        <f t="shared" si="504"/>
        <v>R284-1</v>
      </c>
      <c r="E4259" t="s">
        <v>5461</v>
      </c>
      <c r="F4259">
        <v>1</v>
      </c>
      <c r="G4259" t="s">
        <v>4321</v>
      </c>
      <c r="AT4259" t="str">
        <f t="shared" si="505"/>
        <v>NetR284_1</v>
      </c>
      <c r="AU4259" t="str">
        <f t="shared" si="506"/>
        <v>--</v>
      </c>
    </row>
    <row r="4260" spans="1:47" x14ac:dyDescent="0.25">
      <c r="A4260" t="str">
        <f t="shared" si="501"/>
        <v>R284-2</v>
      </c>
      <c r="B4260" t="str">
        <f t="shared" si="502"/>
        <v>NetR284_2</v>
      </c>
      <c r="C4260" t="str">
        <f t="shared" si="503"/>
        <v>R284-NetR284_2</v>
      </c>
      <c r="D4260" t="str">
        <f t="shared" si="504"/>
        <v>R284-2</v>
      </c>
      <c r="E4260" t="s">
        <v>5461</v>
      </c>
      <c r="F4260">
        <v>2</v>
      </c>
      <c r="G4260" t="s">
        <v>4322</v>
      </c>
      <c r="AT4260" t="str">
        <f t="shared" si="505"/>
        <v>NetR284_2</v>
      </c>
      <c r="AU4260" t="str">
        <f t="shared" si="506"/>
        <v>--</v>
      </c>
    </row>
    <row r="4261" spans="1:47" x14ac:dyDescent="0.25">
      <c r="A4261" t="str">
        <f t="shared" si="501"/>
        <v>R285-1</v>
      </c>
      <c r="B4261" t="str">
        <f t="shared" si="502"/>
        <v>FAN_ALERT</v>
      </c>
      <c r="C4261" t="str">
        <f t="shared" si="503"/>
        <v>R285-FAN_ALERT</v>
      </c>
      <c r="D4261" t="str">
        <f t="shared" si="504"/>
        <v>R285-1</v>
      </c>
      <c r="E4261" t="s">
        <v>5462</v>
      </c>
      <c r="F4261">
        <v>1</v>
      </c>
      <c r="G4261" t="s">
        <v>4013</v>
      </c>
      <c r="AT4261" t="str">
        <f t="shared" si="505"/>
        <v>FAN_ALERT</v>
      </c>
      <c r="AU4261" t="str">
        <f t="shared" si="506"/>
        <v>--</v>
      </c>
    </row>
    <row r="4262" spans="1:47" x14ac:dyDescent="0.25">
      <c r="A4262" t="str">
        <f t="shared" si="501"/>
        <v>R285-2</v>
      </c>
      <c r="B4262" t="str">
        <f t="shared" si="502"/>
        <v>3V3</v>
      </c>
      <c r="C4262" t="str">
        <f t="shared" si="503"/>
        <v>R285-3V3</v>
      </c>
      <c r="D4262" t="str">
        <f t="shared" si="504"/>
        <v>R285-2</v>
      </c>
      <c r="E4262" t="s">
        <v>5462</v>
      </c>
      <c r="F4262">
        <v>2</v>
      </c>
      <c r="G4262" t="s">
        <v>3710</v>
      </c>
      <c r="AT4262" t="str">
        <f t="shared" si="505"/>
        <v>3V3</v>
      </c>
      <c r="AU4262" t="str">
        <f t="shared" si="506"/>
        <v>--</v>
      </c>
    </row>
    <row r="4263" spans="1:47" x14ac:dyDescent="0.25">
      <c r="A4263" t="str">
        <f t="shared" si="501"/>
        <v>R286-1</v>
      </c>
      <c r="B4263" t="str">
        <f t="shared" si="502"/>
        <v>FAN_FF_FS</v>
      </c>
      <c r="C4263" t="str">
        <f t="shared" si="503"/>
        <v>R286-FAN_FF_FS</v>
      </c>
      <c r="D4263" t="str">
        <f t="shared" si="504"/>
        <v>R286-1</v>
      </c>
      <c r="E4263" t="s">
        <v>5463</v>
      </c>
      <c r="F4263">
        <v>1</v>
      </c>
      <c r="G4263" t="s">
        <v>4014</v>
      </c>
      <c r="AT4263" t="str">
        <f t="shared" si="505"/>
        <v>FAN_FF_FS</v>
      </c>
      <c r="AU4263" t="str">
        <f t="shared" si="506"/>
        <v>--</v>
      </c>
    </row>
    <row r="4264" spans="1:47" x14ac:dyDescent="0.25">
      <c r="A4264" t="str">
        <f t="shared" si="501"/>
        <v>R286-2</v>
      </c>
      <c r="B4264" t="str">
        <f t="shared" si="502"/>
        <v>3V3</v>
      </c>
      <c r="C4264" t="str">
        <f t="shared" si="503"/>
        <v>R286-3V3</v>
      </c>
      <c r="D4264" t="str">
        <f t="shared" si="504"/>
        <v>R286-2</v>
      </c>
      <c r="E4264" t="s">
        <v>5463</v>
      </c>
      <c r="F4264">
        <v>2</v>
      </c>
      <c r="G4264" t="s">
        <v>3710</v>
      </c>
      <c r="AT4264" t="str">
        <f t="shared" si="505"/>
        <v>3V3</v>
      </c>
      <c r="AU4264" t="str">
        <f t="shared" si="506"/>
        <v>--</v>
      </c>
    </row>
    <row r="4265" spans="1:47" x14ac:dyDescent="0.25">
      <c r="A4265" t="str">
        <f t="shared" si="501"/>
        <v>R287-1</v>
      </c>
      <c r="B4265" t="str">
        <f t="shared" si="502"/>
        <v>FAN_SHDN</v>
      </c>
      <c r="C4265" t="str">
        <f t="shared" si="503"/>
        <v>R287-FAN_SHDN</v>
      </c>
      <c r="D4265" t="str">
        <f t="shared" si="504"/>
        <v>R287-1</v>
      </c>
      <c r="E4265" t="s">
        <v>5464</v>
      </c>
      <c r="F4265">
        <v>1</v>
      </c>
      <c r="G4265" t="s">
        <v>4016</v>
      </c>
      <c r="AT4265" t="str">
        <f t="shared" si="505"/>
        <v>FAN_SHDN</v>
      </c>
      <c r="AU4265" t="str">
        <f t="shared" si="506"/>
        <v>--</v>
      </c>
    </row>
    <row r="4266" spans="1:47" x14ac:dyDescent="0.25">
      <c r="A4266" t="str">
        <f t="shared" si="501"/>
        <v>R287-2</v>
      </c>
      <c r="B4266" t="str">
        <f t="shared" si="502"/>
        <v>3V3</v>
      </c>
      <c r="C4266" t="str">
        <f t="shared" si="503"/>
        <v>R287-3V3</v>
      </c>
      <c r="D4266" t="str">
        <f t="shared" si="504"/>
        <v>R287-2</v>
      </c>
      <c r="E4266" t="s">
        <v>5464</v>
      </c>
      <c r="F4266">
        <v>2</v>
      </c>
      <c r="G4266" t="s">
        <v>3710</v>
      </c>
      <c r="AT4266" t="str">
        <f t="shared" si="505"/>
        <v>3V3</v>
      </c>
      <c r="AU4266" t="str">
        <f t="shared" si="506"/>
        <v>--</v>
      </c>
    </row>
    <row r="4267" spans="1:47" x14ac:dyDescent="0.25">
      <c r="A4267" t="str">
        <f t="shared" si="501"/>
        <v>R288-1</v>
      </c>
      <c r="B4267" t="str">
        <f t="shared" si="502"/>
        <v>NetR284_2</v>
      </c>
      <c r="C4267" t="str">
        <f t="shared" si="503"/>
        <v>R288-NetR284_2</v>
      </c>
      <c r="D4267" t="str">
        <f t="shared" si="504"/>
        <v>R288-1</v>
      </c>
      <c r="E4267" t="s">
        <v>3645</v>
      </c>
      <c r="F4267">
        <v>1</v>
      </c>
      <c r="G4267" t="s">
        <v>4322</v>
      </c>
      <c r="AT4267" t="str">
        <f t="shared" si="505"/>
        <v>NetR284_2</v>
      </c>
      <c r="AU4267" t="str">
        <f t="shared" si="506"/>
        <v>--</v>
      </c>
    </row>
    <row r="4268" spans="1:47" x14ac:dyDescent="0.25">
      <c r="A4268" t="str">
        <f t="shared" si="501"/>
        <v>R288-2</v>
      </c>
      <c r="B4268" t="str">
        <f t="shared" si="502"/>
        <v>VBUS_DFP</v>
      </c>
      <c r="C4268" t="str">
        <f t="shared" si="503"/>
        <v>R288-VBUS_DFP</v>
      </c>
      <c r="D4268" t="str">
        <f t="shared" si="504"/>
        <v>R288-2</v>
      </c>
      <c r="E4268" t="s">
        <v>3645</v>
      </c>
      <c r="F4268">
        <v>2</v>
      </c>
      <c r="G4268" t="s">
        <v>4497</v>
      </c>
      <c r="AT4268" t="str">
        <f t="shared" si="505"/>
        <v>VBUS_DFP</v>
      </c>
      <c r="AU4268" t="str">
        <f t="shared" si="506"/>
        <v>--</v>
      </c>
    </row>
    <row r="4269" spans="1:47" x14ac:dyDescent="0.25">
      <c r="A4269" t="str">
        <f t="shared" si="501"/>
        <v>R289-1</v>
      </c>
      <c r="B4269" t="str">
        <f t="shared" si="502"/>
        <v>3V3_DFP</v>
      </c>
      <c r="C4269" t="str">
        <f t="shared" si="503"/>
        <v>R289-3V3_DFP</v>
      </c>
      <c r="D4269" t="str">
        <f t="shared" si="504"/>
        <v>R289-1</v>
      </c>
      <c r="E4269" t="s">
        <v>5465</v>
      </c>
      <c r="F4269">
        <v>1</v>
      </c>
      <c r="G4269" t="s">
        <v>3713</v>
      </c>
      <c r="AT4269" t="str">
        <f t="shared" si="505"/>
        <v>3V3_DFP</v>
      </c>
      <c r="AU4269" t="str">
        <f t="shared" si="506"/>
        <v>--</v>
      </c>
    </row>
    <row r="4270" spans="1:47" x14ac:dyDescent="0.25">
      <c r="A4270" t="str">
        <f t="shared" si="501"/>
        <v>R289-2</v>
      </c>
      <c r="B4270" t="str">
        <f t="shared" si="502"/>
        <v>DFP_INT</v>
      </c>
      <c r="C4270" t="str">
        <f t="shared" si="503"/>
        <v>R289-DFP_INT</v>
      </c>
      <c r="D4270" t="str">
        <f t="shared" si="504"/>
        <v>R289-2</v>
      </c>
      <c r="E4270" t="s">
        <v>5465</v>
      </c>
      <c r="F4270">
        <v>2</v>
      </c>
      <c r="G4270" t="s">
        <v>3941</v>
      </c>
      <c r="AT4270" t="str">
        <f t="shared" si="505"/>
        <v>DFP_INT</v>
      </c>
      <c r="AU4270" t="str">
        <f t="shared" si="506"/>
        <v>--</v>
      </c>
    </row>
    <row r="4271" spans="1:47" x14ac:dyDescent="0.25">
      <c r="A4271" t="str">
        <f t="shared" si="501"/>
        <v>R290-1</v>
      </c>
      <c r="B4271" t="str">
        <f t="shared" si="502"/>
        <v>5V</v>
      </c>
      <c r="C4271" t="str">
        <f t="shared" si="503"/>
        <v>R290-5V</v>
      </c>
      <c r="D4271" t="str">
        <f t="shared" si="504"/>
        <v>R290-1</v>
      </c>
      <c r="E4271" t="s">
        <v>3646</v>
      </c>
      <c r="F4271">
        <v>1</v>
      </c>
      <c r="G4271" t="s">
        <v>3724</v>
      </c>
      <c r="AT4271" t="str">
        <f t="shared" si="505"/>
        <v>5V</v>
      </c>
      <c r="AU4271" t="str">
        <f t="shared" si="506"/>
        <v>--</v>
      </c>
    </row>
    <row r="4272" spans="1:47" x14ac:dyDescent="0.25">
      <c r="A4272" t="str">
        <f t="shared" si="501"/>
        <v>R290-2</v>
      </c>
      <c r="B4272" t="str">
        <f t="shared" si="502"/>
        <v>DFP_FAULT</v>
      </c>
      <c r="C4272" t="str">
        <f t="shared" si="503"/>
        <v>R290-DFP_FAULT</v>
      </c>
      <c r="D4272" t="str">
        <f t="shared" si="504"/>
        <v>R290-2</v>
      </c>
      <c r="E4272" t="s">
        <v>3646</v>
      </c>
      <c r="F4272">
        <v>2</v>
      </c>
      <c r="G4272" t="s">
        <v>3939</v>
      </c>
      <c r="AT4272" t="str">
        <f t="shared" si="505"/>
        <v>DFP_FAULT</v>
      </c>
      <c r="AU4272" t="str">
        <f t="shared" si="506"/>
        <v>--</v>
      </c>
    </row>
    <row r="4273" spans="1:47" x14ac:dyDescent="0.25">
      <c r="A4273" t="str">
        <f t="shared" si="501"/>
        <v>R291-1</v>
      </c>
      <c r="B4273" t="str">
        <f t="shared" si="502"/>
        <v>5V</v>
      </c>
      <c r="C4273" t="str">
        <f t="shared" si="503"/>
        <v>R291-5V</v>
      </c>
      <c r="D4273" t="str">
        <f t="shared" si="504"/>
        <v>R291-1</v>
      </c>
      <c r="E4273" t="s">
        <v>3647</v>
      </c>
      <c r="F4273">
        <v>1</v>
      </c>
      <c r="G4273" t="s">
        <v>3724</v>
      </c>
      <c r="AT4273" t="str">
        <f t="shared" si="505"/>
        <v>5V</v>
      </c>
      <c r="AU4273" t="str">
        <f t="shared" si="506"/>
        <v>--</v>
      </c>
    </row>
    <row r="4274" spans="1:47" x14ac:dyDescent="0.25">
      <c r="A4274" t="str">
        <f t="shared" si="501"/>
        <v>R291-2</v>
      </c>
      <c r="B4274" t="str">
        <f t="shared" si="502"/>
        <v>NetR291_2</v>
      </c>
      <c r="C4274" t="str">
        <f t="shared" si="503"/>
        <v>R291-NetR291_2</v>
      </c>
      <c r="D4274" t="str">
        <f t="shared" si="504"/>
        <v>R291-2</v>
      </c>
      <c r="E4274" t="s">
        <v>3647</v>
      </c>
      <c r="F4274">
        <v>2</v>
      </c>
      <c r="G4274" t="s">
        <v>4323</v>
      </c>
      <c r="AT4274" t="str">
        <f t="shared" si="505"/>
        <v>NetR291_2</v>
      </c>
      <c r="AU4274" t="str">
        <f t="shared" si="506"/>
        <v>--</v>
      </c>
    </row>
    <row r="4275" spans="1:47" x14ac:dyDescent="0.25">
      <c r="A4275" t="str">
        <f t="shared" si="501"/>
        <v>R292-1</v>
      </c>
      <c r="B4275" t="str">
        <f t="shared" si="502"/>
        <v>3V3_DFP</v>
      </c>
      <c r="C4275" t="str">
        <f t="shared" si="503"/>
        <v>R292-3V3_DFP</v>
      </c>
      <c r="D4275" t="str">
        <f t="shared" si="504"/>
        <v>R292-1</v>
      </c>
      <c r="E4275" t="s">
        <v>3648</v>
      </c>
      <c r="F4275">
        <v>1</v>
      </c>
      <c r="G4275" t="s">
        <v>3713</v>
      </c>
      <c r="AT4275" t="str">
        <f t="shared" si="505"/>
        <v>3V3_DFP</v>
      </c>
      <c r="AU4275" t="str">
        <f t="shared" si="506"/>
        <v>--</v>
      </c>
    </row>
    <row r="4276" spans="1:47" x14ac:dyDescent="0.25">
      <c r="A4276" t="str">
        <f t="shared" si="501"/>
        <v>R292-2</v>
      </c>
      <c r="B4276" t="str">
        <f t="shared" si="502"/>
        <v>NetR292_2</v>
      </c>
      <c r="C4276" t="str">
        <f t="shared" si="503"/>
        <v>R292-NetR292_2</v>
      </c>
      <c r="D4276" t="str">
        <f t="shared" si="504"/>
        <v>R292-2</v>
      </c>
      <c r="E4276" t="s">
        <v>3648</v>
      </c>
      <c r="F4276">
        <v>2</v>
      </c>
      <c r="G4276" t="s">
        <v>4324</v>
      </c>
      <c r="AT4276" t="str">
        <f t="shared" si="505"/>
        <v>NetR292_2</v>
      </c>
      <c r="AU4276" t="str">
        <f t="shared" si="506"/>
        <v>--</v>
      </c>
    </row>
    <row r="4277" spans="1:47" x14ac:dyDescent="0.25">
      <c r="A4277" t="str">
        <f t="shared" si="501"/>
        <v>R293-1</v>
      </c>
      <c r="B4277" t="str">
        <f t="shared" si="502"/>
        <v>Z_ADJ</v>
      </c>
      <c r="C4277" t="str">
        <f t="shared" si="503"/>
        <v>R293-Z_ADJ</v>
      </c>
      <c r="D4277" t="str">
        <f t="shared" si="504"/>
        <v>R293-1</v>
      </c>
      <c r="E4277" t="s">
        <v>5466</v>
      </c>
      <c r="F4277">
        <v>1</v>
      </c>
      <c r="G4277" t="s">
        <v>4518</v>
      </c>
      <c r="AT4277" t="str">
        <f t="shared" si="505"/>
        <v>Z_ADJ</v>
      </c>
      <c r="AU4277" t="str">
        <f t="shared" si="506"/>
        <v>--</v>
      </c>
    </row>
    <row r="4278" spans="1:47" x14ac:dyDescent="0.25">
      <c r="A4278" t="str">
        <f t="shared" si="501"/>
        <v>R293-2</v>
      </c>
      <c r="B4278" t="str">
        <f t="shared" si="502"/>
        <v>VOS_Z_ADJ</v>
      </c>
      <c r="C4278" t="str">
        <f t="shared" si="503"/>
        <v>R293-VOS_Z_ADJ</v>
      </c>
      <c r="D4278" t="str">
        <f t="shared" si="504"/>
        <v>R293-2</v>
      </c>
      <c r="E4278" t="s">
        <v>5466</v>
      </c>
      <c r="F4278">
        <v>2</v>
      </c>
      <c r="G4278" t="s">
        <v>4517</v>
      </c>
      <c r="AT4278" t="str">
        <f t="shared" si="505"/>
        <v>VOS_Z_ADJ</v>
      </c>
      <c r="AU4278" t="str">
        <f t="shared" si="506"/>
        <v>--</v>
      </c>
    </row>
    <row r="4279" spans="1:47" x14ac:dyDescent="0.25">
      <c r="A4279" t="str">
        <f t="shared" si="501"/>
        <v>R294-1</v>
      </c>
      <c r="B4279" t="str">
        <f t="shared" si="502"/>
        <v>3V3</v>
      </c>
      <c r="C4279" t="str">
        <f t="shared" si="503"/>
        <v>R294-3V3</v>
      </c>
      <c r="D4279" t="str">
        <f t="shared" si="504"/>
        <v>R294-1</v>
      </c>
      <c r="E4279" t="s">
        <v>5467</v>
      </c>
      <c r="F4279">
        <v>1</v>
      </c>
      <c r="G4279" t="s">
        <v>3710</v>
      </c>
      <c r="AT4279" t="str">
        <f t="shared" si="505"/>
        <v>3V3</v>
      </c>
      <c r="AU4279" t="str">
        <f t="shared" si="506"/>
        <v>--</v>
      </c>
    </row>
    <row r="4280" spans="1:47" x14ac:dyDescent="0.25">
      <c r="A4280" t="str">
        <f t="shared" si="501"/>
        <v>R294-2</v>
      </c>
      <c r="B4280" t="str">
        <f t="shared" si="502"/>
        <v>TMP_ALERT</v>
      </c>
      <c r="C4280" t="str">
        <f t="shared" si="503"/>
        <v>R294-TMP_ALERT</v>
      </c>
      <c r="D4280" t="str">
        <f t="shared" si="504"/>
        <v>R294-2</v>
      </c>
      <c r="E4280" t="s">
        <v>5467</v>
      </c>
      <c r="F4280">
        <v>2</v>
      </c>
      <c r="G4280" t="s">
        <v>4470</v>
      </c>
      <c r="AT4280" t="str">
        <f t="shared" si="505"/>
        <v>TMP_ALERT</v>
      </c>
      <c r="AU4280" t="str">
        <f t="shared" si="506"/>
        <v>--</v>
      </c>
    </row>
    <row r="4281" spans="1:47" x14ac:dyDescent="0.25">
      <c r="A4281" t="str">
        <f t="shared" si="501"/>
        <v>R295-1</v>
      </c>
      <c r="B4281" t="str">
        <f t="shared" si="502"/>
        <v>GND</v>
      </c>
      <c r="C4281" t="str">
        <f t="shared" si="503"/>
        <v>R295-GND</v>
      </c>
      <c r="D4281" t="str">
        <f t="shared" si="504"/>
        <v>R295-1</v>
      </c>
      <c r="E4281" t="s">
        <v>3649</v>
      </c>
      <c r="F4281">
        <v>1</v>
      </c>
      <c r="G4281" t="s">
        <v>433</v>
      </c>
      <c r="AT4281">
        <f t="shared" si="505"/>
        <v>0</v>
      </c>
      <c r="AU4281">
        <f t="shared" si="506"/>
        <v>0</v>
      </c>
    </row>
    <row r="4282" spans="1:47" x14ac:dyDescent="0.25">
      <c r="A4282" t="str">
        <f t="shared" si="501"/>
        <v>R295-2</v>
      </c>
      <c r="B4282" t="str">
        <f t="shared" si="502"/>
        <v>DFP_EN_CC</v>
      </c>
      <c r="C4282" t="str">
        <f t="shared" si="503"/>
        <v>R295-DFP_EN_CC</v>
      </c>
      <c r="D4282" t="str">
        <f t="shared" si="504"/>
        <v>R295-2</v>
      </c>
      <c r="E4282" t="s">
        <v>3649</v>
      </c>
      <c r="F4282">
        <v>2</v>
      </c>
      <c r="G4282" t="s">
        <v>3937</v>
      </c>
      <c r="AT4282" t="str">
        <f t="shared" si="505"/>
        <v>DFP_EN_CC</v>
      </c>
      <c r="AU4282" t="str">
        <f t="shared" si="506"/>
        <v>--</v>
      </c>
    </row>
    <row r="4283" spans="1:47" x14ac:dyDescent="0.25">
      <c r="A4283" t="str">
        <f t="shared" si="501"/>
        <v>R296-1</v>
      </c>
      <c r="B4283" t="str">
        <f t="shared" si="502"/>
        <v>GND</v>
      </c>
      <c r="C4283" t="str">
        <f t="shared" si="503"/>
        <v>R296-GND</v>
      </c>
      <c r="D4283" t="str">
        <f t="shared" si="504"/>
        <v>R296-1</v>
      </c>
      <c r="E4283" t="s">
        <v>3650</v>
      </c>
      <c r="F4283">
        <v>1</v>
      </c>
      <c r="G4283" t="s">
        <v>433</v>
      </c>
      <c r="AT4283">
        <f t="shared" si="505"/>
        <v>0</v>
      </c>
      <c r="AU4283">
        <f t="shared" si="506"/>
        <v>0</v>
      </c>
    </row>
    <row r="4284" spans="1:47" x14ac:dyDescent="0.25">
      <c r="A4284" t="str">
        <f t="shared" si="501"/>
        <v>R296-2</v>
      </c>
      <c r="B4284" t="str">
        <f t="shared" si="502"/>
        <v>USB_ID</v>
      </c>
      <c r="C4284" t="str">
        <f t="shared" si="503"/>
        <v>R296-USB_ID</v>
      </c>
      <c r="D4284" t="str">
        <f t="shared" si="504"/>
        <v>R296-2</v>
      </c>
      <c r="E4284" t="s">
        <v>3650</v>
      </c>
      <c r="F4284">
        <v>2</v>
      </c>
      <c r="G4284" t="s">
        <v>717</v>
      </c>
      <c r="AT4284" t="str">
        <f t="shared" si="505"/>
        <v>USB_ID</v>
      </c>
      <c r="AU4284" t="str">
        <f t="shared" si="506"/>
        <v>--</v>
      </c>
    </row>
    <row r="4285" spans="1:47" x14ac:dyDescent="0.25">
      <c r="A4285" t="str">
        <f t="shared" si="501"/>
        <v>R297-1</v>
      </c>
      <c r="B4285" t="str">
        <f t="shared" si="502"/>
        <v>NetR156_2</v>
      </c>
      <c r="C4285" t="str">
        <f t="shared" si="503"/>
        <v>R297-NetR156_2</v>
      </c>
      <c r="D4285" t="str">
        <f t="shared" si="504"/>
        <v>R297-1</v>
      </c>
      <c r="E4285" t="s">
        <v>5468</v>
      </c>
      <c r="F4285">
        <v>1</v>
      </c>
      <c r="G4285" t="s">
        <v>4301</v>
      </c>
      <c r="AT4285" t="str">
        <f t="shared" si="505"/>
        <v>NetR156_2</v>
      </c>
      <c r="AU4285" t="str">
        <f t="shared" si="506"/>
        <v>--</v>
      </c>
    </row>
    <row r="4286" spans="1:47" x14ac:dyDescent="0.25">
      <c r="A4286" t="str">
        <f t="shared" si="501"/>
        <v>R297-2</v>
      </c>
      <c r="B4286" t="str">
        <f t="shared" si="502"/>
        <v>GND</v>
      </c>
      <c r="C4286" t="str">
        <f t="shared" si="503"/>
        <v>R297-GND</v>
      </c>
      <c r="D4286" t="str">
        <f t="shared" si="504"/>
        <v>R297-2</v>
      </c>
      <c r="E4286" t="s">
        <v>5468</v>
      </c>
      <c r="F4286">
        <v>2</v>
      </c>
      <c r="G4286" t="s">
        <v>433</v>
      </c>
      <c r="AT4286">
        <f t="shared" si="505"/>
        <v>0</v>
      </c>
      <c r="AU4286">
        <f t="shared" si="506"/>
        <v>0</v>
      </c>
    </row>
    <row r="4287" spans="1:47" x14ac:dyDescent="0.25">
      <c r="A4287" t="str">
        <f t="shared" si="501"/>
        <v>R298-1</v>
      </c>
      <c r="B4287" t="str">
        <f t="shared" si="502"/>
        <v>NetR281_2</v>
      </c>
      <c r="C4287" t="str">
        <f t="shared" si="503"/>
        <v>R298-NetR281_2</v>
      </c>
      <c r="D4287" t="str">
        <f t="shared" si="504"/>
        <v>R298-1</v>
      </c>
      <c r="E4287" t="s">
        <v>5469</v>
      </c>
      <c r="F4287">
        <v>1</v>
      </c>
      <c r="G4287" t="s">
        <v>4320</v>
      </c>
      <c r="AT4287" t="str">
        <f t="shared" si="505"/>
        <v>NetR281_2</v>
      </c>
      <c r="AU4287" t="str">
        <f t="shared" si="506"/>
        <v>--</v>
      </c>
    </row>
    <row r="4288" spans="1:47" x14ac:dyDescent="0.25">
      <c r="A4288" t="str">
        <f t="shared" si="501"/>
        <v>R298-2</v>
      </c>
      <c r="B4288" t="str">
        <f t="shared" si="502"/>
        <v>GND</v>
      </c>
      <c r="C4288" t="str">
        <f t="shared" si="503"/>
        <v>R298-GND</v>
      </c>
      <c r="D4288" t="str">
        <f t="shared" si="504"/>
        <v>R298-2</v>
      </c>
      <c r="E4288" t="s">
        <v>5469</v>
      </c>
      <c r="F4288">
        <v>2</v>
      </c>
      <c r="G4288" t="s">
        <v>433</v>
      </c>
      <c r="AT4288">
        <f t="shared" si="505"/>
        <v>0</v>
      </c>
      <c r="AU4288">
        <f t="shared" si="506"/>
        <v>0</v>
      </c>
    </row>
    <row r="4289" spans="1:47" x14ac:dyDescent="0.25">
      <c r="A4289" t="str">
        <f t="shared" si="501"/>
        <v>R299-1</v>
      </c>
      <c r="B4289" t="str">
        <f t="shared" si="502"/>
        <v>GND</v>
      </c>
      <c r="C4289" t="str">
        <f t="shared" si="503"/>
        <v>R299-GND</v>
      </c>
      <c r="D4289" t="str">
        <f t="shared" si="504"/>
        <v>R299-1</v>
      </c>
      <c r="E4289" t="s">
        <v>3651</v>
      </c>
      <c r="F4289">
        <v>1</v>
      </c>
      <c r="G4289" t="s">
        <v>433</v>
      </c>
      <c r="AT4289">
        <f t="shared" si="505"/>
        <v>0</v>
      </c>
      <c r="AU4289">
        <f t="shared" si="506"/>
        <v>0</v>
      </c>
    </row>
    <row r="4290" spans="1:47" x14ac:dyDescent="0.25">
      <c r="A4290" t="str">
        <f t="shared" si="501"/>
        <v>R299-2</v>
      </c>
      <c r="B4290" t="str">
        <f t="shared" si="502"/>
        <v>DFP_EN_MUX</v>
      </c>
      <c r="C4290" t="str">
        <f t="shared" si="503"/>
        <v>R299-DFP_EN_MUX</v>
      </c>
      <c r="D4290" t="str">
        <f t="shared" si="504"/>
        <v>R299-2</v>
      </c>
      <c r="E4290" t="s">
        <v>3651</v>
      </c>
      <c r="F4290">
        <v>2</v>
      </c>
      <c r="G4290" t="s">
        <v>3938</v>
      </c>
      <c r="AT4290" t="str">
        <f t="shared" si="505"/>
        <v>DFP_EN_MUX</v>
      </c>
      <c r="AU4290" t="str">
        <f t="shared" si="506"/>
        <v>--</v>
      </c>
    </row>
    <row r="4291" spans="1:47" x14ac:dyDescent="0.25">
      <c r="A4291" t="str">
        <f t="shared" si="501"/>
        <v>R300-1</v>
      </c>
      <c r="B4291" t="str">
        <f t="shared" si="502"/>
        <v>VBUS_DFP</v>
      </c>
      <c r="C4291" t="str">
        <f t="shared" si="503"/>
        <v>R300-VBUS_DFP</v>
      </c>
      <c r="D4291" t="str">
        <f t="shared" si="504"/>
        <v>R300-1</v>
      </c>
      <c r="E4291" t="s">
        <v>3652</v>
      </c>
      <c r="F4291">
        <v>1</v>
      </c>
      <c r="G4291" t="s">
        <v>4497</v>
      </c>
      <c r="AT4291" t="str">
        <f t="shared" si="505"/>
        <v>VBUS_DFP</v>
      </c>
      <c r="AU4291" t="str">
        <f t="shared" si="506"/>
        <v>--</v>
      </c>
    </row>
    <row r="4292" spans="1:47" x14ac:dyDescent="0.25">
      <c r="A4292" t="str">
        <f t="shared" si="501"/>
        <v>R300-2</v>
      </c>
      <c r="B4292" t="str">
        <f t="shared" si="502"/>
        <v>USB_VBUS</v>
      </c>
      <c r="C4292" t="str">
        <f t="shared" si="503"/>
        <v>R300-USB_VBUS</v>
      </c>
      <c r="D4292" t="str">
        <f t="shared" si="504"/>
        <v>R300-2</v>
      </c>
      <c r="E4292" t="s">
        <v>3652</v>
      </c>
      <c r="F4292">
        <v>2</v>
      </c>
      <c r="G4292" t="s">
        <v>715</v>
      </c>
      <c r="AT4292" t="str">
        <f t="shared" si="505"/>
        <v>USB_VBUS</v>
      </c>
      <c r="AU4292" t="str">
        <f t="shared" si="506"/>
        <v>--</v>
      </c>
    </row>
    <row r="4293" spans="1:47" x14ac:dyDescent="0.25">
      <c r="A4293" t="str">
        <f t="shared" si="501"/>
        <v>R301-1</v>
      </c>
      <c r="B4293" t="str">
        <f t="shared" si="502"/>
        <v>NetR301_1</v>
      </c>
      <c r="C4293" t="str">
        <f t="shared" si="503"/>
        <v>R301-NetR301_1</v>
      </c>
      <c r="D4293" t="str">
        <f t="shared" si="504"/>
        <v>R301-1</v>
      </c>
      <c r="E4293" t="s">
        <v>3653</v>
      </c>
      <c r="F4293">
        <v>1</v>
      </c>
      <c r="G4293" t="s">
        <v>4326</v>
      </c>
      <c r="AT4293" t="str">
        <f t="shared" si="505"/>
        <v>NetR301_1</v>
      </c>
      <c r="AU4293" t="str">
        <f t="shared" si="506"/>
        <v>--</v>
      </c>
    </row>
    <row r="4294" spans="1:47" x14ac:dyDescent="0.25">
      <c r="A4294" t="str">
        <f t="shared" ref="A4294:A4357" si="507">$E4294&amp;"-"&amp;$F4294</f>
        <v>R301-2</v>
      </c>
      <c r="B4294" t="str">
        <f t="shared" ref="B4294:B4357" si="508">IF(OR(E4294=$A$2,E4294=$B$2,E4294=$C$2,E4294=$D$2),"--",G4294)</f>
        <v>GND</v>
      </c>
      <c r="C4294" t="str">
        <f t="shared" ref="C4294:C4357" si="509">$E4294&amp;"-"&amp;$G4294</f>
        <v>R301-GND</v>
      </c>
      <c r="D4294" t="str">
        <f t="shared" ref="D4294:D4357" si="510">A4294</f>
        <v>R301-2</v>
      </c>
      <c r="E4294" t="s">
        <v>3653</v>
      </c>
      <c r="F4294">
        <v>2</v>
      </c>
      <c r="G4294" t="s">
        <v>433</v>
      </c>
      <c r="AT4294">
        <f t="shared" ref="AT4294:AT4357" si="511">IF(IF(COUNTIF($AO$6:$AQ$150,B4294)&gt;0,"---","--")="---",VLOOKUP(B4294,$AO$6:$AQ$150,3,0),B4294)</f>
        <v>0</v>
      </c>
      <c r="AU4294">
        <f t="shared" ref="AU4294:AU4357" si="512">IF(IF(COUNTIF($AO$6:$AQ$150,B4294)&gt;0,"---","--")="---",VLOOKUP(B4294,$AO$6:$AQ$150,2,0),"--")</f>
        <v>0</v>
      </c>
    </row>
    <row r="4295" spans="1:47" x14ac:dyDescent="0.25">
      <c r="A4295" t="str">
        <f t="shared" si="507"/>
        <v>R302-1</v>
      </c>
      <c r="B4295" t="str">
        <f t="shared" si="508"/>
        <v>GND</v>
      </c>
      <c r="C4295" t="str">
        <f t="shared" si="509"/>
        <v>R302-GND</v>
      </c>
      <c r="D4295" t="str">
        <f t="shared" si="510"/>
        <v>R302-1</v>
      </c>
      <c r="E4295" t="s">
        <v>3654</v>
      </c>
      <c r="F4295">
        <v>1</v>
      </c>
      <c r="G4295" t="s">
        <v>433</v>
      </c>
      <c r="AT4295">
        <f t="shared" si="511"/>
        <v>0</v>
      </c>
      <c r="AU4295">
        <f t="shared" si="512"/>
        <v>0</v>
      </c>
    </row>
    <row r="4296" spans="1:47" x14ac:dyDescent="0.25">
      <c r="A4296" t="str">
        <f t="shared" si="507"/>
        <v>R302-2</v>
      </c>
      <c r="B4296" t="str">
        <f t="shared" si="508"/>
        <v>FMC_CK3_BIDIR_N</v>
      </c>
      <c r="C4296" t="str">
        <f t="shared" si="509"/>
        <v>R302-FMC_CK3_BIDIR_N</v>
      </c>
      <c r="D4296" t="str">
        <f t="shared" si="510"/>
        <v>R302-2</v>
      </c>
      <c r="E4296" t="s">
        <v>3654</v>
      </c>
      <c r="F4296">
        <v>2</v>
      </c>
      <c r="G4296" t="s">
        <v>4031</v>
      </c>
      <c r="AT4296" t="str">
        <f t="shared" si="511"/>
        <v>FMC_CK3_BIDIR_N</v>
      </c>
      <c r="AU4296" t="str">
        <f t="shared" si="512"/>
        <v>--</v>
      </c>
    </row>
    <row r="4297" spans="1:47" x14ac:dyDescent="0.25">
      <c r="A4297" t="str">
        <f t="shared" si="507"/>
        <v>R303-1</v>
      </c>
      <c r="B4297" t="str">
        <f t="shared" si="508"/>
        <v>3V3</v>
      </c>
      <c r="C4297" t="str">
        <f t="shared" si="509"/>
        <v>R303-3V3</v>
      </c>
      <c r="D4297" t="str">
        <f t="shared" si="510"/>
        <v>R303-1</v>
      </c>
      <c r="E4297" t="s">
        <v>3655</v>
      </c>
      <c r="F4297">
        <v>1</v>
      </c>
      <c r="G4297" t="s">
        <v>3710</v>
      </c>
      <c r="AT4297" t="str">
        <f t="shared" si="511"/>
        <v>3V3</v>
      </c>
      <c r="AU4297" t="str">
        <f t="shared" si="512"/>
        <v>--</v>
      </c>
    </row>
    <row r="4298" spans="1:47" x14ac:dyDescent="0.25">
      <c r="A4298" t="str">
        <f t="shared" si="507"/>
        <v>R303-2</v>
      </c>
      <c r="B4298" t="str">
        <f t="shared" si="508"/>
        <v>Z_SCL</v>
      </c>
      <c r="C4298" t="str">
        <f t="shared" si="509"/>
        <v>R303-Z_SCL</v>
      </c>
      <c r="D4298" t="str">
        <f t="shared" si="510"/>
        <v>R303-2</v>
      </c>
      <c r="E4298" t="s">
        <v>3655</v>
      </c>
      <c r="F4298">
        <v>2</v>
      </c>
      <c r="G4298" t="s">
        <v>3960</v>
      </c>
      <c r="AT4298" t="str">
        <f t="shared" si="511"/>
        <v>Z_SCL</v>
      </c>
      <c r="AU4298" t="str">
        <f t="shared" si="512"/>
        <v>--</v>
      </c>
    </row>
    <row r="4299" spans="1:47" x14ac:dyDescent="0.25">
      <c r="A4299" t="str">
        <f t="shared" si="507"/>
        <v>R304-1</v>
      </c>
      <c r="B4299" t="str">
        <f t="shared" si="508"/>
        <v>VOS_Z_ADJ</v>
      </c>
      <c r="C4299" t="str">
        <f t="shared" si="509"/>
        <v>R304-VOS_Z_ADJ</v>
      </c>
      <c r="D4299" t="str">
        <f t="shared" si="510"/>
        <v>R304-1</v>
      </c>
      <c r="E4299" t="s">
        <v>3656</v>
      </c>
      <c r="F4299">
        <v>1</v>
      </c>
      <c r="G4299" t="s">
        <v>4517</v>
      </c>
      <c r="AT4299" t="str">
        <f t="shared" si="511"/>
        <v>VOS_Z_ADJ</v>
      </c>
      <c r="AU4299" t="str">
        <f t="shared" si="512"/>
        <v>--</v>
      </c>
    </row>
    <row r="4300" spans="1:47" x14ac:dyDescent="0.25">
      <c r="A4300" t="str">
        <f t="shared" si="507"/>
        <v>R304-2</v>
      </c>
      <c r="B4300" t="str">
        <f t="shared" si="508"/>
        <v>GND</v>
      </c>
      <c r="C4300" t="str">
        <f t="shared" si="509"/>
        <v>R304-GND</v>
      </c>
      <c r="D4300" t="str">
        <f t="shared" si="510"/>
        <v>R304-2</v>
      </c>
      <c r="E4300" t="s">
        <v>3656</v>
      </c>
      <c r="F4300">
        <v>2</v>
      </c>
      <c r="G4300" t="s">
        <v>433</v>
      </c>
      <c r="AT4300">
        <f t="shared" si="511"/>
        <v>0</v>
      </c>
      <c r="AU4300">
        <f t="shared" si="512"/>
        <v>0</v>
      </c>
    </row>
    <row r="4301" spans="1:47" x14ac:dyDescent="0.25">
      <c r="A4301" t="str">
        <f t="shared" si="507"/>
        <v>R305-1</v>
      </c>
      <c r="B4301" t="str">
        <f t="shared" si="508"/>
        <v>GND</v>
      </c>
      <c r="C4301" t="str">
        <f t="shared" si="509"/>
        <v>R305-GND</v>
      </c>
      <c r="D4301" t="str">
        <f t="shared" si="510"/>
        <v>R305-1</v>
      </c>
      <c r="E4301" t="s">
        <v>3657</v>
      </c>
      <c r="F4301">
        <v>1</v>
      </c>
      <c r="G4301" t="s">
        <v>433</v>
      </c>
      <c r="AT4301">
        <f t="shared" si="511"/>
        <v>0</v>
      </c>
      <c r="AU4301">
        <f t="shared" si="512"/>
        <v>0</v>
      </c>
    </row>
    <row r="4302" spans="1:47" x14ac:dyDescent="0.25">
      <c r="A4302" t="str">
        <f t="shared" si="507"/>
        <v>R305-2</v>
      </c>
      <c r="B4302" t="str">
        <f t="shared" si="508"/>
        <v>NetR305_2</v>
      </c>
      <c r="C4302" t="str">
        <f t="shared" si="509"/>
        <v>R305-NetR305_2</v>
      </c>
      <c r="D4302" t="str">
        <f t="shared" si="510"/>
        <v>R305-2</v>
      </c>
      <c r="E4302" t="s">
        <v>3657</v>
      </c>
      <c r="F4302">
        <v>2</v>
      </c>
      <c r="G4302" t="s">
        <v>4327</v>
      </c>
      <c r="AT4302" t="str">
        <f t="shared" si="511"/>
        <v>NetR305_2</v>
      </c>
      <c r="AU4302" t="str">
        <f t="shared" si="512"/>
        <v>--</v>
      </c>
    </row>
    <row r="4303" spans="1:47" x14ac:dyDescent="0.25">
      <c r="A4303" t="str">
        <f t="shared" si="507"/>
        <v>R306-1</v>
      </c>
      <c r="B4303" t="str">
        <f t="shared" si="508"/>
        <v>3V3_SFP</v>
      </c>
      <c r="C4303" t="str">
        <f t="shared" si="509"/>
        <v>R306-3V3_SFP</v>
      </c>
      <c r="D4303" t="str">
        <f t="shared" si="510"/>
        <v>R306-1</v>
      </c>
      <c r="E4303" t="s">
        <v>3658</v>
      </c>
      <c r="F4303">
        <v>1</v>
      </c>
      <c r="G4303" t="s">
        <v>3720</v>
      </c>
      <c r="AT4303" t="str">
        <f t="shared" si="511"/>
        <v>3V3_SFP</v>
      </c>
      <c r="AU4303" t="str">
        <f t="shared" si="512"/>
        <v>--</v>
      </c>
    </row>
    <row r="4304" spans="1:47" x14ac:dyDescent="0.25">
      <c r="A4304" t="str">
        <f t="shared" si="507"/>
        <v>R306-2</v>
      </c>
      <c r="B4304" t="str">
        <f t="shared" si="508"/>
        <v>EXP_INT</v>
      </c>
      <c r="C4304" t="str">
        <f t="shared" si="509"/>
        <v>R306-EXP_INT</v>
      </c>
      <c r="D4304" t="str">
        <f t="shared" si="510"/>
        <v>R306-2</v>
      </c>
      <c r="E4304" t="s">
        <v>3658</v>
      </c>
      <c r="F4304">
        <v>2</v>
      </c>
      <c r="G4304" t="s">
        <v>4010</v>
      </c>
      <c r="AT4304" t="str">
        <f t="shared" si="511"/>
        <v>EXP_INT</v>
      </c>
      <c r="AU4304" t="str">
        <f t="shared" si="512"/>
        <v>--</v>
      </c>
    </row>
    <row r="4305" spans="1:47" x14ac:dyDescent="0.25">
      <c r="A4305" t="str">
        <f t="shared" si="507"/>
        <v>R307-1</v>
      </c>
      <c r="B4305" t="str">
        <f t="shared" si="508"/>
        <v>LDO3V3_OUT</v>
      </c>
      <c r="C4305" t="str">
        <f t="shared" si="509"/>
        <v>R307-LDO3V3_OUT</v>
      </c>
      <c r="D4305" t="str">
        <f t="shared" si="510"/>
        <v>R307-1</v>
      </c>
      <c r="E4305" t="s">
        <v>3659</v>
      </c>
      <c r="F4305">
        <v>1</v>
      </c>
      <c r="G4305" t="s">
        <v>4213</v>
      </c>
      <c r="AT4305" t="str">
        <f t="shared" si="511"/>
        <v>LDO3V3_OUT</v>
      </c>
      <c r="AU4305" t="str">
        <f t="shared" si="512"/>
        <v>--</v>
      </c>
    </row>
    <row r="4306" spans="1:47" x14ac:dyDescent="0.25">
      <c r="A4306" t="str">
        <f t="shared" si="507"/>
        <v>R307-2</v>
      </c>
      <c r="B4306" t="str">
        <f t="shared" si="508"/>
        <v>PG_5V0</v>
      </c>
      <c r="C4306" t="str">
        <f t="shared" si="509"/>
        <v>R307-PG_5V0</v>
      </c>
      <c r="D4306" t="str">
        <f t="shared" si="510"/>
        <v>R307-2</v>
      </c>
      <c r="E4306" t="s">
        <v>3659</v>
      </c>
      <c r="F4306">
        <v>2</v>
      </c>
      <c r="G4306" t="s">
        <v>4370</v>
      </c>
      <c r="AT4306" t="str">
        <f t="shared" si="511"/>
        <v>PG_5V0</v>
      </c>
      <c r="AU4306" t="str">
        <f t="shared" si="512"/>
        <v>--</v>
      </c>
    </row>
    <row r="4307" spans="1:47" x14ac:dyDescent="0.25">
      <c r="A4307" t="str">
        <f t="shared" si="507"/>
        <v>R308-1</v>
      </c>
      <c r="B4307" t="str">
        <f t="shared" si="508"/>
        <v>NetC190_1</v>
      </c>
      <c r="C4307" t="str">
        <f t="shared" si="509"/>
        <v>R308-NetC190_1</v>
      </c>
      <c r="D4307" t="str">
        <f t="shared" si="510"/>
        <v>R308-1</v>
      </c>
      <c r="E4307" t="s">
        <v>3660</v>
      </c>
      <c r="F4307">
        <v>1</v>
      </c>
      <c r="G4307" t="s">
        <v>4231</v>
      </c>
      <c r="AT4307" t="str">
        <f t="shared" si="511"/>
        <v>NetC190_1</v>
      </c>
      <c r="AU4307" t="str">
        <f t="shared" si="512"/>
        <v>--</v>
      </c>
    </row>
    <row r="4308" spans="1:47" x14ac:dyDescent="0.25">
      <c r="A4308" t="str">
        <f t="shared" si="507"/>
        <v>R308-2</v>
      </c>
      <c r="B4308" t="str">
        <f t="shared" si="508"/>
        <v>NetL23_1</v>
      </c>
      <c r="C4308" t="str">
        <f t="shared" si="509"/>
        <v>R308-NetL23_1</v>
      </c>
      <c r="D4308" t="str">
        <f t="shared" si="510"/>
        <v>R308-2</v>
      </c>
      <c r="E4308" t="s">
        <v>3660</v>
      </c>
      <c r="F4308">
        <v>2</v>
      </c>
      <c r="G4308" t="s">
        <v>4295</v>
      </c>
      <c r="AT4308" t="str">
        <f t="shared" si="511"/>
        <v>NetL23_1</v>
      </c>
      <c r="AU4308" t="str">
        <f t="shared" si="512"/>
        <v>--</v>
      </c>
    </row>
    <row r="4309" spans="1:47" x14ac:dyDescent="0.25">
      <c r="A4309" t="str">
        <f t="shared" si="507"/>
        <v>R309-1</v>
      </c>
      <c r="B4309" t="str">
        <f t="shared" si="508"/>
        <v>1V8_M</v>
      </c>
      <c r="C4309" t="str">
        <f t="shared" si="509"/>
        <v>R309-1V8_M</v>
      </c>
      <c r="D4309" t="str">
        <f t="shared" si="510"/>
        <v>R309-1</v>
      </c>
      <c r="E4309" t="s">
        <v>3661</v>
      </c>
      <c r="F4309">
        <v>1</v>
      </c>
      <c r="G4309" t="s">
        <v>3706</v>
      </c>
      <c r="AT4309" t="str">
        <f t="shared" si="511"/>
        <v>1V8_M</v>
      </c>
      <c r="AU4309" t="str">
        <f t="shared" si="512"/>
        <v>--</v>
      </c>
    </row>
    <row r="4310" spans="1:47" x14ac:dyDescent="0.25">
      <c r="A4310" t="str">
        <f t="shared" si="507"/>
        <v>R309-2</v>
      </c>
      <c r="B4310" t="str">
        <f t="shared" si="508"/>
        <v>HPS_IOA10</v>
      </c>
      <c r="C4310" t="str">
        <f t="shared" si="509"/>
        <v>R309-HPS_IOA10</v>
      </c>
      <c r="D4310" t="str">
        <f t="shared" si="510"/>
        <v>R309-2</v>
      </c>
      <c r="E4310" t="s">
        <v>3661</v>
      </c>
      <c r="F4310">
        <v>2</v>
      </c>
      <c r="G4310" t="s">
        <v>622</v>
      </c>
      <c r="AT4310" t="str">
        <f t="shared" si="511"/>
        <v>HPS_IOA10</v>
      </c>
      <c r="AU4310" t="str">
        <f t="shared" si="512"/>
        <v>--</v>
      </c>
    </row>
    <row r="4311" spans="1:47" x14ac:dyDescent="0.25">
      <c r="A4311" t="str">
        <f t="shared" si="507"/>
        <v>R310-1</v>
      </c>
      <c r="B4311" t="str">
        <f t="shared" si="508"/>
        <v>HPS_IOA3</v>
      </c>
      <c r="C4311" t="str">
        <f t="shared" si="509"/>
        <v>R310-HPS_IOA3</v>
      </c>
      <c r="D4311" t="str">
        <f t="shared" si="510"/>
        <v>R310-1</v>
      </c>
      <c r="E4311" t="s">
        <v>3662</v>
      </c>
      <c r="F4311">
        <v>1</v>
      </c>
      <c r="G4311" t="s">
        <v>608</v>
      </c>
      <c r="AT4311" t="str">
        <f t="shared" si="511"/>
        <v>HPS_IOA3</v>
      </c>
      <c r="AU4311" t="str">
        <f t="shared" si="512"/>
        <v>--</v>
      </c>
    </row>
    <row r="4312" spans="1:47" x14ac:dyDescent="0.25">
      <c r="A4312" t="str">
        <f t="shared" si="507"/>
        <v>R310-2</v>
      </c>
      <c r="B4312" t="str">
        <f t="shared" si="508"/>
        <v>1V8_M</v>
      </c>
      <c r="C4312" t="str">
        <f t="shared" si="509"/>
        <v>R310-1V8_M</v>
      </c>
      <c r="D4312" t="str">
        <f t="shared" si="510"/>
        <v>R310-2</v>
      </c>
      <c r="E4312" t="s">
        <v>3662</v>
      </c>
      <c r="F4312">
        <v>2</v>
      </c>
      <c r="G4312" t="s">
        <v>3706</v>
      </c>
      <c r="AT4312" t="str">
        <f t="shared" si="511"/>
        <v>1V8_M</v>
      </c>
      <c r="AU4312" t="str">
        <f t="shared" si="512"/>
        <v>--</v>
      </c>
    </row>
    <row r="4313" spans="1:47" x14ac:dyDescent="0.25">
      <c r="A4313" t="str">
        <f t="shared" si="507"/>
        <v>R311-1</v>
      </c>
      <c r="B4313" t="str">
        <f t="shared" si="508"/>
        <v>CT_HPD</v>
      </c>
      <c r="C4313" t="str">
        <f t="shared" si="509"/>
        <v>R311-CT_HPD</v>
      </c>
      <c r="D4313" t="str">
        <f t="shared" si="510"/>
        <v>R311-1</v>
      </c>
      <c r="E4313" t="s">
        <v>5470</v>
      </c>
      <c r="F4313">
        <v>1</v>
      </c>
      <c r="G4313" t="s">
        <v>3846</v>
      </c>
      <c r="AT4313" t="str">
        <f t="shared" si="511"/>
        <v>CT_HPD</v>
      </c>
      <c r="AU4313" t="str">
        <f t="shared" si="512"/>
        <v>--</v>
      </c>
    </row>
    <row r="4314" spans="1:47" x14ac:dyDescent="0.25">
      <c r="A4314" t="str">
        <f t="shared" si="507"/>
        <v>R311-2</v>
      </c>
      <c r="B4314" t="str">
        <f t="shared" si="508"/>
        <v>GND</v>
      </c>
      <c r="C4314" t="str">
        <f t="shared" si="509"/>
        <v>R311-GND</v>
      </c>
      <c r="D4314" t="str">
        <f t="shared" si="510"/>
        <v>R311-2</v>
      </c>
      <c r="E4314" t="s">
        <v>5470</v>
      </c>
      <c r="F4314">
        <v>2</v>
      </c>
      <c r="G4314" t="s">
        <v>433</v>
      </c>
      <c r="AT4314">
        <f t="shared" si="511"/>
        <v>0</v>
      </c>
      <c r="AU4314">
        <f t="shared" si="512"/>
        <v>0</v>
      </c>
    </row>
    <row r="4315" spans="1:47" x14ac:dyDescent="0.25">
      <c r="A4315" t="str">
        <f t="shared" si="507"/>
        <v>R312-1</v>
      </c>
      <c r="B4315" t="str">
        <f t="shared" si="508"/>
        <v>5V</v>
      </c>
      <c r="C4315" t="str">
        <f t="shared" si="509"/>
        <v>R312-5V</v>
      </c>
      <c r="D4315" t="str">
        <f t="shared" si="510"/>
        <v>R312-1</v>
      </c>
      <c r="E4315" t="s">
        <v>5471</v>
      </c>
      <c r="F4315">
        <v>1</v>
      </c>
      <c r="G4315" t="s">
        <v>3724</v>
      </c>
      <c r="AT4315" t="str">
        <f t="shared" si="511"/>
        <v>5V</v>
      </c>
      <c r="AU4315" t="str">
        <f t="shared" si="512"/>
        <v>--</v>
      </c>
    </row>
    <row r="4316" spans="1:47" x14ac:dyDescent="0.25">
      <c r="A4316" t="str">
        <f t="shared" si="507"/>
        <v>R312-2</v>
      </c>
      <c r="B4316" t="str">
        <f t="shared" si="508"/>
        <v>NetR312_2</v>
      </c>
      <c r="C4316" t="str">
        <f t="shared" si="509"/>
        <v>R312-NetR312_2</v>
      </c>
      <c r="D4316" t="str">
        <f t="shared" si="510"/>
        <v>R312-2</v>
      </c>
      <c r="E4316" t="s">
        <v>5471</v>
      </c>
      <c r="F4316">
        <v>2</v>
      </c>
      <c r="G4316" t="s">
        <v>4328</v>
      </c>
      <c r="AT4316" t="str">
        <f t="shared" si="511"/>
        <v>NetR312_2</v>
      </c>
      <c r="AU4316" t="str">
        <f t="shared" si="512"/>
        <v>--</v>
      </c>
    </row>
    <row r="4317" spans="1:47" x14ac:dyDescent="0.25">
      <c r="A4317" t="str">
        <f t="shared" si="507"/>
        <v>R313-1</v>
      </c>
      <c r="B4317" t="str">
        <f t="shared" si="508"/>
        <v>3V3_SFP</v>
      </c>
      <c r="C4317" t="str">
        <f t="shared" si="509"/>
        <v>R313-3V3_SFP</v>
      </c>
      <c r="D4317" t="str">
        <f t="shared" si="510"/>
        <v>R313-1</v>
      </c>
      <c r="E4317" t="s">
        <v>5472</v>
      </c>
      <c r="F4317">
        <v>1</v>
      </c>
      <c r="G4317" t="s">
        <v>3720</v>
      </c>
      <c r="AT4317" t="str">
        <f t="shared" si="511"/>
        <v>3V3_SFP</v>
      </c>
      <c r="AU4317" t="str">
        <f t="shared" si="512"/>
        <v>--</v>
      </c>
    </row>
    <row r="4318" spans="1:47" x14ac:dyDescent="0.25">
      <c r="A4318" t="str">
        <f t="shared" si="507"/>
        <v>R313-2</v>
      </c>
      <c r="B4318" t="str">
        <f t="shared" si="508"/>
        <v>NetR313_2</v>
      </c>
      <c r="C4318" t="str">
        <f t="shared" si="509"/>
        <v>R313-NetR313_2</v>
      </c>
      <c r="D4318" t="str">
        <f t="shared" si="510"/>
        <v>R313-2</v>
      </c>
      <c r="E4318" t="s">
        <v>5472</v>
      </c>
      <c r="F4318">
        <v>2</v>
      </c>
      <c r="G4318" t="s">
        <v>4329</v>
      </c>
      <c r="AT4318" t="str">
        <f t="shared" si="511"/>
        <v>NetR313_2</v>
      </c>
      <c r="AU4318" t="str">
        <f t="shared" si="512"/>
        <v>--</v>
      </c>
    </row>
    <row r="4319" spans="1:47" x14ac:dyDescent="0.25">
      <c r="A4319" t="str">
        <f t="shared" si="507"/>
        <v>R314-1</v>
      </c>
      <c r="B4319" t="str">
        <f t="shared" si="508"/>
        <v>NetR159_2</v>
      </c>
      <c r="C4319" t="str">
        <f t="shared" si="509"/>
        <v>R314-NetR159_2</v>
      </c>
      <c r="D4319" t="str">
        <f t="shared" si="510"/>
        <v>R314-1</v>
      </c>
      <c r="E4319" t="s">
        <v>5473</v>
      </c>
      <c r="F4319">
        <v>1</v>
      </c>
      <c r="G4319" t="s">
        <v>4302</v>
      </c>
      <c r="AT4319" t="str">
        <f t="shared" si="511"/>
        <v>NetR159_2</v>
      </c>
      <c r="AU4319" t="str">
        <f t="shared" si="512"/>
        <v>--</v>
      </c>
    </row>
    <row r="4320" spans="1:47" x14ac:dyDescent="0.25">
      <c r="A4320" t="str">
        <f t="shared" si="507"/>
        <v>R314-2</v>
      </c>
      <c r="B4320" t="str">
        <f t="shared" si="508"/>
        <v>GND</v>
      </c>
      <c r="C4320" t="str">
        <f t="shared" si="509"/>
        <v>R314-GND</v>
      </c>
      <c r="D4320" t="str">
        <f t="shared" si="510"/>
        <v>R314-2</v>
      </c>
      <c r="E4320" t="s">
        <v>5473</v>
      </c>
      <c r="F4320">
        <v>2</v>
      </c>
      <c r="G4320" t="s">
        <v>433</v>
      </c>
      <c r="AT4320">
        <f t="shared" si="511"/>
        <v>0</v>
      </c>
      <c r="AU4320">
        <f t="shared" si="512"/>
        <v>0</v>
      </c>
    </row>
    <row r="4321" spans="1:47" x14ac:dyDescent="0.25">
      <c r="A4321" t="str">
        <f t="shared" si="507"/>
        <v>R315-1</v>
      </c>
      <c r="B4321" t="str">
        <f t="shared" si="508"/>
        <v>B3B_REFCK_P</v>
      </c>
      <c r="C4321" t="str">
        <f t="shared" si="509"/>
        <v>R315-B3B_REFCK_P</v>
      </c>
      <c r="D4321" t="str">
        <f t="shared" si="510"/>
        <v>R315-1</v>
      </c>
      <c r="E4321" t="s">
        <v>5474</v>
      </c>
      <c r="F4321">
        <v>1</v>
      </c>
      <c r="G4321" t="s">
        <v>3743</v>
      </c>
      <c r="AT4321" t="str">
        <f t="shared" si="511"/>
        <v>B3B_REFCK_P</v>
      </c>
      <c r="AU4321" t="str">
        <f t="shared" si="512"/>
        <v>--</v>
      </c>
    </row>
    <row r="4322" spans="1:47" x14ac:dyDescent="0.25">
      <c r="A4322" t="str">
        <f t="shared" si="507"/>
        <v>R315-2</v>
      </c>
      <c r="B4322" t="str">
        <f t="shared" si="508"/>
        <v>B3B_REFCK_N</v>
      </c>
      <c r="C4322" t="str">
        <f t="shared" si="509"/>
        <v>R315-B3B_REFCK_N</v>
      </c>
      <c r="D4322" t="str">
        <f t="shared" si="510"/>
        <v>R315-2</v>
      </c>
      <c r="E4322" t="s">
        <v>5474</v>
      </c>
      <c r="F4322">
        <v>2</v>
      </c>
      <c r="G4322" t="s">
        <v>3741</v>
      </c>
      <c r="AT4322" t="str">
        <f t="shared" si="511"/>
        <v>B3B_REFCK_N</v>
      </c>
      <c r="AU4322" t="str">
        <f t="shared" si="512"/>
        <v>--</v>
      </c>
    </row>
    <row r="4323" spans="1:47" x14ac:dyDescent="0.25">
      <c r="A4323" t="str">
        <f t="shared" si="507"/>
        <v>R316-1</v>
      </c>
      <c r="B4323" t="str">
        <f t="shared" si="508"/>
        <v>NetR313_2</v>
      </c>
      <c r="C4323" t="str">
        <f t="shared" si="509"/>
        <v>R316-NetR313_2</v>
      </c>
      <c r="D4323" t="str">
        <f t="shared" si="510"/>
        <v>R316-1</v>
      </c>
      <c r="E4323" t="s">
        <v>5475</v>
      </c>
      <c r="F4323">
        <v>1</v>
      </c>
      <c r="G4323" t="s">
        <v>4329</v>
      </c>
      <c r="AT4323" t="str">
        <f t="shared" si="511"/>
        <v>NetR313_2</v>
      </c>
      <c r="AU4323" t="str">
        <f t="shared" si="512"/>
        <v>--</v>
      </c>
    </row>
    <row r="4324" spans="1:47" x14ac:dyDescent="0.25">
      <c r="A4324" t="str">
        <f t="shared" si="507"/>
        <v>R316-2</v>
      </c>
      <c r="B4324" t="str">
        <f t="shared" si="508"/>
        <v>GND</v>
      </c>
      <c r="C4324" t="str">
        <f t="shared" si="509"/>
        <v>R316-GND</v>
      </c>
      <c r="D4324" t="str">
        <f t="shared" si="510"/>
        <v>R316-2</v>
      </c>
      <c r="E4324" t="s">
        <v>5475</v>
      </c>
      <c r="F4324">
        <v>2</v>
      </c>
      <c r="G4324" t="s">
        <v>433</v>
      </c>
      <c r="AT4324">
        <f t="shared" si="511"/>
        <v>0</v>
      </c>
      <c r="AU4324">
        <f t="shared" si="512"/>
        <v>0</v>
      </c>
    </row>
    <row r="4325" spans="1:47" x14ac:dyDescent="0.25">
      <c r="A4325" t="str">
        <f t="shared" si="507"/>
        <v>R317-1</v>
      </c>
      <c r="B4325" t="str">
        <f t="shared" si="508"/>
        <v>B2B_REFCK_N</v>
      </c>
      <c r="C4325" t="str">
        <f t="shared" si="509"/>
        <v>R317-B2B_REFCK_N</v>
      </c>
      <c r="D4325" t="str">
        <f t="shared" si="510"/>
        <v>R317-1</v>
      </c>
      <c r="E4325" t="s">
        <v>5476</v>
      </c>
      <c r="F4325">
        <v>1</v>
      </c>
      <c r="G4325" t="s">
        <v>3737</v>
      </c>
      <c r="AT4325" t="str">
        <f t="shared" si="511"/>
        <v>B2B_REFCK_N</v>
      </c>
      <c r="AU4325" t="str">
        <f t="shared" si="512"/>
        <v>--</v>
      </c>
    </row>
    <row r="4326" spans="1:47" x14ac:dyDescent="0.25">
      <c r="A4326" t="str">
        <f t="shared" si="507"/>
        <v>R317-2</v>
      </c>
      <c r="B4326" t="str">
        <f t="shared" si="508"/>
        <v>B2B_REFCK_P</v>
      </c>
      <c r="C4326" t="str">
        <f t="shared" si="509"/>
        <v>R317-B2B_REFCK_P</v>
      </c>
      <c r="D4326" t="str">
        <f t="shared" si="510"/>
        <v>R317-2</v>
      </c>
      <c r="E4326" t="s">
        <v>5476</v>
      </c>
      <c r="F4326">
        <v>2</v>
      </c>
      <c r="G4326" t="s">
        <v>3739</v>
      </c>
      <c r="AT4326" t="str">
        <f t="shared" si="511"/>
        <v>B2B_REFCK_P</v>
      </c>
      <c r="AU4326" t="str">
        <f t="shared" si="512"/>
        <v>--</v>
      </c>
    </row>
    <row r="4327" spans="1:47" x14ac:dyDescent="0.25">
      <c r="A4327" t="str">
        <f t="shared" si="507"/>
        <v>R318-1</v>
      </c>
      <c r="B4327" t="str">
        <f t="shared" si="508"/>
        <v>1V8_M</v>
      </c>
      <c r="C4327" t="str">
        <f t="shared" si="509"/>
        <v>R318-1V8_M</v>
      </c>
      <c r="D4327" t="str">
        <f t="shared" si="510"/>
        <v>R318-1</v>
      </c>
      <c r="E4327" t="s">
        <v>5477</v>
      </c>
      <c r="F4327">
        <v>1</v>
      </c>
      <c r="G4327" t="s">
        <v>3706</v>
      </c>
      <c r="AT4327" t="str">
        <f t="shared" si="511"/>
        <v>1V8_M</v>
      </c>
      <c r="AU4327" t="str">
        <f t="shared" si="512"/>
        <v>--</v>
      </c>
    </row>
    <row r="4328" spans="1:47" x14ac:dyDescent="0.25">
      <c r="A4328" t="str">
        <f t="shared" si="507"/>
        <v>R318-2</v>
      </c>
      <c r="B4328" t="str">
        <f t="shared" si="508"/>
        <v>HPS_IOA9</v>
      </c>
      <c r="C4328" t="str">
        <f t="shared" si="509"/>
        <v>R318-HPS_IOA9</v>
      </c>
      <c r="D4328" t="str">
        <f t="shared" si="510"/>
        <v>R318-2</v>
      </c>
      <c r="E4328" t="s">
        <v>5477</v>
      </c>
      <c r="F4328">
        <v>2</v>
      </c>
      <c r="G4328" t="s">
        <v>620</v>
      </c>
      <c r="AT4328" t="str">
        <f t="shared" si="511"/>
        <v>HPS_IOA9</v>
      </c>
      <c r="AU4328" t="str">
        <f t="shared" si="512"/>
        <v>--</v>
      </c>
    </row>
    <row r="4329" spans="1:47" x14ac:dyDescent="0.25">
      <c r="A4329" t="str">
        <f t="shared" si="507"/>
        <v>R319-1</v>
      </c>
      <c r="B4329" t="str">
        <f t="shared" si="508"/>
        <v>ETH1_RST</v>
      </c>
      <c r="C4329" t="str">
        <f t="shared" si="509"/>
        <v>R319-ETH1_RST</v>
      </c>
      <c r="D4329" t="str">
        <f t="shared" si="510"/>
        <v>R319-1</v>
      </c>
      <c r="E4329" t="s">
        <v>5478</v>
      </c>
      <c r="F4329">
        <v>1</v>
      </c>
      <c r="G4329" t="s">
        <v>3969</v>
      </c>
      <c r="AT4329" t="str">
        <f t="shared" si="511"/>
        <v>ETH1_RST</v>
      </c>
      <c r="AU4329" t="str">
        <f t="shared" si="512"/>
        <v>--</v>
      </c>
    </row>
    <row r="4330" spans="1:47" x14ac:dyDescent="0.25">
      <c r="A4330" t="str">
        <f t="shared" si="507"/>
        <v>R319-2</v>
      </c>
      <c r="B4330" t="str">
        <f t="shared" si="508"/>
        <v>1V8</v>
      </c>
      <c r="C4330" t="str">
        <f t="shared" si="509"/>
        <v>R319-1V8</v>
      </c>
      <c r="D4330" t="str">
        <f t="shared" si="510"/>
        <v>R319-2</v>
      </c>
      <c r="E4330" t="s">
        <v>5478</v>
      </c>
      <c r="F4330">
        <v>2</v>
      </c>
      <c r="G4330" t="s">
        <v>3702</v>
      </c>
      <c r="AT4330" t="str">
        <f t="shared" si="511"/>
        <v>1V8</v>
      </c>
      <c r="AU4330" t="str">
        <f t="shared" si="512"/>
        <v>--</v>
      </c>
    </row>
    <row r="4331" spans="1:47" x14ac:dyDescent="0.25">
      <c r="A4331" t="str">
        <f t="shared" si="507"/>
        <v>R320-1</v>
      </c>
      <c r="B4331" t="str">
        <f t="shared" si="508"/>
        <v>HPS_eMMC_RST</v>
      </c>
      <c r="C4331" t="str">
        <f t="shared" si="509"/>
        <v>R320-HPS_eMMC_RST</v>
      </c>
      <c r="D4331" t="str">
        <f t="shared" si="510"/>
        <v>R320-1</v>
      </c>
      <c r="E4331" t="s">
        <v>5479</v>
      </c>
      <c r="F4331">
        <v>1</v>
      </c>
      <c r="G4331" t="s">
        <v>3830</v>
      </c>
      <c r="AT4331" t="str">
        <f t="shared" si="511"/>
        <v>HPS_eMMC_RST</v>
      </c>
      <c r="AU4331" t="str">
        <f t="shared" si="512"/>
        <v>--</v>
      </c>
    </row>
    <row r="4332" spans="1:47" x14ac:dyDescent="0.25">
      <c r="A4332" t="str">
        <f t="shared" si="507"/>
        <v>R320-2</v>
      </c>
      <c r="B4332" t="str">
        <f t="shared" si="508"/>
        <v>1V8</v>
      </c>
      <c r="C4332" t="str">
        <f t="shared" si="509"/>
        <v>R320-1V8</v>
      </c>
      <c r="D4332" t="str">
        <f t="shared" si="510"/>
        <v>R320-2</v>
      </c>
      <c r="E4332" t="s">
        <v>5479</v>
      </c>
      <c r="F4332">
        <v>2</v>
      </c>
      <c r="G4332" t="s">
        <v>3702</v>
      </c>
      <c r="AT4332" t="str">
        <f t="shared" si="511"/>
        <v>1V8</v>
      </c>
      <c r="AU4332" t="str">
        <f t="shared" si="512"/>
        <v>--</v>
      </c>
    </row>
    <row r="4333" spans="1:47" x14ac:dyDescent="0.25">
      <c r="A4333" t="str">
        <f t="shared" si="507"/>
        <v>R321-1</v>
      </c>
      <c r="B4333" t="str">
        <f t="shared" si="508"/>
        <v>Z_SDA_LS</v>
      </c>
      <c r="C4333" t="str">
        <f t="shared" si="509"/>
        <v>R321-Z_SDA_LS</v>
      </c>
      <c r="D4333" t="str">
        <f t="shared" si="510"/>
        <v>R321-1</v>
      </c>
      <c r="E4333" t="s">
        <v>5480</v>
      </c>
      <c r="F4333">
        <v>1</v>
      </c>
      <c r="G4333" t="s">
        <v>4537</v>
      </c>
      <c r="AT4333" t="str">
        <f t="shared" si="511"/>
        <v>Z_SDA_LS</v>
      </c>
      <c r="AU4333" t="str">
        <f t="shared" si="512"/>
        <v>--</v>
      </c>
    </row>
    <row r="4334" spans="1:47" x14ac:dyDescent="0.25">
      <c r="A4334" t="str">
        <f t="shared" si="507"/>
        <v>R321-2</v>
      </c>
      <c r="B4334" t="str">
        <f t="shared" si="508"/>
        <v>Z_ADJ</v>
      </c>
      <c r="C4334" t="str">
        <f t="shared" si="509"/>
        <v>R321-Z_ADJ</v>
      </c>
      <c r="D4334" t="str">
        <f t="shared" si="510"/>
        <v>R321-2</v>
      </c>
      <c r="E4334" t="s">
        <v>5480</v>
      </c>
      <c r="F4334">
        <v>2</v>
      </c>
      <c r="G4334" t="s">
        <v>4518</v>
      </c>
      <c r="AT4334" t="str">
        <f t="shared" si="511"/>
        <v>Z_ADJ</v>
      </c>
      <c r="AU4334" t="str">
        <f t="shared" si="512"/>
        <v>--</v>
      </c>
    </row>
    <row r="4335" spans="1:47" x14ac:dyDescent="0.25">
      <c r="A4335" t="str">
        <f t="shared" si="507"/>
        <v>R322-1</v>
      </c>
      <c r="B4335" t="str">
        <f t="shared" si="508"/>
        <v>Z_SCL_LS</v>
      </c>
      <c r="C4335" t="str">
        <f t="shared" si="509"/>
        <v>R322-Z_SCL_LS</v>
      </c>
      <c r="D4335" t="str">
        <f t="shared" si="510"/>
        <v>R322-1</v>
      </c>
      <c r="E4335" t="s">
        <v>5481</v>
      </c>
      <c r="F4335">
        <v>1</v>
      </c>
      <c r="G4335" t="s">
        <v>4536</v>
      </c>
      <c r="AT4335" t="str">
        <f t="shared" si="511"/>
        <v>Z_SCL_LS</v>
      </c>
      <c r="AU4335" t="str">
        <f t="shared" si="512"/>
        <v>--</v>
      </c>
    </row>
    <row r="4336" spans="1:47" x14ac:dyDescent="0.25">
      <c r="A4336" t="str">
        <f t="shared" si="507"/>
        <v>R322-2</v>
      </c>
      <c r="B4336" t="str">
        <f t="shared" si="508"/>
        <v>Z_ADJ</v>
      </c>
      <c r="C4336" t="str">
        <f t="shared" si="509"/>
        <v>R322-Z_ADJ</v>
      </c>
      <c r="D4336" t="str">
        <f t="shared" si="510"/>
        <v>R322-2</v>
      </c>
      <c r="E4336" t="s">
        <v>5481</v>
      </c>
      <c r="F4336">
        <v>2</v>
      </c>
      <c r="G4336" t="s">
        <v>4518</v>
      </c>
      <c r="AT4336" t="str">
        <f t="shared" si="511"/>
        <v>Z_ADJ</v>
      </c>
      <c r="AU4336" t="str">
        <f t="shared" si="512"/>
        <v>--</v>
      </c>
    </row>
    <row r="4337" spans="1:47" x14ac:dyDescent="0.25">
      <c r="A4337" t="str">
        <f t="shared" si="507"/>
        <v>R323-1</v>
      </c>
      <c r="B4337" t="str">
        <f t="shared" si="508"/>
        <v>5V</v>
      </c>
      <c r="C4337" t="str">
        <f t="shared" si="509"/>
        <v>R323-5V</v>
      </c>
      <c r="D4337" t="str">
        <f t="shared" si="510"/>
        <v>R323-1</v>
      </c>
      <c r="E4337" t="s">
        <v>5482</v>
      </c>
      <c r="F4337">
        <v>1</v>
      </c>
      <c r="G4337" t="s">
        <v>3724</v>
      </c>
      <c r="AT4337" t="str">
        <f t="shared" si="511"/>
        <v>5V</v>
      </c>
      <c r="AU4337" t="str">
        <f t="shared" si="512"/>
        <v>--</v>
      </c>
    </row>
    <row r="4338" spans="1:47" x14ac:dyDescent="0.25">
      <c r="A4338" t="str">
        <f t="shared" si="507"/>
        <v>R323-2</v>
      </c>
      <c r="B4338" t="str">
        <f t="shared" si="508"/>
        <v>NetC195_2</v>
      </c>
      <c r="C4338" t="str">
        <f t="shared" si="509"/>
        <v>R323-NetC195_2</v>
      </c>
      <c r="D4338" t="str">
        <f t="shared" si="510"/>
        <v>R323-2</v>
      </c>
      <c r="E4338" t="s">
        <v>5482</v>
      </c>
      <c r="F4338">
        <v>2</v>
      </c>
      <c r="G4338" t="s">
        <v>4233</v>
      </c>
      <c r="AT4338" t="str">
        <f t="shared" si="511"/>
        <v>NetC195_2</v>
      </c>
      <c r="AU4338" t="str">
        <f t="shared" si="512"/>
        <v>--</v>
      </c>
    </row>
    <row r="4339" spans="1:47" x14ac:dyDescent="0.25">
      <c r="A4339" t="str">
        <f t="shared" si="507"/>
        <v>R324-1</v>
      </c>
      <c r="B4339" t="str">
        <f t="shared" si="508"/>
        <v>NetC195_2</v>
      </c>
      <c r="C4339" t="str">
        <f t="shared" si="509"/>
        <v>R324-NetC195_2</v>
      </c>
      <c r="D4339" t="str">
        <f t="shared" si="510"/>
        <v>R324-1</v>
      </c>
      <c r="E4339" t="s">
        <v>3663</v>
      </c>
      <c r="F4339">
        <v>1</v>
      </c>
      <c r="G4339" t="s">
        <v>4233</v>
      </c>
      <c r="AT4339" t="str">
        <f t="shared" si="511"/>
        <v>NetC195_2</v>
      </c>
      <c r="AU4339" t="str">
        <f t="shared" si="512"/>
        <v>--</v>
      </c>
    </row>
    <row r="4340" spans="1:47" x14ac:dyDescent="0.25">
      <c r="A4340" t="str">
        <f t="shared" si="507"/>
        <v>R324-2</v>
      </c>
      <c r="B4340" t="str">
        <f t="shared" si="508"/>
        <v>GND</v>
      </c>
      <c r="C4340" t="str">
        <f t="shared" si="509"/>
        <v>R324-GND</v>
      </c>
      <c r="D4340" t="str">
        <f t="shared" si="510"/>
        <v>R324-2</v>
      </c>
      <c r="E4340" t="s">
        <v>3663</v>
      </c>
      <c r="F4340">
        <v>2</v>
      </c>
      <c r="G4340" t="s">
        <v>433</v>
      </c>
      <c r="AT4340">
        <f t="shared" si="511"/>
        <v>0</v>
      </c>
      <c r="AU4340">
        <f t="shared" si="512"/>
        <v>0</v>
      </c>
    </row>
    <row r="4341" spans="1:47" x14ac:dyDescent="0.25">
      <c r="A4341" t="str">
        <f t="shared" si="507"/>
        <v>R325-1</v>
      </c>
      <c r="B4341" t="str">
        <f t="shared" si="508"/>
        <v>12V</v>
      </c>
      <c r="C4341" t="str">
        <f t="shared" si="509"/>
        <v>R325-12V</v>
      </c>
      <c r="D4341" t="str">
        <f t="shared" si="510"/>
        <v>R325-1</v>
      </c>
      <c r="E4341" t="s">
        <v>5483</v>
      </c>
      <c r="F4341">
        <v>1</v>
      </c>
      <c r="G4341" t="s">
        <v>3697</v>
      </c>
      <c r="AT4341" t="str">
        <f t="shared" si="511"/>
        <v>12V</v>
      </c>
      <c r="AU4341" t="str">
        <f t="shared" si="512"/>
        <v>--</v>
      </c>
    </row>
    <row r="4342" spans="1:47" x14ac:dyDescent="0.25">
      <c r="A4342" t="str">
        <f t="shared" si="507"/>
        <v>R325-2</v>
      </c>
      <c r="B4342" t="str">
        <f t="shared" si="508"/>
        <v>EN_5V0</v>
      </c>
      <c r="C4342" t="str">
        <f t="shared" si="509"/>
        <v>R325-EN_5V0</v>
      </c>
      <c r="D4342" t="str">
        <f t="shared" si="510"/>
        <v>R325-2</v>
      </c>
      <c r="E4342" t="s">
        <v>5483</v>
      </c>
      <c r="F4342">
        <v>2</v>
      </c>
      <c r="G4342" t="s">
        <v>3999</v>
      </c>
      <c r="AT4342" t="str">
        <f t="shared" si="511"/>
        <v>EN_5V0</v>
      </c>
      <c r="AU4342" t="str">
        <f t="shared" si="512"/>
        <v>--</v>
      </c>
    </row>
    <row r="4343" spans="1:47" x14ac:dyDescent="0.25">
      <c r="A4343" t="str">
        <f t="shared" si="507"/>
        <v>R326-1</v>
      </c>
      <c r="B4343" t="str">
        <f t="shared" si="508"/>
        <v>GND</v>
      </c>
      <c r="C4343" t="str">
        <f t="shared" si="509"/>
        <v>R326-GND</v>
      </c>
      <c r="D4343" t="str">
        <f t="shared" si="510"/>
        <v>R326-1</v>
      </c>
      <c r="E4343" t="s">
        <v>5484</v>
      </c>
      <c r="F4343">
        <v>1</v>
      </c>
      <c r="G4343" t="s">
        <v>433</v>
      </c>
      <c r="AT4343">
        <f t="shared" si="511"/>
        <v>0</v>
      </c>
      <c r="AU4343">
        <f t="shared" si="512"/>
        <v>0</v>
      </c>
    </row>
    <row r="4344" spans="1:47" x14ac:dyDescent="0.25">
      <c r="A4344" t="str">
        <f t="shared" si="507"/>
        <v>R326-2</v>
      </c>
      <c r="B4344" t="str">
        <f t="shared" si="508"/>
        <v>NetR326_2</v>
      </c>
      <c r="C4344" t="str">
        <f t="shared" si="509"/>
        <v>R326-NetR326_2</v>
      </c>
      <c r="D4344" t="str">
        <f t="shared" si="510"/>
        <v>R326-2</v>
      </c>
      <c r="E4344" t="s">
        <v>5484</v>
      </c>
      <c r="F4344">
        <v>2</v>
      </c>
      <c r="G4344" t="s">
        <v>4330</v>
      </c>
      <c r="AT4344" t="str">
        <f t="shared" si="511"/>
        <v>NetR326_2</v>
      </c>
      <c r="AU4344" t="str">
        <f t="shared" si="512"/>
        <v>--</v>
      </c>
    </row>
    <row r="4345" spans="1:47" x14ac:dyDescent="0.25">
      <c r="A4345" t="str">
        <f t="shared" si="507"/>
        <v>R327-1</v>
      </c>
      <c r="B4345" t="str">
        <f t="shared" si="508"/>
        <v>EN_5V0</v>
      </c>
      <c r="C4345" t="str">
        <f t="shared" si="509"/>
        <v>R327-EN_5V0</v>
      </c>
      <c r="D4345" t="str">
        <f t="shared" si="510"/>
        <v>R327-1</v>
      </c>
      <c r="E4345" t="s">
        <v>5485</v>
      </c>
      <c r="F4345">
        <v>1</v>
      </c>
      <c r="G4345" t="s">
        <v>3999</v>
      </c>
      <c r="AT4345" t="str">
        <f t="shared" si="511"/>
        <v>EN_5V0</v>
      </c>
      <c r="AU4345" t="str">
        <f t="shared" si="512"/>
        <v>--</v>
      </c>
    </row>
    <row r="4346" spans="1:47" x14ac:dyDescent="0.25">
      <c r="A4346" t="str">
        <f t="shared" si="507"/>
        <v>R327-2</v>
      </c>
      <c r="B4346" t="str">
        <f t="shared" si="508"/>
        <v>GND</v>
      </c>
      <c r="C4346" t="str">
        <f t="shared" si="509"/>
        <v>R327-GND</v>
      </c>
      <c r="D4346" t="str">
        <f t="shared" si="510"/>
        <v>R327-2</v>
      </c>
      <c r="E4346" t="s">
        <v>5485</v>
      </c>
      <c r="F4346">
        <v>2</v>
      </c>
      <c r="G4346" t="s">
        <v>433</v>
      </c>
      <c r="AT4346">
        <f t="shared" si="511"/>
        <v>0</v>
      </c>
      <c r="AU4346">
        <f t="shared" si="512"/>
        <v>0</v>
      </c>
    </row>
    <row r="4347" spans="1:47" x14ac:dyDescent="0.25">
      <c r="A4347" t="str">
        <f t="shared" si="507"/>
        <v>R328-1</v>
      </c>
      <c r="B4347" t="str">
        <f t="shared" si="508"/>
        <v>GND</v>
      </c>
      <c r="C4347" t="str">
        <f t="shared" si="509"/>
        <v>R328-GND</v>
      </c>
      <c r="D4347" t="str">
        <f t="shared" si="510"/>
        <v>R328-1</v>
      </c>
      <c r="E4347" t="s">
        <v>5486</v>
      </c>
      <c r="F4347">
        <v>1</v>
      </c>
      <c r="G4347" t="s">
        <v>433</v>
      </c>
      <c r="AT4347">
        <f t="shared" si="511"/>
        <v>0</v>
      </c>
      <c r="AU4347">
        <f t="shared" si="512"/>
        <v>0</v>
      </c>
    </row>
    <row r="4348" spans="1:47" x14ac:dyDescent="0.25">
      <c r="A4348" t="str">
        <f t="shared" si="507"/>
        <v>R328-2</v>
      </c>
      <c r="B4348" t="str">
        <f t="shared" si="508"/>
        <v>NetR328_2</v>
      </c>
      <c r="C4348" t="str">
        <f t="shared" si="509"/>
        <v>R328-NetR328_2</v>
      </c>
      <c r="D4348" t="str">
        <f t="shared" si="510"/>
        <v>R328-2</v>
      </c>
      <c r="E4348" t="s">
        <v>5486</v>
      </c>
      <c r="F4348">
        <v>2</v>
      </c>
      <c r="G4348" t="s">
        <v>4331</v>
      </c>
      <c r="AT4348" t="str">
        <f t="shared" si="511"/>
        <v>NetR328_2</v>
      </c>
      <c r="AU4348" t="str">
        <f t="shared" si="512"/>
        <v>--</v>
      </c>
    </row>
    <row r="4349" spans="1:47" x14ac:dyDescent="0.25">
      <c r="A4349" t="str">
        <f t="shared" si="507"/>
        <v>R329-1</v>
      </c>
      <c r="B4349" t="str">
        <f t="shared" si="508"/>
        <v>1V8_M</v>
      </c>
      <c r="C4349" t="str">
        <f t="shared" si="509"/>
        <v>R329-1V8_M</v>
      </c>
      <c r="D4349" t="str">
        <f t="shared" si="510"/>
        <v>R329-1</v>
      </c>
      <c r="E4349" t="s">
        <v>5487</v>
      </c>
      <c r="F4349">
        <v>1</v>
      </c>
      <c r="G4349" t="s">
        <v>3706</v>
      </c>
      <c r="AT4349" t="str">
        <f t="shared" si="511"/>
        <v>1V8_M</v>
      </c>
      <c r="AU4349" t="str">
        <f t="shared" si="512"/>
        <v>--</v>
      </c>
    </row>
    <row r="4350" spans="1:47" x14ac:dyDescent="0.25">
      <c r="A4350" t="str">
        <f t="shared" si="507"/>
        <v>R329-2</v>
      </c>
      <c r="B4350" t="str">
        <f t="shared" si="508"/>
        <v>I2C0_SCL</v>
      </c>
      <c r="C4350" t="str">
        <f t="shared" si="509"/>
        <v>R329-I2C0_SCL</v>
      </c>
      <c r="D4350" t="str">
        <f t="shared" si="510"/>
        <v>R329-2</v>
      </c>
      <c r="E4350" t="s">
        <v>5487</v>
      </c>
      <c r="F4350">
        <v>2</v>
      </c>
      <c r="G4350" t="s">
        <v>3748</v>
      </c>
      <c r="AT4350" t="str">
        <f t="shared" si="511"/>
        <v>I2C0_SCL</v>
      </c>
      <c r="AU4350" t="str">
        <f t="shared" si="512"/>
        <v>--</v>
      </c>
    </row>
    <row r="4351" spans="1:47" x14ac:dyDescent="0.25">
      <c r="A4351" t="str">
        <f t="shared" si="507"/>
        <v>R330-1</v>
      </c>
      <c r="B4351" t="str">
        <f t="shared" si="508"/>
        <v>1V8</v>
      </c>
      <c r="C4351" t="str">
        <f t="shared" si="509"/>
        <v>R330-1V8</v>
      </c>
      <c r="D4351" t="str">
        <f t="shared" si="510"/>
        <v>R330-1</v>
      </c>
      <c r="E4351" t="s">
        <v>5488</v>
      </c>
      <c r="F4351">
        <v>1</v>
      </c>
      <c r="G4351" t="s">
        <v>3702</v>
      </c>
      <c r="AT4351" t="str">
        <f t="shared" si="511"/>
        <v>1V8</v>
      </c>
      <c r="AU4351" t="str">
        <f t="shared" si="512"/>
        <v>--</v>
      </c>
    </row>
    <row r="4352" spans="1:47" x14ac:dyDescent="0.25">
      <c r="A4352" t="str">
        <f t="shared" si="507"/>
        <v>R330-2</v>
      </c>
      <c r="B4352" t="str">
        <f t="shared" si="508"/>
        <v>NetR330_2</v>
      </c>
      <c r="C4352" t="str">
        <f t="shared" si="509"/>
        <v>R330-NetR330_2</v>
      </c>
      <c r="D4352" t="str">
        <f t="shared" si="510"/>
        <v>R330-2</v>
      </c>
      <c r="E4352" t="s">
        <v>5488</v>
      </c>
      <c r="F4352">
        <v>2</v>
      </c>
      <c r="G4352" t="s">
        <v>4332</v>
      </c>
      <c r="AT4352" t="str">
        <f t="shared" si="511"/>
        <v>NetR330_2</v>
      </c>
      <c r="AU4352" t="str">
        <f t="shared" si="512"/>
        <v>--</v>
      </c>
    </row>
    <row r="4353" spans="1:47" x14ac:dyDescent="0.25">
      <c r="A4353" t="str">
        <f t="shared" si="507"/>
        <v>R331-1</v>
      </c>
      <c r="B4353" t="str">
        <f t="shared" si="508"/>
        <v>NetR312_2</v>
      </c>
      <c r="C4353" t="str">
        <f t="shared" si="509"/>
        <v>R331-NetR312_2</v>
      </c>
      <c r="D4353" t="str">
        <f t="shared" si="510"/>
        <v>R331-1</v>
      </c>
      <c r="E4353" t="s">
        <v>5489</v>
      </c>
      <c r="F4353">
        <v>1</v>
      </c>
      <c r="G4353" t="s">
        <v>4328</v>
      </c>
      <c r="AT4353" t="str">
        <f t="shared" si="511"/>
        <v>NetR312_2</v>
      </c>
      <c r="AU4353" t="str">
        <f t="shared" si="512"/>
        <v>--</v>
      </c>
    </row>
    <row r="4354" spans="1:47" x14ac:dyDescent="0.25">
      <c r="A4354" t="str">
        <f t="shared" si="507"/>
        <v>R331-2</v>
      </c>
      <c r="B4354" t="str">
        <f t="shared" si="508"/>
        <v>GND</v>
      </c>
      <c r="C4354" t="str">
        <f t="shared" si="509"/>
        <v>R331-GND</v>
      </c>
      <c r="D4354" t="str">
        <f t="shared" si="510"/>
        <v>R331-2</v>
      </c>
      <c r="E4354" t="s">
        <v>5489</v>
      </c>
      <c r="F4354">
        <v>2</v>
      </c>
      <c r="G4354" t="s">
        <v>433</v>
      </c>
      <c r="AT4354">
        <f t="shared" si="511"/>
        <v>0</v>
      </c>
      <c r="AU4354">
        <f t="shared" si="512"/>
        <v>0</v>
      </c>
    </row>
    <row r="4355" spans="1:47" x14ac:dyDescent="0.25">
      <c r="A4355" t="str">
        <f t="shared" si="507"/>
        <v>R332-1</v>
      </c>
      <c r="B4355" t="str">
        <f t="shared" si="508"/>
        <v>FMC_CK2_BIDIR_P</v>
      </c>
      <c r="C4355" t="str">
        <f t="shared" si="509"/>
        <v>R332-FMC_CK2_BIDIR_P</v>
      </c>
      <c r="D4355" t="str">
        <f t="shared" si="510"/>
        <v>R332-1</v>
      </c>
      <c r="E4355" t="s">
        <v>5490</v>
      </c>
      <c r="F4355">
        <v>1</v>
      </c>
      <c r="G4355" t="s">
        <v>4030</v>
      </c>
      <c r="AT4355" t="str">
        <f t="shared" si="511"/>
        <v>FMC_CK2_BIDIR_P</v>
      </c>
      <c r="AU4355" t="str">
        <f t="shared" si="512"/>
        <v>--</v>
      </c>
    </row>
    <row r="4356" spans="1:47" x14ac:dyDescent="0.25">
      <c r="A4356" t="str">
        <f t="shared" si="507"/>
        <v>R332-2</v>
      </c>
      <c r="B4356" t="str">
        <f t="shared" si="508"/>
        <v>FMC_CK2_BIDIR_N</v>
      </c>
      <c r="C4356" t="str">
        <f t="shared" si="509"/>
        <v>R332-FMC_CK2_BIDIR_N</v>
      </c>
      <c r="D4356" t="str">
        <f t="shared" si="510"/>
        <v>R332-2</v>
      </c>
      <c r="E4356" t="s">
        <v>5490</v>
      </c>
      <c r="F4356">
        <v>2</v>
      </c>
      <c r="G4356" t="s">
        <v>4029</v>
      </c>
      <c r="AT4356" t="str">
        <f t="shared" si="511"/>
        <v>FMC_CK2_BIDIR_N</v>
      </c>
      <c r="AU4356" t="str">
        <f t="shared" si="512"/>
        <v>--</v>
      </c>
    </row>
    <row r="4357" spans="1:47" x14ac:dyDescent="0.25">
      <c r="A4357" t="str">
        <f t="shared" si="507"/>
        <v>R333-1</v>
      </c>
      <c r="B4357" t="str">
        <f t="shared" si="508"/>
        <v>NetR330_2</v>
      </c>
      <c r="C4357" t="str">
        <f t="shared" si="509"/>
        <v>R333-NetR330_2</v>
      </c>
      <c r="D4357" t="str">
        <f t="shared" si="510"/>
        <v>R333-1</v>
      </c>
      <c r="E4357" t="s">
        <v>5491</v>
      </c>
      <c r="F4357">
        <v>1</v>
      </c>
      <c r="G4357" t="s">
        <v>4332</v>
      </c>
      <c r="AT4357" t="str">
        <f t="shared" si="511"/>
        <v>NetR330_2</v>
      </c>
      <c r="AU4357" t="str">
        <f t="shared" si="512"/>
        <v>--</v>
      </c>
    </row>
    <row r="4358" spans="1:47" x14ac:dyDescent="0.25">
      <c r="A4358" t="str">
        <f t="shared" ref="A4358:A4421" si="513">$E4358&amp;"-"&amp;$F4358</f>
        <v>R333-2</v>
      </c>
      <c r="B4358" t="str">
        <f t="shared" ref="B4358:B4421" si="514">IF(OR(E4358=$A$2,E4358=$B$2,E4358=$C$2,E4358=$D$2),"--",G4358)</f>
        <v>GND</v>
      </c>
      <c r="C4358" t="str">
        <f t="shared" ref="C4358:C4421" si="515">$E4358&amp;"-"&amp;$G4358</f>
        <v>R333-GND</v>
      </c>
      <c r="D4358" t="str">
        <f t="shared" ref="D4358:D4421" si="516">A4358</f>
        <v>R333-2</v>
      </c>
      <c r="E4358" t="s">
        <v>5491</v>
      </c>
      <c r="F4358">
        <v>2</v>
      </c>
      <c r="G4358" t="s">
        <v>433</v>
      </c>
      <c r="AT4358">
        <f t="shared" ref="AT4358:AT4421" si="517">IF(IF(COUNTIF($AO$6:$AQ$150,B4358)&gt;0,"---","--")="---",VLOOKUP(B4358,$AO$6:$AQ$150,3,0),B4358)</f>
        <v>0</v>
      </c>
      <c r="AU4358">
        <f t="shared" ref="AU4358:AU4421" si="518">IF(IF(COUNTIF($AO$6:$AQ$150,B4358)&gt;0,"---","--")="---",VLOOKUP(B4358,$AO$6:$AQ$150,2,0),"--")</f>
        <v>0</v>
      </c>
    </row>
    <row r="4359" spans="1:47" x14ac:dyDescent="0.25">
      <c r="A4359" t="str">
        <f t="shared" si="513"/>
        <v>R334-1</v>
      </c>
      <c r="B4359" t="str">
        <f t="shared" si="514"/>
        <v>FMC_CLK1_M2C_P</v>
      </c>
      <c r="C4359" t="str">
        <f t="shared" si="515"/>
        <v>R334-FMC_CLK1_M2C_P</v>
      </c>
      <c r="D4359" t="str">
        <f t="shared" si="516"/>
        <v>R334-1</v>
      </c>
      <c r="E4359" t="s">
        <v>5492</v>
      </c>
      <c r="F4359">
        <v>1</v>
      </c>
      <c r="G4359" t="s">
        <v>4036</v>
      </c>
      <c r="AT4359" t="str">
        <f t="shared" si="517"/>
        <v>FMC_CLK1_M2C_P</v>
      </c>
      <c r="AU4359" t="str">
        <f t="shared" si="518"/>
        <v>--</v>
      </c>
    </row>
    <row r="4360" spans="1:47" x14ac:dyDescent="0.25">
      <c r="A4360" t="str">
        <f t="shared" si="513"/>
        <v>R334-2</v>
      </c>
      <c r="B4360" t="str">
        <f t="shared" si="514"/>
        <v>FMC_CLK1_M2C_N</v>
      </c>
      <c r="C4360" t="str">
        <f t="shared" si="515"/>
        <v>R334-FMC_CLK1_M2C_N</v>
      </c>
      <c r="D4360" t="str">
        <f t="shared" si="516"/>
        <v>R334-2</v>
      </c>
      <c r="E4360" t="s">
        <v>5492</v>
      </c>
      <c r="F4360">
        <v>2</v>
      </c>
      <c r="G4360" t="s">
        <v>4035</v>
      </c>
      <c r="AT4360" t="str">
        <f t="shared" si="517"/>
        <v>FMC_CLK1_M2C_N</v>
      </c>
      <c r="AU4360" t="str">
        <f t="shared" si="518"/>
        <v>--</v>
      </c>
    </row>
    <row r="4361" spans="1:47" x14ac:dyDescent="0.25">
      <c r="A4361" t="str">
        <f t="shared" si="513"/>
        <v>R335-1</v>
      </c>
      <c r="B4361" t="str">
        <f t="shared" si="514"/>
        <v>FMC_CLK0_M2C_P</v>
      </c>
      <c r="C4361" t="str">
        <f t="shared" si="515"/>
        <v>R335-FMC_CLK0_M2C_P</v>
      </c>
      <c r="D4361" t="str">
        <f t="shared" si="516"/>
        <v>R335-1</v>
      </c>
      <c r="E4361" t="s">
        <v>5493</v>
      </c>
      <c r="F4361">
        <v>1</v>
      </c>
      <c r="G4361" t="s">
        <v>4034</v>
      </c>
      <c r="AT4361" t="str">
        <f t="shared" si="517"/>
        <v>FMC_CLK0_M2C_P</v>
      </c>
      <c r="AU4361" t="str">
        <f t="shared" si="518"/>
        <v>--</v>
      </c>
    </row>
    <row r="4362" spans="1:47" x14ac:dyDescent="0.25">
      <c r="A4362" t="str">
        <f t="shared" si="513"/>
        <v>R335-2</v>
      </c>
      <c r="B4362" t="str">
        <f t="shared" si="514"/>
        <v>FMC_CLK0_M2C_N</v>
      </c>
      <c r="C4362" t="str">
        <f t="shared" si="515"/>
        <v>R335-FMC_CLK0_M2C_N</v>
      </c>
      <c r="D4362" t="str">
        <f t="shared" si="516"/>
        <v>R335-2</v>
      </c>
      <c r="E4362" t="s">
        <v>5493</v>
      </c>
      <c r="F4362">
        <v>2</v>
      </c>
      <c r="G4362" t="s">
        <v>4033</v>
      </c>
      <c r="AT4362" t="str">
        <f t="shared" si="517"/>
        <v>FMC_CLK0_M2C_N</v>
      </c>
      <c r="AU4362" t="str">
        <f t="shared" si="518"/>
        <v>--</v>
      </c>
    </row>
    <row r="4363" spans="1:47" x14ac:dyDescent="0.25">
      <c r="A4363" t="str">
        <f t="shared" si="513"/>
        <v>R336-1</v>
      </c>
      <c r="B4363" t="str">
        <f t="shared" si="514"/>
        <v>FMC_CK3_BIDIR_P</v>
      </c>
      <c r="C4363" t="str">
        <f t="shared" si="515"/>
        <v>R336-FMC_CK3_BIDIR_P</v>
      </c>
      <c r="D4363" t="str">
        <f t="shared" si="516"/>
        <v>R336-1</v>
      </c>
      <c r="E4363" t="s">
        <v>5494</v>
      </c>
      <c r="F4363">
        <v>1</v>
      </c>
      <c r="G4363" t="s">
        <v>4032</v>
      </c>
      <c r="AT4363" t="str">
        <f t="shared" si="517"/>
        <v>FMC_CK3_BIDIR_P</v>
      </c>
      <c r="AU4363" t="str">
        <f t="shared" si="518"/>
        <v>--</v>
      </c>
    </row>
    <row r="4364" spans="1:47" x14ac:dyDescent="0.25">
      <c r="A4364" t="str">
        <f t="shared" si="513"/>
        <v>R336-2</v>
      </c>
      <c r="B4364" t="str">
        <f t="shared" si="514"/>
        <v>FMC_CK3_BIDIR_N</v>
      </c>
      <c r="C4364" t="str">
        <f t="shared" si="515"/>
        <v>R336-FMC_CK3_BIDIR_N</v>
      </c>
      <c r="D4364" t="str">
        <f t="shared" si="516"/>
        <v>R336-2</v>
      </c>
      <c r="E4364" t="s">
        <v>5494</v>
      </c>
      <c r="F4364">
        <v>2</v>
      </c>
      <c r="G4364" t="s">
        <v>4031</v>
      </c>
      <c r="AT4364" t="str">
        <f t="shared" si="517"/>
        <v>FMC_CK3_BIDIR_N</v>
      </c>
      <c r="AU4364" t="str">
        <f t="shared" si="518"/>
        <v>--</v>
      </c>
    </row>
    <row r="4365" spans="1:47" x14ac:dyDescent="0.25">
      <c r="A4365" t="str">
        <f t="shared" si="513"/>
        <v>R337-1</v>
      </c>
      <c r="B4365" t="str">
        <f t="shared" si="514"/>
        <v>GTSL1B_CLK_P</v>
      </c>
      <c r="C4365" t="str">
        <f t="shared" si="515"/>
        <v>R337-GTSL1B_CLK_P</v>
      </c>
      <c r="D4365" t="str">
        <f t="shared" si="516"/>
        <v>R337-1</v>
      </c>
      <c r="E4365" t="s">
        <v>5495</v>
      </c>
      <c r="F4365">
        <v>1</v>
      </c>
      <c r="G4365" t="s">
        <v>750</v>
      </c>
      <c r="AT4365" t="str">
        <f t="shared" si="517"/>
        <v>GTSL1B_CLK_P</v>
      </c>
      <c r="AU4365" t="str">
        <f t="shared" si="518"/>
        <v>--</v>
      </c>
    </row>
    <row r="4366" spans="1:47" x14ac:dyDescent="0.25">
      <c r="A4366" t="str">
        <f t="shared" si="513"/>
        <v>R337-2</v>
      </c>
      <c r="B4366" t="str">
        <f t="shared" si="514"/>
        <v>GND</v>
      </c>
      <c r="C4366" t="str">
        <f t="shared" si="515"/>
        <v>R337-GND</v>
      </c>
      <c r="D4366" t="str">
        <f t="shared" si="516"/>
        <v>R337-2</v>
      </c>
      <c r="E4366" t="s">
        <v>5495</v>
      </c>
      <c r="F4366">
        <v>2</v>
      </c>
      <c r="G4366" t="s">
        <v>433</v>
      </c>
      <c r="AT4366">
        <f t="shared" si="517"/>
        <v>0</v>
      </c>
      <c r="AU4366">
        <f t="shared" si="518"/>
        <v>0</v>
      </c>
    </row>
    <row r="4367" spans="1:47" x14ac:dyDescent="0.25">
      <c r="A4367" t="str">
        <f t="shared" si="513"/>
        <v>R338-1</v>
      </c>
      <c r="B4367" t="str">
        <f t="shared" si="514"/>
        <v>GTSL1B_CLK_N</v>
      </c>
      <c r="C4367" t="str">
        <f t="shared" si="515"/>
        <v>R338-GTSL1B_CLK_N</v>
      </c>
      <c r="D4367" t="str">
        <f t="shared" si="516"/>
        <v>R338-1</v>
      </c>
      <c r="E4367" t="s">
        <v>5496</v>
      </c>
      <c r="F4367">
        <v>1</v>
      </c>
      <c r="G4367" t="s">
        <v>752</v>
      </c>
      <c r="AT4367" t="str">
        <f t="shared" si="517"/>
        <v>GTSL1B_CLK_N</v>
      </c>
      <c r="AU4367" t="str">
        <f t="shared" si="518"/>
        <v>--</v>
      </c>
    </row>
    <row r="4368" spans="1:47" x14ac:dyDescent="0.25">
      <c r="A4368" t="str">
        <f t="shared" si="513"/>
        <v>R338-2</v>
      </c>
      <c r="B4368" t="str">
        <f t="shared" si="514"/>
        <v>GND</v>
      </c>
      <c r="C4368" t="str">
        <f t="shared" si="515"/>
        <v>R338-GND</v>
      </c>
      <c r="D4368" t="str">
        <f t="shared" si="516"/>
        <v>R338-2</v>
      </c>
      <c r="E4368" t="s">
        <v>5496</v>
      </c>
      <c r="F4368">
        <v>2</v>
      </c>
      <c r="G4368" t="s">
        <v>433</v>
      </c>
      <c r="AT4368">
        <f t="shared" si="517"/>
        <v>0</v>
      </c>
      <c r="AU4368">
        <f t="shared" si="518"/>
        <v>0</v>
      </c>
    </row>
    <row r="4369" spans="1:47" x14ac:dyDescent="0.25">
      <c r="A4369" t="str">
        <f t="shared" si="513"/>
        <v>R339-1</v>
      </c>
      <c r="B4369" t="str">
        <f t="shared" si="514"/>
        <v>1V8_M</v>
      </c>
      <c r="C4369" t="str">
        <f t="shared" si="515"/>
        <v>R339-1V8_M</v>
      </c>
      <c r="D4369" t="str">
        <f t="shared" si="516"/>
        <v>R339-1</v>
      </c>
      <c r="E4369" t="s">
        <v>5497</v>
      </c>
      <c r="F4369">
        <v>1</v>
      </c>
      <c r="G4369" t="s">
        <v>3706</v>
      </c>
      <c r="AT4369" t="str">
        <f t="shared" si="517"/>
        <v>1V8_M</v>
      </c>
      <c r="AU4369" t="str">
        <f t="shared" si="518"/>
        <v>--</v>
      </c>
    </row>
    <row r="4370" spans="1:47" x14ac:dyDescent="0.25">
      <c r="A4370" t="str">
        <f t="shared" si="513"/>
        <v>R339-2</v>
      </c>
      <c r="B4370" t="str">
        <f t="shared" si="514"/>
        <v>I2C0_SDA</v>
      </c>
      <c r="C4370" t="str">
        <f t="shared" si="515"/>
        <v>R339-I2C0_SDA</v>
      </c>
      <c r="D4370" t="str">
        <f t="shared" si="516"/>
        <v>R339-2</v>
      </c>
      <c r="E4370" t="s">
        <v>5497</v>
      </c>
      <c r="F4370">
        <v>2</v>
      </c>
      <c r="G4370" t="s">
        <v>3749</v>
      </c>
      <c r="AT4370" t="str">
        <f t="shared" si="517"/>
        <v>I2C0_SDA</v>
      </c>
      <c r="AU4370" t="str">
        <f t="shared" si="518"/>
        <v>--</v>
      </c>
    </row>
    <row r="4371" spans="1:47" x14ac:dyDescent="0.25">
      <c r="A4371" t="str">
        <f t="shared" si="513"/>
        <v>R340-1</v>
      </c>
      <c r="B4371" t="str">
        <f t="shared" si="514"/>
        <v>CK3_N</v>
      </c>
      <c r="C4371" t="str">
        <f t="shared" si="515"/>
        <v>R340-CK3_N</v>
      </c>
      <c r="D4371" t="str">
        <f t="shared" si="516"/>
        <v>R340-1</v>
      </c>
      <c r="E4371" t="s">
        <v>5498</v>
      </c>
      <c r="F4371">
        <v>1</v>
      </c>
      <c r="G4371" t="s">
        <v>3767</v>
      </c>
      <c r="AT4371" t="str">
        <f t="shared" si="517"/>
        <v>CK3_N</v>
      </c>
      <c r="AU4371" t="str">
        <f t="shared" si="518"/>
        <v>--</v>
      </c>
    </row>
    <row r="4372" spans="1:47" x14ac:dyDescent="0.25">
      <c r="A4372" t="str">
        <f t="shared" si="513"/>
        <v>R340-2</v>
      </c>
      <c r="B4372" t="str">
        <f t="shared" si="514"/>
        <v>SSD_RCLK_N</v>
      </c>
      <c r="C4372" t="str">
        <f t="shared" si="515"/>
        <v>R340-SSD_RCLK_N</v>
      </c>
      <c r="D4372" t="str">
        <f t="shared" si="516"/>
        <v>R340-2</v>
      </c>
      <c r="E4372" t="s">
        <v>5498</v>
      </c>
      <c r="F4372">
        <v>2</v>
      </c>
      <c r="G4372" t="s">
        <v>4465</v>
      </c>
      <c r="AT4372" t="str">
        <f t="shared" si="517"/>
        <v>SSD_RCLK_N</v>
      </c>
      <c r="AU4372" t="str">
        <f t="shared" si="518"/>
        <v>--</v>
      </c>
    </row>
    <row r="4373" spans="1:47" x14ac:dyDescent="0.25">
      <c r="A4373" t="str">
        <f t="shared" si="513"/>
        <v>R341-1</v>
      </c>
      <c r="B4373" t="str">
        <f t="shared" si="514"/>
        <v>CK4_P</v>
      </c>
      <c r="C4373" t="str">
        <f t="shared" si="515"/>
        <v>R341-CK4_P</v>
      </c>
      <c r="D4373" t="str">
        <f t="shared" si="516"/>
        <v>R341-1</v>
      </c>
      <c r="E4373" t="s">
        <v>5499</v>
      </c>
      <c r="F4373">
        <v>1</v>
      </c>
      <c r="G4373" t="s">
        <v>3772</v>
      </c>
      <c r="AT4373" t="str">
        <f t="shared" si="517"/>
        <v>CK4_P</v>
      </c>
      <c r="AU4373" t="str">
        <f t="shared" si="518"/>
        <v>--</v>
      </c>
    </row>
    <row r="4374" spans="1:47" x14ac:dyDescent="0.25">
      <c r="A4374" t="str">
        <f t="shared" si="513"/>
        <v>R341-2</v>
      </c>
      <c r="B4374" t="str">
        <f t="shared" si="514"/>
        <v>GTSL1B_RXCLK_P</v>
      </c>
      <c r="C4374" t="str">
        <f t="shared" si="515"/>
        <v>R341-GTSL1B_RXCLK_P</v>
      </c>
      <c r="D4374" t="str">
        <f t="shared" si="516"/>
        <v>R341-2</v>
      </c>
      <c r="E4374" t="s">
        <v>5499</v>
      </c>
      <c r="F4374">
        <v>2</v>
      </c>
      <c r="G4374" t="s">
        <v>451</v>
      </c>
      <c r="AT4374" t="str">
        <f t="shared" si="517"/>
        <v>GTSL1B_RXCLK_P</v>
      </c>
      <c r="AU4374" t="str">
        <f t="shared" si="518"/>
        <v>--</v>
      </c>
    </row>
    <row r="4375" spans="1:47" x14ac:dyDescent="0.25">
      <c r="A4375" t="str">
        <f t="shared" si="513"/>
        <v>R342-1</v>
      </c>
      <c r="B4375" t="str">
        <f t="shared" si="514"/>
        <v>GND</v>
      </c>
      <c r="C4375" t="str">
        <f t="shared" si="515"/>
        <v>R342-GND</v>
      </c>
      <c r="D4375" t="str">
        <f t="shared" si="516"/>
        <v>R342-1</v>
      </c>
      <c r="E4375" t="s">
        <v>5500</v>
      </c>
      <c r="F4375">
        <v>1</v>
      </c>
      <c r="G4375" t="s">
        <v>433</v>
      </c>
      <c r="AT4375">
        <f t="shared" si="517"/>
        <v>0</v>
      </c>
      <c r="AU4375">
        <f t="shared" si="518"/>
        <v>0</v>
      </c>
    </row>
    <row r="4376" spans="1:47" x14ac:dyDescent="0.25">
      <c r="A4376" t="str">
        <f t="shared" si="513"/>
        <v>R342-2</v>
      </c>
      <c r="B4376" t="str">
        <f t="shared" si="514"/>
        <v>NetJ15_D34</v>
      </c>
      <c r="C4376" t="str">
        <f t="shared" si="515"/>
        <v>R342-NetJ15_D34</v>
      </c>
      <c r="D4376" t="str">
        <f t="shared" si="516"/>
        <v>R342-2</v>
      </c>
      <c r="E4376" t="s">
        <v>5500</v>
      </c>
      <c r="F4376">
        <v>2</v>
      </c>
      <c r="G4376" t="s">
        <v>4283</v>
      </c>
      <c r="AT4376" t="str">
        <f t="shared" si="517"/>
        <v>NetJ15_D34</v>
      </c>
      <c r="AU4376" t="str">
        <f t="shared" si="518"/>
        <v>--</v>
      </c>
    </row>
    <row r="4377" spans="1:47" x14ac:dyDescent="0.25">
      <c r="A4377" t="str">
        <f t="shared" si="513"/>
        <v>R343-1</v>
      </c>
      <c r="B4377" t="str">
        <f t="shared" si="514"/>
        <v>CK4_N</v>
      </c>
      <c r="C4377" t="str">
        <f t="shared" si="515"/>
        <v>R343-CK4_N</v>
      </c>
      <c r="D4377" t="str">
        <f t="shared" si="516"/>
        <v>R343-1</v>
      </c>
      <c r="E4377" t="s">
        <v>5501</v>
      </c>
      <c r="F4377">
        <v>1</v>
      </c>
      <c r="G4377" t="s">
        <v>3771</v>
      </c>
      <c r="AT4377" t="str">
        <f t="shared" si="517"/>
        <v>CK4_N</v>
      </c>
      <c r="AU4377" t="str">
        <f t="shared" si="518"/>
        <v>--</v>
      </c>
    </row>
    <row r="4378" spans="1:47" x14ac:dyDescent="0.25">
      <c r="A4378" t="str">
        <f t="shared" si="513"/>
        <v>R343-2</v>
      </c>
      <c r="B4378" t="str">
        <f t="shared" si="514"/>
        <v>GTSL1B_RXCLK_N</v>
      </c>
      <c r="C4378" t="str">
        <f t="shared" si="515"/>
        <v>R343-GTSL1B_RXCLK_N</v>
      </c>
      <c r="D4378" t="str">
        <f t="shared" si="516"/>
        <v>R343-2</v>
      </c>
      <c r="E4378" t="s">
        <v>5501</v>
      </c>
      <c r="F4378">
        <v>2</v>
      </c>
      <c r="G4378" t="s">
        <v>453</v>
      </c>
      <c r="AT4378" t="str">
        <f t="shared" si="517"/>
        <v>GTSL1B_RXCLK_N</v>
      </c>
      <c r="AU4378" t="str">
        <f t="shared" si="518"/>
        <v>--</v>
      </c>
    </row>
    <row r="4379" spans="1:47" x14ac:dyDescent="0.25">
      <c r="A4379" t="str">
        <f t="shared" si="513"/>
        <v>R344-1</v>
      </c>
      <c r="B4379" t="str">
        <f t="shared" si="514"/>
        <v>CK5_P</v>
      </c>
      <c r="C4379" t="str">
        <f t="shared" si="515"/>
        <v>R344-CK5_P</v>
      </c>
      <c r="D4379" t="str">
        <f t="shared" si="516"/>
        <v>R344-1</v>
      </c>
      <c r="E4379" t="s">
        <v>5502</v>
      </c>
      <c r="F4379">
        <v>1</v>
      </c>
      <c r="G4379" t="s">
        <v>3774</v>
      </c>
      <c r="AT4379" t="str">
        <f t="shared" si="517"/>
        <v>CK5_P</v>
      </c>
      <c r="AU4379" t="str">
        <f t="shared" si="518"/>
        <v>--</v>
      </c>
    </row>
    <row r="4380" spans="1:47" x14ac:dyDescent="0.25">
      <c r="A4380" t="str">
        <f t="shared" si="513"/>
        <v>R344-2</v>
      </c>
      <c r="B4380" t="str">
        <f t="shared" si="514"/>
        <v>PCIE_REF_P</v>
      </c>
      <c r="C4380" t="str">
        <f t="shared" si="515"/>
        <v>R344-PCIE_REF_P</v>
      </c>
      <c r="D4380" t="str">
        <f t="shared" si="516"/>
        <v>R344-2</v>
      </c>
      <c r="E4380" t="s">
        <v>5502</v>
      </c>
      <c r="F4380">
        <v>2</v>
      </c>
      <c r="G4380" t="s">
        <v>4355</v>
      </c>
      <c r="AT4380" t="str">
        <f t="shared" si="517"/>
        <v>PCIE_REF_P</v>
      </c>
      <c r="AU4380" t="str">
        <f t="shared" si="518"/>
        <v>--</v>
      </c>
    </row>
    <row r="4381" spans="1:47" x14ac:dyDescent="0.25">
      <c r="A4381" t="str">
        <f t="shared" si="513"/>
        <v>R345-1</v>
      </c>
      <c r="B4381" t="str">
        <f t="shared" si="514"/>
        <v>CK5_N</v>
      </c>
      <c r="C4381" t="str">
        <f t="shared" si="515"/>
        <v>R345-CK5_N</v>
      </c>
      <c r="D4381" t="str">
        <f t="shared" si="516"/>
        <v>R345-1</v>
      </c>
      <c r="E4381" t="s">
        <v>5503</v>
      </c>
      <c r="F4381">
        <v>1</v>
      </c>
      <c r="G4381" t="s">
        <v>3773</v>
      </c>
      <c r="AT4381" t="str">
        <f t="shared" si="517"/>
        <v>CK5_N</v>
      </c>
      <c r="AU4381" t="str">
        <f t="shared" si="518"/>
        <v>--</v>
      </c>
    </row>
    <row r="4382" spans="1:47" x14ac:dyDescent="0.25">
      <c r="A4382" t="str">
        <f t="shared" si="513"/>
        <v>R345-2</v>
      </c>
      <c r="B4382" t="str">
        <f t="shared" si="514"/>
        <v>PCIE_REF_N</v>
      </c>
      <c r="C4382" t="str">
        <f t="shared" si="515"/>
        <v>R345-PCIE_REF_N</v>
      </c>
      <c r="D4382" t="str">
        <f t="shared" si="516"/>
        <v>R345-2</v>
      </c>
      <c r="E4382" t="s">
        <v>5503</v>
      </c>
      <c r="F4382">
        <v>2</v>
      </c>
      <c r="G4382" t="s">
        <v>4354</v>
      </c>
      <c r="AT4382" t="str">
        <f t="shared" si="517"/>
        <v>PCIE_REF_N</v>
      </c>
      <c r="AU4382" t="str">
        <f t="shared" si="518"/>
        <v>--</v>
      </c>
    </row>
    <row r="4383" spans="1:47" x14ac:dyDescent="0.25">
      <c r="A4383" t="str">
        <f t="shared" si="513"/>
        <v>R346-1</v>
      </c>
      <c r="B4383" t="str">
        <f t="shared" si="514"/>
        <v>NetR224_2</v>
      </c>
      <c r="C4383" t="str">
        <f t="shared" si="515"/>
        <v>R346-NetR224_2</v>
      </c>
      <c r="D4383" t="str">
        <f t="shared" si="516"/>
        <v>R346-1</v>
      </c>
      <c r="E4383" t="s">
        <v>5504</v>
      </c>
      <c r="F4383">
        <v>1</v>
      </c>
      <c r="G4383" t="s">
        <v>4313</v>
      </c>
      <c r="AT4383" t="str">
        <f t="shared" si="517"/>
        <v>NetR224_2</v>
      </c>
      <c r="AU4383" t="str">
        <f t="shared" si="518"/>
        <v>--</v>
      </c>
    </row>
    <row r="4384" spans="1:47" x14ac:dyDescent="0.25">
      <c r="A4384" t="str">
        <f t="shared" si="513"/>
        <v>R346-2</v>
      </c>
      <c r="B4384" t="str">
        <f t="shared" si="514"/>
        <v>NetR346_2</v>
      </c>
      <c r="C4384" t="str">
        <f t="shared" si="515"/>
        <v>R346-NetR346_2</v>
      </c>
      <c r="D4384" t="str">
        <f t="shared" si="516"/>
        <v>R346-2</v>
      </c>
      <c r="E4384" t="s">
        <v>5504</v>
      </c>
      <c r="F4384">
        <v>2</v>
      </c>
      <c r="G4384" t="s">
        <v>4333</v>
      </c>
      <c r="AT4384" t="str">
        <f t="shared" si="517"/>
        <v>NetR346_2</v>
      </c>
      <c r="AU4384" t="str">
        <f t="shared" si="518"/>
        <v>--</v>
      </c>
    </row>
    <row r="4385" spans="1:47" x14ac:dyDescent="0.25">
      <c r="A4385" t="str">
        <f t="shared" si="513"/>
        <v>R347-1</v>
      </c>
      <c r="B4385" t="str">
        <f t="shared" si="514"/>
        <v>NetR48_2</v>
      </c>
      <c r="C4385" t="str">
        <f t="shared" si="515"/>
        <v>R347-NetR48_2</v>
      </c>
      <c r="D4385" t="str">
        <f t="shared" si="516"/>
        <v>R347-1</v>
      </c>
      <c r="E4385" t="s">
        <v>5505</v>
      </c>
      <c r="F4385">
        <v>1</v>
      </c>
      <c r="G4385" t="s">
        <v>4340</v>
      </c>
      <c r="AT4385" t="str">
        <f t="shared" si="517"/>
        <v>NetR48_2</v>
      </c>
      <c r="AU4385" t="str">
        <f t="shared" si="518"/>
        <v>--</v>
      </c>
    </row>
    <row r="4386" spans="1:47" x14ac:dyDescent="0.25">
      <c r="A4386" t="str">
        <f t="shared" si="513"/>
        <v>R347-2</v>
      </c>
      <c r="B4386" t="str">
        <f t="shared" si="514"/>
        <v>GND</v>
      </c>
      <c r="C4386" t="str">
        <f t="shared" si="515"/>
        <v>R347-GND</v>
      </c>
      <c r="D4386" t="str">
        <f t="shared" si="516"/>
        <v>R347-2</v>
      </c>
      <c r="E4386" t="s">
        <v>5505</v>
      </c>
      <c r="F4386">
        <v>2</v>
      </c>
      <c r="G4386" t="s">
        <v>433</v>
      </c>
      <c r="AT4386">
        <f t="shared" si="517"/>
        <v>0</v>
      </c>
      <c r="AU4386">
        <f t="shared" si="518"/>
        <v>0</v>
      </c>
    </row>
    <row r="4387" spans="1:47" x14ac:dyDescent="0.25">
      <c r="A4387" t="str">
        <f t="shared" si="513"/>
        <v>R348-1</v>
      </c>
      <c r="B4387" t="str">
        <f t="shared" si="514"/>
        <v>3V3_FMC</v>
      </c>
      <c r="C4387" t="str">
        <f t="shared" si="515"/>
        <v>R348-3V3_FMC</v>
      </c>
      <c r="D4387" t="str">
        <f t="shared" si="516"/>
        <v>R348-1</v>
      </c>
      <c r="E4387" t="s">
        <v>5506</v>
      </c>
      <c r="F4387">
        <v>1</v>
      </c>
      <c r="G4387" t="s">
        <v>3714</v>
      </c>
      <c r="AT4387" t="str">
        <f t="shared" si="517"/>
        <v>3V3_FMC</v>
      </c>
      <c r="AU4387" t="str">
        <f t="shared" si="518"/>
        <v>--</v>
      </c>
    </row>
    <row r="4388" spans="1:47" x14ac:dyDescent="0.25">
      <c r="A4388" t="str">
        <f t="shared" si="513"/>
        <v>R348-2</v>
      </c>
      <c r="B4388" t="str">
        <f t="shared" si="514"/>
        <v>FMC_PRSNT</v>
      </c>
      <c r="C4388" t="str">
        <f t="shared" si="515"/>
        <v>R348-FMC_PRSNT</v>
      </c>
      <c r="D4388" t="str">
        <f t="shared" si="516"/>
        <v>R348-2</v>
      </c>
      <c r="E4388" t="s">
        <v>5506</v>
      </c>
      <c r="F4388">
        <v>2</v>
      </c>
      <c r="G4388" t="s">
        <v>4044</v>
      </c>
      <c r="AT4388" t="str">
        <f t="shared" si="517"/>
        <v>FMC_PRSNT</v>
      </c>
      <c r="AU4388" t="str">
        <f t="shared" si="518"/>
        <v>--</v>
      </c>
    </row>
    <row r="4389" spans="1:47" x14ac:dyDescent="0.25">
      <c r="A4389" t="str">
        <f t="shared" si="513"/>
        <v>R349-1</v>
      </c>
      <c r="B4389" t="str">
        <f t="shared" si="514"/>
        <v>NetR60_2</v>
      </c>
      <c r="C4389" t="str">
        <f t="shared" si="515"/>
        <v>R349-NetR60_2</v>
      </c>
      <c r="D4389" t="str">
        <f t="shared" si="516"/>
        <v>R349-1</v>
      </c>
      <c r="E4389" t="s">
        <v>5507</v>
      </c>
      <c r="F4389">
        <v>1</v>
      </c>
      <c r="G4389" t="s">
        <v>4348</v>
      </c>
      <c r="AT4389" t="str">
        <f t="shared" si="517"/>
        <v>NetR60_2</v>
      </c>
      <c r="AU4389" t="str">
        <f t="shared" si="518"/>
        <v>--</v>
      </c>
    </row>
    <row r="4390" spans="1:47" x14ac:dyDescent="0.25">
      <c r="A4390" t="str">
        <f t="shared" si="513"/>
        <v>R349-2</v>
      </c>
      <c r="B4390" t="str">
        <f t="shared" si="514"/>
        <v>GND</v>
      </c>
      <c r="C4390" t="str">
        <f t="shared" si="515"/>
        <v>R349-GND</v>
      </c>
      <c r="D4390" t="str">
        <f t="shared" si="516"/>
        <v>R349-2</v>
      </c>
      <c r="E4390" t="s">
        <v>5507</v>
      </c>
      <c r="F4390">
        <v>2</v>
      </c>
      <c r="G4390" t="s">
        <v>433</v>
      </c>
      <c r="AT4390">
        <f t="shared" si="517"/>
        <v>0</v>
      </c>
      <c r="AU4390">
        <f t="shared" si="518"/>
        <v>0</v>
      </c>
    </row>
    <row r="4391" spans="1:47" x14ac:dyDescent="0.25">
      <c r="A4391" t="str">
        <f t="shared" si="513"/>
        <v>R350-1</v>
      </c>
      <c r="B4391" t="str">
        <f t="shared" si="514"/>
        <v>HDMI_ISEL</v>
      </c>
      <c r="C4391" t="str">
        <f t="shared" si="515"/>
        <v>R350-HDMI_ISEL</v>
      </c>
      <c r="D4391" t="str">
        <f t="shared" si="516"/>
        <v>R350-1</v>
      </c>
      <c r="E4391" t="s">
        <v>5508</v>
      </c>
      <c r="F4391">
        <v>1</v>
      </c>
      <c r="G4391" t="s">
        <v>4115</v>
      </c>
      <c r="AT4391" t="str">
        <f t="shared" si="517"/>
        <v>HDMI_ISEL</v>
      </c>
      <c r="AU4391" t="str">
        <f t="shared" si="518"/>
        <v>--</v>
      </c>
    </row>
    <row r="4392" spans="1:47" x14ac:dyDescent="0.25">
      <c r="A4392" t="str">
        <f t="shared" si="513"/>
        <v>R350-2</v>
      </c>
      <c r="B4392" t="str">
        <f t="shared" si="514"/>
        <v>GND</v>
      </c>
      <c r="C4392" t="str">
        <f t="shared" si="515"/>
        <v>R350-GND</v>
      </c>
      <c r="D4392" t="str">
        <f t="shared" si="516"/>
        <v>R350-2</v>
      </c>
      <c r="E4392" t="s">
        <v>5508</v>
      </c>
      <c r="F4392">
        <v>2</v>
      </c>
      <c r="G4392" t="s">
        <v>433</v>
      </c>
      <c r="AT4392">
        <f t="shared" si="517"/>
        <v>0</v>
      </c>
      <c r="AU4392">
        <f t="shared" si="518"/>
        <v>0</v>
      </c>
    </row>
    <row r="4393" spans="1:47" x14ac:dyDescent="0.25">
      <c r="A4393" t="str">
        <f t="shared" si="513"/>
        <v>R351-1</v>
      </c>
      <c r="B4393" t="str">
        <f t="shared" si="514"/>
        <v>HDMI_HPD</v>
      </c>
      <c r="C4393" t="str">
        <f t="shared" si="515"/>
        <v>R351-HDMI_HPD</v>
      </c>
      <c r="D4393" t="str">
        <f t="shared" si="516"/>
        <v>R351-1</v>
      </c>
      <c r="E4393" t="s">
        <v>5509</v>
      </c>
      <c r="F4393">
        <v>1</v>
      </c>
      <c r="G4393" t="s">
        <v>4112</v>
      </c>
      <c r="AT4393" t="str">
        <f t="shared" si="517"/>
        <v>HDMI_HPD</v>
      </c>
      <c r="AU4393" t="str">
        <f t="shared" si="518"/>
        <v>--</v>
      </c>
    </row>
    <row r="4394" spans="1:47" x14ac:dyDescent="0.25">
      <c r="A4394" t="str">
        <f t="shared" si="513"/>
        <v>R351-2</v>
      </c>
      <c r="B4394" t="str">
        <f t="shared" si="514"/>
        <v>HPD_A</v>
      </c>
      <c r="C4394" t="str">
        <f t="shared" si="515"/>
        <v>R351-HPD_A</v>
      </c>
      <c r="D4394" t="str">
        <f t="shared" si="516"/>
        <v>R351-2</v>
      </c>
      <c r="E4394" t="s">
        <v>5509</v>
      </c>
      <c r="F4394">
        <v>2</v>
      </c>
      <c r="G4394" t="s">
        <v>4130</v>
      </c>
      <c r="AT4394" t="str">
        <f t="shared" si="517"/>
        <v>HPD_A</v>
      </c>
      <c r="AU4394" t="str">
        <f t="shared" si="518"/>
        <v>--</v>
      </c>
    </row>
    <row r="4395" spans="1:47" x14ac:dyDescent="0.25">
      <c r="A4395" t="str">
        <f t="shared" si="513"/>
        <v>R352-1</v>
      </c>
      <c r="B4395" t="str">
        <f t="shared" si="514"/>
        <v>3V3</v>
      </c>
      <c r="C4395" t="str">
        <f t="shared" si="515"/>
        <v>R352-3V3</v>
      </c>
      <c r="D4395" t="str">
        <f t="shared" si="516"/>
        <v>R352-1</v>
      </c>
      <c r="E4395" t="s">
        <v>5510</v>
      </c>
      <c r="F4395">
        <v>1</v>
      </c>
      <c r="G4395" t="s">
        <v>3710</v>
      </c>
      <c r="AT4395" t="str">
        <f t="shared" si="517"/>
        <v>3V3</v>
      </c>
      <c r="AU4395" t="str">
        <f t="shared" si="518"/>
        <v>--</v>
      </c>
    </row>
    <row r="4396" spans="1:47" x14ac:dyDescent="0.25">
      <c r="A4396" t="str">
        <f t="shared" si="513"/>
        <v>R352-2</v>
      </c>
      <c r="B4396" t="str">
        <f t="shared" si="514"/>
        <v>HDMI_HPD</v>
      </c>
      <c r="C4396" t="str">
        <f t="shared" si="515"/>
        <v>R352-HDMI_HPD</v>
      </c>
      <c r="D4396" t="str">
        <f t="shared" si="516"/>
        <v>R352-2</v>
      </c>
      <c r="E4396" t="s">
        <v>5510</v>
      </c>
      <c r="F4396">
        <v>2</v>
      </c>
      <c r="G4396" t="s">
        <v>4112</v>
      </c>
      <c r="AT4396" t="str">
        <f t="shared" si="517"/>
        <v>HDMI_HPD</v>
      </c>
      <c r="AU4396" t="str">
        <f t="shared" si="518"/>
        <v>--</v>
      </c>
    </row>
    <row r="4397" spans="1:47" x14ac:dyDescent="0.25">
      <c r="A4397" t="str">
        <f t="shared" si="513"/>
        <v>R353-1</v>
      </c>
      <c r="B4397" t="str">
        <f t="shared" si="514"/>
        <v>3V3</v>
      </c>
      <c r="C4397" t="str">
        <f t="shared" si="515"/>
        <v>R353-3V3</v>
      </c>
      <c r="D4397" t="str">
        <f t="shared" si="516"/>
        <v>R353-1</v>
      </c>
      <c r="E4397" t="s">
        <v>5511</v>
      </c>
      <c r="F4397">
        <v>1</v>
      </c>
      <c r="G4397" t="s">
        <v>3710</v>
      </c>
      <c r="AT4397" t="str">
        <f t="shared" si="517"/>
        <v>3V3</v>
      </c>
      <c r="AU4397" t="str">
        <f t="shared" si="518"/>
        <v>--</v>
      </c>
    </row>
    <row r="4398" spans="1:47" x14ac:dyDescent="0.25">
      <c r="A4398" t="str">
        <f t="shared" si="513"/>
        <v>R353-2</v>
      </c>
      <c r="B4398" t="str">
        <f t="shared" si="514"/>
        <v>HDMI_DKEN</v>
      </c>
      <c r="C4398" t="str">
        <f t="shared" si="515"/>
        <v>R353-HDMI_DKEN</v>
      </c>
      <c r="D4398" t="str">
        <f t="shared" si="516"/>
        <v>R353-2</v>
      </c>
      <c r="E4398" t="s">
        <v>5511</v>
      </c>
      <c r="F4398">
        <v>2</v>
      </c>
      <c r="G4398" t="s">
        <v>4111</v>
      </c>
      <c r="AT4398" t="str">
        <f t="shared" si="517"/>
        <v>HDMI_DKEN</v>
      </c>
      <c r="AU4398" t="str">
        <f t="shared" si="518"/>
        <v>--</v>
      </c>
    </row>
    <row r="4399" spans="1:47" x14ac:dyDescent="0.25">
      <c r="A4399" t="str">
        <f t="shared" si="513"/>
        <v>R354-1</v>
      </c>
      <c r="B4399" t="str">
        <f t="shared" si="514"/>
        <v>HDMI_HTPLG</v>
      </c>
      <c r="C4399" t="str">
        <f t="shared" si="515"/>
        <v>R354-HDMI_HTPLG</v>
      </c>
      <c r="D4399" t="str">
        <f t="shared" si="516"/>
        <v>R354-1</v>
      </c>
      <c r="E4399" t="s">
        <v>5512</v>
      </c>
      <c r="F4399">
        <v>1</v>
      </c>
      <c r="G4399" t="s">
        <v>4114</v>
      </c>
      <c r="AT4399" t="str">
        <f t="shared" si="517"/>
        <v>HDMI_HTPLG</v>
      </c>
      <c r="AU4399" t="str">
        <f t="shared" si="518"/>
        <v>--</v>
      </c>
    </row>
    <row r="4400" spans="1:47" x14ac:dyDescent="0.25">
      <c r="A4400" t="str">
        <f t="shared" si="513"/>
        <v>R354-2</v>
      </c>
      <c r="B4400" t="str">
        <f t="shared" si="514"/>
        <v>HDMI_HPD</v>
      </c>
      <c r="C4400" t="str">
        <f t="shared" si="515"/>
        <v>R354-HDMI_HPD</v>
      </c>
      <c r="D4400" t="str">
        <f t="shared" si="516"/>
        <v>R354-2</v>
      </c>
      <c r="E4400" t="s">
        <v>5512</v>
      </c>
      <c r="F4400">
        <v>2</v>
      </c>
      <c r="G4400" t="s">
        <v>4112</v>
      </c>
      <c r="AT4400" t="str">
        <f t="shared" si="517"/>
        <v>HDMI_HPD</v>
      </c>
      <c r="AU4400" t="str">
        <f t="shared" si="518"/>
        <v>--</v>
      </c>
    </row>
    <row r="4401" spans="1:47" x14ac:dyDescent="0.25">
      <c r="A4401" t="str">
        <f t="shared" si="513"/>
        <v>R355-1</v>
      </c>
      <c r="B4401" t="str">
        <f t="shared" si="514"/>
        <v>NetR355_1</v>
      </c>
      <c r="C4401" t="str">
        <f t="shared" si="515"/>
        <v>R355-NetR355_1</v>
      </c>
      <c r="D4401" t="str">
        <f t="shared" si="516"/>
        <v>R355-1</v>
      </c>
      <c r="E4401" t="s">
        <v>5513</v>
      </c>
      <c r="F4401">
        <v>1</v>
      </c>
      <c r="G4401" t="s">
        <v>4334</v>
      </c>
      <c r="AT4401" t="str">
        <f t="shared" si="517"/>
        <v>NetR355_1</v>
      </c>
      <c r="AU4401" t="str">
        <f t="shared" si="518"/>
        <v>--</v>
      </c>
    </row>
    <row r="4402" spans="1:47" x14ac:dyDescent="0.25">
      <c r="A4402" t="str">
        <f t="shared" si="513"/>
        <v>R355-2</v>
      </c>
      <c r="B4402" t="str">
        <f t="shared" si="514"/>
        <v>3V3</v>
      </c>
      <c r="C4402" t="str">
        <f t="shared" si="515"/>
        <v>R355-3V3</v>
      </c>
      <c r="D4402" t="str">
        <f t="shared" si="516"/>
        <v>R355-2</v>
      </c>
      <c r="E4402" t="s">
        <v>5513</v>
      </c>
      <c r="F4402">
        <v>2</v>
      </c>
      <c r="G4402" t="s">
        <v>3710</v>
      </c>
      <c r="AT4402" t="str">
        <f t="shared" si="517"/>
        <v>3V3</v>
      </c>
      <c r="AU4402" t="str">
        <f t="shared" si="518"/>
        <v>--</v>
      </c>
    </row>
    <row r="4403" spans="1:47" x14ac:dyDescent="0.25">
      <c r="A4403" t="str">
        <f t="shared" si="513"/>
        <v>R356-1</v>
      </c>
      <c r="B4403" t="str">
        <f t="shared" si="514"/>
        <v>NetR355_1</v>
      </c>
      <c r="C4403" t="str">
        <f t="shared" si="515"/>
        <v>R356-NetR355_1</v>
      </c>
      <c r="D4403" t="str">
        <f t="shared" si="516"/>
        <v>R356-1</v>
      </c>
      <c r="E4403" t="s">
        <v>5514</v>
      </c>
      <c r="F4403">
        <v>1</v>
      </c>
      <c r="G4403" t="s">
        <v>4334</v>
      </c>
      <c r="AT4403" t="str">
        <f t="shared" si="517"/>
        <v>NetR355_1</v>
      </c>
      <c r="AU4403" t="str">
        <f t="shared" si="518"/>
        <v>--</v>
      </c>
    </row>
    <row r="4404" spans="1:47" x14ac:dyDescent="0.25">
      <c r="A4404" t="str">
        <f t="shared" si="513"/>
        <v>R356-2</v>
      </c>
      <c r="B4404" t="str">
        <f t="shared" si="514"/>
        <v>GND</v>
      </c>
      <c r="C4404" t="str">
        <f t="shared" si="515"/>
        <v>R356-GND</v>
      </c>
      <c r="D4404" t="str">
        <f t="shared" si="516"/>
        <v>R356-2</v>
      </c>
      <c r="E4404" t="s">
        <v>5514</v>
      </c>
      <c r="F4404">
        <v>2</v>
      </c>
      <c r="G4404" t="s">
        <v>433</v>
      </c>
      <c r="AT4404">
        <f t="shared" si="517"/>
        <v>0</v>
      </c>
      <c r="AU4404">
        <f t="shared" si="518"/>
        <v>0</v>
      </c>
    </row>
    <row r="4405" spans="1:47" x14ac:dyDescent="0.25">
      <c r="A4405" t="str">
        <f t="shared" si="513"/>
        <v>R375-1</v>
      </c>
      <c r="B4405" t="str">
        <f t="shared" si="514"/>
        <v>3V3AUX</v>
      </c>
      <c r="C4405" t="str">
        <f t="shared" si="515"/>
        <v>R375-3V3AUX</v>
      </c>
      <c r="D4405" t="str">
        <f t="shared" si="516"/>
        <v>R375-1</v>
      </c>
      <c r="E4405" t="s">
        <v>5515</v>
      </c>
      <c r="F4405">
        <v>1</v>
      </c>
      <c r="G4405" t="s">
        <v>3711</v>
      </c>
      <c r="AT4405" t="str">
        <f t="shared" si="517"/>
        <v>3V3AUX</v>
      </c>
      <c r="AU4405" t="str">
        <f t="shared" si="518"/>
        <v>--</v>
      </c>
    </row>
    <row r="4406" spans="1:47" x14ac:dyDescent="0.25">
      <c r="A4406" t="str">
        <f t="shared" si="513"/>
        <v>R375-2</v>
      </c>
      <c r="B4406" t="str">
        <f t="shared" si="514"/>
        <v>PLL_INPUT1</v>
      </c>
      <c r="C4406" t="str">
        <f t="shared" si="515"/>
        <v>R375-PLL_INPUT1</v>
      </c>
      <c r="D4406" t="str">
        <f t="shared" si="516"/>
        <v>R375-2</v>
      </c>
      <c r="E4406" t="s">
        <v>5515</v>
      </c>
      <c r="F4406">
        <v>2</v>
      </c>
      <c r="G4406" t="s">
        <v>4392</v>
      </c>
      <c r="AT4406" t="str">
        <f t="shared" si="517"/>
        <v>PLL_INPUT1</v>
      </c>
      <c r="AU4406" t="str">
        <f t="shared" si="518"/>
        <v>--</v>
      </c>
    </row>
    <row r="4407" spans="1:47" x14ac:dyDescent="0.25">
      <c r="A4407" t="str">
        <f t="shared" si="513"/>
        <v>R376-1</v>
      </c>
      <c r="B4407" t="str">
        <f t="shared" si="514"/>
        <v>3V3AUX</v>
      </c>
      <c r="C4407" t="str">
        <f t="shared" si="515"/>
        <v>R376-3V3AUX</v>
      </c>
      <c r="D4407" t="str">
        <f t="shared" si="516"/>
        <v>R376-1</v>
      </c>
      <c r="E4407" t="s">
        <v>5516</v>
      </c>
      <c r="F4407">
        <v>1</v>
      </c>
      <c r="G4407" t="s">
        <v>3711</v>
      </c>
      <c r="AT4407" t="str">
        <f t="shared" si="517"/>
        <v>3V3AUX</v>
      </c>
      <c r="AU4407" t="str">
        <f t="shared" si="518"/>
        <v>--</v>
      </c>
    </row>
    <row r="4408" spans="1:47" x14ac:dyDescent="0.25">
      <c r="A4408" t="str">
        <f t="shared" si="513"/>
        <v>R376-2</v>
      </c>
      <c r="B4408" t="str">
        <f t="shared" si="514"/>
        <v>PLL_INPUT2</v>
      </c>
      <c r="C4408" t="str">
        <f t="shared" si="515"/>
        <v>R376-PLL_INPUT2</v>
      </c>
      <c r="D4408" t="str">
        <f t="shared" si="516"/>
        <v>R376-2</v>
      </c>
      <c r="E4408" t="s">
        <v>5516</v>
      </c>
      <c r="F4408">
        <v>2</v>
      </c>
      <c r="G4408" t="s">
        <v>4393</v>
      </c>
      <c r="AT4408" t="str">
        <f t="shared" si="517"/>
        <v>PLL_INPUT2</v>
      </c>
      <c r="AU4408" t="str">
        <f t="shared" si="518"/>
        <v>--</v>
      </c>
    </row>
    <row r="4409" spans="1:47" x14ac:dyDescent="0.25">
      <c r="A4409" t="str">
        <f t="shared" si="513"/>
        <v>R377-1</v>
      </c>
      <c r="B4409" t="str">
        <f t="shared" si="514"/>
        <v>3V3AUX</v>
      </c>
      <c r="C4409" t="str">
        <f t="shared" si="515"/>
        <v>R377-3V3AUX</v>
      </c>
      <c r="D4409" t="str">
        <f t="shared" si="516"/>
        <v>R377-1</v>
      </c>
      <c r="E4409" t="s">
        <v>5517</v>
      </c>
      <c r="F4409">
        <v>1</v>
      </c>
      <c r="G4409" t="s">
        <v>3711</v>
      </c>
      <c r="AT4409" t="str">
        <f t="shared" si="517"/>
        <v>3V3AUX</v>
      </c>
      <c r="AU4409" t="str">
        <f t="shared" si="518"/>
        <v>--</v>
      </c>
    </row>
    <row r="4410" spans="1:47" x14ac:dyDescent="0.25">
      <c r="A4410" t="str">
        <f t="shared" si="513"/>
        <v>R377-2</v>
      </c>
      <c r="B4410" t="str">
        <f t="shared" si="514"/>
        <v>PLL_INPUT3</v>
      </c>
      <c r="C4410" t="str">
        <f t="shared" si="515"/>
        <v>R377-PLL_INPUT3</v>
      </c>
      <c r="D4410" t="str">
        <f t="shared" si="516"/>
        <v>R377-2</v>
      </c>
      <c r="E4410" t="s">
        <v>5517</v>
      </c>
      <c r="F4410">
        <v>2</v>
      </c>
      <c r="G4410" t="s">
        <v>4394</v>
      </c>
      <c r="AT4410" t="str">
        <f t="shared" si="517"/>
        <v>PLL_INPUT3</v>
      </c>
      <c r="AU4410" t="str">
        <f t="shared" si="518"/>
        <v>--</v>
      </c>
    </row>
    <row r="4411" spans="1:47" x14ac:dyDescent="0.25">
      <c r="A4411" t="str">
        <f t="shared" si="513"/>
        <v>R378-1</v>
      </c>
      <c r="B4411" t="str">
        <f t="shared" si="514"/>
        <v>3V3AUX</v>
      </c>
      <c r="C4411" t="str">
        <f t="shared" si="515"/>
        <v>R378-3V3AUX</v>
      </c>
      <c r="D4411" t="str">
        <f t="shared" si="516"/>
        <v>R378-1</v>
      </c>
      <c r="E4411" t="s">
        <v>5518</v>
      </c>
      <c r="F4411">
        <v>1</v>
      </c>
      <c r="G4411" t="s">
        <v>3711</v>
      </c>
      <c r="AT4411" t="str">
        <f t="shared" si="517"/>
        <v>3V3AUX</v>
      </c>
      <c r="AU4411" t="str">
        <f t="shared" si="518"/>
        <v>--</v>
      </c>
    </row>
    <row r="4412" spans="1:47" x14ac:dyDescent="0.25">
      <c r="A4412" t="str">
        <f t="shared" si="513"/>
        <v>R378-2</v>
      </c>
      <c r="B4412" t="str">
        <f t="shared" si="514"/>
        <v>PLL_INPUT4</v>
      </c>
      <c r="C4412" t="str">
        <f t="shared" si="515"/>
        <v>R378-PLL_INPUT4</v>
      </c>
      <c r="D4412" t="str">
        <f t="shared" si="516"/>
        <v>R378-2</v>
      </c>
      <c r="E4412" t="s">
        <v>5518</v>
      </c>
      <c r="F4412">
        <v>2</v>
      </c>
      <c r="G4412" t="s">
        <v>4395</v>
      </c>
      <c r="AT4412" t="str">
        <f t="shared" si="517"/>
        <v>PLL_INPUT4</v>
      </c>
      <c r="AU4412" t="str">
        <f t="shared" si="518"/>
        <v>--</v>
      </c>
    </row>
    <row r="4413" spans="1:47" x14ac:dyDescent="0.25">
      <c r="A4413" t="str">
        <f t="shared" si="513"/>
        <v>R384-1</v>
      </c>
      <c r="B4413" t="str">
        <f t="shared" si="514"/>
        <v>TMP_ALERT</v>
      </c>
      <c r="C4413" t="str">
        <f t="shared" si="515"/>
        <v>R384-TMP_ALERT</v>
      </c>
      <c r="D4413" t="str">
        <f t="shared" si="516"/>
        <v>R384-1</v>
      </c>
      <c r="E4413" t="s">
        <v>5519</v>
      </c>
      <c r="F4413">
        <v>1</v>
      </c>
      <c r="G4413" t="s">
        <v>4470</v>
      </c>
      <c r="AT4413" t="str">
        <f t="shared" si="517"/>
        <v>TMP_ALERT</v>
      </c>
      <c r="AU4413" t="str">
        <f t="shared" si="518"/>
        <v>--</v>
      </c>
    </row>
    <row r="4414" spans="1:47" x14ac:dyDescent="0.25">
      <c r="A4414" t="str">
        <f t="shared" si="513"/>
        <v>R384-2</v>
      </c>
      <c r="B4414" t="str">
        <f t="shared" si="514"/>
        <v>FAN_ALERT</v>
      </c>
      <c r="C4414" t="str">
        <f t="shared" si="515"/>
        <v>R384-FAN_ALERT</v>
      </c>
      <c r="D4414" t="str">
        <f t="shared" si="516"/>
        <v>R384-2</v>
      </c>
      <c r="E4414" t="s">
        <v>5519</v>
      </c>
      <c r="F4414">
        <v>2</v>
      </c>
      <c r="G4414" t="s">
        <v>4013</v>
      </c>
      <c r="AT4414" t="str">
        <f t="shared" si="517"/>
        <v>FAN_ALERT</v>
      </c>
      <c r="AU4414" t="str">
        <f t="shared" si="518"/>
        <v>--</v>
      </c>
    </row>
    <row r="4415" spans="1:47" x14ac:dyDescent="0.25">
      <c r="A4415" t="str">
        <f t="shared" si="513"/>
        <v>R385-1</v>
      </c>
      <c r="B4415" t="str">
        <f t="shared" si="514"/>
        <v>3V3</v>
      </c>
      <c r="C4415" t="str">
        <f t="shared" si="515"/>
        <v>R385-3V3</v>
      </c>
      <c r="D4415" t="str">
        <f t="shared" si="516"/>
        <v>R385-1</v>
      </c>
      <c r="E4415" t="s">
        <v>5520</v>
      </c>
      <c r="F4415">
        <v>1</v>
      </c>
      <c r="G4415" t="s">
        <v>3710</v>
      </c>
      <c r="AT4415" t="str">
        <f t="shared" si="517"/>
        <v>3V3</v>
      </c>
      <c r="AU4415" t="str">
        <f t="shared" si="518"/>
        <v>--</v>
      </c>
    </row>
    <row r="4416" spans="1:47" x14ac:dyDescent="0.25">
      <c r="A4416" t="str">
        <f t="shared" si="513"/>
        <v>R385-2</v>
      </c>
      <c r="B4416" t="str">
        <f t="shared" si="514"/>
        <v>FAN_TACH1</v>
      </c>
      <c r="C4416" t="str">
        <f t="shared" si="515"/>
        <v>R385-FAN_TACH1</v>
      </c>
      <c r="D4416" t="str">
        <f t="shared" si="516"/>
        <v>R385-2</v>
      </c>
      <c r="E4416" t="s">
        <v>5520</v>
      </c>
      <c r="F4416">
        <v>2</v>
      </c>
      <c r="G4416" t="s">
        <v>4017</v>
      </c>
      <c r="AT4416" t="str">
        <f t="shared" si="517"/>
        <v>FAN_TACH1</v>
      </c>
      <c r="AU4416" t="str">
        <f t="shared" si="518"/>
        <v>--</v>
      </c>
    </row>
    <row r="4417" spans="1:47" x14ac:dyDescent="0.25">
      <c r="A4417" t="str">
        <f t="shared" si="513"/>
        <v>R386-1</v>
      </c>
      <c r="B4417" t="str">
        <f t="shared" si="514"/>
        <v>3V3</v>
      </c>
      <c r="C4417" t="str">
        <f t="shared" si="515"/>
        <v>R386-3V3</v>
      </c>
      <c r="D4417" t="str">
        <f t="shared" si="516"/>
        <v>R386-1</v>
      </c>
      <c r="E4417" t="s">
        <v>5521</v>
      </c>
      <c r="F4417">
        <v>1</v>
      </c>
      <c r="G4417" t="s">
        <v>3710</v>
      </c>
      <c r="AT4417" t="str">
        <f t="shared" si="517"/>
        <v>3V3</v>
      </c>
      <c r="AU4417" t="str">
        <f t="shared" si="518"/>
        <v>--</v>
      </c>
    </row>
    <row r="4418" spans="1:47" x14ac:dyDescent="0.25">
      <c r="A4418" t="str">
        <f t="shared" si="513"/>
        <v>R386-2</v>
      </c>
      <c r="B4418" t="str">
        <f t="shared" si="514"/>
        <v>FAN_PWM</v>
      </c>
      <c r="C4418" t="str">
        <f t="shared" si="515"/>
        <v>R386-FAN_PWM</v>
      </c>
      <c r="D4418" t="str">
        <f t="shared" si="516"/>
        <v>R386-2</v>
      </c>
      <c r="E4418" t="s">
        <v>5521</v>
      </c>
      <c r="F4418">
        <v>2</v>
      </c>
      <c r="G4418" t="s">
        <v>4015</v>
      </c>
      <c r="AT4418" t="str">
        <f t="shared" si="517"/>
        <v>FAN_PWM</v>
      </c>
      <c r="AU4418" t="str">
        <f t="shared" si="518"/>
        <v>--</v>
      </c>
    </row>
    <row r="4419" spans="1:47" x14ac:dyDescent="0.25">
      <c r="A4419" t="str">
        <f t="shared" si="513"/>
        <v>R390-1</v>
      </c>
      <c r="B4419" t="str">
        <f t="shared" si="514"/>
        <v>GND</v>
      </c>
      <c r="C4419" t="str">
        <f t="shared" si="515"/>
        <v>R390-GND</v>
      </c>
      <c r="D4419" t="str">
        <f t="shared" si="516"/>
        <v>R390-1</v>
      </c>
      <c r="E4419" t="s">
        <v>5522</v>
      </c>
      <c r="F4419">
        <v>1</v>
      </c>
      <c r="G4419" t="s">
        <v>433</v>
      </c>
      <c r="AT4419">
        <f t="shared" si="517"/>
        <v>0</v>
      </c>
      <c r="AU4419">
        <f t="shared" si="518"/>
        <v>0</v>
      </c>
    </row>
    <row r="4420" spans="1:47" x14ac:dyDescent="0.25">
      <c r="A4420" t="str">
        <f t="shared" si="513"/>
        <v>R390-2</v>
      </c>
      <c r="B4420" t="str">
        <f t="shared" si="514"/>
        <v>FGND</v>
      </c>
      <c r="C4420" t="str">
        <f t="shared" si="515"/>
        <v>R390-FGND</v>
      </c>
      <c r="D4420" t="str">
        <f t="shared" si="516"/>
        <v>R390-2</v>
      </c>
      <c r="E4420" t="s">
        <v>5522</v>
      </c>
      <c r="F4420">
        <v>2</v>
      </c>
      <c r="G4420" t="s">
        <v>4019</v>
      </c>
      <c r="AT4420" t="str">
        <f t="shared" si="517"/>
        <v>FGND</v>
      </c>
      <c r="AU4420" t="str">
        <f t="shared" si="518"/>
        <v>--</v>
      </c>
    </row>
    <row r="4421" spans="1:47" x14ac:dyDescent="0.25">
      <c r="A4421" t="str">
        <f t="shared" si="513"/>
        <v>R391-1</v>
      </c>
      <c r="B4421" t="str">
        <f t="shared" si="514"/>
        <v>3V3_FMC</v>
      </c>
      <c r="C4421" t="str">
        <f t="shared" si="515"/>
        <v>R391-3V3_FMC</v>
      </c>
      <c r="D4421" t="str">
        <f t="shared" si="516"/>
        <v>R391-1</v>
      </c>
      <c r="E4421" t="s">
        <v>5523</v>
      </c>
      <c r="F4421">
        <v>1</v>
      </c>
      <c r="G4421" t="s">
        <v>3714</v>
      </c>
      <c r="AT4421" t="str">
        <f t="shared" si="517"/>
        <v>3V3_FMC</v>
      </c>
      <c r="AU4421" t="str">
        <f t="shared" si="518"/>
        <v>--</v>
      </c>
    </row>
    <row r="4422" spans="1:47" x14ac:dyDescent="0.25">
      <c r="A4422" t="str">
        <f t="shared" ref="A4422:A4485" si="519">$E4422&amp;"-"&amp;$F4422</f>
        <v>R391-2</v>
      </c>
      <c r="B4422" t="str">
        <f t="shared" ref="B4422:B4485" si="520">IF(OR(E4422=$A$2,E4422=$B$2,E4422=$C$2,E4422=$D$2),"--",G4422)</f>
        <v>FMC_PG_M2C</v>
      </c>
      <c r="C4422" t="str">
        <f t="shared" ref="C4422:C4485" si="521">$E4422&amp;"-"&amp;$G4422</f>
        <v>R391-FMC_PG_M2C</v>
      </c>
      <c r="D4422" t="str">
        <f t="shared" ref="D4422:D4485" si="522">A4422</f>
        <v>R391-2</v>
      </c>
      <c r="E4422" t="s">
        <v>5523</v>
      </c>
      <c r="F4422">
        <v>2</v>
      </c>
      <c r="G4422" t="s">
        <v>4043</v>
      </c>
      <c r="AT4422" t="str">
        <f t="shared" ref="AT4422:AT4485" si="523">IF(IF(COUNTIF($AO$6:$AQ$150,B4422)&gt;0,"---","--")="---",VLOOKUP(B4422,$AO$6:$AQ$150,3,0),B4422)</f>
        <v>FMC_PG_M2C</v>
      </c>
      <c r="AU4422" t="str">
        <f t="shared" ref="AU4422:AU4485" si="524">IF(IF(COUNTIF($AO$6:$AQ$150,B4422)&gt;0,"---","--")="---",VLOOKUP(B4422,$AO$6:$AQ$150,2,0),"--")</f>
        <v>--</v>
      </c>
    </row>
    <row r="4423" spans="1:47" x14ac:dyDescent="0.25">
      <c r="A4423" t="str">
        <f t="shared" si="519"/>
        <v>R396-1</v>
      </c>
      <c r="B4423" t="str">
        <f t="shared" si="520"/>
        <v>CLK_25M_FPGA</v>
      </c>
      <c r="C4423" t="str">
        <f t="shared" si="521"/>
        <v>R396-CLK_25M_FPGA</v>
      </c>
      <c r="D4423" t="str">
        <f t="shared" si="522"/>
        <v>R396-1</v>
      </c>
      <c r="E4423" t="s">
        <v>5524</v>
      </c>
      <c r="F4423">
        <v>1</v>
      </c>
      <c r="G4423" t="s">
        <v>3789</v>
      </c>
      <c r="AT4423" t="str">
        <f t="shared" si="523"/>
        <v>CLK_25M_FPGA</v>
      </c>
      <c r="AU4423" t="str">
        <f t="shared" si="524"/>
        <v>--</v>
      </c>
    </row>
    <row r="4424" spans="1:47" x14ac:dyDescent="0.25">
      <c r="A4424" t="str">
        <f t="shared" si="519"/>
        <v>R396-2</v>
      </c>
      <c r="B4424" t="str">
        <f t="shared" si="520"/>
        <v>NetR1_2</v>
      </c>
      <c r="C4424" t="str">
        <f t="shared" si="521"/>
        <v>R396-NetR1_2</v>
      </c>
      <c r="D4424" t="str">
        <f t="shared" si="522"/>
        <v>R396-2</v>
      </c>
      <c r="E4424" t="s">
        <v>5524</v>
      </c>
      <c r="F4424">
        <v>2</v>
      </c>
      <c r="G4424" t="s">
        <v>4309</v>
      </c>
      <c r="AT4424" t="str">
        <f t="shared" si="523"/>
        <v>NetR1_2</v>
      </c>
      <c r="AU4424" t="str">
        <f t="shared" si="524"/>
        <v>--</v>
      </c>
    </row>
    <row r="4425" spans="1:47" x14ac:dyDescent="0.25">
      <c r="A4425" t="str">
        <f t="shared" si="519"/>
        <v>R399-1</v>
      </c>
      <c r="B4425" t="str">
        <f t="shared" si="520"/>
        <v>NetJ15_D30</v>
      </c>
      <c r="C4425" t="str">
        <f t="shared" si="521"/>
        <v>R399-NetJ15_D30</v>
      </c>
      <c r="D4425" t="str">
        <f t="shared" si="522"/>
        <v>R399-1</v>
      </c>
      <c r="E4425" t="s">
        <v>5525</v>
      </c>
      <c r="F4425">
        <v>1</v>
      </c>
      <c r="G4425" t="s">
        <v>4278</v>
      </c>
      <c r="AT4425" t="str">
        <f t="shared" si="523"/>
        <v>NetJ15_D30</v>
      </c>
      <c r="AU4425" t="str">
        <f t="shared" si="524"/>
        <v>--</v>
      </c>
    </row>
    <row r="4426" spans="1:47" x14ac:dyDescent="0.25">
      <c r="A4426" t="str">
        <f t="shared" si="519"/>
        <v>R399-2</v>
      </c>
      <c r="B4426" t="str">
        <f t="shared" si="520"/>
        <v>3V3_FMC</v>
      </c>
      <c r="C4426" t="str">
        <f t="shared" si="521"/>
        <v>R399-3V3_FMC</v>
      </c>
      <c r="D4426" t="str">
        <f t="shared" si="522"/>
        <v>R399-2</v>
      </c>
      <c r="E4426" t="s">
        <v>5525</v>
      </c>
      <c r="F4426">
        <v>2</v>
      </c>
      <c r="G4426" t="s">
        <v>3714</v>
      </c>
      <c r="AT4426" t="str">
        <f t="shared" si="523"/>
        <v>3V3_FMC</v>
      </c>
      <c r="AU4426" t="str">
        <f t="shared" si="524"/>
        <v>--</v>
      </c>
    </row>
    <row r="4427" spans="1:47" x14ac:dyDescent="0.25">
      <c r="A4427" t="str">
        <f t="shared" si="519"/>
        <v>R400-1</v>
      </c>
      <c r="B4427" t="str">
        <f t="shared" si="520"/>
        <v>NetJ15_D33</v>
      </c>
      <c r="C4427" t="str">
        <f t="shared" si="521"/>
        <v>R400-NetJ15_D33</v>
      </c>
      <c r="D4427" t="str">
        <f t="shared" si="522"/>
        <v>R400-1</v>
      </c>
      <c r="E4427" t="s">
        <v>5526</v>
      </c>
      <c r="F4427">
        <v>1</v>
      </c>
      <c r="G4427" t="s">
        <v>4281</v>
      </c>
      <c r="AT4427" t="str">
        <f t="shared" si="523"/>
        <v>NetJ15_D33</v>
      </c>
      <c r="AU4427" t="str">
        <f t="shared" si="524"/>
        <v>--</v>
      </c>
    </row>
    <row r="4428" spans="1:47" x14ac:dyDescent="0.25">
      <c r="A4428" t="str">
        <f t="shared" si="519"/>
        <v>R400-2</v>
      </c>
      <c r="B4428" t="str">
        <f t="shared" si="520"/>
        <v>3V3_FMC</v>
      </c>
      <c r="C4428" t="str">
        <f t="shared" si="521"/>
        <v>R400-3V3_FMC</v>
      </c>
      <c r="D4428" t="str">
        <f t="shared" si="522"/>
        <v>R400-2</v>
      </c>
      <c r="E4428" t="s">
        <v>5526</v>
      </c>
      <c r="F4428">
        <v>2</v>
      </c>
      <c r="G4428" t="s">
        <v>3714</v>
      </c>
      <c r="AT4428" t="str">
        <f t="shared" si="523"/>
        <v>3V3_FMC</v>
      </c>
      <c r="AU4428" t="str">
        <f t="shared" si="524"/>
        <v>--</v>
      </c>
    </row>
    <row r="4429" spans="1:47" x14ac:dyDescent="0.25">
      <c r="A4429" t="str">
        <f t="shared" si="519"/>
        <v>R401-1</v>
      </c>
      <c r="B4429" t="str">
        <f t="shared" si="520"/>
        <v>NetJ15_D29</v>
      </c>
      <c r="C4429" t="str">
        <f t="shared" si="521"/>
        <v>R401-NetJ15_D29</v>
      </c>
      <c r="D4429" t="str">
        <f t="shared" si="522"/>
        <v>R401-1</v>
      </c>
      <c r="E4429" t="s">
        <v>5527</v>
      </c>
      <c r="F4429">
        <v>1</v>
      </c>
      <c r="G4429" t="s">
        <v>4277</v>
      </c>
      <c r="AT4429" t="str">
        <f t="shared" si="523"/>
        <v>NetJ15_D29</v>
      </c>
      <c r="AU4429" t="str">
        <f t="shared" si="524"/>
        <v>--</v>
      </c>
    </row>
    <row r="4430" spans="1:47" x14ac:dyDescent="0.25">
      <c r="A4430" t="str">
        <f t="shared" si="519"/>
        <v>R401-2</v>
      </c>
      <c r="B4430" t="str">
        <f t="shared" si="520"/>
        <v>GND</v>
      </c>
      <c r="C4430" t="str">
        <f t="shared" si="521"/>
        <v>R401-GND</v>
      </c>
      <c r="D4430" t="str">
        <f t="shared" si="522"/>
        <v>R401-2</v>
      </c>
      <c r="E4430" t="s">
        <v>5527</v>
      </c>
      <c r="F4430">
        <v>2</v>
      </c>
      <c r="G4430" t="s">
        <v>433</v>
      </c>
      <c r="AT4430">
        <f t="shared" si="523"/>
        <v>0</v>
      </c>
      <c r="AU4430">
        <f t="shared" si="524"/>
        <v>0</v>
      </c>
    </row>
    <row r="4431" spans="1:47" x14ac:dyDescent="0.25">
      <c r="A4431" t="str">
        <f t="shared" si="519"/>
        <v>S1-1</v>
      </c>
      <c r="B4431" t="str">
        <f t="shared" si="520"/>
        <v>GND</v>
      </c>
      <c r="C4431" t="str">
        <f t="shared" si="521"/>
        <v>S1-GND</v>
      </c>
      <c r="D4431" t="str">
        <f t="shared" si="522"/>
        <v>S1-1</v>
      </c>
      <c r="E4431" t="s">
        <v>5528</v>
      </c>
      <c r="F4431">
        <v>1</v>
      </c>
      <c r="G4431" t="s">
        <v>433</v>
      </c>
      <c r="AT4431">
        <f t="shared" si="523"/>
        <v>0</v>
      </c>
      <c r="AU4431">
        <f t="shared" si="524"/>
        <v>0</v>
      </c>
    </row>
    <row r="4432" spans="1:47" x14ac:dyDescent="0.25">
      <c r="A4432" t="str">
        <f t="shared" si="519"/>
        <v>S1-2</v>
      </c>
      <c r="B4432" t="str">
        <f t="shared" si="520"/>
        <v>FPGA_RST</v>
      </c>
      <c r="C4432" t="str">
        <f t="shared" si="521"/>
        <v>S1-FPGA_RST</v>
      </c>
      <c r="D4432" t="str">
        <f t="shared" si="522"/>
        <v>S1-2</v>
      </c>
      <c r="E4432" t="s">
        <v>5528</v>
      </c>
      <c r="F4432">
        <v>2</v>
      </c>
      <c r="G4432" t="s">
        <v>4045</v>
      </c>
      <c r="AT4432" t="str">
        <f t="shared" si="523"/>
        <v>FPGA_RST</v>
      </c>
      <c r="AU4432" t="str">
        <f t="shared" si="524"/>
        <v>--</v>
      </c>
    </row>
    <row r="4433" spans="1:47" x14ac:dyDescent="0.25">
      <c r="A4433" t="str">
        <f t="shared" si="519"/>
        <v>S2-1</v>
      </c>
      <c r="B4433" t="str">
        <f t="shared" si="520"/>
        <v>HPS_COLD_RST</v>
      </c>
      <c r="C4433" t="str">
        <f t="shared" si="521"/>
        <v>S2-HPS_COLD_RST</v>
      </c>
      <c r="D4433" t="str">
        <f t="shared" si="522"/>
        <v>S2-1</v>
      </c>
      <c r="E4433" t="s">
        <v>5529</v>
      </c>
      <c r="F4433">
        <v>1</v>
      </c>
      <c r="G4433" t="s">
        <v>992</v>
      </c>
      <c r="AT4433" t="str">
        <f t="shared" si="523"/>
        <v>HPS_COLD_RST</v>
      </c>
      <c r="AU4433" t="str">
        <f t="shared" si="524"/>
        <v>--</v>
      </c>
    </row>
    <row r="4434" spans="1:47" x14ac:dyDescent="0.25">
      <c r="A4434" t="str">
        <f t="shared" si="519"/>
        <v>S2-2</v>
      </c>
      <c r="B4434" t="str">
        <f t="shared" si="520"/>
        <v>HPS_COLD_RST</v>
      </c>
      <c r="C4434" t="str">
        <f t="shared" si="521"/>
        <v>S2-HPS_COLD_RST</v>
      </c>
      <c r="D4434" t="str">
        <f t="shared" si="522"/>
        <v>S2-2</v>
      </c>
      <c r="E4434" t="s">
        <v>5529</v>
      </c>
      <c r="F4434">
        <v>2</v>
      </c>
      <c r="G4434" t="s">
        <v>992</v>
      </c>
      <c r="AT4434" t="str">
        <f t="shared" si="523"/>
        <v>HPS_COLD_RST</v>
      </c>
      <c r="AU4434" t="str">
        <f t="shared" si="524"/>
        <v>--</v>
      </c>
    </row>
    <row r="4435" spans="1:47" x14ac:dyDescent="0.25">
      <c r="A4435" t="str">
        <f t="shared" si="519"/>
        <v>S2-3</v>
      </c>
      <c r="B4435" t="str">
        <f t="shared" si="520"/>
        <v>GND</v>
      </c>
      <c r="C4435" t="str">
        <f t="shared" si="521"/>
        <v>S2-GND</v>
      </c>
      <c r="D4435" t="str">
        <f t="shared" si="522"/>
        <v>S2-3</v>
      </c>
      <c r="E4435" t="s">
        <v>5529</v>
      </c>
      <c r="F4435">
        <v>3</v>
      </c>
      <c r="G4435" t="s">
        <v>433</v>
      </c>
      <c r="AT4435">
        <f t="shared" si="523"/>
        <v>0</v>
      </c>
      <c r="AU4435">
        <f t="shared" si="524"/>
        <v>0</v>
      </c>
    </row>
    <row r="4436" spans="1:47" x14ac:dyDescent="0.25">
      <c r="A4436" t="str">
        <f t="shared" si="519"/>
        <v>S2-4</v>
      </c>
      <c r="B4436" t="str">
        <f t="shared" si="520"/>
        <v>GND</v>
      </c>
      <c r="C4436" t="str">
        <f t="shared" si="521"/>
        <v>S2-GND</v>
      </c>
      <c r="D4436" t="str">
        <f t="shared" si="522"/>
        <v>S2-4</v>
      </c>
      <c r="E4436" t="s">
        <v>5529</v>
      </c>
      <c r="F4436">
        <v>4</v>
      </c>
      <c r="G4436" t="s">
        <v>433</v>
      </c>
      <c r="AT4436">
        <f t="shared" si="523"/>
        <v>0</v>
      </c>
      <c r="AU4436">
        <f t="shared" si="524"/>
        <v>0</v>
      </c>
    </row>
    <row r="4437" spans="1:47" x14ac:dyDescent="0.25">
      <c r="A4437" t="str">
        <f t="shared" si="519"/>
        <v>S3-1</v>
      </c>
      <c r="B4437" t="str">
        <f t="shared" si="520"/>
        <v>NCONFIG</v>
      </c>
      <c r="C4437" t="str">
        <f t="shared" si="521"/>
        <v>S3-NCONFIG</v>
      </c>
      <c r="D4437" t="str">
        <f t="shared" si="522"/>
        <v>S3-1</v>
      </c>
      <c r="E4437" t="s">
        <v>5530</v>
      </c>
      <c r="F4437">
        <v>1</v>
      </c>
      <c r="G4437" t="s">
        <v>994</v>
      </c>
      <c r="AT4437" t="str">
        <f t="shared" si="523"/>
        <v>NCONFIG</v>
      </c>
      <c r="AU4437" t="str">
        <f t="shared" si="524"/>
        <v>--</v>
      </c>
    </row>
    <row r="4438" spans="1:47" x14ac:dyDescent="0.25">
      <c r="A4438" t="str">
        <f t="shared" si="519"/>
        <v>S3-2</v>
      </c>
      <c r="B4438" t="str">
        <f t="shared" si="520"/>
        <v>NCONFIG</v>
      </c>
      <c r="C4438" t="str">
        <f t="shared" si="521"/>
        <v>S3-NCONFIG</v>
      </c>
      <c r="D4438" t="str">
        <f t="shared" si="522"/>
        <v>S3-2</v>
      </c>
      <c r="E4438" t="s">
        <v>5530</v>
      </c>
      <c r="F4438">
        <v>2</v>
      </c>
      <c r="G4438" t="s">
        <v>994</v>
      </c>
      <c r="AT4438" t="str">
        <f t="shared" si="523"/>
        <v>NCONFIG</v>
      </c>
      <c r="AU4438" t="str">
        <f t="shared" si="524"/>
        <v>--</v>
      </c>
    </row>
    <row r="4439" spans="1:47" x14ac:dyDescent="0.25">
      <c r="A4439" t="str">
        <f t="shared" si="519"/>
        <v>S3-3</v>
      </c>
      <c r="B4439" t="str">
        <f t="shared" si="520"/>
        <v>GND</v>
      </c>
      <c r="C4439" t="str">
        <f t="shared" si="521"/>
        <v>S3-GND</v>
      </c>
      <c r="D4439" t="str">
        <f t="shared" si="522"/>
        <v>S3-3</v>
      </c>
      <c r="E4439" t="s">
        <v>5530</v>
      </c>
      <c r="F4439">
        <v>3</v>
      </c>
      <c r="G4439" t="s">
        <v>433</v>
      </c>
      <c r="AT4439">
        <f t="shared" si="523"/>
        <v>0</v>
      </c>
      <c r="AU4439">
        <f t="shared" si="524"/>
        <v>0</v>
      </c>
    </row>
    <row r="4440" spans="1:47" x14ac:dyDescent="0.25">
      <c r="A4440" t="str">
        <f t="shared" si="519"/>
        <v>S3-4</v>
      </c>
      <c r="B4440" t="str">
        <f t="shared" si="520"/>
        <v>GND</v>
      </c>
      <c r="C4440" t="str">
        <f t="shared" si="521"/>
        <v>S3-GND</v>
      </c>
      <c r="D4440" t="str">
        <f t="shared" si="522"/>
        <v>S3-4</v>
      </c>
      <c r="E4440" t="s">
        <v>5530</v>
      </c>
      <c r="F4440">
        <v>4</v>
      </c>
      <c r="G4440" t="s">
        <v>433</v>
      </c>
      <c r="AT4440">
        <f t="shared" si="523"/>
        <v>0</v>
      </c>
      <c r="AU4440">
        <f t="shared" si="524"/>
        <v>0</v>
      </c>
    </row>
    <row r="4441" spans="1:47" x14ac:dyDescent="0.25">
      <c r="A4441" t="str">
        <f t="shared" si="519"/>
        <v>S4-1</v>
      </c>
      <c r="B4441" t="str">
        <f t="shared" si="520"/>
        <v>GND</v>
      </c>
      <c r="C4441" t="str">
        <f t="shared" si="521"/>
        <v>S4-GND</v>
      </c>
      <c r="D4441" t="str">
        <f t="shared" si="522"/>
        <v>S4-1</v>
      </c>
      <c r="E4441" t="s">
        <v>5531</v>
      </c>
      <c r="F4441">
        <v>1</v>
      </c>
      <c r="G4441" t="s">
        <v>433</v>
      </c>
      <c r="AT4441">
        <f t="shared" si="523"/>
        <v>0</v>
      </c>
      <c r="AU4441">
        <f t="shared" si="524"/>
        <v>0</v>
      </c>
    </row>
    <row r="4442" spans="1:47" x14ac:dyDescent="0.25">
      <c r="A4442" t="str">
        <f t="shared" si="519"/>
        <v>S4-2</v>
      </c>
      <c r="B4442" t="str">
        <f t="shared" si="520"/>
        <v>GND</v>
      </c>
      <c r="C4442" t="str">
        <f t="shared" si="521"/>
        <v>S4-GND</v>
      </c>
      <c r="D4442" t="str">
        <f t="shared" si="522"/>
        <v>S4-2</v>
      </c>
      <c r="E4442" t="s">
        <v>5531</v>
      </c>
      <c r="F4442">
        <v>2</v>
      </c>
      <c r="G4442" t="s">
        <v>433</v>
      </c>
      <c r="AT4442">
        <f t="shared" si="523"/>
        <v>0</v>
      </c>
      <c r="AU4442">
        <f t="shared" si="524"/>
        <v>0</v>
      </c>
    </row>
    <row r="4443" spans="1:47" x14ac:dyDescent="0.25">
      <c r="A4443" t="str">
        <f t="shared" si="519"/>
        <v>S4-3</v>
      </c>
      <c r="B4443" t="str">
        <f t="shared" si="520"/>
        <v>GND</v>
      </c>
      <c r="C4443" t="str">
        <f t="shared" si="521"/>
        <v>S4-GND</v>
      </c>
      <c r="D4443" t="str">
        <f t="shared" si="522"/>
        <v>S4-3</v>
      </c>
      <c r="E4443" t="s">
        <v>5531</v>
      </c>
      <c r="F4443">
        <v>3</v>
      </c>
      <c r="G4443" t="s">
        <v>433</v>
      </c>
      <c r="AT4443">
        <f t="shared" si="523"/>
        <v>0</v>
      </c>
      <c r="AU4443">
        <f t="shared" si="524"/>
        <v>0</v>
      </c>
    </row>
    <row r="4444" spans="1:47" x14ac:dyDescent="0.25">
      <c r="A4444" t="str">
        <f t="shared" si="519"/>
        <v>S4-4</v>
      </c>
      <c r="B4444" t="str">
        <f t="shared" si="520"/>
        <v>GND</v>
      </c>
      <c r="C4444" t="str">
        <f t="shared" si="521"/>
        <v>S4-GND</v>
      </c>
      <c r="D4444" t="str">
        <f t="shared" si="522"/>
        <v>S4-4</v>
      </c>
      <c r="E4444" t="s">
        <v>5531</v>
      </c>
      <c r="F4444">
        <v>4</v>
      </c>
      <c r="G4444" t="s">
        <v>433</v>
      </c>
      <c r="AT4444">
        <f t="shared" si="523"/>
        <v>0</v>
      </c>
      <c r="AU4444">
        <f t="shared" si="524"/>
        <v>0</v>
      </c>
    </row>
    <row r="4445" spans="1:47" x14ac:dyDescent="0.25">
      <c r="A4445" t="str">
        <f t="shared" si="519"/>
        <v>S4-5</v>
      </c>
      <c r="B4445" t="str">
        <f t="shared" si="520"/>
        <v>VADJ_1V3_FMC</v>
      </c>
      <c r="C4445" t="str">
        <f t="shared" si="521"/>
        <v>S4-VADJ_1V3_FMC</v>
      </c>
      <c r="D4445" t="str">
        <f t="shared" si="522"/>
        <v>S4-5</v>
      </c>
      <c r="E4445" t="s">
        <v>5531</v>
      </c>
      <c r="F4445">
        <v>5</v>
      </c>
      <c r="G4445" t="s">
        <v>4503</v>
      </c>
      <c r="AT4445" t="str">
        <f t="shared" si="523"/>
        <v>VADJ_1V3_FMC</v>
      </c>
      <c r="AU4445" t="str">
        <f t="shared" si="524"/>
        <v>--</v>
      </c>
    </row>
    <row r="4446" spans="1:47" x14ac:dyDescent="0.25">
      <c r="A4446" t="str">
        <f t="shared" si="519"/>
        <v>S4-6</v>
      </c>
      <c r="B4446" t="str">
        <f t="shared" si="520"/>
        <v>VIO_1V3_CRUVI</v>
      </c>
      <c r="C4446" t="str">
        <f t="shared" si="521"/>
        <v>S4-VIO_1V3_CRUVI</v>
      </c>
      <c r="D4446" t="str">
        <f t="shared" si="522"/>
        <v>S4-6</v>
      </c>
      <c r="E4446" t="s">
        <v>5531</v>
      </c>
      <c r="F4446">
        <v>6</v>
      </c>
      <c r="G4446" t="s">
        <v>4513</v>
      </c>
      <c r="AT4446" t="str">
        <f t="shared" si="523"/>
        <v>VIO_1V3_CRUVI</v>
      </c>
      <c r="AU4446" t="str">
        <f t="shared" si="524"/>
        <v>--</v>
      </c>
    </row>
    <row r="4447" spans="1:47" x14ac:dyDescent="0.25">
      <c r="A4447" t="str">
        <f t="shared" si="519"/>
        <v>S4-7</v>
      </c>
      <c r="B4447" t="str">
        <f t="shared" si="520"/>
        <v>3V3_Z_ADJ</v>
      </c>
      <c r="C4447" t="str">
        <f t="shared" si="521"/>
        <v>S4-3V3_Z_ADJ</v>
      </c>
      <c r="D4447" t="str">
        <f t="shared" si="522"/>
        <v>S4-7</v>
      </c>
      <c r="E4447" t="s">
        <v>5531</v>
      </c>
      <c r="F4447">
        <v>7</v>
      </c>
      <c r="G4447" t="s">
        <v>3722</v>
      </c>
      <c r="AT4447" t="str">
        <f t="shared" si="523"/>
        <v>3V3_Z_ADJ</v>
      </c>
      <c r="AU4447" t="str">
        <f t="shared" si="524"/>
        <v>--</v>
      </c>
    </row>
    <row r="4448" spans="1:47" x14ac:dyDescent="0.25">
      <c r="A4448" t="str">
        <f t="shared" si="519"/>
        <v>S4-8</v>
      </c>
      <c r="B4448" t="str">
        <f t="shared" si="520"/>
        <v>2V5_Z_ADJ</v>
      </c>
      <c r="C4448" t="str">
        <f t="shared" si="521"/>
        <v>S4-2V5_Z_ADJ</v>
      </c>
      <c r="D4448" t="str">
        <f t="shared" si="522"/>
        <v>S4-8</v>
      </c>
      <c r="E4448" t="s">
        <v>5531</v>
      </c>
      <c r="F4448">
        <v>8</v>
      </c>
      <c r="G4448" t="s">
        <v>3708</v>
      </c>
      <c r="AT4448" t="str">
        <f t="shared" si="523"/>
        <v>2V5_Z_ADJ</v>
      </c>
      <c r="AU4448" t="str">
        <f t="shared" si="524"/>
        <v>--</v>
      </c>
    </row>
    <row r="4449" spans="1:47" x14ac:dyDescent="0.25">
      <c r="A4449" t="str">
        <f t="shared" si="519"/>
        <v>S7-1</v>
      </c>
      <c r="B4449" t="str">
        <f t="shared" si="520"/>
        <v>GND</v>
      </c>
      <c r="C4449" t="str">
        <f t="shared" si="521"/>
        <v>S7-GND</v>
      </c>
      <c r="D4449" t="str">
        <f t="shared" si="522"/>
        <v>S7-1</v>
      </c>
      <c r="E4449" t="s">
        <v>5532</v>
      </c>
      <c r="F4449">
        <v>1</v>
      </c>
      <c r="G4449" t="s">
        <v>433</v>
      </c>
      <c r="AT4449">
        <f t="shared" si="523"/>
        <v>0</v>
      </c>
      <c r="AU4449">
        <f t="shared" si="524"/>
        <v>0</v>
      </c>
    </row>
    <row r="4450" spans="1:47" x14ac:dyDescent="0.25">
      <c r="A4450" t="str">
        <f t="shared" si="519"/>
        <v>S7-2</v>
      </c>
      <c r="B4450" t="str">
        <f t="shared" si="520"/>
        <v>GND</v>
      </c>
      <c r="C4450" t="str">
        <f t="shared" si="521"/>
        <v>S7-GND</v>
      </c>
      <c r="D4450" t="str">
        <f t="shared" si="522"/>
        <v>S7-2</v>
      </c>
      <c r="E4450" t="s">
        <v>5532</v>
      </c>
      <c r="F4450">
        <v>2</v>
      </c>
      <c r="G4450" t="s">
        <v>433</v>
      </c>
      <c r="AT4450">
        <f t="shared" si="523"/>
        <v>0</v>
      </c>
      <c r="AU4450">
        <f t="shared" si="524"/>
        <v>0</v>
      </c>
    </row>
    <row r="4451" spans="1:47" x14ac:dyDescent="0.25">
      <c r="A4451" t="str">
        <f t="shared" si="519"/>
        <v>S7-3</v>
      </c>
      <c r="B4451" t="str">
        <f t="shared" si="520"/>
        <v>GND</v>
      </c>
      <c r="C4451" t="str">
        <f t="shared" si="521"/>
        <v>S7-GND</v>
      </c>
      <c r="D4451" t="str">
        <f t="shared" si="522"/>
        <v>S7-3</v>
      </c>
      <c r="E4451" t="s">
        <v>5532</v>
      </c>
      <c r="F4451">
        <v>3</v>
      </c>
      <c r="G4451" t="s">
        <v>433</v>
      </c>
      <c r="AT4451">
        <f t="shared" si="523"/>
        <v>0</v>
      </c>
      <c r="AU4451">
        <f t="shared" si="524"/>
        <v>0</v>
      </c>
    </row>
    <row r="4452" spans="1:47" x14ac:dyDescent="0.25">
      <c r="A4452" t="str">
        <f t="shared" si="519"/>
        <v>S7-4</v>
      </c>
      <c r="B4452" t="str">
        <f t="shared" si="520"/>
        <v>GND</v>
      </c>
      <c r="C4452" t="str">
        <f t="shared" si="521"/>
        <v>S7-GND</v>
      </c>
      <c r="D4452" t="str">
        <f t="shared" si="522"/>
        <v>S7-4</v>
      </c>
      <c r="E4452" t="s">
        <v>5532</v>
      </c>
      <c r="F4452">
        <v>4</v>
      </c>
      <c r="G4452" t="s">
        <v>433</v>
      </c>
      <c r="AT4452">
        <f t="shared" si="523"/>
        <v>0</v>
      </c>
      <c r="AU4452">
        <f t="shared" si="524"/>
        <v>0</v>
      </c>
    </row>
    <row r="4453" spans="1:47" x14ac:dyDescent="0.25">
      <c r="A4453" t="str">
        <f t="shared" si="519"/>
        <v>S7-5</v>
      </c>
      <c r="B4453" t="str">
        <f t="shared" si="520"/>
        <v>SDM_RESTORE</v>
      </c>
      <c r="C4453" t="str">
        <f t="shared" si="521"/>
        <v>S7-SDM_RESTORE</v>
      </c>
      <c r="D4453" t="str">
        <f t="shared" si="522"/>
        <v>S7-5</v>
      </c>
      <c r="E4453" t="s">
        <v>5532</v>
      </c>
      <c r="F4453">
        <v>5</v>
      </c>
      <c r="G4453" t="s">
        <v>993</v>
      </c>
      <c r="AT4453" t="str">
        <f t="shared" si="523"/>
        <v>SDM_RESTORE</v>
      </c>
      <c r="AU4453" t="str">
        <f t="shared" si="524"/>
        <v>--</v>
      </c>
    </row>
    <row r="4454" spans="1:47" x14ac:dyDescent="0.25">
      <c r="A4454" t="str">
        <f t="shared" si="519"/>
        <v>S7-6</v>
      </c>
      <c r="B4454" t="str">
        <f t="shared" si="520"/>
        <v>MSEL2</v>
      </c>
      <c r="C4454" t="str">
        <f t="shared" si="521"/>
        <v>S7-MSEL2</v>
      </c>
      <c r="D4454" t="str">
        <f t="shared" si="522"/>
        <v>S7-6</v>
      </c>
      <c r="E4454" t="s">
        <v>5532</v>
      </c>
      <c r="F4454">
        <v>6</v>
      </c>
      <c r="G4454" t="s">
        <v>1027</v>
      </c>
      <c r="AT4454" t="str">
        <f t="shared" si="523"/>
        <v>MSEL2</v>
      </c>
      <c r="AU4454" t="str">
        <f t="shared" si="524"/>
        <v>--</v>
      </c>
    </row>
    <row r="4455" spans="1:47" x14ac:dyDescent="0.25">
      <c r="A4455" t="str">
        <f t="shared" si="519"/>
        <v>S7-7</v>
      </c>
      <c r="B4455" t="str">
        <f t="shared" si="520"/>
        <v>MSEL1</v>
      </c>
      <c r="C4455" t="str">
        <f t="shared" si="521"/>
        <v>S7-MSEL1</v>
      </c>
      <c r="D4455" t="str">
        <f t="shared" si="522"/>
        <v>S7-7</v>
      </c>
      <c r="E4455" t="s">
        <v>5532</v>
      </c>
      <c r="F4455">
        <v>7</v>
      </c>
      <c r="G4455" t="s">
        <v>1029</v>
      </c>
      <c r="AT4455" t="str">
        <f t="shared" si="523"/>
        <v>MSEL1</v>
      </c>
      <c r="AU4455" t="str">
        <f t="shared" si="524"/>
        <v>--</v>
      </c>
    </row>
    <row r="4456" spans="1:47" x14ac:dyDescent="0.25">
      <c r="A4456" t="str">
        <f t="shared" si="519"/>
        <v>S7-8</v>
      </c>
      <c r="B4456" t="str">
        <f t="shared" si="520"/>
        <v>AS_NCS_MSEL0</v>
      </c>
      <c r="C4456" t="str">
        <f t="shared" si="521"/>
        <v>S7-AS_NCS_MSEL0</v>
      </c>
      <c r="D4456" t="str">
        <f t="shared" si="522"/>
        <v>S7-8</v>
      </c>
      <c r="E4456" t="s">
        <v>5532</v>
      </c>
      <c r="F4456">
        <v>8</v>
      </c>
      <c r="G4456" t="s">
        <v>459</v>
      </c>
      <c r="AT4456" t="str">
        <f t="shared" si="523"/>
        <v>AS_NCS_MSEL0</v>
      </c>
      <c r="AU4456" t="str">
        <f t="shared" si="524"/>
        <v>--</v>
      </c>
    </row>
    <row r="4457" spans="1:47" x14ac:dyDescent="0.25">
      <c r="A4457" t="str">
        <f t="shared" si="519"/>
        <v>S14-1</v>
      </c>
      <c r="B4457" t="str">
        <f t="shared" si="520"/>
        <v>GND</v>
      </c>
      <c r="C4457" t="str">
        <f t="shared" si="521"/>
        <v>S14-GND</v>
      </c>
      <c r="D4457" t="str">
        <f t="shared" si="522"/>
        <v>S14-1</v>
      </c>
      <c r="E4457" t="s">
        <v>5533</v>
      </c>
      <c r="F4457">
        <v>1</v>
      </c>
      <c r="G4457" t="s">
        <v>433</v>
      </c>
      <c r="AT4457">
        <f t="shared" si="523"/>
        <v>0</v>
      </c>
      <c r="AU4457">
        <f t="shared" si="524"/>
        <v>0</v>
      </c>
    </row>
    <row r="4458" spans="1:47" x14ac:dyDescent="0.25">
      <c r="A4458" t="str">
        <f t="shared" si="519"/>
        <v>S14-2</v>
      </c>
      <c r="B4458" t="str">
        <f t="shared" si="520"/>
        <v>GND</v>
      </c>
      <c r="C4458" t="str">
        <f t="shared" si="521"/>
        <v>S14-GND</v>
      </c>
      <c r="D4458" t="str">
        <f t="shared" si="522"/>
        <v>S14-2</v>
      </c>
      <c r="E4458" t="s">
        <v>5533</v>
      </c>
      <c r="F4458">
        <v>2</v>
      </c>
      <c r="G4458" t="s">
        <v>433</v>
      </c>
      <c r="AT4458">
        <f t="shared" si="523"/>
        <v>0</v>
      </c>
      <c r="AU4458">
        <f t="shared" si="524"/>
        <v>0</v>
      </c>
    </row>
    <row r="4459" spans="1:47" x14ac:dyDescent="0.25">
      <c r="A4459" t="str">
        <f t="shared" si="519"/>
        <v>S14-3</v>
      </c>
      <c r="B4459" t="str">
        <f t="shared" si="520"/>
        <v>GND</v>
      </c>
      <c r="C4459" t="str">
        <f t="shared" si="521"/>
        <v>S14-GND</v>
      </c>
      <c r="D4459" t="str">
        <f t="shared" si="522"/>
        <v>S14-3</v>
      </c>
      <c r="E4459" t="s">
        <v>5533</v>
      </c>
      <c r="F4459">
        <v>3</v>
      </c>
      <c r="G4459" t="s">
        <v>433</v>
      </c>
      <c r="AT4459">
        <f t="shared" si="523"/>
        <v>0</v>
      </c>
      <c r="AU4459">
        <f t="shared" si="524"/>
        <v>0</v>
      </c>
    </row>
    <row r="4460" spans="1:47" x14ac:dyDescent="0.25">
      <c r="A4460" t="str">
        <f t="shared" si="519"/>
        <v>S14-4</v>
      </c>
      <c r="B4460" t="str">
        <f t="shared" si="520"/>
        <v>GND</v>
      </c>
      <c r="C4460" t="str">
        <f t="shared" si="521"/>
        <v>S14-GND</v>
      </c>
      <c r="D4460" t="str">
        <f t="shared" si="522"/>
        <v>S14-4</v>
      </c>
      <c r="E4460" t="s">
        <v>5533</v>
      </c>
      <c r="F4460">
        <v>4</v>
      </c>
      <c r="G4460" t="s">
        <v>433</v>
      </c>
      <c r="AT4460">
        <f t="shared" si="523"/>
        <v>0</v>
      </c>
      <c r="AU4460">
        <f t="shared" si="524"/>
        <v>0</v>
      </c>
    </row>
    <row r="4461" spans="1:47" x14ac:dyDescent="0.25">
      <c r="A4461" t="str">
        <f t="shared" si="519"/>
        <v>S14-5</v>
      </c>
      <c r="B4461" t="str">
        <f t="shared" si="520"/>
        <v>I2C_MUX_SEL</v>
      </c>
      <c r="C4461" t="str">
        <f t="shared" si="521"/>
        <v>S14-I2C_MUX_SEL</v>
      </c>
      <c r="D4461" t="str">
        <f t="shared" si="522"/>
        <v>S14-5</v>
      </c>
      <c r="E4461" t="s">
        <v>5533</v>
      </c>
      <c r="F4461">
        <v>5</v>
      </c>
      <c r="G4461" t="s">
        <v>4132</v>
      </c>
      <c r="AT4461" t="str">
        <f t="shared" si="523"/>
        <v>I2C_MUX_SEL</v>
      </c>
      <c r="AU4461" t="str">
        <f t="shared" si="524"/>
        <v>--</v>
      </c>
    </row>
    <row r="4462" spans="1:47" x14ac:dyDescent="0.25">
      <c r="A4462" t="str">
        <f t="shared" si="519"/>
        <v>S14-6</v>
      </c>
      <c r="B4462" t="str">
        <f t="shared" si="520"/>
        <v>MUX_I2C_RSTn</v>
      </c>
      <c r="C4462" t="str">
        <f t="shared" si="521"/>
        <v>S14-MUX_I2C_RSTn</v>
      </c>
      <c r="D4462" t="str">
        <f t="shared" si="522"/>
        <v>S14-6</v>
      </c>
      <c r="E4462" t="s">
        <v>5533</v>
      </c>
      <c r="F4462">
        <v>6</v>
      </c>
      <c r="G4462" t="s">
        <v>4216</v>
      </c>
      <c r="AT4462" t="str">
        <f t="shared" si="523"/>
        <v>MUX_I2C_RSTn</v>
      </c>
      <c r="AU4462" t="str">
        <f t="shared" si="524"/>
        <v>--</v>
      </c>
    </row>
    <row r="4463" spans="1:47" x14ac:dyDescent="0.25">
      <c r="A4463" t="str">
        <f t="shared" si="519"/>
        <v>S14-7</v>
      </c>
      <c r="B4463" t="str">
        <f t="shared" si="520"/>
        <v>EXP_GPIO</v>
      </c>
      <c r="C4463" t="str">
        <f t="shared" si="521"/>
        <v>S14-EXP_GPIO</v>
      </c>
      <c r="D4463" t="str">
        <f t="shared" si="522"/>
        <v>S14-7</v>
      </c>
      <c r="E4463" t="s">
        <v>5533</v>
      </c>
      <c r="F4463">
        <v>7</v>
      </c>
      <c r="G4463" t="s">
        <v>4009</v>
      </c>
      <c r="AT4463" t="str">
        <f t="shared" si="523"/>
        <v>EXP_GPIO</v>
      </c>
      <c r="AU4463" t="str">
        <f t="shared" si="524"/>
        <v>--</v>
      </c>
    </row>
    <row r="4464" spans="1:47" x14ac:dyDescent="0.25">
      <c r="A4464" t="str">
        <f t="shared" si="519"/>
        <v>S14-8</v>
      </c>
      <c r="B4464" t="str">
        <f t="shared" si="520"/>
        <v>SD_SEL</v>
      </c>
      <c r="C4464" t="str">
        <f t="shared" si="521"/>
        <v>S14-SD_SEL</v>
      </c>
      <c r="D4464" t="str">
        <f t="shared" si="522"/>
        <v>S14-8</v>
      </c>
      <c r="E4464" t="s">
        <v>5533</v>
      </c>
      <c r="F4464">
        <v>8</v>
      </c>
      <c r="G4464" t="s">
        <v>4434</v>
      </c>
      <c r="AT4464" t="str">
        <f t="shared" si="523"/>
        <v>SD_SEL</v>
      </c>
      <c r="AU4464" t="str">
        <f t="shared" si="524"/>
        <v>--</v>
      </c>
    </row>
    <row r="4465" spans="1:47" x14ac:dyDescent="0.25">
      <c r="A4465" t="str">
        <f t="shared" si="519"/>
        <v>SNAP2-1</v>
      </c>
      <c r="B4465" t="str">
        <f t="shared" si="520"/>
        <v>GND</v>
      </c>
      <c r="C4465" t="str">
        <f t="shared" si="521"/>
        <v>SNAP2-GND</v>
      </c>
      <c r="D4465" t="str">
        <f t="shared" si="522"/>
        <v>SNAP2-1</v>
      </c>
      <c r="E4465" t="s">
        <v>5534</v>
      </c>
      <c r="F4465">
        <v>1</v>
      </c>
      <c r="G4465" t="s">
        <v>433</v>
      </c>
      <c r="AT4465">
        <f t="shared" si="523"/>
        <v>0</v>
      </c>
      <c r="AU4465">
        <f t="shared" si="524"/>
        <v>0</v>
      </c>
    </row>
    <row r="4466" spans="1:47" x14ac:dyDescent="0.25">
      <c r="A4466" t="str">
        <f t="shared" si="519"/>
        <v>SNAP2-2</v>
      </c>
      <c r="B4466" t="str">
        <f t="shared" si="520"/>
        <v>GND</v>
      </c>
      <c r="C4466" t="str">
        <f t="shared" si="521"/>
        <v>SNAP2-GND</v>
      </c>
      <c r="D4466" t="str">
        <f t="shared" si="522"/>
        <v>SNAP2-2</v>
      </c>
      <c r="E4466" t="s">
        <v>5534</v>
      </c>
      <c r="F4466">
        <v>2</v>
      </c>
      <c r="G4466" t="s">
        <v>433</v>
      </c>
      <c r="AT4466">
        <f t="shared" si="523"/>
        <v>0</v>
      </c>
      <c r="AU4466">
        <f t="shared" si="524"/>
        <v>0</v>
      </c>
    </row>
    <row r="4467" spans="1:47" x14ac:dyDescent="0.25">
      <c r="A4467" t="str">
        <f t="shared" si="519"/>
        <v>SNAP2-3</v>
      </c>
      <c r="B4467" t="str">
        <f t="shared" si="520"/>
        <v>GND</v>
      </c>
      <c r="C4467" t="str">
        <f t="shared" si="521"/>
        <v>SNAP2-GND</v>
      </c>
      <c r="D4467" t="str">
        <f t="shared" si="522"/>
        <v>SNAP2-3</v>
      </c>
      <c r="E4467" t="s">
        <v>5534</v>
      </c>
      <c r="F4467">
        <v>3</v>
      </c>
      <c r="G4467" t="s">
        <v>433</v>
      </c>
      <c r="AT4467">
        <f t="shared" si="523"/>
        <v>0</v>
      </c>
      <c r="AU4467">
        <f t="shared" si="524"/>
        <v>0</v>
      </c>
    </row>
    <row r="4468" spans="1:47" x14ac:dyDescent="0.25">
      <c r="A4468" t="str">
        <f t="shared" si="519"/>
        <v>SNAP2-4</v>
      </c>
      <c r="B4468" t="str">
        <f t="shared" si="520"/>
        <v>GND</v>
      </c>
      <c r="C4468" t="str">
        <f t="shared" si="521"/>
        <v>SNAP2-GND</v>
      </c>
      <c r="D4468" t="str">
        <f t="shared" si="522"/>
        <v>SNAP2-4</v>
      </c>
      <c r="E4468" t="s">
        <v>5534</v>
      </c>
      <c r="F4468">
        <v>4</v>
      </c>
      <c r="G4468" t="s">
        <v>433</v>
      </c>
      <c r="AT4468">
        <f t="shared" si="523"/>
        <v>0</v>
      </c>
      <c r="AU4468">
        <f t="shared" si="524"/>
        <v>0</v>
      </c>
    </row>
    <row r="4469" spans="1:47" x14ac:dyDescent="0.25">
      <c r="A4469" t="str">
        <f t="shared" si="519"/>
        <v>T1-1</v>
      </c>
      <c r="B4469" t="str">
        <f t="shared" si="520"/>
        <v>NetT1_1</v>
      </c>
      <c r="C4469" t="str">
        <f t="shared" si="521"/>
        <v>T1-NetT1_1</v>
      </c>
      <c r="D4469" t="str">
        <f t="shared" si="522"/>
        <v>T1-1</v>
      </c>
      <c r="E4469" t="s">
        <v>3104</v>
      </c>
      <c r="F4469">
        <v>1</v>
      </c>
      <c r="G4469" t="s">
        <v>4352</v>
      </c>
      <c r="AT4469" t="str">
        <f t="shared" si="523"/>
        <v>NetT1_1</v>
      </c>
      <c r="AU4469" t="str">
        <f t="shared" si="524"/>
        <v>--</v>
      </c>
    </row>
    <row r="4470" spans="1:47" x14ac:dyDescent="0.25">
      <c r="A4470" t="str">
        <f t="shared" si="519"/>
        <v>T1-2</v>
      </c>
      <c r="B4470" t="str">
        <f t="shared" si="520"/>
        <v>NetT1_1</v>
      </c>
      <c r="C4470" t="str">
        <f t="shared" si="521"/>
        <v>T1-NetT1_1</v>
      </c>
      <c r="D4470" t="str">
        <f t="shared" si="522"/>
        <v>T1-2</v>
      </c>
      <c r="E4470" t="s">
        <v>3104</v>
      </c>
      <c r="F4470">
        <v>2</v>
      </c>
      <c r="G4470" t="s">
        <v>4352</v>
      </c>
      <c r="AT4470" t="str">
        <f t="shared" si="523"/>
        <v>NetT1_1</v>
      </c>
      <c r="AU4470" t="str">
        <f t="shared" si="524"/>
        <v>--</v>
      </c>
    </row>
    <row r="4471" spans="1:47" x14ac:dyDescent="0.25">
      <c r="A4471" t="str">
        <f t="shared" si="519"/>
        <v>T1-3</v>
      </c>
      <c r="B4471" t="str">
        <f t="shared" si="520"/>
        <v>NetT1_1</v>
      </c>
      <c r="C4471" t="str">
        <f t="shared" si="521"/>
        <v>T1-NetT1_1</v>
      </c>
      <c r="D4471" t="str">
        <f t="shared" si="522"/>
        <v>T1-3</v>
      </c>
      <c r="E4471" t="s">
        <v>3104</v>
      </c>
      <c r="F4471">
        <v>3</v>
      </c>
      <c r="G4471" t="s">
        <v>4352</v>
      </c>
      <c r="AT4471" t="str">
        <f t="shared" si="523"/>
        <v>NetT1_1</v>
      </c>
      <c r="AU4471" t="str">
        <f t="shared" si="524"/>
        <v>--</v>
      </c>
    </row>
    <row r="4472" spans="1:47" x14ac:dyDescent="0.25">
      <c r="A4472" t="str">
        <f t="shared" si="519"/>
        <v>T1-4</v>
      </c>
      <c r="B4472" t="str">
        <f t="shared" si="520"/>
        <v>NetR37_1</v>
      </c>
      <c r="C4472" t="str">
        <f t="shared" si="521"/>
        <v>T1-NetR37_1</v>
      </c>
      <c r="D4472" t="str">
        <f t="shared" si="522"/>
        <v>T1-4</v>
      </c>
      <c r="E4472" t="s">
        <v>3104</v>
      </c>
      <c r="F4472">
        <v>4</v>
      </c>
      <c r="G4472" t="s">
        <v>4335</v>
      </c>
      <c r="AT4472" t="str">
        <f t="shared" si="523"/>
        <v>NetR37_1</v>
      </c>
      <c r="AU4472" t="str">
        <f t="shared" si="524"/>
        <v>--</v>
      </c>
    </row>
    <row r="4473" spans="1:47" x14ac:dyDescent="0.25">
      <c r="A4473" t="str">
        <f t="shared" si="519"/>
        <v>T1-5</v>
      </c>
      <c r="B4473" t="str">
        <f t="shared" si="520"/>
        <v>12V_IN_A</v>
      </c>
      <c r="C4473" t="str">
        <f t="shared" si="521"/>
        <v>T1-12V_IN_A</v>
      </c>
      <c r="D4473" t="str">
        <f t="shared" si="522"/>
        <v>T1-5</v>
      </c>
      <c r="E4473" t="s">
        <v>3104</v>
      </c>
      <c r="F4473">
        <v>5</v>
      </c>
      <c r="G4473" t="s">
        <v>3700</v>
      </c>
      <c r="AT4473" t="str">
        <f t="shared" si="523"/>
        <v>12V_IN_A</v>
      </c>
      <c r="AU4473" t="str">
        <f t="shared" si="524"/>
        <v>--</v>
      </c>
    </row>
    <row r="4474" spans="1:47" x14ac:dyDescent="0.25">
      <c r="A4474" t="str">
        <f t="shared" si="519"/>
        <v>T1-6</v>
      </c>
      <c r="B4474" t="str">
        <f t="shared" si="520"/>
        <v>12V_IN_A</v>
      </c>
      <c r="C4474" t="str">
        <f t="shared" si="521"/>
        <v>T1-12V_IN_A</v>
      </c>
      <c r="D4474" t="str">
        <f t="shared" si="522"/>
        <v>T1-6</v>
      </c>
      <c r="E4474" t="s">
        <v>3104</v>
      </c>
      <c r="F4474">
        <v>6</v>
      </c>
      <c r="G4474" t="s">
        <v>3700</v>
      </c>
      <c r="AT4474" t="str">
        <f t="shared" si="523"/>
        <v>12V_IN_A</v>
      </c>
      <c r="AU4474" t="str">
        <f t="shared" si="524"/>
        <v>--</v>
      </c>
    </row>
    <row r="4475" spans="1:47" x14ac:dyDescent="0.25">
      <c r="A4475" t="str">
        <f t="shared" si="519"/>
        <v>T1-7</v>
      </c>
      <c r="B4475" t="str">
        <f t="shared" si="520"/>
        <v>12V_IN_A</v>
      </c>
      <c r="C4475" t="str">
        <f t="shared" si="521"/>
        <v>T1-12V_IN_A</v>
      </c>
      <c r="D4475" t="str">
        <f t="shared" si="522"/>
        <v>T1-7</v>
      </c>
      <c r="E4475" t="s">
        <v>3104</v>
      </c>
      <c r="F4475">
        <v>7</v>
      </c>
      <c r="G4475" t="s">
        <v>3700</v>
      </c>
      <c r="AT4475" t="str">
        <f t="shared" si="523"/>
        <v>12V_IN_A</v>
      </c>
      <c r="AU4475" t="str">
        <f t="shared" si="524"/>
        <v>--</v>
      </c>
    </row>
    <row r="4476" spans="1:47" x14ac:dyDescent="0.25">
      <c r="A4476" t="str">
        <f t="shared" si="519"/>
        <v>T1-8</v>
      </c>
      <c r="B4476" t="str">
        <f t="shared" si="520"/>
        <v>12V_IN_A</v>
      </c>
      <c r="C4476" t="str">
        <f t="shared" si="521"/>
        <v>T1-12V_IN_A</v>
      </c>
      <c r="D4476" t="str">
        <f t="shared" si="522"/>
        <v>T1-8</v>
      </c>
      <c r="E4476" t="s">
        <v>3104</v>
      </c>
      <c r="F4476">
        <v>8</v>
      </c>
      <c r="G4476" t="s">
        <v>3700</v>
      </c>
      <c r="AT4476" t="str">
        <f t="shared" si="523"/>
        <v>12V_IN_A</v>
      </c>
      <c r="AU4476" t="str">
        <f t="shared" si="524"/>
        <v>--</v>
      </c>
    </row>
    <row r="4477" spans="1:47" x14ac:dyDescent="0.25">
      <c r="A4477" t="str">
        <f t="shared" si="519"/>
        <v>T2-1</v>
      </c>
      <c r="B4477" t="str">
        <f t="shared" si="520"/>
        <v>NetT1_1</v>
      </c>
      <c r="C4477" t="str">
        <f t="shared" si="521"/>
        <v>T2-NetT1_1</v>
      </c>
      <c r="D4477" t="str">
        <f t="shared" si="522"/>
        <v>T2-1</v>
      </c>
      <c r="E4477" t="s">
        <v>3105</v>
      </c>
      <c r="F4477">
        <v>1</v>
      </c>
      <c r="G4477" t="s">
        <v>4352</v>
      </c>
      <c r="AT4477" t="str">
        <f t="shared" si="523"/>
        <v>NetT1_1</v>
      </c>
      <c r="AU4477" t="str">
        <f t="shared" si="524"/>
        <v>--</v>
      </c>
    </row>
    <row r="4478" spans="1:47" x14ac:dyDescent="0.25">
      <c r="A4478" t="str">
        <f t="shared" si="519"/>
        <v>T2-2</v>
      </c>
      <c r="B4478" t="str">
        <f t="shared" si="520"/>
        <v>NetT1_1</v>
      </c>
      <c r="C4478" t="str">
        <f t="shared" si="521"/>
        <v>T2-NetT1_1</v>
      </c>
      <c r="D4478" t="str">
        <f t="shared" si="522"/>
        <v>T2-2</v>
      </c>
      <c r="E4478" t="s">
        <v>3105</v>
      </c>
      <c r="F4478">
        <v>2</v>
      </c>
      <c r="G4478" t="s">
        <v>4352</v>
      </c>
      <c r="AT4478" t="str">
        <f t="shared" si="523"/>
        <v>NetT1_1</v>
      </c>
      <c r="AU4478" t="str">
        <f t="shared" si="524"/>
        <v>--</v>
      </c>
    </row>
    <row r="4479" spans="1:47" x14ac:dyDescent="0.25">
      <c r="A4479" t="str">
        <f t="shared" si="519"/>
        <v>T2-3</v>
      </c>
      <c r="B4479" t="str">
        <f t="shared" si="520"/>
        <v>NetT1_1</v>
      </c>
      <c r="C4479" t="str">
        <f t="shared" si="521"/>
        <v>T2-NetT1_1</v>
      </c>
      <c r="D4479" t="str">
        <f t="shared" si="522"/>
        <v>T2-3</v>
      </c>
      <c r="E4479" t="s">
        <v>3105</v>
      </c>
      <c r="F4479">
        <v>3</v>
      </c>
      <c r="G4479" t="s">
        <v>4352</v>
      </c>
      <c r="AT4479" t="str">
        <f t="shared" si="523"/>
        <v>NetT1_1</v>
      </c>
      <c r="AU4479" t="str">
        <f t="shared" si="524"/>
        <v>--</v>
      </c>
    </row>
    <row r="4480" spans="1:47" x14ac:dyDescent="0.25">
      <c r="A4480" t="str">
        <f t="shared" si="519"/>
        <v>T2-4</v>
      </c>
      <c r="B4480" t="str">
        <f t="shared" si="520"/>
        <v>NetR38_1</v>
      </c>
      <c r="C4480" t="str">
        <f t="shared" si="521"/>
        <v>T2-NetR38_1</v>
      </c>
      <c r="D4480" t="str">
        <f t="shared" si="522"/>
        <v>T2-4</v>
      </c>
      <c r="E4480" t="s">
        <v>3105</v>
      </c>
      <c r="F4480">
        <v>4</v>
      </c>
      <c r="G4480" t="s">
        <v>4336</v>
      </c>
      <c r="AT4480" t="str">
        <f t="shared" si="523"/>
        <v>NetR38_1</v>
      </c>
      <c r="AU4480" t="str">
        <f t="shared" si="524"/>
        <v>--</v>
      </c>
    </row>
    <row r="4481" spans="1:47" x14ac:dyDescent="0.25">
      <c r="A4481" t="str">
        <f t="shared" si="519"/>
        <v>T2-5</v>
      </c>
      <c r="B4481" t="str">
        <f t="shared" si="520"/>
        <v>12V</v>
      </c>
      <c r="C4481" t="str">
        <f t="shared" si="521"/>
        <v>T2-12V</v>
      </c>
      <c r="D4481" t="str">
        <f t="shared" si="522"/>
        <v>T2-5</v>
      </c>
      <c r="E4481" t="s">
        <v>3105</v>
      </c>
      <c r="F4481">
        <v>5</v>
      </c>
      <c r="G4481" t="s">
        <v>3697</v>
      </c>
      <c r="AT4481" t="str">
        <f t="shared" si="523"/>
        <v>12V</v>
      </c>
      <c r="AU4481" t="str">
        <f t="shared" si="524"/>
        <v>--</v>
      </c>
    </row>
    <row r="4482" spans="1:47" x14ac:dyDescent="0.25">
      <c r="A4482" t="str">
        <f t="shared" si="519"/>
        <v>T2-6</v>
      </c>
      <c r="B4482" t="str">
        <f t="shared" si="520"/>
        <v>12V</v>
      </c>
      <c r="C4482" t="str">
        <f t="shared" si="521"/>
        <v>T2-12V</v>
      </c>
      <c r="D4482" t="str">
        <f t="shared" si="522"/>
        <v>T2-6</v>
      </c>
      <c r="E4482" t="s">
        <v>3105</v>
      </c>
      <c r="F4482">
        <v>6</v>
      </c>
      <c r="G4482" t="s">
        <v>3697</v>
      </c>
      <c r="AT4482" t="str">
        <f t="shared" si="523"/>
        <v>12V</v>
      </c>
      <c r="AU4482" t="str">
        <f t="shared" si="524"/>
        <v>--</v>
      </c>
    </row>
    <row r="4483" spans="1:47" x14ac:dyDescent="0.25">
      <c r="A4483" t="str">
        <f t="shared" si="519"/>
        <v>T2-7</v>
      </c>
      <c r="B4483" t="str">
        <f t="shared" si="520"/>
        <v>12V</v>
      </c>
      <c r="C4483" t="str">
        <f t="shared" si="521"/>
        <v>T2-12V</v>
      </c>
      <c r="D4483" t="str">
        <f t="shared" si="522"/>
        <v>T2-7</v>
      </c>
      <c r="E4483" t="s">
        <v>3105</v>
      </c>
      <c r="F4483">
        <v>7</v>
      </c>
      <c r="G4483" t="s">
        <v>3697</v>
      </c>
      <c r="AT4483" t="str">
        <f t="shared" si="523"/>
        <v>12V</v>
      </c>
      <c r="AU4483" t="str">
        <f t="shared" si="524"/>
        <v>--</v>
      </c>
    </row>
    <row r="4484" spans="1:47" x14ac:dyDescent="0.25">
      <c r="A4484" t="str">
        <f t="shared" si="519"/>
        <v>T2-8</v>
      </c>
      <c r="B4484" t="str">
        <f t="shared" si="520"/>
        <v>12V</v>
      </c>
      <c r="C4484" t="str">
        <f t="shared" si="521"/>
        <v>T2-12V</v>
      </c>
      <c r="D4484" t="str">
        <f t="shared" si="522"/>
        <v>T2-8</v>
      </c>
      <c r="E4484" t="s">
        <v>3105</v>
      </c>
      <c r="F4484">
        <v>8</v>
      </c>
      <c r="G4484" t="s">
        <v>3697</v>
      </c>
      <c r="AT4484" t="str">
        <f t="shared" si="523"/>
        <v>12V</v>
      </c>
      <c r="AU4484" t="str">
        <f t="shared" si="524"/>
        <v>--</v>
      </c>
    </row>
    <row r="4485" spans="1:47" x14ac:dyDescent="0.25">
      <c r="A4485" t="str">
        <f t="shared" si="519"/>
        <v>T3-1</v>
      </c>
      <c r="B4485" t="str">
        <f t="shared" si="520"/>
        <v>NetT3_1</v>
      </c>
      <c r="C4485" t="str">
        <f t="shared" si="521"/>
        <v>T3-NetT3_1</v>
      </c>
      <c r="D4485" t="str">
        <f t="shared" si="522"/>
        <v>T3-1</v>
      </c>
      <c r="E4485" t="s">
        <v>3106</v>
      </c>
      <c r="F4485">
        <v>1</v>
      </c>
      <c r="G4485" t="s">
        <v>4353</v>
      </c>
      <c r="AT4485" t="str">
        <f t="shared" si="523"/>
        <v>NetT3_1</v>
      </c>
      <c r="AU4485" t="str">
        <f t="shared" si="524"/>
        <v>--</v>
      </c>
    </row>
    <row r="4486" spans="1:47" x14ac:dyDescent="0.25">
      <c r="A4486" t="str">
        <f t="shared" ref="A4486:A4549" si="525">$E4486&amp;"-"&amp;$F4486</f>
        <v>T3-2</v>
      </c>
      <c r="B4486" t="str">
        <f t="shared" ref="B4486:B4549" si="526">IF(OR(E4486=$A$2,E4486=$B$2,E4486=$C$2,E4486=$D$2),"--",G4486)</f>
        <v>NetT3_1</v>
      </c>
      <c r="C4486" t="str">
        <f t="shared" ref="C4486:C4549" si="527">$E4486&amp;"-"&amp;$G4486</f>
        <v>T3-NetT3_1</v>
      </c>
      <c r="D4486" t="str">
        <f t="shared" ref="D4486:D4549" si="528">A4486</f>
        <v>T3-2</v>
      </c>
      <c r="E4486" t="s">
        <v>3106</v>
      </c>
      <c r="F4486">
        <v>2</v>
      </c>
      <c r="G4486" t="s">
        <v>4353</v>
      </c>
      <c r="AT4486" t="str">
        <f t="shared" ref="AT4486:AT4549" si="529">IF(IF(COUNTIF($AO$6:$AQ$150,B4486)&gt;0,"---","--")="---",VLOOKUP(B4486,$AO$6:$AQ$150,3,0),B4486)</f>
        <v>NetT3_1</v>
      </c>
      <c r="AU4486" t="str">
        <f t="shared" ref="AU4486:AU4549" si="530">IF(IF(COUNTIF($AO$6:$AQ$150,B4486)&gt;0,"---","--")="---",VLOOKUP(B4486,$AO$6:$AQ$150,2,0),"--")</f>
        <v>--</v>
      </c>
    </row>
    <row r="4487" spans="1:47" x14ac:dyDescent="0.25">
      <c r="A4487" t="str">
        <f t="shared" si="525"/>
        <v>T3-3</v>
      </c>
      <c r="B4487" t="str">
        <f t="shared" si="526"/>
        <v>NetT3_1</v>
      </c>
      <c r="C4487" t="str">
        <f t="shared" si="527"/>
        <v>T3-NetT3_1</v>
      </c>
      <c r="D4487" t="str">
        <f t="shared" si="528"/>
        <v>T3-3</v>
      </c>
      <c r="E4487" t="s">
        <v>3106</v>
      </c>
      <c r="F4487">
        <v>3</v>
      </c>
      <c r="G4487" t="s">
        <v>4353</v>
      </c>
      <c r="AT4487" t="str">
        <f t="shared" si="529"/>
        <v>NetT3_1</v>
      </c>
      <c r="AU4487" t="str">
        <f t="shared" si="530"/>
        <v>--</v>
      </c>
    </row>
    <row r="4488" spans="1:47" x14ac:dyDescent="0.25">
      <c r="A4488" t="str">
        <f t="shared" si="525"/>
        <v>T3-4</v>
      </c>
      <c r="B4488" t="str">
        <f t="shared" si="526"/>
        <v>NetR49_1</v>
      </c>
      <c r="C4488" t="str">
        <f t="shared" si="527"/>
        <v>T3-NetR49_1</v>
      </c>
      <c r="D4488" t="str">
        <f t="shared" si="528"/>
        <v>T3-4</v>
      </c>
      <c r="E4488" t="s">
        <v>3106</v>
      </c>
      <c r="F4488">
        <v>4</v>
      </c>
      <c r="G4488" t="s">
        <v>4341</v>
      </c>
      <c r="AT4488" t="str">
        <f t="shared" si="529"/>
        <v>NetR49_1</v>
      </c>
      <c r="AU4488" t="str">
        <f t="shared" si="530"/>
        <v>--</v>
      </c>
    </row>
    <row r="4489" spans="1:47" x14ac:dyDescent="0.25">
      <c r="A4489" t="str">
        <f t="shared" si="525"/>
        <v>T3-5</v>
      </c>
      <c r="B4489" t="str">
        <f t="shared" si="526"/>
        <v>USBC_PWR</v>
      </c>
      <c r="C4489" t="str">
        <f t="shared" si="527"/>
        <v>T3-USBC_PWR</v>
      </c>
      <c r="D4489" t="str">
        <f t="shared" si="528"/>
        <v>T3-5</v>
      </c>
      <c r="E4489" t="s">
        <v>3106</v>
      </c>
      <c r="F4489">
        <v>5</v>
      </c>
      <c r="G4489" t="s">
        <v>4486</v>
      </c>
      <c r="AT4489" t="str">
        <f t="shared" si="529"/>
        <v>USBC_PWR</v>
      </c>
      <c r="AU4489" t="str">
        <f t="shared" si="530"/>
        <v>--</v>
      </c>
    </row>
    <row r="4490" spans="1:47" x14ac:dyDescent="0.25">
      <c r="A4490" t="str">
        <f t="shared" si="525"/>
        <v>T3-6</v>
      </c>
      <c r="B4490" t="str">
        <f t="shared" si="526"/>
        <v>USBC_PWR</v>
      </c>
      <c r="C4490" t="str">
        <f t="shared" si="527"/>
        <v>T3-USBC_PWR</v>
      </c>
      <c r="D4490" t="str">
        <f t="shared" si="528"/>
        <v>T3-6</v>
      </c>
      <c r="E4490" t="s">
        <v>3106</v>
      </c>
      <c r="F4490">
        <v>6</v>
      </c>
      <c r="G4490" t="s">
        <v>4486</v>
      </c>
      <c r="AT4490" t="str">
        <f t="shared" si="529"/>
        <v>USBC_PWR</v>
      </c>
      <c r="AU4490" t="str">
        <f t="shared" si="530"/>
        <v>--</v>
      </c>
    </row>
    <row r="4491" spans="1:47" x14ac:dyDescent="0.25">
      <c r="A4491" t="str">
        <f t="shared" si="525"/>
        <v>T3-7</v>
      </c>
      <c r="B4491" t="str">
        <f t="shared" si="526"/>
        <v>USBC_PWR</v>
      </c>
      <c r="C4491" t="str">
        <f t="shared" si="527"/>
        <v>T3-USBC_PWR</v>
      </c>
      <c r="D4491" t="str">
        <f t="shared" si="528"/>
        <v>T3-7</v>
      </c>
      <c r="E4491" t="s">
        <v>3106</v>
      </c>
      <c r="F4491">
        <v>7</v>
      </c>
      <c r="G4491" t="s">
        <v>4486</v>
      </c>
      <c r="AT4491" t="str">
        <f t="shared" si="529"/>
        <v>USBC_PWR</v>
      </c>
      <c r="AU4491" t="str">
        <f t="shared" si="530"/>
        <v>--</v>
      </c>
    </row>
    <row r="4492" spans="1:47" x14ac:dyDescent="0.25">
      <c r="A4492" t="str">
        <f t="shared" si="525"/>
        <v>T3-8</v>
      </c>
      <c r="B4492" t="str">
        <f t="shared" si="526"/>
        <v>USBC_PWR</v>
      </c>
      <c r="C4492" t="str">
        <f t="shared" si="527"/>
        <v>T3-USBC_PWR</v>
      </c>
      <c r="D4492" t="str">
        <f t="shared" si="528"/>
        <v>T3-8</v>
      </c>
      <c r="E4492" t="s">
        <v>3106</v>
      </c>
      <c r="F4492">
        <v>8</v>
      </c>
      <c r="G4492" t="s">
        <v>4486</v>
      </c>
      <c r="AT4492" t="str">
        <f t="shared" si="529"/>
        <v>USBC_PWR</v>
      </c>
      <c r="AU4492" t="str">
        <f t="shared" si="530"/>
        <v>--</v>
      </c>
    </row>
    <row r="4493" spans="1:47" x14ac:dyDescent="0.25">
      <c r="A4493" t="str">
        <f t="shared" si="525"/>
        <v>T4-1</v>
      </c>
      <c r="B4493" t="str">
        <f t="shared" si="526"/>
        <v>NetT3_1</v>
      </c>
      <c r="C4493" t="str">
        <f t="shared" si="527"/>
        <v>T4-NetT3_1</v>
      </c>
      <c r="D4493" t="str">
        <f t="shared" si="528"/>
        <v>T4-1</v>
      </c>
      <c r="E4493" t="s">
        <v>1545</v>
      </c>
      <c r="F4493">
        <v>1</v>
      </c>
      <c r="G4493" t="s">
        <v>4353</v>
      </c>
      <c r="AT4493" t="str">
        <f t="shared" si="529"/>
        <v>NetT3_1</v>
      </c>
      <c r="AU4493" t="str">
        <f t="shared" si="530"/>
        <v>--</v>
      </c>
    </row>
    <row r="4494" spans="1:47" x14ac:dyDescent="0.25">
      <c r="A4494" t="str">
        <f t="shared" si="525"/>
        <v>T4-2</v>
      </c>
      <c r="B4494" t="str">
        <f t="shared" si="526"/>
        <v>NetT3_1</v>
      </c>
      <c r="C4494" t="str">
        <f t="shared" si="527"/>
        <v>T4-NetT3_1</v>
      </c>
      <c r="D4494" t="str">
        <f t="shared" si="528"/>
        <v>T4-2</v>
      </c>
      <c r="E4494" t="s">
        <v>1545</v>
      </c>
      <c r="F4494">
        <v>2</v>
      </c>
      <c r="G4494" t="s">
        <v>4353</v>
      </c>
      <c r="AT4494" t="str">
        <f t="shared" si="529"/>
        <v>NetT3_1</v>
      </c>
      <c r="AU4494" t="str">
        <f t="shared" si="530"/>
        <v>--</v>
      </c>
    </row>
    <row r="4495" spans="1:47" x14ac:dyDescent="0.25">
      <c r="A4495" t="str">
        <f t="shared" si="525"/>
        <v>T4-3</v>
      </c>
      <c r="B4495" t="str">
        <f t="shared" si="526"/>
        <v>NetT3_1</v>
      </c>
      <c r="C4495" t="str">
        <f t="shared" si="527"/>
        <v>T4-NetT3_1</v>
      </c>
      <c r="D4495" t="str">
        <f t="shared" si="528"/>
        <v>T4-3</v>
      </c>
      <c r="E4495" t="s">
        <v>1545</v>
      </c>
      <c r="F4495">
        <v>3</v>
      </c>
      <c r="G4495" t="s">
        <v>4353</v>
      </c>
      <c r="AT4495" t="str">
        <f t="shared" si="529"/>
        <v>NetT3_1</v>
      </c>
      <c r="AU4495" t="str">
        <f t="shared" si="530"/>
        <v>--</v>
      </c>
    </row>
    <row r="4496" spans="1:47" x14ac:dyDescent="0.25">
      <c r="A4496" t="str">
        <f t="shared" si="525"/>
        <v>T4-4</v>
      </c>
      <c r="B4496" t="str">
        <f t="shared" si="526"/>
        <v>NetR51_1</v>
      </c>
      <c r="C4496" t="str">
        <f t="shared" si="527"/>
        <v>T4-NetR51_1</v>
      </c>
      <c r="D4496" t="str">
        <f t="shared" si="528"/>
        <v>T4-4</v>
      </c>
      <c r="E4496" t="s">
        <v>1545</v>
      </c>
      <c r="F4496">
        <v>4</v>
      </c>
      <c r="G4496" t="s">
        <v>4343</v>
      </c>
      <c r="AT4496" t="str">
        <f t="shared" si="529"/>
        <v>NetR51_1</v>
      </c>
      <c r="AU4496" t="str">
        <f t="shared" si="530"/>
        <v>--</v>
      </c>
    </row>
    <row r="4497" spans="1:47" x14ac:dyDescent="0.25">
      <c r="A4497" t="str">
        <f t="shared" si="525"/>
        <v>T4-5</v>
      </c>
      <c r="B4497" t="str">
        <f t="shared" si="526"/>
        <v>12V</v>
      </c>
      <c r="C4497" t="str">
        <f t="shared" si="527"/>
        <v>T4-12V</v>
      </c>
      <c r="D4497" t="str">
        <f t="shared" si="528"/>
        <v>T4-5</v>
      </c>
      <c r="E4497" t="s">
        <v>1545</v>
      </c>
      <c r="F4497">
        <v>5</v>
      </c>
      <c r="G4497" t="s">
        <v>3697</v>
      </c>
      <c r="AT4497" t="str">
        <f t="shared" si="529"/>
        <v>12V</v>
      </c>
      <c r="AU4497" t="str">
        <f t="shared" si="530"/>
        <v>--</v>
      </c>
    </row>
    <row r="4498" spans="1:47" x14ac:dyDescent="0.25">
      <c r="A4498" t="str">
        <f t="shared" si="525"/>
        <v>T4-6</v>
      </c>
      <c r="B4498" t="str">
        <f t="shared" si="526"/>
        <v>12V</v>
      </c>
      <c r="C4498" t="str">
        <f t="shared" si="527"/>
        <v>T4-12V</v>
      </c>
      <c r="D4498" t="str">
        <f t="shared" si="528"/>
        <v>T4-6</v>
      </c>
      <c r="E4498" t="s">
        <v>1545</v>
      </c>
      <c r="F4498">
        <v>6</v>
      </c>
      <c r="G4498" t="s">
        <v>3697</v>
      </c>
      <c r="AT4498" t="str">
        <f t="shared" si="529"/>
        <v>12V</v>
      </c>
      <c r="AU4498" t="str">
        <f t="shared" si="530"/>
        <v>--</v>
      </c>
    </row>
    <row r="4499" spans="1:47" x14ac:dyDescent="0.25">
      <c r="A4499" t="str">
        <f t="shared" si="525"/>
        <v>T4-7</v>
      </c>
      <c r="B4499" t="str">
        <f t="shared" si="526"/>
        <v>12V</v>
      </c>
      <c r="C4499" t="str">
        <f t="shared" si="527"/>
        <v>T4-12V</v>
      </c>
      <c r="D4499" t="str">
        <f t="shared" si="528"/>
        <v>T4-7</v>
      </c>
      <c r="E4499" t="s">
        <v>1545</v>
      </c>
      <c r="F4499">
        <v>7</v>
      </c>
      <c r="G4499" t="s">
        <v>3697</v>
      </c>
      <c r="AT4499" t="str">
        <f t="shared" si="529"/>
        <v>12V</v>
      </c>
      <c r="AU4499" t="str">
        <f t="shared" si="530"/>
        <v>--</v>
      </c>
    </row>
    <row r="4500" spans="1:47" x14ac:dyDescent="0.25">
      <c r="A4500" t="str">
        <f t="shared" si="525"/>
        <v>T4-8</v>
      </c>
      <c r="B4500" t="str">
        <f t="shared" si="526"/>
        <v>12V</v>
      </c>
      <c r="C4500" t="str">
        <f t="shared" si="527"/>
        <v>T4-12V</v>
      </c>
      <c r="D4500" t="str">
        <f t="shared" si="528"/>
        <v>T4-8</v>
      </c>
      <c r="E4500" t="s">
        <v>1545</v>
      </c>
      <c r="F4500">
        <v>8</v>
      </c>
      <c r="G4500" t="s">
        <v>3697</v>
      </c>
      <c r="AT4500" t="str">
        <f t="shared" si="529"/>
        <v>12V</v>
      </c>
      <c r="AU4500" t="str">
        <f t="shared" si="530"/>
        <v>--</v>
      </c>
    </row>
    <row r="4501" spans="1:47" x14ac:dyDescent="0.25">
      <c r="A4501" t="str">
        <f t="shared" si="525"/>
        <v>T5-1</v>
      </c>
      <c r="B4501" t="str">
        <f t="shared" si="526"/>
        <v>NetR55_2</v>
      </c>
      <c r="C4501" t="str">
        <f t="shared" si="527"/>
        <v>T5-NetR55_2</v>
      </c>
      <c r="D4501" t="str">
        <f t="shared" si="528"/>
        <v>T5-1</v>
      </c>
      <c r="E4501" t="s">
        <v>3107</v>
      </c>
      <c r="F4501">
        <v>1</v>
      </c>
      <c r="G4501" t="s">
        <v>4345</v>
      </c>
      <c r="AT4501" t="str">
        <f t="shared" si="529"/>
        <v>NetR55_2</v>
      </c>
      <c r="AU4501" t="str">
        <f t="shared" si="530"/>
        <v>--</v>
      </c>
    </row>
    <row r="4502" spans="1:47" x14ac:dyDescent="0.25">
      <c r="A4502" t="str">
        <f t="shared" si="525"/>
        <v>T5-2</v>
      </c>
      <c r="B4502" t="str">
        <f t="shared" si="526"/>
        <v>GND</v>
      </c>
      <c r="C4502" t="str">
        <f t="shared" si="527"/>
        <v>T5-GND</v>
      </c>
      <c r="D4502" t="str">
        <f t="shared" si="528"/>
        <v>T5-2</v>
      </c>
      <c r="E4502" t="s">
        <v>3107</v>
      </c>
      <c r="F4502">
        <v>2</v>
      </c>
      <c r="G4502" t="s">
        <v>433</v>
      </c>
      <c r="AT4502">
        <f t="shared" si="529"/>
        <v>0</v>
      </c>
      <c r="AU4502">
        <f t="shared" si="530"/>
        <v>0</v>
      </c>
    </row>
    <row r="4503" spans="1:47" x14ac:dyDescent="0.25">
      <c r="A4503" t="str">
        <f t="shared" si="525"/>
        <v>T5-3</v>
      </c>
      <c r="B4503" t="str">
        <f t="shared" si="526"/>
        <v>SHDN_n_2</v>
      </c>
      <c r="C4503" t="str">
        <f t="shared" si="527"/>
        <v>T5-SHDN_n_2</v>
      </c>
      <c r="D4503" t="str">
        <f t="shared" si="528"/>
        <v>T5-3</v>
      </c>
      <c r="E4503" t="s">
        <v>3107</v>
      </c>
      <c r="F4503">
        <v>3</v>
      </c>
      <c r="G4503" t="s">
        <v>4457</v>
      </c>
      <c r="AT4503" t="str">
        <f t="shared" si="529"/>
        <v>SHDN_n_2</v>
      </c>
      <c r="AU4503" t="str">
        <f t="shared" si="530"/>
        <v>--</v>
      </c>
    </row>
    <row r="4504" spans="1:47" x14ac:dyDescent="0.25">
      <c r="A4504" t="str">
        <f t="shared" si="525"/>
        <v>T6-1</v>
      </c>
      <c r="B4504" t="str">
        <f t="shared" si="526"/>
        <v>GND</v>
      </c>
      <c r="C4504" t="str">
        <f t="shared" si="527"/>
        <v>T6-GND</v>
      </c>
      <c r="D4504" t="str">
        <f t="shared" si="528"/>
        <v>T6-1</v>
      </c>
      <c r="E4504" t="s">
        <v>4534</v>
      </c>
      <c r="F4504">
        <v>1</v>
      </c>
      <c r="G4504" t="s">
        <v>433</v>
      </c>
      <c r="AT4504">
        <f t="shared" si="529"/>
        <v>0</v>
      </c>
      <c r="AU4504">
        <f t="shared" si="530"/>
        <v>0</v>
      </c>
    </row>
    <row r="4505" spans="1:47" x14ac:dyDescent="0.25">
      <c r="A4505" t="str">
        <f t="shared" si="525"/>
        <v>T6-2</v>
      </c>
      <c r="B4505" t="str">
        <f t="shared" si="526"/>
        <v>USR_LED0</v>
      </c>
      <c r="C4505" t="str">
        <f t="shared" si="527"/>
        <v>T6-USR_LED0</v>
      </c>
      <c r="D4505" t="str">
        <f t="shared" si="528"/>
        <v>T6-2</v>
      </c>
      <c r="E4505" t="s">
        <v>4534</v>
      </c>
      <c r="F4505">
        <v>2</v>
      </c>
      <c r="G4505" t="s">
        <v>3818</v>
      </c>
      <c r="AT4505" t="str">
        <f t="shared" si="529"/>
        <v>USR_LED0</v>
      </c>
      <c r="AU4505" t="str">
        <f t="shared" si="530"/>
        <v>--</v>
      </c>
    </row>
    <row r="4506" spans="1:47" x14ac:dyDescent="0.25">
      <c r="A4506" t="str">
        <f t="shared" si="525"/>
        <v>T6-3</v>
      </c>
      <c r="B4506" t="str">
        <f t="shared" si="526"/>
        <v>NetR211_2</v>
      </c>
      <c r="C4506" t="str">
        <f t="shared" si="527"/>
        <v>T6-NetR211_2</v>
      </c>
      <c r="D4506" t="str">
        <f t="shared" si="528"/>
        <v>T6-3</v>
      </c>
      <c r="E4506" t="s">
        <v>4534</v>
      </c>
      <c r="F4506">
        <v>3</v>
      </c>
      <c r="G4506" t="s">
        <v>4312</v>
      </c>
      <c r="AT4506" t="str">
        <f t="shared" si="529"/>
        <v>NetR211_2</v>
      </c>
      <c r="AU4506" t="str">
        <f t="shared" si="530"/>
        <v>--</v>
      </c>
    </row>
    <row r="4507" spans="1:47" x14ac:dyDescent="0.25">
      <c r="A4507" t="str">
        <f t="shared" si="525"/>
        <v>T6-4</v>
      </c>
      <c r="B4507" t="str">
        <f t="shared" si="526"/>
        <v>GND</v>
      </c>
      <c r="C4507" t="str">
        <f t="shared" si="527"/>
        <v>T6-GND</v>
      </c>
      <c r="D4507" t="str">
        <f t="shared" si="528"/>
        <v>T6-4</v>
      </c>
      <c r="E4507" t="s">
        <v>4534</v>
      </c>
      <c r="F4507">
        <v>4</v>
      </c>
      <c r="G4507" t="s">
        <v>433</v>
      </c>
      <c r="AT4507">
        <f t="shared" si="529"/>
        <v>0</v>
      </c>
      <c r="AU4507">
        <f t="shared" si="530"/>
        <v>0</v>
      </c>
    </row>
    <row r="4508" spans="1:47" x14ac:dyDescent="0.25">
      <c r="A4508" t="str">
        <f t="shared" si="525"/>
        <v>T6-5</v>
      </c>
      <c r="B4508" t="str">
        <f t="shared" si="526"/>
        <v>USR_LED1</v>
      </c>
      <c r="C4508" t="str">
        <f t="shared" si="527"/>
        <v>T6-USR_LED1</v>
      </c>
      <c r="D4508" t="str">
        <f t="shared" si="528"/>
        <v>T6-5</v>
      </c>
      <c r="E4508" t="s">
        <v>4534</v>
      </c>
      <c r="F4508">
        <v>5</v>
      </c>
      <c r="G4508" t="s">
        <v>3820</v>
      </c>
      <c r="AT4508" t="str">
        <f t="shared" si="529"/>
        <v>USR_LED1</v>
      </c>
      <c r="AU4508" t="str">
        <f t="shared" si="530"/>
        <v>--</v>
      </c>
    </row>
    <row r="4509" spans="1:47" x14ac:dyDescent="0.25">
      <c r="A4509" t="str">
        <f t="shared" si="525"/>
        <v>T6-6</v>
      </c>
      <c r="B4509" t="str">
        <f t="shared" si="526"/>
        <v>NetR162_2</v>
      </c>
      <c r="C4509" t="str">
        <f t="shared" si="527"/>
        <v>T6-NetR162_2</v>
      </c>
      <c r="D4509" t="str">
        <f t="shared" si="528"/>
        <v>T6-6</v>
      </c>
      <c r="E4509" t="s">
        <v>4534</v>
      </c>
      <c r="F4509">
        <v>6</v>
      </c>
      <c r="G4509" t="s">
        <v>4305</v>
      </c>
      <c r="AT4509" t="str">
        <f t="shared" si="529"/>
        <v>NetR162_2</v>
      </c>
      <c r="AU4509" t="str">
        <f t="shared" si="530"/>
        <v>--</v>
      </c>
    </row>
    <row r="4510" spans="1:47" x14ac:dyDescent="0.25">
      <c r="A4510" t="str">
        <f t="shared" si="525"/>
        <v>T7-1</v>
      </c>
      <c r="B4510" t="str">
        <f t="shared" si="526"/>
        <v>GND</v>
      </c>
      <c r="C4510" t="str">
        <f t="shared" si="527"/>
        <v>T7-GND</v>
      </c>
      <c r="D4510" t="str">
        <f t="shared" si="528"/>
        <v>T7-1</v>
      </c>
      <c r="E4510" t="s">
        <v>3664</v>
      </c>
      <c r="F4510">
        <v>1</v>
      </c>
      <c r="G4510" t="s">
        <v>433</v>
      </c>
      <c r="AT4510">
        <f t="shared" si="529"/>
        <v>0</v>
      </c>
      <c r="AU4510">
        <f t="shared" si="530"/>
        <v>0</v>
      </c>
    </row>
    <row r="4511" spans="1:47" x14ac:dyDescent="0.25">
      <c r="A4511" t="str">
        <f t="shared" si="525"/>
        <v>T7-2</v>
      </c>
      <c r="B4511" t="str">
        <f t="shared" si="526"/>
        <v>USR_LED2</v>
      </c>
      <c r="C4511" t="str">
        <f t="shared" si="527"/>
        <v>T7-USR_LED2</v>
      </c>
      <c r="D4511" t="str">
        <f t="shared" si="528"/>
        <v>T7-2</v>
      </c>
      <c r="E4511" t="s">
        <v>3664</v>
      </c>
      <c r="F4511">
        <v>2</v>
      </c>
      <c r="G4511" t="s">
        <v>3832</v>
      </c>
      <c r="AT4511" t="str">
        <f t="shared" si="529"/>
        <v>USR_LED2</v>
      </c>
      <c r="AU4511" t="str">
        <f t="shared" si="530"/>
        <v>--</v>
      </c>
    </row>
    <row r="4512" spans="1:47" x14ac:dyDescent="0.25">
      <c r="A4512" t="str">
        <f t="shared" si="525"/>
        <v>T7-3</v>
      </c>
      <c r="B4512" t="str">
        <f t="shared" si="526"/>
        <v>NetR16_2</v>
      </c>
      <c r="C4512" t="str">
        <f t="shared" si="527"/>
        <v>T7-NetR16_2</v>
      </c>
      <c r="D4512" t="str">
        <f t="shared" si="528"/>
        <v>T7-3</v>
      </c>
      <c r="E4512" t="s">
        <v>3664</v>
      </c>
      <c r="F4512">
        <v>3</v>
      </c>
      <c r="G4512" t="s">
        <v>4307</v>
      </c>
      <c r="AT4512" t="str">
        <f t="shared" si="529"/>
        <v>NetR16_2</v>
      </c>
      <c r="AU4512" t="str">
        <f t="shared" si="530"/>
        <v>--</v>
      </c>
    </row>
    <row r="4513" spans="1:47" x14ac:dyDescent="0.25">
      <c r="A4513" t="str">
        <f t="shared" si="525"/>
        <v>T7-4</v>
      </c>
      <c r="B4513" t="str">
        <f t="shared" si="526"/>
        <v>GND</v>
      </c>
      <c r="C4513" t="str">
        <f t="shared" si="527"/>
        <v>T7-GND</v>
      </c>
      <c r="D4513" t="str">
        <f t="shared" si="528"/>
        <v>T7-4</v>
      </c>
      <c r="E4513" t="s">
        <v>3664</v>
      </c>
      <c r="F4513">
        <v>4</v>
      </c>
      <c r="G4513" t="s">
        <v>433</v>
      </c>
      <c r="AT4513">
        <f t="shared" si="529"/>
        <v>0</v>
      </c>
      <c r="AU4513">
        <f t="shared" si="530"/>
        <v>0</v>
      </c>
    </row>
    <row r="4514" spans="1:47" x14ac:dyDescent="0.25">
      <c r="A4514" t="str">
        <f t="shared" si="525"/>
        <v>T7-5</v>
      </c>
      <c r="B4514" t="str">
        <f t="shared" si="526"/>
        <v>USR_LED3</v>
      </c>
      <c r="C4514" t="str">
        <f t="shared" si="527"/>
        <v>T7-USR_LED3</v>
      </c>
      <c r="D4514" t="str">
        <f t="shared" si="528"/>
        <v>T7-5</v>
      </c>
      <c r="E4514" t="s">
        <v>3664</v>
      </c>
      <c r="F4514">
        <v>5</v>
      </c>
      <c r="G4514" t="s">
        <v>3746</v>
      </c>
      <c r="AT4514" t="str">
        <f t="shared" si="529"/>
        <v>USR_LED3</v>
      </c>
      <c r="AU4514" t="str">
        <f t="shared" si="530"/>
        <v>--</v>
      </c>
    </row>
    <row r="4515" spans="1:47" x14ac:dyDescent="0.25">
      <c r="A4515" t="str">
        <f t="shared" si="525"/>
        <v>T7-6</v>
      </c>
      <c r="B4515" t="str">
        <f t="shared" si="526"/>
        <v>NetR2_2</v>
      </c>
      <c r="C4515" t="str">
        <f t="shared" si="527"/>
        <v>T7-NetR2_2</v>
      </c>
      <c r="D4515" t="str">
        <f t="shared" si="528"/>
        <v>T7-6</v>
      </c>
      <c r="E4515" t="s">
        <v>3664</v>
      </c>
      <c r="F4515">
        <v>6</v>
      </c>
      <c r="G4515" t="s">
        <v>4325</v>
      </c>
      <c r="AT4515" t="str">
        <f t="shared" si="529"/>
        <v>NetR2_2</v>
      </c>
      <c r="AU4515" t="str">
        <f t="shared" si="530"/>
        <v>--</v>
      </c>
    </row>
    <row r="4516" spans="1:47" x14ac:dyDescent="0.25">
      <c r="A4516" t="str">
        <f t="shared" si="525"/>
        <v>T14-1</v>
      </c>
      <c r="B4516" t="str">
        <f t="shared" si="526"/>
        <v>DFP_ID</v>
      </c>
      <c r="C4516" t="str">
        <f t="shared" si="527"/>
        <v>T14-DFP_ID</v>
      </c>
      <c r="D4516" t="str">
        <f t="shared" si="528"/>
        <v>T14-1</v>
      </c>
      <c r="E4516" t="s">
        <v>4542</v>
      </c>
      <c r="F4516">
        <v>1</v>
      </c>
      <c r="G4516" t="s">
        <v>3940</v>
      </c>
      <c r="AT4516" t="str">
        <f t="shared" si="529"/>
        <v>DFP_ID</v>
      </c>
      <c r="AU4516" t="str">
        <f t="shared" si="530"/>
        <v>--</v>
      </c>
    </row>
    <row r="4517" spans="1:47" x14ac:dyDescent="0.25">
      <c r="A4517" t="str">
        <f t="shared" si="525"/>
        <v>T14-2</v>
      </c>
      <c r="B4517" t="str">
        <f t="shared" si="526"/>
        <v>GND</v>
      </c>
      <c r="C4517" t="str">
        <f t="shared" si="527"/>
        <v>T14-GND</v>
      </c>
      <c r="D4517" t="str">
        <f t="shared" si="528"/>
        <v>T14-2</v>
      </c>
      <c r="E4517" t="s">
        <v>4542</v>
      </c>
      <c r="F4517">
        <v>2</v>
      </c>
      <c r="G4517" t="s">
        <v>433</v>
      </c>
      <c r="AT4517">
        <f t="shared" si="529"/>
        <v>0</v>
      </c>
      <c r="AU4517">
        <f t="shared" si="530"/>
        <v>0</v>
      </c>
    </row>
    <row r="4518" spans="1:47" x14ac:dyDescent="0.25">
      <c r="A4518" t="str">
        <f t="shared" si="525"/>
        <v>T14-3</v>
      </c>
      <c r="B4518" t="str">
        <f t="shared" si="526"/>
        <v>NetR188_2</v>
      </c>
      <c r="C4518" t="str">
        <f t="shared" si="527"/>
        <v>T14-NetR188_2</v>
      </c>
      <c r="D4518" t="str">
        <f t="shared" si="528"/>
        <v>T14-3</v>
      </c>
      <c r="E4518" t="s">
        <v>4542</v>
      </c>
      <c r="F4518">
        <v>3</v>
      </c>
      <c r="G4518" t="s">
        <v>4308</v>
      </c>
      <c r="AT4518" t="str">
        <f t="shared" si="529"/>
        <v>NetR188_2</v>
      </c>
      <c r="AU4518" t="str">
        <f t="shared" si="530"/>
        <v>--</v>
      </c>
    </row>
    <row r="4519" spans="1:47" x14ac:dyDescent="0.25">
      <c r="A4519" t="str">
        <f t="shared" si="525"/>
        <v>TP1-1</v>
      </c>
      <c r="B4519" t="str">
        <f t="shared" si="526"/>
        <v>12V</v>
      </c>
      <c r="C4519" t="str">
        <f t="shared" si="527"/>
        <v>TP1-12V</v>
      </c>
      <c r="D4519" t="str">
        <f t="shared" si="528"/>
        <v>TP1-1</v>
      </c>
      <c r="E4519" t="s">
        <v>3665</v>
      </c>
      <c r="F4519">
        <v>1</v>
      </c>
      <c r="G4519" t="s">
        <v>3697</v>
      </c>
      <c r="AT4519" t="str">
        <f t="shared" si="529"/>
        <v>12V</v>
      </c>
      <c r="AU4519" t="str">
        <f t="shared" si="530"/>
        <v>--</v>
      </c>
    </row>
    <row r="4520" spans="1:47" x14ac:dyDescent="0.25">
      <c r="A4520" t="str">
        <f t="shared" si="525"/>
        <v>TP2-1</v>
      </c>
      <c r="B4520" t="str">
        <f t="shared" si="526"/>
        <v>VIN_SOM</v>
      </c>
      <c r="C4520" t="str">
        <f t="shared" si="527"/>
        <v>TP2-VIN_SOM</v>
      </c>
      <c r="D4520" t="str">
        <f t="shared" si="528"/>
        <v>TP2-1</v>
      </c>
      <c r="E4520" t="s">
        <v>3666</v>
      </c>
      <c r="F4520">
        <v>1</v>
      </c>
      <c r="G4520" t="s">
        <v>3754</v>
      </c>
      <c r="AT4520" t="str">
        <f t="shared" si="529"/>
        <v>VIN_SOM</v>
      </c>
      <c r="AU4520" t="str">
        <f t="shared" si="530"/>
        <v>--</v>
      </c>
    </row>
    <row r="4521" spans="1:47" x14ac:dyDescent="0.25">
      <c r="A4521" t="str">
        <f t="shared" si="525"/>
        <v>TP3-1</v>
      </c>
      <c r="B4521" t="str">
        <f t="shared" si="526"/>
        <v>3V3AUX</v>
      </c>
      <c r="C4521" t="str">
        <f t="shared" si="527"/>
        <v>TP3-3V3AUX</v>
      </c>
      <c r="D4521" t="str">
        <f t="shared" si="528"/>
        <v>TP3-1</v>
      </c>
      <c r="E4521" t="s">
        <v>3667</v>
      </c>
      <c r="F4521">
        <v>1</v>
      </c>
      <c r="G4521" t="s">
        <v>3711</v>
      </c>
      <c r="AT4521" t="str">
        <f t="shared" si="529"/>
        <v>3V3AUX</v>
      </c>
      <c r="AU4521" t="str">
        <f t="shared" si="530"/>
        <v>--</v>
      </c>
    </row>
    <row r="4522" spans="1:47" x14ac:dyDescent="0.25">
      <c r="A4522" t="str">
        <f t="shared" si="525"/>
        <v>TP4-1</v>
      </c>
      <c r="B4522" t="str">
        <f t="shared" si="526"/>
        <v>3V3AUX</v>
      </c>
      <c r="C4522" t="str">
        <f t="shared" si="527"/>
        <v>TP4-3V3AUX</v>
      </c>
      <c r="D4522" t="str">
        <f t="shared" si="528"/>
        <v>TP4-1</v>
      </c>
      <c r="E4522" t="s">
        <v>3668</v>
      </c>
      <c r="F4522">
        <v>1</v>
      </c>
      <c r="G4522" t="s">
        <v>3711</v>
      </c>
      <c r="AT4522" t="str">
        <f t="shared" si="529"/>
        <v>3V3AUX</v>
      </c>
      <c r="AU4522" t="str">
        <f t="shared" si="530"/>
        <v>--</v>
      </c>
    </row>
    <row r="4523" spans="1:47" x14ac:dyDescent="0.25">
      <c r="A4523" t="str">
        <f t="shared" si="525"/>
        <v>TP5-1</v>
      </c>
      <c r="B4523" t="str">
        <f t="shared" si="526"/>
        <v>3V3</v>
      </c>
      <c r="C4523" t="str">
        <f t="shared" si="527"/>
        <v>TP5-3V3</v>
      </c>
      <c r="D4523" t="str">
        <f t="shared" si="528"/>
        <v>TP5-1</v>
      </c>
      <c r="E4523" t="s">
        <v>3669</v>
      </c>
      <c r="F4523">
        <v>1</v>
      </c>
      <c r="G4523" t="s">
        <v>3710</v>
      </c>
      <c r="AT4523" t="str">
        <f t="shared" si="529"/>
        <v>3V3</v>
      </c>
      <c r="AU4523" t="str">
        <f t="shared" si="530"/>
        <v>--</v>
      </c>
    </row>
    <row r="4524" spans="1:47" x14ac:dyDescent="0.25">
      <c r="A4524" t="str">
        <f t="shared" si="525"/>
        <v>TP6-1</v>
      </c>
      <c r="B4524" t="str">
        <f t="shared" si="526"/>
        <v>12V_IN_A</v>
      </c>
      <c r="C4524" t="str">
        <f t="shared" si="527"/>
        <v>TP6-12V_IN_A</v>
      </c>
      <c r="D4524" t="str">
        <f t="shared" si="528"/>
        <v>TP6-1</v>
      </c>
      <c r="E4524" t="s">
        <v>3670</v>
      </c>
      <c r="F4524">
        <v>1</v>
      </c>
      <c r="G4524" t="s">
        <v>3700</v>
      </c>
      <c r="AT4524" t="str">
        <f t="shared" si="529"/>
        <v>12V_IN_A</v>
      </c>
      <c r="AU4524" t="str">
        <f t="shared" si="530"/>
        <v>--</v>
      </c>
    </row>
    <row r="4525" spans="1:47" x14ac:dyDescent="0.25">
      <c r="A4525" t="str">
        <f t="shared" si="525"/>
        <v>TP7-1</v>
      </c>
      <c r="B4525" t="str">
        <f t="shared" si="526"/>
        <v>USBC_PWR</v>
      </c>
      <c r="C4525" t="str">
        <f t="shared" si="527"/>
        <v>TP7-USBC_PWR</v>
      </c>
      <c r="D4525" t="str">
        <f t="shared" si="528"/>
        <v>TP7-1</v>
      </c>
      <c r="E4525" t="s">
        <v>3671</v>
      </c>
      <c r="F4525">
        <v>1</v>
      </c>
      <c r="G4525" t="s">
        <v>4486</v>
      </c>
      <c r="AT4525" t="str">
        <f t="shared" si="529"/>
        <v>USBC_PWR</v>
      </c>
      <c r="AU4525" t="str">
        <f t="shared" si="530"/>
        <v>--</v>
      </c>
    </row>
    <row r="4526" spans="1:47" x14ac:dyDescent="0.25">
      <c r="A4526" t="str">
        <f t="shared" si="525"/>
        <v>TP8-1</v>
      </c>
      <c r="B4526" t="str">
        <f t="shared" si="526"/>
        <v>3V3</v>
      </c>
      <c r="C4526" t="str">
        <f t="shared" si="527"/>
        <v>TP8-3V3</v>
      </c>
      <c r="D4526" t="str">
        <f t="shared" si="528"/>
        <v>TP8-1</v>
      </c>
      <c r="E4526" t="s">
        <v>3672</v>
      </c>
      <c r="F4526">
        <v>1</v>
      </c>
      <c r="G4526" t="s">
        <v>3710</v>
      </c>
      <c r="AT4526" t="str">
        <f t="shared" si="529"/>
        <v>3V3</v>
      </c>
      <c r="AU4526" t="str">
        <f t="shared" si="530"/>
        <v>--</v>
      </c>
    </row>
    <row r="4527" spans="1:47" x14ac:dyDescent="0.25">
      <c r="A4527" t="str">
        <f t="shared" si="525"/>
        <v>TP9-1</v>
      </c>
      <c r="B4527" t="str">
        <f t="shared" si="526"/>
        <v>NSTATUS</v>
      </c>
      <c r="C4527" t="str">
        <f t="shared" si="527"/>
        <v>TP9-NSTATUS</v>
      </c>
      <c r="D4527" t="str">
        <f t="shared" si="528"/>
        <v>TP9-1</v>
      </c>
      <c r="E4527" t="s">
        <v>3673</v>
      </c>
      <c r="F4527">
        <v>1</v>
      </c>
      <c r="G4527" t="s">
        <v>1090</v>
      </c>
      <c r="AT4527" t="str">
        <f t="shared" si="529"/>
        <v>NSTATUS</v>
      </c>
      <c r="AU4527" t="str">
        <f t="shared" si="530"/>
        <v>--</v>
      </c>
    </row>
    <row r="4528" spans="1:47" x14ac:dyDescent="0.25">
      <c r="A4528" t="str">
        <f t="shared" si="525"/>
        <v>TP10-1</v>
      </c>
      <c r="B4528" t="str">
        <f t="shared" si="526"/>
        <v>CONF_DONE</v>
      </c>
      <c r="C4528" t="str">
        <f t="shared" si="527"/>
        <v>TP10-CONF_DONE</v>
      </c>
      <c r="D4528" t="str">
        <f t="shared" si="528"/>
        <v>TP10-1</v>
      </c>
      <c r="E4528" t="s">
        <v>3674</v>
      </c>
      <c r="F4528">
        <v>1</v>
      </c>
      <c r="G4528" t="s">
        <v>920</v>
      </c>
      <c r="AT4528" t="str">
        <f t="shared" si="529"/>
        <v>CONF_DONE</v>
      </c>
      <c r="AU4528" t="str">
        <f t="shared" si="530"/>
        <v>--</v>
      </c>
    </row>
    <row r="4529" spans="1:47" x14ac:dyDescent="0.25">
      <c r="A4529" t="str">
        <f t="shared" si="525"/>
        <v>TP11-1</v>
      </c>
      <c r="B4529" t="str">
        <f t="shared" si="526"/>
        <v>5V_SOM</v>
      </c>
      <c r="C4529" t="str">
        <f t="shared" si="527"/>
        <v>TP11-5V_SOM</v>
      </c>
      <c r="D4529" t="str">
        <f t="shared" si="528"/>
        <v>TP11-1</v>
      </c>
      <c r="E4529" t="s">
        <v>3675</v>
      </c>
      <c r="F4529">
        <v>1</v>
      </c>
      <c r="G4529" t="s">
        <v>3726</v>
      </c>
      <c r="AT4529" t="str">
        <f t="shared" si="529"/>
        <v>5V_SOM</v>
      </c>
      <c r="AU4529" t="str">
        <f t="shared" si="530"/>
        <v>--</v>
      </c>
    </row>
    <row r="4530" spans="1:47" x14ac:dyDescent="0.25">
      <c r="A4530" t="str">
        <f t="shared" si="525"/>
        <v>TP12-1</v>
      </c>
      <c r="B4530" t="str">
        <f t="shared" si="526"/>
        <v>VADJ_FMC</v>
      </c>
      <c r="C4530" t="str">
        <f t="shared" si="527"/>
        <v>TP12-VADJ_FMC</v>
      </c>
      <c r="D4530" t="str">
        <f t="shared" si="528"/>
        <v>TP12-1</v>
      </c>
      <c r="E4530" t="s">
        <v>3676</v>
      </c>
      <c r="F4530">
        <v>1</v>
      </c>
      <c r="G4530" t="s">
        <v>4504</v>
      </c>
      <c r="AT4530" t="str">
        <f t="shared" si="529"/>
        <v>VADJ_FMC</v>
      </c>
      <c r="AU4530" t="str">
        <f t="shared" si="530"/>
        <v>--</v>
      </c>
    </row>
    <row r="4531" spans="1:47" x14ac:dyDescent="0.25">
      <c r="A4531" t="str">
        <f t="shared" si="525"/>
        <v>TP13-1</v>
      </c>
      <c r="B4531" t="str">
        <f t="shared" si="526"/>
        <v>VADJ_FMC</v>
      </c>
      <c r="C4531" t="str">
        <f t="shared" si="527"/>
        <v>TP13-VADJ_FMC</v>
      </c>
      <c r="D4531" t="str">
        <f t="shared" si="528"/>
        <v>TP13-1</v>
      </c>
      <c r="E4531" t="s">
        <v>3677</v>
      </c>
      <c r="F4531">
        <v>1</v>
      </c>
      <c r="G4531" t="s">
        <v>4504</v>
      </c>
      <c r="AT4531" t="str">
        <f t="shared" si="529"/>
        <v>VADJ_FMC</v>
      </c>
      <c r="AU4531" t="str">
        <f t="shared" si="530"/>
        <v>--</v>
      </c>
    </row>
    <row r="4532" spans="1:47" x14ac:dyDescent="0.25">
      <c r="A4532" t="str">
        <f t="shared" si="525"/>
        <v>TP14-1</v>
      </c>
      <c r="B4532" t="str">
        <f t="shared" si="526"/>
        <v>VIO_CRUVI</v>
      </c>
      <c r="C4532" t="str">
        <f t="shared" si="527"/>
        <v>TP14-VIO_CRUVI</v>
      </c>
      <c r="D4532" t="str">
        <f t="shared" si="528"/>
        <v>TP14-1</v>
      </c>
      <c r="E4532" t="s">
        <v>3678</v>
      </c>
      <c r="F4532">
        <v>1</v>
      </c>
      <c r="G4532" t="s">
        <v>4514</v>
      </c>
      <c r="AT4532" t="str">
        <f t="shared" si="529"/>
        <v>VIO_CRUVI</v>
      </c>
      <c r="AU4532" t="str">
        <f t="shared" si="530"/>
        <v>--</v>
      </c>
    </row>
    <row r="4533" spans="1:47" x14ac:dyDescent="0.25">
      <c r="A4533" t="str">
        <f t="shared" si="525"/>
        <v>TP15-1</v>
      </c>
      <c r="B4533" t="str">
        <f t="shared" si="526"/>
        <v>VIO_CRUVI</v>
      </c>
      <c r="C4533" t="str">
        <f t="shared" si="527"/>
        <v>TP15-VIO_CRUVI</v>
      </c>
      <c r="D4533" t="str">
        <f t="shared" si="528"/>
        <v>TP15-1</v>
      </c>
      <c r="E4533" t="s">
        <v>3679</v>
      </c>
      <c r="F4533">
        <v>1</v>
      </c>
      <c r="G4533" t="s">
        <v>4514</v>
      </c>
      <c r="AT4533" t="str">
        <f t="shared" si="529"/>
        <v>VIO_CRUVI</v>
      </c>
      <c r="AU4533" t="str">
        <f t="shared" si="530"/>
        <v>--</v>
      </c>
    </row>
    <row r="4534" spans="1:47" x14ac:dyDescent="0.25">
      <c r="A4534" t="str">
        <f t="shared" si="525"/>
        <v>TP16-1</v>
      </c>
      <c r="B4534" t="str">
        <f t="shared" si="526"/>
        <v>INIT_DONE</v>
      </c>
      <c r="C4534" t="str">
        <f t="shared" si="527"/>
        <v>TP16-INIT_DONE</v>
      </c>
      <c r="D4534" t="str">
        <f t="shared" si="528"/>
        <v>TP16-1</v>
      </c>
      <c r="E4534" t="s">
        <v>5535</v>
      </c>
      <c r="F4534">
        <v>1</v>
      </c>
      <c r="G4534" t="s">
        <v>998</v>
      </c>
      <c r="AT4534" t="str">
        <f t="shared" si="529"/>
        <v>INIT_DONE</v>
      </c>
      <c r="AU4534" t="str">
        <f t="shared" si="530"/>
        <v>--</v>
      </c>
    </row>
    <row r="4535" spans="1:47" x14ac:dyDescent="0.25">
      <c r="A4535" t="str">
        <f t="shared" si="525"/>
        <v>TP17-1</v>
      </c>
      <c r="B4535" t="str">
        <f t="shared" si="526"/>
        <v>SDM_IO8</v>
      </c>
      <c r="C4535" t="str">
        <f t="shared" si="527"/>
        <v>TP17-SDM_IO8</v>
      </c>
      <c r="D4535" t="str">
        <f t="shared" si="528"/>
        <v>TP17-1</v>
      </c>
      <c r="E4535" t="s">
        <v>5536</v>
      </c>
      <c r="F4535">
        <v>1</v>
      </c>
      <c r="G4535" t="s">
        <v>1093</v>
      </c>
      <c r="AT4535" t="str">
        <f t="shared" si="529"/>
        <v>SDM_IO8</v>
      </c>
      <c r="AU4535" t="str">
        <f t="shared" si="530"/>
        <v>--</v>
      </c>
    </row>
    <row r="4536" spans="1:47" x14ac:dyDescent="0.25">
      <c r="A4536" t="str">
        <f t="shared" si="525"/>
        <v>TP18-1</v>
      </c>
      <c r="B4536" t="str">
        <f t="shared" si="526"/>
        <v>1V8</v>
      </c>
      <c r="C4536" t="str">
        <f t="shared" si="527"/>
        <v>TP18-1V8</v>
      </c>
      <c r="D4536" t="str">
        <f t="shared" si="528"/>
        <v>TP18-1</v>
      </c>
      <c r="E4536" t="s">
        <v>5537</v>
      </c>
      <c r="F4536">
        <v>1</v>
      </c>
      <c r="G4536" t="s">
        <v>3702</v>
      </c>
      <c r="AT4536" t="str">
        <f t="shared" si="529"/>
        <v>1V8</v>
      </c>
      <c r="AU4536" t="str">
        <f t="shared" si="530"/>
        <v>--</v>
      </c>
    </row>
    <row r="4537" spans="1:47" x14ac:dyDescent="0.25">
      <c r="A4537" t="str">
        <f t="shared" si="525"/>
        <v>TP19-1</v>
      </c>
      <c r="B4537" t="str">
        <f t="shared" si="526"/>
        <v>USB_V_EN</v>
      </c>
      <c r="C4537" t="str">
        <f t="shared" si="527"/>
        <v>TP19-USB_V_EN</v>
      </c>
      <c r="D4537" t="str">
        <f t="shared" si="528"/>
        <v>TP19-1</v>
      </c>
      <c r="E4537" t="s">
        <v>5538</v>
      </c>
      <c r="F4537">
        <v>1</v>
      </c>
      <c r="G4537" t="s">
        <v>713</v>
      </c>
      <c r="AT4537" t="str">
        <f t="shared" si="529"/>
        <v>USB_V_EN</v>
      </c>
      <c r="AU4537" t="str">
        <f t="shared" si="530"/>
        <v>--</v>
      </c>
    </row>
    <row r="4538" spans="1:47" x14ac:dyDescent="0.25">
      <c r="A4538" t="str">
        <f t="shared" si="525"/>
        <v>TP20-1</v>
      </c>
      <c r="B4538" t="str">
        <f t="shared" si="526"/>
        <v>PG_5V_SOM</v>
      </c>
      <c r="C4538" t="str">
        <f t="shared" si="527"/>
        <v>TP20-PG_5V_SOM</v>
      </c>
      <c r="D4538" t="str">
        <f t="shared" si="528"/>
        <v>TP20-1</v>
      </c>
      <c r="E4538" t="s">
        <v>5539</v>
      </c>
      <c r="F4538">
        <v>1</v>
      </c>
      <c r="G4538" t="s">
        <v>4371</v>
      </c>
      <c r="AT4538" t="str">
        <f t="shared" si="529"/>
        <v>PG_5V_SOM</v>
      </c>
      <c r="AU4538" t="str">
        <f t="shared" si="530"/>
        <v>--</v>
      </c>
    </row>
    <row r="4539" spans="1:47" x14ac:dyDescent="0.25">
      <c r="A4539" t="str">
        <f t="shared" si="525"/>
        <v>TP21-1</v>
      </c>
      <c r="B4539" t="str">
        <f t="shared" si="526"/>
        <v>FMC_PG_M2C</v>
      </c>
      <c r="C4539" t="str">
        <f t="shared" si="527"/>
        <v>TP21-FMC_PG_M2C</v>
      </c>
      <c r="D4539" t="str">
        <f t="shared" si="528"/>
        <v>TP21-1</v>
      </c>
      <c r="E4539" t="s">
        <v>5540</v>
      </c>
      <c r="F4539">
        <v>1</v>
      </c>
      <c r="G4539" t="s">
        <v>4043</v>
      </c>
      <c r="AT4539" t="str">
        <f t="shared" si="529"/>
        <v>FMC_PG_M2C</v>
      </c>
      <c r="AU4539" t="str">
        <f t="shared" si="530"/>
        <v>--</v>
      </c>
    </row>
    <row r="4540" spans="1:47" x14ac:dyDescent="0.25">
      <c r="A4540" t="str">
        <f t="shared" si="525"/>
        <v>TP22-1</v>
      </c>
      <c r="B4540" t="str">
        <f t="shared" si="526"/>
        <v>0V9_ETH</v>
      </c>
      <c r="C4540" t="str">
        <f t="shared" si="527"/>
        <v>TP22-0V9_ETH</v>
      </c>
      <c r="D4540" t="str">
        <f t="shared" si="528"/>
        <v>TP22-1</v>
      </c>
      <c r="E4540" t="s">
        <v>5541</v>
      </c>
      <c r="F4540">
        <v>1</v>
      </c>
      <c r="G4540" t="s">
        <v>3696</v>
      </c>
      <c r="AT4540" t="str">
        <f t="shared" si="529"/>
        <v>0V9_ETH</v>
      </c>
      <c r="AU4540" t="str">
        <f t="shared" si="530"/>
        <v>--</v>
      </c>
    </row>
    <row r="4541" spans="1:47" x14ac:dyDescent="0.25">
      <c r="A4541" t="str">
        <f t="shared" si="525"/>
        <v>TP23-1</v>
      </c>
      <c r="B4541" t="str">
        <f t="shared" si="526"/>
        <v>0V9_ETH</v>
      </c>
      <c r="C4541" t="str">
        <f t="shared" si="527"/>
        <v>TP23-0V9_ETH</v>
      </c>
      <c r="D4541" t="str">
        <f t="shared" si="528"/>
        <v>TP23-1</v>
      </c>
      <c r="E4541" t="s">
        <v>5542</v>
      </c>
      <c r="F4541">
        <v>1</v>
      </c>
      <c r="G4541" t="s">
        <v>3696</v>
      </c>
      <c r="AT4541" t="str">
        <f t="shared" si="529"/>
        <v>0V9_ETH</v>
      </c>
      <c r="AU4541" t="str">
        <f t="shared" si="530"/>
        <v>--</v>
      </c>
    </row>
    <row r="4542" spans="1:47" x14ac:dyDescent="0.25">
      <c r="A4542" t="str">
        <f t="shared" si="525"/>
        <v>TP24-1</v>
      </c>
      <c r="B4542" t="str">
        <f t="shared" si="526"/>
        <v>3V3_PCIe</v>
      </c>
      <c r="C4542" t="str">
        <f t="shared" si="527"/>
        <v>TP24-3V3_PCIe</v>
      </c>
      <c r="D4542" t="str">
        <f t="shared" si="528"/>
        <v>TP24-1</v>
      </c>
      <c r="E4542" t="s">
        <v>3680</v>
      </c>
      <c r="F4542">
        <v>1</v>
      </c>
      <c r="G4542" t="s">
        <v>3719</v>
      </c>
      <c r="AT4542" t="str">
        <f t="shared" si="529"/>
        <v>3V3_PCIe</v>
      </c>
      <c r="AU4542" t="str">
        <f t="shared" si="530"/>
        <v>--</v>
      </c>
    </row>
    <row r="4543" spans="1:47" x14ac:dyDescent="0.25">
      <c r="A4543" t="str">
        <f t="shared" si="525"/>
        <v>TP25-1</v>
      </c>
      <c r="B4543" t="str">
        <f t="shared" si="526"/>
        <v>3V3_PCIe</v>
      </c>
      <c r="C4543" t="str">
        <f t="shared" si="527"/>
        <v>TP25-3V3_PCIe</v>
      </c>
      <c r="D4543" t="str">
        <f t="shared" si="528"/>
        <v>TP25-1</v>
      </c>
      <c r="E4543" t="s">
        <v>5543</v>
      </c>
      <c r="F4543">
        <v>1</v>
      </c>
      <c r="G4543" t="s">
        <v>3719</v>
      </c>
      <c r="AT4543" t="str">
        <f t="shared" si="529"/>
        <v>3V3_PCIe</v>
      </c>
      <c r="AU4543" t="str">
        <f t="shared" si="530"/>
        <v>--</v>
      </c>
    </row>
    <row r="4544" spans="1:47" x14ac:dyDescent="0.25">
      <c r="A4544" t="str">
        <f t="shared" si="525"/>
        <v>TP26-1</v>
      </c>
      <c r="B4544" t="str">
        <f t="shared" si="526"/>
        <v>3V3_FMC</v>
      </c>
      <c r="C4544" t="str">
        <f t="shared" si="527"/>
        <v>TP26-3V3_FMC</v>
      </c>
      <c r="D4544" t="str">
        <f t="shared" si="528"/>
        <v>TP26-1</v>
      </c>
      <c r="E4544" t="s">
        <v>5544</v>
      </c>
      <c r="F4544">
        <v>1</v>
      </c>
      <c r="G4544" t="s">
        <v>3714</v>
      </c>
      <c r="AT4544" t="str">
        <f t="shared" si="529"/>
        <v>3V3_FMC</v>
      </c>
      <c r="AU4544" t="str">
        <f t="shared" si="530"/>
        <v>--</v>
      </c>
    </row>
    <row r="4545" spans="1:47" x14ac:dyDescent="0.25">
      <c r="A4545" t="str">
        <f t="shared" si="525"/>
        <v>TP27-1</v>
      </c>
      <c r="B4545" t="str">
        <f t="shared" si="526"/>
        <v>3V3_FMC</v>
      </c>
      <c r="C4545" t="str">
        <f t="shared" si="527"/>
        <v>TP27-3V3_FMC</v>
      </c>
      <c r="D4545" t="str">
        <f t="shared" si="528"/>
        <v>TP27-1</v>
      </c>
      <c r="E4545" t="s">
        <v>5545</v>
      </c>
      <c r="F4545">
        <v>1</v>
      </c>
      <c r="G4545" t="s">
        <v>3714</v>
      </c>
      <c r="AT4545" t="str">
        <f t="shared" si="529"/>
        <v>3V3_FMC</v>
      </c>
      <c r="AU4545" t="str">
        <f t="shared" si="530"/>
        <v>--</v>
      </c>
    </row>
    <row r="4546" spans="1:47" x14ac:dyDescent="0.25">
      <c r="A4546" t="str">
        <f t="shared" si="525"/>
        <v>TP28-1</v>
      </c>
      <c r="B4546" t="str">
        <f t="shared" si="526"/>
        <v>3V3_SFP</v>
      </c>
      <c r="C4546" t="str">
        <f t="shared" si="527"/>
        <v>TP28-3V3_SFP</v>
      </c>
      <c r="D4546" t="str">
        <f t="shared" si="528"/>
        <v>TP28-1</v>
      </c>
      <c r="E4546" t="s">
        <v>3681</v>
      </c>
      <c r="F4546">
        <v>1</v>
      </c>
      <c r="G4546" t="s">
        <v>3720</v>
      </c>
      <c r="AT4546" t="str">
        <f t="shared" si="529"/>
        <v>3V3_SFP</v>
      </c>
      <c r="AU4546" t="str">
        <f t="shared" si="530"/>
        <v>--</v>
      </c>
    </row>
    <row r="4547" spans="1:47" x14ac:dyDescent="0.25">
      <c r="A4547" t="str">
        <f t="shared" si="525"/>
        <v>TP29-1</v>
      </c>
      <c r="B4547" t="str">
        <f t="shared" si="526"/>
        <v>3V3_SFP</v>
      </c>
      <c r="C4547" t="str">
        <f t="shared" si="527"/>
        <v>TP29-3V3_SFP</v>
      </c>
      <c r="D4547" t="str">
        <f t="shared" si="528"/>
        <v>TP29-1</v>
      </c>
      <c r="E4547" t="s">
        <v>3682</v>
      </c>
      <c r="F4547">
        <v>1</v>
      </c>
      <c r="G4547" t="s">
        <v>3720</v>
      </c>
      <c r="AT4547" t="str">
        <f t="shared" si="529"/>
        <v>3V3_SFP</v>
      </c>
      <c r="AU4547" t="str">
        <f t="shared" si="530"/>
        <v>--</v>
      </c>
    </row>
    <row r="4548" spans="1:47" x14ac:dyDescent="0.25">
      <c r="A4548" t="str">
        <f t="shared" si="525"/>
        <v>TP30-1</v>
      </c>
      <c r="B4548" t="str">
        <f t="shared" si="526"/>
        <v>1V8</v>
      </c>
      <c r="C4548" t="str">
        <f t="shared" si="527"/>
        <v>TP30-1V8</v>
      </c>
      <c r="D4548" t="str">
        <f t="shared" si="528"/>
        <v>TP30-1</v>
      </c>
      <c r="E4548" t="s">
        <v>3683</v>
      </c>
      <c r="F4548">
        <v>1</v>
      </c>
      <c r="G4548" t="s">
        <v>3702</v>
      </c>
      <c r="AT4548" t="str">
        <f t="shared" si="529"/>
        <v>1V8</v>
      </c>
      <c r="AU4548" t="str">
        <f t="shared" si="530"/>
        <v>--</v>
      </c>
    </row>
    <row r="4549" spans="1:47" x14ac:dyDescent="0.25">
      <c r="A4549" t="str">
        <f t="shared" si="525"/>
        <v>TP31-1</v>
      </c>
      <c r="B4549" t="str">
        <f t="shared" si="526"/>
        <v>Z_ADJ</v>
      </c>
      <c r="C4549" t="str">
        <f t="shared" si="527"/>
        <v>TP31-Z_ADJ</v>
      </c>
      <c r="D4549" t="str">
        <f t="shared" si="528"/>
        <v>TP31-1</v>
      </c>
      <c r="E4549" t="s">
        <v>3684</v>
      </c>
      <c r="F4549">
        <v>1</v>
      </c>
      <c r="G4549" t="s">
        <v>4518</v>
      </c>
      <c r="AT4549" t="str">
        <f t="shared" si="529"/>
        <v>Z_ADJ</v>
      </c>
      <c r="AU4549" t="str">
        <f t="shared" si="530"/>
        <v>--</v>
      </c>
    </row>
    <row r="4550" spans="1:47" x14ac:dyDescent="0.25">
      <c r="A4550" t="str">
        <f t="shared" ref="A4550:A4563" si="531">$E4550&amp;"-"&amp;$F4550</f>
        <v>TP32-1</v>
      </c>
      <c r="B4550" t="str">
        <f t="shared" ref="B4550:B4563" si="532">IF(OR(E4550=$A$2,E4550=$B$2,E4550=$C$2,E4550=$D$2),"--",G4550)</f>
        <v>Z_ADJ</v>
      </c>
      <c r="C4550" t="str">
        <f t="shared" ref="C4550:C4563" si="533">$E4550&amp;"-"&amp;$G4550</f>
        <v>TP32-Z_ADJ</v>
      </c>
      <c r="D4550" t="str">
        <f t="shared" ref="D4550:D4563" si="534">A4550</f>
        <v>TP32-1</v>
      </c>
      <c r="E4550" t="s">
        <v>5546</v>
      </c>
      <c r="F4550">
        <v>1</v>
      </c>
      <c r="G4550" t="s">
        <v>4518</v>
      </c>
      <c r="AT4550" t="str">
        <f t="shared" ref="AT4550:AT4563" si="535">IF(IF(COUNTIF($AO$6:$AQ$150,B4550)&gt;0,"---","--")="---",VLOOKUP(B4550,$AO$6:$AQ$150,3,0),B4550)</f>
        <v>Z_ADJ</v>
      </c>
      <c r="AU4550" t="str">
        <f t="shared" ref="AU4550:AU4563" si="536">IF(IF(COUNTIF($AO$6:$AQ$150,B4550)&gt;0,"---","--")="---",VLOOKUP(B4550,$AO$6:$AQ$150,2,0),"--")</f>
        <v>--</v>
      </c>
    </row>
    <row r="4551" spans="1:47" x14ac:dyDescent="0.25">
      <c r="A4551" t="str">
        <f t="shared" si="531"/>
        <v>TP33-1</v>
      </c>
      <c r="B4551" t="str">
        <f t="shared" si="532"/>
        <v>5V</v>
      </c>
      <c r="C4551" t="str">
        <f t="shared" si="533"/>
        <v>TP33-5V</v>
      </c>
      <c r="D4551" t="str">
        <f t="shared" si="534"/>
        <v>TP33-1</v>
      </c>
      <c r="E4551" t="s">
        <v>5547</v>
      </c>
      <c r="F4551">
        <v>1</v>
      </c>
      <c r="G4551" t="s">
        <v>3724</v>
      </c>
      <c r="AT4551" t="str">
        <f t="shared" si="535"/>
        <v>5V</v>
      </c>
      <c r="AU4551" t="str">
        <f t="shared" si="536"/>
        <v>--</v>
      </c>
    </row>
    <row r="4552" spans="1:47" x14ac:dyDescent="0.25">
      <c r="A4552" t="str">
        <f t="shared" si="531"/>
        <v>TP34-1</v>
      </c>
      <c r="B4552" t="str">
        <f t="shared" si="532"/>
        <v>5V</v>
      </c>
      <c r="C4552" t="str">
        <f t="shared" si="533"/>
        <v>TP34-5V</v>
      </c>
      <c r="D4552" t="str">
        <f t="shared" si="534"/>
        <v>TP34-1</v>
      </c>
      <c r="E4552" t="s">
        <v>5548</v>
      </c>
      <c r="F4552">
        <v>1</v>
      </c>
      <c r="G4552" t="s">
        <v>3724</v>
      </c>
      <c r="AT4552" t="str">
        <f t="shared" si="535"/>
        <v>5V</v>
      </c>
      <c r="AU4552" t="str">
        <f t="shared" si="536"/>
        <v>--</v>
      </c>
    </row>
    <row r="4553" spans="1:47" x14ac:dyDescent="0.25">
      <c r="A4553" t="str">
        <f t="shared" si="531"/>
        <v>TP35-1</v>
      </c>
      <c r="B4553" t="str">
        <f t="shared" si="532"/>
        <v>PG_5V0</v>
      </c>
      <c r="C4553" t="str">
        <f t="shared" si="533"/>
        <v>TP35-PG_5V0</v>
      </c>
      <c r="D4553" t="str">
        <f t="shared" si="534"/>
        <v>TP35-1</v>
      </c>
      <c r="E4553" t="s">
        <v>5549</v>
      </c>
      <c r="F4553">
        <v>1</v>
      </c>
      <c r="G4553" t="s">
        <v>4370</v>
      </c>
      <c r="AT4553" t="str">
        <f t="shared" si="535"/>
        <v>PG_5V0</v>
      </c>
      <c r="AU4553" t="str">
        <f t="shared" si="536"/>
        <v>--</v>
      </c>
    </row>
    <row r="4554" spans="1:47" x14ac:dyDescent="0.25">
      <c r="A4554" t="str">
        <f t="shared" si="531"/>
        <v>TP36-1</v>
      </c>
      <c r="B4554" t="str">
        <f t="shared" si="532"/>
        <v>3V3_M</v>
      </c>
      <c r="C4554" t="str">
        <f t="shared" si="533"/>
        <v>TP36-3V3_M</v>
      </c>
      <c r="D4554" t="str">
        <f t="shared" si="534"/>
        <v>TP36-1</v>
      </c>
      <c r="E4554" t="s">
        <v>5550</v>
      </c>
      <c r="F4554">
        <v>1</v>
      </c>
      <c r="G4554" t="s">
        <v>3717</v>
      </c>
      <c r="AT4554" t="str">
        <f t="shared" si="535"/>
        <v>3V3_M</v>
      </c>
      <c r="AU4554" t="str">
        <f t="shared" si="536"/>
        <v>--</v>
      </c>
    </row>
    <row r="4555" spans="1:47" x14ac:dyDescent="0.25">
      <c r="A4555" t="str">
        <f t="shared" si="531"/>
        <v>TP37-1</v>
      </c>
      <c r="B4555" t="str">
        <f t="shared" si="532"/>
        <v>FLT_1</v>
      </c>
      <c r="C4555" t="str">
        <f t="shared" si="533"/>
        <v>TP37-FLT_1</v>
      </c>
      <c r="D4555" t="str">
        <f t="shared" si="534"/>
        <v>TP37-1</v>
      </c>
      <c r="E4555" t="s">
        <v>3685</v>
      </c>
      <c r="F4555">
        <v>1</v>
      </c>
      <c r="G4555" t="s">
        <v>4021</v>
      </c>
      <c r="AT4555" t="str">
        <f t="shared" si="535"/>
        <v>FLT_1</v>
      </c>
      <c r="AU4555" t="str">
        <f t="shared" si="536"/>
        <v>--</v>
      </c>
    </row>
    <row r="4556" spans="1:47" x14ac:dyDescent="0.25">
      <c r="A4556" t="str">
        <f t="shared" si="531"/>
        <v>TP38-1</v>
      </c>
      <c r="B4556" t="str">
        <f t="shared" si="532"/>
        <v>FLT_2</v>
      </c>
      <c r="C4556" t="str">
        <f t="shared" si="533"/>
        <v>TP38-FLT_2</v>
      </c>
      <c r="D4556" t="str">
        <f t="shared" si="534"/>
        <v>TP38-1</v>
      </c>
      <c r="E4556" t="s">
        <v>3686</v>
      </c>
      <c r="F4556">
        <v>1</v>
      </c>
      <c r="G4556" t="s">
        <v>4022</v>
      </c>
      <c r="AT4556" t="str">
        <f t="shared" si="535"/>
        <v>FLT_2</v>
      </c>
      <c r="AU4556" t="str">
        <f t="shared" si="536"/>
        <v>--</v>
      </c>
    </row>
    <row r="4557" spans="1:47" x14ac:dyDescent="0.25">
      <c r="A4557" t="str">
        <f t="shared" si="531"/>
        <v>TP39-1</v>
      </c>
      <c r="B4557" t="str">
        <f t="shared" si="532"/>
        <v>EXP_INT</v>
      </c>
      <c r="C4557" t="str">
        <f t="shared" si="533"/>
        <v>TP39-EXP_INT</v>
      </c>
      <c r="D4557" t="str">
        <f t="shared" si="534"/>
        <v>TP39-1</v>
      </c>
      <c r="E4557" t="s">
        <v>5551</v>
      </c>
      <c r="F4557">
        <v>1</v>
      </c>
      <c r="G4557" t="s">
        <v>4010</v>
      </c>
      <c r="AT4557" t="str">
        <f t="shared" si="535"/>
        <v>EXP_INT</v>
      </c>
      <c r="AU4557" t="str">
        <f t="shared" si="536"/>
        <v>--</v>
      </c>
    </row>
    <row r="4558" spans="1:47" x14ac:dyDescent="0.25">
      <c r="A4558" t="str">
        <f t="shared" si="531"/>
        <v>TP41-1</v>
      </c>
      <c r="B4558" t="str">
        <f t="shared" si="532"/>
        <v>12V_IN_A</v>
      </c>
      <c r="C4558" t="str">
        <f t="shared" si="533"/>
        <v>TP41-12V_IN_A</v>
      </c>
      <c r="D4558" t="str">
        <f t="shared" si="534"/>
        <v>TP41-1</v>
      </c>
      <c r="E4558" t="s">
        <v>5552</v>
      </c>
      <c r="F4558">
        <v>1</v>
      </c>
      <c r="G4558" t="s">
        <v>3700</v>
      </c>
      <c r="AT4558" t="str">
        <f t="shared" si="535"/>
        <v>12V_IN_A</v>
      </c>
      <c r="AU4558" t="str">
        <f t="shared" si="536"/>
        <v>--</v>
      </c>
    </row>
    <row r="4559" spans="1:47" x14ac:dyDescent="0.25">
      <c r="A4559" t="str">
        <f t="shared" si="531"/>
        <v>TP42-1</v>
      </c>
      <c r="B4559" t="str">
        <f t="shared" si="532"/>
        <v>USBC_PWR</v>
      </c>
      <c r="C4559" t="str">
        <f t="shared" si="533"/>
        <v>TP42-USBC_PWR</v>
      </c>
      <c r="D4559" t="str">
        <f t="shared" si="534"/>
        <v>TP42-1</v>
      </c>
      <c r="E4559" t="s">
        <v>5553</v>
      </c>
      <c r="F4559">
        <v>1</v>
      </c>
      <c r="G4559" t="s">
        <v>4486</v>
      </c>
      <c r="AT4559" t="str">
        <f t="shared" si="535"/>
        <v>USBC_PWR</v>
      </c>
      <c r="AU4559" t="str">
        <f t="shared" si="536"/>
        <v>--</v>
      </c>
    </row>
    <row r="4560" spans="1:47" x14ac:dyDescent="0.25">
      <c r="A4560" t="str">
        <f t="shared" si="531"/>
        <v>Y1-1</v>
      </c>
      <c r="B4560" t="str">
        <f t="shared" si="532"/>
        <v>PLL_CLKIN1_XA</v>
      </c>
      <c r="C4560" t="str">
        <f t="shared" si="533"/>
        <v>Y1-PLL_CLKIN1_XA</v>
      </c>
      <c r="D4560" t="str">
        <f t="shared" si="534"/>
        <v>Y1-1</v>
      </c>
      <c r="E4560" t="s">
        <v>3128</v>
      </c>
      <c r="F4560">
        <v>1</v>
      </c>
      <c r="G4560" t="s">
        <v>4389</v>
      </c>
      <c r="AT4560" t="str">
        <f t="shared" si="535"/>
        <v>PLL_CLKIN1_XA</v>
      </c>
      <c r="AU4560" t="str">
        <f t="shared" si="536"/>
        <v>--</v>
      </c>
    </row>
    <row r="4561" spans="1:47" x14ac:dyDescent="0.25">
      <c r="A4561" t="str">
        <f t="shared" si="531"/>
        <v>Y1-2</v>
      </c>
      <c r="B4561" t="str">
        <f t="shared" si="532"/>
        <v>GND</v>
      </c>
      <c r="C4561" t="str">
        <f t="shared" si="533"/>
        <v>Y1-GND</v>
      </c>
      <c r="D4561" t="str">
        <f t="shared" si="534"/>
        <v>Y1-2</v>
      </c>
      <c r="E4561" t="s">
        <v>3128</v>
      </c>
      <c r="F4561">
        <v>2</v>
      </c>
      <c r="G4561" t="s">
        <v>433</v>
      </c>
      <c r="AT4561">
        <f t="shared" si="535"/>
        <v>0</v>
      </c>
      <c r="AU4561">
        <f t="shared" si="536"/>
        <v>0</v>
      </c>
    </row>
    <row r="4562" spans="1:47" x14ac:dyDescent="0.25">
      <c r="A4562" t="str">
        <f t="shared" si="531"/>
        <v>Y1-3</v>
      </c>
      <c r="B4562" t="str">
        <f t="shared" si="532"/>
        <v>PLL_CLKIN1_XB</v>
      </c>
      <c r="C4562" t="str">
        <f t="shared" si="533"/>
        <v>Y1-PLL_CLKIN1_XB</v>
      </c>
      <c r="D4562" t="str">
        <f t="shared" si="534"/>
        <v>Y1-3</v>
      </c>
      <c r="E4562" t="s">
        <v>3128</v>
      </c>
      <c r="F4562">
        <v>3</v>
      </c>
      <c r="G4562" t="s">
        <v>4390</v>
      </c>
      <c r="AT4562" t="str">
        <f t="shared" si="535"/>
        <v>PLL_CLKIN1_XB</v>
      </c>
      <c r="AU4562" t="str">
        <f t="shared" si="536"/>
        <v>--</v>
      </c>
    </row>
    <row r="4563" spans="1:47" x14ac:dyDescent="0.25">
      <c r="A4563" t="str">
        <f t="shared" si="531"/>
        <v>Y1-4</v>
      </c>
      <c r="B4563" t="str">
        <f t="shared" si="532"/>
        <v>GND</v>
      </c>
      <c r="C4563" t="str">
        <f t="shared" si="533"/>
        <v>Y1-GND</v>
      </c>
      <c r="D4563" t="str">
        <f t="shared" si="534"/>
        <v>Y1-4</v>
      </c>
      <c r="E4563" t="s">
        <v>3128</v>
      </c>
      <c r="F4563">
        <v>4</v>
      </c>
      <c r="G4563" t="s">
        <v>433</v>
      </c>
      <c r="AT4563">
        <f t="shared" si="535"/>
        <v>0</v>
      </c>
      <c r="AU4563">
        <f t="shared" si="536"/>
        <v>0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35C3A-D7CA-4A51-B32B-8DD0F410362C}">
  <dimension ref="A1:AU4146"/>
  <sheetViews>
    <sheetView workbookViewId="0">
      <selection activeCell="AQ13" sqref="AQ13:AQ19"/>
    </sheetView>
  </sheetViews>
  <sheetFormatPr baseColWidth="10" defaultRowHeight="15" x14ac:dyDescent="0.25"/>
  <sheetData>
    <row r="1" spans="1:47" x14ac:dyDescent="0.25">
      <c r="F1" t="s">
        <v>3690</v>
      </c>
    </row>
    <row r="2" spans="1:47" x14ac:dyDescent="0.25">
      <c r="F2" t="str">
        <f>VLOOKUP("TEI0187",FPGA_pin!$A1:$B100,2,0)</f>
        <v>U1</v>
      </c>
    </row>
    <row r="4" spans="1:47" x14ac:dyDescent="0.25">
      <c r="A4" t="s">
        <v>414</v>
      </c>
      <c r="B4" t="s">
        <v>424</v>
      </c>
      <c r="C4" t="s">
        <v>415</v>
      </c>
      <c r="D4" t="s">
        <v>416</v>
      </c>
      <c r="E4" t="s">
        <v>417</v>
      </c>
      <c r="F4" t="s">
        <v>425</v>
      </c>
      <c r="G4" t="s">
        <v>418</v>
      </c>
      <c r="H4" t="s">
        <v>419</v>
      </c>
      <c r="I4" t="s">
        <v>420</v>
      </c>
      <c r="L4" t="s">
        <v>421</v>
      </c>
      <c r="M4" t="s">
        <v>422</v>
      </c>
      <c r="N4" t="s">
        <v>423</v>
      </c>
    </row>
    <row r="5" spans="1:47" x14ac:dyDescent="0.25">
      <c r="A5" t="str">
        <f>$E5&amp;"-"&amp;$F5</f>
        <v>J1-A1</v>
      </c>
      <c r="B5" t="str">
        <f>IF(OR(E5=$A$2,E5=$B$2,E5=$C$2,E5=$D$2),"--",G5)</f>
        <v>NetJ1_A1</v>
      </c>
      <c r="C5" t="str">
        <f>$E5&amp;"-"&amp;$G5</f>
        <v>J1-NetJ1_A1</v>
      </c>
      <c r="D5" t="str">
        <f>A5</f>
        <v>J1-A1</v>
      </c>
      <c r="E5" t="s">
        <v>169</v>
      </c>
      <c r="F5" t="s">
        <v>170</v>
      </c>
      <c r="G5" t="s">
        <v>426</v>
      </c>
      <c r="L5" t="s">
        <v>427</v>
      </c>
      <c r="M5" t="s">
        <v>428</v>
      </c>
      <c r="N5">
        <v>54.600099999999998</v>
      </c>
      <c r="AA5" t="s">
        <v>9</v>
      </c>
      <c r="AB5" t="s">
        <v>3687</v>
      </c>
      <c r="AC5" t="s">
        <v>123</v>
      </c>
      <c r="AD5" t="s">
        <v>3688</v>
      </c>
      <c r="AE5" t="s">
        <v>3689</v>
      </c>
      <c r="AF5" t="s">
        <v>18</v>
      </c>
      <c r="AG5" t="s">
        <v>3691</v>
      </c>
      <c r="AH5" t="s">
        <v>3692</v>
      </c>
      <c r="AI5" t="s">
        <v>88</v>
      </c>
      <c r="AJ5" t="s">
        <v>3693</v>
      </c>
      <c r="AK5" t="s">
        <v>104</v>
      </c>
      <c r="AM5" t="s">
        <v>3694</v>
      </c>
      <c r="AO5" t="s">
        <v>3695</v>
      </c>
      <c r="AT5" t="str">
        <f>IF(IF(COUNTIF($AO$6:$AQ$150,B5)&gt;0,"---","--")="---",VLOOKUP(B5,$AO$6:$AQ$150,3,0),B5)</f>
        <v>NetJ1_A1</v>
      </c>
      <c r="AU5" t="str">
        <f>IF(IF(COUNTIF($AO$6:$AQ$150,B5)&gt;0,"---","--")="---",VLOOKUP(B5,$AO$6:$AQ$150,2,0),"--")</f>
        <v>--</v>
      </c>
    </row>
    <row r="6" spans="1:47" x14ac:dyDescent="0.25">
      <c r="A6" t="str">
        <f t="shared" ref="A6:A69" si="0">$E6&amp;"-"&amp;$F6</f>
        <v>J1-A2</v>
      </c>
      <c r="B6" t="str">
        <f t="shared" ref="B6:B69" si="1">IF(OR(E6=$A$2,E6=$B$2,E6=$C$2,E6=$D$2),"--",G6)</f>
        <v>NetJ1_A2</v>
      </c>
      <c r="C6" t="str">
        <f t="shared" ref="C6:C69" si="2">$E6&amp;"-"&amp;$G6</f>
        <v>J1-NetJ1_A2</v>
      </c>
      <c r="D6" t="str">
        <f t="shared" ref="D6:D69" si="3">A6</f>
        <v>J1-A2</v>
      </c>
      <c r="E6" t="s">
        <v>169</v>
      </c>
      <c r="F6" t="s">
        <v>171</v>
      </c>
      <c r="G6" t="s">
        <v>429</v>
      </c>
      <c r="L6" t="s">
        <v>430</v>
      </c>
      <c r="M6" t="s">
        <v>428</v>
      </c>
      <c r="N6">
        <v>40.0762</v>
      </c>
      <c r="AB6" t="str">
        <f>B2B!D3</f>
        <v>J1</v>
      </c>
      <c r="AC6" t="str">
        <f>B2B!E3</f>
        <v>A1</v>
      </c>
      <c r="AD6" t="str">
        <f>AB6&amp;"-"&amp;AC6</f>
        <v>J1-A1</v>
      </c>
      <c r="AE6" t="str">
        <f>VLOOKUP(AD6,A:G,7,0)</f>
        <v>NetJ1_A1</v>
      </c>
      <c r="AF6" t="str">
        <f>IF(
IF(
IFERROR(VLOOKUP(AE6,$AM$6:$AM$50,1,),1)=1,1,0),
IFERROR(VLOOKUP($F$2&amp;"-"&amp;AE6,C:G,4,0),
"--"),"---")</f>
        <v>--</v>
      </c>
      <c r="AG6" t="e">
        <f>IF(AF6&lt;&gt;"---",VLOOKUP(AE6,L:N,3,0),"---")</f>
        <v>#N/A</v>
      </c>
      <c r="AH6" t="str">
        <f>IF(IFERROR(IF(IF(AF6="--",INDEX(D:D,MATCH(AE6,INDEX(B:B,MATCH(AE6,B:B,)+1):B10520,)+MATCH(AE6,B:B,)))=D6,VLOOKUP(AE6,B:D,3,0),IF(AF6="--",INDEX(D:D,MATCH(AE6,INDEX(B:B,MATCH(AE6,B:B,)+1):B10520,)+MATCH(AE6,B:B,)),"---")),"---")=AD6,"---",IFERROR(IF(IF(AF6="--",INDEX(D:D,MATCH(AE6,INDEX(B:B,MATCH(AE6,B:B,)+1):B10520,)+MATCH(AE6,B:B,)))=AD6,VLOOKUP(AE6,B:D,3,0),IF(AF6="--",INDEX(D:D,MATCH(AE6,INDEX(B:B,MATCH(AE6,B:B,)+1):B10520,)+MATCH(AE6,B:B,)),"---")),"---"))</f>
        <v>---</v>
      </c>
      <c r="AI6" t="str">
        <f>IFERROR(IF(IF(COUNTIF($AO$6:$AQ$150,AE6)&gt;0,"---","--")="---",VLOOKUP(AE6,$AO$6:$AQ$150,2,0),"--"),"---")</f>
        <v>--</v>
      </c>
      <c r="AJ6" t="str">
        <f>IF(IF(COUNTIF($AO$6:$AQ$150,AE6)&gt;0,"---","--")="---",VLOOKUP(AE6,$AO$6:$AQ$150,3,0),AE6)</f>
        <v>NetJ1_A1</v>
      </c>
      <c r="AK6">
        <f>COUNTIF(B:B,AE6)</f>
        <v>1</v>
      </c>
      <c r="AL6" t="str">
        <f>IF(
IF(
IFERROR(VLOOKUP(AJ6,$AM$6:$AM$50,1,),1)=1,1,0),
IFERROR(VLOOKUP($F$2&amp;"-"&amp;AJ6,C:G,4,0),
"--"),"---")</f>
        <v>--</v>
      </c>
      <c r="AM6" t="s">
        <v>433</v>
      </c>
      <c r="AO6" t="s">
        <v>949</v>
      </c>
      <c r="AP6" t="s">
        <v>3634</v>
      </c>
      <c r="AQ6" t="s">
        <v>919</v>
      </c>
      <c r="AR6" t="e">
        <v>#N/A</v>
      </c>
      <c r="AT6" t="str">
        <f t="shared" ref="AT6:AT69" si="4">IF(IF(COUNTIF($AO$6:$AQ$150,B6)&gt;0,"---","--")="---",VLOOKUP(B6,$AO$6:$AQ$150,3,0),B6)</f>
        <v>NetJ1_A2</v>
      </c>
      <c r="AU6" t="str">
        <f t="shared" ref="AU6:AU69" si="5">IF(IF(COUNTIF($AO$6:$AQ$150,B6)&gt;0,"---","--")="---",VLOOKUP(B6,$AO$6:$AQ$150,2,0),"--")</f>
        <v>--</v>
      </c>
    </row>
    <row r="7" spans="1:47" x14ac:dyDescent="0.25">
      <c r="A7" t="str">
        <f t="shared" si="0"/>
        <v>J1-A3</v>
      </c>
      <c r="B7" t="str">
        <f t="shared" si="1"/>
        <v>NetJ1_A3</v>
      </c>
      <c r="C7" t="str">
        <f t="shared" si="2"/>
        <v>J1-NetJ1_A3</v>
      </c>
      <c r="D7" t="str">
        <f t="shared" si="3"/>
        <v>J1-A3</v>
      </c>
      <c r="E7" t="s">
        <v>169</v>
      </c>
      <c r="F7" t="s">
        <v>172</v>
      </c>
      <c r="G7" t="s">
        <v>431</v>
      </c>
      <c r="L7" t="s">
        <v>432</v>
      </c>
      <c r="M7" t="s">
        <v>428</v>
      </c>
      <c r="N7">
        <v>15.9184</v>
      </c>
      <c r="AB7" t="str">
        <f>B2B!D4</f>
        <v>J1</v>
      </c>
      <c r="AC7" t="str">
        <f>B2B!E4</f>
        <v>A2</v>
      </c>
      <c r="AD7" t="str">
        <f t="shared" ref="AD7:AD70" si="6">AB7&amp;"-"&amp;AC7</f>
        <v>J1-A2</v>
      </c>
      <c r="AE7" t="str">
        <f t="shared" ref="AE7:AE70" si="7">VLOOKUP(AD7,A:G,7,0)</f>
        <v>NetJ1_A2</v>
      </c>
      <c r="AF7" t="str">
        <f t="shared" ref="AF7:AF70" si="8">IF(
IF(
IFERROR(VLOOKUP(AE7,$AM$6:$AM$50,1,),1)=1,1,0),
IFERROR(VLOOKUP($F$2&amp;"-"&amp;AE7,C:G,4,0),
"--"),"---")</f>
        <v>--</v>
      </c>
      <c r="AG7" t="e">
        <f t="shared" ref="AG7:AG70" si="9">IF(AF7&lt;&gt;"---",VLOOKUP(AE7,L:N,3,0),"---")</f>
        <v>#N/A</v>
      </c>
      <c r="AH7" t="str">
        <f>IF(IFERROR(IF(IF(AF7="--",INDEX(D:D,MATCH(AE7,INDEX(B:B,MATCH(AE7,B:B,)+1):B10521,)+MATCH(AE7,B:B,)))=D7,VLOOKUP(AE7,B:D,3,0),IF(AF7="--",INDEX(D:D,MATCH(AE7,INDEX(B:B,MATCH(AE7,B:B,)+1):B10521,)+MATCH(AE7,B:B,)),"---")),"---")=AD7,"---",IFERROR(IF(IF(AF7="--",INDEX(D:D,MATCH(AE7,INDEX(B:B,MATCH(AE7,B:B,)+1):B10521,)+MATCH(AE7,B:B,)))=AD7,VLOOKUP(AE7,B:D,3,0),IF(AF7="--",INDEX(D:D,MATCH(AE7,INDEX(B:B,MATCH(AE7,B:B,)+1):B10521,)+MATCH(AE7,B:B,)),"---")),"---"))</f>
        <v>---</v>
      </c>
      <c r="AI7" t="str">
        <f t="shared" ref="AI7:AI70" si="10">IFERROR(IF(IF(COUNTIF($AO$6:$AQ$150,AE7)&gt;0,"---","--")="---",VLOOKUP(AE7,$AO$6:$AQ$150,2,0),"--"),"---")</f>
        <v>--</v>
      </c>
      <c r="AJ7" t="str">
        <f t="shared" ref="AJ7:AJ70" si="11">IF(IF(COUNTIF($AO$6:$AQ$150,AE7)&gt;0,"---","--")="---",VLOOKUP(AE7,$AO$6:$AQ$150,3,0),AE7)</f>
        <v>NetJ1_A2</v>
      </c>
      <c r="AK7">
        <f t="shared" ref="AK7:AK70" si="12">COUNTIF(B:B,AE7)</f>
        <v>1</v>
      </c>
      <c r="AL7" t="str">
        <f t="shared" ref="AL7:AL70" si="13">IF(
IF(
IFERROR(VLOOKUP(AJ7,$AM$6:$AM$50,1,),1)=1,1,0),
IFERROR(VLOOKUP($F$2&amp;"-"&amp;AJ7,C:G,4,0),
"--"),"---")</f>
        <v>--</v>
      </c>
      <c r="AO7" t="s">
        <v>919</v>
      </c>
      <c r="AP7" t="s">
        <v>3595</v>
      </c>
      <c r="AQ7" t="s">
        <v>997</v>
      </c>
      <c r="AR7" t="e">
        <v>#N/A</v>
      </c>
      <c r="AT7" t="str">
        <f t="shared" si="4"/>
        <v>NetJ1_A3</v>
      </c>
      <c r="AU7" t="str">
        <f t="shared" si="5"/>
        <v>--</v>
      </c>
    </row>
    <row r="8" spans="1:47" x14ac:dyDescent="0.25">
      <c r="A8" t="str">
        <f t="shared" si="0"/>
        <v>J1-A4</v>
      </c>
      <c r="B8" t="str">
        <f t="shared" si="1"/>
        <v>GND</v>
      </c>
      <c r="C8" t="str">
        <f t="shared" si="2"/>
        <v>J1-GND</v>
      </c>
      <c r="D8" t="str">
        <f t="shared" si="3"/>
        <v>J1-A4</v>
      </c>
      <c r="E8" t="s">
        <v>169</v>
      </c>
      <c r="F8" t="s">
        <v>173</v>
      </c>
      <c r="G8" t="s">
        <v>433</v>
      </c>
      <c r="L8" t="s">
        <v>434</v>
      </c>
      <c r="M8" t="s">
        <v>428</v>
      </c>
      <c r="N8">
        <v>40.5672</v>
      </c>
      <c r="AB8" t="str">
        <f>B2B!D5</f>
        <v>J1</v>
      </c>
      <c r="AC8" t="str">
        <f>B2B!E5</f>
        <v>A3</v>
      </c>
      <c r="AD8" t="str">
        <f t="shared" si="6"/>
        <v>J1-A3</v>
      </c>
      <c r="AE8" t="str">
        <f t="shared" si="7"/>
        <v>NetJ1_A3</v>
      </c>
      <c r="AF8" t="str">
        <f t="shared" si="8"/>
        <v>--</v>
      </c>
      <c r="AG8" t="e">
        <f t="shared" si="9"/>
        <v>#N/A</v>
      </c>
      <c r="AH8" t="str">
        <f>IF(IFERROR(IF(IF(AF8="--",INDEX(D:D,MATCH(AE8,INDEX(B:B,MATCH(AE8,B:B,)+1):B10522,)+MATCH(AE8,B:B,)))=D8,VLOOKUP(AE8,B:D,3,0),IF(AF8="--",INDEX(D:D,MATCH(AE8,INDEX(B:B,MATCH(AE8,B:B,)+1):B10522,)+MATCH(AE8,B:B,)),"---")),"---")=AD8,"---",IFERROR(IF(IF(AF8="--",INDEX(D:D,MATCH(AE8,INDEX(B:B,MATCH(AE8,B:B,)+1):B10522,)+MATCH(AE8,B:B,)))=AD8,VLOOKUP(AE8,B:D,3,0),IF(AF8="--",INDEX(D:D,MATCH(AE8,INDEX(B:B,MATCH(AE8,B:B,)+1):B10522,)+MATCH(AE8,B:B,)),"---")),"---"))</f>
        <v>---</v>
      </c>
      <c r="AI8" t="str">
        <f t="shared" si="10"/>
        <v>--</v>
      </c>
      <c r="AJ8" t="str">
        <f t="shared" si="11"/>
        <v>NetJ1_A3</v>
      </c>
      <c r="AK8">
        <f t="shared" si="12"/>
        <v>1</v>
      </c>
      <c r="AL8" t="str">
        <f t="shared" si="13"/>
        <v>--</v>
      </c>
      <c r="AO8" t="s">
        <v>444</v>
      </c>
      <c r="AP8" t="s">
        <v>3662</v>
      </c>
      <c r="AQ8" t="s">
        <v>931</v>
      </c>
      <c r="AR8" t="e">
        <v>#N/A</v>
      </c>
      <c r="AT8" t="str">
        <f t="shared" si="4"/>
        <v>GND</v>
      </c>
      <c r="AU8" t="str">
        <f t="shared" si="5"/>
        <v>--</v>
      </c>
    </row>
    <row r="9" spans="1:47" x14ac:dyDescent="0.25">
      <c r="A9" t="str">
        <f t="shared" si="0"/>
        <v>J1-A5</v>
      </c>
      <c r="B9" t="str">
        <f t="shared" si="1"/>
        <v>GTSL1A_RXCLK_P</v>
      </c>
      <c r="C9" t="str">
        <f t="shared" si="2"/>
        <v>J1-GTSL1A_RXCLK_P</v>
      </c>
      <c r="D9" t="str">
        <f t="shared" si="3"/>
        <v>J1-A5</v>
      </c>
      <c r="E9" t="s">
        <v>169</v>
      </c>
      <c r="F9" t="s">
        <v>174</v>
      </c>
      <c r="G9" t="s">
        <v>435</v>
      </c>
      <c r="L9" t="s">
        <v>436</v>
      </c>
      <c r="M9" t="s">
        <v>428</v>
      </c>
      <c r="N9">
        <v>44.4056</v>
      </c>
      <c r="AB9" t="str">
        <f>B2B!D6</f>
        <v>J1</v>
      </c>
      <c r="AC9" t="str">
        <f>B2B!E6</f>
        <v>A4</v>
      </c>
      <c r="AD9" t="str">
        <f t="shared" si="6"/>
        <v>J1-A4</v>
      </c>
      <c r="AE9" t="str">
        <f t="shared" si="7"/>
        <v>GND</v>
      </c>
      <c r="AF9" t="str">
        <f t="shared" si="8"/>
        <v>---</v>
      </c>
      <c r="AG9" t="str">
        <f t="shared" si="9"/>
        <v>---</v>
      </c>
      <c r="AH9" t="str">
        <f>IF(IFERROR(IF(IF(AF9="--",INDEX(D:D,MATCH(AE9,INDEX(B:B,MATCH(AE9,B:B,)+1):B10523,)+MATCH(AE9,B:B,)))=D9,VLOOKUP(AE9,B:D,3,0),IF(AF9="--",INDEX(D:D,MATCH(AE9,INDEX(B:B,MATCH(AE9,B:B,)+1):B10523,)+MATCH(AE9,B:B,)),"---")),"---")=AD9,"---",IFERROR(IF(IF(AF9="--",INDEX(D:D,MATCH(AE9,INDEX(B:B,MATCH(AE9,B:B,)+1):B10523,)+MATCH(AE9,B:B,)))=AD9,VLOOKUP(AE9,B:D,3,0),IF(AF9="--",INDEX(D:D,MATCH(AE9,INDEX(B:B,MATCH(AE9,B:B,)+1):B10523,)+MATCH(AE9,B:B,)),"---")),"---"))</f>
        <v>---</v>
      </c>
      <c r="AI9" t="str">
        <f t="shared" si="10"/>
        <v>--</v>
      </c>
      <c r="AJ9" t="str">
        <f t="shared" si="11"/>
        <v>GND</v>
      </c>
      <c r="AK9">
        <f t="shared" si="12"/>
        <v>1320</v>
      </c>
      <c r="AL9" t="str">
        <f t="shared" si="13"/>
        <v>---</v>
      </c>
      <c r="AO9" t="s">
        <v>918</v>
      </c>
      <c r="AP9" t="s">
        <v>3614</v>
      </c>
      <c r="AQ9" t="s">
        <v>1246</v>
      </c>
      <c r="AR9" t="e">
        <v>#N/A</v>
      </c>
      <c r="AT9" t="str">
        <f t="shared" si="4"/>
        <v>GTSL1A_RXCLK_P</v>
      </c>
      <c r="AU9" t="str">
        <f t="shared" si="5"/>
        <v>--</v>
      </c>
    </row>
    <row r="10" spans="1:47" x14ac:dyDescent="0.25">
      <c r="A10" t="str">
        <f t="shared" si="0"/>
        <v>J1-A6</v>
      </c>
      <c r="B10" t="str">
        <f t="shared" si="1"/>
        <v>GTSL1A_RXCLK_N</v>
      </c>
      <c r="C10" t="str">
        <f t="shared" si="2"/>
        <v>J1-GTSL1A_RXCLK_N</v>
      </c>
      <c r="D10" t="str">
        <f t="shared" si="3"/>
        <v>J1-A6</v>
      </c>
      <c r="E10" t="s">
        <v>169</v>
      </c>
      <c r="F10" t="s">
        <v>175</v>
      </c>
      <c r="G10" t="s">
        <v>437</v>
      </c>
      <c r="L10" t="s">
        <v>438</v>
      </c>
      <c r="M10" t="s">
        <v>428</v>
      </c>
      <c r="N10">
        <v>260.82440000000003</v>
      </c>
      <c r="AB10" t="str">
        <f>B2B!D7</f>
        <v>J1</v>
      </c>
      <c r="AC10" t="str">
        <f>B2B!E7</f>
        <v>A5</v>
      </c>
      <c r="AD10" t="str">
        <f t="shared" si="6"/>
        <v>J1-A5</v>
      </c>
      <c r="AE10" t="str">
        <f t="shared" si="7"/>
        <v>GTSL1A_RXCLK_P</v>
      </c>
      <c r="AF10" t="str">
        <f t="shared" si="8"/>
        <v>BC111</v>
      </c>
      <c r="AG10">
        <f t="shared" si="9"/>
        <v>19.962199999999999</v>
      </c>
      <c r="AH10" t="str">
        <f>IF(IFERROR(IF(IF(AF10="--",INDEX(D:D,MATCH(AE10,INDEX(B:B,MATCH(AE10,B:B,)+1):B10524,)+MATCH(AE10,B:B,)))=D10,VLOOKUP(AE10,B:D,3,0),IF(AF10="--",INDEX(D:D,MATCH(AE10,INDEX(B:B,MATCH(AE10,B:B,)+1):B10524,)+MATCH(AE10,B:B,)),"---")),"---")=AD10,"---",IFERROR(IF(IF(AF10="--",INDEX(D:D,MATCH(AE10,INDEX(B:B,MATCH(AE10,B:B,)+1):B10524,)+MATCH(AE10,B:B,)))=AD10,VLOOKUP(AE10,B:D,3,0),IF(AF10="--",INDEX(D:D,MATCH(AE10,INDEX(B:B,MATCH(AE10,B:B,)+1):B10524,)+MATCH(AE10,B:B,)),"---")),"---"))</f>
        <v>---</v>
      </c>
      <c r="AI10" t="str">
        <f t="shared" si="10"/>
        <v>--</v>
      </c>
      <c r="AJ10" t="str">
        <f t="shared" si="11"/>
        <v>GTSL1A_RXCLK_P</v>
      </c>
      <c r="AK10">
        <f t="shared" si="12"/>
        <v>2</v>
      </c>
      <c r="AL10" t="str">
        <f t="shared" si="13"/>
        <v>BC111</v>
      </c>
      <c r="AO10" t="s">
        <v>1248</v>
      </c>
      <c r="AP10" t="s">
        <v>3558</v>
      </c>
      <c r="AQ10" t="s">
        <v>1244</v>
      </c>
      <c r="AR10" t="e">
        <v>#N/A</v>
      </c>
      <c r="AT10" t="str">
        <f t="shared" si="4"/>
        <v>GTSL1A_RXCLK_N</v>
      </c>
      <c r="AU10" t="str">
        <f t="shared" si="5"/>
        <v>--</v>
      </c>
    </row>
    <row r="11" spans="1:47" x14ac:dyDescent="0.25">
      <c r="A11" t="str">
        <f t="shared" si="0"/>
        <v>J1-A7</v>
      </c>
      <c r="B11" t="str">
        <f t="shared" si="1"/>
        <v>GND</v>
      </c>
      <c r="C11" t="str">
        <f t="shared" si="2"/>
        <v>J1-GND</v>
      </c>
      <c r="D11" t="str">
        <f t="shared" si="3"/>
        <v>J1-A7</v>
      </c>
      <c r="E11" t="s">
        <v>169</v>
      </c>
      <c r="F11" t="s">
        <v>176</v>
      </c>
      <c r="G11" t="s">
        <v>433</v>
      </c>
      <c r="L11" t="s">
        <v>439</v>
      </c>
      <c r="M11" t="s">
        <v>428</v>
      </c>
      <c r="N11">
        <v>11.578099999999999</v>
      </c>
      <c r="AB11" t="str">
        <f>B2B!D8</f>
        <v>J1</v>
      </c>
      <c r="AC11" t="str">
        <f>B2B!E8</f>
        <v>A6</v>
      </c>
      <c r="AD11" t="str">
        <f t="shared" si="6"/>
        <v>J1-A6</v>
      </c>
      <c r="AE11" t="str">
        <f t="shared" si="7"/>
        <v>GTSL1A_RXCLK_N</v>
      </c>
      <c r="AF11" t="str">
        <f t="shared" si="8"/>
        <v>BC107</v>
      </c>
      <c r="AG11">
        <f t="shared" si="9"/>
        <v>19.961600000000001</v>
      </c>
      <c r="AH11" t="str">
        <f>IF(IFERROR(IF(IF(AF11="--",INDEX(D:D,MATCH(AE11,INDEX(B:B,MATCH(AE11,B:B,)+1):B10525,)+MATCH(AE11,B:B,)))=D11,VLOOKUP(AE11,B:D,3,0),IF(AF11="--",INDEX(D:D,MATCH(AE11,INDEX(B:B,MATCH(AE11,B:B,)+1):B10525,)+MATCH(AE11,B:B,)),"---")),"---")=AD11,"---",IFERROR(IF(IF(AF11="--",INDEX(D:D,MATCH(AE11,INDEX(B:B,MATCH(AE11,B:B,)+1):B10525,)+MATCH(AE11,B:B,)))=AD11,VLOOKUP(AE11,B:D,3,0),IF(AF11="--",INDEX(D:D,MATCH(AE11,INDEX(B:B,MATCH(AE11,B:B,)+1):B10525,)+MATCH(AE11,B:B,)),"---")),"---"))</f>
        <v>---</v>
      </c>
      <c r="AI11" t="str">
        <f t="shared" si="10"/>
        <v>--</v>
      </c>
      <c r="AJ11" t="str">
        <f t="shared" si="11"/>
        <v>GTSL1A_RXCLK_N</v>
      </c>
      <c r="AK11">
        <f t="shared" si="12"/>
        <v>2</v>
      </c>
      <c r="AL11" t="str">
        <f t="shared" si="13"/>
        <v>BC107</v>
      </c>
      <c r="AO11" t="s">
        <v>925</v>
      </c>
      <c r="AP11" t="s">
        <v>3599</v>
      </c>
      <c r="AQ11" t="s">
        <v>922</v>
      </c>
      <c r="AR11" t="e">
        <v>#N/A</v>
      </c>
      <c r="AT11" t="str">
        <f t="shared" si="4"/>
        <v>GND</v>
      </c>
      <c r="AU11" t="str">
        <f t="shared" si="5"/>
        <v>--</v>
      </c>
    </row>
    <row r="12" spans="1:47" x14ac:dyDescent="0.25">
      <c r="A12" t="str">
        <f t="shared" si="0"/>
        <v>J1-A8</v>
      </c>
      <c r="B12" t="str">
        <f t="shared" si="1"/>
        <v>GTSL1A_TX1_P</v>
      </c>
      <c r="C12" t="str">
        <f t="shared" si="2"/>
        <v>J1-GTSL1A_TX1_P</v>
      </c>
      <c r="D12" t="str">
        <f t="shared" si="3"/>
        <v>J1-A8</v>
      </c>
      <c r="E12" t="s">
        <v>169</v>
      </c>
      <c r="F12" t="s">
        <v>177</v>
      </c>
      <c r="G12" t="s">
        <v>440</v>
      </c>
      <c r="L12" t="s">
        <v>441</v>
      </c>
      <c r="M12" t="s">
        <v>428</v>
      </c>
      <c r="N12">
        <v>183.7193</v>
      </c>
      <c r="AB12" t="str">
        <f>B2B!D9</f>
        <v>J1</v>
      </c>
      <c r="AC12" t="str">
        <f>B2B!E9</f>
        <v>A7</v>
      </c>
      <c r="AD12" t="str">
        <f t="shared" si="6"/>
        <v>J1-A7</v>
      </c>
      <c r="AE12" t="str">
        <f t="shared" si="7"/>
        <v>GND</v>
      </c>
      <c r="AF12" t="str">
        <f t="shared" si="8"/>
        <v>---</v>
      </c>
      <c r="AG12" t="str">
        <f t="shared" si="9"/>
        <v>---</v>
      </c>
      <c r="AH12" t="str">
        <f>IF(IFERROR(IF(IF(AF12="--",INDEX(D:D,MATCH(AE12,INDEX(B:B,MATCH(AE12,B:B,)+1):B10526,)+MATCH(AE12,B:B,)))=D12,VLOOKUP(AE12,B:D,3,0),IF(AF12="--",INDEX(D:D,MATCH(AE12,INDEX(B:B,MATCH(AE12,B:B,)+1):B10526,)+MATCH(AE12,B:B,)),"---")),"---")=AD12,"---",IFERROR(IF(IF(AF12="--",INDEX(D:D,MATCH(AE12,INDEX(B:B,MATCH(AE12,B:B,)+1):B10526,)+MATCH(AE12,B:B,)))=AD12,VLOOKUP(AE12,B:D,3,0),IF(AF12="--",INDEX(D:D,MATCH(AE12,INDEX(B:B,MATCH(AE12,B:B,)+1):B10526,)+MATCH(AE12,B:B,)),"---")),"---"))</f>
        <v>---</v>
      </c>
      <c r="AI12" t="str">
        <f t="shared" si="10"/>
        <v>--</v>
      </c>
      <c r="AJ12" t="str">
        <f t="shared" si="11"/>
        <v>GND</v>
      </c>
      <c r="AK12">
        <f t="shared" si="12"/>
        <v>1320</v>
      </c>
      <c r="AL12" t="str">
        <f t="shared" si="13"/>
        <v>---</v>
      </c>
      <c r="AO12" t="s">
        <v>926</v>
      </c>
      <c r="AP12" t="s">
        <v>3605</v>
      </c>
      <c r="AQ12" t="s">
        <v>923</v>
      </c>
      <c r="AR12" t="e">
        <v>#N/A</v>
      </c>
      <c r="AT12" t="str">
        <f t="shared" si="4"/>
        <v>GTSL1A_TX1_P</v>
      </c>
      <c r="AU12" t="str">
        <f t="shared" si="5"/>
        <v>--</v>
      </c>
    </row>
    <row r="13" spans="1:47" x14ac:dyDescent="0.25">
      <c r="A13" t="str">
        <f t="shared" si="0"/>
        <v>J1-A9</v>
      </c>
      <c r="B13" t="str">
        <f t="shared" si="1"/>
        <v>GTSL1A_TX1_N</v>
      </c>
      <c r="C13" t="str">
        <f t="shared" si="2"/>
        <v>J1-GTSL1A_TX1_N</v>
      </c>
      <c r="D13" t="str">
        <f t="shared" si="3"/>
        <v>J1-A9</v>
      </c>
      <c r="E13" t="s">
        <v>169</v>
      </c>
      <c r="F13" t="s">
        <v>178</v>
      </c>
      <c r="G13" t="s">
        <v>442</v>
      </c>
      <c r="L13" t="s">
        <v>443</v>
      </c>
      <c r="M13" t="s">
        <v>428</v>
      </c>
      <c r="N13">
        <v>105.446</v>
      </c>
      <c r="AB13" t="str">
        <f>B2B!D10</f>
        <v>J1</v>
      </c>
      <c r="AC13" t="str">
        <f>B2B!E10</f>
        <v>A8</v>
      </c>
      <c r="AD13" t="str">
        <f t="shared" si="6"/>
        <v>J1-A8</v>
      </c>
      <c r="AE13" t="str">
        <f t="shared" si="7"/>
        <v>GTSL1A_TX1_P</v>
      </c>
      <c r="AF13" t="str">
        <f t="shared" si="8"/>
        <v>BT129</v>
      </c>
      <c r="AG13">
        <f t="shared" si="9"/>
        <v>7.4198000000000004</v>
      </c>
      <c r="AH13" t="str">
        <f>IF(IFERROR(IF(IF(AF13="--",INDEX(D:D,MATCH(AE13,INDEX(B:B,MATCH(AE13,B:B,)+1):B10527,)+MATCH(AE13,B:B,)))=D13,VLOOKUP(AE13,B:D,3,0),IF(AF13="--",INDEX(D:D,MATCH(AE13,INDEX(B:B,MATCH(AE13,B:B,)+1):B10527,)+MATCH(AE13,B:B,)),"---")),"---")=AD13,"---",IFERROR(IF(IF(AF13="--",INDEX(D:D,MATCH(AE13,INDEX(B:B,MATCH(AE13,B:B,)+1):B10527,)+MATCH(AE13,B:B,)))=AD13,VLOOKUP(AE13,B:D,3,0),IF(AF13="--",INDEX(D:D,MATCH(AE13,INDEX(B:B,MATCH(AE13,B:B,)+1):B10527,)+MATCH(AE13,B:B,)),"---")),"---"))</f>
        <v>---</v>
      </c>
      <c r="AI13" t="str">
        <f t="shared" si="10"/>
        <v>--</v>
      </c>
      <c r="AJ13" t="str">
        <f t="shared" si="11"/>
        <v>GTSL1A_TX1_P</v>
      </c>
      <c r="AK13">
        <f t="shared" si="12"/>
        <v>2</v>
      </c>
      <c r="AL13" t="str">
        <f t="shared" si="13"/>
        <v>BT129</v>
      </c>
      <c r="AO13" t="s">
        <v>919</v>
      </c>
      <c r="AP13" t="s">
        <v>3634</v>
      </c>
      <c r="AQ13" t="s">
        <v>949</v>
      </c>
      <c r="AT13" t="str">
        <f t="shared" si="4"/>
        <v>GTSL1A_TX1_N</v>
      </c>
      <c r="AU13" t="str">
        <f t="shared" si="5"/>
        <v>--</v>
      </c>
    </row>
    <row r="14" spans="1:47" x14ac:dyDescent="0.25">
      <c r="A14" t="str">
        <f t="shared" si="0"/>
        <v>J1-A10</v>
      </c>
      <c r="B14" t="str">
        <f t="shared" si="1"/>
        <v>GND</v>
      </c>
      <c r="C14" t="str">
        <f t="shared" si="2"/>
        <v>J1-GND</v>
      </c>
      <c r="D14" t="str">
        <f t="shared" si="3"/>
        <v>J1-A10</v>
      </c>
      <c r="E14" t="s">
        <v>169</v>
      </c>
      <c r="F14" t="s">
        <v>179</v>
      </c>
      <c r="G14" t="s">
        <v>433</v>
      </c>
      <c r="L14" t="s">
        <v>444</v>
      </c>
      <c r="M14" t="s">
        <v>428</v>
      </c>
      <c r="N14">
        <v>1.1928000000000001</v>
      </c>
      <c r="AB14" t="str">
        <f>B2B!D11</f>
        <v>J1</v>
      </c>
      <c r="AC14" t="str">
        <f>B2B!E11</f>
        <v>A9</v>
      </c>
      <c r="AD14" t="str">
        <f t="shared" si="6"/>
        <v>J1-A9</v>
      </c>
      <c r="AE14" t="str">
        <f t="shared" si="7"/>
        <v>GTSL1A_TX1_N</v>
      </c>
      <c r="AF14" t="str">
        <f t="shared" si="8"/>
        <v>BT126</v>
      </c>
      <c r="AG14">
        <f t="shared" si="9"/>
        <v>7.4964000000000004</v>
      </c>
      <c r="AH14" t="str">
        <f>IF(IFERROR(IF(IF(AF14="--",INDEX(D:D,MATCH(AE14,INDEX(B:B,MATCH(AE14,B:B,)+1):B10528,)+MATCH(AE14,B:B,)))=D14,VLOOKUP(AE14,B:D,3,0),IF(AF14="--",INDEX(D:D,MATCH(AE14,INDEX(B:B,MATCH(AE14,B:B,)+1):B10528,)+MATCH(AE14,B:B,)),"---")),"---")=AD14,"---",IFERROR(IF(IF(AF14="--",INDEX(D:D,MATCH(AE14,INDEX(B:B,MATCH(AE14,B:B,)+1):B10528,)+MATCH(AE14,B:B,)))=AD14,VLOOKUP(AE14,B:D,3,0),IF(AF14="--",INDEX(D:D,MATCH(AE14,INDEX(B:B,MATCH(AE14,B:B,)+1):B10528,)+MATCH(AE14,B:B,)),"---")),"---"))</f>
        <v>---</v>
      </c>
      <c r="AI14" t="str">
        <f t="shared" si="10"/>
        <v>--</v>
      </c>
      <c r="AJ14" t="str">
        <f t="shared" si="11"/>
        <v>GTSL1A_TX1_N</v>
      </c>
      <c r="AK14">
        <f t="shared" si="12"/>
        <v>2</v>
      </c>
      <c r="AL14" t="str">
        <f t="shared" si="13"/>
        <v>BT126</v>
      </c>
      <c r="AO14" t="s">
        <v>997</v>
      </c>
      <c r="AP14" t="s">
        <v>3595</v>
      </c>
      <c r="AQ14" t="s">
        <v>919</v>
      </c>
      <c r="AT14" t="str">
        <f t="shared" si="4"/>
        <v>GND</v>
      </c>
      <c r="AU14" t="str">
        <f t="shared" si="5"/>
        <v>--</v>
      </c>
    </row>
    <row r="15" spans="1:47" x14ac:dyDescent="0.25">
      <c r="A15" t="str">
        <f t="shared" si="0"/>
        <v>J1-A11</v>
      </c>
      <c r="B15" t="str">
        <f t="shared" si="1"/>
        <v>GTSL1A_TX3_P</v>
      </c>
      <c r="C15" t="str">
        <f t="shared" si="2"/>
        <v>J1-GTSL1A_TX3_P</v>
      </c>
      <c r="D15" t="str">
        <f t="shared" si="3"/>
        <v>J1-A11</v>
      </c>
      <c r="E15" t="s">
        <v>169</v>
      </c>
      <c r="F15" t="s">
        <v>180</v>
      </c>
      <c r="G15" t="s">
        <v>445</v>
      </c>
      <c r="L15" t="s">
        <v>446</v>
      </c>
      <c r="M15" t="s">
        <v>428</v>
      </c>
      <c r="N15">
        <v>39.1145</v>
      </c>
      <c r="AB15" t="str">
        <f>B2B!D12</f>
        <v>J1</v>
      </c>
      <c r="AC15" t="str">
        <f>B2B!E12</f>
        <v>A10</v>
      </c>
      <c r="AD15" t="str">
        <f t="shared" si="6"/>
        <v>J1-A10</v>
      </c>
      <c r="AE15" t="str">
        <f t="shared" si="7"/>
        <v>GND</v>
      </c>
      <c r="AF15" t="str">
        <f t="shared" si="8"/>
        <v>---</v>
      </c>
      <c r="AG15" t="str">
        <f t="shared" si="9"/>
        <v>---</v>
      </c>
      <c r="AH15" t="str">
        <f>IF(IFERROR(IF(IF(AF15="--",INDEX(D:D,MATCH(AE15,INDEX(B:B,MATCH(AE15,B:B,)+1):B10529,)+MATCH(AE15,B:B,)))=D15,VLOOKUP(AE15,B:D,3,0),IF(AF15="--",INDEX(D:D,MATCH(AE15,INDEX(B:B,MATCH(AE15,B:B,)+1):B10529,)+MATCH(AE15,B:B,)),"---")),"---")=AD15,"---",IFERROR(IF(IF(AF15="--",INDEX(D:D,MATCH(AE15,INDEX(B:B,MATCH(AE15,B:B,)+1):B10529,)+MATCH(AE15,B:B,)))=AD15,VLOOKUP(AE15,B:D,3,0),IF(AF15="--",INDEX(D:D,MATCH(AE15,INDEX(B:B,MATCH(AE15,B:B,)+1):B10529,)+MATCH(AE15,B:B,)),"---")),"---"))</f>
        <v>---</v>
      </c>
      <c r="AI15" t="str">
        <f t="shared" si="10"/>
        <v>--</v>
      </c>
      <c r="AJ15" t="str">
        <f t="shared" si="11"/>
        <v>GND</v>
      </c>
      <c r="AK15">
        <f t="shared" si="12"/>
        <v>1320</v>
      </c>
      <c r="AL15" t="str">
        <f t="shared" si="13"/>
        <v>---</v>
      </c>
      <c r="AO15" t="s">
        <v>931</v>
      </c>
      <c r="AP15" t="s">
        <v>3662</v>
      </c>
      <c r="AQ15" t="s">
        <v>444</v>
      </c>
      <c r="AT15" t="str">
        <f t="shared" si="4"/>
        <v>GTSL1A_TX3_P</v>
      </c>
      <c r="AU15" t="str">
        <f t="shared" si="5"/>
        <v>--</v>
      </c>
    </row>
    <row r="16" spans="1:47" x14ac:dyDescent="0.25">
      <c r="A16" t="str">
        <f t="shared" si="0"/>
        <v>J1-A12</v>
      </c>
      <c r="B16" t="str">
        <f t="shared" si="1"/>
        <v>GTSL1A_TX3_N</v>
      </c>
      <c r="C16" t="str">
        <f t="shared" si="2"/>
        <v>J1-GTSL1A_TX3_N</v>
      </c>
      <c r="D16" t="str">
        <f t="shared" si="3"/>
        <v>J1-A12</v>
      </c>
      <c r="E16" t="s">
        <v>169</v>
      </c>
      <c r="F16" t="s">
        <v>181</v>
      </c>
      <c r="G16" t="s">
        <v>447</v>
      </c>
      <c r="L16" t="s">
        <v>448</v>
      </c>
      <c r="M16" t="s">
        <v>428</v>
      </c>
      <c r="N16">
        <v>28.990400000000001</v>
      </c>
      <c r="AB16" t="str">
        <f>B2B!D13</f>
        <v>J1</v>
      </c>
      <c r="AC16" t="str">
        <f>B2B!E13</f>
        <v>A11</v>
      </c>
      <c r="AD16" t="str">
        <f t="shared" si="6"/>
        <v>J1-A11</v>
      </c>
      <c r="AE16" t="str">
        <f t="shared" si="7"/>
        <v>GTSL1A_TX3_P</v>
      </c>
      <c r="AF16" t="str">
        <f t="shared" si="8"/>
        <v>BG129</v>
      </c>
      <c r="AG16">
        <f t="shared" si="9"/>
        <v>7.9584999999999999</v>
      </c>
      <c r="AH16" t="str">
        <f>IF(IFERROR(IF(IF(AF16="--",INDEX(D:D,MATCH(AE16,INDEX(B:B,MATCH(AE16,B:B,)+1):B10530,)+MATCH(AE16,B:B,)))=D16,VLOOKUP(AE16,B:D,3,0),IF(AF16="--",INDEX(D:D,MATCH(AE16,INDEX(B:B,MATCH(AE16,B:B,)+1):B10530,)+MATCH(AE16,B:B,)),"---")),"---")=AD16,"---",IFERROR(IF(IF(AF16="--",INDEX(D:D,MATCH(AE16,INDEX(B:B,MATCH(AE16,B:B,)+1):B10530,)+MATCH(AE16,B:B,)))=AD16,VLOOKUP(AE16,B:D,3,0),IF(AF16="--",INDEX(D:D,MATCH(AE16,INDEX(B:B,MATCH(AE16,B:B,)+1):B10530,)+MATCH(AE16,B:B,)),"---")),"---"))</f>
        <v>---</v>
      </c>
      <c r="AI16" t="str">
        <f t="shared" si="10"/>
        <v>--</v>
      </c>
      <c r="AJ16" t="str">
        <f t="shared" si="11"/>
        <v>GTSL1A_TX3_P</v>
      </c>
      <c r="AK16">
        <f t="shared" si="12"/>
        <v>2</v>
      </c>
      <c r="AL16" t="str">
        <f t="shared" si="13"/>
        <v>BG129</v>
      </c>
      <c r="AO16" t="s">
        <v>1246</v>
      </c>
      <c r="AP16" t="s">
        <v>3614</v>
      </c>
      <c r="AQ16" t="s">
        <v>918</v>
      </c>
      <c r="AT16" t="str">
        <f t="shared" si="4"/>
        <v>GTSL1A_TX3_N</v>
      </c>
      <c r="AU16" t="str">
        <f t="shared" si="5"/>
        <v>--</v>
      </c>
    </row>
    <row r="17" spans="1:47" x14ac:dyDescent="0.25">
      <c r="A17" t="str">
        <f t="shared" si="0"/>
        <v>J1-A13</v>
      </c>
      <c r="B17" t="str">
        <f t="shared" si="1"/>
        <v>GND</v>
      </c>
      <c r="C17" t="str">
        <f t="shared" si="2"/>
        <v>J1-GND</v>
      </c>
      <c r="D17" t="str">
        <f t="shared" si="3"/>
        <v>J1-A13</v>
      </c>
      <c r="E17" t="s">
        <v>169</v>
      </c>
      <c r="F17" t="s">
        <v>182</v>
      </c>
      <c r="G17" t="s">
        <v>433</v>
      </c>
      <c r="L17" t="s">
        <v>449</v>
      </c>
      <c r="M17" t="s">
        <v>428</v>
      </c>
      <c r="N17">
        <v>5.1524000000000001</v>
      </c>
      <c r="AB17" t="str">
        <f>B2B!D14</f>
        <v>J1</v>
      </c>
      <c r="AC17" t="str">
        <f>B2B!E14</f>
        <v>A12</v>
      </c>
      <c r="AD17" t="str">
        <f t="shared" si="6"/>
        <v>J1-A12</v>
      </c>
      <c r="AE17" t="str">
        <f t="shared" si="7"/>
        <v>GTSL1A_TX3_N</v>
      </c>
      <c r="AF17" t="str">
        <f t="shared" si="8"/>
        <v>BG126</v>
      </c>
      <c r="AG17">
        <f t="shared" si="9"/>
        <v>8.0526999999999997</v>
      </c>
      <c r="AH17" t="str">
        <f>IF(IFERROR(IF(IF(AF17="--",INDEX(D:D,MATCH(AE17,INDEX(B:B,MATCH(AE17,B:B,)+1):B10531,)+MATCH(AE17,B:B,)))=D17,VLOOKUP(AE17,B:D,3,0),IF(AF17="--",INDEX(D:D,MATCH(AE17,INDEX(B:B,MATCH(AE17,B:B,)+1):B10531,)+MATCH(AE17,B:B,)),"---")),"---")=AD17,"---",IFERROR(IF(IF(AF17="--",INDEX(D:D,MATCH(AE17,INDEX(B:B,MATCH(AE17,B:B,)+1):B10531,)+MATCH(AE17,B:B,)))=AD17,VLOOKUP(AE17,B:D,3,0),IF(AF17="--",INDEX(D:D,MATCH(AE17,INDEX(B:B,MATCH(AE17,B:B,)+1):B10531,)+MATCH(AE17,B:B,)),"---")),"---"))</f>
        <v>---</v>
      </c>
      <c r="AI17" t="str">
        <f t="shared" si="10"/>
        <v>--</v>
      </c>
      <c r="AJ17" t="str">
        <f t="shared" si="11"/>
        <v>GTSL1A_TX3_N</v>
      </c>
      <c r="AK17">
        <f t="shared" si="12"/>
        <v>2</v>
      </c>
      <c r="AL17" t="str">
        <f t="shared" si="13"/>
        <v>BG126</v>
      </c>
      <c r="AO17" t="s">
        <v>1244</v>
      </c>
      <c r="AP17" t="s">
        <v>3558</v>
      </c>
      <c r="AQ17" t="s">
        <v>1248</v>
      </c>
      <c r="AT17" t="str">
        <f t="shared" si="4"/>
        <v>GND</v>
      </c>
      <c r="AU17" t="str">
        <f t="shared" si="5"/>
        <v>--</v>
      </c>
    </row>
    <row r="18" spans="1:47" x14ac:dyDescent="0.25">
      <c r="A18" t="str">
        <f t="shared" si="0"/>
        <v>J1-A14</v>
      </c>
      <c r="B18" t="str">
        <f t="shared" si="1"/>
        <v>GND</v>
      </c>
      <c r="C18" t="str">
        <f t="shared" si="2"/>
        <v>J1-GND</v>
      </c>
      <c r="D18" t="str">
        <f t="shared" si="3"/>
        <v>J1-A14</v>
      </c>
      <c r="E18" t="s">
        <v>169</v>
      </c>
      <c r="F18" t="s">
        <v>183</v>
      </c>
      <c r="G18" t="s">
        <v>433</v>
      </c>
      <c r="L18" t="s">
        <v>450</v>
      </c>
      <c r="M18" t="s">
        <v>428</v>
      </c>
      <c r="N18">
        <v>5.7643000000000004</v>
      </c>
      <c r="AB18" t="str">
        <f>B2B!D15</f>
        <v>J1</v>
      </c>
      <c r="AC18" t="str">
        <f>B2B!E15</f>
        <v>A13</v>
      </c>
      <c r="AD18" t="str">
        <f t="shared" si="6"/>
        <v>J1-A13</v>
      </c>
      <c r="AE18" t="str">
        <f t="shared" si="7"/>
        <v>GND</v>
      </c>
      <c r="AF18" t="str">
        <f t="shared" si="8"/>
        <v>---</v>
      </c>
      <c r="AG18" t="str">
        <f t="shared" si="9"/>
        <v>---</v>
      </c>
      <c r="AH18" t="str">
        <f>IF(IFERROR(IF(IF(AF18="--",INDEX(D:D,MATCH(AE18,INDEX(B:B,MATCH(AE18,B:B,)+1):B10532,)+MATCH(AE18,B:B,)))=D18,VLOOKUP(AE18,B:D,3,0),IF(AF18="--",INDEX(D:D,MATCH(AE18,INDEX(B:B,MATCH(AE18,B:B,)+1):B10532,)+MATCH(AE18,B:B,)),"---")),"---")=AD18,"---",IFERROR(IF(IF(AF18="--",INDEX(D:D,MATCH(AE18,INDEX(B:B,MATCH(AE18,B:B,)+1):B10532,)+MATCH(AE18,B:B,)))=AD18,VLOOKUP(AE18,B:D,3,0),IF(AF18="--",INDEX(D:D,MATCH(AE18,INDEX(B:B,MATCH(AE18,B:B,)+1):B10532,)+MATCH(AE18,B:B,)),"---")),"---"))</f>
        <v>---</v>
      </c>
      <c r="AI18" t="str">
        <f t="shared" si="10"/>
        <v>--</v>
      </c>
      <c r="AJ18" t="str">
        <f t="shared" si="11"/>
        <v>GND</v>
      </c>
      <c r="AK18">
        <f t="shared" si="12"/>
        <v>1320</v>
      </c>
      <c r="AL18" t="str">
        <f t="shared" si="13"/>
        <v>---</v>
      </c>
      <c r="AO18" t="s">
        <v>922</v>
      </c>
      <c r="AP18" t="s">
        <v>3599</v>
      </c>
      <c r="AQ18" t="s">
        <v>925</v>
      </c>
      <c r="AT18" t="str">
        <f t="shared" si="4"/>
        <v>GND</v>
      </c>
      <c r="AU18" t="str">
        <f t="shared" si="5"/>
        <v>--</v>
      </c>
    </row>
    <row r="19" spans="1:47" x14ac:dyDescent="0.25">
      <c r="A19" t="str">
        <f t="shared" si="0"/>
        <v>J1-A15</v>
      </c>
      <c r="B19" t="str">
        <f t="shared" si="1"/>
        <v>GTSL1B_RXCLK_P</v>
      </c>
      <c r="C19" t="str">
        <f t="shared" si="2"/>
        <v>J1-GTSL1B_RXCLK_P</v>
      </c>
      <c r="D19" t="str">
        <f t="shared" si="3"/>
        <v>J1-A15</v>
      </c>
      <c r="E19" t="s">
        <v>169</v>
      </c>
      <c r="F19" t="s">
        <v>184</v>
      </c>
      <c r="G19" t="s">
        <v>451</v>
      </c>
      <c r="L19" t="s">
        <v>452</v>
      </c>
      <c r="M19" t="s">
        <v>428</v>
      </c>
      <c r="N19">
        <v>36.654800000000002</v>
      </c>
      <c r="AB19" t="str">
        <f>B2B!D16</f>
        <v>J1</v>
      </c>
      <c r="AC19" t="str">
        <f>B2B!E16</f>
        <v>A14</v>
      </c>
      <c r="AD19" t="str">
        <f t="shared" si="6"/>
        <v>J1-A14</v>
      </c>
      <c r="AE19" t="str">
        <f t="shared" si="7"/>
        <v>GND</v>
      </c>
      <c r="AF19" t="str">
        <f t="shared" si="8"/>
        <v>---</v>
      </c>
      <c r="AG19" t="str">
        <f t="shared" si="9"/>
        <v>---</v>
      </c>
      <c r="AH19" t="str">
        <f>IF(IFERROR(IF(IF(AF19="--",INDEX(D:D,MATCH(AE19,INDEX(B:B,MATCH(AE19,B:B,)+1):B10533,)+MATCH(AE19,B:B,)))=D19,VLOOKUP(AE19,B:D,3,0),IF(AF19="--",INDEX(D:D,MATCH(AE19,INDEX(B:B,MATCH(AE19,B:B,)+1):B10533,)+MATCH(AE19,B:B,)),"---")),"---")=AD19,"---",IFERROR(IF(IF(AF19="--",INDEX(D:D,MATCH(AE19,INDEX(B:B,MATCH(AE19,B:B,)+1):B10533,)+MATCH(AE19,B:B,)))=AD19,VLOOKUP(AE19,B:D,3,0),IF(AF19="--",INDEX(D:D,MATCH(AE19,INDEX(B:B,MATCH(AE19,B:B,)+1):B10533,)+MATCH(AE19,B:B,)),"---")),"---"))</f>
        <v>---</v>
      </c>
      <c r="AI19" t="str">
        <f t="shared" si="10"/>
        <v>--</v>
      </c>
      <c r="AJ19" t="str">
        <f t="shared" si="11"/>
        <v>GND</v>
      </c>
      <c r="AK19">
        <f t="shared" si="12"/>
        <v>1320</v>
      </c>
      <c r="AL19" t="str">
        <f t="shared" si="13"/>
        <v>---</v>
      </c>
      <c r="AO19" t="s">
        <v>923</v>
      </c>
      <c r="AP19" t="s">
        <v>3605</v>
      </c>
      <c r="AQ19" t="s">
        <v>926</v>
      </c>
      <c r="AT19" t="str">
        <f t="shared" si="4"/>
        <v>GTSL1B_RXCLK_P</v>
      </c>
      <c r="AU19" t="str">
        <f t="shared" si="5"/>
        <v>--</v>
      </c>
    </row>
    <row r="20" spans="1:47" x14ac:dyDescent="0.25">
      <c r="A20" t="str">
        <f t="shared" si="0"/>
        <v>J1-A16</v>
      </c>
      <c r="B20" t="str">
        <f t="shared" si="1"/>
        <v>GTSL1B_RXCLK_N</v>
      </c>
      <c r="C20" t="str">
        <f t="shared" si="2"/>
        <v>J1-GTSL1B_RXCLK_N</v>
      </c>
      <c r="D20" t="str">
        <f t="shared" si="3"/>
        <v>J1-A16</v>
      </c>
      <c r="E20" t="s">
        <v>169</v>
      </c>
      <c r="F20" t="s">
        <v>185</v>
      </c>
      <c r="G20" t="s">
        <v>453</v>
      </c>
      <c r="L20" t="s">
        <v>454</v>
      </c>
      <c r="M20" t="s">
        <v>428</v>
      </c>
      <c r="N20">
        <v>35.614100000000001</v>
      </c>
      <c r="AB20" t="str">
        <f>B2B!D17</f>
        <v>J1</v>
      </c>
      <c r="AC20" t="str">
        <f>B2B!E17</f>
        <v>A15</v>
      </c>
      <c r="AD20" t="str">
        <f t="shared" si="6"/>
        <v>J1-A15</v>
      </c>
      <c r="AE20" t="str">
        <f t="shared" si="7"/>
        <v>GTSL1B_RXCLK_P</v>
      </c>
      <c r="AF20" t="str">
        <f t="shared" si="8"/>
        <v>AY120</v>
      </c>
      <c r="AG20">
        <f t="shared" si="9"/>
        <v>13.5679</v>
      </c>
      <c r="AH20" t="str">
        <f>IF(IFERROR(IF(IF(AF20="--",INDEX(D:D,MATCH(AE20,INDEX(B:B,MATCH(AE20,B:B,)+1):B10534,)+MATCH(AE20,B:B,)))=D20,VLOOKUP(AE20,B:D,3,0),IF(AF20="--",INDEX(D:D,MATCH(AE20,INDEX(B:B,MATCH(AE20,B:B,)+1):B10534,)+MATCH(AE20,B:B,)),"---")),"---")=AD20,"---",IFERROR(IF(IF(AF20="--",INDEX(D:D,MATCH(AE20,INDEX(B:B,MATCH(AE20,B:B,)+1):B10534,)+MATCH(AE20,B:B,)))=AD20,VLOOKUP(AE20,B:D,3,0),IF(AF20="--",INDEX(D:D,MATCH(AE20,INDEX(B:B,MATCH(AE20,B:B,)+1):B10534,)+MATCH(AE20,B:B,)),"---")),"---"))</f>
        <v>---</v>
      </c>
      <c r="AI20" t="str">
        <f t="shared" si="10"/>
        <v>--</v>
      </c>
      <c r="AJ20" t="str">
        <f t="shared" si="11"/>
        <v>GTSL1B_RXCLK_P</v>
      </c>
      <c r="AK20">
        <f t="shared" si="12"/>
        <v>2</v>
      </c>
      <c r="AL20" t="str">
        <f t="shared" si="13"/>
        <v>AY120</v>
      </c>
      <c r="AT20" t="str">
        <f t="shared" si="4"/>
        <v>GTSL1B_RXCLK_N</v>
      </c>
      <c r="AU20" t="str">
        <f t="shared" si="5"/>
        <v>--</v>
      </c>
    </row>
    <row r="21" spans="1:47" x14ac:dyDescent="0.25">
      <c r="A21" t="str">
        <f t="shared" si="0"/>
        <v>J1-A17</v>
      </c>
      <c r="B21" t="str">
        <f t="shared" si="1"/>
        <v>GND</v>
      </c>
      <c r="C21" t="str">
        <f t="shared" si="2"/>
        <v>J1-GND</v>
      </c>
      <c r="D21" t="str">
        <f t="shared" si="3"/>
        <v>J1-A17</v>
      </c>
      <c r="E21" t="s">
        <v>169</v>
      </c>
      <c r="F21" t="s">
        <v>186</v>
      </c>
      <c r="G21" t="s">
        <v>433</v>
      </c>
      <c r="L21" t="s">
        <v>455</v>
      </c>
      <c r="M21" t="s">
        <v>428</v>
      </c>
      <c r="N21">
        <v>30.020900000000001</v>
      </c>
      <c r="AB21" t="str">
        <f>B2B!D18</f>
        <v>J1</v>
      </c>
      <c r="AC21" t="str">
        <f>B2B!E18</f>
        <v>A16</v>
      </c>
      <c r="AD21" t="str">
        <f t="shared" si="6"/>
        <v>J1-A16</v>
      </c>
      <c r="AE21" t="str">
        <f t="shared" si="7"/>
        <v>GTSL1B_RXCLK_N</v>
      </c>
      <c r="AF21" t="str">
        <f t="shared" si="8"/>
        <v>AY115</v>
      </c>
      <c r="AG21">
        <f t="shared" si="9"/>
        <v>13.568199999999999</v>
      </c>
      <c r="AH21" t="str">
        <f>IF(IFERROR(IF(IF(AF21="--",INDEX(D:D,MATCH(AE21,INDEX(B:B,MATCH(AE21,B:B,)+1):B10535,)+MATCH(AE21,B:B,)))=D21,VLOOKUP(AE21,B:D,3,0),IF(AF21="--",INDEX(D:D,MATCH(AE21,INDEX(B:B,MATCH(AE21,B:B,)+1):B10535,)+MATCH(AE21,B:B,)),"---")),"---")=AD21,"---",IFERROR(IF(IF(AF21="--",INDEX(D:D,MATCH(AE21,INDEX(B:B,MATCH(AE21,B:B,)+1):B10535,)+MATCH(AE21,B:B,)))=AD21,VLOOKUP(AE21,B:D,3,0),IF(AF21="--",INDEX(D:D,MATCH(AE21,INDEX(B:B,MATCH(AE21,B:B,)+1):B10535,)+MATCH(AE21,B:B,)),"---")),"---"))</f>
        <v>---</v>
      </c>
      <c r="AI21" t="str">
        <f t="shared" si="10"/>
        <v>--</v>
      </c>
      <c r="AJ21" t="str">
        <f t="shared" si="11"/>
        <v>GTSL1B_RXCLK_N</v>
      </c>
      <c r="AK21">
        <f t="shared" si="12"/>
        <v>2</v>
      </c>
      <c r="AL21" t="str">
        <f t="shared" si="13"/>
        <v>AY115</v>
      </c>
      <c r="AT21" t="str">
        <f t="shared" si="4"/>
        <v>GND</v>
      </c>
      <c r="AU21" t="str">
        <f t="shared" si="5"/>
        <v>--</v>
      </c>
    </row>
    <row r="22" spans="1:47" x14ac:dyDescent="0.25">
      <c r="A22" t="str">
        <f t="shared" si="0"/>
        <v>J1-A18</v>
      </c>
      <c r="B22" t="str">
        <f t="shared" si="1"/>
        <v>GTSL1B_TX1_P</v>
      </c>
      <c r="C22" t="str">
        <f t="shared" si="2"/>
        <v>J1-GTSL1B_TX1_P</v>
      </c>
      <c r="D22" t="str">
        <f t="shared" si="3"/>
        <v>J1-A18</v>
      </c>
      <c r="E22" t="s">
        <v>169</v>
      </c>
      <c r="F22" t="s">
        <v>187</v>
      </c>
      <c r="G22" t="s">
        <v>456</v>
      </c>
      <c r="L22" t="s">
        <v>457</v>
      </c>
      <c r="M22" t="s">
        <v>428</v>
      </c>
      <c r="N22">
        <v>29.926100000000002</v>
      </c>
      <c r="AB22" t="str">
        <f>B2B!D19</f>
        <v>J1</v>
      </c>
      <c r="AC22" t="str">
        <f>B2B!E19</f>
        <v>A17</v>
      </c>
      <c r="AD22" t="str">
        <f t="shared" si="6"/>
        <v>J1-A17</v>
      </c>
      <c r="AE22" t="str">
        <f t="shared" si="7"/>
        <v>GND</v>
      </c>
      <c r="AF22" t="str">
        <f t="shared" si="8"/>
        <v>---</v>
      </c>
      <c r="AG22" t="str">
        <f t="shared" si="9"/>
        <v>---</v>
      </c>
      <c r="AH22" t="str">
        <f>IF(IFERROR(IF(IF(AF22="--",INDEX(D:D,MATCH(AE22,INDEX(B:B,MATCH(AE22,B:B,)+1):B10536,)+MATCH(AE22,B:B,)))=D22,VLOOKUP(AE22,B:D,3,0),IF(AF22="--",INDEX(D:D,MATCH(AE22,INDEX(B:B,MATCH(AE22,B:B,)+1):B10536,)+MATCH(AE22,B:B,)),"---")),"---")=AD22,"---",IFERROR(IF(IF(AF22="--",INDEX(D:D,MATCH(AE22,INDEX(B:B,MATCH(AE22,B:B,)+1):B10536,)+MATCH(AE22,B:B,)))=AD22,VLOOKUP(AE22,B:D,3,0),IF(AF22="--",INDEX(D:D,MATCH(AE22,INDEX(B:B,MATCH(AE22,B:B,)+1):B10536,)+MATCH(AE22,B:B,)),"---")),"---"))</f>
        <v>---</v>
      </c>
      <c r="AI22" t="str">
        <f t="shared" si="10"/>
        <v>--</v>
      </c>
      <c r="AJ22" t="str">
        <f t="shared" si="11"/>
        <v>GND</v>
      </c>
      <c r="AK22">
        <f t="shared" si="12"/>
        <v>1320</v>
      </c>
      <c r="AL22" t="str">
        <f t="shared" si="13"/>
        <v>---</v>
      </c>
      <c r="AT22" t="str">
        <f t="shared" si="4"/>
        <v>GTSL1B_TX1_P</v>
      </c>
      <c r="AU22" t="str">
        <f t="shared" si="5"/>
        <v>--</v>
      </c>
    </row>
    <row r="23" spans="1:47" x14ac:dyDescent="0.25">
      <c r="A23" t="str">
        <f t="shared" si="0"/>
        <v>J1-A19</v>
      </c>
      <c r="B23" t="str">
        <f t="shared" si="1"/>
        <v>GTSL1B_TX1_N</v>
      </c>
      <c r="C23" t="str">
        <f t="shared" si="2"/>
        <v>J1-GTSL1B_TX1_N</v>
      </c>
      <c r="D23" t="str">
        <f t="shared" si="3"/>
        <v>J1-A19</v>
      </c>
      <c r="E23" t="s">
        <v>169</v>
      </c>
      <c r="F23" t="s">
        <v>188</v>
      </c>
      <c r="G23" t="s">
        <v>458</v>
      </c>
      <c r="L23" t="s">
        <v>459</v>
      </c>
      <c r="M23" t="s">
        <v>428</v>
      </c>
      <c r="N23">
        <v>25.989599999999999</v>
      </c>
      <c r="AB23" t="str">
        <f>B2B!D20</f>
        <v>J1</v>
      </c>
      <c r="AC23" t="str">
        <f>B2B!E20</f>
        <v>A18</v>
      </c>
      <c r="AD23" t="str">
        <f t="shared" si="6"/>
        <v>J1-A18</v>
      </c>
      <c r="AE23" t="str">
        <f t="shared" si="7"/>
        <v>GTSL1B_TX1_P</v>
      </c>
      <c r="AF23" t="str">
        <f t="shared" si="8"/>
        <v>BC129</v>
      </c>
      <c r="AG23">
        <f t="shared" si="9"/>
        <v>7.4725000000000001</v>
      </c>
      <c r="AH23" t="str">
        <f>IF(IFERROR(IF(IF(AF23="--",INDEX(D:D,MATCH(AE23,INDEX(B:B,MATCH(AE23,B:B,)+1):B10537,)+MATCH(AE23,B:B,)))=D23,VLOOKUP(AE23,B:D,3,0),IF(AF23="--",INDEX(D:D,MATCH(AE23,INDEX(B:B,MATCH(AE23,B:B,)+1):B10537,)+MATCH(AE23,B:B,)),"---")),"---")=AD23,"---",IFERROR(IF(IF(AF23="--",INDEX(D:D,MATCH(AE23,INDEX(B:B,MATCH(AE23,B:B,)+1):B10537,)+MATCH(AE23,B:B,)))=AD23,VLOOKUP(AE23,B:D,3,0),IF(AF23="--",INDEX(D:D,MATCH(AE23,INDEX(B:B,MATCH(AE23,B:B,)+1):B10537,)+MATCH(AE23,B:B,)),"---")),"---"))</f>
        <v>---</v>
      </c>
      <c r="AI23" t="str">
        <f t="shared" si="10"/>
        <v>--</v>
      </c>
      <c r="AJ23" t="str">
        <f t="shared" si="11"/>
        <v>GTSL1B_TX1_P</v>
      </c>
      <c r="AK23">
        <f t="shared" si="12"/>
        <v>2</v>
      </c>
      <c r="AL23" t="str">
        <f t="shared" si="13"/>
        <v>BC129</v>
      </c>
      <c r="AT23" t="str">
        <f t="shared" si="4"/>
        <v>GTSL1B_TX1_N</v>
      </c>
      <c r="AU23" t="str">
        <f t="shared" si="5"/>
        <v>--</v>
      </c>
    </row>
    <row r="24" spans="1:47" x14ac:dyDescent="0.25">
      <c r="A24" t="str">
        <f t="shared" si="0"/>
        <v>J1-A20</v>
      </c>
      <c r="B24" t="str">
        <f t="shared" si="1"/>
        <v>GND</v>
      </c>
      <c r="C24" t="str">
        <f t="shared" si="2"/>
        <v>J1-GND</v>
      </c>
      <c r="D24" t="str">
        <f t="shared" si="3"/>
        <v>J1-A20</v>
      </c>
      <c r="E24" t="s">
        <v>169</v>
      </c>
      <c r="F24" t="s">
        <v>189</v>
      </c>
      <c r="G24" t="s">
        <v>433</v>
      </c>
      <c r="L24" t="s">
        <v>460</v>
      </c>
      <c r="M24" t="s">
        <v>428</v>
      </c>
      <c r="N24">
        <v>28.9068</v>
      </c>
      <c r="AB24" t="str">
        <f>B2B!D21</f>
        <v>J1</v>
      </c>
      <c r="AC24" t="str">
        <f>B2B!E21</f>
        <v>A19</v>
      </c>
      <c r="AD24" t="str">
        <f t="shared" si="6"/>
        <v>J1-A19</v>
      </c>
      <c r="AE24" t="str">
        <f t="shared" si="7"/>
        <v>GTSL1B_TX1_N</v>
      </c>
      <c r="AF24" t="str">
        <f t="shared" si="8"/>
        <v>BC126</v>
      </c>
      <c r="AG24">
        <f t="shared" si="9"/>
        <v>7.4931000000000001</v>
      </c>
      <c r="AH24" t="str">
        <f>IF(IFERROR(IF(IF(AF24="--",INDEX(D:D,MATCH(AE24,INDEX(B:B,MATCH(AE24,B:B,)+1):B10538,)+MATCH(AE24,B:B,)))=D24,VLOOKUP(AE24,B:D,3,0),IF(AF24="--",INDEX(D:D,MATCH(AE24,INDEX(B:B,MATCH(AE24,B:B,)+1):B10538,)+MATCH(AE24,B:B,)),"---")),"---")=AD24,"---",IFERROR(IF(IF(AF24="--",INDEX(D:D,MATCH(AE24,INDEX(B:B,MATCH(AE24,B:B,)+1):B10538,)+MATCH(AE24,B:B,)))=AD24,VLOOKUP(AE24,B:D,3,0),IF(AF24="--",INDEX(D:D,MATCH(AE24,INDEX(B:B,MATCH(AE24,B:B,)+1):B10538,)+MATCH(AE24,B:B,)),"---")),"---"))</f>
        <v>---</v>
      </c>
      <c r="AI24" t="str">
        <f t="shared" si="10"/>
        <v>--</v>
      </c>
      <c r="AJ24" t="str">
        <f t="shared" si="11"/>
        <v>GTSL1B_TX1_N</v>
      </c>
      <c r="AK24">
        <f t="shared" si="12"/>
        <v>2</v>
      </c>
      <c r="AL24" t="str">
        <f t="shared" si="13"/>
        <v>BC126</v>
      </c>
      <c r="AT24" t="str">
        <f t="shared" si="4"/>
        <v>GND</v>
      </c>
      <c r="AU24" t="str">
        <f t="shared" si="5"/>
        <v>--</v>
      </c>
    </row>
    <row r="25" spans="1:47" x14ac:dyDescent="0.25">
      <c r="A25" t="str">
        <f t="shared" si="0"/>
        <v>J1-A21</v>
      </c>
      <c r="B25" t="str">
        <f t="shared" si="1"/>
        <v>GTSL1B_TX3_P</v>
      </c>
      <c r="C25" t="str">
        <f t="shared" si="2"/>
        <v>J1-GTSL1B_TX3_P</v>
      </c>
      <c r="D25" t="str">
        <f t="shared" si="3"/>
        <v>J1-A21</v>
      </c>
      <c r="E25" t="s">
        <v>169</v>
      </c>
      <c r="F25" t="s">
        <v>190</v>
      </c>
      <c r="G25" t="s">
        <v>461</v>
      </c>
      <c r="L25" t="s">
        <v>462</v>
      </c>
      <c r="M25" t="s">
        <v>428</v>
      </c>
      <c r="N25">
        <v>25.2515</v>
      </c>
      <c r="AB25" t="str">
        <f>B2B!D22</f>
        <v>J1</v>
      </c>
      <c r="AC25" t="str">
        <f>B2B!E22</f>
        <v>A20</v>
      </c>
      <c r="AD25" t="str">
        <f t="shared" si="6"/>
        <v>J1-A20</v>
      </c>
      <c r="AE25" t="str">
        <f t="shared" si="7"/>
        <v>GND</v>
      </c>
      <c r="AF25" t="str">
        <f t="shared" si="8"/>
        <v>---</v>
      </c>
      <c r="AG25" t="str">
        <f t="shared" si="9"/>
        <v>---</v>
      </c>
      <c r="AH25" t="str">
        <f>IF(IFERROR(IF(IF(AF25="--",INDEX(D:D,MATCH(AE25,INDEX(B:B,MATCH(AE25,B:B,)+1):B10539,)+MATCH(AE25,B:B,)))=D25,VLOOKUP(AE25,B:D,3,0),IF(AF25="--",INDEX(D:D,MATCH(AE25,INDEX(B:B,MATCH(AE25,B:B,)+1):B10539,)+MATCH(AE25,B:B,)),"---")),"---")=AD25,"---",IFERROR(IF(IF(AF25="--",INDEX(D:D,MATCH(AE25,INDEX(B:B,MATCH(AE25,B:B,)+1):B10539,)+MATCH(AE25,B:B,)))=AD25,VLOOKUP(AE25,B:D,3,0),IF(AF25="--",INDEX(D:D,MATCH(AE25,INDEX(B:B,MATCH(AE25,B:B,)+1):B10539,)+MATCH(AE25,B:B,)),"---")),"---"))</f>
        <v>---</v>
      </c>
      <c r="AI25" t="str">
        <f t="shared" si="10"/>
        <v>--</v>
      </c>
      <c r="AJ25" t="str">
        <f t="shared" si="11"/>
        <v>GND</v>
      </c>
      <c r="AK25">
        <f t="shared" si="12"/>
        <v>1320</v>
      </c>
      <c r="AL25" t="str">
        <f t="shared" si="13"/>
        <v>---</v>
      </c>
      <c r="AT25" t="str">
        <f t="shared" si="4"/>
        <v>GTSL1B_TX3_P</v>
      </c>
      <c r="AU25" t="str">
        <f t="shared" si="5"/>
        <v>--</v>
      </c>
    </row>
    <row r="26" spans="1:47" x14ac:dyDescent="0.25">
      <c r="A26" t="str">
        <f t="shared" si="0"/>
        <v>J1-A22</v>
      </c>
      <c r="B26" t="str">
        <f t="shared" si="1"/>
        <v>GTSL1B_TX3_N</v>
      </c>
      <c r="C26" t="str">
        <f t="shared" si="2"/>
        <v>J1-GTSL1B_TX3_N</v>
      </c>
      <c r="D26" t="str">
        <f t="shared" si="3"/>
        <v>J1-A22</v>
      </c>
      <c r="E26" t="s">
        <v>169</v>
      </c>
      <c r="F26" t="s">
        <v>191</v>
      </c>
      <c r="G26" t="s">
        <v>463</v>
      </c>
      <c r="L26" t="s">
        <v>464</v>
      </c>
      <c r="M26" t="s">
        <v>428</v>
      </c>
      <c r="N26">
        <v>10.9986</v>
      </c>
      <c r="AB26" t="str">
        <f>B2B!D23</f>
        <v>J1</v>
      </c>
      <c r="AC26" t="str">
        <f>B2B!E23</f>
        <v>A21</v>
      </c>
      <c r="AD26" t="str">
        <f t="shared" si="6"/>
        <v>J1-A21</v>
      </c>
      <c r="AE26" t="str">
        <f t="shared" si="7"/>
        <v>GTSL1B_TX3_P</v>
      </c>
      <c r="AF26" t="str">
        <f t="shared" si="8"/>
        <v>AW129</v>
      </c>
      <c r="AG26">
        <f t="shared" si="9"/>
        <v>8.0038999999999998</v>
      </c>
      <c r="AH26" t="str">
        <f>IF(IFERROR(IF(IF(AF26="--",INDEX(D:D,MATCH(AE26,INDEX(B:B,MATCH(AE26,B:B,)+1):B10540,)+MATCH(AE26,B:B,)))=D26,VLOOKUP(AE26,B:D,3,0),IF(AF26="--",INDEX(D:D,MATCH(AE26,INDEX(B:B,MATCH(AE26,B:B,)+1):B10540,)+MATCH(AE26,B:B,)),"---")),"---")=AD26,"---",IFERROR(IF(IF(AF26="--",INDEX(D:D,MATCH(AE26,INDEX(B:B,MATCH(AE26,B:B,)+1):B10540,)+MATCH(AE26,B:B,)))=AD26,VLOOKUP(AE26,B:D,3,0),IF(AF26="--",INDEX(D:D,MATCH(AE26,INDEX(B:B,MATCH(AE26,B:B,)+1):B10540,)+MATCH(AE26,B:B,)),"---")),"---"))</f>
        <v>---</v>
      </c>
      <c r="AI26" t="str">
        <f t="shared" si="10"/>
        <v>--</v>
      </c>
      <c r="AJ26" t="str">
        <f t="shared" si="11"/>
        <v>GTSL1B_TX3_P</v>
      </c>
      <c r="AK26">
        <f t="shared" si="12"/>
        <v>2</v>
      </c>
      <c r="AL26" t="str">
        <f t="shared" si="13"/>
        <v>AW129</v>
      </c>
      <c r="AT26" t="str">
        <f t="shared" si="4"/>
        <v>GTSL1B_TX3_N</v>
      </c>
      <c r="AU26" t="str">
        <f t="shared" si="5"/>
        <v>--</v>
      </c>
    </row>
    <row r="27" spans="1:47" x14ac:dyDescent="0.25">
      <c r="A27" t="str">
        <f t="shared" si="0"/>
        <v>J1-A23</v>
      </c>
      <c r="B27" t="str">
        <f t="shared" si="1"/>
        <v>GND</v>
      </c>
      <c r="C27" t="str">
        <f t="shared" si="2"/>
        <v>J1-GND</v>
      </c>
      <c r="D27" t="str">
        <f t="shared" si="3"/>
        <v>J1-A23</v>
      </c>
      <c r="E27" t="s">
        <v>169</v>
      </c>
      <c r="F27" t="s">
        <v>192</v>
      </c>
      <c r="G27" t="s">
        <v>433</v>
      </c>
      <c r="L27" t="s">
        <v>465</v>
      </c>
      <c r="M27" t="s">
        <v>428</v>
      </c>
      <c r="N27">
        <v>10.965199999999999</v>
      </c>
      <c r="AB27" t="str">
        <f>B2B!D24</f>
        <v>J1</v>
      </c>
      <c r="AC27" t="str">
        <f>B2B!E24</f>
        <v>A22</v>
      </c>
      <c r="AD27" t="str">
        <f t="shared" si="6"/>
        <v>J1-A22</v>
      </c>
      <c r="AE27" t="str">
        <f t="shared" si="7"/>
        <v>GTSL1B_TX3_N</v>
      </c>
      <c r="AF27" t="str">
        <f t="shared" si="8"/>
        <v>AW126</v>
      </c>
      <c r="AG27">
        <f t="shared" si="9"/>
        <v>8.0045999999999999</v>
      </c>
      <c r="AH27" t="str">
        <f>IF(IFERROR(IF(IF(AF27="--",INDEX(D:D,MATCH(AE27,INDEX(B:B,MATCH(AE27,B:B,)+1):B10541,)+MATCH(AE27,B:B,)))=D27,VLOOKUP(AE27,B:D,3,0),IF(AF27="--",INDEX(D:D,MATCH(AE27,INDEX(B:B,MATCH(AE27,B:B,)+1):B10541,)+MATCH(AE27,B:B,)),"---")),"---")=AD27,"---",IFERROR(IF(IF(AF27="--",INDEX(D:D,MATCH(AE27,INDEX(B:B,MATCH(AE27,B:B,)+1):B10541,)+MATCH(AE27,B:B,)))=AD27,VLOOKUP(AE27,B:D,3,0),IF(AF27="--",INDEX(D:D,MATCH(AE27,INDEX(B:B,MATCH(AE27,B:B,)+1):B10541,)+MATCH(AE27,B:B,)),"---")),"---"))</f>
        <v>---</v>
      </c>
      <c r="AI27" t="str">
        <f t="shared" si="10"/>
        <v>--</v>
      </c>
      <c r="AJ27" t="str">
        <f t="shared" si="11"/>
        <v>GTSL1B_TX3_N</v>
      </c>
      <c r="AK27">
        <f t="shared" si="12"/>
        <v>2</v>
      </c>
      <c r="AL27" t="str">
        <f t="shared" si="13"/>
        <v>AW126</v>
      </c>
      <c r="AT27" t="str">
        <f t="shared" si="4"/>
        <v>GND</v>
      </c>
      <c r="AU27" t="str">
        <f t="shared" si="5"/>
        <v>--</v>
      </c>
    </row>
    <row r="28" spans="1:47" x14ac:dyDescent="0.25">
      <c r="A28" t="str">
        <f t="shared" si="0"/>
        <v>J1-A24</v>
      </c>
      <c r="B28" t="str">
        <f t="shared" si="1"/>
        <v>GND</v>
      </c>
      <c r="C28" t="str">
        <f t="shared" si="2"/>
        <v>J1-GND</v>
      </c>
      <c r="D28" t="str">
        <f t="shared" si="3"/>
        <v>J1-A24</v>
      </c>
      <c r="E28" t="s">
        <v>169</v>
      </c>
      <c r="F28" t="s">
        <v>193</v>
      </c>
      <c r="G28" t="s">
        <v>433</v>
      </c>
      <c r="L28" t="s">
        <v>466</v>
      </c>
      <c r="M28" t="s">
        <v>428</v>
      </c>
      <c r="N28">
        <v>11.7921</v>
      </c>
      <c r="AB28" t="str">
        <f>B2B!D25</f>
        <v>J1</v>
      </c>
      <c r="AC28" t="str">
        <f>B2B!E25</f>
        <v>A23</v>
      </c>
      <c r="AD28" t="str">
        <f t="shared" si="6"/>
        <v>J1-A23</v>
      </c>
      <c r="AE28" t="str">
        <f t="shared" si="7"/>
        <v>GND</v>
      </c>
      <c r="AF28" t="str">
        <f t="shared" si="8"/>
        <v>---</v>
      </c>
      <c r="AG28" t="str">
        <f t="shared" si="9"/>
        <v>---</v>
      </c>
      <c r="AH28" t="str">
        <f>IF(IFERROR(IF(IF(AF28="--",INDEX(D:D,MATCH(AE28,INDEX(B:B,MATCH(AE28,B:B,)+1):B10542,)+MATCH(AE28,B:B,)))=D28,VLOOKUP(AE28,B:D,3,0),IF(AF28="--",INDEX(D:D,MATCH(AE28,INDEX(B:B,MATCH(AE28,B:B,)+1):B10542,)+MATCH(AE28,B:B,)),"---")),"---")=AD28,"---",IFERROR(IF(IF(AF28="--",INDEX(D:D,MATCH(AE28,INDEX(B:B,MATCH(AE28,B:B,)+1):B10542,)+MATCH(AE28,B:B,)))=AD28,VLOOKUP(AE28,B:D,3,0),IF(AF28="--",INDEX(D:D,MATCH(AE28,INDEX(B:B,MATCH(AE28,B:B,)+1):B10542,)+MATCH(AE28,B:B,)),"---")),"---"))</f>
        <v>---</v>
      </c>
      <c r="AI28" t="str">
        <f t="shared" si="10"/>
        <v>--</v>
      </c>
      <c r="AJ28" t="str">
        <f t="shared" si="11"/>
        <v>GND</v>
      </c>
      <c r="AK28">
        <f t="shared" si="12"/>
        <v>1320</v>
      </c>
      <c r="AL28" t="str">
        <f t="shared" si="13"/>
        <v>---</v>
      </c>
      <c r="AT28" t="str">
        <f t="shared" si="4"/>
        <v>GND</v>
      </c>
      <c r="AU28" t="str">
        <f t="shared" si="5"/>
        <v>--</v>
      </c>
    </row>
    <row r="29" spans="1:47" x14ac:dyDescent="0.25">
      <c r="A29" t="str">
        <f t="shared" si="0"/>
        <v>J1-A25</v>
      </c>
      <c r="B29" t="str">
        <f t="shared" si="1"/>
        <v>GTSL1C_RXCLK_P</v>
      </c>
      <c r="C29" t="str">
        <f t="shared" si="2"/>
        <v>J1-GTSL1C_RXCLK_P</v>
      </c>
      <c r="D29" t="str">
        <f t="shared" si="3"/>
        <v>J1-A25</v>
      </c>
      <c r="E29" t="s">
        <v>169</v>
      </c>
      <c r="F29" t="s">
        <v>194</v>
      </c>
      <c r="G29" t="s">
        <v>467</v>
      </c>
      <c r="L29" t="s">
        <v>468</v>
      </c>
      <c r="M29" t="s">
        <v>428</v>
      </c>
      <c r="N29">
        <v>11.754099999999999</v>
      </c>
      <c r="AB29" t="str">
        <f>B2B!D26</f>
        <v>J1</v>
      </c>
      <c r="AC29" t="str">
        <f>B2B!E26</f>
        <v>A24</v>
      </c>
      <c r="AD29" t="str">
        <f t="shared" si="6"/>
        <v>J1-A24</v>
      </c>
      <c r="AE29" t="str">
        <f t="shared" si="7"/>
        <v>GND</v>
      </c>
      <c r="AF29" t="str">
        <f t="shared" si="8"/>
        <v>---</v>
      </c>
      <c r="AG29" t="str">
        <f t="shared" si="9"/>
        <v>---</v>
      </c>
      <c r="AH29" t="str">
        <f>IF(IFERROR(IF(IF(AF29="--",INDEX(D:D,MATCH(AE29,INDEX(B:B,MATCH(AE29,B:B,)+1):B10543,)+MATCH(AE29,B:B,)))=D29,VLOOKUP(AE29,B:D,3,0),IF(AF29="--",INDEX(D:D,MATCH(AE29,INDEX(B:B,MATCH(AE29,B:B,)+1):B10543,)+MATCH(AE29,B:B,)),"---")),"---")=AD29,"---",IFERROR(IF(IF(AF29="--",INDEX(D:D,MATCH(AE29,INDEX(B:B,MATCH(AE29,B:B,)+1):B10543,)+MATCH(AE29,B:B,)))=AD29,VLOOKUP(AE29,B:D,3,0),IF(AF29="--",INDEX(D:D,MATCH(AE29,INDEX(B:B,MATCH(AE29,B:B,)+1):B10543,)+MATCH(AE29,B:B,)),"---")),"---"))</f>
        <v>---</v>
      </c>
      <c r="AI29" t="str">
        <f t="shared" si="10"/>
        <v>--</v>
      </c>
      <c r="AJ29" t="str">
        <f t="shared" si="11"/>
        <v>GND</v>
      </c>
      <c r="AK29">
        <f t="shared" si="12"/>
        <v>1320</v>
      </c>
      <c r="AL29" t="str">
        <f t="shared" si="13"/>
        <v>---</v>
      </c>
      <c r="AT29" t="str">
        <f t="shared" si="4"/>
        <v>GTSL1C_RXCLK_P</v>
      </c>
      <c r="AU29" t="str">
        <f t="shared" si="5"/>
        <v>--</v>
      </c>
    </row>
    <row r="30" spans="1:47" x14ac:dyDescent="0.25">
      <c r="A30" t="str">
        <f t="shared" si="0"/>
        <v>J1-A26</v>
      </c>
      <c r="B30" t="str">
        <f t="shared" si="1"/>
        <v>GTSL1C_RXCLK_N</v>
      </c>
      <c r="C30" t="str">
        <f t="shared" si="2"/>
        <v>J1-GTSL1C_RXCLK_N</v>
      </c>
      <c r="D30" t="str">
        <f t="shared" si="3"/>
        <v>J1-A26</v>
      </c>
      <c r="E30" t="s">
        <v>169</v>
      </c>
      <c r="F30" t="s">
        <v>195</v>
      </c>
      <c r="G30" t="s">
        <v>469</v>
      </c>
      <c r="L30" t="s">
        <v>470</v>
      </c>
      <c r="M30" t="s">
        <v>428</v>
      </c>
      <c r="N30">
        <v>10.5343</v>
      </c>
      <c r="AB30" t="str">
        <f>B2B!D27</f>
        <v>J1</v>
      </c>
      <c r="AC30" t="str">
        <f>B2B!E27</f>
        <v>A25</v>
      </c>
      <c r="AD30" t="str">
        <f t="shared" si="6"/>
        <v>J1-A25</v>
      </c>
      <c r="AE30" t="str">
        <f t="shared" si="7"/>
        <v>GTSL1C_RXCLK_P</v>
      </c>
      <c r="AF30" t="str">
        <f t="shared" si="8"/>
        <v>AT120</v>
      </c>
      <c r="AG30">
        <f t="shared" si="9"/>
        <v>10.9427</v>
      </c>
      <c r="AH30" t="str">
        <f>IF(IFERROR(IF(IF(AF30="--",INDEX(D:D,MATCH(AE30,INDEX(B:B,MATCH(AE30,B:B,)+1):B10544,)+MATCH(AE30,B:B,)))=D30,VLOOKUP(AE30,B:D,3,0),IF(AF30="--",INDEX(D:D,MATCH(AE30,INDEX(B:B,MATCH(AE30,B:B,)+1):B10544,)+MATCH(AE30,B:B,)),"---")),"---")=AD30,"---",IFERROR(IF(IF(AF30="--",INDEX(D:D,MATCH(AE30,INDEX(B:B,MATCH(AE30,B:B,)+1):B10544,)+MATCH(AE30,B:B,)))=AD30,VLOOKUP(AE30,B:D,3,0),IF(AF30="--",INDEX(D:D,MATCH(AE30,INDEX(B:B,MATCH(AE30,B:B,)+1):B10544,)+MATCH(AE30,B:B,)),"---")),"---"))</f>
        <v>---</v>
      </c>
      <c r="AI30" t="str">
        <f t="shared" si="10"/>
        <v>--</v>
      </c>
      <c r="AJ30" t="str">
        <f t="shared" si="11"/>
        <v>GTSL1C_RXCLK_P</v>
      </c>
      <c r="AK30">
        <f t="shared" si="12"/>
        <v>2</v>
      </c>
      <c r="AL30" t="str">
        <f t="shared" si="13"/>
        <v>AT120</v>
      </c>
      <c r="AT30" t="str">
        <f t="shared" si="4"/>
        <v>GTSL1C_RXCLK_N</v>
      </c>
      <c r="AU30" t="str">
        <f t="shared" si="5"/>
        <v>--</v>
      </c>
    </row>
    <row r="31" spans="1:47" x14ac:dyDescent="0.25">
      <c r="A31" t="str">
        <f t="shared" si="0"/>
        <v>J1-A27</v>
      </c>
      <c r="B31" t="str">
        <f t="shared" si="1"/>
        <v>GND</v>
      </c>
      <c r="C31" t="str">
        <f t="shared" si="2"/>
        <v>J1-GND</v>
      </c>
      <c r="D31" t="str">
        <f t="shared" si="3"/>
        <v>J1-A27</v>
      </c>
      <c r="E31" t="s">
        <v>169</v>
      </c>
      <c r="F31" t="s">
        <v>196</v>
      </c>
      <c r="G31" t="s">
        <v>433</v>
      </c>
      <c r="L31" t="s">
        <v>471</v>
      </c>
      <c r="M31" t="s">
        <v>428</v>
      </c>
      <c r="N31">
        <v>10.650700000000001</v>
      </c>
      <c r="AB31" t="str">
        <f>B2B!D28</f>
        <v>J1</v>
      </c>
      <c r="AC31" t="str">
        <f>B2B!E28</f>
        <v>A26</v>
      </c>
      <c r="AD31" t="str">
        <f t="shared" si="6"/>
        <v>J1-A26</v>
      </c>
      <c r="AE31" t="str">
        <f t="shared" si="7"/>
        <v>GTSL1C_RXCLK_N</v>
      </c>
      <c r="AF31" t="str">
        <f t="shared" si="8"/>
        <v>AT115</v>
      </c>
      <c r="AG31">
        <f t="shared" si="9"/>
        <v>10.9419</v>
      </c>
      <c r="AH31" t="str">
        <f>IF(IFERROR(IF(IF(AF31="--",INDEX(D:D,MATCH(AE31,INDEX(B:B,MATCH(AE31,B:B,)+1):B10545,)+MATCH(AE31,B:B,)))=D31,VLOOKUP(AE31,B:D,3,0),IF(AF31="--",INDEX(D:D,MATCH(AE31,INDEX(B:B,MATCH(AE31,B:B,)+1):B10545,)+MATCH(AE31,B:B,)),"---")),"---")=AD31,"---",IFERROR(IF(IF(AF31="--",INDEX(D:D,MATCH(AE31,INDEX(B:B,MATCH(AE31,B:B,)+1):B10545,)+MATCH(AE31,B:B,)))=AD31,VLOOKUP(AE31,B:D,3,0),IF(AF31="--",INDEX(D:D,MATCH(AE31,INDEX(B:B,MATCH(AE31,B:B,)+1):B10545,)+MATCH(AE31,B:B,)),"---")),"---"))</f>
        <v>---</v>
      </c>
      <c r="AI31" t="str">
        <f t="shared" si="10"/>
        <v>--</v>
      </c>
      <c r="AJ31" t="str">
        <f t="shared" si="11"/>
        <v>GTSL1C_RXCLK_N</v>
      </c>
      <c r="AK31">
        <f t="shared" si="12"/>
        <v>2</v>
      </c>
      <c r="AL31" t="str">
        <f t="shared" si="13"/>
        <v>AT115</v>
      </c>
      <c r="AT31" t="str">
        <f t="shared" si="4"/>
        <v>GND</v>
      </c>
      <c r="AU31" t="str">
        <f t="shared" si="5"/>
        <v>--</v>
      </c>
    </row>
    <row r="32" spans="1:47" x14ac:dyDescent="0.25">
      <c r="A32" t="str">
        <f t="shared" si="0"/>
        <v>J1-A28</v>
      </c>
      <c r="B32" t="str">
        <f t="shared" si="1"/>
        <v>GTSL1C_TX1_P</v>
      </c>
      <c r="C32" t="str">
        <f t="shared" si="2"/>
        <v>J1-GTSL1C_TX1_P</v>
      </c>
      <c r="D32" t="str">
        <f t="shared" si="3"/>
        <v>J1-A28</v>
      </c>
      <c r="E32" t="s">
        <v>169</v>
      </c>
      <c r="F32" t="s">
        <v>197</v>
      </c>
      <c r="G32" t="s">
        <v>472</v>
      </c>
      <c r="L32" t="s">
        <v>473</v>
      </c>
      <c r="M32" t="s">
        <v>428</v>
      </c>
      <c r="N32">
        <v>14.508699999999999</v>
      </c>
      <c r="AB32" t="str">
        <f>B2B!D29</f>
        <v>J1</v>
      </c>
      <c r="AC32" t="str">
        <f>B2B!E29</f>
        <v>A27</v>
      </c>
      <c r="AD32" t="str">
        <f t="shared" si="6"/>
        <v>J1-A27</v>
      </c>
      <c r="AE32" t="str">
        <f t="shared" si="7"/>
        <v>GND</v>
      </c>
      <c r="AF32" t="str">
        <f t="shared" si="8"/>
        <v>---</v>
      </c>
      <c r="AG32" t="str">
        <f t="shared" si="9"/>
        <v>---</v>
      </c>
      <c r="AH32" t="str">
        <f>IF(IFERROR(IF(IF(AF32="--",INDEX(D:D,MATCH(AE32,INDEX(B:B,MATCH(AE32,B:B,)+1):B10546,)+MATCH(AE32,B:B,)))=D32,VLOOKUP(AE32,B:D,3,0),IF(AF32="--",INDEX(D:D,MATCH(AE32,INDEX(B:B,MATCH(AE32,B:B,)+1):B10546,)+MATCH(AE32,B:B,)),"---")),"---")=AD32,"---",IFERROR(IF(IF(AF32="--",INDEX(D:D,MATCH(AE32,INDEX(B:B,MATCH(AE32,B:B,)+1):B10546,)+MATCH(AE32,B:B,)))=AD32,VLOOKUP(AE32,B:D,3,0),IF(AF32="--",INDEX(D:D,MATCH(AE32,INDEX(B:B,MATCH(AE32,B:B,)+1):B10546,)+MATCH(AE32,B:B,)),"---")),"---"))</f>
        <v>---</v>
      </c>
      <c r="AI32" t="str">
        <f t="shared" si="10"/>
        <v>--</v>
      </c>
      <c r="AJ32" t="str">
        <f t="shared" si="11"/>
        <v>GND</v>
      </c>
      <c r="AK32">
        <f t="shared" si="12"/>
        <v>1320</v>
      </c>
      <c r="AL32" t="str">
        <f t="shared" si="13"/>
        <v>---</v>
      </c>
      <c r="AT32" t="str">
        <f t="shared" si="4"/>
        <v>GTSL1C_TX1_P</v>
      </c>
      <c r="AU32" t="str">
        <f t="shared" si="5"/>
        <v>--</v>
      </c>
    </row>
    <row r="33" spans="1:47" x14ac:dyDescent="0.25">
      <c r="A33" t="str">
        <f t="shared" si="0"/>
        <v>J1-A29</v>
      </c>
      <c r="B33" t="str">
        <f t="shared" si="1"/>
        <v>GTSL1C_TX1_N</v>
      </c>
      <c r="C33" t="str">
        <f t="shared" si="2"/>
        <v>J1-GTSL1C_TX1_N</v>
      </c>
      <c r="D33" t="str">
        <f t="shared" si="3"/>
        <v>J1-A29</v>
      </c>
      <c r="E33" t="s">
        <v>169</v>
      </c>
      <c r="F33" t="s">
        <v>198</v>
      </c>
      <c r="G33" t="s">
        <v>474</v>
      </c>
      <c r="L33" t="s">
        <v>475</v>
      </c>
      <c r="M33" t="s">
        <v>428</v>
      </c>
      <c r="N33">
        <v>14.5162</v>
      </c>
      <c r="AB33" t="str">
        <f>B2B!D30</f>
        <v>J1</v>
      </c>
      <c r="AC33" t="str">
        <f>B2B!E30</f>
        <v>A28</v>
      </c>
      <c r="AD33" t="str">
        <f t="shared" si="6"/>
        <v>J1-A28</v>
      </c>
      <c r="AE33" t="str">
        <f t="shared" si="7"/>
        <v>GTSL1C_TX1_P</v>
      </c>
      <c r="AF33" t="str">
        <f t="shared" si="8"/>
        <v>AR129</v>
      </c>
      <c r="AG33">
        <f t="shared" si="9"/>
        <v>7.6532</v>
      </c>
      <c r="AH33" t="str">
        <f>IF(IFERROR(IF(IF(AF33="--",INDEX(D:D,MATCH(AE33,INDEX(B:B,MATCH(AE33,B:B,)+1):B10547,)+MATCH(AE33,B:B,)))=D33,VLOOKUP(AE33,B:D,3,0),IF(AF33="--",INDEX(D:D,MATCH(AE33,INDEX(B:B,MATCH(AE33,B:B,)+1):B10547,)+MATCH(AE33,B:B,)),"---")),"---")=AD33,"---",IFERROR(IF(IF(AF33="--",INDEX(D:D,MATCH(AE33,INDEX(B:B,MATCH(AE33,B:B,)+1):B10547,)+MATCH(AE33,B:B,)))=AD33,VLOOKUP(AE33,B:D,3,0),IF(AF33="--",INDEX(D:D,MATCH(AE33,INDEX(B:B,MATCH(AE33,B:B,)+1):B10547,)+MATCH(AE33,B:B,)),"---")),"---"))</f>
        <v>---</v>
      </c>
      <c r="AI33" t="str">
        <f t="shared" si="10"/>
        <v>--</v>
      </c>
      <c r="AJ33" t="str">
        <f t="shared" si="11"/>
        <v>GTSL1C_TX1_P</v>
      </c>
      <c r="AK33">
        <f t="shared" si="12"/>
        <v>2</v>
      </c>
      <c r="AL33" t="str">
        <f t="shared" si="13"/>
        <v>AR129</v>
      </c>
      <c r="AT33" t="str">
        <f t="shared" si="4"/>
        <v>GTSL1C_TX1_N</v>
      </c>
      <c r="AU33" t="str">
        <f t="shared" si="5"/>
        <v>--</v>
      </c>
    </row>
    <row r="34" spans="1:47" x14ac:dyDescent="0.25">
      <c r="A34" t="str">
        <f t="shared" si="0"/>
        <v>J1-A30</v>
      </c>
      <c r="B34" t="str">
        <f t="shared" si="1"/>
        <v>GND</v>
      </c>
      <c r="C34" t="str">
        <f t="shared" si="2"/>
        <v>J1-GND</v>
      </c>
      <c r="D34" t="str">
        <f t="shared" si="3"/>
        <v>J1-A30</v>
      </c>
      <c r="E34" t="s">
        <v>169</v>
      </c>
      <c r="F34" t="s">
        <v>199</v>
      </c>
      <c r="G34" t="s">
        <v>433</v>
      </c>
      <c r="L34" t="s">
        <v>476</v>
      </c>
      <c r="M34" t="s">
        <v>428</v>
      </c>
      <c r="N34">
        <v>12.212999999999999</v>
      </c>
      <c r="AB34" t="str">
        <f>B2B!D31</f>
        <v>J1</v>
      </c>
      <c r="AC34" t="str">
        <f>B2B!E31</f>
        <v>A29</v>
      </c>
      <c r="AD34" t="str">
        <f t="shared" si="6"/>
        <v>J1-A29</v>
      </c>
      <c r="AE34" t="str">
        <f t="shared" si="7"/>
        <v>GTSL1C_TX1_N</v>
      </c>
      <c r="AF34" t="str">
        <f t="shared" si="8"/>
        <v>AR126</v>
      </c>
      <c r="AG34">
        <f t="shared" si="9"/>
        <v>7.65</v>
      </c>
      <c r="AH34" t="str">
        <f>IF(IFERROR(IF(IF(AF34="--",INDEX(D:D,MATCH(AE34,INDEX(B:B,MATCH(AE34,B:B,)+1):B10548,)+MATCH(AE34,B:B,)))=D34,VLOOKUP(AE34,B:D,3,0),IF(AF34="--",INDEX(D:D,MATCH(AE34,INDEX(B:B,MATCH(AE34,B:B,)+1):B10548,)+MATCH(AE34,B:B,)),"---")),"---")=AD34,"---",IFERROR(IF(IF(AF34="--",INDEX(D:D,MATCH(AE34,INDEX(B:B,MATCH(AE34,B:B,)+1):B10548,)+MATCH(AE34,B:B,)))=AD34,VLOOKUP(AE34,B:D,3,0),IF(AF34="--",INDEX(D:D,MATCH(AE34,INDEX(B:B,MATCH(AE34,B:B,)+1):B10548,)+MATCH(AE34,B:B,)),"---")),"---"))</f>
        <v>---</v>
      </c>
      <c r="AI34" t="str">
        <f t="shared" si="10"/>
        <v>--</v>
      </c>
      <c r="AJ34" t="str">
        <f t="shared" si="11"/>
        <v>GTSL1C_TX1_N</v>
      </c>
      <c r="AK34">
        <f t="shared" si="12"/>
        <v>2</v>
      </c>
      <c r="AL34" t="str">
        <f t="shared" si="13"/>
        <v>AR126</v>
      </c>
      <c r="AT34" t="str">
        <f t="shared" si="4"/>
        <v>GND</v>
      </c>
      <c r="AU34" t="str">
        <f t="shared" si="5"/>
        <v>--</v>
      </c>
    </row>
    <row r="35" spans="1:47" x14ac:dyDescent="0.25">
      <c r="A35" t="str">
        <f t="shared" si="0"/>
        <v>J1-A31</v>
      </c>
      <c r="B35" t="str">
        <f t="shared" si="1"/>
        <v>GTSL1C_TX3_P</v>
      </c>
      <c r="C35" t="str">
        <f t="shared" si="2"/>
        <v>J1-GTSL1C_TX3_P</v>
      </c>
      <c r="D35" t="str">
        <f t="shared" si="3"/>
        <v>J1-A31</v>
      </c>
      <c r="E35" t="s">
        <v>169</v>
      </c>
      <c r="F35" t="s">
        <v>200</v>
      </c>
      <c r="G35" t="s">
        <v>477</v>
      </c>
      <c r="L35" t="s">
        <v>478</v>
      </c>
      <c r="M35" t="s">
        <v>428</v>
      </c>
      <c r="N35">
        <v>12.230499999999999</v>
      </c>
      <c r="AB35" t="str">
        <f>B2B!D32</f>
        <v>J1</v>
      </c>
      <c r="AC35" t="str">
        <f>B2B!E32</f>
        <v>A30</v>
      </c>
      <c r="AD35" t="str">
        <f t="shared" si="6"/>
        <v>J1-A30</v>
      </c>
      <c r="AE35" t="str">
        <f t="shared" si="7"/>
        <v>GND</v>
      </c>
      <c r="AF35" t="str">
        <f t="shared" si="8"/>
        <v>---</v>
      </c>
      <c r="AG35" t="str">
        <f t="shared" si="9"/>
        <v>---</v>
      </c>
      <c r="AH35" t="str">
        <f>IF(IFERROR(IF(IF(AF35="--",INDEX(D:D,MATCH(AE35,INDEX(B:B,MATCH(AE35,B:B,)+1):B10549,)+MATCH(AE35,B:B,)))=D35,VLOOKUP(AE35,B:D,3,0),IF(AF35="--",INDEX(D:D,MATCH(AE35,INDEX(B:B,MATCH(AE35,B:B,)+1):B10549,)+MATCH(AE35,B:B,)),"---")),"---")=AD35,"---",IFERROR(IF(IF(AF35="--",INDEX(D:D,MATCH(AE35,INDEX(B:B,MATCH(AE35,B:B,)+1):B10549,)+MATCH(AE35,B:B,)))=AD35,VLOOKUP(AE35,B:D,3,0),IF(AF35="--",INDEX(D:D,MATCH(AE35,INDEX(B:B,MATCH(AE35,B:B,)+1):B10549,)+MATCH(AE35,B:B,)),"---")),"---"))</f>
        <v>---</v>
      </c>
      <c r="AI35" t="str">
        <f t="shared" si="10"/>
        <v>--</v>
      </c>
      <c r="AJ35" t="str">
        <f t="shared" si="11"/>
        <v>GND</v>
      </c>
      <c r="AK35">
        <f t="shared" si="12"/>
        <v>1320</v>
      </c>
      <c r="AL35" t="str">
        <f t="shared" si="13"/>
        <v>---</v>
      </c>
      <c r="AT35" t="str">
        <f t="shared" si="4"/>
        <v>GTSL1C_TX3_P</v>
      </c>
      <c r="AU35" t="str">
        <f t="shared" si="5"/>
        <v>--</v>
      </c>
    </row>
    <row r="36" spans="1:47" x14ac:dyDescent="0.25">
      <c r="A36" t="str">
        <f t="shared" si="0"/>
        <v>J1-A32</v>
      </c>
      <c r="B36" t="str">
        <f t="shared" si="1"/>
        <v>GTSL1C_TX3_N</v>
      </c>
      <c r="C36" t="str">
        <f t="shared" si="2"/>
        <v>J1-GTSL1C_TX3_N</v>
      </c>
      <c r="D36" t="str">
        <f t="shared" si="3"/>
        <v>J1-A32</v>
      </c>
      <c r="E36" t="s">
        <v>169</v>
      </c>
      <c r="F36" t="s">
        <v>201</v>
      </c>
      <c r="G36" t="s">
        <v>479</v>
      </c>
      <c r="L36" t="s">
        <v>480</v>
      </c>
      <c r="M36" t="s">
        <v>428</v>
      </c>
      <c r="N36">
        <v>12.823600000000001</v>
      </c>
      <c r="AB36" t="str">
        <f>B2B!D33</f>
        <v>J1</v>
      </c>
      <c r="AC36" t="str">
        <f>B2B!E33</f>
        <v>A31</v>
      </c>
      <c r="AD36" t="str">
        <f t="shared" si="6"/>
        <v>J1-A31</v>
      </c>
      <c r="AE36" t="str">
        <f t="shared" si="7"/>
        <v>GTSL1C_TX3_P</v>
      </c>
      <c r="AF36" t="str">
        <f t="shared" si="8"/>
        <v>AL129</v>
      </c>
      <c r="AG36">
        <f t="shared" si="9"/>
        <v>8.1583000000000006</v>
      </c>
      <c r="AH36" t="str">
        <f>IF(IFERROR(IF(IF(AF36="--",INDEX(D:D,MATCH(AE36,INDEX(B:B,MATCH(AE36,B:B,)+1):B10550,)+MATCH(AE36,B:B,)))=D36,VLOOKUP(AE36,B:D,3,0),IF(AF36="--",INDEX(D:D,MATCH(AE36,INDEX(B:B,MATCH(AE36,B:B,)+1):B10550,)+MATCH(AE36,B:B,)),"---")),"---")=AD36,"---",IFERROR(IF(IF(AF36="--",INDEX(D:D,MATCH(AE36,INDEX(B:B,MATCH(AE36,B:B,)+1):B10550,)+MATCH(AE36,B:B,)))=AD36,VLOOKUP(AE36,B:D,3,0),IF(AF36="--",INDEX(D:D,MATCH(AE36,INDEX(B:B,MATCH(AE36,B:B,)+1):B10550,)+MATCH(AE36,B:B,)),"---")),"---"))</f>
        <v>---</v>
      </c>
      <c r="AI36" t="str">
        <f t="shared" si="10"/>
        <v>--</v>
      </c>
      <c r="AJ36" t="str">
        <f t="shared" si="11"/>
        <v>GTSL1C_TX3_P</v>
      </c>
      <c r="AK36">
        <f t="shared" si="12"/>
        <v>2</v>
      </c>
      <c r="AL36" t="str">
        <f t="shared" si="13"/>
        <v>AL129</v>
      </c>
      <c r="AT36" t="str">
        <f t="shared" si="4"/>
        <v>GTSL1C_TX3_N</v>
      </c>
      <c r="AU36" t="str">
        <f t="shared" si="5"/>
        <v>--</v>
      </c>
    </row>
    <row r="37" spans="1:47" x14ac:dyDescent="0.25">
      <c r="A37" t="str">
        <f t="shared" si="0"/>
        <v>J1-A33</v>
      </c>
      <c r="B37" t="str">
        <f t="shared" si="1"/>
        <v>GND</v>
      </c>
      <c r="C37" t="str">
        <f t="shared" si="2"/>
        <v>J1-GND</v>
      </c>
      <c r="D37" t="str">
        <f t="shared" si="3"/>
        <v>J1-A33</v>
      </c>
      <c r="E37" t="s">
        <v>169</v>
      </c>
      <c r="F37" t="s">
        <v>202</v>
      </c>
      <c r="G37" t="s">
        <v>433</v>
      </c>
      <c r="L37" t="s">
        <v>481</v>
      </c>
      <c r="M37" t="s">
        <v>428</v>
      </c>
      <c r="N37">
        <v>12.829800000000001</v>
      </c>
      <c r="AB37" t="str">
        <f>B2B!D34</f>
        <v>J1</v>
      </c>
      <c r="AC37" t="str">
        <f>B2B!E34</f>
        <v>A32</v>
      </c>
      <c r="AD37" t="str">
        <f t="shared" si="6"/>
        <v>J1-A32</v>
      </c>
      <c r="AE37" t="str">
        <f t="shared" si="7"/>
        <v>GTSL1C_TX3_N</v>
      </c>
      <c r="AF37" t="str">
        <f t="shared" si="8"/>
        <v>AL126</v>
      </c>
      <c r="AG37">
        <f t="shared" si="9"/>
        <v>8.1550999999999991</v>
      </c>
      <c r="AH37" t="str">
        <f>IF(IFERROR(IF(IF(AF37="--",INDEX(D:D,MATCH(AE37,INDEX(B:B,MATCH(AE37,B:B,)+1):B10551,)+MATCH(AE37,B:B,)))=D37,VLOOKUP(AE37,B:D,3,0),IF(AF37="--",INDEX(D:D,MATCH(AE37,INDEX(B:B,MATCH(AE37,B:B,)+1):B10551,)+MATCH(AE37,B:B,)),"---")),"---")=AD37,"---",IFERROR(IF(IF(AF37="--",INDEX(D:D,MATCH(AE37,INDEX(B:B,MATCH(AE37,B:B,)+1):B10551,)+MATCH(AE37,B:B,)))=AD37,VLOOKUP(AE37,B:D,3,0),IF(AF37="--",INDEX(D:D,MATCH(AE37,INDEX(B:B,MATCH(AE37,B:B,)+1):B10551,)+MATCH(AE37,B:B,)),"---")),"---"))</f>
        <v>---</v>
      </c>
      <c r="AI37" t="str">
        <f t="shared" si="10"/>
        <v>--</v>
      </c>
      <c r="AJ37" t="str">
        <f t="shared" si="11"/>
        <v>GTSL1C_TX3_N</v>
      </c>
      <c r="AK37">
        <f t="shared" si="12"/>
        <v>2</v>
      </c>
      <c r="AL37" t="str">
        <f t="shared" si="13"/>
        <v>AL126</v>
      </c>
      <c r="AT37" t="str">
        <f t="shared" si="4"/>
        <v>GND</v>
      </c>
      <c r="AU37" t="str">
        <f t="shared" si="5"/>
        <v>--</v>
      </c>
    </row>
    <row r="38" spans="1:47" x14ac:dyDescent="0.25">
      <c r="A38" t="str">
        <f t="shared" si="0"/>
        <v>J1-A34</v>
      </c>
      <c r="B38" t="str">
        <f t="shared" si="1"/>
        <v>GND</v>
      </c>
      <c r="C38" t="str">
        <f t="shared" si="2"/>
        <v>J1-GND</v>
      </c>
      <c r="D38" t="str">
        <f t="shared" si="3"/>
        <v>J1-A34</v>
      </c>
      <c r="E38" t="s">
        <v>169</v>
      </c>
      <c r="F38" t="s">
        <v>203</v>
      </c>
      <c r="G38" t="s">
        <v>433</v>
      </c>
      <c r="L38" t="s">
        <v>482</v>
      </c>
      <c r="M38" t="s">
        <v>428</v>
      </c>
      <c r="N38">
        <v>14.0985</v>
      </c>
      <c r="AB38" t="str">
        <f>B2B!D35</f>
        <v>J1</v>
      </c>
      <c r="AC38" t="str">
        <f>B2B!E35</f>
        <v>A33</v>
      </c>
      <c r="AD38" t="str">
        <f t="shared" si="6"/>
        <v>J1-A33</v>
      </c>
      <c r="AE38" t="str">
        <f t="shared" si="7"/>
        <v>GND</v>
      </c>
      <c r="AF38" t="str">
        <f t="shared" si="8"/>
        <v>---</v>
      </c>
      <c r="AG38" t="str">
        <f t="shared" si="9"/>
        <v>---</v>
      </c>
      <c r="AH38" t="str">
        <f>IF(IFERROR(IF(IF(AF38="--",INDEX(D:D,MATCH(AE38,INDEX(B:B,MATCH(AE38,B:B,)+1):B10552,)+MATCH(AE38,B:B,)))=D38,VLOOKUP(AE38,B:D,3,0),IF(AF38="--",INDEX(D:D,MATCH(AE38,INDEX(B:B,MATCH(AE38,B:B,)+1):B10552,)+MATCH(AE38,B:B,)),"---")),"---")=AD38,"---",IFERROR(IF(IF(AF38="--",INDEX(D:D,MATCH(AE38,INDEX(B:B,MATCH(AE38,B:B,)+1):B10552,)+MATCH(AE38,B:B,)))=AD38,VLOOKUP(AE38,B:D,3,0),IF(AF38="--",INDEX(D:D,MATCH(AE38,INDEX(B:B,MATCH(AE38,B:B,)+1):B10552,)+MATCH(AE38,B:B,)),"---")),"---"))</f>
        <v>---</v>
      </c>
      <c r="AI38" t="str">
        <f t="shared" si="10"/>
        <v>--</v>
      </c>
      <c r="AJ38" t="str">
        <f t="shared" si="11"/>
        <v>GND</v>
      </c>
      <c r="AK38">
        <f t="shared" si="12"/>
        <v>1320</v>
      </c>
      <c r="AL38" t="str">
        <f t="shared" si="13"/>
        <v>---</v>
      </c>
      <c r="AT38" t="str">
        <f t="shared" si="4"/>
        <v>GND</v>
      </c>
      <c r="AU38" t="str">
        <f t="shared" si="5"/>
        <v>--</v>
      </c>
    </row>
    <row r="39" spans="1:47" x14ac:dyDescent="0.25">
      <c r="A39" t="str">
        <f t="shared" si="0"/>
        <v>J1-A35</v>
      </c>
      <c r="B39" t="str">
        <f t="shared" si="1"/>
        <v>B6C_HVIO1</v>
      </c>
      <c r="C39" t="str">
        <f t="shared" si="2"/>
        <v>J1-B6C_HVIO1</v>
      </c>
      <c r="D39" t="str">
        <f t="shared" si="3"/>
        <v>J1-A35</v>
      </c>
      <c r="E39" t="s">
        <v>169</v>
      </c>
      <c r="F39" t="s">
        <v>204</v>
      </c>
      <c r="G39" t="s">
        <v>483</v>
      </c>
      <c r="L39" t="s">
        <v>484</v>
      </c>
      <c r="M39" t="s">
        <v>428</v>
      </c>
      <c r="N39">
        <v>14.0565</v>
      </c>
      <c r="AB39" t="str">
        <f>B2B!D36</f>
        <v>J1</v>
      </c>
      <c r="AC39" t="str">
        <f>B2B!E36</f>
        <v>A34</v>
      </c>
      <c r="AD39" t="str">
        <f t="shared" si="6"/>
        <v>J1-A34</v>
      </c>
      <c r="AE39" t="str">
        <f t="shared" si="7"/>
        <v>GND</v>
      </c>
      <c r="AF39" t="str">
        <f t="shared" si="8"/>
        <v>---</v>
      </c>
      <c r="AG39" t="str">
        <f t="shared" si="9"/>
        <v>---</v>
      </c>
      <c r="AH39" t="str">
        <f>IF(IFERROR(IF(IF(AF39="--",INDEX(D:D,MATCH(AE39,INDEX(B:B,MATCH(AE39,B:B,)+1):B10553,)+MATCH(AE39,B:B,)))=D39,VLOOKUP(AE39,B:D,3,0),IF(AF39="--",INDEX(D:D,MATCH(AE39,INDEX(B:B,MATCH(AE39,B:B,)+1):B10553,)+MATCH(AE39,B:B,)),"---")),"---")=AD39,"---",IFERROR(IF(IF(AF39="--",INDEX(D:D,MATCH(AE39,INDEX(B:B,MATCH(AE39,B:B,)+1):B10553,)+MATCH(AE39,B:B,)))=AD39,VLOOKUP(AE39,B:D,3,0),IF(AF39="--",INDEX(D:D,MATCH(AE39,INDEX(B:B,MATCH(AE39,B:B,)+1):B10553,)+MATCH(AE39,B:B,)),"---")),"---"))</f>
        <v>---</v>
      </c>
      <c r="AI39" t="str">
        <f t="shared" si="10"/>
        <v>--</v>
      </c>
      <c r="AJ39" t="str">
        <f t="shared" si="11"/>
        <v>GND</v>
      </c>
      <c r="AK39">
        <f t="shared" si="12"/>
        <v>1320</v>
      </c>
      <c r="AL39" t="str">
        <f t="shared" si="13"/>
        <v>---</v>
      </c>
      <c r="AT39" t="str">
        <f t="shared" si="4"/>
        <v>B6C_HVIO1</v>
      </c>
      <c r="AU39" t="str">
        <f t="shared" si="5"/>
        <v>--</v>
      </c>
    </row>
    <row r="40" spans="1:47" x14ac:dyDescent="0.25">
      <c r="A40" t="str">
        <f t="shared" si="0"/>
        <v>J1-A36</v>
      </c>
      <c r="B40" t="str">
        <f t="shared" si="1"/>
        <v>B6C_HVIO3</v>
      </c>
      <c r="C40" t="str">
        <f t="shared" si="2"/>
        <v>J1-B6C_HVIO3</v>
      </c>
      <c r="D40" t="str">
        <f t="shared" si="3"/>
        <v>J1-A36</v>
      </c>
      <c r="E40" t="s">
        <v>169</v>
      </c>
      <c r="F40" t="s">
        <v>205</v>
      </c>
      <c r="G40" t="s">
        <v>485</v>
      </c>
      <c r="L40" t="s">
        <v>486</v>
      </c>
      <c r="M40" t="s">
        <v>428</v>
      </c>
      <c r="N40">
        <v>13.556699999999999</v>
      </c>
      <c r="AB40" t="str">
        <f>B2B!D37</f>
        <v>J1</v>
      </c>
      <c r="AC40" t="str">
        <f>B2B!E37</f>
        <v>A35</v>
      </c>
      <c r="AD40" t="str">
        <f t="shared" si="6"/>
        <v>J1-A35</v>
      </c>
      <c r="AE40" t="str">
        <f t="shared" si="7"/>
        <v>B6C_HVIO1</v>
      </c>
      <c r="AF40" t="str">
        <f t="shared" si="8"/>
        <v>F27</v>
      </c>
      <c r="AG40">
        <f t="shared" si="9"/>
        <v>54.879199999999997</v>
      </c>
      <c r="AH40" t="str">
        <f>IF(IFERROR(IF(IF(AF40="--",INDEX(D:D,MATCH(AE40,INDEX(B:B,MATCH(AE40,B:B,)+1):B10554,)+MATCH(AE40,B:B,)))=D40,VLOOKUP(AE40,B:D,3,0),IF(AF40="--",INDEX(D:D,MATCH(AE40,INDEX(B:B,MATCH(AE40,B:B,)+1):B10554,)+MATCH(AE40,B:B,)),"---")),"---")=AD40,"---",IFERROR(IF(IF(AF40="--",INDEX(D:D,MATCH(AE40,INDEX(B:B,MATCH(AE40,B:B,)+1):B10554,)+MATCH(AE40,B:B,)))=AD40,VLOOKUP(AE40,B:D,3,0),IF(AF40="--",INDEX(D:D,MATCH(AE40,INDEX(B:B,MATCH(AE40,B:B,)+1):B10554,)+MATCH(AE40,B:B,)),"---")),"---"))</f>
        <v>---</v>
      </c>
      <c r="AI40" t="str">
        <f t="shared" si="10"/>
        <v>--</v>
      </c>
      <c r="AJ40" t="str">
        <f t="shared" si="11"/>
        <v>B6C_HVIO1</v>
      </c>
      <c r="AK40">
        <f t="shared" si="12"/>
        <v>2</v>
      </c>
      <c r="AL40" t="str">
        <f t="shared" si="13"/>
        <v>F27</v>
      </c>
      <c r="AT40" t="str">
        <f t="shared" si="4"/>
        <v>B6C_HVIO3</v>
      </c>
      <c r="AU40" t="str">
        <f t="shared" si="5"/>
        <v>--</v>
      </c>
    </row>
    <row r="41" spans="1:47" x14ac:dyDescent="0.25">
      <c r="A41" t="str">
        <f t="shared" si="0"/>
        <v>J1-A37</v>
      </c>
      <c r="B41" t="str">
        <f t="shared" si="1"/>
        <v>B6C_HVIO5</v>
      </c>
      <c r="C41" t="str">
        <f t="shared" si="2"/>
        <v>J1-B6C_HVIO5</v>
      </c>
      <c r="D41" t="str">
        <f t="shared" si="3"/>
        <v>J1-A37</v>
      </c>
      <c r="E41" t="s">
        <v>169</v>
      </c>
      <c r="F41" t="s">
        <v>206</v>
      </c>
      <c r="G41" t="s">
        <v>487</v>
      </c>
      <c r="L41" t="s">
        <v>488</v>
      </c>
      <c r="M41" t="s">
        <v>428</v>
      </c>
      <c r="N41">
        <v>13.5931</v>
      </c>
      <c r="AB41" t="str">
        <f>B2B!D38</f>
        <v>J1</v>
      </c>
      <c r="AC41" t="str">
        <f>B2B!E38</f>
        <v>A36</v>
      </c>
      <c r="AD41" t="str">
        <f t="shared" si="6"/>
        <v>J1-A36</v>
      </c>
      <c r="AE41" t="str">
        <f t="shared" si="7"/>
        <v>B6C_HVIO3</v>
      </c>
      <c r="AF41" t="str">
        <f t="shared" si="8"/>
        <v>H27</v>
      </c>
      <c r="AG41">
        <f t="shared" si="9"/>
        <v>54.212800000000001</v>
      </c>
      <c r="AH41" t="str">
        <f>IF(IFERROR(IF(IF(AF41="--",INDEX(D:D,MATCH(AE41,INDEX(B:B,MATCH(AE41,B:B,)+1):B10555,)+MATCH(AE41,B:B,)))=D41,VLOOKUP(AE41,B:D,3,0),IF(AF41="--",INDEX(D:D,MATCH(AE41,INDEX(B:B,MATCH(AE41,B:B,)+1):B10555,)+MATCH(AE41,B:B,)),"---")),"---")=AD41,"---",IFERROR(IF(IF(AF41="--",INDEX(D:D,MATCH(AE41,INDEX(B:B,MATCH(AE41,B:B,)+1):B10555,)+MATCH(AE41,B:B,)))=AD41,VLOOKUP(AE41,B:D,3,0),IF(AF41="--",INDEX(D:D,MATCH(AE41,INDEX(B:B,MATCH(AE41,B:B,)+1):B10555,)+MATCH(AE41,B:B,)),"---")),"---"))</f>
        <v>---</v>
      </c>
      <c r="AI41" t="str">
        <f t="shared" si="10"/>
        <v>--</v>
      </c>
      <c r="AJ41" t="str">
        <f t="shared" si="11"/>
        <v>B6C_HVIO3</v>
      </c>
      <c r="AK41">
        <f t="shared" si="12"/>
        <v>2</v>
      </c>
      <c r="AL41" t="str">
        <f t="shared" si="13"/>
        <v>H27</v>
      </c>
      <c r="AT41" t="str">
        <f t="shared" si="4"/>
        <v>B6C_HVIO5</v>
      </c>
      <c r="AU41" t="str">
        <f t="shared" si="5"/>
        <v>--</v>
      </c>
    </row>
    <row r="42" spans="1:47" x14ac:dyDescent="0.25">
      <c r="A42" t="str">
        <f t="shared" si="0"/>
        <v>J1-A38</v>
      </c>
      <c r="B42" t="str">
        <f t="shared" si="1"/>
        <v>B6C_HVIO7</v>
      </c>
      <c r="C42" t="str">
        <f t="shared" si="2"/>
        <v>J1-B6C_HVIO7</v>
      </c>
      <c r="D42" t="str">
        <f t="shared" si="3"/>
        <v>J1-A38</v>
      </c>
      <c r="E42" t="s">
        <v>169</v>
      </c>
      <c r="F42" t="s">
        <v>207</v>
      </c>
      <c r="G42" t="s">
        <v>489</v>
      </c>
      <c r="L42" t="s">
        <v>490</v>
      </c>
      <c r="M42" t="s">
        <v>428</v>
      </c>
      <c r="N42">
        <v>12.0939</v>
      </c>
      <c r="AB42" t="str">
        <f>B2B!D39</f>
        <v>J1</v>
      </c>
      <c r="AC42" t="str">
        <f>B2B!E39</f>
        <v>A37</v>
      </c>
      <c r="AD42" t="str">
        <f t="shared" si="6"/>
        <v>J1-A37</v>
      </c>
      <c r="AE42" t="str">
        <f t="shared" si="7"/>
        <v>B6C_HVIO5</v>
      </c>
      <c r="AF42" t="str">
        <f t="shared" si="8"/>
        <v>H18</v>
      </c>
      <c r="AG42">
        <f t="shared" si="9"/>
        <v>52.877200000000002</v>
      </c>
      <c r="AH42" t="str">
        <f>IF(IFERROR(IF(IF(AF42="--",INDEX(D:D,MATCH(AE42,INDEX(B:B,MATCH(AE42,B:B,)+1):B10556,)+MATCH(AE42,B:B,)))=D42,VLOOKUP(AE42,B:D,3,0),IF(AF42="--",INDEX(D:D,MATCH(AE42,INDEX(B:B,MATCH(AE42,B:B,)+1):B10556,)+MATCH(AE42,B:B,)),"---")),"---")=AD42,"---",IFERROR(IF(IF(AF42="--",INDEX(D:D,MATCH(AE42,INDEX(B:B,MATCH(AE42,B:B,)+1):B10556,)+MATCH(AE42,B:B,)))=AD42,VLOOKUP(AE42,B:D,3,0),IF(AF42="--",INDEX(D:D,MATCH(AE42,INDEX(B:B,MATCH(AE42,B:B,)+1):B10556,)+MATCH(AE42,B:B,)),"---")),"---"))</f>
        <v>---</v>
      </c>
      <c r="AI42" t="str">
        <f t="shared" si="10"/>
        <v>--</v>
      </c>
      <c r="AJ42" t="str">
        <f t="shared" si="11"/>
        <v>B6C_HVIO5</v>
      </c>
      <c r="AK42">
        <f t="shared" si="12"/>
        <v>2</v>
      </c>
      <c r="AL42" t="str">
        <f t="shared" si="13"/>
        <v>H18</v>
      </c>
      <c r="AT42" t="str">
        <f t="shared" si="4"/>
        <v>B6C_HVIO7</v>
      </c>
      <c r="AU42" t="str">
        <f t="shared" si="5"/>
        <v>--</v>
      </c>
    </row>
    <row r="43" spans="1:47" x14ac:dyDescent="0.25">
      <c r="A43" t="str">
        <f t="shared" si="0"/>
        <v>J1-A39</v>
      </c>
      <c r="B43" t="str">
        <f t="shared" si="1"/>
        <v>B6C_HVIO9</v>
      </c>
      <c r="C43" t="str">
        <f t="shared" si="2"/>
        <v>J1-B6C_HVIO9</v>
      </c>
      <c r="D43" t="str">
        <f t="shared" si="3"/>
        <v>J1-A39</v>
      </c>
      <c r="E43" t="s">
        <v>169</v>
      </c>
      <c r="F43" t="s">
        <v>208</v>
      </c>
      <c r="G43" t="s">
        <v>491</v>
      </c>
      <c r="L43" t="s">
        <v>492</v>
      </c>
      <c r="M43" t="s">
        <v>428</v>
      </c>
      <c r="N43">
        <v>11.9003</v>
      </c>
      <c r="AB43" t="str">
        <f>B2B!D40</f>
        <v>J1</v>
      </c>
      <c r="AC43" t="str">
        <f>B2B!E40</f>
        <v>A38</v>
      </c>
      <c r="AD43" t="str">
        <f t="shared" si="6"/>
        <v>J1-A38</v>
      </c>
      <c r="AE43" t="str">
        <f t="shared" si="7"/>
        <v>B6C_HVIO7</v>
      </c>
      <c r="AF43" t="str">
        <f t="shared" si="8"/>
        <v>F18</v>
      </c>
      <c r="AG43">
        <f t="shared" si="9"/>
        <v>53.682400000000001</v>
      </c>
      <c r="AH43" t="str">
        <f>IF(IFERROR(IF(IF(AF43="--",INDEX(D:D,MATCH(AE43,INDEX(B:B,MATCH(AE43,B:B,)+1):B10557,)+MATCH(AE43,B:B,)))=D43,VLOOKUP(AE43,B:D,3,0),IF(AF43="--",INDEX(D:D,MATCH(AE43,INDEX(B:B,MATCH(AE43,B:B,)+1):B10557,)+MATCH(AE43,B:B,)),"---")),"---")=AD43,"---",IFERROR(IF(IF(AF43="--",INDEX(D:D,MATCH(AE43,INDEX(B:B,MATCH(AE43,B:B,)+1):B10557,)+MATCH(AE43,B:B,)))=AD43,VLOOKUP(AE43,B:D,3,0),IF(AF43="--",INDEX(D:D,MATCH(AE43,INDEX(B:B,MATCH(AE43,B:B,)+1):B10557,)+MATCH(AE43,B:B,)),"---")),"---"))</f>
        <v>---</v>
      </c>
      <c r="AI43" t="str">
        <f t="shared" si="10"/>
        <v>--</v>
      </c>
      <c r="AJ43" t="str">
        <f t="shared" si="11"/>
        <v>B6C_HVIO7</v>
      </c>
      <c r="AK43">
        <f t="shared" si="12"/>
        <v>2</v>
      </c>
      <c r="AL43" t="str">
        <f t="shared" si="13"/>
        <v>F18</v>
      </c>
      <c r="AT43" t="str">
        <f t="shared" si="4"/>
        <v>B6C_HVIO9</v>
      </c>
      <c r="AU43" t="str">
        <f t="shared" si="5"/>
        <v>--</v>
      </c>
    </row>
    <row r="44" spans="1:47" x14ac:dyDescent="0.25">
      <c r="A44" t="str">
        <f t="shared" si="0"/>
        <v>J1-A40</v>
      </c>
      <c r="B44" t="str">
        <f t="shared" si="1"/>
        <v>VCCIO_6D</v>
      </c>
      <c r="C44" t="str">
        <f t="shared" si="2"/>
        <v>J1-VCCIO_6D</v>
      </c>
      <c r="D44" t="str">
        <f t="shared" si="3"/>
        <v>J1-A40</v>
      </c>
      <c r="E44" t="s">
        <v>169</v>
      </c>
      <c r="F44" t="s">
        <v>209</v>
      </c>
      <c r="G44" t="s">
        <v>493</v>
      </c>
      <c r="L44" t="s">
        <v>494</v>
      </c>
      <c r="M44" t="s">
        <v>428</v>
      </c>
      <c r="N44">
        <v>12.3431</v>
      </c>
      <c r="AB44" t="str">
        <f>B2B!D41</f>
        <v>J1</v>
      </c>
      <c r="AC44" t="str">
        <f>B2B!E41</f>
        <v>A39</v>
      </c>
      <c r="AD44" t="str">
        <f t="shared" si="6"/>
        <v>J1-A39</v>
      </c>
      <c r="AE44" t="str">
        <f t="shared" si="7"/>
        <v>B6C_HVIO9</v>
      </c>
      <c r="AF44" t="str">
        <f t="shared" si="8"/>
        <v>D8</v>
      </c>
      <c r="AG44">
        <f t="shared" si="9"/>
        <v>51.2316</v>
      </c>
      <c r="AH44" t="str">
        <f>IF(IFERROR(IF(IF(AF44="--",INDEX(D:D,MATCH(AE44,INDEX(B:B,MATCH(AE44,B:B,)+1):B10558,)+MATCH(AE44,B:B,)))=D44,VLOOKUP(AE44,B:D,3,0),IF(AF44="--",INDEX(D:D,MATCH(AE44,INDEX(B:B,MATCH(AE44,B:B,)+1):B10558,)+MATCH(AE44,B:B,)),"---")),"---")=AD44,"---",IFERROR(IF(IF(AF44="--",INDEX(D:D,MATCH(AE44,INDEX(B:B,MATCH(AE44,B:B,)+1):B10558,)+MATCH(AE44,B:B,)))=AD44,VLOOKUP(AE44,B:D,3,0),IF(AF44="--",INDEX(D:D,MATCH(AE44,INDEX(B:B,MATCH(AE44,B:B,)+1):B10558,)+MATCH(AE44,B:B,)),"---")),"---"))</f>
        <v>---</v>
      </c>
      <c r="AI44" t="str">
        <f t="shared" si="10"/>
        <v>--</v>
      </c>
      <c r="AJ44" t="str">
        <f t="shared" si="11"/>
        <v>B6C_HVIO9</v>
      </c>
      <c r="AK44">
        <f t="shared" si="12"/>
        <v>2</v>
      </c>
      <c r="AL44" t="str">
        <f t="shared" si="13"/>
        <v>D8</v>
      </c>
      <c r="AT44" t="str">
        <f t="shared" si="4"/>
        <v>VCCIO_6D</v>
      </c>
      <c r="AU44" t="str">
        <f t="shared" si="5"/>
        <v>--</v>
      </c>
    </row>
    <row r="45" spans="1:47" x14ac:dyDescent="0.25">
      <c r="A45" t="str">
        <f t="shared" si="0"/>
        <v>J1-A41</v>
      </c>
      <c r="B45" t="str">
        <f t="shared" si="1"/>
        <v>B6D_HVIO1</v>
      </c>
      <c r="C45" t="str">
        <f t="shared" si="2"/>
        <v>J1-B6D_HVIO1</v>
      </c>
      <c r="D45" t="str">
        <f t="shared" si="3"/>
        <v>J1-A41</v>
      </c>
      <c r="E45" t="s">
        <v>169</v>
      </c>
      <c r="F45" t="s">
        <v>210</v>
      </c>
      <c r="G45" t="s">
        <v>495</v>
      </c>
      <c r="L45" t="s">
        <v>496</v>
      </c>
      <c r="M45" t="s">
        <v>428</v>
      </c>
      <c r="N45">
        <v>12.222099999999999</v>
      </c>
      <c r="AB45" t="str">
        <f>B2B!D42</f>
        <v>J1</v>
      </c>
      <c r="AC45" t="str">
        <f>B2B!E42</f>
        <v>A40</v>
      </c>
      <c r="AD45" t="str">
        <f t="shared" si="6"/>
        <v>J1-A40</v>
      </c>
      <c r="AE45" t="str">
        <f t="shared" si="7"/>
        <v>VCCIO_6D</v>
      </c>
      <c r="AF45" t="str">
        <f t="shared" si="8"/>
        <v>AG43</v>
      </c>
      <c r="AG45">
        <f t="shared" si="9"/>
        <v>7.7039999999999997</v>
      </c>
      <c r="AH45" t="str">
        <f>IF(IFERROR(IF(IF(AF45="--",INDEX(D:D,MATCH(AE45,INDEX(B:B,MATCH(AE45,B:B,)+1):B10559,)+MATCH(AE45,B:B,)))=D45,VLOOKUP(AE45,B:D,3,0),IF(AF45="--",INDEX(D:D,MATCH(AE45,INDEX(B:B,MATCH(AE45,B:B,)+1):B10559,)+MATCH(AE45,B:B,)),"---")),"---")=AD45,"---",IFERROR(IF(IF(AF45="--",INDEX(D:D,MATCH(AE45,INDEX(B:B,MATCH(AE45,B:B,)+1):B10559,)+MATCH(AE45,B:B,)))=AD45,VLOOKUP(AE45,B:D,3,0),IF(AF45="--",INDEX(D:D,MATCH(AE45,INDEX(B:B,MATCH(AE45,B:B,)+1):B10559,)+MATCH(AE45,B:B,)),"---")),"---"))</f>
        <v>---</v>
      </c>
      <c r="AI45" t="str">
        <f t="shared" si="10"/>
        <v>--</v>
      </c>
      <c r="AJ45" t="str">
        <f t="shared" si="11"/>
        <v>VCCIO_6D</v>
      </c>
      <c r="AK45">
        <f t="shared" si="12"/>
        <v>5</v>
      </c>
      <c r="AL45" t="str">
        <f t="shared" si="13"/>
        <v>AG43</v>
      </c>
      <c r="AT45" t="str">
        <f t="shared" si="4"/>
        <v>B6D_HVIO1</v>
      </c>
      <c r="AU45" t="str">
        <f t="shared" si="5"/>
        <v>--</v>
      </c>
    </row>
    <row r="46" spans="1:47" x14ac:dyDescent="0.25">
      <c r="A46" t="str">
        <f t="shared" si="0"/>
        <v>J1-A42</v>
      </c>
      <c r="B46" t="str">
        <f t="shared" si="1"/>
        <v>B6D_HVIO3</v>
      </c>
      <c r="C46" t="str">
        <f t="shared" si="2"/>
        <v>J1-B6D_HVIO3</v>
      </c>
      <c r="D46" t="str">
        <f t="shared" si="3"/>
        <v>J1-A42</v>
      </c>
      <c r="E46" t="s">
        <v>169</v>
      </c>
      <c r="F46" t="s">
        <v>211</v>
      </c>
      <c r="G46" t="s">
        <v>497</v>
      </c>
      <c r="L46" t="s">
        <v>498</v>
      </c>
      <c r="M46" t="s">
        <v>428</v>
      </c>
      <c r="N46">
        <v>15.405099999999999</v>
      </c>
      <c r="AB46" t="str">
        <f>B2B!D43</f>
        <v>J1</v>
      </c>
      <c r="AC46" t="str">
        <f>B2B!E43</f>
        <v>A41</v>
      </c>
      <c r="AD46" t="str">
        <f t="shared" si="6"/>
        <v>J1-A41</v>
      </c>
      <c r="AE46" t="str">
        <f t="shared" si="7"/>
        <v>B6D_HVIO1</v>
      </c>
      <c r="AF46" t="str">
        <f t="shared" si="8"/>
        <v>A8</v>
      </c>
      <c r="AG46">
        <f t="shared" si="9"/>
        <v>43.932099999999998</v>
      </c>
      <c r="AH46" t="str">
        <f>IF(IFERROR(IF(IF(AF46="--",INDEX(D:D,MATCH(AE46,INDEX(B:B,MATCH(AE46,B:B,)+1):B10560,)+MATCH(AE46,B:B,)))=D46,VLOOKUP(AE46,B:D,3,0),IF(AF46="--",INDEX(D:D,MATCH(AE46,INDEX(B:B,MATCH(AE46,B:B,)+1):B10560,)+MATCH(AE46,B:B,)),"---")),"---")=AD46,"---",IFERROR(IF(IF(AF46="--",INDEX(D:D,MATCH(AE46,INDEX(B:B,MATCH(AE46,B:B,)+1):B10560,)+MATCH(AE46,B:B,)))=AD46,VLOOKUP(AE46,B:D,3,0),IF(AF46="--",INDEX(D:D,MATCH(AE46,INDEX(B:B,MATCH(AE46,B:B,)+1):B10560,)+MATCH(AE46,B:B,)),"---")),"---"))</f>
        <v>---</v>
      </c>
      <c r="AI46" t="str">
        <f t="shared" si="10"/>
        <v>--</v>
      </c>
      <c r="AJ46" t="str">
        <f t="shared" si="11"/>
        <v>B6D_HVIO1</v>
      </c>
      <c r="AK46">
        <f t="shared" si="12"/>
        <v>2</v>
      </c>
      <c r="AL46" t="str">
        <f t="shared" si="13"/>
        <v>A8</v>
      </c>
      <c r="AT46" t="str">
        <f t="shared" si="4"/>
        <v>B6D_HVIO3</v>
      </c>
      <c r="AU46" t="str">
        <f t="shared" si="5"/>
        <v>--</v>
      </c>
    </row>
    <row r="47" spans="1:47" x14ac:dyDescent="0.25">
      <c r="A47" t="str">
        <f t="shared" si="0"/>
        <v>J1-A43</v>
      </c>
      <c r="B47" t="str">
        <f t="shared" si="1"/>
        <v>B6D_HVIO5</v>
      </c>
      <c r="C47" t="str">
        <f t="shared" si="2"/>
        <v>J1-B6D_HVIO5</v>
      </c>
      <c r="D47" t="str">
        <f t="shared" si="3"/>
        <v>J1-A43</v>
      </c>
      <c r="E47" t="s">
        <v>169</v>
      </c>
      <c r="F47" t="s">
        <v>212</v>
      </c>
      <c r="G47" t="s">
        <v>499</v>
      </c>
      <c r="L47" t="s">
        <v>500</v>
      </c>
      <c r="M47" t="s">
        <v>428</v>
      </c>
      <c r="N47">
        <v>15.2517</v>
      </c>
      <c r="AB47" t="str">
        <f>B2B!D44</f>
        <v>J1</v>
      </c>
      <c r="AC47" t="str">
        <f>B2B!E44</f>
        <v>A42</v>
      </c>
      <c r="AD47" t="str">
        <f t="shared" si="6"/>
        <v>J1-A42</v>
      </c>
      <c r="AE47" t="str">
        <f t="shared" si="7"/>
        <v>B6D_HVIO3</v>
      </c>
      <c r="AF47" t="str">
        <f t="shared" si="8"/>
        <v>A11</v>
      </c>
      <c r="AG47">
        <f t="shared" si="9"/>
        <v>43.243400000000001</v>
      </c>
      <c r="AH47" t="str">
        <f>IF(IFERROR(IF(IF(AF47="--",INDEX(D:D,MATCH(AE47,INDEX(B:B,MATCH(AE47,B:B,)+1):B10561,)+MATCH(AE47,B:B,)))=D47,VLOOKUP(AE47,B:D,3,0),IF(AF47="--",INDEX(D:D,MATCH(AE47,INDEX(B:B,MATCH(AE47,B:B,)+1):B10561,)+MATCH(AE47,B:B,)),"---")),"---")=AD47,"---",IFERROR(IF(IF(AF47="--",INDEX(D:D,MATCH(AE47,INDEX(B:B,MATCH(AE47,B:B,)+1):B10561,)+MATCH(AE47,B:B,)))=AD47,VLOOKUP(AE47,B:D,3,0),IF(AF47="--",INDEX(D:D,MATCH(AE47,INDEX(B:B,MATCH(AE47,B:B,)+1):B10561,)+MATCH(AE47,B:B,)),"---")),"---"))</f>
        <v>---</v>
      </c>
      <c r="AI47" t="str">
        <f t="shared" si="10"/>
        <v>--</v>
      </c>
      <c r="AJ47" t="str">
        <f t="shared" si="11"/>
        <v>B6D_HVIO3</v>
      </c>
      <c r="AK47">
        <f t="shared" si="12"/>
        <v>2</v>
      </c>
      <c r="AL47" t="str">
        <f t="shared" si="13"/>
        <v>A11</v>
      </c>
      <c r="AT47" t="str">
        <f t="shared" si="4"/>
        <v>B6D_HVIO5</v>
      </c>
      <c r="AU47" t="str">
        <f t="shared" si="5"/>
        <v>--</v>
      </c>
    </row>
    <row r="48" spans="1:47" x14ac:dyDescent="0.25">
      <c r="A48" t="str">
        <f t="shared" si="0"/>
        <v>J1-A44</v>
      </c>
      <c r="B48" t="str">
        <f t="shared" si="1"/>
        <v>B6D_HVIO7</v>
      </c>
      <c r="C48" t="str">
        <f t="shared" si="2"/>
        <v>J1-B6D_HVIO7</v>
      </c>
      <c r="D48" t="str">
        <f t="shared" si="3"/>
        <v>J1-A44</v>
      </c>
      <c r="E48" t="s">
        <v>169</v>
      </c>
      <c r="F48" t="s">
        <v>213</v>
      </c>
      <c r="G48" t="s">
        <v>501</v>
      </c>
      <c r="L48" t="s">
        <v>502</v>
      </c>
      <c r="M48" t="s">
        <v>428</v>
      </c>
      <c r="N48">
        <v>13.7318</v>
      </c>
      <c r="AB48" t="str">
        <f>B2B!D45</f>
        <v>J1</v>
      </c>
      <c r="AC48" t="str">
        <f>B2B!E45</f>
        <v>A43</v>
      </c>
      <c r="AD48" t="str">
        <f t="shared" si="6"/>
        <v>J1-A43</v>
      </c>
      <c r="AE48" t="str">
        <f t="shared" si="7"/>
        <v>B6D_HVIO5</v>
      </c>
      <c r="AF48" t="str">
        <f t="shared" si="8"/>
        <v>B14</v>
      </c>
      <c r="AG48">
        <f t="shared" si="9"/>
        <v>43.491100000000003</v>
      </c>
      <c r="AH48" t="str">
        <f>IF(IFERROR(IF(IF(AF48="--",INDEX(D:D,MATCH(AE48,INDEX(B:B,MATCH(AE48,B:B,)+1):B10562,)+MATCH(AE48,B:B,)))=D48,VLOOKUP(AE48,B:D,3,0),IF(AF48="--",INDEX(D:D,MATCH(AE48,INDEX(B:B,MATCH(AE48,B:B,)+1):B10562,)+MATCH(AE48,B:B,)),"---")),"---")=AD48,"---",IFERROR(IF(IF(AF48="--",INDEX(D:D,MATCH(AE48,INDEX(B:B,MATCH(AE48,B:B,)+1):B10562,)+MATCH(AE48,B:B,)))=AD48,VLOOKUP(AE48,B:D,3,0),IF(AF48="--",INDEX(D:D,MATCH(AE48,INDEX(B:B,MATCH(AE48,B:B,)+1):B10562,)+MATCH(AE48,B:B,)),"---")),"---"))</f>
        <v>---</v>
      </c>
      <c r="AI48" t="str">
        <f t="shared" si="10"/>
        <v>--</v>
      </c>
      <c r="AJ48" t="str">
        <f t="shared" si="11"/>
        <v>B6D_HVIO5</v>
      </c>
      <c r="AK48">
        <f t="shared" si="12"/>
        <v>2</v>
      </c>
      <c r="AL48" t="str">
        <f t="shared" si="13"/>
        <v>B14</v>
      </c>
      <c r="AT48" t="str">
        <f t="shared" si="4"/>
        <v>B6D_HVIO7</v>
      </c>
      <c r="AU48" t="str">
        <f t="shared" si="5"/>
        <v>--</v>
      </c>
    </row>
    <row r="49" spans="1:47" x14ac:dyDescent="0.25">
      <c r="A49" t="str">
        <f t="shared" si="0"/>
        <v>J1-A45</v>
      </c>
      <c r="B49" t="str">
        <f t="shared" si="1"/>
        <v>B6D_HVIO9</v>
      </c>
      <c r="C49" t="str">
        <f t="shared" si="2"/>
        <v>J1-B6D_HVIO9</v>
      </c>
      <c r="D49" t="str">
        <f t="shared" si="3"/>
        <v>J1-A45</v>
      </c>
      <c r="E49" t="s">
        <v>169</v>
      </c>
      <c r="F49" t="s">
        <v>214</v>
      </c>
      <c r="G49" t="s">
        <v>503</v>
      </c>
      <c r="L49" t="s">
        <v>504</v>
      </c>
      <c r="M49" t="s">
        <v>428</v>
      </c>
      <c r="N49">
        <v>13.7357</v>
      </c>
      <c r="AB49" t="str">
        <f>B2B!D46</f>
        <v>J1</v>
      </c>
      <c r="AC49" t="str">
        <f>B2B!E46</f>
        <v>A44</v>
      </c>
      <c r="AD49" t="str">
        <f t="shared" si="6"/>
        <v>J1-A44</v>
      </c>
      <c r="AE49" t="str">
        <f t="shared" si="7"/>
        <v>B6D_HVIO7</v>
      </c>
      <c r="AF49" t="str">
        <f t="shared" si="8"/>
        <v>A20</v>
      </c>
      <c r="AG49">
        <f t="shared" si="9"/>
        <v>45.929200000000002</v>
      </c>
      <c r="AH49" t="str">
        <f>IF(IFERROR(IF(IF(AF49="--",INDEX(D:D,MATCH(AE49,INDEX(B:B,MATCH(AE49,B:B,)+1):B10563,)+MATCH(AE49,B:B,)))=D49,VLOOKUP(AE49,B:D,3,0),IF(AF49="--",INDEX(D:D,MATCH(AE49,INDEX(B:B,MATCH(AE49,B:B,)+1):B10563,)+MATCH(AE49,B:B,)),"---")),"---")=AD49,"---",IFERROR(IF(IF(AF49="--",INDEX(D:D,MATCH(AE49,INDEX(B:B,MATCH(AE49,B:B,)+1):B10563,)+MATCH(AE49,B:B,)))=AD49,VLOOKUP(AE49,B:D,3,0),IF(AF49="--",INDEX(D:D,MATCH(AE49,INDEX(B:B,MATCH(AE49,B:B,)+1):B10563,)+MATCH(AE49,B:B,)),"---")),"---"))</f>
        <v>---</v>
      </c>
      <c r="AI49" t="str">
        <f t="shared" si="10"/>
        <v>--</v>
      </c>
      <c r="AJ49" t="str">
        <f t="shared" si="11"/>
        <v>B6D_HVIO7</v>
      </c>
      <c r="AK49">
        <f t="shared" si="12"/>
        <v>2</v>
      </c>
      <c r="AL49" t="str">
        <f t="shared" si="13"/>
        <v>A20</v>
      </c>
      <c r="AT49" t="str">
        <f t="shared" si="4"/>
        <v>B6D_HVIO9</v>
      </c>
      <c r="AU49" t="str">
        <f t="shared" si="5"/>
        <v>--</v>
      </c>
    </row>
    <row r="50" spans="1:47" x14ac:dyDescent="0.25">
      <c r="A50" t="str">
        <f t="shared" si="0"/>
        <v>J1-A46</v>
      </c>
      <c r="B50" t="str">
        <f t="shared" si="1"/>
        <v>GND</v>
      </c>
      <c r="C50" t="str">
        <f t="shared" si="2"/>
        <v>J1-GND</v>
      </c>
      <c r="D50" t="str">
        <f t="shared" si="3"/>
        <v>J1-A46</v>
      </c>
      <c r="E50" t="s">
        <v>169</v>
      </c>
      <c r="F50" t="s">
        <v>215</v>
      </c>
      <c r="G50" t="s">
        <v>433</v>
      </c>
      <c r="L50" t="s">
        <v>505</v>
      </c>
      <c r="M50" t="s">
        <v>428</v>
      </c>
      <c r="N50">
        <v>11.9712</v>
      </c>
      <c r="AB50" t="str">
        <f>B2B!D47</f>
        <v>J1</v>
      </c>
      <c r="AC50" t="str">
        <f>B2B!E47</f>
        <v>A45</v>
      </c>
      <c r="AD50" t="str">
        <f t="shared" si="6"/>
        <v>J1-A45</v>
      </c>
      <c r="AE50" t="str">
        <f t="shared" si="7"/>
        <v>B6D_HVIO9</v>
      </c>
      <c r="AF50" t="str">
        <f t="shared" si="8"/>
        <v>A23</v>
      </c>
      <c r="AG50">
        <f t="shared" si="9"/>
        <v>47.333199999999998</v>
      </c>
      <c r="AH50" t="str">
        <f>IF(IFERROR(IF(IF(AF50="--",INDEX(D:D,MATCH(AE50,INDEX(B:B,MATCH(AE50,B:B,)+1):B10564,)+MATCH(AE50,B:B,)))=D50,VLOOKUP(AE50,B:D,3,0),IF(AF50="--",INDEX(D:D,MATCH(AE50,INDEX(B:B,MATCH(AE50,B:B,)+1):B10564,)+MATCH(AE50,B:B,)),"---")),"---")=AD50,"---",IFERROR(IF(IF(AF50="--",INDEX(D:D,MATCH(AE50,INDEX(B:B,MATCH(AE50,B:B,)+1):B10564,)+MATCH(AE50,B:B,)))=AD50,VLOOKUP(AE50,B:D,3,0),IF(AF50="--",INDEX(D:D,MATCH(AE50,INDEX(B:B,MATCH(AE50,B:B,)+1):B10564,)+MATCH(AE50,B:B,)),"---")),"---"))</f>
        <v>---</v>
      </c>
      <c r="AI50" t="str">
        <f t="shared" si="10"/>
        <v>--</v>
      </c>
      <c r="AJ50" t="str">
        <f t="shared" si="11"/>
        <v>B6D_HVIO9</v>
      </c>
      <c r="AK50">
        <f t="shared" si="12"/>
        <v>2</v>
      </c>
      <c r="AL50" t="str">
        <f t="shared" si="13"/>
        <v>A23</v>
      </c>
      <c r="AT50" t="str">
        <f t="shared" si="4"/>
        <v>GND</v>
      </c>
      <c r="AU50" t="str">
        <f t="shared" si="5"/>
        <v>--</v>
      </c>
    </row>
    <row r="51" spans="1:47" x14ac:dyDescent="0.25">
      <c r="A51" t="str">
        <f t="shared" si="0"/>
        <v>J1-A47</v>
      </c>
      <c r="B51" t="str">
        <f t="shared" si="1"/>
        <v>HPS_IOB6</v>
      </c>
      <c r="C51" t="str">
        <f t="shared" si="2"/>
        <v>J1-HPS_IOB6</v>
      </c>
      <c r="D51" t="str">
        <f t="shared" si="3"/>
        <v>J1-A47</v>
      </c>
      <c r="E51" t="s">
        <v>169</v>
      </c>
      <c r="F51" t="s">
        <v>216</v>
      </c>
      <c r="G51" t="s">
        <v>506</v>
      </c>
      <c r="L51" t="s">
        <v>507</v>
      </c>
      <c r="M51" t="s">
        <v>428</v>
      </c>
      <c r="N51">
        <v>11.882199999999999</v>
      </c>
      <c r="AB51" t="str">
        <f>B2B!D48</f>
        <v>J1</v>
      </c>
      <c r="AC51" t="str">
        <f>B2B!E48</f>
        <v>A46</v>
      </c>
      <c r="AD51" t="str">
        <f t="shared" si="6"/>
        <v>J1-A46</v>
      </c>
      <c r="AE51" t="str">
        <f t="shared" si="7"/>
        <v>GND</v>
      </c>
      <c r="AF51" t="str">
        <f t="shared" si="8"/>
        <v>---</v>
      </c>
      <c r="AG51" t="str">
        <f t="shared" si="9"/>
        <v>---</v>
      </c>
      <c r="AH51" t="str">
        <f>IF(IFERROR(IF(IF(AF51="--",INDEX(D:D,MATCH(AE51,INDEX(B:B,MATCH(AE51,B:B,)+1):B10565,)+MATCH(AE51,B:B,)))=D51,VLOOKUP(AE51,B:D,3,0),IF(AF51="--",INDEX(D:D,MATCH(AE51,INDEX(B:B,MATCH(AE51,B:B,)+1):B10565,)+MATCH(AE51,B:B,)),"---")),"---")=AD51,"---",IFERROR(IF(IF(AF51="--",INDEX(D:D,MATCH(AE51,INDEX(B:B,MATCH(AE51,B:B,)+1):B10565,)+MATCH(AE51,B:B,)))=AD51,VLOOKUP(AE51,B:D,3,0),IF(AF51="--",INDEX(D:D,MATCH(AE51,INDEX(B:B,MATCH(AE51,B:B,)+1):B10565,)+MATCH(AE51,B:B,)),"---")),"---"))</f>
        <v>---</v>
      </c>
      <c r="AI51" t="str">
        <f t="shared" si="10"/>
        <v>--</v>
      </c>
      <c r="AJ51" t="str">
        <f t="shared" si="11"/>
        <v>GND</v>
      </c>
      <c r="AK51">
        <f t="shared" si="12"/>
        <v>1320</v>
      </c>
      <c r="AL51" t="str">
        <f t="shared" si="13"/>
        <v>---</v>
      </c>
      <c r="AT51" t="str">
        <f t="shared" si="4"/>
        <v>HPS_IOB6</v>
      </c>
      <c r="AU51" t="str">
        <f t="shared" si="5"/>
        <v>--</v>
      </c>
    </row>
    <row r="52" spans="1:47" x14ac:dyDescent="0.25">
      <c r="A52" t="str">
        <f t="shared" si="0"/>
        <v>J1-A48</v>
      </c>
      <c r="B52" t="str">
        <f t="shared" si="1"/>
        <v>HPS_IOB8</v>
      </c>
      <c r="C52" t="str">
        <f t="shared" si="2"/>
        <v>J1-HPS_IOB8</v>
      </c>
      <c r="D52" t="str">
        <f t="shared" si="3"/>
        <v>J1-A48</v>
      </c>
      <c r="E52" t="s">
        <v>169</v>
      </c>
      <c r="F52" t="s">
        <v>217</v>
      </c>
      <c r="G52" t="s">
        <v>508</v>
      </c>
      <c r="L52" t="s">
        <v>509</v>
      </c>
      <c r="M52" t="s">
        <v>428</v>
      </c>
      <c r="N52">
        <v>13.7248</v>
      </c>
      <c r="AB52" t="str">
        <f>B2B!D49</f>
        <v>J1</v>
      </c>
      <c r="AC52" t="str">
        <f>B2B!E49</f>
        <v>A47</v>
      </c>
      <c r="AD52" t="str">
        <f t="shared" si="6"/>
        <v>J1-A47</v>
      </c>
      <c r="AE52" t="str">
        <f t="shared" si="7"/>
        <v>HPS_IOB6</v>
      </c>
      <c r="AF52" t="str">
        <f t="shared" si="8"/>
        <v>AA135</v>
      </c>
      <c r="AG52">
        <f t="shared" si="9"/>
        <v>8.7627000000000006</v>
      </c>
      <c r="AH52" t="str">
        <f>IF(IFERROR(IF(IF(AF52="--",INDEX(D:D,MATCH(AE52,INDEX(B:B,MATCH(AE52,B:B,)+1):B10566,)+MATCH(AE52,B:B,)))=D52,VLOOKUP(AE52,B:D,3,0),IF(AF52="--",INDEX(D:D,MATCH(AE52,INDEX(B:B,MATCH(AE52,B:B,)+1):B10566,)+MATCH(AE52,B:B,)),"---")),"---")=AD52,"---",IFERROR(IF(IF(AF52="--",INDEX(D:D,MATCH(AE52,INDEX(B:B,MATCH(AE52,B:B,)+1):B10566,)+MATCH(AE52,B:B,)))=AD52,VLOOKUP(AE52,B:D,3,0),IF(AF52="--",INDEX(D:D,MATCH(AE52,INDEX(B:B,MATCH(AE52,B:B,)+1):B10566,)+MATCH(AE52,B:B,)),"---")),"---"))</f>
        <v>---</v>
      </c>
      <c r="AI52" t="str">
        <f t="shared" si="10"/>
        <v>--</v>
      </c>
      <c r="AJ52" t="str">
        <f t="shared" si="11"/>
        <v>HPS_IOB6</v>
      </c>
      <c r="AK52">
        <f t="shared" si="12"/>
        <v>2</v>
      </c>
      <c r="AL52" t="str">
        <f t="shared" si="13"/>
        <v>AA135</v>
      </c>
      <c r="AT52" t="str">
        <f t="shared" si="4"/>
        <v>HPS_IOB8</v>
      </c>
      <c r="AU52" t="str">
        <f t="shared" si="5"/>
        <v>--</v>
      </c>
    </row>
    <row r="53" spans="1:47" x14ac:dyDescent="0.25">
      <c r="A53" t="str">
        <f t="shared" si="0"/>
        <v>J1-A49</v>
      </c>
      <c r="B53" t="str">
        <f t="shared" si="1"/>
        <v>HPS_IOB7</v>
      </c>
      <c r="C53" t="str">
        <f t="shared" si="2"/>
        <v>J1-HPS_IOB7</v>
      </c>
      <c r="D53" t="str">
        <f t="shared" si="3"/>
        <v>J1-A49</v>
      </c>
      <c r="E53" t="s">
        <v>169</v>
      </c>
      <c r="F53" t="s">
        <v>218</v>
      </c>
      <c r="G53" t="s">
        <v>510</v>
      </c>
      <c r="L53" t="s">
        <v>511</v>
      </c>
      <c r="M53" t="s">
        <v>428</v>
      </c>
      <c r="N53">
        <v>13.705</v>
      </c>
      <c r="AB53" t="str">
        <f>B2B!D50</f>
        <v>J1</v>
      </c>
      <c r="AC53" t="str">
        <f>B2B!E50</f>
        <v>A48</v>
      </c>
      <c r="AD53" t="str">
        <f t="shared" si="6"/>
        <v>J1-A48</v>
      </c>
      <c r="AE53" t="str">
        <f t="shared" si="7"/>
        <v>HPS_IOB8</v>
      </c>
      <c r="AF53" t="str">
        <f t="shared" si="8"/>
        <v>AB132</v>
      </c>
      <c r="AG53">
        <f t="shared" si="9"/>
        <v>10.638500000000001</v>
      </c>
      <c r="AH53" t="str">
        <f>IF(IFERROR(IF(IF(AF53="--",INDEX(D:D,MATCH(AE53,INDEX(B:B,MATCH(AE53,B:B,)+1):B10567,)+MATCH(AE53,B:B,)))=D53,VLOOKUP(AE53,B:D,3,0),IF(AF53="--",INDEX(D:D,MATCH(AE53,INDEX(B:B,MATCH(AE53,B:B,)+1):B10567,)+MATCH(AE53,B:B,)),"---")),"---")=AD53,"---",IFERROR(IF(IF(AF53="--",INDEX(D:D,MATCH(AE53,INDEX(B:B,MATCH(AE53,B:B,)+1):B10567,)+MATCH(AE53,B:B,)))=AD53,VLOOKUP(AE53,B:D,3,0),IF(AF53="--",INDEX(D:D,MATCH(AE53,INDEX(B:B,MATCH(AE53,B:B,)+1):B10567,)+MATCH(AE53,B:B,)),"---")),"---"))</f>
        <v>---</v>
      </c>
      <c r="AI53" t="str">
        <f t="shared" si="10"/>
        <v>--</v>
      </c>
      <c r="AJ53" t="str">
        <f t="shared" si="11"/>
        <v>HPS_IOB8</v>
      </c>
      <c r="AK53">
        <f t="shared" si="12"/>
        <v>2</v>
      </c>
      <c r="AL53" t="str">
        <f t="shared" si="13"/>
        <v>AB132</v>
      </c>
      <c r="AT53" t="str">
        <f t="shared" si="4"/>
        <v>HPS_IOB7</v>
      </c>
      <c r="AU53" t="str">
        <f t="shared" si="5"/>
        <v>--</v>
      </c>
    </row>
    <row r="54" spans="1:47" x14ac:dyDescent="0.25">
      <c r="A54" t="str">
        <f t="shared" si="0"/>
        <v>J1-A50</v>
      </c>
      <c r="B54" t="str">
        <f t="shared" si="1"/>
        <v>HPS_IOB1</v>
      </c>
      <c r="C54" t="str">
        <f t="shared" si="2"/>
        <v>J1-HPS_IOB1</v>
      </c>
      <c r="D54" t="str">
        <f t="shared" si="3"/>
        <v>J1-A50</v>
      </c>
      <c r="E54" t="s">
        <v>169</v>
      </c>
      <c r="F54" t="s">
        <v>219</v>
      </c>
      <c r="G54" t="s">
        <v>512</v>
      </c>
      <c r="L54" t="s">
        <v>513</v>
      </c>
      <c r="M54" t="s">
        <v>428</v>
      </c>
      <c r="N54">
        <v>13.7392</v>
      </c>
      <c r="AB54" t="str">
        <f>B2B!D51</f>
        <v>J1</v>
      </c>
      <c r="AC54" t="str">
        <f>B2B!E51</f>
        <v>A49</v>
      </c>
      <c r="AD54" t="str">
        <f t="shared" si="6"/>
        <v>J1-A49</v>
      </c>
      <c r="AE54" t="str">
        <f t="shared" si="7"/>
        <v>HPS_IOB7</v>
      </c>
      <c r="AF54" t="str">
        <f t="shared" si="8"/>
        <v>V127</v>
      </c>
      <c r="AG54">
        <f t="shared" si="9"/>
        <v>11.0158</v>
      </c>
      <c r="AH54" t="str">
        <f>IF(IFERROR(IF(IF(AF54="--",INDEX(D:D,MATCH(AE54,INDEX(B:B,MATCH(AE54,B:B,)+1):B10568,)+MATCH(AE54,B:B,)))=D54,VLOOKUP(AE54,B:D,3,0),IF(AF54="--",INDEX(D:D,MATCH(AE54,INDEX(B:B,MATCH(AE54,B:B,)+1):B10568,)+MATCH(AE54,B:B,)),"---")),"---")=AD54,"---",IFERROR(IF(IF(AF54="--",INDEX(D:D,MATCH(AE54,INDEX(B:B,MATCH(AE54,B:B,)+1):B10568,)+MATCH(AE54,B:B,)))=AD54,VLOOKUP(AE54,B:D,3,0),IF(AF54="--",INDEX(D:D,MATCH(AE54,INDEX(B:B,MATCH(AE54,B:B,)+1):B10568,)+MATCH(AE54,B:B,)),"---")),"---"))</f>
        <v>---</v>
      </c>
      <c r="AI54" t="str">
        <f t="shared" si="10"/>
        <v>--</v>
      </c>
      <c r="AJ54" t="str">
        <f t="shared" si="11"/>
        <v>HPS_IOB7</v>
      </c>
      <c r="AK54">
        <f t="shared" si="12"/>
        <v>2</v>
      </c>
      <c r="AL54" t="str">
        <f t="shared" si="13"/>
        <v>V127</v>
      </c>
      <c r="AT54" t="str">
        <f t="shared" si="4"/>
        <v>HPS_IOB1</v>
      </c>
      <c r="AU54" t="str">
        <f t="shared" si="5"/>
        <v>--</v>
      </c>
    </row>
    <row r="55" spans="1:47" x14ac:dyDescent="0.25">
      <c r="A55" t="str">
        <f t="shared" si="0"/>
        <v>J1-A51</v>
      </c>
      <c r="B55" t="str">
        <f t="shared" si="1"/>
        <v>HPS_IOB2</v>
      </c>
      <c r="C55" t="str">
        <f t="shared" si="2"/>
        <v>J1-HPS_IOB2</v>
      </c>
      <c r="D55" t="str">
        <f t="shared" si="3"/>
        <v>J1-A51</v>
      </c>
      <c r="E55" t="s">
        <v>169</v>
      </c>
      <c r="F55" t="s">
        <v>220</v>
      </c>
      <c r="G55" t="s">
        <v>514</v>
      </c>
      <c r="L55" t="s">
        <v>515</v>
      </c>
      <c r="M55" t="s">
        <v>428</v>
      </c>
      <c r="N55">
        <v>13.7402</v>
      </c>
      <c r="AB55" t="str">
        <f>B2B!D52</f>
        <v>J1</v>
      </c>
      <c r="AC55" t="str">
        <f>B2B!E52</f>
        <v>A50</v>
      </c>
      <c r="AD55" t="str">
        <f t="shared" si="6"/>
        <v>J1-A50</v>
      </c>
      <c r="AE55" t="str">
        <f t="shared" si="7"/>
        <v>HPS_IOB1</v>
      </c>
      <c r="AF55" t="str">
        <f t="shared" si="8"/>
        <v>E135</v>
      </c>
      <c r="AG55">
        <f t="shared" si="9"/>
        <v>6.7126999999999999</v>
      </c>
      <c r="AH55" t="str">
        <f>IF(IFERROR(IF(IF(AF55="--",INDEX(D:D,MATCH(AE55,INDEX(B:B,MATCH(AE55,B:B,)+1):B10569,)+MATCH(AE55,B:B,)))=D55,VLOOKUP(AE55,B:D,3,0),IF(AF55="--",INDEX(D:D,MATCH(AE55,INDEX(B:B,MATCH(AE55,B:B,)+1):B10569,)+MATCH(AE55,B:B,)),"---")),"---")=AD55,"---",IFERROR(IF(IF(AF55="--",INDEX(D:D,MATCH(AE55,INDEX(B:B,MATCH(AE55,B:B,)+1):B10569,)+MATCH(AE55,B:B,)))=AD55,VLOOKUP(AE55,B:D,3,0),IF(AF55="--",INDEX(D:D,MATCH(AE55,INDEX(B:B,MATCH(AE55,B:B,)+1):B10569,)+MATCH(AE55,B:B,)),"---")),"---"))</f>
        <v>---</v>
      </c>
      <c r="AI55" t="str">
        <f t="shared" si="10"/>
        <v>--</v>
      </c>
      <c r="AJ55" t="str">
        <f t="shared" si="11"/>
        <v>HPS_IOB1</v>
      </c>
      <c r="AK55">
        <f t="shared" si="12"/>
        <v>2</v>
      </c>
      <c r="AL55" t="str">
        <f t="shared" si="13"/>
        <v>E135</v>
      </c>
      <c r="AT55" t="str">
        <f t="shared" si="4"/>
        <v>HPS_IOB2</v>
      </c>
      <c r="AU55" t="str">
        <f t="shared" si="5"/>
        <v>--</v>
      </c>
    </row>
    <row r="56" spans="1:47" x14ac:dyDescent="0.25">
      <c r="A56" t="str">
        <f t="shared" si="0"/>
        <v>J1-A52</v>
      </c>
      <c r="B56" t="str">
        <f t="shared" si="1"/>
        <v>HPS_IOB3</v>
      </c>
      <c r="C56" t="str">
        <f t="shared" si="2"/>
        <v>J1-HPS_IOB3</v>
      </c>
      <c r="D56" t="str">
        <f t="shared" si="3"/>
        <v>J1-A52</v>
      </c>
      <c r="E56" t="s">
        <v>169</v>
      </c>
      <c r="F56" t="s">
        <v>221</v>
      </c>
      <c r="G56" t="s">
        <v>516</v>
      </c>
      <c r="L56" t="s">
        <v>517</v>
      </c>
      <c r="M56" t="s">
        <v>428</v>
      </c>
      <c r="N56">
        <v>12.193899999999999</v>
      </c>
      <c r="AB56" t="str">
        <f>B2B!D53</f>
        <v>J1</v>
      </c>
      <c r="AC56" t="str">
        <f>B2B!E53</f>
        <v>A51</v>
      </c>
      <c r="AD56" t="str">
        <f t="shared" si="6"/>
        <v>J1-A51</v>
      </c>
      <c r="AE56" t="str">
        <f t="shared" si="7"/>
        <v>HPS_IOB2</v>
      </c>
      <c r="AF56" t="str">
        <f t="shared" si="8"/>
        <v>F132</v>
      </c>
      <c r="AG56">
        <f t="shared" si="9"/>
        <v>6.8372999999999999</v>
      </c>
      <c r="AH56" t="str">
        <f>IF(IFERROR(IF(IF(AF56="--",INDEX(D:D,MATCH(AE56,INDEX(B:B,MATCH(AE56,B:B,)+1):B10570,)+MATCH(AE56,B:B,)))=D56,VLOOKUP(AE56,B:D,3,0),IF(AF56="--",INDEX(D:D,MATCH(AE56,INDEX(B:B,MATCH(AE56,B:B,)+1):B10570,)+MATCH(AE56,B:B,)),"---")),"---")=AD56,"---",IFERROR(IF(IF(AF56="--",INDEX(D:D,MATCH(AE56,INDEX(B:B,MATCH(AE56,B:B,)+1):B10570,)+MATCH(AE56,B:B,)))=AD56,VLOOKUP(AE56,B:D,3,0),IF(AF56="--",INDEX(D:D,MATCH(AE56,INDEX(B:B,MATCH(AE56,B:B,)+1):B10570,)+MATCH(AE56,B:B,)),"---")),"---"))</f>
        <v>---</v>
      </c>
      <c r="AI56" t="str">
        <f t="shared" si="10"/>
        <v>--</v>
      </c>
      <c r="AJ56" t="str">
        <f t="shared" si="11"/>
        <v>HPS_IOB2</v>
      </c>
      <c r="AK56">
        <f t="shared" si="12"/>
        <v>2</v>
      </c>
      <c r="AL56" t="str">
        <f t="shared" si="13"/>
        <v>F132</v>
      </c>
      <c r="AT56" t="str">
        <f t="shared" si="4"/>
        <v>HPS_IOB3</v>
      </c>
      <c r="AU56" t="str">
        <f t="shared" si="5"/>
        <v>--</v>
      </c>
    </row>
    <row r="57" spans="1:47" x14ac:dyDescent="0.25">
      <c r="A57" t="str">
        <f t="shared" si="0"/>
        <v>J1-A53</v>
      </c>
      <c r="B57" t="str">
        <f t="shared" si="1"/>
        <v>HPS_IOB12</v>
      </c>
      <c r="C57" t="str">
        <f t="shared" si="2"/>
        <v>J1-HPS_IOB12</v>
      </c>
      <c r="D57" t="str">
        <f t="shared" si="3"/>
        <v>J1-A53</v>
      </c>
      <c r="E57" t="s">
        <v>169</v>
      </c>
      <c r="F57" t="s">
        <v>222</v>
      </c>
      <c r="G57" t="s">
        <v>518</v>
      </c>
      <c r="L57" t="s">
        <v>519</v>
      </c>
      <c r="M57" t="s">
        <v>428</v>
      </c>
      <c r="N57">
        <v>12.2399</v>
      </c>
      <c r="AB57" t="str">
        <f>B2B!D54</f>
        <v>J1</v>
      </c>
      <c r="AC57" t="str">
        <f>B2B!E54</f>
        <v>A52</v>
      </c>
      <c r="AD57" t="str">
        <f t="shared" si="6"/>
        <v>J1-A52</v>
      </c>
      <c r="AE57" t="str">
        <f t="shared" si="7"/>
        <v>HPS_IOB3</v>
      </c>
      <c r="AF57" t="str">
        <f t="shared" si="8"/>
        <v>D132</v>
      </c>
      <c r="AG57">
        <f t="shared" si="9"/>
        <v>7.6161000000000003</v>
      </c>
      <c r="AH57" t="str">
        <f>IF(IFERROR(IF(IF(AF57="--",INDEX(D:D,MATCH(AE57,INDEX(B:B,MATCH(AE57,B:B,)+1):B10571,)+MATCH(AE57,B:B,)))=D57,VLOOKUP(AE57,B:D,3,0),IF(AF57="--",INDEX(D:D,MATCH(AE57,INDEX(B:B,MATCH(AE57,B:B,)+1):B10571,)+MATCH(AE57,B:B,)),"---")),"---")=AD57,"---",IFERROR(IF(IF(AF57="--",INDEX(D:D,MATCH(AE57,INDEX(B:B,MATCH(AE57,B:B,)+1):B10571,)+MATCH(AE57,B:B,)))=AD57,VLOOKUP(AE57,B:D,3,0),IF(AF57="--",INDEX(D:D,MATCH(AE57,INDEX(B:B,MATCH(AE57,B:B,)+1):B10571,)+MATCH(AE57,B:B,)),"---")),"---"))</f>
        <v>---</v>
      </c>
      <c r="AI57" t="str">
        <f t="shared" si="10"/>
        <v>--</v>
      </c>
      <c r="AJ57" t="str">
        <f t="shared" si="11"/>
        <v>HPS_IOB3</v>
      </c>
      <c r="AK57">
        <f t="shared" si="12"/>
        <v>2</v>
      </c>
      <c r="AL57" t="str">
        <f t="shared" si="13"/>
        <v>D132</v>
      </c>
      <c r="AT57" t="str">
        <f t="shared" si="4"/>
        <v>HPS_IOB12</v>
      </c>
      <c r="AU57" t="str">
        <f t="shared" si="5"/>
        <v>--</v>
      </c>
    </row>
    <row r="58" spans="1:47" x14ac:dyDescent="0.25">
      <c r="A58" t="str">
        <f t="shared" si="0"/>
        <v>J1-A54</v>
      </c>
      <c r="B58" t="str">
        <f t="shared" si="1"/>
        <v>I2C_SCL</v>
      </c>
      <c r="C58" t="str">
        <f t="shared" si="2"/>
        <v>J1-I2C_SCL</v>
      </c>
      <c r="D58" t="str">
        <f t="shared" si="3"/>
        <v>J1-A54</v>
      </c>
      <c r="E58" t="s">
        <v>169</v>
      </c>
      <c r="F58" t="s">
        <v>223</v>
      </c>
      <c r="G58" t="s">
        <v>520</v>
      </c>
      <c r="L58" t="s">
        <v>521</v>
      </c>
      <c r="M58" t="s">
        <v>428</v>
      </c>
      <c r="N58">
        <v>15.9725</v>
      </c>
      <c r="AB58" t="str">
        <f>B2B!D55</f>
        <v>J1</v>
      </c>
      <c r="AC58" t="str">
        <f>B2B!E55</f>
        <v>A53</v>
      </c>
      <c r="AD58" t="str">
        <f t="shared" si="6"/>
        <v>J1-A53</v>
      </c>
      <c r="AE58" t="str">
        <f t="shared" si="7"/>
        <v>HPS_IOB12</v>
      </c>
      <c r="AF58" t="str">
        <f t="shared" si="8"/>
        <v>P124</v>
      </c>
      <c r="AG58">
        <f t="shared" si="9"/>
        <v>13.207800000000001</v>
      </c>
      <c r="AH58" t="str">
        <f>IF(IFERROR(IF(IF(AF58="--",INDEX(D:D,MATCH(AE58,INDEX(B:B,MATCH(AE58,B:B,)+1):B10572,)+MATCH(AE58,B:B,)))=D58,VLOOKUP(AE58,B:D,3,0),IF(AF58="--",INDEX(D:D,MATCH(AE58,INDEX(B:B,MATCH(AE58,B:B,)+1):B10572,)+MATCH(AE58,B:B,)),"---")),"---")=AD58,"---",IFERROR(IF(IF(AF58="--",INDEX(D:D,MATCH(AE58,INDEX(B:B,MATCH(AE58,B:B,)+1):B10572,)+MATCH(AE58,B:B,)))=AD58,VLOOKUP(AE58,B:D,3,0),IF(AF58="--",INDEX(D:D,MATCH(AE58,INDEX(B:B,MATCH(AE58,B:B,)+1):B10572,)+MATCH(AE58,B:B,)),"---")),"---"))</f>
        <v>---</v>
      </c>
      <c r="AI58" t="str">
        <f t="shared" si="10"/>
        <v>--</v>
      </c>
      <c r="AJ58" t="str">
        <f t="shared" si="11"/>
        <v>HPS_IOB12</v>
      </c>
      <c r="AK58">
        <f t="shared" si="12"/>
        <v>2</v>
      </c>
      <c r="AL58" t="str">
        <f t="shared" si="13"/>
        <v>P124</v>
      </c>
      <c r="AT58" t="str">
        <f t="shared" si="4"/>
        <v>I2C_SCL</v>
      </c>
      <c r="AU58" t="str">
        <f t="shared" si="5"/>
        <v>--</v>
      </c>
    </row>
    <row r="59" spans="1:47" x14ac:dyDescent="0.25">
      <c r="A59" t="str">
        <f t="shared" si="0"/>
        <v>J1-A55</v>
      </c>
      <c r="B59" t="str">
        <f t="shared" si="1"/>
        <v>I2C_SDA</v>
      </c>
      <c r="C59" t="str">
        <f t="shared" si="2"/>
        <v>J1-I2C_SDA</v>
      </c>
      <c r="D59" t="str">
        <f t="shared" si="3"/>
        <v>J1-A55</v>
      </c>
      <c r="E59" t="s">
        <v>169</v>
      </c>
      <c r="F59" t="s">
        <v>224</v>
      </c>
      <c r="G59" t="s">
        <v>522</v>
      </c>
      <c r="L59" t="s">
        <v>523</v>
      </c>
      <c r="M59" t="s">
        <v>428</v>
      </c>
      <c r="N59">
        <v>16.392099999999999</v>
      </c>
      <c r="AB59" t="str">
        <f>B2B!D56</f>
        <v>J1</v>
      </c>
      <c r="AC59" t="str">
        <f>B2B!E56</f>
        <v>A54</v>
      </c>
      <c r="AD59" t="str">
        <f t="shared" si="6"/>
        <v>J1-A54</v>
      </c>
      <c r="AE59" t="str">
        <f t="shared" si="7"/>
        <v>I2C_SCL</v>
      </c>
      <c r="AF59" t="str">
        <f t="shared" si="8"/>
        <v>--</v>
      </c>
      <c r="AG59">
        <f t="shared" si="9"/>
        <v>17.907599999999999</v>
      </c>
      <c r="AH59" t="str">
        <f>IF(IFERROR(IF(IF(AF59="--",INDEX(D:D,MATCH(AE59,INDEX(B:B,MATCH(AE59,B:B,)+1):B10573,)+MATCH(AE59,B:B,)))=D59,VLOOKUP(AE59,B:D,3,0),IF(AF59="--",INDEX(D:D,MATCH(AE59,INDEX(B:B,MATCH(AE59,B:B,)+1):B10573,)+MATCH(AE59,B:B,)),"---")),"---")=AD59,"---",IFERROR(IF(IF(AF59="--",INDEX(D:D,MATCH(AE59,INDEX(B:B,MATCH(AE59,B:B,)+1):B10573,)+MATCH(AE59,B:B,)))=AD59,VLOOKUP(AE59,B:D,3,0),IF(AF59="--",INDEX(D:D,MATCH(AE59,INDEX(B:B,MATCH(AE59,B:B,)+1):B10573,)+MATCH(AE59,B:B,)),"---")),"---"))</f>
        <v>U3-1</v>
      </c>
      <c r="AI59" t="str">
        <f t="shared" si="10"/>
        <v>--</v>
      </c>
      <c r="AJ59" t="str">
        <f t="shared" si="11"/>
        <v>I2C_SCL</v>
      </c>
      <c r="AK59">
        <f t="shared" si="12"/>
        <v>5</v>
      </c>
      <c r="AL59" t="str">
        <f t="shared" si="13"/>
        <v>--</v>
      </c>
      <c r="AT59" t="str">
        <f t="shared" si="4"/>
        <v>I2C_SDA</v>
      </c>
      <c r="AU59" t="str">
        <f t="shared" si="5"/>
        <v>--</v>
      </c>
    </row>
    <row r="60" spans="1:47" x14ac:dyDescent="0.25">
      <c r="A60" t="str">
        <f t="shared" si="0"/>
        <v>J1-A56</v>
      </c>
      <c r="B60" t="str">
        <f t="shared" si="1"/>
        <v>3.3V</v>
      </c>
      <c r="C60" t="str">
        <f t="shared" si="2"/>
        <v>J1-3.3V</v>
      </c>
      <c r="D60" t="str">
        <f t="shared" si="3"/>
        <v>J1-A56</v>
      </c>
      <c r="E60" t="s">
        <v>169</v>
      </c>
      <c r="F60" t="s">
        <v>225</v>
      </c>
      <c r="G60" t="s">
        <v>446</v>
      </c>
      <c r="L60" t="s">
        <v>524</v>
      </c>
      <c r="M60" t="s">
        <v>428</v>
      </c>
      <c r="N60">
        <v>16.000800000000002</v>
      </c>
      <c r="AB60" t="str">
        <f>B2B!D57</f>
        <v>J1</v>
      </c>
      <c r="AC60" t="str">
        <f>B2B!E57</f>
        <v>A55</v>
      </c>
      <c r="AD60" t="str">
        <f t="shared" si="6"/>
        <v>J1-A55</v>
      </c>
      <c r="AE60" t="str">
        <f t="shared" si="7"/>
        <v>I2C_SDA</v>
      </c>
      <c r="AF60" t="str">
        <f t="shared" si="8"/>
        <v>--</v>
      </c>
      <c r="AG60">
        <f t="shared" si="9"/>
        <v>21.417100000000001</v>
      </c>
      <c r="AH60" t="str">
        <f>IF(IFERROR(IF(IF(AF60="--",INDEX(D:D,MATCH(AE60,INDEX(B:B,MATCH(AE60,B:B,)+1):B10574,)+MATCH(AE60,B:B,)))=D60,VLOOKUP(AE60,B:D,3,0),IF(AF60="--",INDEX(D:D,MATCH(AE60,INDEX(B:B,MATCH(AE60,B:B,)+1):B10574,)+MATCH(AE60,B:B,)),"---")),"---")=AD60,"---",IFERROR(IF(IF(AF60="--",INDEX(D:D,MATCH(AE60,INDEX(B:B,MATCH(AE60,B:B,)+1):B10574,)+MATCH(AE60,B:B,)))=AD60,VLOOKUP(AE60,B:D,3,0),IF(AF60="--",INDEX(D:D,MATCH(AE60,INDEX(B:B,MATCH(AE60,B:B,)+1):B10574,)+MATCH(AE60,B:B,)),"---")),"---"))</f>
        <v>U3-3</v>
      </c>
      <c r="AI60" t="str">
        <f t="shared" si="10"/>
        <v>--</v>
      </c>
      <c r="AJ60" t="str">
        <f t="shared" si="11"/>
        <v>I2C_SDA</v>
      </c>
      <c r="AK60">
        <f t="shared" si="12"/>
        <v>5</v>
      </c>
      <c r="AL60" t="str">
        <f t="shared" si="13"/>
        <v>--</v>
      </c>
      <c r="AT60" t="str">
        <f t="shared" si="4"/>
        <v>3.3V</v>
      </c>
      <c r="AU60" t="str">
        <f t="shared" si="5"/>
        <v>--</v>
      </c>
    </row>
    <row r="61" spans="1:47" x14ac:dyDescent="0.25">
      <c r="A61" t="str">
        <f t="shared" si="0"/>
        <v>J1-A57</v>
      </c>
      <c r="B61" t="str">
        <f t="shared" si="1"/>
        <v>3.3V</v>
      </c>
      <c r="C61" t="str">
        <f t="shared" si="2"/>
        <v>J1-3.3V</v>
      </c>
      <c r="D61" t="str">
        <f t="shared" si="3"/>
        <v>J1-A57</v>
      </c>
      <c r="E61" t="s">
        <v>169</v>
      </c>
      <c r="F61" t="s">
        <v>226</v>
      </c>
      <c r="G61" t="s">
        <v>446</v>
      </c>
      <c r="L61" t="s">
        <v>525</v>
      </c>
      <c r="M61" t="s">
        <v>428</v>
      </c>
      <c r="N61">
        <v>15.7857</v>
      </c>
      <c r="AB61" t="str">
        <f>B2B!D58</f>
        <v>J1</v>
      </c>
      <c r="AC61" t="str">
        <f>B2B!E58</f>
        <v>A56</v>
      </c>
      <c r="AD61" t="str">
        <f t="shared" si="6"/>
        <v>J1-A56</v>
      </c>
      <c r="AE61" t="str">
        <f t="shared" si="7"/>
        <v>3.3V</v>
      </c>
      <c r="AF61" t="str">
        <f t="shared" si="8"/>
        <v>--</v>
      </c>
      <c r="AG61">
        <f t="shared" si="9"/>
        <v>39.1145</v>
      </c>
      <c r="AH61" t="str">
        <f>IF(IFERROR(IF(IF(AF61="--",INDEX(D:D,MATCH(AE61,INDEX(B:B,MATCH(AE61,B:B,)+1):B10575,)+MATCH(AE61,B:B,)))=D61,VLOOKUP(AE61,B:D,3,0),IF(AF61="--",INDEX(D:D,MATCH(AE61,INDEX(B:B,MATCH(AE61,B:B,)+1):B10575,)+MATCH(AE61,B:B,)),"---")),"---")=AD61,"---",IFERROR(IF(IF(AF61="--",INDEX(D:D,MATCH(AE61,INDEX(B:B,MATCH(AE61,B:B,)+1):B10575,)+MATCH(AE61,B:B,)))=AD61,VLOOKUP(AE61,B:D,3,0),IF(AF61="--",INDEX(D:D,MATCH(AE61,INDEX(B:B,MATCH(AE61,B:B,)+1):B10575,)+MATCH(AE61,B:B,)),"---")),"---"))</f>
        <v>---</v>
      </c>
      <c r="AI61" t="str">
        <f t="shared" si="10"/>
        <v>--</v>
      </c>
      <c r="AJ61" t="str">
        <f t="shared" si="11"/>
        <v>3.3V</v>
      </c>
      <c r="AK61">
        <f t="shared" si="12"/>
        <v>23</v>
      </c>
      <c r="AL61" t="str">
        <f t="shared" si="13"/>
        <v>--</v>
      </c>
      <c r="AT61" t="str">
        <f t="shared" si="4"/>
        <v>3.3V</v>
      </c>
      <c r="AU61" t="str">
        <f t="shared" si="5"/>
        <v>--</v>
      </c>
    </row>
    <row r="62" spans="1:47" x14ac:dyDescent="0.25">
      <c r="A62" t="str">
        <f t="shared" si="0"/>
        <v>J1-A58</v>
      </c>
      <c r="B62" t="str">
        <f t="shared" si="1"/>
        <v>GND</v>
      </c>
      <c r="C62" t="str">
        <f t="shared" si="2"/>
        <v>J1-GND</v>
      </c>
      <c r="D62" t="str">
        <f t="shared" si="3"/>
        <v>J1-A58</v>
      </c>
      <c r="E62" t="s">
        <v>169</v>
      </c>
      <c r="F62" t="s">
        <v>227</v>
      </c>
      <c r="G62" t="s">
        <v>433</v>
      </c>
      <c r="L62" t="s">
        <v>526</v>
      </c>
      <c r="M62" t="s">
        <v>428</v>
      </c>
      <c r="N62">
        <v>15.860900000000001</v>
      </c>
      <c r="AB62" t="str">
        <f>B2B!D59</f>
        <v>J1</v>
      </c>
      <c r="AC62" t="str">
        <f>B2B!E59</f>
        <v>A57</v>
      </c>
      <c r="AD62" t="str">
        <f t="shared" si="6"/>
        <v>J1-A57</v>
      </c>
      <c r="AE62" t="str">
        <f t="shared" si="7"/>
        <v>3.3V</v>
      </c>
      <c r="AF62" t="str">
        <f t="shared" si="8"/>
        <v>--</v>
      </c>
      <c r="AG62">
        <f t="shared" si="9"/>
        <v>39.1145</v>
      </c>
      <c r="AH62" t="str">
        <f>IF(IFERROR(IF(IF(AF62="--",INDEX(D:D,MATCH(AE62,INDEX(B:B,MATCH(AE62,B:B,)+1):B10576,)+MATCH(AE62,B:B,)))=D62,VLOOKUP(AE62,B:D,3,0),IF(AF62="--",INDEX(D:D,MATCH(AE62,INDEX(B:B,MATCH(AE62,B:B,)+1):B10576,)+MATCH(AE62,B:B,)),"---")),"---")=AD62,"---",IFERROR(IF(IF(AF62="--",INDEX(D:D,MATCH(AE62,INDEX(B:B,MATCH(AE62,B:B,)+1):B10576,)+MATCH(AE62,B:B,)))=AD62,VLOOKUP(AE62,B:D,3,0),IF(AF62="--",INDEX(D:D,MATCH(AE62,INDEX(B:B,MATCH(AE62,B:B,)+1):B10576,)+MATCH(AE62,B:B,)),"---")),"---"))</f>
        <v>---</v>
      </c>
      <c r="AI62" t="str">
        <f t="shared" si="10"/>
        <v>--</v>
      </c>
      <c r="AJ62" t="str">
        <f t="shared" si="11"/>
        <v>3.3V</v>
      </c>
      <c r="AK62">
        <f t="shared" si="12"/>
        <v>23</v>
      </c>
      <c r="AL62" t="str">
        <f t="shared" si="13"/>
        <v>--</v>
      </c>
      <c r="AT62" t="str">
        <f t="shared" si="4"/>
        <v>GND</v>
      </c>
      <c r="AU62" t="str">
        <f t="shared" si="5"/>
        <v>--</v>
      </c>
    </row>
    <row r="63" spans="1:47" x14ac:dyDescent="0.25">
      <c r="A63" t="str">
        <f t="shared" si="0"/>
        <v>J1-A59</v>
      </c>
      <c r="B63" t="str">
        <f t="shared" si="1"/>
        <v>12.0V</v>
      </c>
      <c r="C63" t="str">
        <f t="shared" si="2"/>
        <v>J1-12.0V</v>
      </c>
      <c r="D63" t="str">
        <f t="shared" si="3"/>
        <v>J1-A59</v>
      </c>
      <c r="E63" t="s">
        <v>169</v>
      </c>
      <c r="F63" t="s">
        <v>228</v>
      </c>
      <c r="G63" t="s">
        <v>443</v>
      </c>
      <c r="L63" t="s">
        <v>527</v>
      </c>
      <c r="M63" t="s">
        <v>428</v>
      </c>
      <c r="N63">
        <v>15.7928</v>
      </c>
      <c r="AB63" t="str">
        <f>B2B!D60</f>
        <v>J1</v>
      </c>
      <c r="AC63" t="str">
        <f>B2B!E60</f>
        <v>A58</v>
      </c>
      <c r="AD63" t="str">
        <f t="shared" si="6"/>
        <v>J1-A58</v>
      </c>
      <c r="AE63" t="str">
        <f t="shared" si="7"/>
        <v>GND</v>
      </c>
      <c r="AF63" t="str">
        <f t="shared" si="8"/>
        <v>---</v>
      </c>
      <c r="AG63" t="str">
        <f t="shared" si="9"/>
        <v>---</v>
      </c>
      <c r="AH63" t="str">
        <f>IF(IFERROR(IF(IF(AF63="--",INDEX(D:D,MATCH(AE63,INDEX(B:B,MATCH(AE63,B:B,)+1):B10577,)+MATCH(AE63,B:B,)))=D63,VLOOKUP(AE63,B:D,3,0),IF(AF63="--",INDEX(D:D,MATCH(AE63,INDEX(B:B,MATCH(AE63,B:B,)+1):B10577,)+MATCH(AE63,B:B,)),"---")),"---")=AD63,"---",IFERROR(IF(IF(AF63="--",INDEX(D:D,MATCH(AE63,INDEX(B:B,MATCH(AE63,B:B,)+1):B10577,)+MATCH(AE63,B:B,)))=AD63,VLOOKUP(AE63,B:D,3,0),IF(AF63="--",INDEX(D:D,MATCH(AE63,INDEX(B:B,MATCH(AE63,B:B,)+1):B10577,)+MATCH(AE63,B:B,)),"---")),"---"))</f>
        <v>---</v>
      </c>
      <c r="AI63" t="str">
        <f t="shared" si="10"/>
        <v>--</v>
      </c>
      <c r="AJ63" t="str">
        <f t="shared" si="11"/>
        <v>GND</v>
      </c>
      <c r="AK63">
        <f t="shared" si="12"/>
        <v>1320</v>
      </c>
      <c r="AL63" t="str">
        <f t="shared" si="13"/>
        <v>---</v>
      </c>
      <c r="AT63" t="str">
        <f t="shared" si="4"/>
        <v>12.0V</v>
      </c>
      <c r="AU63" t="str">
        <f t="shared" si="5"/>
        <v>--</v>
      </c>
    </row>
    <row r="64" spans="1:47" x14ac:dyDescent="0.25">
      <c r="A64" t="str">
        <f t="shared" si="0"/>
        <v>J1-A60</v>
      </c>
      <c r="B64" t="str">
        <f t="shared" si="1"/>
        <v>12.0V</v>
      </c>
      <c r="C64" t="str">
        <f t="shared" si="2"/>
        <v>J1-12.0V</v>
      </c>
      <c r="D64" t="str">
        <f t="shared" si="3"/>
        <v>J1-A60</v>
      </c>
      <c r="E64" t="s">
        <v>169</v>
      </c>
      <c r="F64" t="s">
        <v>229</v>
      </c>
      <c r="G64" t="s">
        <v>443</v>
      </c>
      <c r="L64" t="s">
        <v>528</v>
      </c>
      <c r="M64" t="s">
        <v>428</v>
      </c>
      <c r="N64">
        <v>16.046199999999999</v>
      </c>
      <c r="AB64" t="str">
        <f>B2B!D61</f>
        <v>J1</v>
      </c>
      <c r="AC64" t="str">
        <f>B2B!E61</f>
        <v>A59</v>
      </c>
      <c r="AD64" t="str">
        <f t="shared" si="6"/>
        <v>J1-A59</v>
      </c>
      <c r="AE64" t="str">
        <f t="shared" si="7"/>
        <v>12.0V</v>
      </c>
      <c r="AF64" t="str">
        <f t="shared" si="8"/>
        <v>--</v>
      </c>
      <c r="AG64">
        <f t="shared" si="9"/>
        <v>105.446</v>
      </c>
      <c r="AH64" t="str">
        <f>IF(IFERROR(IF(IF(AF64="--",INDEX(D:D,MATCH(AE64,INDEX(B:B,MATCH(AE64,B:B,)+1):B10578,)+MATCH(AE64,B:B,)))=D64,VLOOKUP(AE64,B:D,3,0),IF(AF64="--",INDEX(D:D,MATCH(AE64,INDEX(B:B,MATCH(AE64,B:B,)+1):B10578,)+MATCH(AE64,B:B,)),"---")),"---")=AD64,"---",IFERROR(IF(IF(AF64="--",INDEX(D:D,MATCH(AE64,INDEX(B:B,MATCH(AE64,B:B,)+1):B10578,)+MATCH(AE64,B:B,)))=AD64,VLOOKUP(AE64,B:D,3,0),IF(AF64="--",INDEX(D:D,MATCH(AE64,INDEX(B:B,MATCH(AE64,B:B,)+1):B10578,)+MATCH(AE64,B:B,)),"---")),"---"))</f>
        <v>---</v>
      </c>
      <c r="AI64" t="str">
        <f t="shared" si="10"/>
        <v>--</v>
      </c>
      <c r="AJ64" t="str">
        <f t="shared" si="11"/>
        <v>12.0V</v>
      </c>
      <c r="AK64">
        <f t="shared" si="12"/>
        <v>64</v>
      </c>
      <c r="AL64" t="str">
        <f t="shared" si="13"/>
        <v>--</v>
      </c>
      <c r="AT64" t="str">
        <f t="shared" si="4"/>
        <v>12.0V</v>
      </c>
      <c r="AU64" t="str">
        <f t="shared" si="5"/>
        <v>--</v>
      </c>
    </row>
    <row r="65" spans="1:47" x14ac:dyDescent="0.25">
      <c r="A65" t="str">
        <f t="shared" si="0"/>
        <v>J1-B1</v>
      </c>
      <c r="B65" t="str">
        <f t="shared" si="1"/>
        <v>NetJ1_B1</v>
      </c>
      <c r="C65" t="str">
        <f t="shared" si="2"/>
        <v>J1-NetJ1_B1</v>
      </c>
      <c r="D65" t="str">
        <f t="shared" si="3"/>
        <v>J1-B1</v>
      </c>
      <c r="E65" t="s">
        <v>169</v>
      </c>
      <c r="F65" t="s">
        <v>230</v>
      </c>
      <c r="G65" t="s">
        <v>529</v>
      </c>
      <c r="L65" t="s">
        <v>530</v>
      </c>
      <c r="M65" t="s">
        <v>428</v>
      </c>
      <c r="N65">
        <v>15.995799999999999</v>
      </c>
      <c r="AB65" t="str">
        <f>B2B!D62</f>
        <v>J1</v>
      </c>
      <c r="AC65" t="str">
        <f>B2B!E62</f>
        <v>A60</v>
      </c>
      <c r="AD65" t="str">
        <f t="shared" si="6"/>
        <v>J1-A60</v>
      </c>
      <c r="AE65" t="str">
        <f t="shared" si="7"/>
        <v>12.0V</v>
      </c>
      <c r="AF65" t="str">
        <f t="shared" si="8"/>
        <v>--</v>
      </c>
      <c r="AG65">
        <f t="shared" si="9"/>
        <v>105.446</v>
      </c>
      <c r="AH65" t="str">
        <f>IF(IFERROR(IF(IF(AF65="--",INDEX(D:D,MATCH(AE65,INDEX(B:B,MATCH(AE65,B:B,)+1):B10579,)+MATCH(AE65,B:B,)))=D65,VLOOKUP(AE65,B:D,3,0),IF(AF65="--",INDEX(D:D,MATCH(AE65,INDEX(B:B,MATCH(AE65,B:B,)+1):B10579,)+MATCH(AE65,B:B,)),"---")),"---")=AD65,"---",IFERROR(IF(IF(AF65="--",INDEX(D:D,MATCH(AE65,INDEX(B:B,MATCH(AE65,B:B,)+1):B10579,)+MATCH(AE65,B:B,)))=AD65,VLOOKUP(AE65,B:D,3,0),IF(AF65="--",INDEX(D:D,MATCH(AE65,INDEX(B:B,MATCH(AE65,B:B,)+1):B10579,)+MATCH(AE65,B:B,)),"---")),"---"))</f>
        <v>---</v>
      </c>
      <c r="AI65" t="str">
        <f t="shared" si="10"/>
        <v>--</v>
      </c>
      <c r="AJ65" t="str">
        <f t="shared" si="11"/>
        <v>12.0V</v>
      </c>
      <c r="AK65">
        <f t="shared" si="12"/>
        <v>64</v>
      </c>
      <c r="AL65" t="str">
        <f t="shared" si="13"/>
        <v>--</v>
      </c>
      <c r="AT65" t="str">
        <f t="shared" si="4"/>
        <v>NetJ1_B1</v>
      </c>
      <c r="AU65" t="str">
        <f t="shared" si="5"/>
        <v>--</v>
      </c>
    </row>
    <row r="66" spans="1:47" x14ac:dyDescent="0.25">
      <c r="A66" t="str">
        <f t="shared" si="0"/>
        <v>J1-B2</v>
      </c>
      <c r="B66" t="str">
        <f t="shared" si="1"/>
        <v>NetJ1_B2</v>
      </c>
      <c r="C66" t="str">
        <f t="shared" si="2"/>
        <v>J1-NetJ1_B2</v>
      </c>
      <c r="D66" t="str">
        <f t="shared" si="3"/>
        <v>J1-B2</v>
      </c>
      <c r="E66" t="s">
        <v>169</v>
      </c>
      <c r="F66" t="s">
        <v>231</v>
      </c>
      <c r="G66" t="s">
        <v>531</v>
      </c>
      <c r="L66" t="s">
        <v>532</v>
      </c>
      <c r="M66" t="s">
        <v>428</v>
      </c>
      <c r="N66">
        <v>17.042899999999999</v>
      </c>
      <c r="AB66" t="str">
        <f>B2B!D63</f>
        <v>J1</v>
      </c>
      <c r="AC66" t="str">
        <f>B2B!E63</f>
        <v>B1</v>
      </c>
      <c r="AD66" t="str">
        <f t="shared" si="6"/>
        <v>J1-B1</v>
      </c>
      <c r="AE66" t="str">
        <f t="shared" si="7"/>
        <v>NetJ1_B1</v>
      </c>
      <c r="AF66" t="str">
        <f t="shared" si="8"/>
        <v>--</v>
      </c>
      <c r="AG66" t="e">
        <f t="shared" si="9"/>
        <v>#N/A</v>
      </c>
      <c r="AH66" t="str">
        <f>IF(IFERROR(IF(IF(AF66="--",INDEX(D:D,MATCH(AE66,INDEX(B:B,MATCH(AE66,B:B,)+1):B10580,)+MATCH(AE66,B:B,)))=D66,VLOOKUP(AE66,B:D,3,0),IF(AF66="--",INDEX(D:D,MATCH(AE66,INDEX(B:B,MATCH(AE66,B:B,)+1):B10580,)+MATCH(AE66,B:B,)),"---")),"---")=AD66,"---",IFERROR(IF(IF(AF66="--",INDEX(D:D,MATCH(AE66,INDEX(B:B,MATCH(AE66,B:B,)+1):B10580,)+MATCH(AE66,B:B,)))=AD66,VLOOKUP(AE66,B:D,3,0),IF(AF66="--",INDEX(D:D,MATCH(AE66,INDEX(B:B,MATCH(AE66,B:B,)+1):B10580,)+MATCH(AE66,B:B,)),"---")),"---"))</f>
        <v>---</v>
      </c>
      <c r="AI66" t="str">
        <f t="shared" si="10"/>
        <v>--</v>
      </c>
      <c r="AJ66" t="str">
        <f t="shared" si="11"/>
        <v>NetJ1_B1</v>
      </c>
      <c r="AK66">
        <f t="shared" si="12"/>
        <v>1</v>
      </c>
      <c r="AL66" t="str">
        <f t="shared" si="13"/>
        <v>--</v>
      </c>
      <c r="AT66" t="str">
        <f t="shared" si="4"/>
        <v>NetJ1_B2</v>
      </c>
      <c r="AU66" t="str">
        <f t="shared" si="5"/>
        <v>--</v>
      </c>
    </row>
    <row r="67" spans="1:47" x14ac:dyDescent="0.25">
      <c r="A67" t="str">
        <f t="shared" si="0"/>
        <v>J1-B3</v>
      </c>
      <c r="B67" t="str">
        <f t="shared" si="1"/>
        <v>GND</v>
      </c>
      <c r="C67" t="str">
        <f t="shared" si="2"/>
        <v>J1-GND</v>
      </c>
      <c r="D67" t="str">
        <f t="shared" si="3"/>
        <v>J1-B3</v>
      </c>
      <c r="E67" t="s">
        <v>169</v>
      </c>
      <c r="F67" t="s">
        <v>232</v>
      </c>
      <c r="G67" t="s">
        <v>433</v>
      </c>
      <c r="L67" t="s">
        <v>533</v>
      </c>
      <c r="M67" t="s">
        <v>428</v>
      </c>
      <c r="N67">
        <v>17.021799999999999</v>
      </c>
      <c r="AB67" t="str">
        <f>B2B!D64</f>
        <v>J1</v>
      </c>
      <c r="AC67" t="str">
        <f>B2B!E64</f>
        <v>B2</v>
      </c>
      <c r="AD67" t="str">
        <f t="shared" si="6"/>
        <v>J1-B2</v>
      </c>
      <c r="AE67" t="str">
        <f t="shared" si="7"/>
        <v>NetJ1_B2</v>
      </c>
      <c r="AF67" t="str">
        <f t="shared" si="8"/>
        <v>--</v>
      </c>
      <c r="AG67" t="e">
        <f t="shared" si="9"/>
        <v>#N/A</v>
      </c>
      <c r="AH67" t="str">
        <f>IF(IFERROR(IF(IF(AF67="--",INDEX(D:D,MATCH(AE67,INDEX(B:B,MATCH(AE67,B:B,)+1):B10581,)+MATCH(AE67,B:B,)))=D67,VLOOKUP(AE67,B:D,3,0),IF(AF67="--",INDEX(D:D,MATCH(AE67,INDEX(B:B,MATCH(AE67,B:B,)+1):B10581,)+MATCH(AE67,B:B,)),"---")),"---")=AD67,"---",IFERROR(IF(IF(AF67="--",INDEX(D:D,MATCH(AE67,INDEX(B:B,MATCH(AE67,B:B,)+1):B10581,)+MATCH(AE67,B:B,)))=AD67,VLOOKUP(AE67,B:D,3,0),IF(AF67="--",INDEX(D:D,MATCH(AE67,INDEX(B:B,MATCH(AE67,B:B,)+1):B10581,)+MATCH(AE67,B:B,)),"---")),"---"))</f>
        <v>---</v>
      </c>
      <c r="AI67" t="str">
        <f t="shared" si="10"/>
        <v>--</v>
      </c>
      <c r="AJ67" t="str">
        <f t="shared" si="11"/>
        <v>NetJ1_B2</v>
      </c>
      <c r="AK67">
        <f t="shared" si="12"/>
        <v>1</v>
      </c>
      <c r="AL67" t="str">
        <f t="shared" si="13"/>
        <v>--</v>
      </c>
      <c r="AT67" t="str">
        <f t="shared" si="4"/>
        <v>GND</v>
      </c>
      <c r="AU67" t="str">
        <f t="shared" si="5"/>
        <v>--</v>
      </c>
    </row>
    <row r="68" spans="1:47" x14ac:dyDescent="0.25">
      <c r="A68" t="str">
        <f t="shared" si="0"/>
        <v>J1-B4</v>
      </c>
      <c r="B68" t="str">
        <f t="shared" si="1"/>
        <v>NetJ1_B4</v>
      </c>
      <c r="C68" t="str">
        <f t="shared" si="2"/>
        <v>J1-NetJ1_B4</v>
      </c>
      <c r="D68" t="str">
        <f t="shared" si="3"/>
        <v>J1-B4</v>
      </c>
      <c r="E68" t="s">
        <v>169</v>
      </c>
      <c r="F68" t="s">
        <v>233</v>
      </c>
      <c r="G68" t="s">
        <v>534</v>
      </c>
      <c r="L68" t="s">
        <v>535</v>
      </c>
      <c r="M68" t="s">
        <v>428</v>
      </c>
      <c r="N68">
        <v>12.010999999999999</v>
      </c>
      <c r="AB68" t="str">
        <f>B2B!D65</f>
        <v>J1</v>
      </c>
      <c r="AC68" t="str">
        <f>B2B!E65</f>
        <v>B3</v>
      </c>
      <c r="AD68" t="str">
        <f t="shared" si="6"/>
        <v>J1-B3</v>
      </c>
      <c r="AE68" t="str">
        <f t="shared" si="7"/>
        <v>GND</v>
      </c>
      <c r="AF68" t="str">
        <f t="shared" si="8"/>
        <v>---</v>
      </c>
      <c r="AG68" t="str">
        <f t="shared" si="9"/>
        <v>---</v>
      </c>
      <c r="AH68" t="str">
        <f>IF(IFERROR(IF(IF(AF68="--",INDEX(D:D,MATCH(AE68,INDEX(B:B,MATCH(AE68,B:B,)+1):B10582,)+MATCH(AE68,B:B,)))=D68,VLOOKUP(AE68,B:D,3,0),IF(AF68="--",INDEX(D:D,MATCH(AE68,INDEX(B:B,MATCH(AE68,B:B,)+1):B10582,)+MATCH(AE68,B:B,)),"---")),"---")=AD68,"---",IFERROR(IF(IF(AF68="--",INDEX(D:D,MATCH(AE68,INDEX(B:B,MATCH(AE68,B:B,)+1):B10582,)+MATCH(AE68,B:B,)))=AD68,VLOOKUP(AE68,B:D,3,0),IF(AF68="--",INDEX(D:D,MATCH(AE68,INDEX(B:B,MATCH(AE68,B:B,)+1):B10582,)+MATCH(AE68,B:B,)),"---")),"---"))</f>
        <v>---</v>
      </c>
      <c r="AI68" t="str">
        <f t="shared" si="10"/>
        <v>--</v>
      </c>
      <c r="AJ68" t="str">
        <f t="shared" si="11"/>
        <v>GND</v>
      </c>
      <c r="AK68">
        <f t="shared" si="12"/>
        <v>1320</v>
      </c>
      <c r="AL68" t="str">
        <f t="shared" si="13"/>
        <v>---</v>
      </c>
      <c r="AT68" t="str">
        <f t="shared" si="4"/>
        <v>NetJ1_B4</v>
      </c>
      <c r="AU68" t="str">
        <f t="shared" si="5"/>
        <v>--</v>
      </c>
    </row>
    <row r="69" spans="1:47" x14ac:dyDescent="0.25">
      <c r="A69" t="str">
        <f t="shared" si="0"/>
        <v>J1-B5</v>
      </c>
      <c r="B69" t="str">
        <f t="shared" si="1"/>
        <v>NetJ1_B5</v>
      </c>
      <c r="C69" t="str">
        <f t="shared" si="2"/>
        <v>J1-NetJ1_B5</v>
      </c>
      <c r="D69" t="str">
        <f t="shared" si="3"/>
        <v>J1-B5</v>
      </c>
      <c r="E69" t="s">
        <v>169</v>
      </c>
      <c r="F69" t="s">
        <v>234</v>
      </c>
      <c r="G69" t="s">
        <v>536</v>
      </c>
      <c r="L69" t="s">
        <v>537</v>
      </c>
      <c r="M69" t="s">
        <v>428</v>
      </c>
      <c r="N69">
        <v>11.892799999999999</v>
      </c>
      <c r="AB69" t="str">
        <f>B2B!D66</f>
        <v>J1</v>
      </c>
      <c r="AC69" t="str">
        <f>B2B!E66</f>
        <v>B4</v>
      </c>
      <c r="AD69" t="str">
        <f t="shared" si="6"/>
        <v>J1-B4</v>
      </c>
      <c r="AE69" t="str">
        <f t="shared" si="7"/>
        <v>NetJ1_B4</v>
      </c>
      <c r="AF69" t="str">
        <f t="shared" si="8"/>
        <v>--</v>
      </c>
      <c r="AG69" t="e">
        <f t="shared" si="9"/>
        <v>#N/A</v>
      </c>
      <c r="AH69" t="str">
        <f>IF(IFERROR(IF(IF(AF69="--",INDEX(D:D,MATCH(AE69,INDEX(B:B,MATCH(AE69,B:B,)+1):B10583,)+MATCH(AE69,B:B,)))=D69,VLOOKUP(AE69,B:D,3,0),IF(AF69="--",INDEX(D:D,MATCH(AE69,INDEX(B:B,MATCH(AE69,B:B,)+1):B10583,)+MATCH(AE69,B:B,)),"---")),"---")=AD69,"---",IFERROR(IF(IF(AF69="--",INDEX(D:D,MATCH(AE69,INDEX(B:B,MATCH(AE69,B:B,)+1):B10583,)+MATCH(AE69,B:B,)))=AD69,VLOOKUP(AE69,B:D,3,0),IF(AF69="--",INDEX(D:D,MATCH(AE69,INDEX(B:B,MATCH(AE69,B:B,)+1):B10583,)+MATCH(AE69,B:B,)),"---")),"---"))</f>
        <v>---</v>
      </c>
      <c r="AI69" t="str">
        <f t="shared" si="10"/>
        <v>--</v>
      </c>
      <c r="AJ69" t="str">
        <f t="shared" si="11"/>
        <v>NetJ1_B4</v>
      </c>
      <c r="AK69">
        <f t="shared" si="12"/>
        <v>1</v>
      </c>
      <c r="AL69" t="str">
        <f t="shared" si="13"/>
        <v>--</v>
      </c>
      <c r="AT69" t="str">
        <f t="shared" si="4"/>
        <v>NetJ1_B5</v>
      </c>
      <c r="AU69" t="str">
        <f t="shared" si="5"/>
        <v>--</v>
      </c>
    </row>
    <row r="70" spans="1:47" x14ac:dyDescent="0.25">
      <c r="A70" t="str">
        <f t="shared" ref="A70:A133" si="14">$E70&amp;"-"&amp;$F70</f>
        <v>J1-B6</v>
      </c>
      <c r="B70" t="str">
        <f t="shared" ref="B70:B133" si="15">IF(OR(E70=$A$2,E70=$B$2,E70=$C$2,E70=$D$2),"--",G70)</f>
        <v>GND</v>
      </c>
      <c r="C70" t="str">
        <f t="shared" ref="C70:C133" si="16">$E70&amp;"-"&amp;$G70</f>
        <v>J1-GND</v>
      </c>
      <c r="D70" t="str">
        <f t="shared" ref="D70:D133" si="17">A70</f>
        <v>J1-B6</v>
      </c>
      <c r="E70" t="s">
        <v>169</v>
      </c>
      <c r="F70" t="s">
        <v>235</v>
      </c>
      <c r="G70" t="s">
        <v>433</v>
      </c>
      <c r="L70" t="s">
        <v>538</v>
      </c>
      <c r="M70" t="s">
        <v>428</v>
      </c>
      <c r="N70">
        <v>12.763400000000001</v>
      </c>
      <c r="AB70" t="str">
        <f>B2B!D67</f>
        <v>J1</v>
      </c>
      <c r="AC70" t="str">
        <f>B2B!E67</f>
        <v>B5</v>
      </c>
      <c r="AD70" t="str">
        <f t="shared" si="6"/>
        <v>J1-B5</v>
      </c>
      <c r="AE70" t="str">
        <f t="shared" si="7"/>
        <v>NetJ1_B5</v>
      </c>
      <c r="AF70" t="str">
        <f t="shared" si="8"/>
        <v>--</v>
      </c>
      <c r="AG70" t="e">
        <f t="shared" si="9"/>
        <v>#N/A</v>
      </c>
      <c r="AH70" t="str">
        <f>IF(IFERROR(IF(IF(AF70="--",INDEX(D:D,MATCH(AE70,INDEX(B:B,MATCH(AE70,B:B,)+1):B10584,)+MATCH(AE70,B:B,)))=D70,VLOOKUP(AE70,B:D,3,0),IF(AF70="--",INDEX(D:D,MATCH(AE70,INDEX(B:B,MATCH(AE70,B:B,)+1):B10584,)+MATCH(AE70,B:B,)),"---")),"---")=AD70,"---",IFERROR(IF(IF(AF70="--",INDEX(D:D,MATCH(AE70,INDEX(B:B,MATCH(AE70,B:B,)+1):B10584,)+MATCH(AE70,B:B,)))=AD70,VLOOKUP(AE70,B:D,3,0),IF(AF70="--",INDEX(D:D,MATCH(AE70,INDEX(B:B,MATCH(AE70,B:B,)+1):B10584,)+MATCH(AE70,B:B,)),"---")),"---"))</f>
        <v>---</v>
      </c>
      <c r="AI70" t="str">
        <f t="shared" si="10"/>
        <v>--</v>
      </c>
      <c r="AJ70" t="str">
        <f t="shared" si="11"/>
        <v>NetJ1_B5</v>
      </c>
      <c r="AK70">
        <f t="shared" si="12"/>
        <v>1</v>
      </c>
      <c r="AL70" t="str">
        <f t="shared" si="13"/>
        <v>--</v>
      </c>
      <c r="AT70" t="str">
        <f t="shared" ref="AT70:AT133" si="18">IF(IF(COUNTIF($AO$6:$AQ$150,B70)&gt;0,"---","--")="---",VLOOKUP(B70,$AO$6:$AQ$150,3,0),B70)</f>
        <v>GND</v>
      </c>
      <c r="AU70" t="str">
        <f t="shared" ref="AU70:AU133" si="19">IF(IF(COUNTIF($AO$6:$AQ$150,B70)&gt;0,"---","--")="---",VLOOKUP(B70,$AO$6:$AQ$150,2,0),"--")</f>
        <v>--</v>
      </c>
    </row>
    <row r="71" spans="1:47" x14ac:dyDescent="0.25">
      <c r="A71" t="str">
        <f t="shared" si="14"/>
        <v>J1-B7</v>
      </c>
      <c r="B71" t="str">
        <f t="shared" si="15"/>
        <v>GTSL1A_TX0_P</v>
      </c>
      <c r="C71" t="str">
        <f t="shared" si="16"/>
        <v>J1-GTSL1A_TX0_P</v>
      </c>
      <c r="D71" t="str">
        <f t="shared" si="17"/>
        <v>J1-B7</v>
      </c>
      <c r="E71" t="s">
        <v>169</v>
      </c>
      <c r="F71" t="s">
        <v>236</v>
      </c>
      <c r="G71" t="s">
        <v>539</v>
      </c>
      <c r="L71" t="s">
        <v>540</v>
      </c>
      <c r="M71" t="s">
        <v>428</v>
      </c>
      <c r="N71">
        <v>12.7044</v>
      </c>
      <c r="AB71" t="str">
        <f>B2B!D68</f>
        <v>J1</v>
      </c>
      <c r="AC71" t="str">
        <f>B2B!E68</f>
        <v>B6</v>
      </c>
      <c r="AD71" t="str">
        <f t="shared" ref="AD71:AD134" si="20">AB71&amp;"-"&amp;AC71</f>
        <v>J1-B6</v>
      </c>
      <c r="AE71" t="str">
        <f t="shared" ref="AE71:AE134" si="21">VLOOKUP(AD71,A:G,7,0)</f>
        <v>GND</v>
      </c>
      <c r="AF71" t="str">
        <f t="shared" ref="AF71:AF134" si="22">IF(
IF(
IFERROR(VLOOKUP(AE71,$AM$6:$AM$50,1,),1)=1,1,0),
IFERROR(VLOOKUP($F$2&amp;"-"&amp;AE71,C:G,4,0),
"--"),"---")</f>
        <v>---</v>
      </c>
      <c r="AG71" t="str">
        <f t="shared" ref="AG71:AG134" si="23">IF(AF71&lt;&gt;"---",VLOOKUP(AE71,L:N,3,0),"---")</f>
        <v>---</v>
      </c>
      <c r="AH71" t="str">
        <f>IF(IFERROR(IF(IF(AF71="--",INDEX(D:D,MATCH(AE71,INDEX(B:B,MATCH(AE71,B:B,)+1):B10585,)+MATCH(AE71,B:B,)))=D71,VLOOKUP(AE71,B:D,3,0),IF(AF71="--",INDEX(D:D,MATCH(AE71,INDEX(B:B,MATCH(AE71,B:B,)+1):B10585,)+MATCH(AE71,B:B,)),"---")),"---")=AD71,"---",IFERROR(IF(IF(AF71="--",INDEX(D:D,MATCH(AE71,INDEX(B:B,MATCH(AE71,B:B,)+1):B10585,)+MATCH(AE71,B:B,)))=AD71,VLOOKUP(AE71,B:D,3,0),IF(AF71="--",INDEX(D:D,MATCH(AE71,INDEX(B:B,MATCH(AE71,B:B,)+1):B10585,)+MATCH(AE71,B:B,)),"---")),"---"))</f>
        <v>---</v>
      </c>
      <c r="AI71" t="str">
        <f t="shared" ref="AI71:AI134" si="24">IFERROR(IF(IF(COUNTIF($AO$6:$AQ$150,AE71)&gt;0,"---","--")="---",VLOOKUP(AE71,$AO$6:$AQ$150,2,0),"--"),"---")</f>
        <v>--</v>
      </c>
      <c r="AJ71" t="str">
        <f t="shared" ref="AJ71:AJ134" si="25">IF(IF(COUNTIF($AO$6:$AQ$150,AE71)&gt;0,"---","--")="---",VLOOKUP(AE71,$AO$6:$AQ$150,3,0),AE71)</f>
        <v>GND</v>
      </c>
      <c r="AK71">
        <f t="shared" ref="AK71:AK134" si="26">COUNTIF(B:B,AE71)</f>
        <v>1320</v>
      </c>
      <c r="AL71" t="str">
        <f t="shared" ref="AL71:AL134" si="27">IF(
IF(
IFERROR(VLOOKUP(AJ71,$AM$6:$AM$50,1,),1)=1,1,0),
IFERROR(VLOOKUP($F$2&amp;"-"&amp;AJ71,C:G,4,0),
"--"),"---")</f>
        <v>---</v>
      </c>
      <c r="AT71" t="str">
        <f t="shared" si="18"/>
        <v>GTSL1A_TX0_P</v>
      </c>
      <c r="AU71" t="str">
        <f t="shared" si="19"/>
        <v>--</v>
      </c>
    </row>
    <row r="72" spans="1:47" x14ac:dyDescent="0.25">
      <c r="A72" t="str">
        <f t="shared" si="14"/>
        <v>J1-B8</v>
      </c>
      <c r="B72" t="str">
        <f t="shared" si="15"/>
        <v>GTSL1A_TX0_N</v>
      </c>
      <c r="C72" t="str">
        <f t="shared" si="16"/>
        <v>J1-GTSL1A_TX0_N</v>
      </c>
      <c r="D72" t="str">
        <f t="shared" si="17"/>
        <v>J1-B8</v>
      </c>
      <c r="E72" t="s">
        <v>169</v>
      </c>
      <c r="F72" t="s">
        <v>237</v>
      </c>
      <c r="G72" t="s">
        <v>541</v>
      </c>
      <c r="L72" t="s">
        <v>542</v>
      </c>
      <c r="M72" t="s">
        <v>428</v>
      </c>
      <c r="N72">
        <v>10.9039</v>
      </c>
      <c r="AB72" t="str">
        <f>B2B!D69</f>
        <v>J1</v>
      </c>
      <c r="AC72" t="str">
        <f>B2B!E69</f>
        <v>B7</v>
      </c>
      <c r="AD72" t="str">
        <f t="shared" si="20"/>
        <v>J1-B7</v>
      </c>
      <c r="AE72" t="str">
        <f t="shared" si="21"/>
        <v>GTSL1A_TX0_P</v>
      </c>
      <c r="AF72" t="str">
        <f t="shared" si="22"/>
        <v>BY129</v>
      </c>
      <c r="AG72">
        <f t="shared" si="23"/>
        <v>8.2973999999999997</v>
      </c>
      <c r="AH72" t="str">
        <f>IF(IFERROR(IF(IF(AF72="--",INDEX(D:D,MATCH(AE72,INDEX(B:B,MATCH(AE72,B:B,)+1):B10586,)+MATCH(AE72,B:B,)))=D72,VLOOKUP(AE72,B:D,3,0),IF(AF72="--",INDEX(D:D,MATCH(AE72,INDEX(B:B,MATCH(AE72,B:B,)+1):B10586,)+MATCH(AE72,B:B,)),"---")),"---")=AD72,"---",IFERROR(IF(IF(AF72="--",INDEX(D:D,MATCH(AE72,INDEX(B:B,MATCH(AE72,B:B,)+1):B10586,)+MATCH(AE72,B:B,)))=AD72,VLOOKUP(AE72,B:D,3,0),IF(AF72="--",INDEX(D:D,MATCH(AE72,INDEX(B:B,MATCH(AE72,B:B,)+1):B10586,)+MATCH(AE72,B:B,)),"---")),"---"))</f>
        <v>---</v>
      </c>
      <c r="AI72" t="str">
        <f t="shared" si="24"/>
        <v>--</v>
      </c>
      <c r="AJ72" t="str">
        <f t="shared" si="25"/>
        <v>GTSL1A_TX0_P</v>
      </c>
      <c r="AK72">
        <f t="shared" si="26"/>
        <v>2</v>
      </c>
      <c r="AL72" t="str">
        <f t="shared" si="27"/>
        <v>BY129</v>
      </c>
      <c r="AT72" t="str">
        <f t="shared" si="18"/>
        <v>GTSL1A_TX0_N</v>
      </c>
      <c r="AU72" t="str">
        <f t="shared" si="19"/>
        <v>--</v>
      </c>
    </row>
    <row r="73" spans="1:47" x14ac:dyDescent="0.25">
      <c r="A73" t="str">
        <f t="shared" si="14"/>
        <v>J1-B9</v>
      </c>
      <c r="B73" t="str">
        <f t="shared" si="15"/>
        <v>GND</v>
      </c>
      <c r="C73" t="str">
        <f t="shared" si="16"/>
        <v>J1-GND</v>
      </c>
      <c r="D73" t="str">
        <f t="shared" si="17"/>
        <v>J1-B9</v>
      </c>
      <c r="E73" t="s">
        <v>169</v>
      </c>
      <c r="F73" t="s">
        <v>238</v>
      </c>
      <c r="G73" t="s">
        <v>433</v>
      </c>
      <c r="L73" t="s">
        <v>543</v>
      </c>
      <c r="M73" t="s">
        <v>428</v>
      </c>
      <c r="N73">
        <v>10.8665</v>
      </c>
      <c r="AB73" t="str">
        <f>B2B!D70</f>
        <v>J1</v>
      </c>
      <c r="AC73" t="str">
        <f>B2B!E70</f>
        <v>B8</v>
      </c>
      <c r="AD73" t="str">
        <f t="shared" si="20"/>
        <v>J1-B8</v>
      </c>
      <c r="AE73" t="str">
        <f t="shared" si="21"/>
        <v>GTSL1A_TX0_N</v>
      </c>
      <c r="AF73" t="str">
        <f t="shared" si="22"/>
        <v>BY126</v>
      </c>
      <c r="AG73">
        <f t="shared" si="23"/>
        <v>8.3582999999999998</v>
      </c>
      <c r="AH73" t="str">
        <f>IF(IFERROR(IF(IF(AF73="--",INDEX(D:D,MATCH(AE73,INDEX(B:B,MATCH(AE73,B:B,)+1):B10587,)+MATCH(AE73,B:B,)))=D73,VLOOKUP(AE73,B:D,3,0),IF(AF73="--",INDEX(D:D,MATCH(AE73,INDEX(B:B,MATCH(AE73,B:B,)+1):B10587,)+MATCH(AE73,B:B,)),"---")),"---")=AD73,"---",IFERROR(IF(IF(AF73="--",INDEX(D:D,MATCH(AE73,INDEX(B:B,MATCH(AE73,B:B,)+1):B10587,)+MATCH(AE73,B:B,)))=AD73,VLOOKUP(AE73,B:D,3,0),IF(AF73="--",INDEX(D:D,MATCH(AE73,INDEX(B:B,MATCH(AE73,B:B,)+1):B10587,)+MATCH(AE73,B:B,)),"---")),"---"))</f>
        <v>---</v>
      </c>
      <c r="AI73" t="str">
        <f t="shared" si="24"/>
        <v>--</v>
      </c>
      <c r="AJ73" t="str">
        <f t="shared" si="25"/>
        <v>GTSL1A_TX0_N</v>
      </c>
      <c r="AK73">
        <f t="shared" si="26"/>
        <v>2</v>
      </c>
      <c r="AL73" t="str">
        <f t="shared" si="27"/>
        <v>BY126</v>
      </c>
      <c r="AT73" t="str">
        <f t="shared" si="18"/>
        <v>GND</v>
      </c>
      <c r="AU73" t="str">
        <f t="shared" si="19"/>
        <v>--</v>
      </c>
    </row>
    <row r="74" spans="1:47" x14ac:dyDescent="0.25">
      <c r="A74" t="str">
        <f t="shared" si="14"/>
        <v>J1-B10</v>
      </c>
      <c r="B74" t="str">
        <f t="shared" si="15"/>
        <v>GTSL1A_TX2_P</v>
      </c>
      <c r="C74" t="str">
        <f t="shared" si="16"/>
        <v>J1-GTSL1A_TX2_P</v>
      </c>
      <c r="D74" t="str">
        <f t="shared" si="17"/>
        <v>J1-B10</v>
      </c>
      <c r="E74" t="s">
        <v>169</v>
      </c>
      <c r="F74" t="s">
        <v>239</v>
      </c>
      <c r="G74" t="s">
        <v>544</v>
      </c>
      <c r="L74" t="s">
        <v>545</v>
      </c>
      <c r="M74" t="s">
        <v>428</v>
      </c>
      <c r="N74">
        <v>17.727599999999999</v>
      </c>
      <c r="AB74" t="str">
        <f>B2B!D71</f>
        <v>J1</v>
      </c>
      <c r="AC74" t="str">
        <f>B2B!E71</f>
        <v>B9</v>
      </c>
      <c r="AD74" t="str">
        <f t="shared" si="20"/>
        <v>J1-B9</v>
      </c>
      <c r="AE74" t="str">
        <f t="shared" si="21"/>
        <v>GND</v>
      </c>
      <c r="AF74" t="str">
        <f t="shared" si="22"/>
        <v>---</v>
      </c>
      <c r="AG74" t="str">
        <f t="shared" si="23"/>
        <v>---</v>
      </c>
      <c r="AH74" t="str">
        <f>IF(IFERROR(IF(IF(AF74="--",INDEX(D:D,MATCH(AE74,INDEX(B:B,MATCH(AE74,B:B,)+1):B10588,)+MATCH(AE74,B:B,)))=D74,VLOOKUP(AE74,B:D,3,0),IF(AF74="--",INDEX(D:D,MATCH(AE74,INDEX(B:B,MATCH(AE74,B:B,)+1):B10588,)+MATCH(AE74,B:B,)),"---")),"---")=AD74,"---",IFERROR(IF(IF(AF74="--",INDEX(D:D,MATCH(AE74,INDEX(B:B,MATCH(AE74,B:B,)+1):B10588,)+MATCH(AE74,B:B,)))=AD74,VLOOKUP(AE74,B:D,3,0),IF(AF74="--",INDEX(D:D,MATCH(AE74,INDEX(B:B,MATCH(AE74,B:B,)+1):B10588,)+MATCH(AE74,B:B,)),"---")),"---"))</f>
        <v>---</v>
      </c>
      <c r="AI74" t="str">
        <f t="shared" si="24"/>
        <v>--</v>
      </c>
      <c r="AJ74" t="str">
        <f t="shared" si="25"/>
        <v>GND</v>
      </c>
      <c r="AK74">
        <f t="shared" si="26"/>
        <v>1320</v>
      </c>
      <c r="AL74" t="str">
        <f t="shared" si="27"/>
        <v>---</v>
      </c>
      <c r="AT74" t="str">
        <f t="shared" si="18"/>
        <v>GTSL1A_TX2_P</v>
      </c>
      <c r="AU74" t="str">
        <f t="shared" si="19"/>
        <v>--</v>
      </c>
    </row>
    <row r="75" spans="1:47" x14ac:dyDescent="0.25">
      <c r="A75" t="str">
        <f t="shared" si="14"/>
        <v>J1-B11</v>
      </c>
      <c r="B75" t="str">
        <f t="shared" si="15"/>
        <v>GTSL1A_TX2_N</v>
      </c>
      <c r="C75" t="str">
        <f t="shared" si="16"/>
        <v>J1-GTSL1A_TX2_N</v>
      </c>
      <c r="D75" t="str">
        <f t="shared" si="17"/>
        <v>J1-B11</v>
      </c>
      <c r="E75" t="s">
        <v>169</v>
      </c>
      <c r="F75" t="s">
        <v>240</v>
      </c>
      <c r="G75" t="s">
        <v>546</v>
      </c>
      <c r="L75" t="s">
        <v>547</v>
      </c>
      <c r="M75" t="s">
        <v>428</v>
      </c>
      <c r="N75">
        <v>17.736899999999999</v>
      </c>
      <c r="AB75" t="str">
        <f>B2B!D72</f>
        <v>J1</v>
      </c>
      <c r="AC75" t="str">
        <f>B2B!E72</f>
        <v>B10</v>
      </c>
      <c r="AD75" t="str">
        <f t="shared" si="20"/>
        <v>J1-B10</v>
      </c>
      <c r="AE75" t="str">
        <f t="shared" si="21"/>
        <v>GTSL1A_TX2_P</v>
      </c>
      <c r="AF75" t="str">
        <f t="shared" si="22"/>
        <v>BL129</v>
      </c>
      <c r="AG75">
        <f t="shared" si="23"/>
        <v>8.7818000000000005</v>
      </c>
      <c r="AH75" t="str">
        <f>IF(IFERROR(IF(IF(AF75="--",INDEX(D:D,MATCH(AE75,INDEX(B:B,MATCH(AE75,B:B,)+1):B10589,)+MATCH(AE75,B:B,)))=D75,VLOOKUP(AE75,B:D,3,0),IF(AF75="--",INDEX(D:D,MATCH(AE75,INDEX(B:B,MATCH(AE75,B:B,)+1):B10589,)+MATCH(AE75,B:B,)),"---")),"---")=AD75,"---",IFERROR(IF(IF(AF75="--",INDEX(D:D,MATCH(AE75,INDEX(B:B,MATCH(AE75,B:B,)+1):B10589,)+MATCH(AE75,B:B,)))=AD75,VLOOKUP(AE75,B:D,3,0),IF(AF75="--",INDEX(D:D,MATCH(AE75,INDEX(B:B,MATCH(AE75,B:B,)+1):B10589,)+MATCH(AE75,B:B,)),"---")),"---"))</f>
        <v>---</v>
      </c>
      <c r="AI75" t="str">
        <f t="shared" si="24"/>
        <v>--</v>
      </c>
      <c r="AJ75" t="str">
        <f t="shared" si="25"/>
        <v>GTSL1A_TX2_P</v>
      </c>
      <c r="AK75">
        <f t="shared" si="26"/>
        <v>2</v>
      </c>
      <c r="AL75" t="str">
        <f t="shared" si="27"/>
        <v>BL129</v>
      </c>
      <c r="AT75" t="str">
        <f t="shared" si="18"/>
        <v>GTSL1A_TX2_N</v>
      </c>
      <c r="AU75" t="str">
        <f t="shared" si="19"/>
        <v>--</v>
      </c>
    </row>
    <row r="76" spans="1:47" x14ac:dyDescent="0.25">
      <c r="A76" t="str">
        <f t="shared" si="14"/>
        <v>J1-B12</v>
      </c>
      <c r="B76" t="str">
        <f t="shared" si="15"/>
        <v>GND</v>
      </c>
      <c r="C76" t="str">
        <f t="shared" si="16"/>
        <v>J1-GND</v>
      </c>
      <c r="D76" t="str">
        <f t="shared" si="17"/>
        <v>J1-B12</v>
      </c>
      <c r="E76" t="s">
        <v>169</v>
      </c>
      <c r="F76" t="s">
        <v>241</v>
      </c>
      <c r="G76" t="s">
        <v>433</v>
      </c>
      <c r="L76" t="s">
        <v>548</v>
      </c>
      <c r="M76" t="s">
        <v>428</v>
      </c>
      <c r="N76">
        <v>17.791699999999999</v>
      </c>
      <c r="AB76" t="str">
        <f>B2B!D73</f>
        <v>J1</v>
      </c>
      <c r="AC76" t="str">
        <f>B2B!E73</f>
        <v>B11</v>
      </c>
      <c r="AD76" t="str">
        <f t="shared" si="20"/>
        <v>J1-B11</v>
      </c>
      <c r="AE76" t="str">
        <f t="shared" si="21"/>
        <v>GTSL1A_TX2_N</v>
      </c>
      <c r="AF76" t="str">
        <f t="shared" si="22"/>
        <v>BL126</v>
      </c>
      <c r="AG76">
        <f t="shared" si="23"/>
        <v>8.8391000000000002</v>
      </c>
      <c r="AH76" t="str">
        <f>IF(IFERROR(IF(IF(AF76="--",INDEX(D:D,MATCH(AE76,INDEX(B:B,MATCH(AE76,B:B,)+1):B10590,)+MATCH(AE76,B:B,)))=D76,VLOOKUP(AE76,B:D,3,0),IF(AF76="--",INDEX(D:D,MATCH(AE76,INDEX(B:B,MATCH(AE76,B:B,)+1):B10590,)+MATCH(AE76,B:B,)),"---")),"---")=AD76,"---",IFERROR(IF(IF(AF76="--",INDEX(D:D,MATCH(AE76,INDEX(B:B,MATCH(AE76,B:B,)+1):B10590,)+MATCH(AE76,B:B,)))=AD76,VLOOKUP(AE76,B:D,3,0),IF(AF76="--",INDEX(D:D,MATCH(AE76,INDEX(B:B,MATCH(AE76,B:B,)+1):B10590,)+MATCH(AE76,B:B,)),"---")),"---"))</f>
        <v>---</v>
      </c>
      <c r="AI76" t="str">
        <f t="shared" si="24"/>
        <v>--</v>
      </c>
      <c r="AJ76" t="str">
        <f t="shared" si="25"/>
        <v>GTSL1A_TX2_N</v>
      </c>
      <c r="AK76">
        <f t="shared" si="26"/>
        <v>2</v>
      </c>
      <c r="AL76" t="str">
        <f t="shared" si="27"/>
        <v>BL126</v>
      </c>
      <c r="AT76" t="str">
        <f t="shared" si="18"/>
        <v>GND</v>
      </c>
      <c r="AU76" t="str">
        <f t="shared" si="19"/>
        <v>--</v>
      </c>
    </row>
    <row r="77" spans="1:47" x14ac:dyDescent="0.25">
      <c r="A77" t="str">
        <f t="shared" si="14"/>
        <v>J1-B13</v>
      </c>
      <c r="B77" t="str">
        <f t="shared" si="15"/>
        <v>GND</v>
      </c>
      <c r="C77" t="str">
        <f t="shared" si="16"/>
        <v>J1-GND</v>
      </c>
      <c r="D77" t="str">
        <f t="shared" si="17"/>
        <v>J1-B13</v>
      </c>
      <c r="E77" t="s">
        <v>169</v>
      </c>
      <c r="F77" t="s">
        <v>242</v>
      </c>
      <c r="G77" t="s">
        <v>433</v>
      </c>
      <c r="L77" t="s">
        <v>549</v>
      </c>
      <c r="M77" t="s">
        <v>428</v>
      </c>
      <c r="N77">
        <v>17.609500000000001</v>
      </c>
      <c r="AB77" t="str">
        <f>B2B!D74</f>
        <v>J1</v>
      </c>
      <c r="AC77" t="str">
        <f>B2B!E74</f>
        <v>B12</v>
      </c>
      <c r="AD77" t="str">
        <f t="shared" si="20"/>
        <v>J1-B12</v>
      </c>
      <c r="AE77" t="str">
        <f t="shared" si="21"/>
        <v>GND</v>
      </c>
      <c r="AF77" t="str">
        <f t="shared" si="22"/>
        <v>---</v>
      </c>
      <c r="AG77" t="str">
        <f t="shared" si="23"/>
        <v>---</v>
      </c>
      <c r="AH77" t="str">
        <f>IF(IFERROR(IF(IF(AF77="--",INDEX(D:D,MATCH(AE77,INDEX(B:B,MATCH(AE77,B:B,)+1):B10591,)+MATCH(AE77,B:B,)))=D77,VLOOKUP(AE77,B:D,3,0),IF(AF77="--",INDEX(D:D,MATCH(AE77,INDEX(B:B,MATCH(AE77,B:B,)+1):B10591,)+MATCH(AE77,B:B,)),"---")),"---")=AD77,"---",IFERROR(IF(IF(AF77="--",INDEX(D:D,MATCH(AE77,INDEX(B:B,MATCH(AE77,B:B,)+1):B10591,)+MATCH(AE77,B:B,)))=AD77,VLOOKUP(AE77,B:D,3,0),IF(AF77="--",INDEX(D:D,MATCH(AE77,INDEX(B:B,MATCH(AE77,B:B,)+1):B10591,)+MATCH(AE77,B:B,)),"---")),"---"))</f>
        <v>---</v>
      </c>
      <c r="AI77" t="str">
        <f t="shared" si="24"/>
        <v>--</v>
      </c>
      <c r="AJ77" t="str">
        <f t="shared" si="25"/>
        <v>GND</v>
      </c>
      <c r="AK77">
        <f t="shared" si="26"/>
        <v>1320</v>
      </c>
      <c r="AL77" t="str">
        <f t="shared" si="27"/>
        <v>---</v>
      </c>
      <c r="AT77" t="str">
        <f t="shared" si="18"/>
        <v>GND</v>
      </c>
      <c r="AU77" t="str">
        <f t="shared" si="19"/>
        <v>--</v>
      </c>
    </row>
    <row r="78" spans="1:47" x14ac:dyDescent="0.25">
      <c r="A78" t="str">
        <f t="shared" si="14"/>
        <v>J1-B14</v>
      </c>
      <c r="B78" t="str">
        <f t="shared" si="15"/>
        <v>NetJ1_B14</v>
      </c>
      <c r="C78" t="str">
        <f t="shared" si="16"/>
        <v>J1-NetJ1_B14</v>
      </c>
      <c r="D78" t="str">
        <f t="shared" si="17"/>
        <v>J1-B14</v>
      </c>
      <c r="E78" t="s">
        <v>169</v>
      </c>
      <c r="F78" t="s">
        <v>243</v>
      </c>
      <c r="G78" t="s">
        <v>550</v>
      </c>
      <c r="L78" t="s">
        <v>551</v>
      </c>
      <c r="M78" t="s">
        <v>428</v>
      </c>
      <c r="N78">
        <v>17.832699999999999</v>
      </c>
      <c r="AB78" t="str">
        <f>B2B!D75</f>
        <v>J1</v>
      </c>
      <c r="AC78" t="str">
        <f>B2B!E75</f>
        <v>B13</v>
      </c>
      <c r="AD78" t="str">
        <f t="shared" si="20"/>
        <v>J1-B13</v>
      </c>
      <c r="AE78" t="str">
        <f t="shared" si="21"/>
        <v>GND</v>
      </c>
      <c r="AF78" t="str">
        <f t="shared" si="22"/>
        <v>---</v>
      </c>
      <c r="AG78" t="str">
        <f t="shared" si="23"/>
        <v>---</v>
      </c>
      <c r="AH78" t="str">
        <f>IF(IFERROR(IF(IF(AF78="--",INDEX(D:D,MATCH(AE78,INDEX(B:B,MATCH(AE78,B:B,)+1):B10592,)+MATCH(AE78,B:B,)))=D78,VLOOKUP(AE78,B:D,3,0),IF(AF78="--",INDEX(D:D,MATCH(AE78,INDEX(B:B,MATCH(AE78,B:B,)+1):B10592,)+MATCH(AE78,B:B,)),"---")),"---")=AD78,"---",IFERROR(IF(IF(AF78="--",INDEX(D:D,MATCH(AE78,INDEX(B:B,MATCH(AE78,B:B,)+1):B10592,)+MATCH(AE78,B:B,)))=AD78,VLOOKUP(AE78,B:D,3,0),IF(AF78="--",INDEX(D:D,MATCH(AE78,INDEX(B:B,MATCH(AE78,B:B,)+1):B10592,)+MATCH(AE78,B:B,)),"---")),"---"))</f>
        <v>---</v>
      </c>
      <c r="AI78" t="str">
        <f t="shared" si="24"/>
        <v>--</v>
      </c>
      <c r="AJ78" t="str">
        <f t="shared" si="25"/>
        <v>GND</v>
      </c>
      <c r="AK78">
        <f t="shared" si="26"/>
        <v>1320</v>
      </c>
      <c r="AL78" t="str">
        <f t="shared" si="27"/>
        <v>---</v>
      </c>
      <c r="AT78" t="str">
        <f t="shared" si="18"/>
        <v>NetJ1_B14</v>
      </c>
      <c r="AU78" t="str">
        <f t="shared" si="19"/>
        <v>--</v>
      </c>
    </row>
    <row r="79" spans="1:47" x14ac:dyDescent="0.25">
      <c r="A79" t="str">
        <f t="shared" si="14"/>
        <v>J1-B15</v>
      </c>
      <c r="B79" t="str">
        <f t="shared" si="15"/>
        <v>NetJ1_B15</v>
      </c>
      <c r="C79" t="str">
        <f t="shared" si="16"/>
        <v>J1-NetJ1_B15</v>
      </c>
      <c r="D79" t="str">
        <f t="shared" si="17"/>
        <v>J1-B15</v>
      </c>
      <c r="E79" t="s">
        <v>169</v>
      </c>
      <c r="F79" t="s">
        <v>244</v>
      </c>
      <c r="G79" t="s">
        <v>552</v>
      </c>
      <c r="L79" t="s">
        <v>553</v>
      </c>
      <c r="M79" t="s">
        <v>428</v>
      </c>
      <c r="N79">
        <v>17.596699999999998</v>
      </c>
      <c r="AB79" t="str">
        <f>B2B!D76</f>
        <v>J1</v>
      </c>
      <c r="AC79" t="str">
        <f>B2B!E76</f>
        <v>B14</v>
      </c>
      <c r="AD79" t="str">
        <f t="shared" si="20"/>
        <v>J1-B14</v>
      </c>
      <c r="AE79" t="str">
        <f t="shared" si="21"/>
        <v>NetJ1_B14</v>
      </c>
      <c r="AF79" t="str">
        <f t="shared" si="22"/>
        <v>--</v>
      </c>
      <c r="AG79" t="e">
        <f t="shared" si="23"/>
        <v>#N/A</v>
      </c>
      <c r="AH79" t="str">
        <f>IF(IFERROR(IF(IF(AF79="--",INDEX(D:D,MATCH(AE79,INDEX(B:B,MATCH(AE79,B:B,)+1):B10593,)+MATCH(AE79,B:B,)))=D79,VLOOKUP(AE79,B:D,3,0),IF(AF79="--",INDEX(D:D,MATCH(AE79,INDEX(B:B,MATCH(AE79,B:B,)+1):B10593,)+MATCH(AE79,B:B,)),"---")),"---")=AD79,"---",IFERROR(IF(IF(AF79="--",INDEX(D:D,MATCH(AE79,INDEX(B:B,MATCH(AE79,B:B,)+1):B10593,)+MATCH(AE79,B:B,)))=AD79,VLOOKUP(AE79,B:D,3,0),IF(AF79="--",INDEX(D:D,MATCH(AE79,INDEX(B:B,MATCH(AE79,B:B,)+1):B10593,)+MATCH(AE79,B:B,)),"---")),"---"))</f>
        <v>---</v>
      </c>
      <c r="AI79" t="str">
        <f t="shared" si="24"/>
        <v>--</v>
      </c>
      <c r="AJ79" t="str">
        <f t="shared" si="25"/>
        <v>NetJ1_B14</v>
      </c>
      <c r="AK79">
        <f t="shared" si="26"/>
        <v>1</v>
      </c>
      <c r="AL79" t="str">
        <f t="shared" si="27"/>
        <v>--</v>
      </c>
      <c r="AT79" t="str">
        <f t="shared" si="18"/>
        <v>NetJ1_B15</v>
      </c>
      <c r="AU79" t="str">
        <f t="shared" si="19"/>
        <v>--</v>
      </c>
    </row>
    <row r="80" spans="1:47" x14ac:dyDescent="0.25">
      <c r="A80" t="str">
        <f t="shared" si="14"/>
        <v>J1-B16</v>
      </c>
      <c r="B80" t="str">
        <f t="shared" si="15"/>
        <v>GND</v>
      </c>
      <c r="C80" t="str">
        <f t="shared" si="16"/>
        <v>J1-GND</v>
      </c>
      <c r="D80" t="str">
        <f t="shared" si="17"/>
        <v>J1-B16</v>
      </c>
      <c r="E80" t="s">
        <v>169</v>
      </c>
      <c r="F80" t="s">
        <v>245</v>
      </c>
      <c r="G80" t="s">
        <v>433</v>
      </c>
      <c r="L80" t="s">
        <v>554</v>
      </c>
      <c r="M80" t="s">
        <v>428</v>
      </c>
      <c r="N80">
        <v>29.001100000000001</v>
      </c>
      <c r="AB80" t="str">
        <f>B2B!D77</f>
        <v>J1</v>
      </c>
      <c r="AC80" t="str">
        <f>B2B!E77</f>
        <v>B15</v>
      </c>
      <c r="AD80" t="str">
        <f t="shared" si="20"/>
        <v>J1-B15</v>
      </c>
      <c r="AE80" t="str">
        <f t="shared" si="21"/>
        <v>NetJ1_B15</v>
      </c>
      <c r="AF80" t="str">
        <f t="shared" si="22"/>
        <v>--</v>
      </c>
      <c r="AG80" t="e">
        <f t="shared" si="23"/>
        <v>#N/A</v>
      </c>
      <c r="AH80" t="str">
        <f>IF(IFERROR(IF(IF(AF80="--",INDEX(D:D,MATCH(AE80,INDEX(B:B,MATCH(AE80,B:B,)+1):B10594,)+MATCH(AE80,B:B,)))=D80,VLOOKUP(AE80,B:D,3,0),IF(AF80="--",INDEX(D:D,MATCH(AE80,INDEX(B:B,MATCH(AE80,B:B,)+1):B10594,)+MATCH(AE80,B:B,)),"---")),"---")=AD80,"---",IFERROR(IF(IF(AF80="--",INDEX(D:D,MATCH(AE80,INDEX(B:B,MATCH(AE80,B:B,)+1):B10594,)+MATCH(AE80,B:B,)))=AD80,VLOOKUP(AE80,B:D,3,0),IF(AF80="--",INDEX(D:D,MATCH(AE80,INDEX(B:B,MATCH(AE80,B:B,)+1):B10594,)+MATCH(AE80,B:B,)),"---")),"---"))</f>
        <v>---</v>
      </c>
      <c r="AI80" t="str">
        <f t="shared" si="24"/>
        <v>--</v>
      </c>
      <c r="AJ80" t="str">
        <f t="shared" si="25"/>
        <v>NetJ1_B15</v>
      </c>
      <c r="AK80">
        <f t="shared" si="26"/>
        <v>1</v>
      </c>
      <c r="AL80" t="str">
        <f t="shared" si="27"/>
        <v>--</v>
      </c>
      <c r="AT80" t="str">
        <f t="shared" si="18"/>
        <v>GND</v>
      </c>
      <c r="AU80" t="str">
        <f t="shared" si="19"/>
        <v>--</v>
      </c>
    </row>
    <row r="81" spans="1:47" x14ac:dyDescent="0.25">
      <c r="A81" t="str">
        <f t="shared" si="14"/>
        <v>J1-B17</v>
      </c>
      <c r="B81" t="str">
        <f t="shared" si="15"/>
        <v>GTSL1B_TX0_P</v>
      </c>
      <c r="C81" t="str">
        <f t="shared" si="16"/>
        <v>J1-GTSL1B_TX0_P</v>
      </c>
      <c r="D81" t="str">
        <f t="shared" si="17"/>
        <v>J1-B17</v>
      </c>
      <c r="E81" t="s">
        <v>169</v>
      </c>
      <c r="F81" t="s">
        <v>246</v>
      </c>
      <c r="G81" t="s">
        <v>555</v>
      </c>
      <c r="L81" t="s">
        <v>556</v>
      </c>
      <c r="M81" t="s">
        <v>428</v>
      </c>
      <c r="N81">
        <v>28.9803</v>
      </c>
      <c r="AB81" t="str">
        <f>B2B!D78</f>
        <v>J1</v>
      </c>
      <c r="AC81" t="str">
        <f>B2B!E78</f>
        <v>B16</v>
      </c>
      <c r="AD81" t="str">
        <f t="shared" si="20"/>
        <v>J1-B16</v>
      </c>
      <c r="AE81" t="str">
        <f t="shared" si="21"/>
        <v>GND</v>
      </c>
      <c r="AF81" t="str">
        <f t="shared" si="22"/>
        <v>---</v>
      </c>
      <c r="AG81" t="str">
        <f t="shared" si="23"/>
        <v>---</v>
      </c>
      <c r="AH81" t="str">
        <f>IF(IFERROR(IF(IF(AF81="--",INDEX(D:D,MATCH(AE81,INDEX(B:B,MATCH(AE81,B:B,)+1):B10595,)+MATCH(AE81,B:B,)))=D81,VLOOKUP(AE81,B:D,3,0),IF(AF81="--",INDEX(D:D,MATCH(AE81,INDEX(B:B,MATCH(AE81,B:B,)+1):B10595,)+MATCH(AE81,B:B,)),"---")),"---")=AD81,"---",IFERROR(IF(IF(AF81="--",INDEX(D:D,MATCH(AE81,INDEX(B:B,MATCH(AE81,B:B,)+1):B10595,)+MATCH(AE81,B:B,)))=AD81,VLOOKUP(AE81,B:D,3,0),IF(AF81="--",INDEX(D:D,MATCH(AE81,INDEX(B:B,MATCH(AE81,B:B,)+1):B10595,)+MATCH(AE81,B:B,)),"---")),"---"))</f>
        <v>---</v>
      </c>
      <c r="AI81" t="str">
        <f t="shared" si="24"/>
        <v>--</v>
      </c>
      <c r="AJ81" t="str">
        <f t="shared" si="25"/>
        <v>GND</v>
      </c>
      <c r="AK81">
        <f t="shared" si="26"/>
        <v>1320</v>
      </c>
      <c r="AL81" t="str">
        <f t="shared" si="27"/>
        <v>---</v>
      </c>
      <c r="AT81" t="str">
        <f t="shared" si="18"/>
        <v>GTSL1B_TX0_P</v>
      </c>
      <c r="AU81" t="str">
        <f t="shared" si="19"/>
        <v>--</v>
      </c>
    </row>
    <row r="82" spans="1:47" x14ac:dyDescent="0.25">
      <c r="A82" t="str">
        <f t="shared" si="14"/>
        <v>J1-B18</v>
      </c>
      <c r="B82" t="str">
        <f t="shared" si="15"/>
        <v>GTSL1B_TX0_N</v>
      </c>
      <c r="C82" t="str">
        <f t="shared" si="16"/>
        <v>J1-GTSL1B_TX0_N</v>
      </c>
      <c r="D82" t="str">
        <f t="shared" si="17"/>
        <v>J1-B18</v>
      </c>
      <c r="E82" t="s">
        <v>169</v>
      </c>
      <c r="F82" t="s">
        <v>247</v>
      </c>
      <c r="G82" t="s">
        <v>557</v>
      </c>
      <c r="L82" t="s">
        <v>558</v>
      </c>
      <c r="M82" t="s">
        <v>428</v>
      </c>
      <c r="N82">
        <v>27.096499999999999</v>
      </c>
      <c r="AB82" t="str">
        <f>B2B!D79</f>
        <v>J1</v>
      </c>
      <c r="AC82" t="str">
        <f>B2B!E79</f>
        <v>B17</v>
      </c>
      <c r="AD82" t="str">
        <f t="shared" si="20"/>
        <v>J1-B17</v>
      </c>
      <c r="AE82" t="str">
        <f t="shared" si="21"/>
        <v>GTSL1B_TX0_P</v>
      </c>
      <c r="AF82" t="str">
        <f t="shared" si="22"/>
        <v>BE129</v>
      </c>
      <c r="AG82">
        <f t="shared" si="23"/>
        <v>8.2780000000000005</v>
      </c>
      <c r="AH82" t="str">
        <f>IF(IFERROR(IF(IF(AF82="--",INDEX(D:D,MATCH(AE82,INDEX(B:B,MATCH(AE82,B:B,)+1):B10596,)+MATCH(AE82,B:B,)))=D82,VLOOKUP(AE82,B:D,3,0),IF(AF82="--",INDEX(D:D,MATCH(AE82,INDEX(B:B,MATCH(AE82,B:B,)+1):B10596,)+MATCH(AE82,B:B,)),"---")),"---")=AD82,"---",IFERROR(IF(IF(AF82="--",INDEX(D:D,MATCH(AE82,INDEX(B:B,MATCH(AE82,B:B,)+1):B10596,)+MATCH(AE82,B:B,)))=AD82,VLOOKUP(AE82,B:D,3,0),IF(AF82="--",INDEX(D:D,MATCH(AE82,INDEX(B:B,MATCH(AE82,B:B,)+1):B10596,)+MATCH(AE82,B:B,)),"---")),"---"))</f>
        <v>---</v>
      </c>
      <c r="AI82" t="str">
        <f t="shared" si="24"/>
        <v>--</v>
      </c>
      <c r="AJ82" t="str">
        <f t="shared" si="25"/>
        <v>GTSL1B_TX0_P</v>
      </c>
      <c r="AK82">
        <f t="shared" si="26"/>
        <v>2</v>
      </c>
      <c r="AL82" t="str">
        <f t="shared" si="27"/>
        <v>BE129</v>
      </c>
      <c r="AT82" t="str">
        <f t="shared" si="18"/>
        <v>GTSL1B_TX0_N</v>
      </c>
      <c r="AU82" t="str">
        <f t="shared" si="19"/>
        <v>--</v>
      </c>
    </row>
    <row r="83" spans="1:47" x14ac:dyDescent="0.25">
      <c r="A83" t="str">
        <f t="shared" si="14"/>
        <v>J1-B19</v>
      </c>
      <c r="B83" t="str">
        <f t="shared" si="15"/>
        <v>GND</v>
      </c>
      <c r="C83" t="str">
        <f t="shared" si="16"/>
        <v>J1-GND</v>
      </c>
      <c r="D83" t="str">
        <f t="shared" si="17"/>
        <v>J1-B19</v>
      </c>
      <c r="E83" t="s">
        <v>169</v>
      </c>
      <c r="F83" t="s">
        <v>248</v>
      </c>
      <c r="G83" t="s">
        <v>433</v>
      </c>
      <c r="L83" t="s">
        <v>559</v>
      </c>
      <c r="M83" t="s">
        <v>428</v>
      </c>
      <c r="N83">
        <v>27.061900000000001</v>
      </c>
      <c r="AB83" t="str">
        <f>B2B!D80</f>
        <v>J1</v>
      </c>
      <c r="AC83" t="str">
        <f>B2B!E80</f>
        <v>B18</v>
      </c>
      <c r="AD83" t="str">
        <f t="shared" si="20"/>
        <v>J1-B18</v>
      </c>
      <c r="AE83" t="str">
        <f t="shared" si="21"/>
        <v>GTSL1B_TX0_N</v>
      </c>
      <c r="AF83" t="str">
        <f t="shared" si="22"/>
        <v>BE126</v>
      </c>
      <c r="AG83">
        <f t="shared" si="23"/>
        <v>8.2947000000000006</v>
      </c>
      <c r="AH83" t="str">
        <f>IF(IFERROR(IF(IF(AF83="--",INDEX(D:D,MATCH(AE83,INDEX(B:B,MATCH(AE83,B:B,)+1):B10597,)+MATCH(AE83,B:B,)))=D83,VLOOKUP(AE83,B:D,3,0),IF(AF83="--",INDEX(D:D,MATCH(AE83,INDEX(B:B,MATCH(AE83,B:B,)+1):B10597,)+MATCH(AE83,B:B,)),"---")),"---")=AD83,"---",IFERROR(IF(IF(AF83="--",INDEX(D:D,MATCH(AE83,INDEX(B:B,MATCH(AE83,B:B,)+1):B10597,)+MATCH(AE83,B:B,)))=AD83,VLOOKUP(AE83,B:D,3,0),IF(AF83="--",INDEX(D:D,MATCH(AE83,INDEX(B:B,MATCH(AE83,B:B,)+1):B10597,)+MATCH(AE83,B:B,)),"---")),"---"))</f>
        <v>---</v>
      </c>
      <c r="AI83" t="str">
        <f t="shared" si="24"/>
        <v>--</v>
      </c>
      <c r="AJ83" t="str">
        <f t="shared" si="25"/>
        <v>GTSL1B_TX0_N</v>
      </c>
      <c r="AK83">
        <f t="shared" si="26"/>
        <v>2</v>
      </c>
      <c r="AL83" t="str">
        <f t="shared" si="27"/>
        <v>BE126</v>
      </c>
      <c r="AT83" t="str">
        <f t="shared" si="18"/>
        <v>GND</v>
      </c>
      <c r="AU83" t="str">
        <f t="shared" si="19"/>
        <v>--</v>
      </c>
    </row>
    <row r="84" spans="1:47" x14ac:dyDescent="0.25">
      <c r="A84" t="str">
        <f t="shared" si="14"/>
        <v>J1-B20</v>
      </c>
      <c r="B84" t="str">
        <f t="shared" si="15"/>
        <v>GTSL1B_TX2_P</v>
      </c>
      <c r="C84" t="str">
        <f t="shared" si="16"/>
        <v>J1-GTSL1B_TX2_P</v>
      </c>
      <c r="D84" t="str">
        <f t="shared" si="17"/>
        <v>J1-B20</v>
      </c>
      <c r="E84" t="s">
        <v>169</v>
      </c>
      <c r="F84" t="s">
        <v>249</v>
      </c>
      <c r="G84" t="s">
        <v>560</v>
      </c>
      <c r="L84" t="s">
        <v>561</v>
      </c>
      <c r="M84" t="s">
        <v>428</v>
      </c>
      <c r="N84">
        <v>25.791799999999999</v>
      </c>
      <c r="AB84" t="str">
        <f>B2B!D81</f>
        <v>J1</v>
      </c>
      <c r="AC84" t="str">
        <f>B2B!E81</f>
        <v>B19</v>
      </c>
      <c r="AD84" t="str">
        <f t="shared" si="20"/>
        <v>J1-B19</v>
      </c>
      <c r="AE84" t="str">
        <f t="shared" si="21"/>
        <v>GND</v>
      </c>
      <c r="AF84" t="str">
        <f t="shared" si="22"/>
        <v>---</v>
      </c>
      <c r="AG84" t="str">
        <f t="shared" si="23"/>
        <v>---</v>
      </c>
      <c r="AH84" t="str">
        <f>IF(IFERROR(IF(IF(AF84="--",INDEX(D:D,MATCH(AE84,INDEX(B:B,MATCH(AE84,B:B,)+1):B10598,)+MATCH(AE84,B:B,)))=D84,VLOOKUP(AE84,B:D,3,0),IF(AF84="--",INDEX(D:D,MATCH(AE84,INDEX(B:B,MATCH(AE84,B:B,)+1):B10598,)+MATCH(AE84,B:B,)),"---")),"---")=AD84,"---",IFERROR(IF(IF(AF84="--",INDEX(D:D,MATCH(AE84,INDEX(B:B,MATCH(AE84,B:B,)+1):B10598,)+MATCH(AE84,B:B,)))=AD84,VLOOKUP(AE84,B:D,3,0),IF(AF84="--",INDEX(D:D,MATCH(AE84,INDEX(B:B,MATCH(AE84,B:B,)+1):B10598,)+MATCH(AE84,B:B,)),"---")),"---"))</f>
        <v>---</v>
      </c>
      <c r="AI84" t="str">
        <f t="shared" si="24"/>
        <v>--</v>
      </c>
      <c r="AJ84" t="str">
        <f t="shared" si="25"/>
        <v>GND</v>
      </c>
      <c r="AK84">
        <f t="shared" si="26"/>
        <v>1320</v>
      </c>
      <c r="AL84" t="str">
        <f t="shared" si="27"/>
        <v>---</v>
      </c>
      <c r="AT84" t="str">
        <f t="shared" si="18"/>
        <v>GTSL1B_TX2_P</v>
      </c>
      <c r="AU84" t="str">
        <f t="shared" si="19"/>
        <v>--</v>
      </c>
    </row>
    <row r="85" spans="1:47" x14ac:dyDescent="0.25">
      <c r="A85" t="str">
        <f t="shared" si="14"/>
        <v>J1-B21</v>
      </c>
      <c r="B85" t="str">
        <f t="shared" si="15"/>
        <v>GTSL1B_TX2_N</v>
      </c>
      <c r="C85" t="str">
        <f t="shared" si="16"/>
        <v>J1-GTSL1B_TX2_N</v>
      </c>
      <c r="D85" t="str">
        <f t="shared" si="17"/>
        <v>J1-B21</v>
      </c>
      <c r="E85" t="s">
        <v>169</v>
      </c>
      <c r="F85" t="s">
        <v>250</v>
      </c>
      <c r="G85" t="s">
        <v>562</v>
      </c>
      <c r="L85" t="s">
        <v>563</v>
      </c>
      <c r="M85" t="s">
        <v>428</v>
      </c>
      <c r="N85">
        <v>25.756</v>
      </c>
      <c r="AB85" t="str">
        <f>B2B!D82</f>
        <v>J1</v>
      </c>
      <c r="AC85" t="str">
        <f>B2B!E82</f>
        <v>B20</v>
      </c>
      <c r="AD85" t="str">
        <f t="shared" si="20"/>
        <v>J1-B20</v>
      </c>
      <c r="AE85" t="str">
        <f t="shared" si="21"/>
        <v>GTSL1B_TX2_P</v>
      </c>
      <c r="AF85" t="str">
        <f t="shared" si="22"/>
        <v>BA129</v>
      </c>
      <c r="AG85">
        <f t="shared" si="23"/>
        <v>8.8362999999999996</v>
      </c>
      <c r="AH85" t="str">
        <f>IF(IFERROR(IF(IF(AF85="--",INDEX(D:D,MATCH(AE85,INDEX(B:B,MATCH(AE85,B:B,)+1):B10599,)+MATCH(AE85,B:B,)))=D85,VLOOKUP(AE85,B:D,3,0),IF(AF85="--",INDEX(D:D,MATCH(AE85,INDEX(B:B,MATCH(AE85,B:B,)+1):B10599,)+MATCH(AE85,B:B,)),"---")),"---")=AD85,"---",IFERROR(IF(IF(AF85="--",INDEX(D:D,MATCH(AE85,INDEX(B:B,MATCH(AE85,B:B,)+1):B10599,)+MATCH(AE85,B:B,)))=AD85,VLOOKUP(AE85,B:D,3,0),IF(AF85="--",INDEX(D:D,MATCH(AE85,INDEX(B:B,MATCH(AE85,B:B,)+1):B10599,)+MATCH(AE85,B:B,)),"---")),"---"))</f>
        <v>---</v>
      </c>
      <c r="AI85" t="str">
        <f t="shared" si="24"/>
        <v>--</v>
      </c>
      <c r="AJ85" t="str">
        <f t="shared" si="25"/>
        <v>GTSL1B_TX2_P</v>
      </c>
      <c r="AK85">
        <f t="shared" si="26"/>
        <v>2</v>
      </c>
      <c r="AL85" t="str">
        <f t="shared" si="27"/>
        <v>BA129</v>
      </c>
      <c r="AT85" t="str">
        <f t="shared" si="18"/>
        <v>GTSL1B_TX2_N</v>
      </c>
      <c r="AU85" t="str">
        <f t="shared" si="19"/>
        <v>--</v>
      </c>
    </row>
    <row r="86" spans="1:47" x14ac:dyDescent="0.25">
      <c r="A86" t="str">
        <f t="shared" si="14"/>
        <v>J1-B22</v>
      </c>
      <c r="B86" t="str">
        <f t="shared" si="15"/>
        <v>GND</v>
      </c>
      <c r="C86" t="str">
        <f t="shared" si="16"/>
        <v>J1-GND</v>
      </c>
      <c r="D86" t="str">
        <f t="shared" si="17"/>
        <v>J1-B22</v>
      </c>
      <c r="E86" t="s">
        <v>169</v>
      </c>
      <c r="F86" t="s">
        <v>251</v>
      </c>
      <c r="G86" t="s">
        <v>433</v>
      </c>
      <c r="L86" t="s">
        <v>564</v>
      </c>
      <c r="M86" t="s">
        <v>428</v>
      </c>
      <c r="N86">
        <v>29.308800000000002</v>
      </c>
      <c r="AB86" t="str">
        <f>B2B!D83</f>
        <v>J1</v>
      </c>
      <c r="AC86" t="str">
        <f>B2B!E83</f>
        <v>B21</v>
      </c>
      <c r="AD86" t="str">
        <f t="shared" si="20"/>
        <v>J1-B21</v>
      </c>
      <c r="AE86" t="str">
        <f t="shared" si="21"/>
        <v>GTSL1B_TX2_N</v>
      </c>
      <c r="AF86" t="str">
        <f t="shared" si="22"/>
        <v>BA126</v>
      </c>
      <c r="AG86">
        <f t="shared" si="23"/>
        <v>8.8443000000000005</v>
      </c>
      <c r="AH86" t="str">
        <f>IF(IFERROR(IF(IF(AF86="--",INDEX(D:D,MATCH(AE86,INDEX(B:B,MATCH(AE86,B:B,)+1):B10600,)+MATCH(AE86,B:B,)))=D86,VLOOKUP(AE86,B:D,3,0),IF(AF86="--",INDEX(D:D,MATCH(AE86,INDEX(B:B,MATCH(AE86,B:B,)+1):B10600,)+MATCH(AE86,B:B,)),"---")),"---")=AD86,"---",IFERROR(IF(IF(AF86="--",INDEX(D:D,MATCH(AE86,INDEX(B:B,MATCH(AE86,B:B,)+1):B10600,)+MATCH(AE86,B:B,)))=AD86,VLOOKUP(AE86,B:D,3,0),IF(AF86="--",INDEX(D:D,MATCH(AE86,INDEX(B:B,MATCH(AE86,B:B,)+1):B10600,)+MATCH(AE86,B:B,)),"---")),"---"))</f>
        <v>---</v>
      </c>
      <c r="AI86" t="str">
        <f t="shared" si="24"/>
        <v>--</v>
      </c>
      <c r="AJ86" t="str">
        <f t="shared" si="25"/>
        <v>GTSL1B_TX2_N</v>
      </c>
      <c r="AK86">
        <f t="shared" si="26"/>
        <v>2</v>
      </c>
      <c r="AL86" t="str">
        <f t="shared" si="27"/>
        <v>BA126</v>
      </c>
      <c r="AT86" t="str">
        <f t="shared" si="18"/>
        <v>GND</v>
      </c>
      <c r="AU86" t="str">
        <f t="shared" si="19"/>
        <v>--</v>
      </c>
    </row>
    <row r="87" spans="1:47" x14ac:dyDescent="0.25">
      <c r="A87" t="str">
        <f t="shared" si="14"/>
        <v>J1-B23</v>
      </c>
      <c r="B87" t="str">
        <f t="shared" si="15"/>
        <v>GND</v>
      </c>
      <c r="C87" t="str">
        <f t="shared" si="16"/>
        <v>J1-GND</v>
      </c>
      <c r="D87" t="str">
        <f t="shared" si="17"/>
        <v>J1-B23</v>
      </c>
      <c r="E87" t="s">
        <v>169</v>
      </c>
      <c r="F87" t="s">
        <v>252</v>
      </c>
      <c r="G87" t="s">
        <v>433</v>
      </c>
      <c r="L87" t="s">
        <v>565</v>
      </c>
      <c r="M87" t="s">
        <v>428</v>
      </c>
      <c r="N87">
        <v>30.774000000000001</v>
      </c>
      <c r="AB87" t="str">
        <f>B2B!D84</f>
        <v>J1</v>
      </c>
      <c r="AC87" t="str">
        <f>B2B!E84</f>
        <v>B22</v>
      </c>
      <c r="AD87" t="str">
        <f t="shared" si="20"/>
        <v>J1-B22</v>
      </c>
      <c r="AE87" t="str">
        <f t="shared" si="21"/>
        <v>GND</v>
      </c>
      <c r="AF87" t="str">
        <f t="shared" si="22"/>
        <v>---</v>
      </c>
      <c r="AG87" t="str">
        <f t="shared" si="23"/>
        <v>---</v>
      </c>
      <c r="AH87" t="str">
        <f>IF(IFERROR(IF(IF(AF87="--",INDEX(D:D,MATCH(AE87,INDEX(B:B,MATCH(AE87,B:B,)+1):B10601,)+MATCH(AE87,B:B,)))=D87,VLOOKUP(AE87,B:D,3,0),IF(AF87="--",INDEX(D:D,MATCH(AE87,INDEX(B:B,MATCH(AE87,B:B,)+1):B10601,)+MATCH(AE87,B:B,)),"---")),"---")=AD87,"---",IFERROR(IF(IF(AF87="--",INDEX(D:D,MATCH(AE87,INDEX(B:B,MATCH(AE87,B:B,)+1):B10601,)+MATCH(AE87,B:B,)))=AD87,VLOOKUP(AE87,B:D,3,0),IF(AF87="--",INDEX(D:D,MATCH(AE87,INDEX(B:B,MATCH(AE87,B:B,)+1):B10601,)+MATCH(AE87,B:B,)),"---")),"---"))</f>
        <v>---</v>
      </c>
      <c r="AI87" t="str">
        <f t="shared" si="24"/>
        <v>--</v>
      </c>
      <c r="AJ87" t="str">
        <f t="shared" si="25"/>
        <v>GND</v>
      </c>
      <c r="AK87">
        <f t="shared" si="26"/>
        <v>1320</v>
      </c>
      <c r="AL87" t="str">
        <f t="shared" si="27"/>
        <v>---</v>
      </c>
      <c r="AT87" t="str">
        <f t="shared" si="18"/>
        <v>GND</v>
      </c>
      <c r="AU87" t="str">
        <f t="shared" si="19"/>
        <v>--</v>
      </c>
    </row>
    <row r="88" spans="1:47" x14ac:dyDescent="0.25">
      <c r="A88" t="str">
        <f t="shared" si="14"/>
        <v>J1-B24</v>
      </c>
      <c r="B88" t="str">
        <f t="shared" si="15"/>
        <v>NetJ1_B24</v>
      </c>
      <c r="C88" t="str">
        <f t="shared" si="16"/>
        <v>J1-NetJ1_B24</v>
      </c>
      <c r="D88" t="str">
        <f t="shared" si="17"/>
        <v>J1-B24</v>
      </c>
      <c r="E88" t="s">
        <v>169</v>
      </c>
      <c r="F88" t="s">
        <v>253</v>
      </c>
      <c r="G88" t="s">
        <v>566</v>
      </c>
      <c r="L88" t="s">
        <v>567</v>
      </c>
      <c r="M88" t="s">
        <v>428</v>
      </c>
      <c r="N88">
        <v>25.860199999999999</v>
      </c>
      <c r="AB88" t="str">
        <f>B2B!D85</f>
        <v>J1</v>
      </c>
      <c r="AC88" t="str">
        <f>B2B!E85</f>
        <v>B23</v>
      </c>
      <c r="AD88" t="str">
        <f t="shared" si="20"/>
        <v>J1-B23</v>
      </c>
      <c r="AE88" t="str">
        <f t="shared" si="21"/>
        <v>GND</v>
      </c>
      <c r="AF88" t="str">
        <f t="shared" si="22"/>
        <v>---</v>
      </c>
      <c r="AG88" t="str">
        <f t="shared" si="23"/>
        <v>---</v>
      </c>
      <c r="AH88" t="str">
        <f>IF(IFERROR(IF(IF(AF88="--",INDEX(D:D,MATCH(AE88,INDEX(B:B,MATCH(AE88,B:B,)+1):B10602,)+MATCH(AE88,B:B,)))=D88,VLOOKUP(AE88,B:D,3,0),IF(AF88="--",INDEX(D:D,MATCH(AE88,INDEX(B:B,MATCH(AE88,B:B,)+1):B10602,)+MATCH(AE88,B:B,)),"---")),"---")=AD88,"---",IFERROR(IF(IF(AF88="--",INDEX(D:D,MATCH(AE88,INDEX(B:B,MATCH(AE88,B:B,)+1):B10602,)+MATCH(AE88,B:B,)))=AD88,VLOOKUP(AE88,B:D,3,0),IF(AF88="--",INDEX(D:D,MATCH(AE88,INDEX(B:B,MATCH(AE88,B:B,)+1):B10602,)+MATCH(AE88,B:B,)),"---")),"---"))</f>
        <v>---</v>
      </c>
      <c r="AI88" t="str">
        <f t="shared" si="24"/>
        <v>--</v>
      </c>
      <c r="AJ88" t="str">
        <f t="shared" si="25"/>
        <v>GND</v>
      </c>
      <c r="AK88">
        <f t="shared" si="26"/>
        <v>1320</v>
      </c>
      <c r="AL88" t="str">
        <f t="shared" si="27"/>
        <v>---</v>
      </c>
      <c r="AT88" t="str">
        <f t="shared" si="18"/>
        <v>NetJ1_B24</v>
      </c>
      <c r="AU88" t="str">
        <f t="shared" si="19"/>
        <v>--</v>
      </c>
    </row>
    <row r="89" spans="1:47" x14ac:dyDescent="0.25">
      <c r="A89" t="str">
        <f t="shared" si="14"/>
        <v>J1-B25</v>
      </c>
      <c r="B89" t="str">
        <f t="shared" si="15"/>
        <v>NetJ1_B25</v>
      </c>
      <c r="C89" t="str">
        <f t="shared" si="16"/>
        <v>J1-NetJ1_B25</v>
      </c>
      <c r="D89" t="str">
        <f t="shared" si="17"/>
        <v>J1-B25</v>
      </c>
      <c r="E89" t="s">
        <v>169</v>
      </c>
      <c r="F89" t="s">
        <v>254</v>
      </c>
      <c r="G89" t="s">
        <v>568</v>
      </c>
      <c r="L89" t="s">
        <v>569</v>
      </c>
      <c r="M89" t="s">
        <v>428</v>
      </c>
      <c r="N89">
        <v>25.810500000000001</v>
      </c>
      <c r="AB89" t="str">
        <f>B2B!D86</f>
        <v>J1</v>
      </c>
      <c r="AC89" t="str">
        <f>B2B!E86</f>
        <v>B24</v>
      </c>
      <c r="AD89" t="str">
        <f t="shared" si="20"/>
        <v>J1-B24</v>
      </c>
      <c r="AE89" t="str">
        <f t="shared" si="21"/>
        <v>NetJ1_B24</v>
      </c>
      <c r="AF89" t="str">
        <f t="shared" si="22"/>
        <v>--</v>
      </c>
      <c r="AG89" t="e">
        <f t="shared" si="23"/>
        <v>#N/A</v>
      </c>
      <c r="AH89" t="str">
        <f>IF(IFERROR(IF(IF(AF89="--",INDEX(D:D,MATCH(AE89,INDEX(B:B,MATCH(AE89,B:B,)+1):B10603,)+MATCH(AE89,B:B,)))=D89,VLOOKUP(AE89,B:D,3,0),IF(AF89="--",INDEX(D:D,MATCH(AE89,INDEX(B:B,MATCH(AE89,B:B,)+1):B10603,)+MATCH(AE89,B:B,)),"---")),"---")=AD89,"---",IFERROR(IF(IF(AF89="--",INDEX(D:D,MATCH(AE89,INDEX(B:B,MATCH(AE89,B:B,)+1):B10603,)+MATCH(AE89,B:B,)))=AD89,VLOOKUP(AE89,B:D,3,0),IF(AF89="--",INDEX(D:D,MATCH(AE89,INDEX(B:B,MATCH(AE89,B:B,)+1):B10603,)+MATCH(AE89,B:B,)),"---")),"---"))</f>
        <v>---</v>
      </c>
      <c r="AI89" t="str">
        <f t="shared" si="24"/>
        <v>--</v>
      </c>
      <c r="AJ89" t="str">
        <f t="shared" si="25"/>
        <v>NetJ1_B24</v>
      </c>
      <c r="AK89">
        <f t="shared" si="26"/>
        <v>1</v>
      </c>
      <c r="AL89" t="str">
        <f t="shared" si="27"/>
        <v>--</v>
      </c>
      <c r="AT89" t="str">
        <f t="shared" si="18"/>
        <v>NetJ1_B25</v>
      </c>
      <c r="AU89" t="str">
        <f t="shared" si="19"/>
        <v>--</v>
      </c>
    </row>
    <row r="90" spans="1:47" x14ac:dyDescent="0.25">
      <c r="A90" t="str">
        <f t="shared" si="14"/>
        <v>J1-B26</v>
      </c>
      <c r="B90" t="str">
        <f t="shared" si="15"/>
        <v>GND</v>
      </c>
      <c r="C90" t="str">
        <f t="shared" si="16"/>
        <v>J1-GND</v>
      </c>
      <c r="D90" t="str">
        <f t="shared" si="17"/>
        <v>J1-B26</v>
      </c>
      <c r="E90" t="s">
        <v>169</v>
      </c>
      <c r="F90" t="s">
        <v>255</v>
      </c>
      <c r="G90" t="s">
        <v>433</v>
      </c>
      <c r="L90" t="s">
        <v>570</v>
      </c>
      <c r="M90" t="s">
        <v>428</v>
      </c>
      <c r="N90">
        <v>26.426300000000001</v>
      </c>
      <c r="AB90" t="str">
        <f>B2B!D87</f>
        <v>J1</v>
      </c>
      <c r="AC90" t="str">
        <f>B2B!E87</f>
        <v>B25</v>
      </c>
      <c r="AD90" t="str">
        <f t="shared" si="20"/>
        <v>J1-B25</v>
      </c>
      <c r="AE90" t="str">
        <f t="shared" si="21"/>
        <v>NetJ1_B25</v>
      </c>
      <c r="AF90" t="str">
        <f t="shared" si="22"/>
        <v>--</v>
      </c>
      <c r="AG90" t="e">
        <f t="shared" si="23"/>
        <v>#N/A</v>
      </c>
      <c r="AH90" t="str">
        <f>IF(IFERROR(IF(IF(AF90="--",INDEX(D:D,MATCH(AE90,INDEX(B:B,MATCH(AE90,B:B,)+1):B10604,)+MATCH(AE90,B:B,)))=D90,VLOOKUP(AE90,B:D,3,0),IF(AF90="--",INDEX(D:D,MATCH(AE90,INDEX(B:B,MATCH(AE90,B:B,)+1):B10604,)+MATCH(AE90,B:B,)),"---")),"---")=AD90,"---",IFERROR(IF(IF(AF90="--",INDEX(D:D,MATCH(AE90,INDEX(B:B,MATCH(AE90,B:B,)+1):B10604,)+MATCH(AE90,B:B,)))=AD90,VLOOKUP(AE90,B:D,3,0),IF(AF90="--",INDEX(D:D,MATCH(AE90,INDEX(B:B,MATCH(AE90,B:B,)+1):B10604,)+MATCH(AE90,B:B,)),"---")),"---"))</f>
        <v>---</v>
      </c>
      <c r="AI90" t="str">
        <f t="shared" si="24"/>
        <v>--</v>
      </c>
      <c r="AJ90" t="str">
        <f t="shared" si="25"/>
        <v>NetJ1_B25</v>
      </c>
      <c r="AK90">
        <f t="shared" si="26"/>
        <v>1</v>
      </c>
      <c r="AL90" t="str">
        <f t="shared" si="27"/>
        <v>--</v>
      </c>
      <c r="AT90" t="str">
        <f t="shared" si="18"/>
        <v>GND</v>
      </c>
      <c r="AU90" t="str">
        <f t="shared" si="19"/>
        <v>--</v>
      </c>
    </row>
    <row r="91" spans="1:47" x14ac:dyDescent="0.25">
      <c r="A91" t="str">
        <f t="shared" si="14"/>
        <v>J1-B27</v>
      </c>
      <c r="B91" t="str">
        <f t="shared" si="15"/>
        <v>GTSL1C_TX0_P</v>
      </c>
      <c r="C91" t="str">
        <f t="shared" si="16"/>
        <v>J1-GTSL1C_TX0_P</v>
      </c>
      <c r="D91" t="str">
        <f t="shared" si="17"/>
        <v>J1-B27</v>
      </c>
      <c r="E91" t="s">
        <v>169</v>
      </c>
      <c r="F91" t="s">
        <v>256</v>
      </c>
      <c r="G91" t="s">
        <v>571</v>
      </c>
      <c r="L91" t="s">
        <v>572</v>
      </c>
      <c r="M91" t="s">
        <v>428</v>
      </c>
      <c r="N91">
        <v>26.409400000000002</v>
      </c>
      <c r="AB91" t="str">
        <f>B2B!D88</f>
        <v>J1</v>
      </c>
      <c r="AC91" t="str">
        <f>B2B!E88</f>
        <v>B26</v>
      </c>
      <c r="AD91" t="str">
        <f t="shared" si="20"/>
        <v>J1-B26</v>
      </c>
      <c r="AE91" t="str">
        <f t="shared" si="21"/>
        <v>GND</v>
      </c>
      <c r="AF91" t="str">
        <f t="shared" si="22"/>
        <v>---</v>
      </c>
      <c r="AG91" t="str">
        <f t="shared" si="23"/>
        <v>---</v>
      </c>
      <c r="AH91" t="str">
        <f>IF(IFERROR(IF(IF(AF91="--",INDEX(D:D,MATCH(AE91,INDEX(B:B,MATCH(AE91,B:B,)+1):B10605,)+MATCH(AE91,B:B,)))=D91,VLOOKUP(AE91,B:D,3,0),IF(AF91="--",INDEX(D:D,MATCH(AE91,INDEX(B:B,MATCH(AE91,B:B,)+1):B10605,)+MATCH(AE91,B:B,)),"---")),"---")=AD91,"---",IFERROR(IF(IF(AF91="--",INDEX(D:D,MATCH(AE91,INDEX(B:B,MATCH(AE91,B:B,)+1):B10605,)+MATCH(AE91,B:B,)))=AD91,VLOOKUP(AE91,B:D,3,0),IF(AF91="--",INDEX(D:D,MATCH(AE91,INDEX(B:B,MATCH(AE91,B:B,)+1):B10605,)+MATCH(AE91,B:B,)),"---")),"---"))</f>
        <v>---</v>
      </c>
      <c r="AI91" t="str">
        <f t="shared" si="24"/>
        <v>--</v>
      </c>
      <c r="AJ91" t="str">
        <f t="shared" si="25"/>
        <v>GND</v>
      </c>
      <c r="AK91">
        <f t="shared" si="26"/>
        <v>1320</v>
      </c>
      <c r="AL91" t="str">
        <f t="shared" si="27"/>
        <v>---</v>
      </c>
      <c r="AT91" t="str">
        <f t="shared" si="18"/>
        <v>GTSL1C_TX0_P</v>
      </c>
      <c r="AU91" t="str">
        <f t="shared" si="19"/>
        <v>--</v>
      </c>
    </row>
    <row r="92" spans="1:47" x14ac:dyDescent="0.25">
      <c r="A92" t="str">
        <f t="shared" si="14"/>
        <v>J1-B28</v>
      </c>
      <c r="B92" t="str">
        <f t="shared" si="15"/>
        <v>GTSL1C_TX0_N</v>
      </c>
      <c r="C92" t="str">
        <f t="shared" si="16"/>
        <v>J1-GTSL1C_TX0_N</v>
      </c>
      <c r="D92" t="str">
        <f t="shared" si="17"/>
        <v>J1-B28</v>
      </c>
      <c r="E92" t="s">
        <v>169</v>
      </c>
      <c r="F92" t="s">
        <v>257</v>
      </c>
      <c r="G92" t="s">
        <v>573</v>
      </c>
      <c r="L92" t="s">
        <v>574</v>
      </c>
      <c r="M92" t="s">
        <v>428</v>
      </c>
      <c r="N92">
        <v>25.771899999999999</v>
      </c>
      <c r="AB92" t="str">
        <f>B2B!D89</f>
        <v>J1</v>
      </c>
      <c r="AC92" t="str">
        <f>B2B!E89</f>
        <v>B27</v>
      </c>
      <c r="AD92" t="str">
        <f t="shared" si="20"/>
        <v>J1-B27</v>
      </c>
      <c r="AE92" t="str">
        <f t="shared" si="21"/>
        <v>GTSL1C_TX0_P</v>
      </c>
      <c r="AF92" t="str">
        <f t="shared" si="22"/>
        <v>AU129</v>
      </c>
      <c r="AG92">
        <f t="shared" si="23"/>
        <v>8.2393999999999998</v>
      </c>
      <c r="AH92" t="str">
        <f>IF(IFERROR(IF(IF(AF92="--",INDEX(D:D,MATCH(AE92,INDEX(B:B,MATCH(AE92,B:B,)+1):B10606,)+MATCH(AE92,B:B,)))=D92,VLOOKUP(AE92,B:D,3,0),IF(AF92="--",INDEX(D:D,MATCH(AE92,INDEX(B:B,MATCH(AE92,B:B,)+1):B10606,)+MATCH(AE92,B:B,)),"---")),"---")=AD92,"---",IFERROR(IF(IF(AF92="--",INDEX(D:D,MATCH(AE92,INDEX(B:B,MATCH(AE92,B:B,)+1):B10606,)+MATCH(AE92,B:B,)))=AD92,VLOOKUP(AE92,B:D,3,0),IF(AF92="--",INDEX(D:D,MATCH(AE92,INDEX(B:B,MATCH(AE92,B:B,)+1):B10606,)+MATCH(AE92,B:B,)),"---")),"---"))</f>
        <v>---</v>
      </c>
      <c r="AI92" t="str">
        <f t="shared" si="24"/>
        <v>--</v>
      </c>
      <c r="AJ92" t="str">
        <f t="shared" si="25"/>
        <v>GTSL1C_TX0_P</v>
      </c>
      <c r="AK92">
        <f t="shared" si="26"/>
        <v>2</v>
      </c>
      <c r="AL92" t="str">
        <f t="shared" si="27"/>
        <v>AU129</v>
      </c>
      <c r="AT92" t="str">
        <f t="shared" si="18"/>
        <v>GTSL1C_TX0_N</v>
      </c>
      <c r="AU92" t="str">
        <f t="shared" si="19"/>
        <v>--</v>
      </c>
    </row>
    <row r="93" spans="1:47" x14ac:dyDescent="0.25">
      <c r="A93" t="str">
        <f t="shared" si="14"/>
        <v>J1-B29</v>
      </c>
      <c r="B93" t="str">
        <f t="shared" si="15"/>
        <v>GND</v>
      </c>
      <c r="C93" t="str">
        <f t="shared" si="16"/>
        <v>J1-GND</v>
      </c>
      <c r="D93" t="str">
        <f t="shared" si="17"/>
        <v>J1-B29</v>
      </c>
      <c r="E93" t="s">
        <v>169</v>
      </c>
      <c r="F93" t="s">
        <v>258</v>
      </c>
      <c r="G93" t="s">
        <v>433</v>
      </c>
      <c r="L93" t="s">
        <v>575</v>
      </c>
      <c r="M93" t="s">
        <v>428</v>
      </c>
      <c r="N93">
        <v>25.673500000000001</v>
      </c>
      <c r="AB93" t="str">
        <f>B2B!D90</f>
        <v>J1</v>
      </c>
      <c r="AC93" t="str">
        <f>B2B!E90</f>
        <v>B28</v>
      </c>
      <c r="AD93" t="str">
        <f t="shared" si="20"/>
        <v>J1-B28</v>
      </c>
      <c r="AE93" t="str">
        <f t="shared" si="21"/>
        <v>GTSL1C_TX0_N</v>
      </c>
      <c r="AF93" t="str">
        <f t="shared" si="22"/>
        <v>AU126</v>
      </c>
      <c r="AG93">
        <f t="shared" si="23"/>
        <v>8.2629000000000001</v>
      </c>
      <c r="AH93" t="str">
        <f>IF(IFERROR(IF(IF(AF93="--",INDEX(D:D,MATCH(AE93,INDEX(B:B,MATCH(AE93,B:B,)+1):B10607,)+MATCH(AE93,B:B,)))=D93,VLOOKUP(AE93,B:D,3,0),IF(AF93="--",INDEX(D:D,MATCH(AE93,INDEX(B:B,MATCH(AE93,B:B,)+1):B10607,)+MATCH(AE93,B:B,)),"---")),"---")=AD93,"---",IFERROR(IF(IF(AF93="--",INDEX(D:D,MATCH(AE93,INDEX(B:B,MATCH(AE93,B:B,)+1):B10607,)+MATCH(AE93,B:B,)))=AD93,VLOOKUP(AE93,B:D,3,0),IF(AF93="--",INDEX(D:D,MATCH(AE93,INDEX(B:B,MATCH(AE93,B:B,)+1):B10607,)+MATCH(AE93,B:B,)),"---")),"---"))</f>
        <v>---</v>
      </c>
      <c r="AI93" t="str">
        <f t="shared" si="24"/>
        <v>--</v>
      </c>
      <c r="AJ93" t="str">
        <f t="shared" si="25"/>
        <v>GTSL1C_TX0_N</v>
      </c>
      <c r="AK93">
        <f t="shared" si="26"/>
        <v>2</v>
      </c>
      <c r="AL93" t="str">
        <f t="shared" si="27"/>
        <v>AU126</v>
      </c>
      <c r="AT93" t="str">
        <f t="shared" si="18"/>
        <v>GND</v>
      </c>
      <c r="AU93" t="str">
        <f t="shared" si="19"/>
        <v>--</v>
      </c>
    </row>
    <row r="94" spans="1:47" x14ac:dyDescent="0.25">
      <c r="A94" t="str">
        <f t="shared" si="14"/>
        <v>J1-B30</v>
      </c>
      <c r="B94" t="str">
        <f t="shared" si="15"/>
        <v>GTSL1C_TX2_P</v>
      </c>
      <c r="C94" t="str">
        <f t="shared" si="16"/>
        <v>J1-GTSL1C_TX2_P</v>
      </c>
      <c r="D94" t="str">
        <f t="shared" si="17"/>
        <v>J1-B30</v>
      </c>
      <c r="E94" t="s">
        <v>169</v>
      </c>
      <c r="F94" t="s">
        <v>259</v>
      </c>
      <c r="G94" t="s">
        <v>576</v>
      </c>
      <c r="L94" t="s">
        <v>577</v>
      </c>
      <c r="M94" t="s">
        <v>428</v>
      </c>
      <c r="N94">
        <v>15.973699999999999</v>
      </c>
      <c r="AB94" t="str">
        <f>B2B!D91</f>
        <v>J1</v>
      </c>
      <c r="AC94" t="str">
        <f>B2B!E91</f>
        <v>B29</v>
      </c>
      <c r="AD94" t="str">
        <f t="shared" si="20"/>
        <v>J1-B29</v>
      </c>
      <c r="AE94" t="str">
        <f t="shared" si="21"/>
        <v>GND</v>
      </c>
      <c r="AF94" t="str">
        <f t="shared" si="22"/>
        <v>---</v>
      </c>
      <c r="AG94" t="str">
        <f t="shared" si="23"/>
        <v>---</v>
      </c>
      <c r="AH94" t="str">
        <f>IF(IFERROR(IF(IF(AF94="--",INDEX(D:D,MATCH(AE94,INDEX(B:B,MATCH(AE94,B:B,)+1):B10608,)+MATCH(AE94,B:B,)))=D94,VLOOKUP(AE94,B:D,3,0),IF(AF94="--",INDEX(D:D,MATCH(AE94,INDEX(B:B,MATCH(AE94,B:B,)+1):B10608,)+MATCH(AE94,B:B,)),"---")),"---")=AD94,"---",IFERROR(IF(IF(AF94="--",INDEX(D:D,MATCH(AE94,INDEX(B:B,MATCH(AE94,B:B,)+1):B10608,)+MATCH(AE94,B:B,)))=AD94,VLOOKUP(AE94,B:D,3,0),IF(AF94="--",INDEX(D:D,MATCH(AE94,INDEX(B:B,MATCH(AE94,B:B,)+1):B10608,)+MATCH(AE94,B:B,)),"---")),"---"))</f>
        <v>---</v>
      </c>
      <c r="AI94" t="str">
        <f t="shared" si="24"/>
        <v>--</v>
      </c>
      <c r="AJ94" t="str">
        <f t="shared" si="25"/>
        <v>GND</v>
      </c>
      <c r="AK94">
        <f t="shared" si="26"/>
        <v>1320</v>
      </c>
      <c r="AL94" t="str">
        <f t="shared" si="27"/>
        <v>---</v>
      </c>
      <c r="AT94" t="str">
        <f t="shared" si="18"/>
        <v>GTSL1C_TX2_P</v>
      </c>
      <c r="AU94" t="str">
        <f t="shared" si="19"/>
        <v>--</v>
      </c>
    </row>
    <row r="95" spans="1:47" x14ac:dyDescent="0.25">
      <c r="A95" t="str">
        <f t="shared" si="14"/>
        <v>J1-B31</v>
      </c>
      <c r="B95" t="str">
        <f t="shared" si="15"/>
        <v>GTSL1C_TX2_N</v>
      </c>
      <c r="C95" t="str">
        <f t="shared" si="16"/>
        <v>J1-GTSL1C_TX2_N</v>
      </c>
      <c r="D95" t="str">
        <f t="shared" si="17"/>
        <v>J1-B31</v>
      </c>
      <c r="E95" t="s">
        <v>169</v>
      </c>
      <c r="F95" t="s">
        <v>260</v>
      </c>
      <c r="G95" t="s">
        <v>578</v>
      </c>
      <c r="L95" t="s">
        <v>579</v>
      </c>
      <c r="M95" t="s">
        <v>428</v>
      </c>
      <c r="N95">
        <v>15.801299999999999</v>
      </c>
      <c r="AB95" t="str">
        <f>B2B!D92</f>
        <v>J1</v>
      </c>
      <c r="AC95" t="str">
        <f>B2B!E92</f>
        <v>B30</v>
      </c>
      <c r="AD95" t="str">
        <f t="shared" si="20"/>
        <v>J1-B30</v>
      </c>
      <c r="AE95" t="str">
        <f t="shared" si="21"/>
        <v>GTSL1C_TX2_P</v>
      </c>
      <c r="AF95" t="str">
        <f t="shared" si="22"/>
        <v>AN129</v>
      </c>
      <c r="AG95">
        <f t="shared" si="23"/>
        <v>9.0190999999999999</v>
      </c>
      <c r="AH95" t="str">
        <f>IF(IFERROR(IF(IF(AF95="--",INDEX(D:D,MATCH(AE95,INDEX(B:B,MATCH(AE95,B:B,)+1):B10609,)+MATCH(AE95,B:B,)))=D95,VLOOKUP(AE95,B:D,3,0),IF(AF95="--",INDEX(D:D,MATCH(AE95,INDEX(B:B,MATCH(AE95,B:B,)+1):B10609,)+MATCH(AE95,B:B,)),"---")),"---")=AD95,"---",IFERROR(IF(IF(AF95="--",INDEX(D:D,MATCH(AE95,INDEX(B:B,MATCH(AE95,B:B,)+1):B10609,)+MATCH(AE95,B:B,)))=AD95,VLOOKUP(AE95,B:D,3,0),IF(AF95="--",INDEX(D:D,MATCH(AE95,INDEX(B:B,MATCH(AE95,B:B,)+1):B10609,)+MATCH(AE95,B:B,)),"---")),"---"))</f>
        <v>---</v>
      </c>
      <c r="AI95" t="str">
        <f t="shared" si="24"/>
        <v>--</v>
      </c>
      <c r="AJ95" t="str">
        <f t="shared" si="25"/>
        <v>GTSL1C_TX2_P</v>
      </c>
      <c r="AK95">
        <f t="shared" si="26"/>
        <v>2</v>
      </c>
      <c r="AL95" t="str">
        <f t="shared" si="27"/>
        <v>AN129</v>
      </c>
      <c r="AT95" t="str">
        <f t="shared" si="18"/>
        <v>GTSL1C_TX2_N</v>
      </c>
      <c r="AU95" t="str">
        <f t="shared" si="19"/>
        <v>--</v>
      </c>
    </row>
    <row r="96" spans="1:47" x14ac:dyDescent="0.25">
      <c r="A96" t="str">
        <f t="shared" si="14"/>
        <v>J1-B32</v>
      </c>
      <c r="B96" t="str">
        <f t="shared" si="15"/>
        <v>GND</v>
      </c>
      <c r="C96" t="str">
        <f t="shared" si="16"/>
        <v>J1-GND</v>
      </c>
      <c r="D96" t="str">
        <f t="shared" si="17"/>
        <v>J1-B32</v>
      </c>
      <c r="E96" t="s">
        <v>169</v>
      </c>
      <c r="F96" t="s">
        <v>261</v>
      </c>
      <c r="G96" t="s">
        <v>433</v>
      </c>
      <c r="L96" t="s">
        <v>580</v>
      </c>
      <c r="M96" t="s">
        <v>428</v>
      </c>
      <c r="N96">
        <v>24.408799999999999</v>
      </c>
      <c r="AB96" t="str">
        <f>B2B!D93</f>
        <v>J1</v>
      </c>
      <c r="AC96" t="str">
        <f>B2B!E93</f>
        <v>B31</v>
      </c>
      <c r="AD96" t="str">
        <f t="shared" si="20"/>
        <v>J1-B31</v>
      </c>
      <c r="AE96" t="str">
        <f t="shared" si="21"/>
        <v>GTSL1C_TX2_N</v>
      </c>
      <c r="AF96" t="str">
        <f t="shared" si="22"/>
        <v>AN126</v>
      </c>
      <c r="AG96">
        <f t="shared" si="23"/>
        <v>9.0181000000000004</v>
      </c>
      <c r="AH96" t="str">
        <f>IF(IFERROR(IF(IF(AF96="--",INDEX(D:D,MATCH(AE96,INDEX(B:B,MATCH(AE96,B:B,)+1):B10610,)+MATCH(AE96,B:B,)))=D96,VLOOKUP(AE96,B:D,3,0),IF(AF96="--",INDEX(D:D,MATCH(AE96,INDEX(B:B,MATCH(AE96,B:B,)+1):B10610,)+MATCH(AE96,B:B,)),"---")),"---")=AD96,"---",IFERROR(IF(IF(AF96="--",INDEX(D:D,MATCH(AE96,INDEX(B:B,MATCH(AE96,B:B,)+1):B10610,)+MATCH(AE96,B:B,)))=AD96,VLOOKUP(AE96,B:D,3,0),IF(AF96="--",INDEX(D:D,MATCH(AE96,INDEX(B:B,MATCH(AE96,B:B,)+1):B10610,)+MATCH(AE96,B:B,)),"---")),"---"))</f>
        <v>---</v>
      </c>
      <c r="AI96" t="str">
        <f t="shared" si="24"/>
        <v>--</v>
      </c>
      <c r="AJ96" t="str">
        <f t="shared" si="25"/>
        <v>GTSL1C_TX2_N</v>
      </c>
      <c r="AK96">
        <f t="shared" si="26"/>
        <v>2</v>
      </c>
      <c r="AL96" t="str">
        <f t="shared" si="27"/>
        <v>AN126</v>
      </c>
      <c r="AT96" t="str">
        <f t="shared" si="18"/>
        <v>GND</v>
      </c>
      <c r="AU96" t="str">
        <f t="shared" si="19"/>
        <v>--</v>
      </c>
    </row>
    <row r="97" spans="1:47" x14ac:dyDescent="0.25">
      <c r="A97" t="str">
        <f t="shared" si="14"/>
        <v>J1-B33</v>
      </c>
      <c r="B97" t="str">
        <f t="shared" si="15"/>
        <v>GND</v>
      </c>
      <c r="C97" t="str">
        <f t="shared" si="16"/>
        <v>J1-GND</v>
      </c>
      <c r="D97" t="str">
        <f t="shared" si="17"/>
        <v>J1-B33</v>
      </c>
      <c r="E97" t="s">
        <v>169</v>
      </c>
      <c r="F97" t="s">
        <v>262</v>
      </c>
      <c r="G97" t="s">
        <v>433</v>
      </c>
      <c r="L97" t="s">
        <v>581</v>
      </c>
      <c r="M97" t="s">
        <v>428</v>
      </c>
      <c r="N97">
        <v>24.406400000000001</v>
      </c>
      <c r="AB97" t="str">
        <f>B2B!D94</f>
        <v>J1</v>
      </c>
      <c r="AC97" t="str">
        <f>B2B!E94</f>
        <v>B32</v>
      </c>
      <c r="AD97" t="str">
        <f t="shared" si="20"/>
        <v>J1-B32</v>
      </c>
      <c r="AE97" t="str">
        <f t="shared" si="21"/>
        <v>GND</v>
      </c>
      <c r="AF97" t="str">
        <f t="shared" si="22"/>
        <v>---</v>
      </c>
      <c r="AG97" t="str">
        <f t="shared" si="23"/>
        <v>---</v>
      </c>
      <c r="AH97" t="str">
        <f>IF(IFERROR(IF(IF(AF97="--",INDEX(D:D,MATCH(AE97,INDEX(B:B,MATCH(AE97,B:B,)+1):B10611,)+MATCH(AE97,B:B,)))=D97,VLOOKUP(AE97,B:D,3,0),IF(AF97="--",INDEX(D:D,MATCH(AE97,INDEX(B:B,MATCH(AE97,B:B,)+1):B10611,)+MATCH(AE97,B:B,)),"---")),"---")=AD97,"---",IFERROR(IF(IF(AF97="--",INDEX(D:D,MATCH(AE97,INDEX(B:B,MATCH(AE97,B:B,)+1):B10611,)+MATCH(AE97,B:B,)))=AD97,VLOOKUP(AE97,B:D,3,0),IF(AF97="--",INDEX(D:D,MATCH(AE97,INDEX(B:B,MATCH(AE97,B:B,)+1):B10611,)+MATCH(AE97,B:B,)),"---")),"---"))</f>
        <v>---</v>
      </c>
      <c r="AI97" t="str">
        <f t="shared" si="24"/>
        <v>--</v>
      </c>
      <c r="AJ97" t="str">
        <f t="shared" si="25"/>
        <v>GND</v>
      </c>
      <c r="AK97">
        <f t="shared" si="26"/>
        <v>1320</v>
      </c>
      <c r="AL97" t="str">
        <f t="shared" si="27"/>
        <v>---</v>
      </c>
      <c r="AT97" t="str">
        <f t="shared" si="18"/>
        <v>GND</v>
      </c>
      <c r="AU97" t="str">
        <f t="shared" si="19"/>
        <v>--</v>
      </c>
    </row>
    <row r="98" spans="1:47" x14ac:dyDescent="0.25">
      <c r="A98" t="str">
        <f t="shared" si="14"/>
        <v>J1-B34</v>
      </c>
      <c r="B98" t="str">
        <f t="shared" si="15"/>
        <v>B6C_HVIO2</v>
      </c>
      <c r="C98" t="str">
        <f t="shared" si="16"/>
        <v>J1-B6C_HVIO2</v>
      </c>
      <c r="D98" t="str">
        <f t="shared" si="17"/>
        <v>J1-B34</v>
      </c>
      <c r="E98" t="s">
        <v>169</v>
      </c>
      <c r="F98" t="s">
        <v>263</v>
      </c>
      <c r="G98" t="s">
        <v>582</v>
      </c>
      <c r="L98" t="s">
        <v>583</v>
      </c>
      <c r="M98" t="s">
        <v>428</v>
      </c>
      <c r="N98">
        <v>25.0472</v>
      </c>
      <c r="AB98" t="str">
        <f>B2B!D95</f>
        <v>J1</v>
      </c>
      <c r="AC98" t="str">
        <f>B2B!E95</f>
        <v>B33</v>
      </c>
      <c r="AD98" t="str">
        <f t="shared" si="20"/>
        <v>J1-B33</v>
      </c>
      <c r="AE98" t="str">
        <f t="shared" si="21"/>
        <v>GND</v>
      </c>
      <c r="AF98" t="str">
        <f t="shared" si="22"/>
        <v>---</v>
      </c>
      <c r="AG98" t="str">
        <f t="shared" si="23"/>
        <v>---</v>
      </c>
      <c r="AH98" t="str">
        <f>IF(IFERROR(IF(IF(AF98="--",INDEX(D:D,MATCH(AE98,INDEX(B:B,MATCH(AE98,B:B,)+1):B10612,)+MATCH(AE98,B:B,)))=D98,VLOOKUP(AE98,B:D,3,0),IF(AF98="--",INDEX(D:D,MATCH(AE98,INDEX(B:B,MATCH(AE98,B:B,)+1):B10612,)+MATCH(AE98,B:B,)),"---")),"---")=AD98,"---",IFERROR(IF(IF(AF98="--",INDEX(D:D,MATCH(AE98,INDEX(B:B,MATCH(AE98,B:B,)+1):B10612,)+MATCH(AE98,B:B,)))=AD98,VLOOKUP(AE98,B:D,3,0),IF(AF98="--",INDEX(D:D,MATCH(AE98,INDEX(B:B,MATCH(AE98,B:B,)+1):B10612,)+MATCH(AE98,B:B,)),"---")),"---"))</f>
        <v>---</v>
      </c>
      <c r="AI98" t="str">
        <f t="shared" si="24"/>
        <v>--</v>
      </c>
      <c r="AJ98" t="str">
        <f t="shared" si="25"/>
        <v>GND</v>
      </c>
      <c r="AK98">
        <f t="shared" si="26"/>
        <v>1320</v>
      </c>
      <c r="AL98" t="str">
        <f t="shared" si="27"/>
        <v>---</v>
      </c>
      <c r="AT98" t="str">
        <f t="shared" si="18"/>
        <v>B6C_HVIO2</v>
      </c>
      <c r="AU98" t="str">
        <f t="shared" si="19"/>
        <v>--</v>
      </c>
    </row>
    <row r="99" spans="1:47" x14ac:dyDescent="0.25">
      <c r="A99" t="str">
        <f t="shared" si="14"/>
        <v>J1-B35</v>
      </c>
      <c r="B99" t="str">
        <f t="shared" si="15"/>
        <v>B6C_HVIO4</v>
      </c>
      <c r="C99" t="str">
        <f t="shared" si="16"/>
        <v>J1-B6C_HVIO4</v>
      </c>
      <c r="D99" t="str">
        <f t="shared" si="17"/>
        <v>J1-B35</v>
      </c>
      <c r="E99" t="s">
        <v>169</v>
      </c>
      <c r="F99" t="s">
        <v>264</v>
      </c>
      <c r="G99" t="s">
        <v>584</v>
      </c>
      <c r="L99" t="s">
        <v>585</v>
      </c>
      <c r="M99" t="s">
        <v>428</v>
      </c>
      <c r="N99">
        <v>25.151900000000001</v>
      </c>
      <c r="AB99" t="str">
        <f>B2B!D96</f>
        <v>J1</v>
      </c>
      <c r="AC99" t="str">
        <f>B2B!E96</f>
        <v>B34</v>
      </c>
      <c r="AD99" t="str">
        <f t="shared" si="20"/>
        <v>J1-B34</v>
      </c>
      <c r="AE99" t="str">
        <f t="shared" si="21"/>
        <v>B6C_HVIO2</v>
      </c>
      <c r="AF99" t="str">
        <f t="shared" si="22"/>
        <v>F24</v>
      </c>
      <c r="AG99">
        <f t="shared" si="23"/>
        <v>52.716900000000003</v>
      </c>
      <c r="AH99" t="str">
        <f>IF(IFERROR(IF(IF(AF99="--",INDEX(D:D,MATCH(AE99,INDEX(B:B,MATCH(AE99,B:B,)+1):B10613,)+MATCH(AE99,B:B,)))=D99,VLOOKUP(AE99,B:D,3,0),IF(AF99="--",INDEX(D:D,MATCH(AE99,INDEX(B:B,MATCH(AE99,B:B,)+1):B10613,)+MATCH(AE99,B:B,)),"---")),"---")=AD99,"---",IFERROR(IF(IF(AF99="--",INDEX(D:D,MATCH(AE99,INDEX(B:B,MATCH(AE99,B:B,)+1):B10613,)+MATCH(AE99,B:B,)))=AD99,VLOOKUP(AE99,B:D,3,0),IF(AF99="--",INDEX(D:D,MATCH(AE99,INDEX(B:B,MATCH(AE99,B:B,)+1):B10613,)+MATCH(AE99,B:B,)),"---")),"---"))</f>
        <v>---</v>
      </c>
      <c r="AI99" t="str">
        <f t="shared" si="24"/>
        <v>--</v>
      </c>
      <c r="AJ99" t="str">
        <f t="shared" si="25"/>
        <v>B6C_HVIO2</v>
      </c>
      <c r="AK99">
        <f t="shared" si="26"/>
        <v>2</v>
      </c>
      <c r="AL99" t="str">
        <f t="shared" si="27"/>
        <v>F24</v>
      </c>
      <c r="AT99" t="str">
        <f t="shared" si="18"/>
        <v>B6C_HVIO4</v>
      </c>
      <c r="AU99" t="str">
        <f t="shared" si="19"/>
        <v>--</v>
      </c>
    </row>
    <row r="100" spans="1:47" x14ac:dyDescent="0.25">
      <c r="A100" t="str">
        <f t="shared" si="14"/>
        <v>J1-B36</v>
      </c>
      <c r="B100" t="str">
        <f t="shared" si="15"/>
        <v>B6C_HVIO6</v>
      </c>
      <c r="C100" t="str">
        <f t="shared" si="16"/>
        <v>J1-B6C_HVIO6</v>
      </c>
      <c r="D100" t="str">
        <f t="shared" si="17"/>
        <v>J1-B36</v>
      </c>
      <c r="E100" t="s">
        <v>169</v>
      </c>
      <c r="F100" t="s">
        <v>265</v>
      </c>
      <c r="G100" t="s">
        <v>586</v>
      </c>
      <c r="L100" t="s">
        <v>587</v>
      </c>
      <c r="M100" t="s">
        <v>428</v>
      </c>
      <c r="N100">
        <v>28.8886</v>
      </c>
      <c r="AB100" t="str">
        <f>B2B!D97</f>
        <v>J1</v>
      </c>
      <c r="AC100" t="str">
        <f>B2B!E97</f>
        <v>B35</v>
      </c>
      <c r="AD100" t="str">
        <f t="shared" si="20"/>
        <v>J1-B35</v>
      </c>
      <c r="AE100" t="str">
        <f t="shared" si="21"/>
        <v>B6C_HVIO4</v>
      </c>
      <c r="AF100" t="str">
        <f t="shared" si="22"/>
        <v>D24</v>
      </c>
      <c r="AG100">
        <f t="shared" si="23"/>
        <v>52.690199999999997</v>
      </c>
      <c r="AH100" t="str">
        <f>IF(IFERROR(IF(IF(AF100="--",INDEX(D:D,MATCH(AE100,INDEX(B:B,MATCH(AE100,B:B,)+1):B10614,)+MATCH(AE100,B:B,)))=D100,VLOOKUP(AE100,B:D,3,0),IF(AF100="--",INDEX(D:D,MATCH(AE100,INDEX(B:B,MATCH(AE100,B:B,)+1):B10614,)+MATCH(AE100,B:B,)),"---")),"---")=AD100,"---",IFERROR(IF(IF(AF100="--",INDEX(D:D,MATCH(AE100,INDEX(B:B,MATCH(AE100,B:B,)+1):B10614,)+MATCH(AE100,B:B,)))=AD100,VLOOKUP(AE100,B:D,3,0),IF(AF100="--",INDEX(D:D,MATCH(AE100,INDEX(B:B,MATCH(AE100,B:B,)+1):B10614,)+MATCH(AE100,B:B,)),"---")),"---"))</f>
        <v>---</v>
      </c>
      <c r="AI100" t="str">
        <f t="shared" si="24"/>
        <v>--</v>
      </c>
      <c r="AJ100" t="str">
        <f t="shared" si="25"/>
        <v>B6C_HVIO4</v>
      </c>
      <c r="AK100">
        <f t="shared" si="26"/>
        <v>2</v>
      </c>
      <c r="AL100" t="str">
        <f t="shared" si="27"/>
        <v>D24</v>
      </c>
      <c r="AT100" t="str">
        <f t="shared" si="18"/>
        <v>B6C_HVIO6</v>
      </c>
      <c r="AU100" t="str">
        <f t="shared" si="19"/>
        <v>--</v>
      </c>
    </row>
    <row r="101" spans="1:47" x14ac:dyDescent="0.25">
      <c r="A101" t="str">
        <f t="shared" si="14"/>
        <v>J1-B37</v>
      </c>
      <c r="B101" t="str">
        <f t="shared" si="15"/>
        <v>B6C_HVIO8</v>
      </c>
      <c r="C101" t="str">
        <f t="shared" si="16"/>
        <v>J1-B6C_HVIO8</v>
      </c>
      <c r="D101" t="str">
        <f t="shared" si="17"/>
        <v>J1-B37</v>
      </c>
      <c r="E101" t="s">
        <v>169</v>
      </c>
      <c r="F101" t="s">
        <v>266</v>
      </c>
      <c r="G101" t="s">
        <v>588</v>
      </c>
      <c r="L101" t="s">
        <v>589</v>
      </c>
      <c r="M101" t="s">
        <v>428</v>
      </c>
      <c r="N101">
        <v>28.775700000000001</v>
      </c>
      <c r="AB101" t="str">
        <f>B2B!D98</f>
        <v>J1</v>
      </c>
      <c r="AC101" t="str">
        <f>B2B!E98</f>
        <v>B36</v>
      </c>
      <c r="AD101" t="str">
        <f t="shared" si="20"/>
        <v>J1-B36</v>
      </c>
      <c r="AE101" t="str">
        <f t="shared" si="21"/>
        <v>B6C_HVIO6</v>
      </c>
      <c r="AF101" t="str">
        <f t="shared" si="22"/>
        <v>D15</v>
      </c>
      <c r="AG101">
        <f t="shared" si="23"/>
        <v>51.570300000000003</v>
      </c>
      <c r="AH101" t="str">
        <f>IF(IFERROR(IF(IF(AF101="--",INDEX(D:D,MATCH(AE101,INDEX(B:B,MATCH(AE101,B:B,)+1):B10615,)+MATCH(AE101,B:B,)))=D101,VLOOKUP(AE101,B:D,3,0),IF(AF101="--",INDEX(D:D,MATCH(AE101,INDEX(B:B,MATCH(AE101,B:B,)+1):B10615,)+MATCH(AE101,B:B,)),"---")),"---")=AD101,"---",IFERROR(IF(IF(AF101="--",INDEX(D:D,MATCH(AE101,INDEX(B:B,MATCH(AE101,B:B,)+1):B10615,)+MATCH(AE101,B:B,)))=AD101,VLOOKUP(AE101,B:D,3,0),IF(AF101="--",INDEX(D:D,MATCH(AE101,INDEX(B:B,MATCH(AE101,B:B,)+1):B10615,)+MATCH(AE101,B:B,)),"---")),"---"))</f>
        <v>---</v>
      </c>
      <c r="AI101" t="str">
        <f t="shared" si="24"/>
        <v>--</v>
      </c>
      <c r="AJ101" t="str">
        <f t="shared" si="25"/>
        <v>B6C_HVIO6</v>
      </c>
      <c r="AK101">
        <f t="shared" si="26"/>
        <v>2</v>
      </c>
      <c r="AL101" t="str">
        <f t="shared" si="27"/>
        <v>D15</v>
      </c>
      <c r="AT101" t="str">
        <f t="shared" si="18"/>
        <v>B6C_HVIO8</v>
      </c>
      <c r="AU101" t="str">
        <f t="shared" si="19"/>
        <v>--</v>
      </c>
    </row>
    <row r="102" spans="1:47" x14ac:dyDescent="0.25">
      <c r="A102" t="str">
        <f t="shared" si="14"/>
        <v>J1-B38</v>
      </c>
      <c r="B102" t="str">
        <f t="shared" si="15"/>
        <v>B6C_HVIO10</v>
      </c>
      <c r="C102" t="str">
        <f t="shared" si="16"/>
        <v>J1-B6C_HVIO10</v>
      </c>
      <c r="D102" t="str">
        <f t="shared" si="17"/>
        <v>J1-B38</v>
      </c>
      <c r="E102" t="s">
        <v>169</v>
      </c>
      <c r="F102" t="s">
        <v>267</v>
      </c>
      <c r="G102" t="s">
        <v>590</v>
      </c>
      <c r="L102" t="s">
        <v>591</v>
      </c>
      <c r="M102" t="s">
        <v>428</v>
      </c>
      <c r="N102">
        <v>28.85</v>
      </c>
      <c r="AB102" t="str">
        <f>B2B!D99</f>
        <v>J1</v>
      </c>
      <c r="AC102" t="str">
        <f>B2B!E99</f>
        <v>B37</v>
      </c>
      <c r="AD102" t="str">
        <f t="shared" si="20"/>
        <v>J1-B37</v>
      </c>
      <c r="AE102" t="str">
        <f t="shared" si="21"/>
        <v>B6C_HVIO8</v>
      </c>
      <c r="AF102" t="str">
        <f t="shared" si="22"/>
        <v>F15</v>
      </c>
      <c r="AG102">
        <f t="shared" si="23"/>
        <v>52.085000000000001</v>
      </c>
      <c r="AH102" t="str">
        <f>IF(IFERROR(IF(IF(AF102="--",INDEX(D:D,MATCH(AE102,INDEX(B:B,MATCH(AE102,B:B,)+1):B10616,)+MATCH(AE102,B:B,)))=D102,VLOOKUP(AE102,B:D,3,0),IF(AF102="--",INDEX(D:D,MATCH(AE102,INDEX(B:B,MATCH(AE102,B:B,)+1):B10616,)+MATCH(AE102,B:B,)),"---")),"---")=AD102,"---",IFERROR(IF(IF(AF102="--",INDEX(D:D,MATCH(AE102,INDEX(B:B,MATCH(AE102,B:B,)+1):B10616,)+MATCH(AE102,B:B,)))=AD102,VLOOKUP(AE102,B:D,3,0),IF(AF102="--",INDEX(D:D,MATCH(AE102,INDEX(B:B,MATCH(AE102,B:B,)+1):B10616,)+MATCH(AE102,B:B,)),"---")),"---"))</f>
        <v>---</v>
      </c>
      <c r="AI102" t="str">
        <f t="shared" si="24"/>
        <v>--</v>
      </c>
      <c r="AJ102" t="str">
        <f t="shared" si="25"/>
        <v>B6C_HVIO8</v>
      </c>
      <c r="AK102">
        <f t="shared" si="26"/>
        <v>2</v>
      </c>
      <c r="AL102" t="str">
        <f t="shared" si="27"/>
        <v>F15</v>
      </c>
      <c r="AT102" t="str">
        <f t="shared" si="18"/>
        <v>B6C_HVIO10</v>
      </c>
      <c r="AU102" t="str">
        <f t="shared" si="19"/>
        <v>--</v>
      </c>
    </row>
    <row r="103" spans="1:47" x14ac:dyDescent="0.25">
      <c r="A103" t="str">
        <f t="shared" si="14"/>
        <v>J1-B39</v>
      </c>
      <c r="B103" t="str">
        <f t="shared" si="15"/>
        <v>GND</v>
      </c>
      <c r="C103" t="str">
        <f t="shared" si="16"/>
        <v>J1-GND</v>
      </c>
      <c r="D103" t="str">
        <f t="shared" si="17"/>
        <v>J1-B39</v>
      </c>
      <c r="E103" t="s">
        <v>169</v>
      </c>
      <c r="F103" t="s">
        <v>268</v>
      </c>
      <c r="G103" t="s">
        <v>433</v>
      </c>
      <c r="L103" t="s">
        <v>592</v>
      </c>
      <c r="M103" t="s">
        <v>428</v>
      </c>
      <c r="N103">
        <v>28.6175</v>
      </c>
      <c r="AB103" t="str">
        <f>B2B!D100</f>
        <v>J1</v>
      </c>
      <c r="AC103" t="str">
        <f>B2B!E100</f>
        <v>B38</v>
      </c>
      <c r="AD103" t="str">
        <f t="shared" si="20"/>
        <v>J1-B38</v>
      </c>
      <c r="AE103" t="str">
        <f t="shared" si="21"/>
        <v>B6C_HVIO10</v>
      </c>
      <c r="AF103" t="str">
        <f t="shared" si="22"/>
        <v>K8</v>
      </c>
      <c r="AG103">
        <f t="shared" si="23"/>
        <v>52.4803</v>
      </c>
      <c r="AH103" t="str">
        <f>IF(IFERROR(IF(IF(AF103="--",INDEX(D:D,MATCH(AE103,INDEX(B:B,MATCH(AE103,B:B,)+1):B10617,)+MATCH(AE103,B:B,)))=D103,VLOOKUP(AE103,B:D,3,0),IF(AF103="--",INDEX(D:D,MATCH(AE103,INDEX(B:B,MATCH(AE103,B:B,)+1):B10617,)+MATCH(AE103,B:B,)),"---")),"---")=AD103,"---",IFERROR(IF(IF(AF103="--",INDEX(D:D,MATCH(AE103,INDEX(B:B,MATCH(AE103,B:B,)+1):B10617,)+MATCH(AE103,B:B,)))=AD103,VLOOKUP(AE103,B:D,3,0),IF(AF103="--",INDEX(D:D,MATCH(AE103,INDEX(B:B,MATCH(AE103,B:B,)+1):B10617,)+MATCH(AE103,B:B,)),"---")),"---"))</f>
        <v>---</v>
      </c>
      <c r="AI103" t="str">
        <f t="shared" si="24"/>
        <v>--</v>
      </c>
      <c r="AJ103" t="str">
        <f t="shared" si="25"/>
        <v>B6C_HVIO10</v>
      </c>
      <c r="AK103">
        <f t="shared" si="26"/>
        <v>2</v>
      </c>
      <c r="AL103" t="str">
        <f t="shared" si="27"/>
        <v>K8</v>
      </c>
      <c r="AT103" t="str">
        <f t="shared" si="18"/>
        <v>GND</v>
      </c>
      <c r="AU103" t="str">
        <f t="shared" si="19"/>
        <v>--</v>
      </c>
    </row>
    <row r="104" spans="1:47" x14ac:dyDescent="0.25">
      <c r="A104" t="str">
        <f t="shared" si="14"/>
        <v>J1-B40</v>
      </c>
      <c r="B104" t="str">
        <f t="shared" si="15"/>
        <v>B6D_HVIO2</v>
      </c>
      <c r="C104" t="str">
        <f t="shared" si="16"/>
        <v>J1-B6D_HVIO2</v>
      </c>
      <c r="D104" t="str">
        <f t="shared" si="17"/>
        <v>J1-B40</v>
      </c>
      <c r="E104" t="s">
        <v>169</v>
      </c>
      <c r="F104" t="s">
        <v>269</v>
      </c>
      <c r="G104" t="s">
        <v>593</v>
      </c>
      <c r="L104" t="s">
        <v>594</v>
      </c>
      <c r="M104" t="s">
        <v>428</v>
      </c>
      <c r="N104">
        <v>28.9681</v>
      </c>
      <c r="AB104" t="str">
        <f>B2B!D101</f>
        <v>J1</v>
      </c>
      <c r="AC104" t="str">
        <f>B2B!E101</f>
        <v>B39</v>
      </c>
      <c r="AD104" t="str">
        <f t="shared" si="20"/>
        <v>J1-B39</v>
      </c>
      <c r="AE104" t="str">
        <f t="shared" si="21"/>
        <v>GND</v>
      </c>
      <c r="AF104" t="str">
        <f t="shared" si="22"/>
        <v>---</v>
      </c>
      <c r="AG104" t="str">
        <f t="shared" si="23"/>
        <v>---</v>
      </c>
      <c r="AH104" t="str">
        <f>IF(IFERROR(IF(IF(AF104="--",INDEX(D:D,MATCH(AE104,INDEX(B:B,MATCH(AE104,B:B,)+1):B10618,)+MATCH(AE104,B:B,)))=D104,VLOOKUP(AE104,B:D,3,0),IF(AF104="--",INDEX(D:D,MATCH(AE104,INDEX(B:B,MATCH(AE104,B:B,)+1):B10618,)+MATCH(AE104,B:B,)),"---")),"---")=AD104,"---",IFERROR(IF(IF(AF104="--",INDEX(D:D,MATCH(AE104,INDEX(B:B,MATCH(AE104,B:B,)+1):B10618,)+MATCH(AE104,B:B,)))=AD104,VLOOKUP(AE104,B:D,3,0),IF(AF104="--",INDEX(D:D,MATCH(AE104,INDEX(B:B,MATCH(AE104,B:B,)+1):B10618,)+MATCH(AE104,B:B,)),"---")),"---"))</f>
        <v>---</v>
      </c>
      <c r="AI104" t="str">
        <f t="shared" si="24"/>
        <v>--</v>
      </c>
      <c r="AJ104" t="str">
        <f t="shared" si="25"/>
        <v>GND</v>
      </c>
      <c r="AK104">
        <f t="shared" si="26"/>
        <v>1320</v>
      </c>
      <c r="AL104" t="str">
        <f t="shared" si="27"/>
        <v>---</v>
      </c>
      <c r="AT104" t="str">
        <f t="shared" si="18"/>
        <v>B6D_HVIO2</v>
      </c>
      <c r="AU104" t="str">
        <f t="shared" si="19"/>
        <v>--</v>
      </c>
    </row>
    <row r="105" spans="1:47" x14ac:dyDescent="0.25">
      <c r="A105" t="str">
        <f t="shared" si="14"/>
        <v>J1-B41</v>
      </c>
      <c r="B105" t="str">
        <f t="shared" si="15"/>
        <v>B6D_HVIO4</v>
      </c>
      <c r="C105" t="str">
        <f t="shared" si="16"/>
        <v>J1-B6D_HVIO4</v>
      </c>
      <c r="D105" t="str">
        <f t="shared" si="17"/>
        <v>J1-B41</v>
      </c>
      <c r="E105" t="s">
        <v>169</v>
      </c>
      <c r="F105" t="s">
        <v>270</v>
      </c>
      <c r="G105" t="s">
        <v>595</v>
      </c>
      <c r="L105" t="s">
        <v>596</v>
      </c>
      <c r="M105" t="s">
        <v>428</v>
      </c>
      <c r="N105">
        <v>28.9207</v>
      </c>
      <c r="AB105" t="str">
        <f>B2B!D102</f>
        <v>J1</v>
      </c>
      <c r="AC105" t="str">
        <f>B2B!E102</f>
        <v>B40</v>
      </c>
      <c r="AD105" t="str">
        <f t="shared" si="20"/>
        <v>J1-B40</v>
      </c>
      <c r="AE105" t="str">
        <f t="shared" si="21"/>
        <v>B6D_HVIO2</v>
      </c>
      <c r="AF105" t="str">
        <f t="shared" si="22"/>
        <v>B4</v>
      </c>
      <c r="AG105">
        <f t="shared" si="23"/>
        <v>45.070500000000003</v>
      </c>
      <c r="AH105" t="str">
        <f>IF(IFERROR(IF(IF(AF105="--",INDEX(D:D,MATCH(AE105,INDEX(B:B,MATCH(AE105,B:B,)+1):B10619,)+MATCH(AE105,B:B,)))=D105,VLOOKUP(AE105,B:D,3,0),IF(AF105="--",INDEX(D:D,MATCH(AE105,INDEX(B:B,MATCH(AE105,B:B,)+1):B10619,)+MATCH(AE105,B:B,)),"---")),"---")=AD105,"---",IFERROR(IF(IF(AF105="--",INDEX(D:D,MATCH(AE105,INDEX(B:B,MATCH(AE105,B:B,)+1):B10619,)+MATCH(AE105,B:B,)))=AD105,VLOOKUP(AE105,B:D,3,0),IF(AF105="--",INDEX(D:D,MATCH(AE105,INDEX(B:B,MATCH(AE105,B:B,)+1):B10619,)+MATCH(AE105,B:B,)),"---")),"---"))</f>
        <v>---</v>
      </c>
      <c r="AI105" t="str">
        <f t="shared" si="24"/>
        <v>--</v>
      </c>
      <c r="AJ105" t="str">
        <f t="shared" si="25"/>
        <v>B6D_HVIO2</v>
      </c>
      <c r="AK105">
        <f t="shared" si="26"/>
        <v>2</v>
      </c>
      <c r="AL105" t="str">
        <f t="shared" si="27"/>
        <v>B4</v>
      </c>
      <c r="AT105" t="str">
        <f t="shared" si="18"/>
        <v>B6D_HVIO4</v>
      </c>
      <c r="AU105" t="str">
        <f t="shared" si="19"/>
        <v>--</v>
      </c>
    </row>
    <row r="106" spans="1:47" x14ac:dyDescent="0.25">
      <c r="A106" t="str">
        <f t="shared" si="14"/>
        <v>J1-B42</v>
      </c>
      <c r="B106" t="str">
        <f t="shared" si="15"/>
        <v>B6D_HVIO6</v>
      </c>
      <c r="C106" t="str">
        <f t="shared" si="16"/>
        <v>J1-B6D_HVIO6</v>
      </c>
      <c r="D106" t="str">
        <f t="shared" si="17"/>
        <v>J1-B42</v>
      </c>
      <c r="E106" t="s">
        <v>169</v>
      </c>
      <c r="F106" t="s">
        <v>271</v>
      </c>
      <c r="G106" t="s">
        <v>597</v>
      </c>
      <c r="L106" t="s">
        <v>598</v>
      </c>
      <c r="M106" t="s">
        <v>428</v>
      </c>
      <c r="N106">
        <v>14.5695</v>
      </c>
      <c r="AB106" t="str">
        <f>B2B!D103</f>
        <v>J1</v>
      </c>
      <c r="AC106" t="str">
        <f>B2B!E103</f>
        <v>B41</v>
      </c>
      <c r="AD106" t="str">
        <f t="shared" si="20"/>
        <v>J1-B41</v>
      </c>
      <c r="AE106" t="str">
        <f t="shared" si="21"/>
        <v>B6D_HVIO4</v>
      </c>
      <c r="AF106" t="str">
        <f t="shared" si="22"/>
        <v>B11</v>
      </c>
      <c r="AG106">
        <f t="shared" si="23"/>
        <v>46.6068</v>
      </c>
      <c r="AH106" t="str">
        <f>IF(IFERROR(IF(IF(AF106="--",INDEX(D:D,MATCH(AE106,INDEX(B:B,MATCH(AE106,B:B,)+1):B10620,)+MATCH(AE106,B:B,)))=D106,VLOOKUP(AE106,B:D,3,0),IF(AF106="--",INDEX(D:D,MATCH(AE106,INDEX(B:B,MATCH(AE106,B:B,)+1):B10620,)+MATCH(AE106,B:B,)),"---")),"---")=AD106,"---",IFERROR(IF(IF(AF106="--",INDEX(D:D,MATCH(AE106,INDEX(B:B,MATCH(AE106,B:B,)+1):B10620,)+MATCH(AE106,B:B,)))=AD106,VLOOKUP(AE106,B:D,3,0),IF(AF106="--",INDEX(D:D,MATCH(AE106,INDEX(B:B,MATCH(AE106,B:B,)+1):B10620,)+MATCH(AE106,B:B,)),"---")),"---"))</f>
        <v>---</v>
      </c>
      <c r="AI106" t="str">
        <f t="shared" si="24"/>
        <v>--</v>
      </c>
      <c r="AJ106" t="str">
        <f t="shared" si="25"/>
        <v>B6D_HVIO4</v>
      </c>
      <c r="AK106">
        <f t="shared" si="26"/>
        <v>2</v>
      </c>
      <c r="AL106" t="str">
        <f t="shared" si="27"/>
        <v>B11</v>
      </c>
      <c r="AT106" t="str">
        <f t="shared" si="18"/>
        <v>B6D_HVIO6</v>
      </c>
      <c r="AU106" t="str">
        <f t="shared" si="19"/>
        <v>--</v>
      </c>
    </row>
    <row r="107" spans="1:47" x14ac:dyDescent="0.25">
      <c r="A107" t="str">
        <f t="shared" si="14"/>
        <v>J1-B43</v>
      </c>
      <c r="B107" t="str">
        <f t="shared" si="15"/>
        <v>B6D_HVIO8</v>
      </c>
      <c r="C107" t="str">
        <f t="shared" si="16"/>
        <v>J1-B6D_HVIO8</v>
      </c>
      <c r="D107" t="str">
        <f t="shared" si="17"/>
        <v>J1-B43</v>
      </c>
      <c r="E107" t="s">
        <v>169</v>
      </c>
      <c r="F107" t="s">
        <v>272</v>
      </c>
      <c r="G107" t="s">
        <v>599</v>
      </c>
      <c r="L107" t="s">
        <v>600</v>
      </c>
      <c r="M107" t="s">
        <v>428</v>
      </c>
      <c r="N107">
        <v>14.532500000000001</v>
      </c>
      <c r="AB107" t="str">
        <f>B2B!D104</f>
        <v>J1</v>
      </c>
      <c r="AC107" t="str">
        <f>B2B!E104</f>
        <v>B42</v>
      </c>
      <c r="AD107" t="str">
        <f t="shared" si="20"/>
        <v>J1-B42</v>
      </c>
      <c r="AE107" t="str">
        <f t="shared" si="21"/>
        <v>B6D_HVIO6</v>
      </c>
      <c r="AF107" t="str">
        <f t="shared" si="22"/>
        <v>A14</v>
      </c>
      <c r="AG107">
        <f t="shared" si="23"/>
        <v>44.332299999999996</v>
      </c>
      <c r="AH107" t="str">
        <f>IF(IFERROR(IF(IF(AF107="--",INDEX(D:D,MATCH(AE107,INDEX(B:B,MATCH(AE107,B:B,)+1):B10621,)+MATCH(AE107,B:B,)))=D107,VLOOKUP(AE107,B:D,3,0),IF(AF107="--",INDEX(D:D,MATCH(AE107,INDEX(B:B,MATCH(AE107,B:B,)+1):B10621,)+MATCH(AE107,B:B,)),"---")),"---")=AD107,"---",IFERROR(IF(IF(AF107="--",INDEX(D:D,MATCH(AE107,INDEX(B:B,MATCH(AE107,B:B,)+1):B10621,)+MATCH(AE107,B:B,)))=AD107,VLOOKUP(AE107,B:D,3,0),IF(AF107="--",INDEX(D:D,MATCH(AE107,INDEX(B:B,MATCH(AE107,B:B,)+1):B10621,)+MATCH(AE107,B:B,)),"---")),"---"))</f>
        <v>---</v>
      </c>
      <c r="AI107" t="str">
        <f t="shared" si="24"/>
        <v>--</v>
      </c>
      <c r="AJ107" t="str">
        <f t="shared" si="25"/>
        <v>B6D_HVIO6</v>
      </c>
      <c r="AK107">
        <f t="shared" si="26"/>
        <v>2</v>
      </c>
      <c r="AL107" t="str">
        <f t="shared" si="27"/>
        <v>A14</v>
      </c>
      <c r="AT107" t="str">
        <f t="shared" si="18"/>
        <v>B6D_HVIO8</v>
      </c>
      <c r="AU107" t="str">
        <f t="shared" si="19"/>
        <v>--</v>
      </c>
    </row>
    <row r="108" spans="1:47" x14ac:dyDescent="0.25">
      <c r="A108" t="str">
        <f t="shared" si="14"/>
        <v>J1-B44</v>
      </c>
      <c r="B108" t="str">
        <f t="shared" si="15"/>
        <v>B6D_HVIO10</v>
      </c>
      <c r="C108" t="str">
        <f t="shared" si="16"/>
        <v>J1-B6D_HVIO10</v>
      </c>
      <c r="D108" t="str">
        <f t="shared" si="17"/>
        <v>J1-B44</v>
      </c>
      <c r="E108" t="s">
        <v>169</v>
      </c>
      <c r="F108" t="s">
        <v>273</v>
      </c>
      <c r="G108" t="s">
        <v>601</v>
      </c>
      <c r="L108" t="s">
        <v>602</v>
      </c>
      <c r="M108" t="s">
        <v>428</v>
      </c>
      <c r="N108">
        <v>14.7867</v>
      </c>
      <c r="AB108" t="str">
        <f>B2B!D105</f>
        <v>J1</v>
      </c>
      <c r="AC108" t="str">
        <f>B2B!E105</f>
        <v>B43</v>
      </c>
      <c r="AD108" t="str">
        <f t="shared" si="20"/>
        <v>J1-B43</v>
      </c>
      <c r="AE108" t="str">
        <f t="shared" si="21"/>
        <v>B6D_HVIO8</v>
      </c>
      <c r="AF108" t="str">
        <f t="shared" si="22"/>
        <v>A17</v>
      </c>
      <c r="AG108">
        <f t="shared" si="23"/>
        <v>44.851399999999998</v>
      </c>
      <c r="AH108" t="str">
        <f>IF(IFERROR(IF(IF(AF108="--",INDEX(D:D,MATCH(AE108,INDEX(B:B,MATCH(AE108,B:B,)+1):B10622,)+MATCH(AE108,B:B,)))=D108,VLOOKUP(AE108,B:D,3,0),IF(AF108="--",INDEX(D:D,MATCH(AE108,INDEX(B:B,MATCH(AE108,B:B,)+1):B10622,)+MATCH(AE108,B:B,)),"---")),"---")=AD108,"---",IFERROR(IF(IF(AF108="--",INDEX(D:D,MATCH(AE108,INDEX(B:B,MATCH(AE108,B:B,)+1):B10622,)+MATCH(AE108,B:B,)))=AD108,VLOOKUP(AE108,B:D,3,0),IF(AF108="--",INDEX(D:D,MATCH(AE108,INDEX(B:B,MATCH(AE108,B:B,)+1):B10622,)+MATCH(AE108,B:B,)),"---")),"---"))</f>
        <v>---</v>
      </c>
      <c r="AI108" t="str">
        <f t="shared" si="24"/>
        <v>--</v>
      </c>
      <c r="AJ108" t="str">
        <f t="shared" si="25"/>
        <v>B6D_HVIO8</v>
      </c>
      <c r="AK108">
        <f t="shared" si="26"/>
        <v>2</v>
      </c>
      <c r="AL108" t="str">
        <f t="shared" si="27"/>
        <v>A17</v>
      </c>
      <c r="AT108" t="str">
        <f t="shared" si="18"/>
        <v>B6D_HVIO10</v>
      </c>
      <c r="AU108" t="str">
        <f t="shared" si="19"/>
        <v>--</v>
      </c>
    </row>
    <row r="109" spans="1:47" x14ac:dyDescent="0.25">
      <c r="A109" t="str">
        <f t="shared" si="14"/>
        <v>J1-B45</v>
      </c>
      <c r="B109" t="str">
        <f t="shared" si="15"/>
        <v>GND</v>
      </c>
      <c r="C109" t="str">
        <f t="shared" si="16"/>
        <v>J1-GND</v>
      </c>
      <c r="D109" t="str">
        <f t="shared" si="17"/>
        <v>J1-B45</v>
      </c>
      <c r="E109" t="s">
        <v>169</v>
      </c>
      <c r="F109" t="s">
        <v>274</v>
      </c>
      <c r="G109" t="s">
        <v>433</v>
      </c>
      <c r="L109" t="s">
        <v>603</v>
      </c>
      <c r="M109" t="s">
        <v>428</v>
      </c>
      <c r="N109">
        <v>14.632300000000001</v>
      </c>
      <c r="AB109" t="str">
        <f>B2B!D106</f>
        <v>J1</v>
      </c>
      <c r="AC109" t="str">
        <f>B2B!E106</f>
        <v>B44</v>
      </c>
      <c r="AD109" t="str">
        <f t="shared" si="20"/>
        <v>J1-B44</v>
      </c>
      <c r="AE109" t="str">
        <f t="shared" si="21"/>
        <v>B6D_HVIO10</v>
      </c>
      <c r="AF109" t="str">
        <f t="shared" si="22"/>
        <v>B20</v>
      </c>
      <c r="AG109">
        <f t="shared" si="23"/>
        <v>45.419699999999999</v>
      </c>
      <c r="AH109" t="str">
        <f>IF(IFERROR(IF(IF(AF109="--",INDEX(D:D,MATCH(AE109,INDEX(B:B,MATCH(AE109,B:B,)+1):B10623,)+MATCH(AE109,B:B,)))=D109,VLOOKUP(AE109,B:D,3,0),IF(AF109="--",INDEX(D:D,MATCH(AE109,INDEX(B:B,MATCH(AE109,B:B,)+1):B10623,)+MATCH(AE109,B:B,)),"---")),"---")=AD109,"---",IFERROR(IF(IF(AF109="--",INDEX(D:D,MATCH(AE109,INDEX(B:B,MATCH(AE109,B:B,)+1):B10623,)+MATCH(AE109,B:B,)))=AD109,VLOOKUP(AE109,B:D,3,0),IF(AF109="--",INDEX(D:D,MATCH(AE109,INDEX(B:B,MATCH(AE109,B:B,)+1):B10623,)+MATCH(AE109,B:B,)),"---")),"---"))</f>
        <v>---</v>
      </c>
      <c r="AI109" t="str">
        <f t="shared" si="24"/>
        <v>--</v>
      </c>
      <c r="AJ109" t="str">
        <f t="shared" si="25"/>
        <v>B6D_HVIO10</v>
      </c>
      <c r="AK109">
        <f t="shared" si="26"/>
        <v>2</v>
      </c>
      <c r="AL109" t="str">
        <f t="shared" si="27"/>
        <v>B20</v>
      </c>
      <c r="AT109" t="str">
        <f t="shared" si="18"/>
        <v>GND</v>
      </c>
      <c r="AU109" t="str">
        <f t="shared" si="19"/>
        <v>--</v>
      </c>
    </row>
    <row r="110" spans="1:47" x14ac:dyDescent="0.25">
      <c r="A110" t="str">
        <f t="shared" si="14"/>
        <v>J1-B46</v>
      </c>
      <c r="B110" t="str">
        <f t="shared" si="15"/>
        <v>HPS_IOA1</v>
      </c>
      <c r="C110" t="str">
        <f t="shared" si="16"/>
        <v>J1-HPS_IOA1</v>
      </c>
      <c r="D110" t="str">
        <f t="shared" si="17"/>
        <v>J1-B46</v>
      </c>
      <c r="E110" t="s">
        <v>169</v>
      </c>
      <c r="F110" t="s">
        <v>275</v>
      </c>
      <c r="G110" t="s">
        <v>604</v>
      </c>
      <c r="L110" t="s">
        <v>605</v>
      </c>
      <c r="M110" t="s">
        <v>428</v>
      </c>
      <c r="N110">
        <v>14.0472</v>
      </c>
      <c r="AB110" t="str">
        <f>B2B!D107</f>
        <v>J1</v>
      </c>
      <c r="AC110" t="str">
        <f>B2B!E107</f>
        <v>B45</v>
      </c>
      <c r="AD110" t="str">
        <f t="shared" si="20"/>
        <v>J1-B45</v>
      </c>
      <c r="AE110" t="str">
        <f t="shared" si="21"/>
        <v>GND</v>
      </c>
      <c r="AF110" t="str">
        <f t="shared" si="22"/>
        <v>---</v>
      </c>
      <c r="AG110" t="str">
        <f t="shared" si="23"/>
        <v>---</v>
      </c>
      <c r="AH110" t="str">
        <f>IF(IFERROR(IF(IF(AF110="--",INDEX(D:D,MATCH(AE110,INDEX(B:B,MATCH(AE110,B:B,)+1):B10624,)+MATCH(AE110,B:B,)))=D110,VLOOKUP(AE110,B:D,3,0),IF(AF110="--",INDEX(D:D,MATCH(AE110,INDEX(B:B,MATCH(AE110,B:B,)+1):B10624,)+MATCH(AE110,B:B,)),"---")),"---")=AD110,"---",IFERROR(IF(IF(AF110="--",INDEX(D:D,MATCH(AE110,INDEX(B:B,MATCH(AE110,B:B,)+1):B10624,)+MATCH(AE110,B:B,)))=AD110,VLOOKUP(AE110,B:D,3,0),IF(AF110="--",INDEX(D:D,MATCH(AE110,INDEX(B:B,MATCH(AE110,B:B,)+1):B10624,)+MATCH(AE110,B:B,)),"---")),"---"))</f>
        <v>---</v>
      </c>
      <c r="AI110" t="str">
        <f t="shared" si="24"/>
        <v>--</v>
      </c>
      <c r="AJ110" t="str">
        <f t="shared" si="25"/>
        <v>GND</v>
      </c>
      <c r="AK110">
        <f t="shared" si="26"/>
        <v>1320</v>
      </c>
      <c r="AL110" t="str">
        <f t="shared" si="27"/>
        <v>---</v>
      </c>
      <c r="AT110" t="str">
        <f t="shared" si="18"/>
        <v>HPS_IOA1</v>
      </c>
      <c r="AU110" t="str">
        <f t="shared" si="19"/>
        <v>--</v>
      </c>
    </row>
    <row r="111" spans="1:47" x14ac:dyDescent="0.25">
      <c r="A111" t="str">
        <f t="shared" si="14"/>
        <v>J1-B47</v>
      </c>
      <c r="B111" t="str">
        <f t="shared" si="15"/>
        <v>HPS_IOA2</v>
      </c>
      <c r="C111" t="str">
        <f t="shared" si="16"/>
        <v>J1-HPS_IOA2</v>
      </c>
      <c r="D111" t="str">
        <f t="shared" si="17"/>
        <v>J1-B47</v>
      </c>
      <c r="E111" t="s">
        <v>169</v>
      </c>
      <c r="F111" t="s">
        <v>276</v>
      </c>
      <c r="G111" t="s">
        <v>606</v>
      </c>
      <c r="L111" t="s">
        <v>607</v>
      </c>
      <c r="M111" t="s">
        <v>428</v>
      </c>
      <c r="N111">
        <v>13.860200000000001</v>
      </c>
      <c r="AB111" t="str">
        <f>B2B!D108</f>
        <v>J1</v>
      </c>
      <c r="AC111" t="str">
        <f>B2B!E108</f>
        <v>B46</v>
      </c>
      <c r="AD111" t="str">
        <f t="shared" si="20"/>
        <v>J1-B46</v>
      </c>
      <c r="AE111" t="str">
        <f t="shared" si="21"/>
        <v>HPS_IOA1</v>
      </c>
      <c r="AF111" t="str">
        <f t="shared" si="22"/>
        <v>W135</v>
      </c>
      <c r="AG111">
        <f t="shared" si="23"/>
        <v>7.4493999999999998</v>
      </c>
      <c r="AH111" t="str">
        <f>IF(IFERROR(IF(IF(AF111="--",INDEX(D:D,MATCH(AE111,INDEX(B:B,MATCH(AE111,B:B,)+1):B10625,)+MATCH(AE111,B:B,)))=D111,VLOOKUP(AE111,B:D,3,0),IF(AF111="--",INDEX(D:D,MATCH(AE111,INDEX(B:B,MATCH(AE111,B:B,)+1):B10625,)+MATCH(AE111,B:B,)),"---")),"---")=AD111,"---",IFERROR(IF(IF(AF111="--",INDEX(D:D,MATCH(AE111,INDEX(B:B,MATCH(AE111,B:B,)+1):B10625,)+MATCH(AE111,B:B,)))=AD111,VLOOKUP(AE111,B:D,3,0),IF(AF111="--",INDEX(D:D,MATCH(AE111,INDEX(B:B,MATCH(AE111,B:B,)+1):B10625,)+MATCH(AE111,B:B,)),"---")),"---"))</f>
        <v>---</v>
      </c>
      <c r="AI111" t="str">
        <f t="shared" si="24"/>
        <v>--</v>
      </c>
      <c r="AJ111" t="str">
        <f t="shared" si="25"/>
        <v>HPS_IOA1</v>
      </c>
      <c r="AK111">
        <f t="shared" si="26"/>
        <v>2</v>
      </c>
      <c r="AL111" t="str">
        <f t="shared" si="27"/>
        <v>W135</v>
      </c>
      <c r="AT111" t="str">
        <f t="shared" si="18"/>
        <v>HPS_IOA2</v>
      </c>
      <c r="AU111" t="str">
        <f t="shared" si="19"/>
        <v>--</v>
      </c>
    </row>
    <row r="112" spans="1:47" x14ac:dyDescent="0.25">
      <c r="A112" t="str">
        <f t="shared" si="14"/>
        <v>J1-B48</v>
      </c>
      <c r="B112" t="str">
        <f t="shared" si="15"/>
        <v>HPS_IOA3</v>
      </c>
      <c r="C112" t="str">
        <f t="shared" si="16"/>
        <v>J1-HPS_IOA3</v>
      </c>
      <c r="D112" t="str">
        <f t="shared" si="17"/>
        <v>J1-B48</v>
      </c>
      <c r="E112" t="s">
        <v>169</v>
      </c>
      <c r="F112" t="s">
        <v>277</v>
      </c>
      <c r="G112" t="s">
        <v>608</v>
      </c>
      <c r="L112" t="s">
        <v>609</v>
      </c>
      <c r="M112" t="s">
        <v>428</v>
      </c>
      <c r="N112">
        <v>15.1511</v>
      </c>
      <c r="AB112" t="str">
        <f>B2B!D109</f>
        <v>J1</v>
      </c>
      <c r="AC112" t="str">
        <f>B2B!E109</f>
        <v>B47</v>
      </c>
      <c r="AD112" t="str">
        <f t="shared" si="20"/>
        <v>J1-B47</v>
      </c>
      <c r="AE112" t="str">
        <f t="shared" si="21"/>
        <v>HPS_IOA2</v>
      </c>
      <c r="AF112" t="str">
        <f t="shared" si="22"/>
        <v>U135</v>
      </c>
      <c r="AG112">
        <f t="shared" si="23"/>
        <v>7.6712999999999996</v>
      </c>
      <c r="AH112" t="str">
        <f>IF(IFERROR(IF(IF(AF112="--",INDEX(D:D,MATCH(AE112,INDEX(B:B,MATCH(AE112,B:B,)+1):B10626,)+MATCH(AE112,B:B,)))=D112,VLOOKUP(AE112,B:D,3,0),IF(AF112="--",INDEX(D:D,MATCH(AE112,INDEX(B:B,MATCH(AE112,B:B,)+1):B10626,)+MATCH(AE112,B:B,)),"---")),"---")=AD112,"---",IFERROR(IF(IF(AF112="--",INDEX(D:D,MATCH(AE112,INDEX(B:B,MATCH(AE112,B:B,)+1):B10626,)+MATCH(AE112,B:B,)))=AD112,VLOOKUP(AE112,B:D,3,0),IF(AF112="--",INDEX(D:D,MATCH(AE112,INDEX(B:B,MATCH(AE112,B:B,)+1):B10626,)+MATCH(AE112,B:B,)),"---")),"---"))</f>
        <v>---</v>
      </c>
      <c r="AI112" t="str">
        <f t="shared" si="24"/>
        <v>--</v>
      </c>
      <c r="AJ112" t="str">
        <f t="shared" si="25"/>
        <v>HPS_IOA2</v>
      </c>
      <c r="AK112">
        <f t="shared" si="26"/>
        <v>2</v>
      </c>
      <c r="AL112" t="str">
        <f t="shared" si="27"/>
        <v>U135</v>
      </c>
      <c r="AT112" t="str">
        <f t="shared" si="18"/>
        <v>HPS_IOA3</v>
      </c>
      <c r="AU112" t="str">
        <f t="shared" si="19"/>
        <v>--</v>
      </c>
    </row>
    <row r="113" spans="1:47" x14ac:dyDescent="0.25">
      <c r="A113" t="str">
        <f t="shared" si="14"/>
        <v>J1-B49</v>
      </c>
      <c r="B113" t="str">
        <f t="shared" si="15"/>
        <v>HPS_IOA4</v>
      </c>
      <c r="C113" t="str">
        <f t="shared" si="16"/>
        <v>J1-HPS_IOA4</v>
      </c>
      <c r="D113" t="str">
        <f t="shared" si="17"/>
        <v>J1-B49</v>
      </c>
      <c r="E113" t="s">
        <v>169</v>
      </c>
      <c r="F113" t="s">
        <v>278</v>
      </c>
      <c r="G113" t="s">
        <v>610</v>
      </c>
      <c r="L113" t="s">
        <v>611</v>
      </c>
      <c r="M113" t="s">
        <v>428</v>
      </c>
      <c r="N113">
        <v>15.1555</v>
      </c>
      <c r="AB113" t="str">
        <f>B2B!D110</f>
        <v>J1</v>
      </c>
      <c r="AC113" t="str">
        <f>B2B!E110</f>
        <v>B48</v>
      </c>
      <c r="AD113" t="str">
        <f t="shared" si="20"/>
        <v>J1-B48</v>
      </c>
      <c r="AE113" t="str">
        <f t="shared" si="21"/>
        <v>HPS_IOA3</v>
      </c>
      <c r="AF113" t="str">
        <f t="shared" si="22"/>
        <v>W134</v>
      </c>
      <c r="AG113">
        <f t="shared" si="23"/>
        <v>9.4332999999999991</v>
      </c>
      <c r="AH113" t="str">
        <f>IF(IFERROR(IF(IF(AF113="--",INDEX(D:D,MATCH(AE113,INDEX(B:B,MATCH(AE113,B:B,)+1):B10627,)+MATCH(AE113,B:B,)))=D113,VLOOKUP(AE113,B:D,3,0),IF(AF113="--",INDEX(D:D,MATCH(AE113,INDEX(B:B,MATCH(AE113,B:B,)+1):B10627,)+MATCH(AE113,B:B,)),"---")),"---")=AD113,"---",IFERROR(IF(IF(AF113="--",INDEX(D:D,MATCH(AE113,INDEX(B:B,MATCH(AE113,B:B,)+1):B10627,)+MATCH(AE113,B:B,)))=AD113,VLOOKUP(AE113,B:D,3,0),IF(AF113="--",INDEX(D:D,MATCH(AE113,INDEX(B:B,MATCH(AE113,B:B,)+1):B10627,)+MATCH(AE113,B:B,)),"---")),"---"))</f>
        <v>---</v>
      </c>
      <c r="AI113" t="str">
        <f t="shared" si="24"/>
        <v>--</v>
      </c>
      <c r="AJ113" t="str">
        <f t="shared" si="25"/>
        <v>HPS_IOA3</v>
      </c>
      <c r="AK113">
        <f t="shared" si="26"/>
        <v>2</v>
      </c>
      <c r="AL113" t="str">
        <f t="shared" si="27"/>
        <v>W134</v>
      </c>
      <c r="AT113" t="str">
        <f t="shared" si="18"/>
        <v>HPS_IOA4</v>
      </c>
      <c r="AU113" t="str">
        <f t="shared" si="19"/>
        <v>--</v>
      </c>
    </row>
    <row r="114" spans="1:47" x14ac:dyDescent="0.25">
      <c r="A114" t="str">
        <f t="shared" si="14"/>
        <v>J1-B50</v>
      </c>
      <c r="B114" t="str">
        <f t="shared" si="15"/>
        <v>HPS_IOA5</v>
      </c>
      <c r="C114" t="str">
        <f t="shared" si="16"/>
        <v>J1-HPS_IOA5</v>
      </c>
      <c r="D114" t="str">
        <f t="shared" si="17"/>
        <v>J1-B50</v>
      </c>
      <c r="E114" t="s">
        <v>169</v>
      </c>
      <c r="F114" t="s">
        <v>279</v>
      </c>
      <c r="G114" t="s">
        <v>612</v>
      </c>
      <c r="L114" t="s">
        <v>613</v>
      </c>
      <c r="M114" t="s">
        <v>428</v>
      </c>
      <c r="N114">
        <v>12.7597</v>
      </c>
      <c r="AB114" t="str">
        <f>B2B!D111</f>
        <v>J1</v>
      </c>
      <c r="AC114" t="str">
        <f>B2B!E111</f>
        <v>B49</v>
      </c>
      <c r="AD114" t="str">
        <f t="shared" si="20"/>
        <v>J1-B49</v>
      </c>
      <c r="AE114" t="str">
        <f t="shared" si="21"/>
        <v>HPS_IOA4</v>
      </c>
      <c r="AF114" t="str">
        <f t="shared" si="22"/>
        <v>AK115</v>
      </c>
      <c r="AG114">
        <f t="shared" si="23"/>
        <v>20.183900000000001</v>
      </c>
      <c r="AH114" t="str">
        <f>IF(IFERROR(IF(IF(AF114="--",INDEX(D:D,MATCH(AE114,INDEX(B:B,MATCH(AE114,B:B,)+1):B10628,)+MATCH(AE114,B:B,)))=D114,VLOOKUP(AE114,B:D,3,0),IF(AF114="--",INDEX(D:D,MATCH(AE114,INDEX(B:B,MATCH(AE114,B:B,)+1):B10628,)+MATCH(AE114,B:B,)),"---")),"---")=AD114,"---",IFERROR(IF(IF(AF114="--",INDEX(D:D,MATCH(AE114,INDEX(B:B,MATCH(AE114,B:B,)+1):B10628,)+MATCH(AE114,B:B,)))=AD114,VLOOKUP(AE114,B:D,3,0),IF(AF114="--",INDEX(D:D,MATCH(AE114,INDEX(B:B,MATCH(AE114,B:B,)+1):B10628,)+MATCH(AE114,B:B,)),"---")),"---"))</f>
        <v>---</v>
      </c>
      <c r="AI114" t="str">
        <f t="shared" si="24"/>
        <v>--</v>
      </c>
      <c r="AJ114" t="str">
        <f t="shared" si="25"/>
        <v>HPS_IOA4</v>
      </c>
      <c r="AK114">
        <f t="shared" si="26"/>
        <v>2</v>
      </c>
      <c r="AL114" t="str">
        <f t="shared" si="27"/>
        <v>AK115</v>
      </c>
      <c r="AT114" t="str">
        <f t="shared" si="18"/>
        <v>HPS_IOA5</v>
      </c>
      <c r="AU114" t="str">
        <f t="shared" si="19"/>
        <v>--</v>
      </c>
    </row>
    <row r="115" spans="1:47" x14ac:dyDescent="0.25">
      <c r="A115" t="str">
        <f t="shared" si="14"/>
        <v>J1-B51</v>
      </c>
      <c r="B115" t="str">
        <f t="shared" si="15"/>
        <v>HPS_IOA6</v>
      </c>
      <c r="C115" t="str">
        <f t="shared" si="16"/>
        <v>J1-HPS_IOA6</v>
      </c>
      <c r="D115" t="str">
        <f t="shared" si="17"/>
        <v>J1-B51</v>
      </c>
      <c r="E115" t="s">
        <v>169</v>
      </c>
      <c r="F115" t="s">
        <v>280</v>
      </c>
      <c r="G115" t="s">
        <v>614</v>
      </c>
      <c r="L115" t="s">
        <v>615</v>
      </c>
      <c r="M115" t="s">
        <v>428</v>
      </c>
      <c r="N115">
        <v>12.5709</v>
      </c>
      <c r="AB115" t="str">
        <f>B2B!D112</f>
        <v>J1</v>
      </c>
      <c r="AC115" t="str">
        <f>B2B!E112</f>
        <v>B50</v>
      </c>
      <c r="AD115" t="str">
        <f t="shared" si="20"/>
        <v>J1-B50</v>
      </c>
      <c r="AE115" t="str">
        <f t="shared" si="21"/>
        <v>HPS_IOA5</v>
      </c>
      <c r="AF115" t="str">
        <f t="shared" si="22"/>
        <v>U134</v>
      </c>
      <c r="AG115">
        <f t="shared" si="23"/>
        <v>10.747400000000001</v>
      </c>
      <c r="AH115" t="str">
        <f>IF(IFERROR(IF(IF(AF115="--",INDEX(D:D,MATCH(AE115,INDEX(B:B,MATCH(AE115,B:B,)+1):B10629,)+MATCH(AE115,B:B,)))=D115,VLOOKUP(AE115,B:D,3,0),IF(AF115="--",INDEX(D:D,MATCH(AE115,INDEX(B:B,MATCH(AE115,B:B,)+1):B10629,)+MATCH(AE115,B:B,)),"---")),"---")=AD115,"---",IFERROR(IF(IF(AF115="--",INDEX(D:D,MATCH(AE115,INDEX(B:B,MATCH(AE115,B:B,)+1):B10629,)+MATCH(AE115,B:B,)))=AD115,VLOOKUP(AE115,B:D,3,0),IF(AF115="--",INDEX(D:D,MATCH(AE115,INDEX(B:B,MATCH(AE115,B:B,)+1):B10629,)+MATCH(AE115,B:B,)),"---")),"---"))</f>
        <v>---</v>
      </c>
      <c r="AI115" t="str">
        <f t="shared" si="24"/>
        <v>--</v>
      </c>
      <c r="AJ115" t="str">
        <f t="shared" si="25"/>
        <v>HPS_IOA5</v>
      </c>
      <c r="AK115">
        <f t="shared" si="26"/>
        <v>2</v>
      </c>
      <c r="AL115" t="str">
        <f t="shared" si="27"/>
        <v>U134</v>
      </c>
      <c r="AT115" t="str">
        <f t="shared" si="18"/>
        <v>HPS_IOA6</v>
      </c>
      <c r="AU115" t="str">
        <f t="shared" si="19"/>
        <v>--</v>
      </c>
    </row>
    <row r="116" spans="1:47" x14ac:dyDescent="0.25">
      <c r="A116" t="str">
        <f t="shared" si="14"/>
        <v>J1-B52</v>
      </c>
      <c r="B116" t="str">
        <f t="shared" si="15"/>
        <v>HPS_IOA7</v>
      </c>
      <c r="C116" t="str">
        <f t="shared" si="16"/>
        <v>J1-HPS_IOA7</v>
      </c>
      <c r="D116" t="str">
        <f t="shared" si="17"/>
        <v>J1-B52</v>
      </c>
      <c r="E116" t="s">
        <v>169</v>
      </c>
      <c r="F116" t="s">
        <v>281</v>
      </c>
      <c r="G116" t="s">
        <v>616</v>
      </c>
      <c r="L116" t="s">
        <v>617</v>
      </c>
      <c r="M116" t="s">
        <v>428</v>
      </c>
      <c r="N116">
        <v>13.574299999999999</v>
      </c>
      <c r="AB116" t="str">
        <f>B2B!D113</f>
        <v>J1</v>
      </c>
      <c r="AC116" t="str">
        <f>B2B!E113</f>
        <v>B51</v>
      </c>
      <c r="AD116" t="str">
        <f t="shared" si="20"/>
        <v>J1-B51</v>
      </c>
      <c r="AE116" t="str">
        <f t="shared" si="21"/>
        <v>HPS_IOA6</v>
      </c>
      <c r="AF116" t="str">
        <f t="shared" si="22"/>
        <v>AL120</v>
      </c>
      <c r="AG116">
        <f t="shared" si="23"/>
        <v>21.369399999999999</v>
      </c>
      <c r="AH116" t="str">
        <f>IF(IFERROR(IF(IF(AF116="--",INDEX(D:D,MATCH(AE116,INDEX(B:B,MATCH(AE116,B:B,)+1):B10630,)+MATCH(AE116,B:B,)))=D116,VLOOKUP(AE116,B:D,3,0),IF(AF116="--",INDEX(D:D,MATCH(AE116,INDEX(B:B,MATCH(AE116,B:B,)+1):B10630,)+MATCH(AE116,B:B,)),"---")),"---")=AD116,"---",IFERROR(IF(IF(AF116="--",INDEX(D:D,MATCH(AE116,INDEX(B:B,MATCH(AE116,B:B,)+1):B10630,)+MATCH(AE116,B:B,)))=AD116,VLOOKUP(AE116,B:D,3,0),IF(AF116="--",INDEX(D:D,MATCH(AE116,INDEX(B:B,MATCH(AE116,B:B,)+1):B10630,)+MATCH(AE116,B:B,)),"---")),"---"))</f>
        <v>---</v>
      </c>
      <c r="AI116" t="str">
        <f t="shared" si="24"/>
        <v>--</v>
      </c>
      <c r="AJ116" t="str">
        <f t="shared" si="25"/>
        <v>HPS_IOA6</v>
      </c>
      <c r="AK116">
        <f t="shared" si="26"/>
        <v>2</v>
      </c>
      <c r="AL116" t="str">
        <f t="shared" si="27"/>
        <v>AL120</v>
      </c>
      <c r="AT116" t="str">
        <f t="shared" si="18"/>
        <v>HPS_IOA7</v>
      </c>
      <c r="AU116" t="str">
        <f t="shared" si="19"/>
        <v>--</v>
      </c>
    </row>
    <row r="117" spans="1:47" x14ac:dyDescent="0.25">
      <c r="A117" t="str">
        <f t="shared" si="14"/>
        <v>J1-B53</v>
      </c>
      <c r="B117" t="str">
        <f t="shared" si="15"/>
        <v>HPS_IOA8</v>
      </c>
      <c r="C117" t="str">
        <f t="shared" si="16"/>
        <v>J1-HPS_IOA8</v>
      </c>
      <c r="D117" t="str">
        <f t="shared" si="17"/>
        <v>J1-B53</v>
      </c>
      <c r="E117" t="s">
        <v>169</v>
      </c>
      <c r="F117" t="s">
        <v>282</v>
      </c>
      <c r="G117" t="s">
        <v>618</v>
      </c>
      <c r="L117" t="s">
        <v>619</v>
      </c>
      <c r="M117" t="s">
        <v>428</v>
      </c>
      <c r="N117">
        <v>13.455299999999999</v>
      </c>
      <c r="AB117" t="str">
        <f>B2B!D114</f>
        <v>J1</v>
      </c>
      <c r="AC117" t="str">
        <f>B2B!E114</f>
        <v>B52</v>
      </c>
      <c r="AD117" t="str">
        <f t="shared" si="20"/>
        <v>J1-B52</v>
      </c>
      <c r="AE117" t="str">
        <f t="shared" si="21"/>
        <v>HPS_IOA7</v>
      </c>
      <c r="AF117" t="str">
        <f t="shared" si="22"/>
        <v>R134</v>
      </c>
      <c r="AG117">
        <f t="shared" si="23"/>
        <v>11.333600000000001</v>
      </c>
      <c r="AH117" t="str">
        <f>IF(IFERROR(IF(IF(AF117="--",INDEX(D:D,MATCH(AE117,INDEX(B:B,MATCH(AE117,B:B,)+1):B10631,)+MATCH(AE117,B:B,)))=D117,VLOOKUP(AE117,B:D,3,0),IF(AF117="--",INDEX(D:D,MATCH(AE117,INDEX(B:B,MATCH(AE117,B:B,)+1):B10631,)+MATCH(AE117,B:B,)),"---")),"---")=AD117,"---",IFERROR(IF(IF(AF117="--",INDEX(D:D,MATCH(AE117,INDEX(B:B,MATCH(AE117,B:B,)+1):B10631,)+MATCH(AE117,B:B,)))=AD117,VLOOKUP(AE117,B:D,3,0),IF(AF117="--",INDEX(D:D,MATCH(AE117,INDEX(B:B,MATCH(AE117,B:B,)+1):B10631,)+MATCH(AE117,B:B,)),"---")),"---"))</f>
        <v>---</v>
      </c>
      <c r="AI117" t="str">
        <f t="shared" si="24"/>
        <v>--</v>
      </c>
      <c r="AJ117" t="str">
        <f t="shared" si="25"/>
        <v>HPS_IOA7</v>
      </c>
      <c r="AK117">
        <f t="shared" si="26"/>
        <v>2</v>
      </c>
      <c r="AL117" t="str">
        <f t="shared" si="27"/>
        <v>R134</v>
      </c>
      <c r="AT117" t="str">
        <f t="shared" si="18"/>
        <v>HPS_IOA8</v>
      </c>
      <c r="AU117" t="str">
        <f t="shared" si="19"/>
        <v>--</v>
      </c>
    </row>
    <row r="118" spans="1:47" x14ac:dyDescent="0.25">
      <c r="A118" t="str">
        <f t="shared" si="14"/>
        <v>J1-B54</v>
      </c>
      <c r="B118" t="str">
        <f t="shared" si="15"/>
        <v>HPS_IOA9</v>
      </c>
      <c r="C118" t="str">
        <f t="shared" si="16"/>
        <v>J1-HPS_IOA9</v>
      </c>
      <c r="D118" t="str">
        <f t="shared" si="17"/>
        <v>J1-B54</v>
      </c>
      <c r="E118" t="s">
        <v>169</v>
      </c>
      <c r="F118" t="s">
        <v>283</v>
      </c>
      <c r="G118" t="s">
        <v>620</v>
      </c>
      <c r="L118" t="s">
        <v>621</v>
      </c>
      <c r="M118" t="s">
        <v>428</v>
      </c>
      <c r="N118">
        <v>13.5105</v>
      </c>
      <c r="AB118" t="str">
        <f>B2B!D115</f>
        <v>J1</v>
      </c>
      <c r="AC118" t="str">
        <f>B2B!E115</f>
        <v>B53</v>
      </c>
      <c r="AD118" t="str">
        <f t="shared" si="20"/>
        <v>J1-B53</v>
      </c>
      <c r="AE118" t="str">
        <f t="shared" si="21"/>
        <v>HPS_IOA8</v>
      </c>
      <c r="AF118" t="str">
        <f t="shared" si="22"/>
        <v>AG115</v>
      </c>
      <c r="AG118">
        <f t="shared" si="23"/>
        <v>18.603999999999999</v>
      </c>
      <c r="AH118" t="str">
        <f>IF(IFERROR(IF(IF(AF118="--",INDEX(D:D,MATCH(AE118,INDEX(B:B,MATCH(AE118,B:B,)+1):B10632,)+MATCH(AE118,B:B,)))=D118,VLOOKUP(AE118,B:D,3,0),IF(AF118="--",INDEX(D:D,MATCH(AE118,INDEX(B:B,MATCH(AE118,B:B,)+1):B10632,)+MATCH(AE118,B:B,)),"---")),"---")=AD118,"---",IFERROR(IF(IF(AF118="--",INDEX(D:D,MATCH(AE118,INDEX(B:B,MATCH(AE118,B:B,)+1):B10632,)+MATCH(AE118,B:B,)))=AD118,VLOOKUP(AE118,B:D,3,0),IF(AF118="--",INDEX(D:D,MATCH(AE118,INDEX(B:B,MATCH(AE118,B:B,)+1):B10632,)+MATCH(AE118,B:B,)),"---")),"---"))</f>
        <v>---</v>
      </c>
      <c r="AI118" t="str">
        <f t="shared" si="24"/>
        <v>--</v>
      </c>
      <c r="AJ118" t="str">
        <f t="shared" si="25"/>
        <v>HPS_IOA8</v>
      </c>
      <c r="AK118">
        <f t="shared" si="26"/>
        <v>2</v>
      </c>
      <c r="AL118" t="str">
        <f t="shared" si="27"/>
        <v>AG115</v>
      </c>
      <c r="AT118" t="str">
        <f t="shared" si="18"/>
        <v>HPS_IOA9</v>
      </c>
      <c r="AU118" t="str">
        <f t="shared" si="19"/>
        <v>--</v>
      </c>
    </row>
    <row r="119" spans="1:47" x14ac:dyDescent="0.25">
      <c r="A119" t="str">
        <f t="shared" si="14"/>
        <v>J1-B55</v>
      </c>
      <c r="B119" t="str">
        <f t="shared" si="15"/>
        <v>HPS_IOA10</v>
      </c>
      <c r="C119" t="str">
        <f t="shared" si="16"/>
        <v>J1-HPS_IOA10</v>
      </c>
      <c r="D119" t="str">
        <f t="shared" si="17"/>
        <v>J1-B55</v>
      </c>
      <c r="E119" t="s">
        <v>169</v>
      </c>
      <c r="F119" t="s">
        <v>284</v>
      </c>
      <c r="G119" t="s">
        <v>622</v>
      </c>
      <c r="L119" t="s">
        <v>623</v>
      </c>
      <c r="M119" t="s">
        <v>428</v>
      </c>
      <c r="N119">
        <v>13.395899999999999</v>
      </c>
      <c r="AB119" t="str">
        <f>B2B!D116</f>
        <v>J1</v>
      </c>
      <c r="AC119" t="str">
        <f>B2B!E116</f>
        <v>B54</v>
      </c>
      <c r="AD119" t="str">
        <f t="shared" si="20"/>
        <v>J1-B54</v>
      </c>
      <c r="AE119" t="str">
        <f t="shared" si="21"/>
        <v>HPS_IOA9</v>
      </c>
      <c r="AF119" t="str">
        <f t="shared" si="22"/>
        <v>N135</v>
      </c>
      <c r="AG119">
        <f t="shared" si="23"/>
        <v>11.2356</v>
      </c>
      <c r="AH119" t="str">
        <f>IF(IFERROR(IF(IF(AF119="--",INDEX(D:D,MATCH(AE119,INDEX(B:B,MATCH(AE119,B:B,)+1):B10633,)+MATCH(AE119,B:B,)))=D119,VLOOKUP(AE119,B:D,3,0),IF(AF119="--",INDEX(D:D,MATCH(AE119,INDEX(B:B,MATCH(AE119,B:B,)+1):B10633,)+MATCH(AE119,B:B,)),"---")),"---")=AD119,"---",IFERROR(IF(IF(AF119="--",INDEX(D:D,MATCH(AE119,INDEX(B:B,MATCH(AE119,B:B,)+1):B10633,)+MATCH(AE119,B:B,)))=AD119,VLOOKUP(AE119,B:D,3,0),IF(AF119="--",INDEX(D:D,MATCH(AE119,INDEX(B:B,MATCH(AE119,B:B,)+1):B10633,)+MATCH(AE119,B:B,)),"---")),"---"))</f>
        <v>---</v>
      </c>
      <c r="AI119" t="str">
        <f t="shared" si="24"/>
        <v>--</v>
      </c>
      <c r="AJ119" t="str">
        <f t="shared" si="25"/>
        <v>HPS_IOA9</v>
      </c>
      <c r="AK119">
        <f t="shared" si="26"/>
        <v>2</v>
      </c>
      <c r="AL119" t="str">
        <f t="shared" si="27"/>
        <v>N135</v>
      </c>
      <c r="AT119" t="str">
        <f t="shared" si="18"/>
        <v>HPS_IOA10</v>
      </c>
      <c r="AU119" t="str">
        <f t="shared" si="19"/>
        <v>--</v>
      </c>
    </row>
    <row r="120" spans="1:47" x14ac:dyDescent="0.25">
      <c r="A120" t="str">
        <f t="shared" si="14"/>
        <v>J1-B56</v>
      </c>
      <c r="B120" t="str">
        <f t="shared" si="15"/>
        <v>HPS_IOA11</v>
      </c>
      <c r="C120" t="str">
        <f t="shared" si="16"/>
        <v>J1-HPS_IOA11</v>
      </c>
      <c r="D120" t="str">
        <f t="shared" si="17"/>
        <v>J1-B56</v>
      </c>
      <c r="E120" t="s">
        <v>169</v>
      </c>
      <c r="F120" t="s">
        <v>285</v>
      </c>
      <c r="G120" t="s">
        <v>624</v>
      </c>
      <c r="L120" t="s">
        <v>625</v>
      </c>
      <c r="M120" t="s">
        <v>428</v>
      </c>
      <c r="N120">
        <v>12.593</v>
      </c>
      <c r="AB120" t="str">
        <f>B2B!D117</f>
        <v>J1</v>
      </c>
      <c r="AC120" t="str">
        <f>B2B!E117</f>
        <v>B55</v>
      </c>
      <c r="AD120" t="str">
        <f t="shared" si="20"/>
        <v>J1-B55</v>
      </c>
      <c r="AE120" t="str">
        <f t="shared" si="21"/>
        <v>HPS_IOA10</v>
      </c>
      <c r="AF120" t="str">
        <f t="shared" si="22"/>
        <v>AK120</v>
      </c>
      <c r="AG120">
        <f t="shared" si="23"/>
        <v>26.236999999999998</v>
      </c>
      <c r="AH120" t="str">
        <f>IF(IFERROR(IF(IF(AF120="--",INDEX(D:D,MATCH(AE120,INDEX(B:B,MATCH(AE120,B:B,)+1):B10634,)+MATCH(AE120,B:B,)))=D120,VLOOKUP(AE120,B:D,3,0),IF(AF120="--",INDEX(D:D,MATCH(AE120,INDEX(B:B,MATCH(AE120,B:B,)+1):B10634,)+MATCH(AE120,B:B,)),"---")),"---")=AD120,"---",IFERROR(IF(IF(AF120="--",INDEX(D:D,MATCH(AE120,INDEX(B:B,MATCH(AE120,B:B,)+1):B10634,)+MATCH(AE120,B:B,)))=AD120,VLOOKUP(AE120,B:D,3,0),IF(AF120="--",INDEX(D:D,MATCH(AE120,INDEX(B:B,MATCH(AE120,B:B,)+1):B10634,)+MATCH(AE120,B:B,)),"---")),"---"))</f>
        <v>---</v>
      </c>
      <c r="AI120" t="str">
        <f t="shared" si="24"/>
        <v>--</v>
      </c>
      <c r="AJ120" t="str">
        <f t="shared" si="25"/>
        <v>HPS_IOA10</v>
      </c>
      <c r="AK120">
        <f t="shared" si="26"/>
        <v>2</v>
      </c>
      <c r="AL120" t="str">
        <f t="shared" si="27"/>
        <v>AK120</v>
      </c>
      <c r="AT120" t="str">
        <f t="shared" si="18"/>
        <v>HPS_IOA11</v>
      </c>
      <c r="AU120" t="str">
        <f t="shared" si="19"/>
        <v>--</v>
      </c>
    </row>
    <row r="121" spans="1:47" x14ac:dyDescent="0.25">
      <c r="A121" t="str">
        <f t="shared" si="14"/>
        <v>J1-B57</v>
      </c>
      <c r="B121" t="str">
        <f t="shared" si="15"/>
        <v>HPS_IOA12</v>
      </c>
      <c r="C121" t="str">
        <f t="shared" si="16"/>
        <v>J1-HPS_IOA12</v>
      </c>
      <c r="D121" t="str">
        <f t="shared" si="17"/>
        <v>J1-B57</v>
      </c>
      <c r="E121" t="s">
        <v>169</v>
      </c>
      <c r="F121" t="s">
        <v>286</v>
      </c>
      <c r="G121" t="s">
        <v>626</v>
      </c>
      <c r="L121" t="s">
        <v>627</v>
      </c>
      <c r="M121" t="s">
        <v>428</v>
      </c>
      <c r="N121">
        <v>12.7005</v>
      </c>
      <c r="AB121" t="str">
        <f>B2B!D118</f>
        <v>J1</v>
      </c>
      <c r="AC121" t="str">
        <f>B2B!E118</f>
        <v>B56</v>
      </c>
      <c r="AD121" t="str">
        <f t="shared" si="20"/>
        <v>J1-B56</v>
      </c>
      <c r="AE121" t="str">
        <f t="shared" si="21"/>
        <v>HPS_IOA11</v>
      </c>
      <c r="AF121" t="str">
        <f t="shared" si="22"/>
        <v>N134</v>
      </c>
      <c r="AG121">
        <f t="shared" si="23"/>
        <v>12.6471</v>
      </c>
      <c r="AH121" t="str">
        <f>IF(IFERROR(IF(IF(AF121="--",INDEX(D:D,MATCH(AE121,INDEX(B:B,MATCH(AE121,B:B,)+1):B10635,)+MATCH(AE121,B:B,)))=D121,VLOOKUP(AE121,B:D,3,0),IF(AF121="--",INDEX(D:D,MATCH(AE121,INDEX(B:B,MATCH(AE121,B:B,)+1):B10635,)+MATCH(AE121,B:B,)),"---")),"---")=AD121,"---",IFERROR(IF(IF(AF121="--",INDEX(D:D,MATCH(AE121,INDEX(B:B,MATCH(AE121,B:B,)+1):B10635,)+MATCH(AE121,B:B,)))=AD121,VLOOKUP(AE121,B:D,3,0),IF(AF121="--",INDEX(D:D,MATCH(AE121,INDEX(B:B,MATCH(AE121,B:B,)+1):B10635,)+MATCH(AE121,B:B,)),"---")),"---"))</f>
        <v>---</v>
      </c>
      <c r="AI121" t="str">
        <f t="shared" si="24"/>
        <v>--</v>
      </c>
      <c r="AJ121" t="str">
        <f t="shared" si="25"/>
        <v>HPS_IOA11</v>
      </c>
      <c r="AK121">
        <f t="shared" si="26"/>
        <v>2</v>
      </c>
      <c r="AL121" t="str">
        <f t="shared" si="27"/>
        <v>N134</v>
      </c>
      <c r="AT121" t="str">
        <f t="shared" si="18"/>
        <v>HPS_IOA12</v>
      </c>
      <c r="AU121" t="str">
        <f t="shared" si="19"/>
        <v>--</v>
      </c>
    </row>
    <row r="122" spans="1:47" x14ac:dyDescent="0.25">
      <c r="A122" t="str">
        <f t="shared" si="14"/>
        <v>J1-B58</v>
      </c>
      <c r="B122" t="str">
        <f t="shared" si="15"/>
        <v>GND</v>
      </c>
      <c r="C122" t="str">
        <f t="shared" si="16"/>
        <v>J1-GND</v>
      </c>
      <c r="D122" t="str">
        <f t="shared" si="17"/>
        <v>J1-B58</v>
      </c>
      <c r="E122" t="s">
        <v>169</v>
      </c>
      <c r="F122" t="s">
        <v>287</v>
      </c>
      <c r="G122" t="s">
        <v>433</v>
      </c>
      <c r="L122" t="s">
        <v>628</v>
      </c>
      <c r="M122" t="s">
        <v>428</v>
      </c>
      <c r="N122">
        <v>37.715200000000003</v>
      </c>
      <c r="AB122" t="str">
        <f>B2B!D119</f>
        <v>J1</v>
      </c>
      <c r="AC122" t="str">
        <f>B2B!E119</f>
        <v>B57</v>
      </c>
      <c r="AD122" t="str">
        <f t="shared" si="20"/>
        <v>J1-B57</v>
      </c>
      <c r="AE122" t="str">
        <f t="shared" si="21"/>
        <v>HPS_IOA12</v>
      </c>
      <c r="AF122" t="str">
        <f t="shared" si="22"/>
        <v>T132</v>
      </c>
      <c r="AG122">
        <f t="shared" si="23"/>
        <v>17.053799999999999</v>
      </c>
      <c r="AH122" t="str">
        <f>IF(IFERROR(IF(IF(AF122="--",INDEX(D:D,MATCH(AE122,INDEX(B:B,MATCH(AE122,B:B,)+1):B10636,)+MATCH(AE122,B:B,)))=D122,VLOOKUP(AE122,B:D,3,0),IF(AF122="--",INDEX(D:D,MATCH(AE122,INDEX(B:B,MATCH(AE122,B:B,)+1):B10636,)+MATCH(AE122,B:B,)),"---")),"---")=AD122,"---",IFERROR(IF(IF(AF122="--",INDEX(D:D,MATCH(AE122,INDEX(B:B,MATCH(AE122,B:B,)+1):B10636,)+MATCH(AE122,B:B,)))=AD122,VLOOKUP(AE122,B:D,3,0),IF(AF122="--",INDEX(D:D,MATCH(AE122,INDEX(B:B,MATCH(AE122,B:B,)+1):B10636,)+MATCH(AE122,B:B,)),"---")),"---"))</f>
        <v>---</v>
      </c>
      <c r="AI122" t="str">
        <f t="shared" si="24"/>
        <v>--</v>
      </c>
      <c r="AJ122" t="str">
        <f t="shared" si="25"/>
        <v>HPS_IOA12</v>
      </c>
      <c r="AK122">
        <f t="shared" si="26"/>
        <v>2</v>
      </c>
      <c r="AL122" t="str">
        <f t="shared" si="27"/>
        <v>T132</v>
      </c>
      <c r="AT122" t="str">
        <f t="shared" si="18"/>
        <v>GND</v>
      </c>
      <c r="AU122" t="str">
        <f t="shared" si="19"/>
        <v>--</v>
      </c>
    </row>
    <row r="123" spans="1:47" x14ac:dyDescent="0.25">
      <c r="A123" t="str">
        <f t="shared" si="14"/>
        <v>J1-B59</v>
      </c>
      <c r="B123" t="str">
        <f t="shared" si="15"/>
        <v>12.0V</v>
      </c>
      <c r="C123" t="str">
        <f t="shared" si="16"/>
        <v>J1-12.0V</v>
      </c>
      <c r="D123" t="str">
        <f t="shared" si="17"/>
        <v>J1-B59</v>
      </c>
      <c r="E123" t="s">
        <v>169</v>
      </c>
      <c r="F123" t="s">
        <v>288</v>
      </c>
      <c r="G123" t="s">
        <v>443</v>
      </c>
      <c r="L123" t="s">
        <v>629</v>
      </c>
      <c r="M123" t="s">
        <v>428</v>
      </c>
      <c r="N123">
        <v>37.680500000000002</v>
      </c>
      <c r="AB123" t="str">
        <f>B2B!D120</f>
        <v>J1</v>
      </c>
      <c r="AC123" t="str">
        <f>B2B!E120</f>
        <v>B58</v>
      </c>
      <c r="AD123" t="str">
        <f t="shared" si="20"/>
        <v>J1-B58</v>
      </c>
      <c r="AE123" t="str">
        <f t="shared" si="21"/>
        <v>GND</v>
      </c>
      <c r="AF123" t="str">
        <f t="shared" si="22"/>
        <v>---</v>
      </c>
      <c r="AG123" t="str">
        <f t="shared" si="23"/>
        <v>---</v>
      </c>
      <c r="AH123" t="str">
        <f>IF(IFERROR(IF(IF(AF123="--",INDEX(D:D,MATCH(AE123,INDEX(B:B,MATCH(AE123,B:B,)+1):B10637,)+MATCH(AE123,B:B,)))=D123,VLOOKUP(AE123,B:D,3,0),IF(AF123="--",INDEX(D:D,MATCH(AE123,INDEX(B:B,MATCH(AE123,B:B,)+1):B10637,)+MATCH(AE123,B:B,)),"---")),"---")=AD123,"---",IFERROR(IF(IF(AF123="--",INDEX(D:D,MATCH(AE123,INDEX(B:B,MATCH(AE123,B:B,)+1):B10637,)+MATCH(AE123,B:B,)))=AD123,VLOOKUP(AE123,B:D,3,0),IF(AF123="--",INDEX(D:D,MATCH(AE123,INDEX(B:B,MATCH(AE123,B:B,)+1):B10637,)+MATCH(AE123,B:B,)),"---")),"---"))</f>
        <v>---</v>
      </c>
      <c r="AI123" t="str">
        <f t="shared" si="24"/>
        <v>--</v>
      </c>
      <c r="AJ123" t="str">
        <f t="shared" si="25"/>
        <v>GND</v>
      </c>
      <c r="AK123">
        <f t="shared" si="26"/>
        <v>1320</v>
      </c>
      <c r="AL123" t="str">
        <f t="shared" si="27"/>
        <v>---</v>
      </c>
      <c r="AT123" t="str">
        <f t="shared" si="18"/>
        <v>12.0V</v>
      </c>
      <c r="AU123" t="str">
        <f t="shared" si="19"/>
        <v>--</v>
      </c>
    </row>
    <row r="124" spans="1:47" x14ac:dyDescent="0.25">
      <c r="A124" t="str">
        <f t="shared" si="14"/>
        <v>J1-B60</v>
      </c>
      <c r="B124" t="str">
        <f t="shared" si="15"/>
        <v>12.0V</v>
      </c>
      <c r="C124" t="str">
        <f t="shared" si="16"/>
        <v>J1-12.0V</v>
      </c>
      <c r="D124" t="str">
        <f t="shared" si="17"/>
        <v>J1-B60</v>
      </c>
      <c r="E124" t="s">
        <v>169</v>
      </c>
      <c r="F124" t="s">
        <v>289</v>
      </c>
      <c r="G124" t="s">
        <v>443</v>
      </c>
      <c r="L124" t="s">
        <v>630</v>
      </c>
      <c r="M124" t="s">
        <v>428</v>
      </c>
      <c r="N124">
        <v>40.2288</v>
      </c>
      <c r="AB124" t="str">
        <f>B2B!D121</f>
        <v>J1</v>
      </c>
      <c r="AC124" t="str">
        <f>B2B!E121</f>
        <v>B59</v>
      </c>
      <c r="AD124" t="str">
        <f t="shared" si="20"/>
        <v>J1-B59</v>
      </c>
      <c r="AE124" t="str">
        <f t="shared" si="21"/>
        <v>12.0V</v>
      </c>
      <c r="AF124" t="str">
        <f t="shared" si="22"/>
        <v>--</v>
      </c>
      <c r="AG124">
        <f t="shared" si="23"/>
        <v>105.446</v>
      </c>
      <c r="AH124" t="str">
        <f>IF(IFERROR(IF(IF(AF124="--",INDEX(D:D,MATCH(AE124,INDEX(B:B,MATCH(AE124,B:B,)+1):B10638,)+MATCH(AE124,B:B,)))=D124,VLOOKUP(AE124,B:D,3,0),IF(AF124="--",INDEX(D:D,MATCH(AE124,INDEX(B:B,MATCH(AE124,B:B,)+1):B10638,)+MATCH(AE124,B:B,)),"---")),"---")=AD124,"---",IFERROR(IF(IF(AF124="--",INDEX(D:D,MATCH(AE124,INDEX(B:B,MATCH(AE124,B:B,)+1):B10638,)+MATCH(AE124,B:B,)))=AD124,VLOOKUP(AE124,B:D,3,0),IF(AF124="--",INDEX(D:D,MATCH(AE124,INDEX(B:B,MATCH(AE124,B:B,)+1):B10638,)+MATCH(AE124,B:B,)),"---")),"---"))</f>
        <v>J1-A60</v>
      </c>
      <c r="AI124" t="str">
        <f t="shared" si="24"/>
        <v>--</v>
      </c>
      <c r="AJ124" t="str">
        <f t="shared" si="25"/>
        <v>12.0V</v>
      </c>
      <c r="AK124">
        <f t="shared" si="26"/>
        <v>64</v>
      </c>
      <c r="AL124" t="str">
        <f t="shared" si="27"/>
        <v>--</v>
      </c>
      <c r="AT124" t="str">
        <f t="shared" si="18"/>
        <v>12.0V</v>
      </c>
      <c r="AU124" t="str">
        <f t="shared" si="19"/>
        <v>--</v>
      </c>
    </row>
    <row r="125" spans="1:47" x14ac:dyDescent="0.25">
      <c r="A125" t="str">
        <f t="shared" si="14"/>
        <v>J1-C1</v>
      </c>
      <c r="B125" t="str">
        <f t="shared" si="15"/>
        <v>NetJ1_C1</v>
      </c>
      <c r="C125" t="str">
        <f t="shared" si="16"/>
        <v>J1-NetJ1_C1</v>
      </c>
      <c r="D125" t="str">
        <f t="shared" si="17"/>
        <v>J1-C1</v>
      </c>
      <c r="E125" t="s">
        <v>169</v>
      </c>
      <c r="F125" t="s">
        <v>290</v>
      </c>
      <c r="G125" t="s">
        <v>631</v>
      </c>
      <c r="L125" t="s">
        <v>632</v>
      </c>
      <c r="M125" t="s">
        <v>428</v>
      </c>
      <c r="N125">
        <v>40.079099999999997</v>
      </c>
      <c r="AB125" t="str">
        <f>B2B!D122</f>
        <v>J1</v>
      </c>
      <c r="AC125" t="str">
        <f>B2B!E122</f>
        <v>B60</v>
      </c>
      <c r="AD125" t="str">
        <f t="shared" si="20"/>
        <v>J1-B60</v>
      </c>
      <c r="AE125" t="str">
        <f t="shared" si="21"/>
        <v>12.0V</v>
      </c>
      <c r="AF125" t="str">
        <f t="shared" si="22"/>
        <v>--</v>
      </c>
      <c r="AG125">
        <f t="shared" si="23"/>
        <v>105.446</v>
      </c>
      <c r="AH125" t="str">
        <f>IF(IFERROR(IF(IF(AF125="--",INDEX(D:D,MATCH(AE125,INDEX(B:B,MATCH(AE125,B:B,)+1):B10639,)+MATCH(AE125,B:B,)))=D125,VLOOKUP(AE125,B:D,3,0),IF(AF125="--",INDEX(D:D,MATCH(AE125,INDEX(B:B,MATCH(AE125,B:B,)+1):B10639,)+MATCH(AE125,B:B,)),"---")),"---")=AD125,"---",IFERROR(IF(IF(AF125="--",INDEX(D:D,MATCH(AE125,INDEX(B:B,MATCH(AE125,B:B,)+1):B10639,)+MATCH(AE125,B:B,)))=AD125,VLOOKUP(AE125,B:D,3,0),IF(AF125="--",INDEX(D:D,MATCH(AE125,INDEX(B:B,MATCH(AE125,B:B,)+1):B10639,)+MATCH(AE125,B:B,)),"---")),"---"))</f>
        <v>J1-A60</v>
      </c>
      <c r="AI125" t="str">
        <f t="shared" si="24"/>
        <v>--</v>
      </c>
      <c r="AJ125" t="str">
        <f t="shared" si="25"/>
        <v>12.0V</v>
      </c>
      <c r="AK125">
        <f t="shared" si="26"/>
        <v>64</v>
      </c>
      <c r="AL125" t="str">
        <f t="shared" si="27"/>
        <v>--</v>
      </c>
      <c r="AT125" t="str">
        <f t="shared" si="18"/>
        <v>NetJ1_C1</v>
      </c>
      <c r="AU125" t="str">
        <f t="shared" si="19"/>
        <v>--</v>
      </c>
    </row>
    <row r="126" spans="1:47" x14ac:dyDescent="0.25">
      <c r="A126" t="str">
        <f t="shared" si="14"/>
        <v>J1-C2</v>
      </c>
      <c r="B126" t="str">
        <f t="shared" si="15"/>
        <v>NetJ1_C2</v>
      </c>
      <c r="C126" t="str">
        <f t="shared" si="16"/>
        <v>J1-NetJ1_C2</v>
      </c>
      <c r="D126" t="str">
        <f t="shared" si="17"/>
        <v>J1-C2</v>
      </c>
      <c r="E126" t="s">
        <v>169</v>
      </c>
      <c r="F126" t="s">
        <v>291</v>
      </c>
      <c r="G126" t="s">
        <v>633</v>
      </c>
      <c r="L126" t="s">
        <v>634</v>
      </c>
      <c r="M126" t="s">
        <v>428</v>
      </c>
      <c r="N126">
        <v>35.960299999999997</v>
      </c>
      <c r="AB126" t="str">
        <f>B2B!D123</f>
        <v>J1</v>
      </c>
      <c r="AC126" t="str">
        <f>B2B!E123</f>
        <v>C1</v>
      </c>
      <c r="AD126" t="str">
        <f t="shared" si="20"/>
        <v>J1-C1</v>
      </c>
      <c r="AE126" t="str">
        <f t="shared" si="21"/>
        <v>NetJ1_C1</v>
      </c>
      <c r="AF126" t="str">
        <f t="shared" si="22"/>
        <v>--</v>
      </c>
      <c r="AG126" t="e">
        <f t="shared" si="23"/>
        <v>#N/A</v>
      </c>
      <c r="AH126" t="str">
        <f>IF(IFERROR(IF(IF(AF126="--",INDEX(D:D,MATCH(AE126,INDEX(B:B,MATCH(AE126,B:B,)+1):B10640,)+MATCH(AE126,B:B,)))=D126,VLOOKUP(AE126,B:D,3,0),IF(AF126="--",INDEX(D:D,MATCH(AE126,INDEX(B:B,MATCH(AE126,B:B,)+1):B10640,)+MATCH(AE126,B:B,)),"---")),"---")=AD126,"---",IFERROR(IF(IF(AF126="--",INDEX(D:D,MATCH(AE126,INDEX(B:B,MATCH(AE126,B:B,)+1):B10640,)+MATCH(AE126,B:B,)))=AD126,VLOOKUP(AE126,B:D,3,0),IF(AF126="--",INDEX(D:D,MATCH(AE126,INDEX(B:B,MATCH(AE126,B:B,)+1):B10640,)+MATCH(AE126,B:B,)),"---")),"---"))</f>
        <v>---</v>
      </c>
      <c r="AI126" t="str">
        <f t="shared" si="24"/>
        <v>--</v>
      </c>
      <c r="AJ126" t="str">
        <f t="shared" si="25"/>
        <v>NetJ1_C1</v>
      </c>
      <c r="AK126">
        <f t="shared" si="26"/>
        <v>1</v>
      </c>
      <c r="AL126" t="str">
        <f t="shared" si="27"/>
        <v>--</v>
      </c>
      <c r="AT126" t="str">
        <f t="shared" si="18"/>
        <v>NetJ1_C2</v>
      </c>
      <c r="AU126" t="str">
        <f t="shared" si="19"/>
        <v>--</v>
      </c>
    </row>
    <row r="127" spans="1:47" x14ac:dyDescent="0.25">
      <c r="A127" t="str">
        <f t="shared" si="14"/>
        <v>J1-C3</v>
      </c>
      <c r="B127" t="str">
        <f t="shared" si="15"/>
        <v>NetJ1_C3</v>
      </c>
      <c r="C127" t="str">
        <f t="shared" si="16"/>
        <v>J1-NetJ1_C3</v>
      </c>
      <c r="D127" t="str">
        <f t="shared" si="17"/>
        <v>J1-C3</v>
      </c>
      <c r="E127" t="s">
        <v>169</v>
      </c>
      <c r="F127" t="s">
        <v>292</v>
      </c>
      <c r="G127" t="s">
        <v>635</v>
      </c>
      <c r="L127" t="s">
        <v>636</v>
      </c>
      <c r="M127" t="s">
        <v>428</v>
      </c>
      <c r="N127">
        <v>35.985300000000002</v>
      </c>
      <c r="AB127" t="str">
        <f>B2B!D124</f>
        <v>J1</v>
      </c>
      <c r="AC127" t="str">
        <f>B2B!E124</f>
        <v>C2</v>
      </c>
      <c r="AD127" t="str">
        <f t="shared" si="20"/>
        <v>J1-C2</v>
      </c>
      <c r="AE127" t="str">
        <f t="shared" si="21"/>
        <v>NetJ1_C2</v>
      </c>
      <c r="AF127" t="str">
        <f t="shared" si="22"/>
        <v>--</v>
      </c>
      <c r="AG127" t="e">
        <f t="shared" si="23"/>
        <v>#N/A</v>
      </c>
      <c r="AH127" t="str">
        <f>IF(IFERROR(IF(IF(AF127="--",INDEX(D:D,MATCH(AE127,INDEX(B:B,MATCH(AE127,B:B,)+1):B10641,)+MATCH(AE127,B:B,)))=D127,VLOOKUP(AE127,B:D,3,0),IF(AF127="--",INDEX(D:D,MATCH(AE127,INDEX(B:B,MATCH(AE127,B:B,)+1):B10641,)+MATCH(AE127,B:B,)),"---")),"---")=AD127,"---",IFERROR(IF(IF(AF127="--",INDEX(D:D,MATCH(AE127,INDEX(B:B,MATCH(AE127,B:B,)+1):B10641,)+MATCH(AE127,B:B,)))=AD127,VLOOKUP(AE127,B:D,3,0),IF(AF127="--",INDEX(D:D,MATCH(AE127,INDEX(B:B,MATCH(AE127,B:B,)+1):B10641,)+MATCH(AE127,B:B,)),"---")),"---"))</f>
        <v>---</v>
      </c>
      <c r="AI127" t="str">
        <f t="shared" si="24"/>
        <v>--</v>
      </c>
      <c r="AJ127" t="str">
        <f t="shared" si="25"/>
        <v>NetJ1_C2</v>
      </c>
      <c r="AK127">
        <f t="shared" si="26"/>
        <v>1</v>
      </c>
      <c r="AL127" t="str">
        <f t="shared" si="27"/>
        <v>--</v>
      </c>
      <c r="AT127" t="str">
        <f t="shared" si="18"/>
        <v>NetJ1_C3</v>
      </c>
      <c r="AU127" t="str">
        <f t="shared" si="19"/>
        <v>--</v>
      </c>
    </row>
    <row r="128" spans="1:47" x14ac:dyDescent="0.25">
      <c r="A128" t="str">
        <f t="shared" si="14"/>
        <v>J1-C4</v>
      </c>
      <c r="B128" t="str">
        <f t="shared" si="15"/>
        <v>GND</v>
      </c>
      <c r="C128" t="str">
        <f t="shared" si="16"/>
        <v>J1-GND</v>
      </c>
      <c r="D128" t="str">
        <f t="shared" si="17"/>
        <v>J1-C4</v>
      </c>
      <c r="E128" t="s">
        <v>169</v>
      </c>
      <c r="F128" t="s">
        <v>293</v>
      </c>
      <c r="G128" t="s">
        <v>433</v>
      </c>
      <c r="L128" t="s">
        <v>637</v>
      </c>
      <c r="M128" t="s">
        <v>428</v>
      </c>
      <c r="N128">
        <v>28.095800000000001</v>
      </c>
      <c r="AB128" t="str">
        <f>B2B!D125</f>
        <v>J1</v>
      </c>
      <c r="AC128" t="str">
        <f>B2B!E125</f>
        <v>C3</v>
      </c>
      <c r="AD128" t="str">
        <f t="shared" si="20"/>
        <v>J1-C3</v>
      </c>
      <c r="AE128" t="str">
        <f t="shared" si="21"/>
        <v>NetJ1_C3</v>
      </c>
      <c r="AF128" t="str">
        <f t="shared" si="22"/>
        <v>--</v>
      </c>
      <c r="AG128" t="e">
        <f t="shared" si="23"/>
        <v>#N/A</v>
      </c>
      <c r="AH128" t="str">
        <f>IF(IFERROR(IF(IF(AF128="--",INDEX(D:D,MATCH(AE128,INDEX(B:B,MATCH(AE128,B:B,)+1):B10642,)+MATCH(AE128,B:B,)))=D128,VLOOKUP(AE128,B:D,3,0),IF(AF128="--",INDEX(D:D,MATCH(AE128,INDEX(B:B,MATCH(AE128,B:B,)+1):B10642,)+MATCH(AE128,B:B,)),"---")),"---")=AD128,"---",IFERROR(IF(IF(AF128="--",INDEX(D:D,MATCH(AE128,INDEX(B:B,MATCH(AE128,B:B,)+1):B10642,)+MATCH(AE128,B:B,)))=AD128,VLOOKUP(AE128,B:D,3,0),IF(AF128="--",INDEX(D:D,MATCH(AE128,INDEX(B:B,MATCH(AE128,B:B,)+1):B10642,)+MATCH(AE128,B:B,)),"---")),"---"))</f>
        <v>---</v>
      </c>
      <c r="AI128" t="str">
        <f t="shared" si="24"/>
        <v>--</v>
      </c>
      <c r="AJ128" t="str">
        <f t="shared" si="25"/>
        <v>NetJ1_C3</v>
      </c>
      <c r="AK128">
        <f t="shared" si="26"/>
        <v>1</v>
      </c>
      <c r="AL128" t="str">
        <f t="shared" si="27"/>
        <v>--</v>
      </c>
      <c r="AT128" t="str">
        <f t="shared" si="18"/>
        <v>GND</v>
      </c>
      <c r="AU128" t="str">
        <f t="shared" si="19"/>
        <v>--</v>
      </c>
    </row>
    <row r="129" spans="1:47" x14ac:dyDescent="0.25">
      <c r="A129" t="str">
        <f t="shared" si="14"/>
        <v>J1-C5</v>
      </c>
      <c r="B129" t="str">
        <f t="shared" si="15"/>
        <v>NetJ1_C5</v>
      </c>
      <c r="C129" t="str">
        <f t="shared" si="16"/>
        <v>J1-NetJ1_C5</v>
      </c>
      <c r="D129" t="str">
        <f t="shared" si="17"/>
        <v>J1-C5</v>
      </c>
      <c r="E129" t="s">
        <v>169</v>
      </c>
      <c r="F129" t="s">
        <v>294</v>
      </c>
      <c r="G129" t="s">
        <v>638</v>
      </c>
      <c r="L129" t="s">
        <v>639</v>
      </c>
      <c r="M129" t="s">
        <v>428</v>
      </c>
      <c r="N129">
        <v>28.095800000000001</v>
      </c>
      <c r="AB129" t="str">
        <f>B2B!D126</f>
        <v>J1</v>
      </c>
      <c r="AC129" t="str">
        <f>B2B!E126</f>
        <v>C4</v>
      </c>
      <c r="AD129" t="str">
        <f t="shared" si="20"/>
        <v>J1-C4</v>
      </c>
      <c r="AE129" t="str">
        <f t="shared" si="21"/>
        <v>GND</v>
      </c>
      <c r="AF129" t="str">
        <f t="shared" si="22"/>
        <v>---</v>
      </c>
      <c r="AG129" t="str">
        <f t="shared" si="23"/>
        <v>---</v>
      </c>
      <c r="AH129" t="str">
        <f>IF(IFERROR(IF(IF(AF129="--",INDEX(D:D,MATCH(AE129,INDEX(B:B,MATCH(AE129,B:B,)+1):B10643,)+MATCH(AE129,B:B,)))=D129,VLOOKUP(AE129,B:D,3,0),IF(AF129="--",INDEX(D:D,MATCH(AE129,INDEX(B:B,MATCH(AE129,B:B,)+1):B10643,)+MATCH(AE129,B:B,)),"---")),"---")=AD129,"---",IFERROR(IF(IF(AF129="--",INDEX(D:D,MATCH(AE129,INDEX(B:B,MATCH(AE129,B:B,)+1):B10643,)+MATCH(AE129,B:B,)))=AD129,VLOOKUP(AE129,B:D,3,0),IF(AF129="--",INDEX(D:D,MATCH(AE129,INDEX(B:B,MATCH(AE129,B:B,)+1):B10643,)+MATCH(AE129,B:B,)),"---")),"---"))</f>
        <v>---</v>
      </c>
      <c r="AI129" t="str">
        <f t="shared" si="24"/>
        <v>--</v>
      </c>
      <c r="AJ129" t="str">
        <f t="shared" si="25"/>
        <v>GND</v>
      </c>
      <c r="AK129">
        <f t="shared" si="26"/>
        <v>1320</v>
      </c>
      <c r="AL129" t="str">
        <f t="shared" si="27"/>
        <v>---</v>
      </c>
      <c r="AT129" t="str">
        <f t="shared" si="18"/>
        <v>NetJ1_C5</v>
      </c>
      <c r="AU129" t="str">
        <f t="shared" si="19"/>
        <v>--</v>
      </c>
    </row>
    <row r="130" spans="1:47" x14ac:dyDescent="0.25">
      <c r="A130" t="str">
        <f t="shared" si="14"/>
        <v>J1-C6</v>
      </c>
      <c r="B130" t="str">
        <f t="shared" si="15"/>
        <v>NetJ1_C6</v>
      </c>
      <c r="C130" t="str">
        <f t="shared" si="16"/>
        <v>J1-NetJ1_C6</v>
      </c>
      <c r="D130" t="str">
        <f t="shared" si="17"/>
        <v>J1-C6</v>
      </c>
      <c r="E130" t="s">
        <v>169</v>
      </c>
      <c r="F130" t="s">
        <v>295</v>
      </c>
      <c r="G130" t="s">
        <v>640</v>
      </c>
      <c r="L130" t="s">
        <v>641</v>
      </c>
      <c r="M130" t="s">
        <v>428</v>
      </c>
      <c r="N130">
        <v>29.0349</v>
      </c>
      <c r="AB130" t="str">
        <f>B2B!D127</f>
        <v>J1</v>
      </c>
      <c r="AC130" t="str">
        <f>B2B!E127</f>
        <v>C5</v>
      </c>
      <c r="AD130" t="str">
        <f t="shared" si="20"/>
        <v>J1-C5</v>
      </c>
      <c r="AE130" t="str">
        <f t="shared" si="21"/>
        <v>NetJ1_C5</v>
      </c>
      <c r="AF130" t="str">
        <f t="shared" si="22"/>
        <v>--</v>
      </c>
      <c r="AG130" t="e">
        <f t="shared" si="23"/>
        <v>#N/A</v>
      </c>
      <c r="AH130" t="str">
        <f>IF(IFERROR(IF(IF(AF130="--",INDEX(D:D,MATCH(AE130,INDEX(B:B,MATCH(AE130,B:B,)+1):B10644,)+MATCH(AE130,B:B,)))=D130,VLOOKUP(AE130,B:D,3,0),IF(AF130="--",INDEX(D:D,MATCH(AE130,INDEX(B:B,MATCH(AE130,B:B,)+1):B10644,)+MATCH(AE130,B:B,)),"---")),"---")=AD130,"---",IFERROR(IF(IF(AF130="--",INDEX(D:D,MATCH(AE130,INDEX(B:B,MATCH(AE130,B:B,)+1):B10644,)+MATCH(AE130,B:B,)))=AD130,VLOOKUP(AE130,B:D,3,0),IF(AF130="--",INDEX(D:D,MATCH(AE130,INDEX(B:B,MATCH(AE130,B:B,)+1):B10644,)+MATCH(AE130,B:B,)),"---")),"---"))</f>
        <v>---</v>
      </c>
      <c r="AI130" t="str">
        <f t="shared" si="24"/>
        <v>--</v>
      </c>
      <c r="AJ130" t="str">
        <f t="shared" si="25"/>
        <v>NetJ1_C5</v>
      </c>
      <c r="AK130">
        <f t="shared" si="26"/>
        <v>1</v>
      </c>
      <c r="AL130" t="str">
        <f t="shared" si="27"/>
        <v>--</v>
      </c>
      <c r="AT130" t="str">
        <f t="shared" si="18"/>
        <v>NetJ1_C6</v>
      </c>
      <c r="AU130" t="str">
        <f t="shared" si="19"/>
        <v>--</v>
      </c>
    </row>
    <row r="131" spans="1:47" x14ac:dyDescent="0.25">
      <c r="A131" t="str">
        <f t="shared" si="14"/>
        <v>J1-C7</v>
      </c>
      <c r="B131" t="str">
        <f t="shared" si="15"/>
        <v>GND</v>
      </c>
      <c r="C131" t="str">
        <f t="shared" si="16"/>
        <v>J1-GND</v>
      </c>
      <c r="D131" t="str">
        <f t="shared" si="17"/>
        <v>J1-C7</v>
      </c>
      <c r="E131" t="s">
        <v>169</v>
      </c>
      <c r="F131" t="s">
        <v>296</v>
      </c>
      <c r="G131" t="s">
        <v>433</v>
      </c>
      <c r="L131" t="s">
        <v>642</v>
      </c>
      <c r="M131" t="s">
        <v>428</v>
      </c>
      <c r="N131">
        <v>29.0349</v>
      </c>
      <c r="AB131" t="str">
        <f>B2B!D128</f>
        <v>J1</v>
      </c>
      <c r="AC131" t="str">
        <f>B2B!E128</f>
        <v>C6</v>
      </c>
      <c r="AD131" t="str">
        <f t="shared" si="20"/>
        <v>J1-C6</v>
      </c>
      <c r="AE131" t="str">
        <f t="shared" si="21"/>
        <v>NetJ1_C6</v>
      </c>
      <c r="AF131" t="str">
        <f t="shared" si="22"/>
        <v>--</v>
      </c>
      <c r="AG131" t="e">
        <f t="shared" si="23"/>
        <v>#N/A</v>
      </c>
      <c r="AH131" t="str">
        <f>IF(IFERROR(IF(IF(AF131="--",INDEX(D:D,MATCH(AE131,INDEX(B:B,MATCH(AE131,B:B,)+1):B10645,)+MATCH(AE131,B:B,)))=D131,VLOOKUP(AE131,B:D,3,0),IF(AF131="--",INDEX(D:D,MATCH(AE131,INDEX(B:B,MATCH(AE131,B:B,)+1):B10645,)+MATCH(AE131,B:B,)),"---")),"---")=AD131,"---",IFERROR(IF(IF(AF131="--",INDEX(D:D,MATCH(AE131,INDEX(B:B,MATCH(AE131,B:B,)+1):B10645,)+MATCH(AE131,B:B,)))=AD131,VLOOKUP(AE131,B:D,3,0),IF(AF131="--",INDEX(D:D,MATCH(AE131,INDEX(B:B,MATCH(AE131,B:B,)+1):B10645,)+MATCH(AE131,B:B,)),"---")),"---"))</f>
        <v>---</v>
      </c>
      <c r="AI131" t="str">
        <f t="shared" si="24"/>
        <v>--</v>
      </c>
      <c r="AJ131" t="str">
        <f t="shared" si="25"/>
        <v>NetJ1_C6</v>
      </c>
      <c r="AK131">
        <f t="shared" si="26"/>
        <v>1</v>
      </c>
      <c r="AL131" t="str">
        <f t="shared" si="27"/>
        <v>--</v>
      </c>
      <c r="AT131" t="str">
        <f t="shared" si="18"/>
        <v>GND</v>
      </c>
      <c r="AU131" t="str">
        <f t="shared" si="19"/>
        <v>--</v>
      </c>
    </row>
    <row r="132" spans="1:47" x14ac:dyDescent="0.25">
      <c r="A132" t="str">
        <f t="shared" si="14"/>
        <v>J1-C8</v>
      </c>
      <c r="B132" t="str">
        <f t="shared" si="15"/>
        <v>GTSL1A_RX1_P</v>
      </c>
      <c r="C132" t="str">
        <f t="shared" si="16"/>
        <v>J1-GTSL1A_RX1_P</v>
      </c>
      <c r="D132" t="str">
        <f t="shared" si="17"/>
        <v>J1-C8</v>
      </c>
      <c r="E132" t="s">
        <v>169</v>
      </c>
      <c r="F132" t="s">
        <v>297</v>
      </c>
      <c r="G132" t="s">
        <v>643</v>
      </c>
      <c r="L132" t="s">
        <v>644</v>
      </c>
      <c r="M132" t="s">
        <v>428</v>
      </c>
      <c r="N132">
        <v>27.539300000000001</v>
      </c>
      <c r="AB132" t="str">
        <f>B2B!D129</f>
        <v>J1</v>
      </c>
      <c r="AC132" t="str">
        <f>B2B!E129</f>
        <v>C7</v>
      </c>
      <c r="AD132" t="str">
        <f t="shared" si="20"/>
        <v>J1-C7</v>
      </c>
      <c r="AE132" t="str">
        <f t="shared" si="21"/>
        <v>GND</v>
      </c>
      <c r="AF132" t="str">
        <f t="shared" si="22"/>
        <v>---</v>
      </c>
      <c r="AG132" t="str">
        <f t="shared" si="23"/>
        <v>---</v>
      </c>
      <c r="AH132" t="str">
        <f>IF(IFERROR(IF(IF(AF132="--",INDEX(D:D,MATCH(AE132,INDEX(B:B,MATCH(AE132,B:B,)+1):B10646,)+MATCH(AE132,B:B,)))=D132,VLOOKUP(AE132,B:D,3,0),IF(AF132="--",INDEX(D:D,MATCH(AE132,INDEX(B:B,MATCH(AE132,B:B,)+1):B10646,)+MATCH(AE132,B:B,)),"---")),"---")=AD132,"---",IFERROR(IF(IF(AF132="--",INDEX(D:D,MATCH(AE132,INDEX(B:B,MATCH(AE132,B:B,)+1):B10646,)+MATCH(AE132,B:B,)))=AD132,VLOOKUP(AE132,B:D,3,0),IF(AF132="--",INDEX(D:D,MATCH(AE132,INDEX(B:B,MATCH(AE132,B:B,)+1):B10646,)+MATCH(AE132,B:B,)),"---")),"---"))</f>
        <v>---</v>
      </c>
      <c r="AI132" t="str">
        <f t="shared" si="24"/>
        <v>--</v>
      </c>
      <c r="AJ132" t="str">
        <f t="shared" si="25"/>
        <v>GND</v>
      </c>
      <c r="AK132">
        <f t="shared" si="26"/>
        <v>1320</v>
      </c>
      <c r="AL132" t="str">
        <f t="shared" si="27"/>
        <v>---</v>
      </c>
      <c r="AT132" t="str">
        <f t="shared" si="18"/>
        <v>GTSL1A_RX1_P</v>
      </c>
      <c r="AU132" t="str">
        <f t="shared" si="19"/>
        <v>--</v>
      </c>
    </row>
    <row r="133" spans="1:47" x14ac:dyDescent="0.25">
      <c r="A133" t="str">
        <f t="shared" si="14"/>
        <v>J1-C9</v>
      </c>
      <c r="B133" t="str">
        <f t="shared" si="15"/>
        <v>GTSL1A_RX1_N</v>
      </c>
      <c r="C133" t="str">
        <f t="shared" si="16"/>
        <v>J1-GTSL1A_RX1_N</v>
      </c>
      <c r="D133" t="str">
        <f t="shared" si="17"/>
        <v>J1-C9</v>
      </c>
      <c r="E133" t="s">
        <v>169</v>
      </c>
      <c r="F133" t="s">
        <v>298</v>
      </c>
      <c r="G133" t="s">
        <v>645</v>
      </c>
      <c r="L133" t="s">
        <v>646</v>
      </c>
      <c r="M133" t="s">
        <v>428</v>
      </c>
      <c r="N133">
        <v>27.539300000000001</v>
      </c>
      <c r="AB133" t="str">
        <f>B2B!D130</f>
        <v>J1</v>
      </c>
      <c r="AC133" t="str">
        <f>B2B!E130</f>
        <v>C8</v>
      </c>
      <c r="AD133" t="str">
        <f t="shared" si="20"/>
        <v>J1-C8</v>
      </c>
      <c r="AE133" t="str">
        <f t="shared" si="21"/>
        <v>GTSL1A_RX1_P</v>
      </c>
      <c r="AF133" t="str">
        <f t="shared" si="22"/>
        <v>BN135</v>
      </c>
      <c r="AG133">
        <f t="shared" si="23"/>
        <v>8.6883999999999997</v>
      </c>
      <c r="AH133" t="str">
        <f>IF(IFERROR(IF(IF(AF133="--",INDEX(D:D,MATCH(AE133,INDEX(B:B,MATCH(AE133,B:B,)+1):B10647,)+MATCH(AE133,B:B,)))=D133,VLOOKUP(AE133,B:D,3,0),IF(AF133="--",INDEX(D:D,MATCH(AE133,INDEX(B:B,MATCH(AE133,B:B,)+1):B10647,)+MATCH(AE133,B:B,)),"---")),"---")=AD133,"---",IFERROR(IF(IF(AF133="--",INDEX(D:D,MATCH(AE133,INDEX(B:B,MATCH(AE133,B:B,)+1):B10647,)+MATCH(AE133,B:B,)))=AD133,VLOOKUP(AE133,B:D,3,0),IF(AF133="--",INDEX(D:D,MATCH(AE133,INDEX(B:B,MATCH(AE133,B:B,)+1):B10647,)+MATCH(AE133,B:B,)),"---")),"---"))</f>
        <v>---</v>
      </c>
      <c r="AI133" t="str">
        <f t="shared" si="24"/>
        <v>--</v>
      </c>
      <c r="AJ133" t="str">
        <f t="shared" si="25"/>
        <v>GTSL1A_RX1_P</v>
      </c>
      <c r="AK133">
        <f t="shared" si="26"/>
        <v>2</v>
      </c>
      <c r="AL133" t="str">
        <f t="shared" si="27"/>
        <v>BN135</v>
      </c>
      <c r="AT133" t="str">
        <f t="shared" si="18"/>
        <v>GTSL1A_RX1_N</v>
      </c>
      <c r="AU133" t="str">
        <f t="shared" si="19"/>
        <v>--</v>
      </c>
    </row>
    <row r="134" spans="1:47" x14ac:dyDescent="0.25">
      <c r="A134" t="str">
        <f t="shared" ref="A134:A197" si="28">$E134&amp;"-"&amp;$F134</f>
        <v>J1-C10</v>
      </c>
      <c r="B134" t="str">
        <f t="shared" ref="B134:B197" si="29">IF(OR(E134=$A$2,E134=$B$2,E134=$C$2,E134=$D$2),"--",G134)</f>
        <v>GND</v>
      </c>
      <c r="C134" t="str">
        <f t="shared" ref="C134:C197" si="30">$E134&amp;"-"&amp;$G134</f>
        <v>J1-GND</v>
      </c>
      <c r="D134" t="str">
        <f t="shared" ref="D134:D197" si="31">A134</f>
        <v>J1-C10</v>
      </c>
      <c r="E134" t="s">
        <v>169</v>
      </c>
      <c r="F134" t="s">
        <v>299</v>
      </c>
      <c r="G134" t="s">
        <v>433</v>
      </c>
      <c r="L134" t="s">
        <v>647</v>
      </c>
      <c r="M134" t="s">
        <v>428</v>
      </c>
      <c r="N134">
        <v>28.173500000000001</v>
      </c>
      <c r="AB134" t="str">
        <f>B2B!D131</f>
        <v>J1</v>
      </c>
      <c r="AC134" t="str">
        <f>B2B!E131</f>
        <v>C9</v>
      </c>
      <c r="AD134" t="str">
        <f t="shared" si="20"/>
        <v>J1-C9</v>
      </c>
      <c r="AE134" t="str">
        <f t="shared" si="21"/>
        <v>GTSL1A_RX1_N</v>
      </c>
      <c r="AF134" t="str">
        <f t="shared" si="22"/>
        <v>BN133</v>
      </c>
      <c r="AG134">
        <f t="shared" si="23"/>
        <v>8.6839999999999993</v>
      </c>
      <c r="AH134" t="str">
        <f>IF(IFERROR(IF(IF(AF134="--",INDEX(D:D,MATCH(AE134,INDEX(B:B,MATCH(AE134,B:B,)+1):B10648,)+MATCH(AE134,B:B,)))=D134,VLOOKUP(AE134,B:D,3,0),IF(AF134="--",INDEX(D:D,MATCH(AE134,INDEX(B:B,MATCH(AE134,B:B,)+1):B10648,)+MATCH(AE134,B:B,)),"---")),"---")=AD134,"---",IFERROR(IF(IF(AF134="--",INDEX(D:D,MATCH(AE134,INDEX(B:B,MATCH(AE134,B:B,)+1):B10648,)+MATCH(AE134,B:B,)))=AD134,VLOOKUP(AE134,B:D,3,0),IF(AF134="--",INDEX(D:D,MATCH(AE134,INDEX(B:B,MATCH(AE134,B:B,)+1):B10648,)+MATCH(AE134,B:B,)),"---")),"---"))</f>
        <v>---</v>
      </c>
      <c r="AI134" t="str">
        <f t="shared" si="24"/>
        <v>--</v>
      </c>
      <c r="AJ134" t="str">
        <f t="shared" si="25"/>
        <v>GTSL1A_RX1_N</v>
      </c>
      <c r="AK134">
        <f t="shared" si="26"/>
        <v>2</v>
      </c>
      <c r="AL134" t="str">
        <f t="shared" si="27"/>
        <v>BN133</v>
      </c>
      <c r="AT134" t="str">
        <f t="shared" ref="AT134:AT197" si="32">IF(IF(COUNTIF($AO$6:$AQ$150,B134)&gt;0,"---","--")="---",VLOOKUP(B134,$AO$6:$AQ$150,3,0),B134)</f>
        <v>GND</v>
      </c>
      <c r="AU134" t="str">
        <f t="shared" ref="AU134:AU197" si="33">IF(IF(COUNTIF($AO$6:$AQ$150,B134)&gt;0,"---","--")="---",VLOOKUP(B134,$AO$6:$AQ$150,2,0),"--")</f>
        <v>--</v>
      </c>
    </row>
    <row r="135" spans="1:47" x14ac:dyDescent="0.25">
      <c r="A135" t="str">
        <f t="shared" si="28"/>
        <v>J1-C11</v>
      </c>
      <c r="B135" t="str">
        <f t="shared" si="29"/>
        <v>GTSL1A_RX3_P</v>
      </c>
      <c r="C135" t="str">
        <f t="shared" si="30"/>
        <v>J1-GTSL1A_RX3_P</v>
      </c>
      <c r="D135" t="str">
        <f t="shared" si="31"/>
        <v>J1-C11</v>
      </c>
      <c r="E135" t="s">
        <v>169</v>
      </c>
      <c r="F135" t="s">
        <v>300</v>
      </c>
      <c r="G135" t="s">
        <v>648</v>
      </c>
      <c r="L135" t="s">
        <v>649</v>
      </c>
      <c r="M135" t="s">
        <v>428</v>
      </c>
      <c r="N135">
        <v>28.1188</v>
      </c>
      <c r="AB135" t="str">
        <f>B2B!D132</f>
        <v>J1</v>
      </c>
      <c r="AC135" t="str">
        <f>B2B!E132</f>
        <v>C10</v>
      </c>
      <c r="AD135" t="str">
        <f t="shared" ref="AD135:AD198" si="34">AB135&amp;"-"&amp;AC135</f>
        <v>J1-C10</v>
      </c>
      <c r="AE135" t="str">
        <f t="shared" ref="AE135:AE198" si="35">VLOOKUP(AD135,A:G,7,0)</f>
        <v>GND</v>
      </c>
      <c r="AF135" t="str">
        <f t="shared" ref="AF135:AF198" si="36">IF(
IF(
IFERROR(VLOOKUP(AE135,$AM$6:$AM$50,1,),1)=1,1,0),
IFERROR(VLOOKUP($F$2&amp;"-"&amp;AE135,C:G,4,0),
"--"),"---")</f>
        <v>---</v>
      </c>
      <c r="AG135" t="str">
        <f t="shared" ref="AG135:AG198" si="37">IF(AF135&lt;&gt;"---",VLOOKUP(AE135,L:N,3,0),"---")</f>
        <v>---</v>
      </c>
      <c r="AH135" t="str">
        <f>IF(IFERROR(IF(IF(AF135="--",INDEX(D:D,MATCH(AE135,INDEX(B:B,MATCH(AE135,B:B,)+1):B10649,)+MATCH(AE135,B:B,)))=D135,VLOOKUP(AE135,B:D,3,0),IF(AF135="--",INDEX(D:D,MATCH(AE135,INDEX(B:B,MATCH(AE135,B:B,)+1):B10649,)+MATCH(AE135,B:B,)),"---")),"---")=AD135,"---",IFERROR(IF(IF(AF135="--",INDEX(D:D,MATCH(AE135,INDEX(B:B,MATCH(AE135,B:B,)+1):B10649,)+MATCH(AE135,B:B,)))=AD135,VLOOKUP(AE135,B:D,3,0),IF(AF135="--",INDEX(D:D,MATCH(AE135,INDEX(B:B,MATCH(AE135,B:B,)+1):B10649,)+MATCH(AE135,B:B,)),"---")),"---"))</f>
        <v>---</v>
      </c>
      <c r="AI135" t="str">
        <f t="shared" ref="AI135:AI198" si="38">IFERROR(IF(IF(COUNTIF($AO$6:$AQ$150,AE135)&gt;0,"---","--")="---",VLOOKUP(AE135,$AO$6:$AQ$150,2,0),"--"),"---")</f>
        <v>--</v>
      </c>
      <c r="AJ135" t="str">
        <f t="shared" ref="AJ135:AJ198" si="39">IF(IF(COUNTIF($AO$6:$AQ$150,AE135)&gt;0,"---","--")="---",VLOOKUP(AE135,$AO$6:$AQ$150,3,0),AE135)</f>
        <v>GND</v>
      </c>
      <c r="AK135">
        <f t="shared" ref="AK135:AK198" si="40">COUNTIF(B:B,AE135)</f>
        <v>1320</v>
      </c>
      <c r="AL135" t="str">
        <f t="shared" ref="AL135:AL198" si="41">IF(
IF(
IFERROR(VLOOKUP(AJ135,$AM$6:$AM$50,1,),1)=1,1,0),
IFERROR(VLOOKUP($F$2&amp;"-"&amp;AJ135,C:G,4,0),
"--"),"---")</f>
        <v>---</v>
      </c>
      <c r="AT135" t="str">
        <f t="shared" si="32"/>
        <v>GTSL1A_RX3_P</v>
      </c>
      <c r="AU135" t="str">
        <f t="shared" si="33"/>
        <v>--</v>
      </c>
    </row>
    <row r="136" spans="1:47" x14ac:dyDescent="0.25">
      <c r="A136" t="str">
        <f t="shared" si="28"/>
        <v>J1-C12</v>
      </c>
      <c r="B136" t="str">
        <f t="shared" si="29"/>
        <v>GTSL1A_RX3_N</v>
      </c>
      <c r="C136" t="str">
        <f t="shared" si="30"/>
        <v>J1-GTSL1A_RX3_N</v>
      </c>
      <c r="D136" t="str">
        <f t="shared" si="31"/>
        <v>J1-C12</v>
      </c>
      <c r="E136" t="s">
        <v>169</v>
      </c>
      <c r="F136" t="s">
        <v>301</v>
      </c>
      <c r="G136" t="s">
        <v>650</v>
      </c>
      <c r="L136" t="s">
        <v>651</v>
      </c>
      <c r="M136" t="s">
        <v>428</v>
      </c>
      <c r="N136">
        <v>27.571100000000001</v>
      </c>
      <c r="AB136" t="str">
        <f>B2B!D133</f>
        <v>J1</v>
      </c>
      <c r="AC136" t="str">
        <f>B2B!E133</f>
        <v>C11</v>
      </c>
      <c r="AD136" t="str">
        <f t="shared" si="34"/>
        <v>J1-C11</v>
      </c>
      <c r="AE136" t="str">
        <f t="shared" si="35"/>
        <v>GTSL1A_RX3_P</v>
      </c>
      <c r="AF136" t="str">
        <f t="shared" si="36"/>
        <v>BF135</v>
      </c>
      <c r="AG136">
        <f t="shared" si="37"/>
        <v>9.4009</v>
      </c>
      <c r="AH136" t="str">
        <f>IF(IFERROR(IF(IF(AF136="--",INDEX(D:D,MATCH(AE136,INDEX(B:B,MATCH(AE136,B:B,)+1):B10650,)+MATCH(AE136,B:B,)))=D136,VLOOKUP(AE136,B:D,3,0),IF(AF136="--",INDEX(D:D,MATCH(AE136,INDEX(B:B,MATCH(AE136,B:B,)+1):B10650,)+MATCH(AE136,B:B,)),"---")),"---")=AD136,"---",IFERROR(IF(IF(AF136="--",INDEX(D:D,MATCH(AE136,INDEX(B:B,MATCH(AE136,B:B,)+1):B10650,)+MATCH(AE136,B:B,)))=AD136,VLOOKUP(AE136,B:D,3,0),IF(AF136="--",INDEX(D:D,MATCH(AE136,INDEX(B:B,MATCH(AE136,B:B,)+1):B10650,)+MATCH(AE136,B:B,)),"---")),"---"))</f>
        <v>---</v>
      </c>
      <c r="AI136" t="str">
        <f t="shared" si="38"/>
        <v>--</v>
      </c>
      <c r="AJ136" t="str">
        <f t="shared" si="39"/>
        <v>GTSL1A_RX3_P</v>
      </c>
      <c r="AK136">
        <f t="shared" si="40"/>
        <v>2</v>
      </c>
      <c r="AL136" t="str">
        <f t="shared" si="41"/>
        <v>BF135</v>
      </c>
      <c r="AT136" t="str">
        <f t="shared" si="32"/>
        <v>GTSL1A_RX3_N</v>
      </c>
      <c r="AU136" t="str">
        <f t="shared" si="33"/>
        <v>--</v>
      </c>
    </row>
    <row r="137" spans="1:47" x14ac:dyDescent="0.25">
      <c r="A137" t="str">
        <f t="shared" si="28"/>
        <v>J1-C13</v>
      </c>
      <c r="B137" t="str">
        <f t="shared" si="29"/>
        <v>GND</v>
      </c>
      <c r="C137" t="str">
        <f t="shared" si="30"/>
        <v>J1-GND</v>
      </c>
      <c r="D137" t="str">
        <f t="shared" si="31"/>
        <v>J1-C13</v>
      </c>
      <c r="E137" t="s">
        <v>169</v>
      </c>
      <c r="F137" t="s">
        <v>302</v>
      </c>
      <c r="G137" t="s">
        <v>433</v>
      </c>
      <c r="L137" t="s">
        <v>652</v>
      </c>
      <c r="M137" t="s">
        <v>428</v>
      </c>
      <c r="N137">
        <v>27.493600000000001</v>
      </c>
      <c r="AB137" t="str">
        <f>B2B!D134</f>
        <v>J1</v>
      </c>
      <c r="AC137" t="str">
        <f>B2B!E134</f>
        <v>C12</v>
      </c>
      <c r="AD137" t="str">
        <f t="shared" si="34"/>
        <v>J1-C12</v>
      </c>
      <c r="AE137" t="str">
        <f t="shared" si="35"/>
        <v>GTSL1A_RX3_N</v>
      </c>
      <c r="AF137" t="str">
        <f t="shared" si="36"/>
        <v>BF133</v>
      </c>
      <c r="AG137">
        <f t="shared" si="37"/>
        <v>9.4329999999999998</v>
      </c>
      <c r="AH137" t="str">
        <f>IF(IFERROR(IF(IF(AF137="--",INDEX(D:D,MATCH(AE137,INDEX(B:B,MATCH(AE137,B:B,)+1):B10651,)+MATCH(AE137,B:B,)))=D137,VLOOKUP(AE137,B:D,3,0),IF(AF137="--",INDEX(D:D,MATCH(AE137,INDEX(B:B,MATCH(AE137,B:B,)+1):B10651,)+MATCH(AE137,B:B,)),"---")),"---")=AD137,"---",IFERROR(IF(IF(AF137="--",INDEX(D:D,MATCH(AE137,INDEX(B:B,MATCH(AE137,B:B,)+1):B10651,)+MATCH(AE137,B:B,)))=AD137,VLOOKUP(AE137,B:D,3,0),IF(AF137="--",INDEX(D:D,MATCH(AE137,INDEX(B:B,MATCH(AE137,B:B,)+1):B10651,)+MATCH(AE137,B:B,)),"---")),"---"))</f>
        <v>---</v>
      </c>
      <c r="AI137" t="str">
        <f t="shared" si="38"/>
        <v>--</v>
      </c>
      <c r="AJ137" t="str">
        <f t="shared" si="39"/>
        <v>GTSL1A_RX3_N</v>
      </c>
      <c r="AK137">
        <f t="shared" si="40"/>
        <v>2</v>
      </c>
      <c r="AL137" t="str">
        <f t="shared" si="41"/>
        <v>BF133</v>
      </c>
      <c r="AT137" t="str">
        <f t="shared" si="32"/>
        <v>GND</v>
      </c>
      <c r="AU137" t="str">
        <f t="shared" si="33"/>
        <v>--</v>
      </c>
    </row>
    <row r="138" spans="1:47" x14ac:dyDescent="0.25">
      <c r="A138" t="str">
        <f t="shared" si="28"/>
        <v>J1-C14</v>
      </c>
      <c r="B138" t="str">
        <f t="shared" si="29"/>
        <v>GND</v>
      </c>
      <c r="C138" t="str">
        <f t="shared" si="30"/>
        <v>J1-GND</v>
      </c>
      <c r="D138" t="str">
        <f t="shared" si="31"/>
        <v>J1-C14</v>
      </c>
      <c r="E138" t="s">
        <v>169</v>
      </c>
      <c r="F138" t="s">
        <v>303</v>
      </c>
      <c r="G138" t="s">
        <v>433</v>
      </c>
      <c r="L138" t="s">
        <v>653</v>
      </c>
      <c r="M138" t="s">
        <v>428</v>
      </c>
      <c r="N138">
        <v>26.513000000000002</v>
      </c>
      <c r="AB138" t="str">
        <f>B2B!D135</f>
        <v>J1</v>
      </c>
      <c r="AC138" t="str">
        <f>B2B!E135</f>
        <v>C13</v>
      </c>
      <c r="AD138" t="str">
        <f t="shared" si="34"/>
        <v>J1-C13</v>
      </c>
      <c r="AE138" t="str">
        <f t="shared" si="35"/>
        <v>GND</v>
      </c>
      <c r="AF138" t="str">
        <f t="shared" si="36"/>
        <v>---</v>
      </c>
      <c r="AG138" t="str">
        <f t="shared" si="37"/>
        <v>---</v>
      </c>
      <c r="AH138" t="str">
        <f>IF(IFERROR(IF(IF(AF138="--",INDEX(D:D,MATCH(AE138,INDEX(B:B,MATCH(AE138,B:B,)+1):B10652,)+MATCH(AE138,B:B,)))=D138,VLOOKUP(AE138,B:D,3,0),IF(AF138="--",INDEX(D:D,MATCH(AE138,INDEX(B:B,MATCH(AE138,B:B,)+1):B10652,)+MATCH(AE138,B:B,)),"---")),"---")=AD138,"---",IFERROR(IF(IF(AF138="--",INDEX(D:D,MATCH(AE138,INDEX(B:B,MATCH(AE138,B:B,)+1):B10652,)+MATCH(AE138,B:B,)))=AD138,VLOOKUP(AE138,B:D,3,0),IF(AF138="--",INDEX(D:D,MATCH(AE138,INDEX(B:B,MATCH(AE138,B:B,)+1):B10652,)+MATCH(AE138,B:B,)),"---")),"---"))</f>
        <v>---</v>
      </c>
      <c r="AI138" t="str">
        <f t="shared" si="38"/>
        <v>--</v>
      </c>
      <c r="AJ138" t="str">
        <f t="shared" si="39"/>
        <v>GND</v>
      </c>
      <c r="AK138">
        <f t="shared" si="40"/>
        <v>1320</v>
      </c>
      <c r="AL138" t="str">
        <f t="shared" si="41"/>
        <v>---</v>
      </c>
      <c r="AT138" t="str">
        <f t="shared" si="32"/>
        <v>GND</v>
      </c>
      <c r="AU138" t="str">
        <f t="shared" si="33"/>
        <v>--</v>
      </c>
    </row>
    <row r="139" spans="1:47" x14ac:dyDescent="0.25">
      <c r="A139" t="str">
        <f t="shared" si="28"/>
        <v>J1-C15</v>
      </c>
      <c r="B139" t="str">
        <f t="shared" si="29"/>
        <v>NetJ1_C15</v>
      </c>
      <c r="C139" t="str">
        <f t="shared" si="30"/>
        <v>J1-NetJ1_C15</v>
      </c>
      <c r="D139" t="str">
        <f t="shared" si="31"/>
        <v>J1-C15</v>
      </c>
      <c r="E139" t="s">
        <v>169</v>
      </c>
      <c r="F139" t="s">
        <v>304</v>
      </c>
      <c r="G139" t="s">
        <v>654</v>
      </c>
      <c r="L139" t="s">
        <v>655</v>
      </c>
      <c r="M139" t="s">
        <v>428</v>
      </c>
      <c r="N139">
        <v>26.614799999999999</v>
      </c>
      <c r="AB139" t="str">
        <f>B2B!D136</f>
        <v>J1</v>
      </c>
      <c r="AC139" t="str">
        <f>B2B!E136</f>
        <v>C14</v>
      </c>
      <c r="AD139" t="str">
        <f t="shared" si="34"/>
        <v>J1-C14</v>
      </c>
      <c r="AE139" t="str">
        <f t="shared" si="35"/>
        <v>GND</v>
      </c>
      <c r="AF139" t="str">
        <f t="shared" si="36"/>
        <v>---</v>
      </c>
      <c r="AG139" t="str">
        <f t="shared" si="37"/>
        <v>---</v>
      </c>
      <c r="AH139" t="str">
        <f>IF(IFERROR(IF(IF(AF139="--",INDEX(D:D,MATCH(AE139,INDEX(B:B,MATCH(AE139,B:B,)+1):B10653,)+MATCH(AE139,B:B,)))=D139,VLOOKUP(AE139,B:D,3,0),IF(AF139="--",INDEX(D:D,MATCH(AE139,INDEX(B:B,MATCH(AE139,B:B,)+1):B10653,)+MATCH(AE139,B:B,)),"---")),"---")=AD139,"---",IFERROR(IF(IF(AF139="--",INDEX(D:D,MATCH(AE139,INDEX(B:B,MATCH(AE139,B:B,)+1):B10653,)+MATCH(AE139,B:B,)))=AD139,VLOOKUP(AE139,B:D,3,0),IF(AF139="--",INDEX(D:D,MATCH(AE139,INDEX(B:B,MATCH(AE139,B:B,)+1):B10653,)+MATCH(AE139,B:B,)),"---")),"---"))</f>
        <v>---</v>
      </c>
      <c r="AI139" t="str">
        <f t="shared" si="38"/>
        <v>--</v>
      </c>
      <c r="AJ139" t="str">
        <f t="shared" si="39"/>
        <v>GND</v>
      </c>
      <c r="AK139">
        <f t="shared" si="40"/>
        <v>1320</v>
      </c>
      <c r="AL139" t="str">
        <f t="shared" si="41"/>
        <v>---</v>
      </c>
      <c r="AT139" t="str">
        <f t="shared" si="32"/>
        <v>NetJ1_C15</v>
      </c>
      <c r="AU139" t="str">
        <f t="shared" si="33"/>
        <v>--</v>
      </c>
    </row>
    <row r="140" spans="1:47" x14ac:dyDescent="0.25">
      <c r="A140" t="str">
        <f t="shared" si="28"/>
        <v>J1-C16</v>
      </c>
      <c r="B140" t="str">
        <f t="shared" si="29"/>
        <v>NetJ1_C16</v>
      </c>
      <c r="C140" t="str">
        <f t="shared" si="30"/>
        <v>J1-NetJ1_C16</v>
      </c>
      <c r="D140" t="str">
        <f t="shared" si="31"/>
        <v>J1-C16</v>
      </c>
      <c r="E140" t="s">
        <v>169</v>
      </c>
      <c r="F140" t="s">
        <v>305</v>
      </c>
      <c r="G140" t="s">
        <v>656</v>
      </c>
      <c r="L140" t="s">
        <v>657</v>
      </c>
      <c r="M140" t="s">
        <v>428</v>
      </c>
      <c r="N140">
        <v>29.2667</v>
      </c>
      <c r="AB140" t="str">
        <f>B2B!D137</f>
        <v>J1</v>
      </c>
      <c r="AC140" t="str">
        <f>B2B!E137</f>
        <v>C15</v>
      </c>
      <c r="AD140" t="str">
        <f t="shared" si="34"/>
        <v>J1-C15</v>
      </c>
      <c r="AE140" t="str">
        <f t="shared" si="35"/>
        <v>NetJ1_C15</v>
      </c>
      <c r="AF140" t="str">
        <f t="shared" si="36"/>
        <v>--</v>
      </c>
      <c r="AG140" t="e">
        <f t="shared" si="37"/>
        <v>#N/A</v>
      </c>
      <c r="AH140" t="str">
        <f>IF(IFERROR(IF(IF(AF140="--",INDEX(D:D,MATCH(AE140,INDEX(B:B,MATCH(AE140,B:B,)+1):B10654,)+MATCH(AE140,B:B,)))=D140,VLOOKUP(AE140,B:D,3,0),IF(AF140="--",INDEX(D:D,MATCH(AE140,INDEX(B:B,MATCH(AE140,B:B,)+1):B10654,)+MATCH(AE140,B:B,)),"---")),"---")=AD140,"---",IFERROR(IF(IF(AF140="--",INDEX(D:D,MATCH(AE140,INDEX(B:B,MATCH(AE140,B:B,)+1):B10654,)+MATCH(AE140,B:B,)))=AD140,VLOOKUP(AE140,B:D,3,0),IF(AF140="--",INDEX(D:D,MATCH(AE140,INDEX(B:B,MATCH(AE140,B:B,)+1):B10654,)+MATCH(AE140,B:B,)),"---")),"---"))</f>
        <v>---</v>
      </c>
      <c r="AI140" t="str">
        <f t="shared" si="38"/>
        <v>--</v>
      </c>
      <c r="AJ140" t="str">
        <f t="shared" si="39"/>
        <v>NetJ1_C15</v>
      </c>
      <c r="AK140">
        <f t="shared" si="40"/>
        <v>1</v>
      </c>
      <c r="AL140" t="str">
        <f t="shared" si="41"/>
        <v>--</v>
      </c>
      <c r="AT140" t="str">
        <f t="shared" si="32"/>
        <v>NetJ1_C16</v>
      </c>
      <c r="AU140" t="str">
        <f t="shared" si="33"/>
        <v>--</v>
      </c>
    </row>
    <row r="141" spans="1:47" x14ac:dyDescent="0.25">
      <c r="A141" t="str">
        <f t="shared" si="28"/>
        <v>J1-C17</v>
      </c>
      <c r="B141" t="str">
        <f t="shared" si="29"/>
        <v>GND</v>
      </c>
      <c r="C141" t="str">
        <f t="shared" si="30"/>
        <v>J1-GND</v>
      </c>
      <c r="D141" t="str">
        <f t="shared" si="31"/>
        <v>J1-C17</v>
      </c>
      <c r="E141" t="s">
        <v>169</v>
      </c>
      <c r="F141" t="s">
        <v>306</v>
      </c>
      <c r="G141" t="s">
        <v>433</v>
      </c>
      <c r="L141" t="s">
        <v>658</v>
      </c>
      <c r="M141" t="s">
        <v>428</v>
      </c>
      <c r="N141">
        <v>29.2561</v>
      </c>
      <c r="AB141" t="str">
        <f>B2B!D138</f>
        <v>J1</v>
      </c>
      <c r="AC141" t="str">
        <f>B2B!E138</f>
        <v>C16</v>
      </c>
      <c r="AD141" t="str">
        <f t="shared" si="34"/>
        <v>J1-C16</v>
      </c>
      <c r="AE141" t="str">
        <f t="shared" si="35"/>
        <v>NetJ1_C16</v>
      </c>
      <c r="AF141" t="str">
        <f t="shared" si="36"/>
        <v>--</v>
      </c>
      <c r="AG141" t="e">
        <f t="shared" si="37"/>
        <v>#N/A</v>
      </c>
      <c r="AH141" t="str">
        <f>IF(IFERROR(IF(IF(AF141="--",INDEX(D:D,MATCH(AE141,INDEX(B:B,MATCH(AE141,B:B,)+1):B10655,)+MATCH(AE141,B:B,)))=D141,VLOOKUP(AE141,B:D,3,0),IF(AF141="--",INDEX(D:D,MATCH(AE141,INDEX(B:B,MATCH(AE141,B:B,)+1):B10655,)+MATCH(AE141,B:B,)),"---")),"---")=AD141,"---",IFERROR(IF(IF(AF141="--",INDEX(D:D,MATCH(AE141,INDEX(B:B,MATCH(AE141,B:B,)+1):B10655,)+MATCH(AE141,B:B,)))=AD141,VLOOKUP(AE141,B:D,3,0),IF(AF141="--",INDEX(D:D,MATCH(AE141,INDEX(B:B,MATCH(AE141,B:B,)+1):B10655,)+MATCH(AE141,B:B,)),"---")),"---"))</f>
        <v>---</v>
      </c>
      <c r="AI141" t="str">
        <f t="shared" si="38"/>
        <v>--</v>
      </c>
      <c r="AJ141" t="str">
        <f t="shared" si="39"/>
        <v>NetJ1_C16</v>
      </c>
      <c r="AK141">
        <f t="shared" si="40"/>
        <v>1</v>
      </c>
      <c r="AL141" t="str">
        <f t="shared" si="41"/>
        <v>--</v>
      </c>
      <c r="AT141" t="str">
        <f t="shared" si="32"/>
        <v>GND</v>
      </c>
      <c r="AU141" t="str">
        <f t="shared" si="33"/>
        <v>--</v>
      </c>
    </row>
    <row r="142" spans="1:47" x14ac:dyDescent="0.25">
      <c r="A142" t="str">
        <f t="shared" si="28"/>
        <v>J1-C18</v>
      </c>
      <c r="B142" t="str">
        <f t="shared" si="29"/>
        <v>GTSL1B_RX1_P</v>
      </c>
      <c r="C142" t="str">
        <f t="shared" si="30"/>
        <v>J1-GTSL1B_RX1_P</v>
      </c>
      <c r="D142" t="str">
        <f t="shared" si="31"/>
        <v>J1-C18</v>
      </c>
      <c r="E142" t="s">
        <v>169</v>
      </c>
      <c r="F142" t="s">
        <v>307</v>
      </c>
      <c r="G142" t="s">
        <v>659</v>
      </c>
      <c r="L142" t="s">
        <v>660</v>
      </c>
      <c r="M142" t="s">
        <v>428</v>
      </c>
      <c r="N142">
        <v>35.6965</v>
      </c>
      <c r="AB142" t="str">
        <f>B2B!D139</f>
        <v>J1</v>
      </c>
      <c r="AC142" t="str">
        <f>B2B!E139</f>
        <v>C17</v>
      </c>
      <c r="AD142" t="str">
        <f t="shared" si="34"/>
        <v>J1-C17</v>
      </c>
      <c r="AE142" t="str">
        <f t="shared" si="35"/>
        <v>GND</v>
      </c>
      <c r="AF142" t="str">
        <f t="shared" si="36"/>
        <v>---</v>
      </c>
      <c r="AG142" t="str">
        <f t="shared" si="37"/>
        <v>---</v>
      </c>
      <c r="AH142" t="str">
        <f>IF(IFERROR(IF(IF(AF142="--",INDEX(D:D,MATCH(AE142,INDEX(B:B,MATCH(AE142,B:B,)+1):B10656,)+MATCH(AE142,B:B,)))=D142,VLOOKUP(AE142,B:D,3,0),IF(AF142="--",INDEX(D:D,MATCH(AE142,INDEX(B:B,MATCH(AE142,B:B,)+1):B10656,)+MATCH(AE142,B:B,)),"---")),"---")=AD142,"---",IFERROR(IF(IF(AF142="--",INDEX(D:D,MATCH(AE142,INDEX(B:B,MATCH(AE142,B:B,)+1):B10656,)+MATCH(AE142,B:B,)))=AD142,VLOOKUP(AE142,B:D,3,0),IF(AF142="--",INDEX(D:D,MATCH(AE142,INDEX(B:B,MATCH(AE142,B:B,)+1):B10656,)+MATCH(AE142,B:B,)),"---")),"---"))</f>
        <v>---</v>
      </c>
      <c r="AI142" t="str">
        <f t="shared" si="38"/>
        <v>--</v>
      </c>
      <c r="AJ142" t="str">
        <f t="shared" si="39"/>
        <v>GND</v>
      </c>
      <c r="AK142">
        <f t="shared" si="40"/>
        <v>1320</v>
      </c>
      <c r="AL142" t="str">
        <f t="shared" si="41"/>
        <v>---</v>
      </c>
      <c r="AT142" t="str">
        <f t="shared" si="32"/>
        <v>GTSL1B_RX1_P</v>
      </c>
      <c r="AU142" t="str">
        <f t="shared" si="33"/>
        <v>--</v>
      </c>
    </row>
    <row r="143" spans="1:47" x14ac:dyDescent="0.25">
      <c r="A143" t="str">
        <f t="shared" si="28"/>
        <v>J1-C19</v>
      </c>
      <c r="B143" t="str">
        <f t="shared" si="29"/>
        <v>GTSL1B_RX1_N</v>
      </c>
      <c r="C143" t="str">
        <f t="shared" si="30"/>
        <v>J1-GTSL1B_RX1_N</v>
      </c>
      <c r="D143" t="str">
        <f t="shared" si="31"/>
        <v>J1-C19</v>
      </c>
      <c r="E143" t="s">
        <v>169</v>
      </c>
      <c r="F143" t="s">
        <v>308</v>
      </c>
      <c r="G143" t="s">
        <v>661</v>
      </c>
      <c r="L143" t="s">
        <v>662</v>
      </c>
      <c r="M143" t="s">
        <v>428</v>
      </c>
      <c r="N143">
        <v>35.470799999999997</v>
      </c>
      <c r="AB143" t="str">
        <f>B2B!D140</f>
        <v>J1</v>
      </c>
      <c r="AC143" t="str">
        <f>B2B!E140</f>
        <v>C18</v>
      </c>
      <c r="AD143" t="str">
        <f t="shared" si="34"/>
        <v>J1-C18</v>
      </c>
      <c r="AE143" t="str">
        <f t="shared" si="35"/>
        <v>GTSL1B_RX1_P</v>
      </c>
      <c r="AF143" t="str">
        <f t="shared" si="36"/>
        <v>BB135</v>
      </c>
      <c r="AG143">
        <f t="shared" si="37"/>
        <v>8.6707000000000001</v>
      </c>
      <c r="AH143" t="str">
        <f>IF(IFERROR(IF(IF(AF143="--",INDEX(D:D,MATCH(AE143,INDEX(B:B,MATCH(AE143,B:B,)+1):B10657,)+MATCH(AE143,B:B,)))=D143,VLOOKUP(AE143,B:D,3,0),IF(AF143="--",INDEX(D:D,MATCH(AE143,INDEX(B:B,MATCH(AE143,B:B,)+1):B10657,)+MATCH(AE143,B:B,)),"---")),"---")=AD143,"---",IFERROR(IF(IF(AF143="--",INDEX(D:D,MATCH(AE143,INDEX(B:B,MATCH(AE143,B:B,)+1):B10657,)+MATCH(AE143,B:B,)))=AD143,VLOOKUP(AE143,B:D,3,0),IF(AF143="--",INDEX(D:D,MATCH(AE143,INDEX(B:B,MATCH(AE143,B:B,)+1):B10657,)+MATCH(AE143,B:B,)),"---")),"---"))</f>
        <v>---</v>
      </c>
      <c r="AI143" t="str">
        <f t="shared" si="38"/>
        <v>--</v>
      </c>
      <c r="AJ143" t="str">
        <f t="shared" si="39"/>
        <v>GTSL1B_RX1_P</v>
      </c>
      <c r="AK143">
        <f t="shared" si="40"/>
        <v>2</v>
      </c>
      <c r="AL143" t="str">
        <f t="shared" si="41"/>
        <v>BB135</v>
      </c>
      <c r="AT143" t="str">
        <f t="shared" si="32"/>
        <v>GTSL1B_RX1_N</v>
      </c>
      <c r="AU143" t="str">
        <f t="shared" si="33"/>
        <v>--</v>
      </c>
    </row>
    <row r="144" spans="1:47" x14ac:dyDescent="0.25">
      <c r="A144" t="str">
        <f t="shared" si="28"/>
        <v>J1-C20</v>
      </c>
      <c r="B144" t="str">
        <f t="shared" si="29"/>
        <v>GND</v>
      </c>
      <c r="C144" t="str">
        <f t="shared" si="30"/>
        <v>J1-GND</v>
      </c>
      <c r="D144" t="str">
        <f t="shared" si="31"/>
        <v>J1-C20</v>
      </c>
      <c r="E144" t="s">
        <v>169</v>
      </c>
      <c r="F144" t="s">
        <v>309</v>
      </c>
      <c r="G144" t="s">
        <v>433</v>
      </c>
      <c r="L144" t="s">
        <v>663</v>
      </c>
      <c r="M144" t="s">
        <v>428</v>
      </c>
      <c r="N144">
        <v>29.486799999999999</v>
      </c>
      <c r="AB144" t="str">
        <f>B2B!D141</f>
        <v>J1</v>
      </c>
      <c r="AC144" t="str">
        <f>B2B!E141</f>
        <v>C19</v>
      </c>
      <c r="AD144" t="str">
        <f t="shared" si="34"/>
        <v>J1-C19</v>
      </c>
      <c r="AE144" t="str">
        <f t="shared" si="35"/>
        <v>GTSL1B_RX1_N</v>
      </c>
      <c r="AF144" t="str">
        <f t="shared" si="36"/>
        <v>BB133</v>
      </c>
      <c r="AG144">
        <f t="shared" si="37"/>
        <v>8.6740999999999993</v>
      </c>
      <c r="AH144" t="str">
        <f>IF(IFERROR(IF(IF(AF144="--",INDEX(D:D,MATCH(AE144,INDEX(B:B,MATCH(AE144,B:B,)+1):B10658,)+MATCH(AE144,B:B,)))=D144,VLOOKUP(AE144,B:D,3,0),IF(AF144="--",INDEX(D:D,MATCH(AE144,INDEX(B:B,MATCH(AE144,B:B,)+1):B10658,)+MATCH(AE144,B:B,)),"---")),"---")=AD144,"---",IFERROR(IF(IF(AF144="--",INDEX(D:D,MATCH(AE144,INDEX(B:B,MATCH(AE144,B:B,)+1):B10658,)+MATCH(AE144,B:B,)))=AD144,VLOOKUP(AE144,B:D,3,0),IF(AF144="--",INDEX(D:D,MATCH(AE144,INDEX(B:B,MATCH(AE144,B:B,)+1):B10658,)+MATCH(AE144,B:B,)),"---")),"---"))</f>
        <v>---</v>
      </c>
      <c r="AI144" t="str">
        <f t="shared" si="38"/>
        <v>--</v>
      </c>
      <c r="AJ144" t="str">
        <f t="shared" si="39"/>
        <v>GTSL1B_RX1_N</v>
      </c>
      <c r="AK144">
        <f t="shared" si="40"/>
        <v>2</v>
      </c>
      <c r="AL144" t="str">
        <f t="shared" si="41"/>
        <v>BB133</v>
      </c>
      <c r="AT144" t="str">
        <f t="shared" si="32"/>
        <v>GND</v>
      </c>
      <c r="AU144" t="str">
        <f t="shared" si="33"/>
        <v>--</v>
      </c>
    </row>
    <row r="145" spans="1:47" x14ac:dyDescent="0.25">
      <c r="A145" t="str">
        <f t="shared" si="28"/>
        <v>J1-C21</v>
      </c>
      <c r="B145" t="str">
        <f t="shared" si="29"/>
        <v>GTSL1B_RX3_P</v>
      </c>
      <c r="C145" t="str">
        <f t="shared" si="30"/>
        <v>J1-GTSL1B_RX3_P</v>
      </c>
      <c r="D145" t="str">
        <f t="shared" si="31"/>
        <v>J1-C21</v>
      </c>
      <c r="E145" t="s">
        <v>169</v>
      </c>
      <c r="F145" t="s">
        <v>310</v>
      </c>
      <c r="G145" t="s">
        <v>664</v>
      </c>
      <c r="L145" t="s">
        <v>665</v>
      </c>
      <c r="M145" t="s">
        <v>428</v>
      </c>
      <c r="N145">
        <v>29.472899999999999</v>
      </c>
      <c r="AB145" t="str">
        <f>B2B!D142</f>
        <v>J1</v>
      </c>
      <c r="AC145" t="str">
        <f>B2B!E142</f>
        <v>C20</v>
      </c>
      <c r="AD145" t="str">
        <f t="shared" si="34"/>
        <v>J1-C20</v>
      </c>
      <c r="AE145" t="str">
        <f t="shared" si="35"/>
        <v>GND</v>
      </c>
      <c r="AF145" t="str">
        <f t="shared" si="36"/>
        <v>---</v>
      </c>
      <c r="AG145" t="str">
        <f t="shared" si="37"/>
        <v>---</v>
      </c>
      <c r="AH145" t="str">
        <f>IF(IFERROR(IF(IF(AF145="--",INDEX(D:D,MATCH(AE145,INDEX(B:B,MATCH(AE145,B:B,)+1):B10659,)+MATCH(AE145,B:B,)))=D145,VLOOKUP(AE145,B:D,3,0),IF(AF145="--",INDEX(D:D,MATCH(AE145,INDEX(B:B,MATCH(AE145,B:B,)+1):B10659,)+MATCH(AE145,B:B,)),"---")),"---")=AD145,"---",IFERROR(IF(IF(AF145="--",INDEX(D:D,MATCH(AE145,INDEX(B:B,MATCH(AE145,B:B,)+1):B10659,)+MATCH(AE145,B:B,)))=AD145,VLOOKUP(AE145,B:D,3,0),IF(AF145="--",INDEX(D:D,MATCH(AE145,INDEX(B:B,MATCH(AE145,B:B,)+1):B10659,)+MATCH(AE145,B:B,)),"---")),"---"))</f>
        <v>---</v>
      </c>
      <c r="AI145" t="str">
        <f t="shared" si="38"/>
        <v>--</v>
      </c>
      <c r="AJ145" t="str">
        <f t="shared" si="39"/>
        <v>GND</v>
      </c>
      <c r="AK145">
        <f t="shared" si="40"/>
        <v>1320</v>
      </c>
      <c r="AL145" t="str">
        <f t="shared" si="41"/>
        <v>---</v>
      </c>
      <c r="AT145" t="str">
        <f t="shared" si="32"/>
        <v>GTSL1B_RX3_P</v>
      </c>
      <c r="AU145" t="str">
        <f t="shared" si="33"/>
        <v>--</v>
      </c>
    </row>
    <row r="146" spans="1:47" x14ac:dyDescent="0.25">
      <c r="A146" t="str">
        <f t="shared" si="28"/>
        <v>J1-C22</v>
      </c>
      <c r="B146" t="str">
        <f t="shared" si="29"/>
        <v>GTSL1B_RX3_N</v>
      </c>
      <c r="C146" t="str">
        <f t="shared" si="30"/>
        <v>J1-GTSL1B_RX3_N</v>
      </c>
      <c r="D146" t="str">
        <f t="shared" si="31"/>
        <v>J1-C22</v>
      </c>
      <c r="E146" t="s">
        <v>169</v>
      </c>
      <c r="F146" t="s">
        <v>311</v>
      </c>
      <c r="G146" t="s">
        <v>666</v>
      </c>
      <c r="L146" t="s">
        <v>667</v>
      </c>
      <c r="M146" t="s">
        <v>428</v>
      </c>
      <c r="N146">
        <v>30.748999999999999</v>
      </c>
      <c r="AB146" t="str">
        <f>B2B!D143</f>
        <v>J1</v>
      </c>
      <c r="AC146" t="str">
        <f>B2B!E143</f>
        <v>C21</v>
      </c>
      <c r="AD146" t="str">
        <f t="shared" si="34"/>
        <v>J1-C21</v>
      </c>
      <c r="AE146" t="str">
        <f t="shared" si="35"/>
        <v>GTSL1B_RX3_P</v>
      </c>
      <c r="AF146" t="str">
        <f t="shared" si="36"/>
        <v>AV135</v>
      </c>
      <c r="AG146">
        <f t="shared" si="37"/>
        <v>9.3405000000000005</v>
      </c>
      <c r="AH146" t="str">
        <f>IF(IFERROR(IF(IF(AF146="--",INDEX(D:D,MATCH(AE146,INDEX(B:B,MATCH(AE146,B:B,)+1):B10660,)+MATCH(AE146,B:B,)))=D146,VLOOKUP(AE146,B:D,3,0),IF(AF146="--",INDEX(D:D,MATCH(AE146,INDEX(B:B,MATCH(AE146,B:B,)+1):B10660,)+MATCH(AE146,B:B,)),"---")),"---")=AD146,"---",IFERROR(IF(IF(AF146="--",INDEX(D:D,MATCH(AE146,INDEX(B:B,MATCH(AE146,B:B,)+1):B10660,)+MATCH(AE146,B:B,)))=AD146,VLOOKUP(AE146,B:D,3,0),IF(AF146="--",INDEX(D:D,MATCH(AE146,INDEX(B:B,MATCH(AE146,B:B,)+1):B10660,)+MATCH(AE146,B:B,)),"---")),"---"))</f>
        <v>---</v>
      </c>
      <c r="AI146" t="str">
        <f t="shared" si="38"/>
        <v>--</v>
      </c>
      <c r="AJ146" t="str">
        <f t="shared" si="39"/>
        <v>GTSL1B_RX3_P</v>
      </c>
      <c r="AK146">
        <f t="shared" si="40"/>
        <v>2</v>
      </c>
      <c r="AL146" t="str">
        <f t="shared" si="41"/>
        <v>AV135</v>
      </c>
      <c r="AT146" t="str">
        <f t="shared" si="32"/>
        <v>GTSL1B_RX3_N</v>
      </c>
      <c r="AU146" t="str">
        <f t="shared" si="33"/>
        <v>--</v>
      </c>
    </row>
    <row r="147" spans="1:47" x14ac:dyDescent="0.25">
      <c r="A147" t="str">
        <f t="shared" si="28"/>
        <v>J1-C23</v>
      </c>
      <c r="B147" t="str">
        <f t="shared" si="29"/>
        <v>GND</v>
      </c>
      <c r="C147" t="str">
        <f t="shared" si="30"/>
        <v>J1-GND</v>
      </c>
      <c r="D147" t="str">
        <f t="shared" si="31"/>
        <v>J1-C23</v>
      </c>
      <c r="E147" t="s">
        <v>169</v>
      </c>
      <c r="F147" t="s">
        <v>312</v>
      </c>
      <c r="G147" t="s">
        <v>433</v>
      </c>
      <c r="L147" t="s">
        <v>668</v>
      </c>
      <c r="M147" t="s">
        <v>428</v>
      </c>
      <c r="N147">
        <v>30.6313</v>
      </c>
      <c r="AB147" t="str">
        <f>B2B!D144</f>
        <v>J1</v>
      </c>
      <c r="AC147" t="str">
        <f>B2B!E144</f>
        <v>C22</v>
      </c>
      <c r="AD147" t="str">
        <f t="shared" si="34"/>
        <v>J1-C22</v>
      </c>
      <c r="AE147" t="str">
        <f t="shared" si="35"/>
        <v>GTSL1B_RX3_N</v>
      </c>
      <c r="AF147" t="str">
        <f t="shared" si="36"/>
        <v>AV133</v>
      </c>
      <c r="AG147">
        <f t="shared" si="37"/>
        <v>9.3382000000000005</v>
      </c>
      <c r="AH147" t="str">
        <f>IF(IFERROR(IF(IF(AF147="--",INDEX(D:D,MATCH(AE147,INDEX(B:B,MATCH(AE147,B:B,)+1):B10661,)+MATCH(AE147,B:B,)))=D147,VLOOKUP(AE147,B:D,3,0),IF(AF147="--",INDEX(D:D,MATCH(AE147,INDEX(B:B,MATCH(AE147,B:B,)+1):B10661,)+MATCH(AE147,B:B,)),"---")),"---")=AD147,"---",IFERROR(IF(IF(AF147="--",INDEX(D:D,MATCH(AE147,INDEX(B:B,MATCH(AE147,B:B,)+1):B10661,)+MATCH(AE147,B:B,)))=AD147,VLOOKUP(AE147,B:D,3,0),IF(AF147="--",INDEX(D:D,MATCH(AE147,INDEX(B:B,MATCH(AE147,B:B,)+1):B10661,)+MATCH(AE147,B:B,)),"---")),"---"))</f>
        <v>---</v>
      </c>
      <c r="AI147" t="str">
        <f t="shared" si="38"/>
        <v>--</v>
      </c>
      <c r="AJ147" t="str">
        <f t="shared" si="39"/>
        <v>GTSL1B_RX3_N</v>
      </c>
      <c r="AK147">
        <f t="shared" si="40"/>
        <v>2</v>
      </c>
      <c r="AL147" t="str">
        <f t="shared" si="41"/>
        <v>AV133</v>
      </c>
      <c r="AT147" t="str">
        <f t="shared" si="32"/>
        <v>GND</v>
      </c>
      <c r="AU147" t="str">
        <f t="shared" si="33"/>
        <v>--</v>
      </c>
    </row>
    <row r="148" spans="1:47" x14ac:dyDescent="0.25">
      <c r="A148" t="str">
        <f t="shared" si="28"/>
        <v>J1-C24</v>
      </c>
      <c r="B148" t="str">
        <f t="shared" si="29"/>
        <v>GND</v>
      </c>
      <c r="C148" t="str">
        <f t="shared" si="30"/>
        <v>J1-GND</v>
      </c>
      <c r="D148" t="str">
        <f t="shared" si="31"/>
        <v>J1-C24</v>
      </c>
      <c r="E148" t="s">
        <v>169</v>
      </c>
      <c r="F148" t="s">
        <v>313</v>
      </c>
      <c r="G148" t="s">
        <v>433</v>
      </c>
      <c r="L148" t="s">
        <v>669</v>
      </c>
      <c r="M148" t="s">
        <v>428</v>
      </c>
      <c r="N148">
        <v>28.953600000000002</v>
      </c>
      <c r="AB148" t="str">
        <f>B2B!D145</f>
        <v>J1</v>
      </c>
      <c r="AC148" t="str">
        <f>B2B!E145</f>
        <v>C23</v>
      </c>
      <c r="AD148" t="str">
        <f t="shared" si="34"/>
        <v>J1-C23</v>
      </c>
      <c r="AE148" t="str">
        <f t="shared" si="35"/>
        <v>GND</v>
      </c>
      <c r="AF148" t="str">
        <f t="shared" si="36"/>
        <v>---</v>
      </c>
      <c r="AG148" t="str">
        <f t="shared" si="37"/>
        <v>---</v>
      </c>
      <c r="AH148" t="str">
        <f>IF(IFERROR(IF(IF(AF148="--",INDEX(D:D,MATCH(AE148,INDEX(B:B,MATCH(AE148,B:B,)+1):B10662,)+MATCH(AE148,B:B,)))=D148,VLOOKUP(AE148,B:D,3,0),IF(AF148="--",INDEX(D:D,MATCH(AE148,INDEX(B:B,MATCH(AE148,B:B,)+1):B10662,)+MATCH(AE148,B:B,)),"---")),"---")=AD148,"---",IFERROR(IF(IF(AF148="--",INDEX(D:D,MATCH(AE148,INDEX(B:B,MATCH(AE148,B:B,)+1):B10662,)+MATCH(AE148,B:B,)))=AD148,VLOOKUP(AE148,B:D,3,0),IF(AF148="--",INDEX(D:D,MATCH(AE148,INDEX(B:B,MATCH(AE148,B:B,)+1):B10662,)+MATCH(AE148,B:B,)),"---")),"---"))</f>
        <v>---</v>
      </c>
      <c r="AI148" t="str">
        <f t="shared" si="38"/>
        <v>--</v>
      </c>
      <c r="AJ148" t="str">
        <f t="shared" si="39"/>
        <v>GND</v>
      </c>
      <c r="AK148">
        <f t="shared" si="40"/>
        <v>1320</v>
      </c>
      <c r="AL148" t="str">
        <f t="shared" si="41"/>
        <v>---</v>
      </c>
      <c r="AT148" t="str">
        <f t="shared" si="32"/>
        <v>GND</v>
      </c>
      <c r="AU148" t="str">
        <f t="shared" si="33"/>
        <v>--</v>
      </c>
    </row>
    <row r="149" spans="1:47" x14ac:dyDescent="0.25">
      <c r="A149" t="str">
        <f t="shared" si="28"/>
        <v>J1-C25</v>
      </c>
      <c r="B149" t="str">
        <f t="shared" si="29"/>
        <v>NetJ1_C25</v>
      </c>
      <c r="C149" t="str">
        <f t="shared" si="30"/>
        <v>J1-NetJ1_C25</v>
      </c>
      <c r="D149" t="str">
        <f t="shared" si="31"/>
        <v>J1-C25</v>
      </c>
      <c r="E149" t="s">
        <v>169</v>
      </c>
      <c r="F149" t="s">
        <v>314</v>
      </c>
      <c r="G149" t="s">
        <v>670</v>
      </c>
      <c r="L149" t="s">
        <v>671</v>
      </c>
      <c r="M149" t="s">
        <v>428</v>
      </c>
      <c r="N149">
        <v>28.740200000000002</v>
      </c>
      <c r="AB149" t="str">
        <f>B2B!D146</f>
        <v>J1</v>
      </c>
      <c r="AC149" t="str">
        <f>B2B!E146</f>
        <v>C24</v>
      </c>
      <c r="AD149" t="str">
        <f t="shared" si="34"/>
        <v>J1-C24</v>
      </c>
      <c r="AE149" t="str">
        <f t="shared" si="35"/>
        <v>GND</v>
      </c>
      <c r="AF149" t="str">
        <f t="shared" si="36"/>
        <v>---</v>
      </c>
      <c r="AG149" t="str">
        <f t="shared" si="37"/>
        <v>---</v>
      </c>
      <c r="AH149" t="str">
        <f>IF(IFERROR(IF(IF(AF149="--",INDEX(D:D,MATCH(AE149,INDEX(B:B,MATCH(AE149,B:B,)+1):B10663,)+MATCH(AE149,B:B,)))=D149,VLOOKUP(AE149,B:D,3,0),IF(AF149="--",INDEX(D:D,MATCH(AE149,INDEX(B:B,MATCH(AE149,B:B,)+1):B10663,)+MATCH(AE149,B:B,)),"---")),"---")=AD149,"---",IFERROR(IF(IF(AF149="--",INDEX(D:D,MATCH(AE149,INDEX(B:B,MATCH(AE149,B:B,)+1):B10663,)+MATCH(AE149,B:B,)))=AD149,VLOOKUP(AE149,B:D,3,0),IF(AF149="--",INDEX(D:D,MATCH(AE149,INDEX(B:B,MATCH(AE149,B:B,)+1):B10663,)+MATCH(AE149,B:B,)),"---")),"---"))</f>
        <v>---</v>
      </c>
      <c r="AI149" t="str">
        <f t="shared" si="38"/>
        <v>--</v>
      </c>
      <c r="AJ149" t="str">
        <f t="shared" si="39"/>
        <v>GND</v>
      </c>
      <c r="AK149">
        <f t="shared" si="40"/>
        <v>1320</v>
      </c>
      <c r="AL149" t="str">
        <f t="shared" si="41"/>
        <v>---</v>
      </c>
      <c r="AT149" t="str">
        <f t="shared" si="32"/>
        <v>NetJ1_C25</v>
      </c>
      <c r="AU149" t="str">
        <f t="shared" si="33"/>
        <v>--</v>
      </c>
    </row>
    <row r="150" spans="1:47" x14ac:dyDescent="0.25">
      <c r="A150" t="str">
        <f t="shared" si="28"/>
        <v>J1-C26</v>
      </c>
      <c r="B150" t="str">
        <f t="shared" si="29"/>
        <v>NetJ1_C26</v>
      </c>
      <c r="C150" t="str">
        <f t="shared" si="30"/>
        <v>J1-NetJ1_C26</v>
      </c>
      <c r="D150" t="str">
        <f t="shared" si="31"/>
        <v>J1-C26</v>
      </c>
      <c r="E150" t="s">
        <v>169</v>
      </c>
      <c r="F150" t="s">
        <v>315</v>
      </c>
      <c r="G150" t="s">
        <v>672</v>
      </c>
      <c r="L150" t="s">
        <v>673</v>
      </c>
      <c r="M150" t="s">
        <v>428</v>
      </c>
      <c r="N150">
        <v>31.1919</v>
      </c>
      <c r="AB150" t="str">
        <f>B2B!D147</f>
        <v>J1</v>
      </c>
      <c r="AC150" t="str">
        <f>B2B!E147</f>
        <v>C25</v>
      </c>
      <c r="AD150" t="str">
        <f t="shared" si="34"/>
        <v>J1-C25</v>
      </c>
      <c r="AE150" t="str">
        <f t="shared" si="35"/>
        <v>NetJ1_C25</v>
      </c>
      <c r="AF150" t="str">
        <f t="shared" si="36"/>
        <v>--</v>
      </c>
      <c r="AG150" t="e">
        <f t="shared" si="37"/>
        <v>#N/A</v>
      </c>
      <c r="AH150" t="str">
        <f>IF(IFERROR(IF(IF(AF150="--",INDEX(D:D,MATCH(AE150,INDEX(B:B,MATCH(AE150,B:B,)+1):B10664,)+MATCH(AE150,B:B,)))=D150,VLOOKUP(AE150,B:D,3,0),IF(AF150="--",INDEX(D:D,MATCH(AE150,INDEX(B:B,MATCH(AE150,B:B,)+1):B10664,)+MATCH(AE150,B:B,)),"---")),"---")=AD150,"---",IFERROR(IF(IF(AF150="--",INDEX(D:D,MATCH(AE150,INDEX(B:B,MATCH(AE150,B:B,)+1):B10664,)+MATCH(AE150,B:B,)))=AD150,VLOOKUP(AE150,B:D,3,0),IF(AF150="--",INDEX(D:D,MATCH(AE150,INDEX(B:B,MATCH(AE150,B:B,)+1):B10664,)+MATCH(AE150,B:B,)),"---")),"---"))</f>
        <v>---</v>
      </c>
      <c r="AI150" t="str">
        <f t="shared" si="38"/>
        <v>--</v>
      </c>
      <c r="AJ150" t="str">
        <f t="shared" si="39"/>
        <v>NetJ1_C25</v>
      </c>
      <c r="AK150">
        <f t="shared" si="40"/>
        <v>1</v>
      </c>
      <c r="AL150" t="str">
        <f t="shared" si="41"/>
        <v>--</v>
      </c>
      <c r="AT150" t="str">
        <f t="shared" si="32"/>
        <v>NetJ1_C26</v>
      </c>
      <c r="AU150" t="str">
        <f t="shared" si="33"/>
        <v>--</v>
      </c>
    </row>
    <row r="151" spans="1:47" x14ac:dyDescent="0.25">
      <c r="A151" t="str">
        <f t="shared" si="28"/>
        <v>J1-C27</v>
      </c>
      <c r="B151" t="str">
        <f t="shared" si="29"/>
        <v>GND</v>
      </c>
      <c r="C151" t="str">
        <f t="shared" si="30"/>
        <v>J1-GND</v>
      </c>
      <c r="D151" t="str">
        <f t="shared" si="31"/>
        <v>J1-C27</v>
      </c>
      <c r="E151" t="s">
        <v>169</v>
      </c>
      <c r="F151" t="s">
        <v>316</v>
      </c>
      <c r="G151" t="s">
        <v>433</v>
      </c>
      <c r="L151" t="s">
        <v>674</v>
      </c>
      <c r="M151" t="s">
        <v>428</v>
      </c>
      <c r="N151">
        <v>31.251300000000001</v>
      </c>
      <c r="AB151" t="str">
        <f>B2B!D148</f>
        <v>J1</v>
      </c>
      <c r="AC151" t="str">
        <f>B2B!E148</f>
        <v>C26</v>
      </c>
      <c r="AD151" t="str">
        <f t="shared" si="34"/>
        <v>J1-C26</v>
      </c>
      <c r="AE151" t="str">
        <f t="shared" si="35"/>
        <v>NetJ1_C26</v>
      </c>
      <c r="AF151" t="str">
        <f t="shared" si="36"/>
        <v>--</v>
      </c>
      <c r="AG151" t="e">
        <f t="shared" si="37"/>
        <v>#N/A</v>
      </c>
      <c r="AH151" t="str">
        <f>IF(IFERROR(IF(IF(AF151="--",INDEX(D:D,MATCH(AE151,INDEX(B:B,MATCH(AE151,B:B,)+1):B10665,)+MATCH(AE151,B:B,)))=D151,VLOOKUP(AE151,B:D,3,0),IF(AF151="--",INDEX(D:D,MATCH(AE151,INDEX(B:B,MATCH(AE151,B:B,)+1):B10665,)+MATCH(AE151,B:B,)),"---")),"---")=AD151,"---",IFERROR(IF(IF(AF151="--",INDEX(D:D,MATCH(AE151,INDEX(B:B,MATCH(AE151,B:B,)+1):B10665,)+MATCH(AE151,B:B,)))=AD151,VLOOKUP(AE151,B:D,3,0),IF(AF151="--",INDEX(D:D,MATCH(AE151,INDEX(B:B,MATCH(AE151,B:B,)+1):B10665,)+MATCH(AE151,B:B,)),"---")),"---"))</f>
        <v>---</v>
      </c>
      <c r="AI151" t="str">
        <f t="shared" si="38"/>
        <v>--</v>
      </c>
      <c r="AJ151" t="str">
        <f t="shared" si="39"/>
        <v>NetJ1_C26</v>
      </c>
      <c r="AK151">
        <f t="shared" si="40"/>
        <v>1</v>
      </c>
      <c r="AL151" t="str">
        <f t="shared" si="41"/>
        <v>--</v>
      </c>
      <c r="AT151" t="str">
        <f t="shared" si="32"/>
        <v>GND</v>
      </c>
      <c r="AU151" t="str">
        <f t="shared" si="33"/>
        <v>--</v>
      </c>
    </row>
    <row r="152" spans="1:47" x14ac:dyDescent="0.25">
      <c r="A152" t="str">
        <f t="shared" si="28"/>
        <v>J1-C28</v>
      </c>
      <c r="B152" t="str">
        <f t="shared" si="29"/>
        <v>GTSL1C_RX1_P</v>
      </c>
      <c r="C152" t="str">
        <f t="shared" si="30"/>
        <v>J1-GTSL1C_RX1_P</v>
      </c>
      <c r="D152" t="str">
        <f t="shared" si="31"/>
        <v>J1-C28</v>
      </c>
      <c r="E152" t="s">
        <v>169</v>
      </c>
      <c r="F152" t="s">
        <v>317</v>
      </c>
      <c r="G152" t="s">
        <v>675</v>
      </c>
      <c r="L152" t="s">
        <v>676</v>
      </c>
      <c r="M152" t="s">
        <v>428</v>
      </c>
      <c r="N152">
        <v>29.606300000000001</v>
      </c>
      <c r="AB152" t="str">
        <f>B2B!D149</f>
        <v>J1</v>
      </c>
      <c r="AC152" t="str">
        <f>B2B!E149</f>
        <v>C27</v>
      </c>
      <c r="AD152" t="str">
        <f t="shared" si="34"/>
        <v>J1-C27</v>
      </c>
      <c r="AE152" t="str">
        <f t="shared" si="35"/>
        <v>GND</v>
      </c>
      <c r="AF152" t="str">
        <f t="shared" si="36"/>
        <v>---</v>
      </c>
      <c r="AG152" t="str">
        <f t="shared" si="37"/>
        <v>---</v>
      </c>
      <c r="AH152" t="str">
        <f>IF(IFERROR(IF(IF(AF152="--",INDEX(D:D,MATCH(AE152,INDEX(B:B,MATCH(AE152,B:B,)+1):B10666,)+MATCH(AE152,B:B,)))=D152,VLOOKUP(AE152,B:D,3,0),IF(AF152="--",INDEX(D:D,MATCH(AE152,INDEX(B:B,MATCH(AE152,B:B,)+1):B10666,)+MATCH(AE152,B:B,)),"---")),"---")=AD152,"---",IFERROR(IF(IF(AF152="--",INDEX(D:D,MATCH(AE152,INDEX(B:B,MATCH(AE152,B:B,)+1):B10666,)+MATCH(AE152,B:B,)))=AD152,VLOOKUP(AE152,B:D,3,0),IF(AF152="--",INDEX(D:D,MATCH(AE152,INDEX(B:B,MATCH(AE152,B:B,)+1):B10666,)+MATCH(AE152,B:B,)),"---")),"---"))</f>
        <v>---</v>
      </c>
      <c r="AI152" t="str">
        <f t="shared" si="38"/>
        <v>--</v>
      </c>
      <c r="AJ152" t="str">
        <f t="shared" si="39"/>
        <v>GND</v>
      </c>
      <c r="AK152">
        <f t="shared" si="40"/>
        <v>1320</v>
      </c>
      <c r="AL152" t="str">
        <f t="shared" si="41"/>
        <v>---</v>
      </c>
      <c r="AT152" t="str">
        <f t="shared" si="32"/>
        <v>GTSL1C_RX1_P</v>
      </c>
      <c r="AU152" t="str">
        <f t="shared" si="33"/>
        <v>--</v>
      </c>
    </row>
    <row r="153" spans="1:47" x14ac:dyDescent="0.25">
      <c r="A153" t="str">
        <f t="shared" si="28"/>
        <v>J1-C29</v>
      </c>
      <c r="B153" t="str">
        <f t="shared" si="29"/>
        <v>GTSL1C_RX1_N</v>
      </c>
      <c r="C153" t="str">
        <f t="shared" si="30"/>
        <v>J1-GTSL1C_RX1_N</v>
      </c>
      <c r="D153" t="str">
        <f t="shared" si="31"/>
        <v>J1-C29</v>
      </c>
      <c r="E153" t="s">
        <v>169</v>
      </c>
      <c r="F153" t="s">
        <v>318</v>
      </c>
      <c r="G153" t="s">
        <v>677</v>
      </c>
      <c r="L153" t="s">
        <v>678</v>
      </c>
      <c r="M153" t="s">
        <v>428</v>
      </c>
      <c r="N153">
        <v>29.298999999999999</v>
      </c>
      <c r="AB153" t="str">
        <f>B2B!D150</f>
        <v>J1</v>
      </c>
      <c r="AC153" t="str">
        <f>B2B!E150</f>
        <v>C28</v>
      </c>
      <c r="AD153" t="str">
        <f t="shared" si="34"/>
        <v>J1-C28</v>
      </c>
      <c r="AE153" t="str">
        <f t="shared" si="35"/>
        <v>GTSL1C_RX1_P</v>
      </c>
      <c r="AF153" t="str">
        <f t="shared" si="36"/>
        <v>AP135</v>
      </c>
      <c r="AG153">
        <f t="shared" si="37"/>
        <v>8.5516000000000005</v>
      </c>
      <c r="AH153" t="str">
        <f>IF(IFERROR(IF(IF(AF153="--",INDEX(D:D,MATCH(AE153,INDEX(B:B,MATCH(AE153,B:B,)+1):B10667,)+MATCH(AE153,B:B,)))=D153,VLOOKUP(AE153,B:D,3,0),IF(AF153="--",INDEX(D:D,MATCH(AE153,INDEX(B:B,MATCH(AE153,B:B,)+1):B10667,)+MATCH(AE153,B:B,)),"---")),"---")=AD153,"---",IFERROR(IF(IF(AF153="--",INDEX(D:D,MATCH(AE153,INDEX(B:B,MATCH(AE153,B:B,)+1):B10667,)+MATCH(AE153,B:B,)))=AD153,VLOOKUP(AE153,B:D,3,0),IF(AF153="--",INDEX(D:D,MATCH(AE153,INDEX(B:B,MATCH(AE153,B:B,)+1):B10667,)+MATCH(AE153,B:B,)),"---")),"---"))</f>
        <v>---</v>
      </c>
      <c r="AI153" t="str">
        <f t="shared" si="38"/>
        <v>--</v>
      </c>
      <c r="AJ153" t="str">
        <f t="shared" si="39"/>
        <v>GTSL1C_RX1_P</v>
      </c>
      <c r="AK153">
        <f t="shared" si="40"/>
        <v>2</v>
      </c>
      <c r="AL153" t="str">
        <f t="shared" si="41"/>
        <v>AP135</v>
      </c>
      <c r="AT153" t="str">
        <f t="shared" si="32"/>
        <v>GTSL1C_RX1_N</v>
      </c>
      <c r="AU153" t="str">
        <f t="shared" si="33"/>
        <v>--</v>
      </c>
    </row>
    <row r="154" spans="1:47" x14ac:dyDescent="0.25">
      <c r="A154" t="str">
        <f t="shared" si="28"/>
        <v>J1-C30</v>
      </c>
      <c r="B154" t="str">
        <f t="shared" si="29"/>
        <v>GND</v>
      </c>
      <c r="C154" t="str">
        <f t="shared" si="30"/>
        <v>J1-GND</v>
      </c>
      <c r="D154" t="str">
        <f t="shared" si="31"/>
        <v>J1-C30</v>
      </c>
      <c r="E154" t="s">
        <v>169</v>
      </c>
      <c r="F154" t="s">
        <v>319</v>
      </c>
      <c r="G154" t="s">
        <v>433</v>
      </c>
      <c r="L154" t="s">
        <v>679</v>
      </c>
      <c r="M154" t="s">
        <v>428</v>
      </c>
      <c r="N154">
        <v>33.680700000000002</v>
      </c>
      <c r="AB154" t="str">
        <f>B2B!D151</f>
        <v>J1</v>
      </c>
      <c r="AC154" t="str">
        <f>B2B!E151</f>
        <v>C29</v>
      </c>
      <c r="AD154" t="str">
        <f t="shared" si="34"/>
        <v>J1-C29</v>
      </c>
      <c r="AE154" t="str">
        <f t="shared" si="35"/>
        <v>GTSL1C_RX1_N</v>
      </c>
      <c r="AF154" t="str">
        <f t="shared" si="36"/>
        <v>AP133</v>
      </c>
      <c r="AG154">
        <f t="shared" si="37"/>
        <v>8.5437999999999992</v>
      </c>
      <c r="AH154" t="str">
        <f>IF(IFERROR(IF(IF(AF154="--",INDEX(D:D,MATCH(AE154,INDEX(B:B,MATCH(AE154,B:B,)+1):B10668,)+MATCH(AE154,B:B,)))=D154,VLOOKUP(AE154,B:D,3,0),IF(AF154="--",INDEX(D:D,MATCH(AE154,INDEX(B:B,MATCH(AE154,B:B,)+1):B10668,)+MATCH(AE154,B:B,)),"---")),"---")=AD154,"---",IFERROR(IF(IF(AF154="--",INDEX(D:D,MATCH(AE154,INDEX(B:B,MATCH(AE154,B:B,)+1):B10668,)+MATCH(AE154,B:B,)))=AD154,VLOOKUP(AE154,B:D,3,0),IF(AF154="--",INDEX(D:D,MATCH(AE154,INDEX(B:B,MATCH(AE154,B:B,)+1):B10668,)+MATCH(AE154,B:B,)),"---")),"---"))</f>
        <v>---</v>
      </c>
      <c r="AI154" t="str">
        <f t="shared" si="38"/>
        <v>--</v>
      </c>
      <c r="AJ154" t="str">
        <f t="shared" si="39"/>
        <v>GTSL1C_RX1_N</v>
      </c>
      <c r="AK154">
        <f t="shared" si="40"/>
        <v>2</v>
      </c>
      <c r="AL154" t="str">
        <f t="shared" si="41"/>
        <v>AP133</v>
      </c>
      <c r="AT154" t="str">
        <f t="shared" si="32"/>
        <v>GND</v>
      </c>
      <c r="AU154" t="str">
        <f t="shared" si="33"/>
        <v>--</v>
      </c>
    </row>
    <row r="155" spans="1:47" x14ac:dyDescent="0.25">
      <c r="A155" t="str">
        <f t="shared" si="28"/>
        <v>J1-C31</v>
      </c>
      <c r="B155" t="str">
        <f t="shared" si="29"/>
        <v>GTSL1C_RX3_P</v>
      </c>
      <c r="C155" t="str">
        <f t="shared" si="30"/>
        <v>J1-GTSL1C_RX3_P</v>
      </c>
      <c r="D155" t="str">
        <f t="shared" si="31"/>
        <v>J1-C31</v>
      </c>
      <c r="E155" t="s">
        <v>169</v>
      </c>
      <c r="F155" t="s">
        <v>320</v>
      </c>
      <c r="G155" t="s">
        <v>680</v>
      </c>
      <c r="L155" t="s">
        <v>681</v>
      </c>
      <c r="M155" t="s">
        <v>428</v>
      </c>
      <c r="N155">
        <v>33.545400000000001</v>
      </c>
      <c r="AB155" t="str">
        <f>B2B!D152</f>
        <v>J1</v>
      </c>
      <c r="AC155" t="str">
        <f>B2B!E152</f>
        <v>C30</v>
      </c>
      <c r="AD155" t="str">
        <f t="shared" si="34"/>
        <v>J1-C30</v>
      </c>
      <c r="AE155" t="str">
        <f t="shared" si="35"/>
        <v>GND</v>
      </c>
      <c r="AF155" t="str">
        <f t="shared" si="36"/>
        <v>---</v>
      </c>
      <c r="AG155" t="str">
        <f t="shared" si="37"/>
        <v>---</v>
      </c>
      <c r="AH155" t="str">
        <f>IF(IFERROR(IF(IF(AF155="--",INDEX(D:D,MATCH(AE155,INDEX(B:B,MATCH(AE155,B:B,)+1):B10669,)+MATCH(AE155,B:B,)))=D155,VLOOKUP(AE155,B:D,3,0),IF(AF155="--",INDEX(D:D,MATCH(AE155,INDEX(B:B,MATCH(AE155,B:B,)+1):B10669,)+MATCH(AE155,B:B,)),"---")),"---")=AD155,"---",IFERROR(IF(IF(AF155="--",INDEX(D:D,MATCH(AE155,INDEX(B:B,MATCH(AE155,B:B,)+1):B10669,)+MATCH(AE155,B:B,)))=AD155,VLOOKUP(AE155,B:D,3,0),IF(AF155="--",INDEX(D:D,MATCH(AE155,INDEX(B:B,MATCH(AE155,B:B,)+1):B10669,)+MATCH(AE155,B:B,)),"---")),"---"))</f>
        <v>---</v>
      </c>
      <c r="AI155" t="str">
        <f t="shared" si="38"/>
        <v>--</v>
      </c>
      <c r="AJ155" t="str">
        <f t="shared" si="39"/>
        <v>GND</v>
      </c>
      <c r="AK155">
        <f t="shared" si="40"/>
        <v>1320</v>
      </c>
      <c r="AL155" t="str">
        <f t="shared" si="41"/>
        <v>---</v>
      </c>
      <c r="AT155" t="str">
        <f t="shared" si="32"/>
        <v>GTSL1C_RX3_P</v>
      </c>
      <c r="AU155" t="str">
        <f t="shared" si="33"/>
        <v>--</v>
      </c>
    </row>
    <row r="156" spans="1:47" x14ac:dyDescent="0.25">
      <c r="A156" t="str">
        <f t="shared" si="28"/>
        <v>J1-C32</v>
      </c>
      <c r="B156" t="str">
        <f t="shared" si="29"/>
        <v>GTSL1C_RX3_N</v>
      </c>
      <c r="C156" t="str">
        <f t="shared" si="30"/>
        <v>J1-GTSL1C_RX3_N</v>
      </c>
      <c r="D156" t="str">
        <f t="shared" si="31"/>
        <v>J1-C32</v>
      </c>
      <c r="E156" t="s">
        <v>169</v>
      </c>
      <c r="F156" t="s">
        <v>321</v>
      </c>
      <c r="G156" t="s">
        <v>682</v>
      </c>
      <c r="L156" t="s">
        <v>683</v>
      </c>
      <c r="M156" t="s">
        <v>428</v>
      </c>
      <c r="N156">
        <v>34.756700000000002</v>
      </c>
      <c r="AB156" t="str">
        <f>B2B!D153</f>
        <v>J1</v>
      </c>
      <c r="AC156" t="str">
        <f>B2B!E153</f>
        <v>C31</v>
      </c>
      <c r="AD156" t="str">
        <f t="shared" si="34"/>
        <v>J1-C31</v>
      </c>
      <c r="AE156" t="str">
        <f t="shared" si="35"/>
        <v>GTSL1C_RX3_P</v>
      </c>
      <c r="AF156" t="str">
        <f t="shared" si="36"/>
        <v>AK135</v>
      </c>
      <c r="AG156">
        <f t="shared" si="37"/>
        <v>9.2777999999999992</v>
      </c>
      <c r="AH156" t="str">
        <f>IF(IFERROR(IF(IF(AF156="--",INDEX(D:D,MATCH(AE156,INDEX(B:B,MATCH(AE156,B:B,)+1):B10670,)+MATCH(AE156,B:B,)))=D156,VLOOKUP(AE156,B:D,3,0),IF(AF156="--",INDEX(D:D,MATCH(AE156,INDEX(B:B,MATCH(AE156,B:B,)+1):B10670,)+MATCH(AE156,B:B,)),"---")),"---")=AD156,"---",IFERROR(IF(IF(AF156="--",INDEX(D:D,MATCH(AE156,INDEX(B:B,MATCH(AE156,B:B,)+1):B10670,)+MATCH(AE156,B:B,)))=AD156,VLOOKUP(AE156,B:D,3,0),IF(AF156="--",INDEX(D:D,MATCH(AE156,INDEX(B:B,MATCH(AE156,B:B,)+1):B10670,)+MATCH(AE156,B:B,)),"---")),"---"))</f>
        <v>---</v>
      </c>
      <c r="AI156" t="str">
        <f t="shared" si="38"/>
        <v>--</v>
      </c>
      <c r="AJ156" t="str">
        <f t="shared" si="39"/>
        <v>GTSL1C_RX3_P</v>
      </c>
      <c r="AK156">
        <f t="shared" si="40"/>
        <v>2</v>
      </c>
      <c r="AL156" t="str">
        <f t="shared" si="41"/>
        <v>AK135</v>
      </c>
      <c r="AT156" t="str">
        <f t="shared" si="32"/>
        <v>GTSL1C_RX3_N</v>
      </c>
      <c r="AU156" t="str">
        <f t="shared" si="33"/>
        <v>--</v>
      </c>
    </row>
    <row r="157" spans="1:47" x14ac:dyDescent="0.25">
      <c r="A157" t="str">
        <f t="shared" si="28"/>
        <v>J1-C33</v>
      </c>
      <c r="B157" t="str">
        <f t="shared" si="29"/>
        <v>GND</v>
      </c>
      <c r="C157" t="str">
        <f t="shared" si="30"/>
        <v>J1-GND</v>
      </c>
      <c r="D157" t="str">
        <f t="shared" si="31"/>
        <v>J1-C33</v>
      </c>
      <c r="E157" t="s">
        <v>169</v>
      </c>
      <c r="F157" t="s">
        <v>322</v>
      </c>
      <c r="G157" t="s">
        <v>433</v>
      </c>
      <c r="L157" t="s">
        <v>684</v>
      </c>
      <c r="M157" t="s">
        <v>428</v>
      </c>
      <c r="N157">
        <v>34.8264</v>
      </c>
      <c r="AB157" t="str">
        <f>B2B!D154</f>
        <v>J1</v>
      </c>
      <c r="AC157" t="str">
        <f>B2B!E154</f>
        <v>C32</v>
      </c>
      <c r="AD157" t="str">
        <f t="shared" si="34"/>
        <v>J1-C32</v>
      </c>
      <c r="AE157" t="str">
        <f t="shared" si="35"/>
        <v>GTSL1C_RX3_N</v>
      </c>
      <c r="AF157" t="str">
        <f t="shared" si="36"/>
        <v>AK133</v>
      </c>
      <c r="AG157">
        <f t="shared" si="37"/>
        <v>9.2713999999999999</v>
      </c>
      <c r="AH157" t="str">
        <f>IF(IFERROR(IF(IF(AF157="--",INDEX(D:D,MATCH(AE157,INDEX(B:B,MATCH(AE157,B:B,)+1):B10671,)+MATCH(AE157,B:B,)))=D157,VLOOKUP(AE157,B:D,3,0),IF(AF157="--",INDEX(D:D,MATCH(AE157,INDEX(B:B,MATCH(AE157,B:B,)+1):B10671,)+MATCH(AE157,B:B,)),"---")),"---")=AD157,"---",IFERROR(IF(IF(AF157="--",INDEX(D:D,MATCH(AE157,INDEX(B:B,MATCH(AE157,B:B,)+1):B10671,)+MATCH(AE157,B:B,)))=AD157,VLOOKUP(AE157,B:D,3,0),IF(AF157="--",INDEX(D:D,MATCH(AE157,INDEX(B:B,MATCH(AE157,B:B,)+1):B10671,)+MATCH(AE157,B:B,)),"---")),"---"))</f>
        <v>---</v>
      </c>
      <c r="AI157" t="str">
        <f t="shared" si="38"/>
        <v>--</v>
      </c>
      <c r="AJ157" t="str">
        <f t="shared" si="39"/>
        <v>GTSL1C_RX3_N</v>
      </c>
      <c r="AK157">
        <f t="shared" si="40"/>
        <v>2</v>
      </c>
      <c r="AL157" t="str">
        <f t="shared" si="41"/>
        <v>AK133</v>
      </c>
      <c r="AT157" t="str">
        <f t="shared" si="32"/>
        <v>GND</v>
      </c>
      <c r="AU157" t="str">
        <f t="shared" si="33"/>
        <v>--</v>
      </c>
    </row>
    <row r="158" spans="1:47" x14ac:dyDescent="0.25">
      <c r="A158" t="str">
        <f t="shared" si="28"/>
        <v>J1-C34</v>
      </c>
      <c r="B158" t="str">
        <f t="shared" si="29"/>
        <v>GND</v>
      </c>
      <c r="C158" t="str">
        <f t="shared" si="30"/>
        <v>J1-GND</v>
      </c>
      <c r="D158" t="str">
        <f t="shared" si="31"/>
        <v>J1-C34</v>
      </c>
      <c r="E158" t="s">
        <v>169</v>
      </c>
      <c r="F158" t="s">
        <v>323</v>
      </c>
      <c r="G158" t="s">
        <v>433</v>
      </c>
      <c r="L158" t="s">
        <v>685</v>
      </c>
      <c r="M158" t="s">
        <v>428</v>
      </c>
      <c r="N158">
        <v>35.701999999999998</v>
      </c>
      <c r="AB158" t="str">
        <f>B2B!D155</f>
        <v>J1</v>
      </c>
      <c r="AC158" t="str">
        <f>B2B!E155</f>
        <v>C33</v>
      </c>
      <c r="AD158" t="str">
        <f t="shared" si="34"/>
        <v>J1-C33</v>
      </c>
      <c r="AE158" t="str">
        <f t="shared" si="35"/>
        <v>GND</v>
      </c>
      <c r="AF158" t="str">
        <f t="shared" si="36"/>
        <v>---</v>
      </c>
      <c r="AG158" t="str">
        <f t="shared" si="37"/>
        <v>---</v>
      </c>
      <c r="AH158" t="str">
        <f>IF(IFERROR(IF(IF(AF158="--",INDEX(D:D,MATCH(AE158,INDEX(B:B,MATCH(AE158,B:B,)+1):B10672,)+MATCH(AE158,B:B,)))=D158,VLOOKUP(AE158,B:D,3,0),IF(AF158="--",INDEX(D:D,MATCH(AE158,INDEX(B:B,MATCH(AE158,B:B,)+1):B10672,)+MATCH(AE158,B:B,)),"---")),"---")=AD158,"---",IFERROR(IF(IF(AF158="--",INDEX(D:D,MATCH(AE158,INDEX(B:B,MATCH(AE158,B:B,)+1):B10672,)+MATCH(AE158,B:B,)))=AD158,VLOOKUP(AE158,B:D,3,0),IF(AF158="--",INDEX(D:D,MATCH(AE158,INDEX(B:B,MATCH(AE158,B:B,)+1):B10672,)+MATCH(AE158,B:B,)),"---")),"---"))</f>
        <v>---</v>
      </c>
      <c r="AI158" t="str">
        <f t="shared" si="38"/>
        <v>--</v>
      </c>
      <c r="AJ158" t="str">
        <f t="shared" si="39"/>
        <v>GND</v>
      </c>
      <c r="AK158">
        <f t="shared" si="40"/>
        <v>1320</v>
      </c>
      <c r="AL158" t="str">
        <f t="shared" si="41"/>
        <v>---</v>
      </c>
      <c r="AT158" t="str">
        <f t="shared" si="32"/>
        <v>GND</v>
      </c>
      <c r="AU158" t="str">
        <f t="shared" si="33"/>
        <v>--</v>
      </c>
    </row>
    <row r="159" spans="1:47" x14ac:dyDescent="0.25">
      <c r="A159" t="str">
        <f t="shared" si="28"/>
        <v>J1-C35</v>
      </c>
      <c r="B159" t="str">
        <f t="shared" si="29"/>
        <v>B6C_HVIO11</v>
      </c>
      <c r="C159" t="str">
        <f t="shared" si="30"/>
        <v>J1-B6C_HVIO11</v>
      </c>
      <c r="D159" t="str">
        <f t="shared" si="31"/>
        <v>J1-C35</v>
      </c>
      <c r="E159" t="s">
        <v>169</v>
      </c>
      <c r="F159" t="s">
        <v>324</v>
      </c>
      <c r="G159" t="s">
        <v>686</v>
      </c>
      <c r="L159" t="s">
        <v>687</v>
      </c>
      <c r="M159" t="s">
        <v>428</v>
      </c>
      <c r="N159">
        <v>35.660899999999998</v>
      </c>
      <c r="AB159" t="str">
        <f>B2B!D156</f>
        <v>J1</v>
      </c>
      <c r="AC159" t="str">
        <f>B2B!E156</f>
        <v>C34</v>
      </c>
      <c r="AD159" t="str">
        <f t="shared" si="34"/>
        <v>J1-C34</v>
      </c>
      <c r="AE159" t="str">
        <f t="shared" si="35"/>
        <v>GND</v>
      </c>
      <c r="AF159" t="str">
        <f t="shared" si="36"/>
        <v>---</v>
      </c>
      <c r="AG159" t="str">
        <f t="shared" si="37"/>
        <v>---</v>
      </c>
      <c r="AH159" t="str">
        <f>IF(IFERROR(IF(IF(AF159="--",INDEX(D:D,MATCH(AE159,INDEX(B:B,MATCH(AE159,B:B,)+1):B10673,)+MATCH(AE159,B:B,)))=D159,VLOOKUP(AE159,B:D,3,0),IF(AF159="--",INDEX(D:D,MATCH(AE159,INDEX(B:B,MATCH(AE159,B:B,)+1):B10673,)+MATCH(AE159,B:B,)),"---")),"---")=AD159,"---",IFERROR(IF(IF(AF159="--",INDEX(D:D,MATCH(AE159,INDEX(B:B,MATCH(AE159,B:B,)+1):B10673,)+MATCH(AE159,B:B,)))=AD159,VLOOKUP(AE159,B:D,3,0),IF(AF159="--",INDEX(D:D,MATCH(AE159,INDEX(B:B,MATCH(AE159,B:B,)+1):B10673,)+MATCH(AE159,B:B,)),"---")),"---"))</f>
        <v>---</v>
      </c>
      <c r="AI159" t="str">
        <f t="shared" si="38"/>
        <v>--</v>
      </c>
      <c r="AJ159" t="str">
        <f t="shared" si="39"/>
        <v>GND</v>
      </c>
      <c r="AK159">
        <f t="shared" si="40"/>
        <v>1320</v>
      </c>
      <c r="AL159" t="str">
        <f t="shared" si="41"/>
        <v>---</v>
      </c>
      <c r="AT159" t="str">
        <f t="shared" si="32"/>
        <v>B6C_HVIO11</v>
      </c>
      <c r="AU159" t="str">
        <f t="shared" si="33"/>
        <v>--</v>
      </c>
    </row>
    <row r="160" spans="1:47" x14ac:dyDescent="0.25">
      <c r="A160" t="str">
        <f t="shared" si="28"/>
        <v>J1-C36</v>
      </c>
      <c r="B160" t="str">
        <f t="shared" si="29"/>
        <v>B6C_HVIO13</v>
      </c>
      <c r="C160" t="str">
        <f t="shared" si="30"/>
        <v>J1-B6C_HVIO13</v>
      </c>
      <c r="D160" t="str">
        <f t="shared" si="31"/>
        <v>J1-C36</v>
      </c>
      <c r="E160" t="s">
        <v>169</v>
      </c>
      <c r="F160" t="s">
        <v>325</v>
      </c>
      <c r="G160" t="s">
        <v>688</v>
      </c>
      <c r="L160" t="s">
        <v>689</v>
      </c>
      <c r="M160" t="s">
        <v>428</v>
      </c>
      <c r="N160">
        <v>38.708599999999997</v>
      </c>
      <c r="AB160" t="str">
        <f>B2B!D157</f>
        <v>J1</v>
      </c>
      <c r="AC160" t="str">
        <f>B2B!E157</f>
        <v>C35</v>
      </c>
      <c r="AD160" t="str">
        <f t="shared" si="34"/>
        <v>J1-C35</v>
      </c>
      <c r="AE160" t="str">
        <f t="shared" si="35"/>
        <v>B6C_HVIO11</v>
      </c>
      <c r="AF160" t="str">
        <f t="shared" si="36"/>
        <v>F8</v>
      </c>
      <c r="AG160">
        <f t="shared" si="37"/>
        <v>50.747799999999998</v>
      </c>
      <c r="AH160" t="str">
        <f>IF(IFERROR(IF(IF(AF160="--",INDEX(D:D,MATCH(AE160,INDEX(B:B,MATCH(AE160,B:B,)+1):B10674,)+MATCH(AE160,B:B,)))=D160,VLOOKUP(AE160,B:D,3,0),IF(AF160="--",INDEX(D:D,MATCH(AE160,INDEX(B:B,MATCH(AE160,B:B,)+1):B10674,)+MATCH(AE160,B:B,)),"---")),"---")=AD160,"---",IFERROR(IF(IF(AF160="--",INDEX(D:D,MATCH(AE160,INDEX(B:B,MATCH(AE160,B:B,)+1):B10674,)+MATCH(AE160,B:B,)))=AD160,VLOOKUP(AE160,B:D,3,0),IF(AF160="--",INDEX(D:D,MATCH(AE160,INDEX(B:B,MATCH(AE160,B:B,)+1):B10674,)+MATCH(AE160,B:B,)),"---")),"---"))</f>
        <v>---</v>
      </c>
      <c r="AI160" t="str">
        <f t="shared" si="38"/>
        <v>--</v>
      </c>
      <c r="AJ160" t="str">
        <f t="shared" si="39"/>
        <v>B6C_HVIO11</v>
      </c>
      <c r="AK160">
        <f t="shared" si="40"/>
        <v>2</v>
      </c>
      <c r="AL160" t="str">
        <f t="shared" si="41"/>
        <v>F8</v>
      </c>
      <c r="AT160" t="str">
        <f t="shared" si="32"/>
        <v>B6C_HVIO13</v>
      </c>
      <c r="AU160" t="str">
        <f t="shared" si="33"/>
        <v>--</v>
      </c>
    </row>
    <row r="161" spans="1:47" x14ac:dyDescent="0.25">
      <c r="A161" t="str">
        <f t="shared" si="28"/>
        <v>J1-C37</v>
      </c>
      <c r="B161" t="str">
        <f t="shared" si="29"/>
        <v>B6C_HVIO15</v>
      </c>
      <c r="C161" t="str">
        <f t="shared" si="30"/>
        <v>J1-B6C_HVIO15</v>
      </c>
      <c r="D161" t="str">
        <f t="shared" si="31"/>
        <v>J1-C37</v>
      </c>
      <c r="E161" t="s">
        <v>169</v>
      </c>
      <c r="F161" t="s">
        <v>326</v>
      </c>
      <c r="G161" t="s">
        <v>690</v>
      </c>
      <c r="L161" t="s">
        <v>691</v>
      </c>
      <c r="M161" t="s">
        <v>428</v>
      </c>
      <c r="N161">
        <v>38.599600000000002</v>
      </c>
      <c r="AB161" t="str">
        <f>B2B!D158</f>
        <v>J1</v>
      </c>
      <c r="AC161" t="str">
        <f>B2B!E158</f>
        <v>C36</v>
      </c>
      <c r="AD161" t="str">
        <f t="shared" si="34"/>
        <v>J1-C36</v>
      </c>
      <c r="AE161" t="str">
        <f t="shared" si="35"/>
        <v>B6C_HVIO13</v>
      </c>
      <c r="AF161" t="str">
        <f t="shared" si="36"/>
        <v>C2</v>
      </c>
      <c r="AG161">
        <f t="shared" si="37"/>
        <v>49.679000000000002</v>
      </c>
      <c r="AH161" t="str">
        <f>IF(IFERROR(IF(IF(AF161="--",INDEX(D:D,MATCH(AE161,INDEX(B:B,MATCH(AE161,B:B,)+1):B10675,)+MATCH(AE161,B:B,)))=D161,VLOOKUP(AE161,B:D,3,0),IF(AF161="--",INDEX(D:D,MATCH(AE161,INDEX(B:B,MATCH(AE161,B:B,)+1):B10675,)+MATCH(AE161,B:B,)),"---")),"---")=AD161,"---",IFERROR(IF(IF(AF161="--",INDEX(D:D,MATCH(AE161,INDEX(B:B,MATCH(AE161,B:B,)+1):B10675,)+MATCH(AE161,B:B,)))=AD161,VLOOKUP(AE161,B:D,3,0),IF(AF161="--",INDEX(D:D,MATCH(AE161,INDEX(B:B,MATCH(AE161,B:B,)+1):B10675,)+MATCH(AE161,B:B,)),"---")),"---"))</f>
        <v>---</v>
      </c>
      <c r="AI161" t="str">
        <f t="shared" si="38"/>
        <v>--</v>
      </c>
      <c r="AJ161" t="str">
        <f t="shared" si="39"/>
        <v>B6C_HVIO13</v>
      </c>
      <c r="AK161">
        <f t="shared" si="40"/>
        <v>2</v>
      </c>
      <c r="AL161" t="str">
        <f t="shared" si="41"/>
        <v>C2</v>
      </c>
      <c r="AT161" t="str">
        <f t="shared" si="32"/>
        <v>B6C_HVIO15</v>
      </c>
      <c r="AU161" t="str">
        <f t="shared" si="33"/>
        <v>--</v>
      </c>
    </row>
    <row r="162" spans="1:47" x14ac:dyDescent="0.25">
      <c r="A162" t="str">
        <f t="shared" si="28"/>
        <v>J1-C38</v>
      </c>
      <c r="B162" t="str">
        <f t="shared" si="29"/>
        <v>B6C_HVIO17</v>
      </c>
      <c r="C162" t="str">
        <f t="shared" si="30"/>
        <v>J1-B6C_HVIO17</v>
      </c>
      <c r="D162" t="str">
        <f t="shared" si="31"/>
        <v>J1-C38</v>
      </c>
      <c r="E162" t="s">
        <v>169</v>
      </c>
      <c r="F162" t="s">
        <v>327</v>
      </c>
      <c r="G162" t="s">
        <v>692</v>
      </c>
      <c r="L162" t="s">
        <v>693</v>
      </c>
      <c r="M162" t="s">
        <v>428</v>
      </c>
      <c r="N162">
        <v>39.550400000000003</v>
      </c>
      <c r="AB162" t="str">
        <f>B2B!D159</f>
        <v>J1</v>
      </c>
      <c r="AC162" t="str">
        <f>B2B!E159</f>
        <v>C37</v>
      </c>
      <c r="AD162" t="str">
        <f t="shared" si="34"/>
        <v>J1-C37</v>
      </c>
      <c r="AE162" t="str">
        <f t="shared" si="35"/>
        <v>B6C_HVIO15</v>
      </c>
      <c r="AF162" t="str">
        <f t="shared" si="36"/>
        <v>F4</v>
      </c>
      <c r="AG162">
        <f t="shared" si="37"/>
        <v>50.468600000000002</v>
      </c>
      <c r="AH162" t="str">
        <f>IF(IFERROR(IF(IF(AF162="--",INDEX(D:D,MATCH(AE162,INDEX(B:B,MATCH(AE162,B:B,)+1):B10676,)+MATCH(AE162,B:B,)))=D162,VLOOKUP(AE162,B:D,3,0),IF(AF162="--",INDEX(D:D,MATCH(AE162,INDEX(B:B,MATCH(AE162,B:B,)+1):B10676,)+MATCH(AE162,B:B,)),"---")),"---")=AD162,"---",IFERROR(IF(IF(AF162="--",INDEX(D:D,MATCH(AE162,INDEX(B:B,MATCH(AE162,B:B,)+1):B10676,)+MATCH(AE162,B:B,)))=AD162,VLOOKUP(AE162,B:D,3,0),IF(AF162="--",INDEX(D:D,MATCH(AE162,INDEX(B:B,MATCH(AE162,B:B,)+1):B10676,)+MATCH(AE162,B:B,)),"---")),"---"))</f>
        <v>---</v>
      </c>
      <c r="AI162" t="str">
        <f t="shared" si="38"/>
        <v>--</v>
      </c>
      <c r="AJ162" t="str">
        <f t="shared" si="39"/>
        <v>B6C_HVIO15</v>
      </c>
      <c r="AK162">
        <f t="shared" si="40"/>
        <v>2</v>
      </c>
      <c r="AL162" t="str">
        <f t="shared" si="41"/>
        <v>F4</v>
      </c>
      <c r="AT162" t="str">
        <f t="shared" si="32"/>
        <v>B6C_HVIO17</v>
      </c>
      <c r="AU162" t="str">
        <f t="shared" si="33"/>
        <v>--</v>
      </c>
    </row>
    <row r="163" spans="1:47" x14ac:dyDescent="0.25">
      <c r="A163" t="str">
        <f t="shared" si="28"/>
        <v>J1-C39</v>
      </c>
      <c r="B163" t="str">
        <f t="shared" si="29"/>
        <v>B6C_HVIO19</v>
      </c>
      <c r="C163" t="str">
        <f t="shared" si="30"/>
        <v>J1-B6C_HVIO19</v>
      </c>
      <c r="D163" t="str">
        <f t="shared" si="31"/>
        <v>J1-C39</v>
      </c>
      <c r="E163" t="s">
        <v>169</v>
      </c>
      <c r="F163" t="s">
        <v>328</v>
      </c>
      <c r="G163" t="s">
        <v>694</v>
      </c>
      <c r="L163" t="s">
        <v>695</v>
      </c>
      <c r="M163" t="s">
        <v>428</v>
      </c>
      <c r="N163">
        <v>39.747500000000002</v>
      </c>
      <c r="AB163" t="str">
        <f>B2B!D160</f>
        <v>J1</v>
      </c>
      <c r="AC163" t="str">
        <f>B2B!E160</f>
        <v>C38</v>
      </c>
      <c r="AD163" t="str">
        <f t="shared" si="34"/>
        <v>J1-C38</v>
      </c>
      <c r="AE163" t="str">
        <f t="shared" si="35"/>
        <v>B6C_HVIO17</v>
      </c>
      <c r="AF163" t="str">
        <f t="shared" si="36"/>
        <v>G2</v>
      </c>
      <c r="AG163">
        <f t="shared" si="37"/>
        <v>50.821100000000001</v>
      </c>
      <c r="AH163" t="str">
        <f>IF(IFERROR(IF(IF(AF163="--",INDEX(D:D,MATCH(AE163,INDEX(B:B,MATCH(AE163,B:B,)+1):B10677,)+MATCH(AE163,B:B,)))=D163,VLOOKUP(AE163,B:D,3,0),IF(AF163="--",INDEX(D:D,MATCH(AE163,INDEX(B:B,MATCH(AE163,B:B,)+1):B10677,)+MATCH(AE163,B:B,)),"---")),"---")=AD163,"---",IFERROR(IF(IF(AF163="--",INDEX(D:D,MATCH(AE163,INDEX(B:B,MATCH(AE163,B:B,)+1):B10677,)+MATCH(AE163,B:B,)))=AD163,VLOOKUP(AE163,B:D,3,0),IF(AF163="--",INDEX(D:D,MATCH(AE163,INDEX(B:B,MATCH(AE163,B:B,)+1):B10677,)+MATCH(AE163,B:B,)),"---")),"---"))</f>
        <v>---</v>
      </c>
      <c r="AI163" t="str">
        <f t="shared" si="38"/>
        <v>--</v>
      </c>
      <c r="AJ163" t="str">
        <f t="shared" si="39"/>
        <v>B6C_HVIO17</v>
      </c>
      <c r="AK163">
        <f t="shared" si="40"/>
        <v>2</v>
      </c>
      <c r="AL163" t="str">
        <f t="shared" si="41"/>
        <v>G2</v>
      </c>
      <c r="AT163" t="str">
        <f t="shared" si="32"/>
        <v>B6C_HVIO19</v>
      </c>
      <c r="AU163" t="str">
        <f t="shared" si="33"/>
        <v>--</v>
      </c>
    </row>
    <row r="164" spans="1:47" x14ac:dyDescent="0.25">
      <c r="A164" t="str">
        <f t="shared" si="28"/>
        <v>J1-C40</v>
      </c>
      <c r="B164" t="str">
        <f t="shared" si="29"/>
        <v>GND</v>
      </c>
      <c r="C164" t="str">
        <f t="shared" si="30"/>
        <v>J1-GND</v>
      </c>
      <c r="D164" t="str">
        <f t="shared" si="31"/>
        <v>J1-C40</v>
      </c>
      <c r="E164" t="s">
        <v>169</v>
      </c>
      <c r="F164" t="s">
        <v>329</v>
      </c>
      <c r="G164" t="s">
        <v>433</v>
      </c>
      <c r="L164" t="s">
        <v>696</v>
      </c>
      <c r="M164" t="s">
        <v>428</v>
      </c>
      <c r="N164">
        <v>41.108899999999998</v>
      </c>
      <c r="AB164" t="str">
        <f>B2B!D161</f>
        <v>J1</v>
      </c>
      <c r="AC164" t="str">
        <f>B2B!E161</f>
        <v>C39</v>
      </c>
      <c r="AD164" t="str">
        <f t="shared" si="34"/>
        <v>J1-C39</v>
      </c>
      <c r="AE164" t="str">
        <f t="shared" si="35"/>
        <v>B6C_HVIO19</v>
      </c>
      <c r="AF164" t="str">
        <f t="shared" si="36"/>
        <v>J1</v>
      </c>
      <c r="AG164">
        <f t="shared" si="37"/>
        <v>54.029699999999998</v>
      </c>
      <c r="AH164" t="str">
        <f>IF(IFERROR(IF(IF(AF164="--",INDEX(D:D,MATCH(AE164,INDEX(B:B,MATCH(AE164,B:B,)+1):B10678,)+MATCH(AE164,B:B,)))=D164,VLOOKUP(AE164,B:D,3,0),IF(AF164="--",INDEX(D:D,MATCH(AE164,INDEX(B:B,MATCH(AE164,B:B,)+1):B10678,)+MATCH(AE164,B:B,)),"---")),"---")=AD164,"---",IFERROR(IF(IF(AF164="--",INDEX(D:D,MATCH(AE164,INDEX(B:B,MATCH(AE164,B:B,)+1):B10678,)+MATCH(AE164,B:B,)))=AD164,VLOOKUP(AE164,B:D,3,0),IF(AF164="--",INDEX(D:D,MATCH(AE164,INDEX(B:B,MATCH(AE164,B:B,)+1):B10678,)+MATCH(AE164,B:B,)),"---")),"---"))</f>
        <v>---</v>
      </c>
      <c r="AI164" t="str">
        <f t="shared" si="38"/>
        <v>--</v>
      </c>
      <c r="AJ164" t="str">
        <f t="shared" si="39"/>
        <v>B6C_HVIO19</v>
      </c>
      <c r="AK164">
        <f t="shared" si="40"/>
        <v>2</v>
      </c>
      <c r="AL164" t="str">
        <f t="shared" si="41"/>
        <v>J1</v>
      </c>
      <c r="AT164" t="str">
        <f t="shared" si="32"/>
        <v>GND</v>
      </c>
      <c r="AU164" t="str">
        <f t="shared" si="33"/>
        <v>--</v>
      </c>
    </row>
    <row r="165" spans="1:47" x14ac:dyDescent="0.25">
      <c r="A165" t="str">
        <f t="shared" si="28"/>
        <v>J1-C41</v>
      </c>
      <c r="B165" t="str">
        <f t="shared" si="29"/>
        <v>B6D_HVIO11</v>
      </c>
      <c r="C165" t="str">
        <f t="shared" si="30"/>
        <v>J1-B6D_HVIO11</v>
      </c>
      <c r="D165" t="str">
        <f t="shared" si="31"/>
        <v>J1-C41</v>
      </c>
      <c r="E165" t="s">
        <v>169</v>
      </c>
      <c r="F165" t="s">
        <v>330</v>
      </c>
      <c r="G165" t="s">
        <v>697</v>
      </c>
      <c r="L165" t="s">
        <v>698</v>
      </c>
      <c r="M165" t="s">
        <v>428</v>
      </c>
      <c r="N165">
        <v>41.052599999999998</v>
      </c>
      <c r="AB165" t="str">
        <f>B2B!D162</f>
        <v>J1</v>
      </c>
      <c r="AC165" t="str">
        <f>B2B!E162</f>
        <v>C40</v>
      </c>
      <c r="AD165" t="str">
        <f t="shared" si="34"/>
        <v>J1-C40</v>
      </c>
      <c r="AE165" t="str">
        <f t="shared" si="35"/>
        <v>GND</v>
      </c>
      <c r="AF165" t="str">
        <f t="shared" si="36"/>
        <v>---</v>
      </c>
      <c r="AG165" t="str">
        <f t="shared" si="37"/>
        <v>---</v>
      </c>
      <c r="AH165" t="str">
        <f>IF(IFERROR(IF(IF(AF165="--",INDEX(D:D,MATCH(AE165,INDEX(B:B,MATCH(AE165,B:B,)+1):B10679,)+MATCH(AE165,B:B,)))=D165,VLOOKUP(AE165,B:D,3,0),IF(AF165="--",INDEX(D:D,MATCH(AE165,INDEX(B:B,MATCH(AE165,B:B,)+1):B10679,)+MATCH(AE165,B:B,)),"---")),"---")=AD165,"---",IFERROR(IF(IF(AF165="--",INDEX(D:D,MATCH(AE165,INDEX(B:B,MATCH(AE165,B:B,)+1):B10679,)+MATCH(AE165,B:B,)))=AD165,VLOOKUP(AE165,B:D,3,0),IF(AF165="--",INDEX(D:D,MATCH(AE165,INDEX(B:B,MATCH(AE165,B:B,)+1):B10679,)+MATCH(AE165,B:B,)),"---")),"---"))</f>
        <v>---</v>
      </c>
      <c r="AI165" t="str">
        <f t="shared" si="38"/>
        <v>--</v>
      </c>
      <c r="AJ165" t="str">
        <f t="shared" si="39"/>
        <v>GND</v>
      </c>
      <c r="AK165">
        <f t="shared" si="40"/>
        <v>1320</v>
      </c>
      <c r="AL165" t="str">
        <f t="shared" si="41"/>
        <v>---</v>
      </c>
      <c r="AT165" t="str">
        <f t="shared" si="32"/>
        <v>B6D_HVIO11</v>
      </c>
      <c r="AU165" t="str">
        <f t="shared" si="33"/>
        <v>--</v>
      </c>
    </row>
    <row r="166" spans="1:47" x14ac:dyDescent="0.25">
      <c r="A166" t="str">
        <f t="shared" si="28"/>
        <v>J1-C42</v>
      </c>
      <c r="B166" t="str">
        <f t="shared" si="29"/>
        <v>B6D_HVIO13</v>
      </c>
      <c r="C166" t="str">
        <f t="shared" si="30"/>
        <v>J1-B6D_HVIO13</v>
      </c>
      <c r="D166" t="str">
        <f t="shared" si="31"/>
        <v>J1-C42</v>
      </c>
      <c r="E166" t="s">
        <v>169</v>
      </c>
      <c r="F166" t="s">
        <v>331</v>
      </c>
      <c r="G166" t="s">
        <v>699</v>
      </c>
      <c r="L166" t="s">
        <v>700</v>
      </c>
      <c r="M166" t="s">
        <v>428</v>
      </c>
      <c r="N166">
        <v>36.900399999999998</v>
      </c>
      <c r="AB166" t="str">
        <f>B2B!D163</f>
        <v>J1</v>
      </c>
      <c r="AC166" t="str">
        <f>B2B!E163</f>
        <v>C41</v>
      </c>
      <c r="AD166" t="str">
        <f t="shared" si="34"/>
        <v>J1-C41</v>
      </c>
      <c r="AE166" t="str">
        <f t="shared" si="35"/>
        <v>B6D_HVIO11</v>
      </c>
      <c r="AF166" t="str">
        <f t="shared" si="36"/>
        <v>B23</v>
      </c>
      <c r="AG166">
        <f t="shared" si="37"/>
        <v>46.217500000000001</v>
      </c>
      <c r="AH166" t="str">
        <f>IF(IFERROR(IF(IF(AF166="--",INDEX(D:D,MATCH(AE166,INDEX(B:B,MATCH(AE166,B:B,)+1):B10680,)+MATCH(AE166,B:B,)))=D166,VLOOKUP(AE166,B:D,3,0),IF(AF166="--",INDEX(D:D,MATCH(AE166,INDEX(B:B,MATCH(AE166,B:B,)+1):B10680,)+MATCH(AE166,B:B,)),"---")),"---")=AD166,"---",IFERROR(IF(IF(AF166="--",INDEX(D:D,MATCH(AE166,INDEX(B:B,MATCH(AE166,B:B,)+1):B10680,)+MATCH(AE166,B:B,)))=AD166,VLOOKUP(AE166,B:D,3,0),IF(AF166="--",INDEX(D:D,MATCH(AE166,INDEX(B:B,MATCH(AE166,B:B,)+1):B10680,)+MATCH(AE166,B:B,)),"---")),"---"))</f>
        <v>---</v>
      </c>
      <c r="AI166" t="str">
        <f t="shared" si="38"/>
        <v>--</v>
      </c>
      <c r="AJ166" t="str">
        <f t="shared" si="39"/>
        <v>B6D_HVIO11</v>
      </c>
      <c r="AK166">
        <f t="shared" si="40"/>
        <v>2</v>
      </c>
      <c r="AL166" t="str">
        <f t="shared" si="41"/>
        <v>B23</v>
      </c>
      <c r="AT166" t="str">
        <f t="shared" si="32"/>
        <v>B6D_HVIO13</v>
      </c>
      <c r="AU166" t="str">
        <f t="shared" si="33"/>
        <v>--</v>
      </c>
    </row>
    <row r="167" spans="1:47" x14ac:dyDescent="0.25">
      <c r="A167" t="str">
        <f t="shared" si="28"/>
        <v>J1-C43</v>
      </c>
      <c r="B167" t="str">
        <f t="shared" si="29"/>
        <v>B6D_HVIO15</v>
      </c>
      <c r="C167" t="str">
        <f t="shared" si="30"/>
        <v>J1-B6D_HVIO15</v>
      </c>
      <c r="D167" t="str">
        <f t="shared" si="31"/>
        <v>J1-C43</v>
      </c>
      <c r="E167" t="s">
        <v>169</v>
      </c>
      <c r="F167" t="s">
        <v>332</v>
      </c>
      <c r="G167" t="s">
        <v>701</v>
      </c>
      <c r="L167" t="s">
        <v>702</v>
      </c>
      <c r="M167" t="s">
        <v>428</v>
      </c>
      <c r="N167">
        <v>36.970100000000002</v>
      </c>
      <c r="AB167" t="str">
        <f>B2B!D164</f>
        <v>J1</v>
      </c>
      <c r="AC167" t="str">
        <f>B2B!E164</f>
        <v>C42</v>
      </c>
      <c r="AD167" t="str">
        <f t="shared" si="34"/>
        <v>J1-C42</v>
      </c>
      <c r="AE167" t="str">
        <f t="shared" si="35"/>
        <v>B6D_HVIO13</v>
      </c>
      <c r="AF167" t="str">
        <f t="shared" si="36"/>
        <v>B30</v>
      </c>
      <c r="AG167">
        <f t="shared" si="37"/>
        <v>47.108699999999999</v>
      </c>
      <c r="AH167" t="str">
        <f>IF(IFERROR(IF(IF(AF167="--",INDEX(D:D,MATCH(AE167,INDEX(B:B,MATCH(AE167,B:B,)+1):B10681,)+MATCH(AE167,B:B,)))=D167,VLOOKUP(AE167,B:D,3,0),IF(AF167="--",INDEX(D:D,MATCH(AE167,INDEX(B:B,MATCH(AE167,B:B,)+1):B10681,)+MATCH(AE167,B:B,)),"---")),"---")=AD167,"---",IFERROR(IF(IF(AF167="--",INDEX(D:D,MATCH(AE167,INDEX(B:B,MATCH(AE167,B:B,)+1):B10681,)+MATCH(AE167,B:B,)))=AD167,VLOOKUP(AE167,B:D,3,0),IF(AF167="--",INDEX(D:D,MATCH(AE167,INDEX(B:B,MATCH(AE167,B:B,)+1):B10681,)+MATCH(AE167,B:B,)),"---")),"---"))</f>
        <v>---</v>
      </c>
      <c r="AI167" t="str">
        <f t="shared" si="38"/>
        <v>--</v>
      </c>
      <c r="AJ167" t="str">
        <f t="shared" si="39"/>
        <v>B6D_HVIO13</v>
      </c>
      <c r="AK167">
        <f t="shared" si="40"/>
        <v>2</v>
      </c>
      <c r="AL167" t="str">
        <f t="shared" si="41"/>
        <v>B30</v>
      </c>
      <c r="AT167" t="str">
        <f t="shared" si="32"/>
        <v>B6D_HVIO15</v>
      </c>
      <c r="AU167" t="str">
        <f t="shared" si="33"/>
        <v>--</v>
      </c>
    </row>
    <row r="168" spans="1:47" x14ac:dyDescent="0.25">
      <c r="A168" t="str">
        <f t="shared" si="28"/>
        <v>J1-C44</v>
      </c>
      <c r="B168" t="str">
        <f t="shared" si="29"/>
        <v>B6D_HVIO17</v>
      </c>
      <c r="C168" t="str">
        <f t="shared" si="30"/>
        <v>J1-B6D_HVIO17</v>
      </c>
      <c r="D168" t="str">
        <f t="shared" si="31"/>
        <v>J1-C44</v>
      </c>
      <c r="E168" t="s">
        <v>169</v>
      </c>
      <c r="F168" t="s">
        <v>333</v>
      </c>
      <c r="G168" t="s">
        <v>703</v>
      </c>
      <c r="L168" t="s">
        <v>704</v>
      </c>
      <c r="M168" t="s">
        <v>428</v>
      </c>
      <c r="N168">
        <v>38.937199999999997</v>
      </c>
      <c r="AB168" t="str">
        <f>B2B!D165</f>
        <v>J1</v>
      </c>
      <c r="AC168" t="str">
        <f>B2B!E165</f>
        <v>C43</v>
      </c>
      <c r="AD168" t="str">
        <f t="shared" si="34"/>
        <v>J1-C43</v>
      </c>
      <c r="AE168" t="str">
        <f t="shared" si="35"/>
        <v>B6D_HVIO15</v>
      </c>
      <c r="AF168" t="str">
        <f t="shared" si="36"/>
        <v>A35</v>
      </c>
      <c r="AG168">
        <f t="shared" si="37"/>
        <v>46.607399999999998</v>
      </c>
      <c r="AH168" t="str">
        <f>IF(IFERROR(IF(IF(AF168="--",INDEX(D:D,MATCH(AE168,INDEX(B:B,MATCH(AE168,B:B,)+1):B10682,)+MATCH(AE168,B:B,)))=D168,VLOOKUP(AE168,B:D,3,0),IF(AF168="--",INDEX(D:D,MATCH(AE168,INDEX(B:B,MATCH(AE168,B:B,)+1):B10682,)+MATCH(AE168,B:B,)),"---")),"---")=AD168,"---",IFERROR(IF(IF(AF168="--",INDEX(D:D,MATCH(AE168,INDEX(B:B,MATCH(AE168,B:B,)+1):B10682,)+MATCH(AE168,B:B,)))=AD168,VLOOKUP(AE168,B:D,3,0),IF(AF168="--",INDEX(D:D,MATCH(AE168,INDEX(B:B,MATCH(AE168,B:B,)+1):B10682,)+MATCH(AE168,B:B,)),"---")),"---"))</f>
        <v>---</v>
      </c>
      <c r="AI168" t="str">
        <f t="shared" si="38"/>
        <v>--</v>
      </c>
      <c r="AJ168" t="str">
        <f t="shared" si="39"/>
        <v>B6D_HVIO15</v>
      </c>
      <c r="AK168">
        <f t="shared" si="40"/>
        <v>2</v>
      </c>
      <c r="AL168" t="str">
        <f t="shared" si="41"/>
        <v>A35</v>
      </c>
      <c r="AT168" t="str">
        <f t="shared" si="32"/>
        <v>B6D_HVIO17</v>
      </c>
      <c r="AU168" t="str">
        <f t="shared" si="33"/>
        <v>--</v>
      </c>
    </row>
    <row r="169" spans="1:47" x14ac:dyDescent="0.25">
      <c r="A169" t="str">
        <f t="shared" si="28"/>
        <v>J1-C45</v>
      </c>
      <c r="B169" t="str">
        <f t="shared" si="29"/>
        <v>B6D_HVIO19</v>
      </c>
      <c r="C169" t="str">
        <f t="shared" si="30"/>
        <v>J1-B6D_HVIO19</v>
      </c>
      <c r="D169" t="str">
        <f t="shared" si="31"/>
        <v>J1-C45</v>
      </c>
      <c r="E169" t="s">
        <v>169</v>
      </c>
      <c r="F169" t="s">
        <v>334</v>
      </c>
      <c r="G169" t="s">
        <v>705</v>
      </c>
      <c r="L169" t="s">
        <v>706</v>
      </c>
      <c r="M169" t="s">
        <v>428</v>
      </c>
      <c r="N169">
        <v>38.815800000000003</v>
      </c>
      <c r="AB169" t="str">
        <f>B2B!D166</f>
        <v>J1</v>
      </c>
      <c r="AC169" t="str">
        <f>B2B!E166</f>
        <v>C44</v>
      </c>
      <c r="AD169" t="str">
        <f t="shared" si="34"/>
        <v>J1-C44</v>
      </c>
      <c r="AE169" t="str">
        <f t="shared" si="35"/>
        <v>B6D_HVIO17</v>
      </c>
      <c r="AF169" t="str">
        <f t="shared" si="36"/>
        <v>A39</v>
      </c>
      <c r="AG169">
        <f t="shared" si="37"/>
        <v>48.626899999999999</v>
      </c>
      <c r="AH169" t="str">
        <f>IF(IFERROR(IF(IF(AF169="--",INDEX(D:D,MATCH(AE169,INDEX(B:B,MATCH(AE169,B:B,)+1):B10683,)+MATCH(AE169,B:B,)))=D169,VLOOKUP(AE169,B:D,3,0),IF(AF169="--",INDEX(D:D,MATCH(AE169,INDEX(B:B,MATCH(AE169,B:B,)+1):B10683,)+MATCH(AE169,B:B,)),"---")),"---")=AD169,"---",IFERROR(IF(IF(AF169="--",INDEX(D:D,MATCH(AE169,INDEX(B:B,MATCH(AE169,B:B,)+1):B10683,)+MATCH(AE169,B:B,)))=AD169,VLOOKUP(AE169,B:D,3,0),IF(AF169="--",INDEX(D:D,MATCH(AE169,INDEX(B:B,MATCH(AE169,B:B,)+1):B10683,)+MATCH(AE169,B:B,)),"---")),"---"))</f>
        <v>---</v>
      </c>
      <c r="AI169" t="str">
        <f t="shared" si="38"/>
        <v>--</v>
      </c>
      <c r="AJ169" t="str">
        <f t="shared" si="39"/>
        <v>B6D_HVIO17</v>
      </c>
      <c r="AK169">
        <f t="shared" si="40"/>
        <v>2</v>
      </c>
      <c r="AL169" t="str">
        <f t="shared" si="41"/>
        <v>A39</v>
      </c>
      <c r="AT169" t="str">
        <f t="shared" si="32"/>
        <v>B6D_HVIO19</v>
      </c>
      <c r="AU169" t="str">
        <f t="shared" si="33"/>
        <v>--</v>
      </c>
    </row>
    <row r="170" spans="1:47" x14ac:dyDescent="0.25">
      <c r="A170" t="str">
        <f t="shared" si="28"/>
        <v>J1-C46</v>
      </c>
      <c r="B170" t="str">
        <f t="shared" si="29"/>
        <v>GND</v>
      </c>
      <c r="C170" t="str">
        <f t="shared" si="30"/>
        <v>J1-GND</v>
      </c>
      <c r="D170" t="str">
        <f t="shared" si="31"/>
        <v>J1-C46</v>
      </c>
      <c r="E170" t="s">
        <v>169</v>
      </c>
      <c r="F170" t="s">
        <v>335</v>
      </c>
      <c r="G170" t="s">
        <v>433</v>
      </c>
      <c r="L170" t="s">
        <v>707</v>
      </c>
      <c r="M170" t="s">
        <v>428</v>
      </c>
      <c r="N170">
        <v>24.184899999999999</v>
      </c>
      <c r="AB170" t="str">
        <f>B2B!D167</f>
        <v>J1</v>
      </c>
      <c r="AC170" t="str">
        <f>B2B!E167</f>
        <v>C45</v>
      </c>
      <c r="AD170" t="str">
        <f t="shared" si="34"/>
        <v>J1-C45</v>
      </c>
      <c r="AE170" t="str">
        <f t="shared" si="35"/>
        <v>B6D_HVIO19</v>
      </c>
      <c r="AF170" t="str">
        <f t="shared" si="36"/>
        <v>D34</v>
      </c>
      <c r="AG170">
        <f t="shared" si="37"/>
        <v>48.5304</v>
      </c>
      <c r="AH170" t="str">
        <f>IF(IFERROR(IF(IF(AF170="--",INDEX(D:D,MATCH(AE170,INDEX(B:B,MATCH(AE170,B:B,)+1):B10684,)+MATCH(AE170,B:B,)))=D170,VLOOKUP(AE170,B:D,3,0),IF(AF170="--",INDEX(D:D,MATCH(AE170,INDEX(B:B,MATCH(AE170,B:B,)+1):B10684,)+MATCH(AE170,B:B,)),"---")),"---")=AD170,"---",IFERROR(IF(IF(AF170="--",INDEX(D:D,MATCH(AE170,INDEX(B:B,MATCH(AE170,B:B,)+1):B10684,)+MATCH(AE170,B:B,)))=AD170,VLOOKUP(AE170,B:D,3,0),IF(AF170="--",INDEX(D:D,MATCH(AE170,INDEX(B:B,MATCH(AE170,B:B,)+1):B10684,)+MATCH(AE170,B:B,)),"---")),"---"))</f>
        <v>---</v>
      </c>
      <c r="AI170" t="str">
        <f t="shared" si="38"/>
        <v>--</v>
      </c>
      <c r="AJ170" t="str">
        <f t="shared" si="39"/>
        <v>B6D_HVIO19</v>
      </c>
      <c r="AK170">
        <f t="shared" si="40"/>
        <v>2</v>
      </c>
      <c r="AL170" t="str">
        <f t="shared" si="41"/>
        <v>D34</v>
      </c>
      <c r="AT170" t="str">
        <f t="shared" si="32"/>
        <v>GND</v>
      </c>
      <c r="AU170" t="str">
        <f t="shared" si="33"/>
        <v>--</v>
      </c>
    </row>
    <row r="171" spans="1:47" x14ac:dyDescent="0.25">
      <c r="A171" t="str">
        <f t="shared" si="28"/>
        <v>J1-C47</v>
      </c>
      <c r="B171" t="str">
        <f t="shared" si="29"/>
        <v>USB_N</v>
      </c>
      <c r="C171" t="str">
        <f t="shared" si="30"/>
        <v>J1-USB_N</v>
      </c>
      <c r="D171" t="str">
        <f t="shared" si="31"/>
        <v>J1-C47</v>
      </c>
      <c r="E171" t="s">
        <v>169</v>
      </c>
      <c r="F171" t="s">
        <v>336</v>
      </c>
      <c r="G171" t="s">
        <v>708</v>
      </c>
      <c r="L171" t="s">
        <v>709</v>
      </c>
      <c r="M171" t="s">
        <v>428</v>
      </c>
      <c r="N171">
        <v>24.041599999999999</v>
      </c>
      <c r="AB171" t="str">
        <f>B2B!D168</f>
        <v>J1</v>
      </c>
      <c r="AC171" t="str">
        <f>B2B!E168</f>
        <v>C46</v>
      </c>
      <c r="AD171" t="str">
        <f t="shared" si="34"/>
        <v>J1-C46</v>
      </c>
      <c r="AE171" t="str">
        <f t="shared" si="35"/>
        <v>GND</v>
      </c>
      <c r="AF171" t="str">
        <f t="shared" si="36"/>
        <v>---</v>
      </c>
      <c r="AG171" t="str">
        <f t="shared" si="37"/>
        <v>---</v>
      </c>
      <c r="AH171" t="str">
        <f>IF(IFERROR(IF(IF(AF171="--",INDEX(D:D,MATCH(AE171,INDEX(B:B,MATCH(AE171,B:B,)+1):B10685,)+MATCH(AE171,B:B,)))=D171,VLOOKUP(AE171,B:D,3,0),IF(AF171="--",INDEX(D:D,MATCH(AE171,INDEX(B:B,MATCH(AE171,B:B,)+1):B10685,)+MATCH(AE171,B:B,)),"---")),"---")=AD171,"---",IFERROR(IF(IF(AF171="--",INDEX(D:D,MATCH(AE171,INDEX(B:B,MATCH(AE171,B:B,)+1):B10685,)+MATCH(AE171,B:B,)))=AD171,VLOOKUP(AE171,B:D,3,0),IF(AF171="--",INDEX(D:D,MATCH(AE171,INDEX(B:B,MATCH(AE171,B:B,)+1):B10685,)+MATCH(AE171,B:B,)),"---")),"---"))</f>
        <v>---</v>
      </c>
      <c r="AI171" t="str">
        <f t="shared" si="38"/>
        <v>--</v>
      </c>
      <c r="AJ171" t="str">
        <f t="shared" si="39"/>
        <v>GND</v>
      </c>
      <c r="AK171">
        <f t="shared" si="40"/>
        <v>1320</v>
      </c>
      <c r="AL171" t="str">
        <f t="shared" si="41"/>
        <v>---</v>
      </c>
      <c r="AT171" t="str">
        <f t="shared" si="32"/>
        <v>USB_N</v>
      </c>
      <c r="AU171" t="str">
        <f t="shared" si="33"/>
        <v>--</v>
      </c>
    </row>
    <row r="172" spans="1:47" x14ac:dyDescent="0.25">
      <c r="A172" t="str">
        <f t="shared" si="28"/>
        <v>J1-C48</v>
      </c>
      <c r="B172" t="str">
        <f t="shared" si="29"/>
        <v>USB_P</v>
      </c>
      <c r="C172" t="str">
        <f t="shared" si="30"/>
        <v>J1-USB_P</v>
      </c>
      <c r="D172" t="str">
        <f t="shared" si="31"/>
        <v>J1-C48</v>
      </c>
      <c r="E172" t="s">
        <v>169</v>
      </c>
      <c r="F172" t="s">
        <v>337</v>
      </c>
      <c r="G172" t="s">
        <v>710</v>
      </c>
      <c r="L172" t="s">
        <v>711</v>
      </c>
      <c r="M172" t="s">
        <v>428</v>
      </c>
      <c r="N172">
        <v>27.655799999999999</v>
      </c>
      <c r="AB172" t="str">
        <f>B2B!D169</f>
        <v>J1</v>
      </c>
      <c r="AC172" t="str">
        <f>B2B!E169</f>
        <v>C47</v>
      </c>
      <c r="AD172" t="str">
        <f t="shared" si="34"/>
        <v>J1-C47</v>
      </c>
      <c r="AE172" t="str">
        <f t="shared" si="35"/>
        <v>USB_N</v>
      </c>
      <c r="AF172" t="str">
        <f t="shared" si="36"/>
        <v>--</v>
      </c>
      <c r="AG172">
        <f t="shared" si="37"/>
        <v>2.3069000000000002</v>
      </c>
      <c r="AH172" t="str">
        <f>IF(IFERROR(IF(IF(AF172="--",INDEX(D:D,MATCH(AE172,INDEX(B:B,MATCH(AE172,B:B,)+1):B10686,)+MATCH(AE172,B:B,)))=D172,VLOOKUP(AE172,B:D,3,0),IF(AF172="--",INDEX(D:D,MATCH(AE172,INDEX(B:B,MATCH(AE172,B:B,)+1):B10686,)+MATCH(AE172,B:B,)),"---")),"---")=AD172,"---",IFERROR(IF(IF(AF172="--",INDEX(D:D,MATCH(AE172,INDEX(B:B,MATCH(AE172,B:B,)+1):B10686,)+MATCH(AE172,B:B,)))=AD172,VLOOKUP(AE172,B:D,3,0),IF(AF172="--",INDEX(D:D,MATCH(AE172,INDEX(B:B,MATCH(AE172,B:B,)+1):B10686,)+MATCH(AE172,B:B,)),"---")),"---"))</f>
        <v>U8-19</v>
      </c>
      <c r="AI172" t="str">
        <f t="shared" si="38"/>
        <v>--</v>
      </c>
      <c r="AJ172" t="str">
        <f t="shared" si="39"/>
        <v>USB_N</v>
      </c>
      <c r="AK172">
        <f t="shared" si="40"/>
        <v>2</v>
      </c>
      <c r="AL172" t="str">
        <f t="shared" si="41"/>
        <v>--</v>
      </c>
      <c r="AT172" t="str">
        <f t="shared" si="32"/>
        <v>USB_P</v>
      </c>
      <c r="AU172" t="str">
        <f t="shared" si="33"/>
        <v>--</v>
      </c>
    </row>
    <row r="173" spans="1:47" x14ac:dyDescent="0.25">
      <c r="A173" t="str">
        <f t="shared" si="28"/>
        <v>J1-C49</v>
      </c>
      <c r="B173" t="str">
        <f t="shared" si="29"/>
        <v>GND</v>
      </c>
      <c r="C173" t="str">
        <f t="shared" si="30"/>
        <v>J1-GND</v>
      </c>
      <c r="D173" t="str">
        <f t="shared" si="31"/>
        <v>J1-C49</v>
      </c>
      <c r="E173" t="s">
        <v>169</v>
      </c>
      <c r="F173" t="s">
        <v>338</v>
      </c>
      <c r="G173" t="s">
        <v>433</v>
      </c>
      <c r="L173" t="s">
        <v>712</v>
      </c>
      <c r="M173" t="s">
        <v>428</v>
      </c>
      <c r="N173">
        <v>27.516999999999999</v>
      </c>
      <c r="AB173" t="str">
        <f>B2B!D170</f>
        <v>J1</v>
      </c>
      <c r="AC173" t="str">
        <f>B2B!E170</f>
        <v>C48</v>
      </c>
      <c r="AD173" t="str">
        <f t="shared" si="34"/>
        <v>J1-C48</v>
      </c>
      <c r="AE173" t="str">
        <f t="shared" si="35"/>
        <v>USB_P</v>
      </c>
      <c r="AF173" t="str">
        <f t="shared" si="36"/>
        <v>--</v>
      </c>
      <c r="AG173">
        <f t="shared" si="37"/>
        <v>2.3018000000000001</v>
      </c>
      <c r="AH173" t="str">
        <f>IF(IFERROR(IF(IF(AF173="--",INDEX(D:D,MATCH(AE173,INDEX(B:B,MATCH(AE173,B:B,)+1):B10687,)+MATCH(AE173,B:B,)))=D173,VLOOKUP(AE173,B:D,3,0),IF(AF173="--",INDEX(D:D,MATCH(AE173,INDEX(B:B,MATCH(AE173,B:B,)+1):B10687,)+MATCH(AE173,B:B,)),"---")),"---")=AD173,"---",IFERROR(IF(IF(AF173="--",INDEX(D:D,MATCH(AE173,INDEX(B:B,MATCH(AE173,B:B,)+1):B10687,)+MATCH(AE173,B:B,)))=AD173,VLOOKUP(AE173,B:D,3,0),IF(AF173="--",INDEX(D:D,MATCH(AE173,INDEX(B:B,MATCH(AE173,B:B,)+1):B10687,)+MATCH(AE173,B:B,)),"---")),"---"))</f>
        <v>U8-18</v>
      </c>
      <c r="AI173" t="str">
        <f t="shared" si="38"/>
        <v>--</v>
      </c>
      <c r="AJ173" t="str">
        <f t="shared" si="39"/>
        <v>USB_P</v>
      </c>
      <c r="AK173">
        <f t="shared" si="40"/>
        <v>2</v>
      </c>
      <c r="AL173" t="str">
        <f t="shared" si="41"/>
        <v>--</v>
      </c>
      <c r="AT173" t="str">
        <f t="shared" si="32"/>
        <v>GND</v>
      </c>
      <c r="AU173" t="str">
        <f t="shared" si="33"/>
        <v>--</v>
      </c>
    </row>
    <row r="174" spans="1:47" x14ac:dyDescent="0.25">
      <c r="A174" t="str">
        <f t="shared" si="28"/>
        <v>J1-C50</v>
      </c>
      <c r="B174" t="str">
        <f t="shared" si="29"/>
        <v>USB_V_EN</v>
      </c>
      <c r="C174" t="str">
        <f t="shared" si="30"/>
        <v>J1-USB_V_EN</v>
      </c>
      <c r="D174" t="str">
        <f t="shared" si="31"/>
        <v>J1-C50</v>
      </c>
      <c r="E174" t="s">
        <v>169</v>
      </c>
      <c r="F174" t="s">
        <v>339</v>
      </c>
      <c r="G174" t="s">
        <v>713</v>
      </c>
      <c r="L174" t="s">
        <v>714</v>
      </c>
      <c r="M174" t="s">
        <v>428</v>
      </c>
      <c r="N174">
        <v>28.6389</v>
      </c>
      <c r="AB174" t="str">
        <f>B2B!D171</f>
        <v>J1</v>
      </c>
      <c r="AC174" t="str">
        <f>B2B!E171</f>
        <v>C49</v>
      </c>
      <c r="AD174" t="str">
        <f t="shared" si="34"/>
        <v>J1-C49</v>
      </c>
      <c r="AE174" t="str">
        <f t="shared" si="35"/>
        <v>GND</v>
      </c>
      <c r="AF174" t="str">
        <f t="shared" si="36"/>
        <v>---</v>
      </c>
      <c r="AG174" t="str">
        <f t="shared" si="37"/>
        <v>---</v>
      </c>
      <c r="AH174" t="str">
        <f>IF(IFERROR(IF(IF(AF174="--",INDEX(D:D,MATCH(AE174,INDEX(B:B,MATCH(AE174,B:B,)+1):B10688,)+MATCH(AE174,B:B,)))=D174,VLOOKUP(AE174,B:D,3,0),IF(AF174="--",INDEX(D:D,MATCH(AE174,INDEX(B:B,MATCH(AE174,B:B,)+1):B10688,)+MATCH(AE174,B:B,)),"---")),"---")=AD174,"---",IFERROR(IF(IF(AF174="--",INDEX(D:D,MATCH(AE174,INDEX(B:B,MATCH(AE174,B:B,)+1):B10688,)+MATCH(AE174,B:B,)))=AD174,VLOOKUP(AE174,B:D,3,0),IF(AF174="--",INDEX(D:D,MATCH(AE174,INDEX(B:B,MATCH(AE174,B:B,)+1):B10688,)+MATCH(AE174,B:B,)),"---")),"---"))</f>
        <v>---</v>
      </c>
      <c r="AI174" t="str">
        <f t="shared" si="38"/>
        <v>--</v>
      </c>
      <c r="AJ174" t="str">
        <f t="shared" si="39"/>
        <v>GND</v>
      </c>
      <c r="AK174">
        <f t="shared" si="40"/>
        <v>1320</v>
      </c>
      <c r="AL174" t="str">
        <f t="shared" si="41"/>
        <v>---</v>
      </c>
      <c r="AT174" t="str">
        <f t="shared" si="32"/>
        <v>USB_V_EN</v>
      </c>
      <c r="AU174" t="str">
        <f t="shared" si="33"/>
        <v>--</v>
      </c>
    </row>
    <row r="175" spans="1:47" x14ac:dyDescent="0.25">
      <c r="A175" t="str">
        <f t="shared" si="28"/>
        <v>J1-C51</v>
      </c>
      <c r="B175" t="str">
        <f t="shared" si="29"/>
        <v>USB_VBUS</v>
      </c>
      <c r="C175" t="str">
        <f t="shared" si="30"/>
        <v>J1-USB_VBUS</v>
      </c>
      <c r="D175" t="str">
        <f t="shared" si="31"/>
        <v>J1-C51</v>
      </c>
      <c r="E175" t="s">
        <v>169</v>
      </c>
      <c r="F175" t="s">
        <v>340</v>
      </c>
      <c r="G175" t="s">
        <v>715</v>
      </c>
      <c r="L175" t="s">
        <v>716</v>
      </c>
      <c r="M175" t="s">
        <v>428</v>
      </c>
      <c r="N175">
        <v>28.7135</v>
      </c>
      <c r="AB175" t="str">
        <f>B2B!D172</f>
        <v>J1</v>
      </c>
      <c r="AC175" t="str">
        <f>B2B!E172</f>
        <v>C50</v>
      </c>
      <c r="AD175" t="str">
        <f t="shared" si="34"/>
        <v>J1-C50</v>
      </c>
      <c r="AE175" t="str">
        <f t="shared" si="35"/>
        <v>USB_V_EN</v>
      </c>
      <c r="AF175" t="str">
        <f t="shared" si="36"/>
        <v>--</v>
      </c>
      <c r="AG175">
        <f t="shared" si="37"/>
        <v>2.8302999999999998</v>
      </c>
      <c r="AH175" t="str">
        <f>IF(IFERROR(IF(IF(AF175="--",INDEX(D:D,MATCH(AE175,INDEX(B:B,MATCH(AE175,B:B,)+1):B10689,)+MATCH(AE175,B:B,)))=D175,VLOOKUP(AE175,B:D,3,0),IF(AF175="--",INDEX(D:D,MATCH(AE175,INDEX(B:B,MATCH(AE175,B:B,)+1):B10689,)+MATCH(AE175,B:B,)),"---")),"---")=AD175,"---",IFERROR(IF(IF(AF175="--",INDEX(D:D,MATCH(AE175,INDEX(B:B,MATCH(AE175,B:B,)+1):B10689,)+MATCH(AE175,B:B,)))=AD175,VLOOKUP(AE175,B:D,3,0),IF(AF175="--",INDEX(D:D,MATCH(AE175,INDEX(B:B,MATCH(AE175,B:B,)+1):B10689,)+MATCH(AE175,B:B,)),"---")),"---"))</f>
        <v>U8-17</v>
      </c>
      <c r="AI175" t="str">
        <f t="shared" si="38"/>
        <v>--</v>
      </c>
      <c r="AJ175" t="str">
        <f t="shared" si="39"/>
        <v>USB_V_EN</v>
      </c>
      <c r="AK175">
        <f t="shared" si="40"/>
        <v>2</v>
      </c>
      <c r="AL175" t="str">
        <f t="shared" si="41"/>
        <v>--</v>
      </c>
      <c r="AT175" t="str">
        <f t="shared" si="32"/>
        <v>USB_VBUS</v>
      </c>
      <c r="AU175" t="str">
        <f t="shared" si="33"/>
        <v>--</v>
      </c>
    </row>
    <row r="176" spans="1:47" x14ac:dyDescent="0.25">
      <c r="A176" t="str">
        <f t="shared" si="28"/>
        <v>J1-C52</v>
      </c>
      <c r="B176" t="str">
        <f t="shared" si="29"/>
        <v>USB_ID</v>
      </c>
      <c r="C176" t="str">
        <f t="shared" si="30"/>
        <v>J1-USB_ID</v>
      </c>
      <c r="D176" t="str">
        <f t="shared" si="31"/>
        <v>J1-C52</v>
      </c>
      <c r="E176" t="s">
        <v>169</v>
      </c>
      <c r="F176" t="s">
        <v>341</v>
      </c>
      <c r="G176" t="s">
        <v>717</v>
      </c>
      <c r="L176" t="s">
        <v>718</v>
      </c>
      <c r="M176" t="s">
        <v>428</v>
      </c>
      <c r="N176">
        <v>19.418199999999999</v>
      </c>
      <c r="AB176" t="str">
        <f>B2B!D173</f>
        <v>J1</v>
      </c>
      <c r="AC176" t="str">
        <f>B2B!E173</f>
        <v>C51</v>
      </c>
      <c r="AD176" t="str">
        <f t="shared" si="34"/>
        <v>J1-C51</v>
      </c>
      <c r="AE176" t="str">
        <f t="shared" si="35"/>
        <v>USB_VBUS</v>
      </c>
      <c r="AF176" t="str">
        <f t="shared" si="36"/>
        <v>--</v>
      </c>
      <c r="AG176">
        <f t="shared" si="37"/>
        <v>8.2142999999999997</v>
      </c>
      <c r="AH176" t="str">
        <f>IF(IFERROR(IF(IF(AF176="--",INDEX(D:D,MATCH(AE176,INDEX(B:B,MATCH(AE176,B:B,)+1):B10690,)+MATCH(AE176,B:B,)))=D176,VLOOKUP(AE176,B:D,3,0),IF(AF176="--",INDEX(D:D,MATCH(AE176,INDEX(B:B,MATCH(AE176,B:B,)+1):B10690,)+MATCH(AE176,B:B,)),"---")),"---")=AD176,"---",IFERROR(IF(IF(AF176="--",INDEX(D:D,MATCH(AE176,INDEX(B:B,MATCH(AE176,B:B,)+1):B10690,)+MATCH(AE176,B:B,)))=AD176,VLOOKUP(AE176,B:D,3,0),IF(AF176="--",INDEX(D:D,MATCH(AE176,INDEX(B:B,MATCH(AE176,B:B,)+1):B10690,)+MATCH(AE176,B:B,)),"---")),"---"))</f>
        <v>U8-22</v>
      </c>
      <c r="AI176" t="str">
        <f t="shared" si="38"/>
        <v>--</v>
      </c>
      <c r="AJ176" t="str">
        <f t="shared" si="39"/>
        <v>USB_VBUS</v>
      </c>
      <c r="AK176">
        <f t="shared" si="40"/>
        <v>2</v>
      </c>
      <c r="AL176" t="str">
        <f t="shared" si="41"/>
        <v>--</v>
      </c>
      <c r="AT176" t="str">
        <f t="shared" si="32"/>
        <v>USB_ID</v>
      </c>
      <c r="AU176" t="str">
        <f t="shared" si="33"/>
        <v>--</v>
      </c>
    </row>
    <row r="177" spans="1:47" x14ac:dyDescent="0.25">
      <c r="A177" t="str">
        <f t="shared" si="28"/>
        <v>J1-C53</v>
      </c>
      <c r="B177" t="str">
        <f t="shared" si="29"/>
        <v>PHY_LED1</v>
      </c>
      <c r="C177" t="str">
        <f t="shared" si="30"/>
        <v>J1-PHY_LED1</v>
      </c>
      <c r="D177" t="str">
        <f t="shared" si="31"/>
        <v>J1-C53</v>
      </c>
      <c r="E177" t="s">
        <v>169</v>
      </c>
      <c r="F177" t="s">
        <v>342</v>
      </c>
      <c r="G177" t="s">
        <v>719</v>
      </c>
      <c r="L177" t="s">
        <v>720</v>
      </c>
      <c r="M177" t="s">
        <v>428</v>
      </c>
      <c r="N177">
        <v>19.2227</v>
      </c>
      <c r="AB177" t="str">
        <f>B2B!D174</f>
        <v>J1</v>
      </c>
      <c r="AC177" t="str">
        <f>B2B!E174</f>
        <v>C52</v>
      </c>
      <c r="AD177" t="str">
        <f t="shared" si="34"/>
        <v>J1-C52</v>
      </c>
      <c r="AE177" t="str">
        <f t="shared" si="35"/>
        <v>USB_ID</v>
      </c>
      <c r="AF177" t="str">
        <f t="shared" si="36"/>
        <v>--</v>
      </c>
      <c r="AG177">
        <f t="shared" si="37"/>
        <v>8.9396000000000004</v>
      </c>
      <c r="AH177" t="str">
        <f>IF(IFERROR(IF(IF(AF177="--",INDEX(D:D,MATCH(AE177,INDEX(B:B,MATCH(AE177,B:B,)+1):B10691,)+MATCH(AE177,B:B,)))=D177,VLOOKUP(AE177,B:D,3,0),IF(AF177="--",INDEX(D:D,MATCH(AE177,INDEX(B:B,MATCH(AE177,B:B,)+1):B10691,)+MATCH(AE177,B:B,)),"---")),"---")=AD177,"---",IFERROR(IF(IF(AF177="--",INDEX(D:D,MATCH(AE177,INDEX(B:B,MATCH(AE177,B:B,)+1):B10691,)+MATCH(AE177,B:B,)))=AD177,VLOOKUP(AE177,B:D,3,0),IF(AF177="--",INDEX(D:D,MATCH(AE177,INDEX(B:B,MATCH(AE177,B:B,)+1):B10691,)+MATCH(AE177,B:B,)),"---")),"---"))</f>
        <v>U8-23</v>
      </c>
      <c r="AI177" t="str">
        <f t="shared" si="38"/>
        <v>--</v>
      </c>
      <c r="AJ177" t="str">
        <f t="shared" si="39"/>
        <v>USB_ID</v>
      </c>
      <c r="AK177">
        <f t="shared" si="40"/>
        <v>2</v>
      </c>
      <c r="AL177" t="str">
        <f t="shared" si="41"/>
        <v>--</v>
      </c>
      <c r="AT177" t="str">
        <f t="shared" si="32"/>
        <v>PHY_LED1</v>
      </c>
      <c r="AU177" t="str">
        <f t="shared" si="33"/>
        <v>--</v>
      </c>
    </row>
    <row r="178" spans="1:47" x14ac:dyDescent="0.25">
      <c r="A178" t="str">
        <f t="shared" si="28"/>
        <v>J1-C54</v>
      </c>
      <c r="B178" t="str">
        <f t="shared" si="29"/>
        <v>RST_SECn</v>
      </c>
      <c r="C178" t="str">
        <f t="shared" si="30"/>
        <v>J1-RST_SECn</v>
      </c>
      <c r="D178" t="str">
        <f t="shared" si="31"/>
        <v>J1-C54</v>
      </c>
      <c r="E178" t="s">
        <v>169</v>
      </c>
      <c r="F178" t="s">
        <v>343</v>
      </c>
      <c r="G178" t="s">
        <v>721</v>
      </c>
      <c r="L178" t="s">
        <v>722</v>
      </c>
      <c r="M178" t="s">
        <v>428</v>
      </c>
      <c r="N178">
        <v>21.1374</v>
      </c>
      <c r="AB178" t="str">
        <f>B2B!D175</f>
        <v>J1</v>
      </c>
      <c r="AC178" t="str">
        <f>B2B!E175</f>
        <v>C53</v>
      </c>
      <c r="AD178" t="str">
        <f t="shared" si="34"/>
        <v>J1-C53</v>
      </c>
      <c r="AE178" t="str">
        <f t="shared" si="35"/>
        <v>PHY_LED1</v>
      </c>
      <c r="AF178" t="str">
        <f t="shared" si="36"/>
        <v>--</v>
      </c>
      <c r="AG178">
        <f t="shared" si="37"/>
        <v>21.0366</v>
      </c>
      <c r="AH178" t="str">
        <f>IF(IFERROR(IF(IF(AF178="--",INDEX(D:D,MATCH(AE178,INDEX(B:B,MATCH(AE178,B:B,)+1):B10692,)+MATCH(AE178,B:B,)))=D178,VLOOKUP(AE178,B:D,3,0),IF(AF178="--",INDEX(D:D,MATCH(AE178,INDEX(B:B,MATCH(AE178,B:B,)+1):B10692,)+MATCH(AE178,B:B,)),"---")),"---")=AD178,"---",IFERROR(IF(IF(AF178="--",INDEX(D:D,MATCH(AE178,INDEX(B:B,MATCH(AE178,B:B,)+1):B10692,)+MATCH(AE178,B:B,)))=AD178,VLOOKUP(AE178,B:D,3,0),IF(AF178="--",INDEX(D:D,MATCH(AE178,INDEX(B:B,MATCH(AE178,B:B,)+1):B10692,)+MATCH(AE178,B:B,)),"---")),"---"))</f>
        <v>U2-21</v>
      </c>
      <c r="AI178" t="str">
        <f t="shared" si="38"/>
        <v>--</v>
      </c>
      <c r="AJ178" t="str">
        <f t="shared" si="39"/>
        <v>PHY_LED1</v>
      </c>
      <c r="AK178">
        <f t="shared" si="40"/>
        <v>4</v>
      </c>
      <c r="AL178" t="str">
        <f t="shared" si="41"/>
        <v>--</v>
      </c>
      <c r="AT178" t="str">
        <f t="shared" si="32"/>
        <v>RST_SECn</v>
      </c>
      <c r="AU178" t="str">
        <f t="shared" si="33"/>
        <v>--</v>
      </c>
    </row>
    <row r="179" spans="1:47" x14ac:dyDescent="0.25">
      <c r="A179" t="str">
        <f t="shared" si="28"/>
        <v>J1-C55</v>
      </c>
      <c r="B179" t="str">
        <f t="shared" si="29"/>
        <v>GND</v>
      </c>
      <c r="C179" t="str">
        <f t="shared" si="30"/>
        <v>J1-GND</v>
      </c>
      <c r="D179" t="str">
        <f t="shared" si="31"/>
        <v>J1-C55</v>
      </c>
      <c r="E179" t="s">
        <v>169</v>
      </c>
      <c r="F179" t="s">
        <v>344</v>
      </c>
      <c r="G179" t="s">
        <v>433</v>
      </c>
      <c r="L179" t="s">
        <v>723</v>
      </c>
      <c r="M179" t="s">
        <v>428</v>
      </c>
      <c r="N179">
        <v>21.035499999999999</v>
      </c>
      <c r="AB179" t="str">
        <f>B2B!D176</f>
        <v>J1</v>
      </c>
      <c r="AC179" t="str">
        <f>B2B!E176</f>
        <v>C54</v>
      </c>
      <c r="AD179" t="str">
        <f t="shared" si="34"/>
        <v>J1-C54</v>
      </c>
      <c r="AE179" t="str">
        <f t="shared" si="35"/>
        <v>RST_SECn</v>
      </c>
      <c r="AF179" t="str">
        <f t="shared" si="36"/>
        <v>--</v>
      </c>
      <c r="AG179">
        <f t="shared" si="37"/>
        <v>12.093299999999999</v>
      </c>
      <c r="AH179" t="str">
        <f>IF(IFERROR(IF(IF(AF179="--",INDEX(D:D,MATCH(AE179,INDEX(B:B,MATCH(AE179,B:B,)+1):B10693,)+MATCH(AE179,B:B,)))=D179,VLOOKUP(AE179,B:D,3,0),IF(AF179="--",INDEX(D:D,MATCH(AE179,INDEX(B:B,MATCH(AE179,B:B,)+1):B10693,)+MATCH(AE179,B:B,)),"---")),"---")=AD179,"---",IFERROR(IF(IF(AF179="--",INDEX(D:D,MATCH(AE179,INDEX(B:B,MATCH(AE179,B:B,)+1):B10693,)+MATCH(AE179,B:B,)))=AD179,VLOOKUP(AE179,B:D,3,0),IF(AF179="--",INDEX(D:D,MATCH(AE179,INDEX(B:B,MATCH(AE179,B:B,)+1):B10693,)+MATCH(AE179,B:B,)),"---")),"---"))</f>
        <v>U20-9</v>
      </c>
      <c r="AI179" t="str">
        <f t="shared" si="38"/>
        <v>--</v>
      </c>
      <c r="AJ179" t="str">
        <f t="shared" si="39"/>
        <v>RST_SECn</v>
      </c>
      <c r="AK179">
        <f t="shared" si="40"/>
        <v>2</v>
      </c>
      <c r="AL179" t="str">
        <f t="shared" si="41"/>
        <v>--</v>
      </c>
      <c r="AT179" t="str">
        <f t="shared" si="32"/>
        <v>GND</v>
      </c>
      <c r="AU179" t="str">
        <f t="shared" si="33"/>
        <v>--</v>
      </c>
    </row>
    <row r="180" spans="1:47" x14ac:dyDescent="0.25">
      <c r="A180" t="str">
        <f t="shared" si="28"/>
        <v>J1-C56</v>
      </c>
      <c r="B180" t="str">
        <f t="shared" si="29"/>
        <v>1.8V</v>
      </c>
      <c r="C180" t="str">
        <f t="shared" si="30"/>
        <v>J1-1.8V</v>
      </c>
      <c r="D180" t="str">
        <f t="shared" si="31"/>
        <v>J1-C56</v>
      </c>
      <c r="E180" t="s">
        <v>169</v>
      </c>
      <c r="F180" t="s">
        <v>345</v>
      </c>
      <c r="G180" t="s">
        <v>441</v>
      </c>
      <c r="L180" t="s">
        <v>724</v>
      </c>
      <c r="M180" t="s">
        <v>428</v>
      </c>
      <c r="N180">
        <v>29.892199999999999</v>
      </c>
      <c r="AB180" t="str">
        <f>B2B!D177</f>
        <v>J1</v>
      </c>
      <c r="AC180" t="str">
        <f>B2B!E177</f>
        <v>C55</v>
      </c>
      <c r="AD180" t="str">
        <f t="shared" si="34"/>
        <v>J1-C55</v>
      </c>
      <c r="AE180" t="str">
        <f t="shared" si="35"/>
        <v>GND</v>
      </c>
      <c r="AF180" t="str">
        <f t="shared" si="36"/>
        <v>---</v>
      </c>
      <c r="AG180" t="str">
        <f t="shared" si="37"/>
        <v>---</v>
      </c>
      <c r="AH180" t="str">
        <f>IF(IFERROR(IF(IF(AF180="--",INDEX(D:D,MATCH(AE180,INDEX(B:B,MATCH(AE180,B:B,)+1):B10694,)+MATCH(AE180,B:B,)))=D180,VLOOKUP(AE180,B:D,3,0),IF(AF180="--",INDEX(D:D,MATCH(AE180,INDEX(B:B,MATCH(AE180,B:B,)+1):B10694,)+MATCH(AE180,B:B,)),"---")),"---")=AD180,"---",IFERROR(IF(IF(AF180="--",INDEX(D:D,MATCH(AE180,INDEX(B:B,MATCH(AE180,B:B,)+1):B10694,)+MATCH(AE180,B:B,)))=AD180,VLOOKUP(AE180,B:D,3,0),IF(AF180="--",INDEX(D:D,MATCH(AE180,INDEX(B:B,MATCH(AE180,B:B,)+1):B10694,)+MATCH(AE180,B:B,)),"---")),"---"))</f>
        <v>---</v>
      </c>
      <c r="AI180" t="str">
        <f t="shared" si="38"/>
        <v>--</v>
      </c>
      <c r="AJ180" t="str">
        <f t="shared" si="39"/>
        <v>GND</v>
      </c>
      <c r="AK180">
        <f t="shared" si="40"/>
        <v>1320</v>
      </c>
      <c r="AL180" t="str">
        <f t="shared" si="41"/>
        <v>---</v>
      </c>
      <c r="AT180" t="str">
        <f t="shared" si="32"/>
        <v>1.8V</v>
      </c>
      <c r="AU180" t="str">
        <f t="shared" si="33"/>
        <v>--</v>
      </c>
    </row>
    <row r="181" spans="1:47" x14ac:dyDescent="0.25">
      <c r="A181" t="str">
        <f t="shared" si="28"/>
        <v>J1-C57</v>
      </c>
      <c r="B181" t="str">
        <f t="shared" si="29"/>
        <v>1.8V</v>
      </c>
      <c r="C181" t="str">
        <f t="shared" si="30"/>
        <v>J1-1.8V</v>
      </c>
      <c r="D181" t="str">
        <f t="shared" si="31"/>
        <v>J1-C57</v>
      </c>
      <c r="E181" t="s">
        <v>169</v>
      </c>
      <c r="F181" t="s">
        <v>346</v>
      </c>
      <c r="G181" t="s">
        <v>441</v>
      </c>
      <c r="L181" t="s">
        <v>725</v>
      </c>
      <c r="M181" t="s">
        <v>428</v>
      </c>
      <c r="N181">
        <v>29.7136</v>
      </c>
      <c r="AB181" t="str">
        <f>B2B!D178</f>
        <v>J1</v>
      </c>
      <c r="AC181" t="str">
        <f>B2B!E178</f>
        <v>C56</v>
      </c>
      <c r="AD181" t="str">
        <f t="shared" si="34"/>
        <v>J1-C56</v>
      </c>
      <c r="AE181" t="str">
        <f t="shared" si="35"/>
        <v>1.8V</v>
      </c>
      <c r="AF181" t="str">
        <f t="shared" si="36"/>
        <v>BC86</v>
      </c>
      <c r="AG181">
        <f t="shared" si="37"/>
        <v>183.7193</v>
      </c>
      <c r="AH181" t="str">
        <f>IF(IFERROR(IF(IF(AF181="--",INDEX(D:D,MATCH(AE181,INDEX(B:B,MATCH(AE181,B:B,)+1):B10695,)+MATCH(AE181,B:B,)))=D181,VLOOKUP(AE181,B:D,3,0),IF(AF181="--",INDEX(D:D,MATCH(AE181,INDEX(B:B,MATCH(AE181,B:B,)+1):B10695,)+MATCH(AE181,B:B,)),"---")),"---")=AD181,"---",IFERROR(IF(IF(AF181="--",INDEX(D:D,MATCH(AE181,INDEX(B:B,MATCH(AE181,B:B,)+1):B10695,)+MATCH(AE181,B:B,)))=AD181,VLOOKUP(AE181,B:D,3,0),IF(AF181="--",INDEX(D:D,MATCH(AE181,INDEX(B:B,MATCH(AE181,B:B,)+1):B10695,)+MATCH(AE181,B:B,)),"---")),"---"))</f>
        <v>---</v>
      </c>
      <c r="AI181" t="str">
        <f t="shared" si="38"/>
        <v>--</v>
      </c>
      <c r="AJ181" t="str">
        <f t="shared" si="39"/>
        <v>1.8V</v>
      </c>
      <c r="AK181">
        <f t="shared" si="40"/>
        <v>137</v>
      </c>
      <c r="AL181" t="str">
        <f t="shared" si="41"/>
        <v>BC86</v>
      </c>
      <c r="AT181" t="str">
        <f t="shared" si="32"/>
        <v>1.8V</v>
      </c>
      <c r="AU181" t="str">
        <f t="shared" si="33"/>
        <v>--</v>
      </c>
    </row>
    <row r="182" spans="1:47" x14ac:dyDescent="0.25">
      <c r="A182" t="str">
        <f t="shared" si="28"/>
        <v>J1-C58</v>
      </c>
      <c r="B182" t="str">
        <f t="shared" si="29"/>
        <v>GND</v>
      </c>
      <c r="C182" t="str">
        <f t="shared" si="30"/>
        <v>J1-GND</v>
      </c>
      <c r="D182" t="str">
        <f t="shared" si="31"/>
        <v>J1-C58</v>
      </c>
      <c r="E182" t="s">
        <v>169</v>
      </c>
      <c r="F182" t="s">
        <v>347</v>
      </c>
      <c r="G182" t="s">
        <v>433</v>
      </c>
      <c r="L182" t="s">
        <v>726</v>
      </c>
      <c r="M182" t="s">
        <v>428</v>
      </c>
      <c r="N182">
        <v>31.485099999999999</v>
      </c>
      <c r="AB182" t="str">
        <f>B2B!D179</f>
        <v>J1</v>
      </c>
      <c r="AC182" t="str">
        <f>B2B!E179</f>
        <v>C57</v>
      </c>
      <c r="AD182" t="str">
        <f t="shared" si="34"/>
        <v>J1-C57</v>
      </c>
      <c r="AE182" t="str">
        <f t="shared" si="35"/>
        <v>1.8V</v>
      </c>
      <c r="AF182" t="str">
        <f t="shared" si="36"/>
        <v>BC86</v>
      </c>
      <c r="AG182">
        <f t="shared" si="37"/>
        <v>183.7193</v>
      </c>
      <c r="AH182" t="str">
        <f>IF(IFERROR(IF(IF(AF182="--",INDEX(D:D,MATCH(AE182,INDEX(B:B,MATCH(AE182,B:B,)+1):B10696,)+MATCH(AE182,B:B,)))=D182,VLOOKUP(AE182,B:D,3,0),IF(AF182="--",INDEX(D:D,MATCH(AE182,INDEX(B:B,MATCH(AE182,B:B,)+1):B10696,)+MATCH(AE182,B:B,)),"---")),"---")=AD182,"---",IFERROR(IF(IF(AF182="--",INDEX(D:D,MATCH(AE182,INDEX(B:B,MATCH(AE182,B:B,)+1):B10696,)+MATCH(AE182,B:B,)))=AD182,VLOOKUP(AE182,B:D,3,0),IF(AF182="--",INDEX(D:D,MATCH(AE182,INDEX(B:B,MATCH(AE182,B:B,)+1):B10696,)+MATCH(AE182,B:B,)),"---")),"---"))</f>
        <v>---</v>
      </c>
      <c r="AI182" t="str">
        <f t="shared" si="38"/>
        <v>--</v>
      </c>
      <c r="AJ182" t="str">
        <f t="shared" si="39"/>
        <v>1.8V</v>
      </c>
      <c r="AK182">
        <f t="shared" si="40"/>
        <v>137</v>
      </c>
      <c r="AL182" t="str">
        <f t="shared" si="41"/>
        <v>BC86</v>
      </c>
      <c r="AT182" t="str">
        <f t="shared" si="32"/>
        <v>GND</v>
      </c>
      <c r="AU182" t="str">
        <f t="shared" si="33"/>
        <v>--</v>
      </c>
    </row>
    <row r="183" spans="1:47" x14ac:dyDescent="0.25">
      <c r="A183" t="str">
        <f t="shared" si="28"/>
        <v>J1-C59</v>
      </c>
      <c r="B183" t="str">
        <f t="shared" si="29"/>
        <v>12.0V</v>
      </c>
      <c r="C183" t="str">
        <f t="shared" si="30"/>
        <v>J1-12.0V</v>
      </c>
      <c r="D183" t="str">
        <f t="shared" si="31"/>
        <v>J1-C59</v>
      </c>
      <c r="E183" t="s">
        <v>169</v>
      </c>
      <c r="F183" t="s">
        <v>348</v>
      </c>
      <c r="G183" t="s">
        <v>443</v>
      </c>
      <c r="L183" t="s">
        <v>727</v>
      </c>
      <c r="M183" t="s">
        <v>428</v>
      </c>
      <c r="N183">
        <v>31.311</v>
      </c>
      <c r="AB183" t="str">
        <f>B2B!D180</f>
        <v>J1</v>
      </c>
      <c r="AC183" t="str">
        <f>B2B!E180</f>
        <v>C58</v>
      </c>
      <c r="AD183" t="str">
        <f t="shared" si="34"/>
        <v>J1-C58</v>
      </c>
      <c r="AE183" t="str">
        <f t="shared" si="35"/>
        <v>GND</v>
      </c>
      <c r="AF183" t="str">
        <f t="shared" si="36"/>
        <v>---</v>
      </c>
      <c r="AG183" t="str">
        <f t="shared" si="37"/>
        <v>---</v>
      </c>
      <c r="AH183" t="str">
        <f>IF(IFERROR(IF(IF(AF183="--",INDEX(D:D,MATCH(AE183,INDEX(B:B,MATCH(AE183,B:B,)+1):B10697,)+MATCH(AE183,B:B,)))=D183,VLOOKUP(AE183,B:D,3,0),IF(AF183="--",INDEX(D:D,MATCH(AE183,INDEX(B:B,MATCH(AE183,B:B,)+1):B10697,)+MATCH(AE183,B:B,)),"---")),"---")=AD183,"---",IFERROR(IF(IF(AF183="--",INDEX(D:D,MATCH(AE183,INDEX(B:B,MATCH(AE183,B:B,)+1):B10697,)+MATCH(AE183,B:B,)))=AD183,VLOOKUP(AE183,B:D,3,0),IF(AF183="--",INDEX(D:D,MATCH(AE183,INDEX(B:B,MATCH(AE183,B:B,)+1):B10697,)+MATCH(AE183,B:B,)),"---")),"---"))</f>
        <v>---</v>
      </c>
      <c r="AI183" t="str">
        <f t="shared" si="38"/>
        <v>--</v>
      </c>
      <c r="AJ183" t="str">
        <f t="shared" si="39"/>
        <v>GND</v>
      </c>
      <c r="AK183">
        <f t="shared" si="40"/>
        <v>1320</v>
      </c>
      <c r="AL183" t="str">
        <f t="shared" si="41"/>
        <v>---</v>
      </c>
      <c r="AT183" t="str">
        <f t="shared" si="32"/>
        <v>12.0V</v>
      </c>
      <c r="AU183" t="str">
        <f t="shared" si="33"/>
        <v>--</v>
      </c>
    </row>
    <row r="184" spans="1:47" x14ac:dyDescent="0.25">
      <c r="A184" t="str">
        <f t="shared" si="28"/>
        <v>J1-C60</v>
      </c>
      <c r="B184" t="str">
        <f t="shared" si="29"/>
        <v>12.0V</v>
      </c>
      <c r="C184" t="str">
        <f t="shared" si="30"/>
        <v>J1-12.0V</v>
      </c>
      <c r="D184" t="str">
        <f t="shared" si="31"/>
        <v>J1-C60</v>
      </c>
      <c r="E184" t="s">
        <v>169</v>
      </c>
      <c r="F184" t="s">
        <v>349</v>
      </c>
      <c r="G184" t="s">
        <v>443</v>
      </c>
      <c r="L184" t="s">
        <v>728</v>
      </c>
      <c r="M184" t="s">
        <v>428</v>
      </c>
      <c r="N184">
        <v>33.229399999999998</v>
      </c>
      <c r="AB184" t="str">
        <f>B2B!D181</f>
        <v>J1</v>
      </c>
      <c r="AC184" t="str">
        <f>B2B!E181</f>
        <v>C59</v>
      </c>
      <c r="AD184" t="str">
        <f t="shared" si="34"/>
        <v>J1-C59</v>
      </c>
      <c r="AE184" t="str">
        <f t="shared" si="35"/>
        <v>12.0V</v>
      </c>
      <c r="AF184" t="str">
        <f t="shared" si="36"/>
        <v>--</v>
      </c>
      <c r="AG184">
        <f t="shared" si="37"/>
        <v>105.446</v>
      </c>
      <c r="AH184" t="str">
        <f>IF(IFERROR(IF(IF(AF184="--",INDEX(D:D,MATCH(AE184,INDEX(B:B,MATCH(AE184,B:B,)+1):B10698,)+MATCH(AE184,B:B,)))=D184,VLOOKUP(AE184,B:D,3,0),IF(AF184="--",INDEX(D:D,MATCH(AE184,INDEX(B:B,MATCH(AE184,B:B,)+1):B10698,)+MATCH(AE184,B:B,)),"---")),"---")=AD184,"---",IFERROR(IF(IF(AF184="--",INDEX(D:D,MATCH(AE184,INDEX(B:B,MATCH(AE184,B:B,)+1):B10698,)+MATCH(AE184,B:B,)))=AD184,VLOOKUP(AE184,B:D,3,0),IF(AF184="--",INDEX(D:D,MATCH(AE184,INDEX(B:B,MATCH(AE184,B:B,)+1):B10698,)+MATCH(AE184,B:B,)),"---")),"---"))</f>
        <v>J1-A60</v>
      </c>
      <c r="AI184" t="str">
        <f t="shared" si="38"/>
        <v>--</v>
      </c>
      <c r="AJ184" t="str">
        <f t="shared" si="39"/>
        <v>12.0V</v>
      </c>
      <c r="AK184">
        <f t="shared" si="40"/>
        <v>64</v>
      </c>
      <c r="AL184" t="str">
        <f t="shared" si="41"/>
        <v>--</v>
      </c>
      <c r="AT184" t="str">
        <f t="shared" si="32"/>
        <v>12.0V</v>
      </c>
      <c r="AU184" t="str">
        <f t="shared" si="33"/>
        <v>--</v>
      </c>
    </row>
    <row r="185" spans="1:47" x14ac:dyDescent="0.25">
      <c r="A185" t="str">
        <f t="shared" si="28"/>
        <v>J1-D1</v>
      </c>
      <c r="B185" t="str">
        <f t="shared" si="29"/>
        <v>NetJ1_D1</v>
      </c>
      <c r="C185" t="str">
        <f t="shared" si="30"/>
        <v>J1-NetJ1_D1</v>
      </c>
      <c r="D185" t="str">
        <f t="shared" si="31"/>
        <v>J1-D1</v>
      </c>
      <c r="E185" t="s">
        <v>169</v>
      </c>
      <c r="F185" t="s">
        <v>350</v>
      </c>
      <c r="G185" t="s">
        <v>729</v>
      </c>
      <c r="L185" t="s">
        <v>730</v>
      </c>
      <c r="M185" t="s">
        <v>428</v>
      </c>
      <c r="N185">
        <v>33.087400000000002</v>
      </c>
      <c r="AB185" t="str">
        <f>B2B!D182</f>
        <v>J1</v>
      </c>
      <c r="AC185" t="str">
        <f>B2B!E182</f>
        <v>C60</v>
      </c>
      <c r="AD185" t="str">
        <f t="shared" si="34"/>
        <v>J1-C60</v>
      </c>
      <c r="AE185" t="str">
        <f t="shared" si="35"/>
        <v>12.0V</v>
      </c>
      <c r="AF185" t="str">
        <f t="shared" si="36"/>
        <v>--</v>
      </c>
      <c r="AG185">
        <f t="shared" si="37"/>
        <v>105.446</v>
      </c>
      <c r="AH185" t="str">
        <f>IF(IFERROR(IF(IF(AF185="--",INDEX(D:D,MATCH(AE185,INDEX(B:B,MATCH(AE185,B:B,)+1):B10699,)+MATCH(AE185,B:B,)))=D185,VLOOKUP(AE185,B:D,3,0),IF(AF185="--",INDEX(D:D,MATCH(AE185,INDEX(B:B,MATCH(AE185,B:B,)+1):B10699,)+MATCH(AE185,B:B,)),"---")),"---")=AD185,"---",IFERROR(IF(IF(AF185="--",INDEX(D:D,MATCH(AE185,INDEX(B:B,MATCH(AE185,B:B,)+1):B10699,)+MATCH(AE185,B:B,)))=AD185,VLOOKUP(AE185,B:D,3,0),IF(AF185="--",INDEX(D:D,MATCH(AE185,INDEX(B:B,MATCH(AE185,B:B,)+1):B10699,)+MATCH(AE185,B:B,)),"---")),"---"))</f>
        <v>J1-A60</v>
      </c>
      <c r="AI185" t="str">
        <f t="shared" si="38"/>
        <v>--</v>
      </c>
      <c r="AJ185" t="str">
        <f t="shared" si="39"/>
        <v>12.0V</v>
      </c>
      <c r="AK185">
        <f t="shared" si="40"/>
        <v>64</v>
      </c>
      <c r="AL185" t="str">
        <f t="shared" si="41"/>
        <v>--</v>
      </c>
      <c r="AT185" t="str">
        <f t="shared" si="32"/>
        <v>NetJ1_D1</v>
      </c>
      <c r="AU185" t="str">
        <f t="shared" si="33"/>
        <v>--</v>
      </c>
    </row>
    <row r="186" spans="1:47" x14ac:dyDescent="0.25">
      <c r="A186" t="str">
        <f t="shared" si="28"/>
        <v>J1-D2</v>
      </c>
      <c r="B186" t="str">
        <f t="shared" si="29"/>
        <v>NetJ1_D2</v>
      </c>
      <c r="C186" t="str">
        <f t="shared" si="30"/>
        <v>J1-NetJ1_D2</v>
      </c>
      <c r="D186" t="str">
        <f t="shared" si="31"/>
        <v>J1-D2</v>
      </c>
      <c r="E186" t="s">
        <v>169</v>
      </c>
      <c r="F186" t="s">
        <v>351</v>
      </c>
      <c r="G186" t="s">
        <v>731</v>
      </c>
      <c r="L186" t="s">
        <v>732</v>
      </c>
      <c r="M186" t="s">
        <v>428</v>
      </c>
      <c r="N186">
        <v>37.811399999999999</v>
      </c>
      <c r="AB186" t="str">
        <f>B2B!D183</f>
        <v>J1</v>
      </c>
      <c r="AC186" t="str">
        <f>B2B!E183</f>
        <v>D1</v>
      </c>
      <c r="AD186" t="str">
        <f t="shared" si="34"/>
        <v>J1-D1</v>
      </c>
      <c r="AE186" t="str">
        <f t="shared" si="35"/>
        <v>NetJ1_D1</v>
      </c>
      <c r="AF186" t="str">
        <f t="shared" si="36"/>
        <v>--</v>
      </c>
      <c r="AG186" t="e">
        <f t="shared" si="37"/>
        <v>#N/A</v>
      </c>
      <c r="AH186" t="str">
        <f>IF(IFERROR(IF(IF(AF186="--",INDEX(D:D,MATCH(AE186,INDEX(B:B,MATCH(AE186,B:B,)+1):B10700,)+MATCH(AE186,B:B,)))=D186,VLOOKUP(AE186,B:D,3,0),IF(AF186="--",INDEX(D:D,MATCH(AE186,INDEX(B:B,MATCH(AE186,B:B,)+1):B10700,)+MATCH(AE186,B:B,)),"---")),"---")=AD186,"---",IFERROR(IF(IF(AF186="--",INDEX(D:D,MATCH(AE186,INDEX(B:B,MATCH(AE186,B:B,)+1):B10700,)+MATCH(AE186,B:B,)))=AD186,VLOOKUP(AE186,B:D,3,0),IF(AF186="--",INDEX(D:D,MATCH(AE186,INDEX(B:B,MATCH(AE186,B:B,)+1):B10700,)+MATCH(AE186,B:B,)),"---")),"---"))</f>
        <v>---</v>
      </c>
      <c r="AI186" t="str">
        <f t="shared" si="38"/>
        <v>--</v>
      </c>
      <c r="AJ186" t="str">
        <f t="shared" si="39"/>
        <v>NetJ1_D1</v>
      </c>
      <c r="AK186">
        <f t="shared" si="40"/>
        <v>1</v>
      </c>
      <c r="AL186" t="str">
        <f t="shared" si="41"/>
        <v>--</v>
      </c>
      <c r="AT186" t="str">
        <f t="shared" si="32"/>
        <v>NetJ1_D2</v>
      </c>
      <c r="AU186" t="str">
        <f t="shared" si="33"/>
        <v>--</v>
      </c>
    </row>
    <row r="187" spans="1:47" x14ac:dyDescent="0.25">
      <c r="A187" t="str">
        <f t="shared" si="28"/>
        <v>J1-D3</v>
      </c>
      <c r="B187" t="str">
        <f t="shared" si="29"/>
        <v>GND</v>
      </c>
      <c r="C187" t="str">
        <f t="shared" si="30"/>
        <v>J1-GND</v>
      </c>
      <c r="D187" t="str">
        <f t="shared" si="31"/>
        <v>J1-D3</v>
      </c>
      <c r="E187" t="s">
        <v>169</v>
      </c>
      <c r="F187" t="s">
        <v>352</v>
      </c>
      <c r="G187" t="s">
        <v>433</v>
      </c>
      <c r="L187" t="s">
        <v>733</v>
      </c>
      <c r="M187" t="s">
        <v>428</v>
      </c>
      <c r="N187">
        <v>37.529299999999999</v>
      </c>
      <c r="AB187" t="str">
        <f>B2B!D184</f>
        <v>J1</v>
      </c>
      <c r="AC187" t="str">
        <f>B2B!E184</f>
        <v>D2</v>
      </c>
      <c r="AD187" t="str">
        <f t="shared" si="34"/>
        <v>J1-D2</v>
      </c>
      <c r="AE187" t="str">
        <f t="shared" si="35"/>
        <v>NetJ1_D2</v>
      </c>
      <c r="AF187" t="str">
        <f t="shared" si="36"/>
        <v>--</v>
      </c>
      <c r="AG187" t="e">
        <f t="shared" si="37"/>
        <v>#N/A</v>
      </c>
      <c r="AH187" t="str">
        <f>IF(IFERROR(IF(IF(AF187="--",INDEX(D:D,MATCH(AE187,INDEX(B:B,MATCH(AE187,B:B,)+1):B10701,)+MATCH(AE187,B:B,)))=D187,VLOOKUP(AE187,B:D,3,0),IF(AF187="--",INDEX(D:D,MATCH(AE187,INDEX(B:B,MATCH(AE187,B:B,)+1):B10701,)+MATCH(AE187,B:B,)),"---")),"---")=AD187,"---",IFERROR(IF(IF(AF187="--",INDEX(D:D,MATCH(AE187,INDEX(B:B,MATCH(AE187,B:B,)+1):B10701,)+MATCH(AE187,B:B,)))=AD187,VLOOKUP(AE187,B:D,3,0),IF(AF187="--",INDEX(D:D,MATCH(AE187,INDEX(B:B,MATCH(AE187,B:B,)+1):B10701,)+MATCH(AE187,B:B,)),"---")),"---"))</f>
        <v>---</v>
      </c>
      <c r="AI187" t="str">
        <f t="shared" si="38"/>
        <v>--</v>
      </c>
      <c r="AJ187" t="str">
        <f t="shared" si="39"/>
        <v>NetJ1_D2</v>
      </c>
      <c r="AK187">
        <f t="shared" si="40"/>
        <v>1</v>
      </c>
      <c r="AL187" t="str">
        <f t="shared" si="41"/>
        <v>--</v>
      </c>
      <c r="AT187" t="str">
        <f t="shared" si="32"/>
        <v>GND</v>
      </c>
      <c r="AU187" t="str">
        <f t="shared" si="33"/>
        <v>--</v>
      </c>
    </row>
    <row r="188" spans="1:47" x14ac:dyDescent="0.25">
      <c r="A188" t="str">
        <f t="shared" si="28"/>
        <v>J1-D4</v>
      </c>
      <c r="B188" t="str">
        <f t="shared" si="29"/>
        <v>GTSL1A_CLK_P</v>
      </c>
      <c r="C188" t="str">
        <f t="shared" si="30"/>
        <v>J1-GTSL1A_CLK_P</v>
      </c>
      <c r="D188" t="str">
        <f t="shared" si="31"/>
        <v>J1-D4</v>
      </c>
      <c r="E188" t="s">
        <v>169</v>
      </c>
      <c r="F188" t="s">
        <v>353</v>
      </c>
      <c r="G188" t="s">
        <v>734</v>
      </c>
      <c r="L188" t="s">
        <v>735</v>
      </c>
      <c r="M188" t="s">
        <v>428</v>
      </c>
      <c r="N188">
        <v>22.3781</v>
      </c>
      <c r="AB188" t="str">
        <f>B2B!D185</f>
        <v>J1</v>
      </c>
      <c r="AC188" t="str">
        <f>B2B!E185</f>
        <v>D3</v>
      </c>
      <c r="AD188" t="str">
        <f t="shared" si="34"/>
        <v>J1-D3</v>
      </c>
      <c r="AE188" t="str">
        <f t="shared" si="35"/>
        <v>GND</v>
      </c>
      <c r="AF188" t="str">
        <f t="shared" si="36"/>
        <v>---</v>
      </c>
      <c r="AG188" t="str">
        <f t="shared" si="37"/>
        <v>---</v>
      </c>
      <c r="AH188" t="str">
        <f>IF(IFERROR(IF(IF(AF188="--",INDEX(D:D,MATCH(AE188,INDEX(B:B,MATCH(AE188,B:B,)+1):B10702,)+MATCH(AE188,B:B,)))=D188,VLOOKUP(AE188,B:D,3,0),IF(AF188="--",INDEX(D:D,MATCH(AE188,INDEX(B:B,MATCH(AE188,B:B,)+1):B10702,)+MATCH(AE188,B:B,)),"---")),"---")=AD188,"---",IFERROR(IF(IF(AF188="--",INDEX(D:D,MATCH(AE188,INDEX(B:B,MATCH(AE188,B:B,)+1):B10702,)+MATCH(AE188,B:B,)))=AD188,VLOOKUP(AE188,B:D,3,0),IF(AF188="--",INDEX(D:D,MATCH(AE188,INDEX(B:B,MATCH(AE188,B:B,)+1):B10702,)+MATCH(AE188,B:B,)),"---")),"---"))</f>
        <v>---</v>
      </c>
      <c r="AI188" t="str">
        <f t="shared" si="38"/>
        <v>--</v>
      </c>
      <c r="AJ188" t="str">
        <f t="shared" si="39"/>
        <v>GND</v>
      </c>
      <c r="AK188">
        <f t="shared" si="40"/>
        <v>1320</v>
      </c>
      <c r="AL188" t="str">
        <f t="shared" si="41"/>
        <v>---</v>
      </c>
      <c r="AT188" t="str">
        <f t="shared" si="32"/>
        <v>GTSL1A_CLK_P</v>
      </c>
      <c r="AU188" t="str">
        <f t="shared" si="33"/>
        <v>--</v>
      </c>
    </row>
    <row r="189" spans="1:47" x14ac:dyDescent="0.25">
      <c r="A189" t="str">
        <f t="shared" si="28"/>
        <v>J1-D5</v>
      </c>
      <c r="B189" t="str">
        <f t="shared" si="29"/>
        <v>GTSL1A_CLK_N</v>
      </c>
      <c r="C189" t="str">
        <f t="shared" si="30"/>
        <v>J1-GTSL1A_CLK_N</v>
      </c>
      <c r="D189" t="str">
        <f t="shared" si="31"/>
        <v>J1-D5</v>
      </c>
      <c r="E189" t="s">
        <v>169</v>
      </c>
      <c r="F189" t="s">
        <v>354</v>
      </c>
      <c r="G189" t="s">
        <v>736</v>
      </c>
      <c r="L189" t="s">
        <v>737</v>
      </c>
      <c r="M189" t="s">
        <v>428</v>
      </c>
      <c r="N189">
        <v>22.211300000000001</v>
      </c>
      <c r="AB189" t="str">
        <f>B2B!D186</f>
        <v>J1</v>
      </c>
      <c r="AC189" t="str">
        <f>B2B!E186</f>
        <v>D4</v>
      </c>
      <c r="AD189" t="str">
        <f t="shared" si="34"/>
        <v>J1-D4</v>
      </c>
      <c r="AE189" t="str">
        <f t="shared" si="35"/>
        <v>GTSL1A_CLK_P</v>
      </c>
      <c r="AF189" t="str">
        <f t="shared" si="36"/>
        <v>BB120</v>
      </c>
      <c r="AG189">
        <f t="shared" si="37"/>
        <v>21.1</v>
      </c>
      <c r="AH189" t="str">
        <f>IF(IFERROR(IF(IF(AF189="--",INDEX(D:D,MATCH(AE189,INDEX(B:B,MATCH(AE189,B:B,)+1):B10703,)+MATCH(AE189,B:B,)))=D189,VLOOKUP(AE189,B:D,3,0),IF(AF189="--",INDEX(D:D,MATCH(AE189,INDEX(B:B,MATCH(AE189,B:B,)+1):B10703,)+MATCH(AE189,B:B,)),"---")),"---")=AD189,"---",IFERROR(IF(IF(AF189="--",INDEX(D:D,MATCH(AE189,INDEX(B:B,MATCH(AE189,B:B,)+1):B10703,)+MATCH(AE189,B:B,)))=AD189,VLOOKUP(AE189,B:D,3,0),IF(AF189="--",INDEX(D:D,MATCH(AE189,INDEX(B:B,MATCH(AE189,B:B,)+1):B10703,)+MATCH(AE189,B:B,)),"---")),"---"))</f>
        <v>---</v>
      </c>
      <c r="AI189" t="str">
        <f t="shared" si="38"/>
        <v>--</v>
      </c>
      <c r="AJ189" t="str">
        <f t="shared" si="39"/>
        <v>GTSL1A_CLK_P</v>
      </c>
      <c r="AK189">
        <f t="shared" si="40"/>
        <v>2</v>
      </c>
      <c r="AL189" t="str">
        <f t="shared" si="41"/>
        <v>BB120</v>
      </c>
      <c r="AT189" t="str">
        <f t="shared" si="32"/>
        <v>GTSL1A_CLK_N</v>
      </c>
      <c r="AU189" t="str">
        <f t="shared" si="33"/>
        <v>--</v>
      </c>
    </row>
    <row r="190" spans="1:47" x14ac:dyDescent="0.25">
      <c r="A190" t="str">
        <f t="shared" si="28"/>
        <v>J1-D6</v>
      </c>
      <c r="B190" t="str">
        <f t="shared" si="29"/>
        <v>GND</v>
      </c>
      <c r="C190" t="str">
        <f t="shared" si="30"/>
        <v>J1-GND</v>
      </c>
      <c r="D190" t="str">
        <f t="shared" si="31"/>
        <v>J1-D6</v>
      </c>
      <c r="E190" t="s">
        <v>169</v>
      </c>
      <c r="F190" t="s">
        <v>355</v>
      </c>
      <c r="G190" t="s">
        <v>433</v>
      </c>
      <c r="L190" t="s">
        <v>738</v>
      </c>
      <c r="M190" t="s">
        <v>428</v>
      </c>
      <c r="N190">
        <v>28.993200000000002</v>
      </c>
      <c r="AB190" t="str">
        <f>B2B!D187</f>
        <v>J1</v>
      </c>
      <c r="AC190" t="str">
        <f>B2B!E187</f>
        <v>D5</v>
      </c>
      <c r="AD190" t="str">
        <f t="shared" si="34"/>
        <v>J1-D5</v>
      </c>
      <c r="AE190" t="str">
        <f t="shared" si="35"/>
        <v>GTSL1A_CLK_N</v>
      </c>
      <c r="AF190" t="str">
        <f t="shared" si="36"/>
        <v>BB115</v>
      </c>
      <c r="AG190">
        <f t="shared" si="37"/>
        <v>21.1065</v>
      </c>
      <c r="AH190" t="str">
        <f>IF(IFERROR(IF(IF(AF190="--",INDEX(D:D,MATCH(AE190,INDEX(B:B,MATCH(AE190,B:B,)+1):B10704,)+MATCH(AE190,B:B,)))=D190,VLOOKUP(AE190,B:D,3,0),IF(AF190="--",INDEX(D:D,MATCH(AE190,INDEX(B:B,MATCH(AE190,B:B,)+1):B10704,)+MATCH(AE190,B:B,)),"---")),"---")=AD190,"---",IFERROR(IF(IF(AF190="--",INDEX(D:D,MATCH(AE190,INDEX(B:B,MATCH(AE190,B:B,)+1):B10704,)+MATCH(AE190,B:B,)))=AD190,VLOOKUP(AE190,B:D,3,0),IF(AF190="--",INDEX(D:D,MATCH(AE190,INDEX(B:B,MATCH(AE190,B:B,)+1):B10704,)+MATCH(AE190,B:B,)),"---")),"---"))</f>
        <v>---</v>
      </c>
      <c r="AI190" t="str">
        <f t="shared" si="38"/>
        <v>--</v>
      </c>
      <c r="AJ190" t="str">
        <f t="shared" si="39"/>
        <v>GTSL1A_CLK_N</v>
      </c>
      <c r="AK190">
        <f t="shared" si="40"/>
        <v>2</v>
      </c>
      <c r="AL190" t="str">
        <f t="shared" si="41"/>
        <v>BB115</v>
      </c>
      <c r="AT190" t="str">
        <f t="shared" si="32"/>
        <v>GND</v>
      </c>
      <c r="AU190" t="str">
        <f t="shared" si="33"/>
        <v>--</v>
      </c>
    </row>
    <row r="191" spans="1:47" x14ac:dyDescent="0.25">
      <c r="A191" t="str">
        <f t="shared" si="28"/>
        <v>J1-D7</v>
      </c>
      <c r="B191" t="str">
        <f t="shared" si="29"/>
        <v>GTSL1A_RX0_P</v>
      </c>
      <c r="C191" t="str">
        <f t="shared" si="30"/>
        <v>J1-GTSL1A_RX0_P</v>
      </c>
      <c r="D191" t="str">
        <f t="shared" si="31"/>
        <v>J1-D7</v>
      </c>
      <c r="E191" t="s">
        <v>169</v>
      </c>
      <c r="F191" t="s">
        <v>356</v>
      </c>
      <c r="G191" t="s">
        <v>739</v>
      </c>
      <c r="L191" t="s">
        <v>740</v>
      </c>
      <c r="M191" t="s">
        <v>428</v>
      </c>
      <c r="N191">
        <v>28.850100000000001</v>
      </c>
      <c r="AB191" t="str">
        <f>B2B!D188</f>
        <v>J1</v>
      </c>
      <c r="AC191" t="str">
        <f>B2B!E188</f>
        <v>D6</v>
      </c>
      <c r="AD191" t="str">
        <f t="shared" si="34"/>
        <v>J1-D6</v>
      </c>
      <c r="AE191" t="str">
        <f t="shared" si="35"/>
        <v>GND</v>
      </c>
      <c r="AF191" t="str">
        <f t="shared" si="36"/>
        <v>---</v>
      </c>
      <c r="AG191" t="str">
        <f t="shared" si="37"/>
        <v>---</v>
      </c>
      <c r="AH191" t="str">
        <f>IF(IFERROR(IF(IF(AF191="--",INDEX(D:D,MATCH(AE191,INDEX(B:B,MATCH(AE191,B:B,)+1):B10705,)+MATCH(AE191,B:B,)))=D191,VLOOKUP(AE191,B:D,3,0),IF(AF191="--",INDEX(D:D,MATCH(AE191,INDEX(B:B,MATCH(AE191,B:B,)+1):B10705,)+MATCH(AE191,B:B,)),"---")),"---")=AD191,"---",IFERROR(IF(IF(AF191="--",INDEX(D:D,MATCH(AE191,INDEX(B:B,MATCH(AE191,B:B,)+1):B10705,)+MATCH(AE191,B:B,)))=AD191,VLOOKUP(AE191,B:D,3,0),IF(AF191="--",INDEX(D:D,MATCH(AE191,INDEX(B:B,MATCH(AE191,B:B,)+1):B10705,)+MATCH(AE191,B:B,)),"---")),"---"))</f>
        <v>---</v>
      </c>
      <c r="AI191" t="str">
        <f t="shared" si="38"/>
        <v>--</v>
      </c>
      <c r="AJ191" t="str">
        <f t="shared" si="39"/>
        <v>GND</v>
      </c>
      <c r="AK191">
        <f t="shared" si="40"/>
        <v>1320</v>
      </c>
      <c r="AL191" t="str">
        <f t="shared" si="41"/>
        <v>---</v>
      </c>
      <c r="AT191" t="str">
        <f t="shared" si="32"/>
        <v>GTSL1A_RX0_P</v>
      </c>
      <c r="AU191" t="str">
        <f t="shared" si="33"/>
        <v>--</v>
      </c>
    </row>
    <row r="192" spans="1:47" x14ac:dyDescent="0.25">
      <c r="A192" t="str">
        <f t="shared" si="28"/>
        <v>J1-D8</v>
      </c>
      <c r="B192" t="str">
        <f t="shared" si="29"/>
        <v>GTSL1A_RX0_N</v>
      </c>
      <c r="C192" t="str">
        <f t="shared" si="30"/>
        <v>J1-GTSL1A_RX0_N</v>
      </c>
      <c r="D192" t="str">
        <f t="shared" si="31"/>
        <v>J1-D8</v>
      </c>
      <c r="E192" t="s">
        <v>169</v>
      </c>
      <c r="F192" t="s">
        <v>357</v>
      </c>
      <c r="G192" t="s">
        <v>741</v>
      </c>
      <c r="L192" t="s">
        <v>742</v>
      </c>
      <c r="M192" t="s">
        <v>428</v>
      </c>
      <c r="N192">
        <v>21.907</v>
      </c>
      <c r="AB192" t="str">
        <f>B2B!D189</f>
        <v>J1</v>
      </c>
      <c r="AC192" t="str">
        <f>B2B!E189</f>
        <v>D7</v>
      </c>
      <c r="AD192" t="str">
        <f t="shared" si="34"/>
        <v>J1-D7</v>
      </c>
      <c r="AE192" t="str">
        <f t="shared" si="35"/>
        <v>GTSL1A_RX0_P</v>
      </c>
      <c r="AF192" t="str">
        <f t="shared" si="36"/>
        <v>BV135</v>
      </c>
      <c r="AG192">
        <f t="shared" si="37"/>
        <v>9.3408999999999995</v>
      </c>
      <c r="AH192" t="str">
        <f>IF(IFERROR(IF(IF(AF192="--",INDEX(D:D,MATCH(AE192,INDEX(B:B,MATCH(AE192,B:B,)+1):B10706,)+MATCH(AE192,B:B,)))=D192,VLOOKUP(AE192,B:D,3,0),IF(AF192="--",INDEX(D:D,MATCH(AE192,INDEX(B:B,MATCH(AE192,B:B,)+1):B10706,)+MATCH(AE192,B:B,)),"---")),"---")=AD192,"---",IFERROR(IF(IF(AF192="--",INDEX(D:D,MATCH(AE192,INDEX(B:B,MATCH(AE192,B:B,)+1):B10706,)+MATCH(AE192,B:B,)))=AD192,VLOOKUP(AE192,B:D,3,0),IF(AF192="--",INDEX(D:D,MATCH(AE192,INDEX(B:B,MATCH(AE192,B:B,)+1):B10706,)+MATCH(AE192,B:B,)),"---")),"---"))</f>
        <v>---</v>
      </c>
      <c r="AI192" t="str">
        <f t="shared" si="38"/>
        <v>--</v>
      </c>
      <c r="AJ192" t="str">
        <f t="shared" si="39"/>
        <v>GTSL1A_RX0_P</v>
      </c>
      <c r="AK192">
        <f t="shared" si="40"/>
        <v>2</v>
      </c>
      <c r="AL192" t="str">
        <f t="shared" si="41"/>
        <v>BV135</v>
      </c>
      <c r="AT192" t="str">
        <f t="shared" si="32"/>
        <v>GTSL1A_RX0_N</v>
      </c>
      <c r="AU192" t="str">
        <f t="shared" si="33"/>
        <v>--</v>
      </c>
    </row>
    <row r="193" spans="1:47" x14ac:dyDescent="0.25">
      <c r="A193" t="str">
        <f t="shared" si="28"/>
        <v>J1-D9</v>
      </c>
      <c r="B193" t="str">
        <f t="shared" si="29"/>
        <v>GND</v>
      </c>
      <c r="C193" t="str">
        <f t="shared" si="30"/>
        <v>J1-GND</v>
      </c>
      <c r="D193" t="str">
        <f t="shared" si="31"/>
        <v>J1-D9</v>
      </c>
      <c r="E193" t="s">
        <v>169</v>
      </c>
      <c r="F193" t="s">
        <v>358</v>
      </c>
      <c r="G193" t="s">
        <v>433</v>
      </c>
      <c r="L193" t="s">
        <v>743</v>
      </c>
      <c r="M193" t="s">
        <v>428</v>
      </c>
      <c r="N193">
        <v>21.808</v>
      </c>
      <c r="AB193" t="str">
        <f>B2B!D190</f>
        <v>J1</v>
      </c>
      <c r="AC193" t="str">
        <f>B2B!E190</f>
        <v>D8</v>
      </c>
      <c r="AD193" t="str">
        <f t="shared" si="34"/>
        <v>J1-D8</v>
      </c>
      <c r="AE193" t="str">
        <f t="shared" si="35"/>
        <v>GTSL1A_RX0_N</v>
      </c>
      <c r="AF193" t="str">
        <f t="shared" si="36"/>
        <v>BV133</v>
      </c>
      <c r="AG193">
        <f t="shared" si="37"/>
        <v>9.3363999999999994</v>
      </c>
      <c r="AH193" t="str">
        <f>IF(IFERROR(IF(IF(AF193="--",INDEX(D:D,MATCH(AE193,INDEX(B:B,MATCH(AE193,B:B,)+1):B10707,)+MATCH(AE193,B:B,)))=D193,VLOOKUP(AE193,B:D,3,0),IF(AF193="--",INDEX(D:D,MATCH(AE193,INDEX(B:B,MATCH(AE193,B:B,)+1):B10707,)+MATCH(AE193,B:B,)),"---")),"---")=AD193,"---",IFERROR(IF(IF(AF193="--",INDEX(D:D,MATCH(AE193,INDEX(B:B,MATCH(AE193,B:B,)+1):B10707,)+MATCH(AE193,B:B,)))=AD193,VLOOKUP(AE193,B:D,3,0),IF(AF193="--",INDEX(D:D,MATCH(AE193,INDEX(B:B,MATCH(AE193,B:B,)+1):B10707,)+MATCH(AE193,B:B,)),"---")),"---"))</f>
        <v>---</v>
      </c>
      <c r="AI193" t="str">
        <f t="shared" si="38"/>
        <v>--</v>
      </c>
      <c r="AJ193" t="str">
        <f t="shared" si="39"/>
        <v>GTSL1A_RX0_N</v>
      </c>
      <c r="AK193">
        <f t="shared" si="40"/>
        <v>2</v>
      </c>
      <c r="AL193" t="str">
        <f t="shared" si="41"/>
        <v>BV133</v>
      </c>
      <c r="AT193" t="str">
        <f t="shared" si="32"/>
        <v>GND</v>
      </c>
      <c r="AU193" t="str">
        <f t="shared" si="33"/>
        <v>--</v>
      </c>
    </row>
    <row r="194" spans="1:47" x14ac:dyDescent="0.25">
      <c r="A194" t="str">
        <f t="shared" si="28"/>
        <v>J1-D10</v>
      </c>
      <c r="B194" t="str">
        <f t="shared" si="29"/>
        <v>GTSL1A_RX2_P</v>
      </c>
      <c r="C194" t="str">
        <f t="shared" si="30"/>
        <v>J1-GTSL1A_RX2_P</v>
      </c>
      <c r="D194" t="str">
        <f t="shared" si="31"/>
        <v>J1-D10</v>
      </c>
      <c r="E194" t="s">
        <v>169</v>
      </c>
      <c r="F194" t="s">
        <v>359</v>
      </c>
      <c r="G194" t="s">
        <v>744</v>
      </c>
      <c r="L194" t="s">
        <v>745</v>
      </c>
      <c r="M194" t="s">
        <v>428</v>
      </c>
      <c r="N194">
        <v>23.584499999999998</v>
      </c>
      <c r="AB194" t="str">
        <f>B2B!D191</f>
        <v>J1</v>
      </c>
      <c r="AC194" t="str">
        <f>B2B!E191</f>
        <v>D9</v>
      </c>
      <c r="AD194" t="str">
        <f t="shared" si="34"/>
        <v>J1-D9</v>
      </c>
      <c r="AE194" t="str">
        <f t="shared" si="35"/>
        <v>GND</v>
      </c>
      <c r="AF194" t="str">
        <f t="shared" si="36"/>
        <v>---</v>
      </c>
      <c r="AG194" t="str">
        <f t="shared" si="37"/>
        <v>---</v>
      </c>
      <c r="AH194" t="str">
        <f>IF(IFERROR(IF(IF(AF194="--",INDEX(D:D,MATCH(AE194,INDEX(B:B,MATCH(AE194,B:B,)+1):B10708,)+MATCH(AE194,B:B,)))=D194,VLOOKUP(AE194,B:D,3,0),IF(AF194="--",INDEX(D:D,MATCH(AE194,INDEX(B:B,MATCH(AE194,B:B,)+1):B10708,)+MATCH(AE194,B:B,)),"---")),"---")=AD194,"---",IFERROR(IF(IF(AF194="--",INDEX(D:D,MATCH(AE194,INDEX(B:B,MATCH(AE194,B:B,)+1):B10708,)+MATCH(AE194,B:B,)))=AD194,VLOOKUP(AE194,B:D,3,0),IF(AF194="--",INDEX(D:D,MATCH(AE194,INDEX(B:B,MATCH(AE194,B:B,)+1):B10708,)+MATCH(AE194,B:B,)),"---")),"---"))</f>
        <v>---</v>
      </c>
      <c r="AI194" t="str">
        <f t="shared" si="38"/>
        <v>--</v>
      </c>
      <c r="AJ194" t="str">
        <f t="shared" si="39"/>
        <v>GND</v>
      </c>
      <c r="AK194">
        <f t="shared" si="40"/>
        <v>1320</v>
      </c>
      <c r="AL194" t="str">
        <f t="shared" si="41"/>
        <v>---</v>
      </c>
      <c r="AT194" t="str">
        <f t="shared" si="32"/>
        <v>GTSL1A_RX2_P</v>
      </c>
      <c r="AU194" t="str">
        <f t="shared" si="33"/>
        <v>--</v>
      </c>
    </row>
    <row r="195" spans="1:47" x14ac:dyDescent="0.25">
      <c r="A195" t="str">
        <f t="shared" si="28"/>
        <v>J1-D11</v>
      </c>
      <c r="B195" t="str">
        <f t="shared" si="29"/>
        <v>GTSL1A_RX2_N</v>
      </c>
      <c r="C195" t="str">
        <f t="shared" si="30"/>
        <v>J1-GTSL1A_RX2_N</v>
      </c>
      <c r="D195" t="str">
        <f t="shared" si="31"/>
        <v>J1-D11</v>
      </c>
      <c r="E195" t="s">
        <v>169</v>
      </c>
      <c r="F195" t="s">
        <v>360</v>
      </c>
      <c r="G195" t="s">
        <v>746</v>
      </c>
      <c r="L195" t="s">
        <v>747</v>
      </c>
      <c r="M195" t="s">
        <v>428</v>
      </c>
      <c r="N195">
        <v>23.470300000000002</v>
      </c>
      <c r="AB195" t="str">
        <f>B2B!D192</f>
        <v>J1</v>
      </c>
      <c r="AC195" t="str">
        <f>B2B!E192</f>
        <v>D10</v>
      </c>
      <c r="AD195" t="str">
        <f t="shared" si="34"/>
        <v>J1-D10</v>
      </c>
      <c r="AE195" t="str">
        <f t="shared" si="35"/>
        <v>GTSL1A_RX2_P</v>
      </c>
      <c r="AF195" t="str">
        <f t="shared" si="36"/>
        <v>BJ135</v>
      </c>
      <c r="AG195">
        <f t="shared" si="37"/>
        <v>9.8262</v>
      </c>
      <c r="AH195" t="str">
        <f>IF(IFERROR(IF(IF(AF195="--",INDEX(D:D,MATCH(AE195,INDEX(B:B,MATCH(AE195,B:B,)+1):B10709,)+MATCH(AE195,B:B,)))=D195,VLOOKUP(AE195,B:D,3,0),IF(AF195="--",INDEX(D:D,MATCH(AE195,INDEX(B:B,MATCH(AE195,B:B,)+1):B10709,)+MATCH(AE195,B:B,)),"---")),"---")=AD195,"---",IFERROR(IF(IF(AF195="--",INDEX(D:D,MATCH(AE195,INDEX(B:B,MATCH(AE195,B:B,)+1):B10709,)+MATCH(AE195,B:B,)))=AD195,VLOOKUP(AE195,B:D,3,0),IF(AF195="--",INDEX(D:D,MATCH(AE195,INDEX(B:B,MATCH(AE195,B:B,)+1):B10709,)+MATCH(AE195,B:B,)),"---")),"---"))</f>
        <v>---</v>
      </c>
      <c r="AI195" t="str">
        <f t="shared" si="38"/>
        <v>--</v>
      </c>
      <c r="AJ195" t="str">
        <f t="shared" si="39"/>
        <v>GTSL1A_RX2_P</v>
      </c>
      <c r="AK195">
        <f t="shared" si="40"/>
        <v>2</v>
      </c>
      <c r="AL195" t="str">
        <f t="shared" si="41"/>
        <v>BJ135</v>
      </c>
      <c r="AT195" t="str">
        <f t="shared" si="32"/>
        <v>GTSL1A_RX2_N</v>
      </c>
      <c r="AU195" t="str">
        <f t="shared" si="33"/>
        <v>--</v>
      </c>
    </row>
    <row r="196" spans="1:47" x14ac:dyDescent="0.25">
      <c r="A196" t="str">
        <f t="shared" si="28"/>
        <v>J1-D12</v>
      </c>
      <c r="B196" t="str">
        <f t="shared" si="29"/>
        <v>GND</v>
      </c>
      <c r="C196" t="str">
        <f t="shared" si="30"/>
        <v>J1-GND</v>
      </c>
      <c r="D196" t="str">
        <f t="shared" si="31"/>
        <v>J1-D12</v>
      </c>
      <c r="E196" t="s">
        <v>169</v>
      </c>
      <c r="F196" t="s">
        <v>361</v>
      </c>
      <c r="G196" t="s">
        <v>433</v>
      </c>
      <c r="L196" t="s">
        <v>748</v>
      </c>
      <c r="M196" t="s">
        <v>428</v>
      </c>
      <c r="N196">
        <v>22.1525</v>
      </c>
      <c r="AB196" t="str">
        <f>B2B!D193</f>
        <v>J1</v>
      </c>
      <c r="AC196" t="str">
        <f>B2B!E193</f>
        <v>D11</v>
      </c>
      <c r="AD196" t="str">
        <f t="shared" si="34"/>
        <v>J1-D11</v>
      </c>
      <c r="AE196" t="str">
        <f t="shared" si="35"/>
        <v>GTSL1A_RX2_N</v>
      </c>
      <c r="AF196" t="str">
        <f t="shared" si="36"/>
        <v>BJ133</v>
      </c>
      <c r="AG196">
        <f t="shared" si="37"/>
        <v>9.8238000000000003</v>
      </c>
      <c r="AH196" t="str">
        <f>IF(IFERROR(IF(IF(AF196="--",INDEX(D:D,MATCH(AE196,INDEX(B:B,MATCH(AE196,B:B,)+1):B10710,)+MATCH(AE196,B:B,)))=D196,VLOOKUP(AE196,B:D,3,0),IF(AF196="--",INDEX(D:D,MATCH(AE196,INDEX(B:B,MATCH(AE196,B:B,)+1):B10710,)+MATCH(AE196,B:B,)),"---")),"---")=AD196,"---",IFERROR(IF(IF(AF196="--",INDEX(D:D,MATCH(AE196,INDEX(B:B,MATCH(AE196,B:B,)+1):B10710,)+MATCH(AE196,B:B,)))=AD196,VLOOKUP(AE196,B:D,3,0),IF(AF196="--",INDEX(D:D,MATCH(AE196,INDEX(B:B,MATCH(AE196,B:B,)+1):B10710,)+MATCH(AE196,B:B,)),"---")),"---"))</f>
        <v>---</v>
      </c>
      <c r="AI196" t="str">
        <f t="shared" si="38"/>
        <v>--</v>
      </c>
      <c r="AJ196" t="str">
        <f t="shared" si="39"/>
        <v>GTSL1A_RX2_N</v>
      </c>
      <c r="AK196">
        <f t="shared" si="40"/>
        <v>2</v>
      </c>
      <c r="AL196" t="str">
        <f t="shared" si="41"/>
        <v>BJ133</v>
      </c>
      <c r="AT196" t="str">
        <f t="shared" si="32"/>
        <v>GND</v>
      </c>
      <c r="AU196" t="str">
        <f t="shared" si="33"/>
        <v>--</v>
      </c>
    </row>
    <row r="197" spans="1:47" x14ac:dyDescent="0.25">
      <c r="A197" t="str">
        <f t="shared" si="28"/>
        <v>J1-D13</v>
      </c>
      <c r="B197" t="str">
        <f t="shared" si="29"/>
        <v>GND</v>
      </c>
      <c r="C197" t="str">
        <f t="shared" si="30"/>
        <v>J1-GND</v>
      </c>
      <c r="D197" t="str">
        <f t="shared" si="31"/>
        <v>J1-D13</v>
      </c>
      <c r="E197" t="s">
        <v>169</v>
      </c>
      <c r="F197" t="s">
        <v>362</v>
      </c>
      <c r="G197" t="s">
        <v>433</v>
      </c>
      <c r="L197" t="s">
        <v>749</v>
      </c>
      <c r="M197" t="s">
        <v>428</v>
      </c>
      <c r="N197">
        <v>22.323</v>
      </c>
      <c r="AB197" t="str">
        <f>B2B!D194</f>
        <v>J1</v>
      </c>
      <c r="AC197" t="str">
        <f>B2B!E194</f>
        <v>D12</v>
      </c>
      <c r="AD197" t="str">
        <f t="shared" si="34"/>
        <v>J1-D12</v>
      </c>
      <c r="AE197" t="str">
        <f t="shared" si="35"/>
        <v>GND</v>
      </c>
      <c r="AF197" t="str">
        <f t="shared" si="36"/>
        <v>---</v>
      </c>
      <c r="AG197" t="str">
        <f t="shared" si="37"/>
        <v>---</v>
      </c>
      <c r="AH197" t="str">
        <f>IF(IFERROR(IF(IF(AF197="--",INDEX(D:D,MATCH(AE197,INDEX(B:B,MATCH(AE197,B:B,)+1):B10711,)+MATCH(AE197,B:B,)))=D197,VLOOKUP(AE197,B:D,3,0),IF(AF197="--",INDEX(D:D,MATCH(AE197,INDEX(B:B,MATCH(AE197,B:B,)+1):B10711,)+MATCH(AE197,B:B,)),"---")),"---")=AD197,"---",IFERROR(IF(IF(AF197="--",INDEX(D:D,MATCH(AE197,INDEX(B:B,MATCH(AE197,B:B,)+1):B10711,)+MATCH(AE197,B:B,)))=AD197,VLOOKUP(AE197,B:D,3,0),IF(AF197="--",INDEX(D:D,MATCH(AE197,INDEX(B:B,MATCH(AE197,B:B,)+1):B10711,)+MATCH(AE197,B:B,)),"---")),"---"))</f>
        <v>---</v>
      </c>
      <c r="AI197" t="str">
        <f t="shared" si="38"/>
        <v>--</v>
      </c>
      <c r="AJ197" t="str">
        <f t="shared" si="39"/>
        <v>GND</v>
      </c>
      <c r="AK197">
        <f t="shared" si="40"/>
        <v>1320</v>
      </c>
      <c r="AL197" t="str">
        <f t="shared" si="41"/>
        <v>---</v>
      </c>
      <c r="AT197" t="str">
        <f t="shared" si="32"/>
        <v>GND</v>
      </c>
      <c r="AU197" t="str">
        <f t="shared" si="33"/>
        <v>--</v>
      </c>
    </row>
    <row r="198" spans="1:47" x14ac:dyDescent="0.25">
      <c r="A198" t="str">
        <f t="shared" ref="A198:A261" si="42">$E198&amp;"-"&amp;$F198</f>
        <v>J1-D14</v>
      </c>
      <c r="B198" t="str">
        <f t="shared" ref="B198:B261" si="43">IF(OR(E198=$A$2,E198=$B$2,E198=$C$2,E198=$D$2),"--",G198)</f>
        <v>GTSL1B_CLK_P</v>
      </c>
      <c r="C198" t="str">
        <f t="shared" ref="C198:C261" si="44">$E198&amp;"-"&amp;$G198</f>
        <v>J1-GTSL1B_CLK_P</v>
      </c>
      <c r="D198" t="str">
        <f t="shared" ref="D198:D261" si="45">A198</f>
        <v>J1-D14</v>
      </c>
      <c r="E198" t="s">
        <v>169</v>
      </c>
      <c r="F198" t="s">
        <v>363</v>
      </c>
      <c r="G198" t="s">
        <v>750</v>
      </c>
      <c r="L198" t="s">
        <v>751</v>
      </c>
      <c r="M198" t="s">
        <v>428</v>
      </c>
      <c r="N198">
        <v>25.9727</v>
      </c>
      <c r="AB198" t="str">
        <f>B2B!D195</f>
        <v>J1</v>
      </c>
      <c r="AC198" t="str">
        <f>B2B!E195</f>
        <v>D13</v>
      </c>
      <c r="AD198" t="str">
        <f t="shared" si="34"/>
        <v>J1-D13</v>
      </c>
      <c r="AE198" t="str">
        <f t="shared" si="35"/>
        <v>GND</v>
      </c>
      <c r="AF198" t="str">
        <f t="shared" si="36"/>
        <v>---</v>
      </c>
      <c r="AG198" t="str">
        <f t="shared" si="37"/>
        <v>---</v>
      </c>
      <c r="AH198" t="str">
        <f>IF(IFERROR(IF(IF(AF198="--",INDEX(D:D,MATCH(AE198,INDEX(B:B,MATCH(AE198,B:B,)+1):B10712,)+MATCH(AE198,B:B,)))=D198,VLOOKUP(AE198,B:D,3,0),IF(AF198="--",INDEX(D:D,MATCH(AE198,INDEX(B:B,MATCH(AE198,B:B,)+1):B10712,)+MATCH(AE198,B:B,)),"---")),"---")=AD198,"---",IFERROR(IF(IF(AF198="--",INDEX(D:D,MATCH(AE198,INDEX(B:B,MATCH(AE198,B:B,)+1):B10712,)+MATCH(AE198,B:B,)))=AD198,VLOOKUP(AE198,B:D,3,0),IF(AF198="--",INDEX(D:D,MATCH(AE198,INDEX(B:B,MATCH(AE198,B:B,)+1):B10712,)+MATCH(AE198,B:B,)),"---")),"---"))</f>
        <v>---</v>
      </c>
      <c r="AI198" t="str">
        <f t="shared" si="38"/>
        <v>--</v>
      </c>
      <c r="AJ198" t="str">
        <f t="shared" si="39"/>
        <v>GND</v>
      </c>
      <c r="AK198">
        <f t="shared" si="40"/>
        <v>1320</v>
      </c>
      <c r="AL198" t="str">
        <f t="shared" si="41"/>
        <v>---</v>
      </c>
      <c r="AT198" t="str">
        <f t="shared" ref="AT198:AT261" si="46">IF(IF(COUNTIF($AO$6:$AQ$150,B198)&gt;0,"---","--")="---",VLOOKUP(B198,$AO$6:$AQ$150,3,0),B198)</f>
        <v>GTSL1B_CLK_P</v>
      </c>
      <c r="AU198" t="str">
        <f t="shared" ref="AU198:AU261" si="47">IF(IF(COUNTIF($AO$6:$AQ$150,B198)&gt;0,"---","--")="---",VLOOKUP(B198,$AO$6:$AQ$150,2,0),"--")</f>
        <v>--</v>
      </c>
    </row>
    <row r="199" spans="1:47" x14ac:dyDescent="0.25">
      <c r="A199" t="str">
        <f t="shared" si="42"/>
        <v>J1-D15</v>
      </c>
      <c r="B199" t="str">
        <f t="shared" si="43"/>
        <v>GTSL1B_CLK_N</v>
      </c>
      <c r="C199" t="str">
        <f t="shared" si="44"/>
        <v>J1-GTSL1B_CLK_N</v>
      </c>
      <c r="D199" t="str">
        <f t="shared" si="45"/>
        <v>J1-D15</v>
      </c>
      <c r="E199" t="s">
        <v>169</v>
      </c>
      <c r="F199" t="s">
        <v>364</v>
      </c>
      <c r="G199" t="s">
        <v>752</v>
      </c>
      <c r="L199" t="s">
        <v>753</v>
      </c>
      <c r="M199" t="s">
        <v>428</v>
      </c>
      <c r="N199">
        <v>25.797699999999999</v>
      </c>
      <c r="AB199" t="str">
        <f>B2B!D196</f>
        <v>J1</v>
      </c>
      <c r="AC199" t="str">
        <f>B2B!E196</f>
        <v>D14</v>
      </c>
      <c r="AD199" t="str">
        <f t="shared" ref="AD199:AD262" si="48">AB199&amp;"-"&amp;AC199</f>
        <v>J1-D14</v>
      </c>
      <c r="AE199" t="str">
        <f t="shared" ref="AE199:AE262" si="49">VLOOKUP(AD199,A:G,7,0)</f>
        <v>GTSL1B_CLK_P</v>
      </c>
      <c r="AF199" t="str">
        <f t="shared" ref="AF199:AF262" si="50">IF(
IF(
IFERROR(VLOOKUP(AE199,$AM$6:$AM$50,1,),1)=1,1,0),
IFERROR(VLOOKUP($F$2&amp;"-"&amp;AE199,C:G,4,0),
"--"),"---")</f>
        <v>AV120</v>
      </c>
      <c r="AG199">
        <f t="shared" ref="AG199:AG262" si="51">IF(AF199&lt;&gt;"---",VLOOKUP(AE199,L:N,3,0),"---")</f>
        <v>18.230899999999998</v>
      </c>
      <c r="AH199" t="str">
        <f>IF(IFERROR(IF(IF(AF199="--",INDEX(D:D,MATCH(AE199,INDEX(B:B,MATCH(AE199,B:B,)+1):B10713,)+MATCH(AE199,B:B,)))=D199,VLOOKUP(AE199,B:D,3,0),IF(AF199="--",INDEX(D:D,MATCH(AE199,INDEX(B:B,MATCH(AE199,B:B,)+1):B10713,)+MATCH(AE199,B:B,)),"---")),"---")=AD199,"---",IFERROR(IF(IF(AF199="--",INDEX(D:D,MATCH(AE199,INDEX(B:B,MATCH(AE199,B:B,)+1):B10713,)+MATCH(AE199,B:B,)))=AD199,VLOOKUP(AE199,B:D,3,0),IF(AF199="--",INDEX(D:D,MATCH(AE199,INDEX(B:B,MATCH(AE199,B:B,)+1):B10713,)+MATCH(AE199,B:B,)),"---")),"---"))</f>
        <v>---</v>
      </c>
      <c r="AI199" t="str">
        <f t="shared" ref="AI199:AI262" si="52">IFERROR(IF(IF(COUNTIF($AO$6:$AQ$150,AE199)&gt;0,"---","--")="---",VLOOKUP(AE199,$AO$6:$AQ$150,2,0),"--"),"---")</f>
        <v>--</v>
      </c>
      <c r="AJ199" t="str">
        <f t="shared" ref="AJ199:AJ262" si="53">IF(IF(COUNTIF($AO$6:$AQ$150,AE199)&gt;0,"---","--")="---",VLOOKUP(AE199,$AO$6:$AQ$150,3,0),AE199)</f>
        <v>GTSL1B_CLK_P</v>
      </c>
      <c r="AK199">
        <f t="shared" ref="AK199:AK262" si="54">COUNTIF(B:B,AE199)</f>
        <v>2</v>
      </c>
      <c r="AL199" t="str">
        <f t="shared" ref="AL199:AL262" si="55">IF(
IF(
IFERROR(VLOOKUP(AJ199,$AM$6:$AM$50,1,),1)=1,1,0),
IFERROR(VLOOKUP($F$2&amp;"-"&amp;AJ199,C:G,4,0),
"--"),"---")</f>
        <v>AV120</v>
      </c>
      <c r="AT199" t="str">
        <f t="shared" si="46"/>
        <v>GTSL1B_CLK_N</v>
      </c>
      <c r="AU199" t="str">
        <f t="shared" si="47"/>
        <v>--</v>
      </c>
    </row>
    <row r="200" spans="1:47" x14ac:dyDescent="0.25">
      <c r="A200" t="str">
        <f t="shared" si="42"/>
        <v>J1-D16</v>
      </c>
      <c r="B200" t="str">
        <f t="shared" si="43"/>
        <v>GND</v>
      </c>
      <c r="C200" t="str">
        <f t="shared" si="44"/>
        <v>J1-GND</v>
      </c>
      <c r="D200" t="str">
        <f t="shared" si="45"/>
        <v>J1-D16</v>
      </c>
      <c r="E200" t="s">
        <v>169</v>
      </c>
      <c r="F200" t="s">
        <v>365</v>
      </c>
      <c r="G200" t="s">
        <v>433</v>
      </c>
      <c r="L200" t="s">
        <v>754</v>
      </c>
      <c r="M200" t="s">
        <v>428</v>
      </c>
      <c r="N200">
        <v>26.709599999999998</v>
      </c>
      <c r="AB200" t="str">
        <f>B2B!D197</f>
        <v>J1</v>
      </c>
      <c r="AC200" t="str">
        <f>B2B!E197</f>
        <v>D15</v>
      </c>
      <c r="AD200" t="str">
        <f t="shared" si="48"/>
        <v>J1-D15</v>
      </c>
      <c r="AE200" t="str">
        <f t="shared" si="49"/>
        <v>GTSL1B_CLK_N</v>
      </c>
      <c r="AF200" t="str">
        <f t="shared" si="50"/>
        <v>AV115</v>
      </c>
      <c r="AG200">
        <f t="shared" si="51"/>
        <v>18.255199999999999</v>
      </c>
      <c r="AH200" t="str">
        <f>IF(IFERROR(IF(IF(AF200="--",INDEX(D:D,MATCH(AE200,INDEX(B:B,MATCH(AE200,B:B,)+1):B10714,)+MATCH(AE200,B:B,)))=D200,VLOOKUP(AE200,B:D,3,0),IF(AF200="--",INDEX(D:D,MATCH(AE200,INDEX(B:B,MATCH(AE200,B:B,)+1):B10714,)+MATCH(AE200,B:B,)),"---")),"---")=AD200,"---",IFERROR(IF(IF(AF200="--",INDEX(D:D,MATCH(AE200,INDEX(B:B,MATCH(AE200,B:B,)+1):B10714,)+MATCH(AE200,B:B,)))=AD200,VLOOKUP(AE200,B:D,3,0),IF(AF200="--",INDEX(D:D,MATCH(AE200,INDEX(B:B,MATCH(AE200,B:B,)+1):B10714,)+MATCH(AE200,B:B,)),"---")),"---"))</f>
        <v>---</v>
      </c>
      <c r="AI200" t="str">
        <f t="shared" si="52"/>
        <v>--</v>
      </c>
      <c r="AJ200" t="str">
        <f t="shared" si="53"/>
        <v>GTSL1B_CLK_N</v>
      </c>
      <c r="AK200">
        <f t="shared" si="54"/>
        <v>2</v>
      </c>
      <c r="AL200" t="str">
        <f t="shared" si="55"/>
        <v>AV115</v>
      </c>
      <c r="AT200" t="str">
        <f t="shared" si="46"/>
        <v>GND</v>
      </c>
      <c r="AU200" t="str">
        <f t="shared" si="47"/>
        <v>--</v>
      </c>
    </row>
    <row r="201" spans="1:47" x14ac:dyDescent="0.25">
      <c r="A201" t="str">
        <f t="shared" si="42"/>
        <v>J1-D17</v>
      </c>
      <c r="B201" t="str">
        <f t="shared" si="43"/>
        <v>GTSL1B_RX0_P</v>
      </c>
      <c r="C201" t="str">
        <f t="shared" si="44"/>
        <v>J1-GTSL1B_RX0_P</v>
      </c>
      <c r="D201" t="str">
        <f t="shared" si="45"/>
        <v>J1-D17</v>
      </c>
      <c r="E201" t="s">
        <v>169</v>
      </c>
      <c r="F201" t="s">
        <v>366</v>
      </c>
      <c r="G201" t="s">
        <v>755</v>
      </c>
      <c r="L201" t="s">
        <v>756</v>
      </c>
      <c r="M201" t="s">
        <v>428</v>
      </c>
      <c r="N201">
        <v>26.939299999999999</v>
      </c>
      <c r="AB201" t="str">
        <f>B2B!D198</f>
        <v>J1</v>
      </c>
      <c r="AC201" t="str">
        <f>B2B!E198</f>
        <v>D16</v>
      </c>
      <c r="AD201" t="str">
        <f t="shared" si="48"/>
        <v>J1-D16</v>
      </c>
      <c r="AE201" t="str">
        <f t="shared" si="49"/>
        <v>GND</v>
      </c>
      <c r="AF201" t="str">
        <f t="shared" si="50"/>
        <v>---</v>
      </c>
      <c r="AG201" t="str">
        <f t="shared" si="51"/>
        <v>---</v>
      </c>
      <c r="AH201" t="str">
        <f>IF(IFERROR(IF(IF(AF201="--",INDEX(D:D,MATCH(AE201,INDEX(B:B,MATCH(AE201,B:B,)+1):B10715,)+MATCH(AE201,B:B,)))=D201,VLOOKUP(AE201,B:D,3,0),IF(AF201="--",INDEX(D:D,MATCH(AE201,INDEX(B:B,MATCH(AE201,B:B,)+1):B10715,)+MATCH(AE201,B:B,)),"---")),"---")=AD201,"---",IFERROR(IF(IF(AF201="--",INDEX(D:D,MATCH(AE201,INDEX(B:B,MATCH(AE201,B:B,)+1):B10715,)+MATCH(AE201,B:B,)))=AD201,VLOOKUP(AE201,B:D,3,0),IF(AF201="--",INDEX(D:D,MATCH(AE201,INDEX(B:B,MATCH(AE201,B:B,)+1):B10715,)+MATCH(AE201,B:B,)),"---")),"---"))</f>
        <v>---</v>
      </c>
      <c r="AI201" t="str">
        <f t="shared" si="52"/>
        <v>--</v>
      </c>
      <c r="AJ201" t="str">
        <f t="shared" si="53"/>
        <v>GND</v>
      </c>
      <c r="AK201">
        <f t="shared" si="54"/>
        <v>1320</v>
      </c>
      <c r="AL201" t="str">
        <f t="shared" si="55"/>
        <v>---</v>
      </c>
      <c r="AT201" t="str">
        <f t="shared" si="46"/>
        <v>GTSL1B_RX0_P</v>
      </c>
      <c r="AU201" t="str">
        <f t="shared" si="47"/>
        <v>--</v>
      </c>
    </row>
    <row r="202" spans="1:47" x14ac:dyDescent="0.25">
      <c r="A202" t="str">
        <f t="shared" si="42"/>
        <v>J1-D18</v>
      </c>
      <c r="B202" t="str">
        <f t="shared" si="43"/>
        <v>GTSL1B_RX0_N</v>
      </c>
      <c r="C202" t="str">
        <f t="shared" si="44"/>
        <v>J1-GTSL1B_RX0_N</v>
      </c>
      <c r="D202" t="str">
        <f t="shared" si="45"/>
        <v>J1-D18</v>
      </c>
      <c r="E202" t="s">
        <v>169</v>
      </c>
      <c r="F202" t="s">
        <v>367</v>
      </c>
      <c r="G202" t="s">
        <v>757</v>
      </c>
      <c r="L202" t="s">
        <v>758</v>
      </c>
      <c r="M202" t="s">
        <v>428</v>
      </c>
      <c r="N202">
        <v>27.024899999999999</v>
      </c>
      <c r="AB202" t="str">
        <f>B2B!D199</f>
        <v>J1</v>
      </c>
      <c r="AC202" t="str">
        <f>B2B!E199</f>
        <v>D17</v>
      </c>
      <c r="AD202" t="str">
        <f t="shared" si="48"/>
        <v>J1-D17</v>
      </c>
      <c r="AE202" t="str">
        <f t="shared" si="49"/>
        <v>GTSL1B_RX0_P</v>
      </c>
      <c r="AF202" t="str">
        <f t="shared" si="50"/>
        <v>BD135</v>
      </c>
      <c r="AG202">
        <f t="shared" si="51"/>
        <v>9.3996999999999993</v>
      </c>
      <c r="AH202" t="str">
        <f>IF(IFERROR(IF(IF(AF202="--",INDEX(D:D,MATCH(AE202,INDEX(B:B,MATCH(AE202,B:B,)+1):B10716,)+MATCH(AE202,B:B,)))=D202,VLOOKUP(AE202,B:D,3,0),IF(AF202="--",INDEX(D:D,MATCH(AE202,INDEX(B:B,MATCH(AE202,B:B,)+1):B10716,)+MATCH(AE202,B:B,)),"---")),"---")=AD202,"---",IFERROR(IF(IF(AF202="--",INDEX(D:D,MATCH(AE202,INDEX(B:B,MATCH(AE202,B:B,)+1):B10716,)+MATCH(AE202,B:B,)))=AD202,VLOOKUP(AE202,B:D,3,0),IF(AF202="--",INDEX(D:D,MATCH(AE202,INDEX(B:B,MATCH(AE202,B:B,)+1):B10716,)+MATCH(AE202,B:B,)),"---")),"---"))</f>
        <v>---</v>
      </c>
      <c r="AI202" t="str">
        <f t="shared" si="52"/>
        <v>--</v>
      </c>
      <c r="AJ202" t="str">
        <f t="shared" si="53"/>
        <v>GTSL1B_RX0_P</v>
      </c>
      <c r="AK202">
        <f t="shared" si="54"/>
        <v>2</v>
      </c>
      <c r="AL202" t="str">
        <f t="shared" si="55"/>
        <v>BD135</v>
      </c>
      <c r="AT202" t="str">
        <f t="shared" si="46"/>
        <v>GTSL1B_RX0_N</v>
      </c>
      <c r="AU202" t="str">
        <f t="shared" si="47"/>
        <v>--</v>
      </c>
    </row>
    <row r="203" spans="1:47" x14ac:dyDescent="0.25">
      <c r="A203" t="str">
        <f t="shared" si="42"/>
        <v>J1-D19</v>
      </c>
      <c r="B203" t="str">
        <f t="shared" si="43"/>
        <v>GND</v>
      </c>
      <c r="C203" t="str">
        <f t="shared" si="44"/>
        <v>J1-GND</v>
      </c>
      <c r="D203" t="str">
        <f t="shared" si="45"/>
        <v>J1-D19</v>
      </c>
      <c r="E203" t="s">
        <v>169</v>
      </c>
      <c r="F203" t="s">
        <v>368</v>
      </c>
      <c r="G203" t="s">
        <v>433</v>
      </c>
      <c r="L203" t="s">
        <v>759</v>
      </c>
      <c r="M203" t="s">
        <v>428</v>
      </c>
      <c r="N203">
        <v>27.067799999999998</v>
      </c>
      <c r="AB203" t="str">
        <f>B2B!D200</f>
        <v>J1</v>
      </c>
      <c r="AC203" t="str">
        <f>B2B!E200</f>
        <v>D18</v>
      </c>
      <c r="AD203" t="str">
        <f t="shared" si="48"/>
        <v>J1-D18</v>
      </c>
      <c r="AE203" t="str">
        <f t="shared" si="49"/>
        <v>GTSL1B_RX0_N</v>
      </c>
      <c r="AF203" t="str">
        <f t="shared" si="50"/>
        <v>BD133</v>
      </c>
      <c r="AG203">
        <f t="shared" si="51"/>
        <v>9.4009</v>
      </c>
      <c r="AH203" t="str">
        <f>IF(IFERROR(IF(IF(AF203="--",INDEX(D:D,MATCH(AE203,INDEX(B:B,MATCH(AE203,B:B,)+1):B10717,)+MATCH(AE203,B:B,)))=D203,VLOOKUP(AE203,B:D,3,0),IF(AF203="--",INDEX(D:D,MATCH(AE203,INDEX(B:B,MATCH(AE203,B:B,)+1):B10717,)+MATCH(AE203,B:B,)),"---")),"---")=AD203,"---",IFERROR(IF(IF(AF203="--",INDEX(D:D,MATCH(AE203,INDEX(B:B,MATCH(AE203,B:B,)+1):B10717,)+MATCH(AE203,B:B,)))=AD203,VLOOKUP(AE203,B:D,3,0),IF(AF203="--",INDEX(D:D,MATCH(AE203,INDEX(B:B,MATCH(AE203,B:B,)+1):B10717,)+MATCH(AE203,B:B,)),"---")),"---"))</f>
        <v>---</v>
      </c>
      <c r="AI203" t="str">
        <f t="shared" si="52"/>
        <v>--</v>
      </c>
      <c r="AJ203" t="str">
        <f t="shared" si="53"/>
        <v>GTSL1B_RX0_N</v>
      </c>
      <c r="AK203">
        <f t="shared" si="54"/>
        <v>2</v>
      </c>
      <c r="AL203" t="str">
        <f t="shared" si="55"/>
        <v>BD133</v>
      </c>
      <c r="AT203" t="str">
        <f t="shared" si="46"/>
        <v>GND</v>
      </c>
      <c r="AU203" t="str">
        <f t="shared" si="47"/>
        <v>--</v>
      </c>
    </row>
    <row r="204" spans="1:47" x14ac:dyDescent="0.25">
      <c r="A204" t="str">
        <f t="shared" si="42"/>
        <v>J1-D20</v>
      </c>
      <c r="B204" t="str">
        <f t="shared" si="43"/>
        <v>GTSL1B_RX2_P</v>
      </c>
      <c r="C204" t="str">
        <f t="shared" si="44"/>
        <v>J1-GTSL1B_RX2_P</v>
      </c>
      <c r="D204" t="str">
        <f t="shared" si="45"/>
        <v>J1-D20</v>
      </c>
      <c r="E204" t="s">
        <v>169</v>
      </c>
      <c r="F204" t="s">
        <v>369</v>
      </c>
      <c r="G204" t="s">
        <v>760</v>
      </c>
      <c r="L204" t="s">
        <v>761</v>
      </c>
      <c r="M204" t="s">
        <v>428</v>
      </c>
      <c r="N204">
        <v>27.471800000000002</v>
      </c>
      <c r="AB204" t="str">
        <f>B2B!D201</f>
        <v>J1</v>
      </c>
      <c r="AC204" t="str">
        <f>B2B!E201</f>
        <v>D19</v>
      </c>
      <c r="AD204" t="str">
        <f t="shared" si="48"/>
        <v>J1-D19</v>
      </c>
      <c r="AE204" t="str">
        <f t="shared" si="49"/>
        <v>GND</v>
      </c>
      <c r="AF204" t="str">
        <f t="shared" si="50"/>
        <v>---</v>
      </c>
      <c r="AG204" t="str">
        <f t="shared" si="51"/>
        <v>---</v>
      </c>
      <c r="AH204" t="str">
        <f>IF(IFERROR(IF(IF(AF204="--",INDEX(D:D,MATCH(AE204,INDEX(B:B,MATCH(AE204,B:B,)+1):B10718,)+MATCH(AE204,B:B,)))=D204,VLOOKUP(AE204,B:D,3,0),IF(AF204="--",INDEX(D:D,MATCH(AE204,INDEX(B:B,MATCH(AE204,B:B,)+1):B10718,)+MATCH(AE204,B:B,)),"---")),"---")=AD204,"---",IFERROR(IF(IF(AF204="--",INDEX(D:D,MATCH(AE204,INDEX(B:B,MATCH(AE204,B:B,)+1):B10718,)+MATCH(AE204,B:B,)))=AD204,VLOOKUP(AE204,B:D,3,0),IF(AF204="--",INDEX(D:D,MATCH(AE204,INDEX(B:B,MATCH(AE204,B:B,)+1):B10718,)+MATCH(AE204,B:B,)),"---")),"---"))</f>
        <v>---</v>
      </c>
      <c r="AI204" t="str">
        <f t="shared" si="52"/>
        <v>--</v>
      </c>
      <c r="AJ204" t="str">
        <f t="shared" si="53"/>
        <v>GND</v>
      </c>
      <c r="AK204">
        <f t="shared" si="54"/>
        <v>1320</v>
      </c>
      <c r="AL204" t="str">
        <f t="shared" si="55"/>
        <v>---</v>
      </c>
      <c r="AT204" t="str">
        <f t="shared" si="46"/>
        <v>GTSL1B_RX2_P</v>
      </c>
      <c r="AU204" t="str">
        <f t="shared" si="47"/>
        <v>--</v>
      </c>
    </row>
    <row r="205" spans="1:47" x14ac:dyDescent="0.25">
      <c r="A205" t="str">
        <f t="shared" si="42"/>
        <v>J1-D21</v>
      </c>
      <c r="B205" t="str">
        <f t="shared" si="43"/>
        <v>GTSL1B_RX2_N</v>
      </c>
      <c r="C205" t="str">
        <f t="shared" si="44"/>
        <v>J1-GTSL1B_RX2_N</v>
      </c>
      <c r="D205" t="str">
        <f t="shared" si="45"/>
        <v>J1-D21</v>
      </c>
      <c r="E205" t="s">
        <v>169</v>
      </c>
      <c r="F205" t="s">
        <v>370</v>
      </c>
      <c r="G205" t="s">
        <v>762</v>
      </c>
      <c r="L205" t="s">
        <v>763</v>
      </c>
      <c r="M205" t="s">
        <v>428</v>
      </c>
      <c r="N205">
        <v>27.43</v>
      </c>
      <c r="AB205" t="str">
        <f>B2B!D202</f>
        <v>J1</v>
      </c>
      <c r="AC205" t="str">
        <f>B2B!E202</f>
        <v>D20</v>
      </c>
      <c r="AD205" t="str">
        <f t="shared" si="48"/>
        <v>J1-D20</v>
      </c>
      <c r="AE205" t="str">
        <f t="shared" si="49"/>
        <v>GTSL1B_RX2_P</v>
      </c>
      <c r="AF205" t="str">
        <f t="shared" si="50"/>
        <v>AY135</v>
      </c>
      <c r="AG205">
        <f t="shared" si="51"/>
        <v>9.7082999999999995</v>
      </c>
      <c r="AH205" t="str">
        <f>IF(IFERROR(IF(IF(AF205="--",INDEX(D:D,MATCH(AE205,INDEX(B:B,MATCH(AE205,B:B,)+1):B10719,)+MATCH(AE205,B:B,)))=D205,VLOOKUP(AE205,B:D,3,0),IF(AF205="--",INDEX(D:D,MATCH(AE205,INDEX(B:B,MATCH(AE205,B:B,)+1):B10719,)+MATCH(AE205,B:B,)),"---")),"---")=AD205,"---",IFERROR(IF(IF(AF205="--",INDEX(D:D,MATCH(AE205,INDEX(B:B,MATCH(AE205,B:B,)+1):B10719,)+MATCH(AE205,B:B,)))=AD205,VLOOKUP(AE205,B:D,3,0),IF(AF205="--",INDEX(D:D,MATCH(AE205,INDEX(B:B,MATCH(AE205,B:B,)+1):B10719,)+MATCH(AE205,B:B,)),"---")),"---"))</f>
        <v>---</v>
      </c>
      <c r="AI205" t="str">
        <f t="shared" si="52"/>
        <v>--</v>
      </c>
      <c r="AJ205" t="str">
        <f t="shared" si="53"/>
        <v>GTSL1B_RX2_P</v>
      </c>
      <c r="AK205">
        <f t="shared" si="54"/>
        <v>2</v>
      </c>
      <c r="AL205" t="str">
        <f t="shared" si="55"/>
        <v>AY135</v>
      </c>
      <c r="AT205" t="str">
        <f t="shared" si="46"/>
        <v>GTSL1B_RX2_N</v>
      </c>
      <c r="AU205" t="str">
        <f t="shared" si="47"/>
        <v>--</v>
      </c>
    </row>
    <row r="206" spans="1:47" x14ac:dyDescent="0.25">
      <c r="A206" t="str">
        <f t="shared" si="42"/>
        <v>J1-D22</v>
      </c>
      <c r="B206" t="str">
        <f t="shared" si="43"/>
        <v>GND</v>
      </c>
      <c r="C206" t="str">
        <f t="shared" si="44"/>
        <v>J1-GND</v>
      </c>
      <c r="D206" t="str">
        <f t="shared" si="45"/>
        <v>J1-D22</v>
      </c>
      <c r="E206" t="s">
        <v>169</v>
      </c>
      <c r="F206" t="s">
        <v>371</v>
      </c>
      <c r="G206" t="s">
        <v>433</v>
      </c>
      <c r="L206" t="s">
        <v>764</v>
      </c>
      <c r="M206" t="s">
        <v>428</v>
      </c>
      <c r="N206">
        <v>27.411799999999999</v>
      </c>
      <c r="AB206" t="str">
        <f>B2B!D203</f>
        <v>J1</v>
      </c>
      <c r="AC206" t="str">
        <f>B2B!E203</f>
        <v>D21</v>
      </c>
      <c r="AD206" t="str">
        <f t="shared" si="48"/>
        <v>J1-D21</v>
      </c>
      <c r="AE206" t="str">
        <f t="shared" si="49"/>
        <v>GTSL1B_RX2_N</v>
      </c>
      <c r="AF206" t="str">
        <f t="shared" si="50"/>
        <v>AY133</v>
      </c>
      <c r="AG206">
        <f t="shared" si="51"/>
        <v>9.7139000000000006</v>
      </c>
      <c r="AH206" t="str">
        <f>IF(IFERROR(IF(IF(AF206="--",INDEX(D:D,MATCH(AE206,INDEX(B:B,MATCH(AE206,B:B,)+1):B10720,)+MATCH(AE206,B:B,)))=D206,VLOOKUP(AE206,B:D,3,0),IF(AF206="--",INDEX(D:D,MATCH(AE206,INDEX(B:B,MATCH(AE206,B:B,)+1):B10720,)+MATCH(AE206,B:B,)),"---")),"---")=AD206,"---",IFERROR(IF(IF(AF206="--",INDEX(D:D,MATCH(AE206,INDEX(B:B,MATCH(AE206,B:B,)+1):B10720,)+MATCH(AE206,B:B,)))=AD206,VLOOKUP(AE206,B:D,3,0),IF(AF206="--",INDEX(D:D,MATCH(AE206,INDEX(B:B,MATCH(AE206,B:B,)+1):B10720,)+MATCH(AE206,B:B,)),"---")),"---"))</f>
        <v>---</v>
      </c>
      <c r="AI206" t="str">
        <f t="shared" si="52"/>
        <v>--</v>
      </c>
      <c r="AJ206" t="str">
        <f t="shared" si="53"/>
        <v>GTSL1B_RX2_N</v>
      </c>
      <c r="AK206">
        <f t="shared" si="54"/>
        <v>2</v>
      </c>
      <c r="AL206" t="str">
        <f t="shared" si="55"/>
        <v>AY133</v>
      </c>
      <c r="AT206" t="str">
        <f t="shared" si="46"/>
        <v>GND</v>
      </c>
      <c r="AU206" t="str">
        <f t="shared" si="47"/>
        <v>--</v>
      </c>
    </row>
    <row r="207" spans="1:47" x14ac:dyDescent="0.25">
      <c r="A207" t="str">
        <f t="shared" si="42"/>
        <v>J1-D23</v>
      </c>
      <c r="B207" t="str">
        <f t="shared" si="43"/>
        <v>GND</v>
      </c>
      <c r="C207" t="str">
        <f t="shared" si="44"/>
        <v>J1-GND</v>
      </c>
      <c r="D207" t="str">
        <f t="shared" si="45"/>
        <v>J1-D23</v>
      </c>
      <c r="E207" t="s">
        <v>169</v>
      </c>
      <c r="F207" t="s">
        <v>372</v>
      </c>
      <c r="G207" t="s">
        <v>433</v>
      </c>
      <c r="L207" t="s">
        <v>765</v>
      </c>
      <c r="M207" t="s">
        <v>428</v>
      </c>
      <c r="N207">
        <v>27.3096</v>
      </c>
      <c r="AB207" t="str">
        <f>B2B!D204</f>
        <v>J1</v>
      </c>
      <c r="AC207" t="str">
        <f>B2B!E204</f>
        <v>D22</v>
      </c>
      <c r="AD207" t="str">
        <f t="shared" si="48"/>
        <v>J1-D22</v>
      </c>
      <c r="AE207" t="str">
        <f t="shared" si="49"/>
        <v>GND</v>
      </c>
      <c r="AF207" t="str">
        <f t="shared" si="50"/>
        <v>---</v>
      </c>
      <c r="AG207" t="str">
        <f t="shared" si="51"/>
        <v>---</v>
      </c>
      <c r="AH207" t="str">
        <f>IF(IFERROR(IF(IF(AF207="--",INDEX(D:D,MATCH(AE207,INDEX(B:B,MATCH(AE207,B:B,)+1):B10721,)+MATCH(AE207,B:B,)))=D207,VLOOKUP(AE207,B:D,3,0),IF(AF207="--",INDEX(D:D,MATCH(AE207,INDEX(B:B,MATCH(AE207,B:B,)+1):B10721,)+MATCH(AE207,B:B,)),"---")),"---")=AD207,"---",IFERROR(IF(IF(AF207="--",INDEX(D:D,MATCH(AE207,INDEX(B:B,MATCH(AE207,B:B,)+1):B10721,)+MATCH(AE207,B:B,)))=AD207,VLOOKUP(AE207,B:D,3,0),IF(AF207="--",INDEX(D:D,MATCH(AE207,INDEX(B:B,MATCH(AE207,B:B,)+1):B10721,)+MATCH(AE207,B:B,)),"---")),"---"))</f>
        <v>---</v>
      </c>
      <c r="AI207" t="str">
        <f t="shared" si="52"/>
        <v>--</v>
      </c>
      <c r="AJ207" t="str">
        <f t="shared" si="53"/>
        <v>GND</v>
      </c>
      <c r="AK207">
        <f t="shared" si="54"/>
        <v>1320</v>
      </c>
      <c r="AL207" t="str">
        <f t="shared" si="55"/>
        <v>---</v>
      </c>
      <c r="AT207" t="str">
        <f t="shared" si="46"/>
        <v>GND</v>
      </c>
      <c r="AU207" t="str">
        <f t="shared" si="47"/>
        <v>--</v>
      </c>
    </row>
    <row r="208" spans="1:47" x14ac:dyDescent="0.25">
      <c r="A208" t="str">
        <f t="shared" si="42"/>
        <v>J1-D24</v>
      </c>
      <c r="B208" t="str">
        <f t="shared" si="43"/>
        <v>GTSL1C_CLK_P</v>
      </c>
      <c r="C208" t="str">
        <f t="shared" si="44"/>
        <v>J1-GTSL1C_CLK_P</v>
      </c>
      <c r="D208" t="str">
        <f t="shared" si="45"/>
        <v>J1-D24</v>
      </c>
      <c r="E208" t="s">
        <v>169</v>
      </c>
      <c r="F208" t="s">
        <v>373</v>
      </c>
      <c r="G208" t="s">
        <v>766</v>
      </c>
      <c r="L208" t="s">
        <v>767</v>
      </c>
      <c r="M208" t="s">
        <v>428</v>
      </c>
      <c r="N208">
        <v>32.598100000000002</v>
      </c>
      <c r="AB208" t="str">
        <f>B2B!D205</f>
        <v>J1</v>
      </c>
      <c r="AC208" t="str">
        <f>B2B!E205</f>
        <v>D23</v>
      </c>
      <c r="AD208" t="str">
        <f t="shared" si="48"/>
        <v>J1-D23</v>
      </c>
      <c r="AE208" t="str">
        <f t="shared" si="49"/>
        <v>GND</v>
      </c>
      <c r="AF208" t="str">
        <f t="shared" si="50"/>
        <v>---</v>
      </c>
      <c r="AG208" t="str">
        <f t="shared" si="51"/>
        <v>---</v>
      </c>
      <c r="AH208" t="str">
        <f>IF(IFERROR(IF(IF(AF208="--",INDEX(D:D,MATCH(AE208,INDEX(B:B,MATCH(AE208,B:B,)+1):B10722,)+MATCH(AE208,B:B,)))=D208,VLOOKUP(AE208,B:D,3,0),IF(AF208="--",INDEX(D:D,MATCH(AE208,INDEX(B:B,MATCH(AE208,B:B,)+1):B10722,)+MATCH(AE208,B:B,)),"---")),"---")=AD208,"---",IFERROR(IF(IF(AF208="--",INDEX(D:D,MATCH(AE208,INDEX(B:B,MATCH(AE208,B:B,)+1):B10722,)+MATCH(AE208,B:B,)))=AD208,VLOOKUP(AE208,B:D,3,0),IF(AF208="--",INDEX(D:D,MATCH(AE208,INDEX(B:B,MATCH(AE208,B:B,)+1):B10722,)+MATCH(AE208,B:B,)),"---")),"---"))</f>
        <v>---</v>
      </c>
      <c r="AI208" t="str">
        <f t="shared" si="52"/>
        <v>--</v>
      </c>
      <c r="AJ208" t="str">
        <f t="shared" si="53"/>
        <v>GND</v>
      </c>
      <c r="AK208">
        <f t="shared" si="54"/>
        <v>1320</v>
      </c>
      <c r="AL208" t="str">
        <f t="shared" si="55"/>
        <v>---</v>
      </c>
      <c r="AT208" t="str">
        <f t="shared" si="46"/>
        <v>GTSL1C_CLK_P</v>
      </c>
      <c r="AU208" t="str">
        <f t="shared" si="47"/>
        <v>--</v>
      </c>
    </row>
    <row r="209" spans="1:47" x14ac:dyDescent="0.25">
      <c r="A209" t="str">
        <f t="shared" si="42"/>
        <v>J1-D25</v>
      </c>
      <c r="B209" t="str">
        <f t="shared" si="43"/>
        <v>GTSL1C_CLK_N</v>
      </c>
      <c r="C209" t="str">
        <f t="shared" si="44"/>
        <v>J1-GTSL1C_CLK_N</v>
      </c>
      <c r="D209" t="str">
        <f t="shared" si="45"/>
        <v>J1-D25</v>
      </c>
      <c r="E209" t="s">
        <v>169</v>
      </c>
      <c r="F209" t="s">
        <v>374</v>
      </c>
      <c r="G209" t="s">
        <v>768</v>
      </c>
      <c r="L209" t="s">
        <v>769</v>
      </c>
      <c r="M209" t="s">
        <v>428</v>
      </c>
      <c r="N209">
        <v>32.441800000000001</v>
      </c>
      <c r="AB209" t="str">
        <f>B2B!D206</f>
        <v>J1</v>
      </c>
      <c r="AC209" t="str">
        <f>B2B!E206</f>
        <v>D24</v>
      </c>
      <c r="AD209" t="str">
        <f t="shared" si="48"/>
        <v>J1-D24</v>
      </c>
      <c r="AE209" t="str">
        <f t="shared" si="49"/>
        <v>GTSL1C_CLK_P</v>
      </c>
      <c r="AF209" t="str">
        <f t="shared" si="50"/>
        <v>AP120</v>
      </c>
      <c r="AG209">
        <f t="shared" si="51"/>
        <v>14.854900000000001</v>
      </c>
      <c r="AH209" t="str">
        <f>IF(IFERROR(IF(IF(AF209="--",INDEX(D:D,MATCH(AE209,INDEX(B:B,MATCH(AE209,B:B,)+1):B10723,)+MATCH(AE209,B:B,)))=D209,VLOOKUP(AE209,B:D,3,0),IF(AF209="--",INDEX(D:D,MATCH(AE209,INDEX(B:B,MATCH(AE209,B:B,)+1):B10723,)+MATCH(AE209,B:B,)),"---")),"---")=AD209,"---",IFERROR(IF(IF(AF209="--",INDEX(D:D,MATCH(AE209,INDEX(B:B,MATCH(AE209,B:B,)+1):B10723,)+MATCH(AE209,B:B,)))=AD209,VLOOKUP(AE209,B:D,3,0),IF(AF209="--",INDEX(D:D,MATCH(AE209,INDEX(B:B,MATCH(AE209,B:B,)+1):B10723,)+MATCH(AE209,B:B,)),"---")),"---"))</f>
        <v>---</v>
      </c>
      <c r="AI209" t="str">
        <f t="shared" si="52"/>
        <v>--</v>
      </c>
      <c r="AJ209" t="str">
        <f t="shared" si="53"/>
        <v>GTSL1C_CLK_P</v>
      </c>
      <c r="AK209">
        <f t="shared" si="54"/>
        <v>2</v>
      </c>
      <c r="AL209" t="str">
        <f t="shared" si="55"/>
        <v>AP120</v>
      </c>
      <c r="AT209" t="str">
        <f t="shared" si="46"/>
        <v>GTSL1C_CLK_N</v>
      </c>
      <c r="AU209" t="str">
        <f t="shared" si="47"/>
        <v>--</v>
      </c>
    </row>
    <row r="210" spans="1:47" x14ac:dyDescent="0.25">
      <c r="A210" t="str">
        <f t="shared" si="42"/>
        <v>J1-D26</v>
      </c>
      <c r="B210" t="str">
        <f t="shared" si="43"/>
        <v>GND</v>
      </c>
      <c r="C210" t="str">
        <f t="shared" si="44"/>
        <v>J1-GND</v>
      </c>
      <c r="D210" t="str">
        <f t="shared" si="45"/>
        <v>J1-D26</v>
      </c>
      <c r="E210" t="s">
        <v>169</v>
      </c>
      <c r="F210" t="s">
        <v>375</v>
      </c>
      <c r="G210" t="s">
        <v>433</v>
      </c>
      <c r="L210" t="s">
        <v>770</v>
      </c>
      <c r="M210" t="s">
        <v>428</v>
      </c>
      <c r="N210">
        <v>27.354600000000001</v>
      </c>
      <c r="AB210" t="str">
        <f>B2B!D207</f>
        <v>J1</v>
      </c>
      <c r="AC210" t="str">
        <f>B2B!E207</f>
        <v>D25</v>
      </c>
      <c r="AD210" t="str">
        <f t="shared" si="48"/>
        <v>J1-D25</v>
      </c>
      <c r="AE210" t="str">
        <f t="shared" si="49"/>
        <v>GTSL1C_CLK_N</v>
      </c>
      <c r="AF210" t="str">
        <f t="shared" si="50"/>
        <v>AP115</v>
      </c>
      <c r="AG210">
        <f t="shared" si="51"/>
        <v>14.8782</v>
      </c>
      <c r="AH210" t="str">
        <f>IF(IFERROR(IF(IF(AF210="--",INDEX(D:D,MATCH(AE210,INDEX(B:B,MATCH(AE210,B:B,)+1):B10724,)+MATCH(AE210,B:B,)))=D210,VLOOKUP(AE210,B:D,3,0),IF(AF210="--",INDEX(D:D,MATCH(AE210,INDEX(B:B,MATCH(AE210,B:B,)+1):B10724,)+MATCH(AE210,B:B,)),"---")),"---")=AD210,"---",IFERROR(IF(IF(AF210="--",INDEX(D:D,MATCH(AE210,INDEX(B:B,MATCH(AE210,B:B,)+1):B10724,)+MATCH(AE210,B:B,)))=AD210,VLOOKUP(AE210,B:D,3,0),IF(AF210="--",INDEX(D:D,MATCH(AE210,INDEX(B:B,MATCH(AE210,B:B,)+1):B10724,)+MATCH(AE210,B:B,)),"---")),"---"))</f>
        <v>---</v>
      </c>
      <c r="AI210" t="str">
        <f t="shared" si="52"/>
        <v>--</v>
      </c>
      <c r="AJ210" t="str">
        <f t="shared" si="53"/>
        <v>GTSL1C_CLK_N</v>
      </c>
      <c r="AK210">
        <f t="shared" si="54"/>
        <v>2</v>
      </c>
      <c r="AL210" t="str">
        <f t="shared" si="55"/>
        <v>AP115</v>
      </c>
      <c r="AT210" t="str">
        <f t="shared" si="46"/>
        <v>GND</v>
      </c>
      <c r="AU210" t="str">
        <f t="shared" si="47"/>
        <v>--</v>
      </c>
    </row>
    <row r="211" spans="1:47" x14ac:dyDescent="0.25">
      <c r="A211" t="str">
        <f t="shared" si="42"/>
        <v>J1-D27</v>
      </c>
      <c r="B211" t="str">
        <f t="shared" si="43"/>
        <v>GTSL1C_RX0_P</v>
      </c>
      <c r="C211" t="str">
        <f t="shared" si="44"/>
        <v>J1-GTSL1C_RX0_P</v>
      </c>
      <c r="D211" t="str">
        <f t="shared" si="45"/>
        <v>J1-D27</v>
      </c>
      <c r="E211" t="s">
        <v>169</v>
      </c>
      <c r="F211" t="s">
        <v>376</v>
      </c>
      <c r="G211" t="s">
        <v>771</v>
      </c>
      <c r="L211" t="s">
        <v>772</v>
      </c>
      <c r="M211" t="s">
        <v>428</v>
      </c>
      <c r="N211">
        <v>27.406199999999998</v>
      </c>
      <c r="AB211" t="str">
        <f>B2B!D208</f>
        <v>J1</v>
      </c>
      <c r="AC211" t="str">
        <f>B2B!E208</f>
        <v>D26</v>
      </c>
      <c r="AD211" t="str">
        <f t="shared" si="48"/>
        <v>J1-D26</v>
      </c>
      <c r="AE211" t="str">
        <f t="shared" si="49"/>
        <v>GND</v>
      </c>
      <c r="AF211" t="str">
        <f t="shared" si="50"/>
        <v>---</v>
      </c>
      <c r="AG211" t="str">
        <f t="shared" si="51"/>
        <v>---</v>
      </c>
      <c r="AH211" t="str">
        <f>IF(IFERROR(IF(IF(AF211="--",INDEX(D:D,MATCH(AE211,INDEX(B:B,MATCH(AE211,B:B,)+1):B10725,)+MATCH(AE211,B:B,)))=D211,VLOOKUP(AE211,B:D,3,0),IF(AF211="--",INDEX(D:D,MATCH(AE211,INDEX(B:B,MATCH(AE211,B:B,)+1):B10725,)+MATCH(AE211,B:B,)),"---")),"---")=AD211,"---",IFERROR(IF(IF(AF211="--",INDEX(D:D,MATCH(AE211,INDEX(B:B,MATCH(AE211,B:B,)+1):B10725,)+MATCH(AE211,B:B,)))=AD211,VLOOKUP(AE211,B:D,3,0),IF(AF211="--",INDEX(D:D,MATCH(AE211,INDEX(B:B,MATCH(AE211,B:B,)+1):B10725,)+MATCH(AE211,B:B,)),"---")),"---"))</f>
        <v>---</v>
      </c>
      <c r="AI211" t="str">
        <f t="shared" si="52"/>
        <v>--</v>
      </c>
      <c r="AJ211" t="str">
        <f t="shared" si="53"/>
        <v>GND</v>
      </c>
      <c r="AK211">
        <f t="shared" si="54"/>
        <v>1320</v>
      </c>
      <c r="AL211" t="str">
        <f t="shared" si="55"/>
        <v>---</v>
      </c>
      <c r="AT211" t="str">
        <f t="shared" si="46"/>
        <v>GTSL1C_RX0_P</v>
      </c>
      <c r="AU211" t="str">
        <f t="shared" si="47"/>
        <v>--</v>
      </c>
    </row>
    <row r="212" spans="1:47" x14ac:dyDescent="0.25">
      <c r="A212" t="str">
        <f t="shared" si="42"/>
        <v>J1-D28</v>
      </c>
      <c r="B212" t="str">
        <f t="shared" si="43"/>
        <v>GTSL1C_RX0_N</v>
      </c>
      <c r="C212" t="str">
        <f t="shared" si="44"/>
        <v>J1-GTSL1C_RX0_N</v>
      </c>
      <c r="D212" t="str">
        <f t="shared" si="45"/>
        <v>J1-D28</v>
      </c>
      <c r="E212" t="s">
        <v>169</v>
      </c>
      <c r="F212" t="s">
        <v>377</v>
      </c>
      <c r="G212" t="s">
        <v>773</v>
      </c>
      <c r="L212" t="s">
        <v>774</v>
      </c>
      <c r="M212" t="s">
        <v>428</v>
      </c>
      <c r="N212">
        <v>27.601500000000001</v>
      </c>
      <c r="AB212" t="str">
        <f>B2B!D209</f>
        <v>J1</v>
      </c>
      <c r="AC212" t="str">
        <f>B2B!E209</f>
        <v>D27</v>
      </c>
      <c r="AD212" t="str">
        <f t="shared" si="48"/>
        <v>J1-D27</v>
      </c>
      <c r="AE212" t="str">
        <f t="shared" si="49"/>
        <v>GTSL1C_RX0_P</v>
      </c>
      <c r="AF212" t="str">
        <f t="shared" si="50"/>
        <v>AT135</v>
      </c>
      <c r="AG212">
        <f t="shared" si="51"/>
        <v>9.3419000000000008</v>
      </c>
      <c r="AH212" t="str">
        <f>IF(IFERROR(IF(IF(AF212="--",INDEX(D:D,MATCH(AE212,INDEX(B:B,MATCH(AE212,B:B,)+1):B10726,)+MATCH(AE212,B:B,)))=D212,VLOOKUP(AE212,B:D,3,0),IF(AF212="--",INDEX(D:D,MATCH(AE212,INDEX(B:B,MATCH(AE212,B:B,)+1):B10726,)+MATCH(AE212,B:B,)),"---")),"---")=AD212,"---",IFERROR(IF(IF(AF212="--",INDEX(D:D,MATCH(AE212,INDEX(B:B,MATCH(AE212,B:B,)+1):B10726,)+MATCH(AE212,B:B,)))=AD212,VLOOKUP(AE212,B:D,3,0),IF(AF212="--",INDEX(D:D,MATCH(AE212,INDEX(B:B,MATCH(AE212,B:B,)+1):B10726,)+MATCH(AE212,B:B,)),"---")),"---"))</f>
        <v>---</v>
      </c>
      <c r="AI212" t="str">
        <f t="shared" si="52"/>
        <v>--</v>
      </c>
      <c r="AJ212" t="str">
        <f t="shared" si="53"/>
        <v>GTSL1C_RX0_P</v>
      </c>
      <c r="AK212">
        <f t="shared" si="54"/>
        <v>2</v>
      </c>
      <c r="AL212" t="str">
        <f t="shared" si="55"/>
        <v>AT135</v>
      </c>
      <c r="AT212" t="str">
        <f t="shared" si="46"/>
        <v>GTSL1C_RX0_N</v>
      </c>
      <c r="AU212" t="str">
        <f t="shared" si="47"/>
        <v>--</v>
      </c>
    </row>
    <row r="213" spans="1:47" x14ac:dyDescent="0.25">
      <c r="A213" t="str">
        <f t="shared" si="42"/>
        <v>J1-D29</v>
      </c>
      <c r="B213" t="str">
        <f t="shared" si="43"/>
        <v>GND</v>
      </c>
      <c r="C213" t="str">
        <f t="shared" si="44"/>
        <v>J1-GND</v>
      </c>
      <c r="D213" t="str">
        <f t="shared" si="45"/>
        <v>J1-D29</v>
      </c>
      <c r="E213" t="s">
        <v>169</v>
      </c>
      <c r="F213" t="s">
        <v>378</v>
      </c>
      <c r="G213" t="s">
        <v>433</v>
      </c>
      <c r="L213" t="s">
        <v>775</v>
      </c>
      <c r="M213" t="s">
        <v>428</v>
      </c>
      <c r="N213">
        <v>27.430299999999999</v>
      </c>
      <c r="AB213" t="str">
        <f>B2B!D210</f>
        <v>J1</v>
      </c>
      <c r="AC213" t="str">
        <f>B2B!E210</f>
        <v>D28</v>
      </c>
      <c r="AD213" t="str">
        <f t="shared" si="48"/>
        <v>J1-D28</v>
      </c>
      <c r="AE213" t="str">
        <f t="shared" si="49"/>
        <v>GTSL1C_RX0_N</v>
      </c>
      <c r="AF213" t="str">
        <f t="shared" si="50"/>
        <v>AT133</v>
      </c>
      <c r="AG213">
        <f t="shared" si="51"/>
        <v>9.3561999999999994</v>
      </c>
      <c r="AH213" t="str">
        <f>IF(IFERROR(IF(IF(AF213="--",INDEX(D:D,MATCH(AE213,INDEX(B:B,MATCH(AE213,B:B,)+1):B10727,)+MATCH(AE213,B:B,)))=D213,VLOOKUP(AE213,B:D,3,0),IF(AF213="--",INDEX(D:D,MATCH(AE213,INDEX(B:B,MATCH(AE213,B:B,)+1):B10727,)+MATCH(AE213,B:B,)),"---")),"---")=AD213,"---",IFERROR(IF(IF(AF213="--",INDEX(D:D,MATCH(AE213,INDEX(B:B,MATCH(AE213,B:B,)+1):B10727,)+MATCH(AE213,B:B,)))=AD213,VLOOKUP(AE213,B:D,3,0),IF(AF213="--",INDEX(D:D,MATCH(AE213,INDEX(B:B,MATCH(AE213,B:B,)+1):B10727,)+MATCH(AE213,B:B,)),"---")),"---"))</f>
        <v>---</v>
      </c>
      <c r="AI213" t="str">
        <f t="shared" si="52"/>
        <v>--</v>
      </c>
      <c r="AJ213" t="str">
        <f t="shared" si="53"/>
        <v>GTSL1C_RX0_N</v>
      </c>
      <c r="AK213">
        <f t="shared" si="54"/>
        <v>2</v>
      </c>
      <c r="AL213" t="str">
        <f t="shared" si="55"/>
        <v>AT133</v>
      </c>
      <c r="AT213" t="str">
        <f t="shared" si="46"/>
        <v>GND</v>
      </c>
      <c r="AU213" t="str">
        <f t="shared" si="47"/>
        <v>--</v>
      </c>
    </row>
    <row r="214" spans="1:47" x14ac:dyDescent="0.25">
      <c r="A214" t="str">
        <f t="shared" si="42"/>
        <v>J1-D30</v>
      </c>
      <c r="B214" t="str">
        <f t="shared" si="43"/>
        <v>GTSL1C_RX2_P</v>
      </c>
      <c r="C214" t="str">
        <f t="shared" si="44"/>
        <v>J1-GTSL1C_RX2_P</v>
      </c>
      <c r="D214" t="str">
        <f t="shared" si="45"/>
        <v>J1-D30</v>
      </c>
      <c r="E214" t="s">
        <v>169</v>
      </c>
      <c r="F214" t="s">
        <v>379</v>
      </c>
      <c r="G214" t="s">
        <v>776</v>
      </c>
      <c r="L214" t="s">
        <v>777</v>
      </c>
      <c r="M214" t="s">
        <v>428</v>
      </c>
      <c r="N214">
        <v>23.355399999999999</v>
      </c>
      <c r="AB214" t="str">
        <f>B2B!D211</f>
        <v>J1</v>
      </c>
      <c r="AC214" t="str">
        <f>B2B!E211</f>
        <v>D29</v>
      </c>
      <c r="AD214" t="str">
        <f t="shared" si="48"/>
        <v>J1-D29</v>
      </c>
      <c r="AE214" t="str">
        <f t="shared" si="49"/>
        <v>GND</v>
      </c>
      <c r="AF214" t="str">
        <f t="shared" si="50"/>
        <v>---</v>
      </c>
      <c r="AG214" t="str">
        <f t="shared" si="51"/>
        <v>---</v>
      </c>
      <c r="AH214" t="str">
        <f>IF(IFERROR(IF(IF(AF214="--",INDEX(D:D,MATCH(AE214,INDEX(B:B,MATCH(AE214,B:B,)+1):B10728,)+MATCH(AE214,B:B,)))=D214,VLOOKUP(AE214,B:D,3,0),IF(AF214="--",INDEX(D:D,MATCH(AE214,INDEX(B:B,MATCH(AE214,B:B,)+1):B10728,)+MATCH(AE214,B:B,)),"---")),"---")=AD214,"---",IFERROR(IF(IF(AF214="--",INDEX(D:D,MATCH(AE214,INDEX(B:B,MATCH(AE214,B:B,)+1):B10728,)+MATCH(AE214,B:B,)))=AD214,VLOOKUP(AE214,B:D,3,0),IF(AF214="--",INDEX(D:D,MATCH(AE214,INDEX(B:B,MATCH(AE214,B:B,)+1):B10728,)+MATCH(AE214,B:B,)),"---")),"---"))</f>
        <v>---</v>
      </c>
      <c r="AI214" t="str">
        <f t="shared" si="52"/>
        <v>--</v>
      </c>
      <c r="AJ214" t="str">
        <f t="shared" si="53"/>
        <v>GND</v>
      </c>
      <c r="AK214">
        <f t="shared" si="54"/>
        <v>1320</v>
      </c>
      <c r="AL214" t="str">
        <f t="shared" si="55"/>
        <v>---</v>
      </c>
      <c r="AT214" t="str">
        <f t="shared" si="46"/>
        <v>GTSL1C_RX2_P</v>
      </c>
      <c r="AU214" t="str">
        <f t="shared" si="47"/>
        <v>--</v>
      </c>
    </row>
    <row r="215" spans="1:47" x14ac:dyDescent="0.25">
      <c r="A215" t="str">
        <f t="shared" si="42"/>
        <v>J1-D31</v>
      </c>
      <c r="B215" t="str">
        <f t="shared" si="43"/>
        <v>GTSL1C_RX2_N</v>
      </c>
      <c r="C215" t="str">
        <f t="shared" si="44"/>
        <v>J1-GTSL1C_RX2_N</v>
      </c>
      <c r="D215" t="str">
        <f t="shared" si="45"/>
        <v>J1-D31</v>
      </c>
      <c r="E215" t="s">
        <v>169</v>
      </c>
      <c r="F215" t="s">
        <v>380</v>
      </c>
      <c r="G215" t="s">
        <v>778</v>
      </c>
      <c r="L215" t="s">
        <v>779</v>
      </c>
      <c r="M215" t="s">
        <v>428</v>
      </c>
      <c r="N215">
        <v>23.400500000000001</v>
      </c>
      <c r="AB215" t="str">
        <f>B2B!D212</f>
        <v>J1</v>
      </c>
      <c r="AC215" t="str">
        <f>B2B!E212</f>
        <v>D30</v>
      </c>
      <c r="AD215" t="str">
        <f t="shared" si="48"/>
        <v>J1-D30</v>
      </c>
      <c r="AE215" t="str">
        <f t="shared" si="49"/>
        <v>GTSL1C_RX2_P</v>
      </c>
      <c r="AF215" t="str">
        <f t="shared" si="50"/>
        <v>AM135</v>
      </c>
      <c r="AG215">
        <f t="shared" si="51"/>
        <v>9.7769999999999992</v>
      </c>
      <c r="AH215" t="str">
        <f>IF(IFERROR(IF(IF(AF215="--",INDEX(D:D,MATCH(AE215,INDEX(B:B,MATCH(AE215,B:B,)+1):B10729,)+MATCH(AE215,B:B,)))=D215,VLOOKUP(AE215,B:D,3,0),IF(AF215="--",INDEX(D:D,MATCH(AE215,INDEX(B:B,MATCH(AE215,B:B,)+1):B10729,)+MATCH(AE215,B:B,)),"---")),"---")=AD215,"---",IFERROR(IF(IF(AF215="--",INDEX(D:D,MATCH(AE215,INDEX(B:B,MATCH(AE215,B:B,)+1):B10729,)+MATCH(AE215,B:B,)))=AD215,VLOOKUP(AE215,B:D,3,0),IF(AF215="--",INDEX(D:D,MATCH(AE215,INDEX(B:B,MATCH(AE215,B:B,)+1):B10729,)+MATCH(AE215,B:B,)),"---")),"---"))</f>
        <v>---</v>
      </c>
      <c r="AI215" t="str">
        <f t="shared" si="52"/>
        <v>--</v>
      </c>
      <c r="AJ215" t="str">
        <f t="shared" si="53"/>
        <v>GTSL1C_RX2_P</v>
      </c>
      <c r="AK215">
        <f t="shared" si="54"/>
        <v>2</v>
      </c>
      <c r="AL215" t="str">
        <f t="shared" si="55"/>
        <v>AM135</v>
      </c>
      <c r="AT215" t="str">
        <f t="shared" si="46"/>
        <v>GTSL1C_RX2_N</v>
      </c>
      <c r="AU215" t="str">
        <f t="shared" si="47"/>
        <v>--</v>
      </c>
    </row>
    <row r="216" spans="1:47" x14ac:dyDescent="0.25">
      <c r="A216" t="str">
        <f t="shared" si="42"/>
        <v>J1-D32</v>
      </c>
      <c r="B216" t="str">
        <f t="shared" si="43"/>
        <v>GND</v>
      </c>
      <c r="C216" t="str">
        <f t="shared" si="44"/>
        <v>J1-GND</v>
      </c>
      <c r="D216" t="str">
        <f t="shared" si="45"/>
        <v>J1-D32</v>
      </c>
      <c r="E216" t="s">
        <v>169</v>
      </c>
      <c r="F216" t="s">
        <v>381</v>
      </c>
      <c r="G216" t="s">
        <v>433</v>
      </c>
      <c r="L216" t="s">
        <v>780</v>
      </c>
      <c r="M216" t="s">
        <v>428</v>
      </c>
      <c r="N216">
        <v>25.954999999999998</v>
      </c>
      <c r="AB216" t="str">
        <f>B2B!D213</f>
        <v>J1</v>
      </c>
      <c r="AC216" t="str">
        <f>B2B!E213</f>
        <v>D31</v>
      </c>
      <c r="AD216" t="str">
        <f t="shared" si="48"/>
        <v>J1-D31</v>
      </c>
      <c r="AE216" t="str">
        <f t="shared" si="49"/>
        <v>GTSL1C_RX2_N</v>
      </c>
      <c r="AF216" t="str">
        <f t="shared" si="50"/>
        <v>AM133</v>
      </c>
      <c r="AG216">
        <f t="shared" si="51"/>
        <v>9.7529000000000003</v>
      </c>
      <c r="AH216" t="str">
        <f>IF(IFERROR(IF(IF(AF216="--",INDEX(D:D,MATCH(AE216,INDEX(B:B,MATCH(AE216,B:B,)+1):B10730,)+MATCH(AE216,B:B,)))=D216,VLOOKUP(AE216,B:D,3,0),IF(AF216="--",INDEX(D:D,MATCH(AE216,INDEX(B:B,MATCH(AE216,B:B,)+1):B10730,)+MATCH(AE216,B:B,)),"---")),"---")=AD216,"---",IFERROR(IF(IF(AF216="--",INDEX(D:D,MATCH(AE216,INDEX(B:B,MATCH(AE216,B:B,)+1):B10730,)+MATCH(AE216,B:B,)))=AD216,VLOOKUP(AE216,B:D,3,0),IF(AF216="--",INDEX(D:D,MATCH(AE216,INDEX(B:B,MATCH(AE216,B:B,)+1):B10730,)+MATCH(AE216,B:B,)),"---")),"---"))</f>
        <v>---</v>
      </c>
      <c r="AI216" t="str">
        <f t="shared" si="52"/>
        <v>--</v>
      </c>
      <c r="AJ216" t="str">
        <f t="shared" si="53"/>
        <v>GTSL1C_RX2_N</v>
      </c>
      <c r="AK216">
        <f t="shared" si="54"/>
        <v>2</v>
      </c>
      <c r="AL216" t="str">
        <f t="shared" si="55"/>
        <v>AM133</v>
      </c>
      <c r="AT216" t="str">
        <f t="shared" si="46"/>
        <v>GND</v>
      </c>
      <c r="AU216" t="str">
        <f t="shared" si="47"/>
        <v>--</v>
      </c>
    </row>
    <row r="217" spans="1:47" x14ac:dyDescent="0.25">
      <c r="A217" t="str">
        <f t="shared" si="42"/>
        <v>J1-D33</v>
      </c>
      <c r="B217" t="str">
        <f t="shared" si="43"/>
        <v>GND</v>
      </c>
      <c r="C217" t="str">
        <f t="shared" si="44"/>
        <v>J1-GND</v>
      </c>
      <c r="D217" t="str">
        <f t="shared" si="45"/>
        <v>J1-D33</v>
      </c>
      <c r="E217" t="s">
        <v>169</v>
      </c>
      <c r="F217" t="s">
        <v>382</v>
      </c>
      <c r="G217" t="s">
        <v>433</v>
      </c>
      <c r="L217" t="s">
        <v>781</v>
      </c>
      <c r="M217" t="s">
        <v>428</v>
      </c>
      <c r="N217">
        <v>25.964099999999998</v>
      </c>
      <c r="AB217" t="str">
        <f>B2B!D214</f>
        <v>J1</v>
      </c>
      <c r="AC217" t="str">
        <f>B2B!E214</f>
        <v>D32</v>
      </c>
      <c r="AD217" t="str">
        <f t="shared" si="48"/>
        <v>J1-D32</v>
      </c>
      <c r="AE217" t="str">
        <f t="shared" si="49"/>
        <v>GND</v>
      </c>
      <c r="AF217" t="str">
        <f t="shared" si="50"/>
        <v>---</v>
      </c>
      <c r="AG217" t="str">
        <f t="shared" si="51"/>
        <v>---</v>
      </c>
      <c r="AH217" t="str">
        <f>IF(IFERROR(IF(IF(AF217="--",INDEX(D:D,MATCH(AE217,INDEX(B:B,MATCH(AE217,B:B,)+1):B10731,)+MATCH(AE217,B:B,)))=D217,VLOOKUP(AE217,B:D,3,0),IF(AF217="--",INDEX(D:D,MATCH(AE217,INDEX(B:B,MATCH(AE217,B:B,)+1):B10731,)+MATCH(AE217,B:B,)),"---")),"---")=AD217,"---",IFERROR(IF(IF(AF217="--",INDEX(D:D,MATCH(AE217,INDEX(B:B,MATCH(AE217,B:B,)+1):B10731,)+MATCH(AE217,B:B,)))=AD217,VLOOKUP(AE217,B:D,3,0),IF(AF217="--",INDEX(D:D,MATCH(AE217,INDEX(B:B,MATCH(AE217,B:B,)+1):B10731,)+MATCH(AE217,B:B,)),"---")),"---"))</f>
        <v>---</v>
      </c>
      <c r="AI217" t="str">
        <f t="shared" si="52"/>
        <v>--</v>
      </c>
      <c r="AJ217" t="str">
        <f t="shared" si="53"/>
        <v>GND</v>
      </c>
      <c r="AK217">
        <f t="shared" si="54"/>
        <v>1320</v>
      </c>
      <c r="AL217" t="str">
        <f t="shared" si="55"/>
        <v>---</v>
      </c>
      <c r="AT217" t="str">
        <f t="shared" si="46"/>
        <v>GND</v>
      </c>
      <c r="AU217" t="str">
        <f t="shared" si="47"/>
        <v>--</v>
      </c>
    </row>
    <row r="218" spans="1:47" x14ac:dyDescent="0.25">
      <c r="A218" t="str">
        <f t="shared" si="42"/>
        <v>J1-D34</v>
      </c>
      <c r="B218" t="str">
        <f t="shared" si="43"/>
        <v>B6C_HVIO12</v>
      </c>
      <c r="C218" t="str">
        <f t="shared" si="44"/>
        <v>J1-B6C_HVIO12</v>
      </c>
      <c r="D218" t="str">
        <f t="shared" si="45"/>
        <v>J1-D34</v>
      </c>
      <c r="E218" t="s">
        <v>169</v>
      </c>
      <c r="F218" t="s">
        <v>383</v>
      </c>
      <c r="G218" t="s">
        <v>782</v>
      </c>
      <c r="L218" t="s">
        <v>783</v>
      </c>
      <c r="M218" t="s">
        <v>428</v>
      </c>
      <c r="N218">
        <v>14.995799999999999</v>
      </c>
      <c r="AB218" t="str">
        <f>B2B!D215</f>
        <v>J1</v>
      </c>
      <c r="AC218" t="str">
        <f>B2B!E215</f>
        <v>D33</v>
      </c>
      <c r="AD218" t="str">
        <f t="shared" si="48"/>
        <v>J1-D33</v>
      </c>
      <c r="AE218" t="str">
        <f t="shared" si="49"/>
        <v>GND</v>
      </c>
      <c r="AF218" t="str">
        <f t="shared" si="50"/>
        <v>---</v>
      </c>
      <c r="AG218" t="str">
        <f t="shared" si="51"/>
        <v>---</v>
      </c>
      <c r="AH218" t="str">
        <f>IF(IFERROR(IF(IF(AF218="--",INDEX(D:D,MATCH(AE218,INDEX(B:B,MATCH(AE218,B:B,)+1):B10732,)+MATCH(AE218,B:B,)))=D218,VLOOKUP(AE218,B:D,3,0),IF(AF218="--",INDEX(D:D,MATCH(AE218,INDEX(B:B,MATCH(AE218,B:B,)+1):B10732,)+MATCH(AE218,B:B,)),"---")),"---")=AD218,"---",IFERROR(IF(IF(AF218="--",INDEX(D:D,MATCH(AE218,INDEX(B:B,MATCH(AE218,B:B,)+1):B10732,)+MATCH(AE218,B:B,)))=AD218,VLOOKUP(AE218,B:D,3,0),IF(AF218="--",INDEX(D:D,MATCH(AE218,INDEX(B:B,MATCH(AE218,B:B,)+1):B10732,)+MATCH(AE218,B:B,)),"---")),"---"))</f>
        <v>---</v>
      </c>
      <c r="AI218" t="str">
        <f t="shared" si="52"/>
        <v>--</v>
      </c>
      <c r="AJ218" t="str">
        <f t="shared" si="53"/>
        <v>GND</v>
      </c>
      <c r="AK218">
        <f t="shared" si="54"/>
        <v>1320</v>
      </c>
      <c r="AL218" t="str">
        <f t="shared" si="55"/>
        <v>---</v>
      </c>
      <c r="AT218" t="str">
        <f t="shared" si="46"/>
        <v>B6C_HVIO12</v>
      </c>
      <c r="AU218" t="str">
        <f t="shared" si="47"/>
        <v>--</v>
      </c>
    </row>
    <row r="219" spans="1:47" x14ac:dyDescent="0.25">
      <c r="A219" t="str">
        <f t="shared" si="42"/>
        <v>J1-D35</v>
      </c>
      <c r="B219" t="str">
        <f t="shared" si="43"/>
        <v>B6C_HVIO14</v>
      </c>
      <c r="C219" t="str">
        <f t="shared" si="44"/>
        <v>J1-B6C_HVIO14</v>
      </c>
      <c r="D219" t="str">
        <f t="shared" si="45"/>
        <v>J1-D35</v>
      </c>
      <c r="E219" t="s">
        <v>169</v>
      </c>
      <c r="F219" t="s">
        <v>384</v>
      </c>
      <c r="G219" t="s">
        <v>784</v>
      </c>
      <c r="L219" t="s">
        <v>785</v>
      </c>
      <c r="M219" t="s">
        <v>428</v>
      </c>
      <c r="N219">
        <v>15.0528</v>
      </c>
      <c r="AB219" t="str">
        <f>B2B!D216</f>
        <v>J1</v>
      </c>
      <c r="AC219" t="str">
        <f>B2B!E216</f>
        <v>D34</v>
      </c>
      <c r="AD219" t="str">
        <f t="shared" si="48"/>
        <v>J1-D34</v>
      </c>
      <c r="AE219" t="str">
        <f t="shared" si="49"/>
        <v>B6C_HVIO12</v>
      </c>
      <c r="AF219" t="str">
        <f t="shared" si="50"/>
        <v>H8</v>
      </c>
      <c r="AG219">
        <f t="shared" si="51"/>
        <v>52.037599999999998</v>
      </c>
      <c r="AH219" t="str">
        <f>IF(IFERROR(IF(IF(AF219="--",INDEX(D:D,MATCH(AE219,INDEX(B:B,MATCH(AE219,B:B,)+1):B10733,)+MATCH(AE219,B:B,)))=D219,VLOOKUP(AE219,B:D,3,0),IF(AF219="--",INDEX(D:D,MATCH(AE219,INDEX(B:B,MATCH(AE219,B:B,)+1):B10733,)+MATCH(AE219,B:B,)),"---")),"---")=AD219,"---",IFERROR(IF(IF(AF219="--",INDEX(D:D,MATCH(AE219,INDEX(B:B,MATCH(AE219,B:B,)+1):B10733,)+MATCH(AE219,B:B,)))=AD219,VLOOKUP(AE219,B:D,3,0),IF(AF219="--",INDEX(D:D,MATCH(AE219,INDEX(B:B,MATCH(AE219,B:B,)+1):B10733,)+MATCH(AE219,B:B,)),"---")),"---"))</f>
        <v>---</v>
      </c>
      <c r="AI219" t="str">
        <f t="shared" si="52"/>
        <v>--</v>
      </c>
      <c r="AJ219" t="str">
        <f t="shared" si="53"/>
        <v>B6C_HVIO12</v>
      </c>
      <c r="AK219">
        <f t="shared" si="54"/>
        <v>2</v>
      </c>
      <c r="AL219" t="str">
        <f t="shared" si="55"/>
        <v>H8</v>
      </c>
      <c r="AT219" t="str">
        <f t="shared" si="46"/>
        <v>B6C_HVIO14</v>
      </c>
      <c r="AU219" t="str">
        <f t="shared" si="47"/>
        <v>--</v>
      </c>
    </row>
    <row r="220" spans="1:47" x14ac:dyDescent="0.25">
      <c r="A220" t="str">
        <f t="shared" si="42"/>
        <v>J1-D36</v>
      </c>
      <c r="B220" t="str">
        <f t="shared" si="43"/>
        <v>B6C_HVIO18</v>
      </c>
      <c r="C220" t="str">
        <f t="shared" si="44"/>
        <v>J1-B6C_HVIO18</v>
      </c>
      <c r="D220" t="str">
        <f t="shared" si="45"/>
        <v>J1-D36</v>
      </c>
      <c r="E220" t="s">
        <v>169</v>
      </c>
      <c r="F220" t="s">
        <v>385</v>
      </c>
      <c r="G220" t="s">
        <v>786</v>
      </c>
      <c r="L220" t="s">
        <v>787</v>
      </c>
      <c r="M220" t="s">
        <v>428</v>
      </c>
      <c r="N220">
        <v>14.445</v>
      </c>
      <c r="AB220" t="str">
        <f>B2B!D217</f>
        <v>J1</v>
      </c>
      <c r="AC220" t="str">
        <f>B2B!E217</f>
        <v>D35</v>
      </c>
      <c r="AD220" t="str">
        <f t="shared" si="48"/>
        <v>J1-D35</v>
      </c>
      <c r="AE220" t="str">
        <f t="shared" si="49"/>
        <v>B6C_HVIO14</v>
      </c>
      <c r="AF220" t="str">
        <f t="shared" si="50"/>
        <v>D4</v>
      </c>
      <c r="AG220">
        <f t="shared" si="51"/>
        <v>49.631300000000003</v>
      </c>
      <c r="AH220" t="str">
        <f>IF(IFERROR(IF(IF(AF220="--",INDEX(D:D,MATCH(AE220,INDEX(B:B,MATCH(AE220,B:B,)+1):B10734,)+MATCH(AE220,B:B,)))=D220,VLOOKUP(AE220,B:D,3,0),IF(AF220="--",INDEX(D:D,MATCH(AE220,INDEX(B:B,MATCH(AE220,B:B,)+1):B10734,)+MATCH(AE220,B:B,)),"---")),"---")=AD220,"---",IFERROR(IF(IF(AF220="--",INDEX(D:D,MATCH(AE220,INDEX(B:B,MATCH(AE220,B:B,)+1):B10734,)+MATCH(AE220,B:B,)))=AD220,VLOOKUP(AE220,B:D,3,0),IF(AF220="--",INDEX(D:D,MATCH(AE220,INDEX(B:B,MATCH(AE220,B:B,)+1):B10734,)+MATCH(AE220,B:B,)),"---")),"---"))</f>
        <v>---</v>
      </c>
      <c r="AI220" t="str">
        <f t="shared" si="52"/>
        <v>--</v>
      </c>
      <c r="AJ220" t="str">
        <f t="shared" si="53"/>
        <v>B6C_HVIO14</v>
      </c>
      <c r="AK220">
        <f t="shared" si="54"/>
        <v>2</v>
      </c>
      <c r="AL220" t="str">
        <f t="shared" si="55"/>
        <v>D4</v>
      </c>
      <c r="AT220" t="str">
        <f t="shared" si="46"/>
        <v>B6C_HVIO18</v>
      </c>
      <c r="AU220" t="str">
        <f t="shared" si="47"/>
        <v>--</v>
      </c>
    </row>
    <row r="221" spans="1:47" x14ac:dyDescent="0.25">
      <c r="A221" t="str">
        <f t="shared" si="42"/>
        <v>J1-D37</v>
      </c>
      <c r="B221" t="str">
        <f t="shared" si="43"/>
        <v>B6C_HVIO16</v>
      </c>
      <c r="C221" t="str">
        <f t="shared" si="44"/>
        <v>J1-B6C_HVIO16</v>
      </c>
      <c r="D221" t="str">
        <f t="shared" si="45"/>
        <v>J1-D37</v>
      </c>
      <c r="E221" t="s">
        <v>169</v>
      </c>
      <c r="F221" t="s">
        <v>386</v>
      </c>
      <c r="G221" t="s">
        <v>788</v>
      </c>
      <c r="L221" t="s">
        <v>789</v>
      </c>
      <c r="M221" t="s">
        <v>428</v>
      </c>
      <c r="N221">
        <v>14.738899999999999</v>
      </c>
      <c r="AB221" t="str">
        <f>B2B!D218</f>
        <v>J1</v>
      </c>
      <c r="AC221" t="str">
        <f>B2B!E218</f>
        <v>D36</v>
      </c>
      <c r="AD221" t="str">
        <f t="shared" si="48"/>
        <v>J1-D36</v>
      </c>
      <c r="AE221" t="str">
        <f t="shared" si="49"/>
        <v>B6C_HVIO18</v>
      </c>
      <c r="AF221" t="str">
        <f t="shared" si="50"/>
        <v>J2</v>
      </c>
      <c r="AG221">
        <f t="shared" si="51"/>
        <v>53.966299999999997</v>
      </c>
      <c r="AH221" t="str">
        <f>IF(IFERROR(IF(IF(AF221="--",INDEX(D:D,MATCH(AE221,INDEX(B:B,MATCH(AE221,B:B,)+1):B10735,)+MATCH(AE221,B:B,)))=D221,VLOOKUP(AE221,B:D,3,0),IF(AF221="--",INDEX(D:D,MATCH(AE221,INDEX(B:B,MATCH(AE221,B:B,)+1):B10735,)+MATCH(AE221,B:B,)),"---")),"---")=AD221,"---",IFERROR(IF(IF(AF221="--",INDEX(D:D,MATCH(AE221,INDEX(B:B,MATCH(AE221,B:B,)+1):B10735,)+MATCH(AE221,B:B,)))=AD221,VLOOKUP(AE221,B:D,3,0),IF(AF221="--",INDEX(D:D,MATCH(AE221,INDEX(B:B,MATCH(AE221,B:B,)+1):B10735,)+MATCH(AE221,B:B,)),"---")),"---"))</f>
        <v>---</v>
      </c>
      <c r="AI221" t="str">
        <f t="shared" si="52"/>
        <v>--</v>
      </c>
      <c r="AJ221" t="str">
        <f t="shared" si="53"/>
        <v>B6C_HVIO18</v>
      </c>
      <c r="AK221">
        <f t="shared" si="54"/>
        <v>2</v>
      </c>
      <c r="AL221" t="str">
        <f t="shared" si="55"/>
        <v>J2</v>
      </c>
      <c r="AT221" t="str">
        <f t="shared" si="46"/>
        <v>B6C_HVIO16</v>
      </c>
      <c r="AU221" t="str">
        <f t="shared" si="47"/>
        <v>--</v>
      </c>
    </row>
    <row r="222" spans="1:47" x14ac:dyDescent="0.25">
      <c r="A222" t="str">
        <f t="shared" si="42"/>
        <v>J1-D38</v>
      </c>
      <c r="B222" t="str">
        <f t="shared" si="43"/>
        <v>B6C_HVIO20</v>
      </c>
      <c r="C222" t="str">
        <f t="shared" si="44"/>
        <v>J1-B6C_HVIO20</v>
      </c>
      <c r="D222" t="str">
        <f t="shared" si="45"/>
        <v>J1-D38</v>
      </c>
      <c r="E222" t="s">
        <v>169</v>
      </c>
      <c r="F222" t="s">
        <v>387</v>
      </c>
      <c r="G222" t="s">
        <v>790</v>
      </c>
      <c r="L222" t="s">
        <v>791</v>
      </c>
      <c r="M222" t="s">
        <v>428</v>
      </c>
      <c r="N222">
        <v>18.013000000000002</v>
      </c>
      <c r="AB222" t="str">
        <f>B2B!D219</f>
        <v>J1</v>
      </c>
      <c r="AC222" t="str">
        <f>B2B!E219</f>
        <v>D37</v>
      </c>
      <c r="AD222" t="str">
        <f t="shared" si="48"/>
        <v>J1-D37</v>
      </c>
      <c r="AE222" t="str">
        <f t="shared" si="49"/>
        <v>B6C_HVIO16</v>
      </c>
      <c r="AF222" t="str">
        <f t="shared" si="50"/>
        <v>K4</v>
      </c>
      <c r="AG222">
        <f t="shared" si="51"/>
        <v>51.698099999999997</v>
      </c>
      <c r="AH222" t="str">
        <f>IF(IFERROR(IF(IF(AF222="--",INDEX(D:D,MATCH(AE222,INDEX(B:B,MATCH(AE222,B:B,)+1):B10736,)+MATCH(AE222,B:B,)))=D222,VLOOKUP(AE222,B:D,3,0),IF(AF222="--",INDEX(D:D,MATCH(AE222,INDEX(B:B,MATCH(AE222,B:B,)+1):B10736,)+MATCH(AE222,B:B,)),"---")),"---")=AD222,"---",IFERROR(IF(IF(AF222="--",INDEX(D:D,MATCH(AE222,INDEX(B:B,MATCH(AE222,B:B,)+1):B10736,)+MATCH(AE222,B:B,)))=AD222,VLOOKUP(AE222,B:D,3,0),IF(AF222="--",INDEX(D:D,MATCH(AE222,INDEX(B:B,MATCH(AE222,B:B,)+1):B10736,)+MATCH(AE222,B:B,)),"---")),"---"))</f>
        <v>---</v>
      </c>
      <c r="AI222" t="str">
        <f t="shared" si="52"/>
        <v>--</v>
      </c>
      <c r="AJ222" t="str">
        <f t="shared" si="53"/>
        <v>B6C_HVIO16</v>
      </c>
      <c r="AK222">
        <f t="shared" si="54"/>
        <v>2</v>
      </c>
      <c r="AL222" t="str">
        <f t="shared" si="55"/>
        <v>K4</v>
      </c>
      <c r="AT222" t="str">
        <f t="shared" si="46"/>
        <v>B6C_HVIO20</v>
      </c>
      <c r="AU222" t="str">
        <f t="shared" si="47"/>
        <v>--</v>
      </c>
    </row>
    <row r="223" spans="1:47" x14ac:dyDescent="0.25">
      <c r="A223" t="str">
        <f t="shared" si="42"/>
        <v>J1-D39</v>
      </c>
      <c r="B223" t="str">
        <f t="shared" si="43"/>
        <v>VCCIO_6C</v>
      </c>
      <c r="C223" t="str">
        <f t="shared" si="44"/>
        <v>J1-VCCIO_6C</v>
      </c>
      <c r="D223" t="str">
        <f t="shared" si="45"/>
        <v>J1-D39</v>
      </c>
      <c r="E223" t="s">
        <v>169</v>
      </c>
      <c r="F223" t="s">
        <v>388</v>
      </c>
      <c r="G223" t="s">
        <v>792</v>
      </c>
      <c r="L223" t="s">
        <v>793</v>
      </c>
      <c r="M223" t="s">
        <v>428</v>
      </c>
      <c r="N223">
        <v>19.758800000000001</v>
      </c>
      <c r="AB223" t="str">
        <f>B2B!D220</f>
        <v>J1</v>
      </c>
      <c r="AC223" t="str">
        <f>B2B!E220</f>
        <v>D38</v>
      </c>
      <c r="AD223" t="str">
        <f t="shared" si="48"/>
        <v>J1-D38</v>
      </c>
      <c r="AE223" t="str">
        <f t="shared" si="49"/>
        <v>B6C_HVIO20</v>
      </c>
      <c r="AF223" t="str">
        <f t="shared" si="50"/>
        <v>G1</v>
      </c>
      <c r="AG223">
        <f t="shared" si="51"/>
        <v>53.355699999999999</v>
      </c>
      <c r="AH223" t="str">
        <f>IF(IFERROR(IF(IF(AF223="--",INDEX(D:D,MATCH(AE223,INDEX(B:B,MATCH(AE223,B:B,)+1):B10737,)+MATCH(AE223,B:B,)))=D223,VLOOKUP(AE223,B:D,3,0),IF(AF223="--",INDEX(D:D,MATCH(AE223,INDEX(B:B,MATCH(AE223,B:B,)+1):B10737,)+MATCH(AE223,B:B,)),"---")),"---")=AD223,"---",IFERROR(IF(IF(AF223="--",INDEX(D:D,MATCH(AE223,INDEX(B:B,MATCH(AE223,B:B,)+1):B10737,)+MATCH(AE223,B:B,)))=AD223,VLOOKUP(AE223,B:D,3,0),IF(AF223="--",INDEX(D:D,MATCH(AE223,INDEX(B:B,MATCH(AE223,B:B,)+1):B10737,)+MATCH(AE223,B:B,)),"---")),"---"))</f>
        <v>---</v>
      </c>
      <c r="AI223" t="str">
        <f t="shared" si="52"/>
        <v>--</v>
      </c>
      <c r="AJ223" t="str">
        <f t="shared" si="53"/>
        <v>B6C_HVIO20</v>
      </c>
      <c r="AK223">
        <f t="shared" si="54"/>
        <v>2</v>
      </c>
      <c r="AL223" t="str">
        <f t="shared" si="55"/>
        <v>G1</v>
      </c>
      <c r="AT223" t="str">
        <f t="shared" si="46"/>
        <v>VCCIO_6C</v>
      </c>
      <c r="AU223" t="str">
        <f t="shared" si="47"/>
        <v>--</v>
      </c>
    </row>
    <row r="224" spans="1:47" x14ac:dyDescent="0.25">
      <c r="A224" t="str">
        <f t="shared" si="42"/>
        <v>J1-D40</v>
      </c>
      <c r="B224" t="str">
        <f t="shared" si="43"/>
        <v>B6D_HVIO12</v>
      </c>
      <c r="C224" t="str">
        <f t="shared" si="44"/>
        <v>J1-B6D_HVIO12</v>
      </c>
      <c r="D224" t="str">
        <f t="shared" si="45"/>
        <v>J1-D40</v>
      </c>
      <c r="E224" t="s">
        <v>169</v>
      </c>
      <c r="F224" t="s">
        <v>389</v>
      </c>
      <c r="G224" t="s">
        <v>794</v>
      </c>
      <c r="L224" t="s">
        <v>795</v>
      </c>
      <c r="M224" t="s">
        <v>428</v>
      </c>
      <c r="N224">
        <v>17.048100000000002</v>
      </c>
      <c r="AB224" t="str">
        <f>B2B!D221</f>
        <v>J1</v>
      </c>
      <c r="AC224" t="str">
        <f>B2B!E221</f>
        <v>D39</v>
      </c>
      <c r="AD224" t="str">
        <f t="shared" si="48"/>
        <v>J1-D39</v>
      </c>
      <c r="AE224" t="str">
        <f t="shared" si="49"/>
        <v>VCCIO_6C</v>
      </c>
      <c r="AF224" t="str">
        <f t="shared" si="50"/>
        <v>AK40</v>
      </c>
      <c r="AG224">
        <f t="shared" si="51"/>
        <v>8.1165000000000003</v>
      </c>
      <c r="AH224" t="str">
        <f>IF(IFERROR(IF(IF(AF224="--",INDEX(D:D,MATCH(AE224,INDEX(B:B,MATCH(AE224,B:B,)+1):B10738,)+MATCH(AE224,B:B,)))=D224,VLOOKUP(AE224,B:D,3,0),IF(AF224="--",INDEX(D:D,MATCH(AE224,INDEX(B:B,MATCH(AE224,B:B,)+1):B10738,)+MATCH(AE224,B:B,)),"---")),"---")=AD224,"---",IFERROR(IF(IF(AF224="--",INDEX(D:D,MATCH(AE224,INDEX(B:B,MATCH(AE224,B:B,)+1):B10738,)+MATCH(AE224,B:B,)))=AD224,VLOOKUP(AE224,B:D,3,0),IF(AF224="--",INDEX(D:D,MATCH(AE224,INDEX(B:B,MATCH(AE224,B:B,)+1):B10738,)+MATCH(AE224,B:B,)),"---")),"---"))</f>
        <v>---</v>
      </c>
      <c r="AI224" t="str">
        <f t="shared" si="52"/>
        <v>--</v>
      </c>
      <c r="AJ224" t="str">
        <f t="shared" si="53"/>
        <v>VCCIO_6C</v>
      </c>
      <c r="AK224">
        <f t="shared" si="54"/>
        <v>5</v>
      </c>
      <c r="AL224" t="str">
        <f t="shared" si="55"/>
        <v>AK40</v>
      </c>
      <c r="AT224" t="str">
        <f t="shared" si="46"/>
        <v>B6D_HVIO12</v>
      </c>
      <c r="AU224" t="str">
        <f t="shared" si="47"/>
        <v>--</v>
      </c>
    </row>
    <row r="225" spans="1:47" x14ac:dyDescent="0.25">
      <c r="A225" t="str">
        <f t="shared" si="42"/>
        <v>J1-D41</v>
      </c>
      <c r="B225" t="str">
        <f t="shared" si="43"/>
        <v>B6D_HVIO14</v>
      </c>
      <c r="C225" t="str">
        <f t="shared" si="44"/>
        <v>J1-B6D_HVIO14</v>
      </c>
      <c r="D225" t="str">
        <f t="shared" si="45"/>
        <v>J1-D41</v>
      </c>
      <c r="E225" t="s">
        <v>169</v>
      </c>
      <c r="F225" t="s">
        <v>390</v>
      </c>
      <c r="G225" t="s">
        <v>796</v>
      </c>
      <c r="L225" t="s">
        <v>797</v>
      </c>
      <c r="M225" t="s">
        <v>428</v>
      </c>
      <c r="N225">
        <v>17.680199999999999</v>
      </c>
      <c r="AB225" t="str">
        <f>B2B!D222</f>
        <v>J1</v>
      </c>
      <c r="AC225" t="str">
        <f>B2B!E222</f>
        <v>D40</v>
      </c>
      <c r="AD225" t="str">
        <f t="shared" si="48"/>
        <v>J1-D40</v>
      </c>
      <c r="AE225" t="str">
        <f t="shared" si="49"/>
        <v>B6D_HVIO12</v>
      </c>
      <c r="AF225" t="str">
        <f t="shared" si="50"/>
        <v>B26</v>
      </c>
      <c r="AG225">
        <f t="shared" si="51"/>
        <v>50.520800000000001</v>
      </c>
      <c r="AH225" t="str">
        <f>IF(IFERROR(IF(IF(AF225="--",INDEX(D:D,MATCH(AE225,INDEX(B:B,MATCH(AE225,B:B,)+1):B10739,)+MATCH(AE225,B:B,)))=D225,VLOOKUP(AE225,B:D,3,0),IF(AF225="--",INDEX(D:D,MATCH(AE225,INDEX(B:B,MATCH(AE225,B:B,)+1):B10739,)+MATCH(AE225,B:B,)),"---")),"---")=AD225,"---",IFERROR(IF(IF(AF225="--",INDEX(D:D,MATCH(AE225,INDEX(B:B,MATCH(AE225,B:B,)+1):B10739,)+MATCH(AE225,B:B,)))=AD225,VLOOKUP(AE225,B:D,3,0),IF(AF225="--",INDEX(D:D,MATCH(AE225,INDEX(B:B,MATCH(AE225,B:B,)+1):B10739,)+MATCH(AE225,B:B,)),"---")),"---"))</f>
        <v>---</v>
      </c>
      <c r="AI225" t="str">
        <f t="shared" si="52"/>
        <v>--</v>
      </c>
      <c r="AJ225" t="str">
        <f t="shared" si="53"/>
        <v>B6D_HVIO12</v>
      </c>
      <c r="AK225">
        <f t="shared" si="54"/>
        <v>2</v>
      </c>
      <c r="AL225" t="str">
        <f t="shared" si="55"/>
        <v>B26</v>
      </c>
      <c r="AT225" t="str">
        <f t="shared" si="46"/>
        <v>B6D_HVIO14</v>
      </c>
      <c r="AU225" t="str">
        <f t="shared" si="47"/>
        <v>--</v>
      </c>
    </row>
    <row r="226" spans="1:47" x14ac:dyDescent="0.25">
      <c r="A226" t="str">
        <f t="shared" si="42"/>
        <v>J1-D42</v>
      </c>
      <c r="B226" t="str">
        <f t="shared" si="43"/>
        <v>B6D_HVIO16</v>
      </c>
      <c r="C226" t="str">
        <f t="shared" si="44"/>
        <v>J1-B6D_HVIO16</v>
      </c>
      <c r="D226" t="str">
        <f t="shared" si="45"/>
        <v>J1-D42</v>
      </c>
      <c r="E226" t="s">
        <v>169</v>
      </c>
      <c r="F226" t="s">
        <v>391</v>
      </c>
      <c r="G226" t="s">
        <v>798</v>
      </c>
      <c r="L226" t="s">
        <v>799</v>
      </c>
      <c r="M226" t="s">
        <v>428</v>
      </c>
      <c r="N226">
        <v>12.3476</v>
      </c>
      <c r="AB226" t="str">
        <f>B2B!D223</f>
        <v>J1</v>
      </c>
      <c r="AC226" t="str">
        <f>B2B!E223</f>
        <v>D41</v>
      </c>
      <c r="AD226" t="str">
        <f t="shared" si="48"/>
        <v>J1-D41</v>
      </c>
      <c r="AE226" t="str">
        <f t="shared" si="49"/>
        <v>B6D_HVIO14</v>
      </c>
      <c r="AF226" t="str">
        <f t="shared" si="50"/>
        <v>A30</v>
      </c>
      <c r="AG226">
        <f t="shared" si="51"/>
        <v>48.807000000000002</v>
      </c>
      <c r="AH226" t="str">
        <f>IF(IFERROR(IF(IF(AF226="--",INDEX(D:D,MATCH(AE226,INDEX(B:B,MATCH(AE226,B:B,)+1):B10740,)+MATCH(AE226,B:B,)))=D226,VLOOKUP(AE226,B:D,3,0),IF(AF226="--",INDEX(D:D,MATCH(AE226,INDEX(B:B,MATCH(AE226,B:B,)+1):B10740,)+MATCH(AE226,B:B,)),"---")),"---")=AD226,"---",IFERROR(IF(IF(AF226="--",INDEX(D:D,MATCH(AE226,INDEX(B:B,MATCH(AE226,B:B,)+1):B10740,)+MATCH(AE226,B:B,)))=AD226,VLOOKUP(AE226,B:D,3,0),IF(AF226="--",INDEX(D:D,MATCH(AE226,INDEX(B:B,MATCH(AE226,B:B,)+1):B10740,)+MATCH(AE226,B:B,)),"---")),"---"))</f>
        <v>---</v>
      </c>
      <c r="AI226" t="str">
        <f t="shared" si="52"/>
        <v>--</v>
      </c>
      <c r="AJ226" t="str">
        <f t="shared" si="53"/>
        <v>B6D_HVIO14</v>
      </c>
      <c r="AK226">
        <f t="shared" si="54"/>
        <v>2</v>
      </c>
      <c r="AL226" t="str">
        <f t="shared" si="55"/>
        <v>A30</v>
      </c>
      <c r="AT226" t="str">
        <f t="shared" si="46"/>
        <v>B6D_HVIO16</v>
      </c>
      <c r="AU226" t="str">
        <f t="shared" si="47"/>
        <v>--</v>
      </c>
    </row>
    <row r="227" spans="1:47" x14ac:dyDescent="0.25">
      <c r="A227" t="str">
        <f t="shared" si="42"/>
        <v>J1-D43</v>
      </c>
      <c r="B227" t="str">
        <f t="shared" si="43"/>
        <v>B6D_HVIO18</v>
      </c>
      <c r="C227" t="str">
        <f t="shared" si="44"/>
        <v>J1-B6D_HVIO18</v>
      </c>
      <c r="D227" t="str">
        <f t="shared" si="45"/>
        <v>J1-D43</v>
      </c>
      <c r="E227" t="s">
        <v>169</v>
      </c>
      <c r="F227" t="s">
        <v>392</v>
      </c>
      <c r="G227" t="s">
        <v>800</v>
      </c>
      <c r="L227" t="s">
        <v>801</v>
      </c>
      <c r="M227" t="s">
        <v>428</v>
      </c>
      <c r="N227">
        <v>11.6478</v>
      </c>
      <c r="AB227" t="str">
        <f>B2B!D224</f>
        <v>J1</v>
      </c>
      <c r="AC227" t="str">
        <f>B2B!E224</f>
        <v>D42</v>
      </c>
      <c r="AD227" t="str">
        <f t="shared" si="48"/>
        <v>J1-D42</v>
      </c>
      <c r="AE227" t="str">
        <f t="shared" si="49"/>
        <v>B6D_HVIO16</v>
      </c>
      <c r="AF227" t="str">
        <f t="shared" si="50"/>
        <v>A33</v>
      </c>
      <c r="AG227">
        <f t="shared" si="51"/>
        <v>46.959899999999998</v>
      </c>
      <c r="AH227" t="str">
        <f>IF(IFERROR(IF(IF(AF227="--",INDEX(D:D,MATCH(AE227,INDEX(B:B,MATCH(AE227,B:B,)+1):B10741,)+MATCH(AE227,B:B,)))=D227,VLOOKUP(AE227,B:D,3,0),IF(AF227="--",INDEX(D:D,MATCH(AE227,INDEX(B:B,MATCH(AE227,B:B,)+1):B10741,)+MATCH(AE227,B:B,)),"---")),"---")=AD227,"---",IFERROR(IF(IF(AF227="--",INDEX(D:D,MATCH(AE227,INDEX(B:B,MATCH(AE227,B:B,)+1):B10741,)+MATCH(AE227,B:B,)))=AD227,VLOOKUP(AE227,B:D,3,0),IF(AF227="--",INDEX(D:D,MATCH(AE227,INDEX(B:B,MATCH(AE227,B:B,)+1):B10741,)+MATCH(AE227,B:B,)),"---")),"---"))</f>
        <v>---</v>
      </c>
      <c r="AI227" t="str">
        <f t="shared" si="52"/>
        <v>--</v>
      </c>
      <c r="AJ227" t="str">
        <f t="shared" si="53"/>
        <v>B6D_HVIO16</v>
      </c>
      <c r="AK227">
        <f t="shared" si="54"/>
        <v>2</v>
      </c>
      <c r="AL227" t="str">
        <f t="shared" si="55"/>
        <v>A33</v>
      </c>
      <c r="AT227" t="str">
        <f t="shared" si="46"/>
        <v>B6D_HVIO18</v>
      </c>
      <c r="AU227" t="str">
        <f t="shared" si="47"/>
        <v>--</v>
      </c>
    </row>
    <row r="228" spans="1:47" x14ac:dyDescent="0.25">
      <c r="A228" t="str">
        <f t="shared" si="42"/>
        <v>J1-D44</v>
      </c>
      <c r="B228" t="str">
        <f t="shared" si="43"/>
        <v>B6D_HVIO20</v>
      </c>
      <c r="C228" t="str">
        <f t="shared" si="44"/>
        <v>J1-B6D_HVIO20</v>
      </c>
      <c r="D228" t="str">
        <f t="shared" si="45"/>
        <v>J1-D44</v>
      </c>
      <c r="E228" t="s">
        <v>169</v>
      </c>
      <c r="F228" t="s">
        <v>393</v>
      </c>
      <c r="G228" t="s">
        <v>802</v>
      </c>
      <c r="L228" t="s">
        <v>803</v>
      </c>
      <c r="M228" t="s">
        <v>428</v>
      </c>
      <c r="N228">
        <v>14.762700000000001</v>
      </c>
      <c r="AB228" t="str">
        <f>B2B!D225</f>
        <v>J1</v>
      </c>
      <c r="AC228" t="str">
        <f>B2B!E225</f>
        <v>D43</v>
      </c>
      <c r="AD228" t="str">
        <f t="shared" si="48"/>
        <v>J1-D43</v>
      </c>
      <c r="AE228" t="str">
        <f t="shared" si="49"/>
        <v>B6D_HVIO18</v>
      </c>
      <c r="AF228" t="str">
        <f t="shared" si="50"/>
        <v>B35</v>
      </c>
      <c r="AG228">
        <f t="shared" si="51"/>
        <v>47.755099999999999</v>
      </c>
      <c r="AH228" t="str">
        <f>IF(IFERROR(IF(IF(AF228="--",INDEX(D:D,MATCH(AE228,INDEX(B:B,MATCH(AE228,B:B,)+1):B10742,)+MATCH(AE228,B:B,)))=D228,VLOOKUP(AE228,B:D,3,0),IF(AF228="--",INDEX(D:D,MATCH(AE228,INDEX(B:B,MATCH(AE228,B:B,)+1):B10742,)+MATCH(AE228,B:B,)),"---")),"---")=AD228,"---",IFERROR(IF(IF(AF228="--",INDEX(D:D,MATCH(AE228,INDEX(B:B,MATCH(AE228,B:B,)+1):B10742,)+MATCH(AE228,B:B,)))=AD228,VLOOKUP(AE228,B:D,3,0),IF(AF228="--",INDEX(D:D,MATCH(AE228,INDEX(B:B,MATCH(AE228,B:B,)+1):B10742,)+MATCH(AE228,B:B,)),"---")),"---"))</f>
        <v>---</v>
      </c>
      <c r="AI228" t="str">
        <f t="shared" si="52"/>
        <v>--</v>
      </c>
      <c r="AJ228" t="str">
        <f t="shared" si="53"/>
        <v>B6D_HVIO18</v>
      </c>
      <c r="AK228">
        <f t="shared" si="54"/>
        <v>2</v>
      </c>
      <c r="AL228" t="str">
        <f t="shared" si="55"/>
        <v>B35</v>
      </c>
      <c r="AT228" t="str">
        <f t="shared" si="46"/>
        <v>B6D_HVIO20</v>
      </c>
      <c r="AU228" t="str">
        <f t="shared" si="47"/>
        <v>--</v>
      </c>
    </row>
    <row r="229" spans="1:47" x14ac:dyDescent="0.25">
      <c r="A229" t="str">
        <f t="shared" si="42"/>
        <v>J1-D45</v>
      </c>
      <c r="B229" t="str">
        <f t="shared" si="43"/>
        <v>GND</v>
      </c>
      <c r="C229" t="str">
        <f t="shared" si="44"/>
        <v>J1-GND</v>
      </c>
      <c r="D229" t="str">
        <f t="shared" si="45"/>
        <v>J1-D45</v>
      </c>
      <c r="E229" t="s">
        <v>169</v>
      </c>
      <c r="F229" t="s">
        <v>394</v>
      </c>
      <c r="G229" t="s">
        <v>433</v>
      </c>
      <c r="L229" t="s">
        <v>804</v>
      </c>
      <c r="M229" t="s">
        <v>428</v>
      </c>
      <c r="N229">
        <v>16.049299999999999</v>
      </c>
      <c r="AB229" t="str">
        <f>B2B!D226</f>
        <v>J1</v>
      </c>
      <c r="AC229" t="str">
        <f>B2B!E226</f>
        <v>D44</v>
      </c>
      <c r="AD229" t="str">
        <f t="shared" si="48"/>
        <v>J1-D44</v>
      </c>
      <c r="AE229" t="str">
        <f t="shared" si="49"/>
        <v>B6D_HVIO20</v>
      </c>
      <c r="AF229" t="str">
        <f t="shared" si="50"/>
        <v>B39</v>
      </c>
      <c r="AG229">
        <f t="shared" si="51"/>
        <v>47.431100000000001</v>
      </c>
      <c r="AH229" t="str">
        <f>IF(IFERROR(IF(IF(AF229="--",INDEX(D:D,MATCH(AE229,INDEX(B:B,MATCH(AE229,B:B,)+1):B10743,)+MATCH(AE229,B:B,)))=D229,VLOOKUP(AE229,B:D,3,0),IF(AF229="--",INDEX(D:D,MATCH(AE229,INDEX(B:B,MATCH(AE229,B:B,)+1):B10743,)+MATCH(AE229,B:B,)),"---")),"---")=AD229,"---",IFERROR(IF(IF(AF229="--",INDEX(D:D,MATCH(AE229,INDEX(B:B,MATCH(AE229,B:B,)+1):B10743,)+MATCH(AE229,B:B,)))=AD229,VLOOKUP(AE229,B:D,3,0),IF(AF229="--",INDEX(D:D,MATCH(AE229,INDEX(B:B,MATCH(AE229,B:B,)+1):B10743,)+MATCH(AE229,B:B,)),"---")),"---"))</f>
        <v>---</v>
      </c>
      <c r="AI229" t="str">
        <f t="shared" si="52"/>
        <v>--</v>
      </c>
      <c r="AJ229" t="str">
        <f t="shared" si="53"/>
        <v>B6D_HVIO20</v>
      </c>
      <c r="AK229">
        <f t="shared" si="54"/>
        <v>2</v>
      </c>
      <c r="AL229" t="str">
        <f t="shared" si="55"/>
        <v>B39</v>
      </c>
      <c r="AT229" t="str">
        <f t="shared" si="46"/>
        <v>GND</v>
      </c>
      <c r="AU229" t="str">
        <f t="shared" si="47"/>
        <v>--</v>
      </c>
    </row>
    <row r="230" spans="1:47" x14ac:dyDescent="0.25">
      <c r="A230" t="str">
        <f t="shared" si="42"/>
        <v>J1-D46</v>
      </c>
      <c r="B230" t="str">
        <f t="shared" si="43"/>
        <v>PHY_MDI0_P</v>
      </c>
      <c r="C230" t="str">
        <f t="shared" si="44"/>
        <v>J1-PHY_MDI0_P</v>
      </c>
      <c r="D230" t="str">
        <f t="shared" si="45"/>
        <v>J1-D46</v>
      </c>
      <c r="E230" t="s">
        <v>169</v>
      </c>
      <c r="F230" t="s">
        <v>395</v>
      </c>
      <c r="G230" t="s">
        <v>805</v>
      </c>
      <c r="L230" t="s">
        <v>806</v>
      </c>
      <c r="M230" t="s">
        <v>428</v>
      </c>
      <c r="N230">
        <v>14.854699999999999</v>
      </c>
      <c r="AB230" t="str">
        <f>B2B!D227</f>
        <v>J1</v>
      </c>
      <c r="AC230" t="str">
        <f>B2B!E227</f>
        <v>D45</v>
      </c>
      <c r="AD230" t="str">
        <f t="shared" si="48"/>
        <v>J1-D45</v>
      </c>
      <c r="AE230" t="str">
        <f t="shared" si="49"/>
        <v>GND</v>
      </c>
      <c r="AF230" t="str">
        <f t="shared" si="50"/>
        <v>---</v>
      </c>
      <c r="AG230" t="str">
        <f t="shared" si="51"/>
        <v>---</v>
      </c>
      <c r="AH230" t="str">
        <f>IF(IFERROR(IF(IF(AF230="--",INDEX(D:D,MATCH(AE230,INDEX(B:B,MATCH(AE230,B:B,)+1):B10744,)+MATCH(AE230,B:B,)))=D230,VLOOKUP(AE230,B:D,3,0),IF(AF230="--",INDEX(D:D,MATCH(AE230,INDEX(B:B,MATCH(AE230,B:B,)+1):B10744,)+MATCH(AE230,B:B,)),"---")),"---")=AD230,"---",IFERROR(IF(IF(AF230="--",INDEX(D:D,MATCH(AE230,INDEX(B:B,MATCH(AE230,B:B,)+1):B10744,)+MATCH(AE230,B:B,)))=AD230,VLOOKUP(AE230,B:D,3,0),IF(AF230="--",INDEX(D:D,MATCH(AE230,INDEX(B:B,MATCH(AE230,B:B,)+1):B10744,)+MATCH(AE230,B:B,)),"---")),"---"))</f>
        <v>---</v>
      </c>
      <c r="AI230" t="str">
        <f t="shared" si="52"/>
        <v>--</v>
      </c>
      <c r="AJ230" t="str">
        <f t="shared" si="53"/>
        <v>GND</v>
      </c>
      <c r="AK230">
        <f t="shared" si="54"/>
        <v>1320</v>
      </c>
      <c r="AL230" t="str">
        <f t="shared" si="55"/>
        <v>---</v>
      </c>
      <c r="AT230" t="str">
        <f t="shared" si="46"/>
        <v>PHY_MDI0_P</v>
      </c>
      <c r="AU230" t="str">
        <f t="shared" si="47"/>
        <v>--</v>
      </c>
    </row>
    <row r="231" spans="1:47" x14ac:dyDescent="0.25">
      <c r="A231" t="str">
        <f t="shared" si="42"/>
        <v>J1-D47</v>
      </c>
      <c r="B231" t="str">
        <f t="shared" si="43"/>
        <v>PHY_MDI0_N</v>
      </c>
      <c r="C231" t="str">
        <f t="shared" si="44"/>
        <v>J1-PHY_MDI0_N</v>
      </c>
      <c r="D231" t="str">
        <f t="shared" si="45"/>
        <v>J1-D47</v>
      </c>
      <c r="E231" t="s">
        <v>169</v>
      </c>
      <c r="F231" t="s">
        <v>396</v>
      </c>
      <c r="G231" t="s">
        <v>807</v>
      </c>
      <c r="L231" t="s">
        <v>808</v>
      </c>
      <c r="M231" t="s">
        <v>428</v>
      </c>
      <c r="N231">
        <v>15.451700000000001</v>
      </c>
      <c r="AB231" t="str">
        <f>B2B!D228</f>
        <v>J1</v>
      </c>
      <c r="AC231" t="str">
        <f>B2B!E228</f>
        <v>D46</v>
      </c>
      <c r="AD231" t="str">
        <f t="shared" si="48"/>
        <v>J1-D46</v>
      </c>
      <c r="AE231" t="str">
        <f t="shared" si="49"/>
        <v>PHY_MDI0_P</v>
      </c>
      <c r="AF231" t="str">
        <f t="shared" si="50"/>
        <v>--</v>
      </c>
      <c r="AG231">
        <f t="shared" si="51"/>
        <v>17.217400000000001</v>
      </c>
      <c r="AH231" t="str">
        <f>IF(IFERROR(IF(IF(AF231="--",INDEX(D:D,MATCH(AE231,INDEX(B:B,MATCH(AE231,B:B,)+1):B10745,)+MATCH(AE231,B:B,)))=D231,VLOOKUP(AE231,B:D,3,0),IF(AF231="--",INDEX(D:D,MATCH(AE231,INDEX(B:B,MATCH(AE231,B:B,)+1):B10745,)+MATCH(AE231,B:B,)),"---")),"---")=AD231,"---",IFERROR(IF(IF(AF231="--",INDEX(D:D,MATCH(AE231,INDEX(B:B,MATCH(AE231,B:B,)+1):B10745,)+MATCH(AE231,B:B,)))=AD231,VLOOKUP(AE231,B:D,3,0),IF(AF231="--",INDEX(D:D,MATCH(AE231,INDEX(B:B,MATCH(AE231,B:B,)+1):B10745,)+MATCH(AE231,B:B,)),"---")),"---"))</f>
        <v>U2-12</v>
      </c>
      <c r="AI231" t="str">
        <f t="shared" si="52"/>
        <v>--</v>
      </c>
      <c r="AJ231" t="str">
        <f t="shared" si="53"/>
        <v>PHY_MDI0_P</v>
      </c>
      <c r="AK231">
        <f t="shared" si="54"/>
        <v>2</v>
      </c>
      <c r="AL231" t="str">
        <f t="shared" si="55"/>
        <v>--</v>
      </c>
      <c r="AT231" t="str">
        <f t="shared" si="46"/>
        <v>PHY_MDI0_N</v>
      </c>
      <c r="AU231" t="str">
        <f t="shared" si="47"/>
        <v>--</v>
      </c>
    </row>
    <row r="232" spans="1:47" x14ac:dyDescent="0.25">
      <c r="A232" t="str">
        <f t="shared" si="42"/>
        <v>J1-D48</v>
      </c>
      <c r="B232" t="str">
        <f t="shared" si="43"/>
        <v>GND</v>
      </c>
      <c r="C232" t="str">
        <f t="shared" si="44"/>
        <v>J1-GND</v>
      </c>
      <c r="D232" t="str">
        <f t="shared" si="45"/>
        <v>J1-D48</v>
      </c>
      <c r="E232" t="s">
        <v>169</v>
      </c>
      <c r="F232" t="s">
        <v>397</v>
      </c>
      <c r="G232" t="s">
        <v>433</v>
      </c>
      <c r="L232" t="s">
        <v>809</v>
      </c>
      <c r="M232" t="s">
        <v>428</v>
      </c>
      <c r="N232">
        <v>16.9693</v>
      </c>
      <c r="AB232" t="str">
        <f>B2B!D229</f>
        <v>J1</v>
      </c>
      <c r="AC232" t="str">
        <f>B2B!E229</f>
        <v>D47</v>
      </c>
      <c r="AD232" t="str">
        <f t="shared" si="48"/>
        <v>J1-D47</v>
      </c>
      <c r="AE232" t="str">
        <f t="shared" si="49"/>
        <v>PHY_MDI0_N</v>
      </c>
      <c r="AF232" t="str">
        <f t="shared" si="50"/>
        <v>--</v>
      </c>
      <c r="AG232">
        <f t="shared" si="51"/>
        <v>17.216000000000001</v>
      </c>
      <c r="AH232" t="str">
        <f>IF(IFERROR(IF(IF(AF232="--",INDEX(D:D,MATCH(AE232,INDEX(B:B,MATCH(AE232,B:B,)+1):B10746,)+MATCH(AE232,B:B,)))=D232,VLOOKUP(AE232,B:D,3,0),IF(AF232="--",INDEX(D:D,MATCH(AE232,INDEX(B:B,MATCH(AE232,B:B,)+1):B10746,)+MATCH(AE232,B:B,)),"---")),"---")=AD232,"---",IFERROR(IF(IF(AF232="--",INDEX(D:D,MATCH(AE232,INDEX(B:B,MATCH(AE232,B:B,)+1):B10746,)+MATCH(AE232,B:B,)))=AD232,VLOOKUP(AE232,B:D,3,0),IF(AF232="--",INDEX(D:D,MATCH(AE232,INDEX(B:B,MATCH(AE232,B:B,)+1):B10746,)+MATCH(AE232,B:B,)),"---")),"---"))</f>
        <v>U2-13</v>
      </c>
      <c r="AI232" t="str">
        <f t="shared" si="52"/>
        <v>--</v>
      </c>
      <c r="AJ232" t="str">
        <f t="shared" si="53"/>
        <v>PHY_MDI0_N</v>
      </c>
      <c r="AK232">
        <f t="shared" si="54"/>
        <v>2</v>
      </c>
      <c r="AL232" t="str">
        <f t="shared" si="55"/>
        <v>--</v>
      </c>
      <c r="AT232" t="str">
        <f t="shared" si="46"/>
        <v>GND</v>
      </c>
      <c r="AU232" t="str">
        <f t="shared" si="47"/>
        <v>--</v>
      </c>
    </row>
    <row r="233" spans="1:47" x14ac:dyDescent="0.25">
      <c r="A233" t="str">
        <f t="shared" si="42"/>
        <v>J1-D49</v>
      </c>
      <c r="B233" t="str">
        <f t="shared" si="43"/>
        <v>PHY_MDI1_P</v>
      </c>
      <c r="C233" t="str">
        <f t="shared" si="44"/>
        <v>J1-PHY_MDI1_P</v>
      </c>
      <c r="D233" t="str">
        <f t="shared" si="45"/>
        <v>J1-D49</v>
      </c>
      <c r="E233" t="s">
        <v>169</v>
      </c>
      <c r="F233" t="s">
        <v>398</v>
      </c>
      <c r="G233" t="s">
        <v>810</v>
      </c>
      <c r="L233" t="s">
        <v>811</v>
      </c>
      <c r="M233" t="s">
        <v>428</v>
      </c>
      <c r="N233">
        <v>12.1874</v>
      </c>
      <c r="AB233" t="str">
        <f>B2B!D230</f>
        <v>J1</v>
      </c>
      <c r="AC233" t="str">
        <f>B2B!E230</f>
        <v>D48</v>
      </c>
      <c r="AD233" t="str">
        <f t="shared" si="48"/>
        <v>J1-D48</v>
      </c>
      <c r="AE233" t="str">
        <f t="shared" si="49"/>
        <v>GND</v>
      </c>
      <c r="AF233" t="str">
        <f t="shared" si="50"/>
        <v>---</v>
      </c>
      <c r="AG233" t="str">
        <f t="shared" si="51"/>
        <v>---</v>
      </c>
      <c r="AH233" t="str">
        <f>IF(IFERROR(IF(IF(AF233="--",INDEX(D:D,MATCH(AE233,INDEX(B:B,MATCH(AE233,B:B,)+1):B10747,)+MATCH(AE233,B:B,)))=D233,VLOOKUP(AE233,B:D,3,0),IF(AF233="--",INDEX(D:D,MATCH(AE233,INDEX(B:B,MATCH(AE233,B:B,)+1):B10747,)+MATCH(AE233,B:B,)),"---")),"---")=AD233,"---",IFERROR(IF(IF(AF233="--",INDEX(D:D,MATCH(AE233,INDEX(B:B,MATCH(AE233,B:B,)+1):B10747,)+MATCH(AE233,B:B,)))=AD233,VLOOKUP(AE233,B:D,3,0),IF(AF233="--",INDEX(D:D,MATCH(AE233,INDEX(B:B,MATCH(AE233,B:B,)+1):B10747,)+MATCH(AE233,B:B,)),"---")),"---"))</f>
        <v>---</v>
      </c>
      <c r="AI233" t="str">
        <f t="shared" si="52"/>
        <v>--</v>
      </c>
      <c r="AJ233" t="str">
        <f t="shared" si="53"/>
        <v>GND</v>
      </c>
      <c r="AK233">
        <f t="shared" si="54"/>
        <v>1320</v>
      </c>
      <c r="AL233" t="str">
        <f t="shared" si="55"/>
        <v>---</v>
      </c>
      <c r="AT233" t="str">
        <f t="shared" si="46"/>
        <v>PHY_MDI1_P</v>
      </c>
      <c r="AU233" t="str">
        <f t="shared" si="47"/>
        <v>--</v>
      </c>
    </row>
    <row r="234" spans="1:47" x14ac:dyDescent="0.25">
      <c r="A234" t="str">
        <f t="shared" si="42"/>
        <v>J1-D50</v>
      </c>
      <c r="B234" t="str">
        <f t="shared" si="43"/>
        <v>PHY_MDI1_N</v>
      </c>
      <c r="C234" t="str">
        <f t="shared" si="44"/>
        <v>J1-PHY_MDI1_N</v>
      </c>
      <c r="D234" t="str">
        <f t="shared" si="45"/>
        <v>J1-D50</v>
      </c>
      <c r="E234" t="s">
        <v>169</v>
      </c>
      <c r="F234" t="s">
        <v>399</v>
      </c>
      <c r="G234" t="s">
        <v>812</v>
      </c>
      <c r="L234" t="s">
        <v>813</v>
      </c>
      <c r="M234" t="s">
        <v>428</v>
      </c>
      <c r="N234">
        <v>15.838100000000001</v>
      </c>
      <c r="AB234" t="str">
        <f>B2B!D231</f>
        <v>J1</v>
      </c>
      <c r="AC234" t="str">
        <f>B2B!E231</f>
        <v>D49</v>
      </c>
      <c r="AD234" t="str">
        <f t="shared" si="48"/>
        <v>J1-D49</v>
      </c>
      <c r="AE234" t="str">
        <f t="shared" si="49"/>
        <v>PHY_MDI1_P</v>
      </c>
      <c r="AF234" t="str">
        <f t="shared" si="50"/>
        <v>--</v>
      </c>
      <c r="AG234">
        <f t="shared" si="51"/>
        <v>16.672999999999998</v>
      </c>
      <c r="AH234" t="str">
        <f>IF(IFERROR(IF(IF(AF234="--",INDEX(D:D,MATCH(AE234,INDEX(B:B,MATCH(AE234,B:B,)+1):B10748,)+MATCH(AE234,B:B,)))=D234,VLOOKUP(AE234,B:D,3,0),IF(AF234="--",INDEX(D:D,MATCH(AE234,INDEX(B:B,MATCH(AE234,B:B,)+1):B10748,)+MATCH(AE234,B:B,)),"---")),"---")=AD234,"---",IFERROR(IF(IF(AF234="--",INDEX(D:D,MATCH(AE234,INDEX(B:B,MATCH(AE234,B:B,)+1):B10748,)+MATCH(AE234,B:B,)))=AD234,VLOOKUP(AE234,B:D,3,0),IF(AF234="--",INDEX(D:D,MATCH(AE234,INDEX(B:B,MATCH(AE234,B:B,)+1):B10748,)+MATCH(AE234,B:B,)),"---")),"---"))</f>
        <v>U2-14</v>
      </c>
      <c r="AI234" t="str">
        <f t="shared" si="52"/>
        <v>--</v>
      </c>
      <c r="AJ234" t="str">
        <f t="shared" si="53"/>
        <v>PHY_MDI1_P</v>
      </c>
      <c r="AK234">
        <f t="shared" si="54"/>
        <v>2</v>
      </c>
      <c r="AL234" t="str">
        <f t="shared" si="55"/>
        <v>--</v>
      </c>
      <c r="AT234" t="str">
        <f t="shared" si="46"/>
        <v>PHY_MDI1_N</v>
      </c>
      <c r="AU234" t="str">
        <f t="shared" si="47"/>
        <v>--</v>
      </c>
    </row>
    <row r="235" spans="1:47" x14ac:dyDescent="0.25">
      <c r="A235" t="str">
        <f t="shared" si="42"/>
        <v>J1-D51</v>
      </c>
      <c r="B235" t="str">
        <f t="shared" si="43"/>
        <v>GND</v>
      </c>
      <c r="C235" t="str">
        <f t="shared" si="44"/>
        <v>J1-GND</v>
      </c>
      <c r="D235" t="str">
        <f t="shared" si="45"/>
        <v>J1-D51</v>
      </c>
      <c r="E235" t="s">
        <v>169</v>
      </c>
      <c r="F235" t="s">
        <v>400</v>
      </c>
      <c r="G235" t="s">
        <v>433</v>
      </c>
      <c r="L235" t="s">
        <v>814</v>
      </c>
      <c r="M235" t="s">
        <v>428</v>
      </c>
      <c r="N235">
        <v>16.164000000000001</v>
      </c>
      <c r="AB235" t="str">
        <f>B2B!D232</f>
        <v>J1</v>
      </c>
      <c r="AC235" t="str">
        <f>B2B!E232</f>
        <v>D50</v>
      </c>
      <c r="AD235" t="str">
        <f t="shared" si="48"/>
        <v>J1-D50</v>
      </c>
      <c r="AE235" t="str">
        <f t="shared" si="49"/>
        <v>PHY_MDI1_N</v>
      </c>
      <c r="AF235" t="str">
        <f t="shared" si="50"/>
        <v>--</v>
      </c>
      <c r="AG235">
        <f t="shared" si="51"/>
        <v>16.671500000000002</v>
      </c>
      <c r="AH235" t="str">
        <f>IF(IFERROR(IF(IF(AF235="--",INDEX(D:D,MATCH(AE235,INDEX(B:B,MATCH(AE235,B:B,)+1):B10749,)+MATCH(AE235,B:B,)))=D235,VLOOKUP(AE235,B:D,3,0),IF(AF235="--",INDEX(D:D,MATCH(AE235,INDEX(B:B,MATCH(AE235,B:B,)+1):B10749,)+MATCH(AE235,B:B,)),"---")),"---")=AD235,"---",IFERROR(IF(IF(AF235="--",INDEX(D:D,MATCH(AE235,INDEX(B:B,MATCH(AE235,B:B,)+1):B10749,)+MATCH(AE235,B:B,)))=AD235,VLOOKUP(AE235,B:D,3,0),IF(AF235="--",INDEX(D:D,MATCH(AE235,INDEX(B:B,MATCH(AE235,B:B,)+1):B10749,)+MATCH(AE235,B:B,)),"---")),"---"))</f>
        <v>U2-15</v>
      </c>
      <c r="AI235" t="str">
        <f t="shared" si="52"/>
        <v>--</v>
      </c>
      <c r="AJ235" t="str">
        <f t="shared" si="53"/>
        <v>PHY_MDI1_N</v>
      </c>
      <c r="AK235">
        <f t="shared" si="54"/>
        <v>2</v>
      </c>
      <c r="AL235" t="str">
        <f t="shared" si="55"/>
        <v>--</v>
      </c>
      <c r="AT235" t="str">
        <f t="shared" si="46"/>
        <v>GND</v>
      </c>
      <c r="AU235" t="str">
        <f t="shared" si="47"/>
        <v>--</v>
      </c>
    </row>
    <row r="236" spans="1:47" x14ac:dyDescent="0.25">
      <c r="A236" t="str">
        <f t="shared" si="42"/>
        <v>J1-D52</v>
      </c>
      <c r="B236" t="str">
        <f t="shared" si="43"/>
        <v>PHY_MDI2_P</v>
      </c>
      <c r="C236" t="str">
        <f t="shared" si="44"/>
        <v>J1-PHY_MDI2_P</v>
      </c>
      <c r="D236" t="str">
        <f t="shared" si="45"/>
        <v>J1-D52</v>
      </c>
      <c r="E236" t="s">
        <v>169</v>
      </c>
      <c r="F236" t="s">
        <v>401</v>
      </c>
      <c r="G236" t="s">
        <v>815</v>
      </c>
      <c r="L236" t="s">
        <v>816</v>
      </c>
      <c r="M236" t="s">
        <v>428</v>
      </c>
      <c r="N236">
        <v>13.4994</v>
      </c>
      <c r="AB236" t="str">
        <f>B2B!D233</f>
        <v>J1</v>
      </c>
      <c r="AC236" t="str">
        <f>B2B!E233</f>
        <v>D51</v>
      </c>
      <c r="AD236" t="str">
        <f t="shared" si="48"/>
        <v>J1-D51</v>
      </c>
      <c r="AE236" t="str">
        <f t="shared" si="49"/>
        <v>GND</v>
      </c>
      <c r="AF236" t="str">
        <f t="shared" si="50"/>
        <v>---</v>
      </c>
      <c r="AG236" t="str">
        <f t="shared" si="51"/>
        <v>---</v>
      </c>
      <c r="AH236" t="str">
        <f>IF(IFERROR(IF(IF(AF236="--",INDEX(D:D,MATCH(AE236,INDEX(B:B,MATCH(AE236,B:B,)+1):B10750,)+MATCH(AE236,B:B,)))=D236,VLOOKUP(AE236,B:D,3,0),IF(AF236="--",INDEX(D:D,MATCH(AE236,INDEX(B:B,MATCH(AE236,B:B,)+1):B10750,)+MATCH(AE236,B:B,)),"---")),"---")=AD236,"---",IFERROR(IF(IF(AF236="--",INDEX(D:D,MATCH(AE236,INDEX(B:B,MATCH(AE236,B:B,)+1):B10750,)+MATCH(AE236,B:B,)))=AD236,VLOOKUP(AE236,B:D,3,0),IF(AF236="--",INDEX(D:D,MATCH(AE236,INDEX(B:B,MATCH(AE236,B:B,)+1):B10750,)+MATCH(AE236,B:B,)),"---")),"---"))</f>
        <v>---</v>
      </c>
      <c r="AI236" t="str">
        <f t="shared" si="52"/>
        <v>--</v>
      </c>
      <c r="AJ236" t="str">
        <f t="shared" si="53"/>
        <v>GND</v>
      </c>
      <c r="AK236">
        <f t="shared" si="54"/>
        <v>1320</v>
      </c>
      <c r="AL236" t="str">
        <f t="shared" si="55"/>
        <v>---</v>
      </c>
      <c r="AT236" t="str">
        <f t="shared" si="46"/>
        <v>PHY_MDI2_P</v>
      </c>
      <c r="AU236" t="str">
        <f t="shared" si="47"/>
        <v>--</v>
      </c>
    </row>
    <row r="237" spans="1:47" x14ac:dyDescent="0.25">
      <c r="A237" t="str">
        <f t="shared" si="42"/>
        <v>J1-D53</v>
      </c>
      <c r="B237" t="str">
        <f t="shared" si="43"/>
        <v>PHY_MDI2_N</v>
      </c>
      <c r="C237" t="str">
        <f t="shared" si="44"/>
        <v>J1-PHY_MDI2_N</v>
      </c>
      <c r="D237" t="str">
        <f t="shared" si="45"/>
        <v>J1-D53</v>
      </c>
      <c r="E237" t="s">
        <v>169</v>
      </c>
      <c r="F237" t="s">
        <v>402</v>
      </c>
      <c r="G237" t="s">
        <v>817</v>
      </c>
      <c r="L237" t="s">
        <v>818</v>
      </c>
      <c r="M237" t="s">
        <v>428</v>
      </c>
      <c r="N237">
        <v>16.327100000000002</v>
      </c>
      <c r="AB237" t="str">
        <f>B2B!D234</f>
        <v>J1</v>
      </c>
      <c r="AC237" t="str">
        <f>B2B!E234</f>
        <v>D52</v>
      </c>
      <c r="AD237" t="str">
        <f t="shared" si="48"/>
        <v>J1-D52</v>
      </c>
      <c r="AE237" t="str">
        <f t="shared" si="49"/>
        <v>PHY_MDI2_P</v>
      </c>
      <c r="AF237" t="str">
        <f t="shared" si="50"/>
        <v>--</v>
      </c>
      <c r="AG237">
        <f t="shared" si="51"/>
        <v>16.398700000000002</v>
      </c>
      <c r="AH237" t="str">
        <f>IF(IFERROR(IF(IF(AF237="--",INDEX(D:D,MATCH(AE237,INDEX(B:B,MATCH(AE237,B:B,)+1):B10751,)+MATCH(AE237,B:B,)))=D237,VLOOKUP(AE237,B:D,3,0),IF(AF237="--",INDEX(D:D,MATCH(AE237,INDEX(B:B,MATCH(AE237,B:B,)+1):B10751,)+MATCH(AE237,B:B,)),"---")),"---")=AD237,"---",IFERROR(IF(IF(AF237="--",INDEX(D:D,MATCH(AE237,INDEX(B:B,MATCH(AE237,B:B,)+1):B10751,)+MATCH(AE237,B:B,)))=AD237,VLOOKUP(AE237,B:D,3,0),IF(AF237="--",INDEX(D:D,MATCH(AE237,INDEX(B:B,MATCH(AE237,B:B,)+1):B10751,)+MATCH(AE237,B:B,)),"---")),"---"))</f>
        <v>U2-16</v>
      </c>
      <c r="AI237" t="str">
        <f t="shared" si="52"/>
        <v>--</v>
      </c>
      <c r="AJ237" t="str">
        <f t="shared" si="53"/>
        <v>PHY_MDI2_P</v>
      </c>
      <c r="AK237">
        <f t="shared" si="54"/>
        <v>2</v>
      </c>
      <c r="AL237" t="str">
        <f t="shared" si="55"/>
        <v>--</v>
      </c>
      <c r="AT237" t="str">
        <f t="shared" si="46"/>
        <v>PHY_MDI2_N</v>
      </c>
      <c r="AU237" t="str">
        <f t="shared" si="47"/>
        <v>--</v>
      </c>
    </row>
    <row r="238" spans="1:47" x14ac:dyDescent="0.25">
      <c r="A238" t="str">
        <f t="shared" si="42"/>
        <v>J1-D54</v>
      </c>
      <c r="B238" t="str">
        <f t="shared" si="43"/>
        <v>GND</v>
      </c>
      <c r="C238" t="str">
        <f t="shared" si="44"/>
        <v>J1-GND</v>
      </c>
      <c r="D238" t="str">
        <f t="shared" si="45"/>
        <v>J1-D54</v>
      </c>
      <c r="E238" t="s">
        <v>169</v>
      </c>
      <c r="F238" t="s">
        <v>403</v>
      </c>
      <c r="G238" t="s">
        <v>433</v>
      </c>
      <c r="L238" t="s">
        <v>819</v>
      </c>
      <c r="M238" t="s">
        <v>428</v>
      </c>
      <c r="N238">
        <v>21.0641</v>
      </c>
      <c r="AB238" t="str">
        <f>B2B!D235</f>
        <v>J1</v>
      </c>
      <c r="AC238" t="str">
        <f>B2B!E235</f>
        <v>D53</v>
      </c>
      <c r="AD238" t="str">
        <f t="shared" si="48"/>
        <v>J1-D53</v>
      </c>
      <c r="AE238" t="str">
        <f t="shared" si="49"/>
        <v>PHY_MDI2_N</v>
      </c>
      <c r="AF238" t="str">
        <f t="shared" si="50"/>
        <v>--</v>
      </c>
      <c r="AG238">
        <f t="shared" si="51"/>
        <v>16.400099999999998</v>
      </c>
      <c r="AH238" t="str">
        <f>IF(IFERROR(IF(IF(AF238="--",INDEX(D:D,MATCH(AE238,INDEX(B:B,MATCH(AE238,B:B,)+1):B10752,)+MATCH(AE238,B:B,)))=D238,VLOOKUP(AE238,B:D,3,0),IF(AF238="--",INDEX(D:D,MATCH(AE238,INDEX(B:B,MATCH(AE238,B:B,)+1):B10752,)+MATCH(AE238,B:B,)),"---")),"---")=AD238,"---",IFERROR(IF(IF(AF238="--",INDEX(D:D,MATCH(AE238,INDEX(B:B,MATCH(AE238,B:B,)+1):B10752,)+MATCH(AE238,B:B,)))=AD238,VLOOKUP(AE238,B:D,3,0),IF(AF238="--",INDEX(D:D,MATCH(AE238,INDEX(B:B,MATCH(AE238,B:B,)+1):B10752,)+MATCH(AE238,B:B,)),"---")),"---"))</f>
        <v>U2-17</v>
      </c>
      <c r="AI238" t="str">
        <f t="shared" si="52"/>
        <v>--</v>
      </c>
      <c r="AJ238" t="str">
        <f t="shared" si="53"/>
        <v>PHY_MDI2_N</v>
      </c>
      <c r="AK238">
        <f t="shared" si="54"/>
        <v>2</v>
      </c>
      <c r="AL238" t="str">
        <f t="shared" si="55"/>
        <v>--</v>
      </c>
      <c r="AT238" t="str">
        <f t="shared" si="46"/>
        <v>GND</v>
      </c>
      <c r="AU238" t="str">
        <f t="shared" si="47"/>
        <v>--</v>
      </c>
    </row>
    <row r="239" spans="1:47" x14ac:dyDescent="0.25">
      <c r="A239" t="str">
        <f t="shared" si="42"/>
        <v>J1-D55</v>
      </c>
      <c r="B239" t="str">
        <f t="shared" si="43"/>
        <v>PHY_MDI3_P</v>
      </c>
      <c r="C239" t="str">
        <f t="shared" si="44"/>
        <v>J1-PHY_MDI3_P</v>
      </c>
      <c r="D239" t="str">
        <f t="shared" si="45"/>
        <v>J1-D55</v>
      </c>
      <c r="E239" t="s">
        <v>169</v>
      </c>
      <c r="F239" t="s">
        <v>404</v>
      </c>
      <c r="G239" t="s">
        <v>820</v>
      </c>
      <c r="L239" t="s">
        <v>821</v>
      </c>
      <c r="M239" t="s">
        <v>428</v>
      </c>
      <c r="N239">
        <v>17.840299999999999</v>
      </c>
      <c r="AB239" t="str">
        <f>B2B!D236</f>
        <v>J1</v>
      </c>
      <c r="AC239" t="str">
        <f>B2B!E236</f>
        <v>D54</v>
      </c>
      <c r="AD239" t="str">
        <f t="shared" si="48"/>
        <v>J1-D54</v>
      </c>
      <c r="AE239" t="str">
        <f t="shared" si="49"/>
        <v>GND</v>
      </c>
      <c r="AF239" t="str">
        <f t="shared" si="50"/>
        <v>---</v>
      </c>
      <c r="AG239" t="str">
        <f t="shared" si="51"/>
        <v>---</v>
      </c>
      <c r="AH239" t="str">
        <f>IF(IFERROR(IF(IF(AF239="--",INDEX(D:D,MATCH(AE239,INDEX(B:B,MATCH(AE239,B:B,)+1):B10753,)+MATCH(AE239,B:B,)))=D239,VLOOKUP(AE239,B:D,3,0),IF(AF239="--",INDEX(D:D,MATCH(AE239,INDEX(B:B,MATCH(AE239,B:B,)+1):B10753,)+MATCH(AE239,B:B,)),"---")),"---")=AD239,"---",IFERROR(IF(IF(AF239="--",INDEX(D:D,MATCH(AE239,INDEX(B:B,MATCH(AE239,B:B,)+1):B10753,)+MATCH(AE239,B:B,)))=AD239,VLOOKUP(AE239,B:D,3,0),IF(AF239="--",INDEX(D:D,MATCH(AE239,INDEX(B:B,MATCH(AE239,B:B,)+1):B10753,)+MATCH(AE239,B:B,)),"---")),"---"))</f>
        <v>---</v>
      </c>
      <c r="AI239" t="str">
        <f t="shared" si="52"/>
        <v>--</v>
      </c>
      <c r="AJ239" t="str">
        <f t="shared" si="53"/>
        <v>GND</v>
      </c>
      <c r="AK239">
        <f t="shared" si="54"/>
        <v>1320</v>
      </c>
      <c r="AL239" t="str">
        <f t="shared" si="55"/>
        <v>---</v>
      </c>
      <c r="AT239" t="str">
        <f t="shared" si="46"/>
        <v>PHY_MDI3_P</v>
      </c>
      <c r="AU239" t="str">
        <f t="shared" si="47"/>
        <v>--</v>
      </c>
    </row>
    <row r="240" spans="1:47" x14ac:dyDescent="0.25">
      <c r="A240" t="str">
        <f t="shared" si="42"/>
        <v>J1-D56</v>
      </c>
      <c r="B240" t="str">
        <f t="shared" si="43"/>
        <v>PHY_MDI3_N</v>
      </c>
      <c r="C240" t="str">
        <f t="shared" si="44"/>
        <v>J1-PHY_MDI3_N</v>
      </c>
      <c r="D240" t="str">
        <f t="shared" si="45"/>
        <v>J1-D56</v>
      </c>
      <c r="E240" t="s">
        <v>169</v>
      </c>
      <c r="F240" t="s">
        <v>405</v>
      </c>
      <c r="G240" t="s">
        <v>822</v>
      </c>
      <c r="L240" t="s">
        <v>823</v>
      </c>
      <c r="M240" t="s">
        <v>428</v>
      </c>
      <c r="N240">
        <v>20.978899999999999</v>
      </c>
      <c r="AB240" t="str">
        <f>B2B!D237</f>
        <v>J1</v>
      </c>
      <c r="AC240" t="str">
        <f>B2B!E237</f>
        <v>D55</v>
      </c>
      <c r="AD240" t="str">
        <f t="shared" si="48"/>
        <v>J1-D55</v>
      </c>
      <c r="AE240" t="str">
        <f t="shared" si="49"/>
        <v>PHY_MDI3_P</v>
      </c>
      <c r="AF240" t="str">
        <f t="shared" si="50"/>
        <v>--</v>
      </c>
      <c r="AG240">
        <f t="shared" si="51"/>
        <v>16.268799999999999</v>
      </c>
      <c r="AH240" t="str">
        <f>IF(IFERROR(IF(IF(AF240="--",INDEX(D:D,MATCH(AE240,INDEX(B:B,MATCH(AE240,B:B,)+1):B10754,)+MATCH(AE240,B:B,)))=D240,VLOOKUP(AE240,B:D,3,0),IF(AF240="--",INDEX(D:D,MATCH(AE240,INDEX(B:B,MATCH(AE240,B:B,)+1):B10754,)+MATCH(AE240,B:B,)),"---")),"---")=AD240,"---",IFERROR(IF(IF(AF240="--",INDEX(D:D,MATCH(AE240,INDEX(B:B,MATCH(AE240,B:B,)+1):B10754,)+MATCH(AE240,B:B,)))=AD240,VLOOKUP(AE240,B:D,3,0),IF(AF240="--",INDEX(D:D,MATCH(AE240,INDEX(B:B,MATCH(AE240,B:B,)+1):B10754,)+MATCH(AE240,B:B,)),"---")),"---"))</f>
        <v>U2-18</v>
      </c>
      <c r="AI240" t="str">
        <f t="shared" si="52"/>
        <v>--</v>
      </c>
      <c r="AJ240" t="str">
        <f t="shared" si="53"/>
        <v>PHY_MDI3_P</v>
      </c>
      <c r="AK240">
        <f t="shared" si="54"/>
        <v>2</v>
      </c>
      <c r="AL240" t="str">
        <f t="shared" si="55"/>
        <v>--</v>
      </c>
      <c r="AT240" t="str">
        <f t="shared" si="46"/>
        <v>PHY_MDI3_N</v>
      </c>
      <c r="AU240" t="str">
        <f t="shared" si="47"/>
        <v>--</v>
      </c>
    </row>
    <row r="241" spans="1:47" x14ac:dyDescent="0.25">
      <c r="A241" t="str">
        <f t="shared" si="42"/>
        <v>J1-D57</v>
      </c>
      <c r="B241" t="str">
        <f t="shared" si="43"/>
        <v>GND</v>
      </c>
      <c r="C241" t="str">
        <f t="shared" si="44"/>
        <v>J1-GND</v>
      </c>
      <c r="D241" t="str">
        <f t="shared" si="45"/>
        <v>J1-D57</v>
      </c>
      <c r="E241" t="s">
        <v>169</v>
      </c>
      <c r="F241" t="s">
        <v>406</v>
      </c>
      <c r="G241" t="s">
        <v>433</v>
      </c>
      <c r="L241" t="s">
        <v>824</v>
      </c>
      <c r="M241" t="s">
        <v>428</v>
      </c>
      <c r="N241">
        <v>18.269200000000001</v>
      </c>
      <c r="AB241" t="str">
        <f>B2B!D238</f>
        <v>J1</v>
      </c>
      <c r="AC241" t="str">
        <f>B2B!E238</f>
        <v>D56</v>
      </c>
      <c r="AD241" t="str">
        <f t="shared" si="48"/>
        <v>J1-D56</v>
      </c>
      <c r="AE241" t="str">
        <f t="shared" si="49"/>
        <v>PHY_MDI3_N</v>
      </c>
      <c r="AF241" t="str">
        <f t="shared" si="50"/>
        <v>--</v>
      </c>
      <c r="AG241">
        <f t="shared" si="51"/>
        <v>16.270199999999999</v>
      </c>
      <c r="AH241" t="str">
        <f>IF(IFERROR(IF(IF(AF241="--",INDEX(D:D,MATCH(AE241,INDEX(B:B,MATCH(AE241,B:B,)+1):B10755,)+MATCH(AE241,B:B,)))=D241,VLOOKUP(AE241,B:D,3,0),IF(AF241="--",INDEX(D:D,MATCH(AE241,INDEX(B:B,MATCH(AE241,B:B,)+1):B10755,)+MATCH(AE241,B:B,)),"---")),"---")=AD241,"---",IFERROR(IF(IF(AF241="--",INDEX(D:D,MATCH(AE241,INDEX(B:B,MATCH(AE241,B:B,)+1):B10755,)+MATCH(AE241,B:B,)))=AD241,VLOOKUP(AE241,B:D,3,0),IF(AF241="--",INDEX(D:D,MATCH(AE241,INDEX(B:B,MATCH(AE241,B:B,)+1):B10755,)+MATCH(AE241,B:B,)),"---")),"---"))</f>
        <v>U2-19</v>
      </c>
      <c r="AI241" t="str">
        <f t="shared" si="52"/>
        <v>--</v>
      </c>
      <c r="AJ241" t="str">
        <f t="shared" si="53"/>
        <v>PHY_MDI3_N</v>
      </c>
      <c r="AK241">
        <f t="shared" si="54"/>
        <v>2</v>
      </c>
      <c r="AL241" t="str">
        <f t="shared" si="55"/>
        <v>--</v>
      </c>
      <c r="AT241" t="str">
        <f t="shared" si="46"/>
        <v>GND</v>
      </c>
      <c r="AU241" t="str">
        <f t="shared" si="47"/>
        <v>--</v>
      </c>
    </row>
    <row r="242" spans="1:47" x14ac:dyDescent="0.25">
      <c r="A242" t="str">
        <f t="shared" si="42"/>
        <v>J1-D58</v>
      </c>
      <c r="B242" t="str">
        <f t="shared" si="43"/>
        <v>GND</v>
      </c>
      <c r="C242" t="str">
        <f t="shared" si="44"/>
        <v>J1-GND</v>
      </c>
      <c r="D242" t="str">
        <f t="shared" si="45"/>
        <v>J1-D58</v>
      </c>
      <c r="E242" t="s">
        <v>169</v>
      </c>
      <c r="F242" t="s">
        <v>407</v>
      </c>
      <c r="G242" t="s">
        <v>433</v>
      </c>
      <c r="L242" t="s">
        <v>825</v>
      </c>
      <c r="M242" t="s">
        <v>428</v>
      </c>
      <c r="N242">
        <v>23.577999999999999</v>
      </c>
      <c r="AB242" t="str">
        <f>B2B!D239</f>
        <v>J1</v>
      </c>
      <c r="AC242" t="str">
        <f>B2B!E239</f>
        <v>D57</v>
      </c>
      <c r="AD242" t="str">
        <f t="shared" si="48"/>
        <v>J1-D57</v>
      </c>
      <c r="AE242" t="str">
        <f t="shared" si="49"/>
        <v>GND</v>
      </c>
      <c r="AF242" t="str">
        <f t="shared" si="50"/>
        <v>---</v>
      </c>
      <c r="AG242" t="str">
        <f t="shared" si="51"/>
        <v>---</v>
      </c>
      <c r="AH242" t="str">
        <f>IF(IFERROR(IF(IF(AF242="--",INDEX(D:D,MATCH(AE242,INDEX(B:B,MATCH(AE242,B:B,)+1):B10756,)+MATCH(AE242,B:B,)))=D242,VLOOKUP(AE242,B:D,3,0),IF(AF242="--",INDEX(D:D,MATCH(AE242,INDEX(B:B,MATCH(AE242,B:B,)+1):B10756,)+MATCH(AE242,B:B,)),"---")),"---")=AD242,"---",IFERROR(IF(IF(AF242="--",INDEX(D:D,MATCH(AE242,INDEX(B:B,MATCH(AE242,B:B,)+1):B10756,)+MATCH(AE242,B:B,)))=AD242,VLOOKUP(AE242,B:D,3,0),IF(AF242="--",INDEX(D:D,MATCH(AE242,INDEX(B:B,MATCH(AE242,B:B,)+1):B10756,)+MATCH(AE242,B:B,)),"---")),"---"))</f>
        <v>---</v>
      </c>
      <c r="AI242" t="str">
        <f t="shared" si="52"/>
        <v>--</v>
      </c>
      <c r="AJ242" t="str">
        <f t="shared" si="53"/>
        <v>GND</v>
      </c>
      <c r="AK242">
        <f t="shared" si="54"/>
        <v>1320</v>
      </c>
      <c r="AL242" t="str">
        <f t="shared" si="55"/>
        <v>---</v>
      </c>
      <c r="AT242" t="str">
        <f t="shared" si="46"/>
        <v>GND</v>
      </c>
      <c r="AU242" t="str">
        <f t="shared" si="47"/>
        <v>--</v>
      </c>
    </row>
    <row r="243" spans="1:47" x14ac:dyDescent="0.25">
      <c r="A243" t="str">
        <f t="shared" si="42"/>
        <v>J1-D59</v>
      </c>
      <c r="B243" t="str">
        <f t="shared" si="43"/>
        <v>12.0V</v>
      </c>
      <c r="C243" t="str">
        <f t="shared" si="44"/>
        <v>J1-12.0V</v>
      </c>
      <c r="D243" t="str">
        <f t="shared" si="45"/>
        <v>J1-D59</v>
      </c>
      <c r="E243" t="s">
        <v>169</v>
      </c>
      <c r="F243" t="s">
        <v>408</v>
      </c>
      <c r="G243" t="s">
        <v>443</v>
      </c>
      <c r="L243" t="s">
        <v>826</v>
      </c>
      <c r="M243" t="s">
        <v>428</v>
      </c>
      <c r="N243">
        <v>27.313099999999999</v>
      </c>
      <c r="AB243" t="str">
        <f>B2B!D240</f>
        <v>J1</v>
      </c>
      <c r="AC243" t="str">
        <f>B2B!E240</f>
        <v>D58</v>
      </c>
      <c r="AD243" t="str">
        <f t="shared" si="48"/>
        <v>J1-D58</v>
      </c>
      <c r="AE243" t="str">
        <f t="shared" si="49"/>
        <v>GND</v>
      </c>
      <c r="AF243" t="str">
        <f t="shared" si="50"/>
        <v>---</v>
      </c>
      <c r="AG243" t="str">
        <f t="shared" si="51"/>
        <v>---</v>
      </c>
      <c r="AH243" t="str">
        <f>IF(IFERROR(IF(IF(AF243="--",INDEX(D:D,MATCH(AE243,INDEX(B:B,MATCH(AE243,B:B,)+1):B10757,)+MATCH(AE243,B:B,)))=D243,VLOOKUP(AE243,B:D,3,0),IF(AF243="--",INDEX(D:D,MATCH(AE243,INDEX(B:B,MATCH(AE243,B:B,)+1):B10757,)+MATCH(AE243,B:B,)),"---")),"---")=AD243,"---",IFERROR(IF(IF(AF243="--",INDEX(D:D,MATCH(AE243,INDEX(B:B,MATCH(AE243,B:B,)+1):B10757,)+MATCH(AE243,B:B,)))=AD243,VLOOKUP(AE243,B:D,3,0),IF(AF243="--",INDEX(D:D,MATCH(AE243,INDEX(B:B,MATCH(AE243,B:B,)+1):B10757,)+MATCH(AE243,B:B,)),"---")),"---"))</f>
        <v>---</v>
      </c>
      <c r="AI243" t="str">
        <f t="shared" si="52"/>
        <v>--</v>
      </c>
      <c r="AJ243" t="str">
        <f t="shared" si="53"/>
        <v>GND</v>
      </c>
      <c r="AK243">
        <f t="shared" si="54"/>
        <v>1320</v>
      </c>
      <c r="AL243" t="str">
        <f t="shared" si="55"/>
        <v>---</v>
      </c>
      <c r="AT243" t="str">
        <f t="shared" si="46"/>
        <v>12.0V</v>
      </c>
      <c r="AU243" t="str">
        <f t="shared" si="47"/>
        <v>--</v>
      </c>
    </row>
    <row r="244" spans="1:47" x14ac:dyDescent="0.25">
      <c r="A244" t="str">
        <f t="shared" si="42"/>
        <v>J1-D60</v>
      </c>
      <c r="B244" t="str">
        <f t="shared" si="43"/>
        <v>12.0V</v>
      </c>
      <c r="C244" t="str">
        <f t="shared" si="44"/>
        <v>J1-12.0V</v>
      </c>
      <c r="D244" t="str">
        <f t="shared" si="45"/>
        <v>J1-D60</v>
      </c>
      <c r="E244" t="s">
        <v>169</v>
      </c>
      <c r="F244" t="s">
        <v>409</v>
      </c>
      <c r="G244" t="s">
        <v>443</v>
      </c>
      <c r="L244" t="s">
        <v>827</v>
      </c>
      <c r="M244" t="s">
        <v>428</v>
      </c>
      <c r="N244">
        <v>27.078199999999999</v>
      </c>
      <c r="AB244" t="str">
        <f>B2B!D241</f>
        <v>J1</v>
      </c>
      <c r="AC244" t="str">
        <f>B2B!E241</f>
        <v>D59</v>
      </c>
      <c r="AD244" t="str">
        <f t="shared" si="48"/>
        <v>J1-D59</v>
      </c>
      <c r="AE244" t="str">
        <f t="shared" si="49"/>
        <v>12.0V</v>
      </c>
      <c r="AF244" t="str">
        <f t="shared" si="50"/>
        <v>--</v>
      </c>
      <c r="AG244">
        <f t="shared" si="51"/>
        <v>105.446</v>
      </c>
      <c r="AH244" t="str">
        <f>IF(IFERROR(IF(IF(AF244="--",INDEX(D:D,MATCH(AE244,INDEX(B:B,MATCH(AE244,B:B,)+1):B10758,)+MATCH(AE244,B:B,)))=D244,VLOOKUP(AE244,B:D,3,0),IF(AF244="--",INDEX(D:D,MATCH(AE244,INDEX(B:B,MATCH(AE244,B:B,)+1):B10758,)+MATCH(AE244,B:B,)),"---")),"---")=AD244,"---",IFERROR(IF(IF(AF244="--",INDEX(D:D,MATCH(AE244,INDEX(B:B,MATCH(AE244,B:B,)+1):B10758,)+MATCH(AE244,B:B,)))=AD244,VLOOKUP(AE244,B:D,3,0),IF(AF244="--",INDEX(D:D,MATCH(AE244,INDEX(B:B,MATCH(AE244,B:B,)+1):B10758,)+MATCH(AE244,B:B,)),"---")),"---"))</f>
        <v>J1-A60</v>
      </c>
      <c r="AI244" t="str">
        <f t="shared" si="52"/>
        <v>--</v>
      </c>
      <c r="AJ244" t="str">
        <f t="shared" si="53"/>
        <v>12.0V</v>
      </c>
      <c r="AK244">
        <f t="shared" si="54"/>
        <v>64</v>
      </c>
      <c r="AL244" t="str">
        <f t="shared" si="55"/>
        <v>--</v>
      </c>
      <c r="AT244" t="str">
        <f t="shared" si="46"/>
        <v>12.0V</v>
      </c>
      <c r="AU244" t="str">
        <f t="shared" si="47"/>
        <v>--</v>
      </c>
    </row>
    <row r="245" spans="1:47" x14ac:dyDescent="0.25">
      <c r="A245" t="str">
        <f t="shared" si="42"/>
        <v>J2-A1</v>
      </c>
      <c r="B245" t="str">
        <f t="shared" si="43"/>
        <v>GND</v>
      </c>
      <c r="C245" t="str">
        <f t="shared" si="44"/>
        <v>J2-GND</v>
      </c>
      <c r="D245" t="str">
        <f t="shared" si="45"/>
        <v>J2-A1</v>
      </c>
      <c r="E245" t="s">
        <v>410</v>
      </c>
      <c r="F245" t="s">
        <v>170</v>
      </c>
      <c r="G245" t="s">
        <v>433</v>
      </c>
      <c r="L245" t="s">
        <v>828</v>
      </c>
      <c r="M245" t="s">
        <v>428</v>
      </c>
      <c r="N245">
        <v>26.026599999999998</v>
      </c>
      <c r="AB245" t="str">
        <f>B2B!D242</f>
        <v>J1</v>
      </c>
      <c r="AC245" t="str">
        <f>B2B!E242</f>
        <v>D60</v>
      </c>
      <c r="AD245" t="str">
        <f t="shared" si="48"/>
        <v>J1-D60</v>
      </c>
      <c r="AE245" t="str">
        <f t="shared" si="49"/>
        <v>12.0V</v>
      </c>
      <c r="AF245" t="str">
        <f t="shared" si="50"/>
        <v>--</v>
      </c>
      <c r="AG245">
        <f t="shared" si="51"/>
        <v>105.446</v>
      </c>
      <c r="AH245" t="str">
        <f>IF(IFERROR(IF(IF(AF245="--",INDEX(D:D,MATCH(AE245,INDEX(B:B,MATCH(AE245,B:B,)+1):B10759,)+MATCH(AE245,B:B,)))=D245,VLOOKUP(AE245,B:D,3,0),IF(AF245="--",INDEX(D:D,MATCH(AE245,INDEX(B:B,MATCH(AE245,B:B,)+1):B10759,)+MATCH(AE245,B:B,)),"---")),"---")=AD245,"---",IFERROR(IF(IF(AF245="--",INDEX(D:D,MATCH(AE245,INDEX(B:B,MATCH(AE245,B:B,)+1):B10759,)+MATCH(AE245,B:B,)))=AD245,VLOOKUP(AE245,B:D,3,0),IF(AF245="--",INDEX(D:D,MATCH(AE245,INDEX(B:B,MATCH(AE245,B:B,)+1):B10759,)+MATCH(AE245,B:B,)),"---")),"---"))</f>
        <v>J1-A60</v>
      </c>
      <c r="AI245" t="str">
        <f t="shared" si="52"/>
        <v>--</v>
      </c>
      <c r="AJ245" t="str">
        <f t="shared" si="53"/>
        <v>12.0V</v>
      </c>
      <c r="AK245">
        <f t="shared" si="54"/>
        <v>64</v>
      </c>
      <c r="AL245" t="str">
        <f t="shared" si="55"/>
        <v>--</v>
      </c>
      <c r="AT245" t="str">
        <f t="shared" si="46"/>
        <v>GND</v>
      </c>
      <c r="AU245" t="str">
        <f t="shared" si="47"/>
        <v>--</v>
      </c>
    </row>
    <row r="246" spans="1:47" x14ac:dyDescent="0.25">
      <c r="A246" t="str">
        <f t="shared" si="42"/>
        <v>J2-A2</v>
      </c>
      <c r="B246" t="str">
        <f t="shared" si="43"/>
        <v>GTSR4A_CLK_P</v>
      </c>
      <c r="C246" t="str">
        <f t="shared" si="44"/>
        <v>J2-GTSR4A_CLK_P</v>
      </c>
      <c r="D246" t="str">
        <f t="shared" si="45"/>
        <v>J2-A2</v>
      </c>
      <c r="E246" t="s">
        <v>410</v>
      </c>
      <c r="F246" t="s">
        <v>171</v>
      </c>
      <c r="G246" t="s">
        <v>829</v>
      </c>
      <c r="L246" t="s">
        <v>830</v>
      </c>
      <c r="M246" t="s">
        <v>428</v>
      </c>
      <c r="N246">
        <v>27.209199999999999</v>
      </c>
      <c r="AB246" t="str">
        <f>B2B!D243</f>
        <v>J2</v>
      </c>
      <c r="AC246" t="str">
        <f>B2B!E243</f>
        <v>A1</v>
      </c>
      <c r="AD246" t="str">
        <f t="shared" si="48"/>
        <v>J2-A1</v>
      </c>
      <c r="AE246" t="str">
        <f t="shared" si="49"/>
        <v>GND</v>
      </c>
      <c r="AF246" t="str">
        <f t="shared" si="50"/>
        <v>---</v>
      </c>
      <c r="AG246" t="str">
        <f t="shared" si="51"/>
        <v>---</v>
      </c>
      <c r="AH246" t="str">
        <f>IF(IFERROR(IF(IF(AF246="--",INDEX(D:D,MATCH(AE246,INDEX(B:B,MATCH(AE246,B:B,)+1):B10760,)+MATCH(AE246,B:B,)))=D246,VLOOKUP(AE246,B:D,3,0),IF(AF246="--",INDEX(D:D,MATCH(AE246,INDEX(B:B,MATCH(AE246,B:B,)+1):B10760,)+MATCH(AE246,B:B,)),"---")),"---")=AD246,"---",IFERROR(IF(IF(AF246="--",INDEX(D:D,MATCH(AE246,INDEX(B:B,MATCH(AE246,B:B,)+1):B10760,)+MATCH(AE246,B:B,)))=AD246,VLOOKUP(AE246,B:D,3,0),IF(AF246="--",INDEX(D:D,MATCH(AE246,INDEX(B:B,MATCH(AE246,B:B,)+1):B10760,)+MATCH(AE246,B:B,)),"---")),"---"))</f>
        <v>---</v>
      </c>
      <c r="AI246" t="str">
        <f t="shared" si="52"/>
        <v>--</v>
      </c>
      <c r="AJ246" t="str">
        <f t="shared" si="53"/>
        <v>GND</v>
      </c>
      <c r="AK246">
        <f t="shared" si="54"/>
        <v>1320</v>
      </c>
      <c r="AL246" t="str">
        <f t="shared" si="55"/>
        <v>---</v>
      </c>
      <c r="AT246" t="str">
        <f t="shared" si="46"/>
        <v>GTSR4A_CLK_P</v>
      </c>
      <c r="AU246" t="str">
        <f t="shared" si="47"/>
        <v>--</v>
      </c>
    </row>
    <row r="247" spans="1:47" x14ac:dyDescent="0.25">
      <c r="A247" t="str">
        <f t="shared" si="42"/>
        <v>J2-A3</v>
      </c>
      <c r="B247" t="str">
        <f t="shared" si="43"/>
        <v>GTSR4A_CLK_N</v>
      </c>
      <c r="C247" t="str">
        <f t="shared" si="44"/>
        <v>J2-GTSR4A_CLK_N</v>
      </c>
      <c r="D247" t="str">
        <f t="shared" si="45"/>
        <v>J2-A3</v>
      </c>
      <c r="E247" t="s">
        <v>410</v>
      </c>
      <c r="F247" t="s">
        <v>172</v>
      </c>
      <c r="G247" t="s">
        <v>831</v>
      </c>
      <c r="L247" t="s">
        <v>832</v>
      </c>
      <c r="M247" t="s">
        <v>428</v>
      </c>
      <c r="N247">
        <v>17.7133</v>
      </c>
      <c r="AB247" t="str">
        <f>B2B!D244</f>
        <v>J2</v>
      </c>
      <c r="AC247" t="str">
        <f>B2B!E244</f>
        <v>A2</v>
      </c>
      <c r="AD247" t="str">
        <f t="shared" si="48"/>
        <v>J2-A2</v>
      </c>
      <c r="AE247" t="str">
        <f t="shared" si="49"/>
        <v>GTSR4A_CLK_P</v>
      </c>
      <c r="AF247" t="str">
        <f t="shared" si="50"/>
        <v>BB16</v>
      </c>
      <c r="AG247">
        <f t="shared" si="51"/>
        <v>20.871099999999998</v>
      </c>
      <c r="AH247" t="str">
        <f>IF(IFERROR(IF(IF(AF247="--",INDEX(D:D,MATCH(AE247,INDEX(B:B,MATCH(AE247,B:B,)+1):B10761,)+MATCH(AE247,B:B,)))=D247,VLOOKUP(AE247,B:D,3,0),IF(AF247="--",INDEX(D:D,MATCH(AE247,INDEX(B:B,MATCH(AE247,B:B,)+1):B10761,)+MATCH(AE247,B:B,)),"---")),"---")=AD247,"---",IFERROR(IF(IF(AF247="--",INDEX(D:D,MATCH(AE247,INDEX(B:B,MATCH(AE247,B:B,)+1):B10761,)+MATCH(AE247,B:B,)))=AD247,VLOOKUP(AE247,B:D,3,0),IF(AF247="--",INDEX(D:D,MATCH(AE247,INDEX(B:B,MATCH(AE247,B:B,)+1):B10761,)+MATCH(AE247,B:B,)),"---")),"---"))</f>
        <v>---</v>
      </c>
      <c r="AI247" t="str">
        <f t="shared" si="52"/>
        <v>--</v>
      </c>
      <c r="AJ247" t="str">
        <f t="shared" si="53"/>
        <v>GTSR4A_CLK_P</v>
      </c>
      <c r="AK247">
        <f t="shared" si="54"/>
        <v>2</v>
      </c>
      <c r="AL247" t="str">
        <f t="shared" si="55"/>
        <v>BB16</v>
      </c>
      <c r="AT247" t="str">
        <f t="shared" si="46"/>
        <v>GTSR4A_CLK_N</v>
      </c>
      <c r="AU247" t="str">
        <f t="shared" si="47"/>
        <v>--</v>
      </c>
    </row>
    <row r="248" spans="1:47" x14ac:dyDescent="0.25">
      <c r="A248" t="str">
        <f t="shared" si="42"/>
        <v>J2-A4</v>
      </c>
      <c r="B248" t="str">
        <f t="shared" si="43"/>
        <v>GND</v>
      </c>
      <c r="C248" t="str">
        <f t="shared" si="44"/>
        <v>J2-GND</v>
      </c>
      <c r="D248" t="str">
        <f t="shared" si="45"/>
        <v>J2-A4</v>
      </c>
      <c r="E248" t="s">
        <v>410</v>
      </c>
      <c r="F248" t="s">
        <v>173</v>
      </c>
      <c r="G248" t="s">
        <v>433</v>
      </c>
      <c r="L248" t="s">
        <v>833</v>
      </c>
      <c r="M248" t="s">
        <v>428</v>
      </c>
      <c r="N248">
        <v>30.399799999999999</v>
      </c>
      <c r="AB248" t="str">
        <f>B2B!D245</f>
        <v>J2</v>
      </c>
      <c r="AC248" t="str">
        <f>B2B!E245</f>
        <v>A3</v>
      </c>
      <c r="AD248" t="str">
        <f t="shared" si="48"/>
        <v>J2-A3</v>
      </c>
      <c r="AE248" t="str">
        <f t="shared" si="49"/>
        <v>GTSR4A_CLK_N</v>
      </c>
      <c r="AF248" t="str">
        <f t="shared" si="50"/>
        <v>BB21</v>
      </c>
      <c r="AG248">
        <f t="shared" si="51"/>
        <v>20.837</v>
      </c>
      <c r="AH248" t="str">
        <f>IF(IFERROR(IF(IF(AF248="--",INDEX(D:D,MATCH(AE248,INDEX(B:B,MATCH(AE248,B:B,)+1):B10762,)+MATCH(AE248,B:B,)))=D248,VLOOKUP(AE248,B:D,3,0),IF(AF248="--",INDEX(D:D,MATCH(AE248,INDEX(B:B,MATCH(AE248,B:B,)+1):B10762,)+MATCH(AE248,B:B,)),"---")),"---")=AD248,"---",IFERROR(IF(IF(AF248="--",INDEX(D:D,MATCH(AE248,INDEX(B:B,MATCH(AE248,B:B,)+1):B10762,)+MATCH(AE248,B:B,)))=AD248,VLOOKUP(AE248,B:D,3,0),IF(AF248="--",INDEX(D:D,MATCH(AE248,INDEX(B:B,MATCH(AE248,B:B,)+1):B10762,)+MATCH(AE248,B:B,)),"---")),"---"))</f>
        <v>---</v>
      </c>
      <c r="AI248" t="str">
        <f t="shared" si="52"/>
        <v>--</v>
      </c>
      <c r="AJ248" t="str">
        <f t="shared" si="53"/>
        <v>GTSR4A_CLK_N</v>
      </c>
      <c r="AK248">
        <f t="shared" si="54"/>
        <v>2</v>
      </c>
      <c r="AL248" t="str">
        <f t="shared" si="55"/>
        <v>BB21</v>
      </c>
      <c r="AT248" t="str">
        <f t="shared" si="46"/>
        <v>GND</v>
      </c>
      <c r="AU248" t="str">
        <f t="shared" si="47"/>
        <v>--</v>
      </c>
    </row>
    <row r="249" spans="1:47" x14ac:dyDescent="0.25">
      <c r="A249" t="str">
        <f t="shared" si="42"/>
        <v>J2-A5</v>
      </c>
      <c r="B249" t="str">
        <f t="shared" si="43"/>
        <v>GTSR4A_RX1_P</v>
      </c>
      <c r="C249" t="str">
        <f t="shared" si="44"/>
        <v>J2-GTSR4A_RX1_P</v>
      </c>
      <c r="D249" t="str">
        <f t="shared" si="45"/>
        <v>J2-A5</v>
      </c>
      <c r="E249" t="s">
        <v>410</v>
      </c>
      <c r="F249" t="s">
        <v>174</v>
      </c>
      <c r="G249" t="s">
        <v>834</v>
      </c>
      <c r="L249" t="s">
        <v>835</v>
      </c>
      <c r="M249" t="s">
        <v>428</v>
      </c>
      <c r="N249">
        <v>22.217099999999999</v>
      </c>
      <c r="AB249" t="str">
        <f>B2B!D246</f>
        <v>J2</v>
      </c>
      <c r="AC249" t="str">
        <f>B2B!E246</f>
        <v>A4</v>
      </c>
      <c r="AD249" t="str">
        <f t="shared" si="48"/>
        <v>J2-A4</v>
      </c>
      <c r="AE249" t="str">
        <f t="shared" si="49"/>
        <v>GND</v>
      </c>
      <c r="AF249" t="str">
        <f t="shared" si="50"/>
        <v>---</v>
      </c>
      <c r="AG249" t="str">
        <f t="shared" si="51"/>
        <v>---</v>
      </c>
      <c r="AH249" t="str">
        <f>IF(IFERROR(IF(IF(AF249="--",INDEX(D:D,MATCH(AE249,INDEX(B:B,MATCH(AE249,B:B,)+1):B10763,)+MATCH(AE249,B:B,)))=D249,VLOOKUP(AE249,B:D,3,0),IF(AF249="--",INDEX(D:D,MATCH(AE249,INDEX(B:B,MATCH(AE249,B:B,)+1):B10763,)+MATCH(AE249,B:B,)),"---")),"---")=AD249,"---",IFERROR(IF(IF(AF249="--",INDEX(D:D,MATCH(AE249,INDEX(B:B,MATCH(AE249,B:B,)+1):B10763,)+MATCH(AE249,B:B,)))=AD249,VLOOKUP(AE249,B:D,3,0),IF(AF249="--",INDEX(D:D,MATCH(AE249,INDEX(B:B,MATCH(AE249,B:B,)+1):B10763,)+MATCH(AE249,B:B,)),"---")),"---"))</f>
        <v>---</v>
      </c>
      <c r="AI249" t="str">
        <f t="shared" si="52"/>
        <v>--</v>
      </c>
      <c r="AJ249" t="str">
        <f t="shared" si="53"/>
        <v>GND</v>
      </c>
      <c r="AK249">
        <f t="shared" si="54"/>
        <v>1320</v>
      </c>
      <c r="AL249" t="str">
        <f t="shared" si="55"/>
        <v>---</v>
      </c>
      <c r="AT249" t="str">
        <f t="shared" si="46"/>
        <v>GTSR4A_RX1_P</v>
      </c>
      <c r="AU249" t="str">
        <f t="shared" si="47"/>
        <v>--</v>
      </c>
    </row>
    <row r="250" spans="1:47" x14ac:dyDescent="0.25">
      <c r="A250" t="str">
        <f t="shared" si="42"/>
        <v>J2-A6</v>
      </c>
      <c r="B250" t="str">
        <f t="shared" si="43"/>
        <v>GTSR4A_RX1_N</v>
      </c>
      <c r="C250" t="str">
        <f t="shared" si="44"/>
        <v>J2-GTSR4A_RX1_N</v>
      </c>
      <c r="D250" t="str">
        <f t="shared" si="45"/>
        <v>J2-A6</v>
      </c>
      <c r="E250" t="s">
        <v>410</v>
      </c>
      <c r="F250" t="s">
        <v>175</v>
      </c>
      <c r="G250" t="s">
        <v>836</v>
      </c>
      <c r="L250" t="s">
        <v>837</v>
      </c>
      <c r="M250" t="s">
        <v>428</v>
      </c>
      <c r="N250">
        <v>19.8553</v>
      </c>
      <c r="AB250" t="str">
        <f>B2B!D247</f>
        <v>J2</v>
      </c>
      <c r="AC250" t="str">
        <f>B2B!E247</f>
        <v>A5</v>
      </c>
      <c r="AD250" t="str">
        <f t="shared" si="48"/>
        <v>J2-A5</v>
      </c>
      <c r="AE250" t="str">
        <f t="shared" si="49"/>
        <v>GTSR4A_RX1_P</v>
      </c>
      <c r="AF250" t="str">
        <f t="shared" si="50"/>
        <v>BV1</v>
      </c>
      <c r="AG250">
        <f t="shared" si="51"/>
        <v>9.7708999999999993</v>
      </c>
      <c r="AH250" t="str">
        <f>IF(IFERROR(IF(IF(AF250="--",INDEX(D:D,MATCH(AE250,INDEX(B:B,MATCH(AE250,B:B,)+1):B10764,)+MATCH(AE250,B:B,)))=D250,VLOOKUP(AE250,B:D,3,0),IF(AF250="--",INDEX(D:D,MATCH(AE250,INDEX(B:B,MATCH(AE250,B:B,)+1):B10764,)+MATCH(AE250,B:B,)),"---")),"---")=AD250,"---",IFERROR(IF(IF(AF250="--",INDEX(D:D,MATCH(AE250,INDEX(B:B,MATCH(AE250,B:B,)+1):B10764,)+MATCH(AE250,B:B,)))=AD250,VLOOKUP(AE250,B:D,3,0),IF(AF250="--",INDEX(D:D,MATCH(AE250,INDEX(B:B,MATCH(AE250,B:B,)+1):B10764,)+MATCH(AE250,B:B,)),"---")),"---"))</f>
        <v>---</v>
      </c>
      <c r="AI250" t="str">
        <f t="shared" si="52"/>
        <v>--</v>
      </c>
      <c r="AJ250" t="str">
        <f t="shared" si="53"/>
        <v>GTSR4A_RX1_P</v>
      </c>
      <c r="AK250">
        <f t="shared" si="54"/>
        <v>2</v>
      </c>
      <c r="AL250" t="str">
        <f t="shared" si="55"/>
        <v>BV1</v>
      </c>
      <c r="AT250" t="str">
        <f t="shared" si="46"/>
        <v>GTSR4A_RX1_N</v>
      </c>
      <c r="AU250" t="str">
        <f t="shared" si="47"/>
        <v>--</v>
      </c>
    </row>
    <row r="251" spans="1:47" x14ac:dyDescent="0.25">
      <c r="A251" t="str">
        <f t="shared" si="42"/>
        <v>J2-A7</v>
      </c>
      <c r="B251" t="str">
        <f t="shared" si="43"/>
        <v>GND</v>
      </c>
      <c r="C251" t="str">
        <f t="shared" si="44"/>
        <v>J2-GND</v>
      </c>
      <c r="D251" t="str">
        <f t="shared" si="45"/>
        <v>J2-A7</v>
      </c>
      <c r="E251" t="s">
        <v>410</v>
      </c>
      <c r="F251" t="s">
        <v>176</v>
      </c>
      <c r="G251" t="s">
        <v>433</v>
      </c>
      <c r="L251" t="s">
        <v>838</v>
      </c>
      <c r="M251" t="s">
        <v>428</v>
      </c>
      <c r="N251">
        <v>21.758099999999999</v>
      </c>
      <c r="AB251" t="str">
        <f>B2B!D248</f>
        <v>J2</v>
      </c>
      <c r="AC251" t="str">
        <f>B2B!E248</f>
        <v>A6</v>
      </c>
      <c r="AD251" t="str">
        <f t="shared" si="48"/>
        <v>J2-A6</v>
      </c>
      <c r="AE251" t="str">
        <f t="shared" si="49"/>
        <v>GTSR4A_RX1_N</v>
      </c>
      <c r="AF251" t="str">
        <f t="shared" si="50"/>
        <v>BV3</v>
      </c>
      <c r="AG251">
        <f t="shared" si="51"/>
        <v>9.7707999999999995</v>
      </c>
      <c r="AH251" t="str">
        <f>IF(IFERROR(IF(IF(AF251="--",INDEX(D:D,MATCH(AE251,INDEX(B:B,MATCH(AE251,B:B,)+1):B10765,)+MATCH(AE251,B:B,)))=D251,VLOOKUP(AE251,B:D,3,0),IF(AF251="--",INDEX(D:D,MATCH(AE251,INDEX(B:B,MATCH(AE251,B:B,)+1):B10765,)+MATCH(AE251,B:B,)),"---")),"---")=AD251,"---",IFERROR(IF(IF(AF251="--",INDEX(D:D,MATCH(AE251,INDEX(B:B,MATCH(AE251,B:B,)+1):B10765,)+MATCH(AE251,B:B,)))=AD251,VLOOKUP(AE251,B:D,3,0),IF(AF251="--",INDEX(D:D,MATCH(AE251,INDEX(B:B,MATCH(AE251,B:B,)+1):B10765,)+MATCH(AE251,B:B,)),"---")),"---"))</f>
        <v>---</v>
      </c>
      <c r="AI251" t="str">
        <f t="shared" si="52"/>
        <v>--</v>
      </c>
      <c r="AJ251" t="str">
        <f t="shared" si="53"/>
        <v>GTSR4A_RX1_N</v>
      </c>
      <c r="AK251">
        <f t="shared" si="54"/>
        <v>2</v>
      </c>
      <c r="AL251" t="str">
        <f t="shared" si="55"/>
        <v>BV3</v>
      </c>
      <c r="AT251" t="str">
        <f t="shared" si="46"/>
        <v>GND</v>
      </c>
      <c r="AU251" t="str">
        <f t="shared" si="47"/>
        <v>--</v>
      </c>
    </row>
    <row r="252" spans="1:47" x14ac:dyDescent="0.25">
      <c r="A252" t="str">
        <f t="shared" si="42"/>
        <v>J2-A8</v>
      </c>
      <c r="B252" t="str">
        <f t="shared" si="43"/>
        <v>GTSR4A_RX3_P</v>
      </c>
      <c r="C252" t="str">
        <f t="shared" si="44"/>
        <v>J2-GTSR4A_RX3_P</v>
      </c>
      <c r="D252" t="str">
        <f t="shared" si="45"/>
        <v>J2-A8</v>
      </c>
      <c r="E252" t="s">
        <v>410</v>
      </c>
      <c r="F252" t="s">
        <v>177</v>
      </c>
      <c r="G252" t="s">
        <v>839</v>
      </c>
      <c r="L252" t="s">
        <v>840</v>
      </c>
      <c r="M252" t="s">
        <v>428</v>
      </c>
      <c r="N252">
        <v>34.263100000000001</v>
      </c>
      <c r="AB252" t="str">
        <f>B2B!D249</f>
        <v>J2</v>
      </c>
      <c r="AC252" t="str">
        <f>B2B!E249</f>
        <v>A7</v>
      </c>
      <c r="AD252" t="str">
        <f t="shared" si="48"/>
        <v>J2-A7</v>
      </c>
      <c r="AE252" t="str">
        <f t="shared" si="49"/>
        <v>GND</v>
      </c>
      <c r="AF252" t="str">
        <f t="shared" si="50"/>
        <v>---</v>
      </c>
      <c r="AG252" t="str">
        <f t="shared" si="51"/>
        <v>---</v>
      </c>
      <c r="AH252" t="str">
        <f>IF(IFERROR(IF(IF(AF252="--",INDEX(D:D,MATCH(AE252,INDEX(B:B,MATCH(AE252,B:B,)+1):B10766,)+MATCH(AE252,B:B,)))=D252,VLOOKUP(AE252,B:D,3,0),IF(AF252="--",INDEX(D:D,MATCH(AE252,INDEX(B:B,MATCH(AE252,B:B,)+1):B10766,)+MATCH(AE252,B:B,)),"---")),"---")=AD252,"---",IFERROR(IF(IF(AF252="--",INDEX(D:D,MATCH(AE252,INDEX(B:B,MATCH(AE252,B:B,)+1):B10766,)+MATCH(AE252,B:B,)))=AD252,VLOOKUP(AE252,B:D,3,0),IF(AF252="--",INDEX(D:D,MATCH(AE252,INDEX(B:B,MATCH(AE252,B:B,)+1):B10766,)+MATCH(AE252,B:B,)),"---")),"---"))</f>
        <v>---</v>
      </c>
      <c r="AI252" t="str">
        <f t="shared" si="52"/>
        <v>--</v>
      </c>
      <c r="AJ252" t="str">
        <f t="shared" si="53"/>
        <v>GND</v>
      </c>
      <c r="AK252">
        <f t="shared" si="54"/>
        <v>1320</v>
      </c>
      <c r="AL252" t="str">
        <f t="shared" si="55"/>
        <v>---</v>
      </c>
      <c r="AT252" t="str">
        <f t="shared" si="46"/>
        <v>GTSR4A_RX3_P</v>
      </c>
      <c r="AU252" t="str">
        <f t="shared" si="47"/>
        <v>--</v>
      </c>
    </row>
    <row r="253" spans="1:47" x14ac:dyDescent="0.25">
      <c r="A253" t="str">
        <f t="shared" si="42"/>
        <v>J2-A9</v>
      </c>
      <c r="B253" t="str">
        <f t="shared" si="43"/>
        <v>GTSR4A_RX3_N</v>
      </c>
      <c r="C253" t="str">
        <f t="shared" si="44"/>
        <v>J2-GTSR4A_RX3_N</v>
      </c>
      <c r="D253" t="str">
        <f t="shared" si="45"/>
        <v>J2-A9</v>
      </c>
      <c r="E253" t="s">
        <v>410</v>
      </c>
      <c r="F253" t="s">
        <v>178</v>
      </c>
      <c r="G253" t="s">
        <v>841</v>
      </c>
      <c r="L253" t="s">
        <v>842</v>
      </c>
      <c r="M253" t="s">
        <v>428</v>
      </c>
      <c r="N253">
        <v>18.8428</v>
      </c>
      <c r="AB253" t="str">
        <f>B2B!D250</f>
        <v>J2</v>
      </c>
      <c r="AC253" t="str">
        <f>B2B!E250</f>
        <v>A8</v>
      </c>
      <c r="AD253" t="str">
        <f t="shared" si="48"/>
        <v>J2-A8</v>
      </c>
      <c r="AE253" t="str">
        <f t="shared" si="49"/>
        <v>GTSR4A_RX3_P</v>
      </c>
      <c r="AF253" t="str">
        <f t="shared" si="50"/>
        <v>BJ1</v>
      </c>
      <c r="AG253">
        <f t="shared" si="51"/>
        <v>10.264799999999999</v>
      </c>
      <c r="AH253" t="str">
        <f>IF(IFERROR(IF(IF(AF253="--",INDEX(D:D,MATCH(AE253,INDEX(B:B,MATCH(AE253,B:B,)+1):B10767,)+MATCH(AE253,B:B,)))=D253,VLOOKUP(AE253,B:D,3,0),IF(AF253="--",INDEX(D:D,MATCH(AE253,INDEX(B:B,MATCH(AE253,B:B,)+1):B10767,)+MATCH(AE253,B:B,)),"---")),"---")=AD253,"---",IFERROR(IF(IF(AF253="--",INDEX(D:D,MATCH(AE253,INDEX(B:B,MATCH(AE253,B:B,)+1):B10767,)+MATCH(AE253,B:B,)))=AD253,VLOOKUP(AE253,B:D,3,0),IF(AF253="--",INDEX(D:D,MATCH(AE253,INDEX(B:B,MATCH(AE253,B:B,)+1):B10767,)+MATCH(AE253,B:B,)),"---")),"---"))</f>
        <v>---</v>
      </c>
      <c r="AI253" t="str">
        <f t="shared" si="52"/>
        <v>--</v>
      </c>
      <c r="AJ253" t="str">
        <f t="shared" si="53"/>
        <v>GTSR4A_RX3_P</v>
      </c>
      <c r="AK253">
        <f t="shared" si="54"/>
        <v>2</v>
      </c>
      <c r="AL253" t="str">
        <f t="shared" si="55"/>
        <v>BJ1</v>
      </c>
      <c r="AT253" t="str">
        <f t="shared" si="46"/>
        <v>GTSR4A_RX3_N</v>
      </c>
      <c r="AU253" t="str">
        <f t="shared" si="47"/>
        <v>--</v>
      </c>
    </row>
    <row r="254" spans="1:47" x14ac:dyDescent="0.25">
      <c r="A254" t="str">
        <f t="shared" si="42"/>
        <v>J2-A10</v>
      </c>
      <c r="B254" t="str">
        <f t="shared" si="43"/>
        <v>GND</v>
      </c>
      <c r="C254" t="str">
        <f t="shared" si="44"/>
        <v>J2-GND</v>
      </c>
      <c r="D254" t="str">
        <f t="shared" si="45"/>
        <v>J2-A10</v>
      </c>
      <c r="E254" t="s">
        <v>410</v>
      </c>
      <c r="F254" t="s">
        <v>179</v>
      </c>
      <c r="G254" t="s">
        <v>433</v>
      </c>
      <c r="L254" t="s">
        <v>843</v>
      </c>
      <c r="M254" t="s">
        <v>428</v>
      </c>
      <c r="N254">
        <v>18.168500000000002</v>
      </c>
      <c r="AB254" t="str">
        <f>B2B!D251</f>
        <v>J2</v>
      </c>
      <c r="AC254" t="str">
        <f>B2B!E251</f>
        <v>A9</v>
      </c>
      <c r="AD254" t="str">
        <f t="shared" si="48"/>
        <v>J2-A9</v>
      </c>
      <c r="AE254" t="str">
        <f t="shared" si="49"/>
        <v>GTSR4A_RX3_N</v>
      </c>
      <c r="AF254" t="str">
        <f t="shared" si="50"/>
        <v>BJ3</v>
      </c>
      <c r="AG254">
        <f t="shared" si="51"/>
        <v>10.2525</v>
      </c>
      <c r="AH254" t="str">
        <f>IF(IFERROR(IF(IF(AF254="--",INDEX(D:D,MATCH(AE254,INDEX(B:B,MATCH(AE254,B:B,)+1):B10768,)+MATCH(AE254,B:B,)))=D254,VLOOKUP(AE254,B:D,3,0),IF(AF254="--",INDEX(D:D,MATCH(AE254,INDEX(B:B,MATCH(AE254,B:B,)+1):B10768,)+MATCH(AE254,B:B,)),"---")),"---")=AD254,"---",IFERROR(IF(IF(AF254="--",INDEX(D:D,MATCH(AE254,INDEX(B:B,MATCH(AE254,B:B,)+1):B10768,)+MATCH(AE254,B:B,)))=AD254,VLOOKUP(AE254,B:D,3,0),IF(AF254="--",INDEX(D:D,MATCH(AE254,INDEX(B:B,MATCH(AE254,B:B,)+1):B10768,)+MATCH(AE254,B:B,)),"---")),"---"))</f>
        <v>---</v>
      </c>
      <c r="AI254" t="str">
        <f t="shared" si="52"/>
        <v>--</v>
      </c>
      <c r="AJ254" t="str">
        <f t="shared" si="53"/>
        <v>GTSR4A_RX3_N</v>
      </c>
      <c r="AK254">
        <f t="shared" si="54"/>
        <v>2</v>
      </c>
      <c r="AL254" t="str">
        <f t="shared" si="55"/>
        <v>BJ3</v>
      </c>
      <c r="AT254" t="str">
        <f t="shared" si="46"/>
        <v>GND</v>
      </c>
      <c r="AU254" t="str">
        <f t="shared" si="47"/>
        <v>--</v>
      </c>
    </row>
    <row r="255" spans="1:47" x14ac:dyDescent="0.25">
      <c r="A255" t="str">
        <f t="shared" si="42"/>
        <v>J2-A11</v>
      </c>
      <c r="B255" t="str">
        <f t="shared" si="43"/>
        <v>GND</v>
      </c>
      <c r="C255" t="str">
        <f t="shared" si="44"/>
        <v>J2-GND</v>
      </c>
      <c r="D255" t="str">
        <f t="shared" si="45"/>
        <v>J2-A11</v>
      </c>
      <c r="E255" t="s">
        <v>410</v>
      </c>
      <c r="F255" t="s">
        <v>180</v>
      </c>
      <c r="G255" t="s">
        <v>433</v>
      </c>
      <c r="L255" t="s">
        <v>844</v>
      </c>
      <c r="M255" t="s">
        <v>428</v>
      </c>
      <c r="N255">
        <v>20.0425</v>
      </c>
      <c r="AB255" t="str">
        <f>B2B!D252</f>
        <v>J2</v>
      </c>
      <c r="AC255" t="str">
        <f>B2B!E252</f>
        <v>A10</v>
      </c>
      <c r="AD255" t="str">
        <f t="shared" si="48"/>
        <v>J2-A10</v>
      </c>
      <c r="AE255" t="str">
        <f t="shared" si="49"/>
        <v>GND</v>
      </c>
      <c r="AF255" t="str">
        <f t="shared" si="50"/>
        <v>---</v>
      </c>
      <c r="AG255" t="str">
        <f t="shared" si="51"/>
        <v>---</v>
      </c>
      <c r="AH255" t="str">
        <f>IF(IFERROR(IF(IF(AF255="--",INDEX(D:D,MATCH(AE255,INDEX(B:B,MATCH(AE255,B:B,)+1):B10769,)+MATCH(AE255,B:B,)))=D255,VLOOKUP(AE255,B:D,3,0),IF(AF255="--",INDEX(D:D,MATCH(AE255,INDEX(B:B,MATCH(AE255,B:B,)+1):B10769,)+MATCH(AE255,B:B,)),"---")),"---")=AD255,"---",IFERROR(IF(IF(AF255="--",INDEX(D:D,MATCH(AE255,INDEX(B:B,MATCH(AE255,B:B,)+1):B10769,)+MATCH(AE255,B:B,)))=AD255,VLOOKUP(AE255,B:D,3,0),IF(AF255="--",INDEX(D:D,MATCH(AE255,INDEX(B:B,MATCH(AE255,B:B,)+1):B10769,)+MATCH(AE255,B:B,)),"---")),"---"))</f>
        <v>---</v>
      </c>
      <c r="AI255" t="str">
        <f t="shared" si="52"/>
        <v>--</v>
      </c>
      <c r="AJ255" t="str">
        <f t="shared" si="53"/>
        <v>GND</v>
      </c>
      <c r="AK255">
        <f t="shared" si="54"/>
        <v>1320</v>
      </c>
      <c r="AL255" t="str">
        <f t="shared" si="55"/>
        <v>---</v>
      </c>
      <c r="AT255" t="str">
        <f t="shared" si="46"/>
        <v>GND</v>
      </c>
      <c r="AU255" t="str">
        <f t="shared" si="47"/>
        <v>--</v>
      </c>
    </row>
    <row r="256" spans="1:47" x14ac:dyDescent="0.25">
      <c r="A256" t="str">
        <f t="shared" si="42"/>
        <v>J2-A12</v>
      </c>
      <c r="B256" t="str">
        <f t="shared" si="43"/>
        <v>GTSR4B_CLK_P</v>
      </c>
      <c r="C256" t="str">
        <f t="shared" si="44"/>
        <v>J2-GTSR4B_CLK_P</v>
      </c>
      <c r="D256" t="str">
        <f t="shared" si="45"/>
        <v>J2-A12</v>
      </c>
      <c r="E256" t="s">
        <v>410</v>
      </c>
      <c r="F256" t="s">
        <v>181</v>
      </c>
      <c r="G256" t="s">
        <v>845</v>
      </c>
      <c r="L256" t="s">
        <v>846</v>
      </c>
      <c r="M256" t="s">
        <v>428</v>
      </c>
      <c r="N256">
        <v>24.904900000000001</v>
      </c>
      <c r="AB256" t="str">
        <f>B2B!D253</f>
        <v>J2</v>
      </c>
      <c r="AC256" t="str">
        <f>B2B!E253</f>
        <v>A11</v>
      </c>
      <c r="AD256" t="str">
        <f t="shared" si="48"/>
        <v>J2-A11</v>
      </c>
      <c r="AE256" t="str">
        <f t="shared" si="49"/>
        <v>GND</v>
      </c>
      <c r="AF256" t="str">
        <f t="shared" si="50"/>
        <v>---</v>
      </c>
      <c r="AG256" t="str">
        <f t="shared" si="51"/>
        <v>---</v>
      </c>
      <c r="AH256" t="str">
        <f>IF(IFERROR(IF(IF(AF256="--",INDEX(D:D,MATCH(AE256,INDEX(B:B,MATCH(AE256,B:B,)+1):B10770,)+MATCH(AE256,B:B,)))=D256,VLOOKUP(AE256,B:D,3,0),IF(AF256="--",INDEX(D:D,MATCH(AE256,INDEX(B:B,MATCH(AE256,B:B,)+1):B10770,)+MATCH(AE256,B:B,)),"---")),"---")=AD256,"---",IFERROR(IF(IF(AF256="--",INDEX(D:D,MATCH(AE256,INDEX(B:B,MATCH(AE256,B:B,)+1):B10770,)+MATCH(AE256,B:B,)))=AD256,VLOOKUP(AE256,B:D,3,0),IF(AF256="--",INDEX(D:D,MATCH(AE256,INDEX(B:B,MATCH(AE256,B:B,)+1):B10770,)+MATCH(AE256,B:B,)),"---")),"---"))</f>
        <v>---</v>
      </c>
      <c r="AI256" t="str">
        <f t="shared" si="52"/>
        <v>--</v>
      </c>
      <c r="AJ256" t="str">
        <f t="shared" si="53"/>
        <v>GND</v>
      </c>
      <c r="AK256">
        <f t="shared" si="54"/>
        <v>1320</v>
      </c>
      <c r="AL256" t="str">
        <f t="shared" si="55"/>
        <v>---</v>
      </c>
      <c r="AT256" t="str">
        <f t="shared" si="46"/>
        <v>GTSR4B_CLK_P</v>
      </c>
      <c r="AU256" t="str">
        <f t="shared" si="47"/>
        <v>--</v>
      </c>
    </row>
    <row r="257" spans="1:47" x14ac:dyDescent="0.25">
      <c r="A257" t="str">
        <f t="shared" si="42"/>
        <v>J2-A13</v>
      </c>
      <c r="B257" t="str">
        <f t="shared" si="43"/>
        <v>GTSR4B_CLK_N</v>
      </c>
      <c r="C257" t="str">
        <f t="shared" si="44"/>
        <v>J2-GTSR4B_CLK_N</v>
      </c>
      <c r="D257" t="str">
        <f t="shared" si="45"/>
        <v>J2-A13</v>
      </c>
      <c r="E257" t="s">
        <v>410</v>
      </c>
      <c r="F257" t="s">
        <v>182</v>
      </c>
      <c r="G257" t="s">
        <v>847</v>
      </c>
      <c r="L257" t="s">
        <v>848</v>
      </c>
      <c r="M257" t="s">
        <v>428</v>
      </c>
      <c r="N257">
        <v>20.475899999999999</v>
      </c>
      <c r="AB257" t="str">
        <f>B2B!D254</f>
        <v>J2</v>
      </c>
      <c r="AC257" t="str">
        <f>B2B!E254</f>
        <v>A12</v>
      </c>
      <c r="AD257" t="str">
        <f t="shared" si="48"/>
        <v>J2-A12</v>
      </c>
      <c r="AE257" t="str">
        <f t="shared" si="49"/>
        <v>GTSR4B_CLK_P</v>
      </c>
      <c r="AF257" t="str">
        <f t="shared" si="50"/>
        <v>AV16</v>
      </c>
      <c r="AG257">
        <f t="shared" si="51"/>
        <v>18.7849</v>
      </c>
      <c r="AH257" t="str">
        <f>IF(IFERROR(IF(IF(AF257="--",INDEX(D:D,MATCH(AE257,INDEX(B:B,MATCH(AE257,B:B,)+1):B10771,)+MATCH(AE257,B:B,)))=D257,VLOOKUP(AE257,B:D,3,0),IF(AF257="--",INDEX(D:D,MATCH(AE257,INDEX(B:B,MATCH(AE257,B:B,)+1):B10771,)+MATCH(AE257,B:B,)),"---")),"---")=AD257,"---",IFERROR(IF(IF(AF257="--",INDEX(D:D,MATCH(AE257,INDEX(B:B,MATCH(AE257,B:B,)+1):B10771,)+MATCH(AE257,B:B,)))=AD257,VLOOKUP(AE257,B:D,3,0),IF(AF257="--",INDEX(D:D,MATCH(AE257,INDEX(B:B,MATCH(AE257,B:B,)+1):B10771,)+MATCH(AE257,B:B,)),"---")),"---"))</f>
        <v>---</v>
      </c>
      <c r="AI257" t="str">
        <f t="shared" si="52"/>
        <v>--</v>
      </c>
      <c r="AJ257" t="str">
        <f t="shared" si="53"/>
        <v>GTSR4B_CLK_P</v>
      </c>
      <c r="AK257">
        <f t="shared" si="54"/>
        <v>2</v>
      </c>
      <c r="AL257" t="str">
        <f t="shared" si="55"/>
        <v>AV16</v>
      </c>
      <c r="AT257" t="str">
        <f t="shared" si="46"/>
        <v>GTSR4B_CLK_N</v>
      </c>
      <c r="AU257" t="str">
        <f t="shared" si="47"/>
        <v>--</v>
      </c>
    </row>
    <row r="258" spans="1:47" x14ac:dyDescent="0.25">
      <c r="A258" t="str">
        <f t="shared" si="42"/>
        <v>J2-A14</v>
      </c>
      <c r="B258" t="str">
        <f t="shared" si="43"/>
        <v>GND</v>
      </c>
      <c r="C258" t="str">
        <f t="shared" si="44"/>
        <v>J2-GND</v>
      </c>
      <c r="D258" t="str">
        <f t="shared" si="45"/>
        <v>J2-A14</v>
      </c>
      <c r="E258" t="s">
        <v>410</v>
      </c>
      <c r="F258" t="s">
        <v>183</v>
      </c>
      <c r="G258" t="s">
        <v>433</v>
      </c>
      <c r="L258" t="s">
        <v>849</v>
      </c>
      <c r="M258" t="s">
        <v>428</v>
      </c>
      <c r="N258">
        <v>20.574300000000001</v>
      </c>
      <c r="AB258" t="str">
        <f>B2B!D255</f>
        <v>J2</v>
      </c>
      <c r="AC258" t="str">
        <f>B2B!E255</f>
        <v>A13</v>
      </c>
      <c r="AD258" t="str">
        <f t="shared" si="48"/>
        <v>J2-A13</v>
      </c>
      <c r="AE258" t="str">
        <f t="shared" si="49"/>
        <v>GTSR4B_CLK_N</v>
      </c>
      <c r="AF258" t="str">
        <f t="shared" si="50"/>
        <v>AV21</v>
      </c>
      <c r="AG258">
        <f t="shared" si="51"/>
        <v>18.7836</v>
      </c>
      <c r="AH258" t="str">
        <f>IF(IFERROR(IF(IF(AF258="--",INDEX(D:D,MATCH(AE258,INDEX(B:B,MATCH(AE258,B:B,)+1):B10772,)+MATCH(AE258,B:B,)))=D258,VLOOKUP(AE258,B:D,3,0),IF(AF258="--",INDEX(D:D,MATCH(AE258,INDEX(B:B,MATCH(AE258,B:B,)+1):B10772,)+MATCH(AE258,B:B,)),"---")),"---")=AD258,"---",IFERROR(IF(IF(AF258="--",INDEX(D:D,MATCH(AE258,INDEX(B:B,MATCH(AE258,B:B,)+1):B10772,)+MATCH(AE258,B:B,)))=AD258,VLOOKUP(AE258,B:D,3,0),IF(AF258="--",INDEX(D:D,MATCH(AE258,INDEX(B:B,MATCH(AE258,B:B,)+1):B10772,)+MATCH(AE258,B:B,)),"---")),"---"))</f>
        <v>---</v>
      </c>
      <c r="AI258" t="str">
        <f t="shared" si="52"/>
        <v>--</v>
      </c>
      <c r="AJ258" t="str">
        <f t="shared" si="53"/>
        <v>GTSR4B_CLK_N</v>
      </c>
      <c r="AK258">
        <f t="shared" si="54"/>
        <v>2</v>
      </c>
      <c r="AL258" t="str">
        <f t="shared" si="55"/>
        <v>AV21</v>
      </c>
      <c r="AT258" t="str">
        <f t="shared" si="46"/>
        <v>GND</v>
      </c>
      <c r="AU258" t="str">
        <f t="shared" si="47"/>
        <v>--</v>
      </c>
    </row>
    <row r="259" spans="1:47" x14ac:dyDescent="0.25">
      <c r="A259" t="str">
        <f t="shared" si="42"/>
        <v>J2-A15</v>
      </c>
      <c r="B259" t="str">
        <f t="shared" si="43"/>
        <v>GTSR4B_RX1_P</v>
      </c>
      <c r="C259" t="str">
        <f t="shared" si="44"/>
        <v>J2-GTSR4B_RX1_P</v>
      </c>
      <c r="D259" t="str">
        <f t="shared" si="45"/>
        <v>J2-A15</v>
      </c>
      <c r="E259" t="s">
        <v>410</v>
      </c>
      <c r="F259" t="s">
        <v>184</v>
      </c>
      <c r="G259" t="s">
        <v>850</v>
      </c>
      <c r="L259" t="s">
        <v>851</v>
      </c>
      <c r="M259" t="s">
        <v>428</v>
      </c>
      <c r="N259">
        <v>24.261399999999998</v>
      </c>
      <c r="AB259" t="str">
        <f>B2B!D256</f>
        <v>J2</v>
      </c>
      <c r="AC259" t="str">
        <f>B2B!E256</f>
        <v>A14</v>
      </c>
      <c r="AD259" t="str">
        <f t="shared" si="48"/>
        <v>J2-A14</v>
      </c>
      <c r="AE259" t="str">
        <f t="shared" si="49"/>
        <v>GND</v>
      </c>
      <c r="AF259" t="str">
        <f t="shared" si="50"/>
        <v>---</v>
      </c>
      <c r="AG259" t="str">
        <f t="shared" si="51"/>
        <v>---</v>
      </c>
      <c r="AH259" t="str">
        <f>IF(IFERROR(IF(IF(AF259="--",INDEX(D:D,MATCH(AE259,INDEX(B:B,MATCH(AE259,B:B,)+1):B10773,)+MATCH(AE259,B:B,)))=D259,VLOOKUP(AE259,B:D,3,0),IF(AF259="--",INDEX(D:D,MATCH(AE259,INDEX(B:B,MATCH(AE259,B:B,)+1):B10773,)+MATCH(AE259,B:B,)),"---")),"---")=AD259,"---",IFERROR(IF(IF(AF259="--",INDEX(D:D,MATCH(AE259,INDEX(B:B,MATCH(AE259,B:B,)+1):B10773,)+MATCH(AE259,B:B,)))=AD259,VLOOKUP(AE259,B:D,3,0),IF(AF259="--",INDEX(D:D,MATCH(AE259,INDEX(B:B,MATCH(AE259,B:B,)+1):B10773,)+MATCH(AE259,B:B,)),"---")),"---"))</f>
        <v>---</v>
      </c>
      <c r="AI259" t="str">
        <f t="shared" si="52"/>
        <v>--</v>
      </c>
      <c r="AJ259" t="str">
        <f t="shared" si="53"/>
        <v>GND</v>
      </c>
      <c r="AK259">
        <f t="shared" si="54"/>
        <v>1320</v>
      </c>
      <c r="AL259" t="str">
        <f t="shared" si="55"/>
        <v>---</v>
      </c>
      <c r="AT259" t="str">
        <f t="shared" si="46"/>
        <v>GTSR4B_RX1_P</v>
      </c>
      <c r="AU259" t="str">
        <f t="shared" si="47"/>
        <v>--</v>
      </c>
    </row>
    <row r="260" spans="1:47" x14ac:dyDescent="0.25">
      <c r="A260" t="str">
        <f t="shared" si="42"/>
        <v>J2-A16</v>
      </c>
      <c r="B260" t="str">
        <f t="shared" si="43"/>
        <v>GTSR4B_RX1_N</v>
      </c>
      <c r="C260" t="str">
        <f t="shared" si="44"/>
        <v>J2-GTSR4B_RX1_N</v>
      </c>
      <c r="D260" t="str">
        <f t="shared" si="45"/>
        <v>J2-A16</v>
      </c>
      <c r="E260" t="s">
        <v>410</v>
      </c>
      <c r="F260" t="s">
        <v>185</v>
      </c>
      <c r="G260" t="s">
        <v>852</v>
      </c>
      <c r="L260" t="s">
        <v>853</v>
      </c>
      <c r="M260" t="s">
        <v>428</v>
      </c>
      <c r="N260">
        <v>32.434399999999997</v>
      </c>
      <c r="AB260" t="str">
        <f>B2B!D257</f>
        <v>J2</v>
      </c>
      <c r="AC260" t="str">
        <f>B2B!E257</f>
        <v>A15</v>
      </c>
      <c r="AD260" t="str">
        <f t="shared" si="48"/>
        <v>J2-A15</v>
      </c>
      <c r="AE260" t="str">
        <f t="shared" si="49"/>
        <v>GTSR4B_RX1_P</v>
      </c>
      <c r="AF260" t="str">
        <f t="shared" si="50"/>
        <v>BD1</v>
      </c>
      <c r="AG260">
        <f t="shared" si="51"/>
        <v>9.6806000000000001</v>
      </c>
      <c r="AH260" t="str">
        <f>IF(IFERROR(IF(IF(AF260="--",INDEX(D:D,MATCH(AE260,INDEX(B:B,MATCH(AE260,B:B,)+1):B10774,)+MATCH(AE260,B:B,)))=D260,VLOOKUP(AE260,B:D,3,0),IF(AF260="--",INDEX(D:D,MATCH(AE260,INDEX(B:B,MATCH(AE260,B:B,)+1):B10774,)+MATCH(AE260,B:B,)),"---")),"---")=AD260,"---",IFERROR(IF(IF(AF260="--",INDEX(D:D,MATCH(AE260,INDEX(B:B,MATCH(AE260,B:B,)+1):B10774,)+MATCH(AE260,B:B,)))=AD260,VLOOKUP(AE260,B:D,3,0),IF(AF260="--",INDEX(D:D,MATCH(AE260,INDEX(B:B,MATCH(AE260,B:B,)+1):B10774,)+MATCH(AE260,B:B,)),"---")),"---"))</f>
        <v>---</v>
      </c>
      <c r="AI260" t="str">
        <f t="shared" si="52"/>
        <v>--</v>
      </c>
      <c r="AJ260" t="str">
        <f t="shared" si="53"/>
        <v>GTSR4B_RX1_P</v>
      </c>
      <c r="AK260">
        <f t="shared" si="54"/>
        <v>2</v>
      </c>
      <c r="AL260" t="str">
        <f t="shared" si="55"/>
        <v>BD1</v>
      </c>
      <c r="AT260" t="str">
        <f t="shared" si="46"/>
        <v>GTSR4B_RX1_N</v>
      </c>
      <c r="AU260" t="str">
        <f t="shared" si="47"/>
        <v>--</v>
      </c>
    </row>
    <row r="261" spans="1:47" x14ac:dyDescent="0.25">
      <c r="A261" t="str">
        <f t="shared" si="42"/>
        <v>J2-A17</v>
      </c>
      <c r="B261" t="str">
        <f t="shared" si="43"/>
        <v>GND</v>
      </c>
      <c r="C261" t="str">
        <f t="shared" si="44"/>
        <v>J2-GND</v>
      </c>
      <c r="D261" t="str">
        <f t="shared" si="45"/>
        <v>J2-A17</v>
      </c>
      <c r="E261" t="s">
        <v>410</v>
      </c>
      <c r="F261" t="s">
        <v>186</v>
      </c>
      <c r="G261" t="s">
        <v>433</v>
      </c>
      <c r="L261" t="s">
        <v>854</v>
      </c>
      <c r="M261" t="s">
        <v>428</v>
      </c>
      <c r="N261">
        <v>22.485399999999998</v>
      </c>
      <c r="AB261" t="str">
        <f>B2B!D258</f>
        <v>J2</v>
      </c>
      <c r="AC261" t="str">
        <f>B2B!E258</f>
        <v>A16</v>
      </c>
      <c r="AD261" t="str">
        <f t="shared" si="48"/>
        <v>J2-A16</v>
      </c>
      <c r="AE261" t="str">
        <f t="shared" si="49"/>
        <v>GTSR4B_RX1_N</v>
      </c>
      <c r="AF261" t="str">
        <f t="shared" si="50"/>
        <v>BD3</v>
      </c>
      <c r="AG261">
        <f t="shared" si="51"/>
        <v>9.6707000000000001</v>
      </c>
      <c r="AH261" t="str">
        <f>IF(IFERROR(IF(IF(AF261="--",INDEX(D:D,MATCH(AE261,INDEX(B:B,MATCH(AE261,B:B,)+1):B10775,)+MATCH(AE261,B:B,)))=D261,VLOOKUP(AE261,B:D,3,0),IF(AF261="--",INDEX(D:D,MATCH(AE261,INDEX(B:B,MATCH(AE261,B:B,)+1):B10775,)+MATCH(AE261,B:B,)),"---")),"---")=AD261,"---",IFERROR(IF(IF(AF261="--",INDEX(D:D,MATCH(AE261,INDEX(B:B,MATCH(AE261,B:B,)+1):B10775,)+MATCH(AE261,B:B,)))=AD261,VLOOKUP(AE261,B:D,3,0),IF(AF261="--",INDEX(D:D,MATCH(AE261,INDEX(B:B,MATCH(AE261,B:B,)+1):B10775,)+MATCH(AE261,B:B,)),"---")),"---"))</f>
        <v>---</v>
      </c>
      <c r="AI261" t="str">
        <f t="shared" si="52"/>
        <v>--</v>
      </c>
      <c r="AJ261" t="str">
        <f t="shared" si="53"/>
        <v>GTSR4B_RX1_N</v>
      </c>
      <c r="AK261">
        <f t="shared" si="54"/>
        <v>2</v>
      </c>
      <c r="AL261" t="str">
        <f t="shared" si="55"/>
        <v>BD3</v>
      </c>
      <c r="AT261" t="str">
        <f t="shared" si="46"/>
        <v>GND</v>
      </c>
      <c r="AU261" t="str">
        <f t="shared" si="47"/>
        <v>--</v>
      </c>
    </row>
    <row r="262" spans="1:47" x14ac:dyDescent="0.25">
      <c r="A262" t="str">
        <f t="shared" ref="A262:A325" si="56">$E262&amp;"-"&amp;$F262</f>
        <v>J2-A18</v>
      </c>
      <c r="B262" t="str">
        <f t="shared" ref="B262:B325" si="57">IF(OR(E262=$A$2,E262=$B$2,E262=$C$2,E262=$D$2),"--",G262)</f>
        <v>GTSR4B_RX3_P</v>
      </c>
      <c r="C262" t="str">
        <f t="shared" ref="C262:C325" si="58">$E262&amp;"-"&amp;$G262</f>
        <v>J2-GTSR4B_RX3_P</v>
      </c>
      <c r="D262" t="str">
        <f t="shared" ref="D262:D325" si="59">A262</f>
        <v>J2-A18</v>
      </c>
      <c r="E262" t="s">
        <v>410</v>
      </c>
      <c r="F262" t="s">
        <v>187</v>
      </c>
      <c r="G262" t="s">
        <v>855</v>
      </c>
      <c r="L262" t="s">
        <v>856</v>
      </c>
      <c r="M262" t="s">
        <v>428</v>
      </c>
      <c r="N262">
        <v>25.767700000000001</v>
      </c>
      <c r="AB262" t="str">
        <f>B2B!D259</f>
        <v>J2</v>
      </c>
      <c r="AC262" t="str">
        <f>B2B!E259</f>
        <v>A17</v>
      </c>
      <c r="AD262" t="str">
        <f t="shared" si="48"/>
        <v>J2-A17</v>
      </c>
      <c r="AE262" t="str">
        <f t="shared" si="49"/>
        <v>GND</v>
      </c>
      <c r="AF262" t="str">
        <f t="shared" si="50"/>
        <v>---</v>
      </c>
      <c r="AG262" t="str">
        <f t="shared" si="51"/>
        <v>---</v>
      </c>
      <c r="AH262" t="str">
        <f>IF(IFERROR(IF(IF(AF262="--",INDEX(D:D,MATCH(AE262,INDEX(B:B,MATCH(AE262,B:B,)+1):B10776,)+MATCH(AE262,B:B,)))=D262,VLOOKUP(AE262,B:D,3,0),IF(AF262="--",INDEX(D:D,MATCH(AE262,INDEX(B:B,MATCH(AE262,B:B,)+1):B10776,)+MATCH(AE262,B:B,)),"---")),"---")=AD262,"---",IFERROR(IF(IF(AF262="--",INDEX(D:D,MATCH(AE262,INDEX(B:B,MATCH(AE262,B:B,)+1):B10776,)+MATCH(AE262,B:B,)))=AD262,VLOOKUP(AE262,B:D,3,0),IF(AF262="--",INDEX(D:D,MATCH(AE262,INDEX(B:B,MATCH(AE262,B:B,)+1):B10776,)+MATCH(AE262,B:B,)),"---")),"---"))</f>
        <v>---</v>
      </c>
      <c r="AI262" t="str">
        <f t="shared" si="52"/>
        <v>--</v>
      </c>
      <c r="AJ262" t="str">
        <f t="shared" si="53"/>
        <v>GND</v>
      </c>
      <c r="AK262">
        <f t="shared" si="54"/>
        <v>1320</v>
      </c>
      <c r="AL262" t="str">
        <f t="shared" si="55"/>
        <v>---</v>
      </c>
      <c r="AT262" t="str">
        <f t="shared" ref="AT262:AT325" si="60">IF(IF(COUNTIF($AO$6:$AQ$150,B262)&gt;0,"---","--")="---",VLOOKUP(B262,$AO$6:$AQ$150,3,0),B262)</f>
        <v>GTSR4B_RX3_P</v>
      </c>
      <c r="AU262" t="str">
        <f t="shared" ref="AU262:AU325" si="61">IF(IF(COUNTIF($AO$6:$AQ$150,B262)&gt;0,"---","--")="---",VLOOKUP(B262,$AO$6:$AQ$150,2,0),"--")</f>
        <v>--</v>
      </c>
    </row>
    <row r="263" spans="1:47" x14ac:dyDescent="0.25">
      <c r="A263" t="str">
        <f t="shared" si="56"/>
        <v>J2-A19</v>
      </c>
      <c r="B263" t="str">
        <f t="shared" si="57"/>
        <v>GTSR4B_RX3_N</v>
      </c>
      <c r="C263" t="str">
        <f t="shared" si="58"/>
        <v>J2-GTSR4B_RX3_N</v>
      </c>
      <c r="D263" t="str">
        <f t="shared" si="59"/>
        <v>J2-A19</v>
      </c>
      <c r="E263" t="s">
        <v>410</v>
      </c>
      <c r="F263" t="s">
        <v>188</v>
      </c>
      <c r="G263" t="s">
        <v>857</v>
      </c>
      <c r="L263" t="s">
        <v>858</v>
      </c>
      <c r="M263" t="s">
        <v>428</v>
      </c>
      <c r="N263">
        <v>20.221499999999999</v>
      </c>
      <c r="AB263" t="str">
        <f>B2B!D260</f>
        <v>J2</v>
      </c>
      <c r="AC263" t="str">
        <f>B2B!E260</f>
        <v>A18</v>
      </c>
      <c r="AD263" t="str">
        <f t="shared" ref="AD263:AD326" si="62">AB263&amp;"-"&amp;AC263</f>
        <v>J2-A18</v>
      </c>
      <c r="AE263" t="str">
        <f t="shared" ref="AE263:AE326" si="63">VLOOKUP(AD263,A:G,7,0)</f>
        <v>GTSR4B_RX3_P</v>
      </c>
      <c r="AF263" t="str">
        <f t="shared" ref="AF263:AF326" si="64">IF(
IF(
IFERROR(VLOOKUP(AE263,$AM$6:$AM$50,1,),1)=1,1,0),
IFERROR(VLOOKUP($F$2&amp;"-"&amp;AE263,C:G,4,0),
"--"),"---")</f>
        <v>AY1</v>
      </c>
      <c r="AG263">
        <f t="shared" ref="AG263:AG326" si="65">IF(AF263&lt;&gt;"---",VLOOKUP(AE263,L:N,3,0),"---")</f>
        <v>10.182600000000001</v>
      </c>
      <c r="AH263" t="str">
        <f>IF(IFERROR(IF(IF(AF263="--",INDEX(D:D,MATCH(AE263,INDEX(B:B,MATCH(AE263,B:B,)+1):B10777,)+MATCH(AE263,B:B,)))=D263,VLOOKUP(AE263,B:D,3,0),IF(AF263="--",INDEX(D:D,MATCH(AE263,INDEX(B:B,MATCH(AE263,B:B,)+1):B10777,)+MATCH(AE263,B:B,)),"---")),"---")=AD263,"---",IFERROR(IF(IF(AF263="--",INDEX(D:D,MATCH(AE263,INDEX(B:B,MATCH(AE263,B:B,)+1):B10777,)+MATCH(AE263,B:B,)))=AD263,VLOOKUP(AE263,B:D,3,0),IF(AF263="--",INDEX(D:D,MATCH(AE263,INDEX(B:B,MATCH(AE263,B:B,)+1):B10777,)+MATCH(AE263,B:B,)),"---")),"---"))</f>
        <v>---</v>
      </c>
      <c r="AI263" t="str">
        <f t="shared" ref="AI263:AI326" si="66">IFERROR(IF(IF(COUNTIF($AO$6:$AQ$150,AE263)&gt;0,"---","--")="---",VLOOKUP(AE263,$AO$6:$AQ$150,2,0),"--"),"---")</f>
        <v>--</v>
      </c>
      <c r="AJ263" t="str">
        <f t="shared" ref="AJ263:AJ326" si="67">IF(IF(COUNTIF($AO$6:$AQ$150,AE263)&gt;0,"---","--")="---",VLOOKUP(AE263,$AO$6:$AQ$150,3,0),AE263)</f>
        <v>GTSR4B_RX3_P</v>
      </c>
      <c r="AK263">
        <f t="shared" ref="AK263:AK326" si="68">COUNTIF(B:B,AE263)</f>
        <v>2</v>
      </c>
      <c r="AL263" t="str">
        <f t="shared" ref="AL263:AL326" si="69">IF(
IF(
IFERROR(VLOOKUP(AJ263,$AM$6:$AM$50,1,),1)=1,1,0),
IFERROR(VLOOKUP($F$2&amp;"-"&amp;AJ263,C:G,4,0),
"--"),"---")</f>
        <v>AY1</v>
      </c>
      <c r="AT263" t="str">
        <f t="shared" si="60"/>
        <v>GTSR4B_RX3_N</v>
      </c>
      <c r="AU263" t="str">
        <f t="shared" si="61"/>
        <v>--</v>
      </c>
    </row>
    <row r="264" spans="1:47" x14ac:dyDescent="0.25">
      <c r="A264" t="str">
        <f t="shared" si="56"/>
        <v>J2-A20</v>
      </c>
      <c r="B264" t="str">
        <f t="shared" si="57"/>
        <v>GND</v>
      </c>
      <c r="C264" t="str">
        <f t="shared" si="58"/>
        <v>J2-GND</v>
      </c>
      <c r="D264" t="str">
        <f t="shared" si="59"/>
        <v>J2-A20</v>
      </c>
      <c r="E264" t="s">
        <v>410</v>
      </c>
      <c r="F264" t="s">
        <v>189</v>
      </c>
      <c r="G264" t="s">
        <v>433</v>
      </c>
      <c r="L264" t="s">
        <v>859</v>
      </c>
      <c r="M264" t="s">
        <v>428</v>
      </c>
      <c r="N264">
        <v>20.4117</v>
      </c>
      <c r="AB264" t="str">
        <f>B2B!D261</f>
        <v>J2</v>
      </c>
      <c r="AC264" t="str">
        <f>B2B!E261</f>
        <v>A19</v>
      </c>
      <c r="AD264" t="str">
        <f t="shared" si="62"/>
        <v>J2-A19</v>
      </c>
      <c r="AE264" t="str">
        <f t="shared" si="63"/>
        <v>GTSR4B_RX3_N</v>
      </c>
      <c r="AF264" t="str">
        <f t="shared" si="64"/>
        <v>AY3</v>
      </c>
      <c r="AG264">
        <f t="shared" si="65"/>
        <v>10.1816</v>
      </c>
      <c r="AH264" t="str">
        <f>IF(IFERROR(IF(IF(AF264="--",INDEX(D:D,MATCH(AE264,INDEX(B:B,MATCH(AE264,B:B,)+1):B10778,)+MATCH(AE264,B:B,)))=D264,VLOOKUP(AE264,B:D,3,0),IF(AF264="--",INDEX(D:D,MATCH(AE264,INDEX(B:B,MATCH(AE264,B:B,)+1):B10778,)+MATCH(AE264,B:B,)),"---")),"---")=AD264,"---",IFERROR(IF(IF(AF264="--",INDEX(D:D,MATCH(AE264,INDEX(B:B,MATCH(AE264,B:B,)+1):B10778,)+MATCH(AE264,B:B,)))=AD264,VLOOKUP(AE264,B:D,3,0),IF(AF264="--",INDEX(D:D,MATCH(AE264,INDEX(B:B,MATCH(AE264,B:B,)+1):B10778,)+MATCH(AE264,B:B,)),"---")),"---"))</f>
        <v>---</v>
      </c>
      <c r="AI264" t="str">
        <f t="shared" si="66"/>
        <v>--</v>
      </c>
      <c r="AJ264" t="str">
        <f t="shared" si="67"/>
        <v>GTSR4B_RX3_N</v>
      </c>
      <c r="AK264">
        <f t="shared" si="68"/>
        <v>2</v>
      </c>
      <c r="AL264" t="str">
        <f t="shared" si="69"/>
        <v>AY3</v>
      </c>
      <c r="AT264" t="str">
        <f t="shared" si="60"/>
        <v>GND</v>
      </c>
      <c r="AU264" t="str">
        <f t="shared" si="61"/>
        <v>--</v>
      </c>
    </row>
    <row r="265" spans="1:47" x14ac:dyDescent="0.25">
      <c r="A265" t="str">
        <f t="shared" si="56"/>
        <v>J2-A21</v>
      </c>
      <c r="B265" t="str">
        <f t="shared" si="57"/>
        <v>GND</v>
      </c>
      <c r="C265" t="str">
        <f t="shared" si="58"/>
        <v>J2-GND</v>
      </c>
      <c r="D265" t="str">
        <f t="shared" si="59"/>
        <v>J2-A21</v>
      </c>
      <c r="E265" t="s">
        <v>410</v>
      </c>
      <c r="F265" t="s">
        <v>190</v>
      </c>
      <c r="G265" t="s">
        <v>433</v>
      </c>
      <c r="L265" t="s">
        <v>860</v>
      </c>
      <c r="M265" t="s">
        <v>428</v>
      </c>
      <c r="N265">
        <v>30.576699999999999</v>
      </c>
      <c r="AB265" t="str">
        <f>B2B!D262</f>
        <v>J2</v>
      </c>
      <c r="AC265" t="str">
        <f>B2B!E262</f>
        <v>A20</v>
      </c>
      <c r="AD265" t="str">
        <f t="shared" si="62"/>
        <v>J2-A20</v>
      </c>
      <c r="AE265" t="str">
        <f t="shared" si="63"/>
        <v>GND</v>
      </c>
      <c r="AF265" t="str">
        <f t="shared" si="64"/>
        <v>---</v>
      </c>
      <c r="AG265" t="str">
        <f t="shared" si="65"/>
        <v>---</v>
      </c>
      <c r="AH265" t="str">
        <f>IF(IFERROR(IF(IF(AF265="--",INDEX(D:D,MATCH(AE265,INDEX(B:B,MATCH(AE265,B:B,)+1):B10779,)+MATCH(AE265,B:B,)))=D265,VLOOKUP(AE265,B:D,3,0),IF(AF265="--",INDEX(D:D,MATCH(AE265,INDEX(B:B,MATCH(AE265,B:B,)+1):B10779,)+MATCH(AE265,B:B,)),"---")),"---")=AD265,"---",IFERROR(IF(IF(AF265="--",INDEX(D:D,MATCH(AE265,INDEX(B:B,MATCH(AE265,B:B,)+1):B10779,)+MATCH(AE265,B:B,)))=AD265,VLOOKUP(AE265,B:D,3,0),IF(AF265="--",INDEX(D:D,MATCH(AE265,INDEX(B:B,MATCH(AE265,B:B,)+1):B10779,)+MATCH(AE265,B:B,)),"---")),"---"))</f>
        <v>---</v>
      </c>
      <c r="AI265" t="str">
        <f t="shared" si="66"/>
        <v>--</v>
      </c>
      <c r="AJ265" t="str">
        <f t="shared" si="67"/>
        <v>GND</v>
      </c>
      <c r="AK265">
        <f t="shared" si="68"/>
        <v>1320</v>
      </c>
      <c r="AL265" t="str">
        <f t="shared" si="69"/>
        <v>---</v>
      </c>
      <c r="AT265" t="str">
        <f t="shared" si="60"/>
        <v>GND</v>
      </c>
      <c r="AU265" t="str">
        <f t="shared" si="61"/>
        <v>--</v>
      </c>
    </row>
    <row r="266" spans="1:47" x14ac:dyDescent="0.25">
      <c r="A266" t="str">
        <f t="shared" si="56"/>
        <v>J2-A22</v>
      </c>
      <c r="B266" t="str">
        <f t="shared" si="57"/>
        <v>GTSR4C_CLK_P</v>
      </c>
      <c r="C266" t="str">
        <f t="shared" si="58"/>
        <v>J2-GTSR4C_CLK_P</v>
      </c>
      <c r="D266" t="str">
        <f t="shared" si="59"/>
        <v>J2-A22</v>
      </c>
      <c r="E266" t="s">
        <v>410</v>
      </c>
      <c r="F266" t="s">
        <v>191</v>
      </c>
      <c r="G266" t="s">
        <v>861</v>
      </c>
      <c r="L266" t="s">
        <v>862</v>
      </c>
      <c r="M266" t="s">
        <v>428</v>
      </c>
      <c r="N266">
        <v>28.726600000000001</v>
      </c>
      <c r="AB266" t="str">
        <f>B2B!D263</f>
        <v>J2</v>
      </c>
      <c r="AC266" t="str">
        <f>B2B!E263</f>
        <v>A21</v>
      </c>
      <c r="AD266" t="str">
        <f t="shared" si="62"/>
        <v>J2-A21</v>
      </c>
      <c r="AE266" t="str">
        <f t="shared" si="63"/>
        <v>GND</v>
      </c>
      <c r="AF266" t="str">
        <f t="shared" si="64"/>
        <v>---</v>
      </c>
      <c r="AG266" t="str">
        <f t="shared" si="65"/>
        <v>---</v>
      </c>
      <c r="AH266" t="str">
        <f>IF(IFERROR(IF(IF(AF266="--",INDEX(D:D,MATCH(AE266,INDEX(B:B,MATCH(AE266,B:B,)+1):B10780,)+MATCH(AE266,B:B,)))=D266,VLOOKUP(AE266,B:D,3,0),IF(AF266="--",INDEX(D:D,MATCH(AE266,INDEX(B:B,MATCH(AE266,B:B,)+1):B10780,)+MATCH(AE266,B:B,)),"---")),"---")=AD266,"---",IFERROR(IF(IF(AF266="--",INDEX(D:D,MATCH(AE266,INDEX(B:B,MATCH(AE266,B:B,)+1):B10780,)+MATCH(AE266,B:B,)))=AD266,VLOOKUP(AE266,B:D,3,0),IF(AF266="--",INDEX(D:D,MATCH(AE266,INDEX(B:B,MATCH(AE266,B:B,)+1):B10780,)+MATCH(AE266,B:B,)),"---")),"---"))</f>
        <v>---</v>
      </c>
      <c r="AI266" t="str">
        <f t="shared" si="66"/>
        <v>--</v>
      </c>
      <c r="AJ266" t="str">
        <f t="shared" si="67"/>
        <v>GND</v>
      </c>
      <c r="AK266">
        <f t="shared" si="68"/>
        <v>1320</v>
      </c>
      <c r="AL266" t="str">
        <f t="shared" si="69"/>
        <v>---</v>
      </c>
      <c r="AT266" t="str">
        <f t="shared" si="60"/>
        <v>GTSR4C_CLK_P</v>
      </c>
      <c r="AU266" t="str">
        <f t="shared" si="61"/>
        <v>--</v>
      </c>
    </row>
    <row r="267" spans="1:47" x14ac:dyDescent="0.25">
      <c r="A267" t="str">
        <f t="shared" si="56"/>
        <v>J2-A23</v>
      </c>
      <c r="B267" t="str">
        <f t="shared" si="57"/>
        <v>GTSR4C_CLK_N</v>
      </c>
      <c r="C267" t="str">
        <f t="shared" si="58"/>
        <v>J2-GTSR4C_CLK_N</v>
      </c>
      <c r="D267" t="str">
        <f t="shared" si="59"/>
        <v>J2-A23</v>
      </c>
      <c r="E267" t="s">
        <v>410</v>
      </c>
      <c r="F267" t="s">
        <v>192</v>
      </c>
      <c r="G267" t="s">
        <v>863</v>
      </c>
      <c r="L267" t="s">
        <v>864</v>
      </c>
      <c r="M267" t="s">
        <v>428</v>
      </c>
      <c r="N267">
        <v>34.1693</v>
      </c>
      <c r="AB267" t="str">
        <f>B2B!D264</f>
        <v>J2</v>
      </c>
      <c r="AC267" t="str">
        <f>B2B!E264</f>
        <v>A22</v>
      </c>
      <c r="AD267" t="str">
        <f t="shared" si="62"/>
        <v>J2-A22</v>
      </c>
      <c r="AE267" t="str">
        <f t="shared" si="63"/>
        <v>GTSR4C_CLK_P</v>
      </c>
      <c r="AF267" t="str">
        <f t="shared" si="64"/>
        <v>AP16</v>
      </c>
      <c r="AG267">
        <f t="shared" si="65"/>
        <v>17.491199999999999</v>
      </c>
      <c r="AH267" t="str">
        <f>IF(IFERROR(IF(IF(AF267="--",INDEX(D:D,MATCH(AE267,INDEX(B:B,MATCH(AE267,B:B,)+1):B10781,)+MATCH(AE267,B:B,)))=D267,VLOOKUP(AE267,B:D,3,0),IF(AF267="--",INDEX(D:D,MATCH(AE267,INDEX(B:B,MATCH(AE267,B:B,)+1):B10781,)+MATCH(AE267,B:B,)),"---")),"---")=AD267,"---",IFERROR(IF(IF(AF267="--",INDEX(D:D,MATCH(AE267,INDEX(B:B,MATCH(AE267,B:B,)+1):B10781,)+MATCH(AE267,B:B,)))=AD267,VLOOKUP(AE267,B:D,3,0),IF(AF267="--",INDEX(D:D,MATCH(AE267,INDEX(B:B,MATCH(AE267,B:B,)+1):B10781,)+MATCH(AE267,B:B,)),"---")),"---"))</f>
        <v>---</v>
      </c>
      <c r="AI267" t="str">
        <f t="shared" si="66"/>
        <v>--</v>
      </c>
      <c r="AJ267" t="str">
        <f t="shared" si="67"/>
        <v>GTSR4C_CLK_P</v>
      </c>
      <c r="AK267">
        <f t="shared" si="68"/>
        <v>2</v>
      </c>
      <c r="AL267" t="str">
        <f t="shared" si="69"/>
        <v>AP16</v>
      </c>
      <c r="AT267" t="str">
        <f t="shared" si="60"/>
        <v>GTSR4C_CLK_N</v>
      </c>
      <c r="AU267" t="str">
        <f t="shared" si="61"/>
        <v>--</v>
      </c>
    </row>
    <row r="268" spans="1:47" x14ac:dyDescent="0.25">
      <c r="A268" t="str">
        <f t="shared" si="56"/>
        <v>J2-A24</v>
      </c>
      <c r="B268" t="str">
        <f t="shared" si="57"/>
        <v>GND</v>
      </c>
      <c r="C268" t="str">
        <f t="shared" si="58"/>
        <v>J2-GND</v>
      </c>
      <c r="D268" t="str">
        <f t="shared" si="59"/>
        <v>J2-A24</v>
      </c>
      <c r="E268" t="s">
        <v>410</v>
      </c>
      <c r="F268" t="s">
        <v>193</v>
      </c>
      <c r="G268" t="s">
        <v>433</v>
      </c>
      <c r="L268" t="s">
        <v>865</v>
      </c>
      <c r="M268" t="s">
        <v>428</v>
      </c>
      <c r="N268">
        <v>34.8324</v>
      </c>
      <c r="AB268" t="str">
        <f>B2B!D265</f>
        <v>J2</v>
      </c>
      <c r="AC268" t="str">
        <f>B2B!E265</f>
        <v>A23</v>
      </c>
      <c r="AD268" t="str">
        <f t="shared" si="62"/>
        <v>J2-A23</v>
      </c>
      <c r="AE268" t="str">
        <f t="shared" si="63"/>
        <v>GTSR4C_CLK_N</v>
      </c>
      <c r="AF268" t="str">
        <f t="shared" si="64"/>
        <v>AP21</v>
      </c>
      <c r="AG268">
        <f t="shared" si="65"/>
        <v>17.495999999999999</v>
      </c>
      <c r="AH268" t="str">
        <f>IF(IFERROR(IF(IF(AF268="--",INDEX(D:D,MATCH(AE268,INDEX(B:B,MATCH(AE268,B:B,)+1):B10782,)+MATCH(AE268,B:B,)))=D268,VLOOKUP(AE268,B:D,3,0),IF(AF268="--",INDEX(D:D,MATCH(AE268,INDEX(B:B,MATCH(AE268,B:B,)+1):B10782,)+MATCH(AE268,B:B,)),"---")),"---")=AD268,"---",IFERROR(IF(IF(AF268="--",INDEX(D:D,MATCH(AE268,INDEX(B:B,MATCH(AE268,B:B,)+1):B10782,)+MATCH(AE268,B:B,)))=AD268,VLOOKUP(AE268,B:D,3,0),IF(AF268="--",INDEX(D:D,MATCH(AE268,INDEX(B:B,MATCH(AE268,B:B,)+1):B10782,)+MATCH(AE268,B:B,)),"---")),"---"))</f>
        <v>---</v>
      </c>
      <c r="AI268" t="str">
        <f t="shared" si="66"/>
        <v>--</v>
      </c>
      <c r="AJ268" t="str">
        <f t="shared" si="67"/>
        <v>GTSR4C_CLK_N</v>
      </c>
      <c r="AK268">
        <f t="shared" si="68"/>
        <v>2</v>
      </c>
      <c r="AL268" t="str">
        <f t="shared" si="69"/>
        <v>AP21</v>
      </c>
      <c r="AT268" t="str">
        <f t="shared" si="60"/>
        <v>GND</v>
      </c>
      <c r="AU268" t="str">
        <f t="shared" si="61"/>
        <v>--</v>
      </c>
    </row>
    <row r="269" spans="1:47" x14ac:dyDescent="0.25">
      <c r="A269" t="str">
        <f t="shared" si="56"/>
        <v>J2-A25</v>
      </c>
      <c r="B269" t="str">
        <f t="shared" si="57"/>
        <v>GTSR4C_RX1_P</v>
      </c>
      <c r="C269" t="str">
        <f t="shared" si="58"/>
        <v>J2-GTSR4C_RX1_P</v>
      </c>
      <c r="D269" t="str">
        <f t="shared" si="59"/>
        <v>J2-A25</v>
      </c>
      <c r="E269" t="s">
        <v>410</v>
      </c>
      <c r="F269" t="s">
        <v>194</v>
      </c>
      <c r="G269" t="s">
        <v>866</v>
      </c>
      <c r="L269" t="s">
        <v>867</v>
      </c>
      <c r="M269" t="s">
        <v>428</v>
      </c>
      <c r="N269">
        <v>20.508099999999999</v>
      </c>
      <c r="AB269" t="str">
        <f>B2B!D266</f>
        <v>J2</v>
      </c>
      <c r="AC269" t="str">
        <f>B2B!E266</f>
        <v>A24</v>
      </c>
      <c r="AD269" t="str">
        <f t="shared" si="62"/>
        <v>J2-A24</v>
      </c>
      <c r="AE269" t="str">
        <f t="shared" si="63"/>
        <v>GND</v>
      </c>
      <c r="AF269" t="str">
        <f t="shared" si="64"/>
        <v>---</v>
      </c>
      <c r="AG269" t="str">
        <f t="shared" si="65"/>
        <v>---</v>
      </c>
      <c r="AH269" t="str">
        <f>IF(IFERROR(IF(IF(AF269="--",INDEX(D:D,MATCH(AE269,INDEX(B:B,MATCH(AE269,B:B,)+1):B10783,)+MATCH(AE269,B:B,)))=D269,VLOOKUP(AE269,B:D,3,0),IF(AF269="--",INDEX(D:D,MATCH(AE269,INDEX(B:B,MATCH(AE269,B:B,)+1):B10783,)+MATCH(AE269,B:B,)),"---")),"---")=AD269,"---",IFERROR(IF(IF(AF269="--",INDEX(D:D,MATCH(AE269,INDEX(B:B,MATCH(AE269,B:B,)+1):B10783,)+MATCH(AE269,B:B,)))=AD269,VLOOKUP(AE269,B:D,3,0),IF(AF269="--",INDEX(D:D,MATCH(AE269,INDEX(B:B,MATCH(AE269,B:B,)+1):B10783,)+MATCH(AE269,B:B,)),"---")),"---"))</f>
        <v>---</v>
      </c>
      <c r="AI269" t="str">
        <f t="shared" si="66"/>
        <v>--</v>
      </c>
      <c r="AJ269" t="str">
        <f t="shared" si="67"/>
        <v>GND</v>
      </c>
      <c r="AK269">
        <f t="shared" si="68"/>
        <v>1320</v>
      </c>
      <c r="AL269" t="str">
        <f t="shared" si="69"/>
        <v>---</v>
      </c>
      <c r="AT269" t="str">
        <f t="shared" si="60"/>
        <v>GTSR4C_RX1_P</v>
      </c>
      <c r="AU269" t="str">
        <f t="shared" si="61"/>
        <v>--</v>
      </c>
    </row>
    <row r="270" spans="1:47" x14ac:dyDescent="0.25">
      <c r="A270" t="str">
        <f t="shared" si="56"/>
        <v>J2-A26</v>
      </c>
      <c r="B270" t="str">
        <f t="shared" si="57"/>
        <v>GTSR4C_RX1_N</v>
      </c>
      <c r="C270" t="str">
        <f t="shared" si="58"/>
        <v>J2-GTSR4C_RX1_N</v>
      </c>
      <c r="D270" t="str">
        <f t="shared" si="59"/>
        <v>J2-A26</v>
      </c>
      <c r="E270" t="s">
        <v>410</v>
      </c>
      <c r="F270" t="s">
        <v>195</v>
      </c>
      <c r="G270" t="s">
        <v>868</v>
      </c>
      <c r="L270" t="s">
        <v>869</v>
      </c>
      <c r="M270" t="s">
        <v>428</v>
      </c>
      <c r="N270">
        <v>28.094100000000001</v>
      </c>
      <c r="AB270" t="str">
        <f>B2B!D267</f>
        <v>J2</v>
      </c>
      <c r="AC270" t="str">
        <f>B2B!E267</f>
        <v>A25</v>
      </c>
      <c r="AD270" t="str">
        <f t="shared" si="62"/>
        <v>J2-A25</v>
      </c>
      <c r="AE270" t="str">
        <f t="shared" si="63"/>
        <v>GTSR4C_RX1_P</v>
      </c>
      <c r="AF270" t="str">
        <f t="shared" si="64"/>
        <v>AT1</v>
      </c>
      <c r="AG270">
        <f t="shared" si="65"/>
        <v>9.6217000000000006</v>
      </c>
      <c r="AH270" t="str">
        <f>IF(IFERROR(IF(IF(AF270="--",INDEX(D:D,MATCH(AE270,INDEX(B:B,MATCH(AE270,B:B,)+1):B10784,)+MATCH(AE270,B:B,)))=D270,VLOOKUP(AE270,B:D,3,0),IF(AF270="--",INDEX(D:D,MATCH(AE270,INDEX(B:B,MATCH(AE270,B:B,)+1):B10784,)+MATCH(AE270,B:B,)),"---")),"---")=AD270,"---",IFERROR(IF(IF(AF270="--",INDEX(D:D,MATCH(AE270,INDEX(B:B,MATCH(AE270,B:B,)+1):B10784,)+MATCH(AE270,B:B,)))=AD270,VLOOKUP(AE270,B:D,3,0),IF(AF270="--",INDEX(D:D,MATCH(AE270,INDEX(B:B,MATCH(AE270,B:B,)+1):B10784,)+MATCH(AE270,B:B,)),"---")),"---"))</f>
        <v>---</v>
      </c>
      <c r="AI270" t="str">
        <f t="shared" si="66"/>
        <v>--</v>
      </c>
      <c r="AJ270" t="str">
        <f t="shared" si="67"/>
        <v>GTSR4C_RX1_P</v>
      </c>
      <c r="AK270">
        <f t="shared" si="68"/>
        <v>2</v>
      </c>
      <c r="AL270" t="str">
        <f t="shared" si="69"/>
        <v>AT1</v>
      </c>
      <c r="AT270" t="str">
        <f t="shared" si="60"/>
        <v>GTSR4C_RX1_N</v>
      </c>
      <c r="AU270" t="str">
        <f t="shared" si="61"/>
        <v>--</v>
      </c>
    </row>
    <row r="271" spans="1:47" x14ac:dyDescent="0.25">
      <c r="A271" t="str">
        <f t="shared" si="56"/>
        <v>J2-A27</v>
      </c>
      <c r="B271" t="str">
        <f t="shared" si="57"/>
        <v>GND</v>
      </c>
      <c r="C271" t="str">
        <f t="shared" si="58"/>
        <v>J2-GND</v>
      </c>
      <c r="D271" t="str">
        <f t="shared" si="59"/>
        <v>J2-A27</v>
      </c>
      <c r="E271" t="s">
        <v>410</v>
      </c>
      <c r="F271" t="s">
        <v>196</v>
      </c>
      <c r="G271" t="s">
        <v>433</v>
      </c>
      <c r="L271" t="s">
        <v>870</v>
      </c>
      <c r="M271" t="s">
        <v>428</v>
      </c>
      <c r="N271">
        <v>22.206600000000002</v>
      </c>
      <c r="AB271" t="str">
        <f>B2B!D268</f>
        <v>J2</v>
      </c>
      <c r="AC271" t="str">
        <f>B2B!E268</f>
        <v>A26</v>
      </c>
      <c r="AD271" t="str">
        <f t="shared" si="62"/>
        <v>J2-A26</v>
      </c>
      <c r="AE271" t="str">
        <f t="shared" si="63"/>
        <v>GTSR4C_RX1_N</v>
      </c>
      <c r="AF271" t="str">
        <f t="shared" si="64"/>
        <v>AT3</v>
      </c>
      <c r="AG271">
        <f t="shared" si="65"/>
        <v>9.6228999999999996</v>
      </c>
      <c r="AH271" t="str">
        <f>IF(IFERROR(IF(IF(AF271="--",INDEX(D:D,MATCH(AE271,INDEX(B:B,MATCH(AE271,B:B,)+1):B10785,)+MATCH(AE271,B:B,)))=D271,VLOOKUP(AE271,B:D,3,0),IF(AF271="--",INDEX(D:D,MATCH(AE271,INDEX(B:B,MATCH(AE271,B:B,)+1):B10785,)+MATCH(AE271,B:B,)),"---")),"---")=AD271,"---",IFERROR(IF(IF(AF271="--",INDEX(D:D,MATCH(AE271,INDEX(B:B,MATCH(AE271,B:B,)+1):B10785,)+MATCH(AE271,B:B,)))=AD271,VLOOKUP(AE271,B:D,3,0),IF(AF271="--",INDEX(D:D,MATCH(AE271,INDEX(B:B,MATCH(AE271,B:B,)+1):B10785,)+MATCH(AE271,B:B,)),"---")),"---"))</f>
        <v>---</v>
      </c>
      <c r="AI271" t="str">
        <f t="shared" si="66"/>
        <v>--</v>
      </c>
      <c r="AJ271" t="str">
        <f t="shared" si="67"/>
        <v>GTSR4C_RX1_N</v>
      </c>
      <c r="AK271">
        <f t="shared" si="68"/>
        <v>2</v>
      </c>
      <c r="AL271" t="str">
        <f t="shared" si="69"/>
        <v>AT3</v>
      </c>
      <c r="AT271" t="str">
        <f t="shared" si="60"/>
        <v>GND</v>
      </c>
      <c r="AU271" t="str">
        <f t="shared" si="61"/>
        <v>--</v>
      </c>
    </row>
    <row r="272" spans="1:47" x14ac:dyDescent="0.25">
      <c r="A272" t="str">
        <f t="shared" si="56"/>
        <v>J2-A28</v>
      </c>
      <c r="B272" t="str">
        <f t="shared" si="57"/>
        <v>GTSR4C_RX3_P</v>
      </c>
      <c r="C272" t="str">
        <f t="shared" si="58"/>
        <v>J2-GTSR4C_RX3_P</v>
      </c>
      <c r="D272" t="str">
        <f t="shared" si="59"/>
        <v>J2-A28</v>
      </c>
      <c r="E272" t="s">
        <v>410</v>
      </c>
      <c r="F272" t="s">
        <v>197</v>
      </c>
      <c r="G272" t="s">
        <v>871</v>
      </c>
      <c r="L272" t="s">
        <v>872</v>
      </c>
      <c r="M272" t="s">
        <v>428</v>
      </c>
      <c r="N272">
        <v>19.6113</v>
      </c>
      <c r="AB272" t="str">
        <f>B2B!D269</f>
        <v>J2</v>
      </c>
      <c r="AC272" t="str">
        <f>B2B!E269</f>
        <v>A27</v>
      </c>
      <c r="AD272" t="str">
        <f t="shared" si="62"/>
        <v>J2-A27</v>
      </c>
      <c r="AE272" t="str">
        <f t="shared" si="63"/>
        <v>GND</v>
      </c>
      <c r="AF272" t="str">
        <f t="shared" si="64"/>
        <v>---</v>
      </c>
      <c r="AG272" t="str">
        <f t="shared" si="65"/>
        <v>---</v>
      </c>
      <c r="AH272" t="str">
        <f>IF(IFERROR(IF(IF(AF272="--",INDEX(D:D,MATCH(AE272,INDEX(B:B,MATCH(AE272,B:B,)+1):B10786,)+MATCH(AE272,B:B,)))=D272,VLOOKUP(AE272,B:D,3,0),IF(AF272="--",INDEX(D:D,MATCH(AE272,INDEX(B:B,MATCH(AE272,B:B,)+1):B10786,)+MATCH(AE272,B:B,)),"---")),"---")=AD272,"---",IFERROR(IF(IF(AF272="--",INDEX(D:D,MATCH(AE272,INDEX(B:B,MATCH(AE272,B:B,)+1):B10786,)+MATCH(AE272,B:B,)))=AD272,VLOOKUP(AE272,B:D,3,0),IF(AF272="--",INDEX(D:D,MATCH(AE272,INDEX(B:B,MATCH(AE272,B:B,)+1):B10786,)+MATCH(AE272,B:B,)),"---")),"---"))</f>
        <v>---</v>
      </c>
      <c r="AI272" t="str">
        <f t="shared" si="66"/>
        <v>--</v>
      </c>
      <c r="AJ272" t="str">
        <f t="shared" si="67"/>
        <v>GND</v>
      </c>
      <c r="AK272">
        <f t="shared" si="68"/>
        <v>1320</v>
      </c>
      <c r="AL272" t="str">
        <f t="shared" si="69"/>
        <v>---</v>
      </c>
      <c r="AT272" t="str">
        <f t="shared" si="60"/>
        <v>GTSR4C_RX3_P</v>
      </c>
      <c r="AU272" t="str">
        <f t="shared" si="61"/>
        <v>--</v>
      </c>
    </row>
    <row r="273" spans="1:47" x14ac:dyDescent="0.25">
      <c r="A273" t="str">
        <f t="shared" si="56"/>
        <v>J2-A29</v>
      </c>
      <c r="B273" t="str">
        <f t="shared" si="57"/>
        <v>GTSR4C_RX3_N</v>
      </c>
      <c r="C273" t="str">
        <f t="shared" si="58"/>
        <v>J2-GTSR4C_RX3_N</v>
      </c>
      <c r="D273" t="str">
        <f t="shared" si="59"/>
        <v>J2-A29</v>
      </c>
      <c r="E273" t="s">
        <v>410</v>
      </c>
      <c r="F273" t="s">
        <v>198</v>
      </c>
      <c r="G273" t="s">
        <v>873</v>
      </c>
      <c r="L273" t="s">
        <v>874</v>
      </c>
      <c r="M273" t="s">
        <v>428</v>
      </c>
      <c r="N273">
        <v>18.722799999999999</v>
      </c>
      <c r="AB273" t="str">
        <f>B2B!D270</f>
        <v>J2</v>
      </c>
      <c r="AC273" t="str">
        <f>B2B!E270</f>
        <v>A28</v>
      </c>
      <c r="AD273" t="str">
        <f t="shared" si="62"/>
        <v>J2-A28</v>
      </c>
      <c r="AE273" t="str">
        <f t="shared" si="63"/>
        <v>GTSR4C_RX3_P</v>
      </c>
      <c r="AF273" t="str">
        <f t="shared" si="64"/>
        <v>AM1</v>
      </c>
      <c r="AG273">
        <f t="shared" si="65"/>
        <v>10.1327</v>
      </c>
      <c r="AH273" t="str">
        <f>IF(IFERROR(IF(IF(AF273="--",INDEX(D:D,MATCH(AE273,INDEX(B:B,MATCH(AE273,B:B,)+1):B10787,)+MATCH(AE273,B:B,)))=D273,VLOOKUP(AE273,B:D,3,0),IF(AF273="--",INDEX(D:D,MATCH(AE273,INDEX(B:B,MATCH(AE273,B:B,)+1):B10787,)+MATCH(AE273,B:B,)),"---")),"---")=AD273,"---",IFERROR(IF(IF(AF273="--",INDEX(D:D,MATCH(AE273,INDEX(B:B,MATCH(AE273,B:B,)+1):B10787,)+MATCH(AE273,B:B,)))=AD273,VLOOKUP(AE273,B:D,3,0),IF(AF273="--",INDEX(D:D,MATCH(AE273,INDEX(B:B,MATCH(AE273,B:B,)+1):B10787,)+MATCH(AE273,B:B,)),"---")),"---"))</f>
        <v>---</v>
      </c>
      <c r="AI273" t="str">
        <f t="shared" si="66"/>
        <v>--</v>
      </c>
      <c r="AJ273" t="str">
        <f t="shared" si="67"/>
        <v>GTSR4C_RX3_P</v>
      </c>
      <c r="AK273">
        <f t="shared" si="68"/>
        <v>2</v>
      </c>
      <c r="AL273" t="str">
        <f t="shared" si="69"/>
        <v>AM1</v>
      </c>
      <c r="AT273" t="str">
        <f t="shared" si="60"/>
        <v>GTSR4C_RX3_N</v>
      </c>
      <c r="AU273" t="str">
        <f t="shared" si="61"/>
        <v>--</v>
      </c>
    </row>
    <row r="274" spans="1:47" x14ac:dyDescent="0.25">
      <c r="A274" t="str">
        <f t="shared" si="56"/>
        <v>J2-A30</v>
      </c>
      <c r="B274" t="str">
        <f t="shared" si="57"/>
        <v>GND</v>
      </c>
      <c r="C274" t="str">
        <f t="shared" si="58"/>
        <v>J2-GND</v>
      </c>
      <c r="D274" t="str">
        <f t="shared" si="59"/>
        <v>J2-A30</v>
      </c>
      <c r="E274" t="s">
        <v>410</v>
      </c>
      <c r="F274" t="s">
        <v>199</v>
      </c>
      <c r="G274" t="s">
        <v>433</v>
      </c>
      <c r="L274" t="s">
        <v>875</v>
      </c>
      <c r="M274" t="s">
        <v>428</v>
      </c>
      <c r="N274">
        <v>24.378</v>
      </c>
      <c r="AB274" t="str">
        <f>B2B!D271</f>
        <v>J2</v>
      </c>
      <c r="AC274" t="str">
        <f>B2B!E271</f>
        <v>A29</v>
      </c>
      <c r="AD274" t="str">
        <f t="shared" si="62"/>
        <v>J2-A29</v>
      </c>
      <c r="AE274" t="str">
        <f t="shared" si="63"/>
        <v>GTSR4C_RX3_N</v>
      </c>
      <c r="AF274" t="str">
        <f t="shared" si="64"/>
        <v>AM3</v>
      </c>
      <c r="AG274">
        <f t="shared" si="65"/>
        <v>10.1296</v>
      </c>
      <c r="AH274" t="str">
        <f>IF(IFERROR(IF(IF(AF274="--",INDEX(D:D,MATCH(AE274,INDEX(B:B,MATCH(AE274,B:B,)+1):B10788,)+MATCH(AE274,B:B,)))=D274,VLOOKUP(AE274,B:D,3,0),IF(AF274="--",INDEX(D:D,MATCH(AE274,INDEX(B:B,MATCH(AE274,B:B,)+1):B10788,)+MATCH(AE274,B:B,)),"---")),"---")=AD274,"---",IFERROR(IF(IF(AF274="--",INDEX(D:D,MATCH(AE274,INDEX(B:B,MATCH(AE274,B:B,)+1):B10788,)+MATCH(AE274,B:B,)))=AD274,VLOOKUP(AE274,B:D,3,0),IF(AF274="--",INDEX(D:D,MATCH(AE274,INDEX(B:B,MATCH(AE274,B:B,)+1):B10788,)+MATCH(AE274,B:B,)),"---")),"---"))</f>
        <v>---</v>
      </c>
      <c r="AI274" t="str">
        <f t="shared" si="66"/>
        <v>--</v>
      </c>
      <c r="AJ274" t="str">
        <f t="shared" si="67"/>
        <v>GTSR4C_RX3_N</v>
      </c>
      <c r="AK274">
        <f t="shared" si="68"/>
        <v>2</v>
      </c>
      <c r="AL274" t="str">
        <f t="shared" si="69"/>
        <v>AM3</v>
      </c>
      <c r="AT274" t="str">
        <f t="shared" si="60"/>
        <v>GND</v>
      </c>
      <c r="AU274" t="str">
        <f t="shared" si="61"/>
        <v>--</v>
      </c>
    </row>
    <row r="275" spans="1:47" x14ac:dyDescent="0.25">
      <c r="A275" t="str">
        <f t="shared" si="56"/>
        <v>J2-A31</v>
      </c>
      <c r="B275" t="str">
        <f t="shared" si="57"/>
        <v>B3B_T23_P</v>
      </c>
      <c r="C275" t="str">
        <f t="shared" si="58"/>
        <v>J2-B3B_T23_P</v>
      </c>
      <c r="D275" t="str">
        <f t="shared" si="59"/>
        <v>J2-A31</v>
      </c>
      <c r="E275" t="s">
        <v>410</v>
      </c>
      <c r="F275" t="s">
        <v>200</v>
      </c>
      <c r="G275" t="s">
        <v>753</v>
      </c>
      <c r="L275" t="s">
        <v>876</v>
      </c>
      <c r="M275" t="s">
        <v>428</v>
      </c>
      <c r="N275">
        <v>19.7165</v>
      </c>
      <c r="AB275" t="str">
        <f>B2B!D272</f>
        <v>J2</v>
      </c>
      <c r="AC275" t="str">
        <f>B2B!E272</f>
        <v>A30</v>
      </c>
      <c r="AD275" t="str">
        <f t="shared" si="62"/>
        <v>J2-A30</v>
      </c>
      <c r="AE275" t="str">
        <f t="shared" si="63"/>
        <v>GND</v>
      </c>
      <c r="AF275" t="str">
        <f t="shared" si="64"/>
        <v>---</v>
      </c>
      <c r="AG275" t="str">
        <f t="shared" si="65"/>
        <v>---</v>
      </c>
      <c r="AH275" t="str">
        <f>IF(IFERROR(IF(IF(AF275="--",INDEX(D:D,MATCH(AE275,INDEX(B:B,MATCH(AE275,B:B,)+1):B10789,)+MATCH(AE275,B:B,)))=D275,VLOOKUP(AE275,B:D,3,0),IF(AF275="--",INDEX(D:D,MATCH(AE275,INDEX(B:B,MATCH(AE275,B:B,)+1):B10789,)+MATCH(AE275,B:B,)),"---")),"---")=AD275,"---",IFERROR(IF(IF(AF275="--",INDEX(D:D,MATCH(AE275,INDEX(B:B,MATCH(AE275,B:B,)+1):B10789,)+MATCH(AE275,B:B,)))=AD275,VLOOKUP(AE275,B:D,3,0),IF(AF275="--",INDEX(D:D,MATCH(AE275,INDEX(B:B,MATCH(AE275,B:B,)+1):B10789,)+MATCH(AE275,B:B,)),"---")),"---"))</f>
        <v>---</v>
      </c>
      <c r="AI275" t="str">
        <f t="shared" si="66"/>
        <v>--</v>
      </c>
      <c r="AJ275" t="str">
        <f t="shared" si="67"/>
        <v>GND</v>
      </c>
      <c r="AK275">
        <f t="shared" si="68"/>
        <v>1320</v>
      </c>
      <c r="AL275" t="str">
        <f t="shared" si="69"/>
        <v>---</v>
      </c>
      <c r="AT275" t="str">
        <f t="shared" si="60"/>
        <v>B3B_T23_P</v>
      </c>
      <c r="AU275" t="str">
        <f t="shared" si="61"/>
        <v>--</v>
      </c>
    </row>
    <row r="276" spans="1:47" x14ac:dyDescent="0.25">
      <c r="A276" t="str">
        <f t="shared" si="56"/>
        <v>J2-A32</v>
      </c>
      <c r="B276" t="str">
        <f t="shared" si="57"/>
        <v>B3B_T23_N</v>
      </c>
      <c r="C276" t="str">
        <f t="shared" si="58"/>
        <v>J2-B3B_T23_N</v>
      </c>
      <c r="D276" t="str">
        <f t="shared" si="59"/>
        <v>J2-A32</v>
      </c>
      <c r="E276" t="s">
        <v>410</v>
      </c>
      <c r="F276" t="s">
        <v>201</v>
      </c>
      <c r="G276" t="s">
        <v>751</v>
      </c>
      <c r="L276" t="s">
        <v>877</v>
      </c>
      <c r="M276" t="s">
        <v>428</v>
      </c>
      <c r="N276">
        <v>28.6875</v>
      </c>
      <c r="AB276" t="str">
        <f>B2B!D273</f>
        <v>J2</v>
      </c>
      <c r="AC276" t="str">
        <f>B2B!E273</f>
        <v>A31</v>
      </c>
      <c r="AD276" t="str">
        <f t="shared" si="62"/>
        <v>J2-A31</v>
      </c>
      <c r="AE276" t="str">
        <f t="shared" si="63"/>
        <v>B3B_T23_P</v>
      </c>
      <c r="AF276" t="str">
        <f t="shared" si="64"/>
        <v>AG61</v>
      </c>
      <c r="AG276">
        <f t="shared" si="65"/>
        <v>25.797699999999999</v>
      </c>
      <c r="AH276" t="str">
        <f>IF(IFERROR(IF(IF(AF276="--",INDEX(D:D,MATCH(AE276,INDEX(B:B,MATCH(AE276,B:B,)+1):B10790,)+MATCH(AE276,B:B,)))=D276,VLOOKUP(AE276,B:D,3,0),IF(AF276="--",INDEX(D:D,MATCH(AE276,INDEX(B:B,MATCH(AE276,B:B,)+1):B10790,)+MATCH(AE276,B:B,)),"---")),"---")=AD276,"---",IFERROR(IF(IF(AF276="--",INDEX(D:D,MATCH(AE276,INDEX(B:B,MATCH(AE276,B:B,)+1):B10790,)+MATCH(AE276,B:B,)))=AD276,VLOOKUP(AE276,B:D,3,0),IF(AF276="--",INDEX(D:D,MATCH(AE276,INDEX(B:B,MATCH(AE276,B:B,)+1):B10790,)+MATCH(AE276,B:B,)),"---")),"---"))</f>
        <v>---</v>
      </c>
      <c r="AI276" t="str">
        <f t="shared" si="66"/>
        <v>--</v>
      </c>
      <c r="AJ276" t="str">
        <f t="shared" si="67"/>
        <v>B3B_T23_P</v>
      </c>
      <c r="AK276">
        <f t="shared" si="68"/>
        <v>2</v>
      </c>
      <c r="AL276" t="str">
        <f t="shared" si="69"/>
        <v>AG61</v>
      </c>
      <c r="AT276" t="str">
        <f t="shared" si="60"/>
        <v>B3B_T23_N</v>
      </c>
      <c r="AU276" t="str">
        <f t="shared" si="61"/>
        <v>--</v>
      </c>
    </row>
    <row r="277" spans="1:47" x14ac:dyDescent="0.25">
      <c r="A277" t="str">
        <f t="shared" si="56"/>
        <v>J2-A33</v>
      </c>
      <c r="B277" t="str">
        <f t="shared" si="57"/>
        <v>B3B_T21_P</v>
      </c>
      <c r="C277" t="str">
        <f t="shared" si="58"/>
        <v>J2-B3B_T21_P</v>
      </c>
      <c r="D277" t="str">
        <f t="shared" si="59"/>
        <v>J2-A33</v>
      </c>
      <c r="E277" t="s">
        <v>410</v>
      </c>
      <c r="F277" t="s">
        <v>202</v>
      </c>
      <c r="G277" t="s">
        <v>747</v>
      </c>
      <c r="L277" t="s">
        <v>878</v>
      </c>
      <c r="M277" t="s">
        <v>428</v>
      </c>
      <c r="N277">
        <v>31.4039</v>
      </c>
      <c r="AB277" t="str">
        <f>B2B!D274</f>
        <v>J2</v>
      </c>
      <c r="AC277" t="str">
        <f>B2B!E274</f>
        <v>A32</v>
      </c>
      <c r="AD277" t="str">
        <f t="shared" si="62"/>
        <v>J2-A32</v>
      </c>
      <c r="AE277" t="str">
        <f t="shared" si="63"/>
        <v>B3B_T23_N</v>
      </c>
      <c r="AF277" t="str">
        <f t="shared" si="64"/>
        <v>AC61</v>
      </c>
      <c r="AG277">
        <f t="shared" si="65"/>
        <v>25.9727</v>
      </c>
      <c r="AH277" t="str">
        <f>IF(IFERROR(IF(IF(AF277="--",INDEX(D:D,MATCH(AE277,INDEX(B:B,MATCH(AE277,B:B,)+1):B10791,)+MATCH(AE277,B:B,)))=D277,VLOOKUP(AE277,B:D,3,0),IF(AF277="--",INDEX(D:D,MATCH(AE277,INDEX(B:B,MATCH(AE277,B:B,)+1):B10791,)+MATCH(AE277,B:B,)),"---")),"---")=AD277,"---",IFERROR(IF(IF(AF277="--",INDEX(D:D,MATCH(AE277,INDEX(B:B,MATCH(AE277,B:B,)+1):B10791,)+MATCH(AE277,B:B,)))=AD277,VLOOKUP(AE277,B:D,3,0),IF(AF277="--",INDEX(D:D,MATCH(AE277,INDEX(B:B,MATCH(AE277,B:B,)+1):B10791,)+MATCH(AE277,B:B,)),"---")),"---"))</f>
        <v>---</v>
      </c>
      <c r="AI277" t="str">
        <f t="shared" si="66"/>
        <v>--</v>
      </c>
      <c r="AJ277" t="str">
        <f t="shared" si="67"/>
        <v>B3B_T23_N</v>
      </c>
      <c r="AK277">
        <f t="shared" si="68"/>
        <v>2</v>
      </c>
      <c r="AL277" t="str">
        <f t="shared" si="69"/>
        <v>AC61</v>
      </c>
      <c r="AT277" t="str">
        <f t="shared" si="60"/>
        <v>B3B_T21_P</v>
      </c>
      <c r="AU277" t="str">
        <f t="shared" si="61"/>
        <v>--</v>
      </c>
    </row>
    <row r="278" spans="1:47" x14ac:dyDescent="0.25">
      <c r="A278" t="str">
        <f t="shared" si="56"/>
        <v>J2-A34</v>
      </c>
      <c r="B278" t="str">
        <f t="shared" si="57"/>
        <v>B3B_T21_N</v>
      </c>
      <c r="C278" t="str">
        <f t="shared" si="58"/>
        <v>J2-B3B_T21_N</v>
      </c>
      <c r="D278" t="str">
        <f t="shared" si="59"/>
        <v>J2-A34</v>
      </c>
      <c r="E278" t="s">
        <v>410</v>
      </c>
      <c r="F278" t="s">
        <v>203</v>
      </c>
      <c r="G278" t="s">
        <v>745</v>
      </c>
      <c r="L278" t="s">
        <v>879</v>
      </c>
      <c r="M278" t="s">
        <v>428</v>
      </c>
      <c r="N278">
        <v>38.848300000000002</v>
      </c>
      <c r="AB278" t="str">
        <f>B2B!D275</f>
        <v>J2</v>
      </c>
      <c r="AC278" t="str">
        <f>B2B!E275</f>
        <v>A33</v>
      </c>
      <c r="AD278" t="str">
        <f t="shared" si="62"/>
        <v>J2-A33</v>
      </c>
      <c r="AE278" t="str">
        <f t="shared" si="63"/>
        <v>B3B_T21_P</v>
      </c>
      <c r="AF278" t="str">
        <f t="shared" si="64"/>
        <v>AC53</v>
      </c>
      <c r="AG278">
        <f t="shared" si="65"/>
        <v>23.470300000000002</v>
      </c>
      <c r="AH278" t="str">
        <f>IF(IFERROR(IF(IF(AF278="--",INDEX(D:D,MATCH(AE278,INDEX(B:B,MATCH(AE278,B:B,)+1):B10792,)+MATCH(AE278,B:B,)))=D278,VLOOKUP(AE278,B:D,3,0),IF(AF278="--",INDEX(D:D,MATCH(AE278,INDEX(B:B,MATCH(AE278,B:B,)+1):B10792,)+MATCH(AE278,B:B,)),"---")),"---")=AD278,"---",IFERROR(IF(IF(AF278="--",INDEX(D:D,MATCH(AE278,INDEX(B:B,MATCH(AE278,B:B,)+1):B10792,)+MATCH(AE278,B:B,)))=AD278,VLOOKUP(AE278,B:D,3,0),IF(AF278="--",INDEX(D:D,MATCH(AE278,INDEX(B:B,MATCH(AE278,B:B,)+1):B10792,)+MATCH(AE278,B:B,)),"---")),"---"))</f>
        <v>---</v>
      </c>
      <c r="AI278" t="str">
        <f t="shared" si="66"/>
        <v>--</v>
      </c>
      <c r="AJ278" t="str">
        <f t="shared" si="67"/>
        <v>B3B_T21_P</v>
      </c>
      <c r="AK278">
        <f t="shared" si="68"/>
        <v>2</v>
      </c>
      <c r="AL278" t="str">
        <f t="shared" si="69"/>
        <v>AC53</v>
      </c>
      <c r="AT278" t="str">
        <f t="shared" si="60"/>
        <v>B3B_T21_N</v>
      </c>
      <c r="AU278" t="str">
        <f t="shared" si="61"/>
        <v>--</v>
      </c>
    </row>
    <row r="279" spans="1:47" x14ac:dyDescent="0.25">
      <c r="A279" t="str">
        <f t="shared" si="56"/>
        <v>J2-A35</v>
      </c>
      <c r="B279" t="str">
        <f t="shared" si="57"/>
        <v>B3B_T19_P</v>
      </c>
      <c r="C279" t="str">
        <f t="shared" si="58"/>
        <v>J2-B3B_T19_P</v>
      </c>
      <c r="D279" t="str">
        <f t="shared" si="59"/>
        <v>J2-A35</v>
      </c>
      <c r="E279" t="s">
        <v>410</v>
      </c>
      <c r="F279" t="s">
        <v>204</v>
      </c>
      <c r="G279" t="s">
        <v>737</v>
      </c>
      <c r="L279" t="s">
        <v>880</v>
      </c>
      <c r="M279" t="s">
        <v>428</v>
      </c>
      <c r="N279">
        <v>48.910499999999999</v>
      </c>
      <c r="AB279" t="str">
        <f>B2B!D276</f>
        <v>J2</v>
      </c>
      <c r="AC279" t="str">
        <f>B2B!E276</f>
        <v>A34</v>
      </c>
      <c r="AD279" t="str">
        <f t="shared" si="62"/>
        <v>J2-A34</v>
      </c>
      <c r="AE279" t="str">
        <f t="shared" si="63"/>
        <v>B3B_T21_N</v>
      </c>
      <c r="AF279" t="str">
        <f t="shared" si="64"/>
        <v>AC50</v>
      </c>
      <c r="AG279">
        <f t="shared" si="65"/>
        <v>23.584499999999998</v>
      </c>
      <c r="AH279" t="str">
        <f>IF(IFERROR(IF(IF(AF279="--",INDEX(D:D,MATCH(AE279,INDEX(B:B,MATCH(AE279,B:B,)+1):B10793,)+MATCH(AE279,B:B,)))=D279,VLOOKUP(AE279,B:D,3,0),IF(AF279="--",INDEX(D:D,MATCH(AE279,INDEX(B:B,MATCH(AE279,B:B,)+1):B10793,)+MATCH(AE279,B:B,)),"---")),"---")=AD279,"---",IFERROR(IF(IF(AF279="--",INDEX(D:D,MATCH(AE279,INDEX(B:B,MATCH(AE279,B:B,)+1):B10793,)+MATCH(AE279,B:B,)))=AD279,VLOOKUP(AE279,B:D,3,0),IF(AF279="--",INDEX(D:D,MATCH(AE279,INDEX(B:B,MATCH(AE279,B:B,)+1):B10793,)+MATCH(AE279,B:B,)),"---")),"---"))</f>
        <v>---</v>
      </c>
      <c r="AI279" t="str">
        <f t="shared" si="66"/>
        <v>--</v>
      </c>
      <c r="AJ279" t="str">
        <f t="shared" si="67"/>
        <v>B3B_T21_N</v>
      </c>
      <c r="AK279">
        <f t="shared" si="68"/>
        <v>2</v>
      </c>
      <c r="AL279" t="str">
        <f t="shared" si="69"/>
        <v>AC50</v>
      </c>
      <c r="AT279" t="str">
        <f t="shared" si="60"/>
        <v>B3B_T19_P</v>
      </c>
      <c r="AU279" t="str">
        <f t="shared" si="61"/>
        <v>--</v>
      </c>
    </row>
    <row r="280" spans="1:47" x14ac:dyDescent="0.25">
      <c r="A280" t="str">
        <f t="shared" si="56"/>
        <v>J2-A36</v>
      </c>
      <c r="B280" t="str">
        <f t="shared" si="57"/>
        <v>B3B_T19_N</v>
      </c>
      <c r="C280" t="str">
        <f t="shared" si="58"/>
        <v>J2-B3B_T19_N</v>
      </c>
      <c r="D280" t="str">
        <f t="shared" si="59"/>
        <v>J2-A36</v>
      </c>
      <c r="E280" t="s">
        <v>410</v>
      </c>
      <c r="F280" t="s">
        <v>205</v>
      </c>
      <c r="G280" t="s">
        <v>735</v>
      </c>
      <c r="L280" t="s">
        <v>881</v>
      </c>
      <c r="M280" t="s">
        <v>428</v>
      </c>
      <c r="N280">
        <v>37.944400000000002</v>
      </c>
      <c r="AB280" t="str">
        <f>B2B!D277</f>
        <v>J2</v>
      </c>
      <c r="AC280" t="str">
        <f>B2B!E277</f>
        <v>A35</v>
      </c>
      <c r="AD280" t="str">
        <f t="shared" si="62"/>
        <v>J2-A35</v>
      </c>
      <c r="AE280" t="str">
        <f t="shared" si="63"/>
        <v>B3B_T19_P</v>
      </c>
      <c r="AF280" t="str">
        <f t="shared" si="64"/>
        <v>Y44</v>
      </c>
      <c r="AG280">
        <f t="shared" si="65"/>
        <v>22.211300000000001</v>
      </c>
      <c r="AH280" t="str">
        <f>IF(IFERROR(IF(IF(AF280="--",INDEX(D:D,MATCH(AE280,INDEX(B:B,MATCH(AE280,B:B,)+1):B10794,)+MATCH(AE280,B:B,)))=D280,VLOOKUP(AE280,B:D,3,0),IF(AF280="--",INDEX(D:D,MATCH(AE280,INDEX(B:B,MATCH(AE280,B:B,)+1):B10794,)+MATCH(AE280,B:B,)),"---")),"---")=AD280,"---",IFERROR(IF(IF(AF280="--",INDEX(D:D,MATCH(AE280,INDEX(B:B,MATCH(AE280,B:B,)+1):B10794,)+MATCH(AE280,B:B,)))=AD280,VLOOKUP(AE280,B:D,3,0),IF(AF280="--",INDEX(D:D,MATCH(AE280,INDEX(B:B,MATCH(AE280,B:B,)+1):B10794,)+MATCH(AE280,B:B,)),"---")),"---"))</f>
        <v>---</v>
      </c>
      <c r="AI280" t="str">
        <f t="shared" si="66"/>
        <v>--</v>
      </c>
      <c r="AJ280" t="str">
        <f t="shared" si="67"/>
        <v>B3B_T19_P</v>
      </c>
      <c r="AK280">
        <f t="shared" si="68"/>
        <v>2</v>
      </c>
      <c r="AL280" t="str">
        <f t="shared" si="69"/>
        <v>Y44</v>
      </c>
      <c r="AT280" t="str">
        <f t="shared" si="60"/>
        <v>B3B_T19_N</v>
      </c>
      <c r="AU280" t="str">
        <f t="shared" si="61"/>
        <v>--</v>
      </c>
    </row>
    <row r="281" spans="1:47" x14ac:dyDescent="0.25">
      <c r="A281" t="str">
        <f t="shared" si="56"/>
        <v>J2-A37</v>
      </c>
      <c r="B281" t="str">
        <f t="shared" si="57"/>
        <v>VCCIO_3B_T</v>
      </c>
      <c r="C281" t="str">
        <f t="shared" si="58"/>
        <v>J2-VCCIO_3B_T</v>
      </c>
      <c r="D281" t="str">
        <f t="shared" si="59"/>
        <v>J2-A37</v>
      </c>
      <c r="E281" t="s">
        <v>410</v>
      </c>
      <c r="F281" t="s">
        <v>206</v>
      </c>
      <c r="G281" t="s">
        <v>882</v>
      </c>
      <c r="L281" t="s">
        <v>883</v>
      </c>
      <c r="M281" t="s">
        <v>428</v>
      </c>
      <c r="N281">
        <v>26.5731</v>
      </c>
      <c r="AB281" t="str">
        <f>B2B!D278</f>
        <v>J2</v>
      </c>
      <c r="AC281" t="str">
        <f>B2B!E278</f>
        <v>A36</v>
      </c>
      <c r="AD281" t="str">
        <f t="shared" si="62"/>
        <v>J2-A36</v>
      </c>
      <c r="AE281" t="str">
        <f t="shared" si="63"/>
        <v>B3B_T19_N</v>
      </c>
      <c r="AF281" t="str">
        <f t="shared" si="64"/>
        <v>Y47</v>
      </c>
      <c r="AG281">
        <f t="shared" si="65"/>
        <v>22.3781</v>
      </c>
      <c r="AH281" t="str">
        <f>IF(IFERROR(IF(IF(AF281="--",INDEX(D:D,MATCH(AE281,INDEX(B:B,MATCH(AE281,B:B,)+1):B10795,)+MATCH(AE281,B:B,)))=D281,VLOOKUP(AE281,B:D,3,0),IF(AF281="--",INDEX(D:D,MATCH(AE281,INDEX(B:B,MATCH(AE281,B:B,)+1):B10795,)+MATCH(AE281,B:B,)),"---")),"---")=AD281,"---",IFERROR(IF(IF(AF281="--",INDEX(D:D,MATCH(AE281,INDEX(B:B,MATCH(AE281,B:B,)+1):B10795,)+MATCH(AE281,B:B,)))=AD281,VLOOKUP(AE281,B:D,3,0),IF(AF281="--",INDEX(D:D,MATCH(AE281,INDEX(B:B,MATCH(AE281,B:B,)+1):B10795,)+MATCH(AE281,B:B,)),"---")),"---"))</f>
        <v>---</v>
      </c>
      <c r="AI281" t="str">
        <f t="shared" si="66"/>
        <v>--</v>
      </c>
      <c r="AJ281" t="str">
        <f t="shared" si="67"/>
        <v>B3B_T19_N</v>
      </c>
      <c r="AK281">
        <f t="shared" si="68"/>
        <v>2</v>
      </c>
      <c r="AL281" t="str">
        <f t="shared" si="69"/>
        <v>Y47</v>
      </c>
      <c r="AT281" t="str">
        <f t="shared" si="60"/>
        <v>VCCIO_3B_T</v>
      </c>
      <c r="AU281" t="str">
        <f t="shared" si="61"/>
        <v>--</v>
      </c>
    </row>
    <row r="282" spans="1:47" x14ac:dyDescent="0.25">
      <c r="A282" t="str">
        <f t="shared" si="56"/>
        <v>J2-A38</v>
      </c>
      <c r="B282" t="str">
        <f t="shared" si="57"/>
        <v>B3B_T8_P</v>
      </c>
      <c r="C282" t="str">
        <f t="shared" si="58"/>
        <v>J2-B3B_T8_P</v>
      </c>
      <c r="D282" t="str">
        <f t="shared" si="59"/>
        <v>J2-A38</v>
      </c>
      <c r="E282" t="s">
        <v>410</v>
      </c>
      <c r="F282" t="s">
        <v>207</v>
      </c>
      <c r="G282" t="s">
        <v>779</v>
      </c>
      <c r="L282" t="s">
        <v>884</v>
      </c>
      <c r="M282" t="s">
        <v>428</v>
      </c>
      <c r="N282">
        <v>26.4816</v>
      </c>
      <c r="AB282" t="str">
        <f>B2B!D279</f>
        <v>J2</v>
      </c>
      <c r="AC282" t="str">
        <f>B2B!E279</f>
        <v>A37</v>
      </c>
      <c r="AD282" t="str">
        <f t="shared" si="62"/>
        <v>J2-A37</v>
      </c>
      <c r="AE282" t="str">
        <f t="shared" si="63"/>
        <v>VCCIO_3B_T</v>
      </c>
      <c r="AF282" t="str">
        <f t="shared" si="64"/>
        <v>AK50</v>
      </c>
      <c r="AG282">
        <f t="shared" si="65"/>
        <v>11.614599999999999</v>
      </c>
      <c r="AH282" t="str">
        <f>IF(IFERROR(IF(IF(AF282="--",INDEX(D:D,MATCH(AE282,INDEX(B:B,MATCH(AE282,B:B,)+1):B10796,)+MATCH(AE282,B:B,)))=D282,VLOOKUP(AE282,B:D,3,0),IF(AF282="--",INDEX(D:D,MATCH(AE282,INDEX(B:B,MATCH(AE282,B:B,)+1):B10796,)+MATCH(AE282,B:B,)),"---")),"---")=AD282,"---",IFERROR(IF(IF(AF282="--",INDEX(D:D,MATCH(AE282,INDEX(B:B,MATCH(AE282,B:B,)+1):B10796,)+MATCH(AE282,B:B,)))=AD282,VLOOKUP(AE282,B:D,3,0),IF(AF282="--",INDEX(D:D,MATCH(AE282,INDEX(B:B,MATCH(AE282,B:B,)+1):B10796,)+MATCH(AE282,B:B,)),"---")),"---"))</f>
        <v>---</v>
      </c>
      <c r="AI282" t="str">
        <f t="shared" si="66"/>
        <v>--</v>
      </c>
      <c r="AJ282" t="str">
        <f t="shared" si="67"/>
        <v>VCCIO_3B_T</v>
      </c>
      <c r="AK282">
        <f t="shared" si="68"/>
        <v>7</v>
      </c>
      <c r="AL282" t="str">
        <f t="shared" si="69"/>
        <v>AK50</v>
      </c>
      <c r="AT282" t="str">
        <f t="shared" si="60"/>
        <v>B3B_T8_P</v>
      </c>
      <c r="AU282" t="str">
        <f t="shared" si="61"/>
        <v>--</v>
      </c>
    </row>
    <row r="283" spans="1:47" x14ac:dyDescent="0.25">
      <c r="A283" t="str">
        <f t="shared" si="56"/>
        <v>J2-A39</v>
      </c>
      <c r="B283" t="str">
        <f t="shared" si="57"/>
        <v>B3B_T8_N</v>
      </c>
      <c r="C283" t="str">
        <f t="shared" si="58"/>
        <v>J2-B3B_T8_N</v>
      </c>
      <c r="D283" t="str">
        <f t="shared" si="59"/>
        <v>J2-A39</v>
      </c>
      <c r="E283" t="s">
        <v>410</v>
      </c>
      <c r="F283" t="s">
        <v>208</v>
      </c>
      <c r="G283" t="s">
        <v>777</v>
      </c>
      <c r="L283" t="s">
        <v>885</v>
      </c>
      <c r="M283" t="s">
        <v>428</v>
      </c>
      <c r="N283">
        <v>26.2331</v>
      </c>
      <c r="AB283" t="str">
        <f>B2B!D280</f>
        <v>J2</v>
      </c>
      <c r="AC283" t="str">
        <f>B2B!E280</f>
        <v>A38</v>
      </c>
      <c r="AD283" t="str">
        <f t="shared" si="62"/>
        <v>J2-A38</v>
      </c>
      <c r="AE283" t="str">
        <f t="shared" si="63"/>
        <v>B3B_T8_P</v>
      </c>
      <c r="AF283" t="str">
        <f t="shared" si="64"/>
        <v>F47</v>
      </c>
      <c r="AG283">
        <f t="shared" si="65"/>
        <v>23.400500000000001</v>
      </c>
      <c r="AH283" t="str">
        <f>IF(IFERROR(IF(IF(AF283="--",INDEX(D:D,MATCH(AE283,INDEX(B:B,MATCH(AE283,B:B,)+1):B10797,)+MATCH(AE283,B:B,)))=D283,VLOOKUP(AE283,B:D,3,0),IF(AF283="--",INDEX(D:D,MATCH(AE283,INDEX(B:B,MATCH(AE283,B:B,)+1):B10797,)+MATCH(AE283,B:B,)),"---")),"---")=AD283,"---",IFERROR(IF(IF(AF283="--",INDEX(D:D,MATCH(AE283,INDEX(B:B,MATCH(AE283,B:B,)+1):B10797,)+MATCH(AE283,B:B,)))=AD283,VLOOKUP(AE283,B:D,3,0),IF(AF283="--",INDEX(D:D,MATCH(AE283,INDEX(B:B,MATCH(AE283,B:B,)+1):B10797,)+MATCH(AE283,B:B,)),"---")),"---"))</f>
        <v>---</v>
      </c>
      <c r="AI283" t="str">
        <f t="shared" si="66"/>
        <v>--</v>
      </c>
      <c r="AJ283" t="str">
        <f t="shared" si="67"/>
        <v>B3B_T8_P</v>
      </c>
      <c r="AK283">
        <f t="shared" si="68"/>
        <v>2</v>
      </c>
      <c r="AL283" t="str">
        <f t="shared" si="69"/>
        <v>F47</v>
      </c>
      <c r="AT283" t="str">
        <f t="shared" si="60"/>
        <v>B3B_T8_N</v>
      </c>
      <c r="AU283" t="str">
        <f t="shared" si="61"/>
        <v>--</v>
      </c>
    </row>
    <row r="284" spans="1:47" x14ac:dyDescent="0.25">
      <c r="A284" t="str">
        <f t="shared" si="56"/>
        <v>J2-A40</v>
      </c>
      <c r="B284" t="str">
        <f t="shared" si="57"/>
        <v>B3B_T10_P</v>
      </c>
      <c r="C284" t="str">
        <f t="shared" si="58"/>
        <v>J2-B3B_T10_P</v>
      </c>
      <c r="D284" t="str">
        <f t="shared" si="59"/>
        <v>J2-A40</v>
      </c>
      <c r="E284" t="s">
        <v>410</v>
      </c>
      <c r="F284" t="s">
        <v>209</v>
      </c>
      <c r="G284" t="s">
        <v>709</v>
      </c>
      <c r="L284" t="s">
        <v>886</v>
      </c>
      <c r="M284" t="s">
        <v>428</v>
      </c>
      <c r="N284">
        <v>26.393799999999999</v>
      </c>
      <c r="AB284" t="str">
        <f>B2B!D281</f>
        <v>J2</v>
      </c>
      <c r="AC284" t="str">
        <f>B2B!E281</f>
        <v>A39</v>
      </c>
      <c r="AD284" t="str">
        <f t="shared" si="62"/>
        <v>J2-A39</v>
      </c>
      <c r="AE284" t="str">
        <f t="shared" si="63"/>
        <v>B3B_T8_N</v>
      </c>
      <c r="AF284" t="str">
        <f t="shared" si="64"/>
        <v>H47</v>
      </c>
      <c r="AG284">
        <f t="shared" si="65"/>
        <v>23.355399999999999</v>
      </c>
      <c r="AH284" t="str">
        <f>IF(IFERROR(IF(IF(AF284="--",INDEX(D:D,MATCH(AE284,INDEX(B:B,MATCH(AE284,B:B,)+1):B10798,)+MATCH(AE284,B:B,)))=D284,VLOOKUP(AE284,B:D,3,0),IF(AF284="--",INDEX(D:D,MATCH(AE284,INDEX(B:B,MATCH(AE284,B:B,)+1):B10798,)+MATCH(AE284,B:B,)),"---")),"---")=AD284,"---",IFERROR(IF(IF(AF284="--",INDEX(D:D,MATCH(AE284,INDEX(B:B,MATCH(AE284,B:B,)+1):B10798,)+MATCH(AE284,B:B,)))=AD284,VLOOKUP(AE284,B:D,3,0),IF(AF284="--",INDEX(D:D,MATCH(AE284,INDEX(B:B,MATCH(AE284,B:B,)+1):B10798,)+MATCH(AE284,B:B,)),"---")),"---"))</f>
        <v>---</v>
      </c>
      <c r="AI284" t="str">
        <f t="shared" si="66"/>
        <v>--</v>
      </c>
      <c r="AJ284" t="str">
        <f t="shared" si="67"/>
        <v>B3B_T8_N</v>
      </c>
      <c r="AK284">
        <f t="shared" si="68"/>
        <v>2</v>
      </c>
      <c r="AL284" t="str">
        <f t="shared" si="69"/>
        <v>H47</v>
      </c>
      <c r="AT284" t="str">
        <f t="shared" si="60"/>
        <v>B3B_T10_P</v>
      </c>
      <c r="AU284" t="str">
        <f t="shared" si="61"/>
        <v>--</v>
      </c>
    </row>
    <row r="285" spans="1:47" x14ac:dyDescent="0.25">
      <c r="A285" t="str">
        <f t="shared" si="56"/>
        <v>J2-A41</v>
      </c>
      <c r="B285" t="str">
        <f t="shared" si="57"/>
        <v>B3B_T10_N</v>
      </c>
      <c r="C285" t="str">
        <f t="shared" si="58"/>
        <v>J2-B3B_T10_N</v>
      </c>
      <c r="D285" t="str">
        <f t="shared" si="59"/>
        <v>J2-A41</v>
      </c>
      <c r="E285" t="s">
        <v>410</v>
      </c>
      <c r="F285" t="s">
        <v>210</v>
      </c>
      <c r="G285" t="s">
        <v>707</v>
      </c>
      <c r="L285" t="s">
        <v>887</v>
      </c>
      <c r="M285" t="s">
        <v>428</v>
      </c>
      <c r="N285">
        <v>27.512799999999999</v>
      </c>
      <c r="AB285" t="str">
        <f>B2B!D282</f>
        <v>J2</v>
      </c>
      <c r="AC285" t="str">
        <f>B2B!E282</f>
        <v>A40</v>
      </c>
      <c r="AD285" t="str">
        <f t="shared" si="62"/>
        <v>J2-A40</v>
      </c>
      <c r="AE285" t="str">
        <f t="shared" si="63"/>
        <v>B3B_T10_P</v>
      </c>
      <c r="AF285" t="str">
        <f t="shared" si="64"/>
        <v>F55</v>
      </c>
      <c r="AG285">
        <f t="shared" si="65"/>
        <v>24.041599999999999</v>
      </c>
      <c r="AH285" t="str">
        <f>IF(IFERROR(IF(IF(AF285="--",INDEX(D:D,MATCH(AE285,INDEX(B:B,MATCH(AE285,B:B,)+1):B10799,)+MATCH(AE285,B:B,)))=D285,VLOOKUP(AE285,B:D,3,0),IF(AF285="--",INDEX(D:D,MATCH(AE285,INDEX(B:B,MATCH(AE285,B:B,)+1):B10799,)+MATCH(AE285,B:B,)),"---")),"---")=AD285,"---",IFERROR(IF(IF(AF285="--",INDEX(D:D,MATCH(AE285,INDEX(B:B,MATCH(AE285,B:B,)+1):B10799,)+MATCH(AE285,B:B,)))=AD285,VLOOKUP(AE285,B:D,3,0),IF(AF285="--",INDEX(D:D,MATCH(AE285,INDEX(B:B,MATCH(AE285,B:B,)+1):B10799,)+MATCH(AE285,B:B,)),"---")),"---"))</f>
        <v>---</v>
      </c>
      <c r="AI285" t="str">
        <f t="shared" si="66"/>
        <v>--</v>
      </c>
      <c r="AJ285" t="str">
        <f t="shared" si="67"/>
        <v>B3B_T10_P</v>
      </c>
      <c r="AK285">
        <f t="shared" si="68"/>
        <v>2</v>
      </c>
      <c r="AL285" t="str">
        <f t="shared" si="69"/>
        <v>F55</v>
      </c>
      <c r="AT285" t="str">
        <f t="shared" si="60"/>
        <v>B3B_T10_N</v>
      </c>
      <c r="AU285" t="str">
        <f t="shared" si="61"/>
        <v>--</v>
      </c>
    </row>
    <row r="286" spans="1:47" x14ac:dyDescent="0.25">
      <c r="A286" t="str">
        <f t="shared" si="56"/>
        <v>J2-A42</v>
      </c>
      <c r="B286" t="str">
        <f t="shared" si="57"/>
        <v>B3B_T12_P</v>
      </c>
      <c r="C286" t="str">
        <f t="shared" si="58"/>
        <v>J2-B3B_T12_P</v>
      </c>
      <c r="D286" t="str">
        <f t="shared" si="59"/>
        <v>J2-A42</v>
      </c>
      <c r="E286" t="s">
        <v>410</v>
      </c>
      <c r="F286" t="s">
        <v>211</v>
      </c>
      <c r="G286" t="s">
        <v>716</v>
      </c>
      <c r="L286" t="s">
        <v>888</v>
      </c>
      <c r="M286" t="s">
        <v>428</v>
      </c>
      <c r="N286">
        <v>36.398400000000002</v>
      </c>
      <c r="AB286" t="str">
        <f>B2B!D283</f>
        <v>J2</v>
      </c>
      <c r="AC286" t="str">
        <f>B2B!E283</f>
        <v>A41</v>
      </c>
      <c r="AD286" t="str">
        <f t="shared" si="62"/>
        <v>J2-A41</v>
      </c>
      <c r="AE286" t="str">
        <f t="shared" si="63"/>
        <v>B3B_T10_N</v>
      </c>
      <c r="AF286" t="str">
        <f t="shared" si="64"/>
        <v>D55</v>
      </c>
      <c r="AG286">
        <f t="shared" si="65"/>
        <v>24.184899999999999</v>
      </c>
      <c r="AH286" t="str">
        <f>IF(IFERROR(IF(IF(AF286="--",INDEX(D:D,MATCH(AE286,INDEX(B:B,MATCH(AE286,B:B,)+1):B10800,)+MATCH(AE286,B:B,)))=D286,VLOOKUP(AE286,B:D,3,0),IF(AF286="--",INDEX(D:D,MATCH(AE286,INDEX(B:B,MATCH(AE286,B:B,)+1):B10800,)+MATCH(AE286,B:B,)),"---")),"---")=AD286,"---",IFERROR(IF(IF(AF286="--",INDEX(D:D,MATCH(AE286,INDEX(B:B,MATCH(AE286,B:B,)+1):B10800,)+MATCH(AE286,B:B,)))=AD286,VLOOKUP(AE286,B:D,3,0),IF(AF286="--",INDEX(D:D,MATCH(AE286,INDEX(B:B,MATCH(AE286,B:B,)+1):B10800,)+MATCH(AE286,B:B,)),"---")),"---"))</f>
        <v>---</v>
      </c>
      <c r="AI286" t="str">
        <f t="shared" si="66"/>
        <v>--</v>
      </c>
      <c r="AJ286" t="str">
        <f t="shared" si="67"/>
        <v>B3B_T10_N</v>
      </c>
      <c r="AK286">
        <f t="shared" si="68"/>
        <v>2</v>
      </c>
      <c r="AL286" t="str">
        <f t="shared" si="69"/>
        <v>D55</v>
      </c>
      <c r="AT286" t="str">
        <f t="shared" si="60"/>
        <v>B3B_T12_P</v>
      </c>
      <c r="AU286" t="str">
        <f t="shared" si="61"/>
        <v>--</v>
      </c>
    </row>
    <row r="287" spans="1:47" x14ac:dyDescent="0.25">
      <c r="A287" t="str">
        <f t="shared" si="56"/>
        <v>J2-A43</v>
      </c>
      <c r="B287" t="str">
        <f t="shared" si="57"/>
        <v>B3B_T12_N</v>
      </c>
      <c r="C287" t="str">
        <f t="shared" si="58"/>
        <v>J2-B3B_T12_N</v>
      </c>
      <c r="D287" t="str">
        <f t="shared" si="59"/>
        <v>J2-A43</v>
      </c>
      <c r="E287" t="s">
        <v>410</v>
      </c>
      <c r="F287" t="s">
        <v>212</v>
      </c>
      <c r="G287" t="s">
        <v>714</v>
      </c>
      <c r="L287" t="s">
        <v>889</v>
      </c>
      <c r="M287" t="s">
        <v>428</v>
      </c>
      <c r="N287">
        <v>38.742199999999997</v>
      </c>
      <c r="AB287" t="str">
        <f>B2B!D284</f>
        <v>J2</v>
      </c>
      <c r="AC287" t="str">
        <f>B2B!E284</f>
        <v>A42</v>
      </c>
      <c r="AD287" t="str">
        <f t="shared" si="62"/>
        <v>J2-A42</v>
      </c>
      <c r="AE287" t="str">
        <f t="shared" si="63"/>
        <v>B3B_T12_P</v>
      </c>
      <c r="AF287" t="str">
        <f t="shared" si="64"/>
        <v>H58</v>
      </c>
      <c r="AG287">
        <f t="shared" si="65"/>
        <v>28.7135</v>
      </c>
      <c r="AH287" t="str">
        <f>IF(IFERROR(IF(IF(AF287="--",INDEX(D:D,MATCH(AE287,INDEX(B:B,MATCH(AE287,B:B,)+1):B10801,)+MATCH(AE287,B:B,)))=D287,VLOOKUP(AE287,B:D,3,0),IF(AF287="--",INDEX(D:D,MATCH(AE287,INDEX(B:B,MATCH(AE287,B:B,)+1):B10801,)+MATCH(AE287,B:B,)),"---")),"---")=AD287,"---",IFERROR(IF(IF(AF287="--",INDEX(D:D,MATCH(AE287,INDEX(B:B,MATCH(AE287,B:B,)+1):B10801,)+MATCH(AE287,B:B,)))=AD287,VLOOKUP(AE287,B:D,3,0),IF(AF287="--",INDEX(D:D,MATCH(AE287,INDEX(B:B,MATCH(AE287,B:B,)+1):B10801,)+MATCH(AE287,B:B,)),"---")),"---"))</f>
        <v>---</v>
      </c>
      <c r="AI287" t="str">
        <f t="shared" si="66"/>
        <v>--</v>
      </c>
      <c r="AJ287" t="str">
        <f t="shared" si="67"/>
        <v>B3B_T12_P</v>
      </c>
      <c r="AK287">
        <f t="shared" si="68"/>
        <v>2</v>
      </c>
      <c r="AL287" t="str">
        <f t="shared" si="69"/>
        <v>H58</v>
      </c>
      <c r="AT287" t="str">
        <f t="shared" si="60"/>
        <v>B3B_T12_N</v>
      </c>
      <c r="AU287" t="str">
        <f t="shared" si="61"/>
        <v>--</v>
      </c>
    </row>
    <row r="288" spans="1:47" x14ac:dyDescent="0.25">
      <c r="A288" t="str">
        <f t="shared" si="56"/>
        <v>J2-A44</v>
      </c>
      <c r="B288" t="str">
        <f t="shared" si="57"/>
        <v>GND</v>
      </c>
      <c r="C288" t="str">
        <f t="shared" si="58"/>
        <v>J2-GND</v>
      </c>
      <c r="D288" t="str">
        <f t="shared" si="59"/>
        <v>J2-A44</v>
      </c>
      <c r="E288" t="s">
        <v>410</v>
      </c>
      <c r="F288" t="s">
        <v>213</v>
      </c>
      <c r="G288" t="s">
        <v>433</v>
      </c>
      <c r="L288" t="s">
        <v>890</v>
      </c>
      <c r="M288" t="s">
        <v>428</v>
      </c>
      <c r="N288">
        <v>35.176499999999997</v>
      </c>
      <c r="AB288" t="str">
        <f>B2B!D285</f>
        <v>J2</v>
      </c>
      <c r="AC288" t="str">
        <f>B2B!E285</f>
        <v>A43</v>
      </c>
      <c r="AD288" t="str">
        <f t="shared" si="62"/>
        <v>J2-A43</v>
      </c>
      <c r="AE288" t="str">
        <f t="shared" si="63"/>
        <v>B3B_T12_N</v>
      </c>
      <c r="AF288" t="str">
        <f t="shared" si="64"/>
        <v>F58</v>
      </c>
      <c r="AG288">
        <f t="shared" si="65"/>
        <v>28.6389</v>
      </c>
      <c r="AH288" t="str">
        <f>IF(IFERROR(IF(IF(AF288="--",INDEX(D:D,MATCH(AE288,INDEX(B:B,MATCH(AE288,B:B,)+1):B10802,)+MATCH(AE288,B:B,)))=D288,VLOOKUP(AE288,B:D,3,0),IF(AF288="--",INDEX(D:D,MATCH(AE288,INDEX(B:B,MATCH(AE288,B:B,)+1):B10802,)+MATCH(AE288,B:B,)),"---")),"---")=AD288,"---",IFERROR(IF(IF(AF288="--",INDEX(D:D,MATCH(AE288,INDEX(B:B,MATCH(AE288,B:B,)+1):B10802,)+MATCH(AE288,B:B,)))=AD288,VLOOKUP(AE288,B:D,3,0),IF(AF288="--",INDEX(D:D,MATCH(AE288,INDEX(B:B,MATCH(AE288,B:B,)+1):B10802,)+MATCH(AE288,B:B,)),"---")),"---"))</f>
        <v>---</v>
      </c>
      <c r="AI288" t="str">
        <f t="shared" si="66"/>
        <v>--</v>
      </c>
      <c r="AJ288" t="str">
        <f t="shared" si="67"/>
        <v>B3B_T12_N</v>
      </c>
      <c r="AK288">
        <f t="shared" si="68"/>
        <v>2</v>
      </c>
      <c r="AL288" t="str">
        <f t="shared" si="69"/>
        <v>F58</v>
      </c>
      <c r="AT288" t="str">
        <f t="shared" si="60"/>
        <v>GND</v>
      </c>
      <c r="AU288" t="str">
        <f t="shared" si="61"/>
        <v>--</v>
      </c>
    </row>
    <row r="289" spans="1:47" x14ac:dyDescent="0.25">
      <c r="A289" t="str">
        <f t="shared" si="56"/>
        <v>J2-A45</v>
      </c>
      <c r="B289" t="str">
        <f t="shared" si="57"/>
        <v>B3B_B7_P</v>
      </c>
      <c r="C289" t="str">
        <f t="shared" si="58"/>
        <v>J2-B3B_B7_P</v>
      </c>
      <c r="D289" t="str">
        <f t="shared" si="59"/>
        <v>J2-A45</v>
      </c>
      <c r="E289" t="s">
        <v>410</v>
      </c>
      <c r="F289" t="s">
        <v>214</v>
      </c>
      <c r="G289" t="s">
        <v>698</v>
      </c>
      <c r="L289" t="s">
        <v>891</v>
      </c>
      <c r="M289" t="s">
        <v>428</v>
      </c>
      <c r="N289">
        <v>39.778199999999998</v>
      </c>
      <c r="AB289" t="str">
        <f>B2B!D286</f>
        <v>J2</v>
      </c>
      <c r="AC289" t="str">
        <f>B2B!E286</f>
        <v>A44</v>
      </c>
      <c r="AD289" t="str">
        <f t="shared" si="62"/>
        <v>J2-A44</v>
      </c>
      <c r="AE289" t="str">
        <f t="shared" si="63"/>
        <v>GND</v>
      </c>
      <c r="AF289" t="str">
        <f t="shared" si="64"/>
        <v>---</v>
      </c>
      <c r="AG289" t="str">
        <f t="shared" si="65"/>
        <v>---</v>
      </c>
      <c r="AH289" t="str">
        <f>IF(IFERROR(IF(IF(AF289="--",INDEX(D:D,MATCH(AE289,INDEX(B:B,MATCH(AE289,B:B,)+1):B10803,)+MATCH(AE289,B:B,)))=D289,VLOOKUP(AE289,B:D,3,0),IF(AF289="--",INDEX(D:D,MATCH(AE289,INDEX(B:B,MATCH(AE289,B:B,)+1):B10803,)+MATCH(AE289,B:B,)),"---")),"---")=AD289,"---",IFERROR(IF(IF(AF289="--",INDEX(D:D,MATCH(AE289,INDEX(B:B,MATCH(AE289,B:B,)+1):B10803,)+MATCH(AE289,B:B,)))=AD289,VLOOKUP(AE289,B:D,3,0),IF(AF289="--",INDEX(D:D,MATCH(AE289,INDEX(B:B,MATCH(AE289,B:B,)+1):B10803,)+MATCH(AE289,B:B,)),"---")),"---"))</f>
        <v>---</v>
      </c>
      <c r="AI289" t="str">
        <f t="shared" si="66"/>
        <v>--</v>
      </c>
      <c r="AJ289" t="str">
        <f t="shared" si="67"/>
        <v>GND</v>
      </c>
      <c r="AK289">
        <f t="shared" si="68"/>
        <v>1320</v>
      </c>
      <c r="AL289" t="str">
        <f t="shared" si="69"/>
        <v>---</v>
      </c>
      <c r="AT289" t="str">
        <f t="shared" si="60"/>
        <v>B3B_B7_P</v>
      </c>
      <c r="AU289" t="str">
        <f t="shared" si="61"/>
        <v>--</v>
      </c>
    </row>
    <row r="290" spans="1:47" x14ac:dyDescent="0.25">
      <c r="A290" t="str">
        <f t="shared" si="56"/>
        <v>J2-A46</v>
      </c>
      <c r="B290" t="str">
        <f t="shared" si="57"/>
        <v>B3B_B7_N</v>
      </c>
      <c r="C290" t="str">
        <f t="shared" si="58"/>
        <v>J2-B3B_B7_N</v>
      </c>
      <c r="D290" t="str">
        <f t="shared" si="59"/>
        <v>J2-A46</v>
      </c>
      <c r="E290" t="s">
        <v>410</v>
      </c>
      <c r="F290" t="s">
        <v>215</v>
      </c>
      <c r="G290" t="s">
        <v>696</v>
      </c>
      <c r="L290" t="s">
        <v>892</v>
      </c>
      <c r="M290" t="s">
        <v>428</v>
      </c>
      <c r="N290">
        <v>37.8902</v>
      </c>
      <c r="AB290" t="str">
        <f>B2B!D287</f>
        <v>J2</v>
      </c>
      <c r="AC290" t="str">
        <f>B2B!E287</f>
        <v>A45</v>
      </c>
      <c r="AD290" t="str">
        <f t="shared" si="62"/>
        <v>J2-A45</v>
      </c>
      <c r="AE290" t="str">
        <f t="shared" si="63"/>
        <v>B3B_B7_P</v>
      </c>
      <c r="AF290" t="str">
        <f t="shared" si="64"/>
        <v>T65</v>
      </c>
      <c r="AG290">
        <f t="shared" si="65"/>
        <v>41.052599999999998</v>
      </c>
      <c r="AH290" t="str">
        <f>IF(IFERROR(IF(IF(AF290="--",INDEX(D:D,MATCH(AE290,INDEX(B:B,MATCH(AE290,B:B,)+1):B10804,)+MATCH(AE290,B:B,)))=D290,VLOOKUP(AE290,B:D,3,0),IF(AF290="--",INDEX(D:D,MATCH(AE290,INDEX(B:B,MATCH(AE290,B:B,)+1):B10804,)+MATCH(AE290,B:B,)),"---")),"---")=AD290,"---",IFERROR(IF(IF(AF290="--",INDEX(D:D,MATCH(AE290,INDEX(B:B,MATCH(AE290,B:B,)+1):B10804,)+MATCH(AE290,B:B,)))=AD290,VLOOKUP(AE290,B:D,3,0),IF(AF290="--",INDEX(D:D,MATCH(AE290,INDEX(B:B,MATCH(AE290,B:B,)+1):B10804,)+MATCH(AE290,B:B,)),"---")),"---"))</f>
        <v>---</v>
      </c>
      <c r="AI290" t="str">
        <f t="shared" si="66"/>
        <v>--</v>
      </c>
      <c r="AJ290" t="str">
        <f t="shared" si="67"/>
        <v>B3B_B7_P</v>
      </c>
      <c r="AK290">
        <f t="shared" si="68"/>
        <v>2</v>
      </c>
      <c r="AL290" t="str">
        <f t="shared" si="69"/>
        <v>T65</v>
      </c>
      <c r="AT290" t="str">
        <f t="shared" si="60"/>
        <v>B3B_B7_N</v>
      </c>
      <c r="AU290" t="str">
        <f t="shared" si="61"/>
        <v>--</v>
      </c>
    </row>
    <row r="291" spans="1:47" x14ac:dyDescent="0.25">
      <c r="A291" t="str">
        <f t="shared" si="56"/>
        <v>J2-A47</v>
      </c>
      <c r="B291" t="str">
        <f t="shared" si="57"/>
        <v>B3B_B9_P</v>
      </c>
      <c r="C291" t="str">
        <f t="shared" si="58"/>
        <v>J2-B3B_B9_P</v>
      </c>
      <c r="D291" t="str">
        <f t="shared" si="59"/>
        <v>J2-A47</v>
      </c>
      <c r="E291" t="s">
        <v>410</v>
      </c>
      <c r="F291" t="s">
        <v>216</v>
      </c>
      <c r="G291" t="s">
        <v>706</v>
      </c>
      <c r="L291" t="s">
        <v>893</v>
      </c>
      <c r="M291" t="s">
        <v>428</v>
      </c>
      <c r="N291">
        <v>25.301600000000001</v>
      </c>
      <c r="AB291" t="str">
        <f>B2B!D288</f>
        <v>J2</v>
      </c>
      <c r="AC291" t="str">
        <f>B2B!E288</f>
        <v>A46</v>
      </c>
      <c r="AD291" t="str">
        <f t="shared" si="62"/>
        <v>J2-A46</v>
      </c>
      <c r="AE291" t="str">
        <f t="shared" si="63"/>
        <v>B3B_B7_N</v>
      </c>
      <c r="AF291" t="str">
        <f t="shared" si="64"/>
        <v>P65</v>
      </c>
      <c r="AG291">
        <f t="shared" si="65"/>
        <v>41.108899999999998</v>
      </c>
      <c r="AH291" t="str">
        <f>IF(IFERROR(IF(IF(AF291="--",INDEX(D:D,MATCH(AE291,INDEX(B:B,MATCH(AE291,B:B,)+1):B10805,)+MATCH(AE291,B:B,)))=D291,VLOOKUP(AE291,B:D,3,0),IF(AF291="--",INDEX(D:D,MATCH(AE291,INDEX(B:B,MATCH(AE291,B:B,)+1):B10805,)+MATCH(AE291,B:B,)),"---")),"---")=AD291,"---",IFERROR(IF(IF(AF291="--",INDEX(D:D,MATCH(AE291,INDEX(B:B,MATCH(AE291,B:B,)+1):B10805,)+MATCH(AE291,B:B,)))=AD291,VLOOKUP(AE291,B:D,3,0),IF(AF291="--",INDEX(D:D,MATCH(AE291,INDEX(B:B,MATCH(AE291,B:B,)+1):B10805,)+MATCH(AE291,B:B,)),"---")),"---"))</f>
        <v>---</v>
      </c>
      <c r="AI291" t="str">
        <f t="shared" si="66"/>
        <v>--</v>
      </c>
      <c r="AJ291" t="str">
        <f t="shared" si="67"/>
        <v>B3B_B7_N</v>
      </c>
      <c r="AK291">
        <f t="shared" si="68"/>
        <v>2</v>
      </c>
      <c r="AL291" t="str">
        <f t="shared" si="69"/>
        <v>P65</v>
      </c>
      <c r="AT291" t="str">
        <f t="shared" si="60"/>
        <v>B3B_B9_P</v>
      </c>
      <c r="AU291" t="str">
        <f t="shared" si="61"/>
        <v>--</v>
      </c>
    </row>
    <row r="292" spans="1:47" x14ac:dyDescent="0.25">
      <c r="A292" t="str">
        <f t="shared" si="56"/>
        <v>J2-A48</v>
      </c>
      <c r="B292" t="str">
        <f t="shared" si="57"/>
        <v>B3B_B9_N</v>
      </c>
      <c r="C292" t="str">
        <f t="shared" si="58"/>
        <v>J2-B3B_B9_N</v>
      </c>
      <c r="D292" t="str">
        <f t="shared" si="59"/>
        <v>J2-A48</v>
      </c>
      <c r="E292" t="s">
        <v>410</v>
      </c>
      <c r="F292" t="s">
        <v>217</v>
      </c>
      <c r="G292" t="s">
        <v>704</v>
      </c>
      <c r="L292" t="s">
        <v>894</v>
      </c>
      <c r="M292" t="s">
        <v>428</v>
      </c>
      <c r="N292">
        <v>23.8826</v>
      </c>
      <c r="AB292" t="str">
        <f>B2B!D289</f>
        <v>J2</v>
      </c>
      <c r="AC292" t="str">
        <f>B2B!E289</f>
        <v>A47</v>
      </c>
      <c r="AD292" t="str">
        <f t="shared" si="62"/>
        <v>J2-A47</v>
      </c>
      <c r="AE292" t="str">
        <f t="shared" si="63"/>
        <v>B3B_B9_P</v>
      </c>
      <c r="AF292" t="str">
        <f t="shared" si="64"/>
        <v>V67</v>
      </c>
      <c r="AG292">
        <f t="shared" si="65"/>
        <v>38.815800000000003</v>
      </c>
      <c r="AH292" t="str">
        <f>IF(IFERROR(IF(IF(AF292="--",INDEX(D:D,MATCH(AE292,INDEX(B:B,MATCH(AE292,B:B,)+1):B10806,)+MATCH(AE292,B:B,)))=D292,VLOOKUP(AE292,B:D,3,0),IF(AF292="--",INDEX(D:D,MATCH(AE292,INDEX(B:B,MATCH(AE292,B:B,)+1):B10806,)+MATCH(AE292,B:B,)),"---")),"---")=AD292,"---",IFERROR(IF(IF(AF292="--",INDEX(D:D,MATCH(AE292,INDEX(B:B,MATCH(AE292,B:B,)+1):B10806,)+MATCH(AE292,B:B,)))=AD292,VLOOKUP(AE292,B:D,3,0),IF(AF292="--",INDEX(D:D,MATCH(AE292,INDEX(B:B,MATCH(AE292,B:B,)+1):B10806,)+MATCH(AE292,B:B,)),"---")),"---"))</f>
        <v>---</v>
      </c>
      <c r="AI292" t="str">
        <f t="shared" si="66"/>
        <v>--</v>
      </c>
      <c r="AJ292" t="str">
        <f t="shared" si="67"/>
        <v>B3B_B9_P</v>
      </c>
      <c r="AK292">
        <f t="shared" si="68"/>
        <v>2</v>
      </c>
      <c r="AL292" t="str">
        <f t="shared" si="69"/>
        <v>V67</v>
      </c>
      <c r="AT292" t="str">
        <f t="shared" si="60"/>
        <v>B3B_B9_N</v>
      </c>
      <c r="AU292" t="str">
        <f t="shared" si="61"/>
        <v>--</v>
      </c>
    </row>
    <row r="293" spans="1:47" x14ac:dyDescent="0.25">
      <c r="A293" t="str">
        <f t="shared" si="56"/>
        <v>J2-A49</v>
      </c>
      <c r="B293" t="str">
        <f t="shared" si="57"/>
        <v>B3B_B11_P</v>
      </c>
      <c r="C293" t="str">
        <f t="shared" si="58"/>
        <v>J2-B3B_B11_P</v>
      </c>
      <c r="D293" t="str">
        <f t="shared" si="59"/>
        <v>J2-A49</v>
      </c>
      <c r="E293" t="s">
        <v>410</v>
      </c>
      <c r="F293" t="s">
        <v>218</v>
      </c>
      <c r="G293" t="s">
        <v>632</v>
      </c>
      <c r="L293" t="s">
        <v>895</v>
      </c>
      <c r="M293" t="s">
        <v>428</v>
      </c>
      <c r="N293">
        <v>42.049599999999998</v>
      </c>
      <c r="AB293" t="str">
        <f>B2B!D290</f>
        <v>J2</v>
      </c>
      <c r="AC293" t="str">
        <f>B2B!E290</f>
        <v>A48</v>
      </c>
      <c r="AD293" t="str">
        <f t="shared" si="62"/>
        <v>J2-A48</v>
      </c>
      <c r="AE293" t="str">
        <f t="shared" si="63"/>
        <v>B3B_B9_N</v>
      </c>
      <c r="AF293" t="str">
        <f t="shared" si="64"/>
        <v>T67</v>
      </c>
      <c r="AG293">
        <f t="shared" si="65"/>
        <v>38.937199999999997</v>
      </c>
      <c r="AH293" t="str">
        <f>IF(IFERROR(IF(IF(AF293="--",INDEX(D:D,MATCH(AE293,INDEX(B:B,MATCH(AE293,B:B,)+1):B10807,)+MATCH(AE293,B:B,)))=D293,VLOOKUP(AE293,B:D,3,0),IF(AF293="--",INDEX(D:D,MATCH(AE293,INDEX(B:B,MATCH(AE293,B:B,)+1):B10807,)+MATCH(AE293,B:B,)),"---")),"---")=AD293,"---",IFERROR(IF(IF(AF293="--",INDEX(D:D,MATCH(AE293,INDEX(B:B,MATCH(AE293,B:B,)+1):B10807,)+MATCH(AE293,B:B,)))=AD293,VLOOKUP(AE293,B:D,3,0),IF(AF293="--",INDEX(D:D,MATCH(AE293,INDEX(B:B,MATCH(AE293,B:B,)+1):B10807,)+MATCH(AE293,B:B,)),"---")),"---"))</f>
        <v>---</v>
      </c>
      <c r="AI293" t="str">
        <f t="shared" si="66"/>
        <v>--</v>
      </c>
      <c r="AJ293" t="str">
        <f t="shared" si="67"/>
        <v>B3B_B9_N</v>
      </c>
      <c r="AK293">
        <f t="shared" si="68"/>
        <v>2</v>
      </c>
      <c r="AL293" t="str">
        <f t="shared" si="69"/>
        <v>T67</v>
      </c>
      <c r="AT293" t="str">
        <f t="shared" si="60"/>
        <v>B3B_B11_P</v>
      </c>
      <c r="AU293" t="str">
        <f t="shared" si="61"/>
        <v>--</v>
      </c>
    </row>
    <row r="294" spans="1:47" x14ac:dyDescent="0.25">
      <c r="A294" t="str">
        <f t="shared" si="56"/>
        <v>J2-A50</v>
      </c>
      <c r="B294" t="str">
        <f t="shared" si="57"/>
        <v>B3B_B11_N</v>
      </c>
      <c r="C294" t="str">
        <f t="shared" si="58"/>
        <v>J2-B3B_B11_N</v>
      </c>
      <c r="D294" t="str">
        <f t="shared" si="59"/>
        <v>J2-A50</v>
      </c>
      <c r="E294" t="s">
        <v>410</v>
      </c>
      <c r="F294" t="s">
        <v>219</v>
      </c>
      <c r="G294" t="s">
        <v>630</v>
      </c>
      <c r="L294" t="s">
        <v>896</v>
      </c>
      <c r="M294" t="s">
        <v>428</v>
      </c>
      <c r="N294">
        <v>40.302199999999999</v>
      </c>
      <c r="AB294" t="str">
        <f>B2B!D291</f>
        <v>J2</v>
      </c>
      <c r="AC294" t="str">
        <f>B2B!E291</f>
        <v>A49</v>
      </c>
      <c r="AD294" t="str">
        <f t="shared" si="62"/>
        <v>J2-A49</v>
      </c>
      <c r="AE294" t="str">
        <f t="shared" si="63"/>
        <v>B3B_B11_P</v>
      </c>
      <c r="AF294" t="str">
        <f t="shared" si="64"/>
        <v>V77</v>
      </c>
      <c r="AG294">
        <f t="shared" si="65"/>
        <v>40.079099999999997</v>
      </c>
      <c r="AH294" t="str">
        <f>IF(IFERROR(IF(IF(AF294="--",INDEX(D:D,MATCH(AE294,INDEX(B:B,MATCH(AE294,B:B,)+1):B10808,)+MATCH(AE294,B:B,)))=D294,VLOOKUP(AE294,B:D,3,0),IF(AF294="--",INDEX(D:D,MATCH(AE294,INDEX(B:B,MATCH(AE294,B:B,)+1):B10808,)+MATCH(AE294,B:B,)),"---")),"---")=AD294,"---",IFERROR(IF(IF(AF294="--",INDEX(D:D,MATCH(AE294,INDEX(B:B,MATCH(AE294,B:B,)+1):B10808,)+MATCH(AE294,B:B,)))=AD294,VLOOKUP(AE294,B:D,3,0),IF(AF294="--",INDEX(D:D,MATCH(AE294,INDEX(B:B,MATCH(AE294,B:B,)+1):B10808,)+MATCH(AE294,B:B,)),"---")),"---"))</f>
        <v>---</v>
      </c>
      <c r="AI294" t="str">
        <f t="shared" si="66"/>
        <v>--</v>
      </c>
      <c r="AJ294" t="str">
        <f t="shared" si="67"/>
        <v>B3B_B11_P</v>
      </c>
      <c r="AK294">
        <f t="shared" si="68"/>
        <v>2</v>
      </c>
      <c r="AL294" t="str">
        <f t="shared" si="69"/>
        <v>V77</v>
      </c>
      <c r="AT294" t="str">
        <f t="shared" si="60"/>
        <v>B3B_B11_N</v>
      </c>
      <c r="AU294" t="str">
        <f t="shared" si="61"/>
        <v>--</v>
      </c>
    </row>
    <row r="295" spans="1:47" x14ac:dyDescent="0.25">
      <c r="A295" t="str">
        <f t="shared" si="56"/>
        <v>J2-A51</v>
      </c>
      <c r="B295" t="str">
        <f t="shared" si="57"/>
        <v>GND</v>
      </c>
      <c r="C295" t="str">
        <f t="shared" si="58"/>
        <v>J2-GND</v>
      </c>
      <c r="D295" t="str">
        <f t="shared" si="59"/>
        <v>J2-A51</v>
      </c>
      <c r="E295" t="s">
        <v>410</v>
      </c>
      <c r="F295" t="s">
        <v>220</v>
      </c>
      <c r="G295" t="s">
        <v>433</v>
      </c>
      <c r="L295" t="s">
        <v>897</v>
      </c>
      <c r="M295" t="s">
        <v>428</v>
      </c>
      <c r="N295">
        <v>24.764500000000002</v>
      </c>
      <c r="AB295" t="str">
        <f>B2B!D292</f>
        <v>J2</v>
      </c>
      <c r="AC295" t="str">
        <f>B2B!E292</f>
        <v>A50</v>
      </c>
      <c r="AD295" t="str">
        <f t="shared" si="62"/>
        <v>J2-A50</v>
      </c>
      <c r="AE295" t="str">
        <f t="shared" si="63"/>
        <v>B3B_B11_N</v>
      </c>
      <c r="AF295" t="str">
        <f t="shared" si="64"/>
        <v>T77</v>
      </c>
      <c r="AG295">
        <f t="shared" si="65"/>
        <v>40.2288</v>
      </c>
      <c r="AH295" t="str">
        <f>IF(IFERROR(IF(IF(AF295="--",INDEX(D:D,MATCH(AE295,INDEX(B:B,MATCH(AE295,B:B,)+1):B10809,)+MATCH(AE295,B:B,)))=D295,VLOOKUP(AE295,B:D,3,0),IF(AF295="--",INDEX(D:D,MATCH(AE295,INDEX(B:B,MATCH(AE295,B:B,)+1):B10809,)+MATCH(AE295,B:B,)),"---")),"---")=AD295,"---",IFERROR(IF(IF(AF295="--",INDEX(D:D,MATCH(AE295,INDEX(B:B,MATCH(AE295,B:B,)+1):B10809,)+MATCH(AE295,B:B,)))=AD295,VLOOKUP(AE295,B:D,3,0),IF(AF295="--",INDEX(D:D,MATCH(AE295,INDEX(B:B,MATCH(AE295,B:B,)+1):B10809,)+MATCH(AE295,B:B,)),"---")),"---"))</f>
        <v>---</v>
      </c>
      <c r="AI295" t="str">
        <f t="shared" si="66"/>
        <v>--</v>
      </c>
      <c r="AJ295" t="str">
        <f t="shared" si="67"/>
        <v>B3B_B11_N</v>
      </c>
      <c r="AK295">
        <f t="shared" si="68"/>
        <v>2</v>
      </c>
      <c r="AL295" t="str">
        <f t="shared" si="69"/>
        <v>T77</v>
      </c>
      <c r="AT295" t="str">
        <f t="shared" si="60"/>
        <v>GND</v>
      </c>
      <c r="AU295" t="str">
        <f t="shared" si="61"/>
        <v>--</v>
      </c>
    </row>
    <row r="296" spans="1:47" x14ac:dyDescent="0.25">
      <c r="A296" t="str">
        <f t="shared" si="56"/>
        <v>J2-A52</v>
      </c>
      <c r="B296" t="str">
        <f t="shared" si="57"/>
        <v>B3B_B19_P</v>
      </c>
      <c r="C296" t="str">
        <f t="shared" si="58"/>
        <v>J2-B3B_B19_P</v>
      </c>
      <c r="D296" t="str">
        <f t="shared" si="59"/>
        <v>J2-A52</v>
      </c>
      <c r="E296" t="s">
        <v>410</v>
      </c>
      <c r="F296" t="s">
        <v>221</v>
      </c>
      <c r="G296" t="s">
        <v>658</v>
      </c>
      <c r="L296" t="s">
        <v>898</v>
      </c>
      <c r="M296" t="s">
        <v>428</v>
      </c>
      <c r="N296">
        <v>25.493300000000001</v>
      </c>
      <c r="AB296" t="str">
        <f>B2B!D293</f>
        <v>J2</v>
      </c>
      <c r="AC296" t="str">
        <f>B2B!E293</f>
        <v>A51</v>
      </c>
      <c r="AD296" t="str">
        <f t="shared" si="62"/>
        <v>J2-A51</v>
      </c>
      <c r="AE296" t="str">
        <f t="shared" si="63"/>
        <v>GND</v>
      </c>
      <c r="AF296" t="str">
        <f t="shared" si="64"/>
        <v>---</v>
      </c>
      <c r="AG296" t="str">
        <f t="shared" si="65"/>
        <v>---</v>
      </c>
      <c r="AH296" t="str">
        <f>IF(IFERROR(IF(IF(AF296="--",INDEX(D:D,MATCH(AE296,INDEX(B:B,MATCH(AE296,B:B,)+1):B10810,)+MATCH(AE296,B:B,)))=D296,VLOOKUP(AE296,B:D,3,0),IF(AF296="--",INDEX(D:D,MATCH(AE296,INDEX(B:B,MATCH(AE296,B:B,)+1):B10810,)+MATCH(AE296,B:B,)),"---")),"---")=AD296,"---",IFERROR(IF(IF(AF296="--",INDEX(D:D,MATCH(AE296,INDEX(B:B,MATCH(AE296,B:B,)+1):B10810,)+MATCH(AE296,B:B,)))=AD296,VLOOKUP(AE296,B:D,3,0),IF(AF296="--",INDEX(D:D,MATCH(AE296,INDEX(B:B,MATCH(AE296,B:B,)+1):B10810,)+MATCH(AE296,B:B,)),"---")),"---"))</f>
        <v>---</v>
      </c>
      <c r="AI296" t="str">
        <f t="shared" si="66"/>
        <v>--</v>
      </c>
      <c r="AJ296" t="str">
        <f t="shared" si="67"/>
        <v>GND</v>
      </c>
      <c r="AK296">
        <f t="shared" si="68"/>
        <v>1320</v>
      </c>
      <c r="AL296" t="str">
        <f t="shared" si="69"/>
        <v>---</v>
      </c>
      <c r="AT296" t="str">
        <f t="shared" si="60"/>
        <v>B3B_B19_P</v>
      </c>
      <c r="AU296" t="str">
        <f t="shared" si="61"/>
        <v>--</v>
      </c>
    </row>
    <row r="297" spans="1:47" x14ac:dyDescent="0.25">
      <c r="A297" t="str">
        <f t="shared" si="56"/>
        <v>J2-A53</v>
      </c>
      <c r="B297" t="str">
        <f t="shared" si="57"/>
        <v>B3B_B19_N</v>
      </c>
      <c r="C297" t="str">
        <f t="shared" si="58"/>
        <v>J2-B3B_B19_N</v>
      </c>
      <c r="D297" t="str">
        <f t="shared" si="59"/>
        <v>J2-A53</v>
      </c>
      <c r="E297" t="s">
        <v>410</v>
      </c>
      <c r="F297" t="s">
        <v>222</v>
      </c>
      <c r="G297" t="s">
        <v>657</v>
      </c>
      <c r="L297" t="s">
        <v>899</v>
      </c>
      <c r="M297" t="s">
        <v>428</v>
      </c>
      <c r="N297">
        <v>25.978999999999999</v>
      </c>
      <c r="AB297" t="str">
        <f>B2B!D294</f>
        <v>J2</v>
      </c>
      <c r="AC297" t="str">
        <f>B2B!E294</f>
        <v>A52</v>
      </c>
      <c r="AD297" t="str">
        <f t="shared" si="62"/>
        <v>J2-A52</v>
      </c>
      <c r="AE297" t="str">
        <f t="shared" si="63"/>
        <v>B3B_B19_P</v>
      </c>
      <c r="AF297" t="str">
        <f t="shared" si="64"/>
        <v>B66</v>
      </c>
      <c r="AG297">
        <f t="shared" si="65"/>
        <v>29.2561</v>
      </c>
      <c r="AH297" t="str">
        <f>IF(IFERROR(IF(IF(AF297="--",INDEX(D:D,MATCH(AE297,INDEX(B:B,MATCH(AE297,B:B,)+1):B10811,)+MATCH(AE297,B:B,)))=D297,VLOOKUP(AE297,B:D,3,0),IF(AF297="--",INDEX(D:D,MATCH(AE297,INDEX(B:B,MATCH(AE297,B:B,)+1):B10811,)+MATCH(AE297,B:B,)),"---")),"---")=AD297,"---",IFERROR(IF(IF(AF297="--",INDEX(D:D,MATCH(AE297,INDEX(B:B,MATCH(AE297,B:B,)+1):B10811,)+MATCH(AE297,B:B,)))=AD297,VLOOKUP(AE297,B:D,3,0),IF(AF297="--",INDEX(D:D,MATCH(AE297,INDEX(B:B,MATCH(AE297,B:B,)+1):B10811,)+MATCH(AE297,B:B,)),"---")),"---"))</f>
        <v>---</v>
      </c>
      <c r="AI297" t="str">
        <f t="shared" si="66"/>
        <v>--</v>
      </c>
      <c r="AJ297" t="str">
        <f t="shared" si="67"/>
        <v>B3B_B19_P</v>
      </c>
      <c r="AK297">
        <f t="shared" si="68"/>
        <v>2</v>
      </c>
      <c r="AL297" t="str">
        <f t="shared" si="69"/>
        <v>B66</v>
      </c>
      <c r="AT297" t="str">
        <f t="shared" si="60"/>
        <v>B3B_B19_N</v>
      </c>
      <c r="AU297" t="str">
        <f t="shared" si="61"/>
        <v>--</v>
      </c>
    </row>
    <row r="298" spans="1:47" x14ac:dyDescent="0.25">
      <c r="A298" t="str">
        <f t="shared" si="56"/>
        <v>J2-A54</v>
      </c>
      <c r="B298" t="str">
        <f t="shared" si="57"/>
        <v>B3B_B20_P</v>
      </c>
      <c r="C298" t="str">
        <f t="shared" si="58"/>
        <v>J2-B3B_B20_P</v>
      </c>
      <c r="D298" t="str">
        <f t="shared" si="59"/>
        <v>J2-A54</v>
      </c>
      <c r="E298" t="s">
        <v>410</v>
      </c>
      <c r="F298" t="s">
        <v>223</v>
      </c>
      <c r="G298" t="s">
        <v>665</v>
      </c>
      <c r="L298" t="s">
        <v>483</v>
      </c>
      <c r="M298" t="s">
        <v>428</v>
      </c>
      <c r="N298">
        <v>54.879199999999997</v>
      </c>
      <c r="AB298" t="str">
        <f>B2B!D295</f>
        <v>J2</v>
      </c>
      <c r="AC298" t="str">
        <f>B2B!E295</f>
        <v>A53</v>
      </c>
      <c r="AD298" t="str">
        <f t="shared" si="62"/>
        <v>J2-A53</v>
      </c>
      <c r="AE298" t="str">
        <f t="shared" si="63"/>
        <v>B3B_B19_N</v>
      </c>
      <c r="AF298" t="str">
        <f t="shared" si="64"/>
        <v>A66</v>
      </c>
      <c r="AG298">
        <f t="shared" si="65"/>
        <v>29.2667</v>
      </c>
      <c r="AH298" t="str">
        <f>IF(IFERROR(IF(IF(AF298="--",INDEX(D:D,MATCH(AE298,INDEX(B:B,MATCH(AE298,B:B,)+1):B10812,)+MATCH(AE298,B:B,)))=D298,VLOOKUP(AE298,B:D,3,0),IF(AF298="--",INDEX(D:D,MATCH(AE298,INDEX(B:B,MATCH(AE298,B:B,)+1):B10812,)+MATCH(AE298,B:B,)),"---")),"---")=AD298,"---",IFERROR(IF(IF(AF298="--",INDEX(D:D,MATCH(AE298,INDEX(B:B,MATCH(AE298,B:B,)+1):B10812,)+MATCH(AE298,B:B,)))=AD298,VLOOKUP(AE298,B:D,3,0),IF(AF298="--",INDEX(D:D,MATCH(AE298,INDEX(B:B,MATCH(AE298,B:B,)+1):B10812,)+MATCH(AE298,B:B,)),"---")),"---"))</f>
        <v>---</v>
      </c>
      <c r="AI298" t="str">
        <f t="shared" si="66"/>
        <v>--</v>
      </c>
      <c r="AJ298" t="str">
        <f t="shared" si="67"/>
        <v>B3B_B19_N</v>
      </c>
      <c r="AK298">
        <f t="shared" si="68"/>
        <v>2</v>
      </c>
      <c r="AL298" t="str">
        <f t="shared" si="69"/>
        <v>A66</v>
      </c>
      <c r="AT298" t="str">
        <f t="shared" si="60"/>
        <v>B3B_B20_P</v>
      </c>
      <c r="AU298" t="str">
        <f t="shared" si="61"/>
        <v>--</v>
      </c>
    </row>
    <row r="299" spans="1:47" x14ac:dyDescent="0.25">
      <c r="A299" t="str">
        <f t="shared" si="56"/>
        <v>J2-A55</v>
      </c>
      <c r="B299" t="str">
        <f t="shared" si="57"/>
        <v>B3B_B20_N</v>
      </c>
      <c r="C299" t="str">
        <f t="shared" si="58"/>
        <v>J2-B3B_B20_N</v>
      </c>
      <c r="D299" t="str">
        <f t="shared" si="59"/>
        <v>J2-A55</v>
      </c>
      <c r="E299" t="s">
        <v>410</v>
      </c>
      <c r="F299" t="s">
        <v>224</v>
      </c>
      <c r="G299" t="s">
        <v>663</v>
      </c>
      <c r="L299" t="s">
        <v>590</v>
      </c>
      <c r="M299" t="s">
        <v>428</v>
      </c>
      <c r="N299">
        <v>52.4803</v>
      </c>
      <c r="AB299" t="str">
        <f>B2B!D296</f>
        <v>J2</v>
      </c>
      <c r="AC299" t="str">
        <f>B2B!E296</f>
        <v>A54</v>
      </c>
      <c r="AD299" t="str">
        <f t="shared" si="62"/>
        <v>J2-A54</v>
      </c>
      <c r="AE299" t="str">
        <f t="shared" si="63"/>
        <v>B3B_B20_P</v>
      </c>
      <c r="AF299" t="str">
        <f t="shared" si="64"/>
        <v>B70</v>
      </c>
      <c r="AG299">
        <f t="shared" si="65"/>
        <v>29.472899999999999</v>
      </c>
      <c r="AH299" t="str">
        <f>IF(IFERROR(IF(IF(AF299="--",INDEX(D:D,MATCH(AE299,INDEX(B:B,MATCH(AE299,B:B,)+1):B10813,)+MATCH(AE299,B:B,)))=D299,VLOOKUP(AE299,B:D,3,0),IF(AF299="--",INDEX(D:D,MATCH(AE299,INDEX(B:B,MATCH(AE299,B:B,)+1):B10813,)+MATCH(AE299,B:B,)),"---")),"---")=AD299,"---",IFERROR(IF(IF(AF299="--",INDEX(D:D,MATCH(AE299,INDEX(B:B,MATCH(AE299,B:B,)+1):B10813,)+MATCH(AE299,B:B,)))=AD299,VLOOKUP(AE299,B:D,3,0),IF(AF299="--",INDEX(D:D,MATCH(AE299,INDEX(B:B,MATCH(AE299,B:B,)+1):B10813,)+MATCH(AE299,B:B,)),"---")),"---"))</f>
        <v>---</v>
      </c>
      <c r="AI299" t="str">
        <f t="shared" si="66"/>
        <v>--</v>
      </c>
      <c r="AJ299" t="str">
        <f t="shared" si="67"/>
        <v>B3B_B20_P</v>
      </c>
      <c r="AK299">
        <f t="shared" si="68"/>
        <v>2</v>
      </c>
      <c r="AL299" t="str">
        <f t="shared" si="69"/>
        <v>B70</v>
      </c>
      <c r="AT299" t="str">
        <f t="shared" si="60"/>
        <v>B3B_B20_N</v>
      </c>
      <c r="AU299" t="str">
        <f t="shared" si="61"/>
        <v>--</v>
      </c>
    </row>
    <row r="300" spans="1:47" x14ac:dyDescent="0.25">
      <c r="A300" t="str">
        <f t="shared" si="56"/>
        <v>J2-A56</v>
      </c>
      <c r="B300" t="str">
        <f t="shared" si="57"/>
        <v>B3B_B21_P</v>
      </c>
      <c r="C300" t="str">
        <f t="shared" si="58"/>
        <v>J2-B3B_B21_P</v>
      </c>
      <c r="D300" t="str">
        <f t="shared" si="59"/>
        <v>J2-A56</v>
      </c>
      <c r="E300" t="s">
        <v>410</v>
      </c>
      <c r="F300" t="s">
        <v>225</v>
      </c>
      <c r="G300" t="s">
        <v>668</v>
      </c>
      <c r="L300" t="s">
        <v>686</v>
      </c>
      <c r="M300" t="s">
        <v>428</v>
      </c>
      <c r="N300">
        <v>50.747799999999998</v>
      </c>
      <c r="AB300" t="str">
        <f>B2B!D297</f>
        <v>J2</v>
      </c>
      <c r="AC300" t="str">
        <f>B2B!E297</f>
        <v>A55</v>
      </c>
      <c r="AD300" t="str">
        <f t="shared" si="62"/>
        <v>J2-A55</v>
      </c>
      <c r="AE300" t="str">
        <f t="shared" si="63"/>
        <v>B3B_B20_N</v>
      </c>
      <c r="AF300" t="str">
        <f t="shared" si="64"/>
        <v>A70</v>
      </c>
      <c r="AG300">
        <f t="shared" si="65"/>
        <v>29.486799999999999</v>
      </c>
      <c r="AH300" t="str">
        <f>IF(IFERROR(IF(IF(AF300="--",INDEX(D:D,MATCH(AE300,INDEX(B:B,MATCH(AE300,B:B,)+1):B10814,)+MATCH(AE300,B:B,)))=D300,VLOOKUP(AE300,B:D,3,0),IF(AF300="--",INDEX(D:D,MATCH(AE300,INDEX(B:B,MATCH(AE300,B:B,)+1):B10814,)+MATCH(AE300,B:B,)),"---")),"---")=AD300,"---",IFERROR(IF(IF(AF300="--",INDEX(D:D,MATCH(AE300,INDEX(B:B,MATCH(AE300,B:B,)+1):B10814,)+MATCH(AE300,B:B,)))=AD300,VLOOKUP(AE300,B:D,3,0),IF(AF300="--",INDEX(D:D,MATCH(AE300,INDEX(B:B,MATCH(AE300,B:B,)+1):B10814,)+MATCH(AE300,B:B,)),"---")),"---"))</f>
        <v>---</v>
      </c>
      <c r="AI300" t="str">
        <f t="shared" si="66"/>
        <v>--</v>
      </c>
      <c r="AJ300" t="str">
        <f t="shared" si="67"/>
        <v>B3B_B20_N</v>
      </c>
      <c r="AK300">
        <f t="shared" si="68"/>
        <v>2</v>
      </c>
      <c r="AL300" t="str">
        <f t="shared" si="69"/>
        <v>A70</v>
      </c>
      <c r="AT300" t="str">
        <f t="shared" si="60"/>
        <v>B3B_B21_P</v>
      </c>
      <c r="AU300" t="str">
        <f t="shared" si="61"/>
        <v>--</v>
      </c>
    </row>
    <row r="301" spans="1:47" x14ac:dyDescent="0.25">
      <c r="A301" t="str">
        <f t="shared" si="56"/>
        <v>J2-A57</v>
      </c>
      <c r="B301" t="str">
        <f t="shared" si="57"/>
        <v>B3B_B21_N</v>
      </c>
      <c r="C301" t="str">
        <f t="shared" si="58"/>
        <v>J2-B3B_B21_N</v>
      </c>
      <c r="D301" t="str">
        <f t="shared" si="59"/>
        <v>J2-A57</v>
      </c>
      <c r="E301" t="s">
        <v>410</v>
      </c>
      <c r="F301" t="s">
        <v>226</v>
      </c>
      <c r="G301" t="s">
        <v>667</v>
      </c>
      <c r="L301" t="s">
        <v>782</v>
      </c>
      <c r="M301" t="s">
        <v>428</v>
      </c>
      <c r="N301">
        <v>52.037599999999998</v>
      </c>
      <c r="AB301" t="str">
        <f>B2B!D298</f>
        <v>J2</v>
      </c>
      <c r="AC301" t="str">
        <f>B2B!E298</f>
        <v>A56</v>
      </c>
      <c r="AD301" t="str">
        <f t="shared" si="62"/>
        <v>J2-A56</v>
      </c>
      <c r="AE301" t="str">
        <f t="shared" si="63"/>
        <v>B3B_B21_P</v>
      </c>
      <c r="AF301" t="str">
        <f t="shared" si="64"/>
        <v>B73</v>
      </c>
      <c r="AG301">
        <f t="shared" si="65"/>
        <v>30.6313</v>
      </c>
      <c r="AH301" t="str">
        <f>IF(IFERROR(IF(IF(AF301="--",INDEX(D:D,MATCH(AE301,INDEX(B:B,MATCH(AE301,B:B,)+1):B10815,)+MATCH(AE301,B:B,)))=D301,VLOOKUP(AE301,B:D,3,0),IF(AF301="--",INDEX(D:D,MATCH(AE301,INDEX(B:B,MATCH(AE301,B:B,)+1):B10815,)+MATCH(AE301,B:B,)),"---")),"---")=AD301,"---",IFERROR(IF(IF(AF301="--",INDEX(D:D,MATCH(AE301,INDEX(B:B,MATCH(AE301,B:B,)+1):B10815,)+MATCH(AE301,B:B,)))=AD301,VLOOKUP(AE301,B:D,3,0),IF(AF301="--",INDEX(D:D,MATCH(AE301,INDEX(B:B,MATCH(AE301,B:B,)+1):B10815,)+MATCH(AE301,B:B,)),"---")),"---"))</f>
        <v>---</v>
      </c>
      <c r="AI301" t="str">
        <f t="shared" si="66"/>
        <v>--</v>
      </c>
      <c r="AJ301" t="str">
        <f t="shared" si="67"/>
        <v>B3B_B21_P</v>
      </c>
      <c r="AK301">
        <f t="shared" si="68"/>
        <v>2</v>
      </c>
      <c r="AL301" t="str">
        <f t="shared" si="69"/>
        <v>B73</v>
      </c>
      <c r="AT301" t="str">
        <f t="shared" si="60"/>
        <v>B3B_B21_N</v>
      </c>
      <c r="AU301" t="str">
        <f t="shared" si="61"/>
        <v>--</v>
      </c>
    </row>
    <row r="302" spans="1:47" x14ac:dyDescent="0.25">
      <c r="A302" t="str">
        <f t="shared" si="56"/>
        <v>J2-A58</v>
      </c>
      <c r="B302" t="str">
        <f t="shared" si="57"/>
        <v>GND</v>
      </c>
      <c r="C302" t="str">
        <f t="shared" si="58"/>
        <v>J2-GND</v>
      </c>
      <c r="D302" t="str">
        <f t="shared" si="59"/>
        <v>J2-A58</v>
      </c>
      <c r="E302" t="s">
        <v>410</v>
      </c>
      <c r="F302" t="s">
        <v>227</v>
      </c>
      <c r="G302" t="s">
        <v>433</v>
      </c>
      <c r="L302" t="s">
        <v>688</v>
      </c>
      <c r="M302" t="s">
        <v>428</v>
      </c>
      <c r="N302">
        <v>49.679000000000002</v>
      </c>
      <c r="AB302" t="str">
        <f>B2B!D299</f>
        <v>J2</v>
      </c>
      <c r="AC302" t="str">
        <f>B2B!E299</f>
        <v>A57</v>
      </c>
      <c r="AD302" t="str">
        <f t="shared" si="62"/>
        <v>J2-A57</v>
      </c>
      <c r="AE302" t="str">
        <f t="shared" si="63"/>
        <v>B3B_B21_N</v>
      </c>
      <c r="AF302" t="str">
        <f t="shared" si="64"/>
        <v>A76</v>
      </c>
      <c r="AG302">
        <f t="shared" si="65"/>
        <v>30.748999999999999</v>
      </c>
      <c r="AH302" t="str">
        <f>IF(IFERROR(IF(IF(AF302="--",INDEX(D:D,MATCH(AE302,INDEX(B:B,MATCH(AE302,B:B,)+1):B10816,)+MATCH(AE302,B:B,)))=D302,VLOOKUP(AE302,B:D,3,0),IF(AF302="--",INDEX(D:D,MATCH(AE302,INDEX(B:B,MATCH(AE302,B:B,)+1):B10816,)+MATCH(AE302,B:B,)),"---")),"---")=AD302,"---",IFERROR(IF(IF(AF302="--",INDEX(D:D,MATCH(AE302,INDEX(B:B,MATCH(AE302,B:B,)+1):B10816,)+MATCH(AE302,B:B,)))=AD302,VLOOKUP(AE302,B:D,3,0),IF(AF302="--",INDEX(D:D,MATCH(AE302,INDEX(B:B,MATCH(AE302,B:B,)+1):B10816,)+MATCH(AE302,B:B,)),"---")),"---"))</f>
        <v>---</v>
      </c>
      <c r="AI302" t="str">
        <f t="shared" si="66"/>
        <v>--</v>
      </c>
      <c r="AJ302" t="str">
        <f t="shared" si="67"/>
        <v>B3B_B21_N</v>
      </c>
      <c r="AK302">
        <f t="shared" si="68"/>
        <v>2</v>
      </c>
      <c r="AL302" t="str">
        <f t="shared" si="69"/>
        <v>A76</v>
      </c>
      <c r="AT302" t="str">
        <f t="shared" si="60"/>
        <v>GND</v>
      </c>
      <c r="AU302" t="str">
        <f t="shared" si="61"/>
        <v>--</v>
      </c>
    </row>
    <row r="303" spans="1:47" x14ac:dyDescent="0.25">
      <c r="A303" t="str">
        <f t="shared" si="56"/>
        <v>J2-A59</v>
      </c>
      <c r="B303" t="str">
        <f t="shared" si="57"/>
        <v>12.0V</v>
      </c>
      <c r="C303" t="str">
        <f t="shared" si="58"/>
        <v>J2-12.0V</v>
      </c>
      <c r="D303" t="str">
        <f t="shared" si="59"/>
        <v>J2-A59</v>
      </c>
      <c r="E303" t="s">
        <v>410</v>
      </c>
      <c r="F303" t="s">
        <v>228</v>
      </c>
      <c r="G303" t="s">
        <v>443</v>
      </c>
      <c r="L303" t="s">
        <v>784</v>
      </c>
      <c r="M303" t="s">
        <v>428</v>
      </c>
      <c r="N303">
        <v>49.631300000000003</v>
      </c>
      <c r="AB303" t="str">
        <f>B2B!D300</f>
        <v>J2</v>
      </c>
      <c r="AC303" t="str">
        <f>B2B!E300</f>
        <v>A58</v>
      </c>
      <c r="AD303" t="str">
        <f t="shared" si="62"/>
        <v>J2-A58</v>
      </c>
      <c r="AE303" t="str">
        <f t="shared" si="63"/>
        <v>GND</v>
      </c>
      <c r="AF303" t="str">
        <f t="shared" si="64"/>
        <v>---</v>
      </c>
      <c r="AG303" t="str">
        <f t="shared" si="65"/>
        <v>---</v>
      </c>
      <c r="AH303" t="str">
        <f>IF(IFERROR(IF(IF(AF303="--",INDEX(D:D,MATCH(AE303,INDEX(B:B,MATCH(AE303,B:B,)+1):B10817,)+MATCH(AE303,B:B,)))=D303,VLOOKUP(AE303,B:D,3,0),IF(AF303="--",INDEX(D:D,MATCH(AE303,INDEX(B:B,MATCH(AE303,B:B,)+1):B10817,)+MATCH(AE303,B:B,)),"---")),"---")=AD303,"---",IFERROR(IF(IF(AF303="--",INDEX(D:D,MATCH(AE303,INDEX(B:B,MATCH(AE303,B:B,)+1):B10817,)+MATCH(AE303,B:B,)))=AD303,VLOOKUP(AE303,B:D,3,0),IF(AF303="--",INDEX(D:D,MATCH(AE303,INDEX(B:B,MATCH(AE303,B:B,)+1):B10817,)+MATCH(AE303,B:B,)),"---")),"---"))</f>
        <v>---</v>
      </c>
      <c r="AI303" t="str">
        <f t="shared" si="66"/>
        <v>--</v>
      </c>
      <c r="AJ303" t="str">
        <f t="shared" si="67"/>
        <v>GND</v>
      </c>
      <c r="AK303">
        <f t="shared" si="68"/>
        <v>1320</v>
      </c>
      <c r="AL303" t="str">
        <f t="shared" si="69"/>
        <v>---</v>
      </c>
      <c r="AT303" t="str">
        <f t="shared" si="60"/>
        <v>12.0V</v>
      </c>
      <c r="AU303" t="str">
        <f t="shared" si="61"/>
        <v>--</v>
      </c>
    </row>
    <row r="304" spans="1:47" x14ac:dyDescent="0.25">
      <c r="A304" t="str">
        <f t="shared" si="56"/>
        <v>J2-A60</v>
      </c>
      <c r="B304" t="str">
        <f t="shared" si="57"/>
        <v>12.0V</v>
      </c>
      <c r="C304" t="str">
        <f t="shared" si="58"/>
        <v>J2-12.0V</v>
      </c>
      <c r="D304" t="str">
        <f t="shared" si="59"/>
        <v>J2-A60</v>
      </c>
      <c r="E304" t="s">
        <v>410</v>
      </c>
      <c r="F304" t="s">
        <v>229</v>
      </c>
      <c r="G304" t="s">
        <v>443</v>
      </c>
      <c r="L304" t="s">
        <v>690</v>
      </c>
      <c r="M304" t="s">
        <v>428</v>
      </c>
      <c r="N304">
        <v>50.468600000000002</v>
      </c>
      <c r="AB304" t="str">
        <f>B2B!D301</f>
        <v>J2</v>
      </c>
      <c r="AC304" t="str">
        <f>B2B!E301</f>
        <v>A59</v>
      </c>
      <c r="AD304" t="str">
        <f t="shared" si="62"/>
        <v>J2-A59</v>
      </c>
      <c r="AE304" t="str">
        <f t="shared" si="63"/>
        <v>12.0V</v>
      </c>
      <c r="AF304" t="str">
        <f t="shared" si="64"/>
        <v>--</v>
      </c>
      <c r="AG304">
        <f t="shared" si="65"/>
        <v>105.446</v>
      </c>
      <c r="AH304" t="str">
        <f>IF(IFERROR(IF(IF(AF304="--",INDEX(D:D,MATCH(AE304,INDEX(B:B,MATCH(AE304,B:B,)+1):B10818,)+MATCH(AE304,B:B,)))=D304,VLOOKUP(AE304,B:D,3,0),IF(AF304="--",INDEX(D:D,MATCH(AE304,INDEX(B:B,MATCH(AE304,B:B,)+1):B10818,)+MATCH(AE304,B:B,)),"---")),"---")=AD304,"---",IFERROR(IF(IF(AF304="--",INDEX(D:D,MATCH(AE304,INDEX(B:B,MATCH(AE304,B:B,)+1):B10818,)+MATCH(AE304,B:B,)))=AD304,VLOOKUP(AE304,B:D,3,0),IF(AF304="--",INDEX(D:D,MATCH(AE304,INDEX(B:B,MATCH(AE304,B:B,)+1):B10818,)+MATCH(AE304,B:B,)),"---")),"---"))</f>
        <v>J1-A60</v>
      </c>
      <c r="AI304" t="str">
        <f t="shared" si="66"/>
        <v>--</v>
      </c>
      <c r="AJ304" t="str">
        <f t="shared" si="67"/>
        <v>12.0V</v>
      </c>
      <c r="AK304">
        <f t="shared" si="68"/>
        <v>64</v>
      </c>
      <c r="AL304" t="str">
        <f t="shared" si="69"/>
        <v>--</v>
      </c>
      <c r="AT304" t="str">
        <f t="shared" si="60"/>
        <v>12.0V</v>
      </c>
      <c r="AU304" t="str">
        <f t="shared" si="61"/>
        <v>--</v>
      </c>
    </row>
    <row r="305" spans="1:47" x14ac:dyDescent="0.25">
      <c r="A305" t="str">
        <f t="shared" si="56"/>
        <v>J2-B1</v>
      </c>
      <c r="B305" t="str">
        <f t="shared" si="57"/>
        <v>NetJ2_B1</v>
      </c>
      <c r="C305" t="str">
        <f t="shared" si="58"/>
        <v>J2-NetJ2_B1</v>
      </c>
      <c r="D305" t="str">
        <f t="shared" si="59"/>
        <v>J2-B1</v>
      </c>
      <c r="E305" t="s">
        <v>410</v>
      </c>
      <c r="F305" t="s">
        <v>230</v>
      </c>
      <c r="G305" t="s">
        <v>900</v>
      </c>
      <c r="L305" t="s">
        <v>788</v>
      </c>
      <c r="M305" t="s">
        <v>428</v>
      </c>
      <c r="N305">
        <v>51.698099999999997</v>
      </c>
      <c r="AB305" t="str">
        <f>B2B!D302</f>
        <v>J2</v>
      </c>
      <c r="AC305" t="str">
        <f>B2B!E302</f>
        <v>A60</v>
      </c>
      <c r="AD305" t="str">
        <f t="shared" si="62"/>
        <v>J2-A60</v>
      </c>
      <c r="AE305" t="str">
        <f t="shared" si="63"/>
        <v>12.0V</v>
      </c>
      <c r="AF305" t="str">
        <f t="shared" si="64"/>
        <v>--</v>
      </c>
      <c r="AG305">
        <f t="shared" si="65"/>
        <v>105.446</v>
      </c>
      <c r="AH305" t="str">
        <f>IF(IFERROR(IF(IF(AF305="--",INDEX(D:D,MATCH(AE305,INDEX(B:B,MATCH(AE305,B:B,)+1):B10819,)+MATCH(AE305,B:B,)))=D305,VLOOKUP(AE305,B:D,3,0),IF(AF305="--",INDEX(D:D,MATCH(AE305,INDEX(B:B,MATCH(AE305,B:B,)+1):B10819,)+MATCH(AE305,B:B,)),"---")),"---")=AD305,"---",IFERROR(IF(IF(AF305="--",INDEX(D:D,MATCH(AE305,INDEX(B:B,MATCH(AE305,B:B,)+1):B10819,)+MATCH(AE305,B:B,)))=AD305,VLOOKUP(AE305,B:D,3,0),IF(AF305="--",INDEX(D:D,MATCH(AE305,INDEX(B:B,MATCH(AE305,B:B,)+1):B10819,)+MATCH(AE305,B:B,)),"---")),"---"))</f>
        <v>J1-A60</v>
      </c>
      <c r="AI305" t="str">
        <f t="shared" si="66"/>
        <v>--</v>
      </c>
      <c r="AJ305" t="str">
        <f t="shared" si="67"/>
        <v>12.0V</v>
      </c>
      <c r="AK305">
        <f t="shared" si="68"/>
        <v>64</v>
      </c>
      <c r="AL305" t="str">
        <f t="shared" si="69"/>
        <v>--</v>
      </c>
      <c r="AT305" t="str">
        <f t="shared" si="60"/>
        <v>NetJ2_B1</v>
      </c>
      <c r="AU305" t="str">
        <f t="shared" si="61"/>
        <v>--</v>
      </c>
    </row>
    <row r="306" spans="1:47" x14ac:dyDescent="0.25">
      <c r="A306" t="str">
        <f t="shared" si="56"/>
        <v>J2-B2</v>
      </c>
      <c r="B306" t="str">
        <f t="shared" si="57"/>
        <v>NetJ2_B2</v>
      </c>
      <c r="C306" t="str">
        <f t="shared" si="58"/>
        <v>J2-NetJ2_B2</v>
      </c>
      <c r="D306" t="str">
        <f t="shared" si="59"/>
        <v>J2-B2</v>
      </c>
      <c r="E306" t="s">
        <v>410</v>
      </c>
      <c r="F306" t="s">
        <v>231</v>
      </c>
      <c r="G306" t="s">
        <v>901</v>
      </c>
      <c r="L306" t="s">
        <v>692</v>
      </c>
      <c r="M306" t="s">
        <v>428</v>
      </c>
      <c r="N306">
        <v>50.821100000000001</v>
      </c>
      <c r="AB306" t="str">
        <f>B2B!D303</f>
        <v>J2</v>
      </c>
      <c r="AC306" t="str">
        <f>B2B!E303</f>
        <v>B1</v>
      </c>
      <c r="AD306" t="str">
        <f t="shared" si="62"/>
        <v>J2-B1</v>
      </c>
      <c r="AE306" t="str">
        <f t="shared" si="63"/>
        <v>NetJ2_B1</v>
      </c>
      <c r="AF306" t="str">
        <f t="shared" si="64"/>
        <v>--</v>
      </c>
      <c r="AG306" t="e">
        <f t="shared" si="65"/>
        <v>#N/A</v>
      </c>
      <c r="AH306" t="str">
        <f>IF(IFERROR(IF(IF(AF306="--",INDEX(D:D,MATCH(AE306,INDEX(B:B,MATCH(AE306,B:B,)+1):B10820,)+MATCH(AE306,B:B,)))=D306,VLOOKUP(AE306,B:D,3,0),IF(AF306="--",INDEX(D:D,MATCH(AE306,INDEX(B:B,MATCH(AE306,B:B,)+1):B10820,)+MATCH(AE306,B:B,)),"---")),"---")=AD306,"---",IFERROR(IF(IF(AF306="--",INDEX(D:D,MATCH(AE306,INDEX(B:B,MATCH(AE306,B:B,)+1):B10820,)+MATCH(AE306,B:B,)))=AD306,VLOOKUP(AE306,B:D,3,0),IF(AF306="--",INDEX(D:D,MATCH(AE306,INDEX(B:B,MATCH(AE306,B:B,)+1):B10820,)+MATCH(AE306,B:B,)),"---")),"---"))</f>
        <v>---</v>
      </c>
      <c r="AI306" t="str">
        <f t="shared" si="66"/>
        <v>--</v>
      </c>
      <c r="AJ306" t="str">
        <f t="shared" si="67"/>
        <v>NetJ2_B1</v>
      </c>
      <c r="AK306">
        <f t="shared" si="68"/>
        <v>1</v>
      </c>
      <c r="AL306" t="str">
        <f t="shared" si="69"/>
        <v>--</v>
      </c>
      <c r="AT306" t="str">
        <f t="shared" si="60"/>
        <v>NetJ2_B2</v>
      </c>
      <c r="AU306" t="str">
        <f t="shared" si="61"/>
        <v>--</v>
      </c>
    </row>
    <row r="307" spans="1:47" x14ac:dyDescent="0.25">
      <c r="A307" t="str">
        <f t="shared" si="56"/>
        <v>J2-B3</v>
      </c>
      <c r="B307" t="str">
        <f t="shared" si="57"/>
        <v>GND</v>
      </c>
      <c r="C307" t="str">
        <f t="shared" si="58"/>
        <v>J2-GND</v>
      </c>
      <c r="D307" t="str">
        <f t="shared" si="59"/>
        <v>J2-B3</v>
      </c>
      <c r="E307" t="s">
        <v>410</v>
      </c>
      <c r="F307" t="s">
        <v>232</v>
      </c>
      <c r="G307" t="s">
        <v>433</v>
      </c>
      <c r="L307" t="s">
        <v>786</v>
      </c>
      <c r="M307" t="s">
        <v>428</v>
      </c>
      <c r="N307">
        <v>53.966299999999997</v>
      </c>
      <c r="AB307" t="str">
        <f>B2B!D304</f>
        <v>J2</v>
      </c>
      <c r="AC307" t="str">
        <f>B2B!E304</f>
        <v>B2</v>
      </c>
      <c r="AD307" t="str">
        <f t="shared" si="62"/>
        <v>J2-B2</v>
      </c>
      <c r="AE307" t="str">
        <f t="shared" si="63"/>
        <v>NetJ2_B2</v>
      </c>
      <c r="AF307" t="str">
        <f t="shared" si="64"/>
        <v>--</v>
      </c>
      <c r="AG307" t="e">
        <f t="shared" si="65"/>
        <v>#N/A</v>
      </c>
      <c r="AH307" t="str">
        <f>IF(IFERROR(IF(IF(AF307="--",INDEX(D:D,MATCH(AE307,INDEX(B:B,MATCH(AE307,B:B,)+1):B10821,)+MATCH(AE307,B:B,)))=D307,VLOOKUP(AE307,B:D,3,0),IF(AF307="--",INDEX(D:D,MATCH(AE307,INDEX(B:B,MATCH(AE307,B:B,)+1):B10821,)+MATCH(AE307,B:B,)),"---")),"---")=AD307,"---",IFERROR(IF(IF(AF307="--",INDEX(D:D,MATCH(AE307,INDEX(B:B,MATCH(AE307,B:B,)+1):B10821,)+MATCH(AE307,B:B,)))=AD307,VLOOKUP(AE307,B:D,3,0),IF(AF307="--",INDEX(D:D,MATCH(AE307,INDEX(B:B,MATCH(AE307,B:B,)+1):B10821,)+MATCH(AE307,B:B,)),"---")),"---"))</f>
        <v>---</v>
      </c>
      <c r="AI307" t="str">
        <f t="shared" si="66"/>
        <v>--</v>
      </c>
      <c r="AJ307" t="str">
        <f t="shared" si="67"/>
        <v>NetJ2_B2</v>
      </c>
      <c r="AK307">
        <f t="shared" si="68"/>
        <v>1</v>
      </c>
      <c r="AL307" t="str">
        <f t="shared" si="69"/>
        <v>--</v>
      </c>
      <c r="AT307" t="str">
        <f t="shared" si="60"/>
        <v>GND</v>
      </c>
      <c r="AU307" t="str">
        <f t="shared" si="61"/>
        <v>--</v>
      </c>
    </row>
    <row r="308" spans="1:47" x14ac:dyDescent="0.25">
      <c r="A308" t="str">
        <f t="shared" si="56"/>
        <v>J2-B4</v>
      </c>
      <c r="B308" t="str">
        <f t="shared" si="57"/>
        <v>GTSR4A_RX0_P</v>
      </c>
      <c r="C308" t="str">
        <f t="shared" si="58"/>
        <v>J2-GTSR4A_RX0_P</v>
      </c>
      <c r="D308" t="str">
        <f t="shared" si="59"/>
        <v>J2-B4</v>
      </c>
      <c r="E308" t="s">
        <v>410</v>
      </c>
      <c r="F308" t="s">
        <v>233</v>
      </c>
      <c r="G308" t="s">
        <v>902</v>
      </c>
      <c r="L308" t="s">
        <v>694</v>
      </c>
      <c r="M308" t="s">
        <v>428</v>
      </c>
      <c r="N308">
        <v>54.029699999999998</v>
      </c>
      <c r="AB308" t="str">
        <f>B2B!D305</f>
        <v>J2</v>
      </c>
      <c r="AC308" t="str">
        <f>B2B!E305</f>
        <v>B3</v>
      </c>
      <c r="AD308" t="str">
        <f t="shared" si="62"/>
        <v>J2-B3</v>
      </c>
      <c r="AE308" t="str">
        <f t="shared" si="63"/>
        <v>GND</v>
      </c>
      <c r="AF308" t="str">
        <f t="shared" si="64"/>
        <v>---</v>
      </c>
      <c r="AG308" t="str">
        <f t="shared" si="65"/>
        <v>---</v>
      </c>
      <c r="AH308" t="str">
        <f>IF(IFERROR(IF(IF(AF308="--",INDEX(D:D,MATCH(AE308,INDEX(B:B,MATCH(AE308,B:B,)+1):B10822,)+MATCH(AE308,B:B,)))=D308,VLOOKUP(AE308,B:D,3,0),IF(AF308="--",INDEX(D:D,MATCH(AE308,INDEX(B:B,MATCH(AE308,B:B,)+1):B10822,)+MATCH(AE308,B:B,)),"---")),"---")=AD308,"---",IFERROR(IF(IF(AF308="--",INDEX(D:D,MATCH(AE308,INDEX(B:B,MATCH(AE308,B:B,)+1):B10822,)+MATCH(AE308,B:B,)))=AD308,VLOOKUP(AE308,B:D,3,0),IF(AF308="--",INDEX(D:D,MATCH(AE308,INDEX(B:B,MATCH(AE308,B:B,)+1):B10822,)+MATCH(AE308,B:B,)),"---")),"---"))</f>
        <v>---</v>
      </c>
      <c r="AI308" t="str">
        <f t="shared" si="66"/>
        <v>--</v>
      </c>
      <c r="AJ308" t="str">
        <f t="shared" si="67"/>
        <v>GND</v>
      </c>
      <c r="AK308">
        <f t="shared" si="68"/>
        <v>1320</v>
      </c>
      <c r="AL308" t="str">
        <f t="shared" si="69"/>
        <v>---</v>
      </c>
      <c r="AT308" t="str">
        <f t="shared" si="60"/>
        <v>GTSR4A_RX0_P</v>
      </c>
      <c r="AU308" t="str">
        <f t="shared" si="61"/>
        <v>--</v>
      </c>
    </row>
    <row r="309" spans="1:47" x14ac:dyDescent="0.25">
      <c r="A309" t="str">
        <f t="shared" si="56"/>
        <v>J2-B5</v>
      </c>
      <c r="B309" t="str">
        <f t="shared" si="57"/>
        <v>GTSR4A_RX0_N</v>
      </c>
      <c r="C309" t="str">
        <f t="shared" si="58"/>
        <v>J2-GTSR4A_RX0_N</v>
      </c>
      <c r="D309" t="str">
        <f t="shared" si="59"/>
        <v>J2-B5</v>
      </c>
      <c r="E309" t="s">
        <v>410</v>
      </c>
      <c r="F309" t="s">
        <v>234</v>
      </c>
      <c r="G309" t="s">
        <v>903</v>
      </c>
      <c r="L309" t="s">
        <v>582</v>
      </c>
      <c r="M309" t="s">
        <v>428</v>
      </c>
      <c r="N309">
        <v>52.716900000000003</v>
      </c>
      <c r="AB309" t="str">
        <f>B2B!D306</f>
        <v>J2</v>
      </c>
      <c r="AC309" t="str">
        <f>B2B!E306</f>
        <v>B4</v>
      </c>
      <c r="AD309" t="str">
        <f t="shared" si="62"/>
        <v>J2-B4</v>
      </c>
      <c r="AE309" t="str">
        <f t="shared" si="63"/>
        <v>GTSR4A_RX0_P</v>
      </c>
      <c r="AF309" t="str">
        <f t="shared" si="64"/>
        <v>CB1</v>
      </c>
      <c r="AG309">
        <f t="shared" si="65"/>
        <v>8.5908999999999995</v>
      </c>
      <c r="AH309" t="str">
        <f>IF(IFERROR(IF(IF(AF309="--",INDEX(D:D,MATCH(AE309,INDEX(B:B,MATCH(AE309,B:B,)+1):B10823,)+MATCH(AE309,B:B,)))=D309,VLOOKUP(AE309,B:D,3,0),IF(AF309="--",INDEX(D:D,MATCH(AE309,INDEX(B:B,MATCH(AE309,B:B,)+1):B10823,)+MATCH(AE309,B:B,)),"---")),"---")=AD309,"---",IFERROR(IF(IF(AF309="--",INDEX(D:D,MATCH(AE309,INDEX(B:B,MATCH(AE309,B:B,)+1):B10823,)+MATCH(AE309,B:B,)))=AD309,VLOOKUP(AE309,B:D,3,0),IF(AF309="--",INDEX(D:D,MATCH(AE309,INDEX(B:B,MATCH(AE309,B:B,)+1):B10823,)+MATCH(AE309,B:B,)),"---")),"---"))</f>
        <v>---</v>
      </c>
      <c r="AI309" t="str">
        <f t="shared" si="66"/>
        <v>--</v>
      </c>
      <c r="AJ309" t="str">
        <f t="shared" si="67"/>
        <v>GTSR4A_RX0_P</v>
      </c>
      <c r="AK309">
        <f t="shared" si="68"/>
        <v>2</v>
      </c>
      <c r="AL309" t="str">
        <f t="shared" si="69"/>
        <v>CB1</v>
      </c>
      <c r="AT309" t="str">
        <f t="shared" si="60"/>
        <v>GTSR4A_RX0_N</v>
      </c>
      <c r="AU309" t="str">
        <f t="shared" si="61"/>
        <v>--</v>
      </c>
    </row>
    <row r="310" spans="1:47" x14ac:dyDescent="0.25">
      <c r="A310" t="str">
        <f t="shared" si="56"/>
        <v>J2-B6</v>
      </c>
      <c r="B310" t="str">
        <f t="shared" si="57"/>
        <v>GND</v>
      </c>
      <c r="C310" t="str">
        <f t="shared" si="58"/>
        <v>J2-GND</v>
      </c>
      <c r="D310" t="str">
        <f t="shared" si="59"/>
        <v>J2-B6</v>
      </c>
      <c r="E310" t="s">
        <v>410</v>
      </c>
      <c r="F310" t="s">
        <v>235</v>
      </c>
      <c r="G310" t="s">
        <v>433</v>
      </c>
      <c r="L310" t="s">
        <v>790</v>
      </c>
      <c r="M310" t="s">
        <v>428</v>
      </c>
      <c r="N310">
        <v>53.355699999999999</v>
      </c>
      <c r="AB310" t="str">
        <f>B2B!D307</f>
        <v>J2</v>
      </c>
      <c r="AC310" t="str">
        <f>B2B!E307</f>
        <v>B5</v>
      </c>
      <c r="AD310" t="str">
        <f t="shared" si="62"/>
        <v>J2-B5</v>
      </c>
      <c r="AE310" t="str">
        <f t="shared" si="63"/>
        <v>GTSR4A_RX0_N</v>
      </c>
      <c r="AF310" t="str">
        <f t="shared" si="64"/>
        <v>CB3</v>
      </c>
      <c r="AG310">
        <f t="shared" si="65"/>
        <v>8.5787999999999993</v>
      </c>
      <c r="AH310" t="str">
        <f>IF(IFERROR(IF(IF(AF310="--",INDEX(D:D,MATCH(AE310,INDEX(B:B,MATCH(AE310,B:B,)+1):B10824,)+MATCH(AE310,B:B,)))=D310,VLOOKUP(AE310,B:D,3,0),IF(AF310="--",INDEX(D:D,MATCH(AE310,INDEX(B:B,MATCH(AE310,B:B,)+1):B10824,)+MATCH(AE310,B:B,)),"---")),"---")=AD310,"---",IFERROR(IF(IF(AF310="--",INDEX(D:D,MATCH(AE310,INDEX(B:B,MATCH(AE310,B:B,)+1):B10824,)+MATCH(AE310,B:B,)))=AD310,VLOOKUP(AE310,B:D,3,0),IF(AF310="--",INDEX(D:D,MATCH(AE310,INDEX(B:B,MATCH(AE310,B:B,)+1):B10824,)+MATCH(AE310,B:B,)),"---")),"---"))</f>
        <v>---</v>
      </c>
      <c r="AI310" t="str">
        <f t="shared" si="66"/>
        <v>--</v>
      </c>
      <c r="AJ310" t="str">
        <f t="shared" si="67"/>
        <v>GTSR4A_RX0_N</v>
      </c>
      <c r="AK310">
        <f t="shared" si="68"/>
        <v>2</v>
      </c>
      <c r="AL310" t="str">
        <f t="shared" si="69"/>
        <v>CB3</v>
      </c>
      <c r="AT310" t="str">
        <f t="shared" si="60"/>
        <v>GND</v>
      </c>
      <c r="AU310" t="str">
        <f t="shared" si="61"/>
        <v>--</v>
      </c>
    </row>
    <row r="311" spans="1:47" x14ac:dyDescent="0.25">
      <c r="A311" t="str">
        <f t="shared" si="56"/>
        <v>J2-B7</v>
      </c>
      <c r="B311" t="str">
        <f t="shared" si="57"/>
        <v>GTSR4A_RX2_P</v>
      </c>
      <c r="C311" t="str">
        <f t="shared" si="58"/>
        <v>J2-GTSR4A_RX2_P</v>
      </c>
      <c r="D311" t="str">
        <f t="shared" si="59"/>
        <v>J2-B7</v>
      </c>
      <c r="E311" t="s">
        <v>410</v>
      </c>
      <c r="F311" t="s">
        <v>236</v>
      </c>
      <c r="G311" t="s">
        <v>904</v>
      </c>
      <c r="L311" t="s">
        <v>485</v>
      </c>
      <c r="M311" t="s">
        <v>428</v>
      </c>
      <c r="N311">
        <v>54.212800000000001</v>
      </c>
      <c r="AB311" t="str">
        <f>B2B!D308</f>
        <v>J2</v>
      </c>
      <c r="AC311" t="str">
        <f>B2B!E308</f>
        <v>B6</v>
      </c>
      <c r="AD311" t="str">
        <f t="shared" si="62"/>
        <v>J2-B6</v>
      </c>
      <c r="AE311" t="str">
        <f t="shared" si="63"/>
        <v>GND</v>
      </c>
      <c r="AF311" t="str">
        <f t="shared" si="64"/>
        <v>---</v>
      </c>
      <c r="AG311" t="str">
        <f t="shared" si="65"/>
        <v>---</v>
      </c>
      <c r="AH311" t="str">
        <f>IF(IFERROR(IF(IF(AF311="--",INDEX(D:D,MATCH(AE311,INDEX(B:B,MATCH(AE311,B:B,)+1):B10825,)+MATCH(AE311,B:B,)))=D311,VLOOKUP(AE311,B:D,3,0),IF(AF311="--",INDEX(D:D,MATCH(AE311,INDEX(B:B,MATCH(AE311,B:B,)+1):B10825,)+MATCH(AE311,B:B,)),"---")),"---")=AD311,"---",IFERROR(IF(IF(AF311="--",INDEX(D:D,MATCH(AE311,INDEX(B:B,MATCH(AE311,B:B,)+1):B10825,)+MATCH(AE311,B:B,)))=AD311,VLOOKUP(AE311,B:D,3,0),IF(AF311="--",INDEX(D:D,MATCH(AE311,INDEX(B:B,MATCH(AE311,B:B,)+1):B10825,)+MATCH(AE311,B:B,)),"---")),"---"))</f>
        <v>---</v>
      </c>
      <c r="AI311" t="str">
        <f t="shared" si="66"/>
        <v>--</v>
      </c>
      <c r="AJ311" t="str">
        <f t="shared" si="67"/>
        <v>GND</v>
      </c>
      <c r="AK311">
        <f t="shared" si="68"/>
        <v>1320</v>
      </c>
      <c r="AL311" t="str">
        <f t="shared" si="69"/>
        <v>---</v>
      </c>
      <c r="AT311" t="str">
        <f t="shared" si="60"/>
        <v>GTSR4A_RX2_P</v>
      </c>
      <c r="AU311" t="str">
        <f t="shared" si="61"/>
        <v>--</v>
      </c>
    </row>
    <row r="312" spans="1:47" x14ac:dyDescent="0.25">
      <c r="A312" t="str">
        <f t="shared" si="56"/>
        <v>J2-B8</v>
      </c>
      <c r="B312" t="str">
        <f t="shared" si="57"/>
        <v>GTSR4A_RX2_N</v>
      </c>
      <c r="C312" t="str">
        <f t="shared" si="58"/>
        <v>J2-GTSR4A_RX2_N</v>
      </c>
      <c r="D312" t="str">
        <f t="shared" si="59"/>
        <v>J2-B8</v>
      </c>
      <c r="E312" t="s">
        <v>410</v>
      </c>
      <c r="F312" t="s">
        <v>237</v>
      </c>
      <c r="G312" t="s">
        <v>905</v>
      </c>
      <c r="L312" t="s">
        <v>584</v>
      </c>
      <c r="M312" t="s">
        <v>428</v>
      </c>
      <c r="N312">
        <v>52.690199999999997</v>
      </c>
      <c r="AB312" t="str">
        <f>B2B!D309</f>
        <v>J2</v>
      </c>
      <c r="AC312" t="str">
        <f>B2B!E309</f>
        <v>B7</v>
      </c>
      <c r="AD312" t="str">
        <f t="shared" si="62"/>
        <v>J2-B7</v>
      </c>
      <c r="AE312" t="str">
        <f t="shared" si="63"/>
        <v>GTSR4A_RX2_P</v>
      </c>
      <c r="AF312" t="str">
        <f t="shared" si="64"/>
        <v>BN1</v>
      </c>
      <c r="AG312">
        <f t="shared" si="65"/>
        <v>9.1440000000000001</v>
      </c>
      <c r="AH312" t="str">
        <f>IF(IFERROR(IF(IF(AF312="--",INDEX(D:D,MATCH(AE312,INDEX(B:B,MATCH(AE312,B:B,)+1):B10826,)+MATCH(AE312,B:B,)))=D312,VLOOKUP(AE312,B:D,3,0),IF(AF312="--",INDEX(D:D,MATCH(AE312,INDEX(B:B,MATCH(AE312,B:B,)+1):B10826,)+MATCH(AE312,B:B,)),"---")),"---")=AD312,"---",IFERROR(IF(IF(AF312="--",INDEX(D:D,MATCH(AE312,INDEX(B:B,MATCH(AE312,B:B,)+1):B10826,)+MATCH(AE312,B:B,)))=AD312,VLOOKUP(AE312,B:D,3,0),IF(AF312="--",INDEX(D:D,MATCH(AE312,INDEX(B:B,MATCH(AE312,B:B,)+1):B10826,)+MATCH(AE312,B:B,)),"---")),"---"))</f>
        <v>---</v>
      </c>
      <c r="AI312" t="str">
        <f t="shared" si="66"/>
        <v>--</v>
      </c>
      <c r="AJ312" t="str">
        <f t="shared" si="67"/>
        <v>GTSR4A_RX2_P</v>
      </c>
      <c r="AK312">
        <f t="shared" si="68"/>
        <v>2</v>
      </c>
      <c r="AL312" t="str">
        <f t="shared" si="69"/>
        <v>BN1</v>
      </c>
      <c r="AT312" t="str">
        <f t="shared" si="60"/>
        <v>GTSR4A_RX2_N</v>
      </c>
      <c r="AU312" t="str">
        <f t="shared" si="61"/>
        <v>--</v>
      </c>
    </row>
    <row r="313" spans="1:47" x14ac:dyDescent="0.25">
      <c r="A313" t="str">
        <f t="shared" si="56"/>
        <v>J2-B9</v>
      </c>
      <c r="B313" t="str">
        <f t="shared" si="57"/>
        <v>GND</v>
      </c>
      <c r="C313" t="str">
        <f t="shared" si="58"/>
        <v>J2-GND</v>
      </c>
      <c r="D313" t="str">
        <f t="shared" si="59"/>
        <v>J2-B9</v>
      </c>
      <c r="E313" t="s">
        <v>410</v>
      </c>
      <c r="F313" t="s">
        <v>238</v>
      </c>
      <c r="G313" t="s">
        <v>433</v>
      </c>
      <c r="L313" t="s">
        <v>487</v>
      </c>
      <c r="M313" t="s">
        <v>428</v>
      </c>
      <c r="N313">
        <v>52.877200000000002</v>
      </c>
      <c r="AB313" t="str">
        <f>B2B!D310</f>
        <v>J2</v>
      </c>
      <c r="AC313" t="str">
        <f>B2B!E310</f>
        <v>B8</v>
      </c>
      <c r="AD313" t="str">
        <f t="shared" si="62"/>
        <v>J2-B8</v>
      </c>
      <c r="AE313" t="str">
        <f t="shared" si="63"/>
        <v>GTSR4A_RX2_N</v>
      </c>
      <c r="AF313" t="str">
        <f t="shared" si="64"/>
        <v>BN3</v>
      </c>
      <c r="AG313">
        <f t="shared" si="65"/>
        <v>9.1556999999999995</v>
      </c>
      <c r="AH313" t="str">
        <f>IF(IFERROR(IF(IF(AF313="--",INDEX(D:D,MATCH(AE313,INDEX(B:B,MATCH(AE313,B:B,)+1):B10827,)+MATCH(AE313,B:B,)))=D313,VLOOKUP(AE313,B:D,3,0),IF(AF313="--",INDEX(D:D,MATCH(AE313,INDEX(B:B,MATCH(AE313,B:B,)+1):B10827,)+MATCH(AE313,B:B,)),"---")),"---")=AD313,"---",IFERROR(IF(IF(AF313="--",INDEX(D:D,MATCH(AE313,INDEX(B:B,MATCH(AE313,B:B,)+1):B10827,)+MATCH(AE313,B:B,)))=AD313,VLOOKUP(AE313,B:D,3,0),IF(AF313="--",INDEX(D:D,MATCH(AE313,INDEX(B:B,MATCH(AE313,B:B,)+1):B10827,)+MATCH(AE313,B:B,)),"---")),"---"))</f>
        <v>---</v>
      </c>
      <c r="AI313" t="str">
        <f t="shared" si="66"/>
        <v>--</v>
      </c>
      <c r="AJ313" t="str">
        <f t="shared" si="67"/>
        <v>GTSR4A_RX2_N</v>
      </c>
      <c r="AK313">
        <f t="shared" si="68"/>
        <v>2</v>
      </c>
      <c r="AL313" t="str">
        <f t="shared" si="69"/>
        <v>BN3</v>
      </c>
      <c r="AT313" t="str">
        <f t="shared" si="60"/>
        <v>GND</v>
      </c>
      <c r="AU313" t="str">
        <f t="shared" si="61"/>
        <v>--</v>
      </c>
    </row>
    <row r="314" spans="1:47" x14ac:dyDescent="0.25">
      <c r="A314" t="str">
        <f t="shared" si="56"/>
        <v>J2-B10</v>
      </c>
      <c r="B314" t="str">
        <f t="shared" si="57"/>
        <v>GND</v>
      </c>
      <c r="C314" t="str">
        <f t="shared" si="58"/>
        <v>J2-GND</v>
      </c>
      <c r="D314" t="str">
        <f t="shared" si="59"/>
        <v>J2-B10</v>
      </c>
      <c r="E314" t="s">
        <v>410</v>
      </c>
      <c r="F314" t="s">
        <v>239</v>
      </c>
      <c r="G314" t="s">
        <v>433</v>
      </c>
      <c r="L314" t="s">
        <v>586</v>
      </c>
      <c r="M314" t="s">
        <v>428</v>
      </c>
      <c r="N314">
        <v>51.570300000000003</v>
      </c>
      <c r="AB314" t="str">
        <f>B2B!D311</f>
        <v>J2</v>
      </c>
      <c r="AC314" t="str">
        <f>B2B!E311</f>
        <v>B9</v>
      </c>
      <c r="AD314" t="str">
        <f t="shared" si="62"/>
        <v>J2-B9</v>
      </c>
      <c r="AE314" t="str">
        <f t="shared" si="63"/>
        <v>GND</v>
      </c>
      <c r="AF314" t="str">
        <f t="shared" si="64"/>
        <v>---</v>
      </c>
      <c r="AG314" t="str">
        <f t="shared" si="65"/>
        <v>---</v>
      </c>
      <c r="AH314" t="str">
        <f>IF(IFERROR(IF(IF(AF314="--",INDEX(D:D,MATCH(AE314,INDEX(B:B,MATCH(AE314,B:B,)+1):B10828,)+MATCH(AE314,B:B,)))=D314,VLOOKUP(AE314,B:D,3,0),IF(AF314="--",INDEX(D:D,MATCH(AE314,INDEX(B:B,MATCH(AE314,B:B,)+1):B10828,)+MATCH(AE314,B:B,)),"---")),"---")=AD314,"---",IFERROR(IF(IF(AF314="--",INDEX(D:D,MATCH(AE314,INDEX(B:B,MATCH(AE314,B:B,)+1):B10828,)+MATCH(AE314,B:B,)))=AD314,VLOOKUP(AE314,B:D,3,0),IF(AF314="--",INDEX(D:D,MATCH(AE314,INDEX(B:B,MATCH(AE314,B:B,)+1):B10828,)+MATCH(AE314,B:B,)),"---")),"---"))</f>
        <v>---</v>
      </c>
      <c r="AI314" t="str">
        <f t="shared" si="66"/>
        <v>--</v>
      </c>
      <c r="AJ314" t="str">
        <f t="shared" si="67"/>
        <v>GND</v>
      </c>
      <c r="AK314">
        <f t="shared" si="68"/>
        <v>1320</v>
      </c>
      <c r="AL314" t="str">
        <f t="shared" si="69"/>
        <v>---</v>
      </c>
      <c r="AT314" t="str">
        <f t="shared" si="60"/>
        <v>GND</v>
      </c>
      <c r="AU314" t="str">
        <f t="shared" si="61"/>
        <v>--</v>
      </c>
    </row>
    <row r="315" spans="1:47" x14ac:dyDescent="0.25">
      <c r="A315" t="str">
        <f t="shared" si="56"/>
        <v>J2-B11</v>
      </c>
      <c r="B315" t="str">
        <f t="shared" si="57"/>
        <v>NetJ2_B11</v>
      </c>
      <c r="C315" t="str">
        <f t="shared" si="58"/>
        <v>J2-NetJ2_B11</v>
      </c>
      <c r="D315" t="str">
        <f t="shared" si="59"/>
        <v>J2-B11</v>
      </c>
      <c r="E315" t="s">
        <v>410</v>
      </c>
      <c r="F315" t="s">
        <v>240</v>
      </c>
      <c r="G315" t="s">
        <v>906</v>
      </c>
      <c r="L315" t="s">
        <v>489</v>
      </c>
      <c r="M315" t="s">
        <v>428</v>
      </c>
      <c r="N315">
        <v>53.682400000000001</v>
      </c>
      <c r="AB315" t="str">
        <f>B2B!D312</f>
        <v>J2</v>
      </c>
      <c r="AC315" t="str">
        <f>B2B!E312</f>
        <v>B10</v>
      </c>
      <c r="AD315" t="str">
        <f t="shared" si="62"/>
        <v>J2-B10</v>
      </c>
      <c r="AE315" t="str">
        <f t="shared" si="63"/>
        <v>GND</v>
      </c>
      <c r="AF315" t="str">
        <f t="shared" si="64"/>
        <v>---</v>
      </c>
      <c r="AG315" t="str">
        <f t="shared" si="65"/>
        <v>---</v>
      </c>
      <c r="AH315" t="str">
        <f>IF(IFERROR(IF(IF(AF315="--",INDEX(D:D,MATCH(AE315,INDEX(B:B,MATCH(AE315,B:B,)+1):B10829,)+MATCH(AE315,B:B,)))=D315,VLOOKUP(AE315,B:D,3,0),IF(AF315="--",INDEX(D:D,MATCH(AE315,INDEX(B:B,MATCH(AE315,B:B,)+1):B10829,)+MATCH(AE315,B:B,)),"---")),"---")=AD315,"---",IFERROR(IF(IF(AF315="--",INDEX(D:D,MATCH(AE315,INDEX(B:B,MATCH(AE315,B:B,)+1):B10829,)+MATCH(AE315,B:B,)))=AD315,VLOOKUP(AE315,B:D,3,0),IF(AF315="--",INDEX(D:D,MATCH(AE315,INDEX(B:B,MATCH(AE315,B:B,)+1):B10829,)+MATCH(AE315,B:B,)),"---")),"---"))</f>
        <v>---</v>
      </c>
      <c r="AI315" t="str">
        <f t="shared" si="66"/>
        <v>--</v>
      </c>
      <c r="AJ315" t="str">
        <f t="shared" si="67"/>
        <v>GND</v>
      </c>
      <c r="AK315">
        <f t="shared" si="68"/>
        <v>1320</v>
      </c>
      <c r="AL315" t="str">
        <f t="shared" si="69"/>
        <v>---</v>
      </c>
      <c r="AT315" t="str">
        <f t="shared" si="60"/>
        <v>NetJ2_B11</v>
      </c>
      <c r="AU315" t="str">
        <f t="shared" si="61"/>
        <v>--</v>
      </c>
    </row>
    <row r="316" spans="1:47" x14ac:dyDescent="0.25">
      <c r="A316" t="str">
        <f t="shared" si="56"/>
        <v>J2-B12</v>
      </c>
      <c r="B316" t="str">
        <f t="shared" si="57"/>
        <v>NetJ2_B12</v>
      </c>
      <c r="C316" t="str">
        <f t="shared" si="58"/>
        <v>J2-NetJ2_B12</v>
      </c>
      <c r="D316" t="str">
        <f t="shared" si="59"/>
        <v>J2-B12</v>
      </c>
      <c r="E316" t="s">
        <v>410</v>
      </c>
      <c r="F316" t="s">
        <v>241</v>
      </c>
      <c r="G316" t="s">
        <v>907</v>
      </c>
      <c r="L316" t="s">
        <v>588</v>
      </c>
      <c r="M316" t="s">
        <v>428</v>
      </c>
      <c r="N316">
        <v>52.085000000000001</v>
      </c>
      <c r="AB316" t="str">
        <f>B2B!D313</f>
        <v>J2</v>
      </c>
      <c r="AC316" t="str">
        <f>B2B!E313</f>
        <v>B11</v>
      </c>
      <c r="AD316" t="str">
        <f t="shared" si="62"/>
        <v>J2-B11</v>
      </c>
      <c r="AE316" t="str">
        <f t="shared" si="63"/>
        <v>NetJ2_B11</v>
      </c>
      <c r="AF316" t="str">
        <f t="shared" si="64"/>
        <v>--</v>
      </c>
      <c r="AG316" t="e">
        <f t="shared" si="65"/>
        <v>#N/A</v>
      </c>
      <c r="AH316" t="str">
        <f>IF(IFERROR(IF(IF(AF316="--",INDEX(D:D,MATCH(AE316,INDEX(B:B,MATCH(AE316,B:B,)+1):B10830,)+MATCH(AE316,B:B,)))=D316,VLOOKUP(AE316,B:D,3,0),IF(AF316="--",INDEX(D:D,MATCH(AE316,INDEX(B:B,MATCH(AE316,B:B,)+1):B10830,)+MATCH(AE316,B:B,)),"---")),"---")=AD316,"---",IFERROR(IF(IF(AF316="--",INDEX(D:D,MATCH(AE316,INDEX(B:B,MATCH(AE316,B:B,)+1):B10830,)+MATCH(AE316,B:B,)))=AD316,VLOOKUP(AE316,B:D,3,0),IF(AF316="--",INDEX(D:D,MATCH(AE316,INDEX(B:B,MATCH(AE316,B:B,)+1):B10830,)+MATCH(AE316,B:B,)),"---")),"---"))</f>
        <v>---</v>
      </c>
      <c r="AI316" t="str">
        <f t="shared" si="66"/>
        <v>--</v>
      </c>
      <c r="AJ316" t="str">
        <f t="shared" si="67"/>
        <v>NetJ2_B11</v>
      </c>
      <c r="AK316">
        <f t="shared" si="68"/>
        <v>1</v>
      </c>
      <c r="AL316" t="str">
        <f t="shared" si="69"/>
        <v>--</v>
      </c>
      <c r="AT316" t="str">
        <f t="shared" si="60"/>
        <v>NetJ2_B12</v>
      </c>
      <c r="AU316" t="str">
        <f t="shared" si="61"/>
        <v>--</v>
      </c>
    </row>
    <row r="317" spans="1:47" x14ac:dyDescent="0.25">
      <c r="A317" t="str">
        <f t="shared" si="56"/>
        <v>J2-B13</v>
      </c>
      <c r="B317" t="str">
        <f t="shared" si="57"/>
        <v>GND</v>
      </c>
      <c r="C317" t="str">
        <f t="shared" si="58"/>
        <v>J2-GND</v>
      </c>
      <c r="D317" t="str">
        <f t="shared" si="59"/>
        <v>J2-B13</v>
      </c>
      <c r="E317" t="s">
        <v>410</v>
      </c>
      <c r="F317" t="s">
        <v>242</v>
      </c>
      <c r="G317" t="s">
        <v>433</v>
      </c>
      <c r="L317" t="s">
        <v>491</v>
      </c>
      <c r="M317" t="s">
        <v>428</v>
      </c>
      <c r="N317">
        <v>51.2316</v>
      </c>
      <c r="AB317" t="str">
        <f>B2B!D314</f>
        <v>J2</v>
      </c>
      <c r="AC317" t="str">
        <f>B2B!E314</f>
        <v>B12</v>
      </c>
      <c r="AD317" t="str">
        <f t="shared" si="62"/>
        <v>J2-B12</v>
      </c>
      <c r="AE317" t="str">
        <f t="shared" si="63"/>
        <v>NetJ2_B12</v>
      </c>
      <c r="AF317" t="str">
        <f t="shared" si="64"/>
        <v>--</v>
      </c>
      <c r="AG317" t="e">
        <f t="shared" si="65"/>
        <v>#N/A</v>
      </c>
      <c r="AH317" t="str">
        <f>IF(IFERROR(IF(IF(AF317="--",INDEX(D:D,MATCH(AE317,INDEX(B:B,MATCH(AE317,B:B,)+1):B10831,)+MATCH(AE317,B:B,)))=D317,VLOOKUP(AE317,B:D,3,0),IF(AF317="--",INDEX(D:D,MATCH(AE317,INDEX(B:B,MATCH(AE317,B:B,)+1):B10831,)+MATCH(AE317,B:B,)),"---")),"---")=AD317,"---",IFERROR(IF(IF(AF317="--",INDEX(D:D,MATCH(AE317,INDEX(B:B,MATCH(AE317,B:B,)+1):B10831,)+MATCH(AE317,B:B,)))=AD317,VLOOKUP(AE317,B:D,3,0),IF(AF317="--",INDEX(D:D,MATCH(AE317,INDEX(B:B,MATCH(AE317,B:B,)+1):B10831,)+MATCH(AE317,B:B,)),"---")),"---"))</f>
        <v>---</v>
      </c>
      <c r="AI317" t="str">
        <f t="shared" si="66"/>
        <v>--</v>
      </c>
      <c r="AJ317" t="str">
        <f t="shared" si="67"/>
        <v>NetJ2_B12</v>
      </c>
      <c r="AK317">
        <f t="shared" si="68"/>
        <v>1</v>
      </c>
      <c r="AL317" t="str">
        <f t="shared" si="69"/>
        <v>--</v>
      </c>
      <c r="AT317" t="str">
        <f t="shared" si="60"/>
        <v>GND</v>
      </c>
      <c r="AU317" t="str">
        <f t="shared" si="61"/>
        <v>--</v>
      </c>
    </row>
    <row r="318" spans="1:47" x14ac:dyDescent="0.25">
      <c r="A318" t="str">
        <f t="shared" si="56"/>
        <v>J2-B14</v>
      </c>
      <c r="B318" t="str">
        <f t="shared" si="57"/>
        <v>GTSR4B_RX0_P</v>
      </c>
      <c r="C318" t="str">
        <f t="shared" si="58"/>
        <v>J2-GTSR4B_RX0_P</v>
      </c>
      <c r="D318" t="str">
        <f t="shared" si="59"/>
        <v>J2-B14</v>
      </c>
      <c r="E318" t="s">
        <v>410</v>
      </c>
      <c r="F318" t="s">
        <v>243</v>
      </c>
      <c r="G318" t="s">
        <v>908</v>
      </c>
      <c r="L318" t="s">
        <v>495</v>
      </c>
      <c r="M318" t="s">
        <v>428</v>
      </c>
      <c r="N318">
        <v>43.932099999999998</v>
      </c>
      <c r="AB318" t="str">
        <f>B2B!D315</f>
        <v>J2</v>
      </c>
      <c r="AC318" t="str">
        <f>B2B!E315</f>
        <v>B13</v>
      </c>
      <c r="AD318" t="str">
        <f t="shared" si="62"/>
        <v>J2-B13</v>
      </c>
      <c r="AE318" t="str">
        <f t="shared" si="63"/>
        <v>GND</v>
      </c>
      <c r="AF318" t="str">
        <f t="shared" si="64"/>
        <v>---</v>
      </c>
      <c r="AG318" t="str">
        <f t="shared" si="65"/>
        <v>---</v>
      </c>
      <c r="AH318" t="str">
        <f>IF(IFERROR(IF(IF(AF318="--",INDEX(D:D,MATCH(AE318,INDEX(B:B,MATCH(AE318,B:B,)+1):B10832,)+MATCH(AE318,B:B,)))=D318,VLOOKUP(AE318,B:D,3,0),IF(AF318="--",INDEX(D:D,MATCH(AE318,INDEX(B:B,MATCH(AE318,B:B,)+1):B10832,)+MATCH(AE318,B:B,)),"---")),"---")=AD318,"---",IFERROR(IF(IF(AF318="--",INDEX(D:D,MATCH(AE318,INDEX(B:B,MATCH(AE318,B:B,)+1):B10832,)+MATCH(AE318,B:B,)))=AD318,VLOOKUP(AE318,B:D,3,0),IF(AF318="--",INDEX(D:D,MATCH(AE318,INDEX(B:B,MATCH(AE318,B:B,)+1):B10832,)+MATCH(AE318,B:B,)),"---")),"---"))</f>
        <v>---</v>
      </c>
      <c r="AI318" t="str">
        <f t="shared" si="66"/>
        <v>--</v>
      </c>
      <c r="AJ318" t="str">
        <f t="shared" si="67"/>
        <v>GND</v>
      </c>
      <c r="AK318">
        <f t="shared" si="68"/>
        <v>1320</v>
      </c>
      <c r="AL318" t="str">
        <f t="shared" si="69"/>
        <v>---</v>
      </c>
      <c r="AT318" t="str">
        <f t="shared" si="60"/>
        <v>GTSR4B_RX0_P</v>
      </c>
      <c r="AU318" t="str">
        <f t="shared" si="61"/>
        <v>--</v>
      </c>
    </row>
    <row r="319" spans="1:47" x14ac:dyDescent="0.25">
      <c r="A319" t="str">
        <f t="shared" si="56"/>
        <v>J2-B15</v>
      </c>
      <c r="B319" t="str">
        <f t="shared" si="57"/>
        <v>GTSR4B_RX0_N</v>
      </c>
      <c r="C319" t="str">
        <f t="shared" si="58"/>
        <v>J2-GTSR4B_RX0_N</v>
      </c>
      <c r="D319" t="str">
        <f t="shared" si="59"/>
        <v>J2-B15</v>
      </c>
      <c r="E319" t="s">
        <v>410</v>
      </c>
      <c r="F319" t="s">
        <v>244</v>
      </c>
      <c r="G319" t="s">
        <v>909</v>
      </c>
      <c r="L319" t="s">
        <v>601</v>
      </c>
      <c r="M319" t="s">
        <v>428</v>
      </c>
      <c r="N319">
        <v>45.419699999999999</v>
      </c>
      <c r="AB319" t="str">
        <f>B2B!D316</f>
        <v>J2</v>
      </c>
      <c r="AC319" t="str">
        <f>B2B!E316</f>
        <v>B14</v>
      </c>
      <c r="AD319" t="str">
        <f t="shared" si="62"/>
        <v>J2-B14</v>
      </c>
      <c r="AE319" t="str">
        <f t="shared" si="63"/>
        <v>GTSR4B_RX0_P</v>
      </c>
      <c r="AF319" t="str">
        <f t="shared" si="64"/>
        <v>BF1</v>
      </c>
      <c r="AG319">
        <f t="shared" si="65"/>
        <v>8.4751999999999992</v>
      </c>
      <c r="AH319" t="str">
        <f>IF(IFERROR(IF(IF(AF319="--",INDEX(D:D,MATCH(AE319,INDEX(B:B,MATCH(AE319,B:B,)+1):B10833,)+MATCH(AE319,B:B,)))=D319,VLOOKUP(AE319,B:D,3,0),IF(AF319="--",INDEX(D:D,MATCH(AE319,INDEX(B:B,MATCH(AE319,B:B,)+1):B10833,)+MATCH(AE319,B:B,)),"---")),"---")=AD319,"---",IFERROR(IF(IF(AF319="--",INDEX(D:D,MATCH(AE319,INDEX(B:B,MATCH(AE319,B:B,)+1):B10833,)+MATCH(AE319,B:B,)))=AD319,VLOOKUP(AE319,B:D,3,0),IF(AF319="--",INDEX(D:D,MATCH(AE319,INDEX(B:B,MATCH(AE319,B:B,)+1):B10833,)+MATCH(AE319,B:B,)),"---")),"---"))</f>
        <v>---</v>
      </c>
      <c r="AI319" t="str">
        <f t="shared" si="66"/>
        <v>--</v>
      </c>
      <c r="AJ319" t="str">
        <f t="shared" si="67"/>
        <v>GTSR4B_RX0_P</v>
      </c>
      <c r="AK319">
        <f t="shared" si="68"/>
        <v>2</v>
      </c>
      <c r="AL319" t="str">
        <f t="shared" si="69"/>
        <v>BF1</v>
      </c>
      <c r="AT319" t="str">
        <f t="shared" si="60"/>
        <v>GTSR4B_RX0_N</v>
      </c>
      <c r="AU319" t="str">
        <f t="shared" si="61"/>
        <v>--</v>
      </c>
    </row>
    <row r="320" spans="1:47" x14ac:dyDescent="0.25">
      <c r="A320" t="str">
        <f t="shared" si="56"/>
        <v>J2-B16</v>
      </c>
      <c r="B320" t="str">
        <f t="shared" si="57"/>
        <v>GND</v>
      </c>
      <c r="C320" t="str">
        <f t="shared" si="58"/>
        <v>J2-GND</v>
      </c>
      <c r="D320" t="str">
        <f t="shared" si="59"/>
        <v>J2-B16</v>
      </c>
      <c r="E320" t="s">
        <v>410</v>
      </c>
      <c r="F320" t="s">
        <v>245</v>
      </c>
      <c r="G320" t="s">
        <v>433</v>
      </c>
      <c r="L320" t="s">
        <v>697</v>
      </c>
      <c r="M320" t="s">
        <v>428</v>
      </c>
      <c r="N320">
        <v>46.217500000000001</v>
      </c>
      <c r="AB320" t="str">
        <f>B2B!D317</f>
        <v>J2</v>
      </c>
      <c r="AC320" t="str">
        <f>B2B!E317</f>
        <v>B15</v>
      </c>
      <c r="AD320" t="str">
        <f t="shared" si="62"/>
        <v>J2-B15</v>
      </c>
      <c r="AE320" t="str">
        <f t="shared" si="63"/>
        <v>GTSR4B_RX0_N</v>
      </c>
      <c r="AF320" t="str">
        <f t="shared" si="64"/>
        <v>BF3</v>
      </c>
      <c r="AG320">
        <f t="shared" si="65"/>
        <v>8.4821000000000009</v>
      </c>
      <c r="AH320" t="str">
        <f>IF(IFERROR(IF(IF(AF320="--",INDEX(D:D,MATCH(AE320,INDEX(B:B,MATCH(AE320,B:B,)+1):B10834,)+MATCH(AE320,B:B,)))=D320,VLOOKUP(AE320,B:D,3,0),IF(AF320="--",INDEX(D:D,MATCH(AE320,INDEX(B:B,MATCH(AE320,B:B,)+1):B10834,)+MATCH(AE320,B:B,)),"---")),"---")=AD320,"---",IFERROR(IF(IF(AF320="--",INDEX(D:D,MATCH(AE320,INDEX(B:B,MATCH(AE320,B:B,)+1):B10834,)+MATCH(AE320,B:B,)))=AD320,VLOOKUP(AE320,B:D,3,0),IF(AF320="--",INDEX(D:D,MATCH(AE320,INDEX(B:B,MATCH(AE320,B:B,)+1):B10834,)+MATCH(AE320,B:B,)),"---")),"---"))</f>
        <v>---</v>
      </c>
      <c r="AI320" t="str">
        <f t="shared" si="66"/>
        <v>--</v>
      </c>
      <c r="AJ320" t="str">
        <f t="shared" si="67"/>
        <v>GTSR4B_RX0_N</v>
      </c>
      <c r="AK320">
        <f t="shared" si="68"/>
        <v>2</v>
      </c>
      <c r="AL320" t="str">
        <f t="shared" si="69"/>
        <v>BF3</v>
      </c>
      <c r="AT320" t="str">
        <f t="shared" si="60"/>
        <v>GND</v>
      </c>
      <c r="AU320" t="str">
        <f t="shared" si="61"/>
        <v>--</v>
      </c>
    </row>
    <row r="321" spans="1:47" x14ac:dyDescent="0.25">
      <c r="A321" t="str">
        <f t="shared" si="56"/>
        <v>J2-B17</v>
      </c>
      <c r="B321" t="str">
        <f t="shared" si="57"/>
        <v>GTSR4B_RX2_P</v>
      </c>
      <c r="C321" t="str">
        <f t="shared" si="58"/>
        <v>J2-GTSR4B_RX2_P</v>
      </c>
      <c r="D321" t="str">
        <f t="shared" si="59"/>
        <v>J2-B17</v>
      </c>
      <c r="E321" t="s">
        <v>410</v>
      </c>
      <c r="F321" t="s">
        <v>246</v>
      </c>
      <c r="G321" t="s">
        <v>910</v>
      </c>
      <c r="L321" t="s">
        <v>794</v>
      </c>
      <c r="M321" t="s">
        <v>428</v>
      </c>
      <c r="N321">
        <v>50.520800000000001</v>
      </c>
      <c r="AB321" t="str">
        <f>B2B!D318</f>
        <v>J2</v>
      </c>
      <c r="AC321" t="str">
        <f>B2B!E318</f>
        <v>B16</v>
      </c>
      <c r="AD321" t="str">
        <f t="shared" si="62"/>
        <v>J2-B16</v>
      </c>
      <c r="AE321" t="str">
        <f t="shared" si="63"/>
        <v>GND</v>
      </c>
      <c r="AF321" t="str">
        <f t="shared" si="64"/>
        <v>---</v>
      </c>
      <c r="AG321" t="str">
        <f t="shared" si="65"/>
        <v>---</v>
      </c>
      <c r="AH321" t="str">
        <f>IF(IFERROR(IF(IF(AF321="--",INDEX(D:D,MATCH(AE321,INDEX(B:B,MATCH(AE321,B:B,)+1):B10835,)+MATCH(AE321,B:B,)))=D321,VLOOKUP(AE321,B:D,3,0),IF(AF321="--",INDEX(D:D,MATCH(AE321,INDEX(B:B,MATCH(AE321,B:B,)+1):B10835,)+MATCH(AE321,B:B,)),"---")),"---")=AD321,"---",IFERROR(IF(IF(AF321="--",INDEX(D:D,MATCH(AE321,INDEX(B:B,MATCH(AE321,B:B,)+1):B10835,)+MATCH(AE321,B:B,)))=AD321,VLOOKUP(AE321,B:D,3,0),IF(AF321="--",INDEX(D:D,MATCH(AE321,INDEX(B:B,MATCH(AE321,B:B,)+1):B10835,)+MATCH(AE321,B:B,)),"---")),"---"))</f>
        <v>---</v>
      </c>
      <c r="AI321" t="str">
        <f t="shared" si="66"/>
        <v>--</v>
      </c>
      <c r="AJ321" t="str">
        <f t="shared" si="67"/>
        <v>GND</v>
      </c>
      <c r="AK321">
        <f t="shared" si="68"/>
        <v>1320</v>
      </c>
      <c r="AL321" t="str">
        <f t="shared" si="69"/>
        <v>---</v>
      </c>
      <c r="AT321" t="str">
        <f t="shared" si="60"/>
        <v>GTSR4B_RX2_P</v>
      </c>
      <c r="AU321" t="str">
        <f t="shared" si="61"/>
        <v>--</v>
      </c>
    </row>
    <row r="322" spans="1:47" x14ac:dyDescent="0.25">
      <c r="A322" t="str">
        <f t="shared" si="56"/>
        <v>J2-B18</v>
      </c>
      <c r="B322" t="str">
        <f t="shared" si="57"/>
        <v>GTSR4B_RX2_N</v>
      </c>
      <c r="C322" t="str">
        <f t="shared" si="58"/>
        <v>J2-GTSR4B_RX2_N</v>
      </c>
      <c r="D322" t="str">
        <f t="shared" si="59"/>
        <v>J2-B18</v>
      </c>
      <c r="E322" t="s">
        <v>410</v>
      </c>
      <c r="F322" t="s">
        <v>247</v>
      </c>
      <c r="G322" t="s">
        <v>911</v>
      </c>
      <c r="L322" t="s">
        <v>699</v>
      </c>
      <c r="M322" t="s">
        <v>428</v>
      </c>
      <c r="N322">
        <v>47.108699999999999</v>
      </c>
      <c r="AB322" t="str">
        <f>B2B!D319</f>
        <v>J2</v>
      </c>
      <c r="AC322" t="str">
        <f>B2B!E319</f>
        <v>B17</v>
      </c>
      <c r="AD322" t="str">
        <f t="shared" si="62"/>
        <v>J2-B17</v>
      </c>
      <c r="AE322" t="str">
        <f t="shared" si="63"/>
        <v>GTSR4B_RX2_P</v>
      </c>
      <c r="AF322" t="str">
        <f t="shared" si="64"/>
        <v>BB1</v>
      </c>
      <c r="AG322">
        <f t="shared" si="65"/>
        <v>8.9382000000000001</v>
      </c>
      <c r="AH322" t="str">
        <f>IF(IFERROR(IF(IF(AF322="--",INDEX(D:D,MATCH(AE322,INDEX(B:B,MATCH(AE322,B:B,)+1):B10836,)+MATCH(AE322,B:B,)))=D322,VLOOKUP(AE322,B:D,3,0),IF(AF322="--",INDEX(D:D,MATCH(AE322,INDEX(B:B,MATCH(AE322,B:B,)+1):B10836,)+MATCH(AE322,B:B,)),"---")),"---")=AD322,"---",IFERROR(IF(IF(AF322="--",INDEX(D:D,MATCH(AE322,INDEX(B:B,MATCH(AE322,B:B,)+1):B10836,)+MATCH(AE322,B:B,)))=AD322,VLOOKUP(AE322,B:D,3,0),IF(AF322="--",INDEX(D:D,MATCH(AE322,INDEX(B:B,MATCH(AE322,B:B,)+1):B10836,)+MATCH(AE322,B:B,)),"---")),"---"))</f>
        <v>---</v>
      </c>
      <c r="AI322" t="str">
        <f t="shared" si="66"/>
        <v>--</v>
      </c>
      <c r="AJ322" t="str">
        <f t="shared" si="67"/>
        <v>GTSR4B_RX2_P</v>
      </c>
      <c r="AK322">
        <f t="shared" si="68"/>
        <v>2</v>
      </c>
      <c r="AL322" t="str">
        <f t="shared" si="69"/>
        <v>BB1</v>
      </c>
      <c r="AT322" t="str">
        <f t="shared" si="60"/>
        <v>GTSR4B_RX2_N</v>
      </c>
      <c r="AU322" t="str">
        <f t="shared" si="61"/>
        <v>--</v>
      </c>
    </row>
    <row r="323" spans="1:47" x14ac:dyDescent="0.25">
      <c r="A323" t="str">
        <f t="shared" si="56"/>
        <v>J2-B19</v>
      </c>
      <c r="B323" t="str">
        <f t="shared" si="57"/>
        <v>GND</v>
      </c>
      <c r="C323" t="str">
        <f t="shared" si="58"/>
        <v>J2-GND</v>
      </c>
      <c r="D323" t="str">
        <f t="shared" si="59"/>
        <v>J2-B19</v>
      </c>
      <c r="E323" t="s">
        <v>410</v>
      </c>
      <c r="F323" t="s">
        <v>248</v>
      </c>
      <c r="G323" t="s">
        <v>433</v>
      </c>
      <c r="L323" t="s">
        <v>796</v>
      </c>
      <c r="M323" t="s">
        <v>428</v>
      </c>
      <c r="N323">
        <v>48.807000000000002</v>
      </c>
      <c r="AB323" t="str">
        <f>B2B!D320</f>
        <v>J2</v>
      </c>
      <c r="AC323" t="str">
        <f>B2B!E320</f>
        <v>B18</v>
      </c>
      <c r="AD323" t="str">
        <f t="shared" si="62"/>
        <v>J2-B18</v>
      </c>
      <c r="AE323" t="str">
        <f t="shared" si="63"/>
        <v>GTSR4B_RX2_N</v>
      </c>
      <c r="AF323" t="str">
        <f t="shared" si="64"/>
        <v>BB3</v>
      </c>
      <c r="AG323">
        <f t="shared" si="65"/>
        <v>8.9292999999999996</v>
      </c>
      <c r="AH323" t="str">
        <f>IF(IFERROR(IF(IF(AF323="--",INDEX(D:D,MATCH(AE323,INDEX(B:B,MATCH(AE323,B:B,)+1):B10837,)+MATCH(AE323,B:B,)))=D323,VLOOKUP(AE323,B:D,3,0),IF(AF323="--",INDEX(D:D,MATCH(AE323,INDEX(B:B,MATCH(AE323,B:B,)+1):B10837,)+MATCH(AE323,B:B,)),"---")),"---")=AD323,"---",IFERROR(IF(IF(AF323="--",INDEX(D:D,MATCH(AE323,INDEX(B:B,MATCH(AE323,B:B,)+1):B10837,)+MATCH(AE323,B:B,)))=AD323,VLOOKUP(AE323,B:D,3,0),IF(AF323="--",INDEX(D:D,MATCH(AE323,INDEX(B:B,MATCH(AE323,B:B,)+1):B10837,)+MATCH(AE323,B:B,)),"---")),"---"))</f>
        <v>---</v>
      </c>
      <c r="AI323" t="str">
        <f t="shared" si="66"/>
        <v>--</v>
      </c>
      <c r="AJ323" t="str">
        <f t="shared" si="67"/>
        <v>GTSR4B_RX2_N</v>
      </c>
      <c r="AK323">
        <f t="shared" si="68"/>
        <v>2</v>
      </c>
      <c r="AL323" t="str">
        <f t="shared" si="69"/>
        <v>BB3</v>
      </c>
      <c r="AT323" t="str">
        <f t="shared" si="60"/>
        <v>GND</v>
      </c>
      <c r="AU323" t="str">
        <f t="shared" si="61"/>
        <v>--</v>
      </c>
    </row>
    <row r="324" spans="1:47" x14ac:dyDescent="0.25">
      <c r="A324" t="str">
        <f t="shared" si="56"/>
        <v>J2-B20</v>
      </c>
      <c r="B324" t="str">
        <f t="shared" si="57"/>
        <v>GND</v>
      </c>
      <c r="C324" t="str">
        <f t="shared" si="58"/>
        <v>J2-GND</v>
      </c>
      <c r="D324" t="str">
        <f t="shared" si="59"/>
        <v>J2-B20</v>
      </c>
      <c r="E324" t="s">
        <v>410</v>
      </c>
      <c r="F324" t="s">
        <v>249</v>
      </c>
      <c r="G324" t="s">
        <v>433</v>
      </c>
      <c r="L324" t="s">
        <v>701</v>
      </c>
      <c r="M324" t="s">
        <v>428</v>
      </c>
      <c r="N324">
        <v>46.607399999999998</v>
      </c>
      <c r="AB324" t="str">
        <f>B2B!D321</f>
        <v>J2</v>
      </c>
      <c r="AC324" t="str">
        <f>B2B!E321</f>
        <v>B19</v>
      </c>
      <c r="AD324" t="str">
        <f t="shared" si="62"/>
        <v>J2-B19</v>
      </c>
      <c r="AE324" t="str">
        <f t="shared" si="63"/>
        <v>GND</v>
      </c>
      <c r="AF324" t="str">
        <f t="shared" si="64"/>
        <v>---</v>
      </c>
      <c r="AG324" t="str">
        <f t="shared" si="65"/>
        <v>---</v>
      </c>
      <c r="AH324" t="str">
        <f>IF(IFERROR(IF(IF(AF324="--",INDEX(D:D,MATCH(AE324,INDEX(B:B,MATCH(AE324,B:B,)+1):B10838,)+MATCH(AE324,B:B,)))=D324,VLOOKUP(AE324,B:D,3,0),IF(AF324="--",INDEX(D:D,MATCH(AE324,INDEX(B:B,MATCH(AE324,B:B,)+1):B10838,)+MATCH(AE324,B:B,)),"---")),"---")=AD324,"---",IFERROR(IF(IF(AF324="--",INDEX(D:D,MATCH(AE324,INDEX(B:B,MATCH(AE324,B:B,)+1):B10838,)+MATCH(AE324,B:B,)))=AD324,VLOOKUP(AE324,B:D,3,0),IF(AF324="--",INDEX(D:D,MATCH(AE324,INDEX(B:B,MATCH(AE324,B:B,)+1):B10838,)+MATCH(AE324,B:B,)),"---")),"---"))</f>
        <v>---</v>
      </c>
      <c r="AI324" t="str">
        <f t="shared" si="66"/>
        <v>--</v>
      </c>
      <c r="AJ324" t="str">
        <f t="shared" si="67"/>
        <v>GND</v>
      </c>
      <c r="AK324">
        <f t="shared" si="68"/>
        <v>1320</v>
      </c>
      <c r="AL324" t="str">
        <f t="shared" si="69"/>
        <v>---</v>
      </c>
      <c r="AT324" t="str">
        <f t="shared" si="60"/>
        <v>GND</v>
      </c>
      <c r="AU324" t="str">
        <f t="shared" si="61"/>
        <v>--</v>
      </c>
    </row>
    <row r="325" spans="1:47" x14ac:dyDescent="0.25">
      <c r="A325" t="str">
        <f t="shared" si="56"/>
        <v>J2-B21</v>
      </c>
      <c r="B325" t="str">
        <f t="shared" si="57"/>
        <v>NetJ2_B21</v>
      </c>
      <c r="C325" t="str">
        <f t="shared" si="58"/>
        <v>J2-NetJ2_B21</v>
      </c>
      <c r="D325" t="str">
        <f t="shared" si="59"/>
        <v>J2-B21</v>
      </c>
      <c r="E325" t="s">
        <v>410</v>
      </c>
      <c r="F325" t="s">
        <v>250</v>
      </c>
      <c r="G325" t="s">
        <v>912</v>
      </c>
      <c r="L325" t="s">
        <v>798</v>
      </c>
      <c r="M325" t="s">
        <v>428</v>
      </c>
      <c r="N325">
        <v>46.959899999999998</v>
      </c>
      <c r="AB325" t="str">
        <f>B2B!D322</f>
        <v>J2</v>
      </c>
      <c r="AC325" t="str">
        <f>B2B!E322</f>
        <v>B20</v>
      </c>
      <c r="AD325" t="str">
        <f t="shared" si="62"/>
        <v>J2-B20</v>
      </c>
      <c r="AE325" t="str">
        <f t="shared" si="63"/>
        <v>GND</v>
      </c>
      <c r="AF325" t="str">
        <f t="shared" si="64"/>
        <v>---</v>
      </c>
      <c r="AG325" t="str">
        <f t="shared" si="65"/>
        <v>---</v>
      </c>
      <c r="AH325" t="str">
        <f>IF(IFERROR(IF(IF(AF325="--",INDEX(D:D,MATCH(AE325,INDEX(B:B,MATCH(AE325,B:B,)+1):B10839,)+MATCH(AE325,B:B,)))=D325,VLOOKUP(AE325,B:D,3,0),IF(AF325="--",INDEX(D:D,MATCH(AE325,INDEX(B:B,MATCH(AE325,B:B,)+1):B10839,)+MATCH(AE325,B:B,)),"---")),"---")=AD325,"---",IFERROR(IF(IF(AF325="--",INDEX(D:D,MATCH(AE325,INDEX(B:B,MATCH(AE325,B:B,)+1):B10839,)+MATCH(AE325,B:B,)))=AD325,VLOOKUP(AE325,B:D,3,0),IF(AF325="--",INDEX(D:D,MATCH(AE325,INDEX(B:B,MATCH(AE325,B:B,)+1):B10839,)+MATCH(AE325,B:B,)),"---")),"---"))</f>
        <v>---</v>
      </c>
      <c r="AI325" t="str">
        <f t="shared" si="66"/>
        <v>--</v>
      </c>
      <c r="AJ325" t="str">
        <f t="shared" si="67"/>
        <v>GND</v>
      </c>
      <c r="AK325">
        <f t="shared" si="68"/>
        <v>1320</v>
      </c>
      <c r="AL325" t="str">
        <f t="shared" si="69"/>
        <v>---</v>
      </c>
      <c r="AT325" t="str">
        <f t="shared" si="60"/>
        <v>NetJ2_B21</v>
      </c>
      <c r="AU325" t="str">
        <f t="shared" si="61"/>
        <v>--</v>
      </c>
    </row>
    <row r="326" spans="1:47" x14ac:dyDescent="0.25">
      <c r="A326" t="str">
        <f t="shared" ref="A326:A389" si="70">$E326&amp;"-"&amp;$F326</f>
        <v>J2-B22</v>
      </c>
      <c r="B326" t="str">
        <f t="shared" ref="B326:B389" si="71">IF(OR(E326=$A$2,E326=$B$2,E326=$C$2,E326=$D$2),"--",G326)</f>
        <v>NetJ2_B22</v>
      </c>
      <c r="C326" t="str">
        <f t="shared" ref="C326:C389" si="72">$E326&amp;"-"&amp;$G326</f>
        <v>J2-NetJ2_B22</v>
      </c>
      <c r="D326" t="str">
        <f t="shared" ref="D326:D389" si="73">A326</f>
        <v>J2-B22</v>
      </c>
      <c r="E326" t="s">
        <v>410</v>
      </c>
      <c r="F326" t="s">
        <v>251</v>
      </c>
      <c r="G326" t="s">
        <v>913</v>
      </c>
      <c r="L326" t="s">
        <v>703</v>
      </c>
      <c r="M326" t="s">
        <v>428</v>
      </c>
      <c r="N326">
        <v>48.626899999999999</v>
      </c>
      <c r="AB326" t="str">
        <f>B2B!D323</f>
        <v>J2</v>
      </c>
      <c r="AC326" t="str">
        <f>B2B!E323</f>
        <v>B21</v>
      </c>
      <c r="AD326" t="str">
        <f t="shared" si="62"/>
        <v>J2-B21</v>
      </c>
      <c r="AE326" t="str">
        <f t="shared" si="63"/>
        <v>NetJ2_B21</v>
      </c>
      <c r="AF326" t="str">
        <f t="shared" si="64"/>
        <v>--</v>
      </c>
      <c r="AG326" t="e">
        <f t="shared" si="65"/>
        <v>#N/A</v>
      </c>
      <c r="AH326" t="str">
        <f>IF(IFERROR(IF(IF(AF326="--",INDEX(D:D,MATCH(AE326,INDEX(B:B,MATCH(AE326,B:B,)+1):B10840,)+MATCH(AE326,B:B,)))=D326,VLOOKUP(AE326,B:D,3,0),IF(AF326="--",INDEX(D:D,MATCH(AE326,INDEX(B:B,MATCH(AE326,B:B,)+1):B10840,)+MATCH(AE326,B:B,)),"---")),"---")=AD326,"---",IFERROR(IF(IF(AF326="--",INDEX(D:D,MATCH(AE326,INDEX(B:B,MATCH(AE326,B:B,)+1):B10840,)+MATCH(AE326,B:B,)))=AD326,VLOOKUP(AE326,B:D,3,0),IF(AF326="--",INDEX(D:D,MATCH(AE326,INDEX(B:B,MATCH(AE326,B:B,)+1):B10840,)+MATCH(AE326,B:B,)),"---")),"---"))</f>
        <v>---</v>
      </c>
      <c r="AI326" t="str">
        <f t="shared" si="66"/>
        <v>--</v>
      </c>
      <c r="AJ326" t="str">
        <f t="shared" si="67"/>
        <v>NetJ2_B21</v>
      </c>
      <c r="AK326">
        <f t="shared" si="68"/>
        <v>1</v>
      </c>
      <c r="AL326" t="str">
        <f t="shared" si="69"/>
        <v>--</v>
      </c>
      <c r="AT326" t="str">
        <f t="shared" ref="AT326:AT389" si="74">IF(IF(COUNTIF($AO$6:$AQ$150,B326)&gt;0,"---","--")="---",VLOOKUP(B326,$AO$6:$AQ$150,3,0),B326)</f>
        <v>NetJ2_B22</v>
      </c>
      <c r="AU326" t="str">
        <f t="shared" ref="AU326:AU389" si="75">IF(IF(COUNTIF($AO$6:$AQ$150,B326)&gt;0,"---","--")="---",VLOOKUP(B326,$AO$6:$AQ$150,2,0),"--")</f>
        <v>--</v>
      </c>
    </row>
    <row r="327" spans="1:47" x14ac:dyDescent="0.25">
      <c r="A327" t="str">
        <f t="shared" si="70"/>
        <v>J2-B23</v>
      </c>
      <c r="B327" t="str">
        <f t="shared" si="71"/>
        <v>GND</v>
      </c>
      <c r="C327" t="str">
        <f t="shared" si="72"/>
        <v>J2-GND</v>
      </c>
      <c r="D327" t="str">
        <f t="shared" si="73"/>
        <v>J2-B23</v>
      </c>
      <c r="E327" t="s">
        <v>410</v>
      </c>
      <c r="F327" t="s">
        <v>252</v>
      </c>
      <c r="G327" t="s">
        <v>433</v>
      </c>
      <c r="L327" t="s">
        <v>800</v>
      </c>
      <c r="M327" t="s">
        <v>428</v>
      </c>
      <c r="N327">
        <v>47.755099999999999</v>
      </c>
      <c r="AB327" t="str">
        <f>B2B!D324</f>
        <v>J2</v>
      </c>
      <c r="AC327" t="str">
        <f>B2B!E324</f>
        <v>B22</v>
      </c>
      <c r="AD327" t="str">
        <f t="shared" ref="AD327:AD390" si="76">AB327&amp;"-"&amp;AC327</f>
        <v>J2-B22</v>
      </c>
      <c r="AE327" t="str">
        <f t="shared" ref="AE327:AE390" si="77">VLOOKUP(AD327,A:G,7,0)</f>
        <v>NetJ2_B22</v>
      </c>
      <c r="AF327" t="str">
        <f t="shared" ref="AF327:AF390" si="78">IF(
IF(
IFERROR(VLOOKUP(AE327,$AM$6:$AM$50,1,),1)=1,1,0),
IFERROR(VLOOKUP($F$2&amp;"-"&amp;AE327,C:G,4,0),
"--"),"---")</f>
        <v>--</v>
      </c>
      <c r="AG327" t="e">
        <f t="shared" ref="AG327:AG390" si="79">IF(AF327&lt;&gt;"---",VLOOKUP(AE327,L:N,3,0),"---")</f>
        <v>#N/A</v>
      </c>
      <c r="AH327" t="str">
        <f>IF(IFERROR(IF(IF(AF327="--",INDEX(D:D,MATCH(AE327,INDEX(B:B,MATCH(AE327,B:B,)+1):B10841,)+MATCH(AE327,B:B,)))=D327,VLOOKUP(AE327,B:D,3,0),IF(AF327="--",INDEX(D:D,MATCH(AE327,INDEX(B:B,MATCH(AE327,B:B,)+1):B10841,)+MATCH(AE327,B:B,)),"---")),"---")=AD327,"---",IFERROR(IF(IF(AF327="--",INDEX(D:D,MATCH(AE327,INDEX(B:B,MATCH(AE327,B:B,)+1):B10841,)+MATCH(AE327,B:B,)))=AD327,VLOOKUP(AE327,B:D,3,0),IF(AF327="--",INDEX(D:D,MATCH(AE327,INDEX(B:B,MATCH(AE327,B:B,)+1):B10841,)+MATCH(AE327,B:B,)),"---")),"---"))</f>
        <v>---</v>
      </c>
      <c r="AI327" t="str">
        <f t="shared" ref="AI327:AI390" si="80">IFERROR(IF(IF(COUNTIF($AO$6:$AQ$150,AE327)&gt;0,"---","--")="---",VLOOKUP(AE327,$AO$6:$AQ$150,2,0),"--"),"---")</f>
        <v>--</v>
      </c>
      <c r="AJ327" t="str">
        <f t="shared" ref="AJ327:AJ390" si="81">IF(IF(COUNTIF($AO$6:$AQ$150,AE327)&gt;0,"---","--")="---",VLOOKUP(AE327,$AO$6:$AQ$150,3,0),AE327)</f>
        <v>NetJ2_B22</v>
      </c>
      <c r="AK327">
        <f t="shared" ref="AK327:AK390" si="82">COUNTIF(B:B,AE327)</f>
        <v>1</v>
      </c>
      <c r="AL327" t="str">
        <f t="shared" ref="AL327:AL390" si="83">IF(
IF(
IFERROR(VLOOKUP(AJ327,$AM$6:$AM$50,1,),1)=1,1,0),
IFERROR(VLOOKUP($F$2&amp;"-"&amp;AJ327,C:G,4,0),
"--"),"---")</f>
        <v>--</v>
      </c>
      <c r="AT327" t="str">
        <f t="shared" si="74"/>
        <v>GND</v>
      </c>
      <c r="AU327" t="str">
        <f t="shared" si="75"/>
        <v>--</v>
      </c>
    </row>
    <row r="328" spans="1:47" x14ac:dyDescent="0.25">
      <c r="A328" t="str">
        <f t="shared" si="70"/>
        <v>J2-B24</v>
      </c>
      <c r="B328" t="str">
        <f t="shared" si="71"/>
        <v>GTSR4C_RX0_P</v>
      </c>
      <c r="C328" t="str">
        <f t="shared" si="72"/>
        <v>J2-GTSR4C_RX0_P</v>
      </c>
      <c r="D328" t="str">
        <f t="shared" si="73"/>
        <v>J2-B24</v>
      </c>
      <c r="E328" t="s">
        <v>410</v>
      </c>
      <c r="F328" t="s">
        <v>253</v>
      </c>
      <c r="G328" t="s">
        <v>914</v>
      </c>
      <c r="L328" t="s">
        <v>705</v>
      </c>
      <c r="M328" t="s">
        <v>428</v>
      </c>
      <c r="N328">
        <v>48.5304</v>
      </c>
      <c r="AB328" t="str">
        <f>B2B!D325</f>
        <v>J2</v>
      </c>
      <c r="AC328" t="str">
        <f>B2B!E325</f>
        <v>B23</v>
      </c>
      <c r="AD328" t="str">
        <f t="shared" si="76"/>
        <v>J2-B23</v>
      </c>
      <c r="AE328" t="str">
        <f t="shared" si="77"/>
        <v>GND</v>
      </c>
      <c r="AF328" t="str">
        <f t="shared" si="78"/>
        <v>---</v>
      </c>
      <c r="AG328" t="str">
        <f t="shared" si="79"/>
        <v>---</v>
      </c>
      <c r="AH328" t="str">
        <f>IF(IFERROR(IF(IF(AF328="--",INDEX(D:D,MATCH(AE328,INDEX(B:B,MATCH(AE328,B:B,)+1):B10842,)+MATCH(AE328,B:B,)))=D328,VLOOKUP(AE328,B:D,3,0),IF(AF328="--",INDEX(D:D,MATCH(AE328,INDEX(B:B,MATCH(AE328,B:B,)+1):B10842,)+MATCH(AE328,B:B,)),"---")),"---")=AD328,"---",IFERROR(IF(IF(AF328="--",INDEX(D:D,MATCH(AE328,INDEX(B:B,MATCH(AE328,B:B,)+1):B10842,)+MATCH(AE328,B:B,)))=AD328,VLOOKUP(AE328,B:D,3,0),IF(AF328="--",INDEX(D:D,MATCH(AE328,INDEX(B:B,MATCH(AE328,B:B,)+1):B10842,)+MATCH(AE328,B:B,)),"---")),"---"))</f>
        <v>---</v>
      </c>
      <c r="AI328" t="str">
        <f t="shared" si="80"/>
        <v>--</v>
      </c>
      <c r="AJ328" t="str">
        <f t="shared" si="81"/>
        <v>GND</v>
      </c>
      <c r="AK328">
        <f t="shared" si="82"/>
        <v>1320</v>
      </c>
      <c r="AL328" t="str">
        <f t="shared" si="83"/>
        <v>---</v>
      </c>
      <c r="AT328" t="str">
        <f t="shared" si="74"/>
        <v>GTSR4C_RX0_P</v>
      </c>
      <c r="AU328" t="str">
        <f t="shared" si="75"/>
        <v>--</v>
      </c>
    </row>
    <row r="329" spans="1:47" x14ac:dyDescent="0.25">
      <c r="A329" t="str">
        <f t="shared" si="70"/>
        <v>J2-B25</v>
      </c>
      <c r="B329" t="str">
        <f t="shared" si="71"/>
        <v>GTSR4C_RX0_N</v>
      </c>
      <c r="C329" t="str">
        <f t="shared" si="72"/>
        <v>J2-GTSR4C_RX0_N</v>
      </c>
      <c r="D329" t="str">
        <f t="shared" si="73"/>
        <v>J2-B25</v>
      </c>
      <c r="E329" t="s">
        <v>410</v>
      </c>
      <c r="F329" t="s">
        <v>254</v>
      </c>
      <c r="G329" t="s">
        <v>915</v>
      </c>
      <c r="L329" t="s">
        <v>593</v>
      </c>
      <c r="M329" t="s">
        <v>428</v>
      </c>
      <c r="N329">
        <v>45.070500000000003</v>
      </c>
      <c r="AB329" t="str">
        <f>B2B!D326</f>
        <v>J2</v>
      </c>
      <c r="AC329" t="str">
        <f>B2B!E326</f>
        <v>B24</v>
      </c>
      <c r="AD329" t="str">
        <f t="shared" si="76"/>
        <v>J2-B24</v>
      </c>
      <c r="AE329" t="str">
        <f t="shared" si="77"/>
        <v>GTSR4C_RX0_P</v>
      </c>
      <c r="AF329" t="str">
        <f t="shared" si="78"/>
        <v>AV1</v>
      </c>
      <c r="AG329">
        <f t="shared" si="79"/>
        <v>8.2911999999999999</v>
      </c>
      <c r="AH329" t="str">
        <f>IF(IFERROR(IF(IF(AF329="--",INDEX(D:D,MATCH(AE329,INDEX(B:B,MATCH(AE329,B:B,)+1):B10843,)+MATCH(AE329,B:B,)))=D329,VLOOKUP(AE329,B:D,3,0),IF(AF329="--",INDEX(D:D,MATCH(AE329,INDEX(B:B,MATCH(AE329,B:B,)+1):B10843,)+MATCH(AE329,B:B,)),"---")),"---")=AD329,"---",IFERROR(IF(IF(AF329="--",INDEX(D:D,MATCH(AE329,INDEX(B:B,MATCH(AE329,B:B,)+1):B10843,)+MATCH(AE329,B:B,)))=AD329,VLOOKUP(AE329,B:D,3,0),IF(AF329="--",INDEX(D:D,MATCH(AE329,INDEX(B:B,MATCH(AE329,B:B,)+1):B10843,)+MATCH(AE329,B:B,)),"---")),"---"))</f>
        <v>---</v>
      </c>
      <c r="AI329" t="str">
        <f t="shared" si="80"/>
        <v>--</v>
      </c>
      <c r="AJ329" t="str">
        <f t="shared" si="81"/>
        <v>GTSR4C_RX0_P</v>
      </c>
      <c r="AK329">
        <f t="shared" si="82"/>
        <v>2</v>
      </c>
      <c r="AL329" t="str">
        <f t="shared" si="83"/>
        <v>AV1</v>
      </c>
      <c r="AT329" t="str">
        <f t="shared" si="74"/>
        <v>GTSR4C_RX0_N</v>
      </c>
      <c r="AU329" t="str">
        <f t="shared" si="75"/>
        <v>--</v>
      </c>
    </row>
    <row r="330" spans="1:47" x14ac:dyDescent="0.25">
      <c r="A330" t="str">
        <f t="shared" si="70"/>
        <v>J2-B26</v>
      </c>
      <c r="B330" t="str">
        <f t="shared" si="71"/>
        <v>GND</v>
      </c>
      <c r="C330" t="str">
        <f t="shared" si="72"/>
        <v>J2-GND</v>
      </c>
      <c r="D330" t="str">
        <f t="shared" si="73"/>
        <v>J2-B26</v>
      </c>
      <c r="E330" t="s">
        <v>410</v>
      </c>
      <c r="F330" t="s">
        <v>255</v>
      </c>
      <c r="G330" t="s">
        <v>433</v>
      </c>
      <c r="L330" t="s">
        <v>802</v>
      </c>
      <c r="M330" t="s">
        <v>428</v>
      </c>
      <c r="N330">
        <v>47.431100000000001</v>
      </c>
      <c r="AB330" t="str">
        <f>B2B!D327</f>
        <v>J2</v>
      </c>
      <c r="AC330" t="str">
        <f>B2B!E327</f>
        <v>B25</v>
      </c>
      <c r="AD330" t="str">
        <f t="shared" si="76"/>
        <v>J2-B25</v>
      </c>
      <c r="AE330" t="str">
        <f t="shared" si="77"/>
        <v>GTSR4C_RX0_N</v>
      </c>
      <c r="AF330" t="str">
        <f t="shared" si="78"/>
        <v>AV3</v>
      </c>
      <c r="AG330">
        <f t="shared" si="79"/>
        <v>8.2837999999999994</v>
      </c>
      <c r="AH330" t="str">
        <f>IF(IFERROR(IF(IF(AF330="--",INDEX(D:D,MATCH(AE330,INDEX(B:B,MATCH(AE330,B:B,)+1):B10844,)+MATCH(AE330,B:B,)))=D330,VLOOKUP(AE330,B:D,3,0),IF(AF330="--",INDEX(D:D,MATCH(AE330,INDEX(B:B,MATCH(AE330,B:B,)+1):B10844,)+MATCH(AE330,B:B,)),"---")),"---")=AD330,"---",IFERROR(IF(IF(AF330="--",INDEX(D:D,MATCH(AE330,INDEX(B:B,MATCH(AE330,B:B,)+1):B10844,)+MATCH(AE330,B:B,)))=AD330,VLOOKUP(AE330,B:D,3,0),IF(AF330="--",INDEX(D:D,MATCH(AE330,INDEX(B:B,MATCH(AE330,B:B,)+1):B10844,)+MATCH(AE330,B:B,)),"---")),"---"))</f>
        <v>---</v>
      </c>
      <c r="AI330" t="str">
        <f t="shared" si="80"/>
        <v>--</v>
      </c>
      <c r="AJ330" t="str">
        <f t="shared" si="81"/>
        <v>GTSR4C_RX0_N</v>
      </c>
      <c r="AK330">
        <f t="shared" si="82"/>
        <v>2</v>
      </c>
      <c r="AL330" t="str">
        <f t="shared" si="83"/>
        <v>AV3</v>
      </c>
      <c r="AT330" t="str">
        <f t="shared" si="74"/>
        <v>GND</v>
      </c>
      <c r="AU330" t="str">
        <f t="shared" si="75"/>
        <v>--</v>
      </c>
    </row>
    <row r="331" spans="1:47" x14ac:dyDescent="0.25">
      <c r="A331" t="str">
        <f t="shared" si="70"/>
        <v>J2-B27</v>
      </c>
      <c r="B331" t="str">
        <f t="shared" si="71"/>
        <v>GTSR4C_RX2_P</v>
      </c>
      <c r="C331" t="str">
        <f t="shared" si="72"/>
        <v>J2-GTSR4C_RX2_P</v>
      </c>
      <c r="D331" t="str">
        <f t="shared" si="73"/>
        <v>J2-B27</v>
      </c>
      <c r="E331" t="s">
        <v>410</v>
      </c>
      <c r="F331" t="s">
        <v>256</v>
      </c>
      <c r="G331" t="s">
        <v>916</v>
      </c>
      <c r="L331" t="s">
        <v>497</v>
      </c>
      <c r="M331" t="s">
        <v>428</v>
      </c>
      <c r="N331">
        <v>43.243400000000001</v>
      </c>
      <c r="AB331" t="str">
        <f>B2B!D328</f>
        <v>J2</v>
      </c>
      <c r="AC331" t="str">
        <f>B2B!E328</f>
        <v>B26</v>
      </c>
      <c r="AD331" t="str">
        <f t="shared" si="76"/>
        <v>J2-B26</v>
      </c>
      <c r="AE331" t="str">
        <f t="shared" si="77"/>
        <v>GND</v>
      </c>
      <c r="AF331" t="str">
        <f t="shared" si="78"/>
        <v>---</v>
      </c>
      <c r="AG331" t="str">
        <f t="shared" si="79"/>
        <v>---</v>
      </c>
      <c r="AH331" t="str">
        <f>IF(IFERROR(IF(IF(AF331="--",INDEX(D:D,MATCH(AE331,INDEX(B:B,MATCH(AE331,B:B,)+1):B10845,)+MATCH(AE331,B:B,)))=D331,VLOOKUP(AE331,B:D,3,0),IF(AF331="--",INDEX(D:D,MATCH(AE331,INDEX(B:B,MATCH(AE331,B:B,)+1):B10845,)+MATCH(AE331,B:B,)),"---")),"---")=AD331,"---",IFERROR(IF(IF(AF331="--",INDEX(D:D,MATCH(AE331,INDEX(B:B,MATCH(AE331,B:B,)+1):B10845,)+MATCH(AE331,B:B,)))=AD331,VLOOKUP(AE331,B:D,3,0),IF(AF331="--",INDEX(D:D,MATCH(AE331,INDEX(B:B,MATCH(AE331,B:B,)+1):B10845,)+MATCH(AE331,B:B,)),"---")),"---"))</f>
        <v>---</v>
      </c>
      <c r="AI331" t="str">
        <f t="shared" si="80"/>
        <v>--</v>
      </c>
      <c r="AJ331" t="str">
        <f t="shared" si="81"/>
        <v>GND</v>
      </c>
      <c r="AK331">
        <f t="shared" si="82"/>
        <v>1320</v>
      </c>
      <c r="AL331" t="str">
        <f t="shared" si="83"/>
        <v>---</v>
      </c>
      <c r="AT331" t="str">
        <f t="shared" si="74"/>
        <v>GTSR4C_RX2_P</v>
      </c>
      <c r="AU331" t="str">
        <f t="shared" si="75"/>
        <v>--</v>
      </c>
    </row>
    <row r="332" spans="1:47" x14ac:dyDescent="0.25">
      <c r="A332" t="str">
        <f t="shared" si="70"/>
        <v>J2-B28</v>
      </c>
      <c r="B332" t="str">
        <f t="shared" si="71"/>
        <v>GTSR4C_RX2_N</v>
      </c>
      <c r="C332" t="str">
        <f t="shared" si="72"/>
        <v>J2-GTSR4C_RX2_N</v>
      </c>
      <c r="D332" t="str">
        <f t="shared" si="73"/>
        <v>J2-B28</v>
      </c>
      <c r="E332" t="s">
        <v>410</v>
      </c>
      <c r="F332" t="s">
        <v>257</v>
      </c>
      <c r="G332" t="s">
        <v>917</v>
      </c>
      <c r="L332" t="s">
        <v>595</v>
      </c>
      <c r="M332" t="s">
        <v>428</v>
      </c>
      <c r="N332">
        <v>46.6068</v>
      </c>
      <c r="AB332" t="str">
        <f>B2B!D329</f>
        <v>J2</v>
      </c>
      <c r="AC332" t="str">
        <f>B2B!E329</f>
        <v>B27</v>
      </c>
      <c r="AD332" t="str">
        <f t="shared" si="76"/>
        <v>J2-B27</v>
      </c>
      <c r="AE332" t="str">
        <f t="shared" si="77"/>
        <v>GTSR4C_RX2_P</v>
      </c>
      <c r="AF332" t="str">
        <f t="shared" si="78"/>
        <v>AP1</v>
      </c>
      <c r="AG332">
        <f t="shared" si="79"/>
        <v>8.9580000000000002</v>
      </c>
      <c r="AH332" t="str">
        <f>IF(IFERROR(IF(IF(AF332="--",INDEX(D:D,MATCH(AE332,INDEX(B:B,MATCH(AE332,B:B,)+1):B10846,)+MATCH(AE332,B:B,)))=D332,VLOOKUP(AE332,B:D,3,0),IF(AF332="--",INDEX(D:D,MATCH(AE332,INDEX(B:B,MATCH(AE332,B:B,)+1):B10846,)+MATCH(AE332,B:B,)),"---")),"---")=AD332,"---",IFERROR(IF(IF(AF332="--",INDEX(D:D,MATCH(AE332,INDEX(B:B,MATCH(AE332,B:B,)+1):B10846,)+MATCH(AE332,B:B,)))=AD332,VLOOKUP(AE332,B:D,3,0),IF(AF332="--",INDEX(D:D,MATCH(AE332,INDEX(B:B,MATCH(AE332,B:B,)+1):B10846,)+MATCH(AE332,B:B,)),"---")),"---"))</f>
        <v>---</v>
      </c>
      <c r="AI332" t="str">
        <f t="shared" si="80"/>
        <v>--</v>
      </c>
      <c r="AJ332" t="str">
        <f t="shared" si="81"/>
        <v>GTSR4C_RX2_P</v>
      </c>
      <c r="AK332">
        <f t="shared" si="82"/>
        <v>2</v>
      </c>
      <c r="AL332" t="str">
        <f t="shared" si="83"/>
        <v>AP1</v>
      </c>
      <c r="AT332" t="str">
        <f t="shared" si="74"/>
        <v>GTSR4C_RX2_N</v>
      </c>
      <c r="AU332" t="str">
        <f t="shared" si="75"/>
        <v>--</v>
      </c>
    </row>
    <row r="333" spans="1:47" x14ac:dyDescent="0.25">
      <c r="A333" t="str">
        <f t="shared" si="70"/>
        <v>J2-B29</v>
      </c>
      <c r="B333" t="str">
        <f t="shared" si="71"/>
        <v>GND</v>
      </c>
      <c r="C333" t="str">
        <f t="shared" si="72"/>
        <v>J2-GND</v>
      </c>
      <c r="D333" t="str">
        <f t="shared" si="73"/>
        <v>J2-B29</v>
      </c>
      <c r="E333" t="s">
        <v>410</v>
      </c>
      <c r="F333" t="s">
        <v>258</v>
      </c>
      <c r="G333" t="s">
        <v>433</v>
      </c>
      <c r="L333" t="s">
        <v>499</v>
      </c>
      <c r="M333" t="s">
        <v>428</v>
      </c>
      <c r="N333">
        <v>43.491100000000003</v>
      </c>
      <c r="AB333" t="str">
        <f>B2B!D330</f>
        <v>J2</v>
      </c>
      <c r="AC333" t="str">
        <f>B2B!E330</f>
        <v>B28</v>
      </c>
      <c r="AD333" t="str">
        <f t="shared" si="76"/>
        <v>J2-B28</v>
      </c>
      <c r="AE333" t="str">
        <f t="shared" si="77"/>
        <v>GTSR4C_RX2_N</v>
      </c>
      <c r="AF333" t="str">
        <f t="shared" si="78"/>
        <v>AP3</v>
      </c>
      <c r="AG333">
        <f t="shared" si="79"/>
        <v>8.9506999999999994</v>
      </c>
      <c r="AH333" t="str">
        <f>IF(IFERROR(IF(IF(AF333="--",INDEX(D:D,MATCH(AE333,INDEX(B:B,MATCH(AE333,B:B,)+1):B10847,)+MATCH(AE333,B:B,)))=D333,VLOOKUP(AE333,B:D,3,0),IF(AF333="--",INDEX(D:D,MATCH(AE333,INDEX(B:B,MATCH(AE333,B:B,)+1):B10847,)+MATCH(AE333,B:B,)),"---")),"---")=AD333,"---",IFERROR(IF(IF(AF333="--",INDEX(D:D,MATCH(AE333,INDEX(B:B,MATCH(AE333,B:B,)+1):B10847,)+MATCH(AE333,B:B,)))=AD333,VLOOKUP(AE333,B:D,3,0),IF(AF333="--",INDEX(D:D,MATCH(AE333,INDEX(B:B,MATCH(AE333,B:B,)+1):B10847,)+MATCH(AE333,B:B,)),"---")),"---"))</f>
        <v>---</v>
      </c>
      <c r="AI333" t="str">
        <f t="shared" si="80"/>
        <v>--</v>
      </c>
      <c r="AJ333" t="str">
        <f t="shared" si="81"/>
        <v>GTSR4C_RX2_N</v>
      </c>
      <c r="AK333">
        <f t="shared" si="82"/>
        <v>2</v>
      </c>
      <c r="AL333" t="str">
        <f t="shared" si="83"/>
        <v>AP3</v>
      </c>
      <c r="AT333" t="str">
        <f t="shared" si="74"/>
        <v>GND</v>
      </c>
      <c r="AU333" t="str">
        <f t="shared" si="75"/>
        <v>--</v>
      </c>
    </row>
    <row r="334" spans="1:47" x14ac:dyDescent="0.25">
      <c r="A334" t="str">
        <f t="shared" si="70"/>
        <v>J2-B30</v>
      </c>
      <c r="B334" t="str">
        <f t="shared" si="71"/>
        <v>B3B_T24_P</v>
      </c>
      <c r="C334" t="str">
        <f t="shared" si="72"/>
        <v>J2-B3B_T24_P</v>
      </c>
      <c r="D334" t="str">
        <f t="shared" si="73"/>
        <v>J2-B30</v>
      </c>
      <c r="E334" t="s">
        <v>410</v>
      </c>
      <c r="F334" t="s">
        <v>259</v>
      </c>
      <c r="G334" t="s">
        <v>756</v>
      </c>
      <c r="L334" t="s">
        <v>597</v>
      </c>
      <c r="M334" t="s">
        <v>428</v>
      </c>
      <c r="N334">
        <v>44.332299999999996</v>
      </c>
      <c r="AB334" t="str">
        <f>B2B!D331</f>
        <v>J2</v>
      </c>
      <c r="AC334" t="str">
        <f>B2B!E331</f>
        <v>B29</v>
      </c>
      <c r="AD334" t="str">
        <f t="shared" si="76"/>
        <v>J2-B29</v>
      </c>
      <c r="AE334" t="str">
        <f t="shared" si="77"/>
        <v>GND</v>
      </c>
      <c r="AF334" t="str">
        <f t="shared" si="78"/>
        <v>---</v>
      </c>
      <c r="AG334" t="str">
        <f t="shared" si="79"/>
        <v>---</v>
      </c>
      <c r="AH334" t="str">
        <f>IF(IFERROR(IF(IF(AF334="--",INDEX(D:D,MATCH(AE334,INDEX(B:B,MATCH(AE334,B:B,)+1):B10848,)+MATCH(AE334,B:B,)))=D334,VLOOKUP(AE334,B:D,3,0),IF(AF334="--",INDEX(D:D,MATCH(AE334,INDEX(B:B,MATCH(AE334,B:B,)+1):B10848,)+MATCH(AE334,B:B,)),"---")),"---")=AD334,"---",IFERROR(IF(IF(AF334="--",INDEX(D:D,MATCH(AE334,INDEX(B:B,MATCH(AE334,B:B,)+1):B10848,)+MATCH(AE334,B:B,)))=AD334,VLOOKUP(AE334,B:D,3,0),IF(AF334="--",INDEX(D:D,MATCH(AE334,INDEX(B:B,MATCH(AE334,B:B,)+1):B10848,)+MATCH(AE334,B:B,)),"---")),"---"))</f>
        <v>---</v>
      </c>
      <c r="AI334" t="str">
        <f t="shared" si="80"/>
        <v>--</v>
      </c>
      <c r="AJ334" t="str">
        <f t="shared" si="81"/>
        <v>GND</v>
      </c>
      <c r="AK334">
        <f t="shared" si="82"/>
        <v>1320</v>
      </c>
      <c r="AL334" t="str">
        <f t="shared" si="83"/>
        <v>---</v>
      </c>
      <c r="AT334" t="str">
        <f t="shared" si="74"/>
        <v>B3B_T24_P</v>
      </c>
      <c r="AU334" t="str">
        <f t="shared" si="75"/>
        <v>--</v>
      </c>
    </row>
    <row r="335" spans="1:47" x14ac:dyDescent="0.25">
      <c r="A335" t="str">
        <f t="shared" si="70"/>
        <v>J2-B31</v>
      </c>
      <c r="B335" t="str">
        <f t="shared" si="71"/>
        <v>B3B_T24_N</v>
      </c>
      <c r="C335" t="str">
        <f t="shared" si="72"/>
        <v>J2-B3B_T24_N</v>
      </c>
      <c r="D335" t="str">
        <f t="shared" si="73"/>
        <v>J2-B31</v>
      </c>
      <c r="E335" t="s">
        <v>410</v>
      </c>
      <c r="F335" t="s">
        <v>260</v>
      </c>
      <c r="G335" t="s">
        <v>754</v>
      </c>
      <c r="L335" t="s">
        <v>501</v>
      </c>
      <c r="M335" t="s">
        <v>428</v>
      </c>
      <c r="N335">
        <v>45.929200000000002</v>
      </c>
      <c r="AB335" t="str">
        <f>B2B!D332</f>
        <v>J2</v>
      </c>
      <c r="AC335" t="str">
        <f>B2B!E332</f>
        <v>B30</v>
      </c>
      <c r="AD335" t="str">
        <f t="shared" si="76"/>
        <v>J2-B30</v>
      </c>
      <c r="AE335" t="str">
        <f t="shared" si="77"/>
        <v>B3B_T24_P</v>
      </c>
      <c r="AF335" t="str">
        <f t="shared" si="78"/>
        <v>AC64</v>
      </c>
      <c r="AG335">
        <f t="shared" si="79"/>
        <v>26.939299999999999</v>
      </c>
      <c r="AH335" t="str">
        <f>IF(IFERROR(IF(IF(AF335="--",INDEX(D:D,MATCH(AE335,INDEX(B:B,MATCH(AE335,B:B,)+1):B10849,)+MATCH(AE335,B:B,)))=D335,VLOOKUP(AE335,B:D,3,0),IF(AF335="--",INDEX(D:D,MATCH(AE335,INDEX(B:B,MATCH(AE335,B:B,)+1):B10849,)+MATCH(AE335,B:B,)),"---")),"---")=AD335,"---",IFERROR(IF(IF(AF335="--",INDEX(D:D,MATCH(AE335,INDEX(B:B,MATCH(AE335,B:B,)+1):B10849,)+MATCH(AE335,B:B,)))=AD335,VLOOKUP(AE335,B:D,3,0),IF(AF335="--",INDEX(D:D,MATCH(AE335,INDEX(B:B,MATCH(AE335,B:B,)+1):B10849,)+MATCH(AE335,B:B,)),"---")),"---"))</f>
        <v>---</v>
      </c>
      <c r="AI335" t="str">
        <f t="shared" si="80"/>
        <v>--</v>
      </c>
      <c r="AJ335" t="str">
        <f t="shared" si="81"/>
        <v>B3B_T24_P</v>
      </c>
      <c r="AK335">
        <f t="shared" si="82"/>
        <v>2</v>
      </c>
      <c r="AL335" t="str">
        <f t="shared" si="83"/>
        <v>AC64</v>
      </c>
      <c r="AT335" t="str">
        <f t="shared" si="74"/>
        <v>B3B_T24_N</v>
      </c>
      <c r="AU335" t="str">
        <f t="shared" si="75"/>
        <v>--</v>
      </c>
    </row>
    <row r="336" spans="1:47" x14ac:dyDescent="0.25">
      <c r="A336" t="str">
        <f t="shared" si="70"/>
        <v>J2-B32</v>
      </c>
      <c r="B336" t="str">
        <f t="shared" si="71"/>
        <v>B3B_T22_P</v>
      </c>
      <c r="C336" t="str">
        <f t="shared" si="72"/>
        <v>J2-B3B_T22_P</v>
      </c>
      <c r="D336" t="str">
        <f t="shared" si="73"/>
        <v>J2-B32</v>
      </c>
      <c r="E336" t="s">
        <v>410</v>
      </c>
      <c r="F336" t="s">
        <v>261</v>
      </c>
      <c r="G336" t="s">
        <v>749</v>
      </c>
      <c r="L336" t="s">
        <v>599</v>
      </c>
      <c r="M336" t="s">
        <v>428</v>
      </c>
      <c r="N336">
        <v>44.851399999999998</v>
      </c>
      <c r="AB336" t="str">
        <f>B2B!D333</f>
        <v>J2</v>
      </c>
      <c r="AC336" t="str">
        <f>B2B!E333</f>
        <v>B31</v>
      </c>
      <c r="AD336" t="str">
        <f t="shared" si="76"/>
        <v>J2-B31</v>
      </c>
      <c r="AE336" t="str">
        <f t="shared" si="77"/>
        <v>B3B_T24_N</v>
      </c>
      <c r="AF336" t="str">
        <f t="shared" si="78"/>
        <v>AG64</v>
      </c>
      <c r="AG336">
        <f t="shared" si="79"/>
        <v>26.709599999999998</v>
      </c>
      <c r="AH336" t="str">
        <f>IF(IFERROR(IF(IF(AF336="--",INDEX(D:D,MATCH(AE336,INDEX(B:B,MATCH(AE336,B:B,)+1):B10850,)+MATCH(AE336,B:B,)))=D336,VLOOKUP(AE336,B:D,3,0),IF(AF336="--",INDEX(D:D,MATCH(AE336,INDEX(B:B,MATCH(AE336,B:B,)+1):B10850,)+MATCH(AE336,B:B,)),"---")),"---")=AD336,"---",IFERROR(IF(IF(AF336="--",INDEX(D:D,MATCH(AE336,INDEX(B:B,MATCH(AE336,B:B,)+1):B10850,)+MATCH(AE336,B:B,)))=AD336,VLOOKUP(AE336,B:D,3,0),IF(AF336="--",INDEX(D:D,MATCH(AE336,INDEX(B:B,MATCH(AE336,B:B,)+1):B10850,)+MATCH(AE336,B:B,)),"---")),"---"))</f>
        <v>---</v>
      </c>
      <c r="AI336" t="str">
        <f t="shared" si="80"/>
        <v>--</v>
      </c>
      <c r="AJ336" t="str">
        <f t="shared" si="81"/>
        <v>B3B_T24_N</v>
      </c>
      <c r="AK336">
        <f t="shared" si="82"/>
        <v>2</v>
      </c>
      <c r="AL336" t="str">
        <f t="shared" si="83"/>
        <v>AG64</v>
      </c>
      <c r="AT336" t="str">
        <f t="shared" si="74"/>
        <v>B3B_T22_P</v>
      </c>
      <c r="AU336" t="str">
        <f t="shared" si="75"/>
        <v>--</v>
      </c>
    </row>
    <row r="337" spans="1:47" x14ac:dyDescent="0.25">
      <c r="A337" t="str">
        <f t="shared" si="70"/>
        <v>J2-B33</v>
      </c>
      <c r="B337" t="str">
        <f t="shared" si="71"/>
        <v>B3B_T22_N</v>
      </c>
      <c r="C337" t="str">
        <f t="shared" si="72"/>
        <v>J2-B3B_T22_N</v>
      </c>
      <c r="D337" t="str">
        <f t="shared" si="73"/>
        <v>J2-B33</v>
      </c>
      <c r="E337" t="s">
        <v>410</v>
      </c>
      <c r="F337" t="s">
        <v>262</v>
      </c>
      <c r="G337" t="s">
        <v>748</v>
      </c>
      <c r="L337" t="s">
        <v>503</v>
      </c>
      <c r="M337" t="s">
        <v>428</v>
      </c>
      <c r="N337">
        <v>47.333199999999998</v>
      </c>
      <c r="AB337" t="str">
        <f>B2B!D334</f>
        <v>J2</v>
      </c>
      <c r="AC337" t="str">
        <f>B2B!E334</f>
        <v>B32</v>
      </c>
      <c r="AD337" t="str">
        <f t="shared" si="76"/>
        <v>J2-B32</v>
      </c>
      <c r="AE337" t="str">
        <f t="shared" si="77"/>
        <v>B3B_T22_P</v>
      </c>
      <c r="AF337" t="str">
        <f t="shared" si="78"/>
        <v>AG57</v>
      </c>
      <c r="AG337">
        <f t="shared" si="79"/>
        <v>22.323</v>
      </c>
      <c r="AH337" t="str">
        <f>IF(IFERROR(IF(IF(AF337="--",INDEX(D:D,MATCH(AE337,INDEX(B:B,MATCH(AE337,B:B,)+1):B10851,)+MATCH(AE337,B:B,)))=D337,VLOOKUP(AE337,B:D,3,0),IF(AF337="--",INDEX(D:D,MATCH(AE337,INDEX(B:B,MATCH(AE337,B:B,)+1):B10851,)+MATCH(AE337,B:B,)),"---")),"---")=AD337,"---",IFERROR(IF(IF(AF337="--",INDEX(D:D,MATCH(AE337,INDEX(B:B,MATCH(AE337,B:B,)+1):B10851,)+MATCH(AE337,B:B,)))=AD337,VLOOKUP(AE337,B:D,3,0),IF(AF337="--",INDEX(D:D,MATCH(AE337,INDEX(B:B,MATCH(AE337,B:B,)+1):B10851,)+MATCH(AE337,B:B,)),"---")),"---"))</f>
        <v>---</v>
      </c>
      <c r="AI337" t="str">
        <f t="shared" si="80"/>
        <v>--</v>
      </c>
      <c r="AJ337" t="str">
        <f t="shared" si="81"/>
        <v>B3B_T22_P</v>
      </c>
      <c r="AK337">
        <f t="shared" si="82"/>
        <v>2</v>
      </c>
      <c r="AL337" t="str">
        <f t="shared" si="83"/>
        <v>AG57</v>
      </c>
      <c r="AT337" t="str">
        <f t="shared" si="74"/>
        <v>B3B_T22_N</v>
      </c>
      <c r="AU337" t="str">
        <f t="shared" si="75"/>
        <v>--</v>
      </c>
    </row>
    <row r="338" spans="1:47" x14ac:dyDescent="0.25">
      <c r="A338" t="str">
        <f t="shared" si="70"/>
        <v>J2-B34</v>
      </c>
      <c r="B338" t="str">
        <f t="shared" si="71"/>
        <v>B3B_T20_P</v>
      </c>
      <c r="C338" t="str">
        <f t="shared" si="72"/>
        <v>J2-B3B_T20_P</v>
      </c>
      <c r="D338" t="str">
        <f t="shared" si="73"/>
        <v>J2-B34</v>
      </c>
      <c r="E338" t="s">
        <v>410</v>
      </c>
      <c r="F338" t="s">
        <v>263</v>
      </c>
      <c r="G338" t="s">
        <v>743</v>
      </c>
      <c r="L338" t="s">
        <v>918</v>
      </c>
      <c r="M338" t="s">
        <v>428</v>
      </c>
      <c r="N338">
        <v>1.1540999999999999</v>
      </c>
      <c r="AB338" t="str">
        <f>B2B!D335</f>
        <v>J2</v>
      </c>
      <c r="AC338" t="str">
        <f>B2B!E335</f>
        <v>B33</v>
      </c>
      <c r="AD338" t="str">
        <f t="shared" si="76"/>
        <v>J2-B33</v>
      </c>
      <c r="AE338" t="str">
        <f t="shared" si="77"/>
        <v>B3B_T22_N</v>
      </c>
      <c r="AF338" t="str">
        <f t="shared" si="78"/>
        <v>AG53</v>
      </c>
      <c r="AG338">
        <f t="shared" si="79"/>
        <v>22.1525</v>
      </c>
      <c r="AH338" t="str">
        <f>IF(IFERROR(IF(IF(AF338="--",INDEX(D:D,MATCH(AE338,INDEX(B:B,MATCH(AE338,B:B,)+1):B10852,)+MATCH(AE338,B:B,)))=D338,VLOOKUP(AE338,B:D,3,0),IF(AF338="--",INDEX(D:D,MATCH(AE338,INDEX(B:B,MATCH(AE338,B:B,)+1):B10852,)+MATCH(AE338,B:B,)),"---")),"---")=AD338,"---",IFERROR(IF(IF(AF338="--",INDEX(D:D,MATCH(AE338,INDEX(B:B,MATCH(AE338,B:B,)+1):B10852,)+MATCH(AE338,B:B,)))=AD338,VLOOKUP(AE338,B:D,3,0),IF(AF338="--",INDEX(D:D,MATCH(AE338,INDEX(B:B,MATCH(AE338,B:B,)+1):B10852,)+MATCH(AE338,B:B,)),"---")),"---"))</f>
        <v>---</v>
      </c>
      <c r="AI338" t="str">
        <f t="shared" si="80"/>
        <v>--</v>
      </c>
      <c r="AJ338" t="str">
        <f t="shared" si="81"/>
        <v>B3B_T22_N</v>
      </c>
      <c r="AK338">
        <f t="shared" si="82"/>
        <v>2</v>
      </c>
      <c r="AL338" t="str">
        <f t="shared" si="83"/>
        <v>AG53</v>
      </c>
      <c r="AT338" t="str">
        <f t="shared" si="74"/>
        <v>B3B_T20_P</v>
      </c>
      <c r="AU338" t="str">
        <f t="shared" si="75"/>
        <v>--</v>
      </c>
    </row>
    <row r="339" spans="1:47" x14ac:dyDescent="0.25">
      <c r="A339" t="str">
        <f t="shared" si="70"/>
        <v>J2-B35</v>
      </c>
      <c r="B339" t="str">
        <f t="shared" si="71"/>
        <v>B3B_T20_N</v>
      </c>
      <c r="C339" t="str">
        <f t="shared" si="72"/>
        <v>J2-B3B_T20_N</v>
      </c>
      <c r="D339" t="str">
        <f t="shared" si="73"/>
        <v>J2-B35</v>
      </c>
      <c r="E339" t="s">
        <v>410</v>
      </c>
      <c r="F339" t="s">
        <v>264</v>
      </c>
      <c r="G339" t="s">
        <v>742</v>
      </c>
      <c r="L339" t="s">
        <v>919</v>
      </c>
      <c r="M339" t="s">
        <v>428</v>
      </c>
      <c r="N339">
        <v>2.0615999999999999</v>
      </c>
      <c r="AB339" t="str">
        <f>B2B!D336</f>
        <v>J2</v>
      </c>
      <c r="AC339" t="str">
        <f>B2B!E336</f>
        <v>B34</v>
      </c>
      <c r="AD339" t="str">
        <f t="shared" si="76"/>
        <v>J2-B34</v>
      </c>
      <c r="AE339" t="str">
        <f t="shared" si="77"/>
        <v>B3B_T20_P</v>
      </c>
      <c r="AF339" t="str">
        <f t="shared" si="78"/>
        <v>Y58</v>
      </c>
      <c r="AG339">
        <f t="shared" si="79"/>
        <v>21.808</v>
      </c>
      <c r="AH339" t="str">
        <f>IF(IFERROR(IF(IF(AF339="--",INDEX(D:D,MATCH(AE339,INDEX(B:B,MATCH(AE339,B:B,)+1):B10853,)+MATCH(AE339,B:B,)))=D339,VLOOKUP(AE339,B:D,3,0),IF(AF339="--",INDEX(D:D,MATCH(AE339,INDEX(B:B,MATCH(AE339,B:B,)+1):B10853,)+MATCH(AE339,B:B,)),"---")),"---")=AD339,"---",IFERROR(IF(IF(AF339="--",INDEX(D:D,MATCH(AE339,INDEX(B:B,MATCH(AE339,B:B,)+1):B10853,)+MATCH(AE339,B:B,)))=AD339,VLOOKUP(AE339,B:D,3,0),IF(AF339="--",INDEX(D:D,MATCH(AE339,INDEX(B:B,MATCH(AE339,B:B,)+1):B10853,)+MATCH(AE339,B:B,)),"---")),"---"))</f>
        <v>---</v>
      </c>
      <c r="AI339" t="str">
        <f t="shared" si="80"/>
        <v>--</v>
      </c>
      <c r="AJ339" t="str">
        <f t="shared" si="81"/>
        <v>B3B_T20_P</v>
      </c>
      <c r="AK339">
        <f t="shared" si="82"/>
        <v>2</v>
      </c>
      <c r="AL339" t="str">
        <f t="shared" si="83"/>
        <v>Y58</v>
      </c>
      <c r="AT339" t="str">
        <f t="shared" si="74"/>
        <v>B3B_T20_N</v>
      </c>
      <c r="AU339" t="str">
        <f t="shared" si="75"/>
        <v>--</v>
      </c>
    </row>
    <row r="340" spans="1:47" x14ac:dyDescent="0.25">
      <c r="A340" t="str">
        <f t="shared" si="70"/>
        <v>J2-B36</v>
      </c>
      <c r="B340" t="str">
        <f t="shared" si="71"/>
        <v>VCCIO_3B_T</v>
      </c>
      <c r="C340" t="str">
        <f t="shared" si="72"/>
        <v>J2-VCCIO_3B_T</v>
      </c>
      <c r="D340" t="str">
        <f t="shared" si="73"/>
        <v>J2-B36</v>
      </c>
      <c r="E340" t="s">
        <v>410</v>
      </c>
      <c r="F340" t="s">
        <v>265</v>
      </c>
      <c r="G340" t="s">
        <v>882</v>
      </c>
      <c r="L340" t="s">
        <v>920</v>
      </c>
      <c r="M340" t="s">
        <v>428</v>
      </c>
      <c r="N340">
        <v>32.145699999999998</v>
      </c>
      <c r="AB340" t="str">
        <f>B2B!D337</f>
        <v>J2</v>
      </c>
      <c r="AC340" t="str">
        <f>B2B!E337</f>
        <v>B35</v>
      </c>
      <c r="AD340" t="str">
        <f t="shared" si="76"/>
        <v>J2-B35</v>
      </c>
      <c r="AE340" t="str">
        <f t="shared" si="77"/>
        <v>B3B_T20_N</v>
      </c>
      <c r="AF340" t="str">
        <f t="shared" si="78"/>
        <v>Y55</v>
      </c>
      <c r="AG340">
        <f t="shared" si="79"/>
        <v>21.907</v>
      </c>
      <c r="AH340" t="str">
        <f>IF(IFERROR(IF(IF(AF340="--",INDEX(D:D,MATCH(AE340,INDEX(B:B,MATCH(AE340,B:B,)+1):B10854,)+MATCH(AE340,B:B,)))=D340,VLOOKUP(AE340,B:D,3,0),IF(AF340="--",INDEX(D:D,MATCH(AE340,INDEX(B:B,MATCH(AE340,B:B,)+1):B10854,)+MATCH(AE340,B:B,)),"---")),"---")=AD340,"---",IFERROR(IF(IF(AF340="--",INDEX(D:D,MATCH(AE340,INDEX(B:B,MATCH(AE340,B:B,)+1):B10854,)+MATCH(AE340,B:B,)))=AD340,VLOOKUP(AE340,B:D,3,0),IF(AF340="--",INDEX(D:D,MATCH(AE340,INDEX(B:B,MATCH(AE340,B:B,)+1):B10854,)+MATCH(AE340,B:B,)),"---")),"---"))</f>
        <v>---</v>
      </c>
      <c r="AI340" t="str">
        <f t="shared" si="80"/>
        <v>--</v>
      </c>
      <c r="AJ340" t="str">
        <f t="shared" si="81"/>
        <v>B3B_T20_N</v>
      </c>
      <c r="AK340">
        <f t="shared" si="82"/>
        <v>2</v>
      </c>
      <c r="AL340" t="str">
        <f t="shared" si="83"/>
        <v>Y55</v>
      </c>
      <c r="AT340" t="str">
        <f t="shared" si="74"/>
        <v>VCCIO_3B_T</v>
      </c>
      <c r="AU340" t="str">
        <f t="shared" si="75"/>
        <v>--</v>
      </c>
    </row>
    <row r="341" spans="1:47" x14ac:dyDescent="0.25">
      <c r="A341" t="str">
        <f t="shared" si="70"/>
        <v>J2-B37</v>
      </c>
      <c r="B341" t="str">
        <f t="shared" si="71"/>
        <v>B3B_T7_P</v>
      </c>
      <c r="C341" t="str">
        <f t="shared" si="72"/>
        <v>J2-B3B_T7_P</v>
      </c>
      <c r="D341" t="str">
        <f t="shared" si="73"/>
        <v>J2-B37</v>
      </c>
      <c r="E341" t="s">
        <v>410</v>
      </c>
      <c r="F341" t="s">
        <v>266</v>
      </c>
      <c r="G341" t="s">
        <v>775</v>
      </c>
      <c r="L341" t="s">
        <v>921</v>
      </c>
      <c r="M341" t="s">
        <v>428</v>
      </c>
      <c r="N341">
        <v>27.626300000000001</v>
      </c>
      <c r="AB341" t="str">
        <f>B2B!D338</f>
        <v>J2</v>
      </c>
      <c r="AC341" t="str">
        <f>B2B!E338</f>
        <v>B36</v>
      </c>
      <c r="AD341" t="str">
        <f t="shared" si="76"/>
        <v>J2-B36</v>
      </c>
      <c r="AE341" t="str">
        <f t="shared" si="77"/>
        <v>VCCIO_3B_T</v>
      </c>
      <c r="AF341" t="str">
        <f t="shared" si="78"/>
        <v>AK50</v>
      </c>
      <c r="AG341">
        <f t="shared" si="79"/>
        <v>11.614599999999999</v>
      </c>
      <c r="AH341" t="str">
        <f>IF(IFERROR(IF(IF(AF341="--",INDEX(D:D,MATCH(AE341,INDEX(B:B,MATCH(AE341,B:B,)+1):B10855,)+MATCH(AE341,B:B,)))=D341,VLOOKUP(AE341,B:D,3,0),IF(AF341="--",INDEX(D:D,MATCH(AE341,INDEX(B:B,MATCH(AE341,B:B,)+1):B10855,)+MATCH(AE341,B:B,)),"---")),"---")=AD341,"---",IFERROR(IF(IF(AF341="--",INDEX(D:D,MATCH(AE341,INDEX(B:B,MATCH(AE341,B:B,)+1):B10855,)+MATCH(AE341,B:B,)))=AD341,VLOOKUP(AE341,B:D,3,0),IF(AF341="--",INDEX(D:D,MATCH(AE341,INDEX(B:B,MATCH(AE341,B:B,)+1):B10855,)+MATCH(AE341,B:B,)),"---")),"---"))</f>
        <v>---</v>
      </c>
      <c r="AI341" t="str">
        <f t="shared" si="80"/>
        <v>--</v>
      </c>
      <c r="AJ341" t="str">
        <f t="shared" si="81"/>
        <v>VCCIO_3B_T</v>
      </c>
      <c r="AK341">
        <f t="shared" si="82"/>
        <v>7</v>
      </c>
      <c r="AL341" t="str">
        <f t="shared" si="83"/>
        <v>AK50</v>
      </c>
      <c r="AT341" t="str">
        <f t="shared" si="74"/>
        <v>B3B_T7_P</v>
      </c>
      <c r="AU341" t="str">
        <f t="shared" si="75"/>
        <v>--</v>
      </c>
    </row>
    <row r="342" spans="1:47" x14ac:dyDescent="0.25">
      <c r="A342" t="str">
        <f t="shared" si="70"/>
        <v>J2-B38</v>
      </c>
      <c r="B342" t="str">
        <f t="shared" si="71"/>
        <v>B3B_T7_N</v>
      </c>
      <c r="C342" t="str">
        <f t="shared" si="72"/>
        <v>J2-B3B_T7_N</v>
      </c>
      <c r="D342" t="str">
        <f t="shared" si="73"/>
        <v>J2-B38</v>
      </c>
      <c r="E342" t="s">
        <v>410</v>
      </c>
      <c r="F342" t="s">
        <v>267</v>
      </c>
      <c r="G342" t="s">
        <v>774</v>
      </c>
      <c r="L342" t="s">
        <v>922</v>
      </c>
      <c r="M342" t="s">
        <v>428</v>
      </c>
      <c r="N342">
        <v>7.6688999999999998</v>
      </c>
      <c r="AB342" t="str">
        <f>B2B!D339</f>
        <v>J2</v>
      </c>
      <c r="AC342" t="str">
        <f>B2B!E339</f>
        <v>B37</v>
      </c>
      <c r="AD342" t="str">
        <f t="shared" si="76"/>
        <v>J2-B37</v>
      </c>
      <c r="AE342" t="str">
        <f t="shared" si="77"/>
        <v>B3B_T7_P</v>
      </c>
      <c r="AF342" t="str">
        <f t="shared" si="78"/>
        <v>D44</v>
      </c>
      <c r="AG342">
        <f t="shared" si="79"/>
        <v>27.430299999999999</v>
      </c>
      <c r="AH342" t="str">
        <f>IF(IFERROR(IF(IF(AF342="--",INDEX(D:D,MATCH(AE342,INDEX(B:B,MATCH(AE342,B:B,)+1):B10856,)+MATCH(AE342,B:B,)))=D342,VLOOKUP(AE342,B:D,3,0),IF(AF342="--",INDEX(D:D,MATCH(AE342,INDEX(B:B,MATCH(AE342,B:B,)+1):B10856,)+MATCH(AE342,B:B,)),"---")),"---")=AD342,"---",IFERROR(IF(IF(AF342="--",INDEX(D:D,MATCH(AE342,INDEX(B:B,MATCH(AE342,B:B,)+1):B10856,)+MATCH(AE342,B:B,)))=AD342,VLOOKUP(AE342,B:D,3,0),IF(AF342="--",INDEX(D:D,MATCH(AE342,INDEX(B:B,MATCH(AE342,B:B,)+1):B10856,)+MATCH(AE342,B:B,)),"---")),"---"))</f>
        <v>---</v>
      </c>
      <c r="AI342" t="str">
        <f t="shared" si="80"/>
        <v>--</v>
      </c>
      <c r="AJ342" t="str">
        <f t="shared" si="81"/>
        <v>B3B_T7_P</v>
      </c>
      <c r="AK342">
        <f t="shared" si="82"/>
        <v>2</v>
      </c>
      <c r="AL342" t="str">
        <f t="shared" si="83"/>
        <v>D44</v>
      </c>
      <c r="AT342" t="str">
        <f t="shared" si="74"/>
        <v>B3B_T7_N</v>
      </c>
      <c r="AU342" t="str">
        <f t="shared" si="75"/>
        <v>--</v>
      </c>
    </row>
    <row r="343" spans="1:47" x14ac:dyDescent="0.25">
      <c r="A343" t="str">
        <f t="shared" si="70"/>
        <v>J2-B39</v>
      </c>
      <c r="B343" t="str">
        <f t="shared" si="71"/>
        <v>B3B_T9_P</v>
      </c>
      <c r="C343" t="str">
        <f t="shared" si="72"/>
        <v>J2-B3B_T9_P</v>
      </c>
      <c r="D343" t="str">
        <f t="shared" si="73"/>
        <v>J2-B39</v>
      </c>
      <c r="E343" t="s">
        <v>410</v>
      </c>
      <c r="F343" t="s">
        <v>268</v>
      </c>
      <c r="G343" t="s">
        <v>781</v>
      </c>
      <c r="L343" t="s">
        <v>923</v>
      </c>
      <c r="M343" t="s">
        <v>428</v>
      </c>
      <c r="N343">
        <v>11.797800000000001</v>
      </c>
      <c r="AB343" t="str">
        <f>B2B!D340</f>
        <v>J2</v>
      </c>
      <c r="AC343" t="str">
        <f>B2B!E340</f>
        <v>B38</v>
      </c>
      <c r="AD343" t="str">
        <f t="shared" si="76"/>
        <v>J2-B38</v>
      </c>
      <c r="AE343" t="str">
        <f t="shared" si="77"/>
        <v>B3B_T7_N</v>
      </c>
      <c r="AF343" t="str">
        <f t="shared" si="78"/>
        <v>F44</v>
      </c>
      <c r="AG343">
        <f t="shared" si="79"/>
        <v>27.601500000000001</v>
      </c>
      <c r="AH343" t="str">
        <f>IF(IFERROR(IF(IF(AF343="--",INDEX(D:D,MATCH(AE343,INDEX(B:B,MATCH(AE343,B:B,)+1):B10857,)+MATCH(AE343,B:B,)))=D343,VLOOKUP(AE343,B:D,3,0),IF(AF343="--",INDEX(D:D,MATCH(AE343,INDEX(B:B,MATCH(AE343,B:B,)+1):B10857,)+MATCH(AE343,B:B,)),"---")),"---")=AD343,"---",IFERROR(IF(IF(AF343="--",INDEX(D:D,MATCH(AE343,INDEX(B:B,MATCH(AE343,B:B,)+1):B10857,)+MATCH(AE343,B:B,)))=AD343,VLOOKUP(AE343,B:D,3,0),IF(AF343="--",INDEX(D:D,MATCH(AE343,INDEX(B:B,MATCH(AE343,B:B,)+1):B10857,)+MATCH(AE343,B:B,)),"---")),"---"))</f>
        <v>---</v>
      </c>
      <c r="AI343" t="str">
        <f t="shared" si="80"/>
        <v>--</v>
      </c>
      <c r="AJ343" t="str">
        <f t="shared" si="81"/>
        <v>B3B_T7_N</v>
      </c>
      <c r="AK343">
        <f t="shared" si="82"/>
        <v>2</v>
      </c>
      <c r="AL343" t="str">
        <f t="shared" si="83"/>
        <v>F44</v>
      </c>
      <c r="AT343" t="str">
        <f t="shared" si="74"/>
        <v>B3B_T9_P</v>
      </c>
      <c r="AU343" t="str">
        <f t="shared" si="75"/>
        <v>--</v>
      </c>
    </row>
    <row r="344" spans="1:47" x14ac:dyDescent="0.25">
      <c r="A344" t="str">
        <f t="shared" si="70"/>
        <v>J2-B40</v>
      </c>
      <c r="B344" t="str">
        <f t="shared" si="71"/>
        <v>B3B_T9_N</v>
      </c>
      <c r="C344" t="str">
        <f t="shared" si="72"/>
        <v>J2-B3B_T9_N</v>
      </c>
      <c r="D344" t="str">
        <f t="shared" si="73"/>
        <v>J2-B40</v>
      </c>
      <c r="E344" t="s">
        <v>410</v>
      </c>
      <c r="F344" t="s">
        <v>269</v>
      </c>
      <c r="G344" t="s">
        <v>780</v>
      </c>
      <c r="L344" t="s">
        <v>924</v>
      </c>
      <c r="M344" t="s">
        <v>428</v>
      </c>
      <c r="N344">
        <v>2.9857</v>
      </c>
      <c r="AB344" t="str">
        <f>B2B!D341</f>
        <v>J2</v>
      </c>
      <c r="AC344" t="str">
        <f>B2B!E341</f>
        <v>B39</v>
      </c>
      <c r="AD344" t="str">
        <f t="shared" si="76"/>
        <v>J2-B39</v>
      </c>
      <c r="AE344" t="str">
        <f t="shared" si="77"/>
        <v>B3B_T9_P</v>
      </c>
      <c r="AF344" t="str">
        <f t="shared" si="78"/>
        <v>M47</v>
      </c>
      <c r="AG344">
        <f t="shared" si="79"/>
        <v>25.964099999999998</v>
      </c>
      <c r="AH344" t="str">
        <f>IF(IFERROR(IF(IF(AF344="--",INDEX(D:D,MATCH(AE344,INDEX(B:B,MATCH(AE344,B:B,)+1):B10858,)+MATCH(AE344,B:B,)))=D344,VLOOKUP(AE344,B:D,3,0),IF(AF344="--",INDEX(D:D,MATCH(AE344,INDEX(B:B,MATCH(AE344,B:B,)+1):B10858,)+MATCH(AE344,B:B,)),"---")),"---")=AD344,"---",IFERROR(IF(IF(AF344="--",INDEX(D:D,MATCH(AE344,INDEX(B:B,MATCH(AE344,B:B,)+1):B10858,)+MATCH(AE344,B:B,)))=AD344,VLOOKUP(AE344,B:D,3,0),IF(AF344="--",INDEX(D:D,MATCH(AE344,INDEX(B:B,MATCH(AE344,B:B,)+1):B10858,)+MATCH(AE344,B:B,)),"---")),"---"))</f>
        <v>---</v>
      </c>
      <c r="AI344" t="str">
        <f t="shared" si="80"/>
        <v>--</v>
      </c>
      <c r="AJ344" t="str">
        <f t="shared" si="81"/>
        <v>B3B_T9_P</v>
      </c>
      <c r="AK344">
        <f t="shared" si="82"/>
        <v>2</v>
      </c>
      <c r="AL344" t="str">
        <f t="shared" si="83"/>
        <v>M47</v>
      </c>
      <c r="AT344" t="str">
        <f t="shared" si="74"/>
        <v>B3B_T9_N</v>
      </c>
      <c r="AU344" t="str">
        <f t="shared" si="75"/>
        <v>--</v>
      </c>
    </row>
    <row r="345" spans="1:47" x14ac:dyDescent="0.25">
      <c r="A345" t="str">
        <f t="shared" si="70"/>
        <v>J2-B41</v>
      </c>
      <c r="B345" t="str">
        <f t="shared" si="71"/>
        <v>B3B_T11_P</v>
      </c>
      <c r="C345" t="str">
        <f t="shared" si="72"/>
        <v>J2-B3B_T11_P</v>
      </c>
      <c r="D345" t="str">
        <f t="shared" si="73"/>
        <v>J2-B41</v>
      </c>
      <c r="E345" t="s">
        <v>410</v>
      </c>
      <c r="F345" t="s">
        <v>270</v>
      </c>
      <c r="G345" t="s">
        <v>712</v>
      </c>
      <c r="L345" t="s">
        <v>925</v>
      </c>
      <c r="M345" t="s">
        <v>428</v>
      </c>
      <c r="N345">
        <v>188.02440000000001</v>
      </c>
      <c r="AB345" t="str">
        <f>B2B!D342</f>
        <v>J2</v>
      </c>
      <c r="AC345" t="str">
        <f>B2B!E342</f>
        <v>B40</v>
      </c>
      <c r="AD345" t="str">
        <f t="shared" si="76"/>
        <v>J2-B40</v>
      </c>
      <c r="AE345" t="str">
        <f t="shared" si="77"/>
        <v>B3B_T9_N</v>
      </c>
      <c r="AF345" t="str">
        <f t="shared" si="78"/>
        <v>K47</v>
      </c>
      <c r="AG345">
        <f t="shared" si="79"/>
        <v>25.954999999999998</v>
      </c>
      <c r="AH345" t="str">
        <f>IF(IFERROR(IF(IF(AF345="--",INDEX(D:D,MATCH(AE345,INDEX(B:B,MATCH(AE345,B:B,)+1):B10859,)+MATCH(AE345,B:B,)))=D345,VLOOKUP(AE345,B:D,3,0),IF(AF345="--",INDEX(D:D,MATCH(AE345,INDEX(B:B,MATCH(AE345,B:B,)+1):B10859,)+MATCH(AE345,B:B,)),"---")),"---")=AD345,"---",IFERROR(IF(IF(AF345="--",INDEX(D:D,MATCH(AE345,INDEX(B:B,MATCH(AE345,B:B,)+1):B10859,)+MATCH(AE345,B:B,)))=AD345,VLOOKUP(AE345,B:D,3,0),IF(AF345="--",INDEX(D:D,MATCH(AE345,INDEX(B:B,MATCH(AE345,B:B,)+1):B10859,)+MATCH(AE345,B:B,)),"---")),"---"))</f>
        <v>---</v>
      </c>
      <c r="AI345" t="str">
        <f t="shared" si="80"/>
        <v>--</v>
      </c>
      <c r="AJ345" t="str">
        <f t="shared" si="81"/>
        <v>B3B_T9_N</v>
      </c>
      <c r="AK345">
        <f t="shared" si="82"/>
        <v>2</v>
      </c>
      <c r="AL345" t="str">
        <f t="shared" si="83"/>
        <v>K47</v>
      </c>
      <c r="AT345" t="str">
        <f t="shared" si="74"/>
        <v>B3B_T11_P</v>
      </c>
      <c r="AU345" t="str">
        <f t="shared" si="75"/>
        <v>--</v>
      </c>
    </row>
    <row r="346" spans="1:47" x14ac:dyDescent="0.25">
      <c r="A346" t="str">
        <f t="shared" si="70"/>
        <v>J2-B42</v>
      </c>
      <c r="B346" t="str">
        <f t="shared" si="71"/>
        <v>B3B_T11_N</v>
      </c>
      <c r="C346" t="str">
        <f t="shared" si="72"/>
        <v>J2-B3B_T11_N</v>
      </c>
      <c r="D346" t="str">
        <f t="shared" si="73"/>
        <v>J2-B42</v>
      </c>
      <c r="E346" t="s">
        <v>410</v>
      </c>
      <c r="F346" t="s">
        <v>271</v>
      </c>
      <c r="G346" t="s">
        <v>711</v>
      </c>
      <c r="L346" t="s">
        <v>926</v>
      </c>
      <c r="M346" t="s">
        <v>428</v>
      </c>
      <c r="N346">
        <v>200.44909999999999</v>
      </c>
      <c r="AB346" t="str">
        <f>B2B!D343</f>
        <v>J2</v>
      </c>
      <c r="AC346" t="str">
        <f>B2B!E343</f>
        <v>B41</v>
      </c>
      <c r="AD346" t="str">
        <f t="shared" si="76"/>
        <v>J2-B41</v>
      </c>
      <c r="AE346" t="str">
        <f t="shared" si="77"/>
        <v>B3B_T11_P</v>
      </c>
      <c r="AF346" t="str">
        <f t="shared" si="78"/>
        <v>M58</v>
      </c>
      <c r="AG346">
        <f t="shared" si="79"/>
        <v>27.516999999999999</v>
      </c>
      <c r="AH346" t="str">
        <f>IF(IFERROR(IF(IF(AF346="--",INDEX(D:D,MATCH(AE346,INDEX(B:B,MATCH(AE346,B:B,)+1):B10860,)+MATCH(AE346,B:B,)))=D346,VLOOKUP(AE346,B:D,3,0),IF(AF346="--",INDEX(D:D,MATCH(AE346,INDEX(B:B,MATCH(AE346,B:B,)+1):B10860,)+MATCH(AE346,B:B,)),"---")),"---")=AD346,"---",IFERROR(IF(IF(AF346="--",INDEX(D:D,MATCH(AE346,INDEX(B:B,MATCH(AE346,B:B,)+1):B10860,)+MATCH(AE346,B:B,)))=AD346,VLOOKUP(AE346,B:D,3,0),IF(AF346="--",INDEX(D:D,MATCH(AE346,INDEX(B:B,MATCH(AE346,B:B,)+1):B10860,)+MATCH(AE346,B:B,)),"---")),"---"))</f>
        <v>---</v>
      </c>
      <c r="AI346" t="str">
        <f t="shared" si="80"/>
        <v>--</v>
      </c>
      <c r="AJ346" t="str">
        <f t="shared" si="81"/>
        <v>B3B_T11_P</v>
      </c>
      <c r="AK346">
        <f t="shared" si="82"/>
        <v>2</v>
      </c>
      <c r="AL346" t="str">
        <f t="shared" si="83"/>
        <v>M58</v>
      </c>
      <c r="AT346" t="str">
        <f t="shared" si="74"/>
        <v>B3B_T11_N</v>
      </c>
      <c r="AU346" t="str">
        <f t="shared" si="75"/>
        <v>--</v>
      </c>
    </row>
    <row r="347" spans="1:47" x14ac:dyDescent="0.25">
      <c r="A347" t="str">
        <f t="shared" si="70"/>
        <v>J2-B43</v>
      </c>
      <c r="B347" t="str">
        <f t="shared" si="71"/>
        <v>GND</v>
      </c>
      <c r="C347" t="str">
        <f t="shared" si="72"/>
        <v>J2-GND</v>
      </c>
      <c r="D347" t="str">
        <f t="shared" si="73"/>
        <v>J2-B43</v>
      </c>
      <c r="E347" t="s">
        <v>410</v>
      </c>
      <c r="F347" t="s">
        <v>272</v>
      </c>
      <c r="G347" t="s">
        <v>433</v>
      </c>
      <c r="L347" t="s">
        <v>927</v>
      </c>
      <c r="M347" t="s">
        <v>428</v>
      </c>
      <c r="N347">
        <v>13.6829</v>
      </c>
      <c r="AB347" t="str">
        <f>B2B!D344</f>
        <v>J2</v>
      </c>
      <c r="AC347" t="str">
        <f>B2B!E344</f>
        <v>B42</v>
      </c>
      <c r="AD347" t="str">
        <f t="shared" si="76"/>
        <v>J2-B42</v>
      </c>
      <c r="AE347" t="str">
        <f t="shared" si="77"/>
        <v>B3B_T11_N</v>
      </c>
      <c r="AF347" t="str">
        <f t="shared" si="78"/>
        <v>K58</v>
      </c>
      <c r="AG347">
        <f t="shared" si="79"/>
        <v>27.655799999999999</v>
      </c>
      <c r="AH347" t="str">
        <f>IF(IFERROR(IF(IF(AF347="--",INDEX(D:D,MATCH(AE347,INDEX(B:B,MATCH(AE347,B:B,)+1):B10861,)+MATCH(AE347,B:B,)))=D347,VLOOKUP(AE347,B:D,3,0),IF(AF347="--",INDEX(D:D,MATCH(AE347,INDEX(B:B,MATCH(AE347,B:B,)+1):B10861,)+MATCH(AE347,B:B,)),"---")),"---")=AD347,"---",IFERROR(IF(IF(AF347="--",INDEX(D:D,MATCH(AE347,INDEX(B:B,MATCH(AE347,B:B,)+1):B10861,)+MATCH(AE347,B:B,)))=AD347,VLOOKUP(AE347,B:D,3,0),IF(AF347="--",INDEX(D:D,MATCH(AE347,INDEX(B:B,MATCH(AE347,B:B,)+1):B10861,)+MATCH(AE347,B:B,)),"---")),"---"))</f>
        <v>---</v>
      </c>
      <c r="AI347" t="str">
        <f t="shared" si="80"/>
        <v>--</v>
      </c>
      <c r="AJ347" t="str">
        <f t="shared" si="81"/>
        <v>B3B_T11_N</v>
      </c>
      <c r="AK347">
        <f t="shared" si="82"/>
        <v>2</v>
      </c>
      <c r="AL347" t="str">
        <f t="shared" si="83"/>
        <v>K58</v>
      </c>
      <c r="AT347" t="str">
        <f t="shared" si="74"/>
        <v>GND</v>
      </c>
      <c r="AU347" t="str">
        <f t="shared" si="75"/>
        <v>--</v>
      </c>
    </row>
    <row r="348" spans="1:47" x14ac:dyDescent="0.25">
      <c r="A348" t="str">
        <f t="shared" si="70"/>
        <v>J2-B44</v>
      </c>
      <c r="B348" t="str">
        <f t="shared" si="71"/>
        <v>B3B_B8_P</v>
      </c>
      <c r="C348" t="str">
        <f t="shared" si="72"/>
        <v>J2-B3B_B8_P</v>
      </c>
      <c r="D348" t="str">
        <f t="shared" si="73"/>
        <v>J2-B44</v>
      </c>
      <c r="E348" t="s">
        <v>410</v>
      </c>
      <c r="F348" t="s">
        <v>273</v>
      </c>
      <c r="G348" t="s">
        <v>702</v>
      </c>
      <c r="L348" t="s">
        <v>928</v>
      </c>
      <c r="M348" t="s">
        <v>428</v>
      </c>
      <c r="N348">
        <v>2.3052999999999999</v>
      </c>
      <c r="AB348" t="str">
        <f>B2B!D345</f>
        <v>J2</v>
      </c>
      <c r="AC348" t="str">
        <f>B2B!E345</f>
        <v>B43</v>
      </c>
      <c r="AD348" t="str">
        <f t="shared" si="76"/>
        <v>J2-B43</v>
      </c>
      <c r="AE348" t="str">
        <f t="shared" si="77"/>
        <v>GND</v>
      </c>
      <c r="AF348" t="str">
        <f t="shared" si="78"/>
        <v>---</v>
      </c>
      <c r="AG348" t="str">
        <f t="shared" si="79"/>
        <v>---</v>
      </c>
      <c r="AH348" t="str">
        <f>IF(IFERROR(IF(IF(AF348="--",INDEX(D:D,MATCH(AE348,INDEX(B:B,MATCH(AE348,B:B,)+1):B10862,)+MATCH(AE348,B:B,)))=D348,VLOOKUP(AE348,B:D,3,0),IF(AF348="--",INDEX(D:D,MATCH(AE348,INDEX(B:B,MATCH(AE348,B:B,)+1):B10862,)+MATCH(AE348,B:B,)),"---")),"---")=AD348,"---",IFERROR(IF(IF(AF348="--",INDEX(D:D,MATCH(AE348,INDEX(B:B,MATCH(AE348,B:B,)+1):B10862,)+MATCH(AE348,B:B,)))=AD348,VLOOKUP(AE348,B:D,3,0),IF(AF348="--",INDEX(D:D,MATCH(AE348,INDEX(B:B,MATCH(AE348,B:B,)+1):B10862,)+MATCH(AE348,B:B,)),"---")),"---"))</f>
        <v>---</v>
      </c>
      <c r="AI348" t="str">
        <f t="shared" si="80"/>
        <v>--</v>
      </c>
      <c r="AJ348" t="str">
        <f t="shared" si="81"/>
        <v>GND</v>
      </c>
      <c r="AK348">
        <f t="shared" si="82"/>
        <v>1320</v>
      </c>
      <c r="AL348" t="str">
        <f t="shared" si="83"/>
        <v>---</v>
      </c>
      <c r="AT348" t="str">
        <f t="shared" si="74"/>
        <v>B3B_B8_P</v>
      </c>
      <c r="AU348" t="str">
        <f t="shared" si="75"/>
        <v>--</v>
      </c>
    </row>
    <row r="349" spans="1:47" x14ac:dyDescent="0.25">
      <c r="A349" t="str">
        <f t="shared" si="70"/>
        <v>J2-B45</v>
      </c>
      <c r="B349" t="str">
        <f t="shared" si="71"/>
        <v>B3B_B8_N</v>
      </c>
      <c r="C349" t="str">
        <f t="shared" si="72"/>
        <v>J2-B3B_B8_N</v>
      </c>
      <c r="D349" t="str">
        <f t="shared" si="73"/>
        <v>J2-B45</v>
      </c>
      <c r="E349" t="s">
        <v>410</v>
      </c>
      <c r="F349" t="s">
        <v>274</v>
      </c>
      <c r="G349" t="s">
        <v>700</v>
      </c>
      <c r="L349" t="s">
        <v>929</v>
      </c>
      <c r="M349" t="s">
        <v>428</v>
      </c>
      <c r="N349">
        <v>62.505600000000001</v>
      </c>
      <c r="AB349" t="str">
        <f>B2B!D346</f>
        <v>J2</v>
      </c>
      <c r="AC349" t="str">
        <f>B2B!E346</f>
        <v>B44</v>
      </c>
      <c r="AD349" t="str">
        <f t="shared" si="76"/>
        <v>J2-B44</v>
      </c>
      <c r="AE349" t="str">
        <f t="shared" si="77"/>
        <v>B3B_B8_P</v>
      </c>
      <c r="AF349" t="str">
        <f t="shared" si="78"/>
        <v>M65</v>
      </c>
      <c r="AG349">
        <f t="shared" si="79"/>
        <v>36.970100000000002</v>
      </c>
      <c r="AH349" t="str">
        <f>IF(IFERROR(IF(IF(AF349="--",INDEX(D:D,MATCH(AE349,INDEX(B:B,MATCH(AE349,B:B,)+1):B10863,)+MATCH(AE349,B:B,)))=D349,VLOOKUP(AE349,B:D,3,0),IF(AF349="--",INDEX(D:D,MATCH(AE349,INDEX(B:B,MATCH(AE349,B:B,)+1):B10863,)+MATCH(AE349,B:B,)),"---")),"---")=AD349,"---",IFERROR(IF(IF(AF349="--",INDEX(D:D,MATCH(AE349,INDEX(B:B,MATCH(AE349,B:B,)+1):B10863,)+MATCH(AE349,B:B,)))=AD349,VLOOKUP(AE349,B:D,3,0),IF(AF349="--",INDEX(D:D,MATCH(AE349,INDEX(B:B,MATCH(AE349,B:B,)+1):B10863,)+MATCH(AE349,B:B,)),"---")),"---"))</f>
        <v>---</v>
      </c>
      <c r="AI349" t="str">
        <f t="shared" si="80"/>
        <v>--</v>
      </c>
      <c r="AJ349" t="str">
        <f t="shared" si="81"/>
        <v>B3B_B8_P</v>
      </c>
      <c r="AK349">
        <f t="shared" si="82"/>
        <v>2</v>
      </c>
      <c r="AL349" t="str">
        <f t="shared" si="83"/>
        <v>M65</v>
      </c>
      <c r="AT349" t="str">
        <f t="shared" si="74"/>
        <v>B3B_B8_N</v>
      </c>
      <c r="AU349" t="str">
        <f t="shared" si="75"/>
        <v>--</v>
      </c>
    </row>
    <row r="350" spans="1:47" x14ac:dyDescent="0.25">
      <c r="A350" t="str">
        <f t="shared" si="70"/>
        <v>J2-B46</v>
      </c>
      <c r="B350" t="str">
        <f t="shared" si="71"/>
        <v>B3B_B10_P</v>
      </c>
      <c r="C350" t="str">
        <f t="shared" si="72"/>
        <v>J2-B3B_B10_P</v>
      </c>
      <c r="D350" t="str">
        <f t="shared" si="73"/>
        <v>J2-B46</v>
      </c>
      <c r="E350" t="s">
        <v>410</v>
      </c>
      <c r="F350" t="s">
        <v>275</v>
      </c>
      <c r="G350" t="s">
        <v>629</v>
      </c>
      <c r="L350" t="s">
        <v>930</v>
      </c>
      <c r="M350" t="s">
        <v>428</v>
      </c>
      <c r="N350">
        <v>151.23060000000001</v>
      </c>
      <c r="AB350" t="str">
        <f>B2B!D347</f>
        <v>J2</v>
      </c>
      <c r="AC350" t="str">
        <f>B2B!E347</f>
        <v>B45</v>
      </c>
      <c r="AD350" t="str">
        <f t="shared" si="76"/>
        <v>J2-B45</v>
      </c>
      <c r="AE350" t="str">
        <f t="shared" si="77"/>
        <v>B3B_B8_N</v>
      </c>
      <c r="AF350" t="str">
        <f t="shared" si="78"/>
        <v>K65</v>
      </c>
      <c r="AG350">
        <f t="shared" si="79"/>
        <v>36.900399999999998</v>
      </c>
      <c r="AH350" t="str">
        <f>IF(IFERROR(IF(IF(AF350="--",INDEX(D:D,MATCH(AE350,INDEX(B:B,MATCH(AE350,B:B,)+1):B10864,)+MATCH(AE350,B:B,)))=D350,VLOOKUP(AE350,B:D,3,0),IF(AF350="--",INDEX(D:D,MATCH(AE350,INDEX(B:B,MATCH(AE350,B:B,)+1):B10864,)+MATCH(AE350,B:B,)),"---")),"---")=AD350,"---",IFERROR(IF(IF(AF350="--",INDEX(D:D,MATCH(AE350,INDEX(B:B,MATCH(AE350,B:B,)+1):B10864,)+MATCH(AE350,B:B,)))=AD350,VLOOKUP(AE350,B:D,3,0),IF(AF350="--",INDEX(D:D,MATCH(AE350,INDEX(B:B,MATCH(AE350,B:B,)+1):B10864,)+MATCH(AE350,B:B,)),"---")),"---"))</f>
        <v>---</v>
      </c>
      <c r="AI350" t="str">
        <f t="shared" si="80"/>
        <v>--</v>
      </c>
      <c r="AJ350" t="str">
        <f t="shared" si="81"/>
        <v>B3B_B8_N</v>
      </c>
      <c r="AK350">
        <f t="shared" si="82"/>
        <v>2</v>
      </c>
      <c r="AL350" t="str">
        <f t="shared" si="83"/>
        <v>K65</v>
      </c>
      <c r="AT350" t="str">
        <f t="shared" si="74"/>
        <v>B3B_B10_P</v>
      </c>
      <c r="AU350" t="str">
        <f t="shared" si="75"/>
        <v>--</v>
      </c>
    </row>
    <row r="351" spans="1:47" x14ac:dyDescent="0.25">
      <c r="A351" t="str">
        <f t="shared" si="70"/>
        <v>J2-B47</v>
      </c>
      <c r="B351" t="str">
        <f t="shared" si="71"/>
        <v>B3B_B10_N</v>
      </c>
      <c r="C351" t="str">
        <f t="shared" si="72"/>
        <v>J2-B3B_B10_N</v>
      </c>
      <c r="D351" t="str">
        <f t="shared" si="73"/>
        <v>J2-B47</v>
      </c>
      <c r="E351" t="s">
        <v>410</v>
      </c>
      <c r="F351" t="s">
        <v>276</v>
      </c>
      <c r="G351" t="s">
        <v>628</v>
      </c>
      <c r="L351" t="s">
        <v>931</v>
      </c>
      <c r="M351" t="s">
        <v>428</v>
      </c>
      <c r="N351">
        <v>1.3134999999999999</v>
      </c>
      <c r="AB351" t="str">
        <f>B2B!D348</f>
        <v>J2</v>
      </c>
      <c r="AC351" t="str">
        <f>B2B!E348</f>
        <v>B46</v>
      </c>
      <c r="AD351" t="str">
        <f t="shared" si="76"/>
        <v>J2-B46</v>
      </c>
      <c r="AE351" t="str">
        <f t="shared" si="77"/>
        <v>B3B_B10_P</v>
      </c>
      <c r="AF351" t="str">
        <f t="shared" si="78"/>
        <v>M74</v>
      </c>
      <c r="AG351">
        <f t="shared" si="79"/>
        <v>37.680500000000002</v>
      </c>
      <c r="AH351" t="str">
        <f>IF(IFERROR(IF(IF(AF351="--",INDEX(D:D,MATCH(AE351,INDEX(B:B,MATCH(AE351,B:B,)+1):B10865,)+MATCH(AE351,B:B,)))=D351,VLOOKUP(AE351,B:D,3,0),IF(AF351="--",INDEX(D:D,MATCH(AE351,INDEX(B:B,MATCH(AE351,B:B,)+1):B10865,)+MATCH(AE351,B:B,)),"---")),"---")=AD351,"---",IFERROR(IF(IF(AF351="--",INDEX(D:D,MATCH(AE351,INDEX(B:B,MATCH(AE351,B:B,)+1):B10865,)+MATCH(AE351,B:B,)))=AD351,VLOOKUP(AE351,B:D,3,0),IF(AF351="--",INDEX(D:D,MATCH(AE351,INDEX(B:B,MATCH(AE351,B:B,)+1):B10865,)+MATCH(AE351,B:B,)),"---")),"---"))</f>
        <v>---</v>
      </c>
      <c r="AI351" t="str">
        <f t="shared" si="80"/>
        <v>--</v>
      </c>
      <c r="AJ351" t="str">
        <f t="shared" si="81"/>
        <v>B3B_B10_P</v>
      </c>
      <c r="AK351">
        <f t="shared" si="82"/>
        <v>2</v>
      </c>
      <c r="AL351" t="str">
        <f t="shared" si="83"/>
        <v>M74</v>
      </c>
      <c r="AT351" t="str">
        <f t="shared" si="74"/>
        <v>B3B_B10_N</v>
      </c>
      <c r="AU351" t="str">
        <f t="shared" si="75"/>
        <v>--</v>
      </c>
    </row>
    <row r="352" spans="1:47" x14ac:dyDescent="0.25">
      <c r="A352" t="str">
        <f t="shared" si="70"/>
        <v>J2-B48</v>
      </c>
      <c r="B352" t="str">
        <f t="shared" si="71"/>
        <v>B3B_B12_P</v>
      </c>
      <c r="C352" t="str">
        <f t="shared" si="72"/>
        <v>J2-B3B_B12_P</v>
      </c>
      <c r="D352" t="str">
        <f t="shared" si="73"/>
        <v>J2-B48</v>
      </c>
      <c r="E352" t="s">
        <v>410</v>
      </c>
      <c r="F352" t="s">
        <v>277</v>
      </c>
      <c r="G352" t="s">
        <v>636</v>
      </c>
      <c r="L352" t="s">
        <v>932</v>
      </c>
      <c r="M352" t="s">
        <v>428</v>
      </c>
      <c r="N352">
        <v>27.754000000000001</v>
      </c>
      <c r="AB352" t="str">
        <f>B2B!D349</f>
        <v>J2</v>
      </c>
      <c r="AC352" t="str">
        <f>B2B!E349</f>
        <v>B47</v>
      </c>
      <c r="AD352" t="str">
        <f t="shared" si="76"/>
        <v>J2-B47</v>
      </c>
      <c r="AE352" t="str">
        <f t="shared" si="77"/>
        <v>B3B_B10_N</v>
      </c>
      <c r="AF352" t="str">
        <f t="shared" si="78"/>
        <v>K74</v>
      </c>
      <c r="AG352">
        <f t="shared" si="79"/>
        <v>37.715200000000003</v>
      </c>
      <c r="AH352" t="str">
        <f>IF(IFERROR(IF(IF(AF352="--",INDEX(D:D,MATCH(AE352,INDEX(B:B,MATCH(AE352,B:B,)+1):B10866,)+MATCH(AE352,B:B,)))=D352,VLOOKUP(AE352,B:D,3,0),IF(AF352="--",INDEX(D:D,MATCH(AE352,INDEX(B:B,MATCH(AE352,B:B,)+1):B10866,)+MATCH(AE352,B:B,)),"---")),"---")=AD352,"---",IFERROR(IF(IF(AF352="--",INDEX(D:D,MATCH(AE352,INDEX(B:B,MATCH(AE352,B:B,)+1):B10866,)+MATCH(AE352,B:B,)))=AD352,VLOOKUP(AE352,B:D,3,0),IF(AF352="--",INDEX(D:D,MATCH(AE352,INDEX(B:B,MATCH(AE352,B:B,)+1):B10866,)+MATCH(AE352,B:B,)),"---")),"---"))</f>
        <v>---</v>
      </c>
      <c r="AI352" t="str">
        <f t="shared" si="80"/>
        <v>--</v>
      </c>
      <c r="AJ352" t="str">
        <f t="shared" si="81"/>
        <v>B3B_B10_N</v>
      </c>
      <c r="AK352">
        <f t="shared" si="82"/>
        <v>2</v>
      </c>
      <c r="AL352" t="str">
        <f t="shared" si="83"/>
        <v>K74</v>
      </c>
      <c r="AT352" t="str">
        <f t="shared" si="74"/>
        <v>B3B_B12_P</v>
      </c>
      <c r="AU352" t="str">
        <f t="shared" si="75"/>
        <v>--</v>
      </c>
    </row>
    <row r="353" spans="1:47" x14ac:dyDescent="0.25">
      <c r="A353" t="str">
        <f t="shared" si="70"/>
        <v>J2-B49</v>
      </c>
      <c r="B353" t="str">
        <f t="shared" si="71"/>
        <v>B3B_B12_N</v>
      </c>
      <c r="C353" t="str">
        <f t="shared" si="72"/>
        <v>J2-B3B_B12_N</v>
      </c>
      <c r="D353" t="str">
        <f t="shared" si="73"/>
        <v>J2-B49</v>
      </c>
      <c r="E353" t="s">
        <v>410</v>
      </c>
      <c r="F353" t="s">
        <v>278</v>
      </c>
      <c r="G353" t="s">
        <v>634</v>
      </c>
      <c r="L353" t="s">
        <v>933</v>
      </c>
      <c r="M353" t="s">
        <v>428</v>
      </c>
      <c r="N353">
        <v>30.107600000000001</v>
      </c>
      <c r="AB353" t="str">
        <f>B2B!D350</f>
        <v>J2</v>
      </c>
      <c r="AC353" t="str">
        <f>B2B!E350</f>
        <v>B48</v>
      </c>
      <c r="AD353" t="str">
        <f t="shared" si="76"/>
        <v>J2-B48</v>
      </c>
      <c r="AE353" t="str">
        <f t="shared" si="77"/>
        <v>B3B_B12_P</v>
      </c>
      <c r="AF353" t="str">
        <f t="shared" si="78"/>
        <v>P74</v>
      </c>
      <c r="AG353">
        <f t="shared" si="79"/>
        <v>35.985300000000002</v>
      </c>
      <c r="AH353" t="str">
        <f>IF(IFERROR(IF(IF(AF353="--",INDEX(D:D,MATCH(AE353,INDEX(B:B,MATCH(AE353,B:B,)+1):B10867,)+MATCH(AE353,B:B,)))=D353,VLOOKUP(AE353,B:D,3,0),IF(AF353="--",INDEX(D:D,MATCH(AE353,INDEX(B:B,MATCH(AE353,B:B,)+1):B10867,)+MATCH(AE353,B:B,)),"---")),"---")=AD353,"---",IFERROR(IF(IF(AF353="--",INDEX(D:D,MATCH(AE353,INDEX(B:B,MATCH(AE353,B:B,)+1):B10867,)+MATCH(AE353,B:B,)))=AD353,VLOOKUP(AE353,B:D,3,0),IF(AF353="--",INDEX(D:D,MATCH(AE353,INDEX(B:B,MATCH(AE353,B:B,)+1):B10867,)+MATCH(AE353,B:B,)),"---")),"---"))</f>
        <v>---</v>
      </c>
      <c r="AI353" t="str">
        <f t="shared" si="80"/>
        <v>--</v>
      </c>
      <c r="AJ353" t="str">
        <f t="shared" si="81"/>
        <v>B3B_B12_P</v>
      </c>
      <c r="AK353">
        <f t="shared" si="82"/>
        <v>2</v>
      </c>
      <c r="AL353" t="str">
        <f t="shared" si="83"/>
        <v>P74</v>
      </c>
      <c r="AT353" t="str">
        <f t="shared" si="74"/>
        <v>B3B_B12_N</v>
      </c>
      <c r="AU353" t="str">
        <f t="shared" si="75"/>
        <v>--</v>
      </c>
    </row>
    <row r="354" spans="1:47" x14ac:dyDescent="0.25">
      <c r="A354" t="str">
        <f t="shared" si="70"/>
        <v>J2-B50</v>
      </c>
      <c r="B354" t="str">
        <f t="shared" si="71"/>
        <v>GND</v>
      </c>
      <c r="C354" t="str">
        <f t="shared" si="72"/>
        <v>J2-GND</v>
      </c>
      <c r="D354" t="str">
        <f t="shared" si="73"/>
        <v>J2-B50</v>
      </c>
      <c r="E354" t="s">
        <v>410</v>
      </c>
      <c r="F354" t="s">
        <v>279</v>
      </c>
      <c r="G354" t="s">
        <v>433</v>
      </c>
      <c r="L354" t="s">
        <v>934</v>
      </c>
      <c r="M354" t="s">
        <v>428</v>
      </c>
      <c r="N354">
        <v>14.8926</v>
      </c>
      <c r="AB354" t="str">
        <f>B2B!D351</f>
        <v>J2</v>
      </c>
      <c r="AC354" t="str">
        <f>B2B!E351</f>
        <v>B49</v>
      </c>
      <c r="AD354" t="str">
        <f t="shared" si="76"/>
        <v>J2-B49</v>
      </c>
      <c r="AE354" t="str">
        <f t="shared" si="77"/>
        <v>B3B_B12_N</v>
      </c>
      <c r="AF354" t="str">
        <f t="shared" si="78"/>
        <v>T74</v>
      </c>
      <c r="AG354">
        <f t="shared" si="79"/>
        <v>35.960299999999997</v>
      </c>
      <c r="AH354" t="str">
        <f>IF(IFERROR(IF(IF(AF354="--",INDEX(D:D,MATCH(AE354,INDEX(B:B,MATCH(AE354,B:B,)+1):B10868,)+MATCH(AE354,B:B,)))=D354,VLOOKUP(AE354,B:D,3,0),IF(AF354="--",INDEX(D:D,MATCH(AE354,INDEX(B:B,MATCH(AE354,B:B,)+1):B10868,)+MATCH(AE354,B:B,)),"---")),"---")=AD354,"---",IFERROR(IF(IF(AF354="--",INDEX(D:D,MATCH(AE354,INDEX(B:B,MATCH(AE354,B:B,)+1):B10868,)+MATCH(AE354,B:B,)))=AD354,VLOOKUP(AE354,B:D,3,0),IF(AF354="--",INDEX(D:D,MATCH(AE354,INDEX(B:B,MATCH(AE354,B:B,)+1):B10868,)+MATCH(AE354,B:B,)),"---")),"---"))</f>
        <v>---</v>
      </c>
      <c r="AI354" t="str">
        <f t="shared" si="80"/>
        <v>--</v>
      </c>
      <c r="AJ354" t="str">
        <f t="shared" si="81"/>
        <v>B3B_B12_N</v>
      </c>
      <c r="AK354">
        <f t="shared" si="82"/>
        <v>2</v>
      </c>
      <c r="AL354" t="str">
        <f t="shared" si="83"/>
        <v>T74</v>
      </c>
      <c r="AT354" t="str">
        <f t="shared" si="74"/>
        <v>GND</v>
      </c>
      <c r="AU354" t="str">
        <f t="shared" si="75"/>
        <v>--</v>
      </c>
    </row>
    <row r="355" spans="1:47" x14ac:dyDescent="0.25">
      <c r="A355" t="str">
        <f t="shared" si="70"/>
        <v>J2-B51</v>
      </c>
      <c r="B355" t="str">
        <f t="shared" si="71"/>
        <v>B3B_B22_P</v>
      </c>
      <c r="C355" t="str">
        <f t="shared" si="72"/>
        <v>J2-B3B_B22_P</v>
      </c>
      <c r="D355" t="str">
        <f t="shared" si="73"/>
        <v>J2-B51</v>
      </c>
      <c r="E355" t="s">
        <v>410</v>
      </c>
      <c r="F355" t="s">
        <v>280</v>
      </c>
      <c r="G355" t="s">
        <v>671</v>
      </c>
      <c r="L355" t="s">
        <v>935</v>
      </c>
      <c r="M355" t="s">
        <v>428</v>
      </c>
      <c r="N355">
        <v>24.270800000000001</v>
      </c>
      <c r="AB355" t="str">
        <f>B2B!D352</f>
        <v>J2</v>
      </c>
      <c r="AC355" t="str">
        <f>B2B!E352</f>
        <v>B50</v>
      </c>
      <c r="AD355" t="str">
        <f t="shared" si="76"/>
        <v>J2-B50</v>
      </c>
      <c r="AE355" t="str">
        <f t="shared" si="77"/>
        <v>GND</v>
      </c>
      <c r="AF355" t="str">
        <f t="shared" si="78"/>
        <v>---</v>
      </c>
      <c r="AG355" t="str">
        <f t="shared" si="79"/>
        <v>---</v>
      </c>
      <c r="AH355" t="str">
        <f>IF(IFERROR(IF(IF(AF355="--",INDEX(D:D,MATCH(AE355,INDEX(B:B,MATCH(AE355,B:B,)+1):B10869,)+MATCH(AE355,B:B,)))=D355,VLOOKUP(AE355,B:D,3,0),IF(AF355="--",INDEX(D:D,MATCH(AE355,INDEX(B:B,MATCH(AE355,B:B,)+1):B10869,)+MATCH(AE355,B:B,)),"---")),"---")=AD355,"---",IFERROR(IF(IF(AF355="--",INDEX(D:D,MATCH(AE355,INDEX(B:B,MATCH(AE355,B:B,)+1):B10869,)+MATCH(AE355,B:B,)))=AD355,VLOOKUP(AE355,B:D,3,0),IF(AF355="--",INDEX(D:D,MATCH(AE355,INDEX(B:B,MATCH(AE355,B:B,)+1):B10869,)+MATCH(AE355,B:B,)),"---")),"---"))</f>
        <v>---</v>
      </c>
      <c r="AI355" t="str">
        <f t="shared" si="80"/>
        <v>--</v>
      </c>
      <c r="AJ355" t="str">
        <f t="shared" si="81"/>
        <v>GND</v>
      </c>
      <c r="AK355">
        <f t="shared" si="82"/>
        <v>1320</v>
      </c>
      <c r="AL355" t="str">
        <f t="shared" si="83"/>
        <v>---</v>
      </c>
      <c r="AT355" t="str">
        <f t="shared" si="74"/>
        <v>B3B_B22_P</v>
      </c>
      <c r="AU355" t="str">
        <f t="shared" si="75"/>
        <v>--</v>
      </c>
    </row>
    <row r="356" spans="1:47" x14ac:dyDescent="0.25">
      <c r="A356" t="str">
        <f t="shared" si="70"/>
        <v>J2-B52</v>
      </c>
      <c r="B356" t="str">
        <f t="shared" si="71"/>
        <v>B3B_B22_N</v>
      </c>
      <c r="C356" t="str">
        <f t="shared" si="72"/>
        <v>J2-B3B_B22_N</v>
      </c>
      <c r="D356" t="str">
        <f t="shared" si="73"/>
        <v>J2-B52</v>
      </c>
      <c r="E356" t="s">
        <v>410</v>
      </c>
      <c r="F356" t="s">
        <v>281</v>
      </c>
      <c r="G356" t="s">
        <v>669</v>
      </c>
      <c r="L356" t="s">
        <v>936</v>
      </c>
      <c r="M356" t="s">
        <v>428</v>
      </c>
      <c r="N356">
        <v>24.116599999999998</v>
      </c>
      <c r="AB356" t="str">
        <f>B2B!D353</f>
        <v>J2</v>
      </c>
      <c r="AC356" t="str">
        <f>B2B!E353</f>
        <v>B51</v>
      </c>
      <c r="AD356" t="str">
        <f t="shared" si="76"/>
        <v>J2-B51</v>
      </c>
      <c r="AE356" t="str">
        <f t="shared" si="77"/>
        <v>B3B_B22_P</v>
      </c>
      <c r="AF356" t="str">
        <f t="shared" si="78"/>
        <v>A80</v>
      </c>
      <c r="AG356">
        <f t="shared" si="79"/>
        <v>28.740200000000002</v>
      </c>
      <c r="AH356" t="str">
        <f>IF(IFERROR(IF(IF(AF356="--",INDEX(D:D,MATCH(AE356,INDEX(B:B,MATCH(AE356,B:B,)+1):B10870,)+MATCH(AE356,B:B,)))=D356,VLOOKUP(AE356,B:D,3,0),IF(AF356="--",INDEX(D:D,MATCH(AE356,INDEX(B:B,MATCH(AE356,B:B,)+1):B10870,)+MATCH(AE356,B:B,)),"---")),"---")=AD356,"---",IFERROR(IF(IF(AF356="--",INDEX(D:D,MATCH(AE356,INDEX(B:B,MATCH(AE356,B:B,)+1):B10870,)+MATCH(AE356,B:B,)))=AD356,VLOOKUP(AE356,B:D,3,0),IF(AF356="--",INDEX(D:D,MATCH(AE356,INDEX(B:B,MATCH(AE356,B:B,)+1):B10870,)+MATCH(AE356,B:B,)),"---")),"---"))</f>
        <v>---</v>
      </c>
      <c r="AI356" t="str">
        <f t="shared" si="80"/>
        <v>--</v>
      </c>
      <c r="AJ356" t="str">
        <f t="shared" si="81"/>
        <v>B3B_B22_P</v>
      </c>
      <c r="AK356">
        <f t="shared" si="82"/>
        <v>2</v>
      </c>
      <c r="AL356" t="str">
        <f t="shared" si="83"/>
        <v>A80</v>
      </c>
      <c r="AT356" t="str">
        <f t="shared" si="74"/>
        <v>B3B_B22_N</v>
      </c>
      <c r="AU356" t="str">
        <f t="shared" si="75"/>
        <v>--</v>
      </c>
    </row>
    <row r="357" spans="1:47" x14ac:dyDescent="0.25">
      <c r="A357" t="str">
        <f t="shared" si="70"/>
        <v>J2-B53</v>
      </c>
      <c r="B357" t="str">
        <f t="shared" si="71"/>
        <v>B3B_B23_P</v>
      </c>
      <c r="C357" t="str">
        <f t="shared" si="72"/>
        <v>J2-B3B_B23_P</v>
      </c>
      <c r="D357" t="str">
        <f t="shared" si="73"/>
        <v>J2-B53</v>
      </c>
      <c r="E357" t="s">
        <v>410</v>
      </c>
      <c r="F357" t="s">
        <v>282</v>
      </c>
      <c r="G357" t="s">
        <v>674</v>
      </c>
      <c r="L357" t="s">
        <v>937</v>
      </c>
      <c r="M357" t="s">
        <v>428</v>
      </c>
      <c r="N357">
        <v>21.4145</v>
      </c>
      <c r="AB357" t="str">
        <f>B2B!D354</f>
        <v>J2</v>
      </c>
      <c r="AC357" t="str">
        <f>B2B!E354</f>
        <v>B52</v>
      </c>
      <c r="AD357" t="str">
        <f t="shared" si="76"/>
        <v>J2-B52</v>
      </c>
      <c r="AE357" t="str">
        <f t="shared" si="77"/>
        <v>B3B_B22_N</v>
      </c>
      <c r="AF357" t="str">
        <f t="shared" si="78"/>
        <v>B76</v>
      </c>
      <c r="AG357">
        <f t="shared" si="79"/>
        <v>28.953600000000002</v>
      </c>
      <c r="AH357" t="str">
        <f>IF(IFERROR(IF(IF(AF357="--",INDEX(D:D,MATCH(AE357,INDEX(B:B,MATCH(AE357,B:B,)+1):B10871,)+MATCH(AE357,B:B,)))=D357,VLOOKUP(AE357,B:D,3,0),IF(AF357="--",INDEX(D:D,MATCH(AE357,INDEX(B:B,MATCH(AE357,B:B,)+1):B10871,)+MATCH(AE357,B:B,)),"---")),"---")=AD357,"---",IFERROR(IF(IF(AF357="--",INDEX(D:D,MATCH(AE357,INDEX(B:B,MATCH(AE357,B:B,)+1):B10871,)+MATCH(AE357,B:B,)))=AD357,VLOOKUP(AE357,B:D,3,0),IF(AF357="--",INDEX(D:D,MATCH(AE357,INDEX(B:B,MATCH(AE357,B:B,)+1):B10871,)+MATCH(AE357,B:B,)),"---")),"---"))</f>
        <v>---</v>
      </c>
      <c r="AI357" t="str">
        <f t="shared" si="80"/>
        <v>--</v>
      </c>
      <c r="AJ357" t="str">
        <f t="shared" si="81"/>
        <v>B3B_B22_N</v>
      </c>
      <c r="AK357">
        <f t="shared" si="82"/>
        <v>2</v>
      </c>
      <c r="AL357" t="str">
        <f t="shared" si="83"/>
        <v>B76</v>
      </c>
      <c r="AT357" t="str">
        <f t="shared" si="74"/>
        <v>B3B_B23_P</v>
      </c>
      <c r="AU357" t="str">
        <f t="shared" si="75"/>
        <v>--</v>
      </c>
    </row>
    <row r="358" spans="1:47" x14ac:dyDescent="0.25">
      <c r="A358" t="str">
        <f t="shared" si="70"/>
        <v>J2-B54</v>
      </c>
      <c r="B358" t="str">
        <f t="shared" si="71"/>
        <v>B3B_B23_N</v>
      </c>
      <c r="C358" t="str">
        <f t="shared" si="72"/>
        <v>J2-B3B_B23_N</v>
      </c>
      <c r="D358" t="str">
        <f t="shared" si="73"/>
        <v>J2-B54</v>
      </c>
      <c r="E358" t="s">
        <v>410</v>
      </c>
      <c r="F358" t="s">
        <v>283</v>
      </c>
      <c r="G358" t="s">
        <v>673</v>
      </c>
      <c r="L358" t="s">
        <v>938</v>
      </c>
      <c r="M358" t="s">
        <v>428</v>
      </c>
      <c r="N358">
        <v>26.8932</v>
      </c>
      <c r="AB358" t="str">
        <f>B2B!D355</f>
        <v>J2</v>
      </c>
      <c r="AC358" t="str">
        <f>B2B!E355</f>
        <v>B53</v>
      </c>
      <c r="AD358" t="str">
        <f t="shared" si="76"/>
        <v>J2-B53</v>
      </c>
      <c r="AE358" t="str">
        <f t="shared" si="77"/>
        <v>B3B_B23_P</v>
      </c>
      <c r="AF358" t="str">
        <f t="shared" si="78"/>
        <v>B85</v>
      </c>
      <c r="AG358">
        <f t="shared" si="79"/>
        <v>31.251300000000001</v>
      </c>
      <c r="AH358" t="str">
        <f>IF(IFERROR(IF(IF(AF358="--",INDEX(D:D,MATCH(AE358,INDEX(B:B,MATCH(AE358,B:B,)+1):B10872,)+MATCH(AE358,B:B,)))=D358,VLOOKUP(AE358,B:D,3,0),IF(AF358="--",INDEX(D:D,MATCH(AE358,INDEX(B:B,MATCH(AE358,B:B,)+1):B10872,)+MATCH(AE358,B:B,)),"---")),"---")=AD358,"---",IFERROR(IF(IF(AF358="--",INDEX(D:D,MATCH(AE358,INDEX(B:B,MATCH(AE358,B:B,)+1):B10872,)+MATCH(AE358,B:B,)))=AD358,VLOOKUP(AE358,B:D,3,0),IF(AF358="--",INDEX(D:D,MATCH(AE358,INDEX(B:B,MATCH(AE358,B:B,)+1):B10872,)+MATCH(AE358,B:B,)),"---")),"---"))</f>
        <v>---</v>
      </c>
      <c r="AI358" t="str">
        <f t="shared" si="80"/>
        <v>--</v>
      </c>
      <c r="AJ358" t="str">
        <f t="shared" si="81"/>
        <v>B3B_B23_P</v>
      </c>
      <c r="AK358">
        <f t="shared" si="82"/>
        <v>2</v>
      </c>
      <c r="AL358" t="str">
        <f t="shared" si="83"/>
        <v>B85</v>
      </c>
      <c r="AT358" t="str">
        <f t="shared" si="74"/>
        <v>B3B_B23_N</v>
      </c>
      <c r="AU358" t="str">
        <f t="shared" si="75"/>
        <v>--</v>
      </c>
    </row>
    <row r="359" spans="1:47" x14ac:dyDescent="0.25">
      <c r="A359" t="str">
        <f t="shared" si="70"/>
        <v>J2-B55</v>
      </c>
      <c r="B359" t="str">
        <f t="shared" si="71"/>
        <v>B3B_B24_P</v>
      </c>
      <c r="C359" t="str">
        <f t="shared" si="72"/>
        <v>J2-B3B_B24_P</v>
      </c>
      <c r="D359" t="str">
        <f t="shared" si="73"/>
        <v>J2-B55</v>
      </c>
      <c r="E359" t="s">
        <v>410</v>
      </c>
      <c r="F359" t="s">
        <v>284</v>
      </c>
      <c r="G359" t="s">
        <v>678</v>
      </c>
      <c r="L359" t="s">
        <v>939</v>
      </c>
      <c r="M359" t="s">
        <v>428</v>
      </c>
      <c r="N359">
        <v>21.882400000000001</v>
      </c>
      <c r="AB359" t="str">
        <f>B2B!D356</f>
        <v>J2</v>
      </c>
      <c r="AC359" t="str">
        <f>B2B!E356</f>
        <v>B54</v>
      </c>
      <c r="AD359" t="str">
        <f t="shared" si="76"/>
        <v>J2-B54</v>
      </c>
      <c r="AE359" t="str">
        <f t="shared" si="77"/>
        <v>B3B_B23_N</v>
      </c>
      <c r="AF359" t="str">
        <f t="shared" si="78"/>
        <v>A85</v>
      </c>
      <c r="AG359">
        <f t="shared" si="79"/>
        <v>31.1919</v>
      </c>
      <c r="AH359" t="str">
        <f>IF(IFERROR(IF(IF(AF359="--",INDEX(D:D,MATCH(AE359,INDEX(B:B,MATCH(AE359,B:B,)+1):B10873,)+MATCH(AE359,B:B,)))=D359,VLOOKUP(AE359,B:D,3,0),IF(AF359="--",INDEX(D:D,MATCH(AE359,INDEX(B:B,MATCH(AE359,B:B,)+1):B10873,)+MATCH(AE359,B:B,)),"---")),"---")=AD359,"---",IFERROR(IF(IF(AF359="--",INDEX(D:D,MATCH(AE359,INDEX(B:B,MATCH(AE359,B:B,)+1):B10873,)+MATCH(AE359,B:B,)))=AD359,VLOOKUP(AE359,B:D,3,0),IF(AF359="--",INDEX(D:D,MATCH(AE359,INDEX(B:B,MATCH(AE359,B:B,)+1):B10873,)+MATCH(AE359,B:B,)),"---")),"---"))</f>
        <v>---</v>
      </c>
      <c r="AI359" t="str">
        <f t="shared" si="80"/>
        <v>--</v>
      </c>
      <c r="AJ359" t="str">
        <f t="shared" si="81"/>
        <v>B3B_B23_N</v>
      </c>
      <c r="AK359">
        <f t="shared" si="82"/>
        <v>2</v>
      </c>
      <c r="AL359" t="str">
        <f t="shared" si="83"/>
        <v>A85</v>
      </c>
      <c r="AT359" t="str">
        <f t="shared" si="74"/>
        <v>B3B_B24_P</v>
      </c>
      <c r="AU359" t="str">
        <f t="shared" si="75"/>
        <v>--</v>
      </c>
    </row>
    <row r="360" spans="1:47" x14ac:dyDescent="0.25">
      <c r="A360" t="str">
        <f t="shared" si="70"/>
        <v>J2-B56</v>
      </c>
      <c r="B360" t="str">
        <f t="shared" si="71"/>
        <v>B3B_B24_N</v>
      </c>
      <c r="C360" t="str">
        <f t="shared" si="72"/>
        <v>J2-B3B_B24_N</v>
      </c>
      <c r="D360" t="str">
        <f t="shared" si="73"/>
        <v>J2-B56</v>
      </c>
      <c r="E360" t="s">
        <v>410</v>
      </c>
      <c r="F360" t="s">
        <v>285</v>
      </c>
      <c r="G360" t="s">
        <v>676</v>
      </c>
      <c r="L360" t="s">
        <v>940</v>
      </c>
      <c r="M360" t="s">
        <v>428</v>
      </c>
      <c r="N360">
        <v>22.383900000000001</v>
      </c>
      <c r="AB360" t="str">
        <f>B2B!D357</f>
        <v>J2</v>
      </c>
      <c r="AC360" t="str">
        <f>B2B!E357</f>
        <v>B55</v>
      </c>
      <c r="AD360" t="str">
        <f t="shared" si="76"/>
        <v>J2-B55</v>
      </c>
      <c r="AE360" t="str">
        <f t="shared" si="77"/>
        <v>B3B_B24_P</v>
      </c>
      <c r="AF360" t="str">
        <f t="shared" si="78"/>
        <v>A82</v>
      </c>
      <c r="AG360">
        <f t="shared" si="79"/>
        <v>29.298999999999999</v>
      </c>
      <c r="AH360" t="str">
        <f>IF(IFERROR(IF(IF(AF360="--",INDEX(D:D,MATCH(AE360,INDEX(B:B,MATCH(AE360,B:B,)+1):B10874,)+MATCH(AE360,B:B,)))=D360,VLOOKUP(AE360,B:D,3,0),IF(AF360="--",INDEX(D:D,MATCH(AE360,INDEX(B:B,MATCH(AE360,B:B,)+1):B10874,)+MATCH(AE360,B:B,)),"---")),"---")=AD360,"---",IFERROR(IF(IF(AF360="--",INDEX(D:D,MATCH(AE360,INDEX(B:B,MATCH(AE360,B:B,)+1):B10874,)+MATCH(AE360,B:B,)))=AD360,VLOOKUP(AE360,B:D,3,0),IF(AF360="--",INDEX(D:D,MATCH(AE360,INDEX(B:B,MATCH(AE360,B:B,)+1):B10874,)+MATCH(AE360,B:B,)),"---")),"---"))</f>
        <v>---</v>
      </c>
      <c r="AI360" t="str">
        <f t="shared" si="80"/>
        <v>--</v>
      </c>
      <c r="AJ360" t="str">
        <f t="shared" si="81"/>
        <v>B3B_B24_P</v>
      </c>
      <c r="AK360">
        <f t="shared" si="82"/>
        <v>2</v>
      </c>
      <c r="AL360" t="str">
        <f t="shared" si="83"/>
        <v>A82</v>
      </c>
      <c r="AT360" t="str">
        <f t="shared" si="74"/>
        <v>B3B_B24_N</v>
      </c>
      <c r="AU360" t="str">
        <f t="shared" si="75"/>
        <v>--</v>
      </c>
    </row>
    <row r="361" spans="1:47" x14ac:dyDescent="0.25">
      <c r="A361" t="str">
        <f t="shared" si="70"/>
        <v>J2-B57</v>
      </c>
      <c r="B361" t="str">
        <f t="shared" si="71"/>
        <v>GND</v>
      </c>
      <c r="C361" t="str">
        <f t="shared" si="72"/>
        <v>J2-GND</v>
      </c>
      <c r="D361" t="str">
        <f t="shared" si="73"/>
        <v>J2-B57</v>
      </c>
      <c r="E361" t="s">
        <v>410</v>
      </c>
      <c r="F361" t="s">
        <v>286</v>
      </c>
      <c r="G361" t="s">
        <v>433</v>
      </c>
      <c r="L361" t="s">
        <v>941</v>
      </c>
      <c r="M361" t="s">
        <v>428</v>
      </c>
      <c r="N361">
        <v>20.943899999999999</v>
      </c>
      <c r="AB361" t="str">
        <f>B2B!D358</f>
        <v>J2</v>
      </c>
      <c r="AC361" t="str">
        <f>B2B!E358</f>
        <v>B56</v>
      </c>
      <c r="AD361" t="str">
        <f t="shared" si="76"/>
        <v>J2-B56</v>
      </c>
      <c r="AE361" t="str">
        <f t="shared" si="77"/>
        <v>B3B_B24_N</v>
      </c>
      <c r="AF361" t="str">
        <f t="shared" si="78"/>
        <v>B82</v>
      </c>
      <c r="AG361">
        <f t="shared" si="79"/>
        <v>29.606300000000001</v>
      </c>
      <c r="AH361" t="str">
        <f>IF(IFERROR(IF(IF(AF361="--",INDEX(D:D,MATCH(AE361,INDEX(B:B,MATCH(AE361,B:B,)+1):B10875,)+MATCH(AE361,B:B,)))=D361,VLOOKUP(AE361,B:D,3,0),IF(AF361="--",INDEX(D:D,MATCH(AE361,INDEX(B:B,MATCH(AE361,B:B,)+1):B10875,)+MATCH(AE361,B:B,)),"---")),"---")=AD361,"---",IFERROR(IF(IF(AF361="--",INDEX(D:D,MATCH(AE361,INDEX(B:B,MATCH(AE361,B:B,)+1):B10875,)+MATCH(AE361,B:B,)))=AD361,VLOOKUP(AE361,B:D,3,0),IF(AF361="--",INDEX(D:D,MATCH(AE361,INDEX(B:B,MATCH(AE361,B:B,)+1):B10875,)+MATCH(AE361,B:B,)),"---")),"---"))</f>
        <v>---</v>
      </c>
      <c r="AI361" t="str">
        <f t="shared" si="80"/>
        <v>--</v>
      </c>
      <c r="AJ361" t="str">
        <f t="shared" si="81"/>
        <v>B3B_B24_N</v>
      </c>
      <c r="AK361">
        <f t="shared" si="82"/>
        <v>2</v>
      </c>
      <c r="AL361" t="str">
        <f t="shared" si="83"/>
        <v>B82</v>
      </c>
      <c r="AT361" t="str">
        <f t="shared" si="74"/>
        <v>GND</v>
      </c>
      <c r="AU361" t="str">
        <f t="shared" si="75"/>
        <v>--</v>
      </c>
    </row>
    <row r="362" spans="1:47" x14ac:dyDescent="0.25">
      <c r="A362" t="str">
        <f t="shared" si="70"/>
        <v>J2-B58</v>
      </c>
      <c r="B362" t="str">
        <f t="shared" si="71"/>
        <v>5VAUX</v>
      </c>
      <c r="C362" t="str">
        <f t="shared" si="72"/>
        <v>J2-5VAUX</v>
      </c>
      <c r="D362" t="str">
        <f t="shared" si="73"/>
        <v>J2-B58</v>
      </c>
      <c r="E362" t="s">
        <v>410</v>
      </c>
      <c r="F362" t="s">
        <v>287</v>
      </c>
      <c r="G362" t="s">
        <v>449</v>
      </c>
      <c r="L362" t="s">
        <v>942</v>
      </c>
      <c r="M362" t="s">
        <v>428</v>
      </c>
      <c r="N362">
        <v>20.9009</v>
      </c>
      <c r="AB362" t="str">
        <f>B2B!D359</f>
        <v>J2</v>
      </c>
      <c r="AC362" t="str">
        <f>B2B!E359</f>
        <v>B57</v>
      </c>
      <c r="AD362" t="str">
        <f t="shared" si="76"/>
        <v>J2-B57</v>
      </c>
      <c r="AE362" t="str">
        <f t="shared" si="77"/>
        <v>GND</v>
      </c>
      <c r="AF362" t="str">
        <f t="shared" si="78"/>
        <v>---</v>
      </c>
      <c r="AG362" t="str">
        <f t="shared" si="79"/>
        <v>---</v>
      </c>
      <c r="AH362" t="str">
        <f>IF(IFERROR(IF(IF(AF362="--",INDEX(D:D,MATCH(AE362,INDEX(B:B,MATCH(AE362,B:B,)+1):B10876,)+MATCH(AE362,B:B,)))=D362,VLOOKUP(AE362,B:D,3,0),IF(AF362="--",INDEX(D:D,MATCH(AE362,INDEX(B:B,MATCH(AE362,B:B,)+1):B10876,)+MATCH(AE362,B:B,)),"---")),"---")=AD362,"---",IFERROR(IF(IF(AF362="--",INDEX(D:D,MATCH(AE362,INDEX(B:B,MATCH(AE362,B:B,)+1):B10876,)+MATCH(AE362,B:B,)))=AD362,VLOOKUP(AE362,B:D,3,0),IF(AF362="--",INDEX(D:D,MATCH(AE362,INDEX(B:B,MATCH(AE362,B:B,)+1):B10876,)+MATCH(AE362,B:B,)),"---")),"---"))</f>
        <v>---</v>
      </c>
      <c r="AI362" t="str">
        <f t="shared" si="80"/>
        <v>--</v>
      </c>
      <c r="AJ362" t="str">
        <f t="shared" si="81"/>
        <v>GND</v>
      </c>
      <c r="AK362">
        <f t="shared" si="82"/>
        <v>1320</v>
      </c>
      <c r="AL362" t="str">
        <f t="shared" si="83"/>
        <v>---</v>
      </c>
      <c r="AT362" t="str">
        <f t="shared" si="74"/>
        <v>5VAUX</v>
      </c>
      <c r="AU362" t="str">
        <f t="shared" si="75"/>
        <v>--</v>
      </c>
    </row>
    <row r="363" spans="1:47" x14ac:dyDescent="0.25">
      <c r="A363" t="str">
        <f t="shared" si="70"/>
        <v>J2-B59</v>
      </c>
      <c r="B363" t="str">
        <f t="shared" si="71"/>
        <v>12.0V</v>
      </c>
      <c r="C363" t="str">
        <f t="shared" si="72"/>
        <v>J2-12.0V</v>
      </c>
      <c r="D363" t="str">
        <f t="shared" si="73"/>
        <v>J2-B59</v>
      </c>
      <c r="E363" t="s">
        <v>410</v>
      </c>
      <c r="F363" t="s">
        <v>288</v>
      </c>
      <c r="G363" t="s">
        <v>443</v>
      </c>
      <c r="L363" t="s">
        <v>943</v>
      </c>
      <c r="M363" t="s">
        <v>428</v>
      </c>
      <c r="N363">
        <v>20.954999999999998</v>
      </c>
      <c r="AB363" t="str">
        <f>B2B!D360</f>
        <v>J2</v>
      </c>
      <c r="AC363" t="str">
        <f>B2B!E360</f>
        <v>B58</v>
      </c>
      <c r="AD363" t="str">
        <f t="shared" si="76"/>
        <v>J2-B58</v>
      </c>
      <c r="AE363" t="str">
        <f t="shared" si="77"/>
        <v>5VAUX</v>
      </c>
      <c r="AF363" t="str">
        <f t="shared" si="78"/>
        <v>--</v>
      </c>
      <c r="AG363">
        <f t="shared" si="79"/>
        <v>5.1524000000000001</v>
      </c>
      <c r="AH363" t="str">
        <f>IF(IFERROR(IF(IF(AF363="--",INDEX(D:D,MATCH(AE363,INDEX(B:B,MATCH(AE363,B:B,)+1):B10877,)+MATCH(AE363,B:B,)))=D363,VLOOKUP(AE363,B:D,3,0),IF(AF363="--",INDEX(D:D,MATCH(AE363,INDEX(B:B,MATCH(AE363,B:B,)+1):B10877,)+MATCH(AE363,B:B,)),"---")),"---")=AD363,"---",IFERROR(IF(IF(AF363="--",INDEX(D:D,MATCH(AE363,INDEX(B:B,MATCH(AE363,B:B,)+1):B10877,)+MATCH(AE363,B:B,)))=AD363,VLOOKUP(AE363,B:D,3,0),IF(AF363="--",INDEX(D:D,MATCH(AE363,INDEX(B:B,MATCH(AE363,B:B,)+1):B10877,)+MATCH(AE363,B:B,)),"---")),"---"))</f>
        <v>R68-1</v>
      </c>
      <c r="AI363" t="str">
        <f t="shared" si="80"/>
        <v>--</v>
      </c>
      <c r="AJ363" t="str">
        <f t="shared" si="81"/>
        <v>5VAUX</v>
      </c>
      <c r="AK363">
        <f t="shared" si="82"/>
        <v>2</v>
      </c>
      <c r="AL363" t="str">
        <f t="shared" si="83"/>
        <v>--</v>
      </c>
      <c r="AT363" t="str">
        <f t="shared" si="74"/>
        <v>12.0V</v>
      </c>
      <c r="AU363" t="str">
        <f t="shared" si="75"/>
        <v>--</v>
      </c>
    </row>
    <row r="364" spans="1:47" x14ac:dyDescent="0.25">
      <c r="A364" t="str">
        <f t="shared" si="70"/>
        <v>J2-B60</v>
      </c>
      <c r="B364" t="str">
        <f t="shared" si="71"/>
        <v>12.0V</v>
      </c>
      <c r="C364" t="str">
        <f t="shared" si="72"/>
        <v>J2-12.0V</v>
      </c>
      <c r="D364" t="str">
        <f t="shared" si="73"/>
        <v>J2-B60</v>
      </c>
      <c r="E364" t="s">
        <v>410</v>
      </c>
      <c r="F364" t="s">
        <v>289</v>
      </c>
      <c r="G364" t="s">
        <v>443</v>
      </c>
      <c r="L364" t="s">
        <v>944</v>
      </c>
      <c r="M364" t="s">
        <v>428</v>
      </c>
      <c r="N364">
        <v>22.894200000000001</v>
      </c>
      <c r="AB364" t="str">
        <f>B2B!D361</f>
        <v>J2</v>
      </c>
      <c r="AC364" t="str">
        <f>B2B!E361</f>
        <v>B59</v>
      </c>
      <c r="AD364" t="str">
        <f t="shared" si="76"/>
        <v>J2-B59</v>
      </c>
      <c r="AE364" t="str">
        <f t="shared" si="77"/>
        <v>12.0V</v>
      </c>
      <c r="AF364" t="str">
        <f t="shared" si="78"/>
        <v>--</v>
      </c>
      <c r="AG364">
        <f t="shared" si="79"/>
        <v>105.446</v>
      </c>
      <c r="AH364" t="str">
        <f>IF(IFERROR(IF(IF(AF364="--",INDEX(D:D,MATCH(AE364,INDEX(B:B,MATCH(AE364,B:B,)+1):B10878,)+MATCH(AE364,B:B,)))=D364,VLOOKUP(AE364,B:D,3,0),IF(AF364="--",INDEX(D:D,MATCH(AE364,INDEX(B:B,MATCH(AE364,B:B,)+1):B10878,)+MATCH(AE364,B:B,)),"---")),"---")=AD364,"---",IFERROR(IF(IF(AF364="--",INDEX(D:D,MATCH(AE364,INDEX(B:B,MATCH(AE364,B:B,)+1):B10878,)+MATCH(AE364,B:B,)))=AD364,VLOOKUP(AE364,B:D,3,0),IF(AF364="--",INDEX(D:D,MATCH(AE364,INDEX(B:B,MATCH(AE364,B:B,)+1):B10878,)+MATCH(AE364,B:B,)),"---")),"---"))</f>
        <v>J1-A60</v>
      </c>
      <c r="AI364" t="str">
        <f t="shared" si="80"/>
        <v>--</v>
      </c>
      <c r="AJ364" t="str">
        <f t="shared" si="81"/>
        <v>12.0V</v>
      </c>
      <c r="AK364">
        <f t="shared" si="82"/>
        <v>64</v>
      </c>
      <c r="AL364" t="str">
        <f t="shared" si="83"/>
        <v>--</v>
      </c>
      <c r="AT364" t="str">
        <f t="shared" si="74"/>
        <v>12.0V</v>
      </c>
      <c r="AU364" t="str">
        <f t="shared" si="75"/>
        <v>--</v>
      </c>
    </row>
    <row r="365" spans="1:47" x14ac:dyDescent="0.25">
      <c r="A365" t="str">
        <f t="shared" si="70"/>
        <v>J2-C1</v>
      </c>
      <c r="B365" t="str">
        <f t="shared" si="71"/>
        <v>GND</v>
      </c>
      <c r="C365" t="str">
        <f t="shared" si="72"/>
        <v>J2-GND</v>
      </c>
      <c r="D365" t="str">
        <f t="shared" si="73"/>
        <v>J2-C1</v>
      </c>
      <c r="E365" t="s">
        <v>410</v>
      </c>
      <c r="F365" t="s">
        <v>290</v>
      </c>
      <c r="G365" t="s">
        <v>433</v>
      </c>
      <c r="L365" t="s">
        <v>945</v>
      </c>
      <c r="M365" t="s">
        <v>428</v>
      </c>
      <c r="N365">
        <v>19.141500000000001</v>
      </c>
      <c r="AB365" t="str">
        <f>B2B!D362</f>
        <v>J2</v>
      </c>
      <c r="AC365" t="str">
        <f>B2B!E362</f>
        <v>B60</v>
      </c>
      <c r="AD365" t="str">
        <f t="shared" si="76"/>
        <v>J2-B60</v>
      </c>
      <c r="AE365" t="str">
        <f t="shared" si="77"/>
        <v>12.0V</v>
      </c>
      <c r="AF365" t="str">
        <f t="shared" si="78"/>
        <v>--</v>
      </c>
      <c r="AG365">
        <f t="shared" si="79"/>
        <v>105.446</v>
      </c>
      <c r="AH365" t="str">
        <f>IF(IFERROR(IF(IF(AF365="--",INDEX(D:D,MATCH(AE365,INDEX(B:B,MATCH(AE365,B:B,)+1):B10879,)+MATCH(AE365,B:B,)))=D365,VLOOKUP(AE365,B:D,3,0),IF(AF365="--",INDEX(D:D,MATCH(AE365,INDEX(B:B,MATCH(AE365,B:B,)+1):B10879,)+MATCH(AE365,B:B,)),"---")),"---")=AD365,"---",IFERROR(IF(IF(AF365="--",INDEX(D:D,MATCH(AE365,INDEX(B:B,MATCH(AE365,B:B,)+1):B10879,)+MATCH(AE365,B:B,)))=AD365,VLOOKUP(AE365,B:D,3,0),IF(AF365="--",INDEX(D:D,MATCH(AE365,INDEX(B:B,MATCH(AE365,B:B,)+1):B10879,)+MATCH(AE365,B:B,)),"---")),"---"))</f>
        <v>J1-A60</v>
      </c>
      <c r="AI365" t="str">
        <f t="shared" si="80"/>
        <v>--</v>
      </c>
      <c r="AJ365" t="str">
        <f t="shared" si="81"/>
        <v>12.0V</v>
      </c>
      <c r="AK365">
        <f t="shared" si="82"/>
        <v>64</v>
      </c>
      <c r="AL365" t="str">
        <f t="shared" si="83"/>
        <v>--</v>
      </c>
      <c r="AT365" t="str">
        <f t="shared" si="74"/>
        <v>GND</v>
      </c>
      <c r="AU365" t="str">
        <f t="shared" si="75"/>
        <v>--</v>
      </c>
    </row>
    <row r="366" spans="1:47" x14ac:dyDescent="0.25">
      <c r="A366" t="str">
        <f t="shared" si="70"/>
        <v>J2-C2</v>
      </c>
      <c r="B366" t="str">
        <f t="shared" si="71"/>
        <v>NetJ2_C2</v>
      </c>
      <c r="C366" t="str">
        <f t="shared" si="72"/>
        <v>J2-NetJ2_C2</v>
      </c>
      <c r="D366" t="str">
        <f t="shared" si="73"/>
        <v>J2-C2</v>
      </c>
      <c r="E366" t="s">
        <v>410</v>
      </c>
      <c r="F366" t="s">
        <v>291</v>
      </c>
      <c r="G366" t="s">
        <v>946</v>
      </c>
      <c r="L366" t="s">
        <v>947</v>
      </c>
      <c r="M366" t="s">
        <v>428</v>
      </c>
      <c r="N366">
        <v>23.563199999999998</v>
      </c>
      <c r="AB366" t="str">
        <f>B2B!D363</f>
        <v>J2</v>
      </c>
      <c r="AC366" t="str">
        <f>B2B!E363</f>
        <v>C1</v>
      </c>
      <c r="AD366" t="str">
        <f t="shared" si="76"/>
        <v>J2-C1</v>
      </c>
      <c r="AE366" t="str">
        <f t="shared" si="77"/>
        <v>GND</v>
      </c>
      <c r="AF366" t="str">
        <f t="shared" si="78"/>
        <v>---</v>
      </c>
      <c r="AG366" t="str">
        <f t="shared" si="79"/>
        <v>---</v>
      </c>
      <c r="AH366" t="str">
        <f>IF(IFERROR(IF(IF(AF366="--",INDEX(D:D,MATCH(AE366,INDEX(B:B,MATCH(AE366,B:B,)+1):B10880,)+MATCH(AE366,B:B,)))=D366,VLOOKUP(AE366,B:D,3,0),IF(AF366="--",INDEX(D:D,MATCH(AE366,INDEX(B:B,MATCH(AE366,B:B,)+1):B10880,)+MATCH(AE366,B:B,)),"---")),"---")=AD366,"---",IFERROR(IF(IF(AF366="--",INDEX(D:D,MATCH(AE366,INDEX(B:B,MATCH(AE366,B:B,)+1):B10880,)+MATCH(AE366,B:B,)))=AD366,VLOOKUP(AE366,B:D,3,0),IF(AF366="--",INDEX(D:D,MATCH(AE366,INDEX(B:B,MATCH(AE366,B:B,)+1):B10880,)+MATCH(AE366,B:B,)),"---")),"---"))</f>
        <v>---</v>
      </c>
      <c r="AI366" t="str">
        <f t="shared" si="80"/>
        <v>--</v>
      </c>
      <c r="AJ366" t="str">
        <f t="shared" si="81"/>
        <v>GND</v>
      </c>
      <c r="AK366">
        <f t="shared" si="82"/>
        <v>1320</v>
      </c>
      <c r="AL366" t="str">
        <f t="shared" si="83"/>
        <v>---</v>
      </c>
      <c r="AT366" t="str">
        <f t="shared" si="74"/>
        <v>NetJ2_C2</v>
      </c>
      <c r="AU366" t="str">
        <f t="shared" si="75"/>
        <v>--</v>
      </c>
    </row>
    <row r="367" spans="1:47" x14ac:dyDescent="0.25">
      <c r="A367" t="str">
        <f t="shared" si="70"/>
        <v>J2-C3</v>
      </c>
      <c r="B367" t="str">
        <f t="shared" si="71"/>
        <v>NetJ2_C3</v>
      </c>
      <c r="C367" t="str">
        <f t="shared" si="72"/>
        <v>J2-NetJ2_C3</v>
      </c>
      <c r="D367" t="str">
        <f t="shared" si="73"/>
        <v>J2-C3</v>
      </c>
      <c r="E367" t="s">
        <v>410</v>
      </c>
      <c r="F367" t="s">
        <v>292</v>
      </c>
      <c r="G367" t="s">
        <v>948</v>
      </c>
      <c r="L367" t="s">
        <v>949</v>
      </c>
      <c r="M367" t="s">
        <v>428</v>
      </c>
      <c r="N367">
        <v>28.520299999999999</v>
      </c>
      <c r="AB367" t="str">
        <f>B2B!D364</f>
        <v>J2</v>
      </c>
      <c r="AC367" t="str">
        <f>B2B!E364</f>
        <v>C2</v>
      </c>
      <c r="AD367" t="str">
        <f t="shared" si="76"/>
        <v>J2-C2</v>
      </c>
      <c r="AE367" t="str">
        <f t="shared" si="77"/>
        <v>NetJ2_C2</v>
      </c>
      <c r="AF367" t="str">
        <f t="shared" si="78"/>
        <v>--</v>
      </c>
      <c r="AG367" t="e">
        <f t="shared" si="79"/>
        <v>#N/A</v>
      </c>
      <c r="AH367" t="str">
        <f>IF(IFERROR(IF(IF(AF367="--",INDEX(D:D,MATCH(AE367,INDEX(B:B,MATCH(AE367,B:B,)+1):B10881,)+MATCH(AE367,B:B,)))=D367,VLOOKUP(AE367,B:D,3,0),IF(AF367="--",INDEX(D:D,MATCH(AE367,INDEX(B:B,MATCH(AE367,B:B,)+1):B10881,)+MATCH(AE367,B:B,)),"---")),"---")=AD367,"---",IFERROR(IF(IF(AF367="--",INDEX(D:D,MATCH(AE367,INDEX(B:B,MATCH(AE367,B:B,)+1):B10881,)+MATCH(AE367,B:B,)))=AD367,VLOOKUP(AE367,B:D,3,0),IF(AF367="--",INDEX(D:D,MATCH(AE367,INDEX(B:B,MATCH(AE367,B:B,)+1):B10881,)+MATCH(AE367,B:B,)),"---")),"---"))</f>
        <v>---</v>
      </c>
      <c r="AI367" t="str">
        <f t="shared" si="80"/>
        <v>--</v>
      </c>
      <c r="AJ367" t="str">
        <f t="shared" si="81"/>
        <v>NetJ2_C2</v>
      </c>
      <c r="AK367">
        <f t="shared" si="82"/>
        <v>1</v>
      </c>
      <c r="AL367" t="str">
        <f t="shared" si="83"/>
        <v>--</v>
      </c>
      <c r="AT367" t="str">
        <f t="shared" si="74"/>
        <v>NetJ2_C3</v>
      </c>
      <c r="AU367" t="str">
        <f t="shared" si="75"/>
        <v>--</v>
      </c>
    </row>
    <row r="368" spans="1:47" x14ac:dyDescent="0.25">
      <c r="A368" t="str">
        <f t="shared" si="70"/>
        <v>J2-C4</v>
      </c>
      <c r="B368" t="str">
        <f t="shared" si="71"/>
        <v>GND</v>
      </c>
      <c r="C368" t="str">
        <f t="shared" si="72"/>
        <v>J2-GND</v>
      </c>
      <c r="D368" t="str">
        <f t="shared" si="73"/>
        <v>J2-C4</v>
      </c>
      <c r="E368" t="s">
        <v>410</v>
      </c>
      <c r="F368" t="s">
        <v>293</v>
      </c>
      <c r="G368" t="s">
        <v>433</v>
      </c>
      <c r="L368" t="s">
        <v>950</v>
      </c>
      <c r="M368" t="s">
        <v>428</v>
      </c>
      <c r="N368">
        <v>23.8933</v>
      </c>
      <c r="AB368" t="str">
        <f>B2B!D365</f>
        <v>J2</v>
      </c>
      <c r="AC368" t="str">
        <f>B2B!E365</f>
        <v>C3</v>
      </c>
      <c r="AD368" t="str">
        <f t="shared" si="76"/>
        <v>J2-C3</v>
      </c>
      <c r="AE368" t="str">
        <f t="shared" si="77"/>
        <v>NetJ2_C3</v>
      </c>
      <c r="AF368" t="str">
        <f t="shared" si="78"/>
        <v>--</v>
      </c>
      <c r="AG368" t="e">
        <f t="shared" si="79"/>
        <v>#N/A</v>
      </c>
      <c r="AH368" t="str">
        <f>IF(IFERROR(IF(IF(AF368="--",INDEX(D:D,MATCH(AE368,INDEX(B:B,MATCH(AE368,B:B,)+1):B10882,)+MATCH(AE368,B:B,)))=D368,VLOOKUP(AE368,B:D,3,0),IF(AF368="--",INDEX(D:D,MATCH(AE368,INDEX(B:B,MATCH(AE368,B:B,)+1):B10882,)+MATCH(AE368,B:B,)),"---")),"---")=AD368,"---",IFERROR(IF(IF(AF368="--",INDEX(D:D,MATCH(AE368,INDEX(B:B,MATCH(AE368,B:B,)+1):B10882,)+MATCH(AE368,B:B,)))=AD368,VLOOKUP(AE368,B:D,3,0),IF(AF368="--",INDEX(D:D,MATCH(AE368,INDEX(B:B,MATCH(AE368,B:B,)+1):B10882,)+MATCH(AE368,B:B,)),"---")),"---"))</f>
        <v>---</v>
      </c>
      <c r="AI368" t="str">
        <f t="shared" si="80"/>
        <v>--</v>
      </c>
      <c r="AJ368" t="str">
        <f t="shared" si="81"/>
        <v>NetJ2_C3</v>
      </c>
      <c r="AK368">
        <f t="shared" si="82"/>
        <v>1</v>
      </c>
      <c r="AL368" t="str">
        <f t="shared" si="83"/>
        <v>--</v>
      </c>
      <c r="AT368" t="str">
        <f t="shared" si="74"/>
        <v>GND</v>
      </c>
      <c r="AU368" t="str">
        <f t="shared" si="75"/>
        <v>--</v>
      </c>
    </row>
    <row r="369" spans="1:47" x14ac:dyDescent="0.25">
      <c r="A369" t="str">
        <f t="shared" si="70"/>
        <v>J2-C5</v>
      </c>
      <c r="B369" t="str">
        <f t="shared" si="71"/>
        <v>GTSR4A_TX1_P</v>
      </c>
      <c r="C369" t="str">
        <f t="shared" si="72"/>
        <v>J2-GTSR4A_TX1_P</v>
      </c>
      <c r="D369" t="str">
        <f t="shared" si="73"/>
        <v>J2-C5</v>
      </c>
      <c r="E369" t="s">
        <v>410</v>
      </c>
      <c r="F369" t="s">
        <v>294</v>
      </c>
      <c r="G369" t="s">
        <v>951</v>
      </c>
      <c r="L369" t="s">
        <v>952</v>
      </c>
      <c r="M369" t="s">
        <v>428</v>
      </c>
      <c r="N369">
        <v>26.301500000000001</v>
      </c>
      <c r="AB369" t="str">
        <f>B2B!D366</f>
        <v>J2</v>
      </c>
      <c r="AC369" t="str">
        <f>B2B!E366</f>
        <v>C4</v>
      </c>
      <c r="AD369" t="str">
        <f t="shared" si="76"/>
        <v>J2-C4</v>
      </c>
      <c r="AE369" t="str">
        <f t="shared" si="77"/>
        <v>GND</v>
      </c>
      <c r="AF369" t="str">
        <f t="shared" si="78"/>
        <v>---</v>
      </c>
      <c r="AG369" t="str">
        <f t="shared" si="79"/>
        <v>---</v>
      </c>
      <c r="AH369" t="str">
        <f>IF(IFERROR(IF(IF(AF369="--",INDEX(D:D,MATCH(AE369,INDEX(B:B,MATCH(AE369,B:B,)+1):B10883,)+MATCH(AE369,B:B,)))=D369,VLOOKUP(AE369,B:D,3,0),IF(AF369="--",INDEX(D:D,MATCH(AE369,INDEX(B:B,MATCH(AE369,B:B,)+1):B10883,)+MATCH(AE369,B:B,)),"---")),"---")=AD369,"---",IFERROR(IF(IF(AF369="--",INDEX(D:D,MATCH(AE369,INDEX(B:B,MATCH(AE369,B:B,)+1):B10883,)+MATCH(AE369,B:B,)))=AD369,VLOOKUP(AE369,B:D,3,0),IF(AF369="--",INDEX(D:D,MATCH(AE369,INDEX(B:B,MATCH(AE369,B:B,)+1):B10883,)+MATCH(AE369,B:B,)),"---")),"---"))</f>
        <v>---</v>
      </c>
      <c r="AI369" t="str">
        <f t="shared" si="80"/>
        <v>--</v>
      </c>
      <c r="AJ369" t="str">
        <f t="shared" si="81"/>
        <v>GND</v>
      </c>
      <c r="AK369">
        <f t="shared" si="82"/>
        <v>1320</v>
      </c>
      <c r="AL369" t="str">
        <f t="shared" si="83"/>
        <v>---</v>
      </c>
      <c r="AT369" t="str">
        <f t="shared" si="74"/>
        <v>GTSR4A_TX1_P</v>
      </c>
      <c r="AU369" t="str">
        <f t="shared" si="75"/>
        <v>--</v>
      </c>
    </row>
    <row r="370" spans="1:47" x14ac:dyDescent="0.25">
      <c r="A370" t="str">
        <f t="shared" si="70"/>
        <v>J2-C6</v>
      </c>
      <c r="B370" t="str">
        <f t="shared" si="71"/>
        <v>GTSR4A_TX1_N</v>
      </c>
      <c r="C370" t="str">
        <f t="shared" si="72"/>
        <v>J2-GTSR4A_TX1_N</v>
      </c>
      <c r="D370" t="str">
        <f t="shared" si="73"/>
        <v>J2-C6</v>
      </c>
      <c r="E370" t="s">
        <v>410</v>
      </c>
      <c r="F370" t="s">
        <v>295</v>
      </c>
      <c r="G370" t="s">
        <v>953</v>
      </c>
      <c r="L370" t="s">
        <v>954</v>
      </c>
      <c r="M370" t="s">
        <v>428</v>
      </c>
      <c r="N370">
        <v>212.91650000000001</v>
      </c>
      <c r="AB370" t="str">
        <f>B2B!D367</f>
        <v>J2</v>
      </c>
      <c r="AC370" t="str">
        <f>B2B!E367</f>
        <v>C5</v>
      </c>
      <c r="AD370" t="str">
        <f t="shared" si="76"/>
        <v>J2-C5</v>
      </c>
      <c r="AE370" t="str">
        <f t="shared" si="77"/>
        <v>GTSR4A_TX1_P</v>
      </c>
      <c r="AF370" t="str">
        <f t="shared" si="78"/>
        <v>BT7</v>
      </c>
      <c r="AG370">
        <f t="shared" si="79"/>
        <v>9.2361000000000004</v>
      </c>
      <c r="AH370" t="str">
        <f>IF(IFERROR(IF(IF(AF370="--",INDEX(D:D,MATCH(AE370,INDEX(B:B,MATCH(AE370,B:B,)+1):B10884,)+MATCH(AE370,B:B,)))=D370,VLOOKUP(AE370,B:D,3,0),IF(AF370="--",INDEX(D:D,MATCH(AE370,INDEX(B:B,MATCH(AE370,B:B,)+1):B10884,)+MATCH(AE370,B:B,)),"---")),"---")=AD370,"---",IFERROR(IF(IF(AF370="--",INDEX(D:D,MATCH(AE370,INDEX(B:B,MATCH(AE370,B:B,)+1):B10884,)+MATCH(AE370,B:B,)))=AD370,VLOOKUP(AE370,B:D,3,0),IF(AF370="--",INDEX(D:D,MATCH(AE370,INDEX(B:B,MATCH(AE370,B:B,)+1):B10884,)+MATCH(AE370,B:B,)),"---")),"---"))</f>
        <v>---</v>
      </c>
      <c r="AI370" t="str">
        <f t="shared" si="80"/>
        <v>--</v>
      </c>
      <c r="AJ370" t="str">
        <f t="shared" si="81"/>
        <v>GTSR4A_TX1_P</v>
      </c>
      <c r="AK370">
        <f t="shared" si="82"/>
        <v>2</v>
      </c>
      <c r="AL370" t="str">
        <f t="shared" si="83"/>
        <v>BT7</v>
      </c>
      <c r="AT370" t="str">
        <f t="shared" si="74"/>
        <v>GTSR4A_TX1_N</v>
      </c>
      <c r="AU370" t="str">
        <f t="shared" si="75"/>
        <v>--</v>
      </c>
    </row>
    <row r="371" spans="1:47" x14ac:dyDescent="0.25">
      <c r="A371" t="str">
        <f t="shared" si="70"/>
        <v>J2-C7</v>
      </c>
      <c r="B371" t="str">
        <f t="shared" si="71"/>
        <v>GND</v>
      </c>
      <c r="C371" t="str">
        <f t="shared" si="72"/>
        <v>J2-GND</v>
      </c>
      <c r="D371" t="str">
        <f t="shared" si="73"/>
        <v>J2-C7</v>
      </c>
      <c r="E371" t="s">
        <v>410</v>
      </c>
      <c r="F371" t="s">
        <v>296</v>
      </c>
      <c r="G371" t="s">
        <v>433</v>
      </c>
      <c r="L371" t="s">
        <v>433</v>
      </c>
      <c r="M371" t="s">
        <v>428</v>
      </c>
      <c r="N371">
        <v>2057.3166999999999</v>
      </c>
      <c r="AB371" t="str">
        <f>B2B!D368</f>
        <v>J2</v>
      </c>
      <c r="AC371" t="str">
        <f>B2B!E368</f>
        <v>C6</v>
      </c>
      <c r="AD371" t="str">
        <f t="shared" si="76"/>
        <v>J2-C6</v>
      </c>
      <c r="AE371" t="str">
        <f t="shared" si="77"/>
        <v>GTSR4A_TX1_N</v>
      </c>
      <c r="AF371" t="str">
        <f t="shared" si="78"/>
        <v>BT10</v>
      </c>
      <c r="AG371">
        <f t="shared" si="79"/>
        <v>9.2637999999999998</v>
      </c>
      <c r="AH371" t="str">
        <f>IF(IFERROR(IF(IF(AF371="--",INDEX(D:D,MATCH(AE371,INDEX(B:B,MATCH(AE371,B:B,)+1):B10885,)+MATCH(AE371,B:B,)))=D371,VLOOKUP(AE371,B:D,3,0),IF(AF371="--",INDEX(D:D,MATCH(AE371,INDEX(B:B,MATCH(AE371,B:B,)+1):B10885,)+MATCH(AE371,B:B,)),"---")),"---")=AD371,"---",IFERROR(IF(IF(AF371="--",INDEX(D:D,MATCH(AE371,INDEX(B:B,MATCH(AE371,B:B,)+1):B10885,)+MATCH(AE371,B:B,)))=AD371,VLOOKUP(AE371,B:D,3,0),IF(AF371="--",INDEX(D:D,MATCH(AE371,INDEX(B:B,MATCH(AE371,B:B,)+1):B10885,)+MATCH(AE371,B:B,)),"---")),"---"))</f>
        <v>---</v>
      </c>
      <c r="AI371" t="str">
        <f t="shared" si="80"/>
        <v>--</v>
      </c>
      <c r="AJ371" t="str">
        <f t="shared" si="81"/>
        <v>GTSR4A_TX1_N</v>
      </c>
      <c r="AK371">
        <f t="shared" si="82"/>
        <v>2</v>
      </c>
      <c r="AL371" t="str">
        <f t="shared" si="83"/>
        <v>BT10</v>
      </c>
      <c r="AT371" t="str">
        <f t="shared" si="74"/>
        <v>GND</v>
      </c>
      <c r="AU371" t="str">
        <f t="shared" si="75"/>
        <v>--</v>
      </c>
    </row>
    <row r="372" spans="1:47" x14ac:dyDescent="0.25">
      <c r="A372" t="str">
        <f t="shared" si="70"/>
        <v>J2-C8</v>
      </c>
      <c r="B372" t="str">
        <f t="shared" si="71"/>
        <v>GTSR4A_TX3_P</v>
      </c>
      <c r="C372" t="str">
        <f t="shared" si="72"/>
        <v>J2-GTSR4A_TX3_P</v>
      </c>
      <c r="D372" t="str">
        <f t="shared" si="73"/>
        <v>J2-C8</v>
      </c>
      <c r="E372" t="s">
        <v>410</v>
      </c>
      <c r="F372" t="s">
        <v>297</v>
      </c>
      <c r="G372" t="s">
        <v>955</v>
      </c>
      <c r="L372" t="s">
        <v>736</v>
      </c>
      <c r="M372" t="s">
        <v>428</v>
      </c>
      <c r="N372">
        <v>21.1065</v>
      </c>
      <c r="AB372" t="str">
        <f>B2B!D369</f>
        <v>J2</v>
      </c>
      <c r="AC372" t="str">
        <f>B2B!E369</f>
        <v>C7</v>
      </c>
      <c r="AD372" t="str">
        <f t="shared" si="76"/>
        <v>J2-C7</v>
      </c>
      <c r="AE372" t="str">
        <f t="shared" si="77"/>
        <v>GND</v>
      </c>
      <c r="AF372" t="str">
        <f t="shared" si="78"/>
        <v>---</v>
      </c>
      <c r="AG372" t="str">
        <f t="shared" si="79"/>
        <v>---</v>
      </c>
      <c r="AH372" t="str">
        <f>IF(IFERROR(IF(IF(AF372="--",INDEX(D:D,MATCH(AE372,INDEX(B:B,MATCH(AE372,B:B,)+1):B10886,)+MATCH(AE372,B:B,)))=D372,VLOOKUP(AE372,B:D,3,0),IF(AF372="--",INDEX(D:D,MATCH(AE372,INDEX(B:B,MATCH(AE372,B:B,)+1):B10886,)+MATCH(AE372,B:B,)),"---")),"---")=AD372,"---",IFERROR(IF(IF(AF372="--",INDEX(D:D,MATCH(AE372,INDEX(B:B,MATCH(AE372,B:B,)+1):B10886,)+MATCH(AE372,B:B,)))=AD372,VLOOKUP(AE372,B:D,3,0),IF(AF372="--",INDEX(D:D,MATCH(AE372,INDEX(B:B,MATCH(AE372,B:B,)+1):B10886,)+MATCH(AE372,B:B,)),"---")),"---"))</f>
        <v>---</v>
      </c>
      <c r="AI372" t="str">
        <f t="shared" si="80"/>
        <v>--</v>
      </c>
      <c r="AJ372" t="str">
        <f t="shared" si="81"/>
        <v>GND</v>
      </c>
      <c r="AK372">
        <f t="shared" si="82"/>
        <v>1320</v>
      </c>
      <c r="AL372" t="str">
        <f t="shared" si="83"/>
        <v>---</v>
      </c>
      <c r="AT372" t="str">
        <f t="shared" si="74"/>
        <v>GTSR4A_TX3_P</v>
      </c>
      <c r="AU372" t="str">
        <f t="shared" si="75"/>
        <v>--</v>
      </c>
    </row>
    <row r="373" spans="1:47" x14ac:dyDescent="0.25">
      <c r="A373" t="str">
        <f t="shared" si="70"/>
        <v>J2-C9</v>
      </c>
      <c r="B373" t="str">
        <f t="shared" si="71"/>
        <v>GTSR4A_TX3_N</v>
      </c>
      <c r="C373" t="str">
        <f t="shared" si="72"/>
        <v>J2-GTSR4A_TX3_N</v>
      </c>
      <c r="D373" t="str">
        <f t="shared" si="73"/>
        <v>J2-C9</v>
      </c>
      <c r="E373" t="s">
        <v>410</v>
      </c>
      <c r="F373" t="s">
        <v>298</v>
      </c>
      <c r="G373" t="s">
        <v>956</v>
      </c>
      <c r="L373" t="s">
        <v>734</v>
      </c>
      <c r="M373" t="s">
        <v>428</v>
      </c>
      <c r="N373">
        <v>21.1</v>
      </c>
      <c r="AB373" t="str">
        <f>B2B!D370</f>
        <v>J2</v>
      </c>
      <c r="AC373" t="str">
        <f>B2B!E370</f>
        <v>C8</v>
      </c>
      <c r="AD373" t="str">
        <f t="shared" si="76"/>
        <v>J2-C8</v>
      </c>
      <c r="AE373" t="str">
        <f t="shared" si="77"/>
        <v>GTSR4A_TX3_P</v>
      </c>
      <c r="AF373" t="str">
        <f t="shared" si="78"/>
        <v>BG7</v>
      </c>
      <c r="AG373">
        <f t="shared" si="79"/>
        <v>10.0077</v>
      </c>
      <c r="AH373" t="str">
        <f>IF(IFERROR(IF(IF(AF373="--",INDEX(D:D,MATCH(AE373,INDEX(B:B,MATCH(AE373,B:B,)+1):B10887,)+MATCH(AE373,B:B,)))=D373,VLOOKUP(AE373,B:D,3,0),IF(AF373="--",INDEX(D:D,MATCH(AE373,INDEX(B:B,MATCH(AE373,B:B,)+1):B10887,)+MATCH(AE373,B:B,)),"---")),"---")=AD373,"---",IFERROR(IF(IF(AF373="--",INDEX(D:D,MATCH(AE373,INDEX(B:B,MATCH(AE373,B:B,)+1):B10887,)+MATCH(AE373,B:B,)))=AD373,VLOOKUP(AE373,B:D,3,0),IF(AF373="--",INDEX(D:D,MATCH(AE373,INDEX(B:B,MATCH(AE373,B:B,)+1):B10887,)+MATCH(AE373,B:B,)),"---")),"---"))</f>
        <v>---</v>
      </c>
      <c r="AI373" t="str">
        <f t="shared" si="80"/>
        <v>--</v>
      </c>
      <c r="AJ373" t="str">
        <f t="shared" si="81"/>
        <v>GTSR4A_TX3_P</v>
      </c>
      <c r="AK373">
        <f t="shared" si="82"/>
        <v>2</v>
      </c>
      <c r="AL373" t="str">
        <f t="shared" si="83"/>
        <v>BG7</v>
      </c>
      <c r="AT373" t="str">
        <f t="shared" si="74"/>
        <v>GTSR4A_TX3_N</v>
      </c>
      <c r="AU373" t="str">
        <f t="shared" si="75"/>
        <v>--</v>
      </c>
    </row>
    <row r="374" spans="1:47" x14ac:dyDescent="0.25">
      <c r="A374" t="str">
        <f t="shared" si="70"/>
        <v>J2-C10</v>
      </c>
      <c r="B374" t="str">
        <f t="shared" si="71"/>
        <v>GND</v>
      </c>
      <c r="C374" t="str">
        <f t="shared" si="72"/>
        <v>J2-GND</v>
      </c>
      <c r="D374" t="str">
        <f t="shared" si="73"/>
        <v>J2-C10</v>
      </c>
      <c r="E374" t="s">
        <v>410</v>
      </c>
      <c r="F374" t="s">
        <v>299</v>
      </c>
      <c r="G374" t="s">
        <v>433</v>
      </c>
      <c r="L374" t="s">
        <v>741</v>
      </c>
      <c r="M374" t="s">
        <v>428</v>
      </c>
      <c r="N374">
        <v>9.3363999999999994</v>
      </c>
      <c r="AB374" t="str">
        <f>B2B!D371</f>
        <v>J2</v>
      </c>
      <c r="AC374" t="str">
        <f>B2B!E371</f>
        <v>C9</v>
      </c>
      <c r="AD374" t="str">
        <f t="shared" si="76"/>
        <v>J2-C9</v>
      </c>
      <c r="AE374" t="str">
        <f t="shared" si="77"/>
        <v>GTSR4A_TX3_N</v>
      </c>
      <c r="AF374" t="str">
        <f t="shared" si="78"/>
        <v>BG10</v>
      </c>
      <c r="AG374">
        <f t="shared" si="79"/>
        <v>10.032400000000001</v>
      </c>
      <c r="AH374" t="str">
        <f>IF(IFERROR(IF(IF(AF374="--",INDEX(D:D,MATCH(AE374,INDEX(B:B,MATCH(AE374,B:B,)+1):B10888,)+MATCH(AE374,B:B,)))=D374,VLOOKUP(AE374,B:D,3,0),IF(AF374="--",INDEX(D:D,MATCH(AE374,INDEX(B:B,MATCH(AE374,B:B,)+1):B10888,)+MATCH(AE374,B:B,)),"---")),"---")=AD374,"---",IFERROR(IF(IF(AF374="--",INDEX(D:D,MATCH(AE374,INDEX(B:B,MATCH(AE374,B:B,)+1):B10888,)+MATCH(AE374,B:B,)))=AD374,VLOOKUP(AE374,B:D,3,0),IF(AF374="--",INDEX(D:D,MATCH(AE374,INDEX(B:B,MATCH(AE374,B:B,)+1):B10888,)+MATCH(AE374,B:B,)),"---")),"---"))</f>
        <v>---</v>
      </c>
      <c r="AI374" t="str">
        <f t="shared" si="80"/>
        <v>--</v>
      </c>
      <c r="AJ374" t="str">
        <f t="shared" si="81"/>
        <v>GTSR4A_TX3_N</v>
      </c>
      <c r="AK374">
        <f t="shared" si="82"/>
        <v>2</v>
      </c>
      <c r="AL374" t="str">
        <f t="shared" si="83"/>
        <v>BG10</v>
      </c>
      <c r="AT374" t="str">
        <f t="shared" si="74"/>
        <v>GND</v>
      </c>
      <c r="AU374" t="str">
        <f t="shared" si="75"/>
        <v>--</v>
      </c>
    </row>
    <row r="375" spans="1:47" x14ac:dyDescent="0.25">
      <c r="A375" t="str">
        <f t="shared" si="70"/>
        <v>J2-C11</v>
      </c>
      <c r="B375" t="str">
        <f t="shared" si="71"/>
        <v>GND</v>
      </c>
      <c r="C375" t="str">
        <f t="shared" si="72"/>
        <v>J2-GND</v>
      </c>
      <c r="D375" t="str">
        <f t="shared" si="73"/>
        <v>J2-C11</v>
      </c>
      <c r="E375" t="s">
        <v>410</v>
      </c>
      <c r="F375" t="s">
        <v>300</v>
      </c>
      <c r="G375" t="s">
        <v>433</v>
      </c>
      <c r="L375" t="s">
        <v>739</v>
      </c>
      <c r="M375" t="s">
        <v>428</v>
      </c>
      <c r="N375">
        <v>9.3408999999999995</v>
      </c>
      <c r="AB375" t="str">
        <f>B2B!D372</f>
        <v>J2</v>
      </c>
      <c r="AC375" t="str">
        <f>B2B!E372</f>
        <v>C10</v>
      </c>
      <c r="AD375" t="str">
        <f t="shared" si="76"/>
        <v>J2-C10</v>
      </c>
      <c r="AE375" t="str">
        <f t="shared" si="77"/>
        <v>GND</v>
      </c>
      <c r="AF375" t="str">
        <f t="shared" si="78"/>
        <v>---</v>
      </c>
      <c r="AG375" t="str">
        <f t="shared" si="79"/>
        <v>---</v>
      </c>
      <c r="AH375" t="str">
        <f>IF(IFERROR(IF(IF(AF375="--",INDEX(D:D,MATCH(AE375,INDEX(B:B,MATCH(AE375,B:B,)+1):B10889,)+MATCH(AE375,B:B,)))=D375,VLOOKUP(AE375,B:D,3,0),IF(AF375="--",INDEX(D:D,MATCH(AE375,INDEX(B:B,MATCH(AE375,B:B,)+1):B10889,)+MATCH(AE375,B:B,)),"---")),"---")=AD375,"---",IFERROR(IF(IF(AF375="--",INDEX(D:D,MATCH(AE375,INDEX(B:B,MATCH(AE375,B:B,)+1):B10889,)+MATCH(AE375,B:B,)))=AD375,VLOOKUP(AE375,B:D,3,0),IF(AF375="--",INDEX(D:D,MATCH(AE375,INDEX(B:B,MATCH(AE375,B:B,)+1):B10889,)+MATCH(AE375,B:B,)),"---")),"---"))</f>
        <v>---</v>
      </c>
      <c r="AI375" t="str">
        <f t="shared" si="80"/>
        <v>--</v>
      </c>
      <c r="AJ375" t="str">
        <f t="shared" si="81"/>
        <v>GND</v>
      </c>
      <c r="AK375">
        <f t="shared" si="82"/>
        <v>1320</v>
      </c>
      <c r="AL375" t="str">
        <f t="shared" si="83"/>
        <v>---</v>
      </c>
      <c r="AT375" t="str">
        <f t="shared" si="74"/>
        <v>GND</v>
      </c>
      <c r="AU375" t="str">
        <f t="shared" si="75"/>
        <v>--</v>
      </c>
    </row>
    <row r="376" spans="1:47" x14ac:dyDescent="0.25">
      <c r="A376" t="str">
        <f t="shared" si="70"/>
        <v>J2-C12</v>
      </c>
      <c r="B376" t="str">
        <f t="shared" si="71"/>
        <v>NetJ2_C12</v>
      </c>
      <c r="C376" t="str">
        <f t="shared" si="72"/>
        <v>J2-NetJ2_C12</v>
      </c>
      <c r="D376" t="str">
        <f t="shared" si="73"/>
        <v>J2-C12</v>
      </c>
      <c r="E376" t="s">
        <v>410</v>
      </c>
      <c r="F376" t="s">
        <v>301</v>
      </c>
      <c r="G376" t="s">
        <v>957</v>
      </c>
      <c r="L376" t="s">
        <v>645</v>
      </c>
      <c r="M376" t="s">
        <v>428</v>
      </c>
      <c r="N376">
        <v>8.6839999999999993</v>
      </c>
      <c r="AB376" t="str">
        <f>B2B!D373</f>
        <v>J2</v>
      </c>
      <c r="AC376" t="str">
        <f>B2B!E373</f>
        <v>C11</v>
      </c>
      <c r="AD376" t="str">
        <f t="shared" si="76"/>
        <v>J2-C11</v>
      </c>
      <c r="AE376" t="str">
        <f t="shared" si="77"/>
        <v>GND</v>
      </c>
      <c r="AF376" t="str">
        <f t="shared" si="78"/>
        <v>---</v>
      </c>
      <c r="AG376" t="str">
        <f t="shared" si="79"/>
        <v>---</v>
      </c>
      <c r="AH376" t="str">
        <f>IF(IFERROR(IF(IF(AF376="--",INDEX(D:D,MATCH(AE376,INDEX(B:B,MATCH(AE376,B:B,)+1):B10890,)+MATCH(AE376,B:B,)))=D376,VLOOKUP(AE376,B:D,3,0),IF(AF376="--",INDEX(D:D,MATCH(AE376,INDEX(B:B,MATCH(AE376,B:B,)+1):B10890,)+MATCH(AE376,B:B,)),"---")),"---")=AD376,"---",IFERROR(IF(IF(AF376="--",INDEX(D:D,MATCH(AE376,INDEX(B:B,MATCH(AE376,B:B,)+1):B10890,)+MATCH(AE376,B:B,)))=AD376,VLOOKUP(AE376,B:D,3,0),IF(AF376="--",INDEX(D:D,MATCH(AE376,INDEX(B:B,MATCH(AE376,B:B,)+1):B10890,)+MATCH(AE376,B:B,)),"---")),"---"))</f>
        <v>---</v>
      </c>
      <c r="AI376" t="str">
        <f t="shared" si="80"/>
        <v>--</v>
      </c>
      <c r="AJ376" t="str">
        <f t="shared" si="81"/>
        <v>GND</v>
      </c>
      <c r="AK376">
        <f t="shared" si="82"/>
        <v>1320</v>
      </c>
      <c r="AL376" t="str">
        <f t="shared" si="83"/>
        <v>---</v>
      </c>
      <c r="AT376" t="str">
        <f t="shared" si="74"/>
        <v>NetJ2_C12</v>
      </c>
      <c r="AU376" t="str">
        <f t="shared" si="75"/>
        <v>--</v>
      </c>
    </row>
    <row r="377" spans="1:47" x14ac:dyDescent="0.25">
      <c r="A377" t="str">
        <f t="shared" si="70"/>
        <v>J2-C13</v>
      </c>
      <c r="B377" t="str">
        <f t="shared" si="71"/>
        <v>NetJ2_C13</v>
      </c>
      <c r="C377" t="str">
        <f t="shared" si="72"/>
        <v>J2-NetJ2_C13</v>
      </c>
      <c r="D377" t="str">
        <f t="shared" si="73"/>
        <v>J2-C13</v>
      </c>
      <c r="E377" t="s">
        <v>410</v>
      </c>
      <c r="F377" t="s">
        <v>302</v>
      </c>
      <c r="G377" t="s">
        <v>958</v>
      </c>
      <c r="L377" t="s">
        <v>643</v>
      </c>
      <c r="M377" t="s">
        <v>428</v>
      </c>
      <c r="N377">
        <v>8.6883999999999997</v>
      </c>
      <c r="AB377" t="str">
        <f>B2B!D374</f>
        <v>J2</v>
      </c>
      <c r="AC377" t="str">
        <f>B2B!E374</f>
        <v>C12</v>
      </c>
      <c r="AD377" t="str">
        <f t="shared" si="76"/>
        <v>J2-C12</v>
      </c>
      <c r="AE377" t="str">
        <f t="shared" si="77"/>
        <v>NetJ2_C12</v>
      </c>
      <c r="AF377" t="str">
        <f t="shared" si="78"/>
        <v>--</v>
      </c>
      <c r="AG377" t="e">
        <f t="shared" si="79"/>
        <v>#N/A</v>
      </c>
      <c r="AH377" t="str">
        <f>IF(IFERROR(IF(IF(AF377="--",INDEX(D:D,MATCH(AE377,INDEX(B:B,MATCH(AE377,B:B,)+1):B10891,)+MATCH(AE377,B:B,)))=D377,VLOOKUP(AE377,B:D,3,0),IF(AF377="--",INDEX(D:D,MATCH(AE377,INDEX(B:B,MATCH(AE377,B:B,)+1):B10891,)+MATCH(AE377,B:B,)),"---")),"---")=AD377,"---",IFERROR(IF(IF(AF377="--",INDEX(D:D,MATCH(AE377,INDEX(B:B,MATCH(AE377,B:B,)+1):B10891,)+MATCH(AE377,B:B,)))=AD377,VLOOKUP(AE377,B:D,3,0),IF(AF377="--",INDEX(D:D,MATCH(AE377,INDEX(B:B,MATCH(AE377,B:B,)+1):B10891,)+MATCH(AE377,B:B,)),"---")),"---"))</f>
        <v>---</v>
      </c>
      <c r="AI377" t="str">
        <f t="shared" si="80"/>
        <v>--</v>
      </c>
      <c r="AJ377" t="str">
        <f t="shared" si="81"/>
        <v>NetJ2_C12</v>
      </c>
      <c r="AK377">
        <f t="shared" si="82"/>
        <v>1</v>
      </c>
      <c r="AL377" t="str">
        <f t="shared" si="83"/>
        <v>--</v>
      </c>
      <c r="AT377" t="str">
        <f t="shared" si="74"/>
        <v>NetJ2_C13</v>
      </c>
      <c r="AU377" t="str">
        <f t="shared" si="75"/>
        <v>--</v>
      </c>
    </row>
    <row r="378" spans="1:47" x14ac:dyDescent="0.25">
      <c r="A378" t="str">
        <f t="shared" si="70"/>
        <v>J2-C14</v>
      </c>
      <c r="B378" t="str">
        <f t="shared" si="71"/>
        <v>GND</v>
      </c>
      <c r="C378" t="str">
        <f t="shared" si="72"/>
        <v>J2-GND</v>
      </c>
      <c r="D378" t="str">
        <f t="shared" si="73"/>
        <v>J2-C14</v>
      </c>
      <c r="E378" t="s">
        <v>410</v>
      </c>
      <c r="F378" t="s">
        <v>303</v>
      </c>
      <c r="G378" t="s">
        <v>433</v>
      </c>
      <c r="L378" t="s">
        <v>746</v>
      </c>
      <c r="M378" t="s">
        <v>428</v>
      </c>
      <c r="N378">
        <v>9.8238000000000003</v>
      </c>
      <c r="AB378" t="str">
        <f>B2B!D375</f>
        <v>J2</v>
      </c>
      <c r="AC378" t="str">
        <f>B2B!E375</f>
        <v>C13</v>
      </c>
      <c r="AD378" t="str">
        <f t="shared" si="76"/>
        <v>J2-C13</v>
      </c>
      <c r="AE378" t="str">
        <f t="shared" si="77"/>
        <v>NetJ2_C13</v>
      </c>
      <c r="AF378" t="str">
        <f t="shared" si="78"/>
        <v>--</v>
      </c>
      <c r="AG378" t="e">
        <f t="shared" si="79"/>
        <v>#N/A</v>
      </c>
      <c r="AH378" t="str">
        <f>IF(IFERROR(IF(IF(AF378="--",INDEX(D:D,MATCH(AE378,INDEX(B:B,MATCH(AE378,B:B,)+1):B10892,)+MATCH(AE378,B:B,)))=D378,VLOOKUP(AE378,B:D,3,0),IF(AF378="--",INDEX(D:D,MATCH(AE378,INDEX(B:B,MATCH(AE378,B:B,)+1):B10892,)+MATCH(AE378,B:B,)),"---")),"---")=AD378,"---",IFERROR(IF(IF(AF378="--",INDEX(D:D,MATCH(AE378,INDEX(B:B,MATCH(AE378,B:B,)+1):B10892,)+MATCH(AE378,B:B,)))=AD378,VLOOKUP(AE378,B:D,3,0),IF(AF378="--",INDEX(D:D,MATCH(AE378,INDEX(B:B,MATCH(AE378,B:B,)+1):B10892,)+MATCH(AE378,B:B,)),"---")),"---"))</f>
        <v>---</v>
      </c>
      <c r="AI378" t="str">
        <f t="shared" si="80"/>
        <v>--</v>
      </c>
      <c r="AJ378" t="str">
        <f t="shared" si="81"/>
        <v>NetJ2_C13</v>
      </c>
      <c r="AK378">
        <f t="shared" si="82"/>
        <v>1</v>
      </c>
      <c r="AL378" t="str">
        <f t="shared" si="83"/>
        <v>--</v>
      </c>
      <c r="AT378" t="str">
        <f t="shared" si="74"/>
        <v>GND</v>
      </c>
      <c r="AU378" t="str">
        <f t="shared" si="75"/>
        <v>--</v>
      </c>
    </row>
    <row r="379" spans="1:47" x14ac:dyDescent="0.25">
      <c r="A379" t="str">
        <f t="shared" si="70"/>
        <v>J2-C15</v>
      </c>
      <c r="B379" t="str">
        <f t="shared" si="71"/>
        <v>GTSR4B_TX1_P</v>
      </c>
      <c r="C379" t="str">
        <f t="shared" si="72"/>
        <v>J2-GTSR4B_TX1_P</v>
      </c>
      <c r="D379" t="str">
        <f t="shared" si="73"/>
        <v>J2-C15</v>
      </c>
      <c r="E379" t="s">
        <v>410</v>
      </c>
      <c r="F379" t="s">
        <v>304</v>
      </c>
      <c r="G379" t="s">
        <v>959</v>
      </c>
      <c r="L379" t="s">
        <v>744</v>
      </c>
      <c r="M379" t="s">
        <v>428</v>
      </c>
      <c r="N379">
        <v>9.8262</v>
      </c>
      <c r="AB379" t="str">
        <f>B2B!D376</f>
        <v>J2</v>
      </c>
      <c r="AC379" t="str">
        <f>B2B!E376</f>
        <v>C14</v>
      </c>
      <c r="AD379" t="str">
        <f t="shared" si="76"/>
        <v>J2-C14</v>
      </c>
      <c r="AE379" t="str">
        <f t="shared" si="77"/>
        <v>GND</v>
      </c>
      <c r="AF379" t="str">
        <f t="shared" si="78"/>
        <v>---</v>
      </c>
      <c r="AG379" t="str">
        <f t="shared" si="79"/>
        <v>---</v>
      </c>
      <c r="AH379" t="str">
        <f>IF(IFERROR(IF(IF(AF379="--",INDEX(D:D,MATCH(AE379,INDEX(B:B,MATCH(AE379,B:B,)+1):B10893,)+MATCH(AE379,B:B,)))=D379,VLOOKUP(AE379,B:D,3,0),IF(AF379="--",INDEX(D:D,MATCH(AE379,INDEX(B:B,MATCH(AE379,B:B,)+1):B10893,)+MATCH(AE379,B:B,)),"---")),"---")=AD379,"---",IFERROR(IF(IF(AF379="--",INDEX(D:D,MATCH(AE379,INDEX(B:B,MATCH(AE379,B:B,)+1):B10893,)+MATCH(AE379,B:B,)))=AD379,VLOOKUP(AE379,B:D,3,0),IF(AF379="--",INDEX(D:D,MATCH(AE379,INDEX(B:B,MATCH(AE379,B:B,)+1):B10893,)+MATCH(AE379,B:B,)),"---")),"---"))</f>
        <v>---</v>
      </c>
      <c r="AI379" t="str">
        <f t="shared" si="80"/>
        <v>--</v>
      </c>
      <c r="AJ379" t="str">
        <f t="shared" si="81"/>
        <v>GND</v>
      </c>
      <c r="AK379">
        <f t="shared" si="82"/>
        <v>1320</v>
      </c>
      <c r="AL379" t="str">
        <f t="shared" si="83"/>
        <v>---</v>
      </c>
      <c r="AT379" t="str">
        <f t="shared" si="74"/>
        <v>GTSR4B_TX1_P</v>
      </c>
      <c r="AU379" t="str">
        <f t="shared" si="75"/>
        <v>--</v>
      </c>
    </row>
    <row r="380" spans="1:47" x14ac:dyDescent="0.25">
      <c r="A380" t="str">
        <f t="shared" si="70"/>
        <v>J2-C16</v>
      </c>
      <c r="B380" t="str">
        <f t="shared" si="71"/>
        <v>GTSR4B_TX1_N</v>
      </c>
      <c r="C380" t="str">
        <f t="shared" si="72"/>
        <v>J2-GTSR4B_TX1_N</v>
      </c>
      <c r="D380" t="str">
        <f t="shared" si="73"/>
        <v>J2-C16</v>
      </c>
      <c r="E380" t="s">
        <v>410</v>
      </c>
      <c r="F380" t="s">
        <v>305</v>
      </c>
      <c r="G380" t="s">
        <v>960</v>
      </c>
      <c r="L380" t="s">
        <v>650</v>
      </c>
      <c r="M380" t="s">
        <v>428</v>
      </c>
      <c r="N380">
        <v>9.4329999999999998</v>
      </c>
      <c r="AB380" t="str">
        <f>B2B!D377</f>
        <v>J2</v>
      </c>
      <c r="AC380" t="str">
        <f>B2B!E377</f>
        <v>C15</v>
      </c>
      <c r="AD380" t="str">
        <f t="shared" si="76"/>
        <v>J2-C15</v>
      </c>
      <c r="AE380" t="str">
        <f t="shared" si="77"/>
        <v>GTSR4B_TX1_P</v>
      </c>
      <c r="AF380" t="str">
        <f t="shared" si="78"/>
        <v>BC7</v>
      </c>
      <c r="AG380">
        <f t="shared" si="79"/>
        <v>9.2962000000000007</v>
      </c>
      <c r="AH380" t="str">
        <f>IF(IFERROR(IF(IF(AF380="--",INDEX(D:D,MATCH(AE380,INDEX(B:B,MATCH(AE380,B:B,)+1):B10894,)+MATCH(AE380,B:B,)))=D380,VLOOKUP(AE380,B:D,3,0),IF(AF380="--",INDEX(D:D,MATCH(AE380,INDEX(B:B,MATCH(AE380,B:B,)+1):B10894,)+MATCH(AE380,B:B,)),"---")),"---")=AD380,"---",IFERROR(IF(IF(AF380="--",INDEX(D:D,MATCH(AE380,INDEX(B:B,MATCH(AE380,B:B,)+1):B10894,)+MATCH(AE380,B:B,)))=AD380,VLOOKUP(AE380,B:D,3,0),IF(AF380="--",INDEX(D:D,MATCH(AE380,INDEX(B:B,MATCH(AE380,B:B,)+1):B10894,)+MATCH(AE380,B:B,)),"---")),"---"))</f>
        <v>---</v>
      </c>
      <c r="AI380" t="str">
        <f t="shared" si="80"/>
        <v>--</v>
      </c>
      <c r="AJ380" t="str">
        <f t="shared" si="81"/>
        <v>GTSR4B_TX1_P</v>
      </c>
      <c r="AK380">
        <f t="shared" si="82"/>
        <v>2</v>
      </c>
      <c r="AL380" t="str">
        <f t="shared" si="83"/>
        <v>BC7</v>
      </c>
      <c r="AT380" t="str">
        <f t="shared" si="74"/>
        <v>GTSR4B_TX1_N</v>
      </c>
      <c r="AU380" t="str">
        <f t="shared" si="75"/>
        <v>--</v>
      </c>
    </row>
    <row r="381" spans="1:47" x14ac:dyDescent="0.25">
      <c r="A381" t="str">
        <f t="shared" si="70"/>
        <v>J2-C17</v>
      </c>
      <c r="B381" t="str">
        <f t="shared" si="71"/>
        <v>GND</v>
      </c>
      <c r="C381" t="str">
        <f t="shared" si="72"/>
        <v>J2-GND</v>
      </c>
      <c r="D381" t="str">
        <f t="shared" si="73"/>
        <v>J2-C17</v>
      </c>
      <c r="E381" t="s">
        <v>410</v>
      </c>
      <c r="F381" t="s">
        <v>306</v>
      </c>
      <c r="G381" t="s">
        <v>433</v>
      </c>
      <c r="L381" t="s">
        <v>648</v>
      </c>
      <c r="M381" t="s">
        <v>428</v>
      </c>
      <c r="N381">
        <v>9.4009</v>
      </c>
      <c r="AB381" t="str">
        <f>B2B!D378</f>
        <v>J2</v>
      </c>
      <c r="AC381" t="str">
        <f>B2B!E378</f>
        <v>C16</v>
      </c>
      <c r="AD381" t="str">
        <f t="shared" si="76"/>
        <v>J2-C16</v>
      </c>
      <c r="AE381" t="str">
        <f t="shared" si="77"/>
        <v>GTSR4B_TX1_N</v>
      </c>
      <c r="AF381" t="str">
        <f t="shared" si="78"/>
        <v>BC10</v>
      </c>
      <c r="AG381">
        <f t="shared" si="79"/>
        <v>9.2908000000000008</v>
      </c>
      <c r="AH381" t="str">
        <f>IF(IFERROR(IF(IF(AF381="--",INDEX(D:D,MATCH(AE381,INDEX(B:B,MATCH(AE381,B:B,)+1):B10895,)+MATCH(AE381,B:B,)))=D381,VLOOKUP(AE381,B:D,3,0),IF(AF381="--",INDEX(D:D,MATCH(AE381,INDEX(B:B,MATCH(AE381,B:B,)+1):B10895,)+MATCH(AE381,B:B,)),"---")),"---")=AD381,"---",IFERROR(IF(IF(AF381="--",INDEX(D:D,MATCH(AE381,INDEX(B:B,MATCH(AE381,B:B,)+1):B10895,)+MATCH(AE381,B:B,)))=AD381,VLOOKUP(AE381,B:D,3,0),IF(AF381="--",INDEX(D:D,MATCH(AE381,INDEX(B:B,MATCH(AE381,B:B,)+1):B10895,)+MATCH(AE381,B:B,)),"---")),"---"))</f>
        <v>---</v>
      </c>
      <c r="AI381" t="str">
        <f t="shared" si="80"/>
        <v>--</v>
      </c>
      <c r="AJ381" t="str">
        <f t="shared" si="81"/>
        <v>GTSR4B_TX1_N</v>
      </c>
      <c r="AK381">
        <f t="shared" si="82"/>
        <v>2</v>
      </c>
      <c r="AL381" t="str">
        <f t="shared" si="83"/>
        <v>BC10</v>
      </c>
      <c r="AT381" t="str">
        <f t="shared" si="74"/>
        <v>GND</v>
      </c>
      <c r="AU381" t="str">
        <f t="shared" si="75"/>
        <v>--</v>
      </c>
    </row>
    <row r="382" spans="1:47" x14ac:dyDescent="0.25">
      <c r="A382" t="str">
        <f t="shared" si="70"/>
        <v>J2-C18</v>
      </c>
      <c r="B382" t="str">
        <f t="shared" si="71"/>
        <v>GTSR4B_TX3_P</v>
      </c>
      <c r="C382" t="str">
        <f t="shared" si="72"/>
        <v>J2-GTSR4B_TX3_P</v>
      </c>
      <c r="D382" t="str">
        <f t="shared" si="73"/>
        <v>J2-C18</v>
      </c>
      <c r="E382" t="s">
        <v>410</v>
      </c>
      <c r="F382" t="s">
        <v>307</v>
      </c>
      <c r="G382" t="s">
        <v>961</v>
      </c>
      <c r="L382" t="s">
        <v>437</v>
      </c>
      <c r="M382" t="s">
        <v>428</v>
      </c>
      <c r="N382">
        <v>19.961600000000001</v>
      </c>
      <c r="AB382" t="str">
        <f>B2B!D379</f>
        <v>J2</v>
      </c>
      <c r="AC382" t="str">
        <f>B2B!E379</f>
        <v>C17</v>
      </c>
      <c r="AD382" t="str">
        <f t="shared" si="76"/>
        <v>J2-C17</v>
      </c>
      <c r="AE382" t="str">
        <f t="shared" si="77"/>
        <v>GND</v>
      </c>
      <c r="AF382" t="str">
        <f t="shared" si="78"/>
        <v>---</v>
      </c>
      <c r="AG382" t="str">
        <f t="shared" si="79"/>
        <v>---</v>
      </c>
      <c r="AH382" t="str">
        <f>IF(IFERROR(IF(IF(AF382="--",INDEX(D:D,MATCH(AE382,INDEX(B:B,MATCH(AE382,B:B,)+1):B10896,)+MATCH(AE382,B:B,)))=D382,VLOOKUP(AE382,B:D,3,0),IF(AF382="--",INDEX(D:D,MATCH(AE382,INDEX(B:B,MATCH(AE382,B:B,)+1):B10896,)+MATCH(AE382,B:B,)),"---")),"---")=AD382,"---",IFERROR(IF(IF(AF382="--",INDEX(D:D,MATCH(AE382,INDEX(B:B,MATCH(AE382,B:B,)+1):B10896,)+MATCH(AE382,B:B,)))=AD382,VLOOKUP(AE382,B:D,3,0),IF(AF382="--",INDEX(D:D,MATCH(AE382,INDEX(B:B,MATCH(AE382,B:B,)+1):B10896,)+MATCH(AE382,B:B,)),"---")),"---"))</f>
        <v>---</v>
      </c>
      <c r="AI382" t="str">
        <f t="shared" si="80"/>
        <v>--</v>
      </c>
      <c r="AJ382" t="str">
        <f t="shared" si="81"/>
        <v>GND</v>
      </c>
      <c r="AK382">
        <f t="shared" si="82"/>
        <v>1320</v>
      </c>
      <c r="AL382" t="str">
        <f t="shared" si="83"/>
        <v>---</v>
      </c>
      <c r="AT382" t="str">
        <f t="shared" si="74"/>
        <v>GTSR4B_TX3_P</v>
      </c>
      <c r="AU382" t="str">
        <f t="shared" si="75"/>
        <v>--</v>
      </c>
    </row>
    <row r="383" spans="1:47" x14ac:dyDescent="0.25">
      <c r="A383" t="str">
        <f t="shared" si="70"/>
        <v>J2-C19</v>
      </c>
      <c r="B383" t="str">
        <f t="shared" si="71"/>
        <v>GTSR4B_TX3_N</v>
      </c>
      <c r="C383" t="str">
        <f t="shared" si="72"/>
        <v>J2-GTSR4B_TX3_N</v>
      </c>
      <c r="D383" t="str">
        <f t="shared" si="73"/>
        <v>J2-C19</v>
      </c>
      <c r="E383" t="s">
        <v>410</v>
      </c>
      <c r="F383" t="s">
        <v>308</v>
      </c>
      <c r="G383" t="s">
        <v>962</v>
      </c>
      <c r="L383" t="s">
        <v>435</v>
      </c>
      <c r="M383" t="s">
        <v>428</v>
      </c>
      <c r="N383">
        <v>19.962199999999999</v>
      </c>
      <c r="AB383" t="str">
        <f>B2B!D380</f>
        <v>J2</v>
      </c>
      <c r="AC383" t="str">
        <f>B2B!E380</f>
        <v>C18</v>
      </c>
      <c r="AD383" t="str">
        <f t="shared" si="76"/>
        <v>J2-C18</v>
      </c>
      <c r="AE383" t="str">
        <f t="shared" si="77"/>
        <v>GTSR4B_TX3_P</v>
      </c>
      <c r="AF383" t="str">
        <f t="shared" si="78"/>
        <v>AW7</v>
      </c>
      <c r="AG383">
        <f t="shared" si="79"/>
        <v>10.0433</v>
      </c>
      <c r="AH383" t="str">
        <f>IF(IFERROR(IF(IF(AF383="--",INDEX(D:D,MATCH(AE383,INDEX(B:B,MATCH(AE383,B:B,)+1):B10897,)+MATCH(AE383,B:B,)))=D383,VLOOKUP(AE383,B:D,3,0),IF(AF383="--",INDEX(D:D,MATCH(AE383,INDEX(B:B,MATCH(AE383,B:B,)+1):B10897,)+MATCH(AE383,B:B,)),"---")),"---")=AD383,"---",IFERROR(IF(IF(AF383="--",INDEX(D:D,MATCH(AE383,INDEX(B:B,MATCH(AE383,B:B,)+1):B10897,)+MATCH(AE383,B:B,)))=AD383,VLOOKUP(AE383,B:D,3,0),IF(AF383="--",INDEX(D:D,MATCH(AE383,INDEX(B:B,MATCH(AE383,B:B,)+1):B10897,)+MATCH(AE383,B:B,)),"---")),"---"))</f>
        <v>---</v>
      </c>
      <c r="AI383" t="str">
        <f t="shared" si="80"/>
        <v>--</v>
      </c>
      <c r="AJ383" t="str">
        <f t="shared" si="81"/>
        <v>GTSR4B_TX3_P</v>
      </c>
      <c r="AK383">
        <f t="shared" si="82"/>
        <v>2</v>
      </c>
      <c r="AL383" t="str">
        <f t="shared" si="83"/>
        <v>AW7</v>
      </c>
      <c r="AT383" t="str">
        <f t="shared" si="74"/>
        <v>GTSR4B_TX3_N</v>
      </c>
      <c r="AU383" t="str">
        <f t="shared" si="75"/>
        <v>--</v>
      </c>
    </row>
    <row r="384" spans="1:47" x14ac:dyDescent="0.25">
      <c r="A384" t="str">
        <f t="shared" si="70"/>
        <v>J2-C20</v>
      </c>
      <c r="B384" t="str">
        <f t="shared" si="71"/>
        <v>GND</v>
      </c>
      <c r="C384" t="str">
        <f t="shared" si="72"/>
        <v>J2-GND</v>
      </c>
      <c r="D384" t="str">
        <f t="shared" si="73"/>
        <v>J2-C20</v>
      </c>
      <c r="E384" t="s">
        <v>410</v>
      </c>
      <c r="F384" t="s">
        <v>309</v>
      </c>
      <c r="G384" t="s">
        <v>433</v>
      </c>
      <c r="L384" t="s">
        <v>541</v>
      </c>
      <c r="M384" t="s">
        <v>428</v>
      </c>
      <c r="N384">
        <v>8.3582999999999998</v>
      </c>
      <c r="AB384" t="str">
        <f>B2B!D381</f>
        <v>J2</v>
      </c>
      <c r="AC384" t="str">
        <f>B2B!E381</f>
        <v>C19</v>
      </c>
      <c r="AD384" t="str">
        <f t="shared" si="76"/>
        <v>J2-C19</v>
      </c>
      <c r="AE384" t="str">
        <f t="shared" si="77"/>
        <v>GTSR4B_TX3_N</v>
      </c>
      <c r="AF384" t="str">
        <f t="shared" si="78"/>
        <v>AW10</v>
      </c>
      <c r="AG384">
        <f t="shared" si="79"/>
        <v>10.0192</v>
      </c>
      <c r="AH384" t="str">
        <f>IF(IFERROR(IF(IF(AF384="--",INDEX(D:D,MATCH(AE384,INDEX(B:B,MATCH(AE384,B:B,)+1):B10898,)+MATCH(AE384,B:B,)))=D384,VLOOKUP(AE384,B:D,3,0),IF(AF384="--",INDEX(D:D,MATCH(AE384,INDEX(B:B,MATCH(AE384,B:B,)+1):B10898,)+MATCH(AE384,B:B,)),"---")),"---")=AD384,"---",IFERROR(IF(IF(AF384="--",INDEX(D:D,MATCH(AE384,INDEX(B:B,MATCH(AE384,B:B,)+1):B10898,)+MATCH(AE384,B:B,)))=AD384,VLOOKUP(AE384,B:D,3,0),IF(AF384="--",INDEX(D:D,MATCH(AE384,INDEX(B:B,MATCH(AE384,B:B,)+1):B10898,)+MATCH(AE384,B:B,)),"---")),"---"))</f>
        <v>---</v>
      </c>
      <c r="AI384" t="str">
        <f t="shared" si="80"/>
        <v>--</v>
      </c>
      <c r="AJ384" t="str">
        <f t="shared" si="81"/>
        <v>GTSR4B_TX3_N</v>
      </c>
      <c r="AK384">
        <f t="shared" si="82"/>
        <v>2</v>
      </c>
      <c r="AL384" t="str">
        <f t="shared" si="83"/>
        <v>AW10</v>
      </c>
      <c r="AT384" t="str">
        <f t="shared" si="74"/>
        <v>GND</v>
      </c>
      <c r="AU384" t="str">
        <f t="shared" si="75"/>
        <v>--</v>
      </c>
    </row>
    <row r="385" spans="1:47" x14ac:dyDescent="0.25">
      <c r="A385" t="str">
        <f t="shared" si="70"/>
        <v>J2-C21</v>
      </c>
      <c r="B385" t="str">
        <f t="shared" si="71"/>
        <v>GND</v>
      </c>
      <c r="C385" t="str">
        <f t="shared" si="72"/>
        <v>J2-GND</v>
      </c>
      <c r="D385" t="str">
        <f t="shared" si="73"/>
        <v>J2-C21</v>
      </c>
      <c r="E385" t="s">
        <v>410</v>
      </c>
      <c r="F385" t="s">
        <v>310</v>
      </c>
      <c r="G385" t="s">
        <v>433</v>
      </c>
      <c r="L385" t="s">
        <v>539</v>
      </c>
      <c r="M385" t="s">
        <v>428</v>
      </c>
      <c r="N385">
        <v>8.2973999999999997</v>
      </c>
      <c r="AB385" t="str">
        <f>B2B!D382</f>
        <v>J2</v>
      </c>
      <c r="AC385" t="str">
        <f>B2B!E382</f>
        <v>C20</v>
      </c>
      <c r="AD385" t="str">
        <f t="shared" si="76"/>
        <v>J2-C20</v>
      </c>
      <c r="AE385" t="str">
        <f t="shared" si="77"/>
        <v>GND</v>
      </c>
      <c r="AF385" t="str">
        <f t="shared" si="78"/>
        <v>---</v>
      </c>
      <c r="AG385" t="str">
        <f t="shared" si="79"/>
        <v>---</v>
      </c>
      <c r="AH385" t="str">
        <f>IF(IFERROR(IF(IF(AF385="--",INDEX(D:D,MATCH(AE385,INDEX(B:B,MATCH(AE385,B:B,)+1):B10899,)+MATCH(AE385,B:B,)))=D385,VLOOKUP(AE385,B:D,3,0),IF(AF385="--",INDEX(D:D,MATCH(AE385,INDEX(B:B,MATCH(AE385,B:B,)+1):B10899,)+MATCH(AE385,B:B,)),"---")),"---")=AD385,"---",IFERROR(IF(IF(AF385="--",INDEX(D:D,MATCH(AE385,INDEX(B:B,MATCH(AE385,B:B,)+1):B10899,)+MATCH(AE385,B:B,)))=AD385,VLOOKUP(AE385,B:D,3,0),IF(AF385="--",INDEX(D:D,MATCH(AE385,INDEX(B:B,MATCH(AE385,B:B,)+1):B10899,)+MATCH(AE385,B:B,)),"---")),"---"))</f>
        <v>---</v>
      </c>
      <c r="AI385" t="str">
        <f t="shared" si="80"/>
        <v>--</v>
      </c>
      <c r="AJ385" t="str">
        <f t="shared" si="81"/>
        <v>GND</v>
      </c>
      <c r="AK385">
        <f t="shared" si="82"/>
        <v>1320</v>
      </c>
      <c r="AL385" t="str">
        <f t="shared" si="83"/>
        <v>---</v>
      </c>
      <c r="AT385" t="str">
        <f t="shared" si="74"/>
        <v>GND</v>
      </c>
      <c r="AU385" t="str">
        <f t="shared" si="75"/>
        <v>--</v>
      </c>
    </row>
    <row r="386" spans="1:47" x14ac:dyDescent="0.25">
      <c r="A386" t="str">
        <f t="shared" si="70"/>
        <v>J2-C22</v>
      </c>
      <c r="B386" t="str">
        <f t="shared" si="71"/>
        <v>NetJ2_C22</v>
      </c>
      <c r="C386" t="str">
        <f t="shared" si="72"/>
        <v>J2-NetJ2_C22</v>
      </c>
      <c r="D386" t="str">
        <f t="shared" si="73"/>
        <v>J2-C22</v>
      </c>
      <c r="E386" t="s">
        <v>410</v>
      </c>
      <c r="F386" t="s">
        <v>311</v>
      </c>
      <c r="G386" t="s">
        <v>963</v>
      </c>
      <c r="L386" t="s">
        <v>442</v>
      </c>
      <c r="M386" t="s">
        <v>428</v>
      </c>
      <c r="N386">
        <v>7.4964000000000004</v>
      </c>
      <c r="AB386" t="str">
        <f>B2B!D383</f>
        <v>J2</v>
      </c>
      <c r="AC386" t="str">
        <f>B2B!E383</f>
        <v>C21</v>
      </c>
      <c r="AD386" t="str">
        <f t="shared" si="76"/>
        <v>J2-C21</v>
      </c>
      <c r="AE386" t="str">
        <f t="shared" si="77"/>
        <v>GND</v>
      </c>
      <c r="AF386" t="str">
        <f t="shared" si="78"/>
        <v>---</v>
      </c>
      <c r="AG386" t="str">
        <f t="shared" si="79"/>
        <v>---</v>
      </c>
      <c r="AH386" t="str">
        <f>IF(IFERROR(IF(IF(AF386="--",INDEX(D:D,MATCH(AE386,INDEX(B:B,MATCH(AE386,B:B,)+1):B10900,)+MATCH(AE386,B:B,)))=D386,VLOOKUP(AE386,B:D,3,0),IF(AF386="--",INDEX(D:D,MATCH(AE386,INDEX(B:B,MATCH(AE386,B:B,)+1):B10900,)+MATCH(AE386,B:B,)),"---")),"---")=AD386,"---",IFERROR(IF(IF(AF386="--",INDEX(D:D,MATCH(AE386,INDEX(B:B,MATCH(AE386,B:B,)+1):B10900,)+MATCH(AE386,B:B,)))=AD386,VLOOKUP(AE386,B:D,3,0),IF(AF386="--",INDEX(D:D,MATCH(AE386,INDEX(B:B,MATCH(AE386,B:B,)+1):B10900,)+MATCH(AE386,B:B,)),"---")),"---"))</f>
        <v>---</v>
      </c>
      <c r="AI386" t="str">
        <f t="shared" si="80"/>
        <v>--</v>
      </c>
      <c r="AJ386" t="str">
        <f t="shared" si="81"/>
        <v>GND</v>
      </c>
      <c r="AK386">
        <f t="shared" si="82"/>
        <v>1320</v>
      </c>
      <c r="AL386" t="str">
        <f t="shared" si="83"/>
        <v>---</v>
      </c>
      <c r="AT386" t="str">
        <f t="shared" si="74"/>
        <v>NetJ2_C22</v>
      </c>
      <c r="AU386" t="str">
        <f t="shared" si="75"/>
        <v>--</v>
      </c>
    </row>
    <row r="387" spans="1:47" x14ac:dyDescent="0.25">
      <c r="A387" t="str">
        <f t="shared" si="70"/>
        <v>J2-C23</v>
      </c>
      <c r="B387" t="str">
        <f t="shared" si="71"/>
        <v>NetJ2_C23</v>
      </c>
      <c r="C387" t="str">
        <f t="shared" si="72"/>
        <v>J2-NetJ2_C23</v>
      </c>
      <c r="D387" t="str">
        <f t="shared" si="73"/>
        <v>J2-C23</v>
      </c>
      <c r="E387" t="s">
        <v>410</v>
      </c>
      <c r="F387" t="s">
        <v>312</v>
      </c>
      <c r="G387" t="s">
        <v>964</v>
      </c>
      <c r="L387" t="s">
        <v>440</v>
      </c>
      <c r="M387" t="s">
        <v>428</v>
      </c>
      <c r="N387">
        <v>7.4198000000000004</v>
      </c>
      <c r="AB387" t="str">
        <f>B2B!D384</f>
        <v>J2</v>
      </c>
      <c r="AC387" t="str">
        <f>B2B!E384</f>
        <v>C22</v>
      </c>
      <c r="AD387" t="str">
        <f t="shared" si="76"/>
        <v>J2-C22</v>
      </c>
      <c r="AE387" t="str">
        <f t="shared" si="77"/>
        <v>NetJ2_C22</v>
      </c>
      <c r="AF387" t="str">
        <f t="shared" si="78"/>
        <v>--</v>
      </c>
      <c r="AG387" t="e">
        <f t="shared" si="79"/>
        <v>#N/A</v>
      </c>
      <c r="AH387" t="str">
        <f>IF(IFERROR(IF(IF(AF387="--",INDEX(D:D,MATCH(AE387,INDEX(B:B,MATCH(AE387,B:B,)+1):B10901,)+MATCH(AE387,B:B,)))=D387,VLOOKUP(AE387,B:D,3,0),IF(AF387="--",INDEX(D:D,MATCH(AE387,INDEX(B:B,MATCH(AE387,B:B,)+1):B10901,)+MATCH(AE387,B:B,)),"---")),"---")=AD387,"---",IFERROR(IF(IF(AF387="--",INDEX(D:D,MATCH(AE387,INDEX(B:B,MATCH(AE387,B:B,)+1):B10901,)+MATCH(AE387,B:B,)))=AD387,VLOOKUP(AE387,B:D,3,0),IF(AF387="--",INDEX(D:D,MATCH(AE387,INDEX(B:B,MATCH(AE387,B:B,)+1):B10901,)+MATCH(AE387,B:B,)),"---")),"---"))</f>
        <v>---</v>
      </c>
      <c r="AI387" t="str">
        <f t="shared" si="80"/>
        <v>--</v>
      </c>
      <c r="AJ387" t="str">
        <f t="shared" si="81"/>
        <v>NetJ2_C22</v>
      </c>
      <c r="AK387">
        <f t="shared" si="82"/>
        <v>1</v>
      </c>
      <c r="AL387" t="str">
        <f t="shared" si="83"/>
        <v>--</v>
      </c>
      <c r="AT387" t="str">
        <f t="shared" si="74"/>
        <v>NetJ2_C23</v>
      </c>
      <c r="AU387" t="str">
        <f t="shared" si="75"/>
        <v>--</v>
      </c>
    </row>
    <row r="388" spans="1:47" x14ac:dyDescent="0.25">
      <c r="A388" t="str">
        <f t="shared" si="70"/>
        <v>J2-C24</v>
      </c>
      <c r="B388" t="str">
        <f t="shared" si="71"/>
        <v>GND</v>
      </c>
      <c r="C388" t="str">
        <f t="shared" si="72"/>
        <v>J2-GND</v>
      </c>
      <c r="D388" t="str">
        <f t="shared" si="73"/>
        <v>J2-C24</v>
      </c>
      <c r="E388" t="s">
        <v>410</v>
      </c>
      <c r="F388" t="s">
        <v>313</v>
      </c>
      <c r="G388" t="s">
        <v>433</v>
      </c>
      <c r="L388" t="s">
        <v>546</v>
      </c>
      <c r="M388" t="s">
        <v>428</v>
      </c>
      <c r="N388">
        <v>8.8391000000000002</v>
      </c>
      <c r="AB388" t="str">
        <f>B2B!D385</f>
        <v>J2</v>
      </c>
      <c r="AC388" t="str">
        <f>B2B!E385</f>
        <v>C23</v>
      </c>
      <c r="AD388" t="str">
        <f t="shared" si="76"/>
        <v>J2-C23</v>
      </c>
      <c r="AE388" t="str">
        <f t="shared" si="77"/>
        <v>NetJ2_C23</v>
      </c>
      <c r="AF388" t="str">
        <f t="shared" si="78"/>
        <v>--</v>
      </c>
      <c r="AG388" t="e">
        <f t="shared" si="79"/>
        <v>#N/A</v>
      </c>
      <c r="AH388" t="str">
        <f>IF(IFERROR(IF(IF(AF388="--",INDEX(D:D,MATCH(AE388,INDEX(B:B,MATCH(AE388,B:B,)+1):B10902,)+MATCH(AE388,B:B,)))=D388,VLOOKUP(AE388,B:D,3,0),IF(AF388="--",INDEX(D:D,MATCH(AE388,INDEX(B:B,MATCH(AE388,B:B,)+1):B10902,)+MATCH(AE388,B:B,)),"---")),"---")=AD388,"---",IFERROR(IF(IF(AF388="--",INDEX(D:D,MATCH(AE388,INDEX(B:B,MATCH(AE388,B:B,)+1):B10902,)+MATCH(AE388,B:B,)))=AD388,VLOOKUP(AE388,B:D,3,0),IF(AF388="--",INDEX(D:D,MATCH(AE388,INDEX(B:B,MATCH(AE388,B:B,)+1):B10902,)+MATCH(AE388,B:B,)),"---")),"---"))</f>
        <v>---</v>
      </c>
      <c r="AI388" t="str">
        <f t="shared" si="80"/>
        <v>--</v>
      </c>
      <c r="AJ388" t="str">
        <f t="shared" si="81"/>
        <v>NetJ2_C23</v>
      </c>
      <c r="AK388">
        <f t="shared" si="82"/>
        <v>1</v>
      </c>
      <c r="AL388" t="str">
        <f t="shared" si="83"/>
        <v>--</v>
      </c>
      <c r="AT388" t="str">
        <f t="shared" si="74"/>
        <v>GND</v>
      </c>
      <c r="AU388" t="str">
        <f t="shared" si="75"/>
        <v>--</v>
      </c>
    </row>
    <row r="389" spans="1:47" x14ac:dyDescent="0.25">
      <c r="A389" t="str">
        <f t="shared" si="70"/>
        <v>J2-C25</v>
      </c>
      <c r="B389" t="str">
        <f t="shared" si="71"/>
        <v>GTSR4C_TX1_P</v>
      </c>
      <c r="C389" t="str">
        <f t="shared" si="72"/>
        <v>J2-GTSR4C_TX1_P</v>
      </c>
      <c r="D389" t="str">
        <f t="shared" si="73"/>
        <v>J2-C25</v>
      </c>
      <c r="E389" t="s">
        <v>410</v>
      </c>
      <c r="F389" t="s">
        <v>314</v>
      </c>
      <c r="G389" t="s">
        <v>965</v>
      </c>
      <c r="L389" t="s">
        <v>544</v>
      </c>
      <c r="M389" t="s">
        <v>428</v>
      </c>
      <c r="N389">
        <v>8.7818000000000005</v>
      </c>
      <c r="AB389" t="str">
        <f>B2B!D386</f>
        <v>J2</v>
      </c>
      <c r="AC389" t="str">
        <f>B2B!E386</f>
        <v>C24</v>
      </c>
      <c r="AD389" t="str">
        <f t="shared" si="76"/>
        <v>J2-C24</v>
      </c>
      <c r="AE389" t="str">
        <f t="shared" si="77"/>
        <v>GND</v>
      </c>
      <c r="AF389" t="str">
        <f t="shared" si="78"/>
        <v>---</v>
      </c>
      <c r="AG389" t="str">
        <f t="shared" si="79"/>
        <v>---</v>
      </c>
      <c r="AH389" t="str">
        <f>IF(IFERROR(IF(IF(AF389="--",INDEX(D:D,MATCH(AE389,INDEX(B:B,MATCH(AE389,B:B,)+1):B10903,)+MATCH(AE389,B:B,)))=D389,VLOOKUP(AE389,B:D,3,0),IF(AF389="--",INDEX(D:D,MATCH(AE389,INDEX(B:B,MATCH(AE389,B:B,)+1):B10903,)+MATCH(AE389,B:B,)),"---")),"---")=AD389,"---",IFERROR(IF(IF(AF389="--",INDEX(D:D,MATCH(AE389,INDEX(B:B,MATCH(AE389,B:B,)+1):B10903,)+MATCH(AE389,B:B,)))=AD389,VLOOKUP(AE389,B:D,3,0),IF(AF389="--",INDEX(D:D,MATCH(AE389,INDEX(B:B,MATCH(AE389,B:B,)+1):B10903,)+MATCH(AE389,B:B,)),"---")),"---"))</f>
        <v>---</v>
      </c>
      <c r="AI389" t="str">
        <f t="shared" si="80"/>
        <v>--</v>
      </c>
      <c r="AJ389" t="str">
        <f t="shared" si="81"/>
        <v>GND</v>
      </c>
      <c r="AK389">
        <f t="shared" si="82"/>
        <v>1320</v>
      </c>
      <c r="AL389" t="str">
        <f t="shared" si="83"/>
        <v>---</v>
      </c>
      <c r="AT389" t="str">
        <f t="shared" si="74"/>
        <v>GTSR4C_TX1_P</v>
      </c>
      <c r="AU389" t="str">
        <f t="shared" si="75"/>
        <v>--</v>
      </c>
    </row>
    <row r="390" spans="1:47" x14ac:dyDescent="0.25">
      <c r="A390" t="str">
        <f t="shared" ref="A390:A453" si="84">$E390&amp;"-"&amp;$F390</f>
        <v>J2-C26</v>
      </c>
      <c r="B390" t="str">
        <f t="shared" ref="B390:B453" si="85">IF(OR(E390=$A$2,E390=$B$2,E390=$C$2,E390=$D$2),"--",G390)</f>
        <v>GTSR4C_TX1_N</v>
      </c>
      <c r="C390" t="str">
        <f t="shared" ref="C390:C453" si="86">$E390&amp;"-"&amp;$G390</f>
        <v>J2-GTSR4C_TX1_N</v>
      </c>
      <c r="D390" t="str">
        <f t="shared" ref="D390:D453" si="87">A390</f>
        <v>J2-C26</v>
      </c>
      <c r="E390" t="s">
        <v>410</v>
      </c>
      <c r="F390" t="s">
        <v>315</v>
      </c>
      <c r="G390" t="s">
        <v>966</v>
      </c>
      <c r="L390" t="s">
        <v>447</v>
      </c>
      <c r="M390" t="s">
        <v>428</v>
      </c>
      <c r="N390">
        <v>8.0526999999999997</v>
      </c>
      <c r="AB390" t="str">
        <f>B2B!D387</f>
        <v>J2</v>
      </c>
      <c r="AC390" t="str">
        <f>B2B!E387</f>
        <v>C25</v>
      </c>
      <c r="AD390" t="str">
        <f t="shared" si="76"/>
        <v>J2-C25</v>
      </c>
      <c r="AE390" t="str">
        <f t="shared" si="77"/>
        <v>GTSR4C_TX1_P</v>
      </c>
      <c r="AF390" t="str">
        <f t="shared" si="78"/>
        <v>AR7</v>
      </c>
      <c r="AG390">
        <f t="shared" si="79"/>
        <v>9.3689</v>
      </c>
      <c r="AH390" t="str">
        <f>IF(IFERROR(IF(IF(AF390="--",INDEX(D:D,MATCH(AE390,INDEX(B:B,MATCH(AE390,B:B,)+1):B10904,)+MATCH(AE390,B:B,)))=D390,VLOOKUP(AE390,B:D,3,0),IF(AF390="--",INDEX(D:D,MATCH(AE390,INDEX(B:B,MATCH(AE390,B:B,)+1):B10904,)+MATCH(AE390,B:B,)),"---")),"---")=AD390,"---",IFERROR(IF(IF(AF390="--",INDEX(D:D,MATCH(AE390,INDEX(B:B,MATCH(AE390,B:B,)+1):B10904,)+MATCH(AE390,B:B,)))=AD390,VLOOKUP(AE390,B:D,3,0),IF(AF390="--",INDEX(D:D,MATCH(AE390,INDEX(B:B,MATCH(AE390,B:B,)+1):B10904,)+MATCH(AE390,B:B,)),"---")),"---"))</f>
        <v>---</v>
      </c>
      <c r="AI390" t="str">
        <f t="shared" si="80"/>
        <v>--</v>
      </c>
      <c r="AJ390" t="str">
        <f t="shared" si="81"/>
        <v>GTSR4C_TX1_P</v>
      </c>
      <c r="AK390">
        <f t="shared" si="82"/>
        <v>2</v>
      </c>
      <c r="AL390" t="str">
        <f t="shared" si="83"/>
        <v>AR7</v>
      </c>
      <c r="AT390" t="str">
        <f t="shared" ref="AT390:AT453" si="88">IF(IF(COUNTIF($AO$6:$AQ$150,B390)&gt;0,"---","--")="---",VLOOKUP(B390,$AO$6:$AQ$150,3,0),B390)</f>
        <v>GTSR4C_TX1_N</v>
      </c>
      <c r="AU390" t="str">
        <f t="shared" ref="AU390:AU453" si="89">IF(IF(COUNTIF($AO$6:$AQ$150,B390)&gt;0,"---","--")="---",VLOOKUP(B390,$AO$6:$AQ$150,2,0),"--")</f>
        <v>--</v>
      </c>
    </row>
    <row r="391" spans="1:47" x14ac:dyDescent="0.25">
      <c r="A391" t="str">
        <f t="shared" si="84"/>
        <v>J2-C27</v>
      </c>
      <c r="B391" t="str">
        <f t="shared" si="85"/>
        <v>GND</v>
      </c>
      <c r="C391" t="str">
        <f t="shared" si="86"/>
        <v>J2-GND</v>
      </c>
      <c r="D391" t="str">
        <f t="shared" si="87"/>
        <v>J2-C27</v>
      </c>
      <c r="E391" t="s">
        <v>410</v>
      </c>
      <c r="F391" t="s">
        <v>316</v>
      </c>
      <c r="G391" t="s">
        <v>433</v>
      </c>
      <c r="L391" t="s">
        <v>445</v>
      </c>
      <c r="M391" t="s">
        <v>428</v>
      </c>
      <c r="N391">
        <v>7.9584999999999999</v>
      </c>
      <c r="AB391" t="str">
        <f>B2B!D388</f>
        <v>J2</v>
      </c>
      <c r="AC391" t="str">
        <f>B2B!E388</f>
        <v>C26</v>
      </c>
      <c r="AD391" t="str">
        <f t="shared" ref="AD391:AD454" si="90">AB391&amp;"-"&amp;AC391</f>
        <v>J2-C26</v>
      </c>
      <c r="AE391" t="str">
        <f t="shared" ref="AE391:AE454" si="91">VLOOKUP(AD391,A:G,7,0)</f>
        <v>GTSR4C_TX1_N</v>
      </c>
      <c r="AF391" t="str">
        <f t="shared" ref="AF391:AF454" si="92">IF(
IF(
IFERROR(VLOOKUP(AE391,$AM$6:$AM$50,1,),1)=1,1,0),
IFERROR(VLOOKUP($F$2&amp;"-"&amp;AE391,C:G,4,0),
"--"),"---")</f>
        <v>AR10</v>
      </c>
      <c r="AG391">
        <f t="shared" ref="AG391:AG454" si="93">IF(AF391&lt;&gt;"---",VLOOKUP(AE391,L:N,3,0),"---")</f>
        <v>9.3614999999999995</v>
      </c>
      <c r="AH391" t="str">
        <f>IF(IFERROR(IF(IF(AF391="--",INDEX(D:D,MATCH(AE391,INDEX(B:B,MATCH(AE391,B:B,)+1):B10905,)+MATCH(AE391,B:B,)))=D391,VLOOKUP(AE391,B:D,3,0),IF(AF391="--",INDEX(D:D,MATCH(AE391,INDEX(B:B,MATCH(AE391,B:B,)+1):B10905,)+MATCH(AE391,B:B,)),"---")),"---")=AD391,"---",IFERROR(IF(IF(AF391="--",INDEX(D:D,MATCH(AE391,INDEX(B:B,MATCH(AE391,B:B,)+1):B10905,)+MATCH(AE391,B:B,)))=AD391,VLOOKUP(AE391,B:D,3,0),IF(AF391="--",INDEX(D:D,MATCH(AE391,INDEX(B:B,MATCH(AE391,B:B,)+1):B10905,)+MATCH(AE391,B:B,)),"---")),"---"))</f>
        <v>---</v>
      </c>
      <c r="AI391" t="str">
        <f t="shared" ref="AI391:AI454" si="94">IFERROR(IF(IF(COUNTIF($AO$6:$AQ$150,AE391)&gt;0,"---","--")="---",VLOOKUP(AE391,$AO$6:$AQ$150,2,0),"--"),"---")</f>
        <v>--</v>
      </c>
      <c r="AJ391" t="str">
        <f t="shared" ref="AJ391:AJ454" si="95">IF(IF(COUNTIF($AO$6:$AQ$150,AE391)&gt;0,"---","--")="---",VLOOKUP(AE391,$AO$6:$AQ$150,3,0),AE391)</f>
        <v>GTSR4C_TX1_N</v>
      </c>
      <c r="AK391">
        <f t="shared" ref="AK391:AK454" si="96">COUNTIF(B:B,AE391)</f>
        <v>2</v>
      </c>
      <c r="AL391" t="str">
        <f t="shared" ref="AL391:AL454" si="97">IF(
IF(
IFERROR(VLOOKUP(AJ391,$AM$6:$AM$50,1,),1)=1,1,0),
IFERROR(VLOOKUP($F$2&amp;"-"&amp;AJ391,C:G,4,0),
"--"),"---")</f>
        <v>AR10</v>
      </c>
      <c r="AT391" t="str">
        <f t="shared" si="88"/>
        <v>GND</v>
      </c>
      <c r="AU391" t="str">
        <f t="shared" si="89"/>
        <v>--</v>
      </c>
    </row>
    <row r="392" spans="1:47" x14ac:dyDescent="0.25">
      <c r="A392" t="str">
        <f t="shared" si="84"/>
        <v>J2-C28</v>
      </c>
      <c r="B392" t="str">
        <f t="shared" si="85"/>
        <v>GTSR4C_TX3_P</v>
      </c>
      <c r="C392" t="str">
        <f t="shared" si="86"/>
        <v>J2-GTSR4C_TX3_P</v>
      </c>
      <c r="D392" t="str">
        <f t="shared" si="87"/>
        <v>J2-C28</v>
      </c>
      <c r="E392" t="s">
        <v>410</v>
      </c>
      <c r="F392" t="s">
        <v>317</v>
      </c>
      <c r="G392" t="s">
        <v>967</v>
      </c>
      <c r="L392" t="s">
        <v>752</v>
      </c>
      <c r="M392" t="s">
        <v>428</v>
      </c>
      <c r="N392">
        <v>18.255199999999999</v>
      </c>
      <c r="AB392" t="str">
        <f>B2B!D389</f>
        <v>J2</v>
      </c>
      <c r="AC392" t="str">
        <f>B2B!E389</f>
        <v>C27</v>
      </c>
      <c r="AD392" t="str">
        <f t="shared" si="90"/>
        <v>J2-C27</v>
      </c>
      <c r="AE392" t="str">
        <f t="shared" si="91"/>
        <v>GND</v>
      </c>
      <c r="AF392" t="str">
        <f t="shared" si="92"/>
        <v>---</v>
      </c>
      <c r="AG392" t="str">
        <f t="shared" si="93"/>
        <v>---</v>
      </c>
      <c r="AH392" t="str">
        <f>IF(IFERROR(IF(IF(AF392="--",INDEX(D:D,MATCH(AE392,INDEX(B:B,MATCH(AE392,B:B,)+1):B10906,)+MATCH(AE392,B:B,)))=D392,VLOOKUP(AE392,B:D,3,0),IF(AF392="--",INDEX(D:D,MATCH(AE392,INDEX(B:B,MATCH(AE392,B:B,)+1):B10906,)+MATCH(AE392,B:B,)),"---")),"---")=AD392,"---",IFERROR(IF(IF(AF392="--",INDEX(D:D,MATCH(AE392,INDEX(B:B,MATCH(AE392,B:B,)+1):B10906,)+MATCH(AE392,B:B,)))=AD392,VLOOKUP(AE392,B:D,3,0),IF(AF392="--",INDEX(D:D,MATCH(AE392,INDEX(B:B,MATCH(AE392,B:B,)+1):B10906,)+MATCH(AE392,B:B,)),"---")),"---"))</f>
        <v>---</v>
      </c>
      <c r="AI392" t="str">
        <f t="shared" si="94"/>
        <v>--</v>
      </c>
      <c r="AJ392" t="str">
        <f t="shared" si="95"/>
        <v>GND</v>
      </c>
      <c r="AK392">
        <f t="shared" si="96"/>
        <v>1320</v>
      </c>
      <c r="AL392" t="str">
        <f t="shared" si="97"/>
        <v>---</v>
      </c>
      <c r="AT392" t="str">
        <f t="shared" si="88"/>
        <v>GTSR4C_TX3_P</v>
      </c>
      <c r="AU392" t="str">
        <f t="shared" si="89"/>
        <v>--</v>
      </c>
    </row>
    <row r="393" spans="1:47" x14ac:dyDescent="0.25">
      <c r="A393" t="str">
        <f t="shared" si="84"/>
        <v>J2-C29</v>
      </c>
      <c r="B393" t="str">
        <f t="shared" si="85"/>
        <v>GTSR4C_TX3_N</v>
      </c>
      <c r="C393" t="str">
        <f t="shared" si="86"/>
        <v>J2-GTSR4C_TX3_N</v>
      </c>
      <c r="D393" t="str">
        <f t="shared" si="87"/>
        <v>J2-C29</v>
      </c>
      <c r="E393" t="s">
        <v>410</v>
      </c>
      <c r="F393" t="s">
        <v>318</v>
      </c>
      <c r="G393" t="s">
        <v>968</v>
      </c>
      <c r="L393" t="s">
        <v>750</v>
      </c>
      <c r="M393" t="s">
        <v>428</v>
      </c>
      <c r="N393">
        <v>18.230899999999998</v>
      </c>
      <c r="AB393" t="str">
        <f>B2B!D390</f>
        <v>J2</v>
      </c>
      <c r="AC393" t="str">
        <f>B2B!E390</f>
        <v>C28</v>
      </c>
      <c r="AD393" t="str">
        <f t="shared" si="90"/>
        <v>J2-C28</v>
      </c>
      <c r="AE393" t="str">
        <f t="shared" si="91"/>
        <v>GTSR4C_TX3_P</v>
      </c>
      <c r="AF393" t="str">
        <f t="shared" si="92"/>
        <v>AL7</v>
      </c>
      <c r="AG393">
        <f t="shared" si="93"/>
        <v>10.4193</v>
      </c>
      <c r="AH393" t="str">
        <f>IF(IFERROR(IF(IF(AF393="--",INDEX(D:D,MATCH(AE393,INDEX(B:B,MATCH(AE393,B:B,)+1):B10907,)+MATCH(AE393,B:B,)))=D393,VLOOKUP(AE393,B:D,3,0),IF(AF393="--",INDEX(D:D,MATCH(AE393,INDEX(B:B,MATCH(AE393,B:B,)+1):B10907,)+MATCH(AE393,B:B,)),"---")),"---")=AD393,"---",IFERROR(IF(IF(AF393="--",INDEX(D:D,MATCH(AE393,INDEX(B:B,MATCH(AE393,B:B,)+1):B10907,)+MATCH(AE393,B:B,)))=AD393,VLOOKUP(AE393,B:D,3,0),IF(AF393="--",INDEX(D:D,MATCH(AE393,INDEX(B:B,MATCH(AE393,B:B,)+1):B10907,)+MATCH(AE393,B:B,)),"---")),"---"))</f>
        <v>---</v>
      </c>
      <c r="AI393" t="str">
        <f t="shared" si="94"/>
        <v>--</v>
      </c>
      <c r="AJ393" t="str">
        <f t="shared" si="95"/>
        <v>GTSR4C_TX3_P</v>
      </c>
      <c r="AK393">
        <f t="shared" si="96"/>
        <v>2</v>
      </c>
      <c r="AL393" t="str">
        <f t="shared" si="97"/>
        <v>AL7</v>
      </c>
      <c r="AT393" t="str">
        <f t="shared" si="88"/>
        <v>GTSR4C_TX3_N</v>
      </c>
      <c r="AU393" t="str">
        <f t="shared" si="89"/>
        <v>--</v>
      </c>
    </row>
    <row r="394" spans="1:47" x14ac:dyDescent="0.25">
      <c r="A394" t="str">
        <f t="shared" si="84"/>
        <v>J2-C30</v>
      </c>
      <c r="B394" t="str">
        <f t="shared" si="85"/>
        <v>GND</v>
      </c>
      <c r="C394" t="str">
        <f t="shared" si="86"/>
        <v>J2-GND</v>
      </c>
      <c r="D394" t="str">
        <f t="shared" si="87"/>
        <v>J2-C30</v>
      </c>
      <c r="E394" t="s">
        <v>410</v>
      </c>
      <c r="F394" t="s">
        <v>319</v>
      </c>
      <c r="G394" t="s">
        <v>433</v>
      </c>
      <c r="L394" t="s">
        <v>757</v>
      </c>
      <c r="M394" t="s">
        <v>428</v>
      </c>
      <c r="N394">
        <v>9.4009</v>
      </c>
      <c r="AB394" t="str">
        <f>B2B!D391</f>
        <v>J2</v>
      </c>
      <c r="AC394" t="str">
        <f>B2B!E391</f>
        <v>C29</v>
      </c>
      <c r="AD394" t="str">
        <f t="shared" si="90"/>
        <v>J2-C29</v>
      </c>
      <c r="AE394" t="str">
        <f t="shared" si="91"/>
        <v>GTSR4C_TX3_N</v>
      </c>
      <c r="AF394" t="str">
        <f t="shared" si="92"/>
        <v>AL10</v>
      </c>
      <c r="AG394">
        <f t="shared" si="93"/>
        <v>10.450699999999999</v>
      </c>
      <c r="AH394" t="str">
        <f>IF(IFERROR(IF(IF(AF394="--",INDEX(D:D,MATCH(AE394,INDEX(B:B,MATCH(AE394,B:B,)+1):B10908,)+MATCH(AE394,B:B,)))=D394,VLOOKUP(AE394,B:D,3,0),IF(AF394="--",INDEX(D:D,MATCH(AE394,INDEX(B:B,MATCH(AE394,B:B,)+1):B10908,)+MATCH(AE394,B:B,)),"---")),"---")=AD394,"---",IFERROR(IF(IF(AF394="--",INDEX(D:D,MATCH(AE394,INDEX(B:B,MATCH(AE394,B:B,)+1):B10908,)+MATCH(AE394,B:B,)))=AD394,VLOOKUP(AE394,B:D,3,0),IF(AF394="--",INDEX(D:D,MATCH(AE394,INDEX(B:B,MATCH(AE394,B:B,)+1):B10908,)+MATCH(AE394,B:B,)),"---")),"---"))</f>
        <v>---</v>
      </c>
      <c r="AI394" t="str">
        <f t="shared" si="94"/>
        <v>--</v>
      </c>
      <c r="AJ394" t="str">
        <f t="shared" si="95"/>
        <v>GTSR4C_TX3_N</v>
      </c>
      <c r="AK394">
        <f t="shared" si="96"/>
        <v>2</v>
      </c>
      <c r="AL394" t="str">
        <f t="shared" si="97"/>
        <v>AL10</v>
      </c>
      <c r="AT394" t="str">
        <f t="shared" si="88"/>
        <v>GND</v>
      </c>
      <c r="AU394" t="str">
        <f t="shared" si="89"/>
        <v>--</v>
      </c>
    </row>
    <row r="395" spans="1:47" x14ac:dyDescent="0.25">
      <c r="A395" t="str">
        <f t="shared" si="84"/>
        <v>J2-C31</v>
      </c>
      <c r="B395" t="str">
        <f t="shared" si="85"/>
        <v>B3B_T1_P</v>
      </c>
      <c r="C395" t="str">
        <f t="shared" si="86"/>
        <v>J2-B3B_T1_P</v>
      </c>
      <c r="D395" t="str">
        <f t="shared" si="87"/>
        <v>J2-C31</v>
      </c>
      <c r="E395" t="s">
        <v>410</v>
      </c>
      <c r="F395" t="s">
        <v>320</v>
      </c>
      <c r="G395" t="s">
        <v>740</v>
      </c>
      <c r="L395" t="s">
        <v>755</v>
      </c>
      <c r="M395" t="s">
        <v>428</v>
      </c>
      <c r="N395">
        <v>9.3996999999999993</v>
      </c>
      <c r="AB395" t="str">
        <f>B2B!D392</f>
        <v>J2</v>
      </c>
      <c r="AC395" t="str">
        <f>B2B!E392</f>
        <v>C30</v>
      </c>
      <c r="AD395" t="str">
        <f t="shared" si="90"/>
        <v>J2-C30</v>
      </c>
      <c r="AE395" t="str">
        <f t="shared" si="91"/>
        <v>GND</v>
      </c>
      <c r="AF395" t="str">
        <f t="shared" si="92"/>
        <v>---</v>
      </c>
      <c r="AG395" t="str">
        <f t="shared" si="93"/>
        <v>---</v>
      </c>
      <c r="AH395" t="str">
        <f>IF(IFERROR(IF(IF(AF395="--",INDEX(D:D,MATCH(AE395,INDEX(B:B,MATCH(AE395,B:B,)+1):B10909,)+MATCH(AE395,B:B,)))=D395,VLOOKUP(AE395,B:D,3,0),IF(AF395="--",INDEX(D:D,MATCH(AE395,INDEX(B:B,MATCH(AE395,B:B,)+1):B10909,)+MATCH(AE395,B:B,)),"---")),"---")=AD395,"---",IFERROR(IF(IF(AF395="--",INDEX(D:D,MATCH(AE395,INDEX(B:B,MATCH(AE395,B:B,)+1):B10909,)+MATCH(AE395,B:B,)))=AD395,VLOOKUP(AE395,B:D,3,0),IF(AF395="--",INDEX(D:D,MATCH(AE395,INDEX(B:B,MATCH(AE395,B:B,)+1):B10909,)+MATCH(AE395,B:B,)),"---")),"---"))</f>
        <v>---</v>
      </c>
      <c r="AI395" t="str">
        <f t="shared" si="94"/>
        <v>--</v>
      </c>
      <c r="AJ395" t="str">
        <f t="shared" si="95"/>
        <v>GND</v>
      </c>
      <c r="AK395">
        <f t="shared" si="96"/>
        <v>1320</v>
      </c>
      <c r="AL395" t="str">
        <f t="shared" si="97"/>
        <v>---</v>
      </c>
      <c r="AT395" t="str">
        <f t="shared" si="88"/>
        <v>B3B_T1_P</v>
      </c>
      <c r="AU395" t="str">
        <f t="shared" si="89"/>
        <v>--</v>
      </c>
    </row>
    <row r="396" spans="1:47" x14ac:dyDescent="0.25">
      <c r="A396" t="str">
        <f t="shared" si="84"/>
        <v>J2-C32</v>
      </c>
      <c r="B396" t="str">
        <f t="shared" si="85"/>
        <v>B3B_T1_N</v>
      </c>
      <c r="C396" t="str">
        <f t="shared" si="86"/>
        <v>J2-B3B_T1_N</v>
      </c>
      <c r="D396" t="str">
        <f t="shared" si="87"/>
        <v>J2-C32</v>
      </c>
      <c r="E396" t="s">
        <v>410</v>
      </c>
      <c r="F396" t="s">
        <v>321</v>
      </c>
      <c r="G396" t="s">
        <v>738</v>
      </c>
      <c r="L396" t="s">
        <v>661</v>
      </c>
      <c r="M396" t="s">
        <v>428</v>
      </c>
      <c r="N396">
        <v>8.6740999999999993</v>
      </c>
      <c r="AB396" t="str">
        <f>B2B!D393</f>
        <v>J2</v>
      </c>
      <c r="AC396" t="str">
        <f>B2B!E393</f>
        <v>C31</v>
      </c>
      <c r="AD396" t="str">
        <f t="shared" si="90"/>
        <v>J2-C31</v>
      </c>
      <c r="AE396" t="str">
        <f t="shared" si="91"/>
        <v>B3B_T1_P</v>
      </c>
      <c r="AF396" t="str">
        <f t="shared" si="92"/>
        <v>A45</v>
      </c>
      <c r="AG396">
        <f t="shared" si="93"/>
        <v>28.850100000000001</v>
      </c>
      <c r="AH396" t="str">
        <f>IF(IFERROR(IF(IF(AF396="--",INDEX(D:D,MATCH(AE396,INDEX(B:B,MATCH(AE396,B:B,)+1):B10910,)+MATCH(AE396,B:B,)))=D396,VLOOKUP(AE396,B:D,3,0),IF(AF396="--",INDEX(D:D,MATCH(AE396,INDEX(B:B,MATCH(AE396,B:B,)+1):B10910,)+MATCH(AE396,B:B,)),"---")),"---")=AD396,"---",IFERROR(IF(IF(AF396="--",INDEX(D:D,MATCH(AE396,INDEX(B:B,MATCH(AE396,B:B,)+1):B10910,)+MATCH(AE396,B:B,)))=AD396,VLOOKUP(AE396,B:D,3,0),IF(AF396="--",INDEX(D:D,MATCH(AE396,INDEX(B:B,MATCH(AE396,B:B,)+1):B10910,)+MATCH(AE396,B:B,)),"---")),"---"))</f>
        <v>---</v>
      </c>
      <c r="AI396" t="str">
        <f t="shared" si="94"/>
        <v>--</v>
      </c>
      <c r="AJ396" t="str">
        <f t="shared" si="95"/>
        <v>B3B_T1_P</v>
      </c>
      <c r="AK396">
        <f t="shared" si="96"/>
        <v>2</v>
      </c>
      <c r="AL396" t="str">
        <f t="shared" si="97"/>
        <v>A45</v>
      </c>
      <c r="AT396" t="str">
        <f t="shared" si="88"/>
        <v>B3B_T1_N</v>
      </c>
      <c r="AU396" t="str">
        <f t="shared" si="89"/>
        <v>--</v>
      </c>
    </row>
    <row r="397" spans="1:47" x14ac:dyDescent="0.25">
      <c r="A397" t="str">
        <f t="shared" si="84"/>
        <v>J2-C33</v>
      </c>
      <c r="B397" t="str">
        <f t="shared" si="85"/>
        <v>B3B_T2_P</v>
      </c>
      <c r="C397" t="str">
        <f t="shared" si="86"/>
        <v>J2-B3B_T2_P</v>
      </c>
      <c r="D397" t="str">
        <f t="shared" si="87"/>
        <v>J2-C33</v>
      </c>
      <c r="E397" t="s">
        <v>410</v>
      </c>
      <c r="F397" t="s">
        <v>322</v>
      </c>
      <c r="G397" t="s">
        <v>759</v>
      </c>
      <c r="L397" t="s">
        <v>659</v>
      </c>
      <c r="M397" t="s">
        <v>428</v>
      </c>
      <c r="N397">
        <v>8.6707000000000001</v>
      </c>
      <c r="AB397" t="str">
        <f>B2B!D394</f>
        <v>J2</v>
      </c>
      <c r="AC397" t="str">
        <f>B2B!E394</f>
        <v>C32</v>
      </c>
      <c r="AD397" t="str">
        <f t="shared" si="90"/>
        <v>J2-C32</v>
      </c>
      <c r="AE397" t="str">
        <f t="shared" si="91"/>
        <v>B3B_T1_N</v>
      </c>
      <c r="AF397" t="str">
        <f t="shared" si="92"/>
        <v>B42</v>
      </c>
      <c r="AG397">
        <f t="shared" si="93"/>
        <v>28.993200000000002</v>
      </c>
      <c r="AH397" t="str">
        <f>IF(IFERROR(IF(IF(AF397="--",INDEX(D:D,MATCH(AE397,INDEX(B:B,MATCH(AE397,B:B,)+1):B10911,)+MATCH(AE397,B:B,)))=D397,VLOOKUP(AE397,B:D,3,0),IF(AF397="--",INDEX(D:D,MATCH(AE397,INDEX(B:B,MATCH(AE397,B:B,)+1):B10911,)+MATCH(AE397,B:B,)),"---")),"---")=AD397,"---",IFERROR(IF(IF(AF397="--",INDEX(D:D,MATCH(AE397,INDEX(B:B,MATCH(AE397,B:B,)+1):B10911,)+MATCH(AE397,B:B,)))=AD397,VLOOKUP(AE397,B:D,3,0),IF(AF397="--",INDEX(D:D,MATCH(AE397,INDEX(B:B,MATCH(AE397,B:B,)+1):B10911,)+MATCH(AE397,B:B,)),"---")),"---"))</f>
        <v>---</v>
      </c>
      <c r="AI397" t="str">
        <f t="shared" si="94"/>
        <v>--</v>
      </c>
      <c r="AJ397" t="str">
        <f t="shared" si="95"/>
        <v>B3B_T1_N</v>
      </c>
      <c r="AK397">
        <f t="shared" si="96"/>
        <v>2</v>
      </c>
      <c r="AL397" t="str">
        <f t="shared" si="97"/>
        <v>B42</v>
      </c>
      <c r="AT397" t="str">
        <f t="shared" si="88"/>
        <v>B3B_T2_P</v>
      </c>
      <c r="AU397" t="str">
        <f t="shared" si="89"/>
        <v>--</v>
      </c>
    </row>
    <row r="398" spans="1:47" x14ac:dyDescent="0.25">
      <c r="A398" t="str">
        <f t="shared" si="84"/>
        <v>J2-C34</v>
      </c>
      <c r="B398" t="str">
        <f t="shared" si="85"/>
        <v>B3B_T2_N</v>
      </c>
      <c r="C398" t="str">
        <f t="shared" si="86"/>
        <v>J2-B3B_T2_N</v>
      </c>
      <c r="D398" t="str">
        <f t="shared" si="87"/>
        <v>J2-C34</v>
      </c>
      <c r="E398" t="s">
        <v>410</v>
      </c>
      <c r="F398" t="s">
        <v>323</v>
      </c>
      <c r="G398" t="s">
        <v>758</v>
      </c>
      <c r="L398" t="s">
        <v>762</v>
      </c>
      <c r="M398" t="s">
        <v>428</v>
      </c>
      <c r="N398">
        <v>9.7139000000000006</v>
      </c>
      <c r="AB398" t="str">
        <f>B2B!D395</f>
        <v>J2</v>
      </c>
      <c r="AC398" t="str">
        <f>B2B!E395</f>
        <v>C33</v>
      </c>
      <c r="AD398" t="str">
        <f t="shared" si="90"/>
        <v>J2-C33</v>
      </c>
      <c r="AE398" t="str">
        <f t="shared" si="91"/>
        <v>B3B_T2_P</v>
      </c>
      <c r="AF398" t="str">
        <f t="shared" si="92"/>
        <v>B45</v>
      </c>
      <c r="AG398">
        <f t="shared" si="93"/>
        <v>27.067799999999998</v>
      </c>
      <c r="AH398" t="str">
        <f>IF(IFERROR(IF(IF(AF398="--",INDEX(D:D,MATCH(AE398,INDEX(B:B,MATCH(AE398,B:B,)+1):B10912,)+MATCH(AE398,B:B,)))=D398,VLOOKUP(AE398,B:D,3,0),IF(AF398="--",INDEX(D:D,MATCH(AE398,INDEX(B:B,MATCH(AE398,B:B,)+1):B10912,)+MATCH(AE398,B:B,)),"---")),"---")=AD398,"---",IFERROR(IF(IF(AF398="--",INDEX(D:D,MATCH(AE398,INDEX(B:B,MATCH(AE398,B:B,)+1):B10912,)+MATCH(AE398,B:B,)))=AD398,VLOOKUP(AE398,B:D,3,0),IF(AF398="--",INDEX(D:D,MATCH(AE398,INDEX(B:B,MATCH(AE398,B:B,)+1):B10912,)+MATCH(AE398,B:B,)),"---")),"---"))</f>
        <v>---</v>
      </c>
      <c r="AI398" t="str">
        <f t="shared" si="94"/>
        <v>--</v>
      </c>
      <c r="AJ398" t="str">
        <f t="shared" si="95"/>
        <v>B3B_T2_P</v>
      </c>
      <c r="AK398">
        <f t="shared" si="96"/>
        <v>2</v>
      </c>
      <c r="AL398" t="str">
        <f t="shared" si="97"/>
        <v>B45</v>
      </c>
      <c r="AT398" t="str">
        <f t="shared" si="88"/>
        <v>B3B_T2_N</v>
      </c>
      <c r="AU398" t="str">
        <f t="shared" si="89"/>
        <v>--</v>
      </c>
    </row>
    <row r="399" spans="1:47" x14ac:dyDescent="0.25">
      <c r="A399" t="str">
        <f t="shared" si="84"/>
        <v>J2-C35</v>
      </c>
      <c r="B399" t="str">
        <f t="shared" si="85"/>
        <v>B3B_T3_P</v>
      </c>
      <c r="C399" t="str">
        <f t="shared" si="86"/>
        <v>J2-B3B_T3_P</v>
      </c>
      <c r="D399" t="str">
        <f t="shared" si="87"/>
        <v>J2-C35</v>
      </c>
      <c r="E399" t="s">
        <v>410</v>
      </c>
      <c r="F399" t="s">
        <v>324</v>
      </c>
      <c r="G399" t="s">
        <v>763</v>
      </c>
      <c r="L399" t="s">
        <v>760</v>
      </c>
      <c r="M399" t="s">
        <v>428</v>
      </c>
      <c r="N399">
        <v>9.7082999999999995</v>
      </c>
      <c r="AB399" t="str">
        <f>B2B!D396</f>
        <v>J2</v>
      </c>
      <c r="AC399" t="str">
        <f>B2B!E396</f>
        <v>C34</v>
      </c>
      <c r="AD399" t="str">
        <f t="shared" si="90"/>
        <v>J2-C34</v>
      </c>
      <c r="AE399" t="str">
        <f t="shared" si="91"/>
        <v>B3B_T2_N</v>
      </c>
      <c r="AF399" t="str">
        <f t="shared" si="92"/>
        <v>A48</v>
      </c>
      <c r="AG399">
        <f t="shared" si="93"/>
        <v>27.024899999999999</v>
      </c>
      <c r="AH399" t="str">
        <f>IF(IFERROR(IF(IF(AF399="--",INDEX(D:D,MATCH(AE399,INDEX(B:B,MATCH(AE399,B:B,)+1):B10913,)+MATCH(AE399,B:B,)))=D399,VLOOKUP(AE399,B:D,3,0),IF(AF399="--",INDEX(D:D,MATCH(AE399,INDEX(B:B,MATCH(AE399,B:B,)+1):B10913,)+MATCH(AE399,B:B,)),"---")),"---")=AD399,"---",IFERROR(IF(IF(AF399="--",INDEX(D:D,MATCH(AE399,INDEX(B:B,MATCH(AE399,B:B,)+1):B10913,)+MATCH(AE399,B:B,)))=AD399,VLOOKUP(AE399,B:D,3,0),IF(AF399="--",INDEX(D:D,MATCH(AE399,INDEX(B:B,MATCH(AE399,B:B,)+1):B10913,)+MATCH(AE399,B:B,)),"---")),"---"))</f>
        <v>---</v>
      </c>
      <c r="AI399" t="str">
        <f t="shared" si="94"/>
        <v>--</v>
      </c>
      <c r="AJ399" t="str">
        <f t="shared" si="95"/>
        <v>B3B_T2_N</v>
      </c>
      <c r="AK399">
        <f t="shared" si="96"/>
        <v>2</v>
      </c>
      <c r="AL399" t="str">
        <f t="shared" si="97"/>
        <v>A48</v>
      </c>
      <c r="AT399" t="str">
        <f t="shared" si="88"/>
        <v>B3B_T3_P</v>
      </c>
      <c r="AU399" t="str">
        <f t="shared" si="89"/>
        <v>--</v>
      </c>
    </row>
    <row r="400" spans="1:47" x14ac:dyDescent="0.25">
      <c r="A400" t="str">
        <f t="shared" si="84"/>
        <v>J2-C36</v>
      </c>
      <c r="B400" t="str">
        <f t="shared" si="85"/>
        <v>B3B_T3_N</v>
      </c>
      <c r="C400" t="str">
        <f t="shared" si="86"/>
        <v>J2-B3B_T3_N</v>
      </c>
      <c r="D400" t="str">
        <f t="shared" si="87"/>
        <v>J2-C36</v>
      </c>
      <c r="E400" t="s">
        <v>410</v>
      </c>
      <c r="F400" t="s">
        <v>325</v>
      </c>
      <c r="G400" t="s">
        <v>761</v>
      </c>
      <c r="L400" t="s">
        <v>666</v>
      </c>
      <c r="M400" t="s">
        <v>428</v>
      </c>
      <c r="N400">
        <v>9.3382000000000005</v>
      </c>
      <c r="AB400" t="str">
        <f>B2B!D397</f>
        <v>J2</v>
      </c>
      <c r="AC400" t="str">
        <f>B2B!E397</f>
        <v>C35</v>
      </c>
      <c r="AD400" t="str">
        <f t="shared" si="90"/>
        <v>J2-C35</v>
      </c>
      <c r="AE400" t="str">
        <f t="shared" si="91"/>
        <v>B3B_T3_P</v>
      </c>
      <c r="AF400" t="str">
        <f t="shared" si="92"/>
        <v>B51</v>
      </c>
      <c r="AG400">
        <f t="shared" si="93"/>
        <v>27.43</v>
      </c>
      <c r="AH400" t="str">
        <f>IF(IFERROR(IF(IF(AF400="--",INDEX(D:D,MATCH(AE400,INDEX(B:B,MATCH(AE400,B:B,)+1):B10914,)+MATCH(AE400,B:B,)))=D400,VLOOKUP(AE400,B:D,3,0),IF(AF400="--",INDEX(D:D,MATCH(AE400,INDEX(B:B,MATCH(AE400,B:B,)+1):B10914,)+MATCH(AE400,B:B,)),"---")),"---")=AD400,"---",IFERROR(IF(IF(AF400="--",INDEX(D:D,MATCH(AE400,INDEX(B:B,MATCH(AE400,B:B,)+1):B10914,)+MATCH(AE400,B:B,)))=AD400,VLOOKUP(AE400,B:D,3,0),IF(AF400="--",INDEX(D:D,MATCH(AE400,INDEX(B:B,MATCH(AE400,B:B,)+1):B10914,)+MATCH(AE400,B:B,)),"---")),"---"))</f>
        <v>---</v>
      </c>
      <c r="AI400" t="str">
        <f t="shared" si="94"/>
        <v>--</v>
      </c>
      <c r="AJ400" t="str">
        <f t="shared" si="95"/>
        <v>B3B_T3_P</v>
      </c>
      <c r="AK400">
        <f t="shared" si="96"/>
        <v>2</v>
      </c>
      <c r="AL400" t="str">
        <f t="shared" si="97"/>
        <v>B51</v>
      </c>
      <c r="AT400" t="str">
        <f t="shared" si="88"/>
        <v>B3B_T3_N</v>
      </c>
      <c r="AU400" t="str">
        <f t="shared" si="89"/>
        <v>--</v>
      </c>
    </row>
    <row r="401" spans="1:47" x14ac:dyDescent="0.25">
      <c r="A401" t="str">
        <f t="shared" si="84"/>
        <v>J2-C37</v>
      </c>
      <c r="B401" t="str">
        <f t="shared" si="85"/>
        <v>GND</v>
      </c>
      <c r="C401" t="str">
        <f t="shared" si="86"/>
        <v>J2-GND</v>
      </c>
      <c r="D401" t="str">
        <f t="shared" si="87"/>
        <v>J2-C37</v>
      </c>
      <c r="E401" t="s">
        <v>410</v>
      </c>
      <c r="F401" t="s">
        <v>326</v>
      </c>
      <c r="G401" t="s">
        <v>433</v>
      </c>
      <c r="L401" t="s">
        <v>664</v>
      </c>
      <c r="M401" t="s">
        <v>428</v>
      </c>
      <c r="N401">
        <v>9.3405000000000005</v>
      </c>
      <c r="AB401" t="str">
        <f>B2B!D398</f>
        <v>J2</v>
      </c>
      <c r="AC401" t="str">
        <f>B2B!E398</f>
        <v>C36</v>
      </c>
      <c r="AD401" t="str">
        <f t="shared" si="90"/>
        <v>J2-C36</v>
      </c>
      <c r="AE401" t="str">
        <f t="shared" si="91"/>
        <v>B3B_T3_N</v>
      </c>
      <c r="AF401" t="str">
        <f t="shared" si="92"/>
        <v>A51</v>
      </c>
      <c r="AG401">
        <f t="shared" si="93"/>
        <v>27.471800000000002</v>
      </c>
      <c r="AH401" t="str">
        <f>IF(IFERROR(IF(IF(AF401="--",INDEX(D:D,MATCH(AE401,INDEX(B:B,MATCH(AE401,B:B,)+1):B10915,)+MATCH(AE401,B:B,)))=D401,VLOOKUP(AE401,B:D,3,0),IF(AF401="--",INDEX(D:D,MATCH(AE401,INDEX(B:B,MATCH(AE401,B:B,)+1):B10915,)+MATCH(AE401,B:B,)),"---")),"---")=AD401,"---",IFERROR(IF(IF(AF401="--",INDEX(D:D,MATCH(AE401,INDEX(B:B,MATCH(AE401,B:B,)+1):B10915,)+MATCH(AE401,B:B,)))=AD401,VLOOKUP(AE401,B:D,3,0),IF(AF401="--",INDEX(D:D,MATCH(AE401,INDEX(B:B,MATCH(AE401,B:B,)+1):B10915,)+MATCH(AE401,B:B,)),"---")),"---"))</f>
        <v>---</v>
      </c>
      <c r="AI401" t="str">
        <f t="shared" si="94"/>
        <v>--</v>
      </c>
      <c r="AJ401" t="str">
        <f t="shared" si="95"/>
        <v>B3B_T3_N</v>
      </c>
      <c r="AK401">
        <f t="shared" si="96"/>
        <v>2</v>
      </c>
      <c r="AL401" t="str">
        <f t="shared" si="97"/>
        <v>A51</v>
      </c>
      <c r="AT401" t="str">
        <f t="shared" si="88"/>
        <v>GND</v>
      </c>
      <c r="AU401" t="str">
        <f t="shared" si="89"/>
        <v>--</v>
      </c>
    </row>
    <row r="402" spans="1:47" x14ac:dyDescent="0.25">
      <c r="A402" t="str">
        <f t="shared" si="84"/>
        <v>J2-C38</v>
      </c>
      <c r="B402" t="str">
        <f t="shared" si="85"/>
        <v>B3B_T4_P</v>
      </c>
      <c r="C402" t="str">
        <f t="shared" si="86"/>
        <v>J2-B3B_T4_P</v>
      </c>
      <c r="D402" t="str">
        <f t="shared" si="87"/>
        <v>J2-C38</v>
      </c>
      <c r="E402" t="s">
        <v>410</v>
      </c>
      <c r="F402" t="s">
        <v>327</v>
      </c>
      <c r="G402" t="s">
        <v>765</v>
      </c>
      <c r="L402" t="s">
        <v>453</v>
      </c>
      <c r="M402" t="s">
        <v>428</v>
      </c>
      <c r="N402">
        <v>13.568199999999999</v>
      </c>
      <c r="AB402" t="str">
        <f>B2B!D399</f>
        <v>J2</v>
      </c>
      <c r="AC402" t="str">
        <f>B2B!E399</f>
        <v>C37</v>
      </c>
      <c r="AD402" t="str">
        <f t="shared" si="90"/>
        <v>J2-C37</v>
      </c>
      <c r="AE402" t="str">
        <f t="shared" si="91"/>
        <v>GND</v>
      </c>
      <c r="AF402" t="str">
        <f t="shared" si="92"/>
        <v>---</v>
      </c>
      <c r="AG402" t="str">
        <f t="shared" si="93"/>
        <v>---</v>
      </c>
      <c r="AH402" t="str">
        <f>IF(IFERROR(IF(IF(AF402="--",INDEX(D:D,MATCH(AE402,INDEX(B:B,MATCH(AE402,B:B,)+1):B10916,)+MATCH(AE402,B:B,)))=D402,VLOOKUP(AE402,B:D,3,0),IF(AF402="--",INDEX(D:D,MATCH(AE402,INDEX(B:B,MATCH(AE402,B:B,)+1):B10916,)+MATCH(AE402,B:B,)),"---")),"---")=AD402,"---",IFERROR(IF(IF(AF402="--",INDEX(D:D,MATCH(AE402,INDEX(B:B,MATCH(AE402,B:B,)+1):B10916,)+MATCH(AE402,B:B,)))=AD402,VLOOKUP(AE402,B:D,3,0),IF(AF402="--",INDEX(D:D,MATCH(AE402,INDEX(B:B,MATCH(AE402,B:B,)+1):B10916,)+MATCH(AE402,B:B,)),"---")),"---"))</f>
        <v>---</v>
      </c>
      <c r="AI402" t="str">
        <f t="shared" si="94"/>
        <v>--</v>
      </c>
      <c r="AJ402" t="str">
        <f t="shared" si="95"/>
        <v>GND</v>
      </c>
      <c r="AK402">
        <f t="shared" si="96"/>
        <v>1320</v>
      </c>
      <c r="AL402" t="str">
        <f t="shared" si="97"/>
        <v>---</v>
      </c>
      <c r="AT402" t="str">
        <f t="shared" si="88"/>
        <v>B3B_T4_P</v>
      </c>
      <c r="AU402" t="str">
        <f t="shared" si="89"/>
        <v>--</v>
      </c>
    </row>
    <row r="403" spans="1:47" x14ac:dyDescent="0.25">
      <c r="A403" t="str">
        <f t="shared" si="84"/>
        <v>J2-C39</v>
      </c>
      <c r="B403" t="str">
        <f t="shared" si="85"/>
        <v>B3B_T4_N</v>
      </c>
      <c r="C403" t="str">
        <f t="shared" si="86"/>
        <v>J2-B3B_T4_N</v>
      </c>
      <c r="D403" t="str">
        <f t="shared" si="87"/>
        <v>J2-C39</v>
      </c>
      <c r="E403" t="s">
        <v>410</v>
      </c>
      <c r="F403" t="s">
        <v>328</v>
      </c>
      <c r="G403" t="s">
        <v>764</v>
      </c>
      <c r="L403" t="s">
        <v>451</v>
      </c>
      <c r="M403" t="s">
        <v>428</v>
      </c>
      <c r="N403">
        <v>13.5679</v>
      </c>
      <c r="AB403" t="str">
        <f>B2B!D400</f>
        <v>J2</v>
      </c>
      <c r="AC403" t="str">
        <f>B2B!E400</f>
        <v>C38</v>
      </c>
      <c r="AD403" t="str">
        <f t="shared" si="90"/>
        <v>J2-C38</v>
      </c>
      <c r="AE403" t="str">
        <f t="shared" si="91"/>
        <v>B3B_T4_P</v>
      </c>
      <c r="AF403" t="str">
        <f t="shared" si="92"/>
        <v>A54</v>
      </c>
      <c r="AG403">
        <f t="shared" si="93"/>
        <v>27.3096</v>
      </c>
      <c r="AH403" t="str">
        <f>IF(IFERROR(IF(IF(AF403="--",INDEX(D:D,MATCH(AE403,INDEX(B:B,MATCH(AE403,B:B,)+1):B10917,)+MATCH(AE403,B:B,)))=D403,VLOOKUP(AE403,B:D,3,0),IF(AF403="--",INDEX(D:D,MATCH(AE403,INDEX(B:B,MATCH(AE403,B:B,)+1):B10917,)+MATCH(AE403,B:B,)),"---")),"---")=AD403,"---",IFERROR(IF(IF(AF403="--",INDEX(D:D,MATCH(AE403,INDEX(B:B,MATCH(AE403,B:B,)+1):B10917,)+MATCH(AE403,B:B,)))=AD403,VLOOKUP(AE403,B:D,3,0),IF(AF403="--",INDEX(D:D,MATCH(AE403,INDEX(B:B,MATCH(AE403,B:B,)+1):B10917,)+MATCH(AE403,B:B,)),"---")),"---"))</f>
        <v>---</v>
      </c>
      <c r="AI403" t="str">
        <f t="shared" si="94"/>
        <v>--</v>
      </c>
      <c r="AJ403" t="str">
        <f t="shared" si="95"/>
        <v>B3B_T4_P</v>
      </c>
      <c r="AK403">
        <f t="shared" si="96"/>
        <v>2</v>
      </c>
      <c r="AL403" t="str">
        <f t="shared" si="97"/>
        <v>A54</v>
      </c>
      <c r="AT403" t="str">
        <f t="shared" si="88"/>
        <v>B3B_T4_N</v>
      </c>
      <c r="AU403" t="str">
        <f t="shared" si="89"/>
        <v>--</v>
      </c>
    </row>
    <row r="404" spans="1:47" x14ac:dyDescent="0.25">
      <c r="A404" t="str">
        <f t="shared" si="84"/>
        <v>J2-C40</v>
      </c>
      <c r="B404" t="str">
        <f t="shared" si="85"/>
        <v>B3B_T5_P</v>
      </c>
      <c r="C404" t="str">
        <f t="shared" si="86"/>
        <v>J2-B3B_T5_P</v>
      </c>
      <c r="D404" t="str">
        <f t="shared" si="87"/>
        <v>J2-C40</v>
      </c>
      <c r="E404" t="s">
        <v>410</v>
      </c>
      <c r="F404" t="s">
        <v>329</v>
      </c>
      <c r="G404" t="s">
        <v>769</v>
      </c>
      <c r="L404" t="s">
        <v>557</v>
      </c>
      <c r="M404" t="s">
        <v>428</v>
      </c>
      <c r="N404">
        <v>8.2947000000000006</v>
      </c>
      <c r="AB404" t="str">
        <f>B2B!D401</f>
        <v>J2</v>
      </c>
      <c r="AC404" t="str">
        <f>B2B!E401</f>
        <v>C39</v>
      </c>
      <c r="AD404" t="str">
        <f t="shared" si="90"/>
        <v>J2-C39</v>
      </c>
      <c r="AE404" t="str">
        <f t="shared" si="91"/>
        <v>B3B_T4_N</v>
      </c>
      <c r="AF404" t="str">
        <f t="shared" si="92"/>
        <v>B54</v>
      </c>
      <c r="AG404">
        <f t="shared" si="93"/>
        <v>27.411799999999999</v>
      </c>
      <c r="AH404" t="str">
        <f>IF(IFERROR(IF(IF(AF404="--",INDEX(D:D,MATCH(AE404,INDEX(B:B,MATCH(AE404,B:B,)+1):B10918,)+MATCH(AE404,B:B,)))=D404,VLOOKUP(AE404,B:D,3,0),IF(AF404="--",INDEX(D:D,MATCH(AE404,INDEX(B:B,MATCH(AE404,B:B,)+1):B10918,)+MATCH(AE404,B:B,)),"---")),"---")=AD404,"---",IFERROR(IF(IF(AF404="--",INDEX(D:D,MATCH(AE404,INDEX(B:B,MATCH(AE404,B:B,)+1):B10918,)+MATCH(AE404,B:B,)))=AD404,VLOOKUP(AE404,B:D,3,0),IF(AF404="--",INDEX(D:D,MATCH(AE404,INDEX(B:B,MATCH(AE404,B:B,)+1):B10918,)+MATCH(AE404,B:B,)),"---")),"---"))</f>
        <v>---</v>
      </c>
      <c r="AI404" t="str">
        <f t="shared" si="94"/>
        <v>--</v>
      </c>
      <c r="AJ404" t="str">
        <f t="shared" si="95"/>
        <v>B3B_T4_N</v>
      </c>
      <c r="AK404">
        <f t="shared" si="96"/>
        <v>2</v>
      </c>
      <c r="AL404" t="str">
        <f t="shared" si="97"/>
        <v>B54</v>
      </c>
      <c r="AT404" t="str">
        <f t="shared" si="88"/>
        <v>B3B_T5_P</v>
      </c>
      <c r="AU404" t="str">
        <f t="shared" si="89"/>
        <v>--</v>
      </c>
    </row>
    <row r="405" spans="1:47" x14ac:dyDescent="0.25">
      <c r="A405" t="str">
        <f t="shared" si="84"/>
        <v>J2-C41</v>
      </c>
      <c r="B405" t="str">
        <f t="shared" si="85"/>
        <v>B3B_T5_N</v>
      </c>
      <c r="C405" t="str">
        <f t="shared" si="86"/>
        <v>J2-B3B_T5_N</v>
      </c>
      <c r="D405" t="str">
        <f t="shared" si="87"/>
        <v>J2-C41</v>
      </c>
      <c r="E405" t="s">
        <v>410</v>
      </c>
      <c r="F405" t="s">
        <v>330</v>
      </c>
      <c r="G405" t="s">
        <v>767</v>
      </c>
      <c r="L405" t="s">
        <v>555</v>
      </c>
      <c r="M405" t="s">
        <v>428</v>
      </c>
      <c r="N405">
        <v>8.2780000000000005</v>
      </c>
      <c r="AB405" t="str">
        <f>B2B!D402</f>
        <v>J2</v>
      </c>
      <c r="AC405" t="str">
        <f>B2B!E402</f>
        <v>C40</v>
      </c>
      <c r="AD405" t="str">
        <f t="shared" si="90"/>
        <v>J2-C40</v>
      </c>
      <c r="AE405" t="str">
        <f t="shared" si="91"/>
        <v>B3B_T5_P</v>
      </c>
      <c r="AF405" t="str">
        <f t="shared" si="92"/>
        <v>A63</v>
      </c>
      <c r="AG405">
        <f t="shared" si="93"/>
        <v>32.441800000000001</v>
      </c>
      <c r="AH405" t="str">
        <f>IF(IFERROR(IF(IF(AF405="--",INDEX(D:D,MATCH(AE405,INDEX(B:B,MATCH(AE405,B:B,)+1):B10919,)+MATCH(AE405,B:B,)))=D405,VLOOKUP(AE405,B:D,3,0),IF(AF405="--",INDEX(D:D,MATCH(AE405,INDEX(B:B,MATCH(AE405,B:B,)+1):B10919,)+MATCH(AE405,B:B,)),"---")),"---")=AD405,"---",IFERROR(IF(IF(AF405="--",INDEX(D:D,MATCH(AE405,INDEX(B:B,MATCH(AE405,B:B,)+1):B10919,)+MATCH(AE405,B:B,)))=AD405,VLOOKUP(AE405,B:D,3,0),IF(AF405="--",INDEX(D:D,MATCH(AE405,INDEX(B:B,MATCH(AE405,B:B,)+1):B10919,)+MATCH(AE405,B:B,)),"---")),"---"))</f>
        <v>---</v>
      </c>
      <c r="AI405" t="str">
        <f t="shared" si="94"/>
        <v>--</v>
      </c>
      <c r="AJ405" t="str">
        <f t="shared" si="95"/>
        <v>B3B_T5_P</v>
      </c>
      <c r="AK405">
        <f t="shared" si="96"/>
        <v>2</v>
      </c>
      <c r="AL405" t="str">
        <f t="shared" si="97"/>
        <v>A63</v>
      </c>
      <c r="AT405" t="str">
        <f t="shared" si="88"/>
        <v>B3B_T5_N</v>
      </c>
      <c r="AU405" t="str">
        <f t="shared" si="89"/>
        <v>--</v>
      </c>
    </row>
    <row r="406" spans="1:47" x14ac:dyDescent="0.25">
      <c r="A406" t="str">
        <f t="shared" si="84"/>
        <v>J2-C42</v>
      </c>
      <c r="B406" t="str">
        <f t="shared" si="85"/>
        <v>B3B_T6_P</v>
      </c>
      <c r="C406" t="str">
        <f t="shared" si="86"/>
        <v>J2-B3B_T6_P</v>
      </c>
      <c r="D406" t="str">
        <f t="shared" si="87"/>
        <v>J2-C42</v>
      </c>
      <c r="E406" t="s">
        <v>410</v>
      </c>
      <c r="F406" t="s">
        <v>331</v>
      </c>
      <c r="G406" t="s">
        <v>772</v>
      </c>
      <c r="L406" t="s">
        <v>458</v>
      </c>
      <c r="M406" t="s">
        <v>428</v>
      </c>
      <c r="N406">
        <v>7.4931000000000001</v>
      </c>
      <c r="AB406" t="str">
        <f>B2B!D403</f>
        <v>J2</v>
      </c>
      <c r="AC406" t="str">
        <f>B2B!E403</f>
        <v>C41</v>
      </c>
      <c r="AD406" t="str">
        <f t="shared" si="90"/>
        <v>J2-C41</v>
      </c>
      <c r="AE406" t="str">
        <f t="shared" si="91"/>
        <v>B3B_T5_N</v>
      </c>
      <c r="AF406" t="str">
        <f t="shared" si="92"/>
        <v>B60</v>
      </c>
      <c r="AG406">
        <f t="shared" si="93"/>
        <v>32.598100000000002</v>
      </c>
      <c r="AH406" t="str">
        <f>IF(IFERROR(IF(IF(AF406="--",INDEX(D:D,MATCH(AE406,INDEX(B:B,MATCH(AE406,B:B,)+1):B10920,)+MATCH(AE406,B:B,)))=D406,VLOOKUP(AE406,B:D,3,0),IF(AF406="--",INDEX(D:D,MATCH(AE406,INDEX(B:B,MATCH(AE406,B:B,)+1):B10920,)+MATCH(AE406,B:B,)),"---")),"---")=AD406,"---",IFERROR(IF(IF(AF406="--",INDEX(D:D,MATCH(AE406,INDEX(B:B,MATCH(AE406,B:B,)+1):B10920,)+MATCH(AE406,B:B,)))=AD406,VLOOKUP(AE406,B:D,3,0),IF(AF406="--",INDEX(D:D,MATCH(AE406,INDEX(B:B,MATCH(AE406,B:B,)+1):B10920,)+MATCH(AE406,B:B,)),"---")),"---"))</f>
        <v>---</v>
      </c>
      <c r="AI406" t="str">
        <f t="shared" si="94"/>
        <v>--</v>
      </c>
      <c r="AJ406" t="str">
        <f t="shared" si="95"/>
        <v>B3B_T5_N</v>
      </c>
      <c r="AK406">
        <f t="shared" si="96"/>
        <v>2</v>
      </c>
      <c r="AL406" t="str">
        <f t="shared" si="97"/>
        <v>B60</v>
      </c>
      <c r="AT406" t="str">
        <f t="shared" si="88"/>
        <v>B3B_T6_P</v>
      </c>
      <c r="AU406" t="str">
        <f t="shared" si="89"/>
        <v>--</v>
      </c>
    </row>
    <row r="407" spans="1:47" x14ac:dyDescent="0.25">
      <c r="A407" t="str">
        <f t="shared" si="84"/>
        <v>J2-C43</v>
      </c>
      <c r="B407" t="str">
        <f t="shared" si="85"/>
        <v>B3B_T6_N</v>
      </c>
      <c r="C407" t="str">
        <f t="shared" si="86"/>
        <v>J2-B3B_T6_N</v>
      </c>
      <c r="D407" t="str">
        <f t="shared" si="87"/>
        <v>J2-C43</v>
      </c>
      <c r="E407" t="s">
        <v>410</v>
      </c>
      <c r="F407" t="s">
        <v>332</v>
      </c>
      <c r="G407" t="s">
        <v>770</v>
      </c>
      <c r="L407" t="s">
        <v>456</v>
      </c>
      <c r="M407" t="s">
        <v>428</v>
      </c>
      <c r="N407">
        <v>7.4725000000000001</v>
      </c>
      <c r="AB407" t="str">
        <f>B2B!D404</f>
        <v>J2</v>
      </c>
      <c r="AC407" t="str">
        <f>B2B!E404</f>
        <v>C42</v>
      </c>
      <c r="AD407" t="str">
        <f t="shared" si="90"/>
        <v>J2-C42</v>
      </c>
      <c r="AE407" t="str">
        <f t="shared" si="91"/>
        <v>B3B_T6_P</v>
      </c>
      <c r="AF407" t="str">
        <f t="shared" si="92"/>
        <v>B56</v>
      </c>
      <c r="AG407">
        <f t="shared" si="93"/>
        <v>27.406199999999998</v>
      </c>
      <c r="AH407" t="str">
        <f>IF(IFERROR(IF(IF(AF407="--",INDEX(D:D,MATCH(AE407,INDEX(B:B,MATCH(AE407,B:B,)+1):B10921,)+MATCH(AE407,B:B,)))=D407,VLOOKUP(AE407,B:D,3,0),IF(AF407="--",INDEX(D:D,MATCH(AE407,INDEX(B:B,MATCH(AE407,B:B,)+1):B10921,)+MATCH(AE407,B:B,)),"---")),"---")=AD407,"---",IFERROR(IF(IF(AF407="--",INDEX(D:D,MATCH(AE407,INDEX(B:B,MATCH(AE407,B:B,)+1):B10921,)+MATCH(AE407,B:B,)))=AD407,VLOOKUP(AE407,B:D,3,0),IF(AF407="--",INDEX(D:D,MATCH(AE407,INDEX(B:B,MATCH(AE407,B:B,)+1):B10921,)+MATCH(AE407,B:B,)),"---")),"---"))</f>
        <v>---</v>
      </c>
      <c r="AI407" t="str">
        <f t="shared" si="94"/>
        <v>--</v>
      </c>
      <c r="AJ407" t="str">
        <f t="shared" si="95"/>
        <v>B3B_T6_P</v>
      </c>
      <c r="AK407">
        <f t="shared" si="96"/>
        <v>2</v>
      </c>
      <c r="AL407" t="str">
        <f t="shared" si="97"/>
        <v>B56</v>
      </c>
      <c r="AT407" t="str">
        <f t="shared" si="88"/>
        <v>B3B_T6_N</v>
      </c>
      <c r="AU407" t="str">
        <f t="shared" si="89"/>
        <v>--</v>
      </c>
    </row>
    <row r="408" spans="1:47" x14ac:dyDescent="0.25">
      <c r="A408" t="str">
        <f t="shared" si="84"/>
        <v>J2-C44</v>
      </c>
      <c r="B408" t="str">
        <f t="shared" si="85"/>
        <v>GND</v>
      </c>
      <c r="C408" t="str">
        <f t="shared" si="86"/>
        <v>J2-GND</v>
      </c>
      <c r="D408" t="str">
        <f t="shared" si="87"/>
        <v>J2-C44</v>
      </c>
      <c r="E408" t="s">
        <v>410</v>
      </c>
      <c r="F408" t="s">
        <v>333</v>
      </c>
      <c r="G408" t="s">
        <v>433</v>
      </c>
      <c r="L408" t="s">
        <v>562</v>
      </c>
      <c r="M408" t="s">
        <v>428</v>
      </c>
      <c r="N408">
        <v>8.8443000000000005</v>
      </c>
      <c r="AB408" t="str">
        <f>B2B!D405</f>
        <v>J2</v>
      </c>
      <c r="AC408" t="str">
        <f>B2B!E405</f>
        <v>C43</v>
      </c>
      <c r="AD408" t="str">
        <f t="shared" si="90"/>
        <v>J2-C43</v>
      </c>
      <c r="AE408" t="str">
        <f t="shared" si="91"/>
        <v>B3B_T6_N</v>
      </c>
      <c r="AF408" t="str">
        <f t="shared" si="92"/>
        <v>A60</v>
      </c>
      <c r="AG408">
        <f t="shared" si="93"/>
        <v>27.354600000000001</v>
      </c>
      <c r="AH408" t="str">
        <f>IF(IFERROR(IF(IF(AF408="--",INDEX(D:D,MATCH(AE408,INDEX(B:B,MATCH(AE408,B:B,)+1):B10922,)+MATCH(AE408,B:B,)))=D408,VLOOKUP(AE408,B:D,3,0),IF(AF408="--",INDEX(D:D,MATCH(AE408,INDEX(B:B,MATCH(AE408,B:B,)+1):B10922,)+MATCH(AE408,B:B,)),"---")),"---")=AD408,"---",IFERROR(IF(IF(AF408="--",INDEX(D:D,MATCH(AE408,INDEX(B:B,MATCH(AE408,B:B,)+1):B10922,)+MATCH(AE408,B:B,)))=AD408,VLOOKUP(AE408,B:D,3,0),IF(AF408="--",INDEX(D:D,MATCH(AE408,INDEX(B:B,MATCH(AE408,B:B,)+1):B10922,)+MATCH(AE408,B:B,)),"---")),"---"))</f>
        <v>---</v>
      </c>
      <c r="AI408" t="str">
        <f t="shared" si="94"/>
        <v>--</v>
      </c>
      <c r="AJ408" t="str">
        <f t="shared" si="95"/>
        <v>B3B_T6_N</v>
      </c>
      <c r="AK408">
        <f t="shared" si="96"/>
        <v>2</v>
      </c>
      <c r="AL408" t="str">
        <f t="shared" si="97"/>
        <v>A60</v>
      </c>
      <c r="AT408" t="str">
        <f t="shared" si="88"/>
        <v>GND</v>
      </c>
      <c r="AU408" t="str">
        <f t="shared" si="89"/>
        <v>--</v>
      </c>
    </row>
    <row r="409" spans="1:47" x14ac:dyDescent="0.25">
      <c r="A409" t="str">
        <f t="shared" si="84"/>
        <v>J2-C45</v>
      </c>
      <c r="B409" t="str">
        <f t="shared" si="85"/>
        <v>B3B_B1_P</v>
      </c>
      <c r="C409" t="str">
        <f t="shared" si="86"/>
        <v>J2-B3B_B1_P</v>
      </c>
      <c r="D409" t="str">
        <f t="shared" si="87"/>
        <v>J2-C45</v>
      </c>
      <c r="E409" t="s">
        <v>410</v>
      </c>
      <c r="F409" t="s">
        <v>334</v>
      </c>
      <c r="G409" t="s">
        <v>662</v>
      </c>
      <c r="L409" t="s">
        <v>560</v>
      </c>
      <c r="M409" t="s">
        <v>428</v>
      </c>
      <c r="N409">
        <v>8.8362999999999996</v>
      </c>
      <c r="AB409" t="str">
        <f>B2B!D406</f>
        <v>J2</v>
      </c>
      <c r="AC409" t="str">
        <f>B2B!E406</f>
        <v>C44</v>
      </c>
      <c r="AD409" t="str">
        <f t="shared" si="90"/>
        <v>J2-C44</v>
      </c>
      <c r="AE409" t="str">
        <f t="shared" si="91"/>
        <v>GND</v>
      </c>
      <c r="AF409" t="str">
        <f t="shared" si="92"/>
        <v>---</v>
      </c>
      <c r="AG409" t="str">
        <f t="shared" si="93"/>
        <v>---</v>
      </c>
      <c r="AH409" t="str">
        <f>IF(IFERROR(IF(IF(AF409="--",INDEX(D:D,MATCH(AE409,INDEX(B:B,MATCH(AE409,B:B,)+1):B10923,)+MATCH(AE409,B:B,)))=D409,VLOOKUP(AE409,B:D,3,0),IF(AF409="--",INDEX(D:D,MATCH(AE409,INDEX(B:B,MATCH(AE409,B:B,)+1):B10923,)+MATCH(AE409,B:B,)),"---")),"---")=AD409,"---",IFERROR(IF(IF(AF409="--",INDEX(D:D,MATCH(AE409,INDEX(B:B,MATCH(AE409,B:B,)+1):B10923,)+MATCH(AE409,B:B,)))=AD409,VLOOKUP(AE409,B:D,3,0),IF(AF409="--",INDEX(D:D,MATCH(AE409,INDEX(B:B,MATCH(AE409,B:B,)+1):B10923,)+MATCH(AE409,B:B,)),"---")),"---"))</f>
        <v>---</v>
      </c>
      <c r="AI409" t="str">
        <f t="shared" si="94"/>
        <v>--</v>
      </c>
      <c r="AJ409" t="str">
        <f t="shared" si="95"/>
        <v>GND</v>
      </c>
      <c r="AK409">
        <f t="shared" si="96"/>
        <v>1320</v>
      </c>
      <c r="AL409" t="str">
        <f t="shared" si="97"/>
        <v>---</v>
      </c>
      <c r="AT409" t="str">
        <f t="shared" si="88"/>
        <v>B3B_B1_P</v>
      </c>
      <c r="AU409" t="str">
        <f t="shared" si="89"/>
        <v>--</v>
      </c>
    </row>
    <row r="410" spans="1:47" x14ac:dyDescent="0.25">
      <c r="A410" t="str">
        <f t="shared" si="84"/>
        <v>J2-C46</v>
      </c>
      <c r="B410" t="str">
        <f t="shared" si="85"/>
        <v>B3B_B1_N</v>
      </c>
      <c r="C410" t="str">
        <f t="shared" si="86"/>
        <v>J2-B3B_B1_N</v>
      </c>
      <c r="D410" t="str">
        <f t="shared" si="87"/>
        <v>J2-C46</v>
      </c>
      <c r="E410" t="s">
        <v>410</v>
      </c>
      <c r="F410" t="s">
        <v>335</v>
      </c>
      <c r="G410" t="s">
        <v>660</v>
      </c>
      <c r="L410" t="s">
        <v>463</v>
      </c>
      <c r="M410" t="s">
        <v>428</v>
      </c>
      <c r="N410">
        <v>8.0045999999999999</v>
      </c>
      <c r="AB410" t="str">
        <f>B2B!D407</f>
        <v>J2</v>
      </c>
      <c r="AC410" t="str">
        <f>B2B!E407</f>
        <v>C45</v>
      </c>
      <c r="AD410" t="str">
        <f t="shared" si="90"/>
        <v>J2-C45</v>
      </c>
      <c r="AE410" t="str">
        <f t="shared" si="91"/>
        <v>B3B_B1_P</v>
      </c>
      <c r="AF410" t="str">
        <f t="shared" si="92"/>
        <v>Y67</v>
      </c>
      <c r="AG410">
        <f t="shared" si="93"/>
        <v>35.470799999999997</v>
      </c>
      <c r="AH410" t="str">
        <f>IF(IFERROR(IF(IF(AF410="--",INDEX(D:D,MATCH(AE410,INDEX(B:B,MATCH(AE410,B:B,)+1):B10924,)+MATCH(AE410,B:B,)))=D410,VLOOKUP(AE410,B:D,3,0),IF(AF410="--",INDEX(D:D,MATCH(AE410,INDEX(B:B,MATCH(AE410,B:B,)+1):B10924,)+MATCH(AE410,B:B,)),"---")),"---")=AD410,"---",IFERROR(IF(IF(AF410="--",INDEX(D:D,MATCH(AE410,INDEX(B:B,MATCH(AE410,B:B,)+1):B10924,)+MATCH(AE410,B:B,)))=AD410,VLOOKUP(AE410,B:D,3,0),IF(AF410="--",INDEX(D:D,MATCH(AE410,INDEX(B:B,MATCH(AE410,B:B,)+1):B10924,)+MATCH(AE410,B:B,)),"---")),"---"))</f>
        <v>---</v>
      </c>
      <c r="AI410" t="str">
        <f t="shared" si="94"/>
        <v>--</v>
      </c>
      <c r="AJ410" t="str">
        <f t="shared" si="95"/>
        <v>B3B_B1_P</v>
      </c>
      <c r="AK410">
        <f t="shared" si="96"/>
        <v>2</v>
      </c>
      <c r="AL410" t="str">
        <f t="shared" si="97"/>
        <v>Y67</v>
      </c>
      <c r="AT410" t="str">
        <f t="shared" si="88"/>
        <v>B3B_B1_N</v>
      </c>
      <c r="AU410" t="str">
        <f t="shared" si="89"/>
        <v>--</v>
      </c>
    </row>
    <row r="411" spans="1:47" x14ac:dyDescent="0.25">
      <c r="A411" t="str">
        <f t="shared" si="84"/>
        <v>J2-C47</v>
      </c>
      <c r="B411" t="str">
        <f t="shared" si="85"/>
        <v>B3B_B2_P</v>
      </c>
      <c r="C411" t="str">
        <f t="shared" si="86"/>
        <v>J2-B3B_B2_P</v>
      </c>
      <c r="D411" t="str">
        <f t="shared" si="87"/>
        <v>J2-C47</v>
      </c>
      <c r="E411" t="s">
        <v>410</v>
      </c>
      <c r="F411" t="s">
        <v>336</v>
      </c>
      <c r="G411" t="s">
        <v>681</v>
      </c>
      <c r="L411" t="s">
        <v>461</v>
      </c>
      <c r="M411" t="s">
        <v>428</v>
      </c>
      <c r="N411">
        <v>8.0038999999999998</v>
      </c>
      <c r="AB411" t="str">
        <f>B2B!D408</f>
        <v>J2</v>
      </c>
      <c r="AC411" t="str">
        <f>B2B!E408</f>
        <v>C46</v>
      </c>
      <c r="AD411" t="str">
        <f t="shared" si="90"/>
        <v>J2-C46</v>
      </c>
      <c r="AE411" t="str">
        <f t="shared" si="91"/>
        <v>B3B_B1_N</v>
      </c>
      <c r="AF411" t="str">
        <f t="shared" si="92"/>
        <v>Y65</v>
      </c>
      <c r="AG411">
        <f t="shared" si="93"/>
        <v>35.6965</v>
      </c>
      <c r="AH411" t="str">
        <f>IF(IFERROR(IF(IF(AF411="--",INDEX(D:D,MATCH(AE411,INDEX(B:B,MATCH(AE411,B:B,)+1):B10925,)+MATCH(AE411,B:B,)))=D411,VLOOKUP(AE411,B:D,3,0),IF(AF411="--",INDEX(D:D,MATCH(AE411,INDEX(B:B,MATCH(AE411,B:B,)+1):B10925,)+MATCH(AE411,B:B,)),"---")),"---")=AD411,"---",IFERROR(IF(IF(AF411="--",INDEX(D:D,MATCH(AE411,INDEX(B:B,MATCH(AE411,B:B,)+1):B10925,)+MATCH(AE411,B:B,)))=AD411,VLOOKUP(AE411,B:D,3,0),IF(AF411="--",INDEX(D:D,MATCH(AE411,INDEX(B:B,MATCH(AE411,B:B,)+1):B10925,)+MATCH(AE411,B:B,)),"---")),"---"))</f>
        <v>---</v>
      </c>
      <c r="AI411" t="str">
        <f t="shared" si="94"/>
        <v>--</v>
      </c>
      <c r="AJ411" t="str">
        <f t="shared" si="95"/>
        <v>B3B_B1_N</v>
      </c>
      <c r="AK411">
        <f t="shared" si="96"/>
        <v>2</v>
      </c>
      <c r="AL411" t="str">
        <f t="shared" si="97"/>
        <v>Y65</v>
      </c>
      <c r="AT411" t="str">
        <f t="shared" si="88"/>
        <v>B3B_B2_P</v>
      </c>
      <c r="AU411" t="str">
        <f t="shared" si="89"/>
        <v>--</v>
      </c>
    </row>
    <row r="412" spans="1:47" x14ac:dyDescent="0.25">
      <c r="A412" t="str">
        <f t="shared" si="84"/>
        <v>J2-C48</v>
      </c>
      <c r="B412" t="str">
        <f t="shared" si="85"/>
        <v>B3B_B2_N</v>
      </c>
      <c r="C412" t="str">
        <f t="shared" si="86"/>
        <v>J2-B3B_B2_N</v>
      </c>
      <c r="D412" t="str">
        <f t="shared" si="87"/>
        <v>J2-C48</v>
      </c>
      <c r="E412" t="s">
        <v>410</v>
      </c>
      <c r="F412" t="s">
        <v>337</v>
      </c>
      <c r="G412" t="s">
        <v>679</v>
      </c>
      <c r="L412" t="s">
        <v>768</v>
      </c>
      <c r="M412" t="s">
        <v>428</v>
      </c>
      <c r="N412">
        <v>14.8782</v>
      </c>
      <c r="AB412" t="str">
        <f>B2B!D409</f>
        <v>J2</v>
      </c>
      <c r="AC412" t="str">
        <f>B2B!E409</f>
        <v>C47</v>
      </c>
      <c r="AD412" t="str">
        <f t="shared" si="90"/>
        <v>J2-C47</v>
      </c>
      <c r="AE412" t="str">
        <f t="shared" si="91"/>
        <v>B3B_B2_P</v>
      </c>
      <c r="AF412" t="str">
        <f t="shared" si="92"/>
        <v>Y77</v>
      </c>
      <c r="AG412">
        <f t="shared" si="93"/>
        <v>33.545400000000001</v>
      </c>
      <c r="AH412" t="str">
        <f>IF(IFERROR(IF(IF(AF412="--",INDEX(D:D,MATCH(AE412,INDEX(B:B,MATCH(AE412,B:B,)+1):B10926,)+MATCH(AE412,B:B,)))=D412,VLOOKUP(AE412,B:D,3,0),IF(AF412="--",INDEX(D:D,MATCH(AE412,INDEX(B:B,MATCH(AE412,B:B,)+1):B10926,)+MATCH(AE412,B:B,)),"---")),"---")=AD412,"---",IFERROR(IF(IF(AF412="--",INDEX(D:D,MATCH(AE412,INDEX(B:B,MATCH(AE412,B:B,)+1):B10926,)+MATCH(AE412,B:B,)))=AD412,VLOOKUP(AE412,B:D,3,0),IF(AF412="--",INDEX(D:D,MATCH(AE412,INDEX(B:B,MATCH(AE412,B:B,)+1):B10926,)+MATCH(AE412,B:B,)),"---")),"---"))</f>
        <v>---</v>
      </c>
      <c r="AI412" t="str">
        <f t="shared" si="94"/>
        <v>--</v>
      </c>
      <c r="AJ412" t="str">
        <f t="shared" si="95"/>
        <v>B3B_B2_P</v>
      </c>
      <c r="AK412">
        <f t="shared" si="96"/>
        <v>2</v>
      </c>
      <c r="AL412" t="str">
        <f t="shared" si="97"/>
        <v>Y77</v>
      </c>
      <c r="AT412" t="str">
        <f t="shared" si="88"/>
        <v>B3B_B2_N</v>
      </c>
      <c r="AU412" t="str">
        <f t="shared" si="89"/>
        <v>--</v>
      </c>
    </row>
    <row r="413" spans="1:47" x14ac:dyDescent="0.25">
      <c r="A413" t="str">
        <f t="shared" si="84"/>
        <v>J2-C49</v>
      </c>
      <c r="B413" t="str">
        <f t="shared" si="85"/>
        <v>B3B_B3_P</v>
      </c>
      <c r="C413" t="str">
        <f t="shared" si="86"/>
        <v>J2-B3B_B3_P</v>
      </c>
      <c r="D413" t="str">
        <f t="shared" si="87"/>
        <v>J2-C49</v>
      </c>
      <c r="E413" t="s">
        <v>410</v>
      </c>
      <c r="F413" t="s">
        <v>338</v>
      </c>
      <c r="G413" t="s">
        <v>684</v>
      </c>
      <c r="L413" t="s">
        <v>766</v>
      </c>
      <c r="M413" t="s">
        <v>428</v>
      </c>
      <c r="N413">
        <v>14.854900000000001</v>
      </c>
      <c r="AB413" t="str">
        <f>B2B!D410</f>
        <v>J2</v>
      </c>
      <c r="AC413" t="str">
        <f>B2B!E410</f>
        <v>C48</v>
      </c>
      <c r="AD413" t="str">
        <f t="shared" si="90"/>
        <v>J2-C48</v>
      </c>
      <c r="AE413" t="str">
        <f t="shared" si="91"/>
        <v>B3B_B2_N</v>
      </c>
      <c r="AF413" t="str">
        <f t="shared" si="92"/>
        <v>Y74</v>
      </c>
      <c r="AG413">
        <f t="shared" si="93"/>
        <v>33.680700000000002</v>
      </c>
      <c r="AH413" t="str">
        <f>IF(IFERROR(IF(IF(AF413="--",INDEX(D:D,MATCH(AE413,INDEX(B:B,MATCH(AE413,B:B,)+1):B10927,)+MATCH(AE413,B:B,)))=D413,VLOOKUP(AE413,B:D,3,0),IF(AF413="--",INDEX(D:D,MATCH(AE413,INDEX(B:B,MATCH(AE413,B:B,)+1):B10927,)+MATCH(AE413,B:B,)),"---")),"---")=AD413,"---",IFERROR(IF(IF(AF413="--",INDEX(D:D,MATCH(AE413,INDEX(B:B,MATCH(AE413,B:B,)+1):B10927,)+MATCH(AE413,B:B,)))=AD413,VLOOKUP(AE413,B:D,3,0),IF(AF413="--",INDEX(D:D,MATCH(AE413,INDEX(B:B,MATCH(AE413,B:B,)+1):B10927,)+MATCH(AE413,B:B,)),"---")),"---"))</f>
        <v>---</v>
      </c>
      <c r="AI413" t="str">
        <f t="shared" si="94"/>
        <v>--</v>
      </c>
      <c r="AJ413" t="str">
        <f t="shared" si="95"/>
        <v>B3B_B2_N</v>
      </c>
      <c r="AK413">
        <f t="shared" si="96"/>
        <v>2</v>
      </c>
      <c r="AL413" t="str">
        <f t="shared" si="97"/>
        <v>Y74</v>
      </c>
      <c r="AT413" t="str">
        <f t="shared" si="88"/>
        <v>B3B_B3_P</v>
      </c>
      <c r="AU413" t="str">
        <f t="shared" si="89"/>
        <v>--</v>
      </c>
    </row>
    <row r="414" spans="1:47" x14ac:dyDescent="0.25">
      <c r="A414" t="str">
        <f t="shared" si="84"/>
        <v>J2-C50</v>
      </c>
      <c r="B414" t="str">
        <f t="shared" si="85"/>
        <v>B3B_B3_N</v>
      </c>
      <c r="C414" t="str">
        <f t="shared" si="86"/>
        <v>J2-B3B_B3_N</v>
      </c>
      <c r="D414" t="str">
        <f t="shared" si="87"/>
        <v>J2-C50</v>
      </c>
      <c r="E414" t="s">
        <v>410</v>
      </c>
      <c r="F414" t="s">
        <v>339</v>
      </c>
      <c r="G414" t="s">
        <v>683</v>
      </c>
      <c r="L414" t="s">
        <v>773</v>
      </c>
      <c r="M414" t="s">
        <v>428</v>
      </c>
      <c r="N414">
        <v>9.3561999999999994</v>
      </c>
      <c r="AB414" t="str">
        <f>B2B!D411</f>
        <v>J2</v>
      </c>
      <c r="AC414" t="str">
        <f>B2B!E411</f>
        <v>C49</v>
      </c>
      <c r="AD414" t="str">
        <f t="shared" si="90"/>
        <v>J2-C49</v>
      </c>
      <c r="AE414" t="str">
        <f t="shared" si="91"/>
        <v>B3B_B3_P</v>
      </c>
      <c r="AF414" t="str">
        <f t="shared" si="92"/>
        <v>AG83</v>
      </c>
      <c r="AG414">
        <f t="shared" si="93"/>
        <v>34.8264</v>
      </c>
      <c r="AH414" t="str">
        <f>IF(IFERROR(IF(IF(AF414="--",INDEX(D:D,MATCH(AE414,INDEX(B:B,MATCH(AE414,B:B,)+1):B10928,)+MATCH(AE414,B:B,)))=D414,VLOOKUP(AE414,B:D,3,0),IF(AF414="--",INDEX(D:D,MATCH(AE414,INDEX(B:B,MATCH(AE414,B:B,)+1):B10928,)+MATCH(AE414,B:B,)),"---")),"---")=AD414,"---",IFERROR(IF(IF(AF414="--",INDEX(D:D,MATCH(AE414,INDEX(B:B,MATCH(AE414,B:B,)+1):B10928,)+MATCH(AE414,B:B,)))=AD414,VLOOKUP(AE414,B:D,3,0),IF(AF414="--",INDEX(D:D,MATCH(AE414,INDEX(B:B,MATCH(AE414,B:B,)+1):B10928,)+MATCH(AE414,B:B,)),"---")),"---"))</f>
        <v>---</v>
      </c>
      <c r="AI414" t="str">
        <f t="shared" si="94"/>
        <v>--</v>
      </c>
      <c r="AJ414" t="str">
        <f t="shared" si="95"/>
        <v>B3B_B3_P</v>
      </c>
      <c r="AK414">
        <f t="shared" si="96"/>
        <v>2</v>
      </c>
      <c r="AL414" t="str">
        <f t="shared" si="97"/>
        <v>AG83</v>
      </c>
      <c r="AT414" t="str">
        <f t="shared" si="88"/>
        <v>B3B_B3_N</v>
      </c>
      <c r="AU414" t="str">
        <f t="shared" si="89"/>
        <v>--</v>
      </c>
    </row>
    <row r="415" spans="1:47" x14ac:dyDescent="0.25">
      <c r="A415" t="str">
        <f t="shared" si="84"/>
        <v>J2-C51</v>
      </c>
      <c r="B415" t="str">
        <f t="shared" si="85"/>
        <v>VCCIO_3B_B</v>
      </c>
      <c r="C415" t="str">
        <f t="shared" si="86"/>
        <v>J2-VCCIO_3B_B</v>
      </c>
      <c r="D415" t="str">
        <f t="shared" si="87"/>
        <v>J2-C51</v>
      </c>
      <c r="E415" t="s">
        <v>410</v>
      </c>
      <c r="F415" t="s">
        <v>340</v>
      </c>
      <c r="G415" t="s">
        <v>969</v>
      </c>
      <c r="L415" t="s">
        <v>771</v>
      </c>
      <c r="M415" t="s">
        <v>428</v>
      </c>
      <c r="N415">
        <v>9.3419000000000008</v>
      </c>
      <c r="AB415" t="str">
        <f>B2B!D412</f>
        <v>J2</v>
      </c>
      <c r="AC415" t="str">
        <f>B2B!E412</f>
        <v>C50</v>
      </c>
      <c r="AD415" t="str">
        <f t="shared" si="90"/>
        <v>J2-C50</v>
      </c>
      <c r="AE415" t="str">
        <f t="shared" si="91"/>
        <v>B3B_B3_N</v>
      </c>
      <c r="AF415" t="str">
        <f t="shared" si="92"/>
        <v>AC83</v>
      </c>
      <c r="AG415">
        <f t="shared" si="93"/>
        <v>34.756700000000002</v>
      </c>
      <c r="AH415" t="str">
        <f>IF(IFERROR(IF(IF(AF415="--",INDEX(D:D,MATCH(AE415,INDEX(B:B,MATCH(AE415,B:B,)+1):B10929,)+MATCH(AE415,B:B,)))=D415,VLOOKUP(AE415,B:D,3,0),IF(AF415="--",INDEX(D:D,MATCH(AE415,INDEX(B:B,MATCH(AE415,B:B,)+1):B10929,)+MATCH(AE415,B:B,)),"---")),"---")=AD415,"---",IFERROR(IF(IF(AF415="--",INDEX(D:D,MATCH(AE415,INDEX(B:B,MATCH(AE415,B:B,)+1):B10929,)+MATCH(AE415,B:B,)))=AD415,VLOOKUP(AE415,B:D,3,0),IF(AF415="--",INDEX(D:D,MATCH(AE415,INDEX(B:B,MATCH(AE415,B:B,)+1):B10929,)+MATCH(AE415,B:B,)),"---")),"---"))</f>
        <v>---</v>
      </c>
      <c r="AI415" t="str">
        <f t="shared" si="94"/>
        <v>--</v>
      </c>
      <c r="AJ415" t="str">
        <f t="shared" si="95"/>
        <v>B3B_B3_N</v>
      </c>
      <c r="AK415">
        <f t="shared" si="96"/>
        <v>2</v>
      </c>
      <c r="AL415" t="str">
        <f t="shared" si="97"/>
        <v>AC83</v>
      </c>
      <c r="AT415" t="str">
        <f t="shared" si="88"/>
        <v>VCCIO_3B_B</v>
      </c>
      <c r="AU415" t="str">
        <f t="shared" si="89"/>
        <v>--</v>
      </c>
    </row>
    <row r="416" spans="1:47" x14ac:dyDescent="0.25">
      <c r="A416" t="str">
        <f t="shared" si="84"/>
        <v>J2-C52</v>
      </c>
      <c r="B416" t="str">
        <f t="shared" si="85"/>
        <v>B3B_B4_P</v>
      </c>
      <c r="C416" t="str">
        <f t="shared" si="86"/>
        <v>J2-B3B_B4_P</v>
      </c>
      <c r="D416" t="str">
        <f t="shared" si="87"/>
        <v>J2-C52</v>
      </c>
      <c r="E416" t="s">
        <v>410</v>
      </c>
      <c r="F416" t="s">
        <v>341</v>
      </c>
      <c r="G416" t="s">
        <v>687</v>
      </c>
      <c r="L416" t="s">
        <v>677</v>
      </c>
      <c r="M416" t="s">
        <v>428</v>
      </c>
      <c r="N416">
        <v>8.5437999999999992</v>
      </c>
      <c r="AB416" t="str">
        <f>B2B!D413</f>
        <v>J2</v>
      </c>
      <c r="AC416" t="str">
        <f>B2B!E413</f>
        <v>C51</v>
      </c>
      <c r="AD416" t="str">
        <f t="shared" si="90"/>
        <v>J2-C51</v>
      </c>
      <c r="AE416" t="str">
        <f t="shared" si="91"/>
        <v>VCCIO_3B_B</v>
      </c>
      <c r="AF416" t="str">
        <f t="shared" si="92"/>
        <v>AK57</v>
      </c>
      <c r="AG416">
        <f t="shared" si="93"/>
        <v>10.5807</v>
      </c>
      <c r="AH416" t="str">
        <f>IF(IFERROR(IF(IF(AF416="--",INDEX(D:D,MATCH(AE416,INDEX(B:B,MATCH(AE416,B:B,)+1):B10930,)+MATCH(AE416,B:B,)))=D416,VLOOKUP(AE416,B:D,3,0),IF(AF416="--",INDEX(D:D,MATCH(AE416,INDEX(B:B,MATCH(AE416,B:B,)+1):B10930,)+MATCH(AE416,B:B,)),"---")),"---")=AD416,"---",IFERROR(IF(IF(AF416="--",INDEX(D:D,MATCH(AE416,INDEX(B:B,MATCH(AE416,B:B,)+1):B10930,)+MATCH(AE416,B:B,)))=AD416,VLOOKUP(AE416,B:D,3,0),IF(AF416="--",INDEX(D:D,MATCH(AE416,INDEX(B:B,MATCH(AE416,B:B,)+1):B10930,)+MATCH(AE416,B:B,)),"---")),"---"))</f>
        <v>---</v>
      </c>
      <c r="AI416" t="str">
        <f t="shared" si="94"/>
        <v>--</v>
      </c>
      <c r="AJ416" t="str">
        <f t="shared" si="95"/>
        <v>VCCIO_3B_B</v>
      </c>
      <c r="AK416">
        <f t="shared" si="96"/>
        <v>7</v>
      </c>
      <c r="AL416" t="str">
        <f t="shared" si="97"/>
        <v>AK57</v>
      </c>
      <c r="AT416" t="str">
        <f t="shared" si="88"/>
        <v>B3B_B4_P</v>
      </c>
      <c r="AU416" t="str">
        <f t="shared" si="89"/>
        <v>--</v>
      </c>
    </row>
    <row r="417" spans="1:47" x14ac:dyDescent="0.25">
      <c r="A417" t="str">
        <f t="shared" si="84"/>
        <v>J2-C53</v>
      </c>
      <c r="B417" t="str">
        <f t="shared" si="85"/>
        <v>B3B_B4_N</v>
      </c>
      <c r="C417" t="str">
        <f t="shared" si="86"/>
        <v>J2-B3B_B4_N</v>
      </c>
      <c r="D417" t="str">
        <f t="shared" si="87"/>
        <v>J2-C53</v>
      </c>
      <c r="E417" t="s">
        <v>410</v>
      </c>
      <c r="F417" t="s">
        <v>342</v>
      </c>
      <c r="G417" t="s">
        <v>685</v>
      </c>
      <c r="L417" t="s">
        <v>675</v>
      </c>
      <c r="M417" t="s">
        <v>428</v>
      </c>
      <c r="N417">
        <v>8.5516000000000005</v>
      </c>
      <c r="AB417" t="str">
        <f>B2B!D414</f>
        <v>J2</v>
      </c>
      <c r="AC417" t="str">
        <f>B2B!E414</f>
        <v>C52</v>
      </c>
      <c r="AD417" t="str">
        <f t="shared" si="90"/>
        <v>J2-C52</v>
      </c>
      <c r="AE417" t="str">
        <f t="shared" si="91"/>
        <v>B3B_B4_P</v>
      </c>
      <c r="AF417" t="str">
        <f t="shared" si="92"/>
        <v>AG72</v>
      </c>
      <c r="AG417">
        <f t="shared" si="93"/>
        <v>35.660899999999998</v>
      </c>
      <c r="AH417" t="str">
        <f>IF(IFERROR(IF(IF(AF417="--",INDEX(D:D,MATCH(AE417,INDEX(B:B,MATCH(AE417,B:B,)+1):B10931,)+MATCH(AE417,B:B,)))=D417,VLOOKUP(AE417,B:D,3,0),IF(AF417="--",INDEX(D:D,MATCH(AE417,INDEX(B:B,MATCH(AE417,B:B,)+1):B10931,)+MATCH(AE417,B:B,)),"---")),"---")=AD417,"---",IFERROR(IF(IF(AF417="--",INDEX(D:D,MATCH(AE417,INDEX(B:B,MATCH(AE417,B:B,)+1):B10931,)+MATCH(AE417,B:B,)))=AD417,VLOOKUP(AE417,B:D,3,0),IF(AF417="--",INDEX(D:D,MATCH(AE417,INDEX(B:B,MATCH(AE417,B:B,)+1):B10931,)+MATCH(AE417,B:B,)),"---")),"---"))</f>
        <v>---</v>
      </c>
      <c r="AI417" t="str">
        <f t="shared" si="94"/>
        <v>--</v>
      </c>
      <c r="AJ417" t="str">
        <f t="shared" si="95"/>
        <v>B3B_B4_P</v>
      </c>
      <c r="AK417">
        <f t="shared" si="96"/>
        <v>2</v>
      </c>
      <c r="AL417" t="str">
        <f t="shared" si="97"/>
        <v>AG72</v>
      </c>
      <c r="AT417" t="str">
        <f t="shared" si="88"/>
        <v>B3B_B4_N</v>
      </c>
      <c r="AU417" t="str">
        <f t="shared" si="89"/>
        <v>--</v>
      </c>
    </row>
    <row r="418" spans="1:47" x14ac:dyDescent="0.25">
      <c r="A418" t="str">
        <f t="shared" si="84"/>
        <v>J2-C54</v>
      </c>
      <c r="B418" t="str">
        <f t="shared" si="85"/>
        <v>B3B_B5_P</v>
      </c>
      <c r="C418" t="str">
        <f t="shared" si="86"/>
        <v>J2-B3B_B5_P</v>
      </c>
      <c r="D418" t="str">
        <f t="shared" si="87"/>
        <v>J2-C54</v>
      </c>
      <c r="E418" t="s">
        <v>410</v>
      </c>
      <c r="F418" t="s">
        <v>343</v>
      </c>
      <c r="G418" t="s">
        <v>691</v>
      </c>
      <c r="L418" t="s">
        <v>778</v>
      </c>
      <c r="M418" t="s">
        <v>428</v>
      </c>
      <c r="N418">
        <v>9.7529000000000003</v>
      </c>
      <c r="AB418" t="str">
        <f>B2B!D415</f>
        <v>J2</v>
      </c>
      <c r="AC418" t="str">
        <f>B2B!E415</f>
        <v>C53</v>
      </c>
      <c r="AD418" t="str">
        <f t="shared" si="90"/>
        <v>J2-C53</v>
      </c>
      <c r="AE418" t="str">
        <f t="shared" si="91"/>
        <v>B3B_B4_N</v>
      </c>
      <c r="AF418" t="str">
        <f t="shared" si="92"/>
        <v>AG75</v>
      </c>
      <c r="AG418">
        <f t="shared" si="93"/>
        <v>35.701999999999998</v>
      </c>
      <c r="AH418" t="str">
        <f>IF(IFERROR(IF(IF(AF418="--",INDEX(D:D,MATCH(AE418,INDEX(B:B,MATCH(AE418,B:B,)+1):B10932,)+MATCH(AE418,B:B,)))=D418,VLOOKUP(AE418,B:D,3,0),IF(AF418="--",INDEX(D:D,MATCH(AE418,INDEX(B:B,MATCH(AE418,B:B,)+1):B10932,)+MATCH(AE418,B:B,)),"---")),"---")=AD418,"---",IFERROR(IF(IF(AF418="--",INDEX(D:D,MATCH(AE418,INDEX(B:B,MATCH(AE418,B:B,)+1):B10932,)+MATCH(AE418,B:B,)))=AD418,VLOOKUP(AE418,B:D,3,0),IF(AF418="--",INDEX(D:D,MATCH(AE418,INDEX(B:B,MATCH(AE418,B:B,)+1):B10932,)+MATCH(AE418,B:B,)),"---")),"---"))</f>
        <v>---</v>
      </c>
      <c r="AI418" t="str">
        <f t="shared" si="94"/>
        <v>--</v>
      </c>
      <c r="AJ418" t="str">
        <f t="shared" si="95"/>
        <v>B3B_B4_N</v>
      </c>
      <c r="AK418">
        <f t="shared" si="96"/>
        <v>2</v>
      </c>
      <c r="AL418" t="str">
        <f t="shared" si="97"/>
        <v>AG75</v>
      </c>
      <c r="AT418" t="str">
        <f t="shared" si="88"/>
        <v>B3B_B5_P</v>
      </c>
      <c r="AU418" t="str">
        <f t="shared" si="89"/>
        <v>--</v>
      </c>
    </row>
    <row r="419" spans="1:47" x14ac:dyDescent="0.25">
      <c r="A419" t="str">
        <f t="shared" si="84"/>
        <v>J2-C55</v>
      </c>
      <c r="B419" t="str">
        <f t="shared" si="85"/>
        <v>B3B_B5_N</v>
      </c>
      <c r="C419" t="str">
        <f t="shared" si="86"/>
        <v>J2-B3B_B5_N</v>
      </c>
      <c r="D419" t="str">
        <f t="shared" si="87"/>
        <v>J2-C55</v>
      </c>
      <c r="E419" t="s">
        <v>410</v>
      </c>
      <c r="F419" t="s">
        <v>344</v>
      </c>
      <c r="G419" t="s">
        <v>689</v>
      </c>
      <c r="L419" t="s">
        <v>776</v>
      </c>
      <c r="M419" t="s">
        <v>428</v>
      </c>
      <c r="N419">
        <v>9.7769999999999992</v>
      </c>
      <c r="AB419" t="str">
        <f>B2B!D416</f>
        <v>J2</v>
      </c>
      <c r="AC419" t="str">
        <f>B2B!E416</f>
        <v>C54</v>
      </c>
      <c r="AD419" t="str">
        <f t="shared" si="90"/>
        <v>J2-C54</v>
      </c>
      <c r="AE419" t="str">
        <f t="shared" si="91"/>
        <v>B3B_B5_P</v>
      </c>
      <c r="AF419" t="str">
        <f t="shared" si="92"/>
        <v>AC79</v>
      </c>
      <c r="AG419">
        <f t="shared" si="93"/>
        <v>38.599600000000002</v>
      </c>
      <c r="AH419" t="str">
        <f>IF(IFERROR(IF(IF(AF419="--",INDEX(D:D,MATCH(AE419,INDEX(B:B,MATCH(AE419,B:B,)+1):B10933,)+MATCH(AE419,B:B,)))=D419,VLOOKUP(AE419,B:D,3,0),IF(AF419="--",INDEX(D:D,MATCH(AE419,INDEX(B:B,MATCH(AE419,B:B,)+1):B10933,)+MATCH(AE419,B:B,)),"---")),"---")=AD419,"---",IFERROR(IF(IF(AF419="--",INDEX(D:D,MATCH(AE419,INDEX(B:B,MATCH(AE419,B:B,)+1):B10933,)+MATCH(AE419,B:B,)))=AD419,VLOOKUP(AE419,B:D,3,0),IF(AF419="--",INDEX(D:D,MATCH(AE419,INDEX(B:B,MATCH(AE419,B:B,)+1):B10933,)+MATCH(AE419,B:B,)),"---")),"---"))</f>
        <v>---</v>
      </c>
      <c r="AI419" t="str">
        <f t="shared" si="94"/>
        <v>--</v>
      </c>
      <c r="AJ419" t="str">
        <f t="shared" si="95"/>
        <v>B3B_B5_P</v>
      </c>
      <c r="AK419">
        <f t="shared" si="96"/>
        <v>2</v>
      </c>
      <c r="AL419" t="str">
        <f t="shared" si="97"/>
        <v>AC79</v>
      </c>
      <c r="AT419" t="str">
        <f t="shared" si="88"/>
        <v>B3B_B5_N</v>
      </c>
      <c r="AU419" t="str">
        <f t="shared" si="89"/>
        <v>--</v>
      </c>
    </row>
    <row r="420" spans="1:47" x14ac:dyDescent="0.25">
      <c r="A420" t="str">
        <f t="shared" si="84"/>
        <v>J2-C56</v>
      </c>
      <c r="B420" t="str">
        <f t="shared" si="85"/>
        <v>B3B_B6_P</v>
      </c>
      <c r="C420" t="str">
        <f t="shared" si="86"/>
        <v>J2-B3B_B6_P</v>
      </c>
      <c r="D420" t="str">
        <f t="shared" si="87"/>
        <v>J2-C56</v>
      </c>
      <c r="E420" t="s">
        <v>410</v>
      </c>
      <c r="F420" t="s">
        <v>345</v>
      </c>
      <c r="G420" t="s">
        <v>695</v>
      </c>
      <c r="L420" t="s">
        <v>682</v>
      </c>
      <c r="M420" t="s">
        <v>428</v>
      </c>
      <c r="N420">
        <v>9.2713999999999999</v>
      </c>
      <c r="AB420" t="str">
        <f>B2B!D417</f>
        <v>J2</v>
      </c>
      <c r="AC420" t="str">
        <f>B2B!E417</f>
        <v>C55</v>
      </c>
      <c r="AD420" t="str">
        <f t="shared" si="90"/>
        <v>J2-C55</v>
      </c>
      <c r="AE420" t="str">
        <f t="shared" si="91"/>
        <v>B3B_B5_N</v>
      </c>
      <c r="AF420" t="str">
        <f t="shared" si="92"/>
        <v>AG79</v>
      </c>
      <c r="AG420">
        <f t="shared" si="93"/>
        <v>38.708599999999997</v>
      </c>
      <c r="AH420" t="str">
        <f>IF(IFERROR(IF(IF(AF420="--",INDEX(D:D,MATCH(AE420,INDEX(B:B,MATCH(AE420,B:B,)+1):B10934,)+MATCH(AE420,B:B,)))=D420,VLOOKUP(AE420,B:D,3,0),IF(AF420="--",INDEX(D:D,MATCH(AE420,INDEX(B:B,MATCH(AE420,B:B,)+1):B10934,)+MATCH(AE420,B:B,)),"---")),"---")=AD420,"---",IFERROR(IF(IF(AF420="--",INDEX(D:D,MATCH(AE420,INDEX(B:B,MATCH(AE420,B:B,)+1):B10934,)+MATCH(AE420,B:B,)))=AD420,VLOOKUP(AE420,B:D,3,0),IF(AF420="--",INDEX(D:D,MATCH(AE420,INDEX(B:B,MATCH(AE420,B:B,)+1):B10934,)+MATCH(AE420,B:B,)),"---")),"---"))</f>
        <v>---</v>
      </c>
      <c r="AI420" t="str">
        <f t="shared" si="94"/>
        <v>--</v>
      </c>
      <c r="AJ420" t="str">
        <f t="shared" si="95"/>
        <v>B3B_B5_N</v>
      </c>
      <c r="AK420">
        <f t="shared" si="96"/>
        <v>2</v>
      </c>
      <c r="AL420" t="str">
        <f t="shared" si="97"/>
        <v>AG79</v>
      </c>
      <c r="AT420" t="str">
        <f t="shared" si="88"/>
        <v>B3B_B6_P</v>
      </c>
      <c r="AU420" t="str">
        <f t="shared" si="89"/>
        <v>--</v>
      </c>
    </row>
    <row r="421" spans="1:47" x14ac:dyDescent="0.25">
      <c r="A421" t="str">
        <f t="shared" si="84"/>
        <v>J2-C57</v>
      </c>
      <c r="B421" t="str">
        <f t="shared" si="85"/>
        <v>B3B_B6_N</v>
      </c>
      <c r="C421" t="str">
        <f t="shared" si="86"/>
        <v>J2-B3B_B6_N</v>
      </c>
      <c r="D421" t="str">
        <f t="shared" si="87"/>
        <v>J2-C57</v>
      </c>
      <c r="E421" t="s">
        <v>410</v>
      </c>
      <c r="F421" t="s">
        <v>346</v>
      </c>
      <c r="G421" t="s">
        <v>693</v>
      </c>
      <c r="L421" t="s">
        <v>680</v>
      </c>
      <c r="M421" t="s">
        <v>428</v>
      </c>
      <c r="N421">
        <v>9.2777999999999992</v>
      </c>
      <c r="AB421" t="str">
        <f>B2B!D418</f>
        <v>J2</v>
      </c>
      <c r="AC421" t="str">
        <f>B2B!E418</f>
        <v>C56</v>
      </c>
      <c r="AD421" t="str">
        <f t="shared" si="90"/>
        <v>J2-C56</v>
      </c>
      <c r="AE421" t="str">
        <f t="shared" si="91"/>
        <v>B3B_B6_P</v>
      </c>
      <c r="AF421" t="str">
        <f t="shared" si="92"/>
        <v>AC68</v>
      </c>
      <c r="AG421">
        <f t="shared" si="93"/>
        <v>39.747500000000002</v>
      </c>
      <c r="AH421" t="str">
        <f>IF(IFERROR(IF(IF(AF421="--",INDEX(D:D,MATCH(AE421,INDEX(B:B,MATCH(AE421,B:B,)+1):B10935,)+MATCH(AE421,B:B,)))=D421,VLOOKUP(AE421,B:D,3,0),IF(AF421="--",INDEX(D:D,MATCH(AE421,INDEX(B:B,MATCH(AE421,B:B,)+1):B10935,)+MATCH(AE421,B:B,)),"---")),"---")=AD421,"---",IFERROR(IF(IF(AF421="--",INDEX(D:D,MATCH(AE421,INDEX(B:B,MATCH(AE421,B:B,)+1):B10935,)+MATCH(AE421,B:B,)))=AD421,VLOOKUP(AE421,B:D,3,0),IF(AF421="--",INDEX(D:D,MATCH(AE421,INDEX(B:B,MATCH(AE421,B:B,)+1):B10935,)+MATCH(AE421,B:B,)),"---")),"---"))</f>
        <v>---</v>
      </c>
      <c r="AI421" t="str">
        <f t="shared" si="94"/>
        <v>--</v>
      </c>
      <c r="AJ421" t="str">
        <f t="shared" si="95"/>
        <v>B3B_B6_P</v>
      </c>
      <c r="AK421">
        <f t="shared" si="96"/>
        <v>2</v>
      </c>
      <c r="AL421" t="str">
        <f t="shared" si="97"/>
        <v>AC68</v>
      </c>
      <c r="AT421" t="str">
        <f t="shared" si="88"/>
        <v>B3B_B6_N</v>
      </c>
      <c r="AU421" t="str">
        <f t="shared" si="89"/>
        <v>--</v>
      </c>
    </row>
    <row r="422" spans="1:47" x14ac:dyDescent="0.25">
      <c r="A422" t="str">
        <f t="shared" si="84"/>
        <v>J2-C58</v>
      </c>
      <c r="B422" t="str">
        <f t="shared" si="85"/>
        <v>GND</v>
      </c>
      <c r="C422" t="str">
        <f t="shared" si="86"/>
        <v>J2-GND</v>
      </c>
      <c r="D422" t="str">
        <f t="shared" si="87"/>
        <v>J2-C58</v>
      </c>
      <c r="E422" t="s">
        <v>410</v>
      </c>
      <c r="F422" t="s">
        <v>347</v>
      </c>
      <c r="G422" t="s">
        <v>433</v>
      </c>
      <c r="L422" t="s">
        <v>469</v>
      </c>
      <c r="M422" t="s">
        <v>428</v>
      </c>
      <c r="N422">
        <v>10.9419</v>
      </c>
      <c r="AB422" t="str">
        <f>B2B!D419</f>
        <v>J2</v>
      </c>
      <c r="AC422" t="str">
        <f>B2B!E419</f>
        <v>C57</v>
      </c>
      <c r="AD422" t="str">
        <f t="shared" si="90"/>
        <v>J2-C57</v>
      </c>
      <c r="AE422" t="str">
        <f t="shared" si="91"/>
        <v>B3B_B6_N</v>
      </c>
      <c r="AF422" t="str">
        <f t="shared" si="92"/>
        <v>AC72</v>
      </c>
      <c r="AG422">
        <f t="shared" si="93"/>
        <v>39.550400000000003</v>
      </c>
      <c r="AH422" t="str">
        <f>IF(IFERROR(IF(IF(AF422="--",INDEX(D:D,MATCH(AE422,INDEX(B:B,MATCH(AE422,B:B,)+1):B10936,)+MATCH(AE422,B:B,)))=D422,VLOOKUP(AE422,B:D,3,0),IF(AF422="--",INDEX(D:D,MATCH(AE422,INDEX(B:B,MATCH(AE422,B:B,)+1):B10936,)+MATCH(AE422,B:B,)),"---")),"---")=AD422,"---",IFERROR(IF(IF(AF422="--",INDEX(D:D,MATCH(AE422,INDEX(B:B,MATCH(AE422,B:B,)+1):B10936,)+MATCH(AE422,B:B,)))=AD422,VLOOKUP(AE422,B:D,3,0),IF(AF422="--",INDEX(D:D,MATCH(AE422,INDEX(B:B,MATCH(AE422,B:B,)+1):B10936,)+MATCH(AE422,B:B,)),"---")),"---"))</f>
        <v>---</v>
      </c>
      <c r="AI422" t="str">
        <f t="shared" si="94"/>
        <v>--</v>
      </c>
      <c r="AJ422" t="str">
        <f t="shared" si="95"/>
        <v>B3B_B6_N</v>
      </c>
      <c r="AK422">
        <f t="shared" si="96"/>
        <v>2</v>
      </c>
      <c r="AL422" t="str">
        <f t="shared" si="97"/>
        <v>AC72</v>
      </c>
      <c r="AT422" t="str">
        <f t="shared" si="88"/>
        <v>GND</v>
      </c>
      <c r="AU422" t="str">
        <f t="shared" si="89"/>
        <v>--</v>
      </c>
    </row>
    <row r="423" spans="1:47" x14ac:dyDescent="0.25">
      <c r="A423" t="str">
        <f t="shared" si="84"/>
        <v>J2-C59</v>
      </c>
      <c r="B423" t="str">
        <f t="shared" si="85"/>
        <v>12.0V</v>
      </c>
      <c r="C423" t="str">
        <f t="shared" si="86"/>
        <v>J2-12.0V</v>
      </c>
      <c r="D423" t="str">
        <f t="shared" si="87"/>
        <v>J2-C59</v>
      </c>
      <c r="E423" t="s">
        <v>410</v>
      </c>
      <c r="F423" t="s">
        <v>348</v>
      </c>
      <c r="G423" t="s">
        <v>443</v>
      </c>
      <c r="L423" t="s">
        <v>467</v>
      </c>
      <c r="M423" t="s">
        <v>428</v>
      </c>
      <c r="N423">
        <v>10.9427</v>
      </c>
      <c r="AB423" t="str">
        <f>B2B!D420</f>
        <v>J2</v>
      </c>
      <c r="AC423" t="str">
        <f>B2B!E420</f>
        <v>C58</v>
      </c>
      <c r="AD423" t="str">
        <f t="shared" si="90"/>
        <v>J2-C58</v>
      </c>
      <c r="AE423" t="str">
        <f t="shared" si="91"/>
        <v>GND</v>
      </c>
      <c r="AF423" t="str">
        <f t="shared" si="92"/>
        <v>---</v>
      </c>
      <c r="AG423" t="str">
        <f t="shared" si="93"/>
        <v>---</v>
      </c>
      <c r="AH423" t="str">
        <f>IF(IFERROR(IF(IF(AF423="--",INDEX(D:D,MATCH(AE423,INDEX(B:B,MATCH(AE423,B:B,)+1):B10937,)+MATCH(AE423,B:B,)))=D423,VLOOKUP(AE423,B:D,3,0),IF(AF423="--",INDEX(D:D,MATCH(AE423,INDEX(B:B,MATCH(AE423,B:B,)+1):B10937,)+MATCH(AE423,B:B,)),"---")),"---")=AD423,"---",IFERROR(IF(IF(AF423="--",INDEX(D:D,MATCH(AE423,INDEX(B:B,MATCH(AE423,B:B,)+1):B10937,)+MATCH(AE423,B:B,)))=AD423,VLOOKUP(AE423,B:D,3,0),IF(AF423="--",INDEX(D:D,MATCH(AE423,INDEX(B:B,MATCH(AE423,B:B,)+1):B10937,)+MATCH(AE423,B:B,)),"---")),"---"))</f>
        <v>---</v>
      </c>
      <c r="AI423" t="str">
        <f t="shared" si="94"/>
        <v>--</v>
      </c>
      <c r="AJ423" t="str">
        <f t="shared" si="95"/>
        <v>GND</v>
      </c>
      <c r="AK423">
        <f t="shared" si="96"/>
        <v>1320</v>
      </c>
      <c r="AL423" t="str">
        <f t="shared" si="97"/>
        <v>---</v>
      </c>
      <c r="AT423" t="str">
        <f t="shared" si="88"/>
        <v>12.0V</v>
      </c>
      <c r="AU423" t="str">
        <f t="shared" si="89"/>
        <v>--</v>
      </c>
    </row>
    <row r="424" spans="1:47" x14ac:dyDescent="0.25">
      <c r="A424" t="str">
        <f t="shared" si="84"/>
        <v>J2-C60</v>
      </c>
      <c r="B424" t="str">
        <f t="shared" si="85"/>
        <v>12.0V</v>
      </c>
      <c r="C424" t="str">
        <f t="shared" si="86"/>
        <v>J2-12.0V</v>
      </c>
      <c r="D424" t="str">
        <f t="shared" si="87"/>
        <v>J2-C60</v>
      </c>
      <c r="E424" t="s">
        <v>410</v>
      </c>
      <c r="F424" t="s">
        <v>349</v>
      </c>
      <c r="G424" t="s">
        <v>443</v>
      </c>
      <c r="L424" t="s">
        <v>573</v>
      </c>
      <c r="M424" t="s">
        <v>428</v>
      </c>
      <c r="N424">
        <v>8.2629000000000001</v>
      </c>
      <c r="AB424" t="str">
        <f>B2B!D421</f>
        <v>J2</v>
      </c>
      <c r="AC424" t="str">
        <f>B2B!E421</f>
        <v>C59</v>
      </c>
      <c r="AD424" t="str">
        <f t="shared" si="90"/>
        <v>J2-C59</v>
      </c>
      <c r="AE424" t="str">
        <f t="shared" si="91"/>
        <v>12.0V</v>
      </c>
      <c r="AF424" t="str">
        <f t="shared" si="92"/>
        <v>--</v>
      </c>
      <c r="AG424">
        <f t="shared" si="93"/>
        <v>105.446</v>
      </c>
      <c r="AH424" t="str">
        <f>IF(IFERROR(IF(IF(AF424="--",INDEX(D:D,MATCH(AE424,INDEX(B:B,MATCH(AE424,B:B,)+1):B10938,)+MATCH(AE424,B:B,)))=D424,VLOOKUP(AE424,B:D,3,0),IF(AF424="--",INDEX(D:D,MATCH(AE424,INDEX(B:B,MATCH(AE424,B:B,)+1):B10938,)+MATCH(AE424,B:B,)),"---")),"---")=AD424,"---",IFERROR(IF(IF(AF424="--",INDEX(D:D,MATCH(AE424,INDEX(B:B,MATCH(AE424,B:B,)+1):B10938,)+MATCH(AE424,B:B,)))=AD424,VLOOKUP(AE424,B:D,3,0),IF(AF424="--",INDEX(D:D,MATCH(AE424,INDEX(B:B,MATCH(AE424,B:B,)+1):B10938,)+MATCH(AE424,B:B,)),"---")),"---"))</f>
        <v>J1-A60</v>
      </c>
      <c r="AI424" t="str">
        <f t="shared" si="94"/>
        <v>--</v>
      </c>
      <c r="AJ424" t="str">
        <f t="shared" si="95"/>
        <v>12.0V</v>
      </c>
      <c r="AK424">
        <f t="shared" si="96"/>
        <v>64</v>
      </c>
      <c r="AL424" t="str">
        <f t="shared" si="97"/>
        <v>--</v>
      </c>
      <c r="AT424" t="str">
        <f t="shared" si="88"/>
        <v>12.0V</v>
      </c>
      <c r="AU424" t="str">
        <f t="shared" si="89"/>
        <v>--</v>
      </c>
    </row>
    <row r="425" spans="1:47" x14ac:dyDescent="0.25">
      <c r="A425" t="str">
        <f t="shared" si="84"/>
        <v>J2-D1</v>
      </c>
      <c r="B425" t="str">
        <f t="shared" si="85"/>
        <v>GTSR4A_RXCLK_P</v>
      </c>
      <c r="C425" t="str">
        <f t="shared" si="86"/>
        <v>J2-GTSR4A_RXCLK_P</v>
      </c>
      <c r="D425" t="str">
        <f t="shared" si="87"/>
        <v>J2-D1</v>
      </c>
      <c r="E425" t="s">
        <v>410</v>
      </c>
      <c r="F425" t="s">
        <v>350</v>
      </c>
      <c r="G425" t="s">
        <v>970</v>
      </c>
      <c r="L425" t="s">
        <v>571</v>
      </c>
      <c r="M425" t="s">
        <v>428</v>
      </c>
      <c r="N425">
        <v>8.2393999999999998</v>
      </c>
      <c r="AB425" t="str">
        <f>B2B!D422</f>
        <v>J2</v>
      </c>
      <c r="AC425" t="str">
        <f>B2B!E422</f>
        <v>C60</v>
      </c>
      <c r="AD425" t="str">
        <f t="shared" si="90"/>
        <v>J2-C60</v>
      </c>
      <c r="AE425" t="str">
        <f t="shared" si="91"/>
        <v>12.0V</v>
      </c>
      <c r="AF425" t="str">
        <f t="shared" si="92"/>
        <v>--</v>
      </c>
      <c r="AG425">
        <f t="shared" si="93"/>
        <v>105.446</v>
      </c>
      <c r="AH425" t="str">
        <f>IF(IFERROR(IF(IF(AF425="--",INDEX(D:D,MATCH(AE425,INDEX(B:B,MATCH(AE425,B:B,)+1):B10939,)+MATCH(AE425,B:B,)))=D425,VLOOKUP(AE425,B:D,3,0),IF(AF425="--",INDEX(D:D,MATCH(AE425,INDEX(B:B,MATCH(AE425,B:B,)+1):B10939,)+MATCH(AE425,B:B,)),"---")),"---")=AD425,"---",IFERROR(IF(IF(AF425="--",INDEX(D:D,MATCH(AE425,INDEX(B:B,MATCH(AE425,B:B,)+1):B10939,)+MATCH(AE425,B:B,)))=AD425,VLOOKUP(AE425,B:D,3,0),IF(AF425="--",INDEX(D:D,MATCH(AE425,INDEX(B:B,MATCH(AE425,B:B,)+1):B10939,)+MATCH(AE425,B:B,)),"---")),"---"))</f>
        <v>J1-A60</v>
      </c>
      <c r="AI425" t="str">
        <f t="shared" si="94"/>
        <v>--</v>
      </c>
      <c r="AJ425" t="str">
        <f t="shared" si="95"/>
        <v>12.0V</v>
      </c>
      <c r="AK425">
        <f t="shared" si="96"/>
        <v>64</v>
      </c>
      <c r="AL425" t="str">
        <f t="shared" si="97"/>
        <v>--</v>
      </c>
      <c r="AT425" t="str">
        <f t="shared" si="88"/>
        <v>GTSR4A_RXCLK_P</v>
      </c>
      <c r="AU425" t="str">
        <f t="shared" si="89"/>
        <v>--</v>
      </c>
    </row>
    <row r="426" spans="1:47" x14ac:dyDescent="0.25">
      <c r="A426" t="str">
        <f t="shared" si="84"/>
        <v>J2-D2</v>
      </c>
      <c r="B426" t="str">
        <f t="shared" si="85"/>
        <v>GTSR4A_RXCLK_N</v>
      </c>
      <c r="C426" t="str">
        <f t="shared" si="86"/>
        <v>J2-GTSR4A_RXCLK_N</v>
      </c>
      <c r="D426" t="str">
        <f t="shared" si="87"/>
        <v>J2-D2</v>
      </c>
      <c r="E426" t="s">
        <v>410</v>
      </c>
      <c r="F426" t="s">
        <v>351</v>
      </c>
      <c r="G426" t="s">
        <v>971</v>
      </c>
      <c r="L426" t="s">
        <v>474</v>
      </c>
      <c r="M426" t="s">
        <v>428</v>
      </c>
      <c r="N426">
        <v>7.65</v>
      </c>
      <c r="AB426" t="str">
        <f>B2B!D423</f>
        <v>J2</v>
      </c>
      <c r="AC426" t="str">
        <f>B2B!E423</f>
        <v>D1</v>
      </c>
      <c r="AD426" t="str">
        <f t="shared" si="90"/>
        <v>J2-D1</v>
      </c>
      <c r="AE426" t="str">
        <f t="shared" si="91"/>
        <v>GTSR4A_RXCLK_P</v>
      </c>
      <c r="AF426" t="str">
        <f t="shared" si="92"/>
        <v>BC29</v>
      </c>
      <c r="AG426">
        <f t="shared" si="93"/>
        <v>20.340800000000002</v>
      </c>
      <c r="AH426" t="str">
        <f>IF(IFERROR(IF(IF(AF426="--",INDEX(D:D,MATCH(AE426,INDEX(B:B,MATCH(AE426,B:B,)+1):B10940,)+MATCH(AE426,B:B,)))=D426,VLOOKUP(AE426,B:D,3,0),IF(AF426="--",INDEX(D:D,MATCH(AE426,INDEX(B:B,MATCH(AE426,B:B,)+1):B10940,)+MATCH(AE426,B:B,)),"---")),"---")=AD426,"---",IFERROR(IF(IF(AF426="--",INDEX(D:D,MATCH(AE426,INDEX(B:B,MATCH(AE426,B:B,)+1):B10940,)+MATCH(AE426,B:B,)))=AD426,VLOOKUP(AE426,B:D,3,0),IF(AF426="--",INDEX(D:D,MATCH(AE426,INDEX(B:B,MATCH(AE426,B:B,)+1):B10940,)+MATCH(AE426,B:B,)),"---")),"---"))</f>
        <v>---</v>
      </c>
      <c r="AI426" t="str">
        <f t="shared" si="94"/>
        <v>--</v>
      </c>
      <c r="AJ426" t="str">
        <f t="shared" si="95"/>
        <v>GTSR4A_RXCLK_P</v>
      </c>
      <c r="AK426">
        <f t="shared" si="96"/>
        <v>2</v>
      </c>
      <c r="AL426" t="str">
        <f t="shared" si="97"/>
        <v>BC29</v>
      </c>
      <c r="AT426" t="str">
        <f t="shared" si="88"/>
        <v>GTSR4A_RXCLK_N</v>
      </c>
      <c r="AU426" t="str">
        <f t="shared" si="89"/>
        <v>--</v>
      </c>
    </row>
    <row r="427" spans="1:47" x14ac:dyDescent="0.25">
      <c r="A427" t="str">
        <f t="shared" si="84"/>
        <v>J2-D3</v>
      </c>
      <c r="B427" t="str">
        <f t="shared" si="85"/>
        <v>GND</v>
      </c>
      <c r="C427" t="str">
        <f t="shared" si="86"/>
        <v>J2-GND</v>
      </c>
      <c r="D427" t="str">
        <f t="shared" si="87"/>
        <v>J2-D3</v>
      </c>
      <c r="E427" t="s">
        <v>410</v>
      </c>
      <c r="F427" t="s">
        <v>352</v>
      </c>
      <c r="G427" t="s">
        <v>433</v>
      </c>
      <c r="L427" t="s">
        <v>472</v>
      </c>
      <c r="M427" t="s">
        <v>428</v>
      </c>
      <c r="N427">
        <v>7.6532</v>
      </c>
      <c r="AB427" t="str">
        <f>B2B!D424</f>
        <v>J2</v>
      </c>
      <c r="AC427" t="str">
        <f>B2B!E424</f>
        <v>D2</v>
      </c>
      <c r="AD427" t="str">
        <f t="shared" si="90"/>
        <v>J2-D2</v>
      </c>
      <c r="AE427" t="str">
        <f t="shared" si="91"/>
        <v>GTSR4A_RXCLK_N</v>
      </c>
      <c r="AF427" t="str">
        <f t="shared" si="92"/>
        <v>BC25</v>
      </c>
      <c r="AG427">
        <f t="shared" si="93"/>
        <v>20.326000000000001</v>
      </c>
      <c r="AH427" t="str">
        <f>IF(IFERROR(IF(IF(AF427="--",INDEX(D:D,MATCH(AE427,INDEX(B:B,MATCH(AE427,B:B,)+1):B10941,)+MATCH(AE427,B:B,)))=D427,VLOOKUP(AE427,B:D,3,0),IF(AF427="--",INDEX(D:D,MATCH(AE427,INDEX(B:B,MATCH(AE427,B:B,)+1):B10941,)+MATCH(AE427,B:B,)),"---")),"---")=AD427,"---",IFERROR(IF(IF(AF427="--",INDEX(D:D,MATCH(AE427,INDEX(B:B,MATCH(AE427,B:B,)+1):B10941,)+MATCH(AE427,B:B,)))=AD427,VLOOKUP(AE427,B:D,3,0),IF(AF427="--",INDEX(D:D,MATCH(AE427,INDEX(B:B,MATCH(AE427,B:B,)+1):B10941,)+MATCH(AE427,B:B,)),"---")),"---"))</f>
        <v>---</v>
      </c>
      <c r="AI427" t="str">
        <f t="shared" si="94"/>
        <v>--</v>
      </c>
      <c r="AJ427" t="str">
        <f t="shared" si="95"/>
        <v>GTSR4A_RXCLK_N</v>
      </c>
      <c r="AK427">
        <f t="shared" si="96"/>
        <v>2</v>
      </c>
      <c r="AL427" t="str">
        <f t="shared" si="97"/>
        <v>BC25</v>
      </c>
      <c r="AT427" t="str">
        <f t="shared" si="88"/>
        <v>GND</v>
      </c>
      <c r="AU427" t="str">
        <f t="shared" si="89"/>
        <v>--</v>
      </c>
    </row>
    <row r="428" spans="1:47" x14ac:dyDescent="0.25">
      <c r="A428" t="str">
        <f t="shared" si="84"/>
        <v>J2-D4</v>
      </c>
      <c r="B428" t="str">
        <f t="shared" si="85"/>
        <v>GTSR4A_TX0_P</v>
      </c>
      <c r="C428" t="str">
        <f t="shared" si="86"/>
        <v>J2-GTSR4A_TX0_P</v>
      </c>
      <c r="D428" t="str">
        <f t="shared" si="87"/>
        <v>J2-D4</v>
      </c>
      <c r="E428" t="s">
        <v>410</v>
      </c>
      <c r="F428" t="s">
        <v>353</v>
      </c>
      <c r="G428" t="s">
        <v>972</v>
      </c>
      <c r="L428" t="s">
        <v>578</v>
      </c>
      <c r="M428" t="s">
        <v>428</v>
      </c>
      <c r="N428">
        <v>9.0181000000000004</v>
      </c>
      <c r="AB428" t="str">
        <f>B2B!D425</f>
        <v>J2</v>
      </c>
      <c r="AC428" t="str">
        <f>B2B!E425</f>
        <v>D3</v>
      </c>
      <c r="AD428" t="str">
        <f t="shared" si="90"/>
        <v>J2-D3</v>
      </c>
      <c r="AE428" t="str">
        <f t="shared" si="91"/>
        <v>GND</v>
      </c>
      <c r="AF428" t="str">
        <f t="shared" si="92"/>
        <v>---</v>
      </c>
      <c r="AG428" t="str">
        <f t="shared" si="93"/>
        <v>---</v>
      </c>
      <c r="AH428" t="str">
        <f>IF(IFERROR(IF(IF(AF428="--",INDEX(D:D,MATCH(AE428,INDEX(B:B,MATCH(AE428,B:B,)+1):B10942,)+MATCH(AE428,B:B,)))=D428,VLOOKUP(AE428,B:D,3,0),IF(AF428="--",INDEX(D:D,MATCH(AE428,INDEX(B:B,MATCH(AE428,B:B,)+1):B10942,)+MATCH(AE428,B:B,)),"---")),"---")=AD428,"---",IFERROR(IF(IF(AF428="--",INDEX(D:D,MATCH(AE428,INDEX(B:B,MATCH(AE428,B:B,)+1):B10942,)+MATCH(AE428,B:B,)))=AD428,VLOOKUP(AE428,B:D,3,0),IF(AF428="--",INDEX(D:D,MATCH(AE428,INDEX(B:B,MATCH(AE428,B:B,)+1):B10942,)+MATCH(AE428,B:B,)),"---")),"---"))</f>
        <v>---</v>
      </c>
      <c r="AI428" t="str">
        <f t="shared" si="94"/>
        <v>--</v>
      </c>
      <c r="AJ428" t="str">
        <f t="shared" si="95"/>
        <v>GND</v>
      </c>
      <c r="AK428">
        <f t="shared" si="96"/>
        <v>1320</v>
      </c>
      <c r="AL428" t="str">
        <f t="shared" si="97"/>
        <v>---</v>
      </c>
      <c r="AT428" t="str">
        <f t="shared" si="88"/>
        <v>GTSR4A_TX0_P</v>
      </c>
      <c r="AU428" t="str">
        <f t="shared" si="89"/>
        <v>--</v>
      </c>
    </row>
    <row r="429" spans="1:47" x14ac:dyDescent="0.25">
      <c r="A429" t="str">
        <f t="shared" si="84"/>
        <v>J2-D5</v>
      </c>
      <c r="B429" t="str">
        <f t="shared" si="85"/>
        <v>GTSR4A_TX0_N</v>
      </c>
      <c r="C429" t="str">
        <f t="shared" si="86"/>
        <v>J2-GTSR4A_TX0_N</v>
      </c>
      <c r="D429" t="str">
        <f t="shared" si="87"/>
        <v>J2-D5</v>
      </c>
      <c r="E429" t="s">
        <v>410</v>
      </c>
      <c r="F429" t="s">
        <v>354</v>
      </c>
      <c r="G429" t="s">
        <v>973</v>
      </c>
      <c r="L429" t="s">
        <v>576</v>
      </c>
      <c r="M429" t="s">
        <v>428</v>
      </c>
      <c r="N429">
        <v>9.0190999999999999</v>
      </c>
      <c r="AB429" t="str">
        <f>B2B!D426</f>
        <v>J2</v>
      </c>
      <c r="AC429" t="str">
        <f>B2B!E426</f>
        <v>D4</v>
      </c>
      <c r="AD429" t="str">
        <f t="shared" si="90"/>
        <v>J2-D4</v>
      </c>
      <c r="AE429" t="str">
        <f t="shared" si="91"/>
        <v>GTSR4A_TX0_P</v>
      </c>
      <c r="AF429" t="str">
        <f t="shared" si="92"/>
        <v>BY7</v>
      </c>
      <c r="AG429">
        <f t="shared" si="93"/>
        <v>7.8994</v>
      </c>
      <c r="AH429" t="str">
        <f>IF(IFERROR(IF(IF(AF429="--",INDEX(D:D,MATCH(AE429,INDEX(B:B,MATCH(AE429,B:B,)+1):B10943,)+MATCH(AE429,B:B,)))=D429,VLOOKUP(AE429,B:D,3,0),IF(AF429="--",INDEX(D:D,MATCH(AE429,INDEX(B:B,MATCH(AE429,B:B,)+1):B10943,)+MATCH(AE429,B:B,)),"---")),"---")=AD429,"---",IFERROR(IF(IF(AF429="--",INDEX(D:D,MATCH(AE429,INDEX(B:B,MATCH(AE429,B:B,)+1):B10943,)+MATCH(AE429,B:B,)))=AD429,VLOOKUP(AE429,B:D,3,0),IF(AF429="--",INDEX(D:D,MATCH(AE429,INDEX(B:B,MATCH(AE429,B:B,)+1):B10943,)+MATCH(AE429,B:B,)),"---")),"---"))</f>
        <v>---</v>
      </c>
      <c r="AI429" t="str">
        <f t="shared" si="94"/>
        <v>--</v>
      </c>
      <c r="AJ429" t="str">
        <f t="shared" si="95"/>
        <v>GTSR4A_TX0_P</v>
      </c>
      <c r="AK429">
        <f t="shared" si="96"/>
        <v>2</v>
      </c>
      <c r="AL429" t="str">
        <f t="shared" si="97"/>
        <v>BY7</v>
      </c>
      <c r="AT429" t="str">
        <f t="shared" si="88"/>
        <v>GTSR4A_TX0_N</v>
      </c>
      <c r="AU429" t="str">
        <f t="shared" si="89"/>
        <v>--</v>
      </c>
    </row>
    <row r="430" spans="1:47" x14ac:dyDescent="0.25">
      <c r="A430" t="str">
        <f t="shared" si="84"/>
        <v>J2-D6</v>
      </c>
      <c r="B430" t="str">
        <f t="shared" si="85"/>
        <v>GND</v>
      </c>
      <c r="C430" t="str">
        <f t="shared" si="86"/>
        <v>J2-GND</v>
      </c>
      <c r="D430" t="str">
        <f t="shared" si="87"/>
        <v>J2-D6</v>
      </c>
      <c r="E430" t="s">
        <v>410</v>
      </c>
      <c r="F430" t="s">
        <v>355</v>
      </c>
      <c r="G430" t="s">
        <v>433</v>
      </c>
      <c r="L430" t="s">
        <v>479</v>
      </c>
      <c r="M430" t="s">
        <v>428</v>
      </c>
      <c r="N430">
        <v>8.1550999999999991</v>
      </c>
      <c r="AB430" t="str">
        <f>B2B!D427</f>
        <v>J2</v>
      </c>
      <c r="AC430" t="str">
        <f>B2B!E427</f>
        <v>D5</v>
      </c>
      <c r="AD430" t="str">
        <f t="shared" si="90"/>
        <v>J2-D5</v>
      </c>
      <c r="AE430" t="str">
        <f t="shared" si="91"/>
        <v>GTSR4A_TX0_N</v>
      </c>
      <c r="AF430" t="str">
        <f t="shared" si="92"/>
        <v>BY10</v>
      </c>
      <c r="AG430">
        <f t="shared" si="93"/>
        <v>7.9446000000000003</v>
      </c>
      <c r="AH430" t="str">
        <f>IF(IFERROR(IF(IF(AF430="--",INDEX(D:D,MATCH(AE430,INDEX(B:B,MATCH(AE430,B:B,)+1):B10944,)+MATCH(AE430,B:B,)))=D430,VLOOKUP(AE430,B:D,3,0),IF(AF430="--",INDEX(D:D,MATCH(AE430,INDEX(B:B,MATCH(AE430,B:B,)+1):B10944,)+MATCH(AE430,B:B,)),"---")),"---")=AD430,"---",IFERROR(IF(IF(AF430="--",INDEX(D:D,MATCH(AE430,INDEX(B:B,MATCH(AE430,B:B,)+1):B10944,)+MATCH(AE430,B:B,)))=AD430,VLOOKUP(AE430,B:D,3,0),IF(AF430="--",INDEX(D:D,MATCH(AE430,INDEX(B:B,MATCH(AE430,B:B,)+1):B10944,)+MATCH(AE430,B:B,)),"---")),"---"))</f>
        <v>---</v>
      </c>
      <c r="AI430" t="str">
        <f t="shared" si="94"/>
        <v>--</v>
      </c>
      <c r="AJ430" t="str">
        <f t="shared" si="95"/>
        <v>GTSR4A_TX0_N</v>
      </c>
      <c r="AK430">
        <f t="shared" si="96"/>
        <v>2</v>
      </c>
      <c r="AL430" t="str">
        <f t="shared" si="97"/>
        <v>BY10</v>
      </c>
      <c r="AT430" t="str">
        <f t="shared" si="88"/>
        <v>GND</v>
      </c>
      <c r="AU430" t="str">
        <f t="shared" si="89"/>
        <v>--</v>
      </c>
    </row>
    <row r="431" spans="1:47" x14ac:dyDescent="0.25">
      <c r="A431" t="str">
        <f t="shared" si="84"/>
        <v>J2-D7</v>
      </c>
      <c r="B431" t="str">
        <f t="shared" si="85"/>
        <v>GTSR4A_TX2_P</v>
      </c>
      <c r="C431" t="str">
        <f t="shared" si="86"/>
        <v>J2-GTSR4A_TX2_P</v>
      </c>
      <c r="D431" t="str">
        <f t="shared" si="87"/>
        <v>J2-D7</v>
      </c>
      <c r="E431" t="s">
        <v>410</v>
      </c>
      <c r="F431" t="s">
        <v>356</v>
      </c>
      <c r="G431" t="s">
        <v>974</v>
      </c>
      <c r="L431" t="s">
        <v>477</v>
      </c>
      <c r="M431" t="s">
        <v>428</v>
      </c>
      <c r="N431">
        <v>8.1583000000000006</v>
      </c>
      <c r="AB431" t="str">
        <f>B2B!D428</f>
        <v>J2</v>
      </c>
      <c r="AC431" t="str">
        <f>B2B!E428</f>
        <v>D6</v>
      </c>
      <c r="AD431" t="str">
        <f t="shared" si="90"/>
        <v>J2-D6</v>
      </c>
      <c r="AE431" t="str">
        <f t="shared" si="91"/>
        <v>GND</v>
      </c>
      <c r="AF431" t="str">
        <f t="shared" si="92"/>
        <v>---</v>
      </c>
      <c r="AG431" t="str">
        <f t="shared" si="93"/>
        <v>---</v>
      </c>
      <c r="AH431" t="str">
        <f>IF(IFERROR(IF(IF(AF431="--",INDEX(D:D,MATCH(AE431,INDEX(B:B,MATCH(AE431,B:B,)+1):B10945,)+MATCH(AE431,B:B,)))=D431,VLOOKUP(AE431,B:D,3,0),IF(AF431="--",INDEX(D:D,MATCH(AE431,INDEX(B:B,MATCH(AE431,B:B,)+1):B10945,)+MATCH(AE431,B:B,)),"---")),"---")=AD431,"---",IFERROR(IF(IF(AF431="--",INDEX(D:D,MATCH(AE431,INDEX(B:B,MATCH(AE431,B:B,)+1):B10945,)+MATCH(AE431,B:B,)))=AD431,VLOOKUP(AE431,B:D,3,0),IF(AF431="--",INDEX(D:D,MATCH(AE431,INDEX(B:B,MATCH(AE431,B:B,)+1):B10945,)+MATCH(AE431,B:B,)),"---")),"---"))</f>
        <v>---</v>
      </c>
      <c r="AI431" t="str">
        <f t="shared" si="94"/>
        <v>--</v>
      </c>
      <c r="AJ431" t="str">
        <f t="shared" si="95"/>
        <v>GND</v>
      </c>
      <c r="AK431">
        <f t="shared" si="96"/>
        <v>1320</v>
      </c>
      <c r="AL431" t="str">
        <f t="shared" si="97"/>
        <v>---</v>
      </c>
      <c r="AT431" t="str">
        <f t="shared" si="88"/>
        <v>GTSR4A_TX2_P</v>
      </c>
      <c r="AU431" t="str">
        <f t="shared" si="89"/>
        <v>--</v>
      </c>
    </row>
    <row r="432" spans="1:47" x14ac:dyDescent="0.25">
      <c r="A432" t="str">
        <f t="shared" si="84"/>
        <v>J2-D8</v>
      </c>
      <c r="B432" t="str">
        <f t="shared" si="85"/>
        <v>GTSR4A_TX2_N</v>
      </c>
      <c r="C432" t="str">
        <f t="shared" si="86"/>
        <v>J2-GTSR4A_TX2_N</v>
      </c>
      <c r="D432" t="str">
        <f t="shared" si="87"/>
        <v>J2-D8</v>
      </c>
      <c r="E432" t="s">
        <v>410</v>
      </c>
      <c r="F432" t="s">
        <v>357</v>
      </c>
      <c r="G432" t="s">
        <v>975</v>
      </c>
      <c r="L432" t="s">
        <v>831</v>
      </c>
      <c r="M432" t="s">
        <v>428</v>
      </c>
      <c r="N432">
        <v>20.837</v>
      </c>
      <c r="AB432" t="str">
        <f>B2B!D429</f>
        <v>J2</v>
      </c>
      <c r="AC432" t="str">
        <f>B2B!E429</f>
        <v>D7</v>
      </c>
      <c r="AD432" t="str">
        <f t="shared" si="90"/>
        <v>J2-D7</v>
      </c>
      <c r="AE432" t="str">
        <f t="shared" si="91"/>
        <v>GTSR4A_TX2_P</v>
      </c>
      <c r="AF432" t="str">
        <f t="shared" si="92"/>
        <v>BL7</v>
      </c>
      <c r="AG432">
        <f t="shared" si="93"/>
        <v>8.4552999999999994</v>
      </c>
      <c r="AH432" t="str">
        <f>IF(IFERROR(IF(IF(AF432="--",INDEX(D:D,MATCH(AE432,INDEX(B:B,MATCH(AE432,B:B,)+1):B10946,)+MATCH(AE432,B:B,)))=D432,VLOOKUP(AE432,B:D,3,0),IF(AF432="--",INDEX(D:D,MATCH(AE432,INDEX(B:B,MATCH(AE432,B:B,)+1):B10946,)+MATCH(AE432,B:B,)),"---")),"---")=AD432,"---",IFERROR(IF(IF(AF432="--",INDEX(D:D,MATCH(AE432,INDEX(B:B,MATCH(AE432,B:B,)+1):B10946,)+MATCH(AE432,B:B,)))=AD432,VLOOKUP(AE432,B:D,3,0),IF(AF432="--",INDEX(D:D,MATCH(AE432,INDEX(B:B,MATCH(AE432,B:B,)+1):B10946,)+MATCH(AE432,B:B,)),"---")),"---"))</f>
        <v>---</v>
      </c>
      <c r="AI432" t="str">
        <f t="shared" si="94"/>
        <v>--</v>
      </c>
      <c r="AJ432" t="str">
        <f t="shared" si="95"/>
        <v>GTSR4A_TX2_P</v>
      </c>
      <c r="AK432">
        <f t="shared" si="96"/>
        <v>2</v>
      </c>
      <c r="AL432" t="str">
        <f t="shared" si="97"/>
        <v>BL7</v>
      </c>
      <c r="AT432" t="str">
        <f t="shared" si="88"/>
        <v>GTSR4A_TX2_N</v>
      </c>
      <c r="AU432" t="str">
        <f t="shared" si="89"/>
        <v>--</v>
      </c>
    </row>
    <row r="433" spans="1:47" x14ac:dyDescent="0.25">
      <c r="A433" t="str">
        <f t="shared" si="84"/>
        <v>J2-D9</v>
      </c>
      <c r="B433" t="str">
        <f t="shared" si="85"/>
        <v>GND</v>
      </c>
      <c r="C433" t="str">
        <f t="shared" si="86"/>
        <v>J2-GND</v>
      </c>
      <c r="D433" t="str">
        <f t="shared" si="87"/>
        <v>J2-D9</v>
      </c>
      <c r="E433" t="s">
        <v>410</v>
      </c>
      <c r="F433" t="s">
        <v>358</v>
      </c>
      <c r="G433" t="s">
        <v>433</v>
      </c>
      <c r="L433" t="s">
        <v>829</v>
      </c>
      <c r="M433" t="s">
        <v>428</v>
      </c>
      <c r="N433">
        <v>20.871099999999998</v>
      </c>
      <c r="AB433" t="str">
        <f>B2B!D430</f>
        <v>J2</v>
      </c>
      <c r="AC433" t="str">
        <f>B2B!E430</f>
        <v>D8</v>
      </c>
      <c r="AD433" t="str">
        <f t="shared" si="90"/>
        <v>J2-D8</v>
      </c>
      <c r="AE433" t="str">
        <f t="shared" si="91"/>
        <v>GTSR4A_TX2_N</v>
      </c>
      <c r="AF433" t="str">
        <f t="shared" si="92"/>
        <v>BL10</v>
      </c>
      <c r="AG433">
        <f t="shared" si="93"/>
        <v>8.4620999999999995</v>
      </c>
      <c r="AH433" t="str">
        <f>IF(IFERROR(IF(IF(AF433="--",INDEX(D:D,MATCH(AE433,INDEX(B:B,MATCH(AE433,B:B,)+1):B10947,)+MATCH(AE433,B:B,)))=D433,VLOOKUP(AE433,B:D,3,0),IF(AF433="--",INDEX(D:D,MATCH(AE433,INDEX(B:B,MATCH(AE433,B:B,)+1):B10947,)+MATCH(AE433,B:B,)),"---")),"---")=AD433,"---",IFERROR(IF(IF(AF433="--",INDEX(D:D,MATCH(AE433,INDEX(B:B,MATCH(AE433,B:B,)+1):B10947,)+MATCH(AE433,B:B,)))=AD433,VLOOKUP(AE433,B:D,3,0),IF(AF433="--",INDEX(D:D,MATCH(AE433,INDEX(B:B,MATCH(AE433,B:B,)+1):B10947,)+MATCH(AE433,B:B,)),"---")),"---"))</f>
        <v>---</v>
      </c>
      <c r="AI433" t="str">
        <f t="shared" si="94"/>
        <v>--</v>
      </c>
      <c r="AJ433" t="str">
        <f t="shared" si="95"/>
        <v>GTSR4A_TX2_N</v>
      </c>
      <c r="AK433">
        <f t="shared" si="96"/>
        <v>2</v>
      </c>
      <c r="AL433" t="str">
        <f t="shared" si="97"/>
        <v>BL10</v>
      </c>
      <c r="AT433" t="str">
        <f t="shared" si="88"/>
        <v>GND</v>
      </c>
      <c r="AU433" t="str">
        <f t="shared" si="89"/>
        <v>--</v>
      </c>
    </row>
    <row r="434" spans="1:47" x14ac:dyDescent="0.25">
      <c r="A434" t="str">
        <f t="shared" si="84"/>
        <v>J2-D10</v>
      </c>
      <c r="B434" t="str">
        <f t="shared" si="85"/>
        <v>GND</v>
      </c>
      <c r="C434" t="str">
        <f t="shared" si="86"/>
        <v>J2-GND</v>
      </c>
      <c r="D434" t="str">
        <f t="shared" si="87"/>
        <v>J2-D10</v>
      </c>
      <c r="E434" t="s">
        <v>410</v>
      </c>
      <c r="F434" t="s">
        <v>359</v>
      </c>
      <c r="G434" t="s">
        <v>433</v>
      </c>
      <c r="L434" t="s">
        <v>903</v>
      </c>
      <c r="M434" t="s">
        <v>428</v>
      </c>
      <c r="N434">
        <v>8.5787999999999993</v>
      </c>
      <c r="AB434" t="str">
        <f>B2B!D431</f>
        <v>J2</v>
      </c>
      <c r="AC434" t="str">
        <f>B2B!E431</f>
        <v>D9</v>
      </c>
      <c r="AD434" t="str">
        <f t="shared" si="90"/>
        <v>J2-D9</v>
      </c>
      <c r="AE434" t="str">
        <f t="shared" si="91"/>
        <v>GND</v>
      </c>
      <c r="AF434" t="str">
        <f t="shared" si="92"/>
        <v>---</v>
      </c>
      <c r="AG434" t="str">
        <f t="shared" si="93"/>
        <v>---</v>
      </c>
      <c r="AH434" t="str">
        <f>IF(IFERROR(IF(IF(AF434="--",INDEX(D:D,MATCH(AE434,INDEX(B:B,MATCH(AE434,B:B,)+1):B10948,)+MATCH(AE434,B:B,)))=D434,VLOOKUP(AE434,B:D,3,0),IF(AF434="--",INDEX(D:D,MATCH(AE434,INDEX(B:B,MATCH(AE434,B:B,)+1):B10948,)+MATCH(AE434,B:B,)),"---")),"---")=AD434,"---",IFERROR(IF(IF(AF434="--",INDEX(D:D,MATCH(AE434,INDEX(B:B,MATCH(AE434,B:B,)+1):B10948,)+MATCH(AE434,B:B,)))=AD434,VLOOKUP(AE434,B:D,3,0),IF(AF434="--",INDEX(D:D,MATCH(AE434,INDEX(B:B,MATCH(AE434,B:B,)+1):B10948,)+MATCH(AE434,B:B,)),"---")),"---"))</f>
        <v>---</v>
      </c>
      <c r="AI434" t="str">
        <f t="shared" si="94"/>
        <v>--</v>
      </c>
      <c r="AJ434" t="str">
        <f t="shared" si="95"/>
        <v>GND</v>
      </c>
      <c r="AK434">
        <f t="shared" si="96"/>
        <v>1320</v>
      </c>
      <c r="AL434" t="str">
        <f t="shared" si="97"/>
        <v>---</v>
      </c>
      <c r="AT434" t="str">
        <f t="shared" si="88"/>
        <v>GND</v>
      </c>
      <c r="AU434" t="str">
        <f t="shared" si="89"/>
        <v>--</v>
      </c>
    </row>
    <row r="435" spans="1:47" x14ac:dyDescent="0.25">
      <c r="A435" t="str">
        <f t="shared" si="84"/>
        <v>J2-D11</v>
      </c>
      <c r="B435" t="str">
        <f t="shared" si="85"/>
        <v>GTSR4B_RXCLK_P</v>
      </c>
      <c r="C435" t="str">
        <f t="shared" si="86"/>
        <v>J2-GTSR4B_RXCLK_P</v>
      </c>
      <c r="D435" t="str">
        <f t="shared" si="87"/>
        <v>J2-D11</v>
      </c>
      <c r="E435" t="s">
        <v>410</v>
      </c>
      <c r="F435" t="s">
        <v>360</v>
      </c>
      <c r="G435" t="s">
        <v>976</v>
      </c>
      <c r="L435" t="s">
        <v>902</v>
      </c>
      <c r="M435" t="s">
        <v>428</v>
      </c>
      <c r="N435">
        <v>8.5908999999999995</v>
      </c>
      <c r="AB435" t="str">
        <f>B2B!D432</f>
        <v>J2</v>
      </c>
      <c r="AC435" t="str">
        <f>B2B!E432</f>
        <v>D10</v>
      </c>
      <c r="AD435" t="str">
        <f t="shared" si="90"/>
        <v>J2-D10</v>
      </c>
      <c r="AE435" t="str">
        <f t="shared" si="91"/>
        <v>GND</v>
      </c>
      <c r="AF435" t="str">
        <f t="shared" si="92"/>
        <v>---</v>
      </c>
      <c r="AG435" t="str">
        <f t="shared" si="93"/>
        <v>---</v>
      </c>
      <c r="AH435" t="str">
        <f>IF(IFERROR(IF(IF(AF435="--",INDEX(D:D,MATCH(AE435,INDEX(B:B,MATCH(AE435,B:B,)+1):B10949,)+MATCH(AE435,B:B,)))=D435,VLOOKUP(AE435,B:D,3,0),IF(AF435="--",INDEX(D:D,MATCH(AE435,INDEX(B:B,MATCH(AE435,B:B,)+1):B10949,)+MATCH(AE435,B:B,)),"---")),"---")=AD435,"---",IFERROR(IF(IF(AF435="--",INDEX(D:D,MATCH(AE435,INDEX(B:B,MATCH(AE435,B:B,)+1):B10949,)+MATCH(AE435,B:B,)))=AD435,VLOOKUP(AE435,B:D,3,0),IF(AF435="--",INDEX(D:D,MATCH(AE435,INDEX(B:B,MATCH(AE435,B:B,)+1):B10949,)+MATCH(AE435,B:B,)),"---")),"---"))</f>
        <v>---</v>
      </c>
      <c r="AI435" t="str">
        <f t="shared" si="94"/>
        <v>--</v>
      </c>
      <c r="AJ435" t="str">
        <f t="shared" si="95"/>
        <v>GND</v>
      </c>
      <c r="AK435">
        <f t="shared" si="96"/>
        <v>1320</v>
      </c>
      <c r="AL435" t="str">
        <f t="shared" si="97"/>
        <v>---</v>
      </c>
      <c r="AT435" t="str">
        <f t="shared" si="88"/>
        <v>GTSR4B_RXCLK_P</v>
      </c>
      <c r="AU435" t="str">
        <f t="shared" si="89"/>
        <v>--</v>
      </c>
    </row>
    <row r="436" spans="1:47" x14ac:dyDescent="0.25">
      <c r="A436" t="str">
        <f t="shared" si="84"/>
        <v>J2-D12</v>
      </c>
      <c r="B436" t="str">
        <f t="shared" si="85"/>
        <v>GTSR4B_RXCLK_N</v>
      </c>
      <c r="C436" t="str">
        <f t="shared" si="86"/>
        <v>J2-GTSR4B_RXCLK_N</v>
      </c>
      <c r="D436" t="str">
        <f t="shared" si="87"/>
        <v>J2-D12</v>
      </c>
      <c r="E436" t="s">
        <v>410</v>
      </c>
      <c r="F436" t="s">
        <v>361</v>
      </c>
      <c r="G436" t="s">
        <v>977</v>
      </c>
      <c r="L436" t="s">
        <v>836</v>
      </c>
      <c r="M436" t="s">
        <v>428</v>
      </c>
      <c r="N436">
        <v>9.7707999999999995</v>
      </c>
      <c r="AB436" t="str">
        <f>B2B!D433</f>
        <v>J2</v>
      </c>
      <c r="AC436" t="str">
        <f>B2B!E433</f>
        <v>D11</v>
      </c>
      <c r="AD436" t="str">
        <f t="shared" si="90"/>
        <v>J2-D11</v>
      </c>
      <c r="AE436" t="str">
        <f t="shared" si="91"/>
        <v>GTSR4B_RXCLK_P</v>
      </c>
      <c r="AF436" t="str">
        <f t="shared" si="92"/>
        <v>AY16</v>
      </c>
      <c r="AG436">
        <f t="shared" si="93"/>
        <v>15.2759</v>
      </c>
      <c r="AH436" t="str">
        <f>IF(IFERROR(IF(IF(AF436="--",INDEX(D:D,MATCH(AE436,INDEX(B:B,MATCH(AE436,B:B,)+1):B10950,)+MATCH(AE436,B:B,)))=D436,VLOOKUP(AE436,B:D,3,0),IF(AF436="--",INDEX(D:D,MATCH(AE436,INDEX(B:B,MATCH(AE436,B:B,)+1):B10950,)+MATCH(AE436,B:B,)),"---")),"---")=AD436,"---",IFERROR(IF(IF(AF436="--",INDEX(D:D,MATCH(AE436,INDEX(B:B,MATCH(AE436,B:B,)+1):B10950,)+MATCH(AE436,B:B,)))=AD436,VLOOKUP(AE436,B:D,3,0),IF(AF436="--",INDEX(D:D,MATCH(AE436,INDEX(B:B,MATCH(AE436,B:B,)+1):B10950,)+MATCH(AE436,B:B,)),"---")),"---"))</f>
        <v>---</v>
      </c>
      <c r="AI436" t="str">
        <f t="shared" si="94"/>
        <v>--</v>
      </c>
      <c r="AJ436" t="str">
        <f t="shared" si="95"/>
        <v>GTSR4B_RXCLK_P</v>
      </c>
      <c r="AK436">
        <f t="shared" si="96"/>
        <v>2</v>
      </c>
      <c r="AL436" t="str">
        <f t="shared" si="97"/>
        <v>AY16</v>
      </c>
      <c r="AT436" t="str">
        <f t="shared" si="88"/>
        <v>GTSR4B_RXCLK_N</v>
      </c>
      <c r="AU436" t="str">
        <f t="shared" si="89"/>
        <v>--</v>
      </c>
    </row>
    <row r="437" spans="1:47" x14ac:dyDescent="0.25">
      <c r="A437" t="str">
        <f t="shared" si="84"/>
        <v>J2-D13</v>
      </c>
      <c r="B437" t="str">
        <f t="shared" si="85"/>
        <v>GND</v>
      </c>
      <c r="C437" t="str">
        <f t="shared" si="86"/>
        <v>J2-GND</v>
      </c>
      <c r="D437" t="str">
        <f t="shared" si="87"/>
        <v>J2-D13</v>
      </c>
      <c r="E437" t="s">
        <v>410</v>
      </c>
      <c r="F437" t="s">
        <v>362</v>
      </c>
      <c r="G437" t="s">
        <v>433</v>
      </c>
      <c r="L437" t="s">
        <v>834</v>
      </c>
      <c r="M437" t="s">
        <v>428</v>
      </c>
      <c r="N437">
        <v>9.7708999999999993</v>
      </c>
      <c r="AB437" t="str">
        <f>B2B!D434</f>
        <v>J2</v>
      </c>
      <c r="AC437" t="str">
        <f>B2B!E434</f>
        <v>D12</v>
      </c>
      <c r="AD437" t="str">
        <f t="shared" si="90"/>
        <v>J2-D12</v>
      </c>
      <c r="AE437" t="str">
        <f t="shared" si="91"/>
        <v>GTSR4B_RXCLK_N</v>
      </c>
      <c r="AF437" t="str">
        <f t="shared" si="92"/>
        <v>AY21</v>
      </c>
      <c r="AG437">
        <f t="shared" si="93"/>
        <v>15.253399999999999</v>
      </c>
      <c r="AH437" t="str">
        <f>IF(IFERROR(IF(IF(AF437="--",INDEX(D:D,MATCH(AE437,INDEX(B:B,MATCH(AE437,B:B,)+1):B10951,)+MATCH(AE437,B:B,)))=D437,VLOOKUP(AE437,B:D,3,0),IF(AF437="--",INDEX(D:D,MATCH(AE437,INDEX(B:B,MATCH(AE437,B:B,)+1):B10951,)+MATCH(AE437,B:B,)),"---")),"---")=AD437,"---",IFERROR(IF(IF(AF437="--",INDEX(D:D,MATCH(AE437,INDEX(B:B,MATCH(AE437,B:B,)+1):B10951,)+MATCH(AE437,B:B,)))=AD437,VLOOKUP(AE437,B:D,3,0),IF(AF437="--",INDEX(D:D,MATCH(AE437,INDEX(B:B,MATCH(AE437,B:B,)+1):B10951,)+MATCH(AE437,B:B,)),"---")),"---"))</f>
        <v>---</v>
      </c>
      <c r="AI437" t="str">
        <f t="shared" si="94"/>
        <v>--</v>
      </c>
      <c r="AJ437" t="str">
        <f t="shared" si="95"/>
        <v>GTSR4B_RXCLK_N</v>
      </c>
      <c r="AK437">
        <f t="shared" si="96"/>
        <v>2</v>
      </c>
      <c r="AL437" t="str">
        <f t="shared" si="97"/>
        <v>AY21</v>
      </c>
      <c r="AT437" t="str">
        <f t="shared" si="88"/>
        <v>GND</v>
      </c>
      <c r="AU437" t="str">
        <f t="shared" si="89"/>
        <v>--</v>
      </c>
    </row>
    <row r="438" spans="1:47" x14ac:dyDescent="0.25">
      <c r="A438" t="str">
        <f t="shared" si="84"/>
        <v>J2-D14</v>
      </c>
      <c r="B438" t="str">
        <f t="shared" si="85"/>
        <v>GTSR4B_TX0_P</v>
      </c>
      <c r="C438" t="str">
        <f t="shared" si="86"/>
        <v>J2-GTSR4B_TX0_P</v>
      </c>
      <c r="D438" t="str">
        <f t="shared" si="87"/>
        <v>J2-D14</v>
      </c>
      <c r="E438" t="s">
        <v>410</v>
      </c>
      <c r="F438" t="s">
        <v>363</v>
      </c>
      <c r="G438" t="s">
        <v>978</v>
      </c>
      <c r="L438" t="s">
        <v>905</v>
      </c>
      <c r="M438" t="s">
        <v>428</v>
      </c>
      <c r="N438">
        <v>9.1556999999999995</v>
      </c>
      <c r="AB438" t="str">
        <f>B2B!D435</f>
        <v>J2</v>
      </c>
      <c r="AC438" t="str">
        <f>B2B!E435</f>
        <v>D13</v>
      </c>
      <c r="AD438" t="str">
        <f t="shared" si="90"/>
        <v>J2-D13</v>
      </c>
      <c r="AE438" t="str">
        <f t="shared" si="91"/>
        <v>GND</v>
      </c>
      <c r="AF438" t="str">
        <f t="shared" si="92"/>
        <v>---</v>
      </c>
      <c r="AG438" t="str">
        <f t="shared" si="93"/>
        <v>---</v>
      </c>
      <c r="AH438" t="str">
        <f>IF(IFERROR(IF(IF(AF438="--",INDEX(D:D,MATCH(AE438,INDEX(B:B,MATCH(AE438,B:B,)+1):B10952,)+MATCH(AE438,B:B,)))=D438,VLOOKUP(AE438,B:D,3,0),IF(AF438="--",INDEX(D:D,MATCH(AE438,INDEX(B:B,MATCH(AE438,B:B,)+1):B10952,)+MATCH(AE438,B:B,)),"---")),"---")=AD438,"---",IFERROR(IF(IF(AF438="--",INDEX(D:D,MATCH(AE438,INDEX(B:B,MATCH(AE438,B:B,)+1):B10952,)+MATCH(AE438,B:B,)))=AD438,VLOOKUP(AE438,B:D,3,0),IF(AF438="--",INDEX(D:D,MATCH(AE438,INDEX(B:B,MATCH(AE438,B:B,)+1):B10952,)+MATCH(AE438,B:B,)),"---")),"---"))</f>
        <v>---</v>
      </c>
      <c r="AI438" t="str">
        <f t="shared" si="94"/>
        <v>--</v>
      </c>
      <c r="AJ438" t="str">
        <f t="shared" si="95"/>
        <v>GND</v>
      </c>
      <c r="AK438">
        <f t="shared" si="96"/>
        <v>1320</v>
      </c>
      <c r="AL438" t="str">
        <f t="shared" si="97"/>
        <v>---</v>
      </c>
      <c r="AT438" t="str">
        <f t="shared" si="88"/>
        <v>GTSR4B_TX0_P</v>
      </c>
      <c r="AU438" t="str">
        <f t="shared" si="89"/>
        <v>--</v>
      </c>
    </row>
    <row r="439" spans="1:47" x14ac:dyDescent="0.25">
      <c r="A439" t="str">
        <f t="shared" si="84"/>
        <v>J2-D15</v>
      </c>
      <c r="B439" t="str">
        <f t="shared" si="85"/>
        <v>GTSR4B_TX0_N</v>
      </c>
      <c r="C439" t="str">
        <f t="shared" si="86"/>
        <v>J2-GTSR4B_TX0_N</v>
      </c>
      <c r="D439" t="str">
        <f t="shared" si="87"/>
        <v>J2-D15</v>
      </c>
      <c r="E439" t="s">
        <v>410</v>
      </c>
      <c r="F439" t="s">
        <v>364</v>
      </c>
      <c r="G439" t="s">
        <v>979</v>
      </c>
      <c r="L439" t="s">
        <v>904</v>
      </c>
      <c r="M439" t="s">
        <v>428</v>
      </c>
      <c r="N439">
        <v>9.1440000000000001</v>
      </c>
      <c r="AB439" t="str">
        <f>B2B!D436</f>
        <v>J2</v>
      </c>
      <c r="AC439" t="str">
        <f>B2B!E436</f>
        <v>D14</v>
      </c>
      <c r="AD439" t="str">
        <f t="shared" si="90"/>
        <v>J2-D14</v>
      </c>
      <c r="AE439" t="str">
        <f t="shared" si="91"/>
        <v>GTSR4B_TX0_P</v>
      </c>
      <c r="AF439" t="str">
        <f t="shared" si="92"/>
        <v>BE7</v>
      </c>
      <c r="AG439">
        <f t="shared" si="93"/>
        <v>7.9219999999999997</v>
      </c>
      <c r="AH439" t="str">
        <f>IF(IFERROR(IF(IF(AF439="--",INDEX(D:D,MATCH(AE439,INDEX(B:B,MATCH(AE439,B:B,)+1):B10953,)+MATCH(AE439,B:B,)))=D439,VLOOKUP(AE439,B:D,3,0),IF(AF439="--",INDEX(D:D,MATCH(AE439,INDEX(B:B,MATCH(AE439,B:B,)+1):B10953,)+MATCH(AE439,B:B,)),"---")),"---")=AD439,"---",IFERROR(IF(IF(AF439="--",INDEX(D:D,MATCH(AE439,INDEX(B:B,MATCH(AE439,B:B,)+1):B10953,)+MATCH(AE439,B:B,)))=AD439,VLOOKUP(AE439,B:D,3,0),IF(AF439="--",INDEX(D:D,MATCH(AE439,INDEX(B:B,MATCH(AE439,B:B,)+1):B10953,)+MATCH(AE439,B:B,)),"---")),"---"))</f>
        <v>---</v>
      </c>
      <c r="AI439" t="str">
        <f t="shared" si="94"/>
        <v>--</v>
      </c>
      <c r="AJ439" t="str">
        <f t="shared" si="95"/>
        <v>GTSR4B_TX0_P</v>
      </c>
      <c r="AK439">
        <f t="shared" si="96"/>
        <v>2</v>
      </c>
      <c r="AL439" t="str">
        <f t="shared" si="97"/>
        <v>BE7</v>
      </c>
      <c r="AT439" t="str">
        <f t="shared" si="88"/>
        <v>GTSR4B_TX0_N</v>
      </c>
      <c r="AU439" t="str">
        <f t="shared" si="89"/>
        <v>--</v>
      </c>
    </row>
    <row r="440" spans="1:47" x14ac:dyDescent="0.25">
      <c r="A440" t="str">
        <f t="shared" si="84"/>
        <v>J2-D16</v>
      </c>
      <c r="B440" t="str">
        <f t="shared" si="85"/>
        <v>GND</v>
      </c>
      <c r="C440" t="str">
        <f t="shared" si="86"/>
        <v>J2-GND</v>
      </c>
      <c r="D440" t="str">
        <f t="shared" si="87"/>
        <v>J2-D16</v>
      </c>
      <c r="E440" t="s">
        <v>410</v>
      </c>
      <c r="F440" t="s">
        <v>365</v>
      </c>
      <c r="G440" t="s">
        <v>433</v>
      </c>
      <c r="L440" t="s">
        <v>841</v>
      </c>
      <c r="M440" t="s">
        <v>428</v>
      </c>
      <c r="N440">
        <v>10.2525</v>
      </c>
      <c r="AB440" t="str">
        <f>B2B!D437</f>
        <v>J2</v>
      </c>
      <c r="AC440" t="str">
        <f>B2B!E437</f>
        <v>D15</v>
      </c>
      <c r="AD440" t="str">
        <f t="shared" si="90"/>
        <v>J2-D15</v>
      </c>
      <c r="AE440" t="str">
        <f t="shared" si="91"/>
        <v>GTSR4B_TX0_N</v>
      </c>
      <c r="AF440" t="str">
        <f t="shared" si="92"/>
        <v>BE10</v>
      </c>
      <c r="AG440">
        <f t="shared" si="93"/>
        <v>7.9169999999999998</v>
      </c>
      <c r="AH440" t="str">
        <f>IF(IFERROR(IF(IF(AF440="--",INDEX(D:D,MATCH(AE440,INDEX(B:B,MATCH(AE440,B:B,)+1):B10954,)+MATCH(AE440,B:B,)))=D440,VLOOKUP(AE440,B:D,3,0),IF(AF440="--",INDEX(D:D,MATCH(AE440,INDEX(B:B,MATCH(AE440,B:B,)+1):B10954,)+MATCH(AE440,B:B,)),"---")),"---")=AD440,"---",IFERROR(IF(IF(AF440="--",INDEX(D:D,MATCH(AE440,INDEX(B:B,MATCH(AE440,B:B,)+1):B10954,)+MATCH(AE440,B:B,)))=AD440,VLOOKUP(AE440,B:D,3,0),IF(AF440="--",INDEX(D:D,MATCH(AE440,INDEX(B:B,MATCH(AE440,B:B,)+1):B10954,)+MATCH(AE440,B:B,)),"---")),"---"))</f>
        <v>---</v>
      </c>
      <c r="AI440" t="str">
        <f t="shared" si="94"/>
        <v>--</v>
      </c>
      <c r="AJ440" t="str">
        <f t="shared" si="95"/>
        <v>GTSR4B_TX0_N</v>
      </c>
      <c r="AK440">
        <f t="shared" si="96"/>
        <v>2</v>
      </c>
      <c r="AL440" t="str">
        <f t="shared" si="97"/>
        <v>BE10</v>
      </c>
      <c r="AT440" t="str">
        <f t="shared" si="88"/>
        <v>GND</v>
      </c>
      <c r="AU440" t="str">
        <f t="shared" si="89"/>
        <v>--</v>
      </c>
    </row>
    <row r="441" spans="1:47" x14ac:dyDescent="0.25">
      <c r="A441" t="str">
        <f t="shared" si="84"/>
        <v>J2-D17</v>
      </c>
      <c r="B441" t="str">
        <f t="shared" si="85"/>
        <v>GTSR4B_TX2_P</v>
      </c>
      <c r="C441" t="str">
        <f t="shared" si="86"/>
        <v>J2-GTSR4B_TX2_P</v>
      </c>
      <c r="D441" t="str">
        <f t="shared" si="87"/>
        <v>J2-D17</v>
      </c>
      <c r="E441" t="s">
        <v>410</v>
      </c>
      <c r="F441" t="s">
        <v>366</v>
      </c>
      <c r="G441" t="s">
        <v>980</v>
      </c>
      <c r="L441" t="s">
        <v>839</v>
      </c>
      <c r="M441" t="s">
        <v>428</v>
      </c>
      <c r="N441">
        <v>10.264799999999999</v>
      </c>
      <c r="AB441" t="str">
        <f>B2B!D438</f>
        <v>J2</v>
      </c>
      <c r="AC441" t="str">
        <f>B2B!E438</f>
        <v>D16</v>
      </c>
      <c r="AD441" t="str">
        <f t="shared" si="90"/>
        <v>J2-D16</v>
      </c>
      <c r="AE441" t="str">
        <f t="shared" si="91"/>
        <v>GND</v>
      </c>
      <c r="AF441" t="str">
        <f t="shared" si="92"/>
        <v>---</v>
      </c>
      <c r="AG441" t="str">
        <f t="shared" si="93"/>
        <v>---</v>
      </c>
      <c r="AH441" t="str">
        <f>IF(IFERROR(IF(IF(AF441="--",INDEX(D:D,MATCH(AE441,INDEX(B:B,MATCH(AE441,B:B,)+1):B10955,)+MATCH(AE441,B:B,)))=D441,VLOOKUP(AE441,B:D,3,0),IF(AF441="--",INDEX(D:D,MATCH(AE441,INDEX(B:B,MATCH(AE441,B:B,)+1):B10955,)+MATCH(AE441,B:B,)),"---")),"---")=AD441,"---",IFERROR(IF(IF(AF441="--",INDEX(D:D,MATCH(AE441,INDEX(B:B,MATCH(AE441,B:B,)+1):B10955,)+MATCH(AE441,B:B,)))=AD441,VLOOKUP(AE441,B:D,3,0),IF(AF441="--",INDEX(D:D,MATCH(AE441,INDEX(B:B,MATCH(AE441,B:B,)+1):B10955,)+MATCH(AE441,B:B,)),"---")),"---"))</f>
        <v>---</v>
      </c>
      <c r="AI441" t="str">
        <f t="shared" si="94"/>
        <v>--</v>
      </c>
      <c r="AJ441" t="str">
        <f t="shared" si="95"/>
        <v>GND</v>
      </c>
      <c r="AK441">
        <f t="shared" si="96"/>
        <v>1320</v>
      </c>
      <c r="AL441" t="str">
        <f t="shared" si="97"/>
        <v>---</v>
      </c>
      <c r="AT441" t="str">
        <f t="shared" si="88"/>
        <v>GTSR4B_TX2_P</v>
      </c>
      <c r="AU441" t="str">
        <f t="shared" si="89"/>
        <v>--</v>
      </c>
    </row>
    <row r="442" spans="1:47" x14ac:dyDescent="0.25">
      <c r="A442" t="str">
        <f t="shared" si="84"/>
        <v>J2-D18</v>
      </c>
      <c r="B442" t="str">
        <f t="shared" si="85"/>
        <v>GTSR4B_TX2_N</v>
      </c>
      <c r="C442" t="str">
        <f t="shared" si="86"/>
        <v>J2-GTSR4B_TX2_N</v>
      </c>
      <c r="D442" t="str">
        <f t="shared" si="87"/>
        <v>J2-D18</v>
      </c>
      <c r="E442" t="s">
        <v>410</v>
      </c>
      <c r="F442" t="s">
        <v>367</v>
      </c>
      <c r="G442" t="s">
        <v>981</v>
      </c>
      <c r="L442" t="s">
        <v>971</v>
      </c>
      <c r="M442" t="s">
        <v>428</v>
      </c>
      <c r="N442">
        <v>20.326000000000001</v>
      </c>
      <c r="AB442" t="str">
        <f>B2B!D439</f>
        <v>J2</v>
      </c>
      <c r="AC442" t="str">
        <f>B2B!E439</f>
        <v>D17</v>
      </c>
      <c r="AD442" t="str">
        <f t="shared" si="90"/>
        <v>J2-D17</v>
      </c>
      <c r="AE442" t="str">
        <f t="shared" si="91"/>
        <v>GTSR4B_TX2_P</v>
      </c>
      <c r="AF442" t="str">
        <f t="shared" si="92"/>
        <v>BA7</v>
      </c>
      <c r="AG442">
        <f t="shared" si="93"/>
        <v>8.3552999999999997</v>
      </c>
      <c r="AH442" t="str">
        <f>IF(IFERROR(IF(IF(AF442="--",INDEX(D:D,MATCH(AE442,INDEX(B:B,MATCH(AE442,B:B,)+1):B10956,)+MATCH(AE442,B:B,)))=D442,VLOOKUP(AE442,B:D,3,0),IF(AF442="--",INDEX(D:D,MATCH(AE442,INDEX(B:B,MATCH(AE442,B:B,)+1):B10956,)+MATCH(AE442,B:B,)),"---")),"---")=AD442,"---",IFERROR(IF(IF(AF442="--",INDEX(D:D,MATCH(AE442,INDEX(B:B,MATCH(AE442,B:B,)+1):B10956,)+MATCH(AE442,B:B,)))=AD442,VLOOKUP(AE442,B:D,3,0),IF(AF442="--",INDEX(D:D,MATCH(AE442,INDEX(B:B,MATCH(AE442,B:B,)+1):B10956,)+MATCH(AE442,B:B,)),"---")),"---"))</f>
        <v>---</v>
      </c>
      <c r="AI442" t="str">
        <f t="shared" si="94"/>
        <v>--</v>
      </c>
      <c r="AJ442" t="str">
        <f t="shared" si="95"/>
        <v>GTSR4B_TX2_P</v>
      </c>
      <c r="AK442">
        <f t="shared" si="96"/>
        <v>2</v>
      </c>
      <c r="AL442" t="str">
        <f t="shared" si="97"/>
        <v>BA7</v>
      </c>
      <c r="AT442" t="str">
        <f t="shared" si="88"/>
        <v>GTSR4B_TX2_N</v>
      </c>
      <c r="AU442" t="str">
        <f t="shared" si="89"/>
        <v>--</v>
      </c>
    </row>
    <row r="443" spans="1:47" x14ac:dyDescent="0.25">
      <c r="A443" t="str">
        <f t="shared" si="84"/>
        <v>J2-D19</v>
      </c>
      <c r="B443" t="str">
        <f t="shared" si="85"/>
        <v>GND</v>
      </c>
      <c r="C443" t="str">
        <f t="shared" si="86"/>
        <v>J2-GND</v>
      </c>
      <c r="D443" t="str">
        <f t="shared" si="87"/>
        <v>J2-D19</v>
      </c>
      <c r="E443" t="s">
        <v>410</v>
      </c>
      <c r="F443" t="s">
        <v>368</v>
      </c>
      <c r="G443" t="s">
        <v>433</v>
      </c>
      <c r="L443" t="s">
        <v>970</v>
      </c>
      <c r="M443" t="s">
        <v>428</v>
      </c>
      <c r="N443">
        <v>20.340800000000002</v>
      </c>
      <c r="AB443" t="str">
        <f>B2B!D440</f>
        <v>J2</v>
      </c>
      <c r="AC443" t="str">
        <f>B2B!E440</f>
        <v>D18</v>
      </c>
      <c r="AD443" t="str">
        <f t="shared" si="90"/>
        <v>J2-D18</v>
      </c>
      <c r="AE443" t="str">
        <f t="shared" si="91"/>
        <v>GTSR4B_TX2_N</v>
      </c>
      <c r="AF443" t="str">
        <f t="shared" si="92"/>
        <v>BA10</v>
      </c>
      <c r="AG443">
        <f t="shared" si="93"/>
        <v>8.3904999999999994</v>
      </c>
      <c r="AH443" t="str">
        <f>IF(IFERROR(IF(IF(AF443="--",INDEX(D:D,MATCH(AE443,INDEX(B:B,MATCH(AE443,B:B,)+1):B10957,)+MATCH(AE443,B:B,)))=D443,VLOOKUP(AE443,B:D,3,0),IF(AF443="--",INDEX(D:D,MATCH(AE443,INDEX(B:B,MATCH(AE443,B:B,)+1):B10957,)+MATCH(AE443,B:B,)),"---")),"---")=AD443,"---",IFERROR(IF(IF(AF443="--",INDEX(D:D,MATCH(AE443,INDEX(B:B,MATCH(AE443,B:B,)+1):B10957,)+MATCH(AE443,B:B,)))=AD443,VLOOKUP(AE443,B:D,3,0),IF(AF443="--",INDEX(D:D,MATCH(AE443,INDEX(B:B,MATCH(AE443,B:B,)+1):B10957,)+MATCH(AE443,B:B,)),"---")),"---"))</f>
        <v>---</v>
      </c>
      <c r="AI443" t="str">
        <f t="shared" si="94"/>
        <v>--</v>
      </c>
      <c r="AJ443" t="str">
        <f t="shared" si="95"/>
        <v>GTSR4B_TX2_N</v>
      </c>
      <c r="AK443">
        <f t="shared" si="96"/>
        <v>2</v>
      </c>
      <c r="AL443" t="str">
        <f t="shared" si="97"/>
        <v>BA10</v>
      </c>
      <c r="AT443" t="str">
        <f t="shared" si="88"/>
        <v>GND</v>
      </c>
      <c r="AU443" t="str">
        <f t="shared" si="89"/>
        <v>--</v>
      </c>
    </row>
    <row r="444" spans="1:47" x14ac:dyDescent="0.25">
      <c r="A444" t="str">
        <f t="shared" si="84"/>
        <v>J2-D20</v>
      </c>
      <c r="B444" t="str">
        <f t="shared" si="85"/>
        <v>GND</v>
      </c>
      <c r="C444" t="str">
        <f t="shared" si="86"/>
        <v>J2-GND</v>
      </c>
      <c r="D444" t="str">
        <f t="shared" si="87"/>
        <v>J2-D20</v>
      </c>
      <c r="E444" t="s">
        <v>410</v>
      </c>
      <c r="F444" t="s">
        <v>369</v>
      </c>
      <c r="G444" t="s">
        <v>433</v>
      </c>
      <c r="L444" t="s">
        <v>973</v>
      </c>
      <c r="M444" t="s">
        <v>428</v>
      </c>
      <c r="N444">
        <v>7.9446000000000003</v>
      </c>
      <c r="AB444" t="str">
        <f>B2B!D441</f>
        <v>J2</v>
      </c>
      <c r="AC444" t="str">
        <f>B2B!E441</f>
        <v>D19</v>
      </c>
      <c r="AD444" t="str">
        <f t="shared" si="90"/>
        <v>J2-D19</v>
      </c>
      <c r="AE444" t="str">
        <f t="shared" si="91"/>
        <v>GND</v>
      </c>
      <c r="AF444" t="str">
        <f t="shared" si="92"/>
        <v>---</v>
      </c>
      <c r="AG444" t="str">
        <f t="shared" si="93"/>
        <v>---</v>
      </c>
      <c r="AH444" t="str">
        <f>IF(IFERROR(IF(IF(AF444="--",INDEX(D:D,MATCH(AE444,INDEX(B:B,MATCH(AE444,B:B,)+1):B10958,)+MATCH(AE444,B:B,)))=D444,VLOOKUP(AE444,B:D,3,0),IF(AF444="--",INDEX(D:D,MATCH(AE444,INDEX(B:B,MATCH(AE444,B:B,)+1):B10958,)+MATCH(AE444,B:B,)),"---")),"---")=AD444,"---",IFERROR(IF(IF(AF444="--",INDEX(D:D,MATCH(AE444,INDEX(B:B,MATCH(AE444,B:B,)+1):B10958,)+MATCH(AE444,B:B,)))=AD444,VLOOKUP(AE444,B:D,3,0),IF(AF444="--",INDEX(D:D,MATCH(AE444,INDEX(B:B,MATCH(AE444,B:B,)+1):B10958,)+MATCH(AE444,B:B,)),"---")),"---"))</f>
        <v>---</v>
      </c>
      <c r="AI444" t="str">
        <f t="shared" si="94"/>
        <v>--</v>
      </c>
      <c r="AJ444" t="str">
        <f t="shared" si="95"/>
        <v>GND</v>
      </c>
      <c r="AK444">
        <f t="shared" si="96"/>
        <v>1320</v>
      </c>
      <c r="AL444" t="str">
        <f t="shared" si="97"/>
        <v>---</v>
      </c>
      <c r="AT444" t="str">
        <f t="shared" si="88"/>
        <v>GND</v>
      </c>
      <c r="AU444" t="str">
        <f t="shared" si="89"/>
        <v>--</v>
      </c>
    </row>
    <row r="445" spans="1:47" x14ac:dyDescent="0.25">
      <c r="A445" t="str">
        <f t="shared" si="84"/>
        <v>J2-D21</v>
      </c>
      <c r="B445" t="str">
        <f t="shared" si="85"/>
        <v>GTSR4C_RXCLK_P</v>
      </c>
      <c r="C445" t="str">
        <f t="shared" si="86"/>
        <v>J2-GTSR4C_RXCLK_P</v>
      </c>
      <c r="D445" t="str">
        <f t="shared" si="87"/>
        <v>J2-D21</v>
      </c>
      <c r="E445" t="s">
        <v>410</v>
      </c>
      <c r="F445" t="s">
        <v>370</v>
      </c>
      <c r="G445" t="s">
        <v>982</v>
      </c>
      <c r="L445" t="s">
        <v>972</v>
      </c>
      <c r="M445" t="s">
        <v>428</v>
      </c>
      <c r="N445">
        <v>7.8994</v>
      </c>
      <c r="AB445" t="str">
        <f>B2B!D442</f>
        <v>J2</v>
      </c>
      <c r="AC445" t="str">
        <f>B2B!E442</f>
        <v>D20</v>
      </c>
      <c r="AD445" t="str">
        <f t="shared" si="90"/>
        <v>J2-D20</v>
      </c>
      <c r="AE445" t="str">
        <f t="shared" si="91"/>
        <v>GND</v>
      </c>
      <c r="AF445" t="str">
        <f t="shared" si="92"/>
        <v>---</v>
      </c>
      <c r="AG445" t="str">
        <f t="shared" si="93"/>
        <v>---</v>
      </c>
      <c r="AH445" t="str">
        <f>IF(IFERROR(IF(IF(AF445="--",INDEX(D:D,MATCH(AE445,INDEX(B:B,MATCH(AE445,B:B,)+1):B10959,)+MATCH(AE445,B:B,)))=D445,VLOOKUP(AE445,B:D,3,0),IF(AF445="--",INDEX(D:D,MATCH(AE445,INDEX(B:B,MATCH(AE445,B:B,)+1):B10959,)+MATCH(AE445,B:B,)),"---")),"---")=AD445,"---",IFERROR(IF(IF(AF445="--",INDEX(D:D,MATCH(AE445,INDEX(B:B,MATCH(AE445,B:B,)+1):B10959,)+MATCH(AE445,B:B,)))=AD445,VLOOKUP(AE445,B:D,3,0),IF(AF445="--",INDEX(D:D,MATCH(AE445,INDEX(B:B,MATCH(AE445,B:B,)+1):B10959,)+MATCH(AE445,B:B,)),"---")),"---"))</f>
        <v>---</v>
      </c>
      <c r="AI445" t="str">
        <f t="shared" si="94"/>
        <v>--</v>
      </c>
      <c r="AJ445" t="str">
        <f t="shared" si="95"/>
        <v>GND</v>
      </c>
      <c r="AK445">
        <f t="shared" si="96"/>
        <v>1320</v>
      </c>
      <c r="AL445" t="str">
        <f t="shared" si="97"/>
        <v>---</v>
      </c>
      <c r="AT445" t="str">
        <f t="shared" si="88"/>
        <v>GTSR4C_RXCLK_P</v>
      </c>
      <c r="AU445" t="str">
        <f t="shared" si="89"/>
        <v>--</v>
      </c>
    </row>
    <row r="446" spans="1:47" x14ac:dyDescent="0.25">
      <c r="A446" t="str">
        <f t="shared" si="84"/>
        <v>J2-D22</v>
      </c>
      <c r="B446" t="str">
        <f t="shared" si="85"/>
        <v>GTSR4C_RXCLK_N</v>
      </c>
      <c r="C446" t="str">
        <f t="shared" si="86"/>
        <v>J2-GTSR4C_RXCLK_N</v>
      </c>
      <c r="D446" t="str">
        <f t="shared" si="87"/>
        <v>J2-D22</v>
      </c>
      <c r="E446" t="s">
        <v>410</v>
      </c>
      <c r="F446" t="s">
        <v>371</v>
      </c>
      <c r="G446" t="s">
        <v>983</v>
      </c>
      <c r="L446" t="s">
        <v>953</v>
      </c>
      <c r="M446" t="s">
        <v>428</v>
      </c>
      <c r="N446">
        <v>9.2637999999999998</v>
      </c>
      <c r="AB446" t="str">
        <f>B2B!D443</f>
        <v>J2</v>
      </c>
      <c r="AC446" t="str">
        <f>B2B!E443</f>
        <v>D21</v>
      </c>
      <c r="AD446" t="str">
        <f t="shared" si="90"/>
        <v>J2-D21</v>
      </c>
      <c r="AE446" t="str">
        <f t="shared" si="91"/>
        <v>GTSR4C_RXCLK_P</v>
      </c>
      <c r="AF446" t="str">
        <f t="shared" si="92"/>
        <v>AT16</v>
      </c>
      <c r="AG446">
        <f t="shared" si="93"/>
        <v>12.275499999999999</v>
      </c>
      <c r="AH446" t="str">
        <f>IF(IFERROR(IF(IF(AF446="--",INDEX(D:D,MATCH(AE446,INDEX(B:B,MATCH(AE446,B:B,)+1):B10960,)+MATCH(AE446,B:B,)))=D446,VLOOKUP(AE446,B:D,3,0),IF(AF446="--",INDEX(D:D,MATCH(AE446,INDEX(B:B,MATCH(AE446,B:B,)+1):B10960,)+MATCH(AE446,B:B,)),"---")),"---")=AD446,"---",IFERROR(IF(IF(AF446="--",INDEX(D:D,MATCH(AE446,INDEX(B:B,MATCH(AE446,B:B,)+1):B10960,)+MATCH(AE446,B:B,)))=AD446,VLOOKUP(AE446,B:D,3,0),IF(AF446="--",INDEX(D:D,MATCH(AE446,INDEX(B:B,MATCH(AE446,B:B,)+1):B10960,)+MATCH(AE446,B:B,)),"---")),"---"))</f>
        <v>---</v>
      </c>
      <c r="AI446" t="str">
        <f t="shared" si="94"/>
        <v>--</v>
      </c>
      <c r="AJ446" t="str">
        <f t="shared" si="95"/>
        <v>GTSR4C_RXCLK_P</v>
      </c>
      <c r="AK446">
        <f t="shared" si="96"/>
        <v>2</v>
      </c>
      <c r="AL446" t="str">
        <f t="shared" si="97"/>
        <v>AT16</v>
      </c>
      <c r="AT446" t="str">
        <f t="shared" si="88"/>
        <v>GTSR4C_RXCLK_N</v>
      </c>
      <c r="AU446" t="str">
        <f t="shared" si="89"/>
        <v>--</v>
      </c>
    </row>
    <row r="447" spans="1:47" x14ac:dyDescent="0.25">
      <c r="A447" t="str">
        <f t="shared" si="84"/>
        <v>J2-D23</v>
      </c>
      <c r="B447" t="str">
        <f t="shared" si="85"/>
        <v>GND</v>
      </c>
      <c r="C447" t="str">
        <f t="shared" si="86"/>
        <v>J2-GND</v>
      </c>
      <c r="D447" t="str">
        <f t="shared" si="87"/>
        <v>J2-D23</v>
      </c>
      <c r="E447" t="s">
        <v>410</v>
      </c>
      <c r="F447" t="s">
        <v>372</v>
      </c>
      <c r="G447" t="s">
        <v>433</v>
      </c>
      <c r="L447" t="s">
        <v>951</v>
      </c>
      <c r="M447" t="s">
        <v>428</v>
      </c>
      <c r="N447">
        <v>9.2361000000000004</v>
      </c>
      <c r="AB447" t="str">
        <f>B2B!D444</f>
        <v>J2</v>
      </c>
      <c r="AC447" t="str">
        <f>B2B!E444</f>
        <v>D22</v>
      </c>
      <c r="AD447" t="str">
        <f t="shared" si="90"/>
        <v>J2-D22</v>
      </c>
      <c r="AE447" t="str">
        <f t="shared" si="91"/>
        <v>GTSR4C_RXCLK_N</v>
      </c>
      <c r="AF447" t="str">
        <f t="shared" si="92"/>
        <v>AT21</v>
      </c>
      <c r="AG447">
        <f t="shared" si="93"/>
        <v>12.273400000000001</v>
      </c>
      <c r="AH447" t="str">
        <f>IF(IFERROR(IF(IF(AF447="--",INDEX(D:D,MATCH(AE447,INDEX(B:B,MATCH(AE447,B:B,)+1):B10961,)+MATCH(AE447,B:B,)))=D447,VLOOKUP(AE447,B:D,3,0),IF(AF447="--",INDEX(D:D,MATCH(AE447,INDEX(B:B,MATCH(AE447,B:B,)+1):B10961,)+MATCH(AE447,B:B,)),"---")),"---")=AD447,"---",IFERROR(IF(IF(AF447="--",INDEX(D:D,MATCH(AE447,INDEX(B:B,MATCH(AE447,B:B,)+1):B10961,)+MATCH(AE447,B:B,)))=AD447,VLOOKUP(AE447,B:D,3,0),IF(AF447="--",INDEX(D:D,MATCH(AE447,INDEX(B:B,MATCH(AE447,B:B,)+1):B10961,)+MATCH(AE447,B:B,)),"---")),"---"))</f>
        <v>---</v>
      </c>
      <c r="AI447" t="str">
        <f t="shared" si="94"/>
        <v>--</v>
      </c>
      <c r="AJ447" t="str">
        <f t="shared" si="95"/>
        <v>GTSR4C_RXCLK_N</v>
      </c>
      <c r="AK447">
        <f t="shared" si="96"/>
        <v>2</v>
      </c>
      <c r="AL447" t="str">
        <f t="shared" si="97"/>
        <v>AT21</v>
      </c>
      <c r="AT447" t="str">
        <f t="shared" si="88"/>
        <v>GND</v>
      </c>
      <c r="AU447" t="str">
        <f t="shared" si="89"/>
        <v>--</v>
      </c>
    </row>
    <row r="448" spans="1:47" x14ac:dyDescent="0.25">
      <c r="A448" t="str">
        <f t="shared" si="84"/>
        <v>J2-D24</v>
      </c>
      <c r="B448" t="str">
        <f t="shared" si="85"/>
        <v>GTSR4C_TX0_P</v>
      </c>
      <c r="C448" t="str">
        <f t="shared" si="86"/>
        <v>J2-GTSR4C_TX0_P</v>
      </c>
      <c r="D448" t="str">
        <f t="shared" si="87"/>
        <v>J2-D24</v>
      </c>
      <c r="E448" t="s">
        <v>410</v>
      </c>
      <c r="F448" t="s">
        <v>373</v>
      </c>
      <c r="G448" t="s">
        <v>984</v>
      </c>
      <c r="L448" t="s">
        <v>975</v>
      </c>
      <c r="M448" t="s">
        <v>428</v>
      </c>
      <c r="N448">
        <v>8.4620999999999995</v>
      </c>
      <c r="AB448" t="str">
        <f>B2B!D445</f>
        <v>J2</v>
      </c>
      <c r="AC448" t="str">
        <f>B2B!E445</f>
        <v>D23</v>
      </c>
      <c r="AD448" t="str">
        <f t="shared" si="90"/>
        <v>J2-D23</v>
      </c>
      <c r="AE448" t="str">
        <f t="shared" si="91"/>
        <v>GND</v>
      </c>
      <c r="AF448" t="str">
        <f t="shared" si="92"/>
        <v>---</v>
      </c>
      <c r="AG448" t="str">
        <f t="shared" si="93"/>
        <v>---</v>
      </c>
      <c r="AH448" t="str">
        <f>IF(IFERROR(IF(IF(AF448="--",INDEX(D:D,MATCH(AE448,INDEX(B:B,MATCH(AE448,B:B,)+1):B10962,)+MATCH(AE448,B:B,)))=D448,VLOOKUP(AE448,B:D,3,0),IF(AF448="--",INDEX(D:D,MATCH(AE448,INDEX(B:B,MATCH(AE448,B:B,)+1):B10962,)+MATCH(AE448,B:B,)),"---")),"---")=AD448,"---",IFERROR(IF(IF(AF448="--",INDEX(D:D,MATCH(AE448,INDEX(B:B,MATCH(AE448,B:B,)+1):B10962,)+MATCH(AE448,B:B,)))=AD448,VLOOKUP(AE448,B:D,3,0),IF(AF448="--",INDEX(D:D,MATCH(AE448,INDEX(B:B,MATCH(AE448,B:B,)+1):B10962,)+MATCH(AE448,B:B,)),"---")),"---"))</f>
        <v>---</v>
      </c>
      <c r="AI448" t="str">
        <f t="shared" si="94"/>
        <v>--</v>
      </c>
      <c r="AJ448" t="str">
        <f t="shared" si="95"/>
        <v>GND</v>
      </c>
      <c r="AK448">
        <f t="shared" si="96"/>
        <v>1320</v>
      </c>
      <c r="AL448" t="str">
        <f t="shared" si="97"/>
        <v>---</v>
      </c>
      <c r="AT448" t="str">
        <f t="shared" si="88"/>
        <v>GTSR4C_TX0_P</v>
      </c>
      <c r="AU448" t="str">
        <f t="shared" si="89"/>
        <v>--</v>
      </c>
    </row>
    <row r="449" spans="1:47" x14ac:dyDescent="0.25">
      <c r="A449" t="str">
        <f t="shared" si="84"/>
        <v>J2-D25</v>
      </c>
      <c r="B449" t="str">
        <f t="shared" si="85"/>
        <v>GTSR4C_TX0_N</v>
      </c>
      <c r="C449" t="str">
        <f t="shared" si="86"/>
        <v>J2-GTSR4C_TX0_N</v>
      </c>
      <c r="D449" t="str">
        <f t="shared" si="87"/>
        <v>J2-D25</v>
      </c>
      <c r="E449" t="s">
        <v>410</v>
      </c>
      <c r="F449" t="s">
        <v>374</v>
      </c>
      <c r="G449" t="s">
        <v>985</v>
      </c>
      <c r="L449" t="s">
        <v>974</v>
      </c>
      <c r="M449" t="s">
        <v>428</v>
      </c>
      <c r="N449">
        <v>8.4552999999999994</v>
      </c>
      <c r="AB449" t="str">
        <f>B2B!D446</f>
        <v>J2</v>
      </c>
      <c r="AC449" t="str">
        <f>B2B!E446</f>
        <v>D24</v>
      </c>
      <c r="AD449" t="str">
        <f t="shared" si="90"/>
        <v>J2-D24</v>
      </c>
      <c r="AE449" t="str">
        <f t="shared" si="91"/>
        <v>GTSR4C_TX0_P</v>
      </c>
      <c r="AF449" t="str">
        <f t="shared" si="92"/>
        <v>AU7</v>
      </c>
      <c r="AG449">
        <f t="shared" si="93"/>
        <v>8.0851000000000006</v>
      </c>
      <c r="AH449" t="str">
        <f>IF(IFERROR(IF(IF(AF449="--",INDEX(D:D,MATCH(AE449,INDEX(B:B,MATCH(AE449,B:B,)+1):B10963,)+MATCH(AE449,B:B,)))=D449,VLOOKUP(AE449,B:D,3,0),IF(AF449="--",INDEX(D:D,MATCH(AE449,INDEX(B:B,MATCH(AE449,B:B,)+1):B10963,)+MATCH(AE449,B:B,)),"---")),"---")=AD449,"---",IFERROR(IF(IF(AF449="--",INDEX(D:D,MATCH(AE449,INDEX(B:B,MATCH(AE449,B:B,)+1):B10963,)+MATCH(AE449,B:B,)))=AD449,VLOOKUP(AE449,B:D,3,0),IF(AF449="--",INDEX(D:D,MATCH(AE449,INDEX(B:B,MATCH(AE449,B:B,)+1):B10963,)+MATCH(AE449,B:B,)),"---")),"---"))</f>
        <v>---</v>
      </c>
      <c r="AI449" t="str">
        <f t="shared" si="94"/>
        <v>--</v>
      </c>
      <c r="AJ449" t="str">
        <f t="shared" si="95"/>
        <v>GTSR4C_TX0_P</v>
      </c>
      <c r="AK449">
        <f t="shared" si="96"/>
        <v>2</v>
      </c>
      <c r="AL449" t="str">
        <f t="shared" si="97"/>
        <v>AU7</v>
      </c>
      <c r="AT449" t="str">
        <f t="shared" si="88"/>
        <v>GTSR4C_TX0_N</v>
      </c>
      <c r="AU449" t="str">
        <f t="shared" si="89"/>
        <v>--</v>
      </c>
    </row>
    <row r="450" spans="1:47" x14ac:dyDescent="0.25">
      <c r="A450" t="str">
        <f t="shared" si="84"/>
        <v>J2-D26</v>
      </c>
      <c r="B450" t="str">
        <f t="shared" si="85"/>
        <v>GND</v>
      </c>
      <c r="C450" t="str">
        <f t="shared" si="86"/>
        <v>J2-GND</v>
      </c>
      <c r="D450" t="str">
        <f t="shared" si="87"/>
        <v>J2-D26</v>
      </c>
      <c r="E450" t="s">
        <v>410</v>
      </c>
      <c r="F450" t="s">
        <v>375</v>
      </c>
      <c r="G450" t="s">
        <v>433</v>
      </c>
      <c r="L450" t="s">
        <v>956</v>
      </c>
      <c r="M450" t="s">
        <v>428</v>
      </c>
      <c r="N450">
        <v>10.032400000000001</v>
      </c>
      <c r="AB450" t="str">
        <f>B2B!D447</f>
        <v>J2</v>
      </c>
      <c r="AC450" t="str">
        <f>B2B!E447</f>
        <v>D25</v>
      </c>
      <c r="AD450" t="str">
        <f t="shared" si="90"/>
        <v>J2-D25</v>
      </c>
      <c r="AE450" t="str">
        <f t="shared" si="91"/>
        <v>GTSR4C_TX0_N</v>
      </c>
      <c r="AF450" t="str">
        <f t="shared" si="92"/>
        <v>AU10</v>
      </c>
      <c r="AG450">
        <f t="shared" si="93"/>
        <v>8.0653000000000006</v>
      </c>
      <c r="AH450" t="str">
        <f>IF(IFERROR(IF(IF(AF450="--",INDEX(D:D,MATCH(AE450,INDEX(B:B,MATCH(AE450,B:B,)+1):B10964,)+MATCH(AE450,B:B,)))=D450,VLOOKUP(AE450,B:D,3,0),IF(AF450="--",INDEX(D:D,MATCH(AE450,INDEX(B:B,MATCH(AE450,B:B,)+1):B10964,)+MATCH(AE450,B:B,)),"---")),"---")=AD450,"---",IFERROR(IF(IF(AF450="--",INDEX(D:D,MATCH(AE450,INDEX(B:B,MATCH(AE450,B:B,)+1):B10964,)+MATCH(AE450,B:B,)))=AD450,VLOOKUP(AE450,B:D,3,0),IF(AF450="--",INDEX(D:D,MATCH(AE450,INDEX(B:B,MATCH(AE450,B:B,)+1):B10964,)+MATCH(AE450,B:B,)),"---")),"---"))</f>
        <v>---</v>
      </c>
      <c r="AI450" t="str">
        <f t="shared" si="94"/>
        <v>--</v>
      </c>
      <c r="AJ450" t="str">
        <f t="shared" si="95"/>
        <v>GTSR4C_TX0_N</v>
      </c>
      <c r="AK450">
        <f t="shared" si="96"/>
        <v>2</v>
      </c>
      <c r="AL450" t="str">
        <f t="shared" si="97"/>
        <v>AU10</v>
      </c>
      <c r="AT450" t="str">
        <f t="shared" si="88"/>
        <v>GND</v>
      </c>
      <c r="AU450" t="str">
        <f t="shared" si="89"/>
        <v>--</v>
      </c>
    </row>
    <row r="451" spans="1:47" x14ac:dyDescent="0.25">
      <c r="A451" t="str">
        <f t="shared" si="84"/>
        <v>J2-D27</v>
      </c>
      <c r="B451" t="str">
        <f t="shared" si="85"/>
        <v>GTSR4C_TX2_P</v>
      </c>
      <c r="C451" t="str">
        <f t="shared" si="86"/>
        <v>J2-GTSR4C_TX2_P</v>
      </c>
      <c r="D451" t="str">
        <f t="shared" si="87"/>
        <v>J2-D27</v>
      </c>
      <c r="E451" t="s">
        <v>410</v>
      </c>
      <c r="F451" t="s">
        <v>376</v>
      </c>
      <c r="G451" t="s">
        <v>986</v>
      </c>
      <c r="L451" t="s">
        <v>955</v>
      </c>
      <c r="M451" t="s">
        <v>428</v>
      </c>
      <c r="N451">
        <v>10.0077</v>
      </c>
      <c r="AB451" t="str">
        <f>B2B!D448</f>
        <v>J2</v>
      </c>
      <c r="AC451" t="str">
        <f>B2B!E448</f>
        <v>D26</v>
      </c>
      <c r="AD451" t="str">
        <f t="shared" si="90"/>
        <v>J2-D26</v>
      </c>
      <c r="AE451" t="str">
        <f t="shared" si="91"/>
        <v>GND</v>
      </c>
      <c r="AF451" t="str">
        <f t="shared" si="92"/>
        <v>---</v>
      </c>
      <c r="AG451" t="str">
        <f t="shared" si="93"/>
        <v>---</v>
      </c>
      <c r="AH451" t="str">
        <f>IF(IFERROR(IF(IF(AF451="--",INDEX(D:D,MATCH(AE451,INDEX(B:B,MATCH(AE451,B:B,)+1):B10965,)+MATCH(AE451,B:B,)))=D451,VLOOKUP(AE451,B:D,3,0),IF(AF451="--",INDEX(D:D,MATCH(AE451,INDEX(B:B,MATCH(AE451,B:B,)+1):B10965,)+MATCH(AE451,B:B,)),"---")),"---")=AD451,"---",IFERROR(IF(IF(AF451="--",INDEX(D:D,MATCH(AE451,INDEX(B:B,MATCH(AE451,B:B,)+1):B10965,)+MATCH(AE451,B:B,)))=AD451,VLOOKUP(AE451,B:D,3,0),IF(AF451="--",INDEX(D:D,MATCH(AE451,INDEX(B:B,MATCH(AE451,B:B,)+1):B10965,)+MATCH(AE451,B:B,)),"---")),"---"))</f>
        <v>---</v>
      </c>
      <c r="AI451" t="str">
        <f t="shared" si="94"/>
        <v>--</v>
      </c>
      <c r="AJ451" t="str">
        <f t="shared" si="95"/>
        <v>GND</v>
      </c>
      <c r="AK451">
        <f t="shared" si="96"/>
        <v>1320</v>
      </c>
      <c r="AL451" t="str">
        <f t="shared" si="97"/>
        <v>---</v>
      </c>
      <c r="AT451" t="str">
        <f t="shared" si="88"/>
        <v>GTSR4C_TX2_P</v>
      </c>
      <c r="AU451" t="str">
        <f t="shared" si="89"/>
        <v>--</v>
      </c>
    </row>
    <row r="452" spans="1:47" x14ac:dyDescent="0.25">
      <c r="A452" t="str">
        <f t="shared" si="84"/>
        <v>J2-D28</v>
      </c>
      <c r="B452" t="str">
        <f t="shared" si="85"/>
        <v>GTSR4C_TX2_N</v>
      </c>
      <c r="C452" t="str">
        <f t="shared" si="86"/>
        <v>J2-GTSR4C_TX2_N</v>
      </c>
      <c r="D452" t="str">
        <f t="shared" si="87"/>
        <v>J2-D28</v>
      </c>
      <c r="E452" t="s">
        <v>410</v>
      </c>
      <c r="F452" t="s">
        <v>377</v>
      </c>
      <c r="G452" t="s">
        <v>987</v>
      </c>
      <c r="L452" t="s">
        <v>847</v>
      </c>
      <c r="M452" t="s">
        <v>428</v>
      </c>
      <c r="N452">
        <v>18.7836</v>
      </c>
      <c r="AB452" t="str">
        <f>B2B!D449</f>
        <v>J2</v>
      </c>
      <c r="AC452" t="str">
        <f>B2B!E449</f>
        <v>D27</v>
      </c>
      <c r="AD452" t="str">
        <f t="shared" si="90"/>
        <v>J2-D27</v>
      </c>
      <c r="AE452" t="str">
        <f t="shared" si="91"/>
        <v>GTSR4C_TX2_P</v>
      </c>
      <c r="AF452" t="str">
        <f t="shared" si="92"/>
        <v>AN7</v>
      </c>
      <c r="AG452">
        <f t="shared" si="93"/>
        <v>8.9985999999999997</v>
      </c>
      <c r="AH452" t="str">
        <f>IF(IFERROR(IF(IF(AF452="--",INDEX(D:D,MATCH(AE452,INDEX(B:B,MATCH(AE452,B:B,)+1):B10966,)+MATCH(AE452,B:B,)))=D452,VLOOKUP(AE452,B:D,3,0),IF(AF452="--",INDEX(D:D,MATCH(AE452,INDEX(B:B,MATCH(AE452,B:B,)+1):B10966,)+MATCH(AE452,B:B,)),"---")),"---")=AD452,"---",IFERROR(IF(IF(AF452="--",INDEX(D:D,MATCH(AE452,INDEX(B:B,MATCH(AE452,B:B,)+1):B10966,)+MATCH(AE452,B:B,)))=AD452,VLOOKUP(AE452,B:D,3,0),IF(AF452="--",INDEX(D:D,MATCH(AE452,INDEX(B:B,MATCH(AE452,B:B,)+1):B10966,)+MATCH(AE452,B:B,)),"---")),"---"))</f>
        <v>---</v>
      </c>
      <c r="AI452" t="str">
        <f t="shared" si="94"/>
        <v>--</v>
      </c>
      <c r="AJ452" t="str">
        <f t="shared" si="95"/>
        <v>GTSR4C_TX2_P</v>
      </c>
      <c r="AK452">
        <f t="shared" si="96"/>
        <v>2</v>
      </c>
      <c r="AL452" t="str">
        <f t="shared" si="97"/>
        <v>AN7</v>
      </c>
      <c r="AT452" t="str">
        <f t="shared" si="88"/>
        <v>GTSR4C_TX2_N</v>
      </c>
      <c r="AU452" t="str">
        <f t="shared" si="89"/>
        <v>--</v>
      </c>
    </row>
    <row r="453" spans="1:47" x14ac:dyDescent="0.25">
      <c r="A453" t="str">
        <f t="shared" si="84"/>
        <v>J2-D29</v>
      </c>
      <c r="B453" t="str">
        <f t="shared" si="85"/>
        <v>GND</v>
      </c>
      <c r="C453" t="str">
        <f t="shared" si="86"/>
        <v>J2-GND</v>
      </c>
      <c r="D453" t="str">
        <f t="shared" si="87"/>
        <v>J2-D29</v>
      </c>
      <c r="E453" t="s">
        <v>410</v>
      </c>
      <c r="F453" t="s">
        <v>378</v>
      </c>
      <c r="G453" t="s">
        <v>433</v>
      </c>
      <c r="L453" t="s">
        <v>845</v>
      </c>
      <c r="M453" t="s">
        <v>428</v>
      </c>
      <c r="N453">
        <v>18.7849</v>
      </c>
      <c r="AB453" t="str">
        <f>B2B!D450</f>
        <v>J2</v>
      </c>
      <c r="AC453" t="str">
        <f>B2B!E450</f>
        <v>D28</v>
      </c>
      <c r="AD453" t="str">
        <f t="shared" si="90"/>
        <v>J2-D28</v>
      </c>
      <c r="AE453" t="str">
        <f t="shared" si="91"/>
        <v>GTSR4C_TX2_N</v>
      </c>
      <c r="AF453" t="str">
        <f t="shared" si="92"/>
        <v>AN10</v>
      </c>
      <c r="AG453">
        <f t="shared" si="93"/>
        <v>8.9787999999999997</v>
      </c>
      <c r="AH453" t="str">
        <f>IF(IFERROR(IF(IF(AF453="--",INDEX(D:D,MATCH(AE453,INDEX(B:B,MATCH(AE453,B:B,)+1):B10967,)+MATCH(AE453,B:B,)))=D453,VLOOKUP(AE453,B:D,3,0),IF(AF453="--",INDEX(D:D,MATCH(AE453,INDEX(B:B,MATCH(AE453,B:B,)+1):B10967,)+MATCH(AE453,B:B,)),"---")),"---")=AD453,"---",IFERROR(IF(IF(AF453="--",INDEX(D:D,MATCH(AE453,INDEX(B:B,MATCH(AE453,B:B,)+1):B10967,)+MATCH(AE453,B:B,)))=AD453,VLOOKUP(AE453,B:D,3,0),IF(AF453="--",INDEX(D:D,MATCH(AE453,INDEX(B:B,MATCH(AE453,B:B,)+1):B10967,)+MATCH(AE453,B:B,)),"---")),"---"))</f>
        <v>---</v>
      </c>
      <c r="AI453" t="str">
        <f t="shared" si="94"/>
        <v>--</v>
      </c>
      <c r="AJ453" t="str">
        <f t="shared" si="95"/>
        <v>GTSR4C_TX2_N</v>
      </c>
      <c r="AK453">
        <f t="shared" si="96"/>
        <v>2</v>
      </c>
      <c r="AL453" t="str">
        <f t="shared" si="97"/>
        <v>AN10</v>
      </c>
      <c r="AT453" t="str">
        <f t="shared" si="88"/>
        <v>GND</v>
      </c>
      <c r="AU453" t="str">
        <f t="shared" si="89"/>
        <v>--</v>
      </c>
    </row>
    <row r="454" spans="1:47" x14ac:dyDescent="0.25">
      <c r="A454" t="str">
        <f t="shared" ref="A454:A517" si="98">$E454&amp;"-"&amp;$F454</f>
        <v>J2-D30</v>
      </c>
      <c r="B454" t="str">
        <f t="shared" ref="B454:B517" si="99">IF(OR(E454=$A$2,E454=$B$2,E454=$C$2,E454=$D$2),"--",G454)</f>
        <v>B3B_T18_P</v>
      </c>
      <c r="C454" t="str">
        <f t="shared" ref="C454:C517" si="100">$E454&amp;"-"&amp;$G454</f>
        <v>J2-B3B_T18_P</v>
      </c>
      <c r="D454" t="str">
        <f t="shared" ref="D454:D517" si="101">A454</f>
        <v>J2-D30</v>
      </c>
      <c r="E454" t="s">
        <v>410</v>
      </c>
      <c r="F454" t="s">
        <v>379</v>
      </c>
      <c r="G454" t="s">
        <v>733</v>
      </c>
      <c r="L454" t="s">
        <v>909</v>
      </c>
      <c r="M454" t="s">
        <v>428</v>
      </c>
      <c r="N454">
        <v>8.4821000000000009</v>
      </c>
      <c r="AB454" t="str">
        <f>B2B!D451</f>
        <v>J2</v>
      </c>
      <c r="AC454" t="str">
        <f>B2B!E451</f>
        <v>D29</v>
      </c>
      <c r="AD454" t="str">
        <f t="shared" si="90"/>
        <v>J2-D29</v>
      </c>
      <c r="AE454" t="str">
        <f t="shared" si="91"/>
        <v>GND</v>
      </c>
      <c r="AF454" t="str">
        <f t="shared" si="92"/>
        <v>---</v>
      </c>
      <c r="AG454" t="str">
        <f t="shared" si="93"/>
        <v>---</v>
      </c>
      <c r="AH454" t="str">
        <f>IF(IFERROR(IF(IF(AF454="--",INDEX(D:D,MATCH(AE454,INDEX(B:B,MATCH(AE454,B:B,)+1):B10968,)+MATCH(AE454,B:B,)))=D454,VLOOKUP(AE454,B:D,3,0),IF(AF454="--",INDEX(D:D,MATCH(AE454,INDEX(B:B,MATCH(AE454,B:B,)+1):B10968,)+MATCH(AE454,B:B,)),"---")),"---")=AD454,"---",IFERROR(IF(IF(AF454="--",INDEX(D:D,MATCH(AE454,INDEX(B:B,MATCH(AE454,B:B,)+1):B10968,)+MATCH(AE454,B:B,)))=AD454,VLOOKUP(AE454,B:D,3,0),IF(AF454="--",INDEX(D:D,MATCH(AE454,INDEX(B:B,MATCH(AE454,B:B,)+1):B10968,)+MATCH(AE454,B:B,)),"---")),"---"))</f>
        <v>---</v>
      </c>
      <c r="AI454" t="str">
        <f t="shared" si="94"/>
        <v>--</v>
      </c>
      <c r="AJ454" t="str">
        <f t="shared" si="95"/>
        <v>GND</v>
      </c>
      <c r="AK454">
        <f t="shared" si="96"/>
        <v>1320</v>
      </c>
      <c r="AL454" t="str">
        <f t="shared" si="97"/>
        <v>---</v>
      </c>
      <c r="AT454" t="str">
        <f t="shared" ref="AT454:AT517" si="102">IF(IF(COUNTIF($AO$6:$AQ$150,B454)&gt;0,"---","--")="---",VLOOKUP(B454,$AO$6:$AQ$150,3,0),B454)</f>
        <v>B3B_T18_P</v>
      </c>
      <c r="AU454" t="str">
        <f t="shared" ref="AU454:AU517" si="103">IF(IF(COUNTIF($AO$6:$AQ$150,B454)&gt;0,"---","--")="---",VLOOKUP(B454,$AO$6:$AQ$150,2,0),"--")</f>
        <v>--</v>
      </c>
    </row>
    <row r="455" spans="1:47" x14ac:dyDescent="0.25">
      <c r="A455" t="str">
        <f t="shared" si="98"/>
        <v>J2-D31</v>
      </c>
      <c r="B455" t="str">
        <f t="shared" si="99"/>
        <v>B3B_T18_N</v>
      </c>
      <c r="C455" t="str">
        <f t="shared" si="100"/>
        <v>J2-B3B_T18_N</v>
      </c>
      <c r="D455" t="str">
        <f t="shared" si="101"/>
        <v>J2-D31</v>
      </c>
      <c r="E455" t="s">
        <v>410</v>
      </c>
      <c r="F455" t="s">
        <v>380</v>
      </c>
      <c r="G455" t="s">
        <v>732</v>
      </c>
      <c r="L455" t="s">
        <v>908</v>
      </c>
      <c r="M455" t="s">
        <v>428</v>
      </c>
      <c r="N455">
        <v>8.4751999999999992</v>
      </c>
      <c r="AB455" t="str">
        <f>B2B!D452</f>
        <v>J2</v>
      </c>
      <c r="AC455" t="str">
        <f>B2B!E452</f>
        <v>D30</v>
      </c>
      <c r="AD455" t="str">
        <f t="shared" ref="AD455:AD518" si="104">AB455&amp;"-"&amp;AC455</f>
        <v>J2-D30</v>
      </c>
      <c r="AE455" t="str">
        <f t="shared" ref="AE455:AE518" si="105">VLOOKUP(AD455,A:G,7,0)</f>
        <v>B3B_T18_P</v>
      </c>
      <c r="AF455" t="str">
        <f t="shared" ref="AF455:AF518" si="106">IF(
IF(
IFERROR(VLOOKUP(AE455,$AM$6:$AM$50,1,),1)=1,1,0),
IFERROR(VLOOKUP($F$2&amp;"-"&amp;AE455,C:G,4,0),
"--"),"---")</f>
        <v>P55</v>
      </c>
      <c r="AG455">
        <f t="shared" ref="AG455:AG518" si="107">IF(AF455&lt;&gt;"---",VLOOKUP(AE455,L:N,3,0),"---")</f>
        <v>37.529299999999999</v>
      </c>
      <c r="AH455" t="str">
        <f>IF(IFERROR(IF(IF(AF455="--",INDEX(D:D,MATCH(AE455,INDEX(B:B,MATCH(AE455,B:B,)+1):B10969,)+MATCH(AE455,B:B,)))=D455,VLOOKUP(AE455,B:D,3,0),IF(AF455="--",INDEX(D:D,MATCH(AE455,INDEX(B:B,MATCH(AE455,B:B,)+1):B10969,)+MATCH(AE455,B:B,)),"---")),"---")=AD455,"---",IFERROR(IF(IF(AF455="--",INDEX(D:D,MATCH(AE455,INDEX(B:B,MATCH(AE455,B:B,)+1):B10969,)+MATCH(AE455,B:B,)))=AD455,VLOOKUP(AE455,B:D,3,0),IF(AF455="--",INDEX(D:D,MATCH(AE455,INDEX(B:B,MATCH(AE455,B:B,)+1):B10969,)+MATCH(AE455,B:B,)),"---")),"---"))</f>
        <v>---</v>
      </c>
      <c r="AI455" t="str">
        <f t="shared" ref="AI455:AI518" si="108">IFERROR(IF(IF(COUNTIF($AO$6:$AQ$150,AE455)&gt;0,"---","--")="---",VLOOKUP(AE455,$AO$6:$AQ$150,2,0),"--"),"---")</f>
        <v>--</v>
      </c>
      <c r="AJ455" t="str">
        <f t="shared" ref="AJ455:AJ518" si="109">IF(IF(COUNTIF($AO$6:$AQ$150,AE455)&gt;0,"---","--")="---",VLOOKUP(AE455,$AO$6:$AQ$150,3,0),AE455)</f>
        <v>B3B_T18_P</v>
      </c>
      <c r="AK455">
        <f t="shared" ref="AK455:AK518" si="110">COUNTIF(B:B,AE455)</f>
        <v>2</v>
      </c>
      <c r="AL455" t="str">
        <f t="shared" ref="AL455:AL518" si="111">IF(
IF(
IFERROR(VLOOKUP(AJ455,$AM$6:$AM$50,1,),1)=1,1,0),
IFERROR(VLOOKUP($F$2&amp;"-"&amp;AJ455,C:G,4,0),
"--"),"---")</f>
        <v>P55</v>
      </c>
      <c r="AT455" t="str">
        <f t="shared" si="102"/>
        <v>B3B_T18_N</v>
      </c>
      <c r="AU455" t="str">
        <f t="shared" si="103"/>
        <v>--</v>
      </c>
    </row>
    <row r="456" spans="1:47" x14ac:dyDescent="0.25">
      <c r="A456" t="str">
        <f t="shared" si="98"/>
        <v>J2-D32</v>
      </c>
      <c r="B456" t="str">
        <f t="shared" si="99"/>
        <v>B3B_T17_P</v>
      </c>
      <c r="C456" t="str">
        <f t="shared" si="100"/>
        <v>J2-B3B_T17_P</v>
      </c>
      <c r="D456" t="str">
        <f t="shared" si="101"/>
        <v>J2-D32</v>
      </c>
      <c r="E456" t="s">
        <v>410</v>
      </c>
      <c r="F456" t="s">
        <v>381</v>
      </c>
      <c r="G456" t="s">
        <v>730</v>
      </c>
      <c r="L456" t="s">
        <v>852</v>
      </c>
      <c r="M456" t="s">
        <v>428</v>
      </c>
      <c r="N456">
        <v>9.6707000000000001</v>
      </c>
      <c r="AB456" t="str">
        <f>B2B!D453</f>
        <v>J2</v>
      </c>
      <c r="AC456" t="str">
        <f>B2B!E453</f>
        <v>D31</v>
      </c>
      <c r="AD456" t="str">
        <f t="shared" si="104"/>
        <v>J2-D31</v>
      </c>
      <c r="AE456" t="str">
        <f t="shared" si="105"/>
        <v>B3B_T18_N</v>
      </c>
      <c r="AF456" t="str">
        <f t="shared" si="106"/>
        <v>T55</v>
      </c>
      <c r="AG456">
        <f t="shared" si="107"/>
        <v>37.811399999999999</v>
      </c>
      <c r="AH456" t="str">
        <f>IF(IFERROR(IF(IF(AF456="--",INDEX(D:D,MATCH(AE456,INDEX(B:B,MATCH(AE456,B:B,)+1):B10970,)+MATCH(AE456,B:B,)))=D456,VLOOKUP(AE456,B:D,3,0),IF(AF456="--",INDEX(D:D,MATCH(AE456,INDEX(B:B,MATCH(AE456,B:B,)+1):B10970,)+MATCH(AE456,B:B,)),"---")),"---")=AD456,"---",IFERROR(IF(IF(AF456="--",INDEX(D:D,MATCH(AE456,INDEX(B:B,MATCH(AE456,B:B,)+1):B10970,)+MATCH(AE456,B:B,)))=AD456,VLOOKUP(AE456,B:D,3,0),IF(AF456="--",INDEX(D:D,MATCH(AE456,INDEX(B:B,MATCH(AE456,B:B,)+1):B10970,)+MATCH(AE456,B:B,)),"---")),"---"))</f>
        <v>---</v>
      </c>
      <c r="AI456" t="str">
        <f t="shared" si="108"/>
        <v>--</v>
      </c>
      <c r="AJ456" t="str">
        <f t="shared" si="109"/>
        <v>B3B_T18_N</v>
      </c>
      <c r="AK456">
        <f t="shared" si="110"/>
        <v>2</v>
      </c>
      <c r="AL456" t="str">
        <f t="shared" si="111"/>
        <v>T55</v>
      </c>
      <c r="AT456" t="str">
        <f t="shared" si="102"/>
        <v>B3B_T17_P</v>
      </c>
      <c r="AU456" t="str">
        <f t="shared" si="103"/>
        <v>--</v>
      </c>
    </row>
    <row r="457" spans="1:47" x14ac:dyDescent="0.25">
      <c r="A457" t="str">
        <f t="shared" si="98"/>
        <v>J2-D33</v>
      </c>
      <c r="B457" t="str">
        <f t="shared" si="99"/>
        <v>B3B_T17_N</v>
      </c>
      <c r="C457" t="str">
        <f t="shared" si="100"/>
        <v>J2-B3B_T17_N</v>
      </c>
      <c r="D457" t="str">
        <f t="shared" si="101"/>
        <v>J2-D33</v>
      </c>
      <c r="E457" t="s">
        <v>410</v>
      </c>
      <c r="F457" t="s">
        <v>382</v>
      </c>
      <c r="G457" t="s">
        <v>728</v>
      </c>
      <c r="L457" t="s">
        <v>850</v>
      </c>
      <c r="M457" t="s">
        <v>428</v>
      </c>
      <c r="N457">
        <v>9.6806000000000001</v>
      </c>
      <c r="AB457" t="str">
        <f>B2B!D454</f>
        <v>J2</v>
      </c>
      <c r="AC457" t="str">
        <f>B2B!E454</f>
        <v>D32</v>
      </c>
      <c r="AD457" t="str">
        <f t="shared" si="104"/>
        <v>J2-D32</v>
      </c>
      <c r="AE457" t="str">
        <f t="shared" si="105"/>
        <v>B3B_T17_P</v>
      </c>
      <c r="AF457" t="str">
        <f t="shared" si="106"/>
        <v>V58</v>
      </c>
      <c r="AG457">
        <f t="shared" si="107"/>
        <v>33.087400000000002</v>
      </c>
      <c r="AH457" t="str">
        <f>IF(IFERROR(IF(IF(AF457="--",INDEX(D:D,MATCH(AE457,INDEX(B:B,MATCH(AE457,B:B,)+1):B10971,)+MATCH(AE457,B:B,)))=D457,VLOOKUP(AE457,B:D,3,0),IF(AF457="--",INDEX(D:D,MATCH(AE457,INDEX(B:B,MATCH(AE457,B:B,)+1):B10971,)+MATCH(AE457,B:B,)),"---")),"---")=AD457,"---",IFERROR(IF(IF(AF457="--",INDEX(D:D,MATCH(AE457,INDEX(B:B,MATCH(AE457,B:B,)+1):B10971,)+MATCH(AE457,B:B,)))=AD457,VLOOKUP(AE457,B:D,3,0),IF(AF457="--",INDEX(D:D,MATCH(AE457,INDEX(B:B,MATCH(AE457,B:B,)+1):B10971,)+MATCH(AE457,B:B,)),"---")),"---"))</f>
        <v>---</v>
      </c>
      <c r="AI457" t="str">
        <f t="shared" si="108"/>
        <v>--</v>
      </c>
      <c r="AJ457" t="str">
        <f t="shared" si="109"/>
        <v>B3B_T17_P</v>
      </c>
      <c r="AK457">
        <f t="shared" si="110"/>
        <v>2</v>
      </c>
      <c r="AL457" t="str">
        <f t="shared" si="111"/>
        <v>V58</v>
      </c>
      <c r="AT457" t="str">
        <f t="shared" si="102"/>
        <v>B3B_T17_N</v>
      </c>
      <c r="AU457" t="str">
        <f t="shared" si="103"/>
        <v>--</v>
      </c>
    </row>
    <row r="458" spans="1:47" x14ac:dyDescent="0.25">
      <c r="A458" t="str">
        <f t="shared" si="98"/>
        <v>J2-D34</v>
      </c>
      <c r="B458" t="str">
        <f t="shared" si="99"/>
        <v>B3B_T16_P</v>
      </c>
      <c r="C458" t="str">
        <f t="shared" si="100"/>
        <v>J2-B3B_T16_P</v>
      </c>
      <c r="D458" t="str">
        <f t="shared" si="101"/>
        <v>J2-D34</v>
      </c>
      <c r="E458" t="s">
        <v>410</v>
      </c>
      <c r="F458" t="s">
        <v>383</v>
      </c>
      <c r="G458" t="s">
        <v>727</v>
      </c>
      <c r="L458" t="s">
        <v>911</v>
      </c>
      <c r="M458" t="s">
        <v>428</v>
      </c>
      <c r="N458">
        <v>8.9292999999999996</v>
      </c>
      <c r="AB458" t="str">
        <f>B2B!D455</f>
        <v>J2</v>
      </c>
      <c r="AC458" t="str">
        <f>B2B!E455</f>
        <v>D33</v>
      </c>
      <c r="AD458" t="str">
        <f t="shared" si="104"/>
        <v>J2-D33</v>
      </c>
      <c r="AE458" t="str">
        <f t="shared" si="105"/>
        <v>B3B_T17_N</v>
      </c>
      <c r="AF458" t="str">
        <f t="shared" si="106"/>
        <v>T58</v>
      </c>
      <c r="AG458">
        <f t="shared" si="107"/>
        <v>33.229399999999998</v>
      </c>
      <c r="AH458" t="str">
        <f>IF(IFERROR(IF(IF(AF458="--",INDEX(D:D,MATCH(AE458,INDEX(B:B,MATCH(AE458,B:B,)+1):B10972,)+MATCH(AE458,B:B,)))=D458,VLOOKUP(AE458,B:D,3,0),IF(AF458="--",INDEX(D:D,MATCH(AE458,INDEX(B:B,MATCH(AE458,B:B,)+1):B10972,)+MATCH(AE458,B:B,)),"---")),"---")=AD458,"---",IFERROR(IF(IF(AF458="--",INDEX(D:D,MATCH(AE458,INDEX(B:B,MATCH(AE458,B:B,)+1):B10972,)+MATCH(AE458,B:B,)))=AD458,VLOOKUP(AE458,B:D,3,0),IF(AF458="--",INDEX(D:D,MATCH(AE458,INDEX(B:B,MATCH(AE458,B:B,)+1):B10972,)+MATCH(AE458,B:B,)),"---")),"---"))</f>
        <v>---</v>
      </c>
      <c r="AI458" t="str">
        <f t="shared" si="108"/>
        <v>--</v>
      </c>
      <c r="AJ458" t="str">
        <f t="shared" si="109"/>
        <v>B3B_T17_N</v>
      </c>
      <c r="AK458">
        <f t="shared" si="110"/>
        <v>2</v>
      </c>
      <c r="AL458" t="str">
        <f t="shared" si="111"/>
        <v>T58</v>
      </c>
      <c r="AT458" t="str">
        <f t="shared" si="102"/>
        <v>B3B_T16_P</v>
      </c>
      <c r="AU458" t="str">
        <f t="shared" si="103"/>
        <v>--</v>
      </c>
    </row>
    <row r="459" spans="1:47" x14ac:dyDescent="0.25">
      <c r="A459" t="str">
        <f t="shared" si="98"/>
        <v>J2-D35</v>
      </c>
      <c r="B459" t="str">
        <f t="shared" si="99"/>
        <v>B3B_T16_N</v>
      </c>
      <c r="C459" t="str">
        <f t="shared" si="100"/>
        <v>J2-B3B_T16_N</v>
      </c>
      <c r="D459" t="str">
        <f t="shared" si="101"/>
        <v>J2-D35</v>
      </c>
      <c r="E459" t="s">
        <v>410</v>
      </c>
      <c r="F459" t="s">
        <v>384</v>
      </c>
      <c r="G459" t="s">
        <v>726</v>
      </c>
      <c r="L459" t="s">
        <v>910</v>
      </c>
      <c r="M459" t="s">
        <v>428</v>
      </c>
      <c r="N459">
        <v>8.9382000000000001</v>
      </c>
      <c r="AB459" t="str">
        <f>B2B!D456</f>
        <v>J2</v>
      </c>
      <c r="AC459" t="str">
        <f>B2B!E456</f>
        <v>D34</v>
      </c>
      <c r="AD459" t="str">
        <f t="shared" si="104"/>
        <v>J2-D34</v>
      </c>
      <c r="AE459" t="str">
        <f t="shared" si="105"/>
        <v>B3B_T16_P</v>
      </c>
      <c r="AF459" t="str">
        <f t="shared" si="106"/>
        <v>K55</v>
      </c>
      <c r="AG459">
        <f t="shared" si="107"/>
        <v>31.311</v>
      </c>
      <c r="AH459" t="str">
        <f>IF(IFERROR(IF(IF(AF459="--",INDEX(D:D,MATCH(AE459,INDEX(B:B,MATCH(AE459,B:B,)+1):B10973,)+MATCH(AE459,B:B,)))=D459,VLOOKUP(AE459,B:D,3,0),IF(AF459="--",INDEX(D:D,MATCH(AE459,INDEX(B:B,MATCH(AE459,B:B,)+1):B10973,)+MATCH(AE459,B:B,)),"---")),"---")=AD459,"---",IFERROR(IF(IF(AF459="--",INDEX(D:D,MATCH(AE459,INDEX(B:B,MATCH(AE459,B:B,)+1):B10973,)+MATCH(AE459,B:B,)))=AD459,VLOOKUP(AE459,B:D,3,0),IF(AF459="--",INDEX(D:D,MATCH(AE459,INDEX(B:B,MATCH(AE459,B:B,)+1):B10973,)+MATCH(AE459,B:B,)),"---")),"---"))</f>
        <v>---</v>
      </c>
      <c r="AI459" t="str">
        <f t="shared" si="108"/>
        <v>--</v>
      </c>
      <c r="AJ459" t="str">
        <f t="shared" si="109"/>
        <v>B3B_T16_P</v>
      </c>
      <c r="AK459">
        <f t="shared" si="110"/>
        <v>2</v>
      </c>
      <c r="AL459" t="str">
        <f t="shared" si="111"/>
        <v>K55</v>
      </c>
      <c r="AT459" t="str">
        <f t="shared" si="102"/>
        <v>B3B_T16_N</v>
      </c>
      <c r="AU459" t="str">
        <f t="shared" si="103"/>
        <v>--</v>
      </c>
    </row>
    <row r="460" spans="1:47" x14ac:dyDescent="0.25">
      <c r="A460" t="str">
        <f t="shared" si="98"/>
        <v>J2-D36</v>
      </c>
      <c r="B460" t="str">
        <f t="shared" si="99"/>
        <v>GND</v>
      </c>
      <c r="C460" t="str">
        <f t="shared" si="100"/>
        <v>J2-GND</v>
      </c>
      <c r="D460" t="str">
        <f t="shared" si="101"/>
        <v>J2-D36</v>
      </c>
      <c r="E460" t="s">
        <v>410</v>
      </c>
      <c r="F460" t="s">
        <v>385</v>
      </c>
      <c r="G460" t="s">
        <v>433</v>
      </c>
      <c r="L460" t="s">
        <v>857</v>
      </c>
      <c r="M460" t="s">
        <v>428</v>
      </c>
      <c r="N460">
        <v>10.1816</v>
      </c>
      <c r="AB460" t="str">
        <f>B2B!D457</f>
        <v>J2</v>
      </c>
      <c r="AC460" t="str">
        <f>B2B!E457</f>
        <v>D35</v>
      </c>
      <c r="AD460" t="str">
        <f t="shared" si="104"/>
        <v>J2-D35</v>
      </c>
      <c r="AE460" t="str">
        <f t="shared" si="105"/>
        <v>B3B_T16_N</v>
      </c>
      <c r="AF460" t="str">
        <f t="shared" si="106"/>
        <v>M55</v>
      </c>
      <c r="AG460">
        <f t="shared" si="107"/>
        <v>31.485099999999999</v>
      </c>
      <c r="AH460" t="str">
        <f>IF(IFERROR(IF(IF(AF460="--",INDEX(D:D,MATCH(AE460,INDEX(B:B,MATCH(AE460,B:B,)+1):B10974,)+MATCH(AE460,B:B,)))=D460,VLOOKUP(AE460,B:D,3,0),IF(AF460="--",INDEX(D:D,MATCH(AE460,INDEX(B:B,MATCH(AE460,B:B,)+1):B10974,)+MATCH(AE460,B:B,)),"---")),"---")=AD460,"---",IFERROR(IF(IF(AF460="--",INDEX(D:D,MATCH(AE460,INDEX(B:B,MATCH(AE460,B:B,)+1):B10974,)+MATCH(AE460,B:B,)))=AD460,VLOOKUP(AE460,B:D,3,0),IF(AF460="--",INDEX(D:D,MATCH(AE460,INDEX(B:B,MATCH(AE460,B:B,)+1):B10974,)+MATCH(AE460,B:B,)),"---")),"---"))</f>
        <v>---</v>
      </c>
      <c r="AI460" t="str">
        <f t="shared" si="108"/>
        <v>--</v>
      </c>
      <c r="AJ460" t="str">
        <f t="shared" si="109"/>
        <v>B3B_T16_N</v>
      </c>
      <c r="AK460">
        <f t="shared" si="110"/>
        <v>2</v>
      </c>
      <c r="AL460" t="str">
        <f t="shared" si="111"/>
        <v>M55</v>
      </c>
      <c r="AT460" t="str">
        <f t="shared" si="102"/>
        <v>GND</v>
      </c>
      <c r="AU460" t="str">
        <f t="shared" si="103"/>
        <v>--</v>
      </c>
    </row>
    <row r="461" spans="1:47" x14ac:dyDescent="0.25">
      <c r="A461" t="str">
        <f t="shared" si="98"/>
        <v>J2-D37</v>
      </c>
      <c r="B461" t="str">
        <f t="shared" si="99"/>
        <v>B3B_T15_P</v>
      </c>
      <c r="C461" t="str">
        <f t="shared" si="100"/>
        <v>J2-B3B_T15_P</v>
      </c>
      <c r="D461" t="str">
        <f t="shared" si="101"/>
        <v>J2-D37</v>
      </c>
      <c r="E461" t="s">
        <v>410</v>
      </c>
      <c r="F461" t="s">
        <v>386</v>
      </c>
      <c r="G461" t="s">
        <v>725</v>
      </c>
      <c r="L461" t="s">
        <v>855</v>
      </c>
      <c r="M461" t="s">
        <v>428</v>
      </c>
      <c r="N461">
        <v>10.182600000000001</v>
      </c>
      <c r="AB461" t="str">
        <f>B2B!D458</f>
        <v>J2</v>
      </c>
      <c r="AC461" t="str">
        <f>B2B!E458</f>
        <v>D36</v>
      </c>
      <c r="AD461" t="str">
        <f t="shared" si="104"/>
        <v>J2-D36</v>
      </c>
      <c r="AE461" t="str">
        <f t="shared" si="105"/>
        <v>GND</v>
      </c>
      <c r="AF461" t="str">
        <f t="shared" si="106"/>
        <v>---</v>
      </c>
      <c r="AG461" t="str">
        <f t="shared" si="107"/>
        <v>---</v>
      </c>
      <c r="AH461" t="str">
        <f>IF(IFERROR(IF(IF(AF461="--",INDEX(D:D,MATCH(AE461,INDEX(B:B,MATCH(AE461,B:B,)+1):B10975,)+MATCH(AE461,B:B,)))=D461,VLOOKUP(AE461,B:D,3,0),IF(AF461="--",INDEX(D:D,MATCH(AE461,INDEX(B:B,MATCH(AE461,B:B,)+1):B10975,)+MATCH(AE461,B:B,)),"---")),"---")=AD461,"---",IFERROR(IF(IF(AF461="--",INDEX(D:D,MATCH(AE461,INDEX(B:B,MATCH(AE461,B:B,)+1):B10975,)+MATCH(AE461,B:B,)))=AD461,VLOOKUP(AE461,B:D,3,0),IF(AF461="--",INDEX(D:D,MATCH(AE461,INDEX(B:B,MATCH(AE461,B:B,)+1):B10975,)+MATCH(AE461,B:B,)),"---")),"---"))</f>
        <v>---</v>
      </c>
      <c r="AI461" t="str">
        <f t="shared" si="108"/>
        <v>--</v>
      </c>
      <c r="AJ461" t="str">
        <f t="shared" si="109"/>
        <v>GND</v>
      </c>
      <c r="AK461">
        <f t="shared" si="110"/>
        <v>1320</v>
      </c>
      <c r="AL461" t="str">
        <f t="shared" si="111"/>
        <v>---</v>
      </c>
      <c r="AT461" t="str">
        <f t="shared" si="102"/>
        <v>B3B_T15_P</v>
      </c>
      <c r="AU461" t="str">
        <f t="shared" si="103"/>
        <v>--</v>
      </c>
    </row>
    <row r="462" spans="1:47" x14ac:dyDescent="0.25">
      <c r="A462" t="str">
        <f t="shared" si="98"/>
        <v>J2-D38</v>
      </c>
      <c r="B462" t="str">
        <f t="shared" si="99"/>
        <v>B3B_T15_N</v>
      </c>
      <c r="C462" t="str">
        <f t="shared" si="100"/>
        <v>J2-B3B_T15_N</v>
      </c>
      <c r="D462" t="str">
        <f t="shared" si="101"/>
        <v>J2-D38</v>
      </c>
      <c r="E462" t="s">
        <v>410</v>
      </c>
      <c r="F462" t="s">
        <v>387</v>
      </c>
      <c r="G462" t="s">
        <v>724</v>
      </c>
      <c r="L462" t="s">
        <v>977</v>
      </c>
      <c r="M462" t="s">
        <v>428</v>
      </c>
      <c r="N462">
        <v>15.253399999999999</v>
      </c>
      <c r="AB462" t="str">
        <f>B2B!D459</f>
        <v>J2</v>
      </c>
      <c r="AC462" t="str">
        <f>B2B!E459</f>
        <v>D37</v>
      </c>
      <c r="AD462" t="str">
        <f t="shared" si="104"/>
        <v>J2-D37</v>
      </c>
      <c r="AE462" t="str">
        <f t="shared" si="105"/>
        <v>B3B_T15_P</v>
      </c>
      <c r="AF462" t="str">
        <f t="shared" si="106"/>
        <v>V47</v>
      </c>
      <c r="AG462">
        <f t="shared" si="107"/>
        <v>29.7136</v>
      </c>
      <c r="AH462" t="str">
        <f>IF(IFERROR(IF(IF(AF462="--",INDEX(D:D,MATCH(AE462,INDEX(B:B,MATCH(AE462,B:B,)+1):B10976,)+MATCH(AE462,B:B,)))=D462,VLOOKUP(AE462,B:D,3,0),IF(AF462="--",INDEX(D:D,MATCH(AE462,INDEX(B:B,MATCH(AE462,B:B,)+1):B10976,)+MATCH(AE462,B:B,)),"---")),"---")=AD462,"---",IFERROR(IF(IF(AF462="--",INDEX(D:D,MATCH(AE462,INDEX(B:B,MATCH(AE462,B:B,)+1):B10976,)+MATCH(AE462,B:B,)))=AD462,VLOOKUP(AE462,B:D,3,0),IF(AF462="--",INDEX(D:D,MATCH(AE462,INDEX(B:B,MATCH(AE462,B:B,)+1):B10976,)+MATCH(AE462,B:B,)),"---")),"---"))</f>
        <v>---</v>
      </c>
      <c r="AI462" t="str">
        <f t="shared" si="108"/>
        <v>--</v>
      </c>
      <c r="AJ462" t="str">
        <f t="shared" si="109"/>
        <v>B3B_T15_P</v>
      </c>
      <c r="AK462">
        <f t="shared" si="110"/>
        <v>2</v>
      </c>
      <c r="AL462" t="str">
        <f t="shared" si="111"/>
        <v>V47</v>
      </c>
      <c r="AT462" t="str">
        <f t="shared" si="102"/>
        <v>B3B_T15_N</v>
      </c>
      <c r="AU462" t="str">
        <f t="shared" si="103"/>
        <v>--</v>
      </c>
    </row>
    <row r="463" spans="1:47" x14ac:dyDescent="0.25">
      <c r="A463" t="str">
        <f t="shared" si="98"/>
        <v>J2-D39</v>
      </c>
      <c r="B463" t="str">
        <f t="shared" si="99"/>
        <v>B3B_T14_P</v>
      </c>
      <c r="C463" t="str">
        <f t="shared" si="100"/>
        <v>J2-B3B_T14_P</v>
      </c>
      <c r="D463" t="str">
        <f t="shared" si="101"/>
        <v>J2-D39</v>
      </c>
      <c r="E463" t="s">
        <v>410</v>
      </c>
      <c r="F463" t="s">
        <v>388</v>
      </c>
      <c r="G463" t="s">
        <v>723</v>
      </c>
      <c r="L463" t="s">
        <v>976</v>
      </c>
      <c r="M463" t="s">
        <v>428</v>
      </c>
      <c r="N463">
        <v>15.2759</v>
      </c>
      <c r="AB463" t="str">
        <f>B2B!D460</f>
        <v>J2</v>
      </c>
      <c r="AC463" t="str">
        <f>B2B!E460</f>
        <v>D38</v>
      </c>
      <c r="AD463" t="str">
        <f t="shared" si="104"/>
        <v>J2-D38</v>
      </c>
      <c r="AE463" t="str">
        <f t="shared" si="105"/>
        <v>B3B_T15_N</v>
      </c>
      <c r="AF463" t="str">
        <f t="shared" si="106"/>
        <v>T47</v>
      </c>
      <c r="AG463">
        <f t="shared" si="107"/>
        <v>29.892199999999999</v>
      </c>
      <c r="AH463" t="str">
        <f>IF(IFERROR(IF(IF(AF463="--",INDEX(D:D,MATCH(AE463,INDEX(B:B,MATCH(AE463,B:B,)+1):B10977,)+MATCH(AE463,B:B,)))=D463,VLOOKUP(AE463,B:D,3,0),IF(AF463="--",INDEX(D:D,MATCH(AE463,INDEX(B:B,MATCH(AE463,B:B,)+1):B10977,)+MATCH(AE463,B:B,)),"---")),"---")=AD463,"---",IFERROR(IF(IF(AF463="--",INDEX(D:D,MATCH(AE463,INDEX(B:B,MATCH(AE463,B:B,)+1):B10977,)+MATCH(AE463,B:B,)))=AD463,VLOOKUP(AE463,B:D,3,0),IF(AF463="--",INDEX(D:D,MATCH(AE463,INDEX(B:B,MATCH(AE463,B:B,)+1):B10977,)+MATCH(AE463,B:B,)),"---")),"---"))</f>
        <v>---</v>
      </c>
      <c r="AI463" t="str">
        <f t="shared" si="108"/>
        <v>--</v>
      </c>
      <c r="AJ463" t="str">
        <f t="shared" si="109"/>
        <v>B3B_T15_N</v>
      </c>
      <c r="AK463">
        <f t="shared" si="110"/>
        <v>2</v>
      </c>
      <c r="AL463" t="str">
        <f t="shared" si="111"/>
        <v>T47</v>
      </c>
      <c r="AT463" t="str">
        <f t="shared" si="102"/>
        <v>B3B_T14_P</v>
      </c>
      <c r="AU463" t="str">
        <f t="shared" si="103"/>
        <v>--</v>
      </c>
    </row>
    <row r="464" spans="1:47" x14ac:dyDescent="0.25">
      <c r="A464" t="str">
        <f t="shared" si="98"/>
        <v>J2-D40</v>
      </c>
      <c r="B464" t="str">
        <f t="shared" si="99"/>
        <v>B3B_T14_N</v>
      </c>
      <c r="C464" t="str">
        <f t="shared" si="100"/>
        <v>J2-B3B_T14_N</v>
      </c>
      <c r="D464" t="str">
        <f t="shared" si="101"/>
        <v>J2-D40</v>
      </c>
      <c r="E464" t="s">
        <v>410</v>
      </c>
      <c r="F464" t="s">
        <v>389</v>
      </c>
      <c r="G464" t="s">
        <v>722</v>
      </c>
      <c r="L464" t="s">
        <v>979</v>
      </c>
      <c r="M464" t="s">
        <v>428</v>
      </c>
      <c r="N464">
        <v>7.9169999999999998</v>
      </c>
      <c r="AB464" t="str">
        <f>B2B!D461</f>
        <v>J2</v>
      </c>
      <c r="AC464" t="str">
        <f>B2B!E461</f>
        <v>D39</v>
      </c>
      <c r="AD464" t="str">
        <f t="shared" si="104"/>
        <v>J2-D39</v>
      </c>
      <c r="AE464" t="str">
        <f t="shared" si="105"/>
        <v>B3B_T14_P</v>
      </c>
      <c r="AF464" t="str">
        <f t="shared" si="106"/>
        <v>P44</v>
      </c>
      <c r="AG464">
        <f t="shared" si="107"/>
        <v>21.035499999999999</v>
      </c>
      <c r="AH464" t="str">
        <f>IF(IFERROR(IF(IF(AF464="--",INDEX(D:D,MATCH(AE464,INDEX(B:B,MATCH(AE464,B:B,)+1):B10978,)+MATCH(AE464,B:B,)))=D464,VLOOKUP(AE464,B:D,3,0),IF(AF464="--",INDEX(D:D,MATCH(AE464,INDEX(B:B,MATCH(AE464,B:B,)+1):B10978,)+MATCH(AE464,B:B,)),"---")),"---")=AD464,"---",IFERROR(IF(IF(AF464="--",INDEX(D:D,MATCH(AE464,INDEX(B:B,MATCH(AE464,B:B,)+1):B10978,)+MATCH(AE464,B:B,)))=AD464,VLOOKUP(AE464,B:D,3,0),IF(AF464="--",INDEX(D:D,MATCH(AE464,INDEX(B:B,MATCH(AE464,B:B,)+1):B10978,)+MATCH(AE464,B:B,)),"---")),"---"))</f>
        <v>---</v>
      </c>
      <c r="AI464" t="str">
        <f t="shared" si="108"/>
        <v>--</v>
      </c>
      <c r="AJ464" t="str">
        <f t="shared" si="109"/>
        <v>B3B_T14_P</v>
      </c>
      <c r="AK464">
        <f t="shared" si="110"/>
        <v>2</v>
      </c>
      <c r="AL464" t="str">
        <f t="shared" si="111"/>
        <v>P44</v>
      </c>
      <c r="AT464" t="str">
        <f t="shared" si="102"/>
        <v>B3B_T14_N</v>
      </c>
      <c r="AU464" t="str">
        <f t="shared" si="103"/>
        <v>--</v>
      </c>
    </row>
    <row r="465" spans="1:47" x14ac:dyDescent="0.25">
      <c r="A465" t="str">
        <f t="shared" si="98"/>
        <v>J2-D41</v>
      </c>
      <c r="B465" t="str">
        <f t="shared" si="99"/>
        <v>B3B_T13_P</v>
      </c>
      <c r="C465" t="str">
        <f t="shared" si="100"/>
        <v>J2-B3B_T13_P</v>
      </c>
      <c r="D465" t="str">
        <f t="shared" si="101"/>
        <v>J2-D41</v>
      </c>
      <c r="E465" t="s">
        <v>410</v>
      </c>
      <c r="F465" t="s">
        <v>390</v>
      </c>
      <c r="G465" t="s">
        <v>720</v>
      </c>
      <c r="L465" t="s">
        <v>978</v>
      </c>
      <c r="M465" t="s">
        <v>428</v>
      </c>
      <c r="N465">
        <v>7.9219999999999997</v>
      </c>
      <c r="AB465" t="str">
        <f>B2B!D462</f>
        <v>J2</v>
      </c>
      <c r="AC465" t="str">
        <f>B2B!E462</f>
        <v>D40</v>
      </c>
      <c r="AD465" t="str">
        <f t="shared" si="104"/>
        <v>J2-D40</v>
      </c>
      <c r="AE465" t="str">
        <f t="shared" si="105"/>
        <v>B3B_T14_N</v>
      </c>
      <c r="AF465" t="str">
        <f t="shared" si="106"/>
        <v>T44</v>
      </c>
      <c r="AG465">
        <f t="shared" si="107"/>
        <v>21.1374</v>
      </c>
      <c r="AH465" t="str">
        <f>IF(IFERROR(IF(IF(AF465="--",INDEX(D:D,MATCH(AE465,INDEX(B:B,MATCH(AE465,B:B,)+1):B10979,)+MATCH(AE465,B:B,)))=D465,VLOOKUP(AE465,B:D,3,0),IF(AF465="--",INDEX(D:D,MATCH(AE465,INDEX(B:B,MATCH(AE465,B:B,)+1):B10979,)+MATCH(AE465,B:B,)),"---")),"---")=AD465,"---",IFERROR(IF(IF(AF465="--",INDEX(D:D,MATCH(AE465,INDEX(B:B,MATCH(AE465,B:B,)+1):B10979,)+MATCH(AE465,B:B,)))=AD465,VLOOKUP(AE465,B:D,3,0),IF(AF465="--",INDEX(D:D,MATCH(AE465,INDEX(B:B,MATCH(AE465,B:B,)+1):B10979,)+MATCH(AE465,B:B,)),"---")),"---"))</f>
        <v>---</v>
      </c>
      <c r="AI465" t="str">
        <f t="shared" si="108"/>
        <v>--</v>
      </c>
      <c r="AJ465" t="str">
        <f t="shared" si="109"/>
        <v>B3B_T14_N</v>
      </c>
      <c r="AK465">
        <f t="shared" si="110"/>
        <v>2</v>
      </c>
      <c r="AL465" t="str">
        <f t="shared" si="111"/>
        <v>T44</v>
      </c>
      <c r="AT465" t="str">
        <f t="shared" si="102"/>
        <v>B3B_T13_P</v>
      </c>
      <c r="AU465" t="str">
        <f t="shared" si="103"/>
        <v>--</v>
      </c>
    </row>
    <row r="466" spans="1:47" x14ac:dyDescent="0.25">
      <c r="A466" t="str">
        <f t="shared" si="98"/>
        <v>J2-D42</v>
      </c>
      <c r="B466" t="str">
        <f t="shared" si="99"/>
        <v>B3B_T13_N</v>
      </c>
      <c r="C466" t="str">
        <f t="shared" si="100"/>
        <v>J2-B3B_T13_N</v>
      </c>
      <c r="D466" t="str">
        <f t="shared" si="101"/>
        <v>J2-D42</v>
      </c>
      <c r="E466" t="s">
        <v>410</v>
      </c>
      <c r="F466" t="s">
        <v>391</v>
      </c>
      <c r="G466" t="s">
        <v>718</v>
      </c>
      <c r="L466" t="s">
        <v>960</v>
      </c>
      <c r="M466" t="s">
        <v>428</v>
      </c>
      <c r="N466">
        <v>9.2908000000000008</v>
      </c>
      <c r="AB466" t="str">
        <f>B2B!D463</f>
        <v>J2</v>
      </c>
      <c r="AC466" t="str">
        <f>B2B!E463</f>
        <v>D41</v>
      </c>
      <c r="AD466" t="str">
        <f t="shared" si="104"/>
        <v>J2-D41</v>
      </c>
      <c r="AE466" t="str">
        <f t="shared" si="105"/>
        <v>B3B_T13_P</v>
      </c>
      <c r="AF466" t="str">
        <f t="shared" si="106"/>
        <v>K44</v>
      </c>
      <c r="AG466">
        <f t="shared" si="107"/>
        <v>19.2227</v>
      </c>
      <c r="AH466" t="str">
        <f>IF(IFERROR(IF(IF(AF466="--",INDEX(D:D,MATCH(AE466,INDEX(B:B,MATCH(AE466,B:B,)+1):B10980,)+MATCH(AE466,B:B,)))=D466,VLOOKUP(AE466,B:D,3,0),IF(AF466="--",INDEX(D:D,MATCH(AE466,INDEX(B:B,MATCH(AE466,B:B,)+1):B10980,)+MATCH(AE466,B:B,)),"---")),"---")=AD466,"---",IFERROR(IF(IF(AF466="--",INDEX(D:D,MATCH(AE466,INDEX(B:B,MATCH(AE466,B:B,)+1):B10980,)+MATCH(AE466,B:B,)))=AD466,VLOOKUP(AE466,B:D,3,0),IF(AF466="--",INDEX(D:D,MATCH(AE466,INDEX(B:B,MATCH(AE466,B:B,)+1):B10980,)+MATCH(AE466,B:B,)),"---")),"---"))</f>
        <v>---</v>
      </c>
      <c r="AI466" t="str">
        <f t="shared" si="108"/>
        <v>--</v>
      </c>
      <c r="AJ466" t="str">
        <f t="shared" si="109"/>
        <v>B3B_T13_P</v>
      </c>
      <c r="AK466">
        <f t="shared" si="110"/>
        <v>2</v>
      </c>
      <c r="AL466" t="str">
        <f t="shared" si="111"/>
        <v>K44</v>
      </c>
      <c r="AT466" t="str">
        <f t="shared" si="102"/>
        <v>B3B_T13_N</v>
      </c>
      <c r="AU466" t="str">
        <f t="shared" si="103"/>
        <v>--</v>
      </c>
    </row>
    <row r="467" spans="1:47" x14ac:dyDescent="0.25">
      <c r="A467" t="str">
        <f t="shared" si="98"/>
        <v>J2-D43</v>
      </c>
      <c r="B467" t="str">
        <f t="shared" si="99"/>
        <v>GND</v>
      </c>
      <c r="C467" t="str">
        <f t="shared" si="100"/>
        <v>J2-GND</v>
      </c>
      <c r="D467" t="str">
        <f t="shared" si="101"/>
        <v>J2-D43</v>
      </c>
      <c r="E467" t="s">
        <v>410</v>
      </c>
      <c r="F467" t="s">
        <v>392</v>
      </c>
      <c r="G467" t="s">
        <v>433</v>
      </c>
      <c r="L467" t="s">
        <v>959</v>
      </c>
      <c r="M467" t="s">
        <v>428</v>
      </c>
      <c r="N467">
        <v>9.2962000000000007</v>
      </c>
      <c r="AB467" t="str">
        <f>B2B!D464</f>
        <v>J2</v>
      </c>
      <c r="AC467" t="str">
        <f>B2B!E464</f>
        <v>D42</v>
      </c>
      <c r="AD467" t="str">
        <f t="shared" si="104"/>
        <v>J2-D42</v>
      </c>
      <c r="AE467" t="str">
        <f t="shared" si="105"/>
        <v>B3B_T13_N</v>
      </c>
      <c r="AF467" t="str">
        <f t="shared" si="106"/>
        <v>M44</v>
      </c>
      <c r="AG467">
        <f t="shared" si="107"/>
        <v>19.418199999999999</v>
      </c>
      <c r="AH467" t="str">
        <f>IF(IFERROR(IF(IF(AF467="--",INDEX(D:D,MATCH(AE467,INDEX(B:B,MATCH(AE467,B:B,)+1):B10981,)+MATCH(AE467,B:B,)))=D467,VLOOKUP(AE467,B:D,3,0),IF(AF467="--",INDEX(D:D,MATCH(AE467,INDEX(B:B,MATCH(AE467,B:B,)+1):B10981,)+MATCH(AE467,B:B,)),"---")),"---")=AD467,"---",IFERROR(IF(IF(AF467="--",INDEX(D:D,MATCH(AE467,INDEX(B:B,MATCH(AE467,B:B,)+1):B10981,)+MATCH(AE467,B:B,)))=AD467,VLOOKUP(AE467,B:D,3,0),IF(AF467="--",INDEX(D:D,MATCH(AE467,INDEX(B:B,MATCH(AE467,B:B,)+1):B10981,)+MATCH(AE467,B:B,)),"---")),"---"))</f>
        <v>---</v>
      </c>
      <c r="AI467" t="str">
        <f t="shared" si="108"/>
        <v>--</v>
      </c>
      <c r="AJ467" t="str">
        <f t="shared" si="109"/>
        <v>B3B_T13_N</v>
      </c>
      <c r="AK467">
        <f t="shared" si="110"/>
        <v>2</v>
      </c>
      <c r="AL467" t="str">
        <f t="shared" si="111"/>
        <v>M44</v>
      </c>
      <c r="AT467" t="str">
        <f t="shared" si="102"/>
        <v>GND</v>
      </c>
      <c r="AU467" t="str">
        <f t="shared" si="103"/>
        <v>--</v>
      </c>
    </row>
    <row r="468" spans="1:47" x14ac:dyDescent="0.25">
      <c r="A468" t="str">
        <f t="shared" si="98"/>
        <v>J2-D44</v>
      </c>
      <c r="B468" t="str">
        <f t="shared" si="99"/>
        <v>B3B_B18_P</v>
      </c>
      <c r="C468" t="str">
        <f t="shared" si="100"/>
        <v>J2-B3B_B18_P</v>
      </c>
      <c r="D468" t="str">
        <f t="shared" si="101"/>
        <v>J2-D44</v>
      </c>
      <c r="E468" t="s">
        <v>410</v>
      </c>
      <c r="F468" t="s">
        <v>393</v>
      </c>
      <c r="G468" t="s">
        <v>655</v>
      </c>
      <c r="L468" t="s">
        <v>981</v>
      </c>
      <c r="M468" t="s">
        <v>428</v>
      </c>
      <c r="N468">
        <v>8.3904999999999994</v>
      </c>
      <c r="AB468" t="str">
        <f>B2B!D465</f>
        <v>J2</v>
      </c>
      <c r="AC468" t="str">
        <f>B2B!E465</f>
        <v>D43</v>
      </c>
      <c r="AD468" t="str">
        <f t="shared" si="104"/>
        <v>J2-D43</v>
      </c>
      <c r="AE468" t="str">
        <f t="shared" si="105"/>
        <v>GND</v>
      </c>
      <c r="AF468" t="str">
        <f t="shared" si="106"/>
        <v>---</v>
      </c>
      <c r="AG468" t="str">
        <f t="shared" si="107"/>
        <v>---</v>
      </c>
      <c r="AH468" t="str">
        <f>IF(IFERROR(IF(IF(AF468="--",INDEX(D:D,MATCH(AE468,INDEX(B:B,MATCH(AE468,B:B,)+1):B10982,)+MATCH(AE468,B:B,)))=D468,VLOOKUP(AE468,B:D,3,0),IF(AF468="--",INDEX(D:D,MATCH(AE468,INDEX(B:B,MATCH(AE468,B:B,)+1):B10982,)+MATCH(AE468,B:B,)),"---")),"---")=AD468,"---",IFERROR(IF(IF(AF468="--",INDEX(D:D,MATCH(AE468,INDEX(B:B,MATCH(AE468,B:B,)+1):B10982,)+MATCH(AE468,B:B,)))=AD468,VLOOKUP(AE468,B:D,3,0),IF(AF468="--",INDEX(D:D,MATCH(AE468,INDEX(B:B,MATCH(AE468,B:B,)+1):B10982,)+MATCH(AE468,B:B,)),"---")),"---"))</f>
        <v>---</v>
      </c>
      <c r="AI468" t="str">
        <f t="shared" si="108"/>
        <v>--</v>
      </c>
      <c r="AJ468" t="str">
        <f t="shared" si="109"/>
        <v>GND</v>
      </c>
      <c r="AK468">
        <f t="shared" si="110"/>
        <v>1320</v>
      </c>
      <c r="AL468" t="str">
        <f t="shared" si="111"/>
        <v>---</v>
      </c>
      <c r="AT468" t="str">
        <f t="shared" si="102"/>
        <v>B3B_B18_P</v>
      </c>
      <c r="AU468" t="str">
        <f t="shared" si="103"/>
        <v>--</v>
      </c>
    </row>
    <row r="469" spans="1:47" x14ac:dyDescent="0.25">
      <c r="A469" t="str">
        <f t="shared" si="98"/>
        <v>J2-D45</v>
      </c>
      <c r="B469" t="str">
        <f t="shared" si="99"/>
        <v>B3B_B18_N</v>
      </c>
      <c r="C469" t="str">
        <f t="shared" si="100"/>
        <v>J2-B3B_B18_N</v>
      </c>
      <c r="D469" t="str">
        <f t="shared" si="101"/>
        <v>J2-D45</v>
      </c>
      <c r="E469" t="s">
        <v>410</v>
      </c>
      <c r="F469" t="s">
        <v>394</v>
      </c>
      <c r="G469" t="s">
        <v>653</v>
      </c>
      <c r="L469" t="s">
        <v>980</v>
      </c>
      <c r="M469" t="s">
        <v>428</v>
      </c>
      <c r="N469">
        <v>8.3552999999999997</v>
      </c>
      <c r="AB469" t="str">
        <f>B2B!D466</f>
        <v>J2</v>
      </c>
      <c r="AC469" t="str">
        <f>B2B!E466</f>
        <v>D44</v>
      </c>
      <c r="AD469" t="str">
        <f t="shared" si="104"/>
        <v>J2-D44</v>
      </c>
      <c r="AE469" t="str">
        <f t="shared" si="105"/>
        <v>B3B_B18_P</v>
      </c>
      <c r="AF469" t="str">
        <f t="shared" si="106"/>
        <v>K77</v>
      </c>
      <c r="AG469">
        <f t="shared" si="107"/>
        <v>26.614799999999999</v>
      </c>
      <c r="AH469" t="str">
        <f>IF(IFERROR(IF(IF(AF469="--",INDEX(D:D,MATCH(AE469,INDEX(B:B,MATCH(AE469,B:B,)+1):B10983,)+MATCH(AE469,B:B,)))=D469,VLOOKUP(AE469,B:D,3,0),IF(AF469="--",INDEX(D:D,MATCH(AE469,INDEX(B:B,MATCH(AE469,B:B,)+1):B10983,)+MATCH(AE469,B:B,)),"---")),"---")=AD469,"---",IFERROR(IF(IF(AF469="--",INDEX(D:D,MATCH(AE469,INDEX(B:B,MATCH(AE469,B:B,)+1):B10983,)+MATCH(AE469,B:B,)))=AD469,VLOOKUP(AE469,B:D,3,0),IF(AF469="--",INDEX(D:D,MATCH(AE469,INDEX(B:B,MATCH(AE469,B:B,)+1):B10983,)+MATCH(AE469,B:B,)),"---")),"---"))</f>
        <v>---</v>
      </c>
      <c r="AI469" t="str">
        <f t="shared" si="108"/>
        <v>--</v>
      </c>
      <c r="AJ469" t="str">
        <f t="shared" si="109"/>
        <v>B3B_B18_P</v>
      </c>
      <c r="AK469">
        <f t="shared" si="110"/>
        <v>2</v>
      </c>
      <c r="AL469" t="str">
        <f t="shared" si="111"/>
        <v>K77</v>
      </c>
      <c r="AT469" t="str">
        <f t="shared" si="102"/>
        <v>B3B_B18_N</v>
      </c>
      <c r="AU469" t="str">
        <f t="shared" si="103"/>
        <v>--</v>
      </c>
    </row>
    <row r="470" spans="1:47" x14ac:dyDescent="0.25">
      <c r="A470" t="str">
        <f t="shared" si="98"/>
        <v>J2-D46</v>
      </c>
      <c r="B470" t="str">
        <f t="shared" si="99"/>
        <v>B3B_B17_P</v>
      </c>
      <c r="C470" t="str">
        <f t="shared" si="100"/>
        <v>J2-B3B_B17_P</v>
      </c>
      <c r="D470" t="str">
        <f t="shared" si="101"/>
        <v>J2-D46</v>
      </c>
      <c r="E470" t="s">
        <v>410</v>
      </c>
      <c r="F470" t="s">
        <v>395</v>
      </c>
      <c r="G470" t="s">
        <v>652</v>
      </c>
      <c r="L470" t="s">
        <v>962</v>
      </c>
      <c r="M470" t="s">
        <v>428</v>
      </c>
      <c r="N470">
        <v>10.0192</v>
      </c>
      <c r="AB470" t="str">
        <f>B2B!D467</f>
        <v>J2</v>
      </c>
      <c r="AC470" t="str">
        <f>B2B!E467</f>
        <v>D45</v>
      </c>
      <c r="AD470" t="str">
        <f t="shared" si="104"/>
        <v>J2-D45</v>
      </c>
      <c r="AE470" t="str">
        <f t="shared" si="105"/>
        <v>B3B_B18_N</v>
      </c>
      <c r="AF470" t="str">
        <f t="shared" si="106"/>
        <v>M77</v>
      </c>
      <c r="AG470">
        <f t="shared" si="107"/>
        <v>26.513000000000002</v>
      </c>
      <c r="AH470" t="str">
        <f>IF(IFERROR(IF(IF(AF470="--",INDEX(D:D,MATCH(AE470,INDEX(B:B,MATCH(AE470,B:B,)+1):B10984,)+MATCH(AE470,B:B,)))=D470,VLOOKUP(AE470,B:D,3,0),IF(AF470="--",INDEX(D:D,MATCH(AE470,INDEX(B:B,MATCH(AE470,B:B,)+1):B10984,)+MATCH(AE470,B:B,)),"---")),"---")=AD470,"---",IFERROR(IF(IF(AF470="--",INDEX(D:D,MATCH(AE470,INDEX(B:B,MATCH(AE470,B:B,)+1):B10984,)+MATCH(AE470,B:B,)))=AD470,VLOOKUP(AE470,B:D,3,0),IF(AF470="--",INDEX(D:D,MATCH(AE470,INDEX(B:B,MATCH(AE470,B:B,)+1):B10984,)+MATCH(AE470,B:B,)),"---")),"---"))</f>
        <v>---</v>
      </c>
      <c r="AI470" t="str">
        <f t="shared" si="108"/>
        <v>--</v>
      </c>
      <c r="AJ470" t="str">
        <f t="shared" si="109"/>
        <v>B3B_B18_N</v>
      </c>
      <c r="AK470">
        <f t="shared" si="110"/>
        <v>2</v>
      </c>
      <c r="AL470" t="str">
        <f t="shared" si="111"/>
        <v>M77</v>
      </c>
      <c r="AT470" t="str">
        <f t="shared" si="102"/>
        <v>B3B_B17_P</v>
      </c>
      <c r="AU470" t="str">
        <f t="shared" si="103"/>
        <v>--</v>
      </c>
    </row>
    <row r="471" spans="1:47" x14ac:dyDescent="0.25">
      <c r="A471" t="str">
        <f t="shared" si="98"/>
        <v>J2-D47</v>
      </c>
      <c r="B471" t="str">
        <f t="shared" si="99"/>
        <v>B3B_B17_N</v>
      </c>
      <c r="C471" t="str">
        <f t="shared" si="100"/>
        <v>J2-B3B_B17_N</v>
      </c>
      <c r="D471" t="str">
        <f t="shared" si="101"/>
        <v>J2-D47</v>
      </c>
      <c r="E471" t="s">
        <v>410</v>
      </c>
      <c r="F471" t="s">
        <v>396</v>
      </c>
      <c r="G471" t="s">
        <v>651</v>
      </c>
      <c r="L471" t="s">
        <v>961</v>
      </c>
      <c r="M471" t="s">
        <v>428</v>
      </c>
      <c r="N471">
        <v>10.0433</v>
      </c>
      <c r="AB471" t="str">
        <f>B2B!D468</f>
        <v>J2</v>
      </c>
      <c r="AC471" t="str">
        <f>B2B!E468</f>
        <v>D46</v>
      </c>
      <c r="AD471" t="str">
        <f t="shared" si="104"/>
        <v>J2-D46</v>
      </c>
      <c r="AE471" t="str">
        <f t="shared" si="105"/>
        <v>B3B_B17_P</v>
      </c>
      <c r="AF471" t="str">
        <f t="shared" si="106"/>
        <v>F77</v>
      </c>
      <c r="AG471">
        <f t="shared" si="107"/>
        <v>27.493600000000001</v>
      </c>
      <c r="AH471" t="str">
        <f>IF(IFERROR(IF(IF(AF471="--",INDEX(D:D,MATCH(AE471,INDEX(B:B,MATCH(AE471,B:B,)+1):B10985,)+MATCH(AE471,B:B,)))=D471,VLOOKUP(AE471,B:D,3,0),IF(AF471="--",INDEX(D:D,MATCH(AE471,INDEX(B:B,MATCH(AE471,B:B,)+1):B10985,)+MATCH(AE471,B:B,)),"---")),"---")=AD471,"---",IFERROR(IF(IF(AF471="--",INDEX(D:D,MATCH(AE471,INDEX(B:B,MATCH(AE471,B:B,)+1):B10985,)+MATCH(AE471,B:B,)))=AD471,VLOOKUP(AE471,B:D,3,0),IF(AF471="--",INDEX(D:D,MATCH(AE471,INDEX(B:B,MATCH(AE471,B:B,)+1):B10985,)+MATCH(AE471,B:B,)),"---")),"---"))</f>
        <v>---</v>
      </c>
      <c r="AI471" t="str">
        <f t="shared" si="108"/>
        <v>--</v>
      </c>
      <c r="AJ471" t="str">
        <f t="shared" si="109"/>
        <v>B3B_B17_P</v>
      </c>
      <c r="AK471">
        <f t="shared" si="110"/>
        <v>2</v>
      </c>
      <c r="AL471" t="str">
        <f t="shared" si="111"/>
        <v>F77</v>
      </c>
      <c r="AT471" t="str">
        <f t="shared" si="102"/>
        <v>B3B_B17_N</v>
      </c>
      <c r="AU471" t="str">
        <f t="shared" si="103"/>
        <v>--</v>
      </c>
    </row>
    <row r="472" spans="1:47" x14ac:dyDescent="0.25">
      <c r="A472" t="str">
        <f t="shared" si="98"/>
        <v>J2-D48</v>
      </c>
      <c r="B472" t="str">
        <f t="shared" si="99"/>
        <v>B3B_B16_P</v>
      </c>
      <c r="C472" t="str">
        <f t="shared" si="100"/>
        <v>J2-B3B_B16_P</v>
      </c>
      <c r="D472" t="str">
        <f t="shared" si="101"/>
        <v>J2-D48</v>
      </c>
      <c r="E472" t="s">
        <v>410</v>
      </c>
      <c r="F472" t="s">
        <v>397</v>
      </c>
      <c r="G472" t="s">
        <v>649</v>
      </c>
      <c r="L472" t="s">
        <v>863</v>
      </c>
      <c r="M472" t="s">
        <v>428</v>
      </c>
      <c r="N472">
        <v>17.495999999999999</v>
      </c>
      <c r="AB472" t="str">
        <f>B2B!D469</f>
        <v>J2</v>
      </c>
      <c r="AC472" t="str">
        <f>B2B!E469</f>
        <v>D47</v>
      </c>
      <c r="AD472" t="str">
        <f t="shared" si="104"/>
        <v>J2-D47</v>
      </c>
      <c r="AE472" t="str">
        <f t="shared" si="105"/>
        <v>B3B_B17_N</v>
      </c>
      <c r="AF472" t="str">
        <f t="shared" si="106"/>
        <v>H77</v>
      </c>
      <c r="AG472">
        <f t="shared" si="107"/>
        <v>27.571100000000001</v>
      </c>
      <c r="AH472" t="str">
        <f>IF(IFERROR(IF(IF(AF472="--",INDEX(D:D,MATCH(AE472,INDEX(B:B,MATCH(AE472,B:B,)+1):B10986,)+MATCH(AE472,B:B,)))=D472,VLOOKUP(AE472,B:D,3,0),IF(AF472="--",INDEX(D:D,MATCH(AE472,INDEX(B:B,MATCH(AE472,B:B,)+1):B10986,)+MATCH(AE472,B:B,)),"---")),"---")=AD472,"---",IFERROR(IF(IF(AF472="--",INDEX(D:D,MATCH(AE472,INDEX(B:B,MATCH(AE472,B:B,)+1):B10986,)+MATCH(AE472,B:B,)))=AD472,VLOOKUP(AE472,B:D,3,0),IF(AF472="--",INDEX(D:D,MATCH(AE472,INDEX(B:B,MATCH(AE472,B:B,)+1):B10986,)+MATCH(AE472,B:B,)),"---")),"---"))</f>
        <v>---</v>
      </c>
      <c r="AI472" t="str">
        <f t="shared" si="108"/>
        <v>--</v>
      </c>
      <c r="AJ472" t="str">
        <f t="shared" si="109"/>
        <v>B3B_B17_N</v>
      </c>
      <c r="AK472">
        <f t="shared" si="110"/>
        <v>2</v>
      </c>
      <c r="AL472" t="str">
        <f t="shared" si="111"/>
        <v>H77</v>
      </c>
      <c r="AT472" t="str">
        <f t="shared" si="102"/>
        <v>B3B_B16_P</v>
      </c>
      <c r="AU472" t="str">
        <f t="shared" si="103"/>
        <v>--</v>
      </c>
    </row>
    <row r="473" spans="1:47" x14ac:dyDescent="0.25">
      <c r="A473" t="str">
        <f t="shared" si="98"/>
        <v>J2-D49</v>
      </c>
      <c r="B473" t="str">
        <f t="shared" si="99"/>
        <v>B3B_B16_N</v>
      </c>
      <c r="C473" t="str">
        <f t="shared" si="100"/>
        <v>J2-B3B_B16_N</v>
      </c>
      <c r="D473" t="str">
        <f t="shared" si="101"/>
        <v>J2-D49</v>
      </c>
      <c r="E473" t="s">
        <v>410</v>
      </c>
      <c r="F473" t="s">
        <v>398</v>
      </c>
      <c r="G473" t="s">
        <v>647</v>
      </c>
      <c r="L473" t="s">
        <v>861</v>
      </c>
      <c r="M473" t="s">
        <v>428</v>
      </c>
      <c r="N473">
        <v>17.491199999999999</v>
      </c>
      <c r="AB473" t="str">
        <f>B2B!D470</f>
        <v>J2</v>
      </c>
      <c r="AC473" t="str">
        <f>B2B!E470</f>
        <v>D48</v>
      </c>
      <c r="AD473" t="str">
        <f t="shared" si="104"/>
        <v>J2-D48</v>
      </c>
      <c r="AE473" t="str">
        <f t="shared" si="105"/>
        <v>B3B_B16_P</v>
      </c>
      <c r="AF473" t="str">
        <f t="shared" si="106"/>
        <v>D74</v>
      </c>
      <c r="AG473">
        <f t="shared" si="107"/>
        <v>28.1188</v>
      </c>
      <c r="AH473" t="str">
        <f>IF(IFERROR(IF(IF(AF473="--",INDEX(D:D,MATCH(AE473,INDEX(B:B,MATCH(AE473,B:B,)+1):B10987,)+MATCH(AE473,B:B,)))=D473,VLOOKUP(AE473,B:D,3,0),IF(AF473="--",INDEX(D:D,MATCH(AE473,INDEX(B:B,MATCH(AE473,B:B,)+1):B10987,)+MATCH(AE473,B:B,)),"---")),"---")=AD473,"---",IFERROR(IF(IF(AF473="--",INDEX(D:D,MATCH(AE473,INDEX(B:B,MATCH(AE473,B:B,)+1):B10987,)+MATCH(AE473,B:B,)))=AD473,VLOOKUP(AE473,B:D,3,0),IF(AF473="--",INDEX(D:D,MATCH(AE473,INDEX(B:B,MATCH(AE473,B:B,)+1):B10987,)+MATCH(AE473,B:B,)),"---")),"---"))</f>
        <v>---</v>
      </c>
      <c r="AI473" t="str">
        <f t="shared" si="108"/>
        <v>--</v>
      </c>
      <c r="AJ473" t="str">
        <f t="shared" si="109"/>
        <v>B3B_B16_P</v>
      </c>
      <c r="AK473">
        <f t="shared" si="110"/>
        <v>2</v>
      </c>
      <c r="AL473" t="str">
        <f t="shared" si="111"/>
        <v>D74</v>
      </c>
      <c r="AT473" t="str">
        <f t="shared" si="102"/>
        <v>B3B_B16_N</v>
      </c>
      <c r="AU473" t="str">
        <f t="shared" si="103"/>
        <v>--</v>
      </c>
    </row>
    <row r="474" spans="1:47" x14ac:dyDescent="0.25">
      <c r="A474" t="str">
        <f t="shared" si="98"/>
        <v>J2-D50</v>
      </c>
      <c r="B474" t="str">
        <f t="shared" si="99"/>
        <v>VCCIO_3B_B</v>
      </c>
      <c r="C474" t="str">
        <f t="shared" si="100"/>
        <v>J2-VCCIO_3B_B</v>
      </c>
      <c r="D474" t="str">
        <f t="shared" si="101"/>
        <v>J2-D50</v>
      </c>
      <c r="E474" t="s">
        <v>410</v>
      </c>
      <c r="F474" t="s">
        <v>399</v>
      </c>
      <c r="G474" t="s">
        <v>969</v>
      </c>
      <c r="L474" t="s">
        <v>915</v>
      </c>
      <c r="M474" t="s">
        <v>428</v>
      </c>
      <c r="N474">
        <v>8.2837999999999994</v>
      </c>
      <c r="AB474" t="str">
        <f>B2B!D471</f>
        <v>J2</v>
      </c>
      <c r="AC474" t="str">
        <f>B2B!E471</f>
        <v>D49</v>
      </c>
      <c r="AD474" t="str">
        <f t="shared" si="104"/>
        <v>J2-D49</v>
      </c>
      <c r="AE474" t="str">
        <f t="shared" si="105"/>
        <v>B3B_B16_N</v>
      </c>
      <c r="AF474" t="str">
        <f t="shared" si="106"/>
        <v>F74</v>
      </c>
      <c r="AG474">
        <f t="shared" si="107"/>
        <v>28.173500000000001</v>
      </c>
      <c r="AH474" t="str">
        <f>IF(IFERROR(IF(IF(AF474="--",INDEX(D:D,MATCH(AE474,INDEX(B:B,MATCH(AE474,B:B,)+1):B10988,)+MATCH(AE474,B:B,)))=D474,VLOOKUP(AE474,B:D,3,0),IF(AF474="--",INDEX(D:D,MATCH(AE474,INDEX(B:B,MATCH(AE474,B:B,)+1):B10988,)+MATCH(AE474,B:B,)),"---")),"---")=AD474,"---",IFERROR(IF(IF(AF474="--",INDEX(D:D,MATCH(AE474,INDEX(B:B,MATCH(AE474,B:B,)+1):B10988,)+MATCH(AE474,B:B,)))=AD474,VLOOKUP(AE474,B:D,3,0),IF(AF474="--",INDEX(D:D,MATCH(AE474,INDEX(B:B,MATCH(AE474,B:B,)+1):B10988,)+MATCH(AE474,B:B,)),"---")),"---"))</f>
        <v>---</v>
      </c>
      <c r="AI474" t="str">
        <f t="shared" si="108"/>
        <v>--</v>
      </c>
      <c r="AJ474" t="str">
        <f t="shared" si="109"/>
        <v>B3B_B16_N</v>
      </c>
      <c r="AK474">
        <f t="shared" si="110"/>
        <v>2</v>
      </c>
      <c r="AL474" t="str">
        <f t="shared" si="111"/>
        <v>F74</v>
      </c>
      <c r="AT474" t="str">
        <f t="shared" si="102"/>
        <v>VCCIO_3B_B</v>
      </c>
      <c r="AU474" t="str">
        <f t="shared" si="103"/>
        <v>--</v>
      </c>
    </row>
    <row r="475" spans="1:47" x14ac:dyDescent="0.25">
      <c r="A475" t="str">
        <f t="shared" si="98"/>
        <v>J2-D51</v>
      </c>
      <c r="B475" t="str">
        <f t="shared" si="99"/>
        <v>B3B_B15_P</v>
      </c>
      <c r="C475" t="str">
        <f t="shared" si="100"/>
        <v>J2-B3B_B15_P</v>
      </c>
      <c r="D475" t="str">
        <f t="shared" si="101"/>
        <v>J2-D51</v>
      </c>
      <c r="E475" t="s">
        <v>410</v>
      </c>
      <c r="F475" t="s">
        <v>400</v>
      </c>
      <c r="G475" t="s">
        <v>646</v>
      </c>
      <c r="L475" t="s">
        <v>914</v>
      </c>
      <c r="M475" t="s">
        <v>428</v>
      </c>
      <c r="N475">
        <v>8.2911999999999999</v>
      </c>
      <c r="AB475" t="str">
        <f>B2B!D472</f>
        <v>J2</v>
      </c>
      <c r="AC475" t="str">
        <f>B2B!E472</f>
        <v>D50</v>
      </c>
      <c r="AD475" t="str">
        <f t="shared" si="104"/>
        <v>J2-D50</v>
      </c>
      <c r="AE475" t="str">
        <f t="shared" si="105"/>
        <v>VCCIO_3B_B</v>
      </c>
      <c r="AF475" t="str">
        <f t="shared" si="106"/>
        <v>AK57</v>
      </c>
      <c r="AG475">
        <f t="shared" si="107"/>
        <v>10.5807</v>
      </c>
      <c r="AH475" t="str">
        <f>IF(IFERROR(IF(IF(AF475="--",INDEX(D:D,MATCH(AE475,INDEX(B:B,MATCH(AE475,B:B,)+1):B10989,)+MATCH(AE475,B:B,)))=D475,VLOOKUP(AE475,B:D,3,0),IF(AF475="--",INDEX(D:D,MATCH(AE475,INDEX(B:B,MATCH(AE475,B:B,)+1):B10989,)+MATCH(AE475,B:B,)),"---")),"---")=AD475,"---",IFERROR(IF(IF(AF475="--",INDEX(D:D,MATCH(AE475,INDEX(B:B,MATCH(AE475,B:B,)+1):B10989,)+MATCH(AE475,B:B,)))=AD475,VLOOKUP(AE475,B:D,3,0),IF(AF475="--",INDEX(D:D,MATCH(AE475,INDEX(B:B,MATCH(AE475,B:B,)+1):B10989,)+MATCH(AE475,B:B,)),"---")),"---"))</f>
        <v>---</v>
      </c>
      <c r="AI475" t="str">
        <f t="shared" si="108"/>
        <v>--</v>
      </c>
      <c r="AJ475" t="str">
        <f t="shared" si="109"/>
        <v>VCCIO_3B_B</v>
      </c>
      <c r="AK475">
        <f t="shared" si="110"/>
        <v>7</v>
      </c>
      <c r="AL475" t="str">
        <f t="shared" si="111"/>
        <v>AK57</v>
      </c>
      <c r="AT475" t="str">
        <f t="shared" si="102"/>
        <v>B3B_B15_P</v>
      </c>
      <c r="AU475" t="str">
        <f t="shared" si="103"/>
        <v>--</v>
      </c>
    </row>
    <row r="476" spans="1:47" x14ac:dyDescent="0.25">
      <c r="A476" t="str">
        <f t="shared" si="98"/>
        <v>J2-D52</v>
      </c>
      <c r="B476" t="str">
        <f t="shared" si="99"/>
        <v>B3B_B15_N</v>
      </c>
      <c r="C476" t="str">
        <f t="shared" si="100"/>
        <v>J2-B3B_B15_N</v>
      </c>
      <c r="D476" t="str">
        <f t="shared" si="101"/>
        <v>J2-D52</v>
      </c>
      <c r="E476" t="s">
        <v>410</v>
      </c>
      <c r="F476" t="s">
        <v>401</v>
      </c>
      <c r="G476" t="s">
        <v>644</v>
      </c>
      <c r="L476" t="s">
        <v>868</v>
      </c>
      <c r="M476" t="s">
        <v>428</v>
      </c>
      <c r="N476">
        <v>9.6228999999999996</v>
      </c>
      <c r="AB476" t="str">
        <f>B2B!D473</f>
        <v>J2</v>
      </c>
      <c r="AC476" t="str">
        <f>B2B!E473</f>
        <v>D51</v>
      </c>
      <c r="AD476" t="str">
        <f t="shared" si="104"/>
        <v>J2-D51</v>
      </c>
      <c r="AE476" t="str">
        <f t="shared" si="105"/>
        <v>B3B_B15_P</v>
      </c>
      <c r="AF476" t="str">
        <f t="shared" si="106"/>
        <v>M67</v>
      </c>
      <c r="AG476">
        <f t="shared" si="107"/>
        <v>27.539300000000001</v>
      </c>
      <c r="AH476" t="str">
        <f>IF(IFERROR(IF(IF(AF476="--",INDEX(D:D,MATCH(AE476,INDEX(B:B,MATCH(AE476,B:B,)+1):B10990,)+MATCH(AE476,B:B,)))=D476,VLOOKUP(AE476,B:D,3,0),IF(AF476="--",INDEX(D:D,MATCH(AE476,INDEX(B:B,MATCH(AE476,B:B,)+1):B10990,)+MATCH(AE476,B:B,)),"---")),"---")=AD476,"---",IFERROR(IF(IF(AF476="--",INDEX(D:D,MATCH(AE476,INDEX(B:B,MATCH(AE476,B:B,)+1):B10990,)+MATCH(AE476,B:B,)))=AD476,VLOOKUP(AE476,B:D,3,0),IF(AF476="--",INDEX(D:D,MATCH(AE476,INDEX(B:B,MATCH(AE476,B:B,)+1):B10990,)+MATCH(AE476,B:B,)),"---")),"---"))</f>
        <v>---</v>
      </c>
      <c r="AI476" t="str">
        <f t="shared" si="108"/>
        <v>--</v>
      </c>
      <c r="AJ476" t="str">
        <f t="shared" si="109"/>
        <v>B3B_B15_P</v>
      </c>
      <c r="AK476">
        <f t="shared" si="110"/>
        <v>2</v>
      </c>
      <c r="AL476" t="str">
        <f t="shared" si="111"/>
        <v>M67</v>
      </c>
      <c r="AT476" t="str">
        <f t="shared" si="102"/>
        <v>B3B_B15_N</v>
      </c>
      <c r="AU476" t="str">
        <f t="shared" si="103"/>
        <v>--</v>
      </c>
    </row>
    <row r="477" spans="1:47" x14ac:dyDescent="0.25">
      <c r="A477" t="str">
        <f t="shared" si="98"/>
        <v>J2-D53</v>
      </c>
      <c r="B477" t="str">
        <f t="shared" si="99"/>
        <v>B3B_B14_P</v>
      </c>
      <c r="C477" t="str">
        <f t="shared" si="100"/>
        <v>J2-B3B_B14_P</v>
      </c>
      <c r="D477" t="str">
        <f t="shared" si="101"/>
        <v>J2-D53</v>
      </c>
      <c r="E477" t="s">
        <v>410</v>
      </c>
      <c r="F477" t="s">
        <v>402</v>
      </c>
      <c r="G477" t="s">
        <v>642</v>
      </c>
      <c r="L477" t="s">
        <v>866</v>
      </c>
      <c r="M477" t="s">
        <v>428</v>
      </c>
      <c r="N477">
        <v>9.6217000000000006</v>
      </c>
      <c r="AB477" t="str">
        <f>B2B!D474</f>
        <v>J2</v>
      </c>
      <c r="AC477" t="str">
        <f>B2B!E474</f>
        <v>D52</v>
      </c>
      <c r="AD477" t="str">
        <f t="shared" si="104"/>
        <v>J2-D52</v>
      </c>
      <c r="AE477" t="str">
        <f t="shared" si="105"/>
        <v>B3B_B15_N</v>
      </c>
      <c r="AF477" t="str">
        <f t="shared" si="106"/>
        <v>K67</v>
      </c>
      <c r="AG477">
        <f t="shared" si="107"/>
        <v>27.539300000000001</v>
      </c>
      <c r="AH477" t="str">
        <f>IF(IFERROR(IF(IF(AF477="--",INDEX(D:D,MATCH(AE477,INDEX(B:B,MATCH(AE477,B:B,)+1):B10991,)+MATCH(AE477,B:B,)))=D477,VLOOKUP(AE477,B:D,3,0),IF(AF477="--",INDEX(D:D,MATCH(AE477,INDEX(B:B,MATCH(AE477,B:B,)+1):B10991,)+MATCH(AE477,B:B,)),"---")),"---")=AD477,"---",IFERROR(IF(IF(AF477="--",INDEX(D:D,MATCH(AE477,INDEX(B:B,MATCH(AE477,B:B,)+1):B10991,)+MATCH(AE477,B:B,)))=AD477,VLOOKUP(AE477,B:D,3,0),IF(AF477="--",INDEX(D:D,MATCH(AE477,INDEX(B:B,MATCH(AE477,B:B,)+1):B10991,)+MATCH(AE477,B:B,)),"---")),"---"))</f>
        <v>---</v>
      </c>
      <c r="AI477" t="str">
        <f t="shared" si="108"/>
        <v>--</v>
      </c>
      <c r="AJ477" t="str">
        <f t="shared" si="109"/>
        <v>B3B_B15_N</v>
      </c>
      <c r="AK477">
        <f t="shared" si="110"/>
        <v>2</v>
      </c>
      <c r="AL477" t="str">
        <f t="shared" si="111"/>
        <v>K67</v>
      </c>
      <c r="AT477" t="str">
        <f t="shared" si="102"/>
        <v>B3B_B14_P</v>
      </c>
      <c r="AU477" t="str">
        <f t="shared" si="103"/>
        <v>--</v>
      </c>
    </row>
    <row r="478" spans="1:47" x14ac:dyDescent="0.25">
      <c r="A478" t="str">
        <f t="shared" si="98"/>
        <v>J2-D54</v>
      </c>
      <c r="B478" t="str">
        <f t="shared" si="99"/>
        <v>B3B_B14_N</v>
      </c>
      <c r="C478" t="str">
        <f t="shared" si="100"/>
        <v>J2-B3B_B14_N</v>
      </c>
      <c r="D478" t="str">
        <f t="shared" si="101"/>
        <v>J2-D54</v>
      </c>
      <c r="E478" t="s">
        <v>410</v>
      </c>
      <c r="F478" t="s">
        <v>403</v>
      </c>
      <c r="G478" t="s">
        <v>641</v>
      </c>
      <c r="L478" t="s">
        <v>917</v>
      </c>
      <c r="M478" t="s">
        <v>428</v>
      </c>
      <c r="N478">
        <v>8.9506999999999994</v>
      </c>
      <c r="AB478" t="str">
        <f>B2B!D475</f>
        <v>J2</v>
      </c>
      <c r="AC478" t="str">
        <f>B2B!E475</f>
        <v>D53</v>
      </c>
      <c r="AD478" t="str">
        <f t="shared" si="104"/>
        <v>J2-D53</v>
      </c>
      <c r="AE478" t="str">
        <f t="shared" si="105"/>
        <v>B3B_B14_P</v>
      </c>
      <c r="AF478" t="str">
        <f t="shared" si="106"/>
        <v>H67</v>
      </c>
      <c r="AG478">
        <f t="shared" si="107"/>
        <v>29.0349</v>
      </c>
      <c r="AH478" t="str">
        <f>IF(IFERROR(IF(IF(AF478="--",INDEX(D:D,MATCH(AE478,INDEX(B:B,MATCH(AE478,B:B,)+1):B10992,)+MATCH(AE478,B:B,)))=D478,VLOOKUP(AE478,B:D,3,0),IF(AF478="--",INDEX(D:D,MATCH(AE478,INDEX(B:B,MATCH(AE478,B:B,)+1):B10992,)+MATCH(AE478,B:B,)),"---")),"---")=AD478,"---",IFERROR(IF(IF(AF478="--",INDEX(D:D,MATCH(AE478,INDEX(B:B,MATCH(AE478,B:B,)+1):B10992,)+MATCH(AE478,B:B,)))=AD478,VLOOKUP(AE478,B:D,3,0),IF(AF478="--",INDEX(D:D,MATCH(AE478,INDEX(B:B,MATCH(AE478,B:B,)+1):B10992,)+MATCH(AE478,B:B,)),"---")),"---"))</f>
        <v>---</v>
      </c>
      <c r="AI478" t="str">
        <f t="shared" si="108"/>
        <v>--</v>
      </c>
      <c r="AJ478" t="str">
        <f t="shared" si="109"/>
        <v>B3B_B14_P</v>
      </c>
      <c r="AK478">
        <f t="shared" si="110"/>
        <v>2</v>
      </c>
      <c r="AL478" t="str">
        <f t="shared" si="111"/>
        <v>H67</v>
      </c>
      <c r="AT478" t="str">
        <f t="shared" si="102"/>
        <v>B3B_B14_N</v>
      </c>
      <c r="AU478" t="str">
        <f t="shared" si="103"/>
        <v>--</v>
      </c>
    </row>
    <row r="479" spans="1:47" x14ac:dyDescent="0.25">
      <c r="A479" t="str">
        <f t="shared" si="98"/>
        <v>J2-D55</v>
      </c>
      <c r="B479" t="str">
        <f t="shared" si="99"/>
        <v>B3B_B13_P</v>
      </c>
      <c r="C479" t="str">
        <f t="shared" si="100"/>
        <v>J2-B3B_B13_P</v>
      </c>
      <c r="D479" t="str">
        <f t="shared" si="101"/>
        <v>J2-D55</v>
      </c>
      <c r="E479" t="s">
        <v>410</v>
      </c>
      <c r="F479" t="s">
        <v>404</v>
      </c>
      <c r="G479" t="s">
        <v>639</v>
      </c>
      <c r="L479" t="s">
        <v>916</v>
      </c>
      <c r="M479" t="s">
        <v>428</v>
      </c>
      <c r="N479">
        <v>8.9580000000000002</v>
      </c>
      <c r="AB479" t="str">
        <f>B2B!D476</f>
        <v>J2</v>
      </c>
      <c r="AC479" t="str">
        <f>B2B!E476</f>
        <v>D54</v>
      </c>
      <c r="AD479" t="str">
        <f t="shared" si="104"/>
        <v>J2-D54</v>
      </c>
      <c r="AE479" t="str">
        <f t="shared" si="105"/>
        <v>B3B_B14_N</v>
      </c>
      <c r="AF479" t="str">
        <f t="shared" si="106"/>
        <v>F67</v>
      </c>
      <c r="AG479">
        <f t="shared" si="107"/>
        <v>29.0349</v>
      </c>
      <c r="AH479" t="str">
        <f>IF(IFERROR(IF(IF(AF479="--",INDEX(D:D,MATCH(AE479,INDEX(B:B,MATCH(AE479,B:B,)+1):B10993,)+MATCH(AE479,B:B,)))=D479,VLOOKUP(AE479,B:D,3,0),IF(AF479="--",INDEX(D:D,MATCH(AE479,INDEX(B:B,MATCH(AE479,B:B,)+1):B10993,)+MATCH(AE479,B:B,)),"---")),"---")=AD479,"---",IFERROR(IF(IF(AF479="--",INDEX(D:D,MATCH(AE479,INDEX(B:B,MATCH(AE479,B:B,)+1):B10993,)+MATCH(AE479,B:B,)))=AD479,VLOOKUP(AE479,B:D,3,0),IF(AF479="--",INDEX(D:D,MATCH(AE479,INDEX(B:B,MATCH(AE479,B:B,)+1):B10993,)+MATCH(AE479,B:B,)),"---")),"---"))</f>
        <v>---</v>
      </c>
      <c r="AI479" t="str">
        <f t="shared" si="108"/>
        <v>--</v>
      </c>
      <c r="AJ479" t="str">
        <f t="shared" si="109"/>
        <v>B3B_B14_N</v>
      </c>
      <c r="AK479">
        <f t="shared" si="110"/>
        <v>2</v>
      </c>
      <c r="AL479" t="str">
        <f t="shared" si="111"/>
        <v>F67</v>
      </c>
      <c r="AT479" t="str">
        <f t="shared" si="102"/>
        <v>B3B_B13_P</v>
      </c>
      <c r="AU479" t="str">
        <f t="shared" si="103"/>
        <v>--</v>
      </c>
    </row>
    <row r="480" spans="1:47" x14ac:dyDescent="0.25">
      <c r="A480" t="str">
        <f t="shared" si="98"/>
        <v>J2-D56</v>
      </c>
      <c r="B480" t="str">
        <f t="shared" si="99"/>
        <v>B3B_B13_N</v>
      </c>
      <c r="C480" t="str">
        <f t="shared" si="100"/>
        <v>J2-B3B_B13_N</v>
      </c>
      <c r="D480" t="str">
        <f t="shared" si="101"/>
        <v>J2-D56</v>
      </c>
      <c r="E480" t="s">
        <v>410</v>
      </c>
      <c r="F480" t="s">
        <v>405</v>
      </c>
      <c r="G480" t="s">
        <v>637</v>
      </c>
      <c r="L480" t="s">
        <v>873</v>
      </c>
      <c r="M480" t="s">
        <v>428</v>
      </c>
      <c r="N480">
        <v>10.1296</v>
      </c>
      <c r="AB480" t="str">
        <f>B2B!D477</f>
        <v>J2</v>
      </c>
      <c r="AC480" t="str">
        <f>B2B!E477</f>
        <v>D55</v>
      </c>
      <c r="AD480" t="str">
        <f t="shared" si="104"/>
        <v>J2-D55</v>
      </c>
      <c r="AE480" t="str">
        <f t="shared" si="105"/>
        <v>B3B_B13_P</v>
      </c>
      <c r="AF480" t="str">
        <f t="shared" si="106"/>
        <v>F65</v>
      </c>
      <c r="AG480">
        <f t="shared" si="107"/>
        <v>28.095800000000001</v>
      </c>
      <c r="AH480" t="str">
        <f>IF(IFERROR(IF(IF(AF480="--",INDEX(D:D,MATCH(AE480,INDEX(B:B,MATCH(AE480,B:B,)+1):B10994,)+MATCH(AE480,B:B,)))=D480,VLOOKUP(AE480,B:D,3,0),IF(AF480="--",INDEX(D:D,MATCH(AE480,INDEX(B:B,MATCH(AE480,B:B,)+1):B10994,)+MATCH(AE480,B:B,)),"---")),"---")=AD480,"---",IFERROR(IF(IF(AF480="--",INDEX(D:D,MATCH(AE480,INDEX(B:B,MATCH(AE480,B:B,)+1):B10994,)+MATCH(AE480,B:B,)))=AD480,VLOOKUP(AE480,B:D,3,0),IF(AF480="--",INDEX(D:D,MATCH(AE480,INDEX(B:B,MATCH(AE480,B:B,)+1):B10994,)+MATCH(AE480,B:B,)),"---")),"---"))</f>
        <v>---</v>
      </c>
      <c r="AI480" t="str">
        <f t="shared" si="108"/>
        <v>--</v>
      </c>
      <c r="AJ480" t="str">
        <f t="shared" si="109"/>
        <v>B3B_B13_P</v>
      </c>
      <c r="AK480">
        <f t="shared" si="110"/>
        <v>2</v>
      </c>
      <c r="AL480" t="str">
        <f t="shared" si="111"/>
        <v>F65</v>
      </c>
      <c r="AT480" t="str">
        <f t="shared" si="102"/>
        <v>B3B_B13_N</v>
      </c>
      <c r="AU480" t="str">
        <f t="shared" si="103"/>
        <v>--</v>
      </c>
    </row>
    <row r="481" spans="1:47" x14ac:dyDescent="0.25">
      <c r="A481" t="str">
        <f t="shared" si="98"/>
        <v>J2-D57</v>
      </c>
      <c r="B481" t="str">
        <f t="shared" si="99"/>
        <v>GND</v>
      </c>
      <c r="C481" t="str">
        <f t="shared" si="100"/>
        <v>J2-GND</v>
      </c>
      <c r="D481" t="str">
        <f t="shared" si="101"/>
        <v>J2-D57</v>
      </c>
      <c r="E481" t="s">
        <v>410</v>
      </c>
      <c r="F481" t="s">
        <v>406</v>
      </c>
      <c r="G481" t="s">
        <v>433</v>
      </c>
      <c r="L481" t="s">
        <v>871</v>
      </c>
      <c r="M481" t="s">
        <v>428</v>
      </c>
      <c r="N481">
        <v>10.1327</v>
      </c>
      <c r="AB481" t="str">
        <f>B2B!D478</f>
        <v>J2</v>
      </c>
      <c r="AC481" t="str">
        <f>B2B!E478</f>
        <v>D56</v>
      </c>
      <c r="AD481" t="str">
        <f t="shared" si="104"/>
        <v>J2-D56</v>
      </c>
      <c r="AE481" t="str">
        <f t="shared" si="105"/>
        <v>B3B_B13_N</v>
      </c>
      <c r="AF481" t="str">
        <f t="shared" si="106"/>
        <v>D65</v>
      </c>
      <c r="AG481">
        <f t="shared" si="107"/>
        <v>28.095800000000001</v>
      </c>
      <c r="AH481" t="str">
        <f>IF(IFERROR(IF(IF(AF481="--",INDEX(D:D,MATCH(AE481,INDEX(B:B,MATCH(AE481,B:B,)+1):B10995,)+MATCH(AE481,B:B,)))=D481,VLOOKUP(AE481,B:D,3,0),IF(AF481="--",INDEX(D:D,MATCH(AE481,INDEX(B:B,MATCH(AE481,B:B,)+1):B10995,)+MATCH(AE481,B:B,)),"---")),"---")=AD481,"---",IFERROR(IF(IF(AF481="--",INDEX(D:D,MATCH(AE481,INDEX(B:B,MATCH(AE481,B:B,)+1):B10995,)+MATCH(AE481,B:B,)))=AD481,VLOOKUP(AE481,B:D,3,0),IF(AF481="--",INDEX(D:D,MATCH(AE481,INDEX(B:B,MATCH(AE481,B:B,)+1):B10995,)+MATCH(AE481,B:B,)),"---")),"---"))</f>
        <v>---</v>
      </c>
      <c r="AI481" t="str">
        <f t="shared" si="108"/>
        <v>--</v>
      </c>
      <c r="AJ481" t="str">
        <f t="shared" si="109"/>
        <v>B3B_B13_N</v>
      </c>
      <c r="AK481">
        <f t="shared" si="110"/>
        <v>2</v>
      </c>
      <c r="AL481" t="str">
        <f t="shared" si="111"/>
        <v>D65</v>
      </c>
      <c r="AT481" t="str">
        <f t="shared" si="102"/>
        <v>GND</v>
      </c>
      <c r="AU481" t="str">
        <f t="shared" si="103"/>
        <v>--</v>
      </c>
    </row>
    <row r="482" spans="1:47" x14ac:dyDescent="0.25">
      <c r="A482" t="str">
        <f t="shared" si="98"/>
        <v>J2-D58</v>
      </c>
      <c r="B482" t="str">
        <f t="shared" si="99"/>
        <v>GND</v>
      </c>
      <c r="C482" t="str">
        <f t="shared" si="100"/>
        <v>J2-GND</v>
      </c>
      <c r="D482" t="str">
        <f t="shared" si="101"/>
        <v>J2-D58</v>
      </c>
      <c r="E482" t="s">
        <v>410</v>
      </c>
      <c r="F482" t="s">
        <v>407</v>
      </c>
      <c r="G482" t="s">
        <v>433</v>
      </c>
      <c r="L482" t="s">
        <v>983</v>
      </c>
      <c r="M482" t="s">
        <v>428</v>
      </c>
      <c r="N482">
        <v>12.273400000000001</v>
      </c>
      <c r="AB482" t="str">
        <f>B2B!D479</f>
        <v>J2</v>
      </c>
      <c r="AC482" t="str">
        <f>B2B!E479</f>
        <v>D57</v>
      </c>
      <c r="AD482" t="str">
        <f t="shared" si="104"/>
        <v>J2-D57</v>
      </c>
      <c r="AE482" t="str">
        <f t="shared" si="105"/>
        <v>GND</v>
      </c>
      <c r="AF482" t="str">
        <f t="shared" si="106"/>
        <v>---</v>
      </c>
      <c r="AG482" t="str">
        <f t="shared" si="107"/>
        <v>---</v>
      </c>
      <c r="AH482" t="str">
        <f>IF(IFERROR(IF(IF(AF482="--",INDEX(D:D,MATCH(AE482,INDEX(B:B,MATCH(AE482,B:B,)+1):B10996,)+MATCH(AE482,B:B,)))=D482,VLOOKUP(AE482,B:D,3,0),IF(AF482="--",INDEX(D:D,MATCH(AE482,INDEX(B:B,MATCH(AE482,B:B,)+1):B10996,)+MATCH(AE482,B:B,)),"---")),"---")=AD482,"---",IFERROR(IF(IF(AF482="--",INDEX(D:D,MATCH(AE482,INDEX(B:B,MATCH(AE482,B:B,)+1):B10996,)+MATCH(AE482,B:B,)))=AD482,VLOOKUP(AE482,B:D,3,0),IF(AF482="--",INDEX(D:D,MATCH(AE482,INDEX(B:B,MATCH(AE482,B:B,)+1):B10996,)+MATCH(AE482,B:B,)),"---")),"---"))</f>
        <v>---</v>
      </c>
      <c r="AI482" t="str">
        <f t="shared" si="108"/>
        <v>--</v>
      </c>
      <c r="AJ482" t="str">
        <f t="shared" si="109"/>
        <v>GND</v>
      </c>
      <c r="AK482">
        <f t="shared" si="110"/>
        <v>1320</v>
      </c>
      <c r="AL482" t="str">
        <f t="shared" si="111"/>
        <v>---</v>
      </c>
      <c r="AT482" t="str">
        <f t="shared" si="102"/>
        <v>GND</v>
      </c>
      <c r="AU482" t="str">
        <f t="shared" si="103"/>
        <v>--</v>
      </c>
    </row>
    <row r="483" spans="1:47" x14ac:dyDescent="0.25">
      <c r="A483" t="str">
        <f t="shared" si="98"/>
        <v>J2-D59</v>
      </c>
      <c r="B483" t="str">
        <f t="shared" si="99"/>
        <v>12.0V</v>
      </c>
      <c r="C483" t="str">
        <f t="shared" si="100"/>
        <v>J2-12.0V</v>
      </c>
      <c r="D483" t="str">
        <f t="shared" si="101"/>
        <v>J2-D59</v>
      </c>
      <c r="E483" t="s">
        <v>410</v>
      </c>
      <c r="F483" t="s">
        <v>408</v>
      </c>
      <c r="G483" t="s">
        <v>443</v>
      </c>
      <c r="L483" t="s">
        <v>982</v>
      </c>
      <c r="M483" t="s">
        <v>428</v>
      </c>
      <c r="N483">
        <v>12.275499999999999</v>
      </c>
      <c r="AB483" t="str">
        <f>B2B!D480</f>
        <v>J2</v>
      </c>
      <c r="AC483" t="str">
        <f>B2B!E480</f>
        <v>D58</v>
      </c>
      <c r="AD483" t="str">
        <f t="shared" si="104"/>
        <v>J2-D58</v>
      </c>
      <c r="AE483" t="str">
        <f t="shared" si="105"/>
        <v>GND</v>
      </c>
      <c r="AF483" t="str">
        <f t="shared" si="106"/>
        <v>---</v>
      </c>
      <c r="AG483" t="str">
        <f t="shared" si="107"/>
        <v>---</v>
      </c>
      <c r="AH483" t="str">
        <f>IF(IFERROR(IF(IF(AF483="--",INDEX(D:D,MATCH(AE483,INDEX(B:B,MATCH(AE483,B:B,)+1):B10997,)+MATCH(AE483,B:B,)))=D483,VLOOKUP(AE483,B:D,3,0),IF(AF483="--",INDEX(D:D,MATCH(AE483,INDEX(B:B,MATCH(AE483,B:B,)+1):B10997,)+MATCH(AE483,B:B,)),"---")),"---")=AD483,"---",IFERROR(IF(IF(AF483="--",INDEX(D:D,MATCH(AE483,INDEX(B:B,MATCH(AE483,B:B,)+1):B10997,)+MATCH(AE483,B:B,)))=AD483,VLOOKUP(AE483,B:D,3,0),IF(AF483="--",INDEX(D:D,MATCH(AE483,INDEX(B:B,MATCH(AE483,B:B,)+1):B10997,)+MATCH(AE483,B:B,)),"---")),"---"))</f>
        <v>---</v>
      </c>
      <c r="AI483" t="str">
        <f t="shared" si="108"/>
        <v>--</v>
      </c>
      <c r="AJ483" t="str">
        <f t="shared" si="109"/>
        <v>GND</v>
      </c>
      <c r="AK483">
        <f t="shared" si="110"/>
        <v>1320</v>
      </c>
      <c r="AL483" t="str">
        <f t="shared" si="111"/>
        <v>---</v>
      </c>
      <c r="AT483" t="str">
        <f t="shared" si="102"/>
        <v>12.0V</v>
      </c>
      <c r="AU483" t="str">
        <f t="shared" si="103"/>
        <v>--</v>
      </c>
    </row>
    <row r="484" spans="1:47" x14ac:dyDescent="0.25">
      <c r="A484" t="str">
        <f t="shared" si="98"/>
        <v>J2-D60</v>
      </c>
      <c r="B484" t="str">
        <f t="shared" si="99"/>
        <v>12.0V</v>
      </c>
      <c r="C484" t="str">
        <f t="shared" si="100"/>
        <v>J2-12.0V</v>
      </c>
      <c r="D484" t="str">
        <f t="shared" si="101"/>
        <v>J2-D60</v>
      </c>
      <c r="E484" t="s">
        <v>410</v>
      </c>
      <c r="F484" t="s">
        <v>409</v>
      </c>
      <c r="G484" t="s">
        <v>443</v>
      </c>
      <c r="L484" t="s">
        <v>985</v>
      </c>
      <c r="M484" t="s">
        <v>428</v>
      </c>
      <c r="N484">
        <v>8.0653000000000006</v>
      </c>
      <c r="AB484" t="str">
        <f>B2B!D481</f>
        <v>J2</v>
      </c>
      <c r="AC484" t="str">
        <f>B2B!E481</f>
        <v>D59</v>
      </c>
      <c r="AD484" t="str">
        <f t="shared" si="104"/>
        <v>J2-D59</v>
      </c>
      <c r="AE484" t="str">
        <f t="shared" si="105"/>
        <v>12.0V</v>
      </c>
      <c r="AF484" t="str">
        <f t="shared" si="106"/>
        <v>--</v>
      </c>
      <c r="AG484">
        <f t="shared" si="107"/>
        <v>105.446</v>
      </c>
      <c r="AH484" t="str">
        <f>IF(IFERROR(IF(IF(AF484="--",INDEX(D:D,MATCH(AE484,INDEX(B:B,MATCH(AE484,B:B,)+1):B10998,)+MATCH(AE484,B:B,)))=D484,VLOOKUP(AE484,B:D,3,0),IF(AF484="--",INDEX(D:D,MATCH(AE484,INDEX(B:B,MATCH(AE484,B:B,)+1):B10998,)+MATCH(AE484,B:B,)),"---")),"---")=AD484,"---",IFERROR(IF(IF(AF484="--",INDEX(D:D,MATCH(AE484,INDEX(B:B,MATCH(AE484,B:B,)+1):B10998,)+MATCH(AE484,B:B,)))=AD484,VLOOKUP(AE484,B:D,3,0),IF(AF484="--",INDEX(D:D,MATCH(AE484,INDEX(B:B,MATCH(AE484,B:B,)+1):B10998,)+MATCH(AE484,B:B,)),"---")),"---"))</f>
        <v>J1-A60</v>
      </c>
      <c r="AI484" t="str">
        <f t="shared" si="108"/>
        <v>--</v>
      </c>
      <c r="AJ484" t="str">
        <f t="shared" si="109"/>
        <v>12.0V</v>
      </c>
      <c r="AK484">
        <f t="shared" si="110"/>
        <v>64</v>
      </c>
      <c r="AL484" t="str">
        <f t="shared" si="111"/>
        <v>--</v>
      </c>
      <c r="AT484" t="str">
        <f t="shared" si="102"/>
        <v>12.0V</v>
      </c>
      <c r="AU484" t="str">
        <f t="shared" si="103"/>
        <v>--</v>
      </c>
    </row>
    <row r="485" spans="1:47" x14ac:dyDescent="0.25">
      <c r="A485" t="str">
        <f t="shared" si="98"/>
        <v>J3-A1</v>
      </c>
      <c r="B485" t="str">
        <f t="shared" si="99"/>
        <v>JTAG_TMS</v>
      </c>
      <c r="C485" t="str">
        <f t="shared" si="100"/>
        <v>J3-JTAG_TMS</v>
      </c>
      <c r="D485" t="str">
        <f t="shared" si="101"/>
        <v>J3-A1</v>
      </c>
      <c r="E485" t="s">
        <v>411</v>
      </c>
      <c r="F485" t="s">
        <v>170</v>
      </c>
      <c r="G485" t="s">
        <v>988</v>
      </c>
      <c r="L485" t="s">
        <v>984</v>
      </c>
      <c r="M485" t="s">
        <v>428</v>
      </c>
      <c r="N485">
        <v>8.0851000000000006</v>
      </c>
      <c r="AB485" t="str">
        <f>B2B!D482</f>
        <v>J2</v>
      </c>
      <c r="AC485" t="str">
        <f>B2B!E482</f>
        <v>D60</v>
      </c>
      <c r="AD485" t="str">
        <f t="shared" si="104"/>
        <v>J2-D60</v>
      </c>
      <c r="AE485" t="str">
        <f t="shared" si="105"/>
        <v>12.0V</v>
      </c>
      <c r="AF485" t="str">
        <f t="shared" si="106"/>
        <v>--</v>
      </c>
      <c r="AG485">
        <f t="shared" si="107"/>
        <v>105.446</v>
      </c>
      <c r="AH485" t="str">
        <f>IF(IFERROR(IF(IF(AF485="--",INDEX(D:D,MATCH(AE485,INDEX(B:B,MATCH(AE485,B:B,)+1):B10999,)+MATCH(AE485,B:B,)))=D485,VLOOKUP(AE485,B:D,3,0),IF(AF485="--",INDEX(D:D,MATCH(AE485,INDEX(B:B,MATCH(AE485,B:B,)+1):B10999,)+MATCH(AE485,B:B,)),"---")),"---")=AD485,"---",IFERROR(IF(IF(AF485="--",INDEX(D:D,MATCH(AE485,INDEX(B:B,MATCH(AE485,B:B,)+1):B10999,)+MATCH(AE485,B:B,)))=AD485,VLOOKUP(AE485,B:D,3,0),IF(AF485="--",INDEX(D:D,MATCH(AE485,INDEX(B:B,MATCH(AE485,B:B,)+1):B10999,)+MATCH(AE485,B:B,)),"---")),"---"))</f>
        <v>J1-A60</v>
      </c>
      <c r="AI485" t="str">
        <f t="shared" si="108"/>
        <v>--</v>
      </c>
      <c r="AJ485" t="str">
        <f t="shared" si="109"/>
        <v>12.0V</v>
      </c>
      <c r="AK485">
        <f t="shared" si="110"/>
        <v>64</v>
      </c>
      <c r="AL485" t="str">
        <f t="shared" si="111"/>
        <v>--</v>
      </c>
      <c r="AT485" t="str">
        <f t="shared" si="102"/>
        <v>JTAG_TMS</v>
      </c>
      <c r="AU485" t="str">
        <f t="shared" si="103"/>
        <v>--</v>
      </c>
    </row>
    <row r="486" spans="1:47" x14ac:dyDescent="0.25">
      <c r="A486" t="str">
        <f t="shared" si="98"/>
        <v>J3-A2</v>
      </c>
      <c r="B486" t="str">
        <f t="shared" si="99"/>
        <v>JTAG_TCK</v>
      </c>
      <c r="C486" t="str">
        <f t="shared" si="100"/>
        <v>J3-JTAG_TCK</v>
      </c>
      <c r="D486" t="str">
        <f t="shared" si="101"/>
        <v>J3-A2</v>
      </c>
      <c r="E486" t="s">
        <v>411</v>
      </c>
      <c r="F486" t="s">
        <v>171</v>
      </c>
      <c r="G486" t="s">
        <v>989</v>
      </c>
      <c r="L486" t="s">
        <v>966</v>
      </c>
      <c r="M486" t="s">
        <v>428</v>
      </c>
      <c r="N486">
        <v>9.3614999999999995</v>
      </c>
      <c r="AB486" t="str">
        <f>B2B!D483</f>
        <v>J3</v>
      </c>
      <c r="AC486" t="str">
        <f>B2B!E483</f>
        <v>A1</v>
      </c>
      <c r="AD486" t="str">
        <f t="shared" si="104"/>
        <v>J3-A1</v>
      </c>
      <c r="AE486" t="str">
        <f t="shared" si="105"/>
        <v>JTAG_TMS</v>
      </c>
      <c r="AF486" t="str">
        <f t="shared" si="106"/>
        <v>CA112</v>
      </c>
      <c r="AG486">
        <f t="shared" si="107"/>
        <v>24.366700000000002</v>
      </c>
      <c r="AH486" t="str">
        <f>IF(IFERROR(IF(IF(AF486="--",INDEX(D:D,MATCH(AE486,INDEX(B:B,MATCH(AE486,B:B,)+1):B11000,)+MATCH(AE486,B:B,)))=D486,VLOOKUP(AE486,B:D,3,0),IF(AF486="--",INDEX(D:D,MATCH(AE486,INDEX(B:B,MATCH(AE486,B:B,)+1):B11000,)+MATCH(AE486,B:B,)),"---")),"---")=AD486,"---",IFERROR(IF(IF(AF486="--",INDEX(D:D,MATCH(AE486,INDEX(B:B,MATCH(AE486,B:B,)+1):B11000,)+MATCH(AE486,B:B,)))=AD486,VLOOKUP(AE486,B:D,3,0),IF(AF486="--",INDEX(D:D,MATCH(AE486,INDEX(B:B,MATCH(AE486,B:B,)+1):B11000,)+MATCH(AE486,B:B,)),"---")),"---"))</f>
        <v>---</v>
      </c>
      <c r="AI486" t="str">
        <f t="shared" si="108"/>
        <v>--</v>
      </c>
      <c r="AJ486" t="str">
        <f t="shared" si="109"/>
        <v>JTAG_TMS</v>
      </c>
      <c r="AK486">
        <f t="shared" si="110"/>
        <v>3</v>
      </c>
      <c r="AL486" t="str">
        <f t="shared" si="111"/>
        <v>CA112</v>
      </c>
      <c r="AT486" t="str">
        <f t="shared" si="102"/>
        <v>JTAG_TCK</v>
      </c>
      <c r="AU486" t="str">
        <f t="shared" si="103"/>
        <v>--</v>
      </c>
    </row>
    <row r="487" spans="1:47" x14ac:dyDescent="0.25">
      <c r="A487" t="str">
        <f t="shared" si="98"/>
        <v>J3-A3</v>
      </c>
      <c r="B487" t="str">
        <f t="shared" si="99"/>
        <v>JTAG_TDO</v>
      </c>
      <c r="C487" t="str">
        <f t="shared" si="100"/>
        <v>J3-JTAG_TDO</v>
      </c>
      <c r="D487" t="str">
        <f t="shared" si="101"/>
        <v>J3-A3</v>
      </c>
      <c r="E487" t="s">
        <v>411</v>
      </c>
      <c r="F487" t="s">
        <v>172</v>
      </c>
      <c r="G487" t="s">
        <v>990</v>
      </c>
      <c r="L487" t="s">
        <v>965</v>
      </c>
      <c r="M487" t="s">
        <v>428</v>
      </c>
      <c r="N487">
        <v>9.3689</v>
      </c>
      <c r="AB487" t="str">
        <f>B2B!D484</f>
        <v>J3</v>
      </c>
      <c r="AC487" t="str">
        <f>B2B!E484</f>
        <v>A2</v>
      </c>
      <c r="AD487" t="str">
        <f t="shared" si="104"/>
        <v>J3-A2</v>
      </c>
      <c r="AE487" t="str">
        <f t="shared" si="105"/>
        <v>JTAG_TCK</v>
      </c>
      <c r="AF487" t="str">
        <f t="shared" si="106"/>
        <v>CA109</v>
      </c>
      <c r="AG487">
        <f t="shared" si="107"/>
        <v>29.2836</v>
      </c>
      <c r="AH487" t="str">
        <f>IF(IFERROR(IF(IF(AF487="--",INDEX(D:D,MATCH(AE487,INDEX(B:B,MATCH(AE487,B:B,)+1):B11001,)+MATCH(AE487,B:B,)))=D487,VLOOKUP(AE487,B:D,3,0),IF(AF487="--",INDEX(D:D,MATCH(AE487,INDEX(B:B,MATCH(AE487,B:B,)+1):B11001,)+MATCH(AE487,B:B,)),"---")),"---")=AD487,"---",IFERROR(IF(IF(AF487="--",INDEX(D:D,MATCH(AE487,INDEX(B:B,MATCH(AE487,B:B,)+1):B11001,)+MATCH(AE487,B:B,)))=AD487,VLOOKUP(AE487,B:D,3,0),IF(AF487="--",INDEX(D:D,MATCH(AE487,INDEX(B:B,MATCH(AE487,B:B,)+1):B11001,)+MATCH(AE487,B:B,)),"---")),"---"))</f>
        <v>---</v>
      </c>
      <c r="AI487" t="str">
        <f t="shared" si="108"/>
        <v>--</v>
      </c>
      <c r="AJ487" t="str">
        <f t="shared" si="109"/>
        <v>JTAG_TCK</v>
      </c>
      <c r="AK487">
        <f t="shared" si="110"/>
        <v>3</v>
      </c>
      <c r="AL487" t="str">
        <f t="shared" si="111"/>
        <v>CA109</v>
      </c>
      <c r="AT487" t="str">
        <f t="shared" si="102"/>
        <v>JTAG_TDO</v>
      </c>
      <c r="AU487" t="str">
        <f t="shared" si="103"/>
        <v>--</v>
      </c>
    </row>
    <row r="488" spans="1:47" x14ac:dyDescent="0.25">
      <c r="A488" t="str">
        <f t="shared" si="98"/>
        <v>J3-A4</v>
      </c>
      <c r="B488" t="str">
        <f t="shared" si="99"/>
        <v>JTAG_TDI</v>
      </c>
      <c r="C488" t="str">
        <f t="shared" si="100"/>
        <v>J3-JTAG_TDI</v>
      </c>
      <c r="D488" t="str">
        <f t="shared" si="101"/>
        <v>J3-A4</v>
      </c>
      <c r="E488" t="s">
        <v>411</v>
      </c>
      <c r="F488" t="s">
        <v>173</v>
      </c>
      <c r="G488" t="s">
        <v>991</v>
      </c>
      <c r="L488" t="s">
        <v>987</v>
      </c>
      <c r="M488" t="s">
        <v>428</v>
      </c>
      <c r="N488">
        <v>8.9787999999999997</v>
      </c>
      <c r="AB488" t="str">
        <f>B2B!D485</f>
        <v>J3</v>
      </c>
      <c r="AC488" t="str">
        <f>B2B!E485</f>
        <v>A3</v>
      </c>
      <c r="AD488" t="str">
        <f t="shared" si="104"/>
        <v>J3-A3</v>
      </c>
      <c r="AE488" t="str">
        <f t="shared" si="105"/>
        <v>JTAG_TDO</v>
      </c>
      <c r="AF488" t="str">
        <f t="shared" si="106"/>
        <v>BW109</v>
      </c>
      <c r="AG488">
        <f t="shared" si="107"/>
        <v>24.441400000000002</v>
      </c>
      <c r="AH488" t="str">
        <f>IF(IFERROR(IF(IF(AF488="--",INDEX(D:D,MATCH(AE488,INDEX(B:B,MATCH(AE488,B:B,)+1):B11002,)+MATCH(AE488,B:B,)))=D488,VLOOKUP(AE488,B:D,3,0),IF(AF488="--",INDEX(D:D,MATCH(AE488,INDEX(B:B,MATCH(AE488,B:B,)+1):B11002,)+MATCH(AE488,B:B,)),"---")),"---")=AD488,"---",IFERROR(IF(IF(AF488="--",INDEX(D:D,MATCH(AE488,INDEX(B:B,MATCH(AE488,B:B,)+1):B11002,)+MATCH(AE488,B:B,)))=AD488,VLOOKUP(AE488,B:D,3,0),IF(AF488="--",INDEX(D:D,MATCH(AE488,INDEX(B:B,MATCH(AE488,B:B,)+1):B11002,)+MATCH(AE488,B:B,)),"---")),"---"))</f>
        <v>---</v>
      </c>
      <c r="AI488" t="str">
        <f t="shared" si="108"/>
        <v>--</v>
      </c>
      <c r="AJ488" t="str">
        <f t="shared" si="109"/>
        <v>JTAG_TDO</v>
      </c>
      <c r="AK488">
        <f t="shared" si="110"/>
        <v>2</v>
      </c>
      <c r="AL488" t="str">
        <f t="shared" si="111"/>
        <v>BW109</v>
      </c>
      <c r="AT488" t="str">
        <f t="shared" si="102"/>
        <v>JTAG_TDI</v>
      </c>
      <c r="AU488" t="str">
        <f t="shared" si="103"/>
        <v>--</v>
      </c>
    </row>
    <row r="489" spans="1:47" x14ac:dyDescent="0.25">
      <c r="A489" t="str">
        <f t="shared" si="98"/>
        <v>J3-A5</v>
      </c>
      <c r="B489" t="str">
        <f t="shared" si="99"/>
        <v>HPS_COLD_RST</v>
      </c>
      <c r="C489" t="str">
        <f t="shared" si="100"/>
        <v>J3-HPS_COLD_RST</v>
      </c>
      <c r="D489" t="str">
        <f t="shared" si="101"/>
        <v>J3-A5</v>
      </c>
      <c r="E489" t="s">
        <v>411</v>
      </c>
      <c r="F489" t="s">
        <v>174</v>
      </c>
      <c r="G489" t="s">
        <v>992</v>
      </c>
      <c r="L489" t="s">
        <v>986</v>
      </c>
      <c r="M489" t="s">
        <v>428</v>
      </c>
      <c r="N489">
        <v>8.9985999999999997</v>
      </c>
      <c r="AB489" t="str">
        <f>B2B!D486</f>
        <v>J3</v>
      </c>
      <c r="AC489" t="str">
        <f>B2B!E486</f>
        <v>A4</v>
      </c>
      <c r="AD489" t="str">
        <f t="shared" si="104"/>
        <v>J3-A4</v>
      </c>
      <c r="AE489" t="str">
        <f t="shared" si="105"/>
        <v>JTAG_TDI</v>
      </c>
      <c r="AF489" t="str">
        <f t="shared" si="106"/>
        <v>BW112</v>
      </c>
      <c r="AG489">
        <f t="shared" si="107"/>
        <v>24.015499999999999</v>
      </c>
      <c r="AH489" t="str">
        <f>IF(IFERROR(IF(IF(AF489="--",INDEX(D:D,MATCH(AE489,INDEX(B:B,MATCH(AE489,B:B,)+1):B11003,)+MATCH(AE489,B:B,)))=D489,VLOOKUP(AE489,B:D,3,0),IF(AF489="--",INDEX(D:D,MATCH(AE489,INDEX(B:B,MATCH(AE489,B:B,)+1):B11003,)+MATCH(AE489,B:B,)),"---")),"---")=AD489,"---",IFERROR(IF(IF(AF489="--",INDEX(D:D,MATCH(AE489,INDEX(B:B,MATCH(AE489,B:B,)+1):B11003,)+MATCH(AE489,B:B,)))=AD489,VLOOKUP(AE489,B:D,3,0),IF(AF489="--",INDEX(D:D,MATCH(AE489,INDEX(B:B,MATCH(AE489,B:B,)+1):B11003,)+MATCH(AE489,B:B,)),"---")),"---"))</f>
        <v>---</v>
      </c>
      <c r="AI489" t="str">
        <f t="shared" si="108"/>
        <v>--</v>
      </c>
      <c r="AJ489" t="str">
        <f t="shared" si="109"/>
        <v>JTAG_TDI</v>
      </c>
      <c r="AK489">
        <f t="shared" si="110"/>
        <v>3</v>
      </c>
      <c r="AL489" t="str">
        <f t="shared" si="111"/>
        <v>BW112</v>
      </c>
      <c r="AT489" t="str">
        <f t="shared" si="102"/>
        <v>HPS_COLD_RST</v>
      </c>
      <c r="AU489" t="str">
        <f t="shared" si="103"/>
        <v>--</v>
      </c>
    </row>
    <row r="490" spans="1:47" x14ac:dyDescent="0.25">
      <c r="A490" t="str">
        <f t="shared" si="98"/>
        <v>J3-A6</v>
      </c>
      <c r="B490" t="str">
        <f t="shared" si="99"/>
        <v>SDM_RESTORE</v>
      </c>
      <c r="C490" t="str">
        <f t="shared" si="100"/>
        <v>J3-SDM_RESTORE</v>
      </c>
      <c r="D490" t="str">
        <f t="shared" si="101"/>
        <v>J3-A6</v>
      </c>
      <c r="E490" t="s">
        <v>411</v>
      </c>
      <c r="F490" t="s">
        <v>175</v>
      </c>
      <c r="G490" t="s">
        <v>993</v>
      </c>
      <c r="L490" t="s">
        <v>968</v>
      </c>
      <c r="M490" t="s">
        <v>428</v>
      </c>
      <c r="N490">
        <v>10.450699999999999</v>
      </c>
      <c r="AB490" t="str">
        <f>B2B!D487</f>
        <v>J3</v>
      </c>
      <c r="AC490" t="str">
        <f>B2B!E487</f>
        <v>A5</v>
      </c>
      <c r="AD490" t="str">
        <f t="shared" si="104"/>
        <v>J3-A5</v>
      </c>
      <c r="AE490" t="str">
        <f t="shared" si="105"/>
        <v>HPS_COLD_RST</v>
      </c>
      <c r="AF490" t="str">
        <f t="shared" si="106"/>
        <v>CH109</v>
      </c>
      <c r="AG490">
        <f t="shared" si="107"/>
        <v>23.3064</v>
      </c>
      <c r="AH490" t="str">
        <f>IF(IFERROR(IF(IF(AF490="--",INDEX(D:D,MATCH(AE490,INDEX(B:B,MATCH(AE490,B:B,)+1):B11004,)+MATCH(AE490,B:B,)))=D490,VLOOKUP(AE490,B:D,3,0),IF(AF490="--",INDEX(D:D,MATCH(AE490,INDEX(B:B,MATCH(AE490,B:B,)+1):B11004,)+MATCH(AE490,B:B,)),"---")),"---")=AD490,"---",IFERROR(IF(IF(AF490="--",INDEX(D:D,MATCH(AE490,INDEX(B:B,MATCH(AE490,B:B,)+1):B11004,)+MATCH(AE490,B:B,)))=AD490,VLOOKUP(AE490,B:D,3,0),IF(AF490="--",INDEX(D:D,MATCH(AE490,INDEX(B:B,MATCH(AE490,B:B,)+1):B11004,)+MATCH(AE490,B:B,)),"---")),"---"))</f>
        <v>---</v>
      </c>
      <c r="AI490" t="str">
        <f t="shared" si="108"/>
        <v>--</v>
      </c>
      <c r="AJ490" t="str">
        <f t="shared" si="109"/>
        <v>HPS_COLD_RST</v>
      </c>
      <c r="AK490">
        <f t="shared" si="110"/>
        <v>3</v>
      </c>
      <c r="AL490" t="str">
        <f t="shared" si="111"/>
        <v>CH109</v>
      </c>
      <c r="AT490" t="str">
        <f t="shared" si="102"/>
        <v>SDM_RESTORE</v>
      </c>
      <c r="AU490" t="str">
        <f t="shared" si="103"/>
        <v>--</v>
      </c>
    </row>
    <row r="491" spans="1:47" x14ac:dyDescent="0.25">
      <c r="A491" t="str">
        <f t="shared" si="98"/>
        <v>J3-A7</v>
      </c>
      <c r="B491" t="str">
        <f t="shared" si="99"/>
        <v>NCONFIG</v>
      </c>
      <c r="C491" t="str">
        <f t="shared" si="100"/>
        <v>J3-NCONFIG</v>
      </c>
      <c r="D491" t="str">
        <f t="shared" si="101"/>
        <v>J3-A7</v>
      </c>
      <c r="E491" t="s">
        <v>411</v>
      </c>
      <c r="F491" t="s">
        <v>176</v>
      </c>
      <c r="G491" t="s">
        <v>994</v>
      </c>
      <c r="L491" t="s">
        <v>967</v>
      </c>
      <c r="M491" t="s">
        <v>428</v>
      </c>
      <c r="N491">
        <v>10.4193</v>
      </c>
      <c r="AB491" t="str">
        <f>B2B!D488</f>
        <v>J3</v>
      </c>
      <c r="AC491" t="str">
        <f>B2B!E488</f>
        <v>A6</v>
      </c>
      <c r="AD491" t="str">
        <f t="shared" si="104"/>
        <v>J3-A6</v>
      </c>
      <c r="AE491" t="str">
        <f t="shared" si="105"/>
        <v>SDM_RESTORE</v>
      </c>
      <c r="AF491" t="str">
        <f t="shared" si="106"/>
        <v>BR99</v>
      </c>
      <c r="AG491">
        <f t="shared" si="107"/>
        <v>28.147500000000001</v>
      </c>
      <c r="AH491" t="str">
        <f>IF(IFERROR(IF(IF(AF491="--",INDEX(D:D,MATCH(AE491,INDEX(B:B,MATCH(AE491,B:B,)+1):B11005,)+MATCH(AE491,B:B,)))=D491,VLOOKUP(AE491,B:D,3,0),IF(AF491="--",INDEX(D:D,MATCH(AE491,INDEX(B:B,MATCH(AE491,B:B,)+1):B11005,)+MATCH(AE491,B:B,)),"---")),"---")=AD491,"---",IFERROR(IF(IF(AF491="--",INDEX(D:D,MATCH(AE491,INDEX(B:B,MATCH(AE491,B:B,)+1):B11005,)+MATCH(AE491,B:B,)))=AD491,VLOOKUP(AE491,B:D,3,0),IF(AF491="--",INDEX(D:D,MATCH(AE491,INDEX(B:B,MATCH(AE491,B:B,)+1):B11005,)+MATCH(AE491,B:B,)),"---")),"---"))</f>
        <v>---</v>
      </c>
      <c r="AI491" t="str">
        <f t="shared" si="108"/>
        <v>--</v>
      </c>
      <c r="AJ491" t="str">
        <f t="shared" si="109"/>
        <v>SDM_RESTORE</v>
      </c>
      <c r="AK491">
        <f t="shared" si="110"/>
        <v>3</v>
      </c>
      <c r="AL491" t="str">
        <f t="shared" si="111"/>
        <v>BR99</v>
      </c>
      <c r="AT491" t="str">
        <f t="shared" si="102"/>
        <v>NCONFIG</v>
      </c>
      <c r="AU491" t="str">
        <f t="shared" si="103"/>
        <v>--</v>
      </c>
    </row>
    <row r="492" spans="1:47" x14ac:dyDescent="0.25">
      <c r="A492" t="str">
        <f t="shared" si="98"/>
        <v>J3-A8</v>
      </c>
      <c r="B492" t="str">
        <f t="shared" si="99"/>
        <v>GND</v>
      </c>
      <c r="C492" t="str">
        <f t="shared" si="100"/>
        <v>J3-GND</v>
      </c>
      <c r="D492" t="str">
        <f t="shared" si="101"/>
        <v>J3-A8</v>
      </c>
      <c r="E492" t="s">
        <v>411</v>
      </c>
      <c r="F492" t="s">
        <v>177</v>
      </c>
      <c r="G492" t="s">
        <v>433</v>
      </c>
      <c r="L492" t="s">
        <v>992</v>
      </c>
      <c r="M492" t="s">
        <v>428</v>
      </c>
      <c r="N492">
        <v>23.3064</v>
      </c>
      <c r="AB492" t="str">
        <f>B2B!D489</f>
        <v>J3</v>
      </c>
      <c r="AC492" t="str">
        <f>B2B!E489</f>
        <v>A7</v>
      </c>
      <c r="AD492" t="str">
        <f t="shared" si="104"/>
        <v>J3-A7</v>
      </c>
      <c r="AE492" t="str">
        <f t="shared" si="105"/>
        <v>NCONFIG</v>
      </c>
      <c r="AF492" t="str">
        <f t="shared" si="106"/>
        <v>BU99</v>
      </c>
      <c r="AG492">
        <f t="shared" si="107"/>
        <v>23.305299999999999</v>
      </c>
      <c r="AH492" t="str">
        <f>IF(IFERROR(IF(IF(AF492="--",INDEX(D:D,MATCH(AE492,INDEX(B:B,MATCH(AE492,B:B,)+1):B11006,)+MATCH(AE492,B:B,)))=D492,VLOOKUP(AE492,B:D,3,0),IF(AF492="--",INDEX(D:D,MATCH(AE492,INDEX(B:B,MATCH(AE492,B:B,)+1):B11006,)+MATCH(AE492,B:B,)),"---")),"---")=AD492,"---",IFERROR(IF(IF(AF492="--",INDEX(D:D,MATCH(AE492,INDEX(B:B,MATCH(AE492,B:B,)+1):B11006,)+MATCH(AE492,B:B,)))=AD492,VLOOKUP(AE492,B:D,3,0),IF(AF492="--",INDEX(D:D,MATCH(AE492,INDEX(B:B,MATCH(AE492,B:B,)+1):B11006,)+MATCH(AE492,B:B,)),"---")),"---"))</f>
        <v>---</v>
      </c>
      <c r="AI492" t="str">
        <f t="shared" si="108"/>
        <v>--</v>
      </c>
      <c r="AJ492" t="str">
        <f t="shared" si="109"/>
        <v>NCONFIG</v>
      </c>
      <c r="AK492">
        <f t="shared" si="110"/>
        <v>3</v>
      </c>
      <c r="AL492" t="str">
        <f t="shared" si="111"/>
        <v>BU99</v>
      </c>
      <c r="AT492" t="str">
        <f t="shared" si="102"/>
        <v>GND</v>
      </c>
      <c r="AU492" t="str">
        <f t="shared" si="103"/>
        <v>--</v>
      </c>
    </row>
    <row r="493" spans="1:47" x14ac:dyDescent="0.25">
      <c r="A493" t="str">
        <f t="shared" si="98"/>
        <v>J3-A9</v>
      </c>
      <c r="B493" t="str">
        <f t="shared" si="99"/>
        <v>B5A_HVIO2</v>
      </c>
      <c r="C493" t="str">
        <f t="shared" si="100"/>
        <v>J3-B5A_HVIO2</v>
      </c>
      <c r="D493" t="str">
        <f t="shared" si="101"/>
        <v>J3-A9</v>
      </c>
      <c r="E493" t="s">
        <v>411</v>
      </c>
      <c r="F493" t="s">
        <v>178</v>
      </c>
      <c r="G493" t="s">
        <v>804</v>
      </c>
      <c r="L493" t="s">
        <v>604</v>
      </c>
      <c r="M493" t="s">
        <v>428</v>
      </c>
      <c r="N493">
        <v>7.4493999999999998</v>
      </c>
      <c r="AB493" t="str">
        <f>B2B!D490</f>
        <v>J3</v>
      </c>
      <c r="AC493" t="str">
        <f>B2B!E490</f>
        <v>A8</v>
      </c>
      <c r="AD493" t="str">
        <f t="shared" si="104"/>
        <v>J3-A8</v>
      </c>
      <c r="AE493" t="str">
        <f t="shared" si="105"/>
        <v>GND</v>
      </c>
      <c r="AF493" t="str">
        <f t="shared" si="106"/>
        <v>---</v>
      </c>
      <c r="AG493" t="str">
        <f t="shared" si="107"/>
        <v>---</v>
      </c>
      <c r="AH493" t="str">
        <f>IF(IFERROR(IF(IF(AF493="--",INDEX(D:D,MATCH(AE493,INDEX(B:B,MATCH(AE493,B:B,)+1):B11007,)+MATCH(AE493,B:B,)))=D493,VLOOKUP(AE493,B:D,3,0),IF(AF493="--",INDEX(D:D,MATCH(AE493,INDEX(B:B,MATCH(AE493,B:B,)+1):B11007,)+MATCH(AE493,B:B,)),"---")),"---")=AD493,"---",IFERROR(IF(IF(AF493="--",INDEX(D:D,MATCH(AE493,INDEX(B:B,MATCH(AE493,B:B,)+1):B11007,)+MATCH(AE493,B:B,)))=AD493,VLOOKUP(AE493,B:D,3,0),IF(AF493="--",INDEX(D:D,MATCH(AE493,INDEX(B:B,MATCH(AE493,B:B,)+1):B11007,)+MATCH(AE493,B:B,)),"---")),"---"))</f>
        <v>---</v>
      </c>
      <c r="AI493" t="str">
        <f t="shared" si="108"/>
        <v>--</v>
      </c>
      <c r="AJ493" t="str">
        <f t="shared" si="109"/>
        <v>GND</v>
      </c>
      <c r="AK493">
        <f t="shared" si="110"/>
        <v>1320</v>
      </c>
      <c r="AL493" t="str">
        <f t="shared" si="111"/>
        <v>---</v>
      </c>
      <c r="AT493" t="str">
        <f t="shared" si="102"/>
        <v>B5A_HVIO2</v>
      </c>
      <c r="AU493" t="str">
        <f t="shared" si="103"/>
        <v>--</v>
      </c>
    </row>
    <row r="494" spans="1:47" x14ac:dyDescent="0.25">
      <c r="A494" t="str">
        <f t="shared" si="98"/>
        <v>J3-A10</v>
      </c>
      <c r="B494" t="str">
        <f t="shared" si="99"/>
        <v>B5A_HVIO7</v>
      </c>
      <c r="C494" t="str">
        <f t="shared" si="100"/>
        <v>J3-B5A_HVIO7</v>
      </c>
      <c r="D494" t="str">
        <f t="shared" si="101"/>
        <v>J3-A10</v>
      </c>
      <c r="E494" t="s">
        <v>411</v>
      </c>
      <c r="F494" t="s">
        <v>179</v>
      </c>
      <c r="G494" t="s">
        <v>814</v>
      </c>
      <c r="L494" t="s">
        <v>622</v>
      </c>
      <c r="M494" t="s">
        <v>428</v>
      </c>
      <c r="N494">
        <v>26.236999999999998</v>
      </c>
      <c r="AB494" t="str">
        <f>B2B!D491</f>
        <v>J3</v>
      </c>
      <c r="AC494" t="str">
        <f>B2B!E491</f>
        <v>A9</v>
      </c>
      <c r="AD494" t="str">
        <f t="shared" si="104"/>
        <v>J3-A9</v>
      </c>
      <c r="AE494" t="str">
        <f t="shared" si="105"/>
        <v>B5A_HVIO2</v>
      </c>
      <c r="AF494" t="str">
        <f t="shared" si="106"/>
        <v>CD135</v>
      </c>
      <c r="AG494">
        <f t="shared" si="107"/>
        <v>16.049299999999999</v>
      </c>
      <c r="AH494" t="str">
        <f>IF(IFERROR(IF(IF(AF494="--",INDEX(D:D,MATCH(AE494,INDEX(B:B,MATCH(AE494,B:B,)+1):B11008,)+MATCH(AE494,B:B,)))=D494,VLOOKUP(AE494,B:D,3,0),IF(AF494="--",INDEX(D:D,MATCH(AE494,INDEX(B:B,MATCH(AE494,B:B,)+1):B11008,)+MATCH(AE494,B:B,)),"---")),"---")=AD494,"---",IFERROR(IF(IF(AF494="--",INDEX(D:D,MATCH(AE494,INDEX(B:B,MATCH(AE494,B:B,)+1):B11008,)+MATCH(AE494,B:B,)))=AD494,VLOOKUP(AE494,B:D,3,0),IF(AF494="--",INDEX(D:D,MATCH(AE494,INDEX(B:B,MATCH(AE494,B:B,)+1):B11008,)+MATCH(AE494,B:B,)),"---")),"---"))</f>
        <v>---</v>
      </c>
      <c r="AI494" t="str">
        <f t="shared" si="108"/>
        <v>--</v>
      </c>
      <c r="AJ494" t="str">
        <f t="shared" si="109"/>
        <v>B5A_HVIO2</v>
      </c>
      <c r="AK494">
        <f t="shared" si="110"/>
        <v>2</v>
      </c>
      <c r="AL494" t="str">
        <f t="shared" si="111"/>
        <v>CD135</v>
      </c>
      <c r="AT494" t="str">
        <f t="shared" si="102"/>
        <v>B5A_HVIO7</v>
      </c>
      <c r="AU494" t="str">
        <f t="shared" si="103"/>
        <v>--</v>
      </c>
    </row>
    <row r="495" spans="1:47" x14ac:dyDescent="0.25">
      <c r="A495" t="str">
        <f t="shared" si="98"/>
        <v>J3-A11</v>
      </c>
      <c r="B495" t="str">
        <f t="shared" si="99"/>
        <v>B5A_HVIO3</v>
      </c>
      <c r="C495" t="str">
        <f t="shared" si="100"/>
        <v>J3-B5A_HVIO3</v>
      </c>
      <c r="D495" t="str">
        <f t="shared" si="101"/>
        <v>J3-A11</v>
      </c>
      <c r="E495" t="s">
        <v>411</v>
      </c>
      <c r="F495" t="s">
        <v>180</v>
      </c>
      <c r="G495" t="s">
        <v>808</v>
      </c>
      <c r="L495" t="s">
        <v>624</v>
      </c>
      <c r="M495" t="s">
        <v>428</v>
      </c>
      <c r="N495">
        <v>12.6471</v>
      </c>
      <c r="AB495" t="str">
        <f>B2B!D492</f>
        <v>J3</v>
      </c>
      <c r="AC495" t="str">
        <f>B2B!E492</f>
        <v>A10</v>
      </c>
      <c r="AD495" t="str">
        <f t="shared" si="104"/>
        <v>J3-A10</v>
      </c>
      <c r="AE495" t="str">
        <f t="shared" si="105"/>
        <v>B5A_HVIO7</v>
      </c>
      <c r="AF495" t="str">
        <f t="shared" si="106"/>
        <v>CF128</v>
      </c>
      <c r="AG495">
        <f t="shared" si="107"/>
        <v>16.164000000000001</v>
      </c>
      <c r="AH495" t="str">
        <f>IF(IFERROR(IF(IF(AF495="--",INDEX(D:D,MATCH(AE495,INDEX(B:B,MATCH(AE495,B:B,)+1):B11009,)+MATCH(AE495,B:B,)))=D495,VLOOKUP(AE495,B:D,3,0),IF(AF495="--",INDEX(D:D,MATCH(AE495,INDEX(B:B,MATCH(AE495,B:B,)+1):B11009,)+MATCH(AE495,B:B,)),"---")),"---")=AD495,"---",IFERROR(IF(IF(AF495="--",INDEX(D:D,MATCH(AE495,INDEX(B:B,MATCH(AE495,B:B,)+1):B11009,)+MATCH(AE495,B:B,)))=AD495,VLOOKUP(AE495,B:D,3,0),IF(AF495="--",INDEX(D:D,MATCH(AE495,INDEX(B:B,MATCH(AE495,B:B,)+1):B11009,)+MATCH(AE495,B:B,)),"---")),"---"))</f>
        <v>---</v>
      </c>
      <c r="AI495" t="str">
        <f t="shared" si="108"/>
        <v>--</v>
      </c>
      <c r="AJ495" t="str">
        <f t="shared" si="109"/>
        <v>B5A_HVIO7</v>
      </c>
      <c r="AK495">
        <f t="shared" si="110"/>
        <v>2</v>
      </c>
      <c r="AL495" t="str">
        <f t="shared" si="111"/>
        <v>CF128</v>
      </c>
      <c r="AT495" t="str">
        <f t="shared" si="102"/>
        <v>B5A_HVIO3</v>
      </c>
      <c r="AU495" t="str">
        <f t="shared" si="103"/>
        <v>--</v>
      </c>
    </row>
    <row r="496" spans="1:47" x14ac:dyDescent="0.25">
      <c r="A496" t="str">
        <f t="shared" si="98"/>
        <v>J3-A12</v>
      </c>
      <c r="B496" t="str">
        <f t="shared" si="99"/>
        <v>B5A_HVIO4</v>
      </c>
      <c r="C496" t="str">
        <f t="shared" si="100"/>
        <v>J3-B5A_HVIO4</v>
      </c>
      <c r="D496" t="str">
        <f t="shared" si="101"/>
        <v>J3-A12</v>
      </c>
      <c r="E496" t="s">
        <v>411</v>
      </c>
      <c r="F496" t="s">
        <v>181</v>
      </c>
      <c r="G496" t="s">
        <v>809</v>
      </c>
      <c r="L496" t="s">
        <v>626</v>
      </c>
      <c r="M496" t="s">
        <v>428</v>
      </c>
      <c r="N496">
        <v>17.053799999999999</v>
      </c>
      <c r="AB496" t="str">
        <f>B2B!D493</f>
        <v>J3</v>
      </c>
      <c r="AC496" t="str">
        <f>B2B!E493</f>
        <v>A11</v>
      </c>
      <c r="AD496" t="str">
        <f t="shared" si="104"/>
        <v>J3-A11</v>
      </c>
      <c r="AE496" t="str">
        <f t="shared" si="105"/>
        <v>B5A_HVIO3</v>
      </c>
      <c r="AF496" t="str">
        <f t="shared" si="106"/>
        <v>CG134</v>
      </c>
      <c r="AG496">
        <f t="shared" si="107"/>
        <v>15.451700000000001</v>
      </c>
      <c r="AH496" t="str">
        <f>IF(IFERROR(IF(IF(AF496="--",INDEX(D:D,MATCH(AE496,INDEX(B:B,MATCH(AE496,B:B,)+1):B11010,)+MATCH(AE496,B:B,)))=D496,VLOOKUP(AE496,B:D,3,0),IF(AF496="--",INDEX(D:D,MATCH(AE496,INDEX(B:B,MATCH(AE496,B:B,)+1):B11010,)+MATCH(AE496,B:B,)),"---")),"---")=AD496,"---",IFERROR(IF(IF(AF496="--",INDEX(D:D,MATCH(AE496,INDEX(B:B,MATCH(AE496,B:B,)+1):B11010,)+MATCH(AE496,B:B,)))=AD496,VLOOKUP(AE496,B:D,3,0),IF(AF496="--",INDEX(D:D,MATCH(AE496,INDEX(B:B,MATCH(AE496,B:B,)+1):B11010,)+MATCH(AE496,B:B,)),"---")),"---"))</f>
        <v>---</v>
      </c>
      <c r="AI496" t="str">
        <f t="shared" si="108"/>
        <v>--</v>
      </c>
      <c r="AJ496" t="str">
        <f t="shared" si="109"/>
        <v>B5A_HVIO3</v>
      </c>
      <c r="AK496">
        <f t="shared" si="110"/>
        <v>2</v>
      </c>
      <c r="AL496" t="str">
        <f t="shared" si="111"/>
        <v>CG134</v>
      </c>
      <c r="AT496" t="str">
        <f t="shared" si="102"/>
        <v>B5A_HVIO4</v>
      </c>
      <c r="AU496" t="str">
        <f t="shared" si="103"/>
        <v>--</v>
      </c>
    </row>
    <row r="497" spans="1:47" x14ac:dyDescent="0.25">
      <c r="A497" t="str">
        <f t="shared" si="98"/>
        <v>J3-A13</v>
      </c>
      <c r="B497" t="str">
        <f t="shared" si="99"/>
        <v>B5A_HVIO6</v>
      </c>
      <c r="C497" t="str">
        <f t="shared" si="100"/>
        <v>J3-B5A_HVIO6</v>
      </c>
      <c r="D497" t="str">
        <f t="shared" si="101"/>
        <v>J3-A13</v>
      </c>
      <c r="E497" t="s">
        <v>411</v>
      </c>
      <c r="F497" t="s">
        <v>182</v>
      </c>
      <c r="G497" t="s">
        <v>813</v>
      </c>
      <c r="L497" t="s">
        <v>606</v>
      </c>
      <c r="M497" t="s">
        <v>428</v>
      </c>
      <c r="N497">
        <v>7.6712999999999996</v>
      </c>
      <c r="AB497" t="str">
        <f>B2B!D494</f>
        <v>J3</v>
      </c>
      <c r="AC497" t="str">
        <f>B2B!E494</f>
        <v>A12</v>
      </c>
      <c r="AD497" t="str">
        <f t="shared" si="104"/>
        <v>J3-A12</v>
      </c>
      <c r="AE497" t="str">
        <f t="shared" si="105"/>
        <v>B5A_HVIO4</v>
      </c>
      <c r="AF497" t="str">
        <f t="shared" si="106"/>
        <v>CG135</v>
      </c>
      <c r="AG497">
        <f t="shared" si="107"/>
        <v>16.9693</v>
      </c>
      <c r="AH497" t="str">
        <f>IF(IFERROR(IF(IF(AF497="--",INDEX(D:D,MATCH(AE497,INDEX(B:B,MATCH(AE497,B:B,)+1):B11011,)+MATCH(AE497,B:B,)))=D497,VLOOKUP(AE497,B:D,3,0),IF(AF497="--",INDEX(D:D,MATCH(AE497,INDEX(B:B,MATCH(AE497,B:B,)+1):B11011,)+MATCH(AE497,B:B,)),"---")),"---")=AD497,"---",IFERROR(IF(IF(AF497="--",INDEX(D:D,MATCH(AE497,INDEX(B:B,MATCH(AE497,B:B,)+1):B11011,)+MATCH(AE497,B:B,)))=AD497,VLOOKUP(AE497,B:D,3,0),IF(AF497="--",INDEX(D:D,MATCH(AE497,INDEX(B:B,MATCH(AE497,B:B,)+1):B11011,)+MATCH(AE497,B:B,)),"---")),"---"))</f>
        <v>---</v>
      </c>
      <c r="AI497" t="str">
        <f t="shared" si="108"/>
        <v>--</v>
      </c>
      <c r="AJ497" t="str">
        <f t="shared" si="109"/>
        <v>B5A_HVIO4</v>
      </c>
      <c r="AK497">
        <f t="shared" si="110"/>
        <v>2</v>
      </c>
      <c r="AL497" t="str">
        <f t="shared" si="111"/>
        <v>CG135</v>
      </c>
      <c r="AT497" t="str">
        <f t="shared" si="102"/>
        <v>B5A_HVIO6</v>
      </c>
      <c r="AU497" t="str">
        <f t="shared" si="103"/>
        <v>--</v>
      </c>
    </row>
    <row r="498" spans="1:47" x14ac:dyDescent="0.25">
      <c r="A498" t="str">
        <f t="shared" si="98"/>
        <v>J3-A14</v>
      </c>
      <c r="B498" t="str">
        <f t="shared" si="99"/>
        <v>VCCIO_5B</v>
      </c>
      <c r="C498" t="str">
        <f t="shared" si="100"/>
        <v>J3-VCCIO_5B</v>
      </c>
      <c r="D498" t="str">
        <f t="shared" si="101"/>
        <v>J3-A14</v>
      </c>
      <c r="E498" t="s">
        <v>411</v>
      </c>
      <c r="F498" t="s">
        <v>183</v>
      </c>
      <c r="G498" t="s">
        <v>995</v>
      </c>
      <c r="L498" t="s">
        <v>608</v>
      </c>
      <c r="M498" t="s">
        <v>428</v>
      </c>
      <c r="N498">
        <v>9.4332999999999991</v>
      </c>
      <c r="AB498" t="str">
        <f>B2B!D495</f>
        <v>J3</v>
      </c>
      <c r="AC498" t="str">
        <f>B2B!E495</f>
        <v>A13</v>
      </c>
      <c r="AD498" t="str">
        <f t="shared" si="104"/>
        <v>J3-A13</v>
      </c>
      <c r="AE498" t="str">
        <f t="shared" si="105"/>
        <v>B5A_HVIO6</v>
      </c>
      <c r="AF498" t="str">
        <f t="shared" si="106"/>
        <v>CF132</v>
      </c>
      <c r="AG498">
        <f t="shared" si="107"/>
        <v>15.838100000000001</v>
      </c>
      <c r="AH498" t="str">
        <f>IF(IFERROR(IF(IF(AF498="--",INDEX(D:D,MATCH(AE498,INDEX(B:B,MATCH(AE498,B:B,)+1):B11012,)+MATCH(AE498,B:B,)))=D498,VLOOKUP(AE498,B:D,3,0),IF(AF498="--",INDEX(D:D,MATCH(AE498,INDEX(B:B,MATCH(AE498,B:B,)+1):B11012,)+MATCH(AE498,B:B,)),"---")),"---")=AD498,"---",IFERROR(IF(IF(AF498="--",INDEX(D:D,MATCH(AE498,INDEX(B:B,MATCH(AE498,B:B,)+1):B11012,)+MATCH(AE498,B:B,)))=AD498,VLOOKUP(AE498,B:D,3,0),IF(AF498="--",INDEX(D:D,MATCH(AE498,INDEX(B:B,MATCH(AE498,B:B,)+1):B11012,)+MATCH(AE498,B:B,)),"---")),"---"))</f>
        <v>---</v>
      </c>
      <c r="AI498" t="str">
        <f t="shared" si="108"/>
        <v>--</v>
      </c>
      <c r="AJ498" t="str">
        <f t="shared" si="109"/>
        <v>B5A_HVIO6</v>
      </c>
      <c r="AK498">
        <f t="shared" si="110"/>
        <v>2</v>
      </c>
      <c r="AL498" t="str">
        <f t="shared" si="111"/>
        <v>CF132</v>
      </c>
      <c r="AT498" t="str">
        <f t="shared" si="102"/>
        <v>VCCIO_5B</v>
      </c>
      <c r="AU498" t="str">
        <f t="shared" si="103"/>
        <v>--</v>
      </c>
    </row>
    <row r="499" spans="1:47" x14ac:dyDescent="0.25">
      <c r="A499" t="str">
        <f t="shared" si="98"/>
        <v>J3-A15</v>
      </c>
      <c r="B499" t="str">
        <f t="shared" si="99"/>
        <v>B5B_HVIO6</v>
      </c>
      <c r="C499" t="str">
        <f t="shared" si="100"/>
        <v>J3-B5B_HVIO6</v>
      </c>
      <c r="D499" t="str">
        <f t="shared" si="101"/>
        <v>J3-A15</v>
      </c>
      <c r="E499" t="s">
        <v>411</v>
      </c>
      <c r="F499" t="s">
        <v>184</v>
      </c>
      <c r="G499" t="s">
        <v>843</v>
      </c>
      <c r="L499" t="s">
        <v>610</v>
      </c>
      <c r="M499" t="s">
        <v>428</v>
      </c>
      <c r="N499">
        <v>20.183900000000001</v>
      </c>
      <c r="AB499" t="str">
        <f>B2B!D496</f>
        <v>J3</v>
      </c>
      <c r="AC499" t="str">
        <f>B2B!E496</f>
        <v>A14</v>
      </c>
      <c r="AD499" t="str">
        <f t="shared" si="104"/>
        <v>J3-A14</v>
      </c>
      <c r="AE499" t="str">
        <f t="shared" si="105"/>
        <v>VCCIO_5B</v>
      </c>
      <c r="AF499" t="str">
        <f t="shared" si="106"/>
        <v>BB93</v>
      </c>
      <c r="AG499">
        <f t="shared" si="107"/>
        <v>8.1851000000000003</v>
      </c>
      <c r="AH499" t="str">
        <f>IF(IFERROR(IF(IF(AF499="--",INDEX(D:D,MATCH(AE499,INDEX(B:B,MATCH(AE499,B:B,)+1):B11013,)+MATCH(AE499,B:B,)))=D499,VLOOKUP(AE499,B:D,3,0),IF(AF499="--",INDEX(D:D,MATCH(AE499,INDEX(B:B,MATCH(AE499,B:B,)+1):B11013,)+MATCH(AE499,B:B,)),"---")),"---")=AD499,"---",IFERROR(IF(IF(AF499="--",INDEX(D:D,MATCH(AE499,INDEX(B:B,MATCH(AE499,B:B,)+1):B11013,)+MATCH(AE499,B:B,)))=AD499,VLOOKUP(AE499,B:D,3,0),IF(AF499="--",INDEX(D:D,MATCH(AE499,INDEX(B:B,MATCH(AE499,B:B,)+1):B11013,)+MATCH(AE499,B:B,)),"---")),"---"))</f>
        <v>---</v>
      </c>
      <c r="AI499" t="str">
        <f t="shared" si="108"/>
        <v>--</v>
      </c>
      <c r="AJ499" t="str">
        <f t="shared" si="109"/>
        <v>VCCIO_5B</v>
      </c>
      <c r="AK499">
        <f t="shared" si="110"/>
        <v>5</v>
      </c>
      <c r="AL499" t="str">
        <f t="shared" si="111"/>
        <v>BB93</v>
      </c>
      <c r="AT499" t="str">
        <f t="shared" si="102"/>
        <v>B5B_HVIO6</v>
      </c>
      <c r="AU499" t="str">
        <f t="shared" si="103"/>
        <v>--</v>
      </c>
    </row>
    <row r="500" spans="1:47" x14ac:dyDescent="0.25">
      <c r="A500" t="str">
        <f t="shared" si="98"/>
        <v>J3-A16</v>
      </c>
      <c r="B500" t="str">
        <f t="shared" si="99"/>
        <v>B5B_HVIO13</v>
      </c>
      <c r="C500" t="str">
        <f t="shared" si="100"/>
        <v>J3-B5B_HVIO13</v>
      </c>
      <c r="D500" t="str">
        <f t="shared" si="101"/>
        <v>J3-A16</v>
      </c>
      <c r="E500" t="s">
        <v>411</v>
      </c>
      <c r="F500" t="s">
        <v>185</v>
      </c>
      <c r="G500" t="s">
        <v>825</v>
      </c>
      <c r="L500" t="s">
        <v>612</v>
      </c>
      <c r="M500" t="s">
        <v>428</v>
      </c>
      <c r="N500">
        <v>10.747400000000001</v>
      </c>
      <c r="AB500" t="str">
        <f>B2B!D497</f>
        <v>J3</v>
      </c>
      <c r="AC500" t="str">
        <f>B2B!E497</f>
        <v>A15</v>
      </c>
      <c r="AD500" t="str">
        <f t="shared" si="104"/>
        <v>J3-A15</v>
      </c>
      <c r="AE500" t="str">
        <f t="shared" si="105"/>
        <v>B5B_HVIO6</v>
      </c>
      <c r="AF500" t="str">
        <f t="shared" si="106"/>
        <v>BU109</v>
      </c>
      <c r="AG500">
        <f t="shared" si="107"/>
        <v>18.168500000000002</v>
      </c>
      <c r="AH500" t="str">
        <f>IF(IFERROR(IF(IF(AF500="--",INDEX(D:D,MATCH(AE500,INDEX(B:B,MATCH(AE500,B:B,)+1):B11014,)+MATCH(AE500,B:B,)))=D500,VLOOKUP(AE500,B:D,3,0),IF(AF500="--",INDEX(D:D,MATCH(AE500,INDEX(B:B,MATCH(AE500,B:B,)+1):B11014,)+MATCH(AE500,B:B,)),"---")),"---")=AD500,"---",IFERROR(IF(IF(AF500="--",INDEX(D:D,MATCH(AE500,INDEX(B:B,MATCH(AE500,B:B,)+1):B11014,)+MATCH(AE500,B:B,)))=AD500,VLOOKUP(AE500,B:D,3,0),IF(AF500="--",INDEX(D:D,MATCH(AE500,INDEX(B:B,MATCH(AE500,B:B,)+1):B11014,)+MATCH(AE500,B:B,)),"---")),"---"))</f>
        <v>---</v>
      </c>
      <c r="AI500" t="str">
        <f t="shared" si="108"/>
        <v>--</v>
      </c>
      <c r="AJ500" t="str">
        <f t="shared" si="109"/>
        <v>B5B_HVIO6</v>
      </c>
      <c r="AK500">
        <f t="shared" si="110"/>
        <v>2</v>
      </c>
      <c r="AL500" t="str">
        <f t="shared" si="111"/>
        <v>BU109</v>
      </c>
      <c r="AT500" t="str">
        <f t="shared" si="102"/>
        <v>B5B_HVIO13</v>
      </c>
      <c r="AU500" t="str">
        <f t="shared" si="103"/>
        <v>--</v>
      </c>
    </row>
    <row r="501" spans="1:47" x14ac:dyDescent="0.25">
      <c r="A501" t="str">
        <f t="shared" si="98"/>
        <v>J3-A17</v>
      </c>
      <c r="B501" t="str">
        <f t="shared" si="99"/>
        <v>B5B_HVIO15</v>
      </c>
      <c r="C501" t="str">
        <f t="shared" si="100"/>
        <v>J3-B5B_HVIO15</v>
      </c>
      <c r="D501" t="str">
        <f t="shared" si="101"/>
        <v>J3-A17</v>
      </c>
      <c r="E501" t="s">
        <v>411</v>
      </c>
      <c r="F501" t="s">
        <v>186</v>
      </c>
      <c r="G501" t="s">
        <v>827</v>
      </c>
      <c r="L501" t="s">
        <v>614</v>
      </c>
      <c r="M501" t="s">
        <v>428</v>
      </c>
      <c r="N501">
        <v>21.369399999999999</v>
      </c>
      <c r="AB501" t="str">
        <f>B2B!D498</f>
        <v>J3</v>
      </c>
      <c r="AC501" t="str">
        <f>B2B!E498</f>
        <v>A16</v>
      </c>
      <c r="AD501" t="str">
        <f t="shared" si="104"/>
        <v>J3-A16</v>
      </c>
      <c r="AE501" t="str">
        <f t="shared" si="105"/>
        <v>B5B_HVIO13</v>
      </c>
      <c r="AF501" t="str">
        <f t="shared" si="106"/>
        <v>BR112</v>
      </c>
      <c r="AG501">
        <f t="shared" si="107"/>
        <v>23.577999999999999</v>
      </c>
      <c r="AH501" t="str">
        <f>IF(IFERROR(IF(IF(AF501="--",INDEX(D:D,MATCH(AE501,INDEX(B:B,MATCH(AE501,B:B,)+1):B11015,)+MATCH(AE501,B:B,)))=D501,VLOOKUP(AE501,B:D,3,0),IF(AF501="--",INDEX(D:D,MATCH(AE501,INDEX(B:B,MATCH(AE501,B:B,)+1):B11015,)+MATCH(AE501,B:B,)),"---")),"---")=AD501,"---",IFERROR(IF(IF(AF501="--",INDEX(D:D,MATCH(AE501,INDEX(B:B,MATCH(AE501,B:B,)+1):B11015,)+MATCH(AE501,B:B,)))=AD501,VLOOKUP(AE501,B:D,3,0),IF(AF501="--",INDEX(D:D,MATCH(AE501,INDEX(B:B,MATCH(AE501,B:B,)+1):B11015,)+MATCH(AE501,B:B,)),"---")),"---"))</f>
        <v>---</v>
      </c>
      <c r="AI501" t="str">
        <f t="shared" si="108"/>
        <v>--</v>
      </c>
      <c r="AJ501" t="str">
        <f t="shared" si="109"/>
        <v>B5B_HVIO13</v>
      </c>
      <c r="AK501">
        <f t="shared" si="110"/>
        <v>2</v>
      </c>
      <c r="AL501" t="str">
        <f t="shared" si="111"/>
        <v>BR112</v>
      </c>
      <c r="AT501" t="str">
        <f t="shared" si="102"/>
        <v>B5B_HVIO15</v>
      </c>
      <c r="AU501" t="str">
        <f t="shared" si="103"/>
        <v>--</v>
      </c>
    </row>
    <row r="502" spans="1:47" x14ac:dyDescent="0.25">
      <c r="A502" t="str">
        <f t="shared" si="98"/>
        <v>J3-A18</v>
      </c>
      <c r="B502" t="str">
        <f t="shared" si="99"/>
        <v>B5B_HVIO16</v>
      </c>
      <c r="C502" t="str">
        <f t="shared" si="100"/>
        <v>J3-B5B_HVIO16</v>
      </c>
      <c r="D502" t="str">
        <f t="shared" si="101"/>
        <v>J3-A18</v>
      </c>
      <c r="E502" t="s">
        <v>411</v>
      </c>
      <c r="F502" t="s">
        <v>187</v>
      </c>
      <c r="G502" t="s">
        <v>828</v>
      </c>
      <c r="L502" t="s">
        <v>616</v>
      </c>
      <c r="M502" t="s">
        <v>428</v>
      </c>
      <c r="N502">
        <v>11.333600000000001</v>
      </c>
      <c r="AB502" t="str">
        <f>B2B!D499</f>
        <v>J3</v>
      </c>
      <c r="AC502" t="str">
        <f>B2B!E499</f>
        <v>A17</v>
      </c>
      <c r="AD502" t="str">
        <f t="shared" si="104"/>
        <v>J3-A17</v>
      </c>
      <c r="AE502" t="str">
        <f t="shared" si="105"/>
        <v>B5B_HVIO15</v>
      </c>
      <c r="AF502" t="str">
        <f t="shared" si="106"/>
        <v>BM118</v>
      </c>
      <c r="AG502">
        <f t="shared" si="107"/>
        <v>27.078199999999999</v>
      </c>
      <c r="AH502" t="str">
        <f>IF(IFERROR(IF(IF(AF502="--",INDEX(D:D,MATCH(AE502,INDEX(B:B,MATCH(AE502,B:B,)+1):B11016,)+MATCH(AE502,B:B,)))=D502,VLOOKUP(AE502,B:D,3,0),IF(AF502="--",INDEX(D:D,MATCH(AE502,INDEX(B:B,MATCH(AE502,B:B,)+1):B11016,)+MATCH(AE502,B:B,)),"---")),"---")=AD502,"---",IFERROR(IF(IF(AF502="--",INDEX(D:D,MATCH(AE502,INDEX(B:B,MATCH(AE502,B:B,)+1):B11016,)+MATCH(AE502,B:B,)))=AD502,VLOOKUP(AE502,B:D,3,0),IF(AF502="--",INDEX(D:D,MATCH(AE502,INDEX(B:B,MATCH(AE502,B:B,)+1):B11016,)+MATCH(AE502,B:B,)),"---")),"---"))</f>
        <v>---</v>
      </c>
      <c r="AI502" t="str">
        <f t="shared" si="108"/>
        <v>--</v>
      </c>
      <c r="AJ502" t="str">
        <f t="shared" si="109"/>
        <v>B5B_HVIO15</v>
      </c>
      <c r="AK502">
        <f t="shared" si="110"/>
        <v>2</v>
      </c>
      <c r="AL502" t="str">
        <f t="shared" si="111"/>
        <v>BM118</v>
      </c>
      <c r="AT502" t="str">
        <f t="shared" si="102"/>
        <v>B5B_HVIO16</v>
      </c>
      <c r="AU502" t="str">
        <f t="shared" si="103"/>
        <v>--</v>
      </c>
    </row>
    <row r="503" spans="1:47" x14ac:dyDescent="0.25">
      <c r="A503" t="str">
        <f t="shared" si="98"/>
        <v>J3-A19</v>
      </c>
      <c r="B503" t="str">
        <f t="shared" si="99"/>
        <v>B5B_HVIO17</v>
      </c>
      <c r="C503" t="str">
        <f t="shared" si="100"/>
        <v>J3-B5B_HVIO17</v>
      </c>
      <c r="D503" t="str">
        <f t="shared" si="101"/>
        <v>J3-A19</v>
      </c>
      <c r="E503" t="s">
        <v>411</v>
      </c>
      <c r="F503" t="s">
        <v>188</v>
      </c>
      <c r="G503" t="s">
        <v>830</v>
      </c>
      <c r="L503" t="s">
        <v>618</v>
      </c>
      <c r="M503" t="s">
        <v>428</v>
      </c>
      <c r="N503">
        <v>18.603999999999999</v>
      </c>
      <c r="AB503" t="str">
        <f>B2B!D500</f>
        <v>J3</v>
      </c>
      <c r="AC503" t="str">
        <f>B2B!E500</f>
        <v>A18</v>
      </c>
      <c r="AD503" t="str">
        <f t="shared" si="104"/>
        <v>J3-A18</v>
      </c>
      <c r="AE503" t="str">
        <f t="shared" si="105"/>
        <v>B5B_HVIO16</v>
      </c>
      <c r="AF503" t="str">
        <f t="shared" si="106"/>
        <v>BP112</v>
      </c>
      <c r="AG503">
        <f t="shared" si="107"/>
        <v>26.026599999999998</v>
      </c>
      <c r="AH503" t="str">
        <f>IF(IFERROR(IF(IF(AF503="--",INDEX(D:D,MATCH(AE503,INDEX(B:B,MATCH(AE503,B:B,)+1):B11017,)+MATCH(AE503,B:B,)))=D503,VLOOKUP(AE503,B:D,3,0),IF(AF503="--",INDEX(D:D,MATCH(AE503,INDEX(B:B,MATCH(AE503,B:B,)+1):B11017,)+MATCH(AE503,B:B,)),"---")),"---")=AD503,"---",IFERROR(IF(IF(AF503="--",INDEX(D:D,MATCH(AE503,INDEX(B:B,MATCH(AE503,B:B,)+1):B11017,)+MATCH(AE503,B:B,)))=AD503,VLOOKUP(AE503,B:D,3,0),IF(AF503="--",INDEX(D:D,MATCH(AE503,INDEX(B:B,MATCH(AE503,B:B,)+1):B11017,)+MATCH(AE503,B:B,)),"---")),"---"))</f>
        <v>---</v>
      </c>
      <c r="AI503" t="str">
        <f t="shared" si="108"/>
        <v>--</v>
      </c>
      <c r="AJ503" t="str">
        <f t="shared" si="109"/>
        <v>B5B_HVIO16</v>
      </c>
      <c r="AK503">
        <f t="shared" si="110"/>
        <v>2</v>
      </c>
      <c r="AL503" t="str">
        <f t="shared" si="111"/>
        <v>BP112</v>
      </c>
      <c r="AT503" t="str">
        <f t="shared" si="102"/>
        <v>B5B_HVIO17</v>
      </c>
      <c r="AU503" t="str">
        <f t="shared" si="103"/>
        <v>--</v>
      </c>
    </row>
    <row r="504" spans="1:47" x14ac:dyDescent="0.25">
      <c r="A504" t="str">
        <f t="shared" si="98"/>
        <v>J3-A20</v>
      </c>
      <c r="B504" t="str">
        <f t="shared" si="99"/>
        <v>GND</v>
      </c>
      <c r="C504" t="str">
        <f t="shared" si="100"/>
        <v>J3-GND</v>
      </c>
      <c r="D504" t="str">
        <f t="shared" si="101"/>
        <v>J3-A20</v>
      </c>
      <c r="E504" t="s">
        <v>411</v>
      </c>
      <c r="F504" t="s">
        <v>189</v>
      </c>
      <c r="G504" t="s">
        <v>433</v>
      </c>
      <c r="L504" t="s">
        <v>620</v>
      </c>
      <c r="M504" t="s">
        <v>428</v>
      </c>
      <c r="N504">
        <v>11.2356</v>
      </c>
      <c r="AB504" t="str">
        <f>B2B!D501</f>
        <v>J3</v>
      </c>
      <c r="AC504" t="str">
        <f>B2B!E501</f>
        <v>A19</v>
      </c>
      <c r="AD504" t="str">
        <f t="shared" si="104"/>
        <v>J3-A19</v>
      </c>
      <c r="AE504" t="str">
        <f t="shared" si="105"/>
        <v>B5B_HVIO17</v>
      </c>
      <c r="AF504" t="str">
        <f t="shared" si="106"/>
        <v>BM112</v>
      </c>
      <c r="AG504">
        <f t="shared" si="107"/>
        <v>27.209199999999999</v>
      </c>
      <c r="AH504" t="str">
        <f>IF(IFERROR(IF(IF(AF504="--",INDEX(D:D,MATCH(AE504,INDEX(B:B,MATCH(AE504,B:B,)+1):B11018,)+MATCH(AE504,B:B,)))=D504,VLOOKUP(AE504,B:D,3,0),IF(AF504="--",INDEX(D:D,MATCH(AE504,INDEX(B:B,MATCH(AE504,B:B,)+1):B11018,)+MATCH(AE504,B:B,)),"---")),"---")=AD504,"---",IFERROR(IF(IF(AF504="--",INDEX(D:D,MATCH(AE504,INDEX(B:B,MATCH(AE504,B:B,)+1):B11018,)+MATCH(AE504,B:B,)))=AD504,VLOOKUP(AE504,B:D,3,0),IF(AF504="--",INDEX(D:D,MATCH(AE504,INDEX(B:B,MATCH(AE504,B:B,)+1):B11018,)+MATCH(AE504,B:B,)),"---")),"---"))</f>
        <v>---</v>
      </c>
      <c r="AI504" t="str">
        <f t="shared" si="108"/>
        <v>--</v>
      </c>
      <c r="AJ504" t="str">
        <f t="shared" si="109"/>
        <v>B5B_HVIO17</v>
      </c>
      <c r="AK504">
        <f t="shared" si="110"/>
        <v>2</v>
      </c>
      <c r="AL504" t="str">
        <f t="shared" si="111"/>
        <v>BM112</v>
      </c>
      <c r="AT504" t="str">
        <f t="shared" si="102"/>
        <v>GND</v>
      </c>
      <c r="AU504" t="str">
        <f t="shared" si="103"/>
        <v>--</v>
      </c>
    </row>
    <row r="505" spans="1:47" x14ac:dyDescent="0.25">
      <c r="A505" t="str">
        <f t="shared" si="98"/>
        <v>J3-A21</v>
      </c>
      <c r="B505" t="str">
        <f t="shared" si="99"/>
        <v>B6B_HVIO20</v>
      </c>
      <c r="C505" t="str">
        <f t="shared" si="100"/>
        <v>J3-B6B_HVIO20</v>
      </c>
      <c r="D505" t="str">
        <f t="shared" si="101"/>
        <v>J3-A21</v>
      </c>
      <c r="E505" t="s">
        <v>411</v>
      </c>
      <c r="F505" t="s">
        <v>190</v>
      </c>
      <c r="G505" t="s">
        <v>892</v>
      </c>
      <c r="L505" t="s">
        <v>512</v>
      </c>
      <c r="M505" t="s">
        <v>428</v>
      </c>
      <c r="N505">
        <v>6.7126999999999999</v>
      </c>
      <c r="AB505" t="str">
        <f>B2B!D502</f>
        <v>J3</v>
      </c>
      <c r="AC505" t="str">
        <f>B2B!E502</f>
        <v>A20</v>
      </c>
      <c r="AD505" t="str">
        <f t="shared" si="104"/>
        <v>J3-A20</v>
      </c>
      <c r="AE505" t="str">
        <f t="shared" si="105"/>
        <v>GND</v>
      </c>
      <c r="AF505" t="str">
        <f t="shared" si="106"/>
        <v>---</v>
      </c>
      <c r="AG505" t="str">
        <f t="shared" si="107"/>
        <v>---</v>
      </c>
      <c r="AH505" t="str">
        <f>IF(IFERROR(IF(IF(AF505="--",INDEX(D:D,MATCH(AE505,INDEX(B:B,MATCH(AE505,B:B,)+1):B11019,)+MATCH(AE505,B:B,)))=D505,VLOOKUP(AE505,B:D,3,0),IF(AF505="--",INDEX(D:D,MATCH(AE505,INDEX(B:B,MATCH(AE505,B:B,)+1):B11019,)+MATCH(AE505,B:B,)),"---")),"---")=AD505,"---",IFERROR(IF(IF(AF505="--",INDEX(D:D,MATCH(AE505,INDEX(B:B,MATCH(AE505,B:B,)+1):B11019,)+MATCH(AE505,B:B,)))=AD505,VLOOKUP(AE505,B:D,3,0),IF(AF505="--",INDEX(D:D,MATCH(AE505,INDEX(B:B,MATCH(AE505,B:B,)+1):B11019,)+MATCH(AE505,B:B,)),"---")),"---"))</f>
        <v>---</v>
      </c>
      <c r="AI505" t="str">
        <f t="shared" si="108"/>
        <v>--</v>
      </c>
      <c r="AJ505" t="str">
        <f t="shared" si="109"/>
        <v>GND</v>
      </c>
      <c r="AK505">
        <f t="shared" si="110"/>
        <v>1320</v>
      </c>
      <c r="AL505" t="str">
        <f t="shared" si="111"/>
        <v>---</v>
      </c>
      <c r="AT505" t="str">
        <f t="shared" si="102"/>
        <v>B6B_HVIO20</v>
      </c>
      <c r="AU505" t="str">
        <f t="shared" si="103"/>
        <v>--</v>
      </c>
    </row>
    <row r="506" spans="1:47" x14ac:dyDescent="0.25">
      <c r="A506" t="str">
        <f t="shared" si="98"/>
        <v>J3-A22</v>
      </c>
      <c r="B506" t="str">
        <f t="shared" si="99"/>
        <v>B6B_HVIO18</v>
      </c>
      <c r="C506" t="str">
        <f t="shared" si="100"/>
        <v>J3-B6B_HVIO18</v>
      </c>
      <c r="D506" t="str">
        <f t="shared" si="101"/>
        <v>J3-A22</v>
      </c>
      <c r="E506" t="s">
        <v>411</v>
      </c>
      <c r="F506" t="s">
        <v>191</v>
      </c>
      <c r="G506" t="s">
        <v>889</v>
      </c>
      <c r="L506" t="s">
        <v>518</v>
      </c>
      <c r="M506" t="s">
        <v>428</v>
      </c>
      <c r="N506">
        <v>13.207800000000001</v>
      </c>
      <c r="AB506" t="str">
        <f>B2B!D503</f>
        <v>J3</v>
      </c>
      <c r="AC506" t="str">
        <f>B2B!E503</f>
        <v>A21</v>
      </c>
      <c r="AD506" t="str">
        <f t="shared" si="104"/>
        <v>J3-A21</v>
      </c>
      <c r="AE506" t="str">
        <f t="shared" si="105"/>
        <v>B6B_HVIO20</v>
      </c>
      <c r="AF506" t="str">
        <f t="shared" si="106"/>
        <v>CH4</v>
      </c>
      <c r="AG506">
        <f t="shared" si="107"/>
        <v>37.8902</v>
      </c>
      <c r="AH506" t="str">
        <f>IF(IFERROR(IF(IF(AF506="--",INDEX(D:D,MATCH(AE506,INDEX(B:B,MATCH(AE506,B:B,)+1):B11020,)+MATCH(AE506,B:B,)))=D506,VLOOKUP(AE506,B:D,3,0),IF(AF506="--",INDEX(D:D,MATCH(AE506,INDEX(B:B,MATCH(AE506,B:B,)+1):B11020,)+MATCH(AE506,B:B,)),"---")),"---")=AD506,"---",IFERROR(IF(IF(AF506="--",INDEX(D:D,MATCH(AE506,INDEX(B:B,MATCH(AE506,B:B,)+1):B11020,)+MATCH(AE506,B:B,)))=AD506,VLOOKUP(AE506,B:D,3,0),IF(AF506="--",INDEX(D:D,MATCH(AE506,INDEX(B:B,MATCH(AE506,B:B,)+1):B11020,)+MATCH(AE506,B:B,)),"---")),"---"))</f>
        <v>---</v>
      </c>
      <c r="AI506" t="str">
        <f t="shared" si="108"/>
        <v>--</v>
      </c>
      <c r="AJ506" t="str">
        <f t="shared" si="109"/>
        <v>B6B_HVIO20</v>
      </c>
      <c r="AK506">
        <f t="shared" si="110"/>
        <v>2</v>
      </c>
      <c r="AL506" t="str">
        <f t="shared" si="111"/>
        <v>CH4</v>
      </c>
      <c r="AT506" t="str">
        <f t="shared" si="102"/>
        <v>B6B_HVIO18</v>
      </c>
      <c r="AU506" t="str">
        <f t="shared" si="103"/>
        <v>--</v>
      </c>
    </row>
    <row r="507" spans="1:47" x14ac:dyDescent="0.25">
      <c r="A507" t="str">
        <f t="shared" si="98"/>
        <v>J3-A23</v>
      </c>
      <c r="B507" t="str">
        <f t="shared" si="99"/>
        <v>B6B_HVIO5</v>
      </c>
      <c r="C507" t="str">
        <f t="shared" si="100"/>
        <v>J3-B6B_HVIO5</v>
      </c>
      <c r="D507" t="str">
        <f t="shared" si="101"/>
        <v>J3-A23</v>
      </c>
      <c r="E507" t="s">
        <v>411</v>
      </c>
      <c r="F507" t="s">
        <v>192</v>
      </c>
      <c r="G507" t="s">
        <v>895</v>
      </c>
      <c r="L507" t="s">
        <v>514</v>
      </c>
      <c r="M507" t="s">
        <v>428</v>
      </c>
      <c r="N507">
        <v>6.8372999999999999</v>
      </c>
      <c r="AB507" t="str">
        <f>B2B!D504</f>
        <v>J3</v>
      </c>
      <c r="AC507" t="str">
        <f>B2B!E504</f>
        <v>A22</v>
      </c>
      <c r="AD507" t="str">
        <f t="shared" si="104"/>
        <v>J3-A22</v>
      </c>
      <c r="AE507" t="str">
        <f t="shared" si="105"/>
        <v>B6B_HVIO18</v>
      </c>
      <c r="AF507" t="str">
        <f t="shared" si="106"/>
        <v>CJ2</v>
      </c>
      <c r="AG507">
        <f t="shared" si="107"/>
        <v>38.742199999999997</v>
      </c>
      <c r="AH507" t="str">
        <f>IF(IFERROR(IF(IF(AF507="--",INDEX(D:D,MATCH(AE507,INDEX(B:B,MATCH(AE507,B:B,)+1):B11021,)+MATCH(AE507,B:B,)))=D507,VLOOKUP(AE507,B:D,3,0),IF(AF507="--",INDEX(D:D,MATCH(AE507,INDEX(B:B,MATCH(AE507,B:B,)+1):B11021,)+MATCH(AE507,B:B,)),"---")),"---")=AD507,"---",IFERROR(IF(IF(AF507="--",INDEX(D:D,MATCH(AE507,INDEX(B:B,MATCH(AE507,B:B,)+1):B11021,)+MATCH(AE507,B:B,)))=AD507,VLOOKUP(AE507,B:D,3,0),IF(AF507="--",INDEX(D:D,MATCH(AE507,INDEX(B:B,MATCH(AE507,B:B,)+1):B11021,)+MATCH(AE507,B:B,)),"---")),"---"))</f>
        <v>---</v>
      </c>
      <c r="AI507" t="str">
        <f t="shared" si="108"/>
        <v>--</v>
      </c>
      <c r="AJ507" t="str">
        <f t="shared" si="109"/>
        <v>B6B_HVIO18</v>
      </c>
      <c r="AK507">
        <f t="shared" si="110"/>
        <v>2</v>
      </c>
      <c r="AL507" t="str">
        <f t="shared" si="111"/>
        <v>CJ2</v>
      </c>
      <c r="AT507" t="str">
        <f t="shared" si="102"/>
        <v>B6B_HVIO5</v>
      </c>
      <c r="AU507" t="str">
        <f t="shared" si="103"/>
        <v>--</v>
      </c>
    </row>
    <row r="508" spans="1:47" x14ac:dyDescent="0.25">
      <c r="A508" t="str">
        <f t="shared" si="98"/>
        <v>J3-A24</v>
      </c>
      <c r="B508" t="str">
        <f t="shared" si="99"/>
        <v>B6B_HVIO19</v>
      </c>
      <c r="C508" t="str">
        <f t="shared" si="100"/>
        <v>J3-B6B_HVIO19</v>
      </c>
      <c r="D508" t="str">
        <f t="shared" si="101"/>
        <v>J3-A24</v>
      </c>
      <c r="E508" t="s">
        <v>411</v>
      </c>
      <c r="F508" t="s">
        <v>193</v>
      </c>
      <c r="G508" t="s">
        <v>890</v>
      </c>
      <c r="L508" t="s">
        <v>516</v>
      </c>
      <c r="M508" t="s">
        <v>428</v>
      </c>
      <c r="N508">
        <v>7.6161000000000003</v>
      </c>
      <c r="AB508" t="str">
        <f>B2B!D505</f>
        <v>J3</v>
      </c>
      <c r="AC508" t="str">
        <f>B2B!E505</f>
        <v>A23</v>
      </c>
      <c r="AD508" t="str">
        <f t="shared" si="104"/>
        <v>J3-A23</v>
      </c>
      <c r="AE508" t="str">
        <f t="shared" si="105"/>
        <v>B6B_HVIO5</v>
      </c>
      <c r="AF508" t="str">
        <f t="shared" si="106"/>
        <v>BE29</v>
      </c>
      <c r="AG508">
        <f t="shared" si="107"/>
        <v>42.049599999999998</v>
      </c>
      <c r="AH508" t="str">
        <f>IF(IFERROR(IF(IF(AF508="--",INDEX(D:D,MATCH(AE508,INDEX(B:B,MATCH(AE508,B:B,)+1):B11022,)+MATCH(AE508,B:B,)))=D508,VLOOKUP(AE508,B:D,3,0),IF(AF508="--",INDEX(D:D,MATCH(AE508,INDEX(B:B,MATCH(AE508,B:B,)+1):B11022,)+MATCH(AE508,B:B,)),"---")),"---")=AD508,"---",IFERROR(IF(IF(AF508="--",INDEX(D:D,MATCH(AE508,INDEX(B:B,MATCH(AE508,B:B,)+1):B11022,)+MATCH(AE508,B:B,)))=AD508,VLOOKUP(AE508,B:D,3,0),IF(AF508="--",INDEX(D:D,MATCH(AE508,INDEX(B:B,MATCH(AE508,B:B,)+1):B11022,)+MATCH(AE508,B:B,)),"---")),"---"))</f>
        <v>---</v>
      </c>
      <c r="AI508" t="str">
        <f t="shared" si="108"/>
        <v>--</v>
      </c>
      <c r="AJ508" t="str">
        <f t="shared" si="109"/>
        <v>B6B_HVIO5</v>
      </c>
      <c r="AK508">
        <f t="shared" si="110"/>
        <v>2</v>
      </c>
      <c r="AL508" t="str">
        <f t="shared" si="111"/>
        <v>BE29</v>
      </c>
      <c r="AT508" t="str">
        <f t="shared" si="102"/>
        <v>B6B_HVIO19</v>
      </c>
      <c r="AU508" t="str">
        <f t="shared" si="103"/>
        <v>--</v>
      </c>
    </row>
    <row r="509" spans="1:47" x14ac:dyDescent="0.25">
      <c r="A509" t="str">
        <f t="shared" si="98"/>
        <v>J3-A25</v>
      </c>
      <c r="B509" t="str">
        <f t="shared" si="99"/>
        <v>B6B_HVIO1</v>
      </c>
      <c r="C509" t="str">
        <f t="shared" si="100"/>
        <v>J3-B6B_HVIO1</v>
      </c>
      <c r="D509" t="str">
        <f t="shared" si="101"/>
        <v>J3-A25</v>
      </c>
      <c r="E509" t="s">
        <v>411</v>
      </c>
      <c r="F509" t="s">
        <v>194</v>
      </c>
      <c r="G509" t="s">
        <v>879</v>
      </c>
      <c r="L509" t="s">
        <v>506</v>
      </c>
      <c r="M509" t="s">
        <v>428</v>
      </c>
      <c r="N509">
        <v>8.7627000000000006</v>
      </c>
      <c r="AB509" t="str">
        <f>B2B!D506</f>
        <v>J3</v>
      </c>
      <c r="AC509" t="str">
        <f>B2B!E506</f>
        <v>A24</v>
      </c>
      <c r="AD509" t="str">
        <f t="shared" si="104"/>
        <v>J3-A24</v>
      </c>
      <c r="AE509" t="str">
        <f t="shared" si="105"/>
        <v>B6B_HVIO19</v>
      </c>
      <c r="AF509" t="str">
        <f t="shared" si="106"/>
        <v>CK4</v>
      </c>
      <c r="AG509">
        <f t="shared" si="107"/>
        <v>35.176499999999997</v>
      </c>
      <c r="AH509" t="str">
        <f>IF(IFERROR(IF(IF(AF509="--",INDEX(D:D,MATCH(AE509,INDEX(B:B,MATCH(AE509,B:B,)+1):B11023,)+MATCH(AE509,B:B,)))=D509,VLOOKUP(AE509,B:D,3,0),IF(AF509="--",INDEX(D:D,MATCH(AE509,INDEX(B:B,MATCH(AE509,B:B,)+1):B11023,)+MATCH(AE509,B:B,)),"---")),"---")=AD509,"---",IFERROR(IF(IF(AF509="--",INDEX(D:D,MATCH(AE509,INDEX(B:B,MATCH(AE509,B:B,)+1):B11023,)+MATCH(AE509,B:B,)))=AD509,VLOOKUP(AE509,B:D,3,0),IF(AF509="--",INDEX(D:D,MATCH(AE509,INDEX(B:B,MATCH(AE509,B:B,)+1):B11023,)+MATCH(AE509,B:B,)),"---")),"---"))</f>
        <v>---</v>
      </c>
      <c r="AI509" t="str">
        <f t="shared" si="108"/>
        <v>--</v>
      </c>
      <c r="AJ509" t="str">
        <f t="shared" si="109"/>
        <v>B6B_HVIO19</v>
      </c>
      <c r="AK509">
        <f t="shared" si="110"/>
        <v>2</v>
      </c>
      <c r="AL509" t="str">
        <f t="shared" si="111"/>
        <v>CK4</v>
      </c>
      <c r="AT509" t="str">
        <f t="shared" si="102"/>
        <v>B6B_HVIO1</v>
      </c>
      <c r="AU509" t="str">
        <f t="shared" si="103"/>
        <v>--</v>
      </c>
    </row>
    <row r="510" spans="1:47" x14ac:dyDescent="0.25">
      <c r="A510" t="str">
        <f t="shared" si="98"/>
        <v>J3-A26</v>
      </c>
      <c r="B510" t="str">
        <f t="shared" si="99"/>
        <v>VCCIO_6A</v>
      </c>
      <c r="C510" t="str">
        <f t="shared" si="100"/>
        <v>J3-VCCIO_6A</v>
      </c>
      <c r="D510" t="str">
        <f t="shared" si="101"/>
        <v>J3-A26</v>
      </c>
      <c r="E510" t="s">
        <v>411</v>
      </c>
      <c r="F510" t="s">
        <v>195</v>
      </c>
      <c r="G510" t="s">
        <v>996</v>
      </c>
      <c r="L510" t="s">
        <v>510</v>
      </c>
      <c r="M510" t="s">
        <v>428</v>
      </c>
      <c r="N510">
        <v>11.0158</v>
      </c>
      <c r="AB510" t="str">
        <f>B2B!D507</f>
        <v>J3</v>
      </c>
      <c r="AC510" t="str">
        <f>B2B!E507</f>
        <v>A25</v>
      </c>
      <c r="AD510" t="str">
        <f t="shared" si="104"/>
        <v>J3-A25</v>
      </c>
      <c r="AE510" t="str">
        <f t="shared" si="105"/>
        <v>B6B_HVIO1</v>
      </c>
      <c r="AF510" t="str">
        <f t="shared" si="106"/>
        <v>BF21</v>
      </c>
      <c r="AG510">
        <f t="shared" si="107"/>
        <v>38.848300000000002</v>
      </c>
      <c r="AH510" t="str">
        <f>IF(IFERROR(IF(IF(AF510="--",INDEX(D:D,MATCH(AE510,INDEX(B:B,MATCH(AE510,B:B,)+1):B11024,)+MATCH(AE510,B:B,)))=D510,VLOOKUP(AE510,B:D,3,0),IF(AF510="--",INDEX(D:D,MATCH(AE510,INDEX(B:B,MATCH(AE510,B:B,)+1):B11024,)+MATCH(AE510,B:B,)),"---")),"---")=AD510,"---",IFERROR(IF(IF(AF510="--",INDEX(D:D,MATCH(AE510,INDEX(B:B,MATCH(AE510,B:B,)+1):B11024,)+MATCH(AE510,B:B,)))=AD510,VLOOKUP(AE510,B:D,3,0),IF(AF510="--",INDEX(D:D,MATCH(AE510,INDEX(B:B,MATCH(AE510,B:B,)+1):B11024,)+MATCH(AE510,B:B,)),"---")),"---"))</f>
        <v>---</v>
      </c>
      <c r="AI510" t="str">
        <f t="shared" si="108"/>
        <v>--</v>
      </c>
      <c r="AJ510" t="str">
        <f t="shared" si="109"/>
        <v>B6B_HVIO1</v>
      </c>
      <c r="AK510">
        <f t="shared" si="110"/>
        <v>2</v>
      </c>
      <c r="AL510" t="str">
        <f t="shared" si="111"/>
        <v>BF21</v>
      </c>
      <c r="AT510" t="str">
        <f t="shared" si="102"/>
        <v>VCCIO_6A</v>
      </c>
      <c r="AU510" t="str">
        <f t="shared" si="103"/>
        <v>--</v>
      </c>
    </row>
    <row r="511" spans="1:47" x14ac:dyDescent="0.25">
      <c r="A511" t="str">
        <f t="shared" si="98"/>
        <v>J3-A27</v>
      </c>
      <c r="B511" t="str">
        <f t="shared" si="99"/>
        <v>B6A_HVIO9</v>
      </c>
      <c r="C511" t="str">
        <f t="shared" si="100"/>
        <v>J3-B6A_HVIO9</v>
      </c>
      <c r="D511" t="str">
        <f t="shared" si="101"/>
        <v>J3-A27</v>
      </c>
      <c r="E511" t="s">
        <v>411</v>
      </c>
      <c r="F511" t="s">
        <v>196</v>
      </c>
      <c r="G511" t="s">
        <v>878</v>
      </c>
      <c r="L511" t="s">
        <v>508</v>
      </c>
      <c r="M511" t="s">
        <v>428</v>
      </c>
      <c r="N511">
        <v>10.638500000000001</v>
      </c>
      <c r="AB511" t="str">
        <f>B2B!D508</f>
        <v>J3</v>
      </c>
      <c r="AC511" t="str">
        <f>B2B!E508</f>
        <v>A26</v>
      </c>
      <c r="AD511" t="str">
        <f t="shared" si="104"/>
        <v>J3-A26</v>
      </c>
      <c r="AE511" t="str">
        <f t="shared" si="105"/>
        <v>VCCIO_6A</v>
      </c>
      <c r="AF511" t="str">
        <f t="shared" si="106"/>
        <v>BB40</v>
      </c>
      <c r="AG511">
        <f t="shared" si="107"/>
        <v>7.7724000000000002</v>
      </c>
      <c r="AH511" t="str">
        <f>IF(IFERROR(IF(IF(AF511="--",INDEX(D:D,MATCH(AE511,INDEX(B:B,MATCH(AE511,B:B,)+1):B11025,)+MATCH(AE511,B:B,)))=D511,VLOOKUP(AE511,B:D,3,0),IF(AF511="--",INDEX(D:D,MATCH(AE511,INDEX(B:B,MATCH(AE511,B:B,)+1):B11025,)+MATCH(AE511,B:B,)),"---")),"---")=AD511,"---",IFERROR(IF(IF(AF511="--",INDEX(D:D,MATCH(AE511,INDEX(B:B,MATCH(AE511,B:B,)+1):B11025,)+MATCH(AE511,B:B,)))=AD511,VLOOKUP(AE511,B:D,3,0),IF(AF511="--",INDEX(D:D,MATCH(AE511,INDEX(B:B,MATCH(AE511,B:B,)+1):B11025,)+MATCH(AE511,B:B,)),"---")),"---"))</f>
        <v>---</v>
      </c>
      <c r="AI511" t="str">
        <f t="shared" si="108"/>
        <v>--</v>
      </c>
      <c r="AJ511" t="str">
        <f t="shared" si="109"/>
        <v>VCCIO_6A</v>
      </c>
      <c r="AK511">
        <f t="shared" si="110"/>
        <v>5</v>
      </c>
      <c r="AL511" t="str">
        <f t="shared" si="111"/>
        <v>BB40</v>
      </c>
      <c r="AT511" t="str">
        <f t="shared" si="102"/>
        <v>B6A_HVIO9</v>
      </c>
      <c r="AU511" t="str">
        <f t="shared" si="103"/>
        <v>--</v>
      </c>
    </row>
    <row r="512" spans="1:47" x14ac:dyDescent="0.25">
      <c r="A512" t="str">
        <f t="shared" si="98"/>
        <v>J3-A28</v>
      </c>
      <c r="B512" t="str">
        <f t="shared" si="99"/>
        <v>B6A_HVIO11</v>
      </c>
      <c r="C512" t="str">
        <f t="shared" si="100"/>
        <v>J3-B6A_HVIO11</v>
      </c>
      <c r="D512" t="str">
        <f t="shared" si="101"/>
        <v>J3-A28</v>
      </c>
      <c r="E512" t="s">
        <v>411</v>
      </c>
      <c r="F512" t="s">
        <v>197</v>
      </c>
      <c r="G512" t="s">
        <v>853</v>
      </c>
      <c r="L512" t="s">
        <v>997</v>
      </c>
      <c r="M512" t="s">
        <v>428</v>
      </c>
      <c r="N512">
        <v>17.023399999999999</v>
      </c>
      <c r="AB512" t="str">
        <f>B2B!D509</f>
        <v>J3</v>
      </c>
      <c r="AC512" t="str">
        <f>B2B!E509</f>
        <v>A27</v>
      </c>
      <c r="AD512" t="str">
        <f t="shared" si="104"/>
        <v>J3-A27</v>
      </c>
      <c r="AE512" t="str">
        <f t="shared" si="105"/>
        <v>B6A_HVIO9</v>
      </c>
      <c r="AF512" t="str">
        <f t="shared" si="106"/>
        <v>BK31</v>
      </c>
      <c r="AG512">
        <f t="shared" si="107"/>
        <v>31.4039</v>
      </c>
      <c r="AH512" t="str">
        <f>IF(IFERROR(IF(IF(AF512="--",INDEX(D:D,MATCH(AE512,INDEX(B:B,MATCH(AE512,B:B,)+1):B11026,)+MATCH(AE512,B:B,)))=D512,VLOOKUP(AE512,B:D,3,0),IF(AF512="--",INDEX(D:D,MATCH(AE512,INDEX(B:B,MATCH(AE512,B:B,)+1):B11026,)+MATCH(AE512,B:B,)),"---")),"---")=AD512,"---",IFERROR(IF(IF(AF512="--",INDEX(D:D,MATCH(AE512,INDEX(B:B,MATCH(AE512,B:B,)+1):B11026,)+MATCH(AE512,B:B,)))=AD512,VLOOKUP(AE512,B:D,3,0),IF(AF512="--",INDEX(D:D,MATCH(AE512,INDEX(B:B,MATCH(AE512,B:B,)+1):B11026,)+MATCH(AE512,B:B,)),"---")),"---"))</f>
        <v>---</v>
      </c>
      <c r="AI512" t="str">
        <f t="shared" si="108"/>
        <v>--</v>
      </c>
      <c r="AJ512" t="str">
        <f t="shared" si="109"/>
        <v>B6A_HVIO9</v>
      </c>
      <c r="AK512">
        <f t="shared" si="110"/>
        <v>2</v>
      </c>
      <c r="AL512" t="str">
        <f t="shared" si="111"/>
        <v>BK31</v>
      </c>
      <c r="AT512" t="str">
        <f t="shared" si="102"/>
        <v>B6A_HVIO11</v>
      </c>
      <c r="AU512" t="str">
        <f t="shared" si="103"/>
        <v>--</v>
      </c>
    </row>
    <row r="513" spans="1:47" x14ac:dyDescent="0.25">
      <c r="A513" t="str">
        <f t="shared" si="98"/>
        <v>J3-A29</v>
      </c>
      <c r="B513" t="str">
        <f t="shared" si="99"/>
        <v>B6A_HVIO16</v>
      </c>
      <c r="C513" t="str">
        <f t="shared" si="100"/>
        <v>J3-B6A_HVIO16</v>
      </c>
      <c r="D513" t="str">
        <f t="shared" si="101"/>
        <v>J3-A29</v>
      </c>
      <c r="E513" t="s">
        <v>411</v>
      </c>
      <c r="F513" t="s">
        <v>198</v>
      </c>
      <c r="G513" t="s">
        <v>860</v>
      </c>
      <c r="L513" t="s">
        <v>520</v>
      </c>
      <c r="M513" t="s">
        <v>428</v>
      </c>
      <c r="N513">
        <v>17.907599999999999</v>
      </c>
      <c r="AB513" t="str">
        <f>B2B!D510</f>
        <v>J3</v>
      </c>
      <c r="AC513" t="str">
        <f>B2B!E510</f>
        <v>A28</v>
      </c>
      <c r="AD513" t="str">
        <f t="shared" si="104"/>
        <v>J3-A28</v>
      </c>
      <c r="AE513" t="str">
        <f t="shared" si="105"/>
        <v>B6A_HVIO11</v>
      </c>
      <c r="AF513" t="str">
        <f t="shared" si="106"/>
        <v>BK28</v>
      </c>
      <c r="AG513">
        <f t="shared" si="107"/>
        <v>32.434399999999997</v>
      </c>
      <c r="AH513" t="str">
        <f>IF(IFERROR(IF(IF(AF513="--",INDEX(D:D,MATCH(AE513,INDEX(B:B,MATCH(AE513,B:B,)+1):B11027,)+MATCH(AE513,B:B,)))=D513,VLOOKUP(AE513,B:D,3,0),IF(AF513="--",INDEX(D:D,MATCH(AE513,INDEX(B:B,MATCH(AE513,B:B,)+1):B11027,)+MATCH(AE513,B:B,)),"---")),"---")=AD513,"---",IFERROR(IF(IF(AF513="--",INDEX(D:D,MATCH(AE513,INDEX(B:B,MATCH(AE513,B:B,)+1):B11027,)+MATCH(AE513,B:B,)))=AD513,VLOOKUP(AE513,B:D,3,0),IF(AF513="--",INDEX(D:D,MATCH(AE513,INDEX(B:B,MATCH(AE513,B:B,)+1):B11027,)+MATCH(AE513,B:B,)),"---")),"---"))</f>
        <v>---</v>
      </c>
      <c r="AI513" t="str">
        <f t="shared" si="108"/>
        <v>--</v>
      </c>
      <c r="AJ513" t="str">
        <f t="shared" si="109"/>
        <v>B6A_HVIO11</v>
      </c>
      <c r="AK513">
        <f t="shared" si="110"/>
        <v>2</v>
      </c>
      <c r="AL513" t="str">
        <f t="shared" si="111"/>
        <v>BK28</v>
      </c>
      <c r="AT513" t="str">
        <f t="shared" si="102"/>
        <v>B6A_HVIO16</v>
      </c>
      <c r="AU513" t="str">
        <f t="shared" si="103"/>
        <v>--</v>
      </c>
    </row>
    <row r="514" spans="1:47" x14ac:dyDescent="0.25">
      <c r="A514" t="str">
        <f t="shared" si="98"/>
        <v>J3-A30</v>
      </c>
      <c r="B514" t="str">
        <f t="shared" si="99"/>
        <v>B6A_HVIO17</v>
      </c>
      <c r="C514" t="str">
        <f t="shared" si="100"/>
        <v>J3-B6A_HVIO17</v>
      </c>
      <c r="D514" t="str">
        <f t="shared" si="101"/>
        <v>J3-A30</v>
      </c>
      <c r="E514" t="s">
        <v>411</v>
      </c>
      <c r="F514" t="s">
        <v>199</v>
      </c>
      <c r="G514" t="s">
        <v>862</v>
      </c>
      <c r="L514" t="s">
        <v>522</v>
      </c>
      <c r="M514" t="s">
        <v>428</v>
      </c>
      <c r="N514">
        <v>21.417100000000001</v>
      </c>
      <c r="AB514" t="str">
        <f>B2B!D511</f>
        <v>J3</v>
      </c>
      <c r="AC514" t="str">
        <f>B2B!E511</f>
        <v>A29</v>
      </c>
      <c r="AD514" t="str">
        <f t="shared" si="104"/>
        <v>J3-A29</v>
      </c>
      <c r="AE514" t="str">
        <f t="shared" si="105"/>
        <v>B6A_HVIO16</v>
      </c>
      <c r="AF514" t="str">
        <f t="shared" si="106"/>
        <v>BH28</v>
      </c>
      <c r="AG514">
        <f t="shared" si="107"/>
        <v>30.576699999999999</v>
      </c>
      <c r="AH514" t="str">
        <f>IF(IFERROR(IF(IF(AF514="--",INDEX(D:D,MATCH(AE514,INDEX(B:B,MATCH(AE514,B:B,)+1):B11028,)+MATCH(AE514,B:B,)))=D514,VLOOKUP(AE514,B:D,3,0),IF(AF514="--",INDEX(D:D,MATCH(AE514,INDEX(B:B,MATCH(AE514,B:B,)+1):B11028,)+MATCH(AE514,B:B,)),"---")),"---")=AD514,"---",IFERROR(IF(IF(AF514="--",INDEX(D:D,MATCH(AE514,INDEX(B:B,MATCH(AE514,B:B,)+1):B11028,)+MATCH(AE514,B:B,)))=AD514,VLOOKUP(AE514,B:D,3,0),IF(AF514="--",INDEX(D:D,MATCH(AE514,INDEX(B:B,MATCH(AE514,B:B,)+1):B11028,)+MATCH(AE514,B:B,)),"---")),"---"))</f>
        <v>---</v>
      </c>
      <c r="AI514" t="str">
        <f t="shared" si="108"/>
        <v>--</v>
      </c>
      <c r="AJ514" t="str">
        <f t="shared" si="109"/>
        <v>B6A_HVIO16</v>
      </c>
      <c r="AK514">
        <f t="shared" si="110"/>
        <v>2</v>
      </c>
      <c r="AL514" t="str">
        <f t="shared" si="111"/>
        <v>BH28</v>
      </c>
      <c r="AT514" t="str">
        <f t="shared" si="102"/>
        <v>B6A_HVIO17</v>
      </c>
      <c r="AU514" t="str">
        <f t="shared" si="103"/>
        <v>--</v>
      </c>
    </row>
    <row r="515" spans="1:47" x14ac:dyDescent="0.25">
      <c r="A515" t="str">
        <f t="shared" si="98"/>
        <v>J3-A31</v>
      </c>
      <c r="B515" t="str">
        <f t="shared" si="99"/>
        <v>B6A_HVIO13</v>
      </c>
      <c r="C515" t="str">
        <f t="shared" si="100"/>
        <v>J3-B6A_HVIO13</v>
      </c>
      <c r="D515" t="str">
        <f t="shared" si="101"/>
        <v>J3-A31</v>
      </c>
      <c r="E515" t="s">
        <v>411</v>
      </c>
      <c r="F515" t="s">
        <v>200</v>
      </c>
      <c r="G515" t="s">
        <v>856</v>
      </c>
      <c r="L515" t="s">
        <v>998</v>
      </c>
      <c r="M515" t="s">
        <v>428</v>
      </c>
      <c r="N515">
        <v>37.418599999999998</v>
      </c>
      <c r="AB515" t="str">
        <f>B2B!D512</f>
        <v>J3</v>
      </c>
      <c r="AC515" t="str">
        <f>B2B!E512</f>
        <v>A30</v>
      </c>
      <c r="AD515" t="str">
        <f t="shared" si="104"/>
        <v>J3-A30</v>
      </c>
      <c r="AE515" t="str">
        <f t="shared" si="105"/>
        <v>B6A_HVIO17</v>
      </c>
      <c r="AF515" t="str">
        <f t="shared" si="106"/>
        <v>BM22</v>
      </c>
      <c r="AG515">
        <f t="shared" si="107"/>
        <v>28.726600000000001</v>
      </c>
      <c r="AH515" t="str">
        <f>IF(IFERROR(IF(IF(AF515="--",INDEX(D:D,MATCH(AE515,INDEX(B:B,MATCH(AE515,B:B,)+1):B11029,)+MATCH(AE515,B:B,)))=D515,VLOOKUP(AE515,B:D,3,0),IF(AF515="--",INDEX(D:D,MATCH(AE515,INDEX(B:B,MATCH(AE515,B:B,)+1):B11029,)+MATCH(AE515,B:B,)),"---")),"---")=AD515,"---",IFERROR(IF(IF(AF515="--",INDEX(D:D,MATCH(AE515,INDEX(B:B,MATCH(AE515,B:B,)+1):B11029,)+MATCH(AE515,B:B,)))=AD515,VLOOKUP(AE515,B:D,3,0),IF(AF515="--",INDEX(D:D,MATCH(AE515,INDEX(B:B,MATCH(AE515,B:B,)+1):B11029,)+MATCH(AE515,B:B,)),"---")),"---"))</f>
        <v>---</v>
      </c>
      <c r="AI515" t="str">
        <f t="shared" si="108"/>
        <v>--</v>
      </c>
      <c r="AJ515" t="str">
        <f t="shared" si="109"/>
        <v>B6A_HVIO17</v>
      </c>
      <c r="AK515">
        <f t="shared" si="110"/>
        <v>2</v>
      </c>
      <c r="AL515" t="str">
        <f t="shared" si="111"/>
        <v>BM22</v>
      </c>
      <c r="AT515" t="str">
        <f t="shared" si="102"/>
        <v>B6A_HVIO13</v>
      </c>
      <c r="AU515" t="str">
        <f t="shared" si="103"/>
        <v>--</v>
      </c>
    </row>
    <row r="516" spans="1:47" x14ac:dyDescent="0.25">
      <c r="A516" t="str">
        <f t="shared" si="98"/>
        <v>J3-A32</v>
      </c>
      <c r="B516" t="str">
        <f t="shared" si="99"/>
        <v>GND</v>
      </c>
      <c r="C516" t="str">
        <f t="shared" si="100"/>
        <v>J3-GND</v>
      </c>
      <c r="D516" t="str">
        <f t="shared" si="101"/>
        <v>J3-A32</v>
      </c>
      <c r="E516" t="s">
        <v>411</v>
      </c>
      <c r="F516" t="s">
        <v>201</v>
      </c>
      <c r="G516" t="s">
        <v>433</v>
      </c>
      <c r="L516" t="s">
        <v>989</v>
      </c>
      <c r="M516" t="s">
        <v>428</v>
      </c>
      <c r="N516">
        <v>29.2836</v>
      </c>
      <c r="AB516" t="str">
        <f>B2B!D513</f>
        <v>J3</v>
      </c>
      <c r="AC516" t="str">
        <f>B2B!E513</f>
        <v>A31</v>
      </c>
      <c r="AD516" t="str">
        <f t="shared" si="104"/>
        <v>J3-A31</v>
      </c>
      <c r="AE516" t="str">
        <f t="shared" si="105"/>
        <v>B6A_HVIO13</v>
      </c>
      <c r="AF516" t="str">
        <f t="shared" si="106"/>
        <v>CH12</v>
      </c>
      <c r="AG516">
        <f t="shared" si="107"/>
        <v>25.767700000000001</v>
      </c>
      <c r="AH516" t="str">
        <f>IF(IFERROR(IF(IF(AF516="--",INDEX(D:D,MATCH(AE516,INDEX(B:B,MATCH(AE516,B:B,)+1):B11030,)+MATCH(AE516,B:B,)))=D516,VLOOKUP(AE516,B:D,3,0),IF(AF516="--",INDEX(D:D,MATCH(AE516,INDEX(B:B,MATCH(AE516,B:B,)+1):B11030,)+MATCH(AE516,B:B,)),"---")),"---")=AD516,"---",IFERROR(IF(IF(AF516="--",INDEX(D:D,MATCH(AE516,INDEX(B:B,MATCH(AE516,B:B,)+1):B11030,)+MATCH(AE516,B:B,)))=AD516,VLOOKUP(AE516,B:D,3,0),IF(AF516="--",INDEX(D:D,MATCH(AE516,INDEX(B:B,MATCH(AE516,B:B,)+1):B11030,)+MATCH(AE516,B:B,)),"---")),"---"))</f>
        <v>---</v>
      </c>
      <c r="AI516" t="str">
        <f t="shared" si="108"/>
        <v>--</v>
      </c>
      <c r="AJ516" t="str">
        <f t="shared" si="109"/>
        <v>B6A_HVIO13</v>
      </c>
      <c r="AK516">
        <f t="shared" si="110"/>
        <v>2</v>
      </c>
      <c r="AL516" t="str">
        <f t="shared" si="111"/>
        <v>CH12</v>
      </c>
      <c r="AT516" t="str">
        <f t="shared" si="102"/>
        <v>GND</v>
      </c>
      <c r="AU516" t="str">
        <f t="shared" si="103"/>
        <v>--</v>
      </c>
    </row>
    <row r="517" spans="1:47" x14ac:dyDescent="0.25">
      <c r="A517" t="str">
        <f t="shared" si="98"/>
        <v>J3-A33</v>
      </c>
      <c r="B517" t="str">
        <f t="shared" si="99"/>
        <v>B2B_B23_P</v>
      </c>
      <c r="C517" t="str">
        <f t="shared" si="100"/>
        <v>J3-B2B_B23_P</v>
      </c>
      <c r="D517" t="str">
        <f t="shared" si="101"/>
        <v>J3-A33</v>
      </c>
      <c r="E517" t="s">
        <v>411</v>
      </c>
      <c r="F517" t="s">
        <v>202</v>
      </c>
      <c r="G517" t="s">
        <v>515</v>
      </c>
      <c r="L517" t="s">
        <v>991</v>
      </c>
      <c r="M517" t="s">
        <v>428</v>
      </c>
      <c r="N517">
        <v>24.015499999999999</v>
      </c>
      <c r="AB517" t="str">
        <f>B2B!D514</f>
        <v>J3</v>
      </c>
      <c r="AC517" t="str">
        <f>B2B!E514</f>
        <v>A32</v>
      </c>
      <c r="AD517" t="str">
        <f t="shared" si="104"/>
        <v>J3-A32</v>
      </c>
      <c r="AE517" t="str">
        <f t="shared" si="105"/>
        <v>GND</v>
      </c>
      <c r="AF517" t="str">
        <f t="shared" si="106"/>
        <v>---</v>
      </c>
      <c r="AG517" t="str">
        <f t="shared" si="107"/>
        <v>---</v>
      </c>
      <c r="AH517" t="str">
        <f>IF(IFERROR(IF(IF(AF517="--",INDEX(D:D,MATCH(AE517,INDEX(B:B,MATCH(AE517,B:B,)+1):B11031,)+MATCH(AE517,B:B,)))=D517,VLOOKUP(AE517,B:D,3,0),IF(AF517="--",INDEX(D:D,MATCH(AE517,INDEX(B:B,MATCH(AE517,B:B,)+1):B11031,)+MATCH(AE517,B:B,)),"---")),"---")=AD517,"---",IFERROR(IF(IF(AF517="--",INDEX(D:D,MATCH(AE517,INDEX(B:B,MATCH(AE517,B:B,)+1):B11031,)+MATCH(AE517,B:B,)))=AD517,VLOOKUP(AE517,B:D,3,0),IF(AF517="--",INDEX(D:D,MATCH(AE517,INDEX(B:B,MATCH(AE517,B:B,)+1):B11031,)+MATCH(AE517,B:B,)),"---")),"---"))</f>
        <v>---</v>
      </c>
      <c r="AI517" t="str">
        <f t="shared" si="108"/>
        <v>--</v>
      </c>
      <c r="AJ517" t="str">
        <f t="shared" si="109"/>
        <v>GND</v>
      </c>
      <c r="AK517">
        <f t="shared" si="110"/>
        <v>1320</v>
      </c>
      <c r="AL517" t="str">
        <f t="shared" si="111"/>
        <v>---</v>
      </c>
      <c r="AT517" t="str">
        <f t="shared" si="102"/>
        <v>B2B_B23_P</v>
      </c>
      <c r="AU517" t="str">
        <f t="shared" si="103"/>
        <v>--</v>
      </c>
    </row>
    <row r="518" spans="1:47" x14ac:dyDescent="0.25">
      <c r="A518" t="str">
        <f t="shared" ref="A518:A581" si="112">$E518&amp;"-"&amp;$F518</f>
        <v>J3-A34</v>
      </c>
      <c r="B518" t="str">
        <f t="shared" ref="B518:B581" si="113">IF(OR(E518=$A$2,E518=$B$2,E518=$C$2,E518=$D$2),"--",G518)</f>
        <v>B2B_B23_N</v>
      </c>
      <c r="C518" t="str">
        <f t="shared" ref="C518:C581" si="114">$E518&amp;"-"&amp;$G518</f>
        <v>J3-B2B_B23_N</v>
      </c>
      <c r="D518" t="str">
        <f t="shared" ref="D518:D581" si="115">A518</f>
        <v>J3-A34</v>
      </c>
      <c r="E518" t="s">
        <v>411</v>
      </c>
      <c r="F518" t="s">
        <v>203</v>
      </c>
      <c r="G518" t="s">
        <v>513</v>
      </c>
      <c r="L518" t="s">
        <v>990</v>
      </c>
      <c r="M518" t="s">
        <v>428</v>
      </c>
      <c r="N518">
        <v>24.441400000000002</v>
      </c>
      <c r="AB518" t="str">
        <f>B2B!D515</f>
        <v>J3</v>
      </c>
      <c r="AC518" t="str">
        <f>B2B!E515</f>
        <v>A33</v>
      </c>
      <c r="AD518" t="str">
        <f t="shared" si="104"/>
        <v>J3-A33</v>
      </c>
      <c r="AE518" t="str">
        <f t="shared" si="105"/>
        <v>B2B_B23_P</v>
      </c>
      <c r="AF518" t="str">
        <f t="shared" si="106"/>
        <v>CK73</v>
      </c>
      <c r="AG518">
        <f t="shared" si="107"/>
        <v>13.7402</v>
      </c>
      <c r="AH518" t="str">
        <f>IF(IFERROR(IF(IF(AF518="--",INDEX(D:D,MATCH(AE518,INDEX(B:B,MATCH(AE518,B:B,)+1):B11032,)+MATCH(AE518,B:B,)))=D518,VLOOKUP(AE518,B:D,3,0),IF(AF518="--",INDEX(D:D,MATCH(AE518,INDEX(B:B,MATCH(AE518,B:B,)+1):B11032,)+MATCH(AE518,B:B,)),"---")),"---")=AD518,"---",IFERROR(IF(IF(AF518="--",INDEX(D:D,MATCH(AE518,INDEX(B:B,MATCH(AE518,B:B,)+1):B11032,)+MATCH(AE518,B:B,)))=AD518,VLOOKUP(AE518,B:D,3,0),IF(AF518="--",INDEX(D:D,MATCH(AE518,INDEX(B:B,MATCH(AE518,B:B,)+1):B11032,)+MATCH(AE518,B:B,)),"---")),"---"))</f>
        <v>---</v>
      </c>
      <c r="AI518" t="str">
        <f t="shared" si="108"/>
        <v>--</v>
      </c>
      <c r="AJ518" t="str">
        <f t="shared" si="109"/>
        <v>B2B_B23_P</v>
      </c>
      <c r="AK518">
        <f t="shared" si="110"/>
        <v>2</v>
      </c>
      <c r="AL518" t="str">
        <f t="shared" si="111"/>
        <v>CK73</v>
      </c>
      <c r="AT518" t="str">
        <f t="shared" ref="AT518:AT581" si="116">IF(IF(COUNTIF($AO$6:$AQ$150,B518)&gt;0,"---","--")="---",VLOOKUP(B518,$AO$6:$AQ$150,3,0),B518)</f>
        <v>B2B_B23_N</v>
      </c>
      <c r="AU518" t="str">
        <f t="shared" ref="AU518:AU581" si="117">IF(IF(COUNTIF($AO$6:$AQ$150,B518)&gt;0,"---","--")="---",VLOOKUP(B518,$AO$6:$AQ$150,2,0),"--")</f>
        <v>--</v>
      </c>
    </row>
    <row r="519" spans="1:47" x14ac:dyDescent="0.25">
      <c r="A519" t="str">
        <f t="shared" si="112"/>
        <v>J3-A35</v>
      </c>
      <c r="B519" t="str">
        <f t="shared" si="113"/>
        <v>B2B_B22_P</v>
      </c>
      <c r="C519" t="str">
        <f t="shared" si="114"/>
        <v>J3-B2B_B22_P</v>
      </c>
      <c r="D519" t="str">
        <f t="shared" si="115"/>
        <v>J3-A35</v>
      </c>
      <c r="E519" t="s">
        <v>411</v>
      </c>
      <c r="F519" t="s">
        <v>204</v>
      </c>
      <c r="G519" t="s">
        <v>511</v>
      </c>
      <c r="L519" t="s">
        <v>988</v>
      </c>
      <c r="M519" t="s">
        <v>428</v>
      </c>
      <c r="N519">
        <v>24.366700000000002</v>
      </c>
      <c r="AB519" t="str">
        <f>B2B!D516</f>
        <v>J3</v>
      </c>
      <c r="AC519" t="str">
        <f>B2B!E516</f>
        <v>A34</v>
      </c>
      <c r="AD519" t="str">
        <f t="shared" ref="AD519:AD582" si="118">AB519&amp;"-"&amp;AC519</f>
        <v>J3-A34</v>
      </c>
      <c r="AE519" t="str">
        <f t="shared" ref="AE519:AE582" si="119">VLOOKUP(AD519,A:G,7,0)</f>
        <v>B2B_B23_N</v>
      </c>
      <c r="AF519" t="str">
        <f t="shared" ref="AF519:AF582" si="120">IF(
IF(
IFERROR(VLOOKUP(AE519,$AM$6:$AM$50,1,),1)=1,1,0),
IFERROR(VLOOKUP($F$2&amp;"-"&amp;AE519,C:G,4,0),
"--"),"---")</f>
        <v>CL73</v>
      </c>
      <c r="AG519">
        <f t="shared" ref="AG519:AG582" si="121">IF(AF519&lt;&gt;"---",VLOOKUP(AE519,L:N,3,0),"---")</f>
        <v>13.7392</v>
      </c>
      <c r="AH519" t="str">
        <f>IF(IFERROR(IF(IF(AF519="--",INDEX(D:D,MATCH(AE519,INDEX(B:B,MATCH(AE519,B:B,)+1):B11033,)+MATCH(AE519,B:B,)))=D519,VLOOKUP(AE519,B:D,3,0),IF(AF519="--",INDEX(D:D,MATCH(AE519,INDEX(B:B,MATCH(AE519,B:B,)+1):B11033,)+MATCH(AE519,B:B,)),"---")),"---")=AD519,"---",IFERROR(IF(IF(AF519="--",INDEX(D:D,MATCH(AE519,INDEX(B:B,MATCH(AE519,B:B,)+1):B11033,)+MATCH(AE519,B:B,)))=AD519,VLOOKUP(AE519,B:D,3,0),IF(AF519="--",INDEX(D:D,MATCH(AE519,INDEX(B:B,MATCH(AE519,B:B,)+1):B11033,)+MATCH(AE519,B:B,)),"---")),"---"))</f>
        <v>---</v>
      </c>
      <c r="AI519" t="str">
        <f t="shared" ref="AI519:AI582" si="122">IFERROR(IF(IF(COUNTIF($AO$6:$AQ$150,AE519)&gt;0,"---","--")="---",VLOOKUP(AE519,$AO$6:$AQ$150,2,0),"--"),"---")</f>
        <v>--</v>
      </c>
      <c r="AJ519" t="str">
        <f t="shared" ref="AJ519:AJ582" si="123">IF(IF(COUNTIF($AO$6:$AQ$150,AE519)&gt;0,"---","--")="---",VLOOKUP(AE519,$AO$6:$AQ$150,3,0),AE519)</f>
        <v>B2B_B23_N</v>
      </c>
      <c r="AK519">
        <f t="shared" ref="AK519:AK582" si="124">COUNTIF(B:B,AE519)</f>
        <v>2</v>
      </c>
      <c r="AL519" t="str">
        <f t="shared" ref="AL519:AL582" si="125">IF(
IF(
IFERROR(VLOOKUP(AJ519,$AM$6:$AM$50,1,),1)=1,1,0),
IFERROR(VLOOKUP($F$2&amp;"-"&amp;AJ519,C:G,4,0),
"--"),"---")</f>
        <v>CL73</v>
      </c>
      <c r="AT519" t="str">
        <f t="shared" si="116"/>
        <v>B2B_B22_P</v>
      </c>
      <c r="AU519" t="str">
        <f t="shared" si="117"/>
        <v>--</v>
      </c>
    </row>
    <row r="520" spans="1:47" x14ac:dyDescent="0.25">
      <c r="A520" t="str">
        <f t="shared" si="112"/>
        <v>J3-A36</v>
      </c>
      <c r="B520" t="str">
        <f t="shared" si="113"/>
        <v>B2B_B22_N</v>
      </c>
      <c r="C520" t="str">
        <f t="shared" si="114"/>
        <v>J3-B2B_B22_N</v>
      </c>
      <c r="D520" t="str">
        <f t="shared" si="115"/>
        <v>J3-A36</v>
      </c>
      <c r="E520" t="s">
        <v>411</v>
      </c>
      <c r="F520" t="s">
        <v>205</v>
      </c>
      <c r="G520" t="s">
        <v>509</v>
      </c>
      <c r="L520" t="s">
        <v>999</v>
      </c>
      <c r="M520" t="s">
        <v>428</v>
      </c>
      <c r="N520">
        <v>3.5365000000000002</v>
      </c>
      <c r="AB520" t="str">
        <f>B2B!D517</f>
        <v>J3</v>
      </c>
      <c r="AC520" t="str">
        <f>B2B!E517</f>
        <v>A35</v>
      </c>
      <c r="AD520" t="str">
        <f t="shared" si="118"/>
        <v>J3-A35</v>
      </c>
      <c r="AE520" t="str">
        <f t="shared" si="119"/>
        <v>B2B_B22_P</v>
      </c>
      <c r="AF520" t="str">
        <f t="shared" si="120"/>
        <v>CK63</v>
      </c>
      <c r="AG520">
        <f t="shared" si="121"/>
        <v>13.705</v>
      </c>
      <c r="AH520" t="str">
        <f>IF(IFERROR(IF(IF(AF520="--",INDEX(D:D,MATCH(AE520,INDEX(B:B,MATCH(AE520,B:B,)+1):B11034,)+MATCH(AE520,B:B,)))=D520,VLOOKUP(AE520,B:D,3,0),IF(AF520="--",INDEX(D:D,MATCH(AE520,INDEX(B:B,MATCH(AE520,B:B,)+1):B11034,)+MATCH(AE520,B:B,)),"---")),"---")=AD520,"---",IFERROR(IF(IF(AF520="--",INDEX(D:D,MATCH(AE520,INDEX(B:B,MATCH(AE520,B:B,)+1):B11034,)+MATCH(AE520,B:B,)))=AD520,VLOOKUP(AE520,B:D,3,0),IF(AF520="--",INDEX(D:D,MATCH(AE520,INDEX(B:B,MATCH(AE520,B:B,)+1):B11034,)+MATCH(AE520,B:B,)),"---")),"---"))</f>
        <v>---</v>
      </c>
      <c r="AI520" t="str">
        <f t="shared" si="122"/>
        <v>--</v>
      </c>
      <c r="AJ520" t="str">
        <f t="shared" si="123"/>
        <v>B2B_B22_P</v>
      </c>
      <c r="AK520">
        <f t="shared" si="124"/>
        <v>2</v>
      </c>
      <c r="AL520" t="str">
        <f t="shared" si="125"/>
        <v>CK63</v>
      </c>
      <c r="AT520" t="str">
        <f t="shared" si="116"/>
        <v>B2B_B22_N</v>
      </c>
      <c r="AU520" t="str">
        <f t="shared" si="117"/>
        <v>--</v>
      </c>
    </row>
    <row r="521" spans="1:47" x14ac:dyDescent="0.25">
      <c r="A521" t="str">
        <f t="shared" si="112"/>
        <v>J3-A37</v>
      </c>
      <c r="B521" t="str">
        <f t="shared" si="113"/>
        <v>B2B_B20_P</v>
      </c>
      <c r="C521" t="str">
        <f t="shared" si="114"/>
        <v>J3-B2B_B20_P</v>
      </c>
      <c r="D521" t="str">
        <f t="shared" si="115"/>
        <v>J3-A37</v>
      </c>
      <c r="E521" t="s">
        <v>411</v>
      </c>
      <c r="F521" t="s">
        <v>206</v>
      </c>
      <c r="G521" t="s">
        <v>504</v>
      </c>
      <c r="L521" t="s">
        <v>1000</v>
      </c>
      <c r="M521" t="s">
        <v>428</v>
      </c>
      <c r="N521">
        <v>35.560499999999998</v>
      </c>
      <c r="AB521" t="str">
        <f>B2B!D518</f>
        <v>J3</v>
      </c>
      <c r="AC521" t="str">
        <f>B2B!E518</f>
        <v>A36</v>
      </c>
      <c r="AD521" t="str">
        <f t="shared" si="118"/>
        <v>J3-A36</v>
      </c>
      <c r="AE521" t="str">
        <f t="shared" si="119"/>
        <v>B2B_B22_N</v>
      </c>
      <c r="AF521" t="str">
        <f t="shared" si="120"/>
        <v>CL66</v>
      </c>
      <c r="AG521">
        <f t="shared" si="121"/>
        <v>13.7248</v>
      </c>
      <c r="AH521" t="str">
        <f>IF(IFERROR(IF(IF(AF521="--",INDEX(D:D,MATCH(AE521,INDEX(B:B,MATCH(AE521,B:B,)+1):B11035,)+MATCH(AE521,B:B,)))=D521,VLOOKUP(AE521,B:D,3,0),IF(AF521="--",INDEX(D:D,MATCH(AE521,INDEX(B:B,MATCH(AE521,B:B,)+1):B11035,)+MATCH(AE521,B:B,)),"---")),"---")=AD521,"---",IFERROR(IF(IF(AF521="--",INDEX(D:D,MATCH(AE521,INDEX(B:B,MATCH(AE521,B:B,)+1):B11035,)+MATCH(AE521,B:B,)))=AD521,VLOOKUP(AE521,B:D,3,0),IF(AF521="--",INDEX(D:D,MATCH(AE521,INDEX(B:B,MATCH(AE521,B:B,)+1):B11035,)+MATCH(AE521,B:B,)),"---")),"---"))</f>
        <v>---</v>
      </c>
      <c r="AI521" t="str">
        <f t="shared" si="122"/>
        <v>--</v>
      </c>
      <c r="AJ521" t="str">
        <f t="shared" si="123"/>
        <v>B2B_B22_N</v>
      </c>
      <c r="AK521">
        <f t="shared" si="124"/>
        <v>2</v>
      </c>
      <c r="AL521" t="str">
        <f t="shared" si="125"/>
        <v>CL66</v>
      </c>
      <c r="AT521" t="str">
        <f t="shared" si="116"/>
        <v>B2B_B20_P</v>
      </c>
      <c r="AU521" t="str">
        <f t="shared" si="117"/>
        <v>--</v>
      </c>
    </row>
    <row r="522" spans="1:47" x14ac:dyDescent="0.25">
      <c r="A522" t="str">
        <f t="shared" si="112"/>
        <v>J3-A38</v>
      </c>
      <c r="B522" t="str">
        <f t="shared" si="113"/>
        <v>B2B_B20_N</v>
      </c>
      <c r="C522" t="str">
        <f t="shared" si="114"/>
        <v>J3-B2B_B20_N</v>
      </c>
      <c r="D522" t="str">
        <f t="shared" si="115"/>
        <v>J3-A38</v>
      </c>
      <c r="E522" t="s">
        <v>411</v>
      </c>
      <c r="F522" t="s">
        <v>207</v>
      </c>
      <c r="G522" t="s">
        <v>502</v>
      </c>
      <c r="L522" t="s">
        <v>1001</v>
      </c>
      <c r="M522" t="s">
        <v>428</v>
      </c>
      <c r="N522">
        <v>34.652099999999997</v>
      </c>
      <c r="AB522" t="str">
        <f>B2B!D519</f>
        <v>J3</v>
      </c>
      <c r="AC522" t="str">
        <f>B2B!E519</f>
        <v>A37</v>
      </c>
      <c r="AD522" t="str">
        <f t="shared" si="118"/>
        <v>J3-A37</v>
      </c>
      <c r="AE522" t="str">
        <f t="shared" si="119"/>
        <v>B2B_B20_P</v>
      </c>
      <c r="AF522" t="str">
        <f t="shared" si="120"/>
        <v>CK56</v>
      </c>
      <c r="AG522">
        <f t="shared" si="121"/>
        <v>13.7357</v>
      </c>
      <c r="AH522" t="str">
        <f>IF(IFERROR(IF(IF(AF522="--",INDEX(D:D,MATCH(AE522,INDEX(B:B,MATCH(AE522,B:B,)+1):B11036,)+MATCH(AE522,B:B,)))=D522,VLOOKUP(AE522,B:D,3,0),IF(AF522="--",INDEX(D:D,MATCH(AE522,INDEX(B:B,MATCH(AE522,B:B,)+1):B11036,)+MATCH(AE522,B:B,)),"---")),"---")=AD522,"---",IFERROR(IF(IF(AF522="--",INDEX(D:D,MATCH(AE522,INDEX(B:B,MATCH(AE522,B:B,)+1):B11036,)+MATCH(AE522,B:B,)))=AD522,VLOOKUP(AE522,B:D,3,0),IF(AF522="--",INDEX(D:D,MATCH(AE522,INDEX(B:B,MATCH(AE522,B:B,)+1):B11036,)+MATCH(AE522,B:B,)),"---")),"---"))</f>
        <v>---</v>
      </c>
      <c r="AI522" t="str">
        <f t="shared" si="122"/>
        <v>--</v>
      </c>
      <c r="AJ522" t="str">
        <f t="shared" si="123"/>
        <v>B2B_B20_P</v>
      </c>
      <c r="AK522">
        <f t="shared" si="124"/>
        <v>2</v>
      </c>
      <c r="AL522" t="str">
        <f t="shared" si="125"/>
        <v>CK56</v>
      </c>
      <c r="AT522" t="str">
        <f t="shared" si="116"/>
        <v>B2B_B20_N</v>
      </c>
      <c r="AU522" t="str">
        <f t="shared" si="117"/>
        <v>--</v>
      </c>
    </row>
    <row r="523" spans="1:47" x14ac:dyDescent="0.25">
      <c r="A523" t="str">
        <f t="shared" si="112"/>
        <v>J3-A39</v>
      </c>
      <c r="B523" t="str">
        <f t="shared" si="113"/>
        <v>VCCIO_2B_B</v>
      </c>
      <c r="C523" t="str">
        <f t="shared" si="114"/>
        <v>J3-VCCIO_2B_B</v>
      </c>
      <c r="D523" t="str">
        <f t="shared" si="115"/>
        <v>J3-A39</v>
      </c>
      <c r="E523" t="s">
        <v>411</v>
      </c>
      <c r="F523" t="s">
        <v>208</v>
      </c>
      <c r="G523" t="s">
        <v>1002</v>
      </c>
      <c r="L523" t="s">
        <v>1003</v>
      </c>
      <c r="M523" t="s">
        <v>428</v>
      </c>
      <c r="N523">
        <v>36.225700000000003</v>
      </c>
      <c r="AB523" t="str">
        <f>B2B!D520</f>
        <v>J3</v>
      </c>
      <c r="AC523" t="str">
        <f>B2B!E520</f>
        <v>A38</v>
      </c>
      <c r="AD523" t="str">
        <f t="shared" si="118"/>
        <v>J3-A38</v>
      </c>
      <c r="AE523" t="str">
        <f t="shared" si="119"/>
        <v>B2B_B20_N</v>
      </c>
      <c r="AF523" t="str">
        <f t="shared" si="120"/>
        <v>CL54</v>
      </c>
      <c r="AG523">
        <f t="shared" si="121"/>
        <v>13.7318</v>
      </c>
      <c r="AH523" t="str">
        <f>IF(IFERROR(IF(IF(AF523="--",INDEX(D:D,MATCH(AE523,INDEX(B:B,MATCH(AE523,B:B,)+1):B11037,)+MATCH(AE523,B:B,)))=D523,VLOOKUP(AE523,B:D,3,0),IF(AF523="--",INDEX(D:D,MATCH(AE523,INDEX(B:B,MATCH(AE523,B:B,)+1):B11037,)+MATCH(AE523,B:B,)),"---")),"---")=AD523,"---",IFERROR(IF(IF(AF523="--",INDEX(D:D,MATCH(AE523,INDEX(B:B,MATCH(AE523,B:B,)+1):B11037,)+MATCH(AE523,B:B,)))=AD523,VLOOKUP(AE523,B:D,3,0),IF(AF523="--",INDEX(D:D,MATCH(AE523,INDEX(B:B,MATCH(AE523,B:B,)+1):B11037,)+MATCH(AE523,B:B,)),"---")),"---"))</f>
        <v>---</v>
      </c>
      <c r="AI523" t="str">
        <f t="shared" si="122"/>
        <v>--</v>
      </c>
      <c r="AJ523" t="str">
        <f t="shared" si="123"/>
        <v>B2B_B20_N</v>
      </c>
      <c r="AK523">
        <f t="shared" si="124"/>
        <v>2</v>
      </c>
      <c r="AL523" t="str">
        <f t="shared" si="125"/>
        <v>CL54</v>
      </c>
      <c r="AT523" t="str">
        <f t="shared" si="116"/>
        <v>VCCIO_2B_B</v>
      </c>
      <c r="AU523" t="str">
        <f t="shared" si="117"/>
        <v>--</v>
      </c>
    </row>
    <row r="524" spans="1:47" x14ac:dyDescent="0.25">
      <c r="A524" t="str">
        <f t="shared" si="112"/>
        <v>J3-A40</v>
      </c>
      <c r="B524" t="str">
        <f t="shared" si="113"/>
        <v>B2B_B17_P</v>
      </c>
      <c r="C524" t="str">
        <f t="shared" si="114"/>
        <v>J3-B2B_B17_P</v>
      </c>
      <c r="D524" t="str">
        <f t="shared" si="115"/>
        <v>J3-A40</v>
      </c>
      <c r="E524" t="s">
        <v>411</v>
      </c>
      <c r="F524" t="s">
        <v>209</v>
      </c>
      <c r="G524" t="s">
        <v>488</v>
      </c>
      <c r="L524" t="s">
        <v>1004</v>
      </c>
      <c r="M524" t="s">
        <v>428</v>
      </c>
      <c r="N524">
        <v>36.563899999999997</v>
      </c>
      <c r="AB524" t="str">
        <f>B2B!D521</f>
        <v>J3</v>
      </c>
      <c r="AC524" t="str">
        <f>B2B!E521</f>
        <v>A39</v>
      </c>
      <c r="AD524" t="str">
        <f t="shared" si="118"/>
        <v>J3-A39</v>
      </c>
      <c r="AE524" t="str">
        <f t="shared" si="119"/>
        <v>VCCIO_2B_B</v>
      </c>
      <c r="AF524" t="str">
        <f t="shared" si="120"/>
        <v>BC53</v>
      </c>
      <c r="AG524">
        <f t="shared" si="121"/>
        <v>10.533200000000001</v>
      </c>
      <c r="AH524" t="str">
        <f>IF(IFERROR(IF(IF(AF524="--",INDEX(D:D,MATCH(AE524,INDEX(B:B,MATCH(AE524,B:B,)+1):B11038,)+MATCH(AE524,B:B,)))=D524,VLOOKUP(AE524,B:D,3,0),IF(AF524="--",INDEX(D:D,MATCH(AE524,INDEX(B:B,MATCH(AE524,B:B,)+1):B11038,)+MATCH(AE524,B:B,)),"---")),"---")=AD524,"---",IFERROR(IF(IF(AF524="--",INDEX(D:D,MATCH(AE524,INDEX(B:B,MATCH(AE524,B:B,)+1):B11038,)+MATCH(AE524,B:B,)))=AD524,VLOOKUP(AE524,B:D,3,0),IF(AF524="--",INDEX(D:D,MATCH(AE524,INDEX(B:B,MATCH(AE524,B:B,)+1):B11038,)+MATCH(AE524,B:B,)),"---")),"---"))</f>
        <v>---</v>
      </c>
      <c r="AI524" t="str">
        <f t="shared" si="122"/>
        <v>--</v>
      </c>
      <c r="AJ524" t="str">
        <f t="shared" si="123"/>
        <v>VCCIO_2B_B</v>
      </c>
      <c r="AK524">
        <f t="shared" si="124"/>
        <v>7</v>
      </c>
      <c r="AL524" t="str">
        <f t="shared" si="125"/>
        <v>BC53</v>
      </c>
      <c r="AT524" t="str">
        <f t="shared" si="116"/>
        <v>B2B_B17_P</v>
      </c>
      <c r="AU524" t="str">
        <f t="shared" si="117"/>
        <v>--</v>
      </c>
    </row>
    <row r="525" spans="1:47" x14ac:dyDescent="0.25">
      <c r="A525" t="str">
        <f t="shared" si="112"/>
        <v>J3-A41</v>
      </c>
      <c r="B525" t="str">
        <f t="shared" si="113"/>
        <v>B2B_B17_N</v>
      </c>
      <c r="C525" t="str">
        <f t="shared" si="114"/>
        <v>J3-B2B_B17_N</v>
      </c>
      <c r="D525" t="str">
        <f t="shared" si="115"/>
        <v>J3-A41</v>
      </c>
      <c r="E525" t="s">
        <v>411</v>
      </c>
      <c r="F525" t="s">
        <v>210</v>
      </c>
      <c r="G525" t="s">
        <v>486</v>
      </c>
      <c r="L525" t="s">
        <v>1005</v>
      </c>
      <c r="M525" t="s">
        <v>428</v>
      </c>
      <c r="N525">
        <v>35.169600000000003</v>
      </c>
      <c r="AB525" t="str">
        <f>B2B!D522</f>
        <v>J3</v>
      </c>
      <c r="AC525" t="str">
        <f>B2B!E522</f>
        <v>A40</v>
      </c>
      <c r="AD525" t="str">
        <f t="shared" si="118"/>
        <v>J3-A40</v>
      </c>
      <c r="AE525" t="str">
        <f t="shared" si="119"/>
        <v>B2B_B17_P</v>
      </c>
      <c r="AF525" t="str">
        <f t="shared" si="120"/>
        <v>CK48</v>
      </c>
      <c r="AG525">
        <f t="shared" si="121"/>
        <v>13.5931</v>
      </c>
      <c r="AH525" t="str">
        <f>IF(IFERROR(IF(IF(AF525="--",INDEX(D:D,MATCH(AE525,INDEX(B:B,MATCH(AE525,B:B,)+1):B11039,)+MATCH(AE525,B:B,)))=D525,VLOOKUP(AE525,B:D,3,0),IF(AF525="--",INDEX(D:D,MATCH(AE525,INDEX(B:B,MATCH(AE525,B:B,)+1):B11039,)+MATCH(AE525,B:B,)),"---")),"---")=AD525,"---",IFERROR(IF(IF(AF525="--",INDEX(D:D,MATCH(AE525,INDEX(B:B,MATCH(AE525,B:B,)+1):B11039,)+MATCH(AE525,B:B,)))=AD525,VLOOKUP(AE525,B:D,3,0),IF(AF525="--",INDEX(D:D,MATCH(AE525,INDEX(B:B,MATCH(AE525,B:B,)+1):B11039,)+MATCH(AE525,B:B,)),"---")),"---"))</f>
        <v>---</v>
      </c>
      <c r="AI525" t="str">
        <f t="shared" si="122"/>
        <v>--</v>
      </c>
      <c r="AJ525" t="str">
        <f t="shared" si="123"/>
        <v>B2B_B17_P</v>
      </c>
      <c r="AK525">
        <f t="shared" si="124"/>
        <v>2</v>
      </c>
      <c r="AL525" t="str">
        <f t="shared" si="125"/>
        <v>CK48</v>
      </c>
      <c r="AT525" t="str">
        <f t="shared" si="116"/>
        <v>B2B_B17_N</v>
      </c>
      <c r="AU525" t="str">
        <f t="shared" si="117"/>
        <v>--</v>
      </c>
    </row>
    <row r="526" spans="1:47" x14ac:dyDescent="0.25">
      <c r="A526" t="str">
        <f t="shared" si="112"/>
        <v>J3-A42</v>
      </c>
      <c r="B526" t="str">
        <f t="shared" si="113"/>
        <v>B2B_B16_P</v>
      </c>
      <c r="C526" t="str">
        <f t="shared" si="114"/>
        <v>J3-B2B_B16_P</v>
      </c>
      <c r="D526" t="str">
        <f t="shared" si="115"/>
        <v>J3-A42</v>
      </c>
      <c r="E526" t="s">
        <v>411</v>
      </c>
      <c r="F526" t="s">
        <v>211</v>
      </c>
      <c r="G526" t="s">
        <v>484</v>
      </c>
      <c r="L526" t="s">
        <v>1006</v>
      </c>
      <c r="M526" t="s">
        <v>428</v>
      </c>
      <c r="N526">
        <v>33.904699999999998</v>
      </c>
      <c r="AB526" t="str">
        <f>B2B!D523</f>
        <v>J3</v>
      </c>
      <c r="AC526" t="str">
        <f>B2B!E523</f>
        <v>A41</v>
      </c>
      <c r="AD526" t="str">
        <f t="shared" si="118"/>
        <v>J3-A41</v>
      </c>
      <c r="AE526" t="str">
        <f t="shared" si="119"/>
        <v>B2B_B17_N</v>
      </c>
      <c r="AF526" t="str">
        <f t="shared" si="120"/>
        <v>CL45</v>
      </c>
      <c r="AG526">
        <f t="shared" si="121"/>
        <v>13.556699999999999</v>
      </c>
      <c r="AH526" t="str">
        <f>IF(IFERROR(IF(IF(AF526="--",INDEX(D:D,MATCH(AE526,INDEX(B:B,MATCH(AE526,B:B,)+1):B11040,)+MATCH(AE526,B:B,)))=D526,VLOOKUP(AE526,B:D,3,0),IF(AF526="--",INDEX(D:D,MATCH(AE526,INDEX(B:B,MATCH(AE526,B:B,)+1):B11040,)+MATCH(AE526,B:B,)),"---")),"---")=AD526,"---",IFERROR(IF(IF(AF526="--",INDEX(D:D,MATCH(AE526,INDEX(B:B,MATCH(AE526,B:B,)+1):B11040,)+MATCH(AE526,B:B,)))=AD526,VLOOKUP(AE526,B:D,3,0),IF(AF526="--",INDEX(D:D,MATCH(AE526,INDEX(B:B,MATCH(AE526,B:B,)+1):B11040,)+MATCH(AE526,B:B,)),"---")),"---"))</f>
        <v>---</v>
      </c>
      <c r="AI526" t="str">
        <f t="shared" si="122"/>
        <v>--</v>
      </c>
      <c r="AJ526" t="str">
        <f t="shared" si="123"/>
        <v>B2B_B17_N</v>
      </c>
      <c r="AK526">
        <f t="shared" si="124"/>
        <v>2</v>
      </c>
      <c r="AL526" t="str">
        <f t="shared" si="125"/>
        <v>CL45</v>
      </c>
      <c r="AT526" t="str">
        <f t="shared" si="116"/>
        <v>B2B_B16_P</v>
      </c>
      <c r="AU526" t="str">
        <f t="shared" si="117"/>
        <v>--</v>
      </c>
    </row>
    <row r="527" spans="1:47" x14ac:dyDescent="0.25">
      <c r="A527" t="str">
        <f t="shared" si="112"/>
        <v>J3-A43</v>
      </c>
      <c r="B527" t="str">
        <f t="shared" si="113"/>
        <v>B2B_B16_N</v>
      </c>
      <c r="C527" t="str">
        <f t="shared" si="114"/>
        <v>J3-B2B_B16_N</v>
      </c>
      <c r="D527" t="str">
        <f t="shared" si="115"/>
        <v>J3-A43</v>
      </c>
      <c r="E527" t="s">
        <v>411</v>
      </c>
      <c r="F527" t="s">
        <v>212</v>
      </c>
      <c r="G527" t="s">
        <v>482</v>
      </c>
      <c r="L527" t="s">
        <v>1007</v>
      </c>
      <c r="M527" t="s">
        <v>428</v>
      </c>
      <c r="N527">
        <v>38.044499999999999</v>
      </c>
      <c r="AB527" t="str">
        <f>B2B!D524</f>
        <v>J3</v>
      </c>
      <c r="AC527" t="str">
        <f>B2B!E524</f>
        <v>A42</v>
      </c>
      <c r="AD527" t="str">
        <f t="shared" si="118"/>
        <v>J3-A42</v>
      </c>
      <c r="AE527" t="str">
        <f t="shared" si="119"/>
        <v>B2B_B16_P</v>
      </c>
      <c r="AF527" t="str">
        <f t="shared" si="120"/>
        <v>CK39</v>
      </c>
      <c r="AG527">
        <f t="shared" si="121"/>
        <v>14.0565</v>
      </c>
      <c r="AH527" t="str">
        <f>IF(IFERROR(IF(IF(AF527="--",INDEX(D:D,MATCH(AE527,INDEX(B:B,MATCH(AE527,B:B,)+1):B11041,)+MATCH(AE527,B:B,)))=D527,VLOOKUP(AE527,B:D,3,0),IF(AF527="--",INDEX(D:D,MATCH(AE527,INDEX(B:B,MATCH(AE527,B:B,)+1):B11041,)+MATCH(AE527,B:B,)),"---")),"---")=AD527,"---",IFERROR(IF(IF(AF527="--",INDEX(D:D,MATCH(AE527,INDEX(B:B,MATCH(AE527,B:B,)+1):B11041,)+MATCH(AE527,B:B,)))=AD527,VLOOKUP(AE527,B:D,3,0),IF(AF527="--",INDEX(D:D,MATCH(AE527,INDEX(B:B,MATCH(AE527,B:B,)+1):B11041,)+MATCH(AE527,B:B,)),"---")),"---"))</f>
        <v>---</v>
      </c>
      <c r="AI527" t="str">
        <f t="shared" si="122"/>
        <v>--</v>
      </c>
      <c r="AJ527" t="str">
        <f t="shared" si="123"/>
        <v>B2B_B16_P</v>
      </c>
      <c r="AK527">
        <f t="shared" si="124"/>
        <v>2</v>
      </c>
      <c r="AL527" t="str">
        <f t="shared" si="125"/>
        <v>CK39</v>
      </c>
      <c r="AT527" t="str">
        <f t="shared" si="116"/>
        <v>B2B_B16_N</v>
      </c>
      <c r="AU527" t="str">
        <f t="shared" si="117"/>
        <v>--</v>
      </c>
    </row>
    <row r="528" spans="1:47" x14ac:dyDescent="0.25">
      <c r="A528" t="str">
        <f t="shared" si="112"/>
        <v>J3-A44</v>
      </c>
      <c r="B528" t="str">
        <f t="shared" si="113"/>
        <v>B2B_B13_P</v>
      </c>
      <c r="C528" t="str">
        <f t="shared" si="114"/>
        <v>J3-B2B_B13_P</v>
      </c>
      <c r="D528" t="str">
        <f t="shared" si="115"/>
        <v>J3-A44</v>
      </c>
      <c r="E528" t="s">
        <v>411</v>
      </c>
      <c r="F528" t="s">
        <v>213</v>
      </c>
      <c r="G528" t="s">
        <v>475</v>
      </c>
      <c r="L528" t="s">
        <v>1008</v>
      </c>
      <c r="M528" t="s">
        <v>428</v>
      </c>
      <c r="N528">
        <v>37.952300000000001</v>
      </c>
      <c r="AB528" t="str">
        <f>B2B!D525</f>
        <v>J3</v>
      </c>
      <c r="AC528" t="str">
        <f>B2B!E525</f>
        <v>A43</v>
      </c>
      <c r="AD528" t="str">
        <f t="shared" si="118"/>
        <v>J3-A43</v>
      </c>
      <c r="AE528" t="str">
        <f t="shared" si="119"/>
        <v>B2B_B16_N</v>
      </c>
      <c r="AF528" t="str">
        <f t="shared" si="120"/>
        <v>CL39</v>
      </c>
      <c r="AG528">
        <f t="shared" si="121"/>
        <v>14.0985</v>
      </c>
      <c r="AH528" t="str">
        <f>IF(IFERROR(IF(IF(AF528="--",INDEX(D:D,MATCH(AE528,INDEX(B:B,MATCH(AE528,B:B,)+1):B11042,)+MATCH(AE528,B:B,)))=D528,VLOOKUP(AE528,B:D,3,0),IF(AF528="--",INDEX(D:D,MATCH(AE528,INDEX(B:B,MATCH(AE528,B:B,)+1):B11042,)+MATCH(AE528,B:B,)),"---")),"---")=AD528,"---",IFERROR(IF(IF(AF528="--",INDEX(D:D,MATCH(AE528,INDEX(B:B,MATCH(AE528,B:B,)+1):B11042,)+MATCH(AE528,B:B,)))=AD528,VLOOKUP(AE528,B:D,3,0),IF(AF528="--",INDEX(D:D,MATCH(AE528,INDEX(B:B,MATCH(AE528,B:B,)+1):B11042,)+MATCH(AE528,B:B,)),"---")),"---"))</f>
        <v>---</v>
      </c>
      <c r="AI528" t="str">
        <f t="shared" si="122"/>
        <v>--</v>
      </c>
      <c r="AJ528" t="str">
        <f t="shared" si="123"/>
        <v>B2B_B16_N</v>
      </c>
      <c r="AK528">
        <f t="shared" si="124"/>
        <v>2</v>
      </c>
      <c r="AL528" t="str">
        <f t="shared" si="125"/>
        <v>CL39</v>
      </c>
      <c r="AT528" t="str">
        <f t="shared" si="116"/>
        <v>B2B_B13_P</v>
      </c>
      <c r="AU528" t="str">
        <f t="shared" si="117"/>
        <v>--</v>
      </c>
    </row>
    <row r="529" spans="1:47" x14ac:dyDescent="0.25">
      <c r="A529" t="str">
        <f t="shared" si="112"/>
        <v>J3-A45</v>
      </c>
      <c r="B529" t="str">
        <f t="shared" si="113"/>
        <v>B2B_B13_N</v>
      </c>
      <c r="C529" t="str">
        <f t="shared" si="114"/>
        <v>J3-B2B_B13_N</v>
      </c>
      <c r="D529" t="str">
        <f t="shared" si="115"/>
        <v>J3-A45</v>
      </c>
      <c r="E529" t="s">
        <v>411</v>
      </c>
      <c r="F529" t="s">
        <v>214</v>
      </c>
      <c r="G529" t="s">
        <v>473</v>
      </c>
      <c r="L529" t="s">
        <v>1009</v>
      </c>
      <c r="M529" t="s">
        <v>428</v>
      </c>
      <c r="N529">
        <v>30.986999999999998</v>
      </c>
      <c r="AB529" t="str">
        <f>B2B!D526</f>
        <v>J3</v>
      </c>
      <c r="AC529" t="str">
        <f>B2B!E526</f>
        <v>A44</v>
      </c>
      <c r="AD529" t="str">
        <f t="shared" si="118"/>
        <v>J3-A44</v>
      </c>
      <c r="AE529" t="str">
        <f t="shared" si="119"/>
        <v>B2B_B13_P</v>
      </c>
      <c r="AF529" t="str">
        <f t="shared" si="120"/>
        <v>CK30</v>
      </c>
      <c r="AG529">
        <f t="shared" si="121"/>
        <v>14.5162</v>
      </c>
      <c r="AH529" t="str">
        <f>IF(IFERROR(IF(IF(AF529="--",INDEX(D:D,MATCH(AE529,INDEX(B:B,MATCH(AE529,B:B,)+1):B11043,)+MATCH(AE529,B:B,)))=D529,VLOOKUP(AE529,B:D,3,0),IF(AF529="--",INDEX(D:D,MATCH(AE529,INDEX(B:B,MATCH(AE529,B:B,)+1):B11043,)+MATCH(AE529,B:B,)),"---")),"---")=AD529,"---",IFERROR(IF(IF(AF529="--",INDEX(D:D,MATCH(AE529,INDEX(B:B,MATCH(AE529,B:B,)+1):B11043,)+MATCH(AE529,B:B,)))=AD529,VLOOKUP(AE529,B:D,3,0),IF(AF529="--",INDEX(D:D,MATCH(AE529,INDEX(B:B,MATCH(AE529,B:B,)+1):B11043,)+MATCH(AE529,B:B,)),"---")),"---"))</f>
        <v>---</v>
      </c>
      <c r="AI529" t="str">
        <f t="shared" si="122"/>
        <v>--</v>
      </c>
      <c r="AJ529" t="str">
        <f t="shared" si="123"/>
        <v>B2B_B13_P</v>
      </c>
      <c r="AK529">
        <f t="shared" si="124"/>
        <v>2</v>
      </c>
      <c r="AL529" t="str">
        <f t="shared" si="125"/>
        <v>CK30</v>
      </c>
      <c r="AT529" t="str">
        <f t="shared" si="116"/>
        <v>B2B_B13_N</v>
      </c>
      <c r="AU529" t="str">
        <f t="shared" si="117"/>
        <v>--</v>
      </c>
    </row>
    <row r="530" spans="1:47" x14ac:dyDescent="0.25">
      <c r="A530" t="str">
        <f t="shared" si="112"/>
        <v>J3-A46</v>
      </c>
      <c r="B530" t="str">
        <f t="shared" si="113"/>
        <v>GND</v>
      </c>
      <c r="C530" t="str">
        <f t="shared" si="114"/>
        <v>J3-GND</v>
      </c>
      <c r="D530" t="str">
        <f t="shared" si="115"/>
        <v>J3-A46</v>
      </c>
      <c r="E530" t="s">
        <v>411</v>
      </c>
      <c r="F530" t="s">
        <v>215</v>
      </c>
      <c r="G530" t="s">
        <v>433</v>
      </c>
      <c r="L530" t="s">
        <v>1010</v>
      </c>
      <c r="M530" t="s">
        <v>428</v>
      </c>
      <c r="N530">
        <v>30.710699999999999</v>
      </c>
      <c r="AB530" t="str">
        <f>B2B!D527</f>
        <v>J3</v>
      </c>
      <c r="AC530" t="str">
        <f>B2B!E527</f>
        <v>A45</v>
      </c>
      <c r="AD530" t="str">
        <f t="shared" si="118"/>
        <v>J3-A45</v>
      </c>
      <c r="AE530" t="str">
        <f t="shared" si="119"/>
        <v>B2B_B13_N</v>
      </c>
      <c r="AF530" t="str">
        <f t="shared" si="120"/>
        <v>CL26</v>
      </c>
      <c r="AG530">
        <f t="shared" si="121"/>
        <v>14.508699999999999</v>
      </c>
      <c r="AH530" t="str">
        <f>IF(IFERROR(IF(IF(AF530="--",INDEX(D:D,MATCH(AE530,INDEX(B:B,MATCH(AE530,B:B,)+1):B11044,)+MATCH(AE530,B:B,)))=D530,VLOOKUP(AE530,B:D,3,0),IF(AF530="--",INDEX(D:D,MATCH(AE530,INDEX(B:B,MATCH(AE530,B:B,)+1):B11044,)+MATCH(AE530,B:B,)),"---")),"---")=AD530,"---",IFERROR(IF(IF(AF530="--",INDEX(D:D,MATCH(AE530,INDEX(B:B,MATCH(AE530,B:B,)+1):B11044,)+MATCH(AE530,B:B,)))=AD530,VLOOKUP(AE530,B:D,3,0),IF(AF530="--",INDEX(D:D,MATCH(AE530,INDEX(B:B,MATCH(AE530,B:B,)+1):B11044,)+MATCH(AE530,B:B,)),"---")),"---"))</f>
        <v>---</v>
      </c>
      <c r="AI530" t="str">
        <f t="shared" si="122"/>
        <v>--</v>
      </c>
      <c r="AJ530" t="str">
        <f t="shared" si="123"/>
        <v>B2B_B13_N</v>
      </c>
      <c r="AK530">
        <f t="shared" si="124"/>
        <v>2</v>
      </c>
      <c r="AL530" t="str">
        <f t="shared" si="125"/>
        <v>CL26</v>
      </c>
      <c r="AT530" t="str">
        <f t="shared" si="116"/>
        <v>GND</v>
      </c>
      <c r="AU530" t="str">
        <f t="shared" si="117"/>
        <v>--</v>
      </c>
    </row>
    <row r="531" spans="1:47" x14ac:dyDescent="0.25">
      <c r="A531" t="str">
        <f t="shared" si="112"/>
        <v>J3-A47</v>
      </c>
      <c r="B531" t="str">
        <f t="shared" si="113"/>
        <v>B2B_T24_P</v>
      </c>
      <c r="C531" t="str">
        <f t="shared" si="114"/>
        <v>J3-B2B_T24_P</v>
      </c>
      <c r="D531" t="str">
        <f t="shared" si="115"/>
        <v>J3-A47</v>
      </c>
      <c r="E531" t="s">
        <v>411</v>
      </c>
      <c r="F531" t="s">
        <v>216</v>
      </c>
      <c r="G531" t="s">
        <v>596</v>
      </c>
      <c r="L531" t="s">
        <v>1011</v>
      </c>
      <c r="M531" t="s">
        <v>428</v>
      </c>
      <c r="N531">
        <v>38.319099999999999</v>
      </c>
      <c r="AB531" t="str">
        <f>B2B!D528</f>
        <v>J3</v>
      </c>
      <c r="AC531" t="str">
        <f>B2B!E528</f>
        <v>A46</v>
      </c>
      <c r="AD531" t="str">
        <f t="shared" si="118"/>
        <v>J3-A46</v>
      </c>
      <c r="AE531" t="str">
        <f t="shared" si="119"/>
        <v>GND</v>
      </c>
      <c r="AF531" t="str">
        <f t="shared" si="120"/>
        <v>---</v>
      </c>
      <c r="AG531" t="str">
        <f t="shared" si="121"/>
        <v>---</v>
      </c>
      <c r="AH531" t="str">
        <f>IF(IFERROR(IF(IF(AF531="--",INDEX(D:D,MATCH(AE531,INDEX(B:B,MATCH(AE531,B:B,)+1):B11045,)+MATCH(AE531,B:B,)))=D531,VLOOKUP(AE531,B:D,3,0),IF(AF531="--",INDEX(D:D,MATCH(AE531,INDEX(B:B,MATCH(AE531,B:B,)+1):B11045,)+MATCH(AE531,B:B,)),"---")),"---")=AD531,"---",IFERROR(IF(IF(AF531="--",INDEX(D:D,MATCH(AE531,INDEX(B:B,MATCH(AE531,B:B,)+1):B11045,)+MATCH(AE531,B:B,)))=AD531,VLOOKUP(AE531,B:D,3,0),IF(AF531="--",INDEX(D:D,MATCH(AE531,INDEX(B:B,MATCH(AE531,B:B,)+1):B11045,)+MATCH(AE531,B:B,)),"---")),"---"))</f>
        <v>---</v>
      </c>
      <c r="AI531" t="str">
        <f t="shared" si="122"/>
        <v>--</v>
      </c>
      <c r="AJ531" t="str">
        <f t="shared" si="123"/>
        <v>GND</v>
      </c>
      <c r="AK531">
        <f t="shared" si="124"/>
        <v>1320</v>
      </c>
      <c r="AL531" t="str">
        <f t="shared" si="125"/>
        <v>---</v>
      </c>
      <c r="AT531" t="str">
        <f t="shared" si="116"/>
        <v>B2B_T24_P</v>
      </c>
      <c r="AU531" t="str">
        <f t="shared" si="117"/>
        <v>--</v>
      </c>
    </row>
    <row r="532" spans="1:47" x14ac:dyDescent="0.25">
      <c r="A532" t="str">
        <f t="shared" si="112"/>
        <v>J3-A48</v>
      </c>
      <c r="B532" t="str">
        <f t="shared" si="113"/>
        <v>B2B_T24_N</v>
      </c>
      <c r="C532" t="str">
        <f t="shared" si="114"/>
        <v>J3-B2B_T24_N</v>
      </c>
      <c r="D532" t="str">
        <f t="shared" si="115"/>
        <v>J3-A48</v>
      </c>
      <c r="E532" t="s">
        <v>411</v>
      </c>
      <c r="F532" t="s">
        <v>217</v>
      </c>
      <c r="G532" t="s">
        <v>594</v>
      </c>
      <c r="L532" t="s">
        <v>1012</v>
      </c>
      <c r="M532" t="s">
        <v>428</v>
      </c>
      <c r="N532">
        <v>38.646700000000003</v>
      </c>
      <c r="AB532" t="str">
        <f>B2B!D529</f>
        <v>J3</v>
      </c>
      <c r="AC532" t="str">
        <f>B2B!E529</f>
        <v>A47</v>
      </c>
      <c r="AD532" t="str">
        <f t="shared" si="118"/>
        <v>J3-A47</v>
      </c>
      <c r="AE532" t="str">
        <f t="shared" si="119"/>
        <v>B2B_T24_P</v>
      </c>
      <c r="AF532" t="str">
        <f t="shared" si="120"/>
        <v>BM52</v>
      </c>
      <c r="AG532">
        <f t="shared" si="121"/>
        <v>28.9207</v>
      </c>
      <c r="AH532" t="str">
        <f>IF(IFERROR(IF(IF(AF532="--",INDEX(D:D,MATCH(AE532,INDEX(B:B,MATCH(AE532,B:B,)+1):B11046,)+MATCH(AE532,B:B,)))=D532,VLOOKUP(AE532,B:D,3,0),IF(AF532="--",INDEX(D:D,MATCH(AE532,INDEX(B:B,MATCH(AE532,B:B,)+1):B11046,)+MATCH(AE532,B:B,)),"---")),"---")=AD532,"---",IFERROR(IF(IF(AF532="--",INDEX(D:D,MATCH(AE532,INDEX(B:B,MATCH(AE532,B:B,)+1):B11046,)+MATCH(AE532,B:B,)))=AD532,VLOOKUP(AE532,B:D,3,0),IF(AF532="--",INDEX(D:D,MATCH(AE532,INDEX(B:B,MATCH(AE532,B:B,)+1):B11046,)+MATCH(AE532,B:B,)),"---")),"---"))</f>
        <v>---</v>
      </c>
      <c r="AI532" t="str">
        <f t="shared" si="122"/>
        <v>--</v>
      </c>
      <c r="AJ532" t="str">
        <f t="shared" si="123"/>
        <v>B2B_T24_P</v>
      </c>
      <c r="AK532">
        <f t="shared" si="124"/>
        <v>2</v>
      </c>
      <c r="AL532" t="str">
        <f t="shared" si="125"/>
        <v>BM52</v>
      </c>
      <c r="AT532" t="str">
        <f t="shared" si="116"/>
        <v>B2B_T24_N</v>
      </c>
      <c r="AU532" t="str">
        <f t="shared" si="117"/>
        <v>--</v>
      </c>
    </row>
    <row r="533" spans="1:47" x14ac:dyDescent="0.25">
      <c r="A533" t="str">
        <f t="shared" si="112"/>
        <v>J3-A49</v>
      </c>
      <c r="B533" t="str">
        <f t="shared" si="113"/>
        <v>B2B_T23_P</v>
      </c>
      <c r="C533" t="str">
        <f t="shared" si="114"/>
        <v>J3-B2B_T23_P</v>
      </c>
      <c r="D533" t="str">
        <f t="shared" si="115"/>
        <v>J3-A49</v>
      </c>
      <c r="E533" t="s">
        <v>411</v>
      </c>
      <c r="F533" t="s">
        <v>218</v>
      </c>
      <c r="G533" t="s">
        <v>592</v>
      </c>
      <c r="L533" t="s">
        <v>1013</v>
      </c>
      <c r="M533" t="s">
        <v>428</v>
      </c>
      <c r="N533">
        <v>30.013400000000001</v>
      </c>
      <c r="AB533" t="str">
        <f>B2B!D530</f>
        <v>J3</v>
      </c>
      <c r="AC533" t="str">
        <f>B2B!E530</f>
        <v>A48</v>
      </c>
      <c r="AD533" t="str">
        <f t="shared" si="118"/>
        <v>J3-A48</v>
      </c>
      <c r="AE533" t="str">
        <f t="shared" si="119"/>
        <v>B2B_T24_N</v>
      </c>
      <c r="AF533" t="str">
        <f t="shared" si="120"/>
        <v>BP52</v>
      </c>
      <c r="AG533">
        <f t="shared" si="121"/>
        <v>28.9681</v>
      </c>
      <c r="AH533" t="str">
        <f>IF(IFERROR(IF(IF(AF533="--",INDEX(D:D,MATCH(AE533,INDEX(B:B,MATCH(AE533,B:B,)+1):B11047,)+MATCH(AE533,B:B,)))=D533,VLOOKUP(AE533,B:D,3,0),IF(AF533="--",INDEX(D:D,MATCH(AE533,INDEX(B:B,MATCH(AE533,B:B,)+1):B11047,)+MATCH(AE533,B:B,)),"---")),"---")=AD533,"---",IFERROR(IF(IF(AF533="--",INDEX(D:D,MATCH(AE533,INDEX(B:B,MATCH(AE533,B:B,)+1):B11047,)+MATCH(AE533,B:B,)))=AD533,VLOOKUP(AE533,B:D,3,0),IF(AF533="--",INDEX(D:D,MATCH(AE533,INDEX(B:B,MATCH(AE533,B:B,)+1):B11047,)+MATCH(AE533,B:B,)),"---")),"---"))</f>
        <v>---</v>
      </c>
      <c r="AI533" t="str">
        <f t="shared" si="122"/>
        <v>--</v>
      </c>
      <c r="AJ533" t="str">
        <f t="shared" si="123"/>
        <v>B2B_T24_N</v>
      </c>
      <c r="AK533">
        <f t="shared" si="124"/>
        <v>2</v>
      </c>
      <c r="AL533" t="str">
        <f t="shared" si="125"/>
        <v>BP52</v>
      </c>
      <c r="AT533" t="str">
        <f t="shared" si="116"/>
        <v>B2B_T23_P</v>
      </c>
      <c r="AU533" t="str">
        <f t="shared" si="117"/>
        <v>--</v>
      </c>
    </row>
    <row r="534" spans="1:47" x14ac:dyDescent="0.25">
      <c r="A534" t="str">
        <f t="shared" si="112"/>
        <v>J3-A50</v>
      </c>
      <c r="B534" t="str">
        <f t="shared" si="113"/>
        <v>B2B_T23_N</v>
      </c>
      <c r="C534" t="str">
        <f t="shared" si="114"/>
        <v>J3-B2B_T23_N</v>
      </c>
      <c r="D534" t="str">
        <f t="shared" si="115"/>
        <v>J3-A50</v>
      </c>
      <c r="E534" t="s">
        <v>411</v>
      </c>
      <c r="F534" t="s">
        <v>219</v>
      </c>
      <c r="G534" t="s">
        <v>591</v>
      </c>
      <c r="L534" t="s">
        <v>1014</v>
      </c>
      <c r="M534" t="s">
        <v>428</v>
      </c>
      <c r="N534">
        <v>22.8443</v>
      </c>
      <c r="AB534" t="str">
        <f>B2B!D531</f>
        <v>J3</v>
      </c>
      <c r="AC534" t="str">
        <f>B2B!E531</f>
        <v>A49</v>
      </c>
      <c r="AD534" t="str">
        <f t="shared" si="118"/>
        <v>J3-A49</v>
      </c>
      <c r="AE534" t="str">
        <f t="shared" si="119"/>
        <v>B2B_T23_P</v>
      </c>
      <c r="AF534" t="str">
        <f t="shared" si="120"/>
        <v>BH49</v>
      </c>
      <c r="AG534">
        <f t="shared" si="121"/>
        <v>28.6175</v>
      </c>
      <c r="AH534" t="str">
        <f>IF(IFERROR(IF(IF(AF534="--",INDEX(D:D,MATCH(AE534,INDEX(B:B,MATCH(AE534,B:B,)+1):B11048,)+MATCH(AE534,B:B,)))=D534,VLOOKUP(AE534,B:D,3,0),IF(AF534="--",INDEX(D:D,MATCH(AE534,INDEX(B:B,MATCH(AE534,B:B,)+1):B11048,)+MATCH(AE534,B:B,)),"---")),"---")=AD534,"---",IFERROR(IF(IF(AF534="--",INDEX(D:D,MATCH(AE534,INDEX(B:B,MATCH(AE534,B:B,)+1):B11048,)+MATCH(AE534,B:B,)))=AD534,VLOOKUP(AE534,B:D,3,0),IF(AF534="--",INDEX(D:D,MATCH(AE534,INDEX(B:B,MATCH(AE534,B:B,)+1):B11048,)+MATCH(AE534,B:B,)),"---")),"---"))</f>
        <v>---</v>
      </c>
      <c r="AI534" t="str">
        <f t="shared" si="122"/>
        <v>--</v>
      </c>
      <c r="AJ534" t="str">
        <f t="shared" si="123"/>
        <v>B2B_T23_P</v>
      </c>
      <c r="AK534">
        <f t="shared" si="124"/>
        <v>2</v>
      </c>
      <c r="AL534" t="str">
        <f t="shared" si="125"/>
        <v>BH49</v>
      </c>
      <c r="AT534" t="str">
        <f t="shared" si="116"/>
        <v>B2B_T23_N</v>
      </c>
      <c r="AU534" t="str">
        <f t="shared" si="117"/>
        <v>--</v>
      </c>
    </row>
    <row r="535" spans="1:47" x14ac:dyDescent="0.25">
      <c r="A535" t="str">
        <f t="shared" si="112"/>
        <v>J3-A51</v>
      </c>
      <c r="B535" t="str">
        <f t="shared" si="113"/>
        <v>B2B_T22_P</v>
      </c>
      <c r="C535" t="str">
        <f t="shared" si="114"/>
        <v>J3-B2B_T22_P</v>
      </c>
      <c r="D535" t="str">
        <f t="shared" si="115"/>
        <v>J3-A51</v>
      </c>
      <c r="E535" t="s">
        <v>411</v>
      </c>
      <c r="F535" t="s">
        <v>220</v>
      </c>
      <c r="G535" t="s">
        <v>589</v>
      </c>
      <c r="L535" t="s">
        <v>1015</v>
      </c>
      <c r="M535" t="s">
        <v>428</v>
      </c>
      <c r="N535">
        <v>19.329000000000001</v>
      </c>
      <c r="AB535" t="str">
        <f>B2B!D532</f>
        <v>J3</v>
      </c>
      <c r="AC535" t="str">
        <f>B2B!E532</f>
        <v>A50</v>
      </c>
      <c r="AD535" t="str">
        <f t="shared" si="118"/>
        <v>J3-A50</v>
      </c>
      <c r="AE535" t="str">
        <f t="shared" si="119"/>
        <v>B2B_T23_N</v>
      </c>
      <c r="AF535" t="str">
        <f t="shared" si="120"/>
        <v>BH52</v>
      </c>
      <c r="AG535">
        <f t="shared" si="121"/>
        <v>28.85</v>
      </c>
      <c r="AH535" t="str">
        <f>IF(IFERROR(IF(IF(AF535="--",INDEX(D:D,MATCH(AE535,INDEX(B:B,MATCH(AE535,B:B,)+1):B11049,)+MATCH(AE535,B:B,)))=D535,VLOOKUP(AE535,B:D,3,0),IF(AF535="--",INDEX(D:D,MATCH(AE535,INDEX(B:B,MATCH(AE535,B:B,)+1):B11049,)+MATCH(AE535,B:B,)),"---")),"---")=AD535,"---",IFERROR(IF(IF(AF535="--",INDEX(D:D,MATCH(AE535,INDEX(B:B,MATCH(AE535,B:B,)+1):B11049,)+MATCH(AE535,B:B,)))=AD535,VLOOKUP(AE535,B:D,3,0),IF(AF535="--",INDEX(D:D,MATCH(AE535,INDEX(B:B,MATCH(AE535,B:B,)+1):B11049,)+MATCH(AE535,B:B,)),"---")),"---"))</f>
        <v>---</v>
      </c>
      <c r="AI535" t="str">
        <f t="shared" si="122"/>
        <v>--</v>
      </c>
      <c r="AJ535" t="str">
        <f t="shared" si="123"/>
        <v>B2B_T23_N</v>
      </c>
      <c r="AK535">
        <f t="shared" si="124"/>
        <v>2</v>
      </c>
      <c r="AL535" t="str">
        <f t="shared" si="125"/>
        <v>BH52</v>
      </c>
      <c r="AT535" t="str">
        <f t="shared" si="116"/>
        <v>B2B_T22_P</v>
      </c>
      <c r="AU535" t="str">
        <f t="shared" si="117"/>
        <v>--</v>
      </c>
    </row>
    <row r="536" spans="1:47" x14ac:dyDescent="0.25">
      <c r="A536" t="str">
        <f t="shared" si="112"/>
        <v>J3-A52</v>
      </c>
      <c r="B536" t="str">
        <f t="shared" si="113"/>
        <v>B2B_T22_N</v>
      </c>
      <c r="C536" t="str">
        <f t="shared" si="114"/>
        <v>J3-B2B_T22_N</v>
      </c>
      <c r="D536" t="str">
        <f t="shared" si="115"/>
        <v>J3-A52</v>
      </c>
      <c r="E536" t="s">
        <v>411</v>
      </c>
      <c r="F536" t="s">
        <v>221</v>
      </c>
      <c r="G536" t="s">
        <v>587</v>
      </c>
      <c r="L536" t="s">
        <v>1016</v>
      </c>
      <c r="M536" t="s">
        <v>428</v>
      </c>
      <c r="N536">
        <v>12.929399999999999</v>
      </c>
      <c r="AB536" t="str">
        <f>B2B!D533</f>
        <v>J3</v>
      </c>
      <c r="AC536" t="str">
        <f>B2B!E533</f>
        <v>A51</v>
      </c>
      <c r="AD536" t="str">
        <f t="shared" si="118"/>
        <v>J3-A51</v>
      </c>
      <c r="AE536" t="str">
        <f t="shared" si="119"/>
        <v>B2B_T22_P</v>
      </c>
      <c r="AF536" t="str">
        <f t="shared" si="120"/>
        <v>BK49</v>
      </c>
      <c r="AG536">
        <f t="shared" si="121"/>
        <v>28.775700000000001</v>
      </c>
      <c r="AH536" t="str">
        <f>IF(IFERROR(IF(IF(AF536="--",INDEX(D:D,MATCH(AE536,INDEX(B:B,MATCH(AE536,B:B,)+1):B11050,)+MATCH(AE536,B:B,)))=D536,VLOOKUP(AE536,B:D,3,0),IF(AF536="--",INDEX(D:D,MATCH(AE536,INDEX(B:B,MATCH(AE536,B:B,)+1):B11050,)+MATCH(AE536,B:B,)),"---")),"---")=AD536,"---",IFERROR(IF(IF(AF536="--",INDEX(D:D,MATCH(AE536,INDEX(B:B,MATCH(AE536,B:B,)+1):B11050,)+MATCH(AE536,B:B,)))=AD536,VLOOKUP(AE536,B:D,3,0),IF(AF536="--",INDEX(D:D,MATCH(AE536,INDEX(B:B,MATCH(AE536,B:B,)+1):B11050,)+MATCH(AE536,B:B,)),"---")),"---"))</f>
        <v>---</v>
      </c>
      <c r="AI536" t="str">
        <f t="shared" si="122"/>
        <v>--</v>
      </c>
      <c r="AJ536" t="str">
        <f t="shared" si="123"/>
        <v>B2B_T22_P</v>
      </c>
      <c r="AK536">
        <f t="shared" si="124"/>
        <v>2</v>
      </c>
      <c r="AL536" t="str">
        <f t="shared" si="125"/>
        <v>BK49</v>
      </c>
      <c r="AT536" t="str">
        <f t="shared" si="116"/>
        <v>B2B_T22_N</v>
      </c>
      <c r="AU536" t="str">
        <f t="shared" si="117"/>
        <v>--</v>
      </c>
    </row>
    <row r="537" spans="1:47" x14ac:dyDescent="0.25">
      <c r="A537" t="str">
        <f t="shared" si="112"/>
        <v>J3-A53</v>
      </c>
      <c r="B537" t="str">
        <f t="shared" si="113"/>
        <v>VCCIO_2B_T</v>
      </c>
      <c r="C537" t="str">
        <f t="shared" si="114"/>
        <v>J3-VCCIO_2B_T</v>
      </c>
      <c r="D537" t="str">
        <f t="shared" si="115"/>
        <v>J3-A53</v>
      </c>
      <c r="E537" t="s">
        <v>411</v>
      </c>
      <c r="F537" t="s">
        <v>222</v>
      </c>
      <c r="G537" t="s">
        <v>1017</v>
      </c>
      <c r="L537" t="s">
        <v>1018</v>
      </c>
      <c r="M537" t="s">
        <v>428</v>
      </c>
      <c r="N537">
        <v>28.5154</v>
      </c>
      <c r="AB537" t="str">
        <f>B2B!D534</f>
        <v>J3</v>
      </c>
      <c r="AC537" t="str">
        <f>B2B!E534</f>
        <v>A52</v>
      </c>
      <c r="AD537" t="str">
        <f t="shared" si="118"/>
        <v>J3-A52</v>
      </c>
      <c r="AE537" t="str">
        <f t="shared" si="119"/>
        <v>B2B_T22_N</v>
      </c>
      <c r="AF537" t="str">
        <f t="shared" si="120"/>
        <v>BM49</v>
      </c>
      <c r="AG537">
        <f t="shared" si="121"/>
        <v>28.8886</v>
      </c>
      <c r="AH537" t="str">
        <f>IF(IFERROR(IF(IF(AF537="--",INDEX(D:D,MATCH(AE537,INDEX(B:B,MATCH(AE537,B:B,)+1):B11051,)+MATCH(AE537,B:B,)))=D537,VLOOKUP(AE537,B:D,3,0),IF(AF537="--",INDEX(D:D,MATCH(AE537,INDEX(B:B,MATCH(AE537,B:B,)+1):B11051,)+MATCH(AE537,B:B,)),"---")),"---")=AD537,"---",IFERROR(IF(IF(AF537="--",INDEX(D:D,MATCH(AE537,INDEX(B:B,MATCH(AE537,B:B,)+1):B11051,)+MATCH(AE537,B:B,)))=AD537,VLOOKUP(AE537,B:D,3,0),IF(AF537="--",INDEX(D:D,MATCH(AE537,INDEX(B:B,MATCH(AE537,B:B,)+1):B11051,)+MATCH(AE537,B:B,)),"---")),"---"))</f>
        <v>---</v>
      </c>
      <c r="AI537" t="str">
        <f t="shared" si="122"/>
        <v>--</v>
      </c>
      <c r="AJ537" t="str">
        <f t="shared" si="123"/>
        <v>B2B_T22_N</v>
      </c>
      <c r="AK537">
        <f t="shared" si="124"/>
        <v>2</v>
      </c>
      <c r="AL537" t="str">
        <f t="shared" si="125"/>
        <v>BM49</v>
      </c>
      <c r="AT537" t="str">
        <f t="shared" si="116"/>
        <v>VCCIO_2B_T</v>
      </c>
      <c r="AU537" t="str">
        <f t="shared" si="117"/>
        <v>--</v>
      </c>
    </row>
    <row r="538" spans="1:47" x14ac:dyDescent="0.25">
      <c r="A538" t="str">
        <f t="shared" si="112"/>
        <v>J3-A54</v>
      </c>
      <c r="B538" t="str">
        <f t="shared" si="113"/>
        <v>B2B_T12_P</v>
      </c>
      <c r="C538" t="str">
        <f t="shared" si="114"/>
        <v>J3-B2B_T12_P</v>
      </c>
      <c r="D538" t="str">
        <f t="shared" si="115"/>
        <v>J3-A54</v>
      </c>
      <c r="E538" t="s">
        <v>411</v>
      </c>
      <c r="F538" t="s">
        <v>223</v>
      </c>
      <c r="G538" t="s">
        <v>553</v>
      </c>
      <c r="L538" t="s">
        <v>1019</v>
      </c>
      <c r="M538" t="s">
        <v>428</v>
      </c>
      <c r="N538">
        <v>28.5396</v>
      </c>
      <c r="AB538" t="str">
        <f>B2B!D535</f>
        <v>J3</v>
      </c>
      <c r="AC538" t="str">
        <f>B2B!E535</f>
        <v>A53</v>
      </c>
      <c r="AD538" t="str">
        <f t="shared" si="118"/>
        <v>J3-A53</v>
      </c>
      <c r="AE538" t="str">
        <f t="shared" si="119"/>
        <v>VCCIO_2B_T</v>
      </c>
      <c r="AF538" t="str">
        <f t="shared" si="120"/>
        <v>BC46</v>
      </c>
      <c r="AG538">
        <f t="shared" si="121"/>
        <v>10.4217</v>
      </c>
      <c r="AH538" t="str">
        <f>IF(IFERROR(IF(IF(AF538="--",INDEX(D:D,MATCH(AE538,INDEX(B:B,MATCH(AE538,B:B,)+1):B11052,)+MATCH(AE538,B:B,)))=D538,VLOOKUP(AE538,B:D,3,0),IF(AF538="--",INDEX(D:D,MATCH(AE538,INDEX(B:B,MATCH(AE538,B:B,)+1):B11052,)+MATCH(AE538,B:B,)),"---")),"---")=AD538,"---",IFERROR(IF(IF(AF538="--",INDEX(D:D,MATCH(AE538,INDEX(B:B,MATCH(AE538,B:B,)+1):B11052,)+MATCH(AE538,B:B,)))=AD538,VLOOKUP(AE538,B:D,3,0),IF(AF538="--",INDEX(D:D,MATCH(AE538,INDEX(B:B,MATCH(AE538,B:B,)+1):B11052,)+MATCH(AE538,B:B,)),"---")),"---"))</f>
        <v>---</v>
      </c>
      <c r="AI538" t="str">
        <f t="shared" si="122"/>
        <v>--</v>
      </c>
      <c r="AJ538" t="str">
        <f t="shared" si="123"/>
        <v>VCCIO_2B_T</v>
      </c>
      <c r="AK538">
        <f t="shared" si="124"/>
        <v>7</v>
      </c>
      <c r="AL538" t="str">
        <f t="shared" si="125"/>
        <v>BC46</v>
      </c>
      <c r="AT538" t="str">
        <f t="shared" si="116"/>
        <v>B2B_T12_P</v>
      </c>
      <c r="AU538" t="str">
        <f t="shared" si="117"/>
        <v>--</v>
      </c>
    </row>
    <row r="539" spans="1:47" x14ac:dyDescent="0.25">
      <c r="A539" t="str">
        <f t="shared" si="112"/>
        <v>J3-A55</v>
      </c>
      <c r="B539" t="str">
        <f t="shared" si="113"/>
        <v>B2B_T12_N</v>
      </c>
      <c r="C539" t="str">
        <f t="shared" si="114"/>
        <v>J3-B2B_T12_N</v>
      </c>
      <c r="D539" t="str">
        <f t="shared" si="115"/>
        <v>J3-A55</v>
      </c>
      <c r="E539" t="s">
        <v>411</v>
      </c>
      <c r="F539" t="s">
        <v>224</v>
      </c>
      <c r="G539" t="s">
        <v>551</v>
      </c>
      <c r="L539" t="s">
        <v>1020</v>
      </c>
      <c r="M539" t="s">
        <v>428</v>
      </c>
      <c r="N539">
        <v>24.569400000000002</v>
      </c>
      <c r="AB539" t="str">
        <f>B2B!D536</f>
        <v>J3</v>
      </c>
      <c r="AC539" t="str">
        <f>B2B!E536</f>
        <v>A54</v>
      </c>
      <c r="AD539" t="str">
        <f t="shared" si="118"/>
        <v>J3-A54</v>
      </c>
      <c r="AE539" t="str">
        <f t="shared" si="119"/>
        <v>B2B_T12_P</v>
      </c>
      <c r="AF539" t="str">
        <f t="shared" si="120"/>
        <v>CL23</v>
      </c>
      <c r="AG539">
        <f t="shared" si="121"/>
        <v>17.596699999999998</v>
      </c>
      <c r="AH539" t="str">
        <f>IF(IFERROR(IF(IF(AF539="--",INDEX(D:D,MATCH(AE539,INDEX(B:B,MATCH(AE539,B:B,)+1):B11053,)+MATCH(AE539,B:B,)))=D539,VLOOKUP(AE539,B:D,3,0),IF(AF539="--",INDEX(D:D,MATCH(AE539,INDEX(B:B,MATCH(AE539,B:B,)+1):B11053,)+MATCH(AE539,B:B,)),"---")),"---")=AD539,"---",IFERROR(IF(IF(AF539="--",INDEX(D:D,MATCH(AE539,INDEX(B:B,MATCH(AE539,B:B,)+1):B11053,)+MATCH(AE539,B:B,)))=AD539,VLOOKUP(AE539,B:D,3,0),IF(AF539="--",INDEX(D:D,MATCH(AE539,INDEX(B:B,MATCH(AE539,B:B,)+1):B11053,)+MATCH(AE539,B:B,)),"---")),"---"))</f>
        <v>---</v>
      </c>
      <c r="AI539" t="str">
        <f t="shared" si="122"/>
        <v>--</v>
      </c>
      <c r="AJ539" t="str">
        <f t="shared" si="123"/>
        <v>B2B_T12_P</v>
      </c>
      <c r="AK539">
        <f t="shared" si="124"/>
        <v>2</v>
      </c>
      <c r="AL539" t="str">
        <f t="shared" si="125"/>
        <v>CL23</v>
      </c>
      <c r="AT539" t="str">
        <f t="shared" si="116"/>
        <v>B2B_T12_N</v>
      </c>
      <c r="AU539" t="str">
        <f t="shared" si="117"/>
        <v>--</v>
      </c>
    </row>
    <row r="540" spans="1:47" x14ac:dyDescent="0.25">
      <c r="A540" t="str">
        <f t="shared" si="112"/>
        <v>J3-A56</v>
      </c>
      <c r="B540" t="str">
        <f t="shared" si="113"/>
        <v>B2B_T11_P</v>
      </c>
      <c r="C540" t="str">
        <f t="shared" si="114"/>
        <v>J3-B2B_T11_P</v>
      </c>
      <c r="D540" t="str">
        <f t="shared" si="115"/>
        <v>J3-A56</v>
      </c>
      <c r="E540" t="s">
        <v>411</v>
      </c>
      <c r="F540" t="s">
        <v>225</v>
      </c>
      <c r="G540" t="s">
        <v>549</v>
      </c>
      <c r="L540" t="s">
        <v>1021</v>
      </c>
      <c r="M540" t="s">
        <v>428</v>
      </c>
      <c r="N540">
        <v>24.744</v>
      </c>
      <c r="AB540" t="str">
        <f>B2B!D537</f>
        <v>J3</v>
      </c>
      <c r="AC540" t="str">
        <f>B2B!E537</f>
        <v>A55</v>
      </c>
      <c r="AD540" t="str">
        <f t="shared" si="118"/>
        <v>J3-A55</v>
      </c>
      <c r="AE540" t="str">
        <f t="shared" si="119"/>
        <v>B2B_T12_N</v>
      </c>
      <c r="AF540" t="str">
        <f t="shared" si="120"/>
        <v>CK26</v>
      </c>
      <c r="AG540">
        <f t="shared" si="121"/>
        <v>17.832699999999999</v>
      </c>
      <c r="AH540" t="str">
        <f>IF(IFERROR(IF(IF(AF540="--",INDEX(D:D,MATCH(AE540,INDEX(B:B,MATCH(AE540,B:B,)+1):B11054,)+MATCH(AE540,B:B,)))=D540,VLOOKUP(AE540,B:D,3,0),IF(AF540="--",INDEX(D:D,MATCH(AE540,INDEX(B:B,MATCH(AE540,B:B,)+1):B11054,)+MATCH(AE540,B:B,)),"---")),"---")=AD540,"---",IFERROR(IF(IF(AF540="--",INDEX(D:D,MATCH(AE540,INDEX(B:B,MATCH(AE540,B:B,)+1):B11054,)+MATCH(AE540,B:B,)))=AD540,VLOOKUP(AE540,B:D,3,0),IF(AF540="--",INDEX(D:D,MATCH(AE540,INDEX(B:B,MATCH(AE540,B:B,)+1):B11054,)+MATCH(AE540,B:B,)),"---")),"---"))</f>
        <v>---</v>
      </c>
      <c r="AI540" t="str">
        <f t="shared" si="122"/>
        <v>--</v>
      </c>
      <c r="AJ540" t="str">
        <f t="shared" si="123"/>
        <v>B2B_T12_N</v>
      </c>
      <c r="AK540">
        <f t="shared" si="124"/>
        <v>2</v>
      </c>
      <c r="AL540" t="str">
        <f t="shared" si="125"/>
        <v>CK26</v>
      </c>
      <c r="AT540" t="str">
        <f t="shared" si="116"/>
        <v>B2B_T11_P</v>
      </c>
      <c r="AU540" t="str">
        <f t="shared" si="117"/>
        <v>--</v>
      </c>
    </row>
    <row r="541" spans="1:47" x14ac:dyDescent="0.25">
      <c r="A541" t="str">
        <f t="shared" si="112"/>
        <v>J3-A57</v>
      </c>
      <c r="B541" t="str">
        <f t="shared" si="113"/>
        <v>B2B_T11_N</v>
      </c>
      <c r="C541" t="str">
        <f t="shared" si="114"/>
        <v>J3-B2B_T11_N</v>
      </c>
      <c r="D541" t="str">
        <f t="shared" si="115"/>
        <v>J3-A57</v>
      </c>
      <c r="E541" t="s">
        <v>411</v>
      </c>
      <c r="F541" t="s">
        <v>226</v>
      </c>
      <c r="G541" t="s">
        <v>548</v>
      </c>
      <c r="L541" t="s">
        <v>1022</v>
      </c>
      <c r="M541" t="s">
        <v>428</v>
      </c>
      <c r="N541">
        <v>25.152899999999999</v>
      </c>
      <c r="AB541" t="str">
        <f>B2B!D538</f>
        <v>J3</v>
      </c>
      <c r="AC541" t="str">
        <f>B2B!E538</f>
        <v>A56</v>
      </c>
      <c r="AD541" t="str">
        <f t="shared" si="118"/>
        <v>J3-A56</v>
      </c>
      <c r="AE541" t="str">
        <f t="shared" si="119"/>
        <v>B2B_T11_P</v>
      </c>
      <c r="AF541" t="str">
        <f t="shared" si="120"/>
        <v>CL20</v>
      </c>
      <c r="AG541">
        <f t="shared" si="121"/>
        <v>17.609500000000001</v>
      </c>
      <c r="AH541" t="str">
        <f>IF(IFERROR(IF(IF(AF541="--",INDEX(D:D,MATCH(AE541,INDEX(B:B,MATCH(AE541,B:B,)+1):B11055,)+MATCH(AE541,B:B,)))=D541,VLOOKUP(AE541,B:D,3,0),IF(AF541="--",INDEX(D:D,MATCH(AE541,INDEX(B:B,MATCH(AE541,B:B,)+1):B11055,)+MATCH(AE541,B:B,)),"---")),"---")=AD541,"---",IFERROR(IF(IF(AF541="--",INDEX(D:D,MATCH(AE541,INDEX(B:B,MATCH(AE541,B:B,)+1):B11055,)+MATCH(AE541,B:B,)))=AD541,VLOOKUP(AE541,B:D,3,0),IF(AF541="--",INDEX(D:D,MATCH(AE541,INDEX(B:B,MATCH(AE541,B:B,)+1):B11055,)+MATCH(AE541,B:B,)),"---")),"---"))</f>
        <v>---</v>
      </c>
      <c r="AI541" t="str">
        <f t="shared" si="122"/>
        <v>--</v>
      </c>
      <c r="AJ541" t="str">
        <f t="shared" si="123"/>
        <v>B2B_T11_P</v>
      </c>
      <c r="AK541">
        <f t="shared" si="124"/>
        <v>2</v>
      </c>
      <c r="AL541" t="str">
        <f t="shared" si="125"/>
        <v>CL20</v>
      </c>
      <c r="AT541" t="str">
        <f t="shared" si="116"/>
        <v>B2B_T11_N</v>
      </c>
      <c r="AU541" t="str">
        <f t="shared" si="117"/>
        <v>--</v>
      </c>
    </row>
    <row r="542" spans="1:47" x14ac:dyDescent="0.25">
      <c r="A542" t="str">
        <f t="shared" si="112"/>
        <v>J3-A58</v>
      </c>
      <c r="B542" t="str">
        <f t="shared" si="113"/>
        <v>B2B_T10_P</v>
      </c>
      <c r="C542" t="str">
        <f t="shared" si="114"/>
        <v>J3-B2B_T10_P</v>
      </c>
      <c r="D542" t="str">
        <f t="shared" si="115"/>
        <v>J3-A58</v>
      </c>
      <c r="E542" t="s">
        <v>411</v>
      </c>
      <c r="F542" t="s">
        <v>227</v>
      </c>
      <c r="G542" t="s">
        <v>547</v>
      </c>
      <c r="L542" t="s">
        <v>1023</v>
      </c>
      <c r="M542" t="s">
        <v>428</v>
      </c>
      <c r="N542">
        <v>25.204799999999999</v>
      </c>
      <c r="AB542" t="str">
        <f>B2B!D539</f>
        <v>J3</v>
      </c>
      <c r="AC542" t="str">
        <f>B2B!E539</f>
        <v>A57</v>
      </c>
      <c r="AD542" t="str">
        <f t="shared" si="118"/>
        <v>J3-A57</v>
      </c>
      <c r="AE542" t="str">
        <f t="shared" si="119"/>
        <v>B2B_T11_N</v>
      </c>
      <c r="AF542" t="str">
        <f t="shared" si="120"/>
        <v>CK20</v>
      </c>
      <c r="AG542">
        <f t="shared" si="121"/>
        <v>17.791699999999999</v>
      </c>
      <c r="AH542" t="str">
        <f>IF(IFERROR(IF(IF(AF542="--",INDEX(D:D,MATCH(AE542,INDEX(B:B,MATCH(AE542,B:B,)+1):B11056,)+MATCH(AE542,B:B,)))=D542,VLOOKUP(AE542,B:D,3,0),IF(AF542="--",INDEX(D:D,MATCH(AE542,INDEX(B:B,MATCH(AE542,B:B,)+1):B11056,)+MATCH(AE542,B:B,)),"---")),"---")=AD542,"---",IFERROR(IF(IF(AF542="--",INDEX(D:D,MATCH(AE542,INDEX(B:B,MATCH(AE542,B:B,)+1):B11056,)+MATCH(AE542,B:B,)))=AD542,VLOOKUP(AE542,B:D,3,0),IF(AF542="--",INDEX(D:D,MATCH(AE542,INDEX(B:B,MATCH(AE542,B:B,)+1):B11056,)+MATCH(AE542,B:B,)),"---")),"---"))</f>
        <v>---</v>
      </c>
      <c r="AI542" t="str">
        <f t="shared" si="122"/>
        <v>--</v>
      </c>
      <c r="AJ542" t="str">
        <f t="shared" si="123"/>
        <v>B2B_T11_N</v>
      </c>
      <c r="AK542">
        <f t="shared" si="124"/>
        <v>2</v>
      </c>
      <c r="AL542" t="str">
        <f t="shared" si="125"/>
        <v>CK20</v>
      </c>
      <c r="AT542" t="str">
        <f t="shared" si="116"/>
        <v>B2B_T10_P</v>
      </c>
      <c r="AU542" t="str">
        <f t="shared" si="117"/>
        <v>--</v>
      </c>
    </row>
    <row r="543" spans="1:47" x14ac:dyDescent="0.25">
      <c r="A543" t="str">
        <f t="shared" si="112"/>
        <v>J3-A59</v>
      </c>
      <c r="B543" t="str">
        <f t="shared" si="113"/>
        <v>B2B_T10_N</v>
      </c>
      <c r="C543" t="str">
        <f t="shared" si="114"/>
        <v>J3-B2B_T10_N</v>
      </c>
      <c r="D543" t="str">
        <f t="shared" si="115"/>
        <v>J3-A59</v>
      </c>
      <c r="E543" t="s">
        <v>411</v>
      </c>
      <c r="F543" t="s">
        <v>228</v>
      </c>
      <c r="G543" t="s">
        <v>545</v>
      </c>
      <c r="L543" t="s">
        <v>1024</v>
      </c>
      <c r="M543" t="s">
        <v>428</v>
      </c>
      <c r="N543">
        <v>26.450900000000001</v>
      </c>
      <c r="AB543" t="str">
        <f>B2B!D540</f>
        <v>J3</v>
      </c>
      <c r="AC543" t="str">
        <f>B2B!E540</f>
        <v>A58</v>
      </c>
      <c r="AD543" t="str">
        <f t="shared" si="118"/>
        <v>J3-A58</v>
      </c>
      <c r="AE543" t="str">
        <f t="shared" si="119"/>
        <v>B2B_T10_P</v>
      </c>
      <c r="AF543" t="str">
        <f t="shared" si="120"/>
        <v>CK17</v>
      </c>
      <c r="AG543">
        <f t="shared" si="121"/>
        <v>17.736899999999999</v>
      </c>
      <c r="AH543" t="str">
        <f>IF(IFERROR(IF(IF(AF543="--",INDEX(D:D,MATCH(AE543,INDEX(B:B,MATCH(AE543,B:B,)+1):B11057,)+MATCH(AE543,B:B,)))=D543,VLOOKUP(AE543,B:D,3,0),IF(AF543="--",INDEX(D:D,MATCH(AE543,INDEX(B:B,MATCH(AE543,B:B,)+1):B11057,)+MATCH(AE543,B:B,)),"---")),"---")=AD543,"---",IFERROR(IF(IF(AF543="--",INDEX(D:D,MATCH(AE543,INDEX(B:B,MATCH(AE543,B:B,)+1):B11057,)+MATCH(AE543,B:B,)))=AD543,VLOOKUP(AE543,B:D,3,0),IF(AF543="--",INDEX(D:D,MATCH(AE543,INDEX(B:B,MATCH(AE543,B:B,)+1):B11057,)+MATCH(AE543,B:B,)),"---")),"---"))</f>
        <v>---</v>
      </c>
      <c r="AI543" t="str">
        <f t="shared" si="122"/>
        <v>--</v>
      </c>
      <c r="AJ543" t="str">
        <f t="shared" si="123"/>
        <v>B2B_T10_P</v>
      </c>
      <c r="AK543">
        <f t="shared" si="124"/>
        <v>2</v>
      </c>
      <c r="AL543" t="str">
        <f t="shared" si="125"/>
        <v>CK17</v>
      </c>
      <c r="AT543" t="str">
        <f t="shared" si="116"/>
        <v>B2B_T10_N</v>
      </c>
      <c r="AU543" t="str">
        <f t="shared" si="117"/>
        <v>--</v>
      </c>
    </row>
    <row r="544" spans="1:47" x14ac:dyDescent="0.25">
      <c r="A544" t="str">
        <f t="shared" si="112"/>
        <v>J3-A60</v>
      </c>
      <c r="B544" t="str">
        <f t="shared" si="113"/>
        <v>GND</v>
      </c>
      <c r="C544" t="str">
        <f t="shared" si="114"/>
        <v>J3-GND</v>
      </c>
      <c r="D544" t="str">
        <f t="shared" si="115"/>
        <v>J3-A60</v>
      </c>
      <c r="E544" t="s">
        <v>411</v>
      </c>
      <c r="F544" t="s">
        <v>229</v>
      </c>
      <c r="G544" t="s">
        <v>433</v>
      </c>
      <c r="L544" t="s">
        <v>1025</v>
      </c>
      <c r="M544" t="s">
        <v>428</v>
      </c>
      <c r="N544">
        <v>26.5002</v>
      </c>
      <c r="AB544" t="str">
        <f>B2B!D541</f>
        <v>J3</v>
      </c>
      <c r="AC544" t="str">
        <f>B2B!E541</f>
        <v>A59</v>
      </c>
      <c r="AD544" t="str">
        <f t="shared" si="118"/>
        <v>J3-A59</v>
      </c>
      <c r="AE544" t="str">
        <f t="shared" si="119"/>
        <v>B2B_T10_N</v>
      </c>
      <c r="AF544" t="str">
        <f t="shared" si="120"/>
        <v>CL17</v>
      </c>
      <c r="AG544">
        <f t="shared" si="121"/>
        <v>17.727599999999999</v>
      </c>
      <c r="AH544" t="str">
        <f>IF(IFERROR(IF(IF(AF544="--",INDEX(D:D,MATCH(AE544,INDEX(B:B,MATCH(AE544,B:B,)+1):B11058,)+MATCH(AE544,B:B,)))=D544,VLOOKUP(AE544,B:D,3,0),IF(AF544="--",INDEX(D:D,MATCH(AE544,INDEX(B:B,MATCH(AE544,B:B,)+1):B11058,)+MATCH(AE544,B:B,)),"---")),"---")=AD544,"---",IFERROR(IF(IF(AF544="--",INDEX(D:D,MATCH(AE544,INDEX(B:B,MATCH(AE544,B:B,)+1):B11058,)+MATCH(AE544,B:B,)))=AD544,VLOOKUP(AE544,B:D,3,0),IF(AF544="--",INDEX(D:D,MATCH(AE544,INDEX(B:B,MATCH(AE544,B:B,)+1):B11058,)+MATCH(AE544,B:B,)),"---")),"---"))</f>
        <v>---</v>
      </c>
      <c r="AI544" t="str">
        <f t="shared" si="122"/>
        <v>--</v>
      </c>
      <c r="AJ544" t="str">
        <f t="shared" si="123"/>
        <v>B2B_T10_N</v>
      </c>
      <c r="AK544">
        <f t="shared" si="124"/>
        <v>2</v>
      </c>
      <c r="AL544" t="str">
        <f t="shared" si="125"/>
        <v>CL17</v>
      </c>
      <c r="AT544" t="str">
        <f t="shared" si="116"/>
        <v>GND</v>
      </c>
      <c r="AU544" t="str">
        <f t="shared" si="117"/>
        <v>--</v>
      </c>
    </row>
    <row r="545" spans="1:47" x14ac:dyDescent="0.25">
      <c r="A545" t="str">
        <f t="shared" si="112"/>
        <v>J3-B1</v>
      </c>
      <c r="B545" t="str">
        <f t="shared" si="113"/>
        <v>GND</v>
      </c>
      <c r="C545" t="str">
        <f t="shared" si="114"/>
        <v>J3-GND</v>
      </c>
      <c r="D545" t="str">
        <f t="shared" si="115"/>
        <v>J3-B1</v>
      </c>
      <c r="E545" t="s">
        <v>411</v>
      </c>
      <c r="F545" t="s">
        <v>230</v>
      </c>
      <c r="G545" t="s">
        <v>433</v>
      </c>
      <c r="L545" t="s">
        <v>1026</v>
      </c>
      <c r="M545" t="s">
        <v>428</v>
      </c>
      <c r="N545">
        <v>16.7622</v>
      </c>
      <c r="AB545" t="str">
        <f>B2B!D542</f>
        <v>J3</v>
      </c>
      <c r="AC545" t="str">
        <f>B2B!E542</f>
        <v>A60</v>
      </c>
      <c r="AD545" t="str">
        <f t="shared" si="118"/>
        <v>J3-A60</v>
      </c>
      <c r="AE545" t="str">
        <f t="shared" si="119"/>
        <v>GND</v>
      </c>
      <c r="AF545" t="str">
        <f t="shared" si="120"/>
        <v>---</v>
      </c>
      <c r="AG545" t="str">
        <f t="shared" si="121"/>
        <v>---</v>
      </c>
      <c r="AH545" t="str">
        <f>IF(IFERROR(IF(IF(AF545="--",INDEX(D:D,MATCH(AE545,INDEX(B:B,MATCH(AE545,B:B,)+1):B11059,)+MATCH(AE545,B:B,)))=D545,VLOOKUP(AE545,B:D,3,0),IF(AF545="--",INDEX(D:D,MATCH(AE545,INDEX(B:B,MATCH(AE545,B:B,)+1):B11059,)+MATCH(AE545,B:B,)),"---")),"---")=AD545,"---",IFERROR(IF(IF(AF545="--",INDEX(D:D,MATCH(AE545,INDEX(B:B,MATCH(AE545,B:B,)+1):B11059,)+MATCH(AE545,B:B,)))=AD545,VLOOKUP(AE545,B:D,3,0),IF(AF545="--",INDEX(D:D,MATCH(AE545,INDEX(B:B,MATCH(AE545,B:B,)+1):B11059,)+MATCH(AE545,B:B,)),"---")),"---"))</f>
        <v>---</v>
      </c>
      <c r="AI545" t="str">
        <f t="shared" si="122"/>
        <v>--</v>
      </c>
      <c r="AJ545" t="str">
        <f t="shared" si="123"/>
        <v>GND</v>
      </c>
      <c r="AK545">
        <f t="shared" si="124"/>
        <v>1320</v>
      </c>
      <c r="AL545" t="str">
        <f t="shared" si="125"/>
        <v>---</v>
      </c>
      <c r="AT545" t="str">
        <f t="shared" si="116"/>
        <v>GND</v>
      </c>
      <c r="AU545" t="str">
        <f t="shared" si="117"/>
        <v>--</v>
      </c>
    </row>
    <row r="546" spans="1:47" x14ac:dyDescent="0.25">
      <c r="A546" t="str">
        <f t="shared" si="112"/>
        <v>J3-B2</v>
      </c>
      <c r="B546" t="str">
        <f t="shared" si="113"/>
        <v>MSEL2</v>
      </c>
      <c r="C546" t="str">
        <f t="shared" si="114"/>
        <v>J3-MSEL2</v>
      </c>
      <c r="D546" t="str">
        <f t="shared" si="115"/>
        <v>J3-B2</v>
      </c>
      <c r="E546" t="s">
        <v>411</v>
      </c>
      <c r="F546" t="s">
        <v>231</v>
      </c>
      <c r="G546" t="s">
        <v>1027</v>
      </c>
      <c r="L546" t="s">
        <v>1028</v>
      </c>
      <c r="M546" t="s">
        <v>428</v>
      </c>
      <c r="N546">
        <v>16.763200000000001</v>
      </c>
      <c r="AB546" t="str">
        <f>B2B!D543</f>
        <v>J3</v>
      </c>
      <c r="AC546" t="str">
        <f>B2B!E543</f>
        <v>B1</v>
      </c>
      <c r="AD546" t="str">
        <f t="shared" si="118"/>
        <v>J3-B1</v>
      </c>
      <c r="AE546" t="str">
        <f t="shared" si="119"/>
        <v>GND</v>
      </c>
      <c r="AF546" t="str">
        <f t="shared" si="120"/>
        <v>---</v>
      </c>
      <c r="AG546" t="str">
        <f t="shared" si="121"/>
        <v>---</v>
      </c>
      <c r="AH546" t="str">
        <f>IF(IFERROR(IF(IF(AF546="--",INDEX(D:D,MATCH(AE546,INDEX(B:B,MATCH(AE546,B:B,)+1):B11060,)+MATCH(AE546,B:B,)))=D546,VLOOKUP(AE546,B:D,3,0),IF(AF546="--",INDEX(D:D,MATCH(AE546,INDEX(B:B,MATCH(AE546,B:B,)+1):B11060,)+MATCH(AE546,B:B,)),"---")),"---")=AD546,"---",IFERROR(IF(IF(AF546="--",INDEX(D:D,MATCH(AE546,INDEX(B:B,MATCH(AE546,B:B,)+1):B11060,)+MATCH(AE546,B:B,)))=AD546,VLOOKUP(AE546,B:D,3,0),IF(AF546="--",INDEX(D:D,MATCH(AE546,INDEX(B:B,MATCH(AE546,B:B,)+1):B11060,)+MATCH(AE546,B:B,)),"---")),"---"))</f>
        <v>---</v>
      </c>
      <c r="AI546" t="str">
        <f t="shared" si="122"/>
        <v>--</v>
      </c>
      <c r="AJ546" t="str">
        <f t="shared" si="123"/>
        <v>GND</v>
      </c>
      <c r="AK546">
        <f t="shared" si="124"/>
        <v>1320</v>
      </c>
      <c r="AL546" t="str">
        <f t="shared" si="125"/>
        <v>---</v>
      </c>
      <c r="AT546" t="str">
        <f t="shared" si="116"/>
        <v>MSEL2</v>
      </c>
      <c r="AU546" t="str">
        <f t="shared" si="117"/>
        <v>--</v>
      </c>
    </row>
    <row r="547" spans="1:47" x14ac:dyDescent="0.25">
      <c r="A547" t="str">
        <f t="shared" si="112"/>
        <v>J3-B3</v>
      </c>
      <c r="B547" t="str">
        <f t="shared" si="113"/>
        <v>MSEL1</v>
      </c>
      <c r="C547" t="str">
        <f t="shared" si="114"/>
        <v>J3-MSEL1</v>
      </c>
      <c r="D547" t="str">
        <f t="shared" si="115"/>
        <v>J3-B3</v>
      </c>
      <c r="E547" t="s">
        <v>411</v>
      </c>
      <c r="F547" t="s">
        <v>232</v>
      </c>
      <c r="G547" t="s">
        <v>1029</v>
      </c>
      <c r="L547" t="s">
        <v>1030</v>
      </c>
      <c r="M547" t="s">
        <v>428</v>
      </c>
      <c r="N547">
        <v>18.007300000000001</v>
      </c>
      <c r="AB547" t="str">
        <f>B2B!D544</f>
        <v>J3</v>
      </c>
      <c r="AC547" t="str">
        <f>B2B!E544</f>
        <v>B2</v>
      </c>
      <c r="AD547" t="str">
        <f t="shared" si="118"/>
        <v>J3-B2</v>
      </c>
      <c r="AE547" t="str">
        <f t="shared" si="119"/>
        <v>MSEL2</v>
      </c>
      <c r="AF547" t="str">
        <f t="shared" si="120"/>
        <v>BM102</v>
      </c>
      <c r="AG547">
        <f t="shared" si="121"/>
        <v>35.502200000000002</v>
      </c>
      <c r="AH547" t="str">
        <f>IF(IFERROR(IF(IF(AF547="--",INDEX(D:D,MATCH(AE547,INDEX(B:B,MATCH(AE547,B:B,)+1):B11061,)+MATCH(AE547,B:B,)))=D547,VLOOKUP(AE547,B:D,3,0),IF(AF547="--",INDEX(D:D,MATCH(AE547,INDEX(B:B,MATCH(AE547,B:B,)+1):B11061,)+MATCH(AE547,B:B,)),"---")),"---")=AD547,"---",IFERROR(IF(IF(AF547="--",INDEX(D:D,MATCH(AE547,INDEX(B:B,MATCH(AE547,B:B,)+1):B11061,)+MATCH(AE547,B:B,)))=AD547,VLOOKUP(AE547,B:D,3,0),IF(AF547="--",INDEX(D:D,MATCH(AE547,INDEX(B:B,MATCH(AE547,B:B,)+1):B11061,)+MATCH(AE547,B:B,)),"---")),"---"))</f>
        <v>---</v>
      </c>
      <c r="AI547" t="str">
        <f t="shared" si="122"/>
        <v>--</v>
      </c>
      <c r="AJ547" t="str">
        <f t="shared" si="123"/>
        <v>MSEL2</v>
      </c>
      <c r="AK547">
        <f t="shared" si="124"/>
        <v>3</v>
      </c>
      <c r="AL547" t="str">
        <f t="shared" si="125"/>
        <v>BM102</v>
      </c>
      <c r="AT547" t="str">
        <f t="shared" si="116"/>
        <v>MSEL1</v>
      </c>
      <c r="AU547" t="str">
        <f t="shared" si="117"/>
        <v>--</v>
      </c>
    </row>
    <row r="548" spans="1:47" x14ac:dyDescent="0.25">
      <c r="A548" t="str">
        <f t="shared" si="112"/>
        <v>J3-B4</v>
      </c>
      <c r="B548" t="str">
        <f t="shared" si="113"/>
        <v>AS_NCS_MSEL0</v>
      </c>
      <c r="C548" t="str">
        <f t="shared" si="114"/>
        <v>J3-AS_NCS_MSEL0</v>
      </c>
      <c r="D548" t="str">
        <f t="shared" si="115"/>
        <v>J3-B4</v>
      </c>
      <c r="E548" t="s">
        <v>411</v>
      </c>
      <c r="F548" t="s">
        <v>233</v>
      </c>
      <c r="G548" t="s">
        <v>459</v>
      </c>
      <c r="L548" t="s">
        <v>1031</v>
      </c>
      <c r="M548" t="s">
        <v>428</v>
      </c>
      <c r="N548">
        <v>18.109200000000001</v>
      </c>
      <c r="AB548" t="str">
        <f>B2B!D545</f>
        <v>J3</v>
      </c>
      <c r="AC548" t="str">
        <f>B2B!E545</f>
        <v>B3</v>
      </c>
      <c r="AD548" t="str">
        <f t="shared" si="118"/>
        <v>J3-B3</v>
      </c>
      <c r="AE548" t="str">
        <f t="shared" si="119"/>
        <v>MSEL1</v>
      </c>
      <c r="AF548" t="str">
        <f t="shared" si="120"/>
        <v>BM99</v>
      </c>
      <c r="AG548">
        <f t="shared" si="121"/>
        <v>39.425899999999999</v>
      </c>
      <c r="AH548" t="str">
        <f>IF(IFERROR(IF(IF(AF548="--",INDEX(D:D,MATCH(AE548,INDEX(B:B,MATCH(AE548,B:B,)+1):B11062,)+MATCH(AE548,B:B,)))=D548,VLOOKUP(AE548,B:D,3,0),IF(AF548="--",INDEX(D:D,MATCH(AE548,INDEX(B:B,MATCH(AE548,B:B,)+1):B11062,)+MATCH(AE548,B:B,)),"---")),"---")=AD548,"---",IFERROR(IF(IF(AF548="--",INDEX(D:D,MATCH(AE548,INDEX(B:B,MATCH(AE548,B:B,)+1):B11062,)+MATCH(AE548,B:B,)))=AD548,VLOOKUP(AE548,B:D,3,0),IF(AF548="--",INDEX(D:D,MATCH(AE548,INDEX(B:B,MATCH(AE548,B:B,)+1):B11062,)+MATCH(AE548,B:B,)),"---")),"---"))</f>
        <v>---</v>
      </c>
      <c r="AI548" t="str">
        <f t="shared" si="122"/>
        <v>--</v>
      </c>
      <c r="AJ548" t="str">
        <f t="shared" si="123"/>
        <v>MSEL1</v>
      </c>
      <c r="AK548">
        <f t="shared" si="124"/>
        <v>3</v>
      </c>
      <c r="AL548" t="str">
        <f t="shared" si="125"/>
        <v>BM99</v>
      </c>
      <c r="AT548" t="str">
        <f t="shared" si="116"/>
        <v>AS_NCS_MSEL0</v>
      </c>
      <c r="AU548" t="str">
        <f t="shared" si="117"/>
        <v>--</v>
      </c>
    </row>
    <row r="549" spans="1:47" x14ac:dyDescent="0.25">
      <c r="A549" t="str">
        <f t="shared" si="112"/>
        <v>J3-B5</v>
      </c>
      <c r="B549" t="str">
        <f t="shared" si="113"/>
        <v>PWRMGT_SCL</v>
      </c>
      <c r="C549" t="str">
        <f t="shared" si="114"/>
        <v>J3-PWRMGT_SCL</v>
      </c>
      <c r="D549" t="str">
        <f t="shared" si="115"/>
        <v>J3-B5</v>
      </c>
      <c r="E549" t="s">
        <v>411</v>
      </c>
      <c r="F549" t="s">
        <v>234</v>
      </c>
      <c r="G549" t="s">
        <v>1032</v>
      </c>
      <c r="L549" t="s">
        <v>1033</v>
      </c>
      <c r="M549" t="s">
        <v>428</v>
      </c>
      <c r="N549">
        <v>28.462599999999998</v>
      </c>
      <c r="AB549" t="str">
        <f>B2B!D546</f>
        <v>J3</v>
      </c>
      <c r="AC549" t="str">
        <f>B2B!E546</f>
        <v>B4</v>
      </c>
      <c r="AD549" t="str">
        <f t="shared" si="118"/>
        <v>J3-B4</v>
      </c>
      <c r="AE549" t="str">
        <f t="shared" si="119"/>
        <v>AS_NCS_MSEL0</v>
      </c>
      <c r="AF549" t="str">
        <f t="shared" si="120"/>
        <v>CF112</v>
      </c>
      <c r="AG549">
        <f t="shared" si="121"/>
        <v>25.989599999999999</v>
      </c>
      <c r="AH549" t="str">
        <f>IF(IFERROR(IF(IF(AF549="--",INDEX(D:D,MATCH(AE549,INDEX(B:B,MATCH(AE549,B:B,)+1):B11063,)+MATCH(AE549,B:B,)))=D549,VLOOKUP(AE549,B:D,3,0),IF(AF549="--",INDEX(D:D,MATCH(AE549,INDEX(B:B,MATCH(AE549,B:B,)+1):B11063,)+MATCH(AE549,B:B,)),"---")),"---")=AD549,"---",IFERROR(IF(IF(AF549="--",INDEX(D:D,MATCH(AE549,INDEX(B:B,MATCH(AE549,B:B,)+1):B11063,)+MATCH(AE549,B:B,)))=AD549,VLOOKUP(AE549,B:D,3,0),IF(AF549="--",INDEX(D:D,MATCH(AE549,INDEX(B:B,MATCH(AE549,B:B,)+1):B11063,)+MATCH(AE549,B:B,)),"---")),"---"))</f>
        <v>---</v>
      </c>
      <c r="AI549" t="str">
        <f t="shared" si="122"/>
        <v>--</v>
      </c>
      <c r="AJ549" t="str">
        <f t="shared" si="123"/>
        <v>AS_NCS_MSEL0</v>
      </c>
      <c r="AK549">
        <f t="shared" si="124"/>
        <v>4</v>
      </c>
      <c r="AL549" t="str">
        <f t="shared" si="125"/>
        <v>CF112</v>
      </c>
      <c r="AT549" t="str">
        <f t="shared" si="116"/>
        <v>PWRMGT_SCL</v>
      </c>
      <c r="AU549" t="str">
        <f t="shared" si="117"/>
        <v>--</v>
      </c>
    </row>
    <row r="550" spans="1:47" x14ac:dyDescent="0.25">
      <c r="A550" t="str">
        <f t="shared" si="112"/>
        <v>J3-B6</v>
      </c>
      <c r="B550" t="str">
        <f t="shared" si="113"/>
        <v>PWRMGT_SDA</v>
      </c>
      <c r="C550" t="str">
        <f t="shared" si="114"/>
        <v>J3-PWRMGT_SDA</v>
      </c>
      <c r="D550" t="str">
        <f t="shared" si="115"/>
        <v>J3-B6</v>
      </c>
      <c r="E550" t="s">
        <v>411</v>
      </c>
      <c r="F550" t="s">
        <v>235</v>
      </c>
      <c r="G550" t="s">
        <v>1034</v>
      </c>
      <c r="L550" t="s">
        <v>1035</v>
      </c>
      <c r="M550" t="s">
        <v>428</v>
      </c>
      <c r="N550">
        <v>15.569599999999999</v>
      </c>
      <c r="AB550" t="str">
        <f>B2B!D547</f>
        <v>J3</v>
      </c>
      <c r="AC550" t="str">
        <f>B2B!E547</f>
        <v>B5</v>
      </c>
      <c r="AD550" t="str">
        <f t="shared" si="118"/>
        <v>J3-B5</v>
      </c>
      <c r="AE550" t="str">
        <f t="shared" si="119"/>
        <v>PWRMGT_SCL</v>
      </c>
      <c r="AF550" t="str">
        <f t="shared" si="120"/>
        <v>CF109</v>
      </c>
      <c r="AG550">
        <f t="shared" si="121"/>
        <v>118.4053</v>
      </c>
      <c r="AH550" t="str">
        <f>IF(IFERROR(IF(IF(AF550="--",INDEX(D:D,MATCH(AE550,INDEX(B:B,MATCH(AE550,B:B,)+1):B11064,)+MATCH(AE550,B:B,)))=D550,VLOOKUP(AE550,B:D,3,0),IF(AF550="--",INDEX(D:D,MATCH(AE550,INDEX(B:B,MATCH(AE550,B:B,)+1):B11064,)+MATCH(AE550,B:B,)),"---")),"---")=AD550,"---",IFERROR(IF(IF(AF550="--",INDEX(D:D,MATCH(AE550,INDEX(B:B,MATCH(AE550,B:B,)+1):B11064,)+MATCH(AE550,B:B,)))=AD550,VLOOKUP(AE550,B:D,3,0),IF(AF550="--",INDEX(D:D,MATCH(AE550,INDEX(B:B,MATCH(AE550,B:B,)+1):B11064,)+MATCH(AE550,B:B,)),"---")),"---"))</f>
        <v>---</v>
      </c>
      <c r="AI550" t="str">
        <f t="shared" si="122"/>
        <v>--</v>
      </c>
      <c r="AJ550" t="str">
        <f t="shared" si="123"/>
        <v>PWRMGT_SCL</v>
      </c>
      <c r="AK550">
        <f t="shared" si="124"/>
        <v>4</v>
      </c>
      <c r="AL550" t="str">
        <f t="shared" si="125"/>
        <v>CF109</v>
      </c>
      <c r="AT550" t="str">
        <f t="shared" si="116"/>
        <v>PWRMGT_SDA</v>
      </c>
      <c r="AU550" t="str">
        <f t="shared" si="117"/>
        <v>--</v>
      </c>
    </row>
    <row r="551" spans="1:47" x14ac:dyDescent="0.25">
      <c r="A551" t="str">
        <f t="shared" si="112"/>
        <v>J3-B7</v>
      </c>
      <c r="B551" t="str">
        <f t="shared" si="113"/>
        <v>FPGA_TEMP_P</v>
      </c>
      <c r="C551" t="str">
        <f t="shared" si="114"/>
        <v>J3-FPGA_TEMP_P</v>
      </c>
      <c r="D551" t="str">
        <f t="shared" si="115"/>
        <v>J3-B7</v>
      </c>
      <c r="E551" t="s">
        <v>411</v>
      </c>
      <c r="F551" t="s">
        <v>236</v>
      </c>
      <c r="G551" t="s">
        <v>952</v>
      </c>
      <c r="L551" t="s">
        <v>1036</v>
      </c>
      <c r="M551" t="s">
        <v>428</v>
      </c>
      <c r="N551">
        <v>15.368600000000001</v>
      </c>
      <c r="AB551" t="str">
        <f>B2B!D548</f>
        <v>J3</v>
      </c>
      <c r="AC551" t="str">
        <f>B2B!E548</f>
        <v>B6</v>
      </c>
      <c r="AD551" t="str">
        <f t="shared" si="118"/>
        <v>J3-B6</v>
      </c>
      <c r="AE551" t="str">
        <f t="shared" si="119"/>
        <v>PWRMGT_SDA</v>
      </c>
      <c r="AF551" t="str">
        <f t="shared" si="120"/>
        <v>CF99</v>
      </c>
      <c r="AG551">
        <f t="shared" si="121"/>
        <v>115.9115</v>
      </c>
      <c r="AH551" t="str">
        <f>IF(IFERROR(IF(IF(AF551="--",INDEX(D:D,MATCH(AE551,INDEX(B:B,MATCH(AE551,B:B,)+1):B11065,)+MATCH(AE551,B:B,)))=D551,VLOOKUP(AE551,B:D,3,0),IF(AF551="--",INDEX(D:D,MATCH(AE551,INDEX(B:B,MATCH(AE551,B:B,)+1):B11065,)+MATCH(AE551,B:B,)),"---")),"---")=AD551,"---",IFERROR(IF(IF(AF551="--",INDEX(D:D,MATCH(AE551,INDEX(B:B,MATCH(AE551,B:B,)+1):B11065,)+MATCH(AE551,B:B,)))=AD551,VLOOKUP(AE551,B:D,3,0),IF(AF551="--",INDEX(D:D,MATCH(AE551,INDEX(B:B,MATCH(AE551,B:B,)+1):B11065,)+MATCH(AE551,B:B,)),"---")),"---"))</f>
        <v>---</v>
      </c>
      <c r="AI551" t="str">
        <f t="shared" si="122"/>
        <v>--</v>
      </c>
      <c r="AJ551" t="str">
        <f t="shared" si="123"/>
        <v>PWRMGT_SDA</v>
      </c>
      <c r="AK551">
        <f t="shared" si="124"/>
        <v>4</v>
      </c>
      <c r="AL551" t="str">
        <f t="shared" si="125"/>
        <v>CF99</v>
      </c>
      <c r="AT551" t="str">
        <f t="shared" si="116"/>
        <v>FPGA_TEMP_P</v>
      </c>
      <c r="AU551" t="str">
        <f t="shared" si="117"/>
        <v>--</v>
      </c>
    </row>
    <row r="552" spans="1:47" x14ac:dyDescent="0.25">
      <c r="A552" t="str">
        <f t="shared" si="112"/>
        <v>J3-B8</v>
      </c>
      <c r="B552" t="str">
        <f t="shared" si="113"/>
        <v>FPGA_TEMP_N</v>
      </c>
      <c r="C552" t="str">
        <f t="shared" si="114"/>
        <v>J3-FPGA_TEMP_N</v>
      </c>
      <c r="D552" t="str">
        <f t="shared" si="115"/>
        <v>J3-B8</v>
      </c>
      <c r="E552" t="s">
        <v>411</v>
      </c>
      <c r="F552" t="s">
        <v>237</v>
      </c>
      <c r="G552" t="s">
        <v>950</v>
      </c>
      <c r="L552" t="s">
        <v>1037</v>
      </c>
      <c r="M552" t="s">
        <v>428</v>
      </c>
      <c r="N552">
        <v>19.528099999999998</v>
      </c>
      <c r="AB552" t="str">
        <f>B2B!D549</f>
        <v>J3</v>
      </c>
      <c r="AC552" t="str">
        <f>B2B!E549</f>
        <v>B7</v>
      </c>
      <c r="AD552" t="str">
        <f t="shared" si="118"/>
        <v>J3-B7</v>
      </c>
      <c r="AE552" t="str">
        <f t="shared" si="119"/>
        <v>FPGA_TEMP_P</v>
      </c>
      <c r="AF552" t="str">
        <f t="shared" si="120"/>
        <v>BE100</v>
      </c>
      <c r="AG552">
        <f t="shared" si="121"/>
        <v>26.301500000000001</v>
      </c>
      <c r="AH552" t="str">
        <f>IF(IFERROR(IF(IF(AF552="--",INDEX(D:D,MATCH(AE552,INDEX(B:B,MATCH(AE552,B:B,)+1):B11066,)+MATCH(AE552,B:B,)))=D552,VLOOKUP(AE552,B:D,3,0),IF(AF552="--",INDEX(D:D,MATCH(AE552,INDEX(B:B,MATCH(AE552,B:B,)+1):B11066,)+MATCH(AE552,B:B,)),"---")),"---")=AD552,"---",IFERROR(IF(IF(AF552="--",INDEX(D:D,MATCH(AE552,INDEX(B:B,MATCH(AE552,B:B,)+1):B11066,)+MATCH(AE552,B:B,)))=AD552,VLOOKUP(AE552,B:D,3,0),IF(AF552="--",INDEX(D:D,MATCH(AE552,INDEX(B:B,MATCH(AE552,B:B,)+1):B11066,)+MATCH(AE552,B:B,)),"---")),"---"))</f>
        <v>---</v>
      </c>
      <c r="AI552" t="str">
        <f t="shared" si="122"/>
        <v>--</v>
      </c>
      <c r="AJ552" t="str">
        <f t="shared" si="123"/>
        <v>FPGA_TEMP_P</v>
      </c>
      <c r="AK552">
        <f t="shared" si="124"/>
        <v>2</v>
      </c>
      <c r="AL552" t="str">
        <f t="shared" si="125"/>
        <v>BE100</v>
      </c>
      <c r="AT552" t="str">
        <f t="shared" si="116"/>
        <v>FPGA_TEMP_N</v>
      </c>
      <c r="AU552" t="str">
        <f t="shared" si="117"/>
        <v>--</v>
      </c>
    </row>
    <row r="553" spans="1:47" x14ac:dyDescent="0.25">
      <c r="A553" t="str">
        <f t="shared" si="112"/>
        <v>J3-B9</v>
      </c>
      <c r="B553" t="str">
        <f t="shared" si="113"/>
        <v>GND</v>
      </c>
      <c r="C553" t="str">
        <f t="shared" si="114"/>
        <v>J3-GND</v>
      </c>
      <c r="D553" t="str">
        <f t="shared" si="115"/>
        <v>J3-B9</v>
      </c>
      <c r="E553" t="s">
        <v>411</v>
      </c>
      <c r="F553" t="s">
        <v>238</v>
      </c>
      <c r="G553" t="s">
        <v>433</v>
      </c>
      <c r="L553" t="s">
        <v>1038</v>
      </c>
      <c r="M553" t="s">
        <v>428</v>
      </c>
      <c r="N553">
        <v>19.402899999999999</v>
      </c>
      <c r="AB553" t="str">
        <f>B2B!D550</f>
        <v>J3</v>
      </c>
      <c r="AC553" t="str">
        <f>B2B!E550</f>
        <v>B8</v>
      </c>
      <c r="AD553" t="str">
        <f t="shared" si="118"/>
        <v>J3-B8</v>
      </c>
      <c r="AE553" t="str">
        <f t="shared" si="119"/>
        <v>FPGA_TEMP_N</v>
      </c>
      <c r="AF553" t="str">
        <f t="shared" si="120"/>
        <v>BF100</v>
      </c>
      <c r="AG553">
        <f t="shared" si="121"/>
        <v>23.8933</v>
      </c>
      <c r="AH553" t="str">
        <f>IF(IFERROR(IF(IF(AF553="--",INDEX(D:D,MATCH(AE553,INDEX(B:B,MATCH(AE553,B:B,)+1):B11067,)+MATCH(AE553,B:B,)))=D553,VLOOKUP(AE553,B:D,3,0),IF(AF553="--",INDEX(D:D,MATCH(AE553,INDEX(B:B,MATCH(AE553,B:B,)+1):B11067,)+MATCH(AE553,B:B,)),"---")),"---")=AD553,"---",IFERROR(IF(IF(AF553="--",INDEX(D:D,MATCH(AE553,INDEX(B:B,MATCH(AE553,B:B,)+1):B11067,)+MATCH(AE553,B:B,)))=AD553,VLOOKUP(AE553,B:D,3,0),IF(AF553="--",INDEX(D:D,MATCH(AE553,INDEX(B:B,MATCH(AE553,B:B,)+1):B11067,)+MATCH(AE553,B:B,)),"---")),"---"))</f>
        <v>---</v>
      </c>
      <c r="AI553" t="str">
        <f t="shared" si="122"/>
        <v>--</v>
      </c>
      <c r="AJ553" t="str">
        <f t="shared" si="123"/>
        <v>FPGA_TEMP_N</v>
      </c>
      <c r="AK553">
        <f t="shared" si="124"/>
        <v>2</v>
      </c>
      <c r="AL553" t="str">
        <f t="shared" si="125"/>
        <v>BF100</v>
      </c>
      <c r="AT553" t="str">
        <f t="shared" si="116"/>
        <v>GND</v>
      </c>
      <c r="AU553" t="str">
        <f t="shared" si="117"/>
        <v>--</v>
      </c>
    </row>
    <row r="554" spans="1:47" x14ac:dyDescent="0.25">
      <c r="A554" t="str">
        <f t="shared" si="112"/>
        <v>J3-B10</v>
      </c>
      <c r="B554" t="str">
        <f t="shared" si="113"/>
        <v>B5A_HVIO10</v>
      </c>
      <c r="C554" t="str">
        <f t="shared" si="114"/>
        <v>J3-B5A_HVIO10</v>
      </c>
      <c r="D554" t="str">
        <f t="shared" si="115"/>
        <v>J3-B10</v>
      </c>
      <c r="E554" t="s">
        <v>411</v>
      </c>
      <c r="F554" t="s">
        <v>239</v>
      </c>
      <c r="G554" t="s">
        <v>785</v>
      </c>
      <c r="L554" t="s">
        <v>1039</v>
      </c>
      <c r="M554" t="s">
        <v>428</v>
      </c>
      <c r="N554">
        <v>10.3902</v>
      </c>
      <c r="AB554" t="str">
        <f>B2B!D551</f>
        <v>J3</v>
      </c>
      <c r="AC554" t="str">
        <f>B2B!E551</f>
        <v>B9</v>
      </c>
      <c r="AD554" t="str">
        <f t="shared" si="118"/>
        <v>J3-B9</v>
      </c>
      <c r="AE554" t="str">
        <f t="shared" si="119"/>
        <v>GND</v>
      </c>
      <c r="AF554" t="str">
        <f t="shared" si="120"/>
        <v>---</v>
      </c>
      <c r="AG554" t="str">
        <f t="shared" si="121"/>
        <v>---</v>
      </c>
      <c r="AH554" t="str">
        <f>IF(IFERROR(IF(IF(AF554="--",INDEX(D:D,MATCH(AE554,INDEX(B:B,MATCH(AE554,B:B,)+1):B11068,)+MATCH(AE554,B:B,)))=D554,VLOOKUP(AE554,B:D,3,0),IF(AF554="--",INDEX(D:D,MATCH(AE554,INDEX(B:B,MATCH(AE554,B:B,)+1):B11068,)+MATCH(AE554,B:B,)),"---")),"---")=AD554,"---",IFERROR(IF(IF(AF554="--",INDEX(D:D,MATCH(AE554,INDEX(B:B,MATCH(AE554,B:B,)+1):B11068,)+MATCH(AE554,B:B,)))=AD554,VLOOKUP(AE554,B:D,3,0),IF(AF554="--",INDEX(D:D,MATCH(AE554,INDEX(B:B,MATCH(AE554,B:B,)+1):B11068,)+MATCH(AE554,B:B,)),"---")),"---"))</f>
        <v>---</v>
      </c>
      <c r="AI554" t="str">
        <f t="shared" si="122"/>
        <v>--</v>
      </c>
      <c r="AJ554" t="str">
        <f t="shared" si="123"/>
        <v>GND</v>
      </c>
      <c r="AK554">
        <f t="shared" si="124"/>
        <v>1320</v>
      </c>
      <c r="AL554" t="str">
        <f t="shared" si="125"/>
        <v>---</v>
      </c>
      <c r="AT554" t="str">
        <f t="shared" si="116"/>
        <v>B5A_HVIO10</v>
      </c>
      <c r="AU554" t="str">
        <f t="shared" si="117"/>
        <v>--</v>
      </c>
    </row>
    <row r="555" spans="1:47" x14ac:dyDescent="0.25">
      <c r="A555" t="str">
        <f t="shared" si="112"/>
        <v>J3-B11</v>
      </c>
      <c r="B555" t="str">
        <f t="shared" si="113"/>
        <v>B5A_HVIO8</v>
      </c>
      <c r="C555" t="str">
        <f t="shared" si="114"/>
        <v>J3-B5A_HVIO8</v>
      </c>
      <c r="D555" t="str">
        <f t="shared" si="115"/>
        <v>J3-B11</v>
      </c>
      <c r="E555" t="s">
        <v>411</v>
      </c>
      <c r="F555" t="s">
        <v>240</v>
      </c>
      <c r="G555" t="s">
        <v>816</v>
      </c>
      <c r="L555" t="s">
        <v>1040</v>
      </c>
      <c r="M555" t="s">
        <v>428</v>
      </c>
      <c r="N555">
        <v>10.541700000000001</v>
      </c>
      <c r="AB555" t="str">
        <f>B2B!D552</f>
        <v>J3</v>
      </c>
      <c r="AC555" t="str">
        <f>B2B!E552</f>
        <v>B10</v>
      </c>
      <c r="AD555" t="str">
        <f t="shared" si="118"/>
        <v>J3-B10</v>
      </c>
      <c r="AE555" t="str">
        <f t="shared" si="119"/>
        <v>B5A_HVIO10</v>
      </c>
      <c r="AF555" t="str">
        <f t="shared" si="120"/>
        <v>CL125</v>
      </c>
      <c r="AG555">
        <f t="shared" si="121"/>
        <v>15.0528</v>
      </c>
      <c r="AH555" t="str">
        <f>IF(IFERROR(IF(IF(AF555="--",INDEX(D:D,MATCH(AE555,INDEX(B:B,MATCH(AE555,B:B,)+1):B11069,)+MATCH(AE555,B:B,)))=D555,VLOOKUP(AE555,B:D,3,0),IF(AF555="--",INDEX(D:D,MATCH(AE555,INDEX(B:B,MATCH(AE555,B:B,)+1):B11069,)+MATCH(AE555,B:B,)),"---")),"---")=AD555,"---",IFERROR(IF(IF(AF555="--",INDEX(D:D,MATCH(AE555,INDEX(B:B,MATCH(AE555,B:B,)+1):B11069,)+MATCH(AE555,B:B,)))=AD555,VLOOKUP(AE555,B:D,3,0),IF(AF555="--",INDEX(D:D,MATCH(AE555,INDEX(B:B,MATCH(AE555,B:B,)+1):B11069,)+MATCH(AE555,B:B,)),"---")),"---"))</f>
        <v>---</v>
      </c>
      <c r="AI555" t="str">
        <f t="shared" si="122"/>
        <v>--</v>
      </c>
      <c r="AJ555" t="str">
        <f t="shared" si="123"/>
        <v>B5A_HVIO10</v>
      </c>
      <c r="AK555">
        <f t="shared" si="124"/>
        <v>2</v>
      </c>
      <c r="AL555" t="str">
        <f t="shared" si="125"/>
        <v>CL125</v>
      </c>
      <c r="AT555" t="str">
        <f t="shared" si="116"/>
        <v>B5A_HVIO8</v>
      </c>
      <c r="AU555" t="str">
        <f t="shared" si="117"/>
        <v>--</v>
      </c>
    </row>
    <row r="556" spans="1:47" x14ac:dyDescent="0.25">
      <c r="A556" t="str">
        <f t="shared" si="112"/>
        <v>J3-B12</v>
      </c>
      <c r="B556" t="str">
        <f t="shared" si="113"/>
        <v>B5A_HVIO1</v>
      </c>
      <c r="C556" t="str">
        <f t="shared" si="114"/>
        <v>J3-B5A_HVIO1</v>
      </c>
      <c r="D556" t="str">
        <f t="shared" si="115"/>
        <v>J3-B12</v>
      </c>
      <c r="E556" t="s">
        <v>411</v>
      </c>
      <c r="F556" t="s">
        <v>241</v>
      </c>
      <c r="G556" t="s">
        <v>783</v>
      </c>
      <c r="L556" t="s">
        <v>1041</v>
      </c>
      <c r="M556" t="s">
        <v>428</v>
      </c>
      <c r="N556">
        <v>10.1122</v>
      </c>
      <c r="AB556" t="str">
        <f>B2B!D553</f>
        <v>J3</v>
      </c>
      <c r="AC556" t="str">
        <f>B2B!E553</f>
        <v>B11</v>
      </c>
      <c r="AD556" t="str">
        <f t="shared" si="118"/>
        <v>J3-B11</v>
      </c>
      <c r="AE556" t="str">
        <f t="shared" si="119"/>
        <v>B5A_HVIO8</v>
      </c>
      <c r="AF556" t="str">
        <f t="shared" si="120"/>
        <v>CK134</v>
      </c>
      <c r="AG556">
        <f t="shared" si="121"/>
        <v>13.4994</v>
      </c>
      <c r="AH556" t="str">
        <f>IF(IFERROR(IF(IF(AF556="--",INDEX(D:D,MATCH(AE556,INDEX(B:B,MATCH(AE556,B:B,)+1):B11070,)+MATCH(AE556,B:B,)))=D556,VLOOKUP(AE556,B:D,3,0),IF(AF556="--",INDEX(D:D,MATCH(AE556,INDEX(B:B,MATCH(AE556,B:B,)+1):B11070,)+MATCH(AE556,B:B,)),"---")),"---")=AD556,"---",IFERROR(IF(IF(AF556="--",INDEX(D:D,MATCH(AE556,INDEX(B:B,MATCH(AE556,B:B,)+1):B11070,)+MATCH(AE556,B:B,)))=AD556,VLOOKUP(AE556,B:D,3,0),IF(AF556="--",INDEX(D:D,MATCH(AE556,INDEX(B:B,MATCH(AE556,B:B,)+1):B11070,)+MATCH(AE556,B:B,)),"---")),"---"))</f>
        <v>---</v>
      </c>
      <c r="AI556" t="str">
        <f t="shared" si="122"/>
        <v>--</v>
      </c>
      <c r="AJ556" t="str">
        <f t="shared" si="123"/>
        <v>B5A_HVIO8</v>
      </c>
      <c r="AK556">
        <f t="shared" si="124"/>
        <v>2</v>
      </c>
      <c r="AL556" t="str">
        <f t="shared" si="125"/>
        <v>CK134</v>
      </c>
      <c r="AT556" t="str">
        <f t="shared" si="116"/>
        <v>B5A_HVIO1</v>
      </c>
      <c r="AU556" t="str">
        <f t="shared" si="117"/>
        <v>--</v>
      </c>
    </row>
    <row r="557" spans="1:47" x14ac:dyDescent="0.25">
      <c r="A557" t="str">
        <f t="shared" si="112"/>
        <v>J3-B13</v>
      </c>
      <c r="B557" t="str">
        <f t="shared" si="113"/>
        <v>B5A_HVIO9</v>
      </c>
      <c r="C557" t="str">
        <f t="shared" si="114"/>
        <v>J3-B5A_HVIO9</v>
      </c>
      <c r="D557" t="str">
        <f t="shared" si="115"/>
        <v>J3-B13</v>
      </c>
      <c r="E557" t="s">
        <v>411</v>
      </c>
      <c r="F557" t="s">
        <v>242</v>
      </c>
      <c r="G557" t="s">
        <v>818</v>
      </c>
      <c r="L557" t="s">
        <v>1042</v>
      </c>
      <c r="M557" t="s">
        <v>428</v>
      </c>
      <c r="N557">
        <v>10.2186</v>
      </c>
      <c r="AB557" t="str">
        <f>B2B!D554</f>
        <v>J3</v>
      </c>
      <c r="AC557" t="str">
        <f>B2B!E554</f>
        <v>B12</v>
      </c>
      <c r="AD557" t="str">
        <f t="shared" si="118"/>
        <v>J3-B12</v>
      </c>
      <c r="AE557" t="str">
        <f t="shared" si="119"/>
        <v>B5A_HVIO1</v>
      </c>
      <c r="AF557" t="str">
        <f t="shared" si="120"/>
        <v>CD134</v>
      </c>
      <c r="AG557">
        <f t="shared" si="121"/>
        <v>14.995799999999999</v>
      </c>
      <c r="AH557" t="str">
        <f>IF(IFERROR(IF(IF(AF557="--",INDEX(D:D,MATCH(AE557,INDEX(B:B,MATCH(AE557,B:B,)+1):B11071,)+MATCH(AE557,B:B,)))=D557,VLOOKUP(AE557,B:D,3,0),IF(AF557="--",INDEX(D:D,MATCH(AE557,INDEX(B:B,MATCH(AE557,B:B,)+1):B11071,)+MATCH(AE557,B:B,)),"---")),"---")=AD557,"---",IFERROR(IF(IF(AF557="--",INDEX(D:D,MATCH(AE557,INDEX(B:B,MATCH(AE557,B:B,)+1):B11071,)+MATCH(AE557,B:B,)))=AD557,VLOOKUP(AE557,B:D,3,0),IF(AF557="--",INDEX(D:D,MATCH(AE557,INDEX(B:B,MATCH(AE557,B:B,)+1):B11071,)+MATCH(AE557,B:B,)),"---")),"---"))</f>
        <v>---</v>
      </c>
      <c r="AI557" t="str">
        <f t="shared" si="122"/>
        <v>--</v>
      </c>
      <c r="AJ557" t="str">
        <f t="shared" si="123"/>
        <v>B5A_HVIO1</v>
      </c>
      <c r="AK557">
        <f t="shared" si="124"/>
        <v>2</v>
      </c>
      <c r="AL557" t="str">
        <f t="shared" si="125"/>
        <v>CD134</v>
      </c>
      <c r="AT557" t="str">
        <f t="shared" si="116"/>
        <v>B5A_HVIO9</v>
      </c>
      <c r="AU557" t="str">
        <f t="shared" si="117"/>
        <v>--</v>
      </c>
    </row>
    <row r="558" spans="1:47" x14ac:dyDescent="0.25">
      <c r="A558" t="str">
        <f t="shared" si="112"/>
        <v>J3-B14</v>
      </c>
      <c r="B558" t="str">
        <f t="shared" si="113"/>
        <v>B5A_HVIO15</v>
      </c>
      <c r="C558" t="str">
        <f t="shared" si="114"/>
        <v>J3-B5A_HVIO15</v>
      </c>
      <c r="D558" t="str">
        <f t="shared" si="115"/>
        <v>J3-B14</v>
      </c>
      <c r="E558" t="s">
        <v>411</v>
      </c>
      <c r="F558" t="s">
        <v>243</v>
      </c>
      <c r="G558" t="s">
        <v>795</v>
      </c>
      <c r="L558" t="s">
        <v>1043</v>
      </c>
      <c r="M558" t="s">
        <v>428</v>
      </c>
      <c r="N558">
        <v>13.493</v>
      </c>
      <c r="AB558" t="str">
        <f>B2B!D555</f>
        <v>J3</v>
      </c>
      <c r="AC558" t="str">
        <f>B2B!E555</f>
        <v>B13</v>
      </c>
      <c r="AD558" t="str">
        <f t="shared" si="118"/>
        <v>J3-B13</v>
      </c>
      <c r="AE558" t="str">
        <f t="shared" si="119"/>
        <v>B5A_HVIO9</v>
      </c>
      <c r="AF558" t="str">
        <f t="shared" si="120"/>
        <v>CH128</v>
      </c>
      <c r="AG558">
        <f t="shared" si="121"/>
        <v>16.327100000000002</v>
      </c>
      <c r="AH558" t="str">
        <f>IF(IFERROR(IF(IF(AF558="--",INDEX(D:D,MATCH(AE558,INDEX(B:B,MATCH(AE558,B:B,)+1):B11072,)+MATCH(AE558,B:B,)))=D558,VLOOKUP(AE558,B:D,3,0),IF(AF558="--",INDEX(D:D,MATCH(AE558,INDEX(B:B,MATCH(AE558,B:B,)+1):B11072,)+MATCH(AE558,B:B,)),"---")),"---")=AD558,"---",IFERROR(IF(IF(AF558="--",INDEX(D:D,MATCH(AE558,INDEX(B:B,MATCH(AE558,B:B,)+1):B11072,)+MATCH(AE558,B:B,)))=AD558,VLOOKUP(AE558,B:D,3,0),IF(AF558="--",INDEX(D:D,MATCH(AE558,INDEX(B:B,MATCH(AE558,B:B,)+1):B11072,)+MATCH(AE558,B:B,)),"---")),"---"))</f>
        <v>---</v>
      </c>
      <c r="AI558" t="str">
        <f t="shared" si="122"/>
        <v>--</v>
      </c>
      <c r="AJ558" t="str">
        <f t="shared" si="123"/>
        <v>B5A_HVIO9</v>
      </c>
      <c r="AK558">
        <f t="shared" si="124"/>
        <v>2</v>
      </c>
      <c r="AL558" t="str">
        <f t="shared" si="125"/>
        <v>CH128</v>
      </c>
      <c r="AT558" t="str">
        <f t="shared" si="116"/>
        <v>B5A_HVIO15</v>
      </c>
      <c r="AU558" t="str">
        <f t="shared" si="117"/>
        <v>--</v>
      </c>
    </row>
    <row r="559" spans="1:47" x14ac:dyDescent="0.25">
      <c r="A559" t="str">
        <f t="shared" si="112"/>
        <v>J3-B15</v>
      </c>
      <c r="B559" t="str">
        <f t="shared" si="113"/>
        <v>GND</v>
      </c>
      <c r="C559" t="str">
        <f t="shared" si="114"/>
        <v>J3-GND</v>
      </c>
      <c r="D559" t="str">
        <f t="shared" si="115"/>
        <v>J3-B15</v>
      </c>
      <c r="E559" t="s">
        <v>411</v>
      </c>
      <c r="F559" t="s">
        <v>244</v>
      </c>
      <c r="G559" t="s">
        <v>433</v>
      </c>
      <c r="L559" t="s">
        <v>1044</v>
      </c>
      <c r="M559" t="s">
        <v>428</v>
      </c>
      <c r="N559">
        <v>13.4625</v>
      </c>
      <c r="AB559" t="str">
        <f>B2B!D556</f>
        <v>J3</v>
      </c>
      <c r="AC559" t="str">
        <f>B2B!E556</f>
        <v>B14</v>
      </c>
      <c r="AD559" t="str">
        <f t="shared" si="118"/>
        <v>J3-B14</v>
      </c>
      <c r="AE559" t="str">
        <f t="shared" si="119"/>
        <v>B5A_HVIO15</v>
      </c>
      <c r="AF559" t="str">
        <f t="shared" si="120"/>
        <v>CA118</v>
      </c>
      <c r="AG559">
        <f t="shared" si="121"/>
        <v>17.048100000000002</v>
      </c>
      <c r="AH559" t="str">
        <f>IF(IFERROR(IF(IF(AF559="--",INDEX(D:D,MATCH(AE559,INDEX(B:B,MATCH(AE559,B:B,)+1):B11073,)+MATCH(AE559,B:B,)))=D559,VLOOKUP(AE559,B:D,3,0),IF(AF559="--",INDEX(D:D,MATCH(AE559,INDEX(B:B,MATCH(AE559,B:B,)+1):B11073,)+MATCH(AE559,B:B,)),"---")),"---")=AD559,"---",IFERROR(IF(IF(AF559="--",INDEX(D:D,MATCH(AE559,INDEX(B:B,MATCH(AE559,B:B,)+1):B11073,)+MATCH(AE559,B:B,)))=AD559,VLOOKUP(AE559,B:D,3,0),IF(AF559="--",INDEX(D:D,MATCH(AE559,INDEX(B:B,MATCH(AE559,B:B,)+1):B11073,)+MATCH(AE559,B:B,)),"---")),"---"))</f>
        <v>---</v>
      </c>
      <c r="AI559" t="str">
        <f t="shared" si="122"/>
        <v>--</v>
      </c>
      <c r="AJ559" t="str">
        <f t="shared" si="123"/>
        <v>B5A_HVIO15</v>
      </c>
      <c r="AK559">
        <f t="shared" si="124"/>
        <v>2</v>
      </c>
      <c r="AL559" t="str">
        <f t="shared" si="125"/>
        <v>CA118</v>
      </c>
      <c r="AT559" t="str">
        <f t="shared" si="116"/>
        <v>GND</v>
      </c>
      <c r="AU559" t="str">
        <f t="shared" si="117"/>
        <v>--</v>
      </c>
    </row>
    <row r="560" spans="1:47" x14ac:dyDescent="0.25">
      <c r="A560" t="str">
        <f t="shared" si="112"/>
        <v>J3-B16</v>
      </c>
      <c r="B560" t="str">
        <f t="shared" si="113"/>
        <v>B5B_HVIO14</v>
      </c>
      <c r="C560" t="str">
        <f t="shared" si="114"/>
        <v>J3-B5B_HVIO14</v>
      </c>
      <c r="D560" t="str">
        <f t="shared" si="115"/>
        <v>J3-B16</v>
      </c>
      <c r="E560" t="s">
        <v>411</v>
      </c>
      <c r="F560" t="s">
        <v>245</v>
      </c>
      <c r="G560" t="s">
        <v>826</v>
      </c>
      <c r="L560" t="s">
        <v>1045</v>
      </c>
      <c r="M560" t="s">
        <v>428</v>
      </c>
      <c r="N560">
        <v>28.539000000000001</v>
      </c>
      <c r="AB560" t="str">
        <f>B2B!D557</f>
        <v>J3</v>
      </c>
      <c r="AC560" t="str">
        <f>B2B!E557</f>
        <v>B15</v>
      </c>
      <c r="AD560" t="str">
        <f t="shared" si="118"/>
        <v>J3-B15</v>
      </c>
      <c r="AE560" t="str">
        <f t="shared" si="119"/>
        <v>GND</v>
      </c>
      <c r="AF560" t="str">
        <f t="shared" si="120"/>
        <v>---</v>
      </c>
      <c r="AG560" t="str">
        <f t="shared" si="121"/>
        <v>---</v>
      </c>
      <c r="AH560" t="str">
        <f>IF(IFERROR(IF(IF(AF560="--",INDEX(D:D,MATCH(AE560,INDEX(B:B,MATCH(AE560,B:B,)+1):B11074,)+MATCH(AE560,B:B,)))=D560,VLOOKUP(AE560,B:D,3,0),IF(AF560="--",INDEX(D:D,MATCH(AE560,INDEX(B:B,MATCH(AE560,B:B,)+1):B11074,)+MATCH(AE560,B:B,)),"---")),"---")=AD560,"---",IFERROR(IF(IF(AF560="--",INDEX(D:D,MATCH(AE560,INDEX(B:B,MATCH(AE560,B:B,)+1):B11074,)+MATCH(AE560,B:B,)))=AD560,VLOOKUP(AE560,B:D,3,0),IF(AF560="--",INDEX(D:D,MATCH(AE560,INDEX(B:B,MATCH(AE560,B:B,)+1):B11074,)+MATCH(AE560,B:B,)),"---")),"---"))</f>
        <v>---</v>
      </c>
      <c r="AI560" t="str">
        <f t="shared" si="122"/>
        <v>--</v>
      </c>
      <c r="AJ560" t="str">
        <f t="shared" si="123"/>
        <v>GND</v>
      </c>
      <c r="AK560">
        <f t="shared" si="124"/>
        <v>1320</v>
      </c>
      <c r="AL560" t="str">
        <f t="shared" si="125"/>
        <v>---</v>
      </c>
      <c r="AT560" t="str">
        <f t="shared" si="116"/>
        <v>B5B_HVIO14</v>
      </c>
      <c r="AU560" t="str">
        <f t="shared" si="117"/>
        <v>--</v>
      </c>
    </row>
    <row r="561" spans="1:47" x14ac:dyDescent="0.25">
      <c r="A561" t="str">
        <f t="shared" si="112"/>
        <v>J3-B17</v>
      </c>
      <c r="B561" t="str">
        <f t="shared" si="113"/>
        <v>B5B_HVIO19</v>
      </c>
      <c r="C561" t="str">
        <f t="shared" si="114"/>
        <v>J3-B5B_HVIO19</v>
      </c>
      <c r="D561" t="str">
        <f t="shared" si="115"/>
        <v>J3-B17</v>
      </c>
      <c r="E561" t="s">
        <v>411</v>
      </c>
      <c r="F561" t="s">
        <v>246</v>
      </c>
      <c r="G561" t="s">
        <v>833</v>
      </c>
      <c r="L561" t="s">
        <v>1046</v>
      </c>
      <c r="M561" t="s">
        <v>428</v>
      </c>
      <c r="N561">
        <v>13.8444</v>
      </c>
      <c r="AB561" t="str">
        <f>B2B!D558</f>
        <v>J3</v>
      </c>
      <c r="AC561" t="str">
        <f>B2B!E558</f>
        <v>B16</v>
      </c>
      <c r="AD561" t="str">
        <f t="shared" si="118"/>
        <v>J3-B16</v>
      </c>
      <c r="AE561" t="str">
        <f t="shared" si="119"/>
        <v>B5B_HVIO14</v>
      </c>
      <c r="AF561" t="str">
        <f t="shared" si="120"/>
        <v>BK118</v>
      </c>
      <c r="AG561">
        <f t="shared" si="121"/>
        <v>27.313099999999999</v>
      </c>
      <c r="AH561" t="str">
        <f>IF(IFERROR(IF(IF(AF561="--",INDEX(D:D,MATCH(AE561,INDEX(B:B,MATCH(AE561,B:B,)+1):B11075,)+MATCH(AE561,B:B,)))=D561,VLOOKUP(AE561,B:D,3,0),IF(AF561="--",INDEX(D:D,MATCH(AE561,INDEX(B:B,MATCH(AE561,B:B,)+1):B11075,)+MATCH(AE561,B:B,)),"---")),"---")=AD561,"---",IFERROR(IF(IF(AF561="--",INDEX(D:D,MATCH(AE561,INDEX(B:B,MATCH(AE561,B:B,)+1):B11075,)+MATCH(AE561,B:B,)))=AD561,VLOOKUP(AE561,B:D,3,0),IF(AF561="--",INDEX(D:D,MATCH(AE561,INDEX(B:B,MATCH(AE561,B:B,)+1):B11075,)+MATCH(AE561,B:B,)),"---")),"---"))</f>
        <v>---</v>
      </c>
      <c r="AI561" t="str">
        <f t="shared" si="122"/>
        <v>--</v>
      </c>
      <c r="AJ561" t="str">
        <f t="shared" si="123"/>
        <v>B5B_HVIO14</v>
      </c>
      <c r="AK561">
        <f t="shared" si="124"/>
        <v>2</v>
      </c>
      <c r="AL561" t="str">
        <f t="shared" si="125"/>
        <v>BK118</v>
      </c>
      <c r="AT561" t="str">
        <f t="shared" si="116"/>
        <v>B5B_HVIO19</v>
      </c>
      <c r="AU561" t="str">
        <f t="shared" si="117"/>
        <v>--</v>
      </c>
    </row>
    <row r="562" spans="1:47" x14ac:dyDescent="0.25">
      <c r="A562" t="str">
        <f t="shared" si="112"/>
        <v>J3-B18</v>
      </c>
      <c r="B562" t="str">
        <f t="shared" si="113"/>
        <v>B5B_HVIO8</v>
      </c>
      <c r="C562" t="str">
        <f t="shared" si="114"/>
        <v>J3-B5B_HVIO8</v>
      </c>
      <c r="D562" t="str">
        <f t="shared" si="115"/>
        <v>J3-B18</v>
      </c>
      <c r="E562" t="s">
        <v>411</v>
      </c>
      <c r="F562" t="s">
        <v>247</v>
      </c>
      <c r="G562" t="s">
        <v>846</v>
      </c>
      <c r="L562" t="s">
        <v>1047</v>
      </c>
      <c r="M562" t="s">
        <v>428</v>
      </c>
      <c r="N562">
        <v>13.868600000000001</v>
      </c>
      <c r="AB562" t="str">
        <f>B2B!D559</f>
        <v>J3</v>
      </c>
      <c r="AC562" t="str">
        <f>B2B!E559</f>
        <v>B17</v>
      </c>
      <c r="AD562" t="str">
        <f t="shared" si="118"/>
        <v>J3-B17</v>
      </c>
      <c r="AE562" t="str">
        <f t="shared" si="119"/>
        <v>B5B_HVIO19</v>
      </c>
      <c r="AF562" t="str">
        <f t="shared" si="120"/>
        <v>BH118</v>
      </c>
      <c r="AG562">
        <f t="shared" si="121"/>
        <v>30.399799999999999</v>
      </c>
      <c r="AH562" t="str">
        <f>IF(IFERROR(IF(IF(AF562="--",INDEX(D:D,MATCH(AE562,INDEX(B:B,MATCH(AE562,B:B,)+1):B11076,)+MATCH(AE562,B:B,)))=D562,VLOOKUP(AE562,B:D,3,0),IF(AF562="--",INDEX(D:D,MATCH(AE562,INDEX(B:B,MATCH(AE562,B:B,)+1):B11076,)+MATCH(AE562,B:B,)),"---")),"---")=AD562,"---",IFERROR(IF(IF(AF562="--",INDEX(D:D,MATCH(AE562,INDEX(B:B,MATCH(AE562,B:B,)+1):B11076,)+MATCH(AE562,B:B,)))=AD562,VLOOKUP(AE562,B:D,3,0),IF(AF562="--",INDEX(D:D,MATCH(AE562,INDEX(B:B,MATCH(AE562,B:B,)+1):B11076,)+MATCH(AE562,B:B,)),"---")),"---"))</f>
        <v>---</v>
      </c>
      <c r="AI562" t="str">
        <f t="shared" si="122"/>
        <v>--</v>
      </c>
      <c r="AJ562" t="str">
        <f t="shared" si="123"/>
        <v>B5B_HVIO19</v>
      </c>
      <c r="AK562">
        <f t="shared" si="124"/>
        <v>2</v>
      </c>
      <c r="AL562" t="str">
        <f t="shared" si="125"/>
        <v>BH118</v>
      </c>
      <c r="AT562" t="str">
        <f t="shared" si="116"/>
        <v>B5B_HVIO8</v>
      </c>
      <c r="AU562" t="str">
        <f t="shared" si="117"/>
        <v>--</v>
      </c>
    </row>
    <row r="563" spans="1:47" x14ac:dyDescent="0.25">
      <c r="A563" t="str">
        <f t="shared" si="112"/>
        <v>J3-B19</v>
      </c>
      <c r="B563" t="str">
        <f t="shared" si="113"/>
        <v>B5B_HVIO4</v>
      </c>
      <c r="C563" t="str">
        <f t="shared" si="114"/>
        <v>J3-B5B_HVIO4</v>
      </c>
      <c r="D563" t="str">
        <f t="shared" si="115"/>
        <v>J3-B19</v>
      </c>
      <c r="E563" t="s">
        <v>411</v>
      </c>
      <c r="F563" t="s">
        <v>248</v>
      </c>
      <c r="G563" t="s">
        <v>840</v>
      </c>
      <c r="L563" t="s">
        <v>1048</v>
      </c>
      <c r="M563" t="s">
        <v>428</v>
      </c>
      <c r="N563">
        <v>30.748699999999999</v>
      </c>
      <c r="AB563" t="str">
        <f>B2B!D560</f>
        <v>J3</v>
      </c>
      <c r="AC563" t="str">
        <f>B2B!E560</f>
        <v>B18</v>
      </c>
      <c r="AD563" t="str">
        <f t="shared" si="118"/>
        <v>J3-B18</v>
      </c>
      <c r="AE563" t="str">
        <f t="shared" si="119"/>
        <v>B5B_HVIO8</v>
      </c>
      <c r="AF563" t="str">
        <f t="shared" si="120"/>
        <v>BR109</v>
      </c>
      <c r="AG563">
        <f t="shared" si="121"/>
        <v>24.904900000000001</v>
      </c>
      <c r="AH563" t="str">
        <f>IF(IFERROR(IF(IF(AF563="--",INDEX(D:D,MATCH(AE563,INDEX(B:B,MATCH(AE563,B:B,)+1):B11077,)+MATCH(AE563,B:B,)))=D563,VLOOKUP(AE563,B:D,3,0),IF(AF563="--",INDEX(D:D,MATCH(AE563,INDEX(B:B,MATCH(AE563,B:B,)+1):B11077,)+MATCH(AE563,B:B,)),"---")),"---")=AD563,"---",IFERROR(IF(IF(AF563="--",INDEX(D:D,MATCH(AE563,INDEX(B:B,MATCH(AE563,B:B,)+1):B11077,)+MATCH(AE563,B:B,)))=AD563,VLOOKUP(AE563,B:D,3,0),IF(AF563="--",INDEX(D:D,MATCH(AE563,INDEX(B:B,MATCH(AE563,B:B,)+1):B11077,)+MATCH(AE563,B:B,)),"---")),"---"))</f>
        <v>---</v>
      </c>
      <c r="AI563" t="str">
        <f t="shared" si="122"/>
        <v>--</v>
      </c>
      <c r="AJ563" t="str">
        <f t="shared" si="123"/>
        <v>B5B_HVIO8</v>
      </c>
      <c r="AK563">
        <f t="shared" si="124"/>
        <v>2</v>
      </c>
      <c r="AL563" t="str">
        <f t="shared" si="125"/>
        <v>BR109</v>
      </c>
      <c r="AT563" t="str">
        <f t="shared" si="116"/>
        <v>B5B_HVIO4</v>
      </c>
      <c r="AU563" t="str">
        <f t="shared" si="117"/>
        <v>--</v>
      </c>
    </row>
    <row r="564" spans="1:47" x14ac:dyDescent="0.25">
      <c r="A564" t="str">
        <f t="shared" si="112"/>
        <v>J3-B20</v>
      </c>
      <c r="B564" t="str">
        <f t="shared" si="113"/>
        <v>B5B_HVIO2</v>
      </c>
      <c r="C564" t="str">
        <f t="shared" si="114"/>
        <v>J3-B5B_HVIO2</v>
      </c>
      <c r="D564" t="str">
        <f t="shared" si="115"/>
        <v>J3-B20</v>
      </c>
      <c r="E564" t="s">
        <v>411</v>
      </c>
      <c r="F564" t="s">
        <v>249</v>
      </c>
      <c r="G564" t="s">
        <v>835</v>
      </c>
      <c r="L564" t="s">
        <v>1049</v>
      </c>
      <c r="M564" t="s">
        <v>428</v>
      </c>
      <c r="N564">
        <v>30.800699999999999</v>
      </c>
      <c r="AB564" t="str">
        <f>B2B!D561</f>
        <v>J3</v>
      </c>
      <c r="AC564" t="str">
        <f>B2B!E561</f>
        <v>B19</v>
      </c>
      <c r="AD564" t="str">
        <f t="shared" si="118"/>
        <v>J3-B19</v>
      </c>
      <c r="AE564" t="str">
        <f t="shared" si="119"/>
        <v>B5B_HVIO4</v>
      </c>
      <c r="AF564" t="str">
        <f t="shared" si="120"/>
        <v>BF115</v>
      </c>
      <c r="AG564">
        <f t="shared" si="121"/>
        <v>34.263100000000001</v>
      </c>
      <c r="AH564" t="str">
        <f>IF(IFERROR(IF(IF(AF564="--",INDEX(D:D,MATCH(AE564,INDEX(B:B,MATCH(AE564,B:B,)+1):B11078,)+MATCH(AE564,B:B,)))=D564,VLOOKUP(AE564,B:D,3,0),IF(AF564="--",INDEX(D:D,MATCH(AE564,INDEX(B:B,MATCH(AE564,B:B,)+1):B11078,)+MATCH(AE564,B:B,)),"---")),"---")=AD564,"---",IFERROR(IF(IF(AF564="--",INDEX(D:D,MATCH(AE564,INDEX(B:B,MATCH(AE564,B:B,)+1):B11078,)+MATCH(AE564,B:B,)))=AD564,VLOOKUP(AE564,B:D,3,0),IF(AF564="--",INDEX(D:D,MATCH(AE564,INDEX(B:B,MATCH(AE564,B:B,)+1):B11078,)+MATCH(AE564,B:B,)),"---")),"---"))</f>
        <v>---</v>
      </c>
      <c r="AI564" t="str">
        <f t="shared" si="122"/>
        <v>--</v>
      </c>
      <c r="AJ564" t="str">
        <f t="shared" si="123"/>
        <v>B5B_HVIO4</v>
      </c>
      <c r="AK564">
        <f t="shared" si="124"/>
        <v>2</v>
      </c>
      <c r="AL564" t="str">
        <f t="shared" si="125"/>
        <v>BF115</v>
      </c>
      <c r="AT564" t="str">
        <f t="shared" si="116"/>
        <v>B5B_HVIO2</v>
      </c>
      <c r="AU564" t="str">
        <f t="shared" si="117"/>
        <v>--</v>
      </c>
    </row>
    <row r="565" spans="1:47" x14ac:dyDescent="0.25">
      <c r="A565" t="str">
        <f t="shared" si="112"/>
        <v>J3-B21</v>
      </c>
      <c r="B565" t="str">
        <f t="shared" si="113"/>
        <v>GND</v>
      </c>
      <c r="C565" t="str">
        <f t="shared" si="114"/>
        <v>J3-GND</v>
      </c>
      <c r="D565" t="str">
        <f t="shared" si="115"/>
        <v>J3-B21</v>
      </c>
      <c r="E565" t="s">
        <v>411</v>
      </c>
      <c r="F565" t="s">
        <v>250</v>
      </c>
      <c r="G565" t="s">
        <v>433</v>
      </c>
      <c r="L565" t="s">
        <v>1050</v>
      </c>
      <c r="M565" t="s">
        <v>428</v>
      </c>
      <c r="N565">
        <v>30.825199999999999</v>
      </c>
      <c r="AB565" t="str">
        <f>B2B!D562</f>
        <v>J3</v>
      </c>
      <c r="AC565" t="str">
        <f>B2B!E562</f>
        <v>B20</v>
      </c>
      <c r="AD565" t="str">
        <f t="shared" si="118"/>
        <v>J3-B20</v>
      </c>
      <c r="AE565" t="str">
        <f t="shared" si="119"/>
        <v>B5B_HVIO2</v>
      </c>
      <c r="AF565" t="str">
        <f t="shared" si="120"/>
        <v>BH109</v>
      </c>
      <c r="AG565">
        <f t="shared" si="121"/>
        <v>22.217099999999999</v>
      </c>
      <c r="AH565" t="str">
        <f>IF(IFERROR(IF(IF(AF565="--",INDEX(D:D,MATCH(AE565,INDEX(B:B,MATCH(AE565,B:B,)+1):B11079,)+MATCH(AE565,B:B,)))=D565,VLOOKUP(AE565,B:D,3,0),IF(AF565="--",INDEX(D:D,MATCH(AE565,INDEX(B:B,MATCH(AE565,B:B,)+1):B11079,)+MATCH(AE565,B:B,)),"---")),"---")=AD565,"---",IFERROR(IF(IF(AF565="--",INDEX(D:D,MATCH(AE565,INDEX(B:B,MATCH(AE565,B:B,)+1):B11079,)+MATCH(AE565,B:B,)))=AD565,VLOOKUP(AE565,B:D,3,0),IF(AF565="--",INDEX(D:D,MATCH(AE565,INDEX(B:B,MATCH(AE565,B:B,)+1):B11079,)+MATCH(AE565,B:B,)),"---")),"---"))</f>
        <v>---</v>
      </c>
      <c r="AI565" t="str">
        <f t="shared" si="122"/>
        <v>--</v>
      </c>
      <c r="AJ565" t="str">
        <f t="shared" si="123"/>
        <v>B5B_HVIO2</v>
      </c>
      <c r="AK565">
        <f t="shared" si="124"/>
        <v>2</v>
      </c>
      <c r="AL565" t="str">
        <f t="shared" si="125"/>
        <v>BH109</v>
      </c>
      <c r="AT565" t="str">
        <f t="shared" si="116"/>
        <v>GND</v>
      </c>
      <c r="AU565" t="str">
        <f t="shared" si="117"/>
        <v>--</v>
      </c>
    </row>
    <row r="566" spans="1:47" x14ac:dyDescent="0.25">
      <c r="A566" t="str">
        <f t="shared" si="112"/>
        <v>J3-B22</v>
      </c>
      <c r="B566" t="str">
        <f t="shared" si="113"/>
        <v>B6B_HVIO10</v>
      </c>
      <c r="C566" t="str">
        <f t="shared" si="114"/>
        <v>J3-B6B_HVIO10</v>
      </c>
      <c r="D566" t="str">
        <f t="shared" si="115"/>
        <v>J3-B22</v>
      </c>
      <c r="E566" t="s">
        <v>411</v>
      </c>
      <c r="F566" t="s">
        <v>251</v>
      </c>
      <c r="G566" t="s">
        <v>880</v>
      </c>
      <c r="L566" t="s">
        <v>1051</v>
      </c>
      <c r="M566" t="s">
        <v>428</v>
      </c>
      <c r="N566">
        <v>30.8504</v>
      </c>
      <c r="AB566" t="str">
        <f>B2B!D563</f>
        <v>J3</v>
      </c>
      <c r="AC566" t="str">
        <f>B2B!E563</f>
        <v>B21</v>
      </c>
      <c r="AD566" t="str">
        <f t="shared" si="118"/>
        <v>J3-B21</v>
      </c>
      <c r="AE566" t="str">
        <f t="shared" si="119"/>
        <v>GND</v>
      </c>
      <c r="AF566" t="str">
        <f t="shared" si="120"/>
        <v>---</v>
      </c>
      <c r="AG566" t="str">
        <f t="shared" si="121"/>
        <v>---</v>
      </c>
      <c r="AH566" t="str">
        <f>IF(IFERROR(IF(IF(AF566="--",INDEX(D:D,MATCH(AE566,INDEX(B:B,MATCH(AE566,B:B,)+1):B11080,)+MATCH(AE566,B:B,)))=D566,VLOOKUP(AE566,B:D,3,0),IF(AF566="--",INDEX(D:D,MATCH(AE566,INDEX(B:B,MATCH(AE566,B:B,)+1):B11080,)+MATCH(AE566,B:B,)),"---")),"---")=AD566,"---",IFERROR(IF(IF(AF566="--",INDEX(D:D,MATCH(AE566,INDEX(B:B,MATCH(AE566,B:B,)+1):B11080,)+MATCH(AE566,B:B,)))=AD566,VLOOKUP(AE566,B:D,3,0),IF(AF566="--",INDEX(D:D,MATCH(AE566,INDEX(B:B,MATCH(AE566,B:B,)+1):B11080,)+MATCH(AE566,B:B,)),"---")),"---"))</f>
        <v>---</v>
      </c>
      <c r="AI566" t="str">
        <f t="shared" si="122"/>
        <v>--</v>
      </c>
      <c r="AJ566" t="str">
        <f t="shared" si="123"/>
        <v>GND</v>
      </c>
      <c r="AK566">
        <f t="shared" si="124"/>
        <v>1320</v>
      </c>
      <c r="AL566" t="str">
        <f t="shared" si="125"/>
        <v>---</v>
      </c>
      <c r="AT566" t="str">
        <f t="shared" si="116"/>
        <v>B6B_HVIO10</v>
      </c>
      <c r="AU566" t="str">
        <f t="shared" si="117"/>
        <v>--</v>
      </c>
    </row>
    <row r="567" spans="1:47" x14ac:dyDescent="0.25">
      <c r="A567" t="str">
        <f t="shared" si="112"/>
        <v>J3-B23</v>
      </c>
      <c r="B567" t="str">
        <f t="shared" si="113"/>
        <v>B6B_HVIO17</v>
      </c>
      <c r="C567" t="str">
        <f t="shared" si="114"/>
        <v>J3-B6B_HVIO17</v>
      </c>
      <c r="D567" t="str">
        <f t="shared" si="115"/>
        <v>J3-B23</v>
      </c>
      <c r="E567" t="s">
        <v>411</v>
      </c>
      <c r="F567" t="s">
        <v>252</v>
      </c>
      <c r="G567" t="s">
        <v>888</v>
      </c>
      <c r="L567" t="s">
        <v>1052</v>
      </c>
      <c r="M567" t="s">
        <v>428</v>
      </c>
      <c r="N567">
        <v>22.994</v>
      </c>
      <c r="AB567" t="str">
        <f>B2B!D564</f>
        <v>J3</v>
      </c>
      <c r="AC567" t="str">
        <f>B2B!E564</f>
        <v>B22</v>
      </c>
      <c r="AD567" t="str">
        <f t="shared" si="118"/>
        <v>J3-B22</v>
      </c>
      <c r="AE567" t="str">
        <f t="shared" si="119"/>
        <v>B6B_HVIO10</v>
      </c>
      <c r="AF567" t="str">
        <f t="shared" si="120"/>
        <v>BF25</v>
      </c>
      <c r="AG567">
        <f t="shared" si="121"/>
        <v>48.910499999999999</v>
      </c>
      <c r="AH567" t="str">
        <f>IF(IFERROR(IF(IF(AF567="--",INDEX(D:D,MATCH(AE567,INDEX(B:B,MATCH(AE567,B:B,)+1):B11081,)+MATCH(AE567,B:B,)))=D567,VLOOKUP(AE567,B:D,3,0),IF(AF567="--",INDEX(D:D,MATCH(AE567,INDEX(B:B,MATCH(AE567,B:B,)+1):B11081,)+MATCH(AE567,B:B,)),"---")),"---")=AD567,"---",IFERROR(IF(IF(AF567="--",INDEX(D:D,MATCH(AE567,INDEX(B:B,MATCH(AE567,B:B,)+1):B11081,)+MATCH(AE567,B:B,)))=AD567,VLOOKUP(AE567,B:D,3,0),IF(AF567="--",INDEX(D:D,MATCH(AE567,INDEX(B:B,MATCH(AE567,B:B,)+1):B11081,)+MATCH(AE567,B:B,)),"---")),"---"))</f>
        <v>---</v>
      </c>
      <c r="AI567" t="str">
        <f t="shared" si="122"/>
        <v>--</v>
      </c>
      <c r="AJ567" t="str">
        <f t="shared" si="123"/>
        <v>B6B_HVIO10</v>
      </c>
      <c r="AK567">
        <f t="shared" si="124"/>
        <v>2</v>
      </c>
      <c r="AL567" t="str">
        <f t="shared" si="125"/>
        <v>BF25</v>
      </c>
      <c r="AT567" t="str">
        <f t="shared" si="116"/>
        <v>B6B_HVIO17</v>
      </c>
      <c r="AU567" t="str">
        <f t="shared" si="117"/>
        <v>--</v>
      </c>
    </row>
    <row r="568" spans="1:47" x14ac:dyDescent="0.25">
      <c r="A568" t="str">
        <f t="shared" si="112"/>
        <v>J3-B24</v>
      </c>
      <c r="B568" t="str">
        <f t="shared" si="113"/>
        <v>B6B_HVIO6</v>
      </c>
      <c r="C568" t="str">
        <f t="shared" si="114"/>
        <v>J3-B6B_HVIO6</v>
      </c>
      <c r="D568" t="str">
        <f t="shared" si="115"/>
        <v>J3-B24</v>
      </c>
      <c r="E568" t="s">
        <v>411</v>
      </c>
      <c r="F568" t="s">
        <v>253</v>
      </c>
      <c r="G568" t="s">
        <v>896</v>
      </c>
      <c r="L568" t="s">
        <v>1053</v>
      </c>
      <c r="M568" t="s">
        <v>428</v>
      </c>
      <c r="N568">
        <v>23.168800000000001</v>
      </c>
      <c r="AB568" t="str">
        <f>B2B!D565</f>
        <v>J3</v>
      </c>
      <c r="AC568" t="str">
        <f>B2B!E565</f>
        <v>B23</v>
      </c>
      <c r="AD568" t="str">
        <f t="shared" si="118"/>
        <v>J3-B23</v>
      </c>
      <c r="AE568" t="str">
        <f t="shared" si="119"/>
        <v>B6B_HVIO17</v>
      </c>
      <c r="AF568" t="str">
        <f t="shared" si="120"/>
        <v>CK2</v>
      </c>
      <c r="AG568">
        <f t="shared" si="121"/>
        <v>36.398400000000002</v>
      </c>
      <c r="AH568" t="str">
        <f>IF(IFERROR(IF(IF(AF568="--",INDEX(D:D,MATCH(AE568,INDEX(B:B,MATCH(AE568,B:B,)+1):B11082,)+MATCH(AE568,B:B,)))=D568,VLOOKUP(AE568,B:D,3,0),IF(AF568="--",INDEX(D:D,MATCH(AE568,INDEX(B:B,MATCH(AE568,B:B,)+1):B11082,)+MATCH(AE568,B:B,)),"---")),"---")=AD568,"---",IFERROR(IF(IF(AF568="--",INDEX(D:D,MATCH(AE568,INDEX(B:B,MATCH(AE568,B:B,)+1):B11082,)+MATCH(AE568,B:B,)))=AD568,VLOOKUP(AE568,B:D,3,0),IF(AF568="--",INDEX(D:D,MATCH(AE568,INDEX(B:B,MATCH(AE568,B:B,)+1):B11082,)+MATCH(AE568,B:B,)),"---")),"---"))</f>
        <v>---</v>
      </c>
      <c r="AI568" t="str">
        <f t="shared" si="122"/>
        <v>--</v>
      </c>
      <c r="AJ568" t="str">
        <f t="shared" si="123"/>
        <v>B6B_HVIO17</v>
      </c>
      <c r="AK568">
        <f t="shared" si="124"/>
        <v>2</v>
      </c>
      <c r="AL568" t="str">
        <f t="shared" si="125"/>
        <v>CK2</v>
      </c>
      <c r="AT568" t="str">
        <f t="shared" si="116"/>
        <v>B6B_HVIO6</v>
      </c>
      <c r="AU568" t="str">
        <f t="shared" si="117"/>
        <v>--</v>
      </c>
    </row>
    <row r="569" spans="1:47" x14ac:dyDescent="0.25">
      <c r="A569" t="str">
        <f t="shared" si="112"/>
        <v>J3-B25</v>
      </c>
      <c r="B569" t="str">
        <f t="shared" si="113"/>
        <v>B6B_HVIO2</v>
      </c>
      <c r="C569" t="str">
        <f t="shared" si="114"/>
        <v>J3-B6B_HVIO2</v>
      </c>
      <c r="D569" t="str">
        <f t="shared" si="115"/>
        <v>J3-B25</v>
      </c>
      <c r="E569" t="s">
        <v>411</v>
      </c>
      <c r="F569" t="s">
        <v>254</v>
      </c>
      <c r="G569" t="s">
        <v>891</v>
      </c>
      <c r="L569" t="s">
        <v>1054</v>
      </c>
      <c r="M569" t="s">
        <v>428</v>
      </c>
      <c r="N569">
        <v>28.793800000000001</v>
      </c>
      <c r="AB569" t="str">
        <f>B2B!D566</f>
        <v>J3</v>
      </c>
      <c r="AC569" t="str">
        <f>B2B!E566</f>
        <v>B24</v>
      </c>
      <c r="AD569" t="str">
        <f t="shared" si="118"/>
        <v>J3-B24</v>
      </c>
      <c r="AE569" t="str">
        <f t="shared" si="119"/>
        <v>B6B_HVIO6</v>
      </c>
      <c r="AF569" t="str">
        <f t="shared" si="120"/>
        <v>BE25</v>
      </c>
      <c r="AG569">
        <f t="shared" si="121"/>
        <v>40.302199999999999</v>
      </c>
      <c r="AH569" t="str">
        <f>IF(IFERROR(IF(IF(AF569="--",INDEX(D:D,MATCH(AE569,INDEX(B:B,MATCH(AE569,B:B,)+1):B11083,)+MATCH(AE569,B:B,)))=D569,VLOOKUP(AE569,B:D,3,0),IF(AF569="--",INDEX(D:D,MATCH(AE569,INDEX(B:B,MATCH(AE569,B:B,)+1):B11083,)+MATCH(AE569,B:B,)),"---")),"---")=AD569,"---",IFERROR(IF(IF(AF569="--",INDEX(D:D,MATCH(AE569,INDEX(B:B,MATCH(AE569,B:B,)+1):B11083,)+MATCH(AE569,B:B,)))=AD569,VLOOKUP(AE569,B:D,3,0),IF(AF569="--",INDEX(D:D,MATCH(AE569,INDEX(B:B,MATCH(AE569,B:B,)+1):B11083,)+MATCH(AE569,B:B,)),"---")),"---"))</f>
        <v>---</v>
      </c>
      <c r="AI569" t="str">
        <f t="shared" si="122"/>
        <v>--</v>
      </c>
      <c r="AJ569" t="str">
        <f t="shared" si="123"/>
        <v>B6B_HVIO6</v>
      </c>
      <c r="AK569">
        <f t="shared" si="124"/>
        <v>2</v>
      </c>
      <c r="AL569" t="str">
        <f t="shared" si="125"/>
        <v>BE25</v>
      </c>
      <c r="AT569" t="str">
        <f t="shared" si="116"/>
        <v>B6B_HVIO2</v>
      </c>
      <c r="AU569" t="str">
        <f t="shared" si="117"/>
        <v>--</v>
      </c>
    </row>
    <row r="570" spans="1:47" x14ac:dyDescent="0.25">
      <c r="A570" t="str">
        <f t="shared" si="112"/>
        <v>J3-B26</v>
      </c>
      <c r="B570" t="str">
        <f t="shared" si="113"/>
        <v>B6B_HVIO11</v>
      </c>
      <c r="C570" t="str">
        <f t="shared" si="114"/>
        <v>J3-B6B_HVIO11</v>
      </c>
      <c r="D570" t="str">
        <f t="shared" si="115"/>
        <v>J3-B26</v>
      </c>
      <c r="E570" t="s">
        <v>411</v>
      </c>
      <c r="F570" t="s">
        <v>255</v>
      </c>
      <c r="G570" t="s">
        <v>881</v>
      </c>
      <c r="L570" t="s">
        <v>1055</v>
      </c>
      <c r="M570" t="s">
        <v>428</v>
      </c>
      <c r="N570">
        <v>28.7181</v>
      </c>
      <c r="AB570" t="str">
        <f>B2B!D567</f>
        <v>J3</v>
      </c>
      <c r="AC570" t="str">
        <f>B2B!E567</f>
        <v>B25</v>
      </c>
      <c r="AD570" t="str">
        <f t="shared" si="118"/>
        <v>J3-B25</v>
      </c>
      <c r="AE570" t="str">
        <f t="shared" si="119"/>
        <v>B6B_HVIO2</v>
      </c>
      <c r="AF570" t="str">
        <f t="shared" si="120"/>
        <v>BE21</v>
      </c>
      <c r="AG570">
        <f t="shared" si="121"/>
        <v>39.778199999999998</v>
      </c>
      <c r="AH570" t="str">
        <f>IF(IFERROR(IF(IF(AF570="--",INDEX(D:D,MATCH(AE570,INDEX(B:B,MATCH(AE570,B:B,)+1):B11084,)+MATCH(AE570,B:B,)))=D570,VLOOKUP(AE570,B:D,3,0),IF(AF570="--",INDEX(D:D,MATCH(AE570,INDEX(B:B,MATCH(AE570,B:B,)+1):B11084,)+MATCH(AE570,B:B,)),"---")),"---")=AD570,"---",IFERROR(IF(IF(AF570="--",INDEX(D:D,MATCH(AE570,INDEX(B:B,MATCH(AE570,B:B,)+1):B11084,)+MATCH(AE570,B:B,)))=AD570,VLOOKUP(AE570,B:D,3,0),IF(AF570="--",INDEX(D:D,MATCH(AE570,INDEX(B:B,MATCH(AE570,B:B,)+1):B11084,)+MATCH(AE570,B:B,)),"---")),"---"))</f>
        <v>---</v>
      </c>
      <c r="AI570" t="str">
        <f t="shared" si="122"/>
        <v>--</v>
      </c>
      <c r="AJ570" t="str">
        <f t="shared" si="123"/>
        <v>B6B_HVIO2</v>
      </c>
      <c r="AK570">
        <f t="shared" si="124"/>
        <v>2</v>
      </c>
      <c r="AL570" t="str">
        <f t="shared" si="125"/>
        <v>BE21</v>
      </c>
      <c r="AT570" t="str">
        <f t="shared" si="116"/>
        <v>B6B_HVIO11</v>
      </c>
      <c r="AU570" t="str">
        <f t="shared" si="117"/>
        <v>--</v>
      </c>
    </row>
    <row r="571" spans="1:47" x14ac:dyDescent="0.25">
      <c r="A571" t="str">
        <f t="shared" si="112"/>
        <v>J3-B27</v>
      </c>
      <c r="B571" t="str">
        <f t="shared" si="113"/>
        <v>GND</v>
      </c>
      <c r="C571" t="str">
        <f t="shared" si="114"/>
        <v>J3-GND</v>
      </c>
      <c r="D571" t="str">
        <f t="shared" si="115"/>
        <v>J3-B27</v>
      </c>
      <c r="E571" t="s">
        <v>411</v>
      </c>
      <c r="F571" t="s">
        <v>256</v>
      </c>
      <c r="G571" t="s">
        <v>433</v>
      </c>
      <c r="L571" t="s">
        <v>1056</v>
      </c>
      <c r="M571" t="s">
        <v>428</v>
      </c>
      <c r="N571">
        <v>22.552299999999999</v>
      </c>
      <c r="AB571" t="str">
        <f>B2B!D568</f>
        <v>J3</v>
      </c>
      <c r="AC571" t="str">
        <f>B2B!E568</f>
        <v>B26</v>
      </c>
      <c r="AD571" t="str">
        <f t="shared" si="118"/>
        <v>J3-B26</v>
      </c>
      <c r="AE571" t="str">
        <f t="shared" si="119"/>
        <v>B6B_HVIO11</v>
      </c>
      <c r="AF571" t="str">
        <f t="shared" si="120"/>
        <v>BF16</v>
      </c>
      <c r="AG571">
        <f t="shared" si="121"/>
        <v>37.944400000000002</v>
      </c>
      <c r="AH571" t="str">
        <f>IF(IFERROR(IF(IF(AF571="--",INDEX(D:D,MATCH(AE571,INDEX(B:B,MATCH(AE571,B:B,)+1):B11085,)+MATCH(AE571,B:B,)))=D571,VLOOKUP(AE571,B:D,3,0),IF(AF571="--",INDEX(D:D,MATCH(AE571,INDEX(B:B,MATCH(AE571,B:B,)+1):B11085,)+MATCH(AE571,B:B,)),"---")),"---")=AD571,"---",IFERROR(IF(IF(AF571="--",INDEX(D:D,MATCH(AE571,INDEX(B:B,MATCH(AE571,B:B,)+1):B11085,)+MATCH(AE571,B:B,)))=AD571,VLOOKUP(AE571,B:D,3,0),IF(AF571="--",INDEX(D:D,MATCH(AE571,INDEX(B:B,MATCH(AE571,B:B,)+1):B11085,)+MATCH(AE571,B:B,)),"---")),"---"))</f>
        <v>---</v>
      </c>
      <c r="AI571" t="str">
        <f t="shared" si="122"/>
        <v>--</v>
      </c>
      <c r="AJ571" t="str">
        <f t="shared" si="123"/>
        <v>B6B_HVIO11</v>
      </c>
      <c r="AK571">
        <f t="shared" si="124"/>
        <v>2</v>
      </c>
      <c r="AL571" t="str">
        <f t="shared" si="125"/>
        <v>BF16</v>
      </c>
      <c r="AT571" t="str">
        <f t="shared" si="116"/>
        <v>GND</v>
      </c>
      <c r="AU571" t="str">
        <f t="shared" si="117"/>
        <v>--</v>
      </c>
    </row>
    <row r="572" spans="1:47" x14ac:dyDescent="0.25">
      <c r="A572" t="str">
        <f t="shared" si="112"/>
        <v>J3-B28</v>
      </c>
      <c r="B572" t="str">
        <f t="shared" si="113"/>
        <v>B6A_HVIO19</v>
      </c>
      <c r="C572" t="str">
        <f t="shared" si="114"/>
        <v>J3-B6A_HVIO19</v>
      </c>
      <c r="D572" t="str">
        <f t="shared" si="115"/>
        <v>J3-B28</v>
      </c>
      <c r="E572" t="s">
        <v>411</v>
      </c>
      <c r="F572" t="s">
        <v>257</v>
      </c>
      <c r="G572" t="s">
        <v>865</v>
      </c>
      <c r="L572" t="s">
        <v>1057</v>
      </c>
      <c r="M572" t="s">
        <v>428</v>
      </c>
      <c r="N572">
        <v>22.529299999999999</v>
      </c>
      <c r="AB572" t="str">
        <f>B2B!D569</f>
        <v>J3</v>
      </c>
      <c r="AC572" t="str">
        <f>B2B!E569</f>
        <v>B27</v>
      </c>
      <c r="AD572" t="str">
        <f t="shared" si="118"/>
        <v>J3-B27</v>
      </c>
      <c r="AE572" t="str">
        <f t="shared" si="119"/>
        <v>GND</v>
      </c>
      <c r="AF572" t="str">
        <f t="shared" si="120"/>
        <v>---</v>
      </c>
      <c r="AG572" t="str">
        <f t="shared" si="121"/>
        <v>---</v>
      </c>
      <c r="AH572" t="str">
        <f>IF(IFERROR(IF(IF(AF572="--",INDEX(D:D,MATCH(AE572,INDEX(B:B,MATCH(AE572,B:B,)+1):B11086,)+MATCH(AE572,B:B,)))=D572,VLOOKUP(AE572,B:D,3,0),IF(AF572="--",INDEX(D:D,MATCH(AE572,INDEX(B:B,MATCH(AE572,B:B,)+1):B11086,)+MATCH(AE572,B:B,)),"---")),"---")=AD572,"---",IFERROR(IF(IF(AF572="--",INDEX(D:D,MATCH(AE572,INDEX(B:B,MATCH(AE572,B:B,)+1):B11086,)+MATCH(AE572,B:B,)))=AD572,VLOOKUP(AE572,B:D,3,0),IF(AF572="--",INDEX(D:D,MATCH(AE572,INDEX(B:B,MATCH(AE572,B:B,)+1):B11086,)+MATCH(AE572,B:B,)),"---")),"---"))</f>
        <v>---</v>
      </c>
      <c r="AI572" t="str">
        <f t="shared" si="122"/>
        <v>--</v>
      </c>
      <c r="AJ572" t="str">
        <f t="shared" si="123"/>
        <v>GND</v>
      </c>
      <c r="AK572">
        <f t="shared" si="124"/>
        <v>1320</v>
      </c>
      <c r="AL572" t="str">
        <f t="shared" si="125"/>
        <v>---</v>
      </c>
      <c r="AT572" t="str">
        <f t="shared" si="116"/>
        <v>B6A_HVIO19</v>
      </c>
      <c r="AU572" t="str">
        <f t="shared" si="117"/>
        <v>--</v>
      </c>
    </row>
    <row r="573" spans="1:47" x14ac:dyDescent="0.25">
      <c r="A573" t="str">
        <f t="shared" si="112"/>
        <v>J3-B29</v>
      </c>
      <c r="B573" t="str">
        <f t="shared" si="113"/>
        <v>B6A_HVIO8</v>
      </c>
      <c r="C573" t="str">
        <f t="shared" si="114"/>
        <v>J3-B6A_HVIO8</v>
      </c>
      <c r="D573" t="str">
        <f t="shared" si="115"/>
        <v>J3-B29</v>
      </c>
      <c r="E573" t="s">
        <v>411</v>
      </c>
      <c r="F573" t="s">
        <v>258</v>
      </c>
      <c r="G573" t="s">
        <v>877</v>
      </c>
      <c r="L573" t="s">
        <v>1058</v>
      </c>
      <c r="M573" t="s">
        <v>428</v>
      </c>
      <c r="N573">
        <v>16.8643</v>
      </c>
      <c r="AB573" t="str">
        <f>B2B!D570</f>
        <v>J3</v>
      </c>
      <c r="AC573" t="str">
        <f>B2B!E570</f>
        <v>B28</v>
      </c>
      <c r="AD573" t="str">
        <f t="shared" si="118"/>
        <v>J3-B28</v>
      </c>
      <c r="AE573" t="str">
        <f t="shared" si="119"/>
        <v>B6A_HVIO19</v>
      </c>
      <c r="AF573" t="str">
        <f t="shared" si="120"/>
        <v>BK19</v>
      </c>
      <c r="AG573">
        <f t="shared" si="121"/>
        <v>34.8324</v>
      </c>
      <c r="AH573" t="str">
        <f>IF(IFERROR(IF(IF(AF573="--",INDEX(D:D,MATCH(AE573,INDEX(B:B,MATCH(AE573,B:B,)+1):B11087,)+MATCH(AE573,B:B,)))=D573,VLOOKUP(AE573,B:D,3,0),IF(AF573="--",INDEX(D:D,MATCH(AE573,INDEX(B:B,MATCH(AE573,B:B,)+1):B11087,)+MATCH(AE573,B:B,)),"---")),"---")=AD573,"---",IFERROR(IF(IF(AF573="--",INDEX(D:D,MATCH(AE573,INDEX(B:B,MATCH(AE573,B:B,)+1):B11087,)+MATCH(AE573,B:B,)))=AD573,VLOOKUP(AE573,B:D,3,0),IF(AF573="--",INDEX(D:D,MATCH(AE573,INDEX(B:B,MATCH(AE573,B:B,)+1):B11087,)+MATCH(AE573,B:B,)),"---")),"---"))</f>
        <v>---</v>
      </c>
      <c r="AI573" t="str">
        <f t="shared" si="122"/>
        <v>--</v>
      </c>
      <c r="AJ573" t="str">
        <f t="shared" si="123"/>
        <v>B6A_HVIO19</v>
      </c>
      <c r="AK573">
        <f t="shared" si="124"/>
        <v>2</v>
      </c>
      <c r="AL573" t="str">
        <f t="shared" si="125"/>
        <v>BK19</v>
      </c>
      <c r="AT573" t="str">
        <f t="shared" si="116"/>
        <v>B6A_HVIO8</v>
      </c>
      <c r="AU573" t="str">
        <f t="shared" si="117"/>
        <v>--</v>
      </c>
    </row>
    <row r="574" spans="1:47" x14ac:dyDescent="0.25">
      <c r="A574" t="str">
        <f t="shared" si="112"/>
        <v>J3-B30</v>
      </c>
      <c r="B574" t="str">
        <f t="shared" si="113"/>
        <v>B6A_HVIO6</v>
      </c>
      <c r="C574" t="str">
        <f t="shared" si="114"/>
        <v>J3-B6A_HVIO6</v>
      </c>
      <c r="D574" t="str">
        <f t="shared" si="115"/>
        <v>J3-B30</v>
      </c>
      <c r="E574" t="s">
        <v>411</v>
      </c>
      <c r="F574" t="s">
        <v>259</v>
      </c>
      <c r="G574" t="s">
        <v>875</v>
      </c>
      <c r="L574" t="s">
        <v>1059</v>
      </c>
      <c r="M574" t="s">
        <v>428</v>
      </c>
      <c r="N574">
        <v>16.762699999999999</v>
      </c>
      <c r="AB574" t="str">
        <f>B2B!D571</f>
        <v>J3</v>
      </c>
      <c r="AC574" t="str">
        <f>B2B!E571</f>
        <v>B29</v>
      </c>
      <c r="AD574" t="str">
        <f t="shared" si="118"/>
        <v>J3-B29</v>
      </c>
      <c r="AE574" t="str">
        <f t="shared" si="119"/>
        <v>B6A_HVIO8</v>
      </c>
      <c r="AF574" t="str">
        <f t="shared" si="120"/>
        <v>BM31</v>
      </c>
      <c r="AG574">
        <f t="shared" si="121"/>
        <v>28.6875</v>
      </c>
      <c r="AH574" t="str">
        <f>IF(IFERROR(IF(IF(AF574="--",INDEX(D:D,MATCH(AE574,INDEX(B:B,MATCH(AE574,B:B,)+1):B11088,)+MATCH(AE574,B:B,)))=D574,VLOOKUP(AE574,B:D,3,0),IF(AF574="--",INDEX(D:D,MATCH(AE574,INDEX(B:B,MATCH(AE574,B:B,)+1):B11088,)+MATCH(AE574,B:B,)),"---")),"---")=AD574,"---",IFERROR(IF(IF(AF574="--",INDEX(D:D,MATCH(AE574,INDEX(B:B,MATCH(AE574,B:B,)+1):B11088,)+MATCH(AE574,B:B,)))=AD574,VLOOKUP(AE574,B:D,3,0),IF(AF574="--",INDEX(D:D,MATCH(AE574,INDEX(B:B,MATCH(AE574,B:B,)+1):B11088,)+MATCH(AE574,B:B,)),"---")),"---"))</f>
        <v>---</v>
      </c>
      <c r="AI574" t="str">
        <f t="shared" si="122"/>
        <v>--</v>
      </c>
      <c r="AJ574" t="str">
        <f t="shared" si="123"/>
        <v>B6A_HVIO8</v>
      </c>
      <c r="AK574">
        <f t="shared" si="124"/>
        <v>2</v>
      </c>
      <c r="AL574" t="str">
        <f t="shared" si="125"/>
        <v>BM31</v>
      </c>
      <c r="AT574" t="str">
        <f t="shared" si="116"/>
        <v>B6A_HVIO6</v>
      </c>
      <c r="AU574" t="str">
        <f t="shared" si="117"/>
        <v>--</v>
      </c>
    </row>
    <row r="575" spans="1:47" x14ac:dyDescent="0.25">
      <c r="A575" t="str">
        <f t="shared" si="112"/>
        <v>J3-B31</v>
      </c>
      <c r="B575" t="str">
        <f t="shared" si="113"/>
        <v>B6A_HVIO18</v>
      </c>
      <c r="C575" t="str">
        <f t="shared" si="114"/>
        <v>J3-B6A_HVIO18</v>
      </c>
      <c r="D575" t="str">
        <f t="shared" si="115"/>
        <v>J3-B31</v>
      </c>
      <c r="E575" t="s">
        <v>411</v>
      </c>
      <c r="F575" t="s">
        <v>260</v>
      </c>
      <c r="G575" t="s">
        <v>864</v>
      </c>
      <c r="L575" t="s">
        <v>1060</v>
      </c>
      <c r="M575" t="s">
        <v>428</v>
      </c>
      <c r="N575">
        <v>12.4217</v>
      </c>
      <c r="AB575" t="str">
        <f>B2B!D572</f>
        <v>J3</v>
      </c>
      <c r="AC575" t="str">
        <f>B2B!E572</f>
        <v>B30</v>
      </c>
      <c r="AD575" t="str">
        <f t="shared" si="118"/>
        <v>J3-B30</v>
      </c>
      <c r="AE575" t="str">
        <f t="shared" si="119"/>
        <v>B6A_HVIO6</v>
      </c>
      <c r="AF575" t="str">
        <f t="shared" si="120"/>
        <v>BM28</v>
      </c>
      <c r="AG575">
        <f t="shared" si="121"/>
        <v>24.378</v>
      </c>
      <c r="AH575" t="str">
        <f>IF(IFERROR(IF(IF(AF575="--",INDEX(D:D,MATCH(AE575,INDEX(B:B,MATCH(AE575,B:B,)+1):B11089,)+MATCH(AE575,B:B,)))=D575,VLOOKUP(AE575,B:D,3,0),IF(AF575="--",INDEX(D:D,MATCH(AE575,INDEX(B:B,MATCH(AE575,B:B,)+1):B11089,)+MATCH(AE575,B:B,)),"---")),"---")=AD575,"---",IFERROR(IF(IF(AF575="--",INDEX(D:D,MATCH(AE575,INDEX(B:B,MATCH(AE575,B:B,)+1):B11089,)+MATCH(AE575,B:B,)))=AD575,VLOOKUP(AE575,B:D,3,0),IF(AF575="--",INDEX(D:D,MATCH(AE575,INDEX(B:B,MATCH(AE575,B:B,)+1):B11089,)+MATCH(AE575,B:B,)),"---")),"---"))</f>
        <v>---</v>
      </c>
      <c r="AI575" t="str">
        <f t="shared" si="122"/>
        <v>--</v>
      </c>
      <c r="AJ575" t="str">
        <f t="shared" si="123"/>
        <v>B6A_HVIO6</v>
      </c>
      <c r="AK575">
        <f t="shared" si="124"/>
        <v>2</v>
      </c>
      <c r="AL575" t="str">
        <f t="shared" si="125"/>
        <v>BM28</v>
      </c>
      <c r="AT575" t="str">
        <f t="shared" si="116"/>
        <v>B6A_HVIO18</v>
      </c>
      <c r="AU575" t="str">
        <f t="shared" si="117"/>
        <v>--</v>
      </c>
    </row>
    <row r="576" spans="1:47" x14ac:dyDescent="0.25">
      <c r="A576" t="str">
        <f t="shared" si="112"/>
        <v>J3-B32</v>
      </c>
      <c r="B576" t="str">
        <f t="shared" si="113"/>
        <v>B6A_HVIO20</v>
      </c>
      <c r="C576" t="str">
        <f t="shared" si="114"/>
        <v>J3-B6A_HVIO20</v>
      </c>
      <c r="D576" t="str">
        <f t="shared" si="115"/>
        <v>J3-B32</v>
      </c>
      <c r="E576" t="s">
        <v>411</v>
      </c>
      <c r="F576" t="s">
        <v>261</v>
      </c>
      <c r="G576" t="s">
        <v>869</v>
      </c>
      <c r="L576" t="s">
        <v>1061</v>
      </c>
      <c r="M576" t="s">
        <v>428</v>
      </c>
      <c r="N576">
        <v>12.3194</v>
      </c>
      <c r="AB576" t="str">
        <f>B2B!D573</f>
        <v>J3</v>
      </c>
      <c r="AC576" t="str">
        <f>B2B!E573</f>
        <v>B31</v>
      </c>
      <c r="AD576" t="str">
        <f t="shared" si="118"/>
        <v>J3-B31</v>
      </c>
      <c r="AE576" t="str">
        <f t="shared" si="119"/>
        <v>B6A_HVIO18</v>
      </c>
      <c r="AF576" t="str">
        <f t="shared" si="120"/>
        <v>CF12</v>
      </c>
      <c r="AG576">
        <f t="shared" si="121"/>
        <v>34.1693</v>
      </c>
      <c r="AH576" t="str">
        <f>IF(IFERROR(IF(IF(AF576="--",INDEX(D:D,MATCH(AE576,INDEX(B:B,MATCH(AE576,B:B,)+1):B11090,)+MATCH(AE576,B:B,)))=D576,VLOOKUP(AE576,B:D,3,0),IF(AF576="--",INDEX(D:D,MATCH(AE576,INDEX(B:B,MATCH(AE576,B:B,)+1):B11090,)+MATCH(AE576,B:B,)),"---")),"---")=AD576,"---",IFERROR(IF(IF(AF576="--",INDEX(D:D,MATCH(AE576,INDEX(B:B,MATCH(AE576,B:B,)+1):B11090,)+MATCH(AE576,B:B,)))=AD576,VLOOKUP(AE576,B:D,3,0),IF(AF576="--",INDEX(D:D,MATCH(AE576,INDEX(B:B,MATCH(AE576,B:B,)+1):B11090,)+MATCH(AE576,B:B,)),"---")),"---"))</f>
        <v>---</v>
      </c>
      <c r="AI576" t="str">
        <f t="shared" si="122"/>
        <v>--</v>
      </c>
      <c r="AJ576" t="str">
        <f t="shared" si="123"/>
        <v>B6A_HVIO18</v>
      </c>
      <c r="AK576">
        <f t="shared" si="124"/>
        <v>2</v>
      </c>
      <c r="AL576" t="str">
        <f t="shared" si="125"/>
        <v>CF12</v>
      </c>
      <c r="AT576" t="str">
        <f t="shared" si="116"/>
        <v>B6A_HVIO20</v>
      </c>
      <c r="AU576" t="str">
        <f t="shared" si="117"/>
        <v>--</v>
      </c>
    </row>
    <row r="577" spans="1:47" x14ac:dyDescent="0.25">
      <c r="A577" t="str">
        <f t="shared" si="112"/>
        <v>J3-B33</v>
      </c>
      <c r="B577" t="str">
        <f t="shared" si="113"/>
        <v>GND</v>
      </c>
      <c r="C577" t="str">
        <f t="shared" si="114"/>
        <v>J3-GND</v>
      </c>
      <c r="D577" t="str">
        <f t="shared" si="115"/>
        <v>J3-B33</v>
      </c>
      <c r="E577" t="s">
        <v>411</v>
      </c>
      <c r="F577" t="s">
        <v>262</v>
      </c>
      <c r="G577" t="s">
        <v>433</v>
      </c>
      <c r="L577" t="s">
        <v>1062</v>
      </c>
      <c r="M577" t="s">
        <v>428</v>
      </c>
      <c r="N577">
        <v>4.3285</v>
      </c>
      <c r="AB577" t="str">
        <f>B2B!D574</f>
        <v>J3</v>
      </c>
      <c r="AC577" t="str">
        <f>B2B!E574</f>
        <v>B32</v>
      </c>
      <c r="AD577" t="str">
        <f t="shared" si="118"/>
        <v>J3-B32</v>
      </c>
      <c r="AE577" t="str">
        <f t="shared" si="119"/>
        <v>B6A_HVIO20</v>
      </c>
      <c r="AF577" t="str">
        <f t="shared" si="120"/>
        <v>CF9</v>
      </c>
      <c r="AG577">
        <f t="shared" si="121"/>
        <v>28.094100000000001</v>
      </c>
      <c r="AH577" t="str">
        <f>IF(IFERROR(IF(IF(AF577="--",INDEX(D:D,MATCH(AE577,INDEX(B:B,MATCH(AE577,B:B,)+1):B11091,)+MATCH(AE577,B:B,)))=D577,VLOOKUP(AE577,B:D,3,0),IF(AF577="--",INDEX(D:D,MATCH(AE577,INDEX(B:B,MATCH(AE577,B:B,)+1):B11091,)+MATCH(AE577,B:B,)),"---")),"---")=AD577,"---",IFERROR(IF(IF(AF577="--",INDEX(D:D,MATCH(AE577,INDEX(B:B,MATCH(AE577,B:B,)+1):B11091,)+MATCH(AE577,B:B,)))=AD577,VLOOKUP(AE577,B:D,3,0),IF(AF577="--",INDEX(D:D,MATCH(AE577,INDEX(B:B,MATCH(AE577,B:B,)+1):B11091,)+MATCH(AE577,B:B,)),"---")),"---"))</f>
        <v>---</v>
      </c>
      <c r="AI577" t="str">
        <f t="shared" si="122"/>
        <v>--</v>
      </c>
      <c r="AJ577" t="str">
        <f t="shared" si="123"/>
        <v>B6A_HVIO20</v>
      </c>
      <c r="AK577">
        <f t="shared" si="124"/>
        <v>2</v>
      </c>
      <c r="AL577" t="str">
        <f t="shared" si="125"/>
        <v>CF9</v>
      </c>
      <c r="AT577" t="str">
        <f t="shared" si="116"/>
        <v>GND</v>
      </c>
      <c r="AU577" t="str">
        <f t="shared" si="117"/>
        <v>--</v>
      </c>
    </row>
    <row r="578" spans="1:47" x14ac:dyDescent="0.25">
      <c r="A578" t="str">
        <f t="shared" si="112"/>
        <v>J3-B34</v>
      </c>
      <c r="B578" t="str">
        <f t="shared" si="113"/>
        <v>B2B_B24_P</v>
      </c>
      <c r="C578" t="str">
        <f t="shared" si="114"/>
        <v>J3-B2B_B24_P</v>
      </c>
      <c r="D578" t="str">
        <f t="shared" si="115"/>
        <v>J3-B34</v>
      </c>
      <c r="E578" t="s">
        <v>411</v>
      </c>
      <c r="F578" t="s">
        <v>263</v>
      </c>
      <c r="G578" t="s">
        <v>519</v>
      </c>
      <c r="L578" t="s">
        <v>1063</v>
      </c>
      <c r="M578" t="s">
        <v>428</v>
      </c>
      <c r="N578">
        <v>4.3464</v>
      </c>
      <c r="AB578" t="str">
        <f>B2B!D575</f>
        <v>J3</v>
      </c>
      <c r="AC578" t="str">
        <f>B2B!E575</f>
        <v>B33</v>
      </c>
      <c r="AD578" t="str">
        <f t="shared" si="118"/>
        <v>J3-B33</v>
      </c>
      <c r="AE578" t="str">
        <f t="shared" si="119"/>
        <v>GND</v>
      </c>
      <c r="AF578" t="str">
        <f t="shared" si="120"/>
        <v>---</v>
      </c>
      <c r="AG578" t="str">
        <f t="shared" si="121"/>
        <v>---</v>
      </c>
      <c r="AH578" t="str">
        <f>IF(IFERROR(IF(IF(AF578="--",INDEX(D:D,MATCH(AE578,INDEX(B:B,MATCH(AE578,B:B,)+1):B11092,)+MATCH(AE578,B:B,)))=D578,VLOOKUP(AE578,B:D,3,0),IF(AF578="--",INDEX(D:D,MATCH(AE578,INDEX(B:B,MATCH(AE578,B:B,)+1):B11092,)+MATCH(AE578,B:B,)),"---")),"---")=AD578,"---",IFERROR(IF(IF(AF578="--",INDEX(D:D,MATCH(AE578,INDEX(B:B,MATCH(AE578,B:B,)+1):B11092,)+MATCH(AE578,B:B,)))=AD578,VLOOKUP(AE578,B:D,3,0),IF(AF578="--",INDEX(D:D,MATCH(AE578,INDEX(B:B,MATCH(AE578,B:B,)+1):B11092,)+MATCH(AE578,B:B,)),"---")),"---"))</f>
        <v>---</v>
      </c>
      <c r="AI578" t="str">
        <f t="shared" si="122"/>
        <v>--</v>
      </c>
      <c r="AJ578" t="str">
        <f t="shared" si="123"/>
        <v>GND</v>
      </c>
      <c r="AK578">
        <f t="shared" si="124"/>
        <v>1320</v>
      </c>
      <c r="AL578" t="str">
        <f t="shared" si="125"/>
        <v>---</v>
      </c>
      <c r="AT578" t="str">
        <f t="shared" si="116"/>
        <v>B2B_B24_P</v>
      </c>
      <c r="AU578" t="str">
        <f t="shared" si="117"/>
        <v>--</v>
      </c>
    </row>
    <row r="579" spans="1:47" x14ac:dyDescent="0.25">
      <c r="A579" t="str">
        <f t="shared" si="112"/>
        <v>J3-B35</v>
      </c>
      <c r="B579" t="str">
        <f t="shared" si="113"/>
        <v>B2B_B24_N</v>
      </c>
      <c r="C579" t="str">
        <f t="shared" si="114"/>
        <v>J3-B2B_B24_N</v>
      </c>
      <c r="D579" t="str">
        <f t="shared" si="115"/>
        <v>J3-B35</v>
      </c>
      <c r="E579" t="s">
        <v>411</v>
      </c>
      <c r="F579" t="s">
        <v>264</v>
      </c>
      <c r="G579" t="s">
        <v>517</v>
      </c>
      <c r="L579" t="s">
        <v>1064</v>
      </c>
      <c r="M579" t="s">
        <v>428</v>
      </c>
      <c r="N579">
        <v>27.2059</v>
      </c>
      <c r="AB579" t="str">
        <f>B2B!D576</f>
        <v>J3</v>
      </c>
      <c r="AC579" t="str">
        <f>B2B!E576</f>
        <v>B34</v>
      </c>
      <c r="AD579" t="str">
        <f t="shared" si="118"/>
        <v>J3-B34</v>
      </c>
      <c r="AE579" t="str">
        <f t="shared" si="119"/>
        <v>B2B_B24_P</v>
      </c>
      <c r="AF579" t="str">
        <f t="shared" si="120"/>
        <v>CK66</v>
      </c>
      <c r="AG579">
        <f t="shared" si="121"/>
        <v>12.2399</v>
      </c>
      <c r="AH579" t="str">
        <f>IF(IFERROR(IF(IF(AF579="--",INDEX(D:D,MATCH(AE579,INDEX(B:B,MATCH(AE579,B:B,)+1):B11093,)+MATCH(AE579,B:B,)))=D579,VLOOKUP(AE579,B:D,3,0),IF(AF579="--",INDEX(D:D,MATCH(AE579,INDEX(B:B,MATCH(AE579,B:B,)+1):B11093,)+MATCH(AE579,B:B,)),"---")),"---")=AD579,"---",IFERROR(IF(IF(AF579="--",INDEX(D:D,MATCH(AE579,INDEX(B:B,MATCH(AE579,B:B,)+1):B11093,)+MATCH(AE579,B:B,)))=AD579,VLOOKUP(AE579,B:D,3,0),IF(AF579="--",INDEX(D:D,MATCH(AE579,INDEX(B:B,MATCH(AE579,B:B,)+1):B11093,)+MATCH(AE579,B:B,)),"---")),"---"))</f>
        <v>---</v>
      </c>
      <c r="AI579" t="str">
        <f t="shared" si="122"/>
        <v>--</v>
      </c>
      <c r="AJ579" t="str">
        <f t="shared" si="123"/>
        <v>B2B_B24_P</v>
      </c>
      <c r="AK579">
        <f t="shared" si="124"/>
        <v>2</v>
      </c>
      <c r="AL579" t="str">
        <f t="shared" si="125"/>
        <v>CK66</v>
      </c>
      <c r="AT579" t="str">
        <f t="shared" si="116"/>
        <v>B2B_B24_N</v>
      </c>
      <c r="AU579" t="str">
        <f t="shared" si="117"/>
        <v>--</v>
      </c>
    </row>
    <row r="580" spans="1:47" x14ac:dyDescent="0.25">
      <c r="A580" t="str">
        <f t="shared" si="112"/>
        <v>J3-B36</v>
      </c>
      <c r="B580" t="str">
        <f t="shared" si="113"/>
        <v>B2B_B21_P</v>
      </c>
      <c r="C580" t="str">
        <f t="shared" si="114"/>
        <v>J3-B2B_B21_P</v>
      </c>
      <c r="D580" t="str">
        <f t="shared" si="115"/>
        <v>J3-B36</v>
      </c>
      <c r="E580" t="s">
        <v>411</v>
      </c>
      <c r="F580" t="s">
        <v>265</v>
      </c>
      <c r="G580" t="s">
        <v>507</v>
      </c>
      <c r="L580" t="s">
        <v>1065</v>
      </c>
      <c r="M580" t="s">
        <v>428</v>
      </c>
      <c r="N580">
        <v>1.4251</v>
      </c>
      <c r="AB580" t="str">
        <f>B2B!D577</f>
        <v>J3</v>
      </c>
      <c r="AC580" t="str">
        <f>B2B!E577</f>
        <v>B35</v>
      </c>
      <c r="AD580" t="str">
        <f t="shared" si="118"/>
        <v>J3-B35</v>
      </c>
      <c r="AE580" t="str">
        <f t="shared" si="119"/>
        <v>B2B_B24_N</v>
      </c>
      <c r="AF580" t="str">
        <f t="shared" si="120"/>
        <v>CL70</v>
      </c>
      <c r="AG580">
        <f t="shared" si="121"/>
        <v>12.193899999999999</v>
      </c>
      <c r="AH580" t="str">
        <f>IF(IFERROR(IF(IF(AF580="--",INDEX(D:D,MATCH(AE580,INDEX(B:B,MATCH(AE580,B:B,)+1):B11094,)+MATCH(AE580,B:B,)))=D580,VLOOKUP(AE580,B:D,3,0),IF(AF580="--",INDEX(D:D,MATCH(AE580,INDEX(B:B,MATCH(AE580,B:B,)+1):B11094,)+MATCH(AE580,B:B,)),"---")),"---")=AD580,"---",IFERROR(IF(IF(AF580="--",INDEX(D:D,MATCH(AE580,INDEX(B:B,MATCH(AE580,B:B,)+1):B11094,)+MATCH(AE580,B:B,)))=AD580,VLOOKUP(AE580,B:D,3,0),IF(AF580="--",INDEX(D:D,MATCH(AE580,INDEX(B:B,MATCH(AE580,B:B,)+1):B11094,)+MATCH(AE580,B:B,)),"---")),"---"))</f>
        <v>---</v>
      </c>
      <c r="AI580" t="str">
        <f t="shared" si="122"/>
        <v>--</v>
      </c>
      <c r="AJ580" t="str">
        <f t="shared" si="123"/>
        <v>B2B_B24_N</v>
      </c>
      <c r="AK580">
        <f t="shared" si="124"/>
        <v>2</v>
      </c>
      <c r="AL580" t="str">
        <f t="shared" si="125"/>
        <v>CL70</v>
      </c>
      <c r="AT580" t="str">
        <f t="shared" si="116"/>
        <v>B2B_B21_P</v>
      </c>
      <c r="AU580" t="str">
        <f t="shared" si="117"/>
        <v>--</v>
      </c>
    </row>
    <row r="581" spans="1:47" x14ac:dyDescent="0.25">
      <c r="A581" t="str">
        <f t="shared" si="112"/>
        <v>J3-B37</v>
      </c>
      <c r="B581" t="str">
        <f t="shared" si="113"/>
        <v>B2B_B21_N</v>
      </c>
      <c r="C581" t="str">
        <f t="shared" si="114"/>
        <v>J3-B2B_B21_N</v>
      </c>
      <c r="D581" t="str">
        <f t="shared" si="115"/>
        <v>J3-B37</v>
      </c>
      <c r="E581" t="s">
        <v>411</v>
      </c>
      <c r="F581" t="s">
        <v>266</v>
      </c>
      <c r="G581" t="s">
        <v>505</v>
      </c>
      <c r="L581" t="s">
        <v>1066</v>
      </c>
      <c r="M581" t="s">
        <v>428</v>
      </c>
      <c r="N581">
        <v>1.4251</v>
      </c>
      <c r="AB581" t="str">
        <f>B2B!D578</f>
        <v>J3</v>
      </c>
      <c r="AC581" t="str">
        <f>B2B!E578</f>
        <v>B36</v>
      </c>
      <c r="AD581" t="str">
        <f t="shared" si="118"/>
        <v>J3-B36</v>
      </c>
      <c r="AE581" t="str">
        <f t="shared" si="119"/>
        <v>B2B_B21_P</v>
      </c>
      <c r="AF581" t="str">
        <f t="shared" si="120"/>
        <v>CL56</v>
      </c>
      <c r="AG581">
        <f t="shared" si="121"/>
        <v>11.882199999999999</v>
      </c>
      <c r="AH581" t="str">
        <f>IF(IFERROR(IF(IF(AF581="--",INDEX(D:D,MATCH(AE581,INDEX(B:B,MATCH(AE581,B:B,)+1):B11095,)+MATCH(AE581,B:B,)))=D581,VLOOKUP(AE581,B:D,3,0),IF(AF581="--",INDEX(D:D,MATCH(AE581,INDEX(B:B,MATCH(AE581,B:B,)+1):B11095,)+MATCH(AE581,B:B,)),"---")),"---")=AD581,"---",IFERROR(IF(IF(AF581="--",INDEX(D:D,MATCH(AE581,INDEX(B:B,MATCH(AE581,B:B,)+1):B11095,)+MATCH(AE581,B:B,)))=AD581,VLOOKUP(AE581,B:D,3,0),IF(AF581="--",INDEX(D:D,MATCH(AE581,INDEX(B:B,MATCH(AE581,B:B,)+1):B11095,)+MATCH(AE581,B:B,)),"---")),"---"))</f>
        <v>---</v>
      </c>
      <c r="AI581" t="str">
        <f t="shared" si="122"/>
        <v>--</v>
      </c>
      <c r="AJ581" t="str">
        <f t="shared" si="123"/>
        <v>B2B_B21_P</v>
      </c>
      <c r="AK581">
        <f t="shared" si="124"/>
        <v>2</v>
      </c>
      <c r="AL581" t="str">
        <f t="shared" si="125"/>
        <v>CL56</v>
      </c>
      <c r="AT581" t="str">
        <f t="shared" si="116"/>
        <v>B2B_B21_N</v>
      </c>
      <c r="AU581" t="str">
        <f t="shared" si="117"/>
        <v>--</v>
      </c>
    </row>
    <row r="582" spans="1:47" x14ac:dyDescent="0.25">
      <c r="A582" t="str">
        <f t="shared" ref="A582:A645" si="126">$E582&amp;"-"&amp;$F582</f>
        <v>J3-B38</v>
      </c>
      <c r="B582" t="str">
        <f t="shared" ref="B582:B645" si="127">IF(OR(E582=$A$2,E582=$B$2,E582=$C$2,E582=$D$2),"--",G582)</f>
        <v>B2B_B19_P</v>
      </c>
      <c r="C582" t="str">
        <f t="shared" ref="C582:C645" si="128">$E582&amp;"-"&amp;$G582</f>
        <v>J3-B2B_B19_P</v>
      </c>
      <c r="D582" t="str">
        <f t="shared" ref="D582:D645" si="129">A582</f>
        <v>J3-B38</v>
      </c>
      <c r="E582" t="s">
        <v>411</v>
      </c>
      <c r="F582" t="s">
        <v>267</v>
      </c>
      <c r="G582" t="s">
        <v>496</v>
      </c>
      <c r="L582" t="s">
        <v>1067</v>
      </c>
      <c r="M582" t="s">
        <v>428</v>
      </c>
      <c r="N582">
        <v>36.352400000000003</v>
      </c>
      <c r="AB582" t="str">
        <f>B2B!D579</f>
        <v>J3</v>
      </c>
      <c r="AC582" t="str">
        <f>B2B!E579</f>
        <v>B37</v>
      </c>
      <c r="AD582" t="str">
        <f t="shared" si="118"/>
        <v>J3-B37</v>
      </c>
      <c r="AE582" t="str">
        <f t="shared" si="119"/>
        <v>B2B_B21_N</v>
      </c>
      <c r="AF582" t="str">
        <f t="shared" si="120"/>
        <v>CL60</v>
      </c>
      <c r="AG582">
        <f t="shared" si="121"/>
        <v>11.9712</v>
      </c>
      <c r="AH582" t="str">
        <f>IF(IFERROR(IF(IF(AF582="--",INDEX(D:D,MATCH(AE582,INDEX(B:B,MATCH(AE582,B:B,)+1):B11096,)+MATCH(AE582,B:B,)))=D582,VLOOKUP(AE582,B:D,3,0),IF(AF582="--",INDEX(D:D,MATCH(AE582,INDEX(B:B,MATCH(AE582,B:B,)+1):B11096,)+MATCH(AE582,B:B,)),"---")),"---")=AD582,"---",IFERROR(IF(IF(AF582="--",INDEX(D:D,MATCH(AE582,INDEX(B:B,MATCH(AE582,B:B,)+1):B11096,)+MATCH(AE582,B:B,)))=AD582,VLOOKUP(AE582,B:D,3,0),IF(AF582="--",INDEX(D:D,MATCH(AE582,INDEX(B:B,MATCH(AE582,B:B,)+1):B11096,)+MATCH(AE582,B:B,)),"---")),"---"))</f>
        <v>---</v>
      </c>
      <c r="AI582" t="str">
        <f t="shared" si="122"/>
        <v>--</v>
      </c>
      <c r="AJ582" t="str">
        <f t="shared" si="123"/>
        <v>B2B_B21_N</v>
      </c>
      <c r="AK582">
        <f t="shared" si="124"/>
        <v>2</v>
      </c>
      <c r="AL582" t="str">
        <f t="shared" si="125"/>
        <v>CL60</v>
      </c>
      <c r="AT582" t="str">
        <f t="shared" ref="AT582:AT645" si="130">IF(IF(COUNTIF($AO$6:$AQ$150,B582)&gt;0,"---","--")="---",VLOOKUP(B582,$AO$6:$AQ$150,3,0),B582)</f>
        <v>B2B_B19_P</v>
      </c>
      <c r="AU582" t="str">
        <f t="shared" ref="AU582:AU645" si="131">IF(IF(COUNTIF($AO$6:$AQ$150,B582)&gt;0,"---","--")="---",VLOOKUP(B582,$AO$6:$AQ$150,2,0),"--")</f>
        <v>--</v>
      </c>
    </row>
    <row r="583" spans="1:47" x14ac:dyDescent="0.25">
      <c r="A583" t="str">
        <f t="shared" si="126"/>
        <v>J3-B39</v>
      </c>
      <c r="B583" t="str">
        <f t="shared" si="127"/>
        <v>B2B_B19_N</v>
      </c>
      <c r="C583" t="str">
        <f t="shared" si="128"/>
        <v>J3-B2B_B19_N</v>
      </c>
      <c r="D583" t="str">
        <f t="shared" si="129"/>
        <v>J3-B39</v>
      </c>
      <c r="E583" t="s">
        <v>411</v>
      </c>
      <c r="F583" t="s">
        <v>268</v>
      </c>
      <c r="G583" t="s">
        <v>494</v>
      </c>
      <c r="L583" t="s">
        <v>1068</v>
      </c>
      <c r="M583" t="s">
        <v>428</v>
      </c>
      <c r="N583">
        <v>35.291200000000003</v>
      </c>
      <c r="AB583" t="str">
        <f>B2B!D580</f>
        <v>J3</v>
      </c>
      <c r="AC583" t="str">
        <f>B2B!E580</f>
        <v>B38</v>
      </c>
      <c r="AD583" t="str">
        <f t="shared" ref="AD583:AD646" si="132">AB583&amp;"-"&amp;AC583</f>
        <v>J3-B38</v>
      </c>
      <c r="AE583" t="str">
        <f t="shared" ref="AE583:AE646" si="133">VLOOKUP(AD583,A:G,7,0)</f>
        <v>B2B_B19_P</v>
      </c>
      <c r="AF583" t="str">
        <f t="shared" ref="AF583:AF646" si="134">IF(
IF(
IFERROR(VLOOKUP(AE583,$AM$6:$AM$50,1,),1)=1,1,0),
IFERROR(VLOOKUP($F$2&amp;"-"&amp;AE583,C:G,4,0),
"--"),"---")</f>
        <v>CL51</v>
      </c>
      <c r="AG583">
        <f t="shared" ref="AG583:AG646" si="135">IF(AF583&lt;&gt;"---",VLOOKUP(AE583,L:N,3,0),"---")</f>
        <v>12.222099999999999</v>
      </c>
      <c r="AH583" t="str">
        <f>IF(IFERROR(IF(IF(AF583="--",INDEX(D:D,MATCH(AE583,INDEX(B:B,MATCH(AE583,B:B,)+1):B11097,)+MATCH(AE583,B:B,)))=D583,VLOOKUP(AE583,B:D,3,0),IF(AF583="--",INDEX(D:D,MATCH(AE583,INDEX(B:B,MATCH(AE583,B:B,)+1):B11097,)+MATCH(AE583,B:B,)),"---")),"---")=AD583,"---",IFERROR(IF(IF(AF583="--",INDEX(D:D,MATCH(AE583,INDEX(B:B,MATCH(AE583,B:B,)+1):B11097,)+MATCH(AE583,B:B,)))=AD583,VLOOKUP(AE583,B:D,3,0),IF(AF583="--",INDEX(D:D,MATCH(AE583,INDEX(B:B,MATCH(AE583,B:B,)+1):B11097,)+MATCH(AE583,B:B,)),"---")),"---"))</f>
        <v>---</v>
      </c>
      <c r="AI583" t="str">
        <f t="shared" ref="AI583:AI646" si="136">IFERROR(IF(IF(COUNTIF($AO$6:$AQ$150,AE583)&gt;0,"---","--")="---",VLOOKUP(AE583,$AO$6:$AQ$150,2,0),"--"),"---")</f>
        <v>--</v>
      </c>
      <c r="AJ583" t="str">
        <f t="shared" ref="AJ583:AJ646" si="137">IF(IF(COUNTIF($AO$6:$AQ$150,AE583)&gt;0,"---","--")="---",VLOOKUP(AE583,$AO$6:$AQ$150,3,0),AE583)</f>
        <v>B2B_B19_P</v>
      </c>
      <c r="AK583">
        <f t="shared" ref="AK583:AK646" si="138">COUNTIF(B:B,AE583)</f>
        <v>2</v>
      </c>
      <c r="AL583" t="str">
        <f t="shared" ref="AL583:AL646" si="139">IF(
IF(
IFERROR(VLOOKUP(AJ583,$AM$6:$AM$50,1,),1)=1,1,0),
IFERROR(VLOOKUP($F$2&amp;"-"&amp;AJ583,C:G,4,0),
"--"),"---")</f>
        <v>CL51</v>
      </c>
      <c r="AT583" t="str">
        <f t="shared" si="130"/>
        <v>B2B_B19_N</v>
      </c>
      <c r="AU583" t="str">
        <f t="shared" si="131"/>
        <v>--</v>
      </c>
    </row>
    <row r="584" spans="1:47" x14ac:dyDescent="0.25">
      <c r="A584" t="str">
        <f t="shared" si="126"/>
        <v>J3-B40</v>
      </c>
      <c r="B584" t="str">
        <f t="shared" si="127"/>
        <v>VCCIO_2B_B</v>
      </c>
      <c r="C584" t="str">
        <f t="shared" si="128"/>
        <v>J3-VCCIO_2B_B</v>
      </c>
      <c r="D584" t="str">
        <f t="shared" si="129"/>
        <v>J3-B40</v>
      </c>
      <c r="E584" t="s">
        <v>411</v>
      </c>
      <c r="F584" t="s">
        <v>269</v>
      </c>
      <c r="G584" t="s">
        <v>1002</v>
      </c>
      <c r="L584" t="s">
        <v>1069</v>
      </c>
      <c r="M584" t="s">
        <v>428</v>
      </c>
      <c r="N584">
        <v>35.406799999999997</v>
      </c>
      <c r="AB584" t="str">
        <f>B2B!D581</f>
        <v>J3</v>
      </c>
      <c r="AC584" t="str">
        <f>B2B!E581</f>
        <v>B39</v>
      </c>
      <c r="AD584" t="str">
        <f t="shared" si="132"/>
        <v>J3-B39</v>
      </c>
      <c r="AE584" t="str">
        <f t="shared" si="133"/>
        <v>B2B_B19_N</v>
      </c>
      <c r="AF584" t="str">
        <f t="shared" si="134"/>
        <v>CK54</v>
      </c>
      <c r="AG584">
        <f t="shared" si="135"/>
        <v>12.3431</v>
      </c>
      <c r="AH584" t="str">
        <f>IF(IFERROR(IF(IF(AF584="--",INDEX(D:D,MATCH(AE584,INDEX(B:B,MATCH(AE584,B:B,)+1):B11098,)+MATCH(AE584,B:B,)))=D584,VLOOKUP(AE584,B:D,3,0),IF(AF584="--",INDEX(D:D,MATCH(AE584,INDEX(B:B,MATCH(AE584,B:B,)+1):B11098,)+MATCH(AE584,B:B,)),"---")),"---")=AD584,"---",IFERROR(IF(IF(AF584="--",INDEX(D:D,MATCH(AE584,INDEX(B:B,MATCH(AE584,B:B,)+1):B11098,)+MATCH(AE584,B:B,)))=AD584,VLOOKUP(AE584,B:D,3,0),IF(AF584="--",INDEX(D:D,MATCH(AE584,INDEX(B:B,MATCH(AE584,B:B,)+1):B11098,)+MATCH(AE584,B:B,)),"---")),"---"))</f>
        <v>---</v>
      </c>
      <c r="AI584" t="str">
        <f t="shared" si="136"/>
        <v>--</v>
      </c>
      <c r="AJ584" t="str">
        <f t="shared" si="137"/>
        <v>B2B_B19_N</v>
      </c>
      <c r="AK584">
        <f t="shared" si="138"/>
        <v>2</v>
      </c>
      <c r="AL584" t="str">
        <f t="shared" si="139"/>
        <v>CK54</v>
      </c>
      <c r="AT584" t="str">
        <f t="shared" si="130"/>
        <v>VCCIO_2B_B</v>
      </c>
      <c r="AU584" t="str">
        <f t="shared" si="131"/>
        <v>--</v>
      </c>
    </row>
    <row r="585" spans="1:47" x14ac:dyDescent="0.25">
      <c r="A585" t="str">
        <f t="shared" si="126"/>
        <v>J3-B41</v>
      </c>
      <c r="B585" t="str">
        <f t="shared" si="127"/>
        <v>B2B_B18_P</v>
      </c>
      <c r="C585" t="str">
        <f t="shared" si="128"/>
        <v>J3-B2B_B18_P</v>
      </c>
      <c r="D585" t="str">
        <f t="shared" si="129"/>
        <v>J3-B41</v>
      </c>
      <c r="E585" t="s">
        <v>411</v>
      </c>
      <c r="F585" t="s">
        <v>270</v>
      </c>
      <c r="G585" t="s">
        <v>492</v>
      </c>
      <c r="L585" t="s">
        <v>1070</v>
      </c>
      <c r="M585" t="s">
        <v>428</v>
      </c>
      <c r="N585">
        <v>35.544899999999998</v>
      </c>
      <c r="AB585" t="str">
        <f>B2B!D582</f>
        <v>J3</v>
      </c>
      <c r="AC585" t="str">
        <f>B2B!E582</f>
        <v>B40</v>
      </c>
      <c r="AD585" t="str">
        <f t="shared" si="132"/>
        <v>J3-B40</v>
      </c>
      <c r="AE585" t="str">
        <f t="shared" si="133"/>
        <v>VCCIO_2B_B</v>
      </c>
      <c r="AF585" t="str">
        <f t="shared" si="134"/>
        <v>BC53</v>
      </c>
      <c r="AG585">
        <f t="shared" si="135"/>
        <v>10.533200000000001</v>
      </c>
      <c r="AH585" t="str">
        <f>IF(IFERROR(IF(IF(AF585="--",INDEX(D:D,MATCH(AE585,INDEX(B:B,MATCH(AE585,B:B,)+1):B11099,)+MATCH(AE585,B:B,)))=D585,VLOOKUP(AE585,B:D,3,0),IF(AF585="--",INDEX(D:D,MATCH(AE585,INDEX(B:B,MATCH(AE585,B:B,)+1):B11099,)+MATCH(AE585,B:B,)),"---")),"---")=AD585,"---",IFERROR(IF(IF(AF585="--",INDEX(D:D,MATCH(AE585,INDEX(B:B,MATCH(AE585,B:B,)+1):B11099,)+MATCH(AE585,B:B,)))=AD585,VLOOKUP(AE585,B:D,3,0),IF(AF585="--",INDEX(D:D,MATCH(AE585,INDEX(B:B,MATCH(AE585,B:B,)+1):B11099,)+MATCH(AE585,B:B,)),"---")),"---"))</f>
        <v>---</v>
      </c>
      <c r="AI585" t="str">
        <f t="shared" si="136"/>
        <v>--</v>
      </c>
      <c r="AJ585" t="str">
        <f t="shared" si="137"/>
        <v>VCCIO_2B_B</v>
      </c>
      <c r="AK585">
        <f t="shared" si="138"/>
        <v>7</v>
      </c>
      <c r="AL585" t="str">
        <f t="shared" si="139"/>
        <v>BC53</v>
      </c>
      <c r="AT585" t="str">
        <f t="shared" si="130"/>
        <v>B2B_B18_P</v>
      </c>
      <c r="AU585" t="str">
        <f t="shared" si="131"/>
        <v>--</v>
      </c>
    </row>
    <row r="586" spans="1:47" x14ac:dyDescent="0.25">
      <c r="A586" t="str">
        <f t="shared" si="126"/>
        <v>J3-B42</v>
      </c>
      <c r="B586" t="str">
        <f t="shared" si="127"/>
        <v>B2B_B18_N</v>
      </c>
      <c r="C586" t="str">
        <f t="shared" si="128"/>
        <v>J3-B2B_B18_N</v>
      </c>
      <c r="D586" t="str">
        <f t="shared" si="129"/>
        <v>J3-B42</v>
      </c>
      <c r="E586" t="s">
        <v>411</v>
      </c>
      <c r="F586" t="s">
        <v>271</v>
      </c>
      <c r="G586" t="s">
        <v>490</v>
      </c>
      <c r="L586" t="s">
        <v>1071</v>
      </c>
      <c r="M586" t="s">
        <v>428</v>
      </c>
      <c r="N586">
        <v>35.401000000000003</v>
      </c>
      <c r="AB586" t="str">
        <f>B2B!D583</f>
        <v>J3</v>
      </c>
      <c r="AC586" t="str">
        <f>B2B!E583</f>
        <v>B41</v>
      </c>
      <c r="AD586" t="str">
        <f t="shared" si="132"/>
        <v>J3-B41</v>
      </c>
      <c r="AE586" t="str">
        <f t="shared" si="133"/>
        <v>B2B_B18_P</v>
      </c>
      <c r="AF586" t="str">
        <f t="shared" si="134"/>
        <v>CL42</v>
      </c>
      <c r="AG586">
        <f t="shared" si="135"/>
        <v>11.9003</v>
      </c>
      <c r="AH586" t="str">
        <f>IF(IFERROR(IF(IF(AF586="--",INDEX(D:D,MATCH(AE586,INDEX(B:B,MATCH(AE586,B:B,)+1):B11100,)+MATCH(AE586,B:B,)))=D586,VLOOKUP(AE586,B:D,3,0),IF(AF586="--",INDEX(D:D,MATCH(AE586,INDEX(B:B,MATCH(AE586,B:B,)+1):B11100,)+MATCH(AE586,B:B,)),"---")),"---")=AD586,"---",IFERROR(IF(IF(AF586="--",INDEX(D:D,MATCH(AE586,INDEX(B:B,MATCH(AE586,B:B,)+1):B11100,)+MATCH(AE586,B:B,)))=AD586,VLOOKUP(AE586,B:D,3,0),IF(AF586="--",INDEX(D:D,MATCH(AE586,INDEX(B:B,MATCH(AE586,B:B,)+1):B11100,)+MATCH(AE586,B:B,)),"---")),"---"))</f>
        <v>---</v>
      </c>
      <c r="AI586" t="str">
        <f t="shared" si="136"/>
        <v>--</v>
      </c>
      <c r="AJ586" t="str">
        <f t="shared" si="137"/>
        <v>B2B_B18_P</v>
      </c>
      <c r="AK586">
        <f t="shared" si="138"/>
        <v>2</v>
      </c>
      <c r="AL586" t="str">
        <f t="shared" si="139"/>
        <v>CL42</v>
      </c>
      <c r="AT586" t="str">
        <f t="shared" si="130"/>
        <v>B2B_B18_N</v>
      </c>
      <c r="AU586" t="str">
        <f t="shared" si="131"/>
        <v>--</v>
      </c>
    </row>
    <row r="587" spans="1:47" x14ac:dyDescent="0.25">
      <c r="A587" t="str">
        <f t="shared" si="126"/>
        <v>J3-B43</v>
      </c>
      <c r="B587" t="str">
        <f t="shared" si="127"/>
        <v>B2B_B15_P</v>
      </c>
      <c r="C587" t="str">
        <f t="shared" si="128"/>
        <v>J3-B2B_B15_P</v>
      </c>
      <c r="D587" t="str">
        <f t="shared" si="129"/>
        <v>J3-B43</v>
      </c>
      <c r="E587" t="s">
        <v>411</v>
      </c>
      <c r="F587" t="s">
        <v>272</v>
      </c>
      <c r="G587" t="s">
        <v>481</v>
      </c>
      <c r="L587" t="s">
        <v>1072</v>
      </c>
      <c r="M587" t="s">
        <v>428</v>
      </c>
      <c r="N587">
        <v>33.843699999999998</v>
      </c>
      <c r="AB587" t="str">
        <f>B2B!D584</f>
        <v>J3</v>
      </c>
      <c r="AC587" t="str">
        <f>B2B!E584</f>
        <v>B42</v>
      </c>
      <c r="AD587" t="str">
        <f t="shared" si="132"/>
        <v>J3-B42</v>
      </c>
      <c r="AE587" t="str">
        <f t="shared" si="133"/>
        <v>B2B_B18_N</v>
      </c>
      <c r="AF587" t="str">
        <f t="shared" si="134"/>
        <v>CK45</v>
      </c>
      <c r="AG587">
        <f t="shared" si="135"/>
        <v>12.0939</v>
      </c>
      <c r="AH587" t="str">
        <f>IF(IFERROR(IF(IF(AF587="--",INDEX(D:D,MATCH(AE587,INDEX(B:B,MATCH(AE587,B:B,)+1):B11101,)+MATCH(AE587,B:B,)))=D587,VLOOKUP(AE587,B:D,3,0),IF(AF587="--",INDEX(D:D,MATCH(AE587,INDEX(B:B,MATCH(AE587,B:B,)+1):B11101,)+MATCH(AE587,B:B,)),"---")),"---")=AD587,"---",IFERROR(IF(IF(AF587="--",INDEX(D:D,MATCH(AE587,INDEX(B:B,MATCH(AE587,B:B,)+1):B11101,)+MATCH(AE587,B:B,)))=AD587,VLOOKUP(AE587,B:D,3,0),IF(AF587="--",INDEX(D:D,MATCH(AE587,INDEX(B:B,MATCH(AE587,B:B,)+1):B11101,)+MATCH(AE587,B:B,)),"---")),"---"))</f>
        <v>---</v>
      </c>
      <c r="AI587" t="str">
        <f t="shared" si="136"/>
        <v>--</v>
      </c>
      <c r="AJ587" t="str">
        <f t="shared" si="137"/>
        <v>B2B_B18_N</v>
      </c>
      <c r="AK587">
        <f t="shared" si="138"/>
        <v>2</v>
      </c>
      <c r="AL587" t="str">
        <f t="shared" si="139"/>
        <v>CK45</v>
      </c>
      <c r="AT587" t="str">
        <f t="shared" si="130"/>
        <v>B2B_B15_P</v>
      </c>
      <c r="AU587" t="str">
        <f t="shared" si="131"/>
        <v>--</v>
      </c>
    </row>
    <row r="588" spans="1:47" x14ac:dyDescent="0.25">
      <c r="A588" t="str">
        <f t="shared" si="126"/>
        <v>J3-B44</v>
      </c>
      <c r="B588" t="str">
        <f t="shared" si="127"/>
        <v>B2B_B15_N</v>
      </c>
      <c r="C588" t="str">
        <f t="shared" si="128"/>
        <v>J3-B2B_B15_N</v>
      </c>
      <c r="D588" t="str">
        <f t="shared" si="129"/>
        <v>J3-B44</v>
      </c>
      <c r="E588" t="s">
        <v>411</v>
      </c>
      <c r="F588" t="s">
        <v>273</v>
      </c>
      <c r="G588" t="s">
        <v>480</v>
      </c>
      <c r="L588" t="s">
        <v>1073</v>
      </c>
      <c r="M588" t="s">
        <v>428</v>
      </c>
      <c r="N588">
        <v>36.527900000000002</v>
      </c>
      <c r="AB588" t="str">
        <f>B2B!D585</f>
        <v>J3</v>
      </c>
      <c r="AC588" t="str">
        <f>B2B!E585</f>
        <v>B43</v>
      </c>
      <c r="AD588" t="str">
        <f t="shared" si="132"/>
        <v>J3-B43</v>
      </c>
      <c r="AE588" t="str">
        <f t="shared" si="133"/>
        <v>B2B_B15_P</v>
      </c>
      <c r="AF588" t="str">
        <f t="shared" si="134"/>
        <v>CK35</v>
      </c>
      <c r="AG588">
        <f t="shared" si="135"/>
        <v>12.829800000000001</v>
      </c>
      <c r="AH588" t="str">
        <f>IF(IFERROR(IF(IF(AF588="--",INDEX(D:D,MATCH(AE588,INDEX(B:B,MATCH(AE588,B:B,)+1):B11102,)+MATCH(AE588,B:B,)))=D588,VLOOKUP(AE588,B:D,3,0),IF(AF588="--",INDEX(D:D,MATCH(AE588,INDEX(B:B,MATCH(AE588,B:B,)+1):B11102,)+MATCH(AE588,B:B,)),"---")),"---")=AD588,"---",IFERROR(IF(IF(AF588="--",INDEX(D:D,MATCH(AE588,INDEX(B:B,MATCH(AE588,B:B,)+1):B11102,)+MATCH(AE588,B:B,)))=AD588,VLOOKUP(AE588,B:D,3,0),IF(AF588="--",INDEX(D:D,MATCH(AE588,INDEX(B:B,MATCH(AE588,B:B,)+1):B11102,)+MATCH(AE588,B:B,)),"---")),"---"))</f>
        <v>---</v>
      </c>
      <c r="AI588" t="str">
        <f t="shared" si="136"/>
        <v>--</v>
      </c>
      <c r="AJ588" t="str">
        <f t="shared" si="137"/>
        <v>B2B_B15_P</v>
      </c>
      <c r="AK588">
        <f t="shared" si="138"/>
        <v>2</v>
      </c>
      <c r="AL588" t="str">
        <f t="shared" si="139"/>
        <v>CK35</v>
      </c>
      <c r="AT588" t="str">
        <f t="shared" si="130"/>
        <v>B2B_B15_N</v>
      </c>
      <c r="AU588" t="str">
        <f t="shared" si="131"/>
        <v>--</v>
      </c>
    </row>
    <row r="589" spans="1:47" x14ac:dyDescent="0.25">
      <c r="A589" t="str">
        <f t="shared" si="126"/>
        <v>J3-B45</v>
      </c>
      <c r="B589" t="str">
        <f t="shared" si="127"/>
        <v>B2B_B14_P</v>
      </c>
      <c r="C589" t="str">
        <f t="shared" si="128"/>
        <v>J3-B2B_B14_P</v>
      </c>
      <c r="D589" t="str">
        <f t="shared" si="129"/>
        <v>J3-B45</v>
      </c>
      <c r="E589" t="s">
        <v>411</v>
      </c>
      <c r="F589" t="s">
        <v>274</v>
      </c>
      <c r="G589" t="s">
        <v>478</v>
      </c>
      <c r="L589" t="s">
        <v>1074</v>
      </c>
      <c r="M589" t="s">
        <v>428</v>
      </c>
      <c r="N589">
        <v>36.670299999999997</v>
      </c>
      <c r="AB589" t="str">
        <f>B2B!D586</f>
        <v>J3</v>
      </c>
      <c r="AC589" t="str">
        <f>B2B!E586</f>
        <v>B44</v>
      </c>
      <c r="AD589" t="str">
        <f t="shared" si="132"/>
        <v>J3-B44</v>
      </c>
      <c r="AE589" t="str">
        <f t="shared" si="133"/>
        <v>B2B_B15_N</v>
      </c>
      <c r="AF589" t="str">
        <f t="shared" si="134"/>
        <v>CL35</v>
      </c>
      <c r="AG589">
        <f t="shared" si="135"/>
        <v>12.823600000000001</v>
      </c>
      <c r="AH589" t="str">
        <f>IF(IFERROR(IF(IF(AF589="--",INDEX(D:D,MATCH(AE589,INDEX(B:B,MATCH(AE589,B:B,)+1):B11103,)+MATCH(AE589,B:B,)))=D589,VLOOKUP(AE589,B:D,3,0),IF(AF589="--",INDEX(D:D,MATCH(AE589,INDEX(B:B,MATCH(AE589,B:B,)+1):B11103,)+MATCH(AE589,B:B,)),"---")),"---")=AD589,"---",IFERROR(IF(IF(AF589="--",INDEX(D:D,MATCH(AE589,INDEX(B:B,MATCH(AE589,B:B,)+1):B11103,)+MATCH(AE589,B:B,)))=AD589,VLOOKUP(AE589,B:D,3,0),IF(AF589="--",INDEX(D:D,MATCH(AE589,INDEX(B:B,MATCH(AE589,B:B,)+1):B11103,)+MATCH(AE589,B:B,)),"---")),"---"))</f>
        <v>---</v>
      </c>
      <c r="AI589" t="str">
        <f t="shared" si="136"/>
        <v>--</v>
      </c>
      <c r="AJ589" t="str">
        <f t="shared" si="137"/>
        <v>B2B_B15_N</v>
      </c>
      <c r="AK589">
        <f t="shared" si="138"/>
        <v>2</v>
      </c>
      <c r="AL589" t="str">
        <f t="shared" si="139"/>
        <v>CL35</v>
      </c>
      <c r="AT589" t="str">
        <f t="shared" si="130"/>
        <v>B2B_B14_P</v>
      </c>
      <c r="AU589" t="str">
        <f t="shared" si="131"/>
        <v>--</v>
      </c>
    </row>
    <row r="590" spans="1:47" x14ac:dyDescent="0.25">
      <c r="A590" t="str">
        <f t="shared" si="126"/>
        <v>J3-B46</v>
      </c>
      <c r="B590" t="str">
        <f t="shared" si="127"/>
        <v>B2B_B14_N</v>
      </c>
      <c r="C590" t="str">
        <f t="shared" si="128"/>
        <v>J3-B2B_B14_N</v>
      </c>
      <c r="D590" t="str">
        <f t="shared" si="129"/>
        <v>J3-B46</v>
      </c>
      <c r="E590" t="s">
        <v>411</v>
      </c>
      <c r="F590" t="s">
        <v>275</v>
      </c>
      <c r="G590" t="s">
        <v>476</v>
      </c>
      <c r="L590" t="s">
        <v>1075</v>
      </c>
      <c r="M590" t="s">
        <v>428</v>
      </c>
      <c r="N590">
        <v>30.042300000000001</v>
      </c>
      <c r="AB590" t="str">
        <f>B2B!D587</f>
        <v>J3</v>
      </c>
      <c r="AC590" t="str">
        <f>B2B!E587</f>
        <v>B45</v>
      </c>
      <c r="AD590" t="str">
        <f t="shared" si="132"/>
        <v>J3-B45</v>
      </c>
      <c r="AE590" t="str">
        <f t="shared" si="133"/>
        <v>B2B_B14_P</v>
      </c>
      <c r="AF590" t="str">
        <f t="shared" si="134"/>
        <v>CK33</v>
      </c>
      <c r="AG590">
        <f t="shared" si="135"/>
        <v>12.230499999999999</v>
      </c>
      <c r="AH590" t="str">
        <f>IF(IFERROR(IF(IF(AF590="--",INDEX(D:D,MATCH(AE590,INDEX(B:B,MATCH(AE590,B:B,)+1):B11104,)+MATCH(AE590,B:B,)))=D590,VLOOKUP(AE590,B:D,3,0),IF(AF590="--",INDEX(D:D,MATCH(AE590,INDEX(B:B,MATCH(AE590,B:B,)+1):B11104,)+MATCH(AE590,B:B,)),"---")),"---")=AD590,"---",IFERROR(IF(IF(AF590="--",INDEX(D:D,MATCH(AE590,INDEX(B:B,MATCH(AE590,B:B,)+1):B11104,)+MATCH(AE590,B:B,)))=AD590,VLOOKUP(AE590,B:D,3,0),IF(AF590="--",INDEX(D:D,MATCH(AE590,INDEX(B:B,MATCH(AE590,B:B,)+1):B11104,)+MATCH(AE590,B:B,)),"---")),"---"))</f>
        <v>---</v>
      </c>
      <c r="AI590" t="str">
        <f t="shared" si="136"/>
        <v>--</v>
      </c>
      <c r="AJ590" t="str">
        <f t="shared" si="137"/>
        <v>B2B_B14_P</v>
      </c>
      <c r="AK590">
        <f t="shared" si="138"/>
        <v>2</v>
      </c>
      <c r="AL590" t="str">
        <f t="shared" si="139"/>
        <v>CK33</v>
      </c>
      <c r="AT590" t="str">
        <f t="shared" si="130"/>
        <v>B2B_B14_N</v>
      </c>
      <c r="AU590" t="str">
        <f t="shared" si="131"/>
        <v>--</v>
      </c>
    </row>
    <row r="591" spans="1:47" x14ac:dyDescent="0.25">
      <c r="A591" t="str">
        <f t="shared" si="126"/>
        <v>J3-B47</v>
      </c>
      <c r="B591" t="str">
        <f t="shared" si="127"/>
        <v>GND</v>
      </c>
      <c r="C591" t="str">
        <f t="shared" si="128"/>
        <v>J3-GND</v>
      </c>
      <c r="D591" t="str">
        <f t="shared" si="129"/>
        <v>J3-B47</v>
      </c>
      <c r="E591" t="s">
        <v>411</v>
      </c>
      <c r="F591" t="s">
        <v>276</v>
      </c>
      <c r="G591" t="s">
        <v>433</v>
      </c>
      <c r="L591" t="s">
        <v>1076</v>
      </c>
      <c r="M591" t="s">
        <v>428</v>
      </c>
      <c r="N591">
        <v>30.223600000000001</v>
      </c>
      <c r="AB591" t="str">
        <f>B2B!D588</f>
        <v>J3</v>
      </c>
      <c r="AC591" t="str">
        <f>B2B!E588</f>
        <v>B46</v>
      </c>
      <c r="AD591" t="str">
        <f t="shared" si="132"/>
        <v>J3-B46</v>
      </c>
      <c r="AE591" t="str">
        <f t="shared" si="133"/>
        <v>B2B_B14_N</v>
      </c>
      <c r="AF591" t="str">
        <f t="shared" si="134"/>
        <v>CL30</v>
      </c>
      <c r="AG591">
        <f t="shared" si="135"/>
        <v>12.212999999999999</v>
      </c>
      <c r="AH591" t="str">
        <f>IF(IFERROR(IF(IF(AF591="--",INDEX(D:D,MATCH(AE591,INDEX(B:B,MATCH(AE591,B:B,)+1):B11105,)+MATCH(AE591,B:B,)))=D591,VLOOKUP(AE591,B:D,3,0),IF(AF591="--",INDEX(D:D,MATCH(AE591,INDEX(B:B,MATCH(AE591,B:B,)+1):B11105,)+MATCH(AE591,B:B,)),"---")),"---")=AD591,"---",IFERROR(IF(IF(AF591="--",INDEX(D:D,MATCH(AE591,INDEX(B:B,MATCH(AE591,B:B,)+1):B11105,)+MATCH(AE591,B:B,)))=AD591,VLOOKUP(AE591,B:D,3,0),IF(AF591="--",INDEX(D:D,MATCH(AE591,INDEX(B:B,MATCH(AE591,B:B,)+1):B11105,)+MATCH(AE591,B:B,)),"---")),"---"))</f>
        <v>---</v>
      </c>
      <c r="AI591" t="str">
        <f t="shared" si="136"/>
        <v>--</v>
      </c>
      <c r="AJ591" t="str">
        <f t="shared" si="137"/>
        <v>B2B_B14_N</v>
      </c>
      <c r="AK591">
        <f t="shared" si="138"/>
        <v>2</v>
      </c>
      <c r="AL591" t="str">
        <f t="shared" si="139"/>
        <v>CL30</v>
      </c>
      <c r="AT591" t="str">
        <f t="shared" si="130"/>
        <v>GND</v>
      </c>
      <c r="AU591" t="str">
        <f t="shared" si="131"/>
        <v>--</v>
      </c>
    </row>
    <row r="592" spans="1:47" x14ac:dyDescent="0.25">
      <c r="A592" t="str">
        <f t="shared" si="126"/>
        <v>J3-B48</v>
      </c>
      <c r="B592" t="str">
        <f t="shared" si="127"/>
        <v>B2B_T21_P</v>
      </c>
      <c r="C592" t="str">
        <f t="shared" si="128"/>
        <v>J3-B2B_T21_P</v>
      </c>
      <c r="D592" t="str">
        <f t="shared" si="129"/>
        <v>J3-B48</v>
      </c>
      <c r="E592" t="s">
        <v>411</v>
      </c>
      <c r="F592" t="s">
        <v>277</v>
      </c>
      <c r="G592" t="s">
        <v>585</v>
      </c>
      <c r="L592" t="s">
        <v>1077</v>
      </c>
      <c r="M592" t="s">
        <v>428</v>
      </c>
      <c r="N592">
        <v>37.7821</v>
      </c>
      <c r="AB592" t="str">
        <f>B2B!D589</f>
        <v>J3</v>
      </c>
      <c r="AC592" t="str">
        <f>B2B!E589</f>
        <v>B47</v>
      </c>
      <c r="AD592" t="str">
        <f t="shared" si="132"/>
        <v>J3-B47</v>
      </c>
      <c r="AE592" t="str">
        <f t="shared" si="133"/>
        <v>GND</v>
      </c>
      <c r="AF592" t="str">
        <f t="shared" si="134"/>
        <v>---</v>
      </c>
      <c r="AG592" t="str">
        <f t="shared" si="135"/>
        <v>---</v>
      </c>
      <c r="AH592" t="str">
        <f>IF(IFERROR(IF(IF(AF592="--",INDEX(D:D,MATCH(AE592,INDEX(B:B,MATCH(AE592,B:B,)+1):B11106,)+MATCH(AE592,B:B,)))=D592,VLOOKUP(AE592,B:D,3,0),IF(AF592="--",INDEX(D:D,MATCH(AE592,INDEX(B:B,MATCH(AE592,B:B,)+1):B11106,)+MATCH(AE592,B:B,)),"---")),"---")=AD592,"---",IFERROR(IF(IF(AF592="--",INDEX(D:D,MATCH(AE592,INDEX(B:B,MATCH(AE592,B:B,)+1):B11106,)+MATCH(AE592,B:B,)))=AD592,VLOOKUP(AE592,B:D,3,0),IF(AF592="--",INDEX(D:D,MATCH(AE592,INDEX(B:B,MATCH(AE592,B:B,)+1):B11106,)+MATCH(AE592,B:B,)),"---")),"---"))</f>
        <v>---</v>
      </c>
      <c r="AI592" t="str">
        <f t="shared" si="136"/>
        <v>--</v>
      </c>
      <c r="AJ592" t="str">
        <f t="shared" si="137"/>
        <v>GND</v>
      </c>
      <c r="AK592">
        <f t="shared" si="138"/>
        <v>1320</v>
      </c>
      <c r="AL592" t="str">
        <f t="shared" si="139"/>
        <v>---</v>
      </c>
      <c r="AT592" t="str">
        <f t="shared" si="130"/>
        <v>B2B_T21_P</v>
      </c>
      <c r="AU592" t="str">
        <f t="shared" si="131"/>
        <v>--</v>
      </c>
    </row>
    <row r="593" spans="1:47" x14ac:dyDescent="0.25">
      <c r="A593" t="str">
        <f t="shared" si="126"/>
        <v>J3-B49</v>
      </c>
      <c r="B593" t="str">
        <f t="shared" si="127"/>
        <v>B2B_T21_N</v>
      </c>
      <c r="C593" t="str">
        <f t="shared" si="128"/>
        <v>J3-B2B_T21_N</v>
      </c>
      <c r="D593" t="str">
        <f t="shared" si="129"/>
        <v>J3-B49</v>
      </c>
      <c r="E593" t="s">
        <v>411</v>
      </c>
      <c r="F593" t="s">
        <v>278</v>
      </c>
      <c r="G593" t="s">
        <v>583</v>
      </c>
      <c r="L593" t="s">
        <v>1078</v>
      </c>
      <c r="M593" t="s">
        <v>428</v>
      </c>
      <c r="N593">
        <v>37.7423</v>
      </c>
      <c r="AB593" t="str">
        <f>B2B!D590</f>
        <v>J3</v>
      </c>
      <c r="AC593" t="str">
        <f>B2B!E590</f>
        <v>B48</v>
      </c>
      <c r="AD593" t="str">
        <f t="shared" si="132"/>
        <v>J3-B48</v>
      </c>
      <c r="AE593" t="str">
        <f t="shared" si="133"/>
        <v>B2B_T21_P</v>
      </c>
      <c r="AF593" t="str">
        <f t="shared" si="134"/>
        <v>BP41</v>
      </c>
      <c r="AG593">
        <f t="shared" si="135"/>
        <v>25.151900000000001</v>
      </c>
      <c r="AH593" t="str">
        <f>IF(IFERROR(IF(IF(AF593="--",INDEX(D:D,MATCH(AE593,INDEX(B:B,MATCH(AE593,B:B,)+1):B11107,)+MATCH(AE593,B:B,)))=D593,VLOOKUP(AE593,B:D,3,0),IF(AF593="--",INDEX(D:D,MATCH(AE593,INDEX(B:B,MATCH(AE593,B:B,)+1):B11107,)+MATCH(AE593,B:B,)),"---")),"---")=AD593,"---",IFERROR(IF(IF(AF593="--",INDEX(D:D,MATCH(AE593,INDEX(B:B,MATCH(AE593,B:B,)+1):B11107,)+MATCH(AE593,B:B,)))=AD593,VLOOKUP(AE593,B:D,3,0),IF(AF593="--",INDEX(D:D,MATCH(AE593,INDEX(B:B,MATCH(AE593,B:B,)+1):B11107,)+MATCH(AE593,B:B,)),"---")),"---"))</f>
        <v>---</v>
      </c>
      <c r="AI593" t="str">
        <f t="shared" si="136"/>
        <v>--</v>
      </c>
      <c r="AJ593" t="str">
        <f t="shared" si="137"/>
        <v>B2B_T21_P</v>
      </c>
      <c r="AK593">
        <f t="shared" si="138"/>
        <v>2</v>
      </c>
      <c r="AL593" t="str">
        <f t="shared" si="139"/>
        <v>BP41</v>
      </c>
      <c r="AT593" t="str">
        <f t="shared" si="130"/>
        <v>B2B_T21_N</v>
      </c>
      <c r="AU593" t="str">
        <f t="shared" si="131"/>
        <v>--</v>
      </c>
    </row>
    <row r="594" spans="1:47" x14ac:dyDescent="0.25">
      <c r="A594" t="str">
        <f t="shared" si="126"/>
        <v>J3-B50</v>
      </c>
      <c r="B594" t="str">
        <f t="shared" si="127"/>
        <v>B2B_T20_P</v>
      </c>
      <c r="C594" t="str">
        <f t="shared" si="128"/>
        <v>J3-B2B_T20_P</v>
      </c>
      <c r="D594" t="str">
        <f t="shared" si="129"/>
        <v>J3-B50</v>
      </c>
      <c r="E594" t="s">
        <v>411</v>
      </c>
      <c r="F594" t="s">
        <v>279</v>
      </c>
      <c r="G594" t="s">
        <v>581</v>
      </c>
      <c r="L594" t="s">
        <v>1079</v>
      </c>
      <c r="M594" t="s">
        <v>428</v>
      </c>
      <c r="N594">
        <v>15.3109</v>
      </c>
      <c r="AB594" t="str">
        <f>B2B!D591</f>
        <v>J3</v>
      </c>
      <c r="AC594" t="str">
        <f>B2B!E591</f>
        <v>B49</v>
      </c>
      <c r="AD594" t="str">
        <f t="shared" si="132"/>
        <v>J3-B49</v>
      </c>
      <c r="AE594" t="str">
        <f t="shared" si="133"/>
        <v>B2B_T21_N</v>
      </c>
      <c r="AF594" t="str">
        <f t="shared" si="134"/>
        <v>BM41</v>
      </c>
      <c r="AG594">
        <f t="shared" si="135"/>
        <v>25.0472</v>
      </c>
      <c r="AH594" t="str">
        <f>IF(IFERROR(IF(IF(AF594="--",INDEX(D:D,MATCH(AE594,INDEX(B:B,MATCH(AE594,B:B,)+1):B11108,)+MATCH(AE594,B:B,)))=D594,VLOOKUP(AE594,B:D,3,0),IF(AF594="--",INDEX(D:D,MATCH(AE594,INDEX(B:B,MATCH(AE594,B:B,)+1):B11108,)+MATCH(AE594,B:B,)),"---")),"---")=AD594,"---",IFERROR(IF(IF(AF594="--",INDEX(D:D,MATCH(AE594,INDEX(B:B,MATCH(AE594,B:B,)+1):B11108,)+MATCH(AE594,B:B,)))=AD594,VLOOKUP(AE594,B:D,3,0),IF(AF594="--",INDEX(D:D,MATCH(AE594,INDEX(B:B,MATCH(AE594,B:B,)+1):B11108,)+MATCH(AE594,B:B,)),"---")),"---"))</f>
        <v>---</v>
      </c>
      <c r="AI594" t="str">
        <f t="shared" si="136"/>
        <v>--</v>
      </c>
      <c r="AJ594" t="str">
        <f t="shared" si="137"/>
        <v>B2B_T21_N</v>
      </c>
      <c r="AK594">
        <f t="shared" si="138"/>
        <v>2</v>
      </c>
      <c r="AL594" t="str">
        <f t="shared" si="139"/>
        <v>BM41</v>
      </c>
      <c r="AT594" t="str">
        <f t="shared" si="130"/>
        <v>B2B_T20_P</v>
      </c>
      <c r="AU594" t="str">
        <f t="shared" si="131"/>
        <v>--</v>
      </c>
    </row>
    <row r="595" spans="1:47" x14ac:dyDescent="0.25">
      <c r="A595" t="str">
        <f t="shared" si="126"/>
        <v>J3-B51</v>
      </c>
      <c r="B595" t="str">
        <f t="shared" si="127"/>
        <v>B2B_T20_N</v>
      </c>
      <c r="C595" t="str">
        <f t="shared" si="128"/>
        <v>J3-B2B_T20_N</v>
      </c>
      <c r="D595" t="str">
        <f t="shared" si="129"/>
        <v>J3-B51</v>
      </c>
      <c r="E595" t="s">
        <v>411</v>
      </c>
      <c r="F595" t="s">
        <v>280</v>
      </c>
      <c r="G595" t="s">
        <v>580</v>
      </c>
      <c r="L595" t="s">
        <v>1080</v>
      </c>
      <c r="M595" t="s">
        <v>428</v>
      </c>
      <c r="N595">
        <v>14.817299999999999</v>
      </c>
      <c r="AB595" t="str">
        <f>B2B!D592</f>
        <v>J3</v>
      </c>
      <c r="AC595" t="str">
        <f>B2B!E592</f>
        <v>B50</v>
      </c>
      <c r="AD595" t="str">
        <f t="shared" si="132"/>
        <v>J3-B50</v>
      </c>
      <c r="AE595" t="str">
        <f t="shared" si="133"/>
        <v>B2B_T20_P</v>
      </c>
      <c r="AF595" t="str">
        <f t="shared" si="134"/>
        <v>BH38</v>
      </c>
      <c r="AG595">
        <f t="shared" si="135"/>
        <v>24.406400000000001</v>
      </c>
      <c r="AH595" t="str">
        <f>IF(IFERROR(IF(IF(AF595="--",INDEX(D:D,MATCH(AE595,INDEX(B:B,MATCH(AE595,B:B,)+1):B11109,)+MATCH(AE595,B:B,)))=D595,VLOOKUP(AE595,B:D,3,0),IF(AF595="--",INDEX(D:D,MATCH(AE595,INDEX(B:B,MATCH(AE595,B:B,)+1):B11109,)+MATCH(AE595,B:B,)),"---")),"---")=AD595,"---",IFERROR(IF(IF(AF595="--",INDEX(D:D,MATCH(AE595,INDEX(B:B,MATCH(AE595,B:B,)+1):B11109,)+MATCH(AE595,B:B,)))=AD595,VLOOKUP(AE595,B:D,3,0),IF(AF595="--",INDEX(D:D,MATCH(AE595,INDEX(B:B,MATCH(AE595,B:B,)+1):B11109,)+MATCH(AE595,B:B,)),"---")),"---"))</f>
        <v>---</v>
      </c>
      <c r="AI595" t="str">
        <f t="shared" si="136"/>
        <v>--</v>
      </c>
      <c r="AJ595" t="str">
        <f t="shared" si="137"/>
        <v>B2B_T20_P</v>
      </c>
      <c r="AK595">
        <f t="shared" si="138"/>
        <v>2</v>
      </c>
      <c r="AL595" t="str">
        <f t="shared" si="139"/>
        <v>BH38</v>
      </c>
      <c r="AT595" t="str">
        <f t="shared" si="130"/>
        <v>B2B_T20_N</v>
      </c>
      <c r="AU595" t="str">
        <f t="shared" si="131"/>
        <v>--</v>
      </c>
    </row>
    <row r="596" spans="1:47" x14ac:dyDescent="0.25">
      <c r="A596" t="str">
        <f t="shared" si="126"/>
        <v>J3-B52</v>
      </c>
      <c r="B596" t="str">
        <f t="shared" si="127"/>
        <v>B2B_T19_P</v>
      </c>
      <c r="C596" t="str">
        <f t="shared" si="128"/>
        <v>J3-B2B_T19_P</v>
      </c>
      <c r="D596" t="str">
        <f t="shared" si="129"/>
        <v>J3-B52</v>
      </c>
      <c r="E596" t="s">
        <v>411</v>
      </c>
      <c r="F596" t="s">
        <v>281</v>
      </c>
      <c r="G596" t="s">
        <v>575</v>
      </c>
      <c r="L596" t="s">
        <v>1081</v>
      </c>
      <c r="M596" t="s">
        <v>428</v>
      </c>
      <c r="N596">
        <v>30.7561</v>
      </c>
      <c r="AB596" t="str">
        <f>B2B!D593</f>
        <v>J3</v>
      </c>
      <c r="AC596" t="str">
        <f>B2B!E593</f>
        <v>B51</v>
      </c>
      <c r="AD596" t="str">
        <f t="shared" si="132"/>
        <v>J3-B51</v>
      </c>
      <c r="AE596" t="str">
        <f t="shared" si="133"/>
        <v>B2B_T20_N</v>
      </c>
      <c r="AF596" t="str">
        <f t="shared" si="134"/>
        <v>BH41</v>
      </c>
      <c r="AG596">
        <f t="shared" si="135"/>
        <v>24.408799999999999</v>
      </c>
      <c r="AH596" t="str">
        <f>IF(IFERROR(IF(IF(AF596="--",INDEX(D:D,MATCH(AE596,INDEX(B:B,MATCH(AE596,B:B,)+1):B11110,)+MATCH(AE596,B:B,)))=D596,VLOOKUP(AE596,B:D,3,0),IF(AF596="--",INDEX(D:D,MATCH(AE596,INDEX(B:B,MATCH(AE596,B:B,)+1):B11110,)+MATCH(AE596,B:B,)),"---")),"---")=AD596,"---",IFERROR(IF(IF(AF596="--",INDEX(D:D,MATCH(AE596,INDEX(B:B,MATCH(AE596,B:B,)+1):B11110,)+MATCH(AE596,B:B,)))=AD596,VLOOKUP(AE596,B:D,3,0),IF(AF596="--",INDEX(D:D,MATCH(AE596,INDEX(B:B,MATCH(AE596,B:B,)+1):B11110,)+MATCH(AE596,B:B,)),"---")),"---"))</f>
        <v>---</v>
      </c>
      <c r="AI596" t="str">
        <f t="shared" si="136"/>
        <v>--</v>
      </c>
      <c r="AJ596" t="str">
        <f t="shared" si="137"/>
        <v>B2B_T20_N</v>
      </c>
      <c r="AK596">
        <f t="shared" si="138"/>
        <v>2</v>
      </c>
      <c r="AL596" t="str">
        <f t="shared" si="139"/>
        <v>BH41</v>
      </c>
      <c r="AT596" t="str">
        <f t="shared" si="130"/>
        <v>B2B_T19_P</v>
      </c>
      <c r="AU596" t="str">
        <f t="shared" si="131"/>
        <v>--</v>
      </c>
    </row>
    <row r="597" spans="1:47" x14ac:dyDescent="0.25">
      <c r="A597" t="str">
        <f t="shared" si="126"/>
        <v>J3-B53</v>
      </c>
      <c r="B597" t="str">
        <f t="shared" si="127"/>
        <v>B2B_T19_N</v>
      </c>
      <c r="C597" t="str">
        <f t="shared" si="128"/>
        <v>J3-B2B_T19_N</v>
      </c>
      <c r="D597" t="str">
        <f t="shared" si="129"/>
        <v>J3-B53</v>
      </c>
      <c r="E597" t="s">
        <v>411</v>
      </c>
      <c r="F597" t="s">
        <v>282</v>
      </c>
      <c r="G597" t="s">
        <v>574</v>
      </c>
      <c r="L597" t="s">
        <v>1082</v>
      </c>
      <c r="M597" t="s">
        <v>428</v>
      </c>
      <c r="N597">
        <v>28.357399999999998</v>
      </c>
      <c r="AB597" t="str">
        <f>B2B!D594</f>
        <v>J3</v>
      </c>
      <c r="AC597" t="str">
        <f>B2B!E594</f>
        <v>B52</v>
      </c>
      <c r="AD597" t="str">
        <f t="shared" si="132"/>
        <v>J3-B52</v>
      </c>
      <c r="AE597" t="str">
        <f t="shared" si="133"/>
        <v>B2B_T19_P</v>
      </c>
      <c r="AF597" t="str">
        <f t="shared" si="134"/>
        <v>BK38</v>
      </c>
      <c r="AG597">
        <f t="shared" si="135"/>
        <v>25.673500000000001</v>
      </c>
      <c r="AH597" t="str">
        <f>IF(IFERROR(IF(IF(AF597="--",INDEX(D:D,MATCH(AE597,INDEX(B:B,MATCH(AE597,B:B,)+1):B11111,)+MATCH(AE597,B:B,)))=D597,VLOOKUP(AE597,B:D,3,0),IF(AF597="--",INDEX(D:D,MATCH(AE597,INDEX(B:B,MATCH(AE597,B:B,)+1):B11111,)+MATCH(AE597,B:B,)),"---")),"---")=AD597,"---",IFERROR(IF(IF(AF597="--",INDEX(D:D,MATCH(AE597,INDEX(B:B,MATCH(AE597,B:B,)+1):B11111,)+MATCH(AE597,B:B,)))=AD597,VLOOKUP(AE597,B:D,3,0),IF(AF597="--",INDEX(D:D,MATCH(AE597,INDEX(B:B,MATCH(AE597,B:B,)+1):B11111,)+MATCH(AE597,B:B,)),"---")),"---"))</f>
        <v>---</v>
      </c>
      <c r="AI597" t="str">
        <f t="shared" si="136"/>
        <v>--</v>
      </c>
      <c r="AJ597" t="str">
        <f t="shared" si="137"/>
        <v>B2B_T19_P</v>
      </c>
      <c r="AK597">
        <f t="shared" si="138"/>
        <v>2</v>
      </c>
      <c r="AL597" t="str">
        <f t="shared" si="139"/>
        <v>BK38</v>
      </c>
      <c r="AT597" t="str">
        <f t="shared" si="130"/>
        <v>B2B_T19_N</v>
      </c>
      <c r="AU597" t="str">
        <f t="shared" si="131"/>
        <v>--</v>
      </c>
    </row>
    <row r="598" spans="1:47" x14ac:dyDescent="0.25">
      <c r="A598" t="str">
        <f t="shared" si="126"/>
        <v>J3-B54</v>
      </c>
      <c r="B598" t="str">
        <f t="shared" si="127"/>
        <v>VCCIO_2B_T</v>
      </c>
      <c r="C598" t="str">
        <f t="shared" si="128"/>
        <v>J3-VCCIO_2B_T</v>
      </c>
      <c r="D598" t="str">
        <f t="shared" si="129"/>
        <v>J3-B54</v>
      </c>
      <c r="E598" t="s">
        <v>411</v>
      </c>
      <c r="F598" t="s">
        <v>283</v>
      </c>
      <c r="G598" t="s">
        <v>1017</v>
      </c>
      <c r="L598" t="s">
        <v>1083</v>
      </c>
      <c r="M598" t="s">
        <v>428</v>
      </c>
      <c r="N598">
        <v>12.879899999999999</v>
      </c>
      <c r="AB598" t="str">
        <f>B2B!D595</f>
        <v>J3</v>
      </c>
      <c r="AC598" t="str">
        <f>B2B!E595</f>
        <v>B53</v>
      </c>
      <c r="AD598" t="str">
        <f t="shared" si="132"/>
        <v>J3-B53</v>
      </c>
      <c r="AE598" t="str">
        <f t="shared" si="133"/>
        <v>B2B_T19_N</v>
      </c>
      <c r="AF598" t="str">
        <f t="shared" si="134"/>
        <v>BM38</v>
      </c>
      <c r="AG598">
        <f t="shared" si="135"/>
        <v>25.771899999999999</v>
      </c>
      <c r="AH598" t="str">
        <f>IF(IFERROR(IF(IF(AF598="--",INDEX(D:D,MATCH(AE598,INDEX(B:B,MATCH(AE598,B:B,)+1):B11112,)+MATCH(AE598,B:B,)))=D598,VLOOKUP(AE598,B:D,3,0),IF(AF598="--",INDEX(D:D,MATCH(AE598,INDEX(B:B,MATCH(AE598,B:B,)+1):B11112,)+MATCH(AE598,B:B,)),"---")),"---")=AD598,"---",IFERROR(IF(IF(AF598="--",INDEX(D:D,MATCH(AE598,INDEX(B:B,MATCH(AE598,B:B,)+1):B11112,)+MATCH(AE598,B:B,)))=AD598,VLOOKUP(AE598,B:D,3,0),IF(AF598="--",INDEX(D:D,MATCH(AE598,INDEX(B:B,MATCH(AE598,B:B,)+1):B11112,)+MATCH(AE598,B:B,)),"---")),"---"))</f>
        <v>---</v>
      </c>
      <c r="AI598" t="str">
        <f t="shared" si="136"/>
        <v>--</v>
      </c>
      <c r="AJ598" t="str">
        <f t="shared" si="137"/>
        <v>B2B_T19_N</v>
      </c>
      <c r="AK598">
        <f t="shared" si="138"/>
        <v>2</v>
      </c>
      <c r="AL598" t="str">
        <f t="shared" si="139"/>
        <v>BM38</v>
      </c>
      <c r="AT598" t="str">
        <f t="shared" si="130"/>
        <v>VCCIO_2B_T</v>
      </c>
      <c r="AU598" t="str">
        <f t="shared" si="131"/>
        <v>--</v>
      </c>
    </row>
    <row r="599" spans="1:47" x14ac:dyDescent="0.25">
      <c r="A599" t="str">
        <f t="shared" si="126"/>
        <v>J3-B55</v>
      </c>
      <c r="B599" t="str">
        <f t="shared" si="127"/>
        <v>B2B_T9_P</v>
      </c>
      <c r="C599" t="str">
        <f t="shared" si="128"/>
        <v>J3-B2B_T9_P</v>
      </c>
      <c r="D599" t="str">
        <f t="shared" si="129"/>
        <v>J3-B55</v>
      </c>
      <c r="E599" t="s">
        <v>411</v>
      </c>
      <c r="F599" t="s">
        <v>284</v>
      </c>
      <c r="G599" t="s">
        <v>627</v>
      </c>
      <c r="L599" t="s">
        <v>1084</v>
      </c>
      <c r="M599" t="s">
        <v>428</v>
      </c>
      <c r="N599">
        <v>13.033899999999999</v>
      </c>
      <c r="AB599" t="str">
        <f>B2B!D596</f>
        <v>J3</v>
      </c>
      <c r="AC599" t="str">
        <f>B2B!E596</f>
        <v>B54</v>
      </c>
      <c r="AD599" t="str">
        <f t="shared" si="132"/>
        <v>J3-B54</v>
      </c>
      <c r="AE599" t="str">
        <f t="shared" si="133"/>
        <v>VCCIO_2B_T</v>
      </c>
      <c r="AF599" t="str">
        <f t="shared" si="134"/>
        <v>BC46</v>
      </c>
      <c r="AG599">
        <f t="shared" si="135"/>
        <v>10.4217</v>
      </c>
      <c r="AH599" t="str">
        <f>IF(IFERROR(IF(IF(AF599="--",INDEX(D:D,MATCH(AE599,INDEX(B:B,MATCH(AE599,B:B,)+1):B11113,)+MATCH(AE599,B:B,)))=D599,VLOOKUP(AE599,B:D,3,0),IF(AF599="--",INDEX(D:D,MATCH(AE599,INDEX(B:B,MATCH(AE599,B:B,)+1):B11113,)+MATCH(AE599,B:B,)),"---")),"---")=AD599,"---",IFERROR(IF(IF(AF599="--",INDEX(D:D,MATCH(AE599,INDEX(B:B,MATCH(AE599,B:B,)+1):B11113,)+MATCH(AE599,B:B,)))=AD599,VLOOKUP(AE599,B:D,3,0),IF(AF599="--",INDEX(D:D,MATCH(AE599,INDEX(B:B,MATCH(AE599,B:B,)+1):B11113,)+MATCH(AE599,B:B,)),"---")),"---"))</f>
        <v>---</v>
      </c>
      <c r="AI599" t="str">
        <f t="shared" si="136"/>
        <v>--</v>
      </c>
      <c r="AJ599" t="str">
        <f t="shared" si="137"/>
        <v>VCCIO_2B_T</v>
      </c>
      <c r="AK599">
        <f t="shared" si="138"/>
        <v>7</v>
      </c>
      <c r="AL599" t="str">
        <f t="shared" si="139"/>
        <v>BC46</v>
      </c>
      <c r="AT599" t="str">
        <f t="shared" si="130"/>
        <v>B2B_T9_P</v>
      </c>
      <c r="AU599" t="str">
        <f t="shared" si="131"/>
        <v>--</v>
      </c>
    </row>
    <row r="600" spans="1:47" x14ac:dyDescent="0.25">
      <c r="A600" t="str">
        <f t="shared" si="126"/>
        <v>J3-B56</v>
      </c>
      <c r="B600" t="str">
        <f t="shared" si="127"/>
        <v>B2B_T9_N</v>
      </c>
      <c r="C600" t="str">
        <f t="shared" si="128"/>
        <v>J3-B2B_T9_N</v>
      </c>
      <c r="D600" t="str">
        <f t="shared" si="129"/>
        <v>J3-B56</v>
      </c>
      <c r="E600" t="s">
        <v>411</v>
      </c>
      <c r="F600" t="s">
        <v>285</v>
      </c>
      <c r="G600" t="s">
        <v>625</v>
      </c>
      <c r="L600" t="s">
        <v>1085</v>
      </c>
      <c r="M600" t="s">
        <v>428</v>
      </c>
      <c r="N600">
        <v>13.0778</v>
      </c>
      <c r="AB600" t="str">
        <f>B2B!D597</f>
        <v>J3</v>
      </c>
      <c r="AC600" t="str">
        <f>B2B!E597</f>
        <v>B55</v>
      </c>
      <c r="AD600" t="str">
        <f t="shared" si="132"/>
        <v>J3-B55</v>
      </c>
      <c r="AE600" t="str">
        <f t="shared" si="133"/>
        <v>B2B_T9_P</v>
      </c>
      <c r="AF600" t="str">
        <f t="shared" si="134"/>
        <v>CL14</v>
      </c>
      <c r="AG600">
        <f t="shared" si="135"/>
        <v>12.7005</v>
      </c>
      <c r="AH600" t="str">
        <f>IF(IFERROR(IF(IF(AF600="--",INDEX(D:D,MATCH(AE600,INDEX(B:B,MATCH(AE600,B:B,)+1):B11114,)+MATCH(AE600,B:B,)))=D600,VLOOKUP(AE600,B:D,3,0),IF(AF600="--",INDEX(D:D,MATCH(AE600,INDEX(B:B,MATCH(AE600,B:B,)+1):B11114,)+MATCH(AE600,B:B,)),"---")),"---")=AD600,"---",IFERROR(IF(IF(AF600="--",INDEX(D:D,MATCH(AE600,INDEX(B:B,MATCH(AE600,B:B,)+1):B11114,)+MATCH(AE600,B:B,)))=AD600,VLOOKUP(AE600,B:D,3,0),IF(AF600="--",INDEX(D:D,MATCH(AE600,INDEX(B:B,MATCH(AE600,B:B,)+1):B11114,)+MATCH(AE600,B:B,)),"---")),"---"))</f>
        <v>---</v>
      </c>
      <c r="AI600" t="str">
        <f t="shared" si="136"/>
        <v>--</v>
      </c>
      <c r="AJ600" t="str">
        <f t="shared" si="137"/>
        <v>B2B_T9_P</v>
      </c>
      <c r="AK600">
        <f t="shared" si="138"/>
        <v>2</v>
      </c>
      <c r="AL600" t="str">
        <f t="shared" si="139"/>
        <v>CL14</v>
      </c>
      <c r="AT600" t="str">
        <f t="shared" si="130"/>
        <v>B2B_T9_N</v>
      </c>
      <c r="AU600" t="str">
        <f t="shared" si="131"/>
        <v>--</v>
      </c>
    </row>
    <row r="601" spans="1:47" x14ac:dyDescent="0.25">
      <c r="A601" t="str">
        <f t="shared" si="126"/>
        <v>J3-B57</v>
      </c>
      <c r="B601" t="str">
        <f t="shared" si="127"/>
        <v>B2B_T8_P</v>
      </c>
      <c r="C601" t="str">
        <f t="shared" si="128"/>
        <v>J3-B2B_T8_P</v>
      </c>
      <c r="D601" t="str">
        <f t="shared" si="129"/>
        <v>J3-B57</v>
      </c>
      <c r="E601" t="s">
        <v>411</v>
      </c>
      <c r="F601" t="s">
        <v>286</v>
      </c>
      <c r="G601" t="s">
        <v>623</v>
      </c>
      <c r="L601" t="s">
        <v>1086</v>
      </c>
      <c r="M601" t="s">
        <v>428</v>
      </c>
      <c r="N601">
        <v>13.1083</v>
      </c>
      <c r="AB601" t="str">
        <f>B2B!D598</f>
        <v>J3</v>
      </c>
      <c r="AC601" t="str">
        <f>B2B!E598</f>
        <v>B56</v>
      </c>
      <c r="AD601" t="str">
        <f t="shared" si="132"/>
        <v>J3-B56</v>
      </c>
      <c r="AE601" t="str">
        <f t="shared" si="133"/>
        <v>B2B_T9_N</v>
      </c>
      <c r="AF601" t="str">
        <f t="shared" si="134"/>
        <v>CL11</v>
      </c>
      <c r="AG601">
        <f t="shared" si="135"/>
        <v>12.593</v>
      </c>
      <c r="AH601" t="str">
        <f>IF(IFERROR(IF(IF(AF601="--",INDEX(D:D,MATCH(AE601,INDEX(B:B,MATCH(AE601,B:B,)+1):B11115,)+MATCH(AE601,B:B,)))=D601,VLOOKUP(AE601,B:D,3,0),IF(AF601="--",INDEX(D:D,MATCH(AE601,INDEX(B:B,MATCH(AE601,B:B,)+1):B11115,)+MATCH(AE601,B:B,)),"---")),"---")=AD601,"---",IFERROR(IF(IF(AF601="--",INDEX(D:D,MATCH(AE601,INDEX(B:B,MATCH(AE601,B:B,)+1):B11115,)+MATCH(AE601,B:B,)))=AD601,VLOOKUP(AE601,B:D,3,0),IF(AF601="--",INDEX(D:D,MATCH(AE601,INDEX(B:B,MATCH(AE601,B:B,)+1):B11115,)+MATCH(AE601,B:B,)),"---")),"---"))</f>
        <v>---</v>
      </c>
      <c r="AI601" t="str">
        <f t="shared" si="136"/>
        <v>--</v>
      </c>
      <c r="AJ601" t="str">
        <f t="shared" si="137"/>
        <v>B2B_T9_N</v>
      </c>
      <c r="AK601">
        <f t="shared" si="138"/>
        <v>2</v>
      </c>
      <c r="AL601" t="str">
        <f t="shared" si="139"/>
        <v>CL11</v>
      </c>
      <c r="AT601" t="str">
        <f t="shared" si="130"/>
        <v>B2B_T8_P</v>
      </c>
      <c r="AU601" t="str">
        <f t="shared" si="131"/>
        <v>--</v>
      </c>
    </row>
    <row r="602" spans="1:47" x14ac:dyDescent="0.25">
      <c r="A602" t="str">
        <f t="shared" si="126"/>
        <v>J3-B58</v>
      </c>
      <c r="B602" t="str">
        <f t="shared" si="127"/>
        <v>B2B_T8_N</v>
      </c>
      <c r="C602" t="str">
        <f t="shared" si="128"/>
        <v>J3-B2B_T8_N</v>
      </c>
      <c r="D602" t="str">
        <f t="shared" si="129"/>
        <v>J3-B58</v>
      </c>
      <c r="E602" t="s">
        <v>411</v>
      </c>
      <c r="F602" t="s">
        <v>287</v>
      </c>
      <c r="G602" t="s">
        <v>621</v>
      </c>
      <c r="L602" t="s">
        <v>1087</v>
      </c>
      <c r="M602" t="s">
        <v>428</v>
      </c>
      <c r="N602">
        <v>16.274999999999999</v>
      </c>
      <c r="AB602" t="str">
        <f>B2B!D599</f>
        <v>J3</v>
      </c>
      <c r="AC602" t="str">
        <f>B2B!E599</f>
        <v>B57</v>
      </c>
      <c r="AD602" t="str">
        <f t="shared" si="132"/>
        <v>J3-B57</v>
      </c>
      <c r="AE602" t="str">
        <f t="shared" si="133"/>
        <v>B2B_T8_P</v>
      </c>
      <c r="AF602" t="str">
        <f t="shared" si="134"/>
        <v>CK11</v>
      </c>
      <c r="AG602">
        <f t="shared" si="135"/>
        <v>13.395899999999999</v>
      </c>
      <c r="AH602" t="str">
        <f>IF(IFERROR(IF(IF(AF602="--",INDEX(D:D,MATCH(AE602,INDEX(B:B,MATCH(AE602,B:B,)+1):B11116,)+MATCH(AE602,B:B,)))=D602,VLOOKUP(AE602,B:D,3,0),IF(AF602="--",INDEX(D:D,MATCH(AE602,INDEX(B:B,MATCH(AE602,B:B,)+1):B11116,)+MATCH(AE602,B:B,)),"---")),"---")=AD602,"---",IFERROR(IF(IF(AF602="--",INDEX(D:D,MATCH(AE602,INDEX(B:B,MATCH(AE602,B:B,)+1):B11116,)+MATCH(AE602,B:B,)))=AD602,VLOOKUP(AE602,B:D,3,0),IF(AF602="--",INDEX(D:D,MATCH(AE602,INDEX(B:B,MATCH(AE602,B:B,)+1):B11116,)+MATCH(AE602,B:B,)),"---")),"---"))</f>
        <v>---</v>
      </c>
      <c r="AI602" t="str">
        <f t="shared" si="136"/>
        <v>--</v>
      </c>
      <c r="AJ602" t="str">
        <f t="shared" si="137"/>
        <v>B2B_T8_P</v>
      </c>
      <c r="AK602">
        <f t="shared" si="138"/>
        <v>2</v>
      </c>
      <c r="AL602" t="str">
        <f t="shared" si="139"/>
        <v>CK11</v>
      </c>
      <c r="AT602" t="str">
        <f t="shared" si="130"/>
        <v>B2B_T8_N</v>
      </c>
      <c r="AU602" t="str">
        <f t="shared" si="131"/>
        <v>--</v>
      </c>
    </row>
    <row r="603" spans="1:47" x14ac:dyDescent="0.25">
      <c r="A603" t="str">
        <f t="shared" si="126"/>
        <v>J3-B59</v>
      </c>
      <c r="B603" t="str">
        <f t="shared" si="127"/>
        <v>B2B_T7_P</v>
      </c>
      <c r="C603" t="str">
        <f t="shared" si="128"/>
        <v>J3-B2B_T7_P</v>
      </c>
      <c r="D603" t="str">
        <f t="shared" si="129"/>
        <v>J3-B59</v>
      </c>
      <c r="E603" t="s">
        <v>411</v>
      </c>
      <c r="F603" t="s">
        <v>288</v>
      </c>
      <c r="G603" t="s">
        <v>619</v>
      </c>
      <c r="L603" t="s">
        <v>1088</v>
      </c>
      <c r="M603" t="s">
        <v>428</v>
      </c>
      <c r="N603">
        <v>16.3779</v>
      </c>
      <c r="AB603" t="str">
        <f>B2B!D600</f>
        <v>J3</v>
      </c>
      <c r="AC603" t="str">
        <f>B2B!E600</f>
        <v>B58</v>
      </c>
      <c r="AD603" t="str">
        <f t="shared" si="132"/>
        <v>J3-B58</v>
      </c>
      <c r="AE603" t="str">
        <f t="shared" si="133"/>
        <v>B2B_T8_N</v>
      </c>
      <c r="AF603" t="str">
        <f t="shared" si="134"/>
        <v>CL8</v>
      </c>
      <c r="AG603">
        <f t="shared" si="135"/>
        <v>13.5105</v>
      </c>
      <c r="AH603" t="str">
        <f>IF(IFERROR(IF(IF(AF603="--",INDEX(D:D,MATCH(AE603,INDEX(B:B,MATCH(AE603,B:B,)+1):B11117,)+MATCH(AE603,B:B,)))=D603,VLOOKUP(AE603,B:D,3,0),IF(AF603="--",INDEX(D:D,MATCH(AE603,INDEX(B:B,MATCH(AE603,B:B,)+1):B11117,)+MATCH(AE603,B:B,)),"---")),"---")=AD603,"---",IFERROR(IF(IF(AF603="--",INDEX(D:D,MATCH(AE603,INDEX(B:B,MATCH(AE603,B:B,)+1):B11117,)+MATCH(AE603,B:B,)))=AD603,VLOOKUP(AE603,B:D,3,0),IF(AF603="--",INDEX(D:D,MATCH(AE603,INDEX(B:B,MATCH(AE603,B:B,)+1):B11117,)+MATCH(AE603,B:B,)),"---")),"---"))</f>
        <v>---</v>
      </c>
      <c r="AI603" t="str">
        <f t="shared" si="136"/>
        <v>--</v>
      </c>
      <c r="AJ603" t="str">
        <f t="shared" si="137"/>
        <v>B2B_T8_N</v>
      </c>
      <c r="AK603">
        <f t="shared" si="138"/>
        <v>2</v>
      </c>
      <c r="AL603" t="str">
        <f t="shared" si="139"/>
        <v>CL8</v>
      </c>
      <c r="AT603" t="str">
        <f t="shared" si="130"/>
        <v>B2B_T7_P</v>
      </c>
      <c r="AU603" t="str">
        <f t="shared" si="131"/>
        <v>--</v>
      </c>
    </row>
    <row r="604" spans="1:47" x14ac:dyDescent="0.25">
      <c r="A604" t="str">
        <f t="shared" si="126"/>
        <v>J3-B60</v>
      </c>
      <c r="B604" t="str">
        <f t="shared" si="127"/>
        <v>B2B_T7_N</v>
      </c>
      <c r="C604" t="str">
        <f t="shared" si="128"/>
        <v>J3-B2B_T7_N</v>
      </c>
      <c r="D604" t="str">
        <f t="shared" si="129"/>
        <v>J3-B60</v>
      </c>
      <c r="E604" t="s">
        <v>411</v>
      </c>
      <c r="F604" t="s">
        <v>289</v>
      </c>
      <c r="G604" t="s">
        <v>617</v>
      </c>
      <c r="L604" t="s">
        <v>1089</v>
      </c>
      <c r="M604" t="s">
        <v>428</v>
      </c>
      <c r="N604">
        <v>14.4171</v>
      </c>
      <c r="AB604" t="str">
        <f>B2B!D601</f>
        <v>J3</v>
      </c>
      <c r="AC604" t="str">
        <f>B2B!E601</f>
        <v>B59</v>
      </c>
      <c r="AD604" t="str">
        <f t="shared" si="132"/>
        <v>J3-B59</v>
      </c>
      <c r="AE604" t="str">
        <f t="shared" si="133"/>
        <v>B2B_T7_P</v>
      </c>
      <c r="AF604" t="str">
        <f t="shared" si="134"/>
        <v>CK8</v>
      </c>
      <c r="AG604">
        <f t="shared" si="135"/>
        <v>13.455299999999999</v>
      </c>
      <c r="AH604" t="str">
        <f>IF(IFERROR(IF(IF(AF604="--",INDEX(D:D,MATCH(AE604,INDEX(B:B,MATCH(AE604,B:B,)+1):B11118,)+MATCH(AE604,B:B,)))=D604,VLOOKUP(AE604,B:D,3,0),IF(AF604="--",INDEX(D:D,MATCH(AE604,INDEX(B:B,MATCH(AE604,B:B,)+1):B11118,)+MATCH(AE604,B:B,)),"---")),"---")=AD604,"---",IFERROR(IF(IF(AF604="--",INDEX(D:D,MATCH(AE604,INDEX(B:B,MATCH(AE604,B:B,)+1):B11118,)+MATCH(AE604,B:B,)))=AD604,VLOOKUP(AE604,B:D,3,0),IF(AF604="--",INDEX(D:D,MATCH(AE604,INDEX(B:B,MATCH(AE604,B:B,)+1):B11118,)+MATCH(AE604,B:B,)),"---")),"---"))</f>
        <v>---</v>
      </c>
      <c r="AI604" t="str">
        <f t="shared" si="136"/>
        <v>--</v>
      </c>
      <c r="AJ604" t="str">
        <f t="shared" si="137"/>
        <v>B2B_T7_P</v>
      </c>
      <c r="AK604">
        <f t="shared" si="138"/>
        <v>2</v>
      </c>
      <c r="AL604" t="str">
        <f t="shared" si="139"/>
        <v>CK8</v>
      </c>
      <c r="AT604" t="str">
        <f t="shared" si="130"/>
        <v>B2B_T7_N</v>
      </c>
      <c r="AU604" t="str">
        <f t="shared" si="131"/>
        <v>--</v>
      </c>
    </row>
    <row r="605" spans="1:47" x14ac:dyDescent="0.25">
      <c r="A605" t="str">
        <f t="shared" si="126"/>
        <v>J3-C1</v>
      </c>
      <c r="B605" t="str">
        <f t="shared" si="127"/>
        <v>NSTATUS</v>
      </c>
      <c r="C605" t="str">
        <f t="shared" si="128"/>
        <v>J3-NSTATUS</v>
      </c>
      <c r="D605" t="str">
        <f t="shared" si="129"/>
        <v>J3-C1</v>
      </c>
      <c r="E605" t="s">
        <v>411</v>
      </c>
      <c r="F605" t="s">
        <v>290</v>
      </c>
      <c r="G605" t="s">
        <v>1090</v>
      </c>
      <c r="L605" t="s">
        <v>1091</v>
      </c>
      <c r="M605" t="s">
        <v>428</v>
      </c>
      <c r="N605">
        <v>14.520899999999999</v>
      </c>
      <c r="AB605" t="str">
        <f>B2B!D602</f>
        <v>J3</v>
      </c>
      <c r="AC605" t="str">
        <f>B2B!E602</f>
        <v>B60</v>
      </c>
      <c r="AD605" t="str">
        <f t="shared" si="132"/>
        <v>J3-B60</v>
      </c>
      <c r="AE605" t="str">
        <f t="shared" si="133"/>
        <v>B2B_T7_N</v>
      </c>
      <c r="AF605" t="str">
        <f t="shared" si="134"/>
        <v>CL6</v>
      </c>
      <c r="AG605">
        <f t="shared" si="135"/>
        <v>13.574299999999999</v>
      </c>
      <c r="AH605" t="str">
        <f>IF(IFERROR(IF(IF(AF605="--",INDEX(D:D,MATCH(AE605,INDEX(B:B,MATCH(AE605,B:B,)+1):B11119,)+MATCH(AE605,B:B,)))=D605,VLOOKUP(AE605,B:D,3,0),IF(AF605="--",INDEX(D:D,MATCH(AE605,INDEX(B:B,MATCH(AE605,B:B,)+1):B11119,)+MATCH(AE605,B:B,)),"---")),"---")=AD605,"---",IFERROR(IF(IF(AF605="--",INDEX(D:D,MATCH(AE605,INDEX(B:B,MATCH(AE605,B:B,)+1):B11119,)+MATCH(AE605,B:B,)))=AD605,VLOOKUP(AE605,B:D,3,0),IF(AF605="--",INDEX(D:D,MATCH(AE605,INDEX(B:B,MATCH(AE605,B:B,)+1):B11119,)+MATCH(AE605,B:B,)),"---")),"---"))</f>
        <v>---</v>
      </c>
      <c r="AI605" t="str">
        <f t="shared" si="136"/>
        <v>--</v>
      </c>
      <c r="AJ605" t="str">
        <f t="shared" si="137"/>
        <v>B2B_T7_N</v>
      </c>
      <c r="AK605">
        <f t="shared" si="138"/>
        <v>2</v>
      </c>
      <c r="AL605" t="str">
        <f t="shared" si="139"/>
        <v>CL6</v>
      </c>
      <c r="AT605" t="str">
        <f t="shared" si="130"/>
        <v>NSTATUS</v>
      </c>
      <c r="AU605" t="str">
        <f t="shared" si="131"/>
        <v>--</v>
      </c>
    </row>
    <row r="606" spans="1:47" x14ac:dyDescent="0.25">
      <c r="A606" t="str">
        <f t="shared" si="126"/>
        <v>J3-C2</v>
      </c>
      <c r="B606" t="str">
        <f t="shared" si="127"/>
        <v>CONF_DONE</v>
      </c>
      <c r="C606" t="str">
        <f t="shared" si="128"/>
        <v>J3-CONF_DONE</v>
      </c>
      <c r="D606" t="str">
        <f t="shared" si="129"/>
        <v>J3-C2</v>
      </c>
      <c r="E606" t="s">
        <v>411</v>
      </c>
      <c r="F606" t="s">
        <v>291</v>
      </c>
      <c r="G606" t="s">
        <v>920</v>
      </c>
      <c r="L606" t="s">
        <v>1092</v>
      </c>
      <c r="M606" t="s">
        <v>428</v>
      </c>
      <c r="N606">
        <v>30.530999999999999</v>
      </c>
      <c r="AB606" t="str">
        <f>B2B!D603</f>
        <v>J3</v>
      </c>
      <c r="AC606" t="str">
        <f>B2B!E603</f>
        <v>C1</v>
      </c>
      <c r="AD606" t="str">
        <f t="shared" si="132"/>
        <v>J3-C1</v>
      </c>
      <c r="AE606" t="str">
        <f t="shared" si="133"/>
        <v>NSTATUS</v>
      </c>
      <c r="AF606" t="str">
        <f t="shared" si="134"/>
        <v>BW99</v>
      </c>
      <c r="AG606">
        <f t="shared" si="135"/>
        <v>34.351399999999998</v>
      </c>
      <c r="AH606" t="str">
        <f>IF(IFERROR(IF(IF(AF606="--",INDEX(D:D,MATCH(AE606,INDEX(B:B,MATCH(AE606,B:B,)+1):B11120,)+MATCH(AE606,B:B,)))=D606,VLOOKUP(AE606,B:D,3,0),IF(AF606="--",INDEX(D:D,MATCH(AE606,INDEX(B:B,MATCH(AE606,B:B,)+1):B11120,)+MATCH(AE606,B:B,)),"---")),"---")=AD606,"---",IFERROR(IF(IF(AF606="--",INDEX(D:D,MATCH(AE606,INDEX(B:B,MATCH(AE606,B:B,)+1):B11120,)+MATCH(AE606,B:B,)))=AD606,VLOOKUP(AE606,B:D,3,0),IF(AF606="--",INDEX(D:D,MATCH(AE606,INDEX(B:B,MATCH(AE606,B:B,)+1):B11120,)+MATCH(AE606,B:B,)),"---")),"---"))</f>
        <v>---</v>
      </c>
      <c r="AI606" t="str">
        <f t="shared" si="136"/>
        <v>--</v>
      </c>
      <c r="AJ606" t="str">
        <f t="shared" si="137"/>
        <v>NSTATUS</v>
      </c>
      <c r="AK606">
        <f t="shared" si="138"/>
        <v>3</v>
      </c>
      <c r="AL606" t="str">
        <f t="shared" si="139"/>
        <v>BW99</v>
      </c>
      <c r="AT606" t="str">
        <f t="shared" si="130"/>
        <v>CONF_DONE</v>
      </c>
      <c r="AU606" t="str">
        <f t="shared" si="131"/>
        <v>--</v>
      </c>
    </row>
    <row r="607" spans="1:47" x14ac:dyDescent="0.25">
      <c r="A607" t="str">
        <f t="shared" si="126"/>
        <v>J3-C3</v>
      </c>
      <c r="B607" t="str">
        <f t="shared" si="127"/>
        <v>SDM_IO8</v>
      </c>
      <c r="C607" t="str">
        <f t="shared" si="128"/>
        <v>J3-SDM_IO8</v>
      </c>
      <c r="D607" t="str">
        <f t="shared" si="129"/>
        <v>J3-C3</v>
      </c>
      <c r="E607" t="s">
        <v>411</v>
      </c>
      <c r="F607" t="s">
        <v>292</v>
      </c>
      <c r="G607" t="s">
        <v>1093</v>
      </c>
      <c r="L607" t="s">
        <v>1094</v>
      </c>
      <c r="M607" t="s">
        <v>428</v>
      </c>
      <c r="N607">
        <v>30.528300000000002</v>
      </c>
      <c r="AB607" t="str">
        <f>B2B!D604</f>
        <v>J3</v>
      </c>
      <c r="AC607" t="str">
        <f>B2B!E604</f>
        <v>C2</v>
      </c>
      <c r="AD607" t="str">
        <f t="shared" si="132"/>
        <v>J3-C2</v>
      </c>
      <c r="AE607" t="str">
        <f t="shared" si="133"/>
        <v>CONF_DONE</v>
      </c>
      <c r="AF607" t="str">
        <f t="shared" si="134"/>
        <v>BP102</v>
      </c>
      <c r="AG607">
        <f t="shared" si="135"/>
        <v>32.145699999999998</v>
      </c>
      <c r="AH607" t="str">
        <f>IF(IFERROR(IF(IF(AF607="--",INDEX(D:D,MATCH(AE607,INDEX(B:B,MATCH(AE607,B:B,)+1):B11121,)+MATCH(AE607,B:B,)))=D607,VLOOKUP(AE607,B:D,3,0),IF(AF607="--",INDEX(D:D,MATCH(AE607,INDEX(B:B,MATCH(AE607,B:B,)+1):B11121,)+MATCH(AE607,B:B,)),"---")),"---")=AD607,"---",IFERROR(IF(IF(AF607="--",INDEX(D:D,MATCH(AE607,INDEX(B:B,MATCH(AE607,B:B,)+1):B11121,)+MATCH(AE607,B:B,)))=AD607,VLOOKUP(AE607,B:D,3,0),IF(AF607="--",INDEX(D:D,MATCH(AE607,INDEX(B:B,MATCH(AE607,B:B,)+1):B11121,)+MATCH(AE607,B:B,)),"---")),"---"))</f>
        <v>---</v>
      </c>
      <c r="AI607" t="str">
        <f t="shared" si="136"/>
        <v>--</v>
      </c>
      <c r="AJ607" t="str">
        <f t="shared" si="137"/>
        <v>CONF_DONE</v>
      </c>
      <c r="AK607">
        <f t="shared" si="138"/>
        <v>4</v>
      </c>
      <c r="AL607" t="str">
        <f t="shared" si="139"/>
        <v>BP102</v>
      </c>
      <c r="AT607" t="str">
        <f t="shared" si="130"/>
        <v>SDM_IO8</v>
      </c>
      <c r="AU607" t="str">
        <f t="shared" si="131"/>
        <v>--</v>
      </c>
    </row>
    <row r="608" spans="1:47" x14ac:dyDescent="0.25">
      <c r="A608" t="str">
        <f t="shared" si="126"/>
        <v>J3-C4</v>
      </c>
      <c r="B608" t="str">
        <f t="shared" si="127"/>
        <v>PG_GROUP2</v>
      </c>
      <c r="C608" t="str">
        <f t="shared" si="128"/>
        <v>J3-PG_GROUP2</v>
      </c>
      <c r="D608" t="str">
        <f t="shared" si="129"/>
        <v>J3-C4</v>
      </c>
      <c r="E608" t="s">
        <v>411</v>
      </c>
      <c r="F608" t="s">
        <v>293</v>
      </c>
      <c r="G608" t="s">
        <v>1095</v>
      </c>
      <c r="L608" t="s">
        <v>1096</v>
      </c>
      <c r="M608" t="s">
        <v>428</v>
      </c>
      <c r="N608">
        <v>30.4755</v>
      </c>
      <c r="AB608" t="str">
        <f>B2B!D605</f>
        <v>J3</v>
      </c>
      <c r="AC608" t="str">
        <f>B2B!E605</f>
        <v>C3</v>
      </c>
      <c r="AD608" t="str">
        <f t="shared" si="132"/>
        <v>J3-C3</v>
      </c>
      <c r="AE608" t="str">
        <f t="shared" si="133"/>
        <v>SDM_IO8</v>
      </c>
      <c r="AF608" t="str">
        <f t="shared" si="134"/>
        <v>CC102</v>
      </c>
      <c r="AG608">
        <f t="shared" si="135"/>
        <v>22.150500000000001</v>
      </c>
      <c r="AH608" t="str">
        <f>IF(IFERROR(IF(IF(AF608="--",INDEX(D:D,MATCH(AE608,INDEX(B:B,MATCH(AE608,B:B,)+1):B11122,)+MATCH(AE608,B:B,)))=D608,VLOOKUP(AE608,B:D,3,0),IF(AF608="--",INDEX(D:D,MATCH(AE608,INDEX(B:B,MATCH(AE608,B:B,)+1):B11122,)+MATCH(AE608,B:B,)),"---")),"---")=AD608,"---",IFERROR(IF(IF(AF608="--",INDEX(D:D,MATCH(AE608,INDEX(B:B,MATCH(AE608,B:B,)+1):B11122,)+MATCH(AE608,B:B,)))=AD608,VLOOKUP(AE608,B:D,3,0),IF(AF608="--",INDEX(D:D,MATCH(AE608,INDEX(B:B,MATCH(AE608,B:B,)+1):B11122,)+MATCH(AE608,B:B,)),"---")),"---"))</f>
        <v>---</v>
      </c>
      <c r="AI608" t="str">
        <f t="shared" si="136"/>
        <v>--</v>
      </c>
      <c r="AJ608" t="str">
        <f t="shared" si="137"/>
        <v>SDM_IO8</v>
      </c>
      <c r="AK608">
        <f t="shared" si="138"/>
        <v>2</v>
      </c>
      <c r="AL608" t="str">
        <f t="shared" si="139"/>
        <v>CC102</v>
      </c>
      <c r="AT608" t="str">
        <f t="shared" si="130"/>
        <v>PG_GROUP2</v>
      </c>
      <c r="AU608" t="str">
        <f t="shared" si="131"/>
        <v>--</v>
      </c>
    </row>
    <row r="609" spans="1:47" x14ac:dyDescent="0.25">
      <c r="A609" t="str">
        <f t="shared" si="126"/>
        <v>J3-C5</v>
      </c>
      <c r="B609" t="str">
        <f t="shared" si="127"/>
        <v>EN_3V3AUX</v>
      </c>
      <c r="C609" t="str">
        <f t="shared" si="128"/>
        <v>J3-EN_3V3AUX</v>
      </c>
      <c r="D609" t="str">
        <f t="shared" si="129"/>
        <v>J3-C5</v>
      </c>
      <c r="E609" t="s">
        <v>411</v>
      </c>
      <c r="F609" t="s">
        <v>294</v>
      </c>
      <c r="G609" t="s">
        <v>929</v>
      </c>
      <c r="L609" t="s">
        <v>1097</v>
      </c>
      <c r="M609" t="s">
        <v>428</v>
      </c>
      <c r="N609">
        <v>30.584399999999999</v>
      </c>
      <c r="AB609" t="str">
        <f>B2B!D606</f>
        <v>J3</v>
      </c>
      <c r="AC609" t="str">
        <f>B2B!E606</f>
        <v>C4</v>
      </c>
      <c r="AD609" t="str">
        <f t="shared" si="132"/>
        <v>J3-C4</v>
      </c>
      <c r="AE609" t="str">
        <f t="shared" si="133"/>
        <v>PG_GROUP2</v>
      </c>
      <c r="AF609" t="str">
        <f t="shared" si="134"/>
        <v>--</v>
      </c>
      <c r="AG609">
        <f t="shared" si="135"/>
        <v>155.12710000000001</v>
      </c>
      <c r="AH609" t="str">
        <f>IF(IFERROR(IF(IF(AF609="--",INDEX(D:D,MATCH(AE609,INDEX(B:B,MATCH(AE609,B:B,)+1):B11123,)+MATCH(AE609,B:B,)))=D609,VLOOKUP(AE609,B:D,3,0),IF(AF609="--",INDEX(D:D,MATCH(AE609,INDEX(B:B,MATCH(AE609,B:B,)+1):B11123,)+MATCH(AE609,B:B,)),"---")),"---")=AD609,"---",IFERROR(IF(IF(AF609="--",INDEX(D:D,MATCH(AE609,INDEX(B:B,MATCH(AE609,B:B,)+1):B11123,)+MATCH(AE609,B:B,)))=AD609,VLOOKUP(AE609,B:D,3,0),IF(AF609="--",INDEX(D:D,MATCH(AE609,INDEX(B:B,MATCH(AE609,B:B,)+1):B11123,)+MATCH(AE609,B:B,)),"---")),"---"))</f>
        <v>U14-2</v>
      </c>
      <c r="AI609" t="str">
        <f t="shared" si="136"/>
        <v>--</v>
      </c>
      <c r="AJ609" t="str">
        <f t="shared" si="137"/>
        <v>PG_GROUP2</v>
      </c>
      <c r="AK609">
        <f t="shared" si="138"/>
        <v>5</v>
      </c>
      <c r="AL609" t="str">
        <f t="shared" si="139"/>
        <v>--</v>
      </c>
      <c r="AT609" t="str">
        <f t="shared" si="130"/>
        <v>EN_3V3AUX</v>
      </c>
      <c r="AU609" t="str">
        <f t="shared" si="131"/>
        <v>--</v>
      </c>
    </row>
    <row r="610" spans="1:47" x14ac:dyDescent="0.25">
      <c r="A610" t="str">
        <f t="shared" si="126"/>
        <v>J3-C6</v>
      </c>
      <c r="B610" t="str">
        <f t="shared" si="127"/>
        <v>NetJ3_C6</v>
      </c>
      <c r="C610" t="str">
        <f t="shared" si="128"/>
        <v>J3-NetJ3_C6</v>
      </c>
      <c r="D610" t="str">
        <f t="shared" si="129"/>
        <v>J3-C6</v>
      </c>
      <c r="E610" t="s">
        <v>411</v>
      </c>
      <c r="F610" t="s">
        <v>295</v>
      </c>
      <c r="G610" t="s">
        <v>1098</v>
      </c>
      <c r="L610" t="s">
        <v>1099</v>
      </c>
      <c r="M610" t="s">
        <v>428</v>
      </c>
      <c r="N610">
        <v>13.683</v>
      </c>
      <c r="AB610" t="str">
        <f>B2B!D607</f>
        <v>J3</v>
      </c>
      <c r="AC610" t="str">
        <f>B2B!E607</f>
        <v>C5</v>
      </c>
      <c r="AD610" t="str">
        <f t="shared" si="132"/>
        <v>J3-C5</v>
      </c>
      <c r="AE610" t="str">
        <f t="shared" si="133"/>
        <v>EN_3V3AUX</v>
      </c>
      <c r="AF610" t="str">
        <f t="shared" si="134"/>
        <v>--</v>
      </c>
      <c r="AG610">
        <f t="shared" si="135"/>
        <v>62.505600000000001</v>
      </c>
      <c r="AH610" t="str">
        <f>IF(IFERROR(IF(IF(AF610="--",INDEX(D:D,MATCH(AE610,INDEX(B:B,MATCH(AE610,B:B,)+1):B11124,)+MATCH(AE610,B:B,)))=D610,VLOOKUP(AE610,B:D,3,0),IF(AF610="--",INDEX(D:D,MATCH(AE610,INDEX(B:B,MATCH(AE610,B:B,)+1):B11124,)+MATCH(AE610,B:B,)),"---")),"---")=AD610,"---",IFERROR(IF(IF(AF610="--",INDEX(D:D,MATCH(AE610,INDEX(B:B,MATCH(AE610,B:B,)+1):B11124,)+MATCH(AE610,B:B,)))=AD610,VLOOKUP(AE610,B:D,3,0),IF(AF610="--",INDEX(D:D,MATCH(AE610,INDEX(B:B,MATCH(AE610,B:B,)+1):B11124,)+MATCH(AE610,B:B,)),"---")),"---"))</f>
        <v>U48-3</v>
      </c>
      <c r="AI610" t="str">
        <f t="shared" si="136"/>
        <v>--</v>
      </c>
      <c r="AJ610" t="str">
        <f t="shared" si="137"/>
        <v>EN_3V3AUX</v>
      </c>
      <c r="AK610">
        <f t="shared" si="138"/>
        <v>4</v>
      </c>
      <c r="AL610" t="str">
        <f t="shared" si="139"/>
        <v>--</v>
      </c>
      <c r="AT610" t="str">
        <f t="shared" si="130"/>
        <v>NetJ3_C6</v>
      </c>
      <c r="AU610" t="str">
        <f t="shared" si="131"/>
        <v>--</v>
      </c>
    </row>
    <row r="611" spans="1:47" x14ac:dyDescent="0.25">
      <c r="A611" t="str">
        <f t="shared" si="126"/>
        <v>J3-C7</v>
      </c>
      <c r="B611" t="str">
        <f t="shared" si="127"/>
        <v>NetJ3_C7</v>
      </c>
      <c r="C611" t="str">
        <f t="shared" si="128"/>
        <v>J3-NetJ3_C7</v>
      </c>
      <c r="D611" t="str">
        <f t="shared" si="129"/>
        <v>J3-C7</v>
      </c>
      <c r="E611" t="s">
        <v>411</v>
      </c>
      <c r="F611" t="s">
        <v>296</v>
      </c>
      <c r="G611" t="s">
        <v>1100</v>
      </c>
      <c r="L611" t="s">
        <v>1101</v>
      </c>
      <c r="M611" t="s">
        <v>428</v>
      </c>
      <c r="N611">
        <v>32.327399999999997</v>
      </c>
      <c r="AB611" t="str">
        <f>B2B!D608</f>
        <v>J3</v>
      </c>
      <c r="AC611" t="str">
        <f>B2B!E608</f>
        <v>C6</v>
      </c>
      <c r="AD611" t="str">
        <f t="shared" si="132"/>
        <v>J3-C6</v>
      </c>
      <c r="AE611" t="str">
        <f t="shared" si="133"/>
        <v>NetJ3_C6</v>
      </c>
      <c r="AF611" t="str">
        <f t="shared" si="134"/>
        <v>--</v>
      </c>
      <c r="AG611" t="e">
        <f t="shared" si="135"/>
        <v>#N/A</v>
      </c>
      <c r="AH611" t="str">
        <f>IF(IFERROR(IF(IF(AF611="--",INDEX(D:D,MATCH(AE611,INDEX(B:B,MATCH(AE611,B:B,)+1):B11125,)+MATCH(AE611,B:B,)))=D611,VLOOKUP(AE611,B:D,3,0),IF(AF611="--",INDEX(D:D,MATCH(AE611,INDEX(B:B,MATCH(AE611,B:B,)+1):B11125,)+MATCH(AE611,B:B,)),"---")),"---")=AD611,"---",IFERROR(IF(IF(AF611="--",INDEX(D:D,MATCH(AE611,INDEX(B:B,MATCH(AE611,B:B,)+1):B11125,)+MATCH(AE611,B:B,)))=AD611,VLOOKUP(AE611,B:D,3,0),IF(AF611="--",INDEX(D:D,MATCH(AE611,INDEX(B:B,MATCH(AE611,B:B,)+1):B11125,)+MATCH(AE611,B:B,)),"---")),"---"))</f>
        <v>---</v>
      </c>
      <c r="AI611" t="str">
        <f t="shared" si="136"/>
        <v>--</v>
      </c>
      <c r="AJ611" t="str">
        <f t="shared" si="137"/>
        <v>NetJ3_C6</v>
      </c>
      <c r="AK611">
        <f t="shared" si="138"/>
        <v>1</v>
      </c>
      <c r="AL611" t="str">
        <f t="shared" si="139"/>
        <v>--</v>
      </c>
      <c r="AT611" t="str">
        <f t="shared" si="130"/>
        <v>NetJ3_C7</v>
      </c>
      <c r="AU611" t="str">
        <f t="shared" si="131"/>
        <v>--</v>
      </c>
    </row>
    <row r="612" spans="1:47" x14ac:dyDescent="0.25">
      <c r="A612" t="str">
        <f t="shared" si="126"/>
        <v>J3-C8</v>
      </c>
      <c r="B612" t="str">
        <f t="shared" si="127"/>
        <v>GND</v>
      </c>
      <c r="C612" t="str">
        <f t="shared" si="128"/>
        <v>J3-GND</v>
      </c>
      <c r="D612" t="str">
        <f t="shared" si="129"/>
        <v>J3-C8</v>
      </c>
      <c r="E612" t="s">
        <v>411</v>
      </c>
      <c r="F612" t="s">
        <v>297</v>
      </c>
      <c r="G612" t="s">
        <v>433</v>
      </c>
      <c r="L612" t="s">
        <v>1102</v>
      </c>
      <c r="M612" t="s">
        <v>428</v>
      </c>
      <c r="N612">
        <v>30.7544</v>
      </c>
      <c r="AB612" t="str">
        <f>B2B!D609</f>
        <v>J3</v>
      </c>
      <c r="AC612" t="str">
        <f>B2B!E609</f>
        <v>C7</v>
      </c>
      <c r="AD612" t="str">
        <f t="shared" si="132"/>
        <v>J3-C7</v>
      </c>
      <c r="AE612" t="str">
        <f t="shared" si="133"/>
        <v>NetJ3_C7</v>
      </c>
      <c r="AF612" t="str">
        <f t="shared" si="134"/>
        <v>--</v>
      </c>
      <c r="AG612" t="e">
        <f t="shared" si="135"/>
        <v>#N/A</v>
      </c>
      <c r="AH612" t="str">
        <f>IF(IFERROR(IF(IF(AF612="--",INDEX(D:D,MATCH(AE612,INDEX(B:B,MATCH(AE612,B:B,)+1):B11126,)+MATCH(AE612,B:B,)))=D612,VLOOKUP(AE612,B:D,3,0),IF(AF612="--",INDEX(D:D,MATCH(AE612,INDEX(B:B,MATCH(AE612,B:B,)+1):B11126,)+MATCH(AE612,B:B,)),"---")),"---")=AD612,"---",IFERROR(IF(IF(AF612="--",INDEX(D:D,MATCH(AE612,INDEX(B:B,MATCH(AE612,B:B,)+1):B11126,)+MATCH(AE612,B:B,)))=AD612,VLOOKUP(AE612,B:D,3,0),IF(AF612="--",INDEX(D:D,MATCH(AE612,INDEX(B:B,MATCH(AE612,B:B,)+1):B11126,)+MATCH(AE612,B:B,)),"---")),"---"))</f>
        <v>---</v>
      </c>
      <c r="AI612" t="str">
        <f t="shared" si="136"/>
        <v>--</v>
      </c>
      <c r="AJ612" t="str">
        <f t="shared" si="137"/>
        <v>NetJ3_C7</v>
      </c>
      <c r="AK612">
        <f t="shared" si="138"/>
        <v>1</v>
      </c>
      <c r="AL612" t="str">
        <f t="shared" si="139"/>
        <v>--</v>
      </c>
      <c r="AT612" t="str">
        <f t="shared" si="130"/>
        <v>GND</v>
      </c>
      <c r="AU612" t="str">
        <f t="shared" si="131"/>
        <v>--</v>
      </c>
    </row>
    <row r="613" spans="1:47" x14ac:dyDescent="0.25">
      <c r="A613" t="str">
        <f t="shared" si="126"/>
        <v>J3-C9</v>
      </c>
      <c r="B613" t="str">
        <f t="shared" si="127"/>
        <v>B5A_HVIO19</v>
      </c>
      <c r="C613" t="str">
        <f t="shared" si="128"/>
        <v>J3-B5A_HVIO19</v>
      </c>
      <c r="D613" t="str">
        <f t="shared" si="129"/>
        <v>J3-C9</v>
      </c>
      <c r="E613" t="s">
        <v>411</v>
      </c>
      <c r="F613" t="s">
        <v>298</v>
      </c>
      <c r="G613" t="s">
        <v>803</v>
      </c>
      <c r="L613" t="s">
        <v>1103</v>
      </c>
      <c r="M613" t="s">
        <v>428</v>
      </c>
      <c r="N613">
        <v>29.283899999999999</v>
      </c>
      <c r="AB613" t="str">
        <f>B2B!D610</f>
        <v>J3</v>
      </c>
      <c r="AC613" t="str">
        <f>B2B!E610</f>
        <v>C8</v>
      </c>
      <c r="AD613" t="str">
        <f t="shared" si="132"/>
        <v>J3-C8</v>
      </c>
      <c r="AE613" t="str">
        <f t="shared" si="133"/>
        <v>GND</v>
      </c>
      <c r="AF613" t="str">
        <f t="shared" si="134"/>
        <v>---</v>
      </c>
      <c r="AG613" t="str">
        <f t="shared" si="135"/>
        <v>---</v>
      </c>
      <c r="AH613" t="str">
        <f>IF(IFERROR(IF(IF(AF613="--",INDEX(D:D,MATCH(AE613,INDEX(B:B,MATCH(AE613,B:B,)+1):B11127,)+MATCH(AE613,B:B,)))=D613,VLOOKUP(AE613,B:D,3,0),IF(AF613="--",INDEX(D:D,MATCH(AE613,INDEX(B:B,MATCH(AE613,B:B,)+1):B11127,)+MATCH(AE613,B:B,)),"---")),"---")=AD613,"---",IFERROR(IF(IF(AF613="--",INDEX(D:D,MATCH(AE613,INDEX(B:B,MATCH(AE613,B:B,)+1):B11127,)+MATCH(AE613,B:B,)))=AD613,VLOOKUP(AE613,B:D,3,0),IF(AF613="--",INDEX(D:D,MATCH(AE613,INDEX(B:B,MATCH(AE613,B:B,)+1):B11127,)+MATCH(AE613,B:B,)),"---")),"---"))</f>
        <v>---</v>
      </c>
      <c r="AI613" t="str">
        <f t="shared" si="136"/>
        <v>--</v>
      </c>
      <c r="AJ613" t="str">
        <f t="shared" si="137"/>
        <v>GND</v>
      </c>
      <c r="AK613">
        <f t="shared" si="138"/>
        <v>1320</v>
      </c>
      <c r="AL613" t="str">
        <f t="shared" si="139"/>
        <v>---</v>
      </c>
      <c r="AT613" t="str">
        <f t="shared" si="130"/>
        <v>B5A_HVIO19</v>
      </c>
      <c r="AU613" t="str">
        <f t="shared" si="131"/>
        <v>--</v>
      </c>
    </row>
    <row r="614" spans="1:47" x14ac:dyDescent="0.25">
      <c r="A614" t="str">
        <f t="shared" si="126"/>
        <v>J3-C10</v>
      </c>
      <c r="B614" t="str">
        <f t="shared" si="127"/>
        <v>B5A_HVIO17</v>
      </c>
      <c r="C614" t="str">
        <f t="shared" si="128"/>
        <v>J3-B5A_HVIO17</v>
      </c>
      <c r="D614" t="str">
        <f t="shared" si="129"/>
        <v>J3-C10</v>
      </c>
      <c r="E614" t="s">
        <v>411</v>
      </c>
      <c r="F614" t="s">
        <v>299</v>
      </c>
      <c r="G614" t="s">
        <v>799</v>
      </c>
      <c r="L614" t="s">
        <v>1104</v>
      </c>
      <c r="M614" t="s">
        <v>428</v>
      </c>
      <c r="N614">
        <v>29.367100000000001</v>
      </c>
      <c r="AB614" t="str">
        <f>B2B!D611</f>
        <v>J3</v>
      </c>
      <c r="AC614" t="str">
        <f>B2B!E611</f>
        <v>C9</v>
      </c>
      <c r="AD614" t="str">
        <f t="shared" si="132"/>
        <v>J3-C9</v>
      </c>
      <c r="AE614" t="str">
        <f t="shared" si="133"/>
        <v>B5A_HVIO19</v>
      </c>
      <c r="AF614" t="str">
        <f t="shared" si="134"/>
        <v>CK125</v>
      </c>
      <c r="AG614">
        <f t="shared" si="135"/>
        <v>14.762700000000001</v>
      </c>
      <c r="AH614" t="str">
        <f>IF(IFERROR(IF(IF(AF614="--",INDEX(D:D,MATCH(AE614,INDEX(B:B,MATCH(AE614,B:B,)+1):B11128,)+MATCH(AE614,B:B,)))=D614,VLOOKUP(AE614,B:D,3,0),IF(AF614="--",INDEX(D:D,MATCH(AE614,INDEX(B:B,MATCH(AE614,B:B,)+1):B11128,)+MATCH(AE614,B:B,)),"---")),"---")=AD614,"---",IFERROR(IF(IF(AF614="--",INDEX(D:D,MATCH(AE614,INDEX(B:B,MATCH(AE614,B:B,)+1):B11128,)+MATCH(AE614,B:B,)))=AD614,VLOOKUP(AE614,B:D,3,0),IF(AF614="--",INDEX(D:D,MATCH(AE614,INDEX(B:B,MATCH(AE614,B:B,)+1):B11128,)+MATCH(AE614,B:B,)),"---")),"---"))</f>
        <v>---</v>
      </c>
      <c r="AI614" t="str">
        <f t="shared" si="136"/>
        <v>--</v>
      </c>
      <c r="AJ614" t="str">
        <f t="shared" si="137"/>
        <v>B5A_HVIO19</v>
      </c>
      <c r="AK614">
        <f t="shared" si="138"/>
        <v>2</v>
      </c>
      <c r="AL614" t="str">
        <f t="shared" si="139"/>
        <v>CK125</v>
      </c>
      <c r="AT614" t="str">
        <f t="shared" si="130"/>
        <v>B5A_HVIO17</v>
      </c>
      <c r="AU614" t="str">
        <f t="shared" si="131"/>
        <v>--</v>
      </c>
    </row>
    <row r="615" spans="1:47" x14ac:dyDescent="0.25">
      <c r="A615" t="str">
        <f t="shared" si="126"/>
        <v>J3-C11</v>
      </c>
      <c r="B615" t="str">
        <f t="shared" si="127"/>
        <v>B5A_HVIO5</v>
      </c>
      <c r="C615" t="str">
        <f t="shared" si="128"/>
        <v>J3-B5A_HVIO5</v>
      </c>
      <c r="D615" t="str">
        <f t="shared" si="129"/>
        <v>J3-C11</v>
      </c>
      <c r="E615" t="s">
        <v>411</v>
      </c>
      <c r="F615" t="s">
        <v>300</v>
      </c>
      <c r="G615" t="s">
        <v>811</v>
      </c>
      <c r="L615" t="s">
        <v>1105</v>
      </c>
      <c r="M615" t="s">
        <v>428</v>
      </c>
      <c r="N615">
        <v>26.885899999999999</v>
      </c>
      <c r="AB615" t="str">
        <f>B2B!D612</f>
        <v>J3</v>
      </c>
      <c r="AC615" t="str">
        <f>B2B!E612</f>
        <v>C10</v>
      </c>
      <c r="AD615" t="str">
        <f t="shared" si="132"/>
        <v>J3-C10</v>
      </c>
      <c r="AE615" t="str">
        <f t="shared" si="133"/>
        <v>B5A_HVIO17</v>
      </c>
      <c r="AF615" t="str">
        <f t="shared" si="134"/>
        <v>CL128</v>
      </c>
      <c r="AG615">
        <f t="shared" si="135"/>
        <v>12.3476</v>
      </c>
      <c r="AH615" t="str">
        <f>IF(IFERROR(IF(IF(AF615="--",INDEX(D:D,MATCH(AE615,INDEX(B:B,MATCH(AE615,B:B,)+1):B11129,)+MATCH(AE615,B:B,)))=D615,VLOOKUP(AE615,B:D,3,0),IF(AF615="--",INDEX(D:D,MATCH(AE615,INDEX(B:B,MATCH(AE615,B:B,)+1):B11129,)+MATCH(AE615,B:B,)),"---")),"---")=AD615,"---",IFERROR(IF(IF(AF615="--",INDEX(D:D,MATCH(AE615,INDEX(B:B,MATCH(AE615,B:B,)+1):B11129,)+MATCH(AE615,B:B,)))=AD615,VLOOKUP(AE615,B:D,3,0),IF(AF615="--",INDEX(D:D,MATCH(AE615,INDEX(B:B,MATCH(AE615,B:B,)+1):B11129,)+MATCH(AE615,B:B,)),"---")),"---"))</f>
        <v>---</v>
      </c>
      <c r="AI615" t="str">
        <f t="shared" si="136"/>
        <v>--</v>
      </c>
      <c r="AJ615" t="str">
        <f t="shared" si="137"/>
        <v>B5A_HVIO17</v>
      </c>
      <c r="AK615">
        <f t="shared" si="138"/>
        <v>2</v>
      </c>
      <c r="AL615" t="str">
        <f t="shared" si="139"/>
        <v>CL128</v>
      </c>
      <c r="AT615" t="str">
        <f t="shared" si="130"/>
        <v>B5A_HVIO5</v>
      </c>
      <c r="AU615" t="str">
        <f t="shared" si="131"/>
        <v>--</v>
      </c>
    </row>
    <row r="616" spans="1:47" x14ac:dyDescent="0.25">
      <c r="A616" t="str">
        <f t="shared" si="126"/>
        <v>J3-C12</v>
      </c>
      <c r="B616" t="str">
        <f t="shared" si="127"/>
        <v>B5A_HVIO13</v>
      </c>
      <c r="C616" t="str">
        <f t="shared" si="128"/>
        <v>J3-B5A_HVIO13</v>
      </c>
      <c r="D616" t="str">
        <f t="shared" si="129"/>
        <v>J3-C12</v>
      </c>
      <c r="E616" t="s">
        <v>411</v>
      </c>
      <c r="F616" t="s">
        <v>301</v>
      </c>
      <c r="G616" t="s">
        <v>791</v>
      </c>
      <c r="L616" t="s">
        <v>1106</v>
      </c>
      <c r="M616" t="s">
        <v>428</v>
      </c>
      <c r="N616">
        <v>26.857299999999999</v>
      </c>
      <c r="AB616" t="str">
        <f>B2B!D613</f>
        <v>J3</v>
      </c>
      <c r="AC616" t="str">
        <f>B2B!E613</f>
        <v>C11</v>
      </c>
      <c r="AD616" t="str">
        <f t="shared" si="132"/>
        <v>J3-C11</v>
      </c>
      <c r="AE616" t="str">
        <f t="shared" si="133"/>
        <v>B5A_HVIO5</v>
      </c>
      <c r="AF616" t="str">
        <f t="shared" si="134"/>
        <v>CH132</v>
      </c>
      <c r="AG616">
        <f t="shared" si="135"/>
        <v>12.1874</v>
      </c>
      <c r="AH616" t="str">
        <f>IF(IFERROR(IF(IF(AF616="--",INDEX(D:D,MATCH(AE616,INDEX(B:B,MATCH(AE616,B:B,)+1):B11130,)+MATCH(AE616,B:B,)))=D616,VLOOKUP(AE616,B:D,3,0),IF(AF616="--",INDEX(D:D,MATCH(AE616,INDEX(B:B,MATCH(AE616,B:B,)+1):B11130,)+MATCH(AE616,B:B,)),"---")),"---")=AD616,"---",IFERROR(IF(IF(AF616="--",INDEX(D:D,MATCH(AE616,INDEX(B:B,MATCH(AE616,B:B,)+1):B11130,)+MATCH(AE616,B:B,)))=AD616,VLOOKUP(AE616,B:D,3,0),IF(AF616="--",INDEX(D:D,MATCH(AE616,INDEX(B:B,MATCH(AE616,B:B,)+1):B11130,)+MATCH(AE616,B:B,)),"---")),"---"))</f>
        <v>---</v>
      </c>
      <c r="AI616" t="str">
        <f t="shared" si="136"/>
        <v>--</v>
      </c>
      <c r="AJ616" t="str">
        <f t="shared" si="137"/>
        <v>B5A_HVIO5</v>
      </c>
      <c r="AK616">
        <f t="shared" si="138"/>
        <v>2</v>
      </c>
      <c r="AL616" t="str">
        <f t="shared" si="139"/>
        <v>CH132</v>
      </c>
      <c r="AT616" t="str">
        <f t="shared" si="130"/>
        <v>B5A_HVIO13</v>
      </c>
      <c r="AU616" t="str">
        <f t="shared" si="131"/>
        <v>--</v>
      </c>
    </row>
    <row r="617" spans="1:47" x14ac:dyDescent="0.25">
      <c r="A617" t="str">
        <f t="shared" si="126"/>
        <v>J3-C13</v>
      </c>
      <c r="B617" t="str">
        <f t="shared" si="127"/>
        <v>B5A_HVIO11</v>
      </c>
      <c r="C617" t="str">
        <f t="shared" si="128"/>
        <v>J3-B5A_HVIO11</v>
      </c>
      <c r="D617" t="str">
        <f t="shared" si="129"/>
        <v>J3-C13</v>
      </c>
      <c r="E617" t="s">
        <v>411</v>
      </c>
      <c r="F617" t="s">
        <v>302</v>
      </c>
      <c r="G617" t="s">
        <v>787</v>
      </c>
      <c r="L617" t="s">
        <v>1107</v>
      </c>
      <c r="M617" t="s">
        <v>428</v>
      </c>
      <c r="N617">
        <v>27.976199999999999</v>
      </c>
      <c r="AB617" t="str">
        <f>B2B!D614</f>
        <v>J3</v>
      </c>
      <c r="AC617" t="str">
        <f>B2B!E614</f>
        <v>C12</v>
      </c>
      <c r="AD617" t="str">
        <f t="shared" si="132"/>
        <v>J3-C12</v>
      </c>
      <c r="AE617" t="str">
        <f t="shared" si="133"/>
        <v>B5A_HVIO13</v>
      </c>
      <c r="AF617" t="str">
        <f t="shared" si="134"/>
        <v>BU118</v>
      </c>
      <c r="AG617">
        <f t="shared" si="135"/>
        <v>18.013000000000002</v>
      </c>
      <c r="AH617" t="str">
        <f>IF(IFERROR(IF(IF(AF617="--",INDEX(D:D,MATCH(AE617,INDEX(B:B,MATCH(AE617,B:B,)+1):B11131,)+MATCH(AE617,B:B,)))=D617,VLOOKUP(AE617,B:D,3,0),IF(AF617="--",INDEX(D:D,MATCH(AE617,INDEX(B:B,MATCH(AE617,B:B,)+1):B11131,)+MATCH(AE617,B:B,)),"---")),"---")=AD617,"---",IFERROR(IF(IF(AF617="--",INDEX(D:D,MATCH(AE617,INDEX(B:B,MATCH(AE617,B:B,)+1):B11131,)+MATCH(AE617,B:B,)))=AD617,VLOOKUP(AE617,B:D,3,0),IF(AF617="--",INDEX(D:D,MATCH(AE617,INDEX(B:B,MATCH(AE617,B:B,)+1):B11131,)+MATCH(AE617,B:B,)),"---")),"---"))</f>
        <v>---</v>
      </c>
      <c r="AI617" t="str">
        <f t="shared" si="136"/>
        <v>--</v>
      </c>
      <c r="AJ617" t="str">
        <f t="shared" si="137"/>
        <v>B5A_HVIO13</v>
      </c>
      <c r="AK617">
        <f t="shared" si="138"/>
        <v>2</v>
      </c>
      <c r="AL617" t="str">
        <f t="shared" si="139"/>
        <v>BU118</v>
      </c>
      <c r="AT617" t="str">
        <f t="shared" si="130"/>
        <v>B5A_HVIO11</v>
      </c>
      <c r="AU617" t="str">
        <f t="shared" si="131"/>
        <v>--</v>
      </c>
    </row>
    <row r="618" spans="1:47" x14ac:dyDescent="0.25">
      <c r="A618" t="str">
        <f t="shared" si="126"/>
        <v>J3-C14</v>
      </c>
      <c r="B618" t="str">
        <f t="shared" si="127"/>
        <v>GND</v>
      </c>
      <c r="C618" t="str">
        <f t="shared" si="128"/>
        <v>J3-GND</v>
      </c>
      <c r="D618" t="str">
        <f t="shared" si="129"/>
        <v>J3-C14</v>
      </c>
      <c r="E618" t="s">
        <v>411</v>
      </c>
      <c r="F618" t="s">
        <v>303</v>
      </c>
      <c r="G618" t="s">
        <v>433</v>
      </c>
      <c r="L618" t="s">
        <v>1108</v>
      </c>
      <c r="M618" t="s">
        <v>428</v>
      </c>
      <c r="N618">
        <v>28.055900000000001</v>
      </c>
      <c r="AB618" t="str">
        <f>B2B!D615</f>
        <v>J3</v>
      </c>
      <c r="AC618" t="str">
        <f>B2B!E615</f>
        <v>C13</v>
      </c>
      <c r="AD618" t="str">
        <f t="shared" si="132"/>
        <v>J3-C13</v>
      </c>
      <c r="AE618" t="str">
        <f t="shared" si="133"/>
        <v>B5A_HVIO11</v>
      </c>
      <c r="AF618" t="str">
        <f t="shared" si="134"/>
        <v>CF121</v>
      </c>
      <c r="AG618">
        <f t="shared" si="135"/>
        <v>14.445</v>
      </c>
      <c r="AH618" t="str">
        <f>IF(IFERROR(IF(IF(AF618="--",INDEX(D:D,MATCH(AE618,INDEX(B:B,MATCH(AE618,B:B,)+1):B11132,)+MATCH(AE618,B:B,)))=D618,VLOOKUP(AE618,B:D,3,0),IF(AF618="--",INDEX(D:D,MATCH(AE618,INDEX(B:B,MATCH(AE618,B:B,)+1):B11132,)+MATCH(AE618,B:B,)),"---")),"---")=AD618,"---",IFERROR(IF(IF(AF618="--",INDEX(D:D,MATCH(AE618,INDEX(B:B,MATCH(AE618,B:B,)+1):B11132,)+MATCH(AE618,B:B,)))=AD618,VLOOKUP(AE618,B:D,3,0),IF(AF618="--",INDEX(D:D,MATCH(AE618,INDEX(B:B,MATCH(AE618,B:B,)+1):B11132,)+MATCH(AE618,B:B,)),"---")),"---"))</f>
        <v>---</v>
      </c>
      <c r="AI618" t="str">
        <f t="shared" si="136"/>
        <v>--</v>
      </c>
      <c r="AJ618" t="str">
        <f t="shared" si="137"/>
        <v>B5A_HVIO11</v>
      </c>
      <c r="AK618">
        <f t="shared" si="138"/>
        <v>2</v>
      </c>
      <c r="AL618" t="str">
        <f t="shared" si="139"/>
        <v>CF121</v>
      </c>
      <c r="AT618" t="str">
        <f t="shared" si="130"/>
        <v>GND</v>
      </c>
      <c r="AU618" t="str">
        <f t="shared" si="131"/>
        <v>--</v>
      </c>
    </row>
    <row r="619" spans="1:47" x14ac:dyDescent="0.25">
      <c r="A619" t="str">
        <f t="shared" si="126"/>
        <v>J3-C15</v>
      </c>
      <c r="B619" t="str">
        <f t="shared" si="127"/>
        <v>B5B_HVIO18</v>
      </c>
      <c r="C619" t="str">
        <f t="shared" si="128"/>
        <v>J3-B5B_HVIO18</v>
      </c>
      <c r="D619" t="str">
        <f t="shared" si="129"/>
        <v>J3-C15</v>
      </c>
      <c r="E619" t="s">
        <v>411</v>
      </c>
      <c r="F619" t="s">
        <v>304</v>
      </c>
      <c r="G619" t="s">
        <v>832</v>
      </c>
      <c r="L619" t="s">
        <v>1109</v>
      </c>
      <c r="M619" t="s">
        <v>428</v>
      </c>
      <c r="N619">
        <v>27.342400000000001</v>
      </c>
      <c r="AB619" t="str">
        <f>B2B!D616</f>
        <v>J3</v>
      </c>
      <c r="AC619" t="str">
        <f>B2B!E616</f>
        <v>C14</v>
      </c>
      <c r="AD619" t="str">
        <f t="shared" si="132"/>
        <v>J3-C14</v>
      </c>
      <c r="AE619" t="str">
        <f t="shared" si="133"/>
        <v>GND</v>
      </c>
      <c r="AF619" t="str">
        <f t="shared" si="134"/>
        <v>---</v>
      </c>
      <c r="AG619" t="str">
        <f t="shared" si="135"/>
        <v>---</v>
      </c>
      <c r="AH619" t="str">
        <f>IF(IFERROR(IF(IF(AF619="--",INDEX(D:D,MATCH(AE619,INDEX(B:B,MATCH(AE619,B:B,)+1):B11133,)+MATCH(AE619,B:B,)))=D619,VLOOKUP(AE619,B:D,3,0),IF(AF619="--",INDEX(D:D,MATCH(AE619,INDEX(B:B,MATCH(AE619,B:B,)+1):B11133,)+MATCH(AE619,B:B,)),"---")),"---")=AD619,"---",IFERROR(IF(IF(AF619="--",INDEX(D:D,MATCH(AE619,INDEX(B:B,MATCH(AE619,B:B,)+1):B11133,)+MATCH(AE619,B:B,)))=AD619,VLOOKUP(AE619,B:D,3,0),IF(AF619="--",INDEX(D:D,MATCH(AE619,INDEX(B:B,MATCH(AE619,B:B,)+1):B11133,)+MATCH(AE619,B:B,)),"---")),"---"))</f>
        <v>---</v>
      </c>
      <c r="AI619" t="str">
        <f t="shared" si="136"/>
        <v>--</v>
      </c>
      <c r="AJ619" t="str">
        <f t="shared" si="137"/>
        <v>GND</v>
      </c>
      <c r="AK619">
        <f t="shared" si="138"/>
        <v>1320</v>
      </c>
      <c r="AL619" t="str">
        <f t="shared" si="139"/>
        <v>---</v>
      </c>
      <c r="AT619" t="str">
        <f t="shared" si="130"/>
        <v>B5B_HVIO18</v>
      </c>
      <c r="AU619" t="str">
        <f t="shared" si="131"/>
        <v>--</v>
      </c>
    </row>
    <row r="620" spans="1:47" x14ac:dyDescent="0.25">
      <c r="A620" t="str">
        <f t="shared" si="126"/>
        <v>J3-C16</v>
      </c>
      <c r="B620" t="str">
        <f t="shared" si="127"/>
        <v>B5B_HVIO9</v>
      </c>
      <c r="C620" t="str">
        <f t="shared" si="128"/>
        <v>J3-B5B_HVIO9</v>
      </c>
      <c r="D620" t="str">
        <f t="shared" si="129"/>
        <v>J3-C16</v>
      </c>
      <c r="E620" t="s">
        <v>411</v>
      </c>
      <c r="F620" t="s">
        <v>305</v>
      </c>
      <c r="G620" t="s">
        <v>848</v>
      </c>
      <c r="L620" t="s">
        <v>1110</v>
      </c>
      <c r="M620" t="s">
        <v>428</v>
      </c>
      <c r="N620">
        <v>27.470099999999999</v>
      </c>
      <c r="AB620" t="str">
        <f>B2B!D617</f>
        <v>J3</v>
      </c>
      <c r="AC620" t="str">
        <f>B2B!E617</f>
        <v>C15</v>
      </c>
      <c r="AD620" t="str">
        <f t="shared" si="132"/>
        <v>J3-C15</v>
      </c>
      <c r="AE620" t="str">
        <f t="shared" si="133"/>
        <v>B5B_HVIO18</v>
      </c>
      <c r="AF620" t="str">
        <f t="shared" si="134"/>
        <v>BK112</v>
      </c>
      <c r="AG620">
        <f t="shared" si="135"/>
        <v>17.7133</v>
      </c>
      <c r="AH620" t="str">
        <f>IF(IFERROR(IF(IF(AF620="--",INDEX(D:D,MATCH(AE620,INDEX(B:B,MATCH(AE620,B:B,)+1):B11134,)+MATCH(AE620,B:B,)))=D620,VLOOKUP(AE620,B:D,3,0),IF(AF620="--",INDEX(D:D,MATCH(AE620,INDEX(B:B,MATCH(AE620,B:B,)+1):B11134,)+MATCH(AE620,B:B,)),"---")),"---")=AD620,"---",IFERROR(IF(IF(AF620="--",INDEX(D:D,MATCH(AE620,INDEX(B:B,MATCH(AE620,B:B,)+1):B11134,)+MATCH(AE620,B:B,)))=AD620,VLOOKUP(AE620,B:D,3,0),IF(AF620="--",INDEX(D:D,MATCH(AE620,INDEX(B:B,MATCH(AE620,B:B,)+1):B11134,)+MATCH(AE620,B:B,)),"---")),"---"))</f>
        <v>---</v>
      </c>
      <c r="AI620" t="str">
        <f t="shared" si="136"/>
        <v>--</v>
      </c>
      <c r="AJ620" t="str">
        <f t="shared" si="137"/>
        <v>B5B_HVIO18</v>
      </c>
      <c r="AK620">
        <f t="shared" si="138"/>
        <v>2</v>
      </c>
      <c r="AL620" t="str">
        <f t="shared" si="139"/>
        <v>BK112</v>
      </c>
      <c r="AT620" t="str">
        <f t="shared" si="130"/>
        <v>B5B_HVIO9</v>
      </c>
      <c r="AU620" t="str">
        <f t="shared" si="131"/>
        <v>--</v>
      </c>
    </row>
    <row r="621" spans="1:47" x14ac:dyDescent="0.25">
      <c r="A621" t="str">
        <f t="shared" si="126"/>
        <v>J3-C17</v>
      </c>
      <c r="B621" t="str">
        <f t="shared" si="127"/>
        <v>B5B_HVIO3</v>
      </c>
      <c r="C621" t="str">
        <f t="shared" si="128"/>
        <v>J3-B5B_HVIO3</v>
      </c>
      <c r="D621" t="str">
        <f t="shared" si="129"/>
        <v>J3-C17</v>
      </c>
      <c r="E621" t="s">
        <v>411</v>
      </c>
      <c r="F621" t="s">
        <v>306</v>
      </c>
      <c r="G621" t="s">
        <v>838</v>
      </c>
      <c r="L621" t="s">
        <v>1111</v>
      </c>
      <c r="M621" t="s">
        <v>428</v>
      </c>
      <c r="N621">
        <v>13.643599999999999</v>
      </c>
      <c r="AB621" t="str">
        <f>B2B!D618</f>
        <v>J3</v>
      </c>
      <c r="AC621" t="str">
        <f>B2B!E618</f>
        <v>C16</v>
      </c>
      <c r="AD621" t="str">
        <f t="shared" si="132"/>
        <v>J3-C16</v>
      </c>
      <c r="AE621" t="str">
        <f t="shared" si="133"/>
        <v>B5B_HVIO9</v>
      </c>
      <c r="AF621" t="str">
        <f t="shared" si="134"/>
        <v>BE107</v>
      </c>
      <c r="AG621">
        <f t="shared" si="135"/>
        <v>20.475899999999999</v>
      </c>
      <c r="AH621" t="str">
        <f>IF(IFERROR(IF(IF(AF621="--",INDEX(D:D,MATCH(AE621,INDEX(B:B,MATCH(AE621,B:B,)+1):B11135,)+MATCH(AE621,B:B,)))=D621,VLOOKUP(AE621,B:D,3,0),IF(AF621="--",INDEX(D:D,MATCH(AE621,INDEX(B:B,MATCH(AE621,B:B,)+1):B11135,)+MATCH(AE621,B:B,)),"---")),"---")=AD621,"---",IFERROR(IF(IF(AF621="--",INDEX(D:D,MATCH(AE621,INDEX(B:B,MATCH(AE621,B:B,)+1):B11135,)+MATCH(AE621,B:B,)))=AD621,VLOOKUP(AE621,B:D,3,0),IF(AF621="--",INDEX(D:D,MATCH(AE621,INDEX(B:B,MATCH(AE621,B:B,)+1):B11135,)+MATCH(AE621,B:B,)),"---")),"---"))</f>
        <v>---</v>
      </c>
      <c r="AI621" t="str">
        <f t="shared" si="136"/>
        <v>--</v>
      </c>
      <c r="AJ621" t="str">
        <f t="shared" si="137"/>
        <v>B5B_HVIO9</v>
      </c>
      <c r="AK621">
        <f t="shared" si="138"/>
        <v>2</v>
      </c>
      <c r="AL621" t="str">
        <f t="shared" si="139"/>
        <v>BE107</v>
      </c>
      <c r="AT621" t="str">
        <f t="shared" si="130"/>
        <v>B5B_HVIO3</v>
      </c>
      <c r="AU621" t="str">
        <f t="shared" si="131"/>
        <v>--</v>
      </c>
    </row>
    <row r="622" spans="1:47" x14ac:dyDescent="0.25">
      <c r="A622" t="str">
        <f t="shared" si="126"/>
        <v>J3-C18</v>
      </c>
      <c r="B622" t="str">
        <f t="shared" si="127"/>
        <v>B5B_HVIO1</v>
      </c>
      <c r="C622" t="str">
        <f t="shared" si="128"/>
        <v>J3-B5B_HVIO1</v>
      </c>
      <c r="D622" t="str">
        <f t="shared" si="129"/>
        <v>J3-C18</v>
      </c>
      <c r="E622" t="s">
        <v>411</v>
      </c>
      <c r="F622" t="s">
        <v>307</v>
      </c>
      <c r="G622" t="s">
        <v>819</v>
      </c>
      <c r="L622" t="s">
        <v>1112</v>
      </c>
      <c r="M622" t="s">
        <v>428</v>
      </c>
      <c r="N622">
        <v>27.2437</v>
      </c>
      <c r="AB622" t="str">
        <f>B2B!D619</f>
        <v>J3</v>
      </c>
      <c r="AC622" t="str">
        <f>B2B!E619</f>
        <v>C17</v>
      </c>
      <c r="AD622" t="str">
        <f t="shared" si="132"/>
        <v>J3-C17</v>
      </c>
      <c r="AE622" t="str">
        <f t="shared" si="133"/>
        <v>B5B_HVIO3</v>
      </c>
      <c r="AF622" t="str">
        <f t="shared" si="134"/>
        <v>BE115</v>
      </c>
      <c r="AG622">
        <f t="shared" si="135"/>
        <v>21.758099999999999</v>
      </c>
      <c r="AH622" t="str">
        <f>IF(IFERROR(IF(IF(AF622="--",INDEX(D:D,MATCH(AE622,INDEX(B:B,MATCH(AE622,B:B,)+1):B11136,)+MATCH(AE622,B:B,)))=D622,VLOOKUP(AE622,B:D,3,0),IF(AF622="--",INDEX(D:D,MATCH(AE622,INDEX(B:B,MATCH(AE622,B:B,)+1):B11136,)+MATCH(AE622,B:B,)),"---")),"---")=AD622,"---",IFERROR(IF(IF(AF622="--",INDEX(D:D,MATCH(AE622,INDEX(B:B,MATCH(AE622,B:B,)+1):B11136,)+MATCH(AE622,B:B,)))=AD622,VLOOKUP(AE622,B:D,3,0),IF(AF622="--",INDEX(D:D,MATCH(AE622,INDEX(B:B,MATCH(AE622,B:B,)+1):B11136,)+MATCH(AE622,B:B,)),"---")),"---"))</f>
        <v>---</v>
      </c>
      <c r="AI622" t="str">
        <f t="shared" si="136"/>
        <v>--</v>
      </c>
      <c r="AJ622" t="str">
        <f t="shared" si="137"/>
        <v>B5B_HVIO3</v>
      </c>
      <c r="AK622">
        <f t="shared" si="138"/>
        <v>2</v>
      </c>
      <c r="AL622" t="str">
        <f t="shared" si="139"/>
        <v>BE115</v>
      </c>
      <c r="AT622" t="str">
        <f t="shared" si="130"/>
        <v>B5B_HVIO1</v>
      </c>
      <c r="AU622" t="str">
        <f t="shared" si="131"/>
        <v>--</v>
      </c>
    </row>
    <row r="623" spans="1:47" x14ac:dyDescent="0.25">
      <c r="A623" t="str">
        <f t="shared" si="126"/>
        <v>J3-C19</v>
      </c>
      <c r="B623" t="str">
        <f t="shared" si="127"/>
        <v>B5B_HVIO12</v>
      </c>
      <c r="C623" t="str">
        <f t="shared" si="128"/>
        <v>J3-B5B_HVIO12</v>
      </c>
      <c r="D623" t="str">
        <f t="shared" si="129"/>
        <v>J3-C19</v>
      </c>
      <c r="E623" t="s">
        <v>411</v>
      </c>
      <c r="F623" t="s">
        <v>308</v>
      </c>
      <c r="G623" t="s">
        <v>824</v>
      </c>
      <c r="L623" t="s">
        <v>1113</v>
      </c>
      <c r="M623" t="s">
        <v>428</v>
      </c>
      <c r="N623">
        <v>27.340599999999998</v>
      </c>
      <c r="AB623" t="str">
        <f>B2B!D620</f>
        <v>J3</v>
      </c>
      <c r="AC623" t="str">
        <f>B2B!E620</f>
        <v>C18</v>
      </c>
      <c r="AD623" t="str">
        <f t="shared" si="132"/>
        <v>J3-C18</v>
      </c>
      <c r="AE623" t="str">
        <f t="shared" si="133"/>
        <v>B5B_HVIO1</v>
      </c>
      <c r="AF623" t="str">
        <f t="shared" si="134"/>
        <v>BF111</v>
      </c>
      <c r="AG623">
        <f t="shared" si="135"/>
        <v>21.0641</v>
      </c>
      <c r="AH623" t="str">
        <f>IF(IFERROR(IF(IF(AF623="--",INDEX(D:D,MATCH(AE623,INDEX(B:B,MATCH(AE623,B:B,)+1):B11137,)+MATCH(AE623,B:B,)))=D623,VLOOKUP(AE623,B:D,3,0),IF(AF623="--",INDEX(D:D,MATCH(AE623,INDEX(B:B,MATCH(AE623,B:B,)+1):B11137,)+MATCH(AE623,B:B,)),"---")),"---")=AD623,"---",IFERROR(IF(IF(AF623="--",INDEX(D:D,MATCH(AE623,INDEX(B:B,MATCH(AE623,B:B,)+1):B11137,)+MATCH(AE623,B:B,)))=AD623,VLOOKUP(AE623,B:D,3,0),IF(AF623="--",INDEX(D:D,MATCH(AE623,INDEX(B:B,MATCH(AE623,B:B,)+1):B11137,)+MATCH(AE623,B:B,)),"---")),"---"))</f>
        <v>---</v>
      </c>
      <c r="AI623" t="str">
        <f t="shared" si="136"/>
        <v>--</v>
      </c>
      <c r="AJ623" t="str">
        <f t="shared" si="137"/>
        <v>B5B_HVIO1</v>
      </c>
      <c r="AK623">
        <f t="shared" si="138"/>
        <v>2</v>
      </c>
      <c r="AL623" t="str">
        <f t="shared" si="139"/>
        <v>BF111</v>
      </c>
      <c r="AT623" t="str">
        <f t="shared" si="130"/>
        <v>B5B_HVIO12</v>
      </c>
      <c r="AU623" t="str">
        <f t="shared" si="131"/>
        <v>--</v>
      </c>
    </row>
    <row r="624" spans="1:47" x14ac:dyDescent="0.25">
      <c r="A624" t="str">
        <f t="shared" si="126"/>
        <v>J3-C20</v>
      </c>
      <c r="B624" t="str">
        <f t="shared" si="127"/>
        <v>GND</v>
      </c>
      <c r="C624" t="str">
        <f t="shared" si="128"/>
        <v>J3-GND</v>
      </c>
      <c r="D624" t="str">
        <f t="shared" si="129"/>
        <v>J3-C20</v>
      </c>
      <c r="E624" t="s">
        <v>411</v>
      </c>
      <c r="F624" t="s">
        <v>309</v>
      </c>
      <c r="G624" t="s">
        <v>433</v>
      </c>
      <c r="L624" t="s">
        <v>1114</v>
      </c>
      <c r="M624" t="s">
        <v>428</v>
      </c>
      <c r="N624">
        <v>14.8691</v>
      </c>
      <c r="AB624" t="str">
        <f>B2B!D621</f>
        <v>J3</v>
      </c>
      <c r="AC624" t="str">
        <f>B2B!E621</f>
        <v>C19</v>
      </c>
      <c r="AD624" t="str">
        <f t="shared" si="132"/>
        <v>J3-C19</v>
      </c>
      <c r="AE624" t="str">
        <f t="shared" si="133"/>
        <v>B5B_HVIO12</v>
      </c>
      <c r="AF624" t="str">
        <f t="shared" si="134"/>
        <v>BM109</v>
      </c>
      <c r="AG624">
        <f t="shared" si="135"/>
        <v>18.269200000000001</v>
      </c>
      <c r="AH624" t="str">
        <f>IF(IFERROR(IF(IF(AF624="--",INDEX(D:D,MATCH(AE624,INDEX(B:B,MATCH(AE624,B:B,)+1):B11138,)+MATCH(AE624,B:B,)))=D624,VLOOKUP(AE624,B:D,3,0),IF(AF624="--",INDEX(D:D,MATCH(AE624,INDEX(B:B,MATCH(AE624,B:B,)+1):B11138,)+MATCH(AE624,B:B,)),"---")),"---")=AD624,"---",IFERROR(IF(IF(AF624="--",INDEX(D:D,MATCH(AE624,INDEX(B:B,MATCH(AE624,B:B,)+1):B11138,)+MATCH(AE624,B:B,)))=AD624,VLOOKUP(AE624,B:D,3,0),IF(AF624="--",INDEX(D:D,MATCH(AE624,INDEX(B:B,MATCH(AE624,B:B,)+1):B11138,)+MATCH(AE624,B:B,)),"---")),"---"))</f>
        <v>---</v>
      </c>
      <c r="AI624" t="str">
        <f t="shared" si="136"/>
        <v>--</v>
      </c>
      <c r="AJ624" t="str">
        <f t="shared" si="137"/>
        <v>B5B_HVIO12</v>
      </c>
      <c r="AK624">
        <f t="shared" si="138"/>
        <v>2</v>
      </c>
      <c r="AL624" t="str">
        <f t="shared" si="139"/>
        <v>BM109</v>
      </c>
      <c r="AT624" t="str">
        <f t="shared" si="130"/>
        <v>GND</v>
      </c>
      <c r="AU624" t="str">
        <f t="shared" si="131"/>
        <v>--</v>
      </c>
    </row>
    <row r="625" spans="1:47" x14ac:dyDescent="0.25">
      <c r="A625" t="str">
        <f t="shared" si="126"/>
        <v>J3-C21</v>
      </c>
      <c r="B625" t="str">
        <f t="shared" si="127"/>
        <v>B6B_HVIO3</v>
      </c>
      <c r="C625" t="str">
        <f t="shared" si="128"/>
        <v>J3-B6B_HVIO3</v>
      </c>
      <c r="D625" t="str">
        <f t="shared" si="129"/>
        <v>J3-C21</v>
      </c>
      <c r="E625" t="s">
        <v>411</v>
      </c>
      <c r="F625" t="s">
        <v>310</v>
      </c>
      <c r="G625" t="s">
        <v>893</v>
      </c>
      <c r="L625" t="s">
        <v>1115</v>
      </c>
      <c r="M625" t="s">
        <v>428</v>
      </c>
      <c r="N625">
        <v>15.018000000000001</v>
      </c>
      <c r="AB625" t="str">
        <f>B2B!D622</f>
        <v>J3</v>
      </c>
      <c r="AC625" t="str">
        <f>B2B!E622</f>
        <v>C20</v>
      </c>
      <c r="AD625" t="str">
        <f t="shared" si="132"/>
        <v>J3-C20</v>
      </c>
      <c r="AE625" t="str">
        <f t="shared" si="133"/>
        <v>GND</v>
      </c>
      <c r="AF625" t="str">
        <f t="shared" si="134"/>
        <v>---</v>
      </c>
      <c r="AG625" t="str">
        <f t="shared" si="135"/>
        <v>---</v>
      </c>
      <c r="AH625" t="str">
        <f>IF(IFERROR(IF(IF(AF625="--",INDEX(D:D,MATCH(AE625,INDEX(B:B,MATCH(AE625,B:B,)+1):B11139,)+MATCH(AE625,B:B,)))=D625,VLOOKUP(AE625,B:D,3,0),IF(AF625="--",INDEX(D:D,MATCH(AE625,INDEX(B:B,MATCH(AE625,B:B,)+1):B11139,)+MATCH(AE625,B:B,)),"---")),"---")=AD625,"---",IFERROR(IF(IF(AF625="--",INDEX(D:D,MATCH(AE625,INDEX(B:B,MATCH(AE625,B:B,)+1):B11139,)+MATCH(AE625,B:B,)))=AD625,VLOOKUP(AE625,B:D,3,0),IF(AF625="--",INDEX(D:D,MATCH(AE625,INDEX(B:B,MATCH(AE625,B:B,)+1):B11139,)+MATCH(AE625,B:B,)),"---")),"---"))</f>
        <v>---</v>
      </c>
      <c r="AI625" t="str">
        <f t="shared" si="136"/>
        <v>--</v>
      </c>
      <c r="AJ625" t="str">
        <f t="shared" si="137"/>
        <v>GND</v>
      </c>
      <c r="AK625">
        <f t="shared" si="138"/>
        <v>1320</v>
      </c>
      <c r="AL625" t="str">
        <f t="shared" si="139"/>
        <v>---</v>
      </c>
      <c r="AT625" t="str">
        <f t="shared" si="130"/>
        <v>B6B_HVIO3</v>
      </c>
      <c r="AU625" t="str">
        <f t="shared" si="131"/>
        <v>--</v>
      </c>
    </row>
    <row r="626" spans="1:47" x14ac:dyDescent="0.25">
      <c r="A626" t="str">
        <f t="shared" si="126"/>
        <v>J3-C22</v>
      </c>
      <c r="B626" t="str">
        <f t="shared" si="127"/>
        <v>B6B_HVIO8</v>
      </c>
      <c r="C626" t="str">
        <f t="shared" si="128"/>
        <v>J3-B6B_HVIO8</v>
      </c>
      <c r="D626" t="str">
        <f t="shared" si="129"/>
        <v>J3-C22</v>
      </c>
      <c r="E626" t="s">
        <v>411</v>
      </c>
      <c r="F626" t="s">
        <v>311</v>
      </c>
      <c r="G626" t="s">
        <v>898</v>
      </c>
      <c r="L626" t="s">
        <v>1116</v>
      </c>
      <c r="M626" t="s">
        <v>428</v>
      </c>
      <c r="N626">
        <v>14.1256</v>
      </c>
      <c r="AB626" t="str">
        <f>B2B!D623</f>
        <v>J3</v>
      </c>
      <c r="AC626" t="str">
        <f>B2B!E623</f>
        <v>C21</v>
      </c>
      <c r="AD626" t="str">
        <f t="shared" si="132"/>
        <v>J3-C21</v>
      </c>
      <c r="AE626" t="str">
        <f t="shared" si="133"/>
        <v>B6B_HVIO3</v>
      </c>
      <c r="AF626" t="str">
        <f t="shared" si="134"/>
        <v>BE43</v>
      </c>
      <c r="AG626">
        <f t="shared" si="135"/>
        <v>25.301600000000001</v>
      </c>
      <c r="AH626" t="str">
        <f>IF(IFERROR(IF(IF(AF626="--",INDEX(D:D,MATCH(AE626,INDEX(B:B,MATCH(AE626,B:B,)+1):B11140,)+MATCH(AE626,B:B,)))=D626,VLOOKUP(AE626,B:D,3,0),IF(AF626="--",INDEX(D:D,MATCH(AE626,INDEX(B:B,MATCH(AE626,B:B,)+1):B11140,)+MATCH(AE626,B:B,)),"---")),"---")=AD626,"---",IFERROR(IF(IF(AF626="--",INDEX(D:D,MATCH(AE626,INDEX(B:B,MATCH(AE626,B:B,)+1):B11140,)+MATCH(AE626,B:B,)))=AD626,VLOOKUP(AE626,B:D,3,0),IF(AF626="--",INDEX(D:D,MATCH(AE626,INDEX(B:B,MATCH(AE626,B:B,)+1):B11140,)+MATCH(AE626,B:B,)),"---")),"---"))</f>
        <v>---</v>
      </c>
      <c r="AI626" t="str">
        <f t="shared" si="136"/>
        <v>--</v>
      </c>
      <c r="AJ626" t="str">
        <f t="shared" si="137"/>
        <v>B6B_HVIO3</v>
      </c>
      <c r="AK626">
        <f t="shared" si="138"/>
        <v>2</v>
      </c>
      <c r="AL626" t="str">
        <f t="shared" si="139"/>
        <v>BE43</v>
      </c>
      <c r="AT626" t="str">
        <f t="shared" si="130"/>
        <v>B6B_HVIO8</v>
      </c>
      <c r="AU626" t="str">
        <f t="shared" si="131"/>
        <v>--</v>
      </c>
    </row>
    <row r="627" spans="1:47" x14ac:dyDescent="0.25">
      <c r="A627" t="str">
        <f t="shared" si="126"/>
        <v>J3-C23</v>
      </c>
      <c r="B627" t="str">
        <f t="shared" si="127"/>
        <v>B6B_HVIO9</v>
      </c>
      <c r="C627" t="str">
        <f t="shared" si="128"/>
        <v>J3-B6B_HVIO9</v>
      </c>
      <c r="D627" t="str">
        <f t="shared" si="129"/>
        <v>J3-C23</v>
      </c>
      <c r="E627" t="s">
        <v>411</v>
      </c>
      <c r="F627" t="s">
        <v>312</v>
      </c>
      <c r="G627" t="s">
        <v>899</v>
      </c>
      <c r="L627" t="s">
        <v>1117</v>
      </c>
      <c r="M627" t="s">
        <v>428</v>
      </c>
      <c r="N627">
        <v>14.15</v>
      </c>
      <c r="AB627" t="str">
        <f>B2B!D624</f>
        <v>J3</v>
      </c>
      <c r="AC627" t="str">
        <f>B2B!E624</f>
        <v>C22</v>
      </c>
      <c r="AD627" t="str">
        <f t="shared" si="132"/>
        <v>J3-C22</v>
      </c>
      <c r="AE627" t="str">
        <f t="shared" si="133"/>
        <v>B6B_HVIO8</v>
      </c>
      <c r="AF627" t="str">
        <f t="shared" si="134"/>
        <v>BF36</v>
      </c>
      <c r="AG627">
        <f t="shared" si="135"/>
        <v>25.493300000000001</v>
      </c>
      <c r="AH627" t="str">
        <f>IF(IFERROR(IF(IF(AF627="--",INDEX(D:D,MATCH(AE627,INDEX(B:B,MATCH(AE627,B:B,)+1):B11141,)+MATCH(AE627,B:B,)))=D627,VLOOKUP(AE627,B:D,3,0),IF(AF627="--",INDEX(D:D,MATCH(AE627,INDEX(B:B,MATCH(AE627,B:B,)+1):B11141,)+MATCH(AE627,B:B,)),"---")),"---")=AD627,"---",IFERROR(IF(IF(AF627="--",INDEX(D:D,MATCH(AE627,INDEX(B:B,MATCH(AE627,B:B,)+1):B11141,)+MATCH(AE627,B:B,)))=AD627,VLOOKUP(AE627,B:D,3,0),IF(AF627="--",INDEX(D:D,MATCH(AE627,INDEX(B:B,MATCH(AE627,B:B,)+1):B11141,)+MATCH(AE627,B:B,)),"---")),"---"))</f>
        <v>---</v>
      </c>
      <c r="AI627" t="str">
        <f t="shared" si="136"/>
        <v>--</v>
      </c>
      <c r="AJ627" t="str">
        <f t="shared" si="137"/>
        <v>B6B_HVIO8</v>
      </c>
      <c r="AK627">
        <f t="shared" si="138"/>
        <v>2</v>
      </c>
      <c r="AL627" t="str">
        <f t="shared" si="139"/>
        <v>BF36</v>
      </c>
      <c r="AT627" t="str">
        <f t="shared" si="130"/>
        <v>B6B_HVIO9</v>
      </c>
      <c r="AU627" t="str">
        <f t="shared" si="131"/>
        <v>--</v>
      </c>
    </row>
    <row r="628" spans="1:47" x14ac:dyDescent="0.25">
      <c r="A628" t="str">
        <f t="shared" si="126"/>
        <v>J3-C24</v>
      </c>
      <c r="B628" t="str">
        <f t="shared" si="127"/>
        <v>B6B_HVIO13</v>
      </c>
      <c r="C628" t="str">
        <f t="shared" si="128"/>
        <v>J3-B6B_HVIO13</v>
      </c>
      <c r="D628" t="str">
        <f t="shared" si="129"/>
        <v>J3-C24</v>
      </c>
      <c r="E628" t="s">
        <v>411</v>
      </c>
      <c r="F628" t="s">
        <v>313</v>
      </c>
      <c r="G628" t="s">
        <v>884</v>
      </c>
      <c r="L628" t="s">
        <v>1118</v>
      </c>
      <c r="M628" t="s">
        <v>428</v>
      </c>
      <c r="N628">
        <v>14.448</v>
      </c>
      <c r="AB628" t="str">
        <f>B2B!D625</f>
        <v>J3</v>
      </c>
      <c r="AC628" t="str">
        <f>B2B!E625</f>
        <v>C23</v>
      </c>
      <c r="AD628" t="str">
        <f t="shared" si="132"/>
        <v>J3-C23</v>
      </c>
      <c r="AE628" t="str">
        <f t="shared" si="133"/>
        <v>B6B_HVIO9</v>
      </c>
      <c r="AF628" t="str">
        <f t="shared" si="134"/>
        <v>BF29</v>
      </c>
      <c r="AG628">
        <f t="shared" si="135"/>
        <v>25.978999999999999</v>
      </c>
      <c r="AH628" t="str">
        <f>IF(IFERROR(IF(IF(AF628="--",INDEX(D:D,MATCH(AE628,INDEX(B:B,MATCH(AE628,B:B,)+1):B11142,)+MATCH(AE628,B:B,)))=D628,VLOOKUP(AE628,B:D,3,0),IF(AF628="--",INDEX(D:D,MATCH(AE628,INDEX(B:B,MATCH(AE628,B:B,)+1):B11142,)+MATCH(AE628,B:B,)),"---")),"---")=AD628,"---",IFERROR(IF(IF(AF628="--",INDEX(D:D,MATCH(AE628,INDEX(B:B,MATCH(AE628,B:B,)+1):B11142,)+MATCH(AE628,B:B,)))=AD628,VLOOKUP(AE628,B:D,3,0),IF(AF628="--",INDEX(D:D,MATCH(AE628,INDEX(B:B,MATCH(AE628,B:B,)+1):B11142,)+MATCH(AE628,B:B,)),"---")),"---"))</f>
        <v>---</v>
      </c>
      <c r="AI628" t="str">
        <f t="shared" si="136"/>
        <v>--</v>
      </c>
      <c r="AJ628" t="str">
        <f t="shared" si="137"/>
        <v>B6B_HVIO9</v>
      </c>
      <c r="AK628">
        <f t="shared" si="138"/>
        <v>2</v>
      </c>
      <c r="AL628" t="str">
        <f t="shared" si="139"/>
        <v>BF29</v>
      </c>
      <c r="AT628" t="str">
        <f t="shared" si="130"/>
        <v>B6B_HVIO13</v>
      </c>
      <c r="AU628" t="str">
        <f t="shared" si="131"/>
        <v>--</v>
      </c>
    </row>
    <row r="629" spans="1:47" x14ac:dyDescent="0.25">
      <c r="A629" t="str">
        <f t="shared" si="126"/>
        <v>J3-C25</v>
      </c>
      <c r="B629" t="str">
        <f t="shared" si="127"/>
        <v>B6B_HVIO16</v>
      </c>
      <c r="C629" t="str">
        <f t="shared" si="128"/>
        <v>J3-B6B_HVIO16</v>
      </c>
      <c r="D629" t="str">
        <f t="shared" si="129"/>
        <v>J3-C25</v>
      </c>
      <c r="E629" t="s">
        <v>411</v>
      </c>
      <c r="F629" t="s">
        <v>314</v>
      </c>
      <c r="G629" t="s">
        <v>887</v>
      </c>
      <c r="L629" t="s">
        <v>1119</v>
      </c>
      <c r="M629" t="s">
        <v>428</v>
      </c>
      <c r="N629">
        <v>14.4229</v>
      </c>
      <c r="AB629" t="str">
        <f>B2B!D626</f>
        <v>J3</v>
      </c>
      <c r="AC629" t="str">
        <f>B2B!E626</f>
        <v>C24</v>
      </c>
      <c r="AD629" t="str">
        <f t="shared" si="132"/>
        <v>J3-C24</v>
      </c>
      <c r="AE629" t="str">
        <f t="shared" si="133"/>
        <v>B6B_HVIO13</v>
      </c>
      <c r="AF629" t="str">
        <f t="shared" si="134"/>
        <v>BK22</v>
      </c>
      <c r="AG629">
        <f t="shared" si="135"/>
        <v>26.4816</v>
      </c>
      <c r="AH629" t="str">
        <f>IF(IFERROR(IF(IF(AF629="--",INDEX(D:D,MATCH(AE629,INDEX(B:B,MATCH(AE629,B:B,)+1):B11143,)+MATCH(AE629,B:B,)))=D629,VLOOKUP(AE629,B:D,3,0),IF(AF629="--",INDEX(D:D,MATCH(AE629,INDEX(B:B,MATCH(AE629,B:B,)+1):B11143,)+MATCH(AE629,B:B,)),"---")),"---")=AD629,"---",IFERROR(IF(IF(AF629="--",INDEX(D:D,MATCH(AE629,INDEX(B:B,MATCH(AE629,B:B,)+1):B11143,)+MATCH(AE629,B:B,)))=AD629,VLOOKUP(AE629,B:D,3,0),IF(AF629="--",INDEX(D:D,MATCH(AE629,INDEX(B:B,MATCH(AE629,B:B,)+1):B11143,)+MATCH(AE629,B:B,)),"---")),"---"))</f>
        <v>---</v>
      </c>
      <c r="AI629" t="str">
        <f t="shared" si="136"/>
        <v>--</v>
      </c>
      <c r="AJ629" t="str">
        <f t="shared" si="137"/>
        <v>B6B_HVIO13</v>
      </c>
      <c r="AK629">
        <f t="shared" si="138"/>
        <v>2</v>
      </c>
      <c r="AL629" t="str">
        <f t="shared" si="139"/>
        <v>BK22</v>
      </c>
      <c r="AT629" t="str">
        <f t="shared" si="130"/>
        <v>B6B_HVIO16</v>
      </c>
      <c r="AU629" t="str">
        <f t="shared" si="131"/>
        <v>--</v>
      </c>
    </row>
    <row r="630" spans="1:47" x14ac:dyDescent="0.25">
      <c r="A630" t="str">
        <f t="shared" si="126"/>
        <v>J3-C26</v>
      </c>
      <c r="B630" t="str">
        <f t="shared" si="127"/>
        <v>GND</v>
      </c>
      <c r="C630" t="str">
        <f t="shared" si="128"/>
        <v>J3-GND</v>
      </c>
      <c r="D630" t="str">
        <f t="shared" si="129"/>
        <v>J3-C26</v>
      </c>
      <c r="E630" t="s">
        <v>411</v>
      </c>
      <c r="F630" t="s">
        <v>315</v>
      </c>
      <c r="G630" t="s">
        <v>433</v>
      </c>
      <c r="L630" t="s">
        <v>1120</v>
      </c>
      <c r="M630" t="s">
        <v>428</v>
      </c>
      <c r="N630">
        <v>12.6412</v>
      </c>
      <c r="AB630" t="str">
        <f>B2B!D627</f>
        <v>J3</v>
      </c>
      <c r="AC630" t="str">
        <f>B2B!E627</f>
        <v>C25</v>
      </c>
      <c r="AD630" t="str">
        <f t="shared" si="132"/>
        <v>J3-C25</v>
      </c>
      <c r="AE630" t="str">
        <f t="shared" si="133"/>
        <v>B6B_HVIO16</v>
      </c>
      <c r="AF630" t="str">
        <f t="shared" si="134"/>
        <v>BR19</v>
      </c>
      <c r="AG630">
        <f t="shared" si="135"/>
        <v>27.512799999999999</v>
      </c>
      <c r="AH630" t="str">
        <f>IF(IFERROR(IF(IF(AF630="--",INDEX(D:D,MATCH(AE630,INDEX(B:B,MATCH(AE630,B:B,)+1):B11144,)+MATCH(AE630,B:B,)))=D630,VLOOKUP(AE630,B:D,3,0),IF(AF630="--",INDEX(D:D,MATCH(AE630,INDEX(B:B,MATCH(AE630,B:B,)+1):B11144,)+MATCH(AE630,B:B,)),"---")),"---")=AD630,"---",IFERROR(IF(IF(AF630="--",INDEX(D:D,MATCH(AE630,INDEX(B:B,MATCH(AE630,B:B,)+1):B11144,)+MATCH(AE630,B:B,)))=AD630,VLOOKUP(AE630,B:D,3,0),IF(AF630="--",INDEX(D:D,MATCH(AE630,INDEX(B:B,MATCH(AE630,B:B,)+1):B11144,)+MATCH(AE630,B:B,)),"---")),"---"))</f>
        <v>---</v>
      </c>
      <c r="AI630" t="str">
        <f t="shared" si="136"/>
        <v>--</v>
      </c>
      <c r="AJ630" t="str">
        <f t="shared" si="137"/>
        <v>B6B_HVIO16</v>
      </c>
      <c r="AK630">
        <f t="shared" si="138"/>
        <v>2</v>
      </c>
      <c r="AL630" t="str">
        <f t="shared" si="139"/>
        <v>BR19</v>
      </c>
      <c r="AT630" t="str">
        <f t="shared" si="130"/>
        <v>GND</v>
      </c>
      <c r="AU630" t="str">
        <f t="shared" si="131"/>
        <v>--</v>
      </c>
    </row>
    <row r="631" spans="1:47" x14ac:dyDescent="0.25">
      <c r="A631" t="str">
        <f t="shared" si="126"/>
        <v>J3-C27</v>
      </c>
      <c r="B631" t="str">
        <f t="shared" si="127"/>
        <v>B6A_HVIO10</v>
      </c>
      <c r="C631" t="str">
        <f t="shared" si="128"/>
        <v>J3-B6A_HVIO10</v>
      </c>
      <c r="D631" t="str">
        <f t="shared" si="129"/>
        <v>J3-C27</v>
      </c>
      <c r="E631" t="s">
        <v>411</v>
      </c>
      <c r="F631" t="s">
        <v>316</v>
      </c>
      <c r="G631" t="s">
        <v>851</v>
      </c>
      <c r="L631" t="s">
        <v>1121</v>
      </c>
      <c r="M631" t="s">
        <v>428</v>
      </c>
      <c r="N631">
        <v>12.5473</v>
      </c>
      <c r="AB631" t="str">
        <f>B2B!D628</f>
        <v>J3</v>
      </c>
      <c r="AC631" t="str">
        <f>B2B!E628</f>
        <v>C26</v>
      </c>
      <c r="AD631" t="str">
        <f t="shared" si="132"/>
        <v>J3-C26</v>
      </c>
      <c r="AE631" t="str">
        <f t="shared" si="133"/>
        <v>GND</v>
      </c>
      <c r="AF631" t="str">
        <f t="shared" si="134"/>
        <v>---</v>
      </c>
      <c r="AG631" t="str">
        <f t="shared" si="135"/>
        <v>---</v>
      </c>
      <c r="AH631" t="str">
        <f>IF(IFERROR(IF(IF(AF631="--",INDEX(D:D,MATCH(AE631,INDEX(B:B,MATCH(AE631,B:B,)+1):B11145,)+MATCH(AE631,B:B,)))=D631,VLOOKUP(AE631,B:D,3,0),IF(AF631="--",INDEX(D:D,MATCH(AE631,INDEX(B:B,MATCH(AE631,B:B,)+1):B11145,)+MATCH(AE631,B:B,)),"---")),"---")=AD631,"---",IFERROR(IF(IF(AF631="--",INDEX(D:D,MATCH(AE631,INDEX(B:B,MATCH(AE631,B:B,)+1):B11145,)+MATCH(AE631,B:B,)))=AD631,VLOOKUP(AE631,B:D,3,0),IF(AF631="--",INDEX(D:D,MATCH(AE631,INDEX(B:B,MATCH(AE631,B:B,)+1):B11145,)+MATCH(AE631,B:B,)),"---")),"---"))</f>
        <v>---</v>
      </c>
      <c r="AI631" t="str">
        <f t="shared" si="136"/>
        <v>--</v>
      </c>
      <c r="AJ631" t="str">
        <f t="shared" si="137"/>
        <v>GND</v>
      </c>
      <c r="AK631">
        <f t="shared" si="138"/>
        <v>1320</v>
      </c>
      <c r="AL631" t="str">
        <f t="shared" si="139"/>
        <v>---</v>
      </c>
      <c r="AT631" t="str">
        <f t="shared" si="130"/>
        <v>B6A_HVIO10</v>
      </c>
      <c r="AU631" t="str">
        <f t="shared" si="131"/>
        <v>--</v>
      </c>
    </row>
    <row r="632" spans="1:47" x14ac:dyDescent="0.25">
      <c r="A632" t="str">
        <f t="shared" si="126"/>
        <v>J3-C28</v>
      </c>
      <c r="B632" t="str">
        <f t="shared" si="127"/>
        <v>B6A_HVIO3</v>
      </c>
      <c r="C632" t="str">
        <f t="shared" si="128"/>
        <v>J3-B6A_HVIO3</v>
      </c>
      <c r="D632" t="str">
        <f t="shared" si="129"/>
        <v>J3-C28</v>
      </c>
      <c r="E632" t="s">
        <v>411</v>
      </c>
      <c r="F632" t="s">
        <v>317</v>
      </c>
      <c r="G632" t="s">
        <v>870</v>
      </c>
      <c r="L632" t="s">
        <v>1122</v>
      </c>
      <c r="M632" t="s">
        <v>428</v>
      </c>
      <c r="N632">
        <v>12.9054</v>
      </c>
      <c r="AB632" t="str">
        <f>B2B!D629</f>
        <v>J3</v>
      </c>
      <c r="AC632" t="str">
        <f>B2B!E629</f>
        <v>C27</v>
      </c>
      <c r="AD632" t="str">
        <f t="shared" si="132"/>
        <v>J3-C27</v>
      </c>
      <c r="AE632" t="str">
        <f t="shared" si="133"/>
        <v>B6A_HVIO10</v>
      </c>
      <c r="AF632" t="str">
        <f t="shared" si="134"/>
        <v>BP22</v>
      </c>
      <c r="AG632">
        <f t="shared" si="135"/>
        <v>24.261399999999998</v>
      </c>
      <c r="AH632" t="str">
        <f>IF(IFERROR(IF(IF(AF632="--",INDEX(D:D,MATCH(AE632,INDEX(B:B,MATCH(AE632,B:B,)+1):B11146,)+MATCH(AE632,B:B,)))=D632,VLOOKUP(AE632,B:D,3,0),IF(AF632="--",INDEX(D:D,MATCH(AE632,INDEX(B:B,MATCH(AE632,B:B,)+1):B11146,)+MATCH(AE632,B:B,)),"---")),"---")=AD632,"---",IFERROR(IF(IF(AF632="--",INDEX(D:D,MATCH(AE632,INDEX(B:B,MATCH(AE632,B:B,)+1):B11146,)+MATCH(AE632,B:B,)))=AD632,VLOOKUP(AE632,B:D,3,0),IF(AF632="--",INDEX(D:D,MATCH(AE632,INDEX(B:B,MATCH(AE632,B:B,)+1):B11146,)+MATCH(AE632,B:B,)),"---")),"---"))</f>
        <v>---</v>
      </c>
      <c r="AI632" t="str">
        <f t="shared" si="136"/>
        <v>--</v>
      </c>
      <c r="AJ632" t="str">
        <f t="shared" si="137"/>
        <v>B6A_HVIO10</v>
      </c>
      <c r="AK632">
        <f t="shared" si="138"/>
        <v>2</v>
      </c>
      <c r="AL632" t="str">
        <f t="shared" si="139"/>
        <v>BP22</v>
      </c>
      <c r="AT632" t="str">
        <f t="shared" si="130"/>
        <v>B6A_HVIO3</v>
      </c>
      <c r="AU632" t="str">
        <f t="shared" si="131"/>
        <v>--</v>
      </c>
    </row>
    <row r="633" spans="1:47" x14ac:dyDescent="0.25">
      <c r="A633" t="str">
        <f t="shared" si="126"/>
        <v>J3-C29</v>
      </c>
      <c r="B633" t="str">
        <f t="shared" si="127"/>
        <v>B6A_HVIO12</v>
      </c>
      <c r="C633" t="str">
        <f t="shared" si="128"/>
        <v>J3-B6A_HVIO12</v>
      </c>
      <c r="D633" t="str">
        <f t="shared" si="129"/>
        <v>J3-C29</v>
      </c>
      <c r="E633" t="s">
        <v>411</v>
      </c>
      <c r="F633" t="s">
        <v>318</v>
      </c>
      <c r="G633" t="s">
        <v>854</v>
      </c>
      <c r="L633" t="s">
        <v>1123</v>
      </c>
      <c r="M633" t="s">
        <v>428</v>
      </c>
      <c r="N633">
        <v>12.820399999999999</v>
      </c>
      <c r="AB633" t="str">
        <f>B2B!D630</f>
        <v>J3</v>
      </c>
      <c r="AC633" t="str">
        <f>B2B!E630</f>
        <v>C28</v>
      </c>
      <c r="AD633" t="str">
        <f t="shared" si="132"/>
        <v>J3-C28</v>
      </c>
      <c r="AE633" t="str">
        <f t="shared" si="133"/>
        <v>B6A_HVIO3</v>
      </c>
      <c r="AF633" t="str">
        <f t="shared" si="134"/>
        <v>BR28</v>
      </c>
      <c r="AG633">
        <f t="shared" si="135"/>
        <v>22.206600000000002</v>
      </c>
      <c r="AH633" t="str">
        <f>IF(IFERROR(IF(IF(AF633="--",INDEX(D:D,MATCH(AE633,INDEX(B:B,MATCH(AE633,B:B,)+1):B11147,)+MATCH(AE633,B:B,)))=D633,VLOOKUP(AE633,B:D,3,0),IF(AF633="--",INDEX(D:D,MATCH(AE633,INDEX(B:B,MATCH(AE633,B:B,)+1):B11147,)+MATCH(AE633,B:B,)),"---")),"---")=AD633,"---",IFERROR(IF(IF(AF633="--",INDEX(D:D,MATCH(AE633,INDEX(B:B,MATCH(AE633,B:B,)+1):B11147,)+MATCH(AE633,B:B,)))=AD633,VLOOKUP(AE633,B:D,3,0),IF(AF633="--",INDEX(D:D,MATCH(AE633,INDEX(B:B,MATCH(AE633,B:B,)+1):B11147,)+MATCH(AE633,B:B,)),"---")),"---"))</f>
        <v>---</v>
      </c>
      <c r="AI633" t="str">
        <f t="shared" si="136"/>
        <v>--</v>
      </c>
      <c r="AJ633" t="str">
        <f t="shared" si="137"/>
        <v>B6A_HVIO3</v>
      </c>
      <c r="AK633">
        <f t="shared" si="138"/>
        <v>2</v>
      </c>
      <c r="AL633" t="str">
        <f t="shared" si="139"/>
        <v>BR28</v>
      </c>
      <c r="AT633" t="str">
        <f t="shared" si="130"/>
        <v>B6A_HVIO12</v>
      </c>
      <c r="AU633" t="str">
        <f t="shared" si="131"/>
        <v>--</v>
      </c>
    </row>
    <row r="634" spans="1:47" x14ac:dyDescent="0.25">
      <c r="A634" t="str">
        <f t="shared" si="126"/>
        <v>J3-C30</v>
      </c>
      <c r="B634" t="str">
        <f t="shared" si="127"/>
        <v>B6A_HVIO1</v>
      </c>
      <c r="C634" t="str">
        <f t="shared" si="128"/>
        <v>J3-B6A_HVIO1</v>
      </c>
      <c r="D634" t="str">
        <f t="shared" si="129"/>
        <v>J3-C30</v>
      </c>
      <c r="E634" t="s">
        <v>411</v>
      </c>
      <c r="F634" t="s">
        <v>319</v>
      </c>
      <c r="G634" t="s">
        <v>849</v>
      </c>
      <c r="L634" t="s">
        <v>1124</v>
      </c>
      <c r="M634" t="s">
        <v>428</v>
      </c>
      <c r="N634">
        <v>29.2788</v>
      </c>
      <c r="AB634" t="str">
        <f>B2B!D631</f>
        <v>J3</v>
      </c>
      <c r="AC634" t="str">
        <f>B2B!E631</f>
        <v>C29</v>
      </c>
      <c r="AD634" t="str">
        <f t="shared" si="132"/>
        <v>J3-C29</v>
      </c>
      <c r="AE634" t="str">
        <f t="shared" si="133"/>
        <v>B6A_HVIO12</v>
      </c>
      <c r="AF634" t="str">
        <f t="shared" si="134"/>
        <v>BR22</v>
      </c>
      <c r="AG634">
        <f t="shared" si="135"/>
        <v>22.485399999999998</v>
      </c>
      <c r="AH634" t="str">
        <f>IF(IFERROR(IF(IF(AF634="--",INDEX(D:D,MATCH(AE634,INDEX(B:B,MATCH(AE634,B:B,)+1):B11148,)+MATCH(AE634,B:B,)))=D634,VLOOKUP(AE634,B:D,3,0),IF(AF634="--",INDEX(D:D,MATCH(AE634,INDEX(B:B,MATCH(AE634,B:B,)+1):B11148,)+MATCH(AE634,B:B,)),"---")),"---")=AD634,"---",IFERROR(IF(IF(AF634="--",INDEX(D:D,MATCH(AE634,INDEX(B:B,MATCH(AE634,B:B,)+1):B11148,)+MATCH(AE634,B:B,)))=AD634,VLOOKUP(AE634,B:D,3,0),IF(AF634="--",INDEX(D:D,MATCH(AE634,INDEX(B:B,MATCH(AE634,B:B,)+1):B11148,)+MATCH(AE634,B:B,)),"---")),"---"))</f>
        <v>---</v>
      </c>
      <c r="AI634" t="str">
        <f t="shared" si="136"/>
        <v>--</v>
      </c>
      <c r="AJ634" t="str">
        <f t="shared" si="137"/>
        <v>B6A_HVIO12</v>
      </c>
      <c r="AK634">
        <f t="shared" si="138"/>
        <v>2</v>
      </c>
      <c r="AL634" t="str">
        <f t="shared" si="139"/>
        <v>BR22</v>
      </c>
      <c r="AT634" t="str">
        <f t="shared" si="130"/>
        <v>B6A_HVIO1</v>
      </c>
      <c r="AU634" t="str">
        <f t="shared" si="131"/>
        <v>--</v>
      </c>
    </row>
    <row r="635" spans="1:47" x14ac:dyDescent="0.25">
      <c r="A635" t="str">
        <f t="shared" si="126"/>
        <v>J3-C31</v>
      </c>
      <c r="B635" t="str">
        <f t="shared" si="127"/>
        <v>B6A_HVIO7</v>
      </c>
      <c r="C635" t="str">
        <f t="shared" si="128"/>
        <v>J3-B6A_HVIO7</v>
      </c>
      <c r="D635" t="str">
        <f t="shared" si="129"/>
        <v>J3-C31</v>
      </c>
      <c r="E635" t="s">
        <v>411</v>
      </c>
      <c r="F635" t="s">
        <v>320</v>
      </c>
      <c r="G635" t="s">
        <v>876</v>
      </c>
      <c r="L635" t="s">
        <v>1125</v>
      </c>
      <c r="M635" t="s">
        <v>428</v>
      </c>
      <c r="N635">
        <v>29.203600000000002</v>
      </c>
      <c r="AB635" t="str">
        <f>B2B!D632</f>
        <v>J3</v>
      </c>
      <c r="AC635" t="str">
        <f>B2B!E632</f>
        <v>C30</v>
      </c>
      <c r="AD635" t="str">
        <f t="shared" si="132"/>
        <v>J3-C30</v>
      </c>
      <c r="AE635" t="str">
        <f t="shared" si="133"/>
        <v>B6A_HVIO1</v>
      </c>
      <c r="AF635" t="str">
        <f t="shared" si="134"/>
        <v>BU28</v>
      </c>
      <c r="AG635">
        <f t="shared" si="135"/>
        <v>20.574300000000001</v>
      </c>
      <c r="AH635" t="str">
        <f>IF(IFERROR(IF(IF(AF635="--",INDEX(D:D,MATCH(AE635,INDEX(B:B,MATCH(AE635,B:B,)+1):B11149,)+MATCH(AE635,B:B,)))=D635,VLOOKUP(AE635,B:D,3,0),IF(AF635="--",INDEX(D:D,MATCH(AE635,INDEX(B:B,MATCH(AE635,B:B,)+1):B11149,)+MATCH(AE635,B:B,)),"---")),"---")=AD635,"---",IFERROR(IF(IF(AF635="--",INDEX(D:D,MATCH(AE635,INDEX(B:B,MATCH(AE635,B:B,)+1):B11149,)+MATCH(AE635,B:B,)))=AD635,VLOOKUP(AE635,B:D,3,0),IF(AF635="--",INDEX(D:D,MATCH(AE635,INDEX(B:B,MATCH(AE635,B:B,)+1):B11149,)+MATCH(AE635,B:B,)),"---")),"---"))</f>
        <v>---</v>
      </c>
      <c r="AI635" t="str">
        <f t="shared" si="136"/>
        <v>--</v>
      </c>
      <c r="AJ635" t="str">
        <f t="shared" si="137"/>
        <v>B6A_HVIO1</v>
      </c>
      <c r="AK635">
        <f t="shared" si="138"/>
        <v>2</v>
      </c>
      <c r="AL635" t="str">
        <f t="shared" si="139"/>
        <v>BU28</v>
      </c>
      <c r="AT635" t="str">
        <f t="shared" si="130"/>
        <v>B6A_HVIO7</v>
      </c>
      <c r="AU635" t="str">
        <f t="shared" si="131"/>
        <v>--</v>
      </c>
    </row>
    <row r="636" spans="1:47" x14ac:dyDescent="0.25">
      <c r="A636" t="str">
        <f t="shared" si="126"/>
        <v>J3-C32</v>
      </c>
      <c r="B636" t="str">
        <f t="shared" si="127"/>
        <v>GND</v>
      </c>
      <c r="C636" t="str">
        <f t="shared" si="128"/>
        <v>J3-GND</v>
      </c>
      <c r="D636" t="str">
        <f t="shared" si="129"/>
        <v>J3-C32</v>
      </c>
      <c r="E636" t="s">
        <v>411</v>
      </c>
      <c r="F636" t="s">
        <v>321</v>
      </c>
      <c r="G636" t="s">
        <v>433</v>
      </c>
      <c r="L636" t="s">
        <v>1126</v>
      </c>
      <c r="M636" t="s">
        <v>428</v>
      </c>
      <c r="N636">
        <v>26.844799999999999</v>
      </c>
      <c r="AB636" t="str">
        <f>B2B!D633</f>
        <v>J3</v>
      </c>
      <c r="AC636" t="str">
        <f>B2B!E633</f>
        <v>C31</v>
      </c>
      <c r="AD636" t="str">
        <f t="shared" si="132"/>
        <v>J3-C31</v>
      </c>
      <c r="AE636" t="str">
        <f t="shared" si="133"/>
        <v>B6A_HVIO7</v>
      </c>
      <c r="AF636" t="str">
        <f t="shared" si="134"/>
        <v>BW28</v>
      </c>
      <c r="AG636">
        <f t="shared" si="135"/>
        <v>19.7165</v>
      </c>
      <c r="AH636" t="str">
        <f>IF(IFERROR(IF(IF(AF636="--",INDEX(D:D,MATCH(AE636,INDEX(B:B,MATCH(AE636,B:B,)+1):B11150,)+MATCH(AE636,B:B,)))=D636,VLOOKUP(AE636,B:D,3,0),IF(AF636="--",INDEX(D:D,MATCH(AE636,INDEX(B:B,MATCH(AE636,B:B,)+1):B11150,)+MATCH(AE636,B:B,)),"---")),"---")=AD636,"---",IFERROR(IF(IF(AF636="--",INDEX(D:D,MATCH(AE636,INDEX(B:B,MATCH(AE636,B:B,)+1):B11150,)+MATCH(AE636,B:B,)))=AD636,VLOOKUP(AE636,B:D,3,0),IF(AF636="--",INDEX(D:D,MATCH(AE636,INDEX(B:B,MATCH(AE636,B:B,)+1):B11150,)+MATCH(AE636,B:B,)),"---")),"---"))</f>
        <v>---</v>
      </c>
      <c r="AI636" t="str">
        <f t="shared" si="136"/>
        <v>--</v>
      </c>
      <c r="AJ636" t="str">
        <f t="shared" si="137"/>
        <v>B6A_HVIO7</v>
      </c>
      <c r="AK636">
        <f t="shared" si="138"/>
        <v>2</v>
      </c>
      <c r="AL636" t="str">
        <f t="shared" si="139"/>
        <v>BW28</v>
      </c>
      <c r="AT636" t="str">
        <f t="shared" si="130"/>
        <v>GND</v>
      </c>
      <c r="AU636" t="str">
        <f t="shared" si="131"/>
        <v>--</v>
      </c>
    </row>
    <row r="637" spans="1:47" x14ac:dyDescent="0.25">
      <c r="A637" t="str">
        <f t="shared" si="126"/>
        <v>J3-C33</v>
      </c>
      <c r="B637" t="str">
        <f t="shared" si="127"/>
        <v>B2B_B6_P</v>
      </c>
      <c r="C637" t="str">
        <f t="shared" si="128"/>
        <v>J3-B2B_B6_P</v>
      </c>
      <c r="D637" t="str">
        <f t="shared" si="129"/>
        <v>J3-C33</v>
      </c>
      <c r="E637" t="s">
        <v>411</v>
      </c>
      <c r="F637" t="s">
        <v>322</v>
      </c>
      <c r="G637" t="s">
        <v>533</v>
      </c>
      <c r="L637" t="s">
        <v>1127</v>
      </c>
      <c r="M637" t="s">
        <v>428</v>
      </c>
      <c r="N637">
        <v>26.758400000000002</v>
      </c>
      <c r="AB637" t="str">
        <f>B2B!D634</f>
        <v>J3</v>
      </c>
      <c r="AC637" t="str">
        <f>B2B!E634</f>
        <v>C32</v>
      </c>
      <c r="AD637" t="str">
        <f t="shared" si="132"/>
        <v>J3-C32</v>
      </c>
      <c r="AE637" t="str">
        <f t="shared" si="133"/>
        <v>GND</v>
      </c>
      <c r="AF637" t="str">
        <f t="shared" si="134"/>
        <v>---</v>
      </c>
      <c r="AG637" t="str">
        <f t="shared" si="135"/>
        <v>---</v>
      </c>
      <c r="AH637" t="str">
        <f>IF(IFERROR(IF(IF(AF637="--",INDEX(D:D,MATCH(AE637,INDEX(B:B,MATCH(AE637,B:B,)+1):B11151,)+MATCH(AE637,B:B,)))=D637,VLOOKUP(AE637,B:D,3,0),IF(AF637="--",INDEX(D:D,MATCH(AE637,INDEX(B:B,MATCH(AE637,B:B,)+1):B11151,)+MATCH(AE637,B:B,)),"---")),"---")=AD637,"---",IFERROR(IF(IF(AF637="--",INDEX(D:D,MATCH(AE637,INDEX(B:B,MATCH(AE637,B:B,)+1):B11151,)+MATCH(AE637,B:B,)))=AD637,VLOOKUP(AE637,B:D,3,0),IF(AF637="--",INDEX(D:D,MATCH(AE637,INDEX(B:B,MATCH(AE637,B:B,)+1):B11151,)+MATCH(AE637,B:B,)),"---")),"---"))</f>
        <v>---</v>
      </c>
      <c r="AI637" t="str">
        <f t="shared" si="136"/>
        <v>--</v>
      </c>
      <c r="AJ637" t="str">
        <f t="shared" si="137"/>
        <v>GND</v>
      </c>
      <c r="AK637">
        <f t="shared" si="138"/>
        <v>1320</v>
      </c>
      <c r="AL637" t="str">
        <f t="shared" si="139"/>
        <v>---</v>
      </c>
      <c r="AT637" t="str">
        <f t="shared" si="130"/>
        <v>B2B_B6_P</v>
      </c>
      <c r="AU637" t="str">
        <f t="shared" si="131"/>
        <v>--</v>
      </c>
    </row>
    <row r="638" spans="1:47" x14ac:dyDescent="0.25">
      <c r="A638" t="str">
        <f t="shared" si="126"/>
        <v>J3-C34</v>
      </c>
      <c r="B638" t="str">
        <f t="shared" si="127"/>
        <v>B2B_B6_N</v>
      </c>
      <c r="C638" t="str">
        <f t="shared" si="128"/>
        <v>J3-B2B_B6_N</v>
      </c>
      <c r="D638" t="str">
        <f t="shared" si="129"/>
        <v>J3-C34</v>
      </c>
      <c r="E638" t="s">
        <v>411</v>
      </c>
      <c r="F638" t="s">
        <v>323</v>
      </c>
      <c r="G638" t="s">
        <v>532</v>
      </c>
      <c r="L638" t="s">
        <v>1128</v>
      </c>
      <c r="M638" t="s">
        <v>428</v>
      </c>
      <c r="N638">
        <v>8.7927999999999997</v>
      </c>
      <c r="AB638" t="str">
        <f>B2B!D635</f>
        <v>J3</v>
      </c>
      <c r="AC638" t="str">
        <f>B2B!E635</f>
        <v>C33</v>
      </c>
      <c r="AD638" t="str">
        <f t="shared" si="132"/>
        <v>J3-C33</v>
      </c>
      <c r="AE638" t="str">
        <f t="shared" si="133"/>
        <v>B2B_B6_P</v>
      </c>
      <c r="AF638" t="str">
        <f t="shared" si="134"/>
        <v>BR49</v>
      </c>
      <c r="AG638">
        <f t="shared" si="135"/>
        <v>17.021799999999999</v>
      </c>
      <c r="AH638" t="str">
        <f>IF(IFERROR(IF(IF(AF638="--",INDEX(D:D,MATCH(AE638,INDEX(B:B,MATCH(AE638,B:B,)+1):B11152,)+MATCH(AE638,B:B,)))=D638,VLOOKUP(AE638,B:D,3,0),IF(AF638="--",INDEX(D:D,MATCH(AE638,INDEX(B:B,MATCH(AE638,B:B,)+1):B11152,)+MATCH(AE638,B:B,)),"---")),"---")=AD638,"---",IFERROR(IF(IF(AF638="--",INDEX(D:D,MATCH(AE638,INDEX(B:B,MATCH(AE638,B:B,)+1):B11152,)+MATCH(AE638,B:B,)))=AD638,VLOOKUP(AE638,B:D,3,0),IF(AF638="--",INDEX(D:D,MATCH(AE638,INDEX(B:B,MATCH(AE638,B:B,)+1):B11152,)+MATCH(AE638,B:B,)),"---")),"---"))</f>
        <v>---</v>
      </c>
      <c r="AI638" t="str">
        <f t="shared" si="136"/>
        <v>--</v>
      </c>
      <c r="AJ638" t="str">
        <f t="shared" si="137"/>
        <v>B2B_B6_P</v>
      </c>
      <c r="AK638">
        <f t="shared" si="138"/>
        <v>2</v>
      </c>
      <c r="AL638" t="str">
        <f t="shared" si="139"/>
        <v>BR49</v>
      </c>
      <c r="AT638" t="str">
        <f t="shared" si="130"/>
        <v>B2B_B6_N</v>
      </c>
      <c r="AU638" t="str">
        <f t="shared" si="131"/>
        <v>--</v>
      </c>
    </row>
    <row r="639" spans="1:47" x14ac:dyDescent="0.25">
      <c r="A639" t="str">
        <f t="shared" si="126"/>
        <v>J3-C35</v>
      </c>
      <c r="B639" t="str">
        <f t="shared" si="127"/>
        <v>B2B_B5_P</v>
      </c>
      <c r="C639" t="str">
        <f t="shared" si="128"/>
        <v>J3-B2B_B5_P</v>
      </c>
      <c r="D639" t="str">
        <f t="shared" si="129"/>
        <v>J3-C35</v>
      </c>
      <c r="E639" t="s">
        <v>411</v>
      </c>
      <c r="F639" t="s">
        <v>324</v>
      </c>
      <c r="G639" t="s">
        <v>530</v>
      </c>
      <c r="L639" t="s">
        <v>1129</v>
      </c>
      <c r="M639" t="s">
        <v>428</v>
      </c>
      <c r="N639">
        <v>8.7067999999999994</v>
      </c>
      <c r="AB639" t="str">
        <f>B2B!D636</f>
        <v>J3</v>
      </c>
      <c r="AC639" t="str">
        <f>B2B!E636</f>
        <v>C34</v>
      </c>
      <c r="AD639" t="str">
        <f t="shared" si="132"/>
        <v>J3-C34</v>
      </c>
      <c r="AE639" t="str">
        <f t="shared" si="133"/>
        <v>B2B_B6_N</v>
      </c>
      <c r="AF639" t="str">
        <f t="shared" si="134"/>
        <v>BU49</v>
      </c>
      <c r="AG639">
        <f t="shared" si="135"/>
        <v>17.042899999999999</v>
      </c>
      <c r="AH639" t="str">
        <f>IF(IFERROR(IF(IF(AF639="--",INDEX(D:D,MATCH(AE639,INDEX(B:B,MATCH(AE639,B:B,)+1):B11153,)+MATCH(AE639,B:B,)))=D639,VLOOKUP(AE639,B:D,3,0),IF(AF639="--",INDEX(D:D,MATCH(AE639,INDEX(B:B,MATCH(AE639,B:B,)+1):B11153,)+MATCH(AE639,B:B,)),"---")),"---")=AD639,"---",IFERROR(IF(IF(AF639="--",INDEX(D:D,MATCH(AE639,INDEX(B:B,MATCH(AE639,B:B,)+1):B11153,)+MATCH(AE639,B:B,)))=AD639,VLOOKUP(AE639,B:D,3,0),IF(AF639="--",INDEX(D:D,MATCH(AE639,INDEX(B:B,MATCH(AE639,B:B,)+1):B11153,)+MATCH(AE639,B:B,)),"---")),"---"))</f>
        <v>---</v>
      </c>
      <c r="AI639" t="str">
        <f t="shared" si="136"/>
        <v>--</v>
      </c>
      <c r="AJ639" t="str">
        <f t="shared" si="137"/>
        <v>B2B_B6_N</v>
      </c>
      <c r="AK639">
        <f t="shared" si="138"/>
        <v>2</v>
      </c>
      <c r="AL639" t="str">
        <f t="shared" si="139"/>
        <v>BU49</v>
      </c>
      <c r="AT639" t="str">
        <f t="shared" si="130"/>
        <v>B2B_B5_P</v>
      </c>
      <c r="AU639" t="str">
        <f t="shared" si="131"/>
        <v>--</v>
      </c>
    </row>
    <row r="640" spans="1:47" x14ac:dyDescent="0.25">
      <c r="A640" t="str">
        <f t="shared" si="126"/>
        <v>J3-C36</v>
      </c>
      <c r="B640" t="str">
        <f t="shared" si="127"/>
        <v>B2B_B5_N</v>
      </c>
      <c r="C640" t="str">
        <f t="shared" si="128"/>
        <v>J3-B2B_B5_N</v>
      </c>
      <c r="D640" t="str">
        <f t="shared" si="129"/>
        <v>J3-C36</v>
      </c>
      <c r="E640" t="s">
        <v>411</v>
      </c>
      <c r="F640" t="s">
        <v>325</v>
      </c>
      <c r="G640" t="s">
        <v>528</v>
      </c>
      <c r="L640" t="s">
        <v>1130</v>
      </c>
      <c r="M640" t="s">
        <v>428</v>
      </c>
      <c r="N640">
        <v>30.5914</v>
      </c>
      <c r="AB640" t="str">
        <f>B2B!D637</f>
        <v>J3</v>
      </c>
      <c r="AC640" t="str">
        <f>B2B!E637</f>
        <v>C35</v>
      </c>
      <c r="AD640" t="str">
        <f t="shared" si="132"/>
        <v>J3-C35</v>
      </c>
      <c r="AE640" t="str">
        <f t="shared" si="133"/>
        <v>B2B_B5_P</v>
      </c>
      <c r="AF640" t="str">
        <f t="shared" si="134"/>
        <v>BR52</v>
      </c>
      <c r="AG640">
        <f t="shared" si="135"/>
        <v>15.995799999999999</v>
      </c>
      <c r="AH640" t="str">
        <f>IF(IFERROR(IF(IF(AF640="--",INDEX(D:D,MATCH(AE640,INDEX(B:B,MATCH(AE640,B:B,)+1):B11154,)+MATCH(AE640,B:B,)))=D640,VLOOKUP(AE640,B:D,3,0),IF(AF640="--",INDEX(D:D,MATCH(AE640,INDEX(B:B,MATCH(AE640,B:B,)+1):B11154,)+MATCH(AE640,B:B,)),"---")),"---")=AD640,"---",IFERROR(IF(IF(AF640="--",INDEX(D:D,MATCH(AE640,INDEX(B:B,MATCH(AE640,B:B,)+1):B11154,)+MATCH(AE640,B:B,)))=AD640,VLOOKUP(AE640,B:D,3,0),IF(AF640="--",INDEX(D:D,MATCH(AE640,INDEX(B:B,MATCH(AE640,B:B,)+1):B11154,)+MATCH(AE640,B:B,)),"---")),"---"))</f>
        <v>---</v>
      </c>
      <c r="AI640" t="str">
        <f t="shared" si="136"/>
        <v>--</v>
      </c>
      <c r="AJ640" t="str">
        <f t="shared" si="137"/>
        <v>B2B_B5_P</v>
      </c>
      <c r="AK640">
        <f t="shared" si="138"/>
        <v>2</v>
      </c>
      <c r="AL640" t="str">
        <f t="shared" si="139"/>
        <v>BR52</v>
      </c>
      <c r="AT640" t="str">
        <f t="shared" si="130"/>
        <v>B2B_B5_N</v>
      </c>
      <c r="AU640" t="str">
        <f t="shared" si="131"/>
        <v>--</v>
      </c>
    </row>
    <row r="641" spans="1:47" x14ac:dyDescent="0.25">
      <c r="A641" t="str">
        <f t="shared" si="126"/>
        <v>J3-C37</v>
      </c>
      <c r="B641" t="str">
        <f t="shared" si="127"/>
        <v>B2B_B4_P</v>
      </c>
      <c r="C641" t="str">
        <f t="shared" si="128"/>
        <v>J3-B2B_B4_P</v>
      </c>
      <c r="D641" t="str">
        <f t="shared" si="129"/>
        <v>J3-C37</v>
      </c>
      <c r="E641" t="s">
        <v>411</v>
      </c>
      <c r="F641" t="s">
        <v>326</v>
      </c>
      <c r="G641" t="s">
        <v>527</v>
      </c>
      <c r="L641" t="s">
        <v>1131</v>
      </c>
      <c r="M641" t="s">
        <v>428</v>
      </c>
      <c r="N641">
        <v>9.0386000000000006</v>
      </c>
      <c r="AB641" t="str">
        <f>B2B!D638</f>
        <v>J3</v>
      </c>
      <c r="AC641" t="str">
        <f>B2B!E638</f>
        <v>C36</v>
      </c>
      <c r="AD641" t="str">
        <f t="shared" si="132"/>
        <v>J3-C36</v>
      </c>
      <c r="AE641" t="str">
        <f t="shared" si="133"/>
        <v>B2B_B5_N</v>
      </c>
      <c r="AF641" t="str">
        <f t="shared" si="134"/>
        <v>BU52</v>
      </c>
      <c r="AG641">
        <f t="shared" si="135"/>
        <v>16.046199999999999</v>
      </c>
      <c r="AH641" t="str">
        <f>IF(IFERROR(IF(IF(AF641="--",INDEX(D:D,MATCH(AE641,INDEX(B:B,MATCH(AE641,B:B,)+1):B11155,)+MATCH(AE641,B:B,)))=D641,VLOOKUP(AE641,B:D,3,0),IF(AF641="--",INDEX(D:D,MATCH(AE641,INDEX(B:B,MATCH(AE641,B:B,)+1):B11155,)+MATCH(AE641,B:B,)),"---")),"---")=AD641,"---",IFERROR(IF(IF(AF641="--",INDEX(D:D,MATCH(AE641,INDEX(B:B,MATCH(AE641,B:B,)+1):B11155,)+MATCH(AE641,B:B,)))=AD641,VLOOKUP(AE641,B:D,3,0),IF(AF641="--",INDEX(D:D,MATCH(AE641,INDEX(B:B,MATCH(AE641,B:B,)+1):B11155,)+MATCH(AE641,B:B,)),"---")),"---"))</f>
        <v>---</v>
      </c>
      <c r="AI641" t="str">
        <f t="shared" si="136"/>
        <v>--</v>
      </c>
      <c r="AJ641" t="str">
        <f t="shared" si="137"/>
        <v>B2B_B5_N</v>
      </c>
      <c r="AK641">
        <f t="shared" si="138"/>
        <v>2</v>
      </c>
      <c r="AL641" t="str">
        <f t="shared" si="139"/>
        <v>BU52</v>
      </c>
      <c r="AT641" t="str">
        <f t="shared" si="130"/>
        <v>B2B_B4_P</v>
      </c>
      <c r="AU641" t="str">
        <f t="shared" si="131"/>
        <v>--</v>
      </c>
    </row>
    <row r="642" spans="1:47" x14ac:dyDescent="0.25">
      <c r="A642" t="str">
        <f t="shared" si="126"/>
        <v>J3-C38</v>
      </c>
      <c r="B642" t="str">
        <f t="shared" si="127"/>
        <v>B2B_B4_N</v>
      </c>
      <c r="C642" t="str">
        <f t="shared" si="128"/>
        <v>J3-B2B_B4_N</v>
      </c>
      <c r="D642" t="str">
        <f t="shared" si="129"/>
        <v>J3-C38</v>
      </c>
      <c r="E642" t="s">
        <v>411</v>
      </c>
      <c r="F642" t="s">
        <v>327</v>
      </c>
      <c r="G642" t="s">
        <v>526</v>
      </c>
      <c r="L642" t="s">
        <v>1132</v>
      </c>
      <c r="M642" t="s">
        <v>428</v>
      </c>
      <c r="N642">
        <v>7.8281999999999998</v>
      </c>
      <c r="AB642" t="str">
        <f>B2B!D639</f>
        <v>J3</v>
      </c>
      <c r="AC642" t="str">
        <f>B2B!E639</f>
        <v>C37</v>
      </c>
      <c r="AD642" t="str">
        <f t="shared" si="132"/>
        <v>J3-C37</v>
      </c>
      <c r="AE642" t="str">
        <f t="shared" si="133"/>
        <v>B2B_B4_P</v>
      </c>
      <c r="AF642" t="str">
        <f t="shared" si="134"/>
        <v>BW49</v>
      </c>
      <c r="AG642">
        <f t="shared" si="135"/>
        <v>15.7928</v>
      </c>
      <c r="AH642" t="str">
        <f>IF(IFERROR(IF(IF(AF642="--",INDEX(D:D,MATCH(AE642,INDEX(B:B,MATCH(AE642,B:B,)+1):B11156,)+MATCH(AE642,B:B,)))=D642,VLOOKUP(AE642,B:D,3,0),IF(AF642="--",INDEX(D:D,MATCH(AE642,INDEX(B:B,MATCH(AE642,B:B,)+1):B11156,)+MATCH(AE642,B:B,)),"---")),"---")=AD642,"---",IFERROR(IF(IF(AF642="--",INDEX(D:D,MATCH(AE642,INDEX(B:B,MATCH(AE642,B:B,)+1):B11156,)+MATCH(AE642,B:B,)))=AD642,VLOOKUP(AE642,B:D,3,0),IF(AF642="--",INDEX(D:D,MATCH(AE642,INDEX(B:B,MATCH(AE642,B:B,)+1):B11156,)+MATCH(AE642,B:B,)),"---")),"---"))</f>
        <v>---</v>
      </c>
      <c r="AI642" t="str">
        <f t="shared" si="136"/>
        <v>--</v>
      </c>
      <c r="AJ642" t="str">
        <f t="shared" si="137"/>
        <v>B2B_B4_P</v>
      </c>
      <c r="AK642">
        <f t="shared" si="138"/>
        <v>2</v>
      </c>
      <c r="AL642" t="str">
        <f t="shared" si="139"/>
        <v>BW49</v>
      </c>
      <c r="AT642" t="str">
        <f t="shared" si="130"/>
        <v>B2B_B4_N</v>
      </c>
      <c r="AU642" t="str">
        <f t="shared" si="131"/>
        <v>--</v>
      </c>
    </row>
    <row r="643" spans="1:47" x14ac:dyDescent="0.25">
      <c r="A643" t="str">
        <f t="shared" si="126"/>
        <v>J3-C39</v>
      </c>
      <c r="B643" t="str">
        <f t="shared" si="127"/>
        <v>GND</v>
      </c>
      <c r="C643" t="str">
        <f t="shared" si="128"/>
        <v>J3-GND</v>
      </c>
      <c r="D643" t="str">
        <f t="shared" si="129"/>
        <v>J3-C39</v>
      </c>
      <c r="E643" t="s">
        <v>411</v>
      </c>
      <c r="F643" t="s">
        <v>328</v>
      </c>
      <c r="G643" t="s">
        <v>433</v>
      </c>
      <c r="L643" t="s">
        <v>1029</v>
      </c>
      <c r="M643" t="s">
        <v>428</v>
      </c>
      <c r="N643">
        <v>39.425899999999999</v>
      </c>
      <c r="AB643" t="str">
        <f>B2B!D640</f>
        <v>J3</v>
      </c>
      <c r="AC643" t="str">
        <f>B2B!E640</f>
        <v>C38</v>
      </c>
      <c r="AD643" t="str">
        <f t="shared" si="132"/>
        <v>J3-C38</v>
      </c>
      <c r="AE643" t="str">
        <f t="shared" si="133"/>
        <v>B2B_B4_N</v>
      </c>
      <c r="AF643" t="str">
        <f t="shared" si="134"/>
        <v>CA49</v>
      </c>
      <c r="AG643">
        <f t="shared" si="135"/>
        <v>15.860900000000001</v>
      </c>
      <c r="AH643" t="str">
        <f>IF(IFERROR(IF(IF(AF643="--",INDEX(D:D,MATCH(AE643,INDEX(B:B,MATCH(AE643,B:B,)+1):B11157,)+MATCH(AE643,B:B,)))=D643,VLOOKUP(AE643,B:D,3,0),IF(AF643="--",INDEX(D:D,MATCH(AE643,INDEX(B:B,MATCH(AE643,B:B,)+1):B11157,)+MATCH(AE643,B:B,)),"---")),"---")=AD643,"---",IFERROR(IF(IF(AF643="--",INDEX(D:D,MATCH(AE643,INDEX(B:B,MATCH(AE643,B:B,)+1):B11157,)+MATCH(AE643,B:B,)))=AD643,VLOOKUP(AE643,B:D,3,0),IF(AF643="--",INDEX(D:D,MATCH(AE643,INDEX(B:B,MATCH(AE643,B:B,)+1):B11157,)+MATCH(AE643,B:B,)),"---")),"---"))</f>
        <v>---</v>
      </c>
      <c r="AI643" t="str">
        <f t="shared" si="136"/>
        <v>--</v>
      </c>
      <c r="AJ643" t="str">
        <f t="shared" si="137"/>
        <v>B2B_B4_N</v>
      </c>
      <c r="AK643">
        <f t="shared" si="138"/>
        <v>2</v>
      </c>
      <c r="AL643" t="str">
        <f t="shared" si="139"/>
        <v>CA49</v>
      </c>
      <c r="AT643" t="str">
        <f t="shared" si="130"/>
        <v>GND</v>
      </c>
      <c r="AU643" t="str">
        <f t="shared" si="131"/>
        <v>--</v>
      </c>
    </row>
    <row r="644" spans="1:47" x14ac:dyDescent="0.25">
      <c r="A644" t="str">
        <f t="shared" si="126"/>
        <v>J3-C40</v>
      </c>
      <c r="B644" t="str">
        <f t="shared" si="127"/>
        <v>B2B_B3_P</v>
      </c>
      <c r="C644" t="str">
        <f t="shared" si="128"/>
        <v>J3-B2B_B3_P</v>
      </c>
      <c r="D644" t="str">
        <f t="shared" si="129"/>
        <v>J3-C40</v>
      </c>
      <c r="E644" t="s">
        <v>411</v>
      </c>
      <c r="F644" t="s">
        <v>329</v>
      </c>
      <c r="G644" t="s">
        <v>525</v>
      </c>
      <c r="L644" t="s">
        <v>1027</v>
      </c>
      <c r="M644" t="s">
        <v>428</v>
      </c>
      <c r="N644">
        <v>35.502200000000002</v>
      </c>
      <c r="AB644" t="str">
        <f>B2B!D641</f>
        <v>J3</v>
      </c>
      <c r="AC644" t="str">
        <f>B2B!E641</f>
        <v>C39</v>
      </c>
      <c r="AD644" t="str">
        <f t="shared" si="132"/>
        <v>J3-C39</v>
      </c>
      <c r="AE644" t="str">
        <f t="shared" si="133"/>
        <v>GND</v>
      </c>
      <c r="AF644" t="str">
        <f t="shared" si="134"/>
        <v>---</v>
      </c>
      <c r="AG644" t="str">
        <f t="shared" si="135"/>
        <v>---</v>
      </c>
      <c r="AH644" t="str">
        <f>IF(IFERROR(IF(IF(AF644="--",INDEX(D:D,MATCH(AE644,INDEX(B:B,MATCH(AE644,B:B,)+1):B11158,)+MATCH(AE644,B:B,)))=D644,VLOOKUP(AE644,B:D,3,0),IF(AF644="--",INDEX(D:D,MATCH(AE644,INDEX(B:B,MATCH(AE644,B:B,)+1):B11158,)+MATCH(AE644,B:B,)),"---")),"---")=AD644,"---",IFERROR(IF(IF(AF644="--",INDEX(D:D,MATCH(AE644,INDEX(B:B,MATCH(AE644,B:B,)+1):B11158,)+MATCH(AE644,B:B,)))=AD644,VLOOKUP(AE644,B:D,3,0),IF(AF644="--",INDEX(D:D,MATCH(AE644,INDEX(B:B,MATCH(AE644,B:B,)+1):B11158,)+MATCH(AE644,B:B,)),"---")),"---"))</f>
        <v>---</v>
      </c>
      <c r="AI644" t="str">
        <f t="shared" si="136"/>
        <v>--</v>
      </c>
      <c r="AJ644" t="str">
        <f t="shared" si="137"/>
        <v>GND</v>
      </c>
      <c r="AK644">
        <f t="shared" si="138"/>
        <v>1320</v>
      </c>
      <c r="AL644" t="str">
        <f t="shared" si="139"/>
        <v>---</v>
      </c>
      <c r="AT644" t="str">
        <f t="shared" si="130"/>
        <v>B2B_B3_P</v>
      </c>
      <c r="AU644" t="str">
        <f t="shared" si="131"/>
        <v>--</v>
      </c>
    </row>
    <row r="645" spans="1:47" x14ac:dyDescent="0.25">
      <c r="A645" t="str">
        <f t="shared" si="126"/>
        <v>J3-C41</v>
      </c>
      <c r="B645" t="str">
        <f t="shared" si="127"/>
        <v>B2B_B3_N</v>
      </c>
      <c r="C645" t="str">
        <f t="shared" si="128"/>
        <v>J3-B2B_B3_N</v>
      </c>
      <c r="D645" t="str">
        <f t="shared" si="129"/>
        <v>J3-C41</v>
      </c>
      <c r="E645" t="s">
        <v>411</v>
      </c>
      <c r="F645" t="s">
        <v>330</v>
      </c>
      <c r="G645" t="s">
        <v>524</v>
      </c>
      <c r="L645" t="s">
        <v>994</v>
      </c>
      <c r="M645" t="s">
        <v>428</v>
      </c>
      <c r="N645">
        <v>23.305299999999999</v>
      </c>
      <c r="AB645" t="str">
        <f>B2B!D642</f>
        <v>J3</v>
      </c>
      <c r="AC645" t="str">
        <f>B2B!E642</f>
        <v>C40</v>
      </c>
      <c r="AD645" t="str">
        <f t="shared" si="132"/>
        <v>J3-C40</v>
      </c>
      <c r="AE645" t="str">
        <f t="shared" si="133"/>
        <v>B2B_B3_P</v>
      </c>
      <c r="AF645" t="str">
        <f t="shared" si="134"/>
        <v>BR41</v>
      </c>
      <c r="AG645">
        <f t="shared" si="135"/>
        <v>15.7857</v>
      </c>
      <c r="AH645" t="str">
        <f>IF(IFERROR(IF(IF(AF645="--",INDEX(D:D,MATCH(AE645,INDEX(B:B,MATCH(AE645,B:B,)+1):B11159,)+MATCH(AE645,B:B,)))=D645,VLOOKUP(AE645,B:D,3,0),IF(AF645="--",INDEX(D:D,MATCH(AE645,INDEX(B:B,MATCH(AE645,B:B,)+1):B11159,)+MATCH(AE645,B:B,)),"---")),"---")=AD645,"---",IFERROR(IF(IF(AF645="--",INDEX(D:D,MATCH(AE645,INDEX(B:B,MATCH(AE645,B:B,)+1):B11159,)+MATCH(AE645,B:B,)))=AD645,VLOOKUP(AE645,B:D,3,0),IF(AF645="--",INDEX(D:D,MATCH(AE645,INDEX(B:B,MATCH(AE645,B:B,)+1):B11159,)+MATCH(AE645,B:B,)),"---")),"---"))</f>
        <v>---</v>
      </c>
      <c r="AI645" t="str">
        <f t="shared" si="136"/>
        <v>--</v>
      </c>
      <c r="AJ645" t="str">
        <f t="shared" si="137"/>
        <v>B2B_B3_P</v>
      </c>
      <c r="AK645">
        <f t="shared" si="138"/>
        <v>2</v>
      </c>
      <c r="AL645" t="str">
        <f t="shared" si="139"/>
        <v>BR41</v>
      </c>
      <c r="AT645" t="str">
        <f t="shared" si="130"/>
        <v>B2B_B3_N</v>
      </c>
      <c r="AU645" t="str">
        <f t="shared" si="131"/>
        <v>--</v>
      </c>
    </row>
    <row r="646" spans="1:47" x14ac:dyDescent="0.25">
      <c r="A646" t="str">
        <f t="shared" ref="A646:A709" si="140">$E646&amp;"-"&amp;$F646</f>
        <v>J3-C42</v>
      </c>
      <c r="B646" t="str">
        <f t="shared" ref="B646:B709" si="141">IF(OR(E646=$A$2,E646=$B$2,E646=$C$2,E646=$D$2),"--",G646)</f>
        <v>B2B_B2_P</v>
      </c>
      <c r="C646" t="str">
        <f t="shared" ref="C646:C709" si="142">$E646&amp;"-"&amp;$G646</f>
        <v>J3-B2B_B2_P</v>
      </c>
      <c r="D646" t="str">
        <f t="shared" ref="D646:D709" si="143">A646</f>
        <v>J3-C42</v>
      </c>
      <c r="E646" t="s">
        <v>411</v>
      </c>
      <c r="F646" t="s">
        <v>331</v>
      </c>
      <c r="G646" t="s">
        <v>523</v>
      </c>
      <c r="L646" t="s">
        <v>1090</v>
      </c>
      <c r="M646" t="s">
        <v>428</v>
      </c>
      <c r="N646">
        <v>34.351399999999998</v>
      </c>
      <c r="AB646" t="str">
        <f>B2B!D643</f>
        <v>J3</v>
      </c>
      <c r="AC646" t="str">
        <f>B2B!E643</f>
        <v>C41</v>
      </c>
      <c r="AD646" t="str">
        <f t="shared" si="132"/>
        <v>J3-C41</v>
      </c>
      <c r="AE646" t="str">
        <f t="shared" si="133"/>
        <v>B2B_B3_N</v>
      </c>
      <c r="AF646" t="str">
        <f t="shared" si="134"/>
        <v>BU41</v>
      </c>
      <c r="AG646">
        <f t="shared" si="135"/>
        <v>16.000800000000002</v>
      </c>
      <c r="AH646" t="str">
        <f>IF(IFERROR(IF(IF(AF646="--",INDEX(D:D,MATCH(AE646,INDEX(B:B,MATCH(AE646,B:B,)+1):B11160,)+MATCH(AE646,B:B,)))=D646,VLOOKUP(AE646,B:D,3,0),IF(AF646="--",INDEX(D:D,MATCH(AE646,INDEX(B:B,MATCH(AE646,B:B,)+1):B11160,)+MATCH(AE646,B:B,)),"---")),"---")=AD646,"---",IFERROR(IF(IF(AF646="--",INDEX(D:D,MATCH(AE646,INDEX(B:B,MATCH(AE646,B:B,)+1):B11160,)+MATCH(AE646,B:B,)))=AD646,VLOOKUP(AE646,B:D,3,0),IF(AF646="--",INDEX(D:D,MATCH(AE646,INDEX(B:B,MATCH(AE646,B:B,)+1):B11160,)+MATCH(AE646,B:B,)),"---")),"---"))</f>
        <v>---</v>
      </c>
      <c r="AI646" t="str">
        <f t="shared" si="136"/>
        <v>--</v>
      </c>
      <c r="AJ646" t="str">
        <f t="shared" si="137"/>
        <v>B2B_B3_N</v>
      </c>
      <c r="AK646">
        <f t="shared" si="138"/>
        <v>2</v>
      </c>
      <c r="AL646" t="str">
        <f t="shared" si="139"/>
        <v>BU41</v>
      </c>
      <c r="AT646" t="str">
        <f t="shared" ref="AT646:AT709" si="144">IF(IF(COUNTIF($AO$6:$AQ$150,B646)&gt;0,"---","--")="---",VLOOKUP(B646,$AO$6:$AQ$150,3,0),B646)</f>
        <v>B2B_B2_P</v>
      </c>
      <c r="AU646" t="str">
        <f t="shared" ref="AU646:AU709" si="145">IF(IF(COUNTIF($AO$6:$AQ$150,B646)&gt;0,"---","--")="---",VLOOKUP(B646,$AO$6:$AQ$150,2,0),"--")</f>
        <v>--</v>
      </c>
    </row>
    <row r="647" spans="1:47" x14ac:dyDescent="0.25">
      <c r="A647" t="str">
        <f t="shared" si="140"/>
        <v>J3-C43</v>
      </c>
      <c r="B647" t="str">
        <f t="shared" si="141"/>
        <v>B2B_B2_N</v>
      </c>
      <c r="C647" t="str">
        <f t="shared" si="142"/>
        <v>J3-B2B_B2_N</v>
      </c>
      <c r="D647" t="str">
        <f t="shared" si="143"/>
        <v>J3-C43</v>
      </c>
      <c r="E647" t="s">
        <v>411</v>
      </c>
      <c r="F647" t="s">
        <v>332</v>
      </c>
      <c r="G647" t="s">
        <v>521</v>
      </c>
      <c r="L647" t="s">
        <v>1133</v>
      </c>
      <c r="M647" t="s">
        <v>428</v>
      </c>
      <c r="N647">
        <v>1.1119000000000001</v>
      </c>
      <c r="AB647" t="str">
        <f>B2B!D644</f>
        <v>J3</v>
      </c>
      <c r="AC647" t="str">
        <f>B2B!E644</f>
        <v>C42</v>
      </c>
      <c r="AD647" t="str">
        <f t="shared" ref="AD647:AD710" si="146">AB647&amp;"-"&amp;AC647</f>
        <v>J3-C42</v>
      </c>
      <c r="AE647" t="str">
        <f t="shared" ref="AE647:AE710" si="147">VLOOKUP(AD647,A:G,7,0)</f>
        <v>B2B_B2_P</v>
      </c>
      <c r="AF647" t="str">
        <f t="shared" ref="AF647:AF710" si="148">IF(
IF(
IFERROR(VLOOKUP(AE647,$AM$6:$AM$50,1,),1)=1,1,0),
IFERROR(VLOOKUP($F$2&amp;"-"&amp;AE647,C:G,4,0),
"--"),"---")</f>
        <v>BR38</v>
      </c>
      <c r="AG647">
        <f t="shared" ref="AG647:AG710" si="149">IF(AF647&lt;&gt;"---",VLOOKUP(AE647,L:N,3,0),"---")</f>
        <v>16.392099999999999</v>
      </c>
      <c r="AH647" t="str">
        <f>IF(IFERROR(IF(IF(AF647="--",INDEX(D:D,MATCH(AE647,INDEX(B:B,MATCH(AE647,B:B,)+1):B11161,)+MATCH(AE647,B:B,)))=D647,VLOOKUP(AE647,B:D,3,0),IF(AF647="--",INDEX(D:D,MATCH(AE647,INDEX(B:B,MATCH(AE647,B:B,)+1):B11161,)+MATCH(AE647,B:B,)),"---")),"---")=AD647,"---",IFERROR(IF(IF(AF647="--",INDEX(D:D,MATCH(AE647,INDEX(B:B,MATCH(AE647,B:B,)+1):B11161,)+MATCH(AE647,B:B,)))=AD647,VLOOKUP(AE647,B:D,3,0),IF(AF647="--",INDEX(D:D,MATCH(AE647,INDEX(B:B,MATCH(AE647,B:B,)+1):B11161,)+MATCH(AE647,B:B,)),"---")),"---"))</f>
        <v>---</v>
      </c>
      <c r="AI647" t="str">
        <f t="shared" ref="AI647:AI710" si="150">IFERROR(IF(IF(COUNTIF($AO$6:$AQ$150,AE647)&gt;0,"---","--")="---",VLOOKUP(AE647,$AO$6:$AQ$150,2,0),"--"),"---")</f>
        <v>--</v>
      </c>
      <c r="AJ647" t="str">
        <f t="shared" ref="AJ647:AJ710" si="151">IF(IF(COUNTIF($AO$6:$AQ$150,AE647)&gt;0,"---","--")="---",VLOOKUP(AE647,$AO$6:$AQ$150,3,0),AE647)</f>
        <v>B2B_B2_P</v>
      </c>
      <c r="AK647">
        <f t="shared" ref="AK647:AK710" si="152">COUNTIF(B:B,AE647)</f>
        <v>2</v>
      </c>
      <c r="AL647" t="str">
        <f t="shared" ref="AL647:AL710" si="153">IF(
IF(
IFERROR(VLOOKUP(AJ647,$AM$6:$AM$50,1,),1)=1,1,0),
IFERROR(VLOOKUP($F$2&amp;"-"&amp;AJ647,C:G,4,0),
"--"),"---")</f>
        <v>BR38</v>
      </c>
      <c r="AT647" t="str">
        <f t="shared" si="144"/>
        <v>B2B_B2_N</v>
      </c>
      <c r="AU647" t="str">
        <f t="shared" si="145"/>
        <v>--</v>
      </c>
    </row>
    <row r="648" spans="1:47" x14ac:dyDescent="0.25">
      <c r="A648" t="str">
        <f t="shared" si="140"/>
        <v>J3-C44</v>
      </c>
      <c r="B648" t="str">
        <f t="shared" si="141"/>
        <v>B2B_B1_P</v>
      </c>
      <c r="C648" t="str">
        <f t="shared" si="142"/>
        <v>J3-B2B_B1_P</v>
      </c>
      <c r="D648" t="str">
        <f t="shared" si="143"/>
        <v>J3-C44</v>
      </c>
      <c r="E648" t="s">
        <v>411</v>
      </c>
      <c r="F648" t="s">
        <v>333</v>
      </c>
      <c r="G648" t="s">
        <v>500</v>
      </c>
      <c r="L648" t="s">
        <v>1134</v>
      </c>
      <c r="M648" t="s">
        <v>428</v>
      </c>
      <c r="N648">
        <v>3.3</v>
      </c>
      <c r="AB648" t="str">
        <f>B2B!D645</f>
        <v>J3</v>
      </c>
      <c r="AC648" t="str">
        <f>B2B!E645</f>
        <v>C43</v>
      </c>
      <c r="AD648" t="str">
        <f t="shared" si="146"/>
        <v>J3-C43</v>
      </c>
      <c r="AE648" t="str">
        <f t="shared" si="147"/>
        <v>B2B_B2_N</v>
      </c>
      <c r="AF648" t="str">
        <f t="shared" si="148"/>
        <v>BU38</v>
      </c>
      <c r="AG648">
        <f t="shared" si="149"/>
        <v>15.9725</v>
      </c>
      <c r="AH648" t="str">
        <f>IF(IFERROR(IF(IF(AF648="--",INDEX(D:D,MATCH(AE648,INDEX(B:B,MATCH(AE648,B:B,)+1):B11162,)+MATCH(AE648,B:B,)))=D648,VLOOKUP(AE648,B:D,3,0),IF(AF648="--",INDEX(D:D,MATCH(AE648,INDEX(B:B,MATCH(AE648,B:B,)+1):B11162,)+MATCH(AE648,B:B,)),"---")),"---")=AD648,"---",IFERROR(IF(IF(AF648="--",INDEX(D:D,MATCH(AE648,INDEX(B:B,MATCH(AE648,B:B,)+1):B11162,)+MATCH(AE648,B:B,)))=AD648,VLOOKUP(AE648,B:D,3,0),IF(AF648="--",INDEX(D:D,MATCH(AE648,INDEX(B:B,MATCH(AE648,B:B,)+1):B11162,)+MATCH(AE648,B:B,)),"---")),"---"))</f>
        <v>---</v>
      </c>
      <c r="AI648" t="str">
        <f t="shared" si="150"/>
        <v>--</v>
      </c>
      <c r="AJ648" t="str">
        <f t="shared" si="151"/>
        <v>B2B_B2_N</v>
      </c>
      <c r="AK648">
        <f t="shared" si="152"/>
        <v>2</v>
      </c>
      <c r="AL648" t="str">
        <f t="shared" si="153"/>
        <v>BU38</v>
      </c>
      <c r="AT648" t="str">
        <f t="shared" si="144"/>
        <v>B2B_B1_P</v>
      </c>
      <c r="AU648" t="str">
        <f t="shared" si="145"/>
        <v>--</v>
      </c>
    </row>
    <row r="649" spans="1:47" x14ac:dyDescent="0.25">
      <c r="A649" t="str">
        <f t="shared" si="140"/>
        <v>J3-C45</v>
      </c>
      <c r="B649" t="str">
        <f t="shared" si="141"/>
        <v>B2B_B1_N</v>
      </c>
      <c r="C649" t="str">
        <f t="shared" si="142"/>
        <v>J3-B2B_B1_N</v>
      </c>
      <c r="D649" t="str">
        <f t="shared" si="143"/>
        <v>J3-C45</v>
      </c>
      <c r="E649" t="s">
        <v>411</v>
      </c>
      <c r="F649" t="s">
        <v>334</v>
      </c>
      <c r="G649" t="s">
        <v>498</v>
      </c>
      <c r="L649" t="s">
        <v>1135</v>
      </c>
      <c r="M649" t="s">
        <v>428</v>
      </c>
      <c r="N649">
        <v>2.3468</v>
      </c>
      <c r="AB649" t="str">
        <f>B2B!D646</f>
        <v>J3</v>
      </c>
      <c r="AC649" t="str">
        <f>B2B!E646</f>
        <v>C44</v>
      </c>
      <c r="AD649" t="str">
        <f t="shared" si="146"/>
        <v>J3-C44</v>
      </c>
      <c r="AE649" t="str">
        <f t="shared" si="147"/>
        <v>B2B_B1_P</v>
      </c>
      <c r="AF649" t="str">
        <f t="shared" si="148"/>
        <v>CA38</v>
      </c>
      <c r="AG649">
        <f t="shared" si="149"/>
        <v>15.2517</v>
      </c>
      <c r="AH649" t="str">
        <f>IF(IFERROR(IF(IF(AF649="--",INDEX(D:D,MATCH(AE649,INDEX(B:B,MATCH(AE649,B:B,)+1):B11163,)+MATCH(AE649,B:B,)))=D649,VLOOKUP(AE649,B:D,3,0),IF(AF649="--",INDEX(D:D,MATCH(AE649,INDEX(B:B,MATCH(AE649,B:B,)+1):B11163,)+MATCH(AE649,B:B,)),"---")),"---")=AD649,"---",IFERROR(IF(IF(AF649="--",INDEX(D:D,MATCH(AE649,INDEX(B:B,MATCH(AE649,B:B,)+1):B11163,)+MATCH(AE649,B:B,)))=AD649,VLOOKUP(AE649,B:D,3,0),IF(AF649="--",INDEX(D:D,MATCH(AE649,INDEX(B:B,MATCH(AE649,B:B,)+1):B11163,)+MATCH(AE649,B:B,)),"---")),"---"))</f>
        <v>---</v>
      </c>
      <c r="AI649" t="str">
        <f t="shared" si="150"/>
        <v>--</v>
      </c>
      <c r="AJ649" t="str">
        <f t="shared" si="151"/>
        <v>B2B_B1_P</v>
      </c>
      <c r="AK649">
        <f t="shared" si="152"/>
        <v>2</v>
      </c>
      <c r="AL649" t="str">
        <f t="shared" si="153"/>
        <v>CA38</v>
      </c>
      <c r="AT649" t="str">
        <f t="shared" si="144"/>
        <v>B2B_B1_N</v>
      </c>
      <c r="AU649" t="str">
        <f t="shared" si="145"/>
        <v>--</v>
      </c>
    </row>
    <row r="650" spans="1:47" x14ac:dyDescent="0.25">
      <c r="A650" t="str">
        <f t="shared" si="140"/>
        <v>J3-C46</v>
      </c>
      <c r="B650" t="str">
        <f t="shared" si="141"/>
        <v>GND</v>
      </c>
      <c r="C650" t="str">
        <f t="shared" si="142"/>
        <v>J3-GND</v>
      </c>
      <c r="D650" t="str">
        <f t="shared" si="143"/>
        <v>J3-C46</v>
      </c>
      <c r="E650" t="s">
        <v>411</v>
      </c>
      <c r="F650" t="s">
        <v>335</v>
      </c>
      <c r="G650" t="s">
        <v>433</v>
      </c>
      <c r="L650" t="s">
        <v>1136</v>
      </c>
      <c r="M650" t="s">
        <v>428</v>
      </c>
      <c r="N650">
        <v>4.7377000000000002</v>
      </c>
      <c r="AB650" t="str">
        <f>B2B!D647</f>
        <v>J3</v>
      </c>
      <c r="AC650" t="str">
        <f>B2B!E647</f>
        <v>C45</v>
      </c>
      <c r="AD650" t="str">
        <f t="shared" si="146"/>
        <v>J3-C45</v>
      </c>
      <c r="AE650" t="str">
        <f t="shared" si="147"/>
        <v>B2B_B1_N</v>
      </c>
      <c r="AF650" t="str">
        <f t="shared" si="148"/>
        <v>BW38</v>
      </c>
      <c r="AG650">
        <f t="shared" si="149"/>
        <v>15.405099999999999</v>
      </c>
      <c r="AH650" t="str">
        <f>IF(IFERROR(IF(IF(AF650="--",INDEX(D:D,MATCH(AE650,INDEX(B:B,MATCH(AE650,B:B,)+1):B11164,)+MATCH(AE650,B:B,)))=D650,VLOOKUP(AE650,B:D,3,0),IF(AF650="--",INDEX(D:D,MATCH(AE650,INDEX(B:B,MATCH(AE650,B:B,)+1):B11164,)+MATCH(AE650,B:B,)),"---")),"---")=AD650,"---",IFERROR(IF(IF(AF650="--",INDEX(D:D,MATCH(AE650,INDEX(B:B,MATCH(AE650,B:B,)+1):B11164,)+MATCH(AE650,B:B,)))=AD650,VLOOKUP(AE650,B:D,3,0),IF(AF650="--",INDEX(D:D,MATCH(AE650,INDEX(B:B,MATCH(AE650,B:B,)+1):B11164,)+MATCH(AE650,B:B,)),"---")),"---"))</f>
        <v>---</v>
      </c>
      <c r="AI650" t="str">
        <f t="shared" si="150"/>
        <v>--</v>
      </c>
      <c r="AJ650" t="str">
        <f t="shared" si="151"/>
        <v>B2B_B1_N</v>
      </c>
      <c r="AK650">
        <f t="shared" si="152"/>
        <v>2</v>
      </c>
      <c r="AL650" t="str">
        <f t="shared" si="153"/>
        <v>BW38</v>
      </c>
      <c r="AT650" t="str">
        <f t="shared" si="144"/>
        <v>GND</v>
      </c>
      <c r="AU650" t="str">
        <f t="shared" si="145"/>
        <v>--</v>
      </c>
    </row>
    <row r="651" spans="1:47" x14ac:dyDescent="0.25">
      <c r="A651" t="str">
        <f t="shared" si="140"/>
        <v>J3-C47</v>
      </c>
      <c r="B651" t="str">
        <f t="shared" si="141"/>
        <v>B2B_T18_P</v>
      </c>
      <c r="C651" t="str">
        <f t="shared" si="142"/>
        <v>J3-B2B_T18_P</v>
      </c>
      <c r="D651" t="str">
        <f t="shared" si="143"/>
        <v>J3-C47</v>
      </c>
      <c r="E651" t="s">
        <v>411</v>
      </c>
      <c r="F651" t="s">
        <v>336</v>
      </c>
      <c r="G651" t="s">
        <v>572</v>
      </c>
      <c r="L651" t="s">
        <v>1137</v>
      </c>
      <c r="M651" t="s">
        <v>428</v>
      </c>
      <c r="N651">
        <v>3.5733999999999999</v>
      </c>
      <c r="AB651" t="str">
        <f>B2B!D648</f>
        <v>J3</v>
      </c>
      <c r="AC651" t="str">
        <f>B2B!E648</f>
        <v>C46</v>
      </c>
      <c r="AD651" t="str">
        <f t="shared" si="146"/>
        <v>J3-C46</v>
      </c>
      <c r="AE651" t="str">
        <f t="shared" si="147"/>
        <v>GND</v>
      </c>
      <c r="AF651" t="str">
        <f t="shared" si="148"/>
        <v>---</v>
      </c>
      <c r="AG651" t="str">
        <f t="shared" si="149"/>
        <v>---</v>
      </c>
      <c r="AH651" t="str">
        <f>IF(IFERROR(IF(IF(AF651="--",INDEX(D:D,MATCH(AE651,INDEX(B:B,MATCH(AE651,B:B,)+1):B11165,)+MATCH(AE651,B:B,)))=D651,VLOOKUP(AE651,B:D,3,0),IF(AF651="--",INDEX(D:D,MATCH(AE651,INDEX(B:B,MATCH(AE651,B:B,)+1):B11165,)+MATCH(AE651,B:B,)),"---")),"---")=AD651,"---",IFERROR(IF(IF(AF651="--",INDEX(D:D,MATCH(AE651,INDEX(B:B,MATCH(AE651,B:B,)+1):B11165,)+MATCH(AE651,B:B,)))=AD651,VLOOKUP(AE651,B:D,3,0),IF(AF651="--",INDEX(D:D,MATCH(AE651,INDEX(B:B,MATCH(AE651,B:B,)+1):B11165,)+MATCH(AE651,B:B,)),"---")),"---"))</f>
        <v>---</v>
      </c>
      <c r="AI651" t="str">
        <f t="shared" si="150"/>
        <v>--</v>
      </c>
      <c r="AJ651" t="str">
        <f t="shared" si="151"/>
        <v>GND</v>
      </c>
      <c r="AK651">
        <f t="shared" si="152"/>
        <v>1320</v>
      </c>
      <c r="AL651" t="str">
        <f t="shared" si="153"/>
        <v>---</v>
      </c>
      <c r="AT651" t="str">
        <f t="shared" si="144"/>
        <v>B2B_T18_P</v>
      </c>
      <c r="AU651" t="str">
        <f t="shared" si="145"/>
        <v>--</v>
      </c>
    </row>
    <row r="652" spans="1:47" x14ac:dyDescent="0.25">
      <c r="A652" t="str">
        <f t="shared" si="140"/>
        <v>J3-C48</v>
      </c>
      <c r="B652" t="str">
        <f t="shared" si="141"/>
        <v>B2B_T18_N</v>
      </c>
      <c r="C652" t="str">
        <f t="shared" si="142"/>
        <v>J3-B2B_T18_N</v>
      </c>
      <c r="D652" t="str">
        <f t="shared" si="143"/>
        <v>J3-C48</v>
      </c>
      <c r="E652" t="s">
        <v>411</v>
      </c>
      <c r="F652" t="s">
        <v>337</v>
      </c>
      <c r="G652" t="s">
        <v>570</v>
      </c>
      <c r="L652" t="s">
        <v>1138</v>
      </c>
      <c r="M652" t="s">
        <v>428</v>
      </c>
      <c r="N652">
        <v>2.294</v>
      </c>
      <c r="AB652" t="str">
        <f>B2B!D649</f>
        <v>J3</v>
      </c>
      <c r="AC652" t="str">
        <f>B2B!E649</f>
        <v>C47</v>
      </c>
      <c r="AD652" t="str">
        <f t="shared" si="146"/>
        <v>J3-C47</v>
      </c>
      <c r="AE652" t="str">
        <f t="shared" si="147"/>
        <v>B2B_T18_P</v>
      </c>
      <c r="AF652" t="str">
        <f t="shared" si="148"/>
        <v>BF68</v>
      </c>
      <c r="AG652">
        <f t="shared" si="149"/>
        <v>26.409400000000002</v>
      </c>
      <c r="AH652" t="str">
        <f>IF(IFERROR(IF(IF(AF652="--",INDEX(D:D,MATCH(AE652,INDEX(B:B,MATCH(AE652,B:B,)+1):B11166,)+MATCH(AE652,B:B,)))=D652,VLOOKUP(AE652,B:D,3,0),IF(AF652="--",INDEX(D:D,MATCH(AE652,INDEX(B:B,MATCH(AE652,B:B,)+1):B11166,)+MATCH(AE652,B:B,)),"---")),"---")=AD652,"---",IFERROR(IF(IF(AF652="--",INDEX(D:D,MATCH(AE652,INDEX(B:B,MATCH(AE652,B:B,)+1):B11166,)+MATCH(AE652,B:B,)))=AD652,VLOOKUP(AE652,B:D,3,0),IF(AF652="--",INDEX(D:D,MATCH(AE652,INDEX(B:B,MATCH(AE652,B:B,)+1):B11166,)+MATCH(AE652,B:B,)),"---")),"---"))</f>
        <v>---</v>
      </c>
      <c r="AI652" t="str">
        <f t="shared" si="150"/>
        <v>--</v>
      </c>
      <c r="AJ652" t="str">
        <f t="shared" si="151"/>
        <v>B2B_T18_P</v>
      </c>
      <c r="AK652">
        <f t="shared" si="152"/>
        <v>2</v>
      </c>
      <c r="AL652" t="str">
        <f t="shared" si="153"/>
        <v>BF68</v>
      </c>
      <c r="AT652" t="str">
        <f t="shared" si="144"/>
        <v>B2B_T18_N</v>
      </c>
      <c r="AU652" t="str">
        <f t="shared" si="145"/>
        <v>--</v>
      </c>
    </row>
    <row r="653" spans="1:47" x14ac:dyDescent="0.25">
      <c r="A653" t="str">
        <f t="shared" si="140"/>
        <v>J3-C49</v>
      </c>
      <c r="B653" t="str">
        <f t="shared" si="141"/>
        <v>B2B_T17_P</v>
      </c>
      <c r="C653" t="str">
        <f t="shared" si="142"/>
        <v>J3-B2B_T17_P</v>
      </c>
      <c r="D653" t="str">
        <f t="shared" si="143"/>
        <v>J3-C49</v>
      </c>
      <c r="E653" t="s">
        <v>411</v>
      </c>
      <c r="F653" t="s">
        <v>338</v>
      </c>
      <c r="G653" t="s">
        <v>569</v>
      </c>
      <c r="L653" t="s">
        <v>1139</v>
      </c>
      <c r="M653" t="s">
        <v>428</v>
      </c>
      <c r="N653">
        <v>2.8304</v>
      </c>
      <c r="AB653" t="str">
        <f>B2B!D650</f>
        <v>J3</v>
      </c>
      <c r="AC653" t="str">
        <f>B2B!E650</f>
        <v>C48</v>
      </c>
      <c r="AD653" t="str">
        <f t="shared" si="146"/>
        <v>J3-C48</v>
      </c>
      <c r="AE653" t="str">
        <f t="shared" si="147"/>
        <v>B2B_T18_N</v>
      </c>
      <c r="AF653" t="str">
        <f t="shared" si="148"/>
        <v>BE68</v>
      </c>
      <c r="AG653">
        <f t="shared" si="149"/>
        <v>26.426300000000001</v>
      </c>
      <c r="AH653" t="str">
        <f>IF(IFERROR(IF(IF(AF653="--",INDEX(D:D,MATCH(AE653,INDEX(B:B,MATCH(AE653,B:B,)+1):B11167,)+MATCH(AE653,B:B,)))=D653,VLOOKUP(AE653,B:D,3,0),IF(AF653="--",INDEX(D:D,MATCH(AE653,INDEX(B:B,MATCH(AE653,B:B,)+1):B11167,)+MATCH(AE653,B:B,)),"---")),"---")=AD653,"---",IFERROR(IF(IF(AF653="--",INDEX(D:D,MATCH(AE653,INDEX(B:B,MATCH(AE653,B:B,)+1):B11167,)+MATCH(AE653,B:B,)))=AD653,VLOOKUP(AE653,B:D,3,0),IF(AF653="--",INDEX(D:D,MATCH(AE653,INDEX(B:B,MATCH(AE653,B:B,)+1):B11167,)+MATCH(AE653,B:B,)),"---")),"---"))</f>
        <v>---</v>
      </c>
      <c r="AI653" t="str">
        <f t="shared" si="150"/>
        <v>--</v>
      </c>
      <c r="AJ653" t="str">
        <f t="shared" si="151"/>
        <v>B2B_T18_N</v>
      </c>
      <c r="AK653">
        <f t="shared" si="152"/>
        <v>2</v>
      </c>
      <c r="AL653" t="str">
        <f t="shared" si="153"/>
        <v>BE68</v>
      </c>
      <c r="AT653" t="str">
        <f t="shared" si="144"/>
        <v>B2B_T17_P</v>
      </c>
      <c r="AU653" t="str">
        <f t="shared" si="145"/>
        <v>--</v>
      </c>
    </row>
    <row r="654" spans="1:47" x14ac:dyDescent="0.25">
      <c r="A654" t="str">
        <f t="shared" si="140"/>
        <v>J3-C50</v>
      </c>
      <c r="B654" t="str">
        <f t="shared" si="141"/>
        <v>B2B_T17_N</v>
      </c>
      <c r="C654" t="str">
        <f t="shared" si="142"/>
        <v>J3-B2B_T17_N</v>
      </c>
      <c r="D654" t="str">
        <f t="shared" si="143"/>
        <v>J3-C50</v>
      </c>
      <c r="E654" t="s">
        <v>411</v>
      </c>
      <c r="F654" t="s">
        <v>339</v>
      </c>
      <c r="G654" t="s">
        <v>567</v>
      </c>
      <c r="L654" t="s">
        <v>1140</v>
      </c>
      <c r="M654" t="s">
        <v>428</v>
      </c>
      <c r="N654">
        <v>5.0938999999999997</v>
      </c>
      <c r="AB654" t="str">
        <f>B2B!D651</f>
        <v>J3</v>
      </c>
      <c r="AC654" t="str">
        <f>B2B!E651</f>
        <v>C49</v>
      </c>
      <c r="AD654" t="str">
        <f t="shared" si="146"/>
        <v>J3-C49</v>
      </c>
      <c r="AE654" t="str">
        <f t="shared" si="147"/>
        <v>B2B_T17_P</v>
      </c>
      <c r="AF654" t="str">
        <f t="shared" si="148"/>
        <v>BE64</v>
      </c>
      <c r="AG654">
        <f t="shared" si="149"/>
        <v>25.810500000000001</v>
      </c>
      <c r="AH654" t="str">
        <f>IF(IFERROR(IF(IF(AF654="--",INDEX(D:D,MATCH(AE654,INDEX(B:B,MATCH(AE654,B:B,)+1):B11168,)+MATCH(AE654,B:B,)))=D654,VLOOKUP(AE654,B:D,3,0),IF(AF654="--",INDEX(D:D,MATCH(AE654,INDEX(B:B,MATCH(AE654,B:B,)+1):B11168,)+MATCH(AE654,B:B,)),"---")),"---")=AD654,"---",IFERROR(IF(IF(AF654="--",INDEX(D:D,MATCH(AE654,INDEX(B:B,MATCH(AE654,B:B,)+1):B11168,)+MATCH(AE654,B:B,)))=AD654,VLOOKUP(AE654,B:D,3,0),IF(AF654="--",INDEX(D:D,MATCH(AE654,INDEX(B:B,MATCH(AE654,B:B,)+1):B11168,)+MATCH(AE654,B:B,)),"---")),"---"))</f>
        <v>---</v>
      </c>
      <c r="AI654" t="str">
        <f t="shared" si="150"/>
        <v>--</v>
      </c>
      <c r="AJ654" t="str">
        <f t="shared" si="151"/>
        <v>B2B_T17_P</v>
      </c>
      <c r="AK654">
        <f t="shared" si="152"/>
        <v>2</v>
      </c>
      <c r="AL654" t="str">
        <f t="shared" si="153"/>
        <v>BE64</v>
      </c>
      <c r="AT654" t="str">
        <f t="shared" si="144"/>
        <v>B2B_T17_N</v>
      </c>
      <c r="AU654" t="str">
        <f t="shared" si="145"/>
        <v>--</v>
      </c>
    </row>
    <row r="655" spans="1:47" x14ac:dyDescent="0.25">
      <c r="A655" t="str">
        <f t="shared" si="140"/>
        <v>J3-C51</v>
      </c>
      <c r="B655" t="str">
        <f t="shared" si="141"/>
        <v>B2B_T16_P</v>
      </c>
      <c r="C655" t="str">
        <f t="shared" si="142"/>
        <v>J3-B2B_T16_P</v>
      </c>
      <c r="D655" t="str">
        <f t="shared" si="143"/>
        <v>J3-C51</v>
      </c>
      <c r="E655" t="s">
        <v>411</v>
      </c>
      <c r="F655" t="s">
        <v>340</v>
      </c>
      <c r="G655" t="s">
        <v>565</v>
      </c>
      <c r="L655" t="s">
        <v>1141</v>
      </c>
      <c r="M655" t="s">
        <v>428</v>
      </c>
      <c r="N655">
        <v>2.9962</v>
      </c>
      <c r="AB655" t="str">
        <f>B2B!D652</f>
        <v>J3</v>
      </c>
      <c r="AC655" t="str">
        <f>B2B!E652</f>
        <v>C50</v>
      </c>
      <c r="AD655" t="str">
        <f t="shared" si="146"/>
        <v>J3-C50</v>
      </c>
      <c r="AE655" t="str">
        <f t="shared" si="147"/>
        <v>B2B_T17_N</v>
      </c>
      <c r="AF655" t="str">
        <f t="shared" si="148"/>
        <v>BF64</v>
      </c>
      <c r="AG655">
        <f t="shared" si="149"/>
        <v>25.860199999999999</v>
      </c>
      <c r="AH655" t="str">
        <f>IF(IFERROR(IF(IF(AF655="--",INDEX(D:D,MATCH(AE655,INDEX(B:B,MATCH(AE655,B:B,)+1):B11169,)+MATCH(AE655,B:B,)))=D655,VLOOKUP(AE655,B:D,3,0),IF(AF655="--",INDEX(D:D,MATCH(AE655,INDEX(B:B,MATCH(AE655,B:B,)+1):B11169,)+MATCH(AE655,B:B,)),"---")),"---")=AD655,"---",IFERROR(IF(IF(AF655="--",INDEX(D:D,MATCH(AE655,INDEX(B:B,MATCH(AE655,B:B,)+1):B11169,)+MATCH(AE655,B:B,)))=AD655,VLOOKUP(AE655,B:D,3,0),IF(AF655="--",INDEX(D:D,MATCH(AE655,INDEX(B:B,MATCH(AE655,B:B,)+1):B11169,)+MATCH(AE655,B:B,)),"---")),"---"))</f>
        <v>---</v>
      </c>
      <c r="AI655" t="str">
        <f t="shared" si="150"/>
        <v>--</v>
      </c>
      <c r="AJ655" t="str">
        <f t="shared" si="151"/>
        <v>B2B_T17_N</v>
      </c>
      <c r="AK655">
        <f t="shared" si="152"/>
        <v>2</v>
      </c>
      <c r="AL655" t="str">
        <f t="shared" si="153"/>
        <v>BF64</v>
      </c>
      <c r="AT655" t="str">
        <f t="shared" si="144"/>
        <v>B2B_T16_P</v>
      </c>
      <c r="AU655" t="str">
        <f t="shared" si="145"/>
        <v>--</v>
      </c>
    </row>
    <row r="656" spans="1:47" x14ac:dyDescent="0.25">
      <c r="A656" t="str">
        <f t="shared" si="140"/>
        <v>J3-C52</v>
      </c>
      <c r="B656" t="str">
        <f t="shared" si="141"/>
        <v>B2B_T16_N</v>
      </c>
      <c r="C656" t="str">
        <f t="shared" si="142"/>
        <v>J3-B2B_T16_N</v>
      </c>
      <c r="D656" t="str">
        <f t="shared" si="143"/>
        <v>J3-C52</v>
      </c>
      <c r="E656" t="s">
        <v>411</v>
      </c>
      <c r="F656" t="s">
        <v>341</v>
      </c>
      <c r="G656" t="s">
        <v>564</v>
      </c>
      <c r="L656" t="s">
        <v>1142</v>
      </c>
      <c r="M656" t="s">
        <v>428</v>
      </c>
      <c r="N656">
        <v>2.6095999999999999</v>
      </c>
      <c r="AB656" t="str">
        <f>B2B!D653</f>
        <v>J3</v>
      </c>
      <c r="AC656" t="str">
        <f>B2B!E653</f>
        <v>C51</v>
      </c>
      <c r="AD656" t="str">
        <f t="shared" si="146"/>
        <v>J3-C51</v>
      </c>
      <c r="AE656" t="str">
        <f t="shared" si="147"/>
        <v>B2B_T16_P</v>
      </c>
      <c r="AF656" t="str">
        <f t="shared" si="148"/>
        <v>BE61</v>
      </c>
      <c r="AG656">
        <f t="shared" si="149"/>
        <v>30.774000000000001</v>
      </c>
      <c r="AH656" t="str">
        <f>IF(IFERROR(IF(IF(AF656="--",INDEX(D:D,MATCH(AE656,INDEX(B:B,MATCH(AE656,B:B,)+1):B11170,)+MATCH(AE656,B:B,)))=D656,VLOOKUP(AE656,B:D,3,0),IF(AF656="--",INDEX(D:D,MATCH(AE656,INDEX(B:B,MATCH(AE656,B:B,)+1):B11170,)+MATCH(AE656,B:B,)),"---")),"---")=AD656,"---",IFERROR(IF(IF(AF656="--",INDEX(D:D,MATCH(AE656,INDEX(B:B,MATCH(AE656,B:B,)+1):B11170,)+MATCH(AE656,B:B,)))=AD656,VLOOKUP(AE656,B:D,3,0),IF(AF656="--",INDEX(D:D,MATCH(AE656,INDEX(B:B,MATCH(AE656,B:B,)+1):B11170,)+MATCH(AE656,B:B,)),"---")),"---"))</f>
        <v>---</v>
      </c>
      <c r="AI656" t="str">
        <f t="shared" si="150"/>
        <v>--</v>
      </c>
      <c r="AJ656" t="str">
        <f t="shared" si="151"/>
        <v>B2B_T16_P</v>
      </c>
      <c r="AK656">
        <f t="shared" si="152"/>
        <v>2</v>
      </c>
      <c r="AL656" t="str">
        <f t="shared" si="153"/>
        <v>BE61</v>
      </c>
      <c r="AT656" t="str">
        <f t="shared" si="144"/>
        <v>B2B_T16_N</v>
      </c>
      <c r="AU656" t="str">
        <f t="shared" si="145"/>
        <v>--</v>
      </c>
    </row>
    <row r="657" spans="1:47" x14ac:dyDescent="0.25">
      <c r="A657" t="str">
        <f t="shared" si="140"/>
        <v>J3-C53</v>
      </c>
      <c r="B657" t="str">
        <f t="shared" si="141"/>
        <v>GND</v>
      </c>
      <c r="C657" t="str">
        <f t="shared" si="142"/>
        <v>J3-GND</v>
      </c>
      <c r="D657" t="str">
        <f t="shared" si="143"/>
        <v>J3-C53</v>
      </c>
      <c r="E657" t="s">
        <v>411</v>
      </c>
      <c r="F657" t="s">
        <v>342</v>
      </c>
      <c r="G657" t="s">
        <v>433</v>
      </c>
      <c r="L657" t="s">
        <v>1143</v>
      </c>
      <c r="M657" t="s">
        <v>428</v>
      </c>
      <c r="N657">
        <v>4.2595999999999998</v>
      </c>
      <c r="AB657" t="str">
        <f>B2B!D654</f>
        <v>J3</v>
      </c>
      <c r="AC657" t="str">
        <f>B2B!E654</f>
        <v>C52</v>
      </c>
      <c r="AD657" t="str">
        <f t="shared" si="146"/>
        <v>J3-C52</v>
      </c>
      <c r="AE657" t="str">
        <f t="shared" si="147"/>
        <v>B2B_T16_N</v>
      </c>
      <c r="AF657" t="str">
        <f t="shared" si="148"/>
        <v>BE57</v>
      </c>
      <c r="AG657">
        <f t="shared" si="149"/>
        <v>29.308800000000002</v>
      </c>
      <c r="AH657" t="str">
        <f>IF(IFERROR(IF(IF(AF657="--",INDEX(D:D,MATCH(AE657,INDEX(B:B,MATCH(AE657,B:B,)+1):B11171,)+MATCH(AE657,B:B,)))=D657,VLOOKUP(AE657,B:D,3,0),IF(AF657="--",INDEX(D:D,MATCH(AE657,INDEX(B:B,MATCH(AE657,B:B,)+1):B11171,)+MATCH(AE657,B:B,)),"---")),"---")=AD657,"---",IFERROR(IF(IF(AF657="--",INDEX(D:D,MATCH(AE657,INDEX(B:B,MATCH(AE657,B:B,)+1):B11171,)+MATCH(AE657,B:B,)))=AD657,VLOOKUP(AE657,B:D,3,0),IF(AF657="--",INDEX(D:D,MATCH(AE657,INDEX(B:B,MATCH(AE657,B:B,)+1):B11171,)+MATCH(AE657,B:B,)),"---")),"---"))</f>
        <v>---</v>
      </c>
      <c r="AI657" t="str">
        <f t="shared" si="150"/>
        <v>--</v>
      </c>
      <c r="AJ657" t="str">
        <f t="shared" si="151"/>
        <v>B2B_T16_N</v>
      </c>
      <c r="AK657">
        <f t="shared" si="152"/>
        <v>2</v>
      </c>
      <c r="AL657" t="str">
        <f t="shared" si="153"/>
        <v>BE57</v>
      </c>
      <c r="AT657" t="str">
        <f t="shared" si="144"/>
        <v>GND</v>
      </c>
      <c r="AU657" t="str">
        <f t="shared" si="145"/>
        <v>--</v>
      </c>
    </row>
    <row r="658" spans="1:47" x14ac:dyDescent="0.25">
      <c r="A658" t="str">
        <f t="shared" si="140"/>
        <v>J3-C54</v>
      </c>
      <c r="B658" t="str">
        <f t="shared" si="141"/>
        <v>B2B_T15_P</v>
      </c>
      <c r="C658" t="str">
        <f t="shared" si="142"/>
        <v>J3-B2B_T15_P</v>
      </c>
      <c r="D658" t="str">
        <f t="shared" si="143"/>
        <v>J3-C54</v>
      </c>
      <c r="E658" t="s">
        <v>411</v>
      </c>
      <c r="F658" t="s">
        <v>343</v>
      </c>
      <c r="G658" t="s">
        <v>563</v>
      </c>
      <c r="L658" t="s">
        <v>1144</v>
      </c>
      <c r="M658" t="s">
        <v>428</v>
      </c>
      <c r="N658">
        <v>3.5152999999999999</v>
      </c>
      <c r="AB658" t="str">
        <f>B2B!D655</f>
        <v>J3</v>
      </c>
      <c r="AC658" t="str">
        <f>B2B!E655</f>
        <v>C53</v>
      </c>
      <c r="AD658" t="str">
        <f t="shared" si="146"/>
        <v>J3-C53</v>
      </c>
      <c r="AE658" t="str">
        <f t="shared" si="147"/>
        <v>GND</v>
      </c>
      <c r="AF658" t="str">
        <f t="shared" si="148"/>
        <v>---</v>
      </c>
      <c r="AG658" t="str">
        <f t="shared" si="149"/>
        <v>---</v>
      </c>
      <c r="AH658" t="str">
        <f>IF(IFERROR(IF(IF(AF658="--",INDEX(D:D,MATCH(AE658,INDEX(B:B,MATCH(AE658,B:B,)+1):B11172,)+MATCH(AE658,B:B,)))=D658,VLOOKUP(AE658,B:D,3,0),IF(AF658="--",INDEX(D:D,MATCH(AE658,INDEX(B:B,MATCH(AE658,B:B,)+1):B11172,)+MATCH(AE658,B:B,)),"---")),"---")=AD658,"---",IFERROR(IF(IF(AF658="--",INDEX(D:D,MATCH(AE658,INDEX(B:B,MATCH(AE658,B:B,)+1):B11172,)+MATCH(AE658,B:B,)))=AD658,VLOOKUP(AE658,B:D,3,0),IF(AF658="--",INDEX(D:D,MATCH(AE658,INDEX(B:B,MATCH(AE658,B:B,)+1):B11172,)+MATCH(AE658,B:B,)),"---")),"---"))</f>
        <v>---</v>
      </c>
      <c r="AI658" t="str">
        <f t="shared" si="150"/>
        <v>--</v>
      </c>
      <c r="AJ658" t="str">
        <f t="shared" si="151"/>
        <v>GND</v>
      </c>
      <c r="AK658">
        <f t="shared" si="152"/>
        <v>1320</v>
      </c>
      <c r="AL658" t="str">
        <f t="shared" si="153"/>
        <v>---</v>
      </c>
      <c r="AT658" t="str">
        <f t="shared" si="144"/>
        <v>B2B_T15_P</v>
      </c>
      <c r="AU658" t="str">
        <f t="shared" si="145"/>
        <v>--</v>
      </c>
    </row>
    <row r="659" spans="1:47" x14ac:dyDescent="0.25">
      <c r="A659" t="str">
        <f t="shared" si="140"/>
        <v>J3-C55</v>
      </c>
      <c r="B659" t="str">
        <f t="shared" si="141"/>
        <v>B2B_T15_N</v>
      </c>
      <c r="C659" t="str">
        <f t="shared" si="142"/>
        <v>J3-B2B_T15_N</v>
      </c>
      <c r="D659" t="str">
        <f t="shared" si="143"/>
        <v>J3-C55</v>
      </c>
      <c r="E659" t="s">
        <v>411</v>
      </c>
      <c r="F659" t="s">
        <v>344</v>
      </c>
      <c r="G659" t="s">
        <v>561</v>
      </c>
      <c r="L659" t="s">
        <v>1145</v>
      </c>
      <c r="M659" t="s">
        <v>428</v>
      </c>
      <c r="N659">
        <v>4.3665000000000003</v>
      </c>
      <c r="AB659" t="str">
        <f>B2B!D656</f>
        <v>J3</v>
      </c>
      <c r="AC659" t="str">
        <f>B2B!E656</f>
        <v>C54</v>
      </c>
      <c r="AD659" t="str">
        <f t="shared" si="146"/>
        <v>J3-C54</v>
      </c>
      <c r="AE659" t="str">
        <f t="shared" si="147"/>
        <v>B2B_T15_P</v>
      </c>
      <c r="AF659" t="str">
        <f t="shared" si="148"/>
        <v>BF57</v>
      </c>
      <c r="AG659">
        <f t="shared" si="149"/>
        <v>25.756</v>
      </c>
      <c r="AH659" t="str">
        <f>IF(IFERROR(IF(IF(AF659="--",INDEX(D:D,MATCH(AE659,INDEX(B:B,MATCH(AE659,B:B,)+1):B11173,)+MATCH(AE659,B:B,)))=D659,VLOOKUP(AE659,B:D,3,0),IF(AF659="--",INDEX(D:D,MATCH(AE659,INDEX(B:B,MATCH(AE659,B:B,)+1):B11173,)+MATCH(AE659,B:B,)),"---")),"---")=AD659,"---",IFERROR(IF(IF(AF659="--",INDEX(D:D,MATCH(AE659,INDEX(B:B,MATCH(AE659,B:B,)+1):B11173,)+MATCH(AE659,B:B,)))=AD659,VLOOKUP(AE659,B:D,3,0),IF(AF659="--",INDEX(D:D,MATCH(AE659,INDEX(B:B,MATCH(AE659,B:B,)+1):B11173,)+MATCH(AE659,B:B,)),"---")),"---"))</f>
        <v>---</v>
      </c>
      <c r="AI659" t="str">
        <f t="shared" si="150"/>
        <v>--</v>
      </c>
      <c r="AJ659" t="str">
        <f t="shared" si="151"/>
        <v>B2B_T15_P</v>
      </c>
      <c r="AK659">
        <f t="shared" si="152"/>
        <v>2</v>
      </c>
      <c r="AL659" t="str">
        <f t="shared" si="153"/>
        <v>BF57</v>
      </c>
      <c r="AT659" t="str">
        <f t="shared" si="144"/>
        <v>B2B_T15_N</v>
      </c>
      <c r="AU659" t="str">
        <f t="shared" si="145"/>
        <v>--</v>
      </c>
    </row>
    <row r="660" spans="1:47" x14ac:dyDescent="0.25">
      <c r="A660" t="str">
        <f t="shared" si="140"/>
        <v>J3-C56</v>
      </c>
      <c r="B660" t="str">
        <f t="shared" si="141"/>
        <v>B2B_T14_P</v>
      </c>
      <c r="C660" t="str">
        <f t="shared" si="142"/>
        <v>J3-B2B_T14_P</v>
      </c>
      <c r="D660" t="str">
        <f t="shared" si="143"/>
        <v>J3-C56</v>
      </c>
      <c r="E660" t="s">
        <v>411</v>
      </c>
      <c r="F660" t="s">
        <v>345</v>
      </c>
      <c r="G660" t="s">
        <v>559</v>
      </c>
      <c r="L660" t="s">
        <v>1146</v>
      </c>
      <c r="M660" t="s">
        <v>428</v>
      </c>
      <c r="N660">
        <v>3.722</v>
      </c>
      <c r="AB660" t="str">
        <f>B2B!D657</f>
        <v>J3</v>
      </c>
      <c r="AC660" t="str">
        <f>B2B!E657</f>
        <v>C55</v>
      </c>
      <c r="AD660" t="str">
        <f t="shared" si="146"/>
        <v>J3-C55</v>
      </c>
      <c r="AE660" t="str">
        <f t="shared" si="147"/>
        <v>B2B_T15_N</v>
      </c>
      <c r="AF660" t="str">
        <f t="shared" si="148"/>
        <v>BF53</v>
      </c>
      <c r="AG660">
        <f t="shared" si="149"/>
        <v>25.791799999999999</v>
      </c>
      <c r="AH660" t="str">
        <f>IF(IFERROR(IF(IF(AF660="--",INDEX(D:D,MATCH(AE660,INDEX(B:B,MATCH(AE660,B:B,)+1):B11174,)+MATCH(AE660,B:B,)))=D660,VLOOKUP(AE660,B:D,3,0),IF(AF660="--",INDEX(D:D,MATCH(AE660,INDEX(B:B,MATCH(AE660,B:B,)+1):B11174,)+MATCH(AE660,B:B,)),"---")),"---")=AD660,"---",IFERROR(IF(IF(AF660="--",INDEX(D:D,MATCH(AE660,INDEX(B:B,MATCH(AE660,B:B,)+1):B11174,)+MATCH(AE660,B:B,)))=AD660,VLOOKUP(AE660,B:D,3,0),IF(AF660="--",INDEX(D:D,MATCH(AE660,INDEX(B:B,MATCH(AE660,B:B,)+1):B11174,)+MATCH(AE660,B:B,)),"---")),"---"))</f>
        <v>---</v>
      </c>
      <c r="AI660" t="str">
        <f t="shared" si="150"/>
        <v>--</v>
      </c>
      <c r="AJ660" t="str">
        <f t="shared" si="151"/>
        <v>B2B_T15_N</v>
      </c>
      <c r="AK660">
        <f t="shared" si="152"/>
        <v>2</v>
      </c>
      <c r="AL660" t="str">
        <f t="shared" si="153"/>
        <v>BF53</v>
      </c>
      <c r="AT660" t="str">
        <f t="shared" si="144"/>
        <v>B2B_T14_P</v>
      </c>
      <c r="AU660" t="str">
        <f t="shared" si="145"/>
        <v>--</v>
      </c>
    </row>
    <row r="661" spans="1:47" x14ac:dyDescent="0.25">
      <c r="A661" t="str">
        <f t="shared" si="140"/>
        <v>J3-C57</v>
      </c>
      <c r="B661" t="str">
        <f t="shared" si="141"/>
        <v>B2B_T14_N</v>
      </c>
      <c r="C661" t="str">
        <f t="shared" si="142"/>
        <v>J3-B2B_T14_N</v>
      </c>
      <c r="D661" t="str">
        <f t="shared" si="143"/>
        <v>J3-C57</v>
      </c>
      <c r="E661" t="s">
        <v>411</v>
      </c>
      <c r="F661" t="s">
        <v>346</v>
      </c>
      <c r="G661" t="s">
        <v>558</v>
      </c>
      <c r="L661" t="s">
        <v>1147</v>
      </c>
      <c r="M661" t="s">
        <v>428</v>
      </c>
      <c r="N661">
        <v>2.8927999999999998</v>
      </c>
      <c r="AB661" t="str">
        <f>B2B!D658</f>
        <v>J3</v>
      </c>
      <c r="AC661" t="str">
        <f>B2B!E658</f>
        <v>C56</v>
      </c>
      <c r="AD661" t="str">
        <f t="shared" si="146"/>
        <v>J3-C56</v>
      </c>
      <c r="AE661" t="str">
        <f t="shared" si="147"/>
        <v>B2B_T14_P</v>
      </c>
      <c r="AF661" t="str">
        <f t="shared" si="148"/>
        <v>BF50</v>
      </c>
      <c r="AG661">
        <f t="shared" si="149"/>
        <v>27.061900000000001</v>
      </c>
      <c r="AH661" t="str">
        <f>IF(IFERROR(IF(IF(AF661="--",INDEX(D:D,MATCH(AE661,INDEX(B:B,MATCH(AE661,B:B,)+1):B11175,)+MATCH(AE661,B:B,)))=D661,VLOOKUP(AE661,B:D,3,0),IF(AF661="--",INDEX(D:D,MATCH(AE661,INDEX(B:B,MATCH(AE661,B:B,)+1):B11175,)+MATCH(AE661,B:B,)),"---")),"---")=AD661,"---",IFERROR(IF(IF(AF661="--",INDEX(D:D,MATCH(AE661,INDEX(B:B,MATCH(AE661,B:B,)+1):B11175,)+MATCH(AE661,B:B,)))=AD661,VLOOKUP(AE661,B:D,3,0),IF(AF661="--",INDEX(D:D,MATCH(AE661,INDEX(B:B,MATCH(AE661,B:B,)+1):B11175,)+MATCH(AE661,B:B,)),"---")),"---"))</f>
        <v>---</v>
      </c>
      <c r="AI661" t="str">
        <f t="shared" si="150"/>
        <v>--</v>
      </c>
      <c r="AJ661" t="str">
        <f t="shared" si="151"/>
        <v>B2B_T14_P</v>
      </c>
      <c r="AK661">
        <f t="shared" si="152"/>
        <v>2</v>
      </c>
      <c r="AL661" t="str">
        <f t="shared" si="153"/>
        <v>BF50</v>
      </c>
      <c r="AT661" t="str">
        <f t="shared" si="144"/>
        <v>B2B_T14_N</v>
      </c>
      <c r="AU661" t="str">
        <f t="shared" si="145"/>
        <v>--</v>
      </c>
    </row>
    <row r="662" spans="1:47" x14ac:dyDescent="0.25">
      <c r="A662" t="str">
        <f t="shared" si="140"/>
        <v>J3-C58</v>
      </c>
      <c r="B662" t="str">
        <f t="shared" si="141"/>
        <v>B2B_T13_P</v>
      </c>
      <c r="C662" t="str">
        <f t="shared" si="142"/>
        <v>J3-B2B_T13_P</v>
      </c>
      <c r="D662" t="str">
        <f t="shared" si="143"/>
        <v>J3-C58</v>
      </c>
      <c r="E662" t="s">
        <v>411</v>
      </c>
      <c r="F662" t="s">
        <v>347</v>
      </c>
      <c r="G662" t="s">
        <v>556</v>
      </c>
      <c r="L662" t="s">
        <v>1148</v>
      </c>
      <c r="M662" t="s">
        <v>428</v>
      </c>
      <c r="N662">
        <v>4.8773999999999997</v>
      </c>
      <c r="AB662" t="str">
        <f>B2B!D659</f>
        <v>J3</v>
      </c>
      <c r="AC662" t="str">
        <f>B2B!E659</f>
        <v>C57</v>
      </c>
      <c r="AD662" t="str">
        <f t="shared" si="146"/>
        <v>J3-C57</v>
      </c>
      <c r="AE662" t="str">
        <f t="shared" si="147"/>
        <v>B2B_T14_N</v>
      </c>
      <c r="AF662" t="str">
        <f t="shared" si="148"/>
        <v>BE50</v>
      </c>
      <c r="AG662">
        <f t="shared" si="149"/>
        <v>27.096499999999999</v>
      </c>
      <c r="AH662" t="str">
        <f>IF(IFERROR(IF(IF(AF662="--",INDEX(D:D,MATCH(AE662,INDEX(B:B,MATCH(AE662,B:B,)+1):B11176,)+MATCH(AE662,B:B,)))=D662,VLOOKUP(AE662,B:D,3,0),IF(AF662="--",INDEX(D:D,MATCH(AE662,INDEX(B:B,MATCH(AE662,B:B,)+1):B11176,)+MATCH(AE662,B:B,)),"---")),"---")=AD662,"---",IFERROR(IF(IF(AF662="--",INDEX(D:D,MATCH(AE662,INDEX(B:B,MATCH(AE662,B:B,)+1):B11176,)+MATCH(AE662,B:B,)))=AD662,VLOOKUP(AE662,B:D,3,0),IF(AF662="--",INDEX(D:D,MATCH(AE662,INDEX(B:B,MATCH(AE662,B:B,)+1):B11176,)+MATCH(AE662,B:B,)),"---")),"---"))</f>
        <v>---</v>
      </c>
      <c r="AI662" t="str">
        <f t="shared" si="150"/>
        <v>--</v>
      </c>
      <c r="AJ662" t="str">
        <f t="shared" si="151"/>
        <v>B2B_T14_N</v>
      </c>
      <c r="AK662">
        <f t="shared" si="152"/>
        <v>2</v>
      </c>
      <c r="AL662" t="str">
        <f t="shared" si="153"/>
        <v>BE50</v>
      </c>
      <c r="AT662" t="str">
        <f t="shared" si="144"/>
        <v>B2B_T13_P</v>
      </c>
      <c r="AU662" t="str">
        <f t="shared" si="145"/>
        <v>--</v>
      </c>
    </row>
    <row r="663" spans="1:47" x14ac:dyDescent="0.25">
      <c r="A663" t="str">
        <f t="shared" si="140"/>
        <v>J3-C59</v>
      </c>
      <c r="B663" t="str">
        <f t="shared" si="141"/>
        <v>B2B_T13_N</v>
      </c>
      <c r="C663" t="str">
        <f t="shared" si="142"/>
        <v>J3-B2B_T13_N</v>
      </c>
      <c r="D663" t="str">
        <f t="shared" si="143"/>
        <v>J3-C59</v>
      </c>
      <c r="E663" t="s">
        <v>411</v>
      </c>
      <c r="F663" t="s">
        <v>348</v>
      </c>
      <c r="G663" t="s">
        <v>554</v>
      </c>
      <c r="L663" t="s">
        <v>1149</v>
      </c>
      <c r="M663" t="s">
        <v>428</v>
      </c>
      <c r="N663">
        <v>3.7296999999999998</v>
      </c>
      <c r="AB663" t="str">
        <f>B2B!D660</f>
        <v>J3</v>
      </c>
      <c r="AC663" t="str">
        <f>B2B!E660</f>
        <v>C58</v>
      </c>
      <c r="AD663" t="str">
        <f t="shared" si="146"/>
        <v>J3-C58</v>
      </c>
      <c r="AE663" t="str">
        <f t="shared" si="147"/>
        <v>B2B_T13_P</v>
      </c>
      <c r="AF663" t="str">
        <f t="shared" si="148"/>
        <v>BE46</v>
      </c>
      <c r="AG663">
        <f t="shared" si="149"/>
        <v>28.9803</v>
      </c>
      <c r="AH663" t="str">
        <f>IF(IFERROR(IF(IF(AF663="--",INDEX(D:D,MATCH(AE663,INDEX(B:B,MATCH(AE663,B:B,)+1):B11177,)+MATCH(AE663,B:B,)))=D663,VLOOKUP(AE663,B:D,3,0),IF(AF663="--",INDEX(D:D,MATCH(AE663,INDEX(B:B,MATCH(AE663,B:B,)+1):B11177,)+MATCH(AE663,B:B,)),"---")),"---")=AD663,"---",IFERROR(IF(IF(AF663="--",INDEX(D:D,MATCH(AE663,INDEX(B:B,MATCH(AE663,B:B,)+1):B11177,)+MATCH(AE663,B:B,)))=AD663,VLOOKUP(AE663,B:D,3,0),IF(AF663="--",INDEX(D:D,MATCH(AE663,INDEX(B:B,MATCH(AE663,B:B,)+1):B11177,)+MATCH(AE663,B:B,)),"---")),"---"))</f>
        <v>---</v>
      </c>
      <c r="AI663" t="str">
        <f t="shared" si="150"/>
        <v>--</v>
      </c>
      <c r="AJ663" t="str">
        <f t="shared" si="151"/>
        <v>B2B_T13_P</v>
      </c>
      <c r="AK663">
        <f t="shared" si="152"/>
        <v>2</v>
      </c>
      <c r="AL663" t="str">
        <f t="shared" si="153"/>
        <v>BE46</v>
      </c>
      <c r="AT663" t="str">
        <f t="shared" si="144"/>
        <v>B2B_T13_N</v>
      </c>
      <c r="AU663" t="str">
        <f t="shared" si="145"/>
        <v>--</v>
      </c>
    </row>
    <row r="664" spans="1:47" x14ac:dyDescent="0.25">
      <c r="A664" t="str">
        <f t="shared" si="140"/>
        <v>J3-C60</v>
      </c>
      <c r="B664" t="str">
        <f t="shared" si="141"/>
        <v>GND</v>
      </c>
      <c r="C664" t="str">
        <f t="shared" si="142"/>
        <v>J3-GND</v>
      </c>
      <c r="D664" t="str">
        <f t="shared" si="143"/>
        <v>J3-C60</v>
      </c>
      <c r="E664" t="s">
        <v>411</v>
      </c>
      <c r="F664" t="s">
        <v>349</v>
      </c>
      <c r="G664" t="s">
        <v>433</v>
      </c>
      <c r="L664" t="s">
        <v>1150</v>
      </c>
      <c r="M664" t="s">
        <v>428</v>
      </c>
      <c r="N664">
        <v>1.0524</v>
      </c>
      <c r="AB664" t="str">
        <f>B2B!D661</f>
        <v>J3</v>
      </c>
      <c r="AC664" t="str">
        <f>B2B!E661</f>
        <v>C59</v>
      </c>
      <c r="AD664" t="str">
        <f t="shared" si="146"/>
        <v>J3-C59</v>
      </c>
      <c r="AE664" t="str">
        <f t="shared" si="147"/>
        <v>B2B_T13_N</v>
      </c>
      <c r="AF664" t="str">
        <f t="shared" si="148"/>
        <v>BF46</v>
      </c>
      <c r="AG664">
        <f t="shared" si="149"/>
        <v>29.001100000000001</v>
      </c>
      <c r="AH664" t="str">
        <f>IF(IFERROR(IF(IF(AF664="--",INDEX(D:D,MATCH(AE664,INDEX(B:B,MATCH(AE664,B:B,)+1):B11178,)+MATCH(AE664,B:B,)))=D664,VLOOKUP(AE664,B:D,3,0),IF(AF664="--",INDEX(D:D,MATCH(AE664,INDEX(B:B,MATCH(AE664,B:B,)+1):B11178,)+MATCH(AE664,B:B,)),"---")),"---")=AD664,"---",IFERROR(IF(IF(AF664="--",INDEX(D:D,MATCH(AE664,INDEX(B:B,MATCH(AE664,B:B,)+1):B11178,)+MATCH(AE664,B:B,)))=AD664,VLOOKUP(AE664,B:D,3,0),IF(AF664="--",INDEX(D:D,MATCH(AE664,INDEX(B:B,MATCH(AE664,B:B,)+1):B11178,)+MATCH(AE664,B:B,)),"---")),"---"))</f>
        <v>---</v>
      </c>
      <c r="AI664" t="str">
        <f t="shared" si="150"/>
        <v>--</v>
      </c>
      <c r="AJ664" t="str">
        <f t="shared" si="151"/>
        <v>B2B_T13_N</v>
      </c>
      <c r="AK664">
        <f t="shared" si="152"/>
        <v>2</v>
      </c>
      <c r="AL664" t="str">
        <f t="shared" si="153"/>
        <v>BF46</v>
      </c>
      <c r="AT664" t="str">
        <f t="shared" si="144"/>
        <v>GND</v>
      </c>
      <c r="AU664" t="str">
        <f t="shared" si="145"/>
        <v>--</v>
      </c>
    </row>
    <row r="665" spans="1:47" x14ac:dyDescent="0.25">
      <c r="A665" t="str">
        <f t="shared" si="140"/>
        <v>J3-D1</v>
      </c>
      <c r="B665" t="str">
        <f t="shared" si="141"/>
        <v>GND</v>
      </c>
      <c r="C665" t="str">
        <f t="shared" si="142"/>
        <v>J3-GND</v>
      </c>
      <c r="D665" t="str">
        <f t="shared" si="143"/>
        <v>J3-D1</v>
      </c>
      <c r="E665" t="s">
        <v>411</v>
      </c>
      <c r="F665" t="s">
        <v>350</v>
      </c>
      <c r="G665" t="s">
        <v>433</v>
      </c>
      <c r="L665" t="s">
        <v>1151</v>
      </c>
      <c r="M665" t="s">
        <v>428</v>
      </c>
      <c r="N665">
        <v>3.3079999999999998</v>
      </c>
      <c r="AB665" t="str">
        <f>B2B!D662</f>
        <v>J3</v>
      </c>
      <c r="AC665" t="str">
        <f>B2B!E662</f>
        <v>C60</v>
      </c>
      <c r="AD665" t="str">
        <f t="shared" si="146"/>
        <v>J3-C60</v>
      </c>
      <c r="AE665" t="str">
        <f t="shared" si="147"/>
        <v>GND</v>
      </c>
      <c r="AF665" t="str">
        <f t="shared" si="148"/>
        <v>---</v>
      </c>
      <c r="AG665" t="str">
        <f t="shared" si="149"/>
        <v>---</v>
      </c>
      <c r="AH665" t="str">
        <f>IF(IFERROR(IF(IF(AF665="--",INDEX(D:D,MATCH(AE665,INDEX(B:B,MATCH(AE665,B:B,)+1):B11179,)+MATCH(AE665,B:B,)))=D665,VLOOKUP(AE665,B:D,3,0),IF(AF665="--",INDEX(D:D,MATCH(AE665,INDEX(B:B,MATCH(AE665,B:B,)+1):B11179,)+MATCH(AE665,B:B,)),"---")),"---")=AD665,"---",IFERROR(IF(IF(AF665="--",INDEX(D:D,MATCH(AE665,INDEX(B:B,MATCH(AE665,B:B,)+1):B11179,)+MATCH(AE665,B:B,)))=AD665,VLOOKUP(AE665,B:D,3,0),IF(AF665="--",INDEX(D:D,MATCH(AE665,INDEX(B:B,MATCH(AE665,B:B,)+1):B11179,)+MATCH(AE665,B:B,)),"---")),"---"))</f>
        <v>---</v>
      </c>
      <c r="AI665" t="str">
        <f t="shared" si="150"/>
        <v>--</v>
      </c>
      <c r="AJ665" t="str">
        <f t="shared" si="151"/>
        <v>GND</v>
      </c>
      <c r="AK665">
        <f t="shared" si="152"/>
        <v>1320</v>
      </c>
      <c r="AL665" t="str">
        <f t="shared" si="153"/>
        <v>---</v>
      </c>
      <c r="AT665" t="str">
        <f t="shared" si="144"/>
        <v>GND</v>
      </c>
      <c r="AU665" t="str">
        <f t="shared" si="145"/>
        <v>--</v>
      </c>
    </row>
    <row r="666" spans="1:47" x14ac:dyDescent="0.25">
      <c r="A666" t="str">
        <f t="shared" si="140"/>
        <v>J3-D2</v>
      </c>
      <c r="B666" t="str">
        <f t="shared" si="141"/>
        <v>VCCBAT</v>
      </c>
      <c r="C666" t="str">
        <f t="shared" si="142"/>
        <v>J3-VCCBAT</v>
      </c>
      <c r="D666" t="str">
        <f t="shared" si="143"/>
        <v>J3-D2</v>
      </c>
      <c r="E666" t="s">
        <v>411</v>
      </c>
      <c r="F666" t="s">
        <v>351</v>
      </c>
      <c r="G666" t="s">
        <v>1152</v>
      </c>
      <c r="L666" t="s">
        <v>1153</v>
      </c>
      <c r="M666" t="s">
        <v>428</v>
      </c>
      <c r="N666">
        <v>1.6539999999999999</v>
      </c>
      <c r="AB666" t="str">
        <f>B2B!D663</f>
        <v>J3</v>
      </c>
      <c r="AC666" t="str">
        <f>B2B!E663</f>
        <v>D1</v>
      </c>
      <c r="AD666" t="str">
        <f t="shared" si="146"/>
        <v>J3-D1</v>
      </c>
      <c r="AE666" t="str">
        <f t="shared" si="147"/>
        <v>GND</v>
      </c>
      <c r="AF666" t="str">
        <f t="shared" si="148"/>
        <v>---</v>
      </c>
      <c r="AG666" t="str">
        <f t="shared" si="149"/>
        <v>---</v>
      </c>
      <c r="AH666" t="str">
        <f>IF(IFERROR(IF(IF(AF666="--",INDEX(D:D,MATCH(AE666,INDEX(B:B,MATCH(AE666,B:B,)+1):B11180,)+MATCH(AE666,B:B,)))=D666,VLOOKUP(AE666,B:D,3,0),IF(AF666="--",INDEX(D:D,MATCH(AE666,INDEX(B:B,MATCH(AE666,B:B,)+1):B11180,)+MATCH(AE666,B:B,)),"---")),"---")=AD666,"---",IFERROR(IF(IF(AF666="--",INDEX(D:D,MATCH(AE666,INDEX(B:B,MATCH(AE666,B:B,)+1):B11180,)+MATCH(AE666,B:B,)))=AD666,VLOOKUP(AE666,B:D,3,0),IF(AF666="--",INDEX(D:D,MATCH(AE666,INDEX(B:B,MATCH(AE666,B:B,)+1):B11180,)+MATCH(AE666,B:B,)),"---")),"---"))</f>
        <v>---</v>
      </c>
      <c r="AI666" t="str">
        <f t="shared" si="150"/>
        <v>--</v>
      </c>
      <c r="AJ666" t="str">
        <f t="shared" si="151"/>
        <v>GND</v>
      </c>
      <c r="AK666">
        <f t="shared" si="152"/>
        <v>1320</v>
      </c>
      <c r="AL666" t="str">
        <f t="shared" si="153"/>
        <v>---</v>
      </c>
      <c r="AT666" t="str">
        <f t="shared" si="144"/>
        <v>VCCBAT</v>
      </c>
      <c r="AU666" t="str">
        <f t="shared" si="145"/>
        <v>--</v>
      </c>
    </row>
    <row r="667" spans="1:47" x14ac:dyDescent="0.25">
      <c r="A667" t="str">
        <f t="shared" si="140"/>
        <v>J3-D3</v>
      </c>
      <c r="B667" t="str">
        <f t="shared" si="141"/>
        <v>INIT_DONE</v>
      </c>
      <c r="C667" t="str">
        <f t="shared" si="142"/>
        <v>J3-INIT_DONE</v>
      </c>
      <c r="D667" t="str">
        <f t="shared" si="143"/>
        <v>J3-D3</v>
      </c>
      <c r="E667" t="s">
        <v>411</v>
      </c>
      <c r="F667" t="s">
        <v>352</v>
      </c>
      <c r="G667" t="s">
        <v>998</v>
      </c>
      <c r="L667" t="s">
        <v>1154</v>
      </c>
      <c r="M667" t="s">
        <v>428</v>
      </c>
      <c r="N667">
        <v>6.4032999999999998</v>
      </c>
      <c r="AB667" t="str">
        <f>B2B!D664</f>
        <v>J3</v>
      </c>
      <c r="AC667" t="str">
        <f>B2B!E664</f>
        <v>D2</v>
      </c>
      <c r="AD667" t="str">
        <f t="shared" si="146"/>
        <v>J3-D2</v>
      </c>
      <c r="AE667" t="str">
        <f t="shared" si="147"/>
        <v>VCCBAT</v>
      </c>
      <c r="AF667" t="str">
        <f t="shared" si="148"/>
        <v>--</v>
      </c>
      <c r="AG667">
        <f t="shared" si="149"/>
        <v>4.4741</v>
      </c>
      <c r="AH667" t="str">
        <f>IF(IFERROR(IF(IF(AF667="--",INDEX(D:D,MATCH(AE667,INDEX(B:B,MATCH(AE667,B:B,)+1):B11181,)+MATCH(AE667,B:B,)))=D667,VLOOKUP(AE667,B:D,3,0),IF(AF667="--",INDEX(D:D,MATCH(AE667,INDEX(B:B,MATCH(AE667,B:B,)+1):B11181,)+MATCH(AE667,B:B,)),"---")),"---")=AD667,"---",IFERROR(IF(IF(AF667="--",INDEX(D:D,MATCH(AE667,INDEX(B:B,MATCH(AE667,B:B,)+1):B11181,)+MATCH(AE667,B:B,)))=AD667,VLOOKUP(AE667,B:D,3,0),IF(AF667="--",INDEX(D:D,MATCH(AE667,INDEX(B:B,MATCH(AE667,B:B,)+1):B11181,)+MATCH(AE667,B:B,)),"---")),"---"))</f>
        <v>R66-1</v>
      </c>
      <c r="AI667" t="str">
        <f t="shared" si="150"/>
        <v>--</v>
      </c>
      <c r="AJ667" t="str">
        <f t="shared" si="151"/>
        <v>VCCBAT</v>
      </c>
      <c r="AK667">
        <f t="shared" si="152"/>
        <v>2</v>
      </c>
      <c r="AL667" t="str">
        <f t="shared" si="153"/>
        <v>--</v>
      </c>
      <c r="AT667" t="str">
        <f t="shared" si="144"/>
        <v>INIT_DONE</v>
      </c>
      <c r="AU667" t="str">
        <f t="shared" si="145"/>
        <v>--</v>
      </c>
    </row>
    <row r="668" spans="1:47" x14ac:dyDescent="0.25">
      <c r="A668" t="str">
        <f t="shared" si="140"/>
        <v>J3-D4</v>
      </c>
      <c r="B668" t="str">
        <f t="shared" si="141"/>
        <v>DCDC_SCL</v>
      </c>
      <c r="C668" t="str">
        <f t="shared" si="142"/>
        <v>J3-DCDC_SCL</v>
      </c>
      <c r="D668" t="str">
        <f t="shared" si="143"/>
        <v>J3-D4</v>
      </c>
      <c r="E668" t="s">
        <v>411</v>
      </c>
      <c r="F668" t="s">
        <v>353</v>
      </c>
      <c r="G668" t="s">
        <v>925</v>
      </c>
      <c r="L668" t="s">
        <v>1155</v>
      </c>
      <c r="M668" t="s">
        <v>428</v>
      </c>
      <c r="N668">
        <v>2.6040999999999999</v>
      </c>
      <c r="AB668" t="str">
        <f>B2B!D665</f>
        <v>J3</v>
      </c>
      <c r="AC668" t="str">
        <f>B2B!E665</f>
        <v>D3</v>
      </c>
      <c r="AD668" t="str">
        <f t="shared" si="146"/>
        <v>J3-D3</v>
      </c>
      <c r="AE668" t="str">
        <f t="shared" si="147"/>
        <v>INIT_DONE</v>
      </c>
      <c r="AF668" t="str">
        <f t="shared" si="148"/>
        <v>CA99</v>
      </c>
      <c r="AG668">
        <f t="shared" si="149"/>
        <v>37.418599999999998</v>
      </c>
      <c r="AH668" t="str">
        <f>IF(IFERROR(IF(IF(AF668="--",INDEX(D:D,MATCH(AE668,INDEX(B:B,MATCH(AE668,B:B,)+1):B11182,)+MATCH(AE668,B:B,)))=D668,VLOOKUP(AE668,B:D,3,0),IF(AF668="--",INDEX(D:D,MATCH(AE668,INDEX(B:B,MATCH(AE668,B:B,)+1):B11182,)+MATCH(AE668,B:B,)),"---")),"---")=AD668,"---",IFERROR(IF(IF(AF668="--",INDEX(D:D,MATCH(AE668,INDEX(B:B,MATCH(AE668,B:B,)+1):B11182,)+MATCH(AE668,B:B,)))=AD668,VLOOKUP(AE668,B:D,3,0),IF(AF668="--",INDEX(D:D,MATCH(AE668,INDEX(B:B,MATCH(AE668,B:B,)+1):B11182,)+MATCH(AE668,B:B,)),"---")),"---"))</f>
        <v>---</v>
      </c>
      <c r="AI668" t="str">
        <f t="shared" si="150"/>
        <v>--</v>
      </c>
      <c r="AJ668" t="str">
        <f t="shared" si="151"/>
        <v>INIT_DONE</v>
      </c>
      <c r="AK668">
        <f t="shared" si="152"/>
        <v>3</v>
      </c>
      <c r="AL668" t="str">
        <f t="shared" si="153"/>
        <v>CA99</v>
      </c>
      <c r="AT668" t="str">
        <f t="shared" si="144"/>
        <v>DCDC1_SCL</v>
      </c>
      <c r="AU668" t="str">
        <f t="shared" si="145"/>
        <v>R82</v>
      </c>
    </row>
    <row r="669" spans="1:47" x14ac:dyDescent="0.25">
      <c r="A669" t="str">
        <f t="shared" si="140"/>
        <v>J3-D5</v>
      </c>
      <c r="B669" t="str">
        <f t="shared" si="141"/>
        <v>DCDC_SDA</v>
      </c>
      <c r="C669" t="str">
        <f t="shared" si="142"/>
        <v>J3-DCDC_SDA</v>
      </c>
      <c r="D669" t="str">
        <f t="shared" si="143"/>
        <v>J3-D5</v>
      </c>
      <c r="E669" t="s">
        <v>411</v>
      </c>
      <c r="F669" t="s">
        <v>354</v>
      </c>
      <c r="G669" t="s">
        <v>926</v>
      </c>
      <c r="L669" t="s">
        <v>1156</v>
      </c>
      <c r="M669" t="s">
        <v>428</v>
      </c>
      <c r="N669">
        <v>4.7016</v>
      </c>
      <c r="AB669" t="str">
        <f>B2B!D666</f>
        <v>J3</v>
      </c>
      <c r="AC669" t="str">
        <f>B2B!E666</f>
        <v>D4</v>
      </c>
      <c r="AD669" t="str">
        <f t="shared" si="146"/>
        <v>J3-D4</v>
      </c>
      <c r="AE669" t="str">
        <f t="shared" si="147"/>
        <v>DCDC_SCL</v>
      </c>
      <c r="AF669" t="str">
        <f t="shared" si="148"/>
        <v>--</v>
      </c>
      <c r="AG669">
        <f t="shared" si="149"/>
        <v>188.02440000000001</v>
      </c>
      <c r="AH669" t="str">
        <f>IF(IFERROR(IF(IF(AF669="--",INDEX(D:D,MATCH(AE669,INDEX(B:B,MATCH(AE669,B:B,)+1):B11183,)+MATCH(AE669,B:B,)))=D669,VLOOKUP(AE669,B:D,3,0),IF(AF669="--",INDEX(D:D,MATCH(AE669,INDEX(B:B,MATCH(AE669,B:B,)+1):B11183,)+MATCH(AE669,B:B,)),"---")),"---")=AD669,"---",IFERROR(IF(IF(AF669="--",INDEX(D:D,MATCH(AE669,INDEX(B:B,MATCH(AE669,B:B,)+1):B11183,)+MATCH(AE669,B:B,)))=AD669,VLOOKUP(AE669,B:D,3,0),IF(AF669="--",INDEX(D:D,MATCH(AE669,INDEX(B:B,MATCH(AE669,B:B,)+1):B11183,)+MATCH(AE669,B:B,)),"---")),"---"))</f>
        <v>U5-4</v>
      </c>
      <c r="AI669" t="str">
        <f t="shared" si="150"/>
        <v>R82</v>
      </c>
      <c r="AJ669" t="str">
        <f t="shared" si="151"/>
        <v>DCDC1_SCL</v>
      </c>
      <c r="AK669">
        <f t="shared" si="152"/>
        <v>10</v>
      </c>
      <c r="AL669" t="str">
        <f t="shared" si="153"/>
        <v>--</v>
      </c>
      <c r="AT669" t="str">
        <f t="shared" si="144"/>
        <v>DCDC1_SDA</v>
      </c>
      <c r="AU669" t="str">
        <f t="shared" si="145"/>
        <v>R88</v>
      </c>
    </row>
    <row r="670" spans="1:47" x14ac:dyDescent="0.25">
      <c r="A670" t="str">
        <f t="shared" si="140"/>
        <v>J3-D6</v>
      </c>
      <c r="B670" t="str">
        <f t="shared" si="141"/>
        <v>NetJ3_D6</v>
      </c>
      <c r="C670" t="str">
        <f t="shared" si="142"/>
        <v>J3-NetJ3_D6</v>
      </c>
      <c r="D670" t="str">
        <f t="shared" si="143"/>
        <v>J3-D6</v>
      </c>
      <c r="E670" t="s">
        <v>411</v>
      </c>
      <c r="F670" t="s">
        <v>355</v>
      </c>
      <c r="G670" t="s">
        <v>1157</v>
      </c>
      <c r="L670" t="s">
        <v>1158</v>
      </c>
      <c r="M670" t="s">
        <v>428</v>
      </c>
      <c r="N670">
        <v>3.2094</v>
      </c>
      <c r="AB670" t="str">
        <f>B2B!D667</f>
        <v>J3</v>
      </c>
      <c r="AC670" t="str">
        <f>B2B!E667</f>
        <v>D5</v>
      </c>
      <c r="AD670" t="str">
        <f t="shared" si="146"/>
        <v>J3-D5</v>
      </c>
      <c r="AE670" t="str">
        <f t="shared" si="147"/>
        <v>DCDC_SDA</v>
      </c>
      <c r="AF670" t="str">
        <f t="shared" si="148"/>
        <v>--</v>
      </c>
      <c r="AG670">
        <f t="shared" si="149"/>
        <v>200.44909999999999</v>
      </c>
      <c r="AH670" t="str">
        <f>IF(IFERROR(IF(IF(AF670="--",INDEX(D:D,MATCH(AE670,INDEX(B:B,MATCH(AE670,B:B,)+1):B11184,)+MATCH(AE670,B:B,)))=D670,VLOOKUP(AE670,B:D,3,0),IF(AF670="--",INDEX(D:D,MATCH(AE670,INDEX(B:B,MATCH(AE670,B:B,)+1):B11184,)+MATCH(AE670,B:B,)),"---")),"---")=AD670,"---",IFERROR(IF(IF(AF670="--",INDEX(D:D,MATCH(AE670,INDEX(B:B,MATCH(AE670,B:B,)+1):B11184,)+MATCH(AE670,B:B,)))=AD670,VLOOKUP(AE670,B:D,3,0),IF(AF670="--",INDEX(D:D,MATCH(AE670,INDEX(B:B,MATCH(AE670,B:B,)+1):B11184,)+MATCH(AE670,B:B,)),"---")),"---"))</f>
        <v>U5-1</v>
      </c>
      <c r="AI670" t="str">
        <f t="shared" si="150"/>
        <v>R88</v>
      </c>
      <c r="AJ670" t="str">
        <f t="shared" si="151"/>
        <v>DCDC1_SDA</v>
      </c>
      <c r="AK670">
        <f t="shared" si="152"/>
        <v>10</v>
      </c>
      <c r="AL670" t="str">
        <f t="shared" si="153"/>
        <v>--</v>
      </c>
      <c r="AT670" t="str">
        <f t="shared" si="144"/>
        <v>NetJ3_D6</v>
      </c>
      <c r="AU670" t="str">
        <f t="shared" si="145"/>
        <v>--</v>
      </c>
    </row>
    <row r="671" spans="1:47" x14ac:dyDescent="0.25">
      <c r="A671" t="str">
        <f t="shared" si="140"/>
        <v>J3-D7</v>
      </c>
      <c r="B671" t="str">
        <f t="shared" si="141"/>
        <v>NetJ3_D7</v>
      </c>
      <c r="C671" t="str">
        <f t="shared" si="142"/>
        <v>J3-NetJ3_D7</v>
      </c>
      <c r="D671" t="str">
        <f t="shared" si="143"/>
        <v>J3-D7</v>
      </c>
      <c r="E671" t="s">
        <v>411</v>
      </c>
      <c r="F671" t="s">
        <v>356</v>
      </c>
      <c r="G671" t="s">
        <v>1159</v>
      </c>
      <c r="L671" t="s">
        <v>1160</v>
      </c>
      <c r="M671" t="s">
        <v>428</v>
      </c>
      <c r="N671">
        <v>2.7839999999999998</v>
      </c>
      <c r="AB671" t="str">
        <f>B2B!D668</f>
        <v>J3</v>
      </c>
      <c r="AC671" t="str">
        <f>B2B!E668</f>
        <v>D6</v>
      </c>
      <c r="AD671" t="str">
        <f t="shared" si="146"/>
        <v>J3-D6</v>
      </c>
      <c r="AE671" t="str">
        <f t="shared" si="147"/>
        <v>NetJ3_D6</v>
      </c>
      <c r="AF671" t="str">
        <f t="shared" si="148"/>
        <v>--</v>
      </c>
      <c r="AG671" t="e">
        <f t="shared" si="149"/>
        <v>#N/A</v>
      </c>
      <c r="AH671" t="str">
        <f>IF(IFERROR(IF(IF(AF671="--",INDEX(D:D,MATCH(AE671,INDEX(B:B,MATCH(AE671,B:B,)+1):B11185,)+MATCH(AE671,B:B,)))=D671,VLOOKUP(AE671,B:D,3,0),IF(AF671="--",INDEX(D:D,MATCH(AE671,INDEX(B:B,MATCH(AE671,B:B,)+1):B11185,)+MATCH(AE671,B:B,)),"---")),"---")=AD671,"---",IFERROR(IF(IF(AF671="--",INDEX(D:D,MATCH(AE671,INDEX(B:B,MATCH(AE671,B:B,)+1):B11185,)+MATCH(AE671,B:B,)))=AD671,VLOOKUP(AE671,B:D,3,0),IF(AF671="--",INDEX(D:D,MATCH(AE671,INDEX(B:B,MATCH(AE671,B:B,)+1):B11185,)+MATCH(AE671,B:B,)),"---")),"---"))</f>
        <v>---</v>
      </c>
      <c r="AI671" t="str">
        <f t="shared" si="150"/>
        <v>--</v>
      </c>
      <c r="AJ671" t="str">
        <f t="shared" si="151"/>
        <v>NetJ3_D6</v>
      </c>
      <c r="AK671">
        <f t="shared" si="152"/>
        <v>1</v>
      </c>
      <c r="AL671" t="str">
        <f t="shared" si="153"/>
        <v>--</v>
      </c>
      <c r="AT671" t="str">
        <f t="shared" si="144"/>
        <v>NetJ3_D7</v>
      </c>
      <c r="AU671" t="str">
        <f t="shared" si="145"/>
        <v>--</v>
      </c>
    </row>
    <row r="672" spans="1:47" x14ac:dyDescent="0.25">
      <c r="A672" t="str">
        <f t="shared" si="140"/>
        <v>J3-D8</v>
      </c>
      <c r="B672" t="str">
        <f t="shared" si="141"/>
        <v>NetJ3_D8</v>
      </c>
      <c r="C672" t="str">
        <f t="shared" si="142"/>
        <v>J3-NetJ3_D8</v>
      </c>
      <c r="D672" t="str">
        <f t="shared" si="143"/>
        <v>J3-D8</v>
      </c>
      <c r="E672" t="s">
        <v>411</v>
      </c>
      <c r="F672" t="s">
        <v>357</v>
      </c>
      <c r="G672" t="s">
        <v>1161</v>
      </c>
      <c r="L672" t="s">
        <v>1162</v>
      </c>
      <c r="M672" t="s">
        <v>428</v>
      </c>
      <c r="N672">
        <v>5.6460999999999997</v>
      </c>
      <c r="AB672" t="str">
        <f>B2B!D669</f>
        <v>J3</v>
      </c>
      <c r="AC672" t="str">
        <f>B2B!E669</f>
        <v>D7</v>
      </c>
      <c r="AD672" t="str">
        <f t="shared" si="146"/>
        <v>J3-D7</v>
      </c>
      <c r="AE672" t="str">
        <f t="shared" si="147"/>
        <v>NetJ3_D7</v>
      </c>
      <c r="AF672" t="str">
        <f t="shared" si="148"/>
        <v>--</v>
      </c>
      <c r="AG672" t="e">
        <f t="shared" si="149"/>
        <v>#N/A</v>
      </c>
      <c r="AH672" t="str">
        <f>IF(IFERROR(IF(IF(AF672="--",INDEX(D:D,MATCH(AE672,INDEX(B:B,MATCH(AE672,B:B,)+1):B11186,)+MATCH(AE672,B:B,)))=D672,VLOOKUP(AE672,B:D,3,0),IF(AF672="--",INDEX(D:D,MATCH(AE672,INDEX(B:B,MATCH(AE672,B:B,)+1):B11186,)+MATCH(AE672,B:B,)),"---")),"---")=AD672,"---",IFERROR(IF(IF(AF672="--",INDEX(D:D,MATCH(AE672,INDEX(B:B,MATCH(AE672,B:B,)+1):B11186,)+MATCH(AE672,B:B,)))=AD672,VLOOKUP(AE672,B:D,3,0),IF(AF672="--",INDEX(D:D,MATCH(AE672,INDEX(B:B,MATCH(AE672,B:B,)+1):B11186,)+MATCH(AE672,B:B,)),"---")),"---"))</f>
        <v>---</v>
      </c>
      <c r="AI672" t="str">
        <f t="shared" si="150"/>
        <v>--</v>
      </c>
      <c r="AJ672" t="str">
        <f t="shared" si="151"/>
        <v>NetJ3_D7</v>
      </c>
      <c r="AK672">
        <f t="shared" si="152"/>
        <v>1</v>
      </c>
      <c r="AL672" t="str">
        <f t="shared" si="153"/>
        <v>--</v>
      </c>
      <c r="AT672" t="str">
        <f t="shared" si="144"/>
        <v>NetJ3_D8</v>
      </c>
      <c r="AU672" t="str">
        <f t="shared" si="145"/>
        <v>--</v>
      </c>
    </row>
    <row r="673" spans="1:47" x14ac:dyDescent="0.25">
      <c r="A673" t="str">
        <f t="shared" si="140"/>
        <v>J3-D9</v>
      </c>
      <c r="B673" t="str">
        <f t="shared" si="141"/>
        <v>GND</v>
      </c>
      <c r="C673" t="str">
        <f t="shared" si="142"/>
        <v>J3-GND</v>
      </c>
      <c r="D673" t="str">
        <f t="shared" si="143"/>
        <v>J3-D9</v>
      </c>
      <c r="E673" t="s">
        <v>411</v>
      </c>
      <c r="F673" t="s">
        <v>358</v>
      </c>
      <c r="G673" t="s">
        <v>433</v>
      </c>
      <c r="L673" t="s">
        <v>1163</v>
      </c>
      <c r="M673" t="s">
        <v>428</v>
      </c>
      <c r="N673">
        <v>4.4347000000000003</v>
      </c>
      <c r="AB673" t="str">
        <f>B2B!D670</f>
        <v>J3</v>
      </c>
      <c r="AC673" t="str">
        <f>B2B!E670</f>
        <v>D8</v>
      </c>
      <c r="AD673" t="str">
        <f t="shared" si="146"/>
        <v>J3-D8</v>
      </c>
      <c r="AE673" t="str">
        <f t="shared" si="147"/>
        <v>NetJ3_D8</v>
      </c>
      <c r="AF673" t="str">
        <f t="shared" si="148"/>
        <v>--</v>
      </c>
      <c r="AG673" t="e">
        <f t="shared" si="149"/>
        <v>#N/A</v>
      </c>
      <c r="AH673" t="str">
        <f>IF(IFERROR(IF(IF(AF673="--",INDEX(D:D,MATCH(AE673,INDEX(B:B,MATCH(AE673,B:B,)+1):B11187,)+MATCH(AE673,B:B,)))=D673,VLOOKUP(AE673,B:D,3,0),IF(AF673="--",INDEX(D:D,MATCH(AE673,INDEX(B:B,MATCH(AE673,B:B,)+1):B11187,)+MATCH(AE673,B:B,)),"---")),"---")=AD673,"---",IFERROR(IF(IF(AF673="--",INDEX(D:D,MATCH(AE673,INDEX(B:B,MATCH(AE673,B:B,)+1):B11187,)+MATCH(AE673,B:B,)))=AD673,VLOOKUP(AE673,B:D,3,0),IF(AF673="--",INDEX(D:D,MATCH(AE673,INDEX(B:B,MATCH(AE673,B:B,)+1):B11187,)+MATCH(AE673,B:B,)),"---")),"---"))</f>
        <v>---</v>
      </c>
      <c r="AI673" t="str">
        <f t="shared" si="150"/>
        <v>--</v>
      </c>
      <c r="AJ673" t="str">
        <f t="shared" si="151"/>
        <v>NetJ3_D8</v>
      </c>
      <c r="AK673">
        <f t="shared" si="152"/>
        <v>1</v>
      </c>
      <c r="AL673" t="str">
        <f t="shared" si="153"/>
        <v>--</v>
      </c>
      <c r="AT673" t="str">
        <f t="shared" si="144"/>
        <v>GND</v>
      </c>
      <c r="AU673" t="str">
        <f t="shared" si="145"/>
        <v>--</v>
      </c>
    </row>
    <row r="674" spans="1:47" x14ac:dyDescent="0.25">
      <c r="A674" t="str">
        <f t="shared" si="140"/>
        <v>J3-D10</v>
      </c>
      <c r="B674" t="str">
        <f t="shared" si="141"/>
        <v>B5A_HVIO20</v>
      </c>
      <c r="C674" t="str">
        <f t="shared" si="142"/>
        <v>J3-B5A_HVIO20</v>
      </c>
      <c r="D674" t="str">
        <f t="shared" si="143"/>
        <v>J3-D10</v>
      </c>
      <c r="E674" t="s">
        <v>411</v>
      </c>
      <c r="F674" t="s">
        <v>359</v>
      </c>
      <c r="G674" t="s">
        <v>806</v>
      </c>
      <c r="L674" t="s">
        <v>1164</v>
      </c>
      <c r="M674" t="s">
        <v>428</v>
      </c>
      <c r="N674">
        <v>3.2972000000000001</v>
      </c>
      <c r="AB674" t="str">
        <f>B2B!D671</f>
        <v>J3</v>
      </c>
      <c r="AC674" t="str">
        <f>B2B!E671</f>
        <v>D9</v>
      </c>
      <c r="AD674" t="str">
        <f t="shared" si="146"/>
        <v>J3-D9</v>
      </c>
      <c r="AE674" t="str">
        <f t="shared" si="147"/>
        <v>GND</v>
      </c>
      <c r="AF674" t="str">
        <f t="shared" si="148"/>
        <v>---</v>
      </c>
      <c r="AG674" t="str">
        <f t="shared" si="149"/>
        <v>---</v>
      </c>
      <c r="AH674" t="str">
        <f>IF(IFERROR(IF(IF(AF674="--",INDEX(D:D,MATCH(AE674,INDEX(B:B,MATCH(AE674,B:B,)+1):B11188,)+MATCH(AE674,B:B,)))=D674,VLOOKUP(AE674,B:D,3,0),IF(AF674="--",INDEX(D:D,MATCH(AE674,INDEX(B:B,MATCH(AE674,B:B,)+1):B11188,)+MATCH(AE674,B:B,)),"---")),"---")=AD674,"---",IFERROR(IF(IF(AF674="--",INDEX(D:D,MATCH(AE674,INDEX(B:B,MATCH(AE674,B:B,)+1):B11188,)+MATCH(AE674,B:B,)))=AD674,VLOOKUP(AE674,B:D,3,0),IF(AF674="--",INDEX(D:D,MATCH(AE674,INDEX(B:B,MATCH(AE674,B:B,)+1):B11188,)+MATCH(AE674,B:B,)),"---")),"---"))</f>
        <v>---</v>
      </c>
      <c r="AI674" t="str">
        <f t="shared" si="150"/>
        <v>--</v>
      </c>
      <c r="AJ674" t="str">
        <f t="shared" si="151"/>
        <v>GND</v>
      </c>
      <c r="AK674">
        <f t="shared" si="152"/>
        <v>1320</v>
      </c>
      <c r="AL674" t="str">
        <f t="shared" si="153"/>
        <v>---</v>
      </c>
      <c r="AT674" t="str">
        <f t="shared" si="144"/>
        <v>B5A_HVIO20</v>
      </c>
      <c r="AU674" t="str">
        <f t="shared" si="145"/>
        <v>--</v>
      </c>
    </row>
    <row r="675" spans="1:47" x14ac:dyDescent="0.25">
      <c r="A675" t="str">
        <f t="shared" si="140"/>
        <v>J3-D11</v>
      </c>
      <c r="B675" t="str">
        <f t="shared" si="141"/>
        <v>B5A_HVIO18</v>
      </c>
      <c r="C675" t="str">
        <f t="shared" si="142"/>
        <v>J3-B5A_HVIO18</v>
      </c>
      <c r="D675" t="str">
        <f t="shared" si="143"/>
        <v>J3-D11</v>
      </c>
      <c r="E675" t="s">
        <v>411</v>
      </c>
      <c r="F675" t="s">
        <v>360</v>
      </c>
      <c r="G675" t="s">
        <v>801</v>
      </c>
      <c r="L675" t="s">
        <v>1165</v>
      </c>
      <c r="M675" t="s">
        <v>428</v>
      </c>
      <c r="N675">
        <v>2.7932000000000001</v>
      </c>
      <c r="AB675" t="str">
        <f>B2B!D672</f>
        <v>J3</v>
      </c>
      <c r="AC675" t="str">
        <f>B2B!E672</f>
        <v>D10</v>
      </c>
      <c r="AD675" t="str">
        <f t="shared" si="146"/>
        <v>J3-D10</v>
      </c>
      <c r="AE675" t="str">
        <f t="shared" si="147"/>
        <v>B5A_HVIO20</v>
      </c>
      <c r="AF675" t="str">
        <f t="shared" si="148"/>
        <v>CK128</v>
      </c>
      <c r="AG675">
        <f t="shared" si="149"/>
        <v>14.854699999999999</v>
      </c>
      <c r="AH675" t="str">
        <f>IF(IFERROR(IF(IF(AF675="--",INDEX(D:D,MATCH(AE675,INDEX(B:B,MATCH(AE675,B:B,)+1):B11189,)+MATCH(AE675,B:B,)))=D675,VLOOKUP(AE675,B:D,3,0),IF(AF675="--",INDEX(D:D,MATCH(AE675,INDEX(B:B,MATCH(AE675,B:B,)+1):B11189,)+MATCH(AE675,B:B,)),"---")),"---")=AD675,"---",IFERROR(IF(IF(AF675="--",INDEX(D:D,MATCH(AE675,INDEX(B:B,MATCH(AE675,B:B,)+1):B11189,)+MATCH(AE675,B:B,)))=AD675,VLOOKUP(AE675,B:D,3,0),IF(AF675="--",INDEX(D:D,MATCH(AE675,INDEX(B:B,MATCH(AE675,B:B,)+1):B11189,)+MATCH(AE675,B:B,)),"---")),"---"))</f>
        <v>---</v>
      </c>
      <c r="AI675" t="str">
        <f t="shared" si="150"/>
        <v>--</v>
      </c>
      <c r="AJ675" t="str">
        <f t="shared" si="151"/>
        <v>B5A_HVIO20</v>
      </c>
      <c r="AK675">
        <f t="shared" si="152"/>
        <v>2</v>
      </c>
      <c r="AL675" t="str">
        <f t="shared" si="153"/>
        <v>CK128</v>
      </c>
      <c r="AT675" t="str">
        <f t="shared" si="144"/>
        <v>B5A_HVIO18</v>
      </c>
      <c r="AU675" t="str">
        <f t="shared" si="145"/>
        <v>--</v>
      </c>
    </row>
    <row r="676" spans="1:47" x14ac:dyDescent="0.25">
      <c r="A676" t="str">
        <f t="shared" si="140"/>
        <v>J3-D12</v>
      </c>
      <c r="B676" t="str">
        <f t="shared" si="141"/>
        <v>B5A_HVIO14</v>
      </c>
      <c r="C676" t="str">
        <f t="shared" si="142"/>
        <v>J3-B5A_HVIO14</v>
      </c>
      <c r="D676" t="str">
        <f t="shared" si="143"/>
        <v>J3-D12</v>
      </c>
      <c r="E676" t="s">
        <v>411</v>
      </c>
      <c r="F676" t="s">
        <v>361</v>
      </c>
      <c r="G676" t="s">
        <v>793</v>
      </c>
      <c r="L676" t="s">
        <v>1166</v>
      </c>
      <c r="M676" t="s">
        <v>428</v>
      </c>
      <c r="N676">
        <v>14.3612</v>
      </c>
      <c r="AB676" t="str">
        <f>B2B!D673</f>
        <v>J3</v>
      </c>
      <c r="AC676" t="str">
        <f>B2B!E673</f>
        <v>D11</v>
      </c>
      <c r="AD676" t="str">
        <f t="shared" si="146"/>
        <v>J3-D11</v>
      </c>
      <c r="AE676" t="str">
        <f t="shared" si="147"/>
        <v>B5A_HVIO18</v>
      </c>
      <c r="AF676" t="str">
        <f t="shared" si="148"/>
        <v>CL130</v>
      </c>
      <c r="AG676">
        <f t="shared" si="149"/>
        <v>11.6478</v>
      </c>
      <c r="AH676" t="str">
        <f>IF(IFERROR(IF(IF(AF676="--",INDEX(D:D,MATCH(AE676,INDEX(B:B,MATCH(AE676,B:B,)+1):B11190,)+MATCH(AE676,B:B,)))=D676,VLOOKUP(AE676,B:D,3,0),IF(AF676="--",INDEX(D:D,MATCH(AE676,INDEX(B:B,MATCH(AE676,B:B,)+1):B11190,)+MATCH(AE676,B:B,)),"---")),"---")=AD676,"---",IFERROR(IF(IF(AF676="--",INDEX(D:D,MATCH(AE676,INDEX(B:B,MATCH(AE676,B:B,)+1):B11190,)+MATCH(AE676,B:B,)))=AD676,VLOOKUP(AE676,B:D,3,0),IF(AF676="--",INDEX(D:D,MATCH(AE676,INDEX(B:B,MATCH(AE676,B:B,)+1):B11190,)+MATCH(AE676,B:B,)),"---")),"---"))</f>
        <v>---</v>
      </c>
      <c r="AI676" t="str">
        <f t="shared" si="150"/>
        <v>--</v>
      </c>
      <c r="AJ676" t="str">
        <f t="shared" si="151"/>
        <v>B5A_HVIO18</v>
      </c>
      <c r="AK676">
        <f t="shared" si="152"/>
        <v>2</v>
      </c>
      <c r="AL676" t="str">
        <f t="shared" si="153"/>
        <v>CL130</v>
      </c>
      <c r="AT676" t="str">
        <f t="shared" si="144"/>
        <v>B5A_HVIO14</v>
      </c>
      <c r="AU676" t="str">
        <f t="shared" si="145"/>
        <v>--</v>
      </c>
    </row>
    <row r="677" spans="1:47" x14ac:dyDescent="0.25">
      <c r="A677" t="str">
        <f t="shared" si="140"/>
        <v>J3-D13</v>
      </c>
      <c r="B677" t="str">
        <f t="shared" si="141"/>
        <v>B5A_HVIO16</v>
      </c>
      <c r="C677" t="str">
        <f t="shared" si="142"/>
        <v>J3-B5A_HVIO16</v>
      </c>
      <c r="D677" t="str">
        <f t="shared" si="143"/>
        <v>J3-D13</v>
      </c>
      <c r="E677" t="s">
        <v>411</v>
      </c>
      <c r="F677" t="s">
        <v>362</v>
      </c>
      <c r="G677" t="s">
        <v>797</v>
      </c>
      <c r="L677" t="s">
        <v>1167</v>
      </c>
      <c r="M677" t="s">
        <v>428</v>
      </c>
      <c r="N677">
        <v>1.0882000000000001</v>
      </c>
      <c r="AB677" t="str">
        <f>B2B!D674</f>
        <v>J3</v>
      </c>
      <c r="AC677" t="str">
        <f>B2B!E674</f>
        <v>D12</v>
      </c>
      <c r="AD677" t="str">
        <f t="shared" si="146"/>
        <v>J3-D12</v>
      </c>
      <c r="AE677" t="str">
        <f t="shared" si="147"/>
        <v>B5A_HVIO14</v>
      </c>
      <c r="AF677" t="str">
        <f t="shared" si="148"/>
        <v>BR118</v>
      </c>
      <c r="AG677">
        <f t="shared" si="149"/>
        <v>19.758800000000001</v>
      </c>
      <c r="AH677" t="str">
        <f>IF(IFERROR(IF(IF(AF677="--",INDEX(D:D,MATCH(AE677,INDEX(B:B,MATCH(AE677,B:B,)+1):B11191,)+MATCH(AE677,B:B,)))=D677,VLOOKUP(AE677,B:D,3,0),IF(AF677="--",INDEX(D:D,MATCH(AE677,INDEX(B:B,MATCH(AE677,B:B,)+1):B11191,)+MATCH(AE677,B:B,)),"---")),"---")=AD677,"---",IFERROR(IF(IF(AF677="--",INDEX(D:D,MATCH(AE677,INDEX(B:B,MATCH(AE677,B:B,)+1):B11191,)+MATCH(AE677,B:B,)))=AD677,VLOOKUP(AE677,B:D,3,0),IF(AF677="--",INDEX(D:D,MATCH(AE677,INDEX(B:B,MATCH(AE677,B:B,)+1):B11191,)+MATCH(AE677,B:B,)),"---")),"---"))</f>
        <v>---</v>
      </c>
      <c r="AI677" t="str">
        <f t="shared" si="150"/>
        <v>--</v>
      </c>
      <c r="AJ677" t="str">
        <f t="shared" si="151"/>
        <v>B5A_HVIO14</v>
      </c>
      <c r="AK677">
        <f t="shared" si="152"/>
        <v>2</v>
      </c>
      <c r="AL677" t="str">
        <f t="shared" si="153"/>
        <v>BR118</v>
      </c>
      <c r="AT677" t="str">
        <f t="shared" si="144"/>
        <v>B5A_HVIO16</v>
      </c>
      <c r="AU677" t="str">
        <f t="shared" si="145"/>
        <v>--</v>
      </c>
    </row>
    <row r="678" spans="1:47" x14ac:dyDescent="0.25">
      <c r="A678" t="str">
        <f t="shared" si="140"/>
        <v>J3-D14</v>
      </c>
      <c r="B678" t="str">
        <f t="shared" si="141"/>
        <v>B5A_HVIO12</v>
      </c>
      <c r="C678" t="str">
        <f t="shared" si="142"/>
        <v>J3-B5A_HVIO12</v>
      </c>
      <c r="D678" t="str">
        <f t="shared" si="143"/>
        <v>J3-D14</v>
      </c>
      <c r="E678" t="s">
        <v>411</v>
      </c>
      <c r="F678" t="s">
        <v>363</v>
      </c>
      <c r="G678" t="s">
        <v>789</v>
      </c>
      <c r="L678" t="s">
        <v>1168</v>
      </c>
      <c r="M678" t="s">
        <v>428</v>
      </c>
      <c r="N678">
        <v>2.9546999999999999</v>
      </c>
      <c r="AB678" t="str">
        <f>B2B!D675</f>
        <v>J3</v>
      </c>
      <c r="AC678" t="str">
        <f>B2B!E675</f>
        <v>D13</v>
      </c>
      <c r="AD678" t="str">
        <f t="shared" si="146"/>
        <v>J3-D13</v>
      </c>
      <c r="AE678" t="str">
        <f t="shared" si="147"/>
        <v>B5A_HVIO16</v>
      </c>
      <c r="AF678" t="str">
        <f t="shared" si="148"/>
        <v>BW118</v>
      </c>
      <c r="AG678">
        <f t="shared" si="149"/>
        <v>17.680199999999999</v>
      </c>
      <c r="AH678" t="str">
        <f>IF(IFERROR(IF(IF(AF678="--",INDEX(D:D,MATCH(AE678,INDEX(B:B,MATCH(AE678,B:B,)+1):B11192,)+MATCH(AE678,B:B,)))=D678,VLOOKUP(AE678,B:D,3,0),IF(AF678="--",INDEX(D:D,MATCH(AE678,INDEX(B:B,MATCH(AE678,B:B,)+1):B11192,)+MATCH(AE678,B:B,)),"---")),"---")=AD678,"---",IFERROR(IF(IF(AF678="--",INDEX(D:D,MATCH(AE678,INDEX(B:B,MATCH(AE678,B:B,)+1):B11192,)+MATCH(AE678,B:B,)))=AD678,VLOOKUP(AE678,B:D,3,0),IF(AF678="--",INDEX(D:D,MATCH(AE678,INDEX(B:B,MATCH(AE678,B:B,)+1):B11192,)+MATCH(AE678,B:B,)),"---")),"---"))</f>
        <v>---</v>
      </c>
      <c r="AI678" t="str">
        <f t="shared" si="150"/>
        <v>--</v>
      </c>
      <c r="AJ678" t="str">
        <f t="shared" si="151"/>
        <v>B5A_HVIO16</v>
      </c>
      <c r="AK678">
        <f t="shared" si="152"/>
        <v>2</v>
      </c>
      <c r="AL678" t="str">
        <f t="shared" si="153"/>
        <v>BW118</v>
      </c>
      <c r="AT678" t="str">
        <f t="shared" si="144"/>
        <v>B5A_HVIO12</v>
      </c>
      <c r="AU678" t="str">
        <f t="shared" si="145"/>
        <v>--</v>
      </c>
    </row>
    <row r="679" spans="1:47" x14ac:dyDescent="0.25">
      <c r="A679" t="str">
        <f t="shared" si="140"/>
        <v>J3-D15</v>
      </c>
      <c r="B679" t="str">
        <f t="shared" si="141"/>
        <v>VCCIO_5A</v>
      </c>
      <c r="C679" t="str">
        <f t="shared" si="142"/>
        <v>J3-VCCIO_5A</v>
      </c>
      <c r="D679" t="str">
        <f t="shared" si="143"/>
        <v>J3-D15</v>
      </c>
      <c r="E679" t="s">
        <v>411</v>
      </c>
      <c r="F679" t="s">
        <v>364</v>
      </c>
      <c r="G679" t="s">
        <v>1169</v>
      </c>
      <c r="L679" t="s">
        <v>1170</v>
      </c>
      <c r="M679" t="s">
        <v>428</v>
      </c>
      <c r="N679">
        <v>2.8304</v>
      </c>
      <c r="AB679" t="str">
        <f>B2B!D676</f>
        <v>J3</v>
      </c>
      <c r="AC679" t="str">
        <f>B2B!E676</f>
        <v>D14</v>
      </c>
      <c r="AD679" t="str">
        <f t="shared" si="146"/>
        <v>J3-D14</v>
      </c>
      <c r="AE679" t="str">
        <f t="shared" si="147"/>
        <v>B5A_HVIO12</v>
      </c>
      <c r="AF679" t="str">
        <f t="shared" si="148"/>
        <v>CF118</v>
      </c>
      <c r="AG679">
        <f t="shared" si="149"/>
        <v>14.738899999999999</v>
      </c>
      <c r="AH679" t="str">
        <f>IF(IFERROR(IF(IF(AF679="--",INDEX(D:D,MATCH(AE679,INDEX(B:B,MATCH(AE679,B:B,)+1):B11193,)+MATCH(AE679,B:B,)))=D679,VLOOKUP(AE679,B:D,3,0),IF(AF679="--",INDEX(D:D,MATCH(AE679,INDEX(B:B,MATCH(AE679,B:B,)+1):B11193,)+MATCH(AE679,B:B,)),"---")),"---")=AD679,"---",IFERROR(IF(IF(AF679="--",INDEX(D:D,MATCH(AE679,INDEX(B:B,MATCH(AE679,B:B,)+1):B11193,)+MATCH(AE679,B:B,)))=AD679,VLOOKUP(AE679,B:D,3,0),IF(AF679="--",INDEX(D:D,MATCH(AE679,INDEX(B:B,MATCH(AE679,B:B,)+1):B11193,)+MATCH(AE679,B:B,)),"---")),"---"))</f>
        <v>---</v>
      </c>
      <c r="AI679" t="str">
        <f t="shared" si="150"/>
        <v>--</v>
      </c>
      <c r="AJ679" t="str">
        <f t="shared" si="151"/>
        <v>B5A_HVIO12</v>
      </c>
      <c r="AK679">
        <f t="shared" si="152"/>
        <v>2</v>
      </c>
      <c r="AL679" t="str">
        <f t="shared" si="153"/>
        <v>CF118</v>
      </c>
      <c r="AT679" t="str">
        <f t="shared" si="144"/>
        <v>VCCIO_5A</v>
      </c>
      <c r="AU679" t="str">
        <f t="shared" si="145"/>
        <v>--</v>
      </c>
    </row>
    <row r="680" spans="1:47" x14ac:dyDescent="0.25">
      <c r="A680" t="str">
        <f t="shared" si="140"/>
        <v>J3-D16</v>
      </c>
      <c r="B680" t="str">
        <f t="shared" si="141"/>
        <v>B5B_HVIO20</v>
      </c>
      <c r="C680" t="str">
        <f t="shared" si="142"/>
        <v>J3-B5B_HVIO20</v>
      </c>
      <c r="D680" t="str">
        <f t="shared" si="143"/>
        <v>J3-D16</v>
      </c>
      <c r="E680" t="s">
        <v>411</v>
      </c>
      <c r="F680" t="s">
        <v>365</v>
      </c>
      <c r="G680" t="s">
        <v>837</v>
      </c>
      <c r="L680" t="s">
        <v>1171</v>
      </c>
      <c r="M680" t="s">
        <v>428</v>
      </c>
      <c r="N680">
        <v>3.2890000000000001</v>
      </c>
      <c r="AB680" t="str">
        <f>B2B!D677</f>
        <v>J3</v>
      </c>
      <c r="AC680" t="str">
        <f>B2B!E677</f>
        <v>D15</v>
      </c>
      <c r="AD680" t="str">
        <f t="shared" si="146"/>
        <v>J3-D15</v>
      </c>
      <c r="AE680" t="str">
        <f t="shared" si="147"/>
        <v>VCCIO_5A</v>
      </c>
      <c r="AF680" t="str">
        <f t="shared" si="148"/>
        <v>BC96</v>
      </c>
      <c r="AG680">
        <f t="shared" si="149"/>
        <v>8.1656999999999993</v>
      </c>
      <c r="AH680" t="str">
        <f>IF(IFERROR(IF(IF(AF680="--",INDEX(D:D,MATCH(AE680,INDEX(B:B,MATCH(AE680,B:B,)+1):B11194,)+MATCH(AE680,B:B,)))=D680,VLOOKUP(AE680,B:D,3,0),IF(AF680="--",INDEX(D:D,MATCH(AE680,INDEX(B:B,MATCH(AE680,B:B,)+1):B11194,)+MATCH(AE680,B:B,)),"---")),"---")=AD680,"---",IFERROR(IF(IF(AF680="--",INDEX(D:D,MATCH(AE680,INDEX(B:B,MATCH(AE680,B:B,)+1):B11194,)+MATCH(AE680,B:B,)))=AD680,VLOOKUP(AE680,B:D,3,0),IF(AF680="--",INDEX(D:D,MATCH(AE680,INDEX(B:B,MATCH(AE680,B:B,)+1):B11194,)+MATCH(AE680,B:B,)),"---")),"---"))</f>
        <v>---</v>
      </c>
      <c r="AI680" t="str">
        <f t="shared" si="150"/>
        <v>--</v>
      </c>
      <c r="AJ680" t="str">
        <f t="shared" si="151"/>
        <v>VCCIO_5A</v>
      </c>
      <c r="AK680">
        <f t="shared" si="152"/>
        <v>5</v>
      </c>
      <c r="AL680" t="str">
        <f t="shared" si="153"/>
        <v>BC96</v>
      </c>
      <c r="AT680" t="str">
        <f t="shared" si="144"/>
        <v>B5B_HVIO20</v>
      </c>
      <c r="AU680" t="str">
        <f t="shared" si="145"/>
        <v>--</v>
      </c>
    </row>
    <row r="681" spans="1:47" x14ac:dyDescent="0.25">
      <c r="A681" t="str">
        <f t="shared" si="140"/>
        <v>J3-D17</v>
      </c>
      <c r="B681" t="str">
        <f t="shared" si="141"/>
        <v>B5B_HVIO5</v>
      </c>
      <c r="C681" t="str">
        <f t="shared" si="142"/>
        <v>J3-B5B_HVIO5</v>
      </c>
      <c r="D681" t="str">
        <f t="shared" si="143"/>
        <v>J3-D17</v>
      </c>
      <c r="E681" t="s">
        <v>411</v>
      </c>
      <c r="F681" t="s">
        <v>366</v>
      </c>
      <c r="G681" t="s">
        <v>842</v>
      </c>
      <c r="L681" t="s">
        <v>1172</v>
      </c>
      <c r="M681" t="s">
        <v>428</v>
      </c>
      <c r="N681">
        <v>1.1374</v>
      </c>
      <c r="AB681" t="str">
        <f>B2B!D678</f>
        <v>J3</v>
      </c>
      <c r="AC681" t="str">
        <f>B2B!E678</f>
        <v>D16</v>
      </c>
      <c r="AD681" t="str">
        <f t="shared" si="146"/>
        <v>J3-D16</v>
      </c>
      <c r="AE681" t="str">
        <f t="shared" si="147"/>
        <v>B5B_HVIO20</v>
      </c>
      <c r="AF681" t="str">
        <f t="shared" si="148"/>
        <v>BF120</v>
      </c>
      <c r="AG681">
        <f t="shared" si="149"/>
        <v>19.8553</v>
      </c>
      <c r="AH681" t="str">
        <f>IF(IFERROR(IF(IF(AF681="--",INDEX(D:D,MATCH(AE681,INDEX(B:B,MATCH(AE681,B:B,)+1):B11195,)+MATCH(AE681,B:B,)))=D681,VLOOKUP(AE681,B:D,3,0),IF(AF681="--",INDEX(D:D,MATCH(AE681,INDEX(B:B,MATCH(AE681,B:B,)+1):B11195,)+MATCH(AE681,B:B,)),"---")),"---")=AD681,"---",IFERROR(IF(IF(AF681="--",INDEX(D:D,MATCH(AE681,INDEX(B:B,MATCH(AE681,B:B,)+1):B11195,)+MATCH(AE681,B:B,)))=AD681,VLOOKUP(AE681,B:D,3,0),IF(AF681="--",INDEX(D:D,MATCH(AE681,INDEX(B:B,MATCH(AE681,B:B,)+1):B11195,)+MATCH(AE681,B:B,)),"---")),"---"))</f>
        <v>---</v>
      </c>
      <c r="AI681" t="str">
        <f t="shared" si="150"/>
        <v>--</v>
      </c>
      <c r="AJ681" t="str">
        <f t="shared" si="151"/>
        <v>B5B_HVIO20</v>
      </c>
      <c r="AK681">
        <f t="shared" si="152"/>
        <v>2</v>
      </c>
      <c r="AL681" t="str">
        <f t="shared" si="153"/>
        <v>BF120</v>
      </c>
      <c r="AT681" t="str">
        <f t="shared" si="144"/>
        <v>B5B_HVIO5</v>
      </c>
      <c r="AU681" t="str">
        <f t="shared" si="145"/>
        <v>--</v>
      </c>
    </row>
    <row r="682" spans="1:47" x14ac:dyDescent="0.25">
      <c r="A682" t="str">
        <f t="shared" si="140"/>
        <v>J3-D18</v>
      </c>
      <c r="B682" t="str">
        <f t="shared" si="141"/>
        <v>B5B_HVIO11</v>
      </c>
      <c r="C682" t="str">
        <f t="shared" si="142"/>
        <v>J3-B5B_HVIO11</v>
      </c>
      <c r="D682" t="str">
        <f t="shared" si="143"/>
        <v>J3-D18</v>
      </c>
      <c r="E682" t="s">
        <v>411</v>
      </c>
      <c r="F682" t="s">
        <v>367</v>
      </c>
      <c r="G682" t="s">
        <v>823</v>
      </c>
      <c r="L682" t="s">
        <v>1173</v>
      </c>
      <c r="M682" t="s">
        <v>428</v>
      </c>
      <c r="N682">
        <v>31.372299999999999</v>
      </c>
      <c r="AB682" t="str">
        <f>B2B!D679</f>
        <v>J3</v>
      </c>
      <c r="AC682" t="str">
        <f>B2B!E679</f>
        <v>D17</v>
      </c>
      <c r="AD682" t="str">
        <f t="shared" si="146"/>
        <v>J3-D17</v>
      </c>
      <c r="AE682" t="str">
        <f t="shared" si="147"/>
        <v>B5B_HVIO5</v>
      </c>
      <c r="AF682" t="str">
        <f t="shared" si="148"/>
        <v>BF107</v>
      </c>
      <c r="AG682">
        <f t="shared" si="149"/>
        <v>18.8428</v>
      </c>
      <c r="AH682" t="str">
        <f>IF(IFERROR(IF(IF(AF682="--",INDEX(D:D,MATCH(AE682,INDEX(B:B,MATCH(AE682,B:B,)+1):B11196,)+MATCH(AE682,B:B,)))=D682,VLOOKUP(AE682,B:D,3,0),IF(AF682="--",INDEX(D:D,MATCH(AE682,INDEX(B:B,MATCH(AE682,B:B,)+1):B11196,)+MATCH(AE682,B:B,)),"---")),"---")=AD682,"---",IFERROR(IF(IF(AF682="--",INDEX(D:D,MATCH(AE682,INDEX(B:B,MATCH(AE682,B:B,)+1):B11196,)+MATCH(AE682,B:B,)))=AD682,VLOOKUP(AE682,B:D,3,0),IF(AF682="--",INDEX(D:D,MATCH(AE682,INDEX(B:B,MATCH(AE682,B:B,)+1):B11196,)+MATCH(AE682,B:B,)),"---")),"---"))</f>
        <v>---</v>
      </c>
      <c r="AI682" t="str">
        <f t="shared" si="150"/>
        <v>--</v>
      </c>
      <c r="AJ682" t="str">
        <f t="shared" si="151"/>
        <v>B5B_HVIO5</v>
      </c>
      <c r="AK682">
        <f t="shared" si="152"/>
        <v>2</v>
      </c>
      <c r="AL682" t="str">
        <f t="shared" si="153"/>
        <v>BF107</v>
      </c>
      <c r="AT682" t="str">
        <f t="shared" si="144"/>
        <v>B5B_HVIO11</v>
      </c>
      <c r="AU682" t="str">
        <f t="shared" si="145"/>
        <v>--</v>
      </c>
    </row>
    <row r="683" spans="1:47" x14ac:dyDescent="0.25">
      <c r="A683" t="str">
        <f t="shared" si="140"/>
        <v>J3-D19</v>
      </c>
      <c r="B683" t="str">
        <f t="shared" si="141"/>
        <v>B5B_HVIO10</v>
      </c>
      <c r="C683" t="str">
        <f t="shared" si="142"/>
        <v>J3-B5B_HVIO10</v>
      </c>
      <c r="D683" t="str">
        <f t="shared" si="143"/>
        <v>J3-D19</v>
      </c>
      <c r="E683" t="s">
        <v>411</v>
      </c>
      <c r="F683" t="s">
        <v>368</v>
      </c>
      <c r="G683" t="s">
        <v>821</v>
      </c>
      <c r="L683" t="s">
        <v>1174</v>
      </c>
      <c r="M683" t="s">
        <v>428</v>
      </c>
      <c r="N683">
        <v>3.7111000000000001</v>
      </c>
      <c r="AB683" t="str">
        <f>B2B!D680</f>
        <v>J3</v>
      </c>
      <c r="AC683" t="str">
        <f>B2B!E680</f>
        <v>D18</v>
      </c>
      <c r="AD683" t="str">
        <f t="shared" si="146"/>
        <v>J3-D18</v>
      </c>
      <c r="AE683" t="str">
        <f t="shared" si="147"/>
        <v>B5B_HVIO11</v>
      </c>
      <c r="AF683" t="str">
        <f t="shared" si="148"/>
        <v>BE111</v>
      </c>
      <c r="AG683">
        <f t="shared" si="149"/>
        <v>20.978899999999999</v>
      </c>
      <c r="AH683" t="str">
        <f>IF(IFERROR(IF(IF(AF683="--",INDEX(D:D,MATCH(AE683,INDEX(B:B,MATCH(AE683,B:B,)+1):B11197,)+MATCH(AE683,B:B,)))=D683,VLOOKUP(AE683,B:D,3,0),IF(AF683="--",INDEX(D:D,MATCH(AE683,INDEX(B:B,MATCH(AE683,B:B,)+1):B11197,)+MATCH(AE683,B:B,)),"---")),"---")=AD683,"---",IFERROR(IF(IF(AF683="--",INDEX(D:D,MATCH(AE683,INDEX(B:B,MATCH(AE683,B:B,)+1):B11197,)+MATCH(AE683,B:B,)))=AD683,VLOOKUP(AE683,B:D,3,0),IF(AF683="--",INDEX(D:D,MATCH(AE683,INDEX(B:B,MATCH(AE683,B:B,)+1):B11197,)+MATCH(AE683,B:B,)),"---")),"---"))</f>
        <v>---</v>
      </c>
      <c r="AI683" t="str">
        <f t="shared" si="150"/>
        <v>--</v>
      </c>
      <c r="AJ683" t="str">
        <f t="shared" si="151"/>
        <v>B5B_HVIO11</v>
      </c>
      <c r="AK683">
        <f t="shared" si="152"/>
        <v>2</v>
      </c>
      <c r="AL683" t="str">
        <f t="shared" si="153"/>
        <v>BE111</v>
      </c>
      <c r="AT683" t="str">
        <f t="shared" si="144"/>
        <v>B5B_HVIO10</v>
      </c>
      <c r="AU683" t="str">
        <f t="shared" si="145"/>
        <v>--</v>
      </c>
    </row>
    <row r="684" spans="1:47" x14ac:dyDescent="0.25">
      <c r="A684" t="str">
        <f t="shared" si="140"/>
        <v>J3-D20</v>
      </c>
      <c r="B684" t="str">
        <f t="shared" si="141"/>
        <v>B5B_HVIO7</v>
      </c>
      <c r="C684" t="str">
        <f t="shared" si="142"/>
        <v>J3-B5B_HVIO7</v>
      </c>
      <c r="D684" t="str">
        <f t="shared" si="143"/>
        <v>J3-D20</v>
      </c>
      <c r="E684" t="s">
        <v>411</v>
      </c>
      <c r="F684" t="s">
        <v>369</v>
      </c>
      <c r="G684" t="s">
        <v>844</v>
      </c>
      <c r="L684" t="s">
        <v>1175</v>
      </c>
      <c r="M684" t="s">
        <v>428</v>
      </c>
      <c r="N684">
        <v>1.1526000000000001</v>
      </c>
      <c r="AB684" t="str">
        <f>B2B!D681</f>
        <v>J3</v>
      </c>
      <c r="AC684" t="str">
        <f>B2B!E681</f>
        <v>D19</v>
      </c>
      <c r="AD684" t="str">
        <f t="shared" si="146"/>
        <v>J3-D19</v>
      </c>
      <c r="AE684" t="str">
        <f t="shared" si="147"/>
        <v>B5B_HVIO10</v>
      </c>
      <c r="AF684" t="str">
        <f t="shared" si="148"/>
        <v>BK109</v>
      </c>
      <c r="AG684">
        <f t="shared" si="149"/>
        <v>17.840299999999999</v>
      </c>
      <c r="AH684" t="str">
        <f>IF(IFERROR(IF(IF(AF684="--",INDEX(D:D,MATCH(AE684,INDEX(B:B,MATCH(AE684,B:B,)+1):B11198,)+MATCH(AE684,B:B,)))=D684,VLOOKUP(AE684,B:D,3,0),IF(AF684="--",INDEX(D:D,MATCH(AE684,INDEX(B:B,MATCH(AE684,B:B,)+1):B11198,)+MATCH(AE684,B:B,)),"---")),"---")=AD684,"---",IFERROR(IF(IF(AF684="--",INDEX(D:D,MATCH(AE684,INDEX(B:B,MATCH(AE684,B:B,)+1):B11198,)+MATCH(AE684,B:B,)))=AD684,VLOOKUP(AE684,B:D,3,0),IF(AF684="--",INDEX(D:D,MATCH(AE684,INDEX(B:B,MATCH(AE684,B:B,)+1):B11198,)+MATCH(AE684,B:B,)),"---")),"---"))</f>
        <v>---</v>
      </c>
      <c r="AI684" t="str">
        <f t="shared" si="150"/>
        <v>--</v>
      </c>
      <c r="AJ684" t="str">
        <f t="shared" si="151"/>
        <v>B5B_HVIO10</v>
      </c>
      <c r="AK684">
        <f t="shared" si="152"/>
        <v>2</v>
      </c>
      <c r="AL684" t="str">
        <f t="shared" si="153"/>
        <v>BK109</v>
      </c>
      <c r="AT684" t="str">
        <f t="shared" si="144"/>
        <v>B5B_HVIO7</v>
      </c>
      <c r="AU684" t="str">
        <f t="shared" si="145"/>
        <v>--</v>
      </c>
    </row>
    <row r="685" spans="1:47" x14ac:dyDescent="0.25">
      <c r="A685" t="str">
        <f t="shared" si="140"/>
        <v>J3-D21</v>
      </c>
      <c r="B685" t="str">
        <f t="shared" si="141"/>
        <v>GND</v>
      </c>
      <c r="C685" t="str">
        <f t="shared" si="142"/>
        <v>J3-GND</v>
      </c>
      <c r="D685" t="str">
        <f t="shared" si="143"/>
        <v>J3-D21</v>
      </c>
      <c r="E685" t="s">
        <v>411</v>
      </c>
      <c r="F685" t="s">
        <v>370</v>
      </c>
      <c r="G685" t="s">
        <v>433</v>
      </c>
      <c r="L685" t="s">
        <v>1176</v>
      </c>
      <c r="M685" t="s">
        <v>428</v>
      </c>
      <c r="N685">
        <v>3.2890000000000001</v>
      </c>
      <c r="AB685" t="str">
        <f>B2B!D682</f>
        <v>J3</v>
      </c>
      <c r="AC685" t="str">
        <f>B2B!E682</f>
        <v>D20</v>
      </c>
      <c r="AD685" t="str">
        <f t="shared" si="146"/>
        <v>J3-D20</v>
      </c>
      <c r="AE685" t="str">
        <f t="shared" si="147"/>
        <v>B5B_HVIO7</v>
      </c>
      <c r="AF685" t="str">
        <f t="shared" si="148"/>
        <v>BF104</v>
      </c>
      <c r="AG685">
        <f t="shared" si="149"/>
        <v>20.0425</v>
      </c>
      <c r="AH685" t="str">
        <f>IF(IFERROR(IF(IF(AF685="--",INDEX(D:D,MATCH(AE685,INDEX(B:B,MATCH(AE685,B:B,)+1):B11199,)+MATCH(AE685,B:B,)))=D685,VLOOKUP(AE685,B:D,3,0),IF(AF685="--",INDEX(D:D,MATCH(AE685,INDEX(B:B,MATCH(AE685,B:B,)+1):B11199,)+MATCH(AE685,B:B,)),"---")),"---")=AD685,"---",IFERROR(IF(IF(AF685="--",INDEX(D:D,MATCH(AE685,INDEX(B:B,MATCH(AE685,B:B,)+1):B11199,)+MATCH(AE685,B:B,)))=AD685,VLOOKUP(AE685,B:D,3,0),IF(AF685="--",INDEX(D:D,MATCH(AE685,INDEX(B:B,MATCH(AE685,B:B,)+1):B11199,)+MATCH(AE685,B:B,)),"---")),"---"))</f>
        <v>---</v>
      </c>
      <c r="AI685" t="str">
        <f t="shared" si="150"/>
        <v>--</v>
      </c>
      <c r="AJ685" t="str">
        <f t="shared" si="151"/>
        <v>B5B_HVIO7</v>
      </c>
      <c r="AK685">
        <f t="shared" si="152"/>
        <v>2</v>
      </c>
      <c r="AL685" t="str">
        <f t="shared" si="153"/>
        <v>BF104</v>
      </c>
      <c r="AT685" t="str">
        <f t="shared" si="144"/>
        <v>GND</v>
      </c>
      <c r="AU685" t="str">
        <f t="shared" si="145"/>
        <v>--</v>
      </c>
    </row>
    <row r="686" spans="1:47" x14ac:dyDescent="0.25">
      <c r="A686" t="str">
        <f t="shared" si="140"/>
        <v>J3-D22</v>
      </c>
      <c r="B686" t="str">
        <f t="shared" si="141"/>
        <v>B6B_HVIO4</v>
      </c>
      <c r="C686" t="str">
        <f t="shared" si="142"/>
        <v>J3-B6B_HVIO4</v>
      </c>
      <c r="D686" t="str">
        <f t="shared" si="143"/>
        <v>J3-D22</v>
      </c>
      <c r="E686" t="s">
        <v>411</v>
      </c>
      <c r="F686" t="s">
        <v>371</v>
      </c>
      <c r="G686" t="s">
        <v>894</v>
      </c>
      <c r="L686" t="s">
        <v>1177</v>
      </c>
      <c r="M686" t="s">
        <v>428</v>
      </c>
      <c r="N686">
        <v>2.0973000000000002</v>
      </c>
      <c r="AB686" t="str">
        <f>B2B!D683</f>
        <v>J3</v>
      </c>
      <c r="AC686" t="str">
        <f>B2B!E683</f>
        <v>D21</v>
      </c>
      <c r="AD686" t="str">
        <f t="shared" si="146"/>
        <v>J3-D21</v>
      </c>
      <c r="AE686" t="str">
        <f t="shared" si="147"/>
        <v>GND</v>
      </c>
      <c r="AF686" t="str">
        <f t="shared" si="148"/>
        <v>---</v>
      </c>
      <c r="AG686" t="str">
        <f t="shared" si="149"/>
        <v>---</v>
      </c>
      <c r="AH686" t="str">
        <f>IF(IFERROR(IF(IF(AF686="--",INDEX(D:D,MATCH(AE686,INDEX(B:B,MATCH(AE686,B:B,)+1):B11200,)+MATCH(AE686,B:B,)))=D686,VLOOKUP(AE686,B:D,3,0),IF(AF686="--",INDEX(D:D,MATCH(AE686,INDEX(B:B,MATCH(AE686,B:B,)+1):B11200,)+MATCH(AE686,B:B,)),"---")),"---")=AD686,"---",IFERROR(IF(IF(AF686="--",INDEX(D:D,MATCH(AE686,INDEX(B:B,MATCH(AE686,B:B,)+1):B11200,)+MATCH(AE686,B:B,)))=AD686,VLOOKUP(AE686,B:D,3,0),IF(AF686="--",INDEX(D:D,MATCH(AE686,INDEX(B:B,MATCH(AE686,B:B,)+1):B11200,)+MATCH(AE686,B:B,)),"---")),"---"))</f>
        <v>---</v>
      </c>
      <c r="AI686" t="str">
        <f t="shared" si="150"/>
        <v>--</v>
      </c>
      <c r="AJ686" t="str">
        <f t="shared" si="151"/>
        <v>GND</v>
      </c>
      <c r="AK686">
        <f t="shared" si="152"/>
        <v>1320</v>
      </c>
      <c r="AL686" t="str">
        <f t="shared" si="153"/>
        <v>---</v>
      </c>
      <c r="AT686" t="str">
        <f t="shared" si="144"/>
        <v>B6B_HVIO4</v>
      </c>
      <c r="AU686" t="str">
        <f t="shared" si="145"/>
        <v>--</v>
      </c>
    </row>
    <row r="687" spans="1:47" x14ac:dyDescent="0.25">
      <c r="A687" t="str">
        <f t="shared" si="140"/>
        <v>J3-D23</v>
      </c>
      <c r="B687" t="str">
        <f t="shared" si="141"/>
        <v>B6B_HVIO7</v>
      </c>
      <c r="C687" t="str">
        <f t="shared" si="142"/>
        <v>J3-B6B_HVIO7</v>
      </c>
      <c r="D687" t="str">
        <f t="shared" si="143"/>
        <v>J3-D23</v>
      </c>
      <c r="E687" t="s">
        <v>411</v>
      </c>
      <c r="F687" t="s">
        <v>372</v>
      </c>
      <c r="G687" t="s">
        <v>897</v>
      </c>
      <c r="L687" t="s">
        <v>1178</v>
      </c>
      <c r="M687" t="s">
        <v>428</v>
      </c>
      <c r="N687">
        <v>22.747900000000001</v>
      </c>
      <c r="AB687" t="str">
        <f>B2B!D684</f>
        <v>J3</v>
      </c>
      <c r="AC687" t="str">
        <f>B2B!E684</f>
        <v>D22</v>
      </c>
      <c r="AD687" t="str">
        <f t="shared" si="146"/>
        <v>J3-D22</v>
      </c>
      <c r="AE687" t="str">
        <f t="shared" si="147"/>
        <v>B6B_HVIO4</v>
      </c>
      <c r="AF687" t="str">
        <f t="shared" si="148"/>
        <v>BF40</v>
      </c>
      <c r="AG687">
        <f t="shared" si="149"/>
        <v>23.8826</v>
      </c>
      <c r="AH687" t="str">
        <f>IF(IFERROR(IF(IF(AF687="--",INDEX(D:D,MATCH(AE687,INDEX(B:B,MATCH(AE687,B:B,)+1):B11201,)+MATCH(AE687,B:B,)))=D687,VLOOKUP(AE687,B:D,3,0),IF(AF687="--",INDEX(D:D,MATCH(AE687,INDEX(B:B,MATCH(AE687,B:B,)+1):B11201,)+MATCH(AE687,B:B,)),"---")),"---")=AD687,"---",IFERROR(IF(IF(AF687="--",INDEX(D:D,MATCH(AE687,INDEX(B:B,MATCH(AE687,B:B,)+1):B11201,)+MATCH(AE687,B:B,)))=AD687,VLOOKUP(AE687,B:D,3,0),IF(AF687="--",INDEX(D:D,MATCH(AE687,INDEX(B:B,MATCH(AE687,B:B,)+1):B11201,)+MATCH(AE687,B:B,)),"---")),"---"))</f>
        <v>---</v>
      </c>
      <c r="AI687" t="str">
        <f t="shared" si="150"/>
        <v>--</v>
      </c>
      <c r="AJ687" t="str">
        <f t="shared" si="151"/>
        <v>B6B_HVIO4</v>
      </c>
      <c r="AK687">
        <f t="shared" si="152"/>
        <v>2</v>
      </c>
      <c r="AL687" t="str">
        <f t="shared" si="153"/>
        <v>BF40</v>
      </c>
      <c r="AT687" t="str">
        <f t="shared" si="144"/>
        <v>B6B_HVIO7</v>
      </c>
      <c r="AU687" t="str">
        <f t="shared" si="145"/>
        <v>--</v>
      </c>
    </row>
    <row r="688" spans="1:47" x14ac:dyDescent="0.25">
      <c r="A688" t="str">
        <f t="shared" si="140"/>
        <v>J3-D24</v>
      </c>
      <c r="B688" t="str">
        <f t="shared" si="141"/>
        <v>B6B_HVIO12</v>
      </c>
      <c r="C688" t="str">
        <f t="shared" si="142"/>
        <v>J3-B6B_HVIO12</v>
      </c>
      <c r="D688" t="str">
        <f t="shared" si="143"/>
        <v>J3-D24</v>
      </c>
      <c r="E688" t="s">
        <v>411</v>
      </c>
      <c r="F688" t="s">
        <v>373</v>
      </c>
      <c r="G688" t="s">
        <v>883</v>
      </c>
      <c r="L688" t="s">
        <v>1179</v>
      </c>
      <c r="M688" t="s">
        <v>428</v>
      </c>
      <c r="N688">
        <v>2.294</v>
      </c>
      <c r="AB688" t="str">
        <f>B2B!D685</f>
        <v>J3</v>
      </c>
      <c r="AC688" t="str">
        <f>B2B!E685</f>
        <v>D23</v>
      </c>
      <c r="AD688" t="str">
        <f t="shared" si="146"/>
        <v>J3-D23</v>
      </c>
      <c r="AE688" t="str">
        <f t="shared" si="147"/>
        <v>B6B_HVIO7</v>
      </c>
      <c r="AF688" t="str">
        <f t="shared" si="148"/>
        <v>BF32</v>
      </c>
      <c r="AG688">
        <f t="shared" si="149"/>
        <v>24.764500000000002</v>
      </c>
      <c r="AH688" t="str">
        <f>IF(IFERROR(IF(IF(AF688="--",INDEX(D:D,MATCH(AE688,INDEX(B:B,MATCH(AE688,B:B,)+1):B11202,)+MATCH(AE688,B:B,)))=D688,VLOOKUP(AE688,B:D,3,0),IF(AF688="--",INDEX(D:D,MATCH(AE688,INDEX(B:B,MATCH(AE688,B:B,)+1):B11202,)+MATCH(AE688,B:B,)),"---")),"---")=AD688,"---",IFERROR(IF(IF(AF688="--",INDEX(D:D,MATCH(AE688,INDEX(B:B,MATCH(AE688,B:B,)+1):B11202,)+MATCH(AE688,B:B,)))=AD688,VLOOKUP(AE688,B:D,3,0),IF(AF688="--",INDEX(D:D,MATCH(AE688,INDEX(B:B,MATCH(AE688,B:B,)+1):B11202,)+MATCH(AE688,B:B,)),"---")),"---"))</f>
        <v>---</v>
      </c>
      <c r="AI688" t="str">
        <f t="shared" si="150"/>
        <v>--</v>
      </c>
      <c r="AJ688" t="str">
        <f t="shared" si="151"/>
        <v>B6B_HVIO7</v>
      </c>
      <c r="AK688">
        <f t="shared" si="152"/>
        <v>2</v>
      </c>
      <c r="AL688" t="str">
        <f t="shared" si="153"/>
        <v>BF32</v>
      </c>
      <c r="AT688" t="str">
        <f t="shared" si="144"/>
        <v>B6B_HVIO12</v>
      </c>
      <c r="AU688" t="str">
        <f t="shared" si="145"/>
        <v>--</v>
      </c>
    </row>
    <row r="689" spans="1:47" x14ac:dyDescent="0.25">
      <c r="A689" t="str">
        <f t="shared" si="140"/>
        <v>J3-D25</v>
      </c>
      <c r="B689" t="str">
        <f t="shared" si="141"/>
        <v>B6B_HVIO14</v>
      </c>
      <c r="C689" t="str">
        <f t="shared" si="142"/>
        <v>J3-B6B_HVIO14</v>
      </c>
      <c r="D689" t="str">
        <f t="shared" si="143"/>
        <v>J3-D25</v>
      </c>
      <c r="E689" t="s">
        <v>411</v>
      </c>
      <c r="F689" t="s">
        <v>374</v>
      </c>
      <c r="G689" t="s">
        <v>885</v>
      </c>
      <c r="L689" t="s">
        <v>1180</v>
      </c>
      <c r="M689" t="s">
        <v>428</v>
      </c>
      <c r="N689">
        <v>2.294</v>
      </c>
      <c r="AB689" t="str">
        <f>B2B!D686</f>
        <v>J3</v>
      </c>
      <c r="AC689" t="str">
        <f>B2B!E686</f>
        <v>D24</v>
      </c>
      <c r="AD689" t="str">
        <f t="shared" si="146"/>
        <v>J3-D24</v>
      </c>
      <c r="AE689" t="str">
        <f t="shared" si="147"/>
        <v>B6B_HVIO12</v>
      </c>
      <c r="AF689" t="str">
        <f t="shared" si="148"/>
        <v>BH19</v>
      </c>
      <c r="AG689">
        <f t="shared" si="149"/>
        <v>26.5731</v>
      </c>
      <c r="AH689" t="str">
        <f>IF(IFERROR(IF(IF(AF689="--",INDEX(D:D,MATCH(AE689,INDEX(B:B,MATCH(AE689,B:B,)+1):B11203,)+MATCH(AE689,B:B,)))=D689,VLOOKUP(AE689,B:D,3,0),IF(AF689="--",INDEX(D:D,MATCH(AE689,INDEX(B:B,MATCH(AE689,B:B,)+1):B11203,)+MATCH(AE689,B:B,)),"---")),"---")=AD689,"---",IFERROR(IF(IF(AF689="--",INDEX(D:D,MATCH(AE689,INDEX(B:B,MATCH(AE689,B:B,)+1):B11203,)+MATCH(AE689,B:B,)))=AD689,VLOOKUP(AE689,B:D,3,0),IF(AF689="--",INDEX(D:D,MATCH(AE689,INDEX(B:B,MATCH(AE689,B:B,)+1):B11203,)+MATCH(AE689,B:B,)),"---")),"---"))</f>
        <v>---</v>
      </c>
      <c r="AI689" t="str">
        <f t="shared" si="150"/>
        <v>--</v>
      </c>
      <c r="AJ689" t="str">
        <f t="shared" si="151"/>
        <v>B6B_HVIO12</v>
      </c>
      <c r="AK689">
        <f t="shared" si="152"/>
        <v>2</v>
      </c>
      <c r="AL689" t="str">
        <f t="shared" si="153"/>
        <v>BH19</v>
      </c>
      <c r="AT689" t="str">
        <f t="shared" si="144"/>
        <v>B6B_HVIO14</v>
      </c>
      <c r="AU689" t="str">
        <f t="shared" si="145"/>
        <v>--</v>
      </c>
    </row>
    <row r="690" spans="1:47" x14ac:dyDescent="0.25">
      <c r="A690" t="str">
        <f t="shared" si="140"/>
        <v>J3-D26</v>
      </c>
      <c r="B690" t="str">
        <f t="shared" si="141"/>
        <v>B6B_HVIO15</v>
      </c>
      <c r="C690" t="str">
        <f t="shared" si="142"/>
        <v>J3-B6B_HVIO15</v>
      </c>
      <c r="D690" t="str">
        <f t="shared" si="143"/>
        <v>J3-D26</v>
      </c>
      <c r="E690" t="s">
        <v>411</v>
      </c>
      <c r="F690" t="s">
        <v>375</v>
      </c>
      <c r="G690" t="s">
        <v>886</v>
      </c>
      <c r="L690" t="s">
        <v>1181</v>
      </c>
      <c r="M690" t="s">
        <v>428</v>
      </c>
      <c r="N690">
        <v>6.1101999999999999</v>
      </c>
      <c r="AB690" t="str">
        <f>B2B!D687</f>
        <v>J3</v>
      </c>
      <c r="AC690" t="str">
        <f>B2B!E687</f>
        <v>D25</v>
      </c>
      <c r="AD690" t="str">
        <f t="shared" si="146"/>
        <v>J3-D25</v>
      </c>
      <c r="AE690" t="str">
        <f t="shared" si="147"/>
        <v>B6B_HVIO14</v>
      </c>
      <c r="AF690" t="str">
        <f t="shared" si="148"/>
        <v>BM19</v>
      </c>
      <c r="AG690">
        <f t="shared" si="149"/>
        <v>26.2331</v>
      </c>
      <c r="AH690" t="str">
        <f>IF(IFERROR(IF(IF(AF690="--",INDEX(D:D,MATCH(AE690,INDEX(B:B,MATCH(AE690,B:B,)+1):B11204,)+MATCH(AE690,B:B,)))=D690,VLOOKUP(AE690,B:D,3,0),IF(AF690="--",INDEX(D:D,MATCH(AE690,INDEX(B:B,MATCH(AE690,B:B,)+1):B11204,)+MATCH(AE690,B:B,)),"---")),"---")=AD690,"---",IFERROR(IF(IF(AF690="--",INDEX(D:D,MATCH(AE690,INDEX(B:B,MATCH(AE690,B:B,)+1):B11204,)+MATCH(AE690,B:B,)))=AD690,VLOOKUP(AE690,B:D,3,0),IF(AF690="--",INDEX(D:D,MATCH(AE690,INDEX(B:B,MATCH(AE690,B:B,)+1):B11204,)+MATCH(AE690,B:B,)),"---")),"---"))</f>
        <v>---</v>
      </c>
      <c r="AI690" t="str">
        <f t="shared" si="150"/>
        <v>--</v>
      </c>
      <c r="AJ690" t="str">
        <f t="shared" si="151"/>
        <v>B6B_HVIO14</v>
      </c>
      <c r="AK690">
        <f t="shared" si="152"/>
        <v>2</v>
      </c>
      <c r="AL690" t="str">
        <f t="shared" si="153"/>
        <v>BM19</v>
      </c>
      <c r="AT690" t="str">
        <f t="shared" si="144"/>
        <v>B6B_HVIO15</v>
      </c>
      <c r="AU690" t="str">
        <f t="shared" si="145"/>
        <v>--</v>
      </c>
    </row>
    <row r="691" spans="1:47" x14ac:dyDescent="0.25">
      <c r="A691" t="str">
        <f t="shared" si="140"/>
        <v>J3-D27</v>
      </c>
      <c r="B691" t="str">
        <f t="shared" si="141"/>
        <v>VCCIO_6B</v>
      </c>
      <c r="C691" t="str">
        <f t="shared" si="142"/>
        <v>J3-VCCIO_6B</v>
      </c>
      <c r="D691" t="str">
        <f t="shared" si="143"/>
        <v>J3-D27</v>
      </c>
      <c r="E691" t="s">
        <v>411</v>
      </c>
      <c r="F691" t="s">
        <v>376</v>
      </c>
      <c r="G691" t="s">
        <v>1182</v>
      </c>
      <c r="L691" t="s">
        <v>1183</v>
      </c>
      <c r="M691" t="s">
        <v>428</v>
      </c>
      <c r="N691">
        <v>2.4777999999999998</v>
      </c>
      <c r="AB691" t="str">
        <f>B2B!D688</f>
        <v>J3</v>
      </c>
      <c r="AC691" t="str">
        <f>B2B!E688</f>
        <v>D26</v>
      </c>
      <c r="AD691" t="str">
        <f t="shared" si="146"/>
        <v>J3-D26</v>
      </c>
      <c r="AE691" t="str">
        <f t="shared" si="147"/>
        <v>B6B_HVIO15</v>
      </c>
      <c r="AF691" t="str">
        <f t="shared" si="148"/>
        <v>BU19</v>
      </c>
      <c r="AG691">
        <f t="shared" si="149"/>
        <v>26.393799999999999</v>
      </c>
      <c r="AH691" t="str">
        <f>IF(IFERROR(IF(IF(AF691="--",INDEX(D:D,MATCH(AE691,INDEX(B:B,MATCH(AE691,B:B,)+1):B11205,)+MATCH(AE691,B:B,)))=D691,VLOOKUP(AE691,B:D,3,0),IF(AF691="--",INDEX(D:D,MATCH(AE691,INDEX(B:B,MATCH(AE691,B:B,)+1):B11205,)+MATCH(AE691,B:B,)),"---")),"---")=AD691,"---",IFERROR(IF(IF(AF691="--",INDEX(D:D,MATCH(AE691,INDEX(B:B,MATCH(AE691,B:B,)+1):B11205,)+MATCH(AE691,B:B,)))=AD691,VLOOKUP(AE691,B:D,3,0),IF(AF691="--",INDEX(D:D,MATCH(AE691,INDEX(B:B,MATCH(AE691,B:B,)+1):B11205,)+MATCH(AE691,B:B,)),"---")),"---"))</f>
        <v>---</v>
      </c>
      <c r="AI691" t="str">
        <f t="shared" si="150"/>
        <v>--</v>
      </c>
      <c r="AJ691" t="str">
        <f t="shared" si="151"/>
        <v>B6B_HVIO15</v>
      </c>
      <c r="AK691">
        <f t="shared" si="152"/>
        <v>2</v>
      </c>
      <c r="AL691" t="str">
        <f t="shared" si="153"/>
        <v>BU19</v>
      </c>
      <c r="AT691" t="str">
        <f t="shared" si="144"/>
        <v>VCCIO_6B</v>
      </c>
      <c r="AU691" t="str">
        <f t="shared" si="145"/>
        <v>--</v>
      </c>
    </row>
    <row r="692" spans="1:47" x14ac:dyDescent="0.25">
      <c r="A692" t="str">
        <f t="shared" si="140"/>
        <v>J3-D28</v>
      </c>
      <c r="B692" t="str">
        <f t="shared" si="141"/>
        <v>B6A_HVIO2</v>
      </c>
      <c r="C692" t="str">
        <f t="shared" si="142"/>
        <v>J3-B6A_HVIO2</v>
      </c>
      <c r="D692" t="str">
        <f t="shared" si="143"/>
        <v>J3-D28</v>
      </c>
      <c r="E692" t="s">
        <v>411</v>
      </c>
      <c r="F692" t="s">
        <v>377</v>
      </c>
      <c r="G692" t="s">
        <v>867</v>
      </c>
      <c r="L692" t="s">
        <v>1184</v>
      </c>
      <c r="M692" t="s">
        <v>428</v>
      </c>
      <c r="N692">
        <v>3.5286</v>
      </c>
      <c r="AB692" t="str">
        <f>B2B!D689</f>
        <v>J3</v>
      </c>
      <c r="AC692" t="str">
        <f>B2B!E689</f>
        <v>D27</v>
      </c>
      <c r="AD692" t="str">
        <f t="shared" si="146"/>
        <v>J3-D27</v>
      </c>
      <c r="AE692" t="str">
        <f t="shared" si="147"/>
        <v>VCCIO_6B</v>
      </c>
      <c r="AF692" t="str">
        <f t="shared" si="148"/>
        <v>BC43</v>
      </c>
      <c r="AG692">
        <f t="shared" si="149"/>
        <v>9.9872999999999994</v>
      </c>
      <c r="AH692" t="str">
        <f>IF(IFERROR(IF(IF(AF692="--",INDEX(D:D,MATCH(AE692,INDEX(B:B,MATCH(AE692,B:B,)+1):B11206,)+MATCH(AE692,B:B,)))=D692,VLOOKUP(AE692,B:D,3,0),IF(AF692="--",INDEX(D:D,MATCH(AE692,INDEX(B:B,MATCH(AE692,B:B,)+1):B11206,)+MATCH(AE692,B:B,)),"---")),"---")=AD692,"---",IFERROR(IF(IF(AF692="--",INDEX(D:D,MATCH(AE692,INDEX(B:B,MATCH(AE692,B:B,)+1):B11206,)+MATCH(AE692,B:B,)))=AD692,VLOOKUP(AE692,B:D,3,0),IF(AF692="--",INDEX(D:D,MATCH(AE692,INDEX(B:B,MATCH(AE692,B:B,)+1):B11206,)+MATCH(AE692,B:B,)),"---")),"---"))</f>
        <v>---</v>
      </c>
      <c r="AI692" t="str">
        <f t="shared" si="150"/>
        <v>--</v>
      </c>
      <c r="AJ692" t="str">
        <f t="shared" si="151"/>
        <v>VCCIO_6B</v>
      </c>
      <c r="AK692">
        <f t="shared" si="152"/>
        <v>5</v>
      </c>
      <c r="AL692" t="str">
        <f t="shared" si="153"/>
        <v>BC43</v>
      </c>
      <c r="AT692" t="str">
        <f t="shared" si="144"/>
        <v>B6A_HVIO2</v>
      </c>
      <c r="AU692" t="str">
        <f t="shared" si="145"/>
        <v>--</v>
      </c>
    </row>
    <row r="693" spans="1:47" x14ac:dyDescent="0.25">
      <c r="A693" t="str">
        <f t="shared" si="140"/>
        <v>J3-D29</v>
      </c>
      <c r="B693" t="str">
        <f t="shared" si="141"/>
        <v>B6A_HVIO4</v>
      </c>
      <c r="C693" t="str">
        <f t="shared" si="142"/>
        <v>J3-B6A_HVIO4</v>
      </c>
      <c r="D693" t="str">
        <f t="shared" si="143"/>
        <v>J3-D29</v>
      </c>
      <c r="E693" t="s">
        <v>411</v>
      </c>
      <c r="F693" t="s">
        <v>378</v>
      </c>
      <c r="G693" t="s">
        <v>872</v>
      </c>
      <c r="L693" t="s">
        <v>1185</v>
      </c>
      <c r="M693" t="s">
        <v>428</v>
      </c>
      <c r="N693">
        <v>1.125</v>
      </c>
      <c r="AB693" t="str">
        <f>B2B!D690</f>
        <v>J3</v>
      </c>
      <c r="AC693" t="str">
        <f>B2B!E690</f>
        <v>D28</v>
      </c>
      <c r="AD693" t="str">
        <f t="shared" si="146"/>
        <v>J3-D28</v>
      </c>
      <c r="AE693" t="str">
        <f t="shared" si="147"/>
        <v>B6A_HVIO2</v>
      </c>
      <c r="AF693" t="str">
        <f t="shared" si="148"/>
        <v>BP31</v>
      </c>
      <c r="AG693">
        <f t="shared" si="149"/>
        <v>20.508099999999999</v>
      </c>
      <c r="AH693" t="str">
        <f>IF(IFERROR(IF(IF(AF693="--",INDEX(D:D,MATCH(AE693,INDEX(B:B,MATCH(AE693,B:B,)+1):B11207,)+MATCH(AE693,B:B,)))=D693,VLOOKUP(AE693,B:D,3,0),IF(AF693="--",INDEX(D:D,MATCH(AE693,INDEX(B:B,MATCH(AE693,B:B,)+1):B11207,)+MATCH(AE693,B:B,)),"---")),"---")=AD693,"---",IFERROR(IF(IF(AF693="--",INDEX(D:D,MATCH(AE693,INDEX(B:B,MATCH(AE693,B:B,)+1):B11207,)+MATCH(AE693,B:B,)))=AD693,VLOOKUP(AE693,B:D,3,0),IF(AF693="--",INDEX(D:D,MATCH(AE693,INDEX(B:B,MATCH(AE693,B:B,)+1):B11207,)+MATCH(AE693,B:B,)),"---")),"---"))</f>
        <v>---</v>
      </c>
      <c r="AI693" t="str">
        <f t="shared" si="150"/>
        <v>--</v>
      </c>
      <c r="AJ693" t="str">
        <f t="shared" si="151"/>
        <v>B6A_HVIO2</v>
      </c>
      <c r="AK693">
        <f t="shared" si="152"/>
        <v>2</v>
      </c>
      <c r="AL693" t="str">
        <f t="shared" si="153"/>
        <v>BP31</v>
      </c>
      <c r="AT693" t="str">
        <f t="shared" si="144"/>
        <v>B6A_HVIO4</v>
      </c>
      <c r="AU693" t="str">
        <f t="shared" si="145"/>
        <v>--</v>
      </c>
    </row>
    <row r="694" spans="1:47" x14ac:dyDescent="0.25">
      <c r="A694" t="str">
        <f t="shared" si="140"/>
        <v>J3-D30</v>
      </c>
      <c r="B694" t="str">
        <f t="shared" si="141"/>
        <v>B6A_HVIO5</v>
      </c>
      <c r="C694" t="str">
        <f t="shared" si="142"/>
        <v>J3-B6A_HVIO5</v>
      </c>
      <c r="D694" t="str">
        <f t="shared" si="143"/>
        <v>J3-D30</v>
      </c>
      <c r="E694" t="s">
        <v>411</v>
      </c>
      <c r="F694" t="s">
        <v>379</v>
      </c>
      <c r="G694" t="s">
        <v>874</v>
      </c>
      <c r="L694" t="s">
        <v>1186</v>
      </c>
      <c r="M694" t="s">
        <v>428</v>
      </c>
      <c r="N694">
        <v>3.1591</v>
      </c>
      <c r="AB694" t="str">
        <f>B2B!D691</f>
        <v>J3</v>
      </c>
      <c r="AC694" t="str">
        <f>B2B!E691</f>
        <v>D29</v>
      </c>
      <c r="AD694" t="str">
        <f t="shared" si="146"/>
        <v>J3-D29</v>
      </c>
      <c r="AE694" t="str">
        <f t="shared" si="147"/>
        <v>B6A_HVIO4</v>
      </c>
      <c r="AF694" t="str">
        <f t="shared" si="148"/>
        <v>BR31</v>
      </c>
      <c r="AG694">
        <f t="shared" si="149"/>
        <v>19.6113</v>
      </c>
      <c r="AH694" t="str">
        <f>IF(IFERROR(IF(IF(AF694="--",INDEX(D:D,MATCH(AE694,INDEX(B:B,MATCH(AE694,B:B,)+1):B11208,)+MATCH(AE694,B:B,)))=D694,VLOOKUP(AE694,B:D,3,0),IF(AF694="--",INDEX(D:D,MATCH(AE694,INDEX(B:B,MATCH(AE694,B:B,)+1):B11208,)+MATCH(AE694,B:B,)),"---")),"---")=AD694,"---",IFERROR(IF(IF(AF694="--",INDEX(D:D,MATCH(AE694,INDEX(B:B,MATCH(AE694,B:B,)+1):B11208,)+MATCH(AE694,B:B,)))=AD694,VLOOKUP(AE694,B:D,3,0),IF(AF694="--",INDEX(D:D,MATCH(AE694,INDEX(B:B,MATCH(AE694,B:B,)+1):B11208,)+MATCH(AE694,B:B,)),"---")),"---"))</f>
        <v>---</v>
      </c>
      <c r="AI694" t="str">
        <f t="shared" si="150"/>
        <v>--</v>
      </c>
      <c r="AJ694" t="str">
        <f t="shared" si="151"/>
        <v>B6A_HVIO4</v>
      </c>
      <c r="AK694">
        <f t="shared" si="152"/>
        <v>2</v>
      </c>
      <c r="AL694" t="str">
        <f t="shared" si="153"/>
        <v>BR31</v>
      </c>
      <c r="AT694" t="str">
        <f t="shared" si="144"/>
        <v>B6A_HVIO5</v>
      </c>
      <c r="AU694" t="str">
        <f t="shared" si="145"/>
        <v>--</v>
      </c>
    </row>
    <row r="695" spans="1:47" x14ac:dyDescent="0.25">
      <c r="A695" t="str">
        <f t="shared" si="140"/>
        <v>J3-D31</v>
      </c>
      <c r="B695" t="str">
        <f t="shared" si="141"/>
        <v>B6A_HVIO14</v>
      </c>
      <c r="C695" t="str">
        <f t="shared" si="142"/>
        <v>J3-B6A_HVIO14</v>
      </c>
      <c r="D695" t="str">
        <f t="shared" si="143"/>
        <v>J3-D31</v>
      </c>
      <c r="E695" t="s">
        <v>411</v>
      </c>
      <c r="F695" t="s">
        <v>380</v>
      </c>
      <c r="G695" t="s">
        <v>858</v>
      </c>
      <c r="L695" t="s">
        <v>1187</v>
      </c>
      <c r="M695" t="s">
        <v>428</v>
      </c>
      <c r="N695">
        <v>2.3620999999999999</v>
      </c>
      <c r="AB695" t="str">
        <f>B2B!D692</f>
        <v>J3</v>
      </c>
      <c r="AC695" t="str">
        <f>B2B!E692</f>
        <v>D30</v>
      </c>
      <c r="AD695" t="str">
        <f t="shared" si="146"/>
        <v>J3-D30</v>
      </c>
      <c r="AE695" t="str">
        <f t="shared" si="147"/>
        <v>B6A_HVIO5</v>
      </c>
      <c r="AF695" t="str">
        <f t="shared" si="148"/>
        <v>BU31</v>
      </c>
      <c r="AG695">
        <f t="shared" si="149"/>
        <v>18.722799999999999</v>
      </c>
      <c r="AH695" t="str">
        <f>IF(IFERROR(IF(IF(AF695="--",INDEX(D:D,MATCH(AE695,INDEX(B:B,MATCH(AE695,B:B,)+1):B11209,)+MATCH(AE695,B:B,)))=D695,VLOOKUP(AE695,B:D,3,0),IF(AF695="--",INDEX(D:D,MATCH(AE695,INDEX(B:B,MATCH(AE695,B:B,)+1):B11209,)+MATCH(AE695,B:B,)),"---")),"---")=AD695,"---",IFERROR(IF(IF(AF695="--",INDEX(D:D,MATCH(AE695,INDEX(B:B,MATCH(AE695,B:B,)+1):B11209,)+MATCH(AE695,B:B,)))=AD695,VLOOKUP(AE695,B:D,3,0),IF(AF695="--",INDEX(D:D,MATCH(AE695,INDEX(B:B,MATCH(AE695,B:B,)+1):B11209,)+MATCH(AE695,B:B,)),"---")),"---"))</f>
        <v>---</v>
      </c>
      <c r="AI695" t="str">
        <f t="shared" si="150"/>
        <v>--</v>
      </c>
      <c r="AJ695" t="str">
        <f t="shared" si="151"/>
        <v>B6A_HVIO5</v>
      </c>
      <c r="AK695">
        <f t="shared" si="152"/>
        <v>2</v>
      </c>
      <c r="AL695" t="str">
        <f t="shared" si="153"/>
        <v>BU31</v>
      </c>
      <c r="AT695" t="str">
        <f t="shared" si="144"/>
        <v>B6A_HVIO14</v>
      </c>
      <c r="AU695" t="str">
        <f t="shared" si="145"/>
        <v>--</v>
      </c>
    </row>
    <row r="696" spans="1:47" x14ac:dyDescent="0.25">
      <c r="A696" t="str">
        <f t="shared" si="140"/>
        <v>J3-D32</v>
      </c>
      <c r="B696" t="str">
        <f t="shared" si="141"/>
        <v>B6A_HVIO15</v>
      </c>
      <c r="C696" t="str">
        <f t="shared" si="142"/>
        <v>J3-B6A_HVIO15</v>
      </c>
      <c r="D696" t="str">
        <f t="shared" si="143"/>
        <v>J3-D32</v>
      </c>
      <c r="E696" t="s">
        <v>411</v>
      </c>
      <c r="F696" t="s">
        <v>381</v>
      </c>
      <c r="G696" t="s">
        <v>859</v>
      </c>
      <c r="L696" t="s">
        <v>1188</v>
      </c>
      <c r="M696" t="s">
        <v>428</v>
      </c>
      <c r="N696">
        <v>1.0721000000000001</v>
      </c>
      <c r="AB696" t="str">
        <f>B2B!D693</f>
        <v>J3</v>
      </c>
      <c r="AC696" t="str">
        <f>B2B!E693</f>
        <v>D31</v>
      </c>
      <c r="AD696" t="str">
        <f t="shared" si="146"/>
        <v>J3-D31</v>
      </c>
      <c r="AE696" t="str">
        <f t="shared" si="147"/>
        <v>B6A_HVIO14</v>
      </c>
      <c r="AF696" t="str">
        <f t="shared" si="148"/>
        <v>BU22</v>
      </c>
      <c r="AG696">
        <f t="shared" si="149"/>
        <v>20.221499999999999</v>
      </c>
      <c r="AH696" t="str">
        <f>IF(IFERROR(IF(IF(AF696="--",INDEX(D:D,MATCH(AE696,INDEX(B:B,MATCH(AE696,B:B,)+1):B11210,)+MATCH(AE696,B:B,)))=D696,VLOOKUP(AE696,B:D,3,0),IF(AF696="--",INDEX(D:D,MATCH(AE696,INDEX(B:B,MATCH(AE696,B:B,)+1):B11210,)+MATCH(AE696,B:B,)),"---")),"---")=AD696,"---",IFERROR(IF(IF(AF696="--",INDEX(D:D,MATCH(AE696,INDEX(B:B,MATCH(AE696,B:B,)+1):B11210,)+MATCH(AE696,B:B,)))=AD696,VLOOKUP(AE696,B:D,3,0),IF(AF696="--",INDEX(D:D,MATCH(AE696,INDEX(B:B,MATCH(AE696,B:B,)+1):B11210,)+MATCH(AE696,B:B,)),"---")),"---"))</f>
        <v>---</v>
      </c>
      <c r="AI696" t="str">
        <f t="shared" si="150"/>
        <v>--</v>
      </c>
      <c r="AJ696" t="str">
        <f t="shared" si="151"/>
        <v>B6A_HVIO14</v>
      </c>
      <c r="AK696">
        <f t="shared" si="152"/>
        <v>2</v>
      </c>
      <c r="AL696" t="str">
        <f t="shared" si="153"/>
        <v>BU22</v>
      </c>
      <c r="AT696" t="str">
        <f t="shared" si="144"/>
        <v>B6A_HVIO15</v>
      </c>
      <c r="AU696" t="str">
        <f t="shared" si="145"/>
        <v>--</v>
      </c>
    </row>
    <row r="697" spans="1:47" x14ac:dyDescent="0.25">
      <c r="A697" t="str">
        <f t="shared" si="140"/>
        <v>J3-D33</v>
      </c>
      <c r="B697" t="str">
        <f t="shared" si="141"/>
        <v>GND</v>
      </c>
      <c r="C697" t="str">
        <f t="shared" si="142"/>
        <v>J3-GND</v>
      </c>
      <c r="D697" t="str">
        <f t="shared" si="143"/>
        <v>J3-D33</v>
      </c>
      <c r="E697" t="s">
        <v>411</v>
      </c>
      <c r="F697" t="s">
        <v>382</v>
      </c>
      <c r="G697" t="s">
        <v>433</v>
      </c>
      <c r="L697" t="s">
        <v>1189</v>
      </c>
      <c r="M697" t="s">
        <v>428</v>
      </c>
      <c r="N697">
        <v>1.6648000000000001</v>
      </c>
      <c r="AB697" t="str">
        <f>B2B!D694</f>
        <v>J3</v>
      </c>
      <c r="AC697" t="str">
        <f>B2B!E694</f>
        <v>D32</v>
      </c>
      <c r="AD697" t="str">
        <f t="shared" si="146"/>
        <v>J3-D32</v>
      </c>
      <c r="AE697" t="str">
        <f t="shared" si="147"/>
        <v>B6A_HVIO15</v>
      </c>
      <c r="AF697" t="str">
        <f t="shared" si="148"/>
        <v>BW19</v>
      </c>
      <c r="AG697">
        <f t="shared" si="149"/>
        <v>20.4117</v>
      </c>
      <c r="AH697" t="str">
        <f>IF(IFERROR(IF(IF(AF697="--",INDEX(D:D,MATCH(AE697,INDEX(B:B,MATCH(AE697,B:B,)+1):B11211,)+MATCH(AE697,B:B,)))=D697,VLOOKUP(AE697,B:D,3,0),IF(AF697="--",INDEX(D:D,MATCH(AE697,INDEX(B:B,MATCH(AE697,B:B,)+1):B11211,)+MATCH(AE697,B:B,)),"---")),"---")=AD697,"---",IFERROR(IF(IF(AF697="--",INDEX(D:D,MATCH(AE697,INDEX(B:B,MATCH(AE697,B:B,)+1):B11211,)+MATCH(AE697,B:B,)))=AD697,VLOOKUP(AE697,B:D,3,0),IF(AF697="--",INDEX(D:D,MATCH(AE697,INDEX(B:B,MATCH(AE697,B:B,)+1):B11211,)+MATCH(AE697,B:B,)),"---")),"---"))</f>
        <v>---</v>
      </c>
      <c r="AI697" t="str">
        <f t="shared" si="150"/>
        <v>--</v>
      </c>
      <c r="AJ697" t="str">
        <f t="shared" si="151"/>
        <v>B6A_HVIO15</v>
      </c>
      <c r="AK697">
        <f t="shared" si="152"/>
        <v>2</v>
      </c>
      <c r="AL697" t="str">
        <f t="shared" si="153"/>
        <v>BW19</v>
      </c>
      <c r="AT697" t="str">
        <f t="shared" si="144"/>
        <v>GND</v>
      </c>
      <c r="AU697" t="str">
        <f t="shared" si="145"/>
        <v>--</v>
      </c>
    </row>
    <row r="698" spans="1:47" x14ac:dyDescent="0.25">
      <c r="A698" t="str">
        <f t="shared" si="140"/>
        <v>J3-D34</v>
      </c>
      <c r="B698" t="str">
        <f t="shared" si="141"/>
        <v>B2B_B12_P</v>
      </c>
      <c r="C698" t="str">
        <f t="shared" si="142"/>
        <v>J3-B2B_B12_P</v>
      </c>
      <c r="D698" t="str">
        <f t="shared" si="143"/>
        <v>J3-D34</v>
      </c>
      <c r="E698" t="s">
        <v>411</v>
      </c>
      <c r="F698" t="s">
        <v>383</v>
      </c>
      <c r="G698" t="s">
        <v>471</v>
      </c>
      <c r="L698" t="s">
        <v>1190</v>
      </c>
      <c r="M698" t="s">
        <v>428</v>
      </c>
      <c r="N698">
        <v>3.3607</v>
      </c>
      <c r="AB698" t="str">
        <f>B2B!D695</f>
        <v>J3</v>
      </c>
      <c r="AC698" t="str">
        <f>B2B!E695</f>
        <v>D33</v>
      </c>
      <c r="AD698" t="str">
        <f t="shared" si="146"/>
        <v>J3-D33</v>
      </c>
      <c r="AE698" t="str">
        <f t="shared" si="147"/>
        <v>GND</v>
      </c>
      <c r="AF698" t="str">
        <f t="shared" si="148"/>
        <v>---</v>
      </c>
      <c r="AG698" t="str">
        <f t="shared" si="149"/>
        <v>---</v>
      </c>
      <c r="AH698" t="str">
        <f>IF(IFERROR(IF(IF(AF698="--",INDEX(D:D,MATCH(AE698,INDEX(B:B,MATCH(AE698,B:B,)+1):B11212,)+MATCH(AE698,B:B,)))=D698,VLOOKUP(AE698,B:D,3,0),IF(AF698="--",INDEX(D:D,MATCH(AE698,INDEX(B:B,MATCH(AE698,B:B,)+1):B11212,)+MATCH(AE698,B:B,)),"---")),"---")=AD698,"---",IFERROR(IF(IF(AF698="--",INDEX(D:D,MATCH(AE698,INDEX(B:B,MATCH(AE698,B:B,)+1):B11212,)+MATCH(AE698,B:B,)))=AD698,VLOOKUP(AE698,B:D,3,0),IF(AF698="--",INDEX(D:D,MATCH(AE698,INDEX(B:B,MATCH(AE698,B:B,)+1):B11212,)+MATCH(AE698,B:B,)),"---")),"---"))</f>
        <v>---</v>
      </c>
      <c r="AI698" t="str">
        <f t="shared" si="150"/>
        <v>--</v>
      </c>
      <c r="AJ698" t="str">
        <f t="shared" si="151"/>
        <v>GND</v>
      </c>
      <c r="AK698">
        <f t="shared" si="152"/>
        <v>1320</v>
      </c>
      <c r="AL698" t="str">
        <f t="shared" si="153"/>
        <v>---</v>
      </c>
      <c r="AT698" t="str">
        <f t="shared" si="144"/>
        <v>B2B_B12_P</v>
      </c>
      <c r="AU698" t="str">
        <f t="shared" si="145"/>
        <v>--</v>
      </c>
    </row>
    <row r="699" spans="1:47" x14ac:dyDescent="0.25">
      <c r="A699" t="str">
        <f t="shared" si="140"/>
        <v>J3-D35</v>
      </c>
      <c r="B699" t="str">
        <f t="shared" si="141"/>
        <v>B2B_B12_N</v>
      </c>
      <c r="C699" t="str">
        <f t="shared" si="142"/>
        <v>J3-B2B_B12_N</v>
      </c>
      <c r="D699" t="str">
        <f t="shared" si="143"/>
        <v>J3-D35</v>
      </c>
      <c r="E699" t="s">
        <v>411</v>
      </c>
      <c r="F699" t="s">
        <v>384</v>
      </c>
      <c r="G699" t="s">
        <v>470</v>
      </c>
      <c r="L699" t="s">
        <v>1191</v>
      </c>
      <c r="M699" t="s">
        <v>428</v>
      </c>
      <c r="N699">
        <v>2.5851000000000002</v>
      </c>
      <c r="AB699" t="str">
        <f>B2B!D696</f>
        <v>J3</v>
      </c>
      <c r="AC699" t="str">
        <f>B2B!E696</f>
        <v>D34</v>
      </c>
      <c r="AD699" t="str">
        <f t="shared" si="146"/>
        <v>J3-D34</v>
      </c>
      <c r="AE699" t="str">
        <f t="shared" si="147"/>
        <v>B2B_B12_P</v>
      </c>
      <c r="AF699" t="str">
        <f t="shared" si="148"/>
        <v>CF52</v>
      </c>
      <c r="AG699">
        <f t="shared" si="149"/>
        <v>10.650700000000001</v>
      </c>
      <c r="AH699" t="str">
        <f>IF(IFERROR(IF(IF(AF699="--",INDEX(D:D,MATCH(AE699,INDEX(B:B,MATCH(AE699,B:B,)+1):B11213,)+MATCH(AE699,B:B,)))=D699,VLOOKUP(AE699,B:D,3,0),IF(AF699="--",INDEX(D:D,MATCH(AE699,INDEX(B:B,MATCH(AE699,B:B,)+1):B11213,)+MATCH(AE699,B:B,)),"---")),"---")=AD699,"---",IFERROR(IF(IF(AF699="--",INDEX(D:D,MATCH(AE699,INDEX(B:B,MATCH(AE699,B:B,)+1):B11213,)+MATCH(AE699,B:B,)))=AD699,VLOOKUP(AE699,B:D,3,0),IF(AF699="--",INDEX(D:D,MATCH(AE699,INDEX(B:B,MATCH(AE699,B:B,)+1):B11213,)+MATCH(AE699,B:B,)),"---")),"---"))</f>
        <v>---</v>
      </c>
      <c r="AI699" t="str">
        <f t="shared" si="150"/>
        <v>--</v>
      </c>
      <c r="AJ699" t="str">
        <f t="shared" si="151"/>
        <v>B2B_B12_P</v>
      </c>
      <c r="AK699">
        <f t="shared" si="152"/>
        <v>2</v>
      </c>
      <c r="AL699" t="str">
        <f t="shared" si="153"/>
        <v>CF52</v>
      </c>
      <c r="AT699" t="str">
        <f t="shared" si="144"/>
        <v>B2B_B12_N</v>
      </c>
      <c r="AU699" t="str">
        <f t="shared" si="145"/>
        <v>--</v>
      </c>
    </row>
    <row r="700" spans="1:47" x14ac:dyDescent="0.25">
      <c r="A700" t="str">
        <f t="shared" si="140"/>
        <v>J3-D36</v>
      </c>
      <c r="B700" t="str">
        <f t="shared" si="141"/>
        <v>B2B_B11_P</v>
      </c>
      <c r="C700" t="str">
        <f t="shared" si="142"/>
        <v>J3-B2B_B11_P</v>
      </c>
      <c r="D700" t="str">
        <f t="shared" si="143"/>
        <v>J3-D36</v>
      </c>
      <c r="E700" t="s">
        <v>411</v>
      </c>
      <c r="F700" t="s">
        <v>385</v>
      </c>
      <c r="G700" t="s">
        <v>468</v>
      </c>
      <c r="L700" t="s">
        <v>1192</v>
      </c>
      <c r="M700" t="s">
        <v>428</v>
      </c>
      <c r="N700">
        <v>2.6492</v>
      </c>
      <c r="AB700" t="str">
        <f>B2B!D697</f>
        <v>J3</v>
      </c>
      <c r="AC700" t="str">
        <f>B2B!E697</f>
        <v>D35</v>
      </c>
      <c r="AD700" t="str">
        <f t="shared" si="146"/>
        <v>J3-D35</v>
      </c>
      <c r="AE700" t="str">
        <f t="shared" si="147"/>
        <v>B2B_B12_N</v>
      </c>
      <c r="AF700" t="str">
        <f t="shared" si="148"/>
        <v>CH52</v>
      </c>
      <c r="AG700">
        <f t="shared" si="149"/>
        <v>10.5343</v>
      </c>
      <c r="AH700" t="str">
        <f>IF(IFERROR(IF(IF(AF700="--",INDEX(D:D,MATCH(AE700,INDEX(B:B,MATCH(AE700,B:B,)+1):B11214,)+MATCH(AE700,B:B,)))=D700,VLOOKUP(AE700,B:D,3,0),IF(AF700="--",INDEX(D:D,MATCH(AE700,INDEX(B:B,MATCH(AE700,B:B,)+1):B11214,)+MATCH(AE700,B:B,)),"---")),"---")=AD700,"---",IFERROR(IF(IF(AF700="--",INDEX(D:D,MATCH(AE700,INDEX(B:B,MATCH(AE700,B:B,)+1):B11214,)+MATCH(AE700,B:B,)))=AD700,VLOOKUP(AE700,B:D,3,0),IF(AF700="--",INDEX(D:D,MATCH(AE700,INDEX(B:B,MATCH(AE700,B:B,)+1):B11214,)+MATCH(AE700,B:B,)),"---")),"---"))</f>
        <v>---</v>
      </c>
      <c r="AI700" t="str">
        <f t="shared" si="150"/>
        <v>--</v>
      </c>
      <c r="AJ700" t="str">
        <f t="shared" si="151"/>
        <v>B2B_B12_N</v>
      </c>
      <c r="AK700">
        <f t="shared" si="152"/>
        <v>2</v>
      </c>
      <c r="AL700" t="str">
        <f t="shared" si="153"/>
        <v>CH52</v>
      </c>
      <c r="AT700" t="str">
        <f t="shared" si="144"/>
        <v>B2B_B11_P</v>
      </c>
      <c r="AU700" t="str">
        <f t="shared" si="145"/>
        <v>--</v>
      </c>
    </row>
    <row r="701" spans="1:47" x14ac:dyDescent="0.25">
      <c r="A701" t="str">
        <f t="shared" si="140"/>
        <v>J3-D37</v>
      </c>
      <c r="B701" t="str">
        <f t="shared" si="141"/>
        <v>B2B_B11_N</v>
      </c>
      <c r="C701" t="str">
        <f t="shared" si="142"/>
        <v>J3-B2B_B11_N</v>
      </c>
      <c r="D701" t="str">
        <f t="shared" si="143"/>
        <v>J3-D37</v>
      </c>
      <c r="E701" t="s">
        <v>411</v>
      </c>
      <c r="F701" t="s">
        <v>386</v>
      </c>
      <c r="G701" t="s">
        <v>466</v>
      </c>
      <c r="L701" t="s">
        <v>1193</v>
      </c>
      <c r="M701" t="s">
        <v>428</v>
      </c>
      <c r="N701">
        <v>2.6926999999999999</v>
      </c>
      <c r="AB701" t="str">
        <f>B2B!D698</f>
        <v>J3</v>
      </c>
      <c r="AC701" t="str">
        <f>B2B!E698</f>
        <v>D36</v>
      </c>
      <c r="AD701" t="str">
        <f t="shared" si="146"/>
        <v>J3-D36</v>
      </c>
      <c r="AE701" t="str">
        <f t="shared" si="147"/>
        <v>B2B_B11_P</v>
      </c>
      <c r="AF701" t="str">
        <f t="shared" si="148"/>
        <v>CC52</v>
      </c>
      <c r="AG701">
        <f t="shared" si="149"/>
        <v>11.754099999999999</v>
      </c>
      <c r="AH701" t="str">
        <f>IF(IFERROR(IF(IF(AF701="--",INDEX(D:D,MATCH(AE701,INDEX(B:B,MATCH(AE701,B:B,)+1):B11215,)+MATCH(AE701,B:B,)))=D701,VLOOKUP(AE701,B:D,3,0),IF(AF701="--",INDEX(D:D,MATCH(AE701,INDEX(B:B,MATCH(AE701,B:B,)+1):B11215,)+MATCH(AE701,B:B,)),"---")),"---")=AD701,"---",IFERROR(IF(IF(AF701="--",INDEX(D:D,MATCH(AE701,INDEX(B:B,MATCH(AE701,B:B,)+1):B11215,)+MATCH(AE701,B:B,)))=AD701,VLOOKUP(AE701,B:D,3,0),IF(AF701="--",INDEX(D:D,MATCH(AE701,INDEX(B:B,MATCH(AE701,B:B,)+1):B11215,)+MATCH(AE701,B:B,)),"---")),"---"))</f>
        <v>---</v>
      </c>
      <c r="AI701" t="str">
        <f t="shared" si="150"/>
        <v>--</v>
      </c>
      <c r="AJ701" t="str">
        <f t="shared" si="151"/>
        <v>B2B_B11_P</v>
      </c>
      <c r="AK701">
        <f t="shared" si="152"/>
        <v>2</v>
      </c>
      <c r="AL701" t="str">
        <f t="shared" si="153"/>
        <v>CC52</v>
      </c>
      <c r="AT701" t="str">
        <f t="shared" si="144"/>
        <v>B2B_B11_N</v>
      </c>
      <c r="AU701" t="str">
        <f t="shared" si="145"/>
        <v>--</v>
      </c>
    </row>
    <row r="702" spans="1:47" x14ac:dyDescent="0.25">
      <c r="A702" t="str">
        <f t="shared" si="140"/>
        <v>J3-D38</v>
      </c>
      <c r="B702" t="str">
        <f t="shared" si="141"/>
        <v>B2B_B10_P</v>
      </c>
      <c r="C702" t="str">
        <f t="shared" si="142"/>
        <v>J3-B2B_B10_P</v>
      </c>
      <c r="D702" t="str">
        <f t="shared" si="143"/>
        <v>J3-D38</v>
      </c>
      <c r="E702" t="s">
        <v>411</v>
      </c>
      <c r="F702" t="s">
        <v>387</v>
      </c>
      <c r="G702" t="s">
        <v>465</v>
      </c>
      <c r="L702" t="s">
        <v>1194</v>
      </c>
      <c r="M702" t="s">
        <v>428</v>
      </c>
      <c r="N702">
        <v>2.5520999999999998</v>
      </c>
      <c r="AB702" t="str">
        <f>B2B!D699</f>
        <v>J3</v>
      </c>
      <c r="AC702" t="str">
        <f>B2B!E699</f>
        <v>D37</v>
      </c>
      <c r="AD702" t="str">
        <f t="shared" si="146"/>
        <v>J3-D37</v>
      </c>
      <c r="AE702" t="str">
        <f t="shared" si="147"/>
        <v>B2B_B11_N</v>
      </c>
      <c r="AF702" t="str">
        <f t="shared" si="148"/>
        <v>CA52</v>
      </c>
      <c r="AG702">
        <f t="shared" si="149"/>
        <v>11.7921</v>
      </c>
      <c r="AH702" t="str">
        <f>IF(IFERROR(IF(IF(AF702="--",INDEX(D:D,MATCH(AE702,INDEX(B:B,MATCH(AE702,B:B,)+1):B11216,)+MATCH(AE702,B:B,)))=D702,VLOOKUP(AE702,B:D,3,0),IF(AF702="--",INDEX(D:D,MATCH(AE702,INDEX(B:B,MATCH(AE702,B:B,)+1):B11216,)+MATCH(AE702,B:B,)),"---")),"---")=AD702,"---",IFERROR(IF(IF(AF702="--",INDEX(D:D,MATCH(AE702,INDEX(B:B,MATCH(AE702,B:B,)+1):B11216,)+MATCH(AE702,B:B,)))=AD702,VLOOKUP(AE702,B:D,3,0),IF(AF702="--",INDEX(D:D,MATCH(AE702,INDEX(B:B,MATCH(AE702,B:B,)+1):B11216,)+MATCH(AE702,B:B,)),"---")),"---"))</f>
        <v>---</v>
      </c>
      <c r="AI702" t="str">
        <f t="shared" si="150"/>
        <v>--</v>
      </c>
      <c r="AJ702" t="str">
        <f t="shared" si="151"/>
        <v>B2B_B11_N</v>
      </c>
      <c r="AK702">
        <f t="shared" si="152"/>
        <v>2</v>
      </c>
      <c r="AL702" t="str">
        <f t="shared" si="153"/>
        <v>CA52</v>
      </c>
      <c r="AT702" t="str">
        <f t="shared" si="144"/>
        <v>B2B_B10_P</v>
      </c>
      <c r="AU702" t="str">
        <f t="shared" si="145"/>
        <v>--</v>
      </c>
    </row>
    <row r="703" spans="1:47" x14ac:dyDescent="0.25">
      <c r="A703" t="str">
        <f t="shared" si="140"/>
        <v>J3-D39</v>
      </c>
      <c r="B703" t="str">
        <f t="shared" si="141"/>
        <v>B2B_B10_N</v>
      </c>
      <c r="C703" t="str">
        <f t="shared" si="142"/>
        <v>J3-B2B_B10_N</v>
      </c>
      <c r="D703" t="str">
        <f t="shared" si="143"/>
        <v>J3-D39</v>
      </c>
      <c r="E703" t="s">
        <v>411</v>
      </c>
      <c r="F703" t="s">
        <v>388</v>
      </c>
      <c r="G703" t="s">
        <v>464</v>
      </c>
      <c r="L703" t="s">
        <v>1195</v>
      </c>
      <c r="M703" t="s">
        <v>428</v>
      </c>
      <c r="N703">
        <v>2.5895000000000001</v>
      </c>
      <c r="AB703" t="str">
        <f>B2B!D700</f>
        <v>J3</v>
      </c>
      <c r="AC703" t="str">
        <f>B2B!E700</f>
        <v>D38</v>
      </c>
      <c r="AD703" t="str">
        <f t="shared" si="146"/>
        <v>J3-D38</v>
      </c>
      <c r="AE703" t="str">
        <f t="shared" si="147"/>
        <v>B2B_B10_P</v>
      </c>
      <c r="AF703" t="str">
        <f t="shared" si="148"/>
        <v>CF49</v>
      </c>
      <c r="AG703">
        <f t="shared" si="149"/>
        <v>10.965199999999999</v>
      </c>
      <c r="AH703" t="str">
        <f>IF(IFERROR(IF(IF(AF703="--",INDEX(D:D,MATCH(AE703,INDEX(B:B,MATCH(AE703,B:B,)+1):B11217,)+MATCH(AE703,B:B,)))=D703,VLOOKUP(AE703,B:D,3,0),IF(AF703="--",INDEX(D:D,MATCH(AE703,INDEX(B:B,MATCH(AE703,B:B,)+1):B11217,)+MATCH(AE703,B:B,)),"---")),"---")=AD703,"---",IFERROR(IF(IF(AF703="--",INDEX(D:D,MATCH(AE703,INDEX(B:B,MATCH(AE703,B:B,)+1):B11217,)+MATCH(AE703,B:B,)))=AD703,VLOOKUP(AE703,B:D,3,0),IF(AF703="--",INDEX(D:D,MATCH(AE703,INDEX(B:B,MATCH(AE703,B:B,)+1):B11217,)+MATCH(AE703,B:B,)),"---")),"---"))</f>
        <v>---</v>
      </c>
      <c r="AI703" t="str">
        <f t="shared" si="150"/>
        <v>--</v>
      </c>
      <c r="AJ703" t="str">
        <f t="shared" si="151"/>
        <v>B2B_B10_P</v>
      </c>
      <c r="AK703">
        <f t="shared" si="152"/>
        <v>2</v>
      </c>
      <c r="AL703" t="str">
        <f t="shared" si="153"/>
        <v>CF49</v>
      </c>
      <c r="AT703" t="str">
        <f t="shared" si="144"/>
        <v>B2B_B10_N</v>
      </c>
      <c r="AU703" t="str">
        <f t="shared" si="145"/>
        <v>--</v>
      </c>
    </row>
    <row r="704" spans="1:47" x14ac:dyDescent="0.25">
      <c r="A704" t="str">
        <f t="shared" si="140"/>
        <v>J3-D40</v>
      </c>
      <c r="B704" t="str">
        <f t="shared" si="141"/>
        <v>GND</v>
      </c>
      <c r="C704" t="str">
        <f t="shared" si="142"/>
        <v>J3-GND</v>
      </c>
      <c r="D704" t="str">
        <f t="shared" si="143"/>
        <v>J3-D40</v>
      </c>
      <c r="E704" t="s">
        <v>411</v>
      </c>
      <c r="F704" t="s">
        <v>389</v>
      </c>
      <c r="G704" t="s">
        <v>433</v>
      </c>
      <c r="L704" t="s">
        <v>1196</v>
      </c>
      <c r="M704" t="s">
        <v>428</v>
      </c>
      <c r="N704">
        <v>1.0264</v>
      </c>
      <c r="AB704" t="str">
        <f>B2B!D701</f>
        <v>J3</v>
      </c>
      <c r="AC704" t="str">
        <f>B2B!E701</f>
        <v>D39</v>
      </c>
      <c r="AD704" t="str">
        <f t="shared" si="146"/>
        <v>J3-D39</v>
      </c>
      <c r="AE704" t="str">
        <f t="shared" si="147"/>
        <v>B2B_B10_N</v>
      </c>
      <c r="AF704" t="str">
        <f t="shared" si="148"/>
        <v>CH49</v>
      </c>
      <c r="AG704">
        <f t="shared" si="149"/>
        <v>10.9986</v>
      </c>
      <c r="AH704" t="str">
        <f>IF(IFERROR(IF(IF(AF704="--",INDEX(D:D,MATCH(AE704,INDEX(B:B,MATCH(AE704,B:B,)+1):B11218,)+MATCH(AE704,B:B,)))=D704,VLOOKUP(AE704,B:D,3,0),IF(AF704="--",INDEX(D:D,MATCH(AE704,INDEX(B:B,MATCH(AE704,B:B,)+1):B11218,)+MATCH(AE704,B:B,)),"---")),"---")=AD704,"---",IFERROR(IF(IF(AF704="--",INDEX(D:D,MATCH(AE704,INDEX(B:B,MATCH(AE704,B:B,)+1):B11218,)+MATCH(AE704,B:B,)))=AD704,VLOOKUP(AE704,B:D,3,0),IF(AF704="--",INDEX(D:D,MATCH(AE704,INDEX(B:B,MATCH(AE704,B:B,)+1):B11218,)+MATCH(AE704,B:B,)),"---")),"---"))</f>
        <v>---</v>
      </c>
      <c r="AI704" t="str">
        <f t="shared" si="150"/>
        <v>--</v>
      </c>
      <c r="AJ704" t="str">
        <f t="shared" si="151"/>
        <v>B2B_B10_N</v>
      </c>
      <c r="AK704">
        <f t="shared" si="152"/>
        <v>2</v>
      </c>
      <c r="AL704" t="str">
        <f t="shared" si="153"/>
        <v>CH49</v>
      </c>
      <c r="AT704" t="str">
        <f t="shared" si="144"/>
        <v>GND</v>
      </c>
      <c r="AU704" t="str">
        <f t="shared" si="145"/>
        <v>--</v>
      </c>
    </row>
    <row r="705" spans="1:47" x14ac:dyDescent="0.25">
      <c r="A705" t="str">
        <f t="shared" si="140"/>
        <v>J3-D41</v>
      </c>
      <c r="B705" t="str">
        <f t="shared" si="141"/>
        <v>B2B_B9_P</v>
      </c>
      <c r="C705" t="str">
        <f t="shared" si="142"/>
        <v>J3-B2B_B9_P</v>
      </c>
      <c r="D705" t="str">
        <f t="shared" si="143"/>
        <v>J3-D41</v>
      </c>
      <c r="E705" t="s">
        <v>411</v>
      </c>
      <c r="F705" t="s">
        <v>390</v>
      </c>
      <c r="G705" t="s">
        <v>543</v>
      </c>
      <c r="L705" t="s">
        <v>1197</v>
      </c>
      <c r="M705" t="s">
        <v>428</v>
      </c>
      <c r="N705">
        <v>1.7728999999999999</v>
      </c>
      <c r="AB705" t="str">
        <f>B2B!D702</f>
        <v>J3</v>
      </c>
      <c r="AC705" t="str">
        <f>B2B!E702</f>
        <v>D40</v>
      </c>
      <c r="AD705" t="str">
        <f t="shared" si="146"/>
        <v>J3-D40</v>
      </c>
      <c r="AE705" t="str">
        <f t="shared" si="147"/>
        <v>GND</v>
      </c>
      <c r="AF705" t="str">
        <f t="shared" si="148"/>
        <v>---</v>
      </c>
      <c r="AG705" t="str">
        <f t="shared" si="149"/>
        <v>---</v>
      </c>
      <c r="AH705" t="str">
        <f>IF(IFERROR(IF(IF(AF705="--",INDEX(D:D,MATCH(AE705,INDEX(B:B,MATCH(AE705,B:B,)+1):B11219,)+MATCH(AE705,B:B,)))=D705,VLOOKUP(AE705,B:D,3,0),IF(AF705="--",INDEX(D:D,MATCH(AE705,INDEX(B:B,MATCH(AE705,B:B,)+1):B11219,)+MATCH(AE705,B:B,)),"---")),"---")=AD705,"---",IFERROR(IF(IF(AF705="--",INDEX(D:D,MATCH(AE705,INDEX(B:B,MATCH(AE705,B:B,)+1):B11219,)+MATCH(AE705,B:B,)))=AD705,VLOOKUP(AE705,B:D,3,0),IF(AF705="--",INDEX(D:D,MATCH(AE705,INDEX(B:B,MATCH(AE705,B:B,)+1):B11219,)+MATCH(AE705,B:B,)),"---")),"---"))</f>
        <v>---</v>
      </c>
      <c r="AI705" t="str">
        <f t="shared" si="150"/>
        <v>--</v>
      </c>
      <c r="AJ705" t="str">
        <f t="shared" si="151"/>
        <v>GND</v>
      </c>
      <c r="AK705">
        <f t="shared" si="152"/>
        <v>1320</v>
      </c>
      <c r="AL705" t="str">
        <f t="shared" si="153"/>
        <v>---</v>
      </c>
      <c r="AT705" t="str">
        <f t="shared" si="144"/>
        <v>B2B_B9_P</v>
      </c>
      <c r="AU705" t="str">
        <f t="shared" si="145"/>
        <v>--</v>
      </c>
    </row>
    <row r="706" spans="1:47" x14ac:dyDescent="0.25">
      <c r="A706" t="str">
        <f t="shared" si="140"/>
        <v>J3-D42</v>
      </c>
      <c r="B706" t="str">
        <f t="shared" si="141"/>
        <v>B2B_B9_N</v>
      </c>
      <c r="C706" t="str">
        <f t="shared" si="142"/>
        <v>J3-B2B_B9_N</v>
      </c>
      <c r="D706" t="str">
        <f t="shared" si="143"/>
        <v>J3-D42</v>
      </c>
      <c r="E706" t="s">
        <v>411</v>
      </c>
      <c r="F706" t="s">
        <v>391</v>
      </c>
      <c r="G706" t="s">
        <v>542</v>
      </c>
      <c r="L706" t="s">
        <v>1198</v>
      </c>
      <c r="M706" t="s">
        <v>428</v>
      </c>
      <c r="N706">
        <v>1.9516</v>
      </c>
      <c r="AB706" t="str">
        <f>B2B!D703</f>
        <v>J3</v>
      </c>
      <c r="AC706" t="str">
        <f>B2B!E703</f>
        <v>D41</v>
      </c>
      <c r="AD706" t="str">
        <f t="shared" si="146"/>
        <v>J3-D41</v>
      </c>
      <c r="AE706" t="str">
        <f t="shared" si="147"/>
        <v>B2B_B9_P</v>
      </c>
      <c r="AF706" t="str">
        <f t="shared" si="148"/>
        <v>CH41</v>
      </c>
      <c r="AG706">
        <f t="shared" si="149"/>
        <v>10.8665</v>
      </c>
      <c r="AH706" t="str">
        <f>IF(IFERROR(IF(IF(AF706="--",INDEX(D:D,MATCH(AE706,INDEX(B:B,MATCH(AE706,B:B,)+1):B11220,)+MATCH(AE706,B:B,)))=D706,VLOOKUP(AE706,B:D,3,0),IF(AF706="--",INDEX(D:D,MATCH(AE706,INDEX(B:B,MATCH(AE706,B:B,)+1):B11220,)+MATCH(AE706,B:B,)),"---")),"---")=AD706,"---",IFERROR(IF(IF(AF706="--",INDEX(D:D,MATCH(AE706,INDEX(B:B,MATCH(AE706,B:B,)+1):B11220,)+MATCH(AE706,B:B,)))=AD706,VLOOKUP(AE706,B:D,3,0),IF(AF706="--",INDEX(D:D,MATCH(AE706,INDEX(B:B,MATCH(AE706,B:B,)+1):B11220,)+MATCH(AE706,B:B,)),"---")),"---"))</f>
        <v>---</v>
      </c>
      <c r="AI706" t="str">
        <f t="shared" si="150"/>
        <v>--</v>
      </c>
      <c r="AJ706" t="str">
        <f t="shared" si="151"/>
        <v>B2B_B9_P</v>
      </c>
      <c r="AK706">
        <f t="shared" si="152"/>
        <v>2</v>
      </c>
      <c r="AL706" t="str">
        <f t="shared" si="153"/>
        <v>CH41</v>
      </c>
      <c r="AT706" t="str">
        <f t="shared" si="144"/>
        <v>B2B_B9_N</v>
      </c>
      <c r="AU706" t="str">
        <f t="shared" si="145"/>
        <v>--</v>
      </c>
    </row>
    <row r="707" spans="1:47" x14ac:dyDescent="0.25">
      <c r="A707" t="str">
        <f t="shared" si="140"/>
        <v>J3-D43</v>
      </c>
      <c r="B707" t="str">
        <f t="shared" si="141"/>
        <v>B2B_B8_P</v>
      </c>
      <c r="C707" t="str">
        <f t="shared" si="142"/>
        <v>J3-B2B_B8_P</v>
      </c>
      <c r="D707" t="str">
        <f t="shared" si="143"/>
        <v>J3-D43</v>
      </c>
      <c r="E707" t="s">
        <v>411</v>
      </c>
      <c r="F707" t="s">
        <v>392</v>
      </c>
      <c r="G707" t="s">
        <v>540</v>
      </c>
      <c r="L707" t="s">
        <v>1199</v>
      </c>
      <c r="M707" t="s">
        <v>428</v>
      </c>
      <c r="N707">
        <v>3.8073999999999999</v>
      </c>
      <c r="AB707" t="str">
        <f>B2B!D704</f>
        <v>J3</v>
      </c>
      <c r="AC707" t="str">
        <f>B2B!E704</f>
        <v>D42</v>
      </c>
      <c r="AD707" t="str">
        <f t="shared" si="146"/>
        <v>J3-D42</v>
      </c>
      <c r="AE707" t="str">
        <f t="shared" si="147"/>
        <v>B2B_B9_N</v>
      </c>
      <c r="AF707" t="str">
        <f t="shared" si="148"/>
        <v>CF41</v>
      </c>
      <c r="AG707">
        <f t="shared" si="149"/>
        <v>10.9039</v>
      </c>
      <c r="AH707" t="str">
        <f>IF(IFERROR(IF(IF(AF707="--",INDEX(D:D,MATCH(AE707,INDEX(B:B,MATCH(AE707,B:B,)+1):B11221,)+MATCH(AE707,B:B,)))=D707,VLOOKUP(AE707,B:D,3,0),IF(AF707="--",INDEX(D:D,MATCH(AE707,INDEX(B:B,MATCH(AE707,B:B,)+1):B11221,)+MATCH(AE707,B:B,)),"---")),"---")=AD707,"---",IFERROR(IF(IF(AF707="--",INDEX(D:D,MATCH(AE707,INDEX(B:B,MATCH(AE707,B:B,)+1):B11221,)+MATCH(AE707,B:B,)))=AD707,VLOOKUP(AE707,B:D,3,0),IF(AF707="--",INDEX(D:D,MATCH(AE707,INDEX(B:B,MATCH(AE707,B:B,)+1):B11221,)+MATCH(AE707,B:B,)),"---")),"---"))</f>
        <v>---</v>
      </c>
      <c r="AI707" t="str">
        <f t="shared" si="150"/>
        <v>--</v>
      </c>
      <c r="AJ707" t="str">
        <f t="shared" si="151"/>
        <v>B2B_B9_N</v>
      </c>
      <c r="AK707">
        <f t="shared" si="152"/>
        <v>2</v>
      </c>
      <c r="AL707" t="str">
        <f t="shared" si="153"/>
        <v>CF41</v>
      </c>
      <c r="AT707" t="str">
        <f t="shared" si="144"/>
        <v>B2B_B8_P</v>
      </c>
      <c r="AU707" t="str">
        <f t="shared" si="145"/>
        <v>--</v>
      </c>
    </row>
    <row r="708" spans="1:47" x14ac:dyDescent="0.25">
      <c r="A708" t="str">
        <f t="shared" si="140"/>
        <v>J3-D44</v>
      </c>
      <c r="B708" t="str">
        <f t="shared" si="141"/>
        <v>B2B_B8_N</v>
      </c>
      <c r="C708" t="str">
        <f t="shared" si="142"/>
        <v>J3-B2B_B8_N</v>
      </c>
      <c r="D708" t="str">
        <f t="shared" si="143"/>
        <v>J3-D44</v>
      </c>
      <c r="E708" t="s">
        <v>411</v>
      </c>
      <c r="F708" t="s">
        <v>393</v>
      </c>
      <c r="G708" t="s">
        <v>538</v>
      </c>
      <c r="L708" t="s">
        <v>1200</v>
      </c>
      <c r="M708" t="s">
        <v>428</v>
      </c>
      <c r="N708">
        <v>1.0264</v>
      </c>
      <c r="AB708" t="str">
        <f>B2B!D705</f>
        <v>J3</v>
      </c>
      <c r="AC708" t="str">
        <f>B2B!E705</f>
        <v>D43</v>
      </c>
      <c r="AD708" t="str">
        <f t="shared" si="146"/>
        <v>J3-D43</v>
      </c>
      <c r="AE708" t="str">
        <f t="shared" si="147"/>
        <v>B2B_B8_P</v>
      </c>
      <c r="AF708" t="str">
        <f t="shared" si="148"/>
        <v>CC41</v>
      </c>
      <c r="AG708">
        <f t="shared" si="149"/>
        <v>12.7044</v>
      </c>
      <c r="AH708" t="str">
        <f>IF(IFERROR(IF(IF(AF708="--",INDEX(D:D,MATCH(AE708,INDEX(B:B,MATCH(AE708,B:B,)+1):B11222,)+MATCH(AE708,B:B,)))=D708,VLOOKUP(AE708,B:D,3,0),IF(AF708="--",INDEX(D:D,MATCH(AE708,INDEX(B:B,MATCH(AE708,B:B,)+1):B11222,)+MATCH(AE708,B:B,)),"---")),"---")=AD708,"---",IFERROR(IF(IF(AF708="--",INDEX(D:D,MATCH(AE708,INDEX(B:B,MATCH(AE708,B:B,)+1):B11222,)+MATCH(AE708,B:B,)))=AD708,VLOOKUP(AE708,B:D,3,0),IF(AF708="--",INDEX(D:D,MATCH(AE708,INDEX(B:B,MATCH(AE708,B:B,)+1):B11222,)+MATCH(AE708,B:B,)),"---")),"---"))</f>
        <v>---</v>
      </c>
      <c r="AI708" t="str">
        <f t="shared" si="150"/>
        <v>--</v>
      </c>
      <c r="AJ708" t="str">
        <f t="shared" si="151"/>
        <v>B2B_B8_P</v>
      </c>
      <c r="AK708">
        <f t="shared" si="152"/>
        <v>2</v>
      </c>
      <c r="AL708" t="str">
        <f t="shared" si="153"/>
        <v>CC41</v>
      </c>
      <c r="AT708" t="str">
        <f t="shared" si="144"/>
        <v>B2B_B8_N</v>
      </c>
      <c r="AU708" t="str">
        <f t="shared" si="145"/>
        <v>--</v>
      </c>
    </row>
    <row r="709" spans="1:47" x14ac:dyDescent="0.25">
      <c r="A709" t="str">
        <f t="shared" si="140"/>
        <v>J3-D45</v>
      </c>
      <c r="B709" t="str">
        <f t="shared" si="141"/>
        <v>B2B_B7_P</v>
      </c>
      <c r="C709" t="str">
        <f t="shared" si="142"/>
        <v>J3-B2B_B7_P</v>
      </c>
      <c r="D709" t="str">
        <f t="shared" si="143"/>
        <v>J3-D45</v>
      </c>
      <c r="E709" t="s">
        <v>411</v>
      </c>
      <c r="F709" t="s">
        <v>394</v>
      </c>
      <c r="G709" t="s">
        <v>537</v>
      </c>
      <c r="L709" t="s">
        <v>1201</v>
      </c>
      <c r="M709" t="s">
        <v>428</v>
      </c>
      <c r="N709">
        <v>1.0470999999999999</v>
      </c>
      <c r="AB709" t="str">
        <f>B2B!D706</f>
        <v>J3</v>
      </c>
      <c r="AC709" t="str">
        <f>B2B!E706</f>
        <v>D44</v>
      </c>
      <c r="AD709" t="str">
        <f t="shared" si="146"/>
        <v>J3-D44</v>
      </c>
      <c r="AE709" t="str">
        <f t="shared" si="147"/>
        <v>B2B_B8_N</v>
      </c>
      <c r="AF709" t="str">
        <f t="shared" si="148"/>
        <v>CA41</v>
      </c>
      <c r="AG709">
        <f t="shared" si="149"/>
        <v>12.763400000000001</v>
      </c>
      <c r="AH709" t="str">
        <f>IF(IFERROR(IF(IF(AF709="--",INDEX(D:D,MATCH(AE709,INDEX(B:B,MATCH(AE709,B:B,)+1):B11223,)+MATCH(AE709,B:B,)))=D709,VLOOKUP(AE709,B:D,3,0),IF(AF709="--",INDEX(D:D,MATCH(AE709,INDEX(B:B,MATCH(AE709,B:B,)+1):B11223,)+MATCH(AE709,B:B,)),"---")),"---")=AD709,"---",IFERROR(IF(IF(AF709="--",INDEX(D:D,MATCH(AE709,INDEX(B:B,MATCH(AE709,B:B,)+1):B11223,)+MATCH(AE709,B:B,)))=AD709,VLOOKUP(AE709,B:D,3,0),IF(AF709="--",INDEX(D:D,MATCH(AE709,INDEX(B:B,MATCH(AE709,B:B,)+1):B11223,)+MATCH(AE709,B:B,)),"---")),"---"))</f>
        <v>---</v>
      </c>
      <c r="AI709" t="str">
        <f t="shared" si="150"/>
        <v>--</v>
      </c>
      <c r="AJ709" t="str">
        <f t="shared" si="151"/>
        <v>B2B_B8_N</v>
      </c>
      <c r="AK709">
        <f t="shared" si="152"/>
        <v>2</v>
      </c>
      <c r="AL709" t="str">
        <f t="shared" si="153"/>
        <v>CA41</v>
      </c>
      <c r="AT709" t="str">
        <f t="shared" si="144"/>
        <v>B2B_B7_P</v>
      </c>
      <c r="AU709" t="str">
        <f t="shared" si="145"/>
        <v>--</v>
      </c>
    </row>
    <row r="710" spans="1:47" x14ac:dyDescent="0.25">
      <c r="A710" t="str">
        <f t="shared" ref="A710:A773" si="154">$E710&amp;"-"&amp;$F710</f>
        <v>J3-D46</v>
      </c>
      <c r="B710" t="str">
        <f t="shared" ref="B710:B773" si="155">IF(OR(E710=$A$2,E710=$B$2,E710=$C$2,E710=$D$2),"--",G710)</f>
        <v>B2B_B7_N</v>
      </c>
      <c r="C710" t="str">
        <f t="shared" ref="C710:C773" si="156">$E710&amp;"-"&amp;$G710</f>
        <v>J3-B2B_B7_N</v>
      </c>
      <c r="D710" t="str">
        <f t="shared" ref="D710:D773" si="157">A710</f>
        <v>J3-D46</v>
      </c>
      <c r="E710" t="s">
        <v>411</v>
      </c>
      <c r="F710" t="s">
        <v>395</v>
      </c>
      <c r="G710" t="s">
        <v>535</v>
      </c>
      <c r="L710" t="s">
        <v>1202</v>
      </c>
      <c r="M710" t="s">
        <v>428</v>
      </c>
      <c r="N710">
        <v>1.0470999999999999</v>
      </c>
      <c r="AB710" t="str">
        <f>B2B!D707</f>
        <v>J3</v>
      </c>
      <c r="AC710" t="str">
        <f>B2B!E707</f>
        <v>D45</v>
      </c>
      <c r="AD710" t="str">
        <f t="shared" si="146"/>
        <v>J3-D45</v>
      </c>
      <c r="AE710" t="str">
        <f t="shared" si="147"/>
        <v>B2B_B7_P</v>
      </c>
      <c r="AF710" t="str">
        <f t="shared" si="148"/>
        <v>CH38</v>
      </c>
      <c r="AG710">
        <f t="shared" si="149"/>
        <v>11.892799999999999</v>
      </c>
      <c r="AH710" t="str">
        <f>IF(IFERROR(IF(IF(AF710="--",INDEX(D:D,MATCH(AE710,INDEX(B:B,MATCH(AE710,B:B,)+1):B11224,)+MATCH(AE710,B:B,)))=D710,VLOOKUP(AE710,B:D,3,0),IF(AF710="--",INDEX(D:D,MATCH(AE710,INDEX(B:B,MATCH(AE710,B:B,)+1):B11224,)+MATCH(AE710,B:B,)),"---")),"---")=AD710,"---",IFERROR(IF(IF(AF710="--",INDEX(D:D,MATCH(AE710,INDEX(B:B,MATCH(AE710,B:B,)+1):B11224,)+MATCH(AE710,B:B,)))=AD710,VLOOKUP(AE710,B:D,3,0),IF(AF710="--",INDEX(D:D,MATCH(AE710,INDEX(B:B,MATCH(AE710,B:B,)+1):B11224,)+MATCH(AE710,B:B,)),"---")),"---"))</f>
        <v>---</v>
      </c>
      <c r="AI710" t="str">
        <f t="shared" si="150"/>
        <v>--</v>
      </c>
      <c r="AJ710" t="str">
        <f t="shared" si="151"/>
        <v>B2B_B7_P</v>
      </c>
      <c r="AK710">
        <f t="shared" si="152"/>
        <v>2</v>
      </c>
      <c r="AL710" t="str">
        <f t="shared" si="153"/>
        <v>CH38</v>
      </c>
      <c r="AT710" t="str">
        <f t="shared" ref="AT710:AT773" si="158">IF(IF(COUNTIF($AO$6:$AQ$150,B710)&gt;0,"---","--")="---",VLOOKUP(B710,$AO$6:$AQ$150,3,0),B710)</f>
        <v>B2B_B7_N</v>
      </c>
      <c r="AU710" t="str">
        <f t="shared" ref="AU710:AU773" si="159">IF(IF(COUNTIF($AO$6:$AQ$150,B710)&gt;0,"---","--")="---",VLOOKUP(B710,$AO$6:$AQ$150,2,0),"--")</f>
        <v>--</v>
      </c>
    </row>
    <row r="711" spans="1:47" x14ac:dyDescent="0.25">
      <c r="A711" t="str">
        <f t="shared" si="154"/>
        <v>J3-D47</v>
      </c>
      <c r="B711" t="str">
        <f t="shared" si="155"/>
        <v>GND</v>
      </c>
      <c r="C711" t="str">
        <f t="shared" si="156"/>
        <v>J3-GND</v>
      </c>
      <c r="D711" t="str">
        <f t="shared" si="157"/>
        <v>J3-D47</v>
      </c>
      <c r="E711" t="s">
        <v>411</v>
      </c>
      <c r="F711" t="s">
        <v>396</v>
      </c>
      <c r="G711" t="s">
        <v>433</v>
      </c>
      <c r="L711" t="s">
        <v>1203</v>
      </c>
      <c r="M711" t="s">
        <v>428</v>
      </c>
      <c r="N711">
        <v>1.0470999999999999</v>
      </c>
      <c r="AB711" t="str">
        <f>B2B!D708</f>
        <v>J3</v>
      </c>
      <c r="AC711" t="str">
        <f>B2B!E708</f>
        <v>D46</v>
      </c>
      <c r="AD711" t="str">
        <f t="shared" ref="AD711:AD774" si="160">AB711&amp;"-"&amp;AC711</f>
        <v>J3-D46</v>
      </c>
      <c r="AE711" t="str">
        <f t="shared" ref="AE711:AE774" si="161">VLOOKUP(AD711,A:G,7,0)</f>
        <v>B2B_B7_N</v>
      </c>
      <c r="AF711" t="str">
        <f t="shared" ref="AF711:AF774" si="162">IF(
IF(
IFERROR(VLOOKUP(AE711,$AM$6:$AM$50,1,),1)=1,1,0),
IFERROR(VLOOKUP($F$2&amp;"-"&amp;AE711,C:G,4,0),
"--"),"---")</f>
        <v>CF38</v>
      </c>
      <c r="AG711">
        <f t="shared" ref="AG711:AG774" si="163">IF(AF711&lt;&gt;"---",VLOOKUP(AE711,L:N,3,0),"---")</f>
        <v>12.010999999999999</v>
      </c>
      <c r="AH711" t="str">
        <f>IF(IFERROR(IF(IF(AF711="--",INDEX(D:D,MATCH(AE711,INDEX(B:B,MATCH(AE711,B:B,)+1):B11225,)+MATCH(AE711,B:B,)))=D711,VLOOKUP(AE711,B:D,3,0),IF(AF711="--",INDEX(D:D,MATCH(AE711,INDEX(B:B,MATCH(AE711,B:B,)+1):B11225,)+MATCH(AE711,B:B,)),"---")),"---")=AD711,"---",IFERROR(IF(IF(AF711="--",INDEX(D:D,MATCH(AE711,INDEX(B:B,MATCH(AE711,B:B,)+1):B11225,)+MATCH(AE711,B:B,)))=AD711,VLOOKUP(AE711,B:D,3,0),IF(AF711="--",INDEX(D:D,MATCH(AE711,INDEX(B:B,MATCH(AE711,B:B,)+1):B11225,)+MATCH(AE711,B:B,)),"---")),"---"))</f>
        <v>---</v>
      </c>
      <c r="AI711" t="str">
        <f t="shared" ref="AI711:AI774" si="164">IFERROR(IF(IF(COUNTIF($AO$6:$AQ$150,AE711)&gt;0,"---","--")="---",VLOOKUP(AE711,$AO$6:$AQ$150,2,0),"--"),"---")</f>
        <v>--</v>
      </c>
      <c r="AJ711" t="str">
        <f t="shared" ref="AJ711:AJ774" si="165">IF(IF(COUNTIF($AO$6:$AQ$150,AE711)&gt;0,"---","--")="---",VLOOKUP(AE711,$AO$6:$AQ$150,3,0),AE711)</f>
        <v>B2B_B7_N</v>
      </c>
      <c r="AK711">
        <f t="shared" ref="AK711:AK774" si="166">COUNTIF(B:B,AE711)</f>
        <v>2</v>
      </c>
      <c r="AL711" t="str">
        <f t="shared" ref="AL711:AL774" si="167">IF(
IF(
IFERROR(VLOOKUP(AJ711,$AM$6:$AM$50,1,),1)=1,1,0),
IFERROR(VLOOKUP($F$2&amp;"-"&amp;AJ711,C:G,4,0),
"--"),"---")</f>
        <v>CF38</v>
      </c>
      <c r="AT711" t="str">
        <f t="shared" si="158"/>
        <v>GND</v>
      </c>
      <c r="AU711" t="str">
        <f t="shared" si="159"/>
        <v>--</v>
      </c>
    </row>
    <row r="712" spans="1:47" x14ac:dyDescent="0.25">
      <c r="A712" t="str">
        <f t="shared" si="154"/>
        <v>J3-D48</v>
      </c>
      <c r="B712" t="str">
        <f t="shared" si="155"/>
        <v>B2B_T6_P</v>
      </c>
      <c r="C712" t="str">
        <f t="shared" si="156"/>
        <v>J3-B2B_T6_P</v>
      </c>
      <c r="D712" t="str">
        <f t="shared" si="157"/>
        <v>J3-D48</v>
      </c>
      <c r="E712" t="s">
        <v>411</v>
      </c>
      <c r="F712" t="s">
        <v>397</v>
      </c>
      <c r="G712" t="s">
        <v>615</v>
      </c>
      <c r="L712" t="s">
        <v>1204</v>
      </c>
      <c r="M712" t="s">
        <v>428</v>
      </c>
      <c r="N712">
        <v>1.0264</v>
      </c>
      <c r="AB712" t="str">
        <f>B2B!D709</f>
        <v>J3</v>
      </c>
      <c r="AC712" t="str">
        <f>B2B!E709</f>
        <v>D47</v>
      </c>
      <c r="AD712" t="str">
        <f t="shared" si="160"/>
        <v>J3-D47</v>
      </c>
      <c r="AE712" t="str">
        <f t="shared" si="161"/>
        <v>GND</v>
      </c>
      <c r="AF712" t="str">
        <f t="shared" si="162"/>
        <v>---</v>
      </c>
      <c r="AG712" t="str">
        <f t="shared" si="163"/>
        <v>---</v>
      </c>
      <c r="AH712" t="str">
        <f>IF(IFERROR(IF(IF(AF712="--",INDEX(D:D,MATCH(AE712,INDEX(B:B,MATCH(AE712,B:B,)+1):B11226,)+MATCH(AE712,B:B,)))=D712,VLOOKUP(AE712,B:D,3,0),IF(AF712="--",INDEX(D:D,MATCH(AE712,INDEX(B:B,MATCH(AE712,B:B,)+1):B11226,)+MATCH(AE712,B:B,)),"---")),"---")=AD712,"---",IFERROR(IF(IF(AF712="--",INDEX(D:D,MATCH(AE712,INDEX(B:B,MATCH(AE712,B:B,)+1):B11226,)+MATCH(AE712,B:B,)))=AD712,VLOOKUP(AE712,B:D,3,0),IF(AF712="--",INDEX(D:D,MATCH(AE712,INDEX(B:B,MATCH(AE712,B:B,)+1):B11226,)+MATCH(AE712,B:B,)),"---")),"---"))</f>
        <v>---</v>
      </c>
      <c r="AI712" t="str">
        <f t="shared" si="164"/>
        <v>--</v>
      </c>
      <c r="AJ712" t="str">
        <f t="shared" si="165"/>
        <v>GND</v>
      </c>
      <c r="AK712">
        <f t="shared" si="166"/>
        <v>1320</v>
      </c>
      <c r="AL712" t="str">
        <f t="shared" si="167"/>
        <v>---</v>
      </c>
      <c r="AT712" t="str">
        <f t="shared" si="158"/>
        <v>B2B_T6_P</v>
      </c>
      <c r="AU712" t="str">
        <f t="shared" si="159"/>
        <v>--</v>
      </c>
    </row>
    <row r="713" spans="1:47" x14ac:dyDescent="0.25">
      <c r="A713" t="str">
        <f t="shared" si="154"/>
        <v>J3-D49</v>
      </c>
      <c r="B713" t="str">
        <f t="shared" si="155"/>
        <v>B2B_T6_N</v>
      </c>
      <c r="C713" t="str">
        <f t="shared" si="156"/>
        <v>J3-B2B_T6_N</v>
      </c>
      <c r="D713" t="str">
        <f t="shared" si="157"/>
        <v>J3-D49</v>
      </c>
      <c r="E713" t="s">
        <v>411</v>
      </c>
      <c r="F713" t="s">
        <v>398</v>
      </c>
      <c r="G713" t="s">
        <v>613</v>
      </c>
      <c r="L713" t="s">
        <v>1205</v>
      </c>
      <c r="M713" t="s">
        <v>428</v>
      </c>
      <c r="N713">
        <v>3.5072000000000001</v>
      </c>
      <c r="AB713" t="str">
        <f>B2B!D710</f>
        <v>J3</v>
      </c>
      <c r="AC713" t="str">
        <f>B2B!E710</f>
        <v>D48</v>
      </c>
      <c r="AD713" t="str">
        <f t="shared" si="160"/>
        <v>J3-D48</v>
      </c>
      <c r="AE713" t="str">
        <f t="shared" si="161"/>
        <v>B2B_T6_P</v>
      </c>
      <c r="AF713" t="str">
        <f t="shared" si="162"/>
        <v>CH31</v>
      </c>
      <c r="AG713">
        <f t="shared" si="163"/>
        <v>12.5709</v>
      </c>
      <c r="AH713" t="str">
        <f>IF(IFERROR(IF(IF(AF713="--",INDEX(D:D,MATCH(AE713,INDEX(B:B,MATCH(AE713,B:B,)+1):B11227,)+MATCH(AE713,B:B,)))=D713,VLOOKUP(AE713,B:D,3,0),IF(AF713="--",INDEX(D:D,MATCH(AE713,INDEX(B:B,MATCH(AE713,B:B,)+1):B11227,)+MATCH(AE713,B:B,)),"---")),"---")=AD713,"---",IFERROR(IF(IF(AF713="--",INDEX(D:D,MATCH(AE713,INDEX(B:B,MATCH(AE713,B:B,)+1):B11227,)+MATCH(AE713,B:B,)))=AD713,VLOOKUP(AE713,B:D,3,0),IF(AF713="--",INDEX(D:D,MATCH(AE713,INDEX(B:B,MATCH(AE713,B:B,)+1):B11227,)+MATCH(AE713,B:B,)),"---")),"---"))</f>
        <v>---</v>
      </c>
      <c r="AI713" t="str">
        <f t="shared" si="164"/>
        <v>--</v>
      </c>
      <c r="AJ713" t="str">
        <f t="shared" si="165"/>
        <v>B2B_T6_P</v>
      </c>
      <c r="AK713">
        <f t="shared" si="166"/>
        <v>2</v>
      </c>
      <c r="AL713" t="str">
        <f t="shared" si="167"/>
        <v>CH31</v>
      </c>
      <c r="AT713" t="str">
        <f t="shared" si="158"/>
        <v>B2B_T6_N</v>
      </c>
      <c r="AU713" t="str">
        <f t="shared" si="159"/>
        <v>--</v>
      </c>
    </row>
    <row r="714" spans="1:47" x14ac:dyDescent="0.25">
      <c r="A714" t="str">
        <f t="shared" si="154"/>
        <v>J3-D50</v>
      </c>
      <c r="B714" t="str">
        <f t="shared" si="155"/>
        <v>B2B_T5_P</v>
      </c>
      <c r="C714" t="str">
        <f t="shared" si="156"/>
        <v>J3-B2B_T5_P</v>
      </c>
      <c r="D714" t="str">
        <f t="shared" si="157"/>
        <v>J3-D50</v>
      </c>
      <c r="E714" t="s">
        <v>411</v>
      </c>
      <c r="F714" t="s">
        <v>399</v>
      </c>
      <c r="G714" t="s">
        <v>611</v>
      </c>
      <c r="L714" t="s">
        <v>1206</v>
      </c>
      <c r="M714" t="s">
        <v>428</v>
      </c>
      <c r="N714">
        <v>3.0381</v>
      </c>
      <c r="AB714" t="str">
        <f>B2B!D711</f>
        <v>J3</v>
      </c>
      <c r="AC714" t="str">
        <f>B2B!E711</f>
        <v>D49</v>
      </c>
      <c r="AD714" t="str">
        <f t="shared" si="160"/>
        <v>J3-D49</v>
      </c>
      <c r="AE714" t="str">
        <f t="shared" si="161"/>
        <v>B2B_T6_N</v>
      </c>
      <c r="AF714" t="str">
        <f t="shared" si="162"/>
        <v>CF31</v>
      </c>
      <c r="AG714">
        <f t="shared" si="163"/>
        <v>12.7597</v>
      </c>
      <c r="AH714" t="str">
        <f>IF(IFERROR(IF(IF(AF714="--",INDEX(D:D,MATCH(AE714,INDEX(B:B,MATCH(AE714,B:B,)+1):B11228,)+MATCH(AE714,B:B,)))=D714,VLOOKUP(AE714,B:D,3,0),IF(AF714="--",INDEX(D:D,MATCH(AE714,INDEX(B:B,MATCH(AE714,B:B,)+1):B11228,)+MATCH(AE714,B:B,)),"---")),"---")=AD714,"---",IFERROR(IF(IF(AF714="--",INDEX(D:D,MATCH(AE714,INDEX(B:B,MATCH(AE714,B:B,)+1):B11228,)+MATCH(AE714,B:B,)))=AD714,VLOOKUP(AE714,B:D,3,0),IF(AF714="--",INDEX(D:D,MATCH(AE714,INDEX(B:B,MATCH(AE714,B:B,)+1):B11228,)+MATCH(AE714,B:B,)),"---")),"---"))</f>
        <v>---</v>
      </c>
      <c r="AI714" t="str">
        <f t="shared" si="164"/>
        <v>--</v>
      </c>
      <c r="AJ714" t="str">
        <f t="shared" si="165"/>
        <v>B2B_T6_N</v>
      </c>
      <c r="AK714">
        <f t="shared" si="166"/>
        <v>2</v>
      </c>
      <c r="AL714" t="str">
        <f t="shared" si="167"/>
        <v>CF31</v>
      </c>
      <c r="AT714" t="str">
        <f t="shared" si="158"/>
        <v>B2B_T5_P</v>
      </c>
      <c r="AU714" t="str">
        <f t="shared" si="159"/>
        <v>--</v>
      </c>
    </row>
    <row r="715" spans="1:47" x14ac:dyDescent="0.25">
      <c r="A715" t="str">
        <f t="shared" si="154"/>
        <v>J3-D51</v>
      </c>
      <c r="B715" t="str">
        <f t="shared" si="155"/>
        <v>B2B_T5_N</v>
      </c>
      <c r="C715" t="str">
        <f t="shared" si="156"/>
        <v>J3-B2B_T5_N</v>
      </c>
      <c r="D715" t="str">
        <f t="shared" si="157"/>
        <v>J3-D51</v>
      </c>
      <c r="E715" t="s">
        <v>411</v>
      </c>
      <c r="F715" t="s">
        <v>400</v>
      </c>
      <c r="G715" t="s">
        <v>609</v>
      </c>
      <c r="L715" t="s">
        <v>1207</v>
      </c>
      <c r="M715" t="s">
        <v>428</v>
      </c>
      <c r="N715">
        <v>3.1804000000000001</v>
      </c>
      <c r="AB715" t="str">
        <f>B2B!D712</f>
        <v>J3</v>
      </c>
      <c r="AC715" t="str">
        <f>B2B!E712</f>
        <v>D50</v>
      </c>
      <c r="AD715" t="str">
        <f t="shared" si="160"/>
        <v>J3-D50</v>
      </c>
      <c r="AE715" t="str">
        <f t="shared" si="161"/>
        <v>B2B_T5_P</v>
      </c>
      <c r="AF715" t="str">
        <f t="shared" si="162"/>
        <v>CA31</v>
      </c>
      <c r="AG715">
        <f t="shared" si="163"/>
        <v>15.1555</v>
      </c>
      <c r="AH715" t="str">
        <f>IF(IFERROR(IF(IF(AF715="--",INDEX(D:D,MATCH(AE715,INDEX(B:B,MATCH(AE715,B:B,)+1):B11229,)+MATCH(AE715,B:B,)))=D715,VLOOKUP(AE715,B:D,3,0),IF(AF715="--",INDEX(D:D,MATCH(AE715,INDEX(B:B,MATCH(AE715,B:B,)+1):B11229,)+MATCH(AE715,B:B,)),"---")),"---")=AD715,"---",IFERROR(IF(IF(AF715="--",INDEX(D:D,MATCH(AE715,INDEX(B:B,MATCH(AE715,B:B,)+1):B11229,)+MATCH(AE715,B:B,)))=AD715,VLOOKUP(AE715,B:D,3,0),IF(AF715="--",INDEX(D:D,MATCH(AE715,INDEX(B:B,MATCH(AE715,B:B,)+1):B11229,)+MATCH(AE715,B:B,)),"---")),"---"))</f>
        <v>---</v>
      </c>
      <c r="AI715" t="str">
        <f t="shared" si="164"/>
        <v>--</v>
      </c>
      <c r="AJ715" t="str">
        <f t="shared" si="165"/>
        <v>B2B_T5_P</v>
      </c>
      <c r="AK715">
        <f t="shared" si="166"/>
        <v>2</v>
      </c>
      <c r="AL715" t="str">
        <f t="shared" si="167"/>
        <v>CA31</v>
      </c>
      <c r="AT715" t="str">
        <f t="shared" si="158"/>
        <v>B2B_T5_N</v>
      </c>
      <c r="AU715" t="str">
        <f t="shared" si="159"/>
        <v>--</v>
      </c>
    </row>
    <row r="716" spans="1:47" x14ac:dyDescent="0.25">
      <c r="A716" t="str">
        <f t="shared" si="154"/>
        <v>J3-D52</v>
      </c>
      <c r="B716" t="str">
        <f t="shared" si="155"/>
        <v>B2B_T4_P</v>
      </c>
      <c r="C716" t="str">
        <f t="shared" si="156"/>
        <v>J3-B2B_T4_P</v>
      </c>
      <c r="D716" t="str">
        <f t="shared" si="157"/>
        <v>J3-D52</v>
      </c>
      <c r="E716" t="s">
        <v>411</v>
      </c>
      <c r="F716" t="s">
        <v>401</v>
      </c>
      <c r="G716" t="s">
        <v>607</v>
      </c>
      <c r="L716" t="s">
        <v>1208</v>
      </c>
      <c r="M716" t="s">
        <v>428</v>
      </c>
      <c r="N716">
        <v>2.0695000000000001</v>
      </c>
      <c r="AB716" t="str">
        <f>B2B!D713</f>
        <v>J3</v>
      </c>
      <c r="AC716" t="str">
        <f>B2B!E713</f>
        <v>D51</v>
      </c>
      <c r="AD716" t="str">
        <f t="shared" si="160"/>
        <v>J3-D51</v>
      </c>
      <c r="AE716" t="str">
        <f t="shared" si="161"/>
        <v>B2B_T5_N</v>
      </c>
      <c r="AF716" t="str">
        <f t="shared" si="162"/>
        <v>CC31</v>
      </c>
      <c r="AG716">
        <f t="shared" si="163"/>
        <v>15.1511</v>
      </c>
      <c r="AH716" t="str">
        <f>IF(IFERROR(IF(IF(AF716="--",INDEX(D:D,MATCH(AE716,INDEX(B:B,MATCH(AE716,B:B,)+1):B11230,)+MATCH(AE716,B:B,)))=D716,VLOOKUP(AE716,B:D,3,0),IF(AF716="--",INDEX(D:D,MATCH(AE716,INDEX(B:B,MATCH(AE716,B:B,)+1):B11230,)+MATCH(AE716,B:B,)),"---")),"---")=AD716,"---",IFERROR(IF(IF(AF716="--",INDEX(D:D,MATCH(AE716,INDEX(B:B,MATCH(AE716,B:B,)+1):B11230,)+MATCH(AE716,B:B,)))=AD716,VLOOKUP(AE716,B:D,3,0),IF(AF716="--",INDEX(D:D,MATCH(AE716,INDEX(B:B,MATCH(AE716,B:B,)+1):B11230,)+MATCH(AE716,B:B,)),"---")),"---"))</f>
        <v>---</v>
      </c>
      <c r="AI716" t="str">
        <f t="shared" si="164"/>
        <v>--</v>
      </c>
      <c r="AJ716" t="str">
        <f t="shared" si="165"/>
        <v>B2B_T5_N</v>
      </c>
      <c r="AK716">
        <f t="shared" si="166"/>
        <v>2</v>
      </c>
      <c r="AL716" t="str">
        <f t="shared" si="167"/>
        <v>CC31</v>
      </c>
      <c r="AT716" t="str">
        <f t="shared" si="158"/>
        <v>B2B_T4_P</v>
      </c>
      <c r="AU716" t="str">
        <f t="shared" si="159"/>
        <v>--</v>
      </c>
    </row>
    <row r="717" spans="1:47" x14ac:dyDescent="0.25">
      <c r="A717" t="str">
        <f t="shared" si="154"/>
        <v>J3-D53</v>
      </c>
      <c r="B717" t="str">
        <f t="shared" si="155"/>
        <v>B2B_T4_N</v>
      </c>
      <c r="C717" t="str">
        <f t="shared" si="156"/>
        <v>J3-B2B_T4_N</v>
      </c>
      <c r="D717" t="str">
        <f t="shared" si="157"/>
        <v>J3-D53</v>
      </c>
      <c r="E717" t="s">
        <v>411</v>
      </c>
      <c r="F717" t="s">
        <v>402</v>
      </c>
      <c r="G717" t="s">
        <v>605</v>
      </c>
      <c r="L717" t="s">
        <v>1209</v>
      </c>
      <c r="M717" t="s">
        <v>428</v>
      </c>
      <c r="N717">
        <v>3.6589999999999998</v>
      </c>
      <c r="AB717" t="str">
        <f>B2B!D714</f>
        <v>J3</v>
      </c>
      <c r="AC717" t="str">
        <f>B2B!E714</f>
        <v>D52</v>
      </c>
      <c r="AD717" t="str">
        <f t="shared" si="160"/>
        <v>J3-D52</v>
      </c>
      <c r="AE717" t="str">
        <f t="shared" si="161"/>
        <v>B2B_T4_P</v>
      </c>
      <c r="AF717" t="str">
        <f t="shared" si="162"/>
        <v>CF28</v>
      </c>
      <c r="AG717">
        <f t="shared" si="163"/>
        <v>13.860200000000001</v>
      </c>
      <c r="AH717" t="str">
        <f>IF(IFERROR(IF(IF(AF717="--",INDEX(D:D,MATCH(AE717,INDEX(B:B,MATCH(AE717,B:B,)+1):B11231,)+MATCH(AE717,B:B,)))=D717,VLOOKUP(AE717,B:D,3,0),IF(AF717="--",INDEX(D:D,MATCH(AE717,INDEX(B:B,MATCH(AE717,B:B,)+1):B11231,)+MATCH(AE717,B:B,)),"---")),"---")=AD717,"---",IFERROR(IF(IF(AF717="--",INDEX(D:D,MATCH(AE717,INDEX(B:B,MATCH(AE717,B:B,)+1):B11231,)+MATCH(AE717,B:B,)))=AD717,VLOOKUP(AE717,B:D,3,0),IF(AF717="--",INDEX(D:D,MATCH(AE717,INDEX(B:B,MATCH(AE717,B:B,)+1):B11231,)+MATCH(AE717,B:B,)),"---")),"---"))</f>
        <v>---</v>
      </c>
      <c r="AI717" t="str">
        <f t="shared" si="164"/>
        <v>--</v>
      </c>
      <c r="AJ717" t="str">
        <f t="shared" si="165"/>
        <v>B2B_T4_P</v>
      </c>
      <c r="AK717">
        <f t="shared" si="166"/>
        <v>2</v>
      </c>
      <c r="AL717" t="str">
        <f t="shared" si="167"/>
        <v>CF28</v>
      </c>
      <c r="AT717" t="str">
        <f t="shared" si="158"/>
        <v>B2B_T4_N</v>
      </c>
      <c r="AU717" t="str">
        <f t="shared" si="159"/>
        <v>--</v>
      </c>
    </row>
    <row r="718" spans="1:47" x14ac:dyDescent="0.25">
      <c r="A718" t="str">
        <f t="shared" si="154"/>
        <v>J3-D54</v>
      </c>
      <c r="B718" t="str">
        <f t="shared" si="155"/>
        <v>GND</v>
      </c>
      <c r="C718" t="str">
        <f t="shared" si="156"/>
        <v>J3-GND</v>
      </c>
      <c r="D718" t="str">
        <f t="shared" si="157"/>
        <v>J3-D54</v>
      </c>
      <c r="E718" t="s">
        <v>411</v>
      </c>
      <c r="F718" t="s">
        <v>403</v>
      </c>
      <c r="G718" t="s">
        <v>433</v>
      </c>
      <c r="L718" t="s">
        <v>1210</v>
      </c>
      <c r="M718" t="s">
        <v>428</v>
      </c>
      <c r="N718">
        <v>1.0470999999999999</v>
      </c>
      <c r="AB718" t="str">
        <f>B2B!D715</f>
        <v>J3</v>
      </c>
      <c r="AC718" t="str">
        <f>B2B!E715</f>
        <v>D53</v>
      </c>
      <c r="AD718" t="str">
        <f t="shared" si="160"/>
        <v>J3-D53</v>
      </c>
      <c r="AE718" t="str">
        <f t="shared" si="161"/>
        <v>B2B_T4_N</v>
      </c>
      <c r="AF718" t="str">
        <f t="shared" si="162"/>
        <v>CC28</v>
      </c>
      <c r="AG718">
        <f t="shared" si="163"/>
        <v>14.0472</v>
      </c>
      <c r="AH718" t="str">
        <f>IF(IFERROR(IF(IF(AF718="--",INDEX(D:D,MATCH(AE718,INDEX(B:B,MATCH(AE718,B:B,)+1):B11232,)+MATCH(AE718,B:B,)))=D718,VLOOKUP(AE718,B:D,3,0),IF(AF718="--",INDEX(D:D,MATCH(AE718,INDEX(B:B,MATCH(AE718,B:B,)+1):B11232,)+MATCH(AE718,B:B,)),"---")),"---")=AD718,"---",IFERROR(IF(IF(AF718="--",INDEX(D:D,MATCH(AE718,INDEX(B:B,MATCH(AE718,B:B,)+1):B11232,)+MATCH(AE718,B:B,)))=AD718,VLOOKUP(AE718,B:D,3,0),IF(AF718="--",INDEX(D:D,MATCH(AE718,INDEX(B:B,MATCH(AE718,B:B,)+1):B11232,)+MATCH(AE718,B:B,)),"---")),"---"))</f>
        <v>---</v>
      </c>
      <c r="AI718" t="str">
        <f t="shared" si="164"/>
        <v>--</v>
      </c>
      <c r="AJ718" t="str">
        <f t="shared" si="165"/>
        <v>B2B_T4_N</v>
      </c>
      <c r="AK718">
        <f t="shared" si="166"/>
        <v>2</v>
      </c>
      <c r="AL718" t="str">
        <f t="shared" si="167"/>
        <v>CC28</v>
      </c>
      <c r="AT718" t="str">
        <f t="shared" si="158"/>
        <v>GND</v>
      </c>
      <c r="AU718" t="str">
        <f t="shared" si="159"/>
        <v>--</v>
      </c>
    </row>
    <row r="719" spans="1:47" x14ac:dyDescent="0.25">
      <c r="A719" t="str">
        <f t="shared" si="154"/>
        <v>J3-D55</v>
      </c>
      <c r="B719" t="str">
        <f t="shared" si="155"/>
        <v>B2B_T3_P</v>
      </c>
      <c r="C719" t="str">
        <f t="shared" si="156"/>
        <v>J3-B2B_T3_P</v>
      </c>
      <c r="D719" t="str">
        <f t="shared" si="157"/>
        <v>J3-D55</v>
      </c>
      <c r="E719" t="s">
        <v>411</v>
      </c>
      <c r="F719" t="s">
        <v>404</v>
      </c>
      <c r="G719" t="s">
        <v>603</v>
      </c>
      <c r="L719" t="s">
        <v>1211</v>
      </c>
      <c r="M719" t="s">
        <v>428</v>
      </c>
      <c r="N719">
        <v>1.4749000000000001</v>
      </c>
      <c r="AB719" t="str">
        <f>B2B!D716</f>
        <v>J3</v>
      </c>
      <c r="AC719" t="str">
        <f>B2B!E716</f>
        <v>D54</v>
      </c>
      <c r="AD719" t="str">
        <f t="shared" si="160"/>
        <v>J3-D54</v>
      </c>
      <c r="AE719" t="str">
        <f t="shared" si="161"/>
        <v>GND</v>
      </c>
      <c r="AF719" t="str">
        <f t="shared" si="162"/>
        <v>---</v>
      </c>
      <c r="AG719" t="str">
        <f t="shared" si="163"/>
        <v>---</v>
      </c>
      <c r="AH719" t="str">
        <f>IF(IFERROR(IF(IF(AF719="--",INDEX(D:D,MATCH(AE719,INDEX(B:B,MATCH(AE719,B:B,)+1):B11233,)+MATCH(AE719,B:B,)))=D719,VLOOKUP(AE719,B:D,3,0),IF(AF719="--",INDEX(D:D,MATCH(AE719,INDEX(B:B,MATCH(AE719,B:B,)+1):B11233,)+MATCH(AE719,B:B,)),"---")),"---")=AD719,"---",IFERROR(IF(IF(AF719="--",INDEX(D:D,MATCH(AE719,INDEX(B:B,MATCH(AE719,B:B,)+1):B11233,)+MATCH(AE719,B:B,)))=AD719,VLOOKUP(AE719,B:D,3,0),IF(AF719="--",INDEX(D:D,MATCH(AE719,INDEX(B:B,MATCH(AE719,B:B,)+1):B11233,)+MATCH(AE719,B:B,)),"---")),"---"))</f>
        <v>---</v>
      </c>
      <c r="AI719" t="str">
        <f t="shared" si="164"/>
        <v>--</v>
      </c>
      <c r="AJ719" t="str">
        <f t="shared" si="165"/>
        <v>GND</v>
      </c>
      <c r="AK719">
        <f t="shared" si="166"/>
        <v>1320</v>
      </c>
      <c r="AL719" t="str">
        <f t="shared" si="167"/>
        <v>---</v>
      </c>
      <c r="AT719" t="str">
        <f t="shared" si="158"/>
        <v>B2B_T3_P</v>
      </c>
      <c r="AU719" t="str">
        <f t="shared" si="159"/>
        <v>--</v>
      </c>
    </row>
    <row r="720" spans="1:47" x14ac:dyDescent="0.25">
      <c r="A720" t="str">
        <f t="shared" si="154"/>
        <v>J3-D56</v>
      </c>
      <c r="B720" t="str">
        <f t="shared" si="155"/>
        <v>B2B_T3_N</v>
      </c>
      <c r="C720" t="str">
        <f t="shared" si="156"/>
        <v>J3-B2B_T3_N</v>
      </c>
      <c r="D720" t="str">
        <f t="shared" si="157"/>
        <v>J3-D56</v>
      </c>
      <c r="E720" t="s">
        <v>411</v>
      </c>
      <c r="F720" t="s">
        <v>405</v>
      </c>
      <c r="G720" t="s">
        <v>602</v>
      </c>
      <c r="L720" t="s">
        <v>1212</v>
      </c>
      <c r="M720" t="s">
        <v>428</v>
      </c>
      <c r="N720">
        <v>181.47319999999999</v>
      </c>
      <c r="AB720" t="str">
        <f>B2B!D717</f>
        <v>J3</v>
      </c>
      <c r="AC720" t="str">
        <f>B2B!E717</f>
        <v>D55</v>
      </c>
      <c r="AD720" t="str">
        <f t="shared" si="160"/>
        <v>J3-D55</v>
      </c>
      <c r="AE720" t="str">
        <f t="shared" si="161"/>
        <v>B2B_T3_P</v>
      </c>
      <c r="AF720" t="str">
        <f t="shared" si="162"/>
        <v>CC22</v>
      </c>
      <c r="AG720">
        <f t="shared" si="163"/>
        <v>14.632300000000001</v>
      </c>
      <c r="AH720" t="str">
        <f>IF(IFERROR(IF(IF(AF720="--",INDEX(D:D,MATCH(AE720,INDEX(B:B,MATCH(AE720,B:B,)+1):B11234,)+MATCH(AE720,B:B,)))=D720,VLOOKUP(AE720,B:D,3,0),IF(AF720="--",INDEX(D:D,MATCH(AE720,INDEX(B:B,MATCH(AE720,B:B,)+1):B11234,)+MATCH(AE720,B:B,)),"---")),"---")=AD720,"---",IFERROR(IF(IF(AF720="--",INDEX(D:D,MATCH(AE720,INDEX(B:B,MATCH(AE720,B:B,)+1):B11234,)+MATCH(AE720,B:B,)))=AD720,VLOOKUP(AE720,B:D,3,0),IF(AF720="--",INDEX(D:D,MATCH(AE720,INDEX(B:B,MATCH(AE720,B:B,)+1):B11234,)+MATCH(AE720,B:B,)),"---")),"---"))</f>
        <v>---</v>
      </c>
      <c r="AI720" t="str">
        <f t="shared" si="164"/>
        <v>--</v>
      </c>
      <c r="AJ720" t="str">
        <f t="shared" si="165"/>
        <v>B2B_T3_P</v>
      </c>
      <c r="AK720">
        <f t="shared" si="166"/>
        <v>2</v>
      </c>
      <c r="AL720" t="str">
        <f t="shared" si="167"/>
        <v>CC22</v>
      </c>
      <c r="AT720" t="str">
        <f t="shared" si="158"/>
        <v>B2B_T3_N</v>
      </c>
      <c r="AU720" t="str">
        <f t="shared" si="159"/>
        <v>--</v>
      </c>
    </row>
    <row r="721" spans="1:47" x14ac:dyDescent="0.25">
      <c r="A721" t="str">
        <f t="shared" si="154"/>
        <v>J3-D57</v>
      </c>
      <c r="B721" t="str">
        <f t="shared" si="155"/>
        <v>B2B_T2_P</v>
      </c>
      <c r="C721" t="str">
        <f t="shared" si="156"/>
        <v>J3-B2B_T2_P</v>
      </c>
      <c r="D721" t="str">
        <f t="shared" si="157"/>
        <v>J3-D57</v>
      </c>
      <c r="E721" t="s">
        <v>411</v>
      </c>
      <c r="F721" t="s">
        <v>406</v>
      </c>
      <c r="G721" t="s">
        <v>600</v>
      </c>
      <c r="L721" t="s">
        <v>1213</v>
      </c>
      <c r="M721" t="s">
        <v>428</v>
      </c>
      <c r="N721">
        <v>119.2646</v>
      </c>
      <c r="AB721" t="str">
        <f>B2B!D718</f>
        <v>J3</v>
      </c>
      <c r="AC721" t="str">
        <f>B2B!E718</f>
        <v>D56</v>
      </c>
      <c r="AD721" t="str">
        <f t="shared" si="160"/>
        <v>J3-D56</v>
      </c>
      <c r="AE721" t="str">
        <f t="shared" si="161"/>
        <v>B2B_T3_N</v>
      </c>
      <c r="AF721" t="str">
        <f t="shared" si="162"/>
        <v>CA22</v>
      </c>
      <c r="AG721">
        <f t="shared" si="163"/>
        <v>14.7867</v>
      </c>
      <c r="AH721" t="str">
        <f>IF(IFERROR(IF(IF(AF721="--",INDEX(D:D,MATCH(AE721,INDEX(B:B,MATCH(AE721,B:B,)+1):B11235,)+MATCH(AE721,B:B,)))=D721,VLOOKUP(AE721,B:D,3,0),IF(AF721="--",INDEX(D:D,MATCH(AE721,INDEX(B:B,MATCH(AE721,B:B,)+1):B11235,)+MATCH(AE721,B:B,)),"---")),"---")=AD721,"---",IFERROR(IF(IF(AF721="--",INDEX(D:D,MATCH(AE721,INDEX(B:B,MATCH(AE721,B:B,)+1):B11235,)+MATCH(AE721,B:B,)))=AD721,VLOOKUP(AE721,B:D,3,0),IF(AF721="--",INDEX(D:D,MATCH(AE721,INDEX(B:B,MATCH(AE721,B:B,)+1):B11235,)+MATCH(AE721,B:B,)),"---")),"---"))</f>
        <v>---</v>
      </c>
      <c r="AI721" t="str">
        <f t="shared" si="164"/>
        <v>--</v>
      </c>
      <c r="AJ721" t="str">
        <f t="shared" si="165"/>
        <v>B2B_T3_N</v>
      </c>
      <c r="AK721">
        <f t="shared" si="166"/>
        <v>2</v>
      </c>
      <c r="AL721" t="str">
        <f t="shared" si="167"/>
        <v>CA22</v>
      </c>
      <c r="AT721" t="str">
        <f t="shared" si="158"/>
        <v>B2B_T2_P</v>
      </c>
      <c r="AU721" t="str">
        <f t="shared" si="159"/>
        <v>--</v>
      </c>
    </row>
    <row r="722" spans="1:47" x14ac:dyDescent="0.25">
      <c r="A722" t="str">
        <f t="shared" si="154"/>
        <v>J3-D58</v>
      </c>
      <c r="B722" t="str">
        <f t="shared" si="155"/>
        <v>B2B_T2_N</v>
      </c>
      <c r="C722" t="str">
        <f t="shared" si="156"/>
        <v>J3-B2B_T2_N</v>
      </c>
      <c r="D722" t="str">
        <f t="shared" si="157"/>
        <v>J3-D58</v>
      </c>
      <c r="E722" t="s">
        <v>411</v>
      </c>
      <c r="F722" t="s">
        <v>407</v>
      </c>
      <c r="G722" t="s">
        <v>598</v>
      </c>
      <c r="L722" t="s">
        <v>1095</v>
      </c>
      <c r="M722" t="s">
        <v>428</v>
      </c>
      <c r="N722">
        <v>155.12710000000001</v>
      </c>
      <c r="AB722" t="str">
        <f>B2B!D719</f>
        <v>J3</v>
      </c>
      <c r="AC722" t="str">
        <f>B2B!E719</f>
        <v>D57</v>
      </c>
      <c r="AD722" t="str">
        <f t="shared" si="160"/>
        <v>J3-D57</v>
      </c>
      <c r="AE722" t="str">
        <f t="shared" si="161"/>
        <v>B2B_T2_P</v>
      </c>
      <c r="AF722" t="str">
        <f t="shared" si="162"/>
        <v>CF22</v>
      </c>
      <c r="AG722">
        <f t="shared" si="163"/>
        <v>14.532500000000001</v>
      </c>
      <c r="AH722" t="str">
        <f>IF(IFERROR(IF(IF(AF722="--",INDEX(D:D,MATCH(AE722,INDEX(B:B,MATCH(AE722,B:B,)+1):B11236,)+MATCH(AE722,B:B,)))=D722,VLOOKUP(AE722,B:D,3,0),IF(AF722="--",INDEX(D:D,MATCH(AE722,INDEX(B:B,MATCH(AE722,B:B,)+1):B11236,)+MATCH(AE722,B:B,)),"---")),"---")=AD722,"---",IFERROR(IF(IF(AF722="--",INDEX(D:D,MATCH(AE722,INDEX(B:B,MATCH(AE722,B:B,)+1):B11236,)+MATCH(AE722,B:B,)))=AD722,VLOOKUP(AE722,B:D,3,0),IF(AF722="--",INDEX(D:D,MATCH(AE722,INDEX(B:B,MATCH(AE722,B:B,)+1):B11236,)+MATCH(AE722,B:B,)),"---")),"---"))</f>
        <v>---</v>
      </c>
      <c r="AI722" t="str">
        <f t="shared" si="164"/>
        <v>--</v>
      </c>
      <c r="AJ722" t="str">
        <f t="shared" si="165"/>
        <v>B2B_T2_P</v>
      </c>
      <c r="AK722">
        <f t="shared" si="166"/>
        <v>2</v>
      </c>
      <c r="AL722" t="str">
        <f t="shared" si="167"/>
        <v>CF22</v>
      </c>
      <c r="AT722" t="str">
        <f t="shared" si="158"/>
        <v>B2B_T2_N</v>
      </c>
      <c r="AU722" t="str">
        <f t="shared" si="159"/>
        <v>--</v>
      </c>
    </row>
    <row r="723" spans="1:47" x14ac:dyDescent="0.25">
      <c r="A723" t="str">
        <f t="shared" si="154"/>
        <v>J3-D59</v>
      </c>
      <c r="B723" t="str">
        <f t="shared" si="155"/>
        <v>B2B_T1_P</v>
      </c>
      <c r="C723" t="str">
        <f t="shared" si="156"/>
        <v>J3-B2B_T1_P</v>
      </c>
      <c r="D723" t="str">
        <f t="shared" si="157"/>
        <v>J3-D59</v>
      </c>
      <c r="E723" t="s">
        <v>411</v>
      </c>
      <c r="F723" t="s">
        <v>408</v>
      </c>
      <c r="G723" t="s">
        <v>579</v>
      </c>
      <c r="L723" t="s">
        <v>1214</v>
      </c>
      <c r="M723" t="s">
        <v>428</v>
      </c>
      <c r="N723">
        <v>2.9940000000000002</v>
      </c>
      <c r="AB723" t="str">
        <f>B2B!D720</f>
        <v>J3</v>
      </c>
      <c r="AC723" t="str">
        <f>B2B!E720</f>
        <v>D58</v>
      </c>
      <c r="AD723" t="str">
        <f t="shared" si="160"/>
        <v>J3-D58</v>
      </c>
      <c r="AE723" t="str">
        <f t="shared" si="161"/>
        <v>B2B_T2_N</v>
      </c>
      <c r="AF723" t="str">
        <f t="shared" si="162"/>
        <v>CH22</v>
      </c>
      <c r="AG723">
        <f t="shared" si="163"/>
        <v>14.5695</v>
      </c>
      <c r="AH723" t="str">
        <f>IF(IFERROR(IF(IF(AF723="--",INDEX(D:D,MATCH(AE723,INDEX(B:B,MATCH(AE723,B:B,)+1):B11237,)+MATCH(AE723,B:B,)))=D723,VLOOKUP(AE723,B:D,3,0),IF(AF723="--",INDEX(D:D,MATCH(AE723,INDEX(B:B,MATCH(AE723,B:B,)+1):B11237,)+MATCH(AE723,B:B,)),"---")),"---")=AD723,"---",IFERROR(IF(IF(AF723="--",INDEX(D:D,MATCH(AE723,INDEX(B:B,MATCH(AE723,B:B,)+1):B11237,)+MATCH(AE723,B:B,)))=AD723,VLOOKUP(AE723,B:D,3,0),IF(AF723="--",INDEX(D:D,MATCH(AE723,INDEX(B:B,MATCH(AE723,B:B,)+1):B11237,)+MATCH(AE723,B:B,)),"---")),"---"))</f>
        <v>---</v>
      </c>
      <c r="AI723" t="str">
        <f t="shared" si="164"/>
        <v>--</v>
      </c>
      <c r="AJ723" t="str">
        <f t="shared" si="165"/>
        <v>B2B_T2_N</v>
      </c>
      <c r="AK723">
        <f t="shared" si="166"/>
        <v>2</v>
      </c>
      <c r="AL723" t="str">
        <f t="shared" si="167"/>
        <v>CH22</v>
      </c>
      <c r="AT723" t="str">
        <f t="shared" si="158"/>
        <v>B2B_T1_P</v>
      </c>
      <c r="AU723" t="str">
        <f t="shared" si="159"/>
        <v>--</v>
      </c>
    </row>
    <row r="724" spans="1:47" x14ac:dyDescent="0.25">
      <c r="A724" t="str">
        <f t="shared" si="154"/>
        <v>J3-D60</v>
      </c>
      <c r="B724" t="str">
        <f t="shared" si="155"/>
        <v>B2B_T1_N</v>
      </c>
      <c r="C724" t="str">
        <f t="shared" si="156"/>
        <v>J3-B2B_T1_N</v>
      </c>
      <c r="D724" t="str">
        <f t="shared" si="157"/>
        <v>J3-D60</v>
      </c>
      <c r="E724" t="s">
        <v>411</v>
      </c>
      <c r="F724" t="s">
        <v>409</v>
      </c>
      <c r="G724" t="s">
        <v>577</v>
      </c>
      <c r="L724" t="s">
        <v>719</v>
      </c>
      <c r="M724" t="s">
        <v>428</v>
      </c>
      <c r="N724">
        <v>21.0366</v>
      </c>
      <c r="AB724" t="str">
        <f>B2B!D721</f>
        <v>J3</v>
      </c>
      <c r="AC724" t="str">
        <f>B2B!E721</f>
        <v>D59</v>
      </c>
      <c r="AD724" t="str">
        <f t="shared" si="160"/>
        <v>J3-D59</v>
      </c>
      <c r="AE724" t="str">
        <f t="shared" si="161"/>
        <v>B2B_T1_P</v>
      </c>
      <c r="AF724" t="str">
        <f t="shared" si="162"/>
        <v>CF19</v>
      </c>
      <c r="AG724">
        <f t="shared" si="163"/>
        <v>15.801299999999999</v>
      </c>
      <c r="AH724" t="str">
        <f>IF(IFERROR(IF(IF(AF724="--",INDEX(D:D,MATCH(AE724,INDEX(B:B,MATCH(AE724,B:B,)+1):B11238,)+MATCH(AE724,B:B,)))=D724,VLOOKUP(AE724,B:D,3,0),IF(AF724="--",INDEX(D:D,MATCH(AE724,INDEX(B:B,MATCH(AE724,B:B,)+1):B11238,)+MATCH(AE724,B:B,)),"---")),"---")=AD724,"---",IFERROR(IF(IF(AF724="--",INDEX(D:D,MATCH(AE724,INDEX(B:B,MATCH(AE724,B:B,)+1):B11238,)+MATCH(AE724,B:B,)))=AD724,VLOOKUP(AE724,B:D,3,0),IF(AF724="--",INDEX(D:D,MATCH(AE724,INDEX(B:B,MATCH(AE724,B:B,)+1):B11238,)+MATCH(AE724,B:B,)),"---")),"---"))</f>
        <v>---</v>
      </c>
      <c r="AI724" t="str">
        <f t="shared" si="164"/>
        <v>--</v>
      </c>
      <c r="AJ724" t="str">
        <f t="shared" si="165"/>
        <v>B2B_T1_P</v>
      </c>
      <c r="AK724">
        <f t="shared" si="166"/>
        <v>2</v>
      </c>
      <c r="AL724" t="str">
        <f t="shared" si="167"/>
        <v>CF19</v>
      </c>
      <c r="AT724" t="str">
        <f t="shared" si="158"/>
        <v>B2B_T1_N</v>
      </c>
      <c r="AU724" t="str">
        <f t="shared" si="159"/>
        <v>--</v>
      </c>
    </row>
    <row r="725" spans="1:47" x14ac:dyDescent="0.25">
      <c r="A725" t="str">
        <f t="shared" si="154"/>
        <v>U1-AW83</v>
      </c>
      <c r="B725" t="str">
        <f t="shared" si="155"/>
        <v>NetC485_1</v>
      </c>
      <c r="C725" t="str">
        <f t="shared" si="156"/>
        <v>U1-NetC485_1</v>
      </c>
      <c r="D725" t="str">
        <f t="shared" si="157"/>
        <v>U1-AW83</v>
      </c>
      <c r="E725" t="s">
        <v>1215</v>
      </c>
      <c r="F725" t="s">
        <v>1216</v>
      </c>
      <c r="G725" t="s">
        <v>1174</v>
      </c>
      <c r="L725" t="s">
        <v>807</v>
      </c>
      <c r="M725" t="s">
        <v>428</v>
      </c>
      <c r="N725">
        <v>17.216000000000001</v>
      </c>
      <c r="AB725" t="str">
        <f>B2B!D722</f>
        <v>J3</v>
      </c>
      <c r="AC725" t="str">
        <f>B2B!E722</f>
        <v>D60</v>
      </c>
      <c r="AD725" t="str">
        <f t="shared" si="160"/>
        <v>J3-D60</v>
      </c>
      <c r="AE725" t="str">
        <f t="shared" si="161"/>
        <v>B2B_T1_N</v>
      </c>
      <c r="AF725" t="str">
        <f t="shared" si="162"/>
        <v>CC19</v>
      </c>
      <c r="AG725">
        <f t="shared" si="163"/>
        <v>15.973699999999999</v>
      </c>
      <c r="AH725" t="str">
        <f>IF(IFERROR(IF(IF(AF725="--",INDEX(D:D,MATCH(AE725,INDEX(B:B,MATCH(AE725,B:B,)+1):B11239,)+MATCH(AE725,B:B,)))=D725,VLOOKUP(AE725,B:D,3,0),IF(AF725="--",INDEX(D:D,MATCH(AE725,INDEX(B:B,MATCH(AE725,B:B,)+1):B11239,)+MATCH(AE725,B:B,)),"---")),"---")=AD725,"---",IFERROR(IF(IF(AF725="--",INDEX(D:D,MATCH(AE725,INDEX(B:B,MATCH(AE725,B:B,)+1):B11239,)+MATCH(AE725,B:B,)))=AD725,VLOOKUP(AE725,B:D,3,0),IF(AF725="--",INDEX(D:D,MATCH(AE725,INDEX(B:B,MATCH(AE725,B:B,)+1):B11239,)+MATCH(AE725,B:B,)),"---")),"---"))</f>
        <v>---</v>
      </c>
      <c r="AI725" t="str">
        <f t="shared" si="164"/>
        <v>--</v>
      </c>
      <c r="AJ725" t="str">
        <f t="shared" si="165"/>
        <v>B2B_T1_N</v>
      </c>
      <c r="AK725">
        <f t="shared" si="166"/>
        <v>2</v>
      </c>
      <c r="AL725" t="str">
        <f t="shared" si="167"/>
        <v>CC19</v>
      </c>
      <c r="AT725" t="str">
        <f t="shared" si="158"/>
        <v>NetC485_1</v>
      </c>
      <c r="AU725" t="str">
        <f t="shared" si="159"/>
        <v>--</v>
      </c>
    </row>
    <row r="726" spans="1:47" x14ac:dyDescent="0.25">
      <c r="A726" t="str">
        <f t="shared" si="154"/>
        <v>U1-AY79</v>
      </c>
      <c r="B726" t="str">
        <f t="shared" si="155"/>
        <v>0.8V</v>
      </c>
      <c r="C726" t="str">
        <f t="shared" si="156"/>
        <v>U1-0.8V</v>
      </c>
      <c r="D726" t="str">
        <f t="shared" si="157"/>
        <v>U1-AY79</v>
      </c>
      <c r="E726" t="s">
        <v>1215</v>
      </c>
      <c r="F726" t="s">
        <v>1217</v>
      </c>
      <c r="G726" t="s">
        <v>427</v>
      </c>
      <c r="L726" t="s">
        <v>805</v>
      </c>
      <c r="M726" t="s">
        <v>428</v>
      </c>
      <c r="N726">
        <v>17.217400000000001</v>
      </c>
      <c r="AB726" t="str">
        <f>B2B!D723</f>
        <v>J4</v>
      </c>
      <c r="AC726" t="str">
        <f>B2B!E723</f>
        <v>A1</v>
      </c>
      <c r="AD726" t="str">
        <f t="shared" si="160"/>
        <v>J4-A1</v>
      </c>
      <c r="AE726" t="e">
        <f t="shared" si="161"/>
        <v>#N/A</v>
      </c>
      <c r="AF726" t="str">
        <f t="shared" si="162"/>
        <v>--</v>
      </c>
      <c r="AG726" t="e">
        <f t="shared" si="163"/>
        <v>#N/A</v>
      </c>
      <c r="AH726" t="str">
        <f>IF(IFERROR(IF(IF(AF726="--",INDEX(D:D,MATCH(AE726,INDEX(B:B,MATCH(AE726,B:B,)+1):B11240,)+MATCH(AE726,B:B,)))=D726,VLOOKUP(AE726,B:D,3,0),IF(AF726="--",INDEX(D:D,MATCH(AE726,INDEX(B:B,MATCH(AE726,B:B,)+1):B11240,)+MATCH(AE726,B:B,)),"---")),"---")=AD726,"---",IFERROR(IF(IF(AF726="--",INDEX(D:D,MATCH(AE726,INDEX(B:B,MATCH(AE726,B:B,)+1):B11240,)+MATCH(AE726,B:B,)))=AD726,VLOOKUP(AE726,B:D,3,0),IF(AF726="--",INDEX(D:D,MATCH(AE726,INDEX(B:B,MATCH(AE726,B:B,)+1):B11240,)+MATCH(AE726,B:B,)),"---")),"---"))</f>
        <v>---</v>
      </c>
      <c r="AI726" t="str">
        <f t="shared" si="164"/>
        <v>--</v>
      </c>
      <c r="AJ726" t="e">
        <f t="shared" si="165"/>
        <v>#N/A</v>
      </c>
      <c r="AK726">
        <f t="shared" si="166"/>
        <v>0</v>
      </c>
      <c r="AL726" t="str">
        <f t="shared" si="167"/>
        <v>--</v>
      </c>
      <c r="AT726" t="str">
        <f t="shared" si="158"/>
        <v>0.8V</v>
      </c>
      <c r="AU726" t="str">
        <f t="shared" si="159"/>
        <v>--</v>
      </c>
    </row>
    <row r="727" spans="1:47" x14ac:dyDescent="0.25">
      <c r="A727" t="str">
        <f t="shared" si="154"/>
        <v>U1-AY86</v>
      </c>
      <c r="B727" t="str">
        <f t="shared" si="155"/>
        <v>FPGA_VCC</v>
      </c>
      <c r="C727" t="str">
        <f t="shared" si="156"/>
        <v>U1-FPGA_VCC</v>
      </c>
      <c r="D727" t="str">
        <f t="shared" si="157"/>
        <v>U1-AY86</v>
      </c>
      <c r="E727" t="s">
        <v>1215</v>
      </c>
      <c r="F727" t="s">
        <v>1218</v>
      </c>
      <c r="G727" t="s">
        <v>954</v>
      </c>
      <c r="L727" t="s">
        <v>812</v>
      </c>
      <c r="M727" t="s">
        <v>428</v>
      </c>
      <c r="N727">
        <v>16.671500000000002</v>
      </c>
      <c r="AB727" t="str">
        <f>B2B!D724</f>
        <v>J4</v>
      </c>
      <c r="AC727" t="str">
        <f>B2B!E724</f>
        <v>A2</v>
      </c>
      <c r="AD727" t="str">
        <f t="shared" si="160"/>
        <v>J4-A2</v>
      </c>
      <c r="AE727" t="e">
        <f t="shared" si="161"/>
        <v>#N/A</v>
      </c>
      <c r="AF727" t="str">
        <f t="shared" si="162"/>
        <v>--</v>
      </c>
      <c r="AG727" t="e">
        <f t="shared" si="163"/>
        <v>#N/A</v>
      </c>
      <c r="AH727" t="str">
        <f>IF(IFERROR(IF(IF(AF727="--",INDEX(D:D,MATCH(AE727,INDEX(B:B,MATCH(AE727,B:B,)+1):B11241,)+MATCH(AE727,B:B,)))=D727,VLOOKUP(AE727,B:D,3,0),IF(AF727="--",INDEX(D:D,MATCH(AE727,INDEX(B:B,MATCH(AE727,B:B,)+1):B11241,)+MATCH(AE727,B:B,)),"---")),"---")=AD727,"---",IFERROR(IF(IF(AF727="--",INDEX(D:D,MATCH(AE727,INDEX(B:B,MATCH(AE727,B:B,)+1):B11241,)+MATCH(AE727,B:B,)))=AD727,VLOOKUP(AE727,B:D,3,0),IF(AF727="--",INDEX(D:D,MATCH(AE727,INDEX(B:B,MATCH(AE727,B:B,)+1):B11241,)+MATCH(AE727,B:B,)),"---")),"---"))</f>
        <v>---</v>
      </c>
      <c r="AI727" t="str">
        <f t="shared" si="164"/>
        <v>--</v>
      </c>
      <c r="AJ727" t="e">
        <f t="shared" si="165"/>
        <v>#N/A</v>
      </c>
      <c r="AK727">
        <f t="shared" si="166"/>
        <v>0</v>
      </c>
      <c r="AL727" t="str">
        <f t="shared" si="167"/>
        <v>--</v>
      </c>
      <c r="AT727" t="str">
        <f t="shared" si="158"/>
        <v>FPGA_VCC</v>
      </c>
      <c r="AU727" t="str">
        <f t="shared" si="159"/>
        <v>--</v>
      </c>
    </row>
    <row r="728" spans="1:47" x14ac:dyDescent="0.25">
      <c r="A728" t="str">
        <f t="shared" si="154"/>
        <v>U1-BA83</v>
      </c>
      <c r="B728" t="str">
        <f t="shared" si="155"/>
        <v>0.8V</v>
      </c>
      <c r="C728" t="str">
        <f t="shared" si="156"/>
        <v>U1-0.8V</v>
      </c>
      <c r="D728" t="str">
        <f t="shared" si="157"/>
        <v>U1-BA83</v>
      </c>
      <c r="E728" t="s">
        <v>1215</v>
      </c>
      <c r="F728" t="s">
        <v>1219</v>
      </c>
      <c r="G728" t="s">
        <v>427</v>
      </c>
      <c r="L728" t="s">
        <v>810</v>
      </c>
      <c r="M728" t="s">
        <v>428</v>
      </c>
      <c r="N728">
        <v>16.672999999999998</v>
      </c>
      <c r="AB728" t="str">
        <f>B2B!D725</f>
        <v>J4</v>
      </c>
      <c r="AC728" t="str">
        <f>B2B!E725</f>
        <v>A3</v>
      </c>
      <c r="AD728" t="str">
        <f t="shared" si="160"/>
        <v>J4-A3</v>
      </c>
      <c r="AE728" t="e">
        <f t="shared" si="161"/>
        <v>#N/A</v>
      </c>
      <c r="AF728" t="str">
        <f t="shared" si="162"/>
        <v>--</v>
      </c>
      <c r="AG728" t="e">
        <f t="shared" si="163"/>
        <v>#N/A</v>
      </c>
      <c r="AH728" t="str">
        <f>IF(IFERROR(IF(IF(AF728="--",INDEX(D:D,MATCH(AE728,INDEX(B:B,MATCH(AE728,B:B,)+1):B11242,)+MATCH(AE728,B:B,)))=D728,VLOOKUP(AE728,B:D,3,0),IF(AF728="--",INDEX(D:D,MATCH(AE728,INDEX(B:B,MATCH(AE728,B:B,)+1):B11242,)+MATCH(AE728,B:B,)),"---")),"---")=AD728,"---",IFERROR(IF(IF(AF728="--",INDEX(D:D,MATCH(AE728,INDEX(B:B,MATCH(AE728,B:B,)+1):B11242,)+MATCH(AE728,B:B,)))=AD728,VLOOKUP(AE728,B:D,3,0),IF(AF728="--",INDEX(D:D,MATCH(AE728,INDEX(B:B,MATCH(AE728,B:B,)+1):B11242,)+MATCH(AE728,B:B,)),"---")),"---"))</f>
        <v>---</v>
      </c>
      <c r="AI728" t="str">
        <f t="shared" si="164"/>
        <v>--</v>
      </c>
      <c r="AJ728" t="e">
        <f t="shared" si="165"/>
        <v>#N/A</v>
      </c>
      <c r="AK728">
        <f t="shared" si="166"/>
        <v>0</v>
      </c>
      <c r="AL728" t="str">
        <f t="shared" si="167"/>
        <v>--</v>
      </c>
      <c r="AT728" t="str">
        <f t="shared" si="158"/>
        <v>0.8V</v>
      </c>
      <c r="AU728" t="str">
        <f t="shared" si="159"/>
        <v>--</v>
      </c>
    </row>
    <row r="729" spans="1:47" x14ac:dyDescent="0.25">
      <c r="A729" t="str">
        <f t="shared" si="154"/>
        <v>U1-BA86</v>
      </c>
      <c r="B729" t="str">
        <f t="shared" si="155"/>
        <v>VCCH_SDM</v>
      </c>
      <c r="C729" t="str">
        <f t="shared" si="156"/>
        <v>U1-VCCH_SDM</v>
      </c>
      <c r="D729" t="str">
        <f t="shared" si="157"/>
        <v>U1-BA86</v>
      </c>
      <c r="E729" t="s">
        <v>1215</v>
      </c>
      <c r="F729" t="s">
        <v>1220</v>
      </c>
      <c r="G729" t="s">
        <v>1221</v>
      </c>
      <c r="L729" t="s">
        <v>817</v>
      </c>
      <c r="M729" t="s">
        <v>428</v>
      </c>
      <c r="N729">
        <v>16.400099999999998</v>
      </c>
      <c r="AB729" t="str">
        <f>B2B!D726</f>
        <v>J4</v>
      </c>
      <c r="AC729" t="str">
        <f>B2B!E726</f>
        <v>A4</v>
      </c>
      <c r="AD729" t="str">
        <f t="shared" si="160"/>
        <v>J4-A4</v>
      </c>
      <c r="AE729" t="e">
        <f t="shared" si="161"/>
        <v>#N/A</v>
      </c>
      <c r="AF729" t="str">
        <f t="shared" si="162"/>
        <v>--</v>
      </c>
      <c r="AG729" t="e">
        <f t="shared" si="163"/>
        <v>#N/A</v>
      </c>
      <c r="AH729" t="str">
        <f>IF(IFERROR(IF(IF(AF729="--",INDEX(D:D,MATCH(AE729,INDEX(B:B,MATCH(AE729,B:B,)+1):B11243,)+MATCH(AE729,B:B,)))=D729,VLOOKUP(AE729,B:D,3,0),IF(AF729="--",INDEX(D:D,MATCH(AE729,INDEX(B:B,MATCH(AE729,B:B,)+1):B11243,)+MATCH(AE729,B:B,)),"---")),"---")=AD729,"---",IFERROR(IF(IF(AF729="--",INDEX(D:D,MATCH(AE729,INDEX(B:B,MATCH(AE729,B:B,)+1):B11243,)+MATCH(AE729,B:B,)))=AD729,VLOOKUP(AE729,B:D,3,0),IF(AF729="--",INDEX(D:D,MATCH(AE729,INDEX(B:B,MATCH(AE729,B:B,)+1):B11243,)+MATCH(AE729,B:B,)),"---")),"---"))</f>
        <v>---</v>
      </c>
      <c r="AI729" t="str">
        <f t="shared" si="164"/>
        <v>--</v>
      </c>
      <c r="AJ729" t="e">
        <f t="shared" si="165"/>
        <v>#N/A</v>
      </c>
      <c r="AK729">
        <f t="shared" si="166"/>
        <v>0</v>
      </c>
      <c r="AL729" t="str">
        <f t="shared" si="167"/>
        <v>--</v>
      </c>
      <c r="AT729" t="str">
        <f t="shared" si="158"/>
        <v>VCCH_SDM</v>
      </c>
      <c r="AU729" t="str">
        <f t="shared" si="159"/>
        <v>--</v>
      </c>
    </row>
    <row r="730" spans="1:47" x14ac:dyDescent="0.25">
      <c r="A730" t="str">
        <f t="shared" si="154"/>
        <v>U1-BB79</v>
      </c>
      <c r="B730" t="str">
        <f t="shared" si="155"/>
        <v>0.8V</v>
      </c>
      <c r="C730" t="str">
        <f t="shared" si="156"/>
        <v>U1-0.8V</v>
      </c>
      <c r="D730" t="str">
        <f t="shared" si="157"/>
        <v>U1-BB79</v>
      </c>
      <c r="E730" t="s">
        <v>1215</v>
      </c>
      <c r="F730" t="s">
        <v>1222</v>
      </c>
      <c r="G730" t="s">
        <v>427</v>
      </c>
      <c r="L730" t="s">
        <v>815</v>
      </c>
      <c r="M730" t="s">
        <v>428</v>
      </c>
      <c r="N730">
        <v>16.398700000000002</v>
      </c>
      <c r="AB730" t="str">
        <f>B2B!D727</f>
        <v>J4</v>
      </c>
      <c r="AC730" t="str">
        <f>B2B!E727</f>
        <v>A5</v>
      </c>
      <c r="AD730" t="str">
        <f t="shared" si="160"/>
        <v>J4-A5</v>
      </c>
      <c r="AE730" t="e">
        <f t="shared" si="161"/>
        <v>#N/A</v>
      </c>
      <c r="AF730" t="str">
        <f t="shared" si="162"/>
        <v>--</v>
      </c>
      <c r="AG730" t="e">
        <f t="shared" si="163"/>
        <v>#N/A</v>
      </c>
      <c r="AH730" t="str">
        <f>IF(IFERROR(IF(IF(AF730="--",INDEX(D:D,MATCH(AE730,INDEX(B:B,MATCH(AE730,B:B,)+1):B11244,)+MATCH(AE730,B:B,)))=D730,VLOOKUP(AE730,B:D,3,0),IF(AF730="--",INDEX(D:D,MATCH(AE730,INDEX(B:B,MATCH(AE730,B:B,)+1):B11244,)+MATCH(AE730,B:B,)),"---")),"---")=AD730,"---",IFERROR(IF(IF(AF730="--",INDEX(D:D,MATCH(AE730,INDEX(B:B,MATCH(AE730,B:B,)+1):B11244,)+MATCH(AE730,B:B,)))=AD730,VLOOKUP(AE730,B:D,3,0),IF(AF730="--",INDEX(D:D,MATCH(AE730,INDEX(B:B,MATCH(AE730,B:B,)+1):B11244,)+MATCH(AE730,B:B,)),"---")),"---"))</f>
        <v>---</v>
      </c>
      <c r="AI730" t="str">
        <f t="shared" si="164"/>
        <v>--</v>
      </c>
      <c r="AJ730" t="e">
        <f t="shared" si="165"/>
        <v>#N/A</v>
      </c>
      <c r="AK730">
        <f t="shared" si="166"/>
        <v>0</v>
      </c>
      <c r="AL730" t="str">
        <f t="shared" si="167"/>
        <v>--</v>
      </c>
      <c r="AT730" t="str">
        <f t="shared" si="158"/>
        <v>0.8V</v>
      </c>
      <c r="AU730" t="str">
        <f t="shared" si="159"/>
        <v>--</v>
      </c>
    </row>
    <row r="731" spans="1:47" x14ac:dyDescent="0.25">
      <c r="A731" t="str">
        <f t="shared" si="154"/>
        <v>U1-BB83</v>
      </c>
      <c r="B731" t="str">
        <f t="shared" si="155"/>
        <v>0.8V</v>
      </c>
      <c r="C731" t="str">
        <f t="shared" si="156"/>
        <v>U1-0.8V</v>
      </c>
      <c r="D731" t="str">
        <f t="shared" si="157"/>
        <v>U1-BB83</v>
      </c>
      <c r="E731" t="s">
        <v>1215</v>
      </c>
      <c r="F731" t="s">
        <v>1223</v>
      </c>
      <c r="G731" t="s">
        <v>427</v>
      </c>
      <c r="L731" t="s">
        <v>822</v>
      </c>
      <c r="M731" t="s">
        <v>428</v>
      </c>
      <c r="N731">
        <v>16.270199999999999</v>
      </c>
      <c r="AB731" t="str">
        <f>B2B!D728</f>
        <v>J4</v>
      </c>
      <c r="AC731" t="str">
        <f>B2B!E728</f>
        <v>A6</v>
      </c>
      <c r="AD731" t="str">
        <f t="shared" si="160"/>
        <v>J4-A6</v>
      </c>
      <c r="AE731" t="e">
        <f t="shared" si="161"/>
        <v>#N/A</v>
      </c>
      <c r="AF731" t="str">
        <f t="shared" si="162"/>
        <v>--</v>
      </c>
      <c r="AG731" t="e">
        <f t="shared" si="163"/>
        <v>#N/A</v>
      </c>
      <c r="AH731" t="str">
        <f>IF(IFERROR(IF(IF(AF731="--",INDEX(D:D,MATCH(AE731,INDEX(B:B,MATCH(AE731,B:B,)+1):B11245,)+MATCH(AE731,B:B,)))=D731,VLOOKUP(AE731,B:D,3,0),IF(AF731="--",INDEX(D:D,MATCH(AE731,INDEX(B:B,MATCH(AE731,B:B,)+1):B11245,)+MATCH(AE731,B:B,)),"---")),"---")=AD731,"---",IFERROR(IF(IF(AF731="--",INDEX(D:D,MATCH(AE731,INDEX(B:B,MATCH(AE731,B:B,)+1):B11245,)+MATCH(AE731,B:B,)))=AD731,VLOOKUP(AE731,B:D,3,0),IF(AF731="--",INDEX(D:D,MATCH(AE731,INDEX(B:B,MATCH(AE731,B:B,)+1):B11245,)+MATCH(AE731,B:B,)),"---")),"---"))</f>
        <v>---</v>
      </c>
      <c r="AI731" t="str">
        <f t="shared" si="164"/>
        <v>--</v>
      </c>
      <c r="AJ731" t="e">
        <f t="shared" si="165"/>
        <v>#N/A</v>
      </c>
      <c r="AK731">
        <f t="shared" si="166"/>
        <v>0</v>
      </c>
      <c r="AL731" t="str">
        <f t="shared" si="167"/>
        <v>--</v>
      </c>
      <c r="AT731" t="str">
        <f t="shared" si="158"/>
        <v>0.8V</v>
      </c>
      <c r="AU731" t="str">
        <f t="shared" si="159"/>
        <v>--</v>
      </c>
    </row>
    <row r="732" spans="1:47" x14ac:dyDescent="0.25">
      <c r="A732" t="str">
        <f t="shared" si="154"/>
        <v>U1-BC75</v>
      </c>
      <c r="B732" t="str">
        <f t="shared" si="155"/>
        <v>VCCPLLDIG_SDM</v>
      </c>
      <c r="C732" t="str">
        <f t="shared" si="156"/>
        <v>U1-VCCPLLDIG_SDM</v>
      </c>
      <c r="D732" t="str">
        <f t="shared" si="157"/>
        <v>U1-BC75</v>
      </c>
      <c r="E732" t="s">
        <v>1215</v>
      </c>
      <c r="F732" t="s">
        <v>1224</v>
      </c>
      <c r="G732" t="s">
        <v>1225</v>
      </c>
      <c r="L732" t="s">
        <v>820</v>
      </c>
      <c r="M732" t="s">
        <v>428</v>
      </c>
      <c r="N732">
        <v>16.268799999999999</v>
      </c>
      <c r="AB732" t="str">
        <f>B2B!D729</f>
        <v>J4</v>
      </c>
      <c r="AC732" t="str">
        <f>B2B!E729</f>
        <v>A7</v>
      </c>
      <c r="AD732" t="str">
        <f t="shared" si="160"/>
        <v>J4-A7</v>
      </c>
      <c r="AE732" t="e">
        <f t="shared" si="161"/>
        <v>#N/A</v>
      </c>
      <c r="AF732" t="str">
        <f t="shared" si="162"/>
        <v>--</v>
      </c>
      <c r="AG732" t="e">
        <f t="shared" si="163"/>
        <v>#N/A</v>
      </c>
      <c r="AH732" t="str">
        <f>IF(IFERROR(IF(IF(AF732="--",INDEX(D:D,MATCH(AE732,INDEX(B:B,MATCH(AE732,B:B,)+1):B11246,)+MATCH(AE732,B:B,)))=D732,VLOOKUP(AE732,B:D,3,0),IF(AF732="--",INDEX(D:D,MATCH(AE732,INDEX(B:B,MATCH(AE732,B:B,)+1):B11246,)+MATCH(AE732,B:B,)),"---")),"---")=AD732,"---",IFERROR(IF(IF(AF732="--",INDEX(D:D,MATCH(AE732,INDEX(B:B,MATCH(AE732,B:B,)+1):B11246,)+MATCH(AE732,B:B,)))=AD732,VLOOKUP(AE732,B:D,3,0),IF(AF732="--",INDEX(D:D,MATCH(AE732,INDEX(B:B,MATCH(AE732,B:B,)+1):B11246,)+MATCH(AE732,B:B,)),"---")),"---"))</f>
        <v>---</v>
      </c>
      <c r="AI732" t="str">
        <f t="shared" si="164"/>
        <v>--</v>
      </c>
      <c r="AJ732" t="e">
        <f t="shared" si="165"/>
        <v>#N/A</v>
      </c>
      <c r="AK732">
        <f t="shared" si="166"/>
        <v>0</v>
      </c>
      <c r="AL732" t="str">
        <f t="shared" si="167"/>
        <v>--</v>
      </c>
      <c r="AT732" t="str">
        <f t="shared" si="158"/>
        <v>VCCPLLDIG_SDM</v>
      </c>
      <c r="AU732" t="str">
        <f t="shared" si="159"/>
        <v>--</v>
      </c>
    </row>
    <row r="733" spans="1:47" x14ac:dyDescent="0.25">
      <c r="A733" t="str">
        <f t="shared" si="154"/>
        <v>U1-BC79</v>
      </c>
      <c r="B733" t="str">
        <f t="shared" si="155"/>
        <v>VCCPLL_SDM</v>
      </c>
      <c r="C733" t="str">
        <f t="shared" si="156"/>
        <v>U1-VCCPLL_SDM</v>
      </c>
      <c r="D733" t="str">
        <f t="shared" si="157"/>
        <v>U1-BC79</v>
      </c>
      <c r="E733" t="s">
        <v>1215</v>
      </c>
      <c r="F733" t="s">
        <v>1226</v>
      </c>
      <c r="G733" t="s">
        <v>1227</v>
      </c>
      <c r="L733" t="s">
        <v>1228</v>
      </c>
      <c r="M733" t="s">
        <v>428</v>
      </c>
      <c r="N733">
        <v>8.7802000000000007</v>
      </c>
      <c r="AB733" t="str">
        <f>B2B!D730</f>
        <v>J4</v>
      </c>
      <c r="AC733" t="str">
        <f>B2B!E730</f>
        <v>A8</v>
      </c>
      <c r="AD733" t="str">
        <f t="shared" si="160"/>
        <v>J4-A8</v>
      </c>
      <c r="AE733" t="e">
        <f t="shared" si="161"/>
        <v>#N/A</v>
      </c>
      <c r="AF733" t="str">
        <f t="shared" si="162"/>
        <v>--</v>
      </c>
      <c r="AG733" t="e">
        <f t="shared" si="163"/>
        <v>#N/A</v>
      </c>
      <c r="AH733" t="str">
        <f>IF(IFERROR(IF(IF(AF733="--",INDEX(D:D,MATCH(AE733,INDEX(B:B,MATCH(AE733,B:B,)+1):B11247,)+MATCH(AE733,B:B,)))=D733,VLOOKUP(AE733,B:D,3,0),IF(AF733="--",INDEX(D:D,MATCH(AE733,INDEX(B:B,MATCH(AE733,B:B,)+1):B11247,)+MATCH(AE733,B:B,)),"---")),"---")=AD733,"---",IFERROR(IF(IF(AF733="--",INDEX(D:D,MATCH(AE733,INDEX(B:B,MATCH(AE733,B:B,)+1):B11247,)+MATCH(AE733,B:B,)))=AD733,VLOOKUP(AE733,B:D,3,0),IF(AF733="--",INDEX(D:D,MATCH(AE733,INDEX(B:B,MATCH(AE733,B:B,)+1):B11247,)+MATCH(AE733,B:B,)),"---")),"---"))</f>
        <v>---</v>
      </c>
      <c r="AI733" t="str">
        <f t="shared" si="164"/>
        <v>--</v>
      </c>
      <c r="AJ733" t="e">
        <f t="shared" si="165"/>
        <v>#N/A</v>
      </c>
      <c r="AK733">
        <f t="shared" si="166"/>
        <v>0</v>
      </c>
      <c r="AL733" t="str">
        <f t="shared" si="167"/>
        <v>--</v>
      </c>
      <c r="AT733" t="str">
        <f t="shared" si="158"/>
        <v>VCCPLL_SDM</v>
      </c>
      <c r="AU733" t="str">
        <f t="shared" si="159"/>
        <v>--</v>
      </c>
    </row>
    <row r="734" spans="1:47" x14ac:dyDescent="0.25">
      <c r="A734" t="str">
        <f t="shared" si="154"/>
        <v>U1-BC86</v>
      </c>
      <c r="B734" t="str">
        <f t="shared" si="155"/>
        <v>1.8V</v>
      </c>
      <c r="C734" t="str">
        <f t="shared" si="156"/>
        <v>U1-1.8V</v>
      </c>
      <c r="D734" t="str">
        <f t="shared" si="157"/>
        <v>U1-BC86</v>
      </c>
      <c r="E734" t="s">
        <v>1215</v>
      </c>
      <c r="F734" t="s">
        <v>1229</v>
      </c>
      <c r="G734" t="s">
        <v>441</v>
      </c>
      <c r="L734" t="s">
        <v>1230</v>
      </c>
      <c r="M734" t="s">
        <v>428</v>
      </c>
      <c r="N734">
        <v>57.531399999999998</v>
      </c>
      <c r="AB734" t="str">
        <f>B2B!D731</f>
        <v>J4</v>
      </c>
      <c r="AC734" t="str">
        <f>B2B!E731</f>
        <v>A9</v>
      </c>
      <c r="AD734" t="str">
        <f t="shared" si="160"/>
        <v>J4-A9</v>
      </c>
      <c r="AE734" t="e">
        <f t="shared" si="161"/>
        <v>#N/A</v>
      </c>
      <c r="AF734" t="str">
        <f t="shared" si="162"/>
        <v>--</v>
      </c>
      <c r="AG734" t="e">
        <f t="shared" si="163"/>
        <v>#N/A</v>
      </c>
      <c r="AH734" t="str">
        <f>IF(IFERROR(IF(IF(AF734="--",INDEX(D:D,MATCH(AE734,INDEX(B:B,MATCH(AE734,B:B,)+1):B11248,)+MATCH(AE734,B:B,)))=D734,VLOOKUP(AE734,B:D,3,0),IF(AF734="--",INDEX(D:D,MATCH(AE734,INDEX(B:B,MATCH(AE734,B:B,)+1):B11248,)+MATCH(AE734,B:B,)),"---")),"---")=AD734,"---",IFERROR(IF(IF(AF734="--",INDEX(D:D,MATCH(AE734,INDEX(B:B,MATCH(AE734,B:B,)+1):B11248,)+MATCH(AE734,B:B,)))=AD734,VLOOKUP(AE734,B:D,3,0),IF(AF734="--",INDEX(D:D,MATCH(AE734,INDEX(B:B,MATCH(AE734,B:B,)+1):B11248,)+MATCH(AE734,B:B,)),"---")),"---"))</f>
        <v>---</v>
      </c>
      <c r="AI734" t="str">
        <f t="shared" si="164"/>
        <v>--</v>
      </c>
      <c r="AJ734" t="e">
        <f t="shared" si="165"/>
        <v>#N/A</v>
      </c>
      <c r="AK734">
        <f t="shared" si="166"/>
        <v>0</v>
      </c>
      <c r="AL734" t="str">
        <f t="shared" si="167"/>
        <v>--</v>
      </c>
      <c r="AT734" t="str">
        <f t="shared" si="158"/>
        <v>1.8V</v>
      </c>
      <c r="AU734" t="str">
        <f t="shared" si="159"/>
        <v>--</v>
      </c>
    </row>
    <row r="735" spans="1:47" x14ac:dyDescent="0.25">
      <c r="A735" t="str">
        <f t="shared" si="154"/>
        <v>U1-BD75</v>
      </c>
      <c r="B735" t="str">
        <f t="shared" si="155"/>
        <v>1.8V</v>
      </c>
      <c r="C735" t="str">
        <f t="shared" si="156"/>
        <v>U1-1.8V</v>
      </c>
      <c r="D735" t="str">
        <f t="shared" si="157"/>
        <v>U1-BD75</v>
      </c>
      <c r="E735" t="s">
        <v>1215</v>
      </c>
      <c r="F735" t="s">
        <v>1231</v>
      </c>
      <c r="G735" t="s">
        <v>441</v>
      </c>
      <c r="L735" t="s">
        <v>1232</v>
      </c>
      <c r="M735" t="s">
        <v>428</v>
      </c>
      <c r="N735">
        <v>57.602899999999998</v>
      </c>
      <c r="AB735" t="str">
        <f>B2B!D732</f>
        <v>J4</v>
      </c>
      <c r="AC735" t="str">
        <f>B2B!E732</f>
        <v>A10</v>
      </c>
      <c r="AD735" t="str">
        <f t="shared" si="160"/>
        <v>J4-A10</v>
      </c>
      <c r="AE735" t="e">
        <f t="shared" si="161"/>
        <v>#N/A</v>
      </c>
      <c r="AF735" t="str">
        <f t="shared" si="162"/>
        <v>--</v>
      </c>
      <c r="AG735" t="e">
        <f t="shared" si="163"/>
        <v>#N/A</v>
      </c>
      <c r="AH735" t="str">
        <f>IF(IFERROR(IF(IF(AF735="--",INDEX(D:D,MATCH(AE735,INDEX(B:B,MATCH(AE735,B:B,)+1):B11249,)+MATCH(AE735,B:B,)))=D735,VLOOKUP(AE735,B:D,3,0),IF(AF735="--",INDEX(D:D,MATCH(AE735,INDEX(B:B,MATCH(AE735,B:B,)+1):B11249,)+MATCH(AE735,B:B,)),"---")),"---")=AD735,"---",IFERROR(IF(IF(AF735="--",INDEX(D:D,MATCH(AE735,INDEX(B:B,MATCH(AE735,B:B,)+1):B11249,)+MATCH(AE735,B:B,)))=AD735,VLOOKUP(AE735,B:D,3,0),IF(AF735="--",INDEX(D:D,MATCH(AE735,INDEX(B:B,MATCH(AE735,B:B,)+1):B11249,)+MATCH(AE735,B:B,)),"---")),"---"))</f>
        <v>---</v>
      </c>
      <c r="AI735" t="str">
        <f t="shared" si="164"/>
        <v>--</v>
      </c>
      <c r="AJ735" t="e">
        <f t="shared" si="165"/>
        <v>#N/A</v>
      </c>
      <c r="AK735">
        <f t="shared" si="166"/>
        <v>0</v>
      </c>
      <c r="AL735" t="str">
        <f t="shared" si="167"/>
        <v>--</v>
      </c>
      <c r="AT735" t="str">
        <f t="shared" si="158"/>
        <v>1.8V</v>
      </c>
      <c r="AU735" t="str">
        <f t="shared" si="159"/>
        <v>--</v>
      </c>
    </row>
    <row r="736" spans="1:47" x14ac:dyDescent="0.25">
      <c r="A736" t="str">
        <f t="shared" si="154"/>
        <v>U1-BD83</v>
      </c>
      <c r="B736" t="str">
        <f t="shared" si="155"/>
        <v>VCCADC_SDM</v>
      </c>
      <c r="C736" t="str">
        <f t="shared" si="156"/>
        <v>U1-VCCADC_SDM</v>
      </c>
      <c r="D736" t="str">
        <f t="shared" si="157"/>
        <v>U1-BD83</v>
      </c>
      <c r="E736" t="s">
        <v>1215</v>
      </c>
      <c r="F736" t="s">
        <v>1233</v>
      </c>
      <c r="G736" t="s">
        <v>1234</v>
      </c>
      <c r="L736" t="s">
        <v>1032</v>
      </c>
      <c r="M736" t="s">
        <v>428</v>
      </c>
      <c r="N736">
        <v>118.4053</v>
      </c>
      <c r="AB736" t="str">
        <f>B2B!D733</f>
        <v>J4</v>
      </c>
      <c r="AC736" t="str">
        <f>B2B!E733</f>
        <v>A11</v>
      </c>
      <c r="AD736" t="str">
        <f t="shared" si="160"/>
        <v>J4-A11</v>
      </c>
      <c r="AE736" t="e">
        <f t="shared" si="161"/>
        <v>#N/A</v>
      </c>
      <c r="AF736" t="str">
        <f t="shared" si="162"/>
        <v>--</v>
      </c>
      <c r="AG736" t="e">
        <f t="shared" si="163"/>
        <v>#N/A</v>
      </c>
      <c r="AH736" t="str">
        <f>IF(IFERROR(IF(IF(AF736="--",INDEX(D:D,MATCH(AE736,INDEX(B:B,MATCH(AE736,B:B,)+1):B11250,)+MATCH(AE736,B:B,)))=D736,VLOOKUP(AE736,B:D,3,0),IF(AF736="--",INDEX(D:D,MATCH(AE736,INDEX(B:B,MATCH(AE736,B:B,)+1):B11250,)+MATCH(AE736,B:B,)),"---")),"---")=AD736,"---",IFERROR(IF(IF(AF736="--",INDEX(D:D,MATCH(AE736,INDEX(B:B,MATCH(AE736,B:B,)+1):B11250,)+MATCH(AE736,B:B,)))=AD736,VLOOKUP(AE736,B:D,3,0),IF(AF736="--",INDEX(D:D,MATCH(AE736,INDEX(B:B,MATCH(AE736,B:B,)+1):B11250,)+MATCH(AE736,B:B,)),"---")),"---"))</f>
        <v>---</v>
      </c>
      <c r="AI736" t="str">
        <f t="shared" si="164"/>
        <v>--</v>
      </c>
      <c r="AJ736" t="e">
        <f t="shared" si="165"/>
        <v>#N/A</v>
      </c>
      <c r="AK736">
        <f t="shared" si="166"/>
        <v>0</v>
      </c>
      <c r="AL736" t="str">
        <f t="shared" si="167"/>
        <v>--</v>
      </c>
      <c r="AT736" t="str">
        <f t="shared" si="158"/>
        <v>VCCADC_SDM</v>
      </c>
      <c r="AU736" t="str">
        <f t="shared" si="159"/>
        <v>--</v>
      </c>
    </row>
    <row r="737" spans="1:47" x14ac:dyDescent="0.25">
      <c r="A737" t="str">
        <f t="shared" si="154"/>
        <v>U1-BD86</v>
      </c>
      <c r="B737" t="str">
        <f t="shared" si="155"/>
        <v>NetC456_1</v>
      </c>
      <c r="C737" t="str">
        <f t="shared" si="156"/>
        <v>U1-NetC456_1</v>
      </c>
      <c r="D737" t="str">
        <f t="shared" si="157"/>
        <v>U1-BD86</v>
      </c>
      <c r="E737" t="s">
        <v>1215</v>
      </c>
      <c r="F737" t="s">
        <v>1235</v>
      </c>
      <c r="G737" t="s">
        <v>1173</v>
      </c>
      <c r="L737" t="s">
        <v>1034</v>
      </c>
      <c r="M737" t="s">
        <v>428</v>
      </c>
      <c r="N737">
        <v>115.9115</v>
      </c>
      <c r="AB737" t="str">
        <f>B2B!D734</f>
        <v>J4</v>
      </c>
      <c r="AC737" t="str">
        <f>B2B!E734</f>
        <v>A12</v>
      </c>
      <c r="AD737" t="str">
        <f t="shared" si="160"/>
        <v>J4-A12</v>
      </c>
      <c r="AE737" t="e">
        <f t="shared" si="161"/>
        <v>#N/A</v>
      </c>
      <c r="AF737" t="str">
        <f t="shared" si="162"/>
        <v>--</v>
      </c>
      <c r="AG737" t="e">
        <f t="shared" si="163"/>
        <v>#N/A</v>
      </c>
      <c r="AH737" t="str">
        <f>IF(IFERROR(IF(IF(AF737="--",INDEX(D:D,MATCH(AE737,INDEX(B:B,MATCH(AE737,B:B,)+1):B11251,)+MATCH(AE737,B:B,)))=D737,VLOOKUP(AE737,B:D,3,0),IF(AF737="--",INDEX(D:D,MATCH(AE737,INDEX(B:B,MATCH(AE737,B:B,)+1):B11251,)+MATCH(AE737,B:B,)),"---")),"---")=AD737,"---",IFERROR(IF(IF(AF737="--",INDEX(D:D,MATCH(AE737,INDEX(B:B,MATCH(AE737,B:B,)+1):B11251,)+MATCH(AE737,B:B,)))=AD737,VLOOKUP(AE737,B:D,3,0),IF(AF737="--",INDEX(D:D,MATCH(AE737,INDEX(B:B,MATCH(AE737,B:B,)+1):B11251,)+MATCH(AE737,B:B,)),"---")),"---"))</f>
        <v>---</v>
      </c>
      <c r="AI737" t="str">
        <f t="shared" si="164"/>
        <v>--</v>
      </c>
      <c r="AJ737" t="e">
        <f t="shared" si="165"/>
        <v>#N/A</v>
      </c>
      <c r="AK737">
        <f t="shared" si="166"/>
        <v>0</v>
      </c>
      <c r="AL737" t="str">
        <f t="shared" si="167"/>
        <v>--</v>
      </c>
      <c r="AT737" t="str">
        <f t="shared" si="158"/>
        <v>NetC456_1</v>
      </c>
      <c r="AU737" t="str">
        <f t="shared" si="159"/>
        <v>--</v>
      </c>
    </row>
    <row r="738" spans="1:47" x14ac:dyDescent="0.25">
      <c r="A738" t="str">
        <f t="shared" si="154"/>
        <v>U1-BD90</v>
      </c>
      <c r="B738" t="str">
        <f t="shared" si="155"/>
        <v>FPGA_VCC</v>
      </c>
      <c r="C738" t="str">
        <f t="shared" si="156"/>
        <v>U1-FPGA_VCC</v>
      </c>
      <c r="D738" t="str">
        <f t="shared" si="157"/>
        <v>U1-BD90</v>
      </c>
      <c r="E738" t="s">
        <v>1215</v>
      </c>
      <c r="F738" t="s">
        <v>1236</v>
      </c>
      <c r="G738" t="s">
        <v>954</v>
      </c>
      <c r="L738" t="s">
        <v>721</v>
      </c>
      <c r="M738" t="s">
        <v>428</v>
      </c>
      <c r="N738">
        <v>12.093299999999999</v>
      </c>
      <c r="AB738" t="str">
        <f>B2B!D735</f>
        <v>J4</v>
      </c>
      <c r="AC738" t="str">
        <f>B2B!E735</f>
        <v>A13</v>
      </c>
      <c r="AD738" t="str">
        <f t="shared" si="160"/>
        <v>J4-A13</v>
      </c>
      <c r="AE738" t="e">
        <f t="shared" si="161"/>
        <v>#N/A</v>
      </c>
      <c r="AF738" t="str">
        <f t="shared" si="162"/>
        <v>--</v>
      </c>
      <c r="AG738" t="e">
        <f t="shared" si="163"/>
        <v>#N/A</v>
      </c>
      <c r="AH738" t="str">
        <f>IF(IFERROR(IF(IF(AF738="--",INDEX(D:D,MATCH(AE738,INDEX(B:B,MATCH(AE738,B:B,)+1):B11252,)+MATCH(AE738,B:B,)))=D738,VLOOKUP(AE738,B:D,3,0),IF(AF738="--",INDEX(D:D,MATCH(AE738,INDEX(B:B,MATCH(AE738,B:B,)+1):B11252,)+MATCH(AE738,B:B,)),"---")),"---")=AD738,"---",IFERROR(IF(IF(AF738="--",INDEX(D:D,MATCH(AE738,INDEX(B:B,MATCH(AE738,B:B,)+1):B11252,)+MATCH(AE738,B:B,)))=AD738,VLOOKUP(AE738,B:D,3,0),IF(AF738="--",INDEX(D:D,MATCH(AE738,INDEX(B:B,MATCH(AE738,B:B,)+1):B11252,)+MATCH(AE738,B:B,)),"---")),"---"))</f>
        <v>---</v>
      </c>
      <c r="AI738" t="str">
        <f t="shared" si="164"/>
        <v>--</v>
      </c>
      <c r="AJ738" t="e">
        <f t="shared" si="165"/>
        <v>#N/A</v>
      </c>
      <c r="AK738">
        <f t="shared" si="166"/>
        <v>0</v>
      </c>
      <c r="AL738" t="str">
        <f t="shared" si="167"/>
        <v>--</v>
      </c>
      <c r="AT738" t="str">
        <f t="shared" si="158"/>
        <v>FPGA_VCC</v>
      </c>
      <c r="AU738" t="str">
        <f t="shared" si="159"/>
        <v>--</v>
      </c>
    </row>
    <row r="739" spans="1:47" x14ac:dyDescent="0.25">
      <c r="A739" t="str">
        <f t="shared" si="154"/>
        <v>U1-BE100</v>
      </c>
      <c r="B739" t="str">
        <f t="shared" si="155"/>
        <v>FPGA_TEMP_P</v>
      </c>
      <c r="C739" t="str">
        <f t="shared" si="156"/>
        <v>U1-FPGA_TEMP_P</v>
      </c>
      <c r="D739" t="str">
        <f t="shared" si="157"/>
        <v>U1-BE100</v>
      </c>
      <c r="E739" t="s">
        <v>1215</v>
      </c>
      <c r="F739" t="s">
        <v>1237</v>
      </c>
      <c r="G739" t="s">
        <v>952</v>
      </c>
      <c r="L739" t="s">
        <v>1238</v>
      </c>
      <c r="M739" t="s">
        <v>428</v>
      </c>
      <c r="N739">
        <v>2.9354</v>
      </c>
      <c r="AB739" t="str">
        <f>B2B!D736</f>
        <v>J4</v>
      </c>
      <c r="AC739" t="str">
        <f>B2B!E736</f>
        <v>A14</v>
      </c>
      <c r="AD739" t="str">
        <f t="shared" si="160"/>
        <v>J4-A14</v>
      </c>
      <c r="AE739" t="e">
        <f t="shared" si="161"/>
        <v>#N/A</v>
      </c>
      <c r="AF739" t="str">
        <f t="shared" si="162"/>
        <v>--</v>
      </c>
      <c r="AG739" t="e">
        <f t="shared" si="163"/>
        <v>#N/A</v>
      </c>
      <c r="AH739" t="str">
        <f>IF(IFERROR(IF(IF(AF739="--",INDEX(D:D,MATCH(AE739,INDEX(B:B,MATCH(AE739,B:B,)+1):B11253,)+MATCH(AE739,B:B,)))=D739,VLOOKUP(AE739,B:D,3,0),IF(AF739="--",INDEX(D:D,MATCH(AE739,INDEX(B:B,MATCH(AE739,B:B,)+1):B11253,)+MATCH(AE739,B:B,)),"---")),"---")=AD739,"---",IFERROR(IF(IF(AF739="--",INDEX(D:D,MATCH(AE739,INDEX(B:B,MATCH(AE739,B:B,)+1):B11253,)+MATCH(AE739,B:B,)))=AD739,VLOOKUP(AE739,B:D,3,0),IF(AF739="--",INDEX(D:D,MATCH(AE739,INDEX(B:B,MATCH(AE739,B:B,)+1):B11253,)+MATCH(AE739,B:B,)),"---")),"---"))</f>
        <v>---</v>
      </c>
      <c r="AI739" t="str">
        <f t="shared" si="164"/>
        <v>--</v>
      </c>
      <c r="AJ739" t="e">
        <f t="shared" si="165"/>
        <v>#N/A</v>
      </c>
      <c r="AK739">
        <f t="shared" si="166"/>
        <v>0</v>
      </c>
      <c r="AL739" t="str">
        <f t="shared" si="167"/>
        <v>--</v>
      </c>
      <c r="AT739" t="str">
        <f t="shared" si="158"/>
        <v>FPGA_TEMP_P</v>
      </c>
      <c r="AU739" t="str">
        <f t="shared" si="159"/>
        <v>--</v>
      </c>
    </row>
    <row r="740" spans="1:47" x14ac:dyDescent="0.25">
      <c r="A740" t="str">
        <f t="shared" si="154"/>
        <v>U1-BF100</v>
      </c>
      <c r="B740" t="str">
        <f t="shared" si="155"/>
        <v>FPGA_TEMP_N</v>
      </c>
      <c r="C740" t="str">
        <f t="shared" si="156"/>
        <v>U1-FPGA_TEMP_N</v>
      </c>
      <c r="D740" t="str">
        <f t="shared" si="157"/>
        <v>U1-BF100</v>
      </c>
      <c r="E740" t="s">
        <v>1215</v>
      </c>
      <c r="F740" t="s">
        <v>1239</v>
      </c>
      <c r="G740" t="s">
        <v>950</v>
      </c>
      <c r="L740" t="s">
        <v>1093</v>
      </c>
      <c r="M740" t="s">
        <v>428</v>
      </c>
      <c r="N740">
        <v>22.150500000000001</v>
      </c>
      <c r="AB740" t="str">
        <f>B2B!D737</f>
        <v>J4</v>
      </c>
      <c r="AC740" t="str">
        <f>B2B!E737</f>
        <v>A15</v>
      </c>
      <c r="AD740" t="str">
        <f t="shared" si="160"/>
        <v>J4-A15</v>
      </c>
      <c r="AE740" t="e">
        <f t="shared" si="161"/>
        <v>#N/A</v>
      </c>
      <c r="AF740" t="str">
        <f t="shared" si="162"/>
        <v>--</v>
      </c>
      <c r="AG740" t="e">
        <f t="shared" si="163"/>
        <v>#N/A</v>
      </c>
      <c r="AH740" t="str">
        <f>IF(IFERROR(IF(IF(AF740="--",INDEX(D:D,MATCH(AE740,INDEX(B:B,MATCH(AE740,B:B,)+1):B11254,)+MATCH(AE740,B:B,)))=D740,VLOOKUP(AE740,B:D,3,0),IF(AF740="--",INDEX(D:D,MATCH(AE740,INDEX(B:B,MATCH(AE740,B:B,)+1):B11254,)+MATCH(AE740,B:B,)),"---")),"---")=AD740,"---",IFERROR(IF(IF(AF740="--",INDEX(D:D,MATCH(AE740,INDEX(B:B,MATCH(AE740,B:B,)+1):B11254,)+MATCH(AE740,B:B,)))=AD740,VLOOKUP(AE740,B:D,3,0),IF(AF740="--",INDEX(D:D,MATCH(AE740,INDEX(B:B,MATCH(AE740,B:B,)+1):B11254,)+MATCH(AE740,B:B,)),"---")),"---"))</f>
        <v>---</v>
      </c>
      <c r="AI740" t="str">
        <f t="shared" si="164"/>
        <v>--</v>
      </c>
      <c r="AJ740" t="e">
        <f t="shared" si="165"/>
        <v>#N/A</v>
      </c>
      <c r="AK740">
        <f t="shared" si="166"/>
        <v>0</v>
      </c>
      <c r="AL740" t="str">
        <f t="shared" si="167"/>
        <v>--</v>
      </c>
      <c r="AT740" t="str">
        <f t="shared" si="158"/>
        <v>FPGA_TEMP_N</v>
      </c>
      <c r="AU740" t="str">
        <f t="shared" si="159"/>
        <v>--</v>
      </c>
    </row>
    <row r="741" spans="1:47" x14ac:dyDescent="0.25">
      <c r="A741" t="str">
        <f t="shared" si="154"/>
        <v>U1-BH99</v>
      </c>
      <c r="B741" t="str">
        <f t="shared" si="155"/>
        <v>AS_DATA0</v>
      </c>
      <c r="C741" t="str">
        <f t="shared" si="156"/>
        <v>U1-AS_DATA0</v>
      </c>
      <c r="D741" t="str">
        <f t="shared" si="157"/>
        <v>U1-BH99</v>
      </c>
      <c r="E741" t="s">
        <v>1215</v>
      </c>
      <c r="F741" t="s">
        <v>1240</v>
      </c>
      <c r="G741" t="s">
        <v>452</v>
      </c>
      <c r="L741" t="s">
        <v>993</v>
      </c>
      <c r="M741" t="s">
        <v>428</v>
      </c>
      <c r="N741">
        <v>28.147500000000001</v>
      </c>
      <c r="AB741" t="str">
        <f>B2B!D738</f>
        <v>J4</v>
      </c>
      <c r="AC741" t="str">
        <f>B2B!E738</f>
        <v>A16</v>
      </c>
      <c r="AD741" t="str">
        <f t="shared" si="160"/>
        <v>J4-A16</v>
      </c>
      <c r="AE741" t="e">
        <f t="shared" si="161"/>
        <v>#N/A</v>
      </c>
      <c r="AF741" t="str">
        <f t="shared" si="162"/>
        <v>--</v>
      </c>
      <c r="AG741" t="e">
        <f t="shared" si="163"/>
        <v>#N/A</v>
      </c>
      <c r="AH741" t="str">
        <f>IF(IFERROR(IF(IF(AF741="--",INDEX(D:D,MATCH(AE741,INDEX(B:B,MATCH(AE741,B:B,)+1):B11255,)+MATCH(AE741,B:B,)))=D741,VLOOKUP(AE741,B:D,3,0),IF(AF741="--",INDEX(D:D,MATCH(AE741,INDEX(B:B,MATCH(AE741,B:B,)+1):B11255,)+MATCH(AE741,B:B,)),"---")),"---")=AD741,"---",IFERROR(IF(IF(AF741="--",INDEX(D:D,MATCH(AE741,INDEX(B:B,MATCH(AE741,B:B,)+1):B11255,)+MATCH(AE741,B:B,)))=AD741,VLOOKUP(AE741,B:D,3,0),IF(AF741="--",INDEX(D:D,MATCH(AE741,INDEX(B:B,MATCH(AE741,B:B,)+1):B11255,)+MATCH(AE741,B:B,)),"---")),"---"))</f>
        <v>---</v>
      </c>
      <c r="AI741" t="str">
        <f t="shared" si="164"/>
        <v>--</v>
      </c>
      <c r="AJ741" t="e">
        <f t="shared" si="165"/>
        <v>#N/A</v>
      </c>
      <c r="AK741">
        <f t="shared" si="166"/>
        <v>0</v>
      </c>
      <c r="AL741" t="str">
        <f t="shared" si="167"/>
        <v>--</v>
      </c>
      <c r="AT741" t="str">
        <f t="shared" si="158"/>
        <v>AS_DATA0</v>
      </c>
      <c r="AU741" t="str">
        <f t="shared" si="159"/>
        <v>--</v>
      </c>
    </row>
    <row r="742" spans="1:47" x14ac:dyDescent="0.25">
      <c r="A742" t="str">
        <f t="shared" si="154"/>
        <v>U1-BK99</v>
      </c>
      <c r="B742" t="str">
        <f t="shared" si="155"/>
        <v>AS_CLK</v>
      </c>
      <c r="C742" t="str">
        <f t="shared" si="156"/>
        <v>U1-AS_CLK</v>
      </c>
      <c r="D742" t="str">
        <f t="shared" si="157"/>
        <v>U1-BK99</v>
      </c>
      <c r="E742" t="s">
        <v>1215</v>
      </c>
      <c r="F742" t="s">
        <v>1241</v>
      </c>
      <c r="G742" t="s">
        <v>450</v>
      </c>
      <c r="L742" t="s">
        <v>1242</v>
      </c>
      <c r="M742" t="s">
        <v>428</v>
      </c>
      <c r="N742">
        <v>4.7020999999999997</v>
      </c>
      <c r="AB742" t="str">
        <f>B2B!D739</f>
        <v>J4</v>
      </c>
      <c r="AC742" t="str">
        <f>B2B!E739</f>
        <v>A17</v>
      </c>
      <c r="AD742" t="str">
        <f t="shared" si="160"/>
        <v>J4-A17</v>
      </c>
      <c r="AE742" t="e">
        <f t="shared" si="161"/>
        <v>#N/A</v>
      </c>
      <c r="AF742" t="str">
        <f t="shared" si="162"/>
        <v>--</v>
      </c>
      <c r="AG742" t="e">
        <f t="shared" si="163"/>
        <v>#N/A</v>
      </c>
      <c r="AH742" t="str">
        <f>IF(IFERROR(IF(IF(AF742="--",INDEX(D:D,MATCH(AE742,INDEX(B:B,MATCH(AE742,B:B,)+1):B11256,)+MATCH(AE742,B:B,)))=D742,VLOOKUP(AE742,B:D,3,0),IF(AF742="--",INDEX(D:D,MATCH(AE742,INDEX(B:B,MATCH(AE742,B:B,)+1):B11256,)+MATCH(AE742,B:B,)),"---")),"---")=AD742,"---",IFERROR(IF(IF(AF742="--",INDEX(D:D,MATCH(AE742,INDEX(B:B,MATCH(AE742,B:B,)+1):B11256,)+MATCH(AE742,B:B,)))=AD742,VLOOKUP(AE742,B:D,3,0),IF(AF742="--",INDEX(D:D,MATCH(AE742,INDEX(B:B,MATCH(AE742,B:B,)+1):B11256,)+MATCH(AE742,B:B,)),"---")),"---"))</f>
        <v>---</v>
      </c>
      <c r="AI742" t="str">
        <f t="shared" si="164"/>
        <v>--</v>
      </c>
      <c r="AJ742" t="e">
        <f t="shared" si="165"/>
        <v>#N/A</v>
      </c>
      <c r="AK742">
        <f t="shared" si="166"/>
        <v>0</v>
      </c>
      <c r="AL742" t="str">
        <f t="shared" si="167"/>
        <v>--</v>
      </c>
      <c r="AT742" t="str">
        <f t="shared" si="158"/>
        <v>AS_CLK</v>
      </c>
      <c r="AU742" t="str">
        <f t="shared" si="159"/>
        <v>--</v>
      </c>
    </row>
    <row r="743" spans="1:47" x14ac:dyDescent="0.25">
      <c r="A743" t="str">
        <f t="shared" si="154"/>
        <v>U1-BK102</v>
      </c>
      <c r="B743" t="str">
        <f t="shared" si="155"/>
        <v>AS_DATA1</v>
      </c>
      <c r="C743" t="str">
        <f t="shared" si="156"/>
        <v>U1-AS_DATA1</v>
      </c>
      <c r="D743" t="str">
        <f t="shared" si="157"/>
        <v>U1-BK102</v>
      </c>
      <c r="E743" t="s">
        <v>1215</v>
      </c>
      <c r="F743" t="s">
        <v>1243</v>
      </c>
      <c r="G743" t="s">
        <v>454</v>
      </c>
      <c r="L743" t="s">
        <v>1244</v>
      </c>
      <c r="M743" t="s">
        <v>428</v>
      </c>
      <c r="N743">
        <v>14.561299999999999</v>
      </c>
      <c r="AB743" t="str">
        <f>B2B!D740</f>
        <v>J4</v>
      </c>
      <c r="AC743" t="str">
        <f>B2B!E740</f>
        <v>A18</v>
      </c>
      <c r="AD743" t="str">
        <f t="shared" si="160"/>
        <v>J4-A18</v>
      </c>
      <c r="AE743" t="e">
        <f t="shared" si="161"/>
        <v>#N/A</v>
      </c>
      <c r="AF743" t="str">
        <f t="shared" si="162"/>
        <v>--</v>
      </c>
      <c r="AG743" t="e">
        <f t="shared" si="163"/>
        <v>#N/A</v>
      </c>
      <c r="AH743" t="str">
        <f>IF(IFERROR(IF(IF(AF743="--",INDEX(D:D,MATCH(AE743,INDEX(B:B,MATCH(AE743,B:B,)+1):B11257,)+MATCH(AE743,B:B,)))=D743,VLOOKUP(AE743,B:D,3,0),IF(AF743="--",INDEX(D:D,MATCH(AE743,INDEX(B:B,MATCH(AE743,B:B,)+1):B11257,)+MATCH(AE743,B:B,)),"---")),"---")=AD743,"---",IFERROR(IF(IF(AF743="--",INDEX(D:D,MATCH(AE743,INDEX(B:B,MATCH(AE743,B:B,)+1):B11257,)+MATCH(AE743,B:B,)))=AD743,VLOOKUP(AE743,B:D,3,0),IF(AF743="--",INDEX(D:D,MATCH(AE743,INDEX(B:B,MATCH(AE743,B:B,)+1):B11257,)+MATCH(AE743,B:B,)),"---")),"---"))</f>
        <v>---</v>
      </c>
      <c r="AI743" t="str">
        <f t="shared" si="164"/>
        <v>--</v>
      </c>
      <c r="AJ743" t="e">
        <f t="shared" si="165"/>
        <v>#N/A</v>
      </c>
      <c r="AK743">
        <f t="shared" si="166"/>
        <v>0</v>
      </c>
      <c r="AL743" t="str">
        <f t="shared" si="167"/>
        <v>--</v>
      </c>
      <c r="AT743" t="str">
        <f t="shared" si="158"/>
        <v>AS_DATA1</v>
      </c>
      <c r="AU743" t="str">
        <f t="shared" si="159"/>
        <v>--</v>
      </c>
    </row>
    <row r="744" spans="1:47" x14ac:dyDescent="0.25">
      <c r="A744" t="str">
        <f t="shared" si="154"/>
        <v>U1-BM99</v>
      </c>
      <c r="B744" t="str">
        <f t="shared" si="155"/>
        <v>MSEL1</v>
      </c>
      <c r="C744" t="str">
        <f t="shared" si="156"/>
        <v>U1-MSEL1</v>
      </c>
      <c r="D744" t="str">
        <f t="shared" si="157"/>
        <v>U1-BM99</v>
      </c>
      <c r="E744" t="s">
        <v>1215</v>
      </c>
      <c r="F744" t="s">
        <v>1245</v>
      </c>
      <c r="G744" t="s">
        <v>1029</v>
      </c>
      <c r="L744" t="s">
        <v>1246</v>
      </c>
      <c r="M744" t="s">
        <v>428</v>
      </c>
      <c r="N744">
        <v>2.7319</v>
      </c>
      <c r="AB744" t="str">
        <f>B2B!D741</f>
        <v>J4</v>
      </c>
      <c r="AC744" t="str">
        <f>B2B!E741</f>
        <v>A19</v>
      </c>
      <c r="AD744" t="str">
        <f t="shared" si="160"/>
        <v>J4-A19</v>
      </c>
      <c r="AE744" t="e">
        <f t="shared" si="161"/>
        <v>#N/A</v>
      </c>
      <c r="AF744" t="str">
        <f t="shared" si="162"/>
        <v>--</v>
      </c>
      <c r="AG744" t="e">
        <f t="shared" si="163"/>
        <v>#N/A</v>
      </c>
      <c r="AH744" t="str">
        <f>IF(IFERROR(IF(IF(AF744="--",INDEX(D:D,MATCH(AE744,INDEX(B:B,MATCH(AE744,B:B,)+1):B11258,)+MATCH(AE744,B:B,)))=D744,VLOOKUP(AE744,B:D,3,0),IF(AF744="--",INDEX(D:D,MATCH(AE744,INDEX(B:B,MATCH(AE744,B:B,)+1):B11258,)+MATCH(AE744,B:B,)),"---")),"---")=AD744,"---",IFERROR(IF(IF(AF744="--",INDEX(D:D,MATCH(AE744,INDEX(B:B,MATCH(AE744,B:B,)+1):B11258,)+MATCH(AE744,B:B,)))=AD744,VLOOKUP(AE744,B:D,3,0),IF(AF744="--",INDEX(D:D,MATCH(AE744,INDEX(B:B,MATCH(AE744,B:B,)+1):B11258,)+MATCH(AE744,B:B,)),"---")),"---"))</f>
        <v>---</v>
      </c>
      <c r="AI744" t="str">
        <f t="shared" si="164"/>
        <v>--</v>
      </c>
      <c r="AJ744" t="e">
        <f t="shared" si="165"/>
        <v>#N/A</v>
      </c>
      <c r="AK744">
        <f t="shared" si="166"/>
        <v>0</v>
      </c>
      <c r="AL744" t="str">
        <f t="shared" si="167"/>
        <v>--</v>
      </c>
      <c r="AT744" t="str">
        <f t="shared" si="158"/>
        <v>MSEL1</v>
      </c>
      <c r="AU744" t="str">
        <f t="shared" si="159"/>
        <v>--</v>
      </c>
    </row>
    <row r="745" spans="1:47" x14ac:dyDescent="0.25">
      <c r="A745" t="str">
        <f t="shared" si="154"/>
        <v>U1-BM102</v>
      </c>
      <c r="B745" t="str">
        <f t="shared" si="155"/>
        <v>MSEL2</v>
      </c>
      <c r="C745" t="str">
        <f t="shared" si="156"/>
        <v>U1-MSEL2</v>
      </c>
      <c r="D745" t="str">
        <f t="shared" si="157"/>
        <v>U1-BM102</v>
      </c>
      <c r="E745" t="s">
        <v>1215</v>
      </c>
      <c r="F745" t="s">
        <v>1247</v>
      </c>
      <c r="G745" t="s">
        <v>1027</v>
      </c>
      <c r="L745" t="s">
        <v>1248</v>
      </c>
      <c r="M745" t="s">
        <v>428</v>
      </c>
      <c r="N745">
        <v>1.9601</v>
      </c>
      <c r="AB745" t="str">
        <f>B2B!D742</f>
        <v>J4</v>
      </c>
      <c r="AC745" t="str">
        <f>B2B!E742</f>
        <v>A20</v>
      </c>
      <c r="AD745" t="str">
        <f t="shared" si="160"/>
        <v>J4-A20</v>
      </c>
      <c r="AE745" t="e">
        <f t="shared" si="161"/>
        <v>#N/A</v>
      </c>
      <c r="AF745" t="str">
        <f t="shared" si="162"/>
        <v>--</v>
      </c>
      <c r="AG745" t="e">
        <f t="shared" si="163"/>
        <v>#N/A</v>
      </c>
      <c r="AH745" t="str">
        <f>IF(IFERROR(IF(IF(AF745="--",INDEX(D:D,MATCH(AE745,INDEX(B:B,MATCH(AE745,B:B,)+1):B11259,)+MATCH(AE745,B:B,)))=D745,VLOOKUP(AE745,B:D,3,0),IF(AF745="--",INDEX(D:D,MATCH(AE745,INDEX(B:B,MATCH(AE745,B:B,)+1):B11259,)+MATCH(AE745,B:B,)),"---")),"---")=AD745,"---",IFERROR(IF(IF(AF745="--",INDEX(D:D,MATCH(AE745,INDEX(B:B,MATCH(AE745,B:B,)+1):B11259,)+MATCH(AE745,B:B,)))=AD745,VLOOKUP(AE745,B:D,3,0),IF(AF745="--",INDEX(D:D,MATCH(AE745,INDEX(B:B,MATCH(AE745,B:B,)+1):B11259,)+MATCH(AE745,B:B,)),"---")),"---"))</f>
        <v>---</v>
      </c>
      <c r="AI745" t="str">
        <f t="shared" si="164"/>
        <v>--</v>
      </c>
      <c r="AJ745" t="e">
        <f t="shared" si="165"/>
        <v>#N/A</v>
      </c>
      <c r="AK745">
        <f t="shared" si="166"/>
        <v>0</v>
      </c>
      <c r="AL745" t="str">
        <f t="shared" si="167"/>
        <v>--</v>
      </c>
      <c r="AT745" t="str">
        <f t="shared" si="158"/>
        <v>MSEL2</v>
      </c>
      <c r="AU745" t="str">
        <f t="shared" si="159"/>
        <v>--</v>
      </c>
    </row>
    <row r="746" spans="1:47" x14ac:dyDescent="0.25">
      <c r="A746" t="str">
        <f t="shared" si="154"/>
        <v>U1-BP102</v>
      </c>
      <c r="B746" t="str">
        <f t="shared" si="155"/>
        <v>CONF_DONE</v>
      </c>
      <c r="C746" t="str">
        <f t="shared" si="156"/>
        <v>U1-CONF_DONE</v>
      </c>
      <c r="D746" t="str">
        <f t="shared" si="157"/>
        <v>U1-BP102</v>
      </c>
      <c r="E746" t="s">
        <v>1215</v>
      </c>
      <c r="F746" t="s">
        <v>1249</v>
      </c>
      <c r="G746" t="s">
        <v>920</v>
      </c>
      <c r="L746" t="s">
        <v>1250</v>
      </c>
      <c r="M746" t="s">
        <v>428</v>
      </c>
      <c r="N746">
        <v>16.802299999999999</v>
      </c>
      <c r="AB746" t="str">
        <f>B2B!D743</f>
        <v>J4</v>
      </c>
      <c r="AC746" t="str">
        <f>B2B!E743</f>
        <v>A21</v>
      </c>
      <c r="AD746" t="str">
        <f t="shared" si="160"/>
        <v>J4-A21</v>
      </c>
      <c r="AE746" t="e">
        <f t="shared" si="161"/>
        <v>#N/A</v>
      </c>
      <c r="AF746" t="str">
        <f t="shared" si="162"/>
        <v>--</v>
      </c>
      <c r="AG746" t="e">
        <f t="shared" si="163"/>
        <v>#N/A</v>
      </c>
      <c r="AH746" t="str">
        <f>IF(IFERROR(IF(IF(AF746="--",INDEX(D:D,MATCH(AE746,INDEX(B:B,MATCH(AE746,B:B,)+1):B11260,)+MATCH(AE746,B:B,)))=D746,VLOOKUP(AE746,B:D,3,0),IF(AF746="--",INDEX(D:D,MATCH(AE746,INDEX(B:B,MATCH(AE746,B:B,)+1):B11260,)+MATCH(AE746,B:B,)),"---")),"---")=AD746,"---",IFERROR(IF(IF(AF746="--",INDEX(D:D,MATCH(AE746,INDEX(B:B,MATCH(AE746,B:B,)+1):B11260,)+MATCH(AE746,B:B,)))=AD746,VLOOKUP(AE746,B:D,3,0),IF(AF746="--",INDEX(D:D,MATCH(AE746,INDEX(B:B,MATCH(AE746,B:B,)+1):B11260,)+MATCH(AE746,B:B,)),"---")),"---"))</f>
        <v>---</v>
      </c>
      <c r="AI746" t="str">
        <f t="shared" si="164"/>
        <v>--</v>
      </c>
      <c r="AJ746" t="e">
        <f t="shared" si="165"/>
        <v>#N/A</v>
      </c>
      <c r="AK746">
        <f t="shared" si="166"/>
        <v>0</v>
      </c>
      <c r="AL746" t="str">
        <f t="shared" si="167"/>
        <v>--</v>
      </c>
      <c r="AT746" t="str">
        <f t="shared" si="158"/>
        <v>CONF_DONE</v>
      </c>
      <c r="AU746" t="str">
        <f t="shared" si="159"/>
        <v>--</v>
      </c>
    </row>
    <row r="747" spans="1:47" x14ac:dyDescent="0.25">
      <c r="A747" t="str">
        <f t="shared" si="154"/>
        <v>U1-BR99</v>
      </c>
      <c r="B747" t="str">
        <f t="shared" si="155"/>
        <v>SDM_RESTORE</v>
      </c>
      <c r="C747" t="str">
        <f t="shared" si="156"/>
        <v>U1-SDM_RESTORE</v>
      </c>
      <c r="D747" t="str">
        <f t="shared" si="157"/>
        <v>U1-BR99</v>
      </c>
      <c r="E747" t="s">
        <v>1215</v>
      </c>
      <c r="F747" t="s">
        <v>1251</v>
      </c>
      <c r="G747" t="s">
        <v>993</v>
      </c>
      <c r="L747" t="s">
        <v>1252</v>
      </c>
      <c r="M747" t="s">
        <v>428</v>
      </c>
      <c r="N747">
        <v>16.649000000000001</v>
      </c>
      <c r="AB747" t="str">
        <f>B2B!D744</f>
        <v>J4</v>
      </c>
      <c r="AC747" t="str">
        <f>B2B!E744</f>
        <v>A22</v>
      </c>
      <c r="AD747" t="str">
        <f t="shared" si="160"/>
        <v>J4-A22</v>
      </c>
      <c r="AE747" t="e">
        <f t="shared" si="161"/>
        <v>#N/A</v>
      </c>
      <c r="AF747" t="str">
        <f t="shared" si="162"/>
        <v>--</v>
      </c>
      <c r="AG747" t="e">
        <f t="shared" si="163"/>
        <v>#N/A</v>
      </c>
      <c r="AH747" t="str">
        <f>IF(IFERROR(IF(IF(AF747="--",INDEX(D:D,MATCH(AE747,INDEX(B:B,MATCH(AE747,B:B,)+1):B11261,)+MATCH(AE747,B:B,)))=D747,VLOOKUP(AE747,B:D,3,0),IF(AF747="--",INDEX(D:D,MATCH(AE747,INDEX(B:B,MATCH(AE747,B:B,)+1):B11261,)+MATCH(AE747,B:B,)),"---")),"---")=AD747,"---",IFERROR(IF(IF(AF747="--",INDEX(D:D,MATCH(AE747,INDEX(B:B,MATCH(AE747,B:B,)+1):B11261,)+MATCH(AE747,B:B,)))=AD747,VLOOKUP(AE747,B:D,3,0),IF(AF747="--",INDEX(D:D,MATCH(AE747,INDEX(B:B,MATCH(AE747,B:B,)+1):B11261,)+MATCH(AE747,B:B,)),"---")),"---"))</f>
        <v>---</v>
      </c>
      <c r="AI747" t="str">
        <f t="shared" si="164"/>
        <v>--</v>
      </c>
      <c r="AJ747" t="e">
        <f t="shared" si="165"/>
        <v>#N/A</v>
      </c>
      <c r="AK747">
        <f t="shared" si="166"/>
        <v>0</v>
      </c>
      <c r="AL747" t="str">
        <f t="shared" si="167"/>
        <v>--</v>
      </c>
      <c r="AT747" t="str">
        <f t="shared" si="158"/>
        <v>SDM_RESTORE</v>
      </c>
      <c r="AU747" t="str">
        <f t="shared" si="159"/>
        <v>--</v>
      </c>
    </row>
    <row r="748" spans="1:47" x14ac:dyDescent="0.25">
      <c r="A748" t="str">
        <f t="shared" si="154"/>
        <v>U1-BR102</v>
      </c>
      <c r="B748" t="str">
        <f t="shared" si="155"/>
        <v>FPGA_25M</v>
      </c>
      <c r="C748" t="str">
        <f t="shared" si="156"/>
        <v>U1-FPGA_25M</v>
      </c>
      <c r="D748" t="str">
        <f t="shared" si="157"/>
        <v>U1-BR102</v>
      </c>
      <c r="E748" t="s">
        <v>1215</v>
      </c>
      <c r="F748" t="s">
        <v>1253</v>
      </c>
      <c r="G748" t="s">
        <v>949</v>
      </c>
      <c r="L748" t="s">
        <v>1254</v>
      </c>
      <c r="M748" t="s">
        <v>428</v>
      </c>
      <c r="N748">
        <v>16.090599999999998</v>
      </c>
      <c r="AB748" t="str">
        <f>B2B!D745</f>
        <v>J4</v>
      </c>
      <c r="AC748" t="str">
        <f>B2B!E745</f>
        <v>A23</v>
      </c>
      <c r="AD748" t="str">
        <f t="shared" si="160"/>
        <v>J4-A23</v>
      </c>
      <c r="AE748" t="e">
        <f t="shared" si="161"/>
        <v>#N/A</v>
      </c>
      <c r="AF748" t="str">
        <f t="shared" si="162"/>
        <v>--</v>
      </c>
      <c r="AG748" t="e">
        <f t="shared" si="163"/>
        <v>#N/A</v>
      </c>
      <c r="AH748" t="str">
        <f>IF(IFERROR(IF(IF(AF748="--",INDEX(D:D,MATCH(AE748,INDEX(B:B,MATCH(AE748,B:B,)+1):B11262,)+MATCH(AE748,B:B,)))=D748,VLOOKUP(AE748,B:D,3,0),IF(AF748="--",INDEX(D:D,MATCH(AE748,INDEX(B:B,MATCH(AE748,B:B,)+1):B11262,)+MATCH(AE748,B:B,)),"---")),"---")=AD748,"---",IFERROR(IF(IF(AF748="--",INDEX(D:D,MATCH(AE748,INDEX(B:B,MATCH(AE748,B:B,)+1):B11262,)+MATCH(AE748,B:B,)))=AD748,VLOOKUP(AE748,B:D,3,0),IF(AF748="--",INDEX(D:D,MATCH(AE748,INDEX(B:B,MATCH(AE748,B:B,)+1):B11262,)+MATCH(AE748,B:B,)),"---")),"---"))</f>
        <v>---</v>
      </c>
      <c r="AI748" t="str">
        <f t="shared" si="164"/>
        <v>--</v>
      </c>
      <c r="AJ748" t="e">
        <f t="shared" si="165"/>
        <v>#N/A</v>
      </c>
      <c r="AK748">
        <f t="shared" si="166"/>
        <v>0</v>
      </c>
      <c r="AL748" t="str">
        <f t="shared" si="167"/>
        <v>--</v>
      </c>
      <c r="AT748" t="str">
        <f t="shared" si="158"/>
        <v>CLK_25M</v>
      </c>
      <c r="AU748" t="str">
        <f t="shared" si="159"/>
        <v>R213</v>
      </c>
    </row>
    <row r="749" spans="1:47" x14ac:dyDescent="0.25">
      <c r="A749" t="str">
        <f t="shared" si="154"/>
        <v>U1-BU99</v>
      </c>
      <c r="B749" t="str">
        <f t="shared" si="155"/>
        <v>NCONFIG</v>
      </c>
      <c r="C749" t="str">
        <f t="shared" si="156"/>
        <v>U1-NCONFIG</v>
      </c>
      <c r="D749" t="str">
        <f t="shared" si="157"/>
        <v>U1-BU99</v>
      </c>
      <c r="E749" t="s">
        <v>1215</v>
      </c>
      <c r="F749" t="s">
        <v>1255</v>
      </c>
      <c r="G749" t="s">
        <v>994</v>
      </c>
      <c r="L749" t="s">
        <v>1256</v>
      </c>
      <c r="M749" t="s">
        <v>428</v>
      </c>
      <c r="N749">
        <v>19.263999999999999</v>
      </c>
      <c r="AB749" t="str">
        <f>B2B!D746</f>
        <v>J4</v>
      </c>
      <c r="AC749" t="str">
        <f>B2B!E746</f>
        <v>A24</v>
      </c>
      <c r="AD749" t="str">
        <f t="shared" si="160"/>
        <v>J4-A24</v>
      </c>
      <c r="AE749" t="e">
        <f t="shared" si="161"/>
        <v>#N/A</v>
      </c>
      <c r="AF749" t="str">
        <f t="shared" si="162"/>
        <v>--</v>
      </c>
      <c r="AG749" t="e">
        <f t="shared" si="163"/>
        <v>#N/A</v>
      </c>
      <c r="AH749" t="str">
        <f>IF(IFERROR(IF(IF(AF749="--",INDEX(D:D,MATCH(AE749,INDEX(B:B,MATCH(AE749,B:B,)+1):B11263,)+MATCH(AE749,B:B,)))=D749,VLOOKUP(AE749,B:D,3,0),IF(AF749="--",INDEX(D:D,MATCH(AE749,INDEX(B:B,MATCH(AE749,B:B,)+1):B11263,)+MATCH(AE749,B:B,)),"---")),"---")=AD749,"---",IFERROR(IF(IF(AF749="--",INDEX(D:D,MATCH(AE749,INDEX(B:B,MATCH(AE749,B:B,)+1):B11263,)+MATCH(AE749,B:B,)))=AD749,VLOOKUP(AE749,B:D,3,0),IF(AF749="--",INDEX(D:D,MATCH(AE749,INDEX(B:B,MATCH(AE749,B:B,)+1):B11263,)+MATCH(AE749,B:B,)),"---")),"---"))</f>
        <v>---</v>
      </c>
      <c r="AI749" t="str">
        <f t="shared" si="164"/>
        <v>--</v>
      </c>
      <c r="AJ749" t="e">
        <f t="shared" si="165"/>
        <v>#N/A</v>
      </c>
      <c r="AK749">
        <f t="shared" si="166"/>
        <v>0</v>
      </c>
      <c r="AL749" t="str">
        <f t="shared" si="167"/>
        <v>--</v>
      </c>
      <c r="AT749" t="str">
        <f t="shared" si="158"/>
        <v>NCONFIG</v>
      </c>
      <c r="AU749" t="str">
        <f t="shared" si="159"/>
        <v>--</v>
      </c>
    </row>
    <row r="750" spans="1:47" x14ac:dyDescent="0.25">
      <c r="A750" t="str">
        <f t="shared" si="154"/>
        <v>U1-BW99</v>
      </c>
      <c r="B750" t="str">
        <f t="shared" si="155"/>
        <v>NSTATUS</v>
      </c>
      <c r="C750" t="str">
        <f t="shared" si="156"/>
        <v>U1-NSTATUS</v>
      </c>
      <c r="D750" t="str">
        <f t="shared" si="157"/>
        <v>U1-BW99</v>
      </c>
      <c r="E750" t="s">
        <v>1215</v>
      </c>
      <c r="F750" t="s">
        <v>1257</v>
      </c>
      <c r="G750" t="s">
        <v>1090</v>
      </c>
      <c r="L750" t="s">
        <v>1258</v>
      </c>
      <c r="M750" t="s">
        <v>428</v>
      </c>
      <c r="N750">
        <v>13.459199999999999</v>
      </c>
      <c r="AB750" t="str">
        <f>B2B!D747</f>
        <v>J4</v>
      </c>
      <c r="AC750" t="str">
        <f>B2B!E747</f>
        <v>A25</v>
      </c>
      <c r="AD750" t="str">
        <f t="shared" si="160"/>
        <v>J4-A25</v>
      </c>
      <c r="AE750" t="e">
        <f t="shared" si="161"/>
        <v>#N/A</v>
      </c>
      <c r="AF750" t="str">
        <f t="shared" si="162"/>
        <v>--</v>
      </c>
      <c r="AG750" t="e">
        <f t="shared" si="163"/>
        <v>#N/A</v>
      </c>
      <c r="AH750" t="str">
        <f>IF(IFERROR(IF(IF(AF750="--",INDEX(D:D,MATCH(AE750,INDEX(B:B,MATCH(AE750,B:B,)+1):B11264,)+MATCH(AE750,B:B,)))=D750,VLOOKUP(AE750,B:D,3,0),IF(AF750="--",INDEX(D:D,MATCH(AE750,INDEX(B:B,MATCH(AE750,B:B,)+1):B11264,)+MATCH(AE750,B:B,)),"---")),"---")=AD750,"---",IFERROR(IF(IF(AF750="--",INDEX(D:D,MATCH(AE750,INDEX(B:B,MATCH(AE750,B:B,)+1):B11264,)+MATCH(AE750,B:B,)))=AD750,VLOOKUP(AE750,B:D,3,0),IF(AF750="--",INDEX(D:D,MATCH(AE750,INDEX(B:B,MATCH(AE750,B:B,)+1):B11264,)+MATCH(AE750,B:B,)),"---")),"---"))</f>
        <v>---</v>
      </c>
      <c r="AI750" t="str">
        <f t="shared" si="164"/>
        <v>--</v>
      </c>
      <c r="AJ750" t="e">
        <f t="shared" si="165"/>
        <v>#N/A</v>
      </c>
      <c r="AK750">
        <f t="shared" si="166"/>
        <v>0</v>
      </c>
      <c r="AL750" t="str">
        <f t="shared" si="167"/>
        <v>--</v>
      </c>
      <c r="AT750" t="str">
        <f t="shared" si="158"/>
        <v>NSTATUS</v>
      </c>
      <c r="AU750" t="str">
        <f t="shared" si="159"/>
        <v>--</v>
      </c>
    </row>
    <row r="751" spans="1:47" x14ac:dyDescent="0.25">
      <c r="A751" t="str">
        <f t="shared" si="154"/>
        <v>U1-BW102</v>
      </c>
      <c r="B751" t="str">
        <f t="shared" si="155"/>
        <v>CVP_CONFDONE</v>
      </c>
      <c r="C751" t="str">
        <f t="shared" si="156"/>
        <v>U1-CVP_CONFDONE</v>
      </c>
      <c r="D751" t="str">
        <f t="shared" si="157"/>
        <v>U1-BW102</v>
      </c>
      <c r="E751" t="s">
        <v>1215</v>
      </c>
      <c r="F751" t="s">
        <v>1259</v>
      </c>
      <c r="G751" t="s">
        <v>921</v>
      </c>
      <c r="L751" t="s">
        <v>1260</v>
      </c>
      <c r="M751" t="s">
        <v>428</v>
      </c>
      <c r="N751">
        <v>20.727399999999999</v>
      </c>
      <c r="AB751" t="str">
        <f>B2B!D748</f>
        <v>J4</v>
      </c>
      <c r="AC751" t="str">
        <f>B2B!E748</f>
        <v>A26</v>
      </c>
      <c r="AD751" t="str">
        <f t="shared" si="160"/>
        <v>J4-A26</v>
      </c>
      <c r="AE751" t="e">
        <f t="shared" si="161"/>
        <v>#N/A</v>
      </c>
      <c r="AF751" t="str">
        <f t="shared" si="162"/>
        <v>--</v>
      </c>
      <c r="AG751" t="e">
        <f t="shared" si="163"/>
        <v>#N/A</v>
      </c>
      <c r="AH751" t="str">
        <f>IF(IFERROR(IF(IF(AF751="--",INDEX(D:D,MATCH(AE751,INDEX(B:B,MATCH(AE751,B:B,)+1):B11265,)+MATCH(AE751,B:B,)))=D751,VLOOKUP(AE751,B:D,3,0),IF(AF751="--",INDEX(D:D,MATCH(AE751,INDEX(B:B,MATCH(AE751,B:B,)+1):B11265,)+MATCH(AE751,B:B,)),"---")),"---")=AD751,"---",IFERROR(IF(IF(AF751="--",INDEX(D:D,MATCH(AE751,INDEX(B:B,MATCH(AE751,B:B,)+1):B11265,)+MATCH(AE751,B:B,)))=AD751,VLOOKUP(AE751,B:D,3,0),IF(AF751="--",INDEX(D:D,MATCH(AE751,INDEX(B:B,MATCH(AE751,B:B,)+1):B11265,)+MATCH(AE751,B:B,)),"---")),"---"))</f>
        <v>---</v>
      </c>
      <c r="AI751" t="str">
        <f t="shared" si="164"/>
        <v>--</v>
      </c>
      <c r="AJ751" t="e">
        <f t="shared" si="165"/>
        <v>#N/A</v>
      </c>
      <c r="AK751">
        <f t="shared" si="166"/>
        <v>0</v>
      </c>
      <c r="AL751" t="str">
        <f t="shared" si="167"/>
        <v>--</v>
      </c>
      <c r="AT751" t="str">
        <f t="shared" si="158"/>
        <v>CVP_CONFDONE</v>
      </c>
      <c r="AU751" t="str">
        <f t="shared" si="159"/>
        <v>--</v>
      </c>
    </row>
    <row r="752" spans="1:47" x14ac:dyDescent="0.25">
      <c r="A752" t="str">
        <f t="shared" si="154"/>
        <v>U1-BW109</v>
      </c>
      <c r="B752" t="str">
        <f t="shared" si="155"/>
        <v>JTAG_TDO</v>
      </c>
      <c r="C752" t="str">
        <f t="shared" si="156"/>
        <v>U1-JTAG_TDO</v>
      </c>
      <c r="D752" t="str">
        <f t="shared" si="157"/>
        <v>U1-BW109</v>
      </c>
      <c r="E752" t="s">
        <v>1215</v>
      </c>
      <c r="F752" t="s">
        <v>1261</v>
      </c>
      <c r="G752" t="s">
        <v>990</v>
      </c>
      <c r="L752" t="s">
        <v>1262</v>
      </c>
      <c r="M752" t="s">
        <v>428</v>
      </c>
      <c r="N752">
        <v>13.238</v>
      </c>
      <c r="AB752" t="str">
        <f>B2B!D749</f>
        <v>J4</v>
      </c>
      <c r="AC752" t="str">
        <f>B2B!E749</f>
        <v>A27</v>
      </c>
      <c r="AD752" t="str">
        <f t="shared" si="160"/>
        <v>J4-A27</v>
      </c>
      <c r="AE752" t="e">
        <f t="shared" si="161"/>
        <v>#N/A</v>
      </c>
      <c r="AF752" t="str">
        <f t="shared" si="162"/>
        <v>--</v>
      </c>
      <c r="AG752" t="e">
        <f t="shared" si="163"/>
        <v>#N/A</v>
      </c>
      <c r="AH752" t="str">
        <f>IF(IFERROR(IF(IF(AF752="--",INDEX(D:D,MATCH(AE752,INDEX(B:B,MATCH(AE752,B:B,)+1):B11266,)+MATCH(AE752,B:B,)))=D752,VLOOKUP(AE752,B:D,3,0),IF(AF752="--",INDEX(D:D,MATCH(AE752,INDEX(B:B,MATCH(AE752,B:B,)+1):B11266,)+MATCH(AE752,B:B,)),"---")),"---")=AD752,"---",IFERROR(IF(IF(AF752="--",INDEX(D:D,MATCH(AE752,INDEX(B:B,MATCH(AE752,B:B,)+1):B11266,)+MATCH(AE752,B:B,)))=AD752,VLOOKUP(AE752,B:D,3,0),IF(AF752="--",INDEX(D:D,MATCH(AE752,INDEX(B:B,MATCH(AE752,B:B,)+1):B11266,)+MATCH(AE752,B:B,)),"---")),"---"))</f>
        <v>---</v>
      </c>
      <c r="AI752" t="str">
        <f t="shared" si="164"/>
        <v>--</v>
      </c>
      <c r="AJ752" t="e">
        <f t="shared" si="165"/>
        <v>#N/A</v>
      </c>
      <c r="AK752">
        <f t="shared" si="166"/>
        <v>0</v>
      </c>
      <c r="AL752" t="str">
        <f t="shared" si="167"/>
        <v>--</v>
      </c>
      <c r="AT752" t="str">
        <f t="shared" si="158"/>
        <v>JTAG_TDO</v>
      </c>
      <c r="AU752" t="str">
        <f t="shared" si="159"/>
        <v>--</v>
      </c>
    </row>
    <row r="753" spans="1:47" x14ac:dyDescent="0.25">
      <c r="A753" t="str">
        <f t="shared" si="154"/>
        <v>U1-BW112</v>
      </c>
      <c r="B753" t="str">
        <f t="shared" si="155"/>
        <v>JTAG_TDI</v>
      </c>
      <c r="C753" t="str">
        <f t="shared" si="156"/>
        <v>U1-JTAG_TDI</v>
      </c>
      <c r="D753" t="str">
        <f t="shared" si="157"/>
        <v>U1-BW112</v>
      </c>
      <c r="E753" t="s">
        <v>1215</v>
      </c>
      <c r="F753" t="s">
        <v>1263</v>
      </c>
      <c r="G753" t="s">
        <v>991</v>
      </c>
      <c r="L753" t="s">
        <v>1264</v>
      </c>
      <c r="M753" t="s">
        <v>428</v>
      </c>
      <c r="N753">
        <v>12.7135</v>
      </c>
      <c r="AB753" t="str">
        <f>B2B!D750</f>
        <v>J4</v>
      </c>
      <c r="AC753" t="str">
        <f>B2B!E750</f>
        <v>A28</v>
      </c>
      <c r="AD753" t="str">
        <f t="shared" si="160"/>
        <v>J4-A28</v>
      </c>
      <c r="AE753" t="e">
        <f t="shared" si="161"/>
        <v>#N/A</v>
      </c>
      <c r="AF753" t="str">
        <f t="shared" si="162"/>
        <v>--</v>
      </c>
      <c r="AG753" t="e">
        <f t="shared" si="163"/>
        <v>#N/A</v>
      </c>
      <c r="AH753" t="str">
        <f>IF(IFERROR(IF(IF(AF753="--",INDEX(D:D,MATCH(AE753,INDEX(B:B,MATCH(AE753,B:B,)+1):B11267,)+MATCH(AE753,B:B,)))=D753,VLOOKUP(AE753,B:D,3,0),IF(AF753="--",INDEX(D:D,MATCH(AE753,INDEX(B:B,MATCH(AE753,B:B,)+1):B11267,)+MATCH(AE753,B:B,)),"---")),"---")=AD753,"---",IFERROR(IF(IF(AF753="--",INDEX(D:D,MATCH(AE753,INDEX(B:B,MATCH(AE753,B:B,)+1):B11267,)+MATCH(AE753,B:B,)))=AD753,VLOOKUP(AE753,B:D,3,0),IF(AF753="--",INDEX(D:D,MATCH(AE753,INDEX(B:B,MATCH(AE753,B:B,)+1):B11267,)+MATCH(AE753,B:B,)),"---")),"---"))</f>
        <v>---</v>
      </c>
      <c r="AI753" t="str">
        <f t="shared" si="164"/>
        <v>--</v>
      </c>
      <c r="AJ753" t="e">
        <f t="shared" si="165"/>
        <v>#N/A</v>
      </c>
      <c r="AK753">
        <f t="shared" si="166"/>
        <v>0</v>
      </c>
      <c r="AL753" t="str">
        <f t="shared" si="167"/>
        <v>--</v>
      </c>
      <c r="AT753" t="str">
        <f t="shared" si="158"/>
        <v>JTAG_TDI</v>
      </c>
      <c r="AU753" t="str">
        <f t="shared" si="159"/>
        <v>--</v>
      </c>
    </row>
    <row r="754" spans="1:47" x14ac:dyDescent="0.25">
      <c r="A754" t="str">
        <f t="shared" si="154"/>
        <v>U1-CA99</v>
      </c>
      <c r="B754" t="str">
        <f t="shared" si="155"/>
        <v>INIT_DONE</v>
      </c>
      <c r="C754" t="str">
        <f t="shared" si="156"/>
        <v>U1-INIT_DONE</v>
      </c>
      <c r="D754" t="str">
        <f t="shared" si="157"/>
        <v>U1-CA99</v>
      </c>
      <c r="E754" t="s">
        <v>1215</v>
      </c>
      <c r="F754" t="s">
        <v>1265</v>
      </c>
      <c r="G754" t="s">
        <v>998</v>
      </c>
      <c r="L754" t="s">
        <v>1266</v>
      </c>
      <c r="M754" t="s">
        <v>428</v>
      </c>
      <c r="N754">
        <v>14.5839</v>
      </c>
      <c r="AB754" t="str">
        <f>B2B!D751</f>
        <v>J4</v>
      </c>
      <c r="AC754" t="str">
        <f>B2B!E751</f>
        <v>A29</v>
      </c>
      <c r="AD754" t="str">
        <f t="shared" si="160"/>
        <v>J4-A29</v>
      </c>
      <c r="AE754" t="e">
        <f t="shared" si="161"/>
        <v>#N/A</v>
      </c>
      <c r="AF754" t="str">
        <f t="shared" si="162"/>
        <v>--</v>
      </c>
      <c r="AG754" t="e">
        <f t="shared" si="163"/>
        <v>#N/A</v>
      </c>
      <c r="AH754" t="str">
        <f>IF(IFERROR(IF(IF(AF754="--",INDEX(D:D,MATCH(AE754,INDEX(B:B,MATCH(AE754,B:B,)+1):B11268,)+MATCH(AE754,B:B,)))=D754,VLOOKUP(AE754,B:D,3,0),IF(AF754="--",INDEX(D:D,MATCH(AE754,INDEX(B:B,MATCH(AE754,B:B,)+1):B11268,)+MATCH(AE754,B:B,)),"---")),"---")=AD754,"---",IFERROR(IF(IF(AF754="--",INDEX(D:D,MATCH(AE754,INDEX(B:B,MATCH(AE754,B:B,)+1):B11268,)+MATCH(AE754,B:B,)))=AD754,VLOOKUP(AE754,B:D,3,0),IF(AF754="--",INDEX(D:D,MATCH(AE754,INDEX(B:B,MATCH(AE754,B:B,)+1):B11268,)+MATCH(AE754,B:B,)),"---")),"---"))</f>
        <v>---</v>
      </c>
      <c r="AI754" t="str">
        <f t="shared" si="164"/>
        <v>--</v>
      </c>
      <c r="AJ754" t="e">
        <f t="shared" si="165"/>
        <v>#N/A</v>
      </c>
      <c r="AK754">
        <f t="shared" si="166"/>
        <v>0</v>
      </c>
      <c r="AL754" t="str">
        <f t="shared" si="167"/>
        <v>--</v>
      </c>
      <c r="AT754" t="str">
        <f t="shared" si="158"/>
        <v>INIT_DONE</v>
      </c>
      <c r="AU754" t="str">
        <f t="shared" si="159"/>
        <v>--</v>
      </c>
    </row>
    <row r="755" spans="1:47" x14ac:dyDescent="0.25">
      <c r="A755" t="str">
        <f t="shared" si="154"/>
        <v>U1-CA102</v>
      </c>
      <c r="B755" t="str">
        <f t="shared" si="155"/>
        <v>AS_NRST</v>
      </c>
      <c r="C755" t="str">
        <f t="shared" si="156"/>
        <v>U1-AS_NRST</v>
      </c>
      <c r="D755" t="str">
        <f t="shared" si="157"/>
        <v>U1-CA102</v>
      </c>
      <c r="E755" t="s">
        <v>1215</v>
      </c>
      <c r="F755" t="s">
        <v>1267</v>
      </c>
      <c r="G755" t="s">
        <v>460</v>
      </c>
      <c r="L755" t="s">
        <v>717</v>
      </c>
      <c r="M755" t="s">
        <v>428</v>
      </c>
      <c r="N755">
        <v>8.9396000000000004</v>
      </c>
      <c r="AB755" t="str">
        <f>B2B!D752</f>
        <v>J4</v>
      </c>
      <c r="AC755" t="str">
        <f>B2B!E752</f>
        <v>A30</v>
      </c>
      <c r="AD755" t="str">
        <f t="shared" si="160"/>
        <v>J4-A30</v>
      </c>
      <c r="AE755" t="e">
        <f t="shared" si="161"/>
        <v>#N/A</v>
      </c>
      <c r="AF755" t="str">
        <f t="shared" si="162"/>
        <v>--</v>
      </c>
      <c r="AG755" t="e">
        <f t="shared" si="163"/>
        <v>#N/A</v>
      </c>
      <c r="AH755" t="str">
        <f>IF(IFERROR(IF(IF(AF755="--",INDEX(D:D,MATCH(AE755,INDEX(B:B,MATCH(AE755,B:B,)+1):B11269,)+MATCH(AE755,B:B,)))=D755,VLOOKUP(AE755,B:D,3,0),IF(AF755="--",INDEX(D:D,MATCH(AE755,INDEX(B:B,MATCH(AE755,B:B,)+1):B11269,)+MATCH(AE755,B:B,)),"---")),"---")=AD755,"---",IFERROR(IF(IF(AF755="--",INDEX(D:D,MATCH(AE755,INDEX(B:B,MATCH(AE755,B:B,)+1):B11269,)+MATCH(AE755,B:B,)))=AD755,VLOOKUP(AE755,B:D,3,0),IF(AF755="--",INDEX(D:D,MATCH(AE755,INDEX(B:B,MATCH(AE755,B:B,)+1):B11269,)+MATCH(AE755,B:B,)),"---")),"---"))</f>
        <v>---</v>
      </c>
      <c r="AI755" t="str">
        <f t="shared" si="164"/>
        <v>--</v>
      </c>
      <c r="AJ755" t="e">
        <f t="shared" si="165"/>
        <v>#N/A</v>
      </c>
      <c r="AK755">
        <f t="shared" si="166"/>
        <v>0</v>
      </c>
      <c r="AL755" t="str">
        <f t="shared" si="167"/>
        <v>--</v>
      </c>
      <c r="AT755" t="str">
        <f t="shared" si="158"/>
        <v>AS_NRST</v>
      </c>
      <c r="AU755" t="str">
        <f t="shared" si="159"/>
        <v>--</v>
      </c>
    </row>
    <row r="756" spans="1:47" x14ac:dyDescent="0.25">
      <c r="A756" t="str">
        <f t="shared" si="154"/>
        <v>U1-CA109</v>
      </c>
      <c r="B756" t="str">
        <f t="shared" si="155"/>
        <v>JTAG_TCK</v>
      </c>
      <c r="C756" t="str">
        <f t="shared" si="156"/>
        <v>U1-JTAG_TCK</v>
      </c>
      <c r="D756" t="str">
        <f t="shared" si="157"/>
        <v>U1-CA109</v>
      </c>
      <c r="E756" t="s">
        <v>1215</v>
      </c>
      <c r="F756" t="s">
        <v>1268</v>
      </c>
      <c r="G756" t="s">
        <v>989</v>
      </c>
      <c r="L756" t="s">
        <v>708</v>
      </c>
      <c r="M756" t="s">
        <v>428</v>
      </c>
      <c r="N756">
        <v>2.3069000000000002</v>
      </c>
      <c r="AB756" t="str">
        <f>B2B!D753</f>
        <v>J4</v>
      </c>
      <c r="AC756" t="str">
        <f>B2B!E753</f>
        <v>A31</v>
      </c>
      <c r="AD756" t="str">
        <f t="shared" si="160"/>
        <v>J4-A31</v>
      </c>
      <c r="AE756" t="e">
        <f t="shared" si="161"/>
        <v>#N/A</v>
      </c>
      <c r="AF756" t="str">
        <f t="shared" si="162"/>
        <v>--</v>
      </c>
      <c r="AG756" t="e">
        <f t="shared" si="163"/>
        <v>#N/A</v>
      </c>
      <c r="AH756" t="str">
        <f>IF(IFERROR(IF(IF(AF756="--",INDEX(D:D,MATCH(AE756,INDEX(B:B,MATCH(AE756,B:B,)+1):B11270,)+MATCH(AE756,B:B,)))=D756,VLOOKUP(AE756,B:D,3,0),IF(AF756="--",INDEX(D:D,MATCH(AE756,INDEX(B:B,MATCH(AE756,B:B,)+1):B11270,)+MATCH(AE756,B:B,)),"---")),"---")=AD756,"---",IFERROR(IF(IF(AF756="--",INDEX(D:D,MATCH(AE756,INDEX(B:B,MATCH(AE756,B:B,)+1):B11270,)+MATCH(AE756,B:B,)))=AD756,VLOOKUP(AE756,B:D,3,0),IF(AF756="--",INDEX(D:D,MATCH(AE756,INDEX(B:B,MATCH(AE756,B:B,)+1):B11270,)+MATCH(AE756,B:B,)),"---")),"---"))</f>
        <v>---</v>
      </c>
      <c r="AI756" t="str">
        <f t="shared" si="164"/>
        <v>--</v>
      </c>
      <c r="AJ756" t="e">
        <f t="shared" si="165"/>
        <v>#N/A</v>
      </c>
      <c r="AK756">
        <f t="shared" si="166"/>
        <v>0</v>
      </c>
      <c r="AL756" t="str">
        <f t="shared" si="167"/>
        <v>--</v>
      </c>
      <c r="AT756" t="str">
        <f t="shared" si="158"/>
        <v>JTAG_TCK</v>
      </c>
      <c r="AU756" t="str">
        <f t="shared" si="159"/>
        <v>--</v>
      </c>
    </row>
    <row r="757" spans="1:47" x14ac:dyDescent="0.25">
      <c r="A757" t="str">
        <f t="shared" si="154"/>
        <v>U1-CA112</v>
      </c>
      <c r="B757" t="str">
        <f t="shared" si="155"/>
        <v>JTAG_TMS</v>
      </c>
      <c r="C757" t="str">
        <f t="shared" si="156"/>
        <v>U1-JTAG_TMS</v>
      </c>
      <c r="D757" t="str">
        <f t="shared" si="157"/>
        <v>U1-CA112</v>
      </c>
      <c r="E757" t="s">
        <v>1215</v>
      </c>
      <c r="F757" t="s">
        <v>1269</v>
      </c>
      <c r="G757" t="s">
        <v>988</v>
      </c>
      <c r="L757" t="s">
        <v>1270</v>
      </c>
      <c r="M757" t="s">
        <v>428</v>
      </c>
      <c r="N757">
        <v>17.992799999999999</v>
      </c>
      <c r="AB757" t="str">
        <f>B2B!D754</f>
        <v>J4</v>
      </c>
      <c r="AC757" t="str">
        <f>B2B!E754</f>
        <v>A32</v>
      </c>
      <c r="AD757" t="str">
        <f t="shared" si="160"/>
        <v>J4-A32</v>
      </c>
      <c r="AE757" t="e">
        <f t="shared" si="161"/>
        <v>#N/A</v>
      </c>
      <c r="AF757" t="str">
        <f t="shared" si="162"/>
        <v>--</v>
      </c>
      <c r="AG757" t="e">
        <f t="shared" si="163"/>
        <v>#N/A</v>
      </c>
      <c r="AH757" t="str">
        <f>IF(IFERROR(IF(IF(AF757="--",INDEX(D:D,MATCH(AE757,INDEX(B:B,MATCH(AE757,B:B,)+1):B11271,)+MATCH(AE757,B:B,)))=D757,VLOOKUP(AE757,B:D,3,0),IF(AF757="--",INDEX(D:D,MATCH(AE757,INDEX(B:B,MATCH(AE757,B:B,)+1):B11271,)+MATCH(AE757,B:B,)),"---")),"---")=AD757,"---",IFERROR(IF(IF(AF757="--",INDEX(D:D,MATCH(AE757,INDEX(B:B,MATCH(AE757,B:B,)+1):B11271,)+MATCH(AE757,B:B,)))=AD757,VLOOKUP(AE757,B:D,3,0),IF(AF757="--",INDEX(D:D,MATCH(AE757,INDEX(B:B,MATCH(AE757,B:B,)+1):B11271,)+MATCH(AE757,B:B,)),"---")),"---"))</f>
        <v>---</v>
      </c>
      <c r="AI757" t="str">
        <f t="shared" si="164"/>
        <v>--</v>
      </c>
      <c r="AJ757" t="e">
        <f t="shared" si="165"/>
        <v>#N/A</v>
      </c>
      <c r="AK757">
        <f t="shared" si="166"/>
        <v>0</v>
      </c>
      <c r="AL757" t="str">
        <f t="shared" si="167"/>
        <v>--</v>
      </c>
      <c r="AT757" t="str">
        <f t="shared" si="158"/>
        <v>JTAG_TMS</v>
      </c>
      <c r="AU757" t="str">
        <f t="shared" si="159"/>
        <v>--</v>
      </c>
    </row>
    <row r="758" spans="1:47" x14ac:dyDescent="0.25">
      <c r="A758" t="str">
        <f t="shared" si="154"/>
        <v>U1-CC102</v>
      </c>
      <c r="B758" t="str">
        <f t="shared" si="155"/>
        <v>SDM_IO8</v>
      </c>
      <c r="C758" t="str">
        <f t="shared" si="156"/>
        <v>U1-SDM_IO8</v>
      </c>
      <c r="D758" t="str">
        <f t="shared" si="157"/>
        <v>U1-CC102</v>
      </c>
      <c r="E758" t="s">
        <v>1215</v>
      </c>
      <c r="F758" t="s">
        <v>1271</v>
      </c>
      <c r="G758" t="s">
        <v>1093</v>
      </c>
      <c r="L758" t="s">
        <v>710</v>
      </c>
      <c r="M758" t="s">
        <v>428</v>
      </c>
      <c r="N758">
        <v>2.3018000000000001</v>
      </c>
      <c r="AB758" t="str">
        <f>B2B!D755</f>
        <v>J4</v>
      </c>
      <c r="AC758" t="str">
        <f>B2B!E755</f>
        <v>A33</v>
      </c>
      <c r="AD758" t="str">
        <f t="shared" si="160"/>
        <v>J4-A33</v>
      </c>
      <c r="AE758" t="e">
        <f t="shared" si="161"/>
        <v>#N/A</v>
      </c>
      <c r="AF758" t="str">
        <f t="shared" si="162"/>
        <v>--</v>
      </c>
      <c r="AG758" t="e">
        <f t="shared" si="163"/>
        <v>#N/A</v>
      </c>
      <c r="AH758" t="str">
        <f>IF(IFERROR(IF(IF(AF758="--",INDEX(D:D,MATCH(AE758,INDEX(B:B,MATCH(AE758,B:B,)+1):B11272,)+MATCH(AE758,B:B,)))=D758,VLOOKUP(AE758,B:D,3,0),IF(AF758="--",INDEX(D:D,MATCH(AE758,INDEX(B:B,MATCH(AE758,B:B,)+1):B11272,)+MATCH(AE758,B:B,)),"---")),"---")=AD758,"---",IFERROR(IF(IF(AF758="--",INDEX(D:D,MATCH(AE758,INDEX(B:B,MATCH(AE758,B:B,)+1):B11272,)+MATCH(AE758,B:B,)))=AD758,VLOOKUP(AE758,B:D,3,0),IF(AF758="--",INDEX(D:D,MATCH(AE758,INDEX(B:B,MATCH(AE758,B:B,)+1):B11272,)+MATCH(AE758,B:B,)),"---")),"---"))</f>
        <v>---</v>
      </c>
      <c r="AI758" t="str">
        <f t="shared" si="164"/>
        <v>--</v>
      </c>
      <c r="AJ758" t="e">
        <f t="shared" si="165"/>
        <v>#N/A</v>
      </c>
      <c r="AK758">
        <f t="shared" si="166"/>
        <v>0</v>
      </c>
      <c r="AL758" t="str">
        <f t="shared" si="167"/>
        <v>--</v>
      </c>
      <c r="AT758" t="str">
        <f t="shared" si="158"/>
        <v>SDM_IO8</v>
      </c>
      <c r="AU758" t="str">
        <f t="shared" si="159"/>
        <v>--</v>
      </c>
    </row>
    <row r="759" spans="1:47" x14ac:dyDescent="0.25">
      <c r="A759" t="str">
        <f t="shared" si="154"/>
        <v>U1-CF99</v>
      </c>
      <c r="B759" t="str">
        <f t="shared" si="155"/>
        <v>PWRMGT_SDA</v>
      </c>
      <c r="C759" t="str">
        <f t="shared" si="156"/>
        <v>U1-PWRMGT_SDA</v>
      </c>
      <c r="D759" t="str">
        <f t="shared" si="157"/>
        <v>U1-CF99</v>
      </c>
      <c r="E759" t="s">
        <v>1215</v>
      </c>
      <c r="F759" t="s">
        <v>1272</v>
      </c>
      <c r="G759" t="s">
        <v>1034</v>
      </c>
      <c r="L759" t="s">
        <v>1273</v>
      </c>
      <c r="M759" t="s">
        <v>428</v>
      </c>
      <c r="N759">
        <v>13.4528</v>
      </c>
      <c r="AB759" t="str">
        <f>B2B!D756</f>
        <v>J4</v>
      </c>
      <c r="AC759" t="str">
        <f>B2B!E756</f>
        <v>A34</v>
      </c>
      <c r="AD759" t="str">
        <f t="shared" si="160"/>
        <v>J4-A34</v>
      </c>
      <c r="AE759" t="e">
        <f t="shared" si="161"/>
        <v>#N/A</v>
      </c>
      <c r="AF759" t="str">
        <f t="shared" si="162"/>
        <v>--</v>
      </c>
      <c r="AG759" t="e">
        <f t="shared" si="163"/>
        <v>#N/A</v>
      </c>
      <c r="AH759" t="str">
        <f>IF(IFERROR(IF(IF(AF759="--",INDEX(D:D,MATCH(AE759,INDEX(B:B,MATCH(AE759,B:B,)+1):B11273,)+MATCH(AE759,B:B,)))=D759,VLOOKUP(AE759,B:D,3,0),IF(AF759="--",INDEX(D:D,MATCH(AE759,INDEX(B:B,MATCH(AE759,B:B,)+1):B11273,)+MATCH(AE759,B:B,)),"---")),"---")=AD759,"---",IFERROR(IF(IF(AF759="--",INDEX(D:D,MATCH(AE759,INDEX(B:B,MATCH(AE759,B:B,)+1):B11273,)+MATCH(AE759,B:B,)))=AD759,VLOOKUP(AE759,B:D,3,0),IF(AF759="--",INDEX(D:D,MATCH(AE759,INDEX(B:B,MATCH(AE759,B:B,)+1):B11273,)+MATCH(AE759,B:B,)),"---")),"---"))</f>
        <v>---</v>
      </c>
      <c r="AI759" t="str">
        <f t="shared" si="164"/>
        <v>--</v>
      </c>
      <c r="AJ759" t="e">
        <f t="shared" si="165"/>
        <v>#N/A</v>
      </c>
      <c r="AK759">
        <f t="shared" si="166"/>
        <v>0</v>
      </c>
      <c r="AL759" t="str">
        <f t="shared" si="167"/>
        <v>--</v>
      </c>
      <c r="AT759" t="str">
        <f t="shared" si="158"/>
        <v>PWRMGT_SDA</v>
      </c>
      <c r="AU759" t="str">
        <f t="shared" si="159"/>
        <v>--</v>
      </c>
    </row>
    <row r="760" spans="1:47" x14ac:dyDescent="0.25">
      <c r="A760" t="str">
        <f t="shared" si="154"/>
        <v>U1-CF102</v>
      </c>
      <c r="B760" t="str">
        <f t="shared" si="155"/>
        <v>AS_DATA3</v>
      </c>
      <c r="C760" t="str">
        <f t="shared" si="156"/>
        <v>U1-AS_DATA3</v>
      </c>
      <c r="D760" t="str">
        <f t="shared" si="157"/>
        <v>U1-CF102</v>
      </c>
      <c r="E760" t="s">
        <v>1215</v>
      </c>
      <c r="F760" t="s">
        <v>1274</v>
      </c>
      <c r="G760" t="s">
        <v>457</v>
      </c>
      <c r="L760" t="s">
        <v>1275</v>
      </c>
      <c r="M760" t="s">
        <v>428</v>
      </c>
      <c r="N760">
        <v>14.055400000000001</v>
      </c>
      <c r="AB760" t="str">
        <f>B2B!D757</f>
        <v>J4</v>
      </c>
      <c r="AC760" t="str">
        <f>B2B!E757</f>
        <v>A35</v>
      </c>
      <c r="AD760" t="str">
        <f t="shared" si="160"/>
        <v>J4-A35</v>
      </c>
      <c r="AE760" t="e">
        <f t="shared" si="161"/>
        <v>#N/A</v>
      </c>
      <c r="AF760" t="str">
        <f t="shared" si="162"/>
        <v>--</v>
      </c>
      <c r="AG760" t="e">
        <f t="shared" si="163"/>
        <v>#N/A</v>
      </c>
      <c r="AH760" t="str">
        <f>IF(IFERROR(IF(IF(AF760="--",INDEX(D:D,MATCH(AE760,INDEX(B:B,MATCH(AE760,B:B,)+1):B11274,)+MATCH(AE760,B:B,)))=D760,VLOOKUP(AE760,B:D,3,0),IF(AF760="--",INDEX(D:D,MATCH(AE760,INDEX(B:B,MATCH(AE760,B:B,)+1):B11274,)+MATCH(AE760,B:B,)),"---")),"---")=AD760,"---",IFERROR(IF(IF(AF760="--",INDEX(D:D,MATCH(AE760,INDEX(B:B,MATCH(AE760,B:B,)+1):B11274,)+MATCH(AE760,B:B,)))=AD760,VLOOKUP(AE760,B:D,3,0),IF(AF760="--",INDEX(D:D,MATCH(AE760,INDEX(B:B,MATCH(AE760,B:B,)+1):B11274,)+MATCH(AE760,B:B,)),"---")),"---"))</f>
        <v>---</v>
      </c>
      <c r="AI760" t="str">
        <f t="shared" si="164"/>
        <v>--</v>
      </c>
      <c r="AJ760" t="e">
        <f t="shared" si="165"/>
        <v>#N/A</v>
      </c>
      <c r="AK760">
        <f t="shared" si="166"/>
        <v>0</v>
      </c>
      <c r="AL760" t="str">
        <f t="shared" si="167"/>
        <v>--</v>
      </c>
      <c r="AT760" t="str">
        <f t="shared" si="158"/>
        <v>AS_DATA3</v>
      </c>
      <c r="AU760" t="str">
        <f t="shared" si="159"/>
        <v>--</v>
      </c>
    </row>
    <row r="761" spans="1:47" x14ac:dyDescent="0.25">
      <c r="A761" t="str">
        <f t="shared" si="154"/>
        <v>U1-CF109</v>
      </c>
      <c r="B761" t="str">
        <f t="shared" si="155"/>
        <v>PWRMGT_SCL</v>
      </c>
      <c r="C761" t="str">
        <f t="shared" si="156"/>
        <v>U1-PWRMGT_SCL</v>
      </c>
      <c r="D761" t="str">
        <f t="shared" si="157"/>
        <v>U1-CF109</v>
      </c>
      <c r="E761" t="s">
        <v>1215</v>
      </c>
      <c r="F761" t="s">
        <v>1276</v>
      </c>
      <c r="G761" t="s">
        <v>1032</v>
      </c>
      <c r="L761" t="s">
        <v>715</v>
      </c>
      <c r="M761" t="s">
        <v>428</v>
      </c>
      <c r="N761">
        <v>8.2142999999999997</v>
      </c>
      <c r="AB761" t="str">
        <f>B2B!D758</f>
        <v>J4</v>
      </c>
      <c r="AC761" t="str">
        <f>B2B!E758</f>
        <v>A36</v>
      </c>
      <c r="AD761" t="str">
        <f t="shared" si="160"/>
        <v>J4-A36</v>
      </c>
      <c r="AE761" t="e">
        <f t="shared" si="161"/>
        <v>#N/A</v>
      </c>
      <c r="AF761" t="str">
        <f t="shared" si="162"/>
        <v>--</v>
      </c>
      <c r="AG761" t="e">
        <f t="shared" si="163"/>
        <v>#N/A</v>
      </c>
      <c r="AH761" t="str">
        <f>IF(IFERROR(IF(IF(AF761="--",INDEX(D:D,MATCH(AE761,INDEX(B:B,MATCH(AE761,B:B,)+1):B11275,)+MATCH(AE761,B:B,)))=D761,VLOOKUP(AE761,B:D,3,0),IF(AF761="--",INDEX(D:D,MATCH(AE761,INDEX(B:B,MATCH(AE761,B:B,)+1):B11275,)+MATCH(AE761,B:B,)),"---")),"---")=AD761,"---",IFERROR(IF(IF(AF761="--",INDEX(D:D,MATCH(AE761,INDEX(B:B,MATCH(AE761,B:B,)+1):B11275,)+MATCH(AE761,B:B,)))=AD761,VLOOKUP(AE761,B:D,3,0),IF(AF761="--",INDEX(D:D,MATCH(AE761,INDEX(B:B,MATCH(AE761,B:B,)+1):B11275,)+MATCH(AE761,B:B,)),"---")),"---"))</f>
        <v>---</v>
      </c>
      <c r="AI761" t="str">
        <f t="shared" si="164"/>
        <v>--</v>
      </c>
      <c r="AJ761" t="e">
        <f t="shared" si="165"/>
        <v>#N/A</v>
      </c>
      <c r="AK761">
        <f t="shared" si="166"/>
        <v>0</v>
      </c>
      <c r="AL761" t="str">
        <f t="shared" si="167"/>
        <v>--</v>
      </c>
      <c r="AT761" t="str">
        <f t="shared" si="158"/>
        <v>PWRMGT_SCL</v>
      </c>
      <c r="AU761" t="str">
        <f t="shared" si="159"/>
        <v>--</v>
      </c>
    </row>
    <row r="762" spans="1:47" x14ac:dyDescent="0.25">
      <c r="A762" t="str">
        <f t="shared" si="154"/>
        <v>U1-CF112</v>
      </c>
      <c r="B762" t="str">
        <f t="shared" si="155"/>
        <v>AS_NCS_MSEL0</v>
      </c>
      <c r="C762" t="str">
        <f t="shared" si="156"/>
        <v>U1-AS_NCS_MSEL0</v>
      </c>
      <c r="D762" t="str">
        <f t="shared" si="157"/>
        <v>U1-CF112</v>
      </c>
      <c r="E762" t="s">
        <v>1215</v>
      </c>
      <c r="F762" t="s">
        <v>1277</v>
      </c>
      <c r="G762" t="s">
        <v>459</v>
      </c>
      <c r="L762" t="s">
        <v>713</v>
      </c>
      <c r="M762" t="s">
        <v>428</v>
      </c>
      <c r="N762">
        <v>2.8302999999999998</v>
      </c>
      <c r="AB762" t="str">
        <f>B2B!D759</f>
        <v>J4</v>
      </c>
      <c r="AC762" t="str">
        <f>B2B!E759</f>
        <v>A37</v>
      </c>
      <c r="AD762" t="str">
        <f t="shared" si="160"/>
        <v>J4-A37</v>
      </c>
      <c r="AE762" t="e">
        <f t="shared" si="161"/>
        <v>#N/A</v>
      </c>
      <c r="AF762" t="str">
        <f t="shared" si="162"/>
        <v>--</v>
      </c>
      <c r="AG762" t="e">
        <f t="shared" si="163"/>
        <v>#N/A</v>
      </c>
      <c r="AH762" t="str">
        <f>IF(IFERROR(IF(IF(AF762="--",INDEX(D:D,MATCH(AE762,INDEX(B:B,MATCH(AE762,B:B,)+1):B11276,)+MATCH(AE762,B:B,)))=D762,VLOOKUP(AE762,B:D,3,0),IF(AF762="--",INDEX(D:D,MATCH(AE762,INDEX(B:B,MATCH(AE762,B:B,)+1):B11276,)+MATCH(AE762,B:B,)),"---")),"---")=AD762,"---",IFERROR(IF(IF(AF762="--",INDEX(D:D,MATCH(AE762,INDEX(B:B,MATCH(AE762,B:B,)+1):B11276,)+MATCH(AE762,B:B,)))=AD762,VLOOKUP(AE762,B:D,3,0),IF(AF762="--",INDEX(D:D,MATCH(AE762,INDEX(B:B,MATCH(AE762,B:B,)+1):B11276,)+MATCH(AE762,B:B,)),"---")),"---"))</f>
        <v>---</v>
      </c>
      <c r="AI762" t="str">
        <f t="shared" si="164"/>
        <v>--</v>
      </c>
      <c r="AJ762" t="e">
        <f t="shared" si="165"/>
        <v>#N/A</v>
      </c>
      <c r="AK762">
        <f t="shared" si="166"/>
        <v>0</v>
      </c>
      <c r="AL762" t="str">
        <f t="shared" si="167"/>
        <v>--</v>
      </c>
      <c r="AT762" t="str">
        <f t="shared" si="158"/>
        <v>AS_NCS_MSEL0</v>
      </c>
      <c r="AU762" t="str">
        <f t="shared" si="159"/>
        <v>--</v>
      </c>
    </row>
    <row r="763" spans="1:47" x14ac:dyDescent="0.25">
      <c r="A763" t="str">
        <f t="shared" si="154"/>
        <v>U1-CH99</v>
      </c>
      <c r="B763" t="str">
        <f t="shared" si="155"/>
        <v>AS_DATA2</v>
      </c>
      <c r="C763" t="str">
        <f t="shared" si="156"/>
        <v>U1-AS_DATA2</v>
      </c>
      <c r="D763" t="str">
        <f t="shared" si="157"/>
        <v>U1-CH99</v>
      </c>
      <c r="E763" t="s">
        <v>1215</v>
      </c>
      <c r="F763" t="s">
        <v>1278</v>
      </c>
      <c r="G763" t="s">
        <v>455</v>
      </c>
      <c r="L763" t="s">
        <v>1234</v>
      </c>
      <c r="M763" t="s">
        <v>428</v>
      </c>
      <c r="N763">
        <v>4.7317</v>
      </c>
      <c r="AB763" t="str">
        <f>B2B!D760</f>
        <v>J4</v>
      </c>
      <c r="AC763" t="str">
        <f>B2B!E760</f>
        <v>A38</v>
      </c>
      <c r="AD763" t="str">
        <f t="shared" si="160"/>
        <v>J4-A38</v>
      </c>
      <c r="AE763" t="e">
        <f t="shared" si="161"/>
        <v>#N/A</v>
      </c>
      <c r="AF763" t="str">
        <f t="shared" si="162"/>
        <v>--</v>
      </c>
      <c r="AG763" t="e">
        <f t="shared" si="163"/>
        <v>#N/A</v>
      </c>
      <c r="AH763" t="str">
        <f>IF(IFERROR(IF(IF(AF763="--",INDEX(D:D,MATCH(AE763,INDEX(B:B,MATCH(AE763,B:B,)+1):B11277,)+MATCH(AE763,B:B,)))=D763,VLOOKUP(AE763,B:D,3,0),IF(AF763="--",INDEX(D:D,MATCH(AE763,INDEX(B:B,MATCH(AE763,B:B,)+1):B11277,)+MATCH(AE763,B:B,)),"---")),"---")=AD763,"---",IFERROR(IF(IF(AF763="--",INDEX(D:D,MATCH(AE763,INDEX(B:B,MATCH(AE763,B:B,)+1):B11277,)+MATCH(AE763,B:B,)))=AD763,VLOOKUP(AE763,B:D,3,0),IF(AF763="--",INDEX(D:D,MATCH(AE763,INDEX(B:B,MATCH(AE763,B:B,)+1):B11277,)+MATCH(AE763,B:B,)),"---")),"---"))</f>
        <v>---</v>
      </c>
      <c r="AI763" t="str">
        <f t="shared" si="164"/>
        <v>--</v>
      </c>
      <c r="AJ763" t="e">
        <f t="shared" si="165"/>
        <v>#N/A</v>
      </c>
      <c r="AK763">
        <f t="shared" si="166"/>
        <v>0</v>
      </c>
      <c r="AL763" t="str">
        <f t="shared" si="167"/>
        <v>--</v>
      </c>
      <c r="AT763" t="str">
        <f t="shared" si="158"/>
        <v>AS_DATA2</v>
      </c>
      <c r="AU763" t="str">
        <f t="shared" si="159"/>
        <v>--</v>
      </c>
    </row>
    <row r="764" spans="1:47" x14ac:dyDescent="0.25">
      <c r="A764" t="str">
        <f t="shared" si="154"/>
        <v>U1-CH109</v>
      </c>
      <c r="B764" t="str">
        <f t="shared" si="155"/>
        <v>HPS_COLD_RST</v>
      </c>
      <c r="C764" t="str">
        <f t="shared" si="156"/>
        <v>U1-HPS_COLD_RST</v>
      </c>
      <c r="D764" t="str">
        <f t="shared" si="157"/>
        <v>U1-CH109</v>
      </c>
      <c r="E764" t="s">
        <v>1215</v>
      </c>
      <c r="F764" t="s">
        <v>1279</v>
      </c>
      <c r="G764" t="s">
        <v>992</v>
      </c>
      <c r="L764" t="s">
        <v>1152</v>
      </c>
      <c r="M764" t="s">
        <v>428</v>
      </c>
      <c r="N764">
        <v>4.4741</v>
      </c>
      <c r="AB764" t="str">
        <f>B2B!D761</f>
        <v>J4</v>
      </c>
      <c r="AC764" t="str">
        <f>B2B!E761</f>
        <v>A39</v>
      </c>
      <c r="AD764" t="str">
        <f t="shared" si="160"/>
        <v>J4-A39</v>
      </c>
      <c r="AE764" t="e">
        <f t="shared" si="161"/>
        <v>#N/A</v>
      </c>
      <c r="AF764" t="str">
        <f t="shared" si="162"/>
        <v>--</v>
      </c>
      <c r="AG764" t="e">
        <f t="shared" si="163"/>
        <v>#N/A</v>
      </c>
      <c r="AH764" t="str">
        <f>IF(IFERROR(IF(IF(AF764="--",INDEX(D:D,MATCH(AE764,INDEX(B:B,MATCH(AE764,B:B,)+1):B11278,)+MATCH(AE764,B:B,)))=D764,VLOOKUP(AE764,B:D,3,0),IF(AF764="--",INDEX(D:D,MATCH(AE764,INDEX(B:B,MATCH(AE764,B:B,)+1):B11278,)+MATCH(AE764,B:B,)),"---")),"---")=AD764,"---",IFERROR(IF(IF(AF764="--",INDEX(D:D,MATCH(AE764,INDEX(B:B,MATCH(AE764,B:B,)+1):B11278,)+MATCH(AE764,B:B,)))=AD764,VLOOKUP(AE764,B:D,3,0),IF(AF764="--",INDEX(D:D,MATCH(AE764,INDEX(B:B,MATCH(AE764,B:B,)+1):B11278,)+MATCH(AE764,B:B,)),"---")),"---"))</f>
        <v>---</v>
      </c>
      <c r="AI764" t="str">
        <f t="shared" si="164"/>
        <v>--</v>
      </c>
      <c r="AJ764" t="e">
        <f t="shared" si="165"/>
        <v>#N/A</v>
      </c>
      <c r="AK764">
        <f t="shared" si="166"/>
        <v>0</v>
      </c>
      <c r="AL764" t="str">
        <f t="shared" si="167"/>
        <v>--</v>
      </c>
      <c r="AT764" t="str">
        <f t="shared" si="158"/>
        <v>HPS_COLD_RST</v>
      </c>
      <c r="AU764" t="str">
        <f t="shared" si="159"/>
        <v>--</v>
      </c>
    </row>
    <row r="765" spans="1:47" x14ac:dyDescent="0.25">
      <c r="A765" t="str">
        <f t="shared" si="154"/>
        <v>U1-CK113</v>
      </c>
      <c r="B765" t="str">
        <f t="shared" si="155"/>
        <v>GND</v>
      </c>
      <c r="C765" t="str">
        <f t="shared" si="156"/>
        <v>U1-GND</v>
      </c>
      <c r="D765" t="str">
        <f t="shared" si="157"/>
        <v>U1-CK113</v>
      </c>
      <c r="E765" t="s">
        <v>1215</v>
      </c>
      <c r="F765" t="s">
        <v>1280</v>
      </c>
      <c r="G765" t="s">
        <v>433</v>
      </c>
      <c r="L765" t="s">
        <v>1281</v>
      </c>
      <c r="M765" t="s">
        <v>428</v>
      </c>
      <c r="N765">
        <v>4.7241</v>
      </c>
      <c r="AB765" t="str">
        <f>B2B!D762</f>
        <v>J4</v>
      </c>
      <c r="AC765" t="str">
        <f>B2B!E762</f>
        <v>A40</v>
      </c>
      <c r="AD765" t="str">
        <f t="shared" si="160"/>
        <v>J4-A40</v>
      </c>
      <c r="AE765" t="e">
        <f t="shared" si="161"/>
        <v>#N/A</v>
      </c>
      <c r="AF765" t="str">
        <f t="shared" si="162"/>
        <v>--</v>
      </c>
      <c r="AG765" t="e">
        <f t="shared" si="163"/>
        <v>#N/A</v>
      </c>
      <c r="AH765" t="str">
        <f>IF(IFERROR(IF(IF(AF765="--",INDEX(D:D,MATCH(AE765,INDEX(B:B,MATCH(AE765,B:B,)+1):B11279,)+MATCH(AE765,B:B,)))=D765,VLOOKUP(AE765,B:D,3,0),IF(AF765="--",INDEX(D:D,MATCH(AE765,INDEX(B:B,MATCH(AE765,B:B,)+1):B11279,)+MATCH(AE765,B:B,)),"---")),"---")=AD765,"---",IFERROR(IF(IF(AF765="--",INDEX(D:D,MATCH(AE765,INDEX(B:B,MATCH(AE765,B:B,)+1):B11279,)+MATCH(AE765,B:B,)))=AD765,VLOOKUP(AE765,B:D,3,0),IF(AF765="--",INDEX(D:D,MATCH(AE765,INDEX(B:B,MATCH(AE765,B:B,)+1):B11279,)+MATCH(AE765,B:B,)),"---")),"---"))</f>
        <v>---</v>
      </c>
      <c r="AI765" t="str">
        <f t="shared" si="164"/>
        <v>--</v>
      </c>
      <c r="AJ765" t="e">
        <f t="shared" si="165"/>
        <v>#N/A</v>
      </c>
      <c r="AK765">
        <f t="shared" si="166"/>
        <v>0</v>
      </c>
      <c r="AL765" t="str">
        <f t="shared" si="167"/>
        <v>--</v>
      </c>
      <c r="AT765" t="str">
        <f t="shared" si="158"/>
        <v>GND</v>
      </c>
      <c r="AU765" t="str">
        <f t="shared" si="159"/>
        <v>--</v>
      </c>
    </row>
    <row r="766" spans="1:47" x14ac:dyDescent="0.25">
      <c r="A766" t="str">
        <f t="shared" si="154"/>
        <v>U1-CK116</v>
      </c>
      <c r="B766" t="str">
        <f t="shared" si="155"/>
        <v>GND</v>
      </c>
      <c r="C766" t="str">
        <f t="shared" si="156"/>
        <v>U1-GND</v>
      </c>
      <c r="D766" t="str">
        <f t="shared" si="157"/>
        <v>U1-CK116</v>
      </c>
      <c r="E766" t="s">
        <v>1215</v>
      </c>
      <c r="F766" t="s">
        <v>1282</v>
      </c>
      <c r="G766" t="s">
        <v>433</v>
      </c>
      <c r="L766" t="s">
        <v>1283</v>
      </c>
      <c r="M766" t="s">
        <v>428</v>
      </c>
      <c r="N766">
        <v>4.7241</v>
      </c>
      <c r="AB766" t="str">
        <f>B2B!D763</f>
        <v>J4</v>
      </c>
      <c r="AC766" t="str">
        <f>B2B!E763</f>
        <v>A41</v>
      </c>
      <c r="AD766" t="str">
        <f t="shared" si="160"/>
        <v>J4-A41</v>
      </c>
      <c r="AE766" t="e">
        <f t="shared" si="161"/>
        <v>#N/A</v>
      </c>
      <c r="AF766" t="str">
        <f t="shared" si="162"/>
        <v>--</v>
      </c>
      <c r="AG766" t="e">
        <f t="shared" si="163"/>
        <v>#N/A</v>
      </c>
      <c r="AH766" t="str">
        <f>IF(IFERROR(IF(IF(AF766="--",INDEX(D:D,MATCH(AE766,INDEX(B:B,MATCH(AE766,B:B,)+1):B11280,)+MATCH(AE766,B:B,)))=D766,VLOOKUP(AE766,B:D,3,0),IF(AF766="--",INDEX(D:D,MATCH(AE766,INDEX(B:B,MATCH(AE766,B:B,)+1):B11280,)+MATCH(AE766,B:B,)),"---")),"---")=AD766,"---",IFERROR(IF(IF(AF766="--",INDEX(D:D,MATCH(AE766,INDEX(B:B,MATCH(AE766,B:B,)+1):B11280,)+MATCH(AE766,B:B,)))=AD766,VLOOKUP(AE766,B:D,3,0),IF(AF766="--",INDEX(D:D,MATCH(AE766,INDEX(B:B,MATCH(AE766,B:B,)+1):B11280,)+MATCH(AE766,B:B,)),"---")),"---"))</f>
        <v>---</v>
      </c>
      <c r="AI766" t="str">
        <f t="shared" si="164"/>
        <v>--</v>
      </c>
      <c r="AJ766" t="e">
        <f t="shared" si="165"/>
        <v>#N/A</v>
      </c>
      <c r="AK766">
        <f t="shared" si="166"/>
        <v>0</v>
      </c>
      <c r="AL766" t="str">
        <f t="shared" si="167"/>
        <v>--</v>
      </c>
      <c r="AT766" t="str">
        <f t="shared" si="158"/>
        <v>GND</v>
      </c>
      <c r="AU766" t="str">
        <f t="shared" si="159"/>
        <v>--</v>
      </c>
    </row>
    <row r="767" spans="1:47" x14ac:dyDescent="0.25">
      <c r="A767" t="str">
        <f t="shared" si="154"/>
        <v>U1-CK119</v>
      </c>
      <c r="B767" t="str">
        <f t="shared" si="155"/>
        <v>GND</v>
      </c>
      <c r="C767" t="str">
        <f t="shared" si="156"/>
        <v>U1-GND</v>
      </c>
      <c r="D767" t="str">
        <f t="shared" si="157"/>
        <v>U1-CK119</v>
      </c>
      <c r="E767" t="s">
        <v>1215</v>
      </c>
      <c r="F767" t="s">
        <v>1284</v>
      </c>
      <c r="G767" t="s">
        <v>433</v>
      </c>
      <c r="L767" t="s">
        <v>1285</v>
      </c>
      <c r="M767" t="s">
        <v>428</v>
      </c>
      <c r="N767">
        <v>4.7241</v>
      </c>
      <c r="AB767" t="str">
        <f>B2B!D764</f>
        <v>J4</v>
      </c>
      <c r="AC767" t="str">
        <f>B2B!E764</f>
        <v>A42</v>
      </c>
      <c r="AD767" t="str">
        <f t="shared" si="160"/>
        <v>J4-A42</v>
      </c>
      <c r="AE767" t="e">
        <f t="shared" si="161"/>
        <v>#N/A</v>
      </c>
      <c r="AF767" t="str">
        <f t="shared" si="162"/>
        <v>--</v>
      </c>
      <c r="AG767" t="e">
        <f t="shared" si="163"/>
        <v>#N/A</v>
      </c>
      <c r="AH767" t="str">
        <f>IF(IFERROR(IF(IF(AF767="--",INDEX(D:D,MATCH(AE767,INDEX(B:B,MATCH(AE767,B:B,)+1):B11281,)+MATCH(AE767,B:B,)))=D767,VLOOKUP(AE767,B:D,3,0),IF(AF767="--",INDEX(D:D,MATCH(AE767,INDEX(B:B,MATCH(AE767,B:B,)+1):B11281,)+MATCH(AE767,B:B,)),"---")),"---")=AD767,"---",IFERROR(IF(IF(AF767="--",INDEX(D:D,MATCH(AE767,INDEX(B:B,MATCH(AE767,B:B,)+1):B11281,)+MATCH(AE767,B:B,)))=AD767,VLOOKUP(AE767,B:D,3,0),IF(AF767="--",INDEX(D:D,MATCH(AE767,INDEX(B:B,MATCH(AE767,B:B,)+1):B11281,)+MATCH(AE767,B:B,)),"---")),"---"))</f>
        <v>---</v>
      </c>
      <c r="AI767" t="str">
        <f t="shared" si="164"/>
        <v>--</v>
      </c>
      <c r="AJ767" t="e">
        <f t="shared" si="165"/>
        <v>#N/A</v>
      </c>
      <c r="AK767">
        <f t="shared" si="166"/>
        <v>0</v>
      </c>
      <c r="AL767" t="str">
        <f t="shared" si="167"/>
        <v>--</v>
      </c>
      <c r="AT767" t="str">
        <f t="shared" si="158"/>
        <v>GND</v>
      </c>
      <c r="AU767" t="str">
        <f t="shared" si="159"/>
        <v>--</v>
      </c>
    </row>
    <row r="768" spans="1:47" x14ac:dyDescent="0.25">
      <c r="A768" t="str">
        <f t="shared" si="154"/>
        <v>U1-CL103</v>
      </c>
      <c r="B768" t="str">
        <f t="shared" si="155"/>
        <v>SDM_RREF</v>
      </c>
      <c r="C768" t="str">
        <f t="shared" si="156"/>
        <v>U1-SDM_RREF</v>
      </c>
      <c r="D768" t="str">
        <f t="shared" si="157"/>
        <v>U1-CL103</v>
      </c>
      <c r="E768" t="s">
        <v>1215</v>
      </c>
      <c r="F768" t="s">
        <v>1286</v>
      </c>
      <c r="G768" t="s">
        <v>1242</v>
      </c>
      <c r="L768" t="s">
        <v>1287</v>
      </c>
      <c r="M768" t="s">
        <v>428</v>
      </c>
      <c r="N768">
        <v>4.7241</v>
      </c>
      <c r="AB768" t="str">
        <f>B2B!D765</f>
        <v>J4</v>
      </c>
      <c r="AC768" t="str">
        <f>B2B!E765</f>
        <v>A43</v>
      </c>
      <c r="AD768" t="str">
        <f t="shared" si="160"/>
        <v>J4-A43</v>
      </c>
      <c r="AE768" t="e">
        <f t="shared" si="161"/>
        <v>#N/A</v>
      </c>
      <c r="AF768" t="str">
        <f t="shared" si="162"/>
        <v>--</v>
      </c>
      <c r="AG768" t="e">
        <f t="shared" si="163"/>
        <v>#N/A</v>
      </c>
      <c r="AH768" t="str">
        <f>IF(IFERROR(IF(IF(AF768="--",INDEX(D:D,MATCH(AE768,INDEX(B:B,MATCH(AE768,B:B,)+1):B11282,)+MATCH(AE768,B:B,)))=D768,VLOOKUP(AE768,B:D,3,0),IF(AF768="--",INDEX(D:D,MATCH(AE768,INDEX(B:B,MATCH(AE768,B:B,)+1):B11282,)+MATCH(AE768,B:B,)),"---")),"---")=AD768,"---",IFERROR(IF(IF(AF768="--",INDEX(D:D,MATCH(AE768,INDEX(B:B,MATCH(AE768,B:B,)+1):B11282,)+MATCH(AE768,B:B,)))=AD768,VLOOKUP(AE768,B:D,3,0),IF(AF768="--",INDEX(D:D,MATCH(AE768,INDEX(B:B,MATCH(AE768,B:B,)+1):B11282,)+MATCH(AE768,B:B,)),"---")),"---"))</f>
        <v>---</v>
      </c>
      <c r="AI768" t="str">
        <f t="shared" si="164"/>
        <v>--</v>
      </c>
      <c r="AJ768" t="e">
        <f t="shared" si="165"/>
        <v>#N/A</v>
      </c>
      <c r="AK768">
        <f t="shared" si="166"/>
        <v>0</v>
      </c>
      <c r="AL768" t="str">
        <f t="shared" si="167"/>
        <v>--</v>
      </c>
      <c r="AT768" t="str">
        <f t="shared" si="158"/>
        <v>SDM_RREF</v>
      </c>
      <c r="AU768" t="str">
        <f t="shared" si="159"/>
        <v>--</v>
      </c>
    </row>
    <row r="769" spans="1:47" x14ac:dyDescent="0.25">
      <c r="A769" t="str">
        <f t="shared" si="154"/>
        <v>U1-CL113</v>
      </c>
      <c r="B769" t="str">
        <f t="shared" si="155"/>
        <v>GND</v>
      </c>
      <c r="C769" t="str">
        <f t="shared" si="156"/>
        <v>U1-GND</v>
      </c>
      <c r="D769" t="str">
        <f t="shared" si="157"/>
        <v>U1-CL113</v>
      </c>
      <c r="E769" t="s">
        <v>1215</v>
      </c>
      <c r="F769" t="s">
        <v>1288</v>
      </c>
      <c r="G769" t="s">
        <v>433</v>
      </c>
      <c r="L769" t="s">
        <v>1289</v>
      </c>
      <c r="M769" t="s">
        <v>428</v>
      </c>
      <c r="N769">
        <v>4.7812000000000001</v>
      </c>
      <c r="AB769" t="str">
        <f>B2B!D766</f>
        <v>J4</v>
      </c>
      <c r="AC769" t="str">
        <f>B2B!E766</f>
        <v>A44</v>
      </c>
      <c r="AD769" t="str">
        <f t="shared" si="160"/>
        <v>J4-A44</v>
      </c>
      <c r="AE769" t="e">
        <f t="shared" si="161"/>
        <v>#N/A</v>
      </c>
      <c r="AF769" t="str">
        <f t="shared" si="162"/>
        <v>--</v>
      </c>
      <c r="AG769" t="e">
        <f t="shared" si="163"/>
        <v>#N/A</v>
      </c>
      <c r="AH769" t="str">
        <f>IF(IFERROR(IF(IF(AF769="--",INDEX(D:D,MATCH(AE769,INDEX(B:B,MATCH(AE769,B:B,)+1):B11283,)+MATCH(AE769,B:B,)))=D769,VLOOKUP(AE769,B:D,3,0),IF(AF769="--",INDEX(D:D,MATCH(AE769,INDEX(B:B,MATCH(AE769,B:B,)+1):B11283,)+MATCH(AE769,B:B,)),"---")),"---")=AD769,"---",IFERROR(IF(IF(AF769="--",INDEX(D:D,MATCH(AE769,INDEX(B:B,MATCH(AE769,B:B,)+1):B11283,)+MATCH(AE769,B:B,)))=AD769,VLOOKUP(AE769,B:D,3,0),IF(AF769="--",INDEX(D:D,MATCH(AE769,INDEX(B:B,MATCH(AE769,B:B,)+1):B11283,)+MATCH(AE769,B:B,)),"---")),"---"))</f>
        <v>---</v>
      </c>
      <c r="AI769" t="str">
        <f t="shared" si="164"/>
        <v>--</v>
      </c>
      <c r="AJ769" t="e">
        <f t="shared" si="165"/>
        <v>#N/A</v>
      </c>
      <c r="AK769">
        <f t="shared" si="166"/>
        <v>0</v>
      </c>
      <c r="AL769" t="str">
        <f t="shared" si="167"/>
        <v>--</v>
      </c>
      <c r="AT769" t="str">
        <f t="shared" si="158"/>
        <v>GND</v>
      </c>
      <c r="AU769" t="str">
        <f t="shared" si="159"/>
        <v>--</v>
      </c>
    </row>
    <row r="770" spans="1:47" x14ac:dyDescent="0.25">
      <c r="A770" t="str">
        <f t="shared" si="154"/>
        <v>U1-CL116</v>
      </c>
      <c r="B770" t="str">
        <f t="shared" si="155"/>
        <v>GND</v>
      </c>
      <c r="C770" t="str">
        <f t="shared" si="156"/>
        <v>U1-GND</v>
      </c>
      <c r="D770" t="str">
        <f t="shared" si="157"/>
        <v>U1-CL116</v>
      </c>
      <c r="E770" t="s">
        <v>1215</v>
      </c>
      <c r="F770" t="s">
        <v>1290</v>
      </c>
      <c r="G770" t="s">
        <v>433</v>
      </c>
      <c r="L770" t="s">
        <v>1291</v>
      </c>
      <c r="M770" t="s">
        <v>428</v>
      </c>
      <c r="N770">
        <v>4.7241</v>
      </c>
      <c r="AB770" t="str">
        <f>B2B!D767</f>
        <v>J4</v>
      </c>
      <c r="AC770" t="str">
        <f>B2B!E767</f>
        <v>A45</v>
      </c>
      <c r="AD770" t="str">
        <f t="shared" si="160"/>
        <v>J4-A45</v>
      </c>
      <c r="AE770" t="e">
        <f t="shared" si="161"/>
        <v>#N/A</v>
      </c>
      <c r="AF770" t="str">
        <f t="shared" si="162"/>
        <v>--</v>
      </c>
      <c r="AG770" t="e">
        <f t="shared" si="163"/>
        <v>#N/A</v>
      </c>
      <c r="AH770" t="str">
        <f>IF(IFERROR(IF(IF(AF770="--",INDEX(D:D,MATCH(AE770,INDEX(B:B,MATCH(AE770,B:B,)+1):B11284,)+MATCH(AE770,B:B,)))=D770,VLOOKUP(AE770,B:D,3,0),IF(AF770="--",INDEX(D:D,MATCH(AE770,INDEX(B:B,MATCH(AE770,B:B,)+1):B11284,)+MATCH(AE770,B:B,)),"---")),"---")=AD770,"---",IFERROR(IF(IF(AF770="--",INDEX(D:D,MATCH(AE770,INDEX(B:B,MATCH(AE770,B:B,)+1):B11284,)+MATCH(AE770,B:B,)))=AD770,VLOOKUP(AE770,B:D,3,0),IF(AF770="--",INDEX(D:D,MATCH(AE770,INDEX(B:B,MATCH(AE770,B:B,)+1):B11284,)+MATCH(AE770,B:B,)),"---")),"---"))</f>
        <v>---</v>
      </c>
      <c r="AI770" t="str">
        <f t="shared" si="164"/>
        <v>--</v>
      </c>
      <c r="AJ770" t="e">
        <f t="shared" si="165"/>
        <v>#N/A</v>
      </c>
      <c r="AK770">
        <f t="shared" si="166"/>
        <v>0</v>
      </c>
      <c r="AL770" t="str">
        <f t="shared" si="167"/>
        <v>--</v>
      </c>
      <c r="AT770" t="str">
        <f t="shared" si="158"/>
        <v>GND</v>
      </c>
      <c r="AU770" t="str">
        <f t="shared" si="159"/>
        <v>--</v>
      </c>
    </row>
    <row r="771" spans="1:47" x14ac:dyDescent="0.25">
      <c r="A771" t="str">
        <f t="shared" si="154"/>
        <v>U1-CL119</v>
      </c>
      <c r="B771" t="str">
        <f t="shared" si="155"/>
        <v>GND</v>
      </c>
      <c r="C771" t="str">
        <f t="shared" si="156"/>
        <v>U1-GND</v>
      </c>
      <c r="D771" t="str">
        <f t="shared" si="157"/>
        <v>U1-CL119</v>
      </c>
      <c r="E771" t="s">
        <v>1215</v>
      </c>
      <c r="F771" t="s">
        <v>1292</v>
      </c>
      <c r="G771" t="s">
        <v>433</v>
      </c>
      <c r="L771" t="s">
        <v>1221</v>
      </c>
      <c r="M771" t="s">
        <v>428</v>
      </c>
      <c r="N771">
        <v>5.9592999999999998</v>
      </c>
      <c r="AB771" t="str">
        <f>B2B!D768</f>
        <v>J4</v>
      </c>
      <c r="AC771" t="str">
        <f>B2B!E768</f>
        <v>A46</v>
      </c>
      <c r="AD771" t="str">
        <f t="shared" si="160"/>
        <v>J4-A46</v>
      </c>
      <c r="AE771" t="e">
        <f t="shared" si="161"/>
        <v>#N/A</v>
      </c>
      <c r="AF771" t="str">
        <f t="shared" si="162"/>
        <v>--</v>
      </c>
      <c r="AG771" t="e">
        <f t="shared" si="163"/>
        <v>#N/A</v>
      </c>
      <c r="AH771" t="str">
        <f>IF(IFERROR(IF(IF(AF771="--",INDEX(D:D,MATCH(AE771,INDEX(B:B,MATCH(AE771,B:B,)+1):B11285,)+MATCH(AE771,B:B,)))=D771,VLOOKUP(AE771,B:D,3,0),IF(AF771="--",INDEX(D:D,MATCH(AE771,INDEX(B:B,MATCH(AE771,B:B,)+1):B11285,)+MATCH(AE771,B:B,)),"---")),"---")=AD771,"---",IFERROR(IF(IF(AF771="--",INDEX(D:D,MATCH(AE771,INDEX(B:B,MATCH(AE771,B:B,)+1):B11285,)+MATCH(AE771,B:B,)))=AD771,VLOOKUP(AE771,B:D,3,0),IF(AF771="--",INDEX(D:D,MATCH(AE771,INDEX(B:B,MATCH(AE771,B:B,)+1):B11285,)+MATCH(AE771,B:B,)),"---")),"---"))</f>
        <v>---</v>
      </c>
      <c r="AI771" t="str">
        <f t="shared" si="164"/>
        <v>--</v>
      </c>
      <c r="AJ771" t="e">
        <f t="shared" si="165"/>
        <v>#N/A</v>
      </c>
      <c r="AK771">
        <f t="shared" si="166"/>
        <v>0</v>
      </c>
      <c r="AL771" t="str">
        <f t="shared" si="167"/>
        <v>--</v>
      </c>
      <c r="AT771" t="str">
        <f t="shared" si="158"/>
        <v>GND</v>
      </c>
      <c r="AU771" t="str">
        <f t="shared" si="159"/>
        <v>--</v>
      </c>
    </row>
    <row r="772" spans="1:47" x14ac:dyDescent="0.25">
      <c r="A772" t="str">
        <f t="shared" si="154"/>
        <v>U1-AP90</v>
      </c>
      <c r="B772" t="str">
        <f t="shared" si="155"/>
        <v>0.8V</v>
      </c>
      <c r="C772" t="str">
        <f t="shared" si="156"/>
        <v>U1-0.8V</v>
      </c>
      <c r="D772" t="str">
        <f t="shared" si="157"/>
        <v>U1-AP90</v>
      </c>
      <c r="E772" t="s">
        <v>1215</v>
      </c>
      <c r="F772" t="s">
        <v>1293</v>
      </c>
      <c r="G772" t="s">
        <v>427</v>
      </c>
      <c r="L772" t="s">
        <v>1002</v>
      </c>
      <c r="M772" t="s">
        <v>428</v>
      </c>
      <c r="N772">
        <v>10.533200000000001</v>
      </c>
      <c r="AB772" t="str">
        <f>B2B!D769</f>
        <v>J4</v>
      </c>
      <c r="AC772" t="str">
        <f>B2B!E769</f>
        <v>A47</v>
      </c>
      <c r="AD772" t="str">
        <f t="shared" si="160"/>
        <v>J4-A47</v>
      </c>
      <c r="AE772" t="e">
        <f t="shared" si="161"/>
        <v>#N/A</v>
      </c>
      <c r="AF772" t="str">
        <f t="shared" si="162"/>
        <v>--</v>
      </c>
      <c r="AG772" t="e">
        <f t="shared" si="163"/>
        <v>#N/A</v>
      </c>
      <c r="AH772" t="str">
        <f>IF(IFERROR(IF(IF(AF772="--",INDEX(D:D,MATCH(AE772,INDEX(B:B,MATCH(AE772,B:B,)+1):B11286,)+MATCH(AE772,B:B,)))=D772,VLOOKUP(AE772,B:D,3,0),IF(AF772="--",INDEX(D:D,MATCH(AE772,INDEX(B:B,MATCH(AE772,B:B,)+1):B11286,)+MATCH(AE772,B:B,)),"---")),"---")=AD772,"---",IFERROR(IF(IF(AF772="--",INDEX(D:D,MATCH(AE772,INDEX(B:B,MATCH(AE772,B:B,)+1):B11286,)+MATCH(AE772,B:B,)))=AD772,VLOOKUP(AE772,B:D,3,0),IF(AF772="--",INDEX(D:D,MATCH(AE772,INDEX(B:B,MATCH(AE772,B:B,)+1):B11286,)+MATCH(AE772,B:B,)),"---")),"---"))</f>
        <v>---</v>
      </c>
      <c r="AI772" t="str">
        <f t="shared" si="164"/>
        <v>--</v>
      </c>
      <c r="AJ772" t="e">
        <f t="shared" si="165"/>
        <v>#N/A</v>
      </c>
      <c r="AK772">
        <f t="shared" si="166"/>
        <v>0</v>
      </c>
      <c r="AL772" t="str">
        <f t="shared" si="167"/>
        <v>--</v>
      </c>
      <c r="AT772" t="str">
        <f t="shared" si="158"/>
        <v>0.8V</v>
      </c>
      <c r="AU772" t="str">
        <f t="shared" si="159"/>
        <v>--</v>
      </c>
    </row>
    <row r="773" spans="1:47" x14ac:dyDescent="0.25">
      <c r="A773" t="str">
        <f t="shared" si="154"/>
        <v>U1-AP93</v>
      </c>
      <c r="B773" t="str">
        <f t="shared" si="155"/>
        <v>0.8V</v>
      </c>
      <c r="C773" t="str">
        <f t="shared" si="156"/>
        <v>U1-0.8V</v>
      </c>
      <c r="D773" t="str">
        <f t="shared" si="157"/>
        <v>U1-AP93</v>
      </c>
      <c r="E773" t="s">
        <v>1215</v>
      </c>
      <c r="F773" t="s">
        <v>1294</v>
      </c>
      <c r="G773" t="s">
        <v>427</v>
      </c>
      <c r="L773" t="s">
        <v>1017</v>
      </c>
      <c r="M773" t="s">
        <v>428</v>
      </c>
      <c r="N773">
        <v>10.4217</v>
      </c>
      <c r="AB773" t="str">
        <f>B2B!D770</f>
        <v>J4</v>
      </c>
      <c r="AC773" t="str">
        <f>B2B!E770</f>
        <v>A48</v>
      </c>
      <c r="AD773" t="str">
        <f t="shared" si="160"/>
        <v>J4-A48</v>
      </c>
      <c r="AE773" t="e">
        <f t="shared" si="161"/>
        <v>#N/A</v>
      </c>
      <c r="AF773" t="str">
        <f t="shared" si="162"/>
        <v>--</v>
      </c>
      <c r="AG773" t="e">
        <f t="shared" si="163"/>
        <v>#N/A</v>
      </c>
      <c r="AH773" t="str">
        <f>IF(IFERROR(IF(IF(AF773="--",INDEX(D:D,MATCH(AE773,INDEX(B:B,MATCH(AE773,B:B,)+1):B11287,)+MATCH(AE773,B:B,)))=D773,VLOOKUP(AE773,B:D,3,0),IF(AF773="--",INDEX(D:D,MATCH(AE773,INDEX(B:B,MATCH(AE773,B:B,)+1):B11287,)+MATCH(AE773,B:B,)),"---")),"---")=AD773,"---",IFERROR(IF(IF(AF773="--",INDEX(D:D,MATCH(AE773,INDEX(B:B,MATCH(AE773,B:B,)+1):B11287,)+MATCH(AE773,B:B,)))=AD773,VLOOKUP(AE773,B:D,3,0),IF(AF773="--",INDEX(D:D,MATCH(AE773,INDEX(B:B,MATCH(AE773,B:B,)+1):B11287,)+MATCH(AE773,B:B,)),"---")),"---"))</f>
        <v>---</v>
      </c>
      <c r="AI773" t="str">
        <f t="shared" si="164"/>
        <v>--</v>
      </c>
      <c r="AJ773" t="e">
        <f t="shared" si="165"/>
        <v>#N/A</v>
      </c>
      <c r="AK773">
        <f t="shared" si="166"/>
        <v>0</v>
      </c>
      <c r="AL773" t="str">
        <f t="shared" si="167"/>
        <v>--</v>
      </c>
      <c r="AT773" t="str">
        <f t="shared" si="158"/>
        <v>0.8V</v>
      </c>
      <c r="AU773" t="str">
        <f t="shared" si="159"/>
        <v>--</v>
      </c>
    </row>
    <row r="774" spans="1:47" x14ac:dyDescent="0.25">
      <c r="A774" t="str">
        <f t="shared" ref="A774:A837" si="168">$E774&amp;"-"&amp;$F774</f>
        <v>U1-AR93</v>
      </c>
      <c r="B774" t="str">
        <f t="shared" ref="B774:B837" si="169">IF(OR(E774=$A$2,E774=$B$2,E774=$C$2,E774=$D$2),"--",G774)</f>
        <v>0.8V</v>
      </c>
      <c r="C774" t="str">
        <f t="shared" ref="C774:C837" si="170">$E774&amp;"-"&amp;$G774</f>
        <v>U1-0.8V</v>
      </c>
      <c r="D774" t="str">
        <f t="shared" ref="D774:D837" si="171">A774</f>
        <v>U1-AR93</v>
      </c>
      <c r="E774" t="s">
        <v>1215</v>
      </c>
      <c r="F774" t="s">
        <v>1295</v>
      </c>
      <c r="G774" t="s">
        <v>427</v>
      </c>
      <c r="L774" t="s">
        <v>969</v>
      </c>
      <c r="M774" t="s">
        <v>428</v>
      </c>
      <c r="N774">
        <v>10.5807</v>
      </c>
      <c r="AB774" t="str">
        <f>B2B!D771</f>
        <v>J4</v>
      </c>
      <c r="AC774" t="str">
        <f>B2B!E771</f>
        <v>A49</v>
      </c>
      <c r="AD774" t="str">
        <f t="shared" si="160"/>
        <v>J4-A49</v>
      </c>
      <c r="AE774" t="e">
        <f t="shared" si="161"/>
        <v>#N/A</v>
      </c>
      <c r="AF774" t="str">
        <f t="shared" si="162"/>
        <v>--</v>
      </c>
      <c r="AG774" t="e">
        <f t="shared" si="163"/>
        <v>#N/A</v>
      </c>
      <c r="AH774" t="str">
        <f>IF(IFERROR(IF(IF(AF774="--",INDEX(D:D,MATCH(AE774,INDEX(B:B,MATCH(AE774,B:B,)+1):B11288,)+MATCH(AE774,B:B,)))=D774,VLOOKUP(AE774,B:D,3,0),IF(AF774="--",INDEX(D:D,MATCH(AE774,INDEX(B:B,MATCH(AE774,B:B,)+1):B11288,)+MATCH(AE774,B:B,)),"---")),"---")=AD774,"---",IFERROR(IF(IF(AF774="--",INDEX(D:D,MATCH(AE774,INDEX(B:B,MATCH(AE774,B:B,)+1):B11288,)+MATCH(AE774,B:B,)))=AD774,VLOOKUP(AE774,B:D,3,0),IF(AF774="--",INDEX(D:D,MATCH(AE774,INDEX(B:B,MATCH(AE774,B:B,)+1):B11288,)+MATCH(AE774,B:B,)),"---")),"---"))</f>
        <v>---</v>
      </c>
      <c r="AI774" t="str">
        <f t="shared" si="164"/>
        <v>--</v>
      </c>
      <c r="AJ774" t="e">
        <f t="shared" si="165"/>
        <v>#N/A</v>
      </c>
      <c r="AK774">
        <f t="shared" si="166"/>
        <v>0</v>
      </c>
      <c r="AL774" t="str">
        <f t="shared" si="167"/>
        <v>--</v>
      </c>
      <c r="AT774" t="str">
        <f t="shared" ref="AT774:AT837" si="172">IF(IF(COUNTIF($AO$6:$AQ$150,B774)&gt;0,"---","--")="---",VLOOKUP(B774,$AO$6:$AQ$150,3,0),B774)</f>
        <v>0.8V</v>
      </c>
      <c r="AU774" t="str">
        <f t="shared" ref="AU774:AU837" si="173">IF(IF(COUNTIF($AO$6:$AQ$150,B774)&gt;0,"---","--")="---",VLOOKUP(B774,$AO$6:$AQ$150,2,0),"--")</f>
        <v>--</v>
      </c>
    </row>
    <row r="775" spans="1:47" x14ac:dyDescent="0.25">
      <c r="A775" t="str">
        <f t="shared" si="168"/>
        <v>U1-AT90</v>
      </c>
      <c r="B775" t="str">
        <f t="shared" si="169"/>
        <v>0.8V</v>
      </c>
      <c r="C775" t="str">
        <f t="shared" si="170"/>
        <v>U1-0.8V</v>
      </c>
      <c r="D775" t="str">
        <f t="shared" si="171"/>
        <v>U1-AT90</v>
      </c>
      <c r="E775" t="s">
        <v>1215</v>
      </c>
      <c r="F775" t="s">
        <v>1296</v>
      </c>
      <c r="G775" t="s">
        <v>427</v>
      </c>
      <c r="L775" t="s">
        <v>882</v>
      </c>
      <c r="M775" t="s">
        <v>428</v>
      </c>
      <c r="N775">
        <v>11.614599999999999</v>
      </c>
      <c r="AB775" t="str">
        <f>B2B!D772</f>
        <v>J4</v>
      </c>
      <c r="AC775" t="str">
        <f>B2B!E772</f>
        <v>A50</v>
      </c>
      <c r="AD775" t="str">
        <f t="shared" ref="AD775:AD838" si="174">AB775&amp;"-"&amp;AC775</f>
        <v>J4-A50</v>
      </c>
      <c r="AE775" t="e">
        <f t="shared" ref="AE775:AE838" si="175">VLOOKUP(AD775,A:G,7,0)</f>
        <v>#N/A</v>
      </c>
      <c r="AF775" t="str">
        <f t="shared" ref="AF775:AF838" si="176">IF(
IF(
IFERROR(VLOOKUP(AE775,$AM$6:$AM$50,1,),1)=1,1,0),
IFERROR(VLOOKUP($F$2&amp;"-"&amp;AE775,C:G,4,0),
"--"),"---")</f>
        <v>--</v>
      </c>
      <c r="AG775" t="e">
        <f t="shared" ref="AG775:AG838" si="177">IF(AF775&lt;&gt;"---",VLOOKUP(AE775,L:N,3,0),"---")</f>
        <v>#N/A</v>
      </c>
      <c r="AH775" t="str">
        <f>IF(IFERROR(IF(IF(AF775="--",INDEX(D:D,MATCH(AE775,INDEX(B:B,MATCH(AE775,B:B,)+1):B11289,)+MATCH(AE775,B:B,)))=D775,VLOOKUP(AE775,B:D,3,0),IF(AF775="--",INDEX(D:D,MATCH(AE775,INDEX(B:B,MATCH(AE775,B:B,)+1):B11289,)+MATCH(AE775,B:B,)),"---")),"---")=AD775,"---",IFERROR(IF(IF(AF775="--",INDEX(D:D,MATCH(AE775,INDEX(B:B,MATCH(AE775,B:B,)+1):B11289,)+MATCH(AE775,B:B,)))=AD775,VLOOKUP(AE775,B:D,3,0),IF(AF775="--",INDEX(D:D,MATCH(AE775,INDEX(B:B,MATCH(AE775,B:B,)+1):B11289,)+MATCH(AE775,B:B,)),"---")),"---"))</f>
        <v>---</v>
      </c>
      <c r="AI775" t="str">
        <f t="shared" ref="AI775:AI838" si="178">IFERROR(IF(IF(COUNTIF($AO$6:$AQ$150,AE775)&gt;0,"---","--")="---",VLOOKUP(AE775,$AO$6:$AQ$150,2,0),"--"),"---")</f>
        <v>--</v>
      </c>
      <c r="AJ775" t="e">
        <f t="shared" ref="AJ775:AJ838" si="179">IF(IF(COUNTIF($AO$6:$AQ$150,AE775)&gt;0,"---","--")="---",VLOOKUP(AE775,$AO$6:$AQ$150,3,0),AE775)</f>
        <v>#N/A</v>
      </c>
      <c r="AK775">
        <f t="shared" ref="AK775:AK838" si="180">COUNTIF(B:B,AE775)</f>
        <v>0</v>
      </c>
      <c r="AL775" t="str">
        <f t="shared" ref="AL775:AL838" si="181">IF(
IF(
IFERROR(VLOOKUP(AJ775,$AM$6:$AM$50,1,),1)=1,1,0),
IFERROR(VLOOKUP($F$2&amp;"-"&amp;AJ775,C:G,4,0),
"--"),"---")</f>
        <v>--</v>
      </c>
      <c r="AT775" t="str">
        <f t="shared" si="172"/>
        <v>0.8V</v>
      </c>
      <c r="AU775" t="str">
        <f t="shared" si="173"/>
        <v>--</v>
      </c>
    </row>
    <row r="776" spans="1:47" x14ac:dyDescent="0.25">
      <c r="A776" t="str">
        <f t="shared" si="168"/>
        <v>U1-AT93</v>
      </c>
      <c r="B776" t="str">
        <f t="shared" si="169"/>
        <v>0.8V</v>
      </c>
      <c r="C776" t="str">
        <f t="shared" si="170"/>
        <v>U1-0.8V</v>
      </c>
      <c r="D776" t="str">
        <f t="shared" si="171"/>
        <v>U1-AT93</v>
      </c>
      <c r="E776" t="s">
        <v>1215</v>
      </c>
      <c r="F776" t="s">
        <v>1297</v>
      </c>
      <c r="G776" t="s">
        <v>427</v>
      </c>
      <c r="L776" t="s">
        <v>1169</v>
      </c>
      <c r="M776" t="s">
        <v>428</v>
      </c>
      <c r="N776">
        <v>8.1656999999999993</v>
      </c>
      <c r="AB776" t="str">
        <f>B2B!D773</f>
        <v>J4</v>
      </c>
      <c r="AC776" t="str">
        <f>B2B!E773</f>
        <v>A51</v>
      </c>
      <c r="AD776" t="str">
        <f t="shared" si="174"/>
        <v>J4-A51</v>
      </c>
      <c r="AE776" t="e">
        <f t="shared" si="175"/>
        <v>#N/A</v>
      </c>
      <c r="AF776" t="str">
        <f t="shared" si="176"/>
        <v>--</v>
      </c>
      <c r="AG776" t="e">
        <f t="shared" si="177"/>
        <v>#N/A</v>
      </c>
      <c r="AH776" t="str">
        <f>IF(IFERROR(IF(IF(AF776="--",INDEX(D:D,MATCH(AE776,INDEX(B:B,MATCH(AE776,B:B,)+1):B11290,)+MATCH(AE776,B:B,)))=D776,VLOOKUP(AE776,B:D,3,0),IF(AF776="--",INDEX(D:D,MATCH(AE776,INDEX(B:B,MATCH(AE776,B:B,)+1):B11290,)+MATCH(AE776,B:B,)),"---")),"---")=AD776,"---",IFERROR(IF(IF(AF776="--",INDEX(D:D,MATCH(AE776,INDEX(B:B,MATCH(AE776,B:B,)+1):B11290,)+MATCH(AE776,B:B,)))=AD776,VLOOKUP(AE776,B:D,3,0),IF(AF776="--",INDEX(D:D,MATCH(AE776,INDEX(B:B,MATCH(AE776,B:B,)+1):B11290,)+MATCH(AE776,B:B,)),"---")),"---"))</f>
        <v>---</v>
      </c>
      <c r="AI776" t="str">
        <f t="shared" si="178"/>
        <v>--</v>
      </c>
      <c r="AJ776" t="e">
        <f t="shared" si="179"/>
        <v>#N/A</v>
      </c>
      <c r="AK776">
        <f t="shared" si="180"/>
        <v>0</v>
      </c>
      <c r="AL776" t="str">
        <f t="shared" si="181"/>
        <v>--</v>
      </c>
      <c r="AT776" t="str">
        <f t="shared" si="172"/>
        <v>0.8V</v>
      </c>
      <c r="AU776" t="str">
        <f t="shared" si="173"/>
        <v>--</v>
      </c>
    </row>
    <row r="777" spans="1:47" x14ac:dyDescent="0.25">
      <c r="A777" t="str">
        <f t="shared" si="168"/>
        <v>U1-AU93</v>
      </c>
      <c r="B777" t="str">
        <f t="shared" si="169"/>
        <v>0.8V</v>
      </c>
      <c r="C777" t="str">
        <f t="shared" si="170"/>
        <v>U1-0.8V</v>
      </c>
      <c r="D777" t="str">
        <f t="shared" si="171"/>
        <v>U1-AU93</v>
      </c>
      <c r="E777" t="s">
        <v>1215</v>
      </c>
      <c r="F777" t="s">
        <v>1298</v>
      </c>
      <c r="G777" t="s">
        <v>427</v>
      </c>
      <c r="L777" t="s">
        <v>995</v>
      </c>
      <c r="M777" t="s">
        <v>428</v>
      </c>
      <c r="N777">
        <v>8.1851000000000003</v>
      </c>
      <c r="AB777" t="str">
        <f>B2B!D774</f>
        <v>J4</v>
      </c>
      <c r="AC777" t="str">
        <f>B2B!E774</f>
        <v>A52</v>
      </c>
      <c r="AD777" t="str">
        <f t="shared" si="174"/>
        <v>J4-A52</v>
      </c>
      <c r="AE777" t="e">
        <f t="shared" si="175"/>
        <v>#N/A</v>
      </c>
      <c r="AF777" t="str">
        <f t="shared" si="176"/>
        <v>--</v>
      </c>
      <c r="AG777" t="e">
        <f t="shared" si="177"/>
        <v>#N/A</v>
      </c>
      <c r="AH777" t="str">
        <f>IF(IFERROR(IF(IF(AF777="--",INDEX(D:D,MATCH(AE777,INDEX(B:B,MATCH(AE777,B:B,)+1):B11291,)+MATCH(AE777,B:B,)))=D777,VLOOKUP(AE777,B:D,3,0),IF(AF777="--",INDEX(D:D,MATCH(AE777,INDEX(B:B,MATCH(AE777,B:B,)+1):B11291,)+MATCH(AE777,B:B,)),"---")),"---")=AD777,"---",IFERROR(IF(IF(AF777="--",INDEX(D:D,MATCH(AE777,INDEX(B:B,MATCH(AE777,B:B,)+1):B11291,)+MATCH(AE777,B:B,)))=AD777,VLOOKUP(AE777,B:D,3,0),IF(AF777="--",INDEX(D:D,MATCH(AE777,INDEX(B:B,MATCH(AE777,B:B,)+1):B11291,)+MATCH(AE777,B:B,)),"---")),"---"))</f>
        <v>---</v>
      </c>
      <c r="AI777" t="str">
        <f t="shared" si="178"/>
        <v>--</v>
      </c>
      <c r="AJ777" t="e">
        <f t="shared" si="179"/>
        <v>#N/A</v>
      </c>
      <c r="AK777">
        <f t="shared" si="180"/>
        <v>0</v>
      </c>
      <c r="AL777" t="str">
        <f t="shared" si="181"/>
        <v>--</v>
      </c>
      <c r="AT777" t="str">
        <f t="shared" si="172"/>
        <v>0.8V</v>
      </c>
      <c r="AU777" t="str">
        <f t="shared" si="173"/>
        <v>--</v>
      </c>
    </row>
    <row r="778" spans="1:47" x14ac:dyDescent="0.25">
      <c r="A778" t="str">
        <f t="shared" si="168"/>
        <v>U1-AV90</v>
      </c>
      <c r="B778" t="str">
        <f t="shared" si="169"/>
        <v>0.8V</v>
      </c>
      <c r="C778" t="str">
        <f t="shared" si="170"/>
        <v>U1-0.8V</v>
      </c>
      <c r="D778" t="str">
        <f t="shared" si="171"/>
        <v>U1-AV90</v>
      </c>
      <c r="E778" t="s">
        <v>1215</v>
      </c>
      <c r="F778" t="s">
        <v>1299</v>
      </c>
      <c r="G778" t="s">
        <v>427</v>
      </c>
      <c r="L778" t="s">
        <v>996</v>
      </c>
      <c r="M778" t="s">
        <v>428</v>
      </c>
      <c r="N778">
        <v>7.7724000000000002</v>
      </c>
      <c r="AB778" t="str">
        <f>B2B!D775</f>
        <v>J4</v>
      </c>
      <c r="AC778" t="str">
        <f>B2B!E775</f>
        <v>A53</v>
      </c>
      <c r="AD778" t="str">
        <f t="shared" si="174"/>
        <v>J4-A53</v>
      </c>
      <c r="AE778" t="e">
        <f t="shared" si="175"/>
        <v>#N/A</v>
      </c>
      <c r="AF778" t="str">
        <f t="shared" si="176"/>
        <v>--</v>
      </c>
      <c r="AG778" t="e">
        <f t="shared" si="177"/>
        <v>#N/A</v>
      </c>
      <c r="AH778" t="str">
        <f>IF(IFERROR(IF(IF(AF778="--",INDEX(D:D,MATCH(AE778,INDEX(B:B,MATCH(AE778,B:B,)+1):B11292,)+MATCH(AE778,B:B,)))=D778,VLOOKUP(AE778,B:D,3,0),IF(AF778="--",INDEX(D:D,MATCH(AE778,INDEX(B:B,MATCH(AE778,B:B,)+1):B11292,)+MATCH(AE778,B:B,)),"---")),"---")=AD778,"---",IFERROR(IF(IF(AF778="--",INDEX(D:D,MATCH(AE778,INDEX(B:B,MATCH(AE778,B:B,)+1):B11292,)+MATCH(AE778,B:B,)))=AD778,VLOOKUP(AE778,B:D,3,0),IF(AF778="--",INDEX(D:D,MATCH(AE778,INDEX(B:B,MATCH(AE778,B:B,)+1):B11292,)+MATCH(AE778,B:B,)),"---")),"---"))</f>
        <v>---</v>
      </c>
      <c r="AI778" t="str">
        <f t="shared" si="178"/>
        <v>--</v>
      </c>
      <c r="AJ778" t="e">
        <f t="shared" si="179"/>
        <v>#N/A</v>
      </c>
      <c r="AK778">
        <f t="shared" si="180"/>
        <v>0</v>
      </c>
      <c r="AL778" t="str">
        <f t="shared" si="181"/>
        <v>--</v>
      </c>
      <c r="AT778" t="str">
        <f t="shared" si="172"/>
        <v>0.8V</v>
      </c>
      <c r="AU778" t="str">
        <f t="shared" si="173"/>
        <v>--</v>
      </c>
    </row>
    <row r="779" spans="1:47" x14ac:dyDescent="0.25">
      <c r="A779" t="str">
        <f t="shared" si="168"/>
        <v>U1-AV93</v>
      </c>
      <c r="B779" t="str">
        <f t="shared" si="169"/>
        <v>0.8V</v>
      </c>
      <c r="C779" t="str">
        <f t="shared" si="170"/>
        <v>U1-0.8V</v>
      </c>
      <c r="D779" t="str">
        <f t="shared" si="171"/>
        <v>U1-AV93</v>
      </c>
      <c r="E779" t="s">
        <v>1215</v>
      </c>
      <c r="F779" t="s">
        <v>1300</v>
      </c>
      <c r="G779" t="s">
        <v>427</v>
      </c>
      <c r="L779" t="s">
        <v>1182</v>
      </c>
      <c r="M779" t="s">
        <v>428</v>
      </c>
      <c r="N779">
        <v>9.9872999999999994</v>
      </c>
      <c r="AB779" t="str">
        <f>B2B!D776</f>
        <v>J4</v>
      </c>
      <c r="AC779" t="str">
        <f>B2B!E776</f>
        <v>A54</v>
      </c>
      <c r="AD779" t="str">
        <f t="shared" si="174"/>
        <v>J4-A54</v>
      </c>
      <c r="AE779" t="e">
        <f t="shared" si="175"/>
        <v>#N/A</v>
      </c>
      <c r="AF779" t="str">
        <f t="shared" si="176"/>
        <v>--</v>
      </c>
      <c r="AG779" t="e">
        <f t="shared" si="177"/>
        <v>#N/A</v>
      </c>
      <c r="AH779" t="str">
        <f>IF(IFERROR(IF(IF(AF779="--",INDEX(D:D,MATCH(AE779,INDEX(B:B,MATCH(AE779,B:B,)+1):B11293,)+MATCH(AE779,B:B,)))=D779,VLOOKUP(AE779,B:D,3,0),IF(AF779="--",INDEX(D:D,MATCH(AE779,INDEX(B:B,MATCH(AE779,B:B,)+1):B11293,)+MATCH(AE779,B:B,)),"---")),"---")=AD779,"---",IFERROR(IF(IF(AF779="--",INDEX(D:D,MATCH(AE779,INDEX(B:B,MATCH(AE779,B:B,)+1):B11293,)+MATCH(AE779,B:B,)))=AD779,VLOOKUP(AE779,B:D,3,0),IF(AF779="--",INDEX(D:D,MATCH(AE779,INDEX(B:B,MATCH(AE779,B:B,)+1):B11293,)+MATCH(AE779,B:B,)),"---")),"---"))</f>
        <v>---</v>
      </c>
      <c r="AI779" t="str">
        <f t="shared" si="178"/>
        <v>--</v>
      </c>
      <c r="AJ779" t="e">
        <f t="shared" si="179"/>
        <v>#N/A</v>
      </c>
      <c r="AK779">
        <f t="shared" si="180"/>
        <v>0</v>
      </c>
      <c r="AL779" t="str">
        <f t="shared" si="181"/>
        <v>--</v>
      </c>
      <c r="AT779" t="str">
        <f t="shared" si="172"/>
        <v>0.8V</v>
      </c>
      <c r="AU779" t="str">
        <f t="shared" si="173"/>
        <v>--</v>
      </c>
    </row>
    <row r="780" spans="1:47" x14ac:dyDescent="0.25">
      <c r="A780" t="str">
        <f t="shared" si="168"/>
        <v>U1-AW93</v>
      </c>
      <c r="B780" t="str">
        <f t="shared" si="169"/>
        <v>0.8V</v>
      </c>
      <c r="C780" t="str">
        <f t="shared" si="170"/>
        <v>U1-0.8V</v>
      </c>
      <c r="D780" t="str">
        <f t="shared" si="171"/>
        <v>U1-AW93</v>
      </c>
      <c r="E780" t="s">
        <v>1215</v>
      </c>
      <c r="F780" t="s">
        <v>1301</v>
      </c>
      <c r="G780" t="s">
        <v>427</v>
      </c>
      <c r="L780" t="s">
        <v>792</v>
      </c>
      <c r="M780" t="s">
        <v>428</v>
      </c>
      <c r="N780">
        <v>8.1165000000000003</v>
      </c>
      <c r="AB780" t="str">
        <f>B2B!D777</f>
        <v>J4</v>
      </c>
      <c r="AC780" t="str">
        <f>B2B!E777</f>
        <v>A55</v>
      </c>
      <c r="AD780" t="str">
        <f t="shared" si="174"/>
        <v>J4-A55</v>
      </c>
      <c r="AE780" t="e">
        <f t="shared" si="175"/>
        <v>#N/A</v>
      </c>
      <c r="AF780" t="str">
        <f t="shared" si="176"/>
        <v>--</v>
      </c>
      <c r="AG780" t="e">
        <f t="shared" si="177"/>
        <v>#N/A</v>
      </c>
      <c r="AH780" t="str">
        <f>IF(IFERROR(IF(IF(AF780="--",INDEX(D:D,MATCH(AE780,INDEX(B:B,MATCH(AE780,B:B,)+1):B11294,)+MATCH(AE780,B:B,)))=D780,VLOOKUP(AE780,B:D,3,0),IF(AF780="--",INDEX(D:D,MATCH(AE780,INDEX(B:B,MATCH(AE780,B:B,)+1):B11294,)+MATCH(AE780,B:B,)),"---")),"---")=AD780,"---",IFERROR(IF(IF(AF780="--",INDEX(D:D,MATCH(AE780,INDEX(B:B,MATCH(AE780,B:B,)+1):B11294,)+MATCH(AE780,B:B,)))=AD780,VLOOKUP(AE780,B:D,3,0),IF(AF780="--",INDEX(D:D,MATCH(AE780,INDEX(B:B,MATCH(AE780,B:B,)+1):B11294,)+MATCH(AE780,B:B,)),"---")),"---"))</f>
        <v>---</v>
      </c>
      <c r="AI780" t="str">
        <f t="shared" si="178"/>
        <v>--</v>
      </c>
      <c r="AJ780" t="e">
        <f t="shared" si="179"/>
        <v>#N/A</v>
      </c>
      <c r="AK780">
        <f t="shared" si="180"/>
        <v>0</v>
      </c>
      <c r="AL780" t="str">
        <f t="shared" si="181"/>
        <v>--</v>
      </c>
      <c r="AT780" t="str">
        <f t="shared" si="172"/>
        <v>0.8V</v>
      </c>
      <c r="AU780" t="str">
        <f t="shared" si="173"/>
        <v>--</v>
      </c>
    </row>
    <row r="781" spans="1:47" x14ac:dyDescent="0.25">
      <c r="A781" t="str">
        <f t="shared" si="168"/>
        <v>U1-AW100</v>
      </c>
      <c r="B781" t="str">
        <f t="shared" si="169"/>
        <v>1.0V</v>
      </c>
      <c r="C781" t="str">
        <f t="shared" si="170"/>
        <v>U1-1.0V</v>
      </c>
      <c r="D781" t="str">
        <f t="shared" si="171"/>
        <v>U1-AW100</v>
      </c>
      <c r="E781" t="s">
        <v>1215</v>
      </c>
      <c r="F781" t="s">
        <v>1302</v>
      </c>
      <c r="G781" t="s">
        <v>434</v>
      </c>
      <c r="L781" t="s">
        <v>493</v>
      </c>
      <c r="M781" t="s">
        <v>428</v>
      </c>
      <c r="N781">
        <v>7.7039999999999997</v>
      </c>
      <c r="AB781" t="str">
        <f>B2B!D778</f>
        <v>J4</v>
      </c>
      <c r="AC781" t="str">
        <f>B2B!E778</f>
        <v>A56</v>
      </c>
      <c r="AD781" t="str">
        <f t="shared" si="174"/>
        <v>J4-A56</v>
      </c>
      <c r="AE781" t="e">
        <f t="shared" si="175"/>
        <v>#N/A</v>
      </c>
      <c r="AF781" t="str">
        <f t="shared" si="176"/>
        <v>--</v>
      </c>
      <c r="AG781" t="e">
        <f t="shared" si="177"/>
        <v>#N/A</v>
      </c>
      <c r="AH781" t="str">
        <f>IF(IFERROR(IF(IF(AF781="--",INDEX(D:D,MATCH(AE781,INDEX(B:B,MATCH(AE781,B:B,)+1):B11295,)+MATCH(AE781,B:B,)))=D781,VLOOKUP(AE781,B:D,3,0),IF(AF781="--",INDEX(D:D,MATCH(AE781,INDEX(B:B,MATCH(AE781,B:B,)+1):B11295,)+MATCH(AE781,B:B,)),"---")),"---")=AD781,"---",IFERROR(IF(IF(AF781="--",INDEX(D:D,MATCH(AE781,INDEX(B:B,MATCH(AE781,B:B,)+1):B11295,)+MATCH(AE781,B:B,)))=AD781,VLOOKUP(AE781,B:D,3,0),IF(AF781="--",INDEX(D:D,MATCH(AE781,INDEX(B:B,MATCH(AE781,B:B,)+1):B11295,)+MATCH(AE781,B:B,)),"---")),"---"))</f>
        <v>---</v>
      </c>
      <c r="AI781" t="str">
        <f t="shared" si="178"/>
        <v>--</v>
      </c>
      <c r="AJ781" t="e">
        <f t="shared" si="179"/>
        <v>#N/A</v>
      </c>
      <c r="AK781">
        <f t="shared" si="180"/>
        <v>0</v>
      </c>
      <c r="AL781" t="str">
        <f t="shared" si="181"/>
        <v>--</v>
      </c>
      <c r="AT781" t="str">
        <f t="shared" si="172"/>
        <v>1.0V</v>
      </c>
      <c r="AU781" t="str">
        <f t="shared" si="173"/>
        <v>--</v>
      </c>
    </row>
    <row r="782" spans="1:47" x14ac:dyDescent="0.25">
      <c r="A782" t="str">
        <f t="shared" si="168"/>
        <v>U1-AY90</v>
      </c>
      <c r="B782" t="str">
        <f t="shared" si="169"/>
        <v>0.8V</v>
      </c>
      <c r="C782" t="str">
        <f t="shared" si="170"/>
        <v>U1-0.8V</v>
      </c>
      <c r="D782" t="str">
        <f t="shared" si="171"/>
        <v>U1-AY90</v>
      </c>
      <c r="E782" t="s">
        <v>1215</v>
      </c>
      <c r="F782" t="s">
        <v>1303</v>
      </c>
      <c r="G782" t="s">
        <v>427</v>
      </c>
      <c r="L782" t="s">
        <v>1304</v>
      </c>
      <c r="M782" t="s">
        <v>428</v>
      </c>
      <c r="N782">
        <v>5.5307000000000004</v>
      </c>
      <c r="AB782" t="str">
        <f>B2B!D779</f>
        <v>J4</v>
      </c>
      <c r="AC782" t="str">
        <f>B2B!E779</f>
        <v>A57</v>
      </c>
      <c r="AD782" t="str">
        <f t="shared" si="174"/>
        <v>J4-A57</v>
      </c>
      <c r="AE782" t="e">
        <f t="shared" si="175"/>
        <v>#N/A</v>
      </c>
      <c r="AF782" t="str">
        <f t="shared" si="176"/>
        <v>--</v>
      </c>
      <c r="AG782" t="e">
        <f t="shared" si="177"/>
        <v>#N/A</v>
      </c>
      <c r="AH782" t="str">
        <f>IF(IFERROR(IF(IF(AF782="--",INDEX(D:D,MATCH(AE782,INDEX(B:B,MATCH(AE782,B:B,)+1):B11296,)+MATCH(AE782,B:B,)))=D782,VLOOKUP(AE782,B:D,3,0),IF(AF782="--",INDEX(D:D,MATCH(AE782,INDEX(B:B,MATCH(AE782,B:B,)+1):B11296,)+MATCH(AE782,B:B,)),"---")),"---")=AD782,"---",IFERROR(IF(IF(AF782="--",INDEX(D:D,MATCH(AE782,INDEX(B:B,MATCH(AE782,B:B,)+1):B11296,)+MATCH(AE782,B:B,)))=AD782,VLOOKUP(AE782,B:D,3,0),IF(AF782="--",INDEX(D:D,MATCH(AE782,INDEX(B:B,MATCH(AE782,B:B,)+1):B11296,)+MATCH(AE782,B:B,)),"---")),"---"))</f>
        <v>---</v>
      </c>
      <c r="AI782" t="str">
        <f t="shared" si="178"/>
        <v>--</v>
      </c>
      <c r="AJ782" t="e">
        <f t="shared" si="179"/>
        <v>#N/A</v>
      </c>
      <c r="AK782">
        <f t="shared" si="180"/>
        <v>0</v>
      </c>
      <c r="AL782" t="str">
        <f t="shared" si="181"/>
        <v>--</v>
      </c>
      <c r="AT782" t="str">
        <f t="shared" si="172"/>
        <v>0.8V</v>
      </c>
      <c r="AU782" t="str">
        <f t="shared" si="173"/>
        <v>--</v>
      </c>
    </row>
    <row r="783" spans="1:47" x14ac:dyDescent="0.25">
      <c r="A783" t="str">
        <f t="shared" si="168"/>
        <v>U1-AY93</v>
      </c>
      <c r="B783" t="str">
        <f t="shared" si="169"/>
        <v>0.8V</v>
      </c>
      <c r="C783" t="str">
        <f t="shared" si="170"/>
        <v>U1-0.8V</v>
      </c>
      <c r="D783" t="str">
        <f t="shared" si="171"/>
        <v>U1-AY93</v>
      </c>
      <c r="E783" t="s">
        <v>1215</v>
      </c>
      <c r="F783" t="s">
        <v>1305</v>
      </c>
      <c r="G783" t="s">
        <v>427</v>
      </c>
      <c r="L783" t="s">
        <v>1225</v>
      </c>
      <c r="M783" t="s">
        <v>428</v>
      </c>
      <c r="N783">
        <v>2.4190999999999998</v>
      </c>
      <c r="AB783" t="str">
        <f>B2B!D780</f>
        <v>J4</v>
      </c>
      <c r="AC783" t="str">
        <f>B2B!E780</f>
        <v>A58</v>
      </c>
      <c r="AD783" t="str">
        <f t="shared" si="174"/>
        <v>J4-A58</v>
      </c>
      <c r="AE783" t="e">
        <f t="shared" si="175"/>
        <v>#N/A</v>
      </c>
      <c r="AF783" t="str">
        <f t="shared" si="176"/>
        <v>--</v>
      </c>
      <c r="AG783" t="e">
        <f t="shared" si="177"/>
        <v>#N/A</v>
      </c>
      <c r="AH783" t="str">
        <f>IF(IFERROR(IF(IF(AF783="--",INDEX(D:D,MATCH(AE783,INDEX(B:B,MATCH(AE783,B:B,)+1):B11297,)+MATCH(AE783,B:B,)))=D783,VLOOKUP(AE783,B:D,3,0),IF(AF783="--",INDEX(D:D,MATCH(AE783,INDEX(B:B,MATCH(AE783,B:B,)+1):B11297,)+MATCH(AE783,B:B,)),"---")),"---")=AD783,"---",IFERROR(IF(IF(AF783="--",INDEX(D:D,MATCH(AE783,INDEX(B:B,MATCH(AE783,B:B,)+1):B11297,)+MATCH(AE783,B:B,)))=AD783,VLOOKUP(AE783,B:D,3,0),IF(AF783="--",INDEX(D:D,MATCH(AE783,INDEX(B:B,MATCH(AE783,B:B,)+1):B11297,)+MATCH(AE783,B:B,)),"---")),"---"))</f>
        <v>---</v>
      </c>
      <c r="AI783" t="str">
        <f t="shared" si="178"/>
        <v>--</v>
      </c>
      <c r="AJ783" t="e">
        <f t="shared" si="179"/>
        <v>#N/A</v>
      </c>
      <c r="AK783">
        <f t="shared" si="180"/>
        <v>0</v>
      </c>
      <c r="AL783" t="str">
        <f t="shared" si="181"/>
        <v>--</v>
      </c>
      <c r="AT783" t="str">
        <f t="shared" si="172"/>
        <v>0.8V</v>
      </c>
      <c r="AU783" t="str">
        <f t="shared" si="173"/>
        <v>--</v>
      </c>
    </row>
    <row r="784" spans="1:47" x14ac:dyDescent="0.25">
      <c r="A784" t="str">
        <f t="shared" si="168"/>
        <v>U1-AY96</v>
      </c>
      <c r="B784" t="str">
        <f t="shared" si="169"/>
        <v>1.0V</v>
      </c>
      <c r="C784" t="str">
        <f t="shared" si="170"/>
        <v>U1-1.0V</v>
      </c>
      <c r="D784" t="str">
        <f t="shared" si="171"/>
        <v>U1-AY96</v>
      </c>
      <c r="E784" t="s">
        <v>1215</v>
      </c>
      <c r="F784" t="s">
        <v>1306</v>
      </c>
      <c r="G784" t="s">
        <v>434</v>
      </c>
      <c r="L784" t="s">
        <v>1307</v>
      </c>
      <c r="M784" t="s">
        <v>428</v>
      </c>
      <c r="N784">
        <v>8.3191000000000006</v>
      </c>
      <c r="AB784" t="str">
        <f>B2B!D781</f>
        <v>J4</v>
      </c>
      <c r="AC784" t="str">
        <f>B2B!E781</f>
        <v>A59</v>
      </c>
      <c r="AD784" t="str">
        <f t="shared" si="174"/>
        <v>J4-A59</v>
      </c>
      <c r="AE784" t="e">
        <f t="shared" si="175"/>
        <v>#N/A</v>
      </c>
      <c r="AF784" t="str">
        <f t="shared" si="176"/>
        <v>--</v>
      </c>
      <c r="AG784" t="e">
        <f t="shared" si="177"/>
        <v>#N/A</v>
      </c>
      <c r="AH784" t="str">
        <f>IF(IFERROR(IF(IF(AF784="--",INDEX(D:D,MATCH(AE784,INDEX(B:B,MATCH(AE784,B:B,)+1):B11298,)+MATCH(AE784,B:B,)))=D784,VLOOKUP(AE784,B:D,3,0),IF(AF784="--",INDEX(D:D,MATCH(AE784,INDEX(B:B,MATCH(AE784,B:B,)+1):B11298,)+MATCH(AE784,B:B,)),"---")),"---")=AD784,"---",IFERROR(IF(IF(AF784="--",INDEX(D:D,MATCH(AE784,INDEX(B:B,MATCH(AE784,B:B,)+1):B11298,)+MATCH(AE784,B:B,)))=AD784,VLOOKUP(AE784,B:D,3,0),IF(AF784="--",INDEX(D:D,MATCH(AE784,INDEX(B:B,MATCH(AE784,B:B,)+1):B11298,)+MATCH(AE784,B:B,)),"---")),"---"))</f>
        <v>---</v>
      </c>
      <c r="AI784" t="str">
        <f t="shared" si="178"/>
        <v>--</v>
      </c>
      <c r="AJ784" t="e">
        <f t="shared" si="179"/>
        <v>#N/A</v>
      </c>
      <c r="AK784">
        <f t="shared" si="180"/>
        <v>0</v>
      </c>
      <c r="AL784" t="str">
        <f t="shared" si="181"/>
        <v>--</v>
      </c>
      <c r="AT784" t="str">
        <f t="shared" si="172"/>
        <v>1.0V</v>
      </c>
      <c r="AU784" t="str">
        <f t="shared" si="173"/>
        <v>--</v>
      </c>
    </row>
    <row r="785" spans="1:47" x14ac:dyDescent="0.25">
      <c r="A785" t="str">
        <f t="shared" si="168"/>
        <v>U1-AY100</v>
      </c>
      <c r="B785" t="str">
        <f t="shared" si="169"/>
        <v>1.0V</v>
      </c>
      <c r="C785" t="str">
        <f t="shared" si="170"/>
        <v>U1-1.0V</v>
      </c>
      <c r="D785" t="str">
        <f t="shared" si="171"/>
        <v>U1-AY100</v>
      </c>
      <c r="E785" t="s">
        <v>1215</v>
      </c>
      <c r="F785" t="s">
        <v>1308</v>
      </c>
      <c r="G785" t="s">
        <v>434</v>
      </c>
      <c r="L785" t="s">
        <v>1227</v>
      </c>
      <c r="M785" t="s">
        <v>428</v>
      </c>
      <c r="N785">
        <v>2.4190999999999998</v>
      </c>
      <c r="AB785" t="str">
        <f>B2B!D782</f>
        <v>J4</v>
      </c>
      <c r="AC785" t="str">
        <f>B2B!E782</f>
        <v>A60</v>
      </c>
      <c r="AD785" t="str">
        <f t="shared" si="174"/>
        <v>J4-A60</v>
      </c>
      <c r="AE785" t="e">
        <f t="shared" si="175"/>
        <v>#N/A</v>
      </c>
      <c r="AF785" t="str">
        <f t="shared" si="176"/>
        <v>--</v>
      </c>
      <c r="AG785" t="e">
        <f t="shared" si="177"/>
        <v>#N/A</v>
      </c>
      <c r="AH785" t="str">
        <f>IF(IFERROR(IF(IF(AF785="--",INDEX(D:D,MATCH(AE785,INDEX(B:B,MATCH(AE785,B:B,)+1):B11299,)+MATCH(AE785,B:B,)))=D785,VLOOKUP(AE785,B:D,3,0),IF(AF785="--",INDEX(D:D,MATCH(AE785,INDEX(B:B,MATCH(AE785,B:B,)+1):B11299,)+MATCH(AE785,B:B,)),"---")),"---")=AD785,"---",IFERROR(IF(IF(AF785="--",INDEX(D:D,MATCH(AE785,INDEX(B:B,MATCH(AE785,B:B,)+1):B11299,)+MATCH(AE785,B:B,)))=AD785,VLOOKUP(AE785,B:D,3,0),IF(AF785="--",INDEX(D:D,MATCH(AE785,INDEX(B:B,MATCH(AE785,B:B,)+1):B11299,)+MATCH(AE785,B:B,)),"---")),"---"))</f>
        <v>---</v>
      </c>
      <c r="AI785" t="str">
        <f t="shared" si="178"/>
        <v>--</v>
      </c>
      <c r="AJ785" t="e">
        <f t="shared" si="179"/>
        <v>#N/A</v>
      </c>
      <c r="AK785">
        <f t="shared" si="180"/>
        <v>0</v>
      </c>
      <c r="AL785" t="str">
        <f t="shared" si="181"/>
        <v>--</v>
      </c>
      <c r="AT785" t="str">
        <f t="shared" si="172"/>
        <v>1.0V</v>
      </c>
      <c r="AU785" t="str">
        <f t="shared" si="173"/>
        <v>--</v>
      </c>
    </row>
    <row r="786" spans="1:47" x14ac:dyDescent="0.25">
      <c r="A786" t="str">
        <f t="shared" si="168"/>
        <v>U1-AY107</v>
      </c>
      <c r="B786" t="str">
        <f t="shared" si="169"/>
        <v>VCCEHT_GTSL1A</v>
      </c>
      <c r="C786" t="str">
        <f t="shared" si="170"/>
        <v>U1-VCCEHT_GTSL1A</v>
      </c>
      <c r="D786" t="str">
        <f t="shared" si="171"/>
        <v>U1-AY107</v>
      </c>
      <c r="E786" t="s">
        <v>1215</v>
      </c>
      <c r="F786" t="s">
        <v>1309</v>
      </c>
      <c r="G786" t="s">
        <v>1281</v>
      </c>
      <c r="L786" t="s">
        <v>1310</v>
      </c>
      <c r="M786" t="s">
        <v>428</v>
      </c>
      <c r="N786">
        <v>27.2712</v>
      </c>
      <c r="AB786" t="str">
        <f>B2B!D783</f>
        <v>J4</v>
      </c>
      <c r="AC786" t="str">
        <f>B2B!E783</f>
        <v>B1</v>
      </c>
      <c r="AD786" t="str">
        <f t="shared" si="174"/>
        <v>J4-B1</v>
      </c>
      <c r="AE786" t="e">
        <f t="shared" si="175"/>
        <v>#N/A</v>
      </c>
      <c r="AF786" t="str">
        <f t="shared" si="176"/>
        <v>--</v>
      </c>
      <c r="AG786" t="e">
        <f t="shared" si="177"/>
        <v>#N/A</v>
      </c>
      <c r="AH786" t="str">
        <f>IF(IFERROR(IF(IF(AF786="--",INDEX(D:D,MATCH(AE786,INDEX(B:B,MATCH(AE786,B:B,)+1):B11300,)+MATCH(AE786,B:B,)))=D786,VLOOKUP(AE786,B:D,3,0),IF(AF786="--",INDEX(D:D,MATCH(AE786,INDEX(B:B,MATCH(AE786,B:B,)+1):B11300,)+MATCH(AE786,B:B,)),"---")),"---")=AD786,"---",IFERROR(IF(IF(AF786="--",INDEX(D:D,MATCH(AE786,INDEX(B:B,MATCH(AE786,B:B,)+1):B11300,)+MATCH(AE786,B:B,)))=AD786,VLOOKUP(AE786,B:D,3,0),IF(AF786="--",INDEX(D:D,MATCH(AE786,INDEX(B:B,MATCH(AE786,B:B,)+1):B11300,)+MATCH(AE786,B:B,)),"---")),"---"))</f>
        <v>---</v>
      </c>
      <c r="AI786" t="str">
        <f t="shared" si="178"/>
        <v>--</v>
      </c>
      <c r="AJ786" t="e">
        <f t="shared" si="179"/>
        <v>#N/A</v>
      </c>
      <c r="AK786">
        <f t="shared" si="180"/>
        <v>0</v>
      </c>
      <c r="AL786" t="str">
        <f t="shared" si="181"/>
        <v>--</v>
      </c>
      <c r="AT786" t="str">
        <f t="shared" si="172"/>
        <v>VCCEHT_GTSL1A</v>
      </c>
      <c r="AU786" t="str">
        <f t="shared" si="173"/>
        <v>--</v>
      </c>
    </row>
    <row r="787" spans="1:47" x14ac:dyDescent="0.25">
      <c r="A787" t="str">
        <f t="shared" si="168"/>
        <v>U1-AY111</v>
      </c>
      <c r="B787" t="str">
        <f t="shared" si="169"/>
        <v>VCCEHT_GTSL1A</v>
      </c>
      <c r="C787" t="str">
        <f t="shared" si="170"/>
        <v>U1-VCCEHT_GTSL1A</v>
      </c>
      <c r="D787" t="str">
        <f t="shared" si="171"/>
        <v>U1-AY111</v>
      </c>
      <c r="E787" t="s">
        <v>1215</v>
      </c>
      <c r="F787" t="s">
        <v>1311</v>
      </c>
      <c r="G787" t="s">
        <v>1281</v>
      </c>
      <c r="L787" t="s">
        <v>1312</v>
      </c>
      <c r="M787" t="s">
        <v>1312</v>
      </c>
      <c r="N787" t="s">
        <v>1312</v>
      </c>
      <c r="AB787" t="str">
        <f>B2B!D784</f>
        <v>J4</v>
      </c>
      <c r="AC787" t="str">
        <f>B2B!E784</f>
        <v>B2</v>
      </c>
      <c r="AD787" t="str">
        <f t="shared" si="174"/>
        <v>J4-B2</v>
      </c>
      <c r="AE787" t="e">
        <f t="shared" si="175"/>
        <v>#N/A</v>
      </c>
      <c r="AF787" t="str">
        <f t="shared" si="176"/>
        <v>--</v>
      </c>
      <c r="AG787" t="e">
        <f t="shared" si="177"/>
        <v>#N/A</v>
      </c>
      <c r="AH787" t="str">
        <f>IF(IFERROR(IF(IF(AF787="--",INDEX(D:D,MATCH(AE787,INDEX(B:B,MATCH(AE787,B:B,)+1):B11301,)+MATCH(AE787,B:B,)))=D787,VLOOKUP(AE787,B:D,3,0),IF(AF787="--",INDEX(D:D,MATCH(AE787,INDEX(B:B,MATCH(AE787,B:B,)+1):B11301,)+MATCH(AE787,B:B,)),"---")),"---")=AD787,"---",IFERROR(IF(IF(AF787="--",INDEX(D:D,MATCH(AE787,INDEX(B:B,MATCH(AE787,B:B,)+1):B11301,)+MATCH(AE787,B:B,)))=AD787,VLOOKUP(AE787,B:D,3,0),IF(AF787="--",INDEX(D:D,MATCH(AE787,INDEX(B:B,MATCH(AE787,B:B,)+1):B11301,)+MATCH(AE787,B:B,)),"---")),"---"))</f>
        <v>---</v>
      </c>
      <c r="AI787" t="str">
        <f t="shared" si="178"/>
        <v>--</v>
      </c>
      <c r="AJ787" t="e">
        <f t="shared" si="179"/>
        <v>#N/A</v>
      </c>
      <c r="AK787">
        <f t="shared" si="180"/>
        <v>0</v>
      </c>
      <c r="AL787" t="str">
        <f t="shared" si="181"/>
        <v>--</v>
      </c>
      <c r="AT787" t="str">
        <f t="shared" si="172"/>
        <v>VCCEHT_GTSL1A</v>
      </c>
      <c r="AU787" t="str">
        <f t="shared" si="173"/>
        <v>--</v>
      </c>
    </row>
    <row r="788" spans="1:47" x14ac:dyDescent="0.25">
      <c r="A788" t="str">
        <f t="shared" si="168"/>
        <v>U1-BA107</v>
      </c>
      <c r="B788" t="str">
        <f t="shared" si="169"/>
        <v>NetU1_BA107</v>
      </c>
      <c r="C788" t="str">
        <f t="shared" si="170"/>
        <v>U1-NetU1_BA107</v>
      </c>
      <c r="D788" t="str">
        <f t="shared" si="171"/>
        <v>U1-BA107</v>
      </c>
      <c r="E788" t="s">
        <v>1215</v>
      </c>
      <c r="F788" t="s">
        <v>1313</v>
      </c>
      <c r="G788" t="s">
        <v>1314</v>
      </c>
      <c r="AB788" t="str">
        <f>B2B!D785</f>
        <v>J4</v>
      </c>
      <c r="AC788" t="str">
        <f>B2B!E785</f>
        <v>B3</v>
      </c>
      <c r="AD788" t="str">
        <f t="shared" si="174"/>
        <v>J4-B3</v>
      </c>
      <c r="AE788" t="e">
        <f t="shared" si="175"/>
        <v>#N/A</v>
      </c>
      <c r="AF788" t="str">
        <f t="shared" si="176"/>
        <v>--</v>
      </c>
      <c r="AG788" t="e">
        <f t="shared" si="177"/>
        <v>#N/A</v>
      </c>
      <c r="AH788" t="str">
        <f>IF(IFERROR(IF(IF(AF788="--",INDEX(D:D,MATCH(AE788,INDEX(B:B,MATCH(AE788,B:B,)+1):B11302,)+MATCH(AE788,B:B,)))=D788,VLOOKUP(AE788,B:D,3,0),IF(AF788="--",INDEX(D:D,MATCH(AE788,INDEX(B:B,MATCH(AE788,B:B,)+1):B11302,)+MATCH(AE788,B:B,)),"---")),"---")=AD788,"---",IFERROR(IF(IF(AF788="--",INDEX(D:D,MATCH(AE788,INDEX(B:B,MATCH(AE788,B:B,)+1):B11302,)+MATCH(AE788,B:B,)))=AD788,VLOOKUP(AE788,B:D,3,0),IF(AF788="--",INDEX(D:D,MATCH(AE788,INDEX(B:B,MATCH(AE788,B:B,)+1):B11302,)+MATCH(AE788,B:B,)),"---")),"---"))</f>
        <v>---</v>
      </c>
      <c r="AI788" t="str">
        <f t="shared" si="178"/>
        <v>--</v>
      </c>
      <c r="AJ788" t="e">
        <f t="shared" si="179"/>
        <v>#N/A</v>
      </c>
      <c r="AK788">
        <f t="shared" si="180"/>
        <v>0</v>
      </c>
      <c r="AL788" t="str">
        <f t="shared" si="181"/>
        <v>--</v>
      </c>
      <c r="AT788" t="str">
        <f t="shared" si="172"/>
        <v>NetU1_BA107</v>
      </c>
      <c r="AU788" t="str">
        <f t="shared" si="173"/>
        <v>--</v>
      </c>
    </row>
    <row r="789" spans="1:47" x14ac:dyDescent="0.25">
      <c r="A789" t="str">
        <f t="shared" si="168"/>
        <v>U1-BB115</v>
      </c>
      <c r="B789" t="str">
        <f t="shared" si="169"/>
        <v>GTSL1A_CLK_N</v>
      </c>
      <c r="C789" t="str">
        <f t="shared" si="170"/>
        <v>U1-GTSL1A_CLK_N</v>
      </c>
      <c r="D789" t="str">
        <f t="shared" si="171"/>
        <v>U1-BB115</v>
      </c>
      <c r="E789" t="s">
        <v>1215</v>
      </c>
      <c r="F789" t="s">
        <v>1315</v>
      </c>
      <c r="G789" t="s">
        <v>736</v>
      </c>
      <c r="AB789" t="str">
        <f>B2B!D786</f>
        <v>J4</v>
      </c>
      <c r="AC789" t="str">
        <f>B2B!E786</f>
        <v>B4</v>
      </c>
      <c r="AD789" t="str">
        <f t="shared" si="174"/>
        <v>J4-B4</v>
      </c>
      <c r="AE789" t="e">
        <f t="shared" si="175"/>
        <v>#N/A</v>
      </c>
      <c r="AF789" t="str">
        <f t="shared" si="176"/>
        <v>--</v>
      </c>
      <c r="AG789" t="e">
        <f t="shared" si="177"/>
        <v>#N/A</v>
      </c>
      <c r="AH789" t="str">
        <f>IF(IFERROR(IF(IF(AF789="--",INDEX(D:D,MATCH(AE789,INDEX(B:B,MATCH(AE789,B:B,)+1):B11303,)+MATCH(AE789,B:B,)))=D789,VLOOKUP(AE789,B:D,3,0),IF(AF789="--",INDEX(D:D,MATCH(AE789,INDEX(B:B,MATCH(AE789,B:B,)+1):B11303,)+MATCH(AE789,B:B,)),"---")),"---")=AD789,"---",IFERROR(IF(IF(AF789="--",INDEX(D:D,MATCH(AE789,INDEX(B:B,MATCH(AE789,B:B,)+1):B11303,)+MATCH(AE789,B:B,)))=AD789,VLOOKUP(AE789,B:D,3,0),IF(AF789="--",INDEX(D:D,MATCH(AE789,INDEX(B:B,MATCH(AE789,B:B,)+1):B11303,)+MATCH(AE789,B:B,)),"---")),"---"))</f>
        <v>---</v>
      </c>
      <c r="AI789" t="str">
        <f t="shared" si="178"/>
        <v>--</v>
      </c>
      <c r="AJ789" t="e">
        <f t="shared" si="179"/>
        <v>#N/A</v>
      </c>
      <c r="AK789">
        <f t="shared" si="180"/>
        <v>0</v>
      </c>
      <c r="AL789" t="str">
        <f t="shared" si="181"/>
        <v>--</v>
      </c>
      <c r="AT789" t="str">
        <f t="shared" si="172"/>
        <v>GTSL1A_CLK_N</v>
      </c>
      <c r="AU789" t="str">
        <f t="shared" si="173"/>
        <v>--</v>
      </c>
    </row>
    <row r="790" spans="1:47" x14ac:dyDescent="0.25">
      <c r="A790" t="str">
        <f t="shared" si="168"/>
        <v>U1-BB120</v>
      </c>
      <c r="B790" t="str">
        <f t="shared" si="169"/>
        <v>GTSL1A_CLK_P</v>
      </c>
      <c r="C790" t="str">
        <f t="shared" si="170"/>
        <v>U1-GTSL1A_CLK_P</v>
      </c>
      <c r="D790" t="str">
        <f t="shared" si="171"/>
        <v>U1-BB120</v>
      </c>
      <c r="E790" t="s">
        <v>1215</v>
      </c>
      <c r="F790" t="s">
        <v>1316</v>
      </c>
      <c r="G790" t="s">
        <v>734</v>
      </c>
      <c r="AB790" t="str">
        <f>B2B!D787</f>
        <v>J4</v>
      </c>
      <c r="AC790" t="str">
        <f>B2B!E787</f>
        <v>B5</v>
      </c>
      <c r="AD790" t="str">
        <f t="shared" si="174"/>
        <v>J4-B5</v>
      </c>
      <c r="AE790" t="e">
        <f t="shared" si="175"/>
        <v>#N/A</v>
      </c>
      <c r="AF790" t="str">
        <f t="shared" si="176"/>
        <v>--</v>
      </c>
      <c r="AG790" t="e">
        <f t="shared" si="177"/>
        <v>#N/A</v>
      </c>
      <c r="AH790" t="str">
        <f>IF(IFERROR(IF(IF(AF790="--",INDEX(D:D,MATCH(AE790,INDEX(B:B,MATCH(AE790,B:B,)+1):B11304,)+MATCH(AE790,B:B,)))=D790,VLOOKUP(AE790,B:D,3,0),IF(AF790="--",INDEX(D:D,MATCH(AE790,INDEX(B:B,MATCH(AE790,B:B,)+1):B11304,)+MATCH(AE790,B:B,)),"---")),"---")=AD790,"---",IFERROR(IF(IF(AF790="--",INDEX(D:D,MATCH(AE790,INDEX(B:B,MATCH(AE790,B:B,)+1):B11304,)+MATCH(AE790,B:B,)))=AD790,VLOOKUP(AE790,B:D,3,0),IF(AF790="--",INDEX(D:D,MATCH(AE790,INDEX(B:B,MATCH(AE790,B:B,)+1):B11304,)+MATCH(AE790,B:B,)),"---")),"---"))</f>
        <v>---</v>
      </c>
      <c r="AI790" t="str">
        <f t="shared" si="178"/>
        <v>--</v>
      </c>
      <c r="AJ790" t="e">
        <f t="shared" si="179"/>
        <v>#N/A</v>
      </c>
      <c r="AK790">
        <f t="shared" si="180"/>
        <v>0</v>
      </c>
      <c r="AL790" t="str">
        <f t="shared" si="181"/>
        <v>--</v>
      </c>
      <c r="AT790" t="str">
        <f t="shared" si="172"/>
        <v>GTSL1A_CLK_P</v>
      </c>
      <c r="AU790" t="str">
        <f t="shared" si="173"/>
        <v>--</v>
      </c>
    </row>
    <row r="791" spans="1:47" x14ac:dyDescent="0.25">
      <c r="A791" t="str">
        <f t="shared" si="168"/>
        <v>U1-BC107</v>
      </c>
      <c r="B791" t="str">
        <f t="shared" si="169"/>
        <v>GTSL1A_RXCLK_N</v>
      </c>
      <c r="C791" t="str">
        <f t="shared" si="170"/>
        <v>U1-GTSL1A_RXCLK_N</v>
      </c>
      <c r="D791" t="str">
        <f t="shared" si="171"/>
        <v>U1-BC107</v>
      </c>
      <c r="E791" t="s">
        <v>1215</v>
      </c>
      <c r="F791" t="s">
        <v>1317</v>
      </c>
      <c r="G791" t="s">
        <v>437</v>
      </c>
      <c r="AB791" t="str">
        <f>B2B!D788</f>
        <v>J4</v>
      </c>
      <c r="AC791" t="str">
        <f>B2B!E788</f>
        <v>B6</v>
      </c>
      <c r="AD791" t="str">
        <f t="shared" si="174"/>
        <v>J4-B6</v>
      </c>
      <c r="AE791" t="e">
        <f t="shared" si="175"/>
        <v>#N/A</v>
      </c>
      <c r="AF791" t="str">
        <f t="shared" si="176"/>
        <v>--</v>
      </c>
      <c r="AG791" t="e">
        <f t="shared" si="177"/>
        <v>#N/A</v>
      </c>
      <c r="AH791" t="str">
        <f>IF(IFERROR(IF(IF(AF791="--",INDEX(D:D,MATCH(AE791,INDEX(B:B,MATCH(AE791,B:B,)+1):B11305,)+MATCH(AE791,B:B,)))=D791,VLOOKUP(AE791,B:D,3,0),IF(AF791="--",INDEX(D:D,MATCH(AE791,INDEX(B:B,MATCH(AE791,B:B,)+1):B11305,)+MATCH(AE791,B:B,)),"---")),"---")=AD791,"---",IFERROR(IF(IF(AF791="--",INDEX(D:D,MATCH(AE791,INDEX(B:B,MATCH(AE791,B:B,)+1):B11305,)+MATCH(AE791,B:B,)))=AD791,VLOOKUP(AE791,B:D,3,0),IF(AF791="--",INDEX(D:D,MATCH(AE791,INDEX(B:B,MATCH(AE791,B:B,)+1):B11305,)+MATCH(AE791,B:B,)),"---")),"---"))</f>
        <v>---</v>
      </c>
      <c r="AI791" t="str">
        <f t="shared" si="178"/>
        <v>--</v>
      </c>
      <c r="AJ791" t="e">
        <f t="shared" si="179"/>
        <v>#N/A</v>
      </c>
      <c r="AK791">
        <f t="shared" si="180"/>
        <v>0</v>
      </c>
      <c r="AL791" t="str">
        <f t="shared" si="181"/>
        <v>--</v>
      </c>
      <c r="AT791" t="str">
        <f t="shared" si="172"/>
        <v>GTSL1A_RXCLK_N</v>
      </c>
      <c r="AU791" t="str">
        <f t="shared" si="173"/>
        <v>--</v>
      </c>
    </row>
    <row r="792" spans="1:47" x14ac:dyDescent="0.25">
      <c r="A792" t="str">
        <f t="shared" si="168"/>
        <v>U1-BC111</v>
      </c>
      <c r="B792" t="str">
        <f t="shared" si="169"/>
        <v>GTSL1A_RXCLK_P</v>
      </c>
      <c r="C792" t="str">
        <f t="shared" si="170"/>
        <v>U1-GTSL1A_RXCLK_P</v>
      </c>
      <c r="D792" t="str">
        <f t="shared" si="171"/>
        <v>U1-BC111</v>
      </c>
      <c r="E792" t="s">
        <v>1215</v>
      </c>
      <c r="F792" t="s">
        <v>1318</v>
      </c>
      <c r="G792" t="s">
        <v>435</v>
      </c>
      <c r="AB792" t="str">
        <f>B2B!D789</f>
        <v>J4</v>
      </c>
      <c r="AC792" t="str">
        <f>B2B!E789</f>
        <v>B7</v>
      </c>
      <c r="AD792" t="str">
        <f t="shared" si="174"/>
        <v>J4-B7</v>
      </c>
      <c r="AE792" t="e">
        <f t="shared" si="175"/>
        <v>#N/A</v>
      </c>
      <c r="AF792" t="str">
        <f t="shared" si="176"/>
        <v>--</v>
      </c>
      <c r="AG792" t="e">
        <f t="shared" si="177"/>
        <v>#N/A</v>
      </c>
      <c r="AH792" t="str">
        <f>IF(IFERROR(IF(IF(AF792="--",INDEX(D:D,MATCH(AE792,INDEX(B:B,MATCH(AE792,B:B,)+1):B11306,)+MATCH(AE792,B:B,)))=D792,VLOOKUP(AE792,B:D,3,0),IF(AF792="--",INDEX(D:D,MATCH(AE792,INDEX(B:B,MATCH(AE792,B:B,)+1):B11306,)+MATCH(AE792,B:B,)),"---")),"---")=AD792,"---",IFERROR(IF(IF(AF792="--",INDEX(D:D,MATCH(AE792,INDEX(B:B,MATCH(AE792,B:B,)+1):B11306,)+MATCH(AE792,B:B,)))=AD792,VLOOKUP(AE792,B:D,3,0),IF(AF792="--",INDEX(D:D,MATCH(AE792,INDEX(B:B,MATCH(AE792,B:B,)+1):B11306,)+MATCH(AE792,B:B,)),"---")),"---"))</f>
        <v>---</v>
      </c>
      <c r="AI792" t="str">
        <f t="shared" si="178"/>
        <v>--</v>
      </c>
      <c r="AJ792" t="e">
        <f t="shared" si="179"/>
        <v>#N/A</v>
      </c>
      <c r="AK792">
        <f t="shared" si="180"/>
        <v>0</v>
      </c>
      <c r="AL792" t="str">
        <f t="shared" si="181"/>
        <v>--</v>
      </c>
      <c r="AT792" t="str">
        <f t="shared" si="172"/>
        <v>GTSL1A_RXCLK_P</v>
      </c>
      <c r="AU792" t="str">
        <f t="shared" si="173"/>
        <v>--</v>
      </c>
    </row>
    <row r="793" spans="1:47" x14ac:dyDescent="0.25">
      <c r="A793" t="str">
        <f t="shared" si="168"/>
        <v>U1-BF133</v>
      </c>
      <c r="B793" t="str">
        <f t="shared" si="169"/>
        <v>GTSL1A_RX3_N</v>
      </c>
      <c r="C793" t="str">
        <f t="shared" si="170"/>
        <v>U1-GTSL1A_RX3_N</v>
      </c>
      <c r="D793" t="str">
        <f t="shared" si="171"/>
        <v>U1-BF133</v>
      </c>
      <c r="E793" t="s">
        <v>1215</v>
      </c>
      <c r="F793" t="s">
        <v>1319</v>
      </c>
      <c r="G793" t="s">
        <v>650</v>
      </c>
      <c r="AB793" t="str">
        <f>B2B!D790</f>
        <v>J4</v>
      </c>
      <c r="AC793" t="str">
        <f>B2B!E790</f>
        <v>B8</v>
      </c>
      <c r="AD793" t="str">
        <f t="shared" si="174"/>
        <v>J4-B8</v>
      </c>
      <c r="AE793" t="e">
        <f t="shared" si="175"/>
        <v>#N/A</v>
      </c>
      <c r="AF793" t="str">
        <f t="shared" si="176"/>
        <v>--</v>
      </c>
      <c r="AG793" t="e">
        <f t="shared" si="177"/>
        <v>#N/A</v>
      </c>
      <c r="AH793" t="str">
        <f>IF(IFERROR(IF(IF(AF793="--",INDEX(D:D,MATCH(AE793,INDEX(B:B,MATCH(AE793,B:B,)+1):B11307,)+MATCH(AE793,B:B,)))=D793,VLOOKUP(AE793,B:D,3,0),IF(AF793="--",INDEX(D:D,MATCH(AE793,INDEX(B:B,MATCH(AE793,B:B,)+1):B11307,)+MATCH(AE793,B:B,)),"---")),"---")=AD793,"---",IFERROR(IF(IF(AF793="--",INDEX(D:D,MATCH(AE793,INDEX(B:B,MATCH(AE793,B:B,)+1):B11307,)+MATCH(AE793,B:B,)))=AD793,VLOOKUP(AE793,B:D,3,0),IF(AF793="--",INDEX(D:D,MATCH(AE793,INDEX(B:B,MATCH(AE793,B:B,)+1):B11307,)+MATCH(AE793,B:B,)),"---")),"---"))</f>
        <v>---</v>
      </c>
      <c r="AI793" t="str">
        <f t="shared" si="178"/>
        <v>--</v>
      </c>
      <c r="AJ793" t="e">
        <f t="shared" si="179"/>
        <v>#N/A</v>
      </c>
      <c r="AK793">
        <f t="shared" si="180"/>
        <v>0</v>
      </c>
      <c r="AL793" t="str">
        <f t="shared" si="181"/>
        <v>--</v>
      </c>
      <c r="AT793" t="str">
        <f t="shared" si="172"/>
        <v>GTSL1A_RX3_N</v>
      </c>
      <c r="AU793" t="str">
        <f t="shared" si="173"/>
        <v>--</v>
      </c>
    </row>
    <row r="794" spans="1:47" x14ac:dyDescent="0.25">
      <c r="A794" t="str">
        <f t="shared" si="168"/>
        <v>U1-BF135</v>
      </c>
      <c r="B794" t="str">
        <f t="shared" si="169"/>
        <v>GTSL1A_RX3_P</v>
      </c>
      <c r="C794" t="str">
        <f t="shared" si="170"/>
        <v>U1-GTSL1A_RX3_P</v>
      </c>
      <c r="D794" t="str">
        <f t="shared" si="171"/>
        <v>U1-BF135</v>
      </c>
      <c r="E794" t="s">
        <v>1215</v>
      </c>
      <c r="F794" t="s">
        <v>1320</v>
      </c>
      <c r="G794" t="s">
        <v>648</v>
      </c>
      <c r="AB794" t="str">
        <f>B2B!D791</f>
        <v>J4</v>
      </c>
      <c r="AC794" t="str">
        <f>B2B!E791</f>
        <v>B9</v>
      </c>
      <c r="AD794" t="str">
        <f t="shared" si="174"/>
        <v>J4-B9</v>
      </c>
      <c r="AE794" t="e">
        <f t="shared" si="175"/>
        <v>#N/A</v>
      </c>
      <c r="AF794" t="str">
        <f t="shared" si="176"/>
        <v>--</v>
      </c>
      <c r="AG794" t="e">
        <f t="shared" si="177"/>
        <v>#N/A</v>
      </c>
      <c r="AH794" t="str">
        <f>IF(IFERROR(IF(IF(AF794="--",INDEX(D:D,MATCH(AE794,INDEX(B:B,MATCH(AE794,B:B,)+1):B11308,)+MATCH(AE794,B:B,)))=D794,VLOOKUP(AE794,B:D,3,0),IF(AF794="--",INDEX(D:D,MATCH(AE794,INDEX(B:B,MATCH(AE794,B:B,)+1):B11308,)+MATCH(AE794,B:B,)),"---")),"---")=AD794,"---",IFERROR(IF(IF(AF794="--",INDEX(D:D,MATCH(AE794,INDEX(B:B,MATCH(AE794,B:B,)+1):B11308,)+MATCH(AE794,B:B,)))=AD794,VLOOKUP(AE794,B:D,3,0),IF(AF794="--",INDEX(D:D,MATCH(AE794,INDEX(B:B,MATCH(AE794,B:B,)+1):B11308,)+MATCH(AE794,B:B,)),"---")),"---"))</f>
        <v>---</v>
      </c>
      <c r="AI794" t="str">
        <f t="shared" si="178"/>
        <v>--</v>
      </c>
      <c r="AJ794" t="e">
        <f t="shared" si="179"/>
        <v>#N/A</v>
      </c>
      <c r="AK794">
        <f t="shared" si="180"/>
        <v>0</v>
      </c>
      <c r="AL794" t="str">
        <f t="shared" si="181"/>
        <v>--</v>
      </c>
      <c r="AT794" t="str">
        <f t="shared" si="172"/>
        <v>GTSL1A_RX3_P</v>
      </c>
      <c r="AU794" t="str">
        <f t="shared" si="173"/>
        <v>--</v>
      </c>
    </row>
    <row r="795" spans="1:47" x14ac:dyDescent="0.25">
      <c r="A795" t="str">
        <f t="shared" si="168"/>
        <v>U1-BG126</v>
      </c>
      <c r="B795" t="str">
        <f t="shared" si="169"/>
        <v>GTSL1A_TX3_N</v>
      </c>
      <c r="C795" t="str">
        <f t="shared" si="170"/>
        <v>U1-GTSL1A_TX3_N</v>
      </c>
      <c r="D795" t="str">
        <f t="shared" si="171"/>
        <v>U1-BG126</v>
      </c>
      <c r="E795" t="s">
        <v>1215</v>
      </c>
      <c r="F795" t="s">
        <v>1321</v>
      </c>
      <c r="G795" t="s">
        <v>447</v>
      </c>
      <c r="AB795" t="str">
        <f>B2B!D792</f>
        <v>J4</v>
      </c>
      <c r="AC795" t="str">
        <f>B2B!E792</f>
        <v>B10</v>
      </c>
      <c r="AD795" t="str">
        <f t="shared" si="174"/>
        <v>J4-B10</v>
      </c>
      <c r="AE795" t="e">
        <f t="shared" si="175"/>
        <v>#N/A</v>
      </c>
      <c r="AF795" t="str">
        <f t="shared" si="176"/>
        <v>--</v>
      </c>
      <c r="AG795" t="e">
        <f t="shared" si="177"/>
        <v>#N/A</v>
      </c>
      <c r="AH795" t="str">
        <f>IF(IFERROR(IF(IF(AF795="--",INDEX(D:D,MATCH(AE795,INDEX(B:B,MATCH(AE795,B:B,)+1):B11309,)+MATCH(AE795,B:B,)))=D795,VLOOKUP(AE795,B:D,3,0),IF(AF795="--",INDEX(D:D,MATCH(AE795,INDEX(B:B,MATCH(AE795,B:B,)+1):B11309,)+MATCH(AE795,B:B,)),"---")),"---")=AD795,"---",IFERROR(IF(IF(AF795="--",INDEX(D:D,MATCH(AE795,INDEX(B:B,MATCH(AE795,B:B,)+1):B11309,)+MATCH(AE795,B:B,)))=AD795,VLOOKUP(AE795,B:D,3,0),IF(AF795="--",INDEX(D:D,MATCH(AE795,INDEX(B:B,MATCH(AE795,B:B,)+1):B11309,)+MATCH(AE795,B:B,)),"---")),"---"))</f>
        <v>---</v>
      </c>
      <c r="AI795" t="str">
        <f t="shared" si="178"/>
        <v>--</v>
      </c>
      <c r="AJ795" t="e">
        <f t="shared" si="179"/>
        <v>#N/A</v>
      </c>
      <c r="AK795">
        <f t="shared" si="180"/>
        <v>0</v>
      </c>
      <c r="AL795" t="str">
        <f t="shared" si="181"/>
        <v>--</v>
      </c>
      <c r="AT795" t="str">
        <f t="shared" si="172"/>
        <v>GTSL1A_TX3_N</v>
      </c>
      <c r="AU795" t="str">
        <f t="shared" si="173"/>
        <v>--</v>
      </c>
    </row>
    <row r="796" spans="1:47" x14ac:dyDescent="0.25">
      <c r="A796" t="str">
        <f t="shared" si="168"/>
        <v>U1-BG129</v>
      </c>
      <c r="B796" t="str">
        <f t="shared" si="169"/>
        <v>GTSL1A_TX3_P</v>
      </c>
      <c r="C796" t="str">
        <f t="shared" si="170"/>
        <v>U1-GTSL1A_TX3_P</v>
      </c>
      <c r="D796" t="str">
        <f t="shared" si="171"/>
        <v>U1-BG129</v>
      </c>
      <c r="E796" t="s">
        <v>1215</v>
      </c>
      <c r="F796" t="s">
        <v>1322</v>
      </c>
      <c r="G796" t="s">
        <v>445</v>
      </c>
      <c r="AB796" t="str">
        <f>B2B!D793</f>
        <v>J4</v>
      </c>
      <c r="AC796" t="str">
        <f>B2B!E793</f>
        <v>B11</v>
      </c>
      <c r="AD796" t="str">
        <f t="shared" si="174"/>
        <v>J4-B11</v>
      </c>
      <c r="AE796" t="e">
        <f t="shared" si="175"/>
        <v>#N/A</v>
      </c>
      <c r="AF796" t="str">
        <f t="shared" si="176"/>
        <v>--</v>
      </c>
      <c r="AG796" t="e">
        <f t="shared" si="177"/>
        <v>#N/A</v>
      </c>
      <c r="AH796" t="str">
        <f>IF(IFERROR(IF(IF(AF796="--",INDEX(D:D,MATCH(AE796,INDEX(B:B,MATCH(AE796,B:B,)+1):B11310,)+MATCH(AE796,B:B,)))=D796,VLOOKUP(AE796,B:D,3,0),IF(AF796="--",INDEX(D:D,MATCH(AE796,INDEX(B:B,MATCH(AE796,B:B,)+1):B11310,)+MATCH(AE796,B:B,)),"---")),"---")=AD796,"---",IFERROR(IF(IF(AF796="--",INDEX(D:D,MATCH(AE796,INDEX(B:B,MATCH(AE796,B:B,)+1):B11310,)+MATCH(AE796,B:B,)))=AD796,VLOOKUP(AE796,B:D,3,0),IF(AF796="--",INDEX(D:D,MATCH(AE796,INDEX(B:B,MATCH(AE796,B:B,)+1):B11310,)+MATCH(AE796,B:B,)),"---")),"---"))</f>
        <v>---</v>
      </c>
      <c r="AI796" t="str">
        <f t="shared" si="178"/>
        <v>--</v>
      </c>
      <c r="AJ796" t="e">
        <f t="shared" si="179"/>
        <v>#N/A</v>
      </c>
      <c r="AK796">
        <f t="shared" si="180"/>
        <v>0</v>
      </c>
      <c r="AL796" t="str">
        <f t="shared" si="181"/>
        <v>--</v>
      </c>
      <c r="AT796" t="str">
        <f t="shared" si="172"/>
        <v>GTSL1A_TX3_P</v>
      </c>
      <c r="AU796" t="str">
        <f t="shared" si="173"/>
        <v>--</v>
      </c>
    </row>
    <row r="797" spans="1:47" x14ac:dyDescent="0.25">
      <c r="A797" t="str">
        <f t="shared" si="168"/>
        <v>U1-BJ133</v>
      </c>
      <c r="B797" t="str">
        <f t="shared" si="169"/>
        <v>GTSL1A_RX2_N</v>
      </c>
      <c r="C797" t="str">
        <f t="shared" si="170"/>
        <v>U1-GTSL1A_RX2_N</v>
      </c>
      <c r="D797" t="str">
        <f t="shared" si="171"/>
        <v>U1-BJ133</v>
      </c>
      <c r="E797" t="s">
        <v>1215</v>
      </c>
      <c r="F797" t="s">
        <v>1323</v>
      </c>
      <c r="G797" t="s">
        <v>746</v>
      </c>
      <c r="AB797" t="str">
        <f>B2B!D794</f>
        <v>J4</v>
      </c>
      <c r="AC797" t="str">
        <f>B2B!E794</f>
        <v>B12</v>
      </c>
      <c r="AD797" t="str">
        <f t="shared" si="174"/>
        <v>J4-B12</v>
      </c>
      <c r="AE797" t="e">
        <f t="shared" si="175"/>
        <v>#N/A</v>
      </c>
      <c r="AF797" t="str">
        <f t="shared" si="176"/>
        <v>--</v>
      </c>
      <c r="AG797" t="e">
        <f t="shared" si="177"/>
        <v>#N/A</v>
      </c>
      <c r="AH797" t="str">
        <f>IF(IFERROR(IF(IF(AF797="--",INDEX(D:D,MATCH(AE797,INDEX(B:B,MATCH(AE797,B:B,)+1):B11311,)+MATCH(AE797,B:B,)))=D797,VLOOKUP(AE797,B:D,3,0),IF(AF797="--",INDEX(D:D,MATCH(AE797,INDEX(B:B,MATCH(AE797,B:B,)+1):B11311,)+MATCH(AE797,B:B,)),"---")),"---")=AD797,"---",IFERROR(IF(IF(AF797="--",INDEX(D:D,MATCH(AE797,INDEX(B:B,MATCH(AE797,B:B,)+1):B11311,)+MATCH(AE797,B:B,)))=AD797,VLOOKUP(AE797,B:D,3,0),IF(AF797="--",INDEX(D:D,MATCH(AE797,INDEX(B:B,MATCH(AE797,B:B,)+1):B11311,)+MATCH(AE797,B:B,)),"---")),"---"))</f>
        <v>---</v>
      </c>
      <c r="AI797" t="str">
        <f t="shared" si="178"/>
        <v>--</v>
      </c>
      <c r="AJ797" t="e">
        <f t="shared" si="179"/>
        <v>#N/A</v>
      </c>
      <c r="AK797">
        <f t="shared" si="180"/>
        <v>0</v>
      </c>
      <c r="AL797" t="str">
        <f t="shared" si="181"/>
        <v>--</v>
      </c>
      <c r="AT797" t="str">
        <f t="shared" si="172"/>
        <v>GTSL1A_RX2_N</v>
      </c>
      <c r="AU797" t="str">
        <f t="shared" si="173"/>
        <v>--</v>
      </c>
    </row>
    <row r="798" spans="1:47" x14ac:dyDescent="0.25">
      <c r="A798" t="str">
        <f t="shared" si="168"/>
        <v>U1-BJ135</v>
      </c>
      <c r="B798" t="str">
        <f t="shared" si="169"/>
        <v>GTSL1A_RX2_P</v>
      </c>
      <c r="C798" t="str">
        <f t="shared" si="170"/>
        <v>U1-GTSL1A_RX2_P</v>
      </c>
      <c r="D798" t="str">
        <f t="shared" si="171"/>
        <v>U1-BJ135</v>
      </c>
      <c r="E798" t="s">
        <v>1215</v>
      </c>
      <c r="F798" t="s">
        <v>1324</v>
      </c>
      <c r="G798" t="s">
        <v>744</v>
      </c>
      <c r="AB798" t="str">
        <f>B2B!D795</f>
        <v>J4</v>
      </c>
      <c r="AC798" t="str">
        <f>B2B!E795</f>
        <v>B13</v>
      </c>
      <c r="AD798" t="str">
        <f t="shared" si="174"/>
        <v>J4-B13</v>
      </c>
      <c r="AE798" t="e">
        <f t="shared" si="175"/>
        <v>#N/A</v>
      </c>
      <c r="AF798" t="str">
        <f t="shared" si="176"/>
        <v>--</v>
      </c>
      <c r="AG798" t="e">
        <f t="shared" si="177"/>
        <v>#N/A</v>
      </c>
      <c r="AH798" t="str">
        <f>IF(IFERROR(IF(IF(AF798="--",INDEX(D:D,MATCH(AE798,INDEX(B:B,MATCH(AE798,B:B,)+1):B11312,)+MATCH(AE798,B:B,)))=D798,VLOOKUP(AE798,B:D,3,0),IF(AF798="--",INDEX(D:D,MATCH(AE798,INDEX(B:B,MATCH(AE798,B:B,)+1):B11312,)+MATCH(AE798,B:B,)),"---")),"---")=AD798,"---",IFERROR(IF(IF(AF798="--",INDEX(D:D,MATCH(AE798,INDEX(B:B,MATCH(AE798,B:B,)+1):B11312,)+MATCH(AE798,B:B,)))=AD798,VLOOKUP(AE798,B:D,3,0),IF(AF798="--",INDEX(D:D,MATCH(AE798,INDEX(B:B,MATCH(AE798,B:B,)+1):B11312,)+MATCH(AE798,B:B,)),"---")),"---"))</f>
        <v>---</v>
      </c>
      <c r="AI798" t="str">
        <f t="shared" si="178"/>
        <v>--</v>
      </c>
      <c r="AJ798" t="e">
        <f t="shared" si="179"/>
        <v>#N/A</v>
      </c>
      <c r="AK798">
        <f t="shared" si="180"/>
        <v>0</v>
      </c>
      <c r="AL798" t="str">
        <f t="shared" si="181"/>
        <v>--</v>
      </c>
      <c r="AT798" t="str">
        <f t="shared" si="172"/>
        <v>GTSL1A_RX2_P</v>
      </c>
      <c r="AU798" t="str">
        <f t="shared" si="173"/>
        <v>--</v>
      </c>
    </row>
    <row r="799" spans="1:47" x14ac:dyDescent="0.25">
      <c r="A799" t="str">
        <f t="shared" si="168"/>
        <v>U1-BL126</v>
      </c>
      <c r="B799" t="str">
        <f t="shared" si="169"/>
        <v>GTSL1A_TX2_N</v>
      </c>
      <c r="C799" t="str">
        <f t="shared" si="170"/>
        <v>U1-GTSL1A_TX2_N</v>
      </c>
      <c r="D799" t="str">
        <f t="shared" si="171"/>
        <v>U1-BL126</v>
      </c>
      <c r="E799" t="s">
        <v>1215</v>
      </c>
      <c r="F799" t="s">
        <v>1325</v>
      </c>
      <c r="G799" t="s">
        <v>546</v>
      </c>
      <c r="AB799" t="str">
        <f>B2B!D796</f>
        <v>J4</v>
      </c>
      <c r="AC799" t="str">
        <f>B2B!E796</f>
        <v>B14</v>
      </c>
      <c r="AD799" t="str">
        <f t="shared" si="174"/>
        <v>J4-B14</v>
      </c>
      <c r="AE799" t="e">
        <f t="shared" si="175"/>
        <v>#N/A</v>
      </c>
      <c r="AF799" t="str">
        <f t="shared" si="176"/>
        <v>--</v>
      </c>
      <c r="AG799" t="e">
        <f t="shared" si="177"/>
        <v>#N/A</v>
      </c>
      <c r="AH799" t="str">
        <f>IF(IFERROR(IF(IF(AF799="--",INDEX(D:D,MATCH(AE799,INDEX(B:B,MATCH(AE799,B:B,)+1):B11313,)+MATCH(AE799,B:B,)))=D799,VLOOKUP(AE799,B:D,3,0),IF(AF799="--",INDEX(D:D,MATCH(AE799,INDEX(B:B,MATCH(AE799,B:B,)+1):B11313,)+MATCH(AE799,B:B,)),"---")),"---")=AD799,"---",IFERROR(IF(IF(AF799="--",INDEX(D:D,MATCH(AE799,INDEX(B:B,MATCH(AE799,B:B,)+1):B11313,)+MATCH(AE799,B:B,)))=AD799,VLOOKUP(AE799,B:D,3,0),IF(AF799="--",INDEX(D:D,MATCH(AE799,INDEX(B:B,MATCH(AE799,B:B,)+1):B11313,)+MATCH(AE799,B:B,)),"---")),"---"))</f>
        <v>---</v>
      </c>
      <c r="AI799" t="str">
        <f t="shared" si="178"/>
        <v>--</v>
      </c>
      <c r="AJ799" t="e">
        <f t="shared" si="179"/>
        <v>#N/A</v>
      </c>
      <c r="AK799">
        <f t="shared" si="180"/>
        <v>0</v>
      </c>
      <c r="AL799" t="str">
        <f t="shared" si="181"/>
        <v>--</v>
      </c>
      <c r="AT799" t="str">
        <f t="shared" si="172"/>
        <v>GTSL1A_TX2_N</v>
      </c>
      <c r="AU799" t="str">
        <f t="shared" si="173"/>
        <v>--</v>
      </c>
    </row>
    <row r="800" spans="1:47" x14ac:dyDescent="0.25">
      <c r="A800" t="str">
        <f t="shared" si="168"/>
        <v>U1-BL129</v>
      </c>
      <c r="B800" t="str">
        <f t="shared" si="169"/>
        <v>GTSL1A_TX2_P</v>
      </c>
      <c r="C800" t="str">
        <f t="shared" si="170"/>
        <v>U1-GTSL1A_TX2_P</v>
      </c>
      <c r="D800" t="str">
        <f t="shared" si="171"/>
        <v>U1-BL129</v>
      </c>
      <c r="E800" t="s">
        <v>1215</v>
      </c>
      <c r="F800" t="s">
        <v>1326</v>
      </c>
      <c r="G800" t="s">
        <v>544</v>
      </c>
      <c r="AB800" t="str">
        <f>B2B!D797</f>
        <v>J4</v>
      </c>
      <c r="AC800" t="str">
        <f>B2B!E797</f>
        <v>B15</v>
      </c>
      <c r="AD800" t="str">
        <f t="shared" si="174"/>
        <v>J4-B15</v>
      </c>
      <c r="AE800" t="e">
        <f t="shared" si="175"/>
        <v>#N/A</v>
      </c>
      <c r="AF800" t="str">
        <f t="shared" si="176"/>
        <v>--</v>
      </c>
      <c r="AG800" t="e">
        <f t="shared" si="177"/>
        <v>#N/A</v>
      </c>
      <c r="AH800" t="str">
        <f>IF(IFERROR(IF(IF(AF800="--",INDEX(D:D,MATCH(AE800,INDEX(B:B,MATCH(AE800,B:B,)+1):B11314,)+MATCH(AE800,B:B,)))=D800,VLOOKUP(AE800,B:D,3,0),IF(AF800="--",INDEX(D:D,MATCH(AE800,INDEX(B:B,MATCH(AE800,B:B,)+1):B11314,)+MATCH(AE800,B:B,)),"---")),"---")=AD800,"---",IFERROR(IF(IF(AF800="--",INDEX(D:D,MATCH(AE800,INDEX(B:B,MATCH(AE800,B:B,)+1):B11314,)+MATCH(AE800,B:B,)))=AD800,VLOOKUP(AE800,B:D,3,0),IF(AF800="--",INDEX(D:D,MATCH(AE800,INDEX(B:B,MATCH(AE800,B:B,)+1):B11314,)+MATCH(AE800,B:B,)),"---")),"---"))</f>
        <v>---</v>
      </c>
      <c r="AI800" t="str">
        <f t="shared" si="178"/>
        <v>--</v>
      </c>
      <c r="AJ800" t="e">
        <f t="shared" si="179"/>
        <v>#N/A</v>
      </c>
      <c r="AK800">
        <f t="shared" si="180"/>
        <v>0</v>
      </c>
      <c r="AL800" t="str">
        <f t="shared" si="181"/>
        <v>--</v>
      </c>
      <c r="AT800" t="str">
        <f t="shared" si="172"/>
        <v>GTSL1A_TX2_P</v>
      </c>
      <c r="AU800" t="str">
        <f t="shared" si="173"/>
        <v>--</v>
      </c>
    </row>
    <row r="801" spans="1:47" x14ac:dyDescent="0.25">
      <c r="A801" t="str">
        <f t="shared" si="168"/>
        <v>U1-BN133</v>
      </c>
      <c r="B801" t="str">
        <f t="shared" si="169"/>
        <v>GTSL1A_RX1_N</v>
      </c>
      <c r="C801" t="str">
        <f t="shared" si="170"/>
        <v>U1-GTSL1A_RX1_N</v>
      </c>
      <c r="D801" t="str">
        <f t="shared" si="171"/>
        <v>U1-BN133</v>
      </c>
      <c r="E801" t="s">
        <v>1215</v>
      </c>
      <c r="F801" t="s">
        <v>1327</v>
      </c>
      <c r="G801" t="s">
        <v>645</v>
      </c>
      <c r="AB801" t="str">
        <f>B2B!D798</f>
        <v>J4</v>
      </c>
      <c r="AC801" t="str">
        <f>B2B!E798</f>
        <v>B16</v>
      </c>
      <c r="AD801" t="str">
        <f t="shared" si="174"/>
        <v>J4-B16</v>
      </c>
      <c r="AE801" t="e">
        <f t="shared" si="175"/>
        <v>#N/A</v>
      </c>
      <c r="AF801" t="str">
        <f t="shared" si="176"/>
        <v>--</v>
      </c>
      <c r="AG801" t="e">
        <f t="shared" si="177"/>
        <v>#N/A</v>
      </c>
      <c r="AH801" t="str">
        <f>IF(IFERROR(IF(IF(AF801="--",INDEX(D:D,MATCH(AE801,INDEX(B:B,MATCH(AE801,B:B,)+1):B11315,)+MATCH(AE801,B:B,)))=D801,VLOOKUP(AE801,B:D,3,0),IF(AF801="--",INDEX(D:D,MATCH(AE801,INDEX(B:B,MATCH(AE801,B:B,)+1):B11315,)+MATCH(AE801,B:B,)),"---")),"---")=AD801,"---",IFERROR(IF(IF(AF801="--",INDEX(D:D,MATCH(AE801,INDEX(B:B,MATCH(AE801,B:B,)+1):B11315,)+MATCH(AE801,B:B,)))=AD801,VLOOKUP(AE801,B:D,3,0),IF(AF801="--",INDEX(D:D,MATCH(AE801,INDEX(B:B,MATCH(AE801,B:B,)+1):B11315,)+MATCH(AE801,B:B,)),"---")),"---"))</f>
        <v>---</v>
      </c>
      <c r="AI801" t="str">
        <f t="shared" si="178"/>
        <v>--</v>
      </c>
      <c r="AJ801" t="e">
        <f t="shared" si="179"/>
        <v>#N/A</v>
      </c>
      <c r="AK801">
        <f t="shared" si="180"/>
        <v>0</v>
      </c>
      <c r="AL801" t="str">
        <f t="shared" si="181"/>
        <v>--</v>
      </c>
      <c r="AT801" t="str">
        <f t="shared" si="172"/>
        <v>GTSL1A_RX1_N</v>
      </c>
      <c r="AU801" t="str">
        <f t="shared" si="173"/>
        <v>--</v>
      </c>
    </row>
    <row r="802" spans="1:47" x14ac:dyDescent="0.25">
      <c r="A802" t="str">
        <f t="shared" si="168"/>
        <v>U1-BN135</v>
      </c>
      <c r="B802" t="str">
        <f t="shared" si="169"/>
        <v>GTSL1A_RX1_P</v>
      </c>
      <c r="C802" t="str">
        <f t="shared" si="170"/>
        <v>U1-GTSL1A_RX1_P</v>
      </c>
      <c r="D802" t="str">
        <f t="shared" si="171"/>
        <v>U1-BN135</v>
      </c>
      <c r="E802" t="s">
        <v>1215</v>
      </c>
      <c r="F802" t="s">
        <v>1328</v>
      </c>
      <c r="G802" t="s">
        <v>643</v>
      </c>
      <c r="AB802" t="str">
        <f>B2B!D799</f>
        <v>J4</v>
      </c>
      <c r="AC802" t="str">
        <f>B2B!E799</f>
        <v>B17</v>
      </c>
      <c r="AD802" t="str">
        <f t="shared" si="174"/>
        <v>J4-B17</v>
      </c>
      <c r="AE802" t="e">
        <f t="shared" si="175"/>
        <v>#N/A</v>
      </c>
      <c r="AF802" t="str">
        <f t="shared" si="176"/>
        <v>--</v>
      </c>
      <c r="AG802" t="e">
        <f t="shared" si="177"/>
        <v>#N/A</v>
      </c>
      <c r="AH802" t="str">
        <f>IF(IFERROR(IF(IF(AF802="--",INDEX(D:D,MATCH(AE802,INDEX(B:B,MATCH(AE802,B:B,)+1):B11316,)+MATCH(AE802,B:B,)))=D802,VLOOKUP(AE802,B:D,3,0),IF(AF802="--",INDEX(D:D,MATCH(AE802,INDEX(B:B,MATCH(AE802,B:B,)+1):B11316,)+MATCH(AE802,B:B,)),"---")),"---")=AD802,"---",IFERROR(IF(IF(AF802="--",INDEX(D:D,MATCH(AE802,INDEX(B:B,MATCH(AE802,B:B,)+1):B11316,)+MATCH(AE802,B:B,)))=AD802,VLOOKUP(AE802,B:D,3,0),IF(AF802="--",INDEX(D:D,MATCH(AE802,INDEX(B:B,MATCH(AE802,B:B,)+1):B11316,)+MATCH(AE802,B:B,)),"---")),"---"))</f>
        <v>---</v>
      </c>
      <c r="AI802" t="str">
        <f t="shared" si="178"/>
        <v>--</v>
      </c>
      <c r="AJ802" t="e">
        <f t="shared" si="179"/>
        <v>#N/A</v>
      </c>
      <c r="AK802">
        <f t="shared" si="180"/>
        <v>0</v>
      </c>
      <c r="AL802" t="str">
        <f t="shared" si="181"/>
        <v>--</v>
      </c>
      <c r="AT802" t="str">
        <f t="shared" si="172"/>
        <v>GTSL1A_RX1_P</v>
      </c>
      <c r="AU802" t="str">
        <f t="shared" si="173"/>
        <v>--</v>
      </c>
    </row>
    <row r="803" spans="1:47" x14ac:dyDescent="0.25">
      <c r="A803" t="str">
        <f t="shared" si="168"/>
        <v>U1-BT126</v>
      </c>
      <c r="B803" t="str">
        <f t="shared" si="169"/>
        <v>GTSL1A_TX1_N</v>
      </c>
      <c r="C803" t="str">
        <f t="shared" si="170"/>
        <v>U1-GTSL1A_TX1_N</v>
      </c>
      <c r="D803" t="str">
        <f t="shared" si="171"/>
        <v>U1-BT126</v>
      </c>
      <c r="E803" t="s">
        <v>1215</v>
      </c>
      <c r="F803" t="s">
        <v>1329</v>
      </c>
      <c r="G803" t="s">
        <v>442</v>
      </c>
      <c r="AB803" t="str">
        <f>B2B!D800</f>
        <v>J4</v>
      </c>
      <c r="AC803" t="str">
        <f>B2B!E800</f>
        <v>B18</v>
      </c>
      <c r="AD803" t="str">
        <f t="shared" si="174"/>
        <v>J4-B18</v>
      </c>
      <c r="AE803" t="e">
        <f t="shared" si="175"/>
        <v>#N/A</v>
      </c>
      <c r="AF803" t="str">
        <f t="shared" si="176"/>
        <v>--</v>
      </c>
      <c r="AG803" t="e">
        <f t="shared" si="177"/>
        <v>#N/A</v>
      </c>
      <c r="AH803" t="str">
        <f>IF(IFERROR(IF(IF(AF803="--",INDEX(D:D,MATCH(AE803,INDEX(B:B,MATCH(AE803,B:B,)+1):B11317,)+MATCH(AE803,B:B,)))=D803,VLOOKUP(AE803,B:D,3,0),IF(AF803="--",INDEX(D:D,MATCH(AE803,INDEX(B:B,MATCH(AE803,B:B,)+1):B11317,)+MATCH(AE803,B:B,)),"---")),"---")=AD803,"---",IFERROR(IF(IF(AF803="--",INDEX(D:D,MATCH(AE803,INDEX(B:B,MATCH(AE803,B:B,)+1):B11317,)+MATCH(AE803,B:B,)))=AD803,VLOOKUP(AE803,B:D,3,0),IF(AF803="--",INDEX(D:D,MATCH(AE803,INDEX(B:B,MATCH(AE803,B:B,)+1):B11317,)+MATCH(AE803,B:B,)),"---")),"---"))</f>
        <v>---</v>
      </c>
      <c r="AI803" t="str">
        <f t="shared" si="178"/>
        <v>--</v>
      </c>
      <c r="AJ803" t="e">
        <f t="shared" si="179"/>
        <v>#N/A</v>
      </c>
      <c r="AK803">
        <f t="shared" si="180"/>
        <v>0</v>
      </c>
      <c r="AL803" t="str">
        <f t="shared" si="181"/>
        <v>--</v>
      </c>
      <c r="AT803" t="str">
        <f t="shared" si="172"/>
        <v>GTSL1A_TX1_N</v>
      </c>
      <c r="AU803" t="str">
        <f t="shared" si="173"/>
        <v>--</v>
      </c>
    </row>
    <row r="804" spans="1:47" x14ac:dyDescent="0.25">
      <c r="A804" t="str">
        <f t="shared" si="168"/>
        <v>U1-BT129</v>
      </c>
      <c r="B804" t="str">
        <f t="shared" si="169"/>
        <v>GTSL1A_TX1_P</v>
      </c>
      <c r="C804" t="str">
        <f t="shared" si="170"/>
        <v>U1-GTSL1A_TX1_P</v>
      </c>
      <c r="D804" t="str">
        <f t="shared" si="171"/>
        <v>U1-BT129</v>
      </c>
      <c r="E804" t="s">
        <v>1215</v>
      </c>
      <c r="F804" t="s">
        <v>1330</v>
      </c>
      <c r="G804" t="s">
        <v>440</v>
      </c>
      <c r="AB804" t="str">
        <f>B2B!D801</f>
        <v>J4</v>
      </c>
      <c r="AC804" t="str">
        <f>B2B!E801</f>
        <v>B19</v>
      </c>
      <c r="AD804" t="str">
        <f t="shared" si="174"/>
        <v>J4-B19</v>
      </c>
      <c r="AE804" t="e">
        <f t="shared" si="175"/>
        <v>#N/A</v>
      </c>
      <c r="AF804" t="str">
        <f t="shared" si="176"/>
        <v>--</v>
      </c>
      <c r="AG804" t="e">
        <f t="shared" si="177"/>
        <v>#N/A</v>
      </c>
      <c r="AH804" t="str">
        <f>IF(IFERROR(IF(IF(AF804="--",INDEX(D:D,MATCH(AE804,INDEX(B:B,MATCH(AE804,B:B,)+1):B11318,)+MATCH(AE804,B:B,)))=D804,VLOOKUP(AE804,B:D,3,0),IF(AF804="--",INDEX(D:D,MATCH(AE804,INDEX(B:B,MATCH(AE804,B:B,)+1):B11318,)+MATCH(AE804,B:B,)),"---")),"---")=AD804,"---",IFERROR(IF(IF(AF804="--",INDEX(D:D,MATCH(AE804,INDEX(B:B,MATCH(AE804,B:B,)+1):B11318,)+MATCH(AE804,B:B,)))=AD804,VLOOKUP(AE804,B:D,3,0),IF(AF804="--",INDEX(D:D,MATCH(AE804,INDEX(B:B,MATCH(AE804,B:B,)+1):B11318,)+MATCH(AE804,B:B,)),"---")),"---"))</f>
        <v>---</v>
      </c>
      <c r="AI804" t="str">
        <f t="shared" si="178"/>
        <v>--</v>
      </c>
      <c r="AJ804" t="e">
        <f t="shared" si="179"/>
        <v>#N/A</v>
      </c>
      <c r="AK804">
        <f t="shared" si="180"/>
        <v>0</v>
      </c>
      <c r="AL804" t="str">
        <f t="shared" si="181"/>
        <v>--</v>
      </c>
      <c r="AT804" t="str">
        <f t="shared" si="172"/>
        <v>GTSL1A_TX1_P</v>
      </c>
      <c r="AU804" t="str">
        <f t="shared" si="173"/>
        <v>--</v>
      </c>
    </row>
    <row r="805" spans="1:47" x14ac:dyDescent="0.25">
      <c r="A805" t="str">
        <f t="shared" si="168"/>
        <v>U1-BV133</v>
      </c>
      <c r="B805" t="str">
        <f t="shared" si="169"/>
        <v>GTSL1A_RX0_N</v>
      </c>
      <c r="C805" t="str">
        <f t="shared" si="170"/>
        <v>U1-GTSL1A_RX0_N</v>
      </c>
      <c r="D805" t="str">
        <f t="shared" si="171"/>
        <v>U1-BV133</v>
      </c>
      <c r="E805" t="s">
        <v>1215</v>
      </c>
      <c r="F805" t="s">
        <v>1331</v>
      </c>
      <c r="G805" t="s">
        <v>741</v>
      </c>
      <c r="AB805" t="str">
        <f>B2B!D802</f>
        <v>J4</v>
      </c>
      <c r="AC805" t="str">
        <f>B2B!E802</f>
        <v>B20</v>
      </c>
      <c r="AD805" t="str">
        <f t="shared" si="174"/>
        <v>J4-B20</v>
      </c>
      <c r="AE805" t="e">
        <f t="shared" si="175"/>
        <v>#N/A</v>
      </c>
      <c r="AF805" t="str">
        <f t="shared" si="176"/>
        <v>--</v>
      </c>
      <c r="AG805" t="e">
        <f t="shared" si="177"/>
        <v>#N/A</v>
      </c>
      <c r="AH805" t="str">
        <f>IF(IFERROR(IF(IF(AF805="--",INDEX(D:D,MATCH(AE805,INDEX(B:B,MATCH(AE805,B:B,)+1):B11319,)+MATCH(AE805,B:B,)))=D805,VLOOKUP(AE805,B:D,3,0),IF(AF805="--",INDEX(D:D,MATCH(AE805,INDEX(B:B,MATCH(AE805,B:B,)+1):B11319,)+MATCH(AE805,B:B,)),"---")),"---")=AD805,"---",IFERROR(IF(IF(AF805="--",INDEX(D:D,MATCH(AE805,INDEX(B:B,MATCH(AE805,B:B,)+1):B11319,)+MATCH(AE805,B:B,)))=AD805,VLOOKUP(AE805,B:D,3,0),IF(AF805="--",INDEX(D:D,MATCH(AE805,INDEX(B:B,MATCH(AE805,B:B,)+1):B11319,)+MATCH(AE805,B:B,)),"---")),"---"))</f>
        <v>---</v>
      </c>
      <c r="AI805" t="str">
        <f t="shared" si="178"/>
        <v>--</v>
      </c>
      <c r="AJ805" t="e">
        <f t="shared" si="179"/>
        <v>#N/A</v>
      </c>
      <c r="AK805">
        <f t="shared" si="180"/>
        <v>0</v>
      </c>
      <c r="AL805" t="str">
        <f t="shared" si="181"/>
        <v>--</v>
      </c>
      <c r="AT805" t="str">
        <f t="shared" si="172"/>
        <v>GTSL1A_RX0_N</v>
      </c>
      <c r="AU805" t="str">
        <f t="shared" si="173"/>
        <v>--</v>
      </c>
    </row>
    <row r="806" spans="1:47" x14ac:dyDescent="0.25">
      <c r="A806" t="str">
        <f t="shared" si="168"/>
        <v>U1-BV135</v>
      </c>
      <c r="B806" t="str">
        <f t="shared" si="169"/>
        <v>GTSL1A_RX0_P</v>
      </c>
      <c r="C806" t="str">
        <f t="shared" si="170"/>
        <v>U1-GTSL1A_RX0_P</v>
      </c>
      <c r="D806" t="str">
        <f t="shared" si="171"/>
        <v>U1-BV135</v>
      </c>
      <c r="E806" t="s">
        <v>1215</v>
      </c>
      <c r="F806" t="s">
        <v>1332</v>
      </c>
      <c r="G806" t="s">
        <v>739</v>
      </c>
      <c r="AB806" t="str">
        <f>B2B!D803</f>
        <v>J4</v>
      </c>
      <c r="AC806" t="str">
        <f>B2B!E803</f>
        <v>B21</v>
      </c>
      <c r="AD806" t="str">
        <f t="shared" si="174"/>
        <v>J4-B21</v>
      </c>
      <c r="AE806" t="e">
        <f t="shared" si="175"/>
        <v>#N/A</v>
      </c>
      <c r="AF806" t="str">
        <f t="shared" si="176"/>
        <v>--</v>
      </c>
      <c r="AG806" t="e">
        <f t="shared" si="177"/>
        <v>#N/A</v>
      </c>
      <c r="AH806" t="str">
        <f>IF(IFERROR(IF(IF(AF806="--",INDEX(D:D,MATCH(AE806,INDEX(B:B,MATCH(AE806,B:B,)+1):B11320,)+MATCH(AE806,B:B,)))=D806,VLOOKUP(AE806,B:D,3,0),IF(AF806="--",INDEX(D:D,MATCH(AE806,INDEX(B:B,MATCH(AE806,B:B,)+1):B11320,)+MATCH(AE806,B:B,)),"---")),"---")=AD806,"---",IFERROR(IF(IF(AF806="--",INDEX(D:D,MATCH(AE806,INDEX(B:B,MATCH(AE806,B:B,)+1):B11320,)+MATCH(AE806,B:B,)))=AD806,VLOOKUP(AE806,B:D,3,0),IF(AF806="--",INDEX(D:D,MATCH(AE806,INDEX(B:B,MATCH(AE806,B:B,)+1):B11320,)+MATCH(AE806,B:B,)),"---")),"---"))</f>
        <v>---</v>
      </c>
      <c r="AI806" t="str">
        <f t="shared" si="178"/>
        <v>--</v>
      </c>
      <c r="AJ806" t="e">
        <f t="shared" si="179"/>
        <v>#N/A</v>
      </c>
      <c r="AK806">
        <f t="shared" si="180"/>
        <v>0</v>
      </c>
      <c r="AL806" t="str">
        <f t="shared" si="181"/>
        <v>--</v>
      </c>
      <c r="AT806" t="str">
        <f t="shared" si="172"/>
        <v>GTSL1A_RX0_P</v>
      </c>
      <c r="AU806" t="str">
        <f t="shared" si="173"/>
        <v>--</v>
      </c>
    </row>
    <row r="807" spans="1:47" x14ac:dyDescent="0.25">
      <c r="A807" t="str">
        <f t="shared" si="168"/>
        <v>U1-BY126</v>
      </c>
      <c r="B807" t="str">
        <f t="shared" si="169"/>
        <v>GTSL1A_TX0_N</v>
      </c>
      <c r="C807" t="str">
        <f t="shared" si="170"/>
        <v>U1-GTSL1A_TX0_N</v>
      </c>
      <c r="D807" t="str">
        <f t="shared" si="171"/>
        <v>U1-BY126</v>
      </c>
      <c r="E807" t="s">
        <v>1215</v>
      </c>
      <c r="F807" t="s">
        <v>1333</v>
      </c>
      <c r="G807" t="s">
        <v>541</v>
      </c>
      <c r="AB807" t="str">
        <f>B2B!D804</f>
        <v>J4</v>
      </c>
      <c r="AC807" t="str">
        <f>B2B!E804</f>
        <v>B22</v>
      </c>
      <c r="AD807" t="str">
        <f t="shared" si="174"/>
        <v>J4-B22</v>
      </c>
      <c r="AE807" t="e">
        <f t="shared" si="175"/>
        <v>#N/A</v>
      </c>
      <c r="AF807" t="str">
        <f t="shared" si="176"/>
        <v>--</v>
      </c>
      <c r="AG807" t="e">
        <f t="shared" si="177"/>
        <v>#N/A</v>
      </c>
      <c r="AH807" t="str">
        <f>IF(IFERROR(IF(IF(AF807="--",INDEX(D:D,MATCH(AE807,INDEX(B:B,MATCH(AE807,B:B,)+1):B11321,)+MATCH(AE807,B:B,)))=D807,VLOOKUP(AE807,B:D,3,0),IF(AF807="--",INDEX(D:D,MATCH(AE807,INDEX(B:B,MATCH(AE807,B:B,)+1):B11321,)+MATCH(AE807,B:B,)),"---")),"---")=AD807,"---",IFERROR(IF(IF(AF807="--",INDEX(D:D,MATCH(AE807,INDEX(B:B,MATCH(AE807,B:B,)+1):B11321,)+MATCH(AE807,B:B,)))=AD807,VLOOKUP(AE807,B:D,3,0),IF(AF807="--",INDEX(D:D,MATCH(AE807,INDEX(B:B,MATCH(AE807,B:B,)+1):B11321,)+MATCH(AE807,B:B,)),"---")),"---"))</f>
        <v>---</v>
      </c>
      <c r="AI807" t="str">
        <f t="shared" si="178"/>
        <v>--</v>
      </c>
      <c r="AJ807" t="e">
        <f t="shared" si="179"/>
        <v>#N/A</v>
      </c>
      <c r="AK807">
        <f t="shared" si="180"/>
        <v>0</v>
      </c>
      <c r="AL807" t="str">
        <f t="shared" si="181"/>
        <v>--</v>
      </c>
      <c r="AT807" t="str">
        <f t="shared" si="172"/>
        <v>GTSL1A_TX0_N</v>
      </c>
      <c r="AU807" t="str">
        <f t="shared" si="173"/>
        <v>--</v>
      </c>
    </row>
    <row r="808" spans="1:47" x14ac:dyDescent="0.25">
      <c r="A808" t="str">
        <f t="shared" si="168"/>
        <v>U1-BY129</v>
      </c>
      <c r="B808" t="str">
        <f t="shared" si="169"/>
        <v>GTSL1A_TX0_P</v>
      </c>
      <c r="C808" t="str">
        <f t="shared" si="170"/>
        <v>U1-GTSL1A_TX0_P</v>
      </c>
      <c r="D808" t="str">
        <f t="shared" si="171"/>
        <v>U1-BY129</v>
      </c>
      <c r="E808" t="s">
        <v>1215</v>
      </c>
      <c r="F808" t="s">
        <v>1334</v>
      </c>
      <c r="G808" t="s">
        <v>539</v>
      </c>
      <c r="AB808" t="str">
        <f>B2B!D805</f>
        <v>J4</v>
      </c>
      <c r="AC808" t="str">
        <f>B2B!E805</f>
        <v>B23</v>
      </c>
      <c r="AD808" t="str">
        <f t="shared" si="174"/>
        <v>J4-B23</v>
      </c>
      <c r="AE808" t="e">
        <f t="shared" si="175"/>
        <v>#N/A</v>
      </c>
      <c r="AF808" t="str">
        <f t="shared" si="176"/>
        <v>--</v>
      </c>
      <c r="AG808" t="e">
        <f t="shared" si="177"/>
        <v>#N/A</v>
      </c>
      <c r="AH808" t="str">
        <f>IF(IFERROR(IF(IF(AF808="--",INDEX(D:D,MATCH(AE808,INDEX(B:B,MATCH(AE808,B:B,)+1):B11322,)+MATCH(AE808,B:B,)))=D808,VLOOKUP(AE808,B:D,3,0),IF(AF808="--",INDEX(D:D,MATCH(AE808,INDEX(B:B,MATCH(AE808,B:B,)+1):B11322,)+MATCH(AE808,B:B,)),"---")),"---")=AD808,"---",IFERROR(IF(IF(AF808="--",INDEX(D:D,MATCH(AE808,INDEX(B:B,MATCH(AE808,B:B,)+1):B11322,)+MATCH(AE808,B:B,)))=AD808,VLOOKUP(AE808,B:D,3,0),IF(AF808="--",INDEX(D:D,MATCH(AE808,INDEX(B:B,MATCH(AE808,B:B,)+1):B11322,)+MATCH(AE808,B:B,)),"---")),"---"))</f>
        <v>---</v>
      </c>
      <c r="AI808" t="str">
        <f t="shared" si="178"/>
        <v>--</v>
      </c>
      <c r="AJ808" t="e">
        <f t="shared" si="179"/>
        <v>#N/A</v>
      </c>
      <c r="AK808">
        <f t="shared" si="180"/>
        <v>0</v>
      </c>
      <c r="AL808" t="str">
        <f t="shared" si="181"/>
        <v>--</v>
      </c>
      <c r="AT808" t="str">
        <f t="shared" si="172"/>
        <v>GTSL1A_TX0_P</v>
      </c>
      <c r="AU808" t="str">
        <f t="shared" si="173"/>
        <v>--</v>
      </c>
    </row>
    <row r="809" spans="1:47" x14ac:dyDescent="0.25">
      <c r="A809" t="str">
        <f t="shared" si="168"/>
        <v>U1-AA1</v>
      </c>
      <c r="B809" t="str">
        <f t="shared" si="169"/>
        <v>NetU1_AA1</v>
      </c>
      <c r="C809" t="str">
        <f t="shared" si="170"/>
        <v>U1-NetU1_AA1</v>
      </c>
      <c r="D809" t="str">
        <f t="shared" si="171"/>
        <v>U1-AA1</v>
      </c>
      <c r="E809" t="s">
        <v>1215</v>
      </c>
      <c r="F809" t="s">
        <v>1335</v>
      </c>
      <c r="G809" t="s">
        <v>1336</v>
      </c>
      <c r="AB809" t="str">
        <f>B2B!D806</f>
        <v>J4</v>
      </c>
      <c r="AC809" t="str">
        <f>B2B!E806</f>
        <v>B24</v>
      </c>
      <c r="AD809" t="str">
        <f t="shared" si="174"/>
        <v>J4-B24</v>
      </c>
      <c r="AE809" t="e">
        <f t="shared" si="175"/>
        <v>#N/A</v>
      </c>
      <c r="AF809" t="str">
        <f t="shared" si="176"/>
        <v>--</v>
      </c>
      <c r="AG809" t="e">
        <f t="shared" si="177"/>
        <v>#N/A</v>
      </c>
      <c r="AH809" t="str">
        <f>IF(IFERROR(IF(IF(AF809="--",INDEX(D:D,MATCH(AE809,INDEX(B:B,MATCH(AE809,B:B,)+1):B11323,)+MATCH(AE809,B:B,)))=D809,VLOOKUP(AE809,B:D,3,0),IF(AF809="--",INDEX(D:D,MATCH(AE809,INDEX(B:B,MATCH(AE809,B:B,)+1):B11323,)+MATCH(AE809,B:B,)),"---")),"---")=AD809,"---",IFERROR(IF(IF(AF809="--",INDEX(D:D,MATCH(AE809,INDEX(B:B,MATCH(AE809,B:B,)+1):B11323,)+MATCH(AE809,B:B,)))=AD809,VLOOKUP(AE809,B:D,3,0),IF(AF809="--",INDEX(D:D,MATCH(AE809,INDEX(B:B,MATCH(AE809,B:B,)+1):B11323,)+MATCH(AE809,B:B,)),"---")),"---"))</f>
        <v>---</v>
      </c>
      <c r="AI809" t="str">
        <f t="shared" si="178"/>
        <v>--</v>
      </c>
      <c r="AJ809" t="e">
        <f t="shared" si="179"/>
        <v>#N/A</v>
      </c>
      <c r="AK809">
        <f t="shared" si="180"/>
        <v>0</v>
      </c>
      <c r="AL809" t="str">
        <f t="shared" si="181"/>
        <v>--</v>
      </c>
      <c r="AT809" t="str">
        <f t="shared" si="172"/>
        <v>NetU1_AA1</v>
      </c>
      <c r="AU809" t="str">
        <f t="shared" si="173"/>
        <v>--</v>
      </c>
    </row>
    <row r="810" spans="1:47" x14ac:dyDescent="0.25">
      <c r="A810" t="str">
        <f t="shared" si="168"/>
        <v>U1-AB4</v>
      </c>
      <c r="B810" t="str">
        <f t="shared" si="169"/>
        <v>NetU1_AB4</v>
      </c>
      <c r="C810" t="str">
        <f t="shared" si="170"/>
        <v>U1-NetU1_AB4</v>
      </c>
      <c r="D810" t="str">
        <f t="shared" si="171"/>
        <v>U1-AB4</v>
      </c>
      <c r="E810" t="s">
        <v>1215</v>
      </c>
      <c r="F810" t="s">
        <v>1337</v>
      </c>
      <c r="G810" t="s">
        <v>1338</v>
      </c>
      <c r="AB810" t="str">
        <f>B2B!D807</f>
        <v>J4</v>
      </c>
      <c r="AC810" t="str">
        <f>B2B!E807</f>
        <v>B25</v>
      </c>
      <c r="AD810" t="str">
        <f t="shared" si="174"/>
        <v>J4-B25</v>
      </c>
      <c r="AE810" t="e">
        <f t="shared" si="175"/>
        <v>#N/A</v>
      </c>
      <c r="AF810" t="str">
        <f t="shared" si="176"/>
        <v>--</v>
      </c>
      <c r="AG810" t="e">
        <f t="shared" si="177"/>
        <v>#N/A</v>
      </c>
      <c r="AH810" t="str">
        <f>IF(IFERROR(IF(IF(AF810="--",INDEX(D:D,MATCH(AE810,INDEX(B:B,MATCH(AE810,B:B,)+1):B11324,)+MATCH(AE810,B:B,)))=D810,VLOOKUP(AE810,B:D,3,0),IF(AF810="--",INDEX(D:D,MATCH(AE810,INDEX(B:B,MATCH(AE810,B:B,)+1):B11324,)+MATCH(AE810,B:B,)),"---")),"---")=AD810,"---",IFERROR(IF(IF(AF810="--",INDEX(D:D,MATCH(AE810,INDEX(B:B,MATCH(AE810,B:B,)+1):B11324,)+MATCH(AE810,B:B,)))=AD810,VLOOKUP(AE810,B:D,3,0),IF(AF810="--",INDEX(D:D,MATCH(AE810,INDEX(B:B,MATCH(AE810,B:B,)+1):B11324,)+MATCH(AE810,B:B,)),"---")),"---"))</f>
        <v>---</v>
      </c>
      <c r="AI810" t="str">
        <f t="shared" si="178"/>
        <v>--</v>
      </c>
      <c r="AJ810" t="e">
        <f t="shared" si="179"/>
        <v>#N/A</v>
      </c>
      <c r="AK810">
        <f t="shared" si="180"/>
        <v>0</v>
      </c>
      <c r="AL810" t="str">
        <f t="shared" si="181"/>
        <v>--</v>
      </c>
      <c r="AT810" t="str">
        <f t="shared" si="172"/>
        <v>NetU1_AB4</v>
      </c>
      <c r="AU810" t="str">
        <f t="shared" si="173"/>
        <v>--</v>
      </c>
    </row>
    <row r="811" spans="1:47" x14ac:dyDescent="0.25">
      <c r="A811" t="str">
        <f t="shared" si="168"/>
        <v>U1-AB8</v>
      </c>
      <c r="B811" t="str">
        <f t="shared" si="169"/>
        <v>NetU1_AB8</v>
      </c>
      <c r="C811" t="str">
        <f t="shared" si="170"/>
        <v>U1-NetU1_AB8</v>
      </c>
      <c r="D811" t="str">
        <f t="shared" si="171"/>
        <v>U1-AB8</v>
      </c>
      <c r="E811" t="s">
        <v>1215</v>
      </c>
      <c r="F811" t="s">
        <v>1339</v>
      </c>
      <c r="G811" t="s">
        <v>1340</v>
      </c>
      <c r="AB811" t="str">
        <f>B2B!D808</f>
        <v>J4</v>
      </c>
      <c r="AC811" t="str">
        <f>B2B!E808</f>
        <v>B26</v>
      </c>
      <c r="AD811" t="str">
        <f t="shared" si="174"/>
        <v>J4-B26</v>
      </c>
      <c r="AE811" t="e">
        <f t="shared" si="175"/>
        <v>#N/A</v>
      </c>
      <c r="AF811" t="str">
        <f t="shared" si="176"/>
        <v>--</v>
      </c>
      <c r="AG811" t="e">
        <f t="shared" si="177"/>
        <v>#N/A</v>
      </c>
      <c r="AH811" t="str">
        <f>IF(IFERROR(IF(IF(AF811="--",INDEX(D:D,MATCH(AE811,INDEX(B:B,MATCH(AE811,B:B,)+1):B11325,)+MATCH(AE811,B:B,)))=D811,VLOOKUP(AE811,B:D,3,0),IF(AF811="--",INDEX(D:D,MATCH(AE811,INDEX(B:B,MATCH(AE811,B:B,)+1):B11325,)+MATCH(AE811,B:B,)),"---")),"---")=AD811,"---",IFERROR(IF(IF(AF811="--",INDEX(D:D,MATCH(AE811,INDEX(B:B,MATCH(AE811,B:B,)+1):B11325,)+MATCH(AE811,B:B,)))=AD811,VLOOKUP(AE811,B:D,3,0),IF(AF811="--",INDEX(D:D,MATCH(AE811,INDEX(B:B,MATCH(AE811,B:B,)+1):B11325,)+MATCH(AE811,B:B,)),"---")),"---"))</f>
        <v>---</v>
      </c>
      <c r="AI811" t="str">
        <f t="shared" si="178"/>
        <v>--</v>
      </c>
      <c r="AJ811" t="e">
        <f t="shared" si="179"/>
        <v>#N/A</v>
      </c>
      <c r="AK811">
        <f t="shared" si="180"/>
        <v>0</v>
      </c>
      <c r="AL811" t="str">
        <f t="shared" si="181"/>
        <v>--</v>
      </c>
      <c r="AT811" t="str">
        <f t="shared" si="172"/>
        <v>NetU1_AB8</v>
      </c>
      <c r="AU811" t="str">
        <f t="shared" si="173"/>
        <v>--</v>
      </c>
    </row>
    <row r="812" spans="1:47" x14ac:dyDescent="0.25">
      <c r="A812" t="str">
        <f t="shared" si="168"/>
        <v>U1-AB15</v>
      </c>
      <c r="B812" t="str">
        <f t="shared" si="169"/>
        <v>NetU1_AB15</v>
      </c>
      <c r="C812" t="str">
        <f t="shared" si="170"/>
        <v>U1-NetU1_AB15</v>
      </c>
      <c r="D812" t="str">
        <f t="shared" si="171"/>
        <v>U1-AB15</v>
      </c>
      <c r="E812" t="s">
        <v>1215</v>
      </c>
      <c r="F812" t="s">
        <v>1341</v>
      </c>
      <c r="G812" t="s">
        <v>1342</v>
      </c>
      <c r="AB812" t="str">
        <f>B2B!D809</f>
        <v>J4</v>
      </c>
      <c r="AC812" t="str">
        <f>B2B!E809</f>
        <v>B27</v>
      </c>
      <c r="AD812" t="str">
        <f t="shared" si="174"/>
        <v>J4-B27</v>
      </c>
      <c r="AE812" t="e">
        <f t="shared" si="175"/>
        <v>#N/A</v>
      </c>
      <c r="AF812" t="str">
        <f t="shared" si="176"/>
        <v>--</v>
      </c>
      <c r="AG812" t="e">
        <f t="shared" si="177"/>
        <v>#N/A</v>
      </c>
      <c r="AH812" t="str">
        <f>IF(IFERROR(IF(IF(AF812="--",INDEX(D:D,MATCH(AE812,INDEX(B:B,MATCH(AE812,B:B,)+1):B11326,)+MATCH(AE812,B:B,)))=D812,VLOOKUP(AE812,B:D,3,0),IF(AF812="--",INDEX(D:D,MATCH(AE812,INDEX(B:B,MATCH(AE812,B:B,)+1):B11326,)+MATCH(AE812,B:B,)),"---")),"---")=AD812,"---",IFERROR(IF(IF(AF812="--",INDEX(D:D,MATCH(AE812,INDEX(B:B,MATCH(AE812,B:B,)+1):B11326,)+MATCH(AE812,B:B,)))=AD812,VLOOKUP(AE812,B:D,3,0),IF(AF812="--",INDEX(D:D,MATCH(AE812,INDEX(B:B,MATCH(AE812,B:B,)+1):B11326,)+MATCH(AE812,B:B,)),"---")),"---"))</f>
        <v>---</v>
      </c>
      <c r="AI812" t="str">
        <f t="shared" si="178"/>
        <v>--</v>
      </c>
      <c r="AJ812" t="e">
        <f t="shared" si="179"/>
        <v>#N/A</v>
      </c>
      <c r="AK812">
        <f t="shared" si="180"/>
        <v>0</v>
      </c>
      <c r="AL812" t="str">
        <f t="shared" si="181"/>
        <v>--</v>
      </c>
      <c r="AT812" t="str">
        <f t="shared" si="172"/>
        <v>NetU1_AB15</v>
      </c>
      <c r="AU812" t="str">
        <f t="shared" si="173"/>
        <v>--</v>
      </c>
    </row>
    <row r="813" spans="1:47" x14ac:dyDescent="0.25">
      <c r="A813" t="str">
        <f t="shared" si="168"/>
        <v>U1-AB18</v>
      </c>
      <c r="B813" t="str">
        <f t="shared" si="169"/>
        <v>NetU1_AB18</v>
      </c>
      <c r="C813" t="str">
        <f t="shared" si="170"/>
        <v>U1-NetU1_AB18</v>
      </c>
      <c r="D813" t="str">
        <f t="shared" si="171"/>
        <v>U1-AB18</v>
      </c>
      <c r="E813" t="s">
        <v>1215</v>
      </c>
      <c r="F813" t="s">
        <v>1343</v>
      </c>
      <c r="G813" t="s">
        <v>1344</v>
      </c>
      <c r="AB813" t="str">
        <f>B2B!D810</f>
        <v>J4</v>
      </c>
      <c r="AC813" t="str">
        <f>B2B!E810</f>
        <v>B28</v>
      </c>
      <c r="AD813" t="str">
        <f t="shared" si="174"/>
        <v>J4-B28</v>
      </c>
      <c r="AE813" t="e">
        <f t="shared" si="175"/>
        <v>#N/A</v>
      </c>
      <c r="AF813" t="str">
        <f t="shared" si="176"/>
        <v>--</v>
      </c>
      <c r="AG813" t="e">
        <f t="shared" si="177"/>
        <v>#N/A</v>
      </c>
      <c r="AH813" t="str">
        <f>IF(IFERROR(IF(IF(AF813="--",INDEX(D:D,MATCH(AE813,INDEX(B:B,MATCH(AE813,B:B,)+1):B11327,)+MATCH(AE813,B:B,)))=D813,VLOOKUP(AE813,B:D,3,0),IF(AF813="--",INDEX(D:D,MATCH(AE813,INDEX(B:B,MATCH(AE813,B:B,)+1):B11327,)+MATCH(AE813,B:B,)),"---")),"---")=AD813,"---",IFERROR(IF(IF(AF813="--",INDEX(D:D,MATCH(AE813,INDEX(B:B,MATCH(AE813,B:B,)+1):B11327,)+MATCH(AE813,B:B,)))=AD813,VLOOKUP(AE813,B:D,3,0),IF(AF813="--",INDEX(D:D,MATCH(AE813,INDEX(B:B,MATCH(AE813,B:B,)+1):B11327,)+MATCH(AE813,B:B,)),"---")),"---"))</f>
        <v>---</v>
      </c>
      <c r="AI813" t="str">
        <f t="shared" si="178"/>
        <v>--</v>
      </c>
      <c r="AJ813" t="e">
        <f t="shared" si="179"/>
        <v>#N/A</v>
      </c>
      <c r="AK813">
        <f t="shared" si="180"/>
        <v>0</v>
      </c>
      <c r="AL813" t="str">
        <f t="shared" si="181"/>
        <v>--</v>
      </c>
      <c r="AT813" t="str">
        <f t="shared" si="172"/>
        <v>NetU1_AB18</v>
      </c>
      <c r="AU813" t="str">
        <f t="shared" si="173"/>
        <v>--</v>
      </c>
    </row>
    <row r="814" spans="1:47" x14ac:dyDescent="0.25">
      <c r="A814" t="str">
        <f t="shared" si="168"/>
        <v>U1-AB24</v>
      </c>
      <c r="B814" t="str">
        <f t="shared" si="169"/>
        <v>NetU1_AB24</v>
      </c>
      <c r="C814" t="str">
        <f t="shared" si="170"/>
        <v>U1-NetU1_AB24</v>
      </c>
      <c r="D814" t="str">
        <f t="shared" si="171"/>
        <v>U1-AB24</v>
      </c>
      <c r="E814" t="s">
        <v>1215</v>
      </c>
      <c r="F814" t="s">
        <v>1345</v>
      </c>
      <c r="G814" t="s">
        <v>1346</v>
      </c>
      <c r="AB814" t="str">
        <f>B2B!D811</f>
        <v>J4</v>
      </c>
      <c r="AC814" t="str">
        <f>B2B!E811</f>
        <v>B29</v>
      </c>
      <c r="AD814" t="str">
        <f t="shared" si="174"/>
        <v>J4-B29</v>
      </c>
      <c r="AE814" t="e">
        <f t="shared" si="175"/>
        <v>#N/A</v>
      </c>
      <c r="AF814" t="str">
        <f t="shared" si="176"/>
        <v>--</v>
      </c>
      <c r="AG814" t="e">
        <f t="shared" si="177"/>
        <v>#N/A</v>
      </c>
      <c r="AH814" t="str">
        <f>IF(IFERROR(IF(IF(AF814="--",INDEX(D:D,MATCH(AE814,INDEX(B:B,MATCH(AE814,B:B,)+1):B11328,)+MATCH(AE814,B:B,)))=D814,VLOOKUP(AE814,B:D,3,0),IF(AF814="--",INDEX(D:D,MATCH(AE814,INDEX(B:B,MATCH(AE814,B:B,)+1):B11328,)+MATCH(AE814,B:B,)),"---")),"---")=AD814,"---",IFERROR(IF(IF(AF814="--",INDEX(D:D,MATCH(AE814,INDEX(B:B,MATCH(AE814,B:B,)+1):B11328,)+MATCH(AE814,B:B,)))=AD814,VLOOKUP(AE814,B:D,3,0),IF(AF814="--",INDEX(D:D,MATCH(AE814,INDEX(B:B,MATCH(AE814,B:B,)+1):B11328,)+MATCH(AE814,B:B,)),"---")),"---"))</f>
        <v>---</v>
      </c>
      <c r="AI814" t="str">
        <f t="shared" si="178"/>
        <v>--</v>
      </c>
      <c r="AJ814" t="e">
        <f t="shared" si="179"/>
        <v>#N/A</v>
      </c>
      <c r="AK814">
        <f t="shared" si="180"/>
        <v>0</v>
      </c>
      <c r="AL814" t="str">
        <f t="shared" si="181"/>
        <v>--</v>
      </c>
      <c r="AT814" t="str">
        <f t="shared" si="172"/>
        <v>NetU1_AB24</v>
      </c>
      <c r="AU814" t="str">
        <f t="shared" si="173"/>
        <v>--</v>
      </c>
    </row>
    <row r="815" spans="1:47" x14ac:dyDescent="0.25">
      <c r="A815" t="str">
        <f t="shared" si="168"/>
        <v>U1-AB27</v>
      </c>
      <c r="B815" t="str">
        <f t="shared" si="169"/>
        <v>NetU1_AB27</v>
      </c>
      <c r="C815" t="str">
        <f t="shared" si="170"/>
        <v>U1-NetU1_AB27</v>
      </c>
      <c r="D815" t="str">
        <f t="shared" si="171"/>
        <v>U1-AB27</v>
      </c>
      <c r="E815" t="s">
        <v>1215</v>
      </c>
      <c r="F815" t="s">
        <v>1347</v>
      </c>
      <c r="G815" t="s">
        <v>1348</v>
      </c>
      <c r="AB815" t="str">
        <f>B2B!D812</f>
        <v>J4</v>
      </c>
      <c r="AC815" t="str">
        <f>B2B!E812</f>
        <v>B30</v>
      </c>
      <c r="AD815" t="str">
        <f t="shared" si="174"/>
        <v>J4-B30</v>
      </c>
      <c r="AE815" t="e">
        <f t="shared" si="175"/>
        <v>#N/A</v>
      </c>
      <c r="AF815" t="str">
        <f t="shared" si="176"/>
        <v>--</v>
      </c>
      <c r="AG815" t="e">
        <f t="shared" si="177"/>
        <v>#N/A</v>
      </c>
      <c r="AH815" t="str">
        <f>IF(IFERROR(IF(IF(AF815="--",INDEX(D:D,MATCH(AE815,INDEX(B:B,MATCH(AE815,B:B,)+1):B11329,)+MATCH(AE815,B:B,)))=D815,VLOOKUP(AE815,B:D,3,0),IF(AF815="--",INDEX(D:D,MATCH(AE815,INDEX(B:B,MATCH(AE815,B:B,)+1):B11329,)+MATCH(AE815,B:B,)),"---")),"---")=AD815,"---",IFERROR(IF(IF(AF815="--",INDEX(D:D,MATCH(AE815,INDEX(B:B,MATCH(AE815,B:B,)+1):B11329,)+MATCH(AE815,B:B,)))=AD815,VLOOKUP(AE815,B:D,3,0),IF(AF815="--",INDEX(D:D,MATCH(AE815,INDEX(B:B,MATCH(AE815,B:B,)+1):B11329,)+MATCH(AE815,B:B,)),"---")),"---"))</f>
        <v>---</v>
      </c>
      <c r="AI815" t="str">
        <f t="shared" si="178"/>
        <v>--</v>
      </c>
      <c r="AJ815" t="e">
        <f t="shared" si="179"/>
        <v>#N/A</v>
      </c>
      <c r="AK815">
        <f t="shared" si="180"/>
        <v>0</v>
      </c>
      <c r="AL815" t="str">
        <f t="shared" si="181"/>
        <v>--</v>
      </c>
      <c r="AT815" t="str">
        <f t="shared" si="172"/>
        <v>NetU1_AB27</v>
      </c>
      <c r="AU815" t="str">
        <f t="shared" si="173"/>
        <v>--</v>
      </c>
    </row>
    <row r="816" spans="1:47" x14ac:dyDescent="0.25">
      <c r="A816" t="str">
        <f t="shared" si="168"/>
        <v>U1-AC36</v>
      </c>
      <c r="B816" t="str">
        <f t="shared" si="169"/>
        <v>NetU1_AC36</v>
      </c>
      <c r="C816" t="str">
        <f t="shared" si="170"/>
        <v>U1-NetU1_AC36</v>
      </c>
      <c r="D816" t="str">
        <f t="shared" si="171"/>
        <v>U1-AC36</v>
      </c>
      <c r="E816" t="s">
        <v>1215</v>
      </c>
      <c r="F816" t="s">
        <v>1349</v>
      </c>
      <c r="G816" t="s">
        <v>1350</v>
      </c>
      <c r="AB816" t="str">
        <f>B2B!D813</f>
        <v>J4</v>
      </c>
      <c r="AC816" t="str">
        <f>B2B!E813</f>
        <v>B31</v>
      </c>
      <c r="AD816" t="str">
        <f t="shared" si="174"/>
        <v>J4-B31</v>
      </c>
      <c r="AE816" t="e">
        <f t="shared" si="175"/>
        <v>#N/A</v>
      </c>
      <c r="AF816" t="str">
        <f t="shared" si="176"/>
        <v>--</v>
      </c>
      <c r="AG816" t="e">
        <f t="shared" si="177"/>
        <v>#N/A</v>
      </c>
      <c r="AH816" t="str">
        <f>IF(IFERROR(IF(IF(AF816="--",INDEX(D:D,MATCH(AE816,INDEX(B:B,MATCH(AE816,B:B,)+1):B11330,)+MATCH(AE816,B:B,)))=D816,VLOOKUP(AE816,B:D,3,0),IF(AF816="--",INDEX(D:D,MATCH(AE816,INDEX(B:B,MATCH(AE816,B:B,)+1):B11330,)+MATCH(AE816,B:B,)),"---")),"---")=AD816,"---",IFERROR(IF(IF(AF816="--",INDEX(D:D,MATCH(AE816,INDEX(B:B,MATCH(AE816,B:B,)+1):B11330,)+MATCH(AE816,B:B,)))=AD816,VLOOKUP(AE816,B:D,3,0),IF(AF816="--",INDEX(D:D,MATCH(AE816,INDEX(B:B,MATCH(AE816,B:B,)+1):B11330,)+MATCH(AE816,B:B,)),"---")),"---"))</f>
        <v>---</v>
      </c>
      <c r="AI816" t="str">
        <f t="shared" si="178"/>
        <v>--</v>
      </c>
      <c r="AJ816" t="e">
        <f t="shared" si="179"/>
        <v>#N/A</v>
      </c>
      <c r="AK816">
        <f t="shared" si="180"/>
        <v>0</v>
      </c>
      <c r="AL816" t="str">
        <f t="shared" si="181"/>
        <v>--</v>
      </c>
      <c r="AT816" t="str">
        <f t="shared" si="172"/>
        <v>NetU1_AC36</v>
      </c>
      <c r="AU816" t="str">
        <f t="shared" si="173"/>
        <v>--</v>
      </c>
    </row>
    <row r="817" spans="1:47" x14ac:dyDescent="0.25">
      <c r="A817" t="str">
        <f t="shared" si="168"/>
        <v>U1-AC43</v>
      </c>
      <c r="B817" t="str">
        <f t="shared" si="169"/>
        <v>NetU1_AC43</v>
      </c>
      <c r="C817" t="str">
        <f t="shared" si="170"/>
        <v>U1-NetU1_AC43</v>
      </c>
      <c r="D817" t="str">
        <f t="shared" si="171"/>
        <v>U1-AC43</v>
      </c>
      <c r="E817" t="s">
        <v>1215</v>
      </c>
      <c r="F817" t="s">
        <v>1351</v>
      </c>
      <c r="G817" t="s">
        <v>1352</v>
      </c>
      <c r="AB817" t="str">
        <f>B2B!D814</f>
        <v>J4</v>
      </c>
      <c r="AC817" t="str">
        <f>B2B!E814</f>
        <v>B32</v>
      </c>
      <c r="AD817" t="str">
        <f t="shared" si="174"/>
        <v>J4-B32</v>
      </c>
      <c r="AE817" t="e">
        <f t="shared" si="175"/>
        <v>#N/A</v>
      </c>
      <c r="AF817" t="str">
        <f t="shared" si="176"/>
        <v>--</v>
      </c>
      <c r="AG817" t="e">
        <f t="shared" si="177"/>
        <v>#N/A</v>
      </c>
      <c r="AH817" t="str">
        <f>IF(IFERROR(IF(IF(AF817="--",INDEX(D:D,MATCH(AE817,INDEX(B:B,MATCH(AE817,B:B,)+1):B11331,)+MATCH(AE817,B:B,)))=D817,VLOOKUP(AE817,B:D,3,0),IF(AF817="--",INDEX(D:D,MATCH(AE817,INDEX(B:B,MATCH(AE817,B:B,)+1):B11331,)+MATCH(AE817,B:B,)),"---")),"---")=AD817,"---",IFERROR(IF(IF(AF817="--",INDEX(D:D,MATCH(AE817,INDEX(B:B,MATCH(AE817,B:B,)+1):B11331,)+MATCH(AE817,B:B,)))=AD817,VLOOKUP(AE817,B:D,3,0),IF(AF817="--",INDEX(D:D,MATCH(AE817,INDEX(B:B,MATCH(AE817,B:B,)+1):B11331,)+MATCH(AE817,B:B,)),"---")),"---"))</f>
        <v>---</v>
      </c>
      <c r="AI817" t="str">
        <f t="shared" si="178"/>
        <v>--</v>
      </c>
      <c r="AJ817" t="e">
        <f t="shared" si="179"/>
        <v>#N/A</v>
      </c>
      <c r="AK817">
        <f t="shared" si="180"/>
        <v>0</v>
      </c>
      <c r="AL817" t="str">
        <f t="shared" si="181"/>
        <v>--</v>
      </c>
      <c r="AT817" t="str">
        <f t="shared" si="172"/>
        <v>NetU1_AC43</v>
      </c>
      <c r="AU817" t="str">
        <f t="shared" si="173"/>
        <v>--</v>
      </c>
    </row>
    <row r="818" spans="1:47" x14ac:dyDescent="0.25">
      <c r="A818" t="str">
        <f t="shared" si="168"/>
        <v>U1-AC46</v>
      </c>
      <c r="B818" t="str">
        <f t="shared" si="169"/>
        <v>NetU1_AC46</v>
      </c>
      <c r="C818" t="str">
        <f t="shared" si="170"/>
        <v>U1-NetU1_AC46</v>
      </c>
      <c r="D818" t="str">
        <f t="shared" si="171"/>
        <v>U1-AC46</v>
      </c>
      <c r="E818" t="s">
        <v>1215</v>
      </c>
      <c r="F818" t="s">
        <v>1353</v>
      </c>
      <c r="G818" t="s">
        <v>1354</v>
      </c>
      <c r="AB818" t="str">
        <f>B2B!D815</f>
        <v>J4</v>
      </c>
      <c r="AC818" t="str">
        <f>B2B!E815</f>
        <v>B33</v>
      </c>
      <c r="AD818" t="str">
        <f t="shared" si="174"/>
        <v>J4-B33</v>
      </c>
      <c r="AE818" t="e">
        <f t="shared" si="175"/>
        <v>#N/A</v>
      </c>
      <c r="AF818" t="str">
        <f t="shared" si="176"/>
        <v>--</v>
      </c>
      <c r="AG818" t="e">
        <f t="shared" si="177"/>
        <v>#N/A</v>
      </c>
      <c r="AH818" t="str">
        <f>IF(IFERROR(IF(IF(AF818="--",INDEX(D:D,MATCH(AE818,INDEX(B:B,MATCH(AE818,B:B,)+1):B11332,)+MATCH(AE818,B:B,)))=D818,VLOOKUP(AE818,B:D,3,0),IF(AF818="--",INDEX(D:D,MATCH(AE818,INDEX(B:B,MATCH(AE818,B:B,)+1):B11332,)+MATCH(AE818,B:B,)),"---")),"---")=AD818,"---",IFERROR(IF(IF(AF818="--",INDEX(D:D,MATCH(AE818,INDEX(B:B,MATCH(AE818,B:B,)+1):B11332,)+MATCH(AE818,B:B,)))=AD818,VLOOKUP(AE818,B:D,3,0),IF(AF818="--",INDEX(D:D,MATCH(AE818,INDEX(B:B,MATCH(AE818,B:B,)+1):B11332,)+MATCH(AE818,B:B,)),"---")),"---"))</f>
        <v>---</v>
      </c>
      <c r="AI818" t="str">
        <f t="shared" si="178"/>
        <v>--</v>
      </c>
      <c r="AJ818" t="e">
        <f t="shared" si="179"/>
        <v>#N/A</v>
      </c>
      <c r="AK818">
        <f t="shared" si="180"/>
        <v>0</v>
      </c>
      <c r="AL818" t="str">
        <f t="shared" si="181"/>
        <v>--</v>
      </c>
      <c r="AT818" t="str">
        <f t="shared" si="172"/>
        <v>NetU1_AC46</v>
      </c>
      <c r="AU818" t="str">
        <f t="shared" si="173"/>
        <v>--</v>
      </c>
    </row>
    <row r="819" spans="1:47" x14ac:dyDescent="0.25">
      <c r="A819" t="str">
        <f t="shared" si="168"/>
        <v>U1-AD1</v>
      </c>
      <c r="B819" t="str">
        <f t="shared" si="169"/>
        <v>NetU1_AD1</v>
      </c>
      <c r="C819" t="str">
        <f t="shared" si="170"/>
        <v>U1-NetU1_AD1</v>
      </c>
      <c r="D819" t="str">
        <f t="shared" si="171"/>
        <v>U1-AD1</v>
      </c>
      <c r="E819" t="s">
        <v>1215</v>
      </c>
      <c r="F819" t="s">
        <v>1355</v>
      </c>
      <c r="G819" t="s">
        <v>1356</v>
      </c>
      <c r="AB819" t="str">
        <f>B2B!D816</f>
        <v>J4</v>
      </c>
      <c r="AC819" t="str">
        <f>B2B!E816</f>
        <v>B34</v>
      </c>
      <c r="AD819" t="str">
        <f t="shared" si="174"/>
        <v>J4-B34</v>
      </c>
      <c r="AE819" t="e">
        <f t="shared" si="175"/>
        <v>#N/A</v>
      </c>
      <c r="AF819" t="str">
        <f t="shared" si="176"/>
        <v>--</v>
      </c>
      <c r="AG819" t="e">
        <f t="shared" si="177"/>
        <v>#N/A</v>
      </c>
      <c r="AH819" t="str">
        <f>IF(IFERROR(IF(IF(AF819="--",INDEX(D:D,MATCH(AE819,INDEX(B:B,MATCH(AE819,B:B,)+1):B11333,)+MATCH(AE819,B:B,)))=D819,VLOOKUP(AE819,B:D,3,0),IF(AF819="--",INDEX(D:D,MATCH(AE819,INDEX(B:B,MATCH(AE819,B:B,)+1):B11333,)+MATCH(AE819,B:B,)),"---")),"---")=AD819,"---",IFERROR(IF(IF(AF819="--",INDEX(D:D,MATCH(AE819,INDEX(B:B,MATCH(AE819,B:B,)+1):B11333,)+MATCH(AE819,B:B,)))=AD819,VLOOKUP(AE819,B:D,3,0),IF(AF819="--",INDEX(D:D,MATCH(AE819,INDEX(B:B,MATCH(AE819,B:B,)+1):B11333,)+MATCH(AE819,B:B,)),"---")),"---"))</f>
        <v>---</v>
      </c>
      <c r="AI819" t="str">
        <f t="shared" si="178"/>
        <v>--</v>
      </c>
      <c r="AJ819" t="e">
        <f t="shared" si="179"/>
        <v>#N/A</v>
      </c>
      <c r="AK819">
        <f t="shared" si="180"/>
        <v>0</v>
      </c>
      <c r="AL819" t="str">
        <f t="shared" si="181"/>
        <v>--</v>
      </c>
      <c r="AT819" t="str">
        <f t="shared" si="172"/>
        <v>NetU1_AD1</v>
      </c>
      <c r="AU819" t="str">
        <f t="shared" si="173"/>
        <v>--</v>
      </c>
    </row>
    <row r="820" spans="1:47" x14ac:dyDescent="0.25">
      <c r="A820" t="str">
        <f t="shared" si="168"/>
        <v>U1-AD2</v>
      </c>
      <c r="B820" t="str">
        <f t="shared" si="169"/>
        <v>NetU1_AD2</v>
      </c>
      <c r="C820" t="str">
        <f t="shared" si="170"/>
        <v>U1-NetU1_AD2</v>
      </c>
      <c r="D820" t="str">
        <f t="shared" si="171"/>
        <v>U1-AD2</v>
      </c>
      <c r="E820" t="s">
        <v>1215</v>
      </c>
      <c r="F820" t="s">
        <v>1357</v>
      </c>
      <c r="G820" t="s">
        <v>1358</v>
      </c>
      <c r="AB820" t="str">
        <f>B2B!D817</f>
        <v>J4</v>
      </c>
      <c r="AC820" t="str">
        <f>B2B!E817</f>
        <v>B35</v>
      </c>
      <c r="AD820" t="str">
        <f t="shared" si="174"/>
        <v>J4-B35</v>
      </c>
      <c r="AE820" t="e">
        <f t="shared" si="175"/>
        <v>#N/A</v>
      </c>
      <c r="AF820" t="str">
        <f t="shared" si="176"/>
        <v>--</v>
      </c>
      <c r="AG820" t="e">
        <f t="shared" si="177"/>
        <v>#N/A</v>
      </c>
      <c r="AH820" t="str">
        <f>IF(IFERROR(IF(IF(AF820="--",INDEX(D:D,MATCH(AE820,INDEX(B:B,MATCH(AE820,B:B,)+1):B11334,)+MATCH(AE820,B:B,)))=D820,VLOOKUP(AE820,B:D,3,0),IF(AF820="--",INDEX(D:D,MATCH(AE820,INDEX(B:B,MATCH(AE820,B:B,)+1):B11334,)+MATCH(AE820,B:B,)),"---")),"---")=AD820,"---",IFERROR(IF(IF(AF820="--",INDEX(D:D,MATCH(AE820,INDEX(B:B,MATCH(AE820,B:B,)+1):B11334,)+MATCH(AE820,B:B,)))=AD820,VLOOKUP(AE820,B:D,3,0),IF(AF820="--",INDEX(D:D,MATCH(AE820,INDEX(B:B,MATCH(AE820,B:B,)+1):B11334,)+MATCH(AE820,B:B,)),"---")),"---"))</f>
        <v>---</v>
      </c>
      <c r="AI820" t="str">
        <f t="shared" si="178"/>
        <v>--</v>
      </c>
      <c r="AJ820" t="e">
        <f t="shared" si="179"/>
        <v>#N/A</v>
      </c>
      <c r="AK820">
        <f t="shared" si="180"/>
        <v>0</v>
      </c>
      <c r="AL820" t="str">
        <f t="shared" si="181"/>
        <v>--</v>
      </c>
      <c r="AT820" t="str">
        <f t="shared" si="172"/>
        <v>NetU1_AD2</v>
      </c>
      <c r="AU820" t="str">
        <f t="shared" si="173"/>
        <v>--</v>
      </c>
    </row>
    <row r="821" spans="1:47" x14ac:dyDescent="0.25">
      <c r="A821" t="str">
        <f t="shared" si="168"/>
        <v>U1-AE4</v>
      </c>
      <c r="B821" t="str">
        <f t="shared" si="169"/>
        <v>NetU1_AE4</v>
      </c>
      <c r="C821" t="str">
        <f t="shared" si="170"/>
        <v>U1-NetU1_AE4</v>
      </c>
      <c r="D821" t="str">
        <f t="shared" si="171"/>
        <v>U1-AE4</v>
      </c>
      <c r="E821" t="s">
        <v>1215</v>
      </c>
      <c r="F821" t="s">
        <v>1359</v>
      </c>
      <c r="G821" t="s">
        <v>1360</v>
      </c>
      <c r="AB821" t="str">
        <f>B2B!D818</f>
        <v>J4</v>
      </c>
      <c r="AC821" t="str">
        <f>B2B!E818</f>
        <v>B36</v>
      </c>
      <c r="AD821" t="str">
        <f t="shared" si="174"/>
        <v>J4-B36</v>
      </c>
      <c r="AE821" t="e">
        <f t="shared" si="175"/>
        <v>#N/A</v>
      </c>
      <c r="AF821" t="str">
        <f t="shared" si="176"/>
        <v>--</v>
      </c>
      <c r="AG821" t="e">
        <f t="shared" si="177"/>
        <v>#N/A</v>
      </c>
      <c r="AH821" t="str">
        <f>IF(IFERROR(IF(IF(AF821="--",INDEX(D:D,MATCH(AE821,INDEX(B:B,MATCH(AE821,B:B,)+1):B11335,)+MATCH(AE821,B:B,)))=D821,VLOOKUP(AE821,B:D,3,0),IF(AF821="--",INDEX(D:D,MATCH(AE821,INDEX(B:B,MATCH(AE821,B:B,)+1):B11335,)+MATCH(AE821,B:B,)),"---")),"---")=AD821,"---",IFERROR(IF(IF(AF821="--",INDEX(D:D,MATCH(AE821,INDEX(B:B,MATCH(AE821,B:B,)+1):B11335,)+MATCH(AE821,B:B,)))=AD821,VLOOKUP(AE821,B:D,3,0),IF(AF821="--",INDEX(D:D,MATCH(AE821,INDEX(B:B,MATCH(AE821,B:B,)+1):B11335,)+MATCH(AE821,B:B,)),"---")),"---"))</f>
        <v>---</v>
      </c>
      <c r="AI821" t="str">
        <f t="shared" si="178"/>
        <v>--</v>
      </c>
      <c r="AJ821" t="e">
        <f t="shared" si="179"/>
        <v>#N/A</v>
      </c>
      <c r="AK821">
        <f t="shared" si="180"/>
        <v>0</v>
      </c>
      <c r="AL821" t="str">
        <f t="shared" si="181"/>
        <v>--</v>
      </c>
      <c r="AT821" t="str">
        <f t="shared" si="172"/>
        <v>NetU1_AE4</v>
      </c>
      <c r="AU821" t="str">
        <f t="shared" si="173"/>
        <v>--</v>
      </c>
    </row>
    <row r="822" spans="1:47" x14ac:dyDescent="0.25">
      <c r="A822" t="str">
        <f t="shared" si="168"/>
        <v>U1-AF2</v>
      </c>
      <c r="B822" t="str">
        <f t="shared" si="169"/>
        <v>NetU1_AF2</v>
      </c>
      <c r="C822" t="str">
        <f t="shared" si="170"/>
        <v>U1-NetU1_AF2</v>
      </c>
      <c r="D822" t="str">
        <f t="shared" si="171"/>
        <v>U1-AF2</v>
      </c>
      <c r="E822" t="s">
        <v>1215</v>
      </c>
      <c r="F822" t="s">
        <v>1361</v>
      </c>
      <c r="G822" t="s">
        <v>1362</v>
      </c>
      <c r="AB822" t="str">
        <f>B2B!D819</f>
        <v>J4</v>
      </c>
      <c r="AC822" t="str">
        <f>B2B!E819</f>
        <v>B37</v>
      </c>
      <c r="AD822" t="str">
        <f t="shared" si="174"/>
        <v>J4-B37</v>
      </c>
      <c r="AE822" t="e">
        <f t="shared" si="175"/>
        <v>#N/A</v>
      </c>
      <c r="AF822" t="str">
        <f t="shared" si="176"/>
        <v>--</v>
      </c>
      <c r="AG822" t="e">
        <f t="shared" si="177"/>
        <v>#N/A</v>
      </c>
      <c r="AH822" t="str">
        <f>IF(IFERROR(IF(IF(AF822="--",INDEX(D:D,MATCH(AE822,INDEX(B:B,MATCH(AE822,B:B,)+1):B11336,)+MATCH(AE822,B:B,)))=D822,VLOOKUP(AE822,B:D,3,0),IF(AF822="--",INDEX(D:D,MATCH(AE822,INDEX(B:B,MATCH(AE822,B:B,)+1):B11336,)+MATCH(AE822,B:B,)),"---")),"---")=AD822,"---",IFERROR(IF(IF(AF822="--",INDEX(D:D,MATCH(AE822,INDEX(B:B,MATCH(AE822,B:B,)+1):B11336,)+MATCH(AE822,B:B,)))=AD822,VLOOKUP(AE822,B:D,3,0),IF(AF822="--",INDEX(D:D,MATCH(AE822,INDEX(B:B,MATCH(AE822,B:B,)+1):B11336,)+MATCH(AE822,B:B,)),"---")),"---"))</f>
        <v>---</v>
      </c>
      <c r="AI822" t="str">
        <f t="shared" si="178"/>
        <v>--</v>
      </c>
      <c r="AJ822" t="e">
        <f t="shared" si="179"/>
        <v>#N/A</v>
      </c>
      <c r="AK822">
        <f t="shared" si="180"/>
        <v>0</v>
      </c>
      <c r="AL822" t="str">
        <f t="shared" si="181"/>
        <v>--</v>
      </c>
      <c r="AT822" t="str">
        <f t="shared" si="172"/>
        <v>NetU1_AF2</v>
      </c>
      <c r="AU822" t="str">
        <f t="shared" si="173"/>
        <v>--</v>
      </c>
    </row>
    <row r="823" spans="1:47" x14ac:dyDescent="0.25">
      <c r="A823" t="str">
        <f t="shared" si="168"/>
        <v>U1-AG13</v>
      </c>
      <c r="B823" t="str">
        <f t="shared" si="169"/>
        <v>NetU1_AG13</v>
      </c>
      <c r="C823" t="str">
        <f t="shared" si="170"/>
        <v>U1-NetU1_AG13</v>
      </c>
      <c r="D823" t="str">
        <f t="shared" si="171"/>
        <v>U1-AG13</v>
      </c>
      <c r="E823" t="s">
        <v>1215</v>
      </c>
      <c r="F823" t="s">
        <v>1363</v>
      </c>
      <c r="G823" t="s">
        <v>1364</v>
      </c>
      <c r="AB823" t="str">
        <f>B2B!D820</f>
        <v>J4</v>
      </c>
      <c r="AC823" t="str">
        <f>B2B!E820</f>
        <v>B38</v>
      </c>
      <c r="AD823" t="str">
        <f t="shared" si="174"/>
        <v>J4-B38</v>
      </c>
      <c r="AE823" t="e">
        <f t="shared" si="175"/>
        <v>#N/A</v>
      </c>
      <c r="AF823" t="str">
        <f t="shared" si="176"/>
        <v>--</v>
      </c>
      <c r="AG823" t="e">
        <f t="shared" si="177"/>
        <v>#N/A</v>
      </c>
      <c r="AH823" t="str">
        <f>IF(IFERROR(IF(IF(AF823="--",INDEX(D:D,MATCH(AE823,INDEX(B:B,MATCH(AE823,B:B,)+1):B11337,)+MATCH(AE823,B:B,)))=D823,VLOOKUP(AE823,B:D,3,0),IF(AF823="--",INDEX(D:D,MATCH(AE823,INDEX(B:B,MATCH(AE823,B:B,)+1):B11337,)+MATCH(AE823,B:B,)),"---")),"---")=AD823,"---",IFERROR(IF(IF(AF823="--",INDEX(D:D,MATCH(AE823,INDEX(B:B,MATCH(AE823,B:B,)+1):B11337,)+MATCH(AE823,B:B,)))=AD823,VLOOKUP(AE823,B:D,3,0),IF(AF823="--",INDEX(D:D,MATCH(AE823,INDEX(B:B,MATCH(AE823,B:B,)+1):B11337,)+MATCH(AE823,B:B,)),"---")),"---"))</f>
        <v>---</v>
      </c>
      <c r="AI823" t="str">
        <f t="shared" si="178"/>
        <v>--</v>
      </c>
      <c r="AJ823" t="e">
        <f t="shared" si="179"/>
        <v>#N/A</v>
      </c>
      <c r="AK823">
        <f t="shared" si="180"/>
        <v>0</v>
      </c>
      <c r="AL823" t="str">
        <f t="shared" si="181"/>
        <v>--</v>
      </c>
      <c r="AT823" t="str">
        <f t="shared" si="172"/>
        <v>NetU1_AG13</v>
      </c>
      <c r="AU823" t="str">
        <f t="shared" si="173"/>
        <v>--</v>
      </c>
    </row>
    <row r="824" spans="1:47" x14ac:dyDescent="0.25">
      <c r="A824" t="str">
        <f t="shared" si="168"/>
        <v>U1-AG21</v>
      </c>
      <c r="B824" t="str">
        <f t="shared" si="169"/>
        <v>NetU1_AG21</v>
      </c>
      <c r="C824" t="str">
        <f t="shared" si="170"/>
        <v>U1-NetU1_AG21</v>
      </c>
      <c r="D824" t="str">
        <f t="shared" si="171"/>
        <v>U1-AG21</v>
      </c>
      <c r="E824" t="s">
        <v>1215</v>
      </c>
      <c r="F824" t="s">
        <v>1365</v>
      </c>
      <c r="G824" t="s">
        <v>1366</v>
      </c>
      <c r="AB824" t="str">
        <f>B2B!D821</f>
        <v>J4</v>
      </c>
      <c r="AC824" t="str">
        <f>B2B!E821</f>
        <v>B39</v>
      </c>
      <c r="AD824" t="str">
        <f t="shared" si="174"/>
        <v>J4-B39</v>
      </c>
      <c r="AE824" t="e">
        <f t="shared" si="175"/>
        <v>#N/A</v>
      </c>
      <c r="AF824" t="str">
        <f t="shared" si="176"/>
        <v>--</v>
      </c>
      <c r="AG824" t="e">
        <f t="shared" si="177"/>
        <v>#N/A</v>
      </c>
      <c r="AH824" t="str">
        <f>IF(IFERROR(IF(IF(AF824="--",INDEX(D:D,MATCH(AE824,INDEX(B:B,MATCH(AE824,B:B,)+1):B11338,)+MATCH(AE824,B:B,)))=D824,VLOOKUP(AE824,B:D,3,0),IF(AF824="--",INDEX(D:D,MATCH(AE824,INDEX(B:B,MATCH(AE824,B:B,)+1):B11338,)+MATCH(AE824,B:B,)),"---")),"---")=AD824,"---",IFERROR(IF(IF(AF824="--",INDEX(D:D,MATCH(AE824,INDEX(B:B,MATCH(AE824,B:B,)+1):B11338,)+MATCH(AE824,B:B,)))=AD824,VLOOKUP(AE824,B:D,3,0),IF(AF824="--",INDEX(D:D,MATCH(AE824,INDEX(B:B,MATCH(AE824,B:B,)+1):B11338,)+MATCH(AE824,B:B,)),"---")),"---"))</f>
        <v>---</v>
      </c>
      <c r="AI824" t="str">
        <f t="shared" si="178"/>
        <v>--</v>
      </c>
      <c r="AJ824" t="e">
        <f t="shared" si="179"/>
        <v>#N/A</v>
      </c>
      <c r="AK824">
        <f t="shared" si="180"/>
        <v>0</v>
      </c>
      <c r="AL824" t="str">
        <f t="shared" si="181"/>
        <v>--</v>
      </c>
      <c r="AT824" t="str">
        <f t="shared" si="172"/>
        <v>NetU1_AG21</v>
      </c>
      <c r="AU824" t="str">
        <f t="shared" si="173"/>
        <v>--</v>
      </c>
    </row>
    <row r="825" spans="1:47" x14ac:dyDescent="0.25">
      <c r="A825" t="str">
        <f t="shared" si="168"/>
        <v>U1-AG29</v>
      </c>
      <c r="B825" t="str">
        <f t="shared" si="169"/>
        <v>NetU1_AG29</v>
      </c>
      <c r="C825" t="str">
        <f t="shared" si="170"/>
        <v>U1-NetU1_AG29</v>
      </c>
      <c r="D825" t="str">
        <f t="shared" si="171"/>
        <v>U1-AG29</v>
      </c>
      <c r="E825" t="s">
        <v>1215</v>
      </c>
      <c r="F825" t="s">
        <v>1367</v>
      </c>
      <c r="G825" t="s">
        <v>1368</v>
      </c>
      <c r="AB825" t="str">
        <f>B2B!D822</f>
        <v>J4</v>
      </c>
      <c r="AC825" t="str">
        <f>B2B!E822</f>
        <v>B40</v>
      </c>
      <c r="AD825" t="str">
        <f t="shared" si="174"/>
        <v>J4-B40</v>
      </c>
      <c r="AE825" t="e">
        <f t="shared" si="175"/>
        <v>#N/A</v>
      </c>
      <c r="AF825" t="str">
        <f t="shared" si="176"/>
        <v>--</v>
      </c>
      <c r="AG825" t="e">
        <f t="shared" si="177"/>
        <v>#N/A</v>
      </c>
      <c r="AH825" t="str">
        <f>IF(IFERROR(IF(IF(AF825="--",INDEX(D:D,MATCH(AE825,INDEX(B:B,MATCH(AE825,B:B,)+1):B11339,)+MATCH(AE825,B:B,)))=D825,VLOOKUP(AE825,B:D,3,0),IF(AF825="--",INDEX(D:D,MATCH(AE825,INDEX(B:B,MATCH(AE825,B:B,)+1):B11339,)+MATCH(AE825,B:B,)),"---")),"---")=AD825,"---",IFERROR(IF(IF(AF825="--",INDEX(D:D,MATCH(AE825,INDEX(B:B,MATCH(AE825,B:B,)+1):B11339,)+MATCH(AE825,B:B,)))=AD825,VLOOKUP(AE825,B:D,3,0),IF(AF825="--",INDEX(D:D,MATCH(AE825,INDEX(B:B,MATCH(AE825,B:B,)+1):B11339,)+MATCH(AE825,B:B,)),"---")),"---"))</f>
        <v>---</v>
      </c>
      <c r="AI825" t="str">
        <f t="shared" si="178"/>
        <v>--</v>
      </c>
      <c r="AJ825" t="e">
        <f t="shared" si="179"/>
        <v>#N/A</v>
      </c>
      <c r="AK825">
        <f t="shared" si="180"/>
        <v>0</v>
      </c>
      <c r="AL825" t="str">
        <f t="shared" si="181"/>
        <v>--</v>
      </c>
      <c r="AT825" t="str">
        <f t="shared" si="172"/>
        <v>NetU1_AG29</v>
      </c>
      <c r="AU825" t="str">
        <f t="shared" si="173"/>
        <v>--</v>
      </c>
    </row>
    <row r="826" spans="1:47" x14ac:dyDescent="0.25">
      <c r="A826" t="str">
        <f t="shared" si="168"/>
        <v>U1-AG36</v>
      </c>
      <c r="B826" t="str">
        <f t="shared" si="169"/>
        <v>NetU1_AG36</v>
      </c>
      <c r="C826" t="str">
        <f t="shared" si="170"/>
        <v>U1-NetU1_AG36</v>
      </c>
      <c r="D826" t="str">
        <f t="shared" si="171"/>
        <v>U1-AG36</v>
      </c>
      <c r="E826" t="s">
        <v>1215</v>
      </c>
      <c r="F826" t="s">
        <v>1369</v>
      </c>
      <c r="G826" t="s">
        <v>1370</v>
      </c>
      <c r="AB826" t="str">
        <f>B2B!D823</f>
        <v>J4</v>
      </c>
      <c r="AC826" t="str">
        <f>B2B!E823</f>
        <v>B41</v>
      </c>
      <c r="AD826" t="str">
        <f t="shared" si="174"/>
        <v>J4-B41</v>
      </c>
      <c r="AE826" t="e">
        <f t="shared" si="175"/>
        <v>#N/A</v>
      </c>
      <c r="AF826" t="str">
        <f t="shared" si="176"/>
        <v>--</v>
      </c>
      <c r="AG826" t="e">
        <f t="shared" si="177"/>
        <v>#N/A</v>
      </c>
      <c r="AH826" t="str">
        <f>IF(IFERROR(IF(IF(AF826="--",INDEX(D:D,MATCH(AE826,INDEX(B:B,MATCH(AE826,B:B,)+1):B11340,)+MATCH(AE826,B:B,)))=D826,VLOOKUP(AE826,B:D,3,0),IF(AF826="--",INDEX(D:D,MATCH(AE826,INDEX(B:B,MATCH(AE826,B:B,)+1):B11340,)+MATCH(AE826,B:B,)),"---")),"---")=AD826,"---",IFERROR(IF(IF(AF826="--",INDEX(D:D,MATCH(AE826,INDEX(B:B,MATCH(AE826,B:B,)+1):B11340,)+MATCH(AE826,B:B,)))=AD826,VLOOKUP(AE826,B:D,3,0),IF(AF826="--",INDEX(D:D,MATCH(AE826,INDEX(B:B,MATCH(AE826,B:B,)+1):B11340,)+MATCH(AE826,B:B,)),"---")),"---"))</f>
        <v>---</v>
      </c>
      <c r="AI826" t="str">
        <f t="shared" si="178"/>
        <v>--</v>
      </c>
      <c r="AJ826" t="e">
        <f t="shared" si="179"/>
        <v>#N/A</v>
      </c>
      <c r="AK826">
        <f t="shared" si="180"/>
        <v>0</v>
      </c>
      <c r="AL826" t="str">
        <f t="shared" si="181"/>
        <v>--</v>
      </c>
      <c r="AT826" t="str">
        <f t="shared" si="172"/>
        <v>NetU1_AG36</v>
      </c>
      <c r="AU826" t="str">
        <f t="shared" si="173"/>
        <v>--</v>
      </c>
    </row>
    <row r="827" spans="1:47" x14ac:dyDescent="0.25">
      <c r="A827" t="str">
        <f t="shared" si="168"/>
        <v>U1-AG40</v>
      </c>
      <c r="B827" t="str">
        <f t="shared" si="169"/>
        <v>NetU1_AG40</v>
      </c>
      <c r="C827" t="str">
        <f t="shared" si="170"/>
        <v>U1-NetU1_AG40</v>
      </c>
      <c r="D827" t="str">
        <f t="shared" si="171"/>
        <v>U1-AG40</v>
      </c>
      <c r="E827" t="s">
        <v>1215</v>
      </c>
      <c r="F827" t="s">
        <v>1371</v>
      </c>
      <c r="G827" t="s">
        <v>1372</v>
      </c>
      <c r="AB827" t="str">
        <f>B2B!D824</f>
        <v>J4</v>
      </c>
      <c r="AC827" t="str">
        <f>B2B!E824</f>
        <v>B42</v>
      </c>
      <c r="AD827" t="str">
        <f t="shared" si="174"/>
        <v>J4-B42</v>
      </c>
      <c r="AE827" t="e">
        <f t="shared" si="175"/>
        <v>#N/A</v>
      </c>
      <c r="AF827" t="str">
        <f t="shared" si="176"/>
        <v>--</v>
      </c>
      <c r="AG827" t="e">
        <f t="shared" si="177"/>
        <v>#N/A</v>
      </c>
      <c r="AH827" t="str">
        <f>IF(IFERROR(IF(IF(AF827="--",INDEX(D:D,MATCH(AE827,INDEX(B:B,MATCH(AE827,B:B,)+1):B11341,)+MATCH(AE827,B:B,)))=D827,VLOOKUP(AE827,B:D,3,0),IF(AF827="--",INDEX(D:D,MATCH(AE827,INDEX(B:B,MATCH(AE827,B:B,)+1):B11341,)+MATCH(AE827,B:B,)),"---")),"---")=AD827,"---",IFERROR(IF(IF(AF827="--",INDEX(D:D,MATCH(AE827,INDEX(B:B,MATCH(AE827,B:B,)+1):B11341,)+MATCH(AE827,B:B,)))=AD827,VLOOKUP(AE827,B:D,3,0),IF(AF827="--",INDEX(D:D,MATCH(AE827,INDEX(B:B,MATCH(AE827,B:B,)+1):B11341,)+MATCH(AE827,B:B,)),"---")),"---"))</f>
        <v>---</v>
      </c>
      <c r="AI827" t="str">
        <f t="shared" si="178"/>
        <v>--</v>
      </c>
      <c r="AJ827" t="e">
        <f t="shared" si="179"/>
        <v>#N/A</v>
      </c>
      <c r="AK827">
        <f t="shared" si="180"/>
        <v>0</v>
      </c>
      <c r="AL827" t="str">
        <f t="shared" si="181"/>
        <v>--</v>
      </c>
      <c r="AT827" t="str">
        <f t="shared" si="172"/>
        <v>NetU1_AG40</v>
      </c>
      <c r="AU827" t="str">
        <f t="shared" si="173"/>
        <v>--</v>
      </c>
    </row>
    <row r="828" spans="1:47" x14ac:dyDescent="0.25">
      <c r="A828" t="str">
        <f t="shared" si="168"/>
        <v>U1-AH4</v>
      </c>
      <c r="B828" t="str">
        <f t="shared" si="169"/>
        <v>NetU1_AH4</v>
      </c>
      <c r="C828" t="str">
        <f t="shared" si="170"/>
        <v>U1-NetU1_AH4</v>
      </c>
      <c r="D828" t="str">
        <f t="shared" si="171"/>
        <v>U1-AH4</v>
      </c>
      <c r="E828" t="s">
        <v>1215</v>
      </c>
      <c r="F828" t="s">
        <v>1373</v>
      </c>
      <c r="G828" t="s">
        <v>1374</v>
      </c>
      <c r="AB828" t="str">
        <f>B2B!D825</f>
        <v>J4</v>
      </c>
      <c r="AC828" t="str">
        <f>B2B!E825</f>
        <v>B43</v>
      </c>
      <c r="AD828" t="str">
        <f t="shared" si="174"/>
        <v>J4-B43</v>
      </c>
      <c r="AE828" t="e">
        <f t="shared" si="175"/>
        <v>#N/A</v>
      </c>
      <c r="AF828" t="str">
        <f t="shared" si="176"/>
        <v>--</v>
      </c>
      <c r="AG828" t="e">
        <f t="shared" si="177"/>
        <v>#N/A</v>
      </c>
      <c r="AH828" t="str">
        <f>IF(IFERROR(IF(IF(AF828="--",INDEX(D:D,MATCH(AE828,INDEX(B:B,MATCH(AE828,B:B,)+1):B11342,)+MATCH(AE828,B:B,)))=D828,VLOOKUP(AE828,B:D,3,0),IF(AF828="--",INDEX(D:D,MATCH(AE828,INDEX(B:B,MATCH(AE828,B:B,)+1):B11342,)+MATCH(AE828,B:B,)),"---")),"---")=AD828,"---",IFERROR(IF(IF(AF828="--",INDEX(D:D,MATCH(AE828,INDEX(B:B,MATCH(AE828,B:B,)+1):B11342,)+MATCH(AE828,B:B,)))=AD828,VLOOKUP(AE828,B:D,3,0),IF(AF828="--",INDEX(D:D,MATCH(AE828,INDEX(B:B,MATCH(AE828,B:B,)+1):B11342,)+MATCH(AE828,B:B,)),"---")),"---"))</f>
        <v>---</v>
      </c>
      <c r="AI828" t="str">
        <f t="shared" si="178"/>
        <v>--</v>
      </c>
      <c r="AJ828" t="e">
        <f t="shared" si="179"/>
        <v>#N/A</v>
      </c>
      <c r="AK828">
        <f t="shared" si="180"/>
        <v>0</v>
      </c>
      <c r="AL828" t="str">
        <f t="shared" si="181"/>
        <v>--</v>
      </c>
      <c r="AT828" t="str">
        <f t="shared" si="172"/>
        <v>NetU1_AH4</v>
      </c>
      <c r="AU828" t="str">
        <f t="shared" si="173"/>
        <v>--</v>
      </c>
    </row>
    <row r="829" spans="1:47" x14ac:dyDescent="0.25">
      <c r="A829" t="str">
        <f t="shared" si="168"/>
        <v>U1-AH8</v>
      </c>
      <c r="B829" t="str">
        <f t="shared" si="169"/>
        <v>NetU1_AH8</v>
      </c>
      <c r="C829" t="str">
        <f t="shared" si="170"/>
        <v>U1-NetU1_AH8</v>
      </c>
      <c r="D829" t="str">
        <f t="shared" si="171"/>
        <v>U1-AH8</v>
      </c>
      <c r="E829" t="s">
        <v>1215</v>
      </c>
      <c r="F829" t="s">
        <v>1375</v>
      </c>
      <c r="G829" t="s">
        <v>1376</v>
      </c>
      <c r="AB829" t="str">
        <f>B2B!D826</f>
        <v>J4</v>
      </c>
      <c r="AC829" t="str">
        <f>B2B!E826</f>
        <v>B44</v>
      </c>
      <c r="AD829" t="str">
        <f t="shared" si="174"/>
        <v>J4-B44</v>
      </c>
      <c r="AE829" t="e">
        <f t="shared" si="175"/>
        <v>#N/A</v>
      </c>
      <c r="AF829" t="str">
        <f t="shared" si="176"/>
        <v>--</v>
      </c>
      <c r="AG829" t="e">
        <f t="shared" si="177"/>
        <v>#N/A</v>
      </c>
      <c r="AH829" t="str">
        <f>IF(IFERROR(IF(IF(AF829="--",INDEX(D:D,MATCH(AE829,INDEX(B:B,MATCH(AE829,B:B,)+1):B11343,)+MATCH(AE829,B:B,)))=D829,VLOOKUP(AE829,B:D,3,0),IF(AF829="--",INDEX(D:D,MATCH(AE829,INDEX(B:B,MATCH(AE829,B:B,)+1):B11343,)+MATCH(AE829,B:B,)),"---")),"---")=AD829,"---",IFERROR(IF(IF(AF829="--",INDEX(D:D,MATCH(AE829,INDEX(B:B,MATCH(AE829,B:B,)+1):B11343,)+MATCH(AE829,B:B,)))=AD829,VLOOKUP(AE829,B:D,3,0),IF(AF829="--",INDEX(D:D,MATCH(AE829,INDEX(B:B,MATCH(AE829,B:B,)+1):B11343,)+MATCH(AE829,B:B,)),"---")),"---"))</f>
        <v>---</v>
      </c>
      <c r="AI829" t="str">
        <f t="shared" si="178"/>
        <v>--</v>
      </c>
      <c r="AJ829" t="e">
        <f t="shared" si="179"/>
        <v>#N/A</v>
      </c>
      <c r="AK829">
        <f t="shared" si="180"/>
        <v>0</v>
      </c>
      <c r="AL829" t="str">
        <f t="shared" si="181"/>
        <v>--</v>
      </c>
      <c r="AT829" t="str">
        <f t="shared" si="172"/>
        <v>NetU1_AH8</v>
      </c>
      <c r="AU829" t="str">
        <f t="shared" si="173"/>
        <v>--</v>
      </c>
    </row>
    <row r="830" spans="1:47" x14ac:dyDescent="0.25">
      <c r="A830" t="str">
        <f t="shared" si="168"/>
        <v>U1-AJ1</v>
      </c>
      <c r="B830" t="str">
        <f t="shared" si="169"/>
        <v>NetU1_AJ1</v>
      </c>
      <c r="C830" t="str">
        <f t="shared" si="170"/>
        <v>U1-NetU1_AJ1</v>
      </c>
      <c r="D830" t="str">
        <f t="shared" si="171"/>
        <v>U1-AJ1</v>
      </c>
      <c r="E830" t="s">
        <v>1215</v>
      </c>
      <c r="F830" t="s">
        <v>1377</v>
      </c>
      <c r="G830" t="s">
        <v>1378</v>
      </c>
      <c r="AB830" t="str">
        <f>B2B!D827</f>
        <v>J4</v>
      </c>
      <c r="AC830" t="str">
        <f>B2B!E827</f>
        <v>B45</v>
      </c>
      <c r="AD830" t="str">
        <f t="shared" si="174"/>
        <v>J4-B45</v>
      </c>
      <c r="AE830" t="e">
        <f t="shared" si="175"/>
        <v>#N/A</v>
      </c>
      <c r="AF830" t="str">
        <f t="shared" si="176"/>
        <v>--</v>
      </c>
      <c r="AG830" t="e">
        <f t="shared" si="177"/>
        <v>#N/A</v>
      </c>
      <c r="AH830" t="str">
        <f>IF(IFERROR(IF(IF(AF830="--",INDEX(D:D,MATCH(AE830,INDEX(B:B,MATCH(AE830,B:B,)+1):B11344,)+MATCH(AE830,B:B,)))=D830,VLOOKUP(AE830,B:D,3,0),IF(AF830="--",INDEX(D:D,MATCH(AE830,INDEX(B:B,MATCH(AE830,B:B,)+1):B11344,)+MATCH(AE830,B:B,)),"---")),"---")=AD830,"---",IFERROR(IF(IF(AF830="--",INDEX(D:D,MATCH(AE830,INDEX(B:B,MATCH(AE830,B:B,)+1):B11344,)+MATCH(AE830,B:B,)))=AD830,VLOOKUP(AE830,B:D,3,0),IF(AF830="--",INDEX(D:D,MATCH(AE830,INDEX(B:B,MATCH(AE830,B:B,)+1):B11344,)+MATCH(AE830,B:B,)),"---")),"---"))</f>
        <v>---</v>
      </c>
      <c r="AI830" t="str">
        <f t="shared" si="178"/>
        <v>--</v>
      </c>
      <c r="AJ830" t="e">
        <f t="shared" si="179"/>
        <v>#N/A</v>
      </c>
      <c r="AK830">
        <f t="shared" si="180"/>
        <v>0</v>
      </c>
      <c r="AL830" t="str">
        <f t="shared" si="181"/>
        <v>--</v>
      </c>
      <c r="AT830" t="str">
        <f t="shared" si="172"/>
        <v>NetU1_AJ1</v>
      </c>
      <c r="AU830" t="str">
        <f t="shared" si="173"/>
        <v>--</v>
      </c>
    </row>
    <row r="831" spans="1:47" x14ac:dyDescent="0.25">
      <c r="A831" t="str">
        <f t="shared" si="168"/>
        <v>U1-AJ2</v>
      </c>
      <c r="B831" t="str">
        <f t="shared" si="169"/>
        <v>NetU1_AJ2</v>
      </c>
      <c r="C831" t="str">
        <f t="shared" si="170"/>
        <v>U1-NetU1_AJ2</v>
      </c>
      <c r="D831" t="str">
        <f t="shared" si="171"/>
        <v>U1-AJ2</v>
      </c>
      <c r="E831" t="s">
        <v>1215</v>
      </c>
      <c r="F831" t="s">
        <v>1379</v>
      </c>
      <c r="G831" t="s">
        <v>1380</v>
      </c>
      <c r="AB831" t="str">
        <f>B2B!D828</f>
        <v>J4</v>
      </c>
      <c r="AC831" t="str">
        <f>B2B!E828</f>
        <v>B46</v>
      </c>
      <c r="AD831" t="str">
        <f t="shared" si="174"/>
        <v>J4-B46</v>
      </c>
      <c r="AE831" t="e">
        <f t="shared" si="175"/>
        <v>#N/A</v>
      </c>
      <c r="AF831" t="str">
        <f t="shared" si="176"/>
        <v>--</v>
      </c>
      <c r="AG831" t="e">
        <f t="shared" si="177"/>
        <v>#N/A</v>
      </c>
      <c r="AH831" t="str">
        <f>IF(IFERROR(IF(IF(AF831="--",INDEX(D:D,MATCH(AE831,INDEX(B:B,MATCH(AE831,B:B,)+1):B11345,)+MATCH(AE831,B:B,)))=D831,VLOOKUP(AE831,B:D,3,0),IF(AF831="--",INDEX(D:D,MATCH(AE831,INDEX(B:B,MATCH(AE831,B:B,)+1):B11345,)+MATCH(AE831,B:B,)),"---")),"---")=AD831,"---",IFERROR(IF(IF(AF831="--",INDEX(D:D,MATCH(AE831,INDEX(B:B,MATCH(AE831,B:B,)+1):B11345,)+MATCH(AE831,B:B,)))=AD831,VLOOKUP(AE831,B:D,3,0),IF(AF831="--",INDEX(D:D,MATCH(AE831,INDEX(B:B,MATCH(AE831,B:B,)+1):B11345,)+MATCH(AE831,B:B,)),"---")),"---"))</f>
        <v>---</v>
      </c>
      <c r="AI831" t="str">
        <f t="shared" si="178"/>
        <v>--</v>
      </c>
      <c r="AJ831" t="e">
        <f t="shared" si="179"/>
        <v>#N/A</v>
      </c>
      <c r="AK831">
        <f t="shared" si="180"/>
        <v>0</v>
      </c>
      <c r="AL831" t="str">
        <f t="shared" si="181"/>
        <v>--</v>
      </c>
      <c r="AT831" t="str">
        <f t="shared" si="172"/>
        <v>NetU1_AJ2</v>
      </c>
      <c r="AU831" t="str">
        <f t="shared" si="173"/>
        <v>--</v>
      </c>
    </row>
    <row r="832" spans="1:47" x14ac:dyDescent="0.25">
      <c r="A832" t="str">
        <f t="shared" si="168"/>
        <v>U1-AK16</v>
      </c>
      <c r="B832" t="str">
        <f t="shared" si="169"/>
        <v>NetU1_AK16</v>
      </c>
      <c r="C832" t="str">
        <f t="shared" si="170"/>
        <v>U1-NetU1_AK16</v>
      </c>
      <c r="D832" t="str">
        <f t="shared" si="171"/>
        <v>U1-AK16</v>
      </c>
      <c r="E832" t="s">
        <v>1215</v>
      </c>
      <c r="F832" t="s">
        <v>1381</v>
      </c>
      <c r="G832" t="s">
        <v>1382</v>
      </c>
      <c r="AB832" t="str">
        <f>B2B!D829</f>
        <v>J4</v>
      </c>
      <c r="AC832" t="str">
        <f>B2B!E829</f>
        <v>B47</v>
      </c>
      <c r="AD832" t="str">
        <f t="shared" si="174"/>
        <v>J4-B47</v>
      </c>
      <c r="AE832" t="e">
        <f t="shared" si="175"/>
        <v>#N/A</v>
      </c>
      <c r="AF832" t="str">
        <f t="shared" si="176"/>
        <v>--</v>
      </c>
      <c r="AG832" t="e">
        <f t="shared" si="177"/>
        <v>#N/A</v>
      </c>
      <c r="AH832" t="str">
        <f>IF(IFERROR(IF(IF(AF832="--",INDEX(D:D,MATCH(AE832,INDEX(B:B,MATCH(AE832,B:B,)+1):B11346,)+MATCH(AE832,B:B,)))=D832,VLOOKUP(AE832,B:D,3,0),IF(AF832="--",INDEX(D:D,MATCH(AE832,INDEX(B:B,MATCH(AE832,B:B,)+1):B11346,)+MATCH(AE832,B:B,)),"---")),"---")=AD832,"---",IFERROR(IF(IF(AF832="--",INDEX(D:D,MATCH(AE832,INDEX(B:B,MATCH(AE832,B:B,)+1):B11346,)+MATCH(AE832,B:B,)))=AD832,VLOOKUP(AE832,B:D,3,0),IF(AF832="--",INDEX(D:D,MATCH(AE832,INDEX(B:B,MATCH(AE832,B:B,)+1):B11346,)+MATCH(AE832,B:B,)),"---")),"---"))</f>
        <v>---</v>
      </c>
      <c r="AI832" t="str">
        <f t="shared" si="178"/>
        <v>--</v>
      </c>
      <c r="AJ832" t="e">
        <f t="shared" si="179"/>
        <v>#N/A</v>
      </c>
      <c r="AK832">
        <f t="shared" si="180"/>
        <v>0</v>
      </c>
      <c r="AL832" t="str">
        <f t="shared" si="181"/>
        <v>--</v>
      </c>
      <c r="AT832" t="str">
        <f t="shared" si="172"/>
        <v>NetU1_AK16</v>
      </c>
      <c r="AU832" t="str">
        <f t="shared" si="173"/>
        <v>--</v>
      </c>
    </row>
    <row r="833" spans="1:47" x14ac:dyDescent="0.25">
      <c r="A833" t="str">
        <f t="shared" si="168"/>
        <v>U1-AK21</v>
      </c>
      <c r="B833" t="str">
        <f t="shared" si="169"/>
        <v>NetU1_AK21</v>
      </c>
      <c r="C833" t="str">
        <f t="shared" si="170"/>
        <v>U1-NetU1_AK21</v>
      </c>
      <c r="D833" t="str">
        <f t="shared" si="171"/>
        <v>U1-AK21</v>
      </c>
      <c r="E833" t="s">
        <v>1215</v>
      </c>
      <c r="F833" t="s">
        <v>1383</v>
      </c>
      <c r="G833" t="s">
        <v>1384</v>
      </c>
      <c r="AB833" t="str">
        <f>B2B!D830</f>
        <v>J4</v>
      </c>
      <c r="AC833" t="str">
        <f>B2B!E830</f>
        <v>B48</v>
      </c>
      <c r="AD833" t="str">
        <f t="shared" si="174"/>
        <v>J4-B48</v>
      </c>
      <c r="AE833" t="e">
        <f t="shared" si="175"/>
        <v>#N/A</v>
      </c>
      <c r="AF833" t="str">
        <f t="shared" si="176"/>
        <v>--</v>
      </c>
      <c r="AG833" t="e">
        <f t="shared" si="177"/>
        <v>#N/A</v>
      </c>
      <c r="AH833" t="str">
        <f>IF(IFERROR(IF(IF(AF833="--",INDEX(D:D,MATCH(AE833,INDEX(B:B,MATCH(AE833,B:B,)+1):B11347,)+MATCH(AE833,B:B,)))=D833,VLOOKUP(AE833,B:D,3,0),IF(AF833="--",INDEX(D:D,MATCH(AE833,INDEX(B:B,MATCH(AE833,B:B,)+1):B11347,)+MATCH(AE833,B:B,)),"---")),"---")=AD833,"---",IFERROR(IF(IF(AF833="--",INDEX(D:D,MATCH(AE833,INDEX(B:B,MATCH(AE833,B:B,)+1):B11347,)+MATCH(AE833,B:B,)))=AD833,VLOOKUP(AE833,B:D,3,0),IF(AF833="--",INDEX(D:D,MATCH(AE833,INDEX(B:B,MATCH(AE833,B:B,)+1):B11347,)+MATCH(AE833,B:B,)),"---")),"---"))</f>
        <v>---</v>
      </c>
      <c r="AI833" t="str">
        <f t="shared" si="178"/>
        <v>--</v>
      </c>
      <c r="AJ833" t="e">
        <f t="shared" si="179"/>
        <v>#N/A</v>
      </c>
      <c r="AK833">
        <f t="shared" si="180"/>
        <v>0</v>
      </c>
      <c r="AL833" t="str">
        <f t="shared" si="181"/>
        <v>--</v>
      </c>
      <c r="AT833" t="str">
        <f t="shared" si="172"/>
        <v>NetU1_AK21</v>
      </c>
      <c r="AU833" t="str">
        <f t="shared" si="173"/>
        <v>--</v>
      </c>
    </row>
    <row r="834" spans="1:47" x14ac:dyDescent="0.25">
      <c r="A834" t="str">
        <f t="shared" si="168"/>
        <v>U1-AK25</v>
      </c>
      <c r="B834" t="str">
        <f t="shared" si="169"/>
        <v>NetU1_AK25</v>
      </c>
      <c r="C834" t="str">
        <f t="shared" si="170"/>
        <v>U1-NetU1_AK25</v>
      </c>
      <c r="D834" t="str">
        <f t="shared" si="171"/>
        <v>U1-AK25</v>
      </c>
      <c r="E834" t="s">
        <v>1215</v>
      </c>
      <c r="F834" t="s">
        <v>1385</v>
      </c>
      <c r="G834" t="s">
        <v>1386</v>
      </c>
      <c r="AB834" t="str">
        <f>B2B!D831</f>
        <v>J4</v>
      </c>
      <c r="AC834" t="str">
        <f>B2B!E831</f>
        <v>B49</v>
      </c>
      <c r="AD834" t="str">
        <f t="shared" si="174"/>
        <v>J4-B49</v>
      </c>
      <c r="AE834" t="e">
        <f t="shared" si="175"/>
        <v>#N/A</v>
      </c>
      <c r="AF834" t="str">
        <f t="shared" si="176"/>
        <v>--</v>
      </c>
      <c r="AG834" t="e">
        <f t="shared" si="177"/>
        <v>#N/A</v>
      </c>
      <c r="AH834" t="str">
        <f>IF(IFERROR(IF(IF(AF834="--",INDEX(D:D,MATCH(AE834,INDEX(B:B,MATCH(AE834,B:B,)+1):B11348,)+MATCH(AE834,B:B,)))=D834,VLOOKUP(AE834,B:D,3,0),IF(AF834="--",INDEX(D:D,MATCH(AE834,INDEX(B:B,MATCH(AE834,B:B,)+1):B11348,)+MATCH(AE834,B:B,)),"---")),"---")=AD834,"---",IFERROR(IF(IF(AF834="--",INDEX(D:D,MATCH(AE834,INDEX(B:B,MATCH(AE834,B:B,)+1):B11348,)+MATCH(AE834,B:B,)))=AD834,VLOOKUP(AE834,B:D,3,0),IF(AF834="--",INDEX(D:D,MATCH(AE834,INDEX(B:B,MATCH(AE834,B:B,)+1):B11348,)+MATCH(AE834,B:B,)),"---")),"---"))</f>
        <v>---</v>
      </c>
      <c r="AI834" t="str">
        <f t="shared" si="178"/>
        <v>--</v>
      </c>
      <c r="AJ834" t="e">
        <f t="shared" si="179"/>
        <v>#N/A</v>
      </c>
      <c r="AK834">
        <f t="shared" si="180"/>
        <v>0</v>
      </c>
      <c r="AL834" t="str">
        <f t="shared" si="181"/>
        <v>--</v>
      </c>
      <c r="AT834" t="str">
        <f t="shared" si="172"/>
        <v>NetU1_AK25</v>
      </c>
      <c r="AU834" t="str">
        <f t="shared" si="173"/>
        <v>--</v>
      </c>
    </row>
    <row r="835" spans="1:47" x14ac:dyDescent="0.25">
      <c r="A835" t="str">
        <f t="shared" si="168"/>
        <v>U1-AK32</v>
      </c>
      <c r="B835" t="str">
        <f t="shared" si="169"/>
        <v>NetU1_AK32</v>
      </c>
      <c r="C835" t="str">
        <f t="shared" si="170"/>
        <v>U1-NetU1_AK32</v>
      </c>
      <c r="D835" t="str">
        <f t="shared" si="171"/>
        <v>U1-AK32</v>
      </c>
      <c r="E835" t="s">
        <v>1215</v>
      </c>
      <c r="F835" t="s">
        <v>1387</v>
      </c>
      <c r="G835" t="s">
        <v>1388</v>
      </c>
      <c r="AB835" t="str">
        <f>B2B!D832</f>
        <v>J4</v>
      </c>
      <c r="AC835" t="str">
        <f>B2B!E832</f>
        <v>B50</v>
      </c>
      <c r="AD835" t="str">
        <f t="shared" si="174"/>
        <v>J4-B50</v>
      </c>
      <c r="AE835" t="e">
        <f t="shared" si="175"/>
        <v>#N/A</v>
      </c>
      <c r="AF835" t="str">
        <f t="shared" si="176"/>
        <v>--</v>
      </c>
      <c r="AG835" t="e">
        <f t="shared" si="177"/>
        <v>#N/A</v>
      </c>
      <c r="AH835" t="str">
        <f>IF(IFERROR(IF(IF(AF835="--",INDEX(D:D,MATCH(AE835,INDEX(B:B,MATCH(AE835,B:B,)+1):B11349,)+MATCH(AE835,B:B,)))=D835,VLOOKUP(AE835,B:D,3,0),IF(AF835="--",INDEX(D:D,MATCH(AE835,INDEX(B:B,MATCH(AE835,B:B,)+1):B11349,)+MATCH(AE835,B:B,)),"---")),"---")=AD835,"---",IFERROR(IF(IF(AF835="--",INDEX(D:D,MATCH(AE835,INDEX(B:B,MATCH(AE835,B:B,)+1):B11349,)+MATCH(AE835,B:B,)))=AD835,VLOOKUP(AE835,B:D,3,0),IF(AF835="--",INDEX(D:D,MATCH(AE835,INDEX(B:B,MATCH(AE835,B:B,)+1):B11349,)+MATCH(AE835,B:B,)),"---")),"---"))</f>
        <v>---</v>
      </c>
      <c r="AI835" t="str">
        <f t="shared" si="178"/>
        <v>--</v>
      </c>
      <c r="AJ835" t="e">
        <f t="shared" si="179"/>
        <v>#N/A</v>
      </c>
      <c r="AK835">
        <f t="shared" si="180"/>
        <v>0</v>
      </c>
      <c r="AL835" t="str">
        <f t="shared" si="181"/>
        <v>--</v>
      </c>
      <c r="AT835" t="str">
        <f t="shared" si="172"/>
        <v>NetU1_AK32</v>
      </c>
      <c r="AU835" t="str">
        <f t="shared" si="173"/>
        <v>--</v>
      </c>
    </row>
    <row r="836" spans="1:47" x14ac:dyDescent="0.25">
      <c r="A836" t="str">
        <f t="shared" si="168"/>
        <v>U1-AK46</v>
      </c>
      <c r="B836" t="str">
        <f t="shared" si="169"/>
        <v>1.8V</v>
      </c>
      <c r="C836" t="str">
        <f t="shared" si="170"/>
        <v>U1-1.8V</v>
      </c>
      <c r="D836" t="str">
        <f t="shared" si="171"/>
        <v>U1-AK46</v>
      </c>
      <c r="E836" t="s">
        <v>1215</v>
      </c>
      <c r="F836" t="s">
        <v>1389</v>
      </c>
      <c r="G836" t="s">
        <v>441</v>
      </c>
      <c r="AB836" t="str">
        <f>B2B!D833</f>
        <v>J4</v>
      </c>
      <c r="AC836" t="str">
        <f>B2B!E833</f>
        <v>B51</v>
      </c>
      <c r="AD836" t="str">
        <f t="shared" si="174"/>
        <v>J4-B51</v>
      </c>
      <c r="AE836" t="e">
        <f t="shared" si="175"/>
        <v>#N/A</v>
      </c>
      <c r="AF836" t="str">
        <f t="shared" si="176"/>
        <v>--</v>
      </c>
      <c r="AG836" t="e">
        <f t="shared" si="177"/>
        <v>#N/A</v>
      </c>
      <c r="AH836" t="str">
        <f>IF(IFERROR(IF(IF(AF836="--",INDEX(D:D,MATCH(AE836,INDEX(B:B,MATCH(AE836,B:B,)+1):B11350,)+MATCH(AE836,B:B,)))=D836,VLOOKUP(AE836,B:D,3,0),IF(AF836="--",INDEX(D:D,MATCH(AE836,INDEX(B:B,MATCH(AE836,B:B,)+1):B11350,)+MATCH(AE836,B:B,)),"---")),"---")=AD836,"---",IFERROR(IF(IF(AF836="--",INDEX(D:D,MATCH(AE836,INDEX(B:B,MATCH(AE836,B:B,)+1):B11350,)+MATCH(AE836,B:B,)))=AD836,VLOOKUP(AE836,B:D,3,0),IF(AF836="--",INDEX(D:D,MATCH(AE836,INDEX(B:B,MATCH(AE836,B:B,)+1):B11350,)+MATCH(AE836,B:B,)),"---")),"---"))</f>
        <v>---</v>
      </c>
      <c r="AI836" t="str">
        <f t="shared" si="178"/>
        <v>--</v>
      </c>
      <c r="AJ836" t="e">
        <f t="shared" si="179"/>
        <v>#N/A</v>
      </c>
      <c r="AK836">
        <f t="shared" si="180"/>
        <v>0</v>
      </c>
      <c r="AL836" t="str">
        <f t="shared" si="181"/>
        <v>--</v>
      </c>
      <c r="AT836" t="str">
        <f t="shared" si="172"/>
        <v>1.8V</v>
      </c>
      <c r="AU836" t="str">
        <f t="shared" si="173"/>
        <v>--</v>
      </c>
    </row>
    <row r="837" spans="1:47" x14ac:dyDescent="0.25">
      <c r="A837" t="str">
        <f t="shared" si="168"/>
        <v>U1-AL16</v>
      </c>
      <c r="B837" t="str">
        <f t="shared" si="169"/>
        <v>NetU1_AL16</v>
      </c>
      <c r="C837" t="str">
        <f t="shared" si="170"/>
        <v>U1-NetU1_AL16</v>
      </c>
      <c r="D837" t="str">
        <f t="shared" si="171"/>
        <v>U1-AL16</v>
      </c>
      <c r="E837" t="s">
        <v>1215</v>
      </c>
      <c r="F837" t="s">
        <v>1390</v>
      </c>
      <c r="G837" t="s">
        <v>1391</v>
      </c>
      <c r="AB837" t="str">
        <f>B2B!D834</f>
        <v>J4</v>
      </c>
      <c r="AC837" t="str">
        <f>B2B!E834</f>
        <v>B52</v>
      </c>
      <c r="AD837" t="str">
        <f t="shared" si="174"/>
        <v>J4-B52</v>
      </c>
      <c r="AE837" t="e">
        <f t="shared" si="175"/>
        <v>#N/A</v>
      </c>
      <c r="AF837" t="str">
        <f t="shared" si="176"/>
        <v>--</v>
      </c>
      <c r="AG837" t="e">
        <f t="shared" si="177"/>
        <v>#N/A</v>
      </c>
      <c r="AH837" t="str">
        <f>IF(IFERROR(IF(IF(AF837="--",INDEX(D:D,MATCH(AE837,INDEX(B:B,MATCH(AE837,B:B,)+1):B11351,)+MATCH(AE837,B:B,)))=D837,VLOOKUP(AE837,B:D,3,0),IF(AF837="--",INDEX(D:D,MATCH(AE837,INDEX(B:B,MATCH(AE837,B:B,)+1):B11351,)+MATCH(AE837,B:B,)),"---")),"---")=AD837,"---",IFERROR(IF(IF(AF837="--",INDEX(D:D,MATCH(AE837,INDEX(B:B,MATCH(AE837,B:B,)+1):B11351,)+MATCH(AE837,B:B,)))=AD837,VLOOKUP(AE837,B:D,3,0),IF(AF837="--",INDEX(D:D,MATCH(AE837,INDEX(B:B,MATCH(AE837,B:B,)+1):B11351,)+MATCH(AE837,B:B,)),"---")),"---"))</f>
        <v>---</v>
      </c>
      <c r="AI837" t="str">
        <f t="shared" si="178"/>
        <v>--</v>
      </c>
      <c r="AJ837" t="e">
        <f t="shared" si="179"/>
        <v>#N/A</v>
      </c>
      <c r="AK837">
        <f t="shared" si="180"/>
        <v>0</v>
      </c>
      <c r="AL837" t="str">
        <f t="shared" si="181"/>
        <v>--</v>
      </c>
      <c r="AT837" t="str">
        <f t="shared" si="172"/>
        <v>NetU1_AL16</v>
      </c>
      <c r="AU837" t="str">
        <f t="shared" si="173"/>
        <v>--</v>
      </c>
    </row>
    <row r="838" spans="1:47" x14ac:dyDescent="0.25">
      <c r="A838" t="str">
        <f t="shared" ref="A838:A901" si="182">$E838&amp;"-"&amp;$F838</f>
        <v>U1-AL25</v>
      </c>
      <c r="B838" t="str">
        <f t="shared" ref="B838:B901" si="183">IF(OR(E838=$A$2,E838=$B$2,E838=$C$2,E838=$D$2),"--",G838)</f>
        <v>NetU1_AL25</v>
      </c>
      <c r="C838" t="str">
        <f t="shared" ref="C838:C901" si="184">$E838&amp;"-"&amp;$G838</f>
        <v>U1-NetU1_AL25</v>
      </c>
      <c r="D838" t="str">
        <f t="shared" ref="D838:D901" si="185">A838</f>
        <v>U1-AL25</v>
      </c>
      <c r="E838" t="s">
        <v>1215</v>
      </c>
      <c r="F838" t="s">
        <v>1392</v>
      </c>
      <c r="G838" t="s">
        <v>1393</v>
      </c>
      <c r="AB838" t="str">
        <f>B2B!D835</f>
        <v>J4</v>
      </c>
      <c r="AC838" t="str">
        <f>B2B!E835</f>
        <v>B53</v>
      </c>
      <c r="AD838" t="str">
        <f t="shared" si="174"/>
        <v>J4-B53</v>
      </c>
      <c r="AE838" t="e">
        <f t="shared" si="175"/>
        <v>#N/A</v>
      </c>
      <c r="AF838" t="str">
        <f t="shared" si="176"/>
        <v>--</v>
      </c>
      <c r="AG838" t="e">
        <f t="shared" si="177"/>
        <v>#N/A</v>
      </c>
      <c r="AH838" t="str">
        <f>IF(IFERROR(IF(IF(AF838="--",INDEX(D:D,MATCH(AE838,INDEX(B:B,MATCH(AE838,B:B,)+1):B11352,)+MATCH(AE838,B:B,)))=D838,VLOOKUP(AE838,B:D,3,0),IF(AF838="--",INDEX(D:D,MATCH(AE838,INDEX(B:B,MATCH(AE838,B:B,)+1):B11352,)+MATCH(AE838,B:B,)),"---")),"---")=AD838,"---",IFERROR(IF(IF(AF838="--",INDEX(D:D,MATCH(AE838,INDEX(B:B,MATCH(AE838,B:B,)+1):B11352,)+MATCH(AE838,B:B,)))=AD838,VLOOKUP(AE838,B:D,3,0),IF(AF838="--",INDEX(D:D,MATCH(AE838,INDEX(B:B,MATCH(AE838,B:B,)+1):B11352,)+MATCH(AE838,B:B,)),"---")),"---"))</f>
        <v>---</v>
      </c>
      <c r="AI838" t="str">
        <f t="shared" si="178"/>
        <v>--</v>
      </c>
      <c r="AJ838" t="e">
        <f t="shared" si="179"/>
        <v>#N/A</v>
      </c>
      <c r="AK838">
        <f t="shared" si="180"/>
        <v>0</v>
      </c>
      <c r="AL838" t="str">
        <f t="shared" si="181"/>
        <v>--</v>
      </c>
      <c r="AT838" t="str">
        <f t="shared" ref="AT838:AT901" si="186">IF(IF(COUNTIF($AO$6:$AQ$150,B838)&gt;0,"---","--")="---",VLOOKUP(B838,$AO$6:$AQ$150,3,0),B838)</f>
        <v>NetU1_AL25</v>
      </c>
      <c r="AU838" t="str">
        <f t="shared" ref="AU838:AU901" si="187">IF(IF(COUNTIF($AO$6:$AQ$150,B838)&gt;0,"---","--")="---",VLOOKUP(B838,$AO$6:$AQ$150,2,0),"--")</f>
        <v>--</v>
      </c>
    </row>
    <row r="839" spans="1:47" x14ac:dyDescent="0.25">
      <c r="A839" t="str">
        <f t="shared" si="182"/>
        <v>U1-AL29</v>
      </c>
      <c r="B839" t="str">
        <f t="shared" si="183"/>
        <v>NetU1_AL29</v>
      </c>
      <c r="C839" t="str">
        <f t="shared" si="184"/>
        <v>U1-NetU1_AL29</v>
      </c>
      <c r="D839" t="str">
        <f t="shared" si="185"/>
        <v>U1-AL29</v>
      </c>
      <c r="E839" t="s">
        <v>1215</v>
      </c>
      <c r="F839" t="s">
        <v>1394</v>
      </c>
      <c r="G839" t="s">
        <v>1395</v>
      </c>
      <c r="AB839" t="str">
        <f>B2B!D836</f>
        <v>J4</v>
      </c>
      <c r="AC839" t="str">
        <f>B2B!E836</f>
        <v>B54</v>
      </c>
      <c r="AD839" t="str">
        <f t="shared" ref="AD839:AD902" si="188">AB839&amp;"-"&amp;AC839</f>
        <v>J4-B54</v>
      </c>
      <c r="AE839" t="e">
        <f t="shared" ref="AE839:AE902" si="189">VLOOKUP(AD839,A:G,7,0)</f>
        <v>#N/A</v>
      </c>
      <c r="AF839" t="str">
        <f t="shared" ref="AF839:AF902" si="190">IF(
IF(
IFERROR(VLOOKUP(AE839,$AM$6:$AM$50,1,),1)=1,1,0),
IFERROR(VLOOKUP($F$2&amp;"-"&amp;AE839,C:G,4,0),
"--"),"---")</f>
        <v>--</v>
      </c>
      <c r="AG839" t="e">
        <f t="shared" ref="AG839:AG902" si="191">IF(AF839&lt;&gt;"---",VLOOKUP(AE839,L:N,3,0),"---")</f>
        <v>#N/A</v>
      </c>
      <c r="AH839" t="str">
        <f>IF(IFERROR(IF(IF(AF839="--",INDEX(D:D,MATCH(AE839,INDEX(B:B,MATCH(AE839,B:B,)+1):B11353,)+MATCH(AE839,B:B,)))=D839,VLOOKUP(AE839,B:D,3,0),IF(AF839="--",INDEX(D:D,MATCH(AE839,INDEX(B:B,MATCH(AE839,B:B,)+1):B11353,)+MATCH(AE839,B:B,)),"---")),"---")=AD839,"---",IFERROR(IF(IF(AF839="--",INDEX(D:D,MATCH(AE839,INDEX(B:B,MATCH(AE839,B:B,)+1):B11353,)+MATCH(AE839,B:B,)))=AD839,VLOOKUP(AE839,B:D,3,0),IF(AF839="--",INDEX(D:D,MATCH(AE839,INDEX(B:B,MATCH(AE839,B:B,)+1):B11353,)+MATCH(AE839,B:B,)),"---")),"---"))</f>
        <v>---</v>
      </c>
      <c r="AI839" t="str">
        <f t="shared" ref="AI839:AI902" si="192">IFERROR(IF(IF(COUNTIF($AO$6:$AQ$150,AE839)&gt;0,"---","--")="---",VLOOKUP(AE839,$AO$6:$AQ$150,2,0),"--"),"---")</f>
        <v>--</v>
      </c>
      <c r="AJ839" t="e">
        <f t="shared" ref="AJ839:AJ902" si="193">IF(IF(COUNTIF($AO$6:$AQ$150,AE839)&gt;0,"---","--")="---",VLOOKUP(AE839,$AO$6:$AQ$150,3,0),AE839)</f>
        <v>#N/A</v>
      </c>
      <c r="AK839">
        <f t="shared" ref="AK839:AK902" si="194">COUNTIF(B:B,AE839)</f>
        <v>0</v>
      </c>
      <c r="AL839" t="str">
        <f t="shared" ref="AL839:AL902" si="195">IF(
IF(
IFERROR(VLOOKUP(AJ839,$AM$6:$AM$50,1,),1)=1,1,0),
IFERROR(VLOOKUP($F$2&amp;"-"&amp;AJ839,C:G,4,0),
"--"),"---")</f>
        <v>--</v>
      </c>
      <c r="AT839" t="str">
        <f t="shared" si="186"/>
        <v>NetU1_AL29</v>
      </c>
      <c r="AU839" t="str">
        <f t="shared" si="187"/>
        <v>--</v>
      </c>
    </row>
    <row r="840" spans="1:47" x14ac:dyDescent="0.25">
      <c r="A840" t="str">
        <f t="shared" si="182"/>
        <v>U1-AL32</v>
      </c>
      <c r="B840" t="str">
        <f t="shared" si="183"/>
        <v>NetU1_AL32</v>
      </c>
      <c r="C840" t="str">
        <f t="shared" si="184"/>
        <v>U1-NetU1_AL32</v>
      </c>
      <c r="D840" t="str">
        <f t="shared" si="185"/>
        <v>U1-AL32</v>
      </c>
      <c r="E840" t="s">
        <v>1215</v>
      </c>
      <c r="F840" t="s">
        <v>1396</v>
      </c>
      <c r="G840" t="s">
        <v>1397</v>
      </c>
      <c r="AB840" t="str">
        <f>B2B!D837</f>
        <v>J4</v>
      </c>
      <c r="AC840" t="str">
        <f>B2B!E837</f>
        <v>B55</v>
      </c>
      <c r="AD840" t="str">
        <f t="shared" si="188"/>
        <v>J4-B55</v>
      </c>
      <c r="AE840" t="e">
        <f t="shared" si="189"/>
        <v>#N/A</v>
      </c>
      <c r="AF840" t="str">
        <f t="shared" si="190"/>
        <v>--</v>
      </c>
      <c r="AG840" t="e">
        <f t="shared" si="191"/>
        <v>#N/A</v>
      </c>
      <c r="AH840" t="str">
        <f>IF(IFERROR(IF(IF(AF840="--",INDEX(D:D,MATCH(AE840,INDEX(B:B,MATCH(AE840,B:B,)+1):B11354,)+MATCH(AE840,B:B,)))=D840,VLOOKUP(AE840,B:D,3,0),IF(AF840="--",INDEX(D:D,MATCH(AE840,INDEX(B:B,MATCH(AE840,B:B,)+1):B11354,)+MATCH(AE840,B:B,)),"---")),"---")=AD840,"---",IFERROR(IF(IF(AF840="--",INDEX(D:D,MATCH(AE840,INDEX(B:B,MATCH(AE840,B:B,)+1):B11354,)+MATCH(AE840,B:B,)))=AD840,VLOOKUP(AE840,B:D,3,0),IF(AF840="--",INDEX(D:D,MATCH(AE840,INDEX(B:B,MATCH(AE840,B:B,)+1):B11354,)+MATCH(AE840,B:B,)),"---")),"---"))</f>
        <v>---</v>
      </c>
      <c r="AI840" t="str">
        <f t="shared" si="192"/>
        <v>--</v>
      </c>
      <c r="AJ840" t="e">
        <f t="shared" si="193"/>
        <v>#N/A</v>
      </c>
      <c r="AK840">
        <f t="shared" si="194"/>
        <v>0</v>
      </c>
      <c r="AL840" t="str">
        <f t="shared" si="195"/>
        <v>--</v>
      </c>
      <c r="AT840" t="str">
        <f t="shared" si="186"/>
        <v>NetU1_AL32</v>
      </c>
      <c r="AU840" t="str">
        <f t="shared" si="187"/>
        <v>--</v>
      </c>
    </row>
    <row r="841" spans="1:47" x14ac:dyDescent="0.25">
      <c r="A841" t="str">
        <f t="shared" si="182"/>
        <v>U1-AL46</v>
      </c>
      <c r="B841" t="str">
        <f t="shared" si="183"/>
        <v>1.8V</v>
      </c>
      <c r="C841" t="str">
        <f t="shared" si="184"/>
        <v>U1-1.8V</v>
      </c>
      <c r="D841" t="str">
        <f t="shared" si="185"/>
        <v>U1-AL46</v>
      </c>
      <c r="E841" t="s">
        <v>1215</v>
      </c>
      <c r="F841" t="s">
        <v>1398</v>
      </c>
      <c r="G841" t="s">
        <v>441</v>
      </c>
      <c r="AB841" t="str">
        <f>B2B!D838</f>
        <v>J4</v>
      </c>
      <c r="AC841" t="str">
        <f>B2B!E838</f>
        <v>B56</v>
      </c>
      <c r="AD841" t="str">
        <f t="shared" si="188"/>
        <v>J4-B56</v>
      </c>
      <c r="AE841" t="e">
        <f t="shared" si="189"/>
        <v>#N/A</v>
      </c>
      <c r="AF841" t="str">
        <f t="shared" si="190"/>
        <v>--</v>
      </c>
      <c r="AG841" t="e">
        <f t="shared" si="191"/>
        <v>#N/A</v>
      </c>
      <c r="AH841" t="str">
        <f>IF(IFERROR(IF(IF(AF841="--",INDEX(D:D,MATCH(AE841,INDEX(B:B,MATCH(AE841,B:B,)+1):B11355,)+MATCH(AE841,B:B,)))=D841,VLOOKUP(AE841,B:D,3,0),IF(AF841="--",INDEX(D:D,MATCH(AE841,INDEX(B:B,MATCH(AE841,B:B,)+1):B11355,)+MATCH(AE841,B:B,)),"---")),"---")=AD841,"---",IFERROR(IF(IF(AF841="--",INDEX(D:D,MATCH(AE841,INDEX(B:B,MATCH(AE841,B:B,)+1):B11355,)+MATCH(AE841,B:B,)))=AD841,VLOOKUP(AE841,B:D,3,0),IF(AF841="--",INDEX(D:D,MATCH(AE841,INDEX(B:B,MATCH(AE841,B:B,)+1):B11355,)+MATCH(AE841,B:B,)),"---")),"---"))</f>
        <v>---</v>
      </c>
      <c r="AI841" t="str">
        <f t="shared" si="192"/>
        <v>--</v>
      </c>
      <c r="AJ841" t="e">
        <f t="shared" si="193"/>
        <v>#N/A</v>
      </c>
      <c r="AK841">
        <f t="shared" si="194"/>
        <v>0</v>
      </c>
      <c r="AL841" t="str">
        <f t="shared" si="195"/>
        <v>--</v>
      </c>
      <c r="AT841" t="str">
        <f t="shared" si="186"/>
        <v>1.8V</v>
      </c>
      <c r="AU841" t="str">
        <f t="shared" si="187"/>
        <v>--</v>
      </c>
    </row>
    <row r="842" spans="1:47" x14ac:dyDescent="0.25">
      <c r="A842" t="str">
        <f t="shared" si="182"/>
        <v>U1-AL104</v>
      </c>
      <c r="B842" t="str">
        <f t="shared" si="183"/>
        <v>NetU1_AL104</v>
      </c>
      <c r="C842" t="str">
        <f t="shared" si="184"/>
        <v>U1-NetU1_AL104</v>
      </c>
      <c r="D842" t="str">
        <f t="shared" si="185"/>
        <v>U1-AL104</v>
      </c>
      <c r="E842" t="s">
        <v>1215</v>
      </c>
      <c r="F842" t="s">
        <v>1399</v>
      </c>
      <c r="G842" t="s">
        <v>1400</v>
      </c>
      <c r="AB842" t="str">
        <f>B2B!D839</f>
        <v>J4</v>
      </c>
      <c r="AC842" t="str">
        <f>B2B!E839</f>
        <v>B57</v>
      </c>
      <c r="AD842" t="str">
        <f t="shared" si="188"/>
        <v>J4-B57</v>
      </c>
      <c r="AE842" t="e">
        <f t="shared" si="189"/>
        <v>#N/A</v>
      </c>
      <c r="AF842" t="str">
        <f t="shared" si="190"/>
        <v>--</v>
      </c>
      <c r="AG842" t="e">
        <f t="shared" si="191"/>
        <v>#N/A</v>
      </c>
      <c r="AH842" t="str">
        <f>IF(IFERROR(IF(IF(AF842="--",INDEX(D:D,MATCH(AE842,INDEX(B:B,MATCH(AE842,B:B,)+1):B11356,)+MATCH(AE842,B:B,)))=D842,VLOOKUP(AE842,B:D,3,0),IF(AF842="--",INDEX(D:D,MATCH(AE842,INDEX(B:B,MATCH(AE842,B:B,)+1):B11356,)+MATCH(AE842,B:B,)),"---")),"---")=AD842,"---",IFERROR(IF(IF(AF842="--",INDEX(D:D,MATCH(AE842,INDEX(B:B,MATCH(AE842,B:B,)+1):B11356,)+MATCH(AE842,B:B,)))=AD842,VLOOKUP(AE842,B:D,3,0),IF(AF842="--",INDEX(D:D,MATCH(AE842,INDEX(B:B,MATCH(AE842,B:B,)+1):B11356,)+MATCH(AE842,B:B,)),"---")),"---"))</f>
        <v>---</v>
      </c>
      <c r="AI842" t="str">
        <f t="shared" si="192"/>
        <v>--</v>
      </c>
      <c r="AJ842" t="e">
        <f t="shared" si="193"/>
        <v>#N/A</v>
      </c>
      <c r="AK842">
        <f t="shared" si="194"/>
        <v>0</v>
      </c>
      <c r="AL842" t="str">
        <f t="shared" si="195"/>
        <v>--</v>
      </c>
      <c r="AT842" t="str">
        <f t="shared" si="186"/>
        <v>NetU1_AL104</v>
      </c>
      <c r="AU842" t="str">
        <f t="shared" si="187"/>
        <v>--</v>
      </c>
    </row>
    <row r="843" spans="1:47" x14ac:dyDescent="0.25">
      <c r="A843" t="str">
        <f t="shared" si="182"/>
        <v>U1-AL107</v>
      </c>
      <c r="B843" t="str">
        <f t="shared" si="183"/>
        <v>NetU1_AL107</v>
      </c>
      <c r="C843" t="str">
        <f t="shared" si="184"/>
        <v>U1-NetU1_AL107</v>
      </c>
      <c r="D843" t="str">
        <f t="shared" si="185"/>
        <v>U1-AL107</v>
      </c>
      <c r="E843" t="s">
        <v>1215</v>
      </c>
      <c r="F843" t="s">
        <v>1401</v>
      </c>
      <c r="G843" t="s">
        <v>1402</v>
      </c>
      <c r="AB843" t="str">
        <f>B2B!D840</f>
        <v>J4</v>
      </c>
      <c r="AC843" t="str">
        <f>B2B!E840</f>
        <v>B58</v>
      </c>
      <c r="AD843" t="str">
        <f t="shared" si="188"/>
        <v>J4-B58</v>
      </c>
      <c r="AE843" t="e">
        <f t="shared" si="189"/>
        <v>#N/A</v>
      </c>
      <c r="AF843" t="str">
        <f t="shared" si="190"/>
        <v>--</v>
      </c>
      <c r="AG843" t="e">
        <f t="shared" si="191"/>
        <v>#N/A</v>
      </c>
      <c r="AH843" t="str">
        <f>IF(IFERROR(IF(IF(AF843="--",INDEX(D:D,MATCH(AE843,INDEX(B:B,MATCH(AE843,B:B,)+1):B11357,)+MATCH(AE843,B:B,)))=D843,VLOOKUP(AE843,B:D,3,0),IF(AF843="--",INDEX(D:D,MATCH(AE843,INDEX(B:B,MATCH(AE843,B:B,)+1):B11357,)+MATCH(AE843,B:B,)),"---")),"---")=AD843,"---",IFERROR(IF(IF(AF843="--",INDEX(D:D,MATCH(AE843,INDEX(B:B,MATCH(AE843,B:B,)+1):B11357,)+MATCH(AE843,B:B,)))=AD843,VLOOKUP(AE843,B:D,3,0),IF(AF843="--",INDEX(D:D,MATCH(AE843,INDEX(B:B,MATCH(AE843,B:B,)+1):B11357,)+MATCH(AE843,B:B,)),"---")),"---"))</f>
        <v>---</v>
      </c>
      <c r="AI843" t="str">
        <f t="shared" si="192"/>
        <v>--</v>
      </c>
      <c r="AJ843" t="e">
        <f t="shared" si="193"/>
        <v>#N/A</v>
      </c>
      <c r="AK843">
        <f t="shared" si="194"/>
        <v>0</v>
      </c>
      <c r="AL843" t="str">
        <f t="shared" si="195"/>
        <v>--</v>
      </c>
      <c r="AT843" t="str">
        <f t="shared" si="186"/>
        <v>NetU1_AL107</v>
      </c>
      <c r="AU843" t="str">
        <f t="shared" si="187"/>
        <v>--</v>
      </c>
    </row>
    <row r="844" spans="1:47" x14ac:dyDescent="0.25">
      <c r="A844" t="str">
        <f t="shared" si="182"/>
        <v>U1-AM16</v>
      </c>
      <c r="B844" t="str">
        <f t="shared" si="183"/>
        <v>NetU1_AM16</v>
      </c>
      <c r="C844" t="str">
        <f t="shared" si="184"/>
        <v>U1-NetU1_AM16</v>
      </c>
      <c r="D844" t="str">
        <f t="shared" si="185"/>
        <v>U1-AM16</v>
      </c>
      <c r="E844" t="s">
        <v>1215</v>
      </c>
      <c r="F844" t="s">
        <v>1403</v>
      </c>
      <c r="G844" t="s">
        <v>1404</v>
      </c>
      <c r="AB844" t="str">
        <f>B2B!D841</f>
        <v>J4</v>
      </c>
      <c r="AC844" t="str">
        <f>B2B!E841</f>
        <v>B59</v>
      </c>
      <c r="AD844" t="str">
        <f t="shared" si="188"/>
        <v>J4-B59</v>
      </c>
      <c r="AE844" t="e">
        <f t="shared" si="189"/>
        <v>#N/A</v>
      </c>
      <c r="AF844" t="str">
        <f t="shared" si="190"/>
        <v>--</v>
      </c>
      <c r="AG844" t="e">
        <f t="shared" si="191"/>
        <v>#N/A</v>
      </c>
      <c r="AH844" t="str">
        <f>IF(IFERROR(IF(IF(AF844="--",INDEX(D:D,MATCH(AE844,INDEX(B:B,MATCH(AE844,B:B,)+1):B11358,)+MATCH(AE844,B:B,)))=D844,VLOOKUP(AE844,B:D,3,0),IF(AF844="--",INDEX(D:D,MATCH(AE844,INDEX(B:B,MATCH(AE844,B:B,)+1):B11358,)+MATCH(AE844,B:B,)),"---")),"---")=AD844,"---",IFERROR(IF(IF(AF844="--",INDEX(D:D,MATCH(AE844,INDEX(B:B,MATCH(AE844,B:B,)+1):B11358,)+MATCH(AE844,B:B,)))=AD844,VLOOKUP(AE844,B:D,3,0),IF(AF844="--",INDEX(D:D,MATCH(AE844,INDEX(B:B,MATCH(AE844,B:B,)+1):B11358,)+MATCH(AE844,B:B,)),"---")),"---"))</f>
        <v>---</v>
      </c>
      <c r="AI844" t="str">
        <f t="shared" si="192"/>
        <v>--</v>
      </c>
      <c r="AJ844" t="e">
        <f t="shared" si="193"/>
        <v>#N/A</v>
      </c>
      <c r="AK844">
        <f t="shared" si="194"/>
        <v>0</v>
      </c>
      <c r="AL844" t="str">
        <f t="shared" si="195"/>
        <v>--</v>
      </c>
      <c r="AT844" t="str">
        <f t="shared" si="186"/>
        <v>NetU1_AM16</v>
      </c>
      <c r="AU844" t="str">
        <f t="shared" si="187"/>
        <v>--</v>
      </c>
    </row>
    <row r="845" spans="1:47" x14ac:dyDescent="0.25">
      <c r="A845" t="str">
        <f t="shared" si="182"/>
        <v>U1-AM43</v>
      </c>
      <c r="B845" t="str">
        <f t="shared" si="183"/>
        <v>GND</v>
      </c>
      <c r="C845" t="str">
        <f t="shared" si="184"/>
        <v>U1-GND</v>
      </c>
      <c r="D845" t="str">
        <f t="shared" si="185"/>
        <v>U1-AM43</v>
      </c>
      <c r="E845" t="s">
        <v>1215</v>
      </c>
      <c r="F845" t="s">
        <v>1405</v>
      </c>
      <c r="G845" t="s">
        <v>433</v>
      </c>
      <c r="AB845" t="str">
        <f>B2B!D842</f>
        <v>J4</v>
      </c>
      <c r="AC845" t="str">
        <f>B2B!E842</f>
        <v>B60</v>
      </c>
      <c r="AD845" t="str">
        <f t="shared" si="188"/>
        <v>J4-B60</v>
      </c>
      <c r="AE845" t="e">
        <f t="shared" si="189"/>
        <v>#N/A</v>
      </c>
      <c r="AF845" t="str">
        <f t="shared" si="190"/>
        <v>--</v>
      </c>
      <c r="AG845" t="e">
        <f t="shared" si="191"/>
        <v>#N/A</v>
      </c>
      <c r="AH845" t="str">
        <f>IF(IFERROR(IF(IF(AF845="--",INDEX(D:D,MATCH(AE845,INDEX(B:B,MATCH(AE845,B:B,)+1):B11359,)+MATCH(AE845,B:B,)))=D845,VLOOKUP(AE845,B:D,3,0),IF(AF845="--",INDEX(D:D,MATCH(AE845,INDEX(B:B,MATCH(AE845,B:B,)+1):B11359,)+MATCH(AE845,B:B,)),"---")),"---")=AD845,"---",IFERROR(IF(IF(AF845="--",INDEX(D:D,MATCH(AE845,INDEX(B:B,MATCH(AE845,B:B,)+1):B11359,)+MATCH(AE845,B:B,)))=AD845,VLOOKUP(AE845,B:D,3,0),IF(AF845="--",INDEX(D:D,MATCH(AE845,INDEX(B:B,MATCH(AE845,B:B,)+1):B11359,)+MATCH(AE845,B:B,)),"---")),"---"))</f>
        <v>---</v>
      </c>
      <c r="AI845" t="str">
        <f t="shared" si="192"/>
        <v>--</v>
      </c>
      <c r="AJ845" t="e">
        <f t="shared" si="193"/>
        <v>#N/A</v>
      </c>
      <c r="AK845">
        <f t="shared" si="194"/>
        <v>0</v>
      </c>
      <c r="AL845" t="str">
        <f t="shared" si="195"/>
        <v>--</v>
      </c>
      <c r="AT845" t="str">
        <f t="shared" si="186"/>
        <v>GND</v>
      </c>
      <c r="AU845" t="str">
        <f t="shared" si="187"/>
        <v>--</v>
      </c>
    </row>
    <row r="846" spans="1:47" x14ac:dyDescent="0.25">
      <c r="A846" t="str">
        <f t="shared" si="182"/>
        <v>U1-AM46</v>
      </c>
      <c r="B846" t="str">
        <f t="shared" si="183"/>
        <v>GND</v>
      </c>
      <c r="C846" t="str">
        <f t="shared" si="184"/>
        <v>U1-GND</v>
      </c>
      <c r="D846" t="str">
        <f t="shared" si="185"/>
        <v>U1-AM46</v>
      </c>
      <c r="E846" t="s">
        <v>1215</v>
      </c>
      <c r="F846" t="s">
        <v>1406</v>
      </c>
      <c r="G846" t="s">
        <v>433</v>
      </c>
      <c r="AB846" t="str">
        <f>B2B!D843</f>
        <v>J4</v>
      </c>
      <c r="AC846" t="str">
        <f>B2B!E843</f>
        <v>C1</v>
      </c>
      <c r="AD846" t="str">
        <f t="shared" si="188"/>
        <v>J4-C1</v>
      </c>
      <c r="AE846" t="e">
        <f t="shared" si="189"/>
        <v>#N/A</v>
      </c>
      <c r="AF846" t="str">
        <f t="shared" si="190"/>
        <v>--</v>
      </c>
      <c r="AG846" t="e">
        <f t="shared" si="191"/>
        <v>#N/A</v>
      </c>
      <c r="AH846" t="str">
        <f>IF(IFERROR(IF(IF(AF846="--",INDEX(D:D,MATCH(AE846,INDEX(B:B,MATCH(AE846,B:B,)+1):B11360,)+MATCH(AE846,B:B,)))=D846,VLOOKUP(AE846,B:D,3,0),IF(AF846="--",INDEX(D:D,MATCH(AE846,INDEX(B:B,MATCH(AE846,B:B,)+1):B11360,)+MATCH(AE846,B:B,)),"---")),"---")=AD846,"---",IFERROR(IF(IF(AF846="--",INDEX(D:D,MATCH(AE846,INDEX(B:B,MATCH(AE846,B:B,)+1):B11360,)+MATCH(AE846,B:B,)))=AD846,VLOOKUP(AE846,B:D,3,0),IF(AF846="--",INDEX(D:D,MATCH(AE846,INDEX(B:B,MATCH(AE846,B:B,)+1):B11360,)+MATCH(AE846,B:B,)),"---")),"---"))</f>
        <v>---</v>
      </c>
      <c r="AI846" t="str">
        <f t="shared" si="192"/>
        <v>--</v>
      </c>
      <c r="AJ846" t="e">
        <f t="shared" si="193"/>
        <v>#N/A</v>
      </c>
      <c r="AK846">
        <f t="shared" si="194"/>
        <v>0</v>
      </c>
      <c r="AL846" t="str">
        <f t="shared" si="195"/>
        <v>--</v>
      </c>
      <c r="AT846" t="str">
        <f t="shared" si="186"/>
        <v>GND</v>
      </c>
      <c r="AU846" t="str">
        <f t="shared" si="187"/>
        <v>--</v>
      </c>
    </row>
    <row r="847" spans="1:47" x14ac:dyDescent="0.25">
      <c r="A847" t="str">
        <f t="shared" si="182"/>
        <v>U1-AM50</v>
      </c>
      <c r="B847" t="str">
        <f t="shared" si="183"/>
        <v>GND</v>
      </c>
      <c r="C847" t="str">
        <f t="shared" si="184"/>
        <v>U1-GND</v>
      </c>
      <c r="D847" t="str">
        <f t="shared" si="185"/>
        <v>U1-AM50</v>
      </c>
      <c r="E847" t="s">
        <v>1215</v>
      </c>
      <c r="F847" t="s">
        <v>1407</v>
      </c>
      <c r="G847" t="s">
        <v>433</v>
      </c>
      <c r="AB847" t="str">
        <f>B2B!D844</f>
        <v>J4</v>
      </c>
      <c r="AC847" t="str">
        <f>B2B!E844</f>
        <v>C2</v>
      </c>
      <c r="AD847" t="str">
        <f t="shared" si="188"/>
        <v>J4-C2</v>
      </c>
      <c r="AE847" t="e">
        <f t="shared" si="189"/>
        <v>#N/A</v>
      </c>
      <c r="AF847" t="str">
        <f t="shared" si="190"/>
        <v>--</v>
      </c>
      <c r="AG847" t="e">
        <f t="shared" si="191"/>
        <v>#N/A</v>
      </c>
      <c r="AH847" t="str">
        <f>IF(IFERROR(IF(IF(AF847="--",INDEX(D:D,MATCH(AE847,INDEX(B:B,MATCH(AE847,B:B,)+1):B11361,)+MATCH(AE847,B:B,)))=D847,VLOOKUP(AE847,B:D,3,0),IF(AF847="--",INDEX(D:D,MATCH(AE847,INDEX(B:B,MATCH(AE847,B:B,)+1):B11361,)+MATCH(AE847,B:B,)),"---")),"---")=AD847,"---",IFERROR(IF(IF(AF847="--",INDEX(D:D,MATCH(AE847,INDEX(B:B,MATCH(AE847,B:B,)+1):B11361,)+MATCH(AE847,B:B,)))=AD847,VLOOKUP(AE847,B:D,3,0),IF(AF847="--",INDEX(D:D,MATCH(AE847,INDEX(B:B,MATCH(AE847,B:B,)+1):B11361,)+MATCH(AE847,B:B,)),"---")),"---"))</f>
        <v>---</v>
      </c>
      <c r="AI847" t="str">
        <f t="shared" si="192"/>
        <v>--</v>
      </c>
      <c r="AJ847" t="e">
        <f t="shared" si="193"/>
        <v>#N/A</v>
      </c>
      <c r="AK847">
        <f t="shared" si="194"/>
        <v>0</v>
      </c>
      <c r="AL847" t="str">
        <f t="shared" si="195"/>
        <v>--</v>
      </c>
      <c r="AT847" t="str">
        <f t="shared" si="186"/>
        <v>GND</v>
      </c>
      <c r="AU847" t="str">
        <f t="shared" si="187"/>
        <v>--</v>
      </c>
    </row>
    <row r="848" spans="1:47" x14ac:dyDescent="0.25">
      <c r="A848" t="str">
        <f t="shared" si="182"/>
        <v>U1-AM53</v>
      </c>
      <c r="B848" t="str">
        <f t="shared" si="183"/>
        <v>FPGA_VCC</v>
      </c>
      <c r="C848" t="str">
        <f t="shared" si="184"/>
        <v>U1-FPGA_VCC</v>
      </c>
      <c r="D848" t="str">
        <f t="shared" si="185"/>
        <v>U1-AM53</v>
      </c>
      <c r="E848" t="s">
        <v>1215</v>
      </c>
      <c r="F848" t="s">
        <v>1408</v>
      </c>
      <c r="G848" t="s">
        <v>954</v>
      </c>
      <c r="AB848" t="str">
        <f>B2B!D845</f>
        <v>J4</v>
      </c>
      <c r="AC848" t="str">
        <f>B2B!E845</f>
        <v>C3</v>
      </c>
      <c r="AD848" t="str">
        <f t="shared" si="188"/>
        <v>J4-C3</v>
      </c>
      <c r="AE848" t="e">
        <f t="shared" si="189"/>
        <v>#N/A</v>
      </c>
      <c r="AF848" t="str">
        <f t="shared" si="190"/>
        <v>--</v>
      </c>
      <c r="AG848" t="e">
        <f t="shared" si="191"/>
        <v>#N/A</v>
      </c>
      <c r="AH848" t="str">
        <f>IF(IFERROR(IF(IF(AF848="--",INDEX(D:D,MATCH(AE848,INDEX(B:B,MATCH(AE848,B:B,)+1):B11362,)+MATCH(AE848,B:B,)))=D848,VLOOKUP(AE848,B:D,3,0),IF(AF848="--",INDEX(D:D,MATCH(AE848,INDEX(B:B,MATCH(AE848,B:B,)+1):B11362,)+MATCH(AE848,B:B,)),"---")),"---")=AD848,"---",IFERROR(IF(IF(AF848="--",INDEX(D:D,MATCH(AE848,INDEX(B:B,MATCH(AE848,B:B,)+1):B11362,)+MATCH(AE848,B:B,)))=AD848,VLOOKUP(AE848,B:D,3,0),IF(AF848="--",INDEX(D:D,MATCH(AE848,INDEX(B:B,MATCH(AE848,B:B,)+1):B11362,)+MATCH(AE848,B:B,)),"---")),"---"))</f>
        <v>---</v>
      </c>
      <c r="AI848" t="str">
        <f t="shared" si="192"/>
        <v>--</v>
      </c>
      <c r="AJ848" t="e">
        <f t="shared" si="193"/>
        <v>#N/A</v>
      </c>
      <c r="AK848">
        <f t="shared" si="194"/>
        <v>0</v>
      </c>
      <c r="AL848" t="str">
        <f t="shared" si="195"/>
        <v>--</v>
      </c>
      <c r="AT848" t="str">
        <f t="shared" si="186"/>
        <v>FPGA_VCC</v>
      </c>
      <c r="AU848" t="str">
        <f t="shared" si="187"/>
        <v>--</v>
      </c>
    </row>
    <row r="849" spans="1:47" x14ac:dyDescent="0.25">
      <c r="A849" t="str">
        <f t="shared" si="182"/>
        <v>U1-AM61</v>
      </c>
      <c r="B849" t="str">
        <f t="shared" si="183"/>
        <v>FPGA_VCC</v>
      </c>
      <c r="C849" t="str">
        <f t="shared" si="184"/>
        <v>U1-FPGA_VCC</v>
      </c>
      <c r="D849" t="str">
        <f t="shared" si="185"/>
        <v>U1-AM61</v>
      </c>
      <c r="E849" t="s">
        <v>1215</v>
      </c>
      <c r="F849" t="s">
        <v>1409</v>
      </c>
      <c r="G849" t="s">
        <v>954</v>
      </c>
      <c r="AB849" t="str">
        <f>B2B!D846</f>
        <v>J4</v>
      </c>
      <c r="AC849" t="str">
        <f>B2B!E846</f>
        <v>C4</v>
      </c>
      <c r="AD849" t="str">
        <f t="shared" si="188"/>
        <v>J4-C4</v>
      </c>
      <c r="AE849" t="e">
        <f t="shared" si="189"/>
        <v>#N/A</v>
      </c>
      <c r="AF849" t="str">
        <f t="shared" si="190"/>
        <v>--</v>
      </c>
      <c r="AG849" t="e">
        <f t="shared" si="191"/>
        <v>#N/A</v>
      </c>
      <c r="AH849" t="str">
        <f>IF(IFERROR(IF(IF(AF849="--",INDEX(D:D,MATCH(AE849,INDEX(B:B,MATCH(AE849,B:B,)+1):B11363,)+MATCH(AE849,B:B,)))=D849,VLOOKUP(AE849,B:D,3,0),IF(AF849="--",INDEX(D:D,MATCH(AE849,INDEX(B:B,MATCH(AE849,B:B,)+1):B11363,)+MATCH(AE849,B:B,)),"---")),"---")=AD849,"---",IFERROR(IF(IF(AF849="--",INDEX(D:D,MATCH(AE849,INDEX(B:B,MATCH(AE849,B:B,)+1):B11363,)+MATCH(AE849,B:B,)))=AD849,VLOOKUP(AE849,B:D,3,0),IF(AF849="--",INDEX(D:D,MATCH(AE849,INDEX(B:B,MATCH(AE849,B:B,)+1):B11363,)+MATCH(AE849,B:B,)),"---")),"---"))</f>
        <v>---</v>
      </c>
      <c r="AI849" t="str">
        <f t="shared" si="192"/>
        <v>--</v>
      </c>
      <c r="AJ849" t="e">
        <f t="shared" si="193"/>
        <v>#N/A</v>
      </c>
      <c r="AK849">
        <f t="shared" si="194"/>
        <v>0</v>
      </c>
      <c r="AL849" t="str">
        <f t="shared" si="195"/>
        <v>--</v>
      </c>
      <c r="AT849" t="str">
        <f t="shared" si="186"/>
        <v>FPGA_VCC</v>
      </c>
      <c r="AU849" t="str">
        <f t="shared" si="187"/>
        <v>--</v>
      </c>
    </row>
    <row r="850" spans="1:47" x14ac:dyDescent="0.25">
      <c r="A850" t="str">
        <f t="shared" si="182"/>
        <v>U1-AM64</v>
      </c>
      <c r="B850" t="str">
        <f t="shared" si="183"/>
        <v>FPGA_VCC</v>
      </c>
      <c r="C850" t="str">
        <f t="shared" si="184"/>
        <v>U1-FPGA_VCC</v>
      </c>
      <c r="D850" t="str">
        <f t="shared" si="185"/>
        <v>U1-AM64</v>
      </c>
      <c r="E850" t="s">
        <v>1215</v>
      </c>
      <c r="F850" t="s">
        <v>1410</v>
      </c>
      <c r="G850" t="s">
        <v>954</v>
      </c>
      <c r="AB850" t="str">
        <f>B2B!D847</f>
        <v>J4</v>
      </c>
      <c r="AC850" t="str">
        <f>B2B!E847</f>
        <v>C5</v>
      </c>
      <c r="AD850" t="str">
        <f t="shared" si="188"/>
        <v>J4-C5</v>
      </c>
      <c r="AE850" t="e">
        <f t="shared" si="189"/>
        <v>#N/A</v>
      </c>
      <c r="AF850" t="str">
        <f t="shared" si="190"/>
        <v>--</v>
      </c>
      <c r="AG850" t="e">
        <f t="shared" si="191"/>
        <v>#N/A</v>
      </c>
      <c r="AH850" t="str">
        <f>IF(IFERROR(IF(IF(AF850="--",INDEX(D:D,MATCH(AE850,INDEX(B:B,MATCH(AE850,B:B,)+1):B11364,)+MATCH(AE850,B:B,)))=D850,VLOOKUP(AE850,B:D,3,0),IF(AF850="--",INDEX(D:D,MATCH(AE850,INDEX(B:B,MATCH(AE850,B:B,)+1):B11364,)+MATCH(AE850,B:B,)),"---")),"---")=AD850,"---",IFERROR(IF(IF(AF850="--",INDEX(D:D,MATCH(AE850,INDEX(B:B,MATCH(AE850,B:B,)+1):B11364,)+MATCH(AE850,B:B,)))=AD850,VLOOKUP(AE850,B:D,3,0),IF(AF850="--",INDEX(D:D,MATCH(AE850,INDEX(B:B,MATCH(AE850,B:B,)+1):B11364,)+MATCH(AE850,B:B,)),"---")),"---"))</f>
        <v>---</v>
      </c>
      <c r="AI850" t="str">
        <f t="shared" si="192"/>
        <v>--</v>
      </c>
      <c r="AJ850" t="e">
        <f t="shared" si="193"/>
        <v>#N/A</v>
      </c>
      <c r="AK850">
        <f t="shared" si="194"/>
        <v>0</v>
      </c>
      <c r="AL850" t="str">
        <f t="shared" si="195"/>
        <v>--</v>
      </c>
      <c r="AT850" t="str">
        <f t="shared" si="186"/>
        <v>FPGA_VCC</v>
      </c>
      <c r="AU850" t="str">
        <f t="shared" si="187"/>
        <v>--</v>
      </c>
    </row>
    <row r="851" spans="1:47" x14ac:dyDescent="0.25">
      <c r="A851" t="str">
        <f t="shared" si="182"/>
        <v>U1-AM72</v>
      </c>
      <c r="B851" t="str">
        <f t="shared" si="183"/>
        <v>FPGA_VCC</v>
      </c>
      <c r="C851" t="str">
        <f t="shared" si="184"/>
        <v>U1-FPGA_VCC</v>
      </c>
      <c r="D851" t="str">
        <f t="shared" si="185"/>
        <v>U1-AM72</v>
      </c>
      <c r="E851" t="s">
        <v>1215</v>
      </c>
      <c r="F851" t="s">
        <v>1411</v>
      </c>
      <c r="G851" t="s">
        <v>954</v>
      </c>
      <c r="AB851" t="str">
        <f>B2B!D848</f>
        <v>J4</v>
      </c>
      <c r="AC851" t="str">
        <f>B2B!E848</f>
        <v>C6</v>
      </c>
      <c r="AD851" t="str">
        <f t="shared" si="188"/>
        <v>J4-C6</v>
      </c>
      <c r="AE851" t="e">
        <f t="shared" si="189"/>
        <v>#N/A</v>
      </c>
      <c r="AF851" t="str">
        <f t="shared" si="190"/>
        <v>--</v>
      </c>
      <c r="AG851" t="e">
        <f t="shared" si="191"/>
        <v>#N/A</v>
      </c>
      <c r="AH851" t="str">
        <f>IF(IFERROR(IF(IF(AF851="--",INDEX(D:D,MATCH(AE851,INDEX(B:B,MATCH(AE851,B:B,)+1):B11365,)+MATCH(AE851,B:B,)))=D851,VLOOKUP(AE851,B:D,3,0),IF(AF851="--",INDEX(D:D,MATCH(AE851,INDEX(B:B,MATCH(AE851,B:B,)+1):B11365,)+MATCH(AE851,B:B,)),"---")),"---")=AD851,"---",IFERROR(IF(IF(AF851="--",INDEX(D:D,MATCH(AE851,INDEX(B:B,MATCH(AE851,B:B,)+1):B11365,)+MATCH(AE851,B:B,)))=AD851,VLOOKUP(AE851,B:D,3,0),IF(AF851="--",INDEX(D:D,MATCH(AE851,INDEX(B:B,MATCH(AE851,B:B,)+1):B11365,)+MATCH(AE851,B:B,)),"---")),"---"))</f>
        <v>---</v>
      </c>
      <c r="AI851" t="str">
        <f t="shared" si="192"/>
        <v>--</v>
      </c>
      <c r="AJ851" t="e">
        <f t="shared" si="193"/>
        <v>#N/A</v>
      </c>
      <c r="AK851">
        <f t="shared" si="194"/>
        <v>0</v>
      </c>
      <c r="AL851" t="str">
        <f t="shared" si="195"/>
        <v>--</v>
      </c>
      <c r="AT851" t="str">
        <f t="shared" si="186"/>
        <v>FPGA_VCC</v>
      </c>
      <c r="AU851" t="str">
        <f t="shared" si="187"/>
        <v>--</v>
      </c>
    </row>
    <row r="852" spans="1:47" x14ac:dyDescent="0.25">
      <c r="A852" t="str">
        <f t="shared" si="182"/>
        <v>U1-AM75</v>
      </c>
      <c r="B852" t="str">
        <f t="shared" si="183"/>
        <v>FPGA_VCC</v>
      </c>
      <c r="C852" t="str">
        <f t="shared" si="184"/>
        <v>U1-FPGA_VCC</v>
      </c>
      <c r="D852" t="str">
        <f t="shared" si="185"/>
        <v>U1-AM75</v>
      </c>
      <c r="E852" t="s">
        <v>1215</v>
      </c>
      <c r="F852" t="s">
        <v>1412</v>
      </c>
      <c r="G852" t="s">
        <v>954</v>
      </c>
      <c r="AB852" t="str">
        <f>B2B!D849</f>
        <v>J4</v>
      </c>
      <c r="AC852" t="str">
        <f>B2B!E849</f>
        <v>C7</v>
      </c>
      <c r="AD852" t="str">
        <f t="shared" si="188"/>
        <v>J4-C7</v>
      </c>
      <c r="AE852" t="e">
        <f t="shared" si="189"/>
        <v>#N/A</v>
      </c>
      <c r="AF852" t="str">
        <f t="shared" si="190"/>
        <v>--</v>
      </c>
      <c r="AG852" t="e">
        <f t="shared" si="191"/>
        <v>#N/A</v>
      </c>
      <c r="AH852" t="str">
        <f>IF(IFERROR(IF(IF(AF852="--",INDEX(D:D,MATCH(AE852,INDEX(B:B,MATCH(AE852,B:B,)+1):B11366,)+MATCH(AE852,B:B,)))=D852,VLOOKUP(AE852,B:D,3,0),IF(AF852="--",INDEX(D:D,MATCH(AE852,INDEX(B:B,MATCH(AE852,B:B,)+1):B11366,)+MATCH(AE852,B:B,)),"---")),"---")=AD852,"---",IFERROR(IF(IF(AF852="--",INDEX(D:D,MATCH(AE852,INDEX(B:B,MATCH(AE852,B:B,)+1):B11366,)+MATCH(AE852,B:B,)))=AD852,VLOOKUP(AE852,B:D,3,0),IF(AF852="--",INDEX(D:D,MATCH(AE852,INDEX(B:B,MATCH(AE852,B:B,)+1):B11366,)+MATCH(AE852,B:B,)),"---")),"---"))</f>
        <v>---</v>
      </c>
      <c r="AI852" t="str">
        <f t="shared" si="192"/>
        <v>--</v>
      </c>
      <c r="AJ852" t="e">
        <f t="shared" si="193"/>
        <v>#N/A</v>
      </c>
      <c r="AK852">
        <f t="shared" si="194"/>
        <v>0</v>
      </c>
      <c r="AL852" t="str">
        <f t="shared" si="195"/>
        <v>--</v>
      </c>
      <c r="AT852" t="str">
        <f t="shared" si="186"/>
        <v>FPGA_VCC</v>
      </c>
      <c r="AU852" t="str">
        <f t="shared" si="187"/>
        <v>--</v>
      </c>
    </row>
    <row r="853" spans="1:47" x14ac:dyDescent="0.25">
      <c r="A853" t="str">
        <f t="shared" si="182"/>
        <v>U1-AN25</v>
      </c>
      <c r="B853" t="str">
        <f t="shared" si="183"/>
        <v>NetU1_AN25</v>
      </c>
      <c r="C853" t="str">
        <f t="shared" si="184"/>
        <v>U1-NetU1_AN25</v>
      </c>
      <c r="D853" t="str">
        <f t="shared" si="185"/>
        <v>U1-AN25</v>
      </c>
      <c r="E853" t="s">
        <v>1215</v>
      </c>
      <c r="F853" t="s">
        <v>1413</v>
      </c>
      <c r="G853" t="s">
        <v>1414</v>
      </c>
      <c r="AB853" t="str">
        <f>B2B!D850</f>
        <v>J4</v>
      </c>
      <c r="AC853" t="str">
        <f>B2B!E850</f>
        <v>C8</v>
      </c>
      <c r="AD853" t="str">
        <f t="shared" si="188"/>
        <v>J4-C8</v>
      </c>
      <c r="AE853" t="e">
        <f t="shared" si="189"/>
        <v>#N/A</v>
      </c>
      <c r="AF853" t="str">
        <f t="shared" si="190"/>
        <v>--</v>
      </c>
      <c r="AG853" t="e">
        <f t="shared" si="191"/>
        <v>#N/A</v>
      </c>
      <c r="AH853" t="str">
        <f>IF(IFERROR(IF(IF(AF853="--",INDEX(D:D,MATCH(AE853,INDEX(B:B,MATCH(AE853,B:B,)+1):B11367,)+MATCH(AE853,B:B,)))=D853,VLOOKUP(AE853,B:D,3,0),IF(AF853="--",INDEX(D:D,MATCH(AE853,INDEX(B:B,MATCH(AE853,B:B,)+1):B11367,)+MATCH(AE853,B:B,)),"---")),"---")=AD853,"---",IFERROR(IF(IF(AF853="--",INDEX(D:D,MATCH(AE853,INDEX(B:B,MATCH(AE853,B:B,)+1):B11367,)+MATCH(AE853,B:B,)))=AD853,VLOOKUP(AE853,B:D,3,0),IF(AF853="--",INDEX(D:D,MATCH(AE853,INDEX(B:B,MATCH(AE853,B:B,)+1):B11367,)+MATCH(AE853,B:B,)),"---")),"---"))</f>
        <v>---</v>
      </c>
      <c r="AI853" t="str">
        <f t="shared" si="192"/>
        <v>--</v>
      </c>
      <c r="AJ853" t="e">
        <f t="shared" si="193"/>
        <v>#N/A</v>
      </c>
      <c r="AK853">
        <f t="shared" si="194"/>
        <v>0</v>
      </c>
      <c r="AL853" t="str">
        <f t="shared" si="195"/>
        <v>--</v>
      </c>
      <c r="AT853" t="str">
        <f t="shared" si="186"/>
        <v>NetU1_AN25</v>
      </c>
      <c r="AU853" t="str">
        <f t="shared" si="187"/>
        <v>--</v>
      </c>
    </row>
    <row r="854" spans="1:47" x14ac:dyDescent="0.25">
      <c r="A854" t="str">
        <f t="shared" si="182"/>
        <v>U1-AN29</v>
      </c>
      <c r="B854" t="str">
        <f t="shared" si="183"/>
        <v>NetU1_AN29</v>
      </c>
      <c r="C854" t="str">
        <f t="shared" si="184"/>
        <v>U1-NetU1_AN29</v>
      </c>
      <c r="D854" t="str">
        <f t="shared" si="185"/>
        <v>U1-AN29</v>
      </c>
      <c r="E854" t="s">
        <v>1215</v>
      </c>
      <c r="F854" t="s">
        <v>1415</v>
      </c>
      <c r="G854" t="s">
        <v>1416</v>
      </c>
      <c r="AB854" t="str">
        <f>B2B!D851</f>
        <v>J4</v>
      </c>
      <c r="AC854" t="str">
        <f>B2B!E851</f>
        <v>C9</v>
      </c>
      <c r="AD854" t="str">
        <f t="shared" si="188"/>
        <v>J4-C9</v>
      </c>
      <c r="AE854" t="e">
        <f t="shared" si="189"/>
        <v>#N/A</v>
      </c>
      <c r="AF854" t="str">
        <f t="shared" si="190"/>
        <v>--</v>
      </c>
      <c r="AG854" t="e">
        <f t="shared" si="191"/>
        <v>#N/A</v>
      </c>
      <c r="AH854" t="str">
        <f>IF(IFERROR(IF(IF(AF854="--",INDEX(D:D,MATCH(AE854,INDEX(B:B,MATCH(AE854,B:B,)+1):B11368,)+MATCH(AE854,B:B,)))=D854,VLOOKUP(AE854,B:D,3,0),IF(AF854="--",INDEX(D:D,MATCH(AE854,INDEX(B:B,MATCH(AE854,B:B,)+1):B11368,)+MATCH(AE854,B:B,)),"---")),"---")=AD854,"---",IFERROR(IF(IF(AF854="--",INDEX(D:D,MATCH(AE854,INDEX(B:B,MATCH(AE854,B:B,)+1):B11368,)+MATCH(AE854,B:B,)))=AD854,VLOOKUP(AE854,B:D,3,0),IF(AF854="--",INDEX(D:D,MATCH(AE854,INDEX(B:B,MATCH(AE854,B:B,)+1):B11368,)+MATCH(AE854,B:B,)),"---")),"---"))</f>
        <v>---</v>
      </c>
      <c r="AI854" t="str">
        <f t="shared" si="192"/>
        <v>--</v>
      </c>
      <c r="AJ854" t="e">
        <f t="shared" si="193"/>
        <v>#N/A</v>
      </c>
      <c r="AK854">
        <f t="shared" si="194"/>
        <v>0</v>
      </c>
      <c r="AL854" t="str">
        <f t="shared" si="195"/>
        <v>--</v>
      </c>
      <c r="AT854" t="str">
        <f t="shared" si="186"/>
        <v>NetU1_AN29</v>
      </c>
      <c r="AU854" t="str">
        <f t="shared" si="187"/>
        <v>--</v>
      </c>
    </row>
    <row r="855" spans="1:47" x14ac:dyDescent="0.25">
      <c r="A855" t="str">
        <f t="shared" si="182"/>
        <v>U1-AN50</v>
      </c>
      <c r="B855" t="str">
        <f t="shared" si="183"/>
        <v>GND</v>
      </c>
      <c r="C855" t="str">
        <f t="shared" si="184"/>
        <v>U1-GND</v>
      </c>
      <c r="D855" t="str">
        <f t="shared" si="185"/>
        <v>U1-AN50</v>
      </c>
      <c r="E855" t="s">
        <v>1215</v>
      </c>
      <c r="F855" t="s">
        <v>1417</v>
      </c>
      <c r="G855" t="s">
        <v>433</v>
      </c>
      <c r="AB855" t="str">
        <f>B2B!D852</f>
        <v>J4</v>
      </c>
      <c r="AC855" t="str">
        <f>B2B!E852</f>
        <v>C10</v>
      </c>
      <c r="AD855" t="str">
        <f t="shared" si="188"/>
        <v>J4-C10</v>
      </c>
      <c r="AE855" t="e">
        <f t="shared" si="189"/>
        <v>#N/A</v>
      </c>
      <c r="AF855" t="str">
        <f t="shared" si="190"/>
        <v>--</v>
      </c>
      <c r="AG855" t="e">
        <f t="shared" si="191"/>
        <v>#N/A</v>
      </c>
      <c r="AH855" t="str">
        <f>IF(IFERROR(IF(IF(AF855="--",INDEX(D:D,MATCH(AE855,INDEX(B:B,MATCH(AE855,B:B,)+1):B11369,)+MATCH(AE855,B:B,)))=D855,VLOOKUP(AE855,B:D,3,0),IF(AF855="--",INDEX(D:D,MATCH(AE855,INDEX(B:B,MATCH(AE855,B:B,)+1):B11369,)+MATCH(AE855,B:B,)),"---")),"---")=AD855,"---",IFERROR(IF(IF(AF855="--",INDEX(D:D,MATCH(AE855,INDEX(B:B,MATCH(AE855,B:B,)+1):B11369,)+MATCH(AE855,B:B,)))=AD855,VLOOKUP(AE855,B:D,3,0),IF(AF855="--",INDEX(D:D,MATCH(AE855,INDEX(B:B,MATCH(AE855,B:B,)+1):B11369,)+MATCH(AE855,B:B,)),"---")),"---"))</f>
        <v>---</v>
      </c>
      <c r="AI855" t="str">
        <f t="shared" si="192"/>
        <v>--</v>
      </c>
      <c r="AJ855" t="e">
        <f t="shared" si="193"/>
        <v>#N/A</v>
      </c>
      <c r="AK855">
        <f t="shared" si="194"/>
        <v>0</v>
      </c>
      <c r="AL855" t="str">
        <f t="shared" si="195"/>
        <v>--</v>
      </c>
      <c r="AT855" t="str">
        <f t="shared" si="186"/>
        <v>GND</v>
      </c>
      <c r="AU855" t="str">
        <f t="shared" si="187"/>
        <v>--</v>
      </c>
    </row>
    <row r="856" spans="1:47" x14ac:dyDescent="0.25">
      <c r="A856" t="str">
        <f t="shared" si="182"/>
        <v>U1-AN57</v>
      </c>
      <c r="B856" t="str">
        <f t="shared" si="183"/>
        <v>FPGA_VCC</v>
      </c>
      <c r="C856" t="str">
        <f t="shared" si="184"/>
        <v>U1-FPGA_VCC</v>
      </c>
      <c r="D856" t="str">
        <f t="shared" si="185"/>
        <v>U1-AN57</v>
      </c>
      <c r="E856" t="s">
        <v>1215</v>
      </c>
      <c r="F856" t="s">
        <v>1418</v>
      </c>
      <c r="G856" t="s">
        <v>954</v>
      </c>
      <c r="AB856" t="str">
        <f>B2B!D853</f>
        <v>J4</v>
      </c>
      <c r="AC856" t="str">
        <f>B2B!E853</f>
        <v>C11</v>
      </c>
      <c r="AD856" t="str">
        <f t="shared" si="188"/>
        <v>J4-C11</v>
      </c>
      <c r="AE856" t="e">
        <f t="shared" si="189"/>
        <v>#N/A</v>
      </c>
      <c r="AF856" t="str">
        <f t="shared" si="190"/>
        <v>--</v>
      </c>
      <c r="AG856" t="e">
        <f t="shared" si="191"/>
        <v>#N/A</v>
      </c>
      <c r="AH856" t="str">
        <f>IF(IFERROR(IF(IF(AF856="--",INDEX(D:D,MATCH(AE856,INDEX(B:B,MATCH(AE856,B:B,)+1):B11370,)+MATCH(AE856,B:B,)))=D856,VLOOKUP(AE856,B:D,3,0),IF(AF856="--",INDEX(D:D,MATCH(AE856,INDEX(B:B,MATCH(AE856,B:B,)+1):B11370,)+MATCH(AE856,B:B,)),"---")),"---")=AD856,"---",IFERROR(IF(IF(AF856="--",INDEX(D:D,MATCH(AE856,INDEX(B:B,MATCH(AE856,B:B,)+1):B11370,)+MATCH(AE856,B:B,)))=AD856,VLOOKUP(AE856,B:D,3,0),IF(AF856="--",INDEX(D:D,MATCH(AE856,INDEX(B:B,MATCH(AE856,B:B,)+1):B11370,)+MATCH(AE856,B:B,)),"---")),"---"))</f>
        <v>---</v>
      </c>
      <c r="AI856" t="str">
        <f t="shared" si="192"/>
        <v>--</v>
      </c>
      <c r="AJ856" t="e">
        <f t="shared" si="193"/>
        <v>#N/A</v>
      </c>
      <c r="AK856">
        <f t="shared" si="194"/>
        <v>0</v>
      </c>
      <c r="AL856" t="str">
        <f t="shared" si="195"/>
        <v>--</v>
      </c>
      <c r="AT856" t="str">
        <f t="shared" si="186"/>
        <v>FPGA_VCC</v>
      </c>
      <c r="AU856" t="str">
        <f t="shared" si="187"/>
        <v>--</v>
      </c>
    </row>
    <row r="857" spans="1:47" x14ac:dyDescent="0.25">
      <c r="A857" t="str">
        <f t="shared" si="182"/>
        <v>U1-AN61</v>
      </c>
      <c r="B857" t="str">
        <f t="shared" si="183"/>
        <v>1.8V</v>
      </c>
      <c r="C857" t="str">
        <f t="shared" si="184"/>
        <v>U1-1.8V</v>
      </c>
      <c r="D857" t="str">
        <f t="shared" si="185"/>
        <v>U1-AN61</v>
      </c>
      <c r="E857" t="s">
        <v>1215</v>
      </c>
      <c r="F857" t="s">
        <v>1419</v>
      </c>
      <c r="G857" t="s">
        <v>441</v>
      </c>
      <c r="AB857" t="str">
        <f>B2B!D854</f>
        <v>J4</v>
      </c>
      <c r="AC857" t="str">
        <f>B2B!E854</f>
        <v>C12</v>
      </c>
      <c r="AD857" t="str">
        <f t="shared" si="188"/>
        <v>J4-C12</v>
      </c>
      <c r="AE857" t="e">
        <f t="shared" si="189"/>
        <v>#N/A</v>
      </c>
      <c r="AF857" t="str">
        <f t="shared" si="190"/>
        <v>--</v>
      </c>
      <c r="AG857" t="e">
        <f t="shared" si="191"/>
        <v>#N/A</v>
      </c>
      <c r="AH857" t="str">
        <f>IF(IFERROR(IF(IF(AF857="--",INDEX(D:D,MATCH(AE857,INDEX(B:B,MATCH(AE857,B:B,)+1):B11371,)+MATCH(AE857,B:B,)))=D857,VLOOKUP(AE857,B:D,3,0),IF(AF857="--",INDEX(D:D,MATCH(AE857,INDEX(B:B,MATCH(AE857,B:B,)+1):B11371,)+MATCH(AE857,B:B,)),"---")),"---")=AD857,"---",IFERROR(IF(IF(AF857="--",INDEX(D:D,MATCH(AE857,INDEX(B:B,MATCH(AE857,B:B,)+1):B11371,)+MATCH(AE857,B:B,)))=AD857,VLOOKUP(AE857,B:D,3,0),IF(AF857="--",INDEX(D:D,MATCH(AE857,INDEX(B:B,MATCH(AE857,B:B,)+1):B11371,)+MATCH(AE857,B:B,)),"---")),"---"))</f>
        <v>---</v>
      </c>
      <c r="AI857" t="str">
        <f t="shared" si="192"/>
        <v>--</v>
      </c>
      <c r="AJ857" t="e">
        <f t="shared" si="193"/>
        <v>#N/A</v>
      </c>
      <c r="AK857">
        <f t="shared" si="194"/>
        <v>0</v>
      </c>
      <c r="AL857" t="str">
        <f t="shared" si="195"/>
        <v>--</v>
      </c>
      <c r="AT857" t="str">
        <f t="shared" si="186"/>
        <v>1.8V</v>
      </c>
      <c r="AU857" t="str">
        <f t="shared" si="187"/>
        <v>--</v>
      </c>
    </row>
    <row r="858" spans="1:47" x14ac:dyDescent="0.25">
      <c r="A858" t="str">
        <f t="shared" si="182"/>
        <v>U1-AN68</v>
      </c>
      <c r="B858" t="str">
        <f t="shared" si="183"/>
        <v>FPGA_VCC</v>
      </c>
      <c r="C858" t="str">
        <f t="shared" si="184"/>
        <v>U1-FPGA_VCC</v>
      </c>
      <c r="D858" t="str">
        <f t="shared" si="185"/>
        <v>U1-AN68</v>
      </c>
      <c r="E858" t="s">
        <v>1215</v>
      </c>
      <c r="F858" t="s">
        <v>1420</v>
      </c>
      <c r="G858" t="s">
        <v>954</v>
      </c>
      <c r="AB858" t="str">
        <f>B2B!D855</f>
        <v>J4</v>
      </c>
      <c r="AC858" t="str">
        <f>B2B!E855</f>
        <v>C13</v>
      </c>
      <c r="AD858" t="str">
        <f t="shared" si="188"/>
        <v>J4-C13</v>
      </c>
      <c r="AE858" t="e">
        <f t="shared" si="189"/>
        <v>#N/A</v>
      </c>
      <c r="AF858" t="str">
        <f t="shared" si="190"/>
        <v>--</v>
      </c>
      <c r="AG858" t="e">
        <f t="shared" si="191"/>
        <v>#N/A</v>
      </c>
      <c r="AH858" t="str">
        <f>IF(IFERROR(IF(IF(AF858="--",INDEX(D:D,MATCH(AE858,INDEX(B:B,MATCH(AE858,B:B,)+1):B11372,)+MATCH(AE858,B:B,)))=D858,VLOOKUP(AE858,B:D,3,0),IF(AF858="--",INDEX(D:D,MATCH(AE858,INDEX(B:B,MATCH(AE858,B:B,)+1):B11372,)+MATCH(AE858,B:B,)),"---")),"---")=AD858,"---",IFERROR(IF(IF(AF858="--",INDEX(D:D,MATCH(AE858,INDEX(B:B,MATCH(AE858,B:B,)+1):B11372,)+MATCH(AE858,B:B,)))=AD858,VLOOKUP(AE858,B:D,3,0),IF(AF858="--",INDEX(D:D,MATCH(AE858,INDEX(B:B,MATCH(AE858,B:B,)+1):B11372,)+MATCH(AE858,B:B,)),"---")),"---"))</f>
        <v>---</v>
      </c>
      <c r="AI858" t="str">
        <f t="shared" si="192"/>
        <v>--</v>
      </c>
      <c r="AJ858" t="e">
        <f t="shared" si="193"/>
        <v>#N/A</v>
      </c>
      <c r="AK858">
        <f t="shared" si="194"/>
        <v>0</v>
      </c>
      <c r="AL858" t="str">
        <f t="shared" si="195"/>
        <v>--</v>
      </c>
      <c r="AT858" t="str">
        <f t="shared" si="186"/>
        <v>FPGA_VCC</v>
      </c>
      <c r="AU858" t="str">
        <f t="shared" si="187"/>
        <v>--</v>
      </c>
    </row>
    <row r="859" spans="1:47" x14ac:dyDescent="0.25">
      <c r="A859" t="str">
        <f t="shared" si="182"/>
        <v>U1-AN72</v>
      </c>
      <c r="B859" t="str">
        <f t="shared" si="183"/>
        <v>FPGA_VCC</v>
      </c>
      <c r="C859" t="str">
        <f t="shared" si="184"/>
        <v>U1-FPGA_VCC</v>
      </c>
      <c r="D859" t="str">
        <f t="shared" si="185"/>
        <v>U1-AN72</v>
      </c>
      <c r="E859" t="s">
        <v>1215</v>
      </c>
      <c r="F859" t="s">
        <v>1421</v>
      </c>
      <c r="G859" t="s">
        <v>954</v>
      </c>
      <c r="AB859" t="str">
        <f>B2B!D856</f>
        <v>J4</v>
      </c>
      <c r="AC859" t="str">
        <f>B2B!E856</f>
        <v>C14</v>
      </c>
      <c r="AD859" t="str">
        <f t="shared" si="188"/>
        <v>J4-C14</v>
      </c>
      <c r="AE859" t="e">
        <f t="shared" si="189"/>
        <v>#N/A</v>
      </c>
      <c r="AF859" t="str">
        <f t="shared" si="190"/>
        <v>--</v>
      </c>
      <c r="AG859" t="e">
        <f t="shared" si="191"/>
        <v>#N/A</v>
      </c>
      <c r="AH859" t="str">
        <f>IF(IFERROR(IF(IF(AF859="--",INDEX(D:D,MATCH(AE859,INDEX(B:B,MATCH(AE859,B:B,)+1):B11373,)+MATCH(AE859,B:B,)))=D859,VLOOKUP(AE859,B:D,3,0),IF(AF859="--",INDEX(D:D,MATCH(AE859,INDEX(B:B,MATCH(AE859,B:B,)+1):B11373,)+MATCH(AE859,B:B,)),"---")),"---")=AD859,"---",IFERROR(IF(IF(AF859="--",INDEX(D:D,MATCH(AE859,INDEX(B:B,MATCH(AE859,B:B,)+1):B11373,)+MATCH(AE859,B:B,)))=AD859,VLOOKUP(AE859,B:D,3,0),IF(AF859="--",INDEX(D:D,MATCH(AE859,INDEX(B:B,MATCH(AE859,B:B,)+1):B11373,)+MATCH(AE859,B:B,)),"---")),"---"))</f>
        <v>---</v>
      </c>
      <c r="AI859" t="str">
        <f t="shared" si="192"/>
        <v>--</v>
      </c>
      <c r="AJ859" t="e">
        <f t="shared" si="193"/>
        <v>#N/A</v>
      </c>
      <c r="AK859">
        <f t="shared" si="194"/>
        <v>0</v>
      </c>
      <c r="AL859" t="str">
        <f t="shared" si="195"/>
        <v>--</v>
      </c>
      <c r="AT859" t="str">
        <f t="shared" si="186"/>
        <v>FPGA_VCC</v>
      </c>
      <c r="AU859" t="str">
        <f t="shared" si="187"/>
        <v>--</v>
      </c>
    </row>
    <row r="860" spans="1:47" x14ac:dyDescent="0.25">
      <c r="A860" t="str">
        <f t="shared" si="182"/>
        <v>U1-AN79</v>
      </c>
      <c r="B860" t="str">
        <f t="shared" si="183"/>
        <v>FPGA_VCC</v>
      </c>
      <c r="C860" t="str">
        <f t="shared" si="184"/>
        <v>U1-FPGA_VCC</v>
      </c>
      <c r="D860" t="str">
        <f t="shared" si="185"/>
        <v>U1-AN79</v>
      </c>
      <c r="E860" t="s">
        <v>1215</v>
      </c>
      <c r="F860" t="s">
        <v>1422</v>
      </c>
      <c r="G860" t="s">
        <v>954</v>
      </c>
      <c r="AB860" t="str">
        <f>B2B!D857</f>
        <v>J4</v>
      </c>
      <c r="AC860" t="str">
        <f>B2B!E857</f>
        <v>C15</v>
      </c>
      <c r="AD860" t="str">
        <f t="shared" si="188"/>
        <v>J4-C15</v>
      </c>
      <c r="AE860" t="e">
        <f t="shared" si="189"/>
        <v>#N/A</v>
      </c>
      <c r="AF860" t="str">
        <f t="shared" si="190"/>
        <v>--</v>
      </c>
      <c r="AG860" t="e">
        <f t="shared" si="191"/>
        <v>#N/A</v>
      </c>
      <c r="AH860" t="str">
        <f>IF(IFERROR(IF(IF(AF860="--",INDEX(D:D,MATCH(AE860,INDEX(B:B,MATCH(AE860,B:B,)+1):B11374,)+MATCH(AE860,B:B,)))=D860,VLOOKUP(AE860,B:D,3,0),IF(AF860="--",INDEX(D:D,MATCH(AE860,INDEX(B:B,MATCH(AE860,B:B,)+1):B11374,)+MATCH(AE860,B:B,)),"---")),"---")=AD860,"---",IFERROR(IF(IF(AF860="--",INDEX(D:D,MATCH(AE860,INDEX(B:B,MATCH(AE860,B:B,)+1):B11374,)+MATCH(AE860,B:B,)))=AD860,VLOOKUP(AE860,B:D,3,0),IF(AF860="--",INDEX(D:D,MATCH(AE860,INDEX(B:B,MATCH(AE860,B:B,)+1):B11374,)+MATCH(AE860,B:B,)),"---")),"---"))</f>
        <v>---</v>
      </c>
      <c r="AI860" t="str">
        <f t="shared" si="192"/>
        <v>--</v>
      </c>
      <c r="AJ860" t="e">
        <f t="shared" si="193"/>
        <v>#N/A</v>
      </c>
      <c r="AK860">
        <f t="shared" si="194"/>
        <v>0</v>
      </c>
      <c r="AL860" t="str">
        <f t="shared" si="195"/>
        <v>--</v>
      </c>
      <c r="AT860" t="str">
        <f t="shared" si="186"/>
        <v>FPGA_VCC</v>
      </c>
      <c r="AU860" t="str">
        <f t="shared" si="187"/>
        <v>--</v>
      </c>
    </row>
    <row r="861" spans="1:47" x14ac:dyDescent="0.25">
      <c r="A861" t="str">
        <f t="shared" si="182"/>
        <v>U1-AN107</v>
      </c>
      <c r="B861" t="str">
        <f t="shared" si="183"/>
        <v>NetU1_AN107</v>
      </c>
      <c r="C861" t="str">
        <f t="shared" si="184"/>
        <v>U1-NetU1_AN107</v>
      </c>
      <c r="D861" t="str">
        <f t="shared" si="185"/>
        <v>U1-AN107</v>
      </c>
      <c r="E861" t="s">
        <v>1215</v>
      </c>
      <c r="F861" t="s">
        <v>1423</v>
      </c>
      <c r="G861" t="s">
        <v>1424</v>
      </c>
      <c r="AB861" t="str">
        <f>B2B!D858</f>
        <v>J4</v>
      </c>
      <c r="AC861" t="str">
        <f>B2B!E858</f>
        <v>C16</v>
      </c>
      <c r="AD861" t="str">
        <f t="shared" si="188"/>
        <v>J4-C16</v>
      </c>
      <c r="AE861" t="e">
        <f t="shared" si="189"/>
        <v>#N/A</v>
      </c>
      <c r="AF861" t="str">
        <f t="shared" si="190"/>
        <v>--</v>
      </c>
      <c r="AG861" t="e">
        <f t="shared" si="191"/>
        <v>#N/A</v>
      </c>
      <c r="AH861" t="str">
        <f>IF(IFERROR(IF(IF(AF861="--",INDEX(D:D,MATCH(AE861,INDEX(B:B,MATCH(AE861,B:B,)+1):B11375,)+MATCH(AE861,B:B,)))=D861,VLOOKUP(AE861,B:D,3,0),IF(AF861="--",INDEX(D:D,MATCH(AE861,INDEX(B:B,MATCH(AE861,B:B,)+1):B11375,)+MATCH(AE861,B:B,)),"---")),"---")=AD861,"---",IFERROR(IF(IF(AF861="--",INDEX(D:D,MATCH(AE861,INDEX(B:B,MATCH(AE861,B:B,)+1):B11375,)+MATCH(AE861,B:B,)))=AD861,VLOOKUP(AE861,B:D,3,0),IF(AF861="--",INDEX(D:D,MATCH(AE861,INDEX(B:B,MATCH(AE861,B:B,)+1):B11375,)+MATCH(AE861,B:B,)),"---")),"---"))</f>
        <v>---</v>
      </c>
      <c r="AI861" t="str">
        <f t="shared" si="192"/>
        <v>--</v>
      </c>
      <c r="AJ861" t="e">
        <f t="shared" si="193"/>
        <v>#N/A</v>
      </c>
      <c r="AK861">
        <f t="shared" si="194"/>
        <v>0</v>
      </c>
      <c r="AL861" t="str">
        <f t="shared" si="195"/>
        <v>--</v>
      </c>
      <c r="AT861" t="str">
        <f t="shared" si="186"/>
        <v>NetU1_AN107</v>
      </c>
      <c r="AU861" t="str">
        <f t="shared" si="187"/>
        <v>--</v>
      </c>
    </row>
    <row r="862" spans="1:47" x14ac:dyDescent="0.25">
      <c r="A862" t="str">
        <f t="shared" si="182"/>
        <v>U1-AN111</v>
      </c>
      <c r="B862" t="str">
        <f t="shared" si="183"/>
        <v>NetU1_AN111</v>
      </c>
      <c r="C862" t="str">
        <f t="shared" si="184"/>
        <v>U1-NetU1_AN111</v>
      </c>
      <c r="D862" t="str">
        <f t="shared" si="185"/>
        <v>U1-AN111</v>
      </c>
      <c r="E862" t="s">
        <v>1215</v>
      </c>
      <c r="F862" t="s">
        <v>1425</v>
      </c>
      <c r="G862" t="s">
        <v>1426</v>
      </c>
      <c r="AB862" t="str">
        <f>B2B!D859</f>
        <v>J4</v>
      </c>
      <c r="AC862" t="str">
        <f>B2B!E859</f>
        <v>C17</v>
      </c>
      <c r="AD862" t="str">
        <f t="shared" si="188"/>
        <v>J4-C17</v>
      </c>
      <c r="AE862" t="e">
        <f t="shared" si="189"/>
        <v>#N/A</v>
      </c>
      <c r="AF862" t="str">
        <f t="shared" si="190"/>
        <v>--</v>
      </c>
      <c r="AG862" t="e">
        <f t="shared" si="191"/>
        <v>#N/A</v>
      </c>
      <c r="AH862" t="str">
        <f>IF(IFERROR(IF(IF(AF862="--",INDEX(D:D,MATCH(AE862,INDEX(B:B,MATCH(AE862,B:B,)+1):B11376,)+MATCH(AE862,B:B,)))=D862,VLOOKUP(AE862,B:D,3,0),IF(AF862="--",INDEX(D:D,MATCH(AE862,INDEX(B:B,MATCH(AE862,B:B,)+1):B11376,)+MATCH(AE862,B:B,)),"---")),"---")=AD862,"---",IFERROR(IF(IF(AF862="--",INDEX(D:D,MATCH(AE862,INDEX(B:B,MATCH(AE862,B:B,)+1):B11376,)+MATCH(AE862,B:B,)))=AD862,VLOOKUP(AE862,B:D,3,0),IF(AF862="--",INDEX(D:D,MATCH(AE862,INDEX(B:B,MATCH(AE862,B:B,)+1):B11376,)+MATCH(AE862,B:B,)),"---")),"---"))</f>
        <v>---</v>
      </c>
      <c r="AI862" t="str">
        <f t="shared" si="192"/>
        <v>--</v>
      </c>
      <c r="AJ862" t="e">
        <f t="shared" si="193"/>
        <v>#N/A</v>
      </c>
      <c r="AK862">
        <f t="shared" si="194"/>
        <v>0</v>
      </c>
      <c r="AL862" t="str">
        <f t="shared" si="195"/>
        <v>--</v>
      </c>
      <c r="AT862" t="str">
        <f t="shared" si="186"/>
        <v>NetU1_AN111</v>
      </c>
      <c r="AU862" t="str">
        <f t="shared" si="187"/>
        <v>--</v>
      </c>
    </row>
    <row r="863" spans="1:47" x14ac:dyDescent="0.25">
      <c r="A863" t="str">
        <f t="shared" si="182"/>
        <v>U1-AP50</v>
      </c>
      <c r="B863" t="str">
        <f t="shared" si="183"/>
        <v>1.8V</v>
      </c>
      <c r="C863" t="str">
        <f t="shared" si="184"/>
        <v>U1-1.8V</v>
      </c>
      <c r="D863" t="str">
        <f t="shared" si="185"/>
        <v>U1-AP50</v>
      </c>
      <c r="E863" t="s">
        <v>1215</v>
      </c>
      <c r="F863" t="s">
        <v>1427</v>
      </c>
      <c r="G863" t="s">
        <v>441</v>
      </c>
      <c r="AB863" t="str">
        <f>B2B!D860</f>
        <v>J4</v>
      </c>
      <c r="AC863" t="str">
        <f>B2B!E860</f>
        <v>C18</v>
      </c>
      <c r="AD863" t="str">
        <f t="shared" si="188"/>
        <v>J4-C18</v>
      </c>
      <c r="AE863" t="e">
        <f t="shared" si="189"/>
        <v>#N/A</v>
      </c>
      <c r="AF863" t="str">
        <f t="shared" si="190"/>
        <v>--</v>
      </c>
      <c r="AG863" t="e">
        <f t="shared" si="191"/>
        <v>#N/A</v>
      </c>
      <c r="AH863" t="str">
        <f>IF(IFERROR(IF(IF(AF863="--",INDEX(D:D,MATCH(AE863,INDEX(B:B,MATCH(AE863,B:B,)+1):B11377,)+MATCH(AE863,B:B,)))=D863,VLOOKUP(AE863,B:D,3,0),IF(AF863="--",INDEX(D:D,MATCH(AE863,INDEX(B:B,MATCH(AE863,B:B,)+1):B11377,)+MATCH(AE863,B:B,)),"---")),"---")=AD863,"---",IFERROR(IF(IF(AF863="--",INDEX(D:D,MATCH(AE863,INDEX(B:B,MATCH(AE863,B:B,)+1):B11377,)+MATCH(AE863,B:B,)))=AD863,VLOOKUP(AE863,B:D,3,0),IF(AF863="--",INDEX(D:D,MATCH(AE863,INDEX(B:B,MATCH(AE863,B:B,)+1):B11377,)+MATCH(AE863,B:B,)),"---")),"---"))</f>
        <v>---</v>
      </c>
      <c r="AI863" t="str">
        <f t="shared" si="192"/>
        <v>--</v>
      </c>
      <c r="AJ863" t="e">
        <f t="shared" si="193"/>
        <v>#N/A</v>
      </c>
      <c r="AK863">
        <f t="shared" si="194"/>
        <v>0</v>
      </c>
      <c r="AL863" t="str">
        <f t="shared" si="195"/>
        <v>--</v>
      </c>
      <c r="AT863" t="str">
        <f t="shared" si="186"/>
        <v>1.8V</v>
      </c>
      <c r="AU863" t="str">
        <f t="shared" si="187"/>
        <v>--</v>
      </c>
    </row>
    <row r="864" spans="1:47" x14ac:dyDescent="0.25">
      <c r="A864" t="str">
        <f t="shared" si="182"/>
        <v>U1-AP53</v>
      </c>
      <c r="B864" t="str">
        <f t="shared" si="183"/>
        <v>1.8V</v>
      </c>
      <c r="C864" t="str">
        <f t="shared" si="184"/>
        <v>U1-1.8V</v>
      </c>
      <c r="D864" t="str">
        <f t="shared" si="185"/>
        <v>U1-AP53</v>
      </c>
      <c r="E864" t="s">
        <v>1215</v>
      </c>
      <c r="F864" t="s">
        <v>1428</v>
      </c>
      <c r="G864" t="s">
        <v>441</v>
      </c>
      <c r="AB864" t="str">
        <f>B2B!D861</f>
        <v>J4</v>
      </c>
      <c r="AC864" t="str">
        <f>B2B!E861</f>
        <v>C19</v>
      </c>
      <c r="AD864" t="str">
        <f t="shared" si="188"/>
        <v>J4-C19</v>
      </c>
      <c r="AE864" t="e">
        <f t="shared" si="189"/>
        <v>#N/A</v>
      </c>
      <c r="AF864" t="str">
        <f t="shared" si="190"/>
        <v>--</v>
      </c>
      <c r="AG864" t="e">
        <f t="shared" si="191"/>
        <v>#N/A</v>
      </c>
      <c r="AH864" t="str">
        <f>IF(IFERROR(IF(IF(AF864="--",INDEX(D:D,MATCH(AE864,INDEX(B:B,MATCH(AE864,B:B,)+1):B11378,)+MATCH(AE864,B:B,)))=D864,VLOOKUP(AE864,B:D,3,0),IF(AF864="--",INDEX(D:D,MATCH(AE864,INDEX(B:B,MATCH(AE864,B:B,)+1):B11378,)+MATCH(AE864,B:B,)),"---")),"---")=AD864,"---",IFERROR(IF(IF(AF864="--",INDEX(D:D,MATCH(AE864,INDEX(B:B,MATCH(AE864,B:B,)+1):B11378,)+MATCH(AE864,B:B,)))=AD864,VLOOKUP(AE864,B:D,3,0),IF(AF864="--",INDEX(D:D,MATCH(AE864,INDEX(B:B,MATCH(AE864,B:B,)+1):B11378,)+MATCH(AE864,B:B,)),"---")),"---"))</f>
        <v>---</v>
      </c>
      <c r="AI864" t="str">
        <f t="shared" si="192"/>
        <v>--</v>
      </c>
      <c r="AJ864" t="e">
        <f t="shared" si="193"/>
        <v>#N/A</v>
      </c>
      <c r="AK864">
        <f t="shared" si="194"/>
        <v>0</v>
      </c>
      <c r="AL864" t="str">
        <f t="shared" si="195"/>
        <v>--</v>
      </c>
      <c r="AT864" t="str">
        <f t="shared" si="186"/>
        <v>1.8V</v>
      </c>
      <c r="AU864" t="str">
        <f t="shared" si="187"/>
        <v>--</v>
      </c>
    </row>
    <row r="865" spans="1:47" x14ac:dyDescent="0.25">
      <c r="A865" t="str">
        <f t="shared" si="182"/>
        <v>U1-AP57</v>
      </c>
      <c r="B865" t="str">
        <f t="shared" si="183"/>
        <v>1.8V</v>
      </c>
      <c r="C865" t="str">
        <f t="shared" si="184"/>
        <v>U1-1.8V</v>
      </c>
      <c r="D865" t="str">
        <f t="shared" si="185"/>
        <v>U1-AP57</v>
      </c>
      <c r="E865" t="s">
        <v>1215</v>
      </c>
      <c r="F865" t="s">
        <v>1429</v>
      </c>
      <c r="G865" t="s">
        <v>441</v>
      </c>
      <c r="AB865" t="str">
        <f>B2B!D862</f>
        <v>J4</v>
      </c>
      <c r="AC865" t="str">
        <f>B2B!E862</f>
        <v>C20</v>
      </c>
      <c r="AD865" t="str">
        <f t="shared" si="188"/>
        <v>J4-C20</v>
      </c>
      <c r="AE865" t="e">
        <f t="shared" si="189"/>
        <v>#N/A</v>
      </c>
      <c r="AF865" t="str">
        <f t="shared" si="190"/>
        <v>--</v>
      </c>
      <c r="AG865" t="e">
        <f t="shared" si="191"/>
        <v>#N/A</v>
      </c>
      <c r="AH865" t="str">
        <f>IF(IFERROR(IF(IF(AF865="--",INDEX(D:D,MATCH(AE865,INDEX(B:B,MATCH(AE865,B:B,)+1):B11379,)+MATCH(AE865,B:B,)))=D865,VLOOKUP(AE865,B:D,3,0),IF(AF865="--",INDEX(D:D,MATCH(AE865,INDEX(B:B,MATCH(AE865,B:B,)+1):B11379,)+MATCH(AE865,B:B,)),"---")),"---")=AD865,"---",IFERROR(IF(IF(AF865="--",INDEX(D:D,MATCH(AE865,INDEX(B:B,MATCH(AE865,B:B,)+1):B11379,)+MATCH(AE865,B:B,)))=AD865,VLOOKUP(AE865,B:D,3,0),IF(AF865="--",INDEX(D:D,MATCH(AE865,INDEX(B:B,MATCH(AE865,B:B,)+1):B11379,)+MATCH(AE865,B:B,)),"---")),"---"))</f>
        <v>---</v>
      </c>
      <c r="AI865" t="str">
        <f t="shared" si="192"/>
        <v>--</v>
      </c>
      <c r="AJ865" t="e">
        <f t="shared" si="193"/>
        <v>#N/A</v>
      </c>
      <c r="AK865">
        <f t="shared" si="194"/>
        <v>0</v>
      </c>
      <c r="AL865" t="str">
        <f t="shared" si="195"/>
        <v>--</v>
      </c>
      <c r="AT865" t="str">
        <f t="shared" si="186"/>
        <v>1.8V</v>
      </c>
      <c r="AU865" t="str">
        <f t="shared" si="187"/>
        <v>--</v>
      </c>
    </row>
    <row r="866" spans="1:47" x14ac:dyDescent="0.25">
      <c r="A866" t="str">
        <f t="shared" si="182"/>
        <v>U1-AP64</v>
      </c>
      <c r="B866" t="str">
        <f t="shared" si="183"/>
        <v>FPGA_VCC</v>
      </c>
      <c r="C866" t="str">
        <f t="shared" si="184"/>
        <v>U1-FPGA_VCC</v>
      </c>
      <c r="D866" t="str">
        <f t="shared" si="185"/>
        <v>U1-AP64</v>
      </c>
      <c r="E866" t="s">
        <v>1215</v>
      </c>
      <c r="F866" t="s">
        <v>1430</v>
      </c>
      <c r="G866" t="s">
        <v>954</v>
      </c>
      <c r="AB866" t="str">
        <f>B2B!D863</f>
        <v>J4</v>
      </c>
      <c r="AC866" t="str">
        <f>B2B!E863</f>
        <v>C21</v>
      </c>
      <c r="AD866" t="str">
        <f t="shared" si="188"/>
        <v>J4-C21</v>
      </c>
      <c r="AE866" t="e">
        <f t="shared" si="189"/>
        <v>#N/A</v>
      </c>
      <c r="AF866" t="str">
        <f t="shared" si="190"/>
        <v>--</v>
      </c>
      <c r="AG866" t="e">
        <f t="shared" si="191"/>
        <v>#N/A</v>
      </c>
      <c r="AH866" t="str">
        <f>IF(IFERROR(IF(IF(AF866="--",INDEX(D:D,MATCH(AE866,INDEX(B:B,MATCH(AE866,B:B,)+1):B11380,)+MATCH(AE866,B:B,)))=D866,VLOOKUP(AE866,B:D,3,0),IF(AF866="--",INDEX(D:D,MATCH(AE866,INDEX(B:B,MATCH(AE866,B:B,)+1):B11380,)+MATCH(AE866,B:B,)),"---")),"---")=AD866,"---",IFERROR(IF(IF(AF866="--",INDEX(D:D,MATCH(AE866,INDEX(B:B,MATCH(AE866,B:B,)+1):B11380,)+MATCH(AE866,B:B,)))=AD866,VLOOKUP(AE866,B:D,3,0),IF(AF866="--",INDEX(D:D,MATCH(AE866,INDEX(B:B,MATCH(AE866,B:B,)+1):B11380,)+MATCH(AE866,B:B,)),"---")),"---"))</f>
        <v>---</v>
      </c>
      <c r="AI866" t="str">
        <f t="shared" si="192"/>
        <v>--</v>
      </c>
      <c r="AJ866" t="e">
        <f t="shared" si="193"/>
        <v>#N/A</v>
      </c>
      <c r="AK866">
        <f t="shared" si="194"/>
        <v>0</v>
      </c>
      <c r="AL866" t="str">
        <f t="shared" si="195"/>
        <v>--</v>
      </c>
      <c r="AT866" t="str">
        <f t="shared" si="186"/>
        <v>FPGA_VCC</v>
      </c>
      <c r="AU866" t="str">
        <f t="shared" si="187"/>
        <v>--</v>
      </c>
    </row>
    <row r="867" spans="1:47" x14ac:dyDescent="0.25">
      <c r="A867" t="str">
        <f t="shared" si="182"/>
        <v>U1-AP68</v>
      </c>
      <c r="B867" t="str">
        <f t="shared" si="183"/>
        <v>FPGA_VCC</v>
      </c>
      <c r="C867" t="str">
        <f t="shared" si="184"/>
        <v>U1-FPGA_VCC</v>
      </c>
      <c r="D867" t="str">
        <f t="shared" si="185"/>
        <v>U1-AP68</v>
      </c>
      <c r="E867" t="s">
        <v>1215</v>
      </c>
      <c r="F867" t="s">
        <v>1431</v>
      </c>
      <c r="G867" t="s">
        <v>954</v>
      </c>
      <c r="AB867" t="str">
        <f>B2B!D864</f>
        <v>J4</v>
      </c>
      <c r="AC867" t="str">
        <f>B2B!E864</f>
        <v>C22</v>
      </c>
      <c r="AD867" t="str">
        <f t="shared" si="188"/>
        <v>J4-C22</v>
      </c>
      <c r="AE867" t="e">
        <f t="shared" si="189"/>
        <v>#N/A</v>
      </c>
      <c r="AF867" t="str">
        <f t="shared" si="190"/>
        <v>--</v>
      </c>
      <c r="AG867" t="e">
        <f t="shared" si="191"/>
        <v>#N/A</v>
      </c>
      <c r="AH867" t="str">
        <f>IF(IFERROR(IF(IF(AF867="--",INDEX(D:D,MATCH(AE867,INDEX(B:B,MATCH(AE867,B:B,)+1):B11381,)+MATCH(AE867,B:B,)))=D867,VLOOKUP(AE867,B:D,3,0),IF(AF867="--",INDEX(D:D,MATCH(AE867,INDEX(B:B,MATCH(AE867,B:B,)+1):B11381,)+MATCH(AE867,B:B,)),"---")),"---")=AD867,"---",IFERROR(IF(IF(AF867="--",INDEX(D:D,MATCH(AE867,INDEX(B:B,MATCH(AE867,B:B,)+1):B11381,)+MATCH(AE867,B:B,)))=AD867,VLOOKUP(AE867,B:D,3,0),IF(AF867="--",INDEX(D:D,MATCH(AE867,INDEX(B:B,MATCH(AE867,B:B,)+1):B11381,)+MATCH(AE867,B:B,)),"---")),"---"))</f>
        <v>---</v>
      </c>
      <c r="AI867" t="str">
        <f t="shared" si="192"/>
        <v>--</v>
      </c>
      <c r="AJ867" t="e">
        <f t="shared" si="193"/>
        <v>#N/A</v>
      </c>
      <c r="AK867">
        <f t="shared" si="194"/>
        <v>0</v>
      </c>
      <c r="AL867" t="str">
        <f t="shared" si="195"/>
        <v>--</v>
      </c>
      <c r="AT867" t="str">
        <f t="shared" si="186"/>
        <v>FPGA_VCC</v>
      </c>
      <c r="AU867" t="str">
        <f t="shared" si="187"/>
        <v>--</v>
      </c>
    </row>
    <row r="868" spans="1:47" x14ac:dyDescent="0.25">
      <c r="A868" t="str">
        <f t="shared" si="182"/>
        <v>U1-AP75</v>
      </c>
      <c r="B868" t="str">
        <f t="shared" si="183"/>
        <v>FPGA_VCC</v>
      </c>
      <c r="C868" t="str">
        <f t="shared" si="184"/>
        <v>U1-FPGA_VCC</v>
      </c>
      <c r="D868" t="str">
        <f t="shared" si="185"/>
        <v>U1-AP75</v>
      </c>
      <c r="E868" t="s">
        <v>1215</v>
      </c>
      <c r="F868" t="s">
        <v>1432</v>
      </c>
      <c r="G868" t="s">
        <v>954</v>
      </c>
      <c r="AB868" t="str">
        <f>B2B!D865</f>
        <v>J4</v>
      </c>
      <c r="AC868" t="str">
        <f>B2B!E865</f>
        <v>C23</v>
      </c>
      <c r="AD868" t="str">
        <f t="shared" si="188"/>
        <v>J4-C23</v>
      </c>
      <c r="AE868" t="e">
        <f t="shared" si="189"/>
        <v>#N/A</v>
      </c>
      <c r="AF868" t="str">
        <f t="shared" si="190"/>
        <v>--</v>
      </c>
      <c r="AG868" t="e">
        <f t="shared" si="191"/>
        <v>#N/A</v>
      </c>
      <c r="AH868" t="str">
        <f>IF(IFERROR(IF(IF(AF868="--",INDEX(D:D,MATCH(AE868,INDEX(B:B,MATCH(AE868,B:B,)+1):B11382,)+MATCH(AE868,B:B,)))=D868,VLOOKUP(AE868,B:D,3,0),IF(AF868="--",INDEX(D:D,MATCH(AE868,INDEX(B:B,MATCH(AE868,B:B,)+1):B11382,)+MATCH(AE868,B:B,)),"---")),"---")=AD868,"---",IFERROR(IF(IF(AF868="--",INDEX(D:D,MATCH(AE868,INDEX(B:B,MATCH(AE868,B:B,)+1):B11382,)+MATCH(AE868,B:B,)))=AD868,VLOOKUP(AE868,B:D,3,0),IF(AF868="--",INDEX(D:D,MATCH(AE868,INDEX(B:B,MATCH(AE868,B:B,)+1):B11382,)+MATCH(AE868,B:B,)),"---")),"---"))</f>
        <v>---</v>
      </c>
      <c r="AI868" t="str">
        <f t="shared" si="192"/>
        <v>--</v>
      </c>
      <c r="AJ868" t="e">
        <f t="shared" si="193"/>
        <v>#N/A</v>
      </c>
      <c r="AK868">
        <f t="shared" si="194"/>
        <v>0</v>
      </c>
      <c r="AL868" t="str">
        <f t="shared" si="195"/>
        <v>--</v>
      </c>
      <c r="AT868" t="str">
        <f t="shared" si="186"/>
        <v>FPGA_VCC</v>
      </c>
      <c r="AU868" t="str">
        <f t="shared" si="187"/>
        <v>--</v>
      </c>
    </row>
    <row r="869" spans="1:47" x14ac:dyDescent="0.25">
      <c r="A869" t="str">
        <f t="shared" si="182"/>
        <v>U1-AP79</v>
      </c>
      <c r="B869" t="str">
        <f t="shared" si="183"/>
        <v>FPGA_VCC</v>
      </c>
      <c r="C869" t="str">
        <f t="shared" si="184"/>
        <v>U1-FPGA_VCC</v>
      </c>
      <c r="D869" t="str">
        <f t="shared" si="185"/>
        <v>U1-AP79</v>
      </c>
      <c r="E869" t="s">
        <v>1215</v>
      </c>
      <c r="F869" t="s">
        <v>1433</v>
      </c>
      <c r="G869" t="s">
        <v>954</v>
      </c>
      <c r="AB869" t="str">
        <f>B2B!D866</f>
        <v>J4</v>
      </c>
      <c r="AC869" t="str">
        <f>B2B!E866</f>
        <v>C24</v>
      </c>
      <c r="AD869" t="str">
        <f t="shared" si="188"/>
        <v>J4-C24</v>
      </c>
      <c r="AE869" t="e">
        <f t="shared" si="189"/>
        <v>#N/A</v>
      </c>
      <c r="AF869" t="str">
        <f t="shared" si="190"/>
        <v>--</v>
      </c>
      <c r="AG869" t="e">
        <f t="shared" si="191"/>
        <v>#N/A</v>
      </c>
      <c r="AH869" t="str">
        <f>IF(IFERROR(IF(IF(AF869="--",INDEX(D:D,MATCH(AE869,INDEX(B:B,MATCH(AE869,B:B,)+1):B11383,)+MATCH(AE869,B:B,)))=D869,VLOOKUP(AE869,B:D,3,0),IF(AF869="--",INDEX(D:D,MATCH(AE869,INDEX(B:B,MATCH(AE869,B:B,)+1):B11383,)+MATCH(AE869,B:B,)),"---")),"---")=AD869,"---",IFERROR(IF(IF(AF869="--",INDEX(D:D,MATCH(AE869,INDEX(B:B,MATCH(AE869,B:B,)+1):B11383,)+MATCH(AE869,B:B,)))=AD869,VLOOKUP(AE869,B:D,3,0),IF(AF869="--",INDEX(D:D,MATCH(AE869,INDEX(B:B,MATCH(AE869,B:B,)+1):B11383,)+MATCH(AE869,B:B,)),"---")),"---"))</f>
        <v>---</v>
      </c>
      <c r="AI869" t="str">
        <f t="shared" si="192"/>
        <v>--</v>
      </c>
      <c r="AJ869" t="e">
        <f t="shared" si="193"/>
        <v>#N/A</v>
      </c>
      <c r="AK869">
        <f t="shared" si="194"/>
        <v>0</v>
      </c>
      <c r="AL869" t="str">
        <f t="shared" si="195"/>
        <v>--</v>
      </c>
      <c r="AT869" t="str">
        <f t="shared" si="186"/>
        <v>FPGA_VCC</v>
      </c>
      <c r="AU869" t="str">
        <f t="shared" si="187"/>
        <v>--</v>
      </c>
    </row>
    <row r="870" spans="1:47" x14ac:dyDescent="0.25">
      <c r="A870" t="str">
        <f t="shared" si="182"/>
        <v>U1-AP86</v>
      </c>
      <c r="B870" t="str">
        <f t="shared" si="183"/>
        <v>FPGA_VCC</v>
      </c>
      <c r="C870" t="str">
        <f t="shared" si="184"/>
        <v>U1-FPGA_VCC</v>
      </c>
      <c r="D870" t="str">
        <f t="shared" si="185"/>
        <v>U1-AP86</v>
      </c>
      <c r="E870" t="s">
        <v>1215</v>
      </c>
      <c r="F870" t="s">
        <v>1434</v>
      </c>
      <c r="G870" t="s">
        <v>954</v>
      </c>
      <c r="AB870" t="str">
        <f>B2B!D867</f>
        <v>J4</v>
      </c>
      <c r="AC870" t="str">
        <f>B2B!E867</f>
        <v>C25</v>
      </c>
      <c r="AD870" t="str">
        <f t="shared" si="188"/>
        <v>J4-C25</v>
      </c>
      <c r="AE870" t="e">
        <f t="shared" si="189"/>
        <v>#N/A</v>
      </c>
      <c r="AF870" t="str">
        <f t="shared" si="190"/>
        <v>--</v>
      </c>
      <c r="AG870" t="e">
        <f t="shared" si="191"/>
        <v>#N/A</v>
      </c>
      <c r="AH870" t="str">
        <f>IF(IFERROR(IF(IF(AF870="--",INDEX(D:D,MATCH(AE870,INDEX(B:B,MATCH(AE870,B:B,)+1):B11384,)+MATCH(AE870,B:B,)))=D870,VLOOKUP(AE870,B:D,3,0),IF(AF870="--",INDEX(D:D,MATCH(AE870,INDEX(B:B,MATCH(AE870,B:B,)+1):B11384,)+MATCH(AE870,B:B,)),"---")),"---")=AD870,"---",IFERROR(IF(IF(AF870="--",INDEX(D:D,MATCH(AE870,INDEX(B:B,MATCH(AE870,B:B,)+1):B11384,)+MATCH(AE870,B:B,)))=AD870,VLOOKUP(AE870,B:D,3,0),IF(AF870="--",INDEX(D:D,MATCH(AE870,INDEX(B:B,MATCH(AE870,B:B,)+1):B11384,)+MATCH(AE870,B:B,)),"---")),"---"))</f>
        <v>---</v>
      </c>
      <c r="AI870" t="str">
        <f t="shared" si="192"/>
        <v>--</v>
      </c>
      <c r="AJ870" t="e">
        <f t="shared" si="193"/>
        <v>#N/A</v>
      </c>
      <c r="AK870">
        <f t="shared" si="194"/>
        <v>0</v>
      </c>
      <c r="AL870" t="str">
        <f t="shared" si="195"/>
        <v>--</v>
      </c>
      <c r="AT870" t="str">
        <f t="shared" si="186"/>
        <v>FPGA_VCC</v>
      </c>
      <c r="AU870" t="str">
        <f t="shared" si="187"/>
        <v>--</v>
      </c>
    </row>
    <row r="871" spans="1:47" x14ac:dyDescent="0.25">
      <c r="A871" t="str">
        <f t="shared" si="182"/>
        <v>U1-AR50</v>
      </c>
      <c r="B871" t="str">
        <f t="shared" si="183"/>
        <v>1.8V</v>
      </c>
      <c r="C871" t="str">
        <f t="shared" si="184"/>
        <v>U1-1.8V</v>
      </c>
      <c r="D871" t="str">
        <f t="shared" si="185"/>
        <v>U1-AR50</v>
      </c>
      <c r="E871" t="s">
        <v>1215</v>
      </c>
      <c r="F871" t="s">
        <v>1435</v>
      </c>
      <c r="G871" t="s">
        <v>441</v>
      </c>
      <c r="AB871" t="str">
        <f>B2B!D868</f>
        <v>J4</v>
      </c>
      <c r="AC871" t="str">
        <f>B2B!E868</f>
        <v>C26</v>
      </c>
      <c r="AD871" t="str">
        <f t="shared" si="188"/>
        <v>J4-C26</v>
      </c>
      <c r="AE871" t="e">
        <f t="shared" si="189"/>
        <v>#N/A</v>
      </c>
      <c r="AF871" t="str">
        <f t="shared" si="190"/>
        <v>--</v>
      </c>
      <c r="AG871" t="e">
        <f t="shared" si="191"/>
        <v>#N/A</v>
      </c>
      <c r="AH871" t="str">
        <f>IF(IFERROR(IF(IF(AF871="--",INDEX(D:D,MATCH(AE871,INDEX(B:B,MATCH(AE871,B:B,)+1):B11385,)+MATCH(AE871,B:B,)))=D871,VLOOKUP(AE871,B:D,3,0),IF(AF871="--",INDEX(D:D,MATCH(AE871,INDEX(B:B,MATCH(AE871,B:B,)+1):B11385,)+MATCH(AE871,B:B,)),"---")),"---")=AD871,"---",IFERROR(IF(IF(AF871="--",INDEX(D:D,MATCH(AE871,INDEX(B:B,MATCH(AE871,B:B,)+1):B11385,)+MATCH(AE871,B:B,)))=AD871,VLOOKUP(AE871,B:D,3,0),IF(AF871="--",INDEX(D:D,MATCH(AE871,INDEX(B:B,MATCH(AE871,B:B,)+1):B11385,)+MATCH(AE871,B:B,)),"---")),"---"))</f>
        <v>---</v>
      </c>
      <c r="AI871" t="str">
        <f t="shared" si="192"/>
        <v>--</v>
      </c>
      <c r="AJ871" t="e">
        <f t="shared" si="193"/>
        <v>#N/A</v>
      </c>
      <c r="AK871">
        <f t="shared" si="194"/>
        <v>0</v>
      </c>
      <c r="AL871" t="str">
        <f t="shared" si="195"/>
        <v>--</v>
      </c>
      <c r="AT871" t="str">
        <f t="shared" si="186"/>
        <v>1.8V</v>
      </c>
      <c r="AU871" t="str">
        <f t="shared" si="187"/>
        <v>--</v>
      </c>
    </row>
    <row r="872" spans="1:47" x14ac:dyDescent="0.25">
      <c r="A872" t="str">
        <f t="shared" si="182"/>
        <v>U1-AR53</v>
      </c>
      <c r="B872" t="str">
        <f t="shared" si="183"/>
        <v>FPGA_VCC</v>
      </c>
      <c r="C872" t="str">
        <f t="shared" si="184"/>
        <v>U1-FPGA_VCC</v>
      </c>
      <c r="D872" t="str">
        <f t="shared" si="185"/>
        <v>U1-AR53</v>
      </c>
      <c r="E872" t="s">
        <v>1215</v>
      </c>
      <c r="F872" t="s">
        <v>1436</v>
      </c>
      <c r="G872" t="s">
        <v>954</v>
      </c>
      <c r="AB872" t="str">
        <f>B2B!D869</f>
        <v>J4</v>
      </c>
      <c r="AC872" t="str">
        <f>B2B!E869</f>
        <v>C27</v>
      </c>
      <c r="AD872" t="str">
        <f t="shared" si="188"/>
        <v>J4-C27</v>
      </c>
      <c r="AE872" t="e">
        <f t="shared" si="189"/>
        <v>#N/A</v>
      </c>
      <c r="AF872" t="str">
        <f t="shared" si="190"/>
        <v>--</v>
      </c>
      <c r="AG872" t="e">
        <f t="shared" si="191"/>
        <v>#N/A</v>
      </c>
      <c r="AH872" t="str">
        <f>IF(IFERROR(IF(IF(AF872="--",INDEX(D:D,MATCH(AE872,INDEX(B:B,MATCH(AE872,B:B,)+1):B11386,)+MATCH(AE872,B:B,)))=D872,VLOOKUP(AE872,B:D,3,0),IF(AF872="--",INDEX(D:D,MATCH(AE872,INDEX(B:B,MATCH(AE872,B:B,)+1):B11386,)+MATCH(AE872,B:B,)),"---")),"---")=AD872,"---",IFERROR(IF(IF(AF872="--",INDEX(D:D,MATCH(AE872,INDEX(B:B,MATCH(AE872,B:B,)+1):B11386,)+MATCH(AE872,B:B,)))=AD872,VLOOKUP(AE872,B:D,3,0),IF(AF872="--",INDEX(D:D,MATCH(AE872,INDEX(B:B,MATCH(AE872,B:B,)+1):B11386,)+MATCH(AE872,B:B,)),"---")),"---"))</f>
        <v>---</v>
      </c>
      <c r="AI872" t="str">
        <f t="shared" si="192"/>
        <v>--</v>
      </c>
      <c r="AJ872" t="e">
        <f t="shared" si="193"/>
        <v>#N/A</v>
      </c>
      <c r="AK872">
        <f t="shared" si="194"/>
        <v>0</v>
      </c>
      <c r="AL872" t="str">
        <f t="shared" si="195"/>
        <v>--</v>
      </c>
      <c r="AT872" t="str">
        <f t="shared" si="186"/>
        <v>FPGA_VCC</v>
      </c>
      <c r="AU872" t="str">
        <f t="shared" si="187"/>
        <v>--</v>
      </c>
    </row>
    <row r="873" spans="1:47" x14ac:dyDescent="0.25">
      <c r="A873" t="str">
        <f t="shared" si="182"/>
        <v>U1-AR61</v>
      </c>
      <c r="B873" t="str">
        <f t="shared" si="183"/>
        <v>FPGA_VCC</v>
      </c>
      <c r="C873" t="str">
        <f t="shared" si="184"/>
        <v>U1-FPGA_VCC</v>
      </c>
      <c r="D873" t="str">
        <f t="shared" si="185"/>
        <v>U1-AR61</v>
      </c>
      <c r="E873" t="s">
        <v>1215</v>
      </c>
      <c r="F873" t="s">
        <v>1437</v>
      </c>
      <c r="G873" t="s">
        <v>954</v>
      </c>
      <c r="AB873" t="str">
        <f>B2B!D870</f>
        <v>J4</v>
      </c>
      <c r="AC873" t="str">
        <f>B2B!E870</f>
        <v>C28</v>
      </c>
      <c r="AD873" t="str">
        <f t="shared" si="188"/>
        <v>J4-C28</v>
      </c>
      <c r="AE873" t="e">
        <f t="shared" si="189"/>
        <v>#N/A</v>
      </c>
      <c r="AF873" t="str">
        <f t="shared" si="190"/>
        <v>--</v>
      </c>
      <c r="AG873" t="e">
        <f t="shared" si="191"/>
        <v>#N/A</v>
      </c>
      <c r="AH873" t="str">
        <f>IF(IFERROR(IF(IF(AF873="--",INDEX(D:D,MATCH(AE873,INDEX(B:B,MATCH(AE873,B:B,)+1):B11387,)+MATCH(AE873,B:B,)))=D873,VLOOKUP(AE873,B:D,3,0),IF(AF873="--",INDEX(D:D,MATCH(AE873,INDEX(B:B,MATCH(AE873,B:B,)+1):B11387,)+MATCH(AE873,B:B,)),"---")),"---")=AD873,"---",IFERROR(IF(IF(AF873="--",INDEX(D:D,MATCH(AE873,INDEX(B:B,MATCH(AE873,B:B,)+1):B11387,)+MATCH(AE873,B:B,)))=AD873,VLOOKUP(AE873,B:D,3,0),IF(AF873="--",INDEX(D:D,MATCH(AE873,INDEX(B:B,MATCH(AE873,B:B,)+1):B11387,)+MATCH(AE873,B:B,)),"---")),"---"))</f>
        <v>---</v>
      </c>
      <c r="AI873" t="str">
        <f t="shared" si="192"/>
        <v>--</v>
      </c>
      <c r="AJ873" t="e">
        <f t="shared" si="193"/>
        <v>#N/A</v>
      </c>
      <c r="AK873">
        <f t="shared" si="194"/>
        <v>0</v>
      </c>
      <c r="AL873" t="str">
        <f t="shared" si="195"/>
        <v>--</v>
      </c>
      <c r="AT873" t="str">
        <f t="shared" si="186"/>
        <v>FPGA_VCC</v>
      </c>
      <c r="AU873" t="str">
        <f t="shared" si="187"/>
        <v>--</v>
      </c>
    </row>
    <row r="874" spans="1:47" x14ac:dyDescent="0.25">
      <c r="A874" t="str">
        <f t="shared" si="182"/>
        <v>U1-AR64</v>
      </c>
      <c r="B874" t="str">
        <f t="shared" si="183"/>
        <v>FPGA_VCC</v>
      </c>
      <c r="C874" t="str">
        <f t="shared" si="184"/>
        <v>U1-FPGA_VCC</v>
      </c>
      <c r="D874" t="str">
        <f t="shared" si="185"/>
        <v>U1-AR64</v>
      </c>
      <c r="E874" t="s">
        <v>1215</v>
      </c>
      <c r="F874" t="s">
        <v>1438</v>
      </c>
      <c r="G874" t="s">
        <v>954</v>
      </c>
      <c r="AB874" t="str">
        <f>B2B!D871</f>
        <v>J4</v>
      </c>
      <c r="AC874" t="str">
        <f>B2B!E871</f>
        <v>C29</v>
      </c>
      <c r="AD874" t="str">
        <f t="shared" si="188"/>
        <v>J4-C29</v>
      </c>
      <c r="AE874" t="e">
        <f t="shared" si="189"/>
        <v>#N/A</v>
      </c>
      <c r="AF874" t="str">
        <f t="shared" si="190"/>
        <v>--</v>
      </c>
      <c r="AG874" t="e">
        <f t="shared" si="191"/>
        <v>#N/A</v>
      </c>
      <c r="AH874" t="str">
        <f>IF(IFERROR(IF(IF(AF874="--",INDEX(D:D,MATCH(AE874,INDEX(B:B,MATCH(AE874,B:B,)+1):B11388,)+MATCH(AE874,B:B,)))=D874,VLOOKUP(AE874,B:D,3,0),IF(AF874="--",INDEX(D:D,MATCH(AE874,INDEX(B:B,MATCH(AE874,B:B,)+1):B11388,)+MATCH(AE874,B:B,)),"---")),"---")=AD874,"---",IFERROR(IF(IF(AF874="--",INDEX(D:D,MATCH(AE874,INDEX(B:B,MATCH(AE874,B:B,)+1):B11388,)+MATCH(AE874,B:B,)))=AD874,VLOOKUP(AE874,B:D,3,0),IF(AF874="--",INDEX(D:D,MATCH(AE874,INDEX(B:B,MATCH(AE874,B:B,)+1):B11388,)+MATCH(AE874,B:B,)),"---")),"---"))</f>
        <v>---</v>
      </c>
      <c r="AI874" t="str">
        <f t="shared" si="192"/>
        <v>--</v>
      </c>
      <c r="AJ874" t="e">
        <f t="shared" si="193"/>
        <v>#N/A</v>
      </c>
      <c r="AK874">
        <f t="shared" si="194"/>
        <v>0</v>
      </c>
      <c r="AL874" t="str">
        <f t="shared" si="195"/>
        <v>--</v>
      </c>
      <c r="AT874" t="str">
        <f t="shared" si="186"/>
        <v>FPGA_VCC</v>
      </c>
      <c r="AU874" t="str">
        <f t="shared" si="187"/>
        <v>--</v>
      </c>
    </row>
    <row r="875" spans="1:47" x14ac:dyDescent="0.25">
      <c r="A875" t="str">
        <f t="shared" si="182"/>
        <v>U1-AR72</v>
      </c>
      <c r="B875" t="str">
        <f t="shared" si="183"/>
        <v>FPGA_VCC</v>
      </c>
      <c r="C875" t="str">
        <f t="shared" si="184"/>
        <v>U1-FPGA_VCC</v>
      </c>
      <c r="D875" t="str">
        <f t="shared" si="185"/>
        <v>U1-AR72</v>
      </c>
      <c r="E875" t="s">
        <v>1215</v>
      </c>
      <c r="F875" t="s">
        <v>1439</v>
      </c>
      <c r="G875" t="s">
        <v>954</v>
      </c>
      <c r="AB875" t="str">
        <f>B2B!D872</f>
        <v>J4</v>
      </c>
      <c r="AC875" t="str">
        <f>B2B!E872</f>
        <v>C30</v>
      </c>
      <c r="AD875" t="str">
        <f t="shared" si="188"/>
        <v>J4-C30</v>
      </c>
      <c r="AE875" t="e">
        <f t="shared" si="189"/>
        <v>#N/A</v>
      </c>
      <c r="AF875" t="str">
        <f t="shared" si="190"/>
        <v>--</v>
      </c>
      <c r="AG875" t="e">
        <f t="shared" si="191"/>
        <v>#N/A</v>
      </c>
      <c r="AH875" t="str">
        <f>IF(IFERROR(IF(IF(AF875="--",INDEX(D:D,MATCH(AE875,INDEX(B:B,MATCH(AE875,B:B,)+1):B11389,)+MATCH(AE875,B:B,)))=D875,VLOOKUP(AE875,B:D,3,0),IF(AF875="--",INDEX(D:D,MATCH(AE875,INDEX(B:B,MATCH(AE875,B:B,)+1):B11389,)+MATCH(AE875,B:B,)),"---")),"---")=AD875,"---",IFERROR(IF(IF(AF875="--",INDEX(D:D,MATCH(AE875,INDEX(B:B,MATCH(AE875,B:B,)+1):B11389,)+MATCH(AE875,B:B,)))=AD875,VLOOKUP(AE875,B:D,3,0),IF(AF875="--",INDEX(D:D,MATCH(AE875,INDEX(B:B,MATCH(AE875,B:B,)+1):B11389,)+MATCH(AE875,B:B,)),"---")),"---"))</f>
        <v>---</v>
      </c>
      <c r="AI875" t="str">
        <f t="shared" si="192"/>
        <v>--</v>
      </c>
      <c r="AJ875" t="e">
        <f t="shared" si="193"/>
        <v>#N/A</v>
      </c>
      <c r="AK875">
        <f t="shared" si="194"/>
        <v>0</v>
      </c>
      <c r="AL875" t="str">
        <f t="shared" si="195"/>
        <v>--</v>
      </c>
      <c r="AT875" t="str">
        <f t="shared" si="186"/>
        <v>FPGA_VCC</v>
      </c>
      <c r="AU875" t="str">
        <f t="shared" si="187"/>
        <v>--</v>
      </c>
    </row>
    <row r="876" spans="1:47" x14ac:dyDescent="0.25">
      <c r="A876" t="str">
        <f t="shared" si="182"/>
        <v>U1-AR75</v>
      </c>
      <c r="B876" t="str">
        <f t="shared" si="183"/>
        <v>FPGA_VCC</v>
      </c>
      <c r="C876" t="str">
        <f t="shared" si="184"/>
        <v>U1-FPGA_VCC</v>
      </c>
      <c r="D876" t="str">
        <f t="shared" si="185"/>
        <v>U1-AR75</v>
      </c>
      <c r="E876" t="s">
        <v>1215</v>
      </c>
      <c r="F876" t="s">
        <v>1440</v>
      </c>
      <c r="G876" t="s">
        <v>954</v>
      </c>
      <c r="AB876" t="str">
        <f>B2B!D873</f>
        <v>J4</v>
      </c>
      <c r="AC876" t="str">
        <f>B2B!E873</f>
        <v>C31</v>
      </c>
      <c r="AD876" t="str">
        <f t="shared" si="188"/>
        <v>J4-C31</v>
      </c>
      <c r="AE876" t="e">
        <f t="shared" si="189"/>
        <v>#N/A</v>
      </c>
      <c r="AF876" t="str">
        <f t="shared" si="190"/>
        <v>--</v>
      </c>
      <c r="AG876" t="e">
        <f t="shared" si="191"/>
        <v>#N/A</v>
      </c>
      <c r="AH876" t="str">
        <f>IF(IFERROR(IF(IF(AF876="--",INDEX(D:D,MATCH(AE876,INDEX(B:B,MATCH(AE876,B:B,)+1):B11390,)+MATCH(AE876,B:B,)))=D876,VLOOKUP(AE876,B:D,3,0),IF(AF876="--",INDEX(D:D,MATCH(AE876,INDEX(B:B,MATCH(AE876,B:B,)+1):B11390,)+MATCH(AE876,B:B,)),"---")),"---")=AD876,"---",IFERROR(IF(IF(AF876="--",INDEX(D:D,MATCH(AE876,INDEX(B:B,MATCH(AE876,B:B,)+1):B11390,)+MATCH(AE876,B:B,)))=AD876,VLOOKUP(AE876,B:D,3,0),IF(AF876="--",INDEX(D:D,MATCH(AE876,INDEX(B:B,MATCH(AE876,B:B,)+1):B11390,)+MATCH(AE876,B:B,)),"---")),"---"))</f>
        <v>---</v>
      </c>
      <c r="AI876" t="str">
        <f t="shared" si="192"/>
        <v>--</v>
      </c>
      <c r="AJ876" t="e">
        <f t="shared" si="193"/>
        <v>#N/A</v>
      </c>
      <c r="AK876">
        <f t="shared" si="194"/>
        <v>0</v>
      </c>
      <c r="AL876" t="str">
        <f t="shared" si="195"/>
        <v>--</v>
      </c>
      <c r="AT876" t="str">
        <f t="shared" si="186"/>
        <v>FPGA_VCC</v>
      </c>
      <c r="AU876" t="str">
        <f t="shared" si="187"/>
        <v>--</v>
      </c>
    </row>
    <row r="877" spans="1:47" x14ac:dyDescent="0.25">
      <c r="A877" t="str">
        <f t="shared" si="182"/>
        <v>U1-AR83</v>
      </c>
      <c r="B877" t="str">
        <f t="shared" si="183"/>
        <v>FPGA_VCC</v>
      </c>
      <c r="C877" t="str">
        <f t="shared" si="184"/>
        <v>U1-FPGA_VCC</v>
      </c>
      <c r="D877" t="str">
        <f t="shared" si="185"/>
        <v>U1-AR83</v>
      </c>
      <c r="E877" t="s">
        <v>1215</v>
      </c>
      <c r="F877" t="s">
        <v>1441</v>
      </c>
      <c r="G877" t="s">
        <v>954</v>
      </c>
      <c r="AB877" t="str">
        <f>B2B!D874</f>
        <v>J4</v>
      </c>
      <c r="AC877" t="str">
        <f>B2B!E874</f>
        <v>C32</v>
      </c>
      <c r="AD877" t="str">
        <f t="shared" si="188"/>
        <v>J4-C32</v>
      </c>
      <c r="AE877" t="e">
        <f t="shared" si="189"/>
        <v>#N/A</v>
      </c>
      <c r="AF877" t="str">
        <f t="shared" si="190"/>
        <v>--</v>
      </c>
      <c r="AG877" t="e">
        <f t="shared" si="191"/>
        <v>#N/A</v>
      </c>
      <c r="AH877" t="str">
        <f>IF(IFERROR(IF(IF(AF877="--",INDEX(D:D,MATCH(AE877,INDEX(B:B,MATCH(AE877,B:B,)+1):B11391,)+MATCH(AE877,B:B,)))=D877,VLOOKUP(AE877,B:D,3,0),IF(AF877="--",INDEX(D:D,MATCH(AE877,INDEX(B:B,MATCH(AE877,B:B,)+1):B11391,)+MATCH(AE877,B:B,)),"---")),"---")=AD877,"---",IFERROR(IF(IF(AF877="--",INDEX(D:D,MATCH(AE877,INDEX(B:B,MATCH(AE877,B:B,)+1):B11391,)+MATCH(AE877,B:B,)))=AD877,VLOOKUP(AE877,B:D,3,0),IF(AF877="--",INDEX(D:D,MATCH(AE877,INDEX(B:B,MATCH(AE877,B:B,)+1):B11391,)+MATCH(AE877,B:B,)),"---")),"---"))</f>
        <v>---</v>
      </c>
      <c r="AI877" t="str">
        <f t="shared" si="192"/>
        <v>--</v>
      </c>
      <c r="AJ877" t="e">
        <f t="shared" si="193"/>
        <v>#N/A</v>
      </c>
      <c r="AK877">
        <f t="shared" si="194"/>
        <v>0</v>
      </c>
      <c r="AL877" t="str">
        <f t="shared" si="195"/>
        <v>--</v>
      </c>
      <c r="AT877" t="str">
        <f t="shared" si="186"/>
        <v>FPGA_VCC</v>
      </c>
      <c r="AU877" t="str">
        <f t="shared" si="187"/>
        <v>--</v>
      </c>
    </row>
    <row r="878" spans="1:47" x14ac:dyDescent="0.25">
      <c r="A878" t="str">
        <f t="shared" si="182"/>
        <v>U1-AR86</v>
      </c>
      <c r="B878" t="str">
        <f t="shared" si="183"/>
        <v>VCCR_CORE</v>
      </c>
      <c r="C878" t="str">
        <f t="shared" si="184"/>
        <v>U1-VCCR_CORE</v>
      </c>
      <c r="D878" t="str">
        <f t="shared" si="185"/>
        <v>U1-AR86</v>
      </c>
      <c r="E878" t="s">
        <v>1215</v>
      </c>
      <c r="F878" t="s">
        <v>1442</v>
      </c>
      <c r="G878" t="s">
        <v>1310</v>
      </c>
      <c r="AB878" t="str">
        <f>B2B!D875</f>
        <v>J4</v>
      </c>
      <c r="AC878" t="str">
        <f>B2B!E875</f>
        <v>C33</v>
      </c>
      <c r="AD878" t="str">
        <f t="shared" si="188"/>
        <v>J4-C33</v>
      </c>
      <c r="AE878" t="e">
        <f t="shared" si="189"/>
        <v>#N/A</v>
      </c>
      <c r="AF878" t="str">
        <f t="shared" si="190"/>
        <v>--</v>
      </c>
      <c r="AG878" t="e">
        <f t="shared" si="191"/>
        <v>#N/A</v>
      </c>
      <c r="AH878" t="str">
        <f>IF(IFERROR(IF(IF(AF878="--",INDEX(D:D,MATCH(AE878,INDEX(B:B,MATCH(AE878,B:B,)+1):B11392,)+MATCH(AE878,B:B,)))=D878,VLOOKUP(AE878,B:D,3,0),IF(AF878="--",INDEX(D:D,MATCH(AE878,INDEX(B:B,MATCH(AE878,B:B,)+1):B11392,)+MATCH(AE878,B:B,)),"---")),"---")=AD878,"---",IFERROR(IF(IF(AF878="--",INDEX(D:D,MATCH(AE878,INDEX(B:B,MATCH(AE878,B:B,)+1):B11392,)+MATCH(AE878,B:B,)))=AD878,VLOOKUP(AE878,B:D,3,0),IF(AF878="--",INDEX(D:D,MATCH(AE878,INDEX(B:B,MATCH(AE878,B:B,)+1):B11392,)+MATCH(AE878,B:B,)),"---")),"---"))</f>
        <v>---</v>
      </c>
      <c r="AI878" t="str">
        <f t="shared" si="192"/>
        <v>--</v>
      </c>
      <c r="AJ878" t="e">
        <f t="shared" si="193"/>
        <v>#N/A</v>
      </c>
      <c r="AK878">
        <f t="shared" si="194"/>
        <v>0</v>
      </c>
      <c r="AL878" t="str">
        <f t="shared" si="195"/>
        <v>--</v>
      </c>
      <c r="AT878" t="str">
        <f t="shared" si="186"/>
        <v>VCCR_CORE</v>
      </c>
      <c r="AU878" t="str">
        <f t="shared" si="187"/>
        <v>--</v>
      </c>
    </row>
    <row r="879" spans="1:47" x14ac:dyDescent="0.25">
      <c r="A879" t="str">
        <f t="shared" si="182"/>
        <v>U1-AT50</v>
      </c>
      <c r="B879" t="str">
        <f t="shared" si="183"/>
        <v>1.8V</v>
      </c>
      <c r="C879" t="str">
        <f t="shared" si="184"/>
        <v>U1-1.8V</v>
      </c>
      <c r="D879" t="str">
        <f t="shared" si="185"/>
        <v>U1-AT50</v>
      </c>
      <c r="E879" t="s">
        <v>1215</v>
      </c>
      <c r="F879" t="s">
        <v>1443</v>
      </c>
      <c r="G879" t="s">
        <v>441</v>
      </c>
      <c r="AB879" t="str">
        <f>B2B!D876</f>
        <v>J4</v>
      </c>
      <c r="AC879" t="str">
        <f>B2B!E876</f>
        <v>C34</v>
      </c>
      <c r="AD879" t="str">
        <f t="shared" si="188"/>
        <v>J4-C34</v>
      </c>
      <c r="AE879" t="e">
        <f t="shared" si="189"/>
        <v>#N/A</v>
      </c>
      <c r="AF879" t="str">
        <f t="shared" si="190"/>
        <v>--</v>
      </c>
      <c r="AG879" t="e">
        <f t="shared" si="191"/>
        <v>#N/A</v>
      </c>
      <c r="AH879" t="str">
        <f>IF(IFERROR(IF(IF(AF879="--",INDEX(D:D,MATCH(AE879,INDEX(B:B,MATCH(AE879,B:B,)+1):B11393,)+MATCH(AE879,B:B,)))=D879,VLOOKUP(AE879,B:D,3,0),IF(AF879="--",INDEX(D:D,MATCH(AE879,INDEX(B:B,MATCH(AE879,B:B,)+1):B11393,)+MATCH(AE879,B:B,)),"---")),"---")=AD879,"---",IFERROR(IF(IF(AF879="--",INDEX(D:D,MATCH(AE879,INDEX(B:B,MATCH(AE879,B:B,)+1):B11393,)+MATCH(AE879,B:B,)))=AD879,VLOOKUP(AE879,B:D,3,0),IF(AF879="--",INDEX(D:D,MATCH(AE879,INDEX(B:B,MATCH(AE879,B:B,)+1):B11393,)+MATCH(AE879,B:B,)),"---")),"---"))</f>
        <v>---</v>
      </c>
      <c r="AI879" t="str">
        <f t="shared" si="192"/>
        <v>--</v>
      </c>
      <c r="AJ879" t="e">
        <f t="shared" si="193"/>
        <v>#N/A</v>
      </c>
      <c r="AK879">
        <f t="shared" si="194"/>
        <v>0</v>
      </c>
      <c r="AL879" t="str">
        <f t="shared" si="195"/>
        <v>--</v>
      </c>
      <c r="AT879" t="str">
        <f t="shared" si="186"/>
        <v>1.8V</v>
      </c>
      <c r="AU879" t="str">
        <f t="shared" si="187"/>
        <v>--</v>
      </c>
    </row>
    <row r="880" spans="1:47" x14ac:dyDescent="0.25">
      <c r="A880" t="str">
        <f t="shared" si="182"/>
        <v>U1-AT57</v>
      </c>
      <c r="B880" t="str">
        <f t="shared" si="183"/>
        <v>FPGA_VCC</v>
      </c>
      <c r="C880" t="str">
        <f t="shared" si="184"/>
        <v>U1-FPGA_VCC</v>
      </c>
      <c r="D880" t="str">
        <f t="shared" si="185"/>
        <v>U1-AT57</v>
      </c>
      <c r="E880" t="s">
        <v>1215</v>
      </c>
      <c r="F880" t="s">
        <v>1444</v>
      </c>
      <c r="G880" t="s">
        <v>954</v>
      </c>
      <c r="AB880" t="str">
        <f>B2B!D877</f>
        <v>J4</v>
      </c>
      <c r="AC880" t="str">
        <f>B2B!E877</f>
        <v>C35</v>
      </c>
      <c r="AD880" t="str">
        <f t="shared" si="188"/>
        <v>J4-C35</v>
      </c>
      <c r="AE880" t="e">
        <f t="shared" si="189"/>
        <v>#N/A</v>
      </c>
      <c r="AF880" t="str">
        <f t="shared" si="190"/>
        <v>--</v>
      </c>
      <c r="AG880" t="e">
        <f t="shared" si="191"/>
        <v>#N/A</v>
      </c>
      <c r="AH880" t="str">
        <f>IF(IFERROR(IF(IF(AF880="--",INDEX(D:D,MATCH(AE880,INDEX(B:B,MATCH(AE880,B:B,)+1):B11394,)+MATCH(AE880,B:B,)))=D880,VLOOKUP(AE880,B:D,3,0),IF(AF880="--",INDEX(D:D,MATCH(AE880,INDEX(B:B,MATCH(AE880,B:B,)+1):B11394,)+MATCH(AE880,B:B,)),"---")),"---")=AD880,"---",IFERROR(IF(IF(AF880="--",INDEX(D:D,MATCH(AE880,INDEX(B:B,MATCH(AE880,B:B,)+1):B11394,)+MATCH(AE880,B:B,)))=AD880,VLOOKUP(AE880,B:D,3,0),IF(AF880="--",INDEX(D:D,MATCH(AE880,INDEX(B:B,MATCH(AE880,B:B,)+1):B11394,)+MATCH(AE880,B:B,)),"---")),"---"))</f>
        <v>---</v>
      </c>
      <c r="AI880" t="str">
        <f t="shared" si="192"/>
        <v>--</v>
      </c>
      <c r="AJ880" t="e">
        <f t="shared" si="193"/>
        <v>#N/A</v>
      </c>
      <c r="AK880">
        <f t="shared" si="194"/>
        <v>0</v>
      </c>
      <c r="AL880" t="str">
        <f t="shared" si="195"/>
        <v>--</v>
      </c>
      <c r="AT880" t="str">
        <f t="shared" si="186"/>
        <v>FPGA_VCC</v>
      </c>
      <c r="AU880" t="str">
        <f t="shared" si="187"/>
        <v>--</v>
      </c>
    </row>
    <row r="881" spans="1:47" x14ac:dyDescent="0.25">
      <c r="A881" t="str">
        <f t="shared" si="182"/>
        <v>U1-AT61</v>
      </c>
      <c r="B881" t="str">
        <f t="shared" si="183"/>
        <v>FPGA_VCC</v>
      </c>
      <c r="C881" t="str">
        <f t="shared" si="184"/>
        <v>U1-FPGA_VCC</v>
      </c>
      <c r="D881" t="str">
        <f t="shared" si="185"/>
        <v>U1-AT61</v>
      </c>
      <c r="E881" t="s">
        <v>1215</v>
      </c>
      <c r="F881" t="s">
        <v>1445</v>
      </c>
      <c r="G881" t="s">
        <v>954</v>
      </c>
      <c r="AB881" t="str">
        <f>B2B!D878</f>
        <v>J4</v>
      </c>
      <c r="AC881" t="str">
        <f>B2B!E878</f>
        <v>C36</v>
      </c>
      <c r="AD881" t="str">
        <f t="shared" si="188"/>
        <v>J4-C36</v>
      </c>
      <c r="AE881" t="e">
        <f t="shared" si="189"/>
        <v>#N/A</v>
      </c>
      <c r="AF881" t="str">
        <f t="shared" si="190"/>
        <v>--</v>
      </c>
      <c r="AG881" t="e">
        <f t="shared" si="191"/>
        <v>#N/A</v>
      </c>
      <c r="AH881" t="str">
        <f>IF(IFERROR(IF(IF(AF881="--",INDEX(D:D,MATCH(AE881,INDEX(B:B,MATCH(AE881,B:B,)+1):B11395,)+MATCH(AE881,B:B,)))=D881,VLOOKUP(AE881,B:D,3,0),IF(AF881="--",INDEX(D:D,MATCH(AE881,INDEX(B:B,MATCH(AE881,B:B,)+1):B11395,)+MATCH(AE881,B:B,)),"---")),"---")=AD881,"---",IFERROR(IF(IF(AF881="--",INDEX(D:D,MATCH(AE881,INDEX(B:B,MATCH(AE881,B:B,)+1):B11395,)+MATCH(AE881,B:B,)))=AD881,VLOOKUP(AE881,B:D,3,0),IF(AF881="--",INDEX(D:D,MATCH(AE881,INDEX(B:B,MATCH(AE881,B:B,)+1):B11395,)+MATCH(AE881,B:B,)),"---")),"---"))</f>
        <v>---</v>
      </c>
      <c r="AI881" t="str">
        <f t="shared" si="192"/>
        <v>--</v>
      </c>
      <c r="AJ881" t="e">
        <f t="shared" si="193"/>
        <v>#N/A</v>
      </c>
      <c r="AK881">
        <f t="shared" si="194"/>
        <v>0</v>
      </c>
      <c r="AL881" t="str">
        <f t="shared" si="195"/>
        <v>--</v>
      </c>
      <c r="AT881" t="str">
        <f t="shared" si="186"/>
        <v>FPGA_VCC</v>
      </c>
      <c r="AU881" t="str">
        <f t="shared" si="187"/>
        <v>--</v>
      </c>
    </row>
    <row r="882" spans="1:47" x14ac:dyDescent="0.25">
      <c r="A882" t="str">
        <f t="shared" si="182"/>
        <v>U1-AT68</v>
      </c>
      <c r="B882" t="str">
        <f t="shared" si="183"/>
        <v>FPGA_VCC</v>
      </c>
      <c r="C882" t="str">
        <f t="shared" si="184"/>
        <v>U1-FPGA_VCC</v>
      </c>
      <c r="D882" t="str">
        <f t="shared" si="185"/>
        <v>U1-AT68</v>
      </c>
      <c r="E882" t="s">
        <v>1215</v>
      </c>
      <c r="F882" t="s">
        <v>1446</v>
      </c>
      <c r="G882" t="s">
        <v>954</v>
      </c>
      <c r="AB882" t="str">
        <f>B2B!D879</f>
        <v>J4</v>
      </c>
      <c r="AC882" t="str">
        <f>B2B!E879</f>
        <v>C37</v>
      </c>
      <c r="AD882" t="str">
        <f t="shared" si="188"/>
        <v>J4-C37</v>
      </c>
      <c r="AE882" t="e">
        <f t="shared" si="189"/>
        <v>#N/A</v>
      </c>
      <c r="AF882" t="str">
        <f t="shared" si="190"/>
        <v>--</v>
      </c>
      <c r="AG882" t="e">
        <f t="shared" si="191"/>
        <v>#N/A</v>
      </c>
      <c r="AH882" t="str">
        <f>IF(IFERROR(IF(IF(AF882="--",INDEX(D:D,MATCH(AE882,INDEX(B:B,MATCH(AE882,B:B,)+1):B11396,)+MATCH(AE882,B:B,)))=D882,VLOOKUP(AE882,B:D,3,0),IF(AF882="--",INDEX(D:D,MATCH(AE882,INDEX(B:B,MATCH(AE882,B:B,)+1):B11396,)+MATCH(AE882,B:B,)),"---")),"---")=AD882,"---",IFERROR(IF(IF(AF882="--",INDEX(D:D,MATCH(AE882,INDEX(B:B,MATCH(AE882,B:B,)+1):B11396,)+MATCH(AE882,B:B,)))=AD882,VLOOKUP(AE882,B:D,3,0),IF(AF882="--",INDEX(D:D,MATCH(AE882,INDEX(B:B,MATCH(AE882,B:B,)+1):B11396,)+MATCH(AE882,B:B,)),"---")),"---"))</f>
        <v>---</v>
      </c>
      <c r="AI882" t="str">
        <f t="shared" si="192"/>
        <v>--</v>
      </c>
      <c r="AJ882" t="e">
        <f t="shared" si="193"/>
        <v>#N/A</v>
      </c>
      <c r="AK882">
        <f t="shared" si="194"/>
        <v>0</v>
      </c>
      <c r="AL882" t="str">
        <f t="shared" si="195"/>
        <v>--</v>
      </c>
      <c r="AT882" t="str">
        <f t="shared" si="186"/>
        <v>FPGA_VCC</v>
      </c>
      <c r="AU882" t="str">
        <f t="shared" si="187"/>
        <v>--</v>
      </c>
    </row>
    <row r="883" spans="1:47" x14ac:dyDescent="0.25">
      <c r="A883" t="str">
        <f t="shared" si="182"/>
        <v>U1-AT72</v>
      </c>
      <c r="B883" t="str">
        <f t="shared" si="183"/>
        <v>FPGA_VCC</v>
      </c>
      <c r="C883" t="str">
        <f t="shared" si="184"/>
        <v>U1-FPGA_VCC</v>
      </c>
      <c r="D883" t="str">
        <f t="shared" si="185"/>
        <v>U1-AT72</v>
      </c>
      <c r="E883" t="s">
        <v>1215</v>
      </c>
      <c r="F883" t="s">
        <v>1447</v>
      </c>
      <c r="G883" t="s">
        <v>954</v>
      </c>
      <c r="AB883" t="str">
        <f>B2B!D880</f>
        <v>J4</v>
      </c>
      <c r="AC883" t="str">
        <f>B2B!E880</f>
        <v>C38</v>
      </c>
      <c r="AD883" t="str">
        <f t="shared" si="188"/>
        <v>J4-C38</v>
      </c>
      <c r="AE883" t="e">
        <f t="shared" si="189"/>
        <v>#N/A</v>
      </c>
      <c r="AF883" t="str">
        <f t="shared" si="190"/>
        <v>--</v>
      </c>
      <c r="AG883" t="e">
        <f t="shared" si="191"/>
        <v>#N/A</v>
      </c>
      <c r="AH883" t="str">
        <f>IF(IFERROR(IF(IF(AF883="--",INDEX(D:D,MATCH(AE883,INDEX(B:B,MATCH(AE883,B:B,)+1):B11397,)+MATCH(AE883,B:B,)))=D883,VLOOKUP(AE883,B:D,3,0),IF(AF883="--",INDEX(D:D,MATCH(AE883,INDEX(B:B,MATCH(AE883,B:B,)+1):B11397,)+MATCH(AE883,B:B,)),"---")),"---")=AD883,"---",IFERROR(IF(IF(AF883="--",INDEX(D:D,MATCH(AE883,INDEX(B:B,MATCH(AE883,B:B,)+1):B11397,)+MATCH(AE883,B:B,)))=AD883,VLOOKUP(AE883,B:D,3,0),IF(AF883="--",INDEX(D:D,MATCH(AE883,INDEX(B:B,MATCH(AE883,B:B,)+1):B11397,)+MATCH(AE883,B:B,)),"---")),"---"))</f>
        <v>---</v>
      </c>
      <c r="AI883" t="str">
        <f t="shared" si="192"/>
        <v>--</v>
      </c>
      <c r="AJ883" t="e">
        <f t="shared" si="193"/>
        <v>#N/A</v>
      </c>
      <c r="AK883">
        <f t="shared" si="194"/>
        <v>0</v>
      </c>
      <c r="AL883" t="str">
        <f t="shared" si="195"/>
        <v>--</v>
      </c>
      <c r="AT883" t="str">
        <f t="shared" si="186"/>
        <v>FPGA_VCC</v>
      </c>
      <c r="AU883" t="str">
        <f t="shared" si="187"/>
        <v>--</v>
      </c>
    </row>
    <row r="884" spans="1:47" x14ac:dyDescent="0.25">
      <c r="A884" t="str">
        <f t="shared" si="182"/>
        <v>U1-AT79</v>
      </c>
      <c r="B884" t="str">
        <f t="shared" si="183"/>
        <v>FPGA_VCC</v>
      </c>
      <c r="C884" t="str">
        <f t="shared" si="184"/>
        <v>U1-FPGA_VCC</v>
      </c>
      <c r="D884" t="str">
        <f t="shared" si="185"/>
        <v>U1-AT79</v>
      </c>
      <c r="E884" t="s">
        <v>1215</v>
      </c>
      <c r="F884" t="s">
        <v>1448</v>
      </c>
      <c r="G884" t="s">
        <v>954</v>
      </c>
      <c r="AB884" t="str">
        <f>B2B!D881</f>
        <v>J4</v>
      </c>
      <c r="AC884" t="str">
        <f>B2B!E881</f>
        <v>C39</v>
      </c>
      <c r="AD884" t="str">
        <f t="shared" si="188"/>
        <v>J4-C39</v>
      </c>
      <c r="AE884" t="e">
        <f t="shared" si="189"/>
        <v>#N/A</v>
      </c>
      <c r="AF884" t="str">
        <f t="shared" si="190"/>
        <v>--</v>
      </c>
      <c r="AG884" t="e">
        <f t="shared" si="191"/>
        <v>#N/A</v>
      </c>
      <c r="AH884" t="str">
        <f>IF(IFERROR(IF(IF(AF884="--",INDEX(D:D,MATCH(AE884,INDEX(B:B,MATCH(AE884,B:B,)+1):B11398,)+MATCH(AE884,B:B,)))=D884,VLOOKUP(AE884,B:D,3,0),IF(AF884="--",INDEX(D:D,MATCH(AE884,INDEX(B:B,MATCH(AE884,B:B,)+1):B11398,)+MATCH(AE884,B:B,)),"---")),"---")=AD884,"---",IFERROR(IF(IF(AF884="--",INDEX(D:D,MATCH(AE884,INDEX(B:B,MATCH(AE884,B:B,)+1):B11398,)+MATCH(AE884,B:B,)))=AD884,VLOOKUP(AE884,B:D,3,0),IF(AF884="--",INDEX(D:D,MATCH(AE884,INDEX(B:B,MATCH(AE884,B:B,)+1):B11398,)+MATCH(AE884,B:B,)),"---")),"---"))</f>
        <v>---</v>
      </c>
      <c r="AI884" t="str">
        <f t="shared" si="192"/>
        <v>--</v>
      </c>
      <c r="AJ884" t="e">
        <f t="shared" si="193"/>
        <v>#N/A</v>
      </c>
      <c r="AK884">
        <f t="shared" si="194"/>
        <v>0</v>
      </c>
      <c r="AL884" t="str">
        <f t="shared" si="195"/>
        <v>--</v>
      </c>
      <c r="AT884" t="str">
        <f t="shared" si="186"/>
        <v>FPGA_VCC</v>
      </c>
      <c r="AU884" t="str">
        <f t="shared" si="187"/>
        <v>--</v>
      </c>
    </row>
    <row r="885" spans="1:47" x14ac:dyDescent="0.25">
      <c r="A885" t="str">
        <f t="shared" si="182"/>
        <v>U1-AT83</v>
      </c>
      <c r="B885" t="str">
        <f t="shared" si="183"/>
        <v>VCCR_CORE</v>
      </c>
      <c r="C885" t="str">
        <f t="shared" si="184"/>
        <v>U1-VCCR_CORE</v>
      </c>
      <c r="D885" t="str">
        <f t="shared" si="185"/>
        <v>U1-AT83</v>
      </c>
      <c r="E885" t="s">
        <v>1215</v>
      </c>
      <c r="F885" t="s">
        <v>1449</v>
      </c>
      <c r="G885" t="s">
        <v>1310</v>
      </c>
      <c r="AB885" t="str">
        <f>B2B!D882</f>
        <v>J4</v>
      </c>
      <c r="AC885" t="str">
        <f>B2B!E882</f>
        <v>C40</v>
      </c>
      <c r="AD885" t="str">
        <f t="shared" si="188"/>
        <v>J4-C40</v>
      </c>
      <c r="AE885" t="e">
        <f t="shared" si="189"/>
        <v>#N/A</v>
      </c>
      <c r="AF885" t="str">
        <f t="shared" si="190"/>
        <v>--</v>
      </c>
      <c r="AG885" t="e">
        <f t="shared" si="191"/>
        <v>#N/A</v>
      </c>
      <c r="AH885" t="str">
        <f>IF(IFERROR(IF(IF(AF885="--",INDEX(D:D,MATCH(AE885,INDEX(B:B,MATCH(AE885,B:B,)+1):B11399,)+MATCH(AE885,B:B,)))=D885,VLOOKUP(AE885,B:D,3,0),IF(AF885="--",INDEX(D:D,MATCH(AE885,INDEX(B:B,MATCH(AE885,B:B,)+1):B11399,)+MATCH(AE885,B:B,)),"---")),"---")=AD885,"---",IFERROR(IF(IF(AF885="--",INDEX(D:D,MATCH(AE885,INDEX(B:B,MATCH(AE885,B:B,)+1):B11399,)+MATCH(AE885,B:B,)))=AD885,VLOOKUP(AE885,B:D,3,0),IF(AF885="--",INDEX(D:D,MATCH(AE885,INDEX(B:B,MATCH(AE885,B:B,)+1):B11399,)+MATCH(AE885,B:B,)),"---")),"---"))</f>
        <v>---</v>
      </c>
      <c r="AI885" t="str">
        <f t="shared" si="192"/>
        <v>--</v>
      </c>
      <c r="AJ885" t="e">
        <f t="shared" si="193"/>
        <v>#N/A</v>
      </c>
      <c r="AK885">
        <f t="shared" si="194"/>
        <v>0</v>
      </c>
      <c r="AL885" t="str">
        <f t="shared" si="195"/>
        <v>--</v>
      </c>
      <c r="AT885" t="str">
        <f t="shared" si="186"/>
        <v>VCCR_CORE</v>
      </c>
      <c r="AU885" t="str">
        <f t="shared" si="187"/>
        <v>--</v>
      </c>
    </row>
    <row r="886" spans="1:47" x14ac:dyDescent="0.25">
      <c r="A886" t="str">
        <f t="shared" si="182"/>
        <v>U1-AU50</v>
      </c>
      <c r="B886" t="str">
        <f t="shared" si="183"/>
        <v>GND</v>
      </c>
      <c r="C886" t="str">
        <f t="shared" si="184"/>
        <v>U1-GND</v>
      </c>
      <c r="D886" t="str">
        <f t="shared" si="185"/>
        <v>U1-AU50</v>
      </c>
      <c r="E886" t="s">
        <v>1215</v>
      </c>
      <c r="F886" t="s">
        <v>1450</v>
      </c>
      <c r="G886" t="s">
        <v>433</v>
      </c>
      <c r="AB886" t="str">
        <f>B2B!D883</f>
        <v>J4</v>
      </c>
      <c r="AC886" t="str">
        <f>B2B!E883</f>
        <v>C41</v>
      </c>
      <c r="AD886" t="str">
        <f t="shared" si="188"/>
        <v>J4-C41</v>
      </c>
      <c r="AE886" t="e">
        <f t="shared" si="189"/>
        <v>#N/A</v>
      </c>
      <c r="AF886" t="str">
        <f t="shared" si="190"/>
        <v>--</v>
      </c>
      <c r="AG886" t="e">
        <f t="shared" si="191"/>
        <v>#N/A</v>
      </c>
      <c r="AH886" t="str">
        <f>IF(IFERROR(IF(IF(AF886="--",INDEX(D:D,MATCH(AE886,INDEX(B:B,MATCH(AE886,B:B,)+1):B11400,)+MATCH(AE886,B:B,)))=D886,VLOOKUP(AE886,B:D,3,0),IF(AF886="--",INDEX(D:D,MATCH(AE886,INDEX(B:B,MATCH(AE886,B:B,)+1):B11400,)+MATCH(AE886,B:B,)),"---")),"---")=AD886,"---",IFERROR(IF(IF(AF886="--",INDEX(D:D,MATCH(AE886,INDEX(B:B,MATCH(AE886,B:B,)+1):B11400,)+MATCH(AE886,B:B,)))=AD886,VLOOKUP(AE886,B:D,3,0),IF(AF886="--",INDEX(D:D,MATCH(AE886,INDEX(B:B,MATCH(AE886,B:B,)+1):B11400,)+MATCH(AE886,B:B,)),"---")),"---"))</f>
        <v>---</v>
      </c>
      <c r="AI886" t="str">
        <f t="shared" si="192"/>
        <v>--</v>
      </c>
      <c r="AJ886" t="e">
        <f t="shared" si="193"/>
        <v>#N/A</v>
      </c>
      <c r="AK886">
        <f t="shared" si="194"/>
        <v>0</v>
      </c>
      <c r="AL886" t="str">
        <f t="shared" si="195"/>
        <v>--</v>
      </c>
      <c r="AT886" t="str">
        <f t="shared" si="186"/>
        <v>GND</v>
      </c>
      <c r="AU886" t="str">
        <f t="shared" si="187"/>
        <v>--</v>
      </c>
    </row>
    <row r="887" spans="1:47" x14ac:dyDescent="0.25">
      <c r="A887" t="str">
        <f t="shared" si="182"/>
        <v>U1-AU53</v>
      </c>
      <c r="B887" t="str">
        <f t="shared" si="183"/>
        <v>FPGA_VCC</v>
      </c>
      <c r="C887" t="str">
        <f t="shared" si="184"/>
        <v>U1-FPGA_VCC</v>
      </c>
      <c r="D887" t="str">
        <f t="shared" si="185"/>
        <v>U1-AU53</v>
      </c>
      <c r="E887" t="s">
        <v>1215</v>
      </c>
      <c r="F887" t="s">
        <v>1451</v>
      </c>
      <c r="G887" t="s">
        <v>954</v>
      </c>
      <c r="AB887" t="str">
        <f>B2B!D884</f>
        <v>J4</v>
      </c>
      <c r="AC887" t="str">
        <f>B2B!E884</f>
        <v>C42</v>
      </c>
      <c r="AD887" t="str">
        <f t="shared" si="188"/>
        <v>J4-C42</v>
      </c>
      <c r="AE887" t="e">
        <f t="shared" si="189"/>
        <v>#N/A</v>
      </c>
      <c r="AF887" t="str">
        <f t="shared" si="190"/>
        <v>--</v>
      </c>
      <c r="AG887" t="e">
        <f t="shared" si="191"/>
        <v>#N/A</v>
      </c>
      <c r="AH887" t="str">
        <f>IF(IFERROR(IF(IF(AF887="--",INDEX(D:D,MATCH(AE887,INDEX(B:B,MATCH(AE887,B:B,)+1):B11401,)+MATCH(AE887,B:B,)))=D887,VLOOKUP(AE887,B:D,3,0),IF(AF887="--",INDEX(D:D,MATCH(AE887,INDEX(B:B,MATCH(AE887,B:B,)+1):B11401,)+MATCH(AE887,B:B,)),"---")),"---")=AD887,"---",IFERROR(IF(IF(AF887="--",INDEX(D:D,MATCH(AE887,INDEX(B:B,MATCH(AE887,B:B,)+1):B11401,)+MATCH(AE887,B:B,)))=AD887,VLOOKUP(AE887,B:D,3,0),IF(AF887="--",INDEX(D:D,MATCH(AE887,INDEX(B:B,MATCH(AE887,B:B,)+1):B11401,)+MATCH(AE887,B:B,)),"---")),"---"))</f>
        <v>---</v>
      </c>
      <c r="AI887" t="str">
        <f t="shared" si="192"/>
        <v>--</v>
      </c>
      <c r="AJ887" t="e">
        <f t="shared" si="193"/>
        <v>#N/A</v>
      </c>
      <c r="AK887">
        <f t="shared" si="194"/>
        <v>0</v>
      </c>
      <c r="AL887" t="str">
        <f t="shared" si="195"/>
        <v>--</v>
      </c>
      <c r="AT887" t="str">
        <f t="shared" si="186"/>
        <v>FPGA_VCC</v>
      </c>
      <c r="AU887" t="str">
        <f t="shared" si="187"/>
        <v>--</v>
      </c>
    </row>
    <row r="888" spans="1:47" x14ac:dyDescent="0.25">
      <c r="A888" t="str">
        <f t="shared" si="182"/>
        <v>U1-AU57</v>
      </c>
      <c r="B888" t="str">
        <f t="shared" si="183"/>
        <v>FPGA_VCC</v>
      </c>
      <c r="C888" t="str">
        <f t="shared" si="184"/>
        <v>U1-FPGA_VCC</v>
      </c>
      <c r="D888" t="str">
        <f t="shared" si="185"/>
        <v>U1-AU57</v>
      </c>
      <c r="E888" t="s">
        <v>1215</v>
      </c>
      <c r="F888" t="s">
        <v>1452</v>
      </c>
      <c r="G888" t="s">
        <v>954</v>
      </c>
      <c r="AB888" t="str">
        <f>B2B!D885</f>
        <v>J4</v>
      </c>
      <c r="AC888" t="str">
        <f>B2B!E885</f>
        <v>C43</v>
      </c>
      <c r="AD888" t="str">
        <f t="shared" si="188"/>
        <v>J4-C43</v>
      </c>
      <c r="AE888" t="e">
        <f t="shared" si="189"/>
        <v>#N/A</v>
      </c>
      <c r="AF888" t="str">
        <f t="shared" si="190"/>
        <v>--</v>
      </c>
      <c r="AG888" t="e">
        <f t="shared" si="191"/>
        <v>#N/A</v>
      </c>
      <c r="AH888" t="str">
        <f>IF(IFERROR(IF(IF(AF888="--",INDEX(D:D,MATCH(AE888,INDEX(B:B,MATCH(AE888,B:B,)+1):B11402,)+MATCH(AE888,B:B,)))=D888,VLOOKUP(AE888,B:D,3,0),IF(AF888="--",INDEX(D:D,MATCH(AE888,INDEX(B:B,MATCH(AE888,B:B,)+1):B11402,)+MATCH(AE888,B:B,)),"---")),"---")=AD888,"---",IFERROR(IF(IF(AF888="--",INDEX(D:D,MATCH(AE888,INDEX(B:B,MATCH(AE888,B:B,)+1):B11402,)+MATCH(AE888,B:B,)))=AD888,VLOOKUP(AE888,B:D,3,0),IF(AF888="--",INDEX(D:D,MATCH(AE888,INDEX(B:B,MATCH(AE888,B:B,)+1):B11402,)+MATCH(AE888,B:B,)),"---")),"---"))</f>
        <v>---</v>
      </c>
      <c r="AI888" t="str">
        <f t="shared" si="192"/>
        <v>--</v>
      </c>
      <c r="AJ888" t="e">
        <f t="shared" si="193"/>
        <v>#N/A</v>
      </c>
      <c r="AK888">
        <f t="shared" si="194"/>
        <v>0</v>
      </c>
      <c r="AL888" t="str">
        <f t="shared" si="195"/>
        <v>--</v>
      </c>
      <c r="AT888" t="str">
        <f t="shared" si="186"/>
        <v>FPGA_VCC</v>
      </c>
      <c r="AU888" t="str">
        <f t="shared" si="187"/>
        <v>--</v>
      </c>
    </row>
    <row r="889" spans="1:47" x14ac:dyDescent="0.25">
      <c r="A889" t="str">
        <f t="shared" si="182"/>
        <v>U1-AU64</v>
      </c>
      <c r="B889" t="str">
        <f t="shared" si="183"/>
        <v>FPGA_VCC</v>
      </c>
      <c r="C889" t="str">
        <f t="shared" si="184"/>
        <v>U1-FPGA_VCC</v>
      </c>
      <c r="D889" t="str">
        <f t="shared" si="185"/>
        <v>U1-AU64</v>
      </c>
      <c r="E889" t="s">
        <v>1215</v>
      </c>
      <c r="F889" t="s">
        <v>1453</v>
      </c>
      <c r="G889" t="s">
        <v>954</v>
      </c>
      <c r="AB889" t="str">
        <f>B2B!D886</f>
        <v>J4</v>
      </c>
      <c r="AC889" t="str">
        <f>B2B!E886</f>
        <v>C44</v>
      </c>
      <c r="AD889" t="str">
        <f t="shared" si="188"/>
        <v>J4-C44</v>
      </c>
      <c r="AE889" t="e">
        <f t="shared" si="189"/>
        <v>#N/A</v>
      </c>
      <c r="AF889" t="str">
        <f t="shared" si="190"/>
        <v>--</v>
      </c>
      <c r="AG889" t="e">
        <f t="shared" si="191"/>
        <v>#N/A</v>
      </c>
      <c r="AH889" t="str">
        <f>IF(IFERROR(IF(IF(AF889="--",INDEX(D:D,MATCH(AE889,INDEX(B:B,MATCH(AE889,B:B,)+1):B11403,)+MATCH(AE889,B:B,)))=D889,VLOOKUP(AE889,B:D,3,0),IF(AF889="--",INDEX(D:D,MATCH(AE889,INDEX(B:B,MATCH(AE889,B:B,)+1):B11403,)+MATCH(AE889,B:B,)),"---")),"---")=AD889,"---",IFERROR(IF(IF(AF889="--",INDEX(D:D,MATCH(AE889,INDEX(B:B,MATCH(AE889,B:B,)+1):B11403,)+MATCH(AE889,B:B,)))=AD889,VLOOKUP(AE889,B:D,3,0),IF(AF889="--",INDEX(D:D,MATCH(AE889,INDEX(B:B,MATCH(AE889,B:B,)+1):B11403,)+MATCH(AE889,B:B,)),"---")),"---"))</f>
        <v>---</v>
      </c>
      <c r="AI889" t="str">
        <f t="shared" si="192"/>
        <v>--</v>
      </c>
      <c r="AJ889" t="e">
        <f t="shared" si="193"/>
        <v>#N/A</v>
      </c>
      <c r="AK889">
        <f t="shared" si="194"/>
        <v>0</v>
      </c>
      <c r="AL889" t="str">
        <f t="shared" si="195"/>
        <v>--</v>
      </c>
      <c r="AT889" t="str">
        <f t="shared" si="186"/>
        <v>FPGA_VCC</v>
      </c>
      <c r="AU889" t="str">
        <f t="shared" si="187"/>
        <v>--</v>
      </c>
    </row>
    <row r="890" spans="1:47" x14ac:dyDescent="0.25">
      <c r="A890" t="str">
        <f t="shared" si="182"/>
        <v>U1-AU68</v>
      </c>
      <c r="B890" t="str">
        <f t="shared" si="183"/>
        <v>FPGA_VCC</v>
      </c>
      <c r="C890" t="str">
        <f t="shared" si="184"/>
        <v>U1-FPGA_VCC</v>
      </c>
      <c r="D890" t="str">
        <f t="shared" si="185"/>
        <v>U1-AU68</v>
      </c>
      <c r="E890" t="s">
        <v>1215</v>
      </c>
      <c r="F890" t="s">
        <v>1454</v>
      </c>
      <c r="G890" t="s">
        <v>954</v>
      </c>
      <c r="AB890" t="str">
        <f>B2B!D887</f>
        <v>J4</v>
      </c>
      <c r="AC890" t="str">
        <f>B2B!E887</f>
        <v>C45</v>
      </c>
      <c r="AD890" t="str">
        <f t="shared" si="188"/>
        <v>J4-C45</v>
      </c>
      <c r="AE890" t="e">
        <f t="shared" si="189"/>
        <v>#N/A</v>
      </c>
      <c r="AF890" t="str">
        <f t="shared" si="190"/>
        <v>--</v>
      </c>
      <c r="AG890" t="e">
        <f t="shared" si="191"/>
        <v>#N/A</v>
      </c>
      <c r="AH890" t="str">
        <f>IF(IFERROR(IF(IF(AF890="--",INDEX(D:D,MATCH(AE890,INDEX(B:B,MATCH(AE890,B:B,)+1):B11404,)+MATCH(AE890,B:B,)))=D890,VLOOKUP(AE890,B:D,3,0),IF(AF890="--",INDEX(D:D,MATCH(AE890,INDEX(B:B,MATCH(AE890,B:B,)+1):B11404,)+MATCH(AE890,B:B,)),"---")),"---")=AD890,"---",IFERROR(IF(IF(AF890="--",INDEX(D:D,MATCH(AE890,INDEX(B:B,MATCH(AE890,B:B,)+1):B11404,)+MATCH(AE890,B:B,)))=AD890,VLOOKUP(AE890,B:D,3,0),IF(AF890="--",INDEX(D:D,MATCH(AE890,INDEX(B:B,MATCH(AE890,B:B,)+1):B11404,)+MATCH(AE890,B:B,)),"---")),"---"))</f>
        <v>---</v>
      </c>
      <c r="AI890" t="str">
        <f t="shared" si="192"/>
        <v>--</v>
      </c>
      <c r="AJ890" t="e">
        <f t="shared" si="193"/>
        <v>#N/A</v>
      </c>
      <c r="AK890">
        <f t="shared" si="194"/>
        <v>0</v>
      </c>
      <c r="AL890" t="str">
        <f t="shared" si="195"/>
        <v>--</v>
      </c>
      <c r="AT890" t="str">
        <f t="shared" si="186"/>
        <v>FPGA_VCC</v>
      </c>
      <c r="AU890" t="str">
        <f t="shared" si="187"/>
        <v>--</v>
      </c>
    </row>
    <row r="891" spans="1:47" x14ac:dyDescent="0.25">
      <c r="A891" t="str">
        <f t="shared" si="182"/>
        <v>U1-AU72</v>
      </c>
      <c r="B891" t="str">
        <f t="shared" si="183"/>
        <v>PMIC_SENSE_N</v>
      </c>
      <c r="C891" t="str">
        <f t="shared" si="184"/>
        <v>U1-PMIC_SENSE_N</v>
      </c>
      <c r="D891" t="str">
        <f t="shared" si="185"/>
        <v>U1-AU72</v>
      </c>
      <c r="E891" t="s">
        <v>1215</v>
      </c>
      <c r="F891" t="s">
        <v>1455</v>
      </c>
      <c r="G891" t="s">
        <v>1230</v>
      </c>
      <c r="AB891" t="str">
        <f>B2B!D888</f>
        <v>J4</v>
      </c>
      <c r="AC891" t="str">
        <f>B2B!E888</f>
        <v>C46</v>
      </c>
      <c r="AD891" t="str">
        <f t="shared" si="188"/>
        <v>J4-C46</v>
      </c>
      <c r="AE891" t="e">
        <f t="shared" si="189"/>
        <v>#N/A</v>
      </c>
      <c r="AF891" t="str">
        <f t="shared" si="190"/>
        <v>--</v>
      </c>
      <c r="AG891" t="e">
        <f t="shared" si="191"/>
        <v>#N/A</v>
      </c>
      <c r="AH891" t="str">
        <f>IF(IFERROR(IF(IF(AF891="--",INDEX(D:D,MATCH(AE891,INDEX(B:B,MATCH(AE891,B:B,)+1):B11405,)+MATCH(AE891,B:B,)))=D891,VLOOKUP(AE891,B:D,3,0),IF(AF891="--",INDEX(D:D,MATCH(AE891,INDEX(B:B,MATCH(AE891,B:B,)+1):B11405,)+MATCH(AE891,B:B,)),"---")),"---")=AD891,"---",IFERROR(IF(IF(AF891="--",INDEX(D:D,MATCH(AE891,INDEX(B:B,MATCH(AE891,B:B,)+1):B11405,)+MATCH(AE891,B:B,)))=AD891,VLOOKUP(AE891,B:D,3,0),IF(AF891="--",INDEX(D:D,MATCH(AE891,INDEX(B:B,MATCH(AE891,B:B,)+1):B11405,)+MATCH(AE891,B:B,)),"---")),"---"))</f>
        <v>---</v>
      </c>
      <c r="AI891" t="str">
        <f t="shared" si="192"/>
        <v>--</v>
      </c>
      <c r="AJ891" t="e">
        <f t="shared" si="193"/>
        <v>#N/A</v>
      </c>
      <c r="AK891">
        <f t="shared" si="194"/>
        <v>0</v>
      </c>
      <c r="AL891" t="str">
        <f t="shared" si="195"/>
        <v>--</v>
      </c>
      <c r="AT891" t="str">
        <f t="shared" si="186"/>
        <v>PMIC_SENSE_N</v>
      </c>
      <c r="AU891" t="str">
        <f t="shared" si="187"/>
        <v>--</v>
      </c>
    </row>
    <row r="892" spans="1:47" x14ac:dyDescent="0.25">
      <c r="A892" t="str">
        <f t="shared" si="182"/>
        <v>U1-AU75</v>
      </c>
      <c r="B892" t="str">
        <f t="shared" si="183"/>
        <v>FPGA_VCC</v>
      </c>
      <c r="C892" t="str">
        <f t="shared" si="184"/>
        <v>U1-FPGA_VCC</v>
      </c>
      <c r="D892" t="str">
        <f t="shared" si="185"/>
        <v>U1-AU75</v>
      </c>
      <c r="E892" t="s">
        <v>1215</v>
      </c>
      <c r="F892" t="s">
        <v>1456</v>
      </c>
      <c r="G892" t="s">
        <v>954</v>
      </c>
      <c r="AB892" t="str">
        <f>B2B!D889</f>
        <v>J4</v>
      </c>
      <c r="AC892" t="str">
        <f>B2B!E889</f>
        <v>C47</v>
      </c>
      <c r="AD892" t="str">
        <f t="shared" si="188"/>
        <v>J4-C47</v>
      </c>
      <c r="AE892" t="e">
        <f t="shared" si="189"/>
        <v>#N/A</v>
      </c>
      <c r="AF892" t="str">
        <f t="shared" si="190"/>
        <v>--</v>
      </c>
      <c r="AG892" t="e">
        <f t="shared" si="191"/>
        <v>#N/A</v>
      </c>
      <c r="AH892" t="str">
        <f>IF(IFERROR(IF(IF(AF892="--",INDEX(D:D,MATCH(AE892,INDEX(B:B,MATCH(AE892,B:B,)+1):B11406,)+MATCH(AE892,B:B,)))=D892,VLOOKUP(AE892,B:D,3,0),IF(AF892="--",INDEX(D:D,MATCH(AE892,INDEX(B:B,MATCH(AE892,B:B,)+1):B11406,)+MATCH(AE892,B:B,)),"---")),"---")=AD892,"---",IFERROR(IF(IF(AF892="--",INDEX(D:D,MATCH(AE892,INDEX(B:B,MATCH(AE892,B:B,)+1):B11406,)+MATCH(AE892,B:B,)))=AD892,VLOOKUP(AE892,B:D,3,0),IF(AF892="--",INDEX(D:D,MATCH(AE892,INDEX(B:B,MATCH(AE892,B:B,)+1):B11406,)+MATCH(AE892,B:B,)),"---")),"---"))</f>
        <v>---</v>
      </c>
      <c r="AI892" t="str">
        <f t="shared" si="192"/>
        <v>--</v>
      </c>
      <c r="AJ892" t="e">
        <f t="shared" si="193"/>
        <v>#N/A</v>
      </c>
      <c r="AK892">
        <f t="shared" si="194"/>
        <v>0</v>
      </c>
      <c r="AL892" t="str">
        <f t="shared" si="195"/>
        <v>--</v>
      </c>
      <c r="AT892" t="str">
        <f t="shared" si="186"/>
        <v>FPGA_VCC</v>
      </c>
      <c r="AU892" t="str">
        <f t="shared" si="187"/>
        <v>--</v>
      </c>
    </row>
    <row r="893" spans="1:47" x14ac:dyDescent="0.25">
      <c r="A893" t="str">
        <f t="shared" si="182"/>
        <v>U1-AU79</v>
      </c>
      <c r="B893" t="str">
        <f t="shared" si="183"/>
        <v>FPGA_VCC</v>
      </c>
      <c r="C893" t="str">
        <f t="shared" si="184"/>
        <v>U1-FPGA_VCC</v>
      </c>
      <c r="D893" t="str">
        <f t="shared" si="185"/>
        <v>U1-AU79</v>
      </c>
      <c r="E893" t="s">
        <v>1215</v>
      </c>
      <c r="F893" t="s">
        <v>1457</v>
      </c>
      <c r="G893" t="s">
        <v>954</v>
      </c>
      <c r="AB893" t="str">
        <f>B2B!D890</f>
        <v>J4</v>
      </c>
      <c r="AC893" t="str">
        <f>B2B!E890</f>
        <v>C48</v>
      </c>
      <c r="AD893" t="str">
        <f t="shared" si="188"/>
        <v>J4-C48</v>
      </c>
      <c r="AE893" t="e">
        <f t="shared" si="189"/>
        <v>#N/A</v>
      </c>
      <c r="AF893" t="str">
        <f t="shared" si="190"/>
        <v>--</v>
      </c>
      <c r="AG893" t="e">
        <f t="shared" si="191"/>
        <v>#N/A</v>
      </c>
      <c r="AH893" t="str">
        <f>IF(IFERROR(IF(IF(AF893="--",INDEX(D:D,MATCH(AE893,INDEX(B:B,MATCH(AE893,B:B,)+1):B11407,)+MATCH(AE893,B:B,)))=D893,VLOOKUP(AE893,B:D,3,0),IF(AF893="--",INDEX(D:D,MATCH(AE893,INDEX(B:B,MATCH(AE893,B:B,)+1):B11407,)+MATCH(AE893,B:B,)),"---")),"---")=AD893,"---",IFERROR(IF(IF(AF893="--",INDEX(D:D,MATCH(AE893,INDEX(B:B,MATCH(AE893,B:B,)+1):B11407,)+MATCH(AE893,B:B,)))=AD893,VLOOKUP(AE893,B:D,3,0),IF(AF893="--",INDEX(D:D,MATCH(AE893,INDEX(B:B,MATCH(AE893,B:B,)+1):B11407,)+MATCH(AE893,B:B,)),"---")),"---"))</f>
        <v>---</v>
      </c>
      <c r="AI893" t="str">
        <f t="shared" si="192"/>
        <v>--</v>
      </c>
      <c r="AJ893" t="e">
        <f t="shared" si="193"/>
        <v>#N/A</v>
      </c>
      <c r="AK893">
        <f t="shared" si="194"/>
        <v>0</v>
      </c>
      <c r="AL893" t="str">
        <f t="shared" si="195"/>
        <v>--</v>
      </c>
      <c r="AT893" t="str">
        <f t="shared" si="186"/>
        <v>FPGA_VCC</v>
      </c>
      <c r="AU893" t="str">
        <f t="shared" si="187"/>
        <v>--</v>
      </c>
    </row>
    <row r="894" spans="1:47" x14ac:dyDescent="0.25">
      <c r="A894" t="str">
        <f t="shared" si="182"/>
        <v>U1-AU86</v>
      </c>
      <c r="B894" t="str">
        <f t="shared" si="183"/>
        <v>VCCR_CORE</v>
      </c>
      <c r="C894" t="str">
        <f t="shared" si="184"/>
        <v>U1-VCCR_CORE</v>
      </c>
      <c r="D894" t="str">
        <f t="shared" si="185"/>
        <v>U1-AU86</v>
      </c>
      <c r="E894" t="s">
        <v>1215</v>
      </c>
      <c r="F894" t="s">
        <v>1458</v>
      </c>
      <c r="G894" t="s">
        <v>1310</v>
      </c>
      <c r="AB894" t="str">
        <f>B2B!D891</f>
        <v>J4</v>
      </c>
      <c r="AC894" t="str">
        <f>B2B!E891</f>
        <v>C49</v>
      </c>
      <c r="AD894" t="str">
        <f t="shared" si="188"/>
        <v>J4-C49</v>
      </c>
      <c r="AE894" t="e">
        <f t="shared" si="189"/>
        <v>#N/A</v>
      </c>
      <c r="AF894" t="str">
        <f t="shared" si="190"/>
        <v>--</v>
      </c>
      <c r="AG894" t="e">
        <f t="shared" si="191"/>
        <v>#N/A</v>
      </c>
      <c r="AH894" t="str">
        <f>IF(IFERROR(IF(IF(AF894="--",INDEX(D:D,MATCH(AE894,INDEX(B:B,MATCH(AE894,B:B,)+1):B11408,)+MATCH(AE894,B:B,)))=D894,VLOOKUP(AE894,B:D,3,0),IF(AF894="--",INDEX(D:D,MATCH(AE894,INDEX(B:B,MATCH(AE894,B:B,)+1):B11408,)+MATCH(AE894,B:B,)),"---")),"---")=AD894,"---",IFERROR(IF(IF(AF894="--",INDEX(D:D,MATCH(AE894,INDEX(B:B,MATCH(AE894,B:B,)+1):B11408,)+MATCH(AE894,B:B,)))=AD894,VLOOKUP(AE894,B:D,3,0),IF(AF894="--",INDEX(D:D,MATCH(AE894,INDEX(B:B,MATCH(AE894,B:B,)+1):B11408,)+MATCH(AE894,B:B,)),"---")),"---"))</f>
        <v>---</v>
      </c>
      <c r="AI894" t="str">
        <f t="shared" si="192"/>
        <v>--</v>
      </c>
      <c r="AJ894" t="e">
        <f t="shared" si="193"/>
        <v>#N/A</v>
      </c>
      <c r="AK894">
        <f t="shared" si="194"/>
        <v>0</v>
      </c>
      <c r="AL894" t="str">
        <f t="shared" si="195"/>
        <v>--</v>
      </c>
      <c r="AT894" t="str">
        <f t="shared" si="186"/>
        <v>VCCR_CORE</v>
      </c>
      <c r="AU894" t="str">
        <f t="shared" si="187"/>
        <v>--</v>
      </c>
    </row>
    <row r="895" spans="1:47" x14ac:dyDescent="0.25">
      <c r="A895" t="str">
        <f t="shared" si="182"/>
        <v>U1-AV50</v>
      </c>
      <c r="B895" t="str">
        <f t="shared" si="183"/>
        <v>GND</v>
      </c>
      <c r="C895" t="str">
        <f t="shared" si="184"/>
        <v>U1-GND</v>
      </c>
      <c r="D895" t="str">
        <f t="shared" si="185"/>
        <v>U1-AV50</v>
      </c>
      <c r="E895" t="s">
        <v>1215</v>
      </c>
      <c r="F895" t="s">
        <v>1459</v>
      </c>
      <c r="G895" t="s">
        <v>433</v>
      </c>
      <c r="AB895" t="str">
        <f>B2B!D892</f>
        <v>J4</v>
      </c>
      <c r="AC895" t="str">
        <f>B2B!E892</f>
        <v>C50</v>
      </c>
      <c r="AD895" t="str">
        <f t="shared" si="188"/>
        <v>J4-C50</v>
      </c>
      <c r="AE895" t="e">
        <f t="shared" si="189"/>
        <v>#N/A</v>
      </c>
      <c r="AF895" t="str">
        <f t="shared" si="190"/>
        <v>--</v>
      </c>
      <c r="AG895" t="e">
        <f t="shared" si="191"/>
        <v>#N/A</v>
      </c>
      <c r="AH895" t="str">
        <f>IF(IFERROR(IF(IF(AF895="--",INDEX(D:D,MATCH(AE895,INDEX(B:B,MATCH(AE895,B:B,)+1):B11409,)+MATCH(AE895,B:B,)))=D895,VLOOKUP(AE895,B:D,3,0),IF(AF895="--",INDEX(D:D,MATCH(AE895,INDEX(B:B,MATCH(AE895,B:B,)+1):B11409,)+MATCH(AE895,B:B,)),"---")),"---")=AD895,"---",IFERROR(IF(IF(AF895="--",INDEX(D:D,MATCH(AE895,INDEX(B:B,MATCH(AE895,B:B,)+1):B11409,)+MATCH(AE895,B:B,)))=AD895,VLOOKUP(AE895,B:D,3,0),IF(AF895="--",INDEX(D:D,MATCH(AE895,INDEX(B:B,MATCH(AE895,B:B,)+1):B11409,)+MATCH(AE895,B:B,)),"---")),"---"))</f>
        <v>---</v>
      </c>
      <c r="AI895" t="str">
        <f t="shared" si="192"/>
        <v>--</v>
      </c>
      <c r="AJ895" t="e">
        <f t="shared" si="193"/>
        <v>#N/A</v>
      </c>
      <c r="AK895">
        <f t="shared" si="194"/>
        <v>0</v>
      </c>
      <c r="AL895" t="str">
        <f t="shared" si="195"/>
        <v>--</v>
      </c>
      <c r="AT895" t="str">
        <f t="shared" si="186"/>
        <v>GND</v>
      </c>
      <c r="AU895" t="str">
        <f t="shared" si="187"/>
        <v>--</v>
      </c>
    </row>
    <row r="896" spans="1:47" x14ac:dyDescent="0.25">
      <c r="A896" t="str">
        <f t="shared" si="182"/>
        <v>U1-AV53</v>
      </c>
      <c r="B896" t="str">
        <f t="shared" si="183"/>
        <v>FPGA_VCC</v>
      </c>
      <c r="C896" t="str">
        <f t="shared" si="184"/>
        <v>U1-FPGA_VCC</v>
      </c>
      <c r="D896" t="str">
        <f t="shared" si="185"/>
        <v>U1-AV53</v>
      </c>
      <c r="E896" t="s">
        <v>1215</v>
      </c>
      <c r="F896" t="s">
        <v>1460</v>
      </c>
      <c r="G896" t="s">
        <v>954</v>
      </c>
      <c r="AB896" t="str">
        <f>B2B!D893</f>
        <v>J4</v>
      </c>
      <c r="AC896" t="str">
        <f>B2B!E893</f>
        <v>C51</v>
      </c>
      <c r="AD896" t="str">
        <f t="shared" si="188"/>
        <v>J4-C51</v>
      </c>
      <c r="AE896" t="e">
        <f t="shared" si="189"/>
        <v>#N/A</v>
      </c>
      <c r="AF896" t="str">
        <f t="shared" si="190"/>
        <v>--</v>
      </c>
      <c r="AG896" t="e">
        <f t="shared" si="191"/>
        <v>#N/A</v>
      </c>
      <c r="AH896" t="str">
        <f>IF(IFERROR(IF(IF(AF896="--",INDEX(D:D,MATCH(AE896,INDEX(B:B,MATCH(AE896,B:B,)+1):B11410,)+MATCH(AE896,B:B,)))=D896,VLOOKUP(AE896,B:D,3,0),IF(AF896="--",INDEX(D:D,MATCH(AE896,INDEX(B:B,MATCH(AE896,B:B,)+1):B11410,)+MATCH(AE896,B:B,)),"---")),"---")=AD896,"---",IFERROR(IF(IF(AF896="--",INDEX(D:D,MATCH(AE896,INDEX(B:B,MATCH(AE896,B:B,)+1):B11410,)+MATCH(AE896,B:B,)))=AD896,VLOOKUP(AE896,B:D,3,0),IF(AF896="--",INDEX(D:D,MATCH(AE896,INDEX(B:B,MATCH(AE896,B:B,)+1):B11410,)+MATCH(AE896,B:B,)),"---")),"---"))</f>
        <v>---</v>
      </c>
      <c r="AI896" t="str">
        <f t="shared" si="192"/>
        <v>--</v>
      </c>
      <c r="AJ896" t="e">
        <f t="shared" si="193"/>
        <v>#N/A</v>
      </c>
      <c r="AK896">
        <f t="shared" si="194"/>
        <v>0</v>
      </c>
      <c r="AL896" t="str">
        <f t="shared" si="195"/>
        <v>--</v>
      </c>
      <c r="AT896" t="str">
        <f t="shared" si="186"/>
        <v>FPGA_VCC</v>
      </c>
      <c r="AU896" t="str">
        <f t="shared" si="187"/>
        <v>--</v>
      </c>
    </row>
    <row r="897" spans="1:47" x14ac:dyDescent="0.25">
      <c r="A897" t="str">
        <f t="shared" si="182"/>
        <v>U1-AV61</v>
      </c>
      <c r="B897" t="str">
        <f t="shared" si="183"/>
        <v>FPGA_VCC</v>
      </c>
      <c r="C897" t="str">
        <f t="shared" si="184"/>
        <v>U1-FPGA_VCC</v>
      </c>
      <c r="D897" t="str">
        <f t="shared" si="185"/>
        <v>U1-AV61</v>
      </c>
      <c r="E897" t="s">
        <v>1215</v>
      </c>
      <c r="F897" t="s">
        <v>1461</v>
      </c>
      <c r="G897" t="s">
        <v>954</v>
      </c>
      <c r="AB897" t="str">
        <f>B2B!D894</f>
        <v>J4</v>
      </c>
      <c r="AC897" t="str">
        <f>B2B!E894</f>
        <v>C52</v>
      </c>
      <c r="AD897" t="str">
        <f t="shared" si="188"/>
        <v>J4-C52</v>
      </c>
      <c r="AE897" t="e">
        <f t="shared" si="189"/>
        <v>#N/A</v>
      </c>
      <c r="AF897" t="str">
        <f t="shared" si="190"/>
        <v>--</v>
      </c>
      <c r="AG897" t="e">
        <f t="shared" si="191"/>
        <v>#N/A</v>
      </c>
      <c r="AH897" t="str">
        <f>IF(IFERROR(IF(IF(AF897="--",INDEX(D:D,MATCH(AE897,INDEX(B:B,MATCH(AE897,B:B,)+1):B11411,)+MATCH(AE897,B:B,)))=D897,VLOOKUP(AE897,B:D,3,0),IF(AF897="--",INDEX(D:D,MATCH(AE897,INDEX(B:B,MATCH(AE897,B:B,)+1):B11411,)+MATCH(AE897,B:B,)),"---")),"---")=AD897,"---",IFERROR(IF(IF(AF897="--",INDEX(D:D,MATCH(AE897,INDEX(B:B,MATCH(AE897,B:B,)+1):B11411,)+MATCH(AE897,B:B,)))=AD897,VLOOKUP(AE897,B:D,3,0),IF(AF897="--",INDEX(D:D,MATCH(AE897,INDEX(B:B,MATCH(AE897,B:B,)+1):B11411,)+MATCH(AE897,B:B,)),"---")),"---"))</f>
        <v>---</v>
      </c>
      <c r="AI897" t="str">
        <f t="shared" si="192"/>
        <v>--</v>
      </c>
      <c r="AJ897" t="e">
        <f t="shared" si="193"/>
        <v>#N/A</v>
      </c>
      <c r="AK897">
        <f t="shared" si="194"/>
        <v>0</v>
      </c>
      <c r="AL897" t="str">
        <f t="shared" si="195"/>
        <v>--</v>
      </c>
      <c r="AT897" t="str">
        <f t="shared" si="186"/>
        <v>FPGA_VCC</v>
      </c>
      <c r="AU897" t="str">
        <f t="shared" si="187"/>
        <v>--</v>
      </c>
    </row>
    <row r="898" spans="1:47" x14ac:dyDescent="0.25">
      <c r="A898" t="str">
        <f t="shared" si="182"/>
        <v>U1-AV64</v>
      </c>
      <c r="B898" t="str">
        <f t="shared" si="183"/>
        <v>FPGA_VCC</v>
      </c>
      <c r="C898" t="str">
        <f t="shared" si="184"/>
        <v>U1-FPGA_VCC</v>
      </c>
      <c r="D898" t="str">
        <f t="shared" si="185"/>
        <v>U1-AV64</v>
      </c>
      <c r="E898" t="s">
        <v>1215</v>
      </c>
      <c r="F898" t="s">
        <v>1462</v>
      </c>
      <c r="G898" t="s">
        <v>954</v>
      </c>
      <c r="AB898" t="str">
        <f>B2B!D895</f>
        <v>J4</v>
      </c>
      <c r="AC898" t="str">
        <f>B2B!E895</f>
        <v>C53</v>
      </c>
      <c r="AD898" t="str">
        <f t="shared" si="188"/>
        <v>J4-C53</v>
      </c>
      <c r="AE898" t="e">
        <f t="shared" si="189"/>
        <v>#N/A</v>
      </c>
      <c r="AF898" t="str">
        <f t="shared" si="190"/>
        <v>--</v>
      </c>
      <c r="AG898" t="e">
        <f t="shared" si="191"/>
        <v>#N/A</v>
      </c>
      <c r="AH898" t="str">
        <f>IF(IFERROR(IF(IF(AF898="--",INDEX(D:D,MATCH(AE898,INDEX(B:B,MATCH(AE898,B:B,)+1):B11412,)+MATCH(AE898,B:B,)))=D898,VLOOKUP(AE898,B:D,3,0),IF(AF898="--",INDEX(D:D,MATCH(AE898,INDEX(B:B,MATCH(AE898,B:B,)+1):B11412,)+MATCH(AE898,B:B,)),"---")),"---")=AD898,"---",IFERROR(IF(IF(AF898="--",INDEX(D:D,MATCH(AE898,INDEX(B:B,MATCH(AE898,B:B,)+1):B11412,)+MATCH(AE898,B:B,)))=AD898,VLOOKUP(AE898,B:D,3,0),IF(AF898="--",INDEX(D:D,MATCH(AE898,INDEX(B:B,MATCH(AE898,B:B,)+1):B11412,)+MATCH(AE898,B:B,)),"---")),"---"))</f>
        <v>---</v>
      </c>
      <c r="AI898" t="str">
        <f t="shared" si="192"/>
        <v>--</v>
      </c>
      <c r="AJ898" t="e">
        <f t="shared" si="193"/>
        <v>#N/A</v>
      </c>
      <c r="AK898">
        <f t="shared" si="194"/>
        <v>0</v>
      </c>
      <c r="AL898" t="str">
        <f t="shared" si="195"/>
        <v>--</v>
      </c>
      <c r="AT898" t="str">
        <f t="shared" si="186"/>
        <v>FPGA_VCC</v>
      </c>
      <c r="AU898" t="str">
        <f t="shared" si="187"/>
        <v>--</v>
      </c>
    </row>
    <row r="899" spans="1:47" x14ac:dyDescent="0.25">
      <c r="A899" t="str">
        <f t="shared" si="182"/>
        <v>U1-AV72</v>
      </c>
      <c r="B899" t="str">
        <f t="shared" si="183"/>
        <v>PMIC_SENSE_P</v>
      </c>
      <c r="C899" t="str">
        <f t="shared" si="184"/>
        <v>U1-PMIC_SENSE_P</v>
      </c>
      <c r="D899" t="str">
        <f t="shared" si="185"/>
        <v>U1-AV72</v>
      </c>
      <c r="E899" t="s">
        <v>1215</v>
      </c>
      <c r="F899" t="s">
        <v>1463</v>
      </c>
      <c r="G899" t="s">
        <v>1232</v>
      </c>
      <c r="AB899" t="str">
        <f>B2B!D896</f>
        <v>J4</v>
      </c>
      <c r="AC899" t="str">
        <f>B2B!E896</f>
        <v>C54</v>
      </c>
      <c r="AD899" t="str">
        <f t="shared" si="188"/>
        <v>J4-C54</v>
      </c>
      <c r="AE899" t="e">
        <f t="shared" si="189"/>
        <v>#N/A</v>
      </c>
      <c r="AF899" t="str">
        <f t="shared" si="190"/>
        <v>--</v>
      </c>
      <c r="AG899" t="e">
        <f t="shared" si="191"/>
        <v>#N/A</v>
      </c>
      <c r="AH899" t="str">
        <f>IF(IFERROR(IF(IF(AF899="--",INDEX(D:D,MATCH(AE899,INDEX(B:B,MATCH(AE899,B:B,)+1):B11413,)+MATCH(AE899,B:B,)))=D899,VLOOKUP(AE899,B:D,3,0),IF(AF899="--",INDEX(D:D,MATCH(AE899,INDEX(B:B,MATCH(AE899,B:B,)+1):B11413,)+MATCH(AE899,B:B,)),"---")),"---")=AD899,"---",IFERROR(IF(IF(AF899="--",INDEX(D:D,MATCH(AE899,INDEX(B:B,MATCH(AE899,B:B,)+1):B11413,)+MATCH(AE899,B:B,)))=AD899,VLOOKUP(AE899,B:D,3,0),IF(AF899="--",INDEX(D:D,MATCH(AE899,INDEX(B:B,MATCH(AE899,B:B,)+1):B11413,)+MATCH(AE899,B:B,)),"---")),"---"))</f>
        <v>---</v>
      </c>
      <c r="AI899" t="str">
        <f t="shared" si="192"/>
        <v>--</v>
      </c>
      <c r="AJ899" t="e">
        <f t="shared" si="193"/>
        <v>#N/A</v>
      </c>
      <c r="AK899">
        <f t="shared" si="194"/>
        <v>0</v>
      </c>
      <c r="AL899" t="str">
        <f t="shared" si="195"/>
        <v>--</v>
      </c>
      <c r="AT899" t="str">
        <f t="shared" si="186"/>
        <v>PMIC_SENSE_P</v>
      </c>
      <c r="AU899" t="str">
        <f t="shared" si="187"/>
        <v>--</v>
      </c>
    </row>
    <row r="900" spans="1:47" x14ac:dyDescent="0.25">
      <c r="A900" t="str">
        <f t="shared" si="182"/>
        <v>U1-AV75</v>
      </c>
      <c r="B900" t="str">
        <f t="shared" si="183"/>
        <v>FPGA_VCC</v>
      </c>
      <c r="C900" t="str">
        <f t="shared" si="184"/>
        <v>U1-FPGA_VCC</v>
      </c>
      <c r="D900" t="str">
        <f t="shared" si="185"/>
        <v>U1-AV75</v>
      </c>
      <c r="E900" t="s">
        <v>1215</v>
      </c>
      <c r="F900" t="s">
        <v>1464</v>
      </c>
      <c r="G900" t="s">
        <v>954</v>
      </c>
      <c r="AB900" t="str">
        <f>B2B!D897</f>
        <v>J4</v>
      </c>
      <c r="AC900" t="str">
        <f>B2B!E897</f>
        <v>C55</v>
      </c>
      <c r="AD900" t="str">
        <f t="shared" si="188"/>
        <v>J4-C55</v>
      </c>
      <c r="AE900" t="e">
        <f t="shared" si="189"/>
        <v>#N/A</v>
      </c>
      <c r="AF900" t="str">
        <f t="shared" si="190"/>
        <v>--</v>
      </c>
      <c r="AG900" t="e">
        <f t="shared" si="191"/>
        <v>#N/A</v>
      </c>
      <c r="AH900" t="str">
        <f>IF(IFERROR(IF(IF(AF900="--",INDEX(D:D,MATCH(AE900,INDEX(B:B,MATCH(AE900,B:B,)+1):B11414,)+MATCH(AE900,B:B,)))=D900,VLOOKUP(AE900,B:D,3,0),IF(AF900="--",INDEX(D:D,MATCH(AE900,INDEX(B:B,MATCH(AE900,B:B,)+1):B11414,)+MATCH(AE900,B:B,)),"---")),"---")=AD900,"---",IFERROR(IF(IF(AF900="--",INDEX(D:D,MATCH(AE900,INDEX(B:B,MATCH(AE900,B:B,)+1):B11414,)+MATCH(AE900,B:B,)))=AD900,VLOOKUP(AE900,B:D,3,0),IF(AF900="--",INDEX(D:D,MATCH(AE900,INDEX(B:B,MATCH(AE900,B:B,)+1):B11414,)+MATCH(AE900,B:B,)),"---")),"---"))</f>
        <v>---</v>
      </c>
      <c r="AI900" t="str">
        <f t="shared" si="192"/>
        <v>--</v>
      </c>
      <c r="AJ900" t="e">
        <f t="shared" si="193"/>
        <v>#N/A</v>
      </c>
      <c r="AK900">
        <f t="shared" si="194"/>
        <v>0</v>
      </c>
      <c r="AL900" t="str">
        <f t="shared" si="195"/>
        <v>--</v>
      </c>
      <c r="AT900" t="str">
        <f t="shared" si="186"/>
        <v>FPGA_VCC</v>
      </c>
      <c r="AU900" t="str">
        <f t="shared" si="187"/>
        <v>--</v>
      </c>
    </row>
    <row r="901" spans="1:47" x14ac:dyDescent="0.25">
      <c r="A901" t="str">
        <f t="shared" si="182"/>
        <v>U1-AV83</v>
      </c>
      <c r="B901" t="str">
        <f t="shared" si="183"/>
        <v>FPGA_VCC</v>
      </c>
      <c r="C901" t="str">
        <f t="shared" si="184"/>
        <v>U1-FPGA_VCC</v>
      </c>
      <c r="D901" t="str">
        <f t="shared" si="185"/>
        <v>U1-AV83</v>
      </c>
      <c r="E901" t="s">
        <v>1215</v>
      </c>
      <c r="F901" t="s">
        <v>1465</v>
      </c>
      <c r="G901" t="s">
        <v>954</v>
      </c>
      <c r="AB901" t="str">
        <f>B2B!D898</f>
        <v>J4</v>
      </c>
      <c r="AC901" t="str">
        <f>B2B!E898</f>
        <v>C56</v>
      </c>
      <c r="AD901" t="str">
        <f t="shared" si="188"/>
        <v>J4-C56</v>
      </c>
      <c r="AE901" t="e">
        <f t="shared" si="189"/>
        <v>#N/A</v>
      </c>
      <c r="AF901" t="str">
        <f t="shared" si="190"/>
        <v>--</v>
      </c>
      <c r="AG901" t="e">
        <f t="shared" si="191"/>
        <v>#N/A</v>
      </c>
      <c r="AH901" t="str">
        <f>IF(IFERROR(IF(IF(AF901="--",INDEX(D:D,MATCH(AE901,INDEX(B:B,MATCH(AE901,B:B,)+1):B11415,)+MATCH(AE901,B:B,)))=D901,VLOOKUP(AE901,B:D,3,0),IF(AF901="--",INDEX(D:D,MATCH(AE901,INDEX(B:B,MATCH(AE901,B:B,)+1):B11415,)+MATCH(AE901,B:B,)),"---")),"---")=AD901,"---",IFERROR(IF(IF(AF901="--",INDEX(D:D,MATCH(AE901,INDEX(B:B,MATCH(AE901,B:B,)+1):B11415,)+MATCH(AE901,B:B,)))=AD901,VLOOKUP(AE901,B:D,3,0),IF(AF901="--",INDEX(D:D,MATCH(AE901,INDEX(B:B,MATCH(AE901,B:B,)+1):B11415,)+MATCH(AE901,B:B,)),"---")),"---"))</f>
        <v>---</v>
      </c>
      <c r="AI901" t="str">
        <f t="shared" si="192"/>
        <v>--</v>
      </c>
      <c r="AJ901" t="e">
        <f t="shared" si="193"/>
        <v>#N/A</v>
      </c>
      <c r="AK901">
        <f t="shared" si="194"/>
        <v>0</v>
      </c>
      <c r="AL901" t="str">
        <f t="shared" si="195"/>
        <v>--</v>
      </c>
      <c r="AT901" t="str">
        <f t="shared" si="186"/>
        <v>FPGA_VCC</v>
      </c>
      <c r="AU901" t="str">
        <f t="shared" si="187"/>
        <v>--</v>
      </c>
    </row>
    <row r="902" spans="1:47" x14ac:dyDescent="0.25">
      <c r="A902" t="str">
        <f t="shared" ref="A902:A965" si="196">$E902&amp;"-"&amp;$F902</f>
        <v>U1-AV86</v>
      </c>
      <c r="B902" t="str">
        <f t="shared" ref="B902:B965" si="197">IF(OR(E902=$A$2,E902=$B$2,E902=$C$2,E902=$D$2),"--",G902)</f>
        <v>FPGA_VCC</v>
      </c>
      <c r="C902" t="str">
        <f t="shared" ref="C902:C965" si="198">$E902&amp;"-"&amp;$G902</f>
        <v>U1-FPGA_VCC</v>
      </c>
      <c r="D902" t="str">
        <f t="shared" ref="D902:D965" si="199">A902</f>
        <v>U1-AV86</v>
      </c>
      <c r="E902" t="s">
        <v>1215</v>
      </c>
      <c r="F902" t="s">
        <v>1466</v>
      </c>
      <c r="G902" t="s">
        <v>954</v>
      </c>
      <c r="AB902" t="str">
        <f>B2B!D899</f>
        <v>J4</v>
      </c>
      <c r="AC902" t="str">
        <f>B2B!E899</f>
        <v>C57</v>
      </c>
      <c r="AD902" t="str">
        <f t="shared" si="188"/>
        <v>J4-C57</v>
      </c>
      <c r="AE902" t="e">
        <f t="shared" si="189"/>
        <v>#N/A</v>
      </c>
      <c r="AF902" t="str">
        <f t="shared" si="190"/>
        <v>--</v>
      </c>
      <c r="AG902" t="e">
        <f t="shared" si="191"/>
        <v>#N/A</v>
      </c>
      <c r="AH902" t="str">
        <f>IF(IFERROR(IF(IF(AF902="--",INDEX(D:D,MATCH(AE902,INDEX(B:B,MATCH(AE902,B:B,)+1):B11416,)+MATCH(AE902,B:B,)))=D902,VLOOKUP(AE902,B:D,3,0),IF(AF902="--",INDEX(D:D,MATCH(AE902,INDEX(B:B,MATCH(AE902,B:B,)+1):B11416,)+MATCH(AE902,B:B,)),"---")),"---")=AD902,"---",IFERROR(IF(IF(AF902="--",INDEX(D:D,MATCH(AE902,INDEX(B:B,MATCH(AE902,B:B,)+1):B11416,)+MATCH(AE902,B:B,)))=AD902,VLOOKUP(AE902,B:D,3,0),IF(AF902="--",INDEX(D:D,MATCH(AE902,INDEX(B:B,MATCH(AE902,B:B,)+1):B11416,)+MATCH(AE902,B:B,)),"---")),"---"))</f>
        <v>---</v>
      </c>
      <c r="AI902" t="str">
        <f t="shared" si="192"/>
        <v>--</v>
      </c>
      <c r="AJ902" t="e">
        <f t="shared" si="193"/>
        <v>#N/A</v>
      </c>
      <c r="AK902">
        <f t="shared" si="194"/>
        <v>0</v>
      </c>
      <c r="AL902" t="str">
        <f t="shared" si="195"/>
        <v>--</v>
      </c>
      <c r="AT902" t="str">
        <f t="shared" ref="AT902:AT965" si="200">IF(IF(COUNTIF($AO$6:$AQ$150,B902)&gt;0,"---","--")="---",VLOOKUP(B902,$AO$6:$AQ$150,3,0),B902)</f>
        <v>FPGA_VCC</v>
      </c>
      <c r="AU902" t="str">
        <f t="shared" ref="AU902:AU965" si="201">IF(IF(COUNTIF($AO$6:$AQ$150,B902)&gt;0,"---","--")="---",VLOOKUP(B902,$AO$6:$AQ$150,2,0),"--")</f>
        <v>--</v>
      </c>
    </row>
    <row r="903" spans="1:47" x14ac:dyDescent="0.25">
      <c r="A903" t="str">
        <f t="shared" si="196"/>
        <v>U1-AW50</v>
      </c>
      <c r="B903" t="str">
        <f t="shared" si="197"/>
        <v>GND</v>
      </c>
      <c r="C903" t="str">
        <f t="shared" si="198"/>
        <v>U1-GND</v>
      </c>
      <c r="D903" t="str">
        <f t="shared" si="199"/>
        <v>U1-AW50</v>
      </c>
      <c r="E903" t="s">
        <v>1215</v>
      </c>
      <c r="F903" t="s">
        <v>1467</v>
      </c>
      <c r="G903" t="s">
        <v>433</v>
      </c>
      <c r="AB903" t="str">
        <f>B2B!D900</f>
        <v>J4</v>
      </c>
      <c r="AC903" t="str">
        <f>B2B!E900</f>
        <v>C58</v>
      </c>
      <c r="AD903" t="str">
        <f t="shared" ref="AD903:AD965" si="202">AB903&amp;"-"&amp;AC903</f>
        <v>J4-C58</v>
      </c>
      <c r="AE903" t="e">
        <f t="shared" ref="AE903:AE965" si="203">VLOOKUP(AD903,A:G,7,0)</f>
        <v>#N/A</v>
      </c>
      <c r="AF903" t="str">
        <f t="shared" ref="AF903:AF965" si="204">IF(
IF(
IFERROR(VLOOKUP(AE903,$AM$6:$AM$50,1,),1)=1,1,0),
IFERROR(VLOOKUP($F$2&amp;"-"&amp;AE903,C:G,4,0),
"--"),"---")</f>
        <v>--</v>
      </c>
      <c r="AG903" t="e">
        <f t="shared" ref="AG903:AG965" si="205">IF(AF903&lt;&gt;"---",VLOOKUP(AE903,L:N,3,0),"---")</f>
        <v>#N/A</v>
      </c>
      <c r="AH903" t="str">
        <f>IF(IFERROR(IF(IF(AF903="--",INDEX(D:D,MATCH(AE903,INDEX(B:B,MATCH(AE903,B:B,)+1):B11417,)+MATCH(AE903,B:B,)))=D903,VLOOKUP(AE903,B:D,3,0),IF(AF903="--",INDEX(D:D,MATCH(AE903,INDEX(B:B,MATCH(AE903,B:B,)+1):B11417,)+MATCH(AE903,B:B,)),"---")),"---")=AD903,"---",IFERROR(IF(IF(AF903="--",INDEX(D:D,MATCH(AE903,INDEX(B:B,MATCH(AE903,B:B,)+1):B11417,)+MATCH(AE903,B:B,)))=AD903,VLOOKUP(AE903,B:D,3,0),IF(AF903="--",INDEX(D:D,MATCH(AE903,INDEX(B:B,MATCH(AE903,B:B,)+1):B11417,)+MATCH(AE903,B:B,)),"---")),"---"))</f>
        <v>---</v>
      </c>
      <c r="AI903" t="str">
        <f t="shared" ref="AI903:AI965" si="206">IFERROR(IF(IF(COUNTIF($AO$6:$AQ$150,AE903)&gt;0,"---","--")="---",VLOOKUP(AE903,$AO$6:$AQ$150,2,0),"--"),"---")</f>
        <v>--</v>
      </c>
      <c r="AJ903" t="e">
        <f t="shared" ref="AJ903:AJ965" si="207">IF(IF(COUNTIF($AO$6:$AQ$150,AE903)&gt;0,"---","--")="---",VLOOKUP(AE903,$AO$6:$AQ$150,3,0),AE903)</f>
        <v>#N/A</v>
      </c>
      <c r="AK903">
        <f t="shared" ref="AK903:AK965" si="208">COUNTIF(B:B,AE903)</f>
        <v>0</v>
      </c>
      <c r="AL903" t="str">
        <f t="shared" ref="AL903:AL965" si="209">IF(
IF(
IFERROR(VLOOKUP(AJ903,$AM$6:$AM$50,1,),1)=1,1,0),
IFERROR(VLOOKUP($F$2&amp;"-"&amp;AJ903,C:G,4,0),
"--"),"---")</f>
        <v>--</v>
      </c>
      <c r="AT903" t="str">
        <f t="shared" si="200"/>
        <v>GND</v>
      </c>
      <c r="AU903" t="str">
        <f t="shared" si="201"/>
        <v>--</v>
      </c>
    </row>
    <row r="904" spans="1:47" x14ac:dyDescent="0.25">
      <c r="A904" t="str">
        <f t="shared" si="196"/>
        <v>U1-AW57</v>
      </c>
      <c r="B904" t="str">
        <f t="shared" si="197"/>
        <v>FPGA_VCC</v>
      </c>
      <c r="C904" t="str">
        <f t="shared" si="198"/>
        <v>U1-FPGA_VCC</v>
      </c>
      <c r="D904" t="str">
        <f t="shared" si="199"/>
        <v>U1-AW57</v>
      </c>
      <c r="E904" t="s">
        <v>1215</v>
      </c>
      <c r="F904" t="s">
        <v>1468</v>
      </c>
      <c r="G904" t="s">
        <v>954</v>
      </c>
      <c r="AB904" t="str">
        <f>B2B!D901</f>
        <v>J4</v>
      </c>
      <c r="AC904" t="str">
        <f>B2B!E901</f>
        <v>C59</v>
      </c>
      <c r="AD904" t="str">
        <f t="shared" si="202"/>
        <v>J4-C59</v>
      </c>
      <c r="AE904" t="e">
        <f t="shared" si="203"/>
        <v>#N/A</v>
      </c>
      <c r="AF904" t="str">
        <f t="shared" si="204"/>
        <v>--</v>
      </c>
      <c r="AG904" t="e">
        <f t="shared" si="205"/>
        <v>#N/A</v>
      </c>
      <c r="AH904" t="str">
        <f>IF(IFERROR(IF(IF(AF904="--",INDEX(D:D,MATCH(AE904,INDEX(B:B,MATCH(AE904,B:B,)+1):B11418,)+MATCH(AE904,B:B,)))=D904,VLOOKUP(AE904,B:D,3,0),IF(AF904="--",INDEX(D:D,MATCH(AE904,INDEX(B:B,MATCH(AE904,B:B,)+1):B11418,)+MATCH(AE904,B:B,)),"---")),"---")=AD904,"---",IFERROR(IF(IF(AF904="--",INDEX(D:D,MATCH(AE904,INDEX(B:B,MATCH(AE904,B:B,)+1):B11418,)+MATCH(AE904,B:B,)))=AD904,VLOOKUP(AE904,B:D,3,0),IF(AF904="--",INDEX(D:D,MATCH(AE904,INDEX(B:B,MATCH(AE904,B:B,)+1):B11418,)+MATCH(AE904,B:B,)),"---")),"---"))</f>
        <v>---</v>
      </c>
      <c r="AI904" t="str">
        <f t="shared" si="206"/>
        <v>--</v>
      </c>
      <c r="AJ904" t="e">
        <f t="shared" si="207"/>
        <v>#N/A</v>
      </c>
      <c r="AK904">
        <f t="shared" si="208"/>
        <v>0</v>
      </c>
      <c r="AL904" t="str">
        <f t="shared" si="209"/>
        <v>--</v>
      </c>
      <c r="AT904" t="str">
        <f t="shared" si="200"/>
        <v>FPGA_VCC</v>
      </c>
      <c r="AU904" t="str">
        <f t="shared" si="201"/>
        <v>--</v>
      </c>
    </row>
    <row r="905" spans="1:47" x14ac:dyDescent="0.25">
      <c r="A905" t="str">
        <f t="shared" si="196"/>
        <v>U1-AW61</v>
      </c>
      <c r="B905" t="str">
        <f t="shared" si="197"/>
        <v>FPGA_VCC</v>
      </c>
      <c r="C905" t="str">
        <f t="shared" si="198"/>
        <v>U1-FPGA_VCC</v>
      </c>
      <c r="D905" t="str">
        <f t="shared" si="199"/>
        <v>U1-AW61</v>
      </c>
      <c r="E905" t="s">
        <v>1215</v>
      </c>
      <c r="F905" t="s">
        <v>1469</v>
      </c>
      <c r="G905" t="s">
        <v>954</v>
      </c>
      <c r="AB905" t="str">
        <f>B2B!D902</f>
        <v>J4</v>
      </c>
      <c r="AC905" t="str">
        <f>B2B!E902</f>
        <v>C60</v>
      </c>
      <c r="AD905" t="str">
        <f t="shared" si="202"/>
        <v>J4-C60</v>
      </c>
      <c r="AE905" t="e">
        <f t="shared" si="203"/>
        <v>#N/A</v>
      </c>
      <c r="AF905" t="str">
        <f t="shared" si="204"/>
        <v>--</v>
      </c>
      <c r="AG905" t="e">
        <f t="shared" si="205"/>
        <v>#N/A</v>
      </c>
      <c r="AH905" t="str">
        <f>IF(IFERROR(IF(IF(AF905="--",INDEX(D:D,MATCH(AE905,INDEX(B:B,MATCH(AE905,B:B,)+1):B11419,)+MATCH(AE905,B:B,)))=D905,VLOOKUP(AE905,B:D,3,0),IF(AF905="--",INDEX(D:D,MATCH(AE905,INDEX(B:B,MATCH(AE905,B:B,)+1):B11419,)+MATCH(AE905,B:B,)),"---")),"---")=AD905,"---",IFERROR(IF(IF(AF905="--",INDEX(D:D,MATCH(AE905,INDEX(B:B,MATCH(AE905,B:B,)+1):B11419,)+MATCH(AE905,B:B,)))=AD905,VLOOKUP(AE905,B:D,3,0),IF(AF905="--",INDEX(D:D,MATCH(AE905,INDEX(B:B,MATCH(AE905,B:B,)+1):B11419,)+MATCH(AE905,B:B,)),"---")),"---"))</f>
        <v>---</v>
      </c>
      <c r="AI905" t="str">
        <f t="shared" si="206"/>
        <v>--</v>
      </c>
      <c r="AJ905" t="e">
        <f t="shared" si="207"/>
        <v>#N/A</v>
      </c>
      <c r="AK905">
        <f t="shared" si="208"/>
        <v>0</v>
      </c>
      <c r="AL905" t="str">
        <f t="shared" si="209"/>
        <v>--</v>
      </c>
      <c r="AT905" t="str">
        <f t="shared" si="200"/>
        <v>FPGA_VCC</v>
      </c>
      <c r="AU905" t="str">
        <f t="shared" si="201"/>
        <v>--</v>
      </c>
    </row>
    <row r="906" spans="1:47" x14ac:dyDescent="0.25">
      <c r="A906" t="str">
        <f t="shared" si="196"/>
        <v>U1-AW68</v>
      </c>
      <c r="B906" t="str">
        <f t="shared" si="197"/>
        <v>FPGA_VCC</v>
      </c>
      <c r="C906" t="str">
        <f t="shared" si="198"/>
        <v>U1-FPGA_VCC</v>
      </c>
      <c r="D906" t="str">
        <f t="shared" si="199"/>
        <v>U1-AW68</v>
      </c>
      <c r="E906" t="s">
        <v>1215</v>
      </c>
      <c r="F906" t="s">
        <v>1470</v>
      </c>
      <c r="G906" t="s">
        <v>954</v>
      </c>
      <c r="AB906" t="str">
        <f>B2B!D903</f>
        <v>J4</v>
      </c>
      <c r="AC906" t="str">
        <f>B2B!E903</f>
        <v>D1</v>
      </c>
      <c r="AD906" t="str">
        <f t="shared" si="202"/>
        <v>J4-D1</v>
      </c>
      <c r="AE906" t="e">
        <f t="shared" si="203"/>
        <v>#N/A</v>
      </c>
      <c r="AF906" t="str">
        <f t="shared" si="204"/>
        <v>--</v>
      </c>
      <c r="AG906" t="e">
        <f t="shared" si="205"/>
        <v>#N/A</v>
      </c>
      <c r="AH906" t="str">
        <f>IF(IFERROR(IF(IF(AF906="--",INDEX(D:D,MATCH(AE906,INDEX(B:B,MATCH(AE906,B:B,)+1):B11420,)+MATCH(AE906,B:B,)))=D906,VLOOKUP(AE906,B:D,3,0),IF(AF906="--",INDEX(D:D,MATCH(AE906,INDEX(B:B,MATCH(AE906,B:B,)+1):B11420,)+MATCH(AE906,B:B,)),"---")),"---")=AD906,"---",IFERROR(IF(IF(AF906="--",INDEX(D:D,MATCH(AE906,INDEX(B:B,MATCH(AE906,B:B,)+1):B11420,)+MATCH(AE906,B:B,)))=AD906,VLOOKUP(AE906,B:D,3,0),IF(AF906="--",INDEX(D:D,MATCH(AE906,INDEX(B:B,MATCH(AE906,B:B,)+1):B11420,)+MATCH(AE906,B:B,)),"---")),"---"))</f>
        <v>---</v>
      </c>
      <c r="AI906" t="str">
        <f t="shared" si="206"/>
        <v>--</v>
      </c>
      <c r="AJ906" t="e">
        <f t="shared" si="207"/>
        <v>#N/A</v>
      </c>
      <c r="AK906">
        <f t="shared" si="208"/>
        <v>0</v>
      </c>
      <c r="AL906" t="str">
        <f t="shared" si="209"/>
        <v>--</v>
      </c>
      <c r="AT906" t="str">
        <f t="shared" si="200"/>
        <v>FPGA_VCC</v>
      </c>
      <c r="AU906" t="str">
        <f t="shared" si="201"/>
        <v>--</v>
      </c>
    </row>
    <row r="907" spans="1:47" x14ac:dyDescent="0.25">
      <c r="A907" t="str">
        <f t="shared" si="196"/>
        <v>U1-AW72</v>
      </c>
      <c r="B907" t="str">
        <f t="shared" si="197"/>
        <v>FPGA_VCC</v>
      </c>
      <c r="C907" t="str">
        <f t="shared" si="198"/>
        <v>U1-FPGA_VCC</v>
      </c>
      <c r="D907" t="str">
        <f t="shared" si="199"/>
        <v>U1-AW72</v>
      </c>
      <c r="E907" t="s">
        <v>1215</v>
      </c>
      <c r="F907" t="s">
        <v>1471</v>
      </c>
      <c r="G907" t="s">
        <v>954</v>
      </c>
      <c r="AB907" t="str">
        <f>B2B!D904</f>
        <v>J4</v>
      </c>
      <c r="AC907" t="str">
        <f>B2B!E904</f>
        <v>D2</v>
      </c>
      <c r="AD907" t="str">
        <f t="shared" si="202"/>
        <v>J4-D2</v>
      </c>
      <c r="AE907" t="e">
        <f t="shared" si="203"/>
        <v>#N/A</v>
      </c>
      <c r="AF907" t="str">
        <f t="shared" si="204"/>
        <v>--</v>
      </c>
      <c r="AG907" t="e">
        <f t="shared" si="205"/>
        <v>#N/A</v>
      </c>
      <c r="AH907" t="str">
        <f>IF(IFERROR(IF(IF(AF907="--",INDEX(D:D,MATCH(AE907,INDEX(B:B,MATCH(AE907,B:B,)+1):B11421,)+MATCH(AE907,B:B,)))=D907,VLOOKUP(AE907,B:D,3,0),IF(AF907="--",INDEX(D:D,MATCH(AE907,INDEX(B:B,MATCH(AE907,B:B,)+1):B11421,)+MATCH(AE907,B:B,)),"---")),"---")=AD907,"---",IFERROR(IF(IF(AF907="--",INDEX(D:D,MATCH(AE907,INDEX(B:B,MATCH(AE907,B:B,)+1):B11421,)+MATCH(AE907,B:B,)))=AD907,VLOOKUP(AE907,B:D,3,0),IF(AF907="--",INDEX(D:D,MATCH(AE907,INDEX(B:B,MATCH(AE907,B:B,)+1):B11421,)+MATCH(AE907,B:B,)),"---")),"---"))</f>
        <v>---</v>
      </c>
      <c r="AI907" t="str">
        <f t="shared" si="206"/>
        <v>--</v>
      </c>
      <c r="AJ907" t="e">
        <f t="shared" si="207"/>
        <v>#N/A</v>
      </c>
      <c r="AK907">
        <f t="shared" si="208"/>
        <v>0</v>
      </c>
      <c r="AL907" t="str">
        <f t="shared" si="209"/>
        <v>--</v>
      </c>
      <c r="AT907" t="str">
        <f t="shared" si="200"/>
        <v>FPGA_VCC</v>
      </c>
      <c r="AU907" t="str">
        <f t="shared" si="201"/>
        <v>--</v>
      </c>
    </row>
    <row r="908" spans="1:47" x14ac:dyDescent="0.25">
      <c r="A908" t="str">
        <f t="shared" si="196"/>
        <v>U1-AW79</v>
      </c>
      <c r="B908" t="str">
        <f t="shared" si="197"/>
        <v>FPGA_VCC</v>
      </c>
      <c r="C908" t="str">
        <f t="shared" si="198"/>
        <v>U1-FPGA_VCC</v>
      </c>
      <c r="D908" t="str">
        <f t="shared" si="199"/>
        <v>U1-AW79</v>
      </c>
      <c r="E908" t="s">
        <v>1215</v>
      </c>
      <c r="F908" t="s">
        <v>1472</v>
      </c>
      <c r="G908" t="s">
        <v>954</v>
      </c>
      <c r="AB908" t="str">
        <f>B2B!D905</f>
        <v>J4</v>
      </c>
      <c r="AC908" t="str">
        <f>B2B!E905</f>
        <v>D3</v>
      </c>
      <c r="AD908" t="str">
        <f t="shared" si="202"/>
        <v>J4-D3</v>
      </c>
      <c r="AE908" t="e">
        <f t="shared" si="203"/>
        <v>#N/A</v>
      </c>
      <c r="AF908" t="str">
        <f t="shared" si="204"/>
        <v>--</v>
      </c>
      <c r="AG908" t="e">
        <f t="shared" si="205"/>
        <v>#N/A</v>
      </c>
      <c r="AH908" t="str">
        <f>IF(IFERROR(IF(IF(AF908="--",INDEX(D:D,MATCH(AE908,INDEX(B:B,MATCH(AE908,B:B,)+1):B11422,)+MATCH(AE908,B:B,)))=D908,VLOOKUP(AE908,B:D,3,0),IF(AF908="--",INDEX(D:D,MATCH(AE908,INDEX(B:B,MATCH(AE908,B:B,)+1):B11422,)+MATCH(AE908,B:B,)),"---")),"---")=AD908,"---",IFERROR(IF(IF(AF908="--",INDEX(D:D,MATCH(AE908,INDEX(B:B,MATCH(AE908,B:B,)+1):B11422,)+MATCH(AE908,B:B,)))=AD908,VLOOKUP(AE908,B:D,3,0),IF(AF908="--",INDEX(D:D,MATCH(AE908,INDEX(B:B,MATCH(AE908,B:B,)+1):B11422,)+MATCH(AE908,B:B,)),"---")),"---"))</f>
        <v>---</v>
      </c>
      <c r="AI908" t="str">
        <f t="shared" si="206"/>
        <v>--</v>
      </c>
      <c r="AJ908" t="e">
        <f t="shared" si="207"/>
        <v>#N/A</v>
      </c>
      <c r="AK908">
        <f t="shared" si="208"/>
        <v>0</v>
      </c>
      <c r="AL908" t="str">
        <f t="shared" si="209"/>
        <v>--</v>
      </c>
      <c r="AT908" t="str">
        <f t="shared" si="200"/>
        <v>FPGA_VCC</v>
      </c>
      <c r="AU908" t="str">
        <f t="shared" si="201"/>
        <v>--</v>
      </c>
    </row>
    <row r="909" spans="1:47" x14ac:dyDescent="0.25">
      <c r="A909" t="str">
        <f t="shared" si="196"/>
        <v>U1-AY50</v>
      </c>
      <c r="B909" t="str">
        <f t="shared" si="197"/>
        <v>GND</v>
      </c>
      <c r="C909" t="str">
        <f t="shared" si="198"/>
        <v>U1-GND</v>
      </c>
      <c r="D909" t="str">
        <f t="shared" si="199"/>
        <v>U1-AY50</v>
      </c>
      <c r="E909" t="s">
        <v>1215</v>
      </c>
      <c r="F909" t="s">
        <v>1473</v>
      </c>
      <c r="G909" t="s">
        <v>433</v>
      </c>
      <c r="AB909" t="str">
        <f>B2B!D906</f>
        <v>J4</v>
      </c>
      <c r="AC909" t="str">
        <f>B2B!E906</f>
        <v>D4</v>
      </c>
      <c r="AD909" t="str">
        <f t="shared" si="202"/>
        <v>J4-D4</v>
      </c>
      <c r="AE909" t="e">
        <f t="shared" si="203"/>
        <v>#N/A</v>
      </c>
      <c r="AF909" t="str">
        <f t="shared" si="204"/>
        <v>--</v>
      </c>
      <c r="AG909" t="e">
        <f t="shared" si="205"/>
        <v>#N/A</v>
      </c>
      <c r="AH909" t="str">
        <f>IF(IFERROR(IF(IF(AF909="--",INDEX(D:D,MATCH(AE909,INDEX(B:B,MATCH(AE909,B:B,)+1):B11423,)+MATCH(AE909,B:B,)))=D909,VLOOKUP(AE909,B:D,3,0),IF(AF909="--",INDEX(D:D,MATCH(AE909,INDEX(B:B,MATCH(AE909,B:B,)+1):B11423,)+MATCH(AE909,B:B,)),"---")),"---")=AD909,"---",IFERROR(IF(IF(AF909="--",INDEX(D:D,MATCH(AE909,INDEX(B:B,MATCH(AE909,B:B,)+1):B11423,)+MATCH(AE909,B:B,)))=AD909,VLOOKUP(AE909,B:D,3,0),IF(AF909="--",INDEX(D:D,MATCH(AE909,INDEX(B:B,MATCH(AE909,B:B,)+1):B11423,)+MATCH(AE909,B:B,)),"---")),"---"))</f>
        <v>---</v>
      </c>
      <c r="AI909" t="str">
        <f t="shared" si="206"/>
        <v>--</v>
      </c>
      <c r="AJ909" t="e">
        <f t="shared" si="207"/>
        <v>#N/A</v>
      </c>
      <c r="AK909">
        <f t="shared" si="208"/>
        <v>0</v>
      </c>
      <c r="AL909" t="str">
        <f t="shared" si="209"/>
        <v>--</v>
      </c>
      <c r="AT909" t="str">
        <f t="shared" si="200"/>
        <v>GND</v>
      </c>
      <c r="AU909" t="str">
        <f t="shared" si="201"/>
        <v>--</v>
      </c>
    </row>
    <row r="910" spans="1:47" x14ac:dyDescent="0.25">
      <c r="A910" t="str">
        <f t="shared" si="196"/>
        <v>U1-AY53</v>
      </c>
      <c r="B910" t="str">
        <f t="shared" si="197"/>
        <v>FPGA_VCC</v>
      </c>
      <c r="C910" t="str">
        <f t="shared" si="198"/>
        <v>U1-FPGA_VCC</v>
      </c>
      <c r="D910" t="str">
        <f t="shared" si="199"/>
        <v>U1-AY53</v>
      </c>
      <c r="E910" t="s">
        <v>1215</v>
      </c>
      <c r="F910" t="s">
        <v>1474</v>
      </c>
      <c r="G910" t="s">
        <v>954</v>
      </c>
      <c r="AB910" t="str">
        <f>B2B!D907</f>
        <v>J4</v>
      </c>
      <c r="AC910" t="str">
        <f>B2B!E907</f>
        <v>D5</v>
      </c>
      <c r="AD910" t="str">
        <f t="shared" si="202"/>
        <v>J4-D5</v>
      </c>
      <c r="AE910" t="e">
        <f t="shared" si="203"/>
        <v>#N/A</v>
      </c>
      <c r="AF910" t="str">
        <f t="shared" si="204"/>
        <v>--</v>
      </c>
      <c r="AG910" t="e">
        <f t="shared" si="205"/>
        <v>#N/A</v>
      </c>
      <c r="AH910" t="str">
        <f>IF(IFERROR(IF(IF(AF910="--",INDEX(D:D,MATCH(AE910,INDEX(B:B,MATCH(AE910,B:B,)+1):B11424,)+MATCH(AE910,B:B,)))=D910,VLOOKUP(AE910,B:D,3,0),IF(AF910="--",INDEX(D:D,MATCH(AE910,INDEX(B:B,MATCH(AE910,B:B,)+1):B11424,)+MATCH(AE910,B:B,)),"---")),"---")=AD910,"---",IFERROR(IF(IF(AF910="--",INDEX(D:D,MATCH(AE910,INDEX(B:B,MATCH(AE910,B:B,)+1):B11424,)+MATCH(AE910,B:B,)))=AD910,VLOOKUP(AE910,B:D,3,0),IF(AF910="--",INDEX(D:D,MATCH(AE910,INDEX(B:B,MATCH(AE910,B:B,)+1):B11424,)+MATCH(AE910,B:B,)),"---")),"---"))</f>
        <v>---</v>
      </c>
      <c r="AI910" t="str">
        <f t="shared" si="206"/>
        <v>--</v>
      </c>
      <c r="AJ910" t="e">
        <f t="shared" si="207"/>
        <v>#N/A</v>
      </c>
      <c r="AK910">
        <f t="shared" si="208"/>
        <v>0</v>
      </c>
      <c r="AL910" t="str">
        <f t="shared" si="209"/>
        <v>--</v>
      </c>
      <c r="AT910" t="str">
        <f t="shared" si="200"/>
        <v>FPGA_VCC</v>
      </c>
      <c r="AU910" t="str">
        <f t="shared" si="201"/>
        <v>--</v>
      </c>
    </row>
    <row r="911" spans="1:47" x14ac:dyDescent="0.25">
      <c r="A911" t="str">
        <f t="shared" si="196"/>
        <v>U1-AY57</v>
      </c>
      <c r="B911" t="str">
        <f t="shared" si="197"/>
        <v>FPGA_VCC</v>
      </c>
      <c r="C911" t="str">
        <f t="shared" si="198"/>
        <v>U1-FPGA_VCC</v>
      </c>
      <c r="D911" t="str">
        <f t="shared" si="199"/>
        <v>U1-AY57</v>
      </c>
      <c r="E911" t="s">
        <v>1215</v>
      </c>
      <c r="F911" t="s">
        <v>1475</v>
      </c>
      <c r="G911" t="s">
        <v>954</v>
      </c>
      <c r="AB911" t="str">
        <f>B2B!D908</f>
        <v>J4</v>
      </c>
      <c r="AC911" t="str">
        <f>B2B!E908</f>
        <v>D6</v>
      </c>
      <c r="AD911" t="str">
        <f t="shared" si="202"/>
        <v>J4-D6</v>
      </c>
      <c r="AE911" t="e">
        <f t="shared" si="203"/>
        <v>#N/A</v>
      </c>
      <c r="AF911" t="str">
        <f t="shared" si="204"/>
        <v>--</v>
      </c>
      <c r="AG911" t="e">
        <f t="shared" si="205"/>
        <v>#N/A</v>
      </c>
      <c r="AH911" t="str">
        <f>IF(IFERROR(IF(IF(AF911="--",INDEX(D:D,MATCH(AE911,INDEX(B:B,MATCH(AE911,B:B,)+1):B11425,)+MATCH(AE911,B:B,)))=D911,VLOOKUP(AE911,B:D,3,0),IF(AF911="--",INDEX(D:D,MATCH(AE911,INDEX(B:B,MATCH(AE911,B:B,)+1):B11425,)+MATCH(AE911,B:B,)),"---")),"---")=AD911,"---",IFERROR(IF(IF(AF911="--",INDEX(D:D,MATCH(AE911,INDEX(B:B,MATCH(AE911,B:B,)+1):B11425,)+MATCH(AE911,B:B,)))=AD911,VLOOKUP(AE911,B:D,3,0),IF(AF911="--",INDEX(D:D,MATCH(AE911,INDEX(B:B,MATCH(AE911,B:B,)+1):B11425,)+MATCH(AE911,B:B,)),"---")),"---"))</f>
        <v>---</v>
      </c>
      <c r="AI911" t="str">
        <f t="shared" si="206"/>
        <v>--</v>
      </c>
      <c r="AJ911" t="e">
        <f t="shared" si="207"/>
        <v>#N/A</v>
      </c>
      <c r="AK911">
        <f t="shared" si="208"/>
        <v>0</v>
      </c>
      <c r="AL911" t="str">
        <f t="shared" si="209"/>
        <v>--</v>
      </c>
      <c r="AT911" t="str">
        <f t="shared" si="200"/>
        <v>FPGA_VCC</v>
      </c>
      <c r="AU911" t="str">
        <f t="shared" si="201"/>
        <v>--</v>
      </c>
    </row>
    <row r="912" spans="1:47" x14ac:dyDescent="0.25">
      <c r="A912" t="str">
        <f t="shared" si="196"/>
        <v>U1-AY64</v>
      </c>
      <c r="B912" t="str">
        <f t="shared" si="197"/>
        <v>FPGA_VCC</v>
      </c>
      <c r="C912" t="str">
        <f t="shared" si="198"/>
        <v>U1-FPGA_VCC</v>
      </c>
      <c r="D912" t="str">
        <f t="shared" si="199"/>
        <v>U1-AY64</v>
      </c>
      <c r="E912" t="s">
        <v>1215</v>
      </c>
      <c r="F912" t="s">
        <v>1476</v>
      </c>
      <c r="G912" t="s">
        <v>954</v>
      </c>
      <c r="AB912" t="str">
        <f>B2B!D909</f>
        <v>J4</v>
      </c>
      <c r="AC912" t="str">
        <f>B2B!E909</f>
        <v>D7</v>
      </c>
      <c r="AD912" t="str">
        <f t="shared" si="202"/>
        <v>J4-D7</v>
      </c>
      <c r="AE912" t="e">
        <f t="shared" si="203"/>
        <v>#N/A</v>
      </c>
      <c r="AF912" t="str">
        <f t="shared" si="204"/>
        <v>--</v>
      </c>
      <c r="AG912" t="e">
        <f t="shared" si="205"/>
        <v>#N/A</v>
      </c>
      <c r="AH912" t="str">
        <f>IF(IFERROR(IF(IF(AF912="--",INDEX(D:D,MATCH(AE912,INDEX(B:B,MATCH(AE912,B:B,)+1):B11426,)+MATCH(AE912,B:B,)))=D912,VLOOKUP(AE912,B:D,3,0),IF(AF912="--",INDEX(D:D,MATCH(AE912,INDEX(B:B,MATCH(AE912,B:B,)+1):B11426,)+MATCH(AE912,B:B,)),"---")),"---")=AD912,"---",IFERROR(IF(IF(AF912="--",INDEX(D:D,MATCH(AE912,INDEX(B:B,MATCH(AE912,B:B,)+1):B11426,)+MATCH(AE912,B:B,)))=AD912,VLOOKUP(AE912,B:D,3,0),IF(AF912="--",INDEX(D:D,MATCH(AE912,INDEX(B:B,MATCH(AE912,B:B,)+1):B11426,)+MATCH(AE912,B:B,)),"---")),"---"))</f>
        <v>---</v>
      </c>
      <c r="AI912" t="str">
        <f t="shared" si="206"/>
        <v>--</v>
      </c>
      <c r="AJ912" t="e">
        <f t="shared" si="207"/>
        <v>#N/A</v>
      </c>
      <c r="AK912">
        <f t="shared" si="208"/>
        <v>0</v>
      </c>
      <c r="AL912" t="str">
        <f t="shared" si="209"/>
        <v>--</v>
      </c>
      <c r="AT912" t="str">
        <f t="shared" si="200"/>
        <v>FPGA_VCC</v>
      </c>
      <c r="AU912" t="str">
        <f t="shared" si="201"/>
        <v>--</v>
      </c>
    </row>
    <row r="913" spans="1:47" x14ac:dyDescent="0.25">
      <c r="A913" t="str">
        <f t="shared" si="196"/>
        <v>U1-AY68</v>
      </c>
      <c r="B913" t="str">
        <f t="shared" si="197"/>
        <v>FPGA_VCC</v>
      </c>
      <c r="C913" t="str">
        <f t="shared" si="198"/>
        <v>U1-FPGA_VCC</v>
      </c>
      <c r="D913" t="str">
        <f t="shared" si="199"/>
        <v>U1-AY68</v>
      </c>
      <c r="E913" t="s">
        <v>1215</v>
      </c>
      <c r="F913" t="s">
        <v>1477</v>
      </c>
      <c r="G913" t="s">
        <v>954</v>
      </c>
      <c r="AB913" t="str">
        <f>B2B!D910</f>
        <v>J4</v>
      </c>
      <c r="AC913" t="str">
        <f>B2B!E910</f>
        <v>D8</v>
      </c>
      <c r="AD913" t="str">
        <f t="shared" si="202"/>
        <v>J4-D8</v>
      </c>
      <c r="AE913" t="e">
        <f t="shared" si="203"/>
        <v>#N/A</v>
      </c>
      <c r="AF913" t="str">
        <f t="shared" si="204"/>
        <v>--</v>
      </c>
      <c r="AG913" t="e">
        <f t="shared" si="205"/>
        <v>#N/A</v>
      </c>
      <c r="AH913" t="str">
        <f>IF(IFERROR(IF(IF(AF913="--",INDEX(D:D,MATCH(AE913,INDEX(B:B,MATCH(AE913,B:B,)+1):B11427,)+MATCH(AE913,B:B,)))=D913,VLOOKUP(AE913,B:D,3,0),IF(AF913="--",INDEX(D:D,MATCH(AE913,INDEX(B:B,MATCH(AE913,B:B,)+1):B11427,)+MATCH(AE913,B:B,)),"---")),"---")=AD913,"---",IFERROR(IF(IF(AF913="--",INDEX(D:D,MATCH(AE913,INDEX(B:B,MATCH(AE913,B:B,)+1):B11427,)+MATCH(AE913,B:B,)))=AD913,VLOOKUP(AE913,B:D,3,0),IF(AF913="--",INDEX(D:D,MATCH(AE913,INDEX(B:B,MATCH(AE913,B:B,)+1):B11427,)+MATCH(AE913,B:B,)),"---")),"---"))</f>
        <v>---</v>
      </c>
      <c r="AI913" t="str">
        <f t="shared" si="206"/>
        <v>--</v>
      </c>
      <c r="AJ913" t="e">
        <f t="shared" si="207"/>
        <v>#N/A</v>
      </c>
      <c r="AK913">
        <f t="shared" si="208"/>
        <v>0</v>
      </c>
      <c r="AL913" t="str">
        <f t="shared" si="209"/>
        <v>--</v>
      </c>
      <c r="AT913" t="str">
        <f t="shared" si="200"/>
        <v>FPGA_VCC</v>
      </c>
      <c r="AU913" t="str">
        <f t="shared" si="201"/>
        <v>--</v>
      </c>
    </row>
    <row r="914" spans="1:47" x14ac:dyDescent="0.25">
      <c r="A914" t="str">
        <f t="shared" si="196"/>
        <v>U1-AY75</v>
      </c>
      <c r="B914" t="str">
        <f t="shared" si="197"/>
        <v>FPGA_VCC</v>
      </c>
      <c r="C914" t="str">
        <f t="shared" si="198"/>
        <v>U1-FPGA_VCC</v>
      </c>
      <c r="D914" t="str">
        <f t="shared" si="199"/>
        <v>U1-AY75</v>
      </c>
      <c r="E914" t="s">
        <v>1215</v>
      </c>
      <c r="F914" t="s">
        <v>1478</v>
      </c>
      <c r="G914" t="s">
        <v>954</v>
      </c>
      <c r="AB914" t="str">
        <f>B2B!D911</f>
        <v>J4</v>
      </c>
      <c r="AC914" t="str">
        <f>B2B!E911</f>
        <v>D9</v>
      </c>
      <c r="AD914" t="str">
        <f t="shared" si="202"/>
        <v>J4-D9</v>
      </c>
      <c r="AE914" t="e">
        <f t="shared" si="203"/>
        <v>#N/A</v>
      </c>
      <c r="AF914" t="str">
        <f t="shared" si="204"/>
        <v>--</v>
      </c>
      <c r="AG914" t="e">
        <f t="shared" si="205"/>
        <v>#N/A</v>
      </c>
      <c r="AH914" t="str">
        <f>IF(IFERROR(IF(IF(AF914="--",INDEX(D:D,MATCH(AE914,INDEX(B:B,MATCH(AE914,B:B,)+1):B11428,)+MATCH(AE914,B:B,)))=D914,VLOOKUP(AE914,B:D,3,0),IF(AF914="--",INDEX(D:D,MATCH(AE914,INDEX(B:B,MATCH(AE914,B:B,)+1):B11428,)+MATCH(AE914,B:B,)),"---")),"---")=AD914,"---",IFERROR(IF(IF(AF914="--",INDEX(D:D,MATCH(AE914,INDEX(B:B,MATCH(AE914,B:B,)+1):B11428,)+MATCH(AE914,B:B,)))=AD914,VLOOKUP(AE914,B:D,3,0),IF(AF914="--",INDEX(D:D,MATCH(AE914,INDEX(B:B,MATCH(AE914,B:B,)+1):B11428,)+MATCH(AE914,B:B,)),"---")),"---"))</f>
        <v>---</v>
      </c>
      <c r="AI914" t="str">
        <f t="shared" si="206"/>
        <v>--</v>
      </c>
      <c r="AJ914" t="e">
        <f t="shared" si="207"/>
        <v>#N/A</v>
      </c>
      <c r="AK914">
        <f t="shared" si="208"/>
        <v>0</v>
      </c>
      <c r="AL914" t="str">
        <f t="shared" si="209"/>
        <v>--</v>
      </c>
      <c r="AT914" t="str">
        <f t="shared" si="200"/>
        <v>FPGA_VCC</v>
      </c>
      <c r="AU914" t="str">
        <f t="shared" si="201"/>
        <v>--</v>
      </c>
    </row>
    <row r="915" spans="1:47" x14ac:dyDescent="0.25">
      <c r="A915" t="str">
        <f t="shared" si="196"/>
        <v>U1-BA50</v>
      </c>
      <c r="B915" t="str">
        <f t="shared" si="197"/>
        <v>1.8V</v>
      </c>
      <c r="C915" t="str">
        <f t="shared" si="198"/>
        <v>U1-1.8V</v>
      </c>
      <c r="D915" t="str">
        <f t="shared" si="199"/>
        <v>U1-BA50</v>
      </c>
      <c r="E915" t="s">
        <v>1215</v>
      </c>
      <c r="F915" t="s">
        <v>1479</v>
      </c>
      <c r="G915" t="s">
        <v>441</v>
      </c>
      <c r="AB915" t="str">
        <f>B2B!D912</f>
        <v>J4</v>
      </c>
      <c r="AC915" t="str">
        <f>B2B!E912</f>
        <v>D10</v>
      </c>
      <c r="AD915" t="str">
        <f t="shared" si="202"/>
        <v>J4-D10</v>
      </c>
      <c r="AE915" t="e">
        <f t="shared" si="203"/>
        <v>#N/A</v>
      </c>
      <c r="AF915" t="str">
        <f t="shared" si="204"/>
        <v>--</v>
      </c>
      <c r="AG915" t="e">
        <f t="shared" si="205"/>
        <v>#N/A</v>
      </c>
      <c r="AH915" t="str">
        <f>IF(IFERROR(IF(IF(AF915="--",INDEX(D:D,MATCH(AE915,INDEX(B:B,MATCH(AE915,B:B,)+1):B11429,)+MATCH(AE915,B:B,)))=D915,VLOOKUP(AE915,B:D,3,0),IF(AF915="--",INDEX(D:D,MATCH(AE915,INDEX(B:B,MATCH(AE915,B:B,)+1):B11429,)+MATCH(AE915,B:B,)),"---")),"---")=AD915,"---",IFERROR(IF(IF(AF915="--",INDEX(D:D,MATCH(AE915,INDEX(B:B,MATCH(AE915,B:B,)+1):B11429,)+MATCH(AE915,B:B,)))=AD915,VLOOKUP(AE915,B:D,3,0),IF(AF915="--",INDEX(D:D,MATCH(AE915,INDEX(B:B,MATCH(AE915,B:B,)+1):B11429,)+MATCH(AE915,B:B,)),"---")),"---"))</f>
        <v>---</v>
      </c>
      <c r="AI915" t="str">
        <f t="shared" si="206"/>
        <v>--</v>
      </c>
      <c r="AJ915" t="e">
        <f t="shared" si="207"/>
        <v>#N/A</v>
      </c>
      <c r="AK915">
        <f t="shared" si="208"/>
        <v>0</v>
      </c>
      <c r="AL915" t="str">
        <f t="shared" si="209"/>
        <v>--</v>
      </c>
      <c r="AT915" t="str">
        <f t="shared" si="200"/>
        <v>1.8V</v>
      </c>
      <c r="AU915" t="str">
        <f t="shared" si="201"/>
        <v>--</v>
      </c>
    </row>
    <row r="916" spans="1:47" x14ac:dyDescent="0.25">
      <c r="A916" t="str">
        <f t="shared" si="196"/>
        <v>U1-BA53</v>
      </c>
      <c r="B916" t="str">
        <f t="shared" si="197"/>
        <v>FPGA_VCC</v>
      </c>
      <c r="C916" t="str">
        <f t="shared" si="198"/>
        <v>U1-FPGA_VCC</v>
      </c>
      <c r="D916" t="str">
        <f t="shared" si="199"/>
        <v>U1-BA53</v>
      </c>
      <c r="E916" t="s">
        <v>1215</v>
      </c>
      <c r="F916" t="s">
        <v>1480</v>
      </c>
      <c r="G916" t="s">
        <v>954</v>
      </c>
      <c r="AB916" t="str">
        <f>B2B!D913</f>
        <v>J4</v>
      </c>
      <c r="AC916" t="str">
        <f>B2B!E913</f>
        <v>D11</v>
      </c>
      <c r="AD916" t="str">
        <f t="shared" si="202"/>
        <v>J4-D11</v>
      </c>
      <c r="AE916" t="e">
        <f t="shared" si="203"/>
        <v>#N/A</v>
      </c>
      <c r="AF916" t="str">
        <f t="shared" si="204"/>
        <v>--</v>
      </c>
      <c r="AG916" t="e">
        <f t="shared" si="205"/>
        <v>#N/A</v>
      </c>
      <c r="AH916" t="str">
        <f>IF(IFERROR(IF(IF(AF916="--",INDEX(D:D,MATCH(AE916,INDEX(B:B,MATCH(AE916,B:B,)+1):B11430,)+MATCH(AE916,B:B,)))=D916,VLOOKUP(AE916,B:D,3,0),IF(AF916="--",INDEX(D:D,MATCH(AE916,INDEX(B:B,MATCH(AE916,B:B,)+1):B11430,)+MATCH(AE916,B:B,)),"---")),"---")=AD916,"---",IFERROR(IF(IF(AF916="--",INDEX(D:D,MATCH(AE916,INDEX(B:B,MATCH(AE916,B:B,)+1):B11430,)+MATCH(AE916,B:B,)))=AD916,VLOOKUP(AE916,B:D,3,0),IF(AF916="--",INDEX(D:D,MATCH(AE916,INDEX(B:B,MATCH(AE916,B:B,)+1):B11430,)+MATCH(AE916,B:B,)),"---")),"---"))</f>
        <v>---</v>
      </c>
      <c r="AI916" t="str">
        <f t="shared" si="206"/>
        <v>--</v>
      </c>
      <c r="AJ916" t="e">
        <f t="shared" si="207"/>
        <v>#N/A</v>
      </c>
      <c r="AK916">
        <f t="shared" si="208"/>
        <v>0</v>
      </c>
      <c r="AL916" t="str">
        <f t="shared" si="209"/>
        <v>--</v>
      </c>
      <c r="AT916" t="str">
        <f t="shared" si="200"/>
        <v>FPGA_VCC</v>
      </c>
      <c r="AU916" t="str">
        <f t="shared" si="201"/>
        <v>--</v>
      </c>
    </row>
    <row r="917" spans="1:47" x14ac:dyDescent="0.25">
      <c r="A917" t="str">
        <f t="shared" si="196"/>
        <v>U1-BA61</v>
      </c>
      <c r="B917" t="str">
        <f t="shared" si="197"/>
        <v>FPGA_VCC</v>
      </c>
      <c r="C917" t="str">
        <f t="shared" si="198"/>
        <v>U1-FPGA_VCC</v>
      </c>
      <c r="D917" t="str">
        <f t="shared" si="199"/>
        <v>U1-BA61</v>
      </c>
      <c r="E917" t="s">
        <v>1215</v>
      </c>
      <c r="F917" t="s">
        <v>1481</v>
      </c>
      <c r="G917" t="s">
        <v>954</v>
      </c>
      <c r="AB917" t="str">
        <f>B2B!D914</f>
        <v>J4</v>
      </c>
      <c r="AC917" t="str">
        <f>B2B!E914</f>
        <v>D12</v>
      </c>
      <c r="AD917" t="str">
        <f t="shared" si="202"/>
        <v>J4-D12</v>
      </c>
      <c r="AE917" t="e">
        <f t="shared" si="203"/>
        <v>#N/A</v>
      </c>
      <c r="AF917" t="str">
        <f t="shared" si="204"/>
        <v>--</v>
      </c>
      <c r="AG917" t="e">
        <f t="shared" si="205"/>
        <v>#N/A</v>
      </c>
      <c r="AH917" t="str">
        <f>IF(IFERROR(IF(IF(AF917="--",INDEX(D:D,MATCH(AE917,INDEX(B:B,MATCH(AE917,B:B,)+1):B11431,)+MATCH(AE917,B:B,)))=D917,VLOOKUP(AE917,B:D,3,0),IF(AF917="--",INDEX(D:D,MATCH(AE917,INDEX(B:B,MATCH(AE917,B:B,)+1):B11431,)+MATCH(AE917,B:B,)),"---")),"---")=AD917,"---",IFERROR(IF(IF(AF917="--",INDEX(D:D,MATCH(AE917,INDEX(B:B,MATCH(AE917,B:B,)+1):B11431,)+MATCH(AE917,B:B,)))=AD917,VLOOKUP(AE917,B:D,3,0),IF(AF917="--",INDEX(D:D,MATCH(AE917,INDEX(B:B,MATCH(AE917,B:B,)+1):B11431,)+MATCH(AE917,B:B,)),"---")),"---"))</f>
        <v>---</v>
      </c>
      <c r="AI917" t="str">
        <f t="shared" si="206"/>
        <v>--</v>
      </c>
      <c r="AJ917" t="e">
        <f t="shared" si="207"/>
        <v>#N/A</v>
      </c>
      <c r="AK917">
        <f t="shared" si="208"/>
        <v>0</v>
      </c>
      <c r="AL917" t="str">
        <f t="shared" si="209"/>
        <v>--</v>
      </c>
      <c r="AT917" t="str">
        <f t="shared" si="200"/>
        <v>FPGA_VCC</v>
      </c>
      <c r="AU917" t="str">
        <f t="shared" si="201"/>
        <v>--</v>
      </c>
    </row>
    <row r="918" spans="1:47" x14ac:dyDescent="0.25">
      <c r="A918" t="str">
        <f t="shared" si="196"/>
        <v>U1-BA64</v>
      </c>
      <c r="B918" t="str">
        <f t="shared" si="197"/>
        <v>FPGA_VCC</v>
      </c>
      <c r="C918" t="str">
        <f t="shared" si="198"/>
        <v>U1-FPGA_VCC</v>
      </c>
      <c r="D918" t="str">
        <f t="shared" si="199"/>
        <v>U1-BA64</v>
      </c>
      <c r="E918" t="s">
        <v>1215</v>
      </c>
      <c r="F918" t="s">
        <v>1482</v>
      </c>
      <c r="G918" t="s">
        <v>954</v>
      </c>
      <c r="AB918" t="str">
        <f>B2B!D915</f>
        <v>J4</v>
      </c>
      <c r="AC918" t="str">
        <f>B2B!E915</f>
        <v>D13</v>
      </c>
      <c r="AD918" t="str">
        <f t="shared" si="202"/>
        <v>J4-D13</v>
      </c>
      <c r="AE918" t="e">
        <f t="shared" si="203"/>
        <v>#N/A</v>
      </c>
      <c r="AF918" t="str">
        <f t="shared" si="204"/>
        <v>--</v>
      </c>
      <c r="AG918" t="e">
        <f t="shared" si="205"/>
        <v>#N/A</v>
      </c>
      <c r="AH918" t="str">
        <f>IF(IFERROR(IF(IF(AF918="--",INDEX(D:D,MATCH(AE918,INDEX(B:B,MATCH(AE918,B:B,)+1):B11432,)+MATCH(AE918,B:B,)))=D918,VLOOKUP(AE918,B:D,3,0),IF(AF918="--",INDEX(D:D,MATCH(AE918,INDEX(B:B,MATCH(AE918,B:B,)+1):B11432,)+MATCH(AE918,B:B,)),"---")),"---")=AD918,"---",IFERROR(IF(IF(AF918="--",INDEX(D:D,MATCH(AE918,INDEX(B:B,MATCH(AE918,B:B,)+1):B11432,)+MATCH(AE918,B:B,)))=AD918,VLOOKUP(AE918,B:D,3,0),IF(AF918="--",INDEX(D:D,MATCH(AE918,INDEX(B:B,MATCH(AE918,B:B,)+1):B11432,)+MATCH(AE918,B:B,)),"---")),"---"))</f>
        <v>---</v>
      </c>
      <c r="AI918" t="str">
        <f t="shared" si="206"/>
        <v>--</v>
      </c>
      <c r="AJ918" t="e">
        <f t="shared" si="207"/>
        <v>#N/A</v>
      </c>
      <c r="AK918">
        <f t="shared" si="208"/>
        <v>0</v>
      </c>
      <c r="AL918" t="str">
        <f t="shared" si="209"/>
        <v>--</v>
      </c>
      <c r="AT918" t="str">
        <f t="shared" si="200"/>
        <v>FPGA_VCC</v>
      </c>
      <c r="AU918" t="str">
        <f t="shared" si="201"/>
        <v>--</v>
      </c>
    </row>
    <row r="919" spans="1:47" x14ac:dyDescent="0.25">
      <c r="A919" t="str">
        <f t="shared" si="196"/>
        <v>U1-BA72</v>
      </c>
      <c r="B919" t="str">
        <f t="shared" si="197"/>
        <v>1.8V</v>
      </c>
      <c r="C919" t="str">
        <f t="shared" si="198"/>
        <v>U1-1.8V</v>
      </c>
      <c r="D919" t="str">
        <f t="shared" si="199"/>
        <v>U1-BA72</v>
      </c>
      <c r="E919" t="s">
        <v>1215</v>
      </c>
      <c r="F919" t="s">
        <v>1483</v>
      </c>
      <c r="G919" t="s">
        <v>441</v>
      </c>
      <c r="AB919" t="str">
        <f>B2B!D916</f>
        <v>J4</v>
      </c>
      <c r="AC919" t="str">
        <f>B2B!E916</f>
        <v>D14</v>
      </c>
      <c r="AD919" t="str">
        <f t="shared" si="202"/>
        <v>J4-D14</v>
      </c>
      <c r="AE919" t="e">
        <f t="shared" si="203"/>
        <v>#N/A</v>
      </c>
      <c r="AF919" t="str">
        <f t="shared" si="204"/>
        <v>--</v>
      </c>
      <c r="AG919" t="e">
        <f t="shared" si="205"/>
        <v>#N/A</v>
      </c>
      <c r="AH919" t="str">
        <f>IF(IFERROR(IF(IF(AF919="--",INDEX(D:D,MATCH(AE919,INDEX(B:B,MATCH(AE919,B:B,)+1):B11433,)+MATCH(AE919,B:B,)))=D919,VLOOKUP(AE919,B:D,3,0),IF(AF919="--",INDEX(D:D,MATCH(AE919,INDEX(B:B,MATCH(AE919,B:B,)+1):B11433,)+MATCH(AE919,B:B,)),"---")),"---")=AD919,"---",IFERROR(IF(IF(AF919="--",INDEX(D:D,MATCH(AE919,INDEX(B:B,MATCH(AE919,B:B,)+1):B11433,)+MATCH(AE919,B:B,)))=AD919,VLOOKUP(AE919,B:D,3,0),IF(AF919="--",INDEX(D:D,MATCH(AE919,INDEX(B:B,MATCH(AE919,B:B,)+1):B11433,)+MATCH(AE919,B:B,)),"---")),"---"))</f>
        <v>---</v>
      </c>
      <c r="AI919" t="str">
        <f t="shared" si="206"/>
        <v>--</v>
      </c>
      <c r="AJ919" t="e">
        <f t="shared" si="207"/>
        <v>#N/A</v>
      </c>
      <c r="AK919">
        <f t="shared" si="208"/>
        <v>0</v>
      </c>
      <c r="AL919" t="str">
        <f t="shared" si="209"/>
        <v>--</v>
      </c>
      <c r="AT919" t="str">
        <f t="shared" si="200"/>
        <v>1.8V</v>
      </c>
      <c r="AU919" t="str">
        <f t="shared" si="201"/>
        <v>--</v>
      </c>
    </row>
    <row r="920" spans="1:47" x14ac:dyDescent="0.25">
      <c r="A920" t="str">
        <f t="shared" si="196"/>
        <v>U1-BA75</v>
      </c>
      <c r="B920" t="str">
        <f t="shared" si="197"/>
        <v>1.8V</v>
      </c>
      <c r="C920" t="str">
        <f t="shared" si="198"/>
        <v>U1-1.8V</v>
      </c>
      <c r="D920" t="str">
        <f t="shared" si="199"/>
        <v>U1-BA75</v>
      </c>
      <c r="E920" t="s">
        <v>1215</v>
      </c>
      <c r="F920" t="s">
        <v>1484</v>
      </c>
      <c r="G920" t="s">
        <v>441</v>
      </c>
      <c r="AB920" t="str">
        <f>B2B!D917</f>
        <v>J4</v>
      </c>
      <c r="AC920" t="str">
        <f>B2B!E917</f>
        <v>D15</v>
      </c>
      <c r="AD920" t="str">
        <f t="shared" si="202"/>
        <v>J4-D15</v>
      </c>
      <c r="AE920" t="e">
        <f t="shared" si="203"/>
        <v>#N/A</v>
      </c>
      <c r="AF920" t="str">
        <f t="shared" si="204"/>
        <v>--</v>
      </c>
      <c r="AG920" t="e">
        <f t="shared" si="205"/>
        <v>#N/A</v>
      </c>
      <c r="AH920" t="str">
        <f>IF(IFERROR(IF(IF(AF920="--",INDEX(D:D,MATCH(AE920,INDEX(B:B,MATCH(AE920,B:B,)+1):B11434,)+MATCH(AE920,B:B,)))=D920,VLOOKUP(AE920,B:D,3,0),IF(AF920="--",INDEX(D:D,MATCH(AE920,INDEX(B:B,MATCH(AE920,B:B,)+1):B11434,)+MATCH(AE920,B:B,)),"---")),"---")=AD920,"---",IFERROR(IF(IF(AF920="--",INDEX(D:D,MATCH(AE920,INDEX(B:B,MATCH(AE920,B:B,)+1):B11434,)+MATCH(AE920,B:B,)))=AD920,VLOOKUP(AE920,B:D,3,0),IF(AF920="--",INDEX(D:D,MATCH(AE920,INDEX(B:B,MATCH(AE920,B:B,)+1):B11434,)+MATCH(AE920,B:B,)),"---")),"---"))</f>
        <v>---</v>
      </c>
      <c r="AI920" t="str">
        <f t="shared" si="206"/>
        <v>--</v>
      </c>
      <c r="AJ920" t="e">
        <f t="shared" si="207"/>
        <v>#N/A</v>
      </c>
      <c r="AK920">
        <f t="shared" si="208"/>
        <v>0</v>
      </c>
      <c r="AL920" t="str">
        <f t="shared" si="209"/>
        <v>--</v>
      </c>
      <c r="AT920" t="str">
        <f t="shared" si="200"/>
        <v>1.8V</v>
      </c>
      <c r="AU920" t="str">
        <f t="shared" si="201"/>
        <v>--</v>
      </c>
    </row>
    <row r="921" spans="1:47" x14ac:dyDescent="0.25">
      <c r="A921" t="str">
        <f t="shared" si="196"/>
        <v>U1-BB46</v>
      </c>
      <c r="B921" t="str">
        <f t="shared" si="197"/>
        <v>1.8V</v>
      </c>
      <c r="C921" t="str">
        <f t="shared" si="198"/>
        <v>U1-1.8V</v>
      </c>
      <c r="D921" t="str">
        <f t="shared" si="199"/>
        <v>U1-BB46</v>
      </c>
      <c r="E921" t="s">
        <v>1215</v>
      </c>
      <c r="F921" t="s">
        <v>1485</v>
      </c>
      <c r="G921" t="s">
        <v>441</v>
      </c>
      <c r="AB921" t="str">
        <f>B2B!D918</f>
        <v>J4</v>
      </c>
      <c r="AC921" t="str">
        <f>B2B!E918</f>
        <v>D16</v>
      </c>
      <c r="AD921" t="str">
        <f t="shared" si="202"/>
        <v>J4-D16</v>
      </c>
      <c r="AE921" t="e">
        <f t="shared" si="203"/>
        <v>#N/A</v>
      </c>
      <c r="AF921" t="str">
        <f t="shared" si="204"/>
        <v>--</v>
      </c>
      <c r="AG921" t="e">
        <f t="shared" si="205"/>
        <v>#N/A</v>
      </c>
      <c r="AH921" t="str">
        <f>IF(IFERROR(IF(IF(AF921="--",INDEX(D:D,MATCH(AE921,INDEX(B:B,MATCH(AE921,B:B,)+1):B11435,)+MATCH(AE921,B:B,)))=D921,VLOOKUP(AE921,B:D,3,0),IF(AF921="--",INDEX(D:D,MATCH(AE921,INDEX(B:B,MATCH(AE921,B:B,)+1):B11435,)+MATCH(AE921,B:B,)),"---")),"---")=AD921,"---",IFERROR(IF(IF(AF921="--",INDEX(D:D,MATCH(AE921,INDEX(B:B,MATCH(AE921,B:B,)+1):B11435,)+MATCH(AE921,B:B,)))=AD921,VLOOKUP(AE921,B:D,3,0),IF(AF921="--",INDEX(D:D,MATCH(AE921,INDEX(B:B,MATCH(AE921,B:B,)+1):B11435,)+MATCH(AE921,B:B,)),"---")),"---"))</f>
        <v>---</v>
      </c>
      <c r="AI921" t="str">
        <f t="shared" si="206"/>
        <v>--</v>
      </c>
      <c r="AJ921" t="e">
        <f t="shared" si="207"/>
        <v>#N/A</v>
      </c>
      <c r="AK921">
        <f t="shared" si="208"/>
        <v>0</v>
      </c>
      <c r="AL921" t="str">
        <f t="shared" si="209"/>
        <v>--</v>
      </c>
      <c r="AT921" t="str">
        <f t="shared" si="200"/>
        <v>1.8V</v>
      </c>
      <c r="AU921" t="str">
        <f t="shared" si="201"/>
        <v>--</v>
      </c>
    </row>
    <row r="922" spans="1:47" x14ac:dyDescent="0.25">
      <c r="A922" t="str">
        <f t="shared" si="196"/>
        <v>U1-BB50</v>
      </c>
      <c r="B922" t="str">
        <f t="shared" si="197"/>
        <v>FPGA_VCC</v>
      </c>
      <c r="C922" t="str">
        <f t="shared" si="198"/>
        <v>U1-FPGA_VCC</v>
      </c>
      <c r="D922" t="str">
        <f t="shared" si="199"/>
        <v>U1-BB50</v>
      </c>
      <c r="E922" t="s">
        <v>1215</v>
      </c>
      <c r="F922" t="s">
        <v>1486</v>
      </c>
      <c r="G922" t="s">
        <v>954</v>
      </c>
      <c r="AB922" t="str">
        <f>B2B!D919</f>
        <v>J4</v>
      </c>
      <c r="AC922" t="str">
        <f>B2B!E919</f>
        <v>D17</v>
      </c>
      <c r="AD922" t="str">
        <f t="shared" si="202"/>
        <v>J4-D17</v>
      </c>
      <c r="AE922" t="e">
        <f t="shared" si="203"/>
        <v>#N/A</v>
      </c>
      <c r="AF922" t="str">
        <f t="shared" si="204"/>
        <v>--</v>
      </c>
      <c r="AG922" t="e">
        <f t="shared" si="205"/>
        <v>#N/A</v>
      </c>
      <c r="AH922" t="str">
        <f>IF(IFERROR(IF(IF(AF922="--",INDEX(D:D,MATCH(AE922,INDEX(B:B,MATCH(AE922,B:B,)+1):B11436,)+MATCH(AE922,B:B,)))=D922,VLOOKUP(AE922,B:D,3,0),IF(AF922="--",INDEX(D:D,MATCH(AE922,INDEX(B:B,MATCH(AE922,B:B,)+1):B11436,)+MATCH(AE922,B:B,)),"---")),"---")=AD922,"---",IFERROR(IF(IF(AF922="--",INDEX(D:D,MATCH(AE922,INDEX(B:B,MATCH(AE922,B:B,)+1):B11436,)+MATCH(AE922,B:B,)))=AD922,VLOOKUP(AE922,B:D,3,0),IF(AF922="--",INDEX(D:D,MATCH(AE922,INDEX(B:B,MATCH(AE922,B:B,)+1):B11436,)+MATCH(AE922,B:B,)),"---")),"---"))</f>
        <v>---</v>
      </c>
      <c r="AI922" t="str">
        <f t="shared" si="206"/>
        <v>--</v>
      </c>
      <c r="AJ922" t="e">
        <f t="shared" si="207"/>
        <v>#N/A</v>
      </c>
      <c r="AK922">
        <f t="shared" si="208"/>
        <v>0</v>
      </c>
      <c r="AL922" t="str">
        <f t="shared" si="209"/>
        <v>--</v>
      </c>
      <c r="AT922" t="str">
        <f t="shared" si="200"/>
        <v>FPGA_VCC</v>
      </c>
      <c r="AU922" t="str">
        <f t="shared" si="201"/>
        <v>--</v>
      </c>
    </row>
    <row r="923" spans="1:47" x14ac:dyDescent="0.25">
      <c r="A923" t="str">
        <f t="shared" si="196"/>
        <v>U1-BB57</v>
      </c>
      <c r="B923" t="str">
        <f t="shared" si="197"/>
        <v>FPGA_VCC</v>
      </c>
      <c r="C923" t="str">
        <f t="shared" si="198"/>
        <v>U1-FPGA_VCC</v>
      </c>
      <c r="D923" t="str">
        <f t="shared" si="199"/>
        <v>U1-BB57</v>
      </c>
      <c r="E923" t="s">
        <v>1215</v>
      </c>
      <c r="F923" t="s">
        <v>1487</v>
      </c>
      <c r="G923" t="s">
        <v>954</v>
      </c>
      <c r="AB923" t="str">
        <f>B2B!D920</f>
        <v>J4</v>
      </c>
      <c r="AC923" t="str">
        <f>B2B!E920</f>
        <v>D18</v>
      </c>
      <c r="AD923" t="str">
        <f t="shared" si="202"/>
        <v>J4-D18</v>
      </c>
      <c r="AE923" t="e">
        <f t="shared" si="203"/>
        <v>#N/A</v>
      </c>
      <c r="AF923" t="str">
        <f t="shared" si="204"/>
        <v>--</v>
      </c>
      <c r="AG923" t="e">
        <f t="shared" si="205"/>
        <v>#N/A</v>
      </c>
      <c r="AH923" t="str">
        <f>IF(IFERROR(IF(IF(AF923="--",INDEX(D:D,MATCH(AE923,INDEX(B:B,MATCH(AE923,B:B,)+1):B11437,)+MATCH(AE923,B:B,)))=D923,VLOOKUP(AE923,B:D,3,0),IF(AF923="--",INDEX(D:D,MATCH(AE923,INDEX(B:B,MATCH(AE923,B:B,)+1):B11437,)+MATCH(AE923,B:B,)),"---")),"---")=AD923,"---",IFERROR(IF(IF(AF923="--",INDEX(D:D,MATCH(AE923,INDEX(B:B,MATCH(AE923,B:B,)+1):B11437,)+MATCH(AE923,B:B,)))=AD923,VLOOKUP(AE923,B:D,3,0),IF(AF923="--",INDEX(D:D,MATCH(AE923,INDEX(B:B,MATCH(AE923,B:B,)+1):B11437,)+MATCH(AE923,B:B,)),"---")),"---"))</f>
        <v>---</v>
      </c>
      <c r="AI923" t="str">
        <f t="shared" si="206"/>
        <v>--</v>
      </c>
      <c r="AJ923" t="e">
        <f t="shared" si="207"/>
        <v>#N/A</v>
      </c>
      <c r="AK923">
        <f t="shared" si="208"/>
        <v>0</v>
      </c>
      <c r="AL923" t="str">
        <f t="shared" si="209"/>
        <v>--</v>
      </c>
      <c r="AT923" t="str">
        <f t="shared" si="200"/>
        <v>FPGA_VCC</v>
      </c>
      <c r="AU923" t="str">
        <f t="shared" si="201"/>
        <v>--</v>
      </c>
    </row>
    <row r="924" spans="1:47" x14ac:dyDescent="0.25">
      <c r="A924" t="str">
        <f t="shared" si="196"/>
        <v>U1-BB61</v>
      </c>
      <c r="B924" t="str">
        <f t="shared" si="197"/>
        <v>FPGA_VCC</v>
      </c>
      <c r="C924" t="str">
        <f t="shared" si="198"/>
        <v>U1-FPGA_VCC</v>
      </c>
      <c r="D924" t="str">
        <f t="shared" si="199"/>
        <v>U1-BB61</v>
      </c>
      <c r="E924" t="s">
        <v>1215</v>
      </c>
      <c r="F924" t="s">
        <v>1488</v>
      </c>
      <c r="G924" t="s">
        <v>954</v>
      </c>
      <c r="AB924" t="str">
        <f>B2B!D921</f>
        <v>J4</v>
      </c>
      <c r="AC924" t="str">
        <f>B2B!E921</f>
        <v>D19</v>
      </c>
      <c r="AD924" t="str">
        <f t="shared" si="202"/>
        <v>J4-D19</v>
      </c>
      <c r="AE924" t="e">
        <f t="shared" si="203"/>
        <v>#N/A</v>
      </c>
      <c r="AF924" t="str">
        <f t="shared" si="204"/>
        <v>--</v>
      </c>
      <c r="AG924" t="e">
        <f t="shared" si="205"/>
        <v>#N/A</v>
      </c>
      <c r="AH924" t="str">
        <f>IF(IFERROR(IF(IF(AF924="--",INDEX(D:D,MATCH(AE924,INDEX(B:B,MATCH(AE924,B:B,)+1):B11438,)+MATCH(AE924,B:B,)))=D924,VLOOKUP(AE924,B:D,3,0),IF(AF924="--",INDEX(D:D,MATCH(AE924,INDEX(B:B,MATCH(AE924,B:B,)+1):B11438,)+MATCH(AE924,B:B,)),"---")),"---")=AD924,"---",IFERROR(IF(IF(AF924="--",INDEX(D:D,MATCH(AE924,INDEX(B:B,MATCH(AE924,B:B,)+1):B11438,)+MATCH(AE924,B:B,)))=AD924,VLOOKUP(AE924,B:D,3,0),IF(AF924="--",INDEX(D:D,MATCH(AE924,INDEX(B:B,MATCH(AE924,B:B,)+1):B11438,)+MATCH(AE924,B:B,)),"---")),"---"))</f>
        <v>---</v>
      </c>
      <c r="AI924" t="str">
        <f t="shared" si="206"/>
        <v>--</v>
      </c>
      <c r="AJ924" t="e">
        <f t="shared" si="207"/>
        <v>#N/A</v>
      </c>
      <c r="AK924">
        <f t="shared" si="208"/>
        <v>0</v>
      </c>
      <c r="AL924" t="str">
        <f t="shared" si="209"/>
        <v>--</v>
      </c>
      <c r="AT924" t="str">
        <f t="shared" si="200"/>
        <v>FPGA_VCC</v>
      </c>
      <c r="AU924" t="str">
        <f t="shared" si="201"/>
        <v>--</v>
      </c>
    </row>
    <row r="925" spans="1:47" x14ac:dyDescent="0.25">
      <c r="A925" t="str">
        <f t="shared" si="196"/>
        <v>U1-BB68</v>
      </c>
      <c r="B925" t="str">
        <f t="shared" si="197"/>
        <v>FPGA_VCC</v>
      </c>
      <c r="C925" t="str">
        <f t="shared" si="198"/>
        <v>U1-FPGA_VCC</v>
      </c>
      <c r="D925" t="str">
        <f t="shared" si="199"/>
        <v>U1-BB68</v>
      </c>
      <c r="E925" t="s">
        <v>1215</v>
      </c>
      <c r="F925" t="s">
        <v>1489</v>
      </c>
      <c r="G925" t="s">
        <v>954</v>
      </c>
      <c r="AB925" t="str">
        <f>B2B!D922</f>
        <v>J4</v>
      </c>
      <c r="AC925" t="str">
        <f>B2B!E922</f>
        <v>D20</v>
      </c>
      <c r="AD925" t="str">
        <f t="shared" si="202"/>
        <v>J4-D20</v>
      </c>
      <c r="AE925" t="e">
        <f t="shared" si="203"/>
        <v>#N/A</v>
      </c>
      <c r="AF925" t="str">
        <f t="shared" si="204"/>
        <v>--</v>
      </c>
      <c r="AG925" t="e">
        <f t="shared" si="205"/>
        <v>#N/A</v>
      </c>
      <c r="AH925" t="str">
        <f>IF(IFERROR(IF(IF(AF925="--",INDEX(D:D,MATCH(AE925,INDEX(B:B,MATCH(AE925,B:B,)+1):B11439,)+MATCH(AE925,B:B,)))=D925,VLOOKUP(AE925,B:D,3,0),IF(AF925="--",INDEX(D:D,MATCH(AE925,INDEX(B:B,MATCH(AE925,B:B,)+1):B11439,)+MATCH(AE925,B:B,)),"---")),"---")=AD925,"---",IFERROR(IF(IF(AF925="--",INDEX(D:D,MATCH(AE925,INDEX(B:B,MATCH(AE925,B:B,)+1):B11439,)+MATCH(AE925,B:B,)))=AD925,VLOOKUP(AE925,B:D,3,0),IF(AF925="--",INDEX(D:D,MATCH(AE925,INDEX(B:B,MATCH(AE925,B:B,)+1):B11439,)+MATCH(AE925,B:B,)),"---")),"---"))</f>
        <v>---</v>
      </c>
      <c r="AI925" t="str">
        <f t="shared" si="206"/>
        <v>--</v>
      </c>
      <c r="AJ925" t="e">
        <f t="shared" si="207"/>
        <v>#N/A</v>
      </c>
      <c r="AK925">
        <f t="shared" si="208"/>
        <v>0</v>
      </c>
      <c r="AL925" t="str">
        <f t="shared" si="209"/>
        <v>--</v>
      </c>
      <c r="AT925" t="str">
        <f t="shared" si="200"/>
        <v>FPGA_VCC</v>
      </c>
      <c r="AU925" t="str">
        <f t="shared" si="201"/>
        <v>--</v>
      </c>
    </row>
    <row r="926" spans="1:47" x14ac:dyDescent="0.25">
      <c r="A926" t="str">
        <f t="shared" si="196"/>
        <v>U1-BB72</v>
      </c>
      <c r="B926" t="str">
        <f t="shared" si="197"/>
        <v>FPGA_VCC</v>
      </c>
      <c r="C926" t="str">
        <f t="shared" si="198"/>
        <v>U1-FPGA_VCC</v>
      </c>
      <c r="D926" t="str">
        <f t="shared" si="199"/>
        <v>U1-BB72</v>
      </c>
      <c r="E926" t="s">
        <v>1215</v>
      </c>
      <c r="F926" t="s">
        <v>1490</v>
      </c>
      <c r="G926" t="s">
        <v>954</v>
      </c>
      <c r="AB926" t="str">
        <f>B2B!D923</f>
        <v>J4</v>
      </c>
      <c r="AC926" t="str">
        <f>B2B!E923</f>
        <v>D21</v>
      </c>
      <c r="AD926" t="str">
        <f t="shared" si="202"/>
        <v>J4-D21</v>
      </c>
      <c r="AE926" t="e">
        <f t="shared" si="203"/>
        <v>#N/A</v>
      </c>
      <c r="AF926" t="str">
        <f t="shared" si="204"/>
        <v>--</v>
      </c>
      <c r="AG926" t="e">
        <f t="shared" si="205"/>
        <v>#N/A</v>
      </c>
      <c r="AH926" t="str">
        <f>IF(IFERROR(IF(IF(AF926="--",INDEX(D:D,MATCH(AE926,INDEX(B:B,MATCH(AE926,B:B,)+1):B11440,)+MATCH(AE926,B:B,)))=D926,VLOOKUP(AE926,B:D,3,0),IF(AF926="--",INDEX(D:D,MATCH(AE926,INDEX(B:B,MATCH(AE926,B:B,)+1):B11440,)+MATCH(AE926,B:B,)),"---")),"---")=AD926,"---",IFERROR(IF(IF(AF926="--",INDEX(D:D,MATCH(AE926,INDEX(B:B,MATCH(AE926,B:B,)+1):B11440,)+MATCH(AE926,B:B,)))=AD926,VLOOKUP(AE926,B:D,3,0),IF(AF926="--",INDEX(D:D,MATCH(AE926,INDEX(B:B,MATCH(AE926,B:B,)+1):B11440,)+MATCH(AE926,B:B,)),"---")),"---"))</f>
        <v>---</v>
      </c>
      <c r="AI926" t="str">
        <f t="shared" si="206"/>
        <v>--</v>
      </c>
      <c r="AJ926" t="e">
        <f t="shared" si="207"/>
        <v>#N/A</v>
      </c>
      <c r="AK926">
        <f t="shared" si="208"/>
        <v>0</v>
      </c>
      <c r="AL926" t="str">
        <f t="shared" si="209"/>
        <v>--</v>
      </c>
      <c r="AT926" t="str">
        <f t="shared" si="200"/>
        <v>FPGA_VCC</v>
      </c>
      <c r="AU926" t="str">
        <f t="shared" si="201"/>
        <v>--</v>
      </c>
    </row>
    <row r="927" spans="1:47" x14ac:dyDescent="0.25">
      <c r="A927" t="str">
        <f t="shared" si="196"/>
        <v>U1-BB90</v>
      </c>
      <c r="B927" t="str">
        <f t="shared" si="197"/>
        <v>1.8V</v>
      </c>
      <c r="C927" t="str">
        <f t="shared" si="198"/>
        <v>U1-1.8V</v>
      </c>
      <c r="D927" t="str">
        <f t="shared" si="199"/>
        <v>U1-BB90</v>
      </c>
      <c r="E927" t="s">
        <v>1215</v>
      </c>
      <c r="F927" t="s">
        <v>1491</v>
      </c>
      <c r="G927" t="s">
        <v>441</v>
      </c>
      <c r="AB927" t="str">
        <f>B2B!D924</f>
        <v>J4</v>
      </c>
      <c r="AC927" t="str">
        <f>B2B!E924</f>
        <v>D22</v>
      </c>
      <c r="AD927" t="str">
        <f t="shared" si="202"/>
        <v>J4-D22</v>
      </c>
      <c r="AE927" t="e">
        <f t="shared" si="203"/>
        <v>#N/A</v>
      </c>
      <c r="AF927" t="str">
        <f t="shared" si="204"/>
        <v>--</v>
      </c>
      <c r="AG927" t="e">
        <f t="shared" si="205"/>
        <v>#N/A</v>
      </c>
      <c r="AH927" t="str">
        <f>IF(IFERROR(IF(IF(AF927="--",INDEX(D:D,MATCH(AE927,INDEX(B:B,MATCH(AE927,B:B,)+1):B11441,)+MATCH(AE927,B:B,)))=D927,VLOOKUP(AE927,B:D,3,0),IF(AF927="--",INDEX(D:D,MATCH(AE927,INDEX(B:B,MATCH(AE927,B:B,)+1):B11441,)+MATCH(AE927,B:B,)),"---")),"---")=AD927,"---",IFERROR(IF(IF(AF927="--",INDEX(D:D,MATCH(AE927,INDEX(B:B,MATCH(AE927,B:B,)+1):B11441,)+MATCH(AE927,B:B,)))=AD927,VLOOKUP(AE927,B:D,3,0),IF(AF927="--",INDEX(D:D,MATCH(AE927,INDEX(B:B,MATCH(AE927,B:B,)+1):B11441,)+MATCH(AE927,B:B,)),"---")),"---"))</f>
        <v>---</v>
      </c>
      <c r="AI927" t="str">
        <f t="shared" si="206"/>
        <v>--</v>
      </c>
      <c r="AJ927" t="e">
        <f t="shared" si="207"/>
        <v>#N/A</v>
      </c>
      <c r="AK927">
        <f t="shared" si="208"/>
        <v>0</v>
      </c>
      <c r="AL927" t="str">
        <f t="shared" si="209"/>
        <v>--</v>
      </c>
      <c r="AT927" t="str">
        <f t="shared" si="200"/>
        <v>1.8V</v>
      </c>
      <c r="AU927" t="str">
        <f t="shared" si="201"/>
        <v>--</v>
      </c>
    </row>
    <row r="928" spans="1:47" x14ac:dyDescent="0.25">
      <c r="A928" t="str">
        <f t="shared" si="196"/>
        <v>U1-BC90</v>
      </c>
      <c r="B928" t="str">
        <f t="shared" si="197"/>
        <v>1.8V</v>
      </c>
      <c r="C928" t="str">
        <f t="shared" si="198"/>
        <v>U1-1.8V</v>
      </c>
      <c r="D928" t="str">
        <f t="shared" si="199"/>
        <v>U1-BC90</v>
      </c>
      <c r="E928" t="s">
        <v>1215</v>
      </c>
      <c r="F928" t="s">
        <v>1492</v>
      </c>
      <c r="G928" t="s">
        <v>441</v>
      </c>
      <c r="AB928" t="str">
        <f>B2B!D925</f>
        <v>J4</v>
      </c>
      <c r="AC928" t="str">
        <f>B2B!E925</f>
        <v>D23</v>
      </c>
      <c r="AD928" t="str">
        <f t="shared" si="202"/>
        <v>J4-D23</v>
      </c>
      <c r="AE928" t="e">
        <f t="shared" si="203"/>
        <v>#N/A</v>
      </c>
      <c r="AF928" t="str">
        <f t="shared" si="204"/>
        <v>--</v>
      </c>
      <c r="AG928" t="e">
        <f t="shared" si="205"/>
        <v>#N/A</v>
      </c>
      <c r="AH928" t="str">
        <f>IF(IFERROR(IF(IF(AF928="--",INDEX(D:D,MATCH(AE928,INDEX(B:B,MATCH(AE928,B:B,)+1):B11442,)+MATCH(AE928,B:B,)))=D928,VLOOKUP(AE928,B:D,3,0),IF(AF928="--",INDEX(D:D,MATCH(AE928,INDEX(B:B,MATCH(AE928,B:B,)+1):B11442,)+MATCH(AE928,B:B,)),"---")),"---")=AD928,"---",IFERROR(IF(IF(AF928="--",INDEX(D:D,MATCH(AE928,INDEX(B:B,MATCH(AE928,B:B,)+1):B11442,)+MATCH(AE928,B:B,)))=AD928,VLOOKUP(AE928,B:D,3,0),IF(AF928="--",INDEX(D:D,MATCH(AE928,INDEX(B:B,MATCH(AE928,B:B,)+1):B11442,)+MATCH(AE928,B:B,)),"---")),"---"))</f>
        <v>---</v>
      </c>
      <c r="AI928" t="str">
        <f t="shared" si="206"/>
        <v>--</v>
      </c>
      <c r="AJ928" t="e">
        <f t="shared" si="207"/>
        <v>#N/A</v>
      </c>
      <c r="AK928">
        <f t="shared" si="208"/>
        <v>0</v>
      </c>
      <c r="AL928" t="str">
        <f t="shared" si="209"/>
        <v>--</v>
      </c>
      <c r="AT928" t="str">
        <f t="shared" si="200"/>
        <v>1.8V</v>
      </c>
      <c r="AU928" t="str">
        <f t="shared" si="201"/>
        <v>--</v>
      </c>
    </row>
    <row r="929" spans="1:47" x14ac:dyDescent="0.25">
      <c r="A929" t="str">
        <f t="shared" si="196"/>
        <v>U1-BD16</v>
      </c>
      <c r="B929" t="str">
        <f t="shared" si="197"/>
        <v>NetU1_BD16</v>
      </c>
      <c r="C929" t="str">
        <f t="shared" si="198"/>
        <v>U1-NetU1_BD16</v>
      </c>
      <c r="D929" t="str">
        <f t="shared" si="199"/>
        <v>U1-BD16</v>
      </c>
      <c r="E929" t="s">
        <v>1215</v>
      </c>
      <c r="F929" t="s">
        <v>1493</v>
      </c>
      <c r="G929" t="s">
        <v>1494</v>
      </c>
      <c r="AB929" t="str">
        <f>B2B!D926</f>
        <v>J4</v>
      </c>
      <c r="AC929" t="str">
        <f>B2B!E926</f>
        <v>D24</v>
      </c>
      <c r="AD929" t="str">
        <f t="shared" si="202"/>
        <v>J4-D24</v>
      </c>
      <c r="AE929" t="e">
        <f t="shared" si="203"/>
        <v>#N/A</v>
      </c>
      <c r="AF929" t="str">
        <f t="shared" si="204"/>
        <v>--</v>
      </c>
      <c r="AG929" t="e">
        <f t="shared" si="205"/>
        <v>#N/A</v>
      </c>
      <c r="AH929" t="str">
        <f>IF(IFERROR(IF(IF(AF929="--",INDEX(D:D,MATCH(AE929,INDEX(B:B,MATCH(AE929,B:B,)+1):B11443,)+MATCH(AE929,B:B,)))=D929,VLOOKUP(AE929,B:D,3,0),IF(AF929="--",INDEX(D:D,MATCH(AE929,INDEX(B:B,MATCH(AE929,B:B,)+1):B11443,)+MATCH(AE929,B:B,)),"---")),"---")=AD929,"---",IFERROR(IF(IF(AF929="--",INDEX(D:D,MATCH(AE929,INDEX(B:B,MATCH(AE929,B:B,)+1):B11443,)+MATCH(AE929,B:B,)))=AD929,VLOOKUP(AE929,B:D,3,0),IF(AF929="--",INDEX(D:D,MATCH(AE929,INDEX(B:B,MATCH(AE929,B:B,)+1):B11443,)+MATCH(AE929,B:B,)),"---")),"---"))</f>
        <v>---</v>
      </c>
      <c r="AI929" t="str">
        <f t="shared" si="206"/>
        <v>--</v>
      </c>
      <c r="AJ929" t="e">
        <f t="shared" si="207"/>
        <v>#N/A</v>
      </c>
      <c r="AK929">
        <f t="shared" si="208"/>
        <v>0</v>
      </c>
      <c r="AL929" t="str">
        <f t="shared" si="209"/>
        <v>--</v>
      </c>
      <c r="AT929" t="str">
        <f t="shared" si="200"/>
        <v>NetU1_BD16</v>
      </c>
      <c r="AU929" t="str">
        <f t="shared" si="201"/>
        <v>--</v>
      </c>
    </row>
    <row r="930" spans="1:47" x14ac:dyDescent="0.25">
      <c r="A930" t="str">
        <f t="shared" si="196"/>
        <v>U1-F34</v>
      </c>
      <c r="B930" t="str">
        <f t="shared" si="197"/>
        <v>NetU1_F34</v>
      </c>
      <c r="C930" t="str">
        <f t="shared" si="198"/>
        <v>U1-NetU1_F34</v>
      </c>
      <c r="D930" t="str">
        <f t="shared" si="199"/>
        <v>U1-F34</v>
      </c>
      <c r="E930" t="s">
        <v>1215</v>
      </c>
      <c r="F930" t="s">
        <v>1495</v>
      </c>
      <c r="G930" t="s">
        <v>1496</v>
      </c>
      <c r="AB930" t="str">
        <f>B2B!D927</f>
        <v>J4</v>
      </c>
      <c r="AC930" t="str">
        <f>B2B!E927</f>
        <v>D25</v>
      </c>
      <c r="AD930" t="str">
        <f t="shared" si="202"/>
        <v>J4-D25</v>
      </c>
      <c r="AE930" t="e">
        <f t="shared" si="203"/>
        <v>#N/A</v>
      </c>
      <c r="AF930" t="str">
        <f t="shared" si="204"/>
        <v>--</v>
      </c>
      <c r="AG930" t="e">
        <f t="shared" si="205"/>
        <v>#N/A</v>
      </c>
      <c r="AH930" t="str">
        <f>IF(IFERROR(IF(IF(AF930="--",INDEX(D:D,MATCH(AE930,INDEX(B:B,MATCH(AE930,B:B,)+1):B11444,)+MATCH(AE930,B:B,)))=D930,VLOOKUP(AE930,B:D,3,0),IF(AF930="--",INDEX(D:D,MATCH(AE930,INDEX(B:B,MATCH(AE930,B:B,)+1):B11444,)+MATCH(AE930,B:B,)),"---")),"---")=AD930,"---",IFERROR(IF(IF(AF930="--",INDEX(D:D,MATCH(AE930,INDEX(B:B,MATCH(AE930,B:B,)+1):B11444,)+MATCH(AE930,B:B,)))=AD930,VLOOKUP(AE930,B:D,3,0),IF(AF930="--",INDEX(D:D,MATCH(AE930,INDEX(B:B,MATCH(AE930,B:B,)+1):B11444,)+MATCH(AE930,B:B,)),"---")),"---"))</f>
        <v>---</v>
      </c>
      <c r="AI930" t="str">
        <f t="shared" si="206"/>
        <v>--</v>
      </c>
      <c r="AJ930" t="e">
        <f t="shared" si="207"/>
        <v>#N/A</v>
      </c>
      <c r="AK930">
        <f t="shared" si="208"/>
        <v>0</v>
      </c>
      <c r="AL930" t="str">
        <f t="shared" si="209"/>
        <v>--</v>
      </c>
      <c r="AT930" t="str">
        <f t="shared" si="200"/>
        <v>NetU1_F34</v>
      </c>
      <c r="AU930" t="str">
        <f t="shared" si="201"/>
        <v>--</v>
      </c>
    </row>
    <row r="931" spans="1:47" x14ac:dyDescent="0.25">
      <c r="A931" t="str">
        <f t="shared" si="196"/>
        <v>U1-F37</v>
      </c>
      <c r="B931" t="str">
        <f t="shared" si="197"/>
        <v>NetU1_F37</v>
      </c>
      <c r="C931" t="str">
        <f t="shared" si="198"/>
        <v>U1-NetU1_F37</v>
      </c>
      <c r="D931" t="str">
        <f t="shared" si="199"/>
        <v>U1-F37</v>
      </c>
      <c r="E931" t="s">
        <v>1215</v>
      </c>
      <c r="F931" t="s">
        <v>1497</v>
      </c>
      <c r="G931" t="s">
        <v>1498</v>
      </c>
      <c r="AB931" t="str">
        <f>B2B!D928</f>
        <v>J4</v>
      </c>
      <c r="AC931" t="str">
        <f>B2B!E928</f>
        <v>D26</v>
      </c>
      <c r="AD931" t="str">
        <f t="shared" si="202"/>
        <v>J4-D26</v>
      </c>
      <c r="AE931" t="e">
        <f t="shared" si="203"/>
        <v>#N/A</v>
      </c>
      <c r="AF931" t="str">
        <f t="shared" si="204"/>
        <v>--</v>
      </c>
      <c r="AG931" t="e">
        <f t="shared" si="205"/>
        <v>#N/A</v>
      </c>
      <c r="AH931" t="str">
        <f>IF(IFERROR(IF(IF(AF931="--",INDEX(D:D,MATCH(AE931,INDEX(B:B,MATCH(AE931,B:B,)+1):B11445,)+MATCH(AE931,B:B,)))=D931,VLOOKUP(AE931,B:D,3,0),IF(AF931="--",INDEX(D:D,MATCH(AE931,INDEX(B:B,MATCH(AE931,B:B,)+1):B11445,)+MATCH(AE931,B:B,)),"---")),"---")=AD931,"---",IFERROR(IF(IF(AF931="--",INDEX(D:D,MATCH(AE931,INDEX(B:B,MATCH(AE931,B:B,)+1):B11445,)+MATCH(AE931,B:B,)))=AD931,VLOOKUP(AE931,B:D,3,0),IF(AF931="--",INDEX(D:D,MATCH(AE931,INDEX(B:B,MATCH(AE931,B:B,)+1):B11445,)+MATCH(AE931,B:B,)),"---")),"---"))</f>
        <v>---</v>
      </c>
      <c r="AI931" t="str">
        <f t="shared" si="206"/>
        <v>--</v>
      </c>
      <c r="AJ931" t="e">
        <f t="shared" si="207"/>
        <v>#N/A</v>
      </c>
      <c r="AK931">
        <f t="shared" si="208"/>
        <v>0</v>
      </c>
      <c r="AL931" t="str">
        <f t="shared" si="209"/>
        <v>--</v>
      </c>
      <c r="AT931" t="str">
        <f t="shared" si="200"/>
        <v>NetU1_F37</v>
      </c>
      <c r="AU931" t="str">
        <f t="shared" si="201"/>
        <v>--</v>
      </c>
    </row>
    <row r="932" spans="1:47" x14ac:dyDescent="0.25">
      <c r="A932" t="str">
        <f t="shared" si="196"/>
        <v>U1-H37</v>
      </c>
      <c r="B932" t="str">
        <f t="shared" si="197"/>
        <v>NetU1_H37</v>
      </c>
      <c r="C932" t="str">
        <f t="shared" si="198"/>
        <v>U1-NetU1_H37</v>
      </c>
      <c r="D932" t="str">
        <f t="shared" si="199"/>
        <v>U1-H37</v>
      </c>
      <c r="E932" t="s">
        <v>1215</v>
      </c>
      <c r="F932" t="s">
        <v>1499</v>
      </c>
      <c r="G932" t="s">
        <v>1500</v>
      </c>
      <c r="AB932" t="str">
        <f>B2B!D929</f>
        <v>J4</v>
      </c>
      <c r="AC932" t="str">
        <f>B2B!E929</f>
        <v>D27</v>
      </c>
      <c r="AD932" t="str">
        <f t="shared" si="202"/>
        <v>J4-D27</v>
      </c>
      <c r="AE932" t="e">
        <f t="shared" si="203"/>
        <v>#N/A</v>
      </c>
      <c r="AF932" t="str">
        <f t="shared" si="204"/>
        <v>--</v>
      </c>
      <c r="AG932" t="e">
        <f t="shared" si="205"/>
        <v>#N/A</v>
      </c>
      <c r="AH932" t="str">
        <f>IF(IFERROR(IF(IF(AF932="--",INDEX(D:D,MATCH(AE932,INDEX(B:B,MATCH(AE932,B:B,)+1):B11446,)+MATCH(AE932,B:B,)))=D932,VLOOKUP(AE932,B:D,3,0),IF(AF932="--",INDEX(D:D,MATCH(AE932,INDEX(B:B,MATCH(AE932,B:B,)+1):B11446,)+MATCH(AE932,B:B,)),"---")),"---")=AD932,"---",IFERROR(IF(IF(AF932="--",INDEX(D:D,MATCH(AE932,INDEX(B:B,MATCH(AE932,B:B,)+1):B11446,)+MATCH(AE932,B:B,)))=AD932,VLOOKUP(AE932,B:D,3,0),IF(AF932="--",INDEX(D:D,MATCH(AE932,INDEX(B:B,MATCH(AE932,B:B,)+1):B11446,)+MATCH(AE932,B:B,)),"---")),"---"))</f>
        <v>---</v>
      </c>
      <c r="AI932" t="str">
        <f t="shared" si="206"/>
        <v>--</v>
      </c>
      <c r="AJ932" t="e">
        <f t="shared" si="207"/>
        <v>#N/A</v>
      </c>
      <c r="AK932">
        <f t="shared" si="208"/>
        <v>0</v>
      </c>
      <c r="AL932" t="str">
        <f t="shared" si="209"/>
        <v>--</v>
      </c>
      <c r="AT932" t="str">
        <f t="shared" si="200"/>
        <v>NetU1_H37</v>
      </c>
      <c r="AU932" t="str">
        <f t="shared" si="201"/>
        <v>--</v>
      </c>
    </row>
    <row r="933" spans="1:47" x14ac:dyDescent="0.25">
      <c r="A933" t="str">
        <f t="shared" si="196"/>
        <v>U1-K15</v>
      </c>
      <c r="B933" t="str">
        <f t="shared" si="197"/>
        <v>NetU1_K15</v>
      </c>
      <c r="C933" t="str">
        <f t="shared" si="198"/>
        <v>U1-NetU1_K15</v>
      </c>
      <c r="D933" t="str">
        <f t="shared" si="199"/>
        <v>U1-K15</v>
      </c>
      <c r="E933" t="s">
        <v>1215</v>
      </c>
      <c r="F933" t="s">
        <v>1501</v>
      </c>
      <c r="G933" t="s">
        <v>1502</v>
      </c>
      <c r="AB933" t="str">
        <f>B2B!D930</f>
        <v>J4</v>
      </c>
      <c r="AC933" t="str">
        <f>B2B!E930</f>
        <v>D28</v>
      </c>
      <c r="AD933" t="str">
        <f t="shared" si="202"/>
        <v>J4-D28</v>
      </c>
      <c r="AE933" t="e">
        <f t="shared" si="203"/>
        <v>#N/A</v>
      </c>
      <c r="AF933" t="str">
        <f t="shared" si="204"/>
        <v>--</v>
      </c>
      <c r="AG933" t="e">
        <f t="shared" si="205"/>
        <v>#N/A</v>
      </c>
      <c r="AH933" t="str">
        <f>IF(IFERROR(IF(IF(AF933="--",INDEX(D:D,MATCH(AE933,INDEX(B:B,MATCH(AE933,B:B,)+1):B11447,)+MATCH(AE933,B:B,)))=D933,VLOOKUP(AE933,B:D,3,0),IF(AF933="--",INDEX(D:D,MATCH(AE933,INDEX(B:B,MATCH(AE933,B:B,)+1):B11447,)+MATCH(AE933,B:B,)),"---")),"---")=AD933,"---",IFERROR(IF(IF(AF933="--",INDEX(D:D,MATCH(AE933,INDEX(B:B,MATCH(AE933,B:B,)+1):B11447,)+MATCH(AE933,B:B,)))=AD933,VLOOKUP(AE933,B:D,3,0),IF(AF933="--",INDEX(D:D,MATCH(AE933,INDEX(B:B,MATCH(AE933,B:B,)+1):B11447,)+MATCH(AE933,B:B,)),"---")),"---"))</f>
        <v>---</v>
      </c>
      <c r="AI933" t="str">
        <f t="shared" si="206"/>
        <v>--</v>
      </c>
      <c r="AJ933" t="e">
        <f t="shared" si="207"/>
        <v>#N/A</v>
      </c>
      <c r="AK933">
        <f t="shared" si="208"/>
        <v>0</v>
      </c>
      <c r="AL933" t="str">
        <f t="shared" si="209"/>
        <v>--</v>
      </c>
      <c r="AT933" t="str">
        <f t="shared" si="200"/>
        <v>NetU1_K15</v>
      </c>
      <c r="AU933" t="str">
        <f t="shared" si="201"/>
        <v>--</v>
      </c>
    </row>
    <row r="934" spans="1:47" x14ac:dyDescent="0.25">
      <c r="A934" t="str">
        <f t="shared" si="196"/>
        <v>U1-K18</v>
      </c>
      <c r="B934" t="str">
        <f t="shared" si="197"/>
        <v>NetU1_K18</v>
      </c>
      <c r="C934" t="str">
        <f t="shared" si="198"/>
        <v>U1-NetU1_K18</v>
      </c>
      <c r="D934" t="str">
        <f t="shared" si="199"/>
        <v>U1-K18</v>
      </c>
      <c r="E934" t="s">
        <v>1215</v>
      </c>
      <c r="F934" t="s">
        <v>1503</v>
      </c>
      <c r="G934" t="s">
        <v>1504</v>
      </c>
      <c r="AB934" t="str">
        <f>B2B!D931</f>
        <v>J4</v>
      </c>
      <c r="AC934" t="str">
        <f>B2B!E931</f>
        <v>D29</v>
      </c>
      <c r="AD934" t="str">
        <f t="shared" si="202"/>
        <v>J4-D29</v>
      </c>
      <c r="AE934" t="e">
        <f t="shared" si="203"/>
        <v>#N/A</v>
      </c>
      <c r="AF934" t="str">
        <f t="shared" si="204"/>
        <v>--</v>
      </c>
      <c r="AG934" t="e">
        <f t="shared" si="205"/>
        <v>#N/A</v>
      </c>
      <c r="AH934" t="str">
        <f>IF(IFERROR(IF(IF(AF934="--",INDEX(D:D,MATCH(AE934,INDEX(B:B,MATCH(AE934,B:B,)+1):B11448,)+MATCH(AE934,B:B,)))=D934,VLOOKUP(AE934,B:D,3,0),IF(AF934="--",INDEX(D:D,MATCH(AE934,INDEX(B:B,MATCH(AE934,B:B,)+1):B11448,)+MATCH(AE934,B:B,)),"---")),"---")=AD934,"---",IFERROR(IF(IF(AF934="--",INDEX(D:D,MATCH(AE934,INDEX(B:B,MATCH(AE934,B:B,)+1):B11448,)+MATCH(AE934,B:B,)))=AD934,VLOOKUP(AE934,B:D,3,0),IF(AF934="--",INDEX(D:D,MATCH(AE934,INDEX(B:B,MATCH(AE934,B:B,)+1):B11448,)+MATCH(AE934,B:B,)),"---")),"---"))</f>
        <v>---</v>
      </c>
      <c r="AI934" t="str">
        <f t="shared" si="206"/>
        <v>--</v>
      </c>
      <c r="AJ934" t="e">
        <f t="shared" si="207"/>
        <v>#N/A</v>
      </c>
      <c r="AK934">
        <f t="shared" si="208"/>
        <v>0</v>
      </c>
      <c r="AL934" t="str">
        <f t="shared" si="209"/>
        <v>--</v>
      </c>
      <c r="AT934" t="str">
        <f t="shared" si="200"/>
        <v>NetU1_K18</v>
      </c>
      <c r="AU934" t="str">
        <f t="shared" si="201"/>
        <v>--</v>
      </c>
    </row>
    <row r="935" spans="1:47" x14ac:dyDescent="0.25">
      <c r="A935" t="str">
        <f t="shared" si="196"/>
        <v>U1-K24</v>
      </c>
      <c r="B935" t="str">
        <f t="shared" si="197"/>
        <v>NetU1_K24</v>
      </c>
      <c r="C935" t="str">
        <f t="shared" si="198"/>
        <v>U1-NetU1_K24</v>
      </c>
      <c r="D935" t="str">
        <f t="shared" si="199"/>
        <v>U1-K24</v>
      </c>
      <c r="E935" t="s">
        <v>1215</v>
      </c>
      <c r="F935" t="s">
        <v>1505</v>
      </c>
      <c r="G935" t="s">
        <v>1506</v>
      </c>
      <c r="AB935" t="str">
        <f>B2B!D932</f>
        <v>J4</v>
      </c>
      <c r="AC935" t="str">
        <f>B2B!E932</f>
        <v>D30</v>
      </c>
      <c r="AD935" t="str">
        <f t="shared" si="202"/>
        <v>J4-D30</v>
      </c>
      <c r="AE935" t="e">
        <f t="shared" si="203"/>
        <v>#N/A</v>
      </c>
      <c r="AF935" t="str">
        <f t="shared" si="204"/>
        <v>--</v>
      </c>
      <c r="AG935" t="e">
        <f t="shared" si="205"/>
        <v>#N/A</v>
      </c>
      <c r="AH935" t="str">
        <f>IF(IFERROR(IF(IF(AF935="--",INDEX(D:D,MATCH(AE935,INDEX(B:B,MATCH(AE935,B:B,)+1):B11449,)+MATCH(AE935,B:B,)))=D935,VLOOKUP(AE935,B:D,3,0),IF(AF935="--",INDEX(D:D,MATCH(AE935,INDEX(B:B,MATCH(AE935,B:B,)+1):B11449,)+MATCH(AE935,B:B,)),"---")),"---")=AD935,"---",IFERROR(IF(IF(AF935="--",INDEX(D:D,MATCH(AE935,INDEX(B:B,MATCH(AE935,B:B,)+1):B11449,)+MATCH(AE935,B:B,)))=AD935,VLOOKUP(AE935,B:D,3,0),IF(AF935="--",INDEX(D:D,MATCH(AE935,INDEX(B:B,MATCH(AE935,B:B,)+1):B11449,)+MATCH(AE935,B:B,)),"---")),"---"))</f>
        <v>---</v>
      </c>
      <c r="AI935" t="str">
        <f t="shared" si="206"/>
        <v>--</v>
      </c>
      <c r="AJ935" t="e">
        <f t="shared" si="207"/>
        <v>#N/A</v>
      </c>
      <c r="AK935">
        <f t="shared" si="208"/>
        <v>0</v>
      </c>
      <c r="AL935" t="str">
        <f t="shared" si="209"/>
        <v>--</v>
      </c>
      <c r="AT935" t="str">
        <f t="shared" si="200"/>
        <v>NetU1_K24</v>
      </c>
      <c r="AU935" t="str">
        <f t="shared" si="201"/>
        <v>--</v>
      </c>
    </row>
    <row r="936" spans="1:47" x14ac:dyDescent="0.25">
      <c r="A936" t="str">
        <f t="shared" si="196"/>
        <v>U1-K27</v>
      </c>
      <c r="B936" t="str">
        <f t="shared" si="197"/>
        <v>NetU1_K27</v>
      </c>
      <c r="C936" t="str">
        <f t="shared" si="198"/>
        <v>U1-NetU1_K27</v>
      </c>
      <c r="D936" t="str">
        <f t="shared" si="199"/>
        <v>U1-K27</v>
      </c>
      <c r="E936" t="s">
        <v>1215</v>
      </c>
      <c r="F936" t="s">
        <v>1507</v>
      </c>
      <c r="G936" t="s">
        <v>1508</v>
      </c>
      <c r="AB936" t="str">
        <f>B2B!D933</f>
        <v>J4</v>
      </c>
      <c r="AC936" t="str">
        <f>B2B!E933</f>
        <v>D31</v>
      </c>
      <c r="AD936" t="str">
        <f t="shared" si="202"/>
        <v>J4-D31</v>
      </c>
      <c r="AE936" t="e">
        <f t="shared" si="203"/>
        <v>#N/A</v>
      </c>
      <c r="AF936" t="str">
        <f t="shared" si="204"/>
        <v>--</v>
      </c>
      <c r="AG936" t="e">
        <f t="shared" si="205"/>
        <v>#N/A</v>
      </c>
      <c r="AH936" t="str">
        <f>IF(IFERROR(IF(IF(AF936="--",INDEX(D:D,MATCH(AE936,INDEX(B:B,MATCH(AE936,B:B,)+1):B11450,)+MATCH(AE936,B:B,)))=D936,VLOOKUP(AE936,B:D,3,0),IF(AF936="--",INDEX(D:D,MATCH(AE936,INDEX(B:B,MATCH(AE936,B:B,)+1):B11450,)+MATCH(AE936,B:B,)),"---")),"---")=AD936,"---",IFERROR(IF(IF(AF936="--",INDEX(D:D,MATCH(AE936,INDEX(B:B,MATCH(AE936,B:B,)+1):B11450,)+MATCH(AE936,B:B,)))=AD936,VLOOKUP(AE936,B:D,3,0),IF(AF936="--",INDEX(D:D,MATCH(AE936,INDEX(B:B,MATCH(AE936,B:B,)+1):B11450,)+MATCH(AE936,B:B,)),"---")),"---"))</f>
        <v>---</v>
      </c>
      <c r="AI936" t="str">
        <f t="shared" si="206"/>
        <v>--</v>
      </c>
      <c r="AJ936" t="e">
        <f t="shared" si="207"/>
        <v>#N/A</v>
      </c>
      <c r="AK936">
        <f t="shared" si="208"/>
        <v>0</v>
      </c>
      <c r="AL936" t="str">
        <f t="shared" si="209"/>
        <v>--</v>
      </c>
      <c r="AT936" t="str">
        <f t="shared" si="200"/>
        <v>NetU1_K27</v>
      </c>
      <c r="AU936" t="str">
        <f t="shared" si="201"/>
        <v>--</v>
      </c>
    </row>
    <row r="937" spans="1:47" x14ac:dyDescent="0.25">
      <c r="A937" t="str">
        <f t="shared" si="196"/>
        <v>U1-K34</v>
      </c>
      <c r="B937" t="str">
        <f t="shared" si="197"/>
        <v>NetU1_K34</v>
      </c>
      <c r="C937" t="str">
        <f t="shared" si="198"/>
        <v>U1-NetU1_K34</v>
      </c>
      <c r="D937" t="str">
        <f t="shared" si="199"/>
        <v>U1-K34</v>
      </c>
      <c r="E937" t="s">
        <v>1215</v>
      </c>
      <c r="F937" t="s">
        <v>1509</v>
      </c>
      <c r="G937" t="s">
        <v>1510</v>
      </c>
      <c r="AB937" t="str">
        <f>B2B!D934</f>
        <v>J4</v>
      </c>
      <c r="AC937" t="str">
        <f>B2B!E934</f>
        <v>D32</v>
      </c>
      <c r="AD937" t="str">
        <f t="shared" si="202"/>
        <v>J4-D32</v>
      </c>
      <c r="AE937" t="e">
        <f t="shared" si="203"/>
        <v>#N/A</v>
      </c>
      <c r="AF937" t="str">
        <f t="shared" si="204"/>
        <v>--</v>
      </c>
      <c r="AG937" t="e">
        <f t="shared" si="205"/>
        <v>#N/A</v>
      </c>
      <c r="AH937" t="str">
        <f>IF(IFERROR(IF(IF(AF937="--",INDEX(D:D,MATCH(AE937,INDEX(B:B,MATCH(AE937,B:B,)+1):B11451,)+MATCH(AE937,B:B,)))=D937,VLOOKUP(AE937,B:D,3,0),IF(AF937="--",INDEX(D:D,MATCH(AE937,INDEX(B:B,MATCH(AE937,B:B,)+1):B11451,)+MATCH(AE937,B:B,)),"---")),"---")=AD937,"---",IFERROR(IF(IF(AF937="--",INDEX(D:D,MATCH(AE937,INDEX(B:B,MATCH(AE937,B:B,)+1):B11451,)+MATCH(AE937,B:B,)))=AD937,VLOOKUP(AE937,B:D,3,0),IF(AF937="--",INDEX(D:D,MATCH(AE937,INDEX(B:B,MATCH(AE937,B:B,)+1):B11451,)+MATCH(AE937,B:B,)),"---")),"---"))</f>
        <v>---</v>
      </c>
      <c r="AI937" t="str">
        <f t="shared" si="206"/>
        <v>--</v>
      </c>
      <c r="AJ937" t="e">
        <f t="shared" si="207"/>
        <v>#N/A</v>
      </c>
      <c r="AK937">
        <f t="shared" si="208"/>
        <v>0</v>
      </c>
      <c r="AL937" t="str">
        <f t="shared" si="209"/>
        <v>--</v>
      </c>
      <c r="AT937" t="str">
        <f t="shared" si="200"/>
        <v>NetU1_K34</v>
      </c>
      <c r="AU937" t="str">
        <f t="shared" si="201"/>
        <v>--</v>
      </c>
    </row>
    <row r="938" spans="1:47" x14ac:dyDescent="0.25">
      <c r="A938" t="str">
        <f t="shared" si="196"/>
        <v>U1-K37</v>
      </c>
      <c r="B938" t="str">
        <f t="shared" si="197"/>
        <v>NetU1_K37</v>
      </c>
      <c r="C938" t="str">
        <f t="shared" si="198"/>
        <v>U1-NetU1_K37</v>
      </c>
      <c r="D938" t="str">
        <f t="shared" si="199"/>
        <v>U1-K37</v>
      </c>
      <c r="E938" t="s">
        <v>1215</v>
      </c>
      <c r="F938" t="s">
        <v>1511</v>
      </c>
      <c r="G938" t="s">
        <v>1512</v>
      </c>
      <c r="AB938" t="str">
        <f>B2B!D935</f>
        <v>J4</v>
      </c>
      <c r="AC938" t="str">
        <f>B2B!E935</f>
        <v>D33</v>
      </c>
      <c r="AD938" t="str">
        <f t="shared" si="202"/>
        <v>J4-D33</v>
      </c>
      <c r="AE938" t="e">
        <f t="shared" si="203"/>
        <v>#N/A</v>
      </c>
      <c r="AF938" t="str">
        <f t="shared" si="204"/>
        <v>--</v>
      </c>
      <c r="AG938" t="e">
        <f t="shared" si="205"/>
        <v>#N/A</v>
      </c>
      <c r="AH938" t="str">
        <f>IF(IFERROR(IF(IF(AF938="--",INDEX(D:D,MATCH(AE938,INDEX(B:B,MATCH(AE938,B:B,)+1):B11452,)+MATCH(AE938,B:B,)))=D938,VLOOKUP(AE938,B:D,3,0),IF(AF938="--",INDEX(D:D,MATCH(AE938,INDEX(B:B,MATCH(AE938,B:B,)+1):B11452,)+MATCH(AE938,B:B,)),"---")),"---")=AD938,"---",IFERROR(IF(IF(AF938="--",INDEX(D:D,MATCH(AE938,INDEX(B:B,MATCH(AE938,B:B,)+1):B11452,)+MATCH(AE938,B:B,)))=AD938,VLOOKUP(AE938,B:D,3,0),IF(AF938="--",INDEX(D:D,MATCH(AE938,INDEX(B:B,MATCH(AE938,B:B,)+1):B11452,)+MATCH(AE938,B:B,)),"---")),"---"))</f>
        <v>---</v>
      </c>
      <c r="AI938" t="str">
        <f t="shared" si="206"/>
        <v>--</v>
      </c>
      <c r="AJ938" t="e">
        <f t="shared" si="207"/>
        <v>#N/A</v>
      </c>
      <c r="AK938">
        <f t="shared" si="208"/>
        <v>0</v>
      </c>
      <c r="AL938" t="str">
        <f t="shared" si="209"/>
        <v>--</v>
      </c>
      <c r="AT938" t="str">
        <f t="shared" si="200"/>
        <v>NetU1_K37</v>
      </c>
      <c r="AU938" t="str">
        <f t="shared" si="201"/>
        <v>--</v>
      </c>
    </row>
    <row r="939" spans="1:47" x14ac:dyDescent="0.25">
      <c r="A939" t="str">
        <f t="shared" si="196"/>
        <v>U1-L1</v>
      </c>
      <c r="B939" t="str">
        <f t="shared" si="197"/>
        <v>NetU1_L1</v>
      </c>
      <c r="C939" t="str">
        <f t="shared" si="198"/>
        <v>U1-NetU1_L1</v>
      </c>
      <c r="D939" t="str">
        <f t="shared" si="199"/>
        <v>U1-L1</v>
      </c>
      <c r="E939" t="s">
        <v>1215</v>
      </c>
      <c r="F939" t="s">
        <v>1513</v>
      </c>
      <c r="G939" t="s">
        <v>1514</v>
      </c>
      <c r="AB939" t="str">
        <f>B2B!D936</f>
        <v>J4</v>
      </c>
      <c r="AC939" t="str">
        <f>B2B!E936</f>
        <v>D34</v>
      </c>
      <c r="AD939" t="str">
        <f t="shared" si="202"/>
        <v>J4-D34</v>
      </c>
      <c r="AE939" t="e">
        <f t="shared" si="203"/>
        <v>#N/A</v>
      </c>
      <c r="AF939" t="str">
        <f t="shared" si="204"/>
        <v>--</v>
      </c>
      <c r="AG939" t="e">
        <f t="shared" si="205"/>
        <v>#N/A</v>
      </c>
      <c r="AH939" t="str">
        <f>IF(IFERROR(IF(IF(AF939="--",INDEX(D:D,MATCH(AE939,INDEX(B:B,MATCH(AE939,B:B,)+1):B11453,)+MATCH(AE939,B:B,)))=D939,VLOOKUP(AE939,B:D,3,0),IF(AF939="--",INDEX(D:D,MATCH(AE939,INDEX(B:B,MATCH(AE939,B:B,)+1):B11453,)+MATCH(AE939,B:B,)),"---")),"---")=AD939,"---",IFERROR(IF(IF(AF939="--",INDEX(D:D,MATCH(AE939,INDEX(B:B,MATCH(AE939,B:B,)+1):B11453,)+MATCH(AE939,B:B,)))=AD939,VLOOKUP(AE939,B:D,3,0),IF(AF939="--",INDEX(D:D,MATCH(AE939,INDEX(B:B,MATCH(AE939,B:B,)+1):B11453,)+MATCH(AE939,B:B,)),"---")),"---"))</f>
        <v>---</v>
      </c>
      <c r="AI939" t="str">
        <f t="shared" si="206"/>
        <v>--</v>
      </c>
      <c r="AJ939" t="e">
        <f t="shared" si="207"/>
        <v>#N/A</v>
      </c>
      <c r="AK939">
        <f t="shared" si="208"/>
        <v>0</v>
      </c>
      <c r="AL939" t="str">
        <f t="shared" si="209"/>
        <v>--</v>
      </c>
      <c r="AT939" t="str">
        <f t="shared" si="200"/>
        <v>NetU1_L1</v>
      </c>
      <c r="AU939" t="str">
        <f t="shared" si="201"/>
        <v>--</v>
      </c>
    </row>
    <row r="940" spans="1:47" x14ac:dyDescent="0.25">
      <c r="A940" t="str">
        <f t="shared" si="196"/>
        <v>U1-M4</v>
      </c>
      <c r="B940" t="str">
        <f t="shared" si="197"/>
        <v>NetU1_M4</v>
      </c>
      <c r="C940" t="str">
        <f t="shared" si="198"/>
        <v>U1-NetU1_M4</v>
      </c>
      <c r="D940" t="str">
        <f t="shared" si="199"/>
        <v>U1-M4</v>
      </c>
      <c r="E940" t="s">
        <v>1215</v>
      </c>
      <c r="F940" t="s">
        <v>1515</v>
      </c>
      <c r="G940" t="s">
        <v>1516</v>
      </c>
      <c r="AB940" t="str">
        <f>B2B!D937</f>
        <v>J4</v>
      </c>
      <c r="AC940" t="str">
        <f>B2B!E937</f>
        <v>D35</v>
      </c>
      <c r="AD940" t="str">
        <f t="shared" si="202"/>
        <v>J4-D35</v>
      </c>
      <c r="AE940" t="e">
        <f t="shared" si="203"/>
        <v>#N/A</v>
      </c>
      <c r="AF940" t="str">
        <f t="shared" si="204"/>
        <v>--</v>
      </c>
      <c r="AG940" t="e">
        <f t="shared" si="205"/>
        <v>#N/A</v>
      </c>
      <c r="AH940" t="str">
        <f>IF(IFERROR(IF(IF(AF940="--",INDEX(D:D,MATCH(AE940,INDEX(B:B,MATCH(AE940,B:B,)+1):B11454,)+MATCH(AE940,B:B,)))=D940,VLOOKUP(AE940,B:D,3,0),IF(AF940="--",INDEX(D:D,MATCH(AE940,INDEX(B:B,MATCH(AE940,B:B,)+1):B11454,)+MATCH(AE940,B:B,)),"---")),"---")=AD940,"---",IFERROR(IF(IF(AF940="--",INDEX(D:D,MATCH(AE940,INDEX(B:B,MATCH(AE940,B:B,)+1):B11454,)+MATCH(AE940,B:B,)))=AD940,VLOOKUP(AE940,B:D,3,0),IF(AF940="--",INDEX(D:D,MATCH(AE940,INDEX(B:B,MATCH(AE940,B:B,)+1):B11454,)+MATCH(AE940,B:B,)),"---")),"---"))</f>
        <v>---</v>
      </c>
      <c r="AI940" t="str">
        <f t="shared" si="206"/>
        <v>--</v>
      </c>
      <c r="AJ940" t="e">
        <f t="shared" si="207"/>
        <v>#N/A</v>
      </c>
      <c r="AK940">
        <f t="shared" si="208"/>
        <v>0</v>
      </c>
      <c r="AL940" t="str">
        <f t="shared" si="209"/>
        <v>--</v>
      </c>
      <c r="AT940" t="str">
        <f t="shared" si="200"/>
        <v>NetU1_M4</v>
      </c>
      <c r="AU940" t="str">
        <f t="shared" si="201"/>
        <v>--</v>
      </c>
    </row>
    <row r="941" spans="1:47" x14ac:dyDescent="0.25">
      <c r="A941" t="str">
        <f t="shared" si="196"/>
        <v>U1-M8</v>
      </c>
      <c r="B941" t="str">
        <f t="shared" si="197"/>
        <v>NetU1_M8</v>
      </c>
      <c r="C941" t="str">
        <f t="shared" si="198"/>
        <v>U1-NetU1_M8</v>
      </c>
      <c r="D941" t="str">
        <f t="shared" si="199"/>
        <v>U1-M8</v>
      </c>
      <c r="E941" t="s">
        <v>1215</v>
      </c>
      <c r="F941" t="s">
        <v>1517</v>
      </c>
      <c r="G941" t="s">
        <v>1518</v>
      </c>
      <c r="AB941" t="str">
        <f>B2B!D938</f>
        <v>J4</v>
      </c>
      <c r="AC941" t="str">
        <f>B2B!E938</f>
        <v>D36</v>
      </c>
      <c r="AD941" t="str">
        <f t="shared" si="202"/>
        <v>J4-D36</v>
      </c>
      <c r="AE941" t="e">
        <f t="shared" si="203"/>
        <v>#N/A</v>
      </c>
      <c r="AF941" t="str">
        <f t="shared" si="204"/>
        <v>--</v>
      </c>
      <c r="AG941" t="e">
        <f t="shared" si="205"/>
        <v>#N/A</v>
      </c>
      <c r="AH941" t="str">
        <f>IF(IFERROR(IF(IF(AF941="--",INDEX(D:D,MATCH(AE941,INDEX(B:B,MATCH(AE941,B:B,)+1):B11455,)+MATCH(AE941,B:B,)))=D941,VLOOKUP(AE941,B:D,3,0),IF(AF941="--",INDEX(D:D,MATCH(AE941,INDEX(B:B,MATCH(AE941,B:B,)+1):B11455,)+MATCH(AE941,B:B,)),"---")),"---")=AD941,"---",IFERROR(IF(IF(AF941="--",INDEX(D:D,MATCH(AE941,INDEX(B:B,MATCH(AE941,B:B,)+1):B11455,)+MATCH(AE941,B:B,)))=AD941,VLOOKUP(AE941,B:D,3,0),IF(AF941="--",INDEX(D:D,MATCH(AE941,INDEX(B:B,MATCH(AE941,B:B,)+1):B11455,)+MATCH(AE941,B:B,)),"---")),"---"))</f>
        <v>---</v>
      </c>
      <c r="AI941" t="str">
        <f t="shared" si="206"/>
        <v>--</v>
      </c>
      <c r="AJ941" t="e">
        <f t="shared" si="207"/>
        <v>#N/A</v>
      </c>
      <c r="AK941">
        <f t="shared" si="208"/>
        <v>0</v>
      </c>
      <c r="AL941" t="str">
        <f t="shared" si="209"/>
        <v>--</v>
      </c>
      <c r="AT941" t="str">
        <f t="shared" si="200"/>
        <v>NetU1_M8</v>
      </c>
      <c r="AU941" t="str">
        <f t="shared" si="201"/>
        <v>--</v>
      </c>
    </row>
    <row r="942" spans="1:47" x14ac:dyDescent="0.25">
      <c r="A942" t="str">
        <f t="shared" si="196"/>
        <v>U1-M15</v>
      </c>
      <c r="B942" t="str">
        <f t="shared" si="197"/>
        <v>NetU1_M15</v>
      </c>
      <c r="C942" t="str">
        <f t="shared" si="198"/>
        <v>U1-NetU1_M15</v>
      </c>
      <c r="D942" t="str">
        <f t="shared" si="199"/>
        <v>U1-M15</v>
      </c>
      <c r="E942" t="s">
        <v>1215</v>
      </c>
      <c r="F942" t="s">
        <v>1519</v>
      </c>
      <c r="G942" t="s">
        <v>1520</v>
      </c>
      <c r="AB942" t="str">
        <f>B2B!D939</f>
        <v>J4</v>
      </c>
      <c r="AC942" t="str">
        <f>B2B!E939</f>
        <v>D37</v>
      </c>
      <c r="AD942" t="str">
        <f t="shared" si="202"/>
        <v>J4-D37</v>
      </c>
      <c r="AE942" t="e">
        <f t="shared" si="203"/>
        <v>#N/A</v>
      </c>
      <c r="AF942" t="str">
        <f t="shared" si="204"/>
        <v>--</v>
      </c>
      <c r="AG942" t="e">
        <f t="shared" si="205"/>
        <v>#N/A</v>
      </c>
      <c r="AH942" t="str">
        <f>IF(IFERROR(IF(IF(AF942="--",INDEX(D:D,MATCH(AE942,INDEX(B:B,MATCH(AE942,B:B,)+1):B11456,)+MATCH(AE942,B:B,)))=D942,VLOOKUP(AE942,B:D,3,0),IF(AF942="--",INDEX(D:D,MATCH(AE942,INDEX(B:B,MATCH(AE942,B:B,)+1):B11456,)+MATCH(AE942,B:B,)),"---")),"---")=AD942,"---",IFERROR(IF(IF(AF942="--",INDEX(D:D,MATCH(AE942,INDEX(B:B,MATCH(AE942,B:B,)+1):B11456,)+MATCH(AE942,B:B,)))=AD942,VLOOKUP(AE942,B:D,3,0),IF(AF942="--",INDEX(D:D,MATCH(AE942,INDEX(B:B,MATCH(AE942,B:B,)+1):B11456,)+MATCH(AE942,B:B,)),"---")),"---"))</f>
        <v>---</v>
      </c>
      <c r="AI942" t="str">
        <f t="shared" si="206"/>
        <v>--</v>
      </c>
      <c r="AJ942" t="e">
        <f t="shared" si="207"/>
        <v>#N/A</v>
      </c>
      <c r="AK942">
        <f t="shared" si="208"/>
        <v>0</v>
      </c>
      <c r="AL942" t="str">
        <f t="shared" si="209"/>
        <v>--</v>
      </c>
      <c r="AT942" t="str">
        <f t="shared" si="200"/>
        <v>NetU1_M15</v>
      </c>
      <c r="AU942" t="str">
        <f t="shared" si="201"/>
        <v>--</v>
      </c>
    </row>
    <row r="943" spans="1:47" x14ac:dyDescent="0.25">
      <c r="A943" t="str">
        <f t="shared" si="196"/>
        <v>U1-M18</v>
      </c>
      <c r="B943" t="str">
        <f t="shared" si="197"/>
        <v>NetU1_M18</v>
      </c>
      <c r="C943" t="str">
        <f t="shared" si="198"/>
        <v>U1-NetU1_M18</v>
      </c>
      <c r="D943" t="str">
        <f t="shared" si="199"/>
        <v>U1-M18</v>
      </c>
      <c r="E943" t="s">
        <v>1215</v>
      </c>
      <c r="F943" t="s">
        <v>1521</v>
      </c>
      <c r="G943" t="s">
        <v>1522</v>
      </c>
      <c r="AB943" t="str">
        <f>B2B!D940</f>
        <v>J4</v>
      </c>
      <c r="AC943" t="str">
        <f>B2B!E940</f>
        <v>D38</v>
      </c>
      <c r="AD943" t="str">
        <f t="shared" si="202"/>
        <v>J4-D38</v>
      </c>
      <c r="AE943" t="e">
        <f t="shared" si="203"/>
        <v>#N/A</v>
      </c>
      <c r="AF943" t="str">
        <f t="shared" si="204"/>
        <v>--</v>
      </c>
      <c r="AG943" t="e">
        <f t="shared" si="205"/>
        <v>#N/A</v>
      </c>
      <c r="AH943" t="str">
        <f>IF(IFERROR(IF(IF(AF943="--",INDEX(D:D,MATCH(AE943,INDEX(B:B,MATCH(AE943,B:B,)+1):B11457,)+MATCH(AE943,B:B,)))=D943,VLOOKUP(AE943,B:D,3,0),IF(AF943="--",INDEX(D:D,MATCH(AE943,INDEX(B:B,MATCH(AE943,B:B,)+1):B11457,)+MATCH(AE943,B:B,)),"---")),"---")=AD943,"---",IFERROR(IF(IF(AF943="--",INDEX(D:D,MATCH(AE943,INDEX(B:B,MATCH(AE943,B:B,)+1):B11457,)+MATCH(AE943,B:B,)))=AD943,VLOOKUP(AE943,B:D,3,0),IF(AF943="--",INDEX(D:D,MATCH(AE943,INDEX(B:B,MATCH(AE943,B:B,)+1):B11457,)+MATCH(AE943,B:B,)),"---")),"---"))</f>
        <v>---</v>
      </c>
      <c r="AI943" t="str">
        <f t="shared" si="206"/>
        <v>--</v>
      </c>
      <c r="AJ943" t="e">
        <f t="shared" si="207"/>
        <v>#N/A</v>
      </c>
      <c r="AK943">
        <f t="shared" si="208"/>
        <v>0</v>
      </c>
      <c r="AL943" t="str">
        <f t="shared" si="209"/>
        <v>--</v>
      </c>
      <c r="AT943" t="str">
        <f t="shared" si="200"/>
        <v>NetU1_M18</v>
      </c>
      <c r="AU943" t="str">
        <f t="shared" si="201"/>
        <v>--</v>
      </c>
    </row>
    <row r="944" spans="1:47" x14ac:dyDescent="0.25">
      <c r="A944" t="str">
        <f t="shared" si="196"/>
        <v>U1-M24</v>
      </c>
      <c r="B944" t="str">
        <f t="shared" si="197"/>
        <v>NetU1_M24</v>
      </c>
      <c r="C944" t="str">
        <f t="shared" si="198"/>
        <v>U1-NetU1_M24</v>
      </c>
      <c r="D944" t="str">
        <f t="shared" si="199"/>
        <v>U1-M24</v>
      </c>
      <c r="E944" t="s">
        <v>1215</v>
      </c>
      <c r="F944" t="s">
        <v>1523</v>
      </c>
      <c r="G944" t="s">
        <v>1524</v>
      </c>
      <c r="AB944" t="str">
        <f>B2B!D941</f>
        <v>J4</v>
      </c>
      <c r="AC944" t="str">
        <f>B2B!E941</f>
        <v>D39</v>
      </c>
      <c r="AD944" t="str">
        <f t="shared" si="202"/>
        <v>J4-D39</v>
      </c>
      <c r="AE944" t="e">
        <f t="shared" si="203"/>
        <v>#N/A</v>
      </c>
      <c r="AF944" t="str">
        <f t="shared" si="204"/>
        <v>--</v>
      </c>
      <c r="AG944" t="e">
        <f t="shared" si="205"/>
        <v>#N/A</v>
      </c>
      <c r="AH944" t="str">
        <f>IF(IFERROR(IF(IF(AF944="--",INDEX(D:D,MATCH(AE944,INDEX(B:B,MATCH(AE944,B:B,)+1):B11458,)+MATCH(AE944,B:B,)))=D944,VLOOKUP(AE944,B:D,3,0),IF(AF944="--",INDEX(D:D,MATCH(AE944,INDEX(B:B,MATCH(AE944,B:B,)+1):B11458,)+MATCH(AE944,B:B,)),"---")),"---")=AD944,"---",IFERROR(IF(IF(AF944="--",INDEX(D:D,MATCH(AE944,INDEX(B:B,MATCH(AE944,B:B,)+1):B11458,)+MATCH(AE944,B:B,)))=AD944,VLOOKUP(AE944,B:D,3,0),IF(AF944="--",INDEX(D:D,MATCH(AE944,INDEX(B:B,MATCH(AE944,B:B,)+1):B11458,)+MATCH(AE944,B:B,)),"---")),"---"))</f>
        <v>---</v>
      </c>
      <c r="AI944" t="str">
        <f t="shared" si="206"/>
        <v>--</v>
      </c>
      <c r="AJ944" t="e">
        <f t="shared" si="207"/>
        <v>#N/A</v>
      </c>
      <c r="AK944">
        <f t="shared" si="208"/>
        <v>0</v>
      </c>
      <c r="AL944" t="str">
        <f t="shared" si="209"/>
        <v>--</v>
      </c>
      <c r="AT944" t="str">
        <f t="shared" si="200"/>
        <v>NetU1_M24</v>
      </c>
      <c r="AU944" t="str">
        <f t="shared" si="201"/>
        <v>--</v>
      </c>
    </row>
    <row r="945" spans="1:47" x14ac:dyDescent="0.25">
      <c r="A945" t="str">
        <f t="shared" si="196"/>
        <v>U1-M27</v>
      </c>
      <c r="B945" t="str">
        <f t="shared" si="197"/>
        <v>NetU1_M27</v>
      </c>
      <c r="C945" t="str">
        <f t="shared" si="198"/>
        <v>U1-NetU1_M27</v>
      </c>
      <c r="D945" t="str">
        <f t="shared" si="199"/>
        <v>U1-M27</v>
      </c>
      <c r="E945" t="s">
        <v>1215</v>
      </c>
      <c r="F945" t="s">
        <v>1525</v>
      </c>
      <c r="G945" t="s">
        <v>1526</v>
      </c>
      <c r="AB945" t="str">
        <f>B2B!D942</f>
        <v>J4</v>
      </c>
      <c r="AC945" t="str">
        <f>B2B!E942</f>
        <v>D40</v>
      </c>
      <c r="AD945" t="str">
        <f t="shared" si="202"/>
        <v>J4-D40</v>
      </c>
      <c r="AE945" t="e">
        <f t="shared" si="203"/>
        <v>#N/A</v>
      </c>
      <c r="AF945" t="str">
        <f t="shared" si="204"/>
        <v>--</v>
      </c>
      <c r="AG945" t="e">
        <f t="shared" si="205"/>
        <v>#N/A</v>
      </c>
      <c r="AH945" t="str">
        <f>IF(IFERROR(IF(IF(AF945="--",INDEX(D:D,MATCH(AE945,INDEX(B:B,MATCH(AE945,B:B,)+1):B11459,)+MATCH(AE945,B:B,)))=D945,VLOOKUP(AE945,B:D,3,0),IF(AF945="--",INDEX(D:D,MATCH(AE945,INDEX(B:B,MATCH(AE945,B:B,)+1):B11459,)+MATCH(AE945,B:B,)),"---")),"---")=AD945,"---",IFERROR(IF(IF(AF945="--",INDEX(D:D,MATCH(AE945,INDEX(B:B,MATCH(AE945,B:B,)+1):B11459,)+MATCH(AE945,B:B,)))=AD945,VLOOKUP(AE945,B:D,3,0),IF(AF945="--",INDEX(D:D,MATCH(AE945,INDEX(B:B,MATCH(AE945,B:B,)+1):B11459,)+MATCH(AE945,B:B,)),"---")),"---"))</f>
        <v>---</v>
      </c>
      <c r="AI945" t="str">
        <f t="shared" si="206"/>
        <v>--</v>
      </c>
      <c r="AJ945" t="e">
        <f t="shared" si="207"/>
        <v>#N/A</v>
      </c>
      <c r="AK945">
        <f t="shared" si="208"/>
        <v>0</v>
      </c>
      <c r="AL945" t="str">
        <f t="shared" si="209"/>
        <v>--</v>
      </c>
      <c r="AT945" t="str">
        <f t="shared" si="200"/>
        <v>NetU1_M27</v>
      </c>
      <c r="AU945" t="str">
        <f t="shared" si="201"/>
        <v>--</v>
      </c>
    </row>
    <row r="946" spans="1:47" x14ac:dyDescent="0.25">
      <c r="A946" t="str">
        <f t="shared" si="196"/>
        <v>U1-M34</v>
      </c>
      <c r="B946" t="str">
        <f t="shared" si="197"/>
        <v>NetU1_M34</v>
      </c>
      <c r="C946" t="str">
        <f t="shared" si="198"/>
        <v>U1-NetU1_M34</v>
      </c>
      <c r="D946" t="str">
        <f t="shared" si="199"/>
        <v>U1-M34</v>
      </c>
      <c r="E946" t="s">
        <v>1215</v>
      </c>
      <c r="F946" t="s">
        <v>1527</v>
      </c>
      <c r="G946" t="s">
        <v>1528</v>
      </c>
      <c r="AB946" t="str">
        <f>B2B!D943</f>
        <v>J4</v>
      </c>
      <c r="AC946" t="str">
        <f>B2B!E943</f>
        <v>D41</v>
      </c>
      <c r="AD946" t="str">
        <f t="shared" si="202"/>
        <v>J4-D41</v>
      </c>
      <c r="AE946" t="e">
        <f t="shared" si="203"/>
        <v>#N/A</v>
      </c>
      <c r="AF946" t="str">
        <f t="shared" si="204"/>
        <v>--</v>
      </c>
      <c r="AG946" t="e">
        <f t="shared" si="205"/>
        <v>#N/A</v>
      </c>
      <c r="AH946" t="str">
        <f>IF(IFERROR(IF(IF(AF946="--",INDEX(D:D,MATCH(AE946,INDEX(B:B,MATCH(AE946,B:B,)+1):B11460,)+MATCH(AE946,B:B,)))=D946,VLOOKUP(AE946,B:D,3,0),IF(AF946="--",INDEX(D:D,MATCH(AE946,INDEX(B:B,MATCH(AE946,B:B,)+1):B11460,)+MATCH(AE946,B:B,)),"---")),"---")=AD946,"---",IFERROR(IF(IF(AF946="--",INDEX(D:D,MATCH(AE946,INDEX(B:B,MATCH(AE946,B:B,)+1):B11460,)+MATCH(AE946,B:B,)))=AD946,VLOOKUP(AE946,B:D,3,0),IF(AF946="--",INDEX(D:D,MATCH(AE946,INDEX(B:B,MATCH(AE946,B:B,)+1):B11460,)+MATCH(AE946,B:B,)),"---")),"---"))</f>
        <v>---</v>
      </c>
      <c r="AI946" t="str">
        <f t="shared" si="206"/>
        <v>--</v>
      </c>
      <c r="AJ946" t="e">
        <f t="shared" si="207"/>
        <v>#N/A</v>
      </c>
      <c r="AK946">
        <f t="shared" si="208"/>
        <v>0</v>
      </c>
      <c r="AL946" t="str">
        <f t="shared" si="209"/>
        <v>--</v>
      </c>
      <c r="AT946" t="str">
        <f t="shared" si="200"/>
        <v>NetU1_M34</v>
      </c>
      <c r="AU946" t="str">
        <f t="shared" si="201"/>
        <v>--</v>
      </c>
    </row>
    <row r="947" spans="1:47" x14ac:dyDescent="0.25">
      <c r="A947" t="str">
        <f t="shared" si="196"/>
        <v>U1-M37</v>
      </c>
      <c r="B947" t="str">
        <f t="shared" si="197"/>
        <v>NetU1_M37</v>
      </c>
      <c r="C947" t="str">
        <f t="shared" si="198"/>
        <v>U1-NetU1_M37</v>
      </c>
      <c r="D947" t="str">
        <f t="shared" si="199"/>
        <v>U1-M37</v>
      </c>
      <c r="E947" t="s">
        <v>1215</v>
      </c>
      <c r="F947" t="s">
        <v>1529</v>
      </c>
      <c r="G947" t="s">
        <v>1530</v>
      </c>
      <c r="AB947" t="str">
        <f>B2B!D944</f>
        <v>J4</v>
      </c>
      <c r="AC947" t="str">
        <f>B2B!E944</f>
        <v>D42</v>
      </c>
      <c r="AD947" t="str">
        <f t="shared" si="202"/>
        <v>J4-D42</v>
      </c>
      <c r="AE947" t="e">
        <f t="shared" si="203"/>
        <v>#N/A</v>
      </c>
      <c r="AF947" t="str">
        <f t="shared" si="204"/>
        <v>--</v>
      </c>
      <c r="AG947" t="e">
        <f t="shared" si="205"/>
        <v>#N/A</v>
      </c>
      <c r="AH947" t="str">
        <f>IF(IFERROR(IF(IF(AF947="--",INDEX(D:D,MATCH(AE947,INDEX(B:B,MATCH(AE947,B:B,)+1):B11461,)+MATCH(AE947,B:B,)))=D947,VLOOKUP(AE947,B:D,3,0),IF(AF947="--",INDEX(D:D,MATCH(AE947,INDEX(B:B,MATCH(AE947,B:B,)+1):B11461,)+MATCH(AE947,B:B,)),"---")),"---")=AD947,"---",IFERROR(IF(IF(AF947="--",INDEX(D:D,MATCH(AE947,INDEX(B:B,MATCH(AE947,B:B,)+1):B11461,)+MATCH(AE947,B:B,)))=AD947,VLOOKUP(AE947,B:D,3,0),IF(AF947="--",INDEX(D:D,MATCH(AE947,INDEX(B:B,MATCH(AE947,B:B,)+1):B11461,)+MATCH(AE947,B:B,)),"---")),"---"))</f>
        <v>---</v>
      </c>
      <c r="AI947" t="str">
        <f t="shared" si="206"/>
        <v>--</v>
      </c>
      <c r="AJ947" t="e">
        <f t="shared" si="207"/>
        <v>#N/A</v>
      </c>
      <c r="AK947">
        <f t="shared" si="208"/>
        <v>0</v>
      </c>
      <c r="AL947" t="str">
        <f t="shared" si="209"/>
        <v>--</v>
      </c>
      <c r="AT947" t="str">
        <f t="shared" si="200"/>
        <v>NetU1_M37</v>
      </c>
      <c r="AU947" t="str">
        <f t="shared" si="201"/>
        <v>--</v>
      </c>
    </row>
    <row r="948" spans="1:47" x14ac:dyDescent="0.25">
      <c r="A948" t="str">
        <f t="shared" si="196"/>
        <v>U1-N1</v>
      </c>
      <c r="B948" t="str">
        <f t="shared" si="197"/>
        <v>NetU1_N1</v>
      </c>
      <c r="C948" t="str">
        <f t="shared" si="198"/>
        <v>U1-NetU1_N1</v>
      </c>
      <c r="D948" t="str">
        <f t="shared" si="199"/>
        <v>U1-N1</v>
      </c>
      <c r="E948" t="s">
        <v>1215</v>
      </c>
      <c r="F948" t="s">
        <v>1531</v>
      </c>
      <c r="G948" t="s">
        <v>1532</v>
      </c>
      <c r="AB948" t="str">
        <f>B2B!D945</f>
        <v>J4</v>
      </c>
      <c r="AC948" t="str">
        <f>B2B!E945</f>
        <v>D43</v>
      </c>
      <c r="AD948" t="str">
        <f t="shared" si="202"/>
        <v>J4-D43</v>
      </c>
      <c r="AE948" t="e">
        <f t="shared" si="203"/>
        <v>#N/A</v>
      </c>
      <c r="AF948" t="str">
        <f t="shared" si="204"/>
        <v>--</v>
      </c>
      <c r="AG948" t="e">
        <f t="shared" si="205"/>
        <v>#N/A</v>
      </c>
      <c r="AH948" t="str">
        <f>IF(IFERROR(IF(IF(AF948="--",INDEX(D:D,MATCH(AE948,INDEX(B:B,MATCH(AE948,B:B,)+1):B11462,)+MATCH(AE948,B:B,)))=D948,VLOOKUP(AE948,B:D,3,0),IF(AF948="--",INDEX(D:D,MATCH(AE948,INDEX(B:B,MATCH(AE948,B:B,)+1):B11462,)+MATCH(AE948,B:B,)),"---")),"---")=AD948,"---",IFERROR(IF(IF(AF948="--",INDEX(D:D,MATCH(AE948,INDEX(B:B,MATCH(AE948,B:B,)+1):B11462,)+MATCH(AE948,B:B,)))=AD948,VLOOKUP(AE948,B:D,3,0),IF(AF948="--",INDEX(D:D,MATCH(AE948,INDEX(B:B,MATCH(AE948,B:B,)+1):B11462,)+MATCH(AE948,B:B,)),"---")),"---"))</f>
        <v>---</v>
      </c>
      <c r="AI948" t="str">
        <f t="shared" si="206"/>
        <v>--</v>
      </c>
      <c r="AJ948" t="e">
        <f t="shared" si="207"/>
        <v>#N/A</v>
      </c>
      <c r="AK948">
        <f t="shared" si="208"/>
        <v>0</v>
      </c>
      <c r="AL948" t="str">
        <f t="shared" si="209"/>
        <v>--</v>
      </c>
      <c r="AT948" t="str">
        <f t="shared" si="200"/>
        <v>NetU1_N1</v>
      </c>
      <c r="AU948" t="str">
        <f t="shared" si="201"/>
        <v>--</v>
      </c>
    </row>
    <row r="949" spans="1:47" x14ac:dyDescent="0.25">
      <c r="A949" t="str">
        <f t="shared" si="196"/>
        <v>U1-N2</v>
      </c>
      <c r="B949" t="str">
        <f t="shared" si="197"/>
        <v>NetU1_N2</v>
      </c>
      <c r="C949" t="str">
        <f t="shared" si="198"/>
        <v>U1-NetU1_N2</v>
      </c>
      <c r="D949" t="str">
        <f t="shared" si="199"/>
        <v>U1-N2</v>
      </c>
      <c r="E949" t="s">
        <v>1215</v>
      </c>
      <c r="F949" t="s">
        <v>1533</v>
      </c>
      <c r="G949" t="s">
        <v>1534</v>
      </c>
      <c r="AB949" t="str">
        <f>B2B!D946</f>
        <v>J4</v>
      </c>
      <c r="AC949" t="str">
        <f>B2B!E946</f>
        <v>D44</v>
      </c>
      <c r="AD949" t="str">
        <f t="shared" si="202"/>
        <v>J4-D44</v>
      </c>
      <c r="AE949" t="e">
        <f t="shared" si="203"/>
        <v>#N/A</v>
      </c>
      <c r="AF949" t="str">
        <f t="shared" si="204"/>
        <v>--</v>
      </c>
      <c r="AG949" t="e">
        <f t="shared" si="205"/>
        <v>#N/A</v>
      </c>
      <c r="AH949" t="str">
        <f>IF(IFERROR(IF(IF(AF949="--",INDEX(D:D,MATCH(AE949,INDEX(B:B,MATCH(AE949,B:B,)+1):B11463,)+MATCH(AE949,B:B,)))=D949,VLOOKUP(AE949,B:D,3,0),IF(AF949="--",INDEX(D:D,MATCH(AE949,INDEX(B:B,MATCH(AE949,B:B,)+1):B11463,)+MATCH(AE949,B:B,)),"---")),"---")=AD949,"---",IFERROR(IF(IF(AF949="--",INDEX(D:D,MATCH(AE949,INDEX(B:B,MATCH(AE949,B:B,)+1):B11463,)+MATCH(AE949,B:B,)))=AD949,VLOOKUP(AE949,B:D,3,0),IF(AF949="--",INDEX(D:D,MATCH(AE949,INDEX(B:B,MATCH(AE949,B:B,)+1):B11463,)+MATCH(AE949,B:B,)),"---")),"---"))</f>
        <v>---</v>
      </c>
      <c r="AI949" t="str">
        <f t="shared" si="206"/>
        <v>--</v>
      </c>
      <c r="AJ949" t="e">
        <f t="shared" si="207"/>
        <v>#N/A</v>
      </c>
      <c r="AK949">
        <f t="shared" si="208"/>
        <v>0</v>
      </c>
      <c r="AL949" t="str">
        <f t="shared" si="209"/>
        <v>--</v>
      </c>
      <c r="AT949" t="str">
        <f t="shared" si="200"/>
        <v>NetU1_N2</v>
      </c>
      <c r="AU949" t="str">
        <f t="shared" si="201"/>
        <v>--</v>
      </c>
    </row>
    <row r="950" spans="1:47" x14ac:dyDescent="0.25">
      <c r="A950" t="str">
        <f t="shared" si="196"/>
        <v>U1-P4</v>
      </c>
      <c r="B950" t="str">
        <f t="shared" si="197"/>
        <v>NetU1_P4</v>
      </c>
      <c r="C950" t="str">
        <f t="shared" si="198"/>
        <v>U1-NetU1_P4</v>
      </c>
      <c r="D950" t="str">
        <f t="shared" si="199"/>
        <v>U1-P4</v>
      </c>
      <c r="E950" t="s">
        <v>1215</v>
      </c>
      <c r="F950" t="s">
        <v>1535</v>
      </c>
      <c r="G950" t="s">
        <v>1536</v>
      </c>
      <c r="AB950" t="str">
        <f>B2B!D947</f>
        <v>J4</v>
      </c>
      <c r="AC950" t="str">
        <f>B2B!E947</f>
        <v>D45</v>
      </c>
      <c r="AD950" t="str">
        <f t="shared" si="202"/>
        <v>J4-D45</v>
      </c>
      <c r="AE950" t="e">
        <f t="shared" si="203"/>
        <v>#N/A</v>
      </c>
      <c r="AF950" t="str">
        <f t="shared" si="204"/>
        <v>--</v>
      </c>
      <c r="AG950" t="e">
        <f t="shared" si="205"/>
        <v>#N/A</v>
      </c>
      <c r="AH950" t="str">
        <f>IF(IFERROR(IF(IF(AF950="--",INDEX(D:D,MATCH(AE950,INDEX(B:B,MATCH(AE950,B:B,)+1):B11464,)+MATCH(AE950,B:B,)))=D950,VLOOKUP(AE950,B:D,3,0),IF(AF950="--",INDEX(D:D,MATCH(AE950,INDEX(B:B,MATCH(AE950,B:B,)+1):B11464,)+MATCH(AE950,B:B,)),"---")),"---")=AD950,"---",IFERROR(IF(IF(AF950="--",INDEX(D:D,MATCH(AE950,INDEX(B:B,MATCH(AE950,B:B,)+1):B11464,)+MATCH(AE950,B:B,)))=AD950,VLOOKUP(AE950,B:D,3,0),IF(AF950="--",INDEX(D:D,MATCH(AE950,INDEX(B:B,MATCH(AE950,B:B,)+1):B11464,)+MATCH(AE950,B:B,)),"---")),"---"))</f>
        <v>---</v>
      </c>
      <c r="AI950" t="str">
        <f t="shared" si="206"/>
        <v>--</v>
      </c>
      <c r="AJ950" t="e">
        <f t="shared" si="207"/>
        <v>#N/A</v>
      </c>
      <c r="AK950">
        <f t="shared" si="208"/>
        <v>0</v>
      </c>
      <c r="AL950" t="str">
        <f t="shared" si="209"/>
        <v>--</v>
      </c>
      <c r="AT950" t="str">
        <f t="shared" si="200"/>
        <v>NetU1_P4</v>
      </c>
      <c r="AU950" t="str">
        <f t="shared" si="201"/>
        <v>--</v>
      </c>
    </row>
    <row r="951" spans="1:47" x14ac:dyDescent="0.25">
      <c r="A951" t="str">
        <f t="shared" si="196"/>
        <v>U1-P15</v>
      </c>
      <c r="B951" t="str">
        <f t="shared" si="197"/>
        <v>NetU1_P15</v>
      </c>
      <c r="C951" t="str">
        <f t="shared" si="198"/>
        <v>U1-NetU1_P15</v>
      </c>
      <c r="D951" t="str">
        <f t="shared" si="199"/>
        <v>U1-P15</v>
      </c>
      <c r="E951" t="s">
        <v>1215</v>
      </c>
      <c r="F951" t="s">
        <v>1537</v>
      </c>
      <c r="G951" t="s">
        <v>1538</v>
      </c>
      <c r="AB951" t="str">
        <f>B2B!D948</f>
        <v>J4</v>
      </c>
      <c r="AC951" t="str">
        <f>B2B!E948</f>
        <v>D46</v>
      </c>
      <c r="AD951" t="str">
        <f t="shared" si="202"/>
        <v>J4-D46</v>
      </c>
      <c r="AE951" t="e">
        <f t="shared" si="203"/>
        <v>#N/A</v>
      </c>
      <c r="AF951" t="str">
        <f t="shared" si="204"/>
        <v>--</v>
      </c>
      <c r="AG951" t="e">
        <f t="shared" si="205"/>
        <v>#N/A</v>
      </c>
      <c r="AH951" t="str">
        <f>IF(IFERROR(IF(IF(AF951="--",INDEX(D:D,MATCH(AE951,INDEX(B:B,MATCH(AE951,B:B,)+1):B11465,)+MATCH(AE951,B:B,)))=D951,VLOOKUP(AE951,B:D,3,0),IF(AF951="--",INDEX(D:D,MATCH(AE951,INDEX(B:B,MATCH(AE951,B:B,)+1):B11465,)+MATCH(AE951,B:B,)),"---")),"---")=AD951,"---",IFERROR(IF(IF(AF951="--",INDEX(D:D,MATCH(AE951,INDEX(B:B,MATCH(AE951,B:B,)+1):B11465,)+MATCH(AE951,B:B,)))=AD951,VLOOKUP(AE951,B:D,3,0),IF(AF951="--",INDEX(D:D,MATCH(AE951,INDEX(B:B,MATCH(AE951,B:B,)+1):B11465,)+MATCH(AE951,B:B,)),"---")),"---"))</f>
        <v>---</v>
      </c>
      <c r="AI951" t="str">
        <f t="shared" si="206"/>
        <v>--</v>
      </c>
      <c r="AJ951" t="e">
        <f t="shared" si="207"/>
        <v>#N/A</v>
      </c>
      <c r="AK951">
        <f t="shared" si="208"/>
        <v>0</v>
      </c>
      <c r="AL951" t="str">
        <f t="shared" si="209"/>
        <v>--</v>
      </c>
      <c r="AT951" t="str">
        <f t="shared" si="200"/>
        <v>NetU1_P15</v>
      </c>
      <c r="AU951" t="str">
        <f t="shared" si="201"/>
        <v>--</v>
      </c>
    </row>
    <row r="952" spans="1:47" x14ac:dyDescent="0.25">
      <c r="A952" t="str">
        <f t="shared" si="196"/>
        <v>U1-P24</v>
      </c>
      <c r="B952" t="str">
        <f t="shared" si="197"/>
        <v>NetU1_P24</v>
      </c>
      <c r="C952" t="str">
        <f t="shared" si="198"/>
        <v>U1-NetU1_P24</v>
      </c>
      <c r="D952" t="str">
        <f t="shared" si="199"/>
        <v>U1-P24</v>
      </c>
      <c r="E952" t="s">
        <v>1215</v>
      </c>
      <c r="F952" t="s">
        <v>1539</v>
      </c>
      <c r="G952" t="s">
        <v>1540</v>
      </c>
      <c r="AB952" t="str">
        <f>B2B!D949</f>
        <v>J4</v>
      </c>
      <c r="AC952" t="str">
        <f>B2B!E949</f>
        <v>D47</v>
      </c>
      <c r="AD952" t="str">
        <f t="shared" si="202"/>
        <v>J4-D47</v>
      </c>
      <c r="AE952" t="e">
        <f t="shared" si="203"/>
        <v>#N/A</v>
      </c>
      <c r="AF952" t="str">
        <f t="shared" si="204"/>
        <v>--</v>
      </c>
      <c r="AG952" t="e">
        <f t="shared" si="205"/>
        <v>#N/A</v>
      </c>
      <c r="AH952" t="str">
        <f>IF(IFERROR(IF(IF(AF952="--",INDEX(D:D,MATCH(AE952,INDEX(B:B,MATCH(AE952,B:B,)+1):B11466,)+MATCH(AE952,B:B,)))=D952,VLOOKUP(AE952,B:D,3,0),IF(AF952="--",INDEX(D:D,MATCH(AE952,INDEX(B:B,MATCH(AE952,B:B,)+1):B11466,)+MATCH(AE952,B:B,)),"---")),"---")=AD952,"---",IFERROR(IF(IF(AF952="--",INDEX(D:D,MATCH(AE952,INDEX(B:B,MATCH(AE952,B:B,)+1):B11466,)+MATCH(AE952,B:B,)))=AD952,VLOOKUP(AE952,B:D,3,0),IF(AF952="--",INDEX(D:D,MATCH(AE952,INDEX(B:B,MATCH(AE952,B:B,)+1):B11466,)+MATCH(AE952,B:B,)),"---")),"---"))</f>
        <v>---</v>
      </c>
      <c r="AI952" t="str">
        <f t="shared" si="206"/>
        <v>--</v>
      </c>
      <c r="AJ952" t="e">
        <f t="shared" si="207"/>
        <v>#N/A</v>
      </c>
      <c r="AK952">
        <f t="shared" si="208"/>
        <v>0</v>
      </c>
      <c r="AL952" t="str">
        <f t="shared" si="209"/>
        <v>--</v>
      </c>
      <c r="AT952" t="str">
        <f t="shared" si="200"/>
        <v>NetU1_P24</v>
      </c>
      <c r="AU952" t="str">
        <f t="shared" si="201"/>
        <v>--</v>
      </c>
    </row>
    <row r="953" spans="1:47" x14ac:dyDescent="0.25">
      <c r="A953" t="str">
        <f t="shared" si="196"/>
        <v>U1-P34</v>
      </c>
      <c r="B953" t="str">
        <f t="shared" si="197"/>
        <v>NetU1_P34</v>
      </c>
      <c r="C953" t="str">
        <f t="shared" si="198"/>
        <v>U1-NetU1_P34</v>
      </c>
      <c r="D953" t="str">
        <f t="shared" si="199"/>
        <v>U1-P34</v>
      </c>
      <c r="E953" t="s">
        <v>1215</v>
      </c>
      <c r="F953" t="s">
        <v>1541</v>
      </c>
      <c r="G953" t="s">
        <v>1542</v>
      </c>
      <c r="AB953" t="str">
        <f>B2B!D950</f>
        <v>J4</v>
      </c>
      <c r="AC953" t="str">
        <f>B2B!E950</f>
        <v>D48</v>
      </c>
      <c r="AD953" t="str">
        <f t="shared" si="202"/>
        <v>J4-D48</v>
      </c>
      <c r="AE953" t="e">
        <f t="shared" si="203"/>
        <v>#N/A</v>
      </c>
      <c r="AF953" t="str">
        <f t="shared" si="204"/>
        <v>--</v>
      </c>
      <c r="AG953" t="e">
        <f t="shared" si="205"/>
        <v>#N/A</v>
      </c>
      <c r="AH953" t="str">
        <f>IF(IFERROR(IF(IF(AF953="--",INDEX(D:D,MATCH(AE953,INDEX(B:B,MATCH(AE953,B:B,)+1):B11467,)+MATCH(AE953,B:B,)))=D953,VLOOKUP(AE953,B:D,3,0),IF(AF953="--",INDEX(D:D,MATCH(AE953,INDEX(B:B,MATCH(AE953,B:B,)+1):B11467,)+MATCH(AE953,B:B,)),"---")),"---")=AD953,"---",IFERROR(IF(IF(AF953="--",INDEX(D:D,MATCH(AE953,INDEX(B:B,MATCH(AE953,B:B,)+1):B11467,)+MATCH(AE953,B:B,)))=AD953,VLOOKUP(AE953,B:D,3,0),IF(AF953="--",INDEX(D:D,MATCH(AE953,INDEX(B:B,MATCH(AE953,B:B,)+1):B11467,)+MATCH(AE953,B:B,)),"---")),"---"))</f>
        <v>---</v>
      </c>
      <c r="AI953" t="str">
        <f t="shared" si="206"/>
        <v>--</v>
      </c>
      <c r="AJ953" t="e">
        <f t="shared" si="207"/>
        <v>#N/A</v>
      </c>
      <c r="AK953">
        <f t="shared" si="208"/>
        <v>0</v>
      </c>
      <c r="AL953" t="str">
        <f t="shared" si="209"/>
        <v>--</v>
      </c>
      <c r="AT953" t="str">
        <f t="shared" si="200"/>
        <v>NetU1_P34</v>
      </c>
      <c r="AU953" t="str">
        <f t="shared" si="201"/>
        <v>--</v>
      </c>
    </row>
    <row r="954" spans="1:47" x14ac:dyDescent="0.25">
      <c r="A954" t="str">
        <f t="shared" si="196"/>
        <v>U1-R2</v>
      </c>
      <c r="B954" t="str">
        <f t="shared" si="197"/>
        <v>NetU1_R2</v>
      </c>
      <c r="C954" t="str">
        <f t="shared" si="198"/>
        <v>U1-NetU1_R2</v>
      </c>
      <c r="D954" t="str">
        <f t="shared" si="199"/>
        <v>U1-R2</v>
      </c>
      <c r="E954" t="s">
        <v>1215</v>
      </c>
      <c r="F954" t="s">
        <v>1543</v>
      </c>
      <c r="G954" t="s">
        <v>1544</v>
      </c>
      <c r="AB954" t="str">
        <f>B2B!D951</f>
        <v>J4</v>
      </c>
      <c r="AC954" t="str">
        <f>B2B!E951</f>
        <v>D49</v>
      </c>
      <c r="AD954" t="str">
        <f t="shared" si="202"/>
        <v>J4-D49</v>
      </c>
      <c r="AE954" t="e">
        <f t="shared" si="203"/>
        <v>#N/A</v>
      </c>
      <c r="AF954" t="str">
        <f t="shared" si="204"/>
        <v>--</v>
      </c>
      <c r="AG954" t="e">
        <f t="shared" si="205"/>
        <v>#N/A</v>
      </c>
      <c r="AH954" t="str">
        <f>IF(IFERROR(IF(IF(AF954="--",INDEX(D:D,MATCH(AE954,INDEX(B:B,MATCH(AE954,B:B,)+1):B11468,)+MATCH(AE954,B:B,)))=D954,VLOOKUP(AE954,B:D,3,0),IF(AF954="--",INDEX(D:D,MATCH(AE954,INDEX(B:B,MATCH(AE954,B:B,)+1):B11468,)+MATCH(AE954,B:B,)),"---")),"---")=AD954,"---",IFERROR(IF(IF(AF954="--",INDEX(D:D,MATCH(AE954,INDEX(B:B,MATCH(AE954,B:B,)+1):B11468,)+MATCH(AE954,B:B,)))=AD954,VLOOKUP(AE954,B:D,3,0),IF(AF954="--",INDEX(D:D,MATCH(AE954,INDEX(B:B,MATCH(AE954,B:B,)+1):B11468,)+MATCH(AE954,B:B,)),"---")),"---"))</f>
        <v>---</v>
      </c>
      <c r="AI954" t="str">
        <f t="shared" si="206"/>
        <v>--</v>
      </c>
      <c r="AJ954" t="e">
        <f t="shared" si="207"/>
        <v>#N/A</v>
      </c>
      <c r="AK954">
        <f t="shared" si="208"/>
        <v>0</v>
      </c>
      <c r="AL954" t="str">
        <f t="shared" si="209"/>
        <v>--</v>
      </c>
      <c r="AT954" t="str">
        <f t="shared" si="200"/>
        <v>NetU1_R2</v>
      </c>
      <c r="AU954" t="str">
        <f t="shared" si="201"/>
        <v>--</v>
      </c>
    </row>
    <row r="955" spans="1:47" x14ac:dyDescent="0.25">
      <c r="A955" t="str">
        <f t="shared" si="196"/>
        <v>U1-T4</v>
      </c>
      <c r="B955" t="str">
        <f t="shared" si="197"/>
        <v>NetU1_T4</v>
      </c>
      <c r="C955" t="str">
        <f t="shared" si="198"/>
        <v>U1-NetU1_T4</v>
      </c>
      <c r="D955" t="str">
        <f t="shared" si="199"/>
        <v>U1-T4</v>
      </c>
      <c r="E955" t="s">
        <v>1215</v>
      </c>
      <c r="F955" t="s">
        <v>1545</v>
      </c>
      <c r="G955" t="s">
        <v>1546</v>
      </c>
      <c r="AB955" t="str">
        <f>B2B!D952</f>
        <v>J4</v>
      </c>
      <c r="AC955" t="str">
        <f>B2B!E952</f>
        <v>D50</v>
      </c>
      <c r="AD955" t="str">
        <f t="shared" si="202"/>
        <v>J4-D50</v>
      </c>
      <c r="AE955" t="e">
        <f t="shared" si="203"/>
        <v>#N/A</v>
      </c>
      <c r="AF955" t="str">
        <f t="shared" si="204"/>
        <v>--</v>
      </c>
      <c r="AG955" t="e">
        <f t="shared" si="205"/>
        <v>#N/A</v>
      </c>
      <c r="AH955" t="str">
        <f>IF(IFERROR(IF(IF(AF955="--",INDEX(D:D,MATCH(AE955,INDEX(B:B,MATCH(AE955,B:B,)+1):B11469,)+MATCH(AE955,B:B,)))=D955,VLOOKUP(AE955,B:D,3,0),IF(AF955="--",INDEX(D:D,MATCH(AE955,INDEX(B:B,MATCH(AE955,B:B,)+1):B11469,)+MATCH(AE955,B:B,)),"---")),"---")=AD955,"---",IFERROR(IF(IF(AF955="--",INDEX(D:D,MATCH(AE955,INDEX(B:B,MATCH(AE955,B:B,)+1):B11469,)+MATCH(AE955,B:B,)))=AD955,VLOOKUP(AE955,B:D,3,0),IF(AF955="--",INDEX(D:D,MATCH(AE955,INDEX(B:B,MATCH(AE955,B:B,)+1):B11469,)+MATCH(AE955,B:B,)),"---")),"---"))</f>
        <v>---</v>
      </c>
      <c r="AI955" t="str">
        <f t="shared" si="206"/>
        <v>--</v>
      </c>
      <c r="AJ955" t="e">
        <f t="shared" si="207"/>
        <v>#N/A</v>
      </c>
      <c r="AK955">
        <f t="shared" si="208"/>
        <v>0</v>
      </c>
      <c r="AL955" t="str">
        <f t="shared" si="209"/>
        <v>--</v>
      </c>
      <c r="AT955" t="str">
        <f t="shared" si="200"/>
        <v>NetU1_T4</v>
      </c>
      <c r="AU955" t="str">
        <f t="shared" si="201"/>
        <v>--</v>
      </c>
    </row>
    <row r="956" spans="1:47" x14ac:dyDescent="0.25">
      <c r="A956" t="str">
        <f t="shared" si="196"/>
        <v>U1-T8</v>
      </c>
      <c r="B956" t="str">
        <f t="shared" si="197"/>
        <v>NetU1_T8</v>
      </c>
      <c r="C956" t="str">
        <f t="shared" si="198"/>
        <v>U1-NetU1_T8</v>
      </c>
      <c r="D956" t="str">
        <f t="shared" si="199"/>
        <v>U1-T8</v>
      </c>
      <c r="E956" t="s">
        <v>1215</v>
      </c>
      <c r="F956" t="s">
        <v>1547</v>
      </c>
      <c r="G956" t="s">
        <v>1548</v>
      </c>
      <c r="AB956" t="str">
        <f>B2B!D953</f>
        <v>J4</v>
      </c>
      <c r="AC956" t="str">
        <f>B2B!E953</f>
        <v>D51</v>
      </c>
      <c r="AD956" t="str">
        <f t="shared" si="202"/>
        <v>J4-D51</v>
      </c>
      <c r="AE956" t="e">
        <f t="shared" si="203"/>
        <v>#N/A</v>
      </c>
      <c r="AF956" t="str">
        <f t="shared" si="204"/>
        <v>--</v>
      </c>
      <c r="AG956" t="e">
        <f t="shared" si="205"/>
        <v>#N/A</v>
      </c>
      <c r="AH956" t="str">
        <f>IF(IFERROR(IF(IF(AF956="--",INDEX(D:D,MATCH(AE956,INDEX(B:B,MATCH(AE956,B:B,)+1):B11470,)+MATCH(AE956,B:B,)))=D956,VLOOKUP(AE956,B:D,3,0),IF(AF956="--",INDEX(D:D,MATCH(AE956,INDEX(B:B,MATCH(AE956,B:B,)+1):B11470,)+MATCH(AE956,B:B,)),"---")),"---")=AD956,"---",IFERROR(IF(IF(AF956="--",INDEX(D:D,MATCH(AE956,INDEX(B:B,MATCH(AE956,B:B,)+1):B11470,)+MATCH(AE956,B:B,)))=AD956,VLOOKUP(AE956,B:D,3,0),IF(AF956="--",INDEX(D:D,MATCH(AE956,INDEX(B:B,MATCH(AE956,B:B,)+1):B11470,)+MATCH(AE956,B:B,)),"---")),"---"))</f>
        <v>---</v>
      </c>
      <c r="AI956" t="str">
        <f t="shared" si="206"/>
        <v>--</v>
      </c>
      <c r="AJ956" t="e">
        <f t="shared" si="207"/>
        <v>#N/A</v>
      </c>
      <c r="AK956">
        <f t="shared" si="208"/>
        <v>0</v>
      </c>
      <c r="AL956" t="str">
        <f t="shared" si="209"/>
        <v>--</v>
      </c>
      <c r="AT956" t="str">
        <f t="shared" si="200"/>
        <v>NetU1_T8</v>
      </c>
      <c r="AU956" t="str">
        <f t="shared" si="201"/>
        <v>--</v>
      </c>
    </row>
    <row r="957" spans="1:47" x14ac:dyDescent="0.25">
      <c r="A957" t="str">
        <f t="shared" si="196"/>
        <v>U1-T15</v>
      </c>
      <c r="B957" t="str">
        <f t="shared" si="197"/>
        <v>NetU1_T15</v>
      </c>
      <c r="C957" t="str">
        <f t="shared" si="198"/>
        <v>U1-NetU1_T15</v>
      </c>
      <c r="D957" t="str">
        <f t="shared" si="199"/>
        <v>U1-T15</v>
      </c>
      <c r="E957" t="s">
        <v>1215</v>
      </c>
      <c r="F957" t="s">
        <v>1549</v>
      </c>
      <c r="G957" t="s">
        <v>1550</v>
      </c>
      <c r="AB957" t="str">
        <f>B2B!D954</f>
        <v>J4</v>
      </c>
      <c r="AC957" t="str">
        <f>B2B!E954</f>
        <v>D52</v>
      </c>
      <c r="AD957" t="str">
        <f t="shared" si="202"/>
        <v>J4-D52</v>
      </c>
      <c r="AE957" t="e">
        <f t="shared" si="203"/>
        <v>#N/A</v>
      </c>
      <c r="AF957" t="str">
        <f t="shared" si="204"/>
        <v>--</v>
      </c>
      <c r="AG957" t="e">
        <f t="shared" si="205"/>
        <v>#N/A</v>
      </c>
      <c r="AH957" t="str">
        <f>IF(IFERROR(IF(IF(AF957="--",INDEX(D:D,MATCH(AE957,INDEX(B:B,MATCH(AE957,B:B,)+1):B11471,)+MATCH(AE957,B:B,)))=D957,VLOOKUP(AE957,B:D,3,0),IF(AF957="--",INDEX(D:D,MATCH(AE957,INDEX(B:B,MATCH(AE957,B:B,)+1):B11471,)+MATCH(AE957,B:B,)),"---")),"---")=AD957,"---",IFERROR(IF(IF(AF957="--",INDEX(D:D,MATCH(AE957,INDEX(B:B,MATCH(AE957,B:B,)+1):B11471,)+MATCH(AE957,B:B,)))=AD957,VLOOKUP(AE957,B:D,3,0),IF(AF957="--",INDEX(D:D,MATCH(AE957,INDEX(B:B,MATCH(AE957,B:B,)+1):B11471,)+MATCH(AE957,B:B,)),"---")),"---"))</f>
        <v>---</v>
      </c>
      <c r="AI957" t="str">
        <f t="shared" si="206"/>
        <v>--</v>
      </c>
      <c r="AJ957" t="e">
        <f t="shared" si="207"/>
        <v>#N/A</v>
      </c>
      <c r="AK957">
        <f t="shared" si="208"/>
        <v>0</v>
      </c>
      <c r="AL957" t="str">
        <f t="shared" si="209"/>
        <v>--</v>
      </c>
      <c r="AT957" t="str">
        <f t="shared" si="200"/>
        <v>NetU1_T15</v>
      </c>
      <c r="AU957" t="str">
        <f t="shared" si="201"/>
        <v>--</v>
      </c>
    </row>
    <row r="958" spans="1:47" x14ac:dyDescent="0.25">
      <c r="A958" t="str">
        <f t="shared" si="196"/>
        <v>U1-T18</v>
      </c>
      <c r="B958" t="str">
        <f t="shared" si="197"/>
        <v>NetU1_T18</v>
      </c>
      <c r="C958" t="str">
        <f t="shared" si="198"/>
        <v>U1-NetU1_T18</v>
      </c>
      <c r="D958" t="str">
        <f t="shared" si="199"/>
        <v>U1-T18</v>
      </c>
      <c r="E958" t="s">
        <v>1215</v>
      </c>
      <c r="F958" t="s">
        <v>1551</v>
      </c>
      <c r="G958" t="s">
        <v>1552</v>
      </c>
      <c r="AB958" t="str">
        <f>B2B!D955</f>
        <v>J4</v>
      </c>
      <c r="AC958" t="str">
        <f>B2B!E955</f>
        <v>D53</v>
      </c>
      <c r="AD958" t="str">
        <f t="shared" si="202"/>
        <v>J4-D53</v>
      </c>
      <c r="AE958" t="e">
        <f t="shared" si="203"/>
        <v>#N/A</v>
      </c>
      <c r="AF958" t="str">
        <f t="shared" si="204"/>
        <v>--</v>
      </c>
      <c r="AG958" t="e">
        <f t="shared" si="205"/>
        <v>#N/A</v>
      </c>
      <c r="AH958" t="str">
        <f>IF(IFERROR(IF(IF(AF958="--",INDEX(D:D,MATCH(AE958,INDEX(B:B,MATCH(AE958,B:B,)+1):B11472,)+MATCH(AE958,B:B,)))=D958,VLOOKUP(AE958,B:D,3,0),IF(AF958="--",INDEX(D:D,MATCH(AE958,INDEX(B:B,MATCH(AE958,B:B,)+1):B11472,)+MATCH(AE958,B:B,)),"---")),"---")=AD958,"---",IFERROR(IF(IF(AF958="--",INDEX(D:D,MATCH(AE958,INDEX(B:B,MATCH(AE958,B:B,)+1):B11472,)+MATCH(AE958,B:B,)))=AD958,VLOOKUP(AE958,B:D,3,0),IF(AF958="--",INDEX(D:D,MATCH(AE958,INDEX(B:B,MATCH(AE958,B:B,)+1):B11472,)+MATCH(AE958,B:B,)),"---")),"---"))</f>
        <v>---</v>
      </c>
      <c r="AI958" t="str">
        <f t="shared" si="206"/>
        <v>--</v>
      </c>
      <c r="AJ958" t="e">
        <f t="shared" si="207"/>
        <v>#N/A</v>
      </c>
      <c r="AK958">
        <f t="shared" si="208"/>
        <v>0</v>
      </c>
      <c r="AL958" t="str">
        <f t="shared" si="209"/>
        <v>--</v>
      </c>
      <c r="AT958" t="str">
        <f t="shared" si="200"/>
        <v>NetU1_T18</v>
      </c>
      <c r="AU958" t="str">
        <f t="shared" si="201"/>
        <v>--</v>
      </c>
    </row>
    <row r="959" spans="1:47" x14ac:dyDescent="0.25">
      <c r="A959" t="str">
        <f t="shared" si="196"/>
        <v>U1-T24</v>
      </c>
      <c r="B959" t="str">
        <f t="shared" si="197"/>
        <v>NetU1_T24</v>
      </c>
      <c r="C959" t="str">
        <f t="shared" si="198"/>
        <v>U1-NetU1_T24</v>
      </c>
      <c r="D959" t="str">
        <f t="shared" si="199"/>
        <v>U1-T24</v>
      </c>
      <c r="E959" t="s">
        <v>1215</v>
      </c>
      <c r="F959" t="s">
        <v>1553</v>
      </c>
      <c r="G959" t="s">
        <v>1554</v>
      </c>
      <c r="AB959" t="str">
        <f>B2B!D956</f>
        <v>J4</v>
      </c>
      <c r="AC959" t="str">
        <f>B2B!E956</f>
        <v>D54</v>
      </c>
      <c r="AD959" t="str">
        <f t="shared" si="202"/>
        <v>J4-D54</v>
      </c>
      <c r="AE959" t="e">
        <f t="shared" si="203"/>
        <v>#N/A</v>
      </c>
      <c r="AF959" t="str">
        <f t="shared" si="204"/>
        <v>--</v>
      </c>
      <c r="AG959" t="e">
        <f t="shared" si="205"/>
        <v>#N/A</v>
      </c>
      <c r="AH959" t="str">
        <f>IF(IFERROR(IF(IF(AF959="--",INDEX(D:D,MATCH(AE959,INDEX(B:B,MATCH(AE959,B:B,)+1):B11473,)+MATCH(AE959,B:B,)))=D959,VLOOKUP(AE959,B:D,3,0),IF(AF959="--",INDEX(D:D,MATCH(AE959,INDEX(B:B,MATCH(AE959,B:B,)+1):B11473,)+MATCH(AE959,B:B,)),"---")),"---")=AD959,"---",IFERROR(IF(IF(AF959="--",INDEX(D:D,MATCH(AE959,INDEX(B:B,MATCH(AE959,B:B,)+1):B11473,)+MATCH(AE959,B:B,)))=AD959,VLOOKUP(AE959,B:D,3,0),IF(AF959="--",INDEX(D:D,MATCH(AE959,INDEX(B:B,MATCH(AE959,B:B,)+1):B11473,)+MATCH(AE959,B:B,)),"---")),"---"))</f>
        <v>---</v>
      </c>
      <c r="AI959" t="str">
        <f t="shared" si="206"/>
        <v>--</v>
      </c>
      <c r="AJ959" t="e">
        <f t="shared" si="207"/>
        <v>#N/A</v>
      </c>
      <c r="AK959">
        <f t="shared" si="208"/>
        <v>0</v>
      </c>
      <c r="AL959" t="str">
        <f t="shared" si="209"/>
        <v>--</v>
      </c>
      <c r="AT959" t="str">
        <f t="shared" si="200"/>
        <v>NetU1_T24</v>
      </c>
      <c r="AU959" t="str">
        <f t="shared" si="201"/>
        <v>--</v>
      </c>
    </row>
    <row r="960" spans="1:47" x14ac:dyDescent="0.25">
      <c r="A960" t="str">
        <f t="shared" si="196"/>
        <v>U1-T27</v>
      </c>
      <c r="B960" t="str">
        <f t="shared" si="197"/>
        <v>NetU1_T27</v>
      </c>
      <c r="C960" t="str">
        <f t="shared" si="198"/>
        <v>U1-NetU1_T27</v>
      </c>
      <c r="D960" t="str">
        <f t="shared" si="199"/>
        <v>U1-T27</v>
      </c>
      <c r="E960" t="s">
        <v>1215</v>
      </c>
      <c r="F960" t="s">
        <v>1555</v>
      </c>
      <c r="G960" t="s">
        <v>1556</v>
      </c>
      <c r="AB960" t="str">
        <f>B2B!D957</f>
        <v>J4</v>
      </c>
      <c r="AC960" t="str">
        <f>B2B!E957</f>
        <v>D55</v>
      </c>
      <c r="AD960" t="str">
        <f t="shared" si="202"/>
        <v>J4-D55</v>
      </c>
      <c r="AE960" t="e">
        <f t="shared" si="203"/>
        <v>#N/A</v>
      </c>
      <c r="AF960" t="str">
        <f t="shared" si="204"/>
        <v>--</v>
      </c>
      <c r="AG960" t="e">
        <f t="shared" si="205"/>
        <v>#N/A</v>
      </c>
      <c r="AH960" t="str">
        <f>IF(IFERROR(IF(IF(AF960="--",INDEX(D:D,MATCH(AE960,INDEX(B:B,MATCH(AE960,B:B,)+1):B11474,)+MATCH(AE960,B:B,)))=D960,VLOOKUP(AE960,B:D,3,0),IF(AF960="--",INDEX(D:D,MATCH(AE960,INDEX(B:B,MATCH(AE960,B:B,)+1):B11474,)+MATCH(AE960,B:B,)),"---")),"---")=AD960,"---",IFERROR(IF(IF(AF960="--",INDEX(D:D,MATCH(AE960,INDEX(B:B,MATCH(AE960,B:B,)+1):B11474,)+MATCH(AE960,B:B,)))=AD960,VLOOKUP(AE960,B:D,3,0),IF(AF960="--",INDEX(D:D,MATCH(AE960,INDEX(B:B,MATCH(AE960,B:B,)+1):B11474,)+MATCH(AE960,B:B,)),"---")),"---"))</f>
        <v>---</v>
      </c>
      <c r="AI960" t="str">
        <f t="shared" si="206"/>
        <v>--</v>
      </c>
      <c r="AJ960" t="e">
        <f t="shared" si="207"/>
        <v>#N/A</v>
      </c>
      <c r="AK960">
        <f t="shared" si="208"/>
        <v>0</v>
      </c>
      <c r="AL960" t="str">
        <f t="shared" si="209"/>
        <v>--</v>
      </c>
      <c r="AT960" t="str">
        <f t="shared" si="200"/>
        <v>NetU1_T27</v>
      </c>
      <c r="AU960" t="str">
        <f t="shared" si="201"/>
        <v>--</v>
      </c>
    </row>
    <row r="961" spans="1:47" x14ac:dyDescent="0.25">
      <c r="A961" t="str">
        <f t="shared" si="196"/>
        <v>U1-T34</v>
      </c>
      <c r="B961" t="str">
        <f t="shared" si="197"/>
        <v>NetU1_T34</v>
      </c>
      <c r="C961" t="str">
        <f t="shared" si="198"/>
        <v>U1-NetU1_T34</v>
      </c>
      <c r="D961" t="str">
        <f t="shared" si="199"/>
        <v>U1-T34</v>
      </c>
      <c r="E961" t="s">
        <v>1215</v>
      </c>
      <c r="F961" t="s">
        <v>1557</v>
      </c>
      <c r="G961" t="s">
        <v>1558</v>
      </c>
      <c r="AB961" t="str">
        <f>B2B!D958</f>
        <v>J4</v>
      </c>
      <c r="AC961" t="str">
        <f>B2B!E958</f>
        <v>D56</v>
      </c>
      <c r="AD961" t="str">
        <f t="shared" si="202"/>
        <v>J4-D56</v>
      </c>
      <c r="AE961" t="e">
        <f t="shared" si="203"/>
        <v>#N/A</v>
      </c>
      <c r="AF961" t="str">
        <f t="shared" si="204"/>
        <v>--</v>
      </c>
      <c r="AG961" t="e">
        <f t="shared" si="205"/>
        <v>#N/A</v>
      </c>
      <c r="AH961" t="str">
        <f>IF(IFERROR(IF(IF(AF961="--",INDEX(D:D,MATCH(AE961,INDEX(B:B,MATCH(AE961,B:B,)+1):B11475,)+MATCH(AE961,B:B,)))=D961,VLOOKUP(AE961,B:D,3,0),IF(AF961="--",INDEX(D:D,MATCH(AE961,INDEX(B:B,MATCH(AE961,B:B,)+1):B11475,)+MATCH(AE961,B:B,)),"---")),"---")=AD961,"---",IFERROR(IF(IF(AF961="--",INDEX(D:D,MATCH(AE961,INDEX(B:B,MATCH(AE961,B:B,)+1):B11475,)+MATCH(AE961,B:B,)))=AD961,VLOOKUP(AE961,B:D,3,0),IF(AF961="--",INDEX(D:D,MATCH(AE961,INDEX(B:B,MATCH(AE961,B:B,)+1):B11475,)+MATCH(AE961,B:B,)),"---")),"---"))</f>
        <v>---</v>
      </c>
      <c r="AI961" t="str">
        <f t="shared" si="206"/>
        <v>--</v>
      </c>
      <c r="AJ961" t="e">
        <f t="shared" si="207"/>
        <v>#N/A</v>
      </c>
      <c r="AK961">
        <f t="shared" si="208"/>
        <v>0</v>
      </c>
      <c r="AL961" t="str">
        <f t="shared" si="209"/>
        <v>--</v>
      </c>
      <c r="AT961" t="str">
        <f t="shared" si="200"/>
        <v>NetU1_T34</v>
      </c>
      <c r="AU961" t="str">
        <f t="shared" si="201"/>
        <v>--</v>
      </c>
    </row>
    <row r="962" spans="1:47" x14ac:dyDescent="0.25">
      <c r="A962" t="str">
        <f t="shared" si="196"/>
        <v>U1-T37</v>
      </c>
      <c r="B962" t="str">
        <f t="shared" si="197"/>
        <v>NetU1_T37</v>
      </c>
      <c r="C962" t="str">
        <f t="shared" si="198"/>
        <v>U1-NetU1_T37</v>
      </c>
      <c r="D962" t="str">
        <f t="shared" si="199"/>
        <v>U1-T37</v>
      </c>
      <c r="E962" t="s">
        <v>1215</v>
      </c>
      <c r="F962" t="s">
        <v>1559</v>
      </c>
      <c r="G962" t="s">
        <v>1560</v>
      </c>
      <c r="AB962" t="str">
        <f>B2B!D959</f>
        <v>J4</v>
      </c>
      <c r="AC962" t="str">
        <f>B2B!E959</f>
        <v>D57</v>
      </c>
      <c r="AD962" t="str">
        <f t="shared" si="202"/>
        <v>J4-D57</v>
      </c>
      <c r="AE962" t="e">
        <f t="shared" si="203"/>
        <v>#N/A</v>
      </c>
      <c r="AF962" t="str">
        <f t="shared" si="204"/>
        <v>--</v>
      </c>
      <c r="AG962" t="e">
        <f t="shared" si="205"/>
        <v>#N/A</v>
      </c>
      <c r="AH962" t="str">
        <f>IF(IFERROR(IF(IF(AF962="--",INDEX(D:D,MATCH(AE962,INDEX(B:B,MATCH(AE962,B:B,)+1):B11476,)+MATCH(AE962,B:B,)))=D962,VLOOKUP(AE962,B:D,3,0),IF(AF962="--",INDEX(D:D,MATCH(AE962,INDEX(B:B,MATCH(AE962,B:B,)+1):B11476,)+MATCH(AE962,B:B,)),"---")),"---")=AD962,"---",IFERROR(IF(IF(AF962="--",INDEX(D:D,MATCH(AE962,INDEX(B:B,MATCH(AE962,B:B,)+1):B11476,)+MATCH(AE962,B:B,)))=AD962,VLOOKUP(AE962,B:D,3,0),IF(AF962="--",INDEX(D:D,MATCH(AE962,INDEX(B:B,MATCH(AE962,B:B,)+1):B11476,)+MATCH(AE962,B:B,)),"---")),"---"))</f>
        <v>---</v>
      </c>
      <c r="AI962" t="str">
        <f t="shared" si="206"/>
        <v>--</v>
      </c>
      <c r="AJ962" t="e">
        <f t="shared" si="207"/>
        <v>#N/A</v>
      </c>
      <c r="AK962">
        <f t="shared" si="208"/>
        <v>0</v>
      </c>
      <c r="AL962" t="str">
        <f t="shared" si="209"/>
        <v>--</v>
      </c>
      <c r="AT962" t="str">
        <f t="shared" si="200"/>
        <v>NetU1_T37</v>
      </c>
      <c r="AU962" t="str">
        <f t="shared" si="201"/>
        <v>--</v>
      </c>
    </row>
    <row r="963" spans="1:47" x14ac:dyDescent="0.25">
      <c r="A963" t="str">
        <f t="shared" si="196"/>
        <v>U1-U1</v>
      </c>
      <c r="B963" t="str">
        <f t="shared" si="197"/>
        <v>NetU1_U1</v>
      </c>
      <c r="C963" t="str">
        <f t="shared" si="198"/>
        <v>U1-NetU1_U1</v>
      </c>
      <c r="D963" t="str">
        <f t="shared" si="199"/>
        <v>U1-U1</v>
      </c>
      <c r="E963" t="s">
        <v>1215</v>
      </c>
      <c r="F963" t="s">
        <v>1215</v>
      </c>
      <c r="G963" t="s">
        <v>1561</v>
      </c>
      <c r="AB963" t="str">
        <f>B2B!D960</f>
        <v>J4</v>
      </c>
      <c r="AC963" t="str">
        <f>B2B!E960</f>
        <v>D58</v>
      </c>
      <c r="AD963" t="str">
        <f t="shared" si="202"/>
        <v>J4-D58</v>
      </c>
      <c r="AE963" t="e">
        <f t="shared" si="203"/>
        <v>#N/A</v>
      </c>
      <c r="AF963" t="str">
        <f t="shared" si="204"/>
        <v>--</v>
      </c>
      <c r="AG963" t="e">
        <f t="shared" si="205"/>
        <v>#N/A</v>
      </c>
      <c r="AH963" t="str">
        <f>IF(IFERROR(IF(IF(AF963="--",INDEX(D:D,MATCH(AE963,INDEX(B:B,MATCH(AE963,B:B,)+1):B11477,)+MATCH(AE963,B:B,)))=D963,VLOOKUP(AE963,B:D,3,0),IF(AF963="--",INDEX(D:D,MATCH(AE963,INDEX(B:B,MATCH(AE963,B:B,)+1):B11477,)+MATCH(AE963,B:B,)),"---")),"---")=AD963,"---",IFERROR(IF(IF(AF963="--",INDEX(D:D,MATCH(AE963,INDEX(B:B,MATCH(AE963,B:B,)+1):B11477,)+MATCH(AE963,B:B,)))=AD963,VLOOKUP(AE963,B:D,3,0),IF(AF963="--",INDEX(D:D,MATCH(AE963,INDEX(B:B,MATCH(AE963,B:B,)+1):B11477,)+MATCH(AE963,B:B,)),"---")),"---"))</f>
        <v>---</v>
      </c>
      <c r="AI963" t="str">
        <f t="shared" si="206"/>
        <v>--</v>
      </c>
      <c r="AJ963" t="e">
        <f t="shared" si="207"/>
        <v>#N/A</v>
      </c>
      <c r="AK963">
        <f t="shared" si="208"/>
        <v>0</v>
      </c>
      <c r="AL963" t="str">
        <f t="shared" si="209"/>
        <v>--</v>
      </c>
      <c r="AT963" t="str">
        <f t="shared" si="200"/>
        <v>NetU1_U1</v>
      </c>
      <c r="AU963" t="str">
        <f t="shared" si="201"/>
        <v>--</v>
      </c>
    </row>
    <row r="964" spans="1:47" x14ac:dyDescent="0.25">
      <c r="A964" t="str">
        <f t="shared" si="196"/>
        <v>U1-U2</v>
      </c>
      <c r="B964" t="str">
        <f t="shared" si="197"/>
        <v>NetU1_U2</v>
      </c>
      <c r="C964" t="str">
        <f t="shared" si="198"/>
        <v>U1-NetU1_U2</v>
      </c>
      <c r="D964" t="str">
        <f t="shared" si="199"/>
        <v>U1-U2</v>
      </c>
      <c r="E964" t="s">
        <v>1215</v>
      </c>
      <c r="F964" t="s">
        <v>1562</v>
      </c>
      <c r="G964" t="s">
        <v>1563</v>
      </c>
      <c r="AB964" t="str">
        <f>B2B!D961</f>
        <v>J4</v>
      </c>
      <c r="AC964" t="str">
        <f>B2B!E961</f>
        <v>D59</v>
      </c>
      <c r="AD964" t="str">
        <f t="shared" si="202"/>
        <v>J4-D59</v>
      </c>
      <c r="AE964" t="e">
        <f t="shared" si="203"/>
        <v>#N/A</v>
      </c>
      <c r="AF964" t="str">
        <f t="shared" si="204"/>
        <v>--</v>
      </c>
      <c r="AG964" t="e">
        <f t="shared" si="205"/>
        <v>#N/A</v>
      </c>
      <c r="AH964" t="str">
        <f>IF(IFERROR(IF(IF(AF964="--",INDEX(D:D,MATCH(AE964,INDEX(B:B,MATCH(AE964,B:B,)+1):B11478,)+MATCH(AE964,B:B,)))=D964,VLOOKUP(AE964,B:D,3,0),IF(AF964="--",INDEX(D:D,MATCH(AE964,INDEX(B:B,MATCH(AE964,B:B,)+1):B11478,)+MATCH(AE964,B:B,)),"---")),"---")=AD964,"---",IFERROR(IF(IF(AF964="--",INDEX(D:D,MATCH(AE964,INDEX(B:B,MATCH(AE964,B:B,)+1):B11478,)+MATCH(AE964,B:B,)))=AD964,VLOOKUP(AE964,B:D,3,0),IF(AF964="--",INDEX(D:D,MATCH(AE964,INDEX(B:B,MATCH(AE964,B:B,)+1):B11478,)+MATCH(AE964,B:B,)),"---")),"---"))</f>
        <v>---</v>
      </c>
      <c r="AI964" t="str">
        <f t="shared" si="206"/>
        <v>--</v>
      </c>
      <c r="AJ964" t="e">
        <f t="shared" si="207"/>
        <v>#N/A</v>
      </c>
      <c r="AK964">
        <f t="shared" si="208"/>
        <v>0</v>
      </c>
      <c r="AL964" t="str">
        <f t="shared" si="209"/>
        <v>--</v>
      </c>
      <c r="AT964" t="str">
        <f t="shared" si="200"/>
        <v>NetU1_U2</v>
      </c>
      <c r="AU964" t="str">
        <f t="shared" si="201"/>
        <v>--</v>
      </c>
    </row>
    <row r="965" spans="1:47" x14ac:dyDescent="0.25">
      <c r="A965" t="str">
        <f t="shared" si="196"/>
        <v>U1-V8</v>
      </c>
      <c r="B965" t="str">
        <f t="shared" si="197"/>
        <v>NetU1_V8</v>
      </c>
      <c r="C965" t="str">
        <f t="shared" si="198"/>
        <v>U1-NetU1_V8</v>
      </c>
      <c r="D965" t="str">
        <f t="shared" si="199"/>
        <v>U1-V8</v>
      </c>
      <c r="E965" t="s">
        <v>1215</v>
      </c>
      <c r="F965" t="s">
        <v>1564</v>
      </c>
      <c r="G965" t="s">
        <v>1565</v>
      </c>
      <c r="AB965" t="str">
        <f>B2B!D962</f>
        <v>J4</v>
      </c>
      <c r="AC965" t="str">
        <f>B2B!E962</f>
        <v>D60</v>
      </c>
      <c r="AD965" t="str">
        <f t="shared" si="202"/>
        <v>J4-D60</v>
      </c>
      <c r="AE965" t="e">
        <f t="shared" si="203"/>
        <v>#N/A</v>
      </c>
      <c r="AF965" t="str">
        <f t="shared" si="204"/>
        <v>--</v>
      </c>
      <c r="AG965" t="e">
        <f t="shared" si="205"/>
        <v>#N/A</v>
      </c>
      <c r="AH965" t="str">
        <f>IF(IFERROR(IF(IF(AF965="--",INDEX(D:D,MATCH(AE965,INDEX(B:B,MATCH(AE965,B:B,)+1):B11479,)+MATCH(AE965,B:B,)))=D965,VLOOKUP(AE965,B:D,3,0),IF(AF965="--",INDEX(D:D,MATCH(AE965,INDEX(B:B,MATCH(AE965,B:B,)+1):B11479,)+MATCH(AE965,B:B,)),"---")),"---")=AD965,"---",IFERROR(IF(IF(AF965="--",INDEX(D:D,MATCH(AE965,INDEX(B:B,MATCH(AE965,B:B,)+1):B11479,)+MATCH(AE965,B:B,)))=AD965,VLOOKUP(AE965,B:D,3,0),IF(AF965="--",INDEX(D:D,MATCH(AE965,INDEX(B:B,MATCH(AE965,B:B,)+1):B11479,)+MATCH(AE965,B:B,)),"---")),"---"))</f>
        <v>---</v>
      </c>
      <c r="AI965" t="str">
        <f t="shared" si="206"/>
        <v>--</v>
      </c>
      <c r="AJ965" t="e">
        <f t="shared" si="207"/>
        <v>#N/A</v>
      </c>
      <c r="AK965">
        <f t="shared" si="208"/>
        <v>0</v>
      </c>
      <c r="AL965" t="str">
        <f t="shared" si="209"/>
        <v>--</v>
      </c>
      <c r="AT965" t="str">
        <f t="shared" si="200"/>
        <v>NetU1_V8</v>
      </c>
      <c r="AU965" t="str">
        <f t="shared" si="201"/>
        <v>--</v>
      </c>
    </row>
    <row r="966" spans="1:47" x14ac:dyDescent="0.25">
      <c r="A966" t="str">
        <f t="shared" ref="A966:A1029" si="210">$E966&amp;"-"&amp;$F966</f>
        <v>U1-V18</v>
      </c>
      <c r="B966" t="str">
        <f t="shared" ref="B966:B1029" si="211">IF(OR(E966=$A$2,E966=$B$2,E966=$C$2,E966=$D$2),"--",G966)</f>
        <v>NetU1_V18</v>
      </c>
      <c r="C966" t="str">
        <f t="shared" ref="C966:C1029" si="212">$E966&amp;"-"&amp;$G966</f>
        <v>U1-NetU1_V18</v>
      </c>
      <c r="D966" t="str">
        <f t="shared" ref="D966:D1029" si="213">A966</f>
        <v>U1-V18</v>
      </c>
      <c r="E966" t="s">
        <v>1215</v>
      </c>
      <c r="F966" t="s">
        <v>1566</v>
      </c>
      <c r="G966" t="s">
        <v>1567</v>
      </c>
      <c r="AT966" t="str">
        <f t="shared" ref="AT966:AT1029" si="214">IF(IF(COUNTIF($AO$6:$AQ$150,B966)&gt;0,"---","--")="---",VLOOKUP(B966,$AO$6:$AQ$150,3,0),B966)</f>
        <v>NetU1_V18</v>
      </c>
      <c r="AU966" t="str">
        <f t="shared" ref="AU966:AU1029" si="215">IF(IF(COUNTIF($AO$6:$AQ$150,B966)&gt;0,"---","--")="---",VLOOKUP(B966,$AO$6:$AQ$150,2,0),"--")</f>
        <v>--</v>
      </c>
    </row>
    <row r="967" spans="1:47" x14ac:dyDescent="0.25">
      <c r="A967" t="str">
        <f t="shared" si="210"/>
        <v>U1-V27</v>
      </c>
      <c r="B967" t="str">
        <f t="shared" si="211"/>
        <v>NetU1_V27</v>
      </c>
      <c r="C967" t="str">
        <f t="shared" si="212"/>
        <v>U1-NetU1_V27</v>
      </c>
      <c r="D967" t="str">
        <f t="shared" si="213"/>
        <v>U1-V27</v>
      </c>
      <c r="E967" t="s">
        <v>1215</v>
      </c>
      <c r="F967" t="s">
        <v>1568</v>
      </c>
      <c r="G967" t="s">
        <v>1569</v>
      </c>
      <c r="AT967" t="str">
        <f t="shared" si="214"/>
        <v>NetU1_V27</v>
      </c>
      <c r="AU967" t="str">
        <f t="shared" si="215"/>
        <v>--</v>
      </c>
    </row>
    <row r="968" spans="1:47" x14ac:dyDescent="0.25">
      <c r="A968" t="str">
        <f t="shared" si="210"/>
        <v>U1-V37</v>
      </c>
      <c r="B968" t="str">
        <f t="shared" si="211"/>
        <v>NetU1_V37</v>
      </c>
      <c r="C968" t="str">
        <f t="shared" si="212"/>
        <v>U1-NetU1_V37</v>
      </c>
      <c r="D968" t="str">
        <f t="shared" si="213"/>
        <v>U1-V37</v>
      </c>
      <c r="E968" t="s">
        <v>1215</v>
      </c>
      <c r="F968" t="s">
        <v>1570</v>
      </c>
      <c r="G968" t="s">
        <v>1571</v>
      </c>
      <c r="AT968" t="str">
        <f t="shared" si="214"/>
        <v>NetU1_V37</v>
      </c>
      <c r="AU968" t="str">
        <f t="shared" si="215"/>
        <v>--</v>
      </c>
    </row>
    <row r="969" spans="1:47" x14ac:dyDescent="0.25">
      <c r="A969" t="str">
        <f t="shared" si="210"/>
        <v>U1-W1</v>
      </c>
      <c r="B969" t="str">
        <f t="shared" si="211"/>
        <v>NetU1_W1</v>
      </c>
      <c r="C969" t="str">
        <f t="shared" si="212"/>
        <v>U1-NetU1_W1</v>
      </c>
      <c r="D969" t="str">
        <f t="shared" si="213"/>
        <v>U1-W1</v>
      </c>
      <c r="E969" t="s">
        <v>1215</v>
      </c>
      <c r="F969" t="s">
        <v>1572</v>
      </c>
      <c r="G969" t="s">
        <v>1573</v>
      </c>
      <c r="AT969" t="str">
        <f t="shared" si="214"/>
        <v>NetU1_W1</v>
      </c>
      <c r="AU969" t="str">
        <f t="shared" si="215"/>
        <v>--</v>
      </c>
    </row>
    <row r="970" spans="1:47" x14ac:dyDescent="0.25">
      <c r="A970" t="str">
        <f t="shared" si="210"/>
        <v>U1-W2</v>
      </c>
      <c r="B970" t="str">
        <f t="shared" si="211"/>
        <v>NetU1_W2</v>
      </c>
      <c r="C970" t="str">
        <f t="shared" si="212"/>
        <v>U1-NetU1_W2</v>
      </c>
      <c r="D970" t="str">
        <f t="shared" si="213"/>
        <v>U1-W2</v>
      </c>
      <c r="E970" t="s">
        <v>1215</v>
      </c>
      <c r="F970" t="s">
        <v>1574</v>
      </c>
      <c r="G970" t="s">
        <v>1575</v>
      </c>
      <c r="AT970" t="str">
        <f t="shared" si="214"/>
        <v>NetU1_W2</v>
      </c>
      <c r="AU970" t="str">
        <f t="shared" si="215"/>
        <v>--</v>
      </c>
    </row>
    <row r="971" spans="1:47" x14ac:dyDescent="0.25">
      <c r="A971" t="str">
        <f t="shared" si="210"/>
        <v>U1-Y4</v>
      </c>
      <c r="B971" t="str">
        <f t="shared" si="211"/>
        <v>NetU1_Y4</v>
      </c>
      <c r="C971" t="str">
        <f t="shared" si="212"/>
        <v>U1-NetU1_Y4</v>
      </c>
      <c r="D971" t="str">
        <f t="shared" si="213"/>
        <v>U1-Y4</v>
      </c>
      <c r="E971" t="s">
        <v>1215</v>
      </c>
      <c r="F971" t="s">
        <v>1576</v>
      </c>
      <c r="G971" t="s">
        <v>1577</v>
      </c>
      <c r="AT971" t="str">
        <f t="shared" si="214"/>
        <v>NetU1_Y4</v>
      </c>
      <c r="AU971" t="str">
        <f t="shared" si="215"/>
        <v>--</v>
      </c>
    </row>
    <row r="972" spans="1:47" x14ac:dyDescent="0.25">
      <c r="A972" t="str">
        <f t="shared" si="210"/>
        <v>U1-Y8</v>
      </c>
      <c r="B972" t="str">
        <f t="shared" si="211"/>
        <v>NetU1_Y8</v>
      </c>
      <c r="C972" t="str">
        <f t="shared" si="212"/>
        <v>U1-NetU1_Y8</v>
      </c>
      <c r="D972" t="str">
        <f t="shared" si="213"/>
        <v>U1-Y8</v>
      </c>
      <c r="E972" t="s">
        <v>1215</v>
      </c>
      <c r="F972" t="s">
        <v>1578</v>
      </c>
      <c r="G972" t="s">
        <v>1579</v>
      </c>
      <c r="AT972" t="str">
        <f t="shared" si="214"/>
        <v>NetU1_Y8</v>
      </c>
      <c r="AU972" t="str">
        <f t="shared" si="215"/>
        <v>--</v>
      </c>
    </row>
    <row r="973" spans="1:47" x14ac:dyDescent="0.25">
      <c r="A973" t="str">
        <f t="shared" si="210"/>
        <v>U1-Y15</v>
      </c>
      <c r="B973" t="str">
        <f t="shared" si="211"/>
        <v>NetU1_Y15</v>
      </c>
      <c r="C973" t="str">
        <f t="shared" si="212"/>
        <v>U1-NetU1_Y15</v>
      </c>
      <c r="D973" t="str">
        <f t="shared" si="213"/>
        <v>U1-Y15</v>
      </c>
      <c r="E973" t="s">
        <v>1215</v>
      </c>
      <c r="F973" t="s">
        <v>1580</v>
      </c>
      <c r="G973" t="s">
        <v>1581</v>
      </c>
      <c r="AT973" t="str">
        <f t="shared" si="214"/>
        <v>NetU1_Y15</v>
      </c>
      <c r="AU973" t="str">
        <f t="shared" si="215"/>
        <v>--</v>
      </c>
    </row>
    <row r="974" spans="1:47" x14ac:dyDescent="0.25">
      <c r="A974" t="str">
        <f t="shared" si="210"/>
        <v>U1-Y18</v>
      </c>
      <c r="B974" t="str">
        <f t="shared" si="211"/>
        <v>NetU1_Y18</v>
      </c>
      <c r="C974" t="str">
        <f t="shared" si="212"/>
        <v>U1-NetU1_Y18</v>
      </c>
      <c r="D974" t="str">
        <f t="shared" si="213"/>
        <v>U1-Y18</v>
      </c>
      <c r="E974" t="s">
        <v>1215</v>
      </c>
      <c r="F974" t="s">
        <v>1582</v>
      </c>
      <c r="G974" t="s">
        <v>1583</v>
      </c>
      <c r="AT974" t="str">
        <f t="shared" si="214"/>
        <v>NetU1_Y18</v>
      </c>
      <c r="AU974" t="str">
        <f t="shared" si="215"/>
        <v>--</v>
      </c>
    </row>
    <row r="975" spans="1:47" x14ac:dyDescent="0.25">
      <c r="A975" t="str">
        <f t="shared" si="210"/>
        <v>U1-Y24</v>
      </c>
      <c r="B975" t="str">
        <f t="shared" si="211"/>
        <v>NetU1_Y24</v>
      </c>
      <c r="C975" t="str">
        <f t="shared" si="212"/>
        <v>U1-NetU1_Y24</v>
      </c>
      <c r="D975" t="str">
        <f t="shared" si="213"/>
        <v>U1-Y24</v>
      </c>
      <c r="E975" t="s">
        <v>1215</v>
      </c>
      <c r="F975" t="s">
        <v>1584</v>
      </c>
      <c r="G975" t="s">
        <v>1585</v>
      </c>
      <c r="AT975" t="str">
        <f t="shared" si="214"/>
        <v>NetU1_Y24</v>
      </c>
      <c r="AU975" t="str">
        <f t="shared" si="215"/>
        <v>--</v>
      </c>
    </row>
    <row r="976" spans="1:47" x14ac:dyDescent="0.25">
      <c r="A976" t="str">
        <f t="shared" si="210"/>
        <v>U1-Y27</v>
      </c>
      <c r="B976" t="str">
        <f t="shared" si="211"/>
        <v>NetU1_Y27</v>
      </c>
      <c r="C976" t="str">
        <f t="shared" si="212"/>
        <v>U1-NetU1_Y27</v>
      </c>
      <c r="D976" t="str">
        <f t="shared" si="213"/>
        <v>U1-Y27</v>
      </c>
      <c r="E976" t="s">
        <v>1215</v>
      </c>
      <c r="F976" t="s">
        <v>1586</v>
      </c>
      <c r="G976" t="s">
        <v>1587</v>
      </c>
      <c r="AT976" t="str">
        <f t="shared" si="214"/>
        <v>NetU1_Y27</v>
      </c>
      <c r="AU976" t="str">
        <f t="shared" si="215"/>
        <v>--</v>
      </c>
    </row>
    <row r="977" spans="1:47" x14ac:dyDescent="0.25">
      <c r="A977" t="str">
        <f t="shared" si="210"/>
        <v>U1-Y34</v>
      </c>
      <c r="B977" t="str">
        <f t="shared" si="211"/>
        <v>NetU1_Y34</v>
      </c>
      <c r="C977" t="str">
        <f t="shared" si="212"/>
        <v>U1-NetU1_Y34</v>
      </c>
      <c r="D977" t="str">
        <f t="shared" si="213"/>
        <v>U1-Y34</v>
      </c>
      <c r="E977" t="s">
        <v>1215</v>
      </c>
      <c r="F977" t="s">
        <v>1588</v>
      </c>
      <c r="G977" t="s">
        <v>1589</v>
      </c>
      <c r="AT977" t="str">
        <f t="shared" si="214"/>
        <v>NetU1_Y34</v>
      </c>
      <c r="AU977" t="str">
        <f t="shared" si="215"/>
        <v>--</v>
      </c>
    </row>
    <row r="978" spans="1:47" x14ac:dyDescent="0.25">
      <c r="A978" t="str">
        <f t="shared" si="210"/>
        <v>U1-Y37</v>
      </c>
      <c r="B978" t="str">
        <f t="shared" si="211"/>
        <v>NetU1_Y37</v>
      </c>
      <c r="C978" t="str">
        <f t="shared" si="212"/>
        <v>U1-NetU1_Y37</v>
      </c>
      <c r="D978" t="str">
        <f t="shared" si="213"/>
        <v>U1-Y37</v>
      </c>
      <c r="E978" t="s">
        <v>1215</v>
      </c>
      <c r="F978" t="s">
        <v>1590</v>
      </c>
      <c r="G978" t="s">
        <v>1591</v>
      </c>
      <c r="AT978" t="str">
        <f t="shared" si="214"/>
        <v>NetU1_Y37</v>
      </c>
      <c r="AU978" t="str">
        <f t="shared" si="215"/>
        <v>--</v>
      </c>
    </row>
    <row r="979" spans="1:47" x14ac:dyDescent="0.25">
      <c r="A979" t="str">
        <f t="shared" si="210"/>
        <v>U1-A45</v>
      </c>
      <c r="B979" t="str">
        <f t="shared" si="211"/>
        <v>B3B_T1_P</v>
      </c>
      <c r="C979" t="str">
        <f t="shared" si="212"/>
        <v>U1-B3B_T1_P</v>
      </c>
      <c r="D979" t="str">
        <f t="shared" si="213"/>
        <v>U1-A45</v>
      </c>
      <c r="E979" t="s">
        <v>1215</v>
      </c>
      <c r="F979" t="s">
        <v>214</v>
      </c>
      <c r="G979" t="s">
        <v>740</v>
      </c>
      <c r="AT979" t="str">
        <f t="shared" si="214"/>
        <v>B3B_T1_P</v>
      </c>
      <c r="AU979" t="str">
        <f t="shared" si="215"/>
        <v>--</v>
      </c>
    </row>
    <row r="980" spans="1:47" x14ac:dyDescent="0.25">
      <c r="A980" t="str">
        <f t="shared" si="210"/>
        <v>U1-A48</v>
      </c>
      <c r="B980" t="str">
        <f t="shared" si="211"/>
        <v>B3B_T2_N</v>
      </c>
      <c r="C980" t="str">
        <f t="shared" si="212"/>
        <v>U1-B3B_T2_N</v>
      </c>
      <c r="D980" t="str">
        <f t="shared" si="213"/>
        <v>U1-A48</v>
      </c>
      <c r="E980" t="s">
        <v>1215</v>
      </c>
      <c r="F980" t="s">
        <v>217</v>
      </c>
      <c r="G980" t="s">
        <v>758</v>
      </c>
      <c r="AT980" t="str">
        <f t="shared" si="214"/>
        <v>B3B_T2_N</v>
      </c>
      <c r="AU980" t="str">
        <f t="shared" si="215"/>
        <v>--</v>
      </c>
    </row>
    <row r="981" spans="1:47" x14ac:dyDescent="0.25">
      <c r="A981" t="str">
        <f t="shared" si="210"/>
        <v>U1-A51</v>
      </c>
      <c r="B981" t="str">
        <f t="shared" si="211"/>
        <v>B3B_T3_N</v>
      </c>
      <c r="C981" t="str">
        <f t="shared" si="212"/>
        <v>U1-B3B_T3_N</v>
      </c>
      <c r="D981" t="str">
        <f t="shared" si="213"/>
        <v>U1-A51</v>
      </c>
      <c r="E981" t="s">
        <v>1215</v>
      </c>
      <c r="F981" t="s">
        <v>220</v>
      </c>
      <c r="G981" t="s">
        <v>761</v>
      </c>
      <c r="AT981" t="str">
        <f t="shared" si="214"/>
        <v>B3B_T3_N</v>
      </c>
      <c r="AU981" t="str">
        <f t="shared" si="215"/>
        <v>--</v>
      </c>
    </row>
    <row r="982" spans="1:47" x14ac:dyDescent="0.25">
      <c r="A982" t="str">
        <f t="shared" si="210"/>
        <v>U1-A54</v>
      </c>
      <c r="B982" t="str">
        <f t="shared" si="211"/>
        <v>B3B_T4_P</v>
      </c>
      <c r="C982" t="str">
        <f t="shared" si="212"/>
        <v>U1-B3B_T4_P</v>
      </c>
      <c r="D982" t="str">
        <f t="shared" si="213"/>
        <v>U1-A54</v>
      </c>
      <c r="E982" t="s">
        <v>1215</v>
      </c>
      <c r="F982" t="s">
        <v>223</v>
      </c>
      <c r="G982" t="s">
        <v>765</v>
      </c>
      <c r="AT982" t="str">
        <f t="shared" si="214"/>
        <v>B3B_T4_P</v>
      </c>
      <c r="AU982" t="str">
        <f t="shared" si="215"/>
        <v>--</v>
      </c>
    </row>
    <row r="983" spans="1:47" x14ac:dyDescent="0.25">
      <c r="A983" t="str">
        <f t="shared" si="210"/>
        <v>U1-A60</v>
      </c>
      <c r="B983" t="str">
        <f t="shared" si="211"/>
        <v>B3B_T6_N</v>
      </c>
      <c r="C983" t="str">
        <f t="shared" si="212"/>
        <v>U1-B3B_T6_N</v>
      </c>
      <c r="D983" t="str">
        <f t="shared" si="213"/>
        <v>U1-A60</v>
      </c>
      <c r="E983" t="s">
        <v>1215</v>
      </c>
      <c r="F983" t="s">
        <v>229</v>
      </c>
      <c r="G983" t="s">
        <v>770</v>
      </c>
      <c r="AT983" t="str">
        <f t="shared" si="214"/>
        <v>B3B_T6_N</v>
      </c>
      <c r="AU983" t="str">
        <f t="shared" si="215"/>
        <v>--</v>
      </c>
    </row>
    <row r="984" spans="1:47" x14ac:dyDescent="0.25">
      <c r="A984" t="str">
        <f t="shared" si="210"/>
        <v>U1-A63</v>
      </c>
      <c r="B984" t="str">
        <f t="shared" si="211"/>
        <v>B3B_T5_P</v>
      </c>
      <c r="C984" t="str">
        <f t="shared" si="212"/>
        <v>U1-B3B_T5_P</v>
      </c>
      <c r="D984" t="str">
        <f t="shared" si="213"/>
        <v>U1-A63</v>
      </c>
      <c r="E984" t="s">
        <v>1215</v>
      </c>
      <c r="F984" t="s">
        <v>1592</v>
      </c>
      <c r="G984" t="s">
        <v>769</v>
      </c>
      <c r="AT984" t="str">
        <f t="shared" si="214"/>
        <v>B3B_T5_P</v>
      </c>
      <c r="AU984" t="str">
        <f t="shared" si="215"/>
        <v>--</v>
      </c>
    </row>
    <row r="985" spans="1:47" x14ac:dyDescent="0.25">
      <c r="A985" t="str">
        <f t="shared" si="210"/>
        <v>U1-A66</v>
      </c>
      <c r="B985" t="str">
        <f t="shared" si="211"/>
        <v>B3B_B19_N</v>
      </c>
      <c r="C985" t="str">
        <f t="shared" si="212"/>
        <v>U1-B3B_B19_N</v>
      </c>
      <c r="D985" t="str">
        <f t="shared" si="213"/>
        <v>U1-A66</v>
      </c>
      <c r="E985" t="s">
        <v>1215</v>
      </c>
      <c r="F985" t="s">
        <v>1593</v>
      </c>
      <c r="G985" t="s">
        <v>657</v>
      </c>
      <c r="AT985" t="str">
        <f t="shared" si="214"/>
        <v>B3B_B19_N</v>
      </c>
      <c r="AU985" t="str">
        <f t="shared" si="215"/>
        <v>--</v>
      </c>
    </row>
    <row r="986" spans="1:47" x14ac:dyDescent="0.25">
      <c r="A986" t="str">
        <f t="shared" si="210"/>
        <v>U1-A70</v>
      </c>
      <c r="B986" t="str">
        <f t="shared" si="211"/>
        <v>B3B_B20_N</v>
      </c>
      <c r="C986" t="str">
        <f t="shared" si="212"/>
        <v>U1-B3B_B20_N</v>
      </c>
      <c r="D986" t="str">
        <f t="shared" si="213"/>
        <v>U1-A70</v>
      </c>
      <c r="E986" t="s">
        <v>1215</v>
      </c>
      <c r="F986" t="s">
        <v>1594</v>
      </c>
      <c r="G986" t="s">
        <v>663</v>
      </c>
      <c r="AT986" t="str">
        <f t="shared" si="214"/>
        <v>B3B_B20_N</v>
      </c>
      <c r="AU986" t="str">
        <f t="shared" si="215"/>
        <v>--</v>
      </c>
    </row>
    <row r="987" spans="1:47" x14ac:dyDescent="0.25">
      <c r="A987" t="str">
        <f t="shared" si="210"/>
        <v>U1-A76</v>
      </c>
      <c r="B987" t="str">
        <f t="shared" si="211"/>
        <v>B3B_B21_N</v>
      </c>
      <c r="C987" t="str">
        <f t="shared" si="212"/>
        <v>U1-B3B_B21_N</v>
      </c>
      <c r="D987" t="str">
        <f t="shared" si="213"/>
        <v>U1-A76</v>
      </c>
      <c r="E987" t="s">
        <v>1215</v>
      </c>
      <c r="F987" t="s">
        <v>1595</v>
      </c>
      <c r="G987" t="s">
        <v>667</v>
      </c>
      <c r="AT987" t="str">
        <f t="shared" si="214"/>
        <v>B3B_B21_N</v>
      </c>
      <c r="AU987" t="str">
        <f t="shared" si="215"/>
        <v>--</v>
      </c>
    </row>
    <row r="988" spans="1:47" x14ac:dyDescent="0.25">
      <c r="A988" t="str">
        <f t="shared" si="210"/>
        <v>U1-A80</v>
      </c>
      <c r="B988" t="str">
        <f t="shared" si="211"/>
        <v>B3B_B22_P</v>
      </c>
      <c r="C988" t="str">
        <f t="shared" si="212"/>
        <v>U1-B3B_B22_P</v>
      </c>
      <c r="D988" t="str">
        <f t="shared" si="213"/>
        <v>U1-A80</v>
      </c>
      <c r="E988" t="s">
        <v>1215</v>
      </c>
      <c r="F988" t="s">
        <v>1596</v>
      </c>
      <c r="G988" t="s">
        <v>671</v>
      </c>
      <c r="AT988" t="str">
        <f t="shared" si="214"/>
        <v>B3B_B22_P</v>
      </c>
      <c r="AU988" t="str">
        <f t="shared" si="215"/>
        <v>--</v>
      </c>
    </row>
    <row r="989" spans="1:47" x14ac:dyDescent="0.25">
      <c r="A989" t="str">
        <f t="shared" si="210"/>
        <v>U1-A82</v>
      </c>
      <c r="B989" t="str">
        <f t="shared" si="211"/>
        <v>B3B_B24_P</v>
      </c>
      <c r="C989" t="str">
        <f t="shared" si="212"/>
        <v>U1-B3B_B24_P</v>
      </c>
      <c r="D989" t="str">
        <f t="shared" si="213"/>
        <v>U1-A82</v>
      </c>
      <c r="E989" t="s">
        <v>1215</v>
      </c>
      <c r="F989" t="s">
        <v>1597</v>
      </c>
      <c r="G989" t="s">
        <v>678</v>
      </c>
      <c r="AT989" t="str">
        <f t="shared" si="214"/>
        <v>B3B_B24_P</v>
      </c>
      <c r="AU989" t="str">
        <f t="shared" si="215"/>
        <v>--</v>
      </c>
    </row>
    <row r="990" spans="1:47" x14ac:dyDescent="0.25">
      <c r="A990" t="str">
        <f t="shared" si="210"/>
        <v>U1-A85</v>
      </c>
      <c r="B990" t="str">
        <f t="shared" si="211"/>
        <v>B3B_B23_N</v>
      </c>
      <c r="C990" t="str">
        <f t="shared" si="212"/>
        <v>U1-B3B_B23_N</v>
      </c>
      <c r="D990" t="str">
        <f t="shared" si="213"/>
        <v>U1-A85</v>
      </c>
      <c r="E990" t="s">
        <v>1215</v>
      </c>
      <c r="F990" t="s">
        <v>1598</v>
      </c>
      <c r="G990" t="s">
        <v>673</v>
      </c>
      <c r="AT990" t="str">
        <f t="shared" si="214"/>
        <v>B3B_B23_N</v>
      </c>
      <c r="AU990" t="str">
        <f t="shared" si="215"/>
        <v>--</v>
      </c>
    </row>
    <row r="991" spans="1:47" x14ac:dyDescent="0.25">
      <c r="A991" t="str">
        <f t="shared" si="210"/>
        <v>U1-AC50</v>
      </c>
      <c r="B991" t="str">
        <f t="shared" si="211"/>
        <v>B3B_T21_N</v>
      </c>
      <c r="C991" t="str">
        <f t="shared" si="212"/>
        <v>U1-B3B_T21_N</v>
      </c>
      <c r="D991" t="str">
        <f t="shared" si="213"/>
        <v>U1-AC50</v>
      </c>
      <c r="E991" t="s">
        <v>1215</v>
      </c>
      <c r="F991" t="s">
        <v>1599</v>
      </c>
      <c r="G991" t="s">
        <v>745</v>
      </c>
      <c r="AT991" t="str">
        <f t="shared" si="214"/>
        <v>B3B_T21_N</v>
      </c>
      <c r="AU991" t="str">
        <f t="shared" si="215"/>
        <v>--</v>
      </c>
    </row>
    <row r="992" spans="1:47" x14ac:dyDescent="0.25">
      <c r="A992" t="str">
        <f t="shared" si="210"/>
        <v>U1-AC53</v>
      </c>
      <c r="B992" t="str">
        <f t="shared" si="211"/>
        <v>B3B_T21_P</v>
      </c>
      <c r="C992" t="str">
        <f t="shared" si="212"/>
        <v>U1-B3B_T21_P</v>
      </c>
      <c r="D992" t="str">
        <f t="shared" si="213"/>
        <v>U1-AC53</v>
      </c>
      <c r="E992" t="s">
        <v>1215</v>
      </c>
      <c r="F992" t="s">
        <v>1600</v>
      </c>
      <c r="G992" t="s">
        <v>747</v>
      </c>
      <c r="AT992" t="str">
        <f t="shared" si="214"/>
        <v>B3B_T21_P</v>
      </c>
      <c r="AU992" t="str">
        <f t="shared" si="215"/>
        <v>--</v>
      </c>
    </row>
    <row r="993" spans="1:47" x14ac:dyDescent="0.25">
      <c r="A993" t="str">
        <f t="shared" si="210"/>
        <v>U1-AC61</v>
      </c>
      <c r="B993" t="str">
        <f t="shared" si="211"/>
        <v>B3B_T23_N</v>
      </c>
      <c r="C993" t="str">
        <f t="shared" si="212"/>
        <v>U1-B3B_T23_N</v>
      </c>
      <c r="D993" t="str">
        <f t="shared" si="213"/>
        <v>U1-AC61</v>
      </c>
      <c r="E993" t="s">
        <v>1215</v>
      </c>
      <c r="F993" t="s">
        <v>1601</v>
      </c>
      <c r="G993" t="s">
        <v>751</v>
      </c>
      <c r="AT993" t="str">
        <f t="shared" si="214"/>
        <v>B3B_T23_N</v>
      </c>
      <c r="AU993" t="str">
        <f t="shared" si="215"/>
        <v>--</v>
      </c>
    </row>
    <row r="994" spans="1:47" x14ac:dyDescent="0.25">
      <c r="A994" t="str">
        <f t="shared" si="210"/>
        <v>U1-AC64</v>
      </c>
      <c r="B994" t="str">
        <f t="shared" si="211"/>
        <v>B3B_T24_P</v>
      </c>
      <c r="C994" t="str">
        <f t="shared" si="212"/>
        <v>U1-B3B_T24_P</v>
      </c>
      <c r="D994" t="str">
        <f t="shared" si="213"/>
        <v>U1-AC64</v>
      </c>
      <c r="E994" t="s">
        <v>1215</v>
      </c>
      <c r="F994" t="s">
        <v>1602</v>
      </c>
      <c r="G994" t="s">
        <v>756</v>
      </c>
      <c r="AT994" t="str">
        <f t="shared" si="214"/>
        <v>B3B_T24_P</v>
      </c>
      <c r="AU994" t="str">
        <f t="shared" si="215"/>
        <v>--</v>
      </c>
    </row>
    <row r="995" spans="1:47" x14ac:dyDescent="0.25">
      <c r="A995" t="str">
        <f t="shared" si="210"/>
        <v>U1-AC68</v>
      </c>
      <c r="B995" t="str">
        <f t="shared" si="211"/>
        <v>B3B_B6_P</v>
      </c>
      <c r="C995" t="str">
        <f t="shared" si="212"/>
        <v>U1-B3B_B6_P</v>
      </c>
      <c r="D995" t="str">
        <f t="shared" si="213"/>
        <v>U1-AC68</v>
      </c>
      <c r="E995" t="s">
        <v>1215</v>
      </c>
      <c r="F995" t="s">
        <v>1603</v>
      </c>
      <c r="G995" t="s">
        <v>695</v>
      </c>
      <c r="AT995" t="str">
        <f t="shared" si="214"/>
        <v>B3B_B6_P</v>
      </c>
      <c r="AU995" t="str">
        <f t="shared" si="215"/>
        <v>--</v>
      </c>
    </row>
    <row r="996" spans="1:47" x14ac:dyDescent="0.25">
      <c r="A996" t="str">
        <f t="shared" si="210"/>
        <v>U1-AC72</v>
      </c>
      <c r="B996" t="str">
        <f t="shared" si="211"/>
        <v>B3B_B6_N</v>
      </c>
      <c r="C996" t="str">
        <f t="shared" si="212"/>
        <v>U1-B3B_B6_N</v>
      </c>
      <c r="D996" t="str">
        <f t="shared" si="213"/>
        <v>U1-AC72</v>
      </c>
      <c r="E996" t="s">
        <v>1215</v>
      </c>
      <c r="F996" t="s">
        <v>1604</v>
      </c>
      <c r="G996" t="s">
        <v>693</v>
      </c>
      <c r="AT996" t="str">
        <f t="shared" si="214"/>
        <v>B3B_B6_N</v>
      </c>
      <c r="AU996" t="str">
        <f t="shared" si="215"/>
        <v>--</v>
      </c>
    </row>
    <row r="997" spans="1:47" x14ac:dyDescent="0.25">
      <c r="A997" t="str">
        <f t="shared" si="210"/>
        <v>U1-AC79</v>
      </c>
      <c r="B997" t="str">
        <f t="shared" si="211"/>
        <v>B3B_B5_P</v>
      </c>
      <c r="C997" t="str">
        <f t="shared" si="212"/>
        <v>U1-B3B_B5_P</v>
      </c>
      <c r="D997" t="str">
        <f t="shared" si="213"/>
        <v>U1-AC79</v>
      </c>
      <c r="E997" t="s">
        <v>1215</v>
      </c>
      <c r="F997" t="s">
        <v>1605</v>
      </c>
      <c r="G997" t="s">
        <v>691</v>
      </c>
      <c r="AT997" t="str">
        <f t="shared" si="214"/>
        <v>B3B_B5_P</v>
      </c>
      <c r="AU997" t="str">
        <f t="shared" si="215"/>
        <v>--</v>
      </c>
    </row>
    <row r="998" spans="1:47" x14ac:dyDescent="0.25">
      <c r="A998" t="str">
        <f t="shared" si="210"/>
        <v>U1-AC83</v>
      </c>
      <c r="B998" t="str">
        <f t="shared" si="211"/>
        <v>B3B_B3_N</v>
      </c>
      <c r="C998" t="str">
        <f t="shared" si="212"/>
        <v>U1-B3B_B3_N</v>
      </c>
      <c r="D998" t="str">
        <f t="shared" si="213"/>
        <v>U1-AC83</v>
      </c>
      <c r="E998" t="s">
        <v>1215</v>
      </c>
      <c r="F998" t="s">
        <v>1606</v>
      </c>
      <c r="G998" t="s">
        <v>683</v>
      </c>
      <c r="AT998" t="str">
        <f t="shared" si="214"/>
        <v>B3B_B3_N</v>
      </c>
      <c r="AU998" t="str">
        <f t="shared" si="215"/>
        <v>--</v>
      </c>
    </row>
    <row r="999" spans="1:47" x14ac:dyDescent="0.25">
      <c r="A999" t="str">
        <f t="shared" si="210"/>
        <v>U1-AG53</v>
      </c>
      <c r="B999" t="str">
        <f t="shared" si="211"/>
        <v>B3B_T22_N</v>
      </c>
      <c r="C999" t="str">
        <f t="shared" si="212"/>
        <v>U1-B3B_T22_N</v>
      </c>
      <c r="D999" t="str">
        <f t="shared" si="213"/>
        <v>U1-AG53</v>
      </c>
      <c r="E999" t="s">
        <v>1215</v>
      </c>
      <c r="F999" t="s">
        <v>1607</v>
      </c>
      <c r="G999" t="s">
        <v>748</v>
      </c>
      <c r="AT999" t="str">
        <f t="shared" si="214"/>
        <v>B3B_T22_N</v>
      </c>
      <c r="AU999" t="str">
        <f t="shared" si="215"/>
        <v>--</v>
      </c>
    </row>
    <row r="1000" spans="1:47" x14ac:dyDescent="0.25">
      <c r="A1000" t="str">
        <f t="shared" si="210"/>
        <v>U1-AG57</v>
      </c>
      <c r="B1000" t="str">
        <f t="shared" si="211"/>
        <v>B3B_T22_P</v>
      </c>
      <c r="C1000" t="str">
        <f t="shared" si="212"/>
        <v>U1-B3B_T22_P</v>
      </c>
      <c r="D1000" t="str">
        <f t="shared" si="213"/>
        <v>U1-AG57</v>
      </c>
      <c r="E1000" t="s">
        <v>1215</v>
      </c>
      <c r="F1000" t="s">
        <v>1608</v>
      </c>
      <c r="G1000" t="s">
        <v>749</v>
      </c>
      <c r="AT1000" t="str">
        <f t="shared" si="214"/>
        <v>B3B_T22_P</v>
      </c>
      <c r="AU1000" t="str">
        <f t="shared" si="215"/>
        <v>--</v>
      </c>
    </row>
    <row r="1001" spans="1:47" x14ac:dyDescent="0.25">
      <c r="A1001" t="str">
        <f t="shared" si="210"/>
        <v>U1-AG61</v>
      </c>
      <c r="B1001" t="str">
        <f t="shared" si="211"/>
        <v>B3B_T23_P</v>
      </c>
      <c r="C1001" t="str">
        <f t="shared" si="212"/>
        <v>U1-B3B_T23_P</v>
      </c>
      <c r="D1001" t="str">
        <f t="shared" si="213"/>
        <v>U1-AG61</v>
      </c>
      <c r="E1001" t="s">
        <v>1215</v>
      </c>
      <c r="F1001" t="s">
        <v>1609</v>
      </c>
      <c r="G1001" t="s">
        <v>753</v>
      </c>
      <c r="AT1001" t="str">
        <f t="shared" si="214"/>
        <v>B3B_T23_P</v>
      </c>
      <c r="AU1001" t="str">
        <f t="shared" si="215"/>
        <v>--</v>
      </c>
    </row>
    <row r="1002" spans="1:47" x14ac:dyDescent="0.25">
      <c r="A1002" t="str">
        <f t="shared" si="210"/>
        <v>U1-AG64</v>
      </c>
      <c r="B1002" t="str">
        <f t="shared" si="211"/>
        <v>B3B_T24_N</v>
      </c>
      <c r="C1002" t="str">
        <f t="shared" si="212"/>
        <v>U1-B3B_T24_N</v>
      </c>
      <c r="D1002" t="str">
        <f t="shared" si="213"/>
        <v>U1-AG64</v>
      </c>
      <c r="E1002" t="s">
        <v>1215</v>
      </c>
      <c r="F1002" t="s">
        <v>1610</v>
      </c>
      <c r="G1002" t="s">
        <v>754</v>
      </c>
      <c r="AT1002" t="str">
        <f t="shared" si="214"/>
        <v>B3B_T24_N</v>
      </c>
      <c r="AU1002" t="str">
        <f t="shared" si="215"/>
        <v>--</v>
      </c>
    </row>
    <row r="1003" spans="1:47" x14ac:dyDescent="0.25">
      <c r="A1003" t="str">
        <f t="shared" si="210"/>
        <v>U1-AG72</v>
      </c>
      <c r="B1003" t="str">
        <f t="shared" si="211"/>
        <v>B3B_B4_P</v>
      </c>
      <c r="C1003" t="str">
        <f t="shared" si="212"/>
        <v>U1-B3B_B4_P</v>
      </c>
      <c r="D1003" t="str">
        <f t="shared" si="213"/>
        <v>U1-AG72</v>
      </c>
      <c r="E1003" t="s">
        <v>1215</v>
      </c>
      <c r="F1003" t="s">
        <v>1611</v>
      </c>
      <c r="G1003" t="s">
        <v>687</v>
      </c>
      <c r="AT1003" t="str">
        <f t="shared" si="214"/>
        <v>B3B_B4_P</v>
      </c>
      <c r="AU1003" t="str">
        <f t="shared" si="215"/>
        <v>--</v>
      </c>
    </row>
    <row r="1004" spans="1:47" x14ac:dyDescent="0.25">
      <c r="A1004" t="str">
        <f t="shared" si="210"/>
        <v>U1-AG75</v>
      </c>
      <c r="B1004" t="str">
        <f t="shared" si="211"/>
        <v>B3B_B4_N</v>
      </c>
      <c r="C1004" t="str">
        <f t="shared" si="212"/>
        <v>U1-B3B_B4_N</v>
      </c>
      <c r="D1004" t="str">
        <f t="shared" si="213"/>
        <v>U1-AG75</v>
      </c>
      <c r="E1004" t="s">
        <v>1215</v>
      </c>
      <c r="F1004" t="s">
        <v>1612</v>
      </c>
      <c r="G1004" t="s">
        <v>685</v>
      </c>
      <c r="AT1004" t="str">
        <f t="shared" si="214"/>
        <v>B3B_B4_N</v>
      </c>
      <c r="AU1004" t="str">
        <f t="shared" si="215"/>
        <v>--</v>
      </c>
    </row>
    <row r="1005" spans="1:47" x14ac:dyDescent="0.25">
      <c r="A1005" t="str">
        <f t="shared" si="210"/>
        <v>U1-AG79</v>
      </c>
      <c r="B1005" t="str">
        <f t="shared" si="211"/>
        <v>B3B_B5_N</v>
      </c>
      <c r="C1005" t="str">
        <f t="shared" si="212"/>
        <v>U1-B3B_B5_N</v>
      </c>
      <c r="D1005" t="str">
        <f t="shared" si="213"/>
        <v>U1-AG79</v>
      </c>
      <c r="E1005" t="s">
        <v>1215</v>
      </c>
      <c r="F1005" t="s">
        <v>1613</v>
      </c>
      <c r="G1005" t="s">
        <v>689</v>
      </c>
      <c r="AT1005" t="str">
        <f t="shared" si="214"/>
        <v>B3B_B5_N</v>
      </c>
      <c r="AU1005" t="str">
        <f t="shared" si="215"/>
        <v>--</v>
      </c>
    </row>
    <row r="1006" spans="1:47" x14ac:dyDescent="0.25">
      <c r="A1006" t="str">
        <f t="shared" si="210"/>
        <v>U1-AG83</v>
      </c>
      <c r="B1006" t="str">
        <f t="shared" si="211"/>
        <v>B3B_B3_P</v>
      </c>
      <c r="C1006" t="str">
        <f t="shared" si="212"/>
        <v>U1-B3B_B3_P</v>
      </c>
      <c r="D1006" t="str">
        <f t="shared" si="213"/>
        <v>U1-AG83</v>
      </c>
      <c r="E1006" t="s">
        <v>1215</v>
      </c>
      <c r="F1006" t="s">
        <v>1614</v>
      </c>
      <c r="G1006" t="s">
        <v>684</v>
      </c>
      <c r="AT1006" t="str">
        <f t="shared" si="214"/>
        <v>B3B_B3_P</v>
      </c>
      <c r="AU1006" t="str">
        <f t="shared" si="215"/>
        <v>--</v>
      </c>
    </row>
    <row r="1007" spans="1:47" x14ac:dyDescent="0.25">
      <c r="A1007" t="str">
        <f t="shared" si="210"/>
        <v>U1-AK50</v>
      </c>
      <c r="B1007" t="str">
        <f t="shared" si="211"/>
        <v>VCCIO_3B_T</v>
      </c>
      <c r="C1007" t="str">
        <f t="shared" si="212"/>
        <v>U1-VCCIO_3B_T</v>
      </c>
      <c r="D1007" t="str">
        <f t="shared" si="213"/>
        <v>U1-AK50</v>
      </c>
      <c r="E1007" t="s">
        <v>1215</v>
      </c>
      <c r="F1007" t="s">
        <v>1615</v>
      </c>
      <c r="G1007" t="s">
        <v>882</v>
      </c>
      <c r="AT1007" t="str">
        <f t="shared" si="214"/>
        <v>VCCIO_3B_T</v>
      </c>
      <c r="AU1007" t="str">
        <f t="shared" si="215"/>
        <v>--</v>
      </c>
    </row>
    <row r="1008" spans="1:47" x14ac:dyDescent="0.25">
      <c r="A1008" t="str">
        <f t="shared" si="210"/>
        <v>U1-AK57</v>
      </c>
      <c r="B1008" t="str">
        <f t="shared" si="211"/>
        <v>VCCIO_3B_B</v>
      </c>
      <c r="C1008" t="str">
        <f t="shared" si="212"/>
        <v>U1-VCCIO_3B_B</v>
      </c>
      <c r="D1008" t="str">
        <f t="shared" si="213"/>
        <v>U1-AK57</v>
      </c>
      <c r="E1008" t="s">
        <v>1215</v>
      </c>
      <c r="F1008" t="s">
        <v>1616</v>
      </c>
      <c r="G1008" t="s">
        <v>969</v>
      </c>
      <c r="AT1008" t="str">
        <f t="shared" si="214"/>
        <v>VCCIO_3B_B</v>
      </c>
      <c r="AU1008" t="str">
        <f t="shared" si="215"/>
        <v>--</v>
      </c>
    </row>
    <row r="1009" spans="1:47" x14ac:dyDescent="0.25">
      <c r="A1009" t="str">
        <f t="shared" si="210"/>
        <v>U1-AK61</v>
      </c>
      <c r="B1009" t="str">
        <f t="shared" si="211"/>
        <v>VCCIO_3B_B</v>
      </c>
      <c r="C1009" t="str">
        <f t="shared" si="212"/>
        <v>U1-VCCIO_3B_B</v>
      </c>
      <c r="D1009" t="str">
        <f t="shared" si="213"/>
        <v>U1-AK61</v>
      </c>
      <c r="E1009" t="s">
        <v>1215</v>
      </c>
      <c r="F1009" t="s">
        <v>1617</v>
      </c>
      <c r="G1009" t="s">
        <v>969</v>
      </c>
      <c r="AT1009" t="str">
        <f t="shared" si="214"/>
        <v>VCCIO_3B_B</v>
      </c>
      <c r="AU1009" t="str">
        <f t="shared" si="215"/>
        <v>--</v>
      </c>
    </row>
    <row r="1010" spans="1:47" x14ac:dyDescent="0.25">
      <c r="A1010" t="str">
        <f t="shared" si="210"/>
        <v>U1-AL53</v>
      </c>
      <c r="B1010" t="str">
        <f t="shared" si="211"/>
        <v>VCCIO_3B_T</v>
      </c>
      <c r="C1010" t="str">
        <f t="shared" si="212"/>
        <v>U1-VCCIO_3B_T</v>
      </c>
      <c r="D1010" t="str">
        <f t="shared" si="213"/>
        <v>U1-AL53</v>
      </c>
      <c r="E1010" t="s">
        <v>1215</v>
      </c>
      <c r="F1010" t="s">
        <v>1618</v>
      </c>
      <c r="G1010" t="s">
        <v>882</v>
      </c>
      <c r="AT1010" t="str">
        <f t="shared" si="214"/>
        <v>VCCIO_3B_T</v>
      </c>
      <c r="AU1010" t="str">
        <f t="shared" si="215"/>
        <v>--</v>
      </c>
    </row>
    <row r="1011" spans="1:47" x14ac:dyDescent="0.25">
      <c r="A1011" t="str">
        <f t="shared" si="210"/>
        <v>U1-B42</v>
      </c>
      <c r="B1011" t="str">
        <f t="shared" si="211"/>
        <v>B3B_T1_N</v>
      </c>
      <c r="C1011" t="str">
        <f t="shared" si="212"/>
        <v>U1-B3B_T1_N</v>
      </c>
      <c r="D1011" t="str">
        <f t="shared" si="213"/>
        <v>U1-B42</v>
      </c>
      <c r="E1011" t="s">
        <v>1215</v>
      </c>
      <c r="F1011" t="s">
        <v>271</v>
      </c>
      <c r="G1011" t="s">
        <v>738</v>
      </c>
      <c r="AT1011" t="str">
        <f t="shared" si="214"/>
        <v>B3B_T1_N</v>
      </c>
      <c r="AU1011" t="str">
        <f t="shared" si="215"/>
        <v>--</v>
      </c>
    </row>
    <row r="1012" spans="1:47" x14ac:dyDescent="0.25">
      <c r="A1012" t="str">
        <f t="shared" si="210"/>
        <v>U1-B45</v>
      </c>
      <c r="B1012" t="str">
        <f t="shared" si="211"/>
        <v>B3B_T2_P</v>
      </c>
      <c r="C1012" t="str">
        <f t="shared" si="212"/>
        <v>U1-B3B_T2_P</v>
      </c>
      <c r="D1012" t="str">
        <f t="shared" si="213"/>
        <v>U1-B45</v>
      </c>
      <c r="E1012" t="s">
        <v>1215</v>
      </c>
      <c r="F1012" t="s">
        <v>274</v>
      </c>
      <c r="G1012" t="s">
        <v>759</v>
      </c>
      <c r="AT1012" t="str">
        <f t="shared" si="214"/>
        <v>B3B_T2_P</v>
      </c>
      <c r="AU1012" t="str">
        <f t="shared" si="215"/>
        <v>--</v>
      </c>
    </row>
    <row r="1013" spans="1:47" x14ac:dyDescent="0.25">
      <c r="A1013" t="str">
        <f t="shared" si="210"/>
        <v>U1-B51</v>
      </c>
      <c r="B1013" t="str">
        <f t="shared" si="211"/>
        <v>B3B_T3_P</v>
      </c>
      <c r="C1013" t="str">
        <f t="shared" si="212"/>
        <v>U1-B3B_T3_P</v>
      </c>
      <c r="D1013" t="str">
        <f t="shared" si="213"/>
        <v>U1-B51</v>
      </c>
      <c r="E1013" t="s">
        <v>1215</v>
      </c>
      <c r="F1013" t="s">
        <v>280</v>
      </c>
      <c r="G1013" t="s">
        <v>763</v>
      </c>
      <c r="AT1013" t="str">
        <f t="shared" si="214"/>
        <v>B3B_T3_P</v>
      </c>
      <c r="AU1013" t="str">
        <f t="shared" si="215"/>
        <v>--</v>
      </c>
    </row>
    <row r="1014" spans="1:47" x14ac:dyDescent="0.25">
      <c r="A1014" t="str">
        <f t="shared" si="210"/>
        <v>U1-B54</v>
      </c>
      <c r="B1014" t="str">
        <f t="shared" si="211"/>
        <v>B3B_T4_N</v>
      </c>
      <c r="C1014" t="str">
        <f t="shared" si="212"/>
        <v>U1-B3B_T4_N</v>
      </c>
      <c r="D1014" t="str">
        <f t="shared" si="213"/>
        <v>U1-B54</v>
      </c>
      <c r="E1014" t="s">
        <v>1215</v>
      </c>
      <c r="F1014" t="s">
        <v>283</v>
      </c>
      <c r="G1014" t="s">
        <v>764</v>
      </c>
      <c r="AT1014" t="str">
        <f t="shared" si="214"/>
        <v>B3B_T4_N</v>
      </c>
      <c r="AU1014" t="str">
        <f t="shared" si="215"/>
        <v>--</v>
      </c>
    </row>
    <row r="1015" spans="1:47" x14ac:dyDescent="0.25">
      <c r="A1015" t="str">
        <f t="shared" si="210"/>
        <v>U1-B56</v>
      </c>
      <c r="B1015" t="str">
        <f t="shared" si="211"/>
        <v>B3B_T6_P</v>
      </c>
      <c r="C1015" t="str">
        <f t="shared" si="212"/>
        <v>U1-B3B_T6_P</v>
      </c>
      <c r="D1015" t="str">
        <f t="shared" si="213"/>
        <v>U1-B56</v>
      </c>
      <c r="E1015" t="s">
        <v>1215</v>
      </c>
      <c r="F1015" t="s">
        <v>285</v>
      </c>
      <c r="G1015" t="s">
        <v>772</v>
      </c>
      <c r="AT1015" t="str">
        <f t="shared" si="214"/>
        <v>B3B_T6_P</v>
      </c>
      <c r="AU1015" t="str">
        <f t="shared" si="215"/>
        <v>--</v>
      </c>
    </row>
    <row r="1016" spans="1:47" x14ac:dyDescent="0.25">
      <c r="A1016" t="str">
        <f t="shared" si="210"/>
        <v>U1-B60</v>
      </c>
      <c r="B1016" t="str">
        <f t="shared" si="211"/>
        <v>B3B_T5_N</v>
      </c>
      <c r="C1016" t="str">
        <f t="shared" si="212"/>
        <v>U1-B3B_T5_N</v>
      </c>
      <c r="D1016" t="str">
        <f t="shared" si="213"/>
        <v>U1-B60</v>
      </c>
      <c r="E1016" t="s">
        <v>1215</v>
      </c>
      <c r="F1016" t="s">
        <v>289</v>
      </c>
      <c r="G1016" t="s">
        <v>767</v>
      </c>
      <c r="AT1016" t="str">
        <f t="shared" si="214"/>
        <v>B3B_T5_N</v>
      </c>
      <c r="AU1016" t="str">
        <f t="shared" si="215"/>
        <v>--</v>
      </c>
    </row>
    <row r="1017" spans="1:47" x14ac:dyDescent="0.25">
      <c r="A1017" t="str">
        <f t="shared" si="210"/>
        <v>U1-B66</v>
      </c>
      <c r="B1017" t="str">
        <f t="shared" si="211"/>
        <v>B3B_B19_P</v>
      </c>
      <c r="C1017" t="str">
        <f t="shared" si="212"/>
        <v>U1-B3B_B19_P</v>
      </c>
      <c r="D1017" t="str">
        <f t="shared" si="213"/>
        <v>U1-B66</v>
      </c>
      <c r="E1017" t="s">
        <v>1215</v>
      </c>
      <c r="F1017" t="s">
        <v>1619</v>
      </c>
      <c r="G1017" t="s">
        <v>658</v>
      </c>
      <c r="AT1017" t="str">
        <f t="shared" si="214"/>
        <v>B3B_B19_P</v>
      </c>
      <c r="AU1017" t="str">
        <f t="shared" si="215"/>
        <v>--</v>
      </c>
    </row>
    <row r="1018" spans="1:47" x14ac:dyDescent="0.25">
      <c r="A1018" t="str">
        <f t="shared" si="210"/>
        <v>U1-B70</v>
      </c>
      <c r="B1018" t="str">
        <f t="shared" si="211"/>
        <v>B3B_B20_P</v>
      </c>
      <c r="C1018" t="str">
        <f t="shared" si="212"/>
        <v>U1-B3B_B20_P</v>
      </c>
      <c r="D1018" t="str">
        <f t="shared" si="213"/>
        <v>U1-B70</v>
      </c>
      <c r="E1018" t="s">
        <v>1215</v>
      </c>
      <c r="F1018" t="s">
        <v>1620</v>
      </c>
      <c r="G1018" t="s">
        <v>665</v>
      </c>
      <c r="AT1018" t="str">
        <f t="shared" si="214"/>
        <v>B3B_B20_P</v>
      </c>
      <c r="AU1018" t="str">
        <f t="shared" si="215"/>
        <v>--</v>
      </c>
    </row>
    <row r="1019" spans="1:47" x14ac:dyDescent="0.25">
      <c r="A1019" t="str">
        <f t="shared" si="210"/>
        <v>U1-B73</v>
      </c>
      <c r="B1019" t="str">
        <f t="shared" si="211"/>
        <v>B3B_B21_P</v>
      </c>
      <c r="C1019" t="str">
        <f t="shared" si="212"/>
        <v>U1-B3B_B21_P</v>
      </c>
      <c r="D1019" t="str">
        <f t="shared" si="213"/>
        <v>U1-B73</v>
      </c>
      <c r="E1019" t="s">
        <v>1215</v>
      </c>
      <c r="F1019" t="s">
        <v>1621</v>
      </c>
      <c r="G1019" t="s">
        <v>668</v>
      </c>
      <c r="AT1019" t="str">
        <f t="shared" si="214"/>
        <v>B3B_B21_P</v>
      </c>
      <c r="AU1019" t="str">
        <f t="shared" si="215"/>
        <v>--</v>
      </c>
    </row>
    <row r="1020" spans="1:47" x14ac:dyDescent="0.25">
      <c r="A1020" t="str">
        <f t="shared" si="210"/>
        <v>U1-B76</v>
      </c>
      <c r="B1020" t="str">
        <f t="shared" si="211"/>
        <v>B3B_B22_N</v>
      </c>
      <c r="C1020" t="str">
        <f t="shared" si="212"/>
        <v>U1-B3B_B22_N</v>
      </c>
      <c r="D1020" t="str">
        <f t="shared" si="213"/>
        <v>U1-B76</v>
      </c>
      <c r="E1020" t="s">
        <v>1215</v>
      </c>
      <c r="F1020" t="s">
        <v>1622</v>
      </c>
      <c r="G1020" t="s">
        <v>669</v>
      </c>
      <c r="AT1020" t="str">
        <f t="shared" si="214"/>
        <v>B3B_B22_N</v>
      </c>
      <c r="AU1020" t="str">
        <f t="shared" si="215"/>
        <v>--</v>
      </c>
    </row>
    <row r="1021" spans="1:47" x14ac:dyDescent="0.25">
      <c r="A1021" t="str">
        <f t="shared" si="210"/>
        <v>U1-B82</v>
      </c>
      <c r="B1021" t="str">
        <f t="shared" si="211"/>
        <v>B3B_B24_N</v>
      </c>
      <c r="C1021" t="str">
        <f t="shared" si="212"/>
        <v>U1-B3B_B24_N</v>
      </c>
      <c r="D1021" t="str">
        <f t="shared" si="213"/>
        <v>U1-B82</v>
      </c>
      <c r="E1021" t="s">
        <v>1215</v>
      </c>
      <c r="F1021" t="s">
        <v>1623</v>
      </c>
      <c r="G1021" t="s">
        <v>676</v>
      </c>
      <c r="AT1021" t="str">
        <f t="shared" si="214"/>
        <v>B3B_B24_N</v>
      </c>
      <c r="AU1021" t="str">
        <f t="shared" si="215"/>
        <v>--</v>
      </c>
    </row>
    <row r="1022" spans="1:47" x14ac:dyDescent="0.25">
      <c r="A1022" t="str">
        <f t="shared" si="210"/>
        <v>U1-B85</v>
      </c>
      <c r="B1022" t="str">
        <f t="shared" si="211"/>
        <v>B3B_B23_P</v>
      </c>
      <c r="C1022" t="str">
        <f t="shared" si="212"/>
        <v>U1-B3B_B23_P</v>
      </c>
      <c r="D1022" t="str">
        <f t="shared" si="213"/>
        <v>U1-B85</v>
      </c>
      <c r="E1022" t="s">
        <v>1215</v>
      </c>
      <c r="F1022" t="s">
        <v>1624</v>
      </c>
      <c r="G1022" t="s">
        <v>674</v>
      </c>
      <c r="AT1022" t="str">
        <f t="shared" si="214"/>
        <v>B3B_B23_P</v>
      </c>
      <c r="AU1022" t="str">
        <f t="shared" si="215"/>
        <v>--</v>
      </c>
    </row>
    <row r="1023" spans="1:47" x14ac:dyDescent="0.25">
      <c r="A1023" t="str">
        <f t="shared" si="210"/>
        <v>U1-D44</v>
      </c>
      <c r="B1023" t="str">
        <f t="shared" si="211"/>
        <v>B3B_T7_P</v>
      </c>
      <c r="C1023" t="str">
        <f t="shared" si="212"/>
        <v>U1-B3B_T7_P</v>
      </c>
      <c r="D1023" t="str">
        <f t="shared" si="213"/>
        <v>U1-D44</v>
      </c>
      <c r="E1023" t="s">
        <v>1215</v>
      </c>
      <c r="F1023" t="s">
        <v>393</v>
      </c>
      <c r="G1023" t="s">
        <v>775</v>
      </c>
      <c r="AT1023" t="str">
        <f t="shared" si="214"/>
        <v>B3B_T7_P</v>
      </c>
      <c r="AU1023" t="str">
        <f t="shared" si="215"/>
        <v>--</v>
      </c>
    </row>
    <row r="1024" spans="1:47" x14ac:dyDescent="0.25">
      <c r="A1024" t="str">
        <f t="shared" si="210"/>
        <v>U1-D55</v>
      </c>
      <c r="B1024" t="str">
        <f t="shared" si="211"/>
        <v>B3B_T10_N</v>
      </c>
      <c r="C1024" t="str">
        <f t="shared" si="212"/>
        <v>U1-B3B_T10_N</v>
      </c>
      <c r="D1024" t="str">
        <f t="shared" si="213"/>
        <v>U1-D55</v>
      </c>
      <c r="E1024" t="s">
        <v>1215</v>
      </c>
      <c r="F1024" t="s">
        <v>404</v>
      </c>
      <c r="G1024" t="s">
        <v>707</v>
      </c>
      <c r="AT1024" t="str">
        <f t="shared" si="214"/>
        <v>B3B_T10_N</v>
      </c>
      <c r="AU1024" t="str">
        <f t="shared" si="215"/>
        <v>--</v>
      </c>
    </row>
    <row r="1025" spans="1:47" x14ac:dyDescent="0.25">
      <c r="A1025" t="str">
        <f t="shared" si="210"/>
        <v>U1-D65</v>
      </c>
      <c r="B1025" t="str">
        <f t="shared" si="211"/>
        <v>B3B_B13_N</v>
      </c>
      <c r="C1025" t="str">
        <f t="shared" si="212"/>
        <v>U1-B3B_B13_N</v>
      </c>
      <c r="D1025" t="str">
        <f t="shared" si="213"/>
        <v>U1-D65</v>
      </c>
      <c r="E1025" t="s">
        <v>1215</v>
      </c>
      <c r="F1025" t="s">
        <v>1625</v>
      </c>
      <c r="G1025" t="s">
        <v>637</v>
      </c>
      <c r="AT1025" t="str">
        <f t="shared" si="214"/>
        <v>B3B_B13_N</v>
      </c>
      <c r="AU1025" t="str">
        <f t="shared" si="215"/>
        <v>--</v>
      </c>
    </row>
    <row r="1026" spans="1:47" x14ac:dyDescent="0.25">
      <c r="A1026" t="str">
        <f t="shared" si="210"/>
        <v>U1-D74</v>
      </c>
      <c r="B1026" t="str">
        <f t="shared" si="211"/>
        <v>B3B_B16_P</v>
      </c>
      <c r="C1026" t="str">
        <f t="shared" si="212"/>
        <v>U1-B3B_B16_P</v>
      </c>
      <c r="D1026" t="str">
        <f t="shared" si="213"/>
        <v>U1-D74</v>
      </c>
      <c r="E1026" t="s">
        <v>1215</v>
      </c>
      <c r="F1026" t="s">
        <v>1626</v>
      </c>
      <c r="G1026" t="s">
        <v>649</v>
      </c>
      <c r="AT1026" t="str">
        <f t="shared" si="214"/>
        <v>B3B_B16_P</v>
      </c>
      <c r="AU1026" t="str">
        <f t="shared" si="215"/>
        <v>--</v>
      </c>
    </row>
    <row r="1027" spans="1:47" x14ac:dyDescent="0.25">
      <c r="A1027" t="str">
        <f t="shared" si="210"/>
        <v>U1-F44</v>
      </c>
      <c r="B1027" t="str">
        <f t="shared" si="211"/>
        <v>B3B_T7_N</v>
      </c>
      <c r="C1027" t="str">
        <f t="shared" si="212"/>
        <v>U1-B3B_T7_N</v>
      </c>
      <c r="D1027" t="str">
        <f t="shared" si="213"/>
        <v>U1-F44</v>
      </c>
      <c r="E1027" t="s">
        <v>1215</v>
      </c>
      <c r="F1027" t="s">
        <v>1627</v>
      </c>
      <c r="G1027" t="s">
        <v>774</v>
      </c>
      <c r="AT1027" t="str">
        <f t="shared" si="214"/>
        <v>B3B_T7_N</v>
      </c>
      <c r="AU1027" t="str">
        <f t="shared" si="215"/>
        <v>--</v>
      </c>
    </row>
    <row r="1028" spans="1:47" x14ac:dyDescent="0.25">
      <c r="A1028" t="str">
        <f t="shared" si="210"/>
        <v>U1-F47</v>
      </c>
      <c r="B1028" t="str">
        <f t="shared" si="211"/>
        <v>B3B_T8_P</v>
      </c>
      <c r="C1028" t="str">
        <f t="shared" si="212"/>
        <v>U1-B3B_T8_P</v>
      </c>
      <c r="D1028" t="str">
        <f t="shared" si="213"/>
        <v>U1-F47</v>
      </c>
      <c r="E1028" t="s">
        <v>1215</v>
      </c>
      <c r="F1028" t="s">
        <v>1628</v>
      </c>
      <c r="G1028" t="s">
        <v>779</v>
      </c>
      <c r="AT1028" t="str">
        <f t="shared" si="214"/>
        <v>B3B_T8_P</v>
      </c>
      <c r="AU1028" t="str">
        <f t="shared" si="215"/>
        <v>--</v>
      </c>
    </row>
    <row r="1029" spans="1:47" x14ac:dyDescent="0.25">
      <c r="A1029" t="str">
        <f t="shared" si="210"/>
        <v>U1-F55</v>
      </c>
      <c r="B1029" t="str">
        <f t="shared" si="211"/>
        <v>B3B_T10_P</v>
      </c>
      <c r="C1029" t="str">
        <f t="shared" si="212"/>
        <v>U1-B3B_T10_P</v>
      </c>
      <c r="D1029" t="str">
        <f t="shared" si="213"/>
        <v>U1-F55</v>
      </c>
      <c r="E1029" t="s">
        <v>1215</v>
      </c>
      <c r="F1029" t="s">
        <v>1629</v>
      </c>
      <c r="G1029" t="s">
        <v>709</v>
      </c>
      <c r="AT1029" t="str">
        <f t="shared" si="214"/>
        <v>B3B_T10_P</v>
      </c>
      <c r="AU1029" t="str">
        <f t="shared" si="215"/>
        <v>--</v>
      </c>
    </row>
    <row r="1030" spans="1:47" x14ac:dyDescent="0.25">
      <c r="A1030" t="str">
        <f t="shared" ref="A1030:A1093" si="216">$E1030&amp;"-"&amp;$F1030</f>
        <v>U1-F58</v>
      </c>
      <c r="B1030" t="str">
        <f t="shared" ref="B1030:B1093" si="217">IF(OR(E1030=$A$2,E1030=$B$2,E1030=$C$2,E1030=$D$2),"--",G1030)</f>
        <v>B3B_T12_N</v>
      </c>
      <c r="C1030" t="str">
        <f t="shared" ref="C1030:C1093" si="218">$E1030&amp;"-"&amp;$G1030</f>
        <v>U1-B3B_T12_N</v>
      </c>
      <c r="D1030" t="str">
        <f t="shared" ref="D1030:D1093" si="219">A1030</f>
        <v>U1-F58</v>
      </c>
      <c r="E1030" t="s">
        <v>1215</v>
      </c>
      <c r="F1030" t="s">
        <v>1630</v>
      </c>
      <c r="G1030" t="s">
        <v>714</v>
      </c>
      <c r="AT1030" t="str">
        <f t="shared" ref="AT1030:AT1093" si="220">IF(IF(COUNTIF($AO$6:$AQ$150,B1030)&gt;0,"---","--")="---",VLOOKUP(B1030,$AO$6:$AQ$150,3,0),B1030)</f>
        <v>B3B_T12_N</v>
      </c>
      <c r="AU1030" t="str">
        <f t="shared" ref="AU1030:AU1093" si="221">IF(IF(COUNTIF($AO$6:$AQ$150,B1030)&gt;0,"---","--")="---",VLOOKUP(B1030,$AO$6:$AQ$150,2,0),"--")</f>
        <v>--</v>
      </c>
    </row>
    <row r="1031" spans="1:47" x14ac:dyDescent="0.25">
      <c r="A1031" t="str">
        <f t="shared" si="216"/>
        <v>U1-F65</v>
      </c>
      <c r="B1031" t="str">
        <f t="shared" si="217"/>
        <v>B3B_B13_P</v>
      </c>
      <c r="C1031" t="str">
        <f t="shared" si="218"/>
        <v>U1-B3B_B13_P</v>
      </c>
      <c r="D1031" t="str">
        <f t="shared" si="219"/>
        <v>U1-F65</v>
      </c>
      <c r="E1031" t="s">
        <v>1215</v>
      </c>
      <c r="F1031" t="s">
        <v>1631</v>
      </c>
      <c r="G1031" t="s">
        <v>639</v>
      </c>
      <c r="AT1031" t="str">
        <f t="shared" si="220"/>
        <v>B3B_B13_P</v>
      </c>
      <c r="AU1031" t="str">
        <f t="shared" si="221"/>
        <v>--</v>
      </c>
    </row>
    <row r="1032" spans="1:47" x14ac:dyDescent="0.25">
      <c r="A1032" t="str">
        <f t="shared" si="216"/>
        <v>U1-F67</v>
      </c>
      <c r="B1032" t="str">
        <f t="shared" si="217"/>
        <v>B3B_B14_N</v>
      </c>
      <c r="C1032" t="str">
        <f t="shared" si="218"/>
        <v>U1-B3B_B14_N</v>
      </c>
      <c r="D1032" t="str">
        <f t="shared" si="219"/>
        <v>U1-F67</v>
      </c>
      <c r="E1032" t="s">
        <v>1215</v>
      </c>
      <c r="F1032" t="s">
        <v>1632</v>
      </c>
      <c r="G1032" t="s">
        <v>641</v>
      </c>
      <c r="AT1032" t="str">
        <f t="shared" si="220"/>
        <v>B3B_B14_N</v>
      </c>
      <c r="AU1032" t="str">
        <f t="shared" si="221"/>
        <v>--</v>
      </c>
    </row>
    <row r="1033" spans="1:47" x14ac:dyDescent="0.25">
      <c r="A1033" t="str">
        <f t="shared" si="216"/>
        <v>U1-F74</v>
      </c>
      <c r="B1033" t="str">
        <f t="shared" si="217"/>
        <v>B3B_B16_N</v>
      </c>
      <c r="C1033" t="str">
        <f t="shared" si="218"/>
        <v>U1-B3B_B16_N</v>
      </c>
      <c r="D1033" t="str">
        <f t="shared" si="219"/>
        <v>U1-F74</v>
      </c>
      <c r="E1033" t="s">
        <v>1215</v>
      </c>
      <c r="F1033" t="s">
        <v>1633</v>
      </c>
      <c r="G1033" t="s">
        <v>647</v>
      </c>
      <c r="AT1033" t="str">
        <f t="shared" si="220"/>
        <v>B3B_B16_N</v>
      </c>
      <c r="AU1033" t="str">
        <f t="shared" si="221"/>
        <v>--</v>
      </c>
    </row>
    <row r="1034" spans="1:47" x14ac:dyDescent="0.25">
      <c r="A1034" t="str">
        <f t="shared" si="216"/>
        <v>U1-F77</v>
      </c>
      <c r="B1034" t="str">
        <f t="shared" si="217"/>
        <v>B3B_B17_P</v>
      </c>
      <c r="C1034" t="str">
        <f t="shared" si="218"/>
        <v>U1-B3B_B17_P</v>
      </c>
      <c r="D1034" t="str">
        <f t="shared" si="219"/>
        <v>U1-F77</v>
      </c>
      <c r="E1034" t="s">
        <v>1215</v>
      </c>
      <c r="F1034" t="s">
        <v>1634</v>
      </c>
      <c r="G1034" t="s">
        <v>652</v>
      </c>
      <c r="AT1034" t="str">
        <f t="shared" si="220"/>
        <v>B3B_B17_P</v>
      </c>
      <c r="AU1034" t="str">
        <f t="shared" si="221"/>
        <v>--</v>
      </c>
    </row>
    <row r="1035" spans="1:47" x14ac:dyDescent="0.25">
      <c r="A1035" t="str">
        <f t="shared" si="216"/>
        <v>U1-H47</v>
      </c>
      <c r="B1035" t="str">
        <f t="shared" si="217"/>
        <v>B3B_T8_N</v>
      </c>
      <c r="C1035" t="str">
        <f t="shared" si="218"/>
        <v>U1-B3B_T8_N</v>
      </c>
      <c r="D1035" t="str">
        <f t="shared" si="219"/>
        <v>U1-H47</v>
      </c>
      <c r="E1035" t="s">
        <v>1215</v>
      </c>
      <c r="F1035" t="s">
        <v>1635</v>
      </c>
      <c r="G1035" t="s">
        <v>777</v>
      </c>
      <c r="AT1035" t="str">
        <f t="shared" si="220"/>
        <v>B3B_T8_N</v>
      </c>
      <c r="AU1035" t="str">
        <f t="shared" si="221"/>
        <v>--</v>
      </c>
    </row>
    <row r="1036" spans="1:47" x14ac:dyDescent="0.25">
      <c r="A1036" t="str">
        <f t="shared" si="216"/>
        <v>U1-H58</v>
      </c>
      <c r="B1036" t="str">
        <f t="shared" si="217"/>
        <v>B3B_T12_P</v>
      </c>
      <c r="C1036" t="str">
        <f t="shared" si="218"/>
        <v>U1-B3B_T12_P</v>
      </c>
      <c r="D1036" t="str">
        <f t="shared" si="219"/>
        <v>U1-H58</v>
      </c>
      <c r="E1036" t="s">
        <v>1215</v>
      </c>
      <c r="F1036" t="s">
        <v>1636</v>
      </c>
      <c r="G1036" t="s">
        <v>716</v>
      </c>
      <c r="AT1036" t="str">
        <f t="shared" si="220"/>
        <v>B3B_T12_P</v>
      </c>
      <c r="AU1036" t="str">
        <f t="shared" si="221"/>
        <v>--</v>
      </c>
    </row>
    <row r="1037" spans="1:47" x14ac:dyDescent="0.25">
      <c r="A1037" t="str">
        <f t="shared" si="216"/>
        <v>U1-H67</v>
      </c>
      <c r="B1037" t="str">
        <f t="shared" si="217"/>
        <v>B3B_B14_P</v>
      </c>
      <c r="C1037" t="str">
        <f t="shared" si="218"/>
        <v>U1-B3B_B14_P</v>
      </c>
      <c r="D1037" t="str">
        <f t="shared" si="219"/>
        <v>U1-H67</v>
      </c>
      <c r="E1037" t="s">
        <v>1215</v>
      </c>
      <c r="F1037" t="s">
        <v>1637</v>
      </c>
      <c r="G1037" t="s">
        <v>642</v>
      </c>
      <c r="AT1037" t="str">
        <f t="shared" si="220"/>
        <v>B3B_B14_P</v>
      </c>
      <c r="AU1037" t="str">
        <f t="shared" si="221"/>
        <v>--</v>
      </c>
    </row>
    <row r="1038" spans="1:47" x14ac:dyDescent="0.25">
      <c r="A1038" t="str">
        <f t="shared" si="216"/>
        <v>U1-H77</v>
      </c>
      <c r="B1038" t="str">
        <f t="shared" si="217"/>
        <v>B3B_B17_N</v>
      </c>
      <c r="C1038" t="str">
        <f t="shared" si="218"/>
        <v>U1-B3B_B17_N</v>
      </c>
      <c r="D1038" t="str">
        <f t="shared" si="219"/>
        <v>U1-H77</v>
      </c>
      <c r="E1038" t="s">
        <v>1215</v>
      </c>
      <c r="F1038" t="s">
        <v>1638</v>
      </c>
      <c r="G1038" t="s">
        <v>651</v>
      </c>
      <c r="AT1038" t="str">
        <f t="shared" si="220"/>
        <v>B3B_B17_N</v>
      </c>
      <c r="AU1038" t="str">
        <f t="shared" si="221"/>
        <v>--</v>
      </c>
    </row>
    <row r="1039" spans="1:47" x14ac:dyDescent="0.25">
      <c r="A1039" t="str">
        <f t="shared" si="216"/>
        <v>U1-K44</v>
      </c>
      <c r="B1039" t="str">
        <f t="shared" si="217"/>
        <v>B3B_T13_P</v>
      </c>
      <c r="C1039" t="str">
        <f t="shared" si="218"/>
        <v>U1-B3B_T13_P</v>
      </c>
      <c r="D1039" t="str">
        <f t="shared" si="219"/>
        <v>U1-K44</v>
      </c>
      <c r="E1039" t="s">
        <v>1215</v>
      </c>
      <c r="F1039" t="s">
        <v>1639</v>
      </c>
      <c r="G1039" t="s">
        <v>720</v>
      </c>
      <c r="AT1039" t="str">
        <f t="shared" si="220"/>
        <v>B3B_T13_P</v>
      </c>
      <c r="AU1039" t="str">
        <f t="shared" si="221"/>
        <v>--</v>
      </c>
    </row>
    <row r="1040" spans="1:47" x14ac:dyDescent="0.25">
      <c r="A1040" t="str">
        <f t="shared" si="216"/>
        <v>U1-K47</v>
      </c>
      <c r="B1040" t="str">
        <f t="shared" si="217"/>
        <v>B3B_T9_N</v>
      </c>
      <c r="C1040" t="str">
        <f t="shared" si="218"/>
        <v>U1-B3B_T9_N</v>
      </c>
      <c r="D1040" t="str">
        <f t="shared" si="219"/>
        <v>U1-K47</v>
      </c>
      <c r="E1040" t="s">
        <v>1215</v>
      </c>
      <c r="F1040" t="s">
        <v>1640</v>
      </c>
      <c r="G1040" t="s">
        <v>780</v>
      </c>
      <c r="AT1040" t="str">
        <f t="shared" si="220"/>
        <v>B3B_T9_N</v>
      </c>
      <c r="AU1040" t="str">
        <f t="shared" si="221"/>
        <v>--</v>
      </c>
    </row>
    <row r="1041" spans="1:47" x14ac:dyDescent="0.25">
      <c r="A1041" t="str">
        <f t="shared" si="216"/>
        <v>U1-K55</v>
      </c>
      <c r="B1041" t="str">
        <f t="shared" si="217"/>
        <v>B3B_T16_P</v>
      </c>
      <c r="C1041" t="str">
        <f t="shared" si="218"/>
        <v>U1-B3B_T16_P</v>
      </c>
      <c r="D1041" t="str">
        <f t="shared" si="219"/>
        <v>U1-K55</v>
      </c>
      <c r="E1041" t="s">
        <v>1215</v>
      </c>
      <c r="F1041" t="s">
        <v>1641</v>
      </c>
      <c r="G1041" t="s">
        <v>727</v>
      </c>
      <c r="AT1041" t="str">
        <f t="shared" si="220"/>
        <v>B3B_T16_P</v>
      </c>
      <c r="AU1041" t="str">
        <f t="shared" si="221"/>
        <v>--</v>
      </c>
    </row>
    <row r="1042" spans="1:47" x14ac:dyDescent="0.25">
      <c r="A1042" t="str">
        <f t="shared" si="216"/>
        <v>U1-K58</v>
      </c>
      <c r="B1042" t="str">
        <f t="shared" si="217"/>
        <v>B3B_T11_N</v>
      </c>
      <c r="C1042" t="str">
        <f t="shared" si="218"/>
        <v>U1-B3B_T11_N</v>
      </c>
      <c r="D1042" t="str">
        <f t="shared" si="219"/>
        <v>U1-K58</v>
      </c>
      <c r="E1042" t="s">
        <v>1215</v>
      </c>
      <c r="F1042" t="s">
        <v>1642</v>
      </c>
      <c r="G1042" t="s">
        <v>711</v>
      </c>
      <c r="AT1042" t="str">
        <f t="shared" si="220"/>
        <v>B3B_T11_N</v>
      </c>
      <c r="AU1042" t="str">
        <f t="shared" si="221"/>
        <v>--</v>
      </c>
    </row>
    <row r="1043" spans="1:47" x14ac:dyDescent="0.25">
      <c r="A1043" t="str">
        <f t="shared" si="216"/>
        <v>U1-K65</v>
      </c>
      <c r="B1043" t="str">
        <f t="shared" si="217"/>
        <v>B3B_B8_N</v>
      </c>
      <c r="C1043" t="str">
        <f t="shared" si="218"/>
        <v>U1-B3B_B8_N</v>
      </c>
      <c r="D1043" t="str">
        <f t="shared" si="219"/>
        <v>U1-K65</v>
      </c>
      <c r="E1043" t="s">
        <v>1215</v>
      </c>
      <c r="F1043" t="s">
        <v>1643</v>
      </c>
      <c r="G1043" t="s">
        <v>700</v>
      </c>
      <c r="AT1043" t="str">
        <f t="shared" si="220"/>
        <v>B3B_B8_N</v>
      </c>
      <c r="AU1043" t="str">
        <f t="shared" si="221"/>
        <v>--</v>
      </c>
    </row>
    <row r="1044" spans="1:47" x14ac:dyDescent="0.25">
      <c r="A1044" t="str">
        <f t="shared" si="216"/>
        <v>U1-K67</v>
      </c>
      <c r="B1044" t="str">
        <f t="shared" si="217"/>
        <v>B3B_B15_N</v>
      </c>
      <c r="C1044" t="str">
        <f t="shared" si="218"/>
        <v>U1-B3B_B15_N</v>
      </c>
      <c r="D1044" t="str">
        <f t="shared" si="219"/>
        <v>U1-K67</v>
      </c>
      <c r="E1044" t="s">
        <v>1215</v>
      </c>
      <c r="F1044" t="s">
        <v>1644</v>
      </c>
      <c r="G1044" t="s">
        <v>644</v>
      </c>
      <c r="AT1044" t="str">
        <f t="shared" si="220"/>
        <v>B3B_B15_N</v>
      </c>
      <c r="AU1044" t="str">
        <f t="shared" si="221"/>
        <v>--</v>
      </c>
    </row>
    <row r="1045" spans="1:47" x14ac:dyDescent="0.25">
      <c r="A1045" t="str">
        <f t="shared" si="216"/>
        <v>U1-K74</v>
      </c>
      <c r="B1045" t="str">
        <f t="shared" si="217"/>
        <v>B3B_B10_N</v>
      </c>
      <c r="C1045" t="str">
        <f t="shared" si="218"/>
        <v>U1-B3B_B10_N</v>
      </c>
      <c r="D1045" t="str">
        <f t="shared" si="219"/>
        <v>U1-K74</v>
      </c>
      <c r="E1045" t="s">
        <v>1215</v>
      </c>
      <c r="F1045" t="s">
        <v>1645</v>
      </c>
      <c r="G1045" t="s">
        <v>628</v>
      </c>
      <c r="AT1045" t="str">
        <f t="shared" si="220"/>
        <v>B3B_B10_N</v>
      </c>
      <c r="AU1045" t="str">
        <f t="shared" si="221"/>
        <v>--</v>
      </c>
    </row>
    <row r="1046" spans="1:47" x14ac:dyDescent="0.25">
      <c r="A1046" t="str">
        <f t="shared" si="216"/>
        <v>U1-K77</v>
      </c>
      <c r="B1046" t="str">
        <f t="shared" si="217"/>
        <v>B3B_B18_P</v>
      </c>
      <c r="C1046" t="str">
        <f t="shared" si="218"/>
        <v>U1-B3B_B18_P</v>
      </c>
      <c r="D1046" t="str">
        <f t="shared" si="219"/>
        <v>U1-K77</v>
      </c>
      <c r="E1046" t="s">
        <v>1215</v>
      </c>
      <c r="F1046" t="s">
        <v>1646</v>
      </c>
      <c r="G1046" t="s">
        <v>655</v>
      </c>
      <c r="AT1046" t="str">
        <f t="shared" si="220"/>
        <v>B3B_B18_P</v>
      </c>
      <c r="AU1046" t="str">
        <f t="shared" si="221"/>
        <v>--</v>
      </c>
    </row>
    <row r="1047" spans="1:47" x14ac:dyDescent="0.25">
      <c r="A1047" t="str">
        <f t="shared" si="216"/>
        <v>U1-M44</v>
      </c>
      <c r="B1047" t="str">
        <f t="shared" si="217"/>
        <v>B3B_T13_N</v>
      </c>
      <c r="C1047" t="str">
        <f t="shared" si="218"/>
        <v>U1-B3B_T13_N</v>
      </c>
      <c r="D1047" t="str">
        <f t="shared" si="219"/>
        <v>U1-M44</v>
      </c>
      <c r="E1047" t="s">
        <v>1215</v>
      </c>
      <c r="F1047" t="s">
        <v>1647</v>
      </c>
      <c r="G1047" t="s">
        <v>718</v>
      </c>
      <c r="AT1047" t="str">
        <f t="shared" si="220"/>
        <v>B3B_T13_N</v>
      </c>
      <c r="AU1047" t="str">
        <f t="shared" si="221"/>
        <v>--</v>
      </c>
    </row>
    <row r="1048" spans="1:47" x14ac:dyDescent="0.25">
      <c r="A1048" t="str">
        <f t="shared" si="216"/>
        <v>U1-M47</v>
      </c>
      <c r="B1048" t="str">
        <f t="shared" si="217"/>
        <v>B3B_T9_P</v>
      </c>
      <c r="C1048" t="str">
        <f t="shared" si="218"/>
        <v>U1-B3B_T9_P</v>
      </c>
      <c r="D1048" t="str">
        <f t="shared" si="219"/>
        <v>U1-M47</v>
      </c>
      <c r="E1048" t="s">
        <v>1215</v>
      </c>
      <c r="F1048" t="s">
        <v>1648</v>
      </c>
      <c r="G1048" t="s">
        <v>781</v>
      </c>
      <c r="AT1048" t="str">
        <f t="shared" si="220"/>
        <v>B3B_T9_P</v>
      </c>
      <c r="AU1048" t="str">
        <f t="shared" si="221"/>
        <v>--</v>
      </c>
    </row>
    <row r="1049" spans="1:47" x14ac:dyDescent="0.25">
      <c r="A1049" t="str">
        <f t="shared" si="216"/>
        <v>U1-M55</v>
      </c>
      <c r="B1049" t="str">
        <f t="shared" si="217"/>
        <v>B3B_T16_N</v>
      </c>
      <c r="C1049" t="str">
        <f t="shared" si="218"/>
        <v>U1-B3B_T16_N</v>
      </c>
      <c r="D1049" t="str">
        <f t="shared" si="219"/>
        <v>U1-M55</v>
      </c>
      <c r="E1049" t="s">
        <v>1215</v>
      </c>
      <c r="F1049" t="s">
        <v>1649</v>
      </c>
      <c r="G1049" t="s">
        <v>726</v>
      </c>
      <c r="AT1049" t="str">
        <f t="shared" si="220"/>
        <v>B3B_T16_N</v>
      </c>
      <c r="AU1049" t="str">
        <f t="shared" si="221"/>
        <v>--</v>
      </c>
    </row>
    <row r="1050" spans="1:47" x14ac:dyDescent="0.25">
      <c r="A1050" t="str">
        <f t="shared" si="216"/>
        <v>U1-M58</v>
      </c>
      <c r="B1050" t="str">
        <f t="shared" si="217"/>
        <v>B3B_T11_P</v>
      </c>
      <c r="C1050" t="str">
        <f t="shared" si="218"/>
        <v>U1-B3B_T11_P</v>
      </c>
      <c r="D1050" t="str">
        <f t="shared" si="219"/>
        <v>U1-M58</v>
      </c>
      <c r="E1050" t="s">
        <v>1215</v>
      </c>
      <c r="F1050" t="s">
        <v>1650</v>
      </c>
      <c r="G1050" t="s">
        <v>712</v>
      </c>
      <c r="AT1050" t="str">
        <f t="shared" si="220"/>
        <v>B3B_T11_P</v>
      </c>
      <c r="AU1050" t="str">
        <f t="shared" si="221"/>
        <v>--</v>
      </c>
    </row>
    <row r="1051" spans="1:47" x14ac:dyDescent="0.25">
      <c r="A1051" t="str">
        <f t="shared" si="216"/>
        <v>U1-M65</v>
      </c>
      <c r="B1051" t="str">
        <f t="shared" si="217"/>
        <v>B3B_B8_P</v>
      </c>
      <c r="C1051" t="str">
        <f t="shared" si="218"/>
        <v>U1-B3B_B8_P</v>
      </c>
      <c r="D1051" t="str">
        <f t="shared" si="219"/>
        <v>U1-M65</v>
      </c>
      <c r="E1051" t="s">
        <v>1215</v>
      </c>
      <c r="F1051" t="s">
        <v>1651</v>
      </c>
      <c r="G1051" t="s">
        <v>702</v>
      </c>
      <c r="AT1051" t="str">
        <f t="shared" si="220"/>
        <v>B3B_B8_P</v>
      </c>
      <c r="AU1051" t="str">
        <f t="shared" si="221"/>
        <v>--</v>
      </c>
    </row>
    <row r="1052" spans="1:47" x14ac:dyDescent="0.25">
      <c r="A1052" t="str">
        <f t="shared" si="216"/>
        <v>U1-M67</v>
      </c>
      <c r="B1052" t="str">
        <f t="shared" si="217"/>
        <v>B3B_B15_P</v>
      </c>
      <c r="C1052" t="str">
        <f t="shared" si="218"/>
        <v>U1-B3B_B15_P</v>
      </c>
      <c r="D1052" t="str">
        <f t="shared" si="219"/>
        <v>U1-M67</v>
      </c>
      <c r="E1052" t="s">
        <v>1215</v>
      </c>
      <c r="F1052" t="s">
        <v>1652</v>
      </c>
      <c r="G1052" t="s">
        <v>646</v>
      </c>
      <c r="AT1052" t="str">
        <f t="shared" si="220"/>
        <v>B3B_B15_P</v>
      </c>
      <c r="AU1052" t="str">
        <f t="shared" si="221"/>
        <v>--</v>
      </c>
    </row>
    <row r="1053" spans="1:47" x14ac:dyDescent="0.25">
      <c r="A1053" t="str">
        <f t="shared" si="216"/>
        <v>U1-M74</v>
      </c>
      <c r="B1053" t="str">
        <f t="shared" si="217"/>
        <v>B3B_B10_P</v>
      </c>
      <c r="C1053" t="str">
        <f t="shared" si="218"/>
        <v>U1-B3B_B10_P</v>
      </c>
      <c r="D1053" t="str">
        <f t="shared" si="219"/>
        <v>U1-M74</v>
      </c>
      <c r="E1053" t="s">
        <v>1215</v>
      </c>
      <c r="F1053" t="s">
        <v>1653</v>
      </c>
      <c r="G1053" t="s">
        <v>629</v>
      </c>
      <c r="AT1053" t="str">
        <f t="shared" si="220"/>
        <v>B3B_B10_P</v>
      </c>
      <c r="AU1053" t="str">
        <f t="shared" si="221"/>
        <v>--</v>
      </c>
    </row>
    <row r="1054" spans="1:47" x14ac:dyDescent="0.25">
      <c r="A1054" t="str">
        <f t="shared" si="216"/>
        <v>U1-M77</v>
      </c>
      <c r="B1054" t="str">
        <f t="shared" si="217"/>
        <v>B3B_B18_N</v>
      </c>
      <c r="C1054" t="str">
        <f t="shared" si="218"/>
        <v>U1-B3B_B18_N</v>
      </c>
      <c r="D1054" t="str">
        <f t="shared" si="219"/>
        <v>U1-M77</v>
      </c>
      <c r="E1054" t="s">
        <v>1215</v>
      </c>
      <c r="F1054" t="s">
        <v>1654</v>
      </c>
      <c r="G1054" t="s">
        <v>653</v>
      </c>
      <c r="AT1054" t="str">
        <f t="shared" si="220"/>
        <v>B3B_B18_N</v>
      </c>
      <c r="AU1054" t="str">
        <f t="shared" si="221"/>
        <v>--</v>
      </c>
    </row>
    <row r="1055" spans="1:47" x14ac:dyDescent="0.25">
      <c r="A1055" t="str">
        <f t="shared" si="216"/>
        <v>U1-P44</v>
      </c>
      <c r="B1055" t="str">
        <f t="shared" si="217"/>
        <v>B3B_T14_P</v>
      </c>
      <c r="C1055" t="str">
        <f t="shared" si="218"/>
        <v>U1-B3B_T14_P</v>
      </c>
      <c r="D1055" t="str">
        <f t="shared" si="219"/>
        <v>U1-P44</v>
      </c>
      <c r="E1055" t="s">
        <v>1215</v>
      </c>
      <c r="F1055" t="s">
        <v>1655</v>
      </c>
      <c r="G1055" t="s">
        <v>723</v>
      </c>
      <c r="AT1055" t="str">
        <f t="shared" si="220"/>
        <v>B3B_T14_P</v>
      </c>
      <c r="AU1055" t="str">
        <f t="shared" si="221"/>
        <v>--</v>
      </c>
    </row>
    <row r="1056" spans="1:47" x14ac:dyDescent="0.25">
      <c r="A1056" t="str">
        <f t="shared" si="216"/>
        <v>U1-P55</v>
      </c>
      <c r="B1056" t="str">
        <f t="shared" si="217"/>
        <v>B3B_T18_P</v>
      </c>
      <c r="C1056" t="str">
        <f t="shared" si="218"/>
        <v>U1-B3B_T18_P</v>
      </c>
      <c r="D1056" t="str">
        <f t="shared" si="219"/>
        <v>U1-P55</v>
      </c>
      <c r="E1056" t="s">
        <v>1215</v>
      </c>
      <c r="F1056" t="s">
        <v>1656</v>
      </c>
      <c r="G1056" t="s">
        <v>733</v>
      </c>
      <c r="AT1056" t="str">
        <f t="shared" si="220"/>
        <v>B3B_T18_P</v>
      </c>
      <c r="AU1056" t="str">
        <f t="shared" si="221"/>
        <v>--</v>
      </c>
    </row>
    <row r="1057" spans="1:47" x14ac:dyDescent="0.25">
      <c r="A1057" t="str">
        <f t="shared" si="216"/>
        <v>U1-P65</v>
      </c>
      <c r="B1057" t="str">
        <f t="shared" si="217"/>
        <v>B3B_B7_N</v>
      </c>
      <c r="C1057" t="str">
        <f t="shared" si="218"/>
        <v>U1-B3B_B7_N</v>
      </c>
      <c r="D1057" t="str">
        <f t="shared" si="219"/>
        <v>U1-P65</v>
      </c>
      <c r="E1057" t="s">
        <v>1215</v>
      </c>
      <c r="F1057" t="s">
        <v>1657</v>
      </c>
      <c r="G1057" t="s">
        <v>696</v>
      </c>
      <c r="AT1057" t="str">
        <f t="shared" si="220"/>
        <v>B3B_B7_N</v>
      </c>
      <c r="AU1057" t="str">
        <f t="shared" si="221"/>
        <v>--</v>
      </c>
    </row>
    <row r="1058" spans="1:47" x14ac:dyDescent="0.25">
      <c r="A1058" t="str">
        <f t="shared" si="216"/>
        <v>U1-P74</v>
      </c>
      <c r="B1058" t="str">
        <f t="shared" si="217"/>
        <v>B3B_B12_P</v>
      </c>
      <c r="C1058" t="str">
        <f t="shared" si="218"/>
        <v>U1-B3B_B12_P</v>
      </c>
      <c r="D1058" t="str">
        <f t="shared" si="219"/>
        <v>U1-P74</v>
      </c>
      <c r="E1058" t="s">
        <v>1215</v>
      </c>
      <c r="F1058" t="s">
        <v>1658</v>
      </c>
      <c r="G1058" t="s">
        <v>636</v>
      </c>
      <c r="AT1058" t="str">
        <f t="shared" si="220"/>
        <v>B3B_B12_P</v>
      </c>
      <c r="AU1058" t="str">
        <f t="shared" si="221"/>
        <v>--</v>
      </c>
    </row>
    <row r="1059" spans="1:47" x14ac:dyDescent="0.25">
      <c r="A1059" t="str">
        <f t="shared" si="216"/>
        <v>U1-T44</v>
      </c>
      <c r="B1059" t="str">
        <f t="shared" si="217"/>
        <v>B3B_T14_N</v>
      </c>
      <c r="C1059" t="str">
        <f t="shared" si="218"/>
        <v>U1-B3B_T14_N</v>
      </c>
      <c r="D1059" t="str">
        <f t="shared" si="219"/>
        <v>U1-T44</v>
      </c>
      <c r="E1059" t="s">
        <v>1215</v>
      </c>
      <c r="F1059" t="s">
        <v>1659</v>
      </c>
      <c r="G1059" t="s">
        <v>722</v>
      </c>
      <c r="AT1059" t="str">
        <f t="shared" si="220"/>
        <v>B3B_T14_N</v>
      </c>
      <c r="AU1059" t="str">
        <f t="shared" si="221"/>
        <v>--</v>
      </c>
    </row>
    <row r="1060" spans="1:47" x14ac:dyDescent="0.25">
      <c r="A1060" t="str">
        <f t="shared" si="216"/>
        <v>U1-T47</v>
      </c>
      <c r="B1060" t="str">
        <f t="shared" si="217"/>
        <v>B3B_T15_N</v>
      </c>
      <c r="C1060" t="str">
        <f t="shared" si="218"/>
        <v>U1-B3B_T15_N</v>
      </c>
      <c r="D1060" t="str">
        <f t="shared" si="219"/>
        <v>U1-T47</v>
      </c>
      <c r="E1060" t="s">
        <v>1215</v>
      </c>
      <c r="F1060" t="s">
        <v>1660</v>
      </c>
      <c r="G1060" t="s">
        <v>724</v>
      </c>
      <c r="AT1060" t="str">
        <f t="shared" si="220"/>
        <v>B3B_T15_N</v>
      </c>
      <c r="AU1060" t="str">
        <f t="shared" si="221"/>
        <v>--</v>
      </c>
    </row>
    <row r="1061" spans="1:47" x14ac:dyDescent="0.25">
      <c r="A1061" t="str">
        <f t="shared" si="216"/>
        <v>U1-T55</v>
      </c>
      <c r="B1061" t="str">
        <f t="shared" si="217"/>
        <v>B3B_T18_N</v>
      </c>
      <c r="C1061" t="str">
        <f t="shared" si="218"/>
        <v>U1-B3B_T18_N</v>
      </c>
      <c r="D1061" t="str">
        <f t="shared" si="219"/>
        <v>U1-T55</v>
      </c>
      <c r="E1061" t="s">
        <v>1215</v>
      </c>
      <c r="F1061" t="s">
        <v>1661</v>
      </c>
      <c r="G1061" t="s">
        <v>732</v>
      </c>
      <c r="AT1061" t="str">
        <f t="shared" si="220"/>
        <v>B3B_T18_N</v>
      </c>
      <c r="AU1061" t="str">
        <f t="shared" si="221"/>
        <v>--</v>
      </c>
    </row>
    <row r="1062" spans="1:47" x14ac:dyDescent="0.25">
      <c r="A1062" t="str">
        <f t="shared" si="216"/>
        <v>U1-T58</v>
      </c>
      <c r="B1062" t="str">
        <f t="shared" si="217"/>
        <v>B3B_T17_N</v>
      </c>
      <c r="C1062" t="str">
        <f t="shared" si="218"/>
        <v>U1-B3B_T17_N</v>
      </c>
      <c r="D1062" t="str">
        <f t="shared" si="219"/>
        <v>U1-T58</v>
      </c>
      <c r="E1062" t="s">
        <v>1215</v>
      </c>
      <c r="F1062" t="s">
        <v>1662</v>
      </c>
      <c r="G1062" t="s">
        <v>728</v>
      </c>
      <c r="AT1062" t="str">
        <f t="shared" si="220"/>
        <v>B3B_T17_N</v>
      </c>
      <c r="AU1062" t="str">
        <f t="shared" si="221"/>
        <v>--</v>
      </c>
    </row>
    <row r="1063" spans="1:47" x14ac:dyDescent="0.25">
      <c r="A1063" t="str">
        <f t="shared" si="216"/>
        <v>U1-T65</v>
      </c>
      <c r="B1063" t="str">
        <f t="shared" si="217"/>
        <v>B3B_B7_P</v>
      </c>
      <c r="C1063" t="str">
        <f t="shared" si="218"/>
        <v>U1-B3B_B7_P</v>
      </c>
      <c r="D1063" t="str">
        <f t="shared" si="219"/>
        <v>U1-T65</v>
      </c>
      <c r="E1063" t="s">
        <v>1215</v>
      </c>
      <c r="F1063" t="s">
        <v>1663</v>
      </c>
      <c r="G1063" t="s">
        <v>698</v>
      </c>
      <c r="AT1063" t="str">
        <f t="shared" si="220"/>
        <v>B3B_B7_P</v>
      </c>
      <c r="AU1063" t="str">
        <f t="shared" si="221"/>
        <v>--</v>
      </c>
    </row>
    <row r="1064" spans="1:47" x14ac:dyDescent="0.25">
      <c r="A1064" t="str">
        <f t="shared" si="216"/>
        <v>U1-T67</v>
      </c>
      <c r="B1064" t="str">
        <f t="shared" si="217"/>
        <v>B3B_B9_N</v>
      </c>
      <c r="C1064" t="str">
        <f t="shared" si="218"/>
        <v>U1-B3B_B9_N</v>
      </c>
      <c r="D1064" t="str">
        <f t="shared" si="219"/>
        <v>U1-T67</v>
      </c>
      <c r="E1064" t="s">
        <v>1215</v>
      </c>
      <c r="F1064" t="s">
        <v>1664</v>
      </c>
      <c r="G1064" t="s">
        <v>704</v>
      </c>
      <c r="AT1064" t="str">
        <f t="shared" si="220"/>
        <v>B3B_B9_N</v>
      </c>
      <c r="AU1064" t="str">
        <f t="shared" si="221"/>
        <v>--</v>
      </c>
    </row>
    <row r="1065" spans="1:47" x14ac:dyDescent="0.25">
      <c r="A1065" t="str">
        <f t="shared" si="216"/>
        <v>U1-T74</v>
      </c>
      <c r="B1065" t="str">
        <f t="shared" si="217"/>
        <v>B3B_B12_N</v>
      </c>
      <c r="C1065" t="str">
        <f t="shared" si="218"/>
        <v>U1-B3B_B12_N</v>
      </c>
      <c r="D1065" t="str">
        <f t="shared" si="219"/>
        <v>U1-T74</v>
      </c>
      <c r="E1065" t="s">
        <v>1215</v>
      </c>
      <c r="F1065" t="s">
        <v>1665</v>
      </c>
      <c r="G1065" t="s">
        <v>634</v>
      </c>
      <c r="AT1065" t="str">
        <f t="shared" si="220"/>
        <v>B3B_B12_N</v>
      </c>
      <c r="AU1065" t="str">
        <f t="shared" si="221"/>
        <v>--</v>
      </c>
    </row>
    <row r="1066" spans="1:47" x14ac:dyDescent="0.25">
      <c r="A1066" t="str">
        <f t="shared" si="216"/>
        <v>U1-T77</v>
      </c>
      <c r="B1066" t="str">
        <f t="shared" si="217"/>
        <v>B3B_B11_N</v>
      </c>
      <c r="C1066" t="str">
        <f t="shared" si="218"/>
        <v>U1-B3B_B11_N</v>
      </c>
      <c r="D1066" t="str">
        <f t="shared" si="219"/>
        <v>U1-T77</v>
      </c>
      <c r="E1066" t="s">
        <v>1215</v>
      </c>
      <c r="F1066" t="s">
        <v>1666</v>
      </c>
      <c r="G1066" t="s">
        <v>630</v>
      </c>
      <c r="AT1066" t="str">
        <f t="shared" si="220"/>
        <v>B3B_B11_N</v>
      </c>
      <c r="AU1066" t="str">
        <f t="shared" si="221"/>
        <v>--</v>
      </c>
    </row>
    <row r="1067" spans="1:47" x14ac:dyDescent="0.25">
      <c r="A1067" t="str">
        <f t="shared" si="216"/>
        <v>U1-V47</v>
      </c>
      <c r="B1067" t="str">
        <f t="shared" si="217"/>
        <v>B3B_T15_P</v>
      </c>
      <c r="C1067" t="str">
        <f t="shared" si="218"/>
        <v>U1-B3B_T15_P</v>
      </c>
      <c r="D1067" t="str">
        <f t="shared" si="219"/>
        <v>U1-V47</v>
      </c>
      <c r="E1067" t="s">
        <v>1215</v>
      </c>
      <c r="F1067" t="s">
        <v>1667</v>
      </c>
      <c r="G1067" t="s">
        <v>725</v>
      </c>
      <c r="AT1067" t="str">
        <f t="shared" si="220"/>
        <v>B3B_T15_P</v>
      </c>
      <c r="AU1067" t="str">
        <f t="shared" si="221"/>
        <v>--</v>
      </c>
    </row>
    <row r="1068" spans="1:47" x14ac:dyDescent="0.25">
      <c r="A1068" t="str">
        <f t="shared" si="216"/>
        <v>U1-V58</v>
      </c>
      <c r="B1068" t="str">
        <f t="shared" si="217"/>
        <v>B3B_T17_P</v>
      </c>
      <c r="C1068" t="str">
        <f t="shared" si="218"/>
        <v>U1-B3B_T17_P</v>
      </c>
      <c r="D1068" t="str">
        <f t="shared" si="219"/>
        <v>U1-V58</v>
      </c>
      <c r="E1068" t="s">
        <v>1215</v>
      </c>
      <c r="F1068" t="s">
        <v>1668</v>
      </c>
      <c r="G1068" t="s">
        <v>730</v>
      </c>
      <c r="AT1068" t="str">
        <f t="shared" si="220"/>
        <v>B3B_T17_P</v>
      </c>
      <c r="AU1068" t="str">
        <f t="shared" si="221"/>
        <v>--</v>
      </c>
    </row>
    <row r="1069" spans="1:47" x14ac:dyDescent="0.25">
      <c r="A1069" t="str">
        <f t="shared" si="216"/>
        <v>U1-V67</v>
      </c>
      <c r="B1069" t="str">
        <f t="shared" si="217"/>
        <v>B3B_B9_P</v>
      </c>
      <c r="C1069" t="str">
        <f t="shared" si="218"/>
        <v>U1-B3B_B9_P</v>
      </c>
      <c r="D1069" t="str">
        <f t="shared" si="219"/>
        <v>U1-V67</v>
      </c>
      <c r="E1069" t="s">
        <v>1215</v>
      </c>
      <c r="F1069" t="s">
        <v>1669</v>
      </c>
      <c r="G1069" t="s">
        <v>706</v>
      </c>
      <c r="AT1069" t="str">
        <f t="shared" si="220"/>
        <v>B3B_B9_P</v>
      </c>
      <c r="AU1069" t="str">
        <f t="shared" si="221"/>
        <v>--</v>
      </c>
    </row>
    <row r="1070" spans="1:47" x14ac:dyDescent="0.25">
      <c r="A1070" t="str">
        <f t="shared" si="216"/>
        <v>U1-V77</v>
      </c>
      <c r="B1070" t="str">
        <f t="shared" si="217"/>
        <v>B3B_B11_P</v>
      </c>
      <c r="C1070" t="str">
        <f t="shared" si="218"/>
        <v>U1-B3B_B11_P</v>
      </c>
      <c r="D1070" t="str">
        <f t="shared" si="219"/>
        <v>U1-V77</v>
      </c>
      <c r="E1070" t="s">
        <v>1215</v>
      </c>
      <c r="F1070" t="s">
        <v>1670</v>
      </c>
      <c r="G1070" t="s">
        <v>632</v>
      </c>
      <c r="AT1070" t="str">
        <f t="shared" si="220"/>
        <v>B3B_B11_P</v>
      </c>
      <c r="AU1070" t="str">
        <f t="shared" si="221"/>
        <v>--</v>
      </c>
    </row>
    <row r="1071" spans="1:47" x14ac:dyDescent="0.25">
      <c r="A1071" t="str">
        <f t="shared" si="216"/>
        <v>U1-Y44</v>
      </c>
      <c r="B1071" t="str">
        <f t="shared" si="217"/>
        <v>B3B_T19_P</v>
      </c>
      <c r="C1071" t="str">
        <f t="shared" si="218"/>
        <v>U1-B3B_T19_P</v>
      </c>
      <c r="D1071" t="str">
        <f t="shared" si="219"/>
        <v>U1-Y44</v>
      </c>
      <c r="E1071" t="s">
        <v>1215</v>
      </c>
      <c r="F1071" t="s">
        <v>1671</v>
      </c>
      <c r="G1071" t="s">
        <v>737</v>
      </c>
      <c r="AT1071" t="str">
        <f t="shared" si="220"/>
        <v>B3B_T19_P</v>
      </c>
      <c r="AU1071" t="str">
        <f t="shared" si="221"/>
        <v>--</v>
      </c>
    </row>
    <row r="1072" spans="1:47" x14ac:dyDescent="0.25">
      <c r="A1072" t="str">
        <f t="shared" si="216"/>
        <v>U1-Y47</v>
      </c>
      <c r="B1072" t="str">
        <f t="shared" si="217"/>
        <v>B3B_T19_N</v>
      </c>
      <c r="C1072" t="str">
        <f t="shared" si="218"/>
        <v>U1-B3B_T19_N</v>
      </c>
      <c r="D1072" t="str">
        <f t="shared" si="219"/>
        <v>U1-Y47</v>
      </c>
      <c r="E1072" t="s">
        <v>1215</v>
      </c>
      <c r="F1072" t="s">
        <v>1672</v>
      </c>
      <c r="G1072" t="s">
        <v>735</v>
      </c>
      <c r="AT1072" t="str">
        <f t="shared" si="220"/>
        <v>B3B_T19_N</v>
      </c>
      <c r="AU1072" t="str">
        <f t="shared" si="221"/>
        <v>--</v>
      </c>
    </row>
    <row r="1073" spans="1:47" x14ac:dyDescent="0.25">
      <c r="A1073" t="str">
        <f t="shared" si="216"/>
        <v>U1-Y55</v>
      </c>
      <c r="B1073" t="str">
        <f t="shared" si="217"/>
        <v>B3B_T20_N</v>
      </c>
      <c r="C1073" t="str">
        <f t="shared" si="218"/>
        <v>U1-B3B_T20_N</v>
      </c>
      <c r="D1073" t="str">
        <f t="shared" si="219"/>
        <v>U1-Y55</v>
      </c>
      <c r="E1073" t="s">
        <v>1215</v>
      </c>
      <c r="F1073" t="s">
        <v>1673</v>
      </c>
      <c r="G1073" t="s">
        <v>742</v>
      </c>
      <c r="AT1073" t="str">
        <f t="shared" si="220"/>
        <v>B3B_T20_N</v>
      </c>
      <c r="AU1073" t="str">
        <f t="shared" si="221"/>
        <v>--</v>
      </c>
    </row>
    <row r="1074" spans="1:47" x14ac:dyDescent="0.25">
      <c r="A1074" t="str">
        <f t="shared" si="216"/>
        <v>U1-Y58</v>
      </c>
      <c r="B1074" t="str">
        <f t="shared" si="217"/>
        <v>B3B_T20_P</v>
      </c>
      <c r="C1074" t="str">
        <f t="shared" si="218"/>
        <v>U1-B3B_T20_P</v>
      </c>
      <c r="D1074" t="str">
        <f t="shared" si="219"/>
        <v>U1-Y58</v>
      </c>
      <c r="E1074" t="s">
        <v>1215</v>
      </c>
      <c r="F1074" t="s">
        <v>1674</v>
      </c>
      <c r="G1074" t="s">
        <v>743</v>
      </c>
      <c r="AT1074" t="str">
        <f t="shared" si="220"/>
        <v>B3B_T20_P</v>
      </c>
      <c r="AU1074" t="str">
        <f t="shared" si="221"/>
        <v>--</v>
      </c>
    </row>
    <row r="1075" spans="1:47" x14ac:dyDescent="0.25">
      <c r="A1075" t="str">
        <f t="shared" si="216"/>
        <v>U1-Y65</v>
      </c>
      <c r="B1075" t="str">
        <f t="shared" si="217"/>
        <v>B3B_B1_N</v>
      </c>
      <c r="C1075" t="str">
        <f t="shared" si="218"/>
        <v>U1-B3B_B1_N</v>
      </c>
      <c r="D1075" t="str">
        <f t="shared" si="219"/>
        <v>U1-Y65</v>
      </c>
      <c r="E1075" t="s">
        <v>1215</v>
      </c>
      <c r="F1075" t="s">
        <v>1675</v>
      </c>
      <c r="G1075" t="s">
        <v>660</v>
      </c>
      <c r="AT1075" t="str">
        <f t="shared" si="220"/>
        <v>B3B_B1_N</v>
      </c>
      <c r="AU1075" t="str">
        <f t="shared" si="221"/>
        <v>--</v>
      </c>
    </row>
    <row r="1076" spans="1:47" x14ac:dyDescent="0.25">
      <c r="A1076" t="str">
        <f t="shared" si="216"/>
        <v>U1-Y67</v>
      </c>
      <c r="B1076" t="str">
        <f t="shared" si="217"/>
        <v>B3B_B1_P</v>
      </c>
      <c r="C1076" t="str">
        <f t="shared" si="218"/>
        <v>U1-B3B_B1_P</v>
      </c>
      <c r="D1076" t="str">
        <f t="shared" si="219"/>
        <v>U1-Y67</v>
      </c>
      <c r="E1076" t="s">
        <v>1215</v>
      </c>
      <c r="F1076" t="s">
        <v>1676</v>
      </c>
      <c r="G1076" t="s">
        <v>662</v>
      </c>
      <c r="AT1076" t="str">
        <f t="shared" si="220"/>
        <v>B3B_B1_P</v>
      </c>
      <c r="AU1076" t="str">
        <f t="shared" si="221"/>
        <v>--</v>
      </c>
    </row>
    <row r="1077" spans="1:47" x14ac:dyDescent="0.25">
      <c r="A1077" t="str">
        <f t="shared" si="216"/>
        <v>U1-Y74</v>
      </c>
      <c r="B1077" t="str">
        <f t="shared" si="217"/>
        <v>B3B_B2_N</v>
      </c>
      <c r="C1077" t="str">
        <f t="shared" si="218"/>
        <v>U1-B3B_B2_N</v>
      </c>
      <c r="D1077" t="str">
        <f t="shared" si="219"/>
        <v>U1-Y74</v>
      </c>
      <c r="E1077" t="s">
        <v>1215</v>
      </c>
      <c r="F1077" t="s">
        <v>1677</v>
      </c>
      <c r="G1077" t="s">
        <v>679</v>
      </c>
      <c r="AT1077" t="str">
        <f t="shared" si="220"/>
        <v>B3B_B2_N</v>
      </c>
      <c r="AU1077" t="str">
        <f t="shared" si="221"/>
        <v>--</v>
      </c>
    </row>
    <row r="1078" spans="1:47" x14ac:dyDescent="0.25">
      <c r="A1078" t="str">
        <f t="shared" si="216"/>
        <v>U1-Y77</v>
      </c>
      <c r="B1078" t="str">
        <f t="shared" si="217"/>
        <v>B3B_B2_P</v>
      </c>
      <c r="C1078" t="str">
        <f t="shared" si="218"/>
        <v>U1-B3B_B2_P</v>
      </c>
      <c r="D1078" t="str">
        <f t="shared" si="219"/>
        <v>U1-Y77</v>
      </c>
      <c r="E1078" t="s">
        <v>1215</v>
      </c>
      <c r="F1078" t="s">
        <v>1678</v>
      </c>
      <c r="G1078" t="s">
        <v>681</v>
      </c>
      <c r="AT1078" t="str">
        <f t="shared" si="220"/>
        <v>B3B_B2_P</v>
      </c>
      <c r="AU1078" t="str">
        <f t="shared" si="221"/>
        <v>--</v>
      </c>
    </row>
    <row r="1079" spans="1:47" x14ac:dyDescent="0.25">
      <c r="A1079" t="str">
        <f t="shared" si="216"/>
        <v>U1-AA135</v>
      </c>
      <c r="B1079" t="str">
        <f t="shared" si="217"/>
        <v>HPS_IOB6</v>
      </c>
      <c r="C1079" t="str">
        <f t="shared" si="218"/>
        <v>U1-HPS_IOB6</v>
      </c>
      <c r="D1079" t="str">
        <f t="shared" si="219"/>
        <v>U1-AA135</v>
      </c>
      <c r="E1079" t="s">
        <v>1215</v>
      </c>
      <c r="F1079" t="s">
        <v>1679</v>
      </c>
      <c r="G1079" t="s">
        <v>506</v>
      </c>
      <c r="AT1079" t="str">
        <f t="shared" si="220"/>
        <v>HPS_IOB6</v>
      </c>
      <c r="AU1079" t="str">
        <f t="shared" si="221"/>
        <v>--</v>
      </c>
    </row>
    <row r="1080" spans="1:47" x14ac:dyDescent="0.25">
      <c r="A1080" t="str">
        <f t="shared" si="216"/>
        <v>U1-AB124</v>
      </c>
      <c r="B1080" t="str">
        <f t="shared" si="217"/>
        <v>ETH_RXD1</v>
      </c>
      <c r="C1080" t="str">
        <f t="shared" si="218"/>
        <v>U1-ETH_RXD1</v>
      </c>
      <c r="D1080" t="str">
        <f t="shared" si="219"/>
        <v>U1-AB124</v>
      </c>
      <c r="E1080" t="s">
        <v>1215</v>
      </c>
      <c r="F1080" t="s">
        <v>1680</v>
      </c>
      <c r="G1080" t="s">
        <v>938</v>
      </c>
      <c r="AT1080" t="str">
        <f t="shared" si="220"/>
        <v>ETH_RXD1</v>
      </c>
      <c r="AU1080" t="str">
        <f t="shared" si="221"/>
        <v>--</v>
      </c>
    </row>
    <row r="1081" spans="1:47" x14ac:dyDescent="0.25">
      <c r="A1081" t="str">
        <f t="shared" si="216"/>
        <v>U1-AB127</v>
      </c>
      <c r="B1081" t="str">
        <f t="shared" si="217"/>
        <v>ETH_RXCTL</v>
      </c>
      <c r="C1081" t="str">
        <f t="shared" si="218"/>
        <v>U1-ETH_RXCTL</v>
      </c>
      <c r="D1081" t="str">
        <f t="shared" si="219"/>
        <v>U1-AB127</v>
      </c>
      <c r="E1081" t="s">
        <v>1215</v>
      </c>
      <c r="F1081" t="s">
        <v>1681</v>
      </c>
      <c r="G1081" t="s">
        <v>936</v>
      </c>
      <c r="AT1081" t="str">
        <f t="shared" si="220"/>
        <v>ETH_RXCTL</v>
      </c>
      <c r="AU1081" t="str">
        <f t="shared" si="221"/>
        <v>--</v>
      </c>
    </row>
    <row r="1082" spans="1:47" x14ac:dyDescent="0.25">
      <c r="A1082" t="str">
        <f t="shared" si="216"/>
        <v>U1-AB132</v>
      </c>
      <c r="B1082" t="str">
        <f t="shared" si="217"/>
        <v>HPS_IOB8</v>
      </c>
      <c r="C1082" t="str">
        <f t="shared" si="218"/>
        <v>U1-HPS_IOB8</v>
      </c>
      <c r="D1082" t="str">
        <f t="shared" si="219"/>
        <v>U1-AB132</v>
      </c>
      <c r="E1082" t="s">
        <v>1215</v>
      </c>
      <c r="F1082" t="s">
        <v>1682</v>
      </c>
      <c r="G1082" t="s">
        <v>508</v>
      </c>
      <c r="AT1082" t="str">
        <f t="shared" si="220"/>
        <v>HPS_IOB8</v>
      </c>
      <c r="AU1082" t="str">
        <f t="shared" si="221"/>
        <v>--</v>
      </c>
    </row>
    <row r="1083" spans="1:47" x14ac:dyDescent="0.25">
      <c r="A1083" t="str">
        <f t="shared" si="216"/>
        <v>U1-AD134</v>
      </c>
      <c r="B1083" t="str">
        <f t="shared" si="217"/>
        <v>USB_NXT</v>
      </c>
      <c r="C1083" t="str">
        <f t="shared" si="218"/>
        <v>U1-USB_NXT</v>
      </c>
      <c r="D1083" t="str">
        <f t="shared" si="219"/>
        <v>U1-AD134</v>
      </c>
      <c r="E1083" t="s">
        <v>1215</v>
      </c>
      <c r="F1083" t="s">
        <v>1683</v>
      </c>
      <c r="G1083" t="s">
        <v>1270</v>
      </c>
      <c r="AT1083" t="str">
        <f t="shared" si="220"/>
        <v>USB_NXT</v>
      </c>
      <c r="AU1083" t="str">
        <f t="shared" si="221"/>
        <v>--</v>
      </c>
    </row>
    <row r="1084" spans="1:47" x14ac:dyDescent="0.25">
      <c r="A1084" t="str">
        <f t="shared" si="216"/>
        <v>U1-AD135</v>
      </c>
      <c r="B1084" t="str">
        <f t="shared" si="217"/>
        <v>USB_DATA0</v>
      </c>
      <c r="C1084" t="str">
        <f t="shared" si="218"/>
        <v>U1-USB_DATA0</v>
      </c>
      <c r="D1084" t="str">
        <f t="shared" si="219"/>
        <v>U1-AD135</v>
      </c>
      <c r="E1084" t="s">
        <v>1215</v>
      </c>
      <c r="F1084" t="s">
        <v>1684</v>
      </c>
      <c r="G1084" t="s">
        <v>1250</v>
      </c>
      <c r="AT1084" t="str">
        <f t="shared" si="220"/>
        <v>USB_DATA0</v>
      </c>
      <c r="AU1084" t="str">
        <f t="shared" si="221"/>
        <v>--</v>
      </c>
    </row>
    <row r="1085" spans="1:47" x14ac:dyDescent="0.25">
      <c r="A1085" t="str">
        <f t="shared" si="216"/>
        <v>U1-AG115</v>
      </c>
      <c r="B1085" t="str">
        <f t="shared" si="217"/>
        <v>HPS_IOA8</v>
      </c>
      <c r="C1085" t="str">
        <f t="shared" si="218"/>
        <v>U1-HPS_IOA8</v>
      </c>
      <c r="D1085" t="str">
        <f t="shared" si="219"/>
        <v>U1-AG115</v>
      </c>
      <c r="E1085" t="s">
        <v>1215</v>
      </c>
      <c r="F1085" t="s">
        <v>1685</v>
      </c>
      <c r="G1085" t="s">
        <v>618</v>
      </c>
      <c r="AT1085" t="str">
        <f t="shared" si="220"/>
        <v>HPS_IOA8</v>
      </c>
      <c r="AU1085" t="str">
        <f t="shared" si="221"/>
        <v>--</v>
      </c>
    </row>
    <row r="1086" spans="1:47" x14ac:dyDescent="0.25">
      <c r="A1086" t="str">
        <f t="shared" si="216"/>
        <v>U1-AG120</v>
      </c>
      <c r="B1086" t="str">
        <f t="shared" si="217"/>
        <v>USB_DATA5</v>
      </c>
      <c r="C1086" t="str">
        <f t="shared" si="218"/>
        <v>U1-USB_DATA5</v>
      </c>
      <c r="D1086" t="str">
        <f t="shared" si="219"/>
        <v>U1-AG120</v>
      </c>
      <c r="E1086" t="s">
        <v>1215</v>
      </c>
      <c r="F1086" t="s">
        <v>1686</v>
      </c>
      <c r="G1086" t="s">
        <v>1260</v>
      </c>
      <c r="AT1086" t="str">
        <f t="shared" si="220"/>
        <v>USB_DATA5</v>
      </c>
      <c r="AU1086" t="str">
        <f t="shared" si="221"/>
        <v>--</v>
      </c>
    </row>
    <row r="1087" spans="1:47" x14ac:dyDescent="0.25">
      <c r="A1087" t="str">
        <f t="shared" si="216"/>
        <v>U1-AG123</v>
      </c>
      <c r="B1087" t="str">
        <f t="shared" si="217"/>
        <v>HPS_OSC_CLK1</v>
      </c>
      <c r="C1087" t="str">
        <f t="shared" si="218"/>
        <v>U1-HPS_OSC_CLK1</v>
      </c>
      <c r="D1087" t="str">
        <f t="shared" si="219"/>
        <v>U1-AG123</v>
      </c>
      <c r="E1087" t="s">
        <v>1215</v>
      </c>
      <c r="F1087" t="s">
        <v>1687</v>
      </c>
      <c r="G1087" t="s">
        <v>997</v>
      </c>
      <c r="AT1087" t="str">
        <f t="shared" si="220"/>
        <v>CLK_25M</v>
      </c>
      <c r="AU1087" t="str">
        <f t="shared" si="221"/>
        <v>R78</v>
      </c>
    </row>
    <row r="1088" spans="1:47" x14ac:dyDescent="0.25">
      <c r="A1088" t="str">
        <f t="shared" si="216"/>
        <v>U1-AG129</v>
      </c>
      <c r="B1088" t="str">
        <f t="shared" si="217"/>
        <v>USB_DATA3</v>
      </c>
      <c r="C1088" t="str">
        <f t="shared" si="218"/>
        <v>U1-USB_DATA3</v>
      </c>
      <c r="D1088" t="str">
        <f t="shared" si="219"/>
        <v>U1-AG129</v>
      </c>
      <c r="E1088" t="s">
        <v>1215</v>
      </c>
      <c r="F1088" t="s">
        <v>1688</v>
      </c>
      <c r="G1088" t="s">
        <v>1256</v>
      </c>
      <c r="AT1088" t="str">
        <f t="shared" si="220"/>
        <v>USB_DATA3</v>
      </c>
      <c r="AU1088" t="str">
        <f t="shared" si="221"/>
        <v>--</v>
      </c>
    </row>
    <row r="1089" spans="1:47" x14ac:dyDescent="0.25">
      <c r="A1089" t="str">
        <f t="shared" si="216"/>
        <v>U1-AK115</v>
      </c>
      <c r="B1089" t="str">
        <f t="shared" si="217"/>
        <v>HPS_IOA4</v>
      </c>
      <c r="C1089" t="str">
        <f t="shared" si="218"/>
        <v>U1-HPS_IOA4</v>
      </c>
      <c r="D1089" t="str">
        <f t="shared" si="219"/>
        <v>U1-AK115</v>
      </c>
      <c r="E1089" t="s">
        <v>1215</v>
      </c>
      <c r="F1089" t="s">
        <v>1689</v>
      </c>
      <c r="G1089" t="s">
        <v>610</v>
      </c>
      <c r="AT1089" t="str">
        <f t="shared" si="220"/>
        <v>HPS_IOA4</v>
      </c>
      <c r="AU1089" t="str">
        <f t="shared" si="221"/>
        <v>--</v>
      </c>
    </row>
    <row r="1090" spans="1:47" x14ac:dyDescent="0.25">
      <c r="A1090" t="str">
        <f t="shared" si="216"/>
        <v>U1-AK120</v>
      </c>
      <c r="B1090" t="str">
        <f t="shared" si="217"/>
        <v>HPS_IOA10</v>
      </c>
      <c r="C1090" t="str">
        <f t="shared" si="218"/>
        <v>U1-HPS_IOA10</v>
      </c>
      <c r="D1090" t="str">
        <f t="shared" si="219"/>
        <v>U1-AK120</v>
      </c>
      <c r="E1090" t="s">
        <v>1215</v>
      </c>
      <c r="F1090" t="s">
        <v>1690</v>
      </c>
      <c r="G1090" t="s">
        <v>622</v>
      </c>
      <c r="AT1090" t="str">
        <f t="shared" si="220"/>
        <v>HPS_IOA10</v>
      </c>
      <c r="AU1090" t="str">
        <f t="shared" si="221"/>
        <v>--</v>
      </c>
    </row>
    <row r="1091" spans="1:47" x14ac:dyDescent="0.25">
      <c r="A1091" t="str">
        <f t="shared" si="216"/>
        <v>U1-AL120</v>
      </c>
      <c r="B1091" t="str">
        <f t="shared" si="217"/>
        <v>HPS_IOA6</v>
      </c>
      <c r="C1091" t="str">
        <f t="shared" si="218"/>
        <v>U1-HPS_IOA6</v>
      </c>
      <c r="D1091" t="str">
        <f t="shared" si="219"/>
        <v>U1-AL120</v>
      </c>
      <c r="E1091" t="s">
        <v>1215</v>
      </c>
      <c r="F1091" t="s">
        <v>1691</v>
      </c>
      <c r="G1091" t="s">
        <v>614</v>
      </c>
      <c r="AT1091" t="str">
        <f t="shared" si="220"/>
        <v>HPS_IOA6</v>
      </c>
      <c r="AU1091" t="str">
        <f t="shared" si="221"/>
        <v>--</v>
      </c>
    </row>
    <row r="1092" spans="1:47" x14ac:dyDescent="0.25">
      <c r="A1092" t="str">
        <f t="shared" si="216"/>
        <v>U1-B134</v>
      </c>
      <c r="B1092" t="str">
        <f t="shared" si="217"/>
        <v>USB_RST</v>
      </c>
      <c r="C1092" t="str">
        <f t="shared" si="218"/>
        <v>U1-USB_RST</v>
      </c>
      <c r="D1092" t="str">
        <f t="shared" si="219"/>
        <v>U1-B134</v>
      </c>
      <c r="E1092" t="s">
        <v>1215</v>
      </c>
      <c r="F1092" t="s">
        <v>1692</v>
      </c>
      <c r="G1092" t="s">
        <v>1273</v>
      </c>
      <c r="AT1092" t="str">
        <f t="shared" si="220"/>
        <v>USB_RST</v>
      </c>
      <c r="AU1092" t="str">
        <f t="shared" si="221"/>
        <v>--</v>
      </c>
    </row>
    <row r="1093" spans="1:47" x14ac:dyDescent="0.25">
      <c r="A1093" t="str">
        <f t="shared" si="216"/>
        <v>U1-D124</v>
      </c>
      <c r="B1093" t="str">
        <f t="shared" si="217"/>
        <v>ETH_RXD3</v>
      </c>
      <c r="C1093" t="str">
        <f t="shared" si="218"/>
        <v>U1-ETH_RXD3</v>
      </c>
      <c r="D1093" t="str">
        <f t="shared" si="219"/>
        <v>U1-D124</v>
      </c>
      <c r="E1093" t="s">
        <v>1215</v>
      </c>
      <c r="F1093" t="s">
        <v>1693</v>
      </c>
      <c r="G1093" t="s">
        <v>940</v>
      </c>
      <c r="AT1093" t="str">
        <f t="shared" si="220"/>
        <v>ETH_RXD3</v>
      </c>
      <c r="AU1093" t="str">
        <f t="shared" si="221"/>
        <v>--</v>
      </c>
    </row>
    <row r="1094" spans="1:47" x14ac:dyDescent="0.25">
      <c r="A1094" t="str">
        <f t="shared" ref="A1094:A1157" si="222">$E1094&amp;"-"&amp;$F1094</f>
        <v>U1-D132</v>
      </c>
      <c r="B1094" t="str">
        <f t="shared" ref="B1094:B1157" si="223">IF(OR(E1094=$A$2,E1094=$B$2,E1094=$C$2,E1094=$D$2),"--",G1094)</f>
        <v>HPS_IOB3</v>
      </c>
      <c r="C1094" t="str">
        <f t="shared" ref="C1094:C1157" si="224">$E1094&amp;"-"&amp;$G1094</f>
        <v>U1-HPS_IOB3</v>
      </c>
      <c r="D1094" t="str">
        <f t="shared" ref="D1094:D1157" si="225">A1094</f>
        <v>U1-D132</v>
      </c>
      <c r="E1094" t="s">
        <v>1215</v>
      </c>
      <c r="F1094" t="s">
        <v>1694</v>
      </c>
      <c r="G1094" t="s">
        <v>516</v>
      </c>
      <c r="AT1094" t="str">
        <f t="shared" ref="AT1094:AT1157" si="226">IF(IF(COUNTIF($AO$6:$AQ$150,B1094)&gt;0,"---","--")="---",VLOOKUP(B1094,$AO$6:$AQ$150,3,0),B1094)</f>
        <v>HPS_IOB3</v>
      </c>
      <c r="AU1094" t="str">
        <f t="shared" ref="AU1094:AU1157" si="227">IF(IF(COUNTIF($AO$6:$AQ$150,B1094)&gt;0,"---","--")="---",VLOOKUP(B1094,$AO$6:$AQ$150,2,0),"--")</f>
        <v>--</v>
      </c>
    </row>
    <row r="1095" spans="1:47" x14ac:dyDescent="0.25">
      <c r="A1095" t="str">
        <f t="shared" si="222"/>
        <v>U1-E135</v>
      </c>
      <c r="B1095" t="str">
        <f t="shared" si="223"/>
        <v>HPS_IOB1</v>
      </c>
      <c r="C1095" t="str">
        <f t="shared" si="224"/>
        <v>U1-HPS_IOB1</v>
      </c>
      <c r="D1095" t="str">
        <f t="shared" si="225"/>
        <v>U1-E135</v>
      </c>
      <c r="E1095" t="s">
        <v>1215</v>
      </c>
      <c r="F1095" t="s">
        <v>1695</v>
      </c>
      <c r="G1095" t="s">
        <v>512</v>
      </c>
      <c r="AT1095" t="str">
        <f t="shared" si="226"/>
        <v>HPS_IOB1</v>
      </c>
      <c r="AU1095" t="str">
        <f t="shared" si="227"/>
        <v>--</v>
      </c>
    </row>
    <row r="1096" spans="1:47" x14ac:dyDescent="0.25">
      <c r="A1096" t="str">
        <f t="shared" si="222"/>
        <v>U1-F124</v>
      </c>
      <c r="B1096" t="str">
        <f t="shared" si="223"/>
        <v>ETH_RXD2</v>
      </c>
      <c r="C1096" t="str">
        <f t="shared" si="224"/>
        <v>U1-ETH_RXD2</v>
      </c>
      <c r="D1096" t="str">
        <f t="shared" si="225"/>
        <v>U1-F124</v>
      </c>
      <c r="E1096" t="s">
        <v>1215</v>
      </c>
      <c r="F1096" t="s">
        <v>1696</v>
      </c>
      <c r="G1096" t="s">
        <v>939</v>
      </c>
      <c r="AT1096" t="str">
        <f t="shared" si="226"/>
        <v>ETH_RXD2</v>
      </c>
      <c r="AU1096" t="str">
        <f t="shared" si="227"/>
        <v>--</v>
      </c>
    </row>
    <row r="1097" spans="1:47" x14ac:dyDescent="0.25">
      <c r="A1097" t="str">
        <f t="shared" si="222"/>
        <v>U1-F127</v>
      </c>
      <c r="B1097" t="str">
        <f t="shared" si="223"/>
        <v>ETH_TXD2</v>
      </c>
      <c r="C1097" t="str">
        <f t="shared" si="224"/>
        <v>U1-ETH_TXD2</v>
      </c>
      <c r="D1097" t="str">
        <f t="shared" si="225"/>
        <v>U1-F127</v>
      </c>
      <c r="E1097" t="s">
        <v>1215</v>
      </c>
      <c r="F1097" t="s">
        <v>1697</v>
      </c>
      <c r="G1097" t="s">
        <v>945</v>
      </c>
      <c r="AT1097" t="str">
        <f t="shared" si="226"/>
        <v>ETH_TXD2</v>
      </c>
      <c r="AU1097" t="str">
        <f t="shared" si="227"/>
        <v>--</v>
      </c>
    </row>
    <row r="1098" spans="1:47" x14ac:dyDescent="0.25">
      <c r="A1098" t="str">
        <f t="shared" si="222"/>
        <v>U1-F132</v>
      </c>
      <c r="B1098" t="str">
        <f t="shared" si="223"/>
        <v>HPS_IOB2</v>
      </c>
      <c r="C1098" t="str">
        <f t="shared" si="224"/>
        <v>U1-HPS_IOB2</v>
      </c>
      <c r="D1098" t="str">
        <f t="shared" si="225"/>
        <v>U1-F132</v>
      </c>
      <c r="E1098" t="s">
        <v>1215</v>
      </c>
      <c r="F1098" t="s">
        <v>1698</v>
      </c>
      <c r="G1098" t="s">
        <v>514</v>
      </c>
      <c r="AT1098" t="str">
        <f t="shared" si="226"/>
        <v>HPS_IOB2</v>
      </c>
      <c r="AU1098" t="str">
        <f t="shared" si="227"/>
        <v>--</v>
      </c>
    </row>
    <row r="1099" spans="1:47" x14ac:dyDescent="0.25">
      <c r="A1099" t="str">
        <f t="shared" si="222"/>
        <v>U1-G134</v>
      </c>
      <c r="B1099" t="str">
        <f t="shared" si="223"/>
        <v>USB_DATA6</v>
      </c>
      <c r="C1099" t="str">
        <f t="shared" si="224"/>
        <v>U1-USB_DATA6</v>
      </c>
      <c r="D1099" t="str">
        <f t="shared" si="225"/>
        <v>U1-G134</v>
      </c>
      <c r="E1099" t="s">
        <v>1215</v>
      </c>
      <c r="F1099" t="s">
        <v>1699</v>
      </c>
      <c r="G1099" t="s">
        <v>1262</v>
      </c>
      <c r="AT1099" t="str">
        <f t="shared" si="226"/>
        <v>USB_DATA6</v>
      </c>
      <c r="AU1099" t="str">
        <f t="shared" si="227"/>
        <v>--</v>
      </c>
    </row>
    <row r="1100" spans="1:47" x14ac:dyDescent="0.25">
      <c r="A1100" t="str">
        <f t="shared" si="222"/>
        <v>U1-G135</v>
      </c>
      <c r="B1100" t="str">
        <f t="shared" si="223"/>
        <v>USB_DATA7</v>
      </c>
      <c r="C1100" t="str">
        <f t="shared" si="224"/>
        <v>U1-USB_DATA7</v>
      </c>
      <c r="D1100" t="str">
        <f t="shared" si="225"/>
        <v>U1-G135</v>
      </c>
      <c r="E1100" t="s">
        <v>1215</v>
      </c>
      <c r="F1100" t="s">
        <v>1700</v>
      </c>
      <c r="G1100" t="s">
        <v>1264</v>
      </c>
      <c r="AT1100" t="str">
        <f t="shared" si="226"/>
        <v>USB_DATA7</v>
      </c>
      <c r="AU1100" t="str">
        <f t="shared" si="227"/>
        <v>--</v>
      </c>
    </row>
    <row r="1101" spans="1:47" x14ac:dyDescent="0.25">
      <c r="A1101" t="str">
        <f t="shared" si="222"/>
        <v>U1-H127</v>
      </c>
      <c r="B1101" t="str">
        <f t="shared" si="223"/>
        <v>ETH_RXD0</v>
      </c>
      <c r="C1101" t="str">
        <f t="shared" si="224"/>
        <v>U1-ETH_RXD0</v>
      </c>
      <c r="D1101" t="str">
        <f t="shared" si="225"/>
        <v>U1-H127</v>
      </c>
      <c r="E1101" t="s">
        <v>1215</v>
      </c>
      <c r="F1101" t="s">
        <v>1701</v>
      </c>
      <c r="G1101" t="s">
        <v>937</v>
      </c>
      <c r="AT1101" t="str">
        <f t="shared" si="226"/>
        <v>ETH_RXD0</v>
      </c>
      <c r="AU1101" t="str">
        <f t="shared" si="227"/>
        <v>--</v>
      </c>
    </row>
    <row r="1102" spans="1:47" x14ac:dyDescent="0.25">
      <c r="A1102" t="str">
        <f t="shared" si="222"/>
        <v>U1-J134</v>
      </c>
      <c r="B1102" t="str">
        <f t="shared" si="223"/>
        <v>USB_DATA4</v>
      </c>
      <c r="C1102" t="str">
        <f t="shared" si="224"/>
        <v>U1-USB_DATA4</v>
      </c>
      <c r="D1102" t="str">
        <f t="shared" si="225"/>
        <v>U1-J134</v>
      </c>
      <c r="E1102" t="s">
        <v>1215</v>
      </c>
      <c r="F1102" t="s">
        <v>1702</v>
      </c>
      <c r="G1102" t="s">
        <v>1258</v>
      </c>
      <c r="AT1102" t="str">
        <f t="shared" si="226"/>
        <v>USB_DATA4</v>
      </c>
      <c r="AU1102" t="str">
        <f t="shared" si="227"/>
        <v>--</v>
      </c>
    </row>
    <row r="1103" spans="1:47" x14ac:dyDescent="0.25">
      <c r="A1103" t="str">
        <f t="shared" si="222"/>
        <v>U1-J135</v>
      </c>
      <c r="B1103" t="str">
        <f t="shared" si="223"/>
        <v>USB_DIR</v>
      </c>
      <c r="C1103" t="str">
        <f t="shared" si="224"/>
        <v>U1-USB_DIR</v>
      </c>
      <c r="D1103" t="str">
        <f t="shared" si="225"/>
        <v>U1-J135</v>
      </c>
      <c r="E1103" t="s">
        <v>1215</v>
      </c>
      <c r="F1103" t="s">
        <v>1703</v>
      </c>
      <c r="G1103" t="s">
        <v>1266</v>
      </c>
      <c r="AT1103" t="str">
        <f t="shared" si="226"/>
        <v>USB_DIR</v>
      </c>
      <c r="AU1103" t="str">
        <f t="shared" si="227"/>
        <v>--</v>
      </c>
    </row>
    <row r="1104" spans="1:47" x14ac:dyDescent="0.25">
      <c r="A1104" t="str">
        <f t="shared" si="222"/>
        <v>U1-K124</v>
      </c>
      <c r="B1104" t="str">
        <f t="shared" si="223"/>
        <v>ETH_TXD0</v>
      </c>
      <c r="C1104" t="str">
        <f t="shared" si="224"/>
        <v>U1-ETH_TXD0</v>
      </c>
      <c r="D1104" t="str">
        <f t="shared" si="225"/>
        <v>U1-K124</v>
      </c>
      <c r="E1104" t="s">
        <v>1215</v>
      </c>
      <c r="F1104" t="s">
        <v>1704</v>
      </c>
      <c r="G1104" t="s">
        <v>943</v>
      </c>
      <c r="AT1104" t="str">
        <f t="shared" si="226"/>
        <v>ETH_TXD0</v>
      </c>
      <c r="AU1104" t="str">
        <f t="shared" si="227"/>
        <v>--</v>
      </c>
    </row>
    <row r="1105" spans="1:47" x14ac:dyDescent="0.25">
      <c r="A1105" t="str">
        <f t="shared" si="222"/>
        <v>U1-K127</v>
      </c>
      <c r="B1105" t="str">
        <f t="shared" si="223"/>
        <v>ETH_TXCTL</v>
      </c>
      <c r="C1105" t="str">
        <f t="shared" si="224"/>
        <v>U1-ETH_TXCTL</v>
      </c>
      <c r="D1105" t="str">
        <f t="shared" si="225"/>
        <v>U1-K127</v>
      </c>
      <c r="E1105" t="s">
        <v>1215</v>
      </c>
      <c r="F1105" t="s">
        <v>1705</v>
      </c>
      <c r="G1105" t="s">
        <v>942</v>
      </c>
      <c r="AT1105" t="str">
        <f t="shared" si="226"/>
        <v>ETH_TXCTL</v>
      </c>
      <c r="AU1105" t="str">
        <f t="shared" si="227"/>
        <v>--</v>
      </c>
    </row>
    <row r="1106" spans="1:47" x14ac:dyDescent="0.25">
      <c r="A1106" t="str">
        <f t="shared" si="222"/>
        <v>U1-K132</v>
      </c>
      <c r="B1106" t="str">
        <f t="shared" si="223"/>
        <v>USB_DATA2</v>
      </c>
      <c r="C1106" t="str">
        <f t="shared" si="224"/>
        <v>U1-USB_DATA2</v>
      </c>
      <c r="D1106" t="str">
        <f t="shared" si="225"/>
        <v>U1-K132</v>
      </c>
      <c r="E1106" t="s">
        <v>1215</v>
      </c>
      <c r="F1106" t="s">
        <v>1706</v>
      </c>
      <c r="G1106" t="s">
        <v>1254</v>
      </c>
      <c r="AT1106" t="str">
        <f t="shared" si="226"/>
        <v>USB_DATA2</v>
      </c>
      <c r="AU1106" t="str">
        <f t="shared" si="227"/>
        <v>--</v>
      </c>
    </row>
    <row r="1107" spans="1:47" x14ac:dyDescent="0.25">
      <c r="A1107" t="str">
        <f t="shared" si="222"/>
        <v>U1-L135</v>
      </c>
      <c r="B1107" t="str">
        <f t="shared" si="223"/>
        <v>USB_STP</v>
      </c>
      <c r="C1107" t="str">
        <f t="shared" si="224"/>
        <v>U1-USB_STP</v>
      </c>
      <c r="D1107" t="str">
        <f t="shared" si="225"/>
        <v>U1-L135</v>
      </c>
      <c r="E1107" t="s">
        <v>1215</v>
      </c>
      <c r="F1107" t="s">
        <v>1707</v>
      </c>
      <c r="G1107" t="s">
        <v>1275</v>
      </c>
      <c r="AT1107" t="str">
        <f t="shared" si="226"/>
        <v>USB_STP</v>
      </c>
      <c r="AU1107" t="str">
        <f t="shared" si="227"/>
        <v>--</v>
      </c>
    </row>
    <row r="1108" spans="1:47" x14ac:dyDescent="0.25">
      <c r="A1108" t="str">
        <f t="shared" si="222"/>
        <v>U1-M124</v>
      </c>
      <c r="B1108" t="str">
        <f t="shared" si="223"/>
        <v>ETH_RXCK</v>
      </c>
      <c r="C1108" t="str">
        <f t="shared" si="224"/>
        <v>U1-ETH_RXCK</v>
      </c>
      <c r="D1108" t="str">
        <f t="shared" si="225"/>
        <v>U1-M124</v>
      </c>
      <c r="E1108" t="s">
        <v>1215</v>
      </c>
      <c r="F1108" t="s">
        <v>1708</v>
      </c>
      <c r="G1108" t="s">
        <v>935</v>
      </c>
      <c r="AT1108" t="str">
        <f t="shared" si="226"/>
        <v>ETH_RXCK</v>
      </c>
      <c r="AU1108" t="str">
        <f t="shared" si="227"/>
        <v>--</v>
      </c>
    </row>
    <row r="1109" spans="1:47" x14ac:dyDescent="0.25">
      <c r="A1109" t="str">
        <f t="shared" si="222"/>
        <v>U1-M127</v>
      </c>
      <c r="B1109" t="str">
        <f t="shared" si="223"/>
        <v>ETH_TXCK</v>
      </c>
      <c r="C1109" t="str">
        <f t="shared" si="224"/>
        <v>U1-ETH_TXCK</v>
      </c>
      <c r="D1109" t="str">
        <f t="shared" si="225"/>
        <v>U1-M127</v>
      </c>
      <c r="E1109" t="s">
        <v>1215</v>
      </c>
      <c r="F1109" t="s">
        <v>1709</v>
      </c>
      <c r="G1109" t="s">
        <v>941</v>
      </c>
      <c r="AT1109" t="str">
        <f t="shared" si="226"/>
        <v>ETH_TXCK</v>
      </c>
      <c r="AU1109" t="str">
        <f t="shared" si="227"/>
        <v>--</v>
      </c>
    </row>
    <row r="1110" spans="1:47" x14ac:dyDescent="0.25">
      <c r="A1110" t="str">
        <f t="shared" si="222"/>
        <v>U1-M132</v>
      </c>
      <c r="B1110" t="str">
        <f t="shared" si="223"/>
        <v>USB_DATA1</v>
      </c>
      <c r="C1110" t="str">
        <f t="shared" si="224"/>
        <v>U1-USB_DATA1</v>
      </c>
      <c r="D1110" t="str">
        <f t="shared" si="225"/>
        <v>U1-M132</v>
      </c>
      <c r="E1110" t="s">
        <v>1215</v>
      </c>
      <c r="F1110" t="s">
        <v>1710</v>
      </c>
      <c r="G1110" t="s">
        <v>1252</v>
      </c>
      <c r="AT1110" t="str">
        <f t="shared" si="226"/>
        <v>USB_DATA1</v>
      </c>
      <c r="AU1110" t="str">
        <f t="shared" si="227"/>
        <v>--</v>
      </c>
    </row>
    <row r="1111" spans="1:47" x14ac:dyDescent="0.25">
      <c r="A1111" t="str">
        <f t="shared" si="222"/>
        <v>U1-N134</v>
      </c>
      <c r="B1111" t="str">
        <f t="shared" si="223"/>
        <v>HPS_IOA11</v>
      </c>
      <c r="C1111" t="str">
        <f t="shared" si="224"/>
        <v>U1-HPS_IOA11</v>
      </c>
      <c r="D1111" t="str">
        <f t="shared" si="225"/>
        <v>U1-N134</v>
      </c>
      <c r="E1111" t="s">
        <v>1215</v>
      </c>
      <c r="F1111" t="s">
        <v>1711</v>
      </c>
      <c r="G1111" t="s">
        <v>624</v>
      </c>
      <c r="AT1111" t="str">
        <f t="shared" si="226"/>
        <v>HPS_IOA11</v>
      </c>
      <c r="AU1111" t="str">
        <f t="shared" si="227"/>
        <v>--</v>
      </c>
    </row>
    <row r="1112" spans="1:47" x14ac:dyDescent="0.25">
      <c r="A1112" t="str">
        <f t="shared" si="222"/>
        <v>U1-N135</v>
      </c>
      <c r="B1112" t="str">
        <f t="shared" si="223"/>
        <v>HPS_IOA9</v>
      </c>
      <c r="C1112" t="str">
        <f t="shared" si="224"/>
        <v>U1-HPS_IOA9</v>
      </c>
      <c r="D1112" t="str">
        <f t="shared" si="225"/>
        <v>U1-N135</v>
      </c>
      <c r="E1112" t="s">
        <v>1215</v>
      </c>
      <c r="F1112" t="s">
        <v>1712</v>
      </c>
      <c r="G1112" t="s">
        <v>620</v>
      </c>
      <c r="AT1112" t="str">
        <f t="shared" si="226"/>
        <v>HPS_IOA9</v>
      </c>
      <c r="AU1112" t="str">
        <f t="shared" si="227"/>
        <v>--</v>
      </c>
    </row>
    <row r="1113" spans="1:47" x14ac:dyDescent="0.25">
      <c r="A1113" t="str">
        <f t="shared" si="222"/>
        <v>U1-P124</v>
      </c>
      <c r="B1113" t="str">
        <f t="shared" si="223"/>
        <v>HPS_IOB12</v>
      </c>
      <c r="C1113" t="str">
        <f t="shared" si="224"/>
        <v>U1-HPS_IOB12</v>
      </c>
      <c r="D1113" t="str">
        <f t="shared" si="225"/>
        <v>U1-P124</v>
      </c>
      <c r="E1113" t="s">
        <v>1215</v>
      </c>
      <c r="F1113" t="s">
        <v>1713</v>
      </c>
      <c r="G1113" t="s">
        <v>518</v>
      </c>
      <c r="AT1113" t="str">
        <f t="shared" si="226"/>
        <v>HPS_IOB12</v>
      </c>
      <c r="AU1113" t="str">
        <f t="shared" si="227"/>
        <v>--</v>
      </c>
    </row>
    <row r="1114" spans="1:47" x14ac:dyDescent="0.25">
      <c r="A1114" t="str">
        <f t="shared" si="222"/>
        <v>U1-P132</v>
      </c>
      <c r="B1114" t="str">
        <f t="shared" si="223"/>
        <v>USB_CLK</v>
      </c>
      <c r="C1114" t="str">
        <f t="shared" si="224"/>
        <v>U1-USB_CLK</v>
      </c>
      <c r="D1114" t="str">
        <f t="shared" si="225"/>
        <v>U1-P132</v>
      </c>
      <c r="E1114" t="s">
        <v>1215</v>
      </c>
      <c r="F1114" t="s">
        <v>1714</v>
      </c>
      <c r="G1114" t="s">
        <v>1244</v>
      </c>
      <c r="AT1114" t="str">
        <f t="shared" si="226"/>
        <v>USB_CLKR</v>
      </c>
      <c r="AU1114" t="str">
        <f t="shared" si="227"/>
        <v>R41</v>
      </c>
    </row>
    <row r="1115" spans="1:47" x14ac:dyDescent="0.25">
      <c r="A1115" t="str">
        <f t="shared" si="222"/>
        <v>U1-R134</v>
      </c>
      <c r="B1115" t="str">
        <f t="shared" si="223"/>
        <v>HPS_IOA7</v>
      </c>
      <c r="C1115" t="str">
        <f t="shared" si="224"/>
        <v>U1-HPS_IOA7</v>
      </c>
      <c r="D1115" t="str">
        <f t="shared" si="225"/>
        <v>U1-R134</v>
      </c>
      <c r="E1115" t="s">
        <v>1215</v>
      </c>
      <c r="F1115" t="s">
        <v>1715</v>
      </c>
      <c r="G1115" t="s">
        <v>616</v>
      </c>
      <c r="AT1115" t="str">
        <f t="shared" si="226"/>
        <v>HPS_IOA7</v>
      </c>
      <c r="AU1115" t="str">
        <f t="shared" si="227"/>
        <v>--</v>
      </c>
    </row>
    <row r="1116" spans="1:47" x14ac:dyDescent="0.25">
      <c r="A1116" t="str">
        <f t="shared" si="222"/>
        <v>U1-T124</v>
      </c>
      <c r="B1116" t="str">
        <f t="shared" si="223"/>
        <v>ETH_RST</v>
      </c>
      <c r="C1116" t="str">
        <f t="shared" si="224"/>
        <v>U1-ETH_RST</v>
      </c>
      <c r="D1116" t="str">
        <f t="shared" si="225"/>
        <v>U1-T124</v>
      </c>
      <c r="E1116" t="s">
        <v>1215</v>
      </c>
      <c r="F1116" t="s">
        <v>1716</v>
      </c>
      <c r="G1116" t="s">
        <v>934</v>
      </c>
      <c r="AT1116" t="str">
        <f t="shared" si="226"/>
        <v>ETH_RST</v>
      </c>
      <c r="AU1116" t="str">
        <f t="shared" si="227"/>
        <v>--</v>
      </c>
    </row>
    <row r="1117" spans="1:47" x14ac:dyDescent="0.25">
      <c r="A1117" t="str">
        <f t="shared" si="222"/>
        <v>U1-T127</v>
      </c>
      <c r="B1117" t="str">
        <f t="shared" si="223"/>
        <v>ETH_MDIO</v>
      </c>
      <c r="C1117" t="str">
        <f t="shared" si="224"/>
        <v>U1-ETH_MDIO</v>
      </c>
      <c r="D1117" t="str">
        <f t="shared" si="225"/>
        <v>U1-T127</v>
      </c>
      <c r="E1117" t="s">
        <v>1215</v>
      </c>
      <c r="F1117" t="s">
        <v>1717</v>
      </c>
      <c r="G1117" t="s">
        <v>933</v>
      </c>
      <c r="AT1117" t="str">
        <f t="shared" si="226"/>
        <v>ETH_MDIO</v>
      </c>
      <c r="AU1117" t="str">
        <f t="shared" si="227"/>
        <v>--</v>
      </c>
    </row>
    <row r="1118" spans="1:47" x14ac:dyDescent="0.25">
      <c r="A1118" t="str">
        <f t="shared" si="222"/>
        <v>U1-T132</v>
      </c>
      <c r="B1118" t="str">
        <f t="shared" si="223"/>
        <v>HPS_IOA12</v>
      </c>
      <c r="C1118" t="str">
        <f t="shared" si="224"/>
        <v>U1-HPS_IOA12</v>
      </c>
      <c r="D1118" t="str">
        <f t="shared" si="225"/>
        <v>U1-T132</v>
      </c>
      <c r="E1118" t="s">
        <v>1215</v>
      </c>
      <c r="F1118" t="s">
        <v>1718</v>
      </c>
      <c r="G1118" t="s">
        <v>626</v>
      </c>
      <c r="AT1118" t="str">
        <f t="shared" si="226"/>
        <v>HPS_IOA12</v>
      </c>
      <c r="AU1118" t="str">
        <f t="shared" si="227"/>
        <v>--</v>
      </c>
    </row>
    <row r="1119" spans="1:47" x14ac:dyDescent="0.25">
      <c r="A1119" t="str">
        <f t="shared" si="222"/>
        <v>U1-U134</v>
      </c>
      <c r="B1119" t="str">
        <f t="shared" si="223"/>
        <v>HPS_IOA5</v>
      </c>
      <c r="C1119" t="str">
        <f t="shared" si="224"/>
        <v>U1-HPS_IOA5</v>
      </c>
      <c r="D1119" t="str">
        <f t="shared" si="225"/>
        <v>U1-U134</v>
      </c>
      <c r="E1119" t="s">
        <v>1215</v>
      </c>
      <c r="F1119" t="s">
        <v>1719</v>
      </c>
      <c r="G1119" t="s">
        <v>612</v>
      </c>
      <c r="AT1119" t="str">
        <f t="shared" si="226"/>
        <v>HPS_IOA5</v>
      </c>
      <c r="AU1119" t="str">
        <f t="shared" si="227"/>
        <v>--</v>
      </c>
    </row>
    <row r="1120" spans="1:47" x14ac:dyDescent="0.25">
      <c r="A1120" t="str">
        <f t="shared" si="222"/>
        <v>U1-U135</v>
      </c>
      <c r="B1120" t="str">
        <f t="shared" si="223"/>
        <v>HPS_IOA2</v>
      </c>
      <c r="C1120" t="str">
        <f t="shared" si="224"/>
        <v>U1-HPS_IOA2</v>
      </c>
      <c r="D1120" t="str">
        <f t="shared" si="225"/>
        <v>U1-U135</v>
      </c>
      <c r="E1120" t="s">
        <v>1215</v>
      </c>
      <c r="F1120" t="s">
        <v>1720</v>
      </c>
      <c r="G1120" t="s">
        <v>606</v>
      </c>
      <c r="AT1120" t="str">
        <f t="shared" si="226"/>
        <v>HPS_IOA2</v>
      </c>
      <c r="AU1120" t="str">
        <f t="shared" si="227"/>
        <v>--</v>
      </c>
    </row>
    <row r="1121" spans="1:47" x14ac:dyDescent="0.25">
      <c r="A1121" t="str">
        <f t="shared" si="222"/>
        <v>U1-V127</v>
      </c>
      <c r="B1121" t="str">
        <f t="shared" si="223"/>
        <v>HPS_IOB7</v>
      </c>
      <c r="C1121" t="str">
        <f t="shared" si="224"/>
        <v>U1-HPS_IOB7</v>
      </c>
      <c r="D1121" t="str">
        <f t="shared" si="225"/>
        <v>U1-V127</v>
      </c>
      <c r="E1121" t="s">
        <v>1215</v>
      </c>
      <c r="F1121" t="s">
        <v>1721</v>
      </c>
      <c r="G1121" t="s">
        <v>510</v>
      </c>
      <c r="AT1121" t="str">
        <f t="shared" si="226"/>
        <v>HPS_IOB7</v>
      </c>
      <c r="AU1121" t="str">
        <f t="shared" si="227"/>
        <v>--</v>
      </c>
    </row>
    <row r="1122" spans="1:47" x14ac:dyDescent="0.25">
      <c r="A1122" t="str">
        <f t="shared" si="222"/>
        <v>U1-W134</v>
      </c>
      <c r="B1122" t="str">
        <f t="shared" si="223"/>
        <v>HPS_IOA3</v>
      </c>
      <c r="C1122" t="str">
        <f t="shared" si="224"/>
        <v>U1-HPS_IOA3</v>
      </c>
      <c r="D1122" t="str">
        <f t="shared" si="225"/>
        <v>U1-W134</v>
      </c>
      <c r="E1122" t="s">
        <v>1215</v>
      </c>
      <c r="F1122" t="s">
        <v>1722</v>
      </c>
      <c r="G1122" t="s">
        <v>608</v>
      </c>
      <c r="AT1122" t="str">
        <f t="shared" si="226"/>
        <v>HPS_IOA3</v>
      </c>
      <c r="AU1122" t="str">
        <f t="shared" si="227"/>
        <v>--</v>
      </c>
    </row>
    <row r="1123" spans="1:47" x14ac:dyDescent="0.25">
      <c r="A1123" t="str">
        <f t="shared" si="222"/>
        <v>U1-W135</v>
      </c>
      <c r="B1123" t="str">
        <f t="shared" si="223"/>
        <v>HPS_IOA1</v>
      </c>
      <c r="C1123" t="str">
        <f t="shared" si="224"/>
        <v>U1-HPS_IOA1</v>
      </c>
      <c r="D1123" t="str">
        <f t="shared" si="225"/>
        <v>U1-W135</v>
      </c>
      <c r="E1123" t="s">
        <v>1215</v>
      </c>
      <c r="F1123" t="s">
        <v>1723</v>
      </c>
      <c r="G1123" t="s">
        <v>604</v>
      </c>
      <c r="AT1123" t="str">
        <f t="shared" si="226"/>
        <v>HPS_IOA1</v>
      </c>
      <c r="AU1123" t="str">
        <f t="shared" si="227"/>
        <v>--</v>
      </c>
    </row>
    <row r="1124" spans="1:47" x14ac:dyDescent="0.25">
      <c r="A1124" t="str">
        <f t="shared" si="222"/>
        <v>U1-Y124</v>
      </c>
      <c r="B1124" t="str">
        <f t="shared" si="223"/>
        <v>ETH_TXD3</v>
      </c>
      <c r="C1124" t="str">
        <f t="shared" si="224"/>
        <v>U1-ETH_TXD3</v>
      </c>
      <c r="D1124" t="str">
        <f t="shared" si="225"/>
        <v>U1-Y124</v>
      </c>
      <c r="E1124" t="s">
        <v>1215</v>
      </c>
      <c r="F1124" t="s">
        <v>1724</v>
      </c>
      <c r="G1124" t="s">
        <v>947</v>
      </c>
      <c r="AT1124" t="str">
        <f t="shared" si="226"/>
        <v>ETH_TXD3</v>
      </c>
      <c r="AU1124" t="str">
        <f t="shared" si="227"/>
        <v>--</v>
      </c>
    </row>
    <row r="1125" spans="1:47" x14ac:dyDescent="0.25">
      <c r="A1125" t="str">
        <f t="shared" si="222"/>
        <v>U1-Y127</v>
      </c>
      <c r="B1125" t="str">
        <f t="shared" si="223"/>
        <v>ETH_TXD1</v>
      </c>
      <c r="C1125" t="str">
        <f t="shared" si="224"/>
        <v>U1-ETH_TXD1</v>
      </c>
      <c r="D1125" t="str">
        <f t="shared" si="225"/>
        <v>U1-Y127</v>
      </c>
      <c r="E1125" t="s">
        <v>1215</v>
      </c>
      <c r="F1125" t="s">
        <v>1725</v>
      </c>
      <c r="G1125" t="s">
        <v>944</v>
      </c>
      <c r="AT1125" t="str">
        <f t="shared" si="226"/>
        <v>ETH_TXD1</v>
      </c>
      <c r="AU1125" t="str">
        <f t="shared" si="227"/>
        <v>--</v>
      </c>
    </row>
    <row r="1126" spans="1:47" x14ac:dyDescent="0.25">
      <c r="A1126" t="str">
        <f t="shared" si="222"/>
        <v>U1-Y132</v>
      </c>
      <c r="B1126" t="str">
        <f t="shared" si="223"/>
        <v>ETH_MDC</v>
      </c>
      <c r="C1126" t="str">
        <f t="shared" si="224"/>
        <v>U1-ETH_MDC</v>
      </c>
      <c r="D1126" t="str">
        <f t="shared" si="225"/>
        <v>U1-Y132</v>
      </c>
      <c r="E1126" t="s">
        <v>1215</v>
      </c>
      <c r="F1126" t="s">
        <v>1726</v>
      </c>
      <c r="G1126" t="s">
        <v>932</v>
      </c>
      <c r="AT1126" t="str">
        <f t="shared" si="226"/>
        <v>ETH_MDC</v>
      </c>
      <c r="AU1126" t="str">
        <f t="shared" si="227"/>
        <v>--</v>
      </c>
    </row>
    <row r="1127" spans="1:47" x14ac:dyDescent="0.25">
      <c r="A1127" t="str">
        <f t="shared" si="222"/>
        <v>U1-AW96</v>
      </c>
      <c r="B1127" t="str">
        <f t="shared" si="223"/>
        <v>GND</v>
      </c>
      <c r="C1127" t="str">
        <f t="shared" si="224"/>
        <v>U1-GND</v>
      </c>
      <c r="D1127" t="str">
        <f t="shared" si="225"/>
        <v>U1-AW96</v>
      </c>
      <c r="E1127" t="s">
        <v>1215</v>
      </c>
      <c r="F1127" t="s">
        <v>1727</v>
      </c>
      <c r="G1127" t="s">
        <v>433</v>
      </c>
      <c r="AT1127" t="str">
        <f t="shared" si="226"/>
        <v>GND</v>
      </c>
      <c r="AU1127" t="str">
        <f t="shared" si="227"/>
        <v>--</v>
      </c>
    </row>
    <row r="1128" spans="1:47" x14ac:dyDescent="0.25">
      <c r="A1128" t="str">
        <f t="shared" si="222"/>
        <v>U1-AW111</v>
      </c>
      <c r="B1128" t="str">
        <f t="shared" si="223"/>
        <v>GND</v>
      </c>
      <c r="C1128" t="str">
        <f t="shared" si="224"/>
        <v>U1-GND</v>
      </c>
      <c r="D1128" t="str">
        <f t="shared" si="225"/>
        <v>U1-AW111</v>
      </c>
      <c r="E1128" t="s">
        <v>1215</v>
      </c>
      <c r="F1128" t="s">
        <v>1728</v>
      </c>
      <c r="G1128" t="s">
        <v>433</v>
      </c>
      <c r="AT1128" t="str">
        <f t="shared" si="226"/>
        <v>GND</v>
      </c>
      <c r="AU1128" t="str">
        <f t="shared" si="227"/>
        <v>--</v>
      </c>
    </row>
    <row r="1129" spans="1:47" x14ac:dyDescent="0.25">
      <c r="A1129" t="str">
        <f t="shared" si="222"/>
        <v>U1-AW115</v>
      </c>
      <c r="B1129" t="str">
        <f t="shared" si="223"/>
        <v>GND</v>
      </c>
      <c r="C1129" t="str">
        <f t="shared" si="224"/>
        <v>U1-GND</v>
      </c>
      <c r="D1129" t="str">
        <f t="shared" si="225"/>
        <v>U1-AW115</v>
      </c>
      <c r="E1129" t="s">
        <v>1215</v>
      </c>
      <c r="F1129" t="s">
        <v>1729</v>
      </c>
      <c r="G1129" t="s">
        <v>433</v>
      </c>
      <c r="AT1129" t="str">
        <f t="shared" si="226"/>
        <v>GND</v>
      </c>
      <c r="AU1129" t="str">
        <f t="shared" si="227"/>
        <v>--</v>
      </c>
    </row>
    <row r="1130" spans="1:47" x14ac:dyDescent="0.25">
      <c r="A1130" t="str">
        <f t="shared" si="222"/>
        <v>U1-AW120</v>
      </c>
      <c r="B1130" t="str">
        <f t="shared" si="223"/>
        <v>GND</v>
      </c>
      <c r="C1130" t="str">
        <f t="shared" si="224"/>
        <v>U1-GND</v>
      </c>
      <c r="D1130" t="str">
        <f t="shared" si="225"/>
        <v>U1-AW120</v>
      </c>
      <c r="E1130" t="s">
        <v>1215</v>
      </c>
      <c r="F1130" t="s">
        <v>1730</v>
      </c>
      <c r="G1130" t="s">
        <v>433</v>
      </c>
      <c r="AT1130" t="str">
        <f t="shared" si="226"/>
        <v>GND</v>
      </c>
      <c r="AU1130" t="str">
        <f t="shared" si="227"/>
        <v>--</v>
      </c>
    </row>
    <row r="1131" spans="1:47" x14ac:dyDescent="0.25">
      <c r="A1131" t="str">
        <f t="shared" si="222"/>
        <v>U1-AW123</v>
      </c>
      <c r="B1131" t="str">
        <f t="shared" si="223"/>
        <v>GND</v>
      </c>
      <c r="C1131" t="str">
        <f t="shared" si="224"/>
        <v>U1-GND</v>
      </c>
      <c r="D1131" t="str">
        <f t="shared" si="225"/>
        <v>U1-AW123</v>
      </c>
      <c r="E1131" t="s">
        <v>1215</v>
      </c>
      <c r="F1131" t="s">
        <v>1731</v>
      </c>
      <c r="G1131" t="s">
        <v>433</v>
      </c>
      <c r="AT1131" t="str">
        <f t="shared" si="226"/>
        <v>GND</v>
      </c>
      <c r="AU1131" t="str">
        <f t="shared" si="227"/>
        <v>--</v>
      </c>
    </row>
    <row r="1132" spans="1:47" x14ac:dyDescent="0.25">
      <c r="A1132" t="str">
        <f t="shared" si="222"/>
        <v>U1-AW131</v>
      </c>
      <c r="B1132" t="str">
        <f t="shared" si="223"/>
        <v>GND</v>
      </c>
      <c r="C1132" t="str">
        <f t="shared" si="224"/>
        <v>U1-GND</v>
      </c>
      <c r="D1132" t="str">
        <f t="shared" si="225"/>
        <v>U1-AW131</v>
      </c>
      <c r="E1132" t="s">
        <v>1215</v>
      </c>
      <c r="F1132" t="s">
        <v>1732</v>
      </c>
      <c r="G1132" t="s">
        <v>433</v>
      </c>
      <c r="AT1132" t="str">
        <f t="shared" si="226"/>
        <v>GND</v>
      </c>
      <c r="AU1132" t="str">
        <f t="shared" si="227"/>
        <v>--</v>
      </c>
    </row>
    <row r="1133" spans="1:47" x14ac:dyDescent="0.25">
      <c r="A1133" t="str">
        <f t="shared" si="222"/>
        <v>U1-AW133</v>
      </c>
      <c r="B1133" t="str">
        <f t="shared" si="223"/>
        <v>GND</v>
      </c>
      <c r="C1133" t="str">
        <f t="shared" si="224"/>
        <v>U1-GND</v>
      </c>
      <c r="D1133" t="str">
        <f t="shared" si="225"/>
        <v>U1-AW133</v>
      </c>
      <c r="E1133" t="s">
        <v>1215</v>
      </c>
      <c r="F1133" t="s">
        <v>1733</v>
      </c>
      <c r="G1133" t="s">
        <v>433</v>
      </c>
      <c r="AT1133" t="str">
        <f t="shared" si="226"/>
        <v>GND</v>
      </c>
      <c r="AU1133" t="str">
        <f t="shared" si="227"/>
        <v>--</v>
      </c>
    </row>
    <row r="1134" spans="1:47" x14ac:dyDescent="0.25">
      <c r="A1134" t="str">
        <f t="shared" si="222"/>
        <v>U1-AW135</v>
      </c>
      <c r="B1134" t="str">
        <f t="shared" si="223"/>
        <v>GND</v>
      </c>
      <c r="C1134" t="str">
        <f t="shared" si="224"/>
        <v>U1-GND</v>
      </c>
      <c r="D1134" t="str">
        <f t="shared" si="225"/>
        <v>U1-AW135</v>
      </c>
      <c r="E1134" t="s">
        <v>1215</v>
      </c>
      <c r="F1134" t="s">
        <v>1734</v>
      </c>
      <c r="G1134" t="s">
        <v>433</v>
      </c>
      <c r="AT1134" t="str">
        <f t="shared" si="226"/>
        <v>GND</v>
      </c>
      <c r="AU1134" t="str">
        <f t="shared" si="227"/>
        <v>--</v>
      </c>
    </row>
    <row r="1135" spans="1:47" x14ac:dyDescent="0.25">
      <c r="A1135" t="str">
        <f t="shared" si="222"/>
        <v>U1-AY5</v>
      </c>
      <c r="B1135" t="str">
        <f t="shared" si="223"/>
        <v>GND</v>
      </c>
      <c r="C1135" t="str">
        <f t="shared" si="224"/>
        <v>U1-GND</v>
      </c>
      <c r="D1135" t="str">
        <f t="shared" si="225"/>
        <v>U1-AY5</v>
      </c>
      <c r="E1135" t="s">
        <v>1215</v>
      </c>
      <c r="F1135" t="s">
        <v>1735</v>
      </c>
      <c r="G1135" t="s">
        <v>433</v>
      </c>
      <c r="AT1135" t="str">
        <f t="shared" si="226"/>
        <v>GND</v>
      </c>
      <c r="AU1135" t="str">
        <f t="shared" si="227"/>
        <v>--</v>
      </c>
    </row>
    <row r="1136" spans="1:47" x14ac:dyDescent="0.25">
      <c r="A1136" t="str">
        <f t="shared" si="222"/>
        <v>U1-AY7</v>
      </c>
      <c r="B1136" t="str">
        <f t="shared" si="223"/>
        <v>GND</v>
      </c>
      <c r="C1136" t="str">
        <f t="shared" si="224"/>
        <v>U1-GND</v>
      </c>
      <c r="D1136" t="str">
        <f t="shared" si="225"/>
        <v>U1-AY7</v>
      </c>
      <c r="E1136" t="s">
        <v>1215</v>
      </c>
      <c r="F1136" t="s">
        <v>1736</v>
      </c>
      <c r="G1136" t="s">
        <v>433</v>
      </c>
      <c r="AT1136" t="str">
        <f t="shared" si="226"/>
        <v>GND</v>
      </c>
      <c r="AU1136" t="str">
        <f t="shared" si="227"/>
        <v>--</v>
      </c>
    </row>
    <row r="1137" spans="1:47" x14ac:dyDescent="0.25">
      <c r="A1137" t="str">
        <f t="shared" si="222"/>
        <v>U1-AY10</v>
      </c>
      <c r="B1137" t="str">
        <f t="shared" si="223"/>
        <v>GND</v>
      </c>
      <c r="C1137" t="str">
        <f t="shared" si="224"/>
        <v>U1-GND</v>
      </c>
      <c r="D1137" t="str">
        <f t="shared" si="225"/>
        <v>U1-AY10</v>
      </c>
      <c r="E1137" t="s">
        <v>1215</v>
      </c>
      <c r="F1137" t="s">
        <v>1737</v>
      </c>
      <c r="G1137" t="s">
        <v>433</v>
      </c>
      <c r="AT1137" t="str">
        <f t="shared" si="226"/>
        <v>GND</v>
      </c>
      <c r="AU1137" t="str">
        <f t="shared" si="227"/>
        <v>--</v>
      </c>
    </row>
    <row r="1138" spans="1:47" x14ac:dyDescent="0.25">
      <c r="A1138" t="str">
        <f t="shared" si="222"/>
        <v>U1-AY13</v>
      </c>
      <c r="B1138" t="str">
        <f t="shared" si="223"/>
        <v>GND</v>
      </c>
      <c r="C1138" t="str">
        <f t="shared" si="224"/>
        <v>U1-GND</v>
      </c>
      <c r="D1138" t="str">
        <f t="shared" si="225"/>
        <v>U1-AY13</v>
      </c>
      <c r="E1138" t="s">
        <v>1215</v>
      </c>
      <c r="F1138" t="s">
        <v>1738</v>
      </c>
      <c r="G1138" t="s">
        <v>433</v>
      </c>
      <c r="AT1138" t="str">
        <f t="shared" si="226"/>
        <v>GND</v>
      </c>
      <c r="AU1138" t="str">
        <f t="shared" si="227"/>
        <v>--</v>
      </c>
    </row>
    <row r="1139" spans="1:47" x14ac:dyDescent="0.25">
      <c r="A1139" t="str">
        <f t="shared" si="222"/>
        <v>U1-AY32</v>
      </c>
      <c r="B1139" t="str">
        <f t="shared" si="223"/>
        <v>GND</v>
      </c>
      <c r="C1139" t="str">
        <f t="shared" si="224"/>
        <v>U1-GND</v>
      </c>
      <c r="D1139" t="str">
        <f t="shared" si="225"/>
        <v>U1-AY32</v>
      </c>
      <c r="E1139" t="s">
        <v>1215</v>
      </c>
      <c r="F1139" t="s">
        <v>1739</v>
      </c>
      <c r="G1139" t="s">
        <v>433</v>
      </c>
      <c r="AT1139" t="str">
        <f t="shared" si="226"/>
        <v>GND</v>
      </c>
      <c r="AU1139" t="str">
        <f t="shared" si="227"/>
        <v>--</v>
      </c>
    </row>
    <row r="1140" spans="1:47" x14ac:dyDescent="0.25">
      <c r="A1140" t="str">
        <f t="shared" si="222"/>
        <v>U1-AY61</v>
      </c>
      <c r="B1140" t="str">
        <f t="shared" si="223"/>
        <v>GND</v>
      </c>
      <c r="C1140" t="str">
        <f t="shared" si="224"/>
        <v>U1-GND</v>
      </c>
      <c r="D1140" t="str">
        <f t="shared" si="225"/>
        <v>U1-AY61</v>
      </c>
      <c r="E1140" t="s">
        <v>1215</v>
      </c>
      <c r="F1140" t="s">
        <v>1740</v>
      </c>
      <c r="G1140" t="s">
        <v>433</v>
      </c>
      <c r="AT1140" t="str">
        <f t="shared" si="226"/>
        <v>GND</v>
      </c>
      <c r="AU1140" t="str">
        <f t="shared" si="227"/>
        <v>--</v>
      </c>
    </row>
    <row r="1141" spans="1:47" x14ac:dyDescent="0.25">
      <c r="A1141" t="str">
        <f t="shared" si="222"/>
        <v>U1-AY72</v>
      </c>
      <c r="B1141" t="str">
        <f t="shared" si="223"/>
        <v>GND</v>
      </c>
      <c r="C1141" t="str">
        <f t="shared" si="224"/>
        <v>U1-GND</v>
      </c>
      <c r="D1141" t="str">
        <f t="shared" si="225"/>
        <v>U1-AY72</v>
      </c>
      <c r="E1141" t="s">
        <v>1215</v>
      </c>
      <c r="F1141" t="s">
        <v>1741</v>
      </c>
      <c r="G1141" t="s">
        <v>433</v>
      </c>
      <c r="AT1141" t="str">
        <f t="shared" si="226"/>
        <v>GND</v>
      </c>
      <c r="AU1141" t="str">
        <f t="shared" si="227"/>
        <v>--</v>
      </c>
    </row>
    <row r="1142" spans="1:47" x14ac:dyDescent="0.25">
      <c r="A1142" t="str">
        <f t="shared" si="222"/>
        <v>U1-AY83</v>
      </c>
      <c r="B1142" t="str">
        <f t="shared" si="223"/>
        <v>GND</v>
      </c>
      <c r="C1142" t="str">
        <f t="shared" si="224"/>
        <v>U1-GND</v>
      </c>
      <c r="D1142" t="str">
        <f t="shared" si="225"/>
        <v>U1-AY83</v>
      </c>
      <c r="E1142" t="s">
        <v>1215</v>
      </c>
      <c r="F1142" t="s">
        <v>1742</v>
      </c>
      <c r="G1142" t="s">
        <v>433</v>
      </c>
      <c r="AT1142" t="str">
        <f t="shared" si="226"/>
        <v>GND</v>
      </c>
      <c r="AU1142" t="str">
        <f t="shared" si="227"/>
        <v>--</v>
      </c>
    </row>
    <row r="1143" spans="1:47" x14ac:dyDescent="0.25">
      <c r="A1143" t="str">
        <f t="shared" si="222"/>
        <v>U1-AY104</v>
      </c>
      <c r="B1143" t="str">
        <f t="shared" si="223"/>
        <v>GND</v>
      </c>
      <c r="C1143" t="str">
        <f t="shared" si="224"/>
        <v>U1-GND</v>
      </c>
      <c r="D1143" t="str">
        <f t="shared" si="225"/>
        <v>U1-AY104</v>
      </c>
      <c r="E1143" t="s">
        <v>1215</v>
      </c>
      <c r="F1143" t="s">
        <v>1743</v>
      </c>
      <c r="G1143" t="s">
        <v>433</v>
      </c>
      <c r="AT1143" t="str">
        <f t="shared" si="226"/>
        <v>GND</v>
      </c>
      <c r="AU1143" t="str">
        <f t="shared" si="227"/>
        <v>--</v>
      </c>
    </row>
    <row r="1144" spans="1:47" x14ac:dyDescent="0.25">
      <c r="A1144" t="str">
        <f t="shared" si="222"/>
        <v>U1-AY123</v>
      </c>
      <c r="B1144" t="str">
        <f t="shared" si="223"/>
        <v>GND</v>
      </c>
      <c r="C1144" t="str">
        <f t="shared" si="224"/>
        <v>U1-GND</v>
      </c>
      <c r="D1144" t="str">
        <f t="shared" si="225"/>
        <v>U1-AY123</v>
      </c>
      <c r="E1144" t="s">
        <v>1215</v>
      </c>
      <c r="F1144" t="s">
        <v>1744</v>
      </c>
      <c r="G1144" t="s">
        <v>433</v>
      </c>
      <c r="AT1144" t="str">
        <f t="shared" si="226"/>
        <v>GND</v>
      </c>
      <c r="AU1144" t="str">
        <f t="shared" si="227"/>
        <v>--</v>
      </c>
    </row>
    <row r="1145" spans="1:47" x14ac:dyDescent="0.25">
      <c r="A1145" t="str">
        <f t="shared" si="222"/>
        <v>U1-AY126</v>
      </c>
      <c r="B1145" t="str">
        <f t="shared" si="223"/>
        <v>GND</v>
      </c>
      <c r="C1145" t="str">
        <f t="shared" si="224"/>
        <v>U1-GND</v>
      </c>
      <c r="D1145" t="str">
        <f t="shared" si="225"/>
        <v>U1-AY126</v>
      </c>
      <c r="E1145" t="s">
        <v>1215</v>
      </c>
      <c r="F1145" t="s">
        <v>1745</v>
      </c>
      <c r="G1145" t="s">
        <v>433</v>
      </c>
      <c r="AT1145" t="str">
        <f t="shared" si="226"/>
        <v>GND</v>
      </c>
      <c r="AU1145" t="str">
        <f t="shared" si="227"/>
        <v>--</v>
      </c>
    </row>
    <row r="1146" spans="1:47" x14ac:dyDescent="0.25">
      <c r="A1146" t="str">
        <f t="shared" si="222"/>
        <v>U1-AY129</v>
      </c>
      <c r="B1146" t="str">
        <f t="shared" si="223"/>
        <v>GND</v>
      </c>
      <c r="C1146" t="str">
        <f t="shared" si="224"/>
        <v>U1-GND</v>
      </c>
      <c r="D1146" t="str">
        <f t="shared" si="225"/>
        <v>U1-AY129</v>
      </c>
      <c r="E1146" t="s">
        <v>1215</v>
      </c>
      <c r="F1146" t="s">
        <v>1746</v>
      </c>
      <c r="G1146" t="s">
        <v>433</v>
      </c>
      <c r="AT1146" t="str">
        <f t="shared" si="226"/>
        <v>GND</v>
      </c>
      <c r="AU1146" t="str">
        <f t="shared" si="227"/>
        <v>--</v>
      </c>
    </row>
    <row r="1147" spans="1:47" x14ac:dyDescent="0.25">
      <c r="A1147" t="str">
        <f t="shared" si="222"/>
        <v>U1-AY131</v>
      </c>
      <c r="B1147" t="str">
        <f t="shared" si="223"/>
        <v>GND</v>
      </c>
      <c r="C1147" t="str">
        <f t="shared" si="224"/>
        <v>U1-GND</v>
      </c>
      <c r="D1147" t="str">
        <f t="shared" si="225"/>
        <v>U1-AY131</v>
      </c>
      <c r="E1147" t="s">
        <v>1215</v>
      </c>
      <c r="F1147" t="s">
        <v>1747</v>
      </c>
      <c r="G1147" t="s">
        <v>433</v>
      </c>
      <c r="AT1147" t="str">
        <f t="shared" si="226"/>
        <v>GND</v>
      </c>
      <c r="AU1147" t="str">
        <f t="shared" si="227"/>
        <v>--</v>
      </c>
    </row>
    <row r="1148" spans="1:47" x14ac:dyDescent="0.25">
      <c r="A1148" t="str">
        <f t="shared" si="222"/>
        <v>U1-BA1</v>
      </c>
      <c r="B1148" t="str">
        <f t="shared" si="223"/>
        <v>GND</v>
      </c>
      <c r="C1148" t="str">
        <f t="shared" si="224"/>
        <v>U1-GND</v>
      </c>
      <c r="D1148" t="str">
        <f t="shared" si="225"/>
        <v>U1-BA1</v>
      </c>
      <c r="E1148" t="s">
        <v>1215</v>
      </c>
      <c r="F1148" t="s">
        <v>1748</v>
      </c>
      <c r="G1148" t="s">
        <v>433</v>
      </c>
      <c r="AT1148" t="str">
        <f t="shared" si="226"/>
        <v>GND</v>
      </c>
      <c r="AU1148" t="str">
        <f t="shared" si="227"/>
        <v>--</v>
      </c>
    </row>
    <row r="1149" spans="1:47" x14ac:dyDescent="0.25">
      <c r="A1149" t="str">
        <f t="shared" si="222"/>
        <v>U1-BA3</v>
      </c>
      <c r="B1149" t="str">
        <f t="shared" si="223"/>
        <v>GND</v>
      </c>
      <c r="C1149" t="str">
        <f t="shared" si="224"/>
        <v>U1-GND</v>
      </c>
      <c r="D1149" t="str">
        <f t="shared" si="225"/>
        <v>U1-BA3</v>
      </c>
      <c r="E1149" t="s">
        <v>1215</v>
      </c>
      <c r="F1149" t="s">
        <v>1749</v>
      </c>
      <c r="G1149" t="s">
        <v>433</v>
      </c>
      <c r="AT1149" t="str">
        <f t="shared" si="226"/>
        <v>GND</v>
      </c>
      <c r="AU1149" t="str">
        <f t="shared" si="227"/>
        <v>--</v>
      </c>
    </row>
    <row r="1150" spans="1:47" x14ac:dyDescent="0.25">
      <c r="A1150" t="str">
        <f t="shared" si="222"/>
        <v>U1-BA5</v>
      </c>
      <c r="B1150" t="str">
        <f t="shared" si="223"/>
        <v>GND</v>
      </c>
      <c r="C1150" t="str">
        <f t="shared" si="224"/>
        <v>U1-GND</v>
      </c>
      <c r="D1150" t="str">
        <f t="shared" si="225"/>
        <v>U1-BA5</v>
      </c>
      <c r="E1150" t="s">
        <v>1215</v>
      </c>
      <c r="F1150" t="s">
        <v>1750</v>
      </c>
      <c r="G1150" t="s">
        <v>433</v>
      </c>
      <c r="AT1150" t="str">
        <f t="shared" si="226"/>
        <v>GND</v>
      </c>
      <c r="AU1150" t="str">
        <f t="shared" si="227"/>
        <v>--</v>
      </c>
    </row>
    <row r="1151" spans="1:47" x14ac:dyDescent="0.25">
      <c r="A1151" t="str">
        <f t="shared" si="222"/>
        <v>U1-BA13</v>
      </c>
      <c r="B1151" t="str">
        <f t="shared" si="223"/>
        <v>GND</v>
      </c>
      <c r="C1151" t="str">
        <f t="shared" si="224"/>
        <v>U1-GND</v>
      </c>
      <c r="D1151" t="str">
        <f t="shared" si="225"/>
        <v>U1-BA13</v>
      </c>
      <c r="E1151" t="s">
        <v>1215</v>
      </c>
      <c r="F1151" t="s">
        <v>1751</v>
      </c>
      <c r="G1151" t="s">
        <v>433</v>
      </c>
      <c r="AT1151" t="str">
        <f t="shared" si="226"/>
        <v>GND</v>
      </c>
      <c r="AU1151" t="str">
        <f t="shared" si="227"/>
        <v>--</v>
      </c>
    </row>
    <row r="1152" spans="1:47" x14ac:dyDescent="0.25">
      <c r="A1152" t="str">
        <f t="shared" si="222"/>
        <v>U1-BA16</v>
      </c>
      <c r="B1152" t="str">
        <f t="shared" si="223"/>
        <v>GND</v>
      </c>
      <c r="C1152" t="str">
        <f t="shared" si="224"/>
        <v>U1-GND</v>
      </c>
      <c r="D1152" t="str">
        <f t="shared" si="225"/>
        <v>U1-BA16</v>
      </c>
      <c r="E1152" t="s">
        <v>1215</v>
      </c>
      <c r="F1152" t="s">
        <v>1752</v>
      </c>
      <c r="G1152" t="s">
        <v>433</v>
      </c>
      <c r="AT1152" t="str">
        <f t="shared" si="226"/>
        <v>GND</v>
      </c>
      <c r="AU1152" t="str">
        <f t="shared" si="227"/>
        <v>--</v>
      </c>
    </row>
    <row r="1153" spans="1:47" x14ac:dyDescent="0.25">
      <c r="A1153" t="str">
        <f t="shared" si="222"/>
        <v>U1-BA21</v>
      </c>
      <c r="B1153" t="str">
        <f t="shared" si="223"/>
        <v>GND</v>
      </c>
      <c r="C1153" t="str">
        <f t="shared" si="224"/>
        <v>U1-GND</v>
      </c>
      <c r="D1153" t="str">
        <f t="shared" si="225"/>
        <v>U1-BA21</v>
      </c>
      <c r="E1153" t="s">
        <v>1215</v>
      </c>
      <c r="F1153" t="s">
        <v>1753</v>
      </c>
      <c r="G1153" t="s">
        <v>433</v>
      </c>
      <c r="AT1153" t="str">
        <f t="shared" si="226"/>
        <v>GND</v>
      </c>
      <c r="AU1153" t="str">
        <f t="shared" si="227"/>
        <v>--</v>
      </c>
    </row>
    <row r="1154" spans="1:47" x14ac:dyDescent="0.25">
      <c r="A1154" t="str">
        <f t="shared" si="222"/>
        <v>U1-BA25</v>
      </c>
      <c r="B1154" t="str">
        <f t="shared" si="223"/>
        <v>GND</v>
      </c>
      <c r="C1154" t="str">
        <f t="shared" si="224"/>
        <v>U1-GND</v>
      </c>
      <c r="D1154" t="str">
        <f t="shared" si="225"/>
        <v>U1-BA25</v>
      </c>
      <c r="E1154" t="s">
        <v>1215</v>
      </c>
      <c r="F1154" t="s">
        <v>1754</v>
      </c>
      <c r="G1154" t="s">
        <v>433</v>
      </c>
      <c r="AT1154" t="str">
        <f t="shared" si="226"/>
        <v>GND</v>
      </c>
      <c r="AU1154" t="str">
        <f t="shared" si="227"/>
        <v>--</v>
      </c>
    </row>
    <row r="1155" spans="1:47" x14ac:dyDescent="0.25">
      <c r="A1155" t="str">
        <f t="shared" si="222"/>
        <v>U1-BA36</v>
      </c>
      <c r="B1155" t="str">
        <f t="shared" si="223"/>
        <v>GND</v>
      </c>
      <c r="C1155" t="str">
        <f t="shared" si="224"/>
        <v>U1-GND</v>
      </c>
      <c r="D1155" t="str">
        <f t="shared" si="225"/>
        <v>U1-BA36</v>
      </c>
      <c r="E1155" t="s">
        <v>1215</v>
      </c>
      <c r="F1155" t="s">
        <v>1755</v>
      </c>
      <c r="G1155" t="s">
        <v>433</v>
      </c>
      <c r="AT1155" t="str">
        <f t="shared" si="226"/>
        <v>GND</v>
      </c>
      <c r="AU1155" t="str">
        <f t="shared" si="227"/>
        <v>--</v>
      </c>
    </row>
    <row r="1156" spans="1:47" x14ac:dyDescent="0.25">
      <c r="A1156" t="str">
        <f t="shared" si="222"/>
        <v>U1-BA40</v>
      </c>
      <c r="B1156" t="str">
        <f t="shared" si="223"/>
        <v>GND</v>
      </c>
      <c r="C1156" t="str">
        <f t="shared" si="224"/>
        <v>U1-GND</v>
      </c>
      <c r="D1156" t="str">
        <f t="shared" si="225"/>
        <v>U1-BA40</v>
      </c>
      <c r="E1156" t="s">
        <v>1215</v>
      </c>
      <c r="F1156" t="s">
        <v>1756</v>
      </c>
      <c r="G1156" t="s">
        <v>433</v>
      </c>
      <c r="AT1156" t="str">
        <f t="shared" si="226"/>
        <v>GND</v>
      </c>
      <c r="AU1156" t="str">
        <f t="shared" si="227"/>
        <v>--</v>
      </c>
    </row>
    <row r="1157" spans="1:47" x14ac:dyDescent="0.25">
      <c r="A1157" t="str">
        <f t="shared" si="222"/>
        <v>U1-BA43</v>
      </c>
      <c r="B1157" t="str">
        <f t="shared" si="223"/>
        <v>GND</v>
      </c>
      <c r="C1157" t="str">
        <f t="shared" si="224"/>
        <v>U1-GND</v>
      </c>
      <c r="D1157" t="str">
        <f t="shared" si="225"/>
        <v>U1-BA43</v>
      </c>
      <c r="E1157" t="s">
        <v>1215</v>
      </c>
      <c r="F1157" t="s">
        <v>1757</v>
      </c>
      <c r="G1157" t="s">
        <v>433</v>
      </c>
      <c r="AT1157" t="str">
        <f t="shared" si="226"/>
        <v>GND</v>
      </c>
      <c r="AU1157" t="str">
        <f t="shared" si="227"/>
        <v>--</v>
      </c>
    </row>
    <row r="1158" spans="1:47" x14ac:dyDescent="0.25">
      <c r="A1158" t="str">
        <f t="shared" ref="A1158:A1221" si="228">$E1158&amp;"-"&amp;$F1158</f>
        <v>U1-BA46</v>
      </c>
      <c r="B1158" t="str">
        <f t="shared" ref="B1158:B1221" si="229">IF(OR(E1158=$A$2,E1158=$B$2,E1158=$C$2,E1158=$D$2),"--",G1158)</f>
        <v>GND</v>
      </c>
      <c r="C1158" t="str">
        <f t="shared" ref="C1158:C1221" si="230">$E1158&amp;"-"&amp;$G1158</f>
        <v>U1-GND</v>
      </c>
      <c r="D1158" t="str">
        <f t="shared" ref="D1158:D1221" si="231">A1158</f>
        <v>U1-BA46</v>
      </c>
      <c r="E1158" t="s">
        <v>1215</v>
      </c>
      <c r="F1158" t="s">
        <v>1758</v>
      </c>
      <c r="G1158" t="s">
        <v>433</v>
      </c>
      <c r="AT1158" t="str">
        <f t="shared" ref="AT1158:AT1221" si="232">IF(IF(COUNTIF($AO$6:$AQ$150,B1158)&gt;0,"---","--")="---",VLOOKUP(B1158,$AO$6:$AQ$150,3,0),B1158)</f>
        <v>GND</v>
      </c>
      <c r="AU1158" t="str">
        <f t="shared" ref="AU1158:AU1221" si="233">IF(IF(COUNTIF($AO$6:$AQ$150,B1158)&gt;0,"---","--")="---",VLOOKUP(B1158,$AO$6:$AQ$150,2,0),"--")</f>
        <v>--</v>
      </c>
    </row>
    <row r="1159" spans="1:47" x14ac:dyDescent="0.25">
      <c r="A1159" t="str">
        <f t="shared" si="228"/>
        <v>U1-BA57</v>
      </c>
      <c r="B1159" t="str">
        <f t="shared" si="229"/>
        <v>GND</v>
      </c>
      <c r="C1159" t="str">
        <f t="shared" si="230"/>
        <v>U1-GND</v>
      </c>
      <c r="D1159" t="str">
        <f t="shared" si="231"/>
        <v>U1-BA57</v>
      </c>
      <c r="E1159" t="s">
        <v>1215</v>
      </c>
      <c r="F1159" t="s">
        <v>1759</v>
      </c>
      <c r="G1159" t="s">
        <v>433</v>
      </c>
      <c r="AT1159" t="str">
        <f t="shared" si="232"/>
        <v>GND</v>
      </c>
      <c r="AU1159" t="str">
        <f t="shared" si="233"/>
        <v>--</v>
      </c>
    </row>
    <row r="1160" spans="1:47" x14ac:dyDescent="0.25">
      <c r="A1160" t="str">
        <f t="shared" si="228"/>
        <v>U1-BA68</v>
      </c>
      <c r="B1160" t="str">
        <f t="shared" si="229"/>
        <v>GND</v>
      </c>
      <c r="C1160" t="str">
        <f t="shared" si="230"/>
        <v>U1-GND</v>
      </c>
      <c r="D1160" t="str">
        <f t="shared" si="231"/>
        <v>U1-BA68</v>
      </c>
      <c r="E1160" t="s">
        <v>1215</v>
      </c>
      <c r="F1160" t="s">
        <v>1760</v>
      </c>
      <c r="G1160" t="s">
        <v>433</v>
      </c>
      <c r="AT1160" t="str">
        <f t="shared" si="232"/>
        <v>GND</v>
      </c>
      <c r="AU1160" t="str">
        <f t="shared" si="233"/>
        <v>--</v>
      </c>
    </row>
    <row r="1161" spans="1:47" x14ac:dyDescent="0.25">
      <c r="A1161" t="str">
        <f t="shared" si="228"/>
        <v>U1-BA79</v>
      </c>
      <c r="B1161" t="str">
        <f t="shared" si="229"/>
        <v>GND</v>
      </c>
      <c r="C1161" t="str">
        <f t="shared" si="230"/>
        <v>U1-GND</v>
      </c>
      <c r="D1161" t="str">
        <f t="shared" si="231"/>
        <v>U1-BA79</v>
      </c>
      <c r="E1161" t="s">
        <v>1215</v>
      </c>
      <c r="F1161" t="s">
        <v>1761</v>
      </c>
      <c r="G1161" t="s">
        <v>433</v>
      </c>
      <c r="AT1161" t="str">
        <f t="shared" si="232"/>
        <v>GND</v>
      </c>
      <c r="AU1161" t="str">
        <f t="shared" si="233"/>
        <v>--</v>
      </c>
    </row>
    <row r="1162" spans="1:47" x14ac:dyDescent="0.25">
      <c r="A1162" t="str">
        <f t="shared" si="228"/>
        <v>U1-BA90</v>
      </c>
      <c r="B1162" t="str">
        <f t="shared" si="229"/>
        <v>GND</v>
      </c>
      <c r="C1162" t="str">
        <f t="shared" si="230"/>
        <v>U1-GND</v>
      </c>
      <c r="D1162" t="str">
        <f t="shared" si="231"/>
        <v>U1-BA90</v>
      </c>
      <c r="E1162" t="s">
        <v>1215</v>
      </c>
      <c r="F1162" t="s">
        <v>1762</v>
      </c>
      <c r="G1162" t="s">
        <v>433</v>
      </c>
      <c r="AT1162" t="str">
        <f t="shared" si="232"/>
        <v>GND</v>
      </c>
      <c r="AU1162" t="str">
        <f t="shared" si="233"/>
        <v>--</v>
      </c>
    </row>
    <row r="1163" spans="1:47" x14ac:dyDescent="0.25">
      <c r="A1163" t="str">
        <f t="shared" si="228"/>
        <v>U1-BA93</v>
      </c>
      <c r="B1163" t="str">
        <f t="shared" si="229"/>
        <v>GND</v>
      </c>
      <c r="C1163" t="str">
        <f t="shared" si="230"/>
        <v>U1-GND</v>
      </c>
      <c r="D1163" t="str">
        <f t="shared" si="231"/>
        <v>U1-BA93</v>
      </c>
      <c r="E1163" t="s">
        <v>1215</v>
      </c>
      <c r="F1163" t="s">
        <v>1763</v>
      </c>
      <c r="G1163" t="s">
        <v>433</v>
      </c>
      <c r="AT1163" t="str">
        <f t="shared" si="232"/>
        <v>GND</v>
      </c>
      <c r="AU1163" t="str">
        <f t="shared" si="233"/>
        <v>--</v>
      </c>
    </row>
    <row r="1164" spans="1:47" x14ac:dyDescent="0.25">
      <c r="A1164" t="str">
        <f t="shared" si="228"/>
        <v>U1-BA96</v>
      </c>
      <c r="B1164" t="str">
        <f t="shared" si="229"/>
        <v>GND</v>
      </c>
      <c r="C1164" t="str">
        <f t="shared" si="230"/>
        <v>U1-GND</v>
      </c>
      <c r="D1164" t="str">
        <f t="shared" si="231"/>
        <v>U1-BA96</v>
      </c>
      <c r="E1164" t="s">
        <v>1215</v>
      </c>
      <c r="F1164" t="s">
        <v>1764</v>
      </c>
      <c r="G1164" t="s">
        <v>433</v>
      </c>
      <c r="AT1164" t="str">
        <f t="shared" si="232"/>
        <v>GND</v>
      </c>
      <c r="AU1164" t="str">
        <f t="shared" si="233"/>
        <v>--</v>
      </c>
    </row>
    <row r="1165" spans="1:47" x14ac:dyDescent="0.25">
      <c r="A1165" t="str">
        <f t="shared" si="228"/>
        <v>U1-BA100</v>
      </c>
      <c r="B1165" t="str">
        <f t="shared" si="229"/>
        <v>GND</v>
      </c>
      <c r="C1165" t="str">
        <f t="shared" si="230"/>
        <v>U1-GND</v>
      </c>
      <c r="D1165" t="str">
        <f t="shared" si="231"/>
        <v>U1-BA100</v>
      </c>
      <c r="E1165" t="s">
        <v>1215</v>
      </c>
      <c r="F1165" t="s">
        <v>1765</v>
      </c>
      <c r="G1165" t="s">
        <v>433</v>
      </c>
      <c r="AT1165" t="str">
        <f t="shared" si="232"/>
        <v>GND</v>
      </c>
      <c r="AU1165" t="str">
        <f t="shared" si="233"/>
        <v>--</v>
      </c>
    </row>
    <row r="1166" spans="1:47" x14ac:dyDescent="0.25">
      <c r="A1166" t="str">
        <f t="shared" si="228"/>
        <v>U1-BA111</v>
      </c>
      <c r="B1166" t="str">
        <f t="shared" si="229"/>
        <v>GND</v>
      </c>
      <c r="C1166" t="str">
        <f t="shared" si="230"/>
        <v>U1-GND</v>
      </c>
      <c r="D1166" t="str">
        <f t="shared" si="231"/>
        <v>U1-BA111</v>
      </c>
      <c r="E1166" t="s">
        <v>1215</v>
      </c>
      <c r="F1166" t="s">
        <v>1766</v>
      </c>
      <c r="G1166" t="s">
        <v>433</v>
      </c>
      <c r="AT1166" t="str">
        <f t="shared" si="232"/>
        <v>GND</v>
      </c>
      <c r="AU1166" t="str">
        <f t="shared" si="233"/>
        <v>--</v>
      </c>
    </row>
    <row r="1167" spans="1:47" x14ac:dyDescent="0.25">
      <c r="A1167" t="str">
        <f t="shared" si="228"/>
        <v>U1-BA115</v>
      </c>
      <c r="B1167" t="str">
        <f t="shared" si="229"/>
        <v>GND</v>
      </c>
      <c r="C1167" t="str">
        <f t="shared" si="230"/>
        <v>U1-GND</v>
      </c>
      <c r="D1167" t="str">
        <f t="shared" si="231"/>
        <v>U1-BA115</v>
      </c>
      <c r="E1167" t="s">
        <v>1215</v>
      </c>
      <c r="F1167" t="s">
        <v>1767</v>
      </c>
      <c r="G1167" t="s">
        <v>433</v>
      </c>
      <c r="AT1167" t="str">
        <f t="shared" si="232"/>
        <v>GND</v>
      </c>
      <c r="AU1167" t="str">
        <f t="shared" si="233"/>
        <v>--</v>
      </c>
    </row>
    <row r="1168" spans="1:47" x14ac:dyDescent="0.25">
      <c r="A1168" t="str">
        <f t="shared" si="228"/>
        <v>U1-BA120</v>
      </c>
      <c r="B1168" t="str">
        <f t="shared" si="229"/>
        <v>GND</v>
      </c>
      <c r="C1168" t="str">
        <f t="shared" si="230"/>
        <v>U1-GND</v>
      </c>
      <c r="D1168" t="str">
        <f t="shared" si="231"/>
        <v>U1-BA120</v>
      </c>
      <c r="E1168" t="s">
        <v>1215</v>
      </c>
      <c r="F1168" t="s">
        <v>1768</v>
      </c>
      <c r="G1168" t="s">
        <v>433</v>
      </c>
      <c r="AT1168" t="str">
        <f t="shared" si="232"/>
        <v>GND</v>
      </c>
      <c r="AU1168" t="str">
        <f t="shared" si="233"/>
        <v>--</v>
      </c>
    </row>
    <row r="1169" spans="1:47" x14ac:dyDescent="0.25">
      <c r="A1169" t="str">
        <f t="shared" si="228"/>
        <v>U1-BA123</v>
      </c>
      <c r="B1169" t="str">
        <f t="shared" si="229"/>
        <v>GND</v>
      </c>
      <c r="C1169" t="str">
        <f t="shared" si="230"/>
        <v>U1-GND</v>
      </c>
      <c r="D1169" t="str">
        <f t="shared" si="231"/>
        <v>U1-BA123</v>
      </c>
      <c r="E1169" t="s">
        <v>1215</v>
      </c>
      <c r="F1169" t="s">
        <v>1769</v>
      </c>
      <c r="G1169" t="s">
        <v>433</v>
      </c>
      <c r="AT1169" t="str">
        <f t="shared" si="232"/>
        <v>GND</v>
      </c>
      <c r="AU1169" t="str">
        <f t="shared" si="233"/>
        <v>--</v>
      </c>
    </row>
    <row r="1170" spans="1:47" x14ac:dyDescent="0.25">
      <c r="A1170" t="str">
        <f t="shared" si="228"/>
        <v>U1-BA131</v>
      </c>
      <c r="B1170" t="str">
        <f t="shared" si="229"/>
        <v>GND</v>
      </c>
      <c r="C1170" t="str">
        <f t="shared" si="230"/>
        <v>U1-GND</v>
      </c>
      <c r="D1170" t="str">
        <f t="shared" si="231"/>
        <v>U1-BA131</v>
      </c>
      <c r="E1170" t="s">
        <v>1215</v>
      </c>
      <c r="F1170" t="s">
        <v>1770</v>
      </c>
      <c r="G1170" t="s">
        <v>433</v>
      </c>
      <c r="AT1170" t="str">
        <f t="shared" si="232"/>
        <v>GND</v>
      </c>
      <c r="AU1170" t="str">
        <f t="shared" si="233"/>
        <v>--</v>
      </c>
    </row>
    <row r="1171" spans="1:47" x14ac:dyDescent="0.25">
      <c r="A1171" t="str">
        <f t="shared" si="228"/>
        <v>U1-BA133</v>
      </c>
      <c r="B1171" t="str">
        <f t="shared" si="229"/>
        <v>GND</v>
      </c>
      <c r="C1171" t="str">
        <f t="shared" si="230"/>
        <v>U1-GND</v>
      </c>
      <c r="D1171" t="str">
        <f t="shared" si="231"/>
        <v>U1-BA133</v>
      </c>
      <c r="E1171" t="s">
        <v>1215</v>
      </c>
      <c r="F1171" t="s">
        <v>1771</v>
      </c>
      <c r="G1171" t="s">
        <v>433</v>
      </c>
      <c r="AT1171" t="str">
        <f t="shared" si="232"/>
        <v>GND</v>
      </c>
      <c r="AU1171" t="str">
        <f t="shared" si="233"/>
        <v>--</v>
      </c>
    </row>
    <row r="1172" spans="1:47" x14ac:dyDescent="0.25">
      <c r="A1172" t="str">
        <f t="shared" si="228"/>
        <v>U1-BA135</v>
      </c>
      <c r="B1172" t="str">
        <f t="shared" si="229"/>
        <v>GND</v>
      </c>
      <c r="C1172" t="str">
        <f t="shared" si="230"/>
        <v>U1-GND</v>
      </c>
      <c r="D1172" t="str">
        <f t="shared" si="231"/>
        <v>U1-BA135</v>
      </c>
      <c r="E1172" t="s">
        <v>1215</v>
      </c>
      <c r="F1172" t="s">
        <v>1772</v>
      </c>
      <c r="G1172" t="s">
        <v>433</v>
      </c>
      <c r="AT1172" t="str">
        <f t="shared" si="232"/>
        <v>GND</v>
      </c>
      <c r="AU1172" t="str">
        <f t="shared" si="233"/>
        <v>--</v>
      </c>
    </row>
    <row r="1173" spans="1:47" x14ac:dyDescent="0.25">
      <c r="A1173" t="str">
        <f t="shared" si="228"/>
        <v>U1-BB5</v>
      </c>
      <c r="B1173" t="str">
        <f t="shared" si="229"/>
        <v>GND</v>
      </c>
      <c r="C1173" t="str">
        <f t="shared" si="230"/>
        <v>U1-GND</v>
      </c>
      <c r="D1173" t="str">
        <f t="shared" si="231"/>
        <v>U1-BB5</v>
      </c>
      <c r="E1173" t="s">
        <v>1215</v>
      </c>
      <c r="F1173" t="s">
        <v>1773</v>
      </c>
      <c r="G1173" t="s">
        <v>433</v>
      </c>
      <c r="AT1173" t="str">
        <f t="shared" si="232"/>
        <v>GND</v>
      </c>
      <c r="AU1173" t="str">
        <f t="shared" si="233"/>
        <v>--</v>
      </c>
    </row>
    <row r="1174" spans="1:47" x14ac:dyDescent="0.25">
      <c r="A1174" t="str">
        <f t="shared" si="228"/>
        <v>U1-BB7</v>
      </c>
      <c r="B1174" t="str">
        <f t="shared" si="229"/>
        <v>GND</v>
      </c>
      <c r="C1174" t="str">
        <f t="shared" si="230"/>
        <v>U1-GND</v>
      </c>
      <c r="D1174" t="str">
        <f t="shared" si="231"/>
        <v>U1-BB7</v>
      </c>
      <c r="E1174" t="s">
        <v>1215</v>
      </c>
      <c r="F1174" t="s">
        <v>1774</v>
      </c>
      <c r="G1174" t="s">
        <v>433</v>
      </c>
      <c r="AT1174" t="str">
        <f t="shared" si="232"/>
        <v>GND</v>
      </c>
      <c r="AU1174" t="str">
        <f t="shared" si="233"/>
        <v>--</v>
      </c>
    </row>
    <row r="1175" spans="1:47" x14ac:dyDescent="0.25">
      <c r="A1175" t="str">
        <f t="shared" si="228"/>
        <v>U1-BB10</v>
      </c>
      <c r="B1175" t="str">
        <f t="shared" si="229"/>
        <v>GND</v>
      </c>
      <c r="C1175" t="str">
        <f t="shared" si="230"/>
        <v>U1-GND</v>
      </c>
      <c r="D1175" t="str">
        <f t="shared" si="231"/>
        <v>U1-BB10</v>
      </c>
      <c r="E1175" t="s">
        <v>1215</v>
      </c>
      <c r="F1175" t="s">
        <v>1775</v>
      </c>
      <c r="G1175" t="s">
        <v>433</v>
      </c>
      <c r="AT1175" t="str">
        <f t="shared" si="232"/>
        <v>GND</v>
      </c>
      <c r="AU1175" t="str">
        <f t="shared" si="233"/>
        <v>--</v>
      </c>
    </row>
    <row r="1176" spans="1:47" x14ac:dyDescent="0.25">
      <c r="A1176" t="str">
        <f t="shared" si="228"/>
        <v>U1-BB13</v>
      </c>
      <c r="B1176" t="str">
        <f t="shared" si="229"/>
        <v>GND</v>
      </c>
      <c r="C1176" t="str">
        <f t="shared" si="230"/>
        <v>U1-GND</v>
      </c>
      <c r="D1176" t="str">
        <f t="shared" si="231"/>
        <v>U1-BB13</v>
      </c>
      <c r="E1176" t="s">
        <v>1215</v>
      </c>
      <c r="F1176" t="s">
        <v>1776</v>
      </c>
      <c r="G1176" t="s">
        <v>433</v>
      </c>
      <c r="AT1176" t="str">
        <f t="shared" si="232"/>
        <v>GND</v>
      </c>
      <c r="AU1176" t="str">
        <f t="shared" si="233"/>
        <v>--</v>
      </c>
    </row>
    <row r="1177" spans="1:47" x14ac:dyDescent="0.25">
      <c r="A1177" t="str">
        <f t="shared" si="228"/>
        <v>U1-BB25</v>
      </c>
      <c r="B1177" t="str">
        <f t="shared" si="229"/>
        <v>GND</v>
      </c>
      <c r="C1177" t="str">
        <f t="shared" si="230"/>
        <v>U1-GND</v>
      </c>
      <c r="D1177" t="str">
        <f t="shared" si="231"/>
        <v>U1-BB25</v>
      </c>
      <c r="E1177" t="s">
        <v>1215</v>
      </c>
      <c r="F1177" t="s">
        <v>1777</v>
      </c>
      <c r="G1177" t="s">
        <v>433</v>
      </c>
      <c r="AT1177" t="str">
        <f t="shared" si="232"/>
        <v>GND</v>
      </c>
      <c r="AU1177" t="str">
        <f t="shared" si="233"/>
        <v>--</v>
      </c>
    </row>
    <row r="1178" spans="1:47" x14ac:dyDescent="0.25">
      <c r="A1178" t="str">
        <f t="shared" si="228"/>
        <v>U1-BB29</v>
      </c>
      <c r="B1178" t="str">
        <f t="shared" si="229"/>
        <v>GND</v>
      </c>
      <c r="C1178" t="str">
        <f t="shared" si="230"/>
        <v>U1-GND</v>
      </c>
      <c r="D1178" t="str">
        <f t="shared" si="231"/>
        <v>U1-BB29</v>
      </c>
      <c r="E1178" t="s">
        <v>1215</v>
      </c>
      <c r="F1178" t="s">
        <v>1778</v>
      </c>
      <c r="G1178" t="s">
        <v>433</v>
      </c>
      <c r="AT1178" t="str">
        <f t="shared" si="232"/>
        <v>GND</v>
      </c>
      <c r="AU1178" t="str">
        <f t="shared" si="233"/>
        <v>--</v>
      </c>
    </row>
    <row r="1179" spans="1:47" x14ac:dyDescent="0.25">
      <c r="A1179" t="str">
        <f t="shared" si="228"/>
        <v>U1-BB32</v>
      </c>
      <c r="B1179" t="str">
        <f t="shared" si="229"/>
        <v>GND</v>
      </c>
      <c r="C1179" t="str">
        <f t="shared" si="230"/>
        <v>U1-GND</v>
      </c>
      <c r="D1179" t="str">
        <f t="shared" si="231"/>
        <v>U1-BB32</v>
      </c>
      <c r="E1179" t="s">
        <v>1215</v>
      </c>
      <c r="F1179" t="s">
        <v>1779</v>
      </c>
      <c r="G1179" t="s">
        <v>433</v>
      </c>
      <c r="AT1179" t="str">
        <f t="shared" si="232"/>
        <v>GND</v>
      </c>
      <c r="AU1179" t="str">
        <f t="shared" si="233"/>
        <v>--</v>
      </c>
    </row>
    <row r="1180" spans="1:47" x14ac:dyDescent="0.25">
      <c r="A1180" t="str">
        <f t="shared" si="228"/>
        <v>U1-BB36</v>
      </c>
      <c r="B1180" t="str">
        <f t="shared" si="229"/>
        <v>GND</v>
      </c>
      <c r="C1180" t="str">
        <f t="shared" si="230"/>
        <v>U1-GND</v>
      </c>
      <c r="D1180" t="str">
        <f t="shared" si="231"/>
        <v>U1-BB36</v>
      </c>
      <c r="E1180" t="s">
        <v>1215</v>
      </c>
      <c r="F1180" t="s">
        <v>1780</v>
      </c>
      <c r="G1180" t="s">
        <v>433</v>
      </c>
      <c r="AT1180" t="str">
        <f t="shared" si="232"/>
        <v>GND</v>
      </c>
      <c r="AU1180" t="str">
        <f t="shared" si="233"/>
        <v>--</v>
      </c>
    </row>
    <row r="1181" spans="1:47" x14ac:dyDescent="0.25">
      <c r="A1181" t="str">
        <f t="shared" si="228"/>
        <v>U1-BB53</v>
      </c>
      <c r="B1181" t="str">
        <f t="shared" si="229"/>
        <v>GND</v>
      </c>
      <c r="C1181" t="str">
        <f t="shared" si="230"/>
        <v>U1-GND</v>
      </c>
      <c r="D1181" t="str">
        <f t="shared" si="231"/>
        <v>U1-BB53</v>
      </c>
      <c r="E1181" t="s">
        <v>1215</v>
      </c>
      <c r="F1181" t="s">
        <v>1781</v>
      </c>
      <c r="G1181" t="s">
        <v>433</v>
      </c>
      <c r="AT1181" t="str">
        <f t="shared" si="232"/>
        <v>GND</v>
      </c>
      <c r="AU1181" t="str">
        <f t="shared" si="233"/>
        <v>--</v>
      </c>
    </row>
    <row r="1182" spans="1:47" x14ac:dyDescent="0.25">
      <c r="A1182" t="str">
        <f t="shared" si="228"/>
        <v>U1-BB64</v>
      </c>
      <c r="B1182" t="str">
        <f t="shared" si="229"/>
        <v>GND</v>
      </c>
      <c r="C1182" t="str">
        <f t="shared" si="230"/>
        <v>U1-GND</v>
      </c>
      <c r="D1182" t="str">
        <f t="shared" si="231"/>
        <v>U1-BB64</v>
      </c>
      <c r="E1182" t="s">
        <v>1215</v>
      </c>
      <c r="F1182" t="s">
        <v>1782</v>
      </c>
      <c r="G1182" t="s">
        <v>433</v>
      </c>
      <c r="AT1182" t="str">
        <f t="shared" si="232"/>
        <v>GND</v>
      </c>
      <c r="AU1182" t="str">
        <f t="shared" si="233"/>
        <v>--</v>
      </c>
    </row>
    <row r="1183" spans="1:47" x14ac:dyDescent="0.25">
      <c r="A1183" t="str">
        <f t="shared" si="228"/>
        <v>U1-BB75</v>
      </c>
      <c r="B1183" t="str">
        <f t="shared" si="229"/>
        <v>GND</v>
      </c>
      <c r="C1183" t="str">
        <f t="shared" si="230"/>
        <v>U1-GND</v>
      </c>
      <c r="D1183" t="str">
        <f t="shared" si="231"/>
        <v>U1-BB75</v>
      </c>
      <c r="E1183" t="s">
        <v>1215</v>
      </c>
      <c r="F1183" t="s">
        <v>1783</v>
      </c>
      <c r="G1183" t="s">
        <v>433</v>
      </c>
      <c r="AT1183" t="str">
        <f t="shared" si="232"/>
        <v>GND</v>
      </c>
      <c r="AU1183" t="str">
        <f t="shared" si="233"/>
        <v>--</v>
      </c>
    </row>
    <row r="1184" spans="1:47" x14ac:dyDescent="0.25">
      <c r="A1184" t="str">
        <f t="shared" si="228"/>
        <v>U1-BB86</v>
      </c>
      <c r="B1184" t="str">
        <f t="shared" si="229"/>
        <v>GND</v>
      </c>
      <c r="C1184" t="str">
        <f t="shared" si="230"/>
        <v>U1-GND</v>
      </c>
      <c r="D1184" t="str">
        <f t="shared" si="231"/>
        <v>U1-BB86</v>
      </c>
      <c r="E1184" t="s">
        <v>1215</v>
      </c>
      <c r="F1184" t="s">
        <v>1784</v>
      </c>
      <c r="G1184" t="s">
        <v>433</v>
      </c>
      <c r="AT1184" t="str">
        <f t="shared" si="232"/>
        <v>GND</v>
      </c>
      <c r="AU1184" t="str">
        <f t="shared" si="233"/>
        <v>--</v>
      </c>
    </row>
    <row r="1185" spans="1:47" x14ac:dyDescent="0.25">
      <c r="A1185" t="str">
        <f t="shared" si="228"/>
        <v>U1-BB100</v>
      </c>
      <c r="B1185" t="str">
        <f t="shared" si="229"/>
        <v>GND</v>
      </c>
      <c r="C1185" t="str">
        <f t="shared" si="230"/>
        <v>U1-GND</v>
      </c>
      <c r="D1185" t="str">
        <f t="shared" si="231"/>
        <v>U1-BB100</v>
      </c>
      <c r="E1185" t="s">
        <v>1215</v>
      </c>
      <c r="F1185" t="s">
        <v>1785</v>
      </c>
      <c r="G1185" t="s">
        <v>433</v>
      </c>
      <c r="AT1185" t="str">
        <f t="shared" si="232"/>
        <v>GND</v>
      </c>
      <c r="AU1185" t="str">
        <f t="shared" si="233"/>
        <v>--</v>
      </c>
    </row>
    <row r="1186" spans="1:47" x14ac:dyDescent="0.25">
      <c r="A1186" t="str">
        <f t="shared" si="228"/>
        <v>U1-BB104</v>
      </c>
      <c r="B1186" t="str">
        <f t="shared" si="229"/>
        <v>GND</v>
      </c>
      <c r="C1186" t="str">
        <f t="shared" si="230"/>
        <v>U1-GND</v>
      </c>
      <c r="D1186" t="str">
        <f t="shared" si="231"/>
        <v>U1-BB104</v>
      </c>
      <c r="E1186" t="s">
        <v>1215</v>
      </c>
      <c r="F1186" t="s">
        <v>1786</v>
      </c>
      <c r="G1186" t="s">
        <v>433</v>
      </c>
      <c r="AT1186" t="str">
        <f t="shared" si="232"/>
        <v>GND</v>
      </c>
      <c r="AU1186" t="str">
        <f t="shared" si="233"/>
        <v>--</v>
      </c>
    </row>
    <row r="1187" spans="1:47" x14ac:dyDescent="0.25">
      <c r="A1187" t="str">
        <f t="shared" si="228"/>
        <v>U1-BB107</v>
      </c>
      <c r="B1187" t="str">
        <f t="shared" si="229"/>
        <v>GND</v>
      </c>
      <c r="C1187" t="str">
        <f t="shared" si="230"/>
        <v>U1-GND</v>
      </c>
      <c r="D1187" t="str">
        <f t="shared" si="231"/>
        <v>U1-BB107</v>
      </c>
      <c r="E1187" t="s">
        <v>1215</v>
      </c>
      <c r="F1187" t="s">
        <v>1787</v>
      </c>
      <c r="G1187" t="s">
        <v>433</v>
      </c>
      <c r="AT1187" t="str">
        <f t="shared" si="232"/>
        <v>GND</v>
      </c>
      <c r="AU1187" t="str">
        <f t="shared" si="233"/>
        <v>--</v>
      </c>
    </row>
    <row r="1188" spans="1:47" x14ac:dyDescent="0.25">
      <c r="A1188" t="str">
        <f t="shared" si="228"/>
        <v>U1-BB111</v>
      </c>
      <c r="B1188" t="str">
        <f t="shared" si="229"/>
        <v>GND</v>
      </c>
      <c r="C1188" t="str">
        <f t="shared" si="230"/>
        <v>U1-GND</v>
      </c>
      <c r="D1188" t="str">
        <f t="shared" si="231"/>
        <v>U1-BB111</v>
      </c>
      <c r="E1188" t="s">
        <v>1215</v>
      </c>
      <c r="F1188" t="s">
        <v>1788</v>
      </c>
      <c r="G1188" t="s">
        <v>433</v>
      </c>
      <c r="AT1188" t="str">
        <f t="shared" si="232"/>
        <v>GND</v>
      </c>
      <c r="AU1188" t="str">
        <f t="shared" si="233"/>
        <v>--</v>
      </c>
    </row>
    <row r="1189" spans="1:47" x14ac:dyDescent="0.25">
      <c r="A1189" t="str">
        <f t="shared" si="228"/>
        <v>U1-BB123</v>
      </c>
      <c r="B1189" t="str">
        <f t="shared" si="229"/>
        <v>GND</v>
      </c>
      <c r="C1189" t="str">
        <f t="shared" si="230"/>
        <v>U1-GND</v>
      </c>
      <c r="D1189" t="str">
        <f t="shared" si="231"/>
        <v>U1-BB123</v>
      </c>
      <c r="E1189" t="s">
        <v>1215</v>
      </c>
      <c r="F1189" t="s">
        <v>1789</v>
      </c>
      <c r="G1189" t="s">
        <v>433</v>
      </c>
      <c r="AT1189" t="str">
        <f t="shared" si="232"/>
        <v>GND</v>
      </c>
      <c r="AU1189" t="str">
        <f t="shared" si="233"/>
        <v>--</v>
      </c>
    </row>
    <row r="1190" spans="1:47" x14ac:dyDescent="0.25">
      <c r="A1190" t="str">
        <f t="shared" si="228"/>
        <v>U1-BB126</v>
      </c>
      <c r="B1190" t="str">
        <f t="shared" si="229"/>
        <v>GND</v>
      </c>
      <c r="C1190" t="str">
        <f t="shared" si="230"/>
        <v>U1-GND</v>
      </c>
      <c r="D1190" t="str">
        <f t="shared" si="231"/>
        <v>U1-BB126</v>
      </c>
      <c r="E1190" t="s">
        <v>1215</v>
      </c>
      <c r="F1190" t="s">
        <v>1790</v>
      </c>
      <c r="G1190" t="s">
        <v>433</v>
      </c>
      <c r="AT1190" t="str">
        <f t="shared" si="232"/>
        <v>GND</v>
      </c>
      <c r="AU1190" t="str">
        <f t="shared" si="233"/>
        <v>--</v>
      </c>
    </row>
    <row r="1191" spans="1:47" x14ac:dyDescent="0.25">
      <c r="A1191" t="str">
        <f t="shared" si="228"/>
        <v>U1-BB129</v>
      </c>
      <c r="B1191" t="str">
        <f t="shared" si="229"/>
        <v>GND</v>
      </c>
      <c r="C1191" t="str">
        <f t="shared" si="230"/>
        <v>U1-GND</v>
      </c>
      <c r="D1191" t="str">
        <f t="shared" si="231"/>
        <v>U1-BB129</v>
      </c>
      <c r="E1191" t="s">
        <v>1215</v>
      </c>
      <c r="F1191" t="s">
        <v>1791</v>
      </c>
      <c r="G1191" t="s">
        <v>433</v>
      </c>
      <c r="AT1191" t="str">
        <f t="shared" si="232"/>
        <v>GND</v>
      </c>
      <c r="AU1191" t="str">
        <f t="shared" si="233"/>
        <v>--</v>
      </c>
    </row>
    <row r="1192" spans="1:47" x14ac:dyDescent="0.25">
      <c r="A1192" t="str">
        <f t="shared" si="228"/>
        <v>U1-BB131</v>
      </c>
      <c r="B1192" t="str">
        <f t="shared" si="229"/>
        <v>GND</v>
      </c>
      <c r="C1192" t="str">
        <f t="shared" si="230"/>
        <v>U1-GND</v>
      </c>
      <c r="D1192" t="str">
        <f t="shared" si="231"/>
        <v>U1-BB131</v>
      </c>
      <c r="E1192" t="s">
        <v>1215</v>
      </c>
      <c r="F1192" t="s">
        <v>1792</v>
      </c>
      <c r="G1192" t="s">
        <v>433</v>
      </c>
      <c r="AT1192" t="str">
        <f t="shared" si="232"/>
        <v>GND</v>
      </c>
      <c r="AU1192" t="str">
        <f t="shared" si="233"/>
        <v>--</v>
      </c>
    </row>
    <row r="1193" spans="1:47" x14ac:dyDescent="0.25">
      <c r="A1193" t="str">
        <f t="shared" si="228"/>
        <v>U1-BC1</v>
      </c>
      <c r="B1193" t="str">
        <f t="shared" si="229"/>
        <v>GND</v>
      </c>
      <c r="C1193" t="str">
        <f t="shared" si="230"/>
        <v>U1-GND</v>
      </c>
      <c r="D1193" t="str">
        <f t="shared" si="231"/>
        <v>U1-BC1</v>
      </c>
      <c r="E1193" t="s">
        <v>1215</v>
      </c>
      <c r="F1193" t="s">
        <v>1793</v>
      </c>
      <c r="G1193" t="s">
        <v>433</v>
      </c>
      <c r="AT1193" t="str">
        <f t="shared" si="232"/>
        <v>GND</v>
      </c>
      <c r="AU1193" t="str">
        <f t="shared" si="233"/>
        <v>--</v>
      </c>
    </row>
    <row r="1194" spans="1:47" x14ac:dyDescent="0.25">
      <c r="A1194" t="str">
        <f t="shared" si="228"/>
        <v>U1-BC3</v>
      </c>
      <c r="B1194" t="str">
        <f t="shared" si="229"/>
        <v>GND</v>
      </c>
      <c r="C1194" t="str">
        <f t="shared" si="230"/>
        <v>U1-GND</v>
      </c>
      <c r="D1194" t="str">
        <f t="shared" si="231"/>
        <v>U1-BC3</v>
      </c>
      <c r="E1194" t="s">
        <v>1215</v>
      </c>
      <c r="F1194" t="s">
        <v>1794</v>
      </c>
      <c r="G1194" t="s">
        <v>433</v>
      </c>
      <c r="AT1194" t="str">
        <f t="shared" si="232"/>
        <v>GND</v>
      </c>
      <c r="AU1194" t="str">
        <f t="shared" si="233"/>
        <v>--</v>
      </c>
    </row>
    <row r="1195" spans="1:47" x14ac:dyDescent="0.25">
      <c r="A1195" t="str">
        <f t="shared" si="228"/>
        <v>U1-BC5</v>
      </c>
      <c r="B1195" t="str">
        <f t="shared" si="229"/>
        <v>GND</v>
      </c>
      <c r="C1195" t="str">
        <f t="shared" si="230"/>
        <v>U1-GND</v>
      </c>
      <c r="D1195" t="str">
        <f t="shared" si="231"/>
        <v>U1-BC5</v>
      </c>
      <c r="E1195" t="s">
        <v>1215</v>
      </c>
      <c r="F1195" t="s">
        <v>1795</v>
      </c>
      <c r="G1195" t="s">
        <v>433</v>
      </c>
      <c r="AT1195" t="str">
        <f t="shared" si="232"/>
        <v>GND</v>
      </c>
      <c r="AU1195" t="str">
        <f t="shared" si="233"/>
        <v>--</v>
      </c>
    </row>
    <row r="1196" spans="1:47" x14ac:dyDescent="0.25">
      <c r="A1196" t="str">
        <f t="shared" si="228"/>
        <v>U1-BC13</v>
      </c>
      <c r="B1196" t="str">
        <f t="shared" si="229"/>
        <v>GND</v>
      </c>
      <c r="C1196" t="str">
        <f t="shared" si="230"/>
        <v>U1-GND</v>
      </c>
      <c r="D1196" t="str">
        <f t="shared" si="231"/>
        <v>U1-BC13</v>
      </c>
      <c r="E1196" t="s">
        <v>1215</v>
      </c>
      <c r="F1196" t="s">
        <v>1796</v>
      </c>
      <c r="G1196" t="s">
        <v>433</v>
      </c>
      <c r="AT1196" t="str">
        <f t="shared" si="232"/>
        <v>GND</v>
      </c>
      <c r="AU1196" t="str">
        <f t="shared" si="233"/>
        <v>--</v>
      </c>
    </row>
    <row r="1197" spans="1:47" x14ac:dyDescent="0.25">
      <c r="A1197" t="str">
        <f t="shared" si="228"/>
        <v>U1-BC16</v>
      </c>
      <c r="B1197" t="str">
        <f t="shared" si="229"/>
        <v>GND</v>
      </c>
      <c r="C1197" t="str">
        <f t="shared" si="230"/>
        <v>U1-GND</v>
      </c>
      <c r="D1197" t="str">
        <f t="shared" si="231"/>
        <v>U1-BC16</v>
      </c>
      <c r="E1197" t="s">
        <v>1215</v>
      </c>
      <c r="F1197" t="s">
        <v>1797</v>
      </c>
      <c r="G1197" t="s">
        <v>433</v>
      </c>
      <c r="AT1197" t="str">
        <f t="shared" si="232"/>
        <v>GND</v>
      </c>
      <c r="AU1197" t="str">
        <f t="shared" si="233"/>
        <v>--</v>
      </c>
    </row>
    <row r="1198" spans="1:47" x14ac:dyDescent="0.25">
      <c r="A1198" t="str">
        <f t="shared" si="228"/>
        <v>U1-BC21</v>
      </c>
      <c r="B1198" t="str">
        <f t="shared" si="229"/>
        <v>GND</v>
      </c>
      <c r="C1198" t="str">
        <f t="shared" si="230"/>
        <v>U1-GND</v>
      </c>
      <c r="D1198" t="str">
        <f t="shared" si="231"/>
        <v>U1-BC21</v>
      </c>
      <c r="E1198" t="s">
        <v>1215</v>
      </c>
      <c r="F1198" t="s">
        <v>1798</v>
      </c>
      <c r="G1198" t="s">
        <v>433</v>
      </c>
      <c r="AT1198" t="str">
        <f t="shared" si="232"/>
        <v>GND</v>
      </c>
      <c r="AU1198" t="str">
        <f t="shared" si="233"/>
        <v>--</v>
      </c>
    </row>
    <row r="1199" spans="1:47" x14ac:dyDescent="0.25">
      <c r="A1199" t="str">
        <f t="shared" si="228"/>
        <v>U1-BC32</v>
      </c>
      <c r="B1199" t="str">
        <f t="shared" si="229"/>
        <v>GND</v>
      </c>
      <c r="C1199" t="str">
        <f t="shared" si="230"/>
        <v>U1-GND</v>
      </c>
      <c r="D1199" t="str">
        <f t="shared" si="231"/>
        <v>U1-BC32</v>
      </c>
      <c r="E1199" t="s">
        <v>1215</v>
      </c>
      <c r="F1199" t="s">
        <v>1799</v>
      </c>
      <c r="G1199" t="s">
        <v>433</v>
      </c>
      <c r="AT1199" t="str">
        <f t="shared" si="232"/>
        <v>GND</v>
      </c>
      <c r="AU1199" t="str">
        <f t="shared" si="233"/>
        <v>--</v>
      </c>
    </row>
    <row r="1200" spans="1:47" x14ac:dyDescent="0.25">
      <c r="A1200" t="str">
        <f t="shared" si="228"/>
        <v>U1-BC50</v>
      </c>
      <c r="B1200" t="str">
        <f t="shared" si="229"/>
        <v>GND</v>
      </c>
      <c r="C1200" t="str">
        <f t="shared" si="230"/>
        <v>U1-GND</v>
      </c>
      <c r="D1200" t="str">
        <f t="shared" si="231"/>
        <v>U1-BC50</v>
      </c>
      <c r="E1200" t="s">
        <v>1215</v>
      </c>
      <c r="F1200" t="s">
        <v>1800</v>
      </c>
      <c r="G1200" t="s">
        <v>433</v>
      </c>
      <c r="AT1200" t="str">
        <f t="shared" si="232"/>
        <v>GND</v>
      </c>
      <c r="AU1200" t="str">
        <f t="shared" si="233"/>
        <v>--</v>
      </c>
    </row>
    <row r="1201" spans="1:47" x14ac:dyDescent="0.25">
      <c r="A1201" t="str">
        <f t="shared" si="228"/>
        <v>U1-BC61</v>
      </c>
      <c r="B1201" t="str">
        <f t="shared" si="229"/>
        <v>GND</v>
      </c>
      <c r="C1201" t="str">
        <f t="shared" si="230"/>
        <v>U1-GND</v>
      </c>
      <c r="D1201" t="str">
        <f t="shared" si="231"/>
        <v>U1-BC61</v>
      </c>
      <c r="E1201" t="s">
        <v>1215</v>
      </c>
      <c r="F1201" t="s">
        <v>1801</v>
      </c>
      <c r="G1201" t="s">
        <v>433</v>
      </c>
      <c r="AT1201" t="str">
        <f t="shared" si="232"/>
        <v>GND</v>
      </c>
      <c r="AU1201" t="str">
        <f t="shared" si="233"/>
        <v>--</v>
      </c>
    </row>
    <row r="1202" spans="1:47" x14ac:dyDescent="0.25">
      <c r="A1202" t="str">
        <f t="shared" si="228"/>
        <v>U1-BC72</v>
      </c>
      <c r="B1202" t="str">
        <f t="shared" si="229"/>
        <v>GND</v>
      </c>
      <c r="C1202" t="str">
        <f t="shared" si="230"/>
        <v>U1-GND</v>
      </c>
      <c r="D1202" t="str">
        <f t="shared" si="231"/>
        <v>U1-BC72</v>
      </c>
      <c r="E1202" t="s">
        <v>1215</v>
      </c>
      <c r="F1202" t="s">
        <v>1802</v>
      </c>
      <c r="G1202" t="s">
        <v>433</v>
      </c>
      <c r="AT1202" t="str">
        <f t="shared" si="232"/>
        <v>GND</v>
      </c>
      <c r="AU1202" t="str">
        <f t="shared" si="233"/>
        <v>--</v>
      </c>
    </row>
    <row r="1203" spans="1:47" x14ac:dyDescent="0.25">
      <c r="A1203" t="str">
        <f t="shared" si="228"/>
        <v>U1-BC83</v>
      </c>
      <c r="B1203" t="str">
        <f t="shared" si="229"/>
        <v>GND</v>
      </c>
      <c r="C1203" t="str">
        <f t="shared" si="230"/>
        <v>U1-GND</v>
      </c>
      <c r="D1203" t="str">
        <f t="shared" si="231"/>
        <v>U1-BC83</v>
      </c>
      <c r="E1203" t="s">
        <v>1215</v>
      </c>
      <c r="F1203" t="s">
        <v>1803</v>
      </c>
      <c r="G1203" t="s">
        <v>433</v>
      </c>
      <c r="AT1203" t="str">
        <f t="shared" si="232"/>
        <v>GND</v>
      </c>
      <c r="AU1203" t="str">
        <f t="shared" si="233"/>
        <v>--</v>
      </c>
    </row>
    <row r="1204" spans="1:47" x14ac:dyDescent="0.25">
      <c r="A1204" t="str">
        <f t="shared" si="228"/>
        <v>U1-BC93</v>
      </c>
      <c r="B1204" t="str">
        <f t="shared" si="229"/>
        <v>GND</v>
      </c>
      <c r="C1204" t="str">
        <f t="shared" si="230"/>
        <v>U1-GND</v>
      </c>
      <c r="D1204" t="str">
        <f t="shared" si="231"/>
        <v>U1-BC93</v>
      </c>
      <c r="E1204" t="s">
        <v>1215</v>
      </c>
      <c r="F1204" t="s">
        <v>1804</v>
      </c>
      <c r="G1204" t="s">
        <v>433</v>
      </c>
      <c r="AT1204" t="str">
        <f t="shared" si="232"/>
        <v>GND</v>
      </c>
      <c r="AU1204" t="str">
        <f t="shared" si="233"/>
        <v>--</v>
      </c>
    </row>
    <row r="1205" spans="1:47" x14ac:dyDescent="0.25">
      <c r="A1205" t="str">
        <f t="shared" si="228"/>
        <v>U1-BC104</v>
      </c>
      <c r="B1205" t="str">
        <f t="shared" si="229"/>
        <v>GND</v>
      </c>
      <c r="C1205" t="str">
        <f t="shared" si="230"/>
        <v>U1-GND</v>
      </c>
      <c r="D1205" t="str">
        <f t="shared" si="231"/>
        <v>U1-BC104</v>
      </c>
      <c r="E1205" t="s">
        <v>1215</v>
      </c>
      <c r="F1205" t="s">
        <v>1805</v>
      </c>
      <c r="G1205" t="s">
        <v>433</v>
      </c>
      <c r="AT1205" t="str">
        <f t="shared" si="232"/>
        <v>GND</v>
      </c>
      <c r="AU1205" t="str">
        <f t="shared" si="233"/>
        <v>--</v>
      </c>
    </row>
    <row r="1206" spans="1:47" x14ac:dyDescent="0.25">
      <c r="A1206" t="str">
        <f t="shared" si="228"/>
        <v>U1-BC115</v>
      </c>
      <c r="B1206" t="str">
        <f t="shared" si="229"/>
        <v>GND</v>
      </c>
      <c r="C1206" t="str">
        <f t="shared" si="230"/>
        <v>U1-GND</v>
      </c>
      <c r="D1206" t="str">
        <f t="shared" si="231"/>
        <v>U1-BC115</v>
      </c>
      <c r="E1206" t="s">
        <v>1215</v>
      </c>
      <c r="F1206" t="s">
        <v>1806</v>
      </c>
      <c r="G1206" t="s">
        <v>433</v>
      </c>
      <c r="AT1206" t="str">
        <f t="shared" si="232"/>
        <v>GND</v>
      </c>
      <c r="AU1206" t="str">
        <f t="shared" si="233"/>
        <v>--</v>
      </c>
    </row>
    <row r="1207" spans="1:47" x14ac:dyDescent="0.25">
      <c r="A1207" t="str">
        <f t="shared" si="228"/>
        <v>U1-BC120</v>
      </c>
      <c r="B1207" t="str">
        <f t="shared" si="229"/>
        <v>GND</v>
      </c>
      <c r="C1207" t="str">
        <f t="shared" si="230"/>
        <v>U1-GND</v>
      </c>
      <c r="D1207" t="str">
        <f t="shared" si="231"/>
        <v>U1-BC120</v>
      </c>
      <c r="E1207" t="s">
        <v>1215</v>
      </c>
      <c r="F1207" t="s">
        <v>1807</v>
      </c>
      <c r="G1207" t="s">
        <v>433</v>
      </c>
      <c r="AT1207" t="str">
        <f t="shared" si="232"/>
        <v>GND</v>
      </c>
      <c r="AU1207" t="str">
        <f t="shared" si="233"/>
        <v>--</v>
      </c>
    </row>
    <row r="1208" spans="1:47" x14ac:dyDescent="0.25">
      <c r="A1208" t="str">
        <f t="shared" si="228"/>
        <v>U1-BC123</v>
      </c>
      <c r="B1208" t="str">
        <f t="shared" si="229"/>
        <v>GND</v>
      </c>
      <c r="C1208" t="str">
        <f t="shared" si="230"/>
        <v>U1-GND</v>
      </c>
      <c r="D1208" t="str">
        <f t="shared" si="231"/>
        <v>U1-BC123</v>
      </c>
      <c r="E1208" t="s">
        <v>1215</v>
      </c>
      <c r="F1208" t="s">
        <v>1808</v>
      </c>
      <c r="G1208" t="s">
        <v>433</v>
      </c>
      <c r="AT1208" t="str">
        <f t="shared" si="232"/>
        <v>GND</v>
      </c>
      <c r="AU1208" t="str">
        <f t="shared" si="233"/>
        <v>--</v>
      </c>
    </row>
    <row r="1209" spans="1:47" x14ac:dyDescent="0.25">
      <c r="A1209" t="str">
        <f t="shared" si="228"/>
        <v>U1-BC131</v>
      </c>
      <c r="B1209" t="str">
        <f t="shared" si="229"/>
        <v>GND</v>
      </c>
      <c r="C1209" t="str">
        <f t="shared" si="230"/>
        <v>U1-GND</v>
      </c>
      <c r="D1209" t="str">
        <f t="shared" si="231"/>
        <v>U1-BC131</v>
      </c>
      <c r="E1209" t="s">
        <v>1215</v>
      </c>
      <c r="F1209" t="s">
        <v>1809</v>
      </c>
      <c r="G1209" t="s">
        <v>433</v>
      </c>
      <c r="AT1209" t="str">
        <f t="shared" si="232"/>
        <v>GND</v>
      </c>
      <c r="AU1209" t="str">
        <f t="shared" si="233"/>
        <v>--</v>
      </c>
    </row>
    <row r="1210" spans="1:47" x14ac:dyDescent="0.25">
      <c r="A1210" t="str">
        <f t="shared" si="228"/>
        <v>U1-BC133</v>
      </c>
      <c r="B1210" t="str">
        <f t="shared" si="229"/>
        <v>GND</v>
      </c>
      <c r="C1210" t="str">
        <f t="shared" si="230"/>
        <v>U1-GND</v>
      </c>
      <c r="D1210" t="str">
        <f t="shared" si="231"/>
        <v>U1-BC133</v>
      </c>
      <c r="E1210" t="s">
        <v>1215</v>
      </c>
      <c r="F1210" t="s">
        <v>1810</v>
      </c>
      <c r="G1210" t="s">
        <v>433</v>
      </c>
      <c r="AT1210" t="str">
        <f t="shared" si="232"/>
        <v>GND</v>
      </c>
      <c r="AU1210" t="str">
        <f t="shared" si="233"/>
        <v>--</v>
      </c>
    </row>
    <row r="1211" spans="1:47" x14ac:dyDescent="0.25">
      <c r="A1211" t="str">
        <f t="shared" si="228"/>
        <v>U1-BC135</v>
      </c>
      <c r="B1211" t="str">
        <f t="shared" si="229"/>
        <v>GND</v>
      </c>
      <c r="C1211" t="str">
        <f t="shared" si="230"/>
        <v>U1-GND</v>
      </c>
      <c r="D1211" t="str">
        <f t="shared" si="231"/>
        <v>U1-BC135</v>
      </c>
      <c r="E1211" t="s">
        <v>1215</v>
      </c>
      <c r="F1211" t="s">
        <v>1811</v>
      </c>
      <c r="G1211" t="s">
        <v>433</v>
      </c>
      <c r="AT1211" t="str">
        <f t="shared" si="232"/>
        <v>GND</v>
      </c>
      <c r="AU1211" t="str">
        <f t="shared" si="233"/>
        <v>--</v>
      </c>
    </row>
    <row r="1212" spans="1:47" x14ac:dyDescent="0.25">
      <c r="A1212" t="str">
        <f t="shared" si="228"/>
        <v>U1-BD5</v>
      </c>
      <c r="B1212" t="str">
        <f t="shared" si="229"/>
        <v>GND</v>
      </c>
      <c r="C1212" t="str">
        <f t="shared" si="230"/>
        <v>U1-GND</v>
      </c>
      <c r="D1212" t="str">
        <f t="shared" si="231"/>
        <v>U1-BD5</v>
      </c>
      <c r="E1212" t="s">
        <v>1215</v>
      </c>
      <c r="F1212" t="s">
        <v>1812</v>
      </c>
      <c r="G1212" t="s">
        <v>433</v>
      </c>
      <c r="AT1212" t="str">
        <f t="shared" si="232"/>
        <v>GND</v>
      </c>
      <c r="AU1212" t="str">
        <f t="shared" si="233"/>
        <v>--</v>
      </c>
    </row>
    <row r="1213" spans="1:47" x14ac:dyDescent="0.25">
      <c r="A1213" t="str">
        <f t="shared" si="228"/>
        <v>U1-BD7</v>
      </c>
      <c r="B1213" t="str">
        <f t="shared" si="229"/>
        <v>GND</v>
      </c>
      <c r="C1213" t="str">
        <f t="shared" si="230"/>
        <v>U1-GND</v>
      </c>
      <c r="D1213" t="str">
        <f t="shared" si="231"/>
        <v>U1-BD7</v>
      </c>
      <c r="E1213" t="s">
        <v>1215</v>
      </c>
      <c r="F1213" t="s">
        <v>1813</v>
      </c>
      <c r="G1213" t="s">
        <v>433</v>
      </c>
      <c r="AT1213" t="str">
        <f t="shared" si="232"/>
        <v>GND</v>
      </c>
      <c r="AU1213" t="str">
        <f t="shared" si="233"/>
        <v>--</v>
      </c>
    </row>
    <row r="1214" spans="1:47" x14ac:dyDescent="0.25">
      <c r="A1214" t="str">
        <f t="shared" si="228"/>
        <v>U1-BD10</v>
      </c>
      <c r="B1214" t="str">
        <f t="shared" si="229"/>
        <v>GND</v>
      </c>
      <c r="C1214" t="str">
        <f t="shared" si="230"/>
        <v>U1-GND</v>
      </c>
      <c r="D1214" t="str">
        <f t="shared" si="231"/>
        <v>U1-BD10</v>
      </c>
      <c r="E1214" t="s">
        <v>1215</v>
      </c>
      <c r="F1214" t="s">
        <v>1814</v>
      </c>
      <c r="G1214" t="s">
        <v>433</v>
      </c>
      <c r="AT1214" t="str">
        <f t="shared" si="232"/>
        <v>GND</v>
      </c>
      <c r="AU1214" t="str">
        <f t="shared" si="233"/>
        <v>--</v>
      </c>
    </row>
    <row r="1215" spans="1:47" x14ac:dyDescent="0.25">
      <c r="A1215" t="str">
        <f t="shared" si="228"/>
        <v>U1-BD13</v>
      </c>
      <c r="B1215" t="str">
        <f t="shared" si="229"/>
        <v>GND</v>
      </c>
      <c r="C1215" t="str">
        <f t="shared" si="230"/>
        <v>U1-GND</v>
      </c>
      <c r="D1215" t="str">
        <f t="shared" si="231"/>
        <v>U1-BD13</v>
      </c>
      <c r="E1215" t="s">
        <v>1215</v>
      </c>
      <c r="F1215" t="s">
        <v>1815</v>
      </c>
      <c r="G1215" t="s">
        <v>433</v>
      </c>
      <c r="AT1215" t="str">
        <f t="shared" si="232"/>
        <v>GND</v>
      </c>
      <c r="AU1215" t="str">
        <f t="shared" si="233"/>
        <v>--</v>
      </c>
    </row>
    <row r="1216" spans="1:47" x14ac:dyDescent="0.25">
      <c r="A1216" t="str">
        <f t="shared" si="228"/>
        <v>U1-BD21</v>
      </c>
      <c r="B1216" t="str">
        <f t="shared" si="229"/>
        <v>GND</v>
      </c>
      <c r="C1216" t="str">
        <f t="shared" si="230"/>
        <v>U1-GND</v>
      </c>
      <c r="D1216" t="str">
        <f t="shared" si="231"/>
        <v>U1-BD21</v>
      </c>
      <c r="E1216" t="s">
        <v>1215</v>
      </c>
      <c r="F1216" t="s">
        <v>1816</v>
      </c>
      <c r="G1216" t="s">
        <v>433</v>
      </c>
      <c r="AT1216" t="str">
        <f t="shared" si="232"/>
        <v>GND</v>
      </c>
      <c r="AU1216" t="str">
        <f t="shared" si="233"/>
        <v>--</v>
      </c>
    </row>
    <row r="1217" spans="1:47" x14ac:dyDescent="0.25">
      <c r="A1217" t="str">
        <f t="shared" si="228"/>
        <v>U1-BD25</v>
      </c>
      <c r="B1217" t="str">
        <f t="shared" si="229"/>
        <v>GND</v>
      </c>
      <c r="C1217" t="str">
        <f t="shared" si="230"/>
        <v>U1-GND</v>
      </c>
      <c r="D1217" t="str">
        <f t="shared" si="231"/>
        <v>U1-BD25</v>
      </c>
      <c r="E1217" t="s">
        <v>1215</v>
      </c>
      <c r="F1217" t="s">
        <v>1817</v>
      </c>
      <c r="G1217" t="s">
        <v>433</v>
      </c>
      <c r="AT1217" t="str">
        <f t="shared" si="232"/>
        <v>GND</v>
      </c>
      <c r="AU1217" t="str">
        <f t="shared" si="233"/>
        <v>--</v>
      </c>
    </row>
    <row r="1218" spans="1:47" x14ac:dyDescent="0.25">
      <c r="A1218" t="str">
        <f t="shared" si="228"/>
        <v>U1-BD29</v>
      </c>
      <c r="B1218" t="str">
        <f t="shared" si="229"/>
        <v>GND</v>
      </c>
      <c r="C1218" t="str">
        <f t="shared" si="230"/>
        <v>U1-GND</v>
      </c>
      <c r="D1218" t="str">
        <f t="shared" si="231"/>
        <v>U1-BD29</v>
      </c>
      <c r="E1218" t="s">
        <v>1215</v>
      </c>
      <c r="F1218" t="s">
        <v>1818</v>
      </c>
      <c r="G1218" t="s">
        <v>433</v>
      </c>
      <c r="AT1218" t="str">
        <f t="shared" si="232"/>
        <v>GND</v>
      </c>
      <c r="AU1218" t="str">
        <f t="shared" si="233"/>
        <v>--</v>
      </c>
    </row>
    <row r="1219" spans="1:47" x14ac:dyDescent="0.25">
      <c r="A1219" t="str">
        <f t="shared" si="228"/>
        <v>U1-BD32</v>
      </c>
      <c r="B1219" t="str">
        <f t="shared" si="229"/>
        <v>GND</v>
      </c>
      <c r="C1219" t="str">
        <f t="shared" si="230"/>
        <v>U1-GND</v>
      </c>
      <c r="D1219" t="str">
        <f t="shared" si="231"/>
        <v>U1-BD32</v>
      </c>
      <c r="E1219" t="s">
        <v>1215</v>
      </c>
      <c r="F1219" t="s">
        <v>1819</v>
      </c>
      <c r="G1219" t="s">
        <v>433</v>
      </c>
      <c r="AT1219" t="str">
        <f t="shared" si="232"/>
        <v>GND</v>
      </c>
      <c r="AU1219" t="str">
        <f t="shared" si="233"/>
        <v>--</v>
      </c>
    </row>
    <row r="1220" spans="1:47" x14ac:dyDescent="0.25">
      <c r="A1220" t="str">
        <f t="shared" si="228"/>
        <v>U1-BD40</v>
      </c>
      <c r="B1220" t="str">
        <f t="shared" si="229"/>
        <v>GND</v>
      </c>
      <c r="C1220" t="str">
        <f t="shared" si="230"/>
        <v>U1-GND</v>
      </c>
      <c r="D1220" t="str">
        <f t="shared" si="231"/>
        <v>U1-BD40</v>
      </c>
      <c r="E1220" t="s">
        <v>1215</v>
      </c>
      <c r="F1220" t="s">
        <v>1820</v>
      </c>
      <c r="G1220" t="s">
        <v>433</v>
      </c>
      <c r="AT1220" t="str">
        <f t="shared" si="232"/>
        <v>GND</v>
      </c>
      <c r="AU1220" t="str">
        <f t="shared" si="233"/>
        <v>--</v>
      </c>
    </row>
    <row r="1221" spans="1:47" x14ac:dyDescent="0.25">
      <c r="A1221" t="str">
        <f t="shared" si="228"/>
        <v>U1-BD46</v>
      </c>
      <c r="B1221" t="str">
        <f t="shared" si="229"/>
        <v>GND</v>
      </c>
      <c r="C1221" t="str">
        <f t="shared" si="230"/>
        <v>U1-GND</v>
      </c>
      <c r="D1221" t="str">
        <f t="shared" si="231"/>
        <v>U1-BD46</v>
      </c>
      <c r="E1221" t="s">
        <v>1215</v>
      </c>
      <c r="F1221" t="s">
        <v>1821</v>
      </c>
      <c r="G1221" t="s">
        <v>433</v>
      </c>
      <c r="AT1221" t="str">
        <f t="shared" si="232"/>
        <v>GND</v>
      </c>
      <c r="AU1221" t="str">
        <f t="shared" si="233"/>
        <v>--</v>
      </c>
    </row>
    <row r="1222" spans="1:47" x14ac:dyDescent="0.25">
      <c r="A1222" t="str">
        <f t="shared" ref="A1222:A1285" si="234">$E1222&amp;"-"&amp;$F1222</f>
        <v>U1-BD57</v>
      </c>
      <c r="B1222" t="str">
        <f t="shared" ref="B1222:B1285" si="235">IF(OR(E1222=$A$2,E1222=$B$2,E1222=$C$2,E1222=$D$2),"--",G1222)</f>
        <v>GND</v>
      </c>
      <c r="C1222" t="str">
        <f t="shared" ref="C1222:C1285" si="236">$E1222&amp;"-"&amp;$G1222</f>
        <v>U1-GND</v>
      </c>
      <c r="D1222" t="str">
        <f t="shared" ref="D1222:D1285" si="237">A1222</f>
        <v>U1-BD57</v>
      </c>
      <c r="E1222" t="s">
        <v>1215</v>
      </c>
      <c r="F1222" t="s">
        <v>1822</v>
      </c>
      <c r="G1222" t="s">
        <v>433</v>
      </c>
      <c r="AT1222" t="str">
        <f t="shared" ref="AT1222:AT1285" si="238">IF(IF(COUNTIF($AO$6:$AQ$150,B1222)&gt;0,"---","--")="---",VLOOKUP(B1222,$AO$6:$AQ$150,3,0),B1222)</f>
        <v>GND</v>
      </c>
      <c r="AU1222" t="str">
        <f t="shared" ref="AU1222:AU1285" si="239">IF(IF(COUNTIF($AO$6:$AQ$150,B1222)&gt;0,"---","--")="---",VLOOKUP(B1222,$AO$6:$AQ$150,2,0),"--")</f>
        <v>--</v>
      </c>
    </row>
    <row r="1223" spans="1:47" x14ac:dyDescent="0.25">
      <c r="A1223" t="str">
        <f t="shared" si="234"/>
        <v>U1-BD68</v>
      </c>
      <c r="B1223" t="str">
        <f t="shared" si="235"/>
        <v>GND</v>
      </c>
      <c r="C1223" t="str">
        <f t="shared" si="236"/>
        <v>U1-GND</v>
      </c>
      <c r="D1223" t="str">
        <f t="shared" si="237"/>
        <v>U1-BD68</v>
      </c>
      <c r="E1223" t="s">
        <v>1215</v>
      </c>
      <c r="F1223" t="s">
        <v>1823</v>
      </c>
      <c r="G1223" t="s">
        <v>433</v>
      </c>
      <c r="AT1223" t="str">
        <f t="shared" si="238"/>
        <v>GND</v>
      </c>
      <c r="AU1223" t="str">
        <f t="shared" si="239"/>
        <v>--</v>
      </c>
    </row>
    <row r="1224" spans="1:47" x14ac:dyDescent="0.25">
      <c r="A1224" t="str">
        <f t="shared" si="234"/>
        <v>U1-BD79</v>
      </c>
      <c r="B1224" t="str">
        <f t="shared" si="235"/>
        <v>GND</v>
      </c>
      <c r="C1224" t="str">
        <f t="shared" si="236"/>
        <v>U1-GND</v>
      </c>
      <c r="D1224" t="str">
        <f t="shared" si="237"/>
        <v>U1-BD79</v>
      </c>
      <c r="E1224" t="s">
        <v>1215</v>
      </c>
      <c r="F1224" t="s">
        <v>1824</v>
      </c>
      <c r="G1224" t="s">
        <v>433</v>
      </c>
      <c r="AT1224" t="str">
        <f t="shared" si="238"/>
        <v>GND</v>
      </c>
      <c r="AU1224" t="str">
        <f t="shared" si="239"/>
        <v>--</v>
      </c>
    </row>
    <row r="1225" spans="1:47" x14ac:dyDescent="0.25">
      <c r="A1225" t="str">
        <f t="shared" si="234"/>
        <v>U1-BD93</v>
      </c>
      <c r="B1225" t="str">
        <f t="shared" si="235"/>
        <v>GND</v>
      </c>
      <c r="C1225" t="str">
        <f t="shared" si="236"/>
        <v>U1-GND</v>
      </c>
      <c r="D1225" t="str">
        <f t="shared" si="237"/>
        <v>U1-BD93</v>
      </c>
      <c r="E1225" t="s">
        <v>1215</v>
      </c>
      <c r="F1225" t="s">
        <v>1825</v>
      </c>
      <c r="G1225" t="s">
        <v>433</v>
      </c>
      <c r="AT1225" t="str">
        <f t="shared" si="238"/>
        <v>GND</v>
      </c>
      <c r="AU1225" t="str">
        <f t="shared" si="239"/>
        <v>--</v>
      </c>
    </row>
    <row r="1226" spans="1:47" x14ac:dyDescent="0.25">
      <c r="A1226" t="str">
        <f t="shared" si="234"/>
        <v>U1-BD104</v>
      </c>
      <c r="B1226" t="str">
        <f t="shared" si="235"/>
        <v>GND</v>
      </c>
      <c r="C1226" t="str">
        <f t="shared" si="236"/>
        <v>U1-GND</v>
      </c>
      <c r="D1226" t="str">
        <f t="shared" si="237"/>
        <v>U1-BD104</v>
      </c>
      <c r="E1226" t="s">
        <v>1215</v>
      </c>
      <c r="F1226" t="s">
        <v>1826</v>
      </c>
      <c r="G1226" t="s">
        <v>433</v>
      </c>
      <c r="AT1226" t="str">
        <f t="shared" si="238"/>
        <v>GND</v>
      </c>
      <c r="AU1226" t="str">
        <f t="shared" si="239"/>
        <v>--</v>
      </c>
    </row>
    <row r="1227" spans="1:47" x14ac:dyDescent="0.25">
      <c r="A1227" t="str">
        <f t="shared" si="234"/>
        <v>U1-BD107</v>
      </c>
      <c r="B1227" t="str">
        <f t="shared" si="235"/>
        <v>GND</v>
      </c>
      <c r="C1227" t="str">
        <f t="shared" si="236"/>
        <v>U1-GND</v>
      </c>
      <c r="D1227" t="str">
        <f t="shared" si="237"/>
        <v>U1-BD107</v>
      </c>
      <c r="E1227" t="s">
        <v>1215</v>
      </c>
      <c r="F1227" t="s">
        <v>1827</v>
      </c>
      <c r="G1227" t="s">
        <v>433</v>
      </c>
      <c r="AT1227" t="str">
        <f t="shared" si="238"/>
        <v>GND</v>
      </c>
      <c r="AU1227" t="str">
        <f t="shared" si="239"/>
        <v>--</v>
      </c>
    </row>
    <row r="1228" spans="1:47" x14ac:dyDescent="0.25">
      <c r="A1228" t="str">
        <f t="shared" si="234"/>
        <v>U1-BD111</v>
      </c>
      <c r="B1228" t="str">
        <f t="shared" si="235"/>
        <v>GND</v>
      </c>
      <c r="C1228" t="str">
        <f t="shared" si="236"/>
        <v>U1-GND</v>
      </c>
      <c r="D1228" t="str">
        <f t="shared" si="237"/>
        <v>U1-BD111</v>
      </c>
      <c r="E1228" t="s">
        <v>1215</v>
      </c>
      <c r="F1228" t="s">
        <v>1828</v>
      </c>
      <c r="G1228" t="s">
        <v>433</v>
      </c>
      <c r="AT1228" t="str">
        <f t="shared" si="238"/>
        <v>GND</v>
      </c>
      <c r="AU1228" t="str">
        <f t="shared" si="239"/>
        <v>--</v>
      </c>
    </row>
    <row r="1229" spans="1:47" x14ac:dyDescent="0.25">
      <c r="A1229" t="str">
        <f t="shared" si="234"/>
        <v>U1-BD115</v>
      </c>
      <c r="B1229" t="str">
        <f t="shared" si="235"/>
        <v>GND</v>
      </c>
      <c r="C1229" t="str">
        <f t="shared" si="236"/>
        <v>U1-GND</v>
      </c>
      <c r="D1229" t="str">
        <f t="shared" si="237"/>
        <v>U1-BD115</v>
      </c>
      <c r="E1229" t="s">
        <v>1215</v>
      </c>
      <c r="F1229" t="s">
        <v>1829</v>
      </c>
      <c r="G1229" t="s">
        <v>433</v>
      </c>
      <c r="AT1229" t="str">
        <f t="shared" si="238"/>
        <v>GND</v>
      </c>
      <c r="AU1229" t="str">
        <f t="shared" si="239"/>
        <v>--</v>
      </c>
    </row>
    <row r="1230" spans="1:47" x14ac:dyDescent="0.25">
      <c r="A1230" t="str">
        <f t="shared" si="234"/>
        <v>U1-BD123</v>
      </c>
      <c r="B1230" t="str">
        <f t="shared" si="235"/>
        <v>GND</v>
      </c>
      <c r="C1230" t="str">
        <f t="shared" si="236"/>
        <v>U1-GND</v>
      </c>
      <c r="D1230" t="str">
        <f t="shared" si="237"/>
        <v>U1-BD123</v>
      </c>
      <c r="E1230" t="s">
        <v>1215</v>
      </c>
      <c r="F1230" t="s">
        <v>1830</v>
      </c>
      <c r="G1230" t="s">
        <v>433</v>
      </c>
      <c r="AT1230" t="str">
        <f t="shared" si="238"/>
        <v>GND</v>
      </c>
      <c r="AU1230" t="str">
        <f t="shared" si="239"/>
        <v>--</v>
      </c>
    </row>
    <row r="1231" spans="1:47" x14ac:dyDescent="0.25">
      <c r="A1231" t="str">
        <f t="shared" si="234"/>
        <v>U1-BD126</v>
      </c>
      <c r="B1231" t="str">
        <f t="shared" si="235"/>
        <v>GND</v>
      </c>
      <c r="C1231" t="str">
        <f t="shared" si="236"/>
        <v>U1-GND</v>
      </c>
      <c r="D1231" t="str">
        <f t="shared" si="237"/>
        <v>U1-BD126</v>
      </c>
      <c r="E1231" t="s">
        <v>1215</v>
      </c>
      <c r="F1231" t="s">
        <v>1831</v>
      </c>
      <c r="G1231" t="s">
        <v>433</v>
      </c>
      <c r="AT1231" t="str">
        <f t="shared" si="238"/>
        <v>GND</v>
      </c>
      <c r="AU1231" t="str">
        <f t="shared" si="239"/>
        <v>--</v>
      </c>
    </row>
    <row r="1232" spans="1:47" x14ac:dyDescent="0.25">
      <c r="A1232" t="str">
        <f t="shared" si="234"/>
        <v>U1-BD129</v>
      </c>
      <c r="B1232" t="str">
        <f t="shared" si="235"/>
        <v>GND</v>
      </c>
      <c r="C1232" t="str">
        <f t="shared" si="236"/>
        <v>U1-GND</v>
      </c>
      <c r="D1232" t="str">
        <f t="shared" si="237"/>
        <v>U1-BD129</v>
      </c>
      <c r="E1232" t="s">
        <v>1215</v>
      </c>
      <c r="F1232" t="s">
        <v>1832</v>
      </c>
      <c r="G1232" t="s">
        <v>433</v>
      </c>
      <c r="AT1232" t="str">
        <f t="shared" si="238"/>
        <v>GND</v>
      </c>
      <c r="AU1232" t="str">
        <f t="shared" si="239"/>
        <v>--</v>
      </c>
    </row>
    <row r="1233" spans="1:47" x14ac:dyDescent="0.25">
      <c r="A1233" t="str">
        <f t="shared" si="234"/>
        <v>U1-BD131</v>
      </c>
      <c r="B1233" t="str">
        <f t="shared" si="235"/>
        <v>GND</v>
      </c>
      <c r="C1233" t="str">
        <f t="shared" si="236"/>
        <v>U1-GND</v>
      </c>
      <c r="D1233" t="str">
        <f t="shared" si="237"/>
        <v>U1-BD131</v>
      </c>
      <c r="E1233" t="s">
        <v>1215</v>
      </c>
      <c r="F1233" t="s">
        <v>1833</v>
      </c>
      <c r="G1233" t="s">
        <v>433</v>
      </c>
      <c r="AT1233" t="str">
        <f t="shared" si="238"/>
        <v>GND</v>
      </c>
      <c r="AU1233" t="str">
        <f t="shared" si="239"/>
        <v>--</v>
      </c>
    </row>
    <row r="1234" spans="1:47" x14ac:dyDescent="0.25">
      <c r="A1234" t="str">
        <f t="shared" si="234"/>
        <v>U1-BE1</v>
      </c>
      <c r="B1234" t="str">
        <f t="shared" si="235"/>
        <v>GND</v>
      </c>
      <c r="C1234" t="str">
        <f t="shared" si="236"/>
        <v>U1-GND</v>
      </c>
      <c r="D1234" t="str">
        <f t="shared" si="237"/>
        <v>U1-BE1</v>
      </c>
      <c r="E1234" t="s">
        <v>1215</v>
      </c>
      <c r="F1234" t="s">
        <v>1834</v>
      </c>
      <c r="G1234" t="s">
        <v>433</v>
      </c>
      <c r="AT1234" t="str">
        <f t="shared" si="238"/>
        <v>GND</v>
      </c>
      <c r="AU1234" t="str">
        <f t="shared" si="239"/>
        <v>--</v>
      </c>
    </row>
    <row r="1235" spans="1:47" x14ac:dyDescent="0.25">
      <c r="A1235" t="str">
        <f t="shared" si="234"/>
        <v>U1-BE3</v>
      </c>
      <c r="B1235" t="str">
        <f t="shared" si="235"/>
        <v>GND</v>
      </c>
      <c r="C1235" t="str">
        <f t="shared" si="236"/>
        <v>U1-GND</v>
      </c>
      <c r="D1235" t="str">
        <f t="shared" si="237"/>
        <v>U1-BE3</v>
      </c>
      <c r="E1235" t="s">
        <v>1215</v>
      </c>
      <c r="F1235" t="s">
        <v>1835</v>
      </c>
      <c r="G1235" t="s">
        <v>433</v>
      </c>
      <c r="AT1235" t="str">
        <f t="shared" si="238"/>
        <v>GND</v>
      </c>
      <c r="AU1235" t="str">
        <f t="shared" si="239"/>
        <v>--</v>
      </c>
    </row>
    <row r="1236" spans="1:47" x14ac:dyDescent="0.25">
      <c r="A1236" t="str">
        <f t="shared" si="234"/>
        <v>U1-BE5</v>
      </c>
      <c r="B1236" t="str">
        <f t="shared" si="235"/>
        <v>GND</v>
      </c>
      <c r="C1236" t="str">
        <f t="shared" si="236"/>
        <v>U1-GND</v>
      </c>
      <c r="D1236" t="str">
        <f t="shared" si="237"/>
        <v>U1-BE5</v>
      </c>
      <c r="E1236" t="s">
        <v>1215</v>
      </c>
      <c r="F1236" t="s">
        <v>1836</v>
      </c>
      <c r="G1236" t="s">
        <v>433</v>
      </c>
      <c r="AT1236" t="str">
        <f t="shared" si="238"/>
        <v>GND</v>
      </c>
      <c r="AU1236" t="str">
        <f t="shared" si="239"/>
        <v>--</v>
      </c>
    </row>
    <row r="1237" spans="1:47" x14ac:dyDescent="0.25">
      <c r="A1237" t="str">
        <f t="shared" si="234"/>
        <v>U1-BE13</v>
      </c>
      <c r="B1237" t="str">
        <f t="shared" si="235"/>
        <v>GND</v>
      </c>
      <c r="C1237" t="str">
        <f t="shared" si="236"/>
        <v>U1-GND</v>
      </c>
      <c r="D1237" t="str">
        <f t="shared" si="237"/>
        <v>U1-BE13</v>
      </c>
      <c r="E1237" t="s">
        <v>1215</v>
      </c>
      <c r="F1237" t="s">
        <v>1837</v>
      </c>
      <c r="G1237" t="s">
        <v>433</v>
      </c>
      <c r="AT1237" t="str">
        <f t="shared" si="238"/>
        <v>GND</v>
      </c>
      <c r="AU1237" t="str">
        <f t="shared" si="239"/>
        <v>--</v>
      </c>
    </row>
    <row r="1238" spans="1:47" x14ac:dyDescent="0.25">
      <c r="A1238" t="str">
        <f t="shared" si="234"/>
        <v>U1-BE16</v>
      </c>
      <c r="B1238" t="str">
        <f t="shared" si="235"/>
        <v>GND</v>
      </c>
      <c r="C1238" t="str">
        <f t="shared" si="236"/>
        <v>U1-GND</v>
      </c>
      <c r="D1238" t="str">
        <f t="shared" si="237"/>
        <v>U1-BE16</v>
      </c>
      <c r="E1238" t="s">
        <v>1215</v>
      </c>
      <c r="F1238" t="s">
        <v>1838</v>
      </c>
      <c r="G1238" t="s">
        <v>433</v>
      </c>
      <c r="AT1238" t="str">
        <f t="shared" si="238"/>
        <v>GND</v>
      </c>
      <c r="AU1238" t="str">
        <f t="shared" si="239"/>
        <v>--</v>
      </c>
    </row>
    <row r="1239" spans="1:47" x14ac:dyDescent="0.25">
      <c r="A1239" t="str">
        <f t="shared" si="234"/>
        <v>U1-BE32</v>
      </c>
      <c r="B1239" t="str">
        <f t="shared" si="235"/>
        <v>GND</v>
      </c>
      <c r="C1239" t="str">
        <f t="shared" si="236"/>
        <v>U1-GND</v>
      </c>
      <c r="D1239" t="str">
        <f t="shared" si="237"/>
        <v>U1-BE32</v>
      </c>
      <c r="E1239" t="s">
        <v>1215</v>
      </c>
      <c r="F1239" t="s">
        <v>1839</v>
      </c>
      <c r="G1239" t="s">
        <v>433</v>
      </c>
      <c r="AT1239" t="str">
        <f t="shared" si="238"/>
        <v>GND</v>
      </c>
      <c r="AU1239" t="str">
        <f t="shared" si="239"/>
        <v>--</v>
      </c>
    </row>
    <row r="1240" spans="1:47" x14ac:dyDescent="0.25">
      <c r="A1240" t="str">
        <f t="shared" si="234"/>
        <v>U1-BE36</v>
      </c>
      <c r="B1240" t="str">
        <f t="shared" si="235"/>
        <v>GND</v>
      </c>
      <c r="C1240" t="str">
        <f t="shared" si="236"/>
        <v>U1-GND</v>
      </c>
      <c r="D1240" t="str">
        <f t="shared" si="237"/>
        <v>U1-BE36</v>
      </c>
      <c r="E1240" t="s">
        <v>1215</v>
      </c>
      <c r="F1240" t="s">
        <v>1840</v>
      </c>
      <c r="G1240" t="s">
        <v>433</v>
      </c>
      <c r="AT1240" t="str">
        <f t="shared" si="238"/>
        <v>GND</v>
      </c>
      <c r="AU1240" t="str">
        <f t="shared" si="239"/>
        <v>--</v>
      </c>
    </row>
    <row r="1241" spans="1:47" x14ac:dyDescent="0.25">
      <c r="A1241" t="str">
        <f t="shared" si="234"/>
        <v>U1-BE40</v>
      </c>
      <c r="B1241" t="str">
        <f t="shared" si="235"/>
        <v>GND</v>
      </c>
      <c r="C1241" t="str">
        <f t="shared" si="236"/>
        <v>U1-GND</v>
      </c>
      <c r="D1241" t="str">
        <f t="shared" si="237"/>
        <v>U1-BE40</v>
      </c>
      <c r="E1241" t="s">
        <v>1215</v>
      </c>
      <c r="F1241" t="s">
        <v>1841</v>
      </c>
      <c r="G1241" t="s">
        <v>433</v>
      </c>
      <c r="AT1241" t="str">
        <f t="shared" si="238"/>
        <v>GND</v>
      </c>
      <c r="AU1241" t="str">
        <f t="shared" si="239"/>
        <v>--</v>
      </c>
    </row>
    <row r="1242" spans="1:47" x14ac:dyDescent="0.25">
      <c r="A1242" t="str">
        <f t="shared" si="234"/>
        <v>U1-BE53</v>
      </c>
      <c r="B1242" t="str">
        <f t="shared" si="235"/>
        <v>GND</v>
      </c>
      <c r="C1242" t="str">
        <f t="shared" si="236"/>
        <v>U1-GND</v>
      </c>
      <c r="D1242" t="str">
        <f t="shared" si="237"/>
        <v>U1-BE53</v>
      </c>
      <c r="E1242" t="s">
        <v>1215</v>
      </c>
      <c r="F1242" t="s">
        <v>1842</v>
      </c>
      <c r="G1242" t="s">
        <v>433</v>
      </c>
      <c r="AT1242" t="str">
        <f t="shared" si="238"/>
        <v>GND</v>
      </c>
      <c r="AU1242" t="str">
        <f t="shared" si="239"/>
        <v>--</v>
      </c>
    </row>
    <row r="1243" spans="1:47" x14ac:dyDescent="0.25">
      <c r="A1243" t="str">
        <f t="shared" si="234"/>
        <v>U1-BE72</v>
      </c>
      <c r="B1243" t="str">
        <f t="shared" si="235"/>
        <v>GND</v>
      </c>
      <c r="C1243" t="str">
        <f t="shared" si="236"/>
        <v>U1-GND</v>
      </c>
      <c r="D1243" t="str">
        <f t="shared" si="237"/>
        <v>U1-BE72</v>
      </c>
      <c r="E1243" t="s">
        <v>1215</v>
      </c>
      <c r="F1243" t="s">
        <v>1843</v>
      </c>
      <c r="G1243" t="s">
        <v>433</v>
      </c>
      <c r="AT1243" t="str">
        <f t="shared" si="238"/>
        <v>GND</v>
      </c>
      <c r="AU1243" t="str">
        <f t="shared" si="239"/>
        <v>--</v>
      </c>
    </row>
    <row r="1244" spans="1:47" x14ac:dyDescent="0.25">
      <c r="A1244" t="str">
        <f t="shared" si="234"/>
        <v>U1-BE90</v>
      </c>
      <c r="B1244" t="str">
        <f t="shared" si="235"/>
        <v>GND</v>
      </c>
      <c r="C1244" t="str">
        <f t="shared" si="236"/>
        <v>U1-GND</v>
      </c>
      <c r="D1244" t="str">
        <f t="shared" si="237"/>
        <v>U1-BE90</v>
      </c>
      <c r="E1244" t="s">
        <v>1215</v>
      </c>
      <c r="F1244" t="s">
        <v>1844</v>
      </c>
      <c r="G1244" t="s">
        <v>433</v>
      </c>
      <c r="AT1244" t="str">
        <f t="shared" si="238"/>
        <v>GND</v>
      </c>
      <c r="AU1244" t="str">
        <f t="shared" si="239"/>
        <v>--</v>
      </c>
    </row>
    <row r="1245" spans="1:47" x14ac:dyDescent="0.25">
      <c r="A1245" t="str">
        <f t="shared" si="234"/>
        <v>U1-BE104</v>
      </c>
      <c r="B1245" t="str">
        <f t="shared" si="235"/>
        <v>GND</v>
      </c>
      <c r="C1245" t="str">
        <f t="shared" si="236"/>
        <v>U1-GND</v>
      </c>
      <c r="D1245" t="str">
        <f t="shared" si="237"/>
        <v>U1-BE104</v>
      </c>
      <c r="E1245" t="s">
        <v>1215</v>
      </c>
      <c r="F1245" t="s">
        <v>1845</v>
      </c>
      <c r="G1245" t="s">
        <v>433</v>
      </c>
      <c r="AT1245" t="str">
        <f t="shared" si="238"/>
        <v>GND</v>
      </c>
      <c r="AU1245" t="str">
        <f t="shared" si="239"/>
        <v>--</v>
      </c>
    </row>
    <row r="1246" spans="1:47" x14ac:dyDescent="0.25">
      <c r="A1246" t="str">
        <f t="shared" si="234"/>
        <v>U1-BE120</v>
      </c>
      <c r="B1246" t="str">
        <f t="shared" si="235"/>
        <v>GND</v>
      </c>
      <c r="C1246" t="str">
        <f t="shared" si="236"/>
        <v>U1-GND</v>
      </c>
      <c r="D1246" t="str">
        <f t="shared" si="237"/>
        <v>U1-BE120</v>
      </c>
      <c r="E1246" t="s">
        <v>1215</v>
      </c>
      <c r="F1246" t="s">
        <v>1846</v>
      </c>
      <c r="G1246" t="s">
        <v>433</v>
      </c>
      <c r="AT1246" t="str">
        <f t="shared" si="238"/>
        <v>GND</v>
      </c>
      <c r="AU1246" t="str">
        <f t="shared" si="239"/>
        <v>--</v>
      </c>
    </row>
    <row r="1247" spans="1:47" x14ac:dyDescent="0.25">
      <c r="A1247" t="str">
        <f t="shared" si="234"/>
        <v>U1-BE123</v>
      </c>
      <c r="B1247" t="str">
        <f t="shared" si="235"/>
        <v>GND</v>
      </c>
      <c r="C1247" t="str">
        <f t="shared" si="236"/>
        <v>U1-GND</v>
      </c>
      <c r="D1247" t="str">
        <f t="shared" si="237"/>
        <v>U1-BE123</v>
      </c>
      <c r="E1247" t="s">
        <v>1215</v>
      </c>
      <c r="F1247" t="s">
        <v>1847</v>
      </c>
      <c r="G1247" t="s">
        <v>433</v>
      </c>
      <c r="AT1247" t="str">
        <f t="shared" si="238"/>
        <v>GND</v>
      </c>
      <c r="AU1247" t="str">
        <f t="shared" si="239"/>
        <v>--</v>
      </c>
    </row>
    <row r="1248" spans="1:47" x14ac:dyDescent="0.25">
      <c r="A1248" t="str">
        <f t="shared" si="234"/>
        <v>U1-BE131</v>
      </c>
      <c r="B1248" t="str">
        <f t="shared" si="235"/>
        <v>GND</v>
      </c>
      <c r="C1248" t="str">
        <f t="shared" si="236"/>
        <v>U1-GND</v>
      </c>
      <c r="D1248" t="str">
        <f t="shared" si="237"/>
        <v>U1-BE131</v>
      </c>
      <c r="E1248" t="s">
        <v>1215</v>
      </c>
      <c r="F1248" t="s">
        <v>1848</v>
      </c>
      <c r="G1248" t="s">
        <v>433</v>
      </c>
      <c r="AT1248" t="str">
        <f t="shared" si="238"/>
        <v>GND</v>
      </c>
      <c r="AU1248" t="str">
        <f t="shared" si="239"/>
        <v>--</v>
      </c>
    </row>
    <row r="1249" spans="1:47" x14ac:dyDescent="0.25">
      <c r="A1249" t="str">
        <f t="shared" si="234"/>
        <v>U1-BE133</v>
      </c>
      <c r="B1249" t="str">
        <f t="shared" si="235"/>
        <v>GND</v>
      </c>
      <c r="C1249" t="str">
        <f t="shared" si="236"/>
        <v>U1-GND</v>
      </c>
      <c r="D1249" t="str">
        <f t="shared" si="237"/>
        <v>U1-BE133</v>
      </c>
      <c r="E1249" t="s">
        <v>1215</v>
      </c>
      <c r="F1249" t="s">
        <v>1849</v>
      </c>
      <c r="G1249" t="s">
        <v>433</v>
      </c>
      <c r="AT1249" t="str">
        <f t="shared" si="238"/>
        <v>GND</v>
      </c>
      <c r="AU1249" t="str">
        <f t="shared" si="239"/>
        <v>--</v>
      </c>
    </row>
    <row r="1250" spans="1:47" x14ac:dyDescent="0.25">
      <c r="A1250" t="str">
        <f t="shared" si="234"/>
        <v>U1-BE135</v>
      </c>
      <c r="B1250" t="str">
        <f t="shared" si="235"/>
        <v>GND</v>
      </c>
      <c r="C1250" t="str">
        <f t="shared" si="236"/>
        <v>U1-GND</v>
      </c>
      <c r="D1250" t="str">
        <f t="shared" si="237"/>
        <v>U1-BE135</v>
      </c>
      <c r="E1250" t="s">
        <v>1215</v>
      </c>
      <c r="F1250" t="s">
        <v>1850</v>
      </c>
      <c r="G1250" t="s">
        <v>433</v>
      </c>
      <c r="AT1250" t="str">
        <f t="shared" si="238"/>
        <v>GND</v>
      </c>
      <c r="AU1250" t="str">
        <f t="shared" si="239"/>
        <v>--</v>
      </c>
    </row>
    <row r="1251" spans="1:47" x14ac:dyDescent="0.25">
      <c r="A1251" t="str">
        <f t="shared" si="234"/>
        <v>U1-BF5</v>
      </c>
      <c r="B1251" t="str">
        <f t="shared" si="235"/>
        <v>GND</v>
      </c>
      <c r="C1251" t="str">
        <f t="shared" si="236"/>
        <v>U1-GND</v>
      </c>
      <c r="D1251" t="str">
        <f t="shared" si="237"/>
        <v>U1-BF5</v>
      </c>
      <c r="E1251" t="s">
        <v>1215</v>
      </c>
      <c r="F1251" t="s">
        <v>1851</v>
      </c>
      <c r="G1251" t="s">
        <v>433</v>
      </c>
      <c r="AT1251" t="str">
        <f t="shared" si="238"/>
        <v>GND</v>
      </c>
      <c r="AU1251" t="str">
        <f t="shared" si="239"/>
        <v>--</v>
      </c>
    </row>
    <row r="1252" spans="1:47" x14ac:dyDescent="0.25">
      <c r="A1252" t="str">
        <f t="shared" si="234"/>
        <v>U1-BF7</v>
      </c>
      <c r="B1252" t="str">
        <f t="shared" si="235"/>
        <v>GND</v>
      </c>
      <c r="C1252" t="str">
        <f t="shared" si="236"/>
        <v>U1-GND</v>
      </c>
      <c r="D1252" t="str">
        <f t="shared" si="237"/>
        <v>U1-BF7</v>
      </c>
      <c r="E1252" t="s">
        <v>1215</v>
      </c>
      <c r="F1252" t="s">
        <v>1852</v>
      </c>
      <c r="G1252" t="s">
        <v>433</v>
      </c>
      <c r="AT1252" t="str">
        <f t="shared" si="238"/>
        <v>GND</v>
      </c>
      <c r="AU1252" t="str">
        <f t="shared" si="239"/>
        <v>--</v>
      </c>
    </row>
    <row r="1253" spans="1:47" x14ac:dyDescent="0.25">
      <c r="A1253" t="str">
        <f t="shared" si="234"/>
        <v>U1-BF10</v>
      </c>
      <c r="B1253" t="str">
        <f t="shared" si="235"/>
        <v>GND</v>
      </c>
      <c r="C1253" t="str">
        <f t="shared" si="236"/>
        <v>U1-GND</v>
      </c>
      <c r="D1253" t="str">
        <f t="shared" si="237"/>
        <v>U1-BF10</v>
      </c>
      <c r="E1253" t="s">
        <v>1215</v>
      </c>
      <c r="F1253" t="s">
        <v>1853</v>
      </c>
      <c r="G1253" t="s">
        <v>433</v>
      </c>
      <c r="AT1253" t="str">
        <f t="shared" si="238"/>
        <v>GND</v>
      </c>
      <c r="AU1253" t="str">
        <f t="shared" si="239"/>
        <v>--</v>
      </c>
    </row>
    <row r="1254" spans="1:47" x14ac:dyDescent="0.25">
      <c r="A1254" t="str">
        <f t="shared" si="234"/>
        <v>U1-BF13</v>
      </c>
      <c r="B1254" t="str">
        <f t="shared" si="235"/>
        <v>GND</v>
      </c>
      <c r="C1254" t="str">
        <f t="shared" si="236"/>
        <v>U1-GND</v>
      </c>
      <c r="D1254" t="str">
        <f t="shared" si="237"/>
        <v>U1-BF13</v>
      </c>
      <c r="E1254" t="s">
        <v>1215</v>
      </c>
      <c r="F1254" t="s">
        <v>1854</v>
      </c>
      <c r="G1254" t="s">
        <v>433</v>
      </c>
      <c r="AT1254" t="str">
        <f t="shared" si="238"/>
        <v>GND</v>
      </c>
      <c r="AU1254" t="str">
        <f t="shared" si="239"/>
        <v>--</v>
      </c>
    </row>
    <row r="1255" spans="1:47" x14ac:dyDescent="0.25">
      <c r="A1255" t="str">
        <f t="shared" si="234"/>
        <v>U1-BF43</v>
      </c>
      <c r="B1255" t="str">
        <f t="shared" si="235"/>
        <v>GND</v>
      </c>
      <c r="C1255" t="str">
        <f t="shared" si="236"/>
        <v>U1-GND</v>
      </c>
      <c r="D1255" t="str">
        <f t="shared" si="237"/>
        <v>U1-BF43</v>
      </c>
      <c r="E1255" t="s">
        <v>1215</v>
      </c>
      <c r="F1255" t="s">
        <v>1855</v>
      </c>
      <c r="G1255" t="s">
        <v>433</v>
      </c>
      <c r="AT1255" t="str">
        <f t="shared" si="238"/>
        <v>GND</v>
      </c>
      <c r="AU1255" t="str">
        <f t="shared" si="239"/>
        <v>--</v>
      </c>
    </row>
    <row r="1256" spans="1:47" x14ac:dyDescent="0.25">
      <c r="A1256" t="str">
        <f t="shared" si="234"/>
        <v>U1-BF61</v>
      </c>
      <c r="B1256" t="str">
        <f t="shared" si="235"/>
        <v>GND</v>
      </c>
      <c r="C1256" t="str">
        <f t="shared" si="236"/>
        <v>U1-GND</v>
      </c>
      <c r="D1256" t="str">
        <f t="shared" si="237"/>
        <v>U1-BF61</v>
      </c>
      <c r="E1256" t="s">
        <v>1215</v>
      </c>
      <c r="F1256" t="s">
        <v>1856</v>
      </c>
      <c r="G1256" t="s">
        <v>433</v>
      </c>
      <c r="AT1256" t="str">
        <f t="shared" si="238"/>
        <v>GND</v>
      </c>
      <c r="AU1256" t="str">
        <f t="shared" si="239"/>
        <v>--</v>
      </c>
    </row>
    <row r="1257" spans="1:47" x14ac:dyDescent="0.25">
      <c r="A1257" t="str">
        <f t="shared" si="234"/>
        <v>U1-BF79</v>
      </c>
      <c r="B1257" t="str">
        <f t="shared" si="235"/>
        <v>GND</v>
      </c>
      <c r="C1257" t="str">
        <f t="shared" si="236"/>
        <v>U1-GND</v>
      </c>
      <c r="D1257" t="str">
        <f t="shared" si="237"/>
        <v>U1-BF79</v>
      </c>
      <c r="E1257" t="s">
        <v>1215</v>
      </c>
      <c r="F1257" t="s">
        <v>1857</v>
      </c>
      <c r="G1257" t="s">
        <v>433</v>
      </c>
      <c r="AT1257" t="str">
        <f t="shared" si="238"/>
        <v>GND</v>
      </c>
      <c r="AU1257" t="str">
        <f t="shared" si="239"/>
        <v>--</v>
      </c>
    </row>
    <row r="1258" spans="1:47" x14ac:dyDescent="0.25">
      <c r="A1258" t="str">
        <f t="shared" si="234"/>
        <v>U1-BF96</v>
      </c>
      <c r="B1258" t="str">
        <f t="shared" si="235"/>
        <v>GND</v>
      </c>
      <c r="C1258" t="str">
        <f t="shared" si="236"/>
        <v>U1-GND</v>
      </c>
      <c r="D1258" t="str">
        <f t="shared" si="237"/>
        <v>U1-BF96</v>
      </c>
      <c r="E1258" t="s">
        <v>1215</v>
      </c>
      <c r="F1258" t="s">
        <v>1858</v>
      </c>
      <c r="G1258" t="s">
        <v>433</v>
      </c>
      <c r="AT1258" t="str">
        <f t="shared" si="238"/>
        <v>GND</v>
      </c>
      <c r="AU1258" t="str">
        <f t="shared" si="239"/>
        <v>--</v>
      </c>
    </row>
    <row r="1259" spans="1:47" x14ac:dyDescent="0.25">
      <c r="A1259" t="str">
        <f t="shared" si="234"/>
        <v>U1-BF123</v>
      </c>
      <c r="B1259" t="str">
        <f t="shared" si="235"/>
        <v>GND</v>
      </c>
      <c r="C1259" t="str">
        <f t="shared" si="236"/>
        <v>U1-GND</v>
      </c>
      <c r="D1259" t="str">
        <f t="shared" si="237"/>
        <v>U1-BF123</v>
      </c>
      <c r="E1259" t="s">
        <v>1215</v>
      </c>
      <c r="F1259" t="s">
        <v>1859</v>
      </c>
      <c r="G1259" t="s">
        <v>433</v>
      </c>
      <c r="AT1259" t="str">
        <f t="shared" si="238"/>
        <v>GND</v>
      </c>
      <c r="AU1259" t="str">
        <f t="shared" si="239"/>
        <v>--</v>
      </c>
    </row>
    <row r="1260" spans="1:47" x14ac:dyDescent="0.25">
      <c r="A1260" t="str">
        <f t="shared" si="234"/>
        <v>U1-BF126</v>
      </c>
      <c r="B1260" t="str">
        <f t="shared" si="235"/>
        <v>GND</v>
      </c>
      <c r="C1260" t="str">
        <f t="shared" si="236"/>
        <v>U1-GND</v>
      </c>
      <c r="D1260" t="str">
        <f t="shared" si="237"/>
        <v>U1-BF126</v>
      </c>
      <c r="E1260" t="s">
        <v>1215</v>
      </c>
      <c r="F1260" t="s">
        <v>1860</v>
      </c>
      <c r="G1260" t="s">
        <v>433</v>
      </c>
      <c r="AT1260" t="str">
        <f t="shared" si="238"/>
        <v>GND</v>
      </c>
      <c r="AU1260" t="str">
        <f t="shared" si="239"/>
        <v>--</v>
      </c>
    </row>
    <row r="1261" spans="1:47" x14ac:dyDescent="0.25">
      <c r="A1261" t="str">
        <f t="shared" si="234"/>
        <v>U1-BF129</v>
      </c>
      <c r="B1261" t="str">
        <f t="shared" si="235"/>
        <v>GND</v>
      </c>
      <c r="C1261" t="str">
        <f t="shared" si="236"/>
        <v>U1-GND</v>
      </c>
      <c r="D1261" t="str">
        <f t="shared" si="237"/>
        <v>U1-BF129</v>
      </c>
      <c r="E1261" t="s">
        <v>1215</v>
      </c>
      <c r="F1261" t="s">
        <v>1861</v>
      </c>
      <c r="G1261" t="s">
        <v>433</v>
      </c>
      <c r="AT1261" t="str">
        <f t="shared" si="238"/>
        <v>GND</v>
      </c>
      <c r="AU1261" t="str">
        <f t="shared" si="239"/>
        <v>--</v>
      </c>
    </row>
    <row r="1262" spans="1:47" x14ac:dyDescent="0.25">
      <c r="A1262" t="str">
        <f t="shared" si="234"/>
        <v>U1-BF131</v>
      </c>
      <c r="B1262" t="str">
        <f t="shared" si="235"/>
        <v>GND</v>
      </c>
      <c r="C1262" t="str">
        <f t="shared" si="236"/>
        <v>U1-GND</v>
      </c>
      <c r="D1262" t="str">
        <f t="shared" si="237"/>
        <v>U1-BF131</v>
      </c>
      <c r="E1262" t="s">
        <v>1215</v>
      </c>
      <c r="F1262" t="s">
        <v>1862</v>
      </c>
      <c r="G1262" t="s">
        <v>433</v>
      </c>
      <c r="AT1262" t="str">
        <f t="shared" si="238"/>
        <v>GND</v>
      </c>
      <c r="AU1262" t="str">
        <f t="shared" si="239"/>
        <v>--</v>
      </c>
    </row>
    <row r="1263" spans="1:47" x14ac:dyDescent="0.25">
      <c r="A1263" t="str">
        <f t="shared" si="234"/>
        <v>U1-BG1</v>
      </c>
      <c r="B1263" t="str">
        <f t="shared" si="235"/>
        <v>GND</v>
      </c>
      <c r="C1263" t="str">
        <f t="shared" si="236"/>
        <v>U1-GND</v>
      </c>
      <c r="D1263" t="str">
        <f t="shared" si="237"/>
        <v>U1-BG1</v>
      </c>
      <c r="E1263" t="s">
        <v>1215</v>
      </c>
      <c r="F1263" t="s">
        <v>1863</v>
      </c>
      <c r="G1263" t="s">
        <v>433</v>
      </c>
      <c r="AT1263" t="str">
        <f t="shared" si="238"/>
        <v>GND</v>
      </c>
      <c r="AU1263" t="str">
        <f t="shared" si="239"/>
        <v>--</v>
      </c>
    </row>
    <row r="1264" spans="1:47" x14ac:dyDescent="0.25">
      <c r="A1264" t="str">
        <f t="shared" si="234"/>
        <v>U1-BG3</v>
      </c>
      <c r="B1264" t="str">
        <f t="shared" si="235"/>
        <v>GND</v>
      </c>
      <c r="C1264" t="str">
        <f t="shared" si="236"/>
        <v>U1-GND</v>
      </c>
      <c r="D1264" t="str">
        <f t="shared" si="237"/>
        <v>U1-BG3</v>
      </c>
      <c r="E1264" t="s">
        <v>1215</v>
      </c>
      <c r="F1264" t="s">
        <v>1864</v>
      </c>
      <c r="G1264" t="s">
        <v>433</v>
      </c>
      <c r="AT1264" t="str">
        <f t="shared" si="238"/>
        <v>GND</v>
      </c>
      <c r="AU1264" t="str">
        <f t="shared" si="239"/>
        <v>--</v>
      </c>
    </row>
    <row r="1265" spans="1:47" x14ac:dyDescent="0.25">
      <c r="A1265" t="str">
        <f t="shared" si="234"/>
        <v>U1-BG5</v>
      </c>
      <c r="B1265" t="str">
        <f t="shared" si="235"/>
        <v>GND</v>
      </c>
      <c r="C1265" t="str">
        <f t="shared" si="236"/>
        <v>U1-GND</v>
      </c>
      <c r="D1265" t="str">
        <f t="shared" si="237"/>
        <v>U1-BG5</v>
      </c>
      <c r="E1265" t="s">
        <v>1215</v>
      </c>
      <c r="F1265" t="s">
        <v>1865</v>
      </c>
      <c r="G1265" t="s">
        <v>433</v>
      </c>
      <c r="AT1265" t="str">
        <f t="shared" si="238"/>
        <v>GND</v>
      </c>
      <c r="AU1265" t="str">
        <f t="shared" si="239"/>
        <v>--</v>
      </c>
    </row>
    <row r="1266" spans="1:47" x14ac:dyDescent="0.25">
      <c r="A1266" t="str">
        <f t="shared" si="234"/>
        <v>U1-BG13</v>
      </c>
      <c r="B1266" t="str">
        <f t="shared" si="235"/>
        <v>GND</v>
      </c>
      <c r="C1266" t="str">
        <f t="shared" si="236"/>
        <v>U1-GND</v>
      </c>
      <c r="D1266" t="str">
        <f t="shared" si="237"/>
        <v>U1-BG13</v>
      </c>
      <c r="E1266" t="s">
        <v>1215</v>
      </c>
      <c r="F1266" t="s">
        <v>1866</v>
      </c>
      <c r="G1266" t="s">
        <v>433</v>
      </c>
      <c r="AT1266" t="str">
        <f t="shared" si="238"/>
        <v>GND</v>
      </c>
      <c r="AU1266" t="str">
        <f t="shared" si="239"/>
        <v>--</v>
      </c>
    </row>
    <row r="1267" spans="1:47" x14ac:dyDescent="0.25">
      <c r="A1267" t="str">
        <f t="shared" si="234"/>
        <v>U1-BG123</v>
      </c>
      <c r="B1267" t="str">
        <f t="shared" si="235"/>
        <v>GND</v>
      </c>
      <c r="C1267" t="str">
        <f t="shared" si="236"/>
        <v>U1-GND</v>
      </c>
      <c r="D1267" t="str">
        <f t="shared" si="237"/>
        <v>U1-BG123</v>
      </c>
      <c r="E1267" t="s">
        <v>1215</v>
      </c>
      <c r="F1267" t="s">
        <v>1867</v>
      </c>
      <c r="G1267" t="s">
        <v>433</v>
      </c>
      <c r="AT1267" t="str">
        <f t="shared" si="238"/>
        <v>GND</v>
      </c>
      <c r="AU1267" t="str">
        <f t="shared" si="239"/>
        <v>--</v>
      </c>
    </row>
    <row r="1268" spans="1:47" x14ac:dyDescent="0.25">
      <c r="A1268" t="str">
        <f t="shared" si="234"/>
        <v>U1-BG131</v>
      </c>
      <c r="B1268" t="str">
        <f t="shared" si="235"/>
        <v>GND</v>
      </c>
      <c r="C1268" t="str">
        <f t="shared" si="236"/>
        <v>U1-GND</v>
      </c>
      <c r="D1268" t="str">
        <f t="shared" si="237"/>
        <v>U1-BG131</v>
      </c>
      <c r="E1268" t="s">
        <v>1215</v>
      </c>
      <c r="F1268" t="s">
        <v>1868</v>
      </c>
      <c r="G1268" t="s">
        <v>433</v>
      </c>
      <c r="AT1268" t="str">
        <f t="shared" si="238"/>
        <v>GND</v>
      </c>
      <c r="AU1268" t="str">
        <f t="shared" si="239"/>
        <v>--</v>
      </c>
    </row>
    <row r="1269" spans="1:47" x14ac:dyDescent="0.25">
      <c r="A1269" t="str">
        <f t="shared" si="234"/>
        <v>U1-BG133</v>
      </c>
      <c r="B1269" t="str">
        <f t="shared" si="235"/>
        <v>GND</v>
      </c>
      <c r="C1269" t="str">
        <f t="shared" si="236"/>
        <v>U1-GND</v>
      </c>
      <c r="D1269" t="str">
        <f t="shared" si="237"/>
        <v>U1-BG133</v>
      </c>
      <c r="E1269" t="s">
        <v>1215</v>
      </c>
      <c r="F1269" t="s">
        <v>1869</v>
      </c>
      <c r="G1269" t="s">
        <v>433</v>
      </c>
      <c r="AT1269" t="str">
        <f t="shared" si="238"/>
        <v>GND</v>
      </c>
      <c r="AU1269" t="str">
        <f t="shared" si="239"/>
        <v>--</v>
      </c>
    </row>
    <row r="1270" spans="1:47" x14ac:dyDescent="0.25">
      <c r="A1270" t="str">
        <f t="shared" si="234"/>
        <v>U1-BG135</v>
      </c>
      <c r="B1270" t="str">
        <f t="shared" si="235"/>
        <v>GND</v>
      </c>
      <c r="C1270" t="str">
        <f t="shared" si="236"/>
        <v>U1-GND</v>
      </c>
      <c r="D1270" t="str">
        <f t="shared" si="237"/>
        <v>U1-BG135</v>
      </c>
      <c r="E1270" t="s">
        <v>1215</v>
      </c>
      <c r="F1270" t="s">
        <v>1870</v>
      </c>
      <c r="G1270" t="s">
        <v>433</v>
      </c>
      <c r="AT1270" t="str">
        <f t="shared" si="238"/>
        <v>GND</v>
      </c>
      <c r="AU1270" t="str">
        <f t="shared" si="239"/>
        <v>--</v>
      </c>
    </row>
    <row r="1271" spans="1:47" x14ac:dyDescent="0.25">
      <c r="A1271" t="str">
        <f t="shared" si="234"/>
        <v>U1-BH22</v>
      </c>
      <c r="B1271" t="str">
        <f t="shared" si="235"/>
        <v>GND</v>
      </c>
      <c r="C1271" t="str">
        <f t="shared" si="236"/>
        <v>U1-GND</v>
      </c>
      <c r="D1271" t="str">
        <f t="shared" si="237"/>
        <v>U1-BH22</v>
      </c>
      <c r="E1271" t="s">
        <v>1215</v>
      </c>
      <c r="F1271" t="s">
        <v>1871</v>
      </c>
      <c r="G1271" t="s">
        <v>433</v>
      </c>
      <c r="AT1271" t="str">
        <f t="shared" si="238"/>
        <v>GND</v>
      </c>
      <c r="AU1271" t="str">
        <f t="shared" si="239"/>
        <v>--</v>
      </c>
    </row>
    <row r="1272" spans="1:47" x14ac:dyDescent="0.25">
      <c r="A1272" t="str">
        <f t="shared" si="234"/>
        <v>U1-BH31</v>
      </c>
      <c r="B1272" t="str">
        <f t="shared" si="235"/>
        <v>GND</v>
      </c>
      <c r="C1272" t="str">
        <f t="shared" si="236"/>
        <v>U1-GND</v>
      </c>
      <c r="D1272" t="str">
        <f t="shared" si="237"/>
        <v>U1-BH31</v>
      </c>
      <c r="E1272" t="s">
        <v>1215</v>
      </c>
      <c r="F1272" t="s">
        <v>1872</v>
      </c>
      <c r="G1272" t="s">
        <v>433</v>
      </c>
      <c r="AT1272" t="str">
        <f t="shared" si="238"/>
        <v>GND</v>
      </c>
      <c r="AU1272" t="str">
        <f t="shared" si="239"/>
        <v>--</v>
      </c>
    </row>
    <row r="1273" spans="1:47" x14ac:dyDescent="0.25">
      <c r="A1273" t="str">
        <f t="shared" si="234"/>
        <v>U1-BH102</v>
      </c>
      <c r="B1273" t="str">
        <f t="shared" si="235"/>
        <v>GND</v>
      </c>
      <c r="C1273" t="str">
        <f t="shared" si="236"/>
        <v>U1-GND</v>
      </c>
      <c r="D1273" t="str">
        <f t="shared" si="237"/>
        <v>U1-BH102</v>
      </c>
      <c r="E1273" t="s">
        <v>1215</v>
      </c>
      <c r="F1273" t="s">
        <v>1873</v>
      </c>
      <c r="G1273" t="s">
        <v>433</v>
      </c>
      <c r="AT1273" t="str">
        <f t="shared" si="238"/>
        <v>GND</v>
      </c>
      <c r="AU1273" t="str">
        <f t="shared" si="239"/>
        <v>--</v>
      </c>
    </row>
    <row r="1274" spans="1:47" x14ac:dyDescent="0.25">
      <c r="A1274" t="str">
        <f t="shared" si="234"/>
        <v>U1-BH112</v>
      </c>
      <c r="B1274" t="str">
        <f t="shared" si="235"/>
        <v>GND</v>
      </c>
      <c r="C1274" t="str">
        <f t="shared" si="236"/>
        <v>U1-GND</v>
      </c>
      <c r="D1274" t="str">
        <f t="shared" si="237"/>
        <v>U1-BH112</v>
      </c>
      <c r="E1274" t="s">
        <v>1215</v>
      </c>
      <c r="F1274" t="s">
        <v>1874</v>
      </c>
      <c r="G1274" t="s">
        <v>433</v>
      </c>
      <c r="AT1274" t="str">
        <f t="shared" si="238"/>
        <v>GND</v>
      </c>
      <c r="AU1274" t="str">
        <f t="shared" si="239"/>
        <v>--</v>
      </c>
    </row>
    <row r="1275" spans="1:47" x14ac:dyDescent="0.25">
      <c r="A1275" t="str">
        <f t="shared" si="234"/>
        <v>U1-BJ5</v>
      </c>
      <c r="B1275" t="str">
        <f t="shared" si="235"/>
        <v>GND</v>
      </c>
      <c r="C1275" t="str">
        <f t="shared" si="236"/>
        <v>U1-GND</v>
      </c>
      <c r="D1275" t="str">
        <f t="shared" si="237"/>
        <v>U1-BJ5</v>
      </c>
      <c r="E1275" t="s">
        <v>1215</v>
      </c>
      <c r="F1275" t="s">
        <v>1875</v>
      </c>
      <c r="G1275" t="s">
        <v>433</v>
      </c>
      <c r="AT1275" t="str">
        <f t="shared" si="238"/>
        <v>GND</v>
      </c>
      <c r="AU1275" t="str">
        <f t="shared" si="239"/>
        <v>--</v>
      </c>
    </row>
    <row r="1276" spans="1:47" x14ac:dyDescent="0.25">
      <c r="A1276" t="str">
        <f t="shared" si="234"/>
        <v>U1-BJ7</v>
      </c>
      <c r="B1276" t="str">
        <f t="shared" si="235"/>
        <v>GND</v>
      </c>
      <c r="C1276" t="str">
        <f t="shared" si="236"/>
        <v>U1-GND</v>
      </c>
      <c r="D1276" t="str">
        <f t="shared" si="237"/>
        <v>U1-BJ7</v>
      </c>
      <c r="E1276" t="s">
        <v>1215</v>
      </c>
      <c r="F1276" t="s">
        <v>1876</v>
      </c>
      <c r="G1276" t="s">
        <v>433</v>
      </c>
      <c r="AT1276" t="str">
        <f t="shared" si="238"/>
        <v>GND</v>
      </c>
      <c r="AU1276" t="str">
        <f t="shared" si="239"/>
        <v>--</v>
      </c>
    </row>
    <row r="1277" spans="1:47" x14ac:dyDescent="0.25">
      <c r="A1277" t="str">
        <f t="shared" si="234"/>
        <v>U1-BJ10</v>
      </c>
      <c r="B1277" t="str">
        <f t="shared" si="235"/>
        <v>GND</v>
      </c>
      <c r="C1277" t="str">
        <f t="shared" si="236"/>
        <v>U1-GND</v>
      </c>
      <c r="D1277" t="str">
        <f t="shared" si="237"/>
        <v>U1-BJ10</v>
      </c>
      <c r="E1277" t="s">
        <v>1215</v>
      </c>
      <c r="F1277" t="s">
        <v>1877</v>
      </c>
      <c r="G1277" t="s">
        <v>433</v>
      </c>
      <c r="AT1277" t="str">
        <f t="shared" si="238"/>
        <v>GND</v>
      </c>
      <c r="AU1277" t="str">
        <f t="shared" si="239"/>
        <v>--</v>
      </c>
    </row>
    <row r="1278" spans="1:47" x14ac:dyDescent="0.25">
      <c r="A1278" t="str">
        <f t="shared" si="234"/>
        <v>U1-BJ13</v>
      </c>
      <c r="B1278" t="str">
        <f t="shared" si="235"/>
        <v>GND</v>
      </c>
      <c r="C1278" t="str">
        <f t="shared" si="236"/>
        <v>U1-GND</v>
      </c>
      <c r="D1278" t="str">
        <f t="shared" si="237"/>
        <v>U1-BJ13</v>
      </c>
      <c r="E1278" t="s">
        <v>1215</v>
      </c>
      <c r="F1278" t="s">
        <v>1878</v>
      </c>
      <c r="G1278" t="s">
        <v>433</v>
      </c>
      <c r="AT1278" t="str">
        <f t="shared" si="238"/>
        <v>GND</v>
      </c>
      <c r="AU1278" t="str">
        <f t="shared" si="239"/>
        <v>--</v>
      </c>
    </row>
    <row r="1279" spans="1:47" x14ac:dyDescent="0.25">
      <c r="A1279" t="str">
        <f t="shared" si="234"/>
        <v>U1-BJ123</v>
      </c>
      <c r="B1279" t="str">
        <f t="shared" si="235"/>
        <v>GND</v>
      </c>
      <c r="C1279" t="str">
        <f t="shared" si="236"/>
        <v>U1-GND</v>
      </c>
      <c r="D1279" t="str">
        <f t="shared" si="237"/>
        <v>U1-BJ123</v>
      </c>
      <c r="E1279" t="s">
        <v>1215</v>
      </c>
      <c r="F1279" t="s">
        <v>1879</v>
      </c>
      <c r="G1279" t="s">
        <v>433</v>
      </c>
      <c r="AT1279" t="str">
        <f t="shared" si="238"/>
        <v>GND</v>
      </c>
      <c r="AU1279" t="str">
        <f t="shared" si="239"/>
        <v>--</v>
      </c>
    </row>
    <row r="1280" spans="1:47" x14ac:dyDescent="0.25">
      <c r="A1280" t="str">
        <f t="shared" si="234"/>
        <v>U1-BJ126</v>
      </c>
      <c r="B1280" t="str">
        <f t="shared" si="235"/>
        <v>GND</v>
      </c>
      <c r="C1280" t="str">
        <f t="shared" si="236"/>
        <v>U1-GND</v>
      </c>
      <c r="D1280" t="str">
        <f t="shared" si="237"/>
        <v>U1-BJ126</v>
      </c>
      <c r="E1280" t="s">
        <v>1215</v>
      </c>
      <c r="F1280" t="s">
        <v>1880</v>
      </c>
      <c r="G1280" t="s">
        <v>433</v>
      </c>
      <c r="AT1280" t="str">
        <f t="shared" si="238"/>
        <v>GND</v>
      </c>
      <c r="AU1280" t="str">
        <f t="shared" si="239"/>
        <v>--</v>
      </c>
    </row>
    <row r="1281" spans="1:47" x14ac:dyDescent="0.25">
      <c r="A1281" t="str">
        <f t="shared" si="234"/>
        <v>U1-BJ129</v>
      </c>
      <c r="B1281" t="str">
        <f t="shared" si="235"/>
        <v>GND</v>
      </c>
      <c r="C1281" t="str">
        <f t="shared" si="236"/>
        <v>U1-GND</v>
      </c>
      <c r="D1281" t="str">
        <f t="shared" si="237"/>
        <v>U1-BJ129</v>
      </c>
      <c r="E1281" t="s">
        <v>1215</v>
      </c>
      <c r="F1281" t="s">
        <v>1881</v>
      </c>
      <c r="G1281" t="s">
        <v>433</v>
      </c>
      <c r="AT1281" t="str">
        <f t="shared" si="238"/>
        <v>GND</v>
      </c>
      <c r="AU1281" t="str">
        <f t="shared" si="239"/>
        <v>--</v>
      </c>
    </row>
    <row r="1282" spans="1:47" x14ac:dyDescent="0.25">
      <c r="A1282" t="str">
        <f t="shared" si="234"/>
        <v>U1-BJ131</v>
      </c>
      <c r="B1282" t="str">
        <f t="shared" si="235"/>
        <v>GND</v>
      </c>
      <c r="C1282" t="str">
        <f t="shared" si="236"/>
        <v>U1-GND</v>
      </c>
      <c r="D1282" t="str">
        <f t="shared" si="237"/>
        <v>U1-BJ131</v>
      </c>
      <c r="E1282" t="s">
        <v>1215</v>
      </c>
      <c r="F1282" t="s">
        <v>1882</v>
      </c>
      <c r="G1282" t="s">
        <v>433</v>
      </c>
      <c r="AT1282" t="str">
        <f t="shared" si="238"/>
        <v>GND</v>
      </c>
      <c r="AU1282" t="str">
        <f t="shared" si="239"/>
        <v>--</v>
      </c>
    </row>
    <row r="1283" spans="1:47" x14ac:dyDescent="0.25">
      <c r="A1283" t="str">
        <f t="shared" si="234"/>
        <v>U1-BK41</v>
      </c>
      <c r="B1283" t="str">
        <f t="shared" si="235"/>
        <v>GND</v>
      </c>
      <c r="C1283" t="str">
        <f t="shared" si="236"/>
        <v>U1-GND</v>
      </c>
      <c r="D1283" t="str">
        <f t="shared" si="237"/>
        <v>U1-BK41</v>
      </c>
      <c r="E1283" t="s">
        <v>1215</v>
      </c>
      <c r="F1283" t="s">
        <v>1883</v>
      </c>
      <c r="G1283" t="s">
        <v>433</v>
      </c>
      <c r="AT1283" t="str">
        <f t="shared" si="238"/>
        <v>GND</v>
      </c>
      <c r="AU1283" t="str">
        <f t="shared" si="239"/>
        <v>--</v>
      </c>
    </row>
    <row r="1284" spans="1:47" x14ac:dyDescent="0.25">
      <c r="A1284" t="str">
        <f t="shared" si="234"/>
        <v>U1-BK52</v>
      </c>
      <c r="B1284" t="str">
        <f t="shared" si="235"/>
        <v>GND</v>
      </c>
      <c r="C1284" t="str">
        <f t="shared" si="236"/>
        <v>U1-GND</v>
      </c>
      <c r="D1284" t="str">
        <f t="shared" si="237"/>
        <v>U1-BK52</v>
      </c>
      <c r="E1284" t="s">
        <v>1215</v>
      </c>
      <c r="F1284" t="s">
        <v>1884</v>
      </c>
      <c r="G1284" t="s">
        <v>433</v>
      </c>
      <c r="AT1284" t="str">
        <f t="shared" si="238"/>
        <v>GND</v>
      </c>
      <c r="AU1284" t="str">
        <f t="shared" si="239"/>
        <v>--</v>
      </c>
    </row>
    <row r="1285" spans="1:47" x14ac:dyDescent="0.25">
      <c r="A1285" t="str">
        <f t="shared" si="234"/>
        <v>U1-BK62</v>
      </c>
      <c r="B1285" t="str">
        <f t="shared" si="235"/>
        <v>GND</v>
      </c>
      <c r="C1285" t="str">
        <f t="shared" si="236"/>
        <v>U1-GND</v>
      </c>
      <c r="D1285" t="str">
        <f t="shared" si="237"/>
        <v>U1-BK62</v>
      </c>
      <c r="E1285" t="s">
        <v>1215</v>
      </c>
      <c r="F1285" t="s">
        <v>1885</v>
      </c>
      <c r="G1285" t="s">
        <v>433</v>
      </c>
      <c r="AT1285" t="str">
        <f t="shared" si="238"/>
        <v>GND</v>
      </c>
      <c r="AU1285" t="str">
        <f t="shared" si="239"/>
        <v>--</v>
      </c>
    </row>
    <row r="1286" spans="1:47" x14ac:dyDescent="0.25">
      <c r="A1286" t="str">
        <f t="shared" ref="A1286:A1349" si="240">$E1286&amp;"-"&amp;$F1286</f>
        <v>U1-BK71</v>
      </c>
      <c r="B1286" t="str">
        <f t="shared" ref="B1286:B1349" si="241">IF(OR(E1286=$A$2,E1286=$B$2,E1286=$C$2,E1286=$D$2),"--",G1286)</f>
        <v>GND</v>
      </c>
      <c r="C1286" t="str">
        <f t="shared" ref="C1286:C1349" si="242">$E1286&amp;"-"&amp;$G1286</f>
        <v>U1-GND</v>
      </c>
      <c r="D1286" t="str">
        <f t="shared" ref="D1286:D1349" si="243">A1286</f>
        <v>U1-BK71</v>
      </c>
      <c r="E1286" t="s">
        <v>1215</v>
      </c>
      <c r="F1286" t="s">
        <v>1886</v>
      </c>
      <c r="G1286" t="s">
        <v>433</v>
      </c>
      <c r="AT1286" t="str">
        <f t="shared" ref="AT1286:AT1349" si="244">IF(IF(COUNTIF($AO$6:$AQ$150,B1286)&gt;0,"---","--")="---",VLOOKUP(B1286,$AO$6:$AQ$150,3,0),B1286)</f>
        <v>GND</v>
      </c>
      <c r="AU1286" t="str">
        <f t="shared" ref="AU1286:AU1349" si="245">IF(IF(COUNTIF($AO$6:$AQ$150,B1286)&gt;0,"---","--")="---",VLOOKUP(B1286,$AO$6:$AQ$150,2,0),"--")</f>
        <v>--</v>
      </c>
    </row>
    <row r="1287" spans="1:47" x14ac:dyDescent="0.25">
      <c r="A1287" t="str">
        <f t="shared" si="240"/>
        <v>U1-BK81</v>
      </c>
      <c r="B1287" t="str">
        <f t="shared" si="241"/>
        <v>GND</v>
      </c>
      <c r="C1287" t="str">
        <f t="shared" si="242"/>
        <v>U1-GND</v>
      </c>
      <c r="D1287" t="str">
        <f t="shared" si="243"/>
        <v>U1-BK81</v>
      </c>
      <c r="E1287" t="s">
        <v>1215</v>
      </c>
      <c r="F1287" t="s">
        <v>1887</v>
      </c>
      <c r="G1287" t="s">
        <v>433</v>
      </c>
      <c r="AT1287" t="str">
        <f t="shared" si="244"/>
        <v>GND</v>
      </c>
      <c r="AU1287" t="str">
        <f t="shared" si="245"/>
        <v>--</v>
      </c>
    </row>
    <row r="1288" spans="1:47" x14ac:dyDescent="0.25">
      <c r="A1288" t="str">
        <f t="shared" si="240"/>
        <v>U1-BK92</v>
      </c>
      <c r="B1288" t="str">
        <f t="shared" si="241"/>
        <v>GND</v>
      </c>
      <c r="C1288" t="str">
        <f t="shared" si="242"/>
        <v>U1-GND</v>
      </c>
      <c r="D1288" t="str">
        <f t="shared" si="243"/>
        <v>U1-BK92</v>
      </c>
      <c r="E1288" t="s">
        <v>1215</v>
      </c>
      <c r="F1288" t="s">
        <v>1888</v>
      </c>
      <c r="G1288" t="s">
        <v>433</v>
      </c>
      <c r="AT1288" t="str">
        <f t="shared" si="244"/>
        <v>GND</v>
      </c>
      <c r="AU1288" t="str">
        <f t="shared" si="245"/>
        <v>--</v>
      </c>
    </row>
    <row r="1289" spans="1:47" x14ac:dyDescent="0.25">
      <c r="A1289" t="str">
        <f t="shared" si="240"/>
        <v>U1-BL1</v>
      </c>
      <c r="B1289" t="str">
        <f t="shared" si="241"/>
        <v>GND</v>
      </c>
      <c r="C1289" t="str">
        <f t="shared" si="242"/>
        <v>U1-GND</v>
      </c>
      <c r="D1289" t="str">
        <f t="shared" si="243"/>
        <v>U1-BL1</v>
      </c>
      <c r="E1289" t="s">
        <v>1215</v>
      </c>
      <c r="F1289" t="s">
        <v>1889</v>
      </c>
      <c r="G1289" t="s">
        <v>433</v>
      </c>
      <c r="AT1289" t="str">
        <f t="shared" si="244"/>
        <v>GND</v>
      </c>
      <c r="AU1289" t="str">
        <f t="shared" si="245"/>
        <v>--</v>
      </c>
    </row>
    <row r="1290" spans="1:47" x14ac:dyDescent="0.25">
      <c r="A1290" t="str">
        <f t="shared" si="240"/>
        <v>U1-BL3</v>
      </c>
      <c r="B1290" t="str">
        <f t="shared" si="241"/>
        <v>GND</v>
      </c>
      <c r="C1290" t="str">
        <f t="shared" si="242"/>
        <v>U1-GND</v>
      </c>
      <c r="D1290" t="str">
        <f t="shared" si="243"/>
        <v>U1-BL3</v>
      </c>
      <c r="E1290" t="s">
        <v>1215</v>
      </c>
      <c r="F1290" t="s">
        <v>1890</v>
      </c>
      <c r="G1290" t="s">
        <v>433</v>
      </c>
      <c r="AT1290" t="str">
        <f t="shared" si="244"/>
        <v>GND</v>
      </c>
      <c r="AU1290" t="str">
        <f t="shared" si="245"/>
        <v>--</v>
      </c>
    </row>
    <row r="1291" spans="1:47" x14ac:dyDescent="0.25">
      <c r="A1291" t="str">
        <f t="shared" si="240"/>
        <v>U1-BL5</v>
      </c>
      <c r="B1291" t="str">
        <f t="shared" si="241"/>
        <v>GND</v>
      </c>
      <c r="C1291" t="str">
        <f t="shared" si="242"/>
        <v>U1-GND</v>
      </c>
      <c r="D1291" t="str">
        <f t="shared" si="243"/>
        <v>U1-BL5</v>
      </c>
      <c r="E1291" t="s">
        <v>1215</v>
      </c>
      <c r="F1291" t="s">
        <v>1891</v>
      </c>
      <c r="G1291" t="s">
        <v>433</v>
      </c>
      <c r="AT1291" t="str">
        <f t="shared" si="244"/>
        <v>GND</v>
      </c>
      <c r="AU1291" t="str">
        <f t="shared" si="245"/>
        <v>--</v>
      </c>
    </row>
    <row r="1292" spans="1:47" x14ac:dyDescent="0.25">
      <c r="A1292" t="str">
        <f t="shared" si="240"/>
        <v>U1-BL13</v>
      </c>
      <c r="B1292" t="str">
        <f t="shared" si="241"/>
        <v>GND</v>
      </c>
      <c r="C1292" t="str">
        <f t="shared" si="242"/>
        <v>U1-GND</v>
      </c>
      <c r="D1292" t="str">
        <f t="shared" si="243"/>
        <v>U1-BL13</v>
      </c>
      <c r="E1292" t="s">
        <v>1215</v>
      </c>
      <c r="F1292" t="s">
        <v>1892</v>
      </c>
      <c r="G1292" t="s">
        <v>433</v>
      </c>
      <c r="AT1292" t="str">
        <f t="shared" si="244"/>
        <v>GND</v>
      </c>
      <c r="AU1292" t="str">
        <f t="shared" si="245"/>
        <v>--</v>
      </c>
    </row>
    <row r="1293" spans="1:47" x14ac:dyDescent="0.25">
      <c r="A1293" t="str">
        <f t="shared" si="240"/>
        <v>U1-BL123</v>
      </c>
      <c r="B1293" t="str">
        <f t="shared" si="241"/>
        <v>GND</v>
      </c>
      <c r="C1293" t="str">
        <f t="shared" si="242"/>
        <v>U1-GND</v>
      </c>
      <c r="D1293" t="str">
        <f t="shared" si="243"/>
        <v>U1-BL123</v>
      </c>
      <c r="E1293" t="s">
        <v>1215</v>
      </c>
      <c r="F1293" t="s">
        <v>1893</v>
      </c>
      <c r="G1293" t="s">
        <v>433</v>
      </c>
      <c r="AT1293" t="str">
        <f t="shared" si="244"/>
        <v>GND</v>
      </c>
      <c r="AU1293" t="str">
        <f t="shared" si="245"/>
        <v>--</v>
      </c>
    </row>
    <row r="1294" spans="1:47" x14ac:dyDescent="0.25">
      <c r="A1294" t="str">
        <f t="shared" si="240"/>
        <v>U1-BL131</v>
      </c>
      <c r="B1294" t="str">
        <f t="shared" si="241"/>
        <v>GND</v>
      </c>
      <c r="C1294" t="str">
        <f t="shared" si="242"/>
        <v>U1-GND</v>
      </c>
      <c r="D1294" t="str">
        <f t="shared" si="243"/>
        <v>U1-BL131</v>
      </c>
      <c r="E1294" t="s">
        <v>1215</v>
      </c>
      <c r="F1294" t="s">
        <v>1894</v>
      </c>
      <c r="G1294" t="s">
        <v>433</v>
      </c>
      <c r="AT1294" t="str">
        <f t="shared" si="244"/>
        <v>GND</v>
      </c>
      <c r="AU1294" t="str">
        <f t="shared" si="245"/>
        <v>--</v>
      </c>
    </row>
    <row r="1295" spans="1:47" x14ac:dyDescent="0.25">
      <c r="A1295" t="str">
        <f t="shared" si="240"/>
        <v>U1-BL133</v>
      </c>
      <c r="B1295" t="str">
        <f t="shared" si="241"/>
        <v>GND</v>
      </c>
      <c r="C1295" t="str">
        <f t="shared" si="242"/>
        <v>U1-GND</v>
      </c>
      <c r="D1295" t="str">
        <f t="shared" si="243"/>
        <v>U1-BL133</v>
      </c>
      <c r="E1295" t="s">
        <v>1215</v>
      </c>
      <c r="F1295" t="s">
        <v>1895</v>
      </c>
      <c r="G1295" t="s">
        <v>433</v>
      </c>
      <c r="AT1295" t="str">
        <f t="shared" si="244"/>
        <v>GND</v>
      </c>
      <c r="AU1295" t="str">
        <f t="shared" si="245"/>
        <v>--</v>
      </c>
    </row>
    <row r="1296" spans="1:47" x14ac:dyDescent="0.25">
      <c r="A1296" t="str">
        <f t="shared" si="240"/>
        <v>U1-BL135</v>
      </c>
      <c r="B1296" t="str">
        <f t="shared" si="241"/>
        <v>GND</v>
      </c>
      <c r="C1296" t="str">
        <f t="shared" si="242"/>
        <v>U1-GND</v>
      </c>
      <c r="D1296" t="str">
        <f t="shared" si="243"/>
        <v>U1-BL135</v>
      </c>
      <c r="E1296" t="s">
        <v>1215</v>
      </c>
      <c r="F1296" t="s">
        <v>1896</v>
      </c>
      <c r="G1296" t="s">
        <v>433</v>
      </c>
      <c r="AT1296" t="str">
        <f t="shared" si="244"/>
        <v>GND</v>
      </c>
      <c r="AU1296" t="str">
        <f t="shared" si="245"/>
        <v>--</v>
      </c>
    </row>
    <row r="1297" spans="1:47" x14ac:dyDescent="0.25">
      <c r="A1297" t="str">
        <f t="shared" si="240"/>
        <v>U1-BN5</v>
      </c>
      <c r="B1297" t="str">
        <f t="shared" si="241"/>
        <v>GND</v>
      </c>
      <c r="C1297" t="str">
        <f t="shared" si="242"/>
        <v>U1-GND</v>
      </c>
      <c r="D1297" t="str">
        <f t="shared" si="243"/>
        <v>U1-BN5</v>
      </c>
      <c r="E1297" t="s">
        <v>1215</v>
      </c>
      <c r="F1297" t="s">
        <v>1897</v>
      </c>
      <c r="G1297" t="s">
        <v>433</v>
      </c>
      <c r="AT1297" t="str">
        <f t="shared" si="244"/>
        <v>GND</v>
      </c>
      <c r="AU1297" t="str">
        <f t="shared" si="245"/>
        <v>--</v>
      </c>
    </row>
    <row r="1298" spans="1:47" x14ac:dyDescent="0.25">
      <c r="A1298" t="str">
        <f t="shared" si="240"/>
        <v>U1-BN7</v>
      </c>
      <c r="B1298" t="str">
        <f t="shared" si="241"/>
        <v>GND</v>
      </c>
      <c r="C1298" t="str">
        <f t="shared" si="242"/>
        <v>U1-GND</v>
      </c>
      <c r="D1298" t="str">
        <f t="shared" si="243"/>
        <v>U1-BN7</v>
      </c>
      <c r="E1298" t="s">
        <v>1215</v>
      </c>
      <c r="F1298" t="s">
        <v>1898</v>
      </c>
      <c r="G1298" t="s">
        <v>433</v>
      </c>
      <c r="AT1298" t="str">
        <f t="shared" si="244"/>
        <v>GND</v>
      </c>
      <c r="AU1298" t="str">
        <f t="shared" si="245"/>
        <v>--</v>
      </c>
    </row>
    <row r="1299" spans="1:47" x14ac:dyDescent="0.25">
      <c r="A1299" t="str">
        <f t="shared" si="240"/>
        <v>U1-BN10</v>
      </c>
      <c r="B1299" t="str">
        <f t="shared" si="241"/>
        <v>GND</v>
      </c>
      <c r="C1299" t="str">
        <f t="shared" si="242"/>
        <v>U1-GND</v>
      </c>
      <c r="D1299" t="str">
        <f t="shared" si="243"/>
        <v>U1-BN10</v>
      </c>
      <c r="E1299" t="s">
        <v>1215</v>
      </c>
      <c r="F1299" t="s">
        <v>1899</v>
      </c>
      <c r="G1299" t="s">
        <v>433</v>
      </c>
      <c r="AT1299" t="str">
        <f t="shared" si="244"/>
        <v>GND</v>
      </c>
      <c r="AU1299" t="str">
        <f t="shared" si="245"/>
        <v>--</v>
      </c>
    </row>
    <row r="1300" spans="1:47" x14ac:dyDescent="0.25">
      <c r="A1300" t="str">
        <f t="shared" si="240"/>
        <v>U1-BN13</v>
      </c>
      <c r="B1300" t="str">
        <f t="shared" si="241"/>
        <v>GND</v>
      </c>
      <c r="C1300" t="str">
        <f t="shared" si="242"/>
        <v>U1-GND</v>
      </c>
      <c r="D1300" t="str">
        <f t="shared" si="243"/>
        <v>U1-BN13</v>
      </c>
      <c r="E1300" t="s">
        <v>1215</v>
      </c>
      <c r="F1300" t="s">
        <v>1900</v>
      </c>
      <c r="G1300" t="s">
        <v>433</v>
      </c>
      <c r="AT1300" t="str">
        <f t="shared" si="244"/>
        <v>GND</v>
      </c>
      <c r="AU1300" t="str">
        <f t="shared" si="245"/>
        <v>--</v>
      </c>
    </row>
    <row r="1301" spans="1:47" x14ac:dyDescent="0.25">
      <c r="A1301" t="str">
        <f t="shared" si="240"/>
        <v>U1-BN123</v>
      </c>
      <c r="B1301" t="str">
        <f t="shared" si="241"/>
        <v>GND</v>
      </c>
      <c r="C1301" t="str">
        <f t="shared" si="242"/>
        <v>U1-GND</v>
      </c>
      <c r="D1301" t="str">
        <f t="shared" si="243"/>
        <v>U1-BN123</v>
      </c>
      <c r="E1301" t="s">
        <v>1215</v>
      </c>
      <c r="F1301" t="s">
        <v>1901</v>
      </c>
      <c r="G1301" t="s">
        <v>433</v>
      </c>
      <c r="AT1301" t="str">
        <f t="shared" si="244"/>
        <v>GND</v>
      </c>
      <c r="AU1301" t="str">
        <f t="shared" si="245"/>
        <v>--</v>
      </c>
    </row>
    <row r="1302" spans="1:47" x14ac:dyDescent="0.25">
      <c r="A1302" t="str">
        <f t="shared" si="240"/>
        <v>U1-BN126</v>
      </c>
      <c r="B1302" t="str">
        <f t="shared" si="241"/>
        <v>GND</v>
      </c>
      <c r="C1302" t="str">
        <f t="shared" si="242"/>
        <v>U1-GND</v>
      </c>
      <c r="D1302" t="str">
        <f t="shared" si="243"/>
        <v>U1-BN126</v>
      </c>
      <c r="E1302" t="s">
        <v>1215</v>
      </c>
      <c r="F1302" t="s">
        <v>1902</v>
      </c>
      <c r="G1302" t="s">
        <v>433</v>
      </c>
      <c r="AT1302" t="str">
        <f t="shared" si="244"/>
        <v>GND</v>
      </c>
      <c r="AU1302" t="str">
        <f t="shared" si="245"/>
        <v>--</v>
      </c>
    </row>
    <row r="1303" spans="1:47" x14ac:dyDescent="0.25">
      <c r="A1303" t="str">
        <f t="shared" si="240"/>
        <v>U1-BN129</v>
      </c>
      <c r="B1303" t="str">
        <f t="shared" si="241"/>
        <v>GND</v>
      </c>
      <c r="C1303" t="str">
        <f t="shared" si="242"/>
        <v>U1-GND</v>
      </c>
      <c r="D1303" t="str">
        <f t="shared" si="243"/>
        <v>U1-BN129</v>
      </c>
      <c r="E1303" t="s">
        <v>1215</v>
      </c>
      <c r="F1303" t="s">
        <v>1903</v>
      </c>
      <c r="G1303" t="s">
        <v>433</v>
      </c>
      <c r="AT1303" t="str">
        <f t="shared" si="244"/>
        <v>GND</v>
      </c>
      <c r="AU1303" t="str">
        <f t="shared" si="245"/>
        <v>--</v>
      </c>
    </row>
    <row r="1304" spans="1:47" x14ac:dyDescent="0.25">
      <c r="A1304" t="str">
        <f t="shared" si="240"/>
        <v>U1-BN131</v>
      </c>
      <c r="B1304" t="str">
        <f t="shared" si="241"/>
        <v>GND</v>
      </c>
      <c r="C1304" t="str">
        <f t="shared" si="242"/>
        <v>U1-GND</v>
      </c>
      <c r="D1304" t="str">
        <f t="shared" si="243"/>
        <v>U1-BN131</v>
      </c>
      <c r="E1304" t="s">
        <v>1215</v>
      </c>
      <c r="F1304" t="s">
        <v>1904</v>
      </c>
      <c r="G1304" t="s">
        <v>433</v>
      </c>
      <c r="AT1304" t="str">
        <f t="shared" si="244"/>
        <v>GND</v>
      </c>
      <c r="AU1304" t="str">
        <f t="shared" si="245"/>
        <v>--</v>
      </c>
    </row>
    <row r="1305" spans="1:47" x14ac:dyDescent="0.25">
      <c r="A1305" t="str">
        <f t="shared" si="240"/>
        <v>U1-BP19</v>
      </c>
      <c r="B1305" t="str">
        <f t="shared" si="241"/>
        <v>GND</v>
      </c>
      <c r="C1305" t="str">
        <f t="shared" si="242"/>
        <v>U1-GND</v>
      </c>
      <c r="D1305" t="str">
        <f t="shared" si="243"/>
        <v>U1-BP19</v>
      </c>
      <c r="E1305" t="s">
        <v>1215</v>
      </c>
      <c r="F1305" t="s">
        <v>1905</v>
      </c>
      <c r="G1305" t="s">
        <v>433</v>
      </c>
      <c r="AT1305" t="str">
        <f t="shared" si="244"/>
        <v>GND</v>
      </c>
      <c r="AU1305" t="str">
        <f t="shared" si="245"/>
        <v>--</v>
      </c>
    </row>
    <row r="1306" spans="1:47" x14ac:dyDescent="0.25">
      <c r="A1306" t="str">
        <f t="shared" si="240"/>
        <v>U1-BP28</v>
      </c>
      <c r="B1306" t="str">
        <f t="shared" si="241"/>
        <v>GND</v>
      </c>
      <c r="C1306" t="str">
        <f t="shared" si="242"/>
        <v>U1-GND</v>
      </c>
      <c r="D1306" t="str">
        <f t="shared" si="243"/>
        <v>U1-BP28</v>
      </c>
      <c r="E1306" t="s">
        <v>1215</v>
      </c>
      <c r="F1306" t="s">
        <v>1906</v>
      </c>
      <c r="G1306" t="s">
        <v>433</v>
      </c>
      <c r="AT1306" t="str">
        <f t="shared" si="244"/>
        <v>GND</v>
      </c>
      <c r="AU1306" t="str">
        <f t="shared" si="245"/>
        <v>--</v>
      </c>
    </row>
    <row r="1307" spans="1:47" x14ac:dyDescent="0.25">
      <c r="A1307" t="str">
        <f t="shared" si="240"/>
        <v>U1-BP38</v>
      </c>
      <c r="B1307" t="str">
        <f t="shared" si="241"/>
        <v>GND</v>
      </c>
      <c r="C1307" t="str">
        <f t="shared" si="242"/>
        <v>U1-GND</v>
      </c>
      <c r="D1307" t="str">
        <f t="shared" si="243"/>
        <v>U1-BP38</v>
      </c>
      <c r="E1307" t="s">
        <v>1215</v>
      </c>
      <c r="F1307" t="s">
        <v>1907</v>
      </c>
      <c r="G1307" t="s">
        <v>433</v>
      </c>
      <c r="AT1307" t="str">
        <f t="shared" si="244"/>
        <v>GND</v>
      </c>
      <c r="AU1307" t="str">
        <f t="shared" si="245"/>
        <v>--</v>
      </c>
    </row>
    <row r="1308" spans="1:47" x14ac:dyDescent="0.25">
      <c r="A1308" t="str">
        <f t="shared" si="240"/>
        <v>U1-BP49</v>
      </c>
      <c r="B1308" t="str">
        <f t="shared" si="241"/>
        <v>GND</v>
      </c>
      <c r="C1308" t="str">
        <f t="shared" si="242"/>
        <v>U1-GND</v>
      </c>
      <c r="D1308" t="str">
        <f t="shared" si="243"/>
        <v>U1-BP49</v>
      </c>
      <c r="E1308" t="s">
        <v>1215</v>
      </c>
      <c r="F1308" t="s">
        <v>1908</v>
      </c>
      <c r="G1308" t="s">
        <v>433</v>
      </c>
      <c r="AT1308" t="str">
        <f t="shared" si="244"/>
        <v>GND</v>
      </c>
      <c r="AU1308" t="str">
        <f t="shared" si="245"/>
        <v>--</v>
      </c>
    </row>
    <row r="1309" spans="1:47" x14ac:dyDescent="0.25">
      <c r="A1309" t="str">
        <f t="shared" si="240"/>
        <v>U1-BP59</v>
      </c>
      <c r="B1309" t="str">
        <f t="shared" si="241"/>
        <v>GND</v>
      </c>
      <c r="C1309" t="str">
        <f t="shared" si="242"/>
        <v>U1-GND</v>
      </c>
      <c r="D1309" t="str">
        <f t="shared" si="243"/>
        <v>U1-BP59</v>
      </c>
      <c r="E1309" t="s">
        <v>1215</v>
      </c>
      <c r="F1309" t="s">
        <v>1909</v>
      </c>
      <c r="G1309" t="s">
        <v>433</v>
      </c>
      <c r="AT1309" t="str">
        <f t="shared" si="244"/>
        <v>GND</v>
      </c>
      <c r="AU1309" t="str">
        <f t="shared" si="245"/>
        <v>--</v>
      </c>
    </row>
    <row r="1310" spans="1:47" x14ac:dyDescent="0.25">
      <c r="A1310" t="str">
        <f t="shared" si="240"/>
        <v>U1-BP69</v>
      </c>
      <c r="B1310" t="str">
        <f t="shared" si="241"/>
        <v>GND</v>
      </c>
      <c r="C1310" t="str">
        <f t="shared" si="242"/>
        <v>U1-GND</v>
      </c>
      <c r="D1310" t="str">
        <f t="shared" si="243"/>
        <v>U1-BP69</v>
      </c>
      <c r="E1310" t="s">
        <v>1215</v>
      </c>
      <c r="F1310" t="s">
        <v>1910</v>
      </c>
      <c r="G1310" t="s">
        <v>433</v>
      </c>
      <c r="AT1310" t="str">
        <f t="shared" si="244"/>
        <v>GND</v>
      </c>
      <c r="AU1310" t="str">
        <f t="shared" si="245"/>
        <v>--</v>
      </c>
    </row>
    <row r="1311" spans="1:47" x14ac:dyDescent="0.25">
      <c r="A1311" t="str">
        <f t="shared" si="240"/>
        <v>U1-BP78</v>
      </c>
      <c r="B1311" t="str">
        <f t="shared" si="241"/>
        <v>GND</v>
      </c>
      <c r="C1311" t="str">
        <f t="shared" si="242"/>
        <v>U1-GND</v>
      </c>
      <c r="D1311" t="str">
        <f t="shared" si="243"/>
        <v>U1-BP78</v>
      </c>
      <c r="E1311" t="s">
        <v>1215</v>
      </c>
      <c r="F1311" t="s">
        <v>1911</v>
      </c>
      <c r="G1311" t="s">
        <v>433</v>
      </c>
      <c r="AT1311" t="str">
        <f t="shared" si="244"/>
        <v>GND</v>
      </c>
      <c r="AU1311" t="str">
        <f t="shared" si="245"/>
        <v>--</v>
      </c>
    </row>
    <row r="1312" spans="1:47" x14ac:dyDescent="0.25">
      <c r="A1312" t="str">
        <f t="shared" si="240"/>
        <v>U1-BP89</v>
      </c>
      <c r="B1312" t="str">
        <f t="shared" si="241"/>
        <v>GND</v>
      </c>
      <c r="C1312" t="str">
        <f t="shared" si="242"/>
        <v>U1-GND</v>
      </c>
      <c r="D1312" t="str">
        <f t="shared" si="243"/>
        <v>U1-BP89</v>
      </c>
      <c r="E1312" t="s">
        <v>1215</v>
      </c>
      <c r="F1312" t="s">
        <v>1912</v>
      </c>
      <c r="G1312" t="s">
        <v>433</v>
      </c>
      <c r="AT1312" t="str">
        <f t="shared" si="244"/>
        <v>GND</v>
      </c>
      <c r="AU1312" t="str">
        <f t="shared" si="245"/>
        <v>--</v>
      </c>
    </row>
    <row r="1313" spans="1:47" x14ac:dyDescent="0.25">
      <c r="A1313" t="str">
        <f t="shared" si="240"/>
        <v>U1-BP99</v>
      </c>
      <c r="B1313" t="str">
        <f t="shared" si="241"/>
        <v>GND</v>
      </c>
      <c r="C1313" t="str">
        <f t="shared" si="242"/>
        <v>U1-GND</v>
      </c>
      <c r="D1313" t="str">
        <f t="shared" si="243"/>
        <v>U1-BP99</v>
      </c>
      <c r="E1313" t="s">
        <v>1215</v>
      </c>
      <c r="F1313" t="s">
        <v>1913</v>
      </c>
      <c r="G1313" t="s">
        <v>433</v>
      </c>
      <c r="AT1313" t="str">
        <f t="shared" si="244"/>
        <v>GND</v>
      </c>
      <c r="AU1313" t="str">
        <f t="shared" si="245"/>
        <v>--</v>
      </c>
    </row>
    <row r="1314" spans="1:47" x14ac:dyDescent="0.25">
      <c r="A1314" t="str">
        <f t="shared" si="240"/>
        <v>U1-BP109</v>
      </c>
      <c r="B1314" t="str">
        <f t="shared" si="241"/>
        <v>GND</v>
      </c>
      <c r="C1314" t="str">
        <f t="shared" si="242"/>
        <v>U1-GND</v>
      </c>
      <c r="D1314" t="str">
        <f t="shared" si="243"/>
        <v>U1-BP109</v>
      </c>
      <c r="E1314" t="s">
        <v>1215</v>
      </c>
      <c r="F1314" t="s">
        <v>1914</v>
      </c>
      <c r="G1314" t="s">
        <v>433</v>
      </c>
      <c r="AT1314" t="str">
        <f t="shared" si="244"/>
        <v>GND</v>
      </c>
      <c r="AU1314" t="str">
        <f t="shared" si="245"/>
        <v>--</v>
      </c>
    </row>
    <row r="1315" spans="1:47" x14ac:dyDescent="0.25">
      <c r="A1315" t="str">
        <f t="shared" si="240"/>
        <v>U1-BP118</v>
      </c>
      <c r="B1315" t="str">
        <f t="shared" si="241"/>
        <v>GND</v>
      </c>
      <c r="C1315" t="str">
        <f t="shared" si="242"/>
        <v>U1-GND</v>
      </c>
      <c r="D1315" t="str">
        <f t="shared" si="243"/>
        <v>U1-BP118</v>
      </c>
      <c r="E1315" t="s">
        <v>1215</v>
      </c>
      <c r="F1315" t="s">
        <v>1915</v>
      </c>
      <c r="G1315" t="s">
        <v>433</v>
      </c>
      <c r="AT1315" t="str">
        <f t="shared" si="244"/>
        <v>GND</v>
      </c>
      <c r="AU1315" t="str">
        <f t="shared" si="245"/>
        <v>--</v>
      </c>
    </row>
    <row r="1316" spans="1:47" x14ac:dyDescent="0.25">
      <c r="A1316" t="str">
        <f t="shared" si="240"/>
        <v>U1-BT1</v>
      </c>
      <c r="B1316" t="str">
        <f t="shared" si="241"/>
        <v>GND</v>
      </c>
      <c r="C1316" t="str">
        <f t="shared" si="242"/>
        <v>U1-GND</v>
      </c>
      <c r="D1316" t="str">
        <f t="shared" si="243"/>
        <v>U1-BT1</v>
      </c>
      <c r="E1316" t="s">
        <v>1215</v>
      </c>
      <c r="F1316" t="s">
        <v>1916</v>
      </c>
      <c r="G1316" t="s">
        <v>433</v>
      </c>
      <c r="AT1316" t="str">
        <f t="shared" si="244"/>
        <v>GND</v>
      </c>
      <c r="AU1316" t="str">
        <f t="shared" si="245"/>
        <v>--</v>
      </c>
    </row>
    <row r="1317" spans="1:47" x14ac:dyDescent="0.25">
      <c r="A1317" t="str">
        <f t="shared" si="240"/>
        <v>U1-BT3</v>
      </c>
      <c r="B1317" t="str">
        <f t="shared" si="241"/>
        <v>GND</v>
      </c>
      <c r="C1317" t="str">
        <f t="shared" si="242"/>
        <v>U1-GND</v>
      </c>
      <c r="D1317" t="str">
        <f t="shared" si="243"/>
        <v>U1-BT3</v>
      </c>
      <c r="E1317" t="s">
        <v>1215</v>
      </c>
      <c r="F1317" t="s">
        <v>1917</v>
      </c>
      <c r="G1317" t="s">
        <v>433</v>
      </c>
      <c r="AT1317" t="str">
        <f t="shared" si="244"/>
        <v>GND</v>
      </c>
      <c r="AU1317" t="str">
        <f t="shared" si="245"/>
        <v>--</v>
      </c>
    </row>
    <row r="1318" spans="1:47" x14ac:dyDescent="0.25">
      <c r="A1318" t="str">
        <f t="shared" si="240"/>
        <v>U1-BT5</v>
      </c>
      <c r="B1318" t="str">
        <f t="shared" si="241"/>
        <v>GND</v>
      </c>
      <c r="C1318" t="str">
        <f t="shared" si="242"/>
        <v>U1-GND</v>
      </c>
      <c r="D1318" t="str">
        <f t="shared" si="243"/>
        <v>U1-BT5</v>
      </c>
      <c r="E1318" t="s">
        <v>1215</v>
      </c>
      <c r="F1318" t="s">
        <v>1918</v>
      </c>
      <c r="G1318" t="s">
        <v>433</v>
      </c>
      <c r="AT1318" t="str">
        <f t="shared" si="244"/>
        <v>GND</v>
      </c>
      <c r="AU1318" t="str">
        <f t="shared" si="245"/>
        <v>--</v>
      </c>
    </row>
    <row r="1319" spans="1:47" x14ac:dyDescent="0.25">
      <c r="A1319" t="str">
        <f t="shared" si="240"/>
        <v>U1-BT13</v>
      </c>
      <c r="B1319" t="str">
        <f t="shared" si="241"/>
        <v>GND</v>
      </c>
      <c r="C1319" t="str">
        <f t="shared" si="242"/>
        <v>U1-GND</v>
      </c>
      <c r="D1319" t="str">
        <f t="shared" si="243"/>
        <v>U1-BT13</v>
      </c>
      <c r="E1319" t="s">
        <v>1215</v>
      </c>
      <c r="F1319" t="s">
        <v>1919</v>
      </c>
      <c r="G1319" t="s">
        <v>433</v>
      </c>
      <c r="AT1319" t="str">
        <f t="shared" si="244"/>
        <v>GND</v>
      </c>
      <c r="AU1319" t="str">
        <f t="shared" si="245"/>
        <v>--</v>
      </c>
    </row>
    <row r="1320" spans="1:47" x14ac:dyDescent="0.25">
      <c r="A1320" t="str">
        <f t="shared" si="240"/>
        <v>U1-BT123</v>
      </c>
      <c r="B1320" t="str">
        <f t="shared" si="241"/>
        <v>GND</v>
      </c>
      <c r="C1320" t="str">
        <f t="shared" si="242"/>
        <v>U1-GND</v>
      </c>
      <c r="D1320" t="str">
        <f t="shared" si="243"/>
        <v>U1-BT123</v>
      </c>
      <c r="E1320" t="s">
        <v>1215</v>
      </c>
      <c r="F1320" t="s">
        <v>1920</v>
      </c>
      <c r="G1320" t="s">
        <v>433</v>
      </c>
      <c r="AT1320" t="str">
        <f t="shared" si="244"/>
        <v>GND</v>
      </c>
      <c r="AU1320" t="str">
        <f t="shared" si="245"/>
        <v>--</v>
      </c>
    </row>
    <row r="1321" spans="1:47" x14ac:dyDescent="0.25">
      <c r="A1321" t="str">
        <f t="shared" si="240"/>
        <v>U1-BT131</v>
      </c>
      <c r="B1321" t="str">
        <f t="shared" si="241"/>
        <v>GND</v>
      </c>
      <c r="C1321" t="str">
        <f t="shared" si="242"/>
        <v>U1-GND</v>
      </c>
      <c r="D1321" t="str">
        <f t="shared" si="243"/>
        <v>U1-BT131</v>
      </c>
      <c r="E1321" t="s">
        <v>1215</v>
      </c>
      <c r="F1321" t="s">
        <v>1921</v>
      </c>
      <c r="G1321" t="s">
        <v>433</v>
      </c>
      <c r="AT1321" t="str">
        <f t="shared" si="244"/>
        <v>GND</v>
      </c>
      <c r="AU1321" t="str">
        <f t="shared" si="245"/>
        <v>--</v>
      </c>
    </row>
    <row r="1322" spans="1:47" x14ac:dyDescent="0.25">
      <c r="A1322" t="str">
        <f t="shared" si="240"/>
        <v>U1-BT133</v>
      </c>
      <c r="B1322" t="str">
        <f t="shared" si="241"/>
        <v>GND</v>
      </c>
      <c r="C1322" t="str">
        <f t="shared" si="242"/>
        <v>U1-GND</v>
      </c>
      <c r="D1322" t="str">
        <f t="shared" si="243"/>
        <v>U1-BT133</v>
      </c>
      <c r="E1322" t="s">
        <v>1215</v>
      </c>
      <c r="F1322" t="s">
        <v>1922</v>
      </c>
      <c r="G1322" t="s">
        <v>433</v>
      </c>
      <c r="AT1322" t="str">
        <f t="shared" si="244"/>
        <v>GND</v>
      </c>
      <c r="AU1322" t="str">
        <f t="shared" si="245"/>
        <v>--</v>
      </c>
    </row>
    <row r="1323" spans="1:47" x14ac:dyDescent="0.25">
      <c r="A1323" t="str">
        <f t="shared" si="240"/>
        <v>U1-BT135</v>
      </c>
      <c r="B1323" t="str">
        <f t="shared" si="241"/>
        <v>GND</v>
      </c>
      <c r="C1323" t="str">
        <f t="shared" si="242"/>
        <v>U1-GND</v>
      </c>
      <c r="D1323" t="str">
        <f t="shared" si="243"/>
        <v>U1-BT135</v>
      </c>
      <c r="E1323" t="s">
        <v>1215</v>
      </c>
      <c r="F1323" t="s">
        <v>1923</v>
      </c>
      <c r="G1323" t="s">
        <v>433</v>
      </c>
      <c r="AT1323" t="str">
        <f t="shared" si="244"/>
        <v>GND</v>
      </c>
      <c r="AU1323" t="str">
        <f t="shared" si="245"/>
        <v>--</v>
      </c>
    </row>
    <row r="1324" spans="1:47" x14ac:dyDescent="0.25">
      <c r="A1324" t="str">
        <f t="shared" si="240"/>
        <v>U1-BU102</v>
      </c>
      <c r="B1324" t="str">
        <f t="shared" si="241"/>
        <v>GND</v>
      </c>
      <c r="C1324" t="str">
        <f t="shared" si="242"/>
        <v>U1-GND</v>
      </c>
      <c r="D1324" t="str">
        <f t="shared" si="243"/>
        <v>U1-BU102</v>
      </c>
      <c r="E1324" t="s">
        <v>1215</v>
      </c>
      <c r="F1324" t="s">
        <v>1924</v>
      </c>
      <c r="G1324" t="s">
        <v>433</v>
      </c>
      <c r="AT1324" t="str">
        <f t="shared" si="244"/>
        <v>GND</v>
      </c>
      <c r="AU1324" t="str">
        <f t="shared" si="245"/>
        <v>--</v>
      </c>
    </row>
    <row r="1325" spans="1:47" x14ac:dyDescent="0.25">
      <c r="A1325" t="str">
        <f t="shared" si="240"/>
        <v>U1-BU112</v>
      </c>
      <c r="B1325" t="str">
        <f t="shared" si="241"/>
        <v>GND</v>
      </c>
      <c r="C1325" t="str">
        <f t="shared" si="242"/>
        <v>U1-GND</v>
      </c>
      <c r="D1325" t="str">
        <f t="shared" si="243"/>
        <v>U1-BU112</v>
      </c>
      <c r="E1325" t="s">
        <v>1215</v>
      </c>
      <c r="F1325" t="s">
        <v>1925</v>
      </c>
      <c r="G1325" t="s">
        <v>433</v>
      </c>
      <c r="AT1325" t="str">
        <f t="shared" si="244"/>
        <v>GND</v>
      </c>
      <c r="AU1325" t="str">
        <f t="shared" si="245"/>
        <v>--</v>
      </c>
    </row>
    <row r="1326" spans="1:47" x14ac:dyDescent="0.25">
      <c r="A1326" t="str">
        <f t="shared" si="240"/>
        <v>U1-BV5</v>
      </c>
      <c r="B1326" t="str">
        <f t="shared" si="241"/>
        <v>GND</v>
      </c>
      <c r="C1326" t="str">
        <f t="shared" si="242"/>
        <v>U1-GND</v>
      </c>
      <c r="D1326" t="str">
        <f t="shared" si="243"/>
        <v>U1-BV5</v>
      </c>
      <c r="E1326" t="s">
        <v>1215</v>
      </c>
      <c r="F1326" t="s">
        <v>1926</v>
      </c>
      <c r="G1326" t="s">
        <v>433</v>
      </c>
      <c r="AT1326" t="str">
        <f t="shared" si="244"/>
        <v>GND</v>
      </c>
      <c r="AU1326" t="str">
        <f t="shared" si="245"/>
        <v>--</v>
      </c>
    </row>
    <row r="1327" spans="1:47" x14ac:dyDescent="0.25">
      <c r="A1327" t="str">
        <f t="shared" si="240"/>
        <v>U1-BV7</v>
      </c>
      <c r="B1327" t="str">
        <f t="shared" si="241"/>
        <v>GND</v>
      </c>
      <c r="C1327" t="str">
        <f t="shared" si="242"/>
        <v>U1-GND</v>
      </c>
      <c r="D1327" t="str">
        <f t="shared" si="243"/>
        <v>U1-BV7</v>
      </c>
      <c r="E1327" t="s">
        <v>1215</v>
      </c>
      <c r="F1327" t="s">
        <v>1927</v>
      </c>
      <c r="G1327" t="s">
        <v>433</v>
      </c>
      <c r="AT1327" t="str">
        <f t="shared" si="244"/>
        <v>GND</v>
      </c>
      <c r="AU1327" t="str">
        <f t="shared" si="245"/>
        <v>--</v>
      </c>
    </row>
    <row r="1328" spans="1:47" x14ac:dyDescent="0.25">
      <c r="A1328" t="str">
        <f t="shared" si="240"/>
        <v>U1-BV10</v>
      </c>
      <c r="B1328" t="str">
        <f t="shared" si="241"/>
        <v>GND</v>
      </c>
      <c r="C1328" t="str">
        <f t="shared" si="242"/>
        <v>U1-GND</v>
      </c>
      <c r="D1328" t="str">
        <f t="shared" si="243"/>
        <v>U1-BV10</v>
      </c>
      <c r="E1328" t="s">
        <v>1215</v>
      </c>
      <c r="F1328" t="s">
        <v>1928</v>
      </c>
      <c r="G1328" t="s">
        <v>433</v>
      </c>
      <c r="AT1328" t="str">
        <f t="shared" si="244"/>
        <v>GND</v>
      </c>
      <c r="AU1328" t="str">
        <f t="shared" si="245"/>
        <v>--</v>
      </c>
    </row>
    <row r="1329" spans="1:47" x14ac:dyDescent="0.25">
      <c r="A1329" t="str">
        <f t="shared" si="240"/>
        <v>U1-BV13</v>
      </c>
      <c r="B1329" t="str">
        <f t="shared" si="241"/>
        <v>GND</v>
      </c>
      <c r="C1329" t="str">
        <f t="shared" si="242"/>
        <v>U1-GND</v>
      </c>
      <c r="D1329" t="str">
        <f t="shared" si="243"/>
        <v>U1-BV13</v>
      </c>
      <c r="E1329" t="s">
        <v>1215</v>
      </c>
      <c r="F1329" t="s">
        <v>1929</v>
      </c>
      <c r="G1329" t="s">
        <v>433</v>
      </c>
      <c r="AT1329" t="str">
        <f t="shared" si="244"/>
        <v>GND</v>
      </c>
      <c r="AU1329" t="str">
        <f t="shared" si="245"/>
        <v>--</v>
      </c>
    </row>
    <row r="1330" spans="1:47" x14ac:dyDescent="0.25">
      <c r="A1330" t="str">
        <f t="shared" si="240"/>
        <v>U1-BV123</v>
      </c>
      <c r="B1330" t="str">
        <f t="shared" si="241"/>
        <v>GND</v>
      </c>
      <c r="C1330" t="str">
        <f t="shared" si="242"/>
        <v>U1-GND</v>
      </c>
      <c r="D1330" t="str">
        <f t="shared" si="243"/>
        <v>U1-BV123</v>
      </c>
      <c r="E1330" t="s">
        <v>1215</v>
      </c>
      <c r="F1330" t="s">
        <v>1930</v>
      </c>
      <c r="G1330" t="s">
        <v>433</v>
      </c>
      <c r="AT1330" t="str">
        <f t="shared" si="244"/>
        <v>GND</v>
      </c>
      <c r="AU1330" t="str">
        <f t="shared" si="245"/>
        <v>--</v>
      </c>
    </row>
    <row r="1331" spans="1:47" x14ac:dyDescent="0.25">
      <c r="A1331" t="str">
        <f t="shared" si="240"/>
        <v>U1-BV126</v>
      </c>
      <c r="B1331" t="str">
        <f t="shared" si="241"/>
        <v>GND</v>
      </c>
      <c r="C1331" t="str">
        <f t="shared" si="242"/>
        <v>U1-GND</v>
      </c>
      <c r="D1331" t="str">
        <f t="shared" si="243"/>
        <v>U1-BV126</v>
      </c>
      <c r="E1331" t="s">
        <v>1215</v>
      </c>
      <c r="F1331" t="s">
        <v>1931</v>
      </c>
      <c r="G1331" t="s">
        <v>433</v>
      </c>
      <c r="AT1331" t="str">
        <f t="shared" si="244"/>
        <v>GND</v>
      </c>
      <c r="AU1331" t="str">
        <f t="shared" si="245"/>
        <v>--</v>
      </c>
    </row>
    <row r="1332" spans="1:47" x14ac:dyDescent="0.25">
      <c r="A1332" t="str">
        <f t="shared" si="240"/>
        <v>U1-BV129</v>
      </c>
      <c r="B1332" t="str">
        <f t="shared" si="241"/>
        <v>GND</v>
      </c>
      <c r="C1332" t="str">
        <f t="shared" si="242"/>
        <v>U1-GND</v>
      </c>
      <c r="D1332" t="str">
        <f t="shared" si="243"/>
        <v>U1-BV129</v>
      </c>
      <c r="E1332" t="s">
        <v>1215</v>
      </c>
      <c r="F1332" t="s">
        <v>1932</v>
      </c>
      <c r="G1332" t="s">
        <v>433</v>
      </c>
      <c r="AT1332" t="str">
        <f t="shared" si="244"/>
        <v>GND</v>
      </c>
      <c r="AU1332" t="str">
        <f t="shared" si="245"/>
        <v>--</v>
      </c>
    </row>
    <row r="1333" spans="1:47" x14ac:dyDescent="0.25">
      <c r="A1333" t="str">
        <f t="shared" si="240"/>
        <v>U1-BV131</v>
      </c>
      <c r="B1333" t="str">
        <f t="shared" si="241"/>
        <v>GND</v>
      </c>
      <c r="C1333" t="str">
        <f t="shared" si="242"/>
        <v>U1-GND</v>
      </c>
      <c r="D1333" t="str">
        <f t="shared" si="243"/>
        <v>U1-BV131</v>
      </c>
      <c r="E1333" t="s">
        <v>1215</v>
      </c>
      <c r="F1333" t="s">
        <v>1933</v>
      </c>
      <c r="G1333" t="s">
        <v>433</v>
      </c>
      <c r="AT1333" t="str">
        <f t="shared" si="244"/>
        <v>GND</v>
      </c>
      <c r="AU1333" t="str">
        <f t="shared" si="245"/>
        <v>--</v>
      </c>
    </row>
    <row r="1334" spans="1:47" x14ac:dyDescent="0.25">
      <c r="A1334" t="str">
        <f t="shared" si="240"/>
        <v>U1-BW22</v>
      </c>
      <c r="B1334" t="str">
        <f t="shared" si="241"/>
        <v>GND</v>
      </c>
      <c r="C1334" t="str">
        <f t="shared" si="242"/>
        <v>U1-GND</v>
      </c>
      <c r="D1334" t="str">
        <f t="shared" si="243"/>
        <v>U1-BW22</v>
      </c>
      <c r="E1334" t="s">
        <v>1215</v>
      </c>
      <c r="F1334" t="s">
        <v>1934</v>
      </c>
      <c r="G1334" t="s">
        <v>433</v>
      </c>
      <c r="AT1334" t="str">
        <f t="shared" si="244"/>
        <v>GND</v>
      </c>
      <c r="AU1334" t="str">
        <f t="shared" si="245"/>
        <v>--</v>
      </c>
    </row>
    <row r="1335" spans="1:47" x14ac:dyDescent="0.25">
      <c r="A1335" t="str">
        <f t="shared" si="240"/>
        <v>U1-BW31</v>
      </c>
      <c r="B1335" t="str">
        <f t="shared" si="241"/>
        <v>GND</v>
      </c>
      <c r="C1335" t="str">
        <f t="shared" si="242"/>
        <v>U1-GND</v>
      </c>
      <c r="D1335" t="str">
        <f t="shared" si="243"/>
        <v>U1-BW31</v>
      </c>
      <c r="E1335" t="s">
        <v>1215</v>
      </c>
      <c r="F1335" t="s">
        <v>1935</v>
      </c>
      <c r="G1335" t="s">
        <v>433</v>
      </c>
      <c r="AT1335" t="str">
        <f t="shared" si="244"/>
        <v>GND</v>
      </c>
      <c r="AU1335" t="str">
        <f t="shared" si="245"/>
        <v>--</v>
      </c>
    </row>
    <row r="1336" spans="1:47" x14ac:dyDescent="0.25">
      <c r="A1336" t="str">
        <f t="shared" si="240"/>
        <v>U1-BW41</v>
      </c>
      <c r="B1336" t="str">
        <f t="shared" si="241"/>
        <v>GND</v>
      </c>
      <c r="C1336" t="str">
        <f t="shared" si="242"/>
        <v>U1-GND</v>
      </c>
      <c r="D1336" t="str">
        <f t="shared" si="243"/>
        <v>U1-BW41</v>
      </c>
      <c r="E1336" t="s">
        <v>1215</v>
      </c>
      <c r="F1336" t="s">
        <v>1936</v>
      </c>
      <c r="G1336" t="s">
        <v>433</v>
      </c>
      <c r="AT1336" t="str">
        <f t="shared" si="244"/>
        <v>GND</v>
      </c>
      <c r="AU1336" t="str">
        <f t="shared" si="245"/>
        <v>--</v>
      </c>
    </row>
    <row r="1337" spans="1:47" x14ac:dyDescent="0.25">
      <c r="A1337" t="str">
        <f t="shared" si="240"/>
        <v>U1-BW52</v>
      </c>
      <c r="B1337" t="str">
        <f t="shared" si="241"/>
        <v>GND</v>
      </c>
      <c r="C1337" t="str">
        <f t="shared" si="242"/>
        <v>U1-GND</v>
      </c>
      <c r="D1337" t="str">
        <f t="shared" si="243"/>
        <v>U1-BW52</v>
      </c>
      <c r="E1337" t="s">
        <v>1215</v>
      </c>
      <c r="F1337" t="s">
        <v>1937</v>
      </c>
      <c r="G1337" t="s">
        <v>433</v>
      </c>
      <c r="AT1337" t="str">
        <f t="shared" si="244"/>
        <v>GND</v>
      </c>
      <c r="AU1337" t="str">
        <f t="shared" si="245"/>
        <v>--</v>
      </c>
    </row>
    <row r="1338" spans="1:47" x14ac:dyDescent="0.25">
      <c r="A1338" t="str">
        <f t="shared" si="240"/>
        <v>U1-BW62</v>
      </c>
      <c r="B1338" t="str">
        <f t="shared" si="241"/>
        <v>GND</v>
      </c>
      <c r="C1338" t="str">
        <f t="shared" si="242"/>
        <v>U1-GND</v>
      </c>
      <c r="D1338" t="str">
        <f t="shared" si="243"/>
        <v>U1-BW62</v>
      </c>
      <c r="E1338" t="s">
        <v>1215</v>
      </c>
      <c r="F1338" t="s">
        <v>1938</v>
      </c>
      <c r="G1338" t="s">
        <v>433</v>
      </c>
      <c r="AT1338" t="str">
        <f t="shared" si="244"/>
        <v>GND</v>
      </c>
      <c r="AU1338" t="str">
        <f t="shared" si="245"/>
        <v>--</v>
      </c>
    </row>
    <row r="1339" spans="1:47" x14ac:dyDescent="0.25">
      <c r="A1339" t="str">
        <f t="shared" si="240"/>
        <v>U1-BW71</v>
      </c>
      <c r="B1339" t="str">
        <f t="shared" si="241"/>
        <v>GND</v>
      </c>
      <c r="C1339" t="str">
        <f t="shared" si="242"/>
        <v>U1-GND</v>
      </c>
      <c r="D1339" t="str">
        <f t="shared" si="243"/>
        <v>U1-BW71</v>
      </c>
      <c r="E1339" t="s">
        <v>1215</v>
      </c>
      <c r="F1339" t="s">
        <v>1939</v>
      </c>
      <c r="G1339" t="s">
        <v>433</v>
      </c>
      <c r="AT1339" t="str">
        <f t="shared" si="244"/>
        <v>GND</v>
      </c>
      <c r="AU1339" t="str">
        <f t="shared" si="245"/>
        <v>--</v>
      </c>
    </row>
    <row r="1340" spans="1:47" x14ac:dyDescent="0.25">
      <c r="A1340" t="str">
        <f t="shared" si="240"/>
        <v>U1-BW81</v>
      </c>
      <c r="B1340" t="str">
        <f t="shared" si="241"/>
        <v>GND</v>
      </c>
      <c r="C1340" t="str">
        <f t="shared" si="242"/>
        <v>U1-GND</v>
      </c>
      <c r="D1340" t="str">
        <f t="shared" si="243"/>
        <v>U1-BW81</v>
      </c>
      <c r="E1340" t="s">
        <v>1215</v>
      </c>
      <c r="F1340" t="s">
        <v>1940</v>
      </c>
      <c r="G1340" t="s">
        <v>433</v>
      </c>
      <c r="AT1340" t="str">
        <f t="shared" si="244"/>
        <v>GND</v>
      </c>
      <c r="AU1340" t="str">
        <f t="shared" si="245"/>
        <v>--</v>
      </c>
    </row>
    <row r="1341" spans="1:47" x14ac:dyDescent="0.25">
      <c r="A1341" t="str">
        <f t="shared" si="240"/>
        <v>U1-BW92</v>
      </c>
      <c r="B1341" t="str">
        <f t="shared" si="241"/>
        <v>GND</v>
      </c>
      <c r="C1341" t="str">
        <f t="shared" si="242"/>
        <v>U1-GND</v>
      </c>
      <c r="D1341" t="str">
        <f t="shared" si="243"/>
        <v>U1-BW92</v>
      </c>
      <c r="E1341" t="s">
        <v>1215</v>
      </c>
      <c r="F1341" t="s">
        <v>1941</v>
      </c>
      <c r="G1341" t="s">
        <v>433</v>
      </c>
      <c r="AT1341" t="str">
        <f t="shared" si="244"/>
        <v>GND</v>
      </c>
      <c r="AU1341" t="str">
        <f t="shared" si="245"/>
        <v>--</v>
      </c>
    </row>
    <row r="1342" spans="1:47" x14ac:dyDescent="0.25">
      <c r="A1342" t="str">
        <f t="shared" si="240"/>
        <v>U1-BY1</v>
      </c>
      <c r="B1342" t="str">
        <f t="shared" si="241"/>
        <v>GND</v>
      </c>
      <c r="C1342" t="str">
        <f t="shared" si="242"/>
        <v>U1-GND</v>
      </c>
      <c r="D1342" t="str">
        <f t="shared" si="243"/>
        <v>U1-BY1</v>
      </c>
      <c r="E1342" t="s">
        <v>1215</v>
      </c>
      <c r="F1342" t="s">
        <v>1942</v>
      </c>
      <c r="G1342" t="s">
        <v>433</v>
      </c>
      <c r="AT1342" t="str">
        <f t="shared" si="244"/>
        <v>GND</v>
      </c>
      <c r="AU1342" t="str">
        <f t="shared" si="245"/>
        <v>--</v>
      </c>
    </row>
    <row r="1343" spans="1:47" x14ac:dyDescent="0.25">
      <c r="A1343" t="str">
        <f t="shared" si="240"/>
        <v>U1-BY3</v>
      </c>
      <c r="B1343" t="str">
        <f t="shared" si="241"/>
        <v>GND</v>
      </c>
      <c r="C1343" t="str">
        <f t="shared" si="242"/>
        <v>U1-GND</v>
      </c>
      <c r="D1343" t="str">
        <f t="shared" si="243"/>
        <v>U1-BY3</v>
      </c>
      <c r="E1343" t="s">
        <v>1215</v>
      </c>
      <c r="F1343" t="s">
        <v>1943</v>
      </c>
      <c r="G1343" t="s">
        <v>433</v>
      </c>
      <c r="AT1343" t="str">
        <f t="shared" si="244"/>
        <v>GND</v>
      </c>
      <c r="AU1343" t="str">
        <f t="shared" si="245"/>
        <v>--</v>
      </c>
    </row>
    <row r="1344" spans="1:47" x14ac:dyDescent="0.25">
      <c r="A1344" t="str">
        <f t="shared" si="240"/>
        <v>U1-BY5</v>
      </c>
      <c r="B1344" t="str">
        <f t="shared" si="241"/>
        <v>GND</v>
      </c>
      <c r="C1344" t="str">
        <f t="shared" si="242"/>
        <v>U1-GND</v>
      </c>
      <c r="D1344" t="str">
        <f t="shared" si="243"/>
        <v>U1-BY5</v>
      </c>
      <c r="E1344" t="s">
        <v>1215</v>
      </c>
      <c r="F1344" t="s">
        <v>1944</v>
      </c>
      <c r="G1344" t="s">
        <v>433</v>
      </c>
      <c r="AT1344" t="str">
        <f t="shared" si="244"/>
        <v>GND</v>
      </c>
      <c r="AU1344" t="str">
        <f t="shared" si="245"/>
        <v>--</v>
      </c>
    </row>
    <row r="1345" spans="1:47" x14ac:dyDescent="0.25">
      <c r="A1345" t="str">
        <f t="shared" si="240"/>
        <v>U1-BY13</v>
      </c>
      <c r="B1345" t="str">
        <f t="shared" si="241"/>
        <v>GND</v>
      </c>
      <c r="C1345" t="str">
        <f t="shared" si="242"/>
        <v>U1-GND</v>
      </c>
      <c r="D1345" t="str">
        <f t="shared" si="243"/>
        <v>U1-BY13</v>
      </c>
      <c r="E1345" t="s">
        <v>1215</v>
      </c>
      <c r="F1345" t="s">
        <v>1945</v>
      </c>
      <c r="G1345" t="s">
        <v>433</v>
      </c>
      <c r="AT1345" t="str">
        <f t="shared" si="244"/>
        <v>GND</v>
      </c>
      <c r="AU1345" t="str">
        <f t="shared" si="245"/>
        <v>--</v>
      </c>
    </row>
    <row r="1346" spans="1:47" x14ac:dyDescent="0.25">
      <c r="A1346" t="str">
        <f t="shared" si="240"/>
        <v>U1-BY123</v>
      </c>
      <c r="B1346" t="str">
        <f t="shared" si="241"/>
        <v>GND</v>
      </c>
      <c r="C1346" t="str">
        <f t="shared" si="242"/>
        <v>U1-GND</v>
      </c>
      <c r="D1346" t="str">
        <f t="shared" si="243"/>
        <v>U1-BY123</v>
      </c>
      <c r="E1346" t="s">
        <v>1215</v>
      </c>
      <c r="F1346" t="s">
        <v>1946</v>
      </c>
      <c r="G1346" t="s">
        <v>433</v>
      </c>
      <c r="AT1346" t="str">
        <f t="shared" si="244"/>
        <v>GND</v>
      </c>
      <c r="AU1346" t="str">
        <f t="shared" si="245"/>
        <v>--</v>
      </c>
    </row>
    <row r="1347" spans="1:47" x14ac:dyDescent="0.25">
      <c r="A1347" t="str">
        <f t="shared" si="240"/>
        <v>U1-BY131</v>
      </c>
      <c r="B1347" t="str">
        <f t="shared" si="241"/>
        <v>GND</v>
      </c>
      <c r="C1347" t="str">
        <f t="shared" si="242"/>
        <v>U1-GND</v>
      </c>
      <c r="D1347" t="str">
        <f t="shared" si="243"/>
        <v>U1-BY131</v>
      </c>
      <c r="E1347" t="s">
        <v>1215</v>
      </c>
      <c r="F1347" t="s">
        <v>1947</v>
      </c>
      <c r="G1347" t="s">
        <v>433</v>
      </c>
      <c r="AT1347" t="str">
        <f t="shared" si="244"/>
        <v>GND</v>
      </c>
      <c r="AU1347" t="str">
        <f t="shared" si="245"/>
        <v>--</v>
      </c>
    </row>
    <row r="1348" spans="1:47" x14ac:dyDescent="0.25">
      <c r="A1348" t="str">
        <f t="shared" si="240"/>
        <v>U1-BY133</v>
      </c>
      <c r="B1348" t="str">
        <f t="shared" si="241"/>
        <v>GND</v>
      </c>
      <c r="C1348" t="str">
        <f t="shared" si="242"/>
        <v>U1-GND</v>
      </c>
      <c r="D1348" t="str">
        <f t="shared" si="243"/>
        <v>U1-BY133</v>
      </c>
      <c r="E1348" t="s">
        <v>1215</v>
      </c>
      <c r="F1348" t="s">
        <v>1948</v>
      </c>
      <c r="G1348" t="s">
        <v>433</v>
      </c>
      <c r="AT1348" t="str">
        <f t="shared" si="244"/>
        <v>GND</v>
      </c>
      <c r="AU1348" t="str">
        <f t="shared" si="245"/>
        <v>--</v>
      </c>
    </row>
    <row r="1349" spans="1:47" x14ac:dyDescent="0.25">
      <c r="A1349" t="str">
        <f t="shared" si="240"/>
        <v>U1-BY135</v>
      </c>
      <c r="B1349" t="str">
        <f t="shared" si="241"/>
        <v>GND</v>
      </c>
      <c r="C1349" t="str">
        <f t="shared" si="242"/>
        <v>U1-GND</v>
      </c>
      <c r="D1349" t="str">
        <f t="shared" si="243"/>
        <v>U1-BY135</v>
      </c>
      <c r="E1349" t="s">
        <v>1215</v>
      </c>
      <c r="F1349" t="s">
        <v>1949</v>
      </c>
      <c r="G1349" t="s">
        <v>433</v>
      </c>
      <c r="AT1349" t="str">
        <f t="shared" si="244"/>
        <v>GND</v>
      </c>
      <c r="AU1349" t="str">
        <f t="shared" si="245"/>
        <v>--</v>
      </c>
    </row>
    <row r="1350" spans="1:47" x14ac:dyDescent="0.25">
      <c r="A1350" t="str">
        <f t="shared" ref="A1350:A1413" si="246">$E1350&amp;"-"&amp;$F1350</f>
        <v>U1-CA19</v>
      </c>
      <c r="B1350" t="str">
        <f t="shared" ref="B1350:B1413" si="247">IF(OR(E1350=$A$2,E1350=$B$2,E1350=$C$2,E1350=$D$2),"--",G1350)</f>
        <v>GND</v>
      </c>
      <c r="C1350" t="str">
        <f t="shared" ref="C1350:C1413" si="248">$E1350&amp;"-"&amp;$G1350</f>
        <v>U1-GND</v>
      </c>
      <c r="D1350" t="str">
        <f t="shared" ref="D1350:D1413" si="249">A1350</f>
        <v>U1-CA19</v>
      </c>
      <c r="E1350" t="s">
        <v>1215</v>
      </c>
      <c r="F1350" t="s">
        <v>1950</v>
      </c>
      <c r="G1350" t="s">
        <v>433</v>
      </c>
      <c r="AT1350" t="str">
        <f t="shared" ref="AT1350:AT1413" si="250">IF(IF(COUNTIF($AO$6:$AQ$150,B1350)&gt;0,"---","--")="---",VLOOKUP(B1350,$AO$6:$AQ$150,3,0),B1350)</f>
        <v>GND</v>
      </c>
      <c r="AU1350" t="str">
        <f t="shared" ref="AU1350:AU1413" si="251">IF(IF(COUNTIF($AO$6:$AQ$150,B1350)&gt;0,"---","--")="---",VLOOKUP(B1350,$AO$6:$AQ$150,2,0),"--")</f>
        <v>--</v>
      </c>
    </row>
    <row r="1351" spans="1:47" x14ac:dyDescent="0.25">
      <c r="A1351" t="str">
        <f t="shared" si="246"/>
        <v>U1-CA28</v>
      </c>
      <c r="B1351" t="str">
        <f t="shared" si="247"/>
        <v>GND</v>
      </c>
      <c r="C1351" t="str">
        <f t="shared" si="248"/>
        <v>U1-GND</v>
      </c>
      <c r="D1351" t="str">
        <f t="shared" si="249"/>
        <v>U1-CA28</v>
      </c>
      <c r="E1351" t="s">
        <v>1215</v>
      </c>
      <c r="F1351" t="s">
        <v>1951</v>
      </c>
      <c r="G1351" t="s">
        <v>433</v>
      </c>
      <c r="AT1351" t="str">
        <f t="shared" si="250"/>
        <v>GND</v>
      </c>
      <c r="AU1351" t="str">
        <f t="shared" si="251"/>
        <v>--</v>
      </c>
    </row>
    <row r="1352" spans="1:47" x14ac:dyDescent="0.25">
      <c r="A1352" t="str">
        <f t="shared" si="246"/>
        <v>U1-CB5</v>
      </c>
      <c r="B1352" t="str">
        <f t="shared" si="247"/>
        <v>GND</v>
      </c>
      <c r="C1352" t="str">
        <f t="shared" si="248"/>
        <v>U1-GND</v>
      </c>
      <c r="D1352" t="str">
        <f t="shared" si="249"/>
        <v>U1-CB5</v>
      </c>
      <c r="E1352" t="s">
        <v>1215</v>
      </c>
      <c r="F1352" t="s">
        <v>1952</v>
      </c>
      <c r="G1352" t="s">
        <v>433</v>
      </c>
      <c r="AT1352" t="str">
        <f t="shared" si="250"/>
        <v>GND</v>
      </c>
      <c r="AU1352" t="str">
        <f t="shared" si="251"/>
        <v>--</v>
      </c>
    </row>
    <row r="1353" spans="1:47" x14ac:dyDescent="0.25">
      <c r="A1353" t="str">
        <f t="shared" si="246"/>
        <v>U1-CB7</v>
      </c>
      <c r="B1353" t="str">
        <f t="shared" si="247"/>
        <v>GND</v>
      </c>
      <c r="C1353" t="str">
        <f t="shared" si="248"/>
        <v>U1-GND</v>
      </c>
      <c r="D1353" t="str">
        <f t="shared" si="249"/>
        <v>U1-CB7</v>
      </c>
      <c r="E1353" t="s">
        <v>1215</v>
      </c>
      <c r="F1353" t="s">
        <v>1953</v>
      </c>
      <c r="G1353" t="s">
        <v>433</v>
      </c>
      <c r="AT1353" t="str">
        <f t="shared" si="250"/>
        <v>GND</v>
      </c>
      <c r="AU1353" t="str">
        <f t="shared" si="251"/>
        <v>--</v>
      </c>
    </row>
    <row r="1354" spans="1:47" x14ac:dyDescent="0.25">
      <c r="A1354" t="str">
        <f t="shared" si="246"/>
        <v>U1-CB10</v>
      </c>
      <c r="B1354" t="str">
        <f t="shared" si="247"/>
        <v>GND</v>
      </c>
      <c r="C1354" t="str">
        <f t="shared" si="248"/>
        <v>U1-GND</v>
      </c>
      <c r="D1354" t="str">
        <f t="shared" si="249"/>
        <v>U1-CB10</v>
      </c>
      <c r="E1354" t="s">
        <v>1215</v>
      </c>
      <c r="F1354" t="s">
        <v>1954</v>
      </c>
      <c r="G1354" t="s">
        <v>433</v>
      </c>
      <c r="AT1354" t="str">
        <f t="shared" si="250"/>
        <v>GND</v>
      </c>
      <c r="AU1354" t="str">
        <f t="shared" si="251"/>
        <v>--</v>
      </c>
    </row>
    <row r="1355" spans="1:47" x14ac:dyDescent="0.25">
      <c r="A1355" t="str">
        <f t="shared" si="246"/>
        <v>U1-CB13</v>
      </c>
      <c r="B1355" t="str">
        <f t="shared" si="247"/>
        <v>GND</v>
      </c>
      <c r="C1355" t="str">
        <f t="shared" si="248"/>
        <v>U1-GND</v>
      </c>
      <c r="D1355" t="str">
        <f t="shared" si="249"/>
        <v>U1-CB13</v>
      </c>
      <c r="E1355" t="s">
        <v>1215</v>
      </c>
      <c r="F1355" t="s">
        <v>1955</v>
      </c>
      <c r="G1355" t="s">
        <v>433</v>
      </c>
      <c r="AT1355" t="str">
        <f t="shared" si="250"/>
        <v>GND</v>
      </c>
      <c r="AU1355" t="str">
        <f t="shared" si="251"/>
        <v>--</v>
      </c>
    </row>
    <row r="1356" spans="1:47" x14ac:dyDescent="0.25">
      <c r="A1356" t="str">
        <f t="shared" si="246"/>
        <v>U1-CB123</v>
      </c>
      <c r="B1356" t="str">
        <f t="shared" si="247"/>
        <v>GND</v>
      </c>
      <c r="C1356" t="str">
        <f t="shared" si="248"/>
        <v>U1-GND</v>
      </c>
      <c r="D1356" t="str">
        <f t="shared" si="249"/>
        <v>U1-CB123</v>
      </c>
      <c r="E1356" t="s">
        <v>1215</v>
      </c>
      <c r="F1356" t="s">
        <v>1956</v>
      </c>
      <c r="G1356" t="s">
        <v>433</v>
      </c>
      <c r="AT1356" t="str">
        <f t="shared" si="250"/>
        <v>GND</v>
      </c>
      <c r="AU1356" t="str">
        <f t="shared" si="251"/>
        <v>--</v>
      </c>
    </row>
    <row r="1357" spans="1:47" x14ac:dyDescent="0.25">
      <c r="A1357" t="str">
        <f t="shared" si="246"/>
        <v>U1-CB126</v>
      </c>
      <c r="B1357" t="str">
        <f t="shared" si="247"/>
        <v>GND</v>
      </c>
      <c r="C1357" t="str">
        <f t="shared" si="248"/>
        <v>U1-GND</v>
      </c>
      <c r="D1357" t="str">
        <f t="shared" si="249"/>
        <v>U1-CB126</v>
      </c>
      <c r="E1357" t="s">
        <v>1215</v>
      </c>
      <c r="F1357" t="s">
        <v>1957</v>
      </c>
      <c r="G1357" t="s">
        <v>433</v>
      </c>
      <c r="AT1357" t="str">
        <f t="shared" si="250"/>
        <v>GND</v>
      </c>
      <c r="AU1357" t="str">
        <f t="shared" si="251"/>
        <v>--</v>
      </c>
    </row>
    <row r="1358" spans="1:47" x14ac:dyDescent="0.25">
      <c r="A1358" t="str">
        <f t="shared" si="246"/>
        <v>U1-CB129</v>
      </c>
      <c r="B1358" t="str">
        <f t="shared" si="247"/>
        <v>GND</v>
      </c>
      <c r="C1358" t="str">
        <f t="shared" si="248"/>
        <v>U1-GND</v>
      </c>
      <c r="D1358" t="str">
        <f t="shared" si="249"/>
        <v>U1-CB129</v>
      </c>
      <c r="E1358" t="s">
        <v>1215</v>
      </c>
      <c r="F1358" t="s">
        <v>1958</v>
      </c>
      <c r="G1358" t="s">
        <v>433</v>
      </c>
      <c r="AT1358" t="str">
        <f t="shared" si="250"/>
        <v>GND</v>
      </c>
      <c r="AU1358" t="str">
        <f t="shared" si="251"/>
        <v>--</v>
      </c>
    </row>
    <row r="1359" spans="1:47" x14ac:dyDescent="0.25">
      <c r="A1359" t="str">
        <f t="shared" si="246"/>
        <v>U1-CB131</v>
      </c>
      <c r="B1359" t="str">
        <f t="shared" si="247"/>
        <v>GND</v>
      </c>
      <c r="C1359" t="str">
        <f t="shared" si="248"/>
        <v>U1-GND</v>
      </c>
      <c r="D1359" t="str">
        <f t="shared" si="249"/>
        <v>U1-CB131</v>
      </c>
      <c r="E1359" t="s">
        <v>1215</v>
      </c>
      <c r="F1359" t="s">
        <v>1959</v>
      </c>
      <c r="G1359" t="s">
        <v>433</v>
      </c>
      <c r="AT1359" t="str">
        <f t="shared" si="250"/>
        <v>GND</v>
      </c>
      <c r="AU1359" t="str">
        <f t="shared" si="251"/>
        <v>--</v>
      </c>
    </row>
    <row r="1360" spans="1:47" x14ac:dyDescent="0.25">
      <c r="A1360" t="str">
        <f t="shared" si="246"/>
        <v>U1-CC38</v>
      </c>
      <c r="B1360" t="str">
        <f t="shared" si="247"/>
        <v>GND</v>
      </c>
      <c r="C1360" t="str">
        <f t="shared" si="248"/>
        <v>U1-GND</v>
      </c>
      <c r="D1360" t="str">
        <f t="shared" si="249"/>
        <v>U1-CC38</v>
      </c>
      <c r="E1360" t="s">
        <v>1215</v>
      </c>
      <c r="F1360" t="s">
        <v>1960</v>
      </c>
      <c r="G1360" t="s">
        <v>433</v>
      </c>
      <c r="AT1360" t="str">
        <f t="shared" si="250"/>
        <v>GND</v>
      </c>
      <c r="AU1360" t="str">
        <f t="shared" si="251"/>
        <v>--</v>
      </c>
    </row>
    <row r="1361" spans="1:47" x14ac:dyDescent="0.25">
      <c r="A1361" t="str">
        <f t="shared" si="246"/>
        <v>U1-CC49</v>
      </c>
      <c r="B1361" t="str">
        <f t="shared" si="247"/>
        <v>GND</v>
      </c>
      <c r="C1361" t="str">
        <f t="shared" si="248"/>
        <v>U1-GND</v>
      </c>
      <c r="D1361" t="str">
        <f t="shared" si="249"/>
        <v>U1-CC49</v>
      </c>
      <c r="E1361" t="s">
        <v>1215</v>
      </c>
      <c r="F1361" t="s">
        <v>1961</v>
      </c>
      <c r="G1361" t="s">
        <v>433</v>
      </c>
      <c r="AT1361" t="str">
        <f t="shared" si="250"/>
        <v>GND</v>
      </c>
      <c r="AU1361" t="str">
        <f t="shared" si="251"/>
        <v>--</v>
      </c>
    </row>
    <row r="1362" spans="1:47" x14ac:dyDescent="0.25">
      <c r="A1362" t="str">
        <f t="shared" si="246"/>
        <v>U1-CC59</v>
      </c>
      <c r="B1362" t="str">
        <f t="shared" si="247"/>
        <v>GND</v>
      </c>
      <c r="C1362" t="str">
        <f t="shared" si="248"/>
        <v>U1-GND</v>
      </c>
      <c r="D1362" t="str">
        <f t="shared" si="249"/>
        <v>U1-CC59</v>
      </c>
      <c r="E1362" t="s">
        <v>1215</v>
      </c>
      <c r="F1362" t="s">
        <v>1962</v>
      </c>
      <c r="G1362" t="s">
        <v>433</v>
      </c>
      <c r="AT1362" t="str">
        <f t="shared" si="250"/>
        <v>GND</v>
      </c>
      <c r="AU1362" t="str">
        <f t="shared" si="251"/>
        <v>--</v>
      </c>
    </row>
    <row r="1363" spans="1:47" x14ac:dyDescent="0.25">
      <c r="A1363" t="str">
        <f t="shared" si="246"/>
        <v>U1-CC69</v>
      </c>
      <c r="B1363" t="str">
        <f t="shared" si="247"/>
        <v>GND</v>
      </c>
      <c r="C1363" t="str">
        <f t="shared" si="248"/>
        <v>U1-GND</v>
      </c>
      <c r="D1363" t="str">
        <f t="shared" si="249"/>
        <v>U1-CC69</v>
      </c>
      <c r="E1363" t="s">
        <v>1215</v>
      </c>
      <c r="F1363" t="s">
        <v>1963</v>
      </c>
      <c r="G1363" t="s">
        <v>433</v>
      </c>
      <c r="AT1363" t="str">
        <f t="shared" si="250"/>
        <v>GND</v>
      </c>
      <c r="AU1363" t="str">
        <f t="shared" si="251"/>
        <v>--</v>
      </c>
    </row>
    <row r="1364" spans="1:47" x14ac:dyDescent="0.25">
      <c r="A1364" t="str">
        <f t="shared" si="246"/>
        <v>U1-CC78</v>
      </c>
      <c r="B1364" t="str">
        <f t="shared" si="247"/>
        <v>GND</v>
      </c>
      <c r="C1364" t="str">
        <f t="shared" si="248"/>
        <v>U1-GND</v>
      </c>
      <c r="D1364" t="str">
        <f t="shared" si="249"/>
        <v>U1-CC78</v>
      </c>
      <c r="E1364" t="s">
        <v>1215</v>
      </c>
      <c r="F1364" t="s">
        <v>1964</v>
      </c>
      <c r="G1364" t="s">
        <v>433</v>
      </c>
      <c r="AT1364" t="str">
        <f t="shared" si="250"/>
        <v>GND</v>
      </c>
      <c r="AU1364" t="str">
        <f t="shared" si="251"/>
        <v>--</v>
      </c>
    </row>
    <row r="1365" spans="1:47" x14ac:dyDescent="0.25">
      <c r="A1365" t="str">
        <f t="shared" si="246"/>
        <v>U1-CC89</v>
      </c>
      <c r="B1365" t="str">
        <f t="shared" si="247"/>
        <v>GND</v>
      </c>
      <c r="C1365" t="str">
        <f t="shared" si="248"/>
        <v>U1-GND</v>
      </c>
      <c r="D1365" t="str">
        <f t="shared" si="249"/>
        <v>U1-CC89</v>
      </c>
      <c r="E1365" t="s">
        <v>1215</v>
      </c>
      <c r="F1365" t="s">
        <v>1965</v>
      </c>
      <c r="G1365" t="s">
        <v>433</v>
      </c>
      <c r="AT1365" t="str">
        <f t="shared" si="250"/>
        <v>GND</v>
      </c>
      <c r="AU1365" t="str">
        <f t="shared" si="251"/>
        <v>--</v>
      </c>
    </row>
    <row r="1366" spans="1:47" x14ac:dyDescent="0.25">
      <c r="A1366" t="str">
        <f t="shared" si="246"/>
        <v>U1-CC99</v>
      </c>
      <c r="B1366" t="str">
        <f t="shared" si="247"/>
        <v>GND</v>
      </c>
      <c r="C1366" t="str">
        <f t="shared" si="248"/>
        <v>U1-GND</v>
      </c>
      <c r="D1366" t="str">
        <f t="shared" si="249"/>
        <v>U1-CC99</v>
      </c>
      <c r="E1366" t="s">
        <v>1215</v>
      </c>
      <c r="F1366" t="s">
        <v>1966</v>
      </c>
      <c r="G1366" t="s">
        <v>433</v>
      </c>
      <c r="AT1366" t="str">
        <f t="shared" si="250"/>
        <v>GND</v>
      </c>
      <c r="AU1366" t="str">
        <f t="shared" si="251"/>
        <v>--</v>
      </c>
    </row>
    <row r="1367" spans="1:47" x14ac:dyDescent="0.25">
      <c r="A1367" t="str">
        <f t="shared" si="246"/>
        <v>U1-CC109</v>
      </c>
      <c r="B1367" t="str">
        <f t="shared" si="247"/>
        <v>GND</v>
      </c>
      <c r="C1367" t="str">
        <f t="shared" si="248"/>
        <v>U1-GND</v>
      </c>
      <c r="D1367" t="str">
        <f t="shared" si="249"/>
        <v>U1-CC109</v>
      </c>
      <c r="E1367" t="s">
        <v>1215</v>
      </c>
      <c r="F1367" t="s">
        <v>1967</v>
      </c>
      <c r="G1367" t="s">
        <v>433</v>
      </c>
      <c r="AT1367" t="str">
        <f t="shared" si="250"/>
        <v>GND</v>
      </c>
      <c r="AU1367" t="str">
        <f t="shared" si="251"/>
        <v>--</v>
      </c>
    </row>
    <row r="1368" spans="1:47" x14ac:dyDescent="0.25">
      <c r="A1368" t="str">
        <f t="shared" si="246"/>
        <v>U1-CC112</v>
      </c>
      <c r="B1368" t="str">
        <f t="shared" si="247"/>
        <v>GND</v>
      </c>
      <c r="C1368" t="str">
        <f t="shared" si="248"/>
        <v>U1-GND</v>
      </c>
      <c r="D1368" t="str">
        <f t="shared" si="249"/>
        <v>U1-CC112</v>
      </c>
      <c r="E1368" t="s">
        <v>1215</v>
      </c>
      <c r="F1368" t="s">
        <v>1968</v>
      </c>
      <c r="G1368" t="s">
        <v>433</v>
      </c>
      <c r="AT1368" t="str">
        <f t="shared" si="250"/>
        <v>GND</v>
      </c>
      <c r="AU1368" t="str">
        <f t="shared" si="251"/>
        <v>--</v>
      </c>
    </row>
    <row r="1369" spans="1:47" x14ac:dyDescent="0.25">
      <c r="A1369" t="str">
        <f t="shared" si="246"/>
        <v>U1-CC118</v>
      </c>
      <c r="B1369" t="str">
        <f t="shared" si="247"/>
        <v>GND</v>
      </c>
      <c r="C1369" t="str">
        <f t="shared" si="248"/>
        <v>U1-GND</v>
      </c>
      <c r="D1369" t="str">
        <f t="shared" si="249"/>
        <v>U1-CC118</v>
      </c>
      <c r="E1369" t="s">
        <v>1215</v>
      </c>
      <c r="F1369" t="s">
        <v>1969</v>
      </c>
      <c r="G1369" t="s">
        <v>433</v>
      </c>
      <c r="AT1369" t="str">
        <f t="shared" si="250"/>
        <v>GND</v>
      </c>
      <c r="AU1369" t="str">
        <f t="shared" si="251"/>
        <v>--</v>
      </c>
    </row>
    <row r="1370" spans="1:47" x14ac:dyDescent="0.25">
      <c r="A1370" t="str">
        <f t="shared" si="246"/>
        <v>U1-CE1</v>
      </c>
      <c r="B1370" t="str">
        <f t="shared" si="247"/>
        <v>GND</v>
      </c>
      <c r="C1370" t="str">
        <f t="shared" si="248"/>
        <v>U1-GND</v>
      </c>
      <c r="D1370" t="str">
        <f t="shared" si="249"/>
        <v>U1-CE1</v>
      </c>
      <c r="E1370" t="s">
        <v>1215</v>
      </c>
      <c r="F1370" t="s">
        <v>1970</v>
      </c>
      <c r="G1370" t="s">
        <v>433</v>
      </c>
      <c r="AT1370" t="str">
        <f t="shared" si="250"/>
        <v>GND</v>
      </c>
      <c r="AU1370" t="str">
        <f t="shared" si="251"/>
        <v>--</v>
      </c>
    </row>
    <row r="1371" spans="1:47" x14ac:dyDescent="0.25">
      <c r="A1371" t="str">
        <f t="shared" si="246"/>
        <v>U1-CE3</v>
      </c>
      <c r="B1371" t="str">
        <f t="shared" si="247"/>
        <v>GND</v>
      </c>
      <c r="C1371" t="str">
        <f t="shared" si="248"/>
        <v>U1-GND</v>
      </c>
      <c r="D1371" t="str">
        <f t="shared" si="249"/>
        <v>U1-CE3</v>
      </c>
      <c r="E1371" t="s">
        <v>1215</v>
      </c>
      <c r="F1371" t="s">
        <v>1971</v>
      </c>
      <c r="G1371" t="s">
        <v>433</v>
      </c>
      <c r="AT1371" t="str">
        <f t="shared" si="250"/>
        <v>GND</v>
      </c>
      <c r="AU1371" t="str">
        <f t="shared" si="251"/>
        <v>--</v>
      </c>
    </row>
    <row r="1372" spans="1:47" x14ac:dyDescent="0.25">
      <c r="A1372" t="str">
        <f t="shared" si="246"/>
        <v>U1-CE5</v>
      </c>
      <c r="B1372" t="str">
        <f t="shared" si="247"/>
        <v>GND</v>
      </c>
      <c r="C1372" t="str">
        <f t="shared" si="248"/>
        <v>U1-GND</v>
      </c>
      <c r="D1372" t="str">
        <f t="shared" si="249"/>
        <v>U1-CE5</v>
      </c>
      <c r="E1372" t="s">
        <v>1215</v>
      </c>
      <c r="F1372" t="s">
        <v>1972</v>
      </c>
      <c r="G1372" t="s">
        <v>433</v>
      </c>
      <c r="AT1372" t="str">
        <f t="shared" si="250"/>
        <v>GND</v>
      </c>
      <c r="AU1372" t="str">
        <f t="shared" si="251"/>
        <v>--</v>
      </c>
    </row>
    <row r="1373" spans="1:47" x14ac:dyDescent="0.25">
      <c r="A1373" t="str">
        <f t="shared" si="246"/>
        <v>U1-CH9</v>
      </c>
      <c r="B1373" t="str">
        <f t="shared" si="247"/>
        <v>GND</v>
      </c>
      <c r="C1373" t="str">
        <f t="shared" si="248"/>
        <v>U1-GND</v>
      </c>
      <c r="D1373" t="str">
        <f t="shared" si="249"/>
        <v>U1-CH9</v>
      </c>
      <c r="E1373" t="s">
        <v>1215</v>
      </c>
      <c r="F1373" t="s">
        <v>1973</v>
      </c>
      <c r="G1373" t="s">
        <v>433</v>
      </c>
      <c r="AT1373" t="str">
        <f t="shared" si="250"/>
        <v>GND</v>
      </c>
      <c r="AU1373" t="str">
        <f t="shared" si="251"/>
        <v>--</v>
      </c>
    </row>
    <row r="1374" spans="1:47" x14ac:dyDescent="0.25">
      <c r="A1374" t="str">
        <f t="shared" si="246"/>
        <v>U1-CH19</v>
      </c>
      <c r="B1374" t="str">
        <f t="shared" si="247"/>
        <v>GND</v>
      </c>
      <c r="C1374" t="str">
        <f t="shared" si="248"/>
        <v>U1-GND</v>
      </c>
      <c r="D1374" t="str">
        <f t="shared" si="249"/>
        <v>U1-CH19</v>
      </c>
      <c r="E1374" t="s">
        <v>1215</v>
      </c>
      <c r="F1374" t="s">
        <v>1974</v>
      </c>
      <c r="G1374" t="s">
        <v>433</v>
      </c>
      <c r="AT1374" t="str">
        <f t="shared" si="250"/>
        <v>GND</v>
      </c>
      <c r="AU1374" t="str">
        <f t="shared" si="251"/>
        <v>--</v>
      </c>
    </row>
    <row r="1375" spans="1:47" x14ac:dyDescent="0.25">
      <c r="A1375" t="str">
        <f t="shared" si="246"/>
        <v>U1-CH28</v>
      </c>
      <c r="B1375" t="str">
        <f t="shared" si="247"/>
        <v>GND</v>
      </c>
      <c r="C1375" t="str">
        <f t="shared" si="248"/>
        <v>U1-GND</v>
      </c>
      <c r="D1375" t="str">
        <f t="shared" si="249"/>
        <v>U1-CH28</v>
      </c>
      <c r="E1375" t="s">
        <v>1215</v>
      </c>
      <c r="F1375" t="s">
        <v>1975</v>
      </c>
      <c r="G1375" t="s">
        <v>433</v>
      </c>
      <c r="AT1375" t="str">
        <f t="shared" si="250"/>
        <v>GND</v>
      </c>
      <c r="AU1375" t="str">
        <f t="shared" si="251"/>
        <v>--</v>
      </c>
    </row>
    <row r="1376" spans="1:47" x14ac:dyDescent="0.25">
      <c r="A1376" t="str">
        <f t="shared" si="246"/>
        <v>U1-CH102</v>
      </c>
      <c r="B1376" t="str">
        <f t="shared" si="247"/>
        <v>GND</v>
      </c>
      <c r="C1376" t="str">
        <f t="shared" si="248"/>
        <v>U1-GND</v>
      </c>
      <c r="D1376" t="str">
        <f t="shared" si="249"/>
        <v>U1-CH102</v>
      </c>
      <c r="E1376" t="s">
        <v>1215</v>
      </c>
      <c r="F1376" t="s">
        <v>1976</v>
      </c>
      <c r="G1376" t="s">
        <v>433</v>
      </c>
      <c r="AT1376" t="str">
        <f t="shared" si="250"/>
        <v>GND</v>
      </c>
      <c r="AU1376" t="str">
        <f t="shared" si="251"/>
        <v>--</v>
      </c>
    </row>
    <row r="1377" spans="1:47" x14ac:dyDescent="0.25">
      <c r="A1377" t="str">
        <f t="shared" si="246"/>
        <v>U1-CH112</v>
      </c>
      <c r="B1377" t="str">
        <f t="shared" si="247"/>
        <v>GND</v>
      </c>
      <c r="C1377" t="str">
        <f t="shared" si="248"/>
        <v>U1-GND</v>
      </c>
      <c r="D1377" t="str">
        <f t="shared" si="249"/>
        <v>U1-CH112</v>
      </c>
      <c r="E1377" t="s">
        <v>1215</v>
      </c>
      <c r="F1377" t="s">
        <v>1977</v>
      </c>
      <c r="G1377" t="s">
        <v>433</v>
      </c>
      <c r="AT1377" t="str">
        <f t="shared" si="250"/>
        <v>GND</v>
      </c>
      <c r="AU1377" t="str">
        <f t="shared" si="251"/>
        <v>--</v>
      </c>
    </row>
    <row r="1378" spans="1:47" x14ac:dyDescent="0.25">
      <c r="A1378" t="str">
        <f t="shared" si="246"/>
        <v>U1-CH118</v>
      </c>
      <c r="B1378" t="str">
        <f t="shared" si="247"/>
        <v>GND</v>
      </c>
      <c r="C1378" t="str">
        <f t="shared" si="248"/>
        <v>U1-GND</v>
      </c>
      <c r="D1378" t="str">
        <f t="shared" si="249"/>
        <v>U1-CH118</v>
      </c>
      <c r="E1378" t="s">
        <v>1215</v>
      </c>
      <c r="F1378" t="s">
        <v>1978</v>
      </c>
      <c r="G1378" t="s">
        <v>433</v>
      </c>
      <c r="AT1378" t="str">
        <f t="shared" si="250"/>
        <v>GND</v>
      </c>
      <c r="AU1378" t="str">
        <f t="shared" si="251"/>
        <v>--</v>
      </c>
    </row>
    <row r="1379" spans="1:47" x14ac:dyDescent="0.25">
      <c r="A1379" t="str">
        <f t="shared" si="246"/>
        <v>U1-CH121</v>
      </c>
      <c r="B1379" t="str">
        <f t="shared" si="247"/>
        <v>GND</v>
      </c>
      <c r="C1379" t="str">
        <f t="shared" si="248"/>
        <v>U1-GND</v>
      </c>
      <c r="D1379" t="str">
        <f t="shared" si="249"/>
        <v>U1-CH121</v>
      </c>
      <c r="E1379" t="s">
        <v>1215</v>
      </c>
      <c r="F1379" t="s">
        <v>1979</v>
      </c>
      <c r="G1379" t="s">
        <v>433</v>
      </c>
      <c r="AT1379" t="str">
        <f t="shared" si="250"/>
        <v>GND</v>
      </c>
      <c r="AU1379" t="str">
        <f t="shared" si="251"/>
        <v>--</v>
      </c>
    </row>
    <row r="1380" spans="1:47" x14ac:dyDescent="0.25">
      <c r="A1380" t="str">
        <f t="shared" si="246"/>
        <v>U1-CJ1</v>
      </c>
      <c r="B1380" t="str">
        <f t="shared" si="247"/>
        <v>GND</v>
      </c>
      <c r="C1380" t="str">
        <f t="shared" si="248"/>
        <v>U1-GND</v>
      </c>
      <c r="D1380" t="str">
        <f t="shared" si="249"/>
        <v>U1-CJ1</v>
      </c>
      <c r="E1380" t="s">
        <v>1215</v>
      </c>
      <c r="F1380" t="s">
        <v>1980</v>
      </c>
      <c r="G1380" t="s">
        <v>433</v>
      </c>
      <c r="AT1380" t="str">
        <f t="shared" si="250"/>
        <v>GND</v>
      </c>
      <c r="AU1380" t="str">
        <f t="shared" si="251"/>
        <v>--</v>
      </c>
    </row>
    <row r="1381" spans="1:47" x14ac:dyDescent="0.25">
      <c r="A1381" t="str">
        <f t="shared" si="246"/>
        <v>U1-CJ134</v>
      </c>
      <c r="B1381" t="str">
        <f t="shared" si="247"/>
        <v>GND</v>
      </c>
      <c r="C1381" t="str">
        <f t="shared" si="248"/>
        <v>U1-GND</v>
      </c>
      <c r="D1381" t="str">
        <f t="shared" si="249"/>
        <v>U1-CJ134</v>
      </c>
      <c r="E1381" t="s">
        <v>1215</v>
      </c>
      <c r="F1381" t="s">
        <v>1981</v>
      </c>
      <c r="G1381" t="s">
        <v>433</v>
      </c>
      <c r="AT1381" t="str">
        <f t="shared" si="250"/>
        <v>GND</v>
      </c>
      <c r="AU1381" t="str">
        <f t="shared" si="251"/>
        <v>--</v>
      </c>
    </row>
    <row r="1382" spans="1:47" x14ac:dyDescent="0.25">
      <c r="A1382" t="str">
        <f t="shared" si="246"/>
        <v>U1-CJ135</v>
      </c>
      <c r="B1382" t="str">
        <f t="shared" si="247"/>
        <v>GND</v>
      </c>
      <c r="C1382" t="str">
        <f t="shared" si="248"/>
        <v>U1-GND</v>
      </c>
      <c r="D1382" t="str">
        <f t="shared" si="249"/>
        <v>U1-CJ135</v>
      </c>
      <c r="E1382" t="s">
        <v>1215</v>
      </c>
      <c r="F1382" t="s">
        <v>1982</v>
      </c>
      <c r="G1382" t="s">
        <v>433</v>
      </c>
      <c r="AT1382" t="str">
        <f t="shared" si="250"/>
        <v>GND</v>
      </c>
      <c r="AU1382" t="str">
        <f t="shared" si="251"/>
        <v>--</v>
      </c>
    </row>
    <row r="1383" spans="1:47" x14ac:dyDescent="0.25">
      <c r="A1383" t="str">
        <f t="shared" si="246"/>
        <v>U1-CK1</v>
      </c>
      <c r="B1383" t="str">
        <f t="shared" si="247"/>
        <v>GND</v>
      </c>
      <c r="C1383" t="str">
        <f t="shared" si="248"/>
        <v>U1-GND</v>
      </c>
      <c r="D1383" t="str">
        <f t="shared" si="249"/>
        <v>U1-CK1</v>
      </c>
      <c r="E1383" t="s">
        <v>1215</v>
      </c>
      <c r="F1383" t="s">
        <v>1983</v>
      </c>
      <c r="G1383" t="s">
        <v>433</v>
      </c>
      <c r="AT1383" t="str">
        <f t="shared" si="250"/>
        <v>GND</v>
      </c>
      <c r="AU1383" t="str">
        <f t="shared" si="251"/>
        <v>--</v>
      </c>
    </row>
    <row r="1384" spans="1:47" x14ac:dyDescent="0.25">
      <c r="A1384" t="str">
        <f t="shared" si="246"/>
        <v>U1-CK6</v>
      </c>
      <c r="B1384" t="str">
        <f t="shared" si="247"/>
        <v>GND</v>
      </c>
      <c r="C1384" t="str">
        <f t="shared" si="248"/>
        <v>U1-GND</v>
      </c>
      <c r="D1384" t="str">
        <f t="shared" si="249"/>
        <v>U1-CK6</v>
      </c>
      <c r="E1384" t="s">
        <v>1215</v>
      </c>
      <c r="F1384" t="s">
        <v>1984</v>
      </c>
      <c r="G1384" t="s">
        <v>433</v>
      </c>
      <c r="AT1384" t="str">
        <f t="shared" si="250"/>
        <v>GND</v>
      </c>
      <c r="AU1384" t="str">
        <f t="shared" si="251"/>
        <v>--</v>
      </c>
    </row>
    <row r="1385" spans="1:47" x14ac:dyDescent="0.25">
      <c r="A1385" t="str">
        <f t="shared" si="246"/>
        <v>U1-CK14</v>
      </c>
      <c r="B1385" t="str">
        <f t="shared" si="247"/>
        <v>GND</v>
      </c>
      <c r="C1385" t="str">
        <f t="shared" si="248"/>
        <v>U1-GND</v>
      </c>
      <c r="D1385" t="str">
        <f t="shared" si="249"/>
        <v>U1-CK14</v>
      </c>
      <c r="E1385" t="s">
        <v>1215</v>
      </c>
      <c r="F1385" t="s">
        <v>1985</v>
      </c>
      <c r="G1385" t="s">
        <v>433</v>
      </c>
      <c r="AT1385" t="str">
        <f t="shared" si="250"/>
        <v>GND</v>
      </c>
      <c r="AU1385" t="str">
        <f t="shared" si="251"/>
        <v>--</v>
      </c>
    </row>
    <row r="1386" spans="1:47" x14ac:dyDescent="0.25">
      <c r="A1386" t="str">
        <f t="shared" si="246"/>
        <v>U1-CK23</v>
      </c>
      <c r="B1386" t="str">
        <f t="shared" si="247"/>
        <v>GND</v>
      </c>
      <c r="C1386" t="str">
        <f t="shared" si="248"/>
        <v>U1-GND</v>
      </c>
      <c r="D1386" t="str">
        <f t="shared" si="249"/>
        <v>U1-CK23</v>
      </c>
      <c r="E1386" t="s">
        <v>1215</v>
      </c>
      <c r="F1386" t="s">
        <v>1986</v>
      </c>
      <c r="G1386" t="s">
        <v>433</v>
      </c>
      <c r="AT1386" t="str">
        <f t="shared" si="250"/>
        <v>GND</v>
      </c>
      <c r="AU1386" t="str">
        <f t="shared" si="251"/>
        <v>--</v>
      </c>
    </row>
    <row r="1387" spans="1:47" x14ac:dyDescent="0.25">
      <c r="A1387" t="str">
        <f t="shared" si="246"/>
        <v>U1-CK42</v>
      </c>
      <c r="B1387" t="str">
        <f t="shared" si="247"/>
        <v>GND</v>
      </c>
      <c r="C1387" t="str">
        <f t="shared" si="248"/>
        <v>U1-GND</v>
      </c>
      <c r="D1387" t="str">
        <f t="shared" si="249"/>
        <v>U1-CK42</v>
      </c>
      <c r="E1387" t="s">
        <v>1215</v>
      </c>
      <c r="F1387" t="s">
        <v>1987</v>
      </c>
      <c r="G1387" t="s">
        <v>433</v>
      </c>
      <c r="AT1387" t="str">
        <f t="shared" si="250"/>
        <v>GND</v>
      </c>
      <c r="AU1387" t="str">
        <f t="shared" si="251"/>
        <v>--</v>
      </c>
    </row>
    <row r="1388" spans="1:47" x14ac:dyDescent="0.25">
      <c r="A1388" t="str">
        <f t="shared" si="246"/>
        <v>U1-CK51</v>
      </c>
      <c r="B1388" t="str">
        <f t="shared" si="247"/>
        <v>GND</v>
      </c>
      <c r="C1388" t="str">
        <f t="shared" si="248"/>
        <v>U1-GND</v>
      </c>
      <c r="D1388" t="str">
        <f t="shared" si="249"/>
        <v>U1-CK51</v>
      </c>
      <c r="E1388" t="s">
        <v>1215</v>
      </c>
      <c r="F1388" t="s">
        <v>1988</v>
      </c>
      <c r="G1388" t="s">
        <v>433</v>
      </c>
      <c r="AT1388" t="str">
        <f t="shared" si="250"/>
        <v>GND</v>
      </c>
      <c r="AU1388" t="str">
        <f t="shared" si="251"/>
        <v>--</v>
      </c>
    </row>
    <row r="1389" spans="1:47" x14ac:dyDescent="0.25">
      <c r="A1389" t="str">
        <f t="shared" si="246"/>
        <v>U1-CK60</v>
      </c>
      <c r="B1389" t="str">
        <f t="shared" si="247"/>
        <v>GND</v>
      </c>
      <c r="C1389" t="str">
        <f t="shared" si="248"/>
        <v>U1-GND</v>
      </c>
      <c r="D1389" t="str">
        <f t="shared" si="249"/>
        <v>U1-CK60</v>
      </c>
      <c r="E1389" t="s">
        <v>1215</v>
      </c>
      <c r="F1389" t="s">
        <v>1989</v>
      </c>
      <c r="G1389" t="s">
        <v>433</v>
      </c>
      <c r="AT1389" t="str">
        <f t="shared" si="250"/>
        <v>GND</v>
      </c>
      <c r="AU1389" t="str">
        <f t="shared" si="251"/>
        <v>--</v>
      </c>
    </row>
    <row r="1390" spans="1:47" x14ac:dyDescent="0.25">
      <c r="A1390" t="str">
        <f t="shared" si="246"/>
        <v>U1-CK70</v>
      </c>
      <c r="B1390" t="str">
        <f t="shared" si="247"/>
        <v>GND</v>
      </c>
      <c r="C1390" t="str">
        <f t="shared" si="248"/>
        <v>U1-GND</v>
      </c>
      <c r="D1390" t="str">
        <f t="shared" si="249"/>
        <v>U1-CK70</v>
      </c>
      <c r="E1390" t="s">
        <v>1215</v>
      </c>
      <c r="F1390" t="s">
        <v>1990</v>
      </c>
      <c r="G1390" t="s">
        <v>433</v>
      </c>
      <c r="AT1390" t="str">
        <f t="shared" si="250"/>
        <v>GND</v>
      </c>
      <c r="AU1390" t="str">
        <f t="shared" si="251"/>
        <v>--</v>
      </c>
    </row>
    <row r="1391" spans="1:47" x14ac:dyDescent="0.25">
      <c r="A1391" t="str">
        <f t="shared" si="246"/>
        <v>U1-CK82</v>
      </c>
      <c r="B1391" t="str">
        <f t="shared" si="247"/>
        <v>GND</v>
      </c>
      <c r="C1391" t="str">
        <f t="shared" si="248"/>
        <v>U1-GND</v>
      </c>
      <c r="D1391" t="str">
        <f t="shared" si="249"/>
        <v>U1-CK82</v>
      </c>
      <c r="E1391" t="s">
        <v>1215</v>
      </c>
      <c r="F1391" t="s">
        <v>1991</v>
      </c>
      <c r="G1391" t="s">
        <v>433</v>
      </c>
      <c r="AT1391" t="str">
        <f t="shared" si="250"/>
        <v>GND</v>
      </c>
      <c r="AU1391" t="str">
        <f t="shared" si="251"/>
        <v>--</v>
      </c>
    </row>
    <row r="1392" spans="1:47" x14ac:dyDescent="0.25">
      <c r="A1392" t="str">
        <f t="shared" si="246"/>
        <v>U1-CK91</v>
      </c>
      <c r="B1392" t="str">
        <f t="shared" si="247"/>
        <v>GND</v>
      </c>
      <c r="C1392" t="str">
        <f t="shared" si="248"/>
        <v>U1-GND</v>
      </c>
      <c r="D1392" t="str">
        <f t="shared" si="249"/>
        <v>U1-CK91</v>
      </c>
      <c r="E1392" t="s">
        <v>1215</v>
      </c>
      <c r="F1392" t="s">
        <v>1992</v>
      </c>
      <c r="G1392" t="s">
        <v>433</v>
      </c>
      <c r="AT1392" t="str">
        <f t="shared" si="250"/>
        <v>GND</v>
      </c>
      <c r="AU1392" t="str">
        <f t="shared" si="251"/>
        <v>--</v>
      </c>
    </row>
    <row r="1393" spans="1:47" x14ac:dyDescent="0.25">
      <c r="A1393" t="str">
        <f t="shared" si="246"/>
        <v>U1-CK106</v>
      </c>
      <c r="B1393" t="str">
        <f t="shared" si="247"/>
        <v>GND</v>
      </c>
      <c r="C1393" t="str">
        <f t="shared" si="248"/>
        <v>U1-GND</v>
      </c>
      <c r="D1393" t="str">
        <f t="shared" si="249"/>
        <v>U1-CK106</v>
      </c>
      <c r="E1393" t="s">
        <v>1215</v>
      </c>
      <c r="F1393" t="s">
        <v>1993</v>
      </c>
      <c r="G1393" t="s">
        <v>433</v>
      </c>
      <c r="AT1393" t="str">
        <f t="shared" si="250"/>
        <v>GND</v>
      </c>
      <c r="AU1393" t="str">
        <f t="shared" si="251"/>
        <v>--</v>
      </c>
    </row>
    <row r="1394" spans="1:47" x14ac:dyDescent="0.25">
      <c r="A1394" t="str">
        <f t="shared" si="246"/>
        <v>U1-CK110</v>
      </c>
      <c r="B1394" t="str">
        <f t="shared" si="247"/>
        <v>GND</v>
      </c>
      <c r="C1394" t="str">
        <f t="shared" si="248"/>
        <v>U1-GND</v>
      </c>
      <c r="D1394" t="str">
        <f t="shared" si="249"/>
        <v>U1-CK110</v>
      </c>
      <c r="E1394" t="s">
        <v>1215</v>
      </c>
      <c r="F1394" t="s">
        <v>1994</v>
      </c>
      <c r="G1394" t="s">
        <v>433</v>
      </c>
      <c r="AT1394" t="str">
        <f t="shared" si="250"/>
        <v>GND</v>
      </c>
      <c r="AU1394" t="str">
        <f t="shared" si="251"/>
        <v>--</v>
      </c>
    </row>
    <row r="1395" spans="1:47" x14ac:dyDescent="0.25">
      <c r="A1395" t="str">
        <f t="shared" si="246"/>
        <v>U1-CK122</v>
      </c>
      <c r="B1395" t="str">
        <f t="shared" si="247"/>
        <v>GND</v>
      </c>
      <c r="C1395" t="str">
        <f t="shared" si="248"/>
        <v>U1-GND</v>
      </c>
      <c r="D1395" t="str">
        <f t="shared" si="249"/>
        <v>U1-CK122</v>
      </c>
      <c r="E1395" t="s">
        <v>1215</v>
      </c>
      <c r="F1395" t="s">
        <v>1995</v>
      </c>
      <c r="G1395" t="s">
        <v>433</v>
      </c>
      <c r="AT1395" t="str">
        <f t="shared" si="250"/>
        <v>GND</v>
      </c>
      <c r="AU1395" t="str">
        <f t="shared" si="251"/>
        <v>--</v>
      </c>
    </row>
    <row r="1396" spans="1:47" x14ac:dyDescent="0.25">
      <c r="A1396" t="str">
        <f t="shared" si="246"/>
        <v>U1-CK130</v>
      </c>
      <c r="B1396" t="str">
        <f t="shared" si="247"/>
        <v>GND</v>
      </c>
      <c r="C1396" t="str">
        <f t="shared" si="248"/>
        <v>U1-GND</v>
      </c>
      <c r="D1396" t="str">
        <f t="shared" si="249"/>
        <v>U1-CK130</v>
      </c>
      <c r="E1396" t="s">
        <v>1215</v>
      </c>
      <c r="F1396" t="s">
        <v>1996</v>
      </c>
      <c r="G1396" t="s">
        <v>433</v>
      </c>
      <c r="AT1396" t="str">
        <f t="shared" si="250"/>
        <v>GND</v>
      </c>
      <c r="AU1396" t="str">
        <f t="shared" si="251"/>
        <v>--</v>
      </c>
    </row>
    <row r="1397" spans="1:47" x14ac:dyDescent="0.25">
      <c r="A1397" t="str">
        <f t="shared" si="246"/>
        <v>U1-CK132</v>
      </c>
      <c r="B1397" t="str">
        <f t="shared" si="247"/>
        <v>GND</v>
      </c>
      <c r="C1397" t="str">
        <f t="shared" si="248"/>
        <v>U1-GND</v>
      </c>
      <c r="D1397" t="str">
        <f t="shared" si="249"/>
        <v>U1-CK132</v>
      </c>
      <c r="E1397" t="s">
        <v>1215</v>
      </c>
      <c r="F1397" t="s">
        <v>1997</v>
      </c>
      <c r="G1397" t="s">
        <v>433</v>
      </c>
      <c r="AT1397" t="str">
        <f t="shared" si="250"/>
        <v>GND</v>
      </c>
      <c r="AU1397" t="str">
        <f t="shared" si="251"/>
        <v>--</v>
      </c>
    </row>
    <row r="1398" spans="1:47" x14ac:dyDescent="0.25">
      <c r="A1398" t="str">
        <f t="shared" si="246"/>
        <v>U1-CK135</v>
      </c>
      <c r="B1398" t="str">
        <f t="shared" si="247"/>
        <v>GND</v>
      </c>
      <c r="C1398" t="str">
        <f t="shared" si="248"/>
        <v>U1-GND</v>
      </c>
      <c r="D1398" t="str">
        <f t="shared" si="249"/>
        <v>U1-CK135</v>
      </c>
      <c r="E1398" t="s">
        <v>1215</v>
      </c>
      <c r="F1398" t="s">
        <v>1998</v>
      </c>
      <c r="G1398" t="s">
        <v>433</v>
      </c>
      <c r="AT1398" t="str">
        <f t="shared" si="250"/>
        <v>GND</v>
      </c>
      <c r="AU1398" t="str">
        <f t="shared" si="251"/>
        <v>--</v>
      </c>
    </row>
    <row r="1399" spans="1:47" x14ac:dyDescent="0.25">
      <c r="A1399" t="str">
        <f t="shared" si="246"/>
        <v>U1-CL2</v>
      </c>
      <c r="B1399" t="str">
        <f t="shared" si="247"/>
        <v>GND</v>
      </c>
      <c r="C1399" t="str">
        <f t="shared" si="248"/>
        <v>U1-GND</v>
      </c>
      <c r="D1399" t="str">
        <f t="shared" si="249"/>
        <v>U1-CL2</v>
      </c>
      <c r="E1399" t="s">
        <v>1215</v>
      </c>
      <c r="F1399" t="s">
        <v>1999</v>
      </c>
      <c r="G1399" t="s">
        <v>433</v>
      </c>
      <c r="AT1399" t="str">
        <f t="shared" si="250"/>
        <v>GND</v>
      </c>
      <c r="AU1399" t="str">
        <f t="shared" si="251"/>
        <v>--</v>
      </c>
    </row>
    <row r="1400" spans="1:47" x14ac:dyDescent="0.25">
      <c r="A1400" t="str">
        <f t="shared" si="246"/>
        <v>U1-CL4</v>
      </c>
      <c r="B1400" t="str">
        <f t="shared" si="247"/>
        <v>GND</v>
      </c>
      <c r="C1400" t="str">
        <f t="shared" si="248"/>
        <v>U1-GND</v>
      </c>
      <c r="D1400" t="str">
        <f t="shared" si="249"/>
        <v>U1-CL4</v>
      </c>
      <c r="E1400" t="s">
        <v>1215</v>
      </c>
      <c r="F1400" t="s">
        <v>2000</v>
      </c>
      <c r="G1400" t="s">
        <v>433</v>
      </c>
      <c r="AT1400" t="str">
        <f t="shared" si="250"/>
        <v>GND</v>
      </c>
      <c r="AU1400" t="str">
        <f t="shared" si="251"/>
        <v>--</v>
      </c>
    </row>
    <row r="1401" spans="1:47" x14ac:dyDescent="0.25">
      <c r="A1401" t="str">
        <f t="shared" si="246"/>
        <v>U1-CL33</v>
      </c>
      <c r="B1401" t="str">
        <f t="shared" si="247"/>
        <v>GND</v>
      </c>
      <c r="C1401" t="str">
        <f t="shared" si="248"/>
        <v>U1-GND</v>
      </c>
      <c r="D1401" t="str">
        <f t="shared" si="249"/>
        <v>U1-CL33</v>
      </c>
      <c r="E1401" t="s">
        <v>1215</v>
      </c>
      <c r="F1401" t="s">
        <v>2001</v>
      </c>
      <c r="G1401" t="s">
        <v>433</v>
      </c>
      <c r="AT1401" t="str">
        <f t="shared" si="250"/>
        <v>GND</v>
      </c>
      <c r="AU1401" t="str">
        <f t="shared" si="251"/>
        <v>--</v>
      </c>
    </row>
    <row r="1402" spans="1:47" x14ac:dyDescent="0.25">
      <c r="A1402" t="str">
        <f t="shared" si="246"/>
        <v>U1-CL48</v>
      </c>
      <c r="B1402" t="str">
        <f t="shared" si="247"/>
        <v>GND</v>
      </c>
      <c r="C1402" t="str">
        <f t="shared" si="248"/>
        <v>U1-GND</v>
      </c>
      <c r="D1402" t="str">
        <f t="shared" si="249"/>
        <v>U1-CL48</v>
      </c>
      <c r="E1402" t="s">
        <v>1215</v>
      </c>
      <c r="F1402" t="s">
        <v>2002</v>
      </c>
      <c r="G1402" t="s">
        <v>433</v>
      </c>
      <c r="AT1402" t="str">
        <f t="shared" si="250"/>
        <v>GND</v>
      </c>
      <c r="AU1402" t="str">
        <f t="shared" si="251"/>
        <v>--</v>
      </c>
    </row>
    <row r="1403" spans="1:47" x14ac:dyDescent="0.25">
      <c r="A1403" t="str">
        <f t="shared" si="246"/>
        <v>U1-CL63</v>
      </c>
      <c r="B1403" t="str">
        <f t="shared" si="247"/>
        <v>GND</v>
      </c>
      <c r="C1403" t="str">
        <f t="shared" si="248"/>
        <v>U1-GND</v>
      </c>
      <c r="D1403" t="str">
        <f t="shared" si="249"/>
        <v>U1-CL63</v>
      </c>
      <c r="E1403" t="s">
        <v>1215</v>
      </c>
      <c r="F1403" t="s">
        <v>2003</v>
      </c>
      <c r="G1403" t="s">
        <v>433</v>
      </c>
      <c r="AT1403" t="str">
        <f t="shared" si="250"/>
        <v>GND</v>
      </c>
      <c r="AU1403" t="str">
        <f t="shared" si="251"/>
        <v>--</v>
      </c>
    </row>
    <row r="1404" spans="1:47" x14ac:dyDescent="0.25">
      <c r="A1404" t="str">
        <f t="shared" si="246"/>
        <v>U1-CL80</v>
      </c>
      <c r="B1404" t="str">
        <f t="shared" si="247"/>
        <v>GND</v>
      </c>
      <c r="C1404" t="str">
        <f t="shared" si="248"/>
        <v>U1-GND</v>
      </c>
      <c r="D1404" t="str">
        <f t="shared" si="249"/>
        <v>U1-CL80</v>
      </c>
      <c r="E1404" t="s">
        <v>1215</v>
      </c>
      <c r="F1404" t="s">
        <v>2004</v>
      </c>
      <c r="G1404" t="s">
        <v>433</v>
      </c>
      <c r="AT1404" t="str">
        <f t="shared" si="250"/>
        <v>GND</v>
      </c>
      <c r="AU1404" t="str">
        <f t="shared" si="251"/>
        <v>--</v>
      </c>
    </row>
    <row r="1405" spans="1:47" x14ac:dyDescent="0.25">
      <c r="A1405" t="str">
        <f t="shared" si="246"/>
        <v>U1-CL94</v>
      </c>
      <c r="B1405" t="str">
        <f t="shared" si="247"/>
        <v>GND</v>
      </c>
      <c r="C1405" t="str">
        <f t="shared" si="248"/>
        <v>U1-GND</v>
      </c>
      <c r="D1405" t="str">
        <f t="shared" si="249"/>
        <v>U1-CL94</v>
      </c>
      <c r="E1405" t="s">
        <v>1215</v>
      </c>
      <c r="F1405" t="s">
        <v>2005</v>
      </c>
      <c r="G1405" t="s">
        <v>433</v>
      </c>
      <c r="AT1405" t="str">
        <f t="shared" si="250"/>
        <v>GND</v>
      </c>
      <c r="AU1405" t="str">
        <f t="shared" si="251"/>
        <v>--</v>
      </c>
    </row>
    <row r="1406" spans="1:47" x14ac:dyDescent="0.25">
      <c r="A1406" t="str">
        <f t="shared" si="246"/>
        <v>U1-CL110</v>
      </c>
      <c r="B1406" t="str">
        <f t="shared" si="247"/>
        <v>GND</v>
      </c>
      <c r="C1406" t="str">
        <f t="shared" si="248"/>
        <v>U1-GND</v>
      </c>
      <c r="D1406" t="str">
        <f t="shared" si="249"/>
        <v>U1-CL110</v>
      </c>
      <c r="E1406" t="s">
        <v>1215</v>
      </c>
      <c r="F1406" t="s">
        <v>2006</v>
      </c>
      <c r="G1406" t="s">
        <v>433</v>
      </c>
      <c r="AT1406" t="str">
        <f t="shared" si="250"/>
        <v>GND</v>
      </c>
      <c r="AU1406" t="str">
        <f t="shared" si="251"/>
        <v>--</v>
      </c>
    </row>
    <row r="1407" spans="1:47" x14ac:dyDescent="0.25">
      <c r="A1407" t="str">
        <f t="shared" si="246"/>
        <v>U1-CL122</v>
      </c>
      <c r="B1407" t="str">
        <f t="shared" si="247"/>
        <v>GND</v>
      </c>
      <c r="C1407" t="str">
        <f t="shared" si="248"/>
        <v>U1-GND</v>
      </c>
      <c r="D1407" t="str">
        <f t="shared" si="249"/>
        <v>U1-CL122</v>
      </c>
      <c r="E1407" t="s">
        <v>1215</v>
      </c>
      <c r="F1407" t="s">
        <v>2007</v>
      </c>
      <c r="G1407" t="s">
        <v>433</v>
      </c>
      <c r="AT1407" t="str">
        <f t="shared" si="250"/>
        <v>GND</v>
      </c>
      <c r="AU1407" t="str">
        <f t="shared" si="251"/>
        <v>--</v>
      </c>
    </row>
    <row r="1408" spans="1:47" x14ac:dyDescent="0.25">
      <c r="A1408" t="str">
        <f t="shared" si="246"/>
        <v>U1-CL132</v>
      </c>
      <c r="B1408" t="str">
        <f t="shared" si="247"/>
        <v>GND</v>
      </c>
      <c r="C1408" t="str">
        <f t="shared" si="248"/>
        <v>U1-GND</v>
      </c>
      <c r="D1408" t="str">
        <f t="shared" si="249"/>
        <v>U1-CL132</v>
      </c>
      <c r="E1408" t="s">
        <v>1215</v>
      </c>
      <c r="F1408" t="s">
        <v>2008</v>
      </c>
      <c r="G1408" t="s">
        <v>433</v>
      </c>
      <c r="AT1408" t="str">
        <f t="shared" si="250"/>
        <v>GND</v>
      </c>
      <c r="AU1408" t="str">
        <f t="shared" si="251"/>
        <v>--</v>
      </c>
    </row>
    <row r="1409" spans="1:47" x14ac:dyDescent="0.25">
      <c r="A1409" t="str">
        <f t="shared" si="246"/>
        <v>U1-CL134</v>
      </c>
      <c r="B1409" t="str">
        <f t="shared" si="247"/>
        <v>GND</v>
      </c>
      <c r="C1409" t="str">
        <f t="shared" si="248"/>
        <v>U1-GND</v>
      </c>
      <c r="D1409" t="str">
        <f t="shared" si="249"/>
        <v>U1-CL134</v>
      </c>
      <c r="E1409" t="s">
        <v>1215</v>
      </c>
      <c r="F1409" t="s">
        <v>2009</v>
      </c>
      <c r="G1409" t="s">
        <v>433</v>
      </c>
      <c r="AT1409" t="str">
        <f t="shared" si="250"/>
        <v>GND</v>
      </c>
      <c r="AU1409" t="str">
        <f t="shared" si="251"/>
        <v>--</v>
      </c>
    </row>
    <row r="1410" spans="1:47" x14ac:dyDescent="0.25">
      <c r="A1410" t="str">
        <f t="shared" si="246"/>
        <v>U1-AK133</v>
      </c>
      <c r="B1410" t="str">
        <f t="shared" si="247"/>
        <v>GTSL1C_RX3_N</v>
      </c>
      <c r="C1410" t="str">
        <f t="shared" si="248"/>
        <v>U1-GTSL1C_RX3_N</v>
      </c>
      <c r="D1410" t="str">
        <f t="shared" si="249"/>
        <v>U1-AK133</v>
      </c>
      <c r="E1410" t="s">
        <v>1215</v>
      </c>
      <c r="F1410" t="s">
        <v>2010</v>
      </c>
      <c r="G1410" t="s">
        <v>682</v>
      </c>
      <c r="AT1410" t="str">
        <f t="shared" si="250"/>
        <v>GTSL1C_RX3_N</v>
      </c>
      <c r="AU1410" t="str">
        <f t="shared" si="251"/>
        <v>--</v>
      </c>
    </row>
    <row r="1411" spans="1:47" x14ac:dyDescent="0.25">
      <c r="A1411" t="str">
        <f t="shared" si="246"/>
        <v>U1-AK135</v>
      </c>
      <c r="B1411" t="str">
        <f t="shared" si="247"/>
        <v>GTSL1C_RX3_P</v>
      </c>
      <c r="C1411" t="str">
        <f t="shared" si="248"/>
        <v>U1-GTSL1C_RX3_P</v>
      </c>
      <c r="D1411" t="str">
        <f t="shared" si="249"/>
        <v>U1-AK135</v>
      </c>
      <c r="E1411" t="s">
        <v>1215</v>
      </c>
      <c r="F1411" t="s">
        <v>2011</v>
      </c>
      <c r="G1411" t="s">
        <v>680</v>
      </c>
      <c r="AT1411" t="str">
        <f t="shared" si="250"/>
        <v>GTSL1C_RX3_P</v>
      </c>
      <c r="AU1411" t="str">
        <f t="shared" si="251"/>
        <v>--</v>
      </c>
    </row>
    <row r="1412" spans="1:47" x14ac:dyDescent="0.25">
      <c r="A1412" t="str">
        <f t="shared" si="246"/>
        <v>U1-AL126</v>
      </c>
      <c r="B1412" t="str">
        <f t="shared" si="247"/>
        <v>GTSL1C_TX3_N</v>
      </c>
      <c r="C1412" t="str">
        <f t="shared" si="248"/>
        <v>U1-GTSL1C_TX3_N</v>
      </c>
      <c r="D1412" t="str">
        <f t="shared" si="249"/>
        <v>U1-AL126</v>
      </c>
      <c r="E1412" t="s">
        <v>1215</v>
      </c>
      <c r="F1412" t="s">
        <v>2012</v>
      </c>
      <c r="G1412" t="s">
        <v>479</v>
      </c>
      <c r="AT1412" t="str">
        <f t="shared" si="250"/>
        <v>GTSL1C_TX3_N</v>
      </c>
      <c r="AU1412" t="str">
        <f t="shared" si="251"/>
        <v>--</v>
      </c>
    </row>
    <row r="1413" spans="1:47" x14ac:dyDescent="0.25">
      <c r="A1413" t="str">
        <f t="shared" si="246"/>
        <v>U1-AL129</v>
      </c>
      <c r="B1413" t="str">
        <f t="shared" si="247"/>
        <v>GTSL1C_TX3_P</v>
      </c>
      <c r="C1413" t="str">
        <f t="shared" si="248"/>
        <v>U1-GTSL1C_TX3_P</v>
      </c>
      <c r="D1413" t="str">
        <f t="shared" si="249"/>
        <v>U1-AL129</v>
      </c>
      <c r="E1413" t="s">
        <v>1215</v>
      </c>
      <c r="F1413" t="s">
        <v>2013</v>
      </c>
      <c r="G1413" t="s">
        <v>477</v>
      </c>
      <c r="AT1413" t="str">
        <f t="shared" si="250"/>
        <v>GTSL1C_TX3_P</v>
      </c>
      <c r="AU1413" t="str">
        <f t="shared" si="251"/>
        <v>--</v>
      </c>
    </row>
    <row r="1414" spans="1:47" x14ac:dyDescent="0.25">
      <c r="A1414" t="str">
        <f t="shared" ref="A1414:A1477" si="252">$E1414&amp;"-"&amp;$F1414</f>
        <v>U1-AM133</v>
      </c>
      <c r="B1414" t="str">
        <f t="shared" ref="B1414:B1477" si="253">IF(OR(E1414=$A$2,E1414=$B$2,E1414=$C$2,E1414=$D$2),"--",G1414)</f>
        <v>GTSL1C_RX2_N</v>
      </c>
      <c r="C1414" t="str">
        <f t="shared" ref="C1414:C1477" si="254">$E1414&amp;"-"&amp;$G1414</f>
        <v>U1-GTSL1C_RX2_N</v>
      </c>
      <c r="D1414" t="str">
        <f t="shared" ref="D1414:D1477" si="255">A1414</f>
        <v>U1-AM133</v>
      </c>
      <c r="E1414" t="s">
        <v>1215</v>
      </c>
      <c r="F1414" t="s">
        <v>2014</v>
      </c>
      <c r="G1414" t="s">
        <v>778</v>
      </c>
      <c r="AT1414" t="str">
        <f t="shared" ref="AT1414:AT1477" si="256">IF(IF(COUNTIF($AO$6:$AQ$150,B1414)&gt;0,"---","--")="---",VLOOKUP(B1414,$AO$6:$AQ$150,3,0),B1414)</f>
        <v>GTSL1C_RX2_N</v>
      </c>
      <c r="AU1414" t="str">
        <f t="shared" ref="AU1414:AU1477" si="257">IF(IF(COUNTIF($AO$6:$AQ$150,B1414)&gt;0,"---","--")="---",VLOOKUP(B1414,$AO$6:$AQ$150,2,0),"--")</f>
        <v>--</v>
      </c>
    </row>
    <row r="1415" spans="1:47" x14ac:dyDescent="0.25">
      <c r="A1415" t="str">
        <f t="shared" si="252"/>
        <v>U1-AM135</v>
      </c>
      <c r="B1415" t="str">
        <f t="shared" si="253"/>
        <v>GTSL1C_RX2_P</v>
      </c>
      <c r="C1415" t="str">
        <f t="shared" si="254"/>
        <v>U1-GTSL1C_RX2_P</v>
      </c>
      <c r="D1415" t="str">
        <f t="shared" si="255"/>
        <v>U1-AM135</v>
      </c>
      <c r="E1415" t="s">
        <v>1215</v>
      </c>
      <c r="F1415" t="s">
        <v>2015</v>
      </c>
      <c r="G1415" t="s">
        <v>776</v>
      </c>
      <c r="AT1415" t="str">
        <f t="shared" si="256"/>
        <v>GTSL1C_RX2_P</v>
      </c>
      <c r="AU1415" t="str">
        <f t="shared" si="257"/>
        <v>--</v>
      </c>
    </row>
    <row r="1416" spans="1:47" x14ac:dyDescent="0.25">
      <c r="A1416" t="str">
        <f t="shared" si="252"/>
        <v>U1-AN126</v>
      </c>
      <c r="B1416" t="str">
        <f t="shared" si="253"/>
        <v>GTSL1C_TX2_N</v>
      </c>
      <c r="C1416" t="str">
        <f t="shared" si="254"/>
        <v>U1-GTSL1C_TX2_N</v>
      </c>
      <c r="D1416" t="str">
        <f t="shared" si="255"/>
        <v>U1-AN126</v>
      </c>
      <c r="E1416" t="s">
        <v>1215</v>
      </c>
      <c r="F1416" t="s">
        <v>2016</v>
      </c>
      <c r="G1416" t="s">
        <v>578</v>
      </c>
      <c r="AT1416" t="str">
        <f t="shared" si="256"/>
        <v>GTSL1C_TX2_N</v>
      </c>
      <c r="AU1416" t="str">
        <f t="shared" si="257"/>
        <v>--</v>
      </c>
    </row>
    <row r="1417" spans="1:47" x14ac:dyDescent="0.25">
      <c r="A1417" t="str">
        <f t="shared" si="252"/>
        <v>U1-AN129</v>
      </c>
      <c r="B1417" t="str">
        <f t="shared" si="253"/>
        <v>GTSL1C_TX2_P</v>
      </c>
      <c r="C1417" t="str">
        <f t="shared" si="254"/>
        <v>U1-GTSL1C_TX2_P</v>
      </c>
      <c r="D1417" t="str">
        <f t="shared" si="255"/>
        <v>U1-AN129</v>
      </c>
      <c r="E1417" t="s">
        <v>1215</v>
      </c>
      <c r="F1417" t="s">
        <v>2017</v>
      </c>
      <c r="G1417" t="s">
        <v>576</v>
      </c>
      <c r="AT1417" t="str">
        <f t="shared" si="256"/>
        <v>GTSL1C_TX2_P</v>
      </c>
      <c r="AU1417" t="str">
        <f t="shared" si="257"/>
        <v>--</v>
      </c>
    </row>
    <row r="1418" spans="1:47" x14ac:dyDescent="0.25">
      <c r="A1418" t="str">
        <f t="shared" si="252"/>
        <v>U1-AP96</v>
      </c>
      <c r="B1418" t="str">
        <f t="shared" si="253"/>
        <v>1.0V</v>
      </c>
      <c r="C1418" t="str">
        <f t="shared" si="254"/>
        <v>U1-1.0V</v>
      </c>
      <c r="D1418" t="str">
        <f t="shared" si="255"/>
        <v>U1-AP96</v>
      </c>
      <c r="E1418" t="s">
        <v>1215</v>
      </c>
      <c r="F1418" t="s">
        <v>2018</v>
      </c>
      <c r="G1418" t="s">
        <v>434</v>
      </c>
      <c r="AT1418" t="str">
        <f t="shared" si="256"/>
        <v>1.0V</v>
      </c>
      <c r="AU1418" t="str">
        <f t="shared" si="257"/>
        <v>--</v>
      </c>
    </row>
    <row r="1419" spans="1:47" x14ac:dyDescent="0.25">
      <c r="A1419" t="str">
        <f t="shared" si="252"/>
        <v>U1-AP100</v>
      </c>
      <c r="B1419" t="str">
        <f t="shared" si="253"/>
        <v>1.0V</v>
      </c>
      <c r="C1419" t="str">
        <f t="shared" si="254"/>
        <v>U1-1.0V</v>
      </c>
      <c r="D1419" t="str">
        <f t="shared" si="255"/>
        <v>U1-AP100</v>
      </c>
      <c r="E1419" t="s">
        <v>1215</v>
      </c>
      <c r="F1419" t="s">
        <v>2019</v>
      </c>
      <c r="G1419" t="s">
        <v>434</v>
      </c>
      <c r="AT1419" t="str">
        <f t="shared" si="256"/>
        <v>1.0V</v>
      </c>
      <c r="AU1419" t="str">
        <f t="shared" si="257"/>
        <v>--</v>
      </c>
    </row>
    <row r="1420" spans="1:47" x14ac:dyDescent="0.25">
      <c r="A1420" t="str">
        <f t="shared" si="252"/>
        <v>U1-AP107</v>
      </c>
      <c r="B1420" t="str">
        <f t="shared" si="253"/>
        <v>VCCEHT_GTSL1C</v>
      </c>
      <c r="C1420" t="str">
        <f t="shared" si="254"/>
        <v>U1-VCCEHT_GTSL1C</v>
      </c>
      <c r="D1420" t="str">
        <f t="shared" si="255"/>
        <v>U1-AP107</v>
      </c>
      <c r="E1420" t="s">
        <v>1215</v>
      </c>
      <c r="F1420" t="s">
        <v>2020</v>
      </c>
      <c r="G1420" t="s">
        <v>1285</v>
      </c>
      <c r="AT1420" t="str">
        <f t="shared" si="256"/>
        <v>VCCEHT_GTSL1C</v>
      </c>
      <c r="AU1420" t="str">
        <f t="shared" si="257"/>
        <v>--</v>
      </c>
    </row>
    <row r="1421" spans="1:47" x14ac:dyDescent="0.25">
      <c r="A1421" t="str">
        <f t="shared" si="252"/>
        <v>U1-AP111</v>
      </c>
      <c r="B1421" t="str">
        <f t="shared" si="253"/>
        <v>VCCEHT_GTSL1C</v>
      </c>
      <c r="C1421" t="str">
        <f t="shared" si="254"/>
        <v>U1-VCCEHT_GTSL1C</v>
      </c>
      <c r="D1421" t="str">
        <f t="shared" si="255"/>
        <v>U1-AP111</v>
      </c>
      <c r="E1421" t="s">
        <v>1215</v>
      </c>
      <c r="F1421" t="s">
        <v>2021</v>
      </c>
      <c r="G1421" t="s">
        <v>1285</v>
      </c>
      <c r="AT1421" t="str">
        <f t="shared" si="256"/>
        <v>VCCEHT_GTSL1C</v>
      </c>
      <c r="AU1421" t="str">
        <f t="shared" si="257"/>
        <v>--</v>
      </c>
    </row>
    <row r="1422" spans="1:47" x14ac:dyDescent="0.25">
      <c r="A1422" t="str">
        <f t="shared" si="252"/>
        <v>U1-AP115</v>
      </c>
      <c r="B1422" t="str">
        <f t="shared" si="253"/>
        <v>GTSL1C_CLK_N</v>
      </c>
      <c r="C1422" t="str">
        <f t="shared" si="254"/>
        <v>U1-GTSL1C_CLK_N</v>
      </c>
      <c r="D1422" t="str">
        <f t="shared" si="255"/>
        <v>U1-AP115</v>
      </c>
      <c r="E1422" t="s">
        <v>1215</v>
      </c>
      <c r="F1422" t="s">
        <v>2022</v>
      </c>
      <c r="G1422" t="s">
        <v>768</v>
      </c>
      <c r="AT1422" t="str">
        <f t="shared" si="256"/>
        <v>GTSL1C_CLK_N</v>
      </c>
      <c r="AU1422" t="str">
        <f t="shared" si="257"/>
        <v>--</v>
      </c>
    </row>
    <row r="1423" spans="1:47" x14ac:dyDescent="0.25">
      <c r="A1423" t="str">
        <f t="shared" si="252"/>
        <v>U1-AP120</v>
      </c>
      <c r="B1423" t="str">
        <f t="shared" si="253"/>
        <v>GTSL1C_CLK_P</v>
      </c>
      <c r="C1423" t="str">
        <f t="shared" si="254"/>
        <v>U1-GTSL1C_CLK_P</v>
      </c>
      <c r="D1423" t="str">
        <f t="shared" si="255"/>
        <v>U1-AP120</v>
      </c>
      <c r="E1423" t="s">
        <v>1215</v>
      </c>
      <c r="F1423" t="s">
        <v>2023</v>
      </c>
      <c r="G1423" t="s">
        <v>766</v>
      </c>
      <c r="AT1423" t="str">
        <f t="shared" si="256"/>
        <v>GTSL1C_CLK_P</v>
      </c>
      <c r="AU1423" t="str">
        <f t="shared" si="257"/>
        <v>--</v>
      </c>
    </row>
    <row r="1424" spans="1:47" x14ac:dyDescent="0.25">
      <c r="A1424" t="str">
        <f t="shared" si="252"/>
        <v>U1-AP133</v>
      </c>
      <c r="B1424" t="str">
        <f t="shared" si="253"/>
        <v>GTSL1C_RX1_N</v>
      </c>
      <c r="C1424" t="str">
        <f t="shared" si="254"/>
        <v>U1-GTSL1C_RX1_N</v>
      </c>
      <c r="D1424" t="str">
        <f t="shared" si="255"/>
        <v>U1-AP133</v>
      </c>
      <c r="E1424" t="s">
        <v>1215</v>
      </c>
      <c r="F1424" t="s">
        <v>2024</v>
      </c>
      <c r="G1424" t="s">
        <v>677</v>
      </c>
      <c r="AT1424" t="str">
        <f t="shared" si="256"/>
        <v>GTSL1C_RX1_N</v>
      </c>
      <c r="AU1424" t="str">
        <f t="shared" si="257"/>
        <v>--</v>
      </c>
    </row>
    <row r="1425" spans="1:47" x14ac:dyDescent="0.25">
      <c r="A1425" t="str">
        <f t="shared" si="252"/>
        <v>U1-AP135</v>
      </c>
      <c r="B1425" t="str">
        <f t="shared" si="253"/>
        <v>GTSL1C_RX1_P</v>
      </c>
      <c r="C1425" t="str">
        <f t="shared" si="254"/>
        <v>U1-GTSL1C_RX1_P</v>
      </c>
      <c r="D1425" t="str">
        <f t="shared" si="255"/>
        <v>U1-AP135</v>
      </c>
      <c r="E1425" t="s">
        <v>1215</v>
      </c>
      <c r="F1425" t="s">
        <v>2025</v>
      </c>
      <c r="G1425" t="s">
        <v>675</v>
      </c>
      <c r="AT1425" t="str">
        <f t="shared" si="256"/>
        <v>GTSL1C_RX1_P</v>
      </c>
      <c r="AU1425" t="str">
        <f t="shared" si="257"/>
        <v>--</v>
      </c>
    </row>
    <row r="1426" spans="1:47" x14ac:dyDescent="0.25">
      <c r="A1426" t="str">
        <f t="shared" si="252"/>
        <v>U1-AR100</v>
      </c>
      <c r="B1426" t="str">
        <f t="shared" si="253"/>
        <v>1.0V</v>
      </c>
      <c r="C1426" t="str">
        <f t="shared" si="254"/>
        <v>U1-1.0V</v>
      </c>
      <c r="D1426" t="str">
        <f t="shared" si="255"/>
        <v>U1-AR100</v>
      </c>
      <c r="E1426" t="s">
        <v>1215</v>
      </c>
      <c r="F1426" t="s">
        <v>2026</v>
      </c>
      <c r="G1426" t="s">
        <v>434</v>
      </c>
      <c r="AT1426" t="str">
        <f t="shared" si="256"/>
        <v>1.0V</v>
      </c>
      <c r="AU1426" t="str">
        <f t="shared" si="257"/>
        <v>--</v>
      </c>
    </row>
    <row r="1427" spans="1:47" x14ac:dyDescent="0.25">
      <c r="A1427" t="str">
        <f t="shared" si="252"/>
        <v>U1-AR107</v>
      </c>
      <c r="B1427" t="str">
        <f t="shared" si="253"/>
        <v>NetU1_AR107</v>
      </c>
      <c r="C1427" t="str">
        <f t="shared" si="254"/>
        <v>U1-NetU1_AR107</v>
      </c>
      <c r="D1427" t="str">
        <f t="shared" si="255"/>
        <v>U1-AR107</v>
      </c>
      <c r="E1427" t="s">
        <v>1215</v>
      </c>
      <c r="F1427" t="s">
        <v>2027</v>
      </c>
      <c r="G1427" t="s">
        <v>2028</v>
      </c>
      <c r="AT1427" t="str">
        <f t="shared" si="256"/>
        <v>NetU1_AR107</v>
      </c>
      <c r="AU1427" t="str">
        <f t="shared" si="257"/>
        <v>--</v>
      </c>
    </row>
    <row r="1428" spans="1:47" x14ac:dyDescent="0.25">
      <c r="A1428" t="str">
        <f t="shared" si="252"/>
        <v>U1-AR126</v>
      </c>
      <c r="B1428" t="str">
        <f t="shared" si="253"/>
        <v>GTSL1C_TX1_N</v>
      </c>
      <c r="C1428" t="str">
        <f t="shared" si="254"/>
        <v>U1-GTSL1C_TX1_N</v>
      </c>
      <c r="D1428" t="str">
        <f t="shared" si="255"/>
        <v>U1-AR126</v>
      </c>
      <c r="E1428" t="s">
        <v>1215</v>
      </c>
      <c r="F1428" t="s">
        <v>2029</v>
      </c>
      <c r="G1428" t="s">
        <v>474</v>
      </c>
      <c r="AT1428" t="str">
        <f t="shared" si="256"/>
        <v>GTSL1C_TX1_N</v>
      </c>
      <c r="AU1428" t="str">
        <f t="shared" si="257"/>
        <v>--</v>
      </c>
    </row>
    <row r="1429" spans="1:47" x14ac:dyDescent="0.25">
      <c r="A1429" t="str">
        <f t="shared" si="252"/>
        <v>U1-AR129</v>
      </c>
      <c r="B1429" t="str">
        <f t="shared" si="253"/>
        <v>GTSL1C_TX1_P</v>
      </c>
      <c r="C1429" t="str">
        <f t="shared" si="254"/>
        <v>U1-GTSL1C_TX1_P</v>
      </c>
      <c r="D1429" t="str">
        <f t="shared" si="255"/>
        <v>U1-AR129</v>
      </c>
      <c r="E1429" t="s">
        <v>1215</v>
      </c>
      <c r="F1429" t="s">
        <v>2030</v>
      </c>
      <c r="G1429" t="s">
        <v>472</v>
      </c>
      <c r="AT1429" t="str">
        <f t="shared" si="256"/>
        <v>GTSL1C_TX1_P</v>
      </c>
      <c r="AU1429" t="str">
        <f t="shared" si="257"/>
        <v>--</v>
      </c>
    </row>
    <row r="1430" spans="1:47" x14ac:dyDescent="0.25">
      <c r="A1430" t="str">
        <f t="shared" si="252"/>
        <v>U1-AT111</v>
      </c>
      <c r="B1430" t="str">
        <f t="shared" si="253"/>
        <v>VCCEHT_GTSL1B</v>
      </c>
      <c r="C1430" t="str">
        <f t="shared" si="254"/>
        <v>U1-VCCEHT_GTSL1B</v>
      </c>
      <c r="D1430" t="str">
        <f t="shared" si="255"/>
        <v>U1-AT111</v>
      </c>
      <c r="E1430" t="s">
        <v>1215</v>
      </c>
      <c r="F1430" t="s">
        <v>2031</v>
      </c>
      <c r="G1430" t="s">
        <v>1283</v>
      </c>
      <c r="AT1430" t="str">
        <f t="shared" si="256"/>
        <v>VCCEHT_GTSL1B</v>
      </c>
      <c r="AU1430" t="str">
        <f t="shared" si="257"/>
        <v>--</v>
      </c>
    </row>
    <row r="1431" spans="1:47" x14ac:dyDescent="0.25">
      <c r="A1431" t="str">
        <f t="shared" si="252"/>
        <v>U1-AT115</v>
      </c>
      <c r="B1431" t="str">
        <f t="shared" si="253"/>
        <v>GTSL1C_RXCLK_N</v>
      </c>
      <c r="C1431" t="str">
        <f t="shared" si="254"/>
        <v>U1-GTSL1C_RXCLK_N</v>
      </c>
      <c r="D1431" t="str">
        <f t="shared" si="255"/>
        <v>U1-AT115</v>
      </c>
      <c r="E1431" t="s">
        <v>1215</v>
      </c>
      <c r="F1431" t="s">
        <v>2032</v>
      </c>
      <c r="G1431" t="s">
        <v>469</v>
      </c>
      <c r="AT1431" t="str">
        <f t="shared" si="256"/>
        <v>GTSL1C_RXCLK_N</v>
      </c>
      <c r="AU1431" t="str">
        <f t="shared" si="257"/>
        <v>--</v>
      </c>
    </row>
    <row r="1432" spans="1:47" x14ac:dyDescent="0.25">
      <c r="A1432" t="str">
        <f t="shared" si="252"/>
        <v>U1-AT120</v>
      </c>
      <c r="B1432" t="str">
        <f t="shared" si="253"/>
        <v>GTSL1C_RXCLK_P</v>
      </c>
      <c r="C1432" t="str">
        <f t="shared" si="254"/>
        <v>U1-GTSL1C_RXCLK_P</v>
      </c>
      <c r="D1432" t="str">
        <f t="shared" si="255"/>
        <v>U1-AT120</v>
      </c>
      <c r="E1432" t="s">
        <v>1215</v>
      </c>
      <c r="F1432" t="s">
        <v>2033</v>
      </c>
      <c r="G1432" t="s">
        <v>467</v>
      </c>
      <c r="AT1432" t="str">
        <f t="shared" si="256"/>
        <v>GTSL1C_RXCLK_P</v>
      </c>
      <c r="AU1432" t="str">
        <f t="shared" si="257"/>
        <v>--</v>
      </c>
    </row>
    <row r="1433" spans="1:47" x14ac:dyDescent="0.25">
      <c r="A1433" t="str">
        <f t="shared" si="252"/>
        <v>U1-AT133</v>
      </c>
      <c r="B1433" t="str">
        <f t="shared" si="253"/>
        <v>GTSL1C_RX0_N</v>
      </c>
      <c r="C1433" t="str">
        <f t="shared" si="254"/>
        <v>U1-GTSL1C_RX0_N</v>
      </c>
      <c r="D1433" t="str">
        <f t="shared" si="255"/>
        <v>U1-AT133</v>
      </c>
      <c r="E1433" t="s">
        <v>1215</v>
      </c>
      <c r="F1433" t="s">
        <v>2034</v>
      </c>
      <c r="G1433" t="s">
        <v>773</v>
      </c>
      <c r="AT1433" t="str">
        <f t="shared" si="256"/>
        <v>GTSL1C_RX0_N</v>
      </c>
      <c r="AU1433" t="str">
        <f t="shared" si="257"/>
        <v>--</v>
      </c>
    </row>
    <row r="1434" spans="1:47" x14ac:dyDescent="0.25">
      <c r="A1434" t="str">
        <f t="shared" si="252"/>
        <v>U1-AT135</v>
      </c>
      <c r="B1434" t="str">
        <f t="shared" si="253"/>
        <v>GTSL1C_RX0_P</v>
      </c>
      <c r="C1434" t="str">
        <f t="shared" si="254"/>
        <v>U1-GTSL1C_RX0_P</v>
      </c>
      <c r="D1434" t="str">
        <f t="shared" si="255"/>
        <v>U1-AT135</v>
      </c>
      <c r="E1434" t="s">
        <v>1215</v>
      </c>
      <c r="F1434" t="s">
        <v>2035</v>
      </c>
      <c r="G1434" t="s">
        <v>771</v>
      </c>
      <c r="AT1434" t="str">
        <f t="shared" si="256"/>
        <v>GTSL1C_RX0_P</v>
      </c>
      <c r="AU1434" t="str">
        <f t="shared" si="257"/>
        <v>--</v>
      </c>
    </row>
    <row r="1435" spans="1:47" x14ac:dyDescent="0.25">
      <c r="A1435" t="str">
        <f t="shared" si="252"/>
        <v>U1-AU96</v>
      </c>
      <c r="B1435" t="str">
        <f t="shared" si="253"/>
        <v>1.0V</v>
      </c>
      <c r="C1435" t="str">
        <f t="shared" si="254"/>
        <v>U1-1.0V</v>
      </c>
      <c r="D1435" t="str">
        <f t="shared" si="255"/>
        <v>U1-AU96</v>
      </c>
      <c r="E1435" t="s">
        <v>1215</v>
      </c>
      <c r="F1435" t="s">
        <v>2036</v>
      </c>
      <c r="G1435" t="s">
        <v>434</v>
      </c>
      <c r="AT1435" t="str">
        <f t="shared" si="256"/>
        <v>1.0V</v>
      </c>
      <c r="AU1435" t="str">
        <f t="shared" si="257"/>
        <v>--</v>
      </c>
    </row>
    <row r="1436" spans="1:47" x14ac:dyDescent="0.25">
      <c r="A1436" t="str">
        <f t="shared" si="252"/>
        <v>U1-AU100</v>
      </c>
      <c r="B1436" t="str">
        <f t="shared" si="253"/>
        <v>1.0V</v>
      </c>
      <c r="C1436" t="str">
        <f t="shared" si="254"/>
        <v>U1-1.0V</v>
      </c>
      <c r="D1436" t="str">
        <f t="shared" si="255"/>
        <v>U1-AU100</v>
      </c>
      <c r="E1436" t="s">
        <v>1215</v>
      </c>
      <c r="F1436" t="s">
        <v>2037</v>
      </c>
      <c r="G1436" t="s">
        <v>434</v>
      </c>
      <c r="AT1436" t="str">
        <f t="shared" si="256"/>
        <v>1.0V</v>
      </c>
      <c r="AU1436" t="str">
        <f t="shared" si="257"/>
        <v>--</v>
      </c>
    </row>
    <row r="1437" spans="1:47" x14ac:dyDescent="0.25">
      <c r="A1437" t="str">
        <f t="shared" si="252"/>
        <v>U1-AU104</v>
      </c>
      <c r="B1437" t="str">
        <f t="shared" si="253"/>
        <v>NetR34_2</v>
      </c>
      <c r="C1437" t="str">
        <f t="shared" si="254"/>
        <v>U1-NetR34_2</v>
      </c>
      <c r="D1437" t="str">
        <f t="shared" si="255"/>
        <v>U1-AU104</v>
      </c>
      <c r="E1437" t="s">
        <v>1215</v>
      </c>
      <c r="F1437" t="s">
        <v>2038</v>
      </c>
      <c r="G1437" t="s">
        <v>1193</v>
      </c>
      <c r="AT1437" t="str">
        <f t="shared" si="256"/>
        <v>NetR34_2</v>
      </c>
      <c r="AU1437" t="str">
        <f t="shared" si="257"/>
        <v>--</v>
      </c>
    </row>
    <row r="1438" spans="1:47" x14ac:dyDescent="0.25">
      <c r="A1438" t="str">
        <f t="shared" si="252"/>
        <v>U1-AU107</v>
      </c>
      <c r="B1438" t="str">
        <f t="shared" si="253"/>
        <v>NetR34_1</v>
      </c>
      <c r="C1438" t="str">
        <f t="shared" si="254"/>
        <v>U1-NetR34_1</v>
      </c>
      <c r="D1438" t="str">
        <f t="shared" si="255"/>
        <v>U1-AU107</v>
      </c>
      <c r="E1438" t="s">
        <v>1215</v>
      </c>
      <c r="F1438" t="s">
        <v>2039</v>
      </c>
      <c r="G1438" t="s">
        <v>1192</v>
      </c>
      <c r="AT1438" t="str">
        <f t="shared" si="256"/>
        <v>NetR34_1</v>
      </c>
      <c r="AU1438" t="str">
        <f t="shared" si="257"/>
        <v>--</v>
      </c>
    </row>
    <row r="1439" spans="1:47" x14ac:dyDescent="0.25">
      <c r="A1439" t="str">
        <f t="shared" si="252"/>
        <v>U1-AU111</v>
      </c>
      <c r="B1439" t="str">
        <f t="shared" si="253"/>
        <v>VCCEHT_GTSL1B</v>
      </c>
      <c r="C1439" t="str">
        <f t="shared" si="254"/>
        <v>U1-VCCEHT_GTSL1B</v>
      </c>
      <c r="D1439" t="str">
        <f t="shared" si="255"/>
        <v>U1-AU111</v>
      </c>
      <c r="E1439" t="s">
        <v>1215</v>
      </c>
      <c r="F1439" t="s">
        <v>2040</v>
      </c>
      <c r="G1439" t="s">
        <v>1283</v>
      </c>
      <c r="AT1439" t="str">
        <f t="shared" si="256"/>
        <v>VCCEHT_GTSL1B</v>
      </c>
      <c r="AU1439" t="str">
        <f t="shared" si="257"/>
        <v>--</v>
      </c>
    </row>
    <row r="1440" spans="1:47" x14ac:dyDescent="0.25">
      <c r="A1440" t="str">
        <f t="shared" si="252"/>
        <v>U1-AU126</v>
      </c>
      <c r="B1440" t="str">
        <f t="shared" si="253"/>
        <v>GTSL1C_TX0_N</v>
      </c>
      <c r="C1440" t="str">
        <f t="shared" si="254"/>
        <v>U1-GTSL1C_TX0_N</v>
      </c>
      <c r="D1440" t="str">
        <f t="shared" si="255"/>
        <v>U1-AU126</v>
      </c>
      <c r="E1440" t="s">
        <v>1215</v>
      </c>
      <c r="F1440" t="s">
        <v>2041</v>
      </c>
      <c r="G1440" t="s">
        <v>573</v>
      </c>
      <c r="AT1440" t="str">
        <f t="shared" si="256"/>
        <v>GTSL1C_TX0_N</v>
      </c>
      <c r="AU1440" t="str">
        <f t="shared" si="257"/>
        <v>--</v>
      </c>
    </row>
    <row r="1441" spans="1:47" x14ac:dyDescent="0.25">
      <c r="A1441" t="str">
        <f t="shared" si="252"/>
        <v>U1-AU129</v>
      </c>
      <c r="B1441" t="str">
        <f t="shared" si="253"/>
        <v>GTSL1C_TX0_P</v>
      </c>
      <c r="C1441" t="str">
        <f t="shared" si="254"/>
        <v>U1-GTSL1C_TX0_P</v>
      </c>
      <c r="D1441" t="str">
        <f t="shared" si="255"/>
        <v>U1-AU129</v>
      </c>
      <c r="E1441" t="s">
        <v>1215</v>
      </c>
      <c r="F1441" t="s">
        <v>2042</v>
      </c>
      <c r="G1441" t="s">
        <v>571</v>
      </c>
      <c r="AT1441" t="str">
        <f t="shared" si="256"/>
        <v>GTSL1C_TX0_P</v>
      </c>
      <c r="AU1441" t="str">
        <f t="shared" si="257"/>
        <v>--</v>
      </c>
    </row>
    <row r="1442" spans="1:47" x14ac:dyDescent="0.25">
      <c r="A1442" t="str">
        <f t="shared" si="252"/>
        <v>U1-AV100</v>
      </c>
      <c r="B1442" t="str">
        <f t="shared" si="253"/>
        <v>1.0V</v>
      </c>
      <c r="C1442" t="str">
        <f t="shared" si="254"/>
        <v>U1-1.0V</v>
      </c>
      <c r="D1442" t="str">
        <f t="shared" si="255"/>
        <v>U1-AV100</v>
      </c>
      <c r="E1442" t="s">
        <v>1215</v>
      </c>
      <c r="F1442" t="s">
        <v>2043</v>
      </c>
      <c r="G1442" t="s">
        <v>434</v>
      </c>
      <c r="AT1442" t="str">
        <f t="shared" si="256"/>
        <v>1.0V</v>
      </c>
      <c r="AU1442" t="str">
        <f t="shared" si="257"/>
        <v>--</v>
      </c>
    </row>
    <row r="1443" spans="1:47" x14ac:dyDescent="0.25">
      <c r="A1443" t="str">
        <f t="shared" si="252"/>
        <v>U1-AV115</v>
      </c>
      <c r="B1443" t="str">
        <f t="shared" si="253"/>
        <v>GTSL1B_CLK_N</v>
      </c>
      <c r="C1443" t="str">
        <f t="shared" si="254"/>
        <v>U1-GTSL1B_CLK_N</v>
      </c>
      <c r="D1443" t="str">
        <f t="shared" si="255"/>
        <v>U1-AV115</v>
      </c>
      <c r="E1443" t="s">
        <v>1215</v>
      </c>
      <c r="F1443" t="s">
        <v>2044</v>
      </c>
      <c r="G1443" t="s">
        <v>752</v>
      </c>
      <c r="AT1443" t="str">
        <f t="shared" si="256"/>
        <v>GTSL1B_CLK_N</v>
      </c>
      <c r="AU1443" t="str">
        <f t="shared" si="257"/>
        <v>--</v>
      </c>
    </row>
    <row r="1444" spans="1:47" x14ac:dyDescent="0.25">
      <c r="A1444" t="str">
        <f t="shared" si="252"/>
        <v>U1-AV120</v>
      </c>
      <c r="B1444" t="str">
        <f t="shared" si="253"/>
        <v>GTSL1B_CLK_P</v>
      </c>
      <c r="C1444" t="str">
        <f t="shared" si="254"/>
        <v>U1-GTSL1B_CLK_P</v>
      </c>
      <c r="D1444" t="str">
        <f t="shared" si="255"/>
        <v>U1-AV120</v>
      </c>
      <c r="E1444" t="s">
        <v>1215</v>
      </c>
      <c r="F1444" t="s">
        <v>2045</v>
      </c>
      <c r="G1444" t="s">
        <v>750</v>
      </c>
      <c r="AT1444" t="str">
        <f t="shared" si="256"/>
        <v>GTSL1B_CLK_P</v>
      </c>
      <c r="AU1444" t="str">
        <f t="shared" si="257"/>
        <v>--</v>
      </c>
    </row>
    <row r="1445" spans="1:47" x14ac:dyDescent="0.25">
      <c r="A1445" t="str">
        <f t="shared" si="252"/>
        <v>U1-AV133</v>
      </c>
      <c r="B1445" t="str">
        <f t="shared" si="253"/>
        <v>GTSL1B_RX3_N</v>
      </c>
      <c r="C1445" t="str">
        <f t="shared" si="254"/>
        <v>U1-GTSL1B_RX3_N</v>
      </c>
      <c r="D1445" t="str">
        <f t="shared" si="255"/>
        <v>U1-AV133</v>
      </c>
      <c r="E1445" t="s">
        <v>1215</v>
      </c>
      <c r="F1445" t="s">
        <v>2046</v>
      </c>
      <c r="G1445" t="s">
        <v>666</v>
      </c>
      <c r="AT1445" t="str">
        <f t="shared" si="256"/>
        <v>GTSL1B_RX3_N</v>
      </c>
      <c r="AU1445" t="str">
        <f t="shared" si="257"/>
        <v>--</v>
      </c>
    </row>
    <row r="1446" spans="1:47" x14ac:dyDescent="0.25">
      <c r="A1446" t="str">
        <f t="shared" si="252"/>
        <v>U1-AV135</v>
      </c>
      <c r="B1446" t="str">
        <f t="shared" si="253"/>
        <v>GTSL1B_RX3_P</v>
      </c>
      <c r="C1446" t="str">
        <f t="shared" si="254"/>
        <v>U1-GTSL1B_RX3_P</v>
      </c>
      <c r="D1446" t="str">
        <f t="shared" si="255"/>
        <v>U1-AV135</v>
      </c>
      <c r="E1446" t="s">
        <v>1215</v>
      </c>
      <c r="F1446" t="s">
        <v>2047</v>
      </c>
      <c r="G1446" t="s">
        <v>664</v>
      </c>
      <c r="AT1446" t="str">
        <f t="shared" si="256"/>
        <v>GTSL1B_RX3_P</v>
      </c>
      <c r="AU1446" t="str">
        <f t="shared" si="257"/>
        <v>--</v>
      </c>
    </row>
    <row r="1447" spans="1:47" x14ac:dyDescent="0.25">
      <c r="A1447" t="str">
        <f t="shared" si="252"/>
        <v>U1-AW104</v>
      </c>
      <c r="B1447" t="str">
        <f t="shared" si="253"/>
        <v>NetU1_AW104</v>
      </c>
      <c r="C1447" t="str">
        <f t="shared" si="254"/>
        <v>U1-NetU1_AW104</v>
      </c>
      <c r="D1447" t="str">
        <f t="shared" si="255"/>
        <v>U1-AW104</v>
      </c>
      <c r="E1447" t="s">
        <v>1215</v>
      </c>
      <c r="F1447" t="s">
        <v>2048</v>
      </c>
      <c r="G1447" t="s">
        <v>2049</v>
      </c>
      <c r="AT1447" t="str">
        <f t="shared" si="256"/>
        <v>NetU1_AW104</v>
      </c>
      <c r="AU1447" t="str">
        <f t="shared" si="257"/>
        <v>--</v>
      </c>
    </row>
    <row r="1448" spans="1:47" x14ac:dyDescent="0.25">
      <c r="A1448" t="str">
        <f t="shared" si="252"/>
        <v>U1-AW107</v>
      </c>
      <c r="B1448" t="str">
        <f t="shared" si="253"/>
        <v>NetU1_AW107</v>
      </c>
      <c r="C1448" t="str">
        <f t="shared" si="254"/>
        <v>U1-NetU1_AW107</v>
      </c>
      <c r="D1448" t="str">
        <f t="shared" si="255"/>
        <v>U1-AW107</v>
      </c>
      <c r="E1448" t="s">
        <v>1215</v>
      </c>
      <c r="F1448" t="s">
        <v>2050</v>
      </c>
      <c r="G1448" t="s">
        <v>2051</v>
      </c>
      <c r="AT1448" t="str">
        <f t="shared" si="256"/>
        <v>NetU1_AW107</v>
      </c>
      <c r="AU1448" t="str">
        <f t="shared" si="257"/>
        <v>--</v>
      </c>
    </row>
    <row r="1449" spans="1:47" x14ac:dyDescent="0.25">
      <c r="A1449" t="str">
        <f t="shared" si="252"/>
        <v>U1-AW126</v>
      </c>
      <c r="B1449" t="str">
        <f t="shared" si="253"/>
        <v>GTSL1B_TX3_N</v>
      </c>
      <c r="C1449" t="str">
        <f t="shared" si="254"/>
        <v>U1-GTSL1B_TX3_N</v>
      </c>
      <c r="D1449" t="str">
        <f t="shared" si="255"/>
        <v>U1-AW126</v>
      </c>
      <c r="E1449" t="s">
        <v>1215</v>
      </c>
      <c r="F1449" t="s">
        <v>2052</v>
      </c>
      <c r="G1449" t="s">
        <v>463</v>
      </c>
      <c r="AT1449" t="str">
        <f t="shared" si="256"/>
        <v>GTSL1B_TX3_N</v>
      </c>
      <c r="AU1449" t="str">
        <f t="shared" si="257"/>
        <v>--</v>
      </c>
    </row>
    <row r="1450" spans="1:47" x14ac:dyDescent="0.25">
      <c r="A1450" t="str">
        <f t="shared" si="252"/>
        <v>U1-AW129</v>
      </c>
      <c r="B1450" t="str">
        <f t="shared" si="253"/>
        <v>GTSL1B_TX3_P</v>
      </c>
      <c r="C1450" t="str">
        <f t="shared" si="254"/>
        <v>U1-GTSL1B_TX3_P</v>
      </c>
      <c r="D1450" t="str">
        <f t="shared" si="255"/>
        <v>U1-AW129</v>
      </c>
      <c r="E1450" t="s">
        <v>1215</v>
      </c>
      <c r="F1450" t="s">
        <v>2053</v>
      </c>
      <c r="G1450" t="s">
        <v>461</v>
      </c>
      <c r="AT1450" t="str">
        <f t="shared" si="256"/>
        <v>GTSL1B_TX3_P</v>
      </c>
      <c r="AU1450" t="str">
        <f t="shared" si="257"/>
        <v>--</v>
      </c>
    </row>
    <row r="1451" spans="1:47" x14ac:dyDescent="0.25">
      <c r="A1451" t="str">
        <f t="shared" si="252"/>
        <v>U1-AY115</v>
      </c>
      <c r="B1451" t="str">
        <f t="shared" si="253"/>
        <v>GTSL1B_RXCLK_N</v>
      </c>
      <c r="C1451" t="str">
        <f t="shared" si="254"/>
        <v>U1-GTSL1B_RXCLK_N</v>
      </c>
      <c r="D1451" t="str">
        <f t="shared" si="255"/>
        <v>U1-AY115</v>
      </c>
      <c r="E1451" t="s">
        <v>1215</v>
      </c>
      <c r="F1451" t="s">
        <v>2054</v>
      </c>
      <c r="G1451" t="s">
        <v>453</v>
      </c>
      <c r="AT1451" t="str">
        <f t="shared" si="256"/>
        <v>GTSL1B_RXCLK_N</v>
      </c>
      <c r="AU1451" t="str">
        <f t="shared" si="257"/>
        <v>--</v>
      </c>
    </row>
    <row r="1452" spans="1:47" x14ac:dyDescent="0.25">
      <c r="A1452" t="str">
        <f t="shared" si="252"/>
        <v>U1-AY120</v>
      </c>
      <c r="B1452" t="str">
        <f t="shared" si="253"/>
        <v>GTSL1B_RXCLK_P</v>
      </c>
      <c r="C1452" t="str">
        <f t="shared" si="254"/>
        <v>U1-GTSL1B_RXCLK_P</v>
      </c>
      <c r="D1452" t="str">
        <f t="shared" si="255"/>
        <v>U1-AY120</v>
      </c>
      <c r="E1452" t="s">
        <v>1215</v>
      </c>
      <c r="F1452" t="s">
        <v>2055</v>
      </c>
      <c r="G1452" t="s">
        <v>451</v>
      </c>
      <c r="AT1452" t="str">
        <f t="shared" si="256"/>
        <v>GTSL1B_RXCLK_P</v>
      </c>
      <c r="AU1452" t="str">
        <f t="shared" si="257"/>
        <v>--</v>
      </c>
    </row>
    <row r="1453" spans="1:47" x14ac:dyDescent="0.25">
      <c r="A1453" t="str">
        <f t="shared" si="252"/>
        <v>U1-AY133</v>
      </c>
      <c r="B1453" t="str">
        <f t="shared" si="253"/>
        <v>GTSL1B_RX2_N</v>
      </c>
      <c r="C1453" t="str">
        <f t="shared" si="254"/>
        <v>U1-GTSL1B_RX2_N</v>
      </c>
      <c r="D1453" t="str">
        <f t="shared" si="255"/>
        <v>U1-AY133</v>
      </c>
      <c r="E1453" t="s">
        <v>1215</v>
      </c>
      <c r="F1453" t="s">
        <v>2056</v>
      </c>
      <c r="G1453" t="s">
        <v>762</v>
      </c>
      <c r="AT1453" t="str">
        <f t="shared" si="256"/>
        <v>GTSL1B_RX2_N</v>
      </c>
      <c r="AU1453" t="str">
        <f t="shared" si="257"/>
        <v>--</v>
      </c>
    </row>
    <row r="1454" spans="1:47" x14ac:dyDescent="0.25">
      <c r="A1454" t="str">
        <f t="shared" si="252"/>
        <v>U1-AY135</v>
      </c>
      <c r="B1454" t="str">
        <f t="shared" si="253"/>
        <v>GTSL1B_RX2_P</v>
      </c>
      <c r="C1454" t="str">
        <f t="shared" si="254"/>
        <v>U1-GTSL1B_RX2_P</v>
      </c>
      <c r="D1454" t="str">
        <f t="shared" si="255"/>
        <v>U1-AY135</v>
      </c>
      <c r="E1454" t="s">
        <v>1215</v>
      </c>
      <c r="F1454" t="s">
        <v>2057</v>
      </c>
      <c r="G1454" t="s">
        <v>760</v>
      </c>
      <c r="AT1454" t="str">
        <f t="shared" si="256"/>
        <v>GTSL1B_RX2_P</v>
      </c>
      <c r="AU1454" t="str">
        <f t="shared" si="257"/>
        <v>--</v>
      </c>
    </row>
    <row r="1455" spans="1:47" x14ac:dyDescent="0.25">
      <c r="A1455" t="str">
        <f t="shared" si="252"/>
        <v>U1-BA126</v>
      </c>
      <c r="B1455" t="str">
        <f t="shared" si="253"/>
        <v>GTSL1B_TX2_N</v>
      </c>
      <c r="C1455" t="str">
        <f t="shared" si="254"/>
        <v>U1-GTSL1B_TX2_N</v>
      </c>
      <c r="D1455" t="str">
        <f t="shared" si="255"/>
        <v>U1-BA126</v>
      </c>
      <c r="E1455" t="s">
        <v>1215</v>
      </c>
      <c r="F1455" t="s">
        <v>2058</v>
      </c>
      <c r="G1455" t="s">
        <v>562</v>
      </c>
      <c r="AT1455" t="str">
        <f t="shared" si="256"/>
        <v>GTSL1B_TX2_N</v>
      </c>
      <c r="AU1455" t="str">
        <f t="shared" si="257"/>
        <v>--</v>
      </c>
    </row>
    <row r="1456" spans="1:47" x14ac:dyDescent="0.25">
      <c r="A1456" t="str">
        <f t="shared" si="252"/>
        <v>U1-BA129</v>
      </c>
      <c r="B1456" t="str">
        <f t="shared" si="253"/>
        <v>GTSL1B_TX2_P</v>
      </c>
      <c r="C1456" t="str">
        <f t="shared" si="254"/>
        <v>U1-GTSL1B_TX2_P</v>
      </c>
      <c r="D1456" t="str">
        <f t="shared" si="255"/>
        <v>U1-BA129</v>
      </c>
      <c r="E1456" t="s">
        <v>1215</v>
      </c>
      <c r="F1456" t="s">
        <v>2059</v>
      </c>
      <c r="G1456" t="s">
        <v>560</v>
      </c>
      <c r="AT1456" t="str">
        <f t="shared" si="256"/>
        <v>GTSL1B_TX2_P</v>
      </c>
      <c r="AU1456" t="str">
        <f t="shared" si="257"/>
        <v>--</v>
      </c>
    </row>
    <row r="1457" spans="1:47" x14ac:dyDescent="0.25">
      <c r="A1457" t="str">
        <f t="shared" si="252"/>
        <v>U1-BB133</v>
      </c>
      <c r="B1457" t="str">
        <f t="shared" si="253"/>
        <v>GTSL1B_RX1_N</v>
      </c>
      <c r="C1457" t="str">
        <f t="shared" si="254"/>
        <v>U1-GTSL1B_RX1_N</v>
      </c>
      <c r="D1457" t="str">
        <f t="shared" si="255"/>
        <v>U1-BB133</v>
      </c>
      <c r="E1457" t="s">
        <v>1215</v>
      </c>
      <c r="F1457" t="s">
        <v>2060</v>
      </c>
      <c r="G1457" t="s">
        <v>661</v>
      </c>
      <c r="AT1457" t="str">
        <f t="shared" si="256"/>
        <v>GTSL1B_RX1_N</v>
      </c>
      <c r="AU1457" t="str">
        <f t="shared" si="257"/>
        <v>--</v>
      </c>
    </row>
    <row r="1458" spans="1:47" x14ac:dyDescent="0.25">
      <c r="A1458" t="str">
        <f t="shared" si="252"/>
        <v>U1-BB135</v>
      </c>
      <c r="B1458" t="str">
        <f t="shared" si="253"/>
        <v>GTSL1B_RX1_P</v>
      </c>
      <c r="C1458" t="str">
        <f t="shared" si="254"/>
        <v>U1-GTSL1B_RX1_P</v>
      </c>
      <c r="D1458" t="str">
        <f t="shared" si="255"/>
        <v>U1-BB135</v>
      </c>
      <c r="E1458" t="s">
        <v>1215</v>
      </c>
      <c r="F1458" t="s">
        <v>2061</v>
      </c>
      <c r="G1458" t="s">
        <v>659</v>
      </c>
      <c r="AT1458" t="str">
        <f t="shared" si="256"/>
        <v>GTSL1B_RX1_P</v>
      </c>
      <c r="AU1458" t="str">
        <f t="shared" si="257"/>
        <v>--</v>
      </c>
    </row>
    <row r="1459" spans="1:47" x14ac:dyDescent="0.25">
      <c r="A1459" t="str">
        <f t="shared" si="252"/>
        <v>U1-BC126</v>
      </c>
      <c r="B1459" t="str">
        <f t="shared" si="253"/>
        <v>GTSL1B_TX1_N</v>
      </c>
      <c r="C1459" t="str">
        <f t="shared" si="254"/>
        <v>U1-GTSL1B_TX1_N</v>
      </c>
      <c r="D1459" t="str">
        <f t="shared" si="255"/>
        <v>U1-BC126</v>
      </c>
      <c r="E1459" t="s">
        <v>1215</v>
      </c>
      <c r="F1459" t="s">
        <v>2062</v>
      </c>
      <c r="G1459" t="s">
        <v>458</v>
      </c>
      <c r="AT1459" t="str">
        <f t="shared" si="256"/>
        <v>GTSL1B_TX1_N</v>
      </c>
      <c r="AU1459" t="str">
        <f t="shared" si="257"/>
        <v>--</v>
      </c>
    </row>
    <row r="1460" spans="1:47" x14ac:dyDescent="0.25">
      <c r="A1460" t="str">
        <f t="shared" si="252"/>
        <v>U1-BC129</v>
      </c>
      <c r="B1460" t="str">
        <f t="shared" si="253"/>
        <v>GTSL1B_TX1_P</v>
      </c>
      <c r="C1460" t="str">
        <f t="shared" si="254"/>
        <v>U1-GTSL1B_TX1_P</v>
      </c>
      <c r="D1460" t="str">
        <f t="shared" si="255"/>
        <v>U1-BC129</v>
      </c>
      <c r="E1460" t="s">
        <v>1215</v>
      </c>
      <c r="F1460" t="s">
        <v>2063</v>
      </c>
      <c r="G1460" t="s">
        <v>456</v>
      </c>
      <c r="AT1460" t="str">
        <f t="shared" si="256"/>
        <v>GTSL1B_TX1_P</v>
      </c>
      <c r="AU1460" t="str">
        <f t="shared" si="257"/>
        <v>--</v>
      </c>
    </row>
    <row r="1461" spans="1:47" x14ac:dyDescent="0.25">
      <c r="A1461" t="str">
        <f t="shared" si="252"/>
        <v>U1-BD133</v>
      </c>
      <c r="B1461" t="str">
        <f t="shared" si="253"/>
        <v>GTSL1B_RX0_N</v>
      </c>
      <c r="C1461" t="str">
        <f t="shared" si="254"/>
        <v>U1-GTSL1B_RX0_N</v>
      </c>
      <c r="D1461" t="str">
        <f t="shared" si="255"/>
        <v>U1-BD133</v>
      </c>
      <c r="E1461" t="s">
        <v>1215</v>
      </c>
      <c r="F1461" t="s">
        <v>2064</v>
      </c>
      <c r="G1461" t="s">
        <v>757</v>
      </c>
      <c r="AT1461" t="str">
        <f t="shared" si="256"/>
        <v>GTSL1B_RX0_N</v>
      </c>
      <c r="AU1461" t="str">
        <f t="shared" si="257"/>
        <v>--</v>
      </c>
    </row>
    <row r="1462" spans="1:47" x14ac:dyDescent="0.25">
      <c r="A1462" t="str">
        <f t="shared" si="252"/>
        <v>U1-BD135</v>
      </c>
      <c r="B1462" t="str">
        <f t="shared" si="253"/>
        <v>GTSL1B_RX0_P</v>
      </c>
      <c r="C1462" t="str">
        <f t="shared" si="254"/>
        <v>U1-GTSL1B_RX0_P</v>
      </c>
      <c r="D1462" t="str">
        <f t="shared" si="255"/>
        <v>U1-BD135</v>
      </c>
      <c r="E1462" t="s">
        <v>1215</v>
      </c>
      <c r="F1462" t="s">
        <v>2065</v>
      </c>
      <c r="G1462" t="s">
        <v>755</v>
      </c>
      <c r="AT1462" t="str">
        <f t="shared" si="256"/>
        <v>GTSL1B_RX0_P</v>
      </c>
      <c r="AU1462" t="str">
        <f t="shared" si="257"/>
        <v>--</v>
      </c>
    </row>
    <row r="1463" spans="1:47" x14ac:dyDescent="0.25">
      <c r="A1463" t="str">
        <f t="shared" si="252"/>
        <v>U1-BE126</v>
      </c>
      <c r="B1463" t="str">
        <f t="shared" si="253"/>
        <v>GTSL1B_TX0_N</v>
      </c>
      <c r="C1463" t="str">
        <f t="shared" si="254"/>
        <v>U1-GTSL1B_TX0_N</v>
      </c>
      <c r="D1463" t="str">
        <f t="shared" si="255"/>
        <v>U1-BE126</v>
      </c>
      <c r="E1463" t="s">
        <v>1215</v>
      </c>
      <c r="F1463" t="s">
        <v>2066</v>
      </c>
      <c r="G1463" t="s">
        <v>557</v>
      </c>
      <c r="AT1463" t="str">
        <f t="shared" si="256"/>
        <v>GTSL1B_TX0_N</v>
      </c>
      <c r="AU1463" t="str">
        <f t="shared" si="257"/>
        <v>--</v>
      </c>
    </row>
    <row r="1464" spans="1:47" x14ac:dyDescent="0.25">
      <c r="A1464" t="str">
        <f t="shared" si="252"/>
        <v>U1-BE129</v>
      </c>
      <c r="B1464" t="str">
        <f t="shared" si="253"/>
        <v>GTSL1B_TX0_P</v>
      </c>
      <c r="C1464" t="str">
        <f t="shared" si="254"/>
        <v>U1-GTSL1B_TX0_P</v>
      </c>
      <c r="D1464" t="str">
        <f t="shared" si="255"/>
        <v>U1-BE129</v>
      </c>
      <c r="E1464" t="s">
        <v>1215</v>
      </c>
      <c r="F1464" t="s">
        <v>2067</v>
      </c>
      <c r="G1464" t="s">
        <v>555</v>
      </c>
      <c r="AT1464" t="str">
        <f t="shared" si="256"/>
        <v>GTSL1B_TX0_P</v>
      </c>
      <c r="AU1464" t="str">
        <f t="shared" si="257"/>
        <v>--</v>
      </c>
    </row>
    <row r="1465" spans="1:47" x14ac:dyDescent="0.25">
      <c r="A1465" t="str">
        <f t="shared" si="252"/>
        <v>U1-A8</v>
      </c>
      <c r="B1465" t="str">
        <f t="shared" si="253"/>
        <v>B6D_HVIO1</v>
      </c>
      <c r="C1465" t="str">
        <f t="shared" si="254"/>
        <v>U1-B6D_HVIO1</v>
      </c>
      <c r="D1465" t="str">
        <f t="shared" si="255"/>
        <v>U1-A8</v>
      </c>
      <c r="E1465" t="s">
        <v>1215</v>
      </c>
      <c r="F1465" t="s">
        <v>177</v>
      </c>
      <c r="G1465" t="s">
        <v>495</v>
      </c>
      <c r="AT1465" t="str">
        <f t="shared" si="256"/>
        <v>B6D_HVIO1</v>
      </c>
      <c r="AU1465" t="str">
        <f t="shared" si="257"/>
        <v>--</v>
      </c>
    </row>
    <row r="1466" spans="1:47" x14ac:dyDescent="0.25">
      <c r="A1466" t="str">
        <f t="shared" si="252"/>
        <v>U1-A11</v>
      </c>
      <c r="B1466" t="str">
        <f t="shared" si="253"/>
        <v>B6D_HVIO3</v>
      </c>
      <c r="C1466" t="str">
        <f t="shared" si="254"/>
        <v>U1-B6D_HVIO3</v>
      </c>
      <c r="D1466" t="str">
        <f t="shared" si="255"/>
        <v>U1-A11</v>
      </c>
      <c r="E1466" t="s">
        <v>1215</v>
      </c>
      <c r="F1466" t="s">
        <v>180</v>
      </c>
      <c r="G1466" t="s">
        <v>497</v>
      </c>
      <c r="AT1466" t="str">
        <f t="shared" si="256"/>
        <v>B6D_HVIO3</v>
      </c>
      <c r="AU1466" t="str">
        <f t="shared" si="257"/>
        <v>--</v>
      </c>
    </row>
    <row r="1467" spans="1:47" x14ac:dyDescent="0.25">
      <c r="A1467" t="str">
        <f t="shared" si="252"/>
        <v>U1-A14</v>
      </c>
      <c r="B1467" t="str">
        <f t="shared" si="253"/>
        <v>B6D_HVIO6</v>
      </c>
      <c r="C1467" t="str">
        <f t="shared" si="254"/>
        <v>U1-B6D_HVIO6</v>
      </c>
      <c r="D1467" t="str">
        <f t="shared" si="255"/>
        <v>U1-A14</v>
      </c>
      <c r="E1467" t="s">
        <v>1215</v>
      </c>
      <c r="F1467" t="s">
        <v>183</v>
      </c>
      <c r="G1467" t="s">
        <v>597</v>
      </c>
      <c r="AT1467" t="str">
        <f t="shared" si="256"/>
        <v>B6D_HVIO6</v>
      </c>
      <c r="AU1467" t="str">
        <f t="shared" si="257"/>
        <v>--</v>
      </c>
    </row>
    <row r="1468" spans="1:47" x14ac:dyDescent="0.25">
      <c r="A1468" t="str">
        <f t="shared" si="252"/>
        <v>U1-A17</v>
      </c>
      <c r="B1468" t="str">
        <f t="shared" si="253"/>
        <v>B6D_HVIO8</v>
      </c>
      <c r="C1468" t="str">
        <f t="shared" si="254"/>
        <v>U1-B6D_HVIO8</v>
      </c>
      <c r="D1468" t="str">
        <f t="shared" si="255"/>
        <v>U1-A17</v>
      </c>
      <c r="E1468" t="s">
        <v>1215</v>
      </c>
      <c r="F1468" t="s">
        <v>186</v>
      </c>
      <c r="G1468" t="s">
        <v>599</v>
      </c>
      <c r="AT1468" t="str">
        <f t="shared" si="256"/>
        <v>B6D_HVIO8</v>
      </c>
      <c r="AU1468" t="str">
        <f t="shared" si="257"/>
        <v>--</v>
      </c>
    </row>
    <row r="1469" spans="1:47" x14ac:dyDescent="0.25">
      <c r="A1469" t="str">
        <f t="shared" si="252"/>
        <v>U1-A20</v>
      </c>
      <c r="B1469" t="str">
        <f t="shared" si="253"/>
        <v>B6D_HVIO7</v>
      </c>
      <c r="C1469" t="str">
        <f t="shared" si="254"/>
        <v>U1-B6D_HVIO7</v>
      </c>
      <c r="D1469" t="str">
        <f t="shared" si="255"/>
        <v>U1-A20</v>
      </c>
      <c r="E1469" t="s">
        <v>1215</v>
      </c>
      <c r="F1469" t="s">
        <v>189</v>
      </c>
      <c r="G1469" t="s">
        <v>501</v>
      </c>
      <c r="AT1469" t="str">
        <f t="shared" si="256"/>
        <v>B6D_HVIO7</v>
      </c>
      <c r="AU1469" t="str">
        <f t="shared" si="257"/>
        <v>--</v>
      </c>
    </row>
    <row r="1470" spans="1:47" x14ac:dyDescent="0.25">
      <c r="A1470" t="str">
        <f t="shared" si="252"/>
        <v>U1-A23</v>
      </c>
      <c r="B1470" t="str">
        <f t="shared" si="253"/>
        <v>B6D_HVIO9</v>
      </c>
      <c r="C1470" t="str">
        <f t="shared" si="254"/>
        <v>U1-B6D_HVIO9</v>
      </c>
      <c r="D1470" t="str">
        <f t="shared" si="255"/>
        <v>U1-A23</v>
      </c>
      <c r="E1470" t="s">
        <v>1215</v>
      </c>
      <c r="F1470" t="s">
        <v>192</v>
      </c>
      <c r="G1470" t="s">
        <v>503</v>
      </c>
      <c r="AT1470" t="str">
        <f t="shared" si="256"/>
        <v>B6D_HVIO9</v>
      </c>
      <c r="AU1470" t="str">
        <f t="shared" si="257"/>
        <v>--</v>
      </c>
    </row>
    <row r="1471" spans="1:47" x14ac:dyDescent="0.25">
      <c r="A1471" t="str">
        <f t="shared" si="252"/>
        <v>U1-A30</v>
      </c>
      <c r="B1471" t="str">
        <f t="shared" si="253"/>
        <v>B6D_HVIO14</v>
      </c>
      <c r="C1471" t="str">
        <f t="shared" si="254"/>
        <v>U1-B6D_HVIO14</v>
      </c>
      <c r="D1471" t="str">
        <f t="shared" si="255"/>
        <v>U1-A30</v>
      </c>
      <c r="E1471" t="s">
        <v>1215</v>
      </c>
      <c r="F1471" t="s">
        <v>199</v>
      </c>
      <c r="G1471" t="s">
        <v>796</v>
      </c>
      <c r="AT1471" t="str">
        <f t="shared" si="256"/>
        <v>B6D_HVIO14</v>
      </c>
      <c r="AU1471" t="str">
        <f t="shared" si="257"/>
        <v>--</v>
      </c>
    </row>
    <row r="1472" spans="1:47" x14ac:dyDescent="0.25">
      <c r="A1472" t="str">
        <f t="shared" si="252"/>
        <v>U1-A33</v>
      </c>
      <c r="B1472" t="str">
        <f t="shared" si="253"/>
        <v>B6D_HVIO16</v>
      </c>
      <c r="C1472" t="str">
        <f t="shared" si="254"/>
        <v>U1-B6D_HVIO16</v>
      </c>
      <c r="D1472" t="str">
        <f t="shared" si="255"/>
        <v>U1-A33</v>
      </c>
      <c r="E1472" t="s">
        <v>1215</v>
      </c>
      <c r="F1472" t="s">
        <v>202</v>
      </c>
      <c r="G1472" t="s">
        <v>798</v>
      </c>
      <c r="AT1472" t="str">
        <f t="shared" si="256"/>
        <v>B6D_HVIO16</v>
      </c>
      <c r="AU1472" t="str">
        <f t="shared" si="257"/>
        <v>--</v>
      </c>
    </row>
    <row r="1473" spans="1:47" x14ac:dyDescent="0.25">
      <c r="A1473" t="str">
        <f t="shared" si="252"/>
        <v>U1-A35</v>
      </c>
      <c r="B1473" t="str">
        <f t="shared" si="253"/>
        <v>B6D_HVIO15</v>
      </c>
      <c r="C1473" t="str">
        <f t="shared" si="254"/>
        <v>U1-B6D_HVIO15</v>
      </c>
      <c r="D1473" t="str">
        <f t="shared" si="255"/>
        <v>U1-A35</v>
      </c>
      <c r="E1473" t="s">
        <v>1215</v>
      </c>
      <c r="F1473" t="s">
        <v>204</v>
      </c>
      <c r="G1473" t="s">
        <v>701</v>
      </c>
      <c r="AT1473" t="str">
        <f t="shared" si="256"/>
        <v>B6D_HVIO15</v>
      </c>
      <c r="AU1473" t="str">
        <f t="shared" si="257"/>
        <v>--</v>
      </c>
    </row>
    <row r="1474" spans="1:47" x14ac:dyDescent="0.25">
      <c r="A1474" t="str">
        <f t="shared" si="252"/>
        <v>U1-A39</v>
      </c>
      <c r="B1474" t="str">
        <f t="shared" si="253"/>
        <v>B6D_HVIO17</v>
      </c>
      <c r="C1474" t="str">
        <f t="shared" si="254"/>
        <v>U1-B6D_HVIO17</v>
      </c>
      <c r="D1474" t="str">
        <f t="shared" si="255"/>
        <v>U1-A39</v>
      </c>
      <c r="E1474" t="s">
        <v>1215</v>
      </c>
      <c r="F1474" t="s">
        <v>208</v>
      </c>
      <c r="G1474" t="s">
        <v>703</v>
      </c>
      <c r="AT1474" t="str">
        <f t="shared" si="256"/>
        <v>B6D_HVIO17</v>
      </c>
      <c r="AU1474" t="str">
        <f t="shared" si="257"/>
        <v>--</v>
      </c>
    </row>
    <row r="1475" spans="1:47" x14ac:dyDescent="0.25">
      <c r="A1475" t="str">
        <f t="shared" si="252"/>
        <v>U1-AG43</v>
      </c>
      <c r="B1475" t="str">
        <f t="shared" si="253"/>
        <v>VCCIO_6D</v>
      </c>
      <c r="C1475" t="str">
        <f t="shared" si="254"/>
        <v>U1-VCCIO_6D</v>
      </c>
      <c r="D1475" t="str">
        <f t="shared" si="255"/>
        <v>U1-AG43</v>
      </c>
      <c r="E1475" t="s">
        <v>1215</v>
      </c>
      <c r="F1475" t="s">
        <v>2068</v>
      </c>
      <c r="G1475" t="s">
        <v>493</v>
      </c>
      <c r="AT1475" t="str">
        <f t="shared" si="256"/>
        <v>VCCIO_6D</v>
      </c>
      <c r="AU1475" t="str">
        <f t="shared" si="257"/>
        <v>--</v>
      </c>
    </row>
    <row r="1476" spans="1:47" x14ac:dyDescent="0.25">
      <c r="A1476" t="str">
        <f t="shared" si="252"/>
        <v>U1-AG46</v>
      </c>
      <c r="B1476" t="str">
        <f t="shared" si="253"/>
        <v>VCCIO_6D</v>
      </c>
      <c r="C1476" t="str">
        <f t="shared" si="254"/>
        <v>U1-VCCIO_6D</v>
      </c>
      <c r="D1476" t="str">
        <f t="shared" si="255"/>
        <v>U1-AG46</v>
      </c>
      <c r="E1476" t="s">
        <v>1215</v>
      </c>
      <c r="F1476" t="s">
        <v>2069</v>
      </c>
      <c r="G1476" t="s">
        <v>493</v>
      </c>
      <c r="AT1476" t="str">
        <f t="shared" si="256"/>
        <v>VCCIO_6D</v>
      </c>
      <c r="AU1476" t="str">
        <f t="shared" si="257"/>
        <v>--</v>
      </c>
    </row>
    <row r="1477" spans="1:47" x14ac:dyDescent="0.25">
      <c r="A1477" t="str">
        <f t="shared" si="252"/>
        <v>U1-AK40</v>
      </c>
      <c r="B1477" t="str">
        <f t="shared" si="253"/>
        <v>VCCIO_6C</v>
      </c>
      <c r="C1477" t="str">
        <f t="shared" si="254"/>
        <v>U1-VCCIO_6C</v>
      </c>
      <c r="D1477" t="str">
        <f t="shared" si="255"/>
        <v>U1-AK40</v>
      </c>
      <c r="E1477" t="s">
        <v>1215</v>
      </c>
      <c r="F1477" t="s">
        <v>2070</v>
      </c>
      <c r="G1477" t="s">
        <v>792</v>
      </c>
      <c r="AT1477" t="str">
        <f t="shared" si="256"/>
        <v>VCCIO_6C</v>
      </c>
      <c r="AU1477" t="str">
        <f t="shared" si="257"/>
        <v>--</v>
      </c>
    </row>
    <row r="1478" spans="1:47" x14ac:dyDescent="0.25">
      <c r="A1478" t="str">
        <f t="shared" ref="A1478:A1541" si="258">$E1478&amp;"-"&amp;$F1478</f>
        <v>U1-AL40</v>
      </c>
      <c r="B1478" t="str">
        <f t="shared" ref="B1478:B1541" si="259">IF(OR(E1478=$A$2,E1478=$B$2,E1478=$C$2,E1478=$D$2),"--",G1478)</f>
        <v>VCCIO_6C</v>
      </c>
      <c r="C1478" t="str">
        <f t="shared" ref="C1478:C1541" si="260">$E1478&amp;"-"&amp;$G1478</f>
        <v>U1-VCCIO_6C</v>
      </c>
      <c r="D1478" t="str">
        <f t="shared" ref="D1478:D1541" si="261">A1478</f>
        <v>U1-AL40</v>
      </c>
      <c r="E1478" t="s">
        <v>1215</v>
      </c>
      <c r="F1478" t="s">
        <v>2071</v>
      </c>
      <c r="G1478" t="s">
        <v>792</v>
      </c>
      <c r="AT1478" t="str">
        <f t="shared" ref="AT1478:AT1541" si="262">IF(IF(COUNTIF($AO$6:$AQ$150,B1478)&gt;0,"---","--")="---",VLOOKUP(B1478,$AO$6:$AQ$150,3,0),B1478)</f>
        <v>VCCIO_6C</v>
      </c>
      <c r="AU1478" t="str">
        <f t="shared" ref="AU1478:AU1541" si="263">IF(IF(COUNTIF($AO$6:$AQ$150,B1478)&gt;0,"---","--")="---",VLOOKUP(B1478,$AO$6:$AQ$150,2,0),"--")</f>
        <v>--</v>
      </c>
    </row>
    <row r="1479" spans="1:47" x14ac:dyDescent="0.25">
      <c r="A1479" t="str">
        <f t="shared" si="258"/>
        <v>U1-B4</v>
      </c>
      <c r="B1479" t="str">
        <f t="shared" si="259"/>
        <v>B6D_HVIO2</v>
      </c>
      <c r="C1479" t="str">
        <f t="shared" si="260"/>
        <v>U1-B6D_HVIO2</v>
      </c>
      <c r="D1479" t="str">
        <f t="shared" si="261"/>
        <v>U1-B4</v>
      </c>
      <c r="E1479" t="s">
        <v>1215</v>
      </c>
      <c r="F1479" t="s">
        <v>233</v>
      </c>
      <c r="G1479" t="s">
        <v>593</v>
      </c>
      <c r="AT1479" t="str">
        <f t="shared" si="262"/>
        <v>B6D_HVIO2</v>
      </c>
      <c r="AU1479" t="str">
        <f t="shared" si="263"/>
        <v>--</v>
      </c>
    </row>
    <row r="1480" spans="1:47" x14ac:dyDescent="0.25">
      <c r="A1480" t="str">
        <f t="shared" si="258"/>
        <v>U1-B11</v>
      </c>
      <c r="B1480" t="str">
        <f t="shared" si="259"/>
        <v>B6D_HVIO4</v>
      </c>
      <c r="C1480" t="str">
        <f t="shared" si="260"/>
        <v>U1-B6D_HVIO4</v>
      </c>
      <c r="D1480" t="str">
        <f t="shared" si="261"/>
        <v>U1-B11</v>
      </c>
      <c r="E1480" t="s">
        <v>1215</v>
      </c>
      <c r="F1480" t="s">
        <v>240</v>
      </c>
      <c r="G1480" t="s">
        <v>595</v>
      </c>
      <c r="AT1480" t="str">
        <f t="shared" si="262"/>
        <v>B6D_HVIO4</v>
      </c>
      <c r="AU1480" t="str">
        <f t="shared" si="263"/>
        <v>--</v>
      </c>
    </row>
    <row r="1481" spans="1:47" x14ac:dyDescent="0.25">
      <c r="A1481" t="str">
        <f t="shared" si="258"/>
        <v>U1-B14</v>
      </c>
      <c r="B1481" t="str">
        <f t="shared" si="259"/>
        <v>B6D_HVIO5</v>
      </c>
      <c r="C1481" t="str">
        <f t="shared" si="260"/>
        <v>U1-B6D_HVIO5</v>
      </c>
      <c r="D1481" t="str">
        <f t="shared" si="261"/>
        <v>U1-B14</v>
      </c>
      <c r="E1481" t="s">
        <v>1215</v>
      </c>
      <c r="F1481" t="s">
        <v>243</v>
      </c>
      <c r="G1481" t="s">
        <v>499</v>
      </c>
      <c r="AT1481" t="str">
        <f t="shared" si="262"/>
        <v>B6D_HVIO5</v>
      </c>
      <c r="AU1481" t="str">
        <f t="shared" si="263"/>
        <v>--</v>
      </c>
    </row>
    <row r="1482" spans="1:47" x14ac:dyDescent="0.25">
      <c r="A1482" t="str">
        <f t="shared" si="258"/>
        <v>U1-B20</v>
      </c>
      <c r="B1482" t="str">
        <f t="shared" si="259"/>
        <v>B6D_HVIO10</v>
      </c>
      <c r="C1482" t="str">
        <f t="shared" si="260"/>
        <v>U1-B6D_HVIO10</v>
      </c>
      <c r="D1482" t="str">
        <f t="shared" si="261"/>
        <v>U1-B20</v>
      </c>
      <c r="E1482" t="s">
        <v>1215</v>
      </c>
      <c r="F1482" t="s">
        <v>249</v>
      </c>
      <c r="G1482" t="s">
        <v>601</v>
      </c>
      <c r="AT1482" t="str">
        <f t="shared" si="262"/>
        <v>B6D_HVIO10</v>
      </c>
      <c r="AU1482" t="str">
        <f t="shared" si="263"/>
        <v>--</v>
      </c>
    </row>
    <row r="1483" spans="1:47" x14ac:dyDescent="0.25">
      <c r="A1483" t="str">
        <f t="shared" si="258"/>
        <v>U1-B23</v>
      </c>
      <c r="B1483" t="str">
        <f t="shared" si="259"/>
        <v>B6D_HVIO11</v>
      </c>
      <c r="C1483" t="str">
        <f t="shared" si="260"/>
        <v>U1-B6D_HVIO11</v>
      </c>
      <c r="D1483" t="str">
        <f t="shared" si="261"/>
        <v>U1-B23</v>
      </c>
      <c r="E1483" t="s">
        <v>1215</v>
      </c>
      <c r="F1483" t="s">
        <v>252</v>
      </c>
      <c r="G1483" t="s">
        <v>697</v>
      </c>
      <c r="AT1483" t="str">
        <f t="shared" si="262"/>
        <v>B6D_HVIO11</v>
      </c>
      <c r="AU1483" t="str">
        <f t="shared" si="263"/>
        <v>--</v>
      </c>
    </row>
    <row r="1484" spans="1:47" x14ac:dyDescent="0.25">
      <c r="A1484" t="str">
        <f t="shared" si="258"/>
        <v>U1-B26</v>
      </c>
      <c r="B1484" t="str">
        <f t="shared" si="259"/>
        <v>B6D_HVIO12</v>
      </c>
      <c r="C1484" t="str">
        <f t="shared" si="260"/>
        <v>U1-B6D_HVIO12</v>
      </c>
      <c r="D1484" t="str">
        <f t="shared" si="261"/>
        <v>U1-B26</v>
      </c>
      <c r="E1484" t="s">
        <v>1215</v>
      </c>
      <c r="F1484" t="s">
        <v>255</v>
      </c>
      <c r="G1484" t="s">
        <v>794</v>
      </c>
      <c r="AT1484" t="str">
        <f t="shared" si="262"/>
        <v>B6D_HVIO12</v>
      </c>
      <c r="AU1484" t="str">
        <f t="shared" si="263"/>
        <v>--</v>
      </c>
    </row>
    <row r="1485" spans="1:47" x14ac:dyDescent="0.25">
      <c r="A1485" t="str">
        <f t="shared" si="258"/>
        <v>U1-B30</v>
      </c>
      <c r="B1485" t="str">
        <f t="shared" si="259"/>
        <v>B6D_HVIO13</v>
      </c>
      <c r="C1485" t="str">
        <f t="shared" si="260"/>
        <v>U1-B6D_HVIO13</v>
      </c>
      <c r="D1485" t="str">
        <f t="shared" si="261"/>
        <v>U1-B30</v>
      </c>
      <c r="E1485" t="s">
        <v>1215</v>
      </c>
      <c r="F1485" t="s">
        <v>259</v>
      </c>
      <c r="G1485" t="s">
        <v>699</v>
      </c>
      <c r="AT1485" t="str">
        <f t="shared" si="262"/>
        <v>B6D_HVIO13</v>
      </c>
      <c r="AU1485" t="str">
        <f t="shared" si="263"/>
        <v>--</v>
      </c>
    </row>
    <row r="1486" spans="1:47" x14ac:dyDescent="0.25">
      <c r="A1486" t="str">
        <f t="shared" si="258"/>
        <v>U1-B35</v>
      </c>
      <c r="B1486" t="str">
        <f t="shared" si="259"/>
        <v>B6D_HVIO18</v>
      </c>
      <c r="C1486" t="str">
        <f t="shared" si="260"/>
        <v>U1-B6D_HVIO18</v>
      </c>
      <c r="D1486" t="str">
        <f t="shared" si="261"/>
        <v>U1-B35</v>
      </c>
      <c r="E1486" t="s">
        <v>1215</v>
      </c>
      <c r="F1486" t="s">
        <v>264</v>
      </c>
      <c r="G1486" t="s">
        <v>800</v>
      </c>
      <c r="AT1486" t="str">
        <f t="shared" si="262"/>
        <v>B6D_HVIO18</v>
      </c>
      <c r="AU1486" t="str">
        <f t="shared" si="263"/>
        <v>--</v>
      </c>
    </row>
    <row r="1487" spans="1:47" x14ac:dyDescent="0.25">
      <c r="A1487" t="str">
        <f t="shared" si="258"/>
        <v>U1-B39</v>
      </c>
      <c r="B1487" t="str">
        <f t="shared" si="259"/>
        <v>B6D_HVIO20</v>
      </c>
      <c r="C1487" t="str">
        <f t="shared" si="260"/>
        <v>U1-B6D_HVIO20</v>
      </c>
      <c r="D1487" t="str">
        <f t="shared" si="261"/>
        <v>U1-B39</v>
      </c>
      <c r="E1487" t="s">
        <v>1215</v>
      </c>
      <c r="F1487" t="s">
        <v>268</v>
      </c>
      <c r="G1487" t="s">
        <v>802</v>
      </c>
      <c r="AT1487" t="str">
        <f t="shared" si="262"/>
        <v>B6D_HVIO20</v>
      </c>
      <c r="AU1487" t="str">
        <f t="shared" si="263"/>
        <v>--</v>
      </c>
    </row>
    <row r="1488" spans="1:47" x14ac:dyDescent="0.25">
      <c r="A1488" t="str">
        <f t="shared" si="258"/>
        <v>U1-C2</v>
      </c>
      <c r="B1488" t="str">
        <f t="shared" si="259"/>
        <v>B6C_HVIO13</v>
      </c>
      <c r="C1488" t="str">
        <f t="shared" si="260"/>
        <v>U1-B6C_HVIO13</v>
      </c>
      <c r="D1488" t="str">
        <f t="shared" si="261"/>
        <v>U1-C2</v>
      </c>
      <c r="E1488" t="s">
        <v>1215</v>
      </c>
      <c r="F1488" t="s">
        <v>291</v>
      </c>
      <c r="G1488" t="s">
        <v>688</v>
      </c>
      <c r="AT1488" t="str">
        <f t="shared" si="262"/>
        <v>B6C_HVIO13</v>
      </c>
      <c r="AU1488" t="str">
        <f t="shared" si="263"/>
        <v>--</v>
      </c>
    </row>
    <row r="1489" spans="1:47" x14ac:dyDescent="0.25">
      <c r="A1489" t="str">
        <f t="shared" si="258"/>
        <v>U1-D4</v>
      </c>
      <c r="B1489" t="str">
        <f t="shared" si="259"/>
        <v>B6C_HVIO14</v>
      </c>
      <c r="C1489" t="str">
        <f t="shared" si="260"/>
        <v>U1-B6C_HVIO14</v>
      </c>
      <c r="D1489" t="str">
        <f t="shared" si="261"/>
        <v>U1-D4</v>
      </c>
      <c r="E1489" t="s">
        <v>1215</v>
      </c>
      <c r="F1489" t="s">
        <v>353</v>
      </c>
      <c r="G1489" t="s">
        <v>784</v>
      </c>
      <c r="AT1489" t="str">
        <f t="shared" si="262"/>
        <v>B6C_HVIO14</v>
      </c>
      <c r="AU1489" t="str">
        <f t="shared" si="263"/>
        <v>--</v>
      </c>
    </row>
    <row r="1490" spans="1:47" x14ac:dyDescent="0.25">
      <c r="A1490" t="str">
        <f t="shared" si="258"/>
        <v>U1-D8</v>
      </c>
      <c r="B1490" t="str">
        <f t="shared" si="259"/>
        <v>B6C_HVIO9</v>
      </c>
      <c r="C1490" t="str">
        <f t="shared" si="260"/>
        <v>U1-B6C_HVIO9</v>
      </c>
      <c r="D1490" t="str">
        <f t="shared" si="261"/>
        <v>U1-D8</v>
      </c>
      <c r="E1490" t="s">
        <v>1215</v>
      </c>
      <c r="F1490" t="s">
        <v>357</v>
      </c>
      <c r="G1490" t="s">
        <v>491</v>
      </c>
      <c r="AT1490" t="str">
        <f t="shared" si="262"/>
        <v>B6C_HVIO9</v>
      </c>
      <c r="AU1490" t="str">
        <f t="shared" si="263"/>
        <v>--</v>
      </c>
    </row>
    <row r="1491" spans="1:47" x14ac:dyDescent="0.25">
      <c r="A1491" t="str">
        <f t="shared" si="258"/>
        <v>U1-D15</v>
      </c>
      <c r="B1491" t="str">
        <f t="shared" si="259"/>
        <v>B6C_HVIO6</v>
      </c>
      <c r="C1491" t="str">
        <f t="shared" si="260"/>
        <v>U1-B6C_HVIO6</v>
      </c>
      <c r="D1491" t="str">
        <f t="shared" si="261"/>
        <v>U1-D15</v>
      </c>
      <c r="E1491" t="s">
        <v>1215</v>
      </c>
      <c r="F1491" t="s">
        <v>364</v>
      </c>
      <c r="G1491" t="s">
        <v>586</v>
      </c>
      <c r="AT1491" t="str">
        <f t="shared" si="262"/>
        <v>B6C_HVIO6</v>
      </c>
      <c r="AU1491" t="str">
        <f t="shared" si="263"/>
        <v>--</v>
      </c>
    </row>
    <row r="1492" spans="1:47" x14ac:dyDescent="0.25">
      <c r="A1492" t="str">
        <f t="shared" si="258"/>
        <v>U1-D24</v>
      </c>
      <c r="B1492" t="str">
        <f t="shared" si="259"/>
        <v>B6C_HVIO4</v>
      </c>
      <c r="C1492" t="str">
        <f t="shared" si="260"/>
        <v>U1-B6C_HVIO4</v>
      </c>
      <c r="D1492" t="str">
        <f t="shared" si="261"/>
        <v>U1-D24</v>
      </c>
      <c r="E1492" t="s">
        <v>1215</v>
      </c>
      <c r="F1492" t="s">
        <v>373</v>
      </c>
      <c r="G1492" t="s">
        <v>584</v>
      </c>
      <c r="AT1492" t="str">
        <f t="shared" si="262"/>
        <v>B6C_HVIO4</v>
      </c>
      <c r="AU1492" t="str">
        <f t="shared" si="263"/>
        <v>--</v>
      </c>
    </row>
    <row r="1493" spans="1:47" x14ac:dyDescent="0.25">
      <c r="A1493" t="str">
        <f t="shared" si="258"/>
        <v>U1-D34</v>
      </c>
      <c r="B1493" t="str">
        <f t="shared" si="259"/>
        <v>B6D_HVIO19</v>
      </c>
      <c r="C1493" t="str">
        <f t="shared" si="260"/>
        <v>U1-B6D_HVIO19</v>
      </c>
      <c r="D1493" t="str">
        <f t="shared" si="261"/>
        <v>U1-D34</v>
      </c>
      <c r="E1493" t="s">
        <v>1215</v>
      </c>
      <c r="F1493" t="s">
        <v>383</v>
      </c>
      <c r="G1493" t="s">
        <v>705</v>
      </c>
      <c r="AT1493" t="str">
        <f t="shared" si="262"/>
        <v>B6D_HVIO19</v>
      </c>
      <c r="AU1493" t="str">
        <f t="shared" si="263"/>
        <v>--</v>
      </c>
    </row>
    <row r="1494" spans="1:47" x14ac:dyDescent="0.25">
      <c r="A1494" t="str">
        <f t="shared" si="258"/>
        <v>U1-F4</v>
      </c>
      <c r="B1494" t="str">
        <f t="shared" si="259"/>
        <v>B6C_HVIO15</v>
      </c>
      <c r="C1494" t="str">
        <f t="shared" si="260"/>
        <v>U1-B6C_HVIO15</v>
      </c>
      <c r="D1494" t="str">
        <f t="shared" si="261"/>
        <v>U1-F4</v>
      </c>
      <c r="E1494" t="s">
        <v>1215</v>
      </c>
      <c r="F1494" t="s">
        <v>2072</v>
      </c>
      <c r="G1494" t="s">
        <v>690</v>
      </c>
      <c r="AT1494" t="str">
        <f t="shared" si="262"/>
        <v>B6C_HVIO15</v>
      </c>
      <c r="AU1494" t="str">
        <f t="shared" si="263"/>
        <v>--</v>
      </c>
    </row>
    <row r="1495" spans="1:47" x14ac:dyDescent="0.25">
      <c r="A1495" t="str">
        <f t="shared" si="258"/>
        <v>U1-F8</v>
      </c>
      <c r="B1495" t="str">
        <f t="shared" si="259"/>
        <v>B6C_HVIO11</v>
      </c>
      <c r="C1495" t="str">
        <f t="shared" si="260"/>
        <v>U1-B6C_HVIO11</v>
      </c>
      <c r="D1495" t="str">
        <f t="shared" si="261"/>
        <v>U1-F8</v>
      </c>
      <c r="E1495" t="s">
        <v>1215</v>
      </c>
      <c r="F1495" t="s">
        <v>2073</v>
      </c>
      <c r="G1495" t="s">
        <v>686</v>
      </c>
      <c r="AT1495" t="str">
        <f t="shared" si="262"/>
        <v>B6C_HVIO11</v>
      </c>
      <c r="AU1495" t="str">
        <f t="shared" si="263"/>
        <v>--</v>
      </c>
    </row>
    <row r="1496" spans="1:47" x14ac:dyDescent="0.25">
      <c r="A1496" t="str">
        <f t="shared" si="258"/>
        <v>U1-F15</v>
      </c>
      <c r="B1496" t="str">
        <f t="shared" si="259"/>
        <v>B6C_HVIO8</v>
      </c>
      <c r="C1496" t="str">
        <f t="shared" si="260"/>
        <v>U1-B6C_HVIO8</v>
      </c>
      <c r="D1496" t="str">
        <f t="shared" si="261"/>
        <v>U1-F15</v>
      </c>
      <c r="E1496" t="s">
        <v>1215</v>
      </c>
      <c r="F1496" t="s">
        <v>2074</v>
      </c>
      <c r="G1496" t="s">
        <v>588</v>
      </c>
      <c r="AT1496" t="str">
        <f t="shared" si="262"/>
        <v>B6C_HVIO8</v>
      </c>
      <c r="AU1496" t="str">
        <f t="shared" si="263"/>
        <v>--</v>
      </c>
    </row>
    <row r="1497" spans="1:47" x14ac:dyDescent="0.25">
      <c r="A1497" t="str">
        <f t="shared" si="258"/>
        <v>U1-F18</v>
      </c>
      <c r="B1497" t="str">
        <f t="shared" si="259"/>
        <v>B6C_HVIO7</v>
      </c>
      <c r="C1497" t="str">
        <f t="shared" si="260"/>
        <v>U1-B6C_HVIO7</v>
      </c>
      <c r="D1497" t="str">
        <f t="shared" si="261"/>
        <v>U1-F18</v>
      </c>
      <c r="E1497" t="s">
        <v>1215</v>
      </c>
      <c r="F1497" t="s">
        <v>2075</v>
      </c>
      <c r="G1497" t="s">
        <v>489</v>
      </c>
      <c r="AT1497" t="str">
        <f t="shared" si="262"/>
        <v>B6C_HVIO7</v>
      </c>
      <c r="AU1497" t="str">
        <f t="shared" si="263"/>
        <v>--</v>
      </c>
    </row>
    <row r="1498" spans="1:47" x14ac:dyDescent="0.25">
      <c r="A1498" t="str">
        <f t="shared" si="258"/>
        <v>U1-F24</v>
      </c>
      <c r="B1498" t="str">
        <f t="shared" si="259"/>
        <v>B6C_HVIO2</v>
      </c>
      <c r="C1498" t="str">
        <f t="shared" si="260"/>
        <v>U1-B6C_HVIO2</v>
      </c>
      <c r="D1498" t="str">
        <f t="shared" si="261"/>
        <v>U1-F24</v>
      </c>
      <c r="E1498" t="s">
        <v>1215</v>
      </c>
      <c r="F1498" t="s">
        <v>2076</v>
      </c>
      <c r="G1498" t="s">
        <v>582</v>
      </c>
      <c r="AT1498" t="str">
        <f t="shared" si="262"/>
        <v>B6C_HVIO2</v>
      </c>
      <c r="AU1498" t="str">
        <f t="shared" si="263"/>
        <v>--</v>
      </c>
    </row>
    <row r="1499" spans="1:47" x14ac:dyDescent="0.25">
      <c r="A1499" t="str">
        <f t="shared" si="258"/>
        <v>U1-F27</v>
      </c>
      <c r="B1499" t="str">
        <f t="shared" si="259"/>
        <v>B6C_HVIO1</v>
      </c>
      <c r="C1499" t="str">
        <f t="shared" si="260"/>
        <v>U1-B6C_HVIO1</v>
      </c>
      <c r="D1499" t="str">
        <f t="shared" si="261"/>
        <v>U1-F27</v>
      </c>
      <c r="E1499" t="s">
        <v>1215</v>
      </c>
      <c r="F1499" t="s">
        <v>2077</v>
      </c>
      <c r="G1499" t="s">
        <v>483</v>
      </c>
      <c r="AT1499" t="str">
        <f t="shared" si="262"/>
        <v>B6C_HVIO1</v>
      </c>
      <c r="AU1499" t="str">
        <f t="shared" si="263"/>
        <v>--</v>
      </c>
    </row>
    <row r="1500" spans="1:47" x14ac:dyDescent="0.25">
      <c r="A1500" t="str">
        <f t="shared" si="258"/>
        <v>U1-G1</v>
      </c>
      <c r="B1500" t="str">
        <f t="shared" si="259"/>
        <v>B6C_HVIO20</v>
      </c>
      <c r="C1500" t="str">
        <f t="shared" si="260"/>
        <v>U1-B6C_HVIO20</v>
      </c>
      <c r="D1500" t="str">
        <f t="shared" si="261"/>
        <v>U1-G1</v>
      </c>
      <c r="E1500" t="s">
        <v>1215</v>
      </c>
      <c r="F1500" t="s">
        <v>2078</v>
      </c>
      <c r="G1500" t="s">
        <v>790</v>
      </c>
      <c r="AT1500" t="str">
        <f t="shared" si="262"/>
        <v>B6C_HVIO20</v>
      </c>
      <c r="AU1500" t="str">
        <f t="shared" si="263"/>
        <v>--</v>
      </c>
    </row>
    <row r="1501" spans="1:47" x14ac:dyDescent="0.25">
      <c r="A1501" t="str">
        <f t="shared" si="258"/>
        <v>U1-G2</v>
      </c>
      <c r="B1501" t="str">
        <f t="shared" si="259"/>
        <v>B6C_HVIO17</v>
      </c>
      <c r="C1501" t="str">
        <f t="shared" si="260"/>
        <v>U1-B6C_HVIO17</v>
      </c>
      <c r="D1501" t="str">
        <f t="shared" si="261"/>
        <v>U1-G2</v>
      </c>
      <c r="E1501" t="s">
        <v>1215</v>
      </c>
      <c r="F1501" t="s">
        <v>2079</v>
      </c>
      <c r="G1501" t="s">
        <v>692</v>
      </c>
      <c r="AT1501" t="str">
        <f t="shared" si="262"/>
        <v>B6C_HVIO17</v>
      </c>
      <c r="AU1501" t="str">
        <f t="shared" si="263"/>
        <v>--</v>
      </c>
    </row>
    <row r="1502" spans="1:47" x14ac:dyDescent="0.25">
      <c r="A1502" t="str">
        <f t="shared" si="258"/>
        <v>U1-H8</v>
      </c>
      <c r="B1502" t="str">
        <f t="shared" si="259"/>
        <v>B6C_HVIO12</v>
      </c>
      <c r="C1502" t="str">
        <f t="shared" si="260"/>
        <v>U1-B6C_HVIO12</v>
      </c>
      <c r="D1502" t="str">
        <f t="shared" si="261"/>
        <v>U1-H8</v>
      </c>
      <c r="E1502" t="s">
        <v>1215</v>
      </c>
      <c r="F1502" t="s">
        <v>2080</v>
      </c>
      <c r="G1502" t="s">
        <v>782</v>
      </c>
      <c r="AT1502" t="str">
        <f t="shared" si="262"/>
        <v>B6C_HVIO12</v>
      </c>
      <c r="AU1502" t="str">
        <f t="shared" si="263"/>
        <v>--</v>
      </c>
    </row>
    <row r="1503" spans="1:47" x14ac:dyDescent="0.25">
      <c r="A1503" t="str">
        <f t="shared" si="258"/>
        <v>U1-H18</v>
      </c>
      <c r="B1503" t="str">
        <f t="shared" si="259"/>
        <v>B6C_HVIO5</v>
      </c>
      <c r="C1503" t="str">
        <f t="shared" si="260"/>
        <v>U1-B6C_HVIO5</v>
      </c>
      <c r="D1503" t="str">
        <f t="shared" si="261"/>
        <v>U1-H18</v>
      </c>
      <c r="E1503" t="s">
        <v>1215</v>
      </c>
      <c r="F1503" t="s">
        <v>2081</v>
      </c>
      <c r="G1503" t="s">
        <v>487</v>
      </c>
      <c r="AT1503" t="str">
        <f t="shared" si="262"/>
        <v>B6C_HVIO5</v>
      </c>
      <c r="AU1503" t="str">
        <f t="shared" si="263"/>
        <v>--</v>
      </c>
    </row>
    <row r="1504" spans="1:47" x14ac:dyDescent="0.25">
      <c r="A1504" t="str">
        <f t="shared" si="258"/>
        <v>U1-H27</v>
      </c>
      <c r="B1504" t="str">
        <f t="shared" si="259"/>
        <v>B6C_HVIO3</v>
      </c>
      <c r="C1504" t="str">
        <f t="shared" si="260"/>
        <v>U1-B6C_HVIO3</v>
      </c>
      <c r="D1504" t="str">
        <f t="shared" si="261"/>
        <v>U1-H27</v>
      </c>
      <c r="E1504" t="s">
        <v>1215</v>
      </c>
      <c r="F1504" t="s">
        <v>2082</v>
      </c>
      <c r="G1504" t="s">
        <v>485</v>
      </c>
      <c r="AT1504" t="str">
        <f t="shared" si="262"/>
        <v>B6C_HVIO3</v>
      </c>
      <c r="AU1504" t="str">
        <f t="shared" si="263"/>
        <v>--</v>
      </c>
    </row>
    <row r="1505" spans="1:47" x14ac:dyDescent="0.25">
      <c r="A1505" t="str">
        <f t="shared" si="258"/>
        <v>U1-J1</v>
      </c>
      <c r="B1505" t="str">
        <f t="shared" si="259"/>
        <v>B6C_HVIO19</v>
      </c>
      <c r="C1505" t="str">
        <f t="shared" si="260"/>
        <v>U1-B6C_HVIO19</v>
      </c>
      <c r="D1505" t="str">
        <f t="shared" si="261"/>
        <v>U1-J1</v>
      </c>
      <c r="E1505" t="s">
        <v>1215</v>
      </c>
      <c r="F1505" t="s">
        <v>169</v>
      </c>
      <c r="G1505" t="s">
        <v>694</v>
      </c>
      <c r="AT1505" t="str">
        <f t="shared" si="262"/>
        <v>B6C_HVIO19</v>
      </c>
      <c r="AU1505" t="str">
        <f t="shared" si="263"/>
        <v>--</v>
      </c>
    </row>
    <row r="1506" spans="1:47" x14ac:dyDescent="0.25">
      <c r="A1506" t="str">
        <f t="shared" si="258"/>
        <v>U1-J2</v>
      </c>
      <c r="B1506" t="str">
        <f t="shared" si="259"/>
        <v>B6C_HVIO18</v>
      </c>
      <c r="C1506" t="str">
        <f t="shared" si="260"/>
        <v>U1-B6C_HVIO18</v>
      </c>
      <c r="D1506" t="str">
        <f t="shared" si="261"/>
        <v>U1-J2</v>
      </c>
      <c r="E1506" t="s">
        <v>1215</v>
      </c>
      <c r="F1506" t="s">
        <v>410</v>
      </c>
      <c r="G1506" t="s">
        <v>786</v>
      </c>
      <c r="AT1506" t="str">
        <f t="shared" si="262"/>
        <v>B6C_HVIO18</v>
      </c>
      <c r="AU1506" t="str">
        <f t="shared" si="263"/>
        <v>--</v>
      </c>
    </row>
    <row r="1507" spans="1:47" x14ac:dyDescent="0.25">
      <c r="A1507" t="str">
        <f t="shared" si="258"/>
        <v>U1-K4</v>
      </c>
      <c r="B1507" t="str">
        <f t="shared" si="259"/>
        <v>B6C_HVIO16</v>
      </c>
      <c r="C1507" t="str">
        <f t="shared" si="260"/>
        <v>U1-B6C_HVIO16</v>
      </c>
      <c r="D1507" t="str">
        <f t="shared" si="261"/>
        <v>U1-K4</v>
      </c>
      <c r="E1507" t="s">
        <v>1215</v>
      </c>
      <c r="F1507" t="s">
        <v>2083</v>
      </c>
      <c r="G1507" t="s">
        <v>788</v>
      </c>
      <c r="AT1507" t="str">
        <f t="shared" si="262"/>
        <v>B6C_HVIO16</v>
      </c>
      <c r="AU1507" t="str">
        <f t="shared" si="263"/>
        <v>--</v>
      </c>
    </row>
    <row r="1508" spans="1:47" x14ac:dyDescent="0.25">
      <c r="A1508" t="str">
        <f t="shared" si="258"/>
        <v>U1-K8</v>
      </c>
      <c r="B1508" t="str">
        <f t="shared" si="259"/>
        <v>B6C_HVIO10</v>
      </c>
      <c r="C1508" t="str">
        <f t="shared" si="260"/>
        <v>U1-B6C_HVIO10</v>
      </c>
      <c r="D1508" t="str">
        <f t="shared" si="261"/>
        <v>U1-K8</v>
      </c>
      <c r="E1508" t="s">
        <v>1215</v>
      </c>
      <c r="F1508" t="s">
        <v>2084</v>
      </c>
      <c r="G1508" t="s">
        <v>590</v>
      </c>
      <c r="AT1508" t="str">
        <f t="shared" si="262"/>
        <v>B6C_HVIO10</v>
      </c>
      <c r="AU1508" t="str">
        <f t="shared" si="263"/>
        <v>--</v>
      </c>
    </row>
    <row r="1509" spans="1:47" x14ac:dyDescent="0.25">
      <c r="A1509" t="str">
        <f t="shared" si="258"/>
        <v>U1-A4</v>
      </c>
      <c r="B1509" t="str">
        <f t="shared" si="259"/>
        <v>GND</v>
      </c>
      <c r="C1509" t="str">
        <f t="shared" si="260"/>
        <v>U1-GND</v>
      </c>
      <c r="D1509" t="str">
        <f t="shared" si="261"/>
        <v>U1-A4</v>
      </c>
      <c r="E1509" t="s">
        <v>1215</v>
      </c>
      <c r="F1509" t="s">
        <v>173</v>
      </c>
      <c r="G1509" t="s">
        <v>433</v>
      </c>
      <c r="AT1509" t="str">
        <f t="shared" si="262"/>
        <v>GND</v>
      </c>
      <c r="AU1509" t="str">
        <f t="shared" si="263"/>
        <v>--</v>
      </c>
    </row>
    <row r="1510" spans="1:47" x14ac:dyDescent="0.25">
      <c r="A1510" t="str">
        <f t="shared" si="258"/>
        <v>U1-A6</v>
      </c>
      <c r="B1510" t="str">
        <f t="shared" si="259"/>
        <v>GND</v>
      </c>
      <c r="C1510" t="str">
        <f t="shared" si="260"/>
        <v>U1-GND</v>
      </c>
      <c r="D1510" t="str">
        <f t="shared" si="261"/>
        <v>U1-A6</v>
      </c>
      <c r="E1510" t="s">
        <v>1215</v>
      </c>
      <c r="F1510" t="s">
        <v>175</v>
      </c>
      <c r="G1510" t="s">
        <v>433</v>
      </c>
      <c r="AT1510" t="str">
        <f t="shared" si="262"/>
        <v>GND</v>
      </c>
      <c r="AU1510" t="str">
        <f t="shared" si="263"/>
        <v>--</v>
      </c>
    </row>
    <row r="1511" spans="1:47" x14ac:dyDescent="0.25">
      <c r="A1511" t="str">
        <f t="shared" si="258"/>
        <v>U1-A26</v>
      </c>
      <c r="B1511" t="str">
        <f t="shared" si="259"/>
        <v>GND</v>
      </c>
      <c r="C1511" t="str">
        <f t="shared" si="260"/>
        <v>U1-GND</v>
      </c>
      <c r="D1511" t="str">
        <f t="shared" si="261"/>
        <v>U1-A26</v>
      </c>
      <c r="E1511" t="s">
        <v>1215</v>
      </c>
      <c r="F1511" t="s">
        <v>195</v>
      </c>
      <c r="G1511" t="s">
        <v>433</v>
      </c>
      <c r="AT1511" t="str">
        <f t="shared" si="262"/>
        <v>GND</v>
      </c>
      <c r="AU1511" t="str">
        <f t="shared" si="263"/>
        <v>--</v>
      </c>
    </row>
    <row r="1512" spans="1:47" x14ac:dyDescent="0.25">
      <c r="A1512" t="str">
        <f t="shared" si="258"/>
        <v>U1-A42</v>
      </c>
      <c r="B1512" t="str">
        <f t="shared" si="259"/>
        <v>GND</v>
      </c>
      <c r="C1512" t="str">
        <f t="shared" si="260"/>
        <v>U1-GND</v>
      </c>
      <c r="D1512" t="str">
        <f t="shared" si="261"/>
        <v>U1-A42</v>
      </c>
      <c r="E1512" t="s">
        <v>1215</v>
      </c>
      <c r="F1512" t="s">
        <v>211</v>
      </c>
      <c r="G1512" t="s">
        <v>433</v>
      </c>
      <c r="AT1512" t="str">
        <f t="shared" si="262"/>
        <v>GND</v>
      </c>
      <c r="AU1512" t="str">
        <f t="shared" si="263"/>
        <v>--</v>
      </c>
    </row>
    <row r="1513" spans="1:47" x14ac:dyDescent="0.25">
      <c r="A1513" t="str">
        <f t="shared" si="258"/>
        <v>U1-A56</v>
      </c>
      <c r="B1513" t="str">
        <f t="shared" si="259"/>
        <v>GND</v>
      </c>
      <c r="C1513" t="str">
        <f t="shared" si="260"/>
        <v>U1-GND</v>
      </c>
      <c r="D1513" t="str">
        <f t="shared" si="261"/>
        <v>U1-A56</v>
      </c>
      <c r="E1513" t="s">
        <v>1215</v>
      </c>
      <c r="F1513" t="s">
        <v>225</v>
      </c>
      <c r="G1513" t="s">
        <v>433</v>
      </c>
      <c r="AT1513" t="str">
        <f t="shared" si="262"/>
        <v>GND</v>
      </c>
      <c r="AU1513" t="str">
        <f t="shared" si="263"/>
        <v>--</v>
      </c>
    </row>
    <row r="1514" spans="1:47" x14ac:dyDescent="0.25">
      <c r="A1514" t="str">
        <f t="shared" si="258"/>
        <v>U1-A73</v>
      </c>
      <c r="B1514" t="str">
        <f t="shared" si="259"/>
        <v>GND</v>
      </c>
      <c r="C1514" t="str">
        <f t="shared" si="260"/>
        <v>U1-GND</v>
      </c>
      <c r="D1514" t="str">
        <f t="shared" si="261"/>
        <v>U1-A73</v>
      </c>
      <c r="E1514" t="s">
        <v>1215</v>
      </c>
      <c r="F1514" t="s">
        <v>2085</v>
      </c>
      <c r="G1514" t="s">
        <v>433</v>
      </c>
      <c r="AT1514" t="str">
        <f t="shared" si="262"/>
        <v>GND</v>
      </c>
      <c r="AU1514" t="str">
        <f t="shared" si="263"/>
        <v>--</v>
      </c>
    </row>
    <row r="1515" spans="1:47" x14ac:dyDescent="0.25">
      <c r="A1515" t="str">
        <f t="shared" si="258"/>
        <v>U1-A88</v>
      </c>
      <c r="B1515" t="str">
        <f t="shared" si="259"/>
        <v>GND</v>
      </c>
      <c r="C1515" t="str">
        <f t="shared" si="260"/>
        <v>U1-GND</v>
      </c>
      <c r="D1515" t="str">
        <f t="shared" si="261"/>
        <v>U1-A88</v>
      </c>
      <c r="E1515" t="s">
        <v>1215</v>
      </c>
      <c r="F1515" t="s">
        <v>2086</v>
      </c>
      <c r="G1515" t="s">
        <v>433</v>
      </c>
      <c r="AT1515" t="str">
        <f t="shared" si="262"/>
        <v>GND</v>
      </c>
      <c r="AU1515" t="str">
        <f t="shared" si="263"/>
        <v>--</v>
      </c>
    </row>
    <row r="1516" spans="1:47" x14ac:dyDescent="0.25">
      <c r="A1516" t="str">
        <f t="shared" si="258"/>
        <v>U1-A103</v>
      </c>
      <c r="B1516" t="str">
        <f t="shared" si="259"/>
        <v>GND</v>
      </c>
      <c r="C1516" t="str">
        <f t="shared" si="260"/>
        <v>U1-GND</v>
      </c>
      <c r="D1516" t="str">
        <f t="shared" si="261"/>
        <v>U1-A103</v>
      </c>
      <c r="E1516" t="s">
        <v>1215</v>
      </c>
      <c r="F1516" t="s">
        <v>2087</v>
      </c>
      <c r="G1516" t="s">
        <v>433</v>
      </c>
      <c r="AT1516" t="str">
        <f t="shared" si="262"/>
        <v>GND</v>
      </c>
      <c r="AU1516" t="str">
        <f t="shared" si="263"/>
        <v>--</v>
      </c>
    </row>
    <row r="1517" spans="1:47" x14ac:dyDescent="0.25">
      <c r="A1517" t="str">
        <f t="shared" si="258"/>
        <v>U1-A119</v>
      </c>
      <c r="B1517" t="str">
        <f t="shared" si="259"/>
        <v>GND</v>
      </c>
      <c r="C1517" t="str">
        <f t="shared" si="260"/>
        <v>U1-GND</v>
      </c>
      <c r="D1517" t="str">
        <f t="shared" si="261"/>
        <v>U1-A119</v>
      </c>
      <c r="E1517" t="s">
        <v>1215</v>
      </c>
      <c r="F1517" t="s">
        <v>2088</v>
      </c>
      <c r="G1517" t="s">
        <v>433</v>
      </c>
      <c r="AT1517" t="str">
        <f t="shared" si="262"/>
        <v>GND</v>
      </c>
      <c r="AU1517" t="str">
        <f t="shared" si="263"/>
        <v>--</v>
      </c>
    </row>
    <row r="1518" spans="1:47" x14ac:dyDescent="0.25">
      <c r="A1518" t="str">
        <f t="shared" si="258"/>
        <v>U1-A132</v>
      </c>
      <c r="B1518" t="str">
        <f t="shared" si="259"/>
        <v>GND</v>
      </c>
      <c r="C1518" t="str">
        <f t="shared" si="260"/>
        <v>U1-GND</v>
      </c>
      <c r="D1518" t="str">
        <f t="shared" si="261"/>
        <v>U1-A132</v>
      </c>
      <c r="E1518" t="s">
        <v>1215</v>
      </c>
      <c r="F1518" t="s">
        <v>2089</v>
      </c>
      <c r="G1518" t="s">
        <v>433</v>
      </c>
      <c r="AT1518" t="str">
        <f t="shared" si="262"/>
        <v>GND</v>
      </c>
      <c r="AU1518" t="str">
        <f t="shared" si="263"/>
        <v>--</v>
      </c>
    </row>
    <row r="1519" spans="1:47" x14ac:dyDescent="0.25">
      <c r="A1519" t="str">
        <f t="shared" si="258"/>
        <v>U1-A134</v>
      </c>
      <c r="B1519" t="str">
        <f t="shared" si="259"/>
        <v>GND</v>
      </c>
      <c r="C1519" t="str">
        <f t="shared" si="260"/>
        <v>U1-GND</v>
      </c>
      <c r="D1519" t="str">
        <f t="shared" si="261"/>
        <v>U1-A134</v>
      </c>
      <c r="E1519" t="s">
        <v>1215</v>
      </c>
      <c r="F1519" t="s">
        <v>2090</v>
      </c>
      <c r="G1519" t="s">
        <v>433</v>
      </c>
      <c r="AT1519" t="str">
        <f t="shared" si="262"/>
        <v>GND</v>
      </c>
      <c r="AU1519" t="str">
        <f t="shared" si="263"/>
        <v>--</v>
      </c>
    </row>
    <row r="1520" spans="1:47" x14ac:dyDescent="0.25">
      <c r="A1520" t="str">
        <f t="shared" si="258"/>
        <v>U1-AA2</v>
      </c>
      <c r="B1520" t="str">
        <f t="shared" si="259"/>
        <v>GND</v>
      </c>
      <c r="C1520" t="str">
        <f t="shared" si="260"/>
        <v>U1-GND</v>
      </c>
      <c r="D1520" t="str">
        <f t="shared" si="261"/>
        <v>U1-AA2</v>
      </c>
      <c r="E1520" t="s">
        <v>1215</v>
      </c>
      <c r="F1520" t="s">
        <v>2091</v>
      </c>
      <c r="G1520" t="s">
        <v>433</v>
      </c>
      <c r="AT1520" t="str">
        <f t="shared" si="262"/>
        <v>GND</v>
      </c>
      <c r="AU1520" t="str">
        <f t="shared" si="263"/>
        <v>--</v>
      </c>
    </row>
    <row r="1521" spans="1:47" x14ac:dyDescent="0.25">
      <c r="A1521" t="str">
        <f t="shared" si="258"/>
        <v>U1-AA134</v>
      </c>
      <c r="B1521" t="str">
        <f t="shared" si="259"/>
        <v>GND</v>
      </c>
      <c r="C1521" t="str">
        <f t="shared" si="260"/>
        <v>U1-GND</v>
      </c>
      <c r="D1521" t="str">
        <f t="shared" si="261"/>
        <v>U1-AA134</v>
      </c>
      <c r="E1521" t="s">
        <v>1215</v>
      </c>
      <c r="F1521" t="s">
        <v>2092</v>
      </c>
      <c r="G1521" t="s">
        <v>433</v>
      </c>
      <c r="AT1521" t="str">
        <f t="shared" si="262"/>
        <v>GND</v>
      </c>
      <c r="AU1521" t="str">
        <f t="shared" si="263"/>
        <v>--</v>
      </c>
    </row>
    <row r="1522" spans="1:47" x14ac:dyDescent="0.25">
      <c r="A1522" t="str">
        <f t="shared" si="258"/>
        <v>U1-AC40</v>
      </c>
      <c r="B1522" t="str">
        <f t="shared" si="259"/>
        <v>GND</v>
      </c>
      <c r="C1522" t="str">
        <f t="shared" si="260"/>
        <v>U1-GND</v>
      </c>
      <c r="D1522" t="str">
        <f t="shared" si="261"/>
        <v>U1-AC40</v>
      </c>
      <c r="E1522" t="s">
        <v>1215</v>
      </c>
      <c r="F1522" t="s">
        <v>2093</v>
      </c>
      <c r="G1522" t="s">
        <v>433</v>
      </c>
      <c r="AT1522" t="str">
        <f t="shared" si="262"/>
        <v>GND</v>
      </c>
      <c r="AU1522" t="str">
        <f t="shared" si="263"/>
        <v>--</v>
      </c>
    </row>
    <row r="1523" spans="1:47" x14ac:dyDescent="0.25">
      <c r="A1523" t="str">
        <f t="shared" si="258"/>
        <v>U1-AC57</v>
      </c>
      <c r="B1523" t="str">
        <f t="shared" si="259"/>
        <v>GND</v>
      </c>
      <c r="C1523" t="str">
        <f t="shared" si="260"/>
        <v>U1-GND</v>
      </c>
      <c r="D1523" t="str">
        <f t="shared" si="261"/>
        <v>U1-AC57</v>
      </c>
      <c r="E1523" t="s">
        <v>1215</v>
      </c>
      <c r="F1523" t="s">
        <v>2094</v>
      </c>
      <c r="G1523" t="s">
        <v>433</v>
      </c>
      <c r="AT1523" t="str">
        <f t="shared" si="262"/>
        <v>GND</v>
      </c>
      <c r="AU1523" t="str">
        <f t="shared" si="263"/>
        <v>--</v>
      </c>
    </row>
    <row r="1524" spans="1:47" x14ac:dyDescent="0.25">
      <c r="A1524" t="str">
        <f t="shared" si="258"/>
        <v>U1-AC75</v>
      </c>
      <c r="B1524" t="str">
        <f t="shared" si="259"/>
        <v>GND</v>
      </c>
      <c r="C1524" t="str">
        <f t="shared" si="260"/>
        <v>U1-GND</v>
      </c>
      <c r="D1524" t="str">
        <f t="shared" si="261"/>
        <v>U1-AC75</v>
      </c>
      <c r="E1524" t="s">
        <v>1215</v>
      </c>
      <c r="F1524" t="s">
        <v>2095</v>
      </c>
      <c r="G1524" t="s">
        <v>433</v>
      </c>
      <c r="AT1524" t="str">
        <f t="shared" si="262"/>
        <v>GND</v>
      </c>
      <c r="AU1524" t="str">
        <f t="shared" si="263"/>
        <v>--</v>
      </c>
    </row>
    <row r="1525" spans="1:47" x14ac:dyDescent="0.25">
      <c r="A1525" t="str">
        <f t="shared" si="258"/>
        <v>U1-AC93</v>
      </c>
      <c r="B1525" t="str">
        <f t="shared" si="259"/>
        <v>GND</v>
      </c>
      <c r="C1525" t="str">
        <f t="shared" si="260"/>
        <v>U1-GND</v>
      </c>
      <c r="D1525" t="str">
        <f t="shared" si="261"/>
        <v>U1-AC93</v>
      </c>
      <c r="E1525" t="s">
        <v>1215</v>
      </c>
      <c r="F1525" t="s">
        <v>2096</v>
      </c>
      <c r="G1525" t="s">
        <v>433</v>
      </c>
      <c r="AT1525" t="str">
        <f t="shared" si="262"/>
        <v>GND</v>
      </c>
      <c r="AU1525" t="str">
        <f t="shared" si="263"/>
        <v>--</v>
      </c>
    </row>
    <row r="1526" spans="1:47" x14ac:dyDescent="0.25">
      <c r="A1526" t="str">
        <f t="shared" si="258"/>
        <v>U1-AE8</v>
      </c>
      <c r="B1526" t="str">
        <f t="shared" si="259"/>
        <v>GND</v>
      </c>
      <c r="C1526" t="str">
        <f t="shared" si="260"/>
        <v>U1-GND</v>
      </c>
      <c r="D1526" t="str">
        <f t="shared" si="261"/>
        <v>U1-AE8</v>
      </c>
      <c r="E1526" t="s">
        <v>1215</v>
      </c>
      <c r="F1526" t="s">
        <v>2097</v>
      </c>
      <c r="G1526" t="s">
        <v>433</v>
      </c>
      <c r="AT1526" t="str">
        <f t="shared" si="262"/>
        <v>GND</v>
      </c>
      <c r="AU1526" t="str">
        <f t="shared" si="263"/>
        <v>--</v>
      </c>
    </row>
    <row r="1527" spans="1:47" x14ac:dyDescent="0.25">
      <c r="A1527" t="str">
        <f t="shared" si="258"/>
        <v>U1-AF1</v>
      </c>
      <c r="B1527" t="str">
        <f t="shared" si="259"/>
        <v>GND</v>
      </c>
      <c r="C1527" t="str">
        <f t="shared" si="260"/>
        <v>U1-GND</v>
      </c>
      <c r="D1527" t="str">
        <f t="shared" si="261"/>
        <v>U1-AF1</v>
      </c>
      <c r="E1527" t="s">
        <v>1215</v>
      </c>
      <c r="F1527" t="s">
        <v>2098</v>
      </c>
      <c r="G1527" t="s">
        <v>433</v>
      </c>
      <c r="AT1527" t="str">
        <f t="shared" si="262"/>
        <v>GND</v>
      </c>
      <c r="AU1527" t="str">
        <f t="shared" si="263"/>
        <v>--</v>
      </c>
    </row>
    <row r="1528" spans="1:47" x14ac:dyDescent="0.25">
      <c r="A1528" t="str">
        <f t="shared" si="258"/>
        <v>U1-AG16</v>
      </c>
      <c r="B1528" t="str">
        <f t="shared" si="259"/>
        <v>GND</v>
      </c>
      <c r="C1528" t="str">
        <f t="shared" si="260"/>
        <v>U1-GND</v>
      </c>
      <c r="D1528" t="str">
        <f t="shared" si="261"/>
        <v>U1-AG16</v>
      </c>
      <c r="E1528" t="s">
        <v>1215</v>
      </c>
      <c r="F1528" t="s">
        <v>2099</v>
      </c>
      <c r="G1528" t="s">
        <v>433</v>
      </c>
      <c r="AT1528" t="str">
        <f t="shared" si="262"/>
        <v>GND</v>
      </c>
      <c r="AU1528" t="str">
        <f t="shared" si="263"/>
        <v>--</v>
      </c>
    </row>
    <row r="1529" spans="1:47" x14ac:dyDescent="0.25">
      <c r="A1529" t="str">
        <f t="shared" si="258"/>
        <v>U1-AG25</v>
      </c>
      <c r="B1529" t="str">
        <f t="shared" si="259"/>
        <v>GND</v>
      </c>
      <c r="C1529" t="str">
        <f t="shared" si="260"/>
        <v>U1-GND</v>
      </c>
      <c r="D1529" t="str">
        <f t="shared" si="261"/>
        <v>U1-AG25</v>
      </c>
      <c r="E1529" t="s">
        <v>1215</v>
      </c>
      <c r="F1529" t="s">
        <v>2100</v>
      </c>
      <c r="G1529" t="s">
        <v>433</v>
      </c>
      <c r="AT1529" t="str">
        <f t="shared" si="262"/>
        <v>GND</v>
      </c>
      <c r="AU1529" t="str">
        <f t="shared" si="263"/>
        <v>--</v>
      </c>
    </row>
    <row r="1530" spans="1:47" x14ac:dyDescent="0.25">
      <c r="A1530" t="str">
        <f t="shared" si="258"/>
        <v>U1-AG32</v>
      </c>
      <c r="B1530" t="str">
        <f t="shared" si="259"/>
        <v>GND</v>
      </c>
      <c r="C1530" t="str">
        <f t="shared" si="260"/>
        <v>U1-GND</v>
      </c>
      <c r="D1530" t="str">
        <f t="shared" si="261"/>
        <v>U1-AG32</v>
      </c>
      <c r="E1530" t="s">
        <v>1215</v>
      </c>
      <c r="F1530" t="s">
        <v>2101</v>
      </c>
      <c r="G1530" t="s">
        <v>433</v>
      </c>
      <c r="AT1530" t="str">
        <f t="shared" si="262"/>
        <v>GND</v>
      </c>
      <c r="AU1530" t="str">
        <f t="shared" si="263"/>
        <v>--</v>
      </c>
    </row>
    <row r="1531" spans="1:47" x14ac:dyDescent="0.25">
      <c r="A1531" t="str">
        <f t="shared" si="258"/>
        <v>U1-AG50</v>
      </c>
      <c r="B1531" t="str">
        <f t="shared" si="259"/>
        <v>GND</v>
      </c>
      <c r="C1531" t="str">
        <f t="shared" si="260"/>
        <v>U1-GND</v>
      </c>
      <c r="D1531" t="str">
        <f t="shared" si="261"/>
        <v>U1-AG50</v>
      </c>
      <c r="E1531" t="s">
        <v>1215</v>
      </c>
      <c r="F1531" t="s">
        <v>2102</v>
      </c>
      <c r="G1531" t="s">
        <v>433</v>
      </c>
      <c r="AT1531" t="str">
        <f t="shared" si="262"/>
        <v>GND</v>
      </c>
      <c r="AU1531" t="str">
        <f t="shared" si="263"/>
        <v>--</v>
      </c>
    </row>
    <row r="1532" spans="1:47" x14ac:dyDescent="0.25">
      <c r="A1532" t="str">
        <f t="shared" si="258"/>
        <v>U1-AG68</v>
      </c>
      <c r="B1532" t="str">
        <f t="shared" si="259"/>
        <v>GND</v>
      </c>
      <c r="C1532" t="str">
        <f t="shared" si="260"/>
        <v>U1-GND</v>
      </c>
      <c r="D1532" t="str">
        <f t="shared" si="261"/>
        <v>U1-AG68</v>
      </c>
      <c r="E1532" t="s">
        <v>1215</v>
      </c>
      <c r="F1532" t="s">
        <v>2103</v>
      </c>
      <c r="G1532" t="s">
        <v>433</v>
      </c>
      <c r="AT1532" t="str">
        <f t="shared" si="262"/>
        <v>GND</v>
      </c>
      <c r="AU1532" t="str">
        <f t="shared" si="263"/>
        <v>--</v>
      </c>
    </row>
    <row r="1533" spans="1:47" x14ac:dyDescent="0.25">
      <c r="A1533" t="str">
        <f t="shared" si="258"/>
        <v>U1-AG86</v>
      </c>
      <c r="B1533" t="str">
        <f t="shared" si="259"/>
        <v>GND</v>
      </c>
      <c r="C1533" t="str">
        <f t="shared" si="260"/>
        <v>U1-GND</v>
      </c>
      <c r="D1533" t="str">
        <f t="shared" si="261"/>
        <v>U1-AG86</v>
      </c>
      <c r="E1533" t="s">
        <v>1215</v>
      </c>
      <c r="F1533" t="s">
        <v>2104</v>
      </c>
      <c r="G1533" t="s">
        <v>433</v>
      </c>
      <c r="AT1533" t="str">
        <f t="shared" si="262"/>
        <v>GND</v>
      </c>
      <c r="AU1533" t="str">
        <f t="shared" si="263"/>
        <v>--</v>
      </c>
    </row>
    <row r="1534" spans="1:47" x14ac:dyDescent="0.25">
      <c r="A1534" t="str">
        <f t="shared" si="258"/>
        <v>U1-AG96</v>
      </c>
      <c r="B1534" t="str">
        <f t="shared" si="259"/>
        <v>GND</v>
      </c>
      <c r="C1534" t="str">
        <f t="shared" si="260"/>
        <v>U1-GND</v>
      </c>
      <c r="D1534" t="str">
        <f t="shared" si="261"/>
        <v>U1-AG96</v>
      </c>
      <c r="E1534" t="s">
        <v>1215</v>
      </c>
      <c r="F1534" t="s">
        <v>2105</v>
      </c>
      <c r="G1534" t="s">
        <v>433</v>
      </c>
      <c r="AT1534" t="str">
        <f t="shared" si="262"/>
        <v>GND</v>
      </c>
      <c r="AU1534" t="str">
        <f t="shared" si="263"/>
        <v>--</v>
      </c>
    </row>
    <row r="1535" spans="1:47" x14ac:dyDescent="0.25">
      <c r="A1535" t="str">
        <f t="shared" si="258"/>
        <v>U1-AG107</v>
      </c>
      <c r="B1535" t="str">
        <f t="shared" si="259"/>
        <v>GND</v>
      </c>
      <c r="C1535" t="str">
        <f t="shared" si="260"/>
        <v>U1-GND</v>
      </c>
      <c r="D1535" t="str">
        <f t="shared" si="261"/>
        <v>U1-AG107</v>
      </c>
      <c r="E1535" t="s">
        <v>1215</v>
      </c>
      <c r="F1535" t="s">
        <v>2106</v>
      </c>
      <c r="G1535" t="s">
        <v>433</v>
      </c>
      <c r="AT1535" t="str">
        <f t="shared" si="262"/>
        <v>GND</v>
      </c>
      <c r="AU1535" t="str">
        <f t="shared" si="263"/>
        <v>--</v>
      </c>
    </row>
    <row r="1536" spans="1:47" x14ac:dyDescent="0.25">
      <c r="A1536" t="str">
        <f t="shared" si="258"/>
        <v>U1-AG126</v>
      </c>
      <c r="B1536" t="str">
        <f t="shared" si="259"/>
        <v>GND</v>
      </c>
      <c r="C1536" t="str">
        <f t="shared" si="260"/>
        <v>U1-GND</v>
      </c>
      <c r="D1536" t="str">
        <f t="shared" si="261"/>
        <v>U1-AG126</v>
      </c>
      <c r="E1536" t="s">
        <v>1215</v>
      </c>
      <c r="F1536" t="s">
        <v>2107</v>
      </c>
      <c r="G1536" t="s">
        <v>433</v>
      </c>
      <c r="AT1536" t="str">
        <f t="shared" si="262"/>
        <v>GND</v>
      </c>
      <c r="AU1536" t="str">
        <f t="shared" si="263"/>
        <v>--</v>
      </c>
    </row>
    <row r="1537" spans="1:47" x14ac:dyDescent="0.25">
      <c r="A1537" t="str">
        <f t="shared" si="258"/>
        <v>U1-AG131</v>
      </c>
      <c r="B1537" t="str">
        <f t="shared" si="259"/>
        <v>GND</v>
      </c>
      <c r="C1537" t="str">
        <f t="shared" si="260"/>
        <v>U1-GND</v>
      </c>
      <c r="D1537" t="str">
        <f t="shared" si="261"/>
        <v>U1-AG131</v>
      </c>
      <c r="E1537" t="s">
        <v>1215</v>
      </c>
      <c r="F1537" t="s">
        <v>2108</v>
      </c>
      <c r="G1537" t="s">
        <v>433</v>
      </c>
      <c r="AT1537" t="str">
        <f t="shared" si="262"/>
        <v>GND</v>
      </c>
      <c r="AU1537" t="str">
        <f t="shared" si="263"/>
        <v>--</v>
      </c>
    </row>
    <row r="1538" spans="1:47" x14ac:dyDescent="0.25">
      <c r="A1538" t="str">
        <f t="shared" si="258"/>
        <v>U1-AG133</v>
      </c>
      <c r="B1538" t="str">
        <f t="shared" si="259"/>
        <v>GND</v>
      </c>
      <c r="C1538" t="str">
        <f t="shared" si="260"/>
        <v>U1-GND</v>
      </c>
      <c r="D1538" t="str">
        <f t="shared" si="261"/>
        <v>U1-AG133</v>
      </c>
      <c r="E1538" t="s">
        <v>1215</v>
      </c>
      <c r="F1538" t="s">
        <v>2109</v>
      </c>
      <c r="G1538" t="s">
        <v>433</v>
      </c>
      <c r="AT1538" t="str">
        <f t="shared" si="262"/>
        <v>GND</v>
      </c>
      <c r="AU1538" t="str">
        <f t="shared" si="263"/>
        <v>--</v>
      </c>
    </row>
    <row r="1539" spans="1:47" x14ac:dyDescent="0.25">
      <c r="A1539" t="str">
        <f t="shared" si="258"/>
        <v>U1-AG135</v>
      </c>
      <c r="B1539" t="str">
        <f t="shared" si="259"/>
        <v>GND</v>
      </c>
      <c r="C1539" t="str">
        <f t="shared" si="260"/>
        <v>U1-GND</v>
      </c>
      <c r="D1539" t="str">
        <f t="shared" si="261"/>
        <v>U1-AG135</v>
      </c>
      <c r="E1539" t="s">
        <v>1215</v>
      </c>
      <c r="F1539" t="s">
        <v>2110</v>
      </c>
      <c r="G1539" t="s">
        <v>433</v>
      </c>
      <c r="AT1539" t="str">
        <f t="shared" si="262"/>
        <v>GND</v>
      </c>
      <c r="AU1539" t="str">
        <f t="shared" si="263"/>
        <v>--</v>
      </c>
    </row>
    <row r="1540" spans="1:47" x14ac:dyDescent="0.25">
      <c r="A1540" t="str">
        <f t="shared" si="258"/>
        <v>U1-AK5</v>
      </c>
      <c r="B1540" t="str">
        <f t="shared" si="259"/>
        <v>GND</v>
      </c>
      <c r="C1540" t="str">
        <f t="shared" si="260"/>
        <v>U1-GND</v>
      </c>
      <c r="D1540" t="str">
        <f t="shared" si="261"/>
        <v>U1-AK5</v>
      </c>
      <c r="E1540" t="s">
        <v>1215</v>
      </c>
      <c r="F1540" t="s">
        <v>2111</v>
      </c>
      <c r="G1540" t="s">
        <v>433</v>
      </c>
      <c r="AT1540" t="str">
        <f t="shared" si="262"/>
        <v>GND</v>
      </c>
      <c r="AU1540" t="str">
        <f t="shared" si="263"/>
        <v>--</v>
      </c>
    </row>
    <row r="1541" spans="1:47" x14ac:dyDescent="0.25">
      <c r="A1541" t="str">
        <f t="shared" si="258"/>
        <v>U1-AK7</v>
      </c>
      <c r="B1541" t="str">
        <f t="shared" si="259"/>
        <v>GND</v>
      </c>
      <c r="C1541" t="str">
        <f t="shared" si="260"/>
        <v>U1-GND</v>
      </c>
      <c r="D1541" t="str">
        <f t="shared" si="261"/>
        <v>U1-AK7</v>
      </c>
      <c r="E1541" t="s">
        <v>1215</v>
      </c>
      <c r="F1541" t="s">
        <v>2112</v>
      </c>
      <c r="G1541" t="s">
        <v>433</v>
      </c>
      <c r="AT1541" t="str">
        <f t="shared" si="262"/>
        <v>GND</v>
      </c>
      <c r="AU1541" t="str">
        <f t="shared" si="263"/>
        <v>--</v>
      </c>
    </row>
    <row r="1542" spans="1:47" x14ac:dyDescent="0.25">
      <c r="A1542" t="str">
        <f t="shared" ref="A1542:A1605" si="264">$E1542&amp;"-"&amp;$F1542</f>
        <v>U1-AK10</v>
      </c>
      <c r="B1542" t="str">
        <f t="shared" ref="B1542:B1605" si="265">IF(OR(E1542=$A$2,E1542=$B$2,E1542=$C$2,E1542=$D$2),"--",G1542)</f>
        <v>GND</v>
      </c>
      <c r="C1542" t="str">
        <f t="shared" ref="C1542:C1605" si="266">$E1542&amp;"-"&amp;$G1542</f>
        <v>U1-GND</v>
      </c>
      <c r="D1542" t="str">
        <f t="shared" ref="D1542:D1605" si="267">A1542</f>
        <v>U1-AK10</v>
      </c>
      <c r="E1542" t="s">
        <v>1215</v>
      </c>
      <c r="F1542" t="s">
        <v>2113</v>
      </c>
      <c r="G1542" t="s">
        <v>433</v>
      </c>
      <c r="AT1542" t="str">
        <f t="shared" ref="AT1542:AT1605" si="268">IF(IF(COUNTIF($AO$6:$AQ$150,B1542)&gt;0,"---","--")="---",VLOOKUP(B1542,$AO$6:$AQ$150,3,0),B1542)</f>
        <v>GND</v>
      </c>
      <c r="AU1542" t="str">
        <f t="shared" ref="AU1542:AU1605" si="269">IF(IF(COUNTIF($AO$6:$AQ$150,B1542)&gt;0,"---","--")="---",VLOOKUP(B1542,$AO$6:$AQ$150,2,0),"--")</f>
        <v>--</v>
      </c>
    </row>
    <row r="1543" spans="1:47" x14ac:dyDescent="0.25">
      <c r="A1543" t="str">
        <f t="shared" si="264"/>
        <v>U1-AK13</v>
      </c>
      <c r="B1543" t="str">
        <f t="shared" si="265"/>
        <v>GND</v>
      </c>
      <c r="C1543" t="str">
        <f t="shared" si="266"/>
        <v>U1-GND</v>
      </c>
      <c r="D1543" t="str">
        <f t="shared" si="267"/>
        <v>U1-AK13</v>
      </c>
      <c r="E1543" t="s">
        <v>1215</v>
      </c>
      <c r="F1543" t="s">
        <v>2114</v>
      </c>
      <c r="G1543" t="s">
        <v>433</v>
      </c>
      <c r="AT1543" t="str">
        <f t="shared" si="268"/>
        <v>GND</v>
      </c>
      <c r="AU1543" t="str">
        <f t="shared" si="269"/>
        <v>--</v>
      </c>
    </row>
    <row r="1544" spans="1:47" x14ac:dyDescent="0.25">
      <c r="A1544" t="str">
        <f t="shared" si="264"/>
        <v>U1-AK29</v>
      </c>
      <c r="B1544" t="str">
        <f t="shared" si="265"/>
        <v>GND</v>
      </c>
      <c r="C1544" t="str">
        <f t="shared" si="266"/>
        <v>U1-GND</v>
      </c>
      <c r="D1544" t="str">
        <f t="shared" si="267"/>
        <v>U1-AK29</v>
      </c>
      <c r="E1544" t="s">
        <v>1215</v>
      </c>
      <c r="F1544" t="s">
        <v>2115</v>
      </c>
      <c r="G1544" t="s">
        <v>433</v>
      </c>
      <c r="AT1544" t="str">
        <f t="shared" si="268"/>
        <v>GND</v>
      </c>
      <c r="AU1544" t="str">
        <f t="shared" si="269"/>
        <v>--</v>
      </c>
    </row>
    <row r="1545" spans="1:47" x14ac:dyDescent="0.25">
      <c r="A1545" t="str">
        <f t="shared" si="264"/>
        <v>U1-AK36</v>
      </c>
      <c r="B1545" t="str">
        <f t="shared" si="265"/>
        <v>GND</v>
      </c>
      <c r="C1545" t="str">
        <f t="shared" si="266"/>
        <v>U1-GND</v>
      </c>
      <c r="D1545" t="str">
        <f t="shared" si="267"/>
        <v>U1-AK36</v>
      </c>
      <c r="E1545" t="s">
        <v>1215</v>
      </c>
      <c r="F1545" t="s">
        <v>2116</v>
      </c>
      <c r="G1545" t="s">
        <v>433</v>
      </c>
      <c r="AT1545" t="str">
        <f t="shared" si="268"/>
        <v>GND</v>
      </c>
      <c r="AU1545" t="str">
        <f t="shared" si="269"/>
        <v>--</v>
      </c>
    </row>
    <row r="1546" spans="1:47" x14ac:dyDescent="0.25">
      <c r="A1546" t="str">
        <f t="shared" si="264"/>
        <v>U1-AK43</v>
      </c>
      <c r="B1546" t="str">
        <f t="shared" si="265"/>
        <v>GND</v>
      </c>
      <c r="C1546" t="str">
        <f t="shared" si="266"/>
        <v>U1-GND</v>
      </c>
      <c r="D1546" t="str">
        <f t="shared" si="267"/>
        <v>U1-AK43</v>
      </c>
      <c r="E1546" t="s">
        <v>1215</v>
      </c>
      <c r="F1546" t="s">
        <v>2117</v>
      </c>
      <c r="G1546" t="s">
        <v>433</v>
      </c>
      <c r="AT1546" t="str">
        <f t="shared" si="268"/>
        <v>GND</v>
      </c>
      <c r="AU1546" t="str">
        <f t="shared" si="269"/>
        <v>--</v>
      </c>
    </row>
    <row r="1547" spans="1:47" x14ac:dyDescent="0.25">
      <c r="A1547" t="str">
        <f t="shared" si="264"/>
        <v>U1-AK53</v>
      </c>
      <c r="B1547" t="str">
        <f t="shared" si="265"/>
        <v>GND</v>
      </c>
      <c r="C1547" t="str">
        <f t="shared" si="266"/>
        <v>U1-GND</v>
      </c>
      <c r="D1547" t="str">
        <f t="shared" si="267"/>
        <v>U1-AK53</v>
      </c>
      <c r="E1547" t="s">
        <v>1215</v>
      </c>
      <c r="F1547" t="s">
        <v>2118</v>
      </c>
      <c r="G1547" t="s">
        <v>433</v>
      </c>
      <c r="AT1547" t="str">
        <f t="shared" si="268"/>
        <v>GND</v>
      </c>
      <c r="AU1547" t="str">
        <f t="shared" si="269"/>
        <v>--</v>
      </c>
    </row>
    <row r="1548" spans="1:47" x14ac:dyDescent="0.25">
      <c r="A1548" t="str">
        <f t="shared" si="264"/>
        <v>U1-AK64</v>
      </c>
      <c r="B1548" t="str">
        <f t="shared" si="265"/>
        <v>GND</v>
      </c>
      <c r="C1548" t="str">
        <f t="shared" si="266"/>
        <v>U1-GND</v>
      </c>
      <c r="D1548" t="str">
        <f t="shared" si="267"/>
        <v>U1-AK64</v>
      </c>
      <c r="E1548" t="s">
        <v>1215</v>
      </c>
      <c r="F1548" t="s">
        <v>2119</v>
      </c>
      <c r="G1548" t="s">
        <v>433</v>
      </c>
      <c r="AT1548" t="str">
        <f t="shared" si="268"/>
        <v>GND</v>
      </c>
      <c r="AU1548" t="str">
        <f t="shared" si="269"/>
        <v>--</v>
      </c>
    </row>
    <row r="1549" spans="1:47" x14ac:dyDescent="0.25">
      <c r="A1549" t="str">
        <f t="shared" si="264"/>
        <v>U1-AK75</v>
      </c>
      <c r="B1549" t="str">
        <f t="shared" si="265"/>
        <v>GND</v>
      </c>
      <c r="C1549" t="str">
        <f t="shared" si="266"/>
        <v>U1-GND</v>
      </c>
      <c r="D1549" t="str">
        <f t="shared" si="267"/>
        <v>U1-AK75</v>
      </c>
      <c r="E1549" t="s">
        <v>1215</v>
      </c>
      <c r="F1549" t="s">
        <v>2120</v>
      </c>
      <c r="G1549" t="s">
        <v>433</v>
      </c>
      <c r="AT1549" t="str">
        <f t="shared" si="268"/>
        <v>GND</v>
      </c>
      <c r="AU1549" t="str">
        <f t="shared" si="269"/>
        <v>--</v>
      </c>
    </row>
    <row r="1550" spans="1:47" x14ac:dyDescent="0.25">
      <c r="A1550" t="str">
        <f t="shared" si="264"/>
        <v>U1-AK86</v>
      </c>
      <c r="B1550" t="str">
        <f t="shared" si="265"/>
        <v>GND</v>
      </c>
      <c r="C1550" t="str">
        <f t="shared" si="266"/>
        <v>U1-GND</v>
      </c>
      <c r="D1550" t="str">
        <f t="shared" si="267"/>
        <v>U1-AK86</v>
      </c>
      <c r="E1550" t="s">
        <v>1215</v>
      </c>
      <c r="F1550" t="s">
        <v>2121</v>
      </c>
      <c r="G1550" t="s">
        <v>433</v>
      </c>
      <c r="AT1550" t="str">
        <f t="shared" si="268"/>
        <v>GND</v>
      </c>
      <c r="AU1550" t="str">
        <f t="shared" si="269"/>
        <v>--</v>
      </c>
    </row>
    <row r="1551" spans="1:47" x14ac:dyDescent="0.25">
      <c r="A1551" t="str">
        <f t="shared" si="264"/>
        <v>U1-AK96</v>
      </c>
      <c r="B1551" t="str">
        <f t="shared" si="265"/>
        <v>GND</v>
      </c>
      <c r="C1551" t="str">
        <f t="shared" si="266"/>
        <v>U1-GND</v>
      </c>
      <c r="D1551" t="str">
        <f t="shared" si="267"/>
        <v>U1-AK96</v>
      </c>
      <c r="E1551" t="s">
        <v>1215</v>
      </c>
      <c r="F1551" t="s">
        <v>2122</v>
      </c>
      <c r="G1551" t="s">
        <v>433</v>
      </c>
      <c r="AT1551" t="str">
        <f t="shared" si="268"/>
        <v>GND</v>
      </c>
      <c r="AU1551" t="str">
        <f t="shared" si="269"/>
        <v>--</v>
      </c>
    </row>
    <row r="1552" spans="1:47" x14ac:dyDescent="0.25">
      <c r="A1552" t="str">
        <f t="shared" si="264"/>
        <v>U1-AK100</v>
      </c>
      <c r="B1552" t="str">
        <f t="shared" si="265"/>
        <v>GND</v>
      </c>
      <c r="C1552" t="str">
        <f t="shared" si="266"/>
        <v>U1-GND</v>
      </c>
      <c r="D1552" t="str">
        <f t="shared" si="267"/>
        <v>U1-AK100</v>
      </c>
      <c r="E1552" t="s">
        <v>1215</v>
      </c>
      <c r="F1552" t="s">
        <v>2123</v>
      </c>
      <c r="G1552" t="s">
        <v>433</v>
      </c>
      <c r="AT1552" t="str">
        <f t="shared" si="268"/>
        <v>GND</v>
      </c>
      <c r="AU1552" t="str">
        <f t="shared" si="269"/>
        <v>--</v>
      </c>
    </row>
    <row r="1553" spans="1:47" x14ac:dyDescent="0.25">
      <c r="A1553" t="str">
        <f t="shared" si="264"/>
        <v>U1-AK123</v>
      </c>
      <c r="B1553" t="str">
        <f t="shared" si="265"/>
        <v>GND</v>
      </c>
      <c r="C1553" t="str">
        <f t="shared" si="266"/>
        <v>U1-GND</v>
      </c>
      <c r="D1553" t="str">
        <f t="shared" si="267"/>
        <v>U1-AK123</v>
      </c>
      <c r="E1553" t="s">
        <v>1215</v>
      </c>
      <c r="F1553" t="s">
        <v>2124</v>
      </c>
      <c r="G1553" t="s">
        <v>433</v>
      </c>
      <c r="AT1553" t="str">
        <f t="shared" si="268"/>
        <v>GND</v>
      </c>
      <c r="AU1553" t="str">
        <f t="shared" si="269"/>
        <v>--</v>
      </c>
    </row>
    <row r="1554" spans="1:47" x14ac:dyDescent="0.25">
      <c r="A1554" t="str">
        <f t="shared" si="264"/>
        <v>U1-AK126</v>
      </c>
      <c r="B1554" t="str">
        <f t="shared" si="265"/>
        <v>GND</v>
      </c>
      <c r="C1554" t="str">
        <f t="shared" si="266"/>
        <v>U1-GND</v>
      </c>
      <c r="D1554" t="str">
        <f t="shared" si="267"/>
        <v>U1-AK126</v>
      </c>
      <c r="E1554" t="s">
        <v>1215</v>
      </c>
      <c r="F1554" t="s">
        <v>2125</v>
      </c>
      <c r="G1554" t="s">
        <v>433</v>
      </c>
      <c r="AT1554" t="str">
        <f t="shared" si="268"/>
        <v>GND</v>
      </c>
      <c r="AU1554" t="str">
        <f t="shared" si="269"/>
        <v>--</v>
      </c>
    </row>
    <row r="1555" spans="1:47" x14ac:dyDescent="0.25">
      <c r="A1555" t="str">
        <f t="shared" si="264"/>
        <v>U1-AK129</v>
      </c>
      <c r="B1555" t="str">
        <f t="shared" si="265"/>
        <v>GND</v>
      </c>
      <c r="C1555" t="str">
        <f t="shared" si="266"/>
        <v>U1-GND</v>
      </c>
      <c r="D1555" t="str">
        <f t="shared" si="267"/>
        <v>U1-AK129</v>
      </c>
      <c r="E1555" t="s">
        <v>1215</v>
      </c>
      <c r="F1555" t="s">
        <v>2126</v>
      </c>
      <c r="G1555" t="s">
        <v>433</v>
      </c>
      <c r="AT1555" t="str">
        <f t="shared" si="268"/>
        <v>GND</v>
      </c>
      <c r="AU1555" t="str">
        <f t="shared" si="269"/>
        <v>--</v>
      </c>
    </row>
    <row r="1556" spans="1:47" x14ac:dyDescent="0.25">
      <c r="A1556" t="str">
        <f t="shared" si="264"/>
        <v>U1-AK131</v>
      </c>
      <c r="B1556" t="str">
        <f t="shared" si="265"/>
        <v>GND</v>
      </c>
      <c r="C1556" t="str">
        <f t="shared" si="266"/>
        <v>U1-GND</v>
      </c>
      <c r="D1556" t="str">
        <f t="shared" si="267"/>
        <v>U1-AK131</v>
      </c>
      <c r="E1556" t="s">
        <v>1215</v>
      </c>
      <c r="F1556" t="s">
        <v>2127</v>
      </c>
      <c r="G1556" t="s">
        <v>433</v>
      </c>
      <c r="AT1556" t="str">
        <f t="shared" si="268"/>
        <v>GND</v>
      </c>
      <c r="AU1556" t="str">
        <f t="shared" si="269"/>
        <v>--</v>
      </c>
    </row>
    <row r="1557" spans="1:47" x14ac:dyDescent="0.25">
      <c r="A1557" t="str">
        <f t="shared" si="264"/>
        <v>U1-AL1</v>
      </c>
      <c r="B1557" t="str">
        <f t="shared" si="265"/>
        <v>GND</v>
      </c>
      <c r="C1557" t="str">
        <f t="shared" si="266"/>
        <v>U1-GND</v>
      </c>
      <c r="D1557" t="str">
        <f t="shared" si="267"/>
        <v>U1-AL1</v>
      </c>
      <c r="E1557" t="s">
        <v>1215</v>
      </c>
      <c r="F1557" t="s">
        <v>2128</v>
      </c>
      <c r="G1557" t="s">
        <v>433</v>
      </c>
      <c r="AT1557" t="str">
        <f t="shared" si="268"/>
        <v>GND</v>
      </c>
      <c r="AU1557" t="str">
        <f t="shared" si="269"/>
        <v>--</v>
      </c>
    </row>
    <row r="1558" spans="1:47" x14ac:dyDescent="0.25">
      <c r="A1558" t="str">
        <f t="shared" si="264"/>
        <v>U1-AL3</v>
      </c>
      <c r="B1558" t="str">
        <f t="shared" si="265"/>
        <v>GND</v>
      </c>
      <c r="C1558" t="str">
        <f t="shared" si="266"/>
        <v>U1-GND</v>
      </c>
      <c r="D1558" t="str">
        <f t="shared" si="267"/>
        <v>U1-AL3</v>
      </c>
      <c r="E1558" t="s">
        <v>1215</v>
      </c>
      <c r="F1558" t="s">
        <v>2129</v>
      </c>
      <c r="G1558" t="s">
        <v>433</v>
      </c>
      <c r="AT1558" t="str">
        <f t="shared" si="268"/>
        <v>GND</v>
      </c>
      <c r="AU1558" t="str">
        <f t="shared" si="269"/>
        <v>--</v>
      </c>
    </row>
    <row r="1559" spans="1:47" x14ac:dyDescent="0.25">
      <c r="A1559" t="str">
        <f t="shared" si="264"/>
        <v>U1-AL5</v>
      </c>
      <c r="B1559" t="str">
        <f t="shared" si="265"/>
        <v>GND</v>
      </c>
      <c r="C1559" t="str">
        <f t="shared" si="266"/>
        <v>U1-GND</v>
      </c>
      <c r="D1559" t="str">
        <f t="shared" si="267"/>
        <v>U1-AL5</v>
      </c>
      <c r="E1559" t="s">
        <v>1215</v>
      </c>
      <c r="F1559" t="s">
        <v>2130</v>
      </c>
      <c r="G1559" t="s">
        <v>433</v>
      </c>
      <c r="AT1559" t="str">
        <f t="shared" si="268"/>
        <v>GND</v>
      </c>
      <c r="AU1559" t="str">
        <f t="shared" si="269"/>
        <v>--</v>
      </c>
    </row>
    <row r="1560" spans="1:47" x14ac:dyDescent="0.25">
      <c r="A1560" t="str">
        <f t="shared" si="264"/>
        <v>U1-AL13</v>
      </c>
      <c r="B1560" t="str">
        <f t="shared" si="265"/>
        <v>GND</v>
      </c>
      <c r="C1560" t="str">
        <f t="shared" si="266"/>
        <v>U1-GND</v>
      </c>
      <c r="D1560" t="str">
        <f t="shared" si="267"/>
        <v>U1-AL13</v>
      </c>
      <c r="E1560" t="s">
        <v>1215</v>
      </c>
      <c r="F1560" t="s">
        <v>2131</v>
      </c>
      <c r="G1560" t="s">
        <v>433</v>
      </c>
      <c r="AT1560" t="str">
        <f t="shared" si="268"/>
        <v>GND</v>
      </c>
      <c r="AU1560" t="str">
        <f t="shared" si="269"/>
        <v>--</v>
      </c>
    </row>
    <row r="1561" spans="1:47" x14ac:dyDescent="0.25">
      <c r="A1561" t="str">
        <f t="shared" si="264"/>
        <v>U1-AL21</v>
      </c>
      <c r="B1561" t="str">
        <f t="shared" si="265"/>
        <v>GND</v>
      </c>
      <c r="C1561" t="str">
        <f t="shared" si="266"/>
        <v>U1-GND</v>
      </c>
      <c r="D1561" t="str">
        <f t="shared" si="267"/>
        <v>U1-AL21</v>
      </c>
      <c r="E1561" t="s">
        <v>1215</v>
      </c>
      <c r="F1561" t="s">
        <v>2132</v>
      </c>
      <c r="G1561" t="s">
        <v>433</v>
      </c>
      <c r="AT1561" t="str">
        <f t="shared" si="268"/>
        <v>GND</v>
      </c>
      <c r="AU1561" t="str">
        <f t="shared" si="269"/>
        <v>--</v>
      </c>
    </row>
    <row r="1562" spans="1:47" x14ac:dyDescent="0.25">
      <c r="A1562" t="str">
        <f t="shared" si="264"/>
        <v>U1-AL36</v>
      </c>
      <c r="B1562" t="str">
        <f t="shared" si="265"/>
        <v>GND</v>
      </c>
      <c r="C1562" t="str">
        <f t="shared" si="266"/>
        <v>U1-GND</v>
      </c>
      <c r="D1562" t="str">
        <f t="shared" si="267"/>
        <v>U1-AL36</v>
      </c>
      <c r="E1562" t="s">
        <v>1215</v>
      </c>
      <c r="F1562" t="s">
        <v>2133</v>
      </c>
      <c r="G1562" t="s">
        <v>433</v>
      </c>
      <c r="AT1562" t="str">
        <f t="shared" si="268"/>
        <v>GND</v>
      </c>
      <c r="AU1562" t="str">
        <f t="shared" si="269"/>
        <v>--</v>
      </c>
    </row>
    <row r="1563" spans="1:47" x14ac:dyDescent="0.25">
      <c r="A1563" t="str">
        <f t="shared" si="264"/>
        <v>U1-AL50</v>
      </c>
      <c r="B1563" t="str">
        <f t="shared" si="265"/>
        <v>GND</v>
      </c>
      <c r="C1563" t="str">
        <f t="shared" si="266"/>
        <v>U1-GND</v>
      </c>
      <c r="D1563" t="str">
        <f t="shared" si="267"/>
        <v>U1-AL50</v>
      </c>
      <c r="E1563" t="s">
        <v>1215</v>
      </c>
      <c r="F1563" t="s">
        <v>2134</v>
      </c>
      <c r="G1563" t="s">
        <v>433</v>
      </c>
      <c r="AT1563" t="str">
        <f t="shared" si="268"/>
        <v>GND</v>
      </c>
      <c r="AU1563" t="str">
        <f t="shared" si="269"/>
        <v>--</v>
      </c>
    </row>
    <row r="1564" spans="1:47" x14ac:dyDescent="0.25">
      <c r="A1564" t="str">
        <f t="shared" si="264"/>
        <v>U1-AL61</v>
      </c>
      <c r="B1564" t="str">
        <f t="shared" si="265"/>
        <v>GND</v>
      </c>
      <c r="C1564" t="str">
        <f t="shared" si="266"/>
        <v>U1-GND</v>
      </c>
      <c r="D1564" t="str">
        <f t="shared" si="267"/>
        <v>U1-AL61</v>
      </c>
      <c r="E1564" t="s">
        <v>1215</v>
      </c>
      <c r="F1564" t="s">
        <v>2135</v>
      </c>
      <c r="G1564" t="s">
        <v>433</v>
      </c>
      <c r="AT1564" t="str">
        <f t="shared" si="268"/>
        <v>GND</v>
      </c>
      <c r="AU1564" t="str">
        <f t="shared" si="269"/>
        <v>--</v>
      </c>
    </row>
    <row r="1565" spans="1:47" x14ac:dyDescent="0.25">
      <c r="A1565" t="str">
        <f t="shared" si="264"/>
        <v>U1-AL72</v>
      </c>
      <c r="B1565" t="str">
        <f t="shared" si="265"/>
        <v>GND</v>
      </c>
      <c r="C1565" t="str">
        <f t="shared" si="266"/>
        <v>U1-GND</v>
      </c>
      <c r="D1565" t="str">
        <f t="shared" si="267"/>
        <v>U1-AL72</v>
      </c>
      <c r="E1565" t="s">
        <v>1215</v>
      </c>
      <c r="F1565" t="s">
        <v>2136</v>
      </c>
      <c r="G1565" t="s">
        <v>433</v>
      </c>
      <c r="AT1565" t="str">
        <f t="shared" si="268"/>
        <v>GND</v>
      </c>
      <c r="AU1565" t="str">
        <f t="shared" si="269"/>
        <v>--</v>
      </c>
    </row>
    <row r="1566" spans="1:47" x14ac:dyDescent="0.25">
      <c r="A1566" t="str">
        <f t="shared" si="264"/>
        <v>U1-AL83</v>
      </c>
      <c r="B1566" t="str">
        <f t="shared" si="265"/>
        <v>GND</v>
      </c>
      <c r="C1566" t="str">
        <f t="shared" si="266"/>
        <v>U1-GND</v>
      </c>
      <c r="D1566" t="str">
        <f t="shared" si="267"/>
        <v>U1-AL83</v>
      </c>
      <c r="E1566" t="s">
        <v>1215</v>
      </c>
      <c r="F1566" t="s">
        <v>2137</v>
      </c>
      <c r="G1566" t="s">
        <v>433</v>
      </c>
      <c r="AT1566" t="str">
        <f t="shared" si="268"/>
        <v>GND</v>
      </c>
      <c r="AU1566" t="str">
        <f t="shared" si="269"/>
        <v>--</v>
      </c>
    </row>
    <row r="1567" spans="1:47" x14ac:dyDescent="0.25">
      <c r="A1567" t="str">
        <f t="shared" si="264"/>
        <v>U1-AL93</v>
      </c>
      <c r="B1567" t="str">
        <f t="shared" si="265"/>
        <v>GND</v>
      </c>
      <c r="C1567" t="str">
        <f t="shared" si="266"/>
        <v>U1-GND</v>
      </c>
      <c r="D1567" t="str">
        <f t="shared" si="267"/>
        <v>U1-AL93</v>
      </c>
      <c r="E1567" t="s">
        <v>1215</v>
      </c>
      <c r="F1567" t="s">
        <v>2138</v>
      </c>
      <c r="G1567" t="s">
        <v>433</v>
      </c>
      <c r="AT1567" t="str">
        <f t="shared" si="268"/>
        <v>GND</v>
      </c>
      <c r="AU1567" t="str">
        <f t="shared" si="269"/>
        <v>--</v>
      </c>
    </row>
    <row r="1568" spans="1:47" x14ac:dyDescent="0.25">
      <c r="A1568" t="str">
        <f t="shared" si="264"/>
        <v>U1-AL111</v>
      </c>
      <c r="B1568" t="str">
        <f t="shared" si="265"/>
        <v>GND</v>
      </c>
      <c r="C1568" t="str">
        <f t="shared" si="266"/>
        <v>U1-GND</v>
      </c>
      <c r="D1568" t="str">
        <f t="shared" si="267"/>
        <v>U1-AL111</v>
      </c>
      <c r="E1568" t="s">
        <v>1215</v>
      </c>
      <c r="F1568" t="s">
        <v>2139</v>
      </c>
      <c r="G1568" t="s">
        <v>433</v>
      </c>
      <c r="AT1568" t="str">
        <f t="shared" si="268"/>
        <v>GND</v>
      </c>
      <c r="AU1568" t="str">
        <f t="shared" si="269"/>
        <v>--</v>
      </c>
    </row>
    <row r="1569" spans="1:47" x14ac:dyDescent="0.25">
      <c r="A1569" t="str">
        <f t="shared" si="264"/>
        <v>U1-AL123</v>
      </c>
      <c r="B1569" t="str">
        <f t="shared" si="265"/>
        <v>GND</v>
      </c>
      <c r="C1569" t="str">
        <f t="shared" si="266"/>
        <v>U1-GND</v>
      </c>
      <c r="D1569" t="str">
        <f t="shared" si="267"/>
        <v>U1-AL123</v>
      </c>
      <c r="E1569" t="s">
        <v>1215</v>
      </c>
      <c r="F1569" t="s">
        <v>2140</v>
      </c>
      <c r="G1569" t="s">
        <v>433</v>
      </c>
      <c r="AT1569" t="str">
        <f t="shared" si="268"/>
        <v>GND</v>
      </c>
      <c r="AU1569" t="str">
        <f t="shared" si="269"/>
        <v>--</v>
      </c>
    </row>
    <row r="1570" spans="1:47" x14ac:dyDescent="0.25">
      <c r="A1570" t="str">
        <f t="shared" si="264"/>
        <v>U1-AL131</v>
      </c>
      <c r="B1570" t="str">
        <f t="shared" si="265"/>
        <v>GND</v>
      </c>
      <c r="C1570" t="str">
        <f t="shared" si="266"/>
        <v>U1-GND</v>
      </c>
      <c r="D1570" t="str">
        <f t="shared" si="267"/>
        <v>U1-AL131</v>
      </c>
      <c r="E1570" t="s">
        <v>1215</v>
      </c>
      <c r="F1570" t="s">
        <v>2141</v>
      </c>
      <c r="G1570" t="s">
        <v>433</v>
      </c>
      <c r="AT1570" t="str">
        <f t="shared" si="268"/>
        <v>GND</v>
      </c>
      <c r="AU1570" t="str">
        <f t="shared" si="269"/>
        <v>--</v>
      </c>
    </row>
    <row r="1571" spans="1:47" x14ac:dyDescent="0.25">
      <c r="A1571" t="str">
        <f t="shared" si="264"/>
        <v>U1-AL133</v>
      </c>
      <c r="B1571" t="str">
        <f t="shared" si="265"/>
        <v>GND</v>
      </c>
      <c r="C1571" t="str">
        <f t="shared" si="266"/>
        <v>U1-GND</v>
      </c>
      <c r="D1571" t="str">
        <f t="shared" si="267"/>
        <v>U1-AL133</v>
      </c>
      <c r="E1571" t="s">
        <v>1215</v>
      </c>
      <c r="F1571" t="s">
        <v>2142</v>
      </c>
      <c r="G1571" t="s">
        <v>433</v>
      </c>
      <c r="AT1571" t="str">
        <f t="shared" si="268"/>
        <v>GND</v>
      </c>
      <c r="AU1571" t="str">
        <f t="shared" si="269"/>
        <v>--</v>
      </c>
    </row>
    <row r="1572" spans="1:47" x14ac:dyDescent="0.25">
      <c r="A1572" t="str">
        <f t="shared" si="264"/>
        <v>U1-AL135</v>
      </c>
      <c r="B1572" t="str">
        <f t="shared" si="265"/>
        <v>GND</v>
      </c>
      <c r="C1572" t="str">
        <f t="shared" si="266"/>
        <v>U1-GND</v>
      </c>
      <c r="D1572" t="str">
        <f t="shared" si="267"/>
        <v>U1-AL135</v>
      </c>
      <c r="E1572" t="s">
        <v>1215</v>
      </c>
      <c r="F1572" t="s">
        <v>2143</v>
      </c>
      <c r="G1572" t="s">
        <v>433</v>
      </c>
      <c r="AT1572" t="str">
        <f t="shared" si="268"/>
        <v>GND</v>
      </c>
      <c r="AU1572" t="str">
        <f t="shared" si="269"/>
        <v>--</v>
      </c>
    </row>
    <row r="1573" spans="1:47" x14ac:dyDescent="0.25">
      <c r="A1573" t="str">
        <f t="shared" si="264"/>
        <v>U1-AM5</v>
      </c>
      <c r="B1573" t="str">
        <f t="shared" si="265"/>
        <v>GND</v>
      </c>
      <c r="C1573" t="str">
        <f t="shared" si="266"/>
        <v>U1-GND</v>
      </c>
      <c r="D1573" t="str">
        <f t="shared" si="267"/>
        <v>U1-AM5</v>
      </c>
      <c r="E1573" t="s">
        <v>1215</v>
      </c>
      <c r="F1573" t="s">
        <v>2144</v>
      </c>
      <c r="G1573" t="s">
        <v>433</v>
      </c>
      <c r="AT1573" t="str">
        <f t="shared" si="268"/>
        <v>GND</v>
      </c>
      <c r="AU1573" t="str">
        <f t="shared" si="269"/>
        <v>--</v>
      </c>
    </row>
    <row r="1574" spans="1:47" x14ac:dyDescent="0.25">
      <c r="A1574" t="str">
        <f t="shared" si="264"/>
        <v>U1-AM7</v>
      </c>
      <c r="B1574" t="str">
        <f t="shared" si="265"/>
        <v>GND</v>
      </c>
      <c r="C1574" t="str">
        <f t="shared" si="266"/>
        <v>U1-GND</v>
      </c>
      <c r="D1574" t="str">
        <f t="shared" si="267"/>
        <v>U1-AM7</v>
      </c>
      <c r="E1574" t="s">
        <v>1215</v>
      </c>
      <c r="F1574" t="s">
        <v>2145</v>
      </c>
      <c r="G1574" t="s">
        <v>433</v>
      </c>
      <c r="AT1574" t="str">
        <f t="shared" si="268"/>
        <v>GND</v>
      </c>
      <c r="AU1574" t="str">
        <f t="shared" si="269"/>
        <v>--</v>
      </c>
    </row>
    <row r="1575" spans="1:47" x14ac:dyDescent="0.25">
      <c r="A1575" t="str">
        <f t="shared" si="264"/>
        <v>U1-AM10</v>
      </c>
      <c r="B1575" t="str">
        <f t="shared" si="265"/>
        <v>GND</v>
      </c>
      <c r="C1575" t="str">
        <f t="shared" si="266"/>
        <v>U1-GND</v>
      </c>
      <c r="D1575" t="str">
        <f t="shared" si="267"/>
        <v>U1-AM10</v>
      </c>
      <c r="E1575" t="s">
        <v>1215</v>
      </c>
      <c r="F1575" t="s">
        <v>2146</v>
      </c>
      <c r="G1575" t="s">
        <v>433</v>
      </c>
      <c r="AT1575" t="str">
        <f t="shared" si="268"/>
        <v>GND</v>
      </c>
      <c r="AU1575" t="str">
        <f t="shared" si="269"/>
        <v>--</v>
      </c>
    </row>
    <row r="1576" spans="1:47" x14ac:dyDescent="0.25">
      <c r="A1576" t="str">
        <f t="shared" si="264"/>
        <v>U1-AM13</v>
      </c>
      <c r="B1576" t="str">
        <f t="shared" si="265"/>
        <v>GND</v>
      </c>
      <c r="C1576" t="str">
        <f t="shared" si="266"/>
        <v>U1-GND</v>
      </c>
      <c r="D1576" t="str">
        <f t="shared" si="267"/>
        <v>U1-AM13</v>
      </c>
      <c r="E1576" t="s">
        <v>1215</v>
      </c>
      <c r="F1576" t="s">
        <v>2147</v>
      </c>
      <c r="G1576" t="s">
        <v>433</v>
      </c>
      <c r="AT1576" t="str">
        <f t="shared" si="268"/>
        <v>GND</v>
      </c>
      <c r="AU1576" t="str">
        <f t="shared" si="269"/>
        <v>--</v>
      </c>
    </row>
    <row r="1577" spans="1:47" x14ac:dyDescent="0.25">
      <c r="A1577" t="str">
        <f t="shared" si="264"/>
        <v>U1-AM21</v>
      </c>
      <c r="B1577" t="str">
        <f t="shared" si="265"/>
        <v>GND</v>
      </c>
      <c r="C1577" t="str">
        <f t="shared" si="266"/>
        <v>U1-GND</v>
      </c>
      <c r="D1577" t="str">
        <f t="shared" si="267"/>
        <v>U1-AM21</v>
      </c>
      <c r="E1577" t="s">
        <v>1215</v>
      </c>
      <c r="F1577" t="s">
        <v>2148</v>
      </c>
      <c r="G1577" t="s">
        <v>433</v>
      </c>
      <c r="AT1577" t="str">
        <f t="shared" si="268"/>
        <v>GND</v>
      </c>
      <c r="AU1577" t="str">
        <f t="shared" si="269"/>
        <v>--</v>
      </c>
    </row>
    <row r="1578" spans="1:47" x14ac:dyDescent="0.25">
      <c r="A1578" t="str">
        <f t="shared" si="264"/>
        <v>U1-AM25</v>
      </c>
      <c r="B1578" t="str">
        <f t="shared" si="265"/>
        <v>GND</v>
      </c>
      <c r="C1578" t="str">
        <f t="shared" si="266"/>
        <v>U1-GND</v>
      </c>
      <c r="D1578" t="str">
        <f t="shared" si="267"/>
        <v>U1-AM25</v>
      </c>
      <c r="E1578" t="s">
        <v>1215</v>
      </c>
      <c r="F1578" t="s">
        <v>2149</v>
      </c>
      <c r="G1578" t="s">
        <v>433</v>
      </c>
      <c r="AT1578" t="str">
        <f t="shared" si="268"/>
        <v>GND</v>
      </c>
      <c r="AU1578" t="str">
        <f t="shared" si="269"/>
        <v>--</v>
      </c>
    </row>
    <row r="1579" spans="1:47" x14ac:dyDescent="0.25">
      <c r="A1579" t="str">
        <f t="shared" si="264"/>
        <v>U1-AM29</v>
      </c>
      <c r="B1579" t="str">
        <f t="shared" si="265"/>
        <v>GND</v>
      </c>
      <c r="C1579" t="str">
        <f t="shared" si="266"/>
        <v>U1-GND</v>
      </c>
      <c r="D1579" t="str">
        <f t="shared" si="267"/>
        <v>U1-AM29</v>
      </c>
      <c r="E1579" t="s">
        <v>1215</v>
      </c>
      <c r="F1579" t="s">
        <v>2150</v>
      </c>
      <c r="G1579" t="s">
        <v>433</v>
      </c>
      <c r="AT1579" t="str">
        <f t="shared" si="268"/>
        <v>GND</v>
      </c>
      <c r="AU1579" t="str">
        <f t="shared" si="269"/>
        <v>--</v>
      </c>
    </row>
    <row r="1580" spans="1:47" x14ac:dyDescent="0.25">
      <c r="A1580" t="str">
        <f t="shared" si="264"/>
        <v>U1-AM32</v>
      </c>
      <c r="B1580" t="str">
        <f t="shared" si="265"/>
        <v>GND</v>
      </c>
      <c r="C1580" t="str">
        <f t="shared" si="266"/>
        <v>U1-GND</v>
      </c>
      <c r="D1580" t="str">
        <f t="shared" si="267"/>
        <v>U1-AM32</v>
      </c>
      <c r="E1580" t="s">
        <v>1215</v>
      </c>
      <c r="F1580" t="s">
        <v>2151</v>
      </c>
      <c r="G1580" t="s">
        <v>433</v>
      </c>
      <c r="AT1580" t="str">
        <f t="shared" si="268"/>
        <v>GND</v>
      </c>
      <c r="AU1580" t="str">
        <f t="shared" si="269"/>
        <v>--</v>
      </c>
    </row>
    <row r="1581" spans="1:47" x14ac:dyDescent="0.25">
      <c r="A1581" t="str">
        <f t="shared" si="264"/>
        <v>U1-AM57</v>
      </c>
      <c r="B1581" t="str">
        <f t="shared" si="265"/>
        <v>GND</v>
      </c>
      <c r="C1581" t="str">
        <f t="shared" si="266"/>
        <v>U1-GND</v>
      </c>
      <c r="D1581" t="str">
        <f t="shared" si="267"/>
        <v>U1-AM57</v>
      </c>
      <c r="E1581" t="s">
        <v>1215</v>
      </c>
      <c r="F1581" t="s">
        <v>2152</v>
      </c>
      <c r="G1581" t="s">
        <v>433</v>
      </c>
      <c r="AT1581" t="str">
        <f t="shared" si="268"/>
        <v>GND</v>
      </c>
      <c r="AU1581" t="str">
        <f t="shared" si="269"/>
        <v>--</v>
      </c>
    </row>
    <row r="1582" spans="1:47" x14ac:dyDescent="0.25">
      <c r="A1582" t="str">
        <f t="shared" si="264"/>
        <v>U1-AM68</v>
      </c>
      <c r="B1582" t="str">
        <f t="shared" si="265"/>
        <v>GND</v>
      </c>
      <c r="C1582" t="str">
        <f t="shared" si="266"/>
        <v>U1-GND</v>
      </c>
      <c r="D1582" t="str">
        <f t="shared" si="267"/>
        <v>U1-AM68</v>
      </c>
      <c r="E1582" t="s">
        <v>1215</v>
      </c>
      <c r="F1582" t="s">
        <v>2153</v>
      </c>
      <c r="G1582" t="s">
        <v>433</v>
      </c>
      <c r="AT1582" t="str">
        <f t="shared" si="268"/>
        <v>GND</v>
      </c>
      <c r="AU1582" t="str">
        <f t="shared" si="269"/>
        <v>--</v>
      </c>
    </row>
    <row r="1583" spans="1:47" x14ac:dyDescent="0.25">
      <c r="A1583" t="str">
        <f t="shared" si="264"/>
        <v>U1-AM79</v>
      </c>
      <c r="B1583" t="str">
        <f t="shared" si="265"/>
        <v>GND</v>
      </c>
      <c r="C1583" t="str">
        <f t="shared" si="266"/>
        <v>U1-GND</v>
      </c>
      <c r="D1583" t="str">
        <f t="shared" si="267"/>
        <v>U1-AM79</v>
      </c>
      <c r="E1583" t="s">
        <v>1215</v>
      </c>
      <c r="F1583" t="s">
        <v>2154</v>
      </c>
      <c r="G1583" t="s">
        <v>433</v>
      </c>
      <c r="AT1583" t="str">
        <f t="shared" si="268"/>
        <v>GND</v>
      </c>
      <c r="AU1583" t="str">
        <f t="shared" si="269"/>
        <v>--</v>
      </c>
    </row>
    <row r="1584" spans="1:47" x14ac:dyDescent="0.25">
      <c r="A1584" t="str">
        <f t="shared" si="264"/>
        <v>U1-AM90</v>
      </c>
      <c r="B1584" t="str">
        <f t="shared" si="265"/>
        <v>GND</v>
      </c>
      <c r="C1584" t="str">
        <f t="shared" si="266"/>
        <v>U1-GND</v>
      </c>
      <c r="D1584" t="str">
        <f t="shared" si="267"/>
        <v>U1-AM90</v>
      </c>
      <c r="E1584" t="s">
        <v>1215</v>
      </c>
      <c r="F1584" t="s">
        <v>2155</v>
      </c>
      <c r="G1584" t="s">
        <v>433</v>
      </c>
      <c r="AT1584" t="str">
        <f t="shared" si="268"/>
        <v>GND</v>
      </c>
      <c r="AU1584" t="str">
        <f t="shared" si="269"/>
        <v>--</v>
      </c>
    </row>
    <row r="1585" spans="1:47" x14ac:dyDescent="0.25">
      <c r="A1585" t="str">
        <f t="shared" si="264"/>
        <v>U1-AM104</v>
      </c>
      <c r="B1585" t="str">
        <f t="shared" si="265"/>
        <v>GND</v>
      </c>
      <c r="C1585" t="str">
        <f t="shared" si="266"/>
        <v>U1-GND</v>
      </c>
      <c r="D1585" t="str">
        <f t="shared" si="267"/>
        <v>U1-AM104</v>
      </c>
      <c r="E1585" t="s">
        <v>1215</v>
      </c>
      <c r="F1585" t="s">
        <v>2156</v>
      </c>
      <c r="G1585" t="s">
        <v>433</v>
      </c>
      <c r="AT1585" t="str">
        <f t="shared" si="268"/>
        <v>GND</v>
      </c>
      <c r="AU1585" t="str">
        <f t="shared" si="269"/>
        <v>--</v>
      </c>
    </row>
    <row r="1586" spans="1:47" x14ac:dyDescent="0.25">
      <c r="A1586" t="str">
        <f t="shared" si="264"/>
        <v>U1-AM107</v>
      </c>
      <c r="B1586" t="str">
        <f t="shared" si="265"/>
        <v>GND</v>
      </c>
      <c r="C1586" t="str">
        <f t="shared" si="266"/>
        <v>U1-GND</v>
      </c>
      <c r="D1586" t="str">
        <f t="shared" si="267"/>
        <v>U1-AM107</v>
      </c>
      <c r="E1586" t="s">
        <v>1215</v>
      </c>
      <c r="F1586" t="s">
        <v>2157</v>
      </c>
      <c r="G1586" t="s">
        <v>433</v>
      </c>
      <c r="AT1586" t="str">
        <f t="shared" si="268"/>
        <v>GND</v>
      </c>
      <c r="AU1586" t="str">
        <f t="shared" si="269"/>
        <v>--</v>
      </c>
    </row>
    <row r="1587" spans="1:47" x14ac:dyDescent="0.25">
      <c r="A1587" t="str">
        <f t="shared" si="264"/>
        <v>U1-AM111</v>
      </c>
      <c r="B1587" t="str">
        <f t="shared" si="265"/>
        <v>GND</v>
      </c>
      <c r="C1587" t="str">
        <f t="shared" si="266"/>
        <v>U1-GND</v>
      </c>
      <c r="D1587" t="str">
        <f t="shared" si="267"/>
        <v>U1-AM111</v>
      </c>
      <c r="E1587" t="s">
        <v>1215</v>
      </c>
      <c r="F1587" t="s">
        <v>2158</v>
      </c>
      <c r="G1587" t="s">
        <v>433</v>
      </c>
      <c r="AT1587" t="str">
        <f t="shared" si="268"/>
        <v>GND</v>
      </c>
      <c r="AU1587" t="str">
        <f t="shared" si="269"/>
        <v>--</v>
      </c>
    </row>
    <row r="1588" spans="1:47" x14ac:dyDescent="0.25">
      <c r="A1588" t="str">
        <f t="shared" si="264"/>
        <v>U1-AM115</v>
      </c>
      <c r="B1588" t="str">
        <f t="shared" si="265"/>
        <v>GND</v>
      </c>
      <c r="C1588" t="str">
        <f t="shared" si="266"/>
        <v>U1-GND</v>
      </c>
      <c r="D1588" t="str">
        <f t="shared" si="267"/>
        <v>U1-AM115</v>
      </c>
      <c r="E1588" t="s">
        <v>1215</v>
      </c>
      <c r="F1588" t="s">
        <v>2159</v>
      </c>
      <c r="G1588" t="s">
        <v>433</v>
      </c>
      <c r="AT1588" t="str">
        <f t="shared" si="268"/>
        <v>GND</v>
      </c>
      <c r="AU1588" t="str">
        <f t="shared" si="269"/>
        <v>--</v>
      </c>
    </row>
    <row r="1589" spans="1:47" x14ac:dyDescent="0.25">
      <c r="A1589" t="str">
        <f t="shared" si="264"/>
        <v>U1-AM123</v>
      </c>
      <c r="B1589" t="str">
        <f t="shared" si="265"/>
        <v>GND</v>
      </c>
      <c r="C1589" t="str">
        <f t="shared" si="266"/>
        <v>U1-GND</v>
      </c>
      <c r="D1589" t="str">
        <f t="shared" si="267"/>
        <v>U1-AM123</v>
      </c>
      <c r="E1589" t="s">
        <v>1215</v>
      </c>
      <c r="F1589" t="s">
        <v>2160</v>
      </c>
      <c r="G1589" t="s">
        <v>433</v>
      </c>
      <c r="AT1589" t="str">
        <f t="shared" si="268"/>
        <v>GND</v>
      </c>
      <c r="AU1589" t="str">
        <f t="shared" si="269"/>
        <v>--</v>
      </c>
    </row>
    <row r="1590" spans="1:47" x14ac:dyDescent="0.25">
      <c r="A1590" t="str">
        <f t="shared" si="264"/>
        <v>U1-AM126</v>
      </c>
      <c r="B1590" t="str">
        <f t="shared" si="265"/>
        <v>GND</v>
      </c>
      <c r="C1590" t="str">
        <f t="shared" si="266"/>
        <v>U1-GND</v>
      </c>
      <c r="D1590" t="str">
        <f t="shared" si="267"/>
        <v>U1-AM126</v>
      </c>
      <c r="E1590" t="s">
        <v>1215</v>
      </c>
      <c r="F1590" t="s">
        <v>2161</v>
      </c>
      <c r="G1590" t="s">
        <v>433</v>
      </c>
      <c r="AT1590" t="str">
        <f t="shared" si="268"/>
        <v>GND</v>
      </c>
      <c r="AU1590" t="str">
        <f t="shared" si="269"/>
        <v>--</v>
      </c>
    </row>
    <row r="1591" spans="1:47" x14ac:dyDescent="0.25">
      <c r="A1591" t="str">
        <f t="shared" si="264"/>
        <v>U1-AM129</v>
      </c>
      <c r="B1591" t="str">
        <f t="shared" si="265"/>
        <v>GND</v>
      </c>
      <c r="C1591" t="str">
        <f t="shared" si="266"/>
        <v>U1-GND</v>
      </c>
      <c r="D1591" t="str">
        <f t="shared" si="267"/>
        <v>U1-AM129</v>
      </c>
      <c r="E1591" t="s">
        <v>1215</v>
      </c>
      <c r="F1591" t="s">
        <v>2162</v>
      </c>
      <c r="G1591" t="s">
        <v>433</v>
      </c>
      <c r="AT1591" t="str">
        <f t="shared" si="268"/>
        <v>GND</v>
      </c>
      <c r="AU1591" t="str">
        <f t="shared" si="269"/>
        <v>--</v>
      </c>
    </row>
    <row r="1592" spans="1:47" x14ac:dyDescent="0.25">
      <c r="A1592" t="str">
        <f t="shared" si="264"/>
        <v>U1-AM131</v>
      </c>
      <c r="B1592" t="str">
        <f t="shared" si="265"/>
        <v>GND</v>
      </c>
      <c r="C1592" t="str">
        <f t="shared" si="266"/>
        <v>U1-GND</v>
      </c>
      <c r="D1592" t="str">
        <f t="shared" si="267"/>
        <v>U1-AM131</v>
      </c>
      <c r="E1592" t="s">
        <v>1215</v>
      </c>
      <c r="F1592" t="s">
        <v>2163</v>
      </c>
      <c r="G1592" t="s">
        <v>433</v>
      </c>
      <c r="AT1592" t="str">
        <f t="shared" si="268"/>
        <v>GND</v>
      </c>
      <c r="AU1592" t="str">
        <f t="shared" si="269"/>
        <v>--</v>
      </c>
    </row>
    <row r="1593" spans="1:47" x14ac:dyDescent="0.25">
      <c r="A1593" t="str">
        <f t="shared" si="264"/>
        <v>U1-AN1</v>
      </c>
      <c r="B1593" t="str">
        <f t="shared" si="265"/>
        <v>GND</v>
      </c>
      <c r="C1593" t="str">
        <f t="shared" si="266"/>
        <v>U1-GND</v>
      </c>
      <c r="D1593" t="str">
        <f t="shared" si="267"/>
        <v>U1-AN1</v>
      </c>
      <c r="E1593" t="s">
        <v>1215</v>
      </c>
      <c r="F1593" t="s">
        <v>2164</v>
      </c>
      <c r="G1593" t="s">
        <v>433</v>
      </c>
      <c r="AT1593" t="str">
        <f t="shared" si="268"/>
        <v>GND</v>
      </c>
      <c r="AU1593" t="str">
        <f t="shared" si="269"/>
        <v>--</v>
      </c>
    </row>
    <row r="1594" spans="1:47" x14ac:dyDescent="0.25">
      <c r="A1594" t="str">
        <f t="shared" si="264"/>
        <v>U1-AN3</v>
      </c>
      <c r="B1594" t="str">
        <f t="shared" si="265"/>
        <v>GND</v>
      </c>
      <c r="C1594" t="str">
        <f t="shared" si="266"/>
        <v>U1-GND</v>
      </c>
      <c r="D1594" t="str">
        <f t="shared" si="267"/>
        <v>U1-AN3</v>
      </c>
      <c r="E1594" t="s">
        <v>1215</v>
      </c>
      <c r="F1594" t="s">
        <v>2165</v>
      </c>
      <c r="G1594" t="s">
        <v>433</v>
      </c>
      <c r="AT1594" t="str">
        <f t="shared" si="268"/>
        <v>GND</v>
      </c>
      <c r="AU1594" t="str">
        <f t="shared" si="269"/>
        <v>--</v>
      </c>
    </row>
    <row r="1595" spans="1:47" x14ac:dyDescent="0.25">
      <c r="A1595" t="str">
        <f t="shared" si="264"/>
        <v>U1-AN5</v>
      </c>
      <c r="B1595" t="str">
        <f t="shared" si="265"/>
        <v>GND</v>
      </c>
      <c r="C1595" t="str">
        <f t="shared" si="266"/>
        <v>U1-GND</v>
      </c>
      <c r="D1595" t="str">
        <f t="shared" si="267"/>
        <v>U1-AN5</v>
      </c>
      <c r="E1595" t="s">
        <v>1215</v>
      </c>
      <c r="F1595" t="s">
        <v>2166</v>
      </c>
      <c r="G1595" t="s">
        <v>433</v>
      </c>
      <c r="AT1595" t="str">
        <f t="shared" si="268"/>
        <v>GND</v>
      </c>
      <c r="AU1595" t="str">
        <f t="shared" si="269"/>
        <v>--</v>
      </c>
    </row>
    <row r="1596" spans="1:47" x14ac:dyDescent="0.25">
      <c r="A1596" t="str">
        <f t="shared" si="264"/>
        <v>U1-AN13</v>
      </c>
      <c r="B1596" t="str">
        <f t="shared" si="265"/>
        <v>GND</v>
      </c>
      <c r="C1596" t="str">
        <f t="shared" si="266"/>
        <v>U1-GND</v>
      </c>
      <c r="D1596" t="str">
        <f t="shared" si="267"/>
        <v>U1-AN13</v>
      </c>
      <c r="E1596" t="s">
        <v>1215</v>
      </c>
      <c r="F1596" t="s">
        <v>2167</v>
      </c>
      <c r="G1596" t="s">
        <v>433</v>
      </c>
      <c r="AT1596" t="str">
        <f t="shared" si="268"/>
        <v>GND</v>
      </c>
      <c r="AU1596" t="str">
        <f t="shared" si="269"/>
        <v>--</v>
      </c>
    </row>
    <row r="1597" spans="1:47" x14ac:dyDescent="0.25">
      <c r="A1597" t="str">
        <f t="shared" si="264"/>
        <v>U1-AN16</v>
      </c>
      <c r="B1597" t="str">
        <f t="shared" si="265"/>
        <v>GND</v>
      </c>
      <c r="C1597" t="str">
        <f t="shared" si="266"/>
        <v>U1-GND</v>
      </c>
      <c r="D1597" t="str">
        <f t="shared" si="267"/>
        <v>U1-AN16</v>
      </c>
      <c r="E1597" t="s">
        <v>1215</v>
      </c>
      <c r="F1597" t="s">
        <v>2168</v>
      </c>
      <c r="G1597" t="s">
        <v>433</v>
      </c>
      <c r="AT1597" t="str">
        <f t="shared" si="268"/>
        <v>GND</v>
      </c>
      <c r="AU1597" t="str">
        <f t="shared" si="269"/>
        <v>--</v>
      </c>
    </row>
    <row r="1598" spans="1:47" x14ac:dyDescent="0.25">
      <c r="A1598" t="str">
        <f t="shared" si="264"/>
        <v>U1-AN21</v>
      </c>
      <c r="B1598" t="str">
        <f t="shared" si="265"/>
        <v>GND</v>
      </c>
      <c r="C1598" t="str">
        <f t="shared" si="266"/>
        <v>U1-GND</v>
      </c>
      <c r="D1598" t="str">
        <f t="shared" si="267"/>
        <v>U1-AN21</v>
      </c>
      <c r="E1598" t="s">
        <v>1215</v>
      </c>
      <c r="F1598" t="s">
        <v>2169</v>
      </c>
      <c r="G1598" t="s">
        <v>433</v>
      </c>
      <c r="AT1598" t="str">
        <f t="shared" si="268"/>
        <v>GND</v>
      </c>
      <c r="AU1598" t="str">
        <f t="shared" si="269"/>
        <v>--</v>
      </c>
    </row>
    <row r="1599" spans="1:47" x14ac:dyDescent="0.25">
      <c r="A1599" t="str">
        <f t="shared" si="264"/>
        <v>U1-AN32</v>
      </c>
      <c r="B1599" t="str">
        <f t="shared" si="265"/>
        <v>GND</v>
      </c>
      <c r="C1599" t="str">
        <f t="shared" si="266"/>
        <v>U1-GND</v>
      </c>
      <c r="D1599" t="str">
        <f t="shared" si="267"/>
        <v>U1-AN32</v>
      </c>
      <c r="E1599" t="s">
        <v>1215</v>
      </c>
      <c r="F1599" t="s">
        <v>2170</v>
      </c>
      <c r="G1599" t="s">
        <v>433</v>
      </c>
      <c r="AT1599" t="str">
        <f t="shared" si="268"/>
        <v>GND</v>
      </c>
      <c r="AU1599" t="str">
        <f t="shared" si="269"/>
        <v>--</v>
      </c>
    </row>
    <row r="1600" spans="1:47" x14ac:dyDescent="0.25">
      <c r="A1600" t="str">
        <f t="shared" si="264"/>
        <v>U1-AN36</v>
      </c>
      <c r="B1600" t="str">
        <f t="shared" si="265"/>
        <v>GND</v>
      </c>
      <c r="C1600" t="str">
        <f t="shared" si="266"/>
        <v>U1-GND</v>
      </c>
      <c r="D1600" t="str">
        <f t="shared" si="267"/>
        <v>U1-AN36</v>
      </c>
      <c r="E1600" t="s">
        <v>1215</v>
      </c>
      <c r="F1600" t="s">
        <v>2171</v>
      </c>
      <c r="G1600" t="s">
        <v>433</v>
      </c>
      <c r="AT1600" t="str">
        <f t="shared" si="268"/>
        <v>GND</v>
      </c>
      <c r="AU1600" t="str">
        <f t="shared" si="269"/>
        <v>--</v>
      </c>
    </row>
    <row r="1601" spans="1:47" x14ac:dyDescent="0.25">
      <c r="A1601" t="str">
        <f t="shared" si="264"/>
        <v>U1-AN40</v>
      </c>
      <c r="B1601" t="str">
        <f t="shared" si="265"/>
        <v>GND</v>
      </c>
      <c r="C1601" t="str">
        <f t="shared" si="266"/>
        <v>U1-GND</v>
      </c>
      <c r="D1601" t="str">
        <f t="shared" si="267"/>
        <v>U1-AN40</v>
      </c>
      <c r="E1601" t="s">
        <v>1215</v>
      </c>
      <c r="F1601" t="s">
        <v>2172</v>
      </c>
      <c r="G1601" t="s">
        <v>433</v>
      </c>
      <c r="AT1601" t="str">
        <f t="shared" si="268"/>
        <v>GND</v>
      </c>
      <c r="AU1601" t="str">
        <f t="shared" si="269"/>
        <v>--</v>
      </c>
    </row>
    <row r="1602" spans="1:47" x14ac:dyDescent="0.25">
      <c r="A1602" t="str">
        <f t="shared" si="264"/>
        <v>U1-AN43</v>
      </c>
      <c r="B1602" t="str">
        <f t="shared" si="265"/>
        <v>GND</v>
      </c>
      <c r="C1602" t="str">
        <f t="shared" si="266"/>
        <v>U1-GND</v>
      </c>
      <c r="D1602" t="str">
        <f t="shared" si="267"/>
        <v>U1-AN43</v>
      </c>
      <c r="E1602" t="s">
        <v>1215</v>
      </c>
      <c r="F1602" t="s">
        <v>2173</v>
      </c>
      <c r="G1602" t="s">
        <v>433</v>
      </c>
      <c r="AT1602" t="str">
        <f t="shared" si="268"/>
        <v>GND</v>
      </c>
      <c r="AU1602" t="str">
        <f t="shared" si="269"/>
        <v>--</v>
      </c>
    </row>
    <row r="1603" spans="1:47" x14ac:dyDescent="0.25">
      <c r="A1603" t="str">
        <f t="shared" si="264"/>
        <v>U1-AN46</v>
      </c>
      <c r="B1603" t="str">
        <f t="shared" si="265"/>
        <v>GND</v>
      </c>
      <c r="C1603" t="str">
        <f t="shared" si="266"/>
        <v>U1-GND</v>
      </c>
      <c r="D1603" t="str">
        <f t="shared" si="267"/>
        <v>U1-AN46</v>
      </c>
      <c r="E1603" t="s">
        <v>1215</v>
      </c>
      <c r="F1603" t="s">
        <v>2174</v>
      </c>
      <c r="G1603" t="s">
        <v>433</v>
      </c>
      <c r="AT1603" t="str">
        <f t="shared" si="268"/>
        <v>GND</v>
      </c>
      <c r="AU1603" t="str">
        <f t="shared" si="269"/>
        <v>--</v>
      </c>
    </row>
    <row r="1604" spans="1:47" x14ac:dyDescent="0.25">
      <c r="A1604" t="str">
        <f t="shared" si="264"/>
        <v>U1-AN53</v>
      </c>
      <c r="B1604" t="str">
        <f t="shared" si="265"/>
        <v>GND</v>
      </c>
      <c r="C1604" t="str">
        <f t="shared" si="266"/>
        <v>U1-GND</v>
      </c>
      <c r="D1604" t="str">
        <f t="shared" si="267"/>
        <v>U1-AN53</v>
      </c>
      <c r="E1604" t="s">
        <v>1215</v>
      </c>
      <c r="F1604" t="s">
        <v>2175</v>
      </c>
      <c r="G1604" t="s">
        <v>433</v>
      </c>
      <c r="AT1604" t="str">
        <f t="shared" si="268"/>
        <v>GND</v>
      </c>
      <c r="AU1604" t="str">
        <f t="shared" si="269"/>
        <v>--</v>
      </c>
    </row>
    <row r="1605" spans="1:47" x14ac:dyDescent="0.25">
      <c r="A1605" t="str">
        <f t="shared" si="264"/>
        <v>U1-AN64</v>
      </c>
      <c r="B1605" t="str">
        <f t="shared" si="265"/>
        <v>GND</v>
      </c>
      <c r="C1605" t="str">
        <f t="shared" si="266"/>
        <v>U1-GND</v>
      </c>
      <c r="D1605" t="str">
        <f t="shared" si="267"/>
        <v>U1-AN64</v>
      </c>
      <c r="E1605" t="s">
        <v>1215</v>
      </c>
      <c r="F1605" t="s">
        <v>2176</v>
      </c>
      <c r="G1605" t="s">
        <v>433</v>
      </c>
      <c r="AT1605" t="str">
        <f t="shared" si="268"/>
        <v>GND</v>
      </c>
      <c r="AU1605" t="str">
        <f t="shared" si="269"/>
        <v>--</v>
      </c>
    </row>
    <row r="1606" spans="1:47" x14ac:dyDescent="0.25">
      <c r="A1606" t="str">
        <f t="shared" ref="A1606:A1669" si="270">$E1606&amp;"-"&amp;$F1606</f>
        <v>U1-AN75</v>
      </c>
      <c r="B1606" t="str">
        <f t="shared" ref="B1606:B1669" si="271">IF(OR(E1606=$A$2,E1606=$B$2,E1606=$C$2,E1606=$D$2),"--",G1606)</f>
        <v>GND</v>
      </c>
      <c r="C1606" t="str">
        <f t="shared" ref="C1606:C1669" si="272">$E1606&amp;"-"&amp;$G1606</f>
        <v>U1-GND</v>
      </c>
      <c r="D1606" t="str">
        <f t="shared" ref="D1606:D1669" si="273">A1606</f>
        <v>U1-AN75</v>
      </c>
      <c r="E1606" t="s">
        <v>1215</v>
      </c>
      <c r="F1606" t="s">
        <v>2177</v>
      </c>
      <c r="G1606" t="s">
        <v>433</v>
      </c>
      <c r="AT1606" t="str">
        <f t="shared" ref="AT1606:AT1669" si="274">IF(IF(COUNTIF($AO$6:$AQ$150,B1606)&gt;0,"---","--")="---",VLOOKUP(B1606,$AO$6:$AQ$150,3,0),B1606)</f>
        <v>GND</v>
      </c>
      <c r="AU1606" t="str">
        <f t="shared" ref="AU1606:AU1669" si="275">IF(IF(COUNTIF($AO$6:$AQ$150,B1606)&gt;0,"---","--")="---",VLOOKUP(B1606,$AO$6:$AQ$150,2,0),"--")</f>
        <v>--</v>
      </c>
    </row>
    <row r="1607" spans="1:47" x14ac:dyDescent="0.25">
      <c r="A1607" t="str">
        <f t="shared" si="270"/>
        <v>U1-AN86</v>
      </c>
      <c r="B1607" t="str">
        <f t="shared" si="271"/>
        <v>GND</v>
      </c>
      <c r="C1607" t="str">
        <f t="shared" si="272"/>
        <v>U1-GND</v>
      </c>
      <c r="D1607" t="str">
        <f t="shared" si="273"/>
        <v>U1-AN86</v>
      </c>
      <c r="E1607" t="s">
        <v>1215</v>
      </c>
      <c r="F1607" t="s">
        <v>2178</v>
      </c>
      <c r="G1607" t="s">
        <v>433</v>
      </c>
      <c r="AT1607" t="str">
        <f t="shared" si="274"/>
        <v>GND</v>
      </c>
      <c r="AU1607" t="str">
        <f t="shared" si="275"/>
        <v>--</v>
      </c>
    </row>
    <row r="1608" spans="1:47" x14ac:dyDescent="0.25">
      <c r="A1608" t="str">
        <f t="shared" si="270"/>
        <v>U1-AN93</v>
      </c>
      <c r="B1608" t="str">
        <f t="shared" si="271"/>
        <v>GND</v>
      </c>
      <c r="C1608" t="str">
        <f t="shared" si="272"/>
        <v>U1-GND</v>
      </c>
      <c r="D1608" t="str">
        <f t="shared" si="273"/>
        <v>U1-AN93</v>
      </c>
      <c r="E1608" t="s">
        <v>1215</v>
      </c>
      <c r="F1608" t="s">
        <v>2179</v>
      </c>
      <c r="G1608" t="s">
        <v>433</v>
      </c>
      <c r="AT1608" t="str">
        <f t="shared" si="274"/>
        <v>GND</v>
      </c>
      <c r="AU1608" t="str">
        <f t="shared" si="275"/>
        <v>--</v>
      </c>
    </row>
    <row r="1609" spans="1:47" x14ac:dyDescent="0.25">
      <c r="A1609" t="str">
        <f t="shared" si="270"/>
        <v>U1-AN96</v>
      </c>
      <c r="B1609" t="str">
        <f t="shared" si="271"/>
        <v>GND</v>
      </c>
      <c r="C1609" t="str">
        <f t="shared" si="272"/>
        <v>U1-GND</v>
      </c>
      <c r="D1609" t="str">
        <f t="shared" si="273"/>
        <v>U1-AN96</v>
      </c>
      <c r="E1609" t="s">
        <v>1215</v>
      </c>
      <c r="F1609" t="s">
        <v>2180</v>
      </c>
      <c r="G1609" t="s">
        <v>433</v>
      </c>
      <c r="AT1609" t="str">
        <f t="shared" si="274"/>
        <v>GND</v>
      </c>
      <c r="AU1609" t="str">
        <f t="shared" si="275"/>
        <v>--</v>
      </c>
    </row>
    <row r="1610" spans="1:47" x14ac:dyDescent="0.25">
      <c r="A1610" t="str">
        <f t="shared" si="270"/>
        <v>U1-AN100</v>
      </c>
      <c r="B1610" t="str">
        <f t="shared" si="271"/>
        <v>GND</v>
      </c>
      <c r="C1610" t="str">
        <f t="shared" si="272"/>
        <v>U1-GND</v>
      </c>
      <c r="D1610" t="str">
        <f t="shared" si="273"/>
        <v>U1-AN100</v>
      </c>
      <c r="E1610" t="s">
        <v>1215</v>
      </c>
      <c r="F1610" t="s">
        <v>2181</v>
      </c>
      <c r="G1610" t="s">
        <v>433</v>
      </c>
      <c r="AT1610" t="str">
        <f t="shared" si="274"/>
        <v>GND</v>
      </c>
      <c r="AU1610" t="str">
        <f t="shared" si="275"/>
        <v>--</v>
      </c>
    </row>
    <row r="1611" spans="1:47" x14ac:dyDescent="0.25">
      <c r="A1611" t="str">
        <f t="shared" si="270"/>
        <v>U1-AN104</v>
      </c>
      <c r="B1611" t="str">
        <f t="shared" si="271"/>
        <v>GND</v>
      </c>
      <c r="C1611" t="str">
        <f t="shared" si="272"/>
        <v>U1-GND</v>
      </c>
      <c r="D1611" t="str">
        <f t="shared" si="273"/>
        <v>U1-AN104</v>
      </c>
      <c r="E1611" t="s">
        <v>1215</v>
      </c>
      <c r="F1611" t="s">
        <v>2182</v>
      </c>
      <c r="G1611" t="s">
        <v>433</v>
      </c>
      <c r="AT1611" t="str">
        <f t="shared" si="274"/>
        <v>GND</v>
      </c>
      <c r="AU1611" t="str">
        <f t="shared" si="275"/>
        <v>--</v>
      </c>
    </row>
    <row r="1612" spans="1:47" x14ac:dyDescent="0.25">
      <c r="A1612" t="str">
        <f t="shared" si="270"/>
        <v>U1-AN115</v>
      </c>
      <c r="B1612" t="str">
        <f t="shared" si="271"/>
        <v>GND</v>
      </c>
      <c r="C1612" t="str">
        <f t="shared" si="272"/>
        <v>U1-GND</v>
      </c>
      <c r="D1612" t="str">
        <f t="shared" si="273"/>
        <v>U1-AN115</v>
      </c>
      <c r="E1612" t="s">
        <v>1215</v>
      </c>
      <c r="F1612" t="s">
        <v>2183</v>
      </c>
      <c r="G1612" t="s">
        <v>433</v>
      </c>
      <c r="AT1612" t="str">
        <f t="shared" si="274"/>
        <v>GND</v>
      </c>
      <c r="AU1612" t="str">
        <f t="shared" si="275"/>
        <v>--</v>
      </c>
    </row>
    <row r="1613" spans="1:47" x14ac:dyDescent="0.25">
      <c r="A1613" t="str">
        <f t="shared" si="270"/>
        <v>U1-AN120</v>
      </c>
      <c r="B1613" t="str">
        <f t="shared" si="271"/>
        <v>GND</v>
      </c>
      <c r="C1613" t="str">
        <f t="shared" si="272"/>
        <v>U1-GND</v>
      </c>
      <c r="D1613" t="str">
        <f t="shared" si="273"/>
        <v>U1-AN120</v>
      </c>
      <c r="E1613" t="s">
        <v>1215</v>
      </c>
      <c r="F1613" t="s">
        <v>2184</v>
      </c>
      <c r="G1613" t="s">
        <v>433</v>
      </c>
      <c r="AT1613" t="str">
        <f t="shared" si="274"/>
        <v>GND</v>
      </c>
      <c r="AU1613" t="str">
        <f t="shared" si="275"/>
        <v>--</v>
      </c>
    </row>
    <row r="1614" spans="1:47" x14ac:dyDescent="0.25">
      <c r="A1614" t="str">
        <f t="shared" si="270"/>
        <v>U1-AN123</v>
      </c>
      <c r="B1614" t="str">
        <f t="shared" si="271"/>
        <v>GND</v>
      </c>
      <c r="C1614" t="str">
        <f t="shared" si="272"/>
        <v>U1-GND</v>
      </c>
      <c r="D1614" t="str">
        <f t="shared" si="273"/>
        <v>U1-AN123</v>
      </c>
      <c r="E1614" t="s">
        <v>1215</v>
      </c>
      <c r="F1614" t="s">
        <v>2185</v>
      </c>
      <c r="G1614" t="s">
        <v>433</v>
      </c>
      <c r="AT1614" t="str">
        <f t="shared" si="274"/>
        <v>GND</v>
      </c>
      <c r="AU1614" t="str">
        <f t="shared" si="275"/>
        <v>--</v>
      </c>
    </row>
    <row r="1615" spans="1:47" x14ac:dyDescent="0.25">
      <c r="A1615" t="str">
        <f t="shared" si="270"/>
        <v>U1-AN131</v>
      </c>
      <c r="B1615" t="str">
        <f t="shared" si="271"/>
        <v>GND</v>
      </c>
      <c r="C1615" t="str">
        <f t="shared" si="272"/>
        <v>U1-GND</v>
      </c>
      <c r="D1615" t="str">
        <f t="shared" si="273"/>
        <v>U1-AN131</v>
      </c>
      <c r="E1615" t="s">
        <v>1215</v>
      </c>
      <c r="F1615" t="s">
        <v>2186</v>
      </c>
      <c r="G1615" t="s">
        <v>433</v>
      </c>
      <c r="AT1615" t="str">
        <f t="shared" si="274"/>
        <v>GND</v>
      </c>
      <c r="AU1615" t="str">
        <f t="shared" si="275"/>
        <v>--</v>
      </c>
    </row>
    <row r="1616" spans="1:47" x14ac:dyDescent="0.25">
      <c r="A1616" t="str">
        <f t="shared" si="270"/>
        <v>U1-AN133</v>
      </c>
      <c r="B1616" t="str">
        <f t="shared" si="271"/>
        <v>GND</v>
      </c>
      <c r="C1616" t="str">
        <f t="shared" si="272"/>
        <v>U1-GND</v>
      </c>
      <c r="D1616" t="str">
        <f t="shared" si="273"/>
        <v>U1-AN133</v>
      </c>
      <c r="E1616" t="s">
        <v>1215</v>
      </c>
      <c r="F1616" t="s">
        <v>2187</v>
      </c>
      <c r="G1616" t="s">
        <v>433</v>
      </c>
      <c r="AT1616" t="str">
        <f t="shared" si="274"/>
        <v>GND</v>
      </c>
      <c r="AU1616" t="str">
        <f t="shared" si="275"/>
        <v>--</v>
      </c>
    </row>
    <row r="1617" spans="1:47" x14ac:dyDescent="0.25">
      <c r="A1617" t="str">
        <f t="shared" si="270"/>
        <v>U1-AN135</v>
      </c>
      <c r="B1617" t="str">
        <f t="shared" si="271"/>
        <v>GND</v>
      </c>
      <c r="C1617" t="str">
        <f t="shared" si="272"/>
        <v>U1-GND</v>
      </c>
      <c r="D1617" t="str">
        <f t="shared" si="273"/>
        <v>U1-AN135</v>
      </c>
      <c r="E1617" t="s">
        <v>1215</v>
      </c>
      <c r="F1617" t="s">
        <v>2188</v>
      </c>
      <c r="G1617" t="s">
        <v>433</v>
      </c>
      <c r="AT1617" t="str">
        <f t="shared" si="274"/>
        <v>GND</v>
      </c>
      <c r="AU1617" t="str">
        <f t="shared" si="275"/>
        <v>--</v>
      </c>
    </row>
    <row r="1618" spans="1:47" x14ac:dyDescent="0.25">
      <c r="A1618" t="str">
        <f t="shared" si="270"/>
        <v>U1-AP5</v>
      </c>
      <c r="B1618" t="str">
        <f t="shared" si="271"/>
        <v>GND</v>
      </c>
      <c r="C1618" t="str">
        <f t="shared" si="272"/>
        <v>U1-GND</v>
      </c>
      <c r="D1618" t="str">
        <f t="shared" si="273"/>
        <v>U1-AP5</v>
      </c>
      <c r="E1618" t="s">
        <v>1215</v>
      </c>
      <c r="F1618" t="s">
        <v>2189</v>
      </c>
      <c r="G1618" t="s">
        <v>433</v>
      </c>
      <c r="AT1618" t="str">
        <f t="shared" si="274"/>
        <v>GND</v>
      </c>
      <c r="AU1618" t="str">
        <f t="shared" si="275"/>
        <v>--</v>
      </c>
    </row>
    <row r="1619" spans="1:47" x14ac:dyDescent="0.25">
      <c r="A1619" t="str">
        <f t="shared" si="270"/>
        <v>U1-AP7</v>
      </c>
      <c r="B1619" t="str">
        <f t="shared" si="271"/>
        <v>GND</v>
      </c>
      <c r="C1619" t="str">
        <f t="shared" si="272"/>
        <v>U1-GND</v>
      </c>
      <c r="D1619" t="str">
        <f t="shared" si="273"/>
        <v>U1-AP7</v>
      </c>
      <c r="E1619" t="s">
        <v>1215</v>
      </c>
      <c r="F1619" t="s">
        <v>2190</v>
      </c>
      <c r="G1619" t="s">
        <v>433</v>
      </c>
      <c r="AT1619" t="str">
        <f t="shared" si="274"/>
        <v>GND</v>
      </c>
      <c r="AU1619" t="str">
        <f t="shared" si="275"/>
        <v>--</v>
      </c>
    </row>
    <row r="1620" spans="1:47" x14ac:dyDescent="0.25">
      <c r="A1620" t="str">
        <f t="shared" si="270"/>
        <v>U1-AP10</v>
      </c>
      <c r="B1620" t="str">
        <f t="shared" si="271"/>
        <v>GND</v>
      </c>
      <c r="C1620" t="str">
        <f t="shared" si="272"/>
        <v>U1-GND</v>
      </c>
      <c r="D1620" t="str">
        <f t="shared" si="273"/>
        <v>U1-AP10</v>
      </c>
      <c r="E1620" t="s">
        <v>1215</v>
      </c>
      <c r="F1620" t="s">
        <v>2191</v>
      </c>
      <c r="G1620" t="s">
        <v>433</v>
      </c>
      <c r="AT1620" t="str">
        <f t="shared" si="274"/>
        <v>GND</v>
      </c>
      <c r="AU1620" t="str">
        <f t="shared" si="275"/>
        <v>--</v>
      </c>
    </row>
    <row r="1621" spans="1:47" x14ac:dyDescent="0.25">
      <c r="A1621" t="str">
        <f t="shared" si="270"/>
        <v>U1-AP13</v>
      </c>
      <c r="B1621" t="str">
        <f t="shared" si="271"/>
        <v>GND</v>
      </c>
      <c r="C1621" t="str">
        <f t="shared" si="272"/>
        <v>U1-GND</v>
      </c>
      <c r="D1621" t="str">
        <f t="shared" si="273"/>
        <v>U1-AP13</v>
      </c>
      <c r="E1621" t="s">
        <v>1215</v>
      </c>
      <c r="F1621" t="s">
        <v>2192</v>
      </c>
      <c r="G1621" t="s">
        <v>433</v>
      </c>
      <c r="AT1621" t="str">
        <f t="shared" si="274"/>
        <v>GND</v>
      </c>
      <c r="AU1621" t="str">
        <f t="shared" si="275"/>
        <v>--</v>
      </c>
    </row>
    <row r="1622" spans="1:47" x14ac:dyDescent="0.25">
      <c r="A1622" t="str">
        <f t="shared" si="270"/>
        <v>U1-AP32</v>
      </c>
      <c r="B1622" t="str">
        <f t="shared" si="271"/>
        <v>GND</v>
      </c>
      <c r="C1622" t="str">
        <f t="shared" si="272"/>
        <v>U1-GND</v>
      </c>
      <c r="D1622" t="str">
        <f t="shared" si="273"/>
        <v>U1-AP32</v>
      </c>
      <c r="E1622" t="s">
        <v>1215</v>
      </c>
      <c r="F1622" t="s">
        <v>2193</v>
      </c>
      <c r="G1622" t="s">
        <v>433</v>
      </c>
      <c r="AT1622" t="str">
        <f t="shared" si="274"/>
        <v>GND</v>
      </c>
      <c r="AU1622" t="str">
        <f t="shared" si="275"/>
        <v>--</v>
      </c>
    </row>
    <row r="1623" spans="1:47" x14ac:dyDescent="0.25">
      <c r="A1623" t="str">
        <f t="shared" si="270"/>
        <v>U1-AP61</v>
      </c>
      <c r="B1623" t="str">
        <f t="shared" si="271"/>
        <v>GND</v>
      </c>
      <c r="C1623" t="str">
        <f t="shared" si="272"/>
        <v>U1-GND</v>
      </c>
      <c r="D1623" t="str">
        <f t="shared" si="273"/>
        <v>U1-AP61</v>
      </c>
      <c r="E1623" t="s">
        <v>1215</v>
      </c>
      <c r="F1623" t="s">
        <v>2194</v>
      </c>
      <c r="G1623" t="s">
        <v>433</v>
      </c>
      <c r="AT1623" t="str">
        <f t="shared" si="274"/>
        <v>GND</v>
      </c>
      <c r="AU1623" t="str">
        <f t="shared" si="275"/>
        <v>--</v>
      </c>
    </row>
    <row r="1624" spans="1:47" x14ac:dyDescent="0.25">
      <c r="A1624" t="str">
        <f t="shared" si="270"/>
        <v>U1-AP72</v>
      </c>
      <c r="B1624" t="str">
        <f t="shared" si="271"/>
        <v>GND</v>
      </c>
      <c r="C1624" t="str">
        <f t="shared" si="272"/>
        <v>U1-GND</v>
      </c>
      <c r="D1624" t="str">
        <f t="shared" si="273"/>
        <v>U1-AP72</v>
      </c>
      <c r="E1624" t="s">
        <v>1215</v>
      </c>
      <c r="F1624" t="s">
        <v>2195</v>
      </c>
      <c r="G1624" t="s">
        <v>433</v>
      </c>
      <c r="AT1624" t="str">
        <f t="shared" si="274"/>
        <v>GND</v>
      </c>
      <c r="AU1624" t="str">
        <f t="shared" si="275"/>
        <v>--</v>
      </c>
    </row>
    <row r="1625" spans="1:47" x14ac:dyDescent="0.25">
      <c r="A1625" t="str">
        <f t="shared" si="270"/>
        <v>U1-AP83</v>
      </c>
      <c r="B1625" t="str">
        <f t="shared" si="271"/>
        <v>GND</v>
      </c>
      <c r="C1625" t="str">
        <f t="shared" si="272"/>
        <v>U1-GND</v>
      </c>
      <c r="D1625" t="str">
        <f t="shared" si="273"/>
        <v>U1-AP83</v>
      </c>
      <c r="E1625" t="s">
        <v>1215</v>
      </c>
      <c r="F1625" t="s">
        <v>2196</v>
      </c>
      <c r="G1625" t="s">
        <v>433</v>
      </c>
      <c r="AT1625" t="str">
        <f t="shared" si="274"/>
        <v>GND</v>
      </c>
      <c r="AU1625" t="str">
        <f t="shared" si="275"/>
        <v>--</v>
      </c>
    </row>
    <row r="1626" spans="1:47" x14ac:dyDescent="0.25">
      <c r="A1626" t="str">
        <f t="shared" si="270"/>
        <v>U1-AP104</v>
      </c>
      <c r="B1626" t="str">
        <f t="shared" si="271"/>
        <v>GND</v>
      </c>
      <c r="C1626" t="str">
        <f t="shared" si="272"/>
        <v>U1-GND</v>
      </c>
      <c r="D1626" t="str">
        <f t="shared" si="273"/>
        <v>U1-AP104</v>
      </c>
      <c r="E1626" t="s">
        <v>1215</v>
      </c>
      <c r="F1626" t="s">
        <v>2197</v>
      </c>
      <c r="G1626" t="s">
        <v>433</v>
      </c>
      <c r="AT1626" t="str">
        <f t="shared" si="274"/>
        <v>GND</v>
      </c>
      <c r="AU1626" t="str">
        <f t="shared" si="275"/>
        <v>--</v>
      </c>
    </row>
    <row r="1627" spans="1:47" x14ac:dyDescent="0.25">
      <c r="A1627" t="str">
        <f t="shared" si="270"/>
        <v>U1-AP123</v>
      </c>
      <c r="B1627" t="str">
        <f t="shared" si="271"/>
        <v>GND</v>
      </c>
      <c r="C1627" t="str">
        <f t="shared" si="272"/>
        <v>U1-GND</v>
      </c>
      <c r="D1627" t="str">
        <f t="shared" si="273"/>
        <v>U1-AP123</v>
      </c>
      <c r="E1627" t="s">
        <v>1215</v>
      </c>
      <c r="F1627" t="s">
        <v>2198</v>
      </c>
      <c r="G1627" t="s">
        <v>433</v>
      </c>
      <c r="AT1627" t="str">
        <f t="shared" si="274"/>
        <v>GND</v>
      </c>
      <c r="AU1627" t="str">
        <f t="shared" si="275"/>
        <v>--</v>
      </c>
    </row>
    <row r="1628" spans="1:47" x14ac:dyDescent="0.25">
      <c r="A1628" t="str">
        <f t="shared" si="270"/>
        <v>U1-AP126</v>
      </c>
      <c r="B1628" t="str">
        <f t="shared" si="271"/>
        <v>GND</v>
      </c>
      <c r="C1628" t="str">
        <f t="shared" si="272"/>
        <v>U1-GND</v>
      </c>
      <c r="D1628" t="str">
        <f t="shared" si="273"/>
        <v>U1-AP126</v>
      </c>
      <c r="E1628" t="s">
        <v>1215</v>
      </c>
      <c r="F1628" t="s">
        <v>2199</v>
      </c>
      <c r="G1628" t="s">
        <v>433</v>
      </c>
      <c r="AT1628" t="str">
        <f t="shared" si="274"/>
        <v>GND</v>
      </c>
      <c r="AU1628" t="str">
        <f t="shared" si="275"/>
        <v>--</v>
      </c>
    </row>
    <row r="1629" spans="1:47" x14ac:dyDescent="0.25">
      <c r="A1629" t="str">
        <f t="shared" si="270"/>
        <v>U1-AP129</v>
      </c>
      <c r="B1629" t="str">
        <f t="shared" si="271"/>
        <v>GND</v>
      </c>
      <c r="C1629" t="str">
        <f t="shared" si="272"/>
        <v>U1-GND</v>
      </c>
      <c r="D1629" t="str">
        <f t="shared" si="273"/>
        <v>U1-AP129</v>
      </c>
      <c r="E1629" t="s">
        <v>1215</v>
      </c>
      <c r="F1629" t="s">
        <v>2200</v>
      </c>
      <c r="G1629" t="s">
        <v>433</v>
      </c>
      <c r="AT1629" t="str">
        <f t="shared" si="274"/>
        <v>GND</v>
      </c>
      <c r="AU1629" t="str">
        <f t="shared" si="275"/>
        <v>--</v>
      </c>
    </row>
    <row r="1630" spans="1:47" x14ac:dyDescent="0.25">
      <c r="A1630" t="str">
        <f t="shared" si="270"/>
        <v>U1-AP131</v>
      </c>
      <c r="B1630" t="str">
        <f t="shared" si="271"/>
        <v>GND</v>
      </c>
      <c r="C1630" t="str">
        <f t="shared" si="272"/>
        <v>U1-GND</v>
      </c>
      <c r="D1630" t="str">
        <f t="shared" si="273"/>
        <v>U1-AP131</v>
      </c>
      <c r="E1630" t="s">
        <v>1215</v>
      </c>
      <c r="F1630" t="s">
        <v>2201</v>
      </c>
      <c r="G1630" t="s">
        <v>433</v>
      </c>
      <c r="AT1630" t="str">
        <f t="shared" si="274"/>
        <v>GND</v>
      </c>
      <c r="AU1630" t="str">
        <f t="shared" si="275"/>
        <v>--</v>
      </c>
    </row>
    <row r="1631" spans="1:47" x14ac:dyDescent="0.25">
      <c r="A1631" t="str">
        <f t="shared" si="270"/>
        <v>U1-AR1</v>
      </c>
      <c r="B1631" t="str">
        <f t="shared" si="271"/>
        <v>GND</v>
      </c>
      <c r="C1631" t="str">
        <f t="shared" si="272"/>
        <v>U1-GND</v>
      </c>
      <c r="D1631" t="str">
        <f t="shared" si="273"/>
        <v>U1-AR1</v>
      </c>
      <c r="E1631" t="s">
        <v>1215</v>
      </c>
      <c r="F1631" t="s">
        <v>2202</v>
      </c>
      <c r="G1631" t="s">
        <v>433</v>
      </c>
      <c r="AT1631" t="str">
        <f t="shared" si="274"/>
        <v>GND</v>
      </c>
      <c r="AU1631" t="str">
        <f t="shared" si="275"/>
        <v>--</v>
      </c>
    </row>
    <row r="1632" spans="1:47" x14ac:dyDescent="0.25">
      <c r="A1632" t="str">
        <f t="shared" si="270"/>
        <v>U1-AR3</v>
      </c>
      <c r="B1632" t="str">
        <f t="shared" si="271"/>
        <v>GND</v>
      </c>
      <c r="C1632" t="str">
        <f t="shared" si="272"/>
        <v>U1-GND</v>
      </c>
      <c r="D1632" t="str">
        <f t="shared" si="273"/>
        <v>U1-AR3</v>
      </c>
      <c r="E1632" t="s">
        <v>1215</v>
      </c>
      <c r="F1632" t="s">
        <v>2203</v>
      </c>
      <c r="G1632" t="s">
        <v>433</v>
      </c>
      <c r="AT1632" t="str">
        <f t="shared" si="274"/>
        <v>GND</v>
      </c>
      <c r="AU1632" t="str">
        <f t="shared" si="275"/>
        <v>--</v>
      </c>
    </row>
    <row r="1633" spans="1:47" x14ac:dyDescent="0.25">
      <c r="A1633" t="str">
        <f t="shared" si="270"/>
        <v>U1-AR5</v>
      </c>
      <c r="B1633" t="str">
        <f t="shared" si="271"/>
        <v>GND</v>
      </c>
      <c r="C1633" t="str">
        <f t="shared" si="272"/>
        <v>U1-GND</v>
      </c>
      <c r="D1633" t="str">
        <f t="shared" si="273"/>
        <v>U1-AR5</v>
      </c>
      <c r="E1633" t="s">
        <v>1215</v>
      </c>
      <c r="F1633" t="s">
        <v>2204</v>
      </c>
      <c r="G1633" t="s">
        <v>433</v>
      </c>
      <c r="AT1633" t="str">
        <f t="shared" si="274"/>
        <v>GND</v>
      </c>
      <c r="AU1633" t="str">
        <f t="shared" si="275"/>
        <v>--</v>
      </c>
    </row>
    <row r="1634" spans="1:47" x14ac:dyDescent="0.25">
      <c r="A1634" t="str">
        <f t="shared" si="270"/>
        <v>U1-AR13</v>
      </c>
      <c r="B1634" t="str">
        <f t="shared" si="271"/>
        <v>GND</v>
      </c>
      <c r="C1634" t="str">
        <f t="shared" si="272"/>
        <v>U1-GND</v>
      </c>
      <c r="D1634" t="str">
        <f t="shared" si="273"/>
        <v>U1-AR13</v>
      </c>
      <c r="E1634" t="s">
        <v>1215</v>
      </c>
      <c r="F1634" t="s">
        <v>2205</v>
      </c>
      <c r="G1634" t="s">
        <v>433</v>
      </c>
      <c r="AT1634" t="str">
        <f t="shared" si="274"/>
        <v>GND</v>
      </c>
      <c r="AU1634" t="str">
        <f t="shared" si="275"/>
        <v>--</v>
      </c>
    </row>
    <row r="1635" spans="1:47" x14ac:dyDescent="0.25">
      <c r="A1635" t="str">
        <f t="shared" si="270"/>
        <v>U1-AR16</v>
      </c>
      <c r="B1635" t="str">
        <f t="shared" si="271"/>
        <v>GND</v>
      </c>
      <c r="C1635" t="str">
        <f t="shared" si="272"/>
        <v>U1-GND</v>
      </c>
      <c r="D1635" t="str">
        <f t="shared" si="273"/>
        <v>U1-AR16</v>
      </c>
      <c r="E1635" t="s">
        <v>1215</v>
      </c>
      <c r="F1635" t="s">
        <v>2206</v>
      </c>
      <c r="G1635" t="s">
        <v>433</v>
      </c>
      <c r="AT1635" t="str">
        <f t="shared" si="274"/>
        <v>GND</v>
      </c>
      <c r="AU1635" t="str">
        <f t="shared" si="275"/>
        <v>--</v>
      </c>
    </row>
    <row r="1636" spans="1:47" x14ac:dyDescent="0.25">
      <c r="A1636" t="str">
        <f t="shared" si="270"/>
        <v>U1-AR21</v>
      </c>
      <c r="B1636" t="str">
        <f t="shared" si="271"/>
        <v>GND</v>
      </c>
      <c r="C1636" t="str">
        <f t="shared" si="272"/>
        <v>U1-GND</v>
      </c>
      <c r="D1636" t="str">
        <f t="shared" si="273"/>
        <v>U1-AR21</v>
      </c>
      <c r="E1636" t="s">
        <v>1215</v>
      </c>
      <c r="F1636" t="s">
        <v>2207</v>
      </c>
      <c r="G1636" t="s">
        <v>433</v>
      </c>
      <c r="AT1636" t="str">
        <f t="shared" si="274"/>
        <v>GND</v>
      </c>
      <c r="AU1636" t="str">
        <f t="shared" si="275"/>
        <v>--</v>
      </c>
    </row>
    <row r="1637" spans="1:47" x14ac:dyDescent="0.25">
      <c r="A1637" t="str">
        <f t="shared" si="270"/>
        <v>U1-AR25</v>
      </c>
      <c r="B1637" t="str">
        <f t="shared" si="271"/>
        <v>GND</v>
      </c>
      <c r="C1637" t="str">
        <f t="shared" si="272"/>
        <v>U1-GND</v>
      </c>
      <c r="D1637" t="str">
        <f t="shared" si="273"/>
        <v>U1-AR25</v>
      </c>
      <c r="E1637" t="s">
        <v>1215</v>
      </c>
      <c r="F1637" t="s">
        <v>2208</v>
      </c>
      <c r="G1637" t="s">
        <v>433</v>
      </c>
      <c r="AT1637" t="str">
        <f t="shared" si="274"/>
        <v>GND</v>
      </c>
      <c r="AU1637" t="str">
        <f t="shared" si="275"/>
        <v>--</v>
      </c>
    </row>
    <row r="1638" spans="1:47" x14ac:dyDescent="0.25">
      <c r="A1638" t="str">
        <f t="shared" si="270"/>
        <v>U1-AR40</v>
      </c>
      <c r="B1638" t="str">
        <f t="shared" si="271"/>
        <v>GND</v>
      </c>
      <c r="C1638" t="str">
        <f t="shared" si="272"/>
        <v>U1-GND</v>
      </c>
      <c r="D1638" t="str">
        <f t="shared" si="273"/>
        <v>U1-AR40</v>
      </c>
      <c r="E1638" t="s">
        <v>1215</v>
      </c>
      <c r="F1638" t="s">
        <v>2209</v>
      </c>
      <c r="G1638" t="s">
        <v>433</v>
      </c>
      <c r="AT1638" t="str">
        <f t="shared" si="274"/>
        <v>GND</v>
      </c>
      <c r="AU1638" t="str">
        <f t="shared" si="275"/>
        <v>--</v>
      </c>
    </row>
    <row r="1639" spans="1:47" x14ac:dyDescent="0.25">
      <c r="A1639" t="str">
        <f t="shared" si="270"/>
        <v>U1-AR46</v>
      </c>
      <c r="B1639" t="str">
        <f t="shared" si="271"/>
        <v>GND</v>
      </c>
      <c r="C1639" t="str">
        <f t="shared" si="272"/>
        <v>U1-GND</v>
      </c>
      <c r="D1639" t="str">
        <f t="shared" si="273"/>
        <v>U1-AR46</v>
      </c>
      <c r="E1639" t="s">
        <v>1215</v>
      </c>
      <c r="F1639" t="s">
        <v>2210</v>
      </c>
      <c r="G1639" t="s">
        <v>433</v>
      </c>
      <c r="AT1639" t="str">
        <f t="shared" si="274"/>
        <v>GND</v>
      </c>
      <c r="AU1639" t="str">
        <f t="shared" si="275"/>
        <v>--</v>
      </c>
    </row>
    <row r="1640" spans="1:47" x14ac:dyDescent="0.25">
      <c r="A1640" t="str">
        <f t="shared" si="270"/>
        <v>U1-AR57</v>
      </c>
      <c r="B1640" t="str">
        <f t="shared" si="271"/>
        <v>GND</v>
      </c>
      <c r="C1640" t="str">
        <f t="shared" si="272"/>
        <v>U1-GND</v>
      </c>
      <c r="D1640" t="str">
        <f t="shared" si="273"/>
        <v>U1-AR57</v>
      </c>
      <c r="E1640" t="s">
        <v>1215</v>
      </c>
      <c r="F1640" t="s">
        <v>2211</v>
      </c>
      <c r="G1640" t="s">
        <v>433</v>
      </c>
      <c r="AT1640" t="str">
        <f t="shared" si="274"/>
        <v>GND</v>
      </c>
      <c r="AU1640" t="str">
        <f t="shared" si="275"/>
        <v>--</v>
      </c>
    </row>
    <row r="1641" spans="1:47" x14ac:dyDescent="0.25">
      <c r="A1641" t="str">
        <f t="shared" si="270"/>
        <v>U1-AR68</v>
      </c>
      <c r="B1641" t="str">
        <f t="shared" si="271"/>
        <v>GND</v>
      </c>
      <c r="C1641" t="str">
        <f t="shared" si="272"/>
        <v>U1-GND</v>
      </c>
      <c r="D1641" t="str">
        <f t="shared" si="273"/>
        <v>U1-AR68</v>
      </c>
      <c r="E1641" t="s">
        <v>1215</v>
      </c>
      <c r="F1641" t="s">
        <v>2212</v>
      </c>
      <c r="G1641" t="s">
        <v>433</v>
      </c>
      <c r="AT1641" t="str">
        <f t="shared" si="274"/>
        <v>GND</v>
      </c>
      <c r="AU1641" t="str">
        <f t="shared" si="275"/>
        <v>--</v>
      </c>
    </row>
    <row r="1642" spans="1:47" x14ac:dyDescent="0.25">
      <c r="A1642" t="str">
        <f t="shared" si="270"/>
        <v>U1-AR79</v>
      </c>
      <c r="B1642" t="str">
        <f t="shared" si="271"/>
        <v>GND</v>
      </c>
      <c r="C1642" t="str">
        <f t="shared" si="272"/>
        <v>U1-GND</v>
      </c>
      <c r="D1642" t="str">
        <f t="shared" si="273"/>
        <v>U1-AR79</v>
      </c>
      <c r="E1642" t="s">
        <v>1215</v>
      </c>
      <c r="F1642" t="s">
        <v>2213</v>
      </c>
      <c r="G1642" t="s">
        <v>433</v>
      </c>
      <c r="AT1642" t="str">
        <f t="shared" si="274"/>
        <v>GND</v>
      </c>
      <c r="AU1642" t="str">
        <f t="shared" si="275"/>
        <v>--</v>
      </c>
    </row>
    <row r="1643" spans="1:47" x14ac:dyDescent="0.25">
      <c r="A1643" t="str">
        <f t="shared" si="270"/>
        <v>U1-AR90</v>
      </c>
      <c r="B1643" t="str">
        <f t="shared" si="271"/>
        <v>GND</v>
      </c>
      <c r="C1643" t="str">
        <f t="shared" si="272"/>
        <v>U1-GND</v>
      </c>
      <c r="D1643" t="str">
        <f t="shared" si="273"/>
        <v>U1-AR90</v>
      </c>
      <c r="E1643" t="s">
        <v>1215</v>
      </c>
      <c r="F1643" t="s">
        <v>2214</v>
      </c>
      <c r="G1643" t="s">
        <v>433</v>
      </c>
      <c r="AT1643" t="str">
        <f t="shared" si="274"/>
        <v>GND</v>
      </c>
      <c r="AU1643" t="str">
        <f t="shared" si="275"/>
        <v>--</v>
      </c>
    </row>
    <row r="1644" spans="1:47" x14ac:dyDescent="0.25">
      <c r="A1644" t="str">
        <f t="shared" si="270"/>
        <v>U1-AR96</v>
      </c>
      <c r="B1644" t="str">
        <f t="shared" si="271"/>
        <v>GND</v>
      </c>
      <c r="C1644" t="str">
        <f t="shared" si="272"/>
        <v>U1-GND</v>
      </c>
      <c r="D1644" t="str">
        <f t="shared" si="273"/>
        <v>U1-AR96</v>
      </c>
      <c r="E1644" t="s">
        <v>1215</v>
      </c>
      <c r="F1644" t="s">
        <v>2215</v>
      </c>
      <c r="G1644" t="s">
        <v>433</v>
      </c>
      <c r="AT1644" t="str">
        <f t="shared" si="274"/>
        <v>GND</v>
      </c>
      <c r="AU1644" t="str">
        <f t="shared" si="275"/>
        <v>--</v>
      </c>
    </row>
    <row r="1645" spans="1:47" x14ac:dyDescent="0.25">
      <c r="A1645" t="str">
        <f t="shared" si="270"/>
        <v>U1-AR111</v>
      </c>
      <c r="B1645" t="str">
        <f t="shared" si="271"/>
        <v>GND</v>
      </c>
      <c r="C1645" t="str">
        <f t="shared" si="272"/>
        <v>U1-GND</v>
      </c>
      <c r="D1645" t="str">
        <f t="shared" si="273"/>
        <v>U1-AR111</v>
      </c>
      <c r="E1645" t="s">
        <v>1215</v>
      </c>
      <c r="F1645" t="s">
        <v>2216</v>
      </c>
      <c r="G1645" t="s">
        <v>433</v>
      </c>
      <c r="AT1645" t="str">
        <f t="shared" si="274"/>
        <v>GND</v>
      </c>
      <c r="AU1645" t="str">
        <f t="shared" si="275"/>
        <v>--</v>
      </c>
    </row>
    <row r="1646" spans="1:47" x14ac:dyDescent="0.25">
      <c r="A1646" t="str">
        <f t="shared" si="270"/>
        <v>U1-AR115</v>
      </c>
      <c r="B1646" t="str">
        <f t="shared" si="271"/>
        <v>GND</v>
      </c>
      <c r="C1646" t="str">
        <f t="shared" si="272"/>
        <v>U1-GND</v>
      </c>
      <c r="D1646" t="str">
        <f t="shared" si="273"/>
        <v>U1-AR115</v>
      </c>
      <c r="E1646" t="s">
        <v>1215</v>
      </c>
      <c r="F1646" t="s">
        <v>2217</v>
      </c>
      <c r="G1646" t="s">
        <v>433</v>
      </c>
      <c r="AT1646" t="str">
        <f t="shared" si="274"/>
        <v>GND</v>
      </c>
      <c r="AU1646" t="str">
        <f t="shared" si="275"/>
        <v>--</v>
      </c>
    </row>
    <row r="1647" spans="1:47" x14ac:dyDescent="0.25">
      <c r="A1647" t="str">
        <f t="shared" si="270"/>
        <v>U1-AR120</v>
      </c>
      <c r="B1647" t="str">
        <f t="shared" si="271"/>
        <v>GND</v>
      </c>
      <c r="C1647" t="str">
        <f t="shared" si="272"/>
        <v>U1-GND</v>
      </c>
      <c r="D1647" t="str">
        <f t="shared" si="273"/>
        <v>U1-AR120</v>
      </c>
      <c r="E1647" t="s">
        <v>1215</v>
      </c>
      <c r="F1647" t="s">
        <v>2218</v>
      </c>
      <c r="G1647" t="s">
        <v>433</v>
      </c>
      <c r="AT1647" t="str">
        <f t="shared" si="274"/>
        <v>GND</v>
      </c>
      <c r="AU1647" t="str">
        <f t="shared" si="275"/>
        <v>--</v>
      </c>
    </row>
    <row r="1648" spans="1:47" x14ac:dyDescent="0.25">
      <c r="A1648" t="str">
        <f t="shared" si="270"/>
        <v>U1-AR123</v>
      </c>
      <c r="B1648" t="str">
        <f t="shared" si="271"/>
        <v>GND</v>
      </c>
      <c r="C1648" t="str">
        <f t="shared" si="272"/>
        <v>U1-GND</v>
      </c>
      <c r="D1648" t="str">
        <f t="shared" si="273"/>
        <v>U1-AR123</v>
      </c>
      <c r="E1648" t="s">
        <v>1215</v>
      </c>
      <c r="F1648" t="s">
        <v>2219</v>
      </c>
      <c r="G1648" t="s">
        <v>433</v>
      </c>
      <c r="AT1648" t="str">
        <f t="shared" si="274"/>
        <v>GND</v>
      </c>
      <c r="AU1648" t="str">
        <f t="shared" si="275"/>
        <v>--</v>
      </c>
    </row>
    <row r="1649" spans="1:47" x14ac:dyDescent="0.25">
      <c r="A1649" t="str">
        <f t="shared" si="270"/>
        <v>U1-AR131</v>
      </c>
      <c r="B1649" t="str">
        <f t="shared" si="271"/>
        <v>GND</v>
      </c>
      <c r="C1649" t="str">
        <f t="shared" si="272"/>
        <v>U1-GND</v>
      </c>
      <c r="D1649" t="str">
        <f t="shared" si="273"/>
        <v>U1-AR131</v>
      </c>
      <c r="E1649" t="s">
        <v>1215</v>
      </c>
      <c r="F1649" t="s">
        <v>2220</v>
      </c>
      <c r="G1649" t="s">
        <v>433</v>
      </c>
      <c r="AT1649" t="str">
        <f t="shared" si="274"/>
        <v>GND</v>
      </c>
      <c r="AU1649" t="str">
        <f t="shared" si="275"/>
        <v>--</v>
      </c>
    </row>
    <row r="1650" spans="1:47" x14ac:dyDescent="0.25">
      <c r="A1650" t="str">
        <f t="shared" si="270"/>
        <v>U1-AR133</v>
      </c>
      <c r="B1650" t="str">
        <f t="shared" si="271"/>
        <v>GND</v>
      </c>
      <c r="C1650" t="str">
        <f t="shared" si="272"/>
        <v>U1-GND</v>
      </c>
      <c r="D1650" t="str">
        <f t="shared" si="273"/>
        <v>U1-AR133</v>
      </c>
      <c r="E1650" t="s">
        <v>1215</v>
      </c>
      <c r="F1650" t="s">
        <v>2221</v>
      </c>
      <c r="G1650" t="s">
        <v>433</v>
      </c>
      <c r="AT1650" t="str">
        <f t="shared" si="274"/>
        <v>GND</v>
      </c>
      <c r="AU1650" t="str">
        <f t="shared" si="275"/>
        <v>--</v>
      </c>
    </row>
    <row r="1651" spans="1:47" x14ac:dyDescent="0.25">
      <c r="A1651" t="str">
        <f t="shared" si="270"/>
        <v>U1-AR135</v>
      </c>
      <c r="B1651" t="str">
        <f t="shared" si="271"/>
        <v>GND</v>
      </c>
      <c r="C1651" t="str">
        <f t="shared" si="272"/>
        <v>U1-GND</v>
      </c>
      <c r="D1651" t="str">
        <f t="shared" si="273"/>
        <v>U1-AR135</v>
      </c>
      <c r="E1651" t="s">
        <v>1215</v>
      </c>
      <c r="F1651" t="s">
        <v>2222</v>
      </c>
      <c r="G1651" t="s">
        <v>433</v>
      </c>
      <c r="AT1651" t="str">
        <f t="shared" si="274"/>
        <v>GND</v>
      </c>
      <c r="AU1651" t="str">
        <f t="shared" si="275"/>
        <v>--</v>
      </c>
    </row>
    <row r="1652" spans="1:47" x14ac:dyDescent="0.25">
      <c r="A1652" t="str">
        <f t="shared" si="270"/>
        <v>U1-AT5</v>
      </c>
      <c r="B1652" t="str">
        <f t="shared" si="271"/>
        <v>GND</v>
      </c>
      <c r="C1652" t="str">
        <f t="shared" si="272"/>
        <v>U1-GND</v>
      </c>
      <c r="D1652" t="str">
        <f t="shared" si="273"/>
        <v>U1-AT5</v>
      </c>
      <c r="E1652" t="s">
        <v>1215</v>
      </c>
      <c r="F1652" t="s">
        <v>2223</v>
      </c>
      <c r="G1652" t="s">
        <v>433</v>
      </c>
      <c r="AT1652" t="str">
        <f t="shared" si="274"/>
        <v>GND</v>
      </c>
      <c r="AU1652" t="str">
        <f t="shared" si="275"/>
        <v>--</v>
      </c>
    </row>
    <row r="1653" spans="1:47" x14ac:dyDescent="0.25">
      <c r="A1653" t="str">
        <f t="shared" si="270"/>
        <v>U1-AT7</v>
      </c>
      <c r="B1653" t="str">
        <f t="shared" si="271"/>
        <v>GND</v>
      </c>
      <c r="C1653" t="str">
        <f t="shared" si="272"/>
        <v>U1-GND</v>
      </c>
      <c r="D1653" t="str">
        <f t="shared" si="273"/>
        <v>U1-AT7</v>
      </c>
      <c r="E1653" t="s">
        <v>1215</v>
      </c>
      <c r="F1653" t="s">
        <v>2224</v>
      </c>
      <c r="G1653" t="s">
        <v>433</v>
      </c>
      <c r="AT1653" t="str">
        <f t="shared" si="274"/>
        <v>GND</v>
      </c>
      <c r="AU1653" t="str">
        <f t="shared" si="275"/>
        <v>--</v>
      </c>
    </row>
    <row r="1654" spans="1:47" x14ac:dyDescent="0.25">
      <c r="A1654" t="str">
        <f t="shared" si="270"/>
        <v>U1-AT10</v>
      </c>
      <c r="B1654" t="str">
        <f t="shared" si="271"/>
        <v>GND</v>
      </c>
      <c r="C1654" t="str">
        <f t="shared" si="272"/>
        <v>U1-GND</v>
      </c>
      <c r="D1654" t="str">
        <f t="shared" si="273"/>
        <v>U1-AT10</v>
      </c>
      <c r="E1654" t="s">
        <v>1215</v>
      </c>
      <c r="F1654" t="s">
        <v>2225</v>
      </c>
      <c r="G1654" t="s">
        <v>433</v>
      </c>
      <c r="AT1654" t="str">
        <f t="shared" si="274"/>
        <v>GND</v>
      </c>
      <c r="AU1654" t="str">
        <f t="shared" si="275"/>
        <v>--</v>
      </c>
    </row>
    <row r="1655" spans="1:47" x14ac:dyDescent="0.25">
      <c r="A1655" t="str">
        <f t="shared" si="270"/>
        <v>U1-AT13</v>
      </c>
      <c r="B1655" t="str">
        <f t="shared" si="271"/>
        <v>GND</v>
      </c>
      <c r="C1655" t="str">
        <f t="shared" si="272"/>
        <v>U1-GND</v>
      </c>
      <c r="D1655" t="str">
        <f t="shared" si="273"/>
        <v>U1-AT13</v>
      </c>
      <c r="E1655" t="s">
        <v>1215</v>
      </c>
      <c r="F1655" t="s">
        <v>2226</v>
      </c>
      <c r="G1655" t="s">
        <v>433</v>
      </c>
      <c r="AT1655" t="str">
        <f t="shared" si="274"/>
        <v>GND</v>
      </c>
      <c r="AU1655" t="str">
        <f t="shared" si="275"/>
        <v>--</v>
      </c>
    </row>
    <row r="1656" spans="1:47" x14ac:dyDescent="0.25">
      <c r="A1656" t="str">
        <f t="shared" si="270"/>
        <v>U1-AT29</v>
      </c>
      <c r="B1656" t="str">
        <f t="shared" si="271"/>
        <v>GND</v>
      </c>
      <c r="C1656" t="str">
        <f t="shared" si="272"/>
        <v>U1-GND</v>
      </c>
      <c r="D1656" t="str">
        <f t="shared" si="273"/>
        <v>U1-AT29</v>
      </c>
      <c r="E1656" t="s">
        <v>1215</v>
      </c>
      <c r="F1656" t="s">
        <v>2227</v>
      </c>
      <c r="G1656" t="s">
        <v>433</v>
      </c>
      <c r="AT1656" t="str">
        <f t="shared" si="274"/>
        <v>GND</v>
      </c>
      <c r="AU1656" t="str">
        <f t="shared" si="275"/>
        <v>--</v>
      </c>
    </row>
    <row r="1657" spans="1:47" x14ac:dyDescent="0.25">
      <c r="A1657" t="str">
        <f t="shared" si="270"/>
        <v>U1-AT32</v>
      </c>
      <c r="B1657" t="str">
        <f t="shared" si="271"/>
        <v>GND</v>
      </c>
      <c r="C1657" t="str">
        <f t="shared" si="272"/>
        <v>U1-GND</v>
      </c>
      <c r="D1657" t="str">
        <f t="shared" si="273"/>
        <v>U1-AT32</v>
      </c>
      <c r="E1657" t="s">
        <v>1215</v>
      </c>
      <c r="F1657" t="s">
        <v>2228</v>
      </c>
      <c r="G1657" t="s">
        <v>433</v>
      </c>
      <c r="AT1657" t="str">
        <f t="shared" si="274"/>
        <v>GND</v>
      </c>
      <c r="AU1657" t="str">
        <f t="shared" si="275"/>
        <v>--</v>
      </c>
    </row>
    <row r="1658" spans="1:47" x14ac:dyDescent="0.25">
      <c r="A1658" t="str">
        <f t="shared" si="270"/>
        <v>U1-AT36</v>
      </c>
      <c r="B1658" t="str">
        <f t="shared" si="271"/>
        <v>GND</v>
      </c>
      <c r="C1658" t="str">
        <f t="shared" si="272"/>
        <v>U1-GND</v>
      </c>
      <c r="D1658" t="str">
        <f t="shared" si="273"/>
        <v>U1-AT36</v>
      </c>
      <c r="E1658" t="s">
        <v>1215</v>
      </c>
      <c r="F1658" t="s">
        <v>2229</v>
      </c>
      <c r="G1658" t="s">
        <v>433</v>
      </c>
      <c r="AT1658" t="str">
        <f t="shared" si="274"/>
        <v>GND</v>
      </c>
      <c r="AU1658" t="str">
        <f t="shared" si="275"/>
        <v>--</v>
      </c>
    </row>
    <row r="1659" spans="1:47" x14ac:dyDescent="0.25">
      <c r="A1659" t="str">
        <f t="shared" si="270"/>
        <v>U1-AT40</v>
      </c>
      <c r="B1659" t="str">
        <f t="shared" si="271"/>
        <v>GND</v>
      </c>
      <c r="C1659" t="str">
        <f t="shared" si="272"/>
        <v>U1-GND</v>
      </c>
      <c r="D1659" t="str">
        <f t="shared" si="273"/>
        <v>U1-AT40</v>
      </c>
      <c r="E1659" t="s">
        <v>1215</v>
      </c>
      <c r="F1659" t="s">
        <v>2230</v>
      </c>
      <c r="G1659" t="s">
        <v>433</v>
      </c>
      <c r="AT1659" t="str">
        <f t="shared" si="274"/>
        <v>GND</v>
      </c>
      <c r="AU1659" t="str">
        <f t="shared" si="275"/>
        <v>--</v>
      </c>
    </row>
    <row r="1660" spans="1:47" x14ac:dyDescent="0.25">
      <c r="A1660" t="str">
        <f t="shared" si="270"/>
        <v>U1-AT53</v>
      </c>
      <c r="B1660" t="str">
        <f t="shared" si="271"/>
        <v>GND</v>
      </c>
      <c r="C1660" t="str">
        <f t="shared" si="272"/>
        <v>U1-GND</v>
      </c>
      <c r="D1660" t="str">
        <f t="shared" si="273"/>
        <v>U1-AT53</v>
      </c>
      <c r="E1660" t="s">
        <v>1215</v>
      </c>
      <c r="F1660" t="s">
        <v>2231</v>
      </c>
      <c r="G1660" t="s">
        <v>433</v>
      </c>
      <c r="AT1660" t="str">
        <f t="shared" si="274"/>
        <v>GND</v>
      </c>
      <c r="AU1660" t="str">
        <f t="shared" si="275"/>
        <v>--</v>
      </c>
    </row>
    <row r="1661" spans="1:47" x14ac:dyDescent="0.25">
      <c r="A1661" t="str">
        <f t="shared" si="270"/>
        <v>U1-AT64</v>
      </c>
      <c r="B1661" t="str">
        <f t="shared" si="271"/>
        <v>GND</v>
      </c>
      <c r="C1661" t="str">
        <f t="shared" si="272"/>
        <v>U1-GND</v>
      </c>
      <c r="D1661" t="str">
        <f t="shared" si="273"/>
        <v>U1-AT64</v>
      </c>
      <c r="E1661" t="s">
        <v>1215</v>
      </c>
      <c r="F1661" t="s">
        <v>2232</v>
      </c>
      <c r="G1661" t="s">
        <v>433</v>
      </c>
      <c r="AT1661" t="str">
        <f t="shared" si="274"/>
        <v>GND</v>
      </c>
      <c r="AU1661" t="str">
        <f t="shared" si="275"/>
        <v>--</v>
      </c>
    </row>
    <row r="1662" spans="1:47" x14ac:dyDescent="0.25">
      <c r="A1662" t="str">
        <f t="shared" si="270"/>
        <v>U1-AT75</v>
      </c>
      <c r="B1662" t="str">
        <f t="shared" si="271"/>
        <v>GND</v>
      </c>
      <c r="C1662" t="str">
        <f t="shared" si="272"/>
        <v>U1-GND</v>
      </c>
      <c r="D1662" t="str">
        <f t="shared" si="273"/>
        <v>U1-AT75</v>
      </c>
      <c r="E1662" t="s">
        <v>1215</v>
      </c>
      <c r="F1662" t="s">
        <v>2233</v>
      </c>
      <c r="G1662" t="s">
        <v>433</v>
      </c>
      <c r="AT1662" t="str">
        <f t="shared" si="274"/>
        <v>GND</v>
      </c>
      <c r="AU1662" t="str">
        <f t="shared" si="275"/>
        <v>--</v>
      </c>
    </row>
    <row r="1663" spans="1:47" x14ac:dyDescent="0.25">
      <c r="A1663" t="str">
        <f t="shared" si="270"/>
        <v>U1-AT86</v>
      </c>
      <c r="B1663" t="str">
        <f t="shared" si="271"/>
        <v>GND</v>
      </c>
      <c r="C1663" t="str">
        <f t="shared" si="272"/>
        <v>U1-GND</v>
      </c>
      <c r="D1663" t="str">
        <f t="shared" si="273"/>
        <v>U1-AT86</v>
      </c>
      <c r="E1663" t="s">
        <v>1215</v>
      </c>
      <c r="F1663" t="s">
        <v>2234</v>
      </c>
      <c r="G1663" t="s">
        <v>433</v>
      </c>
      <c r="AT1663" t="str">
        <f t="shared" si="274"/>
        <v>GND</v>
      </c>
      <c r="AU1663" t="str">
        <f t="shared" si="275"/>
        <v>--</v>
      </c>
    </row>
    <row r="1664" spans="1:47" x14ac:dyDescent="0.25">
      <c r="A1664" t="str">
        <f t="shared" si="270"/>
        <v>U1-AT96</v>
      </c>
      <c r="B1664" t="str">
        <f t="shared" si="271"/>
        <v>GND</v>
      </c>
      <c r="C1664" t="str">
        <f t="shared" si="272"/>
        <v>U1-GND</v>
      </c>
      <c r="D1664" t="str">
        <f t="shared" si="273"/>
        <v>U1-AT96</v>
      </c>
      <c r="E1664" t="s">
        <v>1215</v>
      </c>
      <c r="F1664" t="s">
        <v>2235</v>
      </c>
      <c r="G1664" t="s">
        <v>433</v>
      </c>
      <c r="AT1664" t="str">
        <f t="shared" si="274"/>
        <v>GND</v>
      </c>
      <c r="AU1664" t="str">
        <f t="shared" si="275"/>
        <v>--</v>
      </c>
    </row>
    <row r="1665" spans="1:47" x14ac:dyDescent="0.25">
      <c r="A1665" t="str">
        <f t="shared" si="270"/>
        <v>U1-AT100</v>
      </c>
      <c r="B1665" t="str">
        <f t="shared" si="271"/>
        <v>GND</v>
      </c>
      <c r="C1665" t="str">
        <f t="shared" si="272"/>
        <v>U1-GND</v>
      </c>
      <c r="D1665" t="str">
        <f t="shared" si="273"/>
        <v>U1-AT100</v>
      </c>
      <c r="E1665" t="s">
        <v>1215</v>
      </c>
      <c r="F1665" t="s">
        <v>2236</v>
      </c>
      <c r="G1665" t="s">
        <v>433</v>
      </c>
      <c r="AT1665" t="str">
        <f t="shared" si="274"/>
        <v>GND</v>
      </c>
      <c r="AU1665" t="str">
        <f t="shared" si="275"/>
        <v>--</v>
      </c>
    </row>
    <row r="1666" spans="1:47" x14ac:dyDescent="0.25">
      <c r="A1666" t="str">
        <f t="shared" si="270"/>
        <v>U1-AT104</v>
      </c>
      <c r="B1666" t="str">
        <f t="shared" si="271"/>
        <v>GND</v>
      </c>
      <c r="C1666" t="str">
        <f t="shared" si="272"/>
        <v>U1-GND</v>
      </c>
      <c r="D1666" t="str">
        <f t="shared" si="273"/>
        <v>U1-AT104</v>
      </c>
      <c r="E1666" t="s">
        <v>1215</v>
      </c>
      <c r="F1666" t="s">
        <v>2237</v>
      </c>
      <c r="G1666" t="s">
        <v>433</v>
      </c>
      <c r="AT1666" t="str">
        <f t="shared" si="274"/>
        <v>GND</v>
      </c>
      <c r="AU1666" t="str">
        <f t="shared" si="275"/>
        <v>--</v>
      </c>
    </row>
    <row r="1667" spans="1:47" x14ac:dyDescent="0.25">
      <c r="A1667" t="str">
        <f t="shared" si="270"/>
        <v>U1-AT107</v>
      </c>
      <c r="B1667" t="str">
        <f t="shared" si="271"/>
        <v>GND</v>
      </c>
      <c r="C1667" t="str">
        <f t="shared" si="272"/>
        <v>U1-GND</v>
      </c>
      <c r="D1667" t="str">
        <f t="shared" si="273"/>
        <v>U1-AT107</v>
      </c>
      <c r="E1667" t="s">
        <v>1215</v>
      </c>
      <c r="F1667" t="s">
        <v>2238</v>
      </c>
      <c r="G1667" t="s">
        <v>433</v>
      </c>
      <c r="AT1667" t="str">
        <f t="shared" si="274"/>
        <v>GND</v>
      </c>
      <c r="AU1667" t="str">
        <f t="shared" si="275"/>
        <v>--</v>
      </c>
    </row>
    <row r="1668" spans="1:47" x14ac:dyDescent="0.25">
      <c r="A1668" t="str">
        <f t="shared" si="270"/>
        <v>U1-AT123</v>
      </c>
      <c r="B1668" t="str">
        <f t="shared" si="271"/>
        <v>GND</v>
      </c>
      <c r="C1668" t="str">
        <f t="shared" si="272"/>
        <v>U1-GND</v>
      </c>
      <c r="D1668" t="str">
        <f t="shared" si="273"/>
        <v>U1-AT123</v>
      </c>
      <c r="E1668" t="s">
        <v>1215</v>
      </c>
      <c r="F1668" t="s">
        <v>2239</v>
      </c>
      <c r="G1668" t="s">
        <v>433</v>
      </c>
      <c r="AT1668" t="str">
        <f t="shared" si="274"/>
        <v>GND</v>
      </c>
      <c r="AU1668" t="str">
        <f t="shared" si="275"/>
        <v>--</v>
      </c>
    </row>
    <row r="1669" spans="1:47" x14ac:dyDescent="0.25">
      <c r="A1669" t="str">
        <f t="shared" si="270"/>
        <v>U1-AT126</v>
      </c>
      <c r="B1669" t="str">
        <f t="shared" si="271"/>
        <v>GND</v>
      </c>
      <c r="C1669" t="str">
        <f t="shared" si="272"/>
        <v>U1-GND</v>
      </c>
      <c r="D1669" t="str">
        <f t="shared" si="273"/>
        <v>U1-AT126</v>
      </c>
      <c r="E1669" t="s">
        <v>1215</v>
      </c>
      <c r="F1669" t="s">
        <v>2240</v>
      </c>
      <c r="G1669" t="s">
        <v>433</v>
      </c>
      <c r="AT1669" t="str">
        <f t="shared" si="274"/>
        <v>GND</v>
      </c>
      <c r="AU1669" t="str">
        <f t="shared" si="275"/>
        <v>--</v>
      </c>
    </row>
    <row r="1670" spans="1:47" x14ac:dyDescent="0.25">
      <c r="A1670" t="str">
        <f t="shared" ref="A1670:A1733" si="276">$E1670&amp;"-"&amp;$F1670</f>
        <v>U1-AT129</v>
      </c>
      <c r="B1670" t="str">
        <f t="shared" ref="B1670:B1733" si="277">IF(OR(E1670=$A$2,E1670=$B$2,E1670=$C$2,E1670=$D$2),"--",G1670)</f>
        <v>GND</v>
      </c>
      <c r="C1670" t="str">
        <f t="shared" ref="C1670:C1733" si="278">$E1670&amp;"-"&amp;$G1670</f>
        <v>U1-GND</v>
      </c>
      <c r="D1670" t="str">
        <f t="shared" ref="D1670:D1733" si="279">A1670</f>
        <v>U1-AT129</v>
      </c>
      <c r="E1670" t="s">
        <v>1215</v>
      </c>
      <c r="F1670" t="s">
        <v>2241</v>
      </c>
      <c r="G1670" t="s">
        <v>433</v>
      </c>
      <c r="AT1670" t="str">
        <f t="shared" ref="AT1670:AT1733" si="280">IF(IF(COUNTIF($AO$6:$AQ$150,B1670)&gt;0,"---","--")="---",VLOOKUP(B1670,$AO$6:$AQ$150,3,0),B1670)</f>
        <v>GND</v>
      </c>
      <c r="AU1670" t="str">
        <f t="shared" ref="AU1670:AU1733" si="281">IF(IF(COUNTIF($AO$6:$AQ$150,B1670)&gt;0,"---","--")="---",VLOOKUP(B1670,$AO$6:$AQ$150,2,0),"--")</f>
        <v>--</v>
      </c>
    </row>
    <row r="1671" spans="1:47" x14ac:dyDescent="0.25">
      <c r="A1671" t="str">
        <f t="shared" si="276"/>
        <v>U1-AT131</v>
      </c>
      <c r="B1671" t="str">
        <f t="shared" si="277"/>
        <v>GND</v>
      </c>
      <c r="C1671" t="str">
        <f t="shared" si="278"/>
        <v>U1-GND</v>
      </c>
      <c r="D1671" t="str">
        <f t="shared" si="279"/>
        <v>U1-AT131</v>
      </c>
      <c r="E1671" t="s">
        <v>1215</v>
      </c>
      <c r="F1671" t="s">
        <v>2242</v>
      </c>
      <c r="G1671" t="s">
        <v>433</v>
      </c>
      <c r="AT1671" t="str">
        <f t="shared" si="280"/>
        <v>GND</v>
      </c>
      <c r="AU1671" t="str">
        <f t="shared" si="281"/>
        <v>--</v>
      </c>
    </row>
    <row r="1672" spans="1:47" x14ac:dyDescent="0.25">
      <c r="A1672" t="str">
        <f t="shared" si="276"/>
        <v>U1-AU1</v>
      </c>
      <c r="B1672" t="str">
        <f t="shared" si="277"/>
        <v>GND</v>
      </c>
      <c r="C1672" t="str">
        <f t="shared" si="278"/>
        <v>U1-GND</v>
      </c>
      <c r="D1672" t="str">
        <f t="shared" si="279"/>
        <v>U1-AU1</v>
      </c>
      <c r="E1672" t="s">
        <v>1215</v>
      </c>
      <c r="F1672" t="s">
        <v>2243</v>
      </c>
      <c r="G1672" t="s">
        <v>433</v>
      </c>
      <c r="AT1672" t="str">
        <f t="shared" si="280"/>
        <v>GND</v>
      </c>
      <c r="AU1672" t="str">
        <f t="shared" si="281"/>
        <v>--</v>
      </c>
    </row>
    <row r="1673" spans="1:47" x14ac:dyDescent="0.25">
      <c r="A1673" t="str">
        <f t="shared" si="276"/>
        <v>U1-AU3</v>
      </c>
      <c r="B1673" t="str">
        <f t="shared" si="277"/>
        <v>GND</v>
      </c>
      <c r="C1673" t="str">
        <f t="shared" si="278"/>
        <v>U1-GND</v>
      </c>
      <c r="D1673" t="str">
        <f t="shared" si="279"/>
        <v>U1-AU3</v>
      </c>
      <c r="E1673" t="s">
        <v>1215</v>
      </c>
      <c r="F1673" t="s">
        <v>2244</v>
      </c>
      <c r="G1673" t="s">
        <v>433</v>
      </c>
      <c r="AT1673" t="str">
        <f t="shared" si="280"/>
        <v>GND</v>
      </c>
      <c r="AU1673" t="str">
        <f t="shared" si="281"/>
        <v>--</v>
      </c>
    </row>
    <row r="1674" spans="1:47" x14ac:dyDescent="0.25">
      <c r="A1674" t="str">
        <f t="shared" si="276"/>
        <v>U1-AU5</v>
      </c>
      <c r="B1674" t="str">
        <f t="shared" si="277"/>
        <v>GND</v>
      </c>
      <c r="C1674" t="str">
        <f t="shared" si="278"/>
        <v>U1-GND</v>
      </c>
      <c r="D1674" t="str">
        <f t="shared" si="279"/>
        <v>U1-AU5</v>
      </c>
      <c r="E1674" t="s">
        <v>1215</v>
      </c>
      <c r="F1674" t="s">
        <v>2245</v>
      </c>
      <c r="G1674" t="s">
        <v>433</v>
      </c>
      <c r="AT1674" t="str">
        <f t="shared" si="280"/>
        <v>GND</v>
      </c>
      <c r="AU1674" t="str">
        <f t="shared" si="281"/>
        <v>--</v>
      </c>
    </row>
    <row r="1675" spans="1:47" x14ac:dyDescent="0.25">
      <c r="A1675" t="str">
        <f t="shared" si="276"/>
        <v>U1-AU13</v>
      </c>
      <c r="B1675" t="str">
        <f t="shared" si="277"/>
        <v>GND</v>
      </c>
      <c r="C1675" t="str">
        <f t="shared" si="278"/>
        <v>U1-GND</v>
      </c>
      <c r="D1675" t="str">
        <f t="shared" si="279"/>
        <v>U1-AU13</v>
      </c>
      <c r="E1675" t="s">
        <v>1215</v>
      </c>
      <c r="F1675" t="s">
        <v>2246</v>
      </c>
      <c r="G1675" t="s">
        <v>433</v>
      </c>
      <c r="AT1675" t="str">
        <f t="shared" si="280"/>
        <v>GND</v>
      </c>
      <c r="AU1675" t="str">
        <f t="shared" si="281"/>
        <v>--</v>
      </c>
    </row>
    <row r="1676" spans="1:47" x14ac:dyDescent="0.25">
      <c r="A1676" t="str">
        <f t="shared" si="276"/>
        <v>U1-AU16</v>
      </c>
      <c r="B1676" t="str">
        <f t="shared" si="277"/>
        <v>GND</v>
      </c>
      <c r="C1676" t="str">
        <f t="shared" si="278"/>
        <v>U1-GND</v>
      </c>
      <c r="D1676" t="str">
        <f t="shared" si="279"/>
        <v>U1-AU16</v>
      </c>
      <c r="E1676" t="s">
        <v>1215</v>
      </c>
      <c r="F1676" t="s">
        <v>2247</v>
      </c>
      <c r="G1676" t="s">
        <v>433</v>
      </c>
      <c r="AT1676" t="str">
        <f t="shared" si="280"/>
        <v>GND</v>
      </c>
      <c r="AU1676" t="str">
        <f t="shared" si="281"/>
        <v>--</v>
      </c>
    </row>
    <row r="1677" spans="1:47" x14ac:dyDescent="0.25">
      <c r="A1677" t="str">
        <f t="shared" si="276"/>
        <v>U1-AU21</v>
      </c>
      <c r="B1677" t="str">
        <f t="shared" si="277"/>
        <v>GND</v>
      </c>
      <c r="C1677" t="str">
        <f t="shared" si="278"/>
        <v>U1-GND</v>
      </c>
      <c r="D1677" t="str">
        <f t="shared" si="279"/>
        <v>U1-AU21</v>
      </c>
      <c r="E1677" t="s">
        <v>1215</v>
      </c>
      <c r="F1677" t="s">
        <v>2248</v>
      </c>
      <c r="G1677" t="s">
        <v>433</v>
      </c>
      <c r="AT1677" t="str">
        <f t="shared" si="280"/>
        <v>GND</v>
      </c>
      <c r="AU1677" t="str">
        <f t="shared" si="281"/>
        <v>--</v>
      </c>
    </row>
    <row r="1678" spans="1:47" x14ac:dyDescent="0.25">
      <c r="A1678" t="str">
        <f t="shared" si="276"/>
        <v>U1-AU46</v>
      </c>
      <c r="B1678" t="str">
        <f t="shared" si="277"/>
        <v>GND</v>
      </c>
      <c r="C1678" t="str">
        <f t="shared" si="278"/>
        <v>U1-GND</v>
      </c>
      <c r="D1678" t="str">
        <f t="shared" si="279"/>
        <v>U1-AU46</v>
      </c>
      <c r="E1678" t="s">
        <v>1215</v>
      </c>
      <c r="F1678" t="s">
        <v>2249</v>
      </c>
      <c r="G1678" t="s">
        <v>433</v>
      </c>
      <c r="AT1678" t="str">
        <f t="shared" si="280"/>
        <v>GND</v>
      </c>
      <c r="AU1678" t="str">
        <f t="shared" si="281"/>
        <v>--</v>
      </c>
    </row>
    <row r="1679" spans="1:47" x14ac:dyDescent="0.25">
      <c r="A1679" t="str">
        <f t="shared" si="276"/>
        <v>U1-AU61</v>
      </c>
      <c r="B1679" t="str">
        <f t="shared" si="277"/>
        <v>GND</v>
      </c>
      <c r="C1679" t="str">
        <f t="shared" si="278"/>
        <v>U1-GND</v>
      </c>
      <c r="D1679" t="str">
        <f t="shared" si="279"/>
        <v>U1-AU61</v>
      </c>
      <c r="E1679" t="s">
        <v>1215</v>
      </c>
      <c r="F1679" t="s">
        <v>2250</v>
      </c>
      <c r="G1679" t="s">
        <v>433</v>
      </c>
      <c r="AT1679" t="str">
        <f t="shared" si="280"/>
        <v>GND</v>
      </c>
      <c r="AU1679" t="str">
        <f t="shared" si="281"/>
        <v>--</v>
      </c>
    </row>
    <row r="1680" spans="1:47" x14ac:dyDescent="0.25">
      <c r="A1680" t="str">
        <f t="shared" si="276"/>
        <v>U1-AU83</v>
      </c>
      <c r="B1680" t="str">
        <f t="shared" si="277"/>
        <v>GND</v>
      </c>
      <c r="C1680" t="str">
        <f t="shared" si="278"/>
        <v>U1-GND</v>
      </c>
      <c r="D1680" t="str">
        <f t="shared" si="279"/>
        <v>U1-AU83</v>
      </c>
      <c r="E1680" t="s">
        <v>1215</v>
      </c>
      <c r="F1680" t="s">
        <v>2251</v>
      </c>
      <c r="G1680" t="s">
        <v>433</v>
      </c>
      <c r="AT1680" t="str">
        <f t="shared" si="280"/>
        <v>GND</v>
      </c>
      <c r="AU1680" t="str">
        <f t="shared" si="281"/>
        <v>--</v>
      </c>
    </row>
    <row r="1681" spans="1:47" x14ac:dyDescent="0.25">
      <c r="A1681" t="str">
        <f t="shared" si="276"/>
        <v>U1-AU90</v>
      </c>
      <c r="B1681" t="str">
        <f t="shared" si="277"/>
        <v>GND</v>
      </c>
      <c r="C1681" t="str">
        <f t="shared" si="278"/>
        <v>U1-GND</v>
      </c>
      <c r="D1681" t="str">
        <f t="shared" si="279"/>
        <v>U1-AU90</v>
      </c>
      <c r="E1681" t="s">
        <v>1215</v>
      </c>
      <c r="F1681" t="s">
        <v>2252</v>
      </c>
      <c r="G1681" t="s">
        <v>433</v>
      </c>
      <c r="AT1681" t="str">
        <f t="shared" si="280"/>
        <v>GND</v>
      </c>
      <c r="AU1681" t="str">
        <f t="shared" si="281"/>
        <v>--</v>
      </c>
    </row>
    <row r="1682" spans="1:47" x14ac:dyDescent="0.25">
      <c r="A1682" t="str">
        <f t="shared" si="276"/>
        <v>U1-AU115</v>
      </c>
      <c r="B1682" t="str">
        <f t="shared" si="277"/>
        <v>GND</v>
      </c>
      <c r="C1682" t="str">
        <f t="shared" si="278"/>
        <v>U1-GND</v>
      </c>
      <c r="D1682" t="str">
        <f t="shared" si="279"/>
        <v>U1-AU115</v>
      </c>
      <c r="E1682" t="s">
        <v>1215</v>
      </c>
      <c r="F1682" t="s">
        <v>2253</v>
      </c>
      <c r="G1682" t="s">
        <v>433</v>
      </c>
      <c r="AT1682" t="str">
        <f t="shared" si="280"/>
        <v>GND</v>
      </c>
      <c r="AU1682" t="str">
        <f t="shared" si="281"/>
        <v>--</v>
      </c>
    </row>
    <row r="1683" spans="1:47" x14ac:dyDescent="0.25">
      <c r="A1683" t="str">
        <f t="shared" si="276"/>
        <v>U1-AU120</v>
      </c>
      <c r="B1683" t="str">
        <f t="shared" si="277"/>
        <v>GND</v>
      </c>
      <c r="C1683" t="str">
        <f t="shared" si="278"/>
        <v>U1-GND</v>
      </c>
      <c r="D1683" t="str">
        <f t="shared" si="279"/>
        <v>U1-AU120</v>
      </c>
      <c r="E1683" t="s">
        <v>1215</v>
      </c>
      <c r="F1683" t="s">
        <v>2254</v>
      </c>
      <c r="G1683" t="s">
        <v>433</v>
      </c>
      <c r="AT1683" t="str">
        <f t="shared" si="280"/>
        <v>GND</v>
      </c>
      <c r="AU1683" t="str">
        <f t="shared" si="281"/>
        <v>--</v>
      </c>
    </row>
    <row r="1684" spans="1:47" x14ac:dyDescent="0.25">
      <c r="A1684" t="str">
        <f t="shared" si="276"/>
        <v>U1-AU123</v>
      </c>
      <c r="B1684" t="str">
        <f t="shared" si="277"/>
        <v>GND</v>
      </c>
      <c r="C1684" t="str">
        <f t="shared" si="278"/>
        <v>U1-GND</v>
      </c>
      <c r="D1684" t="str">
        <f t="shared" si="279"/>
        <v>U1-AU123</v>
      </c>
      <c r="E1684" t="s">
        <v>1215</v>
      </c>
      <c r="F1684" t="s">
        <v>2255</v>
      </c>
      <c r="G1684" t="s">
        <v>433</v>
      </c>
      <c r="AT1684" t="str">
        <f t="shared" si="280"/>
        <v>GND</v>
      </c>
      <c r="AU1684" t="str">
        <f t="shared" si="281"/>
        <v>--</v>
      </c>
    </row>
    <row r="1685" spans="1:47" x14ac:dyDescent="0.25">
      <c r="A1685" t="str">
        <f t="shared" si="276"/>
        <v>U1-AU131</v>
      </c>
      <c r="B1685" t="str">
        <f t="shared" si="277"/>
        <v>GND</v>
      </c>
      <c r="C1685" t="str">
        <f t="shared" si="278"/>
        <v>U1-GND</v>
      </c>
      <c r="D1685" t="str">
        <f t="shared" si="279"/>
        <v>U1-AU131</v>
      </c>
      <c r="E1685" t="s">
        <v>1215</v>
      </c>
      <c r="F1685" t="s">
        <v>2256</v>
      </c>
      <c r="G1685" t="s">
        <v>433</v>
      </c>
      <c r="AT1685" t="str">
        <f t="shared" si="280"/>
        <v>GND</v>
      </c>
      <c r="AU1685" t="str">
        <f t="shared" si="281"/>
        <v>--</v>
      </c>
    </row>
    <row r="1686" spans="1:47" x14ac:dyDescent="0.25">
      <c r="A1686" t="str">
        <f t="shared" si="276"/>
        <v>U1-AU133</v>
      </c>
      <c r="B1686" t="str">
        <f t="shared" si="277"/>
        <v>GND</v>
      </c>
      <c r="C1686" t="str">
        <f t="shared" si="278"/>
        <v>U1-GND</v>
      </c>
      <c r="D1686" t="str">
        <f t="shared" si="279"/>
        <v>U1-AU133</v>
      </c>
      <c r="E1686" t="s">
        <v>1215</v>
      </c>
      <c r="F1686" t="s">
        <v>2257</v>
      </c>
      <c r="G1686" t="s">
        <v>433</v>
      </c>
      <c r="AT1686" t="str">
        <f t="shared" si="280"/>
        <v>GND</v>
      </c>
      <c r="AU1686" t="str">
        <f t="shared" si="281"/>
        <v>--</v>
      </c>
    </row>
    <row r="1687" spans="1:47" x14ac:dyDescent="0.25">
      <c r="A1687" t="str">
        <f t="shared" si="276"/>
        <v>U1-AU135</v>
      </c>
      <c r="B1687" t="str">
        <f t="shared" si="277"/>
        <v>GND</v>
      </c>
      <c r="C1687" t="str">
        <f t="shared" si="278"/>
        <v>U1-GND</v>
      </c>
      <c r="D1687" t="str">
        <f t="shared" si="279"/>
        <v>U1-AU135</v>
      </c>
      <c r="E1687" t="s">
        <v>1215</v>
      </c>
      <c r="F1687" t="s">
        <v>2258</v>
      </c>
      <c r="G1687" t="s">
        <v>433</v>
      </c>
      <c r="AT1687" t="str">
        <f t="shared" si="280"/>
        <v>GND</v>
      </c>
      <c r="AU1687" t="str">
        <f t="shared" si="281"/>
        <v>--</v>
      </c>
    </row>
    <row r="1688" spans="1:47" x14ac:dyDescent="0.25">
      <c r="A1688" t="str">
        <f t="shared" si="276"/>
        <v>U1-AV5</v>
      </c>
      <c r="B1688" t="str">
        <f t="shared" si="277"/>
        <v>GND</v>
      </c>
      <c r="C1688" t="str">
        <f t="shared" si="278"/>
        <v>U1-GND</v>
      </c>
      <c r="D1688" t="str">
        <f t="shared" si="279"/>
        <v>U1-AV5</v>
      </c>
      <c r="E1688" t="s">
        <v>1215</v>
      </c>
      <c r="F1688" t="s">
        <v>2259</v>
      </c>
      <c r="G1688" t="s">
        <v>433</v>
      </c>
      <c r="AT1688" t="str">
        <f t="shared" si="280"/>
        <v>GND</v>
      </c>
      <c r="AU1688" t="str">
        <f t="shared" si="281"/>
        <v>--</v>
      </c>
    </row>
    <row r="1689" spans="1:47" x14ac:dyDescent="0.25">
      <c r="A1689" t="str">
        <f t="shared" si="276"/>
        <v>U1-AV7</v>
      </c>
      <c r="B1689" t="str">
        <f t="shared" si="277"/>
        <v>GND</v>
      </c>
      <c r="C1689" t="str">
        <f t="shared" si="278"/>
        <v>U1-GND</v>
      </c>
      <c r="D1689" t="str">
        <f t="shared" si="279"/>
        <v>U1-AV7</v>
      </c>
      <c r="E1689" t="s">
        <v>1215</v>
      </c>
      <c r="F1689" t="s">
        <v>2260</v>
      </c>
      <c r="G1689" t="s">
        <v>433</v>
      </c>
      <c r="AT1689" t="str">
        <f t="shared" si="280"/>
        <v>GND</v>
      </c>
      <c r="AU1689" t="str">
        <f t="shared" si="281"/>
        <v>--</v>
      </c>
    </row>
    <row r="1690" spans="1:47" x14ac:dyDescent="0.25">
      <c r="A1690" t="str">
        <f t="shared" si="276"/>
        <v>U1-AV10</v>
      </c>
      <c r="B1690" t="str">
        <f t="shared" si="277"/>
        <v>GND</v>
      </c>
      <c r="C1690" t="str">
        <f t="shared" si="278"/>
        <v>U1-GND</v>
      </c>
      <c r="D1690" t="str">
        <f t="shared" si="279"/>
        <v>U1-AV10</v>
      </c>
      <c r="E1690" t="s">
        <v>1215</v>
      </c>
      <c r="F1690" t="s">
        <v>2261</v>
      </c>
      <c r="G1690" t="s">
        <v>433</v>
      </c>
      <c r="AT1690" t="str">
        <f t="shared" si="280"/>
        <v>GND</v>
      </c>
      <c r="AU1690" t="str">
        <f t="shared" si="281"/>
        <v>--</v>
      </c>
    </row>
    <row r="1691" spans="1:47" x14ac:dyDescent="0.25">
      <c r="A1691" t="str">
        <f t="shared" si="276"/>
        <v>U1-AV13</v>
      </c>
      <c r="B1691" t="str">
        <f t="shared" si="277"/>
        <v>GND</v>
      </c>
      <c r="C1691" t="str">
        <f t="shared" si="278"/>
        <v>U1-GND</v>
      </c>
      <c r="D1691" t="str">
        <f t="shared" si="279"/>
        <v>U1-AV13</v>
      </c>
      <c r="E1691" t="s">
        <v>1215</v>
      </c>
      <c r="F1691" t="s">
        <v>2262</v>
      </c>
      <c r="G1691" t="s">
        <v>433</v>
      </c>
      <c r="AT1691" t="str">
        <f t="shared" si="280"/>
        <v>GND</v>
      </c>
      <c r="AU1691" t="str">
        <f t="shared" si="281"/>
        <v>--</v>
      </c>
    </row>
    <row r="1692" spans="1:47" x14ac:dyDescent="0.25">
      <c r="A1692" t="str">
        <f t="shared" si="276"/>
        <v>U1-AV25</v>
      </c>
      <c r="B1692" t="str">
        <f t="shared" si="277"/>
        <v>GND</v>
      </c>
      <c r="C1692" t="str">
        <f t="shared" si="278"/>
        <v>U1-GND</v>
      </c>
      <c r="D1692" t="str">
        <f t="shared" si="279"/>
        <v>U1-AV25</v>
      </c>
      <c r="E1692" t="s">
        <v>1215</v>
      </c>
      <c r="F1692" t="s">
        <v>2263</v>
      </c>
      <c r="G1692" t="s">
        <v>433</v>
      </c>
      <c r="AT1692" t="str">
        <f t="shared" si="280"/>
        <v>GND</v>
      </c>
      <c r="AU1692" t="str">
        <f t="shared" si="281"/>
        <v>--</v>
      </c>
    </row>
    <row r="1693" spans="1:47" x14ac:dyDescent="0.25">
      <c r="A1693" t="str">
        <f t="shared" si="276"/>
        <v>U1-AV29</v>
      </c>
      <c r="B1693" t="str">
        <f t="shared" si="277"/>
        <v>GND</v>
      </c>
      <c r="C1693" t="str">
        <f t="shared" si="278"/>
        <v>U1-GND</v>
      </c>
      <c r="D1693" t="str">
        <f t="shared" si="279"/>
        <v>U1-AV29</v>
      </c>
      <c r="E1693" t="s">
        <v>1215</v>
      </c>
      <c r="F1693" t="s">
        <v>2264</v>
      </c>
      <c r="G1693" t="s">
        <v>433</v>
      </c>
      <c r="AT1693" t="str">
        <f t="shared" si="280"/>
        <v>GND</v>
      </c>
      <c r="AU1693" t="str">
        <f t="shared" si="281"/>
        <v>--</v>
      </c>
    </row>
    <row r="1694" spans="1:47" x14ac:dyDescent="0.25">
      <c r="A1694" t="str">
        <f t="shared" si="276"/>
        <v>U1-AV32</v>
      </c>
      <c r="B1694" t="str">
        <f t="shared" si="277"/>
        <v>GND</v>
      </c>
      <c r="C1694" t="str">
        <f t="shared" si="278"/>
        <v>U1-GND</v>
      </c>
      <c r="D1694" t="str">
        <f t="shared" si="279"/>
        <v>U1-AV32</v>
      </c>
      <c r="E1694" t="s">
        <v>1215</v>
      </c>
      <c r="F1694" t="s">
        <v>2265</v>
      </c>
      <c r="G1694" t="s">
        <v>433</v>
      </c>
      <c r="AT1694" t="str">
        <f t="shared" si="280"/>
        <v>GND</v>
      </c>
      <c r="AU1694" t="str">
        <f t="shared" si="281"/>
        <v>--</v>
      </c>
    </row>
    <row r="1695" spans="1:47" x14ac:dyDescent="0.25">
      <c r="A1695" t="str">
        <f t="shared" si="276"/>
        <v>U1-AV40</v>
      </c>
      <c r="B1695" t="str">
        <f t="shared" si="277"/>
        <v>GND</v>
      </c>
      <c r="C1695" t="str">
        <f t="shared" si="278"/>
        <v>U1-GND</v>
      </c>
      <c r="D1695" t="str">
        <f t="shared" si="279"/>
        <v>U1-AV40</v>
      </c>
      <c r="E1695" t="s">
        <v>1215</v>
      </c>
      <c r="F1695" t="s">
        <v>2266</v>
      </c>
      <c r="G1695" t="s">
        <v>433</v>
      </c>
      <c r="AT1695" t="str">
        <f t="shared" si="280"/>
        <v>GND</v>
      </c>
      <c r="AU1695" t="str">
        <f t="shared" si="281"/>
        <v>--</v>
      </c>
    </row>
    <row r="1696" spans="1:47" x14ac:dyDescent="0.25">
      <c r="A1696" t="str">
        <f t="shared" si="276"/>
        <v>U1-AV57</v>
      </c>
      <c r="B1696" t="str">
        <f t="shared" si="277"/>
        <v>GND</v>
      </c>
      <c r="C1696" t="str">
        <f t="shared" si="278"/>
        <v>U1-GND</v>
      </c>
      <c r="D1696" t="str">
        <f t="shared" si="279"/>
        <v>U1-AV57</v>
      </c>
      <c r="E1696" t="s">
        <v>1215</v>
      </c>
      <c r="F1696" t="s">
        <v>2267</v>
      </c>
      <c r="G1696" t="s">
        <v>433</v>
      </c>
      <c r="AT1696" t="str">
        <f t="shared" si="280"/>
        <v>GND</v>
      </c>
      <c r="AU1696" t="str">
        <f t="shared" si="281"/>
        <v>--</v>
      </c>
    </row>
    <row r="1697" spans="1:47" x14ac:dyDescent="0.25">
      <c r="A1697" t="str">
        <f t="shared" si="276"/>
        <v>U1-AV68</v>
      </c>
      <c r="B1697" t="str">
        <f t="shared" si="277"/>
        <v>GND</v>
      </c>
      <c r="C1697" t="str">
        <f t="shared" si="278"/>
        <v>U1-GND</v>
      </c>
      <c r="D1697" t="str">
        <f t="shared" si="279"/>
        <v>U1-AV68</v>
      </c>
      <c r="E1697" t="s">
        <v>1215</v>
      </c>
      <c r="F1697" t="s">
        <v>2268</v>
      </c>
      <c r="G1697" t="s">
        <v>433</v>
      </c>
      <c r="AT1697" t="str">
        <f t="shared" si="280"/>
        <v>GND</v>
      </c>
      <c r="AU1697" t="str">
        <f t="shared" si="281"/>
        <v>--</v>
      </c>
    </row>
    <row r="1698" spans="1:47" x14ac:dyDescent="0.25">
      <c r="A1698" t="str">
        <f t="shared" si="276"/>
        <v>U1-AV79</v>
      </c>
      <c r="B1698" t="str">
        <f t="shared" si="277"/>
        <v>GND</v>
      </c>
      <c r="C1698" t="str">
        <f t="shared" si="278"/>
        <v>U1-GND</v>
      </c>
      <c r="D1698" t="str">
        <f t="shared" si="279"/>
        <v>U1-AV79</v>
      </c>
      <c r="E1698" t="s">
        <v>1215</v>
      </c>
      <c r="F1698" t="s">
        <v>2269</v>
      </c>
      <c r="G1698" t="s">
        <v>433</v>
      </c>
      <c r="AT1698" t="str">
        <f t="shared" si="280"/>
        <v>GND</v>
      </c>
      <c r="AU1698" t="str">
        <f t="shared" si="281"/>
        <v>--</v>
      </c>
    </row>
    <row r="1699" spans="1:47" x14ac:dyDescent="0.25">
      <c r="A1699" t="str">
        <f t="shared" si="276"/>
        <v>U1-AV96</v>
      </c>
      <c r="B1699" t="str">
        <f t="shared" si="277"/>
        <v>GND</v>
      </c>
      <c r="C1699" t="str">
        <f t="shared" si="278"/>
        <v>U1-GND</v>
      </c>
      <c r="D1699" t="str">
        <f t="shared" si="279"/>
        <v>U1-AV96</v>
      </c>
      <c r="E1699" t="s">
        <v>1215</v>
      </c>
      <c r="F1699" t="s">
        <v>2270</v>
      </c>
      <c r="G1699" t="s">
        <v>433</v>
      </c>
      <c r="AT1699" t="str">
        <f t="shared" si="280"/>
        <v>GND</v>
      </c>
      <c r="AU1699" t="str">
        <f t="shared" si="281"/>
        <v>--</v>
      </c>
    </row>
    <row r="1700" spans="1:47" x14ac:dyDescent="0.25">
      <c r="A1700" t="str">
        <f t="shared" si="276"/>
        <v>U1-AV104</v>
      </c>
      <c r="B1700" t="str">
        <f t="shared" si="277"/>
        <v>GND</v>
      </c>
      <c r="C1700" t="str">
        <f t="shared" si="278"/>
        <v>U1-GND</v>
      </c>
      <c r="D1700" t="str">
        <f t="shared" si="279"/>
        <v>U1-AV104</v>
      </c>
      <c r="E1700" t="s">
        <v>1215</v>
      </c>
      <c r="F1700" t="s">
        <v>2271</v>
      </c>
      <c r="G1700" t="s">
        <v>433</v>
      </c>
      <c r="AT1700" t="str">
        <f t="shared" si="280"/>
        <v>GND</v>
      </c>
      <c r="AU1700" t="str">
        <f t="shared" si="281"/>
        <v>--</v>
      </c>
    </row>
    <row r="1701" spans="1:47" x14ac:dyDescent="0.25">
      <c r="A1701" t="str">
        <f t="shared" si="276"/>
        <v>U1-AV107</v>
      </c>
      <c r="B1701" t="str">
        <f t="shared" si="277"/>
        <v>GND</v>
      </c>
      <c r="C1701" t="str">
        <f t="shared" si="278"/>
        <v>U1-GND</v>
      </c>
      <c r="D1701" t="str">
        <f t="shared" si="279"/>
        <v>U1-AV107</v>
      </c>
      <c r="E1701" t="s">
        <v>1215</v>
      </c>
      <c r="F1701" t="s">
        <v>2272</v>
      </c>
      <c r="G1701" t="s">
        <v>433</v>
      </c>
      <c r="AT1701" t="str">
        <f t="shared" si="280"/>
        <v>GND</v>
      </c>
      <c r="AU1701" t="str">
        <f t="shared" si="281"/>
        <v>--</v>
      </c>
    </row>
    <row r="1702" spans="1:47" x14ac:dyDescent="0.25">
      <c r="A1702" t="str">
        <f t="shared" si="276"/>
        <v>U1-AV111</v>
      </c>
      <c r="B1702" t="str">
        <f t="shared" si="277"/>
        <v>GND</v>
      </c>
      <c r="C1702" t="str">
        <f t="shared" si="278"/>
        <v>U1-GND</v>
      </c>
      <c r="D1702" t="str">
        <f t="shared" si="279"/>
        <v>U1-AV111</v>
      </c>
      <c r="E1702" t="s">
        <v>1215</v>
      </c>
      <c r="F1702" t="s">
        <v>2273</v>
      </c>
      <c r="G1702" t="s">
        <v>433</v>
      </c>
      <c r="AT1702" t="str">
        <f t="shared" si="280"/>
        <v>GND</v>
      </c>
      <c r="AU1702" t="str">
        <f t="shared" si="281"/>
        <v>--</v>
      </c>
    </row>
    <row r="1703" spans="1:47" x14ac:dyDescent="0.25">
      <c r="A1703" t="str">
        <f t="shared" si="276"/>
        <v>U1-AV123</v>
      </c>
      <c r="B1703" t="str">
        <f t="shared" si="277"/>
        <v>GND</v>
      </c>
      <c r="C1703" t="str">
        <f t="shared" si="278"/>
        <v>U1-GND</v>
      </c>
      <c r="D1703" t="str">
        <f t="shared" si="279"/>
        <v>U1-AV123</v>
      </c>
      <c r="E1703" t="s">
        <v>1215</v>
      </c>
      <c r="F1703" t="s">
        <v>2274</v>
      </c>
      <c r="G1703" t="s">
        <v>433</v>
      </c>
      <c r="AT1703" t="str">
        <f t="shared" si="280"/>
        <v>GND</v>
      </c>
      <c r="AU1703" t="str">
        <f t="shared" si="281"/>
        <v>--</v>
      </c>
    </row>
    <row r="1704" spans="1:47" x14ac:dyDescent="0.25">
      <c r="A1704" t="str">
        <f t="shared" si="276"/>
        <v>U1-AV126</v>
      </c>
      <c r="B1704" t="str">
        <f t="shared" si="277"/>
        <v>GND</v>
      </c>
      <c r="C1704" t="str">
        <f t="shared" si="278"/>
        <v>U1-GND</v>
      </c>
      <c r="D1704" t="str">
        <f t="shared" si="279"/>
        <v>U1-AV126</v>
      </c>
      <c r="E1704" t="s">
        <v>1215</v>
      </c>
      <c r="F1704" t="s">
        <v>2275</v>
      </c>
      <c r="G1704" t="s">
        <v>433</v>
      </c>
      <c r="AT1704" t="str">
        <f t="shared" si="280"/>
        <v>GND</v>
      </c>
      <c r="AU1704" t="str">
        <f t="shared" si="281"/>
        <v>--</v>
      </c>
    </row>
    <row r="1705" spans="1:47" x14ac:dyDescent="0.25">
      <c r="A1705" t="str">
        <f t="shared" si="276"/>
        <v>U1-AV129</v>
      </c>
      <c r="B1705" t="str">
        <f t="shared" si="277"/>
        <v>GND</v>
      </c>
      <c r="C1705" t="str">
        <f t="shared" si="278"/>
        <v>U1-GND</v>
      </c>
      <c r="D1705" t="str">
        <f t="shared" si="279"/>
        <v>U1-AV129</v>
      </c>
      <c r="E1705" t="s">
        <v>1215</v>
      </c>
      <c r="F1705" t="s">
        <v>2276</v>
      </c>
      <c r="G1705" t="s">
        <v>433</v>
      </c>
      <c r="AT1705" t="str">
        <f t="shared" si="280"/>
        <v>GND</v>
      </c>
      <c r="AU1705" t="str">
        <f t="shared" si="281"/>
        <v>--</v>
      </c>
    </row>
    <row r="1706" spans="1:47" x14ac:dyDescent="0.25">
      <c r="A1706" t="str">
        <f t="shared" si="276"/>
        <v>U1-AV131</v>
      </c>
      <c r="B1706" t="str">
        <f t="shared" si="277"/>
        <v>GND</v>
      </c>
      <c r="C1706" t="str">
        <f t="shared" si="278"/>
        <v>U1-GND</v>
      </c>
      <c r="D1706" t="str">
        <f t="shared" si="279"/>
        <v>U1-AV131</v>
      </c>
      <c r="E1706" t="s">
        <v>1215</v>
      </c>
      <c r="F1706" t="s">
        <v>2277</v>
      </c>
      <c r="G1706" t="s">
        <v>433</v>
      </c>
      <c r="AT1706" t="str">
        <f t="shared" si="280"/>
        <v>GND</v>
      </c>
      <c r="AU1706" t="str">
        <f t="shared" si="281"/>
        <v>--</v>
      </c>
    </row>
    <row r="1707" spans="1:47" x14ac:dyDescent="0.25">
      <c r="A1707" t="str">
        <f t="shared" si="276"/>
        <v>U1-AW1</v>
      </c>
      <c r="B1707" t="str">
        <f t="shared" si="277"/>
        <v>GND</v>
      </c>
      <c r="C1707" t="str">
        <f t="shared" si="278"/>
        <v>U1-GND</v>
      </c>
      <c r="D1707" t="str">
        <f t="shared" si="279"/>
        <v>U1-AW1</v>
      </c>
      <c r="E1707" t="s">
        <v>1215</v>
      </c>
      <c r="F1707" t="s">
        <v>2278</v>
      </c>
      <c r="G1707" t="s">
        <v>433</v>
      </c>
      <c r="AT1707" t="str">
        <f t="shared" si="280"/>
        <v>GND</v>
      </c>
      <c r="AU1707" t="str">
        <f t="shared" si="281"/>
        <v>--</v>
      </c>
    </row>
    <row r="1708" spans="1:47" x14ac:dyDescent="0.25">
      <c r="A1708" t="str">
        <f t="shared" si="276"/>
        <v>U1-AW3</v>
      </c>
      <c r="B1708" t="str">
        <f t="shared" si="277"/>
        <v>GND</v>
      </c>
      <c r="C1708" t="str">
        <f t="shared" si="278"/>
        <v>U1-GND</v>
      </c>
      <c r="D1708" t="str">
        <f t="shared" si="279"/>
        <v>U1-AW3</v>
      </c>
      <c r="E1708" t="s">
        <v>1215</v>
      </c>
      <c r="F1708" t="s">
        <v>2279</v>
      </c>
      <c r="G1708" t="s">
        <v>433</v>
      </c>
      <c r="AT1708" t="str">
        <f t="shared" si="280"/>
        <v>GND</v>
      </c>
      <c r="AU1708" t="str">
        <f t="shared" si="281"/>
        <v>--</v>
      </c>
    </row>
    <row r="1709" spans="1:47" x14ac:dyDescent="0.25">
      <c r="A1709" t="str">
        <f t="shared" si="276"/>
        <v>U1-AW5</v>
      </c>
      <c r="B1709" t="str">
        <f t="shared" si="277"/>
        <v>GND</v>
      </c>
      <c r="C1709" t="str">
        <f t="shared" si="278"/>
        <v>U1-GND</v>
      </c>
      <c r="D1709" t="str">
        <f t="shared" si="279"/>
        <v>U1-AW5</v>
      </c>
      <c r="E1709" t="s">
        <v>1215</v>
      </c>
      <c r="F1709" t="s">
        <v>2280</v>
      </c>
      <c r="G1709" t="s">
        <v>433</v>
      </c>
      <c r="AT1709" t="str">
        <f t="shared" si="280"/>
        <v>GND</v>
      </c>
      <c r="AU1709" t="str">
        <f t="shared" si="281"/>
        <v>--</v>
      </c>
    </row>
    <row r="1710" spans="1:47" x14ac:dyDescent="0.25">
      <c r="A1710" t="str">
        <f t="shared" si="276"/>
        <v>U1-AW13</v>
      </c>
      <c r="B1710" t="str">
        <f t="shared" si="277"/>
        <v>GND</v>
      </c>
      <c r="C1710" t="str">
        <f t="shared" si="278"/>
        <v>U1-GND</v>
      </c>
      <c r="D1710" t="str">
        <f t="shared" si="279"/>
        <v>U1-AW13</v>
      </c>
      <c r="E1710" t="s">
        <v>1215</v>
      </c>
      <c r="F1710" t="s">
        <v>2281</v>
      </c>
      <c r="G1710" t="s">
        <v>433</v>
      </c>
      <c r="AT1710" t="str">
        <f t="shared" si="280"/>
        <v>GND</v>
      </c>
      <c r="AU1710" t="str">
        <f t="shared" si="281"/>
        <v>--</v>
      </c>
    </row>
    <row r="1711" spans="1:47" x14ac:dyDescent="0.25">
      <c r="A1711" t="str">
        <f t="shared" si="276"/>
        <v>U1-AW16</v>
      </c>
      <c r="B1711" t="str">
        <f t="shared" si="277"/>
        <v>GND</v>
      </c>
      <c r="C1711" t="str">
        <f t="shared" si="278"/>
        <v>U1-GND</v>
      </c>
      <c r="D1711" t="str">
        <f t="shared" si="279"/>
        <v>U1-AW16</v>
      </c>
      <c r="E1711" t="s">
        <v>1215</v>
      </c>
      <c r="F1711" t="s">
        <v>2282</v>
      </c>
      <c r="G1711" t="s">
        <v>433</v>
      </c>
      <c r="AT1711" t="str">
        <f t="shared" si="280"/>
        <v>GND</v>
      </c>
      <c r="AU1711" t="str">
        <f t="shared" si="281"/>
        <v>--</v>
      </c>
    </row>
    <row r="1712" spans="1:47" x14ac:dyDescent="0.25">
      <c r="A1712" t="str">
        <f t="shared" si="276"/>
        <v>U1-AW21</v>
      </c>
      <c r="B1712" t="str">
        <f t="shared" si="277"/>
        <v>GND</v>
      </c>
      <c r="C1712" t="str">
        <f t="shared" si="278"/>
        <v>U1-GND</v>
      </c>
      <c r="D1712" t="str">
        <f t="shared" si="279"/>
        <v>U1-AW21</v>
      </c>
      <c r="E1712" t="s">
        <v>1215</v>
      </c>
      <c r="F1712" t="s">
        <v>2283</v>
      </c>
      <c r="G1712" t="s">
        <v>433</v>
      </c>
      <c r="AT1712" t="str">
        <f t="shared" si="280"/>
        <v>GND</v>
      </c>
      <c r="AU1712" t="str">
        <f t="shared" si="281"/>
        <v>--</v>
      </c>
    </row>
    <row r="1713" spans="1:47" x14ac:dyDescent="0.25">
      <c r="A1713" t="str">
        <f t="shared" si="276"/>
        <v>U1-AW25</v>
      </c>
      <c r="B1713" t="str">
        <f t="shared" si="277"/>
        <v>GND</v>
      </c>
      <c r="C1713" t="str">
        <f t="shared" si="278"/>
        <v>U1-GND</v>
      </c>
      <c r="D1713" t="str">
        <f t="shared" si="279"/>
        <v>U1-AW25</v>
      </c>
      <c r="E1713" t="s">
        <v>1215</v>
      </c>
      <c r="F1713" t="s">
        <v>2284</v>
      </c>
      <c r="G1713" t="s">
        <v>433</v>
      </c>
      <c r="AT1713" t="str">
        <f t="shared" si="280"/>
        <v>GND</v>
      </c>
      <c r="AU1713" t="str">
        <f t="shared" si="281"/>
        <v>--</v>
      </c>
    </row>
    <row r="1714" spans="1:47" x14ac:dyDescent="0.25">
      <c r="A1714" t="str">
        <f t="shared" si="276"/>
        <v>U1-AW40</v>
      </c>
      <c r="B1714" t="str">
        <f t="shared" si="277"/>
        <v>GND</v>
      </c>
      <c r="C1714" t="str">
        <f t="shared" si="278"/>
        <v>U1-GND</v>
      </c>
      <c r="D1714" t="str">
        <f t="shared" si="279"/>
        <v>U1-AW40</v>
      </c>
      <c r="E1714" t="s">
        <v>1215</v>
      </c>
      <c r="F1714" t="s">
        <v>2285</v>
      </c>
      <c r="G1714" t="s">
        <v>433</v>
      </c>
      <c r="AT1714" t="str">
        <f t="shared" si="280"/>
        <v>GND</v>
      </c>
      <c r="AU1714" t="str">
        <f t="shared" si="281"/>
        <v>--</v>
      </c>
    </row>
    <row r="1715" spans="1:47" x14ac:dyDescent="0.25">
      <c r="A1715" t="str">
        <f t="shared" si="276"/>
        <v>U1-AW46</v>
      </c>
      <c r="B1715" t="str">
        <f t="shared" si="277"/>
        <v>GND</v>
      </c>
      <c r="C1715" t="str">
        <f t="shared" si="278"/>
        <v>U1-GND</v>
      </c>
      <c r="D1715" t="str">
        <f t="shared" si="279"/>
        <v>U1-AW46</v>
      </c>
      <c r="E1715" t="s">
        <v>1215</v>
      </c>
      <c r="F1715" t="s">
        <v>2286</v>
      </c>
      <c r="G1715" t="s">
        <v>433</v>
      </c>
      <c r="AT1715" t="str">
        <f t="shared" si="280"/>
        <v>GND</v>
      </c>
      <c r="AU1715" t="str">
        <f t="shared" si="281"/>
        <v>--</v>
      </c>
    </row>
    <row r="1716" spans="1:47" x14ac:dyDescent="0.25">
      <c r="A1716" t="str">
        <f t="shared" si="276"/>
        <v>U1-AW53</v>
      </c>
      <c r="B1716" t="str">
        <f t="shared" si="277"/>
        <v>GND</v>
      </c>
      <c r="C1716" t="str">
        <f t="shared" si="278"/>
        <v>U1-GND</v>
      </c>
      <c r="D1716" t="str">
        <f t="shared" si="279"/>
        <v>U1-AW53</v>
      </c>
      <c r="E1716" t="s">
        <v>1215</v>
      </c>
      <c r="F1716" t="s">
        <v>2287</v>
      </c>
      <c r="G1716" t="s">
        <v>433</v>
      </c>
      <c r="AT1716" t="str">
        <f t="shared" si="280"/>
        <v>GND</v>
      </c>
      <c r="AU1716" t="str">
        <f t="shared" si="281"/>
        <v>--</v>
      </c>
    </row>
    <row r="1717" spans="1:47" x14ac:dyDescent="0.25">
      <c r="A1717" t="str">
        <f t="shared" si="276"/>
        <v>U1-AW64</v>
      </c>
      <c r="B1717" t="str">
        <f t="shared" si="277"/>
        <v>GND</v>
      </c>
      <c r="C1717" t="str">
        <f t="shared" si="278"/>
        <v>U1-GND</v>
      </c>
      <c r="D1717" t="str">
        <f t="shared" si="279"/>
        <v>U1-AW64</v>
      </c>
      <c r="E1717" t="s">
        <v>1215</v>
      </c>
      <c r="F1717" t="s">
        <v>2288</v>
      </c>
      <c r="G1717" t="s">
        <v>433</v>
      </c>
      <c r="AT1717" t="str">
        <f t="shared" si="280"/>
        <v>GND</v>
      </c>
      <c r="AU1717" t="str">
        <f t="shared" si="281"/>
        <v>--</v>
      </c>
    </row>
    <row r="1718" spans="1:47" x14ac:dyDescent="0.25">
      <c r="A1718" t="str">
        <f t="shared" si="276"/>
        <v>U1-AW75</v>
      </c>
      <c r="B1718" t="str">
        <f t="shared" si="277"/>
        <v>GND</v>
      </c>
      <c r="C1718" t="str">
        <f t="shared" si="278"/>
        <v>U1-GND</v>
      </c>
      <c r="D1718" t="str">
        <f t="shared" si="279"/>
        <v>U1-AW75</v>
      </c>
      <c r="E1718" t="s">
        <v>1215</v>
      </c>
      <c r="F1718" t="s">
        <v>2289</v>
      </c>
      <c r="G1718" t="s">
        <v>433</v>
      </c>
      <c r="AT1718" t="str">
        <f t="shared" si="280"/>
        <v>GND</v>
      </c>
      <c r="AU1718" t="str">
        <f t="shared" si="281"/>
        <v>--</v>
      </c>
    </row>
    <row r="1719" spans="1:47" x14ac:dyDescent="0.25">
      <c r="A1719" t="str">
        <f t="shared" si="276"/>
        <v>U1-AW86</v>
      </c>
      <c r="B1719" t="str">
        <f t="shared" si="277"/>
        <v>GND</v>
      </c>
      <c r="C1719" t="str">
        <f t="shared" si="278"/>
        <v>U1-GND</v>
      </c>
      <c r="D1719" t="str">
        <f t="shared" si="279"/>
        <v>U1-AW86</v>
      </c>
      <c r="E1719" t="s">
        <v>1215</v>
      </c>
      <c r="F1719" t="s">
        <v>2290</v>
      </c>
      <c r="G1719" t="s">
        <v>433</v>
      </c>
      <c r="AT1719" t="str">
        <f t="shared" si="280"/>
        <v>GND</v>
      </c>
      <c r="AU1719" t="str">
        <f t="shared" si="281"/>
        <v>--</v>
      </c>
    </row>
    <row r="1720" spans="1:47" x14ac:dyDescent="0.25">
      <c r="A1720" t="str">
        <f t="shared" si="276"/>
        <v>U1-AW90</v>
      </c>
      <c r="B1720" t="str">
        <f t="shared" si="277"/>
        <v>GND</v>
      </c>
      <c r="C1720" t="str">
        <f t="shared" si="278"/>
        <v>U1-GND</v>
      </c>
      <c r="D1720" t="str">
        <f t="shared" si="279"/>
        <v>U1-AW90</v>
      </c>
      <c r="E1720" t="s">
        <v>1215</v>
      </c>
      <c r="F1720" t="s">
        <v>2291</v>
      </c>
      <c r="G1720" t="s">
        <v>433</v>
      </c>
      <c r="AT1720" t="str">
        <f t="shared" si="280"/>
        <v>GND</v>
      </c>
      <c r="AU1720" t="str">
        <f t="shared" si="281"/>
        <v>--</v>
      </c>
    </row>
    <row r="1721" spans="1:47" x14ac:dyDescent="0.25">
      <c r="A1721" t="str">
        <f t="shared" si="276"/>
        <v>U1-B2</v>
      </c>
      <c r="B1721" t="str">
        <f t="shared" si="277"/>
        <v>GND</v>
      </c>
      <c r="C1721" t="str">
        <f t="shared" si="278"/>
        <v>U1-GND</v>
      </c>
      <c r="D1721" t="str">
        <f t="shared" si="279"/>
        <v>U1-B2</v>
      </c>
      <c r="E1721" t="s">
        <v>1215</v>
      </c>
      <c r="F1721" t="s">
        <v>231</v>
      </c>
      <c r="G1721" t="s">
        <v>433</v>
      </c>
      <c r="AT1721" t="str">
        <f t="shared" si="280"/>
        <v>GND</v>
      </c>
      <c r="AU1721" t="str">
        <f t="shared" si="281"/>
        <v>--</v>
      </c>
    </row>
    <row r="1722" spans="1:47" x14ac:dyDescent="0.25">
      <c r="A1722" t="str">
        <f t="shared" si="276"/>
        <v>U1-B6</v>
      </c>
      <c r="B1722" t="str">
        <f t="shared" si="277"/>
        <v>GND</v>
      </c>
      <c r="C1722" t="str">
        <f t="shared" si="278"/>
        <v>U1-GND</v>
      </c>
      <c r="D1722" t="str">
        <f t="shared" si="279"/>
        <v>U1-B6</v>
      </c>
      <c r="E1722" t="s">
        <v>1215</v>
      </c>
      <c r="F1722" t="s">
        <v>235</v>
      </c>
      <c r="G1722" t="s">
        <v>433</v>
      </c>
      <c r="AT1722" t="str">
        <f t="shared" si="280"/>
        <v>GND</v>
      </c>
      <c r="AU1722" t="str">
        <f t="shared" si="281"/>
        <v>--</v>
      </c>
    </row>
    <row r="1723" spans="1:47" x14ac:dyDescent="0.25">
      <c r="A1723" t="str">
        <f t="shared" si="276"/>
        <v>U1-B8</v>
      </c>
      <c r="B1723" t="str">
        <f t="shared" si="277"/>
        <v>GND</v>
      </c>
      <c r="C1723" t="str">
        <f t="shared" si="278"/>
        <v>U1-GND</v>
      </c>
      <c r="D1723" t="str">
        <f t="shared" si="279"/>
        <v>U1-B8</v>
      </c>
      <c r="E1723" t="s">
        <v>1215</v>
      </c>
      <c r="F1723" t="s">
        <v>237</v>
      </c>
      <c r="G1723" t="s">
        <v>433</v>
      </c>
      <c r="AT1723" t="str">
        <f t="shared" si="280"/>
        <v>GND</v>
      </c>
      <c r="AU1723" t="str">
        <f t="shared" si="281"/>
        <v>--</v>
      </c>
    </row>
    <row r="1724" spans="1:47" x14ac:dyDescent="0.25">
      <c r="A1724" t="str">
        <f t="shared" si="276"/>
        <v>U1-B17</v>
      </c>
      <c r="B1724" t="str">
        <f t="shared" si="277"/>
        <v>GND</v>
      </c>
      <c r="C1724" t="str">
        <f t="shared" si="278"/>
        <v>U1-GND</v>
      </c>
      <c r="D1724" t="str">
        <f t="shared" si="279"/>
        <v>U1-B17</v>
      </c>
      <c r="E1724" t="s">
        <v>1215</v>
      </c>
      <c r="F1724" t="s">
        <v>246</v>
      </c>
      <c r="G1724" t="s">
        <v>433</v>
      </c>
      <c r="AT1724" t="str">
        <f t="shared" si="280"/>
        <v>GND</v>
      </c>
      <c r="AU1724" t="str">
        <f t="shared" si="281"/>
        <v>--</v>
      </c>
    </row>
    <row r="1725" spans="1:47" x14ac:dyDescent="0.25">
      <c r="A1725" t="str">
        <f t="shared" si="276"/>
        <v>U1-B33</v>
      </c>
      <c r="B1725" t="str">
        <f t="shared" si="277"/>
        <v>GND</v>
      </c>
      <c r="C1725" t="str">
        <f t="shared" si="278"/>
        <v>U1-GND</v>
      </c>
      <c r="D1725" t="str">
        <f t="shared" si="279"/>
        <v>U1-B33</v>
      </c>
      <c r="E1725" t="s">
        <v>1215</v>
      </c>
      <c r="F1725" t="s">
        <v>262</v>
      </c>
      <c r="G1725" t="s">
        <v>433</v>
      </c>
      <c r="AT1725" t="str">
        <f t="shared" si="280"/>
        <v>GND</v>
      </c>
      <c r="AU1725" t="str">
        <f t="shared" si="281"/>
        <v>--</v>
      </c>
    </row>
    <row r="1726" spans="1:47" x14ac:dyDescent="0.25">
      <c r="A1726" t="str">
        <f t="shared" si="276"/>
        <v>U1-B48</v>
      </c>
      <c r="B1726" t="str">
        <f t="shared" si="277"/>
        <v>GND</v>
      </c>
      <c r="C1726" t="str">
        <f t="shared" si="278"/>
        <v>U1-GND</v>
      </c>
      <c r="D1726" t="str">
        <f t="shared" si="279"/>
        <v>U1-B48</v>
      </c>
      <c r="E1726" t="s">
        <v>1215</v>
      </c>
      <c r="F1726" t="s">
        <v>277</v>
      </c>
      <c r="G1726" t="s">
        <v>433</v>
      </c>
      <c r="AT1726" t="str">
        <f t="shared" si="280"/>
        <v>GND</v>
      </c>
      <c r="AU1726" t="str">
        <f t="shared" si="281"/>
        <v>--</v>
      </c>
    </row>
    <row r="1727" spans="1:47" x14ac:dyDescent="0.25">
      <c r="A1727" t="str">
        <f t="shared" si="276"/>
        <v>U1-B63</v>
      </c>
      <c r="B1727" t="str">
        <f t="shared" si="277"/>
        <v>GND</v>
      </c>
      <c r="C1727" t="str">
        <f t="shared" si="278"/>
        <v>U1-GND</v>
      </c>
      <c r="D1727" t="str">
        <f t="shared" si="279"/>
        <v>U1-B63</v>
      </c>
      <c r="E1727" t="s">
        <v>1215</v>
      </c>
      <c r="F1727" t="s">
        <v>2292</v>
      </c>
      <c r="G1727" t="s">
        <v>433</v>
      </c>
      <c r="AT1727" t="str">
        <f t="shared" si="280"/>
        <v>GND</v>
      </c>
      <c r="AU1727" t="str">
        <f t="shared" si="281"/>
        <v>--</v>
      </c>
    </row>
    <row r="1728" spans="1:47" x14ac:dyDescent="0.25">
      <c r="A1728" t="str">
        <f t="shared" si="276"/>
        <v>U1-B80</v>
      </c>
      <c r="B1728" t="str">
        <f t="shared" si="277"/>
        <v>GND</v>
      </c>
      <c r="C1728" t="str">
        <f t="shared" si="278"/>
        <v>U1-GND</v>
      </c>
      <c r="D1728" t="str">
        <f t="shared" si="279"/>
        <v>U1-B80</v>
      </c>
      <c r="E1728" t="s">
        <v>1215</v>
      </c>
      <c r="F1728" t="s">
        <v>2293</v>
      </c>
      <c r="G1728" t="s">
        <v>433</v>
      </c>
      <c r="AT1728" t="str">
        <f t="shared" si="280"/>
        <v>GND</v>
      </c>
      <c r="AU1728" t="str">
        <f t="shared" si="281"/>
        <v>--</v>
      </c>
    </row>
    <row r="1729" spans="1:47" x14ac:dyDescent="0.25">
      <c r="A1729" t="str">
        <f t="shared" si="276"/>
        <v>U1-B94</v>
      </c>
      <c r="B1729" t="str">
        <f t="shared" si="277"/>
        <v>GND</v>
      </c>
      <c r="C1729" t="str">
        <f t="shared" si="278"/>
        <v>U1-GND</v>
      </c>
      <c r="D1729" t="str">
        <f t="shared" si="279"/>
        <v>U1-B94</v>
      </c>
      <c r="E1729" t="s">
        <v>1215</v>
      </c>
      <c r="F1729" t="s">
        <v>2294</v>
      </c>
      <c r="G1729" t="s">
        <v>433</v>
      </c>
      <c r="AT1729" t="str">
        <f t="shared" si="280"/>
        <v>GND</v>
      </c>
      <c r="AU1729" t="str">
        <f t="shared" si="281"/>
        <v>--</v>
      </c>
    </row>
    <row r="1730" spans="1:47" x14ac:dyDescent="0.25">
      <c r="A1730" t="str">
        <f t="shared" si="276"/>
        <v>U1-B110</v>
      </c>
      <c r="B1730" t="str">
        <f t="shared" si="277"/>
        <v>GND</v>
      </c>
      <c r="C1730" t="str">
        <f t="shared" si="278"/>
        <v>U1-GND</v>
      </c>
      <c r="D1730" t="str">
        <f t="shared" si="279"/>
        <v>U1-B110</v>
      </c>
      <c r="E1730" t="s">
        <v>1215</v>
      </c>
      <c r="F1730" t="s">
        <v>2295</v>
      </c>
      <c r="G1730" t="s">
        <v>433</v>
      </c>
      <c r="AT1730" t="str">
        <f t="shared" si="280"/>
        <v>GND</v>
      </c>
      <c r="AU1730" t="str">
        <f t="shared" si="281"/>
        <v>--</v>
      </c>
    </row>
    <row r="1731" spans="1:47" x14ac:dyDescent="0.25">
      <c r="A1731" t="str">
        <f t="shared" si="276"/>
        <v>U1-B125</v>
      </c>
      <c r="B1731" t="str">
        <f t="shared" si="277"/>
        <v>GND</v>
      </c>
      <c r="C1731" t="str">
        <f t="shared" si="278"/>
        <v>U1-GND</v>
      </c>
      <c r="D1731" t="str">
        <f t="shared" si="279"/>
        <v>U1-B125</v>
      </c>
      <c r="E1731" t="s">
        <v>1215</v>
      </c>
      <c r="F1731" t="s">
        <v>2296</v>
      </c>
      <c r="G1731" t="s">
        <v>433</v>
      </c>
      <c r="AT1731" t="str">
        <f t="shared" si="280"/>
        <v>GND</v>
      </c>
      <c r="AU1731" t="str">
        <f t="shared" si="281"/>
        <v>--</v>
      </c>
    </row>
    <row r="1732" spans="1:47" x14ac:dyDescent="0.25">
      <c r="A1732" t="str">
        <f t="shared" si="276"/>
        <v>U1-B132</v>
      </c>
      <c r="B1732" t="str">
        <f t="shared" si="277"/>
        <v>GND</v>
      </c>
      <c r="C1732" t="str">
        <f t="shared" si="278"/>
        <v>U1-GND</v>
      </c>
      <c r="D1732" t="str">
        <f t="shared" si="279"/>
        <v>U1-B132</v>
      </c>
      <c r="E1732" t="s">
        <v>1215</v>
      </c>
      <c r="F1732" t="s">
        <v>2297</v>
      </c>
      <c r="G1732" t="s">
        <v>433</v>
      </c>
      <c r="AT1732" t="str">
        <f t="shared" si="280"/>
        <v>GND</v>
      </c>
      <c r="AU1732" t="str">
        <f t="shared" si="281"/>
        <v>--</v>
      </c>
    </row>
    <row r="1733" spans="1:47" x14ac:dyDescent="0.25">
      <c r="A1733" t="str">
        <f t="shared" si="276"/>
        <v>U1-B135</v>
      </c>
      <c r="B1733" t="str">
        <f t="shared" si="277"/>
        <v>GND</v>
      </c>
      <c r="C1733" t="str">
        <f t="shared" si="278"/>
        <v>U1-GND</v>
      </c>
      <c r="D1733" t="str">
        <f t="shared" si="279"/>
        <v>U1-B135</v>
      </c>
      <c r="E1733" t="s">
        <v>1215</v>
      </c>
      <c r="F1733" t="s">
        <v>2298</v>
      </c>
      <c r="G1733" t="s">
        <v>433</v>
      </c>
      <c r="AT1733" t="str">
        <f t="shared" si="280"/>
        <v>GND</v>
      </c>
      <c r="AU1733" t="str">
        <f t="shared" si="281"/>
        <v>--</v>
      </c>
    </row>
    <row r="1734" spans="1:47" x14ac:dyDescent="0.25">
      <c r="A1734" t="str">
        <f t="shared" ref="A1734:A1797" si="282">$E1734&amp;"-"&amp;$F1734</f>
        <v>U1-C1</v>
      </c>
      <c r="B1734" t="str">
        <f t="shared" ref="B1734:B1797" si="283">IF(OR(E1734=$A$2,E1734=$B$2,E1734=$C$2,E1734=$D$2),"--",G1734)</f>
        <v>GND</v>
      </c>
      <c r="C1734" t="str">
        <f t="shared" ref="C1734:C1797" si="284">$E1734&amp;"-"&amp;$G1734</f>
        <v>U1-GND</v>
      </c>
      <c r="D1734" t="str">
        <f t="shared" ref="D1734:D1797" si="285">A1734</f>
        <v>U1-C1</v>
      </c>
      <c r="E1734" t="s">
        <v>1215</v>
      </c>
      <c r="F1734" t="s">
        <v>290</v>
      </c>
      <c r="G1734" t="s">
        <v>433</v>
      </c>
      <c r="AT1734" t="str">
        <f t="shared" ref="AT1734:AT1797" si="286">IF(IF(COUNTIF($AO$6:$AQ$150,B1734)&gt;0,"---","--")="---",VLOOKUP(B1734,$AO$6:$AQ$150,3,0),B1734)</f>
        <v>GND</v>
      </c>
      <c r="AU1734" t="str">
        <f t="shared" ref="AU1734:AU1797" si="287">IF(IF(COUNTIF($AO$6:$AQ$150,B1734)&gt;0,"---","--")="---",VLOOKUP(B1734,$AO$6:$AQ$150,2,0),"--")</f>
        <v>--</v>
      </c>
    </row>
    <row r="1735" spans="1:47" x14ac:dyDescent="0.25">
      <c r="A1735" t="str">
        <f t="shared" si="282"/>
        <v>U1-C134</v>
      </c>
      <c r="B1735" t="str">
        <f t="shared" si="283"/>
        <v>GND</v>
      </c>
      <c r="C1735" t="str">
        <f t="shared" si="284"/>
        <v>U1-GND</v>
      </c>
      <c r="D1735" t="str">
        <f t="shared" si="285"/>
        <v>U1-C134</v>
      </c>
      <c r="E1735" t="s">
        <v>1215</v>
      </c>
      <c r="F1735" t="s">
        <v>2299</v>
      </c>
      <c r="G1735" t="s">
        <v>433</v>
      </c>
      <c r="AT1735" t="str">
        <f t="shared" si="286"/>
        <v>GND</v>
      </c>
      <c r="AU1735" t="str">
        <f t="shared" si="287"/>
        <v>--</v>
      </c>
    </row>
    <row r="1736" spans="1:47" x14ac:dyDescent="0.25">
      <c r="A1736" t="str">
        <f t="shared" si="282"/>
        <v>U1-C135</v>
      </c>
      <c r="B1736" t="str">
        <f t="shared" si="283"/>
        <v>GND</v>
      </c>
      <c r="C1736" t="str">
        <f t="shared" si="284"/>
        <v>U1-GND</v>
      </c>
      <c r="D1736" t="str">
        <f t="shared" si="285"/>
        <v>U1-C135</v>
      </c>
      <c r="E1736" t="s">
        <v>1215</v>
      </c>
      <c r="F1736" t="s">
        <v>2300</v>
      </c>
      <c r="G1736" t="s">
        <v>433</v>
      </c>
      <c r="AT1736" t="str">
        <f t="shared" si="286"/>
        <v>GND</v>
      </c>
      <c r="AU1736" t="str">
        <f t="shared" si="287"/>
        <v>--</v>
      </c>
    </row>
    <row r="1737" spans="1:47" x14ac:dyDescent="0.25">
      <c r="A1737" t="str">
        <f t="shared" si="282"/>
        <v>U1-D18</v>
      </c>
      <c r="B1737" t="str">
        <f t="shared" si="283"/>
        <v>GND</v>
      </c>
      <c r="C1737" t="str">
        <f t="shared" si="284"/>
        <v>U1-GND</v>
      </c>
      <c r="D1737" t="str">
        <f t="shared" si="285"/>
        <v>U1-D18</v>
      </c>
      <c r="E1737" t="s">
        <v>1215</v>
      </c>
      <c r="F1737" t="s">
        <v>367</v>
      </c>
      <c r="G1737" t="s">
        <v>433</v>
      </c>
      <c r="AT1737" t="str">
        <f t="shared" si="286"/>
        <v>GND</v>
      </c>
      <c r="AU1737" t="str">
        <f t="shared" si="287"/>
        <v>--</v>
      </c>
    </row>
    <row r="1738" spans="1:47" x14ac:dyDescent="0.25">
      <c r="A1738" t="str">
        <f t="shared" si="282"/>
        <v>U1-D27</v>
      </c>
      <c r="B1738" t="str">
        <f t="shared" si="283"/>
        <v>GND</v>
      </c>
      <c r="C1738" t="str">
        <f t="shared" si="284"/>
        <v>U1-GND</v>
      </c>
      <c r="D1738" t="str">
        <f t="shared" si="285"/>
        <v>U1-D27</v>
      </c>
      <c r="E1738" t="s">
        <v>1215</v>
      </c>
      <c r="F1738" t="s">
        <v>376</v>
      </c>
      <c r="G1738" t="s">
        <v>433</v>
      </c>
      <c r="AT1738" t="str">
        <f t="shared" si="286"/>
        <v>GND</v>
      </c>
      <c r="AU1738" t="str">
        <f t="shared" si="287"/>
        <v>--</v>
      </c>
    </row>
    <row r="1739" spans="1:47" x14ac:dyDescent="0.25">
      <c r="A1739" t="str">
        <f t="shared" si="282"/>
        <v>U1-D37</v>
      </c>
      <c r="B1739" t="str">
        <f t="shared" si="283"/>
        <v>GND</v>
      </c>
      <c r="C1739" t="str">
        <f t="shared" si="284"/>
        <v>U1-GND</v>
      </c>
      <c r="D1739" t="str">
        <f t="shared" si="285"/>
        <v>U1-D37</v>
      </c>
      <c r="E1739" t="s">
        <v>1215</v>
      </c>
      <c r="F1739" t="s">
        <v>386</v>
      </c>
      <c r="G1739" t="s">
        <v>433</v>
      </c>
      <c r="AT1739" t="str">
        <f t="shared" si="286"/>
        <v>GND</v>
      </c>
      <c r="AU1739" t="str">
        <f t="shared" si="287"/>
        <v>--</v>
      </c>
    </row>
    <row r="1740" spans="1:47" x14ac:dyDescent="0.25">
      <c r="A1740" t="str">
        <f t="shared" si="282"/>
        <v>U1-D47</v>
      </c>
      <c r="B1740" t="str">
        <f t="shared" si="283"/>
        <v>GND</v>
      </c>
      <c r="C1740" t="str">
        <f t="shared" si="284"/>
        <v>U1-GND</v>
      </c>
      <c r="D1740" t="str">
        <f t="shared" si="285"/>
        <v>U1-D47</v>
      </c>
      <c r="E1740" t="s">
        <v>1215</v>
      </c>
      <c r="F1740" t="s">
        <v>396</v>
      </c>
      <c r="G1740" t="s">
        <v>433</v>
      </c>
      <c r="AT1740" t="str">
        <f t="shared" si="286"/>
        <v>GND</v>
      </c>
      <c r="AU1740" t="str">
        <f t="shared" si="287"/>
        <v>--</v>
      </c>
    </row>
    <row r="1741" spans="1:47" x14ac:dyDescent="0.25">
      <c r="A1741" t="str">
        <f t="shared" si="282"/>
        <v>U1-D58</v>
      </c>
      <c r="B1741" t="str">
        <f t="shared" si="283"/>
        <v>GND</v>
      </c>
      <c r="C1741" t="str">
        <f t="shared" si="284"/>
        <v>U1-GND</v>
      </c>
      <c r="D1741" t="str">
        <f t="shared" si="285"/>
        <v>U1-D58</v>
      </c>
      <c r="E1741" t="s">
        <v>1215</v>
      </c>
      <c r="F1741" t="s">
        <v>407</v>
      </c>
      <c r="G1741" t="s">
        <v>433</v>
      </c>
      <c r="AT1741" t="str">
        <f t="shared" si="286"/>
        <v>GND</v>
      </c>
      <c r="AU1741" t="str">
        <f t="shared" si="287"/>
        <v>--</v>
      </c>
    </row>
    <row r="1742" spans="1:47" x14ac:dyDescent="0.25">
      <c r="A1742" t="str">
        <f t="shared" si="282"/>
        <v>U1-D67</v>
      </c>
      <c r="B1742" t="str">
        <f t="shared" si="283"/>
        <v>GND</v>
      </c>
      <c r="C1742" t="str">
        <f t="shared" si="284"/>
        <v>U1-GND</v>
      </c>
      <c r="D1742" t="str">
        <f t="shared" si="285"/>
        <v>U1-D67</v>
      </c>
      <c r="E1742" t="s">
        <v>1215</v>
      </c>
      <c r="F1742" t="s">
        <v>2301</v>
      </c>
      <c r="G1742" t="s">
        <v>433</v>
      </c>
      <c r="AT1742" t="str">
        <f t="shared" si="286"/>
        <v>GND</v>
      </c>
      <c r="AU1742" t="str">
        <f t="shared" si="287"/>
        <v>--</v>
      </c>
    </row>
    <row r="1743" spans="1:47" x14ac:dyDescent="0.25">
      <c r="A1743" t="str">
        <f t="shared" si="282"/>
        <v>U1-D77</v>
      </c>
      <c r="B1743" t="str">
        <f t="shared" si="283"/>
        <v>GND</v>
      </c>
      <c r="C1743" t="str">
        <f t="shared" si="284"/>
        <v>U1-GND</v>
      </c>
      <c r="D1743" t="str">
        <f t="shared" si="285"/>
        <v>U1-D77</v>
      </c>
      <c r="E1743" t="s">
        <v>1215</v>
      </c>
      <c r="F1743" t="s">
        <v>2302</v>
      </c>
      <c r="G1743" t="s">
        <v>433</v>
      </c>
      <c r="AT1743" t="str">
        <f t="shared" si="286"/>
        <v>GND</v>
      </c>
      <c r="AU1743" t="str">
        <f t="shared" si="287"/>
        <v>--</v>
      </c>
    </row>
    <row r="1744" spans="1:47" x14ac:dyDescent="0.25">
      <c r="A1744" t="str">
        <f t="shared" si="282"/>
        <v>U1-D87</v>
      </c>
      <c r="B1744" t="str">
        <f t="shared" si="283"/>
        <v>GND</v>
      </c>
      <c r="C1744" t="str">
        <f t="shared" si="284"/>
        <v>U1-GND</v>
      </c>
      <c r="D1744" t="str">
        <f t="shared" si="285"/>
        <v>U1-D87</v>
      </c>
      <c r="E1744" t="s">
        <v>1215</v>
      </c>
      <c r="F1744" t="s">
        <v>2303</v>
      </c>
      <c r="G1744" t="s">
        <v>433</v>
      </c>
      <c r="AT1744" t="str">
        <f t="shared" si="286"/>
        <v>GND</v>
      </c>
      <c r="AU1744" t="str">
        <f t="shared" si="287"/>
        <v>--</v>
      </c>
    </row>
    <row r="1745" spans="1:47" x14ac:dyDescent="0.25">
      <c r="A1745" t="str">
        <f t="shared" si="282"/>
        <v>U1-D98</v>
      </c>
      <c r="B1745" t="str">
        <f t="shared" si="283"/>
        <v>GND</v>
      </c>
      <c r="C1745" t="str">
        <f t="shared" si="284"/>
        <v>U1-GND</v>
      </c>
      <c r="D1745" t="str">
        <f t="shared" si="285"/>
        <v>U1-D98</v>
      </c>
      <c r="E1745" t="s">
        <v>1215</v>
      </c>
      <c r="F1745" t="s">
        <v>2304</v>
      </c>
      <c r="G1745" t="s">
        <v>433</v>
      </c>
      <c r="AT1745" t="str">
        <f t="shared" si="286"/>
        <v>GND</v>
      </c>
      <c r="AU1745" t="str">
        <f t="shared" si="287"/>
        <v>--</v>
      </c>
    </row>
    <row r="1746" spans="1:47" x14ac:dyDescent="0.25">
      <c r="A1746" t="str">
        <f t="shared" si="282"/>
        <v>U1-D108</v>
      </c>
      <c r="B1746" t="str">
        <f t="shared" si="283"/>
        <v>GND</v>
      </c>
      <c r="C1746" t="str">
        <f t="shared" si="284"/>
        <v>U1-GND</v>
      </c>
      <c r="D1746" t="str">
        <f t="shared" si="285"/>
        <v>U1-D108</v>
      </c>
      <c r="E1746" t="s">
        <v>1215</v>
      </c>
      <c r="F1746" t="s">
        <v>2305</v>
      </c>
      <c r="G1746" t="s">
        <v>433</v>
      </c>
      <c r="AT1746" t="str">
        <f t="shared" si="286"/>
        <v>GND</v>
      </c>
      <c r="AU1746" t="str">
        <f t="shared" si="287"/>
        <v>--</v>
      </c>
    </row>
    <row r="1747" spans="1:47" x14ac:dyDescent="0.25">
      <c r="A1747" t="str">
        <f t="shared" si="282"/>
        <v>U1-D117</v>
      </c>
      <c r="B1747" t="str">
        <f t="shared" si="283"/>
        <v>GND</v>
      </c>
      <c r="C1747" t="str">
        <f t="shared" si="284"/>
        <v>U1-GND</v>
      </c>
      <c r="D1747" t="str">
        <f t="shared" si="285"/>
        <v>U1-D117</v>
      </c>
      <c r="E1747" t="s">
        <v>1215</v>
      </c>
      <c r="F1747" t="s">
        <v>2306</v>
      </c>
      <c r="G1747" t="s">
        <v>433</v>
      </c>
      <c r="AT1747" t="str">
        <f t="shared" si="286"/>
        <v>GND</v>
      </c>
      <c r="AU1747" t="str">
        <f t="shared" si="287"/>
        <v>--</v>
      </c>
    </row>
    <row r="1748" spans="1:47" x14ac:dyDescent="0.25">
      <c r="A1748" t="str">
        <f t="shared" si="282"/>
        <v>U1-D127</v>
      </c>
      <c r="B1748" t="str">
        <f t="shared" si="283"/>
        <v>GND</v>
      </c>
      <c r="C1748" t="str">
        <f t="shared" si="284"/>
        <v>U1-GND</v>
      </c>
      <c r="D1748" t="str">
        <f t="shared" si="285"/>
        <v>U1-D127</v>
      </c>
      <c r="E1748" t="s">
        <v>1215</v>
      </c>
      <c r="F1748" t="s">
        <v>2307</v>
      </c>
      <c r="G1748" t="s">
        <v>433</v>
      </c>
      <c r="AT1748" t="str">
        <f t="shared" si="286"/>
        <v>GND</v>
      </c>
      <c r="AU1748" t="str">
        <f t="shared" si="287"/>
        <v>--</v>
      </c>
    </row>
    <row r="1749" spans="1:47" x14ac:dyDescent="0.25">
      <c r="A1749" t="str">
        <f t="shared" si="282"/>
        <v>U1-E1</v>
      </c>
      <c r="B1749" t="str">
        <f t="shared" si="283"/>
        <v>GND</v>
      </c>
      <c r="C1749" t="str">
        <f t="shared" si="284"/>
        <v>U1-GND</v>
      </c>
      <c r="D1749" t="str">
        <f t="shared" si="285"/>
        <v>U1-E1</v>
      </c>
      <c r="E1749" t="s">
        <v>1215</v>
      </c>
      <c r="F1749" t="s">
        <v>2308</v>
      </c>
      <c r="G1749" t="s">
        <v>433</v>
      </c>
      <c r="AT1749" t="str">
        <f t="shared" si="286"/>
        <v>GND</v>
      </c>
      <c r="AU1749" t="str">
        <f t="shared" si="287"/>
        <v>--</v>
      </c>
    </row>
    <row r="1750" spans="1:47" x14ac:dyDescent="0.25">
      <c r="A1750" t="str">
        <f t="shared" si="282"/>
        <v>U1-E2</v>
      </c>
      <c r="B1750" t="str">
        <f t="shared" si="283"/>
        <v>GND</v>
      </c>
      <c r="C1750" t="str">
        <f t="shared" si="284"/>
        <v>U1-GND</v>
      </c>
      <c r="D1750" t="str">
        <f t="shared" si="285"/>
        <v>U1-E2</v>
      </c>
      <c r="E1750" t="s">
        <v>1215</v>
      </c>
      <c r="F1750" t="s">
        <v>2309</v>
      </c>
      <c r="G1750" t="s">
        <v>433</v>
      </c>
      <c r="AT1750" t="str">
        <f t="shared" si="286"/>
        <v>GND</v>
      </c>
      <c r="AU1750" t="str">
        <f t="shared" si="287"/>
        <v>--</v>
      </c>
    </row>
    <row r="1751" spans="1:47" x14ac:dyDescent="0.25">
      <c r="A1751" t="str">
        <f t="shared" si="282"/>
        <v>U1-E134</v>
      </c>
      <c r="B1751" t="str">
        <f t="shared" si="283"/>
        <v>GND</v>
      </c>
      <c r="C1751" t="str">
        <f t="shared" si="284"/>
        <v>U1-GND</v>
      </c>
      <c r="D1751" t="str">
        <f t="shared" si="285"/>
        <v>U1-E134</v>
      </c>
      <c r="E1751" t="s">
        <v>1215</v>
      </c>
      <c r="F1751" t="s">
        <v>2310</v>
      </c>
      <c r="G1751" t="s">
        <v>433</v>
      </c>
      <c r="AT1751" t="str">
        <f t="shared" si="286"/>
        <v>GND</v>
      </c>
      <c r="AU1751" t="str">
        <f t="shared" si="287"/>
        <v>--</v>
      </c>
    </row>
    <row r="1752" spans="1:47" x14ac:dyDescent="0.25">
      <c r="A1752" t="str">
        <f t="shared" si="282"/>
        <v>U1-H4</v>
      </c>
      <c r="B1752" t="str">
        <f t="shared" si="283"/>
        <v>GND</v>
      </c>
      <c r="C1752" t="str">
        <f t="shared" si="284"/>
        <v>U1-GND</v>
      </c>
      <c r="D1752" t="str">
        <f t="shared" si="285"/>
        <v>U1-H4</v>
      </c>
      <c r="E1752" t="s">
        <v>1215</v>
      </c>
      <c r="F1752" t="s">
        <v>2311</v>
      </c>
      <c r="G1752" t="s">
        <v>433</v>
      </c>
      <c r="AT1752" t="str">
        <f t="shared" si="286"/>
        <v>GND</v>
      </c>
      <c r="AU1752" t="str">
        <f t="shared" si="287"/>
        <v>--</v>
      </c>
    </row>
    <row r="1753" spans="1:47" x14ac:dyDescent="0.25">
      <c r="A1753" t="str">
        <f t="shared" si="282"/>
        <v>U1-H15</v>
      </c>
      <c r="B1753" t="str">
        <f t="shared" si="283"/>
        <v>GND</v>
      </c>
      <c r="C1753" t="str">
        <f t="shared" si="284"/>
        <v>U1-GND</v>
      </c>
      <c r="D1753" t="str">
        <f t="shared" si="285"/>
        <v>U1-H15</v>
      </c>
      <c r="E1753" t="s">
        <v>1215</v>
      </c>
      <c r="F1753" t="s">
        <v>2312</v>
      </c>
      <c r="G1753" t="s">
        <v>433</v>
      </c>
      <c r="AT1753" t="str">
        <f t="shared" si="286"/>
        <v>GND</v>
      </c>
      <c r="AU1753" t="str">
        <f t="shared" si="287"/>
        <v>--</v>
      </c>
    </row>
    <row r="1754" spans="1:47" x14ac:dyDescent="0.25">
      <c r="A1754" t="str">
        <f t="shared" si="282"/>
        <v>U1-H24</v>
      </c>
      <c r="B1754" t="str">
        <f t="shared" si="283"/>
        <v>GND</v>
      </c>
      <c r="C1754" t="str">
        <f t="shared" si="284"/>
        <v>U1-GND</v>
      </c>
      <c r="D1754" t="str">
        <f t="shared" si="285"/>
        <v>U1-H24</v>
      </c>
      <c r="E1754" t="s">
        <v>1215</v>
      </c>
      <c r="F1754" t="s">
        <v>2313</v>
      </c>
      <c r="G1754" t="s">
        <v>433</v>
      </c>
      <c r="AT1754" t="str">
        <f t="shared" si="286"/>
        <v>GND</v>
      </c>
      <c r="AU1754" t="str">
        <f t="shared" si="287"/>
        <v>--</v>
      </c>
    </row>
    <row r="1755" spans="1:47" x14ac:dyDescent="0.25">
      <c r="A1755" t="str">
        <f t="shared" si="282"/>
        <v>U1-H34</v>
      </c>
      <c r="B1755" t="str">
        <f t="shared" si="283"/>
        <v>GND</v>
      </c>
      <c r="C1755" t="str">
        <f t="shared" si="284"/>
        <v>U1-GND</v>
      </c>
      <c r="D1755" t="str">
        <f t="shared" si="285"/>
        <v>U1-H34</v>
      </c>
      <c r="E1755" t="s">
        <v>1215</v>
      </c>
      <c r="F1755" t="s">
        <v>2314</v>
      </c>
      <c r="G1755" t="s">
        <v>433</v>
      </c>
      <c r="AT1755" t="str">
        <f t="shared" si="286"/>
        <v>GND</v>
      </c>
      <c r="AU1755" t="str">
        <f t="shared" si="287"/>
        <v>--</v>
      </c>
    </row>
    <row r="1756" spans="1:47" x14ac:dyDescent="0.25">
      <c r="A1756" t="str">
        <f t="shared" si="282"/>
        <v>U1-H44</v>
      </c>
      <c r="B1756" t="str">
        <f t="shared" si="283"/>
        <v>GND</v>
      </c>
      <c r="C1756" t="str">
        <f t="shared" si="284"/>
        <v>U1-GND</v>
      </c>
      <c r="D1756" t="str">
        <f t="shared" si="285"/>
        <v>U1-H44</v>
      </c>
      <c r="E1756" t="s">
        <v>1215</v>
      </c>
      <c r="F1756" t="s">
        <v>2315</v>
      </c>
      <c r="G1756" t="s">
        <v>433</v>
      </c>
      <c r="AT1756" t="str">
        <f t="shared" si="286"/>
        <v>GND</v>
      </c>
      <c r="AU1756" t="str">
        <f t="shared" si="287"/>
        <v>--</v>
      </c>
    </row>
    <row r="1757" spans="1:47" x14ac:dyDescent="0.25">
      <c r="A1757" t="str">
        <f t="shared" si="282"/>
        <v>U1-H55</v>
      </c>
      <c r="B1757" t="str">
        <f t="shared" si="283"/>
        <v>GND</v>
      </c>
      <c r="C1757" t="str">
        <f t="shared" si="284"/>
        <v>U1-GND</v>
      </c>
      <c r="D1757" t="str">
        <f t="shared" si="285"/>
        <v>U1-H55</v>
      </c>
      <c r="E1757" t="s">
        <v>1215</v>
      </c>
      <c r="F1757" t="s">
        <v>2316</v>
      </c>
      <c r="G1757" t="s">
        <v>433</v>
      </c>
      <c r="AT1757" t="str">
        <f t="shared" si="286"/>
        <v>GND</v>
      </c>
      <c r="AU1757" t="str">
        <f t="shared" si="287"/>
        <v>--</v>
      </c>
    </row>
    <row r="1758" spans="1:47" x14ac:dyDescent="0.25">
      <c r="A1758" t="str">
        <f t="shared" si="282"/>
        <v>U1-H65</v>
      </c>
      <c r="B1758" t="str">
        <f t="shared" si="283"/>
        <v>GND</v>
      </c>
      <c r="C1758" t="str">
        <f t="shared" si="284"/>
        <v>U1-GND</v>
      </c>
      <c r="D1758" t="str">
        <f t="shared" si="285"/>
        <v>U1-H65</v>
      </c>
      <c r="E1758" t="s">
        <v>1215</v>
      </c>
      <c r="F1758" t="s">
        <v>2317</v>
      </c>
      <c r="G1758" t="s">
        <v>433</v>
      </c>
      <c r="AT1758" t="str">
        <f t="shared" si="286"/>
        <v>GND</v>
      </c>
      <c r="AU1758" t="str">
        <f t="shared" si="287"/>
        <v>--</v>
      </c>
    </row>
    <row r="1759" spans="1:47" x14ac:dyDescent="0.25">
      <c r="A1759" t="str">
        <f t="shared" si="282"/>
        <v>U1-H74</v>
      </c>
      <c r="B1759" t="str">
        <f t="shared" si="283"/>
        <v>GND</v>
      </c>
      <c r="C1759" t="str">
        <f t="shared" si="284"/>
        <v>U1-GND</v>
      </c>
      <c r="D1759" t="str">
        <f t="shared" si="285"/>
        <v>U1-H74</v>
      </c>
      <c r="E1759" t="s">
        <v>1215</v>
      </c>
      <c r="F1759" t="s">
        <v>2318</v>
      </c>
      <c r="G1759" t="s">
        <v>433</v>
      </c>
      <c r="AT1759" t="str">
        <f t="shared" si="286"/>
        <v>GND</v>
      </c>
      <c r="AU1759" t="str">
        <f t="shared" si="287"/>
        <v>--</v>
      </c>
    </row>
    <row r="1760" spans="1:47" x14ac:dyDescent="0.25">
      <c r="A1760" t="str">
        <f t="shared" si="282"/>
        <v>U1-H84</v>
      </c>
      <c r="B1760" t="str">
        <f t="shared" si="283"/>
        <v>GND</v>
      </c>
      <c r="C1760" t="str">
        <f t="shared" si="284"/>
        <v>U1-GND</v>
      </c>
      <c r="D1760" t="str">
        <f t="shared" si="285"/>
        <v>U1-H84</v>
      </c>
      <c r="E1760" t="s">
        <v>1215</v>
      </c>
      <c r="F1760" t="s">
        <v>2319</v>
      </c>
      <c r="G1760" t="s">
        <v>433</v>
      </c>
      <c r="AT1760" t="str">
        <f t="shared" si="286"/>
        <v>GND</v>
      </c>
      <c r="AU1760" t="str">
        <f t="shared" si="287"/>
        <v>--</v>
      </c>
    </row>
    <row r="1761" spans="1:47" x14ac:dyDescent="0.25">
      <c r="A1761" t="str">
        <f t="shared" si="282"/>
        <v>U1-H95</v>
      </c>
      <c r="B1761" t="str">
        <f t="shared" si="283"/>
        <v>GND</v>
      </c>
      <c r="C1761" t="str">
        <f t="shared" si="284"/>
        <v>U1-GND</v>
      </c>
      <c r="D1761" t="str">
        <f t="shared" si="285"/>
        <v>U1-H95</v>
      </c>
      <c r="E1761" t="s">
        <v>1215</v>
      </c>
      <c r="F1761" t="s">
        <v>2320</v>
      </c>
      <c r="G1761" t="s">
        <v>433</v>
      </c>
      <c r="AT1761" t="str">
        <f t="shared" si="286"/>
        <v>GND</v>
      </c>
      <c r="AU1761" t="str">
        <f t="shared" si="287"/>
        <v>--</v>
      </c>
    </row>
    <row r="1762" spans="1:47" x14ac:dyDescent="0.25">
      <c r="A1762" t="str">
        <f t="shared" si="282"/>
        <v>U1-H105</v>
      </c>
      <c r="B1762" t="str">
        <f t="shared" si="283"/>
        <v>GND</v>
      </c>
      <c r="C1762" t="str">
        <f t="shared" si="284"/>
        <v>U1-GND</v>
      </c>
      <c r="D1762" t="str">
        <f t="shared" si="285"/>
        <v>U1-H105</v>
      </c>
      <c r="E1762" t="s">
        <v>1215</v>
      </c>
      <c r="F1762" t="s">
        <v>2321</v>
      </c>
      <c r="G1762" t="s">
        <v>433</v>
      </c>
      <c r="AT1762" t="str">
        <f t="shared" si="286"/>
        <v>GND</v>
      </c>
      <c r="AU1762" t="str">
        <f t="shared" si="287"/>
        <v>--</v>
      </c>
    </row>
    <row r="1763" spans="1:47" x14ac:dyDescent="0.25">
      <c r="A1763" t="str">
        <f t="shared" si="282"/>
        <v>U1-H114</v>
      </c>
      <c r="B1763" t="str">
        <f t="shared" si="283"/>
        <v>GND</v>
      </c>
      <c r="C1763" t="str">
        <f t="shared" si="284"/>
        <v>U1-GND</v>
      </c>
      <c r="D1763" t="str">
        <f t="shared" si="285"/>
        <v>U1-H114</v>
      </c>
      <c r="E1763" t="s">
        <v>1215</v>
      </c>
      <c r="F1763" t="s">
        <v>2322</v>
      </c>
      <c r="G1763" t="s">
        <v>433</v>
      </c>
      <c r="AT1763" t="str">
        <f t="shared" si="286"/>
        <v>GND</v>
      </c>
      <c r="AU1763" t="str">
        <f t="shared" si="287"/>
        <v>--</v>
      </c>
    </row>
    <row r="1764" spans="1:47" x14ac:dyDescent="0.25">
      <c r="A1764" t="str">
        <f t="shared" si="282"/>
        <v>U1-H124</v>
      </c>
      <c r="B1764" t="str">
        <f t="shared" si="283"/>
        <v>GND</v>
      </c>
      <c r="C1764" t="str">
        <f t="shared" si="284"/>
        <v>U1-GND</v>
      </c>
      <c r="D1764" t="str">
        <f t="shared" si="285"/>
        <v>U1-H124</v>
      </c>
      <c r="E1764" t="s">
        <v>1215</v>
      </c>
      <c r="F1764" t="s">
        <v>2323</v>
      </c>
      <c r="G1764" t="s">
        <v>433</v>
      </c>
      <c r="AT1764" t="str">
        <f t="shared" si="286"/>
        <v>GND</v>
      </c>
      <c r="AU1764" t="str">
        <f t="shared" si="287"/>
        <v>--</v>
      </c>
    </row>
    <row r="1765" spans="1:47" x14ac:dyDescent="0.25">
      <c r="A1765" t="str">
        <f t="shared" si="282"/>
        <v>U1-H132</v>
      </c>
      <c r="B1765" t="str">
        <f t="shared" si="283"/>
        <v>GND</v>
      </c>
      <c r="C1765" t="str">
        <f t="shared" si="284"/>
        <v>U1-GND</v>
      </c>
      <c r="D1765" t="str">
        <f t="shared" si="285"/>
        <v>U1-H132</v>
      </c>
      <c r="E1765" t="s">
        <v>1215</v>
      </c>
      <c r="F1765" t="s">
        <v>2324</v>
      </c>
      <c r="G1765" t="s">
        <v>433</v>
      </c>
      <c r="AT1765" t="str">
        <f t="shared" si="286"/>
        <v>GND</v>
      </c>
      <c r="AU1765" t="str">
        <f t="shared" si="287"/>
        <v>--</v>
      </c>
    </row>
    <row r="1766" spans="1:47" x14ac:dyDescent="0.25">
      <c r="A1766" t="str">
        <f t="shared" si="282"/>
        <v>U1-L2</v>
      </c>
      <c r="B1766" t="str">
        <f t="shared" si="283"/>
        <v>GND</v>
      </c>
      <c r="C1766" t="str">
        <f t="shared" si="284"/>
        <v>U1-GND</v>
      </c>
      <c r="D1766" t="str">
        <f t="shared" si="285"/>
        <v>U1-L2</v>
      </c>
      <c r="E1766" t="s">
        <v>1215</v>
      </c>
      <c r="F1766" t="s">
        <v>2325</v>
      </c>
      <c r="G1766" t="s">
        <v>433</v>
      </c>
      <c r="AT1766" t="str">
        <f t="shared" si="286"/>
        <v>GND</v>
      </c>
      <c r="AU1766" t="str">
        <f t="shared" si="287"/>
        <v>--</v>
      </c>
    </row>
    <row r="1767" spans="1:47" x14ac:dyDescent="0.25">
      <c r="A1767" t="str">
        <f t="shared" si="282"/>
        <v>U1-L134</v>
      </c>
      <c r="B1767" t="str">
        <f t="shared" si="283"/>
        <v>GND</v>
      </c>
      <c r="C1767" t="str">
        <f t="shared" si="284"/>
        <v>U1-GND</v>
      </c>
      <c r="D1767" t="str">
        <f t="shared" si="285"/>
        <v>U1-L134</v>
      </c>
      <c r="E1767" t="s">
        <v>1215</v>
      </c>
      <c r="F1767" t="s">
        <v>2326</v>
      </c>
      <c r="G1767" t="s">
        <v>433</v>
      </c>
      <c r="AT1767" t="str">
        <f t="shared" si="286"/>
        <v>GND</v>
      </c>
      <c r="AU1767" t="str">
        <f t="shared" si="287"/>
        <v>--</v>
      </c>
    </row>
    <row r="1768" spans="1:47" x14ac:dyDescent="0.25">
      <c r="A1768" t="str">
        <f t="shared" si="282"/>
        <v>U1-P8</v>
      </c>
      <c r="B1768" t="str">
        <f t="shared" si="283"/>
        <v>GND</v>
      </c>
      <c r="C1768" t="str">
        <f t="shared" si="284"/>
        <v>U1-GND</v>
      </c>
      <c r="D1768" t="str">
        <f t="shared" si="285"/>
        <v>U1-P8</v>
      </c>
      <c r="E1768" t="s">
        <v>1215</v>
      </c>
      <c r="F1768" t="s">
        <v>2327</v>
      </c>
      <c r="G1768" t="s">
        <v>433</v>
      </c>
      <c r="AT1768" t="str">
        <f t="shared" si="286"/>
        <v>GND</v>
      </c>
      <c r="AU1768" t="str">
        <f t="shared" si="287"/>
        <v>--</v>
      </c>
    </row>
    <row r="1769" spans="1:47" x14ac:dyDescent="0.25">
      <c r="A1769" t="str">
        <f t="shared" si="282"/>
        <v>U1-P18</v>
      </c>
      <c r="B1769" t="str">
        <f t="shared" si="283"/>
        <v>GND</v>
      </c>
      <c r="C1769" t="str">
        <f t="shared" si="284"/>
        <v>U1-GND</v>
      </c>
      <c r="D1769" t="str">
        <f t="shared" si="285"/>
        <v>U1-P18</v>
      </c>
      <c r="E1769" t="s">
        <v>1215</v>
      </c>
      <c r="F1769" t="s">
        <v>2328</v>
      </c>
      <c r="G1769" t="s">
        <v>433</v>
      </c>
      <c r="AT1769" t="str">
        <f t="shared" si="286"/>
        <v>GND</v>
      </c>
      <c r="AU1769" t="str">
        <f t="shared" si="287"/>
        <v>--</v>
      </c>
    </row>
    <row r="1770" spans="1:47" x14ac:dyDescent="0.25">
      <c r="A1770" t="str">
        <f t="shared" si="282"/>
        <v>U1-P27</v>
      </c>
      <c r="B1770" t="str">
        <f t="shared" si="283"/>
        <v>GND</v>
      </c>
      <c r="C1770" t="str">
        <f t="shared" si="284"/>
        <v>U1-GND</v>
      </c>
      <c r="D1770" t="str">
        <f t="shared" si="285"/>
        <v>U1-P27</v>
      </c>
      <c r="E1770" t="s">
        <v>1215</v>
      </c>
      <c r="F1770" t="s">
        <v>2329</v>
      </c>
      <c r="G1770" t="s">
        <v>433</v>
      </c>
      <c r="AT1770" t="str">
        <f t="shared" si="286"/>
        <v>GND</v>
      </c>
      <c r="AU1770" t="str">
        <f t="shared" si="287"/>
        <v>--</v>
      </c>
    </row>
    <row r="1771" spans="1:47" x14ac:dyDescent="0.25">
      <c r="A1771" t="str">
        <f t="shared" si="282"/>
        <v>U1-P37</v>
      </c>
      <c r="B1771" t="str">
        <f t="shared" si="283"/>
        <v>GND</v>
      </c>
      <c r="C1771" t="str">
        <f t="shared" si="284"/>
        <v>U1-GND</v>
      </c>
      <c r="D1771" t="str">
        <f t="shared" si="285"/>
        <v>U1-P37</v>
      </c>
      <c r="E1771" t="s">
        <v>1215</v>
      </c>
      <c r="F1771" t="s">
        <v>2330</v>
      </c>
      <c r="G1771" t="s">
        <v>433</v>
      </c>
      <c r="AT1771" t="str">
        <f t="shared" si="286"/>
        <v>GND</v>
      </c>
      <c r="AU1771" t="str">
        <f t="shared" si="287"/>
        <v>--</v>
      </c>
    </row>
    <row r="1772" spans="1:47" x14ac:dyDescent="0.25">
      <c r="A1772" t="str">
        <f t="shared" si="282"/>
        <v>U1-P47</v>
      </c>
      <c r="B1772" t="str">
        <f t="shared" si="283"/>
        <v>GND</v>
      </c>
      <c r="C1772" t="str">
        <f t="shared" si="284"/>
        <v>U1-GND</v>
      </c>
      <c r="D1772" t="str">
        <f t="shared" si="285"/>
        <v>U1-P47</v>
      </c>
      <c r="E1772" t="s">
        <v>1215</v>
      </c>
      <c r="F1772" t="s">
        <v>2331</v>
      </c>
      <c r="G1772" t="s">
        <v>433</v>
      </c>
      <c r="AT1772" t="str">
        <f t="shared" si="286"/>
        <v>GND</v>
      </c>
      <c r="AU1772" t="str">
        <f t="shared" si="287"/>
        <v>--</v>
      </c>
    </row>
    <row r="1773" spans="1:47" x14ac:dyDescent="0.25">
      <c r="A1773" t="str">
        <f t="shared" si="282"/>
        <v>U1-P58</v>
      </c>
      <c r="B1773" t="str">
        <f t="shared" si="283"/>
        <v>GND</v>
      </c>
      <c r="C1773" t="str">
        <f t="shared" si="284"/>
        <v>U1-GND</v>
      </c>
      <c r="D1773" t="str">
        <f t="shared" si="285"/>
        <v>U1-P58</v>
      </c>
      <c r="E1773" t="s">
        <v>1215</v>
      </c>
      <c r="F1773" t="s">
        <v>2332</v>
      </c>
      <c r="G1773" t="s">
        <v>433</v>
      </c>
      <c r="AT1773" t="str">
        <f t="shared" si="286"/>
        <v>GND</v>
      </c>
      <c r="AU1773" t="str">
        <f t="shared" si="287"/>
        <v>--</v>
      </c>
    </row>
    <row r="1774" spans="1:47" x14ac:dyDescent="0.25">
      <c r="A1774" t="str">
        <f t="shared" si="282"/>
        <v>U1-P67</v>
      </c>
      <c r="B1774" t="str">
        <f t="shared" si="283"/>
        <v>GND</v>
      </c>
      <c r="C1774" t="str">
        <f t="shared" si="284"/>
        <v>U1-GND</v>
      </c>
      <c r="D1774" t="str">
        <f t="shared" si="285"/>
        <v>U1-P67</v>
      </c>
      <c r="E1774" t="s">
        <v>1215</v>
      </c>
      <c r="F1774" t="s">
        <v>2333</v>
      </c>
      <c r="G1774" t="s">
        <v>433</v>
      </c>
      <c r="AT1774" t="str">
        <f t="shared" si="286"/>
        <v>GND</v>
      </c>
      <c r="AU1774" t="str">
        <f t="shared" si="287"/>
        <v>--</v>
      </c>
    </row>
    <row r="1775" spans="1:47" x14ac:dyDescent="0.25">
      <c r="A1775" t="str">
        <f t="shared" si="282"/>
        <v>U1-P77</v>
      </c>
      <c r="B1775" t="str">
        <f t="shared" si="283"/>
        <v>GND</v>
      </c>
      <c r="C1775" t="str">
        <f t="shared" si="284"/>
        <v>U1-GND</v>
      </c>
      <c r="D1775" t="str">
        <f t="shared" si="285"/>
        <v>U1-P77</v>
      </c>
      <c r="E1775" t="s">
        <v>1215</v>
      </c>
      <c r="F1775" t="s">
        <v>2334</v>
      </c>
      <c r="G1775" t="s">
        <v>433</v>
      </c>
      <c r="AT1775" t="str">
        <f t="shared" si="286"/>
        <v>GND</v>
      </c>
      <c r="AU1775" t="str">
        <f t="shared" si="287"/>
        <v>--</v>
      </c>
    </row>
    <row r="1776" spans="1:47" x14ac:dyDescent="0.25">
      <c r="A1776" t="str">
        <f t="shared" si="282"/>
        <v>U1-P87</v>
      </c>
      <c r="B1776" t="str">
        <f t="shared" si="283"/>
        <v>GND</v>
      </c>
      <c r="C1776" t="str">
        <f t="shared" si="284"/>
        <v>U1-GND</v>
      </c>
      <c r="D1776" t="str">
        <f t="shared" si="285"/>
        <v>U1-P87</v>
      </c>
      <c r="E1776" t="s">
        <v>1215</v>
      </c>
      <c r="F1776" t="s">
        <v>2335</v>
      </c>
      <c r="G1776" t="s">
        <v>433</v>
      </c>
      <c r="AT1776" t="str">
        <f t="shared" si="286"/>
        <v>GND</v>
      </c>
      <c r="AU1776" t="str">
        <f t="shared" si="287"/>
        <v>--</v>
      </c>
    </row>
    <row r="1777" spans="1:47" x14ac:dyDescent="0.25">
      <c r="A1777" t="str">
        <f t="shared" si="282"/>
        <v>U1-P98</v>
      </c>
      <c r="B1777" t="str">
        <f t="shared" si="283"/>
        <v>GND</v>
      </c>
      <c r="C1777" t="str">
        <f t="shared" si="284"/>
        <v>U1-GND</v>
      </c>
      <c r="D1777" t="str">
        <f t="shared" si="285"/>
        <v>U1-P98</v>
      </c>
      <c r="E1777" t="s">
        <v>1215</v>
      </c>
      <c r="F1777" t="s">
        <v>2336</v>
      </c>
      <c r="G1777" t="s">
        <v>433</v>
      </c>
      <c r="AT1777" t="str">
        <f t="shared" si="286"/>
        <v>GND</v>
      </c>
      <c r="AU1777" t="str">
        <f t="shared" si="287"/>
        <v>--</v>
      </c>
    </row>
    <row r="1778" spans="1:47" x14ac:dyDescent="0.25">
      <c r="A1778" t="str">
        <f t="shared" si="282"/>
        <v>U1-P108</v>
      </c>
      <c r="B1778" t="str">
        <f t="shared" si="283"/>
        <v>GND</v>
      </c>
      <c r="C1778" t="str">
        <f t="shared" si="284"/>
        <v>U1-GND</v>
      </c>
      <c r="D1778" t="str">
        <f t="shared" si="285"/>
        <v>U1-P108</v>
      </c>
      <c r="E1778" t="s">
        <v>1215</v>
      </c>
      <c r="F1778" t="s">
        <v>2337</v>
      </c>
      <c r="G1778" t="s">
        <v>433</v>
      </c>
      <c r="AT1778" t="str">
        <f t="shared" si="286"/>
        <v>GND</v>
      </c>
      <c r="AU1778" t="str">
        <f t="shared" si="287"/>
        <v>--</v>
      </c>
    </row>
    <row r="1779" spans="1:47" x14ac:dyDescent="0.25">
      <c r="A1779" t="str">
        <f t="shared" si="282"/>
        <v>U1-P117</v>
      </c>
      <c r="B1779" t="str">
        <f t="shared" si="283"/>
        <v>GND</v>
      </c>
      <c r="C1779" t="str">
        <f t="shared" si="284"/>
        <v>U1-GND</v>
      </c>
      <c r="D1779" t="str">
        <f t="shared" si="285"/>
        <v>U1-P117</v>
      </c>
      <c r="E1779" t="s">
        <v>1215</v>
      </c>
      <c r="F1779" t="s">
        <v>2338</v>
      </c>
      <c r="G1779" t="s">
        <v>433</v>
      </c>
      <c r="AT1779" t="str">
        <f t="shared" si="286"/>
        <v>GND</v>
      </c>
      <c r="AU1779" t="str">
        <f t="shared" si="287"/>
        <v>--</v>
      </c>
    </row>
    <row r="1780" spans="1:47" x14ac:dyDescent="0.25">
      <c r="A1780" t="str">
        <f t="shared" si="282"/>
        <v>U1-P127</v>
      </c>
      <c r="B1780" t="str">
        <f t="shared" si="283"/>
        <v>GND</v>
      </c>
      <c r="C1780" t="str">
        <f t="shared" si="284"/>
        <v>U1-GND</v>
      </c>
      <c r="D1780" t="str">
        <f t="shared" si="285"/>
        <v>U1-P127</v>
      </c>
      <c r="E1780" t="s">
        <v>1215</v>
      </c>
      <c r="F1780" t="s">
        <v>2339</v>
      </c>
      <c r="G1780" t="s">
        <v>433</v>
      </c>
      <c r="AT1780" t="str">
        <f t="shared" si="286"/>
        <v>GND</v>
      </c>
      <c r="AU1780" t="str">
        <f t="shared" si="287"/>
        <v>--</v>
      </c>
    </row>
    <row r="1781" spans="1:47" x14ac:dyDescent="0.25">
      <c r="A1781" t="str">
        <f t="shared" si="282"/>
        <v>U1-R1</v>
      </c>
      <c r="B1781" t="str">
        <f t="shared" si="283"/>
        <v>GND</v>
      </c>
      <c r="C1781" t="str">
        <f t="shared" si="284"/>
        <v>U1-GND</v>
      </c>
      <c r="D1781" t="str">
        <f t="shared" si="285"/>
        <v>U1-R1</v>
      </c>
      <c r="E1781" t="s">
        <v>1215</v>
      </c>
      <c r="F1781" t="s">
        <v>2340</v>
      </c>
      <c r="G1781" t="s">
        <v>433</v>
      </c>
      <c r="AT1781" t="str">
        <f t="shared" si="286"/>
        <v>GND</v>
      </c>
      <c r="AU1781" t="str">
        <f t="shared" si="287"/>
        <v>--</v>
      </c>
    </row>
    <row r="1782" spans="1:47" x14ac:dyDescent="0.25">
      <c r="A1782" t="str">
        <f t="shared" si="282"/>
        <v>U1-R135</v>
      </c>
      <c r="B1782" t="str">
        <f t="shared" si="283"/>
        <v>GND</v>
      </c>
      <c r="C1782" t="str">
        <f t="shared" si="284"/>
        <v>U1-GND</v>
      </c>
      <c r="D1782" t="str">
        <f t="shared" si="285"/>
        <v>U1-R135</v>
      </c>
      <c r="E1782" t="s">
        <v>1215</v>
      </c>
      <c r="F1782" t="s">
        <v>2341</v>
      </c>
      <c r="G1782" t="s">
        <v>433</v>
      </c>
      <c r="AT1782" t="str">
        <f t="shared" si="286"/>
        <v>GND</v>
      </c>
      <c r="AU1782" t="str">
        <f t="shared" si="287"/>
        <v>--</v>
      </c>
    </row>
    <row r="1783" spans="1:47" x14ac:dyDescent="0.25">
      <c r="A1783" t="str">
        <f t="shared" si="282"/>
        <v>U1-V4</v>
      </c>
      <c r="B1783" t="str">
        <f t="shared" si="283"/>
        <v>GND</v>
      </c>
      <c r="C1783" t="str">
        <f t="shared" si="284"/>
        <v>U1-GND</v>
      </c>
      <c r="D1783" t="str">
        <f t="shared" si="285"/>
        <v>U1-V4</v>
      </c>
      <c r="E1783" t="s">
        <v>1215</v>
      </c>
      <c r="F1783" t="s">
        <v>2342</v>
      </c>
      <c r="G1783" t="s">
        <v>433</v>
      </c>
      <c r="AT1783" t="str">
        <f t="shared" si="286"/>
        <v>GND</v>
      </c>
      <c r="AU1783" t="str">
        <f t="shared" si="287"/>
        <v>--</v>
      </c>
    </row>
    <row r="1784" spans="1:47" x14ac:dyDescent="0.25">
      <c r="A1784" t="str">
        <f t="shared" si="282"/>
        <v>U1-V15</v>
      </c>
      <c r="B1784" t="str">
        <f t="shared" si="283"/>
        <v>GND</v>
      </c>
      <c r="C1784" t="str">
        <f t="shared" si="284"/>
        <v>U1-GND</v>
      </c>
      <c r="D1784" t="str">
        <f t="shared" si="285"/>
        <v>U1-V15</v>
      </c>
      <c r="E1784" t="s">
        <v>1215</v>
      </c>
      <c r="F1784" t="s">
        <v>2343</v>
      </c>
      <c r="G1784" t="s">
        <v>433</v>
      </c>
      <c r="AT1784" t="str">
        <f t="shared" si="286"/>
        <v>GND</v>
      </c>
      <c r="AU1784" t="str">
        <f t="shared" si="287"/>
        <v>--</v>
      </c>
    </row>
    <row r="1785" spans="1:47" x14ac:dyDescent="0.25">
      <c r="A1785" t="str">
        <f t="shared" si="282"/>
        <v>U1-V24</v>
      </c>
      <c r="B1785" t="str">
        <f t="shared" si="283"/>
        <v>GND</v>
      </c>
      <c r="C1785" t="str">
        <f t="shared" si="284"/>
        <v>U1-GND</v>
      </c>
      <c r="D1785" t="str">
        <f t="shared" si="285"/>
        <v>U1-V24</v>
      </c>
      <c r="E1785" t="s">
        <v>1215</v>
      </c>
      <c r="F1785" t="s">
        <v>2344</v>
      </c>
      <c r="G1785" t="s">
        <v>433</v>
      </c>
      <c r="AT1785" t="str">
        <f t="shared" si="286"/>
        <v>GND</v>
      </c>
      <c r="AU1785" t="str">
        <f t="shared" si="287"/>
        <v>--</v>
      </c>
    </row>
    <row r="1786" spans="1:47" x14ac:dyDescent="0.25">
      <c r="A1786" t="str">
        <f t="shared" si="282"/>
        <v>U1-V34</v>
      </c>
      <c r="B1786" t="str">
        <f t="shared" si="283"/>
        <v>GND</v>
      </c>
      <c r="C1786" t="str">
        <f t="shared" si="284"/>
        <v>U1-GND</v>
      </c>
      <c r="D1786" t="str">
        <f t="shared" si="285"/>
        <v>U1-V34</v>
      </c>
      <c r="E1786" t="s">
        <v>1215</v>
      </c>
      <c r="F1786" t="s">
        <v>2345</v>
      </c>
      <c r="G1786" t="s">
        <v>433</v>
      </c>
      <c r="AT1786" t="str">
        <f t="shared" si="286"/>
        <v>GND</v>
      </c>
      <c r="AU1786" t="str">
        <f t="shared" si="287"/>
        <v>--</v>
      </c>
    </row>
    <row r="1787" spans="1:47" x14ac:dyDescent="0.25">
      <c r="A1787" t="str">
        <f t="shared" si="282"/>
        <v>U1-V44</v>
      </c>
      <c r="B1787" t="str">
        <f t="shared" si="283"/>
        <v>GND</v>
      </c>
      <c r="C1787" t="str">
        <f t="shared" si="284"/>
        <v>U1-GND</v>
      </c>
      <c r="D1787" t="str">
        <f t="shared" si="285"/>
        <v>U1-V44</v>
      </c>
      <c r="E1787" t="s">
        <v>1215</v>
      </c>
      <c r="F1787" t="s">
        <v>2346</v>
      </c>
      <c r="G1787" t="s">
        <v>433</v>
      </c>
      <c r="AT1787" t="str">
        <f t="shared" si="286"/>
        <v>GND</v>
      </c>
      <c r="AU1787" t="str">
        <f t="shared" si="287"/>
        <v>--</v>
      </c>
    </row>
    <row r="1788" spans="1:47" x14ac:dyDescent="0.25">
      <c r="A1788" t="str">
        <f t="shared" si="282"/>
        <v>U1-V55</v>
      </c>
      <c r="B1788" t="str">
        <f t="shared" si="283"/>
        <v>GND</v>
      </c>
      <c r="C1788" t="str">
        <f t="shared" si="284"/>
        <v>U1-GND</v>
      </c>
      <c r="D1788" t="str">
        <f t="shared" si="285"/>
        <v>U1-V55</v>
      </c>
      <c r="E1788" t="s">
        <v>1215</v>
      </c>
      <c r="F1788" t="s">
        <v>2347</v>
      </c>
      <c r="G1788" t="s">
        <v>433</v>
      </c>
      <c r="AT1788" t="str">
        <f t="shared" si="286"/>
        <v>GND</v>
      </c>
      <c r="AU1788" t="str">
        <f t="shared" si="287"/>
        <v>--</v>
      </c>
    </row>
    <row r="1789" spans="1:47" x14ac:dyDescent="0.25">
      <c r="A1789" t="str">
        <f t="shared" si="282"/>
        <v>U1-V65</v>
      </c>
      <c r="B1789" t="str">
        <f t="shared" si="283"/>
        <v>GND</v>
      </c>
      <c r="C1789" t="str">
        <f t="shared" si="284"/>
        <v>U1-GND</v>
      </c>
      <c r="D1789" t="str">
        <f t="shared" si="285"/>
        <v>U1-V65</v>
      </c>
      <c r="E1789" t="s">
        <v>1215</v>
      </c>
      <c r="F1789" t="s">
        <v>2348</v>
      </c>
      <c r="G1789" t="s">
        <v>433</v>
      </c>
      <c r="AT1789" t="str">
        <f t="shared" si="286"/>
        <v>GND</v>
      </c>
      <c r="AU1789" t="str">
        <f t="shared" si="287"/>
        <v>--</v>
      </c>
    </row>
    <row r="1790" spans="1:47" x14ac:dyDescent="0.25">
      <c r="A1790" t="str">
        <f t="shared" si="282"/>
        <v>U1-V74</v>
      </c>
      <c r="B1790" t="str">
        <f t="shared" si="283"/>
        <v>GND</v>
      </c>
      <c r="C1790" t="str">
        <f t="shared" si="284"/>
        <v>U1-GND</v>
      </c>
      <c r="D1790" t="str">
        <f t="shared" si="285"/>
        <v>U1-V74</v>
      </c>
      <c r="E1790" t="s">
        <v>1215</v>
      </c>
      <c r="F1790" t="s">
        <v>2349</v>
      </c>
      <c r="G1790" t="s">
        <v>433</v>
      </c>
      <c r="AT1790" t="str">
        <f t="shared" si="286"/>
        <v>GND</v>
      </c>
      <c r="AU1790" t="str">
        <f t="shared" si="287"/>
        <v>--</v>
      </c>
    </row>
    <row r="1791" spans="1:47" x14ac:dyDescent="0.25">
      <c r="A1791" t="str">
        <f t="shared" si="282"/>
        <v>U1-V84</v>
      </c>
      <c r="B1791" t="str">
        <f t="shared" si="283"/>
        <v>GND</v>
      </c>
      <c r="C1791" t="str">
        <f t="shared" si="284"/>
        <v>U1-GND</v>
      </c>
      <c r="D1791" t="str">
        <f t="shared" si="285"/>
        <v>U1-V84</v>
      </c>
      <c r="E1791" t="s">
        <v>1215</v>
      </c>
      <c r="F1791" t="s">
        <v>2350</v>
      </c>
      <c r="G1791" t="s">
        <v>433</v>
      </c>
      <c r="AT1791" t="str">
        <f t="shared" si="286"/>
        <v>GND</v>
      </c>
      <c r="AU1791" t="str">
        <f t="shared" si="287"/>
        <v>--</v>
      </c>
    </row>
    <row r="1792" spans="1:47" x14ac:dyDescent="0.25">
      <c r="A1792" t="str">
        <f t="shared" si="282"/>
        <v>U1-V95</v>
      </c>
      <c r="B1792" t="str">
        <f t="shared" si="283"/>
        <v>GND</v>
      </c>
      <c r="C1792" t="str">
        <f t="shared" si="284"/>
        <v>U1-GND</v>
      </c>
      <c r="D1792" t="str">
        <f t="shared" si="285"/>
        <v>U1-V95</v>
      </c>
      <c r="E1792" t="s">
        <v>1215</v>
      </c>
      <c r="F1792" t="s">
        <v>2351</v>
      </c>
      <c r="G1792" t="s">
        <v>433</v>
      </c>
      <c r="AT1792" t="str">
        <f t="shared" si="286"/>
        <v>GND</v>
      </c>
      <c r="AU1792" t="str">
        <f t="shared" si="287"/>
        <v>--</v>
      </c>
    </row>
    <row r="1793" spans="1:47" x14ac:dyDescent="0.25">
      <c r="A1793" t="str">
        <f t="shared" si="282"/>
        <v>U1-V105</v>
      </c>
      <c r="B1793" t="str">
        <f t="shared" si="283"/>
        <v>GND</v>
      </c>
      <c r="C1793" t="str">
        <f t="shared" si="284"/>
        <v>U1-GND</v>
      </c>
      <c r="D1793" t="str">
        <f t="shared" si="285"/>
        <v>U1-V105</v>
      </c>
      <c r="E1793" t="s">
        <v>1215</v>
      </c>
      <c r="F1793" t="s">
        <v>2352</v>
      </c>
      <c r="G1793" t="s">
        <v>433</v>
      </c>
      <c r="AT1793" t="str">
        <f t="shared" si="286"/>
        <v>GND</v>
      </c>
      <c r="AU1793" t="str">
        <f t="shared" si="287"/>
        <v>--</v>
      </c>
    </row>
    <row r="1794" spans="1:47" x14ac:dyDescent="0.25">
      <c r="A1794" t="str">
        <f t="shared" si="282"/>
        <v>U1-V114</v>
      </c>
      <c r="B1794" t="str">
        <f t="shared" si="283"/>
        <v>GND</v>
      </c>
      <c r="C1794" t="str">
        <f t="shared" si="284"/>
        <v>U1-GND</v>
      </c>
      <c r="D1794" t="str">
        <f t="shared" si="285"/>
        <v>U1-V114</v>
      </c>
      <c r="E1794" t="s">
        <v>1215</v>
      </c>
      <c r="F1794" t="s">
        <v>2353</v>
      </c>
      <c r="G1794" t="s">
        <v>433</v>
      </c>
      <c r="AT1794" t="str">
        <f t="shared" si="286"/>
        <v>GND</v>
      </c>
      <c r="AU1794" t="str">
        <f t="shared" si="287"/>
        <v>--</v>
      </c>
    </row>
    <row r="1795" spans="1:47" x14ac:dyDescent="0.25">
      <c r="A1795" t="str">
        <f t="shared" si="282"/>
        <v>U1-V124</v>
      </c>
      <c r="B1795" t="str">
        <f t="shared" si="283"/>
        <v>GND</v>
      </c>
      <c r="C1795" t="str">
        <f t="shared" si="284"/>
        <v>U1-GND</v>
      </c>
      <c r="D1795" t="str">
        <f t="shared" si="285"/>
        <v>U1-V124</v>
      </c>
      <c r="E1795" t="s">
        <v>1215</v>
      </c>
      <c r="F1795" t="s">
        <v>2354</v>
      </c>
      <c r="G1795" t="s">
        <v>433</v>
      </c>
      <c r="AT1795" t="str">
        <f t="shared" si="286"/>
        <v>GND</v>
      </c>
      <c r="AU1795" t="str">
        <f t="shared" si="287"/>
        <v>--</v>
      </c>
    </row>
    <row r="1796" spans="1:47" x14ac:dyDescent="0.25">
      <c r="A1796" t="str">
        <f t="shared" si="282"/>
        <v>U1-V132</v>
      </c>
      <c r="B1796" t="str">
        <f t="shared" si="283"/>
        <v>GND</v>
      </c>
      <c r="C1796" t="str">
        <f t="shared" si="284"/>
        <v>U1-GND</v>
      </c>
      <c r="D1796" t="str">
        <f t="shared" si="285"/>
        <v>U1-V132</v>
      </c>
      <c r="E1796" t="s">
        <v>1215</v>
      </c>
      <c r="F1796" t="s">
        <v>2355</v>
      </c>
      <c r="G1796" t="s">
        <v>433</v>
      </c>
      <c r="AT1796" t="str">
        <f t="shared" si="286"/>
        <v>GND</v>
      </c>
      <c r="AU1796" t="str">
        <f t="shared" si="287"/>
        <v>--</v>
      </c>
    </row>
    <row r="1797" spans="1:47" x14ac:dyDescent="0.25">
      <c r="A1797" t="str">
        <f t="shared" si="282"/>
        <v>U1-AP43</v>
      </c>
      <c r="B1797" t="str">
        <f t="shared" si="283"/>
        <v>0.8V_R</v>
      </c>
      <c r="C1797" t="str">
        <f t="shared" si="284"/>
        <v>U1-0.8V_R</v>
      </c>
      <c r="D1797" t="str">
        <f t="shared" si="285"/>
        <v>U1-AP43</v>
      </c>
      <c r="E1797" t="s">
        <v>1215</v>
      </c>
      <c r="F1797" t="s">
        <v>2356</v>
      </c>
      <c r="G1797" t="s">
        <v>430</v>
      </c>
      <c r="AT1797" t="str">
        <f t="shared" si="286"/>
        <v>0.8V_R</v>
      </c>
      <c r="AU1797" t="str">
        <f t="shared" si="287"/>
        <v>--</v>
      </c>
    </row>
    <row r="1798" spans="1:47" x14ac:dyDescent="0.25">
      <c r="A1798" t="str">
        <f t="shared" ref="A1798:A1861" si="288">$E1798&amp;"-"&amp;$F1798</f>
        <v>U1-AP46</v>
      </c>
      <c r="B1798" t="str">
        <f t="shared" ref="B1798:B1861" si="289">IF(OR(E1798=$A$2,E1798=$B$2,E1798=$C$2,E1798=$D$2),"--",G1798)</f>
        <v>0.8V_R</v>
      </c>
      <c r="C1798" t="str">
        <f t="shared" ref="C1798:C1861" si="290">$E1798&amp;"-"&amp;$G1798</f>
        <v>U1-0.8V_R</v>
      </c>
      <c r="D1798" t="str">
        <f t="shared" ref="D1798:D1861" si="291">A1798</f>
        <v>U1-AP46</v>
      </c>
      <c r="E1798" t="s">
        <v>1215</v>
      </c>
      <c r="F1798" t="s">
        <v>2357</v>
      </c>
      <c r="G1798" t="s">
        <v>430</v>
      </c>
      <c r="AT1798" t="str">
        <f t="shared" ref="AT1798:AT1861" si="292">IF(IF(COUNTIF($AO$6:$AQ$150,B1798)&gt;0,"---","--")="---",VLOOKUP(B1798,$AO$6:$AQ$150,3,0),B1798)</f>
        <v>0.8V_R</v>
      </c>
      <c r="AU1798" t="str">
        <f t="shared" ref="AU1798:AU1861" si="293">IF(IF(COUNTIF($AO$6:$AQ$150,B1798)&gt;0,"---","--")="---",VLOOKUP(B1798,$AO$6:$AQ$150,2,0),"--")</f>
        <v>--</v>
      </c>
    </row>
    <row r="1799" spans="1:47" x14ac:dyDescent="0.25">
      <c r="A1799" t="str">
        <f t="shared" si="288"/>
        <v>U1-AR43</v>
      </c>
      <c r="B1799" t="str">
        <f t="shared" si="289"/>
        <v>0.8V_R</v>
      </c>
      <c r="C1799" t="str">
        <f t="shared" si="290"/>
        <v>U1-0.8V_R</v>
      </c>
      <c r="D1799" t="str">
        <f t="shared" si="291"/>
        <v>U1-AR43</v>
      </c>
      <c r="E1799" t="s">
        <v>1215</v>
      </c>
      <c r="F1799" t="s">
        <v>2358</v>
      </c>
      <c r="G1799" t="s">
        <v>430</v>
      </c>
      <c r="AT1799" t="str">
        <f t="shared" si="292"/>
        <v>0.8V_R</v>
      </c>
      <c r="AU1799" t="str">
        <f t="shared" si="293"/>
        <v>--</v>
      </c>
    </row>
    <row r="1800" spans="1:47" x14ac:dyDescent="0.25">
      <c r="A1800" t="str">
        <f t="shared" si="288"/>
        <v>U1-AT43</v>
      </c>
      <c r="B1800" t="str">
        <f t="shared" si="289"/>
        <v>0.8V_R</v>
      </c>
      <c r="C1800" t="str">
        <f t="shared" si="290"/>
        <v>U1-0.8V_R</v>
      </c>
      <c r="D1800" t="str">
        <f t="shared" si="291"/>
        <v>U1-AT43</v>
      </c>
      <c r="E1800" t="s">
        <v>1215</v>
      </c>
      <c r="F1800" t="s">
        <v>2359</v>
      </c>
      <c r="G1800" t="s">
        <v>430</v>
      </c>
      <c r="AT1800" t="str">
        <f t="shared" si="292"/>
        <v>0.8V_R</v>
      </c>
      <c r="AU1800" t="str">
        <f t="shared" si="293"/>
        <v>--</v>
      </c>
    </row>
    <row r="1801" spans="1:47" x14ac:dyDescent="0.25">
      <c r="A1801" t="str">
        <f t="shared" si="288"/>
        <v>U1-AT46</v>
      </c>
      <c r="B1801" t="str">
        <f t="shared" si="289"/>
        <v>0.8V_R</v>
      </c>
      <c r="C1801" t="str">
        <f t="shared" si="290"/>
        <v>U1-0.8V_R</v>
      </c>
      <c r="D1801" t="str">
        <f t="shared" si="291"/>
        <v>U1-AT46</v>
      </c>
      <c r="E1801" t="s">
        <v>1215</v>
      </c>
      <c r="F1801" t="s">
        <v>2360</v>
      </c>
      <c r="G1801" t="s">
        <v>430</v>
      </c>
      <c r="AT1801" t="str">
        <f t="shared" si="292"/>
        <v>0.8V_R</v>
      </c>
      <c r="AU1801" t="str">
        <f t="shared" si="293"/>
        <v>--</v>
      </c>
    </row>
    <row r="1802" spans="1:47" x14ac:dyDescent="0.25">
      <c r="A1802" t="str">
        <f t="shared" si="288"/>
        <v>U1-AU43</v>
      </c>
      <c r="B1802" t="str">
        <f t="shared" si="289"/>
        <v>0.8V_R</v>
      </c>
      <c r="C1802" t="str">
        <f t="shared" si="290"/>
        <v>U1-0.8V_R</v>
      </c>
      <c r="D1802" t="str">
        <f t="shared" si="291"/>
        <v>U1-AU43</v>
      </c>
      <c r="E1802" t="s">
        <v>1215</v>
      </c>
      <c r="F1802" t="s">
        <v>2361</v>
      </c>
      <c r="G1802" t="s">
        <v>430</v>
      </c>
      <c r="AT1802" t="str">
        <f t="shared" si="292"/>
        <v>0.8V_R</v>
      </c>
      <c r="AU1802" t="str">
        <f t="shared" si="293"/>
        <v>--</v>
      </c>
    </row>
    <row r="1803" spans="1:47" x14ac:dyDescent="0.25">
      <c r="A1803" t="str">
        <f t="shared" si="288"/>
        <v>U1-AV43</v>
      </c>
      <c r="B1803" t="str">
        <f t="shared" si="289"/>
        <v>0.8V_R</v>
      </c>
      <c r="C1803" t="str">
        <f t="shared" si="290"/>
        <v>U1-0.8V_R</v>
      </c>
      <c r="D1803" t="str">
        <f t="shared" si="291"/>
        <v>U1-AV43</v>
      </c>
      <c r="E1803" t="s">
        <v>1215</v>
      </c>
      <c r="F1803" t="s">
        <v>2362</v>
      </c>
      <c r="G1803" t="s">
        <v>430</v>
      </c>
      <c r="AT1803" t="str">
        <f t="shared" si="292"/>
        <v>0.8V_R</v>
      </c>
      <c r="AU1803" t="str">
        <f t="shared" si="293"/>
        <v>--</v>
      </c>
    </row>
    <row r="1804" spans="1:47" x14ac:dyDescent="0.25">
      <c r="A1804" t="str">
        <f t="shared" si="288"/>
        <v>U1-AV46</v>
      </c>
      <c r="B1804" t="str">
        <f t="shared" si="289"/>
        <v>0.8V_R</v>
      </c>
      <c r="C1804" t="str">
        <f t="shared" si="290"/>
        <v>U1-0.8V_R</v>
      </c>
      <c r="D1804" t="str">
        <f t="shared" si="291"/>
        <v>U1-AV46</v>
      </c>
      <c r="E1804" t="s">
        <v>1215</v>
      </c>
      <c r="F1804" t="s">
        <v>2363</v>
      </c>
      <c r="G1804" t="s">
        <v>430</v>
      </c>
      <c r="AT1804" t="str">
        <f t="shared" si="292"/>
        <v>0.8V_R</v>
      </c>
      <c r="AU1804" t="str">
        <f t="shared" si="293"/>
        <v>--</v>
      </c>
    </row>
    <row r="1805" spans="1:47" x14ac:dyDescent="0.25">
      <c r="A1805" t="str">
        <f t="shared" si="288"/>
        <v>U1-AW36</v>
      </c>
      <c r="B1805" t="str">
        <f t="shared" si="289"/>
        <v>1.0V_R</v>
      </c>
      <c r="C1805" t="str">
        <f t="shared" si="290"/>
        <v>U1-1.0V_R</v>
      </c>
      <c r="D1805" t="str">
        <f t="shared" si="291"/>
        <v>U1-AW36</v>
      </c>
      <c r="E1805" t="s">
        <v>1215</v>
      </c>
      <c r="F1805" t="s">
        <v>2364</v>
      </c>
      <c r="G1805" t="s">
        <v>436</v>
      </c>
      <c r="AT1805" t="str">
        <f t="shared" si="292"/>
        <v>1.0V_R</v>
      </c>
      <c r="AU1805" t="str">
        <f t="shared" si="293"/>
        <v>--</v>
      </c>
    </row>
    <row r="1806" spans="1:47" x14ac:dyDescent="0.25">
      <c r="A1806" t="str">
        <f t="shared" si="288"/>
        <v>U1-AW43</v>
      </c>
      <c r="B1806" t="str">
        <f t="shared" si="289"/>
        <v>0.8V_R</v>
      </c>
      <c r="C1806" t="str">
        <f t="shared" si="290"/>
        <v>U1-0.8V_R</v>
      </c>
      <c r="D1806" t="str">
        <f t="shared" si="291"/>
        <v>U1-AW43</v>
      </c>
      <c r="E1806" t="s">
        <v>1215</v>
      </c>
      <c r="F1806" t="s">
        <v>2365</v>
      </c>
      <c r="G1806" t="s">
        <v>430</v>
      </c>
      <c r="AT1806" t="str">
        <f t="shared" si="292"/>
        <v>0.8V_R</v>
      </c>
      <c r="AU1806" t="str">
        <f t="shared" si="293"/>
        <v>--</v>
      </c>
    </row>
    <row r="1807" spans="1:47" x14ac:dyDescent="0.25">
      <c r="A1807" t="str">
        <f t="shared" si="288"/>
        <v>U1-AY25</v>
      </c>
      <c r="B1807" t="str">
        <f t="shared" si="289"/>
        <v>VCCEHT_GTSR4A</v>
      </c>
      <c r="C1807" t="str">
        <f t="shared" si="290"/>
        <v>U1-VCCEHT_GTSR4A</v>
      </c>
      <c r="D1807" t="str">
        <f t="shared" si="291"/>
        <v>U1-AY25</v>
      </c>
      <c r="E1807" t="s">
        <v>1215</v>
      </c>
      <c r="F1807" t="s">
        <v>2366</v>
      </c>
      <c r="G1807" t="s">
        <v>1287</v>
      </c>
      <c r="AT1807" t="str">
        <f t="shared" si="292"/>
        <v>VCCEHT_GTSR4A</v>
      </c>
      <c r="AU1807" t="str">
        <f t="shared" si="293"/>
        <v>--</v>
      </c>
    </row>
    <row r="1808" spans="1:47" x14ac:dyDescent="0.25">
      <c r="A1808" t="str">
        <f t="shared" si="288"/>
        <v>U1-AY29</v>
      </c>
      <c r="B1808" t="str">
        <f t="shared" si="289"/>
        <v>VCCEHT_GTSR4A</v>
      </c>
      <c r="C1808" t="str">
        <f t="shared" si="290"/>
        <v>U1-VCCEHT_GTSR4A</v>
      </c>
      <c r="D1808" t="str">
        <f t="shared" si="291"/>
        <v>U1-AY29</v>
      </c>
      <c r="E1808" t="s">
        <v>1215</v>
      </c>
      <c r="F1808" t="s">
        <v>2367</v>
      </c>
      <c r="G1808" t="s">
        <v>1287</v>
      </c>
      <c r="AT1808" t="str">
        <f t="shared" si="292"/>
        <v>VCCEHT_GTSR4A</v>
      </c>
      <c r="AU1808" t="str">
        <f t="shared" si="293"/>
        <v>--</v>
      </c>
    </row>
    <row r="1809" spans="1:47" x14ac:dyDescent="0.25">
      <c r="A1809" t="str">
        <f t="shared" si="288"/>
        <v>U1-AY36</v>
      </c>
      <c r="B1809" t="str">
        <f t="shared" si="289"/>
        <v>1.0V_R</v>
      </c>
      <c r="C1809" t="str">
        <f t="shared" si="290"/>
        <v>U1-1.0V_R</v>
      </c>
      <c r="D1809" t="str">
        <f t="shared" si="291"/>
        <v>U1-AY36</v>
      </c>
      <c r="E1809" t="s">
        <v>1215</v>
      </c>
      <c r="F1809" t="s">
        <v>2368</v>
      </c>
      <c r="G1809" t="s">
        <v>436</v>
      </c>
      <c r="AT1809" t="str">
        <f t="shared" si="292"/>
        <v>1.0V_R</v>
      </c>
      <c r="AU1809" t="str">
        <f t="shared" si="293"/>
        <v>--</v>
      </c>
    </row>
    <row r="1810" spans="1:47" x14ac:dyDescent="0.25">
      <c r="A1810" t="str">
        <f t="shared" si="288"/>
        <v>U1-AY40</v>
      </c>
      <c r="B1810" t="str">
        <f t="shared" si="289"/>
        <v>1.0V_R</v>
      </c>
      <c r="C1810" t="str">
        <f t="shared" si="290"/>
        <v>U1-1.0V_R</v>
      </c>
      <c r="D1810" t="str">
        <f t="shared" si="291"/>
        <v>U1-AY40</v>
      </c>
      <c r="E1810" t="s">
        <v>1215</v>
      </c>
      <c r="F1810" t="s">
        <v>2369</v>
      </c>
      <c r="G1810" t="s">
        <v>436</v>
      </c>
      <c r="AT1810" t="str">
        <f t="shared" si="292"/>
        <v>1.0V_R</v>
      </c>
      <c r="AU1810" t="str">
        <f t="shared" si="293"/>
        <v>--</v>
      </c>
    </row>
    <row r="1811" spans="1:47" x14ac:dyDescent="0.25">
      <c r="A1811" t="str">
        <f t="shared" si="288"/>
        <v>U1-AY43</v>
      </c>
      <c r="B1811" t="str">
        <f t="shared" si="289"/>
        <v>0.8V_R</v>
      </c>
      <c r="C1811" t="str">
        <f t="shared" si="290"/>
        <v>U1-0.8V_R</v>
      </c>
      <c r="D1811" t="str">
        <f t="shared" si="291"/>
        <v>U1-AY43</v>
      </c>
      <c r="E1811" t="s">
        <v>1215</v>
      </c>
      <c r="F1811" t="s">
        <v>2370</v>
      </c>
      <c r="G1811" t="s">
        <v>430</v>
      </c>
      <c r="AT1811" t="str">
        <f t="shared" si="292"/>
        <v>0.8V_R</v>
      </c>
      <c r="AU1811" t="str">
        <f t="shared" si="293"/>
        <v>--</v>
      </c>
    </row>
    <row r="1812" spans="1:47" x14ac:dyDescent="0.25">
      <c r="A1812" t="str">
        <f t="shared" si="288"/>
        <v>U1-AY46</v>
      </c>
      <c r="B1812" t="str">
        <f t="shared" si="289"/>
        <v>0.8V_R</v>
      </c>
      <c r="C1812" t="str">
        <f t="shared" si="290"/>
        <v>U1-0.8V_R</v>
      </c>
      <c r="D1812" t="str">
        <f t="shared" si="291"/>
        <v>U1-AY46</v>
      </c>
      <c r="E1812" t="s">
        <v>1215</v>
      </c>
      <c r="F1812" t="s">
        <v>2371</v>
      </c>
      <c r="G1812" t="s">
        <v>430</v>
      </c>
      <c r="AT1812" t="str">
        <f t="shared" si="292"/>
        <v>0.8V_R</v>
      </c>
      <c r="AU1812" t="str">
        <f t="shared" si="293"/>
        <v>--</v>
      </c>
    </row>
    <row r="1813" spans="1:47" x14ac:dyDescent="0.25">
      <c r="A1813" t="str">
        <f t="shared" si="288"/>
        <v>U1-BA29</v>
      </c>
      <c r="B1813" t="str">
        <f t="shared" si="289"/>
        <v>NetU1_BA29</v>
      </c>
      <c r="C1813" t="str">
        <f t="shared" si="290"/>
        <v>U1-NetU1_BA29</v>
      </c>
      <c r="D1813" t="str">
        <f t="shared" si="291"/>
        <v>U1-BA29</v>
      </c>
      <c r="E1813" t="s">
        <v>1215</v>
      </c>
      <c r="F1813" t="s">
        <v>2372</v>
      </c>
      <c r="G1813" t="s">
        <v>2373</v>
      </c>
      <c r="AT1813" t="str">
        <f t="shared" si="292"/>
        <v>NetU1_BA29</v>
      </c>
      <c r="AU1813" t="str">
        <f t="shared" si="293"/>
        <v>--</v>
      </c>
    </row>
    <row r="1814" spans="1:47" x14ac:dyDescent="0.25">
      <c r="A1814" t="str">
        <f t="shared" si="288"/>
        <v>U1-BB16</v>
      </c>
      <c r="B1814" t="str">
        <f t="shared" si="289"/>
        <v>GTSR4A_CLK_P</v>
      </c>
      <c r="C1814" t="str">
        <f t="shared" si="290"/>
        <v>U1-GTSR4A_CLK_P</v>
      </c>
      <c r="D1814" t="str">
        <f t="shared" si="291"/>
        <v>U1-BB16</v>
      </c>
      <c r="E1814" t="s">
        <v>1215</v>
      </c>
      <c r="F1814" t="s">
        <v>2374</v>
      </c>
      <c r="G1814" t="s">
        <v>829</v>
      </c>
      <c r="AT1814" t="str">
        <f t="shared" si="292"/>
        <v>GTSR4A_CLK_P</v>
      </c>
      <c r="AU1814" t="str">
        <f t="shared" si="293"/>
        <v>--</v>
      </c>
    </row>
    <row r="1815" spans="1:47" x14ac:dyDescent="0.25">
      <c r="A1815" t="str">
        <f t="shared" si="288"/>
        <v>U1-BB21</v>
      </c>
      <c r="B1815" t="str">
        <f t="shared" si="289"/>
        <v>GTSR4A_CLK_N</v>
      </c>
      <c r="C1815" t="str">
        <f t="shared" si="290"/>
        <v>U1-GTSR4A_CLK_N</v>
      </c>
      <c r="D1815" t="str">
        <f t="shared" si="291"/>
        <v>U1-BB21</v>
      </c>
      <c r="E1815" t="s">
        <v>1215</v>
      </c>
      <c r="F1815" t="s">
        <v>2375</v>
      </c>
      <c r="G1815" t="s">
        <v>831</v>
      </c>
      <c r="AT1815" t="str">
        <f t="shared" si="292"/>
        <v>GTSR4A_CLK_N</v>
      </c>
      <c r="AU1815" t="str">
        <f t="shared" si="293"/>
        <v>--</v>
      </c>
    </row>
    <row r="1816" spans="1:47" x14ac:dyDescent="0.25">
      <c r="A1816" t="str">
        <f t="shared" si="288"/>
        <v>U1-BC25</v>
      </c>
      <c r="B1816" t="str">
        <f t="shared" si="289"/>
        <v>GTSR4A_RXCLK_N</v>
      </c>
      <c r="C1816" t="str">
        <f t="shared" si="290"/>
        <v>U1-GTSR4A_RXCLK_N</v>
      </c>
      <c r="D1816" t="str">
        <f t="shared" si="291"/>
        <v>U1-BC25</v>
      </c>
      <c r="E1816" t="s">
        <v>1215</v>
      </c>
      <c r="F1816" t="s">
        <v>2376</v>
      </c>
      <c r="G1816" t="s">
        <v>971</v>
      </c>
      <c r="AT1816" t="str">
        <f t="shared" si="292"/>
        <v>GTSR4A_RXCLK_N</v>
      </c>
      <c r="AU1816" t="str">
        <f t="shared" si="293"/>
        <v>--</v>
      </c>
    </row>
    <row r="1817" spans="1:47" x14ac:dyDescent="0.25">
      <c r="A1817" t="str">
        <f t="shared" si="288"/>
        <v>U1-BC29</v>
      </c>
      <c r="B1817" t="str">
        <f t="shared" si="289"/>
        <v>GTSR4A_RXCLK_P</v>
      </c>
      <c r="C1817" t="str">
        <f t="shared" si="290"/>
        <v>U1-GTSR4A_RXCLK_P</v>
      </c>
      <c r="D1817" t="str">
        <f t="shared" si="291"/>
        <v>U1-BC29</v>
      </c>
      <c r="E1817" t="s">
        <v>1215</v>
      </c>
      <c r="F1817" t="s">
        <v>2377</v>
      </c>
      <c r="G1817" t="s">
        <v>970</v>
      </c>
      <c r="AT1817" t="str">
        <f t="shared" si="292"/>
        <v>GTSR4A_RXCLK_P</v>
      </c>
      <c r="AU1817" t="str">
        <f t="shared" si="293"/>
        <v>--</v>
      </c>
    </row>
    <row r="1818" spans="1:47" x14ac:dyDescent="0.25">
      <c r="A1818" t="str">
        <f t="shared" si="288"/>
        <v>U1-BG7</v>
      </c>
      <c r="B1818" t="str">
        <f t="shared" si="289"/>
        <v>GTSR4A_TX3_P</v>
      </c>
      <c r="C1818" t="str">
        <f t="shared" si="290"/>
        <v>U1-GTSR4A_TX3_P</v>
      </c>
      <c r="D1818" t="str">
        <f t="shared" si="291"/>
        <v>U1-BG7</v>
      </c>
      <c r="E1818" t="s">
        <v>1215</v>
      </c>
      <c r="F1818" t="s">
        <v>2378</v>
      </c>
      <c r="G1818" t="s">
        <v>955</v>
      </c>
      <c r="AT1818" t="str">
        <f t="shared" si="292"/>
        <v>GTSR4A_TX3_P</v>
      </c>
      <c r="AU1818" t="str">
        <f t="shared" si="293"/>
        <v>--</v>
      </c>
    </row>
    <row r="1819" spans="1:47" x14ac:dyDescent="0.25">
      <c r="A1819" t="str">
        <f t="shared" si="288"/>
        <v>U1-BG10</v>
      </c>
      <c r="B1819" t="str">
        <f t="shared" si="289"/>
        <v>GTSR4A_TX3_N</v>
      </c>
      <c r="C1819" t="str">
        <f t="shared" si="290"/>
        <v>U1-GTSR4A_TX3_N</v>
      </c>
      <c r="D1819" t="str">
        <f t="shared" si="291"/>
        <v>U1-BG10</v>
      </c>
      <c r="E1819" t="s">
        <v>1215</v>
      </c>
      <c r="F1819" t="s">
        <v>2379</v>
      </c>
      <c r="G1819" t="s">
        <v>956</v>
      </c>
      <c r="AT1819" t="str">
        <f t="shared" si="292"/>
        <v>GTSR4A_TX3_N</v>
      </c>
      <c r="AU1819" t="str">
        <f t="shared" si="293"/>
        <v>--</v>
      </c>
    </row>
    <row r="1820" spans="1:47" x14ac:dyDescent="0.25">
      <c r="A1820" t="str">
        <f t="shared" si="288"/>
        <v>U1-BJ1</v>
      </c>
      <c r="B1820" t="str">
        <f t="shared" si="289"/>
        <v>GTSR4A_RX3_P</v>
      </c>
      <c r="C1820" t="str">
        <f t="shared" si="290"/>
        <v>U1-GTSR4A_RX3_P</v>
      </c>
      <c r="D1820" t="str">
        <f t="shared" si="291"/>
        <v>U1-BJ1</v>
      </c>
      <c r="E1820" t="s">
        <v>1215</v>
      </c>
      <c r="F1820" t="s">
        <v>2380</v>
      </c>
      <c r="G1820" t="s">
        <v>839</v>
      </c>
      <c r="AT1820" t="str">
        <f t="shared" si="292"/>
        <v>GTSR4A_RX3_P</v>
      </c>
      <c r="AU1820" t="str">
        <f t="shared" si="293"/>
        <v>--</v>
      </c>
    </row>
    <row r="1821" spans="1:47" x14ac:dyDescent="0.25">
      <c r="A1821" t="str">
        <f t="shared" si="288"/>
        <v>U1-BJ3</v>
      </c>
      <c r="B1821" t="str">
        <f t="shared" si="289"/>
        <v>GTSR4A_RX3_N</v>
      </c>
      <c r="C1821" t="str">
        <f t="shared" si="290"/>
        <v>U1-GTSR4A_RX3_N</v>
      </c>
      <c r="D1821" t="str">
        <f t="shared" si="291"/>
        <v>U1-BJ3</v>
      </c>
      <c r="E1821" t="s">
        <v>1215</v>
      </c>
      <c r="F1821" t="s">
        <v>2381</v>
      </c>
      <c r="G1821" t="s">
        <v>841</v>
      </c>
      <c r="AT1821" t="str">
        <f t="shared" si="292"/>
        <v>GTSR4A_RX3_N</v>
      </c>
      <c r="AU1821" t="str">
        <f t="shared" si="293"/>
        <v>--</v>
      </c>
    </row>
    <row r="1822" spans="1:47" x14ac:dyDescent="0.25">
      <c r="A1822" t="str">
        <f t="shared" si="288"/>
        <v>U1-BL7</v>
      </c>
      <c r="B1822" t="str">
        <f t="shared" si="289"/>
        <v>GTSR4A_TX2_P</v>
      </c>
      <c r="C1822" t="str">
        <f t="shared" si="290"/>
        <v>U1-GTSR4A_TX2_P</v>
      </c>
      <c r="D1822" t="str">
        <f t="shared" si="291"/>
        <v>U1-BL7</v>
      </c>
      <c r="E1822" t="s">
        <v>1215</v>
      </c>
      <c r="F1822" t="s">
        <v>2382</v>
      </c>
      <c r="G1822" t="s">
        <v>974</v>
      </c>
      <c r="AT1822" t="str">
        <f t="shared" si="292"/>
        <v>GTSR4A_TX2_P</v>
      </c>
      <c r="AU1822" t="str">
        <f t="shared" si="293"/>
        <v>--</v>
      </c>
    </row>
    <row r="1823" spans="1:47" x14ac:dyDescent="0.25">
      <c r="A1823" t="str">
        <f t="shared" si="288"/>
        <v>U1-BL10</v>
      </c>
      <c r="B1823" t="str">
        <f t="shared" si="289"/>
        <v>GTSR4A_TX2_N</v>
      </c>
      <c r="C1823" t="str">
        <f t="shared" si="290"/>
        <v>U1-GTSR4A_TX2_N</v>
      </c>
      <c r="D1823" t="str">
        <f t="shared" si="291"/>
        <v>U1-BL10</v>
      </c>
      <c r="E1823" t="s">
        <v>1215</v>
      </c>
      <c r="F1823" t="s">
        <v>2383</v>
      </c>
      <c r="G1823" t="s">
        <v>975</v>
      </c>
      <c r="AT1823" t="str">
        <f t="shared" si="292"/>
        <v>GTSR4A_TX2_N</v>
      </c>
      <c r="AU1823" t="str">
        <f t="shared" si="293"/>
        <v>--</v>
      </c>
    </row>
    <row r="1824" spans="1:47" x14ac:dyDescent="0.25">
      <c r="A1824" t="str">
        <f t="shared" si="288"/>
        <v>U1-BN1</v>
      </c>
      <c r="B1824" t="str">
        <f t="shared" si="289"/>
        <v>GTSR4A_RX2_P</v>
      </c>
      <c r="C1824" t="str">
        <f t="shared" si="290"/>
        <v>U1-GTSR4A_RX2_P</v>
      </c>
      <c r="D1824" t="str">
        <f t="shared" si="291"/>
        <v>U1-BN1</v>
      </c>
      <c r="E1824" t="s">
        <v>1215</v>
      </c>
      <c r="F1824" t="s">
        <v>2384</v>
      </c>
      <c r="G1824" t="s">
        <v>904</v>
      </c>
      <c r="AT1824" t="str">
        <f t="shared" si="292"/>
        <v>GTSR4A_RX2_P</v>
      </c>
      <c r="AU1824" t="str">
        <f t="shared" si="293"/>
        <v>--</v>
      </c>
    </row>
    <row r="1825" spans="1:47" x14ac:dyDescent="0.25">
      <c r="A1825" t="str">
        <f t="shared" si="288"/>
        <v>U1-BN3</v>
      </c>
      <c r="B1825" t="str">
        <f t="shared" si="289"/>
        <v>GTSR4A_RX2_N</v>
      </c>
      <c r="C1825" t="str">
        <f t="shared" si="290"/>
        <v>U1-GTSR4A_RX2_N</v>
      </c>
      <c r="D1825" t="str">
        <f t="shared" si="291"/>
        <v>U1-BN3</v>
      </c>
      <c r="E1825" t="s">
        <v>1215</v>
      </c>
      <c r="F1825" t="s">
        <v>2385</v>
      </c>
      <c r="G1825" t="s">
        <v>905</v>
      </c>
      <c r="AT1825" t="str">
        <f t="shared" si="292"/>
        <v>GTSR4A_RX2_N</v>
      </c>
      <c r="AU1825" t="str">
        <f t="shared" si="293"/>
        <v>--</v>
      </c>
    </row>
    <row r="1826" spans="1:47" x14ac:dyDescent="0.25">
      <c r="A1826" t="str">
        <f t="shared" si="288"/>
        <v>U1-BT7</v>
      </c>
      <c r="B1826" t="str">
        <f t="shared" si="289"/>
        <v>GTSR4A_TX1_P</v>
      </c>
      <c r="C1826" t="str">
        <f t="shared" si="290"/>
        <v>U1-GTSR4A_TX1_P</v>
      </c>
      <c r="D1826" t="str">
        <f t="shared" si="291"/>
        <v>U1-BT7</v>
      </c>
      <c r="E1826" t="s">
        <v>1215</v>
      </c>
      <c r="F1826" t="s">
        <v>2386</v>
      </c>
      <c r="G1826" t="s">
        <v>951</v>
      </c>
      <c r="AT1826" t="str">
        <f t="shared" si="292"/>
        <v>GTSR4A_TX1_P</v>
      </c>
      <c r="AU1826" t="str">
        <f t="shared" si="293"/>
        <v>--</v>
      </c>
    </row>
    <row r="1827" spans="1:47" x14ac:dyDescent="0.25">
      <c r="A1827" t="str">
        <f t="shared" si="288"/>
        <v>U1-BT10</v>
      </c>
      <c r="B1827" t="str">
        <f t="shared" si="289"/>
        <v>GTSR4A_TX1_N</v>
      </c>
      <c r="C1827" t="str">
        <f t="shared" si="290"/>
        <v>U1-GTSR4A_TX1_N</v>
      </c>
      <c r="D1827" t="str">
        <f t="shared" si="291"/>
        <v>U1-BT10</v>
      </c>
      <c r="E1827" t="s">
        <v>1215</v>
      </c>
      <c r="F1827" t="s">
        <v>2387</v>
      </c>
      <c r="G1827" t="s">
        <v>953</v>
      </c>
      <c r="AT1827" t="str">
        <f t="shared" si="292"/>
        <v>GTSR4A_TX1_N</v>
      </c>
      <c r="AU1827" t="str">
        <f t="shared" si="293"/>
        <v>--</v>
      </c>
    </row>
    <row r="1828" spans="1:47" x14ac:dyDescent="0.25">
      <c r="A1828" t="str">
        <f t="shared" si="288"/>
        <v>U1-BV1</v>
      </c>
      <c r="B1828" t="str">
        <f t="shared" si="289"/>
        <v>GTSR4A_RX1_P</v>
      </c>
      <c r="C1828" t="str">
        <f t="shared" si="290"/>
        <v>U1-GTSR4A_RX1_P</v>
      </c>
      <c r="D1828" t="str">
        <f t="shared" si="291"/>
        <v>U1-BV1</v>
      </c>
      <c r="E1828" t="s">
        <v>1215</v>
      </c>
      <c r="F1828" t="s">
        <v>2388</v>
      </c>
      <c r="G1828" t="s">
        <v>834</v>
      </c>
      <c r="AT1828" t="str">
        <f t="shared" si="292"/>
        <v>GTSR4A_RX1_P</v>
      </c>
      <c r="AU1828" t="str">
        <f t="shared" si="293"/>
        <v>--</v>
      </c>
    </row>
    <row r="1829" spans="1:47" x14ac:dyDescent="0.25">
      <c r="A1829" t="str">
        <f t="shared" si="288"/>
        <v>U1-BV3</v>
      </c>
      <c r="B1829" t="str">
        <f t="shared" si="289"/>
        <v>GTSR4A_RX1_N</v>
      </c>
      <c r="C1829" t="str">
        <f t="shared" si="290"/>
        <v>U1-GTSR4A_RX1_N</v>
      </c>
      <c r="D1829" t="str">
        <f t="shared" si="291"/>
        <v>U1-BV3</v>
      </c>
      <c r="E1829" t="s">
        <v>1215</v>
      </c>
      <c r="F1829" t="s">
        <v>2389</v>
      </c>
      <c r="G1829" t="s">
        <v>836</v>
      </c>
      <c r="AT1829" t="str">
        <f t="shared" si="292"/>
        <v>GTSR4A_RX1_N</v>
      </c>
      <c r="AU1829" t="str">
        <f t="shared" si="293"/>
        <v>--</v>
      </c>
    </row>
    <row r="1830" spans="1:47" x14ac:dyDescent="0.25">
      <c r="A1830" t="str">
        <f t="shared" si="288"/>
        <v>U1-BY7</v>
      </c>
      <c r="B1830" t="str">
        <f t="shared" si="289"/>
        <v>GTSR4A_TX0_P</v>
      </c>
      <c r="C1830" t="str">
        <f t="shared" si="290"/>
        <v>U1-GTSR4A_TX0_P</v>
      </c>
      <c r="D1830" t="str">
        <f t="shared" si="291"/>
        <v>U1-BY7</v>
      </c>
      <c r="E1830" t="s">
        <v>1215</v>
      </c>
      <c r="F1830" t="s">
        <v>2390</v>
      </c>
      <c r="G1830" t="s">
        <v>972</v>
      </c>
      <c r="AT1830" t="str">
        <f t="shared" si="292"/>
        <v>GTSR4A_TX0_P</v>
      </c>
      <c r="AU1830" t="str">
        <f t="shared" si="293"/>
        <v>--</v>
      </c>
    </row>
    <row r="1831" spans="1:47" x14ac:dyDescent="0.25">
      <c r="A1831" t="str">
        <f t="shared" si="288"/>
        <v>U1-BY10</v>
      </c>
      <c r="B1831" t="str">
        <f t="shared" si="289"/>
        <v>GTSR4A_TX0_N</v>
      </c>
      <c r="C1831" t="str">
        <f t="shared" si="290"/>
        <v>U1-GTSR4A_TX0_N</v>
      </c>
      <c r="D1831" t="str">
        <f t="shared" si="291"/>
        <v>U1-BY10</v>
      </c>
      <c r="E1831" t="s">
        <v>1215</v>
      </c>
      <c r="F1831" t="s">
        <v>2391</v>
      </c>
      <c r="G1831" t="s">
        <v>973</v>
      </c>
      <c r="AT1831" t="str">
        <f t="shared" si="292"/>
        <v>GTSR4A_TX0_N</v>
      </c>
      <c r="AU1831" t="str">
        <f t="shared" si="293"/>
        <v>--</v>
      </c>
    </row>
    <row r="1832" spans="1:47" x14ac:dyDescent="0.25">
      <c r="A1832" t="str">
        <f t="shared" si="288"/>
        <v>U1-CB1</v>
      </c>
      <c r="B1832" t="str">
        <f t="shared" si="289"/>
        <v>GTSR4A_RX0_P</v>
      </c>
      <c r="C1832" t="str">
        <f t="shared" si="290"/>
        <v>U1-GTSR4A_RX0_P</v>
      </c>
      <c r="D1832" t="str">
        <f t="shared" si="291"/>
        <v>U1-CB1</v>
      </c>
      <c r="E1832" t="s">
        <v>1215</v>
      </c>
      <c r="F1832" t="s">
        <v>2392</v>
      </c>
      <c r="G1832" t="s">
        <v>902</v>
      </c>
      <c r="AT1832" t="str">
        <f t="shared" si="292"/>
        <v>GTSR4A_RX0_P</v>
      </c>
      <c r="AU1832" t="str">
        <f t="shared" si="293"/>
        <v>--</v>
      </c>
    </row>
    <row r="1833" spans="1:47" x14ac:dyDescent="0.25">
      <c r="A1833" t="str">
        <f t="shared" si="288"/>
        <v>U1-CB3</v>
      </c>
      <c r="B1833" t="str">
        <f t="shared" si="289"/>
        <v>GTSR4A_RX0_N</v>
      </c>
      <c r="C1833" t="str">
        <f t="shared" si="290"/>
        <v>U1-GTSR4A_RX0_N</v>
      </c>
      <c r="D1833" t="str">
        <f t="shared" si="291"/>
        <v>U1-CB3</v>
      </c>
      <c r="E1833" t="s">
        <v>1215</v>
      </c>
      <c r="F1833" t="s">
        <v>2393</v>
      </c>
      <c r="G1833" t="s">
        <v>903</v>
      </c>
      <c r="AT1833" t="str">
        <f t="shared" si="292"/>
        <v>GTSR4A_RX0_N</v>
      </c>
      <c r="AU1833" t="str">
        <f t="shared" si="293"/>
        <v>--</v>
      </c>
    </row>
    <row r="1834" spans="1:47" x14ac:dyDescent="0.25">
      <c r="A1834" t="str">
        <f t="shared" si="288"/>
        <v>U1-BC64</v>
      </c>
      <c r="B1834" t="str">
        <f t="shared" si="289"/>
        <v>1.1V_LPDDR4</v>
      </c>
      <c r="C1834" t="str">
        <f t="shared" si="290"/>
        <v>U1-1.1V_LPDDR4</v>
      </c>
      <c r="D1834" t="str">
        <f t="shared" si="291"/>
        <v>U1-BC64</v>
      </c>
      <c r="E1834" t="s">
        <v>1215</v>
      </c>
      <c r="F1834" t="s">
        <v>2394</v>
      </c>
      <c r="G1834" t="s">
        <v>438</v>
      </c>
      <c r="AT1834" t="str">
        <f t="shared" si="292"/>
        <v>1.1V_LPDDR4</v>
      </c>
      <c r="AU1834" t="str">
        <f t="shared" si="293"/>
        <v>--</v>
      </c>
    </row>
    <row r="1835" spans="1:47" x14ac:dyDescent="0.25">
      <c r="A1835" t="str">
        <f t="shared" si="288"/>
        <v>U1-BC68</v>
      </c>
      <c r="B1835" t="str">
        <f t="shared" si="289"/>
        <v>1.1V_LPDDR4</v>
      </c>
      <c r="C1835" t="str">
        <f t="shared" si="290"/>
        <v>U1-1.1V_LPDDR4</v>
      </c>
      <c r="D1835" t="str">
        <f t="shared" si="291"/>
        <v>U1-BC68</v>
      </c>
      <c r="E1835" t="s">
        <v>1215</v>
      </c>
      <c r="F1835" t="s">
        <v>2395</v>
      </c>
      <c r="G1835" t="s">
        <v>438</v>
      </c>
      <c r="AT1835" t="str">
        <f t="shared" si="292"/>
        <v>1.1V_LPDDR4</v>
      </c>
      <c r="AU1835" t="str">
        <f t="shared" si="293"/>
        <v>--</v>
      </c>
    </row>
    <row r="1836" spans="1:47" x14ac:dyDescent="0.25">
      <c r="A1836" t="str">
        <f t="shared" si="288"/>
        <v>U1-BD61</v>
      </c>
      <c r="B1836" t="str">
        <f t="shared" si="289"/>
        <v>1.1V_LPDDR4</v>
      </c>
      <c r="C1836" t="str">
        <f t="shared" si="290"/>
        <v>U1-1.1V_LPDDR4</v>
      </c>
      <c r="D1836" t="str">
        <f t="shared" si="291"/>
        <v>U1-BD61</v>
      </c>
      <c r="E1836" t="s">
        <v>1215</v>
      </c>
      <c r="F1836" t="s">
        <v>2396</v>
      </c>
      <c r="G1836" t="s">
        <v>438</v>
      </c>
      <c r="AT1836" t="str">
        <f t="shared" si="292"/>
        <v>1.1V_LPDDR4</v>
      </c>
      <c r="AU1836" t="str">
        <f t="shared" si="293"/>
        <v>--</v>
      </c>
    </row>
    <row r="1837" spans="1:47" x14ac:dyDescent="0.25">
      <c r="A1837" t="str">
        <f t="shared" si="288"/>
        <v>U1-BD72</v>
      </c>
      <c r="B1837" t="str">
        <f t="shared" si="289"/>
        <v>1.1V_LPDDR4</v>
      </c>
      <c r="C1837" t="str">
        <f t="shared" si="290"/>
        <v>U1-1.1V_LPDDR4</v>
      </c>
      <c r="D1837" t="str">
        <f t="shared" si="291"/>
        <v>U1-BD72</v>
      </c>
      <c r="E1837" t="s">
        <v>1215</v>
      </c>
      <c r="F1837" t="s">
        <v>2397</v>
      </c>
      <c r="G1837" t="s">
        <v>438</v>
      </c>
      <c r="AT1837" t="str">
        <f t="shared" si="292"/>
        <v>1.1V_LPDDR4</v>
      </c>
      <c r="AU1837" t="str">
        <f t="shared" si="293"/>
        <v>--</v>
      </c>
    </row>
    <row r="1838" spans="1:47" x14ac:dyDescent="0.25">
      <c r="A1838" t="str">
        <f t="shared" si="288"/>
        <v>U1-BE75</v>
      </c>
      <c r="B1838" t="str">
        <f t="shared" si="289"/>
        <v>NetU1_BE75</v>
      </c>
      <c r="C1838" t="str">
        <f t="shared" si="290"/>
        <v>U1-NetU1_BE75</v>
      </c>
      <c r="D1838" t="str">
        <f t="shared" si="291"/>
        <v>U1-BE75</v>
      </c>
      <c r="E1838" t="s">
        <v>1215</v>
      </c>
      <c r="F1838" t="s">
        <v>2398</v>
      </c>
      <c r="G1838" t="s">
        <v>2399</v>
      </c>
      <c r="AT1838" t="str">
        <f t="shared" si="292"/>
        <v>NetU1_BE75</v>
      </c>
      <c r="AU1838" t="str">
        <f t="shared" si="293"/>
        <v>--</v>
      </c>
    </row>
    <row r="1839" spans="1:47" x14ac:dyDescent="0.25">
      <c r="A1839" t="str">
        <f t="shared" si="288"/>
        <v>U1-BE79</v>
      </c>
      <c r="B1839" t="str">
        <f t="shared" si="289"/>
        <v>NetU1_BE79</v>
      </c>
      <c r="C1839" t="str">
        <f t="shared" si="290"/>
        <v>U1-NetU1_BE79</v>
      </c>
      <c r="D1839" t="str">
        <f t="shared" si="291"/>
        <v>U1-BE79</v>
      </c>
      <c r="E1839" t="s">
        <v>1215</v>
      </c>
      <c r="F1839" t="s">
        <v>2400</v>
      </c>
      <c r="G1839" t="s">
        <v>2401</v>
      </c>
      <c r="AT1839" t="str">
        <f t="shared" si="292"/>
        <v>NetU1_BE79</v>
      </c>
      <c r="AU1839" t="str">
        <f t="shared" si="293"/>
        <v>--</v>
      </c>
    </row>
    <row r="1840" spans="1:47" x14ac:dyDescent="0.25">
      <c r="A1840" t="str">
        <f t="shared" si="288"/>
        <v>U1-BE83</v>
      </c>
      <c r="B1840" t="str">
        <f t="shared" si="289"/>
        <v>NetU1_BE83</v>
      </c>
      <c r="C1840" t="str">
        <f t="shared" si="290"/>
        <v>U1-NetU1_BE83</v>
      </c>
      <c r="D1840" t="str">
        <f t="shared" si="291"/>
        <v>U1-BE83</v>
      </c>
      <c r="E1840" t="s">
        <v>1215</v>
      </c>
      <c r="F1840" t="s">
        <v>2402</v>
      </c>
      <c r="G1840" t="s">
        <v>2403</v>
      </c>
      <c r="AT1840" t="str">
        <f t="shared" si="292"/>
        <v>NetU1_BE83</v>
      </c>
      <c r="AU1840" t="str">
        <f t="shared" si="293"/>
        <v>--</v>
      </c>
    </row>
    <row r="1841" spans="1:47" x14ac:dyDescent="0.25">
      <c r="A1841" t="str">
        <f t="shared" si="288"/>
        <v>U1-BE86</v>
      </c>
      <c r="B1841" t="str">
        <f t="shared" si="289"/>
        <v>NetU1_BE86</v>
      </c>
      <c r="C1841" t="str">
        <f t="shared" si="290"/>
        <v>U1-NetU1_BE86</v>
      </c>
      <c r="D1841" t="str">
        <f t="shared" si="291"/>
        <v>U1-BE86</v>
      </c>
      <c r="E1841" t="s">
        <v>1215</v>
      </c>
      <c r="F1841" t="s">
        <v>2404</v>
      </c>
      <c r="G1841" t="s">
        <v>2405</v>
      </c>
      <c r="AT1841" t="str">
        <f t="shared" si="292"/>
        <v>NetU1_BE86</v>
      </c>
      <c r="AU1841" t="str">
        <f t="shared" si="293"/>
        <v>--</v>
      </c>
    </row>
    <row r="1842" spans="1:47" x14ac:dyDescent="0.25">
      <c r="A1842" t="str">
        <f t="shared" si="288"/>
        <v>U1-BE93</v>
      </c>
      <c r="B1842" t="str">
        <f t="shared" si="289"/>
        <v>NetU1_BE93</v>
      </c>
      <c r="C1842" t="str">
        <f t="shared" si="290"/>
        <v>U1-NetU1_BE93</v>
      </c>
      <c r="D1842" t="str">
        <f t="shared" si="291"/>
        <v>U1-BE93</v>
      </c>
      <c r="E1842" t="s">
        <v>1215</v>
      </c>
      <c r="F1842" t="s">
        <v>2406</v>
      </c>
      <c r="G1842" t="s">
        <v>2407</v>
      </c>
      <c r="AT1842" t="str">
        <f t="shared" si="292"/>
        <v>NetU1_BE93</v>
      </c>
      <c r="AU1842" t="str">
        <f t="shared" si="293"/>
        <v>--</v>
      </c>
    </row>
    <row r="1843" spans="1:47" x14ac:dyDescent="0.25">
      <c r="A1843" t="str">
        <f t="shared" si="288"/>
        <v>U1-BE96</v>
      </c>
      <c r="B1843" t="str">
        <f t="shared" si="289"/>
        <v>NetU1_BE96</v>
      </c>
      <c r="C1843" t="str">
        <f t="shared" si="290"/>
        <v>U1-NetU1_BE96</v>
      </c>
      <c r="D1843" t="str">
        <f t="shared" si="291"/>
        <v>U1-BE96</v>
      </c>
      <c r="E1843" t="s">
        <v>1215</v>
      </c>
      <c r="F1843" t="s">
        <v>2408</v>
      </c>
      <c r="G1843" t="s">
        <v>2409</v>
      </c>
      <c r="AT1843" t="str">
        <f t="shared" si="292"/>
        <v>NetU1_BE96</v>
      </c>
      <c r="AU1843" t="str">
        <f t="shared" si="293"/>
        <v>--</v>
      </c>
    </row>
    <row r="1844" spans="1:47" x14ac:dyDescent="0.25">
      <c r="A1844" t="str">
        <f t="shared" si="288"/>
        <v>U1-BF72</v>
      </c>
      <c r="B1844" t="str">
        <f t="shared" si="289"/>
        <v>NetU1_BF72</v>
      </c>
      <c r="C1844" t="str">
        <f t="shared" si="290"/>
        <v>U1-NetU1_BF72</v>
      </c>
      <c r="D1844" t="str">
        <f t="shared" si="291"/>
        <v>U1-BF72</v>
      </c>
      <c r="E1844" t="s">
        <v>1215</v>
      </c>
      <c r="F1844" t="s">
        <v>2410</v>
      </c>
      <c r="G1844" t="s">
        <v>2411</v>
      </c>
      <c r="AT1844" t="str">
        <f t="shared" si="292"/>
        <v>NetU1_BF72</v>
      </c>
      <c r="AU1844" t="str">
        <f t="shared" si="293"/>
        <v>--</v>
      </c>
    </row>
    <row r="1845" spans="1:47" x14ac:dyDescent="0.25">
      <c r="A1845" t="str">
        <f t="shared" si="288"/>
        <v>U1-BF75</v>
      </c>
      <c r="B1845" t="str">
        <f t="shared" si="289"/>
        <v>NetU1_BF75</v>
      </c>
      <c r="C1845" t="str">
        <f t="shared" si="290"/>
        <v>U1-NetU1_BF75</v>
      </c>
      <c r="D1845" t="str">
        <f t="shared" si="291"/>
        <v>U1-BF75</v>
      </c>
      <c r="E1845" t="s">
        <v>1215</v>
      </c>
      <c r="F1845" t="s">
        <v>2412</v>
      </c>
      <c r="G1845" t="s">
        <v>2413</v>
      </c>
      <c r="AT1845" t="str">
        <f t="shared" si="292"/>
        <v>NetU1_BF75</v>
      </c>
      <c r="AU1845" t="str">
        <f t="shared" si="293"/>
        <v>--</v>
      </c>
    </row>
    <row r="1846" spans="1:47" x14ac:dyDescent="0.25">
      <c r="A1846" t="str">
        <f t="shared" si="288"/>
        <v>U1-BF83</v>
      </c>
      <c r="B1846" t="str">
        <f t="shared" si="289"/>
        <v>NetU1_BF83</v>
      </c>
      <c r="C1846" t="str">
        <f t="shared" si="290"/>
        <v>U1-NetU1_BF83</v>
      </c>
      <c r="D1846" t="str">
        <f t="shared" si="291"/>
        <v>U1-BF83</v>
      </c>
      <c r="E1846" t="s">
        <v>1215</v>
      </c>
      <c r="F1846" t="s">
        <v>2414</v>
      </c>
      <c r="G1846" t="s">
        <v>2415</v>
      </c>
      <c r="AT1846" t="str">
        <f t="shared" si="292"/>
        <v>NetU1_BF83</v>
      </c>
      <c r="AU1846" t="str">
        <f t="shared" si="293"/>
        <v>--</v>
      </c>
    </row>
    <row r="1847" spans="1:47" x14ac:dyDescent="0.25">
      <c r="A1847" t="str">
        <f t="shared" si="288"/>
        <v>U1-BF86</v>
      </c>
      <c r="B1847" t="str">
        <f t="shared" si="289"/>
        <v>NetU1_BF86</v>
      </c>
      <c r="C1847" t="str">
        <f t="shared" si="290"/>
        <v>U1-NetU1_BF86</v>
      </c>
      <c r="D1847" t="str">
        <f t="shared" si="291"/>
        <v>U1-BF86</v>
      </c>
      <c r="E1847" t="s">
        <v>1215</v>
      </c>
      <c r="F1847" t="s">
        <v>2416</v>
      </c>
      <c r="G1847" t="s">
        <v>2417</v>
      </c>
      <c r="AT1847" t="str">
        <f t="shared" si="292"/>
        <v>NetU1_BF86</v>
      </c>
      <c r="AU1847" t="str">
        <f t="shared" si="293"/>
        <v>--</v>
      </c>
    </row>
    <row r="1848" spans="1:47" x14ac:dyDescent="0.25">
      <c r="A1848" t="str">
        <f t="shared" si="288"/>
        <v>U1-BF90</v>
      </c>
      <c r="B1848" t="str">
        <f t="shared" si="289"/>
        <v>NetU1_BF90</v>
      </c>
      <c r="C1848" t="str">
        <f t="shared" si="290"/>
        <v>U1-NetU1_BF90</v>
      </c>
      <c r="D1848" t="str">
        <f t="shared" si="291"/>
        <v>U1-BF90</v>
      </c>
      <c r="E1848" t="s">
        <v>1215</v>
      </c>
      <c r="F1848" t="s">
        <v>2418</v>
      </c>
      <c r="G1848" t="s">
        <v>2419</v>
      </c>
      <c r="AT1848" t="str">
        <f t="shared" si="292"/>
        <v>NetU1_BF90</v>
      </c>
      <c r="AU1848" t="str">
        <f t="shared" si="293"/>
        <v>--</v>
      </c>
    </row>
    <row r="1849" spans="1:47" x14ac:dyDescent="0.25">
      <c r="A1849" t="str">
        <f t="shared" si="288"/>
        <v>U1-BF93</v>
      </c>
      <c r="B1849" t="str">
        <f t="shared" si="289"/>
        <v>NetU1_BF93</v>
      </c>
      <c r="C1849" t="str">
        <f t="shared" si="290"/>
        <v>U1-NetU1_BF93</v>
      </c>
      <c r="D1849" t="str">
        <f t="shared" si="291"/>
        <v>U1-BF93</v>
      </c>
      <c r="E1849" t="s">
        <v>1215</v>
      </c>
      <c r="F1849" t="s">
        <v>2420</v>
      </c>
      <c r="G1849" t="s">
        <v>2421</v>
      </c>
      <c r="AT1849" t="str">
        <f t="shared" si="292"/>
        <v>NetU1_BF93</v>
      </c>
      <c r="AU1849" t="str">
        <f t="shared" si="293"/>
        <v>--</v>
      </c>
    </row>
    <row r="1850" spans="1:47" x14ac:dyDescent="0.25">
      <c r="A1850" t="str">
        <f t="shared" si="288"/>
        <v>U1-BH59</v>
      </c>
      <c r="B1850" t="str">
        <f t="shared" si="289"/>
        <v>NetU1_BH59</v>
      </c>
      <c r="C1850" t="str">
        <f t="shared" si="290"/>
        <v>U1-NetU1_BH59</v>
      </c>
      <c r="D1850" t="str">
        <f t="shared" si="291"/>
        <v>U1-BH59</v>
      </c>
      <c r="E1850" t="s">
        <v>1215</v>
      </c>
      <c r="F1850" t="s">
        <v>2422</v>
      </c>
      <c r="G1850" t="s">
        <v>2423</v>
      </c>
      <c r="AT1850" t="str">
        <f t="shared" si="292"/>
        <v>NetU1_BH59</v>
      </c>
      <c r="AU1850" t="str">
        <f t="shared" si="293"/>
        <v>--</v>
      </c>
    </row>
    <row r="1851" spans="1:47" x14ac:dyDescent="0.25">
      <c r="A1851" t="str">
        <f t="shared" si="288"/>
        <v>U1-BH62</v>
      </c>
      <c r="B1851" t="str">
        <f t="shared" si="289"/>
        <v>NetU1_BH62</v>
      </c>
      <c r="C1851" t="str">
        <f t="shared" si="290"/>
        <v>U1-NetU1_BH62</v>
      </c>
      <c r="D1851" t="str">
        <f t="shared" si="291"/>
        <v>U1-BH62</v>
      </c>
      <c r="E1851" t="s">
        <v>1215</v>
      </c>
      <c r="F1851" t="s">
        <v>2424</v>
      </c>
      <c r="G1851" t="s">
        <v>2425</v>
      </c>
      <c r="AT1851" t="str">
        <f t="shared" si="292"/>
        <v>NetU1_BH62</v>
      </c>
      <c r="AU1851" t="str">
        <f t="shared" si="293"/>
        <v>--</v>
      </c>
    </row>
    <row r="1852" spans="1:47" x14ac:dyDescent="0.25">
      <c r="A1852" t="str">
        <f t="shared" si="288"/>
        <v>U1-BH69</v>
      </c>
      <c r="B1852" t="str">
        <f t="shared" si="289"/>
        <v>NetU1_BH69</v>
      </c>
      <c r="C1852" t="str">
        <f t="shared" si="290"/>
        <v>U1-NetU1_BH69</v>
      </c>
      <c r="D1852" t="str">
        <f t="shared" si="291"/>
        <v>U1-BH69</v>
      </c>
      <c r="E1852" t="s">
        <v>1215</v>
      </c>
      <c r="F1852" t="s">
        <v>2426</v>
      </c>
      <c r="G1852" t="s">
        <v>2427</v>
      </c>
      <c r="AT1852" t="str">
        <f t="shared" si="292"/>
        <v>NetU1_BH69</v>
      </c>
      <c r="AU1852" t="str">
        <f t="shared" si="293"/>
        <v>--</v>
      </c>
    </row>
    <row r="1853" spans="1:47" x14ac:dyDescent="0.25">
      <c r="A1853" t="str">
        <f t="shared" si="288"/>
        <v>U1-BH71</v>
      </c>
      <c r="B1853" t="str">
        <f t="shared" si="289"/>
        <v>NetU1_BH71</v>
      </c>
      <c r="C1853" t="str">
        <f t="shared" si="290"/>
        <v>U1-NetU1_BH71</v>
      </c>
      <c r="D1853" t="str">
        <f t="shared" si="291"/>
        <v>U1-BH71</v>
      </c>
      <c r="E1853" t="s">
        <v>1215</v>
      </c>
      <c r="F1853" t="s">
        <v>2428</v>
      </c>
      <c r="G1853" t="s">
        <v>2429</v>
      </c>
      <c r="AT1853" t="str">
        <f t="shared" si="292"/>
        <v>NetU1_BH71</v>
      </c>
      <c r="AU1853" t="str">
        <f t="shared" si="293"/>
        <v>--</v>
      </c>
    </row>
    <row r="1854" spans="1:47" x14ac:dyDescent="0.25">
      <c r="A1854" t="str">
        <f t="shared" si="288"/>
        <v>U1-BH78</v>
      </c>
      <c r="B1854" t="str">
        <f t="shared" si="289"/>
        <v>NetU1_BH78</v>
      </c>
      <c r="C1854" t="str">
        <f t="shared" si="290"/>
        <v>U1-NetU1_BH78</v>
      </c>
      <c r="D1854" t="str">
        <f t="shared" si="291"/>
        <v>U1-BH78</v>
      </c>
      <c r="E1854" t="s">
        <v>1215</v>
      </c>
      <c r="F1854" t="s">
        <v>2430</v>
      </c>
      <c r="G1854" t="s">
        <v>2431</v>
      </c>
      <c r="AT1854" t="str">
        <f t="shared" si="292"/>
        <v>NetU1_BH78</v>
      </c>
      <c r="AU1854" t="str">
        <f t="shared" si="293"/>
        <v>--</v>
      </c>
    </row>
    <row r="1855" spans="1:47" x14ac:dyDescent="0.25">
      <c r="A1855" t="str">
        <f t="shared" si="288"/>
        <v>U1-BH81</v>
      </c>
      <c r="B1855" t="str">
        <f t="shared" si="289"/>
        <v>NetU1_BH81</v>
      </c>
      <c r="C1855" t="str">
        <f t="shared" si="290"/>
        <v>U1-NetU1_BH81</v>
      </c>
      <c r="D1855" t="str">
        <f t="shared" si="291"/>
        <v>U1-BH81</v>
      </c>
      <c r="E1855" t="s">
        <v>1215</v>
      </c>
      <c r="F1855" t="s">
        <v>2432</v>
      </c>
      <c r="G1855" t="s">
        <v>2433</v>
      </c>
      <c r="AT1855" t="str">
        <f t="shared" si="292"/>
        <v>NetU1_BH81</v>
      </c>
      <c r="AU1855" t="str">
        <f t="shared" si="293"/>
        <v>--</v>
      </c>
    </row>
    <row r="1856" spans="1:47" x14ac:dyDescent="0.25">
      <c r="A1856" t="str">
        <f t="shared" si="288"/>
        <v>U1-BH89</v>
      </c>
      <c r="B1856" t="str">
        <f t="shared" si="289"/>
        <v>NetR14_1</v>
      </c>
      <c r="C1856" t="str">
        <f t="shared" si="290"/>
        <v>U1-NetR14_1</v>
      </c>
      <c r="D1856" t="str">
        <f t="shared" si="291"/>
        <v>U1-BH89</v>
      </c>
      <c r="E1856" t="s">
        <v>1215</v>
      </c>
      <c r="F1856" t="s">
        <v>2434</v>
      </c>
      <c r="G1856" t="s">
        <v>1183</v>
      </c>
      <c r="AT1856" t="str">
        <f t="shared" si="292"/>
        <v>NetR14_1</v>
      </c>
      <c r="AU1856" t="str">
        <f t="shared" si="293"/>
        <v>--</v>
      </c>
    </row>
    <row r="1857" spans="1:47" x14ac:dyDescent="0.25">
      <c r="A1857" t="str">
        <f t="shared" si="288"/>
        <v>U1-BH92</v>
      </c>
      <c r="B1857" t="str">
        <f t="shared" si="289"/>
        <v>LPDDR4B_RST</v>
      </c>
      <c r="C1857" t="str">
        <f t="shared" si="290"/>
        <v>U1-LPDDR4B_RST</v>
      </c>
      <c r="D1857" t="str">
        <f t="shared" si="291"/>
        <v>U1-BH92</v>
      </c>
      <c r="E1857" t="s">
        <v>1215</v>
      </c>
      <c r="F1857" t="s">
        <v>2435</v>
      </c>
      <c r="G1857" t="s">
        <v>1130</v>
      </c>
      <c r="AT1857" t="str">
        <f t="shared" si="292"/>
        <v>LPDDR4B_RST</v>
      </c>
      <c r="AU1857" t="str">
        <f t="shared" si="293"/>
        <v>--</v>
      </c>
    </row>
    <row r="1858" spans="1:47" x14ac:dyDescent="0.25">
      <c r="A1858" t="str">
        <f t="shared" si="288"/>
        <v>U1-BK59</v>
      </c>
      <c r="B1858" t="str">
        <f t="shared" si="289"/>
        <v>NetU1_BK59</v>
      </c>
      <c r="C1858" t="str">
        <f t="shared" si="290"/>
        <v>U1-NetU1_BK59</v>
      </c>
      <c r="D1858" t="str">
        <f t="shared" si="291"/>
        <v>U1-BK59</v>
      </c>
      <c r="E1858" t="s">
        <v>1215</v>
      </c>
      <c r="F1858" t="s">
        <v>2436</v>
      </c>
      <c r="G1858" t="s">
        <v>2437</v>
      </c>
      <c r="AT1858" t="str">
        <f t="shared" si="292"/>
        <v>NetU1_BK59</v>
      </c>
      <c r="AU1858" t="str">
        <f t="shared" si="293"/>
        <v>--</v>
      </c>
    </row>
    <row r="1859" spans="1:47" x14ac:dyDescent="0.25">
      <c r="A1859" t="str">
        <f t="shared" si="288"/>
        <v>U1-BK69</v>
      </c>
      <c r="B1859" t="str">
        <f t="shared" si="289"/>
        <v>NetU1_BK69</v>
      </c>
      <c r="C1859" t="str">
        <f t="shared" si="290"/>
        <v>U1-NetU1_BK69</v>
      </c>
      <c r="D1859" t="str">
        <f t="shared" si="291"/>
        <v>U1-BK69</v>
      </c>
      <c r="E1859" t="s">
        <v>1215</v>
      </c>
      <c r="F1859" t="s">
        <v>2438</v>
      </c>
      <c r="G1859" t="s">
        <v>2439</v>
      </c>
      <c r="AT1859" t="str">
        <f t="shared" si="292"/>
        <v>NetU1_BK69</v>
      </c>
      <c r="AU1859" t="str">
        <f t="shared" si="293"/>
        <v>--</v>
      </c>
    </row>
    <row r="1860" spans="1:47" x14ac:dyDescent="0.25">
      <c r="A1860" t="str">
        <f t="shared" si="288"/>
        <v>U1-BK78</v>
      </c>
      <c r="B1860" t="str">
        <f t="shared" si="289"/>
        <v>NetU1_BK78</v>
      </c>
      <c r="C1860" t="str">
        <f t="shared" si="290"/>
        <v>U1-NetU1_BK78</v>
      </c>
      <c r="D1860" t="str">
        <f t="shared" si="291"/>
        <v>U1-BK78</v>
      </c>
      <c r="E1860" t="s">
        <v>1215</v>
      </c>
      <c r="F1860" t="s">
        <v>2440</v>
      </c>
      <c r="G1860" t="s">
        <v>2441</v>
      </c>
      <c r="AT1860" t="str">
        <f t="shared" si="292"/>
        <v>NetU1_BK78</v>
      </c>
      <c r="AU1860" t="str">
        <f t="shared" si="293"/>
        <v>--</v>
      </c>
    </row>
    <row r="1861" spans="1:47" x14ac:dyDescent="0.25">
      <c r="A1861" t="str">
        <f t="shared" si="288"/>
        <v>U1-BK89</v>
      </c>
      <c r="B1861" t="str">
        <f t="shared" si="289"/>
        <v>NetU1_BK89</v>
      </c>
      <c r="C1861" t="str">
        <f t="shared" si="290"/>
        <v>U1-NetU1_BK89</v>
      </c>
      <c r="D1861" t="str">
        <f t="shared" si="291"/>
        <v>U1-BK89</v>
      </c>
      <c r="E1861" t="s">
        <v>1215</v>
      </c>
      <c r="F1861" t="s">
        <v>2442</v>
      </c>
      <c r="G1861" t="s">
        <v>2443</v>
      </c>
      <c r="AT1861" t="str">
        <f t="shared" si="292"/>
        <v>NetU1_BK89</v>
      </c>
      <c r="AU1861" t="str">
        <f t="shared" si="293"/>
        <v>--</v>
      </c>
    </row>
    <row r="1862" spans="1:47" x14ac:dyDescent="0.25">
      <c r="A1862" t="str">
        <f t="shared" ref="A1862:A1925" si="294">$E1862&amp;"-"&amp;$F1862</f>
        <v>U1-BM59</v>
      </c>
      <c r="B1862" t="str">
        <f t="shared" ref="B1862:B1925" si="295">IF(OR(E1862=$A$2,E1862=$B$2,E1862=$C$2,E1862=$D$2),"--",G1862)</f>
        <v>NetU1_BM59</v>
      </c>
      <c r="C1862" t="str">
        <f t="shared" ref="C1862:C1925" si="296">$E1862&amp;"-"&amp;$G1862</f>
        <v>U1-NetU1_BM59</v>
      </c>
      <c r="D1862" t="str">
        <f t="shared" ref="D1862:D1925" si="297">A1862</f>
        <v>U1-BM59</v>
      </c>
      <c r="E1862" t="s">
        <v>1215</v>
      </c>
      <c r="F1862" t="s">
        <v>2444</v>
      </c>
      <c r="G1862" t="s">
        <v>2445</v>
      </c>
      <c r="AT1862" t="str">
        <f t="shared" ref="AT1862:AT1925" si="298">IF(IF(COUNTIF($AO$6:$AQ$150,B1862)&gt;0,"---","--")="---",VLOOKUP(B1862,$AO$6:$AQ$150,3,0),B1862)</f>
        <v>NetU1_BM59</v>
      </c>
      <c r="AU1862" t="str">
        <f t="shared" ref="AU1862:AU1925" si="299">IF(IF(COUNTIF($AO$6:$AQ$150,B1862)&gt;0,"---","--")="---",VLOOKUP(B1862,$AO$6:$AQ$150,2,0),"--")</f>
        <v>--</v>
      </c>
    </row>
    <row r="1863" spans="1:47" x14ac:dyDescent="0.25">
      <c r="A1863" t="str">
        <f t="shared" si="294"/>
        <v>U1-BM62</v>
      </c>
      <c r="B1863" t="str">
        <f t="shared" si="295"/>
        <v>NetU1_BM62</v>
      </c>
      <c r="C1863" t="str">
        <f t="shared" si="296"/>
        <v>U1-NetU1_BM62</v>
      </c>
      <c r="D1863" t="str">
        <f t="shared" si="297"/>
        <v>U1-BM62</v>
      </c>
      <c r="E1863" t="s">
        <v>1215</v>
      </c>
      <c r="F1863" t="s">
        <v>2446</v>
      </c>
      <c r="G1863" t="s">
        <v>2447</v>
      </c>
      <c r="AT1863" t="str">
        <f t="shared" si="298"/>
        <v>NetU1_BM62</v>
      </c>
      <c r="AU1863" t="str">
        <f t="shared" si="299"/>
        <v>--</v>
      </c>
    </row>
    <row r="1864" spans="1:47" x14ac:dyDescent="0.25">
      <c r="A1864" t="str">
        <f t="shared" si="294"/>
        <v>U1-BM69</v>
      </c>
      <c r="B1864" t="str">
        <f t="shared" si="295"/>
        <v>NetU1_BM69</v>
      </c>
      <c r="C1864" t="str">
        <f t="shared" si="296"/>
        <v>U1-NetU1_BM69</v>
      </c>
      <c r="D1864" t="str">
        <f t="shared" si="297"/>
        <v>U1-BM69</v>
      </c>
      <c r="E1864" t="s">
        <v>1215</v>
      </c>
      <c r="F1864" t="s">
        <v>2448</v>
      </c>
      <c r="G1864" t="s">
        <v>2449</v>
      </c>
      <c r="AT1864" t="str">
        <f t="shared" si="298"/>
        <v>NetU1_BM69</v>
      </c>
      <c r="AU1864" t="str">
        <f t="shared" si="299"/>
        <v>--</v>
      </c>
    </row>
    <row r="1865" spans="1:47" x14ac:dyDescent="0.25">
      <c r="A1865" t="str">
        <f t="shared" si="294"/>
        <v>U1-BM71</v>
      </c>
      <c r="B1865" t="str">
        <f t="shared" si="295"/>
        <v>NetU1_BM71</v>
      </c>
      <c r="C1865" t="str">
        <f t="shared" si="296"/>
        <v>U1-NetU1_BM71</v>
      </c>
      <c r="D1865" t="str">
        <f t="shared" si="297"/>
        <v>U1-BM71</v>
      </c>
      <c r="E1865" t="s">
        <v>1215</v>
      </c>
      <c r="F1865" t="s">
        <v>2450</v>
      </c>
      <c r="G1865" t="s">
        <v>2451</v>
      </c>
      <c r="AT1865" t="str">
        <f t="shared" si="298"/>
        <v>NetU1_BM71</v>
      </c>
      <c r="AU1865" t="str">
        <f t="shared" si="299"/>
        <v>--</v>
      </c>
    </row>
    <row r="1866" spans="1:47" x14ac:dyDescent="0.25">
      <c r="A1866" t="str">
        <f t="shared" si="294"/>
        <v>U1-BM78</v>
      </c>
      <c r="B1866" t="str">
        <f t="shared" si="295"/>
        <v>NetU1_BM78</v>
      </c>
      <c r="C1866" t="str">
        <f t="shared" si="296"/>
        <v>U1-NetU1_BM78</v>
      </c>
      <c r="D1866" t="str">
        <f t="shared" si="297"/>
        <v>U1-BM78</v>
      </c>
      <c r="E1866" t="s">
        <v>1215</v>
      </c>
      <c r="F1866" t="s">
        <v>2452</v>
      </c>
      <c r="G1866" t="s">
        <v>2453</v>
      </c>
      <c r="AT1866" t="str">
        <f t="shared" si="298"/>
        <v>NetU1_BM78</v>
      </c>
      <c r="AU1866" t="str">
        <f t="shared" si="299"/>
        <v>--</v>
      </c>
    </row>
    <row r="1867" spans="1:47" x14ac:dyDescent="0.25">
      <c r="A1867" t="str">
        <f t="shared" si="294"/>
        <v>U1-BM81</v>
      </c>
      <c r="B1867" t="str">
        <f t="shared" si="295"/>
        <v>LPDDR4B_CK_P</v>
      </c>
      <c r="C1867" t="str">
        <f t="shared" si="296"/>
        <v>U1-LPDDR4B_CK_P</v>
      </c>
      <c r="D1867" t="str">
        <f t="shared" si="297"/>
        <v>U1-BM81</v>
      </c>
      <c r="E1867" t="s">
        <v>1215</v>
      </c>
      <c r="F1867" t="s">
        <v>2454</v>
      </c>
      <c r="G1867" t="s">
        <v>1076</v>
      </c>
      <c r="AT1867" t="str">
        <f t="shared" si="298"/>
        <v>LPDDR4B_CK_P</v>
      </c>
      <c r="AU1867" t="str">
        <f t="shared" si="299"/>
        <v>--</v>
      </c>
    </row>
    <row r="1868" spans="1:47" x14ac:dyDescent="0.25">
      <c r="A1868" t="str">
        <f t="shared" si="294"/>
        <v>U1-BM89</v>
      </c>
      <c r="B1868" t="str">
        <f t="shared" si="295"/>
        <v>NetU1_BM89</v>
      </c>
      <c r="C1868" t="str">
        <f t="shared" si="296"/>
        <v>U1-NetU1_BM89</v>
      </c>
      <c r="D1868" t="str">
        <f t="shared" si="297"/>
        <v>U1-BM89</v>
      </c>
      <c r="E1868" t="s">
        <v>1215</v>
      </c>
      <c r="F1868" t="s">
        <v>2455</v>
      </c>
      <c r="G1868" t="s">
        <v>2456</v>
      </c>
      <c r="AT1868" t="str">
        <f t="shared" si="298"/>
        <v>NetU1_BM89</v>
      </c>
      <c r="AU1868" t="str">
        <f t="shared" si="299"/>
        <v>--</v>
      </c>
    </row>
    <row r="1869" spans="1:47" x14ac:dyDescent="0.25">
      <c r="A1869" t="str">
        <f t="shared" si="294"/>
        <v>U1-BM92</v>
      </c>
      <c r="B1869" t="str">
        <f t="shared" si="295"/>
        <v>NetU1_BM92</v>
      </c>
      <c r="C1869" t="str">
        <f t="shared" si="296"/>
        <v>U1-NetU1_BM92</v>
      </c>
      <c r="D1869" t="str">
        <f t="shared" si="297"/>
        <v>U1-BM92</v>
      </c>
      <c r="E1869" t="s">
        <v>1215</v>
      </c>
      <c r="F1869" t="s">
        <v>2457</v>
      </c>
      <c r="G1869" t="s">
        <v>2458</v>
      </c>
      <c r="AT1869" t="str">
        <f t="shared" si="298"/>
        <v>NetU1_BM92</v>
      </c>
      <c r="AU1869" t="str">
        <f t="shared" si="299"/>
        <v>--</v>
      </c>
    </row>
    <row r="1870" spans="1:47" x14ac:dyDescent="0.25">
      <c r="A1870" t="str">
        <f t="shared" si="294"/>
        <v>U1-BP62</v>
      </c>
      <c r="B1870" t="str">
        <f t="shared" si="295"/>
        <v>NetU1_BP62</v>
      </c>
      <c r="C1870" t="str">
        <f t="shared" si="296"/>
        <v>U1-NetU1_BP62</v>
      </c>
      <c r="D1870" t="str">
        <f t="shared" si="297"/>
        <v>U1-BP62</v>
      </c>
      <c r="E1870" t="s">
        <v>1215</v>
      </c>
      <c r="F1870" t="s">
        <v>2459</v>
      </c>
      <c r="G1870" t="s">
        <v>2460</v>
      </c>
      <c r="AT1870" t="str">
        <f t="shared" si="298"/>
        <v>NetU1_BP62</v>
      </c>
      <c r="AU1870" t="str">
        <f t="shared" si="299"/>
        <v>--</v>
      </c>
    </row>
    <row r="1871" spans="1:47" x14ac:dyDescent="0.25">
      <c r="A1871" t="str">
        <f t="shared" si="294"/>
        <v>U1-BP71</v>
      </c>
      <c r="B1871" t="str">
        <f t="shared" si="295"/>
        <v>NetU1_BP71</v>
      </c>
      <c r="C1871" t="str">
        <f t="shared" si="296"/>
        <v>U1-NetU1_BP71</v>
      </c>
      <c r="D1871" t="str">
        <f t="shared" si="297"/>
        <v>U1-BP71</v>
      </c>
      <c r="E1871" t="s">
        <v>1215</v>
      </c>
      <c r="F1871" t="s">
        <v>2461</v>
      </c>
      <c r="G1871" t="s">
        <v>2462</v>
      </c>
      <c r="AT1871" t="str">
        <f t="shared" si="298"/>
        <v>NetU1_BP71</v>
      </c>
      <c r="AU1871" t="str">
        <f t="shared" si="299"/>
        <v>--</v>
      </c>
    </row>
    <row r="1872" spans="1:47" x14ac:dyDescent="0.25">
      <c r="A1872" t="str">
        <f t="shared" si="294"/>
        <v>U1-BP81</v>
      </c>
      <c r="B1872" t="str">
        <f t="shared" si="295"/>
        <v>LPDDR4B_CK_N</v>
      </c>
      <c r="C1872" t="str">
        <f t="shared" si="296"/>
        <v>U1-LPDDR4B_CK_N</v>
      </c>
      <c r="D1872" t="str">
        <f t="shared" si="297"/>
        <v>U1-BP81</v>
      </c>
      <c r="E1872" t="s">
        <v>1215</v>
      </c>
      <c r="F1872" t="s">
        <v>2463</v>
      </c>
      <c r="G1872" t="s">
        <v>1075</v>
      </c>
      <c r="AT1872" t="str">
        <f t="shared" si="298"/>
        <v>LPDDR4B_CK_N</v>
      </c>
      <c r="AU1872" t="str">
        <f t="shared" si="299"/>
        <v>--</v>
      </c>
    </row>
    <row r="1873" spans="1:47" x14ac:dyDescent="0.25">
      <c r="A1873" t="str">
        <f t="shared" si="294"/>
        <v>U1-BP92</v>
      </c>
      <c r="B1873" t="str">
        <f t="shared" si="295"/>
        <v>NetU1_BP92</v>
      </c>
      <c r="C1873" t="str">
        <f t="shared" si="296"/>
        <v>U1-NetU1_BP92</v>
      </c>
      <c r="D1873" t="str">
        <f t="shared" si="297"/>
        <v>U1-BP92</v>
      </c>
      <c r="E1873" t="s">
        <v>1215</v>
      </c>
      <c r="F1873" t="s">
        <v>2464</v>
      </c>
      <c r="G1873" t="s">
        <v>2465</v>
      </c>
      <c r="AT1873" t="str">
        <f t="shared" si="298"/>
        <v>NetU1_BP92</v>
      </c>
      <c r="AU1873" t="str">
        <f t="shared" si="299"/>
        <v>--</v>
      </c>
    </row>
    <row r="1874" spans="1:47" x14ac:dyDescent="0.25">
      <c r="A1874" t="str">
        <f t="shared" si="294"/>
        <v>U1-BR59</v>
      </c>
      <c r="B1874" t="str">
        <f t="shared" si="295"/>
        <v>LPDDR4B_DQ21</v>
      </c>
      <c r="C1874" t="str">
        <f t="shared" si="296"/>
        <v>U1-LPDDR4B_DQ21</v>
      </c>
      <c r="D1874" t="str">
        <f t="shared" si="297"/>
        <v>U1-BR59</v>
      </c>
      <c r="E1874" t="s">
        <v>1215</v>
      </c>
      <c r="F1874" t="s">
        <v>2466</v>
      </c>
      <c r="G1874" t="s">
        <v>1102</v>
      </c>
      <c r="AT1874" t="str">
        <f t="shared" si="298"/>
        <v>LPDDR4B_DQ21</v>
      </c>
      <c r="AU1874" t="str">
        <f t="shared" si="299"/>
        <v>--</v>
      </c>
    </row>
    <row r="1875" spans="1:47" x14ac:dyDescent="0.25">
      <c r="A1875" t="str">
        <f t="shared" si="294"/>
        <v>U1-BR62</v>
      </c>
      <c r="B1875" t="str">
        <f t="shared" si="295"/>
        <v>NetU1_BR62</v>
      </c>
      <c r="C1875" t="str">
        <f t="shared" si="296"/>
        <v>U1-NetU1_BR62</v>
      </c>
      <c r="D1875" t="str">
        <f t="shared" si="297"/>
        <v>U1-BR62</v>
      </c>
      <c r="E1875" t="s">
        <v>1215</v>
      </c>
      <c r="F1875" t="s">
        <v>2467</v>
      </c>
      <c r="G1875" t="s">
        <v>2468</v>
      </c>
      <c r="AT1875" t="str">
        <f t="shared" si="298"/>
        <v>NetU1_BR62</v>
      </c>
      <c r="AU1875" t="str">
        <f t="shared" si="299"/>
        <v>--</v>
      </c>
    </row>
    <row r="1876" spans="1:47" x14ac:dyDescent="0.25">
      <c r="A1876" t="str">
        <f t="shared" si="294"/>
        <v>U1-BR69</v>
      </c>
      <c r="B1876" t="str">
        <f t="shared" si="295"/>
        <v>LPDDR4B_DQ16</v>
      </c>
      <c r="C1876" t="str">
        <f t="shared" si="296"/>
        <v>U1-LPDDR4B_DQ16</v>
      </c>
      <c r="D1876" t="str">
        <f t="shared" si="297"/>
        <v>U1-BR69</v>
      </c>
      <c r="E1876" t="s">
        <v>1215</v>
      </c>
      <c r="F1876" t="s">
        <v>2469</v>
      </c>
      <c r="G1876" t="s">
        <v>1092</v>
      </c>
      <c r="AT1876" t="str">
        <f t="shared" si="298"/>
        <v>LPDDR4B_DQ16</v>
      </c>
      <c r="AU1876" t="str">
        <f t="shared" si="299"/>
        <v>--</v>
      </c>
    </row>
    <row r="1877" spans="1:47" x14ac:dyDescent="0.25">
      <c r="A1877" t="str">
        <f t="shared" si="294"/>
        <v>U1-BR71</v>
      </c>
      <c r="B1877" t="str">
        <f t="shared" si="295"/>
        <v>LPDDR4B_DQ18</v>
      </c>
      <c r="C1877" t="str">
        <f t="shared" si="296"/>
        <v>U1-LPDDR4B_DQ18</v>
      </c>
      <c r="D1877" t="str">
        <f t="shared" si="297"/>
        <v>U1-BR71</v>
      </c>
      <c r="E1877" t="s">
        <v>1215</v>
      </c>
      <c r="F1877" t="s">
        <v>2470</v>
      </c>
      <c r="G1877" t="s">
        <v>1096</v>
      </c>
      <c r="AT1877" t="str">
        <f t="shared" si="298"/>
        <v>LPDDR4B_DQ18</v>
      </c>
      <c r="AU1877" t="str">
        <f t="shared" si="299"/>
        <v>--</v>
      </c>
    </row>
    <row r="1878" spans="1:47" x14ac:dyDescent="0.25">
      <c r="A1878" t="str">
        <f t="shared" si="294"/>
        <v>U1-BR78</v>
      </c>
      <c r="B1878" t="str">
        <f t="shared" si="295"/>
        <v>LPDDR4B_CS0_N</v>
      </c>
      <c r="C1878" t="str">
        <f t="shared" si="296"/>
        <v>U1-LPDDR4B_CS0_N</v>
      </c>
      <c r="D1878" t="str">
        <f t="shared" si="297"/>
        <v>U1-BR78</v>
      </c>
      <c r="E1878" t="s">
        <v>1215</v>
      </c>
      <c r="F1878" t="s">
        <v>2471</v>
      </c>
      <c r="G1878" t="s">
        <v>1077</v>
      </c>
      <c r="AT1878" t="str">
        <f t="shared" si="298"/>
        <v>LPDDR4B_CS0_N</v>
      </c>
      <c r="AU1878" t="str">
        <f t="shared" si="299"/>
        <v>--</v>
      </c>
    </row>
    <row r="1879" spans="1:47" x14ac:dyDescent="0.25">
      <c r="A1879" t="str">
        <f t="shared" si="294"/>
        <v>U1-BR81</v>
      </c>
      <c r="B1879" t="str">
        <f t="shared" si="295"/>
        <v>LPDDR4B_CKE0</v>
      </c>
      <c r="C1879" t="str">
        <f t="shared" si="296"/>
        <v>U1-LPDDR4B_CKE0</v>
      </c>
      <c r="D1879" t="str">
        <f t="shared" si="297"/>
        <v>U1-BR81</v>
      </c>
      <c r="E1879" t="s">
        <v>1215</v>
      </c>
      <c r="F1879" t="s">
        <v>2472</v>
      </c>
      <c r="G1879" t="s">
        <v>1073</v>
      </c>
      <c r="AT1879" t="str">
        <f t="shared" si="298"/>
        <v>LPDDR4B_CKE0</v>
      </c>
      <c r="AU1879" t="str">
        <f t="shared" si="299"/>
        <v>--</v>
      </c>
    </row>
    <row r="1880" spans="1:47" x14ac:dyDescent="0.25">
      <c r="A1880" t="str">
        <f t="shared" si="294"/>
        <v>U1-BR89</v>
      </c>
      <c r="B1880" t="str">
        <f t="shared" si="295"/>
        <v>LPDDR4B_CA0</v>
      </c>
      <c r="C1880" t="str">
        <f t="shared" si="296"/>
        <v>U1-LPDDR4B_CA0</v>
      </c>
      <c r="D1880" t="str">
        <f t="shared" si="297"/>
        <v>U1-BR89</v>
      </c>
      <c r="E1880" t="s">
        <v>1215</v>
      </c>
      <c r="F1880" t="s">
        <v>2473</v>
      </c>
      <c r="G1880" t="s">
        <v>1067</v>
      </c>
      <c r="AT1880" t="str">
        <f t="shared" si="298"/>
        <v>LPDDR4B_CA0</v>
      </c>
      <c r="AU1880" t="str">
        <f t="shared" si="299"/>
        <v>--</v>
      </c>
    </row>
    <row r="1881" spans="1:47" x14ac:dyDescent="0.25">
      <c r="A1881" t="str">
        <f t="shared" si="294"/>
        <v>U1-BR92</v>
      </c>
      <c r="B1881" t="str">
        <f t="shared" si="295"/>
        <v>LPDDR4B_CA2</v>
      </c>
      <c r="C1881" t="str">
        <f t="shared" si="296"/>
        <v>U1-LPDDR4B_CA2</v>
      </c>
      <c r="D1881" t="str">
        <f t="shared" si="297"/>
        <v>U1-BR92</v>
      </c>
      <c r="E1881" t="s">
        <v>1215</v>
      </c>
      <c r="F1881" t="s">
        <v>2474</v>
      </c>
      <c r="G1881" t="s">
        <v>1069</v>
      </c>
      <c r="AT1881" t="str">
        <f t="shared" si="298"/>
        <v>LPDDR4B_CA2</v>
      </c>
      <c r="AU1881" t="str">
        <f t="shared" si="299"/>
        <v>--</v>
      </c>
    </row>
    <row r="1882" spans="1:47" x14ac:dyDescent="0.25">
      <c r="A1882" t="str">
        <f t="shared" si="294"/>
        <v>U1-BU59</v>
      </c>
      <c r="B1882" t="str">
        <f t="shared" si="295"/>
        <v>LPDDR4B_DQ20</v>
      </c>
      <c r="C1882" t="str">
        <f t="shared" si="296"/>
        <v>U1-LPDDR4B_DQ20</v>
      </c>
      <c r="D1882" t="str">
        <f t="shared" si="297"/>
        <v>U1-BU59</v>
      </c>
      <c r="E1882" t="s">
        <v>1215</v>
      </c>
      <c r="F1882" t="s">
        <v>2475</v>
      </c>
      <c r="G1882" t="s">
        <v>1101</v>
      </c>
      <c r="AT1882" t="str">
        <f t="shared" si="298"/>
        <v>LPDDR4B_DQ20</v>
      </c>
      <c r="AU1882" t="str">
        <f t="shared" si="299"/>
        <v>--</v>
      </c>
    </row>
    <row r="1883" spans="1:47" x14ac:dyDescent="0.25">
      <c r="A1883" t="str">
        <f t="shared" si="294"/>
        <v>U1-BU62</v>
      </c>
      <c r="B1883" t="str">
        <f t="shared" si="295"/>
        <v>LPDDR4B_DMB0</v>
      </c>
      <c r="C1883" t="str">
        <f t="shared" si="296"/>
        <v>U1-LPDDR4B_DMB0</v>
      </c>
      <c r="D1883" t="str">
        <f t="shared" si="297"/>
        <v>U1-BU62</v>
      </c>
      <c r="E1883" t="s">
        <v>1215</v>
      </c>
      <c r="F1883" t="s">
        <v>2476</v>
      </c>
      <c r="G1883" t="s">
        <v>1081</v>
      </c>
      <c r="AT1883" t="str">
        <f t="shared" si="298"/>
        <v>LPDDR4B_DMB0</v>
      </c>
      <c r="AU1883" t="str">
        <f t="shared" si="299"/>
        <v>--</v>
      </c>
    </row>
    <row r="1884" spans="1:47" x14ac:dyDescent="0.25">
      <c r="A1884" t="str">
        <f t="shared" si="294"/>
        <v>U1-BU69</v>
      </c>
      <c r="B1884" t="str">
        <f t="shared" si="295"/>
        <v>LPDDR4B_DQ17</v>
      </c>
      <c r="C1884" t="str">
        <f t="shared" si="296"/>
        <v>U1-LPDDR4B_DQ17</v>
      </c>
      <c r="D1884" t="str">
        <f t="shared" si="297"/>
        <v>U1-BU69</v>
      </c>
      <c r="E1884" t="s">
        <v>1215</v>
      </c>
      <c r="F1884" t="s">
        <v>2477</v>
      </c>
      <c r="G1884" t="s">
        <v>1094</v>
      </c>
      <c r="AT1884" t="str">
        <f t="shared" si="298"/>
        <v>LPDDR4B_DQ17</v>
      </c>
      <c r="AU1884" t="str">
        <f t="shared" si="299"/>
        <v>--</v>
      </c>
    </row>
    <row r="1885" spans="1:47" x14ac:dyDescent="0.25">
      <c r="A1885" t="str">
        <f t="shared" si="294"/>
        <v>U1-BU71</v>
      </c>
      <c r="B1885" t="str">
        <f t="shared" si="295"/>
        <v>LPDDR4B_DQ19</v>
      </c>
      <c r="C1885" t="str">
        <f t="shared" si="296"/>
        <v>U1-LPDDR4B_DQ19</v>
      </c>
      <c r="D1885" t="str">
        <f t="shared" si="297"/>
        <v>U1-BU71</v>
      </c>
      <c r="E1885" t="s">
        <v>1215</v>
      </c>
      <c r="F1885" t="s">
        <v>2478</v>
      </c>
      <c r="G1885" t="s">
        <v>1097</v>
      </c>
      <c r="AT1885" t="str">
        <f t="shared" si="298"/>
        <v>LPDDR4B_DQ19</v>
      </c>
      <c r="AU1885" t="str">
        <f t="shared" si="299"/>
        <v>--</v>
      </c>
    </row>
    <row r="1886" spans="1:47" x14ac:dyDescent="0.25">
      <c r="A1886" t="str">
        <f t="shared" si="294"/>
        <v>U1-BU78</v>
      </c>
      <c r="B1886" t="str">
        <f t="shared" si="295"/>
        <v>LPDDR4B_CS1_N</v>
      </c>
      <c r="C1886" t="str">
        <f t="shared" si="296"/>
        <v>U1-LPDDR4B_CS1_N</v>
      </c>
      <c r="D1886" t="str">
        <f t="shared" si="297"/>
        <v>U1-BU78</v>
      </c>
      <c r="E1886" t="s">
        <v>1215</v>
      </c>
      <c r="F1886" t="s">
        <v>2479</v>
      </c>
      <c r="G1886" t="s">
        <v>1078</v>
      </c>
      <c r="AT1886" t="str">
        <f t="shared" si="298"/>
        <v>LPDDR4B_CS1_N</v>
      </c>
      <c r="AU1886" t="str">
        <f t="shared" si="299"/>
        <v>--</v>
      </c>
    </row>
    <row r="1887" spans="1:47" x14ac:dyDescent="0.25">
      <c r="A1887" t="str">
        <f t="shared" si="294"/>
        <v>U1-BU81</v>
      </c>
      <c r="B1887" t="str">
        <f t="shared" si="295"/>
        <v>LPDDR4B_CKE1</v>
      </c>
      <c r="C1887" t="str">
        <f t="shared" si="296"/>
        <v>U1-LPDDR4B_CKE1</v>
      </c>
      <c r="D1887" t="str">
        <f t="shared" si="297"/>
        <v>U1-BU81</v>
      </c>
      <c r="E1887" t="s">
        <v>1215</v>
      </c>
      <c r="F1887" t="s">
        <v>2480</v>
      </c>
      <c r="G1887" t="s">
        <v>1074</v>
      </c>
      <c r="AT1887" t="str">
        <f t="shared" si="298"/>
        <v>LPDDR4B_CKE1</v>
      </c>
      <c r="AU1887" t="str">
        <f t="shared" si="299"/>
        <v>--</v>
      </c>
    </row>
    <row r="1888" spans="1:47" x14ac:dyDescent="0.25">
      <c r="A1888" t="str">
        <f t="shared" si="294"/>
        <v>U1-BU89</v>
      </c>
      <c r="B1888" t="str">
        <f t="shared" si="295"/>
        <v>LPDDR4B_CA1</v>
      </c>
      <c r="C1888" t="str">
        <f t="shared" si="296"/>
        <v>U1-LPDDR4B_CA1</v>
      </c>
      <c r="D1888" t="str">
        <f t="shared" si="297"/>
        <v>U1-BU89</v>
      </c>
      <c r="E1888" t="s">
        <v>1215</v>
      </c>
      <c r="F1888" t="s">
        <v>2481</v>
      </c>
      <c r="G1888" t="s">
        <v>1068</v>
      </c>
      <c r="AT1888" t="str">
        <f t="shared" si="298"/>
        <v>LPDDR4B_CA1</v>
      </c>
      <c r="AU1888" t="str">
        <f t="shared" si="299"/>
        <v>--</v>
      </c>
    </row>
    <row r="1889" spans="1:47" x14ac:dyDescent="0.25">
      <c r="A1889" t="str">
        <f t="shared" si="294"/>
        <v>U1-BU92</v>
      </c>
      <c r="B1889" t="str">
        <f t="shared" si="295"/>
        <v>LPDDR4B_CA3</v>
      </c>
      <c r="C1889" t="str">
        <f t="shared" si="296"/>
        <v>U1-LPDDR4B_CA3</v>
      </c>
      <c r="D1889" t="str">
        <f t="shared" si="297"/>
        <v>U1-BU92</v>
      </c>
      <c r="E1889" t="s">
        <v>1215</v>
      </c>
      <c r="F1889" t="s">
        <v>2482</v>
      </c>
      <c r="G1889" t="s">
        <v>1070</v>
      </c>
      <c r="AT1889" t="str">
        <f t="shared" si="298"/>
        <v>LPDDR4B_CA3</v>
      </c>
      <c r="AU1889" t="str">
        <f t="shared" si="299"/>
        <v>--</v>
      </c>
    </row>
    <row r="1890" spans="1:47" x14ac:dyDescent="0.25">
      <c r="A1890" t="str">
        <f t="shared" si="294"/>
        <v>U1-BW59</v>
      </c>
      <c r="B1890" t="str">
        <f t="shared" si="295"/>
        <v>LPDDR4B_DQ22</v>
      </c>
      <c r="C1890" t="str">
        <f t="shared" si="296"/>
        <v>U1-LPDDR4B_DQ22</v>
      </c>
      <c r="D1890" t="str">
        <f t="shared" si="297"/>
        <v>U1-BW59</v>
      </c>
      <c r="E1890" t="s">
        <v>1215</v>
      </c>
      <c r="F1890" t="s">
        <v>2483</v>
      </c>
      <c r="G1890" t="s">
        <v>1103</v>
      </c>
      <c r="AT1890" t="str">
        <f t="shared" si="298"/>
        <v>LPDDR4B_DQ22</v>
      </c>
      <c r="AU1890" t="str">
        <f t="shared" si="299"/>
        <v>--</v>
      </c>
    </row>
    <row r="1891" spans="1:47" x14ac:dyDescent="0.25">
      <c r="A1891" t="str">
        <f t="shared" si="294"/>
        <v>U1-BW69</v>
      </c>
      <c r="B1891" t="str">
        <f t="shared" si="295"/>
        <v>LPDDR4B_DQSB0_P</v>
      </c>
      <c r="C1891" t="str">
        <f t="shared" si="296"/>
        <v>U1-LPDDR4B_DQSB0_P</v>
      </c>
      <c r="D1891" t="str">
        <f t="shared" si="297"/>
        <v>U1-BW69</v>
      </c>
      <c r="E1891" t="s">
        <v>1215</v>
      </c>
      <c r="F1891" t="s">
        <v>2484</v>
      </c>
      <c r="G1891" t="s">
        <v>1125</v>
      </c>
      <c r="AT1891" t="str">
        <f t="shared" si="298"/>
        <v>LPDDR4B_DQSB0_P</v>
      </c>
      <c r="AU1891" t="str">
        <f t="shared" si="299"/>
        <v>--</v>
      </c>
    </row>
    <row r="1892" spans="1:47" x14ac:dyDescent="0.25">
      <c r="A1892" t="str">
        <f t="shared" si="294"/>
        <v>U1-BW78</v>
      </c>
      <c r="B1892" t="str">
        <f t="shared" si="295"/>
        <v>LPDDR4B_REFCK_P</v>
      </c>
      <c r="C1892" t="str">
        <f t="shared" si="296"/>
        <v>U1-LPDDR4B_REFCK_P</v>
      </c>
      <c r="D1892" t="str">
        <f t="shared" si="297"/>
        <v>U1-BW78</v>
      </c>
      <c r="E1892" t="s">
        <v>1215</v>
      </c>
      <c r="F1892" t="s">
        <v>2485</v>
      </c>
      <c r="G1892" t="s">
        <v>1129</v>
      </c>
      <c r="AT1892" t="str">
        <f t="shared" si="298"/>
        <v>LPDDR4B_REFCK_P</v>
      </c>
      <c r="AU1892" t="str">
        <f t="shared" si="299"/>
        <v>--</v>
      </c>
    </row>
    <row r="1893" spans="1:47" x14ac:dyDescent="0.25">
      <c r="A1893" t="str">
        <f t="shared" si="294"/>
        <v>U1-BW89</v>
      </c>
      <c r="B1893" t="str">
        <f t="shared" si="295"/>
        <v>LPDDR4B_CA4</v>
      </c>
      <c r="C1893" t="str">
        <f t="shared" si="296"/>
        <v>U1-LPDDR4B_CA4</v>
      </c>
      <c r="D1893" t="str">
        <f t="shared" si="297"/>
        <v>U1-BW89</v>
      </c>
      <c r="E1893" t="s">
        <v>1215</v>
      </c>
      <c r="F1893" t="s">
        <v>2486</v>
      </c>
      <c r="G1893" t="s">
        <v>1071</v>
      </c>
      <c r="AT1893" t="str">
        <f t="shared" si="298"/>
        <v>LPDDR4B_CA4</v>
      </c>
      <c r="AU1893" t="str">
        <f t="shared" si="299"/>
        <v>--</v>
      </c>
    </row>
    <row r="1894" spans="1:47" x14ac:dyDescent="0.25">
      <c r="A1894" t="str">
        <f t="shared" si="294"/>
        <v>U1-CA59</v>
      </c>
      <c r="B1894" t="str">
        <f t="shared" si="295"/>
        <v>LPDDR4B_DQ23</v>
      </c>
      <c r="C1894" t="str">
        <f t="shared" si="296"/>
        <v>U1-LPDDR4B_DQ23</v>
      </c>
      <c r="D1894" t="str">
        <f t="shared" si="297"/>
        <v>U1-CA59</v>
      </c>
      <c r="E1894" t="s">
        <v>1215</v>
      </c>
      <c r="F1894" t="s">
        <v>2487</v>
      </c>
      <c r="G1894" t="s">
        <v>1104</v>
      </c>
      <c r="AT1894" t="str">
        <f t="shared" si="298"/>
        <v>LPDDR4B_DQ23</v>
      </c>
      <c r="AU1894" t="str">
        <f t="shared" si="299"/>
        <v>--</v>
      </c>
    </row>
    <row r="1895" spans="1:47" x14ac:dyDescent="0.25">
      <c r="A1895" t="str">
        <f t="shared" si="294"/>
        <v>U1-CA62</v>
      </c>
      <c r="B1895" t="str">
        <f t="shared" si="295"/>
        <v>LPDDR4B_DMB1</v>
      </c>
      <c r="C1895" t="str">
        <f t="shared" si="296"/>
        <v>U1-LPDDR4B_DMB1</v>
      </c>
      <c r="D1895" t="str">
        <f t="shared" si="297"/>
        <v>U1-CA62</v>
      </c>
      <c r="E1895" t="s">
        <v>1215</v>
      </c>
      <c r="F1895" t="s">
        <v>2488</v>
      </c>
      <c r="G1895" t="s">
        <v>1082</v>
      </c>
      <c r="AT1895" t="str">
        <f t="shared" si="298"/>
        <v>LPDDR4B_DMB1</v>
      </c>
      <c r="AU1895" t="str">
        <f t="shared" si="299"/>
        <v>--</v>
      </c>
    </row>
    <row r="1896" spans="1:47" x14ac:dyDescent="0.25">
      <c r="A1896" t="str">
        <f t="shared" si="294"/>
        <v>U1-CA69</v>
      </c>
      <c r="B1896" t="str">
        <f t="shared" si="295"/>
        <v>LPDDR4B_DQSB0_N</v>
      </c>
      <c r="C1896" t="str">
        <f t="shared" si="296"/>
        <v>U1-LPDDR4B_DQSB0_N</v>
      </c>
      <c r="D1896" t="str">
        <f t="shared" si="297"/>
        <v>U1-CA69</v>
      </c>
      <c r="E1896" t="s">
        <v>1215</v>
      </c>
      <c r="F1896" t="s">
        <v>2489</v>
      </c>
      <c r="G1896" t="s">
        <v>1124</v>
      </c>
      <c r="AT1896" t="str">
        <f t="shared" si="298"/>
        <v>LPDDR4B_DQSB0_N</v>
      </c>
      <c r="AU1896" t="str">
        <f t="shared" si="299"/>
        <v>--</v>
      </c>
    </row>
    <row r="1897" spans="1:47" x14ac:dyDescent="0.25">
      <c r="A1897" t="str">
        <f t="shared" si="294"/>
        <v>U1-CA71</v>
      </c>
      <c r="B1897" t="str">
        <f t="shared" si="295"/>
        <v>LPDDR4B_DQ27</v>
      </c>
      <c r="C1897" t="str">
        <f t="shared" si="296"/>
        <v>U1-LPDDR4B_DQ27</v>
      </c>
      <c r="D1897" t="str">
        <f t="shared" si="297"/>
        <v>U1-CA71</v>
      </c>
      <c r="E1897" t="s">
        <v>1215</v>
      </c>
      <c r="F1897" t="s">
        <v>2490</v>
      </c>
      <c r="G1897" t="s">
        <v>1108</v>
      </c>
      <c r="AT1897" t="str">
        <f t="shared" si="298"/>
        <v>LPDDR4B_DQ27</v>
      </c>
      <c r="AU1897" t="str">
        <f t="shared" si="299"/>
        <v>--</v>
      </c>
    </row>
    <row r="1898" spans="1:47" x14ac:dyDescent="0.25">
      <c r="A1898" t="str">
        <f t="shared" si="294"/>
        <v>U1-CA78</v>
      </c>
      <c r="B1898" t="str">
        <f t="shared" si="295"/>
        <v>LPDDR4B_REFCK_N</v>
      </c>
      <c r="C1898" t="str">
        <f t="shared" si="296"/>
        <v>U1-LPDDR4B_REFCK_N</v>
      </c>
      <c r="D1898" t="str">
        <f t="shared" si="297"/>
        <v>U1-CA78</v>
      </c>
      <c r="E1898" t="s">
        <v>1215</v>
      </c>
      <c r="F1898" t="s">
        <v>2491</v>
      </c>
      <c r="G1898" t="s">
        <v>1128</v>
      </c>
      <c r="AT1898" t="str">
        <f t="shared" si="298"/>
        <v>LPDDR4B_REFCK_N</v>
      </c>
      <c r="AU1898" t="str">
        <f t="shared" si="299"/>
        <v>--</v>
      </c>
    </row>
    <row r="1899" spans="1:47" x14ac:dyDescent="0.25">
      <c r="A1899" t="str">
        <f t="shared" si="294"/>
        <v>U1-CA81</v>
      </c>
      <c r="B1899" t="str">
        <f t="shared" si="295"/>
        <v>LPDDR4B_DQ12</v>
      </c>
      <c r="C1899" t="str">
        <f t="shared" si="296"/>
        <v>U1-LPDDR4B_DQ12</v>
      </c>
      <c r="D1899" t="str">
        <f t="shared" si="297"/>
        <v>U1-CA81</v>
      </c>
      <c r="E1899" t="s">
        <v>1215</v>
      </c>
      <c r="F1899" t="s">
        <v>2492</v>
      </c>
      <c r="G1899" t="s">
        <v>1087</v>
      </c>
      <c r="AT1899" t="str">
        <f t="shared" si="298"/>
        <v>LPDDR4B_DQ12</v>
      </c>
      <c r="AU1899" t="str">
        <f t="shared" si="299"/>
        <v>--</v>
      </c>
    </row>
    <row r="1900" spans="1:47" x14ac:dyDescent="0.25">
      <c r="A1900" t="str">
        <f t="shared" si="294"/>
        <v>U1-CA89</v>
      </c>
      <c r="B1900" t="str">
        <f t="shared" si="295"/>
        <v>LPDDR4B_CA5</v>
      </c>
      <c r="C1900" t="str">
        <f t="shared" si="296"/>
        <v>U1-LPDDR4B_CA5</v>
      </c>
      <c r="D1900" t="str">
        <f t="shared" si="297"/>
        <v>U1-CA89</v>
      </c>
      <c r="E1900" t="s">
        <v>1215</v>
      </c>
      <c r="F1900" t="s">
        <v>2493</v>
      </c>
      <c r="G1900" t="s">
        <v>1072</v>
      </c>
      <c r="AT1900" t="str">
        <f t="shared" si="298"/>
        <v>LPDDR4B_CA5</v>
      </c>
      <c r="AU1900" t="str">
        <f t="shared" si="299"/>
        <v>--</v>
      </c>
    </row>
    <row r="1901" spans="1:47" x14ac:dyDescent="0.25">
      <c r="A1901" t="str">
        <f t="shared" si="294"/>
        <v>U1-CA92</v>
      </c>
      <c r="B1901" t="str">
        <f t="shared" si="295"/>
        <v>LPDDR4B_DQ9</v>
      </c>
      <c r="C1901" t="str">
        <f t="shared" si="296"/>
        <v>U1-LPDDR4B_DQ9</v>
      </c>
      <c r="D1901" t="str">
        <f t="shared" si="297"/>
        <v>U1-CA92</v>
      </c>
      <c r="E1901" t="s">
        <v>1215</v>
      </c>
      <c r="F1901" t="s">
        <v>2494</v>
      </c>
      <c r="G1901" t="s">
        <v>1119</v>
      </c>
      <c r="AT1901" t="str">
        <f t="shared" si="298"/>
        <v>LPDDR4B_DQ9</v>
      </c>
      <c r="AU1901" t="str">
        <f t="shared" si="299"/>
        <v>--</v>
      </c>
    </row>
    <row r="1902" spans="1:47" x14ac:dyDescent="0.25">
      <c r="A1902" t="str">
        <f t="shared" si="294"/>
        <v>U1-CC62</v>
      </c>
      <c r="B1902" t="str">
        <f t="shared" si="295"/>
        <v>NetU1_CC62</v>
      </c>
      <c r="C1902" t="str">
        <f t="shared" si="296"/>
        <v>U1-NetU1_CC62</v>
      </c>
      <c r="D1902" t="str">
        <f t="shared" si="297"/>
        <v>U1-CC62</v>
      </c>
      <c r="E1902" t="s">
        <v>1215</v>
      </c>
      <c r="F1902" t="s">
        <v>2495</v>
      </c>
      <c r="G1902" t="s">
        <v>2496</v>
      </c>
      <c r="AT1902" t="str">
        <f t="shared" si="298"/>
        <v>NetU1_CC62</v>
      </c>
      <c r="AU1902" t="str">
        <f t="shared" si="299"/>
        <v>--</v>
      </c>
    </row>
    <row r="1903" spans="1:47" x14ac:dyDescent="0.25">
      <c r="A1903" t="str">
        <f t="shared" si="294"/>
        <v>U1-CC71</v>
      </c>
      <c r="B1903" t="str">
        <f t="shared" si="295"/>
        <v>LPDDR4B_DQ26</v>
      </c>
      <c r="C1903" t="str">
        <f t="shared" si="296"/>
        <v>U1-LPDDR4B_DQ26</v>
      </c>
      <c r="D1903" t="str">
        <f t="shared" si="297"/>
        <v>U1-CC71</v>
      </c>
      <c r="E1903" t="s">
        <v>1215</v>
      </c>
      <c r="F1903" t="s">
        <v>2497</v>
      </c>
      <c r="G1903" t="s">
        <v>1107</v>
      </c>
      <c r="AT1903" t="str">
        <f t="shared" si="298"/>
        <v>LPDDR4B_DQ26</v>
      </c>
      <c r="AU1903" t="str">
        <f t="shared" si="299"/>
        <v>--</v>
      </c>
    </row>
    <row r="1904" spans="1:47" x14ac:dyDescent="0.25">
      <c r="A1904" t="str">
        <f t="shared" si="294"/>
        <v>U1-CC81</v>
      </c>
      <c r="B1904" t="str">
        <f t="shared" si="295"/>
        <v>LPDDR4B_DQ13</v>
      </c>
      <c r="C1904" t="str">
        <f t="shared" si="296"/>
        <v>U1-LPDDR4B_DQ13</v>
      </c>
      <c r="D1904" t="str">
        <f t="shared" si="297"/>
        <v>U1-CC81</v>
      </c>
      <c r="E1904" t="s">
        <v>1215</v>
      </c>
      <c r="F1904" t="s">
        <v>2498</v>
      </c>
      <c r="G1904" t="s">
        <v>1088</v>
      </c>
      <c r="AT1904" t="str">
        <f t="shared" si="298"/>
        <v>LPDDR4B_DQ13</v>
      </c>
      <c r="AU1904" t="str">
        <f t="shared" si="299"/>
        <v>--</v>
      </c>
    </row>
    <row r="1905" spans="1:47" x14ac:dyDescent="0.25">
      <c r="A1905" t="str">
        <f t="shared" si="294"/>
        <v>U1-CC92</v>
      </c>
      <c r="B1905" t="str">
        <f t="shared" si="295"/>
        <v>LPDDR4B_DQ8</v>
      </c>
      <c r="C1905" t="str">
        <f t="shared" si="296"/>
        <v>U1-LPDDR4B_DQ8</v>
      </c>
      <c r="D1905" t="str">
        <f t="shared" si="297"/>
        <v>U1-CC92</v>
      </c>
      <c r="E1905" t="s">
        <v>1215</v>
      </c>
      <c r="F1905" t="s">
        <v>2499</v>
      </c>
      <c r="G1905" t="s">
        <v>1118</v>
      </c>
      <c r="AT1905" t="str">
        <f t="shared" si="298"/>
        <v>LPDDR4B_DQ8</v>
      </c>
      <c r="AU1905" t="str">
        <f t="shared" si="299"/>
        <v>--</v>
      </c>
    </row>
    <row r="1906" spans="1:47" x14ac:dyDescent="0.25">
      <c r="A1906" t="str">
        <f t="shared" si="294"/>
        <v>U1-CF59</v>
      </c>
      <c r="B1906" t="str">
        <f t="shared" si="295"/>
        <v>LPDDR4B_DQ30</v>
      </c>
      <c r="C1906" t="str">
        <f t="shared" si="296"/>
        <v>U1-LPDDR4B_DQ30</v>
      </c>
      <c r="D1906" t="str">
        <f t="shared" si="297"/>
        <v>U1-CF59</v>
      </c>
      <c r="E1906" t="s">
        <v>1215</v>
      </c>
      <c r="F1906" t="s">
        <v>2500</v>
      </c>
      <c r="G1906" t="s">
        <v>1112</v>
      </c>
      <c r="AT1906" t="str">
        <f t="shared" si="298"/>
        <v>LPDDR4B_DQ30</v>
      </c>
      <c r="AU1906" t="str">
        <f t="shared" si="299"/>
        <v>--</v>
      </c>
    </row>
    <row r="1907" spans="1:47" x14ac:dyDescent="0.25">
      <c r="A1907" t="str">
        <f t="shared" si="294"/>
        <v>U1-CF62</v>
      </c>
      <c r="B1907" t="str">
        <f t="shared" si="295"/>
        <v>LPDDR4B_DQ28</v>
      </c>
      <c r="C1907" t="str">
        <f t="shared" si="296"/>
        <v>U1-LPDDR4B_DQ28</v>
      </c>
      <c r="D1907" t="str">
        <f t="shared" si="297"/>
        <v>U1-CF62</v>
      </c>
      <c r="E1907" t="s">
        <v>1215</v>
      </c>
      <c r="F1907" t="s">
        <v>2501</v>
      </c>
      <c r="G1907" t="s">
        <v>1109</v>
      </c>
      <c r="AT1907" t="str">
        <f t="shared" si="298"/>
        <v>LPDDR4B_DQ28</v>
      </c>
      <c r="AU1907" t="str">
        <f t="shared" si="299"/>
        <v>--</v>
      </c>
    </row>
    <row r="1908" spans="1:47" x14ac:dyDescent="0.25">
      <c r="A1908" t="str">
        <f t="shared" si="294"/>
        <v>U1-CF69</v>
      </c>
      <c r="B1908" t="str">
        <f t="shared" si="295"/>
        <v>LPDDR4B_DQSB1_N</v>
      </c>
      <c r="C1908" t="str">
        <f t="shared" si="296"/>
        <v>U1-LPDDR4B_DQSB1_N</v>
      </c>
      <c r="D1908" t="str">
        <f t="shared" si="297"/>
        <v>U1-CF69</v>
      </c>
      <c r="E1908" t="s">
        <v>1215</v>
      </c>
      <c r="F1908" t="s">
        <v>2502</v>
      </c>
      <c r="G1908" t="s">
        <v>1126</v>
      </c>
      <c r="AT1908" t="str">
        <f t="shared" si="298"/>
        <v>LPDDR4B_DQSB1_N</v>
      </c>
      <c r="AU1908" t="str">
        <f t="shared" si="299"/>
        <v>--</v>
      </c>
    </row>
    <row r="1909" spans="1:47" x14ac:dyDescent="0.25">
      <c r="A1909" t="str">
        <f t="shared" si="294"/>
        <v>U1-CF71</v>
      </c>
      <c r="B1909" t="str">
        <f t="shared" si="295"/>
        <v>LPDDR4B_DQ24</v>
      </c>
      <c r="C1909" t="str">
        <f t="shared" si="296"/>
        <v>U1-LPDDR4B_DQ24</v>
      </c>
      <c r="D1909" t="str">
        <f t="shared" si="297"/>
        <v>U1-CF71</v>
      </c>
      <c r="E1909" t="s">
        <v>1215</v>
      </c>
      <c r="F1909" t="s">
        <v>2503</v>
      </c>
      <c r="G1909" t="s">
        <v>1105</v>
      </c>
      <c r="AT1909" t="str">
        <f t="shared" si="298"/>
        <v>LPDDR4B_DQ24</v>
      </c>
      <c r="AU1909" t="str">
        <f t="shared" si="299"/>
        <v>--</v>
      </c>
    </row>
    <row r="1910" spans="1:47" x14ac:dyDescent="0.25">
      <c r="A1910" t="str">
        <f t="shared" si="294"/>
        <v>U1-CF78</v>
      </c>
      <c r="B1910" t="str">
        <f t="shared" si="295"/>
        <v>LPDDR4B_DQ15</v>
      </c>
      <c r="C1910" t="str">
        <f t="shared" si="296"/>
        <v>U1-LPDDR4B_DQ15</v>
      </c>
      <c r="D1910" t="str">
        <f t="shared" si="297"/>
        <v>U1-CF78</v>
      </c>
      <c r="E1910" t="s">
        <v>1215</v>
      </c>
      <c r="F1910" t="s">
        <v>2504</v>
      </c>
      <c r="G1910" t="s">
        <v>1091</v>
      </c>
      <c r="AT1910" t="str">
        <f t="shared" si="298"/>
        <v>LPDDR4B_DQ15</v>
      </c>
      <c r="AU1910" t="str">
        <f t="shared" si="299"/>
        <v>--</v>
      </c>
    </row>
    <row r="1911" spans="1:47" x14ac:dyDescent="0.25">
      <c r="A1911" t="str">
        <f t="shared" si="294"/>
        <v>U1-CF81</v>
      </c>
      <c r="B1911" t="str">
        <f t="shared" si="295"/>
        <v>LPDDR4B_DMA1</v>
      </c>
      <c r="C1911" t="str">
        <f t="shared" si="296"/>
        <v>U1-LPDDR4B_DMA1</v>
      </c>
      <c r="D1911" t="str">
        <f t="shared" si="297"/>
        <v>U1-CF81</v>
      </c>
      <c r="E1911" t="s">
        <v>1215</v>
      </c>
      <c r="F1911" t="s">
        <v>2505</v>
      </c>
      <c r="G1911" t="s">
        <v>1080</v>
      </c>
      <c r="AT1911" t="str">
        <f t="shared" si="298"/>
        <v>LPDDR4B_DMA1</v>
      </c>
      <c r="AU1911" t="str">
        <f t="shared" si="299"/>
        <v>--</v>
      </c>
    </row>
    <row r="1912" spans="1:47" x14ac:dyDescent="0.25">
      <c r="A1912" t="str">
        <f t="shared" si="294"/>
        <v>U1-CF89</v>
      </c>
      <c r="B1912" t="str">
        <f t="shared" si="295"/>
        <v>LPDDR4B_DQSA1_N</v>
      </c>
      <c r="C1912" t="str">
        <f t="shared" si="296"/>
        <v>U1-LPDDR4B_DQSA1_N</v>
      </c>
      <c r="D1912" t="str">
        <f t="shared" si="297"/>
        <v>U1-CF89</v>
      </c>
      <c r="E1912" t="s">
        <v>1215</v>
      </c>
      <c r="F1912" t="s">
        <v>2506</v>
      </c>
      <c r="G1912" t="s">
        <v>1122</v>
      </c>
      <c r="AT1912" t="str">
        <f t="shared" si="298"/>
        <v>LPDDR4B_DQSA1_N</v>
      </c>
      <c r="AU1912" t="str">
        <f t="shared" si="299"/>
        <v>--</v>
      </c>
    </row>
    <row r="1913" spans="1:47" x14ac:dyDescent="0.25">
      <c r="A1913" t="str">
        <f t="shared" si="294"/>
        <v>U1-CF92</v>
      </c>
      <c r="B1913" t="str">
        <f t="shared" si="295"/>
        <v>LPDDR4B_DQ10</v>
      </c>
      <c r="C1913" t="str">
        <f t="shared" si="296"/>
        <v>U1-LPDDR4B_DQ10</v>
      </c>
      <c r="D1913" t="str">
        <f t="shared" si="297"/>
        <v>U1-CF92</v>
      </c>
      <c r="E1913" t="s">
        <v>1215</v>
      </c>
      <c r="F1913" t="s">
        <v>2507</v>
      </c>
      <c r="G1913" t="s">
        <v>1085</v>
      </c>
      <c r="AT1913" t="str">
        <f t="shared" si="298"/>
        <v>LPDDR4B_DQ10</v>
      </c>
      <c r="AU1913" t="str">
        <f t="shared" si="299"/>
        <v>--</v>
      </c>
    </row>
    <row r="1914" spans="1:47" x14ac:dyDescent="0.25">
      <c r="A1914" t="str">
        <f t="shared" si="294"/>
        <v>U1-CH59</v>
      </c>
      <c r="B1914" t="str">
        <f t="shared" si="295"/>
        <v>LPDDR4B_DQ31</v>
      </c>
      <c r="C1914" t="str">
        <f t="shared" si="296"/>
        <v>U1-LPDDR4B_DQ31</v>
      </c>
      <c r="D1914" t="str">
        <f t="shared" si="297"/>
        <v>U1-CH59</v>
      </c>
      <c r="E1914" t="s">
        <v>1215</v>
      </c>
      <c r="F1914" t="s">
        <v>2508</v>
      </c>
      <c r="G1914" t="s">
        <v>1113</v>
      </c>
      <c r="AT1914" t="str">
        <f t="shared" si="298"/>
        <v>LPDDR4B_DQ31</v>
      </c>
      <c r="AU1914" t="str">
        <f t="shared" si="299"/>
        <v>--</v>
      </c>
    </row>
    <row r="1915" spans="1:47" x14ac:dyDescent="0.25">
      <c r="A1915" t="str">
        <f t="shared" si="294"/>
        <v>U1-CH62</v>
      </c>
      <c r="B1915" t="str">
        <f t="shared" si="295"/>
        <v>LPDDR4B_DQ29</v>
      </c>
      <c r="C1915" t="str">
        <f t="shared" si="296"/>
        <v>U1-LPDDR4B_DQ29</v>
      </c>
      <c r="D1915" t="str">
        <f t="shared" si="297"/>
        <v>U1-CH62</v>
      </c>
      <c r="E1915" t="s">
        <v>1215</v>
      </c>
      <c r="F1915" t="s">
        <v>2509</v>
      </c>
      <c r="G1915" t="s">
        <v>1110</v>
      </c>
      <c r="AT1915" t="str">
        <f t="shared" si="298"/>
        <v>LPDDR4B_DQ29</v>
      </c>
      <c r="AU1915" t="str">
        <f t="shared" si="299"/>
        <v>--</v>
      </c>
    </row>
    <row r="1916" spans="1:47" x14ac:dyDescent="0.25">
      <c r="A1916" t="str">
        <f t="shared" si="294"/>
        <v>U1-CH69</v>
      </c>
      <c r="B1916" t="str">
        <f t="shared" si="295"/>
        <v>LPDDR4B_DQSB1_P</v>
      </c>
      <c r="C1916" t="str">
        <f t="shared" si="296"/>
        <v>U1-LPDDR4B_DQSB1_P</v>
      </c>
      <c r="D1916" t="str">
        <f t="shared" si="297"/>
        <v>U1-CH69</v>
      </c>
      <c r="E1916" t="s">
        <v>1215</v>
      </c>
      <c r="F1916" t="s">
        <v>2510</v>
      </c>
      <c r="G1916" t="s">
        <v>1127</v>
      </c>
      <c r="AT1916" t="str">
        <f t="shared" si="298"/>
        <v>LPDDR4B_DQSB1_P</v>
      </c>
      <c r="AU1916" t="str">
        <f t="shared" si="299"/>
        <v>--</v>
      </c>
    </row>
    <row r="1917" spans="1:47" x14ac:dyDescent="0.25">
      <c r="A1917" t="str">
        <f t="shared" si="294"/>
        <v>U1-CH71</v>
      </c>
      <c r="B1917" t="str">
        <f t="shared" si="295"/>
        <v>LPDDR4B_DQ25</v>
      </c>
      <c r="C1917" t="str">
        <f t="shared" si="296"/>
        <v>U1-LPDDR4B_DQ25</v>
      </c>
      <c r="D1917" t="str">
        <f t="shared" si="297"/>
        <v>U1-CH71</v>
      </c>
      <c r="E1917" t="s">
        <v>1215</v>
      </c>
      <c r="F1917" t="s">
        <v>2511</v>
      </c>
      <c r="G1917" t="s">
        <v>1106</v>
      </c>
      <c r="AT1917" t="str">
        <f t="shared" si="298"/>
        <v>LPDDR4B_DQ25</v>
      </c>
      <c r="AU1917" t="str">
        <f t="shared" si="299"/>
        <v>--</v>
      </c>
    </row>
    <row r="1918" spans="1:47" x14ac:dyDescent="0.25">
      <c r="A1918" t="str">
        <f t="shared" si="294"/>
        <v>U1-CH78</v>
      </c>
      <c r="B1918" t="str">
        <f t="shared" si="295"/>
        <v>LPDDR4B_DQ14</v>
      </c>
      <c r="C1918" t="str">
        <f t="shared" si="296"/>
        <v>U1-LPDDR4B_DQ14</v>
      </c>
      <c r="D1918" t="str">
        <f t="shared" si="297"/>
        <v>U1-CH78</v>
      </c>
      <c r="E1918" t="s">
        <v>1215</v>
      </c>
      <c r="F1918" t="s">
        <v>2512</v>
      </c>
      <c r="G1918" t="s">
        <v>1089</v>
      </c>
      <c r="AT1918" t="str">
        <f t="shared" si="298"/>
        <v>LPDDR4B_DQ14</v>
      </c>
      <c r="AU1918" t="str">
        <f t="shared" si="299"/>
        <v>--</v>
      </c>
    </row>
    <row r="1919" spans="1:47" x14ac:dyDescent="0.25">
      <c r="A1919" t="str">
        <f t="shared" si="294"/>
        <v>U1-CH81</v>
      </c>
      <c r="B1919" t="str">
        <f t="shared" si="295"/>
        <v>NetU1_CH81</v>
      </c>
      <c r="C1919" t="str">
        <f t="shared" si="296"/>
        <v>U1-NetU1_CH81</v>
      </c>
      <c r="D1919" t="str">
        <f t="shared" si="297"/>
        <v>U1-CH81</v>
      </c>
      <c r="E1919" t="s">
        <v>1215</v>
      </c>
      <c r="F1919" t="s">
        <v>2513</v>
      </c>
      <c r="G1919" t="s">
        <v>2514</v>
      </c>
      <c r="AT1919" t="str">
        <f t="shared" si="298"/>
        <v>NetU1_CH81</v>
      </c>
      <c r="AU1919" t="str">
        <f t="shared" si="299"/>
        <v>--</v>
      </c>
    </row>
    <row r="1920" spans="1:47" x14ac:dyDescent="0.25">
      <c r="A1920" t="str">
        <f t="shared" si="294"/>
        <v>U1-CH89</v>
      </c>
      <c r="B1920" t="str">
        <f t="shared" si="295"/>
        <v>LPDDR4B_DQSA1_P</v>
      </c>
      <c r="C1920" t="str">
        <f t="shared" si="296"/>
        <v>U1-LPDDR4B_DQSA1_P</v>
      </c>
      <c r="D1920" t="str">
        <f t="shared" si="297"/>
        <v>U1-CH89</v>
      </c>
      <c r="E1920" t="s">
        <v>1215</v>
      </c>
      <c r="F1920" t="s">
        <v>2515</v>
      </c>
      <c r="G1920" t="s">
        <v>1123</v>
      </c>
      <c r="AT1920" t="str">
        <f t="shared" si="298"/>
        <v>LPDDR4B_DQSA1_P</v>
      </c>
      <c r="AU1920" t="str">
        <f t="shared" si="299"/>
        <v>--</v>
      </c>
    </row>
    <row r="1921" spans="1:47" x14ac:dyDescent="0.25">
      <c r="A1921" t="str">
        <f t="shared" si="294"/>
        <v>U1-CH92</v>
      </c>
      <c r="B1921" t="str">
        <f t="shared" si="295"/>
        <v>LPDDR4B_DQ11</v>
      </c>
      <c r="C1921" t="str">
        <f t="shared" si="296"/>
        <v>U1-LPDDR4B_DQ11</v>
      </c>
      <c r="D1921" t="str">
        <f t="shared" si="297"/>
        <v>U1-CH92</v>
      </c>
      <c r="E1921" t="s">
        <v>1215</v>
      </c>
      <c r="F1921" t="s">
        <v>2516</v>
      </c>
      <c r="G1921" t="s">
        <v>1086</v>
      </c>
      <c r="AT1921" t="str">
        <f t="shared" si="298"/>
        <v>LPDDR4B_DQ11</v>
      </c>
      <c r="AU1921" t="str">
        <f t="shared" si="299"/>
        <v>--</v>
      </c>
    </row>
    <row r="1922" spans="1:47" x14ac:dyDescent="0.25">
      <c r="A1922" t="str">
        <f t="shared" si="294"/>
        <v>U1-CK76</v>
      </c>
      <c r="B1922" t="str">
        <f t="shared" si="295"/>
        <v>LPDDR4B_DQ6</v>
      </c>
      <c r="C1922" t="str">
        <f t="shared" si="296"/>
        <v>U1-LPDDR4B_DQ6</v>
      </c>
      <c r="D1922" t="str">
        <f t="shared" si="297"/>
        <v>U1-CK76</v>
      </c>
      <c r="E1922" t="s">
        <v>1215</v>
      </c>
      <c r="F1922" t="s">
        <v>2517</v>
      </c>
      <c r="G1922" t="s">
        <v>1116</v>
      </c>
      <c r="AT1922" t="str">
        <f t="shared" si="298"/>
        <v>LPDDR4B_DQ6</v>
      </c>
      <c r="AU1922" t="str">
        <f t="shared" si="299"/>
        <v>--</v>
      </c>
    </row>
    <row r="1923" spans="1:47" x14ac:dyDescent="0.25">
      <c r="A1923" t="str">
        <f t="shared" si="294"/>
        <v>U1-CK80</v>
      </c>
      <c r="B1923" t="str">
        <f t="shared" si="295"/>
        <v>LPDDR4B_DQ4</v>
      </c>
      <c r="C1923" t="str">
        <f t="shared" si="296"/>
        <v>U1-LPDDR4B_DQ4</v>
      </c>
      <c r="D1923" t="str">
        <f t="shared" si="297"/>
        <v>U1-CK80</v>
      </c>
      <c r="E1923" t="s">
        <v>1215</v>
      </c>
      <c r="F1923" t="s">
        <v>2518</v>
      </c>
      <c r="G1923" t="s">
        <v>1114</v>
      </c>
      <c r="AT1923" t="str">
        <f t="shared" si="298"/>
        <v>LPDDR4B_DQ4</v>
      </c>
      <c r="AU1923" t="str">
        <f t="shared" si="299"/>
        <v>--</v>
      </c>
    </row>
    <row r="1924" spans="1:47" x14ac:dyDescent="0.25">
      <c r="A1924" t="str">
        <f t="shared" si="294"/>
        <v>U1-CK85</v>
      </c>
      <c r="B1924" t="str">
        <f t="shared" si="295"/>
        <v>LPDDR4B_DMA0</v>
      </c>
      <c r="C1924" t="str">
        <f t="shared" si="296"/>
        <v>U1-LPDDR4B_DMA0</v>
      </c>
      <c r="D1924" t="str">
        <f t="shared" si="297"/>
        <v>U1-CK85</v>
      </c>
      <c r="E1924" t="s">
        <v>1215</v>
      </c>
      <c r="F1924" t="s">
        <v>2519</v>
      </c>
      <c r="G1924" t="s">
        <v>1079</v>
      </c>
      <c r="AT1924" t="str">
        <f t="shared" si="298"/>
        <v>LPDDR4B_DMA0</v>
      </c>
      <c r="AU1924" t="str">
        <f t="shared" si="299"/>
        <v>--</v>
      </c>
    </row>
    <row r="1925" spans="1:47" x14ac:dyDescent="0.25">
      <c r="A1925" t="str">
        <f t="shared" si="294"/>
        <v>U1-CK88</v>
      </c>
      <c r="B1925" t="str">
        <f t="shared" si="295"/>
        <v>LPDDR4B_DQSA0_N</v>
      </c>
      <c r="C1925" t="str">
        <f t="shared" si="296"/>
        <v>U1-LPDDR4B_DQSA0_N</v>
      </c>
      <c r="D1925" t="str">
        <f t="shared" si="297"/>
        <v>U1-CK88</v>
      </c>
      <c r="E1925" t="s">
        <v>1215</v>
      </c>
      <c r="F1925" t="s">
        <v>2520</v>
      </c>
      <c r="G1925" t="s">
        <v>1120</v>
      </c>
      <c r="AT1925" t="str">
        <f t="shared" si="298"/>
        <v>LPDDR4B_DQSA0_N</v>
      </c>
      <c r="AU1925" t="str">
        <f t="shared" si="299"/>
        <v>--</v>
      </c>
    </row>
    <row r="1926" spans="1:47" x14ac:dyDescent="0.25">
      <c r="A1926" t="str">
        <f t="shared" ref="A1926:A1989" si="300">$E1926&amp;"-"&amp;$F1926</f>
        <v>U1-CK94</v>
      </c>
      <c r="B1926" t="str">
        <f t="shared" ref="B1926:B1989" si="301">IF(OR(E1926=$A$2,E1926=$B$2,E1926=$C$2,E1926=$D$2),"--",G1926)</f>
        <v>LPDDR4B_DQ1</v>
      </c>
      <c r="C1926" t="str">
        <f t="shared" ref="C1926:C1989" si="302">$E1926&amp;"-"&amp;$G1926</f>
        <v>U1-LPDDR4B_DQ1</v>
      </c>
      <c r="D1926" t="str">
        <f t="shared" ref="D1926:D1989" si="303">A1926</f>
        <v>U1-CK94</v>
      </c>
      <c r="E1926" t="s">
        <v>1215</v>
      </c>
      <c r="F1926" t="s">
        <v>2521</v>
      </c>
      <c r="G1926" t="s">
        <v>1084</v>
      </c>
      <c r="AT1926" t="str">
        <f t="shared" ref="AT1926:AT1989" si="304">IF(IF(COUNTIF($AO$6:$AQ$150,B1926)&gt;0,"---","--")="---",VLOOKUP(B1926,$AO$6:$AQ$150,3,0),B1926)</f>
        <v>LPDDR4B_DQ1</v>
      </c>
      <c r="AU1926" t="str">
        <f t="shared" ref="AU1926:AU1989" si="305">IF(IF(COUNTIF($AO$6:$AQ$150,B1926)&gt;0,"---","--")="---",VLOOKUP(B1926,$AO$6:$AQ$150,2,0),"--")</f>
        <v>--</v>
      </c>
    </row>
    <row r="1927" spans="1:47" x14ac:dyDescent="0.25">
      <c r="A1927" t="str">
        <f t="shared" si="300"/>
        <v>U1-CK97</v>
      </c>
      <c r="B1927" t="str">
        <f t="shared" si="301"/>
        <v>LPDDR4B_DQ2</v>
      </c>
      <c r="C1927" t="str">
        <f t="shared" si="302"/>
        <v>U1-LPDDR4B_DQ2</v>
      </c>
      <c r="D1927" t="str">
        <f t="shared" si="303"/>
        <v>U1-CK97</v>
      </c>
      <c r="E1927" t="s">
        <v>1215</v>
      </c>
      <c r="F1927" t="s">
        <v>2522</v>
      </c>
      <c r="G1927" t="s">
        <v>1099</v>
      </c>
      <c r="AT1927" t="str">
        <f t="shared" si="304"/>
        <v>LPDDR4B_DQ2</v>
      </c>
      <c r="AU1927" t="str">
        <f t="shared" si="305"/>
        <v>--</v>
      </c>
    </row>
    <row r="1928" spans="1:47" x14ac:dyDescent="0.25">
      <c r="A1928" t="str">
        <f t="shared" si="300"/>
        <v>U1-CL76</v>
      </c>
      <c r="B1928" t="str">
        <f t="shared" si="301"/>
        <v>LPDDR4B_DQ7</v>
      </c>
      <c r="C1928" t="str">
        <f t="shared" si="302"/>
        <v>U1-LPDDR4B_DQ7</v>
      </c>
      <c r="D1928" t="str">
        <f t="shared" si="303"/>
        <v>U1-CL76</v>
      </c>
      <c r="E1928" t="s">
        <v>1215</v>
      </c>
      <c r="F1928" t="s">
        <v>2523</v>
      </c>
      <c r="G1928" t="s">
        <v>1117</v>
      </c>
      <c r="AT1928" t="str">
        <f t="shared" si="304"/>
        <v>LPDDR4B_DQ7</v>
      </c>
      <c r="AU1928" t="str">
        <f t="shared" si="305"/>
        <v>--</v>
      </c>
    </row>
    <row r="1929" spans="1:47" x14ac:dyDescent="0.25">
      <c r="A1929" t="str">
        <f t="shared" si="300"/>
        <v>U1-CL82</v>
      </c>
      <c r="B1929" t="str">
        <f t="shared" si="301"/>
        <v>LPDDR4B_DQ5</v>
      </c>
      <c r="C1929" t="str">
        <f t="shared" si="302"/>
        <v>U1-LPDDR4B_DQ5</v>
      </c>
      <c r="D1929" t="str">
        <f t="shared" si="303"/>
        <v>U1-CL82</v>
      </c>
      <c r="E1929" t="s">
        <v>1215</v>
      </c>
      <c r="F1929" t="s">
        <v>2524</v>
      </c>
      <c r="G1929" t="s">
        <v>1115</v>
      </c>
      <c r="AT1929" t="str">
        <f t="shared" si="304"/>
        <v>LPDDR4B_DQ5</v>
      </c>
      <c r="AU1929" t="str">
        <f t="shared" si="305"/>
        <v>--</v>
      </c>
    </row>
    <row r="1930" spans="1:47" x14ac:dyDescent="0.25">
      <c r="A1930" t="str">
        <f t="shared" si="300"/>
        <v>U1-CL85</v>
      </c>
      <c r="B1930" t="str">
        <f t="shared" si="301"/>
        <v>NetU1_CL85</v>
      </c>
      <c r="C1930" t="str">
        <f t="shared" si="302"/>
        <v>U1-NetU1_CL85</v>
      </c>
      <c r="D1930" t="str">
        <f t="shared" si="303"/>
        <v>U1-CL85</v>
      </c>
      <c r="E1930" t="s">
        <v>1215</v>
      </c>
      <c r="F1930" t="s">
        <v>2525</v>
      </c>
      <c r="G1930" t="s">
        <v>2526</v>
      </c>
      <c r="AT1930" t="str">
        <f t="shared" si="304"/>
        <v>NetU1_CL85</v>
      </c>
      <c r="AU1930" t="str">
        <f t="shared" si="305"/>
        <v>--</v>
      </c>
    </row>
    <row r="1931" spans="1:47" x14ac:dyDescent="0.25">
      <c r="A1931" t="str">
        <f t="shared" si="300"/>
        <v>U1-CL88</v>
      </c>
      <c r="B1931" t="str">
        <f t="shared" si="301"/>
        <v>LPDDR4B_DQSA0_P</v>
      </c>
      <c r="C1931" t="str">
        <f t="shared" si="302"/>
        <v>U1-LPDDR4B_DQSA0_P</v>
      </c>
      <c r="D1931" t="str">
        <f t="shared" si="303"/>
        <v>U1-CL88</v>
      </c>
      <c r="E1931" t="s">
        <v>1215</v>
      </c>
      <c r="F1931" t="s">
        <v>2527</v>
      </c>
      <c r="G1931" t="s">
        <v>1121</v>
      </c>
      <c r="AT1931" t="str">
        <f t="shared" si="304"/>
        <v>LPDDR4B_DQSA0_P</v>
      </c>
      <c r="AU1931" t="str">
        <f t="shared" si="305"/>
        <v>--</v>
      </c>
    </row>
    <row r="1932" spans="1:47" x14ac:dyDescent="0.25">
      <c r="A1932" t="str">
        <f t="shared" si="300"/>
        <v>U1-CL91</v>
      </c>
      <c r="B1932" t="str">
        <f t="shared" si="301"/>
        <v>LPDDR4B_DQ0</v>
      </c>
      <c r="C1932" t="str">
        <f t="shared" si="302"/>
        <v>U1-LPDDR4B_DQ0</v>
      </c>
      <c r="D1932" t="str">
        <f t="shared" si="303"/>
        <v>U1-CL91</v>
      </c>
      <c r="E1932" t="s">
        <v>1215</v>
      </c>
      <c r="F1932" t="s">
        <v>2528</v>
      </c>
      <c r="G1932" t="s">
        <v>1083</v>
      </c>
      <c r="AT1932" t="str">
        <f t="shared" si="304"/>
        <v>LPDDR4B_DQ0</v>
      </c>
      <c r="AU1932" t="str">
        <f t="shared" si="305"/>
        <v>--</v>
      </c>
    </row>
    <row r="1933" spans="1:47" x14ac:dyDescent="0.25">
      <c r="A1933" t="str">
        <f t="shared" si="300"/>
        <v>U1-CL97</v>
      </c>
      <c r="B1933" t="str">
        <f t="shared" si="301"/>
        <v>LPDDR4B_DQ3</v>
      </c>
      <c r="C1933" t="str">
        <f t="shared" si="302"/>
        <v>U1-LPDDR4B_DQ3</v>
      </c>
      <c r="D1933" t="str">
        <f t="shared" si="303"/>
        <v>U1-CL97</v>
      </c>
      <c r="E1933" t="s">
        <v>1215</v>
      </c>
      <c r="F1933" t="s">
        <v>2529</v>
      </c>
      <c r="G1933" t="s">
        <v>1111</v>
      </c>
      <c r="AT1933" t="str">
        <f t="shared" si="304"/>
        <v>LPDDR4B_DQ3</v>
      </c>
      <c r="AU1933" t="str">
        <f t="shared" si="305"/>
        <v>--</v>
      </c>
    </row>
    <row r="1934" spans="1:47" x14ac:dyDescent="0.25">
      <c r="A1934" t="str">
        <f t="shared" si="300"/>
        <v>U1-AK79</v>
      </c>
      <c r="B1934" t="str">
        <f t="shared" si="301"/>
        <v>FPGA_VCC</v>
      </c>
      <c r="C1934" t="str">
        <f t="shared" si="302"/>
        <v>U1-FPGA_VCC</v>
      </c>
      <c r="D1934" t="str">
        <f t="shared" si="303"/>
        <v>U1-AK79</v>
      </c>
      <c r="E1934" t="s">
        <v>1215</v>
      </c>
      <c r="F1934" t="s">
        <v>2530</v>
      </c>
      <c r="G1934" t="s">
        <v>954</v>
      </c>
      <c r="AT1934" t="str">
        <f t="shared" si="304"/>
        <v>FPGA_VCC</v>
      </c>
      <c r="AU1934" t="str">
        <f t="shared" si="305"/>
        <v>--</v>
      </c>
    </row>
    <row r="1935" spans="1:47" x14ac:dyDescent="0.25">
      <c r="A1935" t="str">
        <f t="shared" si="300"/>
        <v>U1-AK83</v>
      </c>
      <c r="B1935" t="str">
        <f t="shared" si="301"/>
        <v>FPGA_VCC</v>
      </c>
      <c r="C1935" t="str">
        <f t="shared" si="302"/>
        <v>U1-FPGA_VCC</v>
      </c>
      <c r="D1935" t="str">
        <f t="shared" si="303"/>
        <v>U1-AK83</v>
      </c>
      <c r="E1935" t="s">
        <v>1215</v>
      </c>
      <c r="F1935" t="s">
        <v>2531</v>
      </c>
      <c r="G1935" t="s">
        <v>954</v>
      </c>
      <c r="AT1935" t="str">
        <f t="shared" si="304"/>
        <v>FPGA_VCC</v>
      </c>
      <c r="AU1935" t="str">
        <f t="shared" si="305"/>
        <v>--</v>
      </c>
    </row>
    <row r="1936" spans="1:47" x14ac:dyDescent="0.25">
      <c r="A1936" t="str">
        <f t="shared" si="300"/>
        <v>U1-AK90</v>
      </c>
      <c r="B1936" t="str">
        <f t="shared" si="301"/>
        <v>1.8V</v>
      </c>
      <c r="C1936" t="str">
        <f t="shared" si="302"/>
        <v>U1-1.8V</v>
      </c>
      <c r="D1936" t="str">
        <f t="shared" si="303"/>
        <v>U1-AK90</v>
      </c>
      <c r="E1936" t="s">
        <v>1215</v>
      </c>
      <c r="F1936" t="s">
        <v>2532</v>
      </c>
      <c r="G1936" t="s">
        <v>441</v>
      </c>
      <c r="AT1936" t="str">
        <f t="shared" si="304"/>
        <v>1.8V</v>
      </c>
      <c r="AU1936" t="str">
        <f t="shared" si="305"/>
        <v>--</v>
      </c>
    </row>
    <row r="1937" spans="1:47" x14ac:dyDescent="0.25">
      <c r="A1937" t="str">
        <f t="shared" si="300"/>
        <v>U1-AK93</v>
      </c>
      <c r="B1937" t="str">
        <f t="shared" si="301"/>
        <v>FPGA_VCC</v>
      </c>
      <c r="C1937" t="str">
        <f t="shared" si="302"/>
        <v>U1-FPGA_VCC</v>
      </c>
      <c r="D1937" t="str">
        <f t="shared" si="303"/>
        <v>U1-AK93</v>
      </c>
      <c r="E1937" t="s">
        <v>1215</v>
      </c>
      <c r="F1937" t="s">
        <v>2533</v>
      </c>
      <c r="G1937" t="s">
        <v>954</v>
      </c>
      <c r="AT1937" t="str">
        <f t="shared" si="304"/>
        <v>FPGA_VCC</v>
      </c>
      <c r="AU1937" t="str">
        <f t="shared" si="305"/>
        <v>--</v>
      </c>
    </row>
    <row r="1938" spans="1:47" x14ac:dyDescent="0.25">
      <c r="A1938" t="str">
        <f t="shared" si="300"/>
        <v>U1-AL43</v>
      </c>
      <c r="B1938" t="str">
        <f t="shared" si="301"/>
        <v>NetU1_AL43</v>
      </c>
      <c r="C1938" t="str">
        <f t="shared" si="302"/>
        <v>U1-NetU1_AL43</v>
      </c>
      <c r="D1938" t="str">
        <f t="shared" si="303"/>
        <v>U1-AL43</v>
      </c>
      <c r="E1938" t="s">
        <v>1215</v>
      </c>
      <c r="F1938" t="s">
        <v>2534</v>
      </c>
      <c r="G1938" t="s">
        <v>2535</v>
      </c>
      <c r="AT1938" t="str">
        <f t="shared" si="304"/>
        <v>NetU1_AL43</v>
      </c>
      <c r="AU1938" t="str">
        <f t="shared" si="305"/>
        <v>--</v>
      </c>
    </row>
    <row r="1939" spans="1:47" x14ac:dyDescent="0.25">
      <c r="A1939" t="str">
        <f t="shared" si="300"/>
        <v>U1-AL57</v>
      </c>
      <c r="B1939" t="str">
        <f t="shared" si="301"/>
        <v>NetU1_AL57</v>
      </c>
      <c r="C1939" t="str">
        <f t="shared" si="302"/>
        <v>U1-NetU1_AL57</v>
      </c>
      <c r="D1939" t="str">
        <f t="shared" si="303"/>
        <v>U1-AL57</v>
      </c>
      <c r="E1939" t="s">
        <v>1215</v>
      </c>
      <c r="F1939" t="s">
        <v>2536</v>
      </c>
      <c r="G1939" t="s">
        <v>2537</v>
      </c>
      <c r="AT1939" t="str">
        <f t="shared" si="304"/>
        <v>NetU1_AL57</v>
      </c>
      <c r="AU1939" t="str">
        <f t="shared" si="305"/>
        <v>--</v>
      </c>
    </row>
    <row r="1940" spans="1:47" x14ac:dyDescent="0.25">
      <c r="A1940" t="str">
        <f t="shared" si="300"/>
        <v>U1-AL68</v>
      </c>
      <c r="B1940" t="str">
        <f t="shared" si="301"/>
        <v>NetU1_AL68</v>
      </c>
      <c r="C1940" t="str">
        <f t="shared" si="302"/>
        <v>U1-NetU1_AL68</v>
      </c>
      <c r="D1940" t="str">
        <f t="shared" si="303"/>
        <v>U1-AL68</v>
      </c>
      <c r="E1940" t="s">
        <v>1215</v>
      </c>
      <c r="F1940" t="s">
        <v>2538</v>
      </c>
      <c r="G1940" t="s">
        <v>2539</v>
      </c>
      <c r="AT1940" t="str">
        <f t="shared" si="304"/>
        <v>NetU1_AL68</v>
      </c>
      <c r="AU1940" t="str">
        <f t="shared" si="305"/>
        <v>--</v>
      </c>
    </row>
    <row r="1941" spans="1:47" x14ac:dyDescent="0.25">
      <c r="A1941" t="str">
        <f t="shared" si="300"/>
        <v>U1-AL79</v>
      </c>
      <c r="B1941" t="str">
        <f t="shared" si="301"/>
        <v>FPGA_VCC</v>
      </c>
      <c r="C1941" t="str">
        <f t="shared" si="302"/>
        <v>U1-FPGA_VCC</v>
      </c>
      <c r="D1941" t="str">
        <f t="shared" si="303"/>
        <v>U1-AL79</v>
      </c>
      <c r="E1941" t="s">
        <v>1215</v>
      </c>
      <c r="F1941" t="s">
        <v>2540</v>
      </c>
      <c r="G1941" t="s">
        <v>954</v>
      </c>
      <c r="AT1941" t="str">
        <f t="shared" si="304"/>
        <v>FPGA_VCC</v>
      </c>
      <c r="AU1941" t="str">
        <f t="shared" si="305"/>
        <v>--</v>
      </c>
    </row>
    <row r="1942" spans="1:47" x14ac:dyDescent="0.25">
      <c r="A1942" t="str">
        <f t="shared" si="300"/>
        <v>U1-AL86</v>
      </c>
      <c r="B1942" t="str">
        <f t="shared" si="301"/>
        <v>FPGA_VCC</v>
      </c>
      <c r="C1942" t="str">
        <f t="shared" si="302"/>
        <v>U1-FPGA_VCC</v>
      </c>
      <c r="D1942" t="str">
        <f t="shared" si="303"/>
        <v>U1-AL86</v>
      </c>
      <c r="E1942" t="s">
        <v>1215</v>
      </c>
      <c r="F1942" t="s">
        <v>2541</v>
      </c>
      <c r="G1942" t="s">
        <v>954</v>
      </c>
      <c r="AT1942" t="str">
        <f t="shared" si="304"/>
        <v>FPGA_VCC</v>
      </c>
      <c r="AU1942" t="str">
        <f t="shared" si="305"/>
        <v>--</v>
      </c>
    </row>
    <row r="1943" spans="1:47" x14ac:dyDescent="0.25">
      <c r="A1943" t="str">
        <f t="shared" si="300"/>
        <v>U1-AL90</v>
      </c>
      <c r="B1943" t="str">
        <f t="shared" si="301"/>
        <v>1.8V</v>
      </c>
      <c r="C1943" t="str">
        <f t="shared" si="302"/>
        <v>U1-1.8V</v>
      </c>
      <c r="D1943" t="str">
        <f t="shared" si="303"/>
        <v>U1-AL90</v>
      </c>
      <c r="E1943" t="s">
        <v>1215</v>
      </c>
      <c r="F1943" t="s">
        <v>2542</v>
      </c>
      <c r="G1943" t="s">
        <v>441</v>
      </c>
      <c r="AT1943" t="str">
        <f t="shared" si="304"/>
        <v>1.8V</v>
      </c>
      <c r="AU1943" t="str">
        <f t="shared" si="305"/>
        <v>--</v>
      </c>
    </row>
    <row r="1944" spans="1:47" x14ac:dyDescent="0.25">
      <c r="A1944" t="str">
        <f t="shared" si="300"/>
        <v>U1-AL96</v>
      </c>
      <c r="B1944" t="str">
        <f t="shared" si="301"/>
        <v>FPGA_VCC</v>
      </c>
      <c r="C1944" t="str">
        <f t="shared" si="302"/>
        <v>U1-FPGA_VCC</v>
      </c>
      <c r="D1944" t="str">
        <f t="shared" si="303"/>
        <v>U1-AL96</v>
      </c>
      <c r="E1944" t="s">
        <v>1215</v>
      </c>
      <c r="F1944" t="s">
        <v>2543</v>
      </c>
      <c r="G1944" t="s">
        <v>954</v>
      </c>
      <c r="AT1944" t="str">
        <f t="shared" si="304"/>
        <v>FPGA_VCC</v>
      </c>
      <c r="AU1944" t="str">
        <f t="shared" si="305"/>
        <v>--</v>
      </c>
    </row>
    <row r="1945" spans="1:47" x14ac:dyDescent="0.25">
      <c r="A1945" t="str">
        <f t="shared" si="300"/>
        <v>U1-AL100</v>
      </c>
      <c r="B1945" t="str">
        <f t="shared" si="301"/>
        <v>FPGA_VCC</v>
      </c>
      <c r="C1945" t="str">
        <f t="shared" si="302"/>
        <v>U1-FPGA_VCC</v>
      </c>
      <c r="D1945" t="str">
        <f t="shared" si="303"/>
        <v>U1-AL100</v>
      </c>
      <c r="E1945" t="s">
        <v>1215</v>
      </c>
      <c r="F1945" t="s">
        <v>2544</v>
      </c>
      <c r="G1945" t="s">
        <v>954</v>
      </c>
      <c r="AT1945" t="str">
        <f t="shared" si="304"/>
        <v>FPGA_VCC</v>
      </c>
      <c r="AU1945" t="str">
        <f t="shared" si="305"/>
        <v>--</v>
      </c>
    </row>
    <row r="1946" spans="1:47" x14ac:dyDescent="0.25">
      <c r="A1946" t="str">
        <f t="shared" si="300"/>
        <v>U1-AL115</v>
      </c>
      <c r="B1946" t="str">
        <f t="shared" si="301"/>
        <v>NetU1_AL115</v>
      </c>
      <c r="C1946" t="str">
        <f t="shared" si="302"/>
        <v>U1-NetU1_AL115</v>
      </c>
      <c r="D1946" t="str">
        <f t="shared" si="303"/>
        <v>U1-AL115</v>
      </c>
      <c r="E1946" t="s">
        <v>1215</v>
      </c>
      <c r="F1946" t="s">
        <v>2545</v>
      </c>
      <c r="G1946" t="s">
        <v>2546</v>
      </c>
      <c r="AT1946" t="str">
        <f t="shared" si="304"/>
        <v>NetU1_AL115</v>
      </c>
      <c r="AU1946" t="str">
        <f t="shared" si="305"/>
        <v>--</v>
      </c>
    </row>
    <row r="1947" spans="1:47" x14ac:dyDescent="0.25">
      <c r="A1947" t="str">
        <f t="shared" si="300"/>
        <v>U1-AM36</v>
      </c>
      <c r="B1947" t="str">
        <f t="shared" si="301"/>
        <v>NetU1_AM36</v>
      </c>
      <c r="C1947" t="str">
        <f t="shared" si="302"/>
        <v>U1-NetU1_AM36</v>
      </c>
      <c r="D1947" t="str">
        <f t="shared" si="303"/>
        <v>U1-AM36</v>
      </c>
      <c r="E1947" t="s">
        <v>1215</v>
      </c>
      <c r="F1947" t="s">
        <v>2547</v>
      </c>
      <c r="G1947" t="s">
        <v>2548</v>
      </c>
      <c r="AT1947" t="str">
        <f t="shared" si="304"/>
        <v>NetU1_AM36</v>
      </c>
      <c r="AU1947" t="str">
        <f t="shared" si="305"/>
        <v>--</v>
      </c>
    </row>
    <row r="1948" spans="1:47" x14ac:dyDescent="0.25">
      <c r="A1948" t="str">
        <f t="shared" si="300"/>
        <v>U1-AM40</v>
      </c>
      <c r="B1948" t="str">
        <f t="shared" si="301"/>
        <v>NetU1_AM40</v>
      </c>
      <c r="C1948" t="str">
        <f t="shared" si="302"/>
        <v>U1-NetU1_AM40</v>
      </c>
      <c r="D1948" t="str">
        <f t="shared" si="303"/>
        <v>U1-AM40</v>
      </c>
      <c r="E1948" t="s">
        <v>1215</v>
      </c>
      <c r="F1948" t="s">
        <v>2549</v>
      </c>
      <c r="G1948" t="s">
        <v>2550</v>
      </c>
      <c r="AT1948" t="str">
        <f t="shared" si="304"/>
        <v>NetU1_AM40</v>
      </c>
      <c r="AU1948" t="str">
        <f t="shared" si="305"/>
        <v>--</v>
      </c>
    </row>
    <row r="1949" spans="1:47" x14ac:dyDescent="0.25">
      <c r="A1949" t="str">
        <f t="shared" si="300"/>
        <v>U1-AM83</v>
      </c>
      <c r="B1949" t="str">
        <f t="shared" si="301"/>
        <v>FPGA_VCC</v>
      </c>
      <c r="C1949" t="str">
        <f t="shared" si="302"/>
        <v>U1-FPGA_VCC</v>
      </c>
      <c r="D1949" t="str">
        <f t="shared" si="303"/>
        <v>U1-AM83</v>
      </c>
      <c r="E1949" t="s">
        <v>1215</v>
      </c>
      <c r="F1949" t="s">
        <v>2551</v>
      </c>
      <c r="G1949" t="s">
        <v>954</v>
      </c>
      <c r="AT1949" t="str">
        <f t="shared" si="304"/>
        <v>FPGA_VCC</v>
      </c>
      <c r="AU1949" t="str">
        <f t="shared" si="305"/>
        <v>--</v>
      </c>
    </row>
    <row r="1950" spans="1:47" x14ac:dyDescent="0.25">
      <c r="A1950" t="str">
        <f t="shared" si="300"/>
        <v>U1-AM86</v>
      </c>
      <c r="B1950" t="str">
        <f t="shared" si="301"/>
        <v>VCCPLLDIG_HPS</v>
      </c>
      <c r="C1950" t="str">
        <f t="shared" si="302"/>
        <v>U1-VCCPLLDIG_HPS</v>
      </c>
      <c r="D1950" t="str">
        <f t="shared" si="303"/>
        <v>U1-AM86</v>
      </c>
      <c r="E1950" t="s">
        <v>1215</v>
      </c>
      <c r="F1950" t="s">
        <v>2552</v>
      </c>
      <c r="G1950" t="s">
        <v>1304</v>
      </c>
      <c r="AT1950" t="str">
        <f t="shared" si="304"/>
        <v>VCCPLLDIG_HPS</v>
      </c>
      <c r="AU1950" t="str">
        <f t="shared" si="305"/>
        <v>--</v>
      </c>
    </row>
    <row r="1951" spans="1:47" x14ac:dyDescent="0.25">
      <c r="A1951" t="str">
        <f t="shared" si="300"/>
        <v>U1-AM93</v>
      </c>
      <c r="B1951" t="str">
        <f t="shared" si="301"/>
        <v>VCCPLL_HPS</v>
      </c>
      <c r="C1951" t="str">
        <f t="shared" si="302"/>
        <v>U1-VCCPLL_HPS</v>
      </c>
      <c r="D1951" t="str">
        <f t="shared" si="303"/>
        <v>U1-AM93</v>
      </c>
      <c r="E1951" t="s">
        <v>1215</v>
      </c>
      <c r="F1951" t="s">
        <v>2553</v>
      </c>
      <c r="G1951" t="s">
        <v>1307</v>
      </c>
      <c r="AT1951" t="str">
        <f t="shared" si="304"/>
        <v>VCCPLL_HPS</v>
      </c>
      <c r="AU1951" t="str">
        <f t="shared" si="305"/>
        <v>--</v>
      </c>
    </row>
    <row r="1952" spans="1:47" x14ac:dyDescent="0.25">
      <c r="A1952" t="str">
        <f t="shared" si="300"/>
        <v>U1-AM96</v>
      </c>
      <c r="B1952" t="str">
        <f t="shared" si="301"/>
        <v>VCCPLLDIG_HPS</v>
      </c>
      <c r="C1952" t="str">
        <f t="shared" si="302"/>
        <v>U1-VCCPLLDIG_HPS</v>
      </c>
      <c r="D1952" t="str">
        <f t="shared" si="303"/>
        <v>U1-AM96</v>
      </c>
      <c r="E1952" t="s">
        <v>1215</v>
      </c>
      <c r="F1952" t="s">
        <v>2554</v>
      </c>
      <c r="G1952" t="s">
        <v>1304</v>
      </c>
      <c r="AT1952" t="str">
        <f t="shared" si="304"/>
        <v>VCCPLLDIG_HPS</v>
      </c>
      <c r="AU1952" t="str">
        <f t="shared" si="305"/>
        <v>--</v>
      </c>
    </row>
    <row r="1953" spans="1:47" x14ac:dyDescent="0.25">
      <c r="A1953" t="str">
        <f t="shared" si="300"/>
        <v>U1-AM100</v>
      </c>
      <c r="B1953" t="str">
        <f t="shared" si="301"/>
        <v>FPGA_VCC</v>
      </c>
      <c r="C1953" t="str">
        <f t="shared" si="302"/>
        <v>U1-FPGA_VCC</v>
      </c>
      <c r="D1953" t="str">
        <f t="shared" si="303"/>
        <v>U1-AM100</v>
      </c>
      <c r="E1953" t="s">
        <v>1215</v>
      </c>
      <c r="F1953" t="s">
        <v>2555</v>
      </c>
      <c r="G1953" t="s">
        <v>954</v>
      </c>
      <c r="AT1953" t="str">
        <f t="shared" si="304"/>
        <v>FPGA_VCC</v>
      </c>
      <c r="AU1953" t="str">
        <f t="shared" si="305"/>
        <v>--</v>
      </c>
    </row>
    <row r="1954" spans="1:47" x14ac:dyDescent="0.25">
      <c r="A1954" t="str">
        <f t="shared" si="300"/>
        <v>U1-AM120</v>
      </c>
      <c r="B1954" t="str">
        <f t="shared" si="301"/>
        <v>NetU1_AM120</v>
      </c>
      <c r="C1954" t="str">
        <f t="shared" si="302"/>
        <v>U1-NetU1_AM120</v>
      </c>
      <c r="D1954" t="str">
        <f t="shared" si="303"/>
        <v>U1-AM120</v>
      </c>
      <c r="E1954" t="s">
        <v>1215</v>
      </c>
      <c r="F1954" t="s">
        <v>2556</v>
      </c>
      <c r="G1954" t="s">
        <v>2557</v>
      </c>
      <c r="AT1954" t="str">
        <f t="shared" si="304"/>
        <v>NetU1_AM120</v>
      </c>
      <c r="AU1954" t="str">
        <f t="shared" si="305"/>
        <v>--</v>
      </c>
    </row>
    <row r="1955" spans="1:47" x14ac:dyDescent="0.25">
      <c r="A1955" t="str">
        <f t="shared" si="300"/>
        <v>U1-AN83</v>
      </c>
      <c r="B1955" t="str">
        <f t="shared" si="301"/>
        <v>FPGA_VCC</v>
      </c>
      <c r="C1955" t="str">
        <f t="shared" si="302"/>
        <v>U1-FPGA_VCC</v>
      </c>
      <c r="D1955" t="str">
        <f t="shared" si="303"/>
        <v>U1-AN83</v>
      </c>
      <c r="E1955" t="s">
        <v>1215</v>
      </c>
      <c r="F1955" t="s">
        <v>2558</v>
      </c>
      <c r="G1955" t="s">
        <v>954</v>
      </c>
      <c r="AT1955" t="str">
        <f t="shared" si="304"/>
        <v>FPGA_VCC</v>
      </c>
      <c r="AU1955" t="str">
        <f t="shared" si="305"/>
        <v>--</v>
      </c>
    </row>
    <row r="1956" spans="1:47" x14ac:dyDescent="0.25">
      <c r="A1956" t="str">
        <f t="shared" si="300"/>
        <v>U1-AN90</v>
      </c>
      <c r="B1956" t="str">
        <f t="shared" si="301"/>
        <v>VCCPLL_HPS</v>
      </c>
      <c r="C1956" t="str">
        <f t="shared" si="302"/>
        <v>U1-VCCPLL_HPS</v>
      </c>
      <c r="D1956" t="str">
        <f t="shared" si="303"/>
        <v>U1-AN90</v>
      </c>
      <c r="E1956" t="s">
        <v>1215</v>
      </c>
      <c r="F1956" t="s">
        <v>2559</v>
      </c>
      <c r="G1956" t="s">
        <v>1307</v>
      </c>
      <c r="AT1956" t="str">
        <f t="shared" si="304"/>
        <v>VCCPLL_HPS</v>
      </c>
      <c r="AU1956" t="str">
        <f t="shared" si="305"/>
        <v>--</v>
      </c>
    </row>
    <row r="1957" spans="1:47" x14ac:dyDescent="0.25">
      <c r="A1957" t="str">
        <f t="shared" si="300"/>
        <v>U1-AR32</v>
      </c>
      <c r="B1957" t="str">
        <f t="shared" si="301"/>
        <v>NetU1_AR32</v>
      </c>
      <c r="C1957" t="str">
        <f t="shared" si="302"/>
        <v>U1-NetU1_AR32</v>
      </c>
      <c r="D1957" t="str">
        <f t="shared" si="303"/>
        <v>U1-AR32</v>
      </c>
      <c r="E1957" t="s">
        <v>1215</v>
      </c>
      <c r="F1957" t="s">
        <v>2560</v>
      </c>
      <c r="G1957" t="s">
        <v>2561</v>
      </c>
      <c r="AT1957" t="str">
        <f t="shared" si="304"/>
        <v>NetU1_AR32</v>
      </c>
      <c r="AU1957" t="str">
        <f t="shared" si="305"/>
        <v>--</v>
      </c>
    </row>
    <row r="1958" spans="1:47" x14ac:dyDescent="0.25">
      <c r="A1958" t="str">
        <f t="shared" si="300"/>
        <v>U1-AR104</v>
      </c>
      <c r="B1958" t="str">
        <f t="shared" si="301"/>
        <v>NetU1_AR104</v>
      </c>
      <c r="C1958" t="str">
        <f t="shared" si="302"/>
        <v>U1-NetU1_AR104</v>
      </c>
      <c r="D1958" t="str">
        <f t="shared" si="303"/>
        <v>U1-AR104</v>
      </c>
      <c r="E1958" t="s">
        <v>1215</v>
      </c>
      <c r="F1958" t="s">
        <v>2562</v>
      </c>
      <c r="G1958" t="s">
        <v>2563</v>
      </c>
      <c r="AT1958" t="str">
        <f t="shared" si="304"/>
        <v>NetU1_AR104</v>
      </c>
      <c r="AU1958" t="str">
        <f t="shared" si="305"/>
        <v>--</v>
      </c>
    </row>
    <row r="1959" spans="1:47" x14ac:dyDescent="0.25">
      <c r="A1959" t="str">
        <f t="shared" si="300"/>
        <v>U1-BA32</v>
      </c>
      <c r="B1959" t="str">
        <f t="shared" si="301"/>
        <v>NetU1_BA32</v>
      </c>
      <c r="C1959" t="str">
        <f t="shared" si="302"/>
        <v>U1-NetU1_BA32</v>
      </c>
      <c r="D1959" t="str">
        <f t="shared" si="303"/>
        <v>U1-BA32</v>
      </c>
      <c r="E1959" t="s">
        <v>1215</v>
      </c>
      <c r="F1959" t="s">
        <v>2564</v>
      </c>
      <c r="G1959" t="s">
        <v>2565</v>
      </c>
      <c r="AT1959" t="str">
        <f t="shared" si="304"/>
        <v>NetU1_BA32</v>
      </c>
      <c r="AU1959" t="str">
        <f t="shared" si="305"/>
        <v>--</v>
      </c>
    </row>
    <row r="1960" spans="1:47" x14ac:dyDescent="0.25">
      <c r="A1960" t="str">
        <f t="shared" si="300"/>
        <v>U1-BA104</v>
      </c>
      <c r="B1960" t="str">
        <f t="shared" si="301"/>
        <v>NetU1_BA104</v>
      </c>
      <c r="C1960" t="str">
        <f t="shared" si="302"/>
        <v>U1-NetU1_BA104</v>
      </c>
      <c r="D1960" t="str">
        <f t="shared" si="303"/>
        <v>U1-BA104</v>
      </c>
      <c r="E1960" t="s">
        <v>1215</v>
      </c>
      <c r="F1960" t="s">
        <v>2566</v>
      </c>
      <c r="G1960" t="s">
        <v>2567</v>
      </c>
      <c r="AT1960" t="str">
        <f t="shared" si="304"/>
        <v>NetU1_BA104</v>
      </c>
      <c r="AU1960" t="str">
        <f t="shared" si="305"/>
        <v>--</v>
      </c>
    </row>
    <row r="1961" spans="1:47" x14ac:dyDescent="0.25">
      <c r="A1961" t="str">
        <f t="shared" si="300"/>
        <v>U1-BC36</v>
      </c>
      <c r="B1961" t="str">
        <f t="shared" si="301"/>
        <v>NetU1_BC36</v>
      </c>
      <c r="C1961" t="str">
        <f t="shared" si="302"/>
        <v>U1-NetU1_BC36</v>
      </c>
      <c r="D1961" t="str">
        <f t="shared" si="303"/>
        <v>U1-BC36</v>
      </c>
      <c r="E1961" t="s">
        <v>1215</v>
      </c>
      <c r="F1961" t="s">
        <v>2568</v>
      </c>
      <c r="G1961" t="s">
        <v>2569</v>
      </c>
      <c r="AT1961" t="str">
        <f t="shared" si="304"/>
        <v>NetU1_BC36</v>
      </c>
      <c r="AU1961" t="str">
        <f t="shared" si="305"/>
        <v>--</v>
      </c>
    </row>
    <row r="1962" spans="1:47" x14ac:dyDescent="0.25">
      <c r="A1962" t="str">
        <f t="shared" si="300"/>
        <v>U1-BC40</v>
      </c>
      <c r="B1962" t="str">
        <f t="shared" si="301"/>
        <v>NetU1_BC40</v>
      </c>
      <c r="C1962" t="str">
        <f t="shared" si="302"/>
        <v>U1-NetU1_BC40</v>
      </c>
      <c r="D1962" t="str">
        <f t="shared" si="303"/>
        <v>U1-BC40</v>
      </c>
      <c r="E1962" t="s">
        <v>1215</v>
      </c>
      <c r="F1962" t="s">
        <v>2570</v>
      </c>
      <c r="G1962" t="s">
        <v>2571</v>
      </c>
      <c r="AT1962" t="str">
        <f t="shared" si="304"/>
        <v>NetU1_BC40</v>
      </c>
      <c r="AU1962" t="str">
        <f t="shared" si="305"/>
        <v>--</v>
      </c>
    </row>
    <row r="1963" spans="1:47" x14ac:dyDescent="0.25">
      <c r="A1963" t="str">
        <f t="shared" si="300"/>
        <v>U1-BC100</v>
      </c>
      <c r="B1963" t="str">
        <f t="shared" si="301"/>
        <v>NetU1_BC100</v>
      </c>
      <c r="C1963" t="str">
        <f t="shared" si="302"/>
        <v>U1-NetU1_BC100</v>
      </c>
      <c r="D1963" t="str">
        <f t="shared" si="303"/>
        <v>U1-BC100</v>
      </c>
      <c r="E1963" t="s">
        <v>1215</v>
      </c>
      <c r="F1963" t="s">
        <v>2572</v>
      </c>
      <c r="G1963" t="s">
        <v>2573</v>
      </c>
      <c r="AT1963" t="str">
        <f t="shared" si="304"/>
        <v>NetU1_BC100</v>
      </c>
      <c r="AU1963" t="str">
        <f t="shared" si="305"/>
        <v>--</v>
      </c>
    </row>
    <row r="1964" spans="1:47" x14ac:dyDescent="0.25">
      <c r="A1964" t="str">
        <f t="shared" si="300"/>
        <v>U1-BD36</v>
      </c>
      <c r="B1964" t="str">
        <f t="shared" si="301"/>
        <v>NetU1_BD36</v>
      </c>
      <c r="C1964" t="str">
        <f t="shared" si="302"/>
        <v>U1-NetU1_BD36</v>
      </c>
      <c r="D1964" t="str">
        <f t="shared" si="303"/>
        <v>U1-BD36</v>
      </c>
      <c r="E1964" t="s">
        <v>1215</v>
      </c>
      <c r="F1964" t="s">
        <v>2574</v>
      </c>
      <c r="G1964" t="s">
        <v>2575</v>
      </c>
      <c r="AT1964" t="str">
        <f t="shared" si="304"/>
        <v>NetU1_BD36</v>
      </c>
      <c r="AU1964" t="str">
        <f t="shared" si="305"/>
        <v>--</v>
      </c>
    </row>
    <row r="1965" spans="1:47" x14ac:dyDescent="0.25">
      <c r="A1965" t="str">
        <f t="shared" si="300"/>
        <v>U1-BD53</v>
      </c>
      <c r="B1965" t="str">
        <f t="shared" si="301"/>
        <v>NetU1_BD53</v>
      </c>
      <c r="C1965" t="str">
        <f t="shared" si="302"/>
        <v>U1-NetU1_BD53</v>
      </c>
      <c r="D1965" t="str">
        <f t="shared" si="303"/>
        <v>U1-BD53</v>
      </c>
      <c r="E1965" t="s">
        <v>1215</v>
      </c>
      <c r="F1965" t="s">
        <v>2576</v>
      </c>
      <c r="G1965" t="s">
        <v>2577</v>
      </c>
      <c r="AT1965" t="str">
        <f t="shared" si="304"/>
        <v>NetU1_BD53</v>
      </c>
      <c r="AU1965" t="str">
        <f t="shared" si="305"/>
        <v>--</v>
      </c>
    </row>
    <row r="1966" spans="1:47" x14ac:dyDescent="0.25">
      <c r="A1966" t="str">
        <f t="shared" si="300"/>
        <v>U1-BD64</v>
      </c>
      <c r="B1966" t="str">
        <f t="shared" si="301"/>
        <v>NetU1_BD64</v>
      </c>
      <c r="C1966" t="str">
        <f t="shared" si="302"/>
        <v>U1-NetU1_BD64</v>
      </c>
      <c r="D1966" t="str">
        <f t="shared" si="303"/>
        <v>U1-BD64</v>
      </c>
      <c r="E1966" t="s">
        <v>1215</v>
      </c>
      <c r="F1966" t="s">
        <v>2578</v>
      </c>
      <c r="G1966" t="s">
        <v>2579</v>
      </c>
      <c r="AT1966" t="str">
        <f t="shared" si="304"/>
        <v>NetU1_BD64</v>
      </c>
      <c r="AU1966" t="str">
        <f t="shared" si="305"/>
        <v>--</v>
      </c>
    </row>
    <row r="1967" spans="1:47" x14ac:dyDescent="0.25">
      <c r="A1967" t="str">
        <f t="shared" si="300"/>
        <v>U1-BD100</v>
      </c>
      <c r="B1967" t="str">
        <f t="shared" si="301"/>
        <v>NetU1_BD100</v>
      </c>
      <c r="C1967" t="str">
        <f t="shared" si="302"/>
        <v>U1-NetU1_BD100</v>
      </c>
      <c r="D1967" t="str">
        <f t="shared" si="303"/>
        <v>U1-BD100</v>
      </c>
      <c r="E1967" t="s">
        <v>1215</v>
      </c>
      <c r="F1967" t="s">
        <v>2580</v>
      </c>
      <c r="G1967" t="s">
        <v>2581</v>
      </c>
      <c r="AT1967" t="str">
        <f t="shared" si="304"/>
        <v>NetU1_BD100</v>
      </c>
      <c r="AU1967" t="str">
        <f t="shared" si="305"/>
        <v>--</v>
      </c>
    </row>
    <row r="1968" spans="1:47" x14ac:dyDescent="0.25">
      <c r="A1968" t="str">
        <f t="shared" si="300"/>
        <v>U1-BD120</v>
      </c>
      <c r="B1968" t="str">
        <f t="shared" si="301"/>
        <v>NetU1_BD120</v>
      </c>
      <c r="C1968" t="str">
        <f t="shared" si="302"/>
        <v>U1-NetU1_BD120</v>
      </c>
      <c r="D1968" t="str">
        <f t="shared" si="303"/>
        <v>U1-BD120</v>
      </c>
      <c r="E1968" t="s">
        <v>1215</v>
      </c>
      <c r="F1968" t="s">
        <v>2582</v>
      </c>
      <c r="G1968" t="s">
        <v>2583</v>
      </c>
      <c r="AT1968" t="str">
        <f t="shared" si="304"/>
        <v>NetU1_BD120</v>
      </c>
      <c r="AU1968" t="str">
        <f t="shared" si="305"/>
        <v>--</v>
      </c>
    </row>
    <row r="1969" spans="1:47" x14ac:dyDescent="0.25">
      <c r="A1969" t="str">
        <f t="shared" si="300"/>
        <v>U1-CK101</v>
      </c>
      <c r="B1969" t="str">
        <f t="shared" si="301"/>
        <v>NetU1_CK101</v>
      </c>
      <c r="C1969" t="str">
        <f t="shared" si="302"/>
        <v>U1-NetU1_CK101</v>
      </c>
      <c r="D1969" t="str">
        <f t="shared" si="303"/>
        <v>U1-CK101</v>
      </c>
      <c r="E1969" t="s">
        <v>1215</v>
      </c>
      <c r="F1969" t="s">
        <v>2584</v>
      </c>
      <c r="G1969" t="s">
        <v>2585</v>
      </c>
      <c r="AT1969" t="str">
        <f t="shared" si="304"/>
        <v>NetU1_CK101</v>
      </c>
      <c r="AU1969" t="str">
        <f t="shared" si="305"/>
        <v>--</v>
      </c>
    </row>
    <row r="1970" spans="1:47" x14ac:dyDescent="0.25">
      <c r="A1970" t="str">
        <f t="shared" si="300"/>
        <v>U1-CK103</v>
      </c>
      <c r="B1970" t="str">
        <f t="shared" si="301"/>
        <v>NetU1_CK103</v>
      </c>
      <c r="C1970" t="str">
        <f t="shared" si="302"/>
        <v>U1-NetU1_CK103</v>
      </c>
      <c r="D1970" t="str">
        <f t="shared" si="303"/>
        <v>U1-CK103</v>
      </c>
      <c r="E1970" t="s">
        <v>1215</v>
      </c>
      <c r="F1970" t="s">
        <v>2586</v>
      </c>
      <c r="G1970" t="s">
        <v>2587</v>
      </c>
      <c r="AT1970" t="str">
        <f t="shared" si="304"/>
        <v>NetU1_CK103</v>
      </c>
      <c r="AU1970" t="str">
        <f t="shared" si="305"/>
        <v>--</v>
      </c>
    </row>
    <row r="1971" spans="1:47" x14ac:dyDescent="0.25">
      <c r="A1971" t="str">
        <f t="shared" si="300"/>
        <v>U1-CL101</v>
      </c>
      <c r="B1971" t="str">
        <f t="shared" si="301"/>
        <v>NetU1_CL101</v>
      </c>
      <c r="C1971" t="str">
        <f t="shared" si="302"/>
        <v>U1-NetU1_CL101</v>
      </c>
      <c r="D1971" t="str">
        <f t="shared" si="303"/>
        <v>U1-CL101</v>
      </c>
      <c r="E1971" t="s">
        <v>1215</v>
      </c>
      <c r="F1971" t="s">
        <v>2588</v>
      </c>
      <c r="G1971" t="s">
        <v>2589</v>
      </c>
      <c r="AT1971" t="str">
        <f t="shared" si="304"/>
        <v>NetU1_CL101</v>
      </c>
      <c r="AU1971" t="str">
        <f t="shared" si="305"/>
        <v>--</v>
      </c>
    </row>
    <row r="1972" spans="1:47" x14ac:dyDescent="0.25">
      <c r="A1972" t="str">
        <f t="shared" si="300"/>
        <v>U1-CL106</v>
      </c>
      <c r="B1972" t="str">
        <f t="shared" si="301"/>
        <v>NetU1_CL106</v>
      </c>
      <c r="C1972" t="str">
        <f t="shared" si="302"/>
        <v>U1-NetU1_CL106</v>
      </c>
      <c r="D1972" t="str">
        <f t="shared" si="303"/>
        <v>U1-CL106</v>
      </c>
      <c r="E1972" t="s">
        <v>1215</v>
      </c>
      <c r="F1972" t="s">
        <v>2590</v>
      </c>
      <c r="G1972" t="s">
        <v>2591</v>
      </c>
      <c r="AT1972" t="str">
        <f t="shared" si="304"/>
        <v>NetU1_CL106</v>
      </c>
      <c r="AU1972" t="str">
        <f t="shared" si="305"/>
        <v>--</v>
      </c>
    </row>
    <row r="1973" spans="1:47" x14ac:dyDescent="0.25">
      <c r="A1973" t="str">
        <f t="shared" si="300"/>
        <v>U1-BC46</v>
      </c>
      <c r="B1973" t="str">
        <f t="shared" si="301"/>
        <v>VCCIO_2B_T</v>
      </c>
      <c r="C1973" t="str">
        <f t="shared" si="302"/>
        <v>U1-VCCIO_2B_T</v>
      </c>
      <c r="D1973" t="str">
        <f t="shared" si="303"/>
        <v>U1-BC46</v>
      </c>
      <c r="E1973" t="s">
        <v>1215</v>
      </c>
      <c r="F1973" t="s">
        <v>2592</v>
      </c>
      <c r="G1973" t="s">
        <v>1017</v>
      </c>
      <c r="AT1973" t="str">
        <f t="shared" si="304"/>
        <v>VCCIO_2B_T</v>
      </c>
      <c r="AU1973" t="str">
        <f t="shared" si="305"/>
        <v>--</v>
      </c>
    </row>
    <row r="1974" spans="1:47" x14ac:dyDescent="0.25">
      <c r="A1974" t="str">
        <f t="shared" si="300"/>
        <v>U1-BC53</v>
      </c>
      <c r="B1974" t="str">
        <f t="shared" si="301"/>
        <v>VCCIO_2B_B</v>
      </c>
      <c r="C1974" t="str">
        <f t="shared" si="302"/>
        <v>U1-VCCIO_2B_B</v>
      </c>
      <c r="D1974" t="str">
        <f t="shared" si="303"/>
        <v>U1-BC53</v>
      </c>
      <c r="E1974" t="s">
        <v>1215</v>
      </c>
      <c r="F1974" t="s">
        <v>2593</v>
      </c>
      <c r="G1974" t="s">
        <v>1002</v>
      </c>
      <c r="AT1974" t="str">
        <f t="shared" si="304"/>
        <v>VCCIO_2B_B</v>
      </c>
      <c r="AU1974" t="str">
        <f t="shared" si="305"/>
        <v>--</v>
      </c>
    </row>
    <row r="1975" spans="1:47" x14ac:dyDescent="0.25">
      <c r="A1975" t="str">
        <f t="shared" si="300"/>
        <v>U1-BC57</v>
      </c>
      <c r="B1975" t="str">
        <f t="shared" si="301"/>
        <v>VCCIO_2B_B</v>
      </c>
      <c r="C1975" t="str">
        <f t="shared" si="302"/>
        <v>U1-VCCIO_2B_B</v>
      </c>
      <c r="D1975" t="str">
        <f t="shared" si="303"/>
        <v>U1-BC57</v>
      </c>
      <c r="E1975" t="s">
        <v>1215</v>
      </c>
      <c r="F1975" t="s">
        <v>2594</v>
      </c>
      <c r="G1975" t="s">
        <v>1002</v>
      </c>
      <c r="AT1975" t="str">
        <f t="shared" si="304"/>
        <v>VCCIO_2B_B</v>
      </c>
      <c r="AU1975" t="str">
        <f t="shared" si="305"/>
        <v>--</v>
      </c>
    </row>
    <row r="1976" spans="1:47" x14ac:dyDescent="0.25">
      <c r="A1976" t="str">
        <f t="shared" si="300"/>
        <v>U1-BD50</v>
      </c>
      <c r="B1976" t="str">
        <f t="shared" si="301"/>
        <v>VCCIO_2B_T</v>
      </c>
      <c r="C1976" t="str">
        <f t="shared" si="302"/>
        <v>U1-VCCIO_2B_T</v>
      </c>
      <c r="D1976" t="str">
        <f t="shared" si="303"/>
        <v>U1-BD50</v>
      </c>
      <c r="E1976" t="s">
        <v>1215</v>
      </c>
      <c r="F1976" t="s">
        <v>2595</v>
      </c>
      <c r="G1976" t="s">
        <v>1017</v>
      </c>
      <c r="AT1976" t="str">
        <f t="shared" si="304"/>
        <v>VCCIO_2B_T</v>
      </c>
      <c r="AU1976" t="str">
        <f t="shared" si="305"/>
        <v>--</v>
      </c>
    </row>
    <row r="1977" spans="1:47" x14ac:dyDescent="0.25">
      <c r="A1977" t="str">
        <f t="shared" si="300"/>
        <v>U1-BE46</v>
      </c>
      <c r="B1977" t="str">
        <f t="shared" si="301"/>
        <v>B2B_T13_P</v>
      </c>
      <c r="C1977" t="str">
        <f t="shared" si="302"/>
        <v>U1-B2B_T13_P</v>
      </c>
      <c r="D1977" t="str">
        <f t="shared" si="303"/>
        <v>U1-BE46</v>
      </c>
      <c r="E1977" t="s">
        <v>1215</v>
      </c>
      <c r="F1977" t="s">
        <v>2596</v>
      </c>
      <c r="G1977" t="s">
        <v>556</v>
      </c>
      <c r="AT1977" t="str">
        <f t="shared" si="304"/>
        <v>B2B_T13_P</v>
      </c>
      <c r="AU1977" t="str">
        <f t="shared" si="305"/>
        <v>--</v>
      </c>
    </row>
    <row r="1978" spans="1:47" x14ac:dyDescent="0.25">
      <c r="A1978" t="str">
        <f t="shared" si="300"/>
        <v>U1-BE50</v>
      </c>
      <c r="B1978" t="str">
        <f t="shared" si="301"/>
        <v>B2B_T14_N</v>
      </c>
      <c r="C1978" t="str">
        <f t="shared" si="302"/>
        <v>U1-B2B_T14_N</v>
      </c>
      <c r="D1978" t="str">
        <f t="shared" si="303"/>
        <v>U1-BE50</v>
      </c>
      <c r="E1978" t="s">
        <v>1215</v>
      </c>
      <c r="F1978" t="s">
        <v>2597</v>
      </c>
      <c r="G1978" t="s">
        <v>558</v>
      </c>
      <c r="AT1978" t="str">
        <f t="shared" si="304"/>
        <v>B2B_T14_N</v>
      </c>
      <c r="AU1978" t="str">
        <f t="shared" si="305"/>
        <v>--</v>
      </c>
    </row>
    <row r="1979" spans="1:47" x14ac:dyDescent="0.25">
      <c r="A1979" t="str">
        <f t="shared" si="300"/>
        <v>U1-BE57</v>
      </c>
      <c r="B1979" t="str">
        <f t="shared" si="301"/>
        <v>B2B_T16_N</v>
      </c>
      <c r="C1979" t="str">
        <f t="shared" si="302"/>
        <v>U1-B2B_T16_N</v>
      </c>
      <c r="D1979" t="str">
        <f t="shared" si="303"/>
        <v>U1-BE57</v>
      </c>
      <c r="E1979" t="s">
        <v>1215</v>
      </c>
      <c r="F1979" t="s">
        <v>2598</v>
      </c>
      <c r="G1979" t="s">
        <v>564</v>
      </c>
      <c r="AT1979" t="str">
        <f t="shared" si="304"/>
        <v>B2B_T16_N</v>
      </c>
      <c r="AU1979" t="str">
        <f t="shared" si="305"/>
        <v>--</v>
      </c>
    </row>
    <row r="1980" spans="1:47" x14ac:dyDescent="0.25">
      <c r="A1980" t="str">
        <f t="shared" si="300"/>
        <v>U1-BE61</v>
      </c>
      <c r="B1980" t="str">
        <f t="shared" si="301"/>
        <v>B2B_T16_P</v>
      </c>
      <c r="C1980" t="str">
        <f t="shared" si="302"/>
        <v>U1-B2B_T16_P</v>
      </c>
      <c r="D1980" t="str">
        <f t="shared" si="303"/>
        <v>U1-BE61</v>
      </c>
      <c r="E1980" t="s">
        <v>1215</v>
      </c>
      <c r="F1980" t="s">
        <v>2599</v>
      </c>
      <c r="G1980" t="s">
        <v>565</v>
      </c>
      <c r="AT1980" t="str">
        <f t="shared" si="304"/>
        <v>B2B_T16_P</v>
      </c>
      <c r="AU1980" t="str">
        <f t="shared" si="305"/>
        <v>--</v>
      </c>
    </row>
    <row r="1981" spans="1:47" x14ac:dyDescent="0.25">
      <c r="A1981" t="str">
        <f t="shared" si="300"/>
        <v>U1-BE64</v>
      </c>
      <c r="B1981" t="str">
        <f t="shared" si="301"/>
        <v>B2B_T17_P</v>
      </c>
      <c r="C1981" t="str">
        <f t="shared" si="302"/>
        <v>U1-B2B_T17_P</v>
      </c>
      <c r="D1981" t="str">
        <f t="shared" si="303"/>
        <v>U1-BE64</v>
      </c>
      <c r="E1981" t="s">
        <v>1215</v>
      </c>
      <c r="F1981" t="s">
        <v>2600</v>
      </c>
      <c r="G1981" t="s">
        <v>569</v>
      </c>
      <c r="AT1981" t="str">
        <f t="shared" si="304"/>
        <v>B2B_T17_P</v>
      </c>
      <c r="AU1981" t="str">
        <f t="shared" si="305"/>
        <v>--</v>
      </c>
    </row>
    <row r="1982" spans="1:47" x14ac:dyDescent="0.25">
      <c r="A1982" t="str">
        <f t="shared" si="300"/>
        <v>U1-BE68</v>
      </c>
      <c r="B1982" t="str">
        <f t="shared" si="301"/>
        <v>B2B_T18_N</v>
      </c>
      <c r="C1982" t="str">
        <f t="shared" si="302"/>
        <v>U1-B2B_T18_N</v>
      </c>
      <c r="D1982" t="str">
        <f t="shared" si="303"/>
        <v>U1-BE68</v>
      </c>
      <c r="E1982" t="s">
        <v>1215</v>
      </c>
      <c r="F1982" t="s">
        <v>2601</v>
      </c>
      <c r="G1982" t="s">
        <v>570</v>
      </c>
      <c r="AT1982" t="str">
        <f t="shared" si="304"/>
        <v>B2B_T18_N</v>
      </c>
      <c r="AU1982" t="str">
        <f t="shared" si="305"/>
        <v>--</v>
      </c>
    </row>
    <row r="1983" spans="1:47" x14ac:dyDescent="0.25">
      <c r="A1983" t="str">
        <f t="shared" si="300"/>
        <v>U1-BF46</v>
      </c>
      <c r="B1983" t="str">
        <f t="shared" si="301"/>
        <v>B2B_T13_N</v>
      </c>
      <c r="C1983" t="str">
        <f t="shared" si="302"/>
        <v>U1-B2B_T13_N</v>
      </c>
      <c r="D1983" t="str">
        <f t="shared" si="303"/>
        <v>U1-BF46</v>
      </c>
      <c r="E1983" t="s">
        <v>1215</v>
      </c>
      <c r="F1983" t="s">
        <v>2602</v>
      </c>
      <c r="G1983" t="s">
        <v>554</v>
      </c>
      <c r="AT1983" t="str">
        <f t="shared" si="304"/>
        <v>B2B_T13_N</v>
      </c>
      <c r="AU1983" t="str">
        <f t="shared" si="305"/>
        <v>--</v>
      </c>
    </row>
    <row r="1984" spans="1:47" x14ac:dyDescent="0.25">
      <c r="A1984" t="str">
        <f t="shared" si="300"/>
        <v>U1-BF50</v>
      </c>
      <c r="B1984" t="str">
        <f t="shared" si="301"/>
        <v>B2B_T14_P</v>
      </c>
      <c r="C1984" t="str">
        <f t="shared" si="302"/>
        <v>U1-B2B_T14_P</v>
      </c>
      <c r="D1984" t="str">
        <f t="shared" si="303"/>
        <v>U1-BF50</v>
      </c>
      <c r="E1984" t="s">
        <v>1215</v>
      </c>
      <c r="F1984" t="s">
        <v>2603</v>
      </c>
      <c r="G1984" t="s">
        <v>559</v>
      </c>
      <c r="AT1984" t="str">
        <f t="shared" si="304"/>
        <v>B2B_T14_P</v>
      </c>
      <c r="AU1984" t="str">
        <f t="shared" si="305"/>
        <v>--</v>
      </c>
    </row>
    <row r="1985" spans="1:47" x14ac:dyDescent="0.25">
      <c r="A1985" t="str">
        <f t="shared" si="300"/>
        <v>U1-BF53</v>
      </c>
      <c r="B1985" t="str">
        <f t="shared" si="301"/>
        <v>B2B_T15_N</v>
      </c>
      <c r="C1985" t="str">
        <f t="shared" si="302"/>
        <v>U1-B2B_T15_N</v>
      </c>
      <c r="D1985" t="str">
        <f t="shared" si="303"/>
        <v>U1-BF53</v>
      </c>
      <c r="E1985" t="s">
        <v>1215</v>
      </c>
      <c r="F1985" t="s">
        <v>2604</v>
      </c>
      <c r="G1985" t="s">
        <v>561</v>
      </c>
      <c r="AT1985" t="str">
        <f t="shared" si="304"/>
        <v>B2B_T15_N</v>
      </c>
      <c r="AU1985" t="str">
        <f t="shared" si="305"/>
        <v>--</v>
      </c>
    </row>
    <row r="1986" spans="1:47" x14ac:dyDescent="0.25">
      <c r="A1986" t="str">
        <f t="shared" si="300"/>
        <v>U1-BF57</v>
      </c>
      <c r="B1986" t="str">
        <f t="shared" si="301"/>
        <v>B2B_T15_P</v>
      </c>
      <c r="C1986" t="str">
        <f t="shared" si="302"/>
        <v>U1-B2B_T15_P</v>
      </c>
      <c r="D1986" t="str">
        <f t="shared" si="303"/>
        <v>U1-BF57</v>
      </c>
      <c r="E1986" t="s">
        <v>1215</v>
      </c>
      <c r="F1986" t="s">
        <v>2605</v>
      </c>
      <c r="G1986" t="s">
        <v>563</v>
      </c>
      <c r="AT1986" t="str">
        <f t="shared" si="304"/>
        <v>B2B_T15_P</v>
      </c>
      <c r="AU1986" t="str">
        <f t="shared" si="305"/>
        <v>--</v>
      </c>
    </row>
    <row r="1987" spans="1:47" x14ac:dyDescent="0.25">
      <c r="A1987" t="str">
        <f t="shared" si="300"/>
        <v>U1-BF64</v>
      </c>
      <c r="B1987" t="str">
        <f t="shared" si="301"/>
        <v>B2B_T17_N</v>
      </c>
      <c r="C1987" t="str">
        <f t="shared" si="302"/>
        <v>U1-B2B_T17_N</v>
      </c>
      <c r="D1987" t="str">
        <f t="shared" si="303"/>
        <v>U1-BF64</v>
      </c>
      <c r="E1987" t="s">
        <v>1215</v>
      </c>
      <c r="F1987" t="s">
        <v>2606</v>
      </c>
      <c r="G1987" t="s">
        <v>567</v>
      </c>
      <c r="AT1987" t="str">
        <f t="shared" si="304"/>
        <v>B2B_T17_N</v>
      </c>
      <c r="AU1987" t="str">
        <f t="shared" si="305"/>
        <v>--</v>
      </c>
    </row>
    <row r="1988" spans="1:47" x14ac:dyDescent="0.25">
      <c r="A1988" t="str">
        <f t="shared" si="300"/>
        <v>U1-BF68</v>
      </c>
      <c r="B1988" t="str">
        <f t="shared" si="301"/>
        <v>B2B_T18_P</v>
      </c>
      <c r="C1988" t="str">
        <f t="shared" si="302"/>
        <v>U1-B2B_T18_P</v>
      </c>
      <c r="D1988" t="str">
        <f t="shared" si="303"/>
        <v>U1-BF68</v>
      </c>
      <c r="E1988" t="s">
        <v>1215</v>
      </c>
      <c r="F1988" t="s">
        <v>2607</v>
      </c>
      <c r="G1988" t="s">
        <v>572</v>
      </c>
      <c r="AT1988" t="str">
        <f t="shared" si="304"/>
        <v>B2B_T18_P</v>
      </c>
      <c r="AU1988" t="str">
        <f t="shared" si="305"/>
        <v>--</v>
      </c>
    </row>
    <row r="1989" spans="1:47" x14ac:dyDescent="0.25">
      <c r="A1989" t="str">
        <f t="shared" si="300"/>
        <v>U1-BH38</v>
      </c>
      <c r="B1989" t="str">
        <f t="shared" si="301"/>
        <v>B2B_T20_P</v>
      </c>
      <c r="C1989" t="str">
        <f t="shared" si="302"/>
        <v>U1-B2B_T20_P</v>
      </c>
      <c r="D1989" t="str">
        <f t="shared" si="303"/>
        <v>U1-BH38</v>
      </c>
      <c r="E1989" t="s">
        <v>1215</v>
      </c>
      <c r="F1989" t="s">
        <v>2608</v>
      </c>
      <c r="G1989" t="s">
        <v>581</v>
      </c>
      <c r="AT1989" t="str">
        <f t="shared" si="304"/>
        <v>B2B_T20_P</v>
      </c>
      <c r="AU1989" t="str">
        <f t="shared" si="305"/>
        <v>--</v>
      </c>
    </row>
    <row r="1990" spans="1:47" x14ac:dyDescent="0.25">
      <c r="A1990" t="str">
        <f t="shared" ref="A1990:A2053" si="306">$E1990&amp;"-"&amp;$F1990</f>
        <v>U1-BH41</v>
      </c>
      <c r="B1990" t="str">
        <f t="shared" ref="B1990:B2053" si="307">IF(OR(E1990=$A$2,E1990=$B$2,E1990=$C$2,E1990=$D$2),"--",G1990)</f>
        <v>B2B_T20_N</v>
      </c>
      <c r="C1990" t="str">
        <f t="shared" ref="C1990:C2053" si="308">$E1990&amp;"-"&amp;$G1990</f>
        <v>U1-B2B_T20_N</v>
      </c>
      <c r="D1990" t="str">
        <f t="shared" ref="D1990:D2053" si="309">A1990</f>
        <v>U1-BH41</v>
      </c>
      <c r="E1990" t="s">
        <v>1215</v>
      </c>
      <c r="F1990" t="s">
        <v>2609</v>
      </c>
      <c r="G1990" t="s">
        <v>580</v>
      </c>
      <c r="AT1990" t="str">
        <f t="shared" ref="AT1990:AT2053" si="310">IF(IF(COUNTIF($AO$6:$AQ$150,B1990)&gt;0,"---","--")="---",VLOOKUP(B1990,$AO$6:$AQ$150,3,0),B1990)</f>
        <v>B2B_T20_N</v>
      </c>
      <c r="AU1990" t="str">
        <f t="shared" ref="AU1990:AU2053" si="311">IF(IF(COUNTIF($AO$6:$AQ$150,B1990)&gt;0,"---","--")="---",VLOOKUP(B1990,$AO$6:$AQ$150,2,0),"--")</f>
        <v>--</v>
      </c>
    </row>
    <row r="1991" spans="1:47" x14ac:dyDescent="0.25">
      <c r="A1991" t="str">
        <f t="shared" si="306"/>
        <v>U1-BH49</v>
      </c>
      <c r="B1991" t="str">
        <f t="shared" si="307"/>
        <v>B2B_T23_P</v>
      </c>
      <c r="C1991" t="str">
        <f t="shared" si="308"/>
        <v>U1-B2B_T23_P</v>
      </c>
      <c r="D1991" t="str">
        <f t="shared" si="309"/>
        <v>U1-BH49</v>
      </c>
      <c r="E1991" t="s">
        <v>1215</v>
      </c>
      <c r="F1991" t="s">
        <v>2610</v>
      </c>
      <c r="G1991" t="s">
        <v>592</v>
      </c>
      <c r="AT1991" t="str">
        <f t="shared" si="310"/>
        <v>B2B_T23_P</v>
      </c>
      <c r="AU1991" t="str">
        <f t="shared" si="311"/>
        <v>--</v>
      </c>
    </row>
    <row r="1992" spans="1:47" x14ac:dyDescent="0.25">
      <c r="A1992" t="str">
        <f t="shared" si="306"/>
        <v>U1-BH52</v>
      </c>
      <c r="B1992" t="str">
        <f t="shared" si="307"/>
        <v>B2B_T23_N</v>
      </c>
      <c r="C1992" t="str">
        <f t="shared" si="308"/>
        <v>U1-B2B_T23_N</v>
      </c>
      <c r="D1992" t="str">
        <f t="shared" si="309"/>
        <v>U1-BH52</v>
      </c>
      <c r="E1992" t="s">
        <v>1215</v>
      </c>
      <c r="F1992" t="s">
        <v>2611</v>
      </c>
      <c r="G1992" t="s">
        <v>591</v>
      </c>
      <c r="AT1992" t="str">
        <f t="shared" si="310"/>
        <v>B2B_T23_N</v>
      </c>
      <c r="AU1992" t="str">
        <f t="shared" si="311"/>
        <v>--</v>
      </c>
    </row>
    <row r="1993" spans="1:47" x14ac:dyDescent="0.25">
      <c r="A1993" t="str">
        <f t="shared" si="306"/>
        <v>U1-BK38</v>
      </c>
      <c r="B1993" t="str">
        <f t="shared" si="307"/>
        <v>B2B_T19_P</v>
      </c>
      <c r="C1993" t="str">
        <f t="shared" si="308"/>
        <v>U1-B2B_T19_P</v>
      </c>
      <c r="D1993" t="str">
        <f t="shared" si="309"/>
        <v>U1-BK38</v>
      </c>
      <c r="E1993" t="s">
        <v>1215</v>
      </c>
      <c r="F1993" t="s">
        <v>2612</v>
      </c>
      <c r="G1993" t="s">
        <v>575</v>
      </c>
      <c r="AT1993" t="str">
        <f t="shared" si="310"/>
        <v>B2B_T19_P</v>
      </c>
      <c r="AU1993" t="str">
        <f t="shared" si="311"/>
        <v>--</v>
      </c>
    </row>
    <row r="1994" spans="1:47" x14ac:dyDescent="0.25">
      <c r="A1994" t="str">
        <f t="shared" si="306"/>
        <v>U1-BK49</v>
      </c>
      <c r="B1994" t="str">
        <f t="shared" si="307"/>
        <v>B2B_T22_P</v>
      </c>
      <c r="C1994" t="str">
        <f t="shared" si="308"/>
        <v>U1-B2B_T22_P</v>
      </c>
      <c r="D1994" t="str">
        <f t="shared" si="309"/>
        <v>U1-BK49</v>
      </c>
      <c r="E1994" t="s">
        <v>1215</v>
      </c>
      <c r="F1994" t="s">
        <v>2613</v>
      </c>
      <c r="G1994" t="s">
        <v>589</v>
      </c>
      <c r="AT1994" t="str">
        <f t="shared" si="310"/>
        <v>B2B_T22_P</v>
      </c>
      <c r="AU1994" t="str">
        <f t="shared" si="311"/>
        <v>--</v>
      </c>
    </row>
    <row r="1995" spans="1:47" x14ac:dyDescent="0.25">
      <c r="A1995" t="str">
        <f t="shared" si="306"/>
        <v>U1-BM38</v>
      </c>
      <c r="B1995" t="str">
        <f t="shared" si="307"/>
        <v>B2B_T19_N</v>
      </c>
      <c r="C1995" t="str">
        <f t="shared" si="308"/>
        <v>U1-B2B_T19_N</v>
      </c>
      <c r="D1995" t="str">
        <f t="shared" si="309"/>
        <v>U1-BM38</v>
      </c>
      <c r="E1995" t="s">
        <v>1215</v>
      </c>
      <c r="F1995" t="s">
        <v>2614</v>
      </c>
      <c r="G1995" t="s">
        <v>574</v>
      </c>
      <c r="AT1995" t="str">
        <f t="shared" si="310"/>
        <v>B2B_T19_N</v>
      </c>
      <c r="AU1995" t="str">
        <f t="shared" si="311"/>
        <v>--</v>
      </c>
    </row>
    <row r="1996" spans="1:47" x14ac:dyDescent="0.25">
      <c r="A1996" t="str">
        <f t="shared" si="306"/>
        <v>U1-BM41</v>
      </c>
      <c r="B1996" t="str">
        <f t="shared" si="307"/>
        <v>B2B_T21_N</v>
      </c>
      <c r="C1996" t="str">
        <f t="shared" si="308"/>
        <v>U1-B2B_T21_N</v>
      </c>
      <c r="D1996" t="str">
        <f t="shared" si="309"/>
        <v>U1-BM41</v>
      </c>
      <c r="E1996" t="s">
        <v>1215</v>
      </c>
      <c r="F1996" t="s">
        <v>2615</v>
      </c>
      <c r="G1996" t="s">
        <v>583</v>
      </c>
      <c r="AT1996" t="str">
        <f t="shared" si="310"/>
        <v>B2B_T21_N</v>
      </c>
      <c r="AU1996" t="str">
        <f t="shared" si="311"/>
        <v>--</v>
      </c>
    </row>
    <row r="1997" spans="1:47" x14ac:dyDescent="0.25">
      <c r="A1997" t="str">
        <f t="shared" si="306"/>
        <v>U1-BM49</v>
      </c>
      <c r="B1997" t="str">
        <f t="shared" si="307"/>
        <v>B2B_T22_N</v>
      </c>
      <c r="C1997" t="str">
        <f t="shared" si="308"/>
        <v>U1-B2B_T22_N</v>
      </c>
      <c r="D1997" t="str">
        <f t="shared" si="309"/>
        <v>U1-BM49</v>
      </c>
      <c r="E1997" t="s">
        <v>1215</v>
      </c>
      <c r="F1997" t="s">
        <v>2616</v>
      </c>
      <c r="G1997" t="s">
        <v>587</v>
      </c>
      <c r="AT1997" t="str">
        <f t="shared" si="310"/>
        <v>B2B_T22_N</v>
      </c>
      <c r="AU1997" t="str">
        <f t="shared" si="311"/>
        <v>--</v>
      </c>
    </row>
    <row r="1998" spans="1:47" x14ac:dyDescent="0.25">
      <c r="A1998" t="str">
        <f t="shared" si="306"/>
        <v>U1-BM52</v>
      </c>
      <c r="B1998" t="str">
        <f t="shared" si="307"/>
        <v>B2B_T24_P</v>
      </c>
      <c r="C1998" t="str">
        <f t="shared" si="308"/>
        <v>U1-B2B_T24_P</v>
      </c>
      <c r="D1998" t="str">
        <f t="shared" si="309"/>
        <v>U1-BM52</v>
      </c>
      <c r="E1998" t="s">
        <v>1215</v>
      </c>
      <c r="F1998" t="s">
        <v>2617</v>
      </c>
      <c r="G1998" t="s">
        <v>596</v>
      </c>
      <c r="AT1998" t="str">
        <f t="shared" si="310"/>
        <v>B2B_T24_P</v>
      </c>
      <c r="AU1998" t="str">
        <f t="shared" si="311"/>
        <v>--</v>
      </c>
    </row>
    <row r="1999" spans="1:47" x14ac:dyDescent="0.25">
      <c r="A1999" t="str">
        <f t="shared" si="306"/>
        <v>U1-BP41</v>
      </c>
      <c r="B1999" t="str">
        <f t="shared" si="307"/>
        <v>B2B_T21_P</v>
      </c>
      <c r="C1999" t="str">
        <f t="shared" si="308"/>
        <v>U1-B2B_T21_P</v>
      </c>
      <c r="D1999" t="str">
        <f t="shared" si="309"/>
        <v>U1-BP41</v>
      </c>
      <c r="E1999" t="s">
        <v>1215</v>
      </c>
      <c r="F1999" t="s">
        <v>2618</v>
      </c>
      <c r="G1999" t="s">
        <v>585</v>
      </c>
      <c r="AT1999" t="str">
        <f t="shared" si="310"/>
        <v>B2B_T21_P</v>
      </c>
      <c r="AU1999" t="str">
        <f t="shared" si="311"/>
        <v>--</v>
      </c>
    </row>
    <row r="2000" spans="1:47" x14ac:dyDescent="0.25">
      <c r="A2000" t="str">
        <f t="shared" si="306"/>
        <v>U1-BP52</v>
      </c>
      <c r="B2000" t="str">
        <f t="shared" si="307"/>
        <v>B2B_T24_N</v>
      </c>
      <c r="C2000" t="str">
        <f t="shared" si="308"/>
        <v>U1-B2B_T24_N</v>
      </c>
      <c r="D2000" t="str">
        <f t="shared" si="309"/>
        <v>U1-BP52</v>
      </c>
      <c r="E2000" t="s">
        <v>1215</v>
      </c>
      <c r="F2000" t="s">
        <v>2619</v>
      </c>
      <c r="G2000" t="s">
        <v>594</v>
      </c>
      <c r="AT2000" t="str">
        <f t="shared" si="310"/>
        <v>B2B_T24_N</v>
      </c>
      <c r="AU2000" t="str">
        <f t="shared" si="311"/>
        <v>--</v>
      </c>
    </row>
    <row r="2001" spans="1:47" x14ac:dyDescent="0.25">
      <c r="A2001" t="str">
        <f t="shared" si="306"/>
        <v>U1-BR38</v>
      </c>
      <c r="B2001" t="str">
        <f t="shared" si="307"/>
        <v>B2B_B2_P</v>
      </c>
      <c r="C2001" t="str">
        <f t="shared" si="308"/>
        <v>U1-B2B_B2_P</v>
      </c>
      <c r="D2001" t="str">
        <f t="shared" si="309"/>
        <v>U1-BR38</v>
      </c>
      <c r="E2001" t="s">
        <v>1215</v>
      </c>
      <c r="F2001" t="s">
        <v>2620</v>
      </c>
      <c r="G2001" t="s">
        <v>523</v>
      </c>
      <c r="AT2001" t="str">
        <f t="shared" si="310"/>
        <v>B2B_B2_P</v>
      </c>
      <c r="AU2001" t="str">
        <f t="shared" si="311"/>
        <v>--</v>
      </c>
    </row>
    <row r="2002" spans="1:47" x14ac:dyDescent="0.25">
      <c r="A2002" t="str">
        <f t="shared" si="306"/>
        <v>U1-BR41</v>
      </c>
      <c r="B2002" t="str">
        <f t="shared" si="307"/>
        <v>B2B_B3_P</v>
      </c>
      <c r="C2002" t="str">
        <f t="shared" si="308"/>
        <v>U1-B2B_B3_P</v>
      </c>
      <c r="D2002" t="str">
        <f t="shared" si="309"/>
        <v>U1-BR41</v>
      </c>
      <c r="E2002" t="s">
        <v>1215</v>
      </c>
      <c r="F2002" t="s">
        <v>2621</v>
      </c>
      <c r="G2002" t="s">
        <v>525</v>
      </c>
      <c r="AT2002" t="str">
        <f t="shared" si="310"/>
        <v>B2B_B3_P</v>
      </c>
      <c r="AU2002" t="str">
        <f t="shared" si="311"/>
        <v>--</v>
      </c>
    </row>
    <row r="2003" spans="1:47" x14ac:dyDescent="0.25">
      <c r="A2003" t="str">
        <f t="shared" si="306"/>
        <v>U1-BR49</v>
      </c>
      <c r="B2003" t="str">
        <f t="shared" si="307"/>
        <v>B2B_B6_P</v>
      </c>
      <c r="C2003" t="str">
        <f t="shared" si="308"/>
        <v>U1-B2B_B6_P</v>
      </c>
      <c r="D2003" t="str">
        <f t="shared" si="309"/>
        <v>U1-BR49</v>
      </c>
      <c r="E2003" t="s">
        <v>1215</v>
      </c>
      <c r="F2003" t="s">
        <v>2622</v>
      </c>
      <c r="G2003" t="s">
        <v>533</v>
      </c>
      <c r="AT2003" t="str">
        <f t="shared" si="310"/>
        <v>B2B_B6_P</v>
      </c>
      <c r="AU2003" t="str">
        <f t="shared" si="311"/>
        <v>--</v>
      </c>
    </row>
    <row r="2004" spans="1:47" x14ac:dyDescent="0.25">
      <c r="A2004" t="str">
        <f t="shared" si="306"/>
        <v>U1-BR52</v>
      </c>
      <c r="B2004" t="str">
        <f t="shared" si="307"/>
        <v>B2B_B5_P</v>
      </c>
      <c r="C2004" t="str">
        <f t="shared" si="308"/>
        <v>U1-B2B_B5_P</v>
      </c>
      <c r="D2004" t="str">
        <f t="shared" si="309"/>
        <v>U1-BR52</v>
      </c>
      <c r="E2004" t="s">
        <v>1215</v>
      </c>
      <c r="F2004" t="s">
        <v>2623</v>
      </c>
      <c r="G2004" t="s">
        <v>530</v>
      </c>
      <c r="AT2004" t="str">
        <f t="shared" si="310"/>
        <v>B2B_B5_P</v>
      </c>
      <c r="AU2004" t="str">
        <f t="shared" si="311"/>
        <v>--</v>
      </c>
    </row>
    <row r="2005" spans="1:47" x14ac:dyDescent="0.25">
      <c r="A2005" t="str">
        <f t="shared" si="306"/>
        <v>U1-BU38</v>
      </c>
      <c r="B2005" t="str">
        <f t="shared" si="307"/>
        <v>B2B_B2_N</v>
      </c>
      <c r="C2005" t="str">
        <f t="shared" si="308"/>
        <v>U1-B2B_B2_N</v>
      </c>
      <c r="D2005" t="str">
        <f t="shared" si="309"/>
        <v>U1-BU38</v>
      </c>
      <c r="E2005" t="s">
        <v>1215</v>
      </c>
      <c r="F2005" t="s">
        <v>2624</v>
      </c>
      <c r="G2005" t="s">
        <v>521</v>
      </c>
      <c r="AT2005" t="str">
        <f t="shared" si="310"/>
        <v>B2B_B2_N</v>
      </c>
      <c r="AU2005" t="str">
        <f t="shared" si="311"/>
        <v>--</v>
      </c>
    </row>
    <row r="2006" spans="1:47" x14ac:dyDescent="0.25">
      <c r="A2006" t="str">
        <f t="shared" si="306"/>
        <v>U1-BU41</v>
      </c>
      <c r="B2006" t="str">
        <f t="shared" si="307"/>
        <v>B2B_B3_N</v>
      </c>
      <c r="C2006" t="str">
        <f t="shared" si="308"/>
        <v>U1-B2B_B3_N</v>
      </c>
      <c r="D2006" t="str">
        <f t="shared" si="309"/>
        <v>U1-BU41</v>
      </c>
      <c r="E2006" t="s">
        <v>1215</v>
      </c>
      <c r="F2006" t="s">
        <v>2625</v>
      </c>
      <c r="G2006" t="s">
        <v>524</v>
      </c>
      <c r="AT2006" t="str">
        <f t="shared" si="310"/>
        <v>B2B_B3_N</v>
      </c>
      <c r="AU2006" t="str">
        <f t="shared" si="311"/>
        <v>--</v>
      </c>
    </row>
    <row r="2007" spans="1:47" x14ac:dyDescent="0.25">
      <c r="A2007" t="str">
        <f t="shared" si="306"/>
        <v>U1-BU49</v>
      </c>
      <c r="B2007" t="str">
        <f t="shared" si="307"/>
        <v>B2B_B6_N</v>
      </c>
      <c r="C2007" t="str">
        <f t="shared" si="308"/>
        <v>U1-B2B_B6_N</v>
      </c>
      <c r="D2007" t="str">
        <f t="shared" si="309"/>
        <v>U1-BU49</v>
      </c>
      <c r="E2007" t="s">
        <v>1215</v>
      </c>
      <c r="F2007" t="s">
        <v>2626</v>
      </c>
      <c r="G2007" t="s">
        <v>532</v>
      </c>
      <c r="AT2007" t="str">
        <f t="shared" si="310"/>
        <v>B2B_B6_N</v>
      </c>
      <c r="AU2007" t="str">
        <f t="shared" si="311"/>
        <v>--</v>
      </c>
    </row>
    <row r="2008" spans="1:47" x14ac:dyDescent="0.25">
      <c r="A2008" t="str">
        <f t="shared" si="306"/>
        <v>U1-BU52</v>
      </c>
      <c r="B2008" t="str">
        <f t="shared" si="307"/>
        <v>B2B_B5_N</v>
      </c>
      <c r="C2008" t="str">
        <f t="shared" si="308"/>
        <v>U1-B2B_B5_N</v>
      </c>
      <c r="D2008" t="str">
        <f t="shared" si="309"/>
        <v>U1-BU52</v>
      </c>
      <c r="E2008" t="s">
        <v>1215</v>
      </c>
      <c r="F2008" t="s">
        <v>2627</v>
      </c>
      <c r="G2008" t="s">
        <v>528</v>
      </c>
      <c r="AT2008" t="str">
        <f t="shared" si="310"/>
        <v>B2B_B5_N</v>
      </c>
      <c r="AU2008" t="str">
        <f t="shared" si="311"/>
        <v>--</v>
      </c>
    </row>
    <row r="2009" spans="1:47" x14ac:dyDescent="0.25">
      <c r="A2009" t="str">
        <f t="shared" si="306"/>
        <v>U1-BW38</v>
      </c>
      <c r="B2009" t="str">
        <f t="shared" si="307"/>
        <v>B2B_B1_N</v>
      </c>
      <c r="C2009" t="str">
        <f t="shared" si="308"/>
        <v>U1-B2B_B1_N</v>
      </c>
      <c r="D2009" t="str">
        <f t="shared" si="309"/>
        <v>U1-BW38</v>
      </c>
      <c r="E2009" t="s">
        <v>1215</v>
      </c>
      <c r="F2009" t="s">
        <v>2628</v>
      </c>
      <c r="G2009" t="s">
        <v>498</v>
      </c>
      <c r="AT2009" t="str">
        <f t="shared" si="310"/>
        <v>B2B_B1_N</v>
      </c>
      <c r="AU2009" t="str">
        <f t="shared" si="311"/>
        <v>--</v>
      </c>
    </row>
    <row r="2010" spans="1:47" x14ac:dyDescent="0.25">
      <c r="A2010" t="str">
        <f t="shared" si="306"/>
        <v>U1-BW49</v>
      </c>
      <c r="B2010" t="str">
        <f t="shared" si="307"/>
        <v>B2B_B4_P</v>
      </c>
      <c r="C2010" t="str">
        <f t="shared" si="308"/>
        <v>U1-B2B_B4_P</v>
      </c>
      <c r="D2010" t="str">
        <f t="shared" si="309"/>
        <v>U1-BW49</v>
      </c>
      <c r="E2010" t="s">
        <v>1215</v>
      </c>
      <c r="F2010" t="s">
        <v>2629</v>
      </c>
      <c r="G2010" t="s">
        <v>527</v>
      </c>
      <c r="AT2010" t="str">
        <f t="shared" si="310"/>
        <v>B2B_B4_P</v>
      </c>
      <c r="AU2010" t="str">
        <f t="shared" si="311"/>
        <v>--</v>
      </c>
    </row>
    <row r="2011" spans="1:47" x14ac:dyDescent="0.25">
      <c r="A2011" t="str">
        <f t="shared" si="306"/>
        <v>U1-CA22</v>
      </c>
      <c r="B2011" t="str">
        <f t="shared" si="307"/>
        <v>B2B_T3_N</v>
      </c>
      <c r="C2011" t="str">
        <f t="shared" si="308"/>
        <v>U1-B2B_T3_N</v>
      </c>
      <c r="D2011" t="str">
        <f t="shared" si="309"/>
        <v>U1-CA22</v>
      </c>
      <c r="E2011" t="s">
        <v>1215</v>
      </c>
      <c r="F2011" t="s">
        <v>2630</v>
      </c>
      <c r="G2011" t="s">
        <v>602</v>
      </c>
      <c r="AT2011" t="str">
        <f t="shared" si="310"/>
        <v>B2B_T3_N</v>
      </c>
      <c r="AU2011" t="str">
        <f t="shared" si="311"/>
        <v>--</v>
      </c>
    </row>
    <row r="2012" spans="1:47" x14ac:dyDescent="0.25">
      <c r="A2012" t="str">
        <f t="shared" si="306"/>
        <v>U1-CA31</v>
      </c>
      <c r="B2012" t="str">
        <f t="shared" si="307"/>
        <v>B2B_T5_P</v>
      </c>
      <c r="C2012" t="str">
        <f t="shared" si="308"/>
        <v>U1-B2B_T5_P</v>
      </c>
      <c r="D2012" t="str">
        <f t="shared" si="309"/>
        <v>U1-CA31</v>
      </c>
      <c r="E2012" t="s">
        <v>1215</v>
      </c>
      <c r="F2012" t="s">
        <v>2631</v>
      </c>
      <c r="G2012" t="s">
        <v>611</v>
      </c>
      <c r="AT2012" t="str">
        <f t="shared" si="310"/>
        <v>B2B_T5_P</v>
      </c>
      <c r="AU2012" t="str">
        <f t="shared" si="311"/>
        <v>--</v>
      </c>
    </row>
    <row r="2013" spans="1:47" x14ac:dyDescent="0.25">
      <c r="A2013" t="str">
        <f t="shared" si="306"/>
        <v>U1-CA38</v>
      </c>
      <c r="B2013" t="str">
        <f t="shared" si="307"/>
        <v>B2B_B1_P</v>
      </c>
      <c r="C2013" t="str">
        <f t="shared" si="308"/>
        <v>U1-B2B_B1_P</v>
      </c>
      <c r="D2013" t="str">
        <f t="shared" si="309"/>
        <v>U1-CA38</v>
      </c>
      <c r="E2013" t="s">
        <v>1215</v>
      </c>
      <c r="F2013" t="s">
        <v>2632</v>
      </c>
      <c r="G2013" t="s">
        <v>500</v>
      </c>
      <c r="AT2013" t="str">
        <f t="shared" si="310"/>
        <v>B2B_B1_P</v>
      </c>
      <c r="AU2013" t="str">
        <f t="shared" si="311"/>
        <v>--</v>
      </c>
    </row>
    <row r="2014" spans="1:47" x14ac:dyDescent="0.25">
      <c r="A2014" t="str">
        <f t="shared" si="306"/>
        <v>U1-CA41</v>
      </c>
      <c r="B2014" t="str">
        <f t="shared" si="307"/>
        <v>B2B_B8_N</v>
      </c>
      <c r="C2014" t="str">
        <f t="shared" si="308"/>
        <v>U1-B2B_B8_N</v>
      </c>
      <c r="D2014" t="str">
        <f t="shared" si="309"/>
        <v>U1-CA41</v>
      </c>
      <c r="E2014" t="s">
        <v>1215</v>
      </c>
      <c r="F2014" t="s">
        <v>2633</v>
      </c>
      <c r="G2014" t="s">
        <v>538</v>
      </c>
      <c r="AT2014" t="str">
        <f t="shared" si="310"/>
        <v>B2B_B8_N</v>
      </c>
      <c r="AU2014" t="str">
        <f t="shared" si="311"/>
        <v>--</v>
      </c>
    </row>
    <row r="2015" spans="1:47" x14ac:dyDescent="0.25">
      <c r="A2015" t="str">
        <f t="shared" si="306"/>
        <v>U1-CA49</v>
      </c>
      <c r="B2015" t="str">
        <f t="shared" si="307"/>
        <v>B2B_B4_N</v>
      </c>
      <c r="C2015" t="str">
        <f t="shared" si="308"/>
        <v>U1-B2B_B4_N</v>
      </c>
      <c r="D2015" t="str">
        <f t="shared" si="309"/>
        <v>U1-CA49</v>
      </c>
      <c r="E2015" t="s">
        <v>1215</v>
      </c>
      <c r="F2015" t="s">
        <v>2634</v>
      </c>
      <c r="G2015" t="s">
        <v>526</v>
      </c>
      <c r="AT2015" t="str">
        <f t="shared" si="310"/>
        <v>B2B_B4_N</v>
      </c>
      <c r="AU2015" t="str">
        <f t="shared" si="311"/>
        <v>--</v>
      </c>
    </row>
    <row r="2016" spans="1:47" x14ac:dyDescent="0.25">
      <c r="A2016" t="str">
        <f t="shared" si="306"/>
        <v>U1-CA52</v>
      </c>
      <c r="B2016" t="str">
        <f t="shared" si="307"/>
        <v>B2B_B11_N</v>
      </c>
      <c r="C2016" t="str">
        <f t="shared" si="308"/>
        <v>U1-B2B_B11_N</v>
      </c>
      <c r="D2016" t="str">
        <f t="shared" si="309"/>
        <v>U1-CA52</v>
      </c>
      <c r="E2016" t="s">
        <v>1215</v>
      </c>
      <c r="F2016" t="s">
        <v>2635</v>
      </c>
      <c r="G2016" t="s">
        <v>466</v>
      </c>
      <c r="AT2016" t="str">
        <f t="shared" si="310"/>
        <v>B2B_B11_N</v>
      </c>
      <c r="AU2016" t="str">
        <f t="shared" si="311"/>
        <v>--</v>
      </c>
    </row>
    <row r="2017" spans="1:47" x14ac:dyDescent="0.25">
      <c r="A2017" t="str">
        <f t="shared" si="306"/>
        <v>U1-CC19</v>
      </c>
      <c r="B2017" t="str">
        <f t="shared" si="307"/>
        <v>B2B_T1_N</v>
      </c>
      <c r="C2017" t="str">
        <f t="shared" si="308"/>
        <v>U1-B2B_T1_N</v>
      </c>
      <c r="D2017" t="str">
        <f t="shared" si="309"/>
        <v>U1-CC19</v>
      </c>
      <c r="E2017" t="s">
        <v>1215</v>
      </c>
      <c r="F2017" t="s">
        <v>2636</v>
      </c>
      <c r="G2017" t="s">
        <v>577</v>
      </c>
      <c r="AT2017" t="str">
        <f t="shared" si="310"/>
        <v>B2B_T1_N</v>
      </c>
      <c r="AU2017" t="str">
        <f t="shared" si="311"/>
        <v>--</v>
      </c>
    </row>
    <row r="2018" spans="1:47" x14ac:dyDescent="0.25">
      <c r="A2018" t="str">
        <f t="shared" si="306"/>
        <v>U1-CC22</v>
      </c>
      <c r="B2018" t="str">
        <f t="shared" si="307"/>
        <v>B2B_T3_P</v>
      </c>
      <c r="C2018" t="str">
        <f t="shared" si="308"/>
        <v>U1-B2B_T3_P</v>
      </c>
      <c r="D2018" t="str">
        <f t="shared" si="309"/>
        <v>U1-CC22</v>
      </c>
      <c r="E2018" t="s">
        <v>1215</v>
      </c>
      <c r="F2018" t="s">
        <v>2637</v>
      </c>
      <c r="G2018" t="s">
        <v>603</v>
      </c>
      <c r="AT2018" t="str">
        <f t="shared" si="310"/>
        <v>B2B_T3_P</v>
      </c>
      <c r="AU2018" t="str">
        <f t="shared" si="311"/>
        <v>--</v>
      </c>
    </row>
    <row r="2019" spans="1:47" x14ac:dyDescent="0.25">
      <c r="A2019" t="str">
        <f t="shared" si="306"/>
        <v>U1-CC28</v>
      </c>
      <c r="B2019" t="str">
        <f t="shared" si="307"/>
        <v>B2B_T4_N</v>
      </c>
      <c r="C2019" t="str">
        <f t="shared" si="308"/>
        <v>U1-B2B_T4_N</v>
      </c>
      <c r="D2019" t="str">
        <f t="shared" si="309"/>
        <v>U1-CC28</v>
      </c>
      <c r="E2019" t="s">
        <v>1215</v>
      </c>
      <c r="F2019" t="s">
        <v>2638</v>
      </c>
      <c r="G2019" t="s">
        <v>605</v>
      </c>
      <c r="AT2019" t="str">
        <f t="shared" si="310"/>
        <v>B2B_T4_N</v>
      </c>
      <c r="AU2019" t="str">
        <f t="shared" si="311"/>
        <v>--</v>
      </c>
    </row>
    <row r="2020" spans="1:47" x14ac:dyDescent="0.25">
      <c r="A2020" t="str">
        <f t="shared" si="306"/>
        <v>U1-CC31</v>
      </c>
      <c r="B2020" t="str">
        <f t="shared" si="307"/>
        <v>B2B_T5_N</v>
      </c>
      <c r="C2020" t="str">
        <f t="shared" si="308"/>
        <v>U1-B2B_T5_N</v>
      </c>
      <c r="D2020" t="str">
        <f t="shared" si="309"/>
        <v>U1-CC31</v>
      </c>
      <c r="E2020" t="s">
        <v>1215</v>
      </c>
      <c r="F2020" t="s">
        <v>2639</v>
      </c>
      <c r="G2020" t="s">
        <v>609</v>
      </c>
      <c r="AT2020" t="str">
        <f t="shared" si="310"/>
        <v>B2B_T5_N</v>
      </c>
      <c r="AU2020" t="str">
        <f t="shared" si="311"/>
        <v>--</v>
      </c>
    </row>
    <row r="2021" spans="1:47" x14ac:dyDescent="0.25">
      <c r="A2021" t="str">
        <f t="shared" si="306"/>
        <v>U1-CC41</v>
      </c>
      <c r="B2021" t="str">
        <f t="shared" si="307"/>
        <v>B2B_B8_P</v>
      </c>
      <c r="C2021" t="str">
        <f t="shared" si="308"/>
        <v>U1-B2B_B8_P</v>
      </c>
      <c r="D2021" t="str">
        <f t="shared" si="309"/>
        <v>U1-CC41</v>
      </c>
      <c r="E2021" t="s">
        <v>1215</v>
      </c>
      <c r="F2021" t="s">
        <v>2640</v>
      </c>
      <c r="G2021" t="s">
        <v>540</v>
      </c>
      <c r="AT2021" t="str">
        <f t="shared" si="310"/>
        <v>B2B_B8_P</v>
      </c>
      <c r="AU2021" t="str">
        <f t="shared" si="311"/>
        <v>--</v>
      </c>
    </row>
    <row r="2022" spans="1:47" x14ac:dyDescent="0.25">
      <c r="A2022" t="str">
        <f t="shared" si="306"/>
        <v>U1-CC52</v>
      </c>
      <c r="B2022" t="str">
        <f t="shared" si="307"/>
        <v>B2B_B11_P</v>
      </c>
      <c r="C2022" t="str">
        <f t="shared" si="308"/>
        <v>U1-B2B_B11_P</v>
      </c>
      <c r="D2022" t="str">
        <f t="shared" si="309"/>
        <v>U1-CC52</v>
      </c>
      <c r="E2022" t="s">
        <v>1215</v>
      </c>
      <c r="F2022" t="s">
        <v>2641</v>
      </c>
      <c r="G2022" t="s">
        <v>468</v>
      </c>
      <c r="AT2022" t="str">
        <f t="shared" si="310"/>
        <v>B2B_B11_P</v>
      </c>
      <c r="AU2022" t="str">
        <f t="shared" si="311"/>
        <v>--</v>
      </c>
    </row>
    <row r="2023" spans="1:47" x14ac:dyDescent="0.25">
      <c r="A2023" t="str">
        <f t="shared" si="306"/>
        <v>U1-CF19</v>
      </c>
      <c r="B2023" t="str">
        <f t="shared" si="307"/>
        <v>B2B_T1_P</v>
      </c>
      <c r="C2023" t="str">
        <f t="shared" si="308"/>
        <v>U1-B2B_T1_P</v>
      </c>
      <c r="D2023" t="str">
        <f t="shared" si="309"/>
        <v>U1-CF19</v>
      </c>
      <c r="E2023" t="s">
        <v>1215</v>
      </c>
      <c r="F2023" t="s">
        <v>2642</v>
      </c>
      <c r="G2023" t="s">
        <v>579</v>
      </c>
      <c r="AT2023" t="str">
        <f t="shared" si="310"/>
        <v>B2B_T1_P</v>
      </c>
      <c r="AU2023" t="str">
        <f t="shared" si="311"/>
        <v>--</v>
      </c>
    </row>
    <row r="2024" spans="1:47" x14ac:dyDescent="0.25">
      <c r="A2024" t="str">
        <f t="shared" si="306"/>
        <v>U1-CF22</v>
      </c>
      <c r="B2024" t="str">
        <f t="shared" si="307"/>
        <v>B2B_T2_P</v>
      </c>
      <c r="C2024" t="str">
        <f t="shared" si="308"/>
        <v>U1-B2B_T2_P</v>
      </c>
      <c r="D2024" t="str">
        <f t="shared" si="309"/>
        <v>U1-CF22</v>
      </c>
      <c r="E2024" t="s">
        <v>1215</v>
      </c>
      <c r="F2024" t="s">
        <v>2643</v>
      </c>
      <c r="G2024" t="s">
        <v>600</v>
      </c>
      <c r="AT2024" t="str">
        <f t="shared" si="310"/>
        <v>B2B_T2_P</v>
      </c>
      <c r="AU2024" t="str">
        <f t="shared" si="311"/>
        <v>--</v>
      </c>
    </row>
    <row r="2025" spans="1:47" x14ac:dyDescent="0.25">
      <c r="A2025" t="str">
        <f t="shared" si="306"/>
        <v>U1-CF28</v>
      </c>
      <c r="B2025" t="str">
        <f t="shared" si="307"/>
        <v>B2B_T4_P</v>
      </c>
      <c r="C2025" t="str">
        <f t="shared" si="308"/>
        <v>U1-B2B_T4_P</v>
      </c>
      <c r="D2025" t="str">
        <f t="shared" si="309"/>
        <v>U1-CF28</v>
      </c>
      <c r="E2025" t="s">
        <v>1215</v>
      </c>
      <c r="F2025" t="s">
        <v>2644</v>
      </c>
      <c r="G2025" t="s">
        <v>607</v>
      </c>
      <c r="AT2025" t="str">
        <f t="shared" si="310"/>
        <v>B2B_T4_P</v>
      </c>
      <c r="AU2025" t="str">
        <f t="shared" si="311"/>
        <v>--</v>
      </c>
    </row>
    <row r="2026" spans="1:47" x14ac:dyDescent="0.25">
      <c r="A2026" t="str">
        <f t="shared" si="306"/>
        <v>U1-CF31</v>
      </c>
      <c r="B2026" t="str">
        <f t="shared" si="307"/>
        <v>B2B_T6_N</v>
      </c>
      <c r="C2026" t="str">
        <f t="shared" si="308"/>
        <v>U1-B2B_T6_N</v>
      </c>
      <c r="D2026" t="str">
        <f t="shared" si="309"/>
        <v>U1-CF31</v>
      </c>
      <c r="E2026" t="s">
        <v>1215</v>
      </c>
      <c r="F2026" t="s">
        <v>2645</v>
      </c>
      <c r="G2026" t="s">
        <v>613</v>
      </c>
      <c r="AT2026" t="str">
        <f t="shared" si="310"/>
        <v>B2B_T6_N</v>
      </c>
      <c r="AU2026" t="str">
        <f t="shared" si="311"/>
        <v>--</v>
      </c>
    </row>
    <row r="2027" spans="1:47" x14ac:dyDescent="0.25">
      <c r="A2027" t="str">
        <f t="shared" si="306"/>
        <v>U1-CF38</v>
      </c>
      <c r="B2027" t="str">
        <f t="shared" si="307"/>
        <v>B2B_B7_N</v>
      </c>
      <c r="C2027" t="str">
        <f t="shared" si="308"/>
        <v>U1-B2B_B7_N</v>
      </c>
      <c r="D2027" t="str">
        <f t="shared" si="309"/>
        <v>U1-CF38</v>
      </c>
      <c r="E2027" t="s">
        <v>1215</v>
      </c>
      <c r="F2027" t="s">
        <v>2646</v>
      </c>
      <c r="G2027" t="s">
        <v>535</v>
      </c>
      <c r="AT2027" t="str">
        <f t="shared" si="310"/>
        <v>B2B_B7_N</v>
      </c>
      <c r="AU2027" t="str">
        <f t="shared" si="311"/>
        <v>--</v>
      </c>
    </row>
    <row r="2028" spans="1:47" x14ac:dyDescent="0.25">
      <c r="A2028" t="str">
        <f t="shared" si="306"/>
        <v>U1-CF41</v>
      </c>
      <c r="B2028" t="str">
        <f t="shared" si="307"/>
        <v>B2B_B9_N</v>
      </c>
      <c r="C2028" t="str">
        <f t="shared" si="308"/>
        <v>U1-B2B_B9_N</v>
      </c>
      <c r="D2028" t="str">
        <f t="shared" si="309"/>
        <v>U1-CF41</v>
      </c>
      <c r="E2028" t="s">
        <v>1215</v>
      </c>
      <c r="F2028" t="s">
        <v>2647</v>
      </c>
      <c r="G2028" t="s">
        <v>542</v>
      </c>
      <c r="AT2028" t="str">
        <f t="shared" si="310"/>
        <v>B2B_B9_N</v>
      </c>
      <c r="AU2028" t="str">
        <f t="shared" si="311"/>
        <v>--</v>
      </c>
    </row>
    <row r="2029" spans="1:47" x14ac:dyDescent="0.25">
      <c r="A2029" t="str">
        <f t="shared" si="306"/>
        <v>U1-CF49</v>
      </c>
      <c r="B2029" t="str">
        <f t="shared" si="307"/>
        <v>B2B_B10_P</v>
      </c>
      <c r="C2029" t="str">
        <f t="shared" si="308"/>
        <v>U1-B2B_B10_P</v>
      </c>
      <c r="D2029" t="str">
        <f t="shared" si="309"/>
        <v>U1-CF49</v>
      </c>
      <c r="E2029" t="s">
        <v>1215</v>
      </c>
      <c r="F2029" t="s">
        <v>2648</v>
      </c>
      <c r="G2029" t="s">
        <v>465</v>
      </c>
      <c r="AT2029" t="str">
        <f t="shared" si="310"/>
        <v>B2B_B10_P</v>
      </c>
      <c r="AU2029" t="str">
        <f t="shared" si="311"/>
        <v>--</v>
      </c>
    </row>
    <row r="2030" spans="1:47" x14ac:dyDescent="0.25">
      <c r="A2030" t="str">
        <f t="shared" si="306"/>
        <v>U1-CF52</v>
      </c>
      <c r="B2030" t="str">
        <f t="shared" si="307"/>
        <v>B2B_B12_P</v>
      </c>
      <c r="C2030" t="str">
        <f t="shared" si="308"/>
        <v>U1-B2B_B12_P</v>
      </c>
      <c r="D2030" t="str">
        <f t="shared" si="309"/>
        <v>U1-CF52</v>
      </c>
      <c r="E2030" t="s">
        <v>1215</v>
      </c>
      <c r="F2030" t="s">
        <v>2649</v>
      </c>
      <c r="G2030" t="s">
        <v>471</v>
      </c>
      <c r="AT2030" t="str">
        <f t="shared" si="310"/>
        <v>B2B_B12_P</v>
      </c>
      <c r="AU2030" t="str">
        <f t="shared" si="311"/>
        <v>--</v>
      </c>
    </row>
    <row r="2031" spans="1:47" x14ac:dyDescent="0.25">
      <c r="A2031" t="str">
        <f t="shared" si="306"/>
        <v>U1-CH22</v>
      </c>
      <c r="B2031" t="str">
        <f t="shared" si="307"/>
        <v>B2B_T2_N</v>
      </c>
      <c r="C2031" t="str">
        <f t="shared" si="308"/>
        <v>U1-B2B_T2_N</v>
      </c>
      <c r="D2031" t="str">
        <f t="shared" si="309"/>
        <v>U1-CH22</v>
      </c>
      <c r="E2031" t="s">
        <v>1215</v>
      </c>
      <c r="F2031" t="s">
        <v>2650</v>
      </c>
      <c r="G2031" t="s">
        <v>598</v>
      </c>
      <c r="AT2031" t="str">
        <f t="shared" si="310"/>
        <v>B2B_T2_N</v>
      </c>
      <c r="AU2031" t="str">
        <f t="shared" si="311"/>
        <v>--</v>
      </c>
    </row>
    <row r="2032" spans="1:47" x14ac:dyDescent="0.25">
      <c r="A2032" t="str">
        <f t="shared" si="306"/>
        <v>U1-CH31</v>
      </c>
      <c r="B2032" t="str">
        <f t="shared" si="307"/>
        <v>B2B_T6_P</v>
      </c>
      <c r="C2032" t="str">
        <f t="shared" si="308"/>
        <v>U1-B2B_T6_P</v>
      </c>
      <c r="D2032" t="str">
        <f t="shared" si="309"/>
        <v>U1-CH31</v>
      </c>
      <c r="E2032" t="s">
        <v>1215</v>
      </c>
      <c r="F2032" t="s">
        <v>2651</v>
      </c>
      <c r="G2032" t="s">
        <v>615</v>
      </c>
      <c r="AT2032" t="str">
        <f t="shared" si="310"/>
        <v>B2B_T6_P</v>
      </c>
      <c r="AU2032" t="str">
        <f t="shared" si="311"/>
        <v>--</v>
      </c>
    </row>
    <row r="2033" spans="1:47" x14ac:dyDescent="0.25">
      <c r="A2033" t="str">
        <f t="shared" si="306"/>
        <v>U1-CH38</v>
      </c>
      <c r="B2033" t="str">
        <f t="shared" si="307"/>
        <v>B2B_B7_P</v>
      </c>
      <c r="C2033" t="str">
        <f t="shared" si="308"/>
        <v>U1-B2B_B7_P</v>
      </c>
      <c r="D2033" t="str">
        <f t="shared" si="309"/>
        <v>U1-CH38</v>
      </c>
      <c r="E2033" t="s">
        <v>1215</v>
      </c>
      <c r="F2033" t="s">
        <v>2652</v>
      </c>
      <c r="G2033" t="s">
        <v>537</v>
      </c>
      <c r="AT2033" t="str">
        <f t="shared" si="310"/>
        <v>B2B_B7_P</v>
      </c>
      <c r="AU2033" t="str">
        <f t="shared" si="311"/>
        <v>--</v>
      </c>
    </row>
    <row r="2034" spans="1:47" x14ac:dyDescent="0.25">
      <c r="A2034" t="str">
        <f t="shared" si="306"/>
        <v>U1-CH41</v>
      </c>
      <c r="B2034" t="str">
        <f t="shared" si="307"/>
        <v>B2B_B9_P</v>
      </c>
      <c r="C2034" t="str">
        <f t="shared" si="308"/>
        <v>U1-B2B_B9_P</v>
      </c>
      <c r="D2034" t="str">
        <f t="shared" si="309"/>
        <v>U1-CH41</v>
      </c>
      <c r="E2034" t="s">
        <v>1215</v>
      </c>
      <c r="F2034" t="s">
        <v>2653</v>
      </c>
      <c r="G2034" t="s">
        <v>543</v>
      </c>
      <c r="AT2034" t="str">
        <f t="shared" si="310"/>
        <v>B2B_B9_P</v>
      </c>
      <c r="AU2034" t="str">
        <f t="shared" si="311"/>
        <v>--</v>
      </c>
    </row>
    <row r="2035" spans="1:47" x14ac:dyDescent="0.25">
      <c r="A2035" t="str">
        <f t="shared" si="306"/>
        <v>U1-CH49</v>
      </c>
      <c r="B2035" t="str">
        <f t="shared" si="307"/>
        <v>B2B_B10_N</v>
      </c>
      <c r="C2035" t="str">
        <f t="shared" si="308"/>
        <v>U1-B2B_B10_N</v>
      </c>
      <c r="D2035" t="str">
        <f t="shared" si="309"/>
        <v>U1-CH49</v>
      </c>
      <c r="E2035" t="s">
        <v>1215</v>
      </c>
      <c r="F2035" t="s">
        <v>2654</v>
      </c>
      <c r="G2035" t="s">
        <v>464</v>
      </c>
      <c r="AT2035" t="str">
        <f t="shared" si="310"/>
        <v>B2B_B10_N</v>
      </c>
      <c r="AU2035" t="str">
        <f t="shared" si="311"/>
        <v>--</v>
      </c>
    </row>
    <row r="2036" spans="1:47" x14ac:dyDescent="0.25">
      <c r="A2036" t="str">
        <f t="shared" si="306"/>
        <v>U1-CH52</v>
      </c>
      <c r="B2036" t="str">
        <f t="shared" si="307"/>
        <v>B2B_B12_N</v>
      </c>
      <c r="C2036" t="str">
        <f t="shared" si="308"/>
        <v>U1-B2B_B12_N</v>
      </c>
      <c r="D2036" t="str">
        <f t="shared" si="309"/>
        <v>U1-CH52</v>
      </c>
      <c r="E2036" t="s">
        <v>1215</v>
      </c>
      <c r="F2036" t="s">
        <v>2655</v>
      </c>
      <c r="G2036" t="s">
        <v>470</v>
      </c>
      <c r="AT2036" t="str">
        <f t="shared" si="310"/>
        <v>B2B_B12_N</v>
      </c>
      <c r="AU2036" t="str">
        <f t="shared" si="311"/>
        <v>--</v>
      </c>
    </row>
    <row r="2037" spans="1:47" x14ac:dyDescent="0.25">
      <c r="A2037" t="str">
        <f t="shared" si="306"/>
        <v>U1-CK8</v>
      </c>
      <c r="B2037" t="str">
        <f t="shared" si="307"/>
        <v>B2B_T7_P</v>
      </c>
      <c r="C2037" t="str">
        <f t="shared" si="308"/>
        <v>U1-B2B_T7_P</v>
      </c>
      <c r="D2037" t="str">
        <f t="shared" si="309"/>
        <v>U1-CK8</v>
      </c>
      <c r="E2037" t="s">
        <v>1215</v>
      </c>
      <c r="F2037" t="s">
        <v>2656</v>
      </c>
      <c r="G2037" t="s">
        <v>619</v>
      </c>
      <c r="AT2037" t="str">
        <f t="shared" si="310"/>
        <v>B2B_T7_P</v>
      </c>
      <c r="AU2037" t="str">
        <f t="shared" si="311"/>
        <v>--</v>
      </c>
    </row>
    <row r="2038" spans="1:47" x14ac:dyDescent="0.25">
      <c r="A2038" t="str">
        <f t="shared" si="306"/>
        <v>U1-CK11</v>
      </c>
      <c r="B2038" t="str">
        <f t="shared" si="307"/>
        <v>B2B_T8_P</v>
      </c>
      <c r="C2038" t="str">
        <f t="shared" si="308"/>
        <v>U1-B2B_T8_P</v>
      </c>
      <c r="D2038" t="str">
        <f t="shared" si="309"/>
        <v>U1-CK11</v>
      </c>
      <c r="E2038" t="s">
        <v>1215</v>
      </c>
      <c r="F2038" t="s">
        <v>2657</v>
      </c>
      <c r="G2038" t="s">
        <v>623</v>
      </c>
      <c r="AT2038" t="str">
        <f t="shared" si="310"/>
        <v>B2B_T8_P</v>
      </c>
      <c r="AU2038" t="str">
        <f t="shared" si="311"/>
        <v>--</v>
      </c>
    </row>
    <row r="2039" spans="1:47" x14ac:dyDescent="0.25">
      <c r="A2039" t="str">
        <f t="shared" si="306"/>
        <v>U1-CK17</v>
      </c>
      <c r="B2039" t="str">
        <f t="shared" si="307"/>
        <v>B2B_T10_P</v>
      </c>
      <c r="C2039" t="str">
        <f t="shared" si="308"/>
        <v>U1-B2B_T10_P</v>
      </c>
      <c r="D2039" t="str">
        <f t="shared" si="309"/>
        <v>U1-CK17</v>
      </c>
      <c r="E2039" t="s">
        <v>1215</v>
      </c>
      <c r="F2039" t="s">
        <v>2658</v>
      </c>
      <c r="G2039" t="s">
        <v>547</v>
      </c>
      <c r="AT2039" t="str">
        <f t="shared" si="310"/>
        <v>B2B_T10_P</v>
      </c>
      <c r="AU2039" t="str">
        <f t="shared" si="311"/>
        <v>--</v>
      </c>
    </row>
    <row r="2040" spans="1:47" x14ac:dyDescent="0.25">
      <c r="A2040" t="str">
        <f t="shared" si="306"/>
        <v>U1-CK20</v>
      </c>
      <c r="B2040" t="str">
        <f t="shared" si="307"/>
        <v>B2B_T11_N</v>
      </c>
      <c r="C2040" t="str">
        <f t="shared" si="308"/>
        <v>U1-B2B_T11_N</v>
      </c>
      <c r="D2040" t="str">
        <f t="shared" si="309"/>
        <v>U1-CK20</v>
      </c>
      <c r="E2040" t="s">
        <v>1215</v>
      </c>
      <c r="F2040" t="s">
        <v>2659</v>
      </c>
      <c r="G2040" t="s">
        <v>548</v>
      </c>
      <c r="AT2040" t="str">
        <f t="shared" si="310"/>
        <v>B2B_T11_N</v>
      </c>
      <c r="AU2040" t="str">
        <f t="shared" si="311"/>
        <v>--</v>
      </c>
    </row>
    <row r="2041" spans="1:47" x14ac:dyDescent="0.25">
      <c r="A2041" t="str">
        <f t="shared" si="306"/>
        <v>U1-CK26</v>
      </c>
      <c r="B2041" t="str">
        <f t="shared" si="307"/>
        <v>B2B_T12_N</v>
      </c>
      <c r="C2041" t="str">
        <f t="shared" si="308"/>
        <v>U1-B2B_T12_N</v>
      </c>
      <c r="D2041" t="str">
        <f t="shared" si="309"/>
        <v>U1-CK26</v>
      </c>
      <c r="E2041" t="s">
        <v>1215</v>
      </c>
      <c r="F2041" t="s">
        <v>2660</v>
      </c>
      <c r="G2041" t="s">
        <v>551</v>
      </c>
      <c r="AT2041" t="str">
        <f t="shared" si="310"/>
        <v>B2B_T12_N</v>
      </c>
      <c r="AU2041" t="str">
        <f t="shared" si="311"/>
        <v>--</v>
      </c>
    </row>
    <row r="2042" spans="1:47" x14ac:dyDescent="0.25">
      <c r="A2042" t="str">
        <f t="shared" si="306"/>
        <v>U1-CK30</v>
      </c>
      <c r="B2042" t="str">
        <f t="shared" si="307"/>
        <v>B2B_B13_P</v>
      </c>
      <c r="C2042" t="str">
        <f t="shared" si="308"/>
        <v>U1-B2B_B13_P</v>
      </c>
      <c r="D2042" t="str">
        <f t="shared" si="309"/>
        <v>U1-CK30</v>
      </c>
      <c r="E2042" t="s">
        <v>1215</v>
      </c>
      <c r="F2042" t="s">
        <v>2661</v>
      </c>
      <c r="G2042" t="s">
        <v>475</v>
      </c>
      <c r="AT2042" t="str">
        <f t="shared" si="310"/>
        <v>B2B_B13_P</v>
      </c>
      <c r="AU2042" t="str">
        <f t="shared" si="311"/>
        <v>--</v>
      </c>
    </row>
    <row r="2043" spans="1:47" x14ac:dyDescent="0.25">
      <c r="A2043" t="str">
        <f t="shared" si="306"/>
        <v>U1-CK33</v>
      </c>
      <c r="B2043" t="str">
        <f t="shared" si="307"/>
        <v>B2B_B14_P</v>
      </c>
      <c r="C2043" t="str">
        <f t="shared" si="308"/>
        <v>U1-B2B_B14_P</v>
      </c>
      <c r="D2043" t="str">
        <f t="shared" si="309"/>
        <v>U1-CK33</v>
      </c>
      <c r="E2043" t="s">
        <v>1215</v>
      </c>
      <c r="F2043" t="s">
        <v>2662</v>
      </c>
      <c r="G2043" t="s">
        <v>478</v>
      </c>
      <c r="AT2043" t="str">
        <f t="shared" si="310"/>
        <v>B2B_B14_P</v>
      </c>
      <c r="AU2043" t="str">
        <f t="shared" si="311"/>
        <v>--</v>
      </c>
    </row>
    <row r="2044" spans="1:47" x14ac:dyDescent="0.25">
      <c r="A2044" t="str">
        <f t="shared" si="306"/>
        <v>U1-CK35</v>
      </c>
      <c r="B2044" t="str">
        <f t="shared" si="307"/>
        <v>B2B_B15_P</v>
      </c>
      <c r="C2044" t="str">
        <f t="shared" si="308"/>
        <v>U1-B2B_B15_P</v>
      </c>
      <c r="D2044" t="str">
        <f t="shared" si="309"/>
        <v>U1-CK35</v>
      </c>
      <c r="E2044" t="s">
        <v>1215</v>
      </c>
      <c r="F2044" t="s">
        <v>2663</v>
      </c>
      <c r="G2044" t="s">
        <v>481</v>
      </c>
      <c r="AT2044" t="str">
        <f t="shared" si="310"/>
        <v>B2B_B15_P</v>
      </c>
      <c r="AU2044" t="str">
        <f t="shared" si="311"/>
        <v>--</v>
      </c>
    </row>
    <row r="2045" spans="1:47" x14ac:dyDescent="0.25">
      <c r="A2045" t="str">
        <f t="shared" si="306"/>
        <v>U1-CK39</v>
      </c>
      <c r="B2045" t="str">
        <f t="shared" si="307"/>
        <v>B2B_B16_P</v>
      </c>
      <c r="C2045" t="str">
        <f t="shared" si="308"/>
        <v>U1-B2B_B16_P</v>
      </c>
      <c r="D2045" t="str">
        <f t="shared" si="309"/>
        <v>U1-CK39</v>
      </c>
      <c r="E2045" t="s">
        <v>1215</v>
      </c>
      <c r="F2045" t="s">
        <v>2664</v>
      </c>
      <c r="G2045" t="s">
        <v>484</v>
      </c>
      <c r="AT2045" t="str">
        <f t="shared" si="310"/>
        <v>B2B_B16_P</v>
      </c>
      <c r="AU2045" t="str">
        <f t="shared" si="311"/>
        <v>--</v>
      </c>
    </row>
    <row r="2046" spans="1:47" x14ac:dyDescent="0.25">
      <c r="A2046" t="str">
        <f t="shared" si="306"/>
        <v>U1-CK45</v>
      </c>
      <c r="B2046" t="str">
        <f t="shared" si="307"/>
        <v>B2B_B18_N</v>
      </c>
      <c r="C2046" t="str">
        <f t="shared" si="308"/>
        <v>U1-B2B_B18_N</v>
      </c>
      <c r="D2046" t="str">
        <f t="shared" si="309"/>
        <v>U1-CK45</v>
      </c>
      <c r="E2046" t="s">
        <v>1215</v>
      </c>
      <c r="F2046" t="s">
        <v>2665</v>
      </c>
      <c r="G2046" t="s">
        <v>490</v>
      </c>
      <c r="AT2046" t="str">
        <f t="shared" si="310"/>
        <v>B2B_B18_N</v>
      </c>
      <c r="AU2046" t="str">
        <f t="shared" si="311"/>
        <v>--</v>
      </c>
    </row>
    <row r="2047" spans="1:47" x14ac:dyDescent="0.25">
      <c r="A2047" t="str">
        <f t="shared" si="306"/>
        <v>U1-CK48</v>
      </c>
      <c r="B2047" t="str">
        <f t="shared" si="307"/>
        <v>B2B_B17_P</v>
      </c>
      <c r="C2047" t="str">
        <f t="shared" si="308"/>
        <v>U1-B2B_B17_P</v>
      </c>
      <c r="D2047" t="str">
        <f t="shared" si="309"/>
        <v>U1-CK48</v>
      </c>
      <c r="E2047" t="s">
        <v>1215</v>
      </c>
      <c r="F2047" t="s">
        <v>2666</v>
      </c>
      <c r="G2047" t="s">
        <v>488</v>
      </c>
      <c r="AT2047" t="str">
        <f t="shared" si="310"/>
        <v>B2B_B17_P</v>
      </c>
      <c r="AU2047" t="str">
        <f t="shared" si="311"/>
        <v>--</v>
      </c>
    </row>
    <row r="2048" spans="1:47" x14ac:dyDescent="0.25">
      <c r="A2048" t="str">
        <f t="shared" si="306"/>
        <v>U1-CK54</v>
      </c>
      <c r="B2048" t="str">
        <f t="shared" si="307"/>
        <v>B2B_B19_N</v>
      </c>
      <c r="C2048" t="str">
        <f t="shared" si="308"/>
        <v>U1-B2B_B19_N</v>
      </c>
      <c r="D2048" t="str">
        <f t="shared" si="309"/>
        <v>U1-CK54</v>
      </c>
      <c r="E2048" t="s">
        <v>1215</v>
      </c>
      <c r="F2048" t="s">
        <v>2667</v>
      </c>
      <c r="G2048" t="s">
        <v>494</v>
      </c>
      <c r="AT2048" t="str">
        <f t="shared" si="310"/>
        <v>B2B_B19_N</v>
      </c>
      <c r="AU2048" t="str">
        <f t="shared" si="311"/>
        <v>--</v>
      </c>
    </row>
    <row r="2049" spans="1:47" x14ac:dyDescent="0.25">
      <c r="A2049" t="str">
        <f t="shared" si="306"/>
        <v>U1-CK56</v>
      </c>
      <c r="B2049" t="str">
        <f t="shared" si="307"/>
        <v>B2B_B20_P</v>
      </c>
      <c r="C2049" t="str">
        <f t="shared" si="308"/>
        <v>U1-B2B_B20_P</v>
      </c>
      <c r="D2049" t="str">
        <f t="shared" si="309"/>
        <v>U1-CK56</v>
      </c>
      <c r="E2049" t="s">
        <v>1215</v>
      </c>
      <c r="F2049" t="s">
        <v>2668</v>
      </c>
      <c r="G2049" t="s">
        <v>504</v>
      </c>
      <c r="AT2049" t="str">
        <f t="shared" si="310"/>
        <v>B2B_B20_P</v>
      </c>
      <c r="AU2049" t="str">
        <f t="shared" si="311"/>
        <v>--</v>
      </c>
    </row>
    <row r="2050" spans="1:47" x14ac:dyDescent="0.25">
      <c r="A2050" t="str">
        <f t="shared" si="306"/>
        <v>U1-CK63</v>
      </c>
      <c r="B2050" t="str">
        <f t="shared" si="307"/>
        <v>B2B_B22_P</v>
      </c>
      <c r="C2050" t="str">
        <f t="shared" si="308"/>
        <v>U1-B2B_B22_P</v>
      </c>
      <c r="D2050" t="str">
        <f t="shared" si="309"/>
        <v>U1-CK63</v>
      </c>
      <c r="E2050" t="s">
        <v>1215</v>
      </c>
      <c r="F2050" t="s">
        <v>2669</v>
      </c>
      <c r="G2050" t="s">
        <v>511</v>
      </c>
      <c r="AT2050" t="str">
        <f t="shared" si="310"/>
        <v>B2B_B22_P</v>
      </c>
      <c r="AU2050" t="str">
        <f t="shared" si="311"/>
        <v>--</v>
      </c>
    </row>
    <row r="2051" spans="1:47" x14ac:dyDescent="0.25">
      <c r="A2051" t="str">
        <f t="shared" si="306"/>
        <v>U1-CK66</v>
      </c>
      <c r="B2051" t="str">
        <f t="shared" si="307"/>
        <v>B2B_B24_P</v>
      </c>
      <c r="C2051" t="str">
        <f t="shared" si="308"/>
        <v>U1-B2B_B24_P</v>
      </c>
      <c r="D2051" t="str">
        <f t="shared" si="309"/>
        <v>U1-CK66</v>
      </c>
      <c r="E2051" t="s">
        <v>1215</v>
      </c>
      <c r="F2051" t="s">
        <v>2670</v>
      </c>
      <c r="G2051" t="s">
        <v>519</v>
      </c>
      <c r="AT2051" t="str">
        <f t="shared" si="310"/>
        <v>B2B_B24_P</v>
      </c>
      <c r="AU2051" t="str">
        <f t="shared" si="311"/>
        <v>--</v>
      </c>
    </row>
    <row r="2052" spans="1:47" x14ac:dyDescent="0.25">
      <c r="A2052" t="str">
        <f t="shared" si="306"/>
        <v>U1-CK73</v>
      </c>
      <c r="B2052" t="str">
        <f t="shared" si="307"/>
        <v>B2B_B23_P</v>
      </c>
      <c r="C2052" t="str">
        <f t="shared" si="308"/>
        <v>U1-B2B_B23_P</v>
      </c>
      <c r="D2052" t="str">
        <f t="shared" si="309"/>
        <v>U1-CK73</v>
      </c>
      <c r="E2052" t="s">
        <v>1215</v>
      </c>
      <c r="F2052" t="s">
        <v>2671</v>
      </c>
      <c r="G2052" t="s">
        <v>515</v>
      </c>
      <c r="AT2052" t="str">
        <f t="shared" si="310"/>
        <v>B2B_B23_P</v>
      </c>
      <c r="AU2052" t="str">
        <f t="shared" si="311"/>
        <v>--</v>
      </c>
    </row>
    <row r="2053" spans="1:47" x14ac:dyDescent="0.25">
      <c r="A2053" t="str">
        <f t="shared" si="306"/>
        <v>U1-CL6</v>
      </c>
      <c r="B2053" t="str">
        <f t="shared" si="307"/>
        <v>B2B_T7_N</v>
      </c>
      <c r="C2053" t="str">
        <f t="shared" si="308"/>
        <v>U1-B2B_T7_N</v>
      </c>
      <c r="D2053" t="str">
        <f t="shared" si="309"/>
        <v>U1-CL6</v>
      </c>
      <c r="E2053" t="s">
        <v>1215</v>
      </c>
      <c r="F2053" t="s">
        <v>2672</v>
      </c>
      <c r="G2053" t="s">
        <v>617</v>
      </c>
      <c r="AT2053" t="str">
        <f t="shared" si="310"/>
        <v>B2B_T7_N</v>
      </c>
      <c r="AU2053" t="str">
        <f t="shared" si="311"/>
        <v>--</v>
      </c>
    </row>
    <row r="2054" spans="1:47" x14ac:dyDescent="0.25">
      <c r="A2054" t="str">
        <f t="shared" ref="A2054:A2117" si="312">$E2054&amp;"-"&amp;$F2054</f>
        <v>U1-CL8</v>
      </c>
      <c r="B2054" t="str">
        <f t="shared" ref="B2054:B2117" si="313">IF(OR(E2054=$A$2,E2054=$B$2,E2054=$C$2,E2054=$D$2),"--",G2054)</f>
        <v>B2B_T8_N</v>
      </c>
      <c r="C2054" t="str">
        <f t="shared" ref="C2054:C2117" si="314">$E2054&amp;"-"&amp;$G2054</f>
        <v>U1-B2B_T8_N</v>
      </c>
      <c r="D2054" t="str">
        <f t="shared" ref="D2054:D2117" si="315">A2054</f>
        <v>U1-CL8</v>
      </c>
      <c r="E2054" t="s">
        <v>1215</v>
      </c>
      <c r="F2054" t="s">
        <v>2673</v>
      </c>
      <c r="G2054" t="s">
        <v>621</v>
      </c>
      <c r="AT2054" t="str">
        <f t="shared" ref="AT2054:AT2117" si="316">IF(IF(COUNTIF($AO$6:$AQ$150,B2054)&gt;0,"---","--")="---",VLOOKUP(B2054,$AO$6:$AQ$150,3,0),B2054)</f>
        <v>B2B_T8_N</v>
      </c>
      <c r="AU2054" t="str">
        <f t="shared" ref="AU2054:AU2117" si="317">IF(IF(COUNTIF($AO$6:$AQ$150,B2054)&gt;0,"---","--")="---",VLOOKUP(B2054,$AO$6:$AQ$150,2,0),"--")</f>
        <v>--</v>
      </c>
    </row>
    <row r="2055" spans="1:47" x14ac:dyDescent="0.25">
      <c r="A2055" t="str">
        <f t="shared" si="312"/>
        <v>U1-CL11</v>
      </c>
      <c r="B2055" t="str">
        <f t="shared" si="313"/>
        <v>B2B_T9_N</v>
      </c>
      <c r="C2055" t="str">
        <f t="shared" si="314"/>
        <v>U1-B2B_T9_N</v>
      </c>
      <c r="D2055" t="str">
        <f t="shared" si="315"/>
        <v>U1-CL11</v>
      </c>
      <c r="E2055" t="s">
        <v>1215</v>
      </c>
      <c r="F2055" t="s">
        <v>2674</v>
      </c>
      <c r="G2055" t="s">
        <v>625</v>
      </c>
      <c r="AT2055" t="str">
        <f t="shared" si="316"/>
        <v>B2B_T9_N</v>
      </c>
      <c r="AU2055" t="str">
        <f t="shared" si="317"/>
        <v>--</v>
      </c>
    </row>
    <row r="2056" spans="1:47" x14ac:dyDescent="0.25">
      <c r="A2056" t="str">
        <f t="shared" si="312"/>
        <v>U1-CL14</v>
      </c>
      <c r="B2056" t="str">
        <f t="shared" si="313"/>
        <v>B2B_T9_P</v>
      </c>
      <c r="C2056" t="str">
        <f t="shared" si="314"/>
        <v>U1-B2B_T9_P</v>
      </c>
      <c r="D2056" t="str">
        <f t="shared" si="315"/>
        <v>U1-CL14</v>
      </c>
      <c r="E2056" t="s">
        <v>1215</v>
      </c>
      <c r="F2056" t="s">
        <v>2675</v>
      </c>
      <c r="G2056" t="s">
        <v>627</v>
      </c>
      <c r="AT2056" t="str">
        <f t="shared" si="316"/>
        <v>B2B_T9_P</v>
      </c>
      <c r="AU2056" t="str">
        <f t="shared" si="317"/>
        <v>--</v>
      </c>
    </row>
    <row r="2057" spans="1:47" x14ac:dyDescent="0.25">
      <c r="A2057" t="str">
        <f t="shared" si="312"/>
        <v>U1-CL17</v>
      </c>
      <c r="B2057" t="str">
        <f t="shared" si="313"/>
        <v>B2B_T10_N</v>
      </c>
      <c r="C2057" t="str">
        <f t="shared" si="314"/>
        <v>U1-B2B_T10_N</v>
      </c>
      <c r="D2057" t="str">
        <f t="shared" si="315"/>
        <v>U1-CL17</v>
      </c>
      <c r="E2057" t="s">
        <v>1215</v>
      </c>
      <c r="F2057" t="s">
        <v>2676</v>
      </c>
      <c r="G2057" t="s">
        <v>545</v>
      </c>
      <c r="AT2057" t="str">
        <f t="shared" si="316"/>
        <v>B2B_T10_N</v>
      </c>
      <c r="AU2057" t="str">
        <f t="shared" si="317"/>
        <v>--</v>
      </c>
    </row>
    <row r="2058" spans="1:47" x14ac:dyDescent="0.25">
      <c r="A2058" t="str">
        <f t="shared" si="312"/>
        <v>U1-CL20</v>
      </c>
      <c r="B2058" t="str">
        <f t="shared" si="313"/>
        <v>B2B_T11_P</v>
      </c>
      <c r="C2058" t="str">
        <f t="shared" si="314"/>
        <v>U1-B2B_T11_P</v>
      </c>
      <c r="D2058" t="str">
        <f t="shared" si="315"/>
        <v>U1-CL20</v>
      </c>
      <c r="E2058" t="s">
        <v>1215</v>
      </c>
      <c r="F2058" t="s">
        <v>2677</v>
      </c>
      <c r="G2058" t="s">
        <v>549</v>
      </c>
      <c r="AT2058" t="str">
        <f t="shared" si="316"/>
        <v>B2B_T11_P</v>
      </c>
      <c r="AU2058" t="str">
        <f t="shared" si="317"/>
        <v>--</v>
      </c>
    </row>
    <row r="2059" spans="1:47" x14ac:dyDescent="0.25">
      <c r="A2059" t="str">
        <f t="shared" si="312"/>
        <v>U1-CL23</v>
      </c>
      <c r="B2059" t="str">
        <f t="shared" si="313"/>
        <v>B2B_T12_P</v>
      </c>
      <c r="C2059" t="str">
        <f t="shared" si="314"/>
        <v>U1-B2B_T12_P</v>
      </c>
      <c r="D2059" t="str">
        <f t="shared" si="315"/>
        <v>U1-CL23</v>
      </c>
      <c r="E2059" t="s">
        <v>1215</v>
      </c>
      <c r="F2059" t="s">
        <v>2678</v>
      </c>
      <c r="G2059" t="s">
        <v>553</v>
      </c>
      <c r="AT2059" t="str">
        <f t="shared" si="316"/>
        <v>B2B_T12_P</v>
      </c>
      <c r="AU2059" t="str">
        <f t="shared" si="317"/>
        <v>--</v>
      </c>
    </row>
    <row r="2060" spans="1:47" x14ac:dyDescent="0.25">
      <c r="A2060" t="str">
        <f t="shared" si="312"/>
        <v>U1-CL26</v>
      </c>
      <c r="B2060" t="str">
        <f t="shared" si="313"/>
        <v>B2B_B13_N</v>
      </c>
      <c r="C2060" t="str">
        <f t="shared" si="314"/>
        <v>U1-B2B_B13_N</v>
      </c>
      <c r="D2060" t="str">
        <f t="shared" si="315"/>
        <v>U1-CL26</v>
      </c>
      <c r="E2060" t="s">
        <v>1215</v>
      </c>
      <c r="F2060" t="s">
        <v>2679</v>
      </c>
      <c r="G2060" t="s">
        <v>473</v>
      </c>
      <c r="AT2060" t="str">
        <f t="shared" si="316"/>
        <v>B2B_B13_N</v>
      </c>
      <c r="AU2060" t="str">
        <f t="shared" si="317"/>
        <v>--</v>
      </c>
    </row>
    <row r="2061" spans="1:47" x14ac:dyDescent="0.25">
      <c r="A2061" t="str">
        <f t="shared" si="312"/>
        <v>U1-CL30</v>
      </c>
      <c r="B2061" t="str">
        <f t="shared" si="313"/>
        <v>B2B_B14_N</v>
      </c>
      <c r="C2061" t="str">
        <f t="shared" si="314"/>
        <v>U1-B2B_B14_N</v>
      </c>
      <c r="D2061" t="str">
        <f t="shared" si="315"/>
        <v>U1-CL30</v>
      </c>
      <c r="E2061" t="s">
        <v>1215</v>
      </c>
      <c r="F2061" t="s">
        <v>2680</v>
      </c>
      <c r="G2061" t="s">
        <v>476</v>
      </c>
      <c r="AT2061" t="str">
        <f t="shared" si="316"/>
        <v>B2B_B14_N</v>
      </c>
      <c r="AU2061" t="str">
        <f t="shared" si="317"/>
        <v>--</v>
      </c>
    </row>
    <row r="2062" spans="1:47" x14ac:dyDescent="0.25">
      <c r="A2062" t="str">
        <f t="shared" si="312"/>
        <v>U1-CL35</v>
      </c>
      <c r="B2062" t="str">
        <f t="shared" si="313"/>
        <v>B2B_B15_N</v>
      </c>
      <c r="C2062" t="str">
        <f t="shared" si="314"/>
        <v>U1-B2B_B15_N</v>
      </c>
      <c r="D2062" t="str">
        <f t="shared" si="315"/>
        <v>U1-CL35</v>
      </c>
      <c r="E2062" t="s">
        <v>1215</v>
      </c>
      <c r="F2062" t="s">
        <v>2681</v>
      </c>
      <c r="G2062" t="s">
        <v>480</v>
      </c>
      <c r="AT2062" t="str">
        <f t="shared" si="316"/>
        <v>B2B_B15_N</v>
      </c>
      <c r="AU2062" t="str">
        <f t="shared" si="317"/>
        <v>--</v>
      </c>
    </row>
    <row r="2063" spans="1:47" x14ac:dyDescent="0.25">
      <c r="A2063" t="str">
        <f t="shared" si="312"/>
        <v>U1-CL39</v>
      </c>
      <c r="B2063" t="str">
        <f t="shared" si="313"/>
        <v>B2B_B16_N</v>
      </c>
      <c r="C2063" t="str">
        <f t="shared" si="314"/>
        <v>U1-B2B_B16_N</v>
      </c>
      <c r="D2063" t="str">
        <f t="shared" si="315"/>
        <v>U1-CL39</v>
      </c>
      <c r="E2063" t="s">
        <v>1215</v>
      </c>
      <c r="F2063" t="s">
        <v>2682</v>
      </c>
      <c r="G2063" t="s">
        <v>482</v>
      </c>
      <c r="AT2063" t="str">
        <f t="shared" si="316"/>
        <v>B2B_B16_N</v>
      </c>
      <c r="AU2063" t="str">
        <f t="shared" si="317"/>
        <v>--</v>
      </c>
    </row>
    <row r="2064" spans="1:47" x14ac:dyDescent="0.25">
      <c r="A2064" t="str">
        <f t="shared" si="312"/>
        <v>U1-CL42</v>
      </c>
      <c r="B2064" t="str">
        <f t="shared" si="313"/>
        <v>B2B_B18_P</v>
      </c>
      <c r="C2064" t="str">
        <f t="shared" si="314"/>
        <v>U1-B2B_B18_P</v>
      </c>
      <c r="D2064" t="str">
        <f t="shared" si="315"/>
        <v>U1-CL42</v>
      </c>
      <c r="E2064" t="s">
        <v>1215</v>
      </c>
      <c r="F2064" t="s">
        <v>2683</v>
      </c>
      <c r="G2064" t="s">
        <v>492</v>
      </c>
      <c r="AT2064" t="str">
        <f t="shared" si="316"/>
        <v>B2B_B18_P</v>
      </c>
      <c r="AU2064" t="str">
        <f t="shared" si="317"/>
        <v>--</v>
      </c>
    </row>
    <row r="2065" spans="1:47" x14ac:dyDescent="0.25">
      <c r="A2065" t="str">
        <f t="shared" si="312"/>
        <v>U1-CL45</v>
      </c>
      <c r="B2065" t="str">
        <f t="shared" si="313"/>
        <v>B2B_B17_N</v>
      </c>
      <c r="C2065" t="str">
        <f t="shared" si="314"/>
        <v>U1-B2B_B17_N</v>
      </c>
      <c r="D2065" t="str">
        <f t="shared" si="315"/>
        <v>U1-CL45</v>
      </c>
      <c r="E2065" t="s">
        <v>1215</v>
      </c>
      <c r="F2065" t="s">
        <v>2684</v>
      </c>
      <c r="G2065" t="s">
        <v>486</v>
      </c>
      <c r="AT2065" t="str">
        <f t="shared" si="316"/>
        <v>B2B_B17_N</v>
      </c>
      <c r="AU2065" t="str">
        <f t="shared" si="317"/>
        <v>--</v>
      </c>
    </row>
    <row r="2066" spans="1:47" x14ac:dyDescent="0.25">
      <c r="A2066" t="str">
        <f t="shared" si="312"/>
        <v>U1-CL51</v>
      </c>
      <c r="B2066" t="str">
        <f t="shared" si="313"/>
        <v>B2B_B19_P</v>
      </c>
      <c r="C2066" t="str">
        <f t="shared" si="314"/>
        <v>U1-B2B_B19_P</v>
      </c>
      <c r="D2066" t="str">
        <f t="shared" si="315"/>
        <v>U1-CL51</v>
      </c>
      <c r="E2066" t="s">
        <v>1215</v>
      </c>
      <c r="F2066" t="s">
        <v>2685</v>
      </c>
      <c r="G2066" t="s">
        <v>496</v>
      </c>
      <c r="AT2066" t="str">
        <f t="shared" si="316"/>
        <v>B2B_B19_P</v>
      </c>
      <c r="AU2066" t="str">
        <f t="shared" si="317"/>
        <v>--</v>
      </c>
    </row>
    <row r="2067" spans="1:47" x14ac:dyDescent="0.25">
      <c r="A2067" t="str">
        <f t="shared" si="312"/>
        <v>U1-CL54</v>
      </c>
      <c r="B2067" t="str">
        <f t="shared" si="313"/>
        <v>B2B_B20_N</v>
      </c>
      <c r="C2067" t="str">
        <f t="shared" si="314"/>
        <v>U1-B2B_B20_N</v>
      </c>
      <c r="D2067" t="str">
        <f t="shared" si="315"/>
        <v>U1-CL54</v>
      </c>
      <c r="E2067" t="s">
        <v>1215</v>
      </c>
      <c r="F2067" t="s">
        <v>2686</v>
      </c>
      <c r="G2067" t="s">
        <v>502</v>
      </c>
      <c r="AT2067" t="str">
        <f t="shared" si="316"/>
        <v>B2B_B20_N</v>
      </c>
      <c r="AU2067" t="str">
        <f t="shared" si="317"/>
        <v>--</v>
      </c>
    </row>
    <row r="2068" spans="1:47" x14ac:dyDescent="0.25">
      <c r="A2068" t="str">
        <f t="shared" si="312"/>
        <v>U1-CL56</v>
      </c>
      <c r="B2068" t="str">
        <f t="shared" si="313"/>
        <v>B2B_B21_P</v>
      </c>
      <c r="C2068" t="str">
        <f t="shared" si="314"/>
        <v>U1-B2B_B21_P</v>
      </c>
      <c r="D2068" t="str">
        <f t="shared" si="315"/>
        <v>U1-CL56</v>
      </c>
      <c r="E2068" t="s">
        <v>1215</v>
      </c>
      <c r="F2068" t="s">
        <v>2687</v>
      </c>
      <c r="G2068" t="s">
        <v>507</v>
      </c>
      <c r="AT2068" t="str">
        <f t="shared" si="316"/>
        <v>B2B_B21_P</v>
      </c>
      <c r="AU2068" t="str">
        <f t="shared" si="317"/>
        <v>--</v>
      </c>
    </row>
    <row r="2069" spans="1:47" x14ac:dyDescent="0.25">
      <c r="A2069" t="str">
        <f t="shared" si="312"/>
        <v>U1-CL60</v>
      </c>
      <c r="B2069" t="str">
        <f t="shared" si="313"/>
        <v>B2B_B21_N</v>
      </c>
      <c r="C2069" t="str">
        <f t="shared" si="314"/>
        <v>U1-B2B_B21_N</v>
      </c>
      <c r="D2069" t="str">
        <f t="shared" si="315"/>
        <v>U1-CL60</v>
      </c>
      <c r="E2069" t="s">
        <v>1215</v>
      </c>
      <c r="F2069" t="s">
        <v>2688</v>
      </c>
      <c r="G2069" t="s">
        <v>505</v>
      </c>
      <c r="AT2069" t="str">
        <f t="shared" si="316"/>
        <v>B2B_B21_N</v>
      </c>
      <c r="AU2069" t="str">
        <f t="shared" si="317"/>
        <v>--</v>
      </c>
    </row>
    <row r="2070" spans="1:47" x14ac:dyDescent="0.25">
      <c r="A2070" t="str">
        <f t="shared" si="312"/>
        <v>U1-CL66</v>
      </c>
      <c r="B2070" t="str">
        <f t="shared" si="313"/>
        <v>B2B_B22_N</v>
      </c>
      <c r="C2070" t="str">
        <f t="shared" si="314"/>
        <v>U1-B2B_B22_N</v>
      </c>
      <c r="D2070" t="str">
        <f t="shared" si="315"/>
        <v>U1-CL66</v>
      </c>
      <c r="E2070" t="s">
        <v>1215</v>
      </c>
      <c r="F2070" t="s">
        <v>2689</v>
      </c>
      <c r="G2070" t="s">
        <v>509</v>
      </c>
      <c r="AT2070" t="str">
        <f t="shared" si="316"/>
        <v>B2B_B22_N</v>
      </c>
      <c r="AU2070" t="str">
        <f t="shared" si="317"/>
        <v>--</v>
      </c>
    </row>
    <row r="2071" spans="1:47" x14ac:dyDescent="0.25">
      <c r="A2071" t="str">
        <f t="shared" si="312"/>
        <v>U1-CL70</v>
      </c>
      <c r="B2071" t="str">
        <f t="shared" si="313"/>
        <v>B2B_B24_N</v>
      </c>
      <c r="C2071" t="str">
        <f t="shared" si="314"/>
        <v>U1-B2B_B24_N</v>
      </c>
      <c r="D2071" t="str">
        <f t="shared" si="315"/>
        <v>U1-CL70</v>
      </c>
      <c r="E2071" t="s">
        <v>1215</v>
      </c>
      <c r="F2071" t="s">
        <v>2690</v>
      </c>
      <c r="G2071" t="s">
        <v>517</v>
      </c>
      <c r="AT2071" t="str">
        <f t="shared" si="316"/>
        <v>B2B_B24_N</v>
      </c>
      <c r="AU2071" t="str">
        <f t="shared" si="317"/>
        <v>--</v>
      </c>
    </row>
    <row r="2072" spans="1:47" x14ac:dyDescent="0.25">
      <c r="A2072" t="str">
        <f t="shared" si="312"/>
        <v>U1-CL73</v>
      </c>
      <c r="B2072" t="str">
        <f t="shared" si="313"/>
        <v>B2B_B23_N</v>
      </c>
      <c r="C2072" t="str">
        <f t="shared" si="314"/>
        <v>U1-B2B_B23_N</v>
      </c>
      <c r="D2072" t="str">
        <f t="shared" si="315"/>
        <v>U1-CL73</v>
      </c>
      <c r="E2072" t="s">
        <v>1215</v>
      </c>
      <c r="F2072" t="s">
        <v>2691</v>
      </c>
      <c r="G2072" t="s">
        <v>513</v>
      </c>
      <c r="AT2072" t="str">
        <f t="shared" si="316"/>
        <v>B2B_B23_N</v>
      </c>
      <c r="AU2072" t="str">
        <f t="shared" si="317"/>
        <v>--</v>
      </c>
    </row>
    <row r="2073" spans="1:47" x14ac:dyDescent="0.25">
      <c r="A2073" t="str">
        <f t="shared" si="312"/>
        <v>U1-AL7</v>
      </c>
      <c r="B2073" t="str">
        <f t="shared" si="313"/>
        <v>GTSR4C_TX3_P</v>
      </c>
      <c r="C2073" t="str">
        <f t="shared" si="314"/>
        <v>U1-GTSR4C_TX3_P</v>
      </c>
      <c r="D2073" t="str">
        <f t="shared" si="315"/>
        <v>U1-AL7</v>
      </c>
      <c r="E2073" t="s">
        <v>1215</v>
      </c>
      <c r="F2073" t="s">
        <v>2692</v>
      </c>
      <c r="G2073" t="s">
        <v>967</v>
      </c>
      <c r="AT2073" t="str">
        <f t="shared" si="316"/>
        <v>GTSR4C_TX3_P</v>
      </c>
      <c r="AU2073" t="str">
        <f t="shared" si="317"/>
        <v>--</v>
      </c>
    </row>
    <row r="2074" spans="1:47" x14ac:dyDescent="0.25">
      <c r="A2074" t="str">
        <f t="shared" si="312"/>
        <v>U1-AL10</v>
      </c>
      <c r="B2074" t="str">
        <f t="shared" si="313"/>
        <v>GTSR4C_TX3_N</v>
      </c>
      <c r="C2074" t="str">
        <f t="shared" si="314"/>
        <v>U1-GTSR4C_TX3_N</v>
      </c>
      <c r="D2074" t="str">
        <f t="shared" si="315"/>
        <v>U1-AL10</v>
      </c>
      <c r="E2074" t="s">
        <v>1215</v>
      </c>
      <c r="F2074" t="s">
        <v>2693</v>
      </c>
      <c r="G2074" t="s">
        <v>968</v>
      </c>
      <c r="AT2074" t="str">
        <f t="shared" si="316"/>
        <v>GTSR4C_TX3_N</v>
      </c>
      <c r="AU2074" t="str">
        <f t="shared" si="317"/>
        <v>--</v>
      </c>
    </row>
    <row r="2075" spans="1:47" x14ac:dyDescent="0.25">
      <c r="A2075" t="str">
        <f t="shared" si="312"/>
        <v>U1-AM1</v>
      </c>
      <c r="B2075" t="str">
        <f t="shared" si="313"/>
        <v>GTSR4C_RX3_P</v>
      </c>
      <c r="C2075" t="str">
        <f t="shared" si="314"/>
        <v>U1-GTSR4C_RX3_P</v>
      </c>
      <c r="D2075" t="str">
        <f t="shared" si="315"/>
        <v>U1-AM1</v>
      </c>
      <c r="E2075" t="s">
        <v>1215</v>
      </c>
      <c r="F2075" t="s">
        <v>2694</v>
      </c>
      <c r="G2075" t="s">
        <v>871</v>
      </c>
      <c r="AT2075" t="str">
        <f t="shared" si="316"/>
        <v>GTSR4C_RX3_P</v>
      </c>
      <c r="AU2075" t="str">
        <f t="shared" si="317"/>
        <v>--</v>
      </c>
    </row>
    <row r="2076" spans="1:47" x14ac:dyDescent="0.25">
      <c r="A2076" t="str">
        <f t="shared" si="312"/>
        <v>U1-AM3</v>
      </c>
      <c r="B2076" t="str">
        <f t="shared" si="313"/>
        <v>GTSR4C_RX3_N</v>
      </c>
      <c r="C2076" t="str">
        <f t="shared" si="314"/>
        <v>U1-GTSR4C_RX3_N</v>
      </c>
      <c r="D2076" t="str">
        <f t="shared" si="315"/>
        <v>U1-AM3</v>
      </c>
      <c r="E2076" t="s">
        <v>1215</v>
      </c>
      <c r="F2076" t="s">
        <v>2695</v>
      </c>
      <c r="G2076" t="s">
        <v>873</v>
      </c>
      <c r="AT2076" t="str">
        <f t="shared" si="316"/>
        <v>GTSR4C_RX3_N</v>
      </c>
      <c r="AU2076" t="str">
        <f t="shared" si="317"/>
        <v>--</v>
      </c>
    </row>
    <row r="2077" spans="1:47" x14ac:dyDescent="0.25">
      <c r="A2077" t="str">
        <f t="shared" si="312"/>
        <v>U1-AN7</v>
      </c>
      <c r="B2077" t="str">
        <f t="shared" si="313"/>
        <v>GTSR4C_TX2_P</v>
      </c>
      <c r="C2077" t="str">
        <f t="shared" si="314"/>
        <v>U1-GTSR4C_TX2_P</v>
      </c>
      <c r="D2077" t="str">
        <f t="shared" si="315"/>
        <v>U1-AN7</v>
      </c>
      <c r="E2077" t="s">
        <v>1215</v>
      </c>
      <c r="F2077" t="s">
        <v>2696</v>
      </c>
      <c r="G2077" t="s">
        <v>986</v>
      </c>
      <c r="AT2077" t="str">
        <f t="shared" si="316"/>
        <v>GTSR4C_TX2_P</v>
      </c>
      <c r="AU2077" t="str">
        <f t="shared" si="317"/>
        <v>--</v>
      </c>
    </row>
    <row r="2078" spans="1:47" x14ac:dyDescent="0.25">
      <c r="A2078" t="str">
        <f t="shared" si="312"/>
        <v>U1-AN10</v>
      </c>
      <c r="B2078" t="str">
        <f t="shared" si="313"/>
        <v>GTSR4C_TX2_N</v>
      </c>
      <c r="C2078" t="str">
        <f t="shared" si="314"/>
        <v>U1-GTSR4C_TX2_N</v>
      </c>
      <c r="D2078" t="str">
        <f t="shared" si="315"/>
        <v>U1-AN10</v>
      </c>
      <c r="E2078" t="s">
        <v>1215</v>
      </c>
      <c r="F2078" t="s">
        <v>2697</v>
      </c>
      <c r="G2078" t="s">
        <v>987</v>
      </c>
      <c r="AT2078" t="str">
        <f t="shared" si="316"/>
        <v>GTSR4C_TX2_N</v>
      </c>
      <c r="AU2078" t="str">
        <f t="shared" si="317"/>
        <v>--</v>
      </c>
    </row>
    <row r="2079" spans="1:47" x14ac:dyDescent="0.25">
      <c r="A2079" t="str">
        <f t="shared" si="312"/>
        <v>U1-AP1</v>
      </c>
      <c r="B2079" t="str">
        <f t="shared" si="313"/>
        <v>GTSR4C_RX2_P</v>
      </c>
      <c r="C2079" t="str">
        <f t="shared" si="314"/>
        <v>U1-GTSR4C_RX2_P</v>
      </c>
      <c r="D2079" t="str">
        <f t="shared" si="315"/>
        <v>U1-AP1</v>
      </c>
      <c r="E2079" t="s">
        <v>1215</v>
      </c>
      <c r="F2079" t="s">
        <v>2698</v>
      </c>
      <c r="G2079" t="s">
        <v>916</v>
      </c>
      <c r="AT2079" t="str">
        <f t="shared" si="316"/>
        <v>GTSR4C_RX2_P</v>
      </c>
      <c r="AU2079" t="str">
        <f t="shared" si="317"/>
        <v>--</v>
      </c>
    </row>
    <row r="2080" spans="1:47" x14ac:dyDescent="0.25">
      <c r="A2080" t="str">
        <f t="shared" si="312"/>
        <v>U1-AP3</v>
      </c>
      <c r="B2080" t="str">
        <f t="shared" si="313"/>
        <v>GTSR4C_RX2_N</v>
      </c>
      <c r="C2080" t="str">
        <f t="shared" si="314"/>
        <v>U1-GTSR4C_RX2_N</v>
      </c>
      <c r="D2080" t="str">
        <f t="shared" si="315"/>
        <v>U1-AP3</v>
      </c>
      <c r="E2080" t="s">
        <v>1215</v>
      </c>
      <c r="F2080" t="s">
        <v>2699</v>
      </c>
      <c r="G2080" t="s">
        <v>917</v>
      </c>
      <c r="AT2080" t="str">
        <f t="shared" si="316"/>
        <v>GTSR4C_RX2_N</v>
      </c>
      <c r="AU2080" t="str">
        <f t="shared" si="317"/>
        <v>--</v>
      </c>
    </row>
    <row r="2081" spans="1:47" x14ac:dyDescent="0.25">
      <c r="A2081" t="str">
        <f t="shared" si="312"/>
        <v>U1-AP16</v>
      </c>
      <c r="B2081" t="str">
        <f t="shared" si="313"/>
        <v>GTSR4C_CLK_P</v>
      </c>
      <c r="C2081" t="str">
        <f t="shared" si="314"/>
        <v>U1-GTSR4C_CLK_P</v>
      </c>
      <c r="D2081" t="str">
        <f t="shared" si="315"/>
        <v>U1-AP16</v>
      </c>
      <c r="E2081" t="s">
        <v>1215</v>
      </c>
      <c r="F2081" t="s">
        <v>2700</v>
      </c>
      <c r="G2081" t="s">
        <v>861</v>
      </c>
      <c r="AT2081" t="str">
        <f t="shared" si="316"/>
        <v>GTSR4C_CLK_P</v>
      </c>
      <c r="AU2081" t="str">
        <f t="shared" si="317"/>
        <v>--</v>
      </c>
    </row>
    <row r="2082" spans="1:47" x14ac:dyDescent="0.25">
      <c r="A2082" t="str">
        <f t="shared" si="312"/>
        <v>U1-AP21</v>
      </c>
      <c r="B2082" t="str">
        <f t="shared" si="313"/>
        <v>GTSR4C_CLK_N</v>
      </c>
      <c r="C2082" t="str">
        <f t="shared" si="314"/>
        <v>U1-GTSR4C_CLK_N</v>
      </c>
      <c r="D2082" t="str">
        <f t="shared" si="315"/>
        <v>U1-AP21</v>
      </c>
      <c r="E2082" t="s">
        <v>1215</v>
      </c>
      <c r="F2082" t="s">
        <v>2701</v>
      </c>
      <c r="G2082" t="s">
        <v>863</v>
      </c>
      <c r="AT2082" t="str">
        <f t="shared" si="316"/>
        <v>GTSR4C_CLK_N</v>
      </c>
      <c r="AU2082" t="str">
        <f t="shared" si="317"/>
        <v>--</v>
      </c>
    </row>
    <row r="2083" spans="1:47" x14ac:dyDescent="0.25">
      <c r="A2083" t="str">
        <f t="shared" si="312"/>
        <v>U1-AP25</v>
      </c>
      <c r="B2083" t="str">
        <f t="shared" si="313"/>
        <v>VCCEHT_GTSR4C</v>
      </c>
      <c r="C2083" t="str">
        <f t="shared" si="314"/>
        <v>U1-VCCEHT_GTSR4C</v>
      </c>
      <c r="D2083" t="str">
        <f t="shared" si="315"/>
        <v>U1-AP25</v>
      </c>
      <c r="E2083" t="s">
        <v>1215</v>
      </c>
      <c r="F2083" t="s">
        <v>2702</v>
      </c>
      <c r="G2083" t="s">
        <v>1291</v>
      </c>
      <c r="AT2083" t="str">
        <f t="shared" si="316"/>
        <v>VCCEHT_GTSR4C</v>
      </c>
      <c r="AU2083" t="str">
        <f t="shared" si="317"/>
        <v>--</v>
      </c>
    </row>
    <row r="2084" spans="1:47" x14ac:dyDescent="0.25">
      <c r="A2084" t="str">
        <f t="shared" si="312"/>
        <v>U1-AP29</v>
      </c>
      <c r="B2084" t="str">
        <f t="shared" si="313"/>
        <v>VCCEHT_GTSR4C</v>
      </c>
      <c r="C2084" t="str">
        <f t="shared" si="314"/>
        <v>U1-VCCEHT_GTSR4C</v>
      </c>
      <c r="D2084" t="str">
        <f t="shared" si="315"/>
        <v>U1-AP29</v>
      </c>
      <c r="E2084" t="s">
        <v>1215</v>
      </c>
      <c r="F2084" t="s">
        <v>2703</v>
      </c>
      <c r="G2084" t="s">
        <v>1291</v>
      </c>
      <c r="AT2084" t="str">
        <f t="shared" si="316"/>
        <v>VCCEHT_GTSR4C</v>
      </c>
      <c r="AU2084" t="str">
        <f t="shared" si="317"/>
        <v>--</v>
      </c>
    </row>
    <row r="2085" spans="1:47" x14ac:dyDescent="0.25">
      <c r="A2085" t="str">
        <f t="shared" si="312"/>
        <v>U1-AP36</v>
      </c>
      <c r="B2085" t="str">
        <f t="shared" si="313"/>
        <v>1.0V_R</v>
      </c>
      <c r="C2085" t="str">
        <f t="shared" si="314"/>
        <v>U1-1.0V_R</v>
      </c>
      <c r="D2085" t="str">
        <f t="shared" si="315"/>
        <v>U1-AP36</v>
      </c>
      <c r="E2085" t="s">
        <v>1215</v>
      </c>
      <c r="F2085" t="s">
        <v>2704</v>
      </c>
      <c r="G2085" t="s">
        <v>436</v>
      </c>
      <c r="AT2085" t="str">
        <f t="shared" si="316"/>
        <v>1.0V_R</v>
      </c>
      <c r="AU2085" t="str">
        <f t="shared" si="317"/>
        <v>--</v>
      </c>
    </row>
    <row r="2086" spans="1:47" x14ac:dyDescent="0.25">
      <c r="A2086" t="str">
        <f t="shared" si="312"/>
        <v>U1-AP40</v>
      </c>
      <c r="B2086" t="str">
        <f t="shared" si="313"/>
        <v>1.0V_R</v>
      </c>
      <c r="C2086" t="str">
        <f t="shared" si="314"/>
        <v>U1-1.0V_R</v>
      </c>
      <c r="D2086" t="str">
        <f t="shared" si="315"/>
        <v>U1-AP40</v>
      </c>
      <c r="E2086" t="s">
        <v>1215</v>
      </c>
      <c r="F2086" t="s">
        <v>2705</v>
      </c>
      <c r="G2086" t="s">
        <v>436</v>
      </c>
      <c r="AT2086" t="str">
        <f t="shared" si="316"/>
        <v>1.0V_R</v>
      </c>
      <c r="AU2086" t="str">
        <f t="shared" si="317"/>
        <v>--</v>
      </c>
    </row>
    <row r="2087" spans="1:47" x14ac:dyDescent="0.25">
      <c r="A2087" t="str">
        <f t="shared" si="312"/>
        <v>U1-AR7</v>
      </c>
      <c r="B2087" t="str">
        <f t="shared" si="313"/>
        <v>GTSR4C_TX1_P</v>
      </c>
      <c r="C2087" t="str">
        <f t="shared" si="314"/>
        <v>U1-GTSR4C_TX1_P</v>
      </c>
      <c r="D2087" t="str">
        <f t="shared" si="315"/>
        <v>U1-AR7</v>
      </c>
      <c r="E2087" t="s">
        <v>1215</v>
      </c>
      <c r="F2087" t="s">
        <v>2706</v>
      </c>
      <c r="G2087" t="s">
        <v>965</v>
      </c>
      <c r="AT2087" t="str">
        <f t="shared" si="316"/>
        <v>GTSR4C_TX1_P</v>
      </c>
      <c r="AU2087" t="str">
        <f t="shared" si="317"/>
        <v>--</v>
      </c>
    </row>
    <row r="2088" spans="1:47" x14ac:dyDescent="0.25">
      <c r="A2088" t="str">
        <f t="shared" si="312"/>
        <v>U1-AR10</v>
      </c>
      <c r="B2088" t="str">
        <f t="shared" si="313"/>
        <v>GTSR4C_TX1_N</v>
      </c>
      <c r="C2088" t="str">
        <f t="shared" si="314"/>
        <v>U1-GTSR4C_TX1_N</v>
      </c>
      <c r="D2088" t="str">
        <f t="shared" si="315"/>
        <v>U1-AR10</v>
      </c>
      <c r="E2088" t="s">
        <v>1215</v>
      </c>
      <c r="F2088" t="s">
        <v>2707</v>
      </c>
      <c r="G2088" t="s">
        <v>966</v>
      </c>
      <c r="AT2088" t="str">
        <f t="shared" si="316"/>
        <v>GTSR4C_TX1_N</v>
      </c>
      <c r="AU2088" t="str">
        <f t="shared" si="317"/>
        <v>--</v>
      </c>
    </row>
    <row r="2089" spans="1:47" x14ac:dyDescent="0.25">
      <c r="A2089" t="str">
        <f t="shared" si="312"/>
        <v>U1-AR29</v>
      </c>
      <c r="B2089" t="str">
        <f t="shared" si="313"/>
        <v>NetU1_AR29</v>
      </c>
      <c r="C2089" t="str">
        <f t="shared" si="314"/>
        <v>U1-NetU1_AR29</v>
      </c>
      <c r="D2089" t="str">
        <f t="shared" si="315"/>
        <v>U1-AR29</v>
      </c>
      <c r="E2089" t="s">
        <v>1215</v>
      </c>
      <c r="F2089" t="s">
        <v>2708</v>
      </c>
      <c r="G2089" t="s">
        <v>2709</v>
      </c>
      <c r="AT2089" t="str">
        <f t="shared" si="316"/>
        <v>NetU1_AR29</v>
      </c>
      <c r="AU2089" t="str">
        <f t="shared" si="317"/>
        <v>--</v>
      </c>
    </row>
    <row r="2090" spans="1:47" x14ac:dyDescent="0.25">
      <c r="A2090" t="str">
        <f t="shared" si="312"/>
        <v>U1-AR36</v>
      </c>
      <c r="B2090" t="str">
        <f t="shared" si="313"/>
        <v>1.0V_R</v>
      </c>
      <c r="C2090" t="str">
        <f t="shared" si="314"/>
        <v>U1-1.0V_R</v>
      </c>
      <c r="D2090" t="str">
        <f t="shared" si="315"/>
        <v>U1-AR36</v>
      </c>
      <c r="E2090" t="s">
        <v>1215</v>
      </c>
      <c r="F2090" t="s">
        <v>2710</v>
      </c>
      <c r="G2090" t="s">
        <v>436</v>
      </c>
      <c r="AT2090" t="str">
        <f t="shared" si="316"/>
        <v>1.0V_R</v>
      </c>
      <c r="AU2090" t="str">
        <f t="shared" si="317"/>
        <v>--</v>
      </c>
    </row>
    <row r="2091" spans="1:47" x14ac:dyDescent="0.25">
      <c r="A2091" t="str">
        <f t="shared" si="312"/>
        <v>U1-AT1</v>
      </c>
      <c r="B2091" t="str">
        <f t="shared" si="313"/>
        <v>GTSR4C_RX1_P</v>
      </c>
      <c r="C2091" t="str">
        <f t="shared" si="314"/>
        <v>U1-GTSR4C_RX1_P</v>
      </c>
      <c r="D2091" t="str">
        <f t="shared" si="315"/>
        <v>U1-AT1</v>
      </c>
      <c r="E2091" t="s">
        <v>1215</v>
      </c>
      <c r="F2091" t="s">
        <v>2711</v>
      </c>
      <c r="G2091" t="s">
        <v>866</v>
      </c>
      <c r="AT2091" t="str">
        <f t="shared" si="316"/>
        <v>GTSR4C_RX1_P</v>
      </c>
      <c r="AU2091" t="str">
        <f t="shared" si="317"/>
        <v>--</v>
      </c>
    </row>
    <row r="2092" spans="1:47" x14ac:dyDescent="0.25">
      <c r="A2092" t="str">
        <f t="shared" si="312"/>
        <v>U1-AT3</v>
      </c>
      <c r="B2092" t="str">
        <f t="shared" si="313"/>
        <v>GTSR4C_RX1_N</v>
      </c>
      <c r="C2092" t="str">
        <f t="shared" si="314"/>
        <v>U1-GTSR4C_RX1_N</v>
      </c>
      <c r="D2092" t="str">
        <f t="shared" si="315"/>
        <v>U1-AT3</v>
      </c>
      <c r="E2092" t="s">
        <v>1215</v>
      </c>
      <c r="F2092" t="s">
        <v>2712</v>
      </c>
      <c r="G2092" t="s">
        <v>868</v>
      </c>
      <c r="AT2092" t="str">
        <f t="shared" si="316"/>
        <v>GTSR4C_RX1_N</v>
      </c>
      <c r="AU2092" t="str">
        <f t="shared" si="317"/>
        <v>--</v>
      </c>
    </row>
    <row r="2093" spans="1:47" x14ac:dyDescent="0.25">
      <c r="A2093" t="str">
        <f t="shared" si="312"/>
        <v>U1-AT16</v>
      </c>
      <c r="B2093" t="str">
        <f t="shared" si="313"/>
        <v>GTSR4C_RXCLK_P</v>
      </c>
      <c r="C2093" t="str">
        <f t="shared" si="314"/>
        <v>U1-GTSR4C_RXCLK_P</v>
      </c>
      <c r="D2093" t="str">
        <f t="shared" si="315"/>
        <v>U1-AT16</v>
      </c>
      <c r="E2093" t="s">
        <v>1215</v>
      </c>
      <c r="F2093" t="s">
        <v>2713</v>
      </c>
      <c r="G2093" t="s">
        <v>982</v>
      </c>
      <c r="AT2093" t="str">
        <f t="shared" si="316"/>
        <v>GTSR4C_RXCLK_P</v>
      </c>
      <c r="AU2093" t="str">
        <f t="shared" si="317"/>
        <v>--</v>
      </c>
    </row>
    <row r="2094" spans="1:47" x14ac:dyDescent="0.25">
      <c r="A2094" t="str">
        <f t="shared" si="312"/>
        <v>U1-AT21</v>
      </c>
      <c r="B2094" t="str">
        <f t="shared" si="313"/>
        <v>GTSR4C_RXCLK_N</v>
      </c>
      <c r="C2094" t="str">
        <f t="shared" si="314"/>
        <v>U1-GTSR4C_RXCLK_N</v>
      </c>
      <c r="D2094" t="str">
        <f t="shared" si="315"/>
        <v>U1-AT21</v>
      </c>
      <c r="E2094" t="s">
        <v>1215</v>
      </c>
      <c r="F2094" t="s">
        <v>2714</v>
      </c>
      <c r="G2094" t="s">
        <v>983</v>
      </c>
      <c r="AT2094" t="str">
        <f t="shared" si="316"/>
        <v>GTSR4C_RXCLK_N</v>
      </c>
      <c r="AU2094" t="str">
        <f t="shared" si="317"/>
        <v>--</v>
      </c>
    </row>
    <row r="2095" spans="1:47" x14ac:dyDescent="0.25">
      <c r="A2095" t="str">
        <f t="shared" si="312"/>
        <v>U1-AT25</v>
      </c>
      <c r="B2095" t="str">
        <f t="shared" si="313"/>
        <v>VCCEHT_GTSR4B</v>
      </c>
      <c r="C2095" t="str">
        <f t="shared" si="314"/>
        <v>U1-VCCEHT_GTSR4B</v>
      </c>
      <c r="D2095" t="str">
        <f t="shared" si="315"/>
        <v>U1-AT25</v>
      </c>
      <c r="E2095" t="s">
        <v>1215</v>
      </c>
      <c r="F2095" t="s">
        <v>2715</v>
      </c>
      <c r="G2095" t="s">
        <v>1289</v>
      </c>
      <c r="AT2095" t="str">
        <f t="shared" si="316"/>
        <v>VCCEHT_GTSR4B</v>
      </c>
      <c r="AU2095" t="str">
        <f t="shared" si="317"/>
        <v>--</v>
      </c>
    </row>
    <row r="2096" spans="1:47" x14ac:dyDescent="0.25">
      <c r="A2096" t="str">
        <f t="shared" si="312"/>
        <v>U1-AU7</v>
      </c>
      <c r="B2096" t="str">
        <f t="shared" si="313"/>
        <v>GTSR4C_TX0_P</v>
      </c>
      <c r="C2096" t="str">
        <f t="shared" si="314"/>
        <v>U1-GTSR4C_TX0_P</v>
      </c>
      <c r="D2096" t="str">
        <f t="shared" si="315"/>
        <v>U1-AU7</v>
      </c>
      <c r="E2096" t="s">
        <v>1215</v>
      </c>
      <c r="F2096" t="s">
        <v>2716</v>
      </c>
      <c r="G2096" t="s">
        <v>984</v>
      </c>
      <c r="AT2096" t="str">
        <f t="shared" si="316"/>
        <v>GTSR4C_TX0_P</v>
      </c>
      <c r="AU2096" t="str">
        <f t="shared" si="317"/>
        <v>--</v>
      </c>
    </row>
    <row r="2097" spans="1:47" x14ac:dyDescent="0.25">
      <c r="A2097" t="str">
        <f t="shared" si="312"/>
        <v>U1-AU10</v>
      </c>
      <c r="B2097" t="str">
        <f t="shared" si="313"/>
        <v>GTSR4C_TX0_N</v>
      </c>
      <c r="C2097" t="str">
        <f t="shared" si="314"/>
        <v>U1-GTSR4C_TX0_N</v>
      </c>
      <c r="D2097" t="str">
        <f t="shared" si="315"/>
        <v>U1-AU10</v>
      </c>
      <c r="E2097" t="s">
        <v>1215</v>
      </c>
      <c r="F2097" t="s">
        <v>2717</v>
      </c>
      <c r="G2097" t="s">
        <v>985</v>
      </c>
      <c r="AT2097" t="str">
        <f t="shared" si="316"/>
        <v>GTSR4C_TX0_N</v>
      </c>
      <c r="AU2097" t="str">
        <f t="shared" si="317"/>
        <v>--</v>
      </c>
    </row>
    <row r="2098" spans="1:47" x14ac:dyDescent="0.25">
      <c r="A2098" t="str">
        <f t="shared" si="312"/>
        <v>U1-AU25</v>
      </c>
      <c r="B2098" t="str">
        <f t="shared" si="313"/>
        <v>VCCEHT_GTSR4B</v>
      </c>
      <c r="C2098" t="str">
        <f t="shared" si="314"/>
        <v>U1-VCCEHT_GTSR4B</v>
      </c>
      <c r="D2098" t="str">
        <f t="shared" si="315"/>
        <v>U1-AU25</v>
      </c>
      <c r="E2098" t="s">
        <v>1215</v>
      </c>
      <c r="F2098" t="s">
        <v>2718</v>
      </c>
      <c r="G2098" t="s">
        <v>1289</v>
      </c>
      <c r="AT2098" t="str">
        <f t="shared" si="316"/>
        <v>VCCEHT_GTSR4B</v>
      </c>
      <c r="AU2098" t="str">
        <f t="shared" si="317"/>
        <v>--</v>
      </c>
    </row>
    <row r="2099" spans="1:47" x14ac:dyDescent="0.25">
      <c r="A2099" t="str">
        <f t="shared" si="312"/>
        <v>U1-AU29</v>
      </c>
      <c r="B2099" t="str">
        <f t="shared" si="313"/>
        <v>NetR35_1</v>
      </c>
      <c r="C2099" t="str">
        <f t="shared" si="314"/>
        <v>U1-NetR35_1</v>
      </c>
      <c r="D2099" t="str">
        <f t="shared" si="315"/>
        <v>U1-AU29</v>
      </c>
      <c r="E2099" t="s">
        <v>1215</v>
      </c>
      <c r="F2099" t="s">
        <v>2719</v>
      </c>
      <c r="G2099" t="s">
        <v>1194</v>
      </c>
      <c r="AT2099" t="str">
        <f t="shared" si="316"/>
        <v>NetR35_1</v>
      </c>
      <c r="AU2099" t="str">
        <f t="shared" si="317"/>
        <v>--</v>
      </c>
    </row>
    <row r="2100" spans="1:47" x14ac:dyDescent="0.25">
      <c r="A2100" t="str">
        <f t="shared" si="312"/>
        <v>U1-AU32</v>
      </c>
      <c r="B2100" t="str">
        <f t="shared" si="313"/>
        <v>NetR35_2</v>
      </c>
      <c r="C2100" t="str">
        <f t="shared" si="314"/>
        <v>U1-NetR35_2</v>
      </c>
      <c r="D2100" t="str">
        <f t="shared" si="315"/>
        <v>U1-AU32</v>
      </c>
      <c r="E2100" t="s">
        <v>1215</v>
      </c>
      <c r="F2100" t="s">
        <v>2720</v>
      </c>
      <c r="G2100" t="s">
        <v>1195</v>
      </c>
      <c r="AT2100" t="str">
        <f t="shared" si="316"/>
        <v>NetR35_2</v>
      </c>
      <c r="AU2100" t="str">
        <f t="shared" si="317"/>
        <v>--</v>
      </c>
    </row>
    <row r="2101" spans="1:47" x14ac:dyDescent="0.25">
      <c r="A2101" t="str">
        <f t="shared" si="312"/>
        <v>U1-AU36</v>
      </c>
      <c r="B2101" t="str">
        <f t="shared" si="313"/>
        <v>1.0V_R</v>
      </c>
      <c r="C2101" t="str">
        <f t="shared" si="314"/>
        <v>U1-1.0V_R</v>
      </c>
      <c r="D2101" t="str">
        <f t="shared" si="315"/>
        <v>U1-AU36</v>
      </c>
      <c r="E2101" t="s">
        <v>1215</v>
      </c>
      <c r="F2101" t="s">
        <v>2721</v>
      </c>
      <c r="G2101" t="s">
        <v>436</v>
      </c>
      <c r="AT2101" t="str">
        <f t="shared" si="316"/>
        <v>1.0V_R</v>
      </c>
      <c r="AU2101" t="str">
        <f t="shared" si="317"/>
        <v>--</v>
      </c>
    </row>
    <row r="2102" spans="1:47" x14ac:dyDescent="0.25">
      <c r="A2102" t="str">
        <f t="shared" si="312"/>
        <v>U1-AU40</v>
      </c>
      <c r="B2102" t="str">
        <f t="shared" si="313"/>
        <v>1.0V_R</v>
      </c>
      <c r="C2102" t="str">
        <f t="shared" si="314"/>
        <v>U1-1.0V_R</v>
      </c>
      <c r="D2102" t="str">
        <f t="shared" si="315"/>
        <v>U1-AU40</v>
      </c>
      <c r="E2102" t="s">
        <v>1215</v>
      </c>
      <c r="F2102" t="s">
        <v>2722</v>
      </c>
      <c r="G2102" t="s">
        <v>436</v>
      </c>
      <c r="AT2102" t="str">
        <f t="shared" si="316"/>
        <v>1.0V_R</v>
      </c>
      <c r="AU2102" t="str">
        <f t="shared" si="317"/>
        <v>--</v>
      </c>
    </row>
    <row r="2103" spans="1:47" x14ac:dyDescent="0.25">
      <c r="A2103" t="str">
        <f t="shared" si="312"/>
        <v>U1-AV1</v>
      </c>
      <c r="B2103" t="str">
        <f t="shared" si="313"/>
        <v>GTSR4C_RX0_P</v>
      </c>
      <c r="C2103" t="str">
        <f t="shared" si="314"/>
        <v>U1-GTSR4C_RX0_P</v>
      </c>
      <c r="D2103" t="str">
        <f t="shared" si="315"/>
        <v>U1-AV1</v>
      </c>
      <c r="E2103" t="s">
        <v>1215</v>
      </c>
      <c r="F2103" t="s">
        <v>2723</v>
      </c>
      <c r="G2103" t="s">
        <v>914</v>
      </c>
      <c r="AT2103" t="str">
        <f t="shared" si="316"/>
        <v>GTSR4C_RX0_P</v>
      </c>
      <c r="AU2103" t="str">
        <f t="shared" si="317"/>
        <v>--</v>
      </c>
    </row>
    <row r="2104" spans="1:47" x14ac:dyDescent="0.25">
      <c r="A2104" t="str">
        <f t="shared" si="312"/>
        <v>U1-AV3</v>
      </c>
      <c r="B2104" t="str">
        <f t="shared" si="313"/>
        <v>GTSR4C_RX0_N</v>
      </c>
      <c r="C2104" t="str">
        <f t="shared" si="314"/>
        <v>U1-GTSR4C_RX0_N</v>
      </c>
      <c r="D2104" t="str">
        <f t="shared" si="315"/>
        <v>U1-AV3</v>
      </c>
      <c r="E2104" t="s">
        <v>1215</v>
      </c>
      <c r="F2104" t="s">
        <v>2724</v>
      </c>
      <c r="G2104" t="s">
        <v>915</v>
      </c>
      <c r="AT2104" t="str">
        <f t="shared" si="316"/>
        <v>GTSR4C_RX0_N</v>
      </c>
      <c r="AU2104" t="str">
        <f t="shared" si="317"/>
        <v>--</v>
      </c>
    </row>
    <row r="2105" spans="1:47" x14ac:dyDescent="0.25">
      <c r="A2105" t="str">
        <f t="shared" si="312"/>
        <v>U1-AV16</v>
      </c>
      <c r="B2105" t="str">
        <f t="shared" si="313"/>
        <v>GTSR4B_CLK_P</v>
      </c>
      <c r="C2105" t="str">
        <f t="shared" si="314"/>
        <v>U1-GTSR4B_CLK_P</v>
      </c>
      <c r="D2105" t="str">
        <f t="shared" si="315"/>
        <v>U1-AV16</v>
      </c>
      <c r="E2105" t="s">
        <v>1215</v>
      </c>
      <c r="F2105" t="s">
        <v>2725</v>
      </c>
      <c r="G2105" t="s">
        <v>845</v>
      </c>
      <c r="AT2105" t="str">
        <f t="shared" si="316"/>
        <v>GTSR4B_CLK_P</v>
      </c>
      <c r="AU2105" t="str">
        <f t="shared" si="317"/>
        <v>--</v>
      </c>
    </row>
    <row r="2106" spans="1:47" x14ac:dyDescent="0.25">
      <c r="A2106" t="str">
        <f t="shared" si="312"/>
        <v>U1-AV21</v>
      </c>
      <c r="B2106" t="str">
        <f t="shared" si="313"/>
        <v>GTSR4B_CLK_N</v>
      </c>
      <c r="C2106" t="str">
        <f t="shared" si="314"/>
        <v>U1-GTSR4B_CLK_N</v>
      </c>
      <c r="D2106" t="str">
        <f t="shared" si="315"/>
        <v>U1-AV21</v>
      </c>
      <c r="E2106" t="s">
        <v>1215</v>
      </c>
      <c r="F2106" t="s">
        <v>2726</v>
      </c>
      <c r="G2106" t="s">
        <v>847</v>
      </c>
      <c r="AT2106" t="str">
        <f t="shared" si="316"/>
        <v>GTSR4B_CLK_N</v>
      </c>
      <c r="AU2106" t="str">
        <f t="shared" si="317"/>
        <v>--</v>
      </c>
    </row>
    <row r="2107" spans="1:47" x14ac:dyDescent="0.25">
      <c r="A2107" t="str">
        <f t="shared" si="312"/>
        <v>U1-AV36</v>
      </c>
      <c r="B2107" t="str">
        <f t="shared" si="313"/>
        <v>1.0V_R</v>
      </c>
      <c r="C2107" t="str">
        <f t="shared" si="314"/>
        <v>U1-1.0V_R</v>
      </c>
      <c r="D2107" t="str">
        <f t="shared" si="315"/>
        <v>U1-AV36</v>
      </c>
      <c r="E2107" t="s">
        <v>1215</v>
      </c>
      <c r="F2107" t="s">
        <v>2727</v>
      </c>
      <c r="G2107" t="s">
        <v>436</v>
      </c>
      <c r="AT2107" t="str">
        <f t="shared" si="316"/>
        <v>1.0V_R</v>
      </c>
      <c r="AU2107" t="str">
        <f t="shared" si="317"/>
        <v>--</v>
      </c>
    </row>
    <row r="2108" spans="1:47" x14ac:dyDescent="0.25">
      <c r="A2108" t="str">
        <f t="shared" si="312"/>
        <v>U1-AW7</v>
      </c>
      <c r="B2108" t="str">
        <f t="shared" si="313"/>
        <v>GTSR4B_TX3_P</v>
      </c>
      <c r="C2108" t="str">
        <f t="shared" si="314"/>
        <v>U1-GTSR4B_TX3_P</v>
      </c>
      <c r="D2108" t="str">
        <f t="shared" si="315"/>
        <v>U1-AW7</v>
      </c>
      <c r="E2108" t="s">
        <v>1215</v>
      </c>
      <c r="F2108" t="s">
        <v>2728</v>
      </c>
      <c r="G2108" t="s">
        <v>961</v>
      </c>
      <c r="AT2108" t="str">
        <f t="shared" si="316"/>
        <v>GTSR4B_TX3_P</v>
      </c>
      <c r="AU2108" t="str">
        <f t="shared" si="317"/>
        <v>--</v>
      </c>
    </row>
    <row r="2109" spans="1:47" x14ac:dyDescent="0.25">
      <c r="A2109" t="str">
        <f t="shared" si="312"/>
        <v>U1-AW10</v>
      </c>
      <c r="B2109" t="str">
        <f t="shared" si="313"/>
        <v>GTSR4B_TX3_N</v>
      </c>
      <c r="C2109" t="str">
        <f t="shared" si="314"/>
        <v>U1-GTSR4B_TX3_N</v>
      </c>
      <c r="D2109" t="str">
        <f t="shared" si="315"/>
        <v>U1-AW10</v>
      </c>
      <c r="E2109" t="s">
        <v>1215</v>
      </c>
      <c r="F2109" t="s">
        <v>2729</v>
      </c>
      <c r="G2109" t="s">
        <v>962</v>
      </c>
      <c r="AT2109" t="str">
        <f t="shared" si="316"/>
        <v>GTSR4B_TX3_N</v>
      </c>
      <c r="AU2109" t="str">
        <f t="shared" si="317"/>
        <v>--</v>
      </c>
    </row>
    <row r="2110" spans="1:47" x14ac:dyDescent="0.25">
      <c r="A2110" t="str">
        <f t="shared" si="312"/>
        <v>U1-AW29</v>
      </c>
      <c r="B2110" t="str">
        <f t="shared" si="313"/>
        <v>NetU1_AW29</v>
      </c>
      <c r="C2110" t="str">
        <f t="shared" si="314"/>
        <v>U1-NetU1_AW29</v>
      </c>
      <c r="D2110" t="str">
        <f t="shared" si="315"/>
        <v>U1-AW29</v>
      </c>
      <c r="E2110" t="s">
        <v>1215</v>
      </c>
      <c r="F2110" t="s">
        <v>2730</v>
      </c>
      <c r="G2110" t="s">
        <v>2731</v>
      </c>
      <c r="AT2110" t="str">
        <f t="shared" si="316"/>
        <v>NetU1_AW29</v>
      </c>
      <c r="AU2110" t="str">
        <f t="shared" si="317"/>
        <v>--</v>
      </c>
    </row>
    <row r="2111" spans="1:47" x14ac:dyDescent="0.25">
      <c r="A2111" t="str">
        <f t="shared" si="312"/>
        <v>U1-AW32</v>
      </c>
      <c r="B2111" t="str">
        <f t="shared" si="313"/>
        <v>NetU1_AW32</v>
      </c>
      <c r="C2111" t="str">
        <f t="shared" si="314"/>
        <v>U1-NetU1_AW32</v>
      </c>
      <c r="D2111" t="str">
        <f t="shared" si="315"/>
        <v>U1-AW32</v>
      </c>
      <c r="E2111" t="s">
        <v>1215</v>
      </c>
      <c r="F2111" t="s">
        <v>2732</v>
      </c>
      <c r="G2111" t="s">
        <v>2733</v>
      </c>
      <c r="AT2111" t="str">
        <f t="shared" si="316"/>
        <v>NetU1_AW32</v>
      </c>
      <c r="AU2111" t="str">
        <f t="shared" si="317"/>
        <v>--</v>
      </c>
    </row>
    <row r="2112" spans="1:47" x14ac:dyDescent="0.25">
      <c r="A2112" t="str">
        <f t="shared" si="312"/>
        <v>U1-AY1</v>
      </c>
      <c r="B2112" t="str">
        <f t="shared" si="313"/>
        <v>GTSR4B_RX3_P</v>
      </c>
      <c r="C2112" t="str">
        <f t="shared" si="314"/>
        <v>U1-GTSR4B_RX3_P</v>
      </c>
      <c r="D2112" t="str">
        <f t="shared" si="315"/>
        <v>U1-AY1</v>
      </c>
      <c r="E2112" t="s">
        <v>1215</v>
      </c>
      <c r="F2112" t="s">
        <v>2734</v>
      </c>
      <c r="G2112" t="s">
        <v>855</v>
      </c>
      <c r="AT2112" t="str">
        <f t="shared" si="316"/>
        <v>GTSR4B_RX3_P</v>
      </c>
      <c r="AU2112" t="str">
        <f t="shared" si="317"/>
        <v>--</v>
      </c>
    </row>
    <row r="2113" spans="1:47" x14ac:dyDescent="0.25">
      <c r="A2113" t="str">
        <f t="shared" si="312"/>
        <v>U1-AY3</v>
      </c>
      <c r="B2113" t="str">
        <f t="shared" si="313"/>
        <v>GTSR4B_RX3_N</v>
      </c>
      <c r="C2113" t="str">
        <f t="shared" si="314"/>
        <v>U1-GTSR4B_RX3_N</v>
      </c>
      <c r="D2113" t="str">
        <f t="shared" si="315"/>
        <v>U1-AY3</v>
      </c>
      <c r="E2113" t="s">
        <v>1215</v>
      </c>
      <c r="F2113" t="s">
        <v>2735</v>
      </c>
      <c r="G2113" t="s">
        <v>857</v>
      </c>
      <c r="AT2113" t="str">
        <f t="shared" si="316"/>
        <v>GTSR4B_RX3_N</v>
      </c>
      <c r="AU2113" t="str">
        <f t="shared" si="317"/>
        <v>--</v>
      </c>
    </row>
    <row r="2114" spans="1:47" x14ac:dyDescent="0.25">
      <c r="A2114" t="str">
        <f t="shared" si="312"/>
        <v>U1-AY16</v>
      </c>
      <c r="B2114" t="str">
        <f t="shared" si="313"/>
        <v>GTSR4B_RXCLK_P</v>
      </c>
      <c r="C2114" t="str">
        <f t="shared" si="314"/>
        <v>U1-GTSR4B_RXCLK_P</v>
      </c>
      <c r="D2114" t="str">
        <f t="shared" si="315"/>
        <v>U1-AY16</v>
      </c>
      <c r="E2114" t="s">
        <v>1215</v>
      </c>
      <c r="F2114" t="s">
        <v>2736</v>
      </c>
      <c r="G2114" t="s">
        <v>976</v>
      </c>
      <c r="AT2114" t="str">
        <f t="shared" si="316"/>
        <v>GTSR4B_RXCLK_P</v>
      </c>
      <c r="AU2114" t="str">
        <f t="shared" si="317"/>
        <v>--</v>
      </c>
    </row>
    <row r="2115" spans="1:47" x14ac:dyDescent="0.25">
      <c r="A2115" t="str">
        <f t="shared" si="312"/>
        <v>U1-AY21</v>
      </c>
      <c r="B2115" t="str">
        <f t="shared" si="313"/>
        <v>GTSR4B_RXCLK_N</v>
      </c>
      <c r="C2115" t="str">
        <f t="shared" si="314"/>
        <v>U1-GTSR4B_RXCLK_N</v>
      </c>
      <c r="D2115" t="str">
        <f t="shared" si="315"/>
        <v>U1-AY21</v>
      </c>
      <c r="E2115" t="s">
        <v>1215</v>
      </c>
      <c r="F2115" t="s">
        <v>2737</v>
      </c>
      <c r="G2115" t="s">
        <v>977</v>
      </c>
      <c r="AT2115" t="str">
        <f t="shared" si="316"/>
        <v>GTSR4B_RXCLK_N</v>
      </c>
      <c r="AU2115" t="str">
        <f t="shared" si="317"/>
        <v>--</v>
      </c>
    </row>
    <row r="2116" spans="1:47" x14ac:dyDescent="0.25">
      <c r="A2116" t="str">
        <f t="shared" si="312"/>
        <v>U1-BA7</v>
      </c>
      <c r="B2116" t="str">
        <f t="shared" si="313"/>
        <v>GTSR4B_TX2_P</v>
      </c>
      <c r="C2116" t="str">
        <f t="shared" si="314"/>
        <v>U1-GTSR4B_TX2_P</v>
      </c>
      <c r="D2116" t="str">
        <f t="shared" si="315"/>
        <v>U1-BA7</v>
      </c>
      <c r="E2116" t="s">
        <v>1215</v>
      </c>
      <c r="F2116" t="s">
        <v>2738</v>
      </c>
      <c r="G2116" t="s">
        <v>980</v>
      </c>
      <c r="AT2116" t="str">
        <f t="shared" si="316"/>
        <v>GTSR4B_TX2_P</v>
      </c>
      <c r="AU2116" t="str">
        <f t="shared" si="317"/>
        <v>--</v>
      </c>
    </row>
    <row r="2117" spans="1:47" x14ac:dyDescent="0.25">
      <c r="A2117" t="str">
        <f t="shared" si="312"/>
        <v>U1-BA10</v>
      </c>
      <c r="B2117" t="str">
        <f t="shared" si="313"/>
        <v>GTSR4B_TX2_N</v>
      </c>
      <c r="C2117" t="str">
        <f t="shared" si="314"/>
        <v>U1-GTSR4B_TX2_N</v>
      </c>
      <c r="D2117" t="str">
        <f t="shared" si="315"/>
        <v>U1-BA10</v>
      </c>
      <c r="E2117" t="s">
        <v>1215</v>
      </c>
      <c r="F2117" t="s">
        <v>2739</v>
      </c>
      <c r="G2117" t="s">
        <v>981</v>
      </c>
      <c r="AT2117" t="str">
        <f t="shared" si="316"/>
        <v>GTSR4B_TX2_N</v>
      </c>
      <c r="AU2117" t="str">
        <f t="shared" si="317"/>
        <v>--</v>
      </c>
    </row>
    <row r="2118" spans="1:47" x14ac:dyDescent="0.25">
      <c r="A2118" t="str">
        <f t="shared" ref="A2118:A2181" si="318">$E2118&amp;"-"&amp;$F2118</f>
        <v>U1-BB1</v>
      </c>
      <c r="B2118" t="str">
        <f t="shared" ref="B2118:B2181" si="319">IF(OR(E2118=$A$2,E2118=$B$2,E2118=$C$2,E2118=$D$2),"--",G2118)</f>
        <v>GTSR4B_RX2_P</v>
      </c>
      <c r="C2118" t="str">
        <f t="shared" ref="C2118:C2181" si="320">$E2118&amp;"-"&amp;$G2118</f>
        <v>U1-GTSR4B_RX2_P</v>
      </c>
      <c r="D2118" t="str">
        <f t="shared" ref="D2118:D2181" si="321">A2118</f>
        <v>U1-BB1</v>
      </c>
      <c r="E2118" t="s">
        <v>1215</v>
      </c>
      <c r="F2118" t="s">
        <v>2740</v>
      </c>
      <c r="G2118" t="s">
        <v>910</v>
      </c>
      <c r="AT2118" t="str">
        <f t="shared" ref="AT2118:AT2181" si="322">IF(IF(COUNTIF($AO$6:$AQ$150,B2118)&gt;0,"---","--")="---",VLOOKUP(B2118,$AO$6:$AQ$150,3,0),B2118)</f>
        <v>GTSR4B_RX2_P</v>
      </c>
      <c r="AU2118" t="str">
        <f t="shared" ref="AU2118:AU2181" si="323">IF(IF(COUNTIF($AO$6:$AQ$150,B2118)&gt;0,"---","--")="---",VLOOKUP(B2118,$AO$6:$AQ$150,2,0),"--")</f>
        <v>--</v>
      </c>
    </row>
    <row r="2119" spans="1:47" x14ac:dyDescent="0.25">
      <c r="A2119" t="str">
        <f t="shared" si="318"/>
        <v>U1-BB3</v>
      </c>
      <c r="B2119" t="str">
        <f t="shared" si="319"/>
        <v>GTSR4B_RX2_N</v>
      </c>
      <c r="C2119" t="str">
        <f t="shared" si="320"/>
        <v>U1-GTSR4B_RX2_N</v>
      </c>
      <c r="D2119" t="str">
        <f t="shared" si="321"/>
        <v>U1-BB3</v>
      </c>
      <c r="E2119" t="s">
        <v>1215</v>
      </c>
      <c r="F2119" t="s">
        <v>2741</v>
      </c>
      <c r="G2119" t="s">
        <v>911</v>
      </c>
      <c r="AT2119" t="str">
        <f t="shared" si="322"/>
        <v>GTSR4B_RX2_N</v>
      </c>
      <c r="AU2119" t="str">
        <f t="shared" si="323"/>
        <v>--</v>
      </c>
    </row>
    <row r="2120" spans="1:47" x14ac:dyDescent="0.25">
      <c r="A2120" t="str">
        <f t="shared" si="318"/>
        <v>U1-BC7</v>
      </c>
      <c r="B2120" t="str">
        <f t="shared" si="319"/>
        <v>GTSR4B_TX1_P</v>
      </c>
      <c r="C2120" t="str">
        <f t="shared" si="320"/>
        <v>U1-GTSR4B_TX1_P</v>
      </c>
      <c r="D2120" t="str">
        <f t="shared" si="321"/>
        <v>U1-BC7</v>
      </c>
      <c r="E2120" t="s">
        <v>1215</v>
      </c>
      <c r="F2120" t="s">
        <v>2742</v>
      </c>
      <c r="G2120" t="s">
        <v>959</v>
      </c>
      <c r="AT2120" t="str">
        <f t="shared" si="322"/>
        <v>GTSR4B_TX1_P</v>
      </c>
      <c r="AU2120" t="str">
        <f t="shared" si="323"/>
        <v>--</v>
      </c>
    </row>
    <row r="2121" spans="1:47" x14ac:dyDescent="0.25">
      <c r="A2121" t="str">
        <f t="shared" si="318"/>
        <v>U1-BC10</v>
      </c>
      <c r="B2121" t="str">
        <f t="shared" si="319"/>
        <v>GTSR4B_TX1_N</v>
      </c>
      <c r="C2121" t="str">
        <f t="shared" si="320"/>
        <v>U1-GTSR4B_TX1_N</v>
      </c>
      <c r="D2121" t="str">
        <f t="shared" si="321"/>
        <v>U1-BC10</v>
      </c>
      <c r="E2121" t="s">
        <v>1215</v>
      </c>
      <c r="F2121" t="s">
        <v>2743</v>
      </c>
      <c r="G2121" t="s">
        <v>960</v>
      </c>
      <c r="AT2121" t="str">
        <f t="shared" si="322"/>
        <v>GTSR4B_TX1_N</v>
      </c>
      <c r="AU2121" t="str">
        <f t="shared" si="323"/>
        <v>--</v>
      </c>
    </row>
    <row r="2122" spans="1:47" x14ac:dyDescent="0.25">
      <c r="A2122" t="str">
        <f t="shared" si="318"/>
        <v>U1-BD1</v>
      </c>
      <c r="B2122" t="str">
        <f t="shared" si="319"/>
        <v>GTSR4B_RX1_P</v>
      </c>
      <c r="C2122" t="str">
        <f t="shared" si="320"/>
        <v>U1-GTSR4B_RX1_P</v>
      </c>
      <c r="D2122" t="str">
        <f t="shared" si="321"/>
        <v>U1-BD1</v>
      </c>
      <c r="E2122" t="s">
        <v>1215</v>
      </c>
      <c r="F2122" t="s">
        <v>2744</v>
      </c>
      <c r="G2122" t="s">
        <v>850</v>
      </c>
      <c r="AT2122" t="str">
        <f t="shared" si="322"/>
        <v>GTSR4B_RX1_P</v>
      </c>
      <c r="AU2122" t="str">
        <f t="shared" si="323"/>
        <v>--</v>
      </c>
    </row>
    <row r="2123" spans="1:47" x14ac:dyDescent="0.25">
      <c r="A2123" t="str">
        <f t="shared" si="318"/>
        <v>U1-BD3</v>
      </c>
      <c r="B2123" t="str">
        <f t="shared" si="319"/>
        <v>GTSR4B_RX1_N</v>
      </c>
      <c r="C2123" t="str">
        <f t="shared" si="320"/>
        <v>U1-GTSR4B_RX1_N</v>
      </c>
      <c r="D2123" t="str">
        <f t="shared" si="321"/>
        <v>U1-BD3</v>
      </c>
      <c r="E2123" t="s">
        <v>1215</v>
      </c>
      <c r="F2123" t="s">
        <v>2745</v>
      </c>
      <c r="G2123" t="s">
        <v>852</v>
      </c>
      <c r="AT2123" t="str">
        <f t="shared" si="322"/>
        <v>GTSR4B_RX1_N</v>
      </c>
      <c r="AU2123" t="str">
        <f t="shared" si="323"/>
        <v>--</v>
      </c>
    </row>
    <row r="2124" spans="1:47" x14ac:dyDescent="0.25">
      <c r="A2124" t="str">
        <f t="shared" si="318"/>
        <v>U1-BE7</v>
      </c>
      <c r="B2124" t="str">
        <f t="shared" si="319"/>
        <v>GTSR4B_TX0_P</v>
      </c>
      <c r="C2124" t="str">
        <f t="shared" si="320"/>
        <v>U1-GTSR4B_TX0_P</v>
      </c>
      <c r="D2124" t="str">
        <f t="shared" si="321"/>
        <v>U1-BE7</v>
      </c>
      <c r="E2124" t="s">
        <v>1215</v>
      </c>
      <c r="F2124" t="s">
        <v>2746</v>
      </c>
      <c r="G2124" t="s">
        <v>978</v>
      </c>
      <c r="AT2124" t="str">
        <f t="shared" si="322"/>
        <v>GTSR4B_TX0_P</v>
      </c>
      <c r="AU2124" t="str">
        <f t="shared" si="323"/>
        <v>--</v>
      </c>
    </row>
    <row r="2125" spans="1:47" x14ac:dyDescent="0.25">
      <c r="A2125" t="str">
        <f t="shared" si="318"/>
        <v>U1-BE10</v>
      </c>
      <c r="B2125" t="str">
        <f t="shared" si="319"/>
        <v>GTSR4B_TX0_N</v>
      </c>
      <c r="C2125" t="str">
        <f t="shared" si="320"/>
        <v>U1-GTSR4B_TX0_N</v>
      </c>
      <c r="D2125" t="str">
        <f t="shared" si="321"/>
        <v>U1-BE10</v>
      </c>
      <c r="E2125" t="s">
        <v>1215</v>
      </c>
      <c r="F2125" t="s">
        <v>2747</v>
      </c>
      <c r="G2125" t="s">
        <v>979</v>
      </c>
      <c r="AT2125" t="str">
        <f t="shared" si="322"/>
        <v>GTSR4B_TX0_N</v>
      </c>
      <c r="AU2125" t="str">
        <f t="shared" si="323"/>
        <v>--</v>
      </c>
    </row>
    <row r="2126" spans="1:47" x14ac:dyDescent="0.25">
      <c r="A2126" t="str">
        <f t="shared" si="318"/>
        <v>U1-BF1</v>
      </c>
      <c r="B2126" t="str">
        <f t="shared" si="319"/>
        <v>GTSR4B_RX0_P</v>
      </c>
      <c r="C2126" t="str">
        <f t="shared" si="320"/>
        <v>U1-GTSR4B_RX0_P</v>
      </c>
      <c r="D2126" t="str">
        <f t="shared" si="321"/>
        <v>U1-BF1</v>
      </c>
      <c r="E2126" t="s">
        <v>1215</v>
      </c>
      <c r="F2126" t="s">
        <v>2748</v>
      </c>
      <c r="G2126" t="s">
        <v>908</v>
      </c>
      <c r="AT2126" t="str">
        <f t="shared" si="322"/>
        <v>GTSR4B_RX0_P</v>
      </c>
      <c r="AU2126" t="str">
        <f t="shared" si="323"/>
        <v>--</v>
      </c>
    </row>
    <row r="2127" spans="1:47" x14ac:dyDescent="0.25">
      <c r="A2127" t="str">
        <f t="shared" si="318"/>
        <v>U1-BF3</v>
      </c>
      <c r="B2127" t="str">
        <f t="shared" si="319"/>
        <v>GTSR4B_RX0_N</v>
      </c>
      <c r="C2127" t="str">
        <f t="shared" si="320"/>
        <v>U1-GTSR4B_RX0_N</v>
      </c>
      <c r="D2127" t="str">
        <f t="shared" si="321"/>
        <v>U1-BF3</v>
      </c>
      <c r="E2127" t="s">
        <v>1215</v>
      </c>
      <c r="F2127" t="s">
        <v>2749</v>
      </c>
      <c r="G2127" t="s">
        <v>909</v>
      </c>
      <c r="AT2127" t="str">
        <f t="shared" si="322"/>
        <v>GTSR4B_RX0_N</v>
      </c>
      <c r="AU2127" t="str">
        <f t="shared" si="323"/>
        <v>--</v>
      </c>
    </row>
    <row r="2128" spans="1:47" x14ac:dyDescent="0.25">
      <c r="A2128" t="str">
        <f t="shared" si="318"/>
        <v>U1-A91</v>
      </c>
      <c r="B2128" t="str">
        <f t="shared" si="319"/>
        <v>LPDDR4A_DQ31</v>
      </c>
      <c r="C2128" t="str">
        <f t="shared" si="320"/>
        <v>U1-LPDDR4A_DQ31</v>
      </c>
      <c r="D2128" t="str">
        <f t="shared" si="321"/>
        <v>U1-A91</v>
      </c>
      <c r="E2128" t="s">
        <v>1215</v>
      </c>
      <c r="F2128" t="s">
        <v>2750</v>
      </c>
      <c r="G2128" t="s">
        <v>1047</v>
      </c>
      <c r="AT2128" t="str">
        <f t="shared" si="322"/>
        <v>LPDDR4A_DQ31</v>
      </c>
      <c r="AU2128" t="str">
        <f t="shared" si="323"/>
        <v>--</v>
      </c>
    </row>
    <row r="2129" spans="1:47" x14ac:dyDescent="0.25">
      <c r="A2129" t="str">
        <f t="shared" si="318"/>
        <v>U1-A94</v>
      </c>
      <c r="B2129" t="str">
        <f t="shared" si="319"/>
        <v>LPDDR4A_DQ29</v>
      </c>
      <c r="C2129" t="str">
        <f t="shared" si="320"/>
        <v>U1-LPDDR4A_DQ29</v>
      </c>
      <c r="D2129" t="str">
        <f t="shared" si="321"/>
        <v>U1-A94</v>
      </c>
      <c r="E2129" t="s">
        <v>1215</v>
      </c>
      <c r="F2129" t="s">
        <v>2751</v>
      </c>
      <c r="G2129" t="s">
        <v>1044</v>
      </c>
      <c r="AT2129" t="str">
        <f t="shared" si="322"/>
        <v>LPDDR4A_DQ29</v>
      </c>
      <c r="AU2129" t="str">
        <f t="shared" si="323"/>
        <v>--</v>
      </c>
    </row>
    <row r="2130" spans="1:47" x14ac:dyDescent="0.25">
      <c r="A2130" t="str">
        <f t="shared" si="318"/>
        <v>U1-A97</v>
      </c>
      <c r="B2130" t="str">
        <f t="shared" si="319"/>
        <v>NetU1_A97</v>
      </c>
      <c r="C2130" t="str">
        <f t="shared" si="320"/>
        <v>U1-NetU1_A97</v>
      </c>
      <c r="D2130" t="str">
        <f t="shared" si="321"/>
        <v>U1-A97</v>
      </c>
      <c r="E2130" t="s">
        <v>1215</v>
      </c>
      <c r="F2130" t="s">
        <v>2752</v>
      </c>
      <c r="G2130" t="s">
        <v>2753</v>
      </c>
      <c r="AT2130" t="str">
        <f t="shared" si="322"/>
        <v>NetU1_A97</v>
      </c>
      <c r="AU2130" t="str">
        <f t="shared" si="323"/>
        <v>--</v>
      </c>
    </row>
    <row r="2131" spans="1:47" x14ac:dyDescent="0.25">
      <c r="A2131" t="str">
        <f t="shared" si="318"/>
        <v>U1-A101</v>
      </c>
      <c r="B2131" t="str">
        <f t="shared" si="319"/>
        <v>LPDDR4A_DQSB1_P</v>
      </c>
      <c r="C2131" t="str">
        <f t="shared" si="320"/>
        <v>U1-LPDDR4A_DQSB1_P</v>
      </c>
      <c r="D2131" t="str">
        <f t="shared" si="321"/>
        <v>U1-A101</v>
      </c>
      <c r="E2131" t="s">
        <v>1215</v>
      </c>
      <c r="F2131" t="s">
        <v>2754</v>
      </c>
      <c r="G2131" t="s">
        <v>1061</v>
      </c>
      <c r="AT2131" t="str">
        <f t="shared" si="322"/>
        <v>LPDDR4A_DQSB1_P</v>
      </c>
      <c r="AU2131" t="str">
        <f t="shared" si="323"/>
        <v>--</v>
      </c>
    </row>
    <row r="2132" spans="1:47" x14ac:dyDescent="0.25">
      <c r="A2132" t="str">
        <f t="shared" si="318"/>
        <v>U1-A106</v>
      </c>
      <c r="B2132" t="str">
        <f t="shared" si="319"/>
        <v>LPDDR4A_DQ24</v>
      </c>
      <c r="C2132" t="str">
        <f t="shared" si="320"/>
        <v>U1-LPDDR4A_DQ24</v>
      </c>
      <c r="D2132" t="str">
        <f t="shared" si="321"/>
        <v>U1-A106</v>
      </c>
      <c r="E2132" t="s">
        <v>1215</v>
      </c>
      <c r="F2132" t="s">
        <v>2755</v>
      </c>
      <c r="G2132" t="s">
        <v>1039</v>
      </c>
      <c r="AT2132" t="str">
        <f t="shared" si="322"/>
        <v>LPDDR4A_DQ24</v>
      </c>
      <c r="AU2132" t="str">
        <f t="shared" si="323"/>
        <v>--</v>
      </c>
    </row>
    <row r="2133" spans="1:47" x14ac:dyDescent="0.25">
      <c r="A2133" t="str">
        <f t="shared" si="318"/>
        <v>U1-A110</v>
      </c>
      <c r="B2133" t="str">
        <f t="shared" si="319"/>
        <v>LPDDR4A_DQ27</v>
      </c>
      <c r="C2133" t="str">
        <f t="shared" si="320"/>
        <v>U1-LPDDR4A_DQ27</v>
      </c>
      <c r="D2133" t="str">
        <f t="shared" si="321"/>
        <v>U1-A110</v>
      </c>
      <c r="E2133" t="s">
        <v>1215</v>
      </c>
      <c r="F2133" t="s">
        <v>2756</v>
      </c>
      <c r="G2133" t="s">
        <v>1042</v>
      </c>
      <c r="AT2133" t="str">
        <f t="shared" si="322"/>
        <v>LPDDR4A_DQ27</v>
      </c>
      <c r="AU2133" t="str">
        <f t="shared" si="323"/>
        <v>--</v>
      </c>
    </row>
    <row r="2134" spans="1:47" x14ac:dyDescent="0.25">
      <c r="A2134" t="str">
        <f t="shared" si="318"/>
        <v>U1-A113</v>
      </c>
      <c r="B2134" t="str">
        <f t="shared" si="319"/>
        <v>LPDDR4A_DQ7</v>
      </c>
      <c r="C2134" t="str">
        <f t="shared" si="320"/>
        <v>U1-LPDDR4A_DQ7</v>
      </c>
      <c r="D2134" t="str">
        <f t="shared" si="321"/>
        <v>U1-A113</v>
      </c>
      <c r="E2134" t="s">
        <v>1215</v>
      </c>
      <c r="F2134" t="s">
        <v>2757</v>
      </c>
      <c r="G2134" t="s">
        <v>1051</v>
      </c>
      <c r="AT2134" t="str">
        <f t="shared" si="322"/>
        <v>LPDDR4A_DQ7</v>
      </c>
      <c r="AU2134" t="str">
        <f t="shared" si="323"/>
        <v>--</v>
      </c>
    </row>
    <row r="2135" spans="1:47" x14ac:dyDescent="0.25">
      <c r="A2135" t="str">
        <f t="shared" si="318"/>
        <v>U1-A116</v>
      </c>
      <c r="B2135" t="str">
        <f t="shared" si="319"/>
        <v>LPDDR4A_DQ5</v>
      </c>
      <c r="C2135" t="str">
        <f t="shared" si="320"/>
        <v>U1-LPDDR4A_DQ5</v>
      </c>
      <c r="D2135" t="str">
        <f t="shared" si="321"/>
        <v>U1-A116</v>
      </c>
      <c r="E2135" t="s">
        <v>1215</v>
      </c>
      <c r="F2135" t="s">
        <v>2758</v>
      </c>
      <c r="G2135" t="s">
        <v>1049</v>
      </c>
      <c r="AT2135" t="str">
        <f t="shared" si="322"/>
        <v>LPDDR4A_DQ5</v>
      </c>
      <c r="AU2135" t="str">
        <f t="shared" si="323"/>
        <v>--</v>
      </c>
    </row>
    <row r="2136" spans="1:47" x14ac:dyDescent="0.25">
      <c r="A2136" t="str">
        <f t="shared" si="318"/>
        <v>U1-A122</v>
      </c>
      <c r="B2136" t="str">
        <f t="shared" si="319"/>
        <v>NetU1_A122</v>
      </c>
      <c r="C2136" t="str">
        <f t="shared" si="320"/>
        <v>U1-NetU1_A122</v>
      </c>
      <c r="D2136" t="str">
        <f t="shared" si="321"/>
        <v>U1-A122</v>
      </c>
      <c r="E2136" t="s">
        <v>1215</v>
      </c>
      <c r="F2136" t="s">
        <v>2759</v>
      </c>
      <c r="G2136" t="s">
        <v>2760</v>
      </c>
      <c r="AT2136" t="str">
        <f t="shared" si="322"/>
        <v>NetU1_A122</v>
      </c>
      <c r="AU2136" t="str">
        <f t="shared" si="323"/>
        <v>--</v>
      </c>
    </row>
    <row r="2137" spans="1:47" x14ac:dyDescent="0.25">
      <c r="A2137" t="str">
        <f t="shared" si="318"/>
        <v>U1-A125</v>
      </c>
      <c r="B2137" t="str">
        <f t="shared" si="319"/>
        <v>LPDDR4A_DQSA0_N</v>
      </c>
      <c r="C2137" t="str">
        <f t="shared" si="320"/>
        <v>U1-LPDDR4A_DQSA0_N</v>
      </c>
      <c r="D2137" t="str">
        <f t="shared" si="321"/>
        <v>U1-A125</v>
      </c>
      <c r="E2137" t="s">
        <v>1215</v>
      </c>
      <c r="F2137" t="s">
        <v>2761</v>
      </c>
      <c r="G2137" t="s">
        <v>1054</v>
      </c>
      <c r="AT2137" t="str">
        <f t="shared" si="322"/>
        <v>LPDDR4A_DQSA0_N</v>
      </c>
      <c r="AU2137" t="str">
        <f t="shared" si="323"/>
        <v>--</v>
      </c>
    </row>
    <row r="2138" spans="1:47" x14ac:dyDescent="0.25">
      <c r="A2138" t="str">
        <f t="shared" si="318"/>
        <v>U1-A128</v>
      </c>
      <c r="B2138" t="str">
        <f t="shared" si="319"/>
        <v>LPDDR4A_DQ1</v>
      </c>
      <c r="C2138" t="str">
        <f t="shared" si="320"/>
        <v>U1-LPDDR4A_DQ1</v>
      </c>
      <c r="D2138" t="str">
        <f t="shared" si="321"/>
        <v>U1-A128</v>
      </c>
      <c r="E2138" t="s">
        <v>1215</v>
      </c>
      <c r="F2138" t="s">
        <v>2762</v>
      </c>
      <c r="G2138" t="s">
        <v>1019</v>
      </c>
      <c r="AT2138" t="str">
        <f t="shared" si="322"/>
        <v>LPDDR4A_DQ1</v>
      </c>
      <c r="AU2138" t="str">
        <f t="shared" si="323"/>
        <v>--</v>
      </c>
    </row>
    <row r="2139" spans="1:47" x14ac:dyDescent="0.25">
      <c r="A2139" t="str">
        <f t="shared" si="318"/>
        <v>U1-A130</v>
      </c>
      <c r="B2139" t="str">
        <f t="shared" si="319"/>
        <v>LPDDR4A_DQ3</v>
      </c>
      <c r="C2139" t="str">
        <f t="shared" si="320"/>
        <v>U1-LPDDR4A_DQ3</v>
      </c>
      <c r="D2139" t="str">
        <f t="shared" si="321"/>
        <v>U1-A130</v>
      </c>
      <c r="E2139" t="s">
        <v>1215</v>
      </c>
      <c r="F2139" t="s">
        <v>2763</v>
      </c>
      <c r="G2139" t="s">
        <v>1045</v>
      </c>
      <c r="AT2139" t="str">
        <f t="shared" si="322"/>
        <v>LPDDR4A_DQ3</v>
      </c>
      <c r="AU2139" t="str">
        <f t="shared" si="323"/>
        <v>--</v>
      </c>
    </row>
    <row r="2140" spans="1:47" x14ac:dyDescent="0.25">
      <c r="A2140" t="str">
        <f t="shared" si="318"/>
        <v>U1-AB105</v>
      </c>
      <c r="B2140" t="str">
        <f t="shared" si="319"/>
        <v>NetU1_AB105</v>
      </c>
      <c r="C2140" t="str">
        <f t="shared" si="320"/>
        <v>U1-NetU1_AB105</v>
      </c>
      <c r="D2140" t="str">
        <f t="shared" si="321"/>
        <v>U1-AB105</v>
      </c>
      <c r="E2140" t="s">
        <v>1215</v>
      </c>
      <c r="F2140" t="s">
        <v>2764</v>
      </c>
      <c r="G2140" t="s">
        <v>2765</v>
      </c>
      <c r="AT2140" t="str">
        <f t="shared" si="322"/>
        <v>NetU1_AB105</v>
      </c>
      <c r="AU2140" t="str">
        <f t="shared" si="323"/>
        <v>--</v>
      </c>
    </row>
    <row r="2141" spans="1:47" x14ac:dyDescent="0.25">
      <c r="A2141" t="str">
        <f t="shared" si="318"/>
        <v>U1-AB108</v>
      </c>
      <c r="B2141" t="str">
        <f t="shared" si="319"/>
        <v>NetU1_AB108</v>
      </c>
      <c r="C2141" t="str">
        <f t="shared" si="320"/>
        <v>U1-NetU1_AB108</v>
      </c>
      <c r="D2141" t="str">
        <f t="shared" si="321"/>
        <v>U1-AB108</v>
      </c>
      <c r="E2141" t="s">
        <v>1215</v>
      </c>
      <c r="F2141" t="s">
        <v>2766</v>
      </c>
      <c r="G2141" t="s">
        <v>2767</v>
      </c>
      <c r="AT2141" t="str">
        <f t="shared" si="322"/>
        <v>NetU1_AB108</v>
      </c>
      <c r="AU2141" t="str">
        <f t="shared" si="323"/>
        <v>--</v>
      </c>
    </row>
    <row r="2142" spans="1:47" x14ac:dyDescent="0.25">
      <c r="A2142" t="str">
        <f t="shared" si="318"/>
        <v>U1-AB114</v>
      </c>
      <c r="B2142" t="str">
        <f t="shared" si="319"/>
        <v>NetU1_AB114</v>
      </c>
      <c r="C2142" t="str">
        <f t="shared" si="320"/>
        <v>U1-NetU1_AB114</v>
      </c>
      <c r="D2142" t="str">
        <f t="shared" si="321"/>
        <v>U1-AB114</v>
      </c>
      <c r="E2142" t="s">
        <v>1215</v>
      </c>
      <c r="F2142" t="s">
        <v>2768</v>
      </c>
      <c r="G2142" t="s">
        <v>2769</v>
      </c>
      <c r="AT2142" t="str">
        <f t="shared" si="322"/>
        <v>NetU1_AB114</v>
      </c>
      <c r="AU2142" t="str">
        <f t="shared" si="323"/>
        <v>--</v>
      </c>
    </row>
    <row r="2143" spans="1:47" x14ac:dyDescent="0.25">
      <c r="A2143" t="str">
        <f t="shared" si="318"/>
        <v>U1-AB117</v>
      </c>
      <c r="B2143" t="str">
        <f t="shared" si="319"/>
        <v>NetU1_AB117</v>
      </c>
      <c r="C2143" t="str">
        <f t="shared" si="320"/>
        <v>U1-NetU1_AB117</v>
      </c>
      <c r="D2143" t="str">
        <f t="shared" si="321"/>
        <v>U1-AB117</v>
      </c>
      <c r="E2143" t="s">
        <v>1215</v>
      </c>
      <c r="F2143" t="s">
        <v>2770</v>
      </c>
      <c r="G2143" t="s">
        <v>2771</v>
      </c>
      <c r="AT2143" t="str">
        <f t="shared" si="322"/>
        <v>NetU1_AB117</v>
      </c>
      <c r="AU2143" t="str">
        <f t="shared" si="323"/>
        <v>--</v>
      </c>
    </row>
    <row r="2144" spans="1:47" x14ac:dyDescent="0.25">
      <c r="A2144" t="str">
        <f t="shared" si="318"/>
        <v>U1-AC86</v>
      </c>
      <c r="B2144" t="str">
        <f t="shared" si="319"/>
        <v>NetU1_AC86</v>
      </c>
      <c r="C2144" t="str">
        <f t="shared" si="320"/>
        <v>U1-NetU1_AC86</v>
      </c>
      <c r="D2144" t="str">
        <f t="shared" si="321"/>
        <v>U1-AC86</v>
      </c>
      <c r="E2144" t="s">
        <v>1215</v>
      </c>
      <c r="F2144" t="s">
        <v>2772</v>
      </c>
      <c r="G2144" t="s">
        <v>2773</v>
      </c>
      <c r="AT2144" t="str">
        <f t="shared" si="322"/>
        <v>NetU1_AC86</v>
      </c>
      <c r="AU2144" t="str">
        <f t="shared" si="323"/>
        <v>--</v>
      </c>
    </row>
    <row r="2145" spans="1:47" x14ac:dyDescent="0.25">
      <c r="A2145" t="str">
        <f t="shared" si="318"/>
        <v>U1-AC90</v>
      </c>
      <c r="B2145" t="str">
        <f t="shared" si="319"/>
        <v>NetU1_AC90</v>
      </c>
      <c r="C2145" t="str">
        <f t="shared" si="320"/>
        <v>U1-NetU1_AC90</v>
      </c>
      <c r="D2145" t="str">
        <f t="shared" si="321"/>
        <v>U1-AC90</v>
      </c>
      <c r="E2145" t="s">
        <v>1215</v>
      </c>
      <c r="F2145" t="s">
        <v>2774</v>
      </c>
      <c r="G2145" t="s">
        <v>2775</v>
      </c>
      <c r="AT2145" t="str">
        <f t="shared" si="322"/>
        <v>NetU1_AC90</v>
      </c>
      <c r="AU2145" t="str">
        <f t="shared" si="323"/>
        <v>--</v>
      </c>
    </row>
    <row r="2146" spans="1:47" x14ac:dyDescent="0.25">
      <c r="A2146" t="str">
        <f t="shared" si="318"/>
        <v>U1-AC96</v>
      </c>
      <c r="B2146" t="str">
        <f t="shared" si="319"/>
        <v>NetU1_AC96</v>
      </c>
      <c r="C2146" t="str">
        <f t="shared" si="320"/>
        <v>U1-NetU1_AC96</v>
      </c>
      <c r="D2146" t="str">
        <f t="shared" si="321"/>
        <v>U1-AC96</v>
      </c>
      <c r="E2146" t="s">
        <v>1215</v>
      </c>
      <c r="F2146" t="s">
        <v>2776</v>
      </c>
      <c r="G2146" t="s">
        <v>2777</v>
      </c>
      <c r="AT2146" t="str">
        <f t="shared" si="322"/>
        <v>NetU1_AC96</v>
      </c>
      <c r="AU2146" t="str">
        <f t="shared" si="323"/>
        <v>--</v>
      </c>
    </row>
    <row r="2147" spans="1:47" x14ac:dyDescent="0.25">
      <c r="A2147" t="str">
        <f t="shared" si="318"/>
        <v>U1-AC100</v>
      </c>
      <c r="B2147" t="str">
        <f t="shared" si="319"/>
        <v>NetU1_AC100</v>
      </c>
      <c r="C2147" t="str">
        <f t="shared" si="320"/>
        <v>U1-NetU1_AC100</v>
      </c>
      <c r="D2147" t="str">
        <f t="shared" si="321"/>
        <v>U1-AC100</v>
      </c>
      <c r="E2147" t="s">
        <v>1215</v>
      </c>
      <c r="F2147" t="s">
        <v>2778</v>
      </c>
      <c r="G2147" t="s">
        <v>2779</v>
      </c>
      <c r="AT2147" t="str">
        <f t="shared" si="322"/>
        <v>NetU1_AC100</v>
      </c>
      <c r="AU2147" t="str">
        <f t="shared" si="323"/>
        <v>--</v>
      </c>
    </row>
    <row r="2148" spans="1:47" x14ac:dyDescent="0.25">
      <c r="A2148" t="str">
        <f t="shared" si="318"/>
        <v>U1-AG90</v>
      </c>
      <c r="B2148" t="str">
        <f t="shared" si="319"/>
        <v>NetU1_AG90</v>
      </c>
      <c r="C2148" t="str">
        <f t="shared" si="320"/>
        <v>U1-NetU1_AG90</v>
      </c>
      <c r="D2148" t="str">
        <f t="shared" si="321"/>
        <v>U1-AG90</v>
      </c>
      <c r="E2148" t="s">
        <v>1215</v>
      </c>
      <c r="F2148" t="s">
        <v>2780</v>
      </c>
      <c r="G2148" t="s">
        <v>2781</v>
      </c>
      <c r="AT2148" t="str">
        <f t="shared" si="322"/>
        <v>NetU1_AG90</v>
      </c>
      <c r="AU2148" t="str">
        <f t="shared" si="323"/>
        <v>--</v>
      </c>
    </row>
    <row r="2149" spans="1:47" x14ac:dyDescent="0.25">
      <c r="A2149" t="str">
        <f t="shared" si="318"/>
        <v>U1-AG93</v>
      </c>
      <c r="B2149" t="str">
        <f t="shared" si="319"/>
        <v>NetU1_AG93</v>
      </c>
      <c r="C2149" t="str">
        <f t="shared" si="320"/>
        <v>U1-NetU1_AG93</v>
      </c>
      <c r="D2149" t="str">
        <f t="shared" si="321"/>
        <v>U1-AG93</v>
      </c>
      <c r="E2149" t="s">
        <v>1215</v>
      </c>
      <c r="F2149" t="s">
        <v>2782</v>
      </c>
      <c r="G2149" t="s">
        <v>2783</v>
      </c>
      <c r="AT2149" t="str">
        <f t="shared" si="322"/>
        <v>NetU1_AG93</v>
      </c>
      <c r="AU2149" t="str">
        <f t="shared" si="323"/>
        <v>--</v>
      </c>
    </row>
    <row r="2150" spans="1:47" x14ac:dyDescent="0.25">
      <c r="A2150" t="str">
        <f t="shared" si="318"/>
        <v>U1-AG100</v>
      </c>
      <c r="B2150" t="str">
        <f t="shared" si="319"/>
        <v>NetU1_AG100</v>
      </c>
      <c r="C2150" t="str">
        <f t="shared" si="320"/>
        <v>U1-NetU1_AG100</v>
      </c>
      <c r="D2150" t="str">
        <f t="shared" si="321"/>
        <v>U1-AG100</v>
      </c>
      <c r="E2150" t="s">
        <v>1215</v>
      </c>
      <c r="F2150" t="s">
        <v>2784</v>
      </c>
      <c r="G2150" t="s">
        <v>2785</v>
      </c>
      <c r="AT2150" t="str">
        <f t="shared" si="322"/>
        <v>NetU1_AG100</v>
      </c>
      <c r="AU2150" t="str">
        <f t="shared" si="323"/>
        <v>--</v>
      </c>
    </row>
    <row r="2151" spans="1:47" x14ac:dyDescent="0.25">
      <c r="A2151" t="str">
        <f t="shared" si="318"/>
        <v>U1-AG104</v>
      </c>
      <c r="B2151" t="str">
        <f t="shared" si="319"/>
        <v>NetU1_AG104</v>
      </c>
      <c r="C2151" t="str">
        <f t="shared" si="320"/>
        <v>U1-NetU1_AG104</v>
      </c>
      <c r="D2151" t="str">
        <f t="shared" si="321"/>
        <v>U1-AG104</v>
      </c>
      <c r="E2151" t="s">
        <v>1215</v>
      </c>
      <c r="F2151" t="s">
        <v>2786</v>
      </c>
      <c r="G2151" t="s">
        <v>2787</v>
      </c>
      <c r="AT2151" t="str">
        <f t="shared" si="322"/>
        <v>NetU1_AG104</v>
      </c>
      <c r="AU2151" t="str">
        <f t="shared" si="323"/>
        <v>--</v>
      </c>
    </row>
    <row r="2152" spans="1:47" x14ac:dyDescent="0.25">
      <c r="A2152" t="str">
        <f t="shared" si="318"/>
        <v>U1-AG111</v>
      </c>
      <c r="B2152" t="str">
        <f t="shared" si="319"/>
        <v>LPDDR4A_RST</v>
      </c>
      <c r="C2152" t="str">
        <f t="shared" si="320"/>
        <v>U1-LPDDR4A_RST</v>
      </c>
      <c r="D2152" t="str">
        <f t="shared" si="321"/>
        <v>U1-AG111</v>
      </c>
      <c r="E2152" t="s">
        <v>1215</v>
      </c>
      <c r="F2152" t="s">
        <v>2788</v>
      </c>
      <c r="G2152" t="s">
        <v>1064</v>
      </c>
      <c r="AT2152" t="str">
        <f t="shared" si="322"/>
        <v>LPDDR4A_RST</v>
      </c>
      <c r="AU2152" t="str">
        <f t="shared" si="323"/>
        <v>--</v>
      </c>
    </row>
    <row r="2153" spans="1:47" x14ac:dyDescent="0.25">
      <c r="A2153" t="str">
        <f t="shared" si="318"/>
        <v>U1-AK68</v>
      </c>
      <c r="B2153" t="str">
        <f t="shared" si="319"/>
        <v>1.1V_LPDDR4</v>
      </c>
      <c r="C2153" t="str">
        <f t="shared" si="320"/>
        <v>U1-1.1V_LPDDR4</v>
      </c>
      <c r="D2153" t="str">
        <f t="shared" si="321"/>
        <v>U1-AK68</v>
      </c>
      <c r="E2153" t="s">
        <v>1215</v>
      </c>
      <c r="F2153" t="s">
        <v>2789</v>
      </c>
      <c r="G2153" t="s">
        <v>438</v>
      </c>
      <c r="AT2153" t="str">
        <f t="shared" si="322"/>
        <v>1.1V_LPDDR4</v>
      </c>
      <c r="AU2153" t="str">
        <f t="shared" si="323"/>
        <v>--</v>
      </c>
    </row>
    <row r="2154" spans="1:47" x14ac:dyDescent="0.25">
      <c r="A2154" t="str">
        <f t="shared" si="318"/>
        <v>U1-AK72</v>
      </c>
      <c r="B2154" t="str">
        <f t="shared" si="319"/>
        <v>1.1V_LPDDR4</v>
      </c>
      <c r="C2154" t="str">
        <f t="shared" si="320"/>
        <v>U1-1.1V_LPDDR4</v>
      </c>
      <c r="D2154" t="str">
        <f t="shared" si="321"/>
        <v>U1-AK72</v>
      </c>
      <c r="E2154" t="s">
        <v>1215</v>
      </c>
      <c r="F2154" t="s">
        <v>2790</v>
      </c>
      <c r="G2154" t="s">
        <v>438</v>
      </c>
      <c r="AT2154" t="str">
        <f t="shared" si="322"/>
        <v>1.1V_LPDDR4</v>
      </c>
      <c r="AU2154" t="str">
        <f t="shared" si="323"/>
        <v>--</v>
      </c>
    </row>
    <row r="2155" spans="1:47" x14ac:dyDescent="0.25">
      <c r="A2155" t="str">
        <f t="shared" si="318"/>
        <v>U1-AK104</v>
      </c>
      <c r="B2155" t="str">
        <f t="shared" si="319"/>
        <v>LPDDR4A_CK_N</v>
      </c>
      <c r="C2155" t="str">
        <f t="shared" si="320"/>
        <v>U1-LPDDR4A_CK_N</v>
      </c>
      <c r="D2155" t="str">
        <f t="shared" si="321"/>
        <v>U1-AK104</v>
      </c>
      <c r="E2155" t="s">
        <v>1215</v>
      </c>
      <c r="F2155" t="s">
        <v>2791</v>
      </c>
      <c r="G2155" t="s">
        <v>1009</v>
      </c>
      <c r="AT2155" t="str">
        <f t="shared" si="322"/>
        <v>LPDDR4A_CK_N</v>
      </c>
      <c r="AU2155" t="str">
        <f t="shared" si="323"/>
        <v>--</v>
      </c>
    </row>
    <row r="2156" spans="1:47" x14ac:dyDescent="0.25">
      <c r="A2156" t="str">
        <f t="shared" si="318"/>
        <v>U1-AK107</v>
      </c>
      <c r="B2156" t="str">
        <f t="shared" si="319"/>
        <v>LPDDR4A_CK_P</v>
      </c>
      <c r="C2156" t="str">
        <f t="shared" si="320"/>
        <v>U1-LPDDR4A_CK_P</v>
      </c>
      <c r="D2156" t="str">
        <f t="shared" si="321"/>
        <v>U1-AK107</v>
      </c>
      <c r="E2156" t="s">
        <v>1215</v>
      </c>
      <c r="F2156" t="s">
        <v>2792</v>
      </c>
      <c r="G2156" t="s">
        <v>1010</v>
      </c>
      <c r="AT2156" t="str">
        <f t="shared" si="322"/>
        <v>LPDDR4A_CK_P</v>
      </c>
      <c r="AU2156" t="str">
        <f t="shared" si="323"/>
        <v>--</v>
      </c>
    </row>
    <row r="2157" spans="1:47" x14ac:dyDescent="0.25">
      <c r="A2157" t="str">
        <f t="shared" si="318"/>
        <v>U1-AK111</v>
      </c>
      <c r="B2157" t="str">
        <f t="shared" si="319"/>
        <v>NetR24_1</v>
      </c>
      <c r="C2157" t="str">
        <f t="shared" si="320"/>
        <v>U1-NetR24_1</v>
      </c>
      <c r="D2157" t="str">
        <f t="shared" si="321"/>
        <v>U1-AK111</v>
      </c>
      <c r="E2157" t="s">
        <v>1215</v>
      </c>
      <c r="F2157" t="s">
        <v>2793</v>
      </c>
      <c r="G2157" t="s">
        <v>1187</v>
      </c>
      <c r="AT2157" t="str">
        <f t="shared" si="322"/>
        <v>NetR24_1</v>
      </c>
      <c r="AU2157" t="str">
        <f t="shared" si="323"/>
        <v>--</v>
      </c>
    </row>
    <row r="2158" spans="1:47" x14ac:dyDescent="0.25">
      <c r="A2158" t="str">
        <f t="shared" si="318"/>
        <v>U1-AL64</v>
      </c>
      <c r="B2158" t="str">
        <f t="shared" si="319"/>
        <v>1.1V_LPDDR4</v>
      </c>
      <c r="C2158" t="str">
        <f t="shared" si="320"/>
        <v>U1-1.1V_LPDDR4</v>
      </c>
      <c r="D2158" t="str">
        <f t="shared" si="321"/>
        <v>U1-AL64</v>
      </c>
      <c r="E2158" t="s">
        <v>1215</v>
      </c>
      <c r="F2158" t="s">
        <v>2794</v>
      </c>
      <c r="G2158" t="s">
        <v>438</v>
      </c>
      <c r="AT2158" t="str">
        <f t="shared" si="322"/>
        <v>1.1V_LPDDR4</v>
      </c>
      <c r="AU2158" t="str">
        <f t="shared" si="323"/>
        <v>--</v>
      </c>
    </row>
    <row r="2159" spans="1:47" x14ac:dyDescent="0.25">
      <c r="A2159" t="str">
        <f t="shared" si="318"/>
        <v>U1-AL75</v>
      </c>
      <c r="B2159" t="str">
        <f t="shared" si="319"/>
        <v>1.1V_LPDDR4</v>
      </c>
      <c r="C2159" t="str">
        <f t="shared" si="320"/>
        <v>U1-1.1V_LPDDR4</v>
      </c>
      <c r="D2159" t="str">
        <f t="shared" si="321"/>
        <v>U1-AL75</v>
      </c>
      <c r="E2159" t="s">
        <v>1215</v>
      </c>
      <c r="F2159" t="s">
        <v>2795</v>
      </c>
      <c r="G2159" t="s">
        <v>438</v>
      </c>
      <c r="AT2159" t="str">
        <f t="shared" si="322"/>
        <v>1.1V_LPDDR4</v>
      </c>
      <c r="AU2159" t="str">
        <f t="shared" si="323"/>
        <v>--</v>
      </c>
    </row>
    <row r="2160" spans="1:47" x14ac:dyDescent="0.25">
      <c r="A2160" t="str">
        <f t="shared" si="318"/>
        <v>U1-B88</v>
      </c>
      <c r="B2160" t="str">
        <f t="shared" si="319"/>
        <v>LPDDR4A_DQ30</v>
      </c>
      <c r="C2160" t="str">
        <f t="shared" si="320"/>
        <v>U1-LPDDR4A_DQ30</v>
      </c>
      <c r="D2160" t="str">
        <f t="shared" si="321"/>
        <v>U1-B88</v>
      </c>
      <c r="E2160" t="s">
        <v>1215</v>
      </c>
      <c r="F2160" t="s">
        <v>2796</v>
      </c>
      <c r="G2160" t="s">
        <v>1046</v>
      </c>
      <c r="AT2160" t="str">
        <f t="shared" si="322"/>
        <v>LPDDR4A_DQ30</v>
      </c>
      <c r="AU2160" t="str">
        <f t="shared" si="323"/>
        <v>--</v>
      </c>
    </row>
    <row r="2161" spans="1:47" x14ac:dyDescent="0.25">
      <c r="A2161" t="str">
        <f t="shared" si="318"/>
        <v>U1-B91</v>
      </c>
      <c r="B2161" t="str">
        <f t="shared" si="319"/>
        <v>LPDDR4A_DQ28</v>
      </c>
      <c r="C2161" t="str">
        <f t="shared" si="320"/>
        <v>U1-LPDDR4A_DQ28</v>
      </c>
      <c r="D2161" t="str">
        <f t="shared" si="321"/>
        <v>U1-B91</v>
      </c>
      <c r="E2161" t="s">
        <v>1215</v>
      </c>
      <c r="F2161" t="s">
        <v>2797</v>
      </c>
      <c r="G2161" t="s">
        <v>1043</v>
      </c>
      <c r="AT2161" t="str">
        <f t="shared" si="322"/>
        <v>LPDDR4A_DQ28</v>
      </c>
      <c r="AU2161" t="str">
        <f t="shared" si="323"/>
        <v>--</v>
      </c>
    </row>
    <row r="2162" spans="1:47" x14ac:dyDescent="0.25">
      <c r="A2162" t="str">
        <f t="shared" si="318"/>
        <v>U1-B97</v>
      </c>
      <c r="B2162" t="str">
        <f t="shared" si="319"/>
        <v>LPDDR4A_DMB1</v>
      </c>
      <c r="C2162" t="str">
        <f t="shared" si="320"/>
        <v>U1-LPDDR4A_DMB1</v>
      </c>
      <c r="D2162" t="str">
        <f t="shared" si="321"/>
        <v>U1-B97</v>
      </c>
      <c r="E2162" t="s">
        <v>1215</v>
      </c>
      <c r="F2162" t="s">
        <v>2798</v>
      </c>
      <c r="G2162" t="s">
        <v>1016</v>
      </c>
      <c r="AT2162" t="str">
        <f t="shared" si="322"/>
        <v>LPDDR4A_DMB1</v>
      </c>
      <c r="AU2162" t="str">
        <f t="shared" si="323"/>
        <v>--</v>
      </c>
    </row>
    <row r="2163" spans="1:47" x14ac:dyDescent="0.25">
      <c r="A2163" t="str">
        <f t="shared" si="318"/>
        <v>U1-B101</v>
      </c>
      <c r="B2163" t="str">
        <f t="shared" si="319"/>
        <v>LPDDR4A_DQSB1_N</v>
      </c>
      <c r="C2163" t="str">
        <f t="shared" si="320"/>
        <v>U1-LPDDR4A_DQSB1_N</v>
      </c>
      <c r="D2163" t="str">
        <f t="shared" si="321"/>
        <v>U1-B101</v>
      </c>
      <c r="E2163" t="s">
        <v>1215</v>
      </c>
      <c r="F2163" t="s">
        <v>2799</v>
      </c>
      <c r="G2163" t="s">
        <v>1060</v>
      </c>
      <c r="AT2163" t="str">
        <f t="shared" si="322"/>
        <v>LPDDR4A_DQSB1_N</v>
      </c>
      <c r="AU2163" t="str">
        <f t="shared" si="323"/>
        <v>--</v>
      </c>
    </row>
    <row r="2164" spans="1:47" x14ac:dyDescent="0.25">
      <c r="A2164" t="str">
        <f t="shared" si="318"/>
        <v>U1-B103</v>
      </c>
      <c r="B2164" t="str">
        <f t="shared" si="319"/>
        <v>LPDDR4A_DQ25</v>
      </c>
      <c r="C2164" t="str">
        <f t="shared" si="320"/>
        <v>U1-LPDDR4A_DQ25</v>
      </c>
      <c r="D2164" t="str">
        <f t="shared" si="321"/>
        <v>U1-B103</v>
      </c>
      <c r="E2164" t="s">
        <v>1215</v>
      </c>
      <c r="F2164" t="s">
        <v>2800</v>
      </c>
      <c r="G2164" t="s">
        <v>1040</v>
      </c>
      <c r="AT2164" t="str">
        <f t="shared" si="322"/>
        <v>LPDDR4A_DQ25</v>
      </c>
      <c r="AU2164" t="str">
        <f t="shared" si="323"/>
        <v>--</v>
      </c>
    </row>
    <row r="2165" spans="1:47" x14ac:dyDescent="0.25">
      <c r="A2165" t="str">
        <f t="shared" si="318"/>
        <v>U1-B106</v>
      </c>
      <c r="B2165" t="str">
        <f t="shared" si="319"/>
        <v>LPDDR4A_DQ26</v>
      </c>
      <c r="C2165" t="str">
        <f t="shared" si="320"/>
        <v>U1-LPDDR4A_DQ26</v>
      </c>
      <c r="D2165" t="str">
        <f t="shared" si="321"/>
        <v>U1-B106</v>
      </c>
      <c r="E2165" t="s">
        <v>1215</v>
      </c>
      <c r="F2165" t="s">
        <v>2801</v>
      </c>
      <c r="G2165" t="s">
        <v>1041</v>
      </c>
      <c r="AT2165" t="str">
        <f t="shared" si="322"/>
        <v>LPDDR4A_DQ26</v>
      </c>
      <c r="AU2165" t="str">
        <f t="shared" si="323"/>
        <v>--</v>
      </c>
    </row>
    <row r="2166" spans="1:47" x14ac:dyDescent="0.25">
      <c r="A2166" t="str">
        <f t="shared" si="318"/>
        <v>U1-B113</v>
      </c>
      <c r="B2166" t="str">
        <f t="shared" si="319"/>
        <v>LPDDR4A_DQ6</v>
      </c>
      <c r="C2166" t="str">
        <f t="shared" si="320"/>
        <v>U1-LPDDR4A_DQ6</v>
      </c>
      <c r="D2166" t="str">
        <f t="shared" si="321"/>
        <v>U1-B113</v>
      </c>
      <c r="E2166" t="s">
        <v>1215</v>
      </c>
      <c r="F2166" t="s">
        <v>2802</v>
      </c>
      <c r="G2166" t="s">
        <v>1050</v>
      </c>
      <c r="AT2166" t="str">
        <f t="shared" si="322"/>
        <v>LPDDR4A_DQ6</v>
      </c>
      <c r="AU2166" t="str">
        <f t="shared" si="323"/>
        <v>--</v>
      </c>
    </row>
    <row r="2167" spans="1:47" x14ac:dyDescent="0.25">
      <c r="A2167" t="str">
        <f t="shared" si="318"/>
        <v>U1-B116</v>
      </c>
      <c r="B2167" t="str">
        <f t="shared" si="319"/>
        <v>LPDDR4A_DQ4</v>
      </c>
      <c r="C2167" t="str">
        <f t="shared" si="320"/>
        <v>U1-LPDDR4A_DQ4</v>
      </c>
      <c r="D2167" t="str">
        <f t="shared" si="321"/>
        <v>U1-B116</v>
      </c>
      <c r="E2167" t="s">
        <v>1215</v>
      </c>
      <c r="F2167" t="s">
        <v>2803</v>
      </c>
      <c r="G2167" t="s">
        <v>1048</v>
      </c>
      <c r="AT2167" t="str">
        <f t="shared" si="322"/>
        <v>LPDDR4A_DQ4</v>
      </c>
      <c r="AU2167" t="str">
        <f t="shared" si="323"/>
        <v>--</v>
      </c>
    </row>
    <row r="2168" spans="1:47" x14ac:dyDescent="0.25">
      <c r="A2168" t="str">
        <f t="shared" si="318"/>
        <v>U1-B119</v>
      </c>
      <c r="B2168" t="str">
        <f t="shared" si="319"/>
        <v>LPDDR4A_DMA0</v>
      </c>
      <c r="C2168" t="str">
        <f t="shared" si="320"/>
        <v>U1-LPDDR4A_DMA0</v>
      </c>
      <c r="D2168" t="str">
        <f t="shared" si="321"/>
        <v>U1-B119</v>
      </c>
      <c r="E2168" t="s">
        <v>1215</v>
      </c>
      <c r="F2168" t="s">
        <v>2804</v>
      </c>
      <c r="G2168" t="s">
        <v>1013</v>
      </c>
      <c r="AT2168" t="str">
        <f t="shared" si="322"/>
        <v>LPDDR4A_DMA0</v>
      </c>
      <c r="AU2168" t="str">
        <f t="shared" si="323"/>
        <v>--</v>
      </c>
    </row>
    <row r="2169" spans="1:47" x14ac:dyDescent="0.25">
      <c r="A2169" t="str">
        <f t="shared" si="318"/>
        <v>U1-B122</v>
      </c>
      <c r="B2169" t="str">
        <f t="shared" si="319"/>
        <v>LPDDR4A_DQSA0_P</v>
      </c>
      <c r="C2169" t="str">
        <f t="shared" si="320"/>
        <v>U1-LPDDR4A_DQSA0_P</v>
      </c>
      <c r="D2169" t="str">
        <f t="shared" si="321"/>
        <v>U1-B122</v>
      </c>
      <c r="E2169" t="s">
        <v>1215</v>
      </c>
      <c r="F2169" t="s">
        <v>2805</v>
      </c>
      <c r="G2169" t="s">
        <v>1055</v>
      </c>
      <c r="AT2169" t="str">
        <f t="shared" si="322"/>
        <v>LPDDR4A_DQSA0_P</v>
      </c>
      <c r="AU2169" t="str">
        <f t="shared" si="323"/>
        <v>--</v>
      </c>
    </row>
    <row r="2170" spans="1:47" x14ac:dyDescent="0.25">
      <c r="A2170" t="str">
        <f t="shared" si="318"/>
        <v>U1-B128</v>
      </c>
      <c r="B2170" t="str">
        <f t="shared" si="319"/>
        <v>LPDDR4A_DQ0</v>
      </c>
      <c r="C2170" t="str">
        <f t="shared" si="320"/>
        <v>U1-LPDDR4A_DQ0</v>
      </c>
      <c r="D2170" t="str">
        <f t="shared" si="321"/>
        <v>U1-B128</v>
      </c>
      <c r="E2170" t="s">
        <v>1215</v>
      </c>
      <c r="F2170" t="s">
        <v>2806</v>
      </c>
      <c r="G2170" t="s">
        <v>1018</v>
      </c>
      <c r="AT2170" t="str">
        <f t="shared" si="322"/>
        <v>LPDDR4A_DQ0</v>
      </c>
      <c r="AU2170" t="str">
        <f t="shared" si="323"/>
        <v>--</v>
      </c>
    </row>
    <row r="2171" spans="1:47" x14ac:dyDescent="0.25">
      <c r="A2171" t="str">
        <f t="shared" si="318"/>
        <v>U1-B130</v>
      </c>
      <c r="B2171" t="str">
        <f t="shared" si="319"/>
        <v>LPDDR4A_DQ2</v>
      </c>
      <c r="C2171" t="str">
        <f t="shared" si="320"/>
        <v>U1-LPDDR4A_DQ2</v>
      </c>
      <c r="D2171" t="str">
        <f t="shared" si="321"/>
        <v>U1-B130</v>
      </c>
      <c r="E2171" t="s">
        <v>1215</v>
      </c>
      <c r="F2171" t="s">
        <v>2807</v>
      </c>
      <c r="G2171" t="s">
        <v>1033</v>
      </c>
      <c r="AT2171" t="str">
        <f t="shared" si="322"/>
        <v>LPDDR4A_DQ2</v>
      </c>
      <c r="AU2171" t="str">
        <f t="shared" si="323"/>
        <v>--</v>
      </c>
    </row>
    <row r="2172" spans="1:47" x14ac:dyDescent="0.25">
      <c r="A2172" t="str">
        <f t="shared" si="318"/>
        <v>U1-D84</v>
      </c>
      <c r="B2172" t="str">
        <f t="shared" si="319"/>
        <v>LPDDR4A_DQ23</v>
      </c>
      <c r="C2172" t="str">
        <f t="shared" si="320"/>
        <v>U1-LPDDR4A_DQ23</v>
      </c>
      <c r="D2172" t="str">
        <f t="shared" si="321"/>
        <v>U1-D84</v>
      </c>
      <c r="E2172" t="s">
        <v>1215</v>
      </c>
      <c r="F2172" t="s">
        <v>2808</v>
      </c>
      <c r="G2172" t="s">
        <v>1038</v>
      </c>
      <c r="AT2172" t="str">
        <f t="shared" si="322"/>
        <v>LPDDR4A_DQ23</v>
      </c>
      <c r="AU2172" t="str">
        <f t="shared" si="323"/>
        <v>--</v>
      </c>
    </row>
    <row r="2173" spans="1:47" x14ac:dyDescent="0.25">
      <c r="A2173" t="str">
        <f t="shared" si="318"/>
        <v>U1-D95</v>
      </c>
      <c r="B2173" t="str">
        <f t="shared" si="319"/>
        <v>LPDDR4A_DQSB0_N</v>
      </c>
      <c r="C2173" t="str">
        <f t="shared" si="320"/>
        <v>U1-LPDDR4A_DQSB0_N</v>
      </c>
      <c r="D2173" t="str">
        <f t="shared" si="321"/>
        <v>U1-D95</v>
      </c>
      <c r="E2173" t="s">
        <v>1215</v>
      </c>
      <c r="F2173" t="s">
        <v>2809</v>
      </c>
      <c r="G2173" t="s">
        <v>1058</v>
      </c>
      <c r="AT2173" t="str">
        <f t="shared" si="322"/>
        <v>LPDDR4A_DQSB0_N</v>
      </c>
      <c r="AU2173" t="str">
        <f t="shared" si="323"/>
        <v>--</v>
      </c>
    </row>
    <row r="2174" spans="1:47" x14ac:dyDescent="0.25">
      <c r="A2174" t="str">
        <f t="shared" si="318"/>
        <v>U1-D105</v>
      </c>
      <c r="B2174" t="str">
        <f t="shared" si="319"/>
        <v>NetU1_D105</v>
      </c>
      <c r="C2174" t="str">
        <f t="shared" si="320"/>
        <v>U1-NetU1_D105</v>
      </c>
      <c r="D2174" t="str">
        <f t="shared" si="321"/>
        <v>U1-D105</v>
      </c>
      <c r="E2174" t="s">
        <v>1215</v>
      </c>
      <c r="F2174" t="s">
        <v>2810</v>
      </c>
      <c r="G2174" t="s">
        <v>2811</v>
      </c>
      <c r="AT2174" t="str">
        <f t="shared" si="322"/>
        <v>NetU1_D105</v>
      </c>
      <c r="AU2174" t="str">
        <f t="shared" si="323"/>
        <v>--</v>
      </c>
    </row>
    <row r="2175" spans="1:47" x14ac:dyDescent="0.25">
      <c r="A2175" t="str">
        <f t="shared" si="318"/>
        <v>U1-D114</v>
      </c>
      <c r="B2175" t="str">
        <f t="shared" si="319"/>
        <v>LPDDR4A_DQSA1_N</v>
      </c>
      <c r="C2175" t="str">
        <f t="shared" si="320"/>
        <v>U1-LPDDR4A_DQSA1_N</v>
      </c>
      <c r="D2175" t="str">
        <f t="shared" si="321"/>
        <v>U1-D114</v>
      </c>
      <c r="E2175" t="s">
        <v>1215</v>
      </c>
      <c r="F2175" t="s">
        <v>2812</v>
      </c>
      <c r="G2175" t="s">
        <v>1056</v>
      </c>
      <c r="AT2175" t="str">
        <f t="shared" si="322"/>
        <v>LPDDR4A_DQSA1_N</v>
      </c>
      <c r="AU2175" t="str">
        <f t="shared" si="323"/>
        <v>--</v>
      </c>
    </row>
    <row r="2176" spans="1:47" x14ac:dyDescent="0.25">
      <c r="A2176" t="str">
        <f t="shared" si="318"/>
        <v>U1-F84</v>
      </c>
      <c r="B2176" t="str">
        <f t="shared" si="319"/>
        <v>LPDDR4A_DQ22</v>
      </c>
      <c r="C2176" t="str">
        <f t="shared" si="320"/>
        <v>U1-LPDDR4A_DQ22</v>
      </c>
      <c r="D2176" t="str">
        <f t="shared" si="321"/>
        <v>U1-F84</v>
      </c>
      <c r="E2176" t="s">
        <v>1215</v>
      </c>
      <c r="F2176" t="s">
        <v>2813</v>
      </c>
      <c r="G2176" t="s">
        <v>1037</v>
      </c>
      <c r="AT2176" t="str">
        <f t="shared" si="322"/>
        <v>LPDDR4A_DQ22</v>
      </c>
      <c r="AU2176" t="str">
        <f t="shared" si="323"/>
        <v>--</v>
      </c>
    </row>
    <row r="2177" spans="1:47" x14ac:dyDescent="0.25">
      <c r="A2177" t="str">
        <f t="shared" si="318"/>
        <v>U1-F87</v>
      </c>
      <c r="B2177" t="str">
        <f t="shared" si="319"/>
        <v>NetU1_F87</v>
      </c>
      <c r="C2177" t="str">
        <f t="shared" si="320"/>
        <v>U1-NetU1_F87</v>
      </c>
      <c r="D2177" t="str">
        <f t="shared" si="321"/>
        <v>U1-F87</v>
      </c>
      <c r="E2177" t="s">
        <v>1215</v>
      </c>
      <c r="F2177" t="s">
        <v>2814</v>
      </c>
      <c r="G2177" t="s">
        <v>2815</v>
      </c>
      <c r="AT2177" t="str">
        <f t="shared" si="322"/>
        <v>NetU1_F87</v>
      </c>
      <c r="AU2177" t="str">
        <f t="shared" si="323"/>
        <v>--</v>
      </c>
    </row>
    <row r="2178" spans="1:47" x14ac:dyDescent="0.25">
      <c r="A2178" t="str">
        <f t="shared" si="318"/>
        <v>U1-F95</v>
      </c>
      <c r="B2178" t="str">
        <f t="shared" si="319"/>
        <v>LPDDR4A_DQSB0_P</v>
      </c>
      <c r="C2178" t="str">
        <f t="shared" si="320"/>
        <v>U1-LPDDR4A_DQSB0_P</v>
      </c>
      <c r="D2178" t="str">
        <f t="shared" si="321"/>
        <v>U1-F95</v>
      </c>
      <c r="E2178" t="s">
        <v>1215</v>
      </c>
      <c r="F2178" t="s">
        <v>2816</v>
      </c>
      <c r="G2178" t="s">
        <v>1059</v>
      </c>
      <c r="AT2178" t="str">
        <f t="shared" si="322"/>
        <v>LPDDR4A_DQSB0_P</v>
      </c>
      <c r="AU2178" t="str">
        <f t="shared" si="323"/>
        <v>--</v>
      </c>
    </row>
    <row r="2179" spans="1:47" x14ac:dyDescent="0.25">
      <c r="A2179" t="str">
        <f t="shared" si="318"/>
        <v>U1-F98</v>
      </c>
      <c r="B2179" t="str">
        <f t="shared" si="319"/>
        <v>LPDDR4A_DQ17</v>
      </c>
      <c r="C2179" t="str">
        <f t="shared" si="320"/>
        <v>U1-LPDDR4A_DQ17</v>
      </c>
      <c r="D2179" t="str">
        <f t="shared" si="321"/>
        <v>U1-F98</v>
      </c>
      <c r="E2179" t="s">
        <v>1215</v>
      </c>
      <c r="F2179" t="s">
        <v>2817</v>
      </c>
      <c r="G2179" t="s">
        <v>1028</v>
      </c>
      <c r="AT2179" t="str">
        <f t="shared" si="322"/>
        <v>LPDDR4A_DQ17</v>
      </c>
      <c r="AU2179" t="str">
        <f t="shared" si="323"/>
        <v>--</v>
      </c>
    </row>
    <row r="2180" spans="1:47" x14ac:dyDescent="0.25">
      <c r="A2180" t="str">
        <f t="shared" si="318"/>
        <v>U1-F105</v>
      </c>
      <c r="B2180" t="str">
        <f t="shared" si="319"/>
        <v>LPDDR4A_DMA1</v>
      </c>
      <c r="C2180" t="str">
        <f t="shared" si="320"/>
        <v>U1-LPDDR4A_DMA1</v>
      </c>
      <c r="D2180" t="str">
        <f t="shared" si="321"/>
        <v>U1-F105</v>
      </c>
      <c r="E2180" t="s">
        <v>1215</v>
      </c>
      <c r="F2180" t="s">
        <v>2818</v>
      </c>
      <c r="G2180" t="s">
        <v>1014</v>
      </c>
      <c r="AT2180" t="str">
        <f t="shared" si="322"/>
        <v>LPDDR4A_DMA1</v>
      </c>
      <c r="AU2180" t="str">
        <f t="shared" si="323"/>
        <v>--</v>
      </c>
    </row>
    <row r="2181" spans="1:47" x14ac:dyDescent="0.25">
      <c r="A2181" t="str">
        <f t="shared" si="318"/>
        <v>U1-F108</v>
      </c>
      <c r="B2181" t="str">
        <f t="shared" si="319"/>
        <v>LPDDR4A_DQ13</v>
      </c>
      <c r="C2181" t="str">
        <f t="shared" si="320"/>
        <v>U1-LPDDR4A_DQ13</v>
      </c>
      <c r="D2181" t="str">
        <f t="shared" si="321"/>
        <v>U1-F108</v>
      </c>
      <c r="E2181" t="s">
        <v>1215</v>
      </c>
      <c r="F2181" t="s">
        <v>2819</v>
      </c>
      <c r="G2181" t="s">
        <v>1023</v>
      </c>
      <c r="AT2181" t="str">
        <f t="shared" si="322"/>
        <v>LPDDR4A_DQ13</v>
      </c>
      <c r="AU2181" t="str">
        <f t="shared" si="323"/>
        <v>--</v>
      </c>
    </row>
    <row r="2182" spans="1:47" x14ac:dyDescent="0.25">
      <c r="A2182" t="str">
        <f t="shared" ref="A2182:A2245" si="324">$E2182&amp;"-"&amp;$F2182</f>
        <v>U1-F114</v>
      </c>
      <c r="B2182" t="str">
        <f t="shared" ref="B2182:B2245" si="325">IF(OR(E2182=$A$2,E2182=$B$2,E2182=$C$2,E2182=$D$2),"--",G2182)</f>
        <v>LPDDR4A_DQSA1_P</v>
      </c>
      <c r="C2182" t="str">
        <f t="shared" ref="C2182:C2245" si="326">$E2182&amp;"-"&amp;$G2182</f>
        <v>U1-LPDDR4A_DQSA1_P</v>
      </c>
      <c r="D2182" t="str">
        <f t="shared" ref="D2182:D2245" si="327">A2182</f>
        <v>U1-F114</v>
      </c>
      <c r="E2182" t="s">
        <v>1215</v>
      </c>
      <c r="F2182" t="s">
        <v>2820</v>
      </c>
      <c r="G2182" t="s">
        <v>1057</v>
      </c>
      <c r="AT2182" t="str">
        <f t="shared" ref="AT2182:AT2245" si="328">IF(IF(COUNTIF($AO$6:$AQ$150,B2182)&gt;0,"---","--")="---",VLOOKUP(B2182,$AO$6:$AQ$150,3,0),B2182)</f>
        <v>LPDDR4A_DQSA1_P</v>
      </c>
      <c r="AU2182" t="str">
        <f t="shared" ref="AU2182:AU2245" si="329">IF(IF(COUNTIF($AO$6:$AQ$150,B2182)&gt;0,"---","--")="---",VLOOKUP(B2182,$AO$6:$AQ$150,2,0),"--")</f>
        <v>--</v>
      </c>
    </row>
    <row r="2183" spans="1:47" x14ac:dyDescent="0.25">
      <c r="A2183" t="str">
        <f t="shared" si="324"/>
        <v>U1-F117</v>
      </c>
      <c r="B2183" t="str">
        <f t="shared" si="325"/>
        <v>LPDDR4A_DQ8</v>
      </c>
      <c r="C2183" t="str">
        <f t="shared" si="326"/>
        <v>U1-LPDDR4A_DQ8</v>
      </c>
      <c r="D2183" t="str">
        <f t="shared" si="327"/>
        <v>U1-F117</v>
      </c>
      <c r="E2183" t="s">
        <v>1215</v>
      </c>
      <c r="F2183" t="s">
        <v>2821</v>
      </c>
      <c r="G2183" t="s">
        <v>1052</v>
      </c>
      <c r="AT2183" t="str">
        <f t="shared" si="328"/>
        <v>LPDDR4A_DQ8</v>
      </c>
      <c r="AU2183" t="str">
        <f t="shared" si="329"/>
        <v>--</v>
      </c>
    </row>
    <row r="2184" spans="1:47" x14ac:dyDescent="0.25">
      <c r="A2184" t="str">
        <f t="shared" si="324"/>
        <v>U1-H87</v>
      </c>
      <c r="B2184" t="str">
        <f t="shared" si="325"/>
        <v>LPDDR4A_DMB0</v>
      </c>
      <c r="C2184" t="str">
        <f t="shared" si="326"/>
        <v>U1-LPDDR4A_DMB0</v>
      </c>
      <c r="D2184" t="str">
        <f t="shared" si="327"/>
        <v>U1-H87</v>
      </c>
      <c r="E2184" t="s">
        <v>1215</v>
      </c>
      <c r="F2184" t="s">
        <v>2822</v>
      </c>
      <c r="G2184" t="s">
        <v>1015</v>
      </c>
      <c r="AT2184" t="str">
        <f t="shared" si="328"/>
        <v>LPDDR4A_DMB0</v>
      </c>
      <c r="AU2184" t="str">
        <f t="shared" si="329"/>
        <v>--</v>
      </c>
    </row>
    <row r="2185" spans="1:47" x14ac:dyDescent="0.25">
      <c r="A2185" t="str">
        <f t="shared" si="324"/>
        <v>U1-H98</v>
      </c>
      <c r="B2185" t="str">
        <f t="shared" si="325"/>
        <v>LPDDR4A_DQ16</v>
      </c>
      <c r="C2185" t="str">
        <f t="shared" si="326"/>
        <v>U1-LPDDR4A_DQ16</v>
      </c>
      <c r="D2185" t="str">
        <f t="shared" si="327"/>
        <v>U1-H98</v>
      </c>
      <c r="E2185" t="s">
        <v>1215</v>
      </c>
      <c r="F2185" t="s">
        <v>2823</v>
      </c>
      <c r="G2185" t="s">
        <v>1026</v>
      </c>
      <c r="AT2185" t="str">
        <f t="shared" si="328"/>
        <v>LPDDR4A_DQ16</v>
      </c>
      <c r="AU2185" t="str">
        <f t="shared" si="329"/>
        <v>--</v>
      </c>
    </row>
    <row r="2186" spans="1:47" x14ac:dyDescent="0.25">
      <c r="A2186" t="str">
        <f t="shared" si="324"/>
        <v>U1-H108</v>
      </c>
      <c r="B2186" t="str">
        <f t="shared" si="325"/>
        <v>LPDDR4A_DQ12</v>
      </c>
      <c r="C2186" t="str">
        <f t="shared" si="326"/>
        <v>U1-LPDDR4A_DQ12</v>
      </c>
      <c r="D2186" t="str">
        <f t="shared" si="327"/>
        <v>U1-H108</v>
      </c>
      <c r="E2186" t="s">
        <v>1215</v>
      </c>
      <c r="F2186" t="s">
        <v>2824</v>
      </c>
      <c r="G2186" t="s">
        <v>1022</v>
      </c>
      <c r="AT2186" t="str">
        <f t="shared" si="328"/>
        <v>LPDDR4A_DQ12</v>
      </c>
      <c r="AU2186" t="str">
        <f t="shared" si="329"/>
        <v>--</v>
      </c>
    </row>
    <row r="2187" spans="1:47" x14ac:dyDescent="0.25">
      <c r="A2187" t="str">
        <f t="shared" si="324"/>
        <v>U1-H117</v>
      </c>
      <c r="B2187" t="str">
        <f t="shared" si="325"/>
        <v>LPDDR4A_DQ9</v>
      </c>
      <c r="C2187" t="str">
        <f t="shared" si="326"/>
        <v>U1-LPDDR4A_DQ9</v>
      </c>
      <c r="D2187" t="str">
        <f t="shared" si="327"/>
        <v>U1-H117</v>
      </c>
      <c r="E2187" t="s">
        <v>1215</v>
      </c>
      <c r="F2187" t="s">
        <v>2825</v>
      </c>
      <c r="G2187" t="s">
        <v>1053</v>
      </c>
      <c r="AT2187" t="str">
        <f t="shared" si="328"/>
        <v>LPDDR4A_DQ9</v>
      </c>
      <c r="AU2187" t="str">
        <f t="shared" si="329"/>
        <v>--</v>
      </c>
    </row>
    <row r="2188" spans="1:47" x14ac:dyDescent="0.25">
      <c r="A2188" t="str">
        <f t="shared" si="324"/>
        <v>U1-K84</v>
      </c>
      <c r="B2188" t="str">
        <f t="shared" si="325"/>
        <v>NetU1_K84</v>
      </c>
      <c r="C2188" t="str">
        <f t="shared" si="326"/>
        <v>U1-NetU1_K84</v>
      </c>
      <c r="D2188" t="str">
        <f t="shared" si="327"/>
        <v>U1-K84</v>
      </c>
      <c r="E2188" t="s">
        <v>1215</v>
      </c>
      <c r="F2188" t="s">
        <v>2826</v>
      </c>
      <c r="G2188" t="s">
        <v>2827</v>
      </c>
      <c r="AT2188" t="str">
        <f t="shared" si="328"/>
        <v>NetU1_K84</v>
      </c>
      <c r="AU2188" t="str">
        <f t="shared" si="329"/>
        <v>--</v>
      </c>
    </row>
    <row r="2189" spans="1:47" x14ac:dyDescent="0.25">
      <c r="A2189" t="str">
        <f t="shared" si="324"/>
        <v>U1-K87</v>
      </c>
      <c r="B2189" t="str">
        <f t="shared" si="325"/>
        <v>LPDDR4A_DQ20</v>
      </c>
      <c r="C2189" t="str">
        <f t="shared" si="326"/>
        <v>U1-LPDDR4A_DQ20</v>
      </c>
      <c r="D2189" t="str">
        <f t="shared" si="327"/>
        <v>U1-K87</v>
      </c>
      <c r="E2189" t="s">
        <v>1215</v>
      </c>
      <c r="F2189" t="s">
        <v>2828</v>
      </c>
      <c r="G2189" t="s">
        <v>1035</v>
      </c>
      <c r="AT2189" t="str">
        <f t="shared" si="328"/>
        <v>LPDDR4A_DQ20</v>
      </c>
      <c r="AU2189" t="str">
        <f t="shared" si="329"/>
        <v>--</v>
      </c>
    </row>
    <row r="2190" spans="1:47" x14ac:dyDescent="0.25">
      <c r="A2190" t="str">
        <f t="shared" si="324"/>
        <v>U1-K95</v>
      </c>
      <c r="B2190" t="str">
        <f t="shared" si="325"/>
        <v>NetU1_K95</v>
      </c>
      <c r="C2190" t="str">
        <f t="shared" si="326"/>
        <v>U1-NetU1_K95</v>
      </c>
      <c r="D2190" t="str">
        <f t="shared" si="327"/>
        <v>U1-K95</v>
      </c>
      <c r="E2190" t="s">
        <v>1215</v>
      </c>
      <c r="F2190" t="s">
        <v>2829</v>
      </c>
      <c r="G2190" t="s">
        <v>2830</v>
      </c>
      <c r="AT2190" t="str">
        <f t="shared" si="328"/>
        <v>NetU1_K95</v>
      </c>
      <c r="AU2190" t="str">
        <f t="shared" si="329"/>
        <v>--</v>
      </c>
    </row>
    <row r="2191" spans="1:47" x14ac:dyDescent="0.25">
      <c r="A2191" t="str">
        <f t="shared" si="324"/>
        <v>U1-K98</v>
      </c>
      <c r="B2191" t="str">
        <f t="shared" si="325"/>
        <v>LPDDR4A_DQ19</v>
      </c>
      <c r="C2191" t="str">
        <f t="shared" si="326"/>
        <v>U1-LPDDR4A_DQ19</v>
      </c>
      <c r="D2191" t="str">
        <f t="shared" si="327"/>
        <v>U1-K98</v>
      </c>
      <c r="E2191" t="s">
        <v>1215</v>
      </c>
      <c r="F2191" t="s">
        <v>2831</v>
      </c>
      <c r="G2191" t="s">
        <v>1031</v>
      </c>
      <c r="AT2191" t="str">
        <f t="shared" si="328"/>
        <v>LPDDR4A_DQ19</v>
      </c>
      <c r="AU2191" t="str">
        <f t="shared" si="329"/>
        <v>--</v>
      </c>
    </row>
    <row r="2192" spans="1:47" x14ac:dyDescent="0.25">
      <c r="A2192" t="str">
        <f t="shared" si="324"/>
        <v>U1-K105</v>
      </c>
      <c r="B2192" t="str">
        <f t="shared" si="325"/>
        <v>LPDDR4A_REFCK_N</v>
      </c>
      <c r="C2192" t="str">
        <f t="shared" si="326"/>
        <v>U1-LPDDR4A_REFCK_N</v>
      </c>
      <c r="D2192" t="str">
        <f t="shared" si="327"/>
        <v>U1-K105</v>
      </c>
      <c r="E2192" t="s">
        <v>1215</v>
      </c>
      <c r="F2192" t="s">
        <v>2832</v>
      </c>
      <c r="G2192" t="s">
        <v>1062</v>
      </c>
      <c r="AT2192" t="str">
        <f t="shared" si="328"/>
        <v>LPDDR4A_REFCK_N</v>
      </c>
      <c r="AU2192" t="str">
        <f t="shared" si="329"/>
        <v>--</v>
      </c>
    </row>
    <row r="2193" spans="1:47" x14ac:dyDescent="0.25">
      <c r="A2193" t="str">
        <f t="shared" si="324"/>
        <v>U1-K108</v>
      </c>
      <c r="B2193" t="str">
        <f t="shared" si="325"/>
        <v>LPDDR4A_DQ15</v>
      </c>
      <c r="C2193" t="str">
        <f t="shared" si="326"/>
        <v>U1-LPDDR4A_DQ15</v>
      </c>
      <c r="D2193" t="str">
        <f t="shared" si="327"/>
        <v>U1-K108</v>
      </c>
      <c r="E2193" t="s">
        <v>1215</v>
      </c>
      <c r="F2193" t="s">
        <v>2833</v>
      </c>
      <c r="G2193" t="s">
        <v>1025</v>
      </c>
      <c r="AT2193" t="str">
        <f t="shared" si="328"/>
        <v>LPDDR4A_DQ15</v>
      </c>
      <c r="AU2193" t="str">
        <f t="shared" si="329"/>
        <v>--</v>
      </c>
    </row>
    <row r="2194" spans="1:47" x14ac:dyDescent="0.25">
      <c r="A2194" t="str">
        <f t="shared" si="324"/>
        <v>U1-K114</v>
      </c>
      <c r="B2194" t="str">
        <f t="shared" si="325"/>
        <v>LPDDR4A_CA5</v>
      </c>
      <c r="C2194" t="str">
        <f t="shared" si="326"/>
        <v>U1-LPDDR4A_CA5</v>
      </c>
      <c r="D2194" t="str">
        <f t="shared" si="327"/>
        <v>U1-K114</v>
      </c>
      <c r="E2194" t="s">
        <v>1215</v>
      </c>
      <c r="F2194" t="s">
        <v>2834</v>
      </c>
      <c r="G2194" t="s">
        <v>1006</v>
      </c>
      <c r="AT2194" t="str">
        <f t="shared" si="328"/>
        <v>LPDDR4A_CA5</v>
      </c>
      <c r="AU2194" t="str">
        <f t="shared" si="329"/>
        <v>--</v>
      </c>
    </row>
    <row r="2195" spans="1:47" x14ac:dyDescent="0.25">
      <c r="A2195" t="str">
        <f t="shared" si="324"/>
        <v>U1-K117</v>
      </c>
      <c r="B2195" t="str">
        <f t="shared" si="325"/>
        <v>LPDDR4A_DQ10</v>
      </c>
      <c r="C2195" t="str">
        <f t="shared" si="326"/>
        <v>U1-LPDDR4A_DQ10</v>
      </c>
      <c r="D2195" t="str">
        <f t="shared" si="327"/>
        <v>U1-K117</v>
      </c>
      <c r="E2195" t="s">
        <v>1215</v>
      </c>
      <c r="F2195" t="s">
        <v>2835</v>
      </c>
      <c r="G2195" t="s">
        <v>1020</v>
      </c>
      <c r="AT2195" t="str">
        <f t="shared" si="328"/>
        <v>LPDDR4A_DQ10</v>
      </c>
      <c r="AU2195" t="str">
        <f t="shared" si="329"/>
        <v>--</v>
      </c>
    </row>
    <row r="2196" spans="1:47" x14ac:dyDescent="0.25">
      <c r="A2196" t="str">
        <f t="shared" si="324"/>
        <v>U1-M84</v>
      </c>
      <c r="B2196" t="str">
        <f t="shared" si="325"/>
        <v>NetU1_M84</v>
      </c>
      <c r="C2196" t="str">
        <f t="shared" si="326"/>
        <v>U1-NetU1_M84</v>
      </c>
      <c r="D2196" t="str">
        <f t="shared" si="327"/>
        <v>U1-M84</v>
      </c>
      <c r="E2196" t="s">
        <v>1215</v>
      </c>
      <c r="F2196" t="s">
        <v>2836</v>
      </c>
      <c r="G2196" t="s">
        <v>2837</v>
      </c>
      <c r="AT2196" t="str">
        <f t="shared" si="328"/>
        <v>NetU1_M84</v>
      </c>
      <c r="AU2196" t="str">
        <f t="shared" si="329"/>
        <v>--</v>
      </c>
    </row>
    <row r="2197" spans="1:47" x14ac:dyDescent="0.25">
      <c r="A2197" t="str">
        <f t="shared" si="324"/>
        <v>U1-M87</v>
      </c>
      <c r="B2197" t="str">
        <f t="shared" si="325"/>
        <v>LPDDR4A_DQ21</v>
      </c>
      <c r="C2197" t="str">
        <f t="shared" si="326"/>
        <v>U1-LPDDR4A_DQ21</v>
      </c>
      <c r="D2197" t="str">
        <f t="shared" si="327"/>
        <v>U1-M87</v>
      </c>
      <c r="E2197" t="s">
        <v>1215</v>
      </c>
      <c r="F2197" t="s">
        <v>2838</v>
      </c>
      <c r="G2197" t="s">
        <v>1036</v>
      </c>
      <c r="AT2197" t="str">
        <f t="shared" si="328"/>
        <v>LPDDR4A_DQ21</v>
      </c>
      <c r="AU2197" t="str">
        <f t="shared" si="329"/>
        <v>--</v>
      </c>
    </row>
    <row r="2198" spans="1:47" x14ac:dyDescent="0.25">
      <c r="A2198" t="str">
        <f t="shared" si="324"/>
        <v>U1-M95</v>
      </c>
      <c r="B2198" t="str">
        <f t="shared" si="325"/>
        <v>NetU1_M95</v>
      </c>
      <c r="C2198" t="str">
        <f t="shared" si="326"/>
        <v>U1-NetU1_M95</v>
      </c>
      <c r="D2198" t="str">
        <f t="shared" si="327"/>
        <v>U1-M95</v>
      </c>
      <c r="E2198" t="s">
        <v>1215</v>
      </c>
      <c r="F2198" t="s">
        <v>2839</v>
      </c>
      <c r="G2198" t="s">
        <v>2840</v>
      </c>
      <c r="AT2198" t="str">
        <f t="shared" si="328"/>
        <v>NetU1_M95</v>
      </c>
      <c r="AU2198" t="str">
        <f t="shared" si="329"/>
        <v>--</v>
      </c>
    </row>
    <row r="2199" spans="1:47" x14ac:dyDescent="0.25">
      <c r="A2199" t="str">
        <f t="shared" si="324"/>
        <v>U1-M98</v>
      </c>
      <c r="B2199" t="str">
        <f t="shared" si="325"/>
        <v>LPDDR4A_DQ18</v>
      </c>
      <c r="C2199" t="str">
        <f t="shared" si="326"/>
        <v>U1-LPDDR4A_DQ18</v>
      </c>
      <c r="D2199" t="str">
        <f t="shared" si="327"/>
        <v>U1-M98</v>
      </c>
      <c r="E2199" t="s">
        <v>1215</v>
      </c>
      <c r="F2199" t="s">
        <v>2841</v>
      </c>
      <c r="G2199" t="s">
        <v>1030</v>
      </c>
      <c r="AT2199" t="str">
        <f t="shared" si="328"/>
        <v>LPDDR4A_DQ18</v>
      </c>
      <c r="AU2199" t="str">
        <f t="shared" si="329"/>
        <v>--</v>
      </c>
    </row>
    <row r="2200" spans="1:47" x14ac:dyDescent="0.25">
      <c r="A2200" t="str">
        <f t="shared" si="324"/>
        <v>U1-M105</v>
      </c>
      <c r="B2200" t="str">
        <f t="shared" si="325"/>
        <v>LPDDR4A_REFCK_P</v>
      </c>
      <c r="C2200" t="str">
        <f t="shared" si="326"/>
        <v>U1-LPDDR4A_REFCK_P</v>
      </c>
      <c r="D2200" t="str">
        <f t="shared" si="327"/>
        <v>U1-M105</v>
      </c>
      <c r="E2200" t="s">
        <v>1215</v>
      </c>
      <c r="F2200" t="s">
        <v>2842</v>
      </c>
      <c r="G2200" t="s">
        <v>1063</v>
      </c>
      <c r="AT2200" t="str">
        <f t="shared" si="328"/>
        <v>LPDDR4A_REFCK_P</v>
      </c>
      <c r="AU2200" t="str">
        <f t="shared" si="329"/>
        <v>--</v>
      </c>
    </row>
    <row r="2201" spans="1:47" x14ac:dyDescent="0.25">
      <c r="A2201" t="str">
        <f t="shared" si="324"/>
        <v>U1-M108</v>
      </c>
      <c r="B2201" t="str">
        <f t="shared" si="325"/>
        <v>LPDDR4A_DQ14</v>
      </c>
      <c r="C2201" t="str">
        <f t="shared" si="326"/>
        <v>U1-LPDDR4A_DQ14</v>
      </c>
      <c r="D2201" t="str">
        <f t="shared" si="327"/>
        <v>U1-M108</v>
      </c>
      <c r="E2201" t="s">
        <v>1215</v>
      </c>
      <c r="F2201" t="s">
        <v>2843</v>
      </c>
      <c r="G2201" t="s">
        <v>1024</v>
      </c>
      <c r="AT2201" t="str">
        <f t="shared" si="328"/>
        <v>LPDDR4A_DQ14</v>
      </c>
      <c r="AU2201" t="str">
        <f t="shared" si="329"/>
        <v>--</v>
      </c>
    </row>
    <row r="2202" spans="1:47" x14ac:dyDescent="0.25">
      <c r="A2202" t="str">
        <f t="shared" si="324"/>
        <v>U1-M114</v>
      </c>
      <c r="B2202" t="str">
        <f t="shared" si="325"/>
        <v>LPDDR4A_CA4</v>
      </c>
      <c r="C2202" t="str">
        <f t="shared" si="326"/>
        <v>U1-LPDDR4A_CA4</v>
      </c>
      <c r="D2202" t="str">
        <f t="shared" si="327"/>
        <v>U1-M114</v>
      </c>
      <c r="E2202" t="s">
        <v>1215</v>
      </c>
      <c r="F2202" t="s">
        <v>2844</v>
      </c>
      <c r="G2202" t="s">
        <v>1005</v>
      </c>
      <c r="AT2202" t="str">
        <f t="shared" si="328"/>
        <v>LPDDR4A_CA4</v>
      </c>
      <c r="AU2202" t="str">
        <f t="shared" si="329"/>
        <v>--</v>
      </c>
    </row>
    <row r="2203" spans="1:47" x14ac:dyDescent="0.25">
      <c r="A2203" t="str">
        <f t="shared" si="324"/>
        <v>U1-M117</v>
      </c>
      <c r="B2203" t="str">
        <f t="shared" si="325"/>
        <v>LPDDR4A_DQ11</v>
      </c>
      <c r="C2203" t="str">
        <f t="shared" si="326"/>
        <v>U1-LPDDR4A_DQ11</v>
      </c>
      <c r="D2203" t="str">
        <f t="shared" si="327"/>
        <v>U1-M117</v>
      </c>
      <c r="E2203" t="s">
        <v>1215</v>
      </c>
      <c r="F2203" t="s">
        <v>2845</v>
      </c>
      <c r="G2203" t="s">
        <v>1021</v>
      </c>
      <c r="AT2203" t="str">
        <f t="shared" si="328"/>
        <v>LPDDR4A_DQ11</v>
      </c>
      <c r="AU2203" t="str">
        <f t="shared" si="329"/>
        <v>--</v>
      </c>
    </row>
    <row r="2204" spans="1:47" x14ac:dyDescent="0.25">
      <c r="A2204" t="str">
        <f t="shared" si="324"/>
        <v>U1-P84</v>
      </c>
      <c r="B2204" t="str">
        <f t="shared" si="325"/>
        <v>NetU1_P84</v>
      </c>
      <c r="C2204" t="str">
        <f t="shared" si="326"/>
        <v>U1-NetU1_P84</v>
      </c>
      <c r="D2204" t="str">
        <f t="shared" si="327"/>
        <v>U1-P84</v>
      </c>
      <c r="E2204" t="s">
        <v>1215</v>
      </c>
      <c r="F2204" t="s">
        <v>2846</v>
      </c>
      <c r="G2204" t="s">
        <v>2847</v>
      </c>
      <c r="AT2204" t="str">
        <f t="shared" si="328"/>
        <v>NetU1_P84</v>
      </c>
      <c r="AU2204" t="str">
        <f t="shared" si="329"/>
        <v>--</v>
      </c>
    </row>
    <row r="2205" spans="1:47" x14ac:dyDescent="0.25">
      <c r="A2205" t="str">
        <f t="shared" si="324"/>
        <v>U1-P95</v>
      </c>
      <c r="B2205" t="str">
        <f t="shared" si="325"/>
        <v>NetU1_P95</v>
      </c>
      <c r="C2205" t="str">
        <f t="shared" si="326"/>
        <v>U1-NetU1_P95</v>
      </c>
      <c r="D2205" t="str">
        <f t="shared" si="327"/>
        <v>U1-P95</v>
      </c>
      <c r="E2205" t="s">
        <v>1215</v>
      </c>
      <c r="F2205" t="s">
        <v>2848</v>
      </c>
      <c r="G2205" t="s">
        <v>2849</v>
      </c>
      <c r="AT2205" t="str">
        <f t="shared" si="328"/>
        <v>NetU1_P95</v>
      </c>
      <c r="AU2205" t="str">
        <f t="shared" si="329"/>
        <v>--</v>
      </c>
    </row>
    <row r="2206" spans="1:47" x14ac:dyDescent="0.25">
      <c r="A2206" t="str">
        <f t="shared" si="324"/>
        <v>U1-P105</v>
      </c>
      <c r="B2206" t="str">
        <f t="shared" si="325"/>
        <v>LPDDR4A_CS1_N</v>
      </c>
      <c r="C2206" t="str">
        <f t="shared" si="326"/>
        <v>U1-LPDDR4A_CS1_N</v>
      </c>
      <c r="D2206" t="str">
        <f t="shared" si="327"/>
        <v>U1-P105</v>
      </c>
      <c r="E2206" t="s">
        <v>1215</v>
      </c>
      <c r="F2206" t="s">
        <v>2850</v>
      </c>
      <c r="G2206" t="s">
        <v>1012</v>
      </c>
      <c r="AT2206" t="str">
        <f t="shared" si="328"/>
        <v>LPDDR4A_CS1_N</v>
      </c>
      <c r="AU2206" t="str">
        <f t="shared" si="329"/>
        <v>--</v>
      </c>
    </row>
    <row r="2207" spans="1:47" x14ac:dyDescent="0.25">
      <c r="A2207" t="str">
        <f t="shared" si="324"/>
        <v>U1-P114</v>
      </c>
      <c r="B2207" t="str">
        <f t="shared" si="325"/>
        <v>LPDDR4A_CA1</v>
      </c>
      <c r="C2207" t="str">
        <f t="shared" si="326"/>
        <v>U1-LPDDR4A_CA1</v>
      </c>
      <c r="D2207" t="str">
        <f t="shared" si="327"/>
        <v>U1-P114</v>
      </c>
      <c r="E2207" t="s">
        <v>1215</v>
      </c>
      <c r="F2207" t="s">
        <v>2851</v>
      </c>
      <c r="G2207" t="s">
        <v>1001</v>
      </c>
      <c r="AT2207" t="str">
        <f t="shared" si="328"/>
        <v>LPDDR4A_CA1</v>
      </c>
      <c r="AU2207" t="str">
        <f t="shared" si="329"/>
        <v>--</v>
      </c>
    </row>
    <row r="2208" spans="1:47" x14ac:dyDescent="0.25">
      <c r="A2208" t="str">
        <f t="shared" si="324"/>
        <v>U1-T84</v>
      </c>
      <c r="B2208" t="str">
        <f t="shared" si="325"/>
        <v>NetU1_T84</v>
      </c>
      <c r="C2208" t="str">
        <f t="shared" si="326"/>
        <v>U1-NetU1_T84</v>
      </c>
      <c r="D2208" t="str">
        <f t="shared" si="327"/>
        <v>U1-T84</v>
      </c>
      <c r="E2208" t="s">
        <v>1215</v>
      </c>
      <c r="F2208" t="s">
        <v>2852</v>
      </c>
      <c r="G2208" t="s">
        <v>2853</v>
      </c>
      <c r="AT2208" t="str">
        <f t="shared" si="328"/>
        <v>NetU1_T84</v>
      </c>
      <c r="AU2208" t="str">
        <f t="shared" si="329"/>
        <v>--</v>
      </c>
    </row>
    <row r="2209" spans="1:47" x14ac:dyDescent="0.25">
      <c r="A2209" t="str">
        <f t="shared" si="324"/>
        <v>U1-T87</v>
      </c>
      <c r="B2209" t="str">
        <f t="shared" si="325"/>
        <v>NetU1_T87</v>
      </c>
      <c r="C2209" t="str">
        <f t="shared" si="326"/>
        <v>U1-NetU1_T87</v>
      </c>
      <c r="D2209" t="str">
        <f t="shared" si="327"/>
        <v>U1-T87</v>
      </c>
      <c r="E2209" t="s">
        <v>1215</v>
      </c>
      <c r="F2209" t="s">
        <v>2854</v>
      </c>
      <c r="G2209" t="s">
        <v>2855</v>
      </c>
      <c r="AT2209" t="str">
        <f t="shared" si="328"/>
        <v>NetU1_T87</v>
      </c>
      <c r="AU2209" t="str">
        <f t="shared" si="329"/>
        <v>--</v>
      </c>
    </row>
    <row r="2210" spans="1:47" x14ac:dyDescent="0.25">
      <c r="A2210" t="str">
        <f t="shared" si="324"/>
        <v>U1-T95</v>
      </c>
      <c r="B2210" t="str">
        <f t="shared" si="325"/>
        <v>NetU1_T95</v>
      </c>
      <c r="C2210" t="str">
        <f t="shared" si="326"/>
        <v>U1-NetU1_T95</v>
      </c>
      <c r="D2210" t="str">
        <f t="shared" si="327"/>
        <v>U1-T95</v>
      </c>
      <c r="E2210" t="s">
        <v>1215</v>
      </c>
      <c r="F2210" t="s">
        <v>2856</v>
      </c>
      <c r="G2210" t="s">
        <v>2857</v>
      </c>
      <c r="AT2210" t="str">
        <f t="shared" si="328"/>
        <v>NetU1_T95</v>
      </c>
      <c r="AU2210" t="str">
        <f t="shared" si="329"/>
        <v>--</v>
      </c>
    </row>
    <row r="2211" spans="1:47" x14ac:dyDescent="0.25">
      <c r="A2211" t="str">
        <f t="shared" si="324"/>
        <v>U1-T98</v>
      </c>
      <c r="B2211" t="str">
        <f t="shared" si="325"/>
        <v>NetU1_T98</v>
      </c>
      <c r="C2211" t="str">
        <f t="shared" si="326"/>
        <v>U1-NetU1_T98</v>
      </c>
      <c r="D2211" t="str">
        <f t="shared" si="327"/>
        <v>U1-T98</v>
      </c>
      <c r="E2211" t="s">
        <v>1215</v>
      </c>
      <c r="F2211" t="s">
        <v>2858</v>
      </c>
      <c r="G2211" t="s">
        <v>2859</v>
      </c>
      <c r="AT2211" t="str">
        <f t="shared" si="328"/>
        <v>NetU1_T98</v>
      </c>
      <c r="AU2211" t="str">
        <f t="shared" si="329"/>
        <v>--</v>
      </c>
    </row>
    <row r="2212" spans="1:47" x14ac:dyDescent="0.25">
      <c r="A2212" t="str">
        <f t="shared" si="324"/>
        <v>U1-T105</v>
      </c>
      <c r="B2212" t="str">
        <f t="shared" si="325"/>
        <v>LPDDR4A_CS0_N</v>
      </c>
      <c r="C2212" t="str">
        <f t="shared" si="326"/>
        <v>U1-LPDDR4A_CS0_N</v>
      </c>
      <c r="D2212" t="str">
        <f t="shared" si="327"/>
        <v>U1-T105</v>
      </c>
      <c r="E2212" t="s">
        <v>1215</v>
      </c>
      <c r="F2212" t="s">
        <v>2860</v>
      </c>
      <c r="G2212" t="s">
        <v>1011</v>
      </c>
      <c r="AT2212" t="str">
        <f t="shared" si="328"/>
        <v>LPDDR4A_CS0_N</v>
      </c>
      <c r="AU2212" t="str">
        <f t="shared" si="329"/>
        <v>--</v>
      </c>
    </row>
    <row r="2213" spans="1:47" x14ac:dyDescent="0.25">
      <c r="A2213" t="str">
        <f t="shared" si="324"/>
        <v>U1-T108</v>
      </c>
      <c r="B2213" t="str">
        <f t="shared" si="325"/>
        <v>LPDDR4A_CKE1</v>
      </c>
      <c r="C2213" t="str">
        <f t="shared" si="326"/>
        <v>U1-LPDDR4A_CKE1</v>
      </c>
      <c r="D2213" t="str">
        <f t="shared" si="327"/>
        <v>U1-T108</v>
      </c>
      <c r="E2213" t="s">
        <v>1215</v>
      </c>
      <c r="F2213" t="s">
        <v>2861</v>
      </c>
      <c r="G2213" t="s">
        <v>1008</v>
      </c>
      <c r="AT2213" t="str">
        <f t="shared" si="328"/>
        <v>LPDDR4A_CKE1</v>
      </c>
      <c r="AU2213" t="str">
        <f t="shared" si="329"/>
        <v>--</v>
      </c>
    </row>
    <row r="2214" spans="1:47" x14ac:dyDescent="0.25">
      <c r="A2214" t="str">
        <f t="shared" si="324"/>
        <v>U1-T114</v>
      </c>
      <c r="B2214" t="str">
        <f t="shared" si="325"/>
        <v>LPDDR4A_CA0</v>
      </c>
      <c r="C2214" t="str">
        <f t="shared" si="326"/>
        <v>U1-LPDDR4A_CA0</v>
      </c>
      <c r="D2214" t="str">
        <f t="shared" si="327"/>
        <v>U1-T114</v>
      </c>
      <c r="E2214" t="s">
        <v>1215</v>
      </c>
      <c r="F2214" t="s">
        <v>2862</v>
      </c>
      <c r="G2214" t="s">
        <v>1000</v>
      </c>
      <c r="AT2214" t="str">
        <f t="shared" si="328"/>
        <v>LPDDR4A_CA0</v>
      </c>
      <c r="AU2214" t="str">
        <f t="shared" si="329"/>
        <v>--</v>
      </c>
    </row>
    <row r="2215" spans="1:47" x14ac:dyDescent="0.25">
      <c r="A2215" t="str">
        <f t="shared" si="324"/>
        <v>U1-T117</v>
      </c>
      <c r="B2215" t="str">
        <f t="shared" si="325"/>
        <v>LPDDR4A_CA3</v>
      </c>
      <c r="C2215" t="str">
        <f t="shared" si="326"/>
        <v>U1-LPDDR4A_CA3</v>
      </c>
      <c r="D2215" t="str">
        <f t="shared" si="327"/>
        <v>U1-T117</v>
      </c>
      <c r="E2215" t="s">
        <v>1215</v>
      </c>
      <c r="F2215" t="s">
        <v>2863</v>
      </c>
      <c r="G2215" t="s">
        <v>1004</v>
      </c>
      <c r="AT2215" t="str">
        <f t="shared" si="328"/>
        <v>LPDDR4A_CA3</v>
      </c>
      <c r="AU2215" t="str">
        <f t="shared" si="329"/>
        <v>--</v>
      </c>
    </row>
    <row r="2216" spans="1:47" x14ac:dyDescent="0.25">
      <c r="A2216" t="str">
        <f t="shared" si="324"/>
        <v>U1-V87</v>
      </c>
      <c r="B2216" t="str">
        <f t="shared" si="325"/>
        <v>NetU1_V87</v>
      </c>
      <c r="C2216" t="str">
        <f t="shared" si="326"/>
        <v>U1-NetU1_V87</v>
      </c>
      <c r="D2216" t="str">
        <f t="shared" si="327"/>
        <v>U1-V87</v>
      </c>
      <c r="E2216" t="s">
        <v>1215</v>
      </c>
      <c r="F2216" t="s">
        <v>2864</v>
      </c>
      <c r="G2216" t="s">
        <v>2865</v>
      </c>
      <c r="AT2216" t="str">
        <f t="shared" si="328"/>
        <v>NetU1_V87</v>
      </c>
      <c r="AU2216" t="str">
        <f t="shared" si="329"/>
        <v>--</v>
      </c>
    </row>
    <row r="2217" spans="1:47" x14ac:dyDescent="0.25">
      <c r="A2217" t="str">
        <f t="shared" si="324"/>
        <v>U1-V98</v>
      </c>
      <c r="B2217" t="str">
        <f t="shared" si="325"/>
        <v>NetU1_V98</v>
      </c>
      <c r="C2217" t="str">
        <f t="shared" si="326"/>
        <v>U1-NetU1_V98</v>
      </c>
      <c r="D2217" t="str">
        <f t="shared" si="327"/>
        <v>U1-V98</v>
      </c>
      <c r="E2217" t="s">
        <v>1215</v>
      </c>
      <c r="F2217" t="s">
        <v>2866</v>
      </c>
      <c r="G2217" t="s">
        <v>2867</v>
      </c>
      <c r="AT2217" t="str">
        <f t="shared" si="328"/>
        <v>NetU1_V98</v>
      </c>
      <c r="AU2217" t="str">
        <f t="shared" si="329"/>
        <v>--</v>
      </c>
    </row>
    <row r="2218" spans="1:47" x14ac:dyDescent="0.25">
      <c r="A2218" t="str">
        <f t="shared" si="324"/>
        <v>U1-V108</v>
      </c>
      <c r="B2218" t="str">
        <f t="shared" si="325"/>
        <v>LPDDR4A_CKE0</v>
      </c>
      <c r="C2218" t="str">
        <f t="shared" si="326"/>
        <v>U1-LPDDR4A_CKE0</v>
      </c>
      <c r="D2218" t="str">
        <f t="shared" si="327"/>
        <v>U1-V108</v>
      </c>
      <c r="E2218" t="s">
        <v>1215</v>
      </c>
      <c r="F2218" t="s">
        <v>2868</v>
      </c>
      <c r="G2218" t="s">
        <v>1007</v>
      </c>
      <c r="AT2218" t="str">
        <f t="shared" si="328"/>
        <v>LPDDR4A_CKE0</v>
      </c>
      <c r="AU2218" t="str">
        <f t="shared" si="329"/>
        <v>--</v>
      </c>
    </row>
    <row r="2219" spans="1:47" x14ac:dyDescent="0.25">
      <c r="A2219" t="str">
        <f t="shared" si="324"/>
        <v>U1-V117</v>
      </c>
      <c r="B2219" t="str">
        <f t="shared" si="325"/>
        <v>LPDDR4A_CA2</v>
      </c>
      <c r="C2219" t="str">
        <f t="shared" si="326"/>
        <v>U1-LPDDR4A_CA2</v>
      </c>
      <c r="D2219" t="str">
        <f t="shared" si="327"/>
        <v>U1-V117</v>
      </c>
      <c r="E2219" t="s">
        <v>1215</v>
      </c>
      <c r="F2219" t="s">
        <v>2869</v>
      </c>
      <c r="G2219" t="s">
        <v>1003</v>
      </c>
      <c r="AT2219" t="str">
        <f t="shared" si="328"/>
        <v>LPDDR4A_CA2</v>
      </c>
      <c r="AU2219" t="str">
        <f t="shared" si="329"/>
        <v>--</v>
      </c>
    </row>
    <row r="2220" spans="1:47" x14ac:dyDescent="0.25">
      <c r="A2220" t="str">
        <f t="shared" si="324"/>
        <v>U1-Y84</v>
      </c>
      <c r="B2220" t="str">
        <f t="shared" si="325"/>
        <v>NetU1_Y84</v>
      </c>
      <c r="C2220" t="str">
        <f t="shared" si="326"/>
        <v>U1-NetU1_Y84</v>
      </c>
      <c r="D2220" t="str">
        <f t="shared" si="327"/>
        <v>U1-Y84</v>
      </c>
      <c r="E2220" t="s">
        <v>1215</v>
      </c>
      <c r="F2220" t="s">
        <v>2870</v>
      </c>
      <c r="G2220" t="s">
        <v>2871</v>
      </c>
      <c r="AT2220" t="str">
        <f t="shared" si="328"/>
        <v>NetU1_Y84</v>
      </c>
      <c r="AU2220" t="str">
        <f t="shared" si="329"/>
        <v>--</v>
      </c>
    </row>
    <row r="2221" spans="1:47" x14ac:dyDescent="0.25">
      <c r="A2221" t="str">
        <f t="shared" si="324"/>
        <v>U1-Y87</v>
      </c>
      <c r="B2221" t="str">
        <f t="shared" si="325"/>
        <v>NetU1_Y87</v>
      </c>
      <c r="C2221" t="str">
        <f t="shared" si="326"/>
        <v>U1-NetU1_Y87</v>
      </c>
      <c r="D2221" t="str">
        <f t="shared" si="327"/>
        <v>U1-Y87</v>
      </c>
      <c r="E2221" t="s">
        <v>1215</v>
      </c>
      <c r="F2221" t="s">
        <v>2872</v>
      </c>
      <c r="G2221" t="s">
        <v>2873</v>
      </c>
      <c r="AT2221" t="str">
        <f t="shared" si="328"/>
        <v>NetU1_Y87</v>
      </c>
      <c r="AU2221" t="str">
        <f t="shared" si="329"/>
        <v>--</v>
      </c>
    </row>
    <row r="2222" spans="1:47" x14ac:dyDescent="0.25">
      <c r="A2222" t="str">
        <f t="shared" si="324"/>
        <v>U1-Y95</v>
      </c>
      <c r="B2222" t="str">
        <f t="shared" si="325"/>
        <v>NetU1_Y95</v>
      </c>
      <c r="C2222" t="str">
        <f t="shared" si="326"/>
        <v>U1-NetU1_Y95</v>
      </c>
      <c r="D2222" t="str">
        <f t="shared" si="327"/>
        <v>U1-Y95</v>
      </c>
      <c r="E2222" t="s">
        <v>1215</v>
      </c>
      <c r="F2222" t="s">
        <v>2874</v>
      </c>
      <c r="G2222" t="s">
        <v>2875</v>
      </c>
      <c r="AT2222" t="str">
        <f t="shared" si="328"/>
        <v>NetU1_Y95</v>
      </c>
      <c r="AU2222" t="str">
        <f t="shared" si="329"/>
        <v>--</v>
      </c>
    </row>
    <row r="2223" spans="1:47" x14ac:dyDescent="0.25">
      <c r="A2223" t="str">
        <f t="shared" si="324"/>
        <v>U1-Y98</v>
      </c>
      <c r="B2223" t="str">
        <f t="shared" si="325"/>
        <v>NetU1_Y98</v>
      </c>
      <c r="C2223" t="str">
        <f t="shared" si="326"/>
        <v>U1-NetU1_Y98</v>
      </c>
      <c r="D2223" t="str">
        <f t="shared" si="327"/>
        <v>U1-Y98</v>
      </c>
      <c r="E2223" t="s">
        <v>1215</v>
      </c>
      <c r="F2223" t="s">
        <v>2876</v>
      </c>
      <c r="G2223" t="s">
        <v>2877</v>
      </c>
      <c r="AT2223" t="str">
        <f t="shared" si="328"/>
        <v>NetU1_Y98</v>
      </c>
      <c r="AU2223" t="str">
        <f t="shared" si="329"/>
        <v>--</v>
      </c>
    </row>
    <row r="2224" spans="1:47" x14ac:dyDescent="0.25">
      <c r="A2224" t="str">
        <f t="shared" si="324"/>
        <v>U1-Y105</v>
      </c>
      <c r="B2224" t="str">
        <f t="shared" si="325"/>
        <v>NetU1_Y105</v>
      </c>
      <c r="C2224" t="str">
        <f t="shared" si="326"/>
        <v>U1-NetU1_Y105</v>
      </c>
      <c r="D2224" t="str">
        <f t="shared" si="327"/>
        <v>U1-Y105</v>
      </c>
      <c r="E2224" t="s">
        <v>1215</v>
      </c>
      <c r="F2224" t="s">
        <v>2878</v>
      </c>
      <c r="G2224" t="s">
        <v>2879</v>
      </c>
      <c r="AT2224" t="str">
        <f t="shared" si="328"/>
        <v>NetU1_Y105</v>
      </c>
      <c r="AU2224" t="str">
        <f t="shared" si="329"/>
        <v>--</v>
      </c>
    </row>
    <row r="2225" spans="1:47" x14ac:dyDescent="0.25">
      <c r="A2225" t="str">
        <f t="shared" si="324"/>
        <v>U1-Y108</v>
      </c>
      <c r="B2225" t="str">
        <f t="shared" si="325"/>
        <v>NetU1_Y108</v>
      </c>
      <c r="C2225" t="str">
        <f t="shared" si="326"/>
        <v>U1-NetU1_Y108</v>
      </c>
      <c r="D2225" t="str">
        <f t="shared" si="327"/>
        <v>U1-Y108</v>
      </c>
      <c r="E2225" t="s">
        <v>1215</v>
      </c>
      <c r="F2225" t="s">
        <v>2880</v>
      </c>
      <c r="G2225" t="s">
        <v>2881</v>
      </c>
      <c r="AT2225" t="str">
        <f t="shared" si="328"/>
        <v>NetU1_Y108</v>
      </c>
      <c r="AU2225" t="str">
        <f t="shared" si="329"/>
        <v>--</v>
      </c>
    </row>
    <row r="2226" spans="1:47" x14ac:dyDescent="0.25">
      <c r="A2226" t="str">
        <f t="shared" si="324"/>
        <v>U1-Y114</v>
      </c>
      <c r="B2226" t="str">
        <f t="shared" si="325"/>
        <v>NetU1_Y114</v>
      </c>
      <c r="C2226" t="str">
        <f t="shared" si="326"/>
        <v>U1-NetU1_Y114</v>
      </c>
      <c r="D2226" t="str">
        <f t="shared" si="327"/>
        <v>U1-Y114</v>
      </c>
      <c r="E2226" t="s">
        <v>1215</v>
      </c>
      <c r="F2226" t="s">
        <v>2882</v>
      </c>
      <c r="G2226" t="s">
        <v>2883</v>
      </c>
      <c r="AT2226" t="str">
        <f t="shared" si="328"/>
        <v>NetU1_Y114</v>
      </c>
      <c r="AU2226" t="str">
        <f t="shared" si="329"/>
        <v>--</v>
      </c>
    </row>
    <row r="2227" spans="1:47" x14ac:dyDescent="0.25">
      <c r="A2227" t="str">
        <f t="shared" si="324"/>
        <v>U1-Y117</v>
      </c>
      <c r="B2227" t="str">
        <f t="shared" si="325"/>
        <v>NetU1_Y117</v>
      </c>
      <c r="C2227" t="str">
        <f t="shared" si="326"/>
        <v>U1-NetU1_Y117</v>
      </c>
      <c r="D2227" t="str">
        <f t="shared" si="327"/>
        <v>U1-Y117</v>
      </c>
      <c r="E2227" t="s">
        <v>1215</v>
      </c>
      <c r="F2227" t="s">
        <v>2884</v>
      </c>
      <c r="G2227" t="s">
        <v>2885</v>
      </c>
      <c r="AT2227" t="str">
        <f t="shared" si="328"/>
        <v>NetU1_Y117</v>
      </c>
      <c r="AU2227" t="str">
        <f t="shared" si="329"/>
        <v>--</v>
      </c>
    </row>
    <row r="2228" spans="1:47" x14ac:dyDescent="0.25">
      <c r="A2228" t="str">
        <f t="shared" si="324"/>
        <v>U1-BB93</v>
      </c>
      <c r="B2228" t="str">
        <f t="shared" si="325"/>
        <v>VCCIO_5B</v>
      </c>
      <c r="C2228" t="str">
        <f t="shared" si="326"/>
        <v>U1-VCCIO_5B</v>
      </c>
      <c r="D2228" t="str">
        <f t="shared" si="327"/>
        <v>U1-BB93</v>
      </c>
      <c r="E2228" t="s">
        <v>1215</v>
      </c>
      <c r="F2228" t="s">
        <v>2886</v>
      </c>
      <c r="G2228" t="s">
        <v>995</v>
      </c>
      <c r="AT2228" t="str">
        <f t="shared" si="328"/>
        <v>VCCIO_5B</v>
      </c>
      <c r="AU2228" t="str">
        <f t="shared" si="329"/>
        <v>--</v>
      </c>
    </row>
    <row r="2229" spans="1:47" x14ac:dyDescent="0.25">
      <c r="A2229" t="str">
        <f t="shared" si="324"/>
        <v>U1-BB96</v>
      </c>
      <c r="B2229" t="str">
        <f t="shared" si="325"/>
        <v>VCCIO_5B</v>
      </c>
      <c r="C2229" t="str">
        <f t="shared" si="326"/>
        <v>U1-VCCIO_5B</v>
      </c>
      <c r="D2229" t="str">
        <f t="shared" si="327"/>
        <v>U1-BB96</v>
      </c>
      <c r="E2229" t="s">
        <v>1215</v>
      </c>
      <c r="F2229" t="s">
        <v>2887</v>
      </c>
      <c r="G2229" t="s">
        <v>995</v>
      </c>
      <c r="AT2229" t="str">
        <f t="shared" si="328"/>
        <v>VCCIO_5B</v>
      </c>
      <c r="AU2229" t="str">
        <f t="shared" si="329"/>
        <v>--</v>
      </c>
    </row>
    <row r="2230" spans="1:47" x14ac:dyDescent="0.25">
      <c r="A2230" t="str">
        <f t="shared" si="324"/>
        <v>U1-BC96</v>
      </c>
      <c r="B2230" t="str">
        <f t="shared" si="325"/>
        <v>VCCIO_5A</v>
      </c>
      <c r="C2230" t="str">
        <f t="shared" si="326"/>
        <v>U1-VCCIO_5A</v>
      </c>
      <c r="D2230" t="str">
        <f t="shared" si="327"/>
        <v>U1-BC96</v>
      </c>
      <c r="E2230" t="s">
        <v>1215</v>
      </c>
      <c r="F2230" t="s">
        <v>2888</v>
      </c>
      <c r="G2230" t="s">
        <v>1169</v>
      </c>
      <c r="AT2230" t="str">
        <f t="shared" si="328"/>
        <v>VCCIO_5A</v>
      </c>
      <c r="AU2230" t="str">
        <f t="shared" si="329"/>
        <v>--</v>
      </c>
    </row>
    <row r="2231" spans="1:47" x14ac:dyDescent="0.25">
      <c r="A2231" t="str">
        <f t="shared" si="324"/>
        <v>U1-BD96</v>
      </c>
      <c r="B2231" t="str">
        <f t="shared" si="325"/>
        <v>VCCIO_5A</v>
      </c>
      <c r="C2231" t="str">
        <f t="shared" si="326"/>
        <v>U1-VCCIO_5A</v>
      </c>
      <c r="D2231" t="str">
        <f t="shared" si="327"/>
        <v>U1-BD96</v>
      </c>
      <c r="E2231" t="s">
        <v>1215</v>
      </c>
      <c r="F2231" t="s">
        <v>2889</v>
      </c>
      <c r="G2231" t="s">
        <v>1169</v>
      </c>
      <c r="AT2231" t="str">
        <f t="shared" si="328"/>
        <v>VCCIO_5A</v>
      </c>
      <c r="AU2231" t="str">
        <f t="shared" si="329"/>
        <v>--</v>
      </c>
    </row>
    <row r="2232" spans="1:47" x14ac:dyDescent="0.25">
      <c r="A2232" t="str">
        <f t="shared" si="324"/>
        <v>U1-BE107</v>
      </c>
      <c r="B2232" t="str">
        <f t="shared" si="325"/>
        <v>B5B_HVIO9</v>
      </c>
      <c r="C2232" t="str">
        <f t="shared" si="326"/>
        <v>U1-B5B_HVIO9</v>
      </c>
      <c r="D2232" t="str">
        <f t="shared" si="327"/>
        <v>U1-BE107</v>
      </c>
      <c r="E2232" t="s">
        <v>1215</v>
      </c>
      <c r="F2232" t="s">
        <v>2890</v>
      </c>
      <c r="G2232" t="s">
        <v>848</v>
      </c>
      <c r="AT2232" t="str">
        <f t="shared" si="328"/>
        <v>B5B_HVIO9</v>
      </c>
      <c r="AU2232" t="str">
        <f t="shared" si="329"/>
        <v>--</v>
      </c>
    </row>
    <row r="2233" spans="1:47" x14ac:dyDescent="0.25">
      <c r="A2233" t="str">
        <f t="shared" si="324"/>
        <v>U1-BE111</v>
      </c>
      <c r="B2233" t="str">
        <f t="shared" si="325"/>
        <v>B5B_HVIO11</v>
      </c>
      <c r="C2233" t="str">
        <f t="shared" si="326"/>
        <v>U1-B5B_HVIO11</v>
      </c>
      <c r="D2233" t="str">
        <f t="shared" si="327"/>
        <v>U1-BE111</v>
      </c>
      <c r="E2233" t="s">
        <v>1215</v>
      </c>
      <c r="F2233" t="s">
        <v>2891</v>
      </c>
      <c r="G2233" t="s">
        <v>823</v>
      </c>
      <c r="AT2233" t="str">
        <f t="shared" si="328"/>
        <v>B5B_HVIO11</v>
      </c>
      <c r="AU2233" t="str">
        <f t="shared" si="329"/>
        <v>--</v>
      </c>
    </row>
    <row r="2234" spans="1:47" x14ac:dyDescent="0.25">
      <c r="A2234" t="str">
        <f t="shared" si="324"/>
        <v>U1-BE115</v>
      </c>
      <c r="B2234" t="str">
        <f t="shared" si="325"/>
        <v>B5B_HVIO3</v>
      </c>
      <c r="C2234" t="str">
        <f t="shared" si="326"/>
        <v>U1-B5B_HVIO3</v>
      </c>
      <c r="D2234" t="str">
        <f t="shared" si="327"/>
        <v>U1-BE115</v>
      </c>
      <c r="E2234" t="s">
        <v>1215</v>
      </c>
      <c r="F2234" t="s">
        <v>2892</v>
      </c>
      <c r="G2234" t="s">
        <v>838</v>
      </c>
      <c r="AT2234" t="str">
        <f t="shared" si="328"/>
        <v>B5B_HVIO3</v>
      </c>
      <c r="AU2234" t="str">
        <f t="shared" si="329"/>
        <v>--</v>
      </c>
    </row>
    <row r="2235" spans="1:47" x14ac:dyDescent="0.25">
      <c r="A2235" t="str">
        <f t="shared" si="324"/>
        <v>U1-BF104</v>
      </c>
      <c r="B2235" t="str">
        <f t="shared" si="325"/>
        <v>B5B_HVIO7</v>
      </c>
      <c r="C2235" t="str">
        <f t="shared" si="326"/>
        <v>U1-B5B_HVIO7</v>
      </c>
      <c r="D2235" t="str">
        <f t="shared" si="327"/>
        <v>U1-BF104</v>
      </c>
      <c r="E2235" t="s">
        <v>1215</v>
      </c>
      <c r="F2235" t="s">
        <v>2893</v>
      </c>
      <c r="G2235" t="s">
        <v>844</v>
      </c>
      <c r="AT2235" t="str">
        <f t="shared" si="328"/>
        <v>B5B_HVIO7</v>
      </c>
      <c r="AU2235" t="str">
        <f t="shared" si="329"/>
        <v>--</v>
      </c>
    </row>
    <row r="2236" spans="1:47" x14ac:dyDescent="0.25">
      <c r="A2236" t="str">
        <f t="shared" si="324"/>
        <v>U1-BF107</v>
      </c>
      <c r="B2236" t="str">
        <f t="shared" si="325"/>
        <v>B5B_HVIO5</v>
      </c>
      <c r="C2236" t="str">
        <f t="shared" si="326"/>
        <v>U1-B5B_HVIO5</v>
      </c>
      <c r="D2236" t="str">
        <f t="shared" si="327"/>
        <v>U1-BF107</v>
      </c>
      <c r="E2236" t="s">
        <v>1215</v>
      </c>
      <c r="F2236" t="s">
        <v>2894</v>
      </c>
      <c r="G2236" t="s">
        <v>842</v>
      </c>
      <c r="AT2236" t="str">
        <f t="shared" si="328"/>
        <v>B5B_HVIO5</v>
      </c>
      <c r="AU2236" t="str">
        <f t="shared" si="329"/>
        <v>--</v>
      </c>
    </row>
    <row r="2237" spans="1:47" x14ac:dyDescent="0.25">
      <c r="A2237" t="str">
        <f t="shared" si="324"/>
        <v>U1-BF111</v>
      </c>
      <c r="B2237" t="str">
        <f t="shared" si="325"/>
        <v>B5B_HVIO1</v>
      </c>
      <c r="C2237" t="str">
        <f t="shared" si="326"/>
        <v>U1-B5B_HVIO1</v>
      </c>
      <c r="D2237" t="str">
        <f t="shared" si="327"/>
        <v>U1-BF111</v>
      </c>
      <c r="E2237" t="s">
        <v>1215</v>
      </c>
      <c r="F2237" t="s">
        <v>2895</v>
      </c>
      <c r="G2237" t="s">
        <v>819</v>
      </c>
      <c r="AT2237" t="str">
        <f t="shared" si="328"/>
        <v>B5B_HVIO1</v>
      </c>
      <c r="AU2237" t="str">
        <f t="shared" si="329"/>
        <v>--</v>
      </c>
    </row>
    <row r="2238" spans="1:47" x14ac:dyDescent="0.25">
      <c r="A2238" t="str">
        <f t="shared" si="324"/>
        <v>U1-BF115</v>
      </c>
      <c r="B2238" t="str">
        <f t="shared" si="325"/>
        <v>B5B_HVIO4</v>
      </c>
      <c r="C2238" t="str">
        <f t="shared" si="326"/>
        <v>U1-B5B_HVIO4</v>
      </c>
      <c r="D2238" t="str">
        <f t="shared" si="327"/>
        <v>U1-BF115</v>
      </c>
      <c r="E2238" t="s">
        <v>1215</v>
      </c>
      <c r="F2238" t="s">
        <v>2896</v>
      </c>
      <c r="G2238" t="s">
        <v>840</v>
      </c>
      <c r="AT2238" t="str">
        <f t="shared" si="328"/>
        <v>B5B_HVIO4</v>
      </c>
      <c r="AU2238" t="str">
        <f t="shared" si="329"/>
        <v>--</v>
      </c>
    </row>
    <row r="2239" spans="1:47" x14ac:dyDescent="0.25">
      <c r="A2239" t="str">
        <f t="shared" si="324"/>
        <v>U1-BF120</v>
      </c>
      <c r="B2239" t="str">
        <f t="shared" si="325"/>
        <v>B5B_HVIO20</v>
      </c>
      <c r="C2239" t="str">
        <f t="shared" si="326"/>
        <v>U1-B5B_HVIO20</v>
      </c>
      <c r="D2239" t="str">
        <f t="shared" si="327"/>
        <v>U1-BF120</v>
      </c>
      <c r="E2239" t="s">
        <v>1215</v>
      </c>
      <c r="F2239" t="s">
        <v>2897</v>
      </c>
      <c r="G2239" t="s">
        <v>837</v>
      </c>
      <c r="AT2239" t="str">
        <f t="shared" si="328"/>
        <v>B5B_HVIO20</v>
      </c>
      <c r="AU2239" t="str">
        <f t="shared" si="329"/>
        <v>--</v>
      </c>
    </row>
    <row r="2240" spans="1:47" x14ac:dyDescent="0.25">
      <c r="A2240" t="str">
        <f t="shared" si="324"/>
        <v>U1-BH109</v>
      </c>
      <c r="B2240" t="str">
        <f t="shared" si="325"/>
        <v>B5B_HVIO2</v>
      </c>
      <c r="C2240" t="str">
        <f t="shared" si="326"/>
        <v>U1-B5B_HVIO2</v>
      </c>
      <c r="D2240" t="str">
        <f t="shared" si="327"/>
        <v>U1-BH109</v>
      </c>
      <c r="E2240" t="s">
        <v>1215</v>
      </c>
      <c r="F2240" t="s">
        <v>2898</v>
      </c>
      <c r="G2240" t="s">
        <v>835</v>
      </c>
      <c r="AT2240" t="str">
        <f t="shared" si="328"/>
        <v>B5B_HVIO2</v>
      </c>
      <c r="AU2240" t="str">
        <f t="shared" si="329"/>
        <v>--</v>
      </c>
    </row>
    <row r="2241" spans="1:47" x14ac:dyDescent="0.25">
      <c r="A2241" t="str">
        <f t="shared" si="324"/>
        <v>U1-BH118</v>
      </c>
      <c r="B2241" t="str">
        <f t="shared" si="325"/>
        <v>B5B_HVIO19</v>
      </c>
      <c r="C2241" t="str">
        <f t="shared" si="326"/>
        <v>U1-B5B_HVIO19</v>
      </c>
      <c r="D2241" t="str">
        <f t="shared" si="327"/>
        <v>U1-BH118</v>
      </c>
      <c r="E2241" t="s">
        <v>1215</v>
      </c>
      <c r="F2241" t="s">
        <v>2899</v>
      </c>
      <c r="G2241" t="s">
        <v>833</v>
      </c>
      <c r="AT2241" t="str">
        <f t="shared" si="328"/>
        <v>B5B_HVIO19</v>
      </c>
      <c r="AU2241" t="str">
        <f t="shared" si="329"/>
        <v>--</v>
      </c>
    </row>
    <row r="2242" spans="1:47" x14ac:dyDescent="0.25">
      <c r="A2242" t="str">
        <f t="shared" si="324"/>
        <v>U1-BK109</v>
      </c>
      <c r="B2242" t="str">
        <f t="shared" si="325"/>
        <v>B5B_HVIO10</v>
      </c>
      <c r="C2242" t="str">
        <f t="shared" si="326"/>
        <v>U1-B5B_HVIO10</v>
      </c>
      <c r="D2242" t="str">
        <f t="shared" si="327"/>
        <v>U1-BK109</v>
      </c>
      <c r="E2242" t="s">
        <v>1215</v>
      </c>
      <c r="F2242" t="s">
        <v>2900</v>
      </c>
      <c r="G2242" t="s">
        <v>821</v>
      </c>
      <c r="AT2242" t="str">
        <f t="shared" si="328"/>
        <v>B5B_HVIO10</v>
      </c>
      <c r="AU2242" t="str">
        <f t="shared" si="329"/>
        <v>--</v>
      </c>
    </row>
    <row r="2243" spans="1:47" x14ac:dyDescent="0.25">
      <c r="A2243" t="str">
        <f t="shared" si="324"/>
        <v>U1-BK112</v>
      </c>
      <c r="B2243" t="str">
        <f t="shared" si="325"/>
        <v>B5B_HVIO18</v>
      </c>
      <c r="C2243" t="str">
        <f t="shared" si="326"/>
        <v>U1-B5B_HVIO18</v>
      </c>
      <c r="D2243" t="str">
        <f t="shared" si="327"/>
        <v>U1-BK112</v>
      </c>
      <c r="E2243" t="s">
        <v>1215</v>
      </c>
      <c r="F2243" t="s">
        <v>2901</v>
      </c>
      <c r="G2243" t="s">
        <v>832</v>
      </c>
      <c r="AT2243" t="str">
        <f t="shared" si="328"/>
        <v>B5B_HVIO18</v>
      </c>
      <c r="AU2243" t="str">
        <f t="shared" si="329"/>
        <v>--</v>
      </c>
    </row>
    <row r="2244" spans="1:47" x14ac:dyDescent="0.25">
      <c r="A2244" t="str">
        <f t="shared" si="324"/>
        <v>U1-BK118</v>
      </c>
      <c r="B2244" t="str">
        <f t="shared" si="325"/>
        <v>B5B_HVIO14</v>
      </c>
      <c r="C2244" t="str">
        <f t="shared" si="326"/>
        <v>U1-B5B_HVIO14</v>
      </c>
      <c r="D2244" t="str">
        <f t="shared" si="327"/>
        <v>U1-BK118</v>
      </c>
      <c r="E2244" t="s">
        <v>1215</v>
      </c>
      <c r="F2244" t="s">
        <v>2902</v>
      </c>
      <c r="G2244" t="s">
        <v>826</v>
      </c>
      <c r="AT2244" t="str">
        <f t="shared" si="328"/>
        <v>B5B_HVIO14</v>
      </c>
      <c r="AU2244" t="str">
        <f t="shared" si="329"/>
        <v>--</v>
      </c>
    </row>
    <row r="2245" spans="1:47" x14ac:dyDescent="0.25">
      <c r="A2245" t="str">
        <f t="shared" si="324"/>
        <v>U1-BM109</v>
      </c>
      <c r="B2245" t="str">
        <f t="shared" si="325"/>
        <v>B5B_HVIO12</v>
      </c>
      <c r="C2245" t="str">
        <f t="shared" si="326"/>
        <v>U1-B5B_HVIO12</v>
      </c>
      <c r="D2245" t="str">
        <f t="shared" si="327"/>
        <v>U1-BM109</v>
      </c>
      <c r="E2245" t="s">
        <v>1215</v>
      </c>
      <c r="F2245" t="s">
        <v>2903</v>
      </c>
      <c r="G2245" t="s">
        <v>824</v>
      </c>
      <c r="AT2245" t="str">
        <f t="shared" si="328"/>
        <v>B5B_HVIO12</v>
      </c>
      <c r="AU2245" t="str">
        <f t="shared" si="329"/>
        <v>--</v>
      </c>
    </row>
    <row r="2246" spans="1:47" x14ac:dyDescent="0.25">
      <c r="A2246" t="str">
        <f t="shared" ref="A2246:A2309" si="330">$E2246&amp;"-"&amp;$F2246</f>
        <v>U1-BM112</v>
      </c>
      <c r="B2246" t="str">
        <f t="shared" ref="B2246:B2309" si="331">IF(OR(E2246=$A$2,E2246=$B$2,E2246=$C$2,E2246=$D$2),"--",G2246)</f>
        <v>B5B_HVIO17</v>
      </c>
      <c r="C2246" t="str">
        <f t="shared" ref="C2246:C2309" si="332">$E2246&amp;"-"&amp;$G2246</f>
        <v>U1-B5B_HVIO17</v>
      </c>
      <c r="D2246" t="str">
        <f t="shared" ref="D2246:D2309" si="333">A2246</f>
        <v>U1-BM112</v>
      </c>
      <c r="E2246" t="s">
        <v>1215</v>
      </c>
      <c r="F2246" t="s">
        <v>2904</v>
      </c>
      <c r="G2246" t="s">
        <v>830</v>
      </c>
      <c r="AT2246" t="str">
        <f t="shared" ref="AT2246:AT2309" si="334">IF(IF(COUNTIF($AO$6:$AQ$150,B2246)&gt;0,"---","--")="---",VLOOKUP(B2246,$AO$6:$AQ$150,3,0),B2246)</f>
        <v>B5B_HVIO17</v>
      </c>
      <c r="AU2246" t="str">
        <f t="shared" ref="AU2246:AU2309" si="335">IF(IF(COUNTIF($AO$6:$AQ$150,B2246)&gt;0,"---","--")="---",VLOOKUP(B2246,$AO$6:$AQ$150,2,0),"--")</f>
        <v>--</v>
      </c>
    </row>
    <row r="2247" spans="1:47" x14ac:dyDescent="0.25">
      <c r="A2247" t="str">
        <f t="shared" si="330"/>
        <v>U1-BM118</v>
      </c>
      <c r="B2247" t="str">
        <f t="shared" si="331"/>
        <v>B5B_HVIO15</v>
      </c>
      <c r="C2247" t="str">
        <f t="shared" si="332"/>
        <v>U1-B5B_HVIO15</v>
      </c>
      <c r="D2247" t="str">
        <f t="shared" si="333"/>
        <v>U1-BM118</v>
      </c>
      <c r="E2247" t="s">
        <v>1215</v>
      </c>
      <c r="F2247" t="s">
        <v>2905</v>
      </c>
      <c r="G2247" t="s">
        <v>827</v>
      </c>
      <c r="AT2247" t="str">
        <f t="shared" si="334"/>
        <v>B5B_HVIO15</v>
      </c>
      <c r="AU2247" t="str">
        <f t="shared" si="335"/>
        <v>--</v>
      </c>
    </row>
    <row r="2248" spans="1:47" x14ac:dyDescent="0.25">
      <c r="A2248" t="str">
        <f t="shared" si="330"/>
        <v>U1-BP112</v>
      </c>
      <c r="B2248" t="str">
        <f t="shared" si="331"/>
        <v>B5B_HVIO16</v>
      </c>
      <c r="C2248" t="str">
        <f t="shared" si="332"/>
        <v>U1-B5B_HVIO16</v>
      </c>
      <c r="D2248" t="str">
        <f t="shared" si="333"/>
        <v>U1-BP112</v>
      </c>
      <c r="E2248" t="s">
        <v>1215</v>
      </c>
      <c r="F2248" t="s">
        <v>2906</v>
      </c>
      <c r="G2248" t="s">
        <v>828</v>
      </c>
      <c r="AT2248" t="str">
        <f t="shared" si="334"/>
        <v>B5B_HVIO16</v>
      </c>
      <c r="AU2248" t="str">
        <f t="shared" si="335"/>
        <v>--</v>
      </c>
    </row>
    <row r="2249" spans="1:47" x14ac:dyDescent="0.25">
      <c r="A2249" t="str">
        <f t="shared" si="330"/>
        <v>U1-BR109</v>
      </c>
      <c r="B2249" t="str">
        <f t="shared" si="331"/>
        <v>B5B_HVIO8</v>
      </c>
      <c r="C2249" t="str">
        <f t="shared" si="332"/>
        <v>U1-B5B_HVIO8</v>
      </c>
      <c r="D2249" t="str">
        <f t="shared" si="333"/>
        <v>U1-BR109</v>
      </c>
      <c r="E2249" t="s">
        <v>1215</v>
      </c>
      <c r="F2249" t="s">
        <v>2907</v>
      </c>
      <c r="G2249" t="s">
        <v>846</v>
      </c>
      <c r="AT2249" t="str">
        <f t="shared" si="334"/>
        <v>B5B_HVIO8</v>
      </c>
      <c r="AU2249" t="str">
        <f t="shared" si="335"/>
        <v>--</v>
      </c>
    </row>
    <row r="2250" spans="1:47" x14ac:dyDescent="0.25">
      <c r="A2250" t="str">
        <f t="shared" si="330"/>
        <v>U1-BR112</v>
      </c>
      <c r="B2250" t="str">
        <f t="shared" si="331"/>
        <v>B5B_HVIO13</v>
      </c>
      <c r="C2250" t="str">
        <f t="shared" si="332"/>
        <v>U1-B5B_HVIO13</v>
      </c>
      <c r="D2250" t="str">
        <f t="shared" si="333"/>
        <v>U1-BR112</v>
      </c>
      <c r="E2250" t="s">
        <v>1215</v>
      </c>
      <c r="F2250" t="s">
        <v>2908</v>
      </c>
      <c r="G2250" t="s">
        <v>825</v>
      </c>
      <c r="AT2250" t="str">
        <f t="shared" si="334"/>
        <v>B5B_HVIO13</v>
      </c>
      <c r="AU2250" t="str">
        <f t="shared" si="335"/>
        <v>--</v>
      </c>
    </row>
    <row r="2251" spans="1:47" x14ac:dyDescent="0.25">
      <c r="A2251" t="str">
        <f t="shared" si="330"/>
        <v>U1-BR118</v>
      </c>
      <c r="B2251" t="str">
        <f t="shared" si="331"/>
        <v>B5A_HVIO14</v>
      </c>
      <c r="C2251" t="str">
        <f t="shared" si="332"/>
        <v>U1-B5A_HVIO14</v>
      </c>
      <c r="D2251" t="str">
        <f t="shared" si="333"/>
        <v>U1-BR118</v>
      </c>
      <c r="E2251" t="s">
        <v>1215</v>
      </c>
      <c r="F2251" t="s">
        <v>2909</v>
      </c>
      <c r="G2251" t="s">
        <v>793</v>
      </c>
      <c r="AT2251" t="str">
        <f t="shared" si="334"/>
        <v>B5A_HVIO14</v>
      </c>
      <c r="AU2251" t="str">
        <f t="shared" si="335"/>
        <v>--</v>
      </c>
    </row>
    <row r="2252" spans="1:47" x14ac:dyDescent="0.25">
      <c r="A2252" t="str">
        <f t="shared" si="330"/>
        <v>U1-BU109</v>
      </c>
      <c r="B2252" t="str">
        <f t="shared" si="331"/>
        <v>B5B_HVIO6</v>
      </c>
      <c r="C2252" t="str">
        <f t="shared" si="332"/>
        <v>U1-B5B_HVIO6</v>
      </c>
      <c r="D2252" t="str">
        <f t="shared" si="333"/>
        <v>U1-BU109</v>
      </c>
      <c r="E2252" t="s">
        <v>1215</v>
      </c>
      <c r="F2252" t="s">
        <v>2910</v>
      </c>
      <c r="G2252" t="s">
        <v>843</v>
      </c>
      <c r="AT2252" t="str">
        <f t="shared" si="334"/>
        <v>B5B_HVIO6</v>
      </c>
      <c r="AU2252" t="str">
        <f t="shared" si="335"/>
        <v>--</v>
      </c>
    </row>
    <row r="2253" spans="1:47" x14ac:dyDescent="0.25">
      <c r="A2253" t="str">
        <f t="shared" si="330"/>
        <v>U1-BU118</v>
      </c>
      <c r="B2253" t="str">
        <f t="shared" si="331"/>
        <v>B5A_HVIO13</v>
      </c>
      <c r="C2253" t="str">
        <f t="shared" si="332"/>
        <v>U1-B5A_HVIO13</v>
      </c>
      <c r="D2253" t="str">
        <f t="shared" si="333"/>
        <v>U1-BU118</v>
      </c>
      <c r="E2253" t="s">
        <v>1215</v>
      </c>
      <c r="F2253" t="s">
        <v>2911</v>
      </c>
      <c r="G2253" t="s">
        <v>791</v>
      </c>
      <c r="AT2253" t="str">
        <f t="shared" si="334"/>
        <v>B5A_HVIO13</v>
      </c>
      <c r="AU2253" t="str">
        <f t="shared" si="335"/>
        <v>--</v>
      </c>
    </row>
    <row r="2254" spans="1:47" x14ac:dyDescent="0.25">
      <c r="A2254" t="str">
        <f t="shared" si="330"/>
        <v>U1-BW118</v>
      </c>
      <c r="B2254" t="str">
        <f t="shared" si="331"/>
        <v>B5A_HVIO16</v>
      </c>
      <c r="C2254" t="str">
        <f t="shared" si="332"/>
        <v>U1-B5A_HVIO16</v>
      </c>
      <c r="D2254" t="str">
        <f t="shared" si="333"/>
        <v>U1-BW118</v>
      </c>
      <c r="E2254" t="s">
        <v>1215</v>
      </c>
      <c r="F2254" t="s">
        <v>2912</v>
      </c>
      <c r="G2254" t="s">
        <v>797</v>
      </c>
      <c r="AT2254" t="str">
        <f t="shared" si="334"/>
        <v>B5A_HVIO16</v>
      </c>
      <c r="AU2254" t="str">
        <f t="shared" si="335"/>
        <v>--</v>
      </c>
    </row>
    <row r="2255" spans="1:47" x14ac:dyDescent="0.25">
      <c r="A2255" t="str">
        <f t="shared" si="330"/>
        <v>U1-CA118</v>
      </c>
      <c r="B2255" t="str">
        <f t="shared" si="331"/>
        <v>B5A_HVIO15</v>
      </c>
      <c r="C2255" t="str">
        <f t="shared" si="332"/>
        <v>U1-B5A_HVIO15</v>
      </c>
      <c r="D2255" t="str">
        <f t="shared" si="333"/>
        <v>U1-CA118</v>
      </c>
      <c r="E2255" t="s">
        <v>1215</v>
      </c>
      <c r="F2255" t="s">
        <v>2913</v>
      </c>
      <c r="G2255" t="s">
        <v>795</v>
      </c>
      <c r="AT2255" t="str">
        <f t="shared" si="334"/>
        <v>B5A_HVIO15</v>
      </c>
      <c r="AU2255" t="str">
        <f t="shared" si="335"/>
        <v>--</v>
      </c>
    </row>
    <row r="2256" spans="1:47" x14ac:dyDescent="0.25">
      <c r="A2256" t="str">
        <f t="shared" si="330"/>
        <v>U1-CD134</v>
      </c>
      <c r="B2256" t="str">
        <f t="shared" si="331"/>
        <v>B5A_HVIO1</v>
      </c>
      <c r="C2256" t="str">
        <f t="shared" si="332"/>
        <v>U1-B5A_HVIO1</v>
      </c>
      <c r="D2256" t="str">
        <f t="shared" si="333"/>
        <v>U1-CD134</v>
      </c>
      <c r="E2256" t="s">
        <v>1215</v>
      </c>
      <c r="F2256" t="s">
        <v>2914</v>
      </c>
      <c r="G2256" t="s">
        <v>783</v>
      </c>
      <c r="AT2256" t="str">
        <f t="shared" si="334"/>
        <v>B5A_HVIO1</v>
      </c>
      <c r="AU2256" t="str">
        <f t="shared" si="335"/>
        <v>--</v>
      </c>
    </row>
    <row r="2257" spans="1:47" x14ac:dyDescent="0.25">
      <c r="A2257" t="str">
        <f t="shared" si="330"/>
        <v>U1-CD135</v>
      </c>
      <c r="B2257" t="str">
        <f t="shared" si="331"/>
        <v>B5A_HVIO2</v>
      </c>
      <c r="C2257" t="str">
        <f t="shared" si="332"/>
        <v>U1-B5A_HVIO2</v>
      </c>
      <c r="D2257" t="str">
        <f t="shared" si="333"/>
        <v>U1-CD135</v>
      </c>
      <c r="E2257" t="s">
        <v>1215</v>
      </c>
      <c r="F2257" t="s">
        <v>2915</v>
      </c>
      <c r="G2257" t="s">
        <v>804</v>
      </c>
      <c r="AT2257" t="str">
        <f t="shared" si="334"/>
        <v>B5A_HVIO2</v>
      </c>
      <c r="AU2257" t="str">
        <f t="shared" si="335"/>
        <v>--</v>
      </c>
    </row>
    <row r="2258" spans="1:47" x14ac:dyDescent="0.25">
      <c r="A2258" t="str">
        <f t="shared" si="330"/>
        <v>U1-CF118</v>
      </c>
      <c r="B2258" t="str">
        <f t="shared" si="331"/>
        <v>B5A_HVIO12</v>
      </c>
      <c r="C2258" t="str">
        <f t="shared" si="332"/>
        <v>U1-B5A_HVIO12</v>
      </c>
      <c r="D2258" t="str">
        <f t="shared" si="333"/>
        <v>U1-CF118</v>
      </c>
      <c r="E2258" t="s">
        <v>1215</v>
      </c>
      <c r="F2258" t="s">
        <v>2916</v>
      </c>
      <c r="G2258" t="s">
        <v>789</v>
      </c>
      <c r="AT2258" t="str">
        <f t="shared" si="334"/>
        <v>B5A_HVIO12</v>
      </c>
      <c r="AU2258" t="str">
        <f t="shared" si="335"/>
        <v>--</v>
      </c>
    </row>
    <row r="2259" spans="1:47" x14ac:dyDescent="0.25">
      <c r="A2259" t="str">
        <f t="shared" si="330"/>
        <v>U1-CF121</v>
      </c>
      <c r="B2259" t="str">
        <f t="shared" si="331"/>
        <v>B5A_HVIO11</v>
      </c>
      <c r="C2259" t="str">
        <f t="shared" si="332"/>
        <v>U1-B5A_HVIO11</v>
      </c>
      <c r="D2259" t="str">
        <f t="shared" si="333"/>
        <v>U1-CF121</v>
      </c>
      <c r="E2259" t="s">
        <v>1215</v>
      </c>
      <c r="F2259" t="s">
        <v>2917</v>
      </c>
      <c r="G2259" t="s">
        <v>787</v>
      </c>
      <c r="AT2259" t="str">
        <f t="shared" si="334"/>
        <v>B5A_HVIO11</v>
      </c>
      <c r="AU2259" t="str">
        <f t="shared" si="335"/>
        <v>--</v>
      </c>
    </row>
    <row r="2260" spans="1:47" x14ac:dyDescent="0.25">
      <c r="A2260" t="str">
        <f t="shared" si="330"/>
        <v>U1-CF128</v>
      </c>
      <c r="B2260" t="str">
        <f t="shared" si="331"/>
        <v>B5A_HVIO7</v>
      </c>
      <c r="C2260" t="str">
        <f t="shared" si="332"/>
        <v>U1-B5A_HVIO7</v>
      </c>
      <c r="D2260" t="str">
        <f t="shared" si="333"/>
        <v>U1-CF128</v>
      </c>
      <c r="E2260" t="s">
        <v>1215</v>
      </c>
      <c r="F2260" t="s">
        <v>2918</v>
      </c>
      <c r="G2260" t="s">
        <v>814</v>
      </c>
      <c r="AT2260" t="str">
        <f t="shared" si="334"/>
        <v>B5A_HVIO7</v>
      </c>
      <c r="AU2260" t="str">
        <f t="shared" si="335"/>
        <v>--</v>
      </c>
    </row>
    <row r="2261" spans="1:47" x14ac:dyDescent="0.25">
      <c r="A2261" t="str">
        <f t="shared" si="330"/>
        <v>U1-CF132</v>
      </c>
      <c r="B2261" t="str">
        <f t="shared" si="331"/>
        <v>B5A_HVIO6</v>
      </c>
      <c r="C2261" t="str">
        <f t="shared" si="332"/>
        <v>U1-B5A_HVIO6</v>
      </c>
      <c r="D2261" t="str">
        <f t="shared" si="333"/>
        <v>U1-CF132</v>
      </c>
      <c r="E2261" t="s">
        <v>1215</v>
      </c>
      <c r="F2261" t="s">
        <v>2919</v>
      </c>
      <c r="G2261" t="s">
        <v>813</v>
      </c>
      <c r="AT2261" t="str">
        <f t="shared" si="334"/>
        <v>B5A_HVIO6</v>
      </c>
      <c r="AU2261" t="str">
        <f t="shared" si="335"/>
        <v>--</v>
      </c>
    </row>
    <row r="2262" spans="1:47" x14ac:dyDescent="0.25">
      <c r="A2262" t="str">
        <f t="shared" si="330"/>
        <v>U1-CG134</v>
      </c>
      <c r="B2262" t="str">
        <f t="shared" si="331"/>
        <v>B5A_HVIO3</v>
      </c>
      <c r="C2262" t="str">
        <f t="shared" si="332"/>
        <v>U1-B5A_HVIO3</v>
      </c>
      <c r="D2262" t="str">
        <f t="shared" si="333"/>
        <v>U1-CG134</v>
      </c>
      <c r="E2262" t="s">
        <v>1215</v>
      </c>
      <c r="F2262" t="s">
        <v>2920</v>
      </c>
      <c r="G2262" t="s">
        <v>808</v>
      </c>
      <c r="AT2262" t="str">
        <f t="shared" si="334"/>
        <v>B5A_HVIO3</v>
      </c>
      <c r="AU2262" t="str">
        <f t="shared" si="335"/>
        <v>--</v>
      </c>
    </row>
    <row r="2263" spans="1:47" x14ac:dyDescent="0.25">
      <c r="A2263" t="str">
        <f t="shared" si="330"/>
        <v>U1-CG135</v>
      </c>
      <c r="B2263" t="str">
        <f t="shared" si="331"/>
        <v>B5A_HVIO4</v>
      </c>
      <c r="C2263" t="str">
        <f t="shared" si="332"/>
        <v>U1-B5A_HVIO4</v>
      </c>
      <c r="D2263" t="str">
        <f t="shared" si="333"/>
        <v>U1-CG135</v>
      </c>
      <c r="E2263" t="s">
        <v>1215</v>
      </c>
      <c r="F2263" t="s">
        <v>2921</v>
      </c>
      <c r="G2263" t="s">
        <v>809</v>
      </c>
      <c r="AT2263" t="str">
        <f t="shared" si="334"/>
        <v>B5A_HVIO4</v>
      </c>
      <c r="AU2263" t="str">
        <f t="shared" si="335"/>
        <v>--</v>
      </c>
    </row>
    <row r="2264" spans="1:47" x14ac:dyDescent="0.25">
      <c r="A2264" t="str">
        <f t="shared" si="330"/>
        <v>U1-CH128</v>
      </c>
      <c r="B2264" t="str">
        <f t="shared" si="331"/>
        <v>B5A_HVIO9</v>
      </c>
      <c r="C2264" t="str">
        <f t="shared" si="332"/>
        <v>U1-B5A_HVIO9</v>
      </c>
      <c r="D2264" t="str">
        <f t="shared" si="333"/>
        <v>U1-CH128</v>
      </c>
      <c r="E2264" t="s">
        <v>1215</v>
      </c>
      <c r="F2264" t="s">
        <v>2922</v>
      </c>
      <c r="G2264" t="s">
        <v>818</v>
      </c>
      <c r="AT2264" t="str">
        <f t="shared" si="334"/>
        <v>B5A_HVIO9</v>
      </c>
      <c r="AU2264" t="str">
        <f t="shared" si="335"/>
        <v>--</v>
      </c>
    </row>
    <row r="2265" spans="1:47" x14ac:dyDescent="0.25">
      <c r="A2265" t="str">
        <f t="shared" si="330"/>
        <v>U1-CH132</v>
      </c>
      <c r="B2265" t="str">
        <f t="shared" si="331"/>
        <v>B5A_HVIO5</v>
      </c>
      <c r="C2265" t="str">
        <f t="shared" si="332"/>
        <v>U1-B5A_HVIO5</v>
      </c>
      <c r="D2265" t="str">
        <f t="shared" si="333"/>
        <v>U1-CH132</v>
      </c>
      <c r="E2265" t="s">
        <v>1215</v>
      </c>
      <c r="F2265" t="s">
        <v>2923</v>
      </c>
      <c r="G2265" t="s">
        <v>811</v>
      </c>
      <c r="AT2265" t="str">
        <f t="shared" si="334"/>
        <v>B5A_HVIO5</v>
      </c>
      <c r="AU2265" t="str">
        <f t="shared" si="335"/>
        <v>--</v>
      </c>
    </row>
    <row r="2266" spans="1:47" x14ac:dyDescent="0.25">
      <c r="A2266" t="str">
        <f t="shared" si="330"/>
        <v>U1-CK125</v>
      </c>
      <c r="B2266" t="str">
        <f t="shared" si="331"/>
        <v>B5A_HVIO19</v>
      </c>
      <c r="C2266" t="str">
        <f t="shared" si="332"/>
        <v>U1-B5A_HVIO19</v>
      </c>
      <c r="D2266" t="str">
        <f t="shared" si="333"/>
        <v>U1-CK125</v>
      </c>
      <c r="E2266" t="s">
        <v>1215</v>
      </c>
      <c r="F2266" t="s">
        <v>2924</v>
      </c>
      <c r="G2266" t="s">
        <v>803</v>
      </c>
      <c r="AT2266" t="str">
        <f t="shared" si="334"/>
        <v>B5A_HVIO19</v>
      </c>
      <c r="AU2266" t="str">
        <f t="shared" si="335"/>
        <v>--</v>
      </c>
    </row>
    <row r="2267" spans="1:47" x14ac:dyDescent="0.25">
      <c r="A2267" t="str">
        <f t="shared" si="330"/>
        <v>U1-CK128</v>
      </c>
      <c r="B2267" t="str">
        <f t="shared" si="331"/>
        <v>B5A_HVIO20</v>
      </c>
      <c r="C2267" t="str">
        <f t="shared" si="332"/>
        <v>U1-B5A_HVIO20</v>
      </c>
      <c r="D2267" t="str">
        <f t="shared" si="333"/>
        <v>U1-CK128</v>
      </c>
      <c r="E2267" t="s">
        <v>1215</v>
      </c>
      <c r="F2267" t="s">
        <v>2925</v>
      </c>
      <c r="G2267" t="s">
        <v>806</v>
      </c>
      <c r="AT2267" t="str">
        <f t="shared" si="334"/>
        <v>B5A_HVIO20</v>
      </c>
      <c r="AU2267" t="str">
        <f t="shared" si="335"/>
        <v>--</v>
      </c>
    </row>
    <row r="2268" spans="1:47" x14ac:dyDescent="0.25">
      <c r="A2268" t="str">
        <f t="shared" si="330"/>
        <v>U1-CK134</v>
      </c>
      <c r="B2268" t="str">
        <f t="shared" si="331"/>
        <v>B5A_HVIO8</v>
      </c>
      <c r="C2268" t="str">
        <f t="shared" si="332"/>
        <v>U1-B5A_HVIO8</v>
      </c>
      <c r="D2268" t="str">
        <f t="shared" si="333"/>
        <v>U1-CK134</v>
      </c>
      <c r="E2268" t="s">
        <v>1215</v>
      </c>
      <c r="F2268" t="s">
        <v>2926</v>
      </c>
      <c r="G2268" t="s">
        <v>816</v>
      </c>
      <c r="AT2268" t="str">
        <f t="shared" si="334"/>
        <v>B5A_HVIO8</v>
      </c>
      <c r="AU2268" t="str">
        <f t="shared" si="335"/>
        <v>--</v>
      </c>
    </row>
    <row r="2269" spans="1:47" x14ac:dyDescent="0.25">
      <c r="A2269" t="str">
        <f t="shared" si="330"/>
        <v>U1-CL125</v>
      </c>
      <c r="B2269" t="str">
        <f t="shared" si="331"/>
        <v>B5A_HVIO10</v>
      </c>
      <c r="C2269" t="str">
        <f t="shared" si="332"/>
        <v>U1-B5A_HVIO10</v>
      </c>
      <c r="D2269" t="str">
        <f t="shared" si="333"/>
        <v>U1-CL125</v>
      </c>
      <c r="E2269" t="s">
        <v>1215</v>
      </c>
      <c r="F2269" t="s">
        <v>2927</v>
      </c>
      <c r="G2269" t="s">
        <v>785</v>
      </c>
      <c r="AT2269" t="str">
        <f t="shared" si="334"/>
        <v>B5A_HVIO10</v>
      </c>
      <c r="AU2269" t="str">
        <f t="shared" si="335"/>
        <v>--</v>
      </c>
    </row>
    <row r="2270" spans="1:47" x14ac:dyDescent="0.25">
      <c r="A2270" t="str">
        <f t="shared" si="330"/>
        <v>U1-CL128</v>
      </c>
      <c r="B2270" t="str">
        <f t="shared" si="331"/>
        <v>B5A_HVIO17</v>
      </c>
      <c r="C2270" t="str">
        <f t="shared" si="332"/>
        <v>U1-B5A_HVIO17</v>
      </c>
      <c r="D2270" t="str">
        <f t="shared" si="333"/>
        <v>U1-CL128</v>
      </c>
      <c r="E2270" t="s">
        <v>1215</v>
      </c>
      <c r="F2270" t="s">
        <v>2928</v>
      </c>
      <c r="G2270" t="s">
        <v>799</v>
      </c>
      <c r="AT2270" t="str">
        <f t="shared" si="334"/>
        <v>B5A_HVIO17</v>
      </c>
      <c r="AU2270" t="str">
        <f t="shared" si="335"/>
        <v>--</v>
      </c>
    </row>
    <row r="2271" spans="1:47" x14ac:dyDescent="0.25">
      <c r="A2271" t="str">
        <f t="shared" si="330"/>
        <v>U1-CL130</v>
      </c>
      <c r="B2271" t="str">
        <f t="shared" si="331"/>
        <v>B5A_HVIO18</v>
      </c>
      <c r="C2271" t="str">
        <f t="shared" si="332"/>
        <v>U1-B5A_HVIO18</v>
      </c>
      <c r="D2271" t="str">
        <f t="shared" si="333"/>
        <v>U1-CL130</v>
      </c>
      <c r="E2271" t="s">
        <v>1215</v>
      </c>
      <c r="F2271" t="s">
        <v>2929</v>
      </c>
      <c r="G2271" t="s">
        <v>801</v>
      </c>
      <c r="AT2271" t="str">
        <f t="shared" si="334"/>
        <v>B5A_HVIO18</v>
      </c>
      <c r="AU2271" t="str">
        <f t="shared" si="335"/>
        <v>--</v>
      </c>
    </row>
    <row r="2272" spans="1:47" x14ac:dyDescent="0.25">
      <c r="A2272" t="str">
        <f t="shared" si="330"/>
        <v>U1-BB40</v>
      </c>
      <c r="B2272" t="str">
        <f t="shared" si="331"/>
        <v>VCCIO_6A</v>
      </c>
      <c r="C2272" t="str">
        <f t="shared" si="332"/>
        <v>U1-VCCIO_6A</v>
      </c>
      <c r="D2272" t="str">
        <f t="shared" si="333"/>
        <v>U1-BB40</v>
      </c>
      <c r="E2272" t="s">
        <v>1215</v>
      </c>
      <c r="F2272" t="s">
        <v>2930</v>
      </c>
      <c r="G2272" t="s">
        <v>996</v>
      </c>
      <c r="AT2272" t="str">
        <f t="shared" si="334"/>
        <v>VCCIO_6A</v>
      </c>
      <c r="AU2272" t="str">
        <f t="shared" si="335"/>
        <v>--</v>
      </c>
    </row>
    <row r="2273" spans="1:47" x14ac:dyDescent="0.25">
      <c r="A2273" t="str">
        <f t="shared" si="330"/>
        <v>U1-BB43</v>
      </c>
      <c r="B2273" t="str">
        <f t="shared" si="331"/>
        <v>VCCIO_6A</v>
      </c>
      <c r="C2273" t="str">
        <f t="shared" si="332"/>
        <v>U1-VCCIO_6A</v>
      </c>
      <c r="D2273" t="str">
        <f t="shared" si="333"/>
        <v>U1-BB43</v>
      </c>
      <c r="E2273" t="s">
        <v>1215</v>
      </c>
      <c r="F2273" t="s">
        <v>2931</v>
      </c>
      <c r="G2273" t="s">
        <v>996</v>
      </c>
      <c r="AT2273" t="str">
        <f t="shared" si="334"/>
        <v>VCCIO_6A</v>
      </c>
      <c r="AU2273" t="str">
        <f t="shared" si="335"/>
        <v>--</v>
      </c>
    </row>
    <row r="2274" spans="1:47" x14ac:dyDescent="0.25">
      <c r="A2274" t="str">
        <f t="shared" si="330"/>
        <v>U1-BC43</v>
      </c>
      <c r="B2274" t="str">
        <f t="shared" si="331"/>
        <v>VCCIO_6B</v>
      </c>
      <c r="C2274" t="str">
        <f t="shared" si="332"/>
        <v>U1-VCCIO_6B</v>
      </c>
      <c r="D2274" t="str">
        <f t="shared" si="333"/>
        <v>U1-BC43</v>
      </c>
      <c r="E2274" t="s">
        <v>1215</v>
      </c>
      <c r="F2274" t="s">
        <v>2932</v>
      </c>
      <c r="G2274" t="s">
        <v>1182</v>
      </c>
      <c r="AT2274" t="str">
        <f t="shared" si="334"/>
        <v>VCCIO_6B</v>
      </c>
      <c r="AU2274" t="str">
        <f t="shared" si="335"/>
        <v>--</v>
      </c>
    </row>
    <row r="2275" spans="1:47" x14ac:dyDescent="0.25">
      <c r="A2275" t="str">
        <f t="shared" si="330"/>
        <v>U1-BD43</v>
      </c>
      <c r="B2275" t="str">
        <f t="shared" si="331"/>
        <v>VCCIO_6B</v>
      </c>
      <c r="C2275" t="str">
        <f t="shared" si="332"/>
        <v>U1-VCCIO_6B</v>
      </c>
      <c r="D2275" t="str">
        <f t="shared" si="333"/>
        <v>U1-BD43</v>
      </c>
      <c r="E2275" t="s">
        <v>1215</v>
      </c>
      <c r="F2275" t="s">
        <v>2933</v>
      </c>
      <c r="G2275" t="s">
        <v>1182</v>
      </c>
      <c r="AT2275" t="str">
        <f t="shared" si="334"/>
        <v>VCCIO_6B</v>
      </c>
      <c r="AU2275" t="str">
        <f t="shared" si="335"/>
        <v>--</v>
      </c>
    </row>
    <row r="2276" spans="1:47" x14ac:dyDescent="0.25">
      <c r="A2276" t="str">
        <f t="shared" si="330"/>
        <v>U1-BE21</v>
      </c>
      <c r="B2276" t="str">
        <f t="shared" si="331"/>
        <v>B6B_HVIO2</v>
      </c>
      <c r="C2276" t="str">
        <f t="shared" si="332"/>
        <v>U1-B6B_HVIO2</v>
      </c>
      <c r="D2276" t="str">
        <f t="shared" si="333"/>
        <v>U1-BE21</v>
      </c>
      <c r="E2276" t="s">
        <v>1215</v>
      </c>
      <c r="F2276" t="s">
        <v>2934</v>
      </c>
      <c r="G2276" t="s">
        <v>891</v>
      </c>
      <c r="AT2276" t="str">
        <f t="shared" si="334"/>
        <v>B6B_HVIO2</v>
      </c>
      <c r="AU2276" t="str">
        <f t="shared" si="335"/>
        <v>--</v>
      </c>
    </row>
    <row r="2277" spans="1:47" x14ac:dyDescent="0.25">
      <c r="A2277" t="str">
        <f t="shared" si="330"/>
        <v>U1-BE25</v>
      </c>
      <c r="B2277" t="str">
        <f t="shared" si="331"/>
        <v>B6B_HVIO6</v>
      </c>
      <c r="C2277" t="str">
        <f t="shared" si="332"/>
        <v>U1-B6B_HVIO6</v>
      </c>
      <c r="D2277" t="str">
        <f t="shared" si="333"/>
        <v>U1-BE25</v>
      </c>
      <c r="E2277" t="s">
        <v>1215</v>
      </c>
      <c r="F2277" t="s">
        <v>2935</v>
      </c>
      <c r="G2277" t="s">
        <v>896</v>
      </c>
      <c r="AT2277" t="str">
        <f t="shared" si="334"/>
        <v>B6B_HVIO6</v>
      </c>
      <c r="AU2277" t="str">
        <f t="shared" si="335"/>
        <v>--</v>
      </c>
    </row>
    <row r="2278" spans="1:47" x14ac:dyDescent="0.25">
      <c r="A2278" t="str">
        <f t="shared" si="330"/>
        <v>U1-BE29</v>
      </c>
      <c r="B2278" t="str">
        <f t="shared" si="331"/>
        <v>B6B_HVIO5</v>
      </c>
      <c r="C2278" t="str">
        <f t="shared" si="332"/>
        <v>U1-B6B_HVIO5</v>
      </c>
      <c r="D2278" t="str">
        <f t="shared" si="333"/>
        <v>U1-BE29</v>
      </c>
      <c r="E2278" t="s">
        <v>1215</v>
      </c>
      <c r="F2278" t="s">
        <v>2936</v>
      </c>
      <c r="G2278" t="s">
        <v>895</v>
      </c>
      <c r="AT2278" t="str">
        <f t="shared" si="334"/>
        <v>B6B_HVIO5</v>
      </c>
      <c r="AU2278" t="str">
        <f t="shared" si="335"/>
        <v>--</v>
      </c>
    </row>
    <row r="2279" spans="1:47" x14ac:dyDescent="0.25">
      <c r="A2279" t="str">
        <f t="shared" si="330"/>
        <v>U1-BE43</v>
      </c>
      <c r="B2279" t="str">
        <f t="shared" si="331"/>
        <v>B6B_HVIO3</v>
      </c>
      <c r="C2279" t="str">
        <f t="shared" si="332"/>
        <v>U1-B6B_HVIO3</v>
      </c>
      <c r="D2279" t="str">
        <f t="shared" si="333"/>
        <v>U1-BE43</v>
      </c>
      <c r="E2279" t="s">
        <v>1215</v>
      </c>
      <c r="F2279" t="s">
        <v>2937</v>
      </c>
      <c r="G2279" t="s">
        <v>893</v>
      </c>
      <c r="AT2279" t="str">
        <f t="shared" si="334"/>
        <v>B6B_HVIO3</v>
      </c>
      <c r="AU2279" t="str">
        <f t="shared" si="335"/>
        <v>--</v>
      </c>
    </row>
    <row r="2280" spans="1:47" x14ac:dyDescent="0.25">
      <c r="A2280" t="str">
        <f t="shared" si="330"/>
        <v>U1-BF16</v>
      </c>
      <c r="B2280" t="str">
        <f t="shared" si="331"/>
        <v>B6B_HVIO11</v>
      </c>
      <c r="C2280" t="str">
        <f t="shared" si="332"/>
        <v>U1-B6B_HVIO11</v>
      </c>
      <c r="D2280" t="str">
        <f t="shared" si="333"/>
        <v>U1-BF16</v>
      </c>
      <c r="E2280" t="s">
        <v>1215</v>
      </c>
      <c r="F2280" t="s">
        <v>2938</v>
      </c>
      <c r="G2280" t="s">
        <v>881</v>
      </c>
      <c r="AT2280" t="str">
        <f t="shared" si="334"/>
        <v>B6B_HVIO11</v>
      </c>
      <c r="AU2280" t="str">
        <f t="shared" si="335"/>
        <v>--</v>
      </c>
    </row>
    <row r="2281" spans="1:47" x14ac:dyDescent="0.25">
      <c r="A2281" t="str">
        <f t="shared" si="330"/>
        <v>U1-BF21</v>
      </c>
      <c r="B2281" t="str">
        <f t="shared" si="331"/>
        <v>B6B_HVIO1</v>
      </c>
      <c r="C2281" t="str">
        <f t="shared" si="332"/>
        <v>U1-B6B_HVIO1</v>
      </c>
      <c r="D2281" t="str">
        <f t="shared" si="333"/>
        <v>U1-BF21</v>
      </c>
      <c r="E2281" t="s">
        <v>1215</v>
      </c>
      <c r="F2281" t="s">
        <v>2939</v>
      </c>
      <c r="G2281" t="s">
        <v>879</v>
      </c>
      <c r="AT2281" t="str">
        <f t="shared" si="334"/>
        <v>B6B_HVIO1</v>
      </c>
      <c r="AU2281" t="str">
        <f t="shared" si="335"/>
        <v>--</v>
      </c>
    </row>
    <row r="2282" spans="1:47" x14ac:dyDescent="0.25">
      <c r="A2282" t="str">
        <f t="shared" si="330"/>
        <v>U1-BF25</v>
      </c>
      <c r="B2282" t="str">
        <f t="shared" si="331"/>
        <v>B6B_HVIO10</v>
      </c>
      <c r="C2282" t="str">
        <f t="shared" si="332"/>
        <v>U1-B6B_HVIO10</v>
      </c>
      <c r="D2282" t="str">
        <f t="shared" si="333"/>
        <v>U1-BF25</v>
      </c>
      <c r="E2282" t="s">
        <v>1215</v>
      </c>
      <c r="F2282" t="s">
        <v>2940</v>
      </c>
      <c r="G2282" t="s">
        <v>880</v>
      </c>
      <c r="AT2282" t="str">
        <f t="shared" si="334"/>
        <v>B6B_HVIO10</v>
      </c>
      <c r="AU2282" t="str">
        <f t="shared" si="335"/>
        <v>--</v>
      </c>
    </row>
    <row r="2283" spans="1:47" x14ac:dyDescent="0.25">
      <c r="A2283" t="str">
        <f t="shared" si="330"/>
        <v>U1-BF29</v>
      </c>
      <c r="B2283" t="str">
        <f t="shared" si="331"/>
        <v>B6B_HVIO9</v>
      </c>
      <c r="C2283" t="str">
        <f t="shared" si="332"/>
        <v>U1-B6B_HVIO9</v>
      </c>
      <c r="D2283" t="str">
        <f t="shared" si="333"/>
        <v>U1-BF29</v>
      </c>
      <c r="E2283" t="s">
        <v>1215</v>
      </c>
      <c r="F2283" t="s">
        <v>2941</v>
      </c>
      <c r="G2283" t="s">
        <v>899</v>
      </c>
      <c r="AT2283" t="str">
        <f t="shared" si="334"/>
        <v>B6B_HVIO9</v>
      </c>
      <c r="AU2283" t="str">
        <f t="shared" si="335"/>
        <v>--</v>
      </c>
    </row>
    <row r="2284" spans="1:47" x14ac:dyDescent="0.25">
      <c r="A2284" t="str">
        <f t="shared" si="330"/>
        <v>U1-BF32</v>
      </c>
      <c r="B2284" t="str">
        <f t="shared" si="331"/>
        <v>B6B_HVIO7</v>
      </c>
      <c r="C2284" t="str">
        <f t="shared" si="332"/>
        <v>U1-B6B_HVIO7</v>
      </c>
      <c r="D2284" t="str">
        <f t="shared" si="333"/>
        <v>U1-BF32</v>
      </c>
      <c r="E2284" t="s">
        <v>1215</v>
      </c>
      <c r="F2284" t="s">
        <v>2942</v>
      </c>
      <c r="G2284" t="s">
        <v>897</v>
      </c>
      <c r="AT2284" t="str">
        <f t="shared" si="334"/>
        <v>B6B_HVIO7</v>
      </c>
      <c r="AU2284" t="str">
        <f t="shared" si="335"/>
        <v>--</v>
      </c>
    </row>
    <row r="2285" spans="1:47" x14ac:dyDescent="0.25">
      <c r="A2285" t="str">
        <f t="shared" si="330"/>
        <v>U1-BF36</v>
      </c>
      <c r="B2285" t="str">
        <f t="shared" si="331"/>
        <v>B6B_HVIO8</v>
      </c>
      <c r="C2285" t="str">
        <f t="shared" si="332"/>
        <v>U1-B6B_HVIO8</v>
      </c>
      <c r="D2285" t="str">
        <f t="shared" si="333"/>
        <v>U1-BF36</v>
      </c>
      <c r="E2285" t="s">
        <v>1215</v>
      </c>
      <c r="F2285" t="s">
        <v>2943</v>
      </c>
      <c r="G2285" t="s">
        <v>898</v>
      </c>
      <c r="AT2285" t="str">
        <f t="shared" si="334"/>
        <v>B6B_HVIO8</v>
      </c>
      <c r="AU2285" t="str">
        <f t="shared" si="335"/>
        <v>--</v>
      </c>
    </row>
    <row r="2286" spans="1:47" x14ac:dyDescent="0.25">
      <c r="A2286" t="str">
        <f t="shared" si="330"/>
        <v>U1-BF40</v>
      </c>
      <c r="B2286" t="str">
        <f t="shared" si="331"/>
        <v>B6B_HVIO4</v>
      </c>
      <c r="C2286" t="str">
        <f t="shared" si="332"/>
        <v>U1-B6B_HVIO4</v>
      </c>
      <c r="D2286" t="str">
        <f t="shared" si="333"/>
        <v>U1-BF40</v>
      </c>
      <c r="E2286" t="s">
        <v>1215</v>
      </c>
      <c r="F2286" t="s">
        <v>2944</v>
      </c>
      <c r="G2286" t="s">
        <v>894</v>
      </c>
      <c r="AT2286" t="str">
        <f t="shared" si="334"/>
        <v>B6B_HVIO4</v>
      </c>
      <c r="AU2286" t="str">
        <f t="shared" si="335"/>
        <v>--</v>
      </c>
    </row>
    <row r="2287" spans="1:47" x14ac:dyDescent="0.25">
      <c r="A2287" t="str">
        <f t="shared" si="330"/>
        <v>U1-BH19</v>
      </c>
      <c r="B2287" t="str">
        <f t="shared" si="331"/>
        <v>B6B_HVIO12</v>
      </c>
      <c r="C2287" t="str">
        <f t="shared" si="332"/>
        <v>U1-B6B_HVIO12</v>
      </c>
      <c r="D2287" t="str">
        <f t="shared" si="333"/>
        <v>U1-BH19</v>
      </c>
      <c r="E2287" t="s">
        <v>1215</v>
      </c>
      <c r="F2287" t="s">
        <v>2945</v>
      </c>
      <c r="G2287" t="s">
        <v>883</v>
      </c>
      <c r="AT2287" t="str">
        <f t="shared" si="334"/>
        <v>B6B_HVIO12</v>
      </c>
      <c r="AU2287" t="str">
        <f t="shared" si="335"/>
        <v>--</v>
      </c>
    </row>
    <row r="2288" spans="1:47" x14ac:dyDescent="0.25">
      <c r="A2288" t="str">
        <f t="shared" si="330"/>
        <v>U1-BH28</v>
      </c>
      <c r="B2288" t="str">
        <f t="shared" si="331"/>
        <v>B6A_HVIO16</v>
      </c>
      <c r="C2288" t="str">
        <f t="shared" si="332"/>
        <v>U1-B6A_HVIO16</v>
      </c>
      <c r="D2288" t="str">
        <f t="shared" si="333"/>
        <v>U1-BH28</v>
      </c>
      <c r="E2288" t="s">
        <v>1215</v>
      </c>
      <c r="F2288" t="s">
        <v>2946</v>
      </c>
      <c r="G2288" t="s">
        <v>860</v>
      </c>
      <c r="AT2288" t="str">
        <f t="shared" si="334"/>
        <v>B6A_HVIO16</v>
      </c>
      <c r="AU2288" t="str">
        <f t="shared" si="335"/>
        <v>--</v>
      </c>
    </row>
    <row r="2289" spans="1:47" x14ac:dyDescent="0.25">
      <c r="A2289" t="str">
        <f t="shared" si="330"/>
        <v>U1-BK19</v>
      </c>
      <c r="B2289" t="str">
        <f t="shared" si="331"/>
        <v>B6A_HVIO19</v>
      </c>
      <c r="C2289" t="str">
        <f t="shared" si="332"/>
        <v>U1-B6A_HVIO19</v>
      </c>
      <c r="D2289" t="str">
        <f t="shared" si="333"/>
        <v>U1-BK19</v>
      </c>
      <c r="E2289" t="s">
        <v>1215</v>
      </c>
      <c r="F2289" t="s">
        <v>2947</v>
      </c>
      <c r="G2289" t="s">
        <v>865</v>
      </c>
      <c r="AT2289" t="str">
        <f t="shared" si="334"/>
        <v>B6A_HVIO19</v>
      </c>
      <c r="AU2289" t="str">
        <f t="shared" si="335"/>
        <v>--</v>
      </c>
    </row>
    <row r="2290" spans="1:47" x14ac:dyDescent="0.25">
      <c r="A2290" t="str">
        <f t="shared" si="330"/>
        <v>U1-BK22</v>
      </c>
      <c r="B2290" t="str">
        <f t="shared" si="331"/>
        <v>B6B_HVIO13</v>
      </c>
      <c r="C2290" t="str">
        <f t="shared" si="332"/>
        <v>U1-B6B_HVIO13</v>
      </c>
      <c r="D2290" t="str">
        <f t="shared" si="333"/>
        <v>U1-BK22</v>
      </c>
      <c r="E2290" t="s">
        <v>1215</v>
      </c>
      <c r="F2290" t="s">
        <v>2948</v>
      </c>
      <c r="G2290" t="s">
        <v>884</v>
      </c>
      <c r="AT2290" t="str">
        <f t="shared" si="334"/>
        <v>B6B_HVIO13</v>
      </c>
      <c r="AU2290" t="str">
        <f t="shared" si="335"/>
        <v>--</v>
      </c>
    </row>
    <row r="2291" spans="1:47" x14ac:dyDescent="0.25">
      <c r="A2291" t="str">
        <f t="shared" si="330"/>
        <v>U1-BK28</v>
      </c>
      <c r="B2291" t="str">
        <f t="shared" si="331"/>
        <v>B6A_HVIO11</v>
      </c>
      <c r="C2291" t="str">
        <f t="shared" si="332"/>
        <v>U1-B6A_HVIO11</v>
      </c>
      <c r="D2291" t="str">
        <f t="shared" si="333"/>
        <v>U1-BK28</v>
      </c>
      <c r="E2291" t="s">
        <v>1215</v>
      </c>
      <c r="F2291" t="s">
        <v>2949</v>
      </c>
      <c r="G2291" t="s">
        <v>853</v>
      </c>
      <c r="AT2291" t="str">
        <f t="shared" si="334"/>
        <v>B6A_HVIO11</v>
      </c>
      <c r="AU2291" t="str">
        <f t="shared" si="335"/>
        <v>--</v>
      </c>
    </row>
    <row r="2292" spans="1:47" x14ac:dyDescent="0.25">
      <c r="A2292" t="str">
        <f t="shared" si="330"/>
        <v>U1-BK31</v>
      </c>
      <c r="B2292" t="str">
        <f t="shared" si="331"/>
        <v>B6A_HVIO9</v>
      </c>
      <c r="C2292" t="str">
        <f t="shared" si="332"/>
        <v>U1-B6A_HVIO9</v>
      </c>
      <c r="D2292" t="str">
        <f t="shared" si="333"/>
        <v>U1-BK31</v>
      </c>
      <c r="E2292" t="s">
        <v>1215</v>
      </c>
      <c r="F2292" t="s">
        <v>2950</v>
      </c>
      <c r="G2292" t="s">
        <v>878</v>
      </c>
      <c r="AT2292" t="str">
        <f t="shared" si="334"/>
        <v>B6A_HVIO9</v>
      </c>
      <c r="AU2292" t="str">
        <f t="shared" si="335"/>
        <v>--</v>
      </c>
    </row>
    <row r="2293" spans="1:47" x14ac:dyDescent="0.25">
      <c r="A2293" t="str">
        <f t="shared" si="330"/>
        <v>U1-BM19</v>
      </c>
      <c r="B2293" t="str">
        <f t="shared" si="331"/>
        <v>B6B_HVIO14</v>
      </c>
      <c r="C2293" t="str">
        <f t="shared" si="332"/>
        <v>U1-B6B_HVIO14</v>
      </c>
      <c r="D2293" t="str">
        <f t="shared" si="333"/>
        <v>U1-BM19</v>
      </c>
      <c r="E2293" t="s">
        <v>1215</v>
      </c>
      <c r="F2293" t="s">
        <v>2951</v>
      </c>
      <c r="G2293" t="s">
        <v>885</v>
      </c>
      <c r="AT2293" t="str">
        <f t="shared" si="334"/>
        <v>B6B_HVIO14</v>
      </c>
      <c r="AU2293" t="str">
        <f t="shared" si="335"/>
        <v>--</v>
      </c>
    </row>
    <row r="2294" spans="1:47" x14ac:dyDescent="0.25">
      <c r="A2294" t="str">
        <f t="shared" si="330"/>
        <v>U1-BM22</v>
      </c>
      <c r="B2294" t="str">
        <f t="shared" si="331"/>
        <v>B6A_HVIO17</v>
      </c>
      <c r="C2294" t="str">
        <f t="shared" si="332"/>
        <v>U1-B6A_HVIO17</v>
      </c>
      <c r="D2294" t="str">
        <f t="shared" si="333"/>
        <v>U1-BM22</v>
      </c>
      <c r="E2294" t="s">
        <v>1215</v>
      </c>
      <c r="F2294" t="s">
        <v>2952</v>
      </c>
      <c r="G2294" t="s">
        <v>862</v>
      </c>
      <c r="AT2294" t="str">
        <f t="shared" si="334"/>
        <v>B6A_HVIO17</v>
      </c>
      <c r="AU2294" t="str">
        <f t="shared" si="335"/>
        <v>--</v>
      </c>
    </row>
    <row r="2295" spans="1:47" x14ac:dyDescent="0.25">
      <c r="A2295" t="str">
        <f t="shared" si="330"/>
        <v>U1-BM28</v>
      </c>
      <c r="B2295" t="str">
        <f t="shared" si="331"/>
        <v>B6A_HVIO6</v>
      </c>
      <c r="C2295" t="str">
        <f t="shared" si="332"/>
        <v>U1-B6A_HVIO6</v>
      </c>
      <c r="D2295" t="str">
        <f t="shared" si="333"/>
        <v>U1-BM28</v>
      </c>
      <c r="E2295" t="s">
        <v>1215</v>
      </c>
      <c r="F2295" t="s">
        <v>2953</v>
      </c>
      <c r="G2295" t="s">
        <v>875</v>
      </c>
      <c r="AT2295" t="str">
        <f t="shared" si="334"/>
        <v>B6A_HVIO6</v>
      </c>
      <c r="AU2295" t="str">
        <f t="shared" si="335"/>
        <v>--</v>
      </c>
    </row>
    <row r="2296" spans="1:47" x14ac:dyDescent="0.25">
      <c r="A2296" t="str">
        <f t="shared" si="330"/>
        <v>U1-BM31</v>
      </c>
      <c r="B2296" t="str">
        <f t="shared" si="331"/>
        <v>B6A_HVIO8</v>
      </c>
      <c r="C2296" t="str">
        <f t="shared" si="332"/>
        <v>U1-B6A_HVIO8</v>
      </c>
      <c r="D2296" t="str">
        <f t="shared" si="333"/>
        <v>U1-BM31</v>
      </c>
      <c r="E2296" t="s">
        <v>1215</v>
      </c>
      <c r="F2296" t="s">
        <v>2954</v>
      </c>
      <c r="G2296" t="s">
        <v>877</v>
      </c>
      <c r="AT2296" t="str">
        <f t="shared" si="334"/>
        <v>B6A_HVIO8</v>
      </c>
      <c r="AU2296" t="str">
        <f t="shared" si="335"/>
        <v>--</v>
      </c>
    </row>
    <row r="2297" spans="1:47" x14ac:dyDescent="0.25">
      <c r="A2297" t="str">
        <f t="shared" si="330"/>
        <v>U1-BP22</v>
      </c>
      <c r="B2297" t="str">
        <f t="shared" si="331"/>
        <v>B6A_HVIO10</v>
      </c>
      <c r="C2297" t="str">
        <f t="shared" si="332"/>
        <v>U1-B6A_HVIO10</v>
      </c>
      <c r="D2297" t="str">
        <f t="shared" si="333"/>
        <v>U1-BP22</v>
      </c>
      <c r="E2297" t="s">
        <v>1215</v>
      </c>
      <c r="F2297" t="s">
        <v>2955</v>
      </c>
      <c r="G2297" t="s">
        <v>851</v>
      </c>
      <c r="AT2297" t="str">
        <f t="shared" si="334"/>
        <v>B6A_HVIO10</v>
      </c>
      <c r="AU2297" t="str">
        <f t="shared" si="335"/>
        <v>--</v>
      </c>
    </row>
    <row r="2298" spans="1:47" x14ac:dyDescent="0.25">
      <c r="A2298" t="str">
        <f t="shared" si="330"/>
        <v>U1-BP31</v>
      </c>
      <c r="B2298" t="str">
        <f t="shared" si="331"/>
        <v>B6A_HVIO2</v>
      </c>
      <c r="C2298" t="str">
        <f t="shared" si="332"/>
        <v>U1-B6A_HVIO2</v>
      </c>
      <c r="D2298" t="str">
        <f t="shared" si="333"/>
        <v>U1-BP31</v>
      </c>
      <c r="E2298" t="s">
        <v>1215</v>
      </c>
      <c r="F2298" t="s">
        <v>2956</v>
      </c>
      <c r="G2298" t="s">
        <v>867</v>
      </c>
      <c r="AT2298" t="str">
        <f t="shared" si="334"/>
        <v>B6A_HVIO2</v>
      </c>
      <c r="AU2298" t="str">
        <f t="shared" si="335"/>
        <v>--</v>
      </c>
    </row>
    <row r="2299" spans="1:47" x14ac:dyDescent="0.25">
      <c r="A2299" t="str">
        <f t="shared" si="330"/>
        <v>U1-BR19</v>
      </c>
      <c r="B2299" t="str">
        <f t="shared" si="331"/>
        <v>B6B_HVIO16</v>
      </c>
      <c r="C2299" t="str">
        <f t="shared" si="332"/>
        <v>U1-B6B_HVIO16</v>
      </c>
      <c r="D2299" t="str">
        <f t="shared" si="333"/>
        <v>U1-BR19</v>
      </c>
      <c r="E2299" t="s">
        <v>1215</v>
      </c>
      <c r="F2299" t="s">
        <v>2957</v>
      </c>
      <c r="G2299" t="s">
        <v>887</v>
      </c>
      <c r="AT2299" t="str">
        <f t="shared" si="334"/>
        <v>B6B_HVIO16</v>
      </c>
      <c r="AU2299" t="str">
        <f t="shared" si="335"/>
        <v>--</v>
      </c>
    </row>
    <row r="2300" spans="1:47" x14ac:dyDescent="0.25">
      <c r="A2300" t="str">
        <f t="shared" si="330"/>
        <v>U1-BR22</v>
      </c>
      <c r="B2300" t="str">
        <f t="shared" si="331"/>
        <v>B6A_HVIO12</v>
      </c>
      <c r="C2300" t="str">
        <f t="shared" si="332"/>
        <v>U1-B6A_HVIO12</v>
      </c>
      <c r="D2300" t="str">
        <f t="shared" si="333"/>
        <v>U1-BR22</v>
      </c>
      <c r="E2300" t="s">
        <v>1215</v>
      </c>
      <c r="F2300" t="s">
        <v>2958</v>
      </c>
      <c r="G2300" t="s">
        <v>854</v>
      </c>
      <c r="AT2300" t="str">
        <f t="shared" si="334"/>
        <v>B6A_HVIO12</v>
      </c>
      <c r="AU2300" t="str">
        <f t="shared" si="335"/>
        <v>--</v>
      </c>
    </row>
    <row r="2301" spans="1:47" x14ac:dyDescent="0.25">
      <c r="A2301" t="str">
        <f t="shared" si="330"/>
        <v>U1-BR28</v>
      </c>
      <c r="B2301" t="str">
        <f t="shared" si="331"/>
        <v>B6A_HVIO3</v>
      </c>
      <c r="C2301" t="str">
        <f t="shared" si="332"/>
        <v>U1-B6A_HVIO3</v>
      </c>
      <c r="D2301" t="str">
        <f t="shared" si="333"/>
        <v>U1-BR28</v>
      </c>
      <c r="E2301" t="s">
        <v>1215</v>
      </c>
      <c r="F2301" t="s">
        <v>2959</v>
      </c>
      <c r="G2301" t="s">
        <v>870</v>
      </c>
      <c r="AT2301" t="str">
        <f t="shared" si="334"/>
        <v>B6A_HVIO3</v>
      </c>
      <c r="AU2301" t="str">
        <f t="shared" si="335"/>
        <v>--</v>
      </c>
    </row>
    <row r="2302" spans="1:47" x14ac:dyDescent="0.25">
      <c r="A2302" t="str">
        <f t="shared" si="330"/>
        <v>U1-BR31</v>
      </c>
      <c r="B2302" t="str">
        <f t="shared" si="331"/>
        <v>B6A_HVIO4</v>
      </c>
      <c r="C2302" t="str">
        <f t="shared" si="332"/>
        <v>U1-B6A_HVIO4</v>
      </c>
      <c r="D2302" t="str">
        <f t="shared" si="333"/>
        <v>U1-BR31</v>
      </c>
      <c r="E2302" t="s">
        <v>1215</v>
      </c>
      <c r="F2302" t="s">
        <v>2960</v>
      </c>
      <c r="G2302" t="s">
        <v>872</v>
      </c>
      <c r="AT2302" t="str">
        <f t="shared" si="334"/>
        <v>B6A_HVIO4</v>
      </c>
      <c r="AU2302" t="str">
        <f t="shared" si="335"/>
        <v>--</v>
      </c>
    </row>
    <row r="2303" spans="1:47" x14ac:dyDescent="0.25">
      <c r="A2303" t="str">
        <f t="shared" si="330"/>
        <v>U1-BU19</v>
      </c>
      <c r="B2303" t="str">
        <f t="shared" si="331"/>
        <v>B6B_HVIO15</v>
      </c>
      <c r="C2303" t="str">
        <f t="shared" si="332"/>
        <v>U1-B6B_HVIO15</v>
      </c>
      <c r="D2303" t="str">
        <f t="shared" si="333"/>
        <v>U1-BU19</v>
      </c>
      <c r="E2303" t="s">
        <v>1215</v>
      </c>
      <c r="F2303" t="s">
        <v>2961</v>
      </c>
      <c r="G2303" t="s">
        <v>886</v>
      </c>
      <c r="AT2303" t="str">
        <f t="shared" si="334"/>
        <v>B6B_HVIO15</v>
      </c>
      <c r="AU2303" t="str">
        <f t="shared" si="335"/>
        <v>--</v>
      </c>
    </row>
    <row r="2304" spans="1:47" x14ac:dyDescent="0.25">
      <c r="A2304" t="str">
        <f t="shared" si="330"/>
        <v>U1-BU22</v>
      </c>
      <c r="B2304" t="str">
        <f t="shared" si="331"/>
        <v>B6A_HVIO14</v>
      </c>
      <c r="C2304" t="str">
        <f t="shared" si="332"/>
        <v>U1-B6A_HVIO14</v>
      </c>
      <c r="D2304" t="str">
        <f t="shared" si="333"/>
        <v>U1-BU22</v>
      </c>
      <c r="E2304" t="s">
        <v>1215</v>
      </c>
      <c r="F2304" t="s">
        <v>2962</v>
      </c>
      <c r="G2304" t="s">
        <v>858</v>
      </c>
      <c r="AT2304" t="str">
        <f t="shared" si="334"/>
        <v>B6A_HVIO14</v>
      </c>
      <c r="AU2304" t="str">
        <f t="shared" si="335"/>
        <v>--</v>
      </c>
    </row>
    <row r="2305" spans="1:47" x14ac:dyDescent="0.25">
      <c r="A2305" t="str">
        <f t="shared" si="330"/>
        <v>U1-BU28</v>
      </c>
      <c r="B2305" t="str">
        <f t="shared" si="331"/>
        <v>B6A_HVIO1</v>
      </c>
      <c r="C2305" t="str">
        <f t="shared" si="332"/>
        <v>U1-B6A_HVIO1</v>
      </c>
      <c r="D2305" t="str">
        <f t="shared" si="333"/>
        <v>U1-BU28</v>
      </c>
      <c r="E2305" t="s">
        <v>1215</v>
      </c>
      <c r="F2305" t="s">
        <v>2963</v>
      </c>
      <c r="G2305" t="s">
        <v>849</v>
      </c>
      <c r="AT2305" t="str">
        <f t="shared" si="334"/>
        <v>B6A_HVIO1</v>
      </c>
      <c r="AU2305" t="str">
        <f t="shared" si="335"/>
        <v>--</v>
      </c>
    </row>
    <row r="2306" spans="1:47" x14ac:dyDescent="0.25">
      <c r="A2306" t="str">
        <f t="shared" si="330"/>
        <v>U1-BU31</v>
      </c>
      <c r="B2306" t="str">
        <f t="shared" si="331"/>
        <v>B6A_HVIO5</v>
      </c>
      <c r="C2306" t="str">
        <f t="shared" si="332"/>
        <v>U1-B6A_HVIO5</v>
      </c>
      <c r="D2306" t="str">
        <f t="shared" si="333"/>
        <v>U1-BU31</v>
      </c>
      <c r="E2306" t="s">
        <v>1215</v>
      </c>
      <c r="F2306" t="s">
        <v>2964</v>
      </c>
      <c r="G2306" t="s">
        <v>874</v>
      </c>
      <c r="AT2306" t="str">
        <f t="shared" si="334"/>
        <v>B6A_HVIO5</v>
      </c>
      <c r="AU2306" t="str">
        <f t="shared" si="335"/>
        <v>--</v>
      </c>
    </row>
    <row r="2307" spans="1:47" x14ac:dyDescent="0.25">
      <c r="A2307" t="str">
        <f t="shared" si="330"/>
        <v>U1-BW19</v>
      </c>
      <c r="B2307" t="str">
        <f t="shared" si="331"/>
        <v>B6A_HVIO15</v>
      </c>
      <c r="C2307" t="str">
        <f t="shared" si="332"/>
        <v>U1-B6A_HVIO15</v>
      </c>
      <c r="D2307" t="str">
        <f t="shared" si="333"/>
        <v>U1-BW19</v>
      </c>
      <c r="E2307" t="s">
        <v>1215</v>
      </c>
      <c r="F2307" t="s">
        <v>2965</v>
      </c>
      <c r="G2307" t="s">
        <v>859</v>
      </c>
      <c r="AT2307" t="str">
        <f t="shared" si="334"/>
        <v>B6A_HVIO15</v>
      </c>
      <c r="AU2307" t="str">
        <f t="shared" si="335"/>
        <v>--</v>
      </c>
    </row>
    <row r="2308" spans="1:47" x14ac:dyDescent="0.25">
      <c r="A2308" t="str">
        <f t="shared" si="330"/>
        <v>U1-BW28</v>
      </c>
      <c r="B2308" t="str">
        <f t="shared" si="331"/>
        <v>B6A_HVIO7</v>
      </c>
      <c r="C2308" t="str">
        <f t="shared" si="332"/>
        <v>U1-B6A_HVIO7</v>
      </c>
      <c r="D2308" t="str">
        <f t="shared" si="333"/>
        <v>U1-BW28</v>
      </c>
      <c r="E2308" t="s">
        <v>1215</v>
      </c>
      <c r="F2308" t="s">
        <v>2966</v>
      </c>
      <c r="G2308" t="s">
        <v>876</v>
      </c>
      <c r="AT2308" t="str">
        <f t="shared" si="334"/>
        <v>B6A_HVIO7</v>
      </c>
      <c r="AU2308" t="str">
        <f t="shared" si="335"/>
        <v>--</v>
      </c>
    </row>
    <row r="2309" spans="1:47" x14ac:dyDescent="0.25">
      <c r="A2309" t="str">
        <f t="shared" si="330"/>
        <v>U1-CF9</v>
      </c>
      <c r="B2309" t="str">
        <f t="shared" si="331"/>
        <v>B6A_HVIO20</v>
      </c>
      <c r="C2309" t="str">
        <f t="shared" si="332"/>
        <v>U1-B6A_HVIO20</v>
      </c>
      <c r="D2309" t="str">
        <f t="shared" si="333"/>
        <v>U1-CF9</v>
      </c>
      <c r="E2309" t="s">
        <v>1215</v>
      </c>
      <c r="F2309" t="s">
        <v>2967</v>
      </c>
      <c r="G2309" t="s">
        <v>869</v>
      </c>
      <c r="AT2309" t="str">
        <f t="shared" si="334"/>
        <v>B6A_HVIO20</v>
      </c>
      <c r="AU2309" t="str">
        <f t="shared" si="335"/>
        <v>--</v>
      </c>
    </row>
    <row r="2310" spans="1:47" x14ac:dyDescent="0.25">
      <c r="A2310" t="str">
        <f t="shared" ref="A2310:A2373" si="336">$E2310&amp;"-"&amp;$F2310</f>
        <v>U1-CF12</v>
      </c>
      <c r="B2310" t="str">
        <f t="shared" ref="B2310:B2373" si="337">IF(OR(E2310=$A$2,E2310=$B$2,E2310=$C$2,E2310=$D$2),"--",G2310)</f>
        <v>B6A_HVIO18</v>
      </c>
      <c r="C2310" t="str">
        <f t="shared" ref="C2310:C2373" si="338">$E2310&amp;"-"&amp;$G2310</f>
        <v>U1-B6A_HVIO18</v>
      </c>
      <c r="D2310" t="str">
        <f t="shared" ref="D2310:D2373" si="339">A2310</f>
        <v>U1-CF12</v>
      </c>
      <c r="E2310" t="s">
        <v>1215</v>
      </c>
      <c r="F2310" t="s">
        <v>2968</v>
      </c>
      <c r="G2310" t="s">
        <v>864</v>
      </c>
      <c r="AT2310" t="str">
        <f t="shared" ref="AT2310:AT2373" si="340">IF(IF(COUNTIF($AO$6:$AQ$150,B2310)&gt;0,"---","--")="---",VLOOKUP(B2310,$AO$6:$AQ$150,3,0),B2310)</f>
        <v>B6A_HVIO18</v>
      </c>
      <c r="AU2310" t="str">
        <f t="shared" ref="AU2310:AU2373" si="341">IF(IF(COUNTIF($AO$6:$AQ$150,B2310)&gt;0,"---","--")="---",VLOOKUP(B2310,$AO$6:$AQ$150,2,0),"--")</f>
        <v>--</v>
      </c>
    </row>
    <row r="2311" spans="1:47" x14ac:dyDescent="0.25">
      <c r="A2311" t="str">
        <f t="shared" si="336"/>
        <v>U1-CH4</v>
      </c>
      <c r="B2311" t="str">
        <f t="shared" si="337"/>
        <v>B6B_HVIO20</v>
      </c>
      <c r="C2311" t="str">
        <f t="shared" si="338"/>
        <v>U1-B6B_HVIO20</v>
      </c>
      <c r="D2311" t="str">
        <f t="shared" si="339"/>
        <v>U1-CH4</v>
      </c>
      <c r="E2311" t="s">
        <v>1215</v>
      </c>
      <c r="F2311" t="s">
        <v>2969</v>
      </c>
      <c r="G2311" t="s">
        <v>892</v>
      </c>
      <c r="AT2311" t="str">
        <f t="shared" si="340"/>
        <v>B6B_HVIO20</v>
      </c>
      <c r="AU2311" t="str">
        <f t="shared" si="341"/>
        <v>--</v>
      </c>
    </row>
    <row r="2312" spans="1:47" x14ac:dyDescent="0.25">
      <c r="A2312" t="str">
        <f t="shared" si="336"/>
        <v>U1-CH12</v>
      </c>
      <c r="B2312" t="str">
        <f t="shared" si="337"/>
        <v>B6A_HVIO13</v>
      </c>
      <c r="C2312" t="str">
        <f t="shared" si="338"/>
        <v>U1-B6A_HVIO13</v>
      </c>
      <c r="D2312" t="str">
        <f t="shared" si="339"/>
        <v>U1-CH12</v>
      </c>
      <c r="E2312" t="s">
        <v>1215</v>
      </c>
      <c r="F2312" t="s">
        <v>2970</v>
      </c>
      <c r="G2312" t="s">
        <v>856</v>
      </c>
      <c r="AT2312" t="str">
        <f t="shared" si="340"/>
        <v>B6A_HVIO13</v>
      </c>
      <c r="AU2312" t="str">
        <f t="shared" si="341"/>
        <v>--</v>
      </c>
    </row>
    <row r="2313" spans="1:47" x14ac:dyDescent="0.25">
      <c r="A2313" t="str">
        <f t="shared" si="336"/>
        <v>U1-CJ2</v>
      </c>
      <c r="B2313" t="str">
        <f t="shared" si="337"/>
        <v>B6B_HVIO18</v>
      </c>
      <c r="C2313" t="str">
        <f t="shared" si="338"/>
        <v>U1-B6B_HVIO18</v>
      </c>
      <c r="D2313" t="str">
        <f t="shared" si="339"/>
        <v>U1-CJ2</v>
      </c>
      <c r="E2313" t="s">
        <v>1215</v>
      </c>
      <c r="F2313" t="s">
        <v>2971</v>
      </c>
      <c r="G2313" t="s">
        <v>889</v>
      </c>
      <c r="AT2313" t="str">
        <f t="shared" si="340"/>
        <v>B6B_HVIO18</v>
      </c>
      <c r="AU2313" t="str">
        <f t="shared" si="341"/>
        <v>--</v>
      </c>
    </row>
    <row r="2314" spans="1:47" x14ac:dyDescent="0.25">
      <c r="A2314" t="str">
        <f t="shared" si="336"/>
        <v>U1-CK2</v>
      </c>
      <c r="B2314" t="str">
        <f t="shared" si="337"/>
        <v>B6B_HVIO17</v>
      </c>
      <c r="C2314" t="str">
        <f t="shared" si="338"/>
        <v>U1-B6B_HVIO17</v>
      </c>
      <c r="D2314" t="str">
        <f t="shared" si="339"/>
        <v>U1-CK2</v>
      </c>
      <c r="E2314" t="s">
        <v>1215</v>
      </c>
      <c r="F2314" t="s">
        <v>2972</v>
      </c>
      <c r="G2314" t="s">
        <v>888</v>
      </c>
      <c r="AT2314" t="str">
        <f t="shared" si="340"/>
        <v>B6B_HVIO17</v>
      </c>
      <c r="AU2314" t="str">
        <f t="shared" si="341"/>
        <v>--</v>
      </c>
    </row>
    <row r="2315" spans="1:47" x14ac:dyDescent="0.25">
      <c r="A2315" t="str">
        <f t="shared" si="336"/>
        <v>U1-CK4</v>
      </c>
      <c r="B2315" t="str">
        <f t="shared" si="337"/>
        <v>B6B_HVIO19</v>
      </c>
      <c r="C2315" t="str">
        <f t="shared" si="338"/>
        <v>U1-B6B_HVIO19</v>
      </c>
      <c r="D2315" t="str">
        <f t="shared" si="339"/>
        <v>U1-CK4</v>
      </c>
      <c r="E2315" t="s">
        <v>1215</v>
      </c>
      <c r="F2315" t="s">
        <v>2973</v>
      </c>
      <c r="G2315" t="s">
        <v>890</v>
      </c>
      <c r="AT2315" t="str">
        <f t="shared" si="340"/>
        <v>B6B_HVIO19</v>
      </c>
      <c r="AU2315" t="str">
        <f t="shared" si="341"/>
        <v>--</v>
      </c>
    </row>
    <row r="2316" spans="1:47" x14ac:dyDescent="0.25">
      <c r="A2316" t="str">
        <f t="shared" si="336"/>
        <v>U2-1</v>
      </c>
      <c r="B2316" t="str">
        <f t="shared" si="337"/>
        <v>ETH_TXD1</v>
      </c>
      <c r="C2316" t="str">
        <f t="shared" si="338"/>
        <v>U2-ETH_TXD1</v>
      </c>
      <c r="D2316" t="str">
        <f t="shared" si="339"/>
        <v>U2-1</v>
      </c>
      <c r="E2316" t="s">
        <v>1562</v>
      </c>
      <c r="F2316">
        <v>1</v>
      </c>
      <c r="G2316" t="s">
        <v>944</v>
      </c>
      <c r="AT2316" t="str">
        <f t="shared" si="340"/>
        <v>ETH_TXD1</v>
      </c>
      <c r="AU2316" t="str">
        <f t="shared" si="341"/>
        <v>--</v>
      </c>
    </row>
    <row r="2317" spans="1:47" x14ac:dyDescent="0.25">
      <c r="A2317" t="str">
        <f t="shared" si="336"/>
        <v>U2-2</v>
      </c>
      <c r="B2317" t="str">
        <f t="shared" si="337"/>
        <v>ETH_TXD2</v>
      </c>
      <c r="C2317" t="str">
        <f t="shared" si="338"/>
        <v>U2-ETH_TXD2</v>
      </c>
      <c r="D2317" t="str">
        <f t="shared" si="339"/>
        <v>U2-2</v>
      </c>
      <c r="E2317" t="s">
        <v>1562</v>
      </c>
      <c r="F2317">
        <v>2</v>
      </c>
      <c r="G2317" t="s">
        <v>945</v>
      </c>
      <c r="AT2317" t="str">
        <f t="shared" si="340"/>
        <v>ETH_TXD2</v>
      </c>
      <c r="AU2317" t="str">
        <f t="shared" si="341"/>
        <v>--</v>
      </c>
    </row>
    <row r="2318" spans="1:47" x14ac:dyDescent="0.25">
      <c r="A2318" t="str">
        <f t="shared" si="336"/>
        <v>U2-3</v>
      </c>
      <c r="B2318" t="str">
        <f t="shared" si="337"/>
        <v>ETH_TXD3</v>
      </c>
      <c r="C2318" t="str">
        <f t="shared" si="338"/>
        <v>U2-ETH_TXD3</v>
      </c>
      <c r="D2318" t="str">
        <f t="shared" si="339"/>
        <v>U2-3</v>
      </c>
      <c r="E2318" t="s">
        <v>1562</v>
      </c>
      <c r="F2318">
        <v>3</v>
      </c>
      <c r="G2318" t="s">
        <v>947</v>
      </c>
      <c r="AT2318" t="str">
        <f t="shared" si="340"/>
        <v>ETH_TXD3</v>
      </c>
      <c r="AU2318" t="str">
        <f t="shared" si="341"/>
        <v>--</v>
      </c>
    </row>
    <row r="2319" spans="1:47" x14ac:dyDescent="0.25">
      <c r="A2319" t="str">
        <f t="shared" si="336"/>
        <v>U2-4</v>
      </c>
      <c r="B2319" t="str">
        <f t="shared" si="337"/>
        <v>0.9V_ETH</v>
      </c>
      <c r="C2319" t="str">
        <f t="shared" si="338"/>
        <v>U2-0.9V_ETH</v>
      </c>
      <c r="D2319" t="str">
        <f t="shared" si="339"/>
        <v>U2-4</v>
      </c>
      <c r="E2319" t="s">
        <v>1562</v>
      </c>
      <c r="F2319">
        <v>4</v>
      </c>
      <c r="G2319" t="s">
        <v>432</v>
      </c>
      <c r="AT2319" t="str">
        <f t="shared" si="340"/>
        <v>0.9V_ETH</v>
      </c>
      <c r="AU2319" t="str">
        <f t="shared" si="341"/>
        <v>--</v>
      </c>
    </row>
    <row r="2320" spans="1:47" x14ac:dyDescent="0.25">
      <c r="A2320" t="str">
        <f t="shared" si="336"/>
        <v>U2-5</v>
      </c>
      <c r="B2320" t="str">
        <f t="shared" si="337"/>
        <v>GND</v>
      </c>
      <c r="C2320" t="str">
        <f t="shared" si="338"/>
        <v>U2-GND</v>
      </c>
      <c r="D2320" t="str">
        <f t="shared" si="339"/>
        <v>U2-5</v>
      </c>
      <c r="E2320" t="s">
        <v>1562</v>
      </c>
      <c r="F2320">
        <v>5</v>
      </c>
      <c r="G2320" t="s">
        <v>433</v>
      </c>
      <c r="AT2320" t="str">
        <f t="shared" si="340"/>
        <v>GND</v>
      </c>
      <c r="AU2320" t="str">
        <f t="shared" si="341"/>
        <v>--</v>
      </c>
    </row>
    <row r="2321" spans="1:47" x14ac:dyDescent="0.25">
      <c r="A2321" t="str">
        <f t="shared" si="336"/>
        <v>U2-6</v>
      </c>
      <c r="B2321" t="str">
        <f t="shared" si="337"/>
        <v>NetU2_6</v>
      </c>
      <c r="C2321" t="str">
        <f t="shared" si="338"/>
        <v>U2-NetU2_6</v>
      </c>
      <c r="D2321" t="str">
        <f t="shared" si="339"/>
        <v>U2-6</v>
      </c>
      <c r="E2321" t="s">
        <v>1562</v>
      </c>
      <c r="F2321">
        <v>6</v>
      </c>
      <c r="G2321" t="s">
        <v>2974</v>
      </c>
      <c r="AT2321" t="str">
        <f t="shared" si="340"/>
        <v>NetU2_6</v>
      </c>
      <c r="AU2321" t="str">
        <f t="shared" si="341"/>
        <v>--</v>
      </c>
    </row>
    <row r="2322" spans="1:47" x14ac:dyDescent="0.25">
      <c r="A2322" t="str">
        <f t="shared" si="336"/>
        <v>U2-7</v>
      </c>
      <c r="B2322" t="str">
        <f t="shared" si="337"/>
        <v>PHY_RESET</v>
      </c>
      <c r="C2322" t="str">
        <f t="shared" si="338"/>
        <v>U2-PHY_RESET</v>
      </c>
      <c r="D2322" t="str">
        <f t="shared" si="339"/>
        <v>U2-7</v>
      </c>
      <c r="E2322" t="s">
        <v>1562</v>
      </c>
      <c r="F2322">
        <v>7</v>
      </c>
      <c r="G2322" t="s">
        <v>1228</v>
      </c>
      <c r="AT2322" t="str">
        <f t="shared" si="340"/>
        <v>PHY_RESET</v>
      </c>
      <c r="AU2322" t="str">
        <f t="shared" si="341"/>
        <v>--</v>
      </c>
    </row>
    <row r="2323" spans="1:47" x14ac:dyDescent="0.25">
      <c r="A2323" t="str">
        <f t="shared" si="336"/>
        <v>U2-8</v>
      </c>
      <c r="B2323" t="str">
        <f t="shared" si="337"/>
        <v>NetU2_8</v>
      </c>
      <c r="C2323" t="str">
        <f t="shared" si="338"/>
        <v>U2-NetU2_8</v>
      </c>
      <c r="D2323" t="str">
        <f t="shared" si="339"/>
        <v>U2-8</v>
      </c>
      <c r="E2323" t="s">
        <v>1562</v>
      </c>
      <c r="F2323">
        <v>8</v>
      </c>
      <c r="G2323" t="s">
        <v>2975</v>
      </c>
      <c r="AT2323" t="str">
        <f t="shared" si="340"/>
        <v>NetU2_8</v>
      </c>
      <c r="AU2323" t="str">
        <f t="shared" si="341"/>
        <v>--</v>
      </c>
    </row>
    <row r="2324" spans="1:47" x14ac:dyDescent="0.25">
      <c r="A2324" t="str">
        <f t="shared" si="336"/>
        <v>U2-9</v>
      </c>
      <c r="B2324" t="str">
        <f t="shared" si="337"/>
        <v>ETH_25M</v>
      </c>
      <c r="C2324" t="str">
        <f t="shared" si="338"/>
        <v>U2-ETH_25M</v>
      </c>
      <c r="D2324" t="str">
        <f t="shared" si="339"/>
        <v>U2-9</v>
      </c>
      <c r="E2324" t="s">
        <v>1562</v>
      </c>
      <c r="F2324">
        <v>9</v>
      </c>
      <c r="G2324" t="s">
        <v>931</v>
      </c>
      <c r="AT2324" t="str">
        <f t="shared" si="340"/>
        <v>25M</v>
      </c>
      <c r="AU2324" t="str">
        <f t="shared" si="341"/>
        <v>R310</v>
      </c>
    </row>
    <row r="2325" spans="1:47" x14ac:dyDescent="0.25">
      <c r="A2325" t="str">
        <f t="shared" si="336"/>
        <v>U2-10</v>
      </c>
      <c r="B2325" t="str">
        <f t="shared" si="337"/>
        <v>NetR187_2</v>
      </c>
      <c r="C2325" t="str">
        <f t="shared" si="338"/>
        <v>U2-NetR187_2</v>
      </c>
      <c r="D2325" t="str">
        <f t="shared" si="339"/>
        <v>U2-10</v>
      </c>
      <c r="E2325" t="s">
        <v>1562</v>
      </c>
      <c r="F2325">
        <v>10</v>
      </c>
      <c r="G2325" t="s">
        <v>1185</v>
      </c>
      <c r="AT2325" t="str">
        <f t="shared" si="340"/>
        <v>NetR187_2</v>
      </c>
      <c r="AU2325" t="str">
        <f t="shared" si="341"/>
        <v>--</v>
      </c>
    </row>
    <row r="2326" spans="1:47" x14ac:dyDescent="0.25">
      <c r="A2326" t="str">
        <f t="shared" si="336"/>
        <v>U2-11</v>
      </c>
      <c r="B2326" t="str">
        <f t="shared" si="337"/>
        <v>NetC3_1</v>
      </c>
      <c r="C2326" t="str">
        <f t="shared" si="338"/>
        <v>U2-NetC3_1</v>
      </c>
      <c r="D2326" t="str">
        <f t="shared" si="339"/>
        <v>U2-11</v>
      </c>
      <c r="E2326" t="s">
        <v>1562</v>
      </c>
      <c r="F2326">
        <v>11</v>
      </c>
      <c r="G2326" t="s">
        <v>1166</v>
      </c>
      <c r="AT2326" t="str">
        <f t="shared" si="340"/>
        <v>NetC3_1</v>
      </c>
      <c r="AU2326" t="str">
        <f t="shared" si="341"/>
        <v>--</v>
      </c>
    </row>
    <row r="2327" spans="1:47" x14ac:dyDescent="0.25">
      <c r="A2327" t="str">
        <f t="shared" si="336"/>
        <v>U2-12</v>
      </c>
      <c r="B2327" t="str">
        <f t="shared" si="337"/>
        <v>PHY_MDI0_P</v>
      </c>
      <c r="C2327" t="str">
        <f t="shared" si="338"/>
        <v>U2-PHY_MDI0_P</v>
      </c>
      <c r="D2327" t="str">
        <f t="shared" si="339"/>
        <v>U2-12</v>
      </c>
      <c r="E2327" t="s">
        <v>1562</v>
      </c>
      <c r="F2327">
        <v>12</v>
      </c>
      <c r="G2327" t="s">
        <v>805</v>
      </c>
      <c r="AT2327" t="str">
        <f t="shared" si="340"/>
        <v>PHY_MDI0_P</v>
      </c>
      <c r="AU2327" t="str">
        <f t="shared" si="341"/>
        <v>--</v>
      </c>
    </row>
    <row r="2328" spans="1:47" x14ac:dyDescent="0.25">
      <c r="A2328" t="str">
        <f t="shared" si="336"/>
        <v>U2-13</v>
      </c>
      <c r="B2328" t="str">
        <f t="shared" si="337"/>
        <v>PHY_MDI0_N</v>
      </c>
      <c r="C2328" t="str">
        <f t="shared" si="338"/>
        <v>U2-PHY_MDI0_N</v>
      </c>
      <c r="D2328" t="str">
        <f t="shared" si="339"/>
        <v>U2-13</v>
      </c>
      <c r="E2328" t="s">
        <v>1562</v>
      </c>
      <c r="F2328">
        <v>13</v>
      </c>
      <c r="G2328" t="s">
        <v>807</v>
      </c>
      <c r="AT2328" t="str">
        <f t="shared" si="340"/>
        <v>PHY_MDI0_N</v>
      </c>
      <c r="AU2328" t="str">
        <f t="shared" si="341"/>
        <v>--</v>
      </c>
    </row>
    <row r="2329" spans="1:47" x14ac:dyDescent="0.25">
      <c r="A2329" t="str">
        <f t="shared" si="336"/>
        <v>U2-14</v>
      </c>
      <c r="B2329" t="str">
        <f t="shared" si="337"/>
        <v>PHY_MDI1_P</v>
      </c>
      <c r="C2329" t="str">
        <f t="shared" si="338"/>
        <v>U2-PHY_MDI1_P</v>
      </c>
      <c r="D2329" t="str">
        <f t="shared" si="339"/>
        <v>U2-14</v>
      </c>
      <c r="E2329" t="s">
        <v>1562</v>
      </c>
      <c r="F2329">
        <v>14</v>
      </c>
      <c r="G2329" t="s">
        <v>810</v>
      </c>
      <c r="AT2329" t="str">
        <f t="shared" si="340"/>
        <v>PHY_MDI1_P</v>
      </c>
      <c r="AU2329" t="str">
        <f t="shared" si="341"/>
        <v>--</v>
      </c>
    </row>
    <row r="2330" spans="1:47" x14ac:dyDescent="0.25">
      <c r="A2330" t="str">
        <f t="shared" si="336"/>
        <v>U2-15</v>
      </c>
      <c r="B2330" t="str">
        <f t="shared" si="337"/>
        <v>PHY_MDI1_N</v>
      </c>
      <c r="C2330" t="str">
        <f t="shared" si="338"/>
        <v>U2-PHY_MDI1_N</v>
      </c>
      <c r="D2330" t="str">
        <f t="shared" si="339"/>
        <v>U2-15</v>
      </c>
      <c r="E2330" t="s">
        <v>1562</v>
      </c>
      <c r="F2330">
        <v>15</v>
      </c>
      <c r="G2330" t="s">
        <v>812</v>
      </c>
      <c r="AT2330" t="str">
        <f t="shared" si="340"/>
        <v>PHY_MDI1_N</v>
      </c>
      <c r="AU2330" t="str">
        <f t="shared" si="341"/>
        <v>--</v>
      </c>
    </row>
    <row r="2331" spans="1:47" x14ac:dyDescent="0.25">
      <c r="A2331" t="str">
        <f t="shared" si="336"/>
        <v>U2-16</v>
      </c>
      <c r="B2331" t="str">
        <f t="shared" si="337"/>
        <v>PHY_MDI2_P</v>
      </c>
      <c r="C2331" t="str">
        <f t="shared" si="338"/>
        <v>U2-PHY_MDI2_P</v>
      </c>
      <c r="D2331" t="str">
        <f t="shared" si="339"/>
        <v>U2-16</v>
      </c>
      <c r="E2331" t="s">
        <v>1562</v>
      </c>
      <c r="F2331">
        <v>16</v>
      </c>
      <c r="G2331" t="s">
        <v>815</v>
      </c>
      <c r="AT2331" t="str">
        <f t="shared" si="340"/>
        <v>PHY_MDI2_P</v>
      </c>
      <c r="AU2331" t="str">
        <f t="shared" si="341"/>
        <v>--</v>
      </c>
    </row>
    <row r="2332" spans="1:47" x14ac:dyDescent="0.25">
      <c r="A2332" t="str">
        <f t="shared" si="336"/>
        <v>U2-17</v>
      </c>
      <c r="B2332" t="str">
        <f t="shared" si="337"/>
        <v>PHY_MDI2_N</v>
      </c>
      <c r="C2332" t="str">
        <f t="shared" si="338"/>
        <v>U2-PHY_MDI2_N</v>
      </c>
      <c r="D2332" t="str">
        <f t="shared" si="339"/>
        <v>U2-17</v>
      </c>
      <c r="E2332" t="s">
        <v>1562</v>
      </c>
      <c r="F2332">
        <v>17</v>
      </c>
      <c r="G2332" t="s">
        <v>817</v>
      </c>
      <c r="AT2332" t="str">
        <f t="shared" si="340"/>
        <v>PHY_MDI2_N</v>
      </c>
      <c r="AU2332" t="str">
        <f t="shared" si="341"/>
        <v>--</v>
      </c>
    </row>
    <row r="2333" spans="1:47" x14ac:dyDescent="0.25">
      <c r="A2333" t="str">
        <f t="shared" si="336"/>
        <v>U2-18</v>
      </c>
      <c r="B2333" t="str">
        <f t="shared" si="337"/>
        <v>PHY_MDI3_P</v>
      </c>
      <c r="C2333" t="str">
        <f t="shared" si="338"/>
        <v>U2-PHY_MDI3_P</v>
      </c>
      <c r="D2333" t="str">
        <f t="shared" si="339"/>
        <v>U2-18</v>
      </c>
      <c r="E2333" t="s">
        <v>1562</v>
      </c>
      <c r="F2333">
        <v>18</v>
      </c>
      <c r="G2333" t="s">
        <v>820</v>
      </c>
      <c r="AT2333" t="str">
        <f t="shared" si="340"/>
        <v>PHY_MDI3_P</v>
      </c>
      <c r="AU2333" t="str">
        <f t="shared" si="341"/>
        <v>--</v>
      </c>
    </row>
    <row r="2334" spans="1:47" x14ac:dyDescent="0.25">
      <c r="A2334" t="str">
        <f t="shared" si="336"/>
        <v>U2-19</v>
      </c>
      <c r="B2334" t="str">
        <f t="shared" si="337"/>
        <v>PHY_MDI3_N</v>
      </c>
      <c r="C2334" t="str">
        <f t="shared" si="338"/>
        <v>U2-PHY_MDI3_N</v>
      </c>
      <c r="D2334" t="str">
        <f t="shared" si="339"/>
        <v>U2-19</v>
      </c>
      <c r="E2334" t="s">
        <v>1562</v>
      </c>
      <c r="F2334">
        <v>19</v>
      </c>
      <c r="G2334" t="s">
        <v>822</v>
      </c>
      <c r="AT2334" t="str">
        <f t="shared" si="340"/>
        <v>PHY_MDI3_N</v>
      </c>
      <c r="AU2334" t="str">
        <f t="shared" si="341"/>
        <v>--</v>
      </c>
    </row>
    <row r="2335" spans="1:47" x14ac:dyDescent="0.25">
      <c r="A2335" t="str">
        <f t="shared" si="336"/>
        <v>U2-20</v>
      </c>
      <c r="B2335" t="str">
        <f t="shared" si="337"/>
        <v>NetC3_1</v>
      </c>
      <c r="C2335" t="str">
        <f t="shared" si="338"/>
        <v>U2-NetC3_1</v>
      </c>
      <c r="D2335" t="str">
        <f t="shared" si="339"/>
        <v>U2-20</v>
      </c>
      <c r="E2335" t="s">
        <v>1562</v>
      </c>
      <c r="F2335">
        <v>20</v>
      </c>
      <c r="G2335" t="s">
        <v>1166</v>
      </c>
      <c r="AT2335" t="str">
        <f t="shared" si="340"/>
        <v>NetC3_1</v>
      </c>
      <c r="AU2335" t="str">
        <f t="shared" si="341"/>
        <v>--</v>
      </c>
    </row>
    <row r="2336" spans="1:47" x14ac:dyDescent="0.25">
      <c r="A2336" t="str">
        <f t="shared" si="336"/>
        <v>U2-21</v>
      </c>
      <c r="B2336" t="str">
        <f t="shared" si="337"/>
        <v>PHY_LED1</v>
      </c>
      <c r="C2336" t="str">
        <f t="shared" si="338"/>
        <v>U2-PHY_LED1</v>
      </c>
      <c r="D2336" t="str">
        <f t="shared" si="339"/>
        <v>U2-21</v>
      </c>
      <c r="E2336" t="s">
        <v>1562</v>
      </c>
      <c r="F2336">
        <v>21</v>
      </c>
      <c r="G2336" t="s">
        <v>719</v>
      </c>
      <c r="AT2336" t="str">
        <f t="shared" si="340"/>
        <v>PHY_LED1</v>
      </c>
      <c r="AU2336" t="str">
        <f t="shared" si="341"/>
        <v>--</v>
      </c>
    </row>
    <row r="2337" spans="1:47" x14ac:dyDescent="0.25">
      <c r="A2337" t="str">
        <f t="shared" si="336"/>
        <v>U2-22</v>
      </c>
      <c r="B2337" t="str">
        <f t="shared" si="337"/>
        <v>PHY_INT</v>
      </c>
      <c r="C2337" t="str">
        <f t="shared" si="338"/>
        <v>U2-PHY_INT</v>
      </c>
      <c r="D2337" t="str">
        <f t="shared" si="339"/>
        <v>U2-22</v>
      </c>
      <c r="E2337" t="s">
        <v>1562</v>
      </c>
      <c r="F2337">
        <v>22</v>
      </c>
      <c r="G2337" t="s">
        <v>1214</v>
      </c>
      <c r="AT2337" t="str">
        <f t="shared" si="340"/>
        <v>PHY_INT</v>
      </c>
      <c r="AU2337" t="str">
        <f t="shared" si="341"/>
        <v>--</v>
      </c>
    </row>
    <row r="2338" spans="1:47" x14ac:dyDescent="0.25">
      <c r="A2338" t="str">
        <f t="shared" si="336"/>
        <v>U2-23</v>
      </c>
      <c r="B2338" t="str">
        <f t="shared" si="337"/>
        <v>ETH_MDC</v>
      </c>
      <c r="C2338" t="str">
        <f t="shared" si="338"/>
        <v>U2-ETH_MDC</v>
      </c>
      <c r="D2338" t="str">
        <f t="shared" si="339"/>
        <v>U2-23</v>
      </c>
      <c r="E2338" t="s">
        <v>1562</v>
      </c>
      <c r="F2338">
        <v>23</v>
      </c>
      <c r="G2338" t="s">
        <v>932</v>
      </c>
      <c r="AT2338" t="str">
        <f t="shared" si="340"/>
        <v>ETH_MDC</v>
      </c>
      <c r="AU2338" t="str">
        <f t="shared" si="341"/>
        <v>--</v>
      </c>
    </row>
    <row r="2339" spans="1:47" x14ac:dyDescent="0.25">
      <c r="A2339" t="str">
        <f t="shared" si="336"/>
        <v>U2-24</v>
      </c>
      <c r="B2339" t="str">
        <f t="shared" si="337"/>
        <v>ETH_MDIO</v>
      </c>
      <c r="C2339" t="str">
        <f t="shared" si="338"/>
        <v>U2-ETH_MDIO</v>
      </c>
      <c r="D2339" t="str">
        <f t="shared" si="339"/>
        <v>U2-24</v>
      </c>
      <c r="E2339" t="s">
        <v>1562</v>
      </c>
      <c r="F2339">
        <v>24</v>
      </c>
      <c r="G2339" t="s">
        <v>933</v>
      </c>
      <c r="AT2339" t="str">
        <f t="shared" si="340"/>
        <v>ETH_MDIO</v>
      </c>
      <c r="AU2339" t="str">
        <f t="shared" si="341"/>
        <v>--</v>
      </c>
    </row>
    <row r="2340" spans="1:47" x14ac:dyDescent="0.25">
      <c r="A2340" t="str">
        <f t="shared" si="336"/>
        <v>U2-25</v>
      </c>
      <c r="B2340" t="str">
        <f t="shared" si="337"/>
        <v>NetC9_1</v>
      </c>
      <c r="C2340" t="str">
        <f t="shared" si="338"/>
        <v>U2-NetC9_1</v>
      </c>
      <c r="D2340" t="str">
        <f t="shared" si="339"/>
        <v>U2-25</v>
      </c>
      <c r="E2340" t="s">
        <v>1562</v>
      </c>
      <c r="F2340">
        <v>25</v>
      </c>
      <c r="G2340" t="s">
        <v>1178</v>
      </c>
      <c r="AT2340" t="str">
        <f t="shared" si="340"/>
        <v>NetC9_1</v>
      </c>
      <c r="AU2340" t="str">
        <f t="shared" si="341"/>
        <v>--</v>
      </c>
    </row>
    <row r="2341" spans="1:47" x14ac:dyDescent="0.25">
      <c r="A2341" t="str">
        <f t="shared" si="336"/>
        <v>U2-26</v>
      </c>
      <c r="B2341" t="str">
        <f t="shared" si="337"/>
        <v>Link_ST</v>
      </c>
      <c r="C2341" t="str">
        <f t="shared" si="338"/>
        <v>U2-Link_ST</v>
      </c>
      <c r="D2341" t="str">
        <f t="shared" si="339"/>
        <v>U2-26</v>
      </c>
      <c r="E2341" t="s">
        <v>1562</v>
      </c>
      <c r="F2341">
        <v>26</v>
      </c>
      <c r="G2341" t="s">
        <v>2976</v>
      </c>
      <c r="AT2341" t="str">
        <f t="shared" si="340"/>
        <v>Link_ST</v>
      </c>
      <c r="AU2341" t="str">
        <f t="shared" si="341"/>
        <v>--</v>
      </c>
    </row>
    <row r="2342" spans="1:47" x14ac:dyDescent="0.25">
      <c r="A2342" t="str">
        <f t="shared" si="336"/>
        <v>U2-27</v>
      </c>
      <c r="B2342" t="str">
        <f t="shared" si="337"/>
        <v>RX_ER</v>
      </c>
      <c r="C2342" t="str">
        <f t="shared" si="338"/>
        <v>U2-RX_ER</v>
      </c>
      <c r="D2342" t="str">
        <f t="shared" si="339"/>
        <v>U2-27</v>
      </c>
      <c r="E2342" t="s">
        <v>1562</v>
      </c>
      <c r="F2342">
        <v>27</v>
      </c>
      <c r="G2342" t="s">
        <v>1238</v>
      </c>
      <c r="AT2342" t="str">
        <f t="shared" si="340"/>
        <v>RX_ER</v>
      </c>
      <c r="AU2342" t="str">
        <f t="shared" si="341"/>
        <v>--</v>
      </c>
    </row>
    <row r="2343" spans="1:47" x14ac:dyDescent="0.25">
      <c r="A2343" t="str">
        <f t="shared" si="336"/>
        <v>U2-28</v>
      </c>
      <c r="B2343" t="str">
        <f t="shared" si="337"/>
        <v>0.9V_ETH</v>
      </c>
      <c r="C2343" t="str">
        <f t="shared" si="338"/>
        <v>U2-0.9V_ETH</v>
      </c>
      <c r="D2343" t="str">
        <f t="shared" si="339"/>
        <v>U2-28</v>
      </c>
      <c r="E2343" t="s">
        <v>1562</v>
      </c>
      <c r="F2343">
        <v>28</v>
      </c>
      <c r="G2343" t="s">
        <v>432</v>
      </c>
      <c r="AT2343" t="str">
        <f t="shared" si="340"/>
        <v>0.9V_ETH</v>
      </c>
      <c r="AU2343" t="str">
        <f t="shared" si="341"/>
        <v>--</v>
      </c>
    </row>
    <row r="2344" spans="1:47" x14ac:dyDescent="0.25">
      <c r="A2344" t="str">
        <f t="shared" si="336"/>
        <v>U2-29</v>
      </c>
      <c r="B2344" t="str">
        <f t="shared" si="337"/>
        <v>ETH_RXD3</v>
      </c>
      <c r="C2344" t="str">
        <f t="shared" si="338"/>
        <v>U2-ETH_RXD3</v>
      </c>
      <c r="D2344" t="str">
        <f t="shared" si="339"/>
        <v>U2-29</v>
      </c>
      <c r="E2344" t="s">
        <v>1562</v>
      </c>
      <c r="F2344">
        <v>29</v>
      </c>
      <c r="G2344" t="s">
        <v>940</v>
      </c>
      <c r="AT2344" t="str">
        <f t="shared" si="340"/>
        <v>ETH_RXD3</v>
      </c>
      <c r="AU2344" t="str">
        <f t="shared" si="341"/>
        <v>--</v>
      </c>
    </row>
    <row r="2345" spans="1:47" x14ac:dyDescent="0.25">
      <c r="A2345" t="str">
        <f t="shared" si="336"/>
        <v>U2-30</v>
      </c>
      <c r="B2345" t="str">
        <f t="shared" si="337"/>
        <v>ETH_RXD2</v>
      </c>
      <c r="C2345" t="str">
        <f t="shared" si="338"/>
        <v>U2-ETH_RXD2</v>
      </c>
      <c r="D2345" t="str">
        <f t="shared" si="339"/>
        <v>U2-30</v>
      </c>
      <c r="E2345" t="s">
        <v>1562</v>
      </c>
      <c r="F2345">
        <v>30</v>
      </c>
      <c r="G2345" t="s">
        <v>939</v>
      </c>
      <c r="AT2345" t="str">
        <f t="shared" si="340"/>
        <v>ETH_RXD2</v>
      </c>
      <c r="AU2345" t="str">
        <f t="shared" si="341"/>
        <v>--</v>
      </c>
    </row>
    <row r="2346" spans="1:47" x14ac:dyDescent="0.25">
      <c r="A2346" t="str">
        <f t="shared" si="336"/>
        <v>U2-31</v>
      </c>
      <c r="B2346" t="str">
        <f t="shared" si="337"/>
        <v>NetC9_1</v>
      </c>
      <c r="C2346" t="str">
        <f t="shared" si="338"/>
        <v>U2-NetC9_1</v>
      </c>
      <c r="D2346" t="str">
        <f t="shared" si="339"/>
        <v>U2-31</v>
      </c>
      <c r="E2346" t="s">
        <v>1562</v>
      </c>
      <c r="F2346">
        <v>31</v>
      </c>
      <c r="G2346" t="s">
        <v>1178</v>
      </c>
      <c r="AT2346" t="str">
        <f t="shared" si="340"/>
        <v>NetC9_1</v>
      </c>
      <c r="AU2346" t="str">
        <f t="shared" si="341"/>
        <v>--</v>
      </c>
    </row>
    <row r="2347" spans="1:47" x14ac:dyDescent="0.25">
      <c r="A2347" t="str">
        <f t="shared" si="336"/>
        <v>U2-32</v>
      </c>
      <c r="B2347" t="str">
        <f t="shared" si="337"/>
        <v>ETH_RXD1</v>
      </c>
      <c r="C2347" t="str">
        <f t="shared" si="338"/>
        <v>U2-ETH_RXD1</v>
      </c>
      <c r="D2347" t="str">
        <f t="shared" si="339"/>
        <v>U2-32</v>
      </c>
      <c r="E2347" t="s">
        <v>1562</v>
      </c>
      <c r="F2347">
        <v>32</v>
      </c>
      <c r="G2347" t="s">
        <v>938</v>
      </c>
      <c r="AT2347" t="str">
        <f t="shared" si="340"/>
        <v>ETH_RXD1</v>
      </c>
      <c r="AU2347" t="str">
        <f t="shared" si="341"/>
        <v>--</v>
      </c>
    </row>
    <row r="2348" spans="1:47" x14ac:dyDescent="0.25">
      <c r="A2348" t="str">
        <f t="shared" si="336"/>
        <v>U2-33</v>
      </c>
      <c r="B2348" t="str">
        <f t="shared" si="337"/>
        <v>ETH_RXD0</v>
      </c>
      <c r="C2348" t="str">
        <f t="shared" si="338"/>
        <v>U2-ETH_RXD0</v>
      </c>
      <c r="D2348" t="str">
        <f t="shared" si="339"/>
        <v>U2-33</v>
      </c>
      <c r="E2348" t="s">
        <v>1562</v>
      </c>
      <c r="F2348">
        <v>33</v>
      </c>
      <c r="G2348" t="s">
        <v>937</v>
      </c>
      <c r="AT2348" t="str">
        <f t="shared" si="340"/>
        <v>ETH_RXD0</v>
      </c>
      <c r="AU2348" t="str">
        <f t="shared" si="341"/>
        <v>--</v>
      </c>
    </row>
    <row r="2349" spans="1:47" x14ac:dyDescent="0.25">
      <c r="A2349" t="str">
        <f t="shared" si="336"/>
        <v>U2-34</v>
      </c>
      <c r="B2349" t="str">
        <f t="shared" si="337"/>
        <v>ETH_RXCK</v>
      </c>
      <c r="C2349" t="str">
        <f t="shared" si="338"/>
        <v>U2-ETH_RXCK</v>
      </c>
      <c r="D2349" t="str">
        <f t="shared" si="339"/>
        <v>U2-34</v>
      </c>
      <c r="E2349" t="s">
        <v>1562</v>
      </c>
      <c r="F2349">
        <v>34</v>
      </c>
      <c r="G2349" t="s">
        <v>935</v>
      </c>
      <c r="AT2349" t="str">
        <f t="shared" si="340"/>
        <v>ETH_RXCK</v>
      </c>
      <c r="AU2349" t="str">
        <f t="shared" si="341"/>
        <v>--</v>
      </c>
    </row>
    <row r="2350" spans="1:47" x14ac:dyDescent="0.25">
      <c r="A2350" t="str">
        <f t="shared" si="336"/>
        <v>U2-35</v>
      </c>
      <c r="B2350" t="str">
        <f t="shared" si="337"/>
        <v>ETH_RXCTL</v>
      </c>
      <c r="C2350" t="str">
        <f t="shared" si="338"/>
        <v>U2-ETH_RXCTL</v>
      </c>
      <c r="D2350" t="str">
        <f t="shared" si="339"/>
        <v>U2-35</v>
      </c>
      <c r="E2350" t="s">
        <v>1562</v>
      </c>
      <c r="F2350">
        <v>35</v>
      </c>
      <c r="G2350" t="s">
        <v>936</v>
      </c>
      <c r="AT2350" t="str">
        <f t="shared" si="340"/>
        <v>ETH_RXCTL</v>
      </c>
      <c r="AU2350" t="str">
        <f t="shared" si="341"/>
        <v>--</v>
      </c>
    </row>
    <row r="2351" spans="1:47" x14ac:dyDescent="0.25">
      <c r="A2351" t="str">
        <f t="shared" si="336"/>
        <v>U2-36</v>
      </c>
      <c r="B2351" t="str">
        <f t="shared" si="337"/>
        <v>0.9V_ETH</v>
      </c>
      <c r="C2351" t="str">
        <f t="shared" si="338"/>
        <v>U2-0.9V_ETH</v>
      </c>
      <c r="D2351" t="str">
        <f t="shared" si="339"/>
        <v>U2-36</v>
      </c>
      <c r="E2351" t="s">
        <v>1562</v>
      </c>
      <c r="F2351">
        <v>36</v>
      </c>
      <c r="G2351" t="s">
        <v>432</v>
      </c>
      <c r="AT2351" t="str">
        <f t="shared" si="340"/>
        <v>0.9V_ETH</v>
      </c>
      <c r="AU2351" t="str">
        <f t="shared" si="341"/>
        <v>--</v>
      </c>
    </row>
    <row r="2352" spans="1:47" x14ac:dyDescent="0.25">
      <c r="A2352" t="str">
        <f t="shared" si="336"/>
        <v>U2-37</v>
      </c>
      <c r="B2352" t="str">
        <f t="shared" si="337"/>
        <v>ETH_TXCTL</v>
      </c>
      <c r="C2352" t="str">
        <f t="shared" si="338"/>
        <v>U2-ETH_TXCTL</v>
      </c>
      <c r="D2352" t="str">
        <f t="shared" si="339"/>
        <v>U2-37</v>
      </c>
      <c r="E2352" t="s">
        <v>1562</v>
      </c>
      <c r="F2352">
        <v>37</v>
      </c>
      <c r="G2352" t="s">
        <v>942</v>
      </c>
      <c r="AT2352" t="str">
        <f t="shared" si="340"/>
        <v>ETH_TXCTL</v>
      </c>
      <c r="AU2352" t="str">
        <f t="shared" si="341"/>
        <v>--</v>
      </c>
    </row>
    <row r="2353" spans="1:47" x14ac:dyDescent="0.25">
      <c r="A2353" t="str">
        <f t="shared" si="336"/>
        <v>U2-38</v>
      </c>
      <c r="B2353" t="str">
        <f t="shared" si="337"/>
        <v>ETH_TXCK</v>
      </c>
      <c r="C2353" t="str">
        <f t="shared" si="338"/>
        <v>U2-ETH_TXCK</v>
      </c>
      <c r="D2353" t="str">
        <f t="shared" si="339"/>
        <v>U2-38</v>
      </c>
      <c r="E2353" t="s">
        <v>1562</v>
      </c>
      <c r="F2353">
        <v>38</v>
      </c>
      <c r="G2353" t="s">
        <v>941</v>
      </c>
      <c r="AT2353" t="str">
        <f t="shared" si="340"/>
        <v>ETH_TXCK</v>
      </c>
      <c r="AU2353" t="str">
        <f t="shared" si="341"/>
        <v>--</v>
      </c>
    </row>
    <row r="2354" spans="1:47" x14ac:dyDescent="0.25">
      <c r="A2354" t="str">
        <f t="shared" si="336"/>
        <v>U2-39</v>
      </c>
      <c r="B2354" t="str">
        <f t="shared" si="337"/>
        <v>ETH_TXD0</v>
      </c>
      <c r="C2354" t="str">
        <f t="shared" si="338"/>
        <v>U2-ETH_TXD0</v>
      </c>
      <c r="D2354" t="str">
        <f t="shared" si="339"/>
        <v>U2-39</v>
      </c>
      <c r="E2354" t="s">
        <v>1562</v>
      </c>
      <c r="F2354">
        <v>39</v>
      </c>
      <c r="G2354" t="s">
        <v>943</v>
      </c>
      <c r="AT2354" t="str">
        <f t="shared" si="340"/>
        <v>ETH_TXD0</v>
      </c>
      <c r="AU2354" t="str">
        <f t="shared" si="341"/>
        <v>--</v>
      </c>
    </row>
    <row r="2355" spans="1:47" x14ac:dyDescent="0.25">
      <c r="A2355" t="str">
        <f t="shared" si="336"/>
        <v>U2-40</v>
      </c>
      <c r="B2355" t="str">
        <f t="shared" si="337"/>
        <v>NetC9_1</v>
      </c>
      <c r="C2355" t="str">
        <f t="shared" si="338"/>
        <v>U2-NetC9_1</v>
      </c>
      <c r="D2355" t="str">
        <f t="shared" si="339"/>
        <v>U2-40</v>
      </c>
      <c r="E2355" t="s">
        <v>1562</v>
      </c>
      <c r="F2355">
        <v>40</v>
      </c>
      <c r="G2355" t="s">
        <v>1178</v>
      </c>
      <c r="AT2355" t="str">
        <f t="shared" si="340"/>
        <v>NetC9_1</v>
      </c>
      <c r="AU2355" t="str">
        <f t="shared" si="341"/>
        <v>--</v>
      </c>
    </row>
    <row r="2356" spans="1:47" x14ac:dyDescent="0.25">
      <c r="A2356" t="str">
        <f t="shared" si="336"/>
        <v>U2-41</v>
      </c>
      <c r="B2356" t="str">
        <f t="shared" si="337"/>
        <v>GND</v>
      </c>
      <c r="C2356" t="str">
        <f t="shared" si="338"/>
        <v>U2-GND</v>
      </c>
      <c r="D2356" t="str">
        <f t="shared" si="339"/>
        <v>U2-41</v>
      </c>
      <c r="E2356" t="s">
        <v>1562</v>
      </c>
      <c r="F2356">
        <v>41</v>
      </c>
      <c r="G2356" t="s">
        <v>433</v>
      </c>
      <c r="AT2356" t="str">
        <f t="shared" si="340"/>
        <v>GND</v>
      </c>
      <c r="AU2356" t="str">
        <f t="shared" si="341"/>
        <v>--</v>
      </c>
    </row>
    <row r="2357" spans="1:47" x14ac:dyDescent="0.25">
      <c r="A2357" t="str">
        <f t="shared" si="336"/>
        <v>U3-1</v>
      </c>
      <c r="B2357" t="str">
        <f t="shared" si="337"/>
        <v>I2C_SCL</v>
      </c>
      <c r="C2357" t="str">
        <f t="shared" si="338"/>
        <v>U3-I2C_SCL</v>
      </c>
      <c r="D2357" t="str">
        <f t="shared" si="339"/>
        <v>U3-1</v>
      </c>
      <c r="E2357" t="s">
        <v>2977</v>
      </c>
      <c r="F2357">
        <v>1</v>
      </c>
      <c r="G2357" t="s">
        <v>520</v>
      </c>
      <c r="AT2357" t="str">
        <f t="shared" si="340"/>
        <v>I2C_SCL</v>
      </c>
      <c r="AU2357" t="str">
        <f t="shared" si="341"/>
        <v>--</v>
      </c>
    </row>
    <row r="2358" spans="1:47" x14ac:dyDescent="0.25">
      <c r="A2358" t="str">
        <f t="shared" si="336"/>
        <v>U3-2</v>
      </c>
      <c r="B2358" t="str">
        <f t="shared" si="337"/>
        <v>GND</v>
      </c>
      <c r="C2358" t="str">
        <f t="shared" si="338"/>
        <v>U3-GND</v>
      </c>
      <c r="D2358" t="str">
        <f t="shared" si="339"/>
        <v>U3-2</v>
      </c>
      <c r="E2358" t="s">
        <v>2977</v>
      </c>
      <c r="F2358">
        <v>2</v>
      </c>
      <c r="G2358" t="s">
        <v>433</v>
      </c>
      <c r="AT2358" t="str">
        <f t="shared" si="340"/>
        <v>GND</v>
      </c>
      <c r="AU2358" t="str">
        <f t="shared" si="341"/>
        <v>--</v>
      </c>
    </row>
    <row r="2359" spans="1:47" x14ac:dyDescent="0.25">
      <c r="A2359" t="str">
        <f t="shared" si="336"/>
        <v>U3-3</v>
      </c>
      <c r="B2359" t="str">
        <f t="shared" si="337"/>
        <v>I2C_SDA</v>
      </c>
      <c r="C2359" t="str">
        <f t="shared" si="338"/>
        <v>U3-I2C_SDA</v>
      </c>
      <c r="D2359" t="str">
        <f t="shared" si="339"/>
        <v>U3-3</v>
      </c>
      <c r="E2359" t="s">
        <v>2977</v>
      </c>
      <c r="F2359">
        <v>3</v>
      </c>
      <c r="G2359" t="s">
        <v>522</v>
      </c>
      <c r="AT2359" t="str">
        <f t="shared" si="340"/>
        <v>I2C_SDA</v>
      </c>
      <c r="AU2359" t="str">
        <f t="shared" si="341"/>
        <v>--</v>
      </c>
    </row>
    <row r="2360" spans="1:47" x14ac:dyDescent="0.25">
      <c r="A2360" t="str">
        <f t="shared" si="336"/>
        <v>U3-4</v>
      </c>
      <c r="B2360" t="str">
        <f t="shared" si="337"/>
        <v>GND</v>
      </c>
      <c r="C2360" t="str">
        <f t="shared" si="338"/>
        <v>U3-GND</v>
      </c>
      <c r="D2360" t="str">
        <f t="shared" si="339"/>
        <v>U3-4</v>
      </c>
      <c r="E2360" t="s">
        <v>2977</v>
      </c>
      <c r="F2360">
        <v>4</v>
      </c>
      <c r="G2360" t="s">
        <v>433</v>
      </c>
      <c r="AT2360" t="str">
        <f t="shared" si="340"/>
        <v>GND</v>
      </c>
      <c r="AU2360" t="str">
        <f t="shared" si="341"/>
        <v>--</v>
      </c>
    </row>
    <row r="2361" spans="1:47" x14ac:dyDescent="0.25">
      <c r="A2361" t="str">
        <f t="shared" si="336"/>
        <v>U3-5</v>
      </c>
      <c r="B2361" t="str">
        <f t="shared" si="337"/>
        <v>GND</v>
      </c>
      <c r="C2361" t="str">
        <f t="shared" si="338"/>
        <v>U3-GND</v>
      </c>
      <c r="D2361" t="str">
        <f t="shared" si="339"/>
        <v>U3-5</v>
      </c>
      <c r="E2361" t="s">
        <v>2977</v>
      </c>
      <c r="F2361">
        <v>5</v>
      </c>
      <c r="G2361" t="s">
        <v>433</v>
      </c>
      <c r="AT2361" t="str">
        <f t="shared" si="340"/>
        <v>GND</v>
      </c>
      <c r="AU2361" t="str">
        <f t="shared" si="341"/>
        <v>--</v>
      </c>
    </row>
    <row r="2362" spans="1:47" x14ac:dyDescent="0.25">
      <c r="A2362" t="str">
        <f t="shared" si="336"/>
        <v>U3-6</v>
      </c>
      <c r="B2362" t="str">
        <f t="shared" si="337"/>
        <v>1.8V</v>
      </c>
      <c r="C2362" t="str">
        <f t="shared" si="338"/>
        <v>U3-1.8V</v>
      </c>
      <c r="D2362" t="str">
        <f t="shared" si="339"/>
        <v>U3-6</v>
      </c>
      <c r="E2362" t="s">
        <v>2977</v>
      </c>
      <c r="F2362">
        <v>6</v>
      </c>
      <c r="G2362" t="s">
        <v>441</v>
      </c>
      <c r="AT2362" t="str">
        <f t="shared" si="340"/>
        <v>1.8V</v>
      </c>
      <c r="AU2362" t="str">
        <f t="shared" si="341"/>
        <v>--</v>
      </c>
    </row>
    <row r="2363" spans="1:47" x14ac:dyDescent="0.25">
      <c r="A2363" t="str">
        <f t="shared" si="336"/>
        <v>U4-1</v>
      </c>
      <c r="B2363" t="str">
        <f t="shared" si="337"/>
        <v>12.0V</v>
      </c>
      <c r="C2363" t="str">
        <f t="shared" si="338"/>
        <v>U4-12.0V</v>
      </c>
      <c r="D2363" t="str">
        <f t="shared" si="339"/>
        <v>U4-1</v>
      </c>
      <c r="E2363" t="s">
        <v>2978</v>
      </c>
      <c r="F2363">
        <v>1</v>
      </c>
      <c r="G2363" t="s">
        <v>443</v>
      </c>
      <c r="AT2363" t="str">
        <f t="shared" si="340"/>
        <v>12.0V</v>
      </c>
      <c r="AU2363" t="str">
        <f t="shared" si="341"/>
        <v>--</v>
      </c>
    </row>
    <row r="2364" spans="1:47" x14ac:dyDescent="0.25">
      <c r="A2364" t="str">
        <f t="shared" si="336"/>
        <v>U4-5</v>
      </c>
      <c r="B2364" t="str">
        <f t="shared" si="337"/>
        <v>NetU4_5</v>
      </c>
      <c r="C2364" t="str">
        <f t="shared" si="338"/>
        <v>U4-NetU4_5</v>
      </c>
      <c r="D2364" t="str">
        <f t="shared" si="339"/>
        <v>U4-5</v>
      </c>
      <c r="E2364" t="s">
        <v>2978</v>
      </c>
      <c r="F2364">
        <v>5</v>
      </c>
      <c r="G2364" t="s">
        <v>2979</v>
      </c>
      <c r="AT2364" t="str">
        <f t="shared" si="340"/>
        <v>NetU4_5</v>
      </c>
      <c r="AU2364" t="str">
        <f t="shared" si="341"/>
        <v>--</v>
      </c>
    </row>
    <row r="2365" spans="1:47" x14ac:dyDescent="0.25">
      <c r="A2365" t="str">
        <f t="shared" si="336"/>
        <v>U4-6</v>
      </c>
      <c r="B2365" t="str">
        <f t="shared" si="337"/>
        <v>NetU4_6</v>
      </c>
      <c r="C2365" t="str">
        <f t="shared" si="338"/>
        <v>U4-NetU4_6</v>
      </c>
      <c r="D2365" t="str">
        <f t="shared" si="339"/>
        <v>U4-6</v>
      </c>
      <c r="E2365" t="s">
        <v>2978</v>
      </c>
      <c r="F2365">
        <v>6</v>
      </c>
      <c r="G2365" t="s">
        <v>2980</v>
      </c>
      <c r="AT2365" t="str">
        <f t="shared" si="340"/>
        <v>NetU4_6</v>
      </c>
      <c r="AU2365" t="str">
        <f t="shared" si="341"/>
        <v>--</v>
      </c>
    </row>
    <row r="2366" spans="1:47" x14ac:dyDescent="0.25">
      <c r="A2366" t="str">
        <f t="shared" si="336"/>
        <v>U4-7</v>
      </c>
      <c r="B2366" t="str">
        <f t="shared" si="337"/>
        <v>NetR80_2</v>
      </c>
      <c r="C2366" t="str">
        <f t="shared" si="338"/>
        <v>U4-NetR80_2</v>
      </c>
      <c r="D2366" t="str">
        <f t="shared" si="339"/>
        <v>U4-7</v>
      </c>
      <c r="E2366" t="s">
        <v>2978</v>
      </c>
      <c r="F2366">
        <v>7</v>
      </c>
      <c r="G2366" t="s">
        <v>1207</v>
      </c>
      <c r="AT2366" t="str">
        <f t="shared" si="340"/>
        <v>NetR80_2</v>
      </c>
      <c r="AU2366" t="str">
        <f t="shared" si="341"/>
        <v>--</v>
      </c>
    </row>
    <row r="2367" spans="1:47" x14ac:dyDescent="0.25">
      <c r="A2367" t="str">
        <f t="shared" si="336"/>
        <v>U4-8</v>
      </c>
      <c r="B2367" t="str">
        <f t="shared" si="337"/>
        <v>NetC20_2</v>
      </c>
      <c r="C2367" t="str">
        <f t="shared" si="338"/>
        <v>U4-NetC20_2</v>
      </c>
      <c r="D2367" t="str">
        <f t="shared" si="339"/>
        <v>U4-8</v>
      </c>
      <c r="E2367" t="s">
        <v>2978</v>
      </c>
      <c r="F2367">
        <v>8</v>
      </c>
      <c r="G2367" t="s">
        <v>1154</v>
      </c>
      <c r="AT2367" t="str">
        <f t="shared" si="340"/>
        <v>NetC20_2</v>
      </c>
      <c r="AU2367" t="str">
        <f t="shared" si="341"/>
        <v>--</v>
      </c>
    </row>
    <row r="2368" spans="1:47" x14ac:dyDescent="0.25">
      <c r="A2368" t="str">
        <f t="shared" si="336"/>
        <v>U4-9</v>
      </c>
      <c r="B2368" t="str">
        <f t="shared" si="337"/>
        <v>DCDC_VCC</v>
      </c>
      <c r="C2368" t="str">
        <f t="shared" si="338"/>
        <v>U4-DCDC_VCC</v>
      </c>
      <c r="D2368" t="str">
        <f t="shared" si="339"/>
        <v>U4-9</v>
      </c>
      <c r="E2368" t="s">
        <v>2978</v>
      </c>
      <c r="F2368">
        <v>9</v>
      </c>
      <c r="G2368" t="s">
        <v>927</v>
      </c>
      <c r="AT2368" t="str">
        <f t="shared" si="340"/>
        <v>DCDC_VCC</v>
      </c>
      <c r="AU2368" t="str">
        <f t="shared" si="341"/>
        <v>--</v>
      </c>
    </row>
    <row r="2369" spans="1:47" x14ac:dyDescent="0.25">
      <c r="A2369" t="str">
        <f t="shared" si="336"/>
        <v>U4-10</v>
      </c>
      <c r="B2369" t="str">
        <f t="shared" si="337"/>
        <v>DCDC_VCC</v>
      </c>
      <c r="C2369" t="str">
        <f t="shared" si="338"/>
        <v>U4-DCDC_VCC</v>
      </c>
      <c r="D2369" t="str">
        <f t="shared" si="339"/>
        <v>U4-10</v>
      </c>
      <c r="E2369" t="s">
        <v>2978</v>
      </c>
      <c r="F2369">
        <v>10</v>
      </c>
      <c r="G2369" t="s">
        <v>927</v>
      </c>
      <c r="AT2369" t="str">
        <f t="shared" si="340"/>
        <v>DCDC_VCC</v>
      </c>
      <c r="AU2369" t="str">
        <f t="shared" si="341"/>
        <v>--</v>
      </c>
    </row>
    <row r="2370" spans="1:47" x14ac:dyDescent="0.25">
      <c r="A2370" t="str">
        <f t="shared" si="336"/>
        <v>U4-11</v>
      </c>
      <c r="B2370" t="str">
        <f t="shared" si="337"/>
        <v>NetR4_2</v>
      </c>
      <c r="C2370" t="str">
        <f t="shared" si="338"/>
        <v>U4-NetR4_2</v>
      </c>
      <c r="D2370" t="str">
        <f t="shared" si="339"/>
        <v>U4-11</v>
      </c>
      <c r="E2370" t="s">
        <v>2978</v>
      </c>
      <c r="F2370">
        <v>11</v>
      </c>
      <c r="G2370" t="s">
        <v>1198</v>
      </c>
      <c r="AT2370" t="str">
        <f t="shared" si="340"/>
        <v>NetR4_2</v>
      </c>
      <c r="AU2370" t="str">
        <f t="shared" si="341"/>
        <v>--</v>
      </c>
    </row>
    <row r="2371" spans="1:47" x14ac:dyDescent="0.25">
      <c r="A2371" t="str">
        <f t="shared" si="336"/>
        <v>U4-12</v>
      </c>
      <c r="B2371" t="str">
        <f t="shared" si="337"/>
        <v>NetR3_2</v>
      </c>
      <c r="C2371" t="str">
        <f t="shared" si="338"/>
        <v>U4-NetR3_2</v>
      </c>
      <c r="D2371" t="str">
        <f t="shared" si="339"/>
        <v>U4-12</v>
      </c>
      <c r="E2371" t="s">
        <v>2978</v>
      </c>
      <c r="F2371">
        <v>12</v>
      </c>
      <c r="G2371" t="s">
        <v>1197</v>
      </c>
      <c r="AT2371" t="str">
        <f t="shared" si="340"/>
        <v>NetR3_2</v>
      </c>
      <c r="AU2371" t="str">
        <f t="shared" si="341"/>
        <v>--</v>
      </c>
    </row>
    <row r="2372" spans="1:47" x14ac:dyDescent="0.25">
      <c r="A2372" t="str">
        <f t="shared" si="336"/>
        <v>U4-13</v>
      </c>
      <c r="B2372" t="str">
        <f t="shared" si="337"/>
        <v>NetC2_2</v>
      </c>
      <c r="C2372" t="str">
        <f t="shared" si="338"/>
        <v>U4-NetC2_2</v>
      </c>
      <c r="D2372" t="str">
        <f t="shared" si="339"/>
        <v>U4-13</v>
      </c>
      <c r="E2372" t="s">
        <v>2978</v>
      </c>
      <c r="F2372">
        <v>13</v>
      </c>
      <c r="G2372" t="s">
        <v>1162</v>
      </c>
      <c r="AT2372" t="str">
        <f t="shared" si="340"/>
        <v>NetC2_2</v>
      </c>
      <c r="AU2372" t="str">
        <f t="shared" si="341"/>
        <v>--</v>
      </c>
    </row>
    <row r="2373" spans="1:47" x14ac:dyDescent="0.25">
      <c r="A2373" t="str">
        <f t="shared" si="336"/>
        <v>U4-14</v>
      </c>
      <c r="B2373" t="str">
        <f t="shared" si="337"/>
        <v>NetR85_1</v>
      </c>
      <c r="C2373" t="str">
        <f t="shared" si="338"/>
        <v>U4-NetR85_1</v>
      </c>
      <c r="D2373" t="str">
        <f t="shared" si="339"/>
        <v>U4-14</v>
      </c>
      <c r="E2373" t="s">
        <v>2978</v>
      </c>
      <c r="F2373">
        <v>14</v>
      </c>
      <c r="G2373" t="s">
        <v>1209</v>
      </c>
      <c r="AT2373" t="str">
        <f t="shared" si="340"/>
        <v>NetR85_1</v>
      </c>
      <c r="AU2373" t="str">
        <f t="shared" si="341"/>
        <v>--</v>
      </c>
    </row>
    <row r="2374" spans="1:47" x14ac:dyDescent="0.25">
      <c r="A2374" t="str">
        <f t="shared" ref="A2374:A2437" si="342">$E2374&amp;"-"&amp;$F2374</f>
        <v>U4-15</v>
      </c>
      <c r="B2374" t="str">
        <f t="shared" ref="B2374:B2437" si="343">IF(OR(E2374=$A$2,E2374=$B$2,E2374=$C$2,E2374=$D$2),"--",G2374)</f>
        <v>FPGA_VCC</v>
      </c>
      <c r="C2374" t="str">
        <f t="shared" ref="C2374:C2437" si="344">$E2374&amp;"-"&amp;$G2374</f>
        <v>U4-FPGA_VCC</v>
      </c>
      <c r="D2374" t="str">
        <f t="shared" ref="D2374:D2437" si="345">A2374</f>
        <v>U4-15</v>
      </c>
      <c r="E2374" t="s">
        <v>2978</v>
      </c>
      <c r="F2374">
        <v>15</v>
      </c>
      <c r="G2374" t="s">
        <v>954</v>
      </c>
      <c r="AT2374" t="str">
        <f t="shared" ref="AT2374:AT2437" si="346">IF(IF(COUNTIF($AO$6:$AQ$150,B2374)&gt;0,"---","--")="---",VLOOKUP(B2374,$AO$6:$AQ$150,3,0),B2374)</f>
        <v>FPGA_VCC</v>
      </c>
      <c r="AU2374" t="str">
        <f t="shared" ref="AU2374:AU2437" si="347">IF(IF(COUNTIF($AO$6:$AQ$150,B2374)&gt;0,"---","--")="---",VLOOKUP(B2374,$AO$6:$AQ$150,2,0),"--")</f>
        <v>--</v>
      </c>
    </row>
    <row r="2375" spans="1:47" x14ac:dyDescent="0.25">
      <c r="A2375" t="str">
        <f t="shared" si="342"/>
        <v>U4-18</v>
      </c>
      <c r="B2375" t="str">
        <f t="shared" si="343"/>
        <v>PMIC_SENSE_P</v>
      </c>
      <c r="C2375" t="str">
        <f t="shared" si="344"/>
        <v>U4-PMIC_SENSE_P</v>
      </c>
      <c r="D2375" t="str">
        <f t="shared" si="345"/>
        <v>U4-18</v>
      </c>
      <c r="E2375" t="s">
        <v>2978</v>
      </c>
      <c r="F2375">
        <v>18</v>
      </c>
      <c r="G2375" t="s">
        <v>1232</v>
      </c>
      <c r="AT2375" t="str">
        <f t="shared" si="346"/>
        <v>PMIC_SENSE_P</v>
      </c>
      <c r="AU2375" t="str">
        <f t="shared" si="347"/>
        <v>--</v>
      </c>
    </row>
    <row r="2376" spans="1:47" x14ac:dyDescent="0.25">
      <c r="A2376" t="str">
        <f t="shared" si="342"/>
        <v>U4-19</v>
      </c>
      <c r="B2376" t="str">
        <f t="shared" si="343"/>
        <v>PMIC_SENSE_N</v>
      </c>
      <c r="C2376" t="str">
        <f t="shared" si="344"/>
        <v>U4-PMIC_SENSE_N</v>
      </c>
      <c r="D2376" t="str">
        <f t="shared" si="345"/>
        <v>U4-19</v>
      </c>
      <c r="E2376" t="s">
        <v>2978</v>
      </c>
      <c r="F2376">
        <v>19</v>
      </c>
      <c r="G2376" t="s">
        <v>1230</v>
      </c>
      <c r="AT2376" t="str">
        <f t="shared" si="346"/>
        <v>PMIC_SENSE_N</v>
      </c>
      <c r="AU2376" t="str">
        <f t="shared" si="347"/>
        <v>--</v>
      </c>
    </row>
    <row r="2377" spans="1:47" x14ac:dyDescent="0.25">
      <c r="A2377" t="str">
        <f t="shared" si="342"/>
        <v>U4-20</v>
      </c>
      <c r="B2377" t="str">
        <f t="shared" si="343"/>
        <v>NetU4_20</v>
      </c>
      <c r="C2377" t="str">
        <f t="shared" si="344"/>
        <v>U4-NetU4_20</v>
      </c>
      <c r="D2377" t="str">
        <f t="shared" si="345"/>
        <v>U4-20</v>
      </c>
      <c r="E2377" t="s">
        <v>2978</v>
      </c>
      <c r="F2377">
        <v>20</v>
      </c>
      <c r="G2377" t="s">
        <v>2981</v>
      </c>
      <c r="AT2377" t="str">
        <f t="shared" si="346"/>
        <v>NetU4_20</v>
      </c>
      <c r="AU2377" t="str">
        <f t="shared" si="347"/>
        <v>--</v>
      </c>
    </row>
    <row r="2378" spans="1:47" x14ac:dyDescent="0.25">
      <c r="A2378" t="str">
        <f t="shared" si="342"/>
        <v>U4-21</v>
      </c>
      <c r="B2378" t="str">
        <f t="shared" si="343"/>
        <v>FPGA_VCC</v>
      </c>
      <c r="C2378" t="str">
        <f t="shared" si="344"/>
        <v>U4-FPGA_VCC</v>
      </c>
      <c r="D2378" t="str">
        <f t="shared" si="345"/>
        <v>U4-21</v>
      </c>
      <c r="E2378" t="s">
        <v>2978</v>
      </c>
      <c r="F2378">
        <v>21</v>
      </c>
      <c r="G2378" t="s">
        <v>954</v>
      </c>
      <c r="AT2378" t="str">
        <f t="shared" si="346"/>
        <v>FPGA_VCC</v>
      </c>
      <c r="AU2378" t="str">
        <f t="shared" si="347"/>
        <v>--</v>
      </c>
    </row>
    <row r="2379" spans="1:47" x14ac:dyDescent="0.25">
      <c r="A2379" t="str">
        <f t="shared" si="342"/>
        <v>U4-24</v>
      </c>
      <c r="B2379" t="str">
        <f t="shared" si="343"/>
        <v>NetR79_2</v>
      </c>
      <c r="C2379" t="str">
        <f t="shared" si="344"/>
        <v>U4-NetR79_2</v>
      </c>
      <c r="D2379" t="str">
        <f t="shared" si="345"/>
        <v>U4-24</v>
      </c>
      <c r="E2379" t="s">
        <v>2978</v>
      </c>
      <c r="F2379">
        <v>24</v>
      </c>
      <c r="G2379" t="s">
        <v>1206</v>
      </c>
      <c r="AT2379" t="str">
        <f t="shared" si="346"/>
        <v>NetR79_2</v>
      </c>
      <c r="AU2379" t="str">
        <f t="shared" si="347"/>
        <v>--</v>
      </c>
    </row>
    <row r="2380" spans="1:47" x14ac:dyDescent="0.25">
      <c r="A2380" t="str">
        <f t="shared" si="342"/>
        <v>U4-25</v>
      </c>
      <c r="B2380" t="str">
        <f t="shared" si="343"/>
        <v>EN_GROUP0</v>
      </c>
      <c r="C2380" t="str">
        <f t="shared" si="344"/>
        <v>U4-EN_GROUP0</v>
      </c>
      <c r="D2380" t="str">
        <f t="shared" si="345"/>
        <v>U4-25</v>
      </c>
      <c r="E2380" t="s">
        <v>2978</v>
      </c>
      <c r="F2380">
        <v>25</v>
      </c>
      <c r="G2380" t="s">
        <v>930</v>
      </c>
      <c r="AT2380" t="str">
        <f t="shared" si="346"/>
        <v>EN_GROUP0</v>
      </c>
      <c r="AU2380" t="str">
        <f t="shared" si="347"/>
        <v>--</v>
      </c>
    </row>
    <row r="2381" spans="1:47" x14ac:dyDescent="0.25">
      <c r="A2381" t="str">
        <f t="shared" si="342"/>
        <v>U4-26</v>
      </c>
      <c r="B2381" t="str">
        <f t="shared" si="343"/>
        <v>PWRMGT_SCL</v>
      </c>
      <c r="C2381" t="str">
        <f t="shared" si="344"/>
        <v>U4-PWRMGT_SCL</v>
      </c>
      <c r="D2381" t="str">
        <f t="shared" si="345"/>
        <v>U4-26</v>
      </c>
      <c r="E2381" t="s">
        <v>2978</v>
      </c>
      <c r="F2381">
        <v>26</v>
      </c>
      <c r="G2381" t="s">
        <v>1032</v>
      </c>
      <c r="AT2381" t="str">
        <f t="shared" si="346"/>
        <v>PWRMGT_SCL</v>
      </c>
      <c r="AU2381" t="str">
        <f t="shared" si="347"/>
        <v>--</v>
      </c>
    </row>
    <row r="2382" spans="1:47" x14ac:dyDescent="0.25">
      <c r="A2382" t="str">
        <f t="shared" si="342"/>
        <v>U4-27</v>
      </c>
      <c r="B2382" t="str">
        <f t="shared" si="343"/>
        <v>PWRMGT_SDA</v>
      </c>
      <c r="C2382" t="str">
        <f t="shared" si="344"/>
        <v>U4-PWRMGT_SDA</v>
      </c>
      <c r="D2382" t="str">
        <f t="shared" si="345"/>
        <v>U4-27</v>
      </c>
      <c r="E2382" t="s">
        <v>2978</v>
      </c>
      <c r="F2382">
        <v>27</v>
      </c>
      <c r="G2382" t="s">
        <v>1034</v>
      </c>
      <c r="AT2382" t="str">
        <f t="shared" si="346"/>
        <v>PWRMGT_SDA</v>
      </c>
      <c r="AU2382" t="str">
        <f t="shared" si="347"/>
        <v>--</v>
      </c>
    </row>
    <row r="2383" spans="1:47" x14ac:dyDescent="0.25">
      <c r="A2383" t="str">
        <f t="shared" si="342"/>
        <v>U4-28</v>
      </c>
      <c r="B2383" t="str">
        <f t="shared" si="343"/>
        <v>DCDC_ALERT</v>
      </c>
      <c r="C2383" t="str">
        <f t="shared" si="344"/>
        <v>U4-DCDC_ALERT</v>
      </c>
      <c r="D2383" t="str">
        <f t="shared" si="345"/>
        <v>U4-28</v>
      </c>
      <c r="E2383" t="s">
        <v>2978</v>
      </c>
      <c r="F2383">
        <v>28</v>
      </c>
      <c r="G2383" t="s">
        <v>924</v>
      </c>
      <c r="AT2383" t="str">
        <f t="shared" si="346"/>
        <v>DCDC_ALERT</v>
      </c>
      <c r="AU2383" t="str">
        <f t="shared" si="347"/>
        <v>--</v>
      </c>
    </row>
    <row r="2384" spans="1:47" x14ac:dyDescent="0.25">
      <c r="A2384" t="str">
        <f t="shared" si="342"/>
        <v>U4-29</v>
      </c>
      <c r="B2384" t="str">
        <f t="shared" si="343"/>
        <v>NetU4_29</v>
      </c>
      <c r="C2384" t="str">
        <f t="shared" si="344"/>
        <v>U4-NetU4_29</v>
      </c>
      <c r="D2384" t="str">
        <f t="shared" si="345"/>
        <v>U4-29</v>
      </c>
      <c r="E2384" t="s">
        <v>2978</v>
      </c>
      <c r="F2384">
        <v>29</v>
      </c>
      <c r="G2384" t="s">
        <v>2982</v>
      </c>
      <c r="AT2384" t="str">
        <f t="shared" si="346"/>
        <v>NetU4_29</v>
      </c>
      <c r="AU2384" t="str">
        <f t="shared" si="347"/>
        <v>--</v>
      </c>
    </row>
    <row r="2385" spans="1:47" x14ac:dyDescent="0.25">
      <c r="A2385" t="str">
        <f t="shared" si="342"/>
        <v>U4-30</v>
      </c>
      <c r="B2385" t="str">
        <f t="shared" si="343"/>
        <v>PG_GROUP0</v>
      </c>
      <c r="C2385" t="str">
        <f t="shared" si="344"/>
        <v>U4-PG_GROUP0</v>
      </c>
      <c r="D2385" t="str">
        <f t="shared" si="345"/>
        <v>U4-30</v>
      </c>
      <c r="E2385" t="s">
        <v>2978</v>
      </c>
      <c r="F2385">
        <v>30</v>
      </c>
      <c r="G2385" t="s">
        <v>1212</v>
      </c>
      <c r="AT2385" t="str">
        <f t="shared" si="346"/>
        <v>PG_GROUP0</v>
      </c>
      <c r="AU2385" t="str">
        <f t="shared" si="347"/>
        <v>--</v>
      </c>
    </row>
    <row r="2386" spans="1:47" x14ac:dyDescent="0.25">
      <c r="A2386" t="str">
        <f t="shared" si="342"/>
        <v>U4-31</v>
      </c>
      <c r="B2386" t="str">
        <f t="shared" si="343"/>
        <v>GND</v>
      </c>
      <c r="C2386" t="str">
        <f t="shared" si="344"/>
        <v>U4-GND</v>
      </c>
      <c r="D2386" t="str">
        <f t="shared" si="345"/>
        <v>U4-31</v>
      </c>
      <c r="E2386" t="s">
        <v>2978</v>
      </c>
      <c r="F2386">
        <v>31</v>
      </c>
      <c r="G2386" t="s">
        <v>433</v>
      </c>
      <c r="AT2386" t="str">
        <f t="shared" si="346"/>
        <v>GND</v>
      </c>
      <c r="AU2386" t="str">
        <f t="shared" si="347"/>
        <v>--</v>
      </c>
    </row>
    <row r="2387" spans="1:47" x14ac:dyDescent="0.25">
      <c r="A2387" t="str">
        <f t="shared" si="342"/>
        <v>U4-36</v>
      </c>
      <c r="B2387" t="str">
        <f t="shared" si="343"/>
        <v>NetC1_1</v>
      </c>
      <c r="C2387" t="str">
        <f t="shared" si="344"/>
        <v>U4-NetC1_1</v>
      </c>
      <c r="D2387" t="str">
        <f t="shared" si="345"/>
        <v>U4-36</v>
      </c>
      <c r="E2387" t="s">
        <v>2978</v>
      </c>
      <c r="F2387">
        <v>36</v>
      </c>
      <c r="G2387" t="s">
        <v>1151</v>
      </c>
      <c r="AT2387" t="str">
        <f t="shared" si="346"/>
        <v>NetC1_1</v>
      </c>
      <c r="AU2387" t="str">
        <f t="shared" si="347"/>
        <v>--</v>
      </c>
    </row>
    <row r="2388" spans="1:47" x14ac:dyDescent="0.25">
      <c r="A2388" t="str">
        <f t="shared" si="342"/>
        <v>U4-44</v>
      </c>
      <c r="B2388" t="str">
        <f t="shared" si="343"/>
        <v>NetU4_44</v>
      </c>
      <c r="C2388" t="str">
        <f t="shared" si="344"/>
        <v>U4-NetU4_44</v>
      </c>
      <c r="D2388" t="str">
        <f t="shared" si="345"/>
        <v>U4-44</v>
      </c>
      <c r="E2388" t="s">
        <v>2978</v>
      </c>
      <c r="F2388">
        <v>44</v>
      </c>
      <c r="G2388" t="s">
        <v>2983</v>
      </c>
      <c r="AT2388" t="str">
        <f t="shared" si="346"/>
        <v>NetU4_44</v>
      </c>
      <c r="AU2388" t="str">
        <f t="shared" si="347"/>
        <v>--</v>
      </c>
    </row>
    <row r="2389" spans="1:47" x14ac:dyDescent="0.25">
      <c r="A2389" t="str">
        <f t="shared" si="342"/>
        <v>U4-45</v>
      </c>
      <c r="B2389" t="str">
        <f t="shared" si="343"/>
        <v>NetC1_2</v>
      </c>
      <c r="C2389" t="str">
        <f t="shared" si="344"/>
        <v>U4-NetC1_2</v>
      </c>
      <c r="D2389" t="str">
        <f t="shared" si="345"/>
        <v>U4-45</v>
      </c>
      <c r="E2389" t="s">
        <v>2978</v>
      </c>
      <c r="F2389">
        <v>45</v>
      </c>
      <c r="G2389" t="s">
        <v>1153</v>
      </c>
      <c r="AT2389" t="str">
        <f t="shared" si="346"/>
        <v>NetC1_2</v>
      </c>
      <c r="AU2389" t="str">
        <f t="shared" si="347"/>
        <v>--</v>
      </c>
    </row>
    <row r="2390" spans="1:47" x14ac:dyDescent="0.25">
      <c r="A2390" t="str">
        <f t="shared" si="342"/>
        <v>U4-64</v>
      </c>
      <c r="B2390" t="str">
        <f t="shared" si="343"/>
        <v>GND</v>
      </c>
      <c r="C2390" t="str">
        <f t="shared" si="344"/>
        <v>U4-GND</v>
      </c>
      <c r="D2390" t="str">
        <f t="shared" si="345"/>
        <v>U4-64</v>
      </c>
      <c r="E2390" t="s">
        <v>2978</v>
      </c>
      <c r="F2390">
        <v>64</v>
      </c>
      <c r="G2390" t="s">
        <v>433</v>
      </c>
      <c r="AT2390" t="str">
        <f t="shared" si="346"/>
        <v>GND</v>
      </c>
      <c r="AU2390" t="str">
        <f t="shared" si="347"/>
        <v>--</v>
      </c>
    </row>
    <row r="2391" spans="1:47" x14ac:dyDescent="0.25">
      <c r="A2391" t="str">
        <f t="shared" si="342"/>
        <v>U5-1</v>
      </c>
      <c r="B2391" t="str">
        <f t="shared" si="343"/>
        <v>DCDC_SDA</v>
      </c>
      <c r="C2391" t="str">
        <f t="shared" si="344"/>
        <v>U5-DCDC_SDA</v>
      </c>
      <c r="D2391" t="str">
        <f t="shared" si="345"/>
        <v>U5-1</v>
      </c>
      <c r="E2391" t="s">
        <v>2984</v>
      </c>
      <c r="F2391">
        <v>1</v>
      </c>
      <c r="G2391" t="s">
        <v>926</v>
      </c>
      <c r="AT2391" t="str">
        <f t="shared" si="346"/>
        <v>DCDC1_SDA</v>
      </c>
      <c r="AU2391" t="str">
        <f t="shared" si="347"/>
        <v>R88</v>
      </c>
    </row>
    <row r="2392" spans="1:47" x14ac:dyDescent="0.25">
      <c r="A2392" t="str">
        <f t="shared" si="342"/>
        <v>U5-2</v>
      </c>
      <c r="B2392" t="str">
        <f t="shared" si="343"/>
        <v>PG_GROUP0</v>
      </c>
      <c r="C2392" t="str">
        <f t="shared" si="344"/>
        <v>U5-PG_GROUP0</v>
      </c>
      <c r="D2392" t="str">
        <f t="shared" si="345"/>
        <v>U5-2</v>
      </c>
      <c r="E2392" t="s">
        <v>2984</v>
      </c>
      <c r="F2392">
        <v>2</v>
      </c>
      <c r="G2392" t="s">
        <v>1212</v>
      </c>
      <c r="AT2392" t="str">
        <f t="shared" si="346"/>
        <v>PG_GROUP0</v>
      </c>
      <c r="AU2392" t="str">
        <f t="shared" si="347"/>
        <v>--</v>
      </c>
    </row>
    <row r="2393" spans="1:47" x14ac:dyDescent="0.25">
      <c r="A2393" t="str">
        <f t="shared" si="342"/>
        <v>U5-3</v>
      </c>
      <c r="B2393" t="str">
        <f t="shared" si="343"/>
        <v>EN_GROUP0</v>
      </c>
      <c r="C2393" t="str">
        <f t="shared" si="344"/>
        <v>U5-EN_GROUP0</v>
      </c>
      <c r="D2393" t="str">
        <f t="shared" si="345"/>
        <v>U5-3</v>
      </c>
      <c r="E2393" t="s">
        <v>2984</v>
      </c>
      <c r="F2393">
        <v>3</v>
      </c>
      <c r="G2393" t="s">
        <v>930</v>
      </c>
      <c r="AT2393" t="str">
        <f t="shared" si="346"/>
        <v>EN_GROUP0</v>
      </c>
      <c r="AU2393" t="str">
        <f t="shared" si="347"/>
        <v>--</v>
      </c>
    </row>
    <row r="2394" spans="1:47" x14ac:dyDescent="0.25">
      <c r="A2394" t="str">
        <f t="shared" si="342"/>
        <v>U5-4</v>
      </c>
      <c r="B2394" t="str">
        <f t="shared" si="343"/>
        <v>DCDC_SCL</v>
      </c>
      <c r="C2394" t="str">
        <f t="shared" si="344"/>
        <v>U5-DCDC_SCL</v>
      </c>
      <c r="D2394" t="str">
        <f t="shared" si="345"/>
        <v>U5-4</v>
      </c>
      <c r="E2394" t="s">
        <v>2984</v>
      </c>
      <c r="F2394">
        <v>4</v>
      </c>
      <c r="G2394" t="s">
        <v>925</v>
      </c>
      <c r="AT2394" t="str">
        <f t="shared" si="346"/>
        <v>DCDC1_SCL</v>
      </c>
      <c r="AU2394" t="str">
        <f t="shared" si="347"/>
        <v>R82</v>
      </c>
    </row>
    <row r="2395" spans="1:47" x14ac:dyDescent="0.25">
      <c r="A2395" t="str">
        <f t="shared" si="342"/>
        <v>U5-5</v>
      </c>
      <c r="B2395" t="str">
        <f t="shared" si="343"/>
        <v>NetC22_2</v>
      </c>
      <c r="C2395" t="str">
        <f t="shared" si="344"/>
        <v>U5-NetC22_2</v>
      </c>
      <c r="D2395" t="str">
        <f t="shared" si="345"/>
        <v>U5-5</v>
      </c>
      <c r="E2395" t="s">
        <v>2984</v>
      </c>
      <c r="F2395">
        <v>5</v>
      </c>
      <c r="G2395" t="s">
        <v>1156</v>
      </c>
      <c r="AT2395" t="str">
        <f t="shared" si="346"/>
        <v>NetC22_2</v>
      </c>
      <c r="AU2395" t="str">
        <f t="shared" si="347"/>
        <v>--</v>
      </c>
    </row>
    <row r="2396" spans="1:47" x14ac:dyDescent="0.25">
      <c r="A2396" t="str">
        <f t="shared" si="342"/>
        <v>U5-6</v>
      </c>
      <c r="B2396" t="str">
        <f t="shared" si="343"/>
        <v>NetR37_2</v>
      </c>
      <c r="C2396" t="str">
        <f t="shared" si="344"/>
        <v>U5-NetR37_2</v>
      </c>
      <c r="D2396" t="str">
        <f t="shared" si="345"/>
        <v>U5-6</v>
      </c>
      <c r="E2396" t="s">
        <v>2984</v>
      </c>
      <c r="F2396">
        <v>6</v>
      </c>
      <c r="G2396" t="s">
        <v>1196</v>
      </c>
      <c r="AT2396" t="str">
        <f t="shared" si="346"/>
        <v>NetR37_2</v>
      </c>
      <c r="AU2396" t="str">
        <f t="shared" si="347"/>
        <v>--</v>
      </c>
    </row>
    <row r="2397" spans="1:47" x14ac:dyDescent="0.25">
      <c r="A2397" t="str">
        <f t="shared" si="342"/>
        <v>U5-7</v>
      </c>
      <c r="B2397" t="str">
        <f t="shared" si="343"/>
        <v>0.8V</v>
      </c>
      <c r="C2397" t="str">
        <f t="shared" si="344"/>
        <v>U5-0.8V</v>
      </c>
      <c r="D2397" t="str">
        <f t="shared" si="345"/>
        <v>U5-7</v>
      </c>
      <c r="E2397" t="s">
        <v>2984</v>
      </c>
      <c r="F2397">
        <v>7</v>
      </c>
      <c r="G2397" t="s">
        <v>427</v>
      </c>
      <c r="AT2397" t="str">
        <f t="shared" si="346"/>
        <v>0.8V</v>
      </c>
      <c r="AU2397" t="str">
        <f t="shared" si="347"/>
        <v>--</v>
      </c>
    </row>
    <row r="2398" spans="1:47" x14ac:dyDescent="0.25">
      <c r="A2398" t="str">
        <f t="shared" si="342"/>
        <v>U5-8</v>
      </c>
      <c r="B2398" t="str">
        <f t="shared" si="343"/>
        <v>GND</v>
      </c>
      <c r="C2398" t="str">
        <f t="shared" si="344"/>
        <v>U5-GND</v>
      </c>
      <c r="D2398" t="str">
        <f t="shared" si="345"/>
        <v>U5-8</v>
      </c>
      <c r="E2398" t="s">
        <v>2984</v>
      </c>
      <c r="F2398">
        <v>8</v>
      </c>
      <c r="G2398" t="s">
        <v>433</v>
      </c>
      <c r="AT2398" t="str">
        <f t="shared" si="346"/>
        <v>GND</v>
      </c>
      <c r="AU2398" t="str">
        <f t="shared" si="347"/>
        <v>--</v>
      </c>
    </row>
    <row r="2399" spans="1:47" x14ac:dyDescent="0.25">
      <c r="A2399" t="str">
        <f t="shared" si="342"/>
        <v>U5-9</v>
      </c>
      <c r="B2399" t="str">
        <f t="shared" si="343"/>
        <v>GND</v>
      </c>
      <c r="C2399" t="str">
        <f t="shared" si="344"/>
        <v>U5-GND</v>
      </c>
      <c r="D2399" t="str">
        <f t="shared" si="345"/>
        <v>U5-9</v>
      </c>
      <c r="E2399" t="s">
        <v>2984</v>
      </c>
      <c r="F2399">
        <v>9</v>
      </c>
      <c r="G2399" t="s">
        <v>433</v>
      </c>
      <c r="AT2399" t="str">
        <f t="shared" si="346"/>
        <v>GND</v>
      </c>
      <c r="AU2399" t="str">
        <f t="shared" si="347"/>
        <v>--</v>
      </c>
    </row>
    <row r="2400" spans="1:47" x14ac:dyDescent="0.25">
      <c r="A2400" t="str">
        <f t="shared" si="342"/>
        <v>U5-10</v>
      </c>
      <c r="B2400" t="str">
        <f t="shared" si="343"/>
        <v>NetC21_2</v>
      </c>
      <c r="C2400" t="str">
        <f t="shared" si="344"/>
        <v>U5-NetC21_2</v>
      </c>
      <c r="D2400" t="str">
        <f t="shared" si="345"/>
        <v>U5-10</v>
      </c>
      <c r="E2400" t="s">
        <v>2984</v>
      </c>
      <c r="F2400">
        <v>10</v>
      </c>
      <c r="G2400" t="s">
        <v>1155</v>
      </c>
      <c r="AT2400" t="str">
        <f t="shared" si="346"/>
        <v>NetC21_2</v>
      </c>
      <c r="AU2400" t="str">
        <f t="shared" si="347"/>
        <v>--</v>
      </c>
    </row>
    <row r="2401" spans="1:47" x14ac:dyDescent="0.25">
      <c r="A2401" t="str">
        <f t="shared" si="342"/>
        <v>U5-11</v>
      </c>
      <c r="B2401" t="str">
        <f t="shared" si="343"/>
        <v>NetC113_2</v>
      </c>
      <c r="C2401" t="str">
        <f t="shared" si="344"/>
        <v>U5-NetC113_2</v>
      </c>
      <c r="D2401" t="str">
        <f t="shared" si="345"/>
        <v>U5-11</v>
      </c>
      <c r="E2401" t="s">
        <v>2984</v>
      </c>
      <c r="F2401">
        <v>11</v>
      </c>
      <c r="G2401" t="s">
        <v>1134</v>
      </c>
      <c r="AT2401" t="str">
        <f t="shared" si="346"/>
        <v>NetC113_2</v>
      </c>
      <c r="AU2401" t="str">
        <f t="shared" si="347"/>
        <v>--</v>
      </c>
    </row>
    <row r="2402" spans="1:47" x14ac:dyDescent="0.25">
      <c r="A2402" t="str">
        <f t="shared" si="342"/>
        <v>U5-12</v>
      </c>
      <c r="B2402" t="str">
        <f t="shared" si="343"/>
        <v>12.0V</v>
      </c>
      <c r="C2402" t="str">
        <f t="shared" si="344"/>
        <v>U5-12.0V</v>
      </c>
      <c r="D2402" t="str">
        <f t="shared" si="345"/>
        <v>U5-12</v>
      </c>
      <c r="E2402" t="s">
        <v>2984</v>
      </c>
      <c r="F2402">
        <v>12</v>
      </c>
      <c r="G2402" t="s">
        <v>443</v>
      </c>
      <c r="AT2402" t="str">
        <f t="shared" si="346"/>
        <v>12.0V</v>
      </c>
      <c r="AU2402" t="str">
        <f t="shared" si="347"/>
        <v>--</v>
      </c>
    </row>
    <row r="2403" spans="1:47" x14ac:dyDescent="0.25">
      <c r="A2403" t="str">
        <f t="shared" si="342"/>
        <v>U5-15</v>
      </c>
      <c r="B2403" t="str">
        <f t="shared" si="343"/>
        <v>NetU5_15</v>
      </c>
      <c r="C2403" t="str">
        <f t="shared" si="344"/>
        <v>U5-NetU5_15</v>
      </c>
      <c r="D2403" t="str">
        <f t="shared" si="345"/>
        <v>U5-15</v>
      </c>
      <c r="E2403" t="s">
        <v>2984</v>
      </c>
      <c r="F2403">
        <v>15</v>
      </c>
      <c r="G2403" t="s">
        <v>2985</v>
      </c>
      <c r="AT2403" t="str">
        <f t="shared" si="346"/>
        <v>NetU5_15</v>
      </c>
      <c r="AU2403" t="str">
        <f t="shared" si="347"/>
        <v>--</v>
      </c>
    </row>
    <row r="2404" spans="1:47" x14ac:dyDescent="0.25">
      <c r="A2404" t="str">
        <f t="shared" si="342"/>
        <v>U5-16</v>
      </c>
      <c r="B2404" t="str">
        <f t="shared" si="343"/>
        <v>GND</v>
      </c>
      <c r="C2404" t="str">
        <f t="shared" si="344"/>
        <v>U5-GND</v>
      </c>
      <c r="D2404" t="str">
        <f t="shared" si="345"/>
        <v>U5-16</v>
      </c>
      <c r="E2404" t="s">
        <v>2984</v>
      </c>
      <c r="F2404">
        <v>16</v>
      </c>
      <c r="G2404" t="s">
        <v>433</v>
      </c>
      <c r="AT2404" t="str">
        <f t="shared" si="346"/>
        <v>GND</v>
      </c>
      <c r="AU2404" t="str">
        <f t="shared" si="347"/>
        <v>--</v>
      </c>
    </row>
    <row r="2405" spans="1:47" x14ac:dyDescent="0.25">
      <c r="A2405" t="str">
        <f t="shared" si="342"/>
        <v>U6-1</v>
      </c>
      <c r="B2405" t="str">
        <f t="shared" si="343"/>
        <v>DCDC_SDA</v>
      </c>
      <c r="C2405" t="str">
        <f t="shared" si="344"/>
        <v>U6-DCDC_SDA</v>
      </c>
      <c r="D2405" t="str">
        <f t="shared" si="345"/>
        <v>U6-1</v>
      </c>
      <c r="E2405" t="s">
        <v>2986</v>
      </c>
      <c r="F2405">
        <v>1</v>
      </c>
      <c r="G2405" t="s">
        <v>926</v>
      </c>
      <c r="AT2405" t="str">
        <f t="shared" si="346"/>
        <v>DCDC1_SDA</v>
      </c>
      <c r="AU2405" t="str">
        <f t="shared" si="347"/>
        <v>R88</v>
      </c>
    </row>
    <row r="2406" spans="1:47" x14ac:dyDescent="0.25">
      <c r="A2406" t="str">
        <f t="shared" si="342"/>
        <v>U6-2</v>
      </c>
      <c r="B2406" t="str">
        <f t="shared" si="343"/>
        <v>PG_GROUP0</v>
      </c>
      <c r="C2406" t="str">
        <f t="shared" si="344"/>
        <v>U6-PG_GROUP0</v>
      </c>
      <c r="D2406" t="str">
        <f t="shared" si="345"/>
        <v>U6-2</v>
      </c>
      <c r="E2406" t="s">
        <v>2986</v>
      </c>
      <c r="F2406">
        <v>2</v>
      </c>
      <c r="G2406" t="s">
        <v>1212</v>
      </c>
      <c r="AT2406" t="str">
        <f t="shared" si="346"/>
        <v>PG_GROUP0</v>
      </c>
      <c r="AU2406" t="str">
        <f t="shared" si="347"/>
        <v>--</v>
      </c>
    </row>
    <row r="2407" spans="1:47" x14ac:dyDescent="0.25">
      <c r="A2407" t="str">
        <f t="shared" si="342"/>
        <v>U6-3</v>
      </c>
      <c r="B2407" t="str">
        <f t="shared" si="343"/>
        <v>EN_GROUP0</v>
      </c>
      <c r="C2407" t="str">
        <f t="shared" si="344"/>
        <v>U6-EN_GROUP0</v>
      </c>
      <c r="D2407" t="str">
        <f t="shared" si="345"/>
        <v>U6-3</v>
      </c>
      <c r="E2407" t="s">
        <v>2986</v>
      </c>
      <c r="F2407">
        <v>3</v>
      </c>
      <c r="G2407" t="s">
        <v>930</v>
      </c>
      <c r="AT2407" t="str">
        <f t="shared" si="346"/>
        <v>EN_GROUP0</v>
      </c>
      <c r="AU2407" t="str">
        <f t="shared" si="347"/>
        <v>--</v>
      </c>
    </row>
    <row r="2408" spans="1:47" x14ac:dyDescent="0.25">
      <c r="A2408" t="str">
        <f t="shared" si="342"/>
        <v>U6-4</v>
      </c>
      <c r="B2408" t="str">
        <f t="shared" si="343"/>
        <v>DCDC_SCL</v>
      </c>
      <c r="C2408" t="str">
        <f t="shared" si="344"/>
        <v>U6-DCDC_SCL</v>
      </c>
      <c r="D2408" t="str">
        <f t="shared" si="345"/>
        <v>U6-4</v>
      </c>
      <c r="E2408" t="s">
        <v>2986</v>
      </c>
      <c r="F2408">
        <v>4</v>
      </c>
      <c r="G2408" t="s">
        <v>925</v>
      </c>
      <c r="AT2408" t="str">
        <f t="shared" si="346"/>
        <v>DCDC1_SCL</v>
      </c>
      <c r="AU2408" t="str">
        <f t="shared" si="347"/>
        <v>R82</v>
      </c>
    </row>
    <row r="2409" spans="1:47" x14ac:dyDescent="0.25">
      <c r="A2409" t="str">
        <f t="shared" si="342"/>
        <v>U6-5</v>
      </c>
      <c r="B2409" t="str">
        <f t="shared" si="343"/>
        <v>NetC123_2</v>
      </c>
      <c r="C2409" t="str">
        <f t="shared" si="344"/>
        <v>U6-NetC123_2</v>
      </c>
      <c r="D2409" t="str">
        <f t="shared" si="345"/>
        <v>U6-5</v>
      </c>
      <c r="E2409" t="s">
        <v>2986</v>
      </c>
      <c r="F2409">
        <v>5</v>
      </c>
      <c r="G2409" t="s">
        <v>1136</v>
      </c>
      <c r="AT2409" t="str">
        <f t="shared" si="346"/>
        <v>NetC123_2</v>
      </c>
      <c r="AU2409" t="str">
        <f t="shared" si="347"/>
        <v>--</v>
      </c>
    </row>
    <row r="2410" spans="1:47" x14ac:dyDescent="0.25">
      <c r="A2410" t="str">
        <f t="shared" si="342"/>
        <v>U6-6</v>
      </c>
      <c r="B2410" t="str">
        <f t="shared" si="343"/>
        <v>NetR70_2</v>
      </c>
      <c r="C2410" t="str">
        <f t="shared" si="344"/>
        <v>U6-NetR70_2</v>
      </c>
      <c r="D2410" t="str">
        <f t="shared" si="345"/>
        <v>U6-6</v>
      </c>
      <c r="E2410" t="s">
        <v>2986</v>
      </c>
      <c r="F2410">
        <v>6</v>
      </c>
      <c r="G2410" t="s">
        <v>1200</v>
      </c>
      <c r="AT2410" t="str">
        <f t="shared" si="346"/>
        <v>NetR70_2</v>
      </c>
      <c r="AU2410" t="str">
        <f t="shared" si="347"/>
        <v>--</v>
      </c>
    </row>
    <row r="2411" spans="1:47" x14ac:dyDescent="0.25">
      <c r="A2411" t="str">
        <f t="shared" si="342"/>
        <v>U6-7</v>
      </c>
      <c r="B2411" t="str">
        <f t="shared" si="343"/>
        <v>0.8V_R</v>
      </c>
      <c r="C2411" t="str">
        <f t="shared" si="344"/>
        <v>U6-0.8V_R</v>
      </c>
      <c r="D2411" t="str">
        <f t="shared" si="345"/>
        <v>U6-7</v>
      </c>
      <c r="E2411" t="s">
        <v>2986</v>
      </c>
      <c r="F2411">
        <v>7</v>
      </c>
      <c r="G2411" t="s">
        <v>430</v>
      </c>
      <c r="AT2411" t="str">
        <f t="shared" si="346"/>
        <v>0.8V_R</v>
      </c>
      <c r="AU2411" t="str">
        <f t="shared" si="347"/>
        <v>--</v>
      </c>
    </row>
    <row r="2412" spans="1:47" x14ac:dyDescent="0.25">
      <c r="A2412" t="str">
        <f t="shared" si="342"/>
        <v>U6-8</v>
      </c>
      <c r="B2412" t="str">
        <f t="shared" si="343"/>
        <v>GND</v>
      </c>
      <c r="C2412" t="str">
        <f t="shared" si="344"/>
        <v>U6-GND</v>
      </c>
      <c r="D2412" t="str">
        <f t="shared" si="345"/>
        <v>U6-8</v>
      </c>
      <c r="E2412" t="s">
        <v>2986</v>
      </c>
      <c r="F2412">
        <v>8</v>
      </c>
      <c r="G2412" t="s">
        <v>433</v>
      </c>
      <c r="AT2412" t="str">
        <f t="shared" si="346"/>
        <v>GND</v>
      </c>
      <c r="AU2412" t="str">
        <f t="shared" si="347"/>
        <v>--</v>
      </c>
    </row>
    <row r="2413" spans="1:47" x14ac:dyDescent="0.25">
      <c r="A2413" t="str">
        <f t="shared" si="342"/>
        <v>U6-9</v>
      </c>
      <c r="B2413" t="str">
        <f t="shared" si="343"/>
        <v>GND</v>
      </c>
      <c r="C2413" t="str">
        <f t="shared" si="344"/>
        <v>U6-GND</v>
      </c>
      <c r="D2413" t="str">
        <f t="shared" si="345"/>
        <v>U6-9</v>
      </c>
      <c r="E2413" t="s">
        <v>2986</v>
      </c>
      <c r="F2413">
        <v>9</v>
      </c>
      <c r="G2413" t="s">
        <v>433</v>
      </c>
      <c r="AT2413" t="str">
        <f t="shared" si="346"/>
        <v>GND</v>
      </c>
      <c r="AU2413" t="str">
        <f t="shared" si="347"/>
        <v>--</v>
      </c>
    </row>
    <row r="2414" spans="1:47" x14ac:dyDescent="0.25">
      <c r="A2414" t="str">
        <f t="shared" si="342"/>
        <v>U6-10</v>
      </c>
      <c r="B2414" t="str">
        <f t="shared" si="343"/>
        <v>NetC114_2</v>
      </c>
      <c r="C2414" t="str">
        <f t="shared" si="344"/>
        <v>U6-NetC114_2</v>
      </c>
      <c r="D2414" t="str">
        <f t="shared" si="345"/>
        <v>U6-10</v>
      </c>
      <c r="E2414" t="s">
        <v>2986</v>
      </c>
      <c r="F2414">
        <v>10</v>
      </c>
      <c r="G2414" t="s">
        <v>1135</v>
      </c>
      <c r="AT2414" t="str">
        <f t="shared" si="346"/>
        <v>NetC114_2</v>
      </c>
      <c r="AU2414" t="str">
        <f t="shared" si="347"/>
        <v>--</v>
      </c>
    </row>
    <row r="2415" spans="1:47" x14ac:dyDescent="0.25">
      <c r="A2415" t="str">
        <f t="shared" si="342"/>
        <v>U6-11</v>
      </c>
      <c r="B2415" t="str">
        <f t="shared" si="343"/>
        <v>NetC130_2</v>
      </c>
      <c r="C2415" t="str">
        <f t="shared" si="344"/>
        <v>U6-NetC130_2</v>
      </c>
      <c r="D2415" t="str">
        <f t="shared" si="345"/>
        <v>U6-11</v>
      </c>
      <c r="E2415" t="s">
        <v>2986</v>
      </c>
      <c r="F2415">
        <v>11</v>
      </c>
      <c r="G2415" t="s">
        <v>1137</v>
      </c>
      <c r="AT2415" t="str">
        <f t="shared" si="346"/>
        <v>NetC130_2</v>
      </c>
      <c r="AU2415" t="str">
        <f t="shared" si="347"/>
        <v>--</v>
      </c>
    </row>
    <row r="2416" spans="1:47" x14ac:dyDescent="0.25">
      <c r="A2416" t="str">
        <f t="shared" si="342"/>
        <v>U6-12</v>
      </c>
      <c r="B2416" t="str">
        <f t="shared" si="343"/>
        <v>12.0V</v>
      </c>
      <c r="C2416" t="str">
        <f t="shared" si="344"/>
        <v>U6-12.0V</v>
      </c>
      <c r="D2416" t="str">
        <f t="shared" si="345"/>
        <v>U6-12</v>
      </c>
      <c r="E2416" t="s">
        <v>2986</v>
      </c>
      <c r="F2416">
        <v>12</v>
      </c>
      <c r="G2416" t="s">
        <v>443</v>
      </c>
      <c r="AT2416" t="str">
        <f t="shared" si="346"/>
        <v>12.0V</v>
      </c>
      <c r="AU2416" t="str">
        <f t="shared" si="347"/>
        <v>--</v>
      </c>
    </row>
    <row r="2417" spans="1:47" x14ac:dyDescent="0.25">
      <c r="A2417" t="str">
        <f t="shared" si="342"/>
        <v>U6-15</v>
      </c>
      <c r="B2417" t="str">
        <f t="shared" si="343"/>
        <v>NetU6_15</v>
      </c>
      <c r="C2417" t="str">
        <f t="shared" si="344"/>
        <v>U6-NetU6_15</v>
      </c>
      <c r="D2417" t="str">
        <f t="shared" si="345"/>
        <v>U6-15</v>
      </c>
      <c r="E2417" t="s">
        <v>2986</v>
      </c>
      <c r="F2417">
        <v>15</v>
      </c>
      <c r="G2417" t="s">
        <v>2987</v>
      </c>
      <c r="AT2417" t="str">
        <f t="shared" si="346"/>
        <v>NetU6_15</v>
      </c>
      <c r="AU2417" t="str">
        <f t="shared" si="347"/>
        <v>--</v>
      </c>
    </row>
    <row r="2418" spans="1:47" x14ac:dyDescent="0.25">
      <c r="A2418" t="str">
        <f t="shared" si="342"/>
        <v>U6-16</v>
      </c>
      <c r="B2418" t="str">
        <f t="shared" si="343"/>
        <v>GND</v>
      </c>
      <c r="C2418" t="str">
        <f t="shared" si="344"/>
        <v>U6-GND</v>
      </c>
      <c r="D2418" t="str">
        <f t="shared" si="345"/>
        <v>U6-16</v>
      </c>
      <c r="E2418" t="s">
        <v>2986</v>
      </c>
      <c r="F2418">
        <v>16</v>
      </c>
      <c r="G2418" t="s">
        <v>433</v>
      </c>
      <c r="AT2418" t="str">
        <f t="shared" si="346"/>
        <v>GND</v>
      </c>
      <c r="AU2418" t="str">
        <f t="shared" si="347"/>
        <v>--</v>
      </c>
    </row>
    <row r="2419" spans="1:47" x14ac:dyDescent="0.25">
      <c r="A2419" t="str">
        <f t="shared" si="342"/>
        <v>U7-1</v>
      </c>
      <c r="B2419" t="str">
        <f t="shared" si="343"/>
        <v>DCDC_SDA</v>
      </c>
      <c r="C2419" t="str">
        <f t="shared" si="344"/>
        <v>U7-DCDC_SDA</v>
      </c>
      <c r="D2419" t="str">
        <f t="shared" si="345"/>
        <v>U7-1</v>
      </c>
      <c r="E2419" t="s">
        <v>2988</v>
      </c>
      <c r="F2419">
        <v>1</v>
      </c>
      <c r="G2419" t="s">
        <v>926</v>
      </c>
      <c r="AT2419" t="str">
        <f t="shared" si="346"/>
        <v>DCDC1_SDA</v>
      </c>
      <c r="AU2419" t="str">
        <f t="shared" si="347"/>
        <v>R88</v>
      </c>
    </row>
    <row r="2420" spans="1:47" x14ac:dyDescent="0.25">
      <c r="A2420" t="str">
        <f t="shared" si="342"/>
        <v>U7-2</v>
      </c>
      <c r="B2420" t="str">
        <f t="shared" si="343"/>
        <v>PG_GROUP0</v>
      </c>
      <c r="C2420" t="str">
        <f t="shared" si="344"/>
        <v>U7-PG_GROUP0</v>
      </c>
      <c r="D2420" t="str">
        <f t="shared" si="345"/>
        <v>U7-2</v>
      </c>
      <c r="E2420" t="s">
        <v>2988</v>
      </c>
      <c r="F2420">
        <v>2</v>
      </c>
      <c r="G2420" t="s">
        <v>1212</v>
      </c>
      <c r="AT2420" t="str">
        <f t="shared" si="346"/>
        <v>PG_GROUP0</v>
      </c>
      <c r="AU2420" t="str">
        <f t="shared" si="347"/>
        <v>--</v>
      </c>
    </row>
    <row r="2421" spans="1:47" x14ac:dyDescent="0.25">
      <c r="A2421" t="str">
        <f t="shared" si="342"/>
        <v>U7-3</v>
      </c>
      <c r="B2421" t="str">
        <f t="shared" si="343"/>
        <v>EN_GROUP0</v>
      </c>
      <c r="C2421" t="str">
        <f t="shared" si="344"/>
        <v>U7-EN_GROUP0</v>
      </c>
      <c r="D2421" t="str">
        <f t="shared" si="345"/>
        <v>U7-3</v>
      </c>
      <c r="E2421" t="s">
        <v>2988</v>
      </c>
      <c r="F2421">
        <v>3</v>
      </c>
      <c r="G2421" t="s">
        <v>930</v>
      </c>
      <c r="AT2421" t="str">
        <f t="shared" si="346"/>
        <v>EN_GROUP0</v>
      </c>
      <c r="AU2421" t="str">
        <f t="shared" si="347"/>
        <v>--</v>
      </c>
    </row>
    <row r="2422" spans="1:47" x14ac:dyDescent="0.25">
      <c r="A2422" t="str">
        <f t="shared" si="342"/>
        <v>U7-4</v>
      </c>
      <c r="B2422" t="str">
        <f t="shared" si="343"/>
        <v>DCDC_SCL</v>
      </c>
      <c r="C2422" t="str">
        <f t="shared" si="344"/>
        <v>U7-DCDC_SCL</v>
      </c>
      <c r="D2422" t="str">
        <f t="shared" si="345"/>
        <v>U7-4</v>
      </c>
      <c r="E2422" t="s">
        <v>2988</v>
      </c>
      <c r="F2422">
        <v>4</v>
      </c>
      <c r="G2422" t="s">
        <v>925</v>
      </c>
      <c r="AT2422" t="str">
        <f t="shared" si="346"/>
        <v>DCDC1_SCL</v>
      </c>
      <c r="AU2422" t="str">
        <f t="shared" si="347"/>
        <v>R82</v>
      </c>
    </row>
    <row r="2423" spans="1:47" x14ac:dyDescent="0.25">
      <c r="A2423" t="str">
        <f t="shared" si="342"/>
        <v>U7-5</v>
      </c>
      <c r="B2423" t="str">
        <f t="shared" si="343"/>
        <v>NetC141_2</v>
      </c>
      <c r="C2423" t="str">
        <f t="shared" si="344"/>
        <v>U7-NetC141_2</v>
      </c>
      <c r="D2423" t="str">
        <f t="shared" si="345"/>
        <v>U7-5</v>
      </c>
      <c r="E2423" t="s">
        <v>2988</v>
      </c>
      <c r="F2423">
        <v>5</v>
      </c>
      <c r="G2423" t="s">
        <v>1140</v>
      </c>
      <c r="AT2423" t="str">
        <f t="shared" si="346"/>
        <v>NetC141_2</v>
      </c>
      <c r="AU2423" t="str">
        <f t="shared" si="347"/>
        <v>--</v>
      </c>
    </row>
    <row r="2424" spans="1:47" x14ac:dyDescent="0.25">
      <c r="A2424" t="str">
        <f t="shared" si="342"/>
        <v>U7-6</v>
      </c>
      <c r="B2424" t="str">
        <f t="shared" si="343"/>
        <v>NetR71_2</v>
      </c>
      <c r="C2424" t="str">
        <f t="shared" si="344"/>
        <v>U7-NetR71_2</v>
      </c>
      <c r="D2424" t="str">
        <f t="shared" si="345"/>
        <v>U7-6</v>
      </c>
      <c r="E2424" t="s">
        <v>2988</v>
      </c>
      <c r="F2424">
        <v>6</v>
      </c>
      <c r="G2424" t="s">
        <v>1201</v>
      </c>
      <c r="AT2424" t="str">
        <f t="shared" si="346"/>
        <v>NetR71_2</v>
      </c>
      <c r="AU2424" t="str">
        <f t="shared" si="347"/>
        <v>--</v>
      </c>
    </row>
    <row r="2425" spans="1:47" x14ac:dyDescent="0.25">
      <c r="A2425" t="str">
        <f t="shared" si="342"/>
        <v>U7-7</v>
      </c>
      <c r="B2425" t="str">
        <f t="shared" si="343"/>
        <v>1.0V</v>
      </c>
      <c r="C2425" t="str">
        <f t="shared" si="344"/>
        <v>U7-1.0V</v>
      </c>
      <c r="D2425" t="str">
        <f t="shared" si="345"/>
        <v>U7-7</v>
      </c>
      <c r="E2425" t="s">
        <v>2988</v>
      </c>
      <c r="F2425">
        <v>7</v>
      </c>
      <c r="G2425" t="s">
        <v>434</v>
      </c>
      <c r="AT2425" t="str">
        <f t="shared" si="346"/>
        <v>1.0V</v>
      </c>
      <c r="AU2425" t="str">
        <f t="shared" si="347"/>
        <v>--</v>
      </c>
    </row>
    <row r="2426" spans="1:47" x14ac:dyDescent="0.25">
      <c r="A2426" t="str">
        <f t="shared" si="342"/>
        <v>U7-8</v>
      </c>
      <c r="B2426" t="str">
        <f t="shared" si="343"/>
        <v>GND</v>
      </c>
      <c r="C2426" t="str">
        <f t="shared" si="344"/>
        <v>U7-GND</v>
      </c>
      <c r="D2426" t="str">
        <f t="shared" si="345"/>
        <v>U7-8</v>
      </c>
      <c r="E2426" t="s">
        <v>2988</v>
      </c>
      <c r="F2426">
        <v>8</v>
      </c>
      <c r="G2426" t="s">
        <v>433</v>
      </c>
      <c r="AT2426" t="str">
        <f t="shared" si="346"/>
        <v>GND</v>
      </c>
      <c r="AU2426" t="str">
        <f t="shared" si="347"/>
        <v>--</v>
      </c>
    </row>
    <row r="2427" spans="1:47" x14ac:dyDescent="0.25">
      <c r="A2427" t="str">
        <f t="shared" si="342"/>
        <v>U7-9</v>
      </c>
      <c r="B2427" t="str">
        <f t="shared" si="343"/>
        <v>GND</v>
      </c>
      <c r="C2427" t="str">
        <f t="shared" si="344"/>
        <v>U7-GND</v>
      </c>
      <c r="D2427" t="str">
        <f t="shared" si="345"/>
        <v>U7-9</v>
      </c>
      <c r="E2427" t="s">
        <v>2988</v>
      </c>
      <c r="F2427">
        <v>9</v>
      </c>
      <c r="G2427" t="s">
        <v>433</v>
      </c>
      <c r="AT2427" t="str">
        <f t="shared" si="346"/>
        <v>GND</v>
      </c>
      <c r="AU2427" t="str">
        <f t="shared" si="347"/>
        <v>--</v>
      </c>
    </row>
    <row r="2428" spans="1:47" x14ac:dyDescent="0.25">
      <c r="A2428" t="str">
        <f t="shared" si="342"/>
        <v>U7-10</v>
      </c>
      <c r="B2428" t="str">
        <f t="shared" si="343"/>
        <v>NetC131_2</v>
      </c>
      <c r="C2428" t="str">
        <f t="shared" si="344"/>
        <v>U7-NetC131_2</v>
      </c>
      <c r="D2428" t="str">
        <f t="shared" si="345"/>
        <v>U7-10</v>
      </c>
      <c r="E2428" t="s">
        <v>2988</v>
      </c>
      <c r="F2428">
        <v>10</v>
      </c>
      <c r="G2428" t="s">
        <v>1138</v>
      </c>
      <c r="AT2428" t="str">
        <f t="shared" si="346"/>
        <v>NetC131_2</v>
      </c>
      <c r="AU2428" t="str">
        <f t="shared" si="347"/>
        <v>--</v>
      </c>
    </row>
    <row r="2429" spans="1:47" x14ac:dyDescent="0.25">
      <c r="A2429" t="str">
        <f t="shared" si="342"/>
        <v>U7-11</v>
      </c>
      <c r="B2429" t="str">
        <f t="shared" si="343"/>
        <v>NetC142_2</v>
      </c>
      <c r="C2429" t="str">
        <f t="shared" si="344"/>
        <v>U7-NetC142_2</v>
      </c>
      <c r="D2429" t="str">
        <f t="shared" si="345"/>
        <v>U7-11</v>
      </c>
      <c r="E2429" t="s">
        <v>2988</v>
      </c>
      <c r="F2429">
        <v>11</v>
      </c>
      <c r="G2429" t="s">
        <v>1141</v>
      </c>
      <c r="AT2429" t="str">
        <f t="shared" si="346"/>
        <v>NetC142_2</v>
      </c>
      <c r="AU2429" t="str">
        <f t="shared" si="347"/>
        <v>--</v>
      </c>
    </row>
    <row r="2430" spans="1:47" x14ac:dyDescent="0.25">
      <c r="A2430" t="str">
        <f t="shared" si="342"/>
        <v>U7-12</v>
      </c>
      <c r="B2430" t="str">
        <f t="shared" si="343"/>
        <v>12.0V</v>
      </c>
      <c r="C2430" t="str">
        <f t="shared" si="344"/>
        <v>U7-12.0V</v>
      </c>
      <c r="D2430" t="str">
        <f t="shared" si="345"/>
        <v>U7-12</v>
      </c>
      <c r="E2430" t="s">
        <v>2988</v>
      </c>
      <c r="F2430">
        <v>12</v>
      </c>
      <c r="G2430" t="s">
        <v>443</v>
      </c>
      <c r="AT2430" t="str">
        <f t="shared" si="346"/>
        <v>12.0V</v>
      </c>
      <c r="AU2430" t="str">
        <f t="shared" si="347"/>
        <v>--</v>
      </c>
    </row>
    <row r="2431" spans="1:47" x14ac:dyDescent="0.25">
      <c r="A2431" t="str">
        <f t="shared" si="342"/>
        <v>U7-15</v>
      </c>
      <c r="B2431" t="str">
        <f t="shared" si="343"/>
        <v>NetU7_15</v>
      </c>
      <c r="C2431" t="str">
        <f t="shared" si="344"/>
        <v>U7-NetU7_15</v>
      </c>
      <c r="D2431" t="str">
        <f t="shared" si="345"/>
        <v>U7-15</v>
      </c>
      <c r="E2431" t="s">
        <v>2988</v>
      </c>
      <c r="F2431">
        <v>15</v>
      </c>
      <c r="G2431" t="s">
        <v>2989</v>
      </c>
      <c r="AT2431" t="str">
        <f t="shared" si="346"/>
        <v>NetU7_15</v>
      </c>
      <c r="AU2431" t="str">
        <f t="shared" si="347"/>
        <v>--</v>
      </c>
    </row>
    <row r="2432" spans="1:47" x14ac:dyDescent="0.25">
      <c r="A2432" t="str">
        <f t="shared" si="342"/>
        <v>U7-16</v>
      </c>
      <c r="B2432" t="str">
        <f t="shared" si="343"/>
        <v>GND</v>
      </c>
      <c r="C2432" t="str">
        <f t="shared" si="344"/>
        <v>U7-GND</v>
      </c>
      <c r="D2432" t="str">
        <f t="shared" si="345"/>
        <v>U7-16</v>
      </c>
      <c r="E2432" t="s">
        <v>2988</v>
      </c>
      <c r="F2432">
        <v>16</v>
      </c>
      <c r="G2432" t="s">
        <v>433</v>
      </c>
      <c r="AT2432" t="str">
        <f t="shared" si="346"/>
        <v>GND</v>
      </c>
      <c r="AU2432" t="str">
        <f t="shared" si="347"/>
        <v>--</v>
      </c>
    </row>
    <row r="2433" spans="1:47" x14ac:dyDescent="0.25">
      <c r="A2433" t="str">
        <f t="shared" si="342"/>
        <v>U8-1</v>
      </c>
      <c r="B2433" t="str">
        <f t="shared" si="343"/>
        <v>USB_CLKR</v>
      </c>
      <c r="C2433" t="str">
        <f t="shared" si="344"/>
        <v>U8-USB_CLKR</v>
      </c>
      <c r="D2433" t="str">
        <f t="shared" si="345"/>
        <v>U8-1</v>
      </c>
      <c r="E2433" t="s">
        <v>2990</v>
      </c>
      <c r="F2433">
        <v>1</v>
      </c>
      <c r="G2433" t="s">
        <v>1248</v>
      </c>
      <c r="AT2433" t="str">
        <f t="shared" si="346"/>
        <v>USB_CLK</v>
      </c>
      <c r="AU2433" t="str">
        <f t="shared" si="347"/>
        <v>R41</v>
      </c>
    </row>
    <row r="2434" spans="1:47" x14ac:dyDescent="0.25">
      <c r="A2434" t="str">
        <f t="shared" si="342"/>
        <v>U8-2</v>
      </c>
      <c r="B2434" t="str">
        <f t="shared" si="343"/>
        <v>USB_NXT</v>
      </c>
      <c r="C2434" t="str">
        <f t="shared" si="344"/>
        <v>U8-USB_NXT</v>
      </c>
      <c r="D2434" t="str">
        <f t="shared" si="345"/>
        <v>U8-2</v>
      </c>
      <c r="E2434" t="s">
        <v>2990</v>
      </c>
      <c r="F2434">
        <v>2</v>
      </c>
      <c r="G2434" t="s">
        <v>1270</v>
      </c>
      <c r="AT2434" t="str">
        <f t="shared" si="346"/>
        <v>USB_NXT</v>
      </c>
      <c r="AU2434" t="str">
        <f t="shared" si="347"/>
        <v>--</v>
      </c>
    </row>
    <row r="2435" spans="1:47" x14ac:dyDescent="0.25">
      <c r="A2435" t="str">
        <f t="shared" si="342"/>
        <v>U8-3</v>
      </c>
      <c r="B2435" t="str">
        <f t="shared" si="343"/>
        <v>USB_DATA0</v>
      </c>
      <c r="C2435" t="str">
        <f t="shared" si="344"/>
        <v>U8-USB_DATA0</v>
      </c>
      <c r="D2435" t="str">
        <f t="shared" si="345"/>
        <v>U8-3</v>
      </c>
      <c r="E2435" t="s">
        <v>2990</v>
      </c>
      <c r="F2435">
        <v>3</v>
      </c>
      <c r="G2435" t="s">
        <v>1250</v>
      </c>
      <c r="AT2435" t="str">
        <f t="shared" si="346"/>
        <v>USB_DATA0</v>
      </c>
      <c r="AU2435" t="str">
        <f t="shared" si="347"/>
        <v>--</v>
      </c>
    </row>
    <row r="2436" spans="1:47" x14ac:dyDescent="0.25">
      <c r="A2436" t="str">
        <f t="shared" si="342"/>
        <v>U8-4</v>
      </c>
      <c r="B2436" t="str">
        <f t="shared" si="343"/>
        <v>USB_DATA1</v>
      </c>
      <c r="C2436" t="str">
        <f t="shared" si="344"/>
        <v>U8-USB_DATA1</v>
      </c>
      <c r="D2436" t="str">
        <f t="shared" si="345"/>
        <v>U8-4</v>
      </c>
      <c r="E2436" t="s">
        <v>2990</v>
      </c>
      <c r="F2436">
        <v>4</v>
      </c>
      <c r="G2436" t="s">
        <v>1252</v>
      </c>
      <c r="AT2436" t="str">
        <f t="shared" si="346"/>
        <v>USB_DATA1</v>
      </c>
      <c r="AU2436" t="str">
        <f t="shared" si="347"/>
        <v>--</v>
      </c>
    </row>
    <row r="2437" spans="1:47" x14ac:dyDescent="0.25">
      <c r="A2437" t="str">
        <f t="shared" si="342"/>
        <v>U8-5</v>
      </c>
      <c r="B2437" t="str">
        <f t="shared" si="343"/>
        <v>USB_DATA2</v>
      </c>
      <c r="C2437" t="str">
        <f t="shared" si="344"/>
        <v>U8-USB_DATA2</v>
      </c>
      <c r="D2437" t="str">
        <f t="shared" si="345"/>
        <v>U8-5</v>
      </c>
      <c r="E2437" t="s">
        <v>2990</v>
      </c>
      <c r="F2437">
        <v>5</v>
      </c>
      <c r="G2437" t="s">
        <v>1254</v>
      </c>
      <c r="AT2437" t="str">
        <f t="shared" si="346"/>
        <v>USB_DATA2</v>
      </c>
      <c r="AU2437" t="str">
        <f t="shared" si="347"/>
        <v>--</v>
      </c>
    </row>
    <row r="2438" spans="1:47" x14ac:dyDescent="0.25">
      <c r="A2438" t="str">
        <f t="shared" ref="A2438:A2501" si="348">$E2438&amp;"-"&amp;$F2438</f>
        <v>U8-6</v>
      </c>
      <c r="B2438" t="str">
        <f t="shared" ref="B2438:B2501" si="349">IF(OR(E2438=$A$2,E2438=$B$2,E2438=$C$2,E2438=$D$2),"--",G2438)</f>
        <v>USB_DATA3</v>
      </c>
      <c r="C2438" t="str">
        <f t="shared" ref="C2438:C2501" si="350">$E2438&amp;"-"&amp;$G2438</f>
        <v>U8-USB_DATA3</v>
      </c>
      <c r="D2438" t="str">
        <f t="shared" ref="D2438:D2501" si="351">A2438</f>
        <v>U8-6</v>
      </c>
      <c r="E2438" t="s">
        <v>2990</v>
      </c>
      <c r="F2438">
        <v>6</v>
      </c>
      <c r="G2438" t="s">
        <v>1256</v>
      </c>
      <c r="AT2438" t="str">
        <f t="shared" ref="AT2438:AT2501" si="352">IF(IF(COUNTIF($AO$6:$AQ$150,B2438)&gt;0,"---","--")="---",VLOOKUP(B2438,$AO$6:$AQ$150,3,0),B2438)</f>
        <v>USB_DATA3</v>
      </c>
      <c r="AU2438" t="str">
        <f t="shared" ref="AU2438:AU2501" si="353">IF(IF(COUNTIF($AO$6:$AQ$150,B2438)&gt;0,"---","--")="---",VLOOKUP(B2438,$AO$6:$AQ$150,2,0),"--")</f>
        <v>--</v>
      </c>
    </row>
    <row r="2439" spans="1:47" x14ac:dyDescent="0.25">
      <c r="A2439" t="str">
        <f t="shared" si="348"/>
        <v>U8-7</v>
      </c>
      <c r="B2439" t="str">
        <f t="shared" si="349"/>
        <v>USB_DATA4</v>
      </c>
      <c r="C2439" t="str">
        <f t="shared" si="350"/>
        <v>U8-USB_DATA4</v>
      </c>
      <c r="D2439" t="str">
        <f t="shared" si="351"/>
        <v>U8-7</v>
      </c>
      <c r="E2439" t="s">
        <v>2990</v>
      </c>
      <c r="F2439">
        <v>7</v>
      </c>
      <c r="G2439" t="s">
        <v>1258</v>
      </c>
      <c r="AT2439" t="str">
        <f t="shared" si="352"/>
        <v>USB_DATA4</v>
      </c>
      <c r="AU2439" t="str">
        <f t="shared" si="353"/>
        <v>--</v>
      </c>
    </row>
    <row r="2440" spans="1:47" x14ac:dyDescent="0.25">
      <c r="A2440" t="str">
        <f t="shared" si="348"/>
        <v>U8-8</v>
      </c>
      <c r="B2440" t="str">
        <f t="shared" si="349"/>
        <v>GND</v>
      </c>
      <c r="C2440" t="str">
        <f t="shared" si="350"/>
        <v>U8-GND</v>
      </c>
      <c r="D2440" t="str">
        <f t="shared" si="351"/>
        <v>U8-8</v>
      </c>
      <c r="E2440" t="s">
        <v>2990</v>
      </c>
      <c r="F2440">
        <v>8</v>
      </c>
      <c r="G2440" t="s">
        <v>433</v>
      </c>
      <c r="AT2440" t="str">
        <f t="shared" si="352"/>
        <v>GND</v>
      </c>
      <c r="AU2440" t="str">
        <f t="shared" si="353"/>
        <v>--</v>
      </c>
    </row>
    <row r="2441" spans="1:47" x14ac:dyDescent="0.25">
      <c r="A2441" t="str">
        <f t="shared" si="348"/>
        <v>U8-9</v>
      </c>
      <c r="B2441" t="str">
        <f t="shared" si="349"/>
        <v>USB_DATA5</v>
      </c>
      <c r="C2441" t="str">
        <f t="shared" si="350"/>
        <v>U8-USB_DATA5</v>
      </c>
      <c r="D2441" t="str">
        <f t="shared" si="351"/>
        <v>U8-9</v>
      </c>
      <c r="E2441" t="s">
        <v>2990</v>
      </c>
      <c r="F2441">
        <v>9</v>
      </c>
      <c r="G2441" t="s">
        <v>1260</v>
      </c>
      <c r="AT2441" t="str">
        <f t="shared" si="352"/>
        <v>USB_DATA5</v>
      </c>
      <c r="AU2441" t="str">
        <f t="shared" si="353"/>
        <v>--</v>
      </c>
    </row>
    <row r="2442" spans="1:47" x14ac:dyDescent="0.25">
      <c r="A2442" t="str">
        <f t="shared" si="348"/>
        <v>U8-10</v>
      </c>
      <c r="B2442" t="str">
        <f t="shared" si="349"/>
        <v>USB_DATA6</v>
      </c>
      <c r="C2442" t="str">
        <f t="shared" si="350"/>
        <v>U8-USB_DATA6</v>
      </c>
      <c r="D2442" t="str">
        <f t="shared" si="351"/>
        <v>U8-10</v>
      </c>
      <c r="E2442" t="s">
        <v>2990</v>
      </c>
      <c r="F2442">
        <v>10</v>
      </c>
      <c r="G2442" t="s">
        <v>1262</v>
      </c>
      <c r="AT2442" t="str">
        <f t="shared" si="352"/>
        <v>USB_DATA6</v>
      </c>
      <c r="AU2442" t="str">
        <f t="shared" si="353"/>
        <v>--</v>
      </c>
    </row>
    <row r="2443" spans="1:47" x14ac:dyDescent="0.25">
      <c r="A2443" t="str">
        <f t="shared" si="348"/>
        <v>U8-11</v>
      </c>
      <c r="B2443" t="str">
        <f t="shared" si="349"/>
        <v>1.8V</v>
      </c>
      <c r="C2443" t="str">
        <f t="shared" si="350"/>
        <v>U8-1.8V</v>
      </c>
      <c r="D2443" t="str">
        <f t="shared" si="351"/>
        <v>U8-11</v>
      </c>
      <c r="E2443" t="s">
        <v>2990</v>
      </c>
      <c r="F2443">
        <v>11</v>
      </c>
      <c r="G2443" t="s">
        <v>441</v>
      </c>
      <c r="AT2443" t="str">
        <f t="shared" si="352"/>
        <v>1.8V</v>
      </c>
      <c r="AU2443" t="str">
        <f t="shared" si="353"/>
        <v>--</v>
      </c>
    </row>
    <row r="2444" spans="1:47" x14ac:dyDescent="0.25">
      <c r="A2444" t="str">
        <f t="shared" si="348"/>
        <v>U8-12</v>
      </c>
      <c r="B2444" t="str">
        <f t="shared" si="349"/>
        <v>NetU8_12</v>
      </c>
      <c r="C2444" t="str">
        <f t="shared" si="350"/>
        <v>U8-NetU8_12</v>
      </c>
      <c r="D2444" t="str">
        <f t="shared" si="351"/>
        <v>U8-12</v>
      </c>
      <c r="E2444" t="s">
        <v>2990</v>
      </c>
      <c r="F2444">
        <v>12</v>
      </c>
      <c r="G2444" t="s">
        <v>2991</v>
      </c>
      <c r="AT2444" t="str">
        <f t="shared" si="352"/>
        <v>NetU8_12</v>
      </c>
      <c r="AU2444" t="str">
        <f t="shared" si="353"/>
        <v>--</v>
      </c>
    </row>
    <row r="2445" spans="1:47" x14ac:dyDescent="0.25">
      <c r="A2445" t="str">
        <f t="shared" si="348"/>
        <v>U8-13</v>
      </c>
      <c r="B2445" t="str">
        <f t="shared" si="349"/>
        <v>USB_DATA7</v>
      </c>
      <c r="C2445" t="str">
        <f t="shared" si="350"/>
        <v>U8-USB_DATA7</v>
      </c>
      <c r="D2445" t="str">
        <f t="shared" si="351"/>
        <v>U8-13</v>
      </c>
      <c r="E2445" t="s">
        <v>2990</v>
      </c>
      <c r="F2445">
        <v>13</v>
      </c>
      <c r="G2445" t="s">
        <v>1264</v>
      </c>
      <c r="AT2445" t="str">
        <f t="shared" si="352"/>
        <v>USB_DATA7</v>
      </c>
      <c r="AU2445" t="str">
        <f t="shared" si="353"/>
        <v>--</v>
      </c>
    </row>
    <row r="2446" spans="1:47" x14ac:dyDescent="0.25">
      <c r="A2446" t="str">
        <f t="shared" si="348"/>
        <v>U8-14</v>
      </c>
      <c r="B2446" t="str">
        <f t="shared" si="349"/>
        <v>GND</v>
      </c>
      <c r="C2446" t="str">
        <f t="shared" si="350"/>
        <v>U8-GND</v>
      </c>
      <c r="D2446" t="str">
        <f t="shared" si="351"/>
        <v>U8-14</v>
      </c>
      <c r="E2446" t="s">
        <v>2990</v>
      </c>
      <c r="F2446">
        <v>14</v>
      </c>
      <c r="G2446" t="s">
        <v>433</v>
      </c>
      <c r="AT2446" t="str">
        <f t="shared" si="352"/>
        <v>GND</v>
      </c>
      <c r="AU2446" t="str">
        <f t="shared" si="353"/>
        <v>--</v>
      </c>
    </row>
    <row r="2447" spans="1:47" x14ac:dyDescent="0.25">
      <c r="A2447" t="str">
        <f t="shared" si="348"/>
        <v>U8-15</v>
      </c>
      <c r="B2447" t="str">
        <f t="shared" si="349"/>
        <v>NetU8_15</v>
      </c>
      <c r="C2447" t="str">
        <f t="shared" si="350"/>
        <v>U8-NetU8_15</v>
      </c>
      <c r="D2447" t="str">
        <f t="shared" si="351"/>
        <v>U8-15</v>
      </c>
      <c r="E2447" t="s">
        <v>2990</v>
      </c>
      <c r="F2447">
        <v>15</v>
      </c>
      <c r="G2447" t="s">
        <v>2992</v>
      </c>
      <c r="AT2447" t="str">
        <f t="shared" si="352"/>
        <v>NetU8_15</v>
      </c>
      <c r="AU2447" t="str">
        <f t="shared" si="353"/>
        <v>--</v>
      </c>
    </row>
    <row r="2448" spans="1:47" x14ac:dyDescent="0.25">
      <c r="A2448" t="str">
        <f t="shared" si="348"/>
        <v>U8-16</v>
      </c>
      <c r="B2448" t="str">
        <f t="shared" si="349"/>
        <v>NetU8_16</v>
      </c>
      <c r="C2448" t="str">
        <f t="shared" si="350"/>
        <v>U8-NetU8_16</v>
      </c>
      <c r="D2448" t="str">
        <f t="shared" si="351"/>
        <v>U8-16</v>
      </c>
      <c r="E2448" t="s">
        <v>2990</v>
      </c>
      <c r="F2448">
        <v>16</v>
      </c>
      <c r="G2448" t="s">
        <v>2993</v>
      </c>
      <c r="AT2448" t="str">
        <f t="shared" si="352"/>
        <v>NetU8_16</v>
      </c>
      <c r="AU2448" t="str">
        <f t="shared" si="353"/>
        <v>--</v>
      </c>
    </row>
    <row r="2449" spans="1:47" x14ac:dyDescent="0.25">
      <c r="A2449" t="str">
        <f t="shared" si="348"/>
        <v>U8-17</v>
      </c>
      <c r="B2449" t="str">
        <f t="shared" si="349"/>
        <v>USB_V_EN</v>
      </c>
      <c r="C2449" t="str">
        <f t="shared" si="350"/>
        <v>U8-USB_V_EN</v>
      </c>
      <c r="D2449" t="str">
        <f t="shared" si="351"/>
        <v>U8-17</v>
      </c>
      <c r="E2449" t="s">
        <v>2990</v>
      </c>
      <c r="F2449">
        <v>17</v>
      </c>
      <c r="G2449" t="s">
        <v>713</v>
      </c>
      <c r="AT2449" t="str">
        <f t="shared" si="352"/>
        <v>USB_V_EN</v>
      </c>
      <c r="AU2449" t="str">
        <f t="shared" si="353"/>
        <v>--</v>
      </c>
    </row>
    <row r="2450" spans="1:47" x14ac:dyDescent="0.25">
      <c r="A2450" t="str">
        <f t="shared" si="348"/>
        <v>U8-18</v>
      </c>
      <c r="B2450" t="str">
        <f t="shared" si="349"/>
        <v>USB_P</v>
      </c>
      <c r="C2450" t="str">
        <f t="shared" si="350"/>
        <v>U8-USB_P</v>
      </c>
      <c r="D2450" t="str">
        <f t="shared" si="351"/>
        <v>U8-18</v>
      </c>
      <c r="E2450" t="s">
        <v>2990</v>
      </c>
      <c r="F2450">
        <v>18</v>
      </c>
      <c r="G2450" t="s">
        <v>710</v>
      </c>
      <c r="AT2450" t="str">
        <f t="shared" si="352"/>
        <v>USB_P</v>
      </c>
      <c r="AU2450" t="str">
        <f t="shared" si="353"/>
        <v>--</v>
      </c>
    </row>
    <row r="2451" spans="1:47" x14ac:dyDescent="0.25">
      <c r="A2451" t="str">
        <f t="shared" si="348"/>
        <v>U8-19</v>
      </c>
      <c r="B2451" t="str">
        <f t="shared" si="349"/>
        <v>USB_N</v>
      </c>
      <c r="C2451" t="str">
        <f t="shared" si="350"/>
        <v>U8-USB_N</v>
      </c>
      <c r="D2451" t="str">
        <f t="shared" si="351"/>
        <v>U8-19</v>
      </c>
      <c r="E2451" t="s">
        <v>2990</v>
      </c>
      <c r="F2451">
        <v>19</v>
      </c>
      <c r="G2451" t="s">
        <v>708</v>
      </c>
      <c r="AT2451" t="str">
        <f t="shared" si="352"/>
        <v>USB_N</v>
      </c>
      <c r="AU2451" t="str">
        <f t="shared" si="353"/>
        <v>--</v>
      </c>
    </row>
    <row r="2452" spans="1:47" x14ac:dyDescent="0.25">
      <c r="A2452" t="str">
        <f t="shared" si="348"/>
        <v>U8-20</v>
      </c>
      <c r="B2452" t="str">
        <f t="shared" si="349"/>
        <v>3.3V</v>
      </c>
      <c r="C2452" t="str">
        <f t="shared" si="350"/>
        <v>U8-3.3V</v>
      </c>
      <c r="D2452" t="str">
        <f t="shared" si="351"/>
        <v>U8-20</v>
      </c>
      <c r="E2452" t="s">
        <v>2990</v>
      </c>
      <c r="F2452">
        <v>20</v>
      </c>
      <c r="G2452" t="s">
        <v>446</v>
      </c>
      <c r="AT2452" t="str">
        <f t="shared" si="352"/>
        <v>3.3V</v>
      </c>
      <c r="AU2452" t="str">
        <f t="shared" si="353"/>
        <v>--</v>
      </c>
    </row>
    <row r="2453" spans="1:47" x14ac:dyDescent="0.25">
      <c r="A2453" t="str">
        <f t="shared" si="348"/>
        <v>U8-21</v>
      </c>
      <c r="B2453" t="str">
        <f t="shared" si="349"/>
        <v>3.3V</v>
      </c>
      <c r="C2453" t="str">
        <f t="shared" si="350"/>
        <v>U8-3.3V</v>
      </c>
      <c r="D2453" t="str">
        <f t="shared" si="351"/>
        <v>U8-21</v>
      </c>
      <c r="E2453" t="s">
        <v>2990</v>
      </c>
      <c r="F2453">
        <v>21</v>
      </c>
      <c r="G2453" t="s">
        <v>446</v>
      </c>
      <c r="AT2453" t="str">
        <f t="shared" si="352"/>
        <v>3.3V</v>
      </c>
      <c r="AU2453" t="str">
        <f t="shared" si="353"/>
        <v>--</v>
      </c>
    </row>
    <row r="2454" spans="1:47" x14ac:dyDescent="0.25">
      <c r="A2454" t="str">
        <f t="shared" si="348"/>
        <v>U8-22</v>
      </c>
      <c r="B2454" t="str">
        <f t="shared" si="349"/>
        <v>USB_VBUS</v>
      </c>
      <c r="C2454" t="str">
        <f t="shared" si="350"/>
        <v>U8-USB_VBUS</v>
      </c>
      <c r="D2454" t="str">
        <f t="shared" si="351"/>
        <v>U8-22</v>
      </c>
      <c r="E2454" t="s">
        <v>2990</v>
      </c>
      <c r="F2454">
        <v>22</v>
      </c>
      <c r="G2454" t="s">
        <v>715</v>
      </c>
      <c r="AT2454" t="str">
        <f t="shared" si="352"/>
        <v>USB_VBUS</v>
      </c>
      <c r="AU2454" t="str">
        <f t="shared" si="353"/>
        <v>--</v>
      </c>
    </row>
    <row r="2455" spans="1:47" x14ac:dyDescent="0.25">
      <c r="A2455" t="str">
        <f t="shared" si="348"/>
        <v>U8-23</v>
      </c>
      <c r="B2455" t="str">
        <f t="shared" si="349"/>
        <v>USB_ID</v>
      </c>
      <c r="C2455" t="str">
        <f t="shared" si="350"/>
        <v>U8-USB_ID</v>
      </c>
      <c r="D2455" t="str">
        <f t="shared" si="351"/>
        <v>U8-23</v>
      </c>
      <c r="E2455" t="s">
        <v>2990</v>
      </c>
      <c r="F2455">
        <v>23</v>
      </c>
      <c r="G2455" t="s">
        <v>717</v>
      </c>
      <c r="AT2455" t="str">
        <f t="shared" si="352"/>
        <v>USB_ID</v>
      </c>
      <c r="AU2455" t="str">
        <f t="shared" si="353"/>
        <v>--</v>
      </c>
    </row>
    <row r="2456" spans="1:47" x14ac:dyDescent="0.25">
      <c r="A2456" t="str">
        <f t="shared" si="348"/>
        <v>U8-24</v>
      </c>
      <c r="B2456" t="str">
        <f t="shared" si="349"/>
        <v>NetR290_1</v>
      </c>
      <c r="C2456" t="str">
        <f t="shared" si="350"/>
        <v>U8-NetR290_1</v>
      </c>
      <c r="D2456" t="str">
        <f t="shared" si="351"/>
        <v>U8-24</v>
      </c>
      <c r="E2456" t="s">
        <v>2990</v>
      </c>
      <c r="F2456">
        <v>24</v>
      </c>
      <c r="G2456" t="s">
        <v>1191</v>
      </c>
      <c r="AT2456" t="str">
        <f t="shared" si="352"/>
        <v>NetR290_1</v>
      </c>
      <c r="AU2456" t="str">
        <f t="shared" si="353"/>
        <v>--</v>
      </c>
    </row>
    <row r="2457" spans="1:47" x14ac:dyDescent="0.25">
      <c r="A2457" t="str">
        <f t="shared" si="348"/>
        <v>U8-25</v>
      </c>
      <c r="B2457" t="str">
        <f t="shared" si="349"/>
        <v>NetU8_25</v>
      </c>
      <c r="C2457" t="str">
        <f t="shared" si="350"/>
        <v>U8-NetU8_25</v>
      </c>
      <c r="D2457" t="str">
        <f t="shared" si="351"/>
        <v>U8-25</v>
      </c>
      <c r="E2457" t="s">
        <v>2990</v>
      </c>
      <c r="F2457">
        <v>25</v>
      </c>
      <c r="G2457" t="s">
        <v>2994</v>
      </c>
      <c r="AT2457" t="str">
        <f t="shared" si="352"/>
        <v>NetU8_25</v>
      </c>
      <c r="AU2457" t="str">
        <f t="shared" si="353"/>
        <v>--</v>
      </c>
    </row>
    <row r="2458" spans="1:47" x14ac:dyDescent="0.25">
      <c r="A2458" t="str">
        <f t="shared" si="348"/>
        <v>U8-26</v>
      </c>
      <c r="B2458" t="str">
        <f t="shared" si="349"/>
        <v>USB_CLK12M</v>
      </c>
      <c r="C2458" t="str">
        <f t="shared" si="350"/>
        <v>U8-USB_CLK12M</v>
      </c>
      <c r="D2458" t="str">
        <f t="shared" si="351"/>
        <v>U8-26</v>
      </c>
      <c r="E2458" t="s">
        <v>2990</v>
      </c>
      <c r="F2458">
        <v>26</v>
      </c>
      <c r="G2458" t="s">
        <v>1246</v>
      </c>
      <c r="AT2458" t="str">
        <f t="shared" si="352"/>
        <v>CLK12M</v>
      </c>
      <c r="AU2458" t="str">
        <f t="shared" si="353"/>
        <v>R129</v>
      </c>
    </row>
    <row r="2459" spans="1:47" x14ac:dyDescent="0.25">
      <c r="A2459" t="str">
        <f t="shared" si="348"/>
        <v>U8-27</v>
      </c>
      <c r="B2459" t="str">
        <f t="shared" si="349"/>
        <v>USB_RST</v>
      </c>
      <c r="C2459" t="str">
        <f t="shared" si="350"/>
        <v>U8-USB_RST</v>
      </c>
      <c r="D2459" t="str">
        <f t="shared" si="351"/>
        <v>U8-27</v>
      </c>
      <c r="E2459" t="s">
        <v>2990</v>
      </c>
      <c r="F2459">
        <v>27</v>
      </c>
      <c r="G2459" t="s">
        <v>1273</v>
      </c>
      <c r="AT2459" t="str">
        <f t="shared" si="352"/>
        <v>USB_RST</v>
      </c>
      <c r="AU2459" t="str">
        <f t="shared" si="353"/>
        <v>--</v>
      </c>
    </row>
    <row r="2460" spans="1:47" x14ac:dyDescent="0.25">
      <c r="A2460" t="str">
        <f t="shared" si="348"/>
        <v>U8-28</v>
      </c>
      <c r="B2460" t="str">
        <f t="shared" si="349"/>
        <v>1.8V</v>
      </c>
      <c r="C2460" t="str">
        <f t="shared" si="350"/>
        <v>U8-1.8V</v>
      </c>
      <c r="D2460" t="str">
        <f t="shared" si="351"/>
        <v>U8-28</v>
      </c>
      <c r="E2460" t="s">
        <v>2990</v>
      </c>
      <c r="F2460">
        <v>28</v>
      </c>
      <c r="G2460" t="s">
        <v>441</v>
      </c>
      <c r="AT2460" t="str">
        <f t="shared" si="352"/>
        <v>1.8V</v>
      </c>
      <c r="AU2460" t="str">
        <f t="shared" si="353"/>
        <v>--</v>
      </c>
    </row>
    <row r="2461" spans="1:47" x14ac:dyDescent="0.25">
      <c r="A2461" t="str">
        <f t="shared" si="348"/>
        <v>U8-29</v>
      </c>
      <c r="B2461" t="str">
        <f t="shared" si="349"/>
        <v>USB_STP</v>
      </c>
      <c r="C2461" t="str">
        <f t="shared" si="350"/>
        <v>U8-USB_STP</v>
      </c>
      <c r="D2461" t="str">
        <f t="shared" si="351"/>
        <v>U8-29</v>
      </c>
      <c r="E2461" t="s">
        <v>2990</v>
      </c>
      <c r="F2461">
        <v>29</v>
      </c>
      <c r="G2461" t="s">
        <v>1275</v>
      </c>
      <c r="AT2461" t="str">
        <f t="shared" si="352"/>
        <v>USB_STP</v>
      </c>
      <c r="AU2461" t="str">
        <f t="shared" si="353"/>
        <v>--</v>
      </c>
    </row>
    <row r="2462" spans="1:47" x14ac:dyDescent="0.25">
      <c r="A2462" t="str">
        <f t="shared" si="348"/>
        <v>U8-30</v>
      </c>
      <c r="B2462" t="str">
        <f t="shared" si="349"/>
        <v>1.8V</v>
      </c>
      <c r="C2462" t="str">
        <f t="shared" si="350"/>
        <v>U8-1.8V</v>
      </c>
      <c r="D2462" t="str">
        <f t="shared" si="351"/>
        <v>U8-30</v>
      </c>
      <c r="E2462" t="s">
        <v>2990</v>
      </c>
      <c r="F2462">
        <v>30</v>
      </c>
      <c r="G2462" t="s">
        <v>441</v>
      </c>
      <c r="AT2462" t="str">
        <f t="shared" si="352"/>
        <v>1.8V</v>
      </c>
      <c r="AU2462" t="str">
        <f t="shared" si="353"/>
        <v>--</v>
      </c>
    </row>
    <row r="2463" spans="1:47" x14ac:dyDescent="0.25">
      <c r="A2463" t="str">
        <f t="shared" si="348"/>
        <v>U8-31</v>
      </c>
      <c r="B2463" t="str">
        <f t="shared" si="349"/>
        <v>USB_DIR</v>
      </c>
      <c r="C2463" t="str">
        <f t="shared" si="350"/>
        <v>U8-USB_DIR</v>
      </c>
      <c r="D2463" t="str">
        <f t="shared" si="351"/>
        <v>U8-31</v>
      </c>
      <c r="E2463" t="s">
        <v>2990</v>
      </c>
      <c r="F2463">
        <v>31</v>
      </c>
      <c r="G2463" t="s">
        <v>1266</v>
      </c>
      <c r="AT2463" t="str">
        <f t="shared" si="352"/>
        <v>USB_DIR</v>
      </c>
      <c r="AU2463" t="str">
        <f t="shared" si="353"/>
        <v>--</v>
      </c>
    </row>
    <row r="2464" spans="1:47" x14ac:dyDescent="0.25">
      <c r="A2464" t="str">
        <f t="shared" si="348"/>
        <v>U8-32</v>
      </c>
      <c r="B2464" t="str">
        <f t="shared" si="349"/>
        <v>1.8V</v>
      </c>
      <c r="C2464" t="str">
        <f t="shared" si="350"/>
        <v>U8-1.8V</v>
      </c>
      <c r="D2464" t="str">
        <f t="shared" si="351"/>
        <v>U8-32</v>
      </c>
      <c r="E2464" t="s">
        <v>2990</v>
      </c>
      <c r="F2464">
        <v>32</v>
      </c>
      <c r="G2464" t="s">
        <v>441</v>
      </c>
      <c r="AT2464" t="str">
        <f t="shared" si="352"/>
        <v>1.8V</v>
      </c>
      <c r="AU2464" t="str">
        <f t="shared" si="353"/>
        <v>--</v>
      </c>
    </row>
    <row r="2465" spans="1:47" x14ac:dyDescent="0.25">
      <c r="A2465" t="str">
        <f t="shared" si="348"/>
        <v>U8-33</v>
      </c>
      <c r="B2465" t="str">
        <f t="shared" si="349"/>
        <v>GND</v>
      </c>
      <c r="C2465" t="str">
        <f t="shared" si="350"/>
        <v>U8-GND</v>
      </c>
      <c r="D2465" t="str">
        <f t="shared" si="351"/>
        <v>U8-33</v>
      </c>
      <c r="E2465" t="s">
        <v>2990</v>
      </c>
      <c r="F2465">
        <v>33</v>
      </c>
      <c r="G2465" t="s">
        <v>433</v>
      </c>
      <c r="AT2465" t="str">
        <f t="shared" si="352"/>
        <v>GND</v>
      </c>
      <c r="AU2465" t="str">
        <f t="shared" si="353"/>
        <v>--</v>
      </c>
    </row>
    <row r="2466" spans="1:47" x14ac:dyDescent="0.25">
      <c r="A2466" t="str">
        <f t="shared" si="348"/>
        <v>U9-1</v>
      </c>
      <c r="B2466" t="str">
        <f t="shared" si="349"/>
        <v>DCDC_SDA</v>
      </c>
      <c r="C2466" t="str">
        <f t="shared" si="350"/>
        <v>U9-DCDC_SDA</v>
      </c>
      <c r="D2466" t="str">
        <f t="shared" si="351"/>
        <v>U9-1</v>
      </c>
      <c r="E2466" t="s">
        <v>2995</v>
      </c>
      <c r="F2466">
        <v>1</v>
      </c>
      <c r="G2466" t="s">
        <v>926</v>
      </c>
      <c r="AT2466" t="str">
        <f t="shared" si="352"/>
        <v>DCDC1_SDA</v>
      </c>
      <c r="AU2466" t="str">
        <f t="shared" si="353"/>
        <v>R88</v>
      </c>
    </row>
    <row r="2467" spans="1:47" x14ac:dyDescent="0.25">
      <c r="A2467" t="str">
        <f t="shared" si="348"/>
        <v>U9-2</v>
      </c>
      <c r="B2467" t="str">
        <f t="shared" si="349"/>
        <v>PG_GROUP0</v>
      </c>
      <c r="C2467" t="str">
        <f t="shared" si="350"/>
        <v>U9-PG_GROUP0</v>
      </c>
      <c r="D2467" t="str">
        <f t="shared" si="351"/>
        <v>U9-2</v>
      </c>
      <c r="E2467" t="s">
        <v>2995</v>
      </c>
      <c r="F2467">
        <v>2</v>
      </c>
      <c r="G2467" t="s">
        <v>1212</v>
      </c>
      <c r="AT2467" t="str">
        <f t="shared" si="352"/>
        <v>PG_GROUP0</v>
      </c>
      <c r="AU2467" t="str">
        <f t="shared" si="353"/>
        <v>--</v>
      </c>
    </row>
    <row r="2468" spans="1:47" x14ac:dyDescent="0.25">
      <c r="A2468" t="str">
        <f t="shared" si="348"/>
        <v>U9-3</v>
      </c>
      <c r="B2468" t="str">
        <f t="shared" si="349"/>
        <v>EN_GROUP0</v>
      </c>
      <c r="C2468" t="str">
        <f t="shared" si="350"/>
        <v>U9-EN_GROUP0</v>
      </c>
      <c r="D2468" t="str">
        <f t="shared" si="351"/>
        <v>U9-3</v>
      </c>
      <c r="E2468" t="s">
        <v>2995</v>
      </c>
      <c r="F2468">
        <v>3</v>
      </c>
      <c r="G2468" t="s">
        <v>930</v>
      </c>
      <c r="AT2468" t="str">
        <f t="shared" si="352"/>
        <v>EN_GROUP0</v>
      </c>
      <c r="AU2468" t="str">
        <f t="shared" si="353"/>
        <v>--</v>
      </c>
    </row>
    <row r="2469" spans="1:47" x14ac:dyDescent="0.25">
      <c r="A2469" t="str">
        <f t="shared" si="348"/>
        <v>U9-4</v>
      </c>
      <c r="B2469" t="str">
        <f t="shared" si="349"/>
        <v>DCDC_SCL</v>
      </c>
      <c r="C2469" t="str">
        <f t="shared" si="350"/>
        <v>U9-DCDC_SCL</v>
      </c>
      <c r="D2469" t="str">
        <f t="shared" si="351"/>
        <v>U9-4</v>
      </c>
      <c r="E2469" t="s">
        <v>2995</v>
      </c>
      <c r="F2469">
        <v>4</v>
      </c>
      <c r="G2469" t="s">
        <v>925</v>
      </c>
      <c r="AT2469" t="str">
        <f t="shared" si="352"/>
        <v>DCDC1_SCL</v>
      </c>
      <c r="AU2469" t="str">
        <f t="shared" si="353"/>
        <v>R82</v>
      </c>
    </row>
    <row r="2470" spans="1:47" x14ac:dyDescent="0.25">
      <c r="A2470" t="str">
        <f t="shared" si="348"/>
        <v>U9-5</v>
      </c>
      <c r="B2470" t="str">
        <f t="shared" si="349"/>
        <v>NetC151_2</v>
      </c>
      <c r="C2470" t="str">
        <f t="shared" si="350"/>
        <v>U9-NetC151_2</v>
      </c>
      <c r="D2470" t="str">
        <f t="shared" si="351"/>
        <v>U9-5</v>
      </c>
      <c r="E2470" t="s">
        <v>2995</v>
      </c>
      <c r="F2470">
        <v>5</v>
      </c>
      <c r="G2470" t="s">
        <v>1143</v>
      </c>
      <c r="AT2470" t="str">
        <f t="shared" si="352"/>
        <v>NetC151_2</v>
      </c>
      <c r="AU2470" t="str">
        <f t="shared" si="353"/>
        <v>--</v>
      </c>
    </row>
    <row r="2471" spans="1:47" x14ac:dyDescent="0.25">
      <c r="A2471" t="str">
        <f t="shared" si="348"/>
        <v>U9-6</v>
      </c>
      <c r="B2471" t="str">
        <f t="shared" si="349"/>
        <v>NetR72_2</v>
      </c>
      <c r="C2471" t="str">
        <f t="shared" si="350"/>
        <v>U9-NetR72_2</v>
      </c>
      <c r="D2471" t="str">
        <f t="shared" si="351"/>
        <v>U9-6</v>
      </c>
      <c r="E2471" t="s">
        <v>2995</v>
      </c>
      <c r="F2471">
        <v>6</v>
      </c>
      <c r="G2471" t="s">
        <v>1202</v>
      </c>
      <c r="AT2471" t="str">
        <f t="shared" si="352"/>
        <v>NetR72_2</v>
      </c>
      <c r="AU2471" t="str">
        <f t="shared" si="353"/>
        <v>--</v>
      </c>
    </row>
    <row r="2472" spans="1:47" x14ac:dyDescent="0.25">
      <c r="A2472" t="str">
        <f t="shared" si="348"/>
        <v>U9-7</v>
      </c>
      <c r="B2472" t="str">
        <f t="shared" si="349"/>
        <v>1.0V_R</v>
      </c>
      <c r="C2472" t="str">
        <f t="shared" si="350"/>
        <v>U9-1.0V_R</v>
      </c>
      <c r="D2472" t="str">
        <f t="shared" si="351"/>
        <v>U9-7</v>
      </c>
      <c r="E2472" t="s">
        <v>2995</v>
      </c>
      <c r="F2472">
        <v>7</v>
      </c>
      <c r="G2472" t="s">
        <v>436</v>
      </c>
      <c r="AT2472" t="str">
        <f t="shared" si="352"/>
        <v>1.0V_R</v>
      </c>
      <c r="AU2472" t="str">
        <f t="shared" si="353"/>
        <v>--</v>
      </c>
    </row>
    <row r="2473" spans="1:47" x14ac:dyDescent="0.25">
      <c r="A2473" t="str">
        <f t="shared" si="348"/>
        <v>U9-8</v>
      </c>
      <c r="B2473" t="str">
        <f t="shared" si="349"/>
        <v>GND</v>
      </c>
      <c r="C2473" t="str">
        <f t="shared" si="350"/>
        <v>U9-GND</v>
      </c>
      <c r="D2473" t="str">
        <f t="shared" si="351"/>
        <v>U9-8</v>
      </c>
      <c r="E2473" t="s">
        <v>2995</v>
      </c>
      <c r="F2473">
        <v>8</v>
      </c>
      <c r="G2473" t="s">
        <v>433</v>
      </c>
      <c r="AT2473" t="str">
        <f t="shared" si="352"/>
        <v>GND</v>
      </c>
      <c r="AU2473" t="str">
        <f t="shared" si="353"/>
        <v>--</v>
      </c>
    </row>
    <row r="2474" spans="1:47" x14ac:dyDescent="0.25">
      <c r="A2474" t="str">
        <f t="shared" si="348"/>
        <v>U9-9</v>
      </c>
      <c r="B2474" t="str">
        <f t="shared" si="349"/>
        <v>GND</v>
      </c>
      <c r="C2474" t="str">
        <f t="shared" si="350"/>
        <v>U9-GND</v>
      </c>
      <c r="D2474" t="str">
        <f t="shared" si="351"/>
        <v>U9-9</v>
      </c>
      <c r="E2474" t="s">
        <v>2995</v>
      </c>
      <c r="F2474">
        <v>9</v>
      </c>
      <c r="G2474" t="s">
        <v>433</v>
      </c>
      <c r="AT2474" t="str">
        <f t="shared" si="352"/>
        <v>GND</v>
      </c>
      <c r="AU2474" t="str">
        <f t="shared" si="353"/>
        <v>--</v>
      </c>
    </row>
    <row r="2475" spans="1:47" x14ac:dyDescent="0.25">
      <c r="A2475" t="str">
        <f t="shared" si="348"/>
        <v>U9-10</v>
      </c>
      <c r="B2475" t="str">
        <f t="shared" si="349"/>
        <v>NetC143_2</v>
      </c>
      <c r="C2475" t="str">
        <f t="shared" si="350"/>
        <v>U9-NetC143_2</v>
      </c>
      <c r="D2475" t="str">
        <f t="shared" si="351"/>
        <v>U9-10</v>
      </c>
      <c r="E2475" t="s">
        <v>2995</v>
      </c>
      <c r="F2475">
        <v>10</v>
      </c>
      <c r="G2475" t="s">
        <v>1142</v>
      </c>
      <c r="AT2475" t="str">
        <f t="shared" si="352"/>
        <v>NetC143_2</v>
      </c>
      <c r="AU2475" t="str">
        <f t="shared" si="353"/>
        <v>--</v>
      </c>
    </row>
    <row r="2476" spans="1:47" x14ac:dyDescent="0.25">
      <c r="A2476" t="str">
        <f t="shared" si="348"/>
        <v>U9-11</v>
      </c>
      <c r="B2476" t="str">
        <f t="shared" si="349"/>
        <v>NetC152_2</v>
      </c>
      <c r="C2476" t="str">
        <f t="shared" si="350"/>
        <v>U9-NetC152_2</v>
      </c>
      <c r="D2476" t="str">
        <f t="shared" si="351"/>
        <v>U9-11</v>
      </c>
      <c r="E2476" t="s">
        <v>2995</v>
      </c>
      <c r="F2476">
        <v>11</v>
      </c>
      <c r="G2476" t="s">
        <v>1144</v>
      </c>
      <c r="AT2476" t="str">
        <f t="shared" si="352"/>
        <v>NetC152_2</v>
      </c>
      <c r="AU2476" t="str">
        <f t="shared" si="353"/>
        <v>--</v>
      </c>
    </row>
    <row r="2477" spans="1:47" x14ac:dyDescent="0.25">
      <c r="A2477" t="str">
        <f t="shared" si="348"/>
        <v>U9-12</v>
      </c>
      <c r="B2477" t="str">
        <f t="shared" si="349"/>
        <v>12.0V</v>
      </c>
      <c r="C2477" t="str">
        <f t="shared" si="350"/>
        <v>U9-12.0V</v>
      </c>
      <c r="D2477" t="str">
        <f t="shared" si="351"/>
        <v>U9-12</v>
      </c>
      <c r="E2477" t="s">
        <v>2995</v>
      </c>
      <c r="F2477">
        <v>12</v>
      </c>
      <c r="G2477" t="s">
        <v>443</v>
      </c>
      <c r="AT2477" t="str">
        <f t="shared" si="352"/>
        <v>12.0V</v>
      </c>
      <c r="AU2477" t="str">
        <f t="shared" si="353"/>
        <v>--</v>
      </c>
    </row>
    <row r="2478" spans="1:47" x14ac:dyDescent="0.25">
      <c r="A2478" t="str">
        <f t="shared" si="348"/>
        <v>U9-15</v>
      </c>
      <c r="B2478" t="str">
        <f t="shared" si="349"/>
        <v>NetU9_15</v>
      </c>
      <c r="C2478" t="str">
        <f t="shared" si="350"/>
        <v>U9-NetU9_15</v>
      </c>
      <c r="D2478" t="str">
        <f t="shared" si="351"/>
        <v>U9-15</v>
      </c>
      <c r="E2478" t="s">
        <v>2995</v>
      </c>
      <c r="F2478">
        <v>15</v>
      </c>
      <c r="G2478" t="s">
        <v>2996</v>
      </c>
      <c r="AT2478" t="str">
        <f t="shared" si="352"/>
        <v>NetU9_15</v>
      </c>
      <c r="AU2478" t="str">
        <f t="shared" si="353"/>
        <v>--</v>
      </c>
    </row>
    <row r="2479" spans="1:47" x14ac:dyDescent="0.25">
      <c r="A2479" t="str">
        <f t="shared" si="348"/>
        <v>U9-16</v>
      </c>
      <c r="B2479" t="str">
        <f t="shared" si="349"/>
        <v>GND</v>
      </c>
      <c r="C2479" t="str">
        <f t="shared" si="350"/>
        <v>U9-GND</v>
      </c>
      <c r="D2479" t="str">
        <f t="shared" si="351"/>
        <v>U9-16</v>
      </c>
      <c r="E2479" t="s">
        <v>2995</v>
      </c>
      <c r="F2479">
        <v>16</v>
      </c>
      <c r="G2479" t="s">
        <v>433</v>
      </c>
      <c r="AT2479" t="str">
        <f t="shared" si="352"/>
        <v>GND</v>
      </c>
      <c r="AU2479" t="str">
        <f t="shared" si="353"/>
        <v>--</v>
      </c>
    </row>
    <row r="2480" spans="1:47" x14ac:dyDescent="0.25">
      <c r="A2480" t="str">
        <f t="shared" si="348"/>
        <v>U10-1</v>
      </c>
      <c r="B2480" t="str">
        <f t="shared" si="349"/>
        <v>DCDC_SDA</v>
      </c>
      <c r="C2480" t="str">
        <f t="shared" si="350"/>
        <v>U10-DCDC_SDA</v>
      </c>
      <c r="D2480" t="str">
        <f t="shared" si="351"/>
        <v>U10-1</v>
      </c>
      <c r="E2480" t="s">
        <v>2997</v>
      </c>
      <c r="F2480">
        <v>1</v>
      </c>
      <c r="G2480" t="s">
        <v>926</v>
      </c>
      <c r="AT2480" t="str">
        <f t="shared" si="352"/>
        <v>DCDC1_SDA</v>
      </c>
      <c r="AU2480" t="str">
        <f t="shared" si="353"/>
        <v>R88</v>
      </c>
    </row>
    <row r="2481" spans="1:47" x14ac:dyDescent="0.25">
      <c r="A2481" t="str">
        <f t="shared" si="348"/>
        <v>U10-2</v>
      </c>
      <c r="B2481" t="str">
        <f t="shared" si="349"/>
        <v>PG_GROUP1</v>
      </c>
      <c r="C2481" t="str">
        <f t="shared" si="350"/>
        <v>U10-PG_GROUP1</v>
      </c>
      <c r="D2481" t="str">
        <f t="shared" si="351"/>
        <v>U10-2</v>
      </c>
      <c r="E2481" t="s">
        <v>2997</v>
      </c>
      <c r="F2481">
        <v>2</v>
      </c>
      <c r="G2481" t="s">
        <v>1213</v>
      </c>
      <c r="AT2481" t="str">
        <f t="shared" si="352"/>
        <v>PG_GROUP1</v>
      </c>
      <c r="AU2481" t="str">
        <f t="shared" si="353"/>
        <v>--</v>
      </c>
    </row>
    <row r="2482" spans="1:47" x14ac:dyDescent="0.25">
      <c r="A2482" t="str">
        <f t="shared" si="348"/>
        <v>U10-3</v>
      </c>
      <c r="B2482" t="str">
        <f t="shared" si="349"/>
        <v>PG_GROUP0</v>
      </c>
      <c r="C2482" t="str">
        <f t="shared" si="350"/>
        <v>U10-PG_GROUP0</v>
      </c>
      <c r="D2482" t="str">
        <f t="shared" si="351"/>
        <v>U10-3</v>
      </c>
      <c r="E2482" t="s">
        <v>2997</v>
      </c>
      <c r="F2482">
        <v>3</v>
      </c>
      <c r="G2482" t="s">
        <v>1212</v>
      </c>
      <c r="AT2482" t="str">
        <f t="shared" si="352"/>
        <v>PG_GROUP0</v>
      </c>
      <c r="AU2482" t="str">
        <f t="shared" si="353"/>
        <v>--</v>
      </c>
    </row>
    <row r="2483" spans="1:47" x14ac:dyDescent="0.25">
      <c r="A2483" t="str">
        <f t="shared" si="348"/>
        <v>U10-4</v>
      </c>
      <c r="B2483" t="str">
        <f t="shared" si="349"/>
        <v>DCDC_SCL</v>
      </c>
      <c r="C2483" t="str">
        <f t="shared" si="350"/>
        <v>U10-DCDC_SCL</v>
      </c>
      <c r="D2483" t="str">
        <f t="shared" si="351"/>
        <v>U10-4</v>
      </c>
      <c r="E2483" t="s">
        <v>2997</v>
      </c>
      <c r="F2483">
        <v>4</v>
      </c>
      <c r="G2483" t="s">
        <v>925</v>
      </c>
      <c r="AT2483" t="str">
        <f t="shared" si="352"/>
        <v>DCDC1_SCL</v>
      </c>
      <c r="AU2483" t="str">
        <f t="shared" si="353"/>
        <v>R82</v>
      </c>
    </row>
    <row r="2484" spans="1:47" x14ac:dyDescent="0.25">
      <c r="A2484" t="str">
        <f t="shared" si="348"/>
        <v>U10-5</v>
      </c>
      <c r="B2484" t="str">
        <f t="shared" si="349"/>
        <v>NetC35_2</v>
      </c>
      <c r="C2484" t="str">
        <f t="shared" si="350"/>
        <v>U10-NetC35_2</v>
      </c>
      <c r="D2484" t="str">
        <f t="shared" si="351"/>
        <v>U10-5</v>
      </c>
      <c r="E2484" t="s">
        <v>2997</v>
      </c>
      <c r="F2484">
        <v>5</v>
      </c>
      <c r="G2484" t="s">
        <v>1163</v>
      </c>
      <c r="AT2484" t="str">
        <f t="shared" si="352"/>
        <v>NetC35_2</v>
      </c>
      <c r="AU2484" t="str">
        <f t="shared" si="353"/>
        <v>--</v>
      </c>
    </row>
    <row r="2485" spans="1:47" x14ac:dyDescent="0.25">
      <c r="A2485" t="str">
        <f t="shared" si="348"/>
        <v>U10-6</v>
      </c>
      <c r="B2485" t="str">
        <f t="shared" si="349"/>
        <v>NetR73_2</v>
      </c>
      <c r="C2485" t="str">
        <f t="shared" si="350"/>
        <v>U10-NetR73_2</v>
      </c>
      <c r="D2485" t="str">
        <f t="shared" si="351"/>
        <v>U10-6</v>
      </c>
      <c r="E2485" t="s">
        <v>2997</v>
      </c>
      <c r="F2485">
        <v>6</v>
      </c>
      <c r="G2485" t="s">
        <v>1203</v>
      </c>
      <c r="AT2485" t="str">
        <f t="shared" si="352"/>
        <v>NetR73_2</v>
      </c>
      <c r="AU2485" t="str">
        <f t="shared" si="353"/>
        <v>--</v>
      </c>
    </row>
    <row r="2486" spans="1:47" x14ac:dyDescent="0.25">
      <c r="A2486" t="str">
        <f t="shared" si="348"/>
        <v>U10-7</v>
      </c>
      <c r="B2486" t="str">
        <f t="shared" si="349"/>
        <v>1.8V</v>
      </c>
      <c r="C2486" t="str">
        <f t="shared" si="350"/>
        <v>U10-1.8V</v>
      </c>
      <c r="D2486" t="str">
        <f t="shared" si="351"/>
        <v>U10-7</v>
      </c>
      <c r="E2486" t="s">
        <v>2997</v>
      </c>
      <c r="F2486">
        <v>7</v>
      </c>
      <c r="G2486" t="s">
        <v>441</v>
      </c>
      <c r="AT2486" t="str">
        <f t="shared" si="352"/>
        <v>1.8V</v>
      </c>
      <c r="AU2486" t="str">
        <f t="shared" si="353"/>
        <v>--</v>
      </c>
    </row>
    <row r="2487" spans="1:47" x14ac:dyDescent="0.25">
      <c r="A2487" t="str">
        <f t="shared" si="348"/>
        <v>U10-8</v>
      </c>
      <c r="B2487" t="str">
        <f t="shared" si="349"/>
        <v>GND</v>
      </c>
      <c r="C2487" t="str">
        <f t="shared" si="350"/>
        <v>U10-GND</v>
      </c>
      <c r="D2487" t="str">
        <f t="shared" si="351"/>
        <v>U10-8</v>
      </c>
      <c r="E2487" t="s">
        <v>2997</v>
      </c>
      <c r="F2487">
        <v>8</v>
      </c>
      <c r="G2487" t="s">
        <v>433</v>
      </c>
      <c r="AT2487" t="str">
        <f t="shared" si="352"/>
        <v>GND</v>
      </c>
      <c r="AU2487" t="str">
        <f t="shared" si="353"/>
        <v>--</v>
      </c>
    </row>
    <row r="2488" spans="1:47" x14ac:dyDescent="0.25">
      <c r="A2488" t="str">
        <f t="shared" si="348"/>
        <v>U10-9</v>
      </c>
      <c r="B2488" t="str">
        <f t="shared" si="349"/>
        <v>GND</v>
      </c>
      <c r="C2488" t="str">
        <f t="shared" si="350"/>
        <v>U10-GND</v>
      </c>
      <c r="D2488" t="str">
        <f t="shared" si="351"/>
        <v>U10-9</v>
      </c>
      <c r="E2488" t="s">
        <v>2997</v>
      </c>
      <c r="F2488">
        <v>9</v>
      </c>
      <c r="G2488" t="s">
        <v>433</v>
      </c>
      <c r="AT2488" t="str">
        <f t="shared" si="352"/>
        <v>GND</v>
      </c>
      <c r="AU2488" t="str">
        <f t="shared" si="353"/>
        <v>--</v>
      </c>
    </row>
    <row r="2489" spans="1:47" x14ac:dyDescent="0.25">
      <c r="A2489" t="str">
        <f t="shared" si="348"/>
        <v>U10-10</v>
      </c>
      <c r="B2489" t="str">
        <f t="shared" si="349"/>
        <v>NetC25_2</v>
      </c>
      <c r="C2489" t="str">
        <f t="shared" si="350"/>
        <v>U10-NetC25_2</v>
      </c>
      <c r="D2489" t="str">
        <f t="shared" si="351"/>
        <v>U10-10</v>
      </c>
      <c r="E2489" t="s">
        <v>2997</v>
      </c>
      <c r="F2489">
        <v>10</v>
      </c>
      <c r="G2489" t="s">
        <v>1158</v>
      </c>
      <c r="AT2489" t="str">
        <f t="shared" si="352"/>
        <v>NetC25_2</v>
      </c>
      <c r="AU2489" t="str">
        <f t="shared" si="353"/>
        <v>--</v>
      </c>
    </row>
    <row r="2490" spans="1:47" x14ac:dyDescent="0.25">
      <c r="A2490" t="str">
        <f t="shared" si="348"/>
        <v>U10-11</v>
      </c>
      <c r="B2490" t="str">
        <f t="shared" si="349"/>
        <v>NetC36_2</v>
      </c>
      <c r="C2490" t="str">
        <f t="shared" si="350"/>
        <v>U10-NetC36_2</v>
      </c>
      <c r="D2490" t="str">
        <f t="shared" si="351"/>
        <v>U10-11</v>
      </c>
      <c r="E2490" t="s">
        <v>2997</v>
      </c>
      <c r="F2490">
        <v>11</v>
      </c>
      <c r="G2490" t="s">
        <v>1164</v>
      </c>
      <c r="AT2490" t="str">
        <f t="shared" si="352"/>
        <v>NetC36_2</v>
      </c>
      <c r="AU2490" t="str">
        <f t="shared" si="353"/>
        <v>--</v>
      </c>
    </row>
    <row r="2491" spans="1:47" x14ac:dyDescent="0.25">
      <c r="A2491" t="str">
        <f t="shared" si="348"/>
        <v>U10-12</v>
      </c>
      <c r="B2491" t="str">
        <f t="shared" si="349"/>
        <v>12.0V</v>
      </c>
      <c r="C2491" t="str">
        <f t="shared" si="350"/>
        <v>U10-12.0V</v>
      </c>
      <c r="D2491" t="str">
        <f t="shared" si="351"/>
        <v>U10-12</v>
      </c>
      <c r="E2491" t="s">
        <v>2997</v>
      </c>
      <c r="F2491">
        <v>12</v>
      </c>
      <c r="G2491" t="s">
        <v>443</v>
      </c>
      <c r="AT2491" t="str">
        <f t="shared" si="352"/>
        <v>12.0V</v>
      </c>
      <c r="AU2491" t="str">
        <f t="shared" si="353"/>
        <v>--</v>
      </c>
    </row>
    <row r="2492" spans="1:47" x14ac:dyDescent="0.25">
      <c r="A2492" t="str">
        <f t="shared" si="348"/>
        <v>U10-15</v>
      </c>
      <c r="B2492" t="str">
        <f t="shared" si="349"/>
        <v>NetU10_15</v>
      </c>
      <c r="C2492" t="str">
        <f t="shared" si="350"/>
        <v>U10-NetU10_15</v>
      </c>
      <c r="D2492" t="str">
        <f t="shared" si="351"/>
        <v>U10-15</v>
      </c>
      <c r="E2492" t="s">
        <v>2997</v>
      </c>
      <c r="F2492">
        <v>15</v>
      </c>
      <c r="G2492" t="s">
        <v>2998</v>
      </c>
      <c r="AT2492" t="str">
        <f t="shared" si="352"/>
        <v>NetU10_15</v>
      </c>
      <c r="AU2492" t="str">
        <f t="shared" si="353"/>
        <v>--</v>
      </c>
    </row>
    <row r="2493" spans="1:47" x14ac:dyDescent="0.25">
      <c r="A2493" t="str">
        <f t="shared" si="348"/>
        <v>U10-16</v>
      </c>
      <c r="B2493" t="str">
        <f t="shared" si="349"/>
        <v>GND</v>
      </c>
      <c r="C2493" t="str">
        <f t="shared" si="350"/>
        <v>U10-GND</v>
      </c>
      <c r="D2493" t="str">
        <f t="shared" si="351"/>
        <v>U10-16</v>
      </c>
      <c r="E2493" t="s">
        <v>2997</v>
      </c>
      <c r="F2493">
        <v>16</v>
      </c>
      <c r="G2493" t="s">
        <v>433</v>
      </c>
      <c r="AT2493" t="str">
        <f t="shared" si="352"/>
        <v>GND</v>
      </c>
      <c r="AU2493" t="str">
        <f t="shared" si="353"/>
        <v>--</v>
      </c>
    </row>
    <row r="2494" spans="1:47" x14ac:dyDescent="0.25">
      <c r="A2494" t="str">
        <f t="shared" si="348"/>
        <v>U11-1</v>
      </c>
      <c r="B2494" t="str">
        <f t="shared" si="349"/>
        <v>GND</v>
      </c>
      <c r="C2494" t="str">
        <f t="shared" si="350"/>
        <v>U11-GND</v>
      </c>
      <c r="D2494" t="str">
        <f t="shared" si="351"/>
        <v>U11-1</v>
      </c>
      <c r="E2494" t="s">
        <v>2999</v>
      </c>
      <c r="F2494">
        <v>1</v>
      </c>
      <c r="G2494" t="s">
        <v>433</v>
      </c>
      <c r="AT2494" t="str">
        <f t="shared" si="352"/>
        <v>GND</v>
      </c>
      <c r="AU2494" t="str">
        <f t="shared" si="353"/>
        <v>--</v>
      </c>
    </row>
    <row r="2495" spans="1:47" x14ac:dyDescent="0.25">
      <c r="A2495" t="str">
        <f t="shared" si="348"/>
        <v>U11-2</v>
      </c>
      <c r="B2495" t="str">
        <f t="shared" si="349"/>
        <v>GND</v>
      </c>
      <c r="C2495" t="str">
        <f t="shared" si="350"/>
        <v>U11-GND</v>
      </c>
      <c r="D2495" t="str">
        <f t="shared" si="351"/>
        <v>U11-2</v>
      </c>
      <c r="E2495" t="s">
        <v>2999</v>
      </c>
      <c r="F2495">
        <v>2</v>
      </c>
      <c r="G2495" t="s">
        <v>433</v>
      </c>
      <c r="AT2495" t="str">
        <f t="shared" si="352"/>
        <v>GND</v>
      </c>
      <c r="AU2495" t="str">
        <f t="shared" si="353"/>
        <v>--</v>
      </c>
    </row>
    <row r="2496" spans="1:47" x14ac:dyDescent="0.25">
      <c r="A2496" t="str">
        <f t="shared" si="348"/>
        <v>U11-3</v>
      </c>
      <c r="B2496" t="str">
        <f t="shared" si="349"/>
        <v>1.8V</v>
      </c>
      <c r="C2496" t="str">
        <f t="shared" si="350"/>
        <v>U11-1.8V</v>
      </c>
      <c r="D2496" t="str">
        <f t="shared" si="351"/>
        <v>U11-3</v>
      </c>
      <c r="E2496" t="s">
        <v>2999</v>
      </c>
      <c r="F2496">
        <v>3</v>
      </c>
      <c r="G2496" t="s">
        <v>441</v>
      </c>
      <c r="AT2496" t="str">
        <f t="shared" si="352"/>
        <v>1.8V</v>
      </c>
      <c r="AU2496" t="str">
        <f t="shared" si="353"/>
        <v>--</v>
      </c>
    </row>
    <row r="2497" spans="1:47" x14ac:dyDescent="0.25">
      <c r="A2497" t="str">
        <f t="shared" si="348"/>
        <v>U11-4</v>
      </c>
      <c r="B2497" t="str">
        <f t="shared" si="349"/>
        <v>GND</v>
      </c>
      <c r="C2497" t="str">
        <f t="shared" si="350"/>
        <v>U11-GND</v>
      </c>
      <c r="D2497" t="str">
        <f t="shared" si="351"/>
        <v>U11-4</v>
      </c>
      <c r="E2497" t="s">
        <v>2999</v>
      </c>
      <c r="F2497">
        <v>4</v>
      </c>
      <c r="G2497" t="s">
        <v>433</v>
      </c>
      <c r="AT2497" t="str">
        <f t="shared" si="352"/>
        <v>GND</v>
      </c>
      <c r="AU2497" t="str">
        <f t="shared" si="353"/>
        <v>--</v>
      </c>
    </row>
    <row r="2498" spans="1:47" x14ac:dyDescent="0.25">
      <c r="A2498" t="str">
        <f t="shared" si="348"/>
        <v>U11-5</v>
      </c>
      <c r="B2498" t="str">
        <f t="shared" si="349"/>
        <v>I2C_SDA</v>
      </c>
      <c r="C2498" t="str">
        <f t="shared" si="350"/>
        <v>U11-I2C_SDA</v>
      </c>
      <c r="D2498" t="str">
        <f t="shared" si="351"/>
        <v>U11-5</v>
      </c>
      <c r="E2498" t="s">
        <v>2999</v>
      </c>
      <c r="F2498">
        <v>5</v>
      </c>
      <c r="G2498" t="s">
        <v>522</v>
      </c>
      <c r="AT2498" t="str">
        <f t="shared" si="352"/>
        <v>I2C_SDA</v>
      </c>
      <c r="AU2498" t="str">
        <f t="shared" si="353"/>
        <v>--</v>
      </c>
    </row>
    <row r="2499" spans="1:47" x14ac:dyDescent="0.25">
      <c r="A2499" t="str">
        <f t="shared" si="348"/>
        <v>U11-6</v>
      </c>
      <c r="B2499" t="str">
        <f t="shared" si="349"/>
        <v>I2C_SCL</v>
      </c>
      <c r="C2499" t="str">
        <f t="shared" si="350"/>
        <v>U11-I2C_SCL</v>
      </c>
      <c r="D2499" t="str">
        <f t="shared" si="351"/>
        <v>U11-6</v>
      </c>
      <c r="E2499" t="s">
        <v>2999</v>
      </c>
      <c r="F2499">
        <v>6</v>
      </c>
      <c r="G2499" t="s">
        <v>520</v>
      </c>
      <c r="AT2499" t="str">
        <f t="shared" si="352"/>
        <v>I2C_SCL</v>
      </c>
      <c r="AU2499" t="str">
        <f t="shared" si="353"/>
        <v>--</v>
      </c>
    </row>
    <row r="2500" spans="1:47" x14ac:dyDescent="0.25">
      <c r="A2500" t="str">
        <f t="shared" si="348"/>
        <v>U11-7</v>
      </c>
      <c r="B2500" t="str">
        <f t="shared" si="349"/>
        <v>EE_WP</v>
      </c>
      <c r="C2500" t="str">
        <f t="shared" si="350"/>
        <v>U11-EE_WP</v>
      </c>
      <c r="D2500" t="str">
        <f t="shared" si="351"/>
        <v>U11-7</v>
      </c>
      <c r="E2500" t="s">
        <v>2999</v>
      </c>
      <c r="F2500">
        <v>7</v>
      </c>
      <c r="G2500" t="s">
        <v>928</v>
      </c>
      <c r="AT2500" t="str">
        <f t="shared" si="352"/>
        <v>EE_WP</v>
      </c>
      <c r="AU2500" t="str">
        <f t="shared" si="353"/>
        <v>--</v>
      </c>
    </row>
    <row r="2501" spans="1:47" x14ac:dyDescent="0.25">
      <c r="A2501" t="str">
        <f t="shared" si="348"/>
        <v>U11-8</v>
      </c>
      <c r="B2501" t="str">
        <f t="shared" si="349"/>
        <v>1.8V</v>
      </c>
      <c r="C2501" t="str">
        <f t="shared" si="350"/>
        <v>U11-1.8V</v>
      </c>
      <c r="D2501" t="str">
        <f t="shared" si="351"/>
        <v>U11-8</v>
      </c>
      <c r="E2501" t="s">
        <v>2999</v>
      </c>
      <c r="F2501">
        <v>8</v>
      </c>
      <c r="G2501" t="s">
        <v>441</v>
      </c>
      <c r="AT2501" t="str">
        <f t="shared" si="352"/>
        <v>1.8V</v>
      </c>
      <c r="AU2501" t="str">
        <f t="shared" si="353"/>
        <v>--</v>
      </c>
    </row>
    <row r="2502" spans="1:47" x14ac:dyDescent="0.25">
      <c r="A2502" t="str">
        <f t="shared" ref="A2502:A2565" si="354">$E2502&amp;"-"&amp;$F2502</f>
        <v>U12-A1</v>
      </c>
      <c r="B2502" t="str">
        <f t="shared" ref="B2502:B2565" si="355">IF(OR(E2502=$A$2,E2502=$B$2,E2502=$C$2,E2502=$D$2),"--",G2502)</f>
        <v>NetU12_A1</v>
      </c>
      <c r="C2502" t="str">
        <f t="shared" ref="C2502:C2565" si="356">$E2502&amp;"-"&amp;$G2502</f>
        <v>U12-NetU12_A1</v>
      </c>
      <c r="D2502" t="str">
        <f t="shared" ref="D2502:D2565" si="357">A2502</f>
        <v>U12-A1</v>
      </c>
      <c r="E2502" t="s">
        <v>3000</v>
      </c>
      <c r="F2502" t="s">
        <v>170</v>
      </c>
      <c r="G2502" t="s">
        <v>3001</v>
      </c>
      <c r="AT2502" t="str">
        <f t="shared" ref="AT2502:AT2565" si="358">IF(IF(COUNTIF($AO$6:$AQ$150,B2502)&gt;0,"---","--")="---",VLOOKUP(B2502,$AO$6:$AQ$150,3,0),B2502)</f>
        <v>NetU12_A1</v>
      </c>
      <c r="AU2502" t="str">
        <f t="shared" ref="AU2502:AU2565" si="359">IF(IF(COUNTIF($AO$6:$AQ$150,B2502)&gt;0,"---","--")="---",VLOOKUP(B2502,$AO$6:$AQ$150,2,0),"--")</f>
        <v>--</v>
      </c>
    </row>
    <row r="2503" spans="1:47" x14ac:dyDescent="0.25">
      <c r="A2503" t="str">
        <f t="shared" si="354"/>
        <v>U12-A2</v>
      </c>
      <c r="B2503" t="str">
        <f t="shared" si="355"/>
        <v>NetU12_A2</v>
      </c>
      <c r="C2503" t="str">
        <f t="shared" si="356"/>
        <v>U12-NetU12_A2</v>
      </c>
      <c r="D2503" t="str">
        <f t="shared" si="357"/>
        <v>U12-A2</v>
      </c>
      <c r="E2503" t="s">
        <v>3000</v>
      </c>
      <c r="F2503" t="s">
        <v>171</v>
      </c>
      <c r="G2503" t="s">
        <v>3002</v>
      </c>
      <c r="AT2503" t="str">
        <f t="shared" si="358"/>
        <v>NetU12_A2</v>
      </c>
      <c r="AU2503" t="str">
        <f t="shared" si="359"/>
        <v>--</v>
      </c>
    </row>
    <row r="2504" spans="1:47" x14ac:dyDescent="0.25">
      <c r="A2504" t="str">
        <f t="shared" si="354"/>
        <v>U12-A3</v>
      </c>
      <c r="B2504" t="str">
        <f t="shared" si="355"/>
        <v>GND</v>
      </c>
      <c r="C2504" t="str">
        <f t="shared" si="356"/>
        <v>U12-GND</v>
      </c>
      <c r="D2504" t="str">
        <f t="shared" si="357"/>
        <v>U12-A3</v>
      </c>
      <c r="E2504" t="s">
        <v>3000</v>
      </c>
      <c r="F2504" t="s">
        <v>172</v>
      </c>
      <c r="G2504" t="s">
        <v>433</v>
      </c>
      <c r="AT2504" t="str">
        <f t="shared" si="358"/>
        <v>GND</v>
      </c>
      <c r="AU2504" t="str">
        <f t="shared" si="359"/>
        <v>--</v>
      </c>
    </row>
    <row r="2505" spans="1:47" x14ac:dyDescent="0.25">
      <c r="A2505" t="str">
        <f t="shared" si="354"/>
        <v>U12-A4</v>
      </c>
      <c r="B2505" t="str">
        <f t="shared" si="355"/>
        <v>1.1V_LPDDR4</v>
      </c>
      <c r="C2505" t="str">
        <f t="shared" si="356"/>
        <v>U12-1.1V_LPDDR4</v>
      </c>
      <c r="D2505" t="str">
        <f t="shared" si="357"/>
        <v>U12-A4</v>
      </c>
      <c r="E2505" t="s">
        <v>3000</v>
      </c>
      <c r="F2505" t="s">
        <v>173</v>
      </c>
      <c r="G2505" t="s">
        <v>438</v>
      </c>
      <c r="AT2505" t="str">
        <f t="shared" si="358"/>
        <v>1.1V_LPDDR4</v>
      </c>
      <c r="AU2505" t="str">
        <f t="shared" si="359"/>
        <v>--</v>
      </c>
    </row>
    <row r="2506" spans="1:47" x14ac:dyDescent="0.25">
      <c r="A2506" t="str">
        <f t="shared" si="354"/>
        <v>U12-A5</v>
      </c>
      <c r="B2506" t="str">
        <f t="shared" si="355"/>
        <v>LPDDR4B_ZQA0</v>
      </c>
      <c r="C2506" t="str">
        <f t="shared" si="356"/>
        <v>U12-LPDDR4B_ZQA0</v>
      </c>
      <c r="D2506" t="str">
        <f t="shared" si="357"/>
        <v>U12-A5</v>
      </c>
      <c r="E2506" t="s">
        <v>3000</v>
      </c>
      <c r="F2506" t="s">
        <v>174</v>
      </c>
      <c r="G2506" t="s">
        <v>1131</v>
      </c>
      <c r="AT2506" t="str">
        <f t="shared" si="358"/>
        <v>LPDDR4B_ZQA0</v>
      </c>
      <c r="AU2506" t="str">
        <f t="shared" si="359"/>
        <v>--</v>
      </c>
    </row>
    <row r="2507" spans="1:47" x14ac:dyDescent="0.25">
      <c r="A2507" t="str">
        <f t="shared" si="354"/>
        <v>U12-A8</v>
      </c>
      <c r="B2507" t="str">
        <f t="shared" si="355"/>
        <v>LPDDR4B_ZQA1</v>
      </c>
      <c r="C2507" t="str">
        <f t="shared" si="356"/>
        <v>U12-LPDDR4B_ZQA1</v>
      </c>
      <c r="D2507" t="str">
        <f t="shared" si="357"/>
        <v>U12-A8</v>
      </c>
      <c r="E2507" t="s">
        <v>3000</v>
      </c>
      <c r="F2507" t="s">
        <v>177</v>
      </c>
      <c r="G2507" t="s">
        <v>1132</v>
      </c>
      <c r="AT2507" t="str">
        <f t="shared" si="358"/>
        <v>LPDDR4B_ZQA1</v>
      </c>
      <c r="AU2507" t="str">
        <f t="shared" si="359"/>
        <v>--</v>
      </c>
    </row>
    <row r="2508" spans="1:47" x14ac:dyDescent="0.25">
      <c r="A2508" t="str">
        <f t="shared" si="354"/>
        <v>U12-A9</v>
      </c>
      <c r="B2508" t="str">
        <f t="shared" si="355"/>
        <v>1.1V_LPDDR4</v>
      </c>
      <c r="C2508" t="str">
        <f t="shared" si="356"/>
        <v>U12-1.1V_LPDDR4</v>
      </c>
      <c r="D2508" t="str">
        <f t="shared" si="357"/>
        <v>U12-A9</v>
      </c>
      <c r="E2508" t="s">
        <v>3000</v>
      </c>
      <c r="F2508" t="s">
        <v>178</v>
      </c>
      <c r="G2508" t="s">
        <v>438</v>
      </c>
      <c r="AT2508" t="str">
        <f t="shared" si="358"/>
        <v>1.1V_LPDDR4</v>
      </c>
      <c r="AU2508" t="str">
        <f t="shared" si="359"/>
        <v>--</v>
      </c>
    </row>
    <row r="2509" spans="1:47" x14ac:dyDescent="0.25">
      <c r="A2509" t="str">
        <f t="shared" si="354"/>
        <v>U12-A10</v>
      </c>
      <c r="B2509" t="str">
        <f t="shared" si="355"/>
        <v>GND</v>
      </c>
      <c r="C2509" t="str">
        <f t="shared" si="356"/>
        <v>U12-GND</v>
      </c>
      <c r="D2509" t="str">
        <f t="shared" si="357"/>
        <v>U12-A10</v>
      </c>
      <c r="E2509" t="s">
        <v>3000</v>
      </c>
      <c r="F2509" t="s">
        <v>179</v>
      </c>
      <c r="G2509" t="s">
        <v>433</v>
      </c>
      <c r="AT2509" t="str">
        <f t="shared" si="358"/>
        <v>GND</v>
      </c>
      <c r="AU2509" t="str">
        <f t="shared" si="359"/>
        <v>--</v>
      </c>
    </row>
    <row r="2510" spans="1:47" x14ac:dyDescent="0.25">
      <c r="A2510" t="str">
        <f t="shared" si="354"/>
        <v>U12-A11</v>
      </c>
      <c r="B2510" t="str">
        <f t="shared" si="355"/>
        <v>NetU12_A11</v>
      </c>
      <c r="C2510" t="str">
        <f t="shared" si="356"/>
        <v>U12-NetU12_A11</v>
      </c>
      <c r="D2510" t="str">
        <f t="shared" si="357"/>
        <v>U12-A11</v>
      </c>
      <c r="E2510" t="s">
        <v>3000</v>
      </c>
      <c r="F2510" t="s">
        <v>180</v>
      </c>
      <c r="G2510" t="s">
        <v>3003</v>
      </c>
      <c r="AT2510" t="str">
        <f t="shared" si="358"/>
        <v>NetU12_A11</v>
      </c>
      <c r="AU2510" t="str">
        <f t="shared" si="359"/>
        <v>--</v>
      </c>
    </row>
    <row r="2511" spans="1:47" x14ac:dyDescent="0.25">
      <c r="A2511" t="str">
        <f t="shared" si="354"/>
        <v>U12-A12</v>
      </c>
      <c r="B2511" t="str">
        <f t="shared" si="355"/>
        <v>NetU12_A12</v>
      </c>
      <c r="C2511" t="str">
        <f t="shared" si="356"/>
        <v>U12-NetU12_A12</v>
      </c>
      <c r="D2511" t="str">
        <f t="shared" si="357"/>
        <v>U12-A12</v>
      </c>
      <c r="E2511" t="s">
        <v>3000</v>
      </c>
      <c r="F2511" t="s">
        <v>181</v>
      </c>
      <c r="G2511" t="s">
        <v>3004</v>
      </c>
      <c r="AT2511" t="str">
        <f t="shared" si="358"/>
        <v>NetU12_A12</v>
      </c>
      <c r="AU2511" t="str">
        <f t="shared" si="359"/>
        <v>--</v>
      </c>
    </row>
    <row r="2512" spans="1:47" x14ac:dyDescent="0.25">
      <c r="A2512" t="str">
        <f t="shared" si="354"/>
        <v>U12-AA1</v>
      </c>
      <c r="B2512" t="str">
        <f t="shared" si="355"/>
        <v>NetU12_AA1</v>
      </c>
      <c r="C2512" t="str">
        <f t="shared" si="356"/>
        <v>U12-NetU12_AA1</v>
      </c>
      <c r="D2512" t="str">
        <f t="shared" si="357"/>
        <v>U12-AA1</v>
      </c>
      <c r="E2512" t="s">
        <v>3000</v>
      </c>
      <c r="F2512" t="s">
        <v>1335</v>
      </c>
      <c r="G2512" t="s">
        <v>3005</v>
      </c>
      <c r="AT2512" t="str">
        <f t="shared" si="358"/>
        <v>NetU12_AA1</v>
      </c>
      <c r="AU2512" t="str">
        <f t="shared" si="359"/>
        <v>--</v>
      </c>
    </row>
    <row r="2513" spans="1:47" x14ac:dyDescent="0.25">
      <c r="A2513" t="str">
        <f t="shared" si="354"/>
        <v>U12-AA2</v>
      </c>
      <c r="B2513" t="str">
        <f t="shared" si="355"/>
        <v>LPDDR4B_DQ16</v>
      </c>
      <c r="C2513" t="str">
        <f t="shared" si="356"/>
        <v>U12-LPDDR4B_DQ16</v>
      </c>
      <c r="D2513" t="str">
        <f t="shared" si="357"/>
        <v>U12-AA2</v>
      </c>
      <c r="E2513" t="s">
        <v>3000</v>
      </c>
      <c r="F2513" t="s">
        <v>2091</v>
      </c>
      <c r="G2513" t="s">
        <v>1092</v>
      </c>
      <c r="AT2513" t="str">
        <f t="shared" si="358"/>
        <v>LPDDR4B_DQ16</v>
      </c>
      <c r="AU2513" t="str">
        <f t="shared" si="359"/>
        <v>--</v>
      </c>
    </row>
    <row r="2514" spans="1:47" x14ac:dyDescent="0.25">
      <c r="A2514" t="str">
        <f t="shared" si="354"/>
        <v>U12-AA3</v>
      </c>
      <c r="B2514" t="str">
        <f t="shared" si="355"/>
        <v>1.1V_LPDDR4</v>
      </c>
      <c r="C2514" t="str">
        <f t="shared" si="356"/>
        <v>U12-1.1V_LPDDR4</v>
      </c>
      <c r="D2514" t="str">
        <f t="shared" si="357"/>
        <v>U12-AA3</v>
      </c>
      <c r="E2514" t="s">
        <v>3000</v>
      </c>
      <c r="F2514" t="s">
        <v>3006</v>
      </c>
      <c r="G2514" t="s">
        <v>438</v>
      </c>
      <c r="AT2514" t="str">
        <f t="shared" si="358"/>
        <v>1.1V_LPDDR4</v>
      </c>
      <c r="AU2514" t="str">
        <f t="shared" si="359"/>
        <v>--</v>
      </c>
    </row>
    <row r="2515" spans="1:47" x14ac:dyDescent="0.25">
      <c r="A2515" t="str">
        <f t="shared" si="354"/>
        <v>U12-AA4</v>
      </c>
      <c r="B2515" t="str">
        <f t="shared" si="355"/>
        <v>LPDDR4B_DQ23</v>
      </c>
      <c r="C2515" t="str">
        <f t="shared" si="356"/>
        <v>U12-LPDDR4B_DQ23</v>
      </c>
      <c r="D2515" t="str">
        <f t="shared" si="357"/>
        <v>U12-AA4</v>
      </c>
      <c r="E2515" t="s">
        <v>3000</v>
      </c>
      <c r="F2515" t="s">
        <v>3007</v>
      </c>
      <c r="G2515" t="s">
        <v>1104</v>
      </c>
      <c r="AT2515" t="str">
        <f t="shared" si="358"/>
        <v>LPDDR4B_DQ23</v>
      </c>
      <c r="AU2515" t="str">
        <f t="shared" si="359"/>
        <v>--</v>
      </c>
    </row>
    <row r="2516" spans="1:47" x14ac:dyDescent="0.25">
      <c r="A2516" t="str">
        <f t="shared" si="354"/>
        <v>U12-AA5</v>
      </c>
      <c r="B2516" t="str">
        <f t="shared" si="355"/>
        <v>1.1V_LPDDR4</v>
      </c>
      <c r="C2516" t="str">
        <f t="shared" si="356"/>
        <v>U12-1.1V_LPDDR4</v>
      </c>
      <c r="D2516" t="str">
        <f t="shared" si="357"/>
        <v>U12-AA5</v>
      </c>
      <c r="E2516" t="s">
        <v>3000</v>
      </c>
      <c r="F2516" t="s">
        <v>3008</v>
      </c>
      <c r="G2516" t="s">
        <v>438</v>
      </c>
      <c r="AT2516" t="str">
        <f t="shared" si="358"/>
        <v>1.1V_LPDDR4</v>
      </c>
      <c r="AU2516" t="str">
        <f t="shared" si="359"/>
        <v>--</v>
      </c>
    </row>
    <row r="2517" spans="1:47" x14ac:dyDescent="0.25">
      <c r="A2517" t="str">
        <f t="shared" si="354"/>
        <v>U12-AA8</v>
      </c>
      <c r="B2517" t="str">
        <f t="shared" si="355"/>
        <v>1.1V_LPDDR4</v>
      </c>
      <c r="C2517" t="str">
        <f t="shared" si="356"/>
        <v>U12-1.1V_LPDDR4</v>
      </c>
      <c r="D2517" t="str">
        <f t="shared" si="357"/>
        <v>U12-AA8</v>
      </c>
      <c r="E2517" t="s">
        <v>3000</v>
      </c>
      <c r="F2517" t="s">
        <v>3009</v>
      </c>
      <c r="G2517" t="s">
        <v>438</v>
      </c>
      <c r="AT2517" t="str">
        <f t="shared" si="358"/>
        <v>1.1V_LPDDR4</v>
      </c>
      <c r="AU2517" t="str">
        <f t="shared" si="359"/>
        <v>--</v>
      </c>
    </row>
    <row r="2518" spans="1:47" x14ac:dyDescent="0.25">
      <c r="A2518" t="str">
        <f t="shared" si="354"/>
        <v>U12-AA9</v>
      </c>
      <c r="B2518" t="str">
        <f t="shared" si="355"/>
        <v>LPDDR4B_DQ31</v>
      </c>
      <c r="C2518" t="str">
        <f t="shared" si="356"/>
        <v>U12-LPDDR4B_DQ31</v>
      </c>
      <c r="D2518" t="str">
        <f t="shared" si="357"/>
        <v>U12-AA9</v>
      </c>
      <c r="E2518" t="s">
        <v>3000</v>
      </c>
      <c r="F2518" t="s">
        <v>3010</v>
      </c>
      <c r="G2518" t="s">
        <v>1113</v>
      </c>
      <c r="AT2518" t="str">
        <f t="shared" si="358"/>
        <v>LPDDR4B_DQ31</v>
      </c>
      <c r="AU2518" t="str">
        <f t="shared" si="359"/>
        <v>--</v>
      </c>
    </row>
    <row r="2519" spans="1:47" x14ac:dyDescent="0.25">
      <c r="A2519" t="str">
        <f t="shared" si="354"/>
        <v>U12-AA10</v>
      </c>
      <c r="B2519" t="str">
        <f t="shared" si="355"/>
        <v>1.1V_LPDDR4</v>
      </c>
      <c r="C2519" t="str">
        <f t="shared" si="356"/>
        <v>U12-1.1V_LPDDR4</v>
      </c>
      <c r="D2519" t="str">
        <f t="shared" si="357"/>
        <v>U12-AA10</v>
      </c>
      <c r="E2519" t="s">
        <v>3000</v>
      </c>
      <c r="F2519" t="s">
        <v>3011</v>
      </c>
      <c r="G2519" t="s">
        <v>438</v>
      </c>
      <c r="AT2519" t="str">
        <f t="shared" si="358"/>
        <v>1.1V_LPDDR4</v>
      </c>
      <c r="AU2519" t="str">
        <f t="shared" si="359"/>
        <v>--</v>
      </c>
    </row>
    <row r="2520" spans="1:47" x14ac:dyDescent="0.25">
      <c r="A2520" t="str">
        <f t="shared" si="354"/>
        <v>U12-AA11</v>
      </c>
      <c r="B2520" t="str">
        <f t="shared" si="355"/>
        <v>LPDDR4B_DQ24</v>
      </c>
      <c r="C2520" t="str">
        <f t="shared" si="356"/>
        <v>U12-LPDDR4B_DQ24</v>
      </c>
      <c r="D2520" t="str">
        <f t="shared" si="357"/>
        <v>U12-AA11</v>
      </c>
      <c r="E2520" t="s">
        <v>3000</v>
      </c>
      <c r="F2520" t="s">
        <v>3012</v>
      </c>
      <c r="G2520" t="s">
        <v>1105</v>
      </c>
      <c r="AT2520" t="str">
        <f t="shared" si="358"/>
        <v>LPDDR4B_DQ24</v>
      </c>
      <c r="AU2520" t="str">
        <f t="shared" si="359"/>
        <v>--</v>
      </c>
    </row>
    <row r="2521" spans="1:47" x14ac:dyDescent="0.25">
      <c r="A2521" t="str">
        <f t="shared" si="354"/>
        <v>U12-AA12</v>
      </c>
      <c r="B2521" t="str">
        <f t="shared" si="355"/>
        <v>NetU12_AA12</v>
      </c>
      <c r="C2521" t="str">
        <f t="shared" si="356"/>
        <v>U12-NetU12_AA12</v>
      </c>
      <c r="D2521" t="str">
        <f t="shared" si="357"/>
        <v>U12-AA12</v>
      </c>
      <c r="E2521" t="s">
        <v>3000</v>
      </c>
      <c r="F2521" t="s">
        <v>3013</v>
      </c>
      <c r="G2521" t="s">
        <v>3014</v>
      </c>
      <c r="AT2521" t="str">
        <f t="shared" si="358"/>
        <v>NetU12_AA12</v>
      </c>
      <c r="AU2521" t="str">
        <f t="shared" si="359"/>
        <v>--</v>
      </c>
    </row>
    <row r="2522" spans="1:47" x14ac:dyDescent="0.25">
      <c r="A2522" t="str">
        <f t="shared" si="354"/>
        <v>U12-AB1</v>
      </c>
      <c r="B2522" t="str">
        <f t="shared" si="355"/>
        <v>NetU12_AB1</v>
      </c>
      <c r="C2522" t="str">
        <f t="shared" si="356"/>
        <v>U12-NetU12_AB1</v>
      </c>
      <c r="D2522" t="str">
        <f t="shared" si="357"/>
        <v>U12-AB1</v>
      </c>
      <c r="E2522" t="s">
        <v>3000</v>
      </c>
      <c r="F2522" t="s">
        <v>3015</v>
      </c>
      <c r="G2522" t="s">
        <v>3016</v>
      </c>
      <c r="AT2522" t="str">
        <f t="shared" si="358"/>
        <v>NetU12_AB1</v>
      </c>
      <c r="AU2522" t="str">
        <f t="shared" si="359"/>
        <v>--</v>
      </c>
    </row>
    <row r="2523" spans="1:47" x14ac:dyDescent="0.25">
      <c r="A2523" t="str">
        <f t="shared" si="354"/>
        <v>U12-AB2</v>
      </c>
      <c r="B2523" t="str">
        <f t="shared" si="355"/>
        <v>NetU12_AB2</v>
      </c>
      <c r="C2523" t="str">
        <f t="shared" si="356"/>
        <v>U12-NetU12_AB2</v>
      </c>
      <c r="D2523" t="str">
        <f t="shared" si="357"/>
        <v>U12-AB2</v>
      </c>
      <c r="E2523" t="s">
        <v>3000</v>
      </c>
      <c r="F2523" t="s">
        <v>3017</v>
      </c>
      <c r="G2523" t="s">
        <v>3018</v>
      </c>
      <c r="AT2523" t="str">
        <f t="shared" si="358"/>
        <v>NetU12_AB2</v>
      </c>
      <c r="AU2523" t="str">
        <f t="shared" si="359"/>
        <v>--</v>
      </c>
    </row>
    <row r="2524" spans="1:47" x14ac:dyDescent="0.25">
      <c r="A2524" t="str">
        <f t="shared" si="354"/>
        <v>U12-AB3</v>
      </c>
      <c r="B2524" t="str">
        <f t="shared" si="355"/>
        <v>GND</v>
      </c>
      <c r="C2524" t="str">
        <f t="shared" si="356"/>
        <v>U12-GND</v>
      </c>
      <c r="D2524" t="str">
        <f t="shared" si="357"/>
        <v>U12-AB3</v>
      </c>
      <c r="E2524" t="s">
        <v>3000</v>
      </c>
      <c r="F2524" t="s">
        <v>3019</v>
      </c>
      <c r="G2524" t="s">
        <v>433</v>
      </c>
      <c r="AT2524" t="str">
        <f t="shared" si="358"/>
        <v>GND</v>
      </c>
      <c r="AU2524" t="str">
        <f t="shared" si="359"/>
        <v>--</v>
      </c>
    </row>
    <row r="2525" spans="1:47" x14ac:dyDescent="0.25">
      <c r="A2525" t="str">
        <f t="shared" si="354"/>
        <v>U12-AB4</v>
      </c>
      <c r="B2525" t="str">
        <f t="shared" si="355"/>
        <v>1.1V_LPDDR4</v>
      </c>
      <c r="C2525" t="str">
        <f t="shared" si="356"/>
        <v>U12-1.1V_LPDDR4</v>
      </c>
      <c r="D2525" t="str">
        <f t="shared" si="357"/>
        <v>U12-AB4</v>
      </c>
      <c r="E2525" t="s">
        <v>3000</v>
      </c>
      <c r="F2525" t="s">
        <v>1337</v>
      </c>
      <c r="G2525" t="s">
        <v>438</v>
      </c>
      <c r="AT2525" t="str">
        <f t="shared" si="358"/>
        <v>1.1V_LPDDR4</v>
      </c>
      <c r="AU2525" t="str">
        <f t="shared" si="359"/>
        <v>--</v>
      </c>
    </row>
    <row r="2526" spans="1:47" x14ac:dyDescent="0.25">
      <c r="A2526" t="str">
        <f t="shared" si="354"/>
        <v>U12-AB5</v>
      </c>
      <c r="B2526" t="str">
        <f t="shared" si="355"/>
        <v>GND</v>
      </c>
      <c r="C2526" t="str">
        <f t="shared" si="356"/>
        <v>U12-GND</v>
      </c>
      <c r="D2526" t="str">
        <f t="shared" si="357"/>
        <v>U12-AB5</v>
      </c>
      <c r="E2526" t="s">
        <v>3000</v>
      </c>
      <c r="F2526" t="s">
        <v>3020</v>
      </c>
      <c r="G2526" t="s">
        <v>433</v>
      </c>
      <c r="AT2526" t="str">
        <f t="shared" si="358"/>
        <v>GND</v>
      </c>
      <c r="AU2526" t="str">
        <f t="shared" si="359"/>
        <v>--</v>
      </c>
    </row>
    <row r="2527" spans="1:47" x14ac:dyDescent="0.25">
      <c r="A2527" t="str">
        <f t="shared" si="354"/>
        <v>U12-AB8</v>
      </c>
      <c r="B2527" t="str">
        <f t="shared" si="355"/>
        <v>GND</v>
      </c>
      <c r="C2527" t="str">
        <f t="shared" si="356"/>
        <v>U12-GND</v>
      </c>
      <c r="D2527" t="str">
        <f t="shared" si="357"/>
        <v>U12-AB8</v>
      </c>
      <c r="E2527" t="s">
        <v>3000</v>
      </c>
      <c r="F2527" t="s">
        <v>1339</v>
      </c>
      <c r="G2527" t="s">
        <v>433</v>
      </c>
      <c r="AT2527" t="str">
        <f t="shared" si="358"/>
        <v>GND</v>
      </c>
      <c r="AU2527" t="str">
        <f t="shared" si="359"/>
        <v>--</v>
      </c>
    </row>
    <row r="2528" spans="1:47" x14ac:dyDescent="0.25">
      <c r="A2528" t="str">
        <f t="shared" si="354"/>
        <v>U12-AB9</v>
      </c>
      <c r="B2528" t="str">
        <f t="shared" si="355"/>
        <v>1.1V_LPDDR4</v>
      </c>
      <c r="C2528" t="str">
        <f t="shared" si="356"/>
        <v>U12-1.1V_LPDDR4</v>
      </c>
      <c r="D2528" t="str">
        <f t="shared" si="357"/>
        <v>U12-AB9</v>
      </c>
      <c r="E2528" t="s">
        <v>3000</v>
      </c>
      <c r="F2528" t="s">
        <v>3021</v>
      </c>
      <c r="G2528" t="s">
        <v>438</v>
      </c>
      <c r="AT2528" t="str">
        <f t="shared" si="358"/>
        <v>1.1V_LPDDR4</v>
      </c>
      <c r="AU2528" t="str">
        <f t="shared" si="359"/>
        <v>--</v>
      </c>
    </row>
    <row r="2529" spans="1:47" x14ac:dyDescent="0.25">
      <c r="A2529" t="str">
        <f t="shared" si="354"/>
        <v>U12-AB10</v>
      </c>
      <c r="B2529" t="str">
        <f t="shared" si="355"/>
        <v>GND</v>
      </c>
      <c r="C2529" t="str">
        <f t="shared" si="356"/>
        <v>U12-GND</v>
      </c>
      <c r="D2529" t="str">
        <f t="shared" si="357"/>
        <v>U12-AB10</v>
      </c>
      <c r="E2529" t="s">
        <v>3000</v>
      </c>
      <c r="F2529" t="s">
        <v>3022</v>
      </c>
      <c r="G2529" t="s">
        <v>433</v>
      </c>
      <c r="AT2529" t="str">
        <f t="shared" si="358"/>
        <v>GND</v>
      </c>
      <c r="AU2529" t="str">
        <f t="shared" si="359"/>
        <v>--</v>
      </c>
    </row>
    <row r="2530" spans="1:47" x14ac:dyDescent="0.25">
      <c r="A2530" t="str">
        <f t="shared" si="354"/>
        <v>U12-AB11</v>
      </c>
      <c r="B2530" t="str">
        <f t="shared" si="355"/>
        <v>NetU12_AB11</v>
      </c>
      <c r="C2530" t="str">
        <f t="shared" si="356"/>
        <v>U12-NetU12_AB11</v>
      </c>
      <c r="D2530" t="str">
        <f t="shared" si="357"/>
        <v>U12-AB11</v>
      </c>
      <c r="E2530" t="s">
        <v>3000</v>
      </c>
      <c r="F2530" t="s">
        <v>3023</v>
      </c>
      <c r="G2530" t="s">
        <v>3024</v>
      </c>
      <c r="AT2530" t="str">
        <f t="shared" si="358"/>
        <v>NetU12_AB11</v>
      </c>
      <c r="AU2530" t="str">
        <f t="shared" si="359"/>
        <v>--</v>
      </c>
    </row>
    <row r="2531" spans="1:47" x14ac:dyDescent="0.25">
      <c r="A2531" t="str">
        <f t="shared" si="354"/>
        <v>U12-AB12</v>
      </c>
      <c r="B2531" t="str">
        <f t="shared" si="355"/>
        <v>NetU12_AB12</v>
      </c>
      <c r="C2531" t="str">
        <f t="shared" si="356"/>
        <v>U12-NetU12_AB12</v>
      </c>
      <c r="D2531" t="str">
        <f t="shared" si="357"/>
        <v>U12-AB12</v>
      </c>
      <c r="E2531" t="s">
        <v>3000</v>
      </c>
      <c r="F2531" t="s">
        <v>3025</v>
      </c>
      <c r="G2531" t="s">
        <v>3026</v>
      </c>
      <c r="AT2531" t="str">
        <f t="shared" si="358"/>
        <v>NetU12_AB12</v>
      </c>
      <c r="AU2531" t="str">
        <f t="shared" si="359"/>
        <v>--</v>
      </c>
    </row>
    <row r="2532" spans="1:47" x14ac:dyDescent="0.25">
      <c r="A2532" t="str">
        <f t="shared" si="354"/>
        <v>U12-B1</v>
      </c>
      <c r="B2532" t="str">
        <f t="shared" si="355"/>
        <v>NetU12_B1</v>
      </c>
      <c r="C2532" t="str">
        <f t="shared" si="356"/>
        <v>U12-NetU12_B1</v>
      </c>
      <c r="D2532" t="str">
        <f t="shared" si="357"/>
        <v>U12-B1</v>
      </c>
      <c r="E2532" t="s">
        <v>3000</v>
      </c>
      <c r="F2532" t="s">
        <v>230</v>
      </c>
      <c r="G2532" t="s">
        <v>3027</v>
      </c>
      <c r="AT2532" t="str">
        <f t="shared" si="358"/>
        <v>NetU12_B1</v>
      </c>
      <c r="AU2532" t="str">
        <f t="shared" si="359"/>
        <v>--</v>
      </c>
    </row>
    <row r="2533" spans="1:47" x14ac:dyDescent="0.25">
      <c r="A2533" t="str">
        <f t="shared" si="354"/>
        <v>U12-B2</v>
      </c>
      <c r="B2533" t="str">
        <f t="shared" si="355"/>
        <v>LPDDR4B_DQ0</v>
      </c>
      <c r="C2533" t="str">
        <f t="shared" si="356"/>
        <v>U12-LPDDR4B_DQ0</v>
      </c>
      <c r="D2533" t="str">
        <f t="shared" si="357"/>
        <v>U12-B2</v>
      </c>
      <c r="E2533" t="s">
        <v>3000</v>
      </c>
      <c r="F2533" t="s">
        <v>231</v>
      </c>
      <c r="G2533" t="s">
        <v>1083</v>
      </c>
      <c r="AT2533" t="str">
        <f t="shared" si="358"/>
        <v>LPDDR4B_DQ0</v>
      </c>
      <c r="AU2533" t="str">
        <f t="shared" si="359"/>
        <v>--</v>
      </c>
    </row>
    <row r="2534" spans="1:47" x14ac:dyDescent="0.25">
      <c r="A2534" t="str">
        <f t="shared" si="354"/>
        <v>U12-B3</v>
      </c>
      <c r="B2534" t="str">
        <f t="shared" si="355"/>
        <v>1.1V_LPDDR4</v>
      </c>
      <c r="C2534" t="str">
        <f t="shared" si="356"/>
        <v>U12-1.1V_LPDDR4</v>
      </c>
      <c r="D2534" t="str">
        <f t="shared" si="357"/>
        <v>U12-B3</v>
      </c>
      <c r="E2534" t="s">
        <v>3000</v>
      </c>
      <c r="F2534" t="s">
        <v>232</v>
      </c>
      <c r="G2534" t="s">
        <v>438</v>
      </c>
      <c r="AT2534" t="str">
        <f t="shared" si="358"/>
        <v>1.1V_LPDDR4</v>
      </c>
      <c r="AU2534" t="str">
        <f t="shared" si="359"/>
        <v>--</v>
      </c>
    </row>
    <row r="2535" spans="1:47" x14ac:dyDescent="0.25">
      <c r="A2535" t="str">
        <f t="shared" si="354"/>
        <v>U12-B4</v>
      </c>
      <c r="B2535" t="str">
        <f t="shared" si="355"/>
        <v>LPDDR4B_DQ7</v>
      </c>
      <c r="C2535" t="str">
        <f t="shared" si="356"/>
        <v>U12-LPDDR4B_DQ7</v>
      </c>
      <c r="D2535" t="str">
        <f t="shared" si="357"/>
        <v>U12-B4</v>
      </c>
      <c r="E2535" t="s">
        <v>3000</v>
      </c>
      <c r="F2535" t="s">
        <v>233</v>
      </c>
      <c r="G2535" t="s">
        <v>1117</v>
      </c>
      <c r="AT2535" t="str">
        <f t="shared" si="358"/>
        <v>LPDDR4B_DQ7</v>
      </c>
      <c r="AU2535" t="str">
        <f t="shared" si="359"/>
        <v>--</v>
      </c>
    </row>
    <row r="2536" spans="1:47" x14ac:dyDescent="0.25">
      <c r="A2536" t="str">
        <f t="shared" si="354"/>
        <v>U12-B5</v>
      </c>
      <c r="B2536" t="str">
        <f t="shared" si="355"/>
        <v>1.1V_LPDDR4</v>
      </c>
      <c r="C2536" t="str">
        <f t="shared" si="356"/>
        <v>U12-1.1V_LPDDR4</v>
      </c>
      <c r="D2536" t="str">
        <f t="shared" si="357"/>
        <v>U12-B5</v>
      </c>
      <c r="E2536" t="s">
        <v>3000</v>
      </c>
      <c r="F2536" t="s">
        <v>234</v>
      </c>
      <c r="G2536" t="s">
        <v>438</v>
      </c>
      <c r="AT2536" t="str">
        <f t="shared" si="358"/>
        <v>1.1V_LPDDR4</v>
      </c>
      <c r="AU2536" t="str">
        <f t="shared" si="359"/>
        <v>--</v>
      </c>
    </row>
    <row r="2537" spans="1:47" x14ac:dyDescent="0.25">
      <c r="A2537" t="str">
        <f t="shared" si="354"/>
        <v>U12-B8</v>
      </c>
      <c r="B2537" t="str">
        <f t="shared" si="355"/>
        <v>1.1V_LPDDR4</v>
      </c>
      <c r="C2537" t="str">
        <f t="shared" si="356"/>
        <v>U12-1.1V_LPDDR4</v>
      </c>
      <c r="D2537" t="str">
        <f t="shared" si="357"/>
        <v>U12-B8</v>
      </c>
      <c r="E2537" t="s">
        <v>3000</v>
      </c>
      <c r="F2537" t="s">
        <v>237</v>
      </c>
      <c r="G2537" t="s">
        <v>438</v>
      </c>
      <c r="AT2537" t="str">
        <f t="shared" si="358"/>
        <v>1.1V_LPDDR4</v>
      </c>
      <c r="AU2537" t="str">
        <f t="shared" si="359"/>
        <v>--</v>
      </c>
    </row>
    <row r="2538" spans="1:47" x14ac:dyDescent="0.25">
      <c r="A2538" t="str">
        <f t="shared" si="354"/>
        <v>U12-B9</v>
      </c>
      <c r="B2538" t="str">
        <f t="shared" si="355"/>
        <v>LPDDR4B_DQ15</v>
      </c>
      <c r="C2538" t="str">
        <f t="shared" si="356"/>
        <v>U12-LPDDR4B_DQ15</v>
      </c>
      <c r="D2538" t="str">
        <f t="shared" si="357"/>
        <v>U12-B9</v>
      </c>
      <c r="E2538" t="s">
        <v>3000</v>
      </c>
      <c r="F2538" t="s">
        <v>238</v>
      </c>
      <c r="G2538" t="s">
        <v>1091</v>
      </c>
      <c r="AT2538" t="str">
        <f t="shared" si="358"/>
        <v>LPDDR4B_DQ15</v>
      </c>
      <c r="AU2538" t="str">
        <f t="shared" si="359"/>
        <v>--</v>
      </c>
    </row>
    <row r="2539" spans="1:47" x14ac:dyDescent="0.25">
      <c r="A2539" t="str">
        <f t="shared" si="354"/>
        <v>U12-B10</v>
      </c>
      <c r="B2539" t="str">
        <f t="shared" si="355"/>
        <v>1.1V_LPDDR4</v>
      </c>
      <c r="C2539" t="str">
        <f t="shared" si="356"/>
        <v>U12-1.1V_LPDDR4</v>
      </c>
      <c r="D2539" t="str">
        <f t="shared" si="357"/>
        <v>U12-B10</v>
      </c>
      <c r="E2539" t="s">
        <v>3000</v>
      </c>
      <c r="F2539" t="s">
        <v>239</v>
      </c>
      <c r="G2539" t="s">
        <v>438</v>
      </c>
      <c r="AT2539" t="str">
        <f t="shared" si="358"/>
        <v>1.1V_LPDDR4</v>
      </c>
      <c r="AU2539" t="str">
        <f t="shared" si="359"/>
        <v>--</v>
      </c>
    </row>
    <row r="2540" spans="1:47" x14ac:dyDescent="0.25">
      <c r="A2540" t="str">
        <f t="shared" si="354"/>
        <v>U12-B11</v>
      </c>
      <c r="B2540" t="str">
        <f t="shared" si="355"/>
        <v>LPDDR4B_DQ8</v>
      </c>
      <c r="C2540" t="str">
        <f t="shared" si="356"/>
        <v>U12-LPDDR4B_DQ8</v>
      </c>
      <c r="D2540" t="str">
        <f t="shared" si="357"/>
        <v>U12-B11</v>
      </c>
      <c r="E2540" t="s">
        <v>3000</v>
      </c>
      <c r="F2540" t="s">
        <v>240</v>
      </c>
      <c r="G2540" t="s">
        <v>1118</v>
      </c>
      <c r="AT2540" t="str">
        <f t="shared" si="358"/>
        <v>LPDDR4B_DQ8</v>
      </c>
      <c r="AU2540" t="str">
        <f t="shared" si="359"/>
        <v>--</v>
      </c>
    </row>
    <row r="2541" spans="1:47" x14ac:dyDescent="0.25">
      <c r="A2541" t="str">
        <f t="shared" si="354"/>
        <v>U12-B12</v>
      </c>
      <c r="B2541" t="str">
        <f t="shared" si="355"/>
        <v>NetU12_B12</v>
      </c>
      <c r="C2541" t="str">
        <f t="shared" si="356"/>
        <v>U12-NetU12_B12</v>
      </c>
      <c r="D2541" t="str">
        <f t="shared" si="357"/>
        <v>U12-B12</v>
      </c>
      <c r="E2541" t="s">
        <v>3000</v>
      </c>
      <c r="F2541" t="s">
        <v>241</v>
      </c>
      <c r="G2541" t="s">
        <v>3028</v>
      </c>
      <c r="AT2541" t="str">
        <f t="shared" si="358"/>
        <v>NetU12_B12</v>
      </c>
      <c r="AU2541" t="str">
        <f t="shared" si="359"/>
        <v>--</v>
      </c>
    </row>
    <row r="2542" spans="1:47" x14ac:dyDescent="0.25">
      <c r="A2542" t="str">
        <f t="shared" si="354"/>
        <v>U12-C1</v>
      </c>
      <c r="B2542" t="str">
        <f t="shared" si="355"/>
        <v>GND</v>
      </c>
      <c r="C2542" t="str">
        <f t="shared" si="356"/>
        <v>U12-GND</v>
      </c>
      <c r="D2542" t="str">
        <f t="shared" si="357"/>
        <v>U12-C1</v>
      </c>
      <c r="E2542" t="s">
        <v>3000</v>
      </c>
      <c r="F2542" t="s">
        <v>290</v>
      </c>
      <c r="G2542" t="s">
        <v>433</v>
      </c>
      <c r="AT2542" t="str">
        <f t="shared" si="358"/>
        <v>GND</v>
      </c>
      <c r="AU2542" t="str">
        <f t="shared" si="359"/>
        <v>--</v>
      </c>
    </row>
    <row r="2543" spans="1:47" x14ac:dyDescent="0.25">
      <c r="A2543" t="str">
        <f t="shared" si="354"/>
        <v>U12-C2</v>
      </c>
      <c r="B2543" t="str">
        <f t="shared" si="355"/>
        <v>LPDDR4B_DQ1</v>
      </c>
      <c r="C2543" t="str">
        <f t="shared" si="356"/>
        <v>U12-LPDDR4B_DQ1</v>
      </c>
      <c r="D2543" t="str">
        <f t="shared" si="357"/>
        <v>U12-C2</v>
      </c>
      <c r="E2543" t="s">
        <v>3000</v>
      </c>
      <c r="F2543" t="s">
        <v>291</v>
      </c>
      <c r="G2543" t="s">
        <v>1084</v>
      </c>
      <c r="AT2543" t="str">
        <f t="shared" si="358"/>
        <v>LPDDR4B_DQ1</v>
      </c>
      <c r="AU2543" t="str">
        <f t="shared" si="359"/>
        <v>--</v>
      </c>
    </row>
    <row r="2544" spans="1:47" x14ac:dyDescent="0.25">
      <c r="A2544" t="str">
        <f t="shared" si="354"/>
        <v>U12-C3</v>
      </c>
      <c r="B2544" t="str">
        <f t="shared" si="355"/>
        <v>LPDDR4B_DMA0</v>
      </c>
      <c r="C2544" t="str">
        <f t="shared" si="356"/>
        <v>U12-LPDDR4B_DMA0</v>
      </c>
      <c r="D2544" t="str">
        <f t="shared" si="357"/>
        <v>U12-C3</v>
      </c>
      <c r="E2544" t="s">
        <v>3000</v>
      </c>
      <c r="F2544" t="s">
        <v>292</v>
      </c>
      <c r="G2544" t="s">
        <v>1079</v>
      </c>
      <c r="AT2544" t="str">
        <f t="shared" si="358"/>
        <v>LPDDR4B_DMA0</v>
      </c>
      <c r="AU2544" t="str">
        <f t="shared" si="359"/>
        <v>--</v>
      </c>
    </row>
    <row r="2545" spans="1:47" x14ac:dyDescent="0.25">
      <c r="A2545" t="str">
        <f t="shared" si="354"/>
        <v>U12-C4</v>
      </c>
      <c r="B2545" t="str">
        <f t="shared" si="355"/>
        <v>LPDDR4B_DQ6</v>
      </c>
      <c r="C2545" t="str">
        <f t="shared" si="356"/>
        <v>U12-LPDDR4B_DQ6</v>
      </c>
      <c r="D2545" t="str">
        <f t="shared" si="357"/>
        <v>U12-C4</v>
      </c>
      <c r="E2545" t="s">
        <v>3000</v>
      </c>
      <c r="F2545" t="s">
        <v>293</v>
      </c>
      <c r="G2545" t="s">
        <v>1116</v>
      </c>
      <c r="AT2545" t="str">
        <f t="shared" si="358"/>
        <v>LPDDR4B_DQ6</v>
      </c>
      <c r="AU2545" t="str">
        <f t="shared" si="359"/>
        <v>--</v>
      </c>
    </row>
    <row r="2546" spans="1:47" x14ac:dyDescent="0.25">
      <c r="A2546" t="str">
        <f t="shared" si="354"/>
        <v>U12-C5</v>
      </c>
      <c r="B2546" t="str">
        <f t="shared" si="355"/>
        <v>GND</v>
      </c>
      <c r="C2546" t="str">
        <f t="shared" si="356"/>
        <v>U12-GND</v>
      </c>
      <c r="D2546" t="str">
        <f t="shared" si="357"/>
        <v>U12-C5</v>
      </c>
      <c r="E2546" t="s">
        <v>3000</v>
      </c>
      <c r="F2546" t="s">
        <v>294</v>
      </c>
      <c r="G2546" t="s">
        <v>433</v>
      </c>
      <c r="AT2546" t="str">
        <f t="shared" si="358"/>
        <v>GND</v>
      </c>
      <c r="AU2546" t="str">
        <f t="shared" si="359"/>
        <v>--</v>
      </c>
    </row>
    <row r="2547" spans="1:47" x14ac:dyDescent="0.25">
      <c r="A2547" t="str">
        <f t="shared" si="354"/>
        <v>U12-C8</v>
      </c>
      <c r="B2547" t="str">
        <f t="shared" si="355"/>
        <v>GND</v>
      </c>
      <c r="C2547" t="str">
        <f t="shared" si="356"/>
        <v>U12-GND</v>
      </c>
      <c r="D2547" t="str">
        <f t="shared" si="357"/>
        <v>U12-C8</v>
      </c>
      <c r="E2547" t="s">
        <v>3000</v>
      </c>
      <c r="F2547" t="s">
        <v>297</v>
      </c>
      <c r="G2547" t="s">
        <v>433</v>
      </c>
      <c r="AT2547" t="str">
        <f t="shared" si="358"/>
        <v>GND</v>
      </c>
      <c r="AU2547" t="str">
        <f t="shared" si="359"/>
        <v>--</v>
      </c>
    </row>
    <row r="2548" spans="1:47" x14ac:dyDescent="0.25">
      <c r="A2548" t="str">
        <f t="shared" si="354"/>
        <v>U12-C9</v>
      </c>
      <c r="B2548" t="str">
        <f t="shared" si="355"/>
        <v>LPDDR4B_DQ14</v>
      </c>
      <c r="C2548" t="str">
        <f t="shared" si="356"/>
        <v>U12-LPDDR4B_DQ14</v>
      </c>
      <c r="D2548" t="str">
        <f t="shared" si="357"/>
        <v>U12-C9</v>
      </c>
      <c r="E2548" t="s">
        <v>3000</v>
      </c>
      <c r="F2548" t="s">
        <v>298</v>
      </c>
      <c r="G2548" t="s">
        <v>1089</v>
      </c>
      <c r="AT2548" t="str">
        <f t="shared" si="358"/>
        <v>LPDDR4B_DQ14</v>
      </c>
      <c r="AU2548" t="str">
        <f t="shared" si="359"/>
        <v>--</v>
      </c>
    </row>
    <row r="2549" spans="1:47" x14ac:dyDescent="0.25">
      <c r="A2549" t="str">
        <f t="shared" si="354"/>
        <v>U12-C10</v>
      </c>
      <c r="B2549" t="str">
        <f t="shared" si="355"/>
        <v>LPDDR4B_DMA1</v>
      </c>
      <c r="C2549" t="str">
        <f t="shared" si="356"/>
        <v>U12-LPDDR4B_DMA1</v>
      </c>
      <c r="D2549" t="str">
        <f t="shared" si="357"/>
        <v>U12-C10</v>
      </c>
      <c r="E2549" t="s">
        <v>3000</v>
      </c>
      <c r="F2549" t="s">
        <v>299</v>
      </c>
      <c r="G2549" t="s">
        <v>1080</v>
      </c>
      <c r="AT2549" t="str">
        <f t="shared" si="358"/>
        <v>LPDDR4B_DMA1</v>
      </c>
      <c r="AU2549" t="str">
        <f t="shared" si="359"/>
        <v>--</v>
      </c>
    </row>
    <row r="2550" spans="1:47" x14ac:dyDescent="0.25">
      <c r="A2550" t="str">
        <f t="shared" si="354"/>
        <v>U12-C11</v>
      </c>
      <c r="B2550" t="str">
        <f t="shared" si="355"/>
        <v>LPDDR4B_DQ9</v>
      </c>
      <c r="C2550" t="str">
        <f t="shared" si="356"/>
        <v>U12-LPDDR4B_DQ9</v>
      </c>
      <c r="D2550" t="str">
        <f t="shared" si="357"/>
        <v>U12-C11</v>
      </c>
      <c r="E2550" t="s">
        <v>3000</v>
      </c>
      <c r="F2550" t="s">
        <v>300</v>
      </c>
      <c r="G2550" t="s">
        <v>1119</v>
      </c>
      <c r="AT2550" t="str">
        <f t="shared" si="358"/>
        <v>LPDDR4B_DQ9</v>
      </c>
      <c r="AU2550" t="str">
        <f t="shared" si="359"/>
        <v>--</v>
      </c>
    </row>
    <row r="2551" spans="1:47" x14ac:dyDescent="0.25">
      <c r="A2551" t="str">
        <f t="shared" si="354"/>
        <v>U12-C12</v>
      </c>
      <c r="B2551" t="str">
        <f t="shared" si="355"/>
        <v>GND</v>
      </c>
      <c r="C2551" t="str">
        <f t="shared" si="356"/>
        <v>U12-GND</v>
      </c>
      <c r="D2551" t="str">
        <f t="shared" si="357"/>
        <v>U12-C12</v>
      </c>
      <c r="E2551" t="s">
        <v>3000</v>
      </c>
      <c r="F2551" t="s">
        <v>301</v>
      </c>
      <c r="G2551" t="s">
        <v>433</v>
      </c>
      <c r="AT2551" t="str">
        <f t="shared" si="358"/>
        <v>GND</v>
      </c>
      <c r="AU2551" t="str">
        <f t="shared" si="359"/>
        <v>--</v>
      </c>
    </row>
    <row r="2552" spans="1:47" x14ac:dyDescent="0.25">
      <c r="A2552" t="str">
        <f t="shared" si="354"/>
        <v>U12-D1</v>
      </c>
      <c r="B2552" t="str">
        <f t="shared" si="355"/>
        <v>1.1V_LPDDR4</v>
      </c>
      <c r="C2552" t="str">
        <f t="shared" si="356"/>
        <v>U12-1.1V_LPDDR4</v>
      </c>
      <c r="D2552" t="str">
        <f t="shared" si="357"/>
        <v>U12-D1</v>
      </c>
      <c r="E2552" t="s">
        <v>3000</v>
      </c>
      <c r="F2552" t="s">
        <v>350</v>
      </c>
      <c r="G2552" t="s">
        <v>438</v>
      </c>
      <c r="AT2552" t="str">
        <f t="shared" si="358"/>
        <v>1.1V_LPDDR4</v>
      </c>
      <c r="AU2552" t="str">
        <f t="shared" si="359"/>
        <v>--</v>
      </c>
    </row>
    <row r="2553" spans="1:47" x14ac:dyDescent="0.25">
      <c r="A2553" t="str">
        <f t="shared" si="354"/>
        <v>U12-D2</v>
      </c>
      <c r="B2553" t="str">
        <f t="shared" si="355"/>
        <v>GND</v>
      </c>
      <c r="C2553" t="str">
        <f t="shared" si="356"/>
        <v>U12-GND</v>
      </c>
      <c r="D2553" t="str">
        <f t="shared" si="357"/>
        <v>U12-D2</v>
      </c>
      <c r="E2553" t="s">
        <v>3000</v>
      </c>
      <c r="F2553" t="s">
        <v>351</v>
      </c>
      <c r="G2553" t="s">
        <v>433</v>
      </c>
      <c r="AT2553" t="str">
        <f t="shared" si="358"/>
        <v>GND</v>
      </c>
      <c r="AU2553" t="str">
        <f t="shared" si="359"/>
        <v>--</v>
      </c>
    </row>
    <row r="2554" spans="1:47" x14ac:dyDescent="0.25">
      <c r="A2554" t="str">
        <f t="shared" si="354"/>
        <v>U12-D3</v>
      </c>
      <c r="B2554" t="str">
        <f t="shared" si="355"/>
        <v>LPDDR4B_DQSA0_P</v>
      </c>
      <c r="C2554" t="str">
        <f t="shared" si="356"/>
        <v>U12-LPDDR4B_DQSA0_P</v>
      </c>
      <c r="D2554" t="str">
        <f t="shared" si="357"/>
        <v>U12-D3</v>
      </c>
      <c r="E2554" t="s">
        <v>3000</v>
      </c>
      <c r="F2554" t="s">
        <v>352</v>
      </c>
      <c r="G2554" t="s">
        <v>1121</v>
      </c>
      <c r="AT2554" t="str">
        <f t="shared" si="358"/>
        <v>LPDDR4B_DQSA0_P</v>
      </c>
      <c r="AU2554" t="str">
        <f t="shared" si="359"/>
        <v>--</v>
      </c>
    </row>
    <row r="2555" spans="1:47" x14ac:dyDescent="0.25">
      <c r="A2555" t="str">
        <f t="shared" si="354"/>
        <v>U12-D4</v>
      </c>
      <c r="B2555" t="str">
        <f t="shared" si="355"/>
        <v>GND</v>
      </c>
      <c r="C2555" t="str">
        <f t="shared" si="356"/>
        <v>U12-GND</v>
      </c>
      <c r="D2555" t="str">
        <f t="shared" si="357"/>
        <v>U12-D4</v>
      </c>
      <c r="E2555" t="s">
        <v>3000</v>
      </c>
      <c r="F2555" t="s">
        <v>353</v>
      </c>
      <c r="G2555" t="s">
        <v>433</v>
      </c>
      <c r="AT2555" t="str">
        <f t="shared" si="358"/>
        <v>GND</v>
      </c>
      <c r="AU2555" t="str">
        <f t="shared" si="359"/>
        <v>--</v>
      </c>
    </row>
    <row r="2556" spans="1:47" x14ac:dyDescent="0.25">
      <c r="A2556" t="str">
        <f t="shared" si="354"/>
        <v>U12-D5</v>
      </c>
      <c r="B2556" t="str">
        <f t="shared" si="355"/>
        <v>1.1V_LPDDR4</v>
      </c>
      <c r="C2556" t="str">
        <f t="shared" si="356"/>
        <v>U12-1.1V_LPDDR4</v>
      </c>
      <c r="D2556" t="str">
        <f t="shared" si="357"/>
        <v>U12-D5</v>
      </c>
      <c r="E2556" t="s">
        <v>3000</v>
      </c>
      <c r="F2556" t="s">
        <v>354</v>
      </c>
      <c r="G2556" t="s">
        <v>438</v>
      </c>
      <c r="AT2556" t="str">
        <f t="shared" si="358"/>
        <v>1.1V_LPDDR4</v>
      </c>
      <c r="AU2556" t="str">
        <f t="shared" si="359"/>
        <v>--</v>
      </c>
    </row>
    <row r="2557" spans="1:47" x14ac:dyDescent="0.25">
      <c r="A2557" t="str">
        <f t="shared" si="354"/>
        <v>U12-D8</v>
      </c>
      <c r="B2557" t="str">
        <f t="shared" si="355"/>
        <v>1.1V_LPDDR4</v>
      </c>
      <c r="C2557" t="str">
        <f t="shared" si="356"/>
        <v>U12-1.1V_LPDDR4</v>
      </c>
      <c r="D2557" t="str">
        <f t="shared" si="357"/>
        <v>U12-D8</v>
      </c>
      <c r="E2557" t="s">
        <v>3000</v>
      </c>
      <c r="F2557" t="s">
        <v>357</v>
      </c>
      <c r="G2557" t="s">
        <v>438</v>
      </c>
      <c r="AT2557" t="str">
        <f t="shared" si="358"/>
        <v>1.1V_LPDDR4</v>
      </c>
      <c r="AU2557" t="str">
        <f t="shared" si="359"/>
        <v>--</v>
      </c>
    </row>
    <row r="2558" spans="1:47" x14ac:dyDescent="0.25">
      <c r="A2558" t="str">
        <f t="shared" si="354"/>
        <v>U12-D9</v>
      </c>
      <c r="B2558" t="str">
        <f t="shared" si="355"/>
        <v>GND</v>
      </c>
      <c r="C2558" t="str">
        <f t="shared" si="356"/>
        <v>U12-GND</v>
      </c>
      <c r="D2558" t="str">
        <f t="shared" si="357"/>
        <v>U12-D9</v>
      </c>
      <c r="E2558" t="s">
        <v>3000</v>
      </c>
      <c r="F2558" t="s">
        <v>358</v>
      </c>
      <c r="G2558" t="s">
        <v>433</v>
      </c>
      <c r="AT2558" t="str">
        <f t="shared" si="358"/>
        <v>GND</v>
      </c>
      <c r="AU2558" t="str">
        <f t="shared" si="359"/>
        <v>--</v>
      </c>
    </row>
    <row r="2559" spans="1:47" x14ac:dyDescent="0.25">
      <c r="A2559" t="str">
        <f t="shared" si="354"/>
        <v>U12-D10</v>
      </c>
      <c r="B2559" t="str">
        <f t="shared" si="355"/>
        <v>LPDDR4B_DQSA1_P</v>
      </c>
      <c r="C2559" t="str">
        <f t="shared" si="356"/>
        <v>U12-LPDDR4B_DQSA1_P</v>
      </c>
      <c r="D2559" t="str">
        <f t="shared" si="357"/>
        <v>U12-D10</v>
      </c>
      <c r="E2559" t="s">
        <v>3000</v>
      </c>
      <c r="F2559" t="s">
        <v>359</v>
      </c>
      <c r="G2559" t="s">
        <v>1123</v>
      </c>
      <c r="AT2559" t="str">
        <f t="shared" si="358"/>
        <v>LPDDR4B_DQSA1_P</v>
      </c>
      <c r="AU2559" t="str">
        <f t="shared" si="359"/>
        <v>--</v>
      </c>
    </row>
    <row r="2560" spans="1:47" x14ac:dyDescent="0.25">
      <c r="A2560" t="str">
        <f t="shared" si="354"/>
        <v>U12-D11</v>
      </c>
      <c r="B2560" t="str">
        <f t="shared" si="355"/>
        <v>GND</v>
      </c>
      <c r="C2560" t="str">
        <f t="shared" si="356"/>
        <v>U12-GND</v>
      </c>
      <c r="D2560" t="str">
        <f t="shared" si="357"/>
        <v>U12-D11</v>
      </c>
      <c r="E2560" t="s">
        <v>3000</v>
      </c>
      <c r="F2560" t="s">
        <v>360</v>
      </c>
      <c r="G2560" t="s">
        <v>433</v>
      </c>
      <c r="AT2560" t="str">
        <f t="shared" si="358"/>
        <v>GND</v>
      </c>
      <c r="AU2560" t="str">
        <f t="shared" si="359"/>
        <v>--</v>
      </c>
    </row>
    <row r="2561" spans="1:47" x14ac:dyDescent="0.25">
      <c r="A2561" t="str">
        <f t="shared" si="354"/>
        <v>U12-D12</v>
      </c>
      <c r="B2561" t="str">
        <f t="shared" si="355"/>
        <v>1.1V_LPDDR4</v>
      </c>
      <c r="C2561" t="str">
        <f t="shared" si="356"/>
        <v>U12-1.1V_LPDDR4</v>
      </c>
      <c r="D2561" t="str">
        <f t="shared" si="357"/>
        <v>U12-D12</v>
      </c>
      <c r="E2561" t="s">
        <v>3000</v>
      </c>
      <c r="F2561" t="s">
        <v>361</v>
      </c>
      <c r="G2561" t="s">
        <v>438</v>
      </c>
      <c r="AT2561" t="str">
        <f t="shared" si="358"/>
        <v>1.1V_LPDDR4</v>
      </c>
      <c r="AU2561" t="str">
        <f t="shared" si="359"/>
        <v>--</v>
      </c>
    </row>
    <row r="2562" spans="1:47" x14ac:dyDescent="0.25">
      <c r="A2562" t="str">
        <f t="shared" si="354"/>
        <v>U12-E1</v>
      </c>
      <c r="B2562" t="str">
        <f t="shared" si="355"/>
        <v>GND</v>
      </c>
      <c r="C2562" t="str">
        <f t="shared" si="356"/>
        <v>U12-GND</v>
      </c>
      <c r="D2562" t="str">
        <f t="shared" si="357"/>
        <v>U12-E1</v>
      </c>
      <c r="E2562" t="s">
        <v>3000</v>
      </c>
      <c r="F2562" t="s">
        <v>2308</v>
      </c>
      <c r="G2562" t="s">
        <v>433</v>
      </c>
      <c r="AT2562" t="str">
        <f t="shared" si="358"/>
        <v>GND</v>
      </c>
      <c r="AU2562" t="str">
        <f t="shared" si="359"/>
        <v>--</v>
      </c>
    </row>
    <row r="2563" spans="1:47" x14ac:dyDescent="0.25">
      <c r="A2563" t="str">
        <f t="shared" si="354"/>
        <v>U12-E2</v>
      </c>
      <c r="B2563" t="str">
        <f t="shared" si="355"/>
        <v>LPDDR4B_DQ2</v>
      </c>
      <c r="C2563" t="str">
        <f t="shared" si="356"/>
        <v>U12-LPDDR4B_DQ2</v>
      </c>
      <c r="D2563" t="str">
        <f t="shared" si="357"/>
        <v>U12-E2</v>
      </c>
      <c r="E2563" t="s">
        <v>3000</v>
      </c>
      <c r="F2563" t="s">
        <v>2309</v>
      </c>
      <c r="G2563" t="s">
        <v>1099</v>
      </c>
      <c r="AT2563" t="str">
        <f t="shared" si="358"/>
        <v>LPDDR4B_DQ2</v>
      </c>
      <c r="AU2563" t="str">
        <f t="shared" si="359"/>
        <v>--</v>
      </c>
    </row>
    <row r="2564" spans="1:47" x14ac:dyDescent="0.25">
      <c r="A2564" t="str">
        <f t="shared" si="354"/>
        <v>U12-E3</v>
      </c>
      <c r="B2564" t="str">
        <f t="shared" si="355"/>
        <v>LPDDR4B_DQSA0_N</v>
      </c>
      <c r="C2564" t="str">
        <f t="shared" si="356"/>
        <v>U12-LPDDR4B_DQSA0_N</v>
      </c>
      <c r="D2564" t="str">
        <f t="shared" si="357"/>
        <v>U12-E3</v>
      </c>
      <c r="E2564" t="s">
        <v>3000</v>
      </c>
      <c r="F2564" t="s">
        <v>3029</v>
      </c>
      <c r="G2564" t="s">
        <v>1120</v>
      </c>
      <c r="AT2564" t="str">
        <f t="shared" si="358"/>
        <v>LPDDR4B_DQSA0_N</v>
      </c>
      <c r="AU2564" t="str">
        <f t="shared" si="359"/>
        <v>--</v>
      </c>
    </row>
    <row r="2565" spans="1:47" x14ac:dyDescent="0.25">
      <c r="A2565" t="str">
        <f t="shared" si="354"/>
        <v>U12-E4</v>
      </c>
      <c r="B2565" t="str">
        <f t="shared" si="355"/>
        <v>LPDDR4B_DQ5</v>
      </c>
      <c r="C2565" t="str">
        <f t="shared" si="356"/>
        <v>U12-LPDDR4B_DQ5</v>
      </c>
      <c r="D2565" t="str">
        <f t="shared" si="357"/>
        <v>U12-E4</v>
      </c>
      <c r="E2565" t="s">
        <v>3000</v>
      </c>
      <c r="F2565" t="s">
        <v>3030</v>
      </c>
      <c r="G2565" t="s">
        <v>1115</v>
      </c>
      <c r="AT2565" t="str">
        <f t="shared" si="358"/>
        <v>LPDDR4B_DQ5</v>
      </c>
      <c r="AU2565" t="str">
        <f t="shared" si="359"/>
        <v>--</v>
      </c>
    </row>
    <row r="2566" spans="1:47" x14ac:dyDescent="0.25">
      <c r="A2566" t="str">
        <f t="shared" ref="A2566:A2629" si="360">$E2566&amp;"-"&amp;$F2566</f>
        <v>U12-E5</v>
      </c>
      <c r="B2566" t="str">
        <f t="shared" ref="B2566:B2629" si="361">IF(OR(E2566=$A$2,E2566=$B$2,E2566=$C$2,E2566=$D$2),"--",G2566)</f>
        <v>GND</v>
      </c>
      <c r="C2566" t="str">
        <f t="shared" ref="C2566:C2629" si="362">$E2566&amp;"-"&amp;$G2566</f>
        <v>U12-GND</v>
      </c>
      <c r="D2566" t="str">
        <f t="shared" ref="D2566:D2629" si="363">A2566</f>
        <v>U12-E5</v>
      </c>
      <c r="E2566" t="s">
        <v>3000</v>
      </c>
      <c r="F2566" t="s">
        <v>3031</v>
      </c>
      <c r="G2566" t="s">
        <v>433</v>
      </c>
      <c r="AT2566" t="str">
        <f t="shared" ref="AT2566:AT2629" si="364">IF(IF(COUNTIF($AO$6:$AQ$150,B2566)&gt;0,"---","--")="---",VLOOKUP(B2566,$AO$6:$AQ$150,3,0),B2566)</f>
        <v>GND</v>
      </c>
      <c r="AU2566" t="str">
        <f t="shared" ref="AU2566:AU2629" si="365">IF(IF(COUNTIF($AO$6:$AQ$150,B2566)&gt;0,"---","--")="---",VLOOKUP(B2566,$AO$6:$AQ$150,2,0),"--")</f>
        <v>--</v>
      </c>
    </row>
    <row r="2567" spans="1:47" x14ac:dyDescent="0.25">
      <c r="A2567" t="str">
        <f t="shared" si="360"/>
        <v>U12-E8</v>
      </c>
      <c r="B2567" t="str">
        <f t="shared" si="361"/>
        <v>GND</v>
      </c>
      <c r="C2567" t="str">
        <f t="shared" si="362"/>
        <v>U12-GND</v>
      </c>
      <c r="D2567" t="str">
        <f t="shared" si="363"/>
        <v>U12-E8</v>
      </c>
      <c r="E2567" t="s">
        <v>3000</v>
      </c>
      <c r="F2567" t="s">
        <v>3032</v>
      </c>
      <c r="G2567" t="s">
        <v>433</v>
      </c>
      <c r="AT2567" t="str">
        <f t="shared" si="364"/>
        <v>GND</v>
      </c>
      <c r="AU2567" t="str">
        <f t="shared" si="365"/>
        <v>--</v>
      </c>
    </row>
    <row r="2568" spans="1:47" x14ac:dyDescent="0.25">
      <c r="A2568" t="str">
        <f t="shared" si="360"/>
        <v>U12-E9</v>
      </c>
      <c r="B2568" t="str">
        <f t="shared" si="361"/>
        <v>LPDDR4B_DQ13</v>
      </c>
      <c r="C2568" t="str">
        <f t="shared" si="362"/>
        <v>U12-LPDDR4B_DQ13</v>
      </c>
      <c r="D2568" t="str">
        <f t="shared" si="363"/>
        <v>U12-E9</v>
      </c>
      <c r="E2568" t="s">
        <v>3000</v>
      </c>
      <c r="F2568" t="s">
        <v>3033</v>
      </c>
      <c r="G2568" t="s">
        <v>1088</v>
      </c>
      <c r="AT2568" t="str">
        <f t="shared" si="364"/>
        <v>LPDDR4B_DQ13</v>
      </c>
      <c r="AU2568" t="str">
        <f t="shared" si="365"/>
        <v>--</v>
      </c>
    </row>
    <row r="2569" spans="1:47" x14ac:dyDescent="0.25">
      <c r="A2569" t="str">
        <f t="shared" si="360"/>
        <v>U12-E10</v>
      </c>
      <c r="B2569" t="str">
        <f t="shared" si="361"/>
        <v>LPDDR4B_DQSA1_N</v>
      </c>
      <c r="C2569" t="str">
        <f t="shared" si="362"/>
        <v>U12-LPDDR4B_DQSA1_N</v>
      </c>
      <c r="D2569" t="str">
        <f t="shared" si="363"/>
        <v>U12-E10</v>
      </c>
      <c r="E2569" t="s">
        <v>3000</v>
      </c>
      <c r="F2569" t="s">
        <v>3034</v>
      </c>
      <c r="G2569" t="s">
        <v>1122</v>
      </c>
      <c r="AT2569" t="str">
        <f t="shared" si="364"/>
        <v>LPDDR4B_DQSA1_N</v>
      </c>
      <c r="AU2569" t="str">
        <f t="shared" si="365"/>
        <v>--</v>
      </c>
    </row>
    <row r="2570" spans="1:47" x14ac:dyDescent="0.25">
      <c r="A2570" t="str">
        <f t="shared" si="360"/>
        <v>U12-E11</v>
      </c>
      <c r="B2570" t="str">
        <f t="shared" si="361"/>
        <v>LPDDR4B_DQ10</v>
      </c>
      <c r="C2570" t="str">
        <f t="shared" si="362"/>
        <v>U12-LPDDR4B_DQ10</v>
      </c>
      <c r="D2570" t="str">
        <f t="shared" si="363"/>
        <v>U12-E11</v>
      </c>
      <c r="E2570" t="s">
        <v>3000</v>
      </c>
      <c r="F2570" t="s">
        <v>3035</v>
      </c>
      <c r="G2570" t="s">
        <v>1085</v>
      </c>
      <c r="AT2570" t="str">
        <f t="shared" si="364"/>
        <v>LPDDR4B_DQ10</v>
      </c>
      <c r="AU2570" t="str">
        <f t="shared" si="365"/>
        <v>--</v>
      </c>
    </row>
    <row r="2571" spans="1:47" x14ac:dyDescent="0.25">
      <c r="A2571" t="str">
        <f t="shared" si="360"/>
        <v>U12-E12</v>
      </c>
      <c r="B2571" t="str">
        <f t="shared" si="361"/>
        <v>GND</v>
      </c>
      <c r="C2571" t="str">
        <f t="shared" si="362"/>
        <v>U12-GND</v>
      </c>
      <c r="D2571" t="str">
        <f t="shared" si="363"/>
        <v>U12-E12</v>
      </c>
      <c r="E2571" t="s">
        <v>3000</v>
      </c>
      <c r="F2571" t="s">
        <v>3036</v>
      </c>
      <c r="G2571" t="s">
        <v>433</v>
      </c>
      <c r="AT2571" t="str">
        <f t="shared" si="364"/>
        <v>GND</v>
      </c>
      <c r="AU2571" t="str">
        <f t="shared" si="365"/>
        <v>--</v>
      </c>
    </row>
    <row r="2572" spans="1:47" x14ac:dyDescent="0.25">
      <c r="A2572" t="str">
        <f t="shared" si="360"/>
        <v>U12-F1</v>
      </c>
      <c r="B2572" t="str">
        <f t="shared" si="361"/>
        <v>1.8V</v>
      </c>
      <c r="C2572" t="str">
        <f t="shared" si="362"/>
        <v>U12-1.8V</v>
      </c>
      <c r="D2572" t="str">
        <f t="shared" si="363"/>
        <v>U12-F1</v>
      </c>
      <c r="E2572" t="s">
        <v>3000</v>
      </c>
      <c r="F2572" t="s">
        <v>3037</v>
      </c>
      <c r="G2572" t="s">
        <v>441</v>
      </c>
      <c r="AT2572" t="str">
        <f t="shared" si="364"/>
        <v>1.8V</v>
      </c>
      <c r="AU2572" t="str">
        <f t="shared" si="365"/>
        <v>--</v>
      </c>
    </row>
    <row r="2573" spans="1:47" x14ac:dyDescent="0.25">
      <c r="A2573" t="str">
        <f t="shared" si="360"/>
        <v>U12-F2</v>
      </c>
      <c r="B2573" t="str">
        <f t="shared" si="361"/>
        <v>LPDDR4B_DQ3</v>
      </c>
      <c r="C2573" t="str">
        <f t="shared" si="362"/>
        <v>U12-LPDDR4B_DQ3</v>
      </c>
      <c r="D2573" t="str">
        <f t="shared" si="363"/>
        <v>U12-F2</v>
      </c>
      <c r="E2573" t="s">
        <v>3000</v>
      </c>
      <c r="F2573" t="s">
        <v>3038</v>
      </c>
      <c r="G2573" t="s">
        <v>1111</v>
      </c>
      <c r="AT2573" t="str">
        <f t="shared" si="364"/>
        <v>LPDDR4B_DQ3</v>
      </c>
      <c r="AU2573" t="str">
        <f t="shared" si="365"/>
        <v>--</v>
      </c>
    </row>
    <row r="2574" spans="1:47" x14ac:dyDescent="0.25">
      <c r="A2574" t="str">
        <f t="shared" si="360"/>
        <v>U12-F3</v>
      </c>
      <c r="B2574" t="str">
        <f t="shared" si="361"/>
        <v>1.1V_LPDDR4</v>
      </c>
      <c r="C2574" t="str">
        <f t="shared" si="362"/>
        <v>U12-1.1V_LPDDR4</v>
      </c>
      <c r="D2574" t="str">
        <f t="shared" si="363"/>
        <v>U12-F3</v>
      </c>
      <c r="E2574" t="s">
        <v>3000</v>
      </c>
      <c r="F2574" t="s">
        <v>3039</v>
      </c>
      <c r="G2574" t="s">
        <v>438</v>
      </c>
      <c r="AT2574" t="str">
        <f t="shared" si="364"/>
        <v>1.1V_LPDDR4</v>
      </c>
      <c r="AU2574" t="str">
        <f t="shared" si="365"/>
        <v>--</v>
      </c>
    </row>
    <row r="2575" spans="1:47" x14ac:dyDescent="0.25">
      <c r="A2575" t="str">
        <f t="shared" si="360"/>
        <v>U12-F4</v>
      </c>
      <c r="B2575" t="str">
        <f t="shared" si="361"/>
        <v>LPDDR4B_DQ4</v>
      </c>
      <c r="C2575" t="str">
        <f t="shared" si="362"/>
        <v>U12-LPDDR4B_DQ4</v>
      </c>
      <c r="D2575" t="str">
        <f t="shared" si="363"/>
        <v>U12-F4</v>
      </c>
      <c r="E2575" t="s">
        <v>3000</v>
      </c>
      <c r="F2575" t="s">
        <v>2072</v>
      </c>
      <c r="G2575" t="s">
        <v>1114</v>
      </c>
      <c r="AT2575" t="str">
        <f t="shared" si="364"/>
        <v>LPDDR4B_DQ4</v>
      </c>
      <c r="AU2575" t="str">
        <f t="shared" si="365"/>
        <v>--</v>
      </c>
    </row>
    <row r="2576" spans="1:47" x14ac:dyDescent="0.25">
      <c r="A2576" t="str">
        <f t="shared" si="360"/>
        <v>U12-F5</v>
      </c>
      <c r="B2576" t="str">
        <f t="shared" si="361"/>
        <v>1.1V_LPDDR4</v>
      </c>
      <c r="C2576" t="str">
        <f t="shared" si="362"/>
        <v>U12-1.1V_LPDDR4</v>
      </c>
      <c r="D2576" t="str">
        <f t="shared" si="363"/>
        <v>U12-F5</v>
      </c>
      <c r="E2576" t="s">
        <v>3000</v>
      </c>
      <c r="F2576" t="s">
        <v>3040</v>
      </c>
      <c r="G2576" t="s">
        <v>438</v>
      </c>
      <c r="AT2576" t="str">
        <f t="shared" si="364"/>
        <v>1.1V_LPDDR4</v>
      </c>
      <c r="AU2576" t="str">
        <f t="shared" si="365"/>
        <v>--</v>
      </c>
    </row>
    <row r="2577" spans="1:47" x14ac:dyDescent="0.25">
      <c r="A2577" t="str">
        <f t="shared" si="360"/>
        <v>U12-F8</v>
      </c>
      <c r="B2577" t="str">
        <f t="shared" si="361"/>
        <v>1.1V_LPDDR4</v>
      </c>
      <c r="C2577" t="str">
        <f t="shared" si="362"/>
        <v>U12-1.1V_LPDDR4</v>
      </c>
      <c r="D2577" t="str">
        <f t="shared" si="363"/>
        <v>U12-F8</v>
      </c>
      <c r="E2577" t="s">
        <v>3000</v>
      </c>
      <c r="F2577" t="s">
        <v>2073</v>
      </c>
      <c r="G2577" t="s">
        <v>438</v>
      </c>
      <c r="AT2577" t="str">
        <f t="shared" si="364"/>
        <v>1.1V_LPDDR4</v>
      </c>
      <c r="AU2577" t="str">
        <f t="shared" si="365"/>
        <v>--</v>
      </c>
    </row>
    <row r="2578" spans="1:47" x14ac:dyDescent="0.25">
      <c r="A2578" t="str">
        <f t="shared" si="360"/>
        <v>U12-F9</v>
      </c>
      <c r="B2578" t="str">
        <f t="shared" si="361"/>
        <v>LPDDR4B_DQ12</v>
      </c>
      <c r="C2578" t="str">
        <f t="shared" si="362"/>
        <v>U12-LPDDR4B_DQ12</v>
      </c>
      <c r="D2578" t="str">
        <f t="shared" si="363"/>
        <v>U12-F9</v>
      </c>
      <c r="E2578" t="s">
        <v>3000</v>
      </c>
      <c r="F2578" t="s">
        <v>3041</v>
      </c>
      <c r="G2578" t="s">
        <v>1087</v>
      </c>
      <c r="AT2578" t="str">
        <f t="shared" si="364"/>
        <v>LPDDR4B_DQ12</v>
      </c>
      <c r="AU2578" t="str">
        <f t="shared" si="365"/>
        <v>--</v>
      </c>
    </row>
    <row r="2579" spans="1:47" x14ac:dyDescent="0.25">
      <c r="A2579" t="str">
        <f t="shared" si="360"/>
        <v>U12-F10</v>
      </c>
      <c r="B2579" t="str">
        <f t="shared" si="361"/>
        <v>1.1V_LPDDR4</v>
      </c>
      <c r="C2579" t="str">
        <f t="shared" si="362"/>
        <v>U12-1.1V_LPDDR4</v>
      </c>
      <c r="D2579" t="str">
        <f t="shared" si="363"/>
        <v>U12-F10</v>
      </c>
      <c r="E2579" t="s">
        <v>3000</v>
      </c>
      <c r="F2579" t="s">
        <v>3042</v>
      </c>
      <c r="G2579" t="s">
        <v>438</v>
      </c>
      <c r="AT2579" t="str">
        <f t="shared" si="364"/>
        <v>1.1V_LPDDR4</v>
      </c>
      <c r="AU2579" t="str">
        <f t="shared" si="365"/>
        <v>--</v>
      </c>
    </row>
    <row r="2580" spans="1:47" x14ac:dyDescent="0.25">
      <c r="A2580" t="str">
        <f t="shared" si="360"/>
        <v>U12-F11</v>
      </c>
      <c r="B2580" t="str">
        <f t="shared" si="361"/>
        <v>LPDDR4B_DQ11</v>
      </c>
      <c r="C2580" t="str">
        <f t="shared" si="362"/>
        <v>U12-LPDDR4B_DQ11</v>
      </c>
      <c r="D2580" t="str">
        <f t="shared" si="363"/>
        <v>U12-F11</v>
      </c>
      <c r="E2580" t="s">
        <v>3000</v>
      </c>
      <c r="F2580" t="s">
        <v>3043</v>
      </c>
      <c r="G2580" t="s">
        <v>1086</v>
      </c>
      <c r="AT2580" t="str">
        <f t="shared" si="364"/>
        <v>LPDDR4B_DQ11</v>
      </c>
      <c r="AU2580" t="str">
        <f t="shared" si="365"/>
        <v>--</v>
      </c>
    </row>
    <row r="2581" spans="1:47" x14ac:dyDescent="0.25">
      <c r="A2581" t="str">
        <f t="shared" si="360"/>
        <v>U12-F12</v>
      </c>
      <c r="B2581" t="str">
        <f t="shared" si="361"/>
        <v>1.8V</v>
      </c>
      <c r="C2581" t="str">
        <f t="shared" si="362"/>
        <v>U12-1.8V</v>
      </c>
      <c r="D2581" t="str">
        <f t="shared" si="363"/>
        <v>U12-F12</v>
      </c>
      <c r="E2581" t="s">
        <v>3000</v>
      </c>
      <c r="F2581" t="s">
        <v>3044</v>
      </c>
      <c r="G2581" t="s">
        <v>441</v>
      </c>
      <c r="AT2581" t="str">
        <f t="shared" si="364"/>
        <v>1.8V</v>
      </c>
      <c r="AU2581" t="str">
        <f t="shared" si="365"/>
        <v>--</v>
      </c>
    </row>
    <row r="2582" spans="1:47" x14ac:dyDescent="0.25">
      <c r="A2582" t="str">
        <f t="shared" si="360"/>
        <v>U12-G1</v>
      </c>
      <c r="B2582" t="str">
        <f t="shared" si="361"/>
        <v>GND</v>
      </c>
      <c r="C2582" t="str">
        <f t="shared" si="362"/>
        <v>U12-GND</v>
      </c>
      <c r="D2582" t="str">
        <f t="shared" si="363"/>
        <v>U12-G1</v>
      </c>
      <c r="E2582" t="s">
        <v>3000</v>
      </c>
      <c r="F2582" t="s">
        <v>2078</v>
      </c>
      <c r="G2582" t="s">
        <v>433</v>
      </c>
      <c r="AT2582" t="str">
        <f t="shared" si="364"/>
        <v>GND</v>
      </c>
      <c r="AU2582" t="str">
        <f t="shared" si="365"/>
        <v>--</v>
      </c>
    </row>
    <row r="2583" spans="1:47" x14ac:dyDescent="0.25">
      <c r="A2583" t="str">
        <f t="shared" si="360"/>
        <v>U12-G2</v>
      </c>
      <c r="B2583" t="str">
        <f t="shared" si="361"/>
        <v>NetR13_2</v>
      </c>
      <c r="C2583" t="str">
        <f t="shared" si="362"/>
        <v>U12-NetR13_2</v>
      </c>
      <c r="D2583" t="str">
        <f t="shared" si="363"/>
        <v>U12-G2</v>
      </c>
      <c r="E2583" t="s">
        <v>3000</v>
      </c>
      <c r="F2583" t="s">
        <v>2079</v>
      </c>
      <c r="G2583" t="s">
        <v>1181</v>
      </c>
      <c r="AT2583" t="str">
        <f t="shared" si="364"/>
        <v>NetR13_2</v>
      </c>
      <c r="AU2583" t="str">
        <f t="shared" si="365"/>
        <v>--</v>
      </c>
    </row>
    <row r="2584" spans="1:47" x14ac:dyDescent="0.25">
      <c r="A2584" t="str">
        <f t="shared" si="360"/>
        <v>U12-G3</v>
      </c>
      <c r="B2584" t="str">
        <f t="shared" si="361"/>
        <v>GND</v>
      </c>
      <c r="C2584" t="str">
        <f t="shared" si="362"/>
        <v>U12-GND</v>
      </c>
      <c r="D2584" t="str">
        <f t="shared" si="363"/>
        <v>U12-G3</v>
      </c>
      <c r="E2584" t="s">
        <v>3000</v>
      </c>
      <c r="F2584" t="s">
        <v>3045</v>
      </c>
      <c r="G2584" t="s">
        <v>433</v>
      </c>
      <c r="AT2584" t="str">
        <f t="shared" si="364"/>
        <v>GND</v>
      </c>
      <c r="AU2584" t="str">
        <f t="shared" si="365"/>
        <v>--</v>
      </c>
    </row>
    <row r="2585" spans="1:47" x14ac:dyDescent="0.25">
      <c r="A2585" t="str">
        <f t="shared" si="360"/>
        <v>U12-G4</v>
      </c>
      <c r="B2585" t="str">
        <f t="shared" si="361"/>
        <v>1.8V</v>
      </c>
      <c r="C2585" t="str">
        <f t="shared" si="362"/>
        <v>U12-1.8V</v>
      </c>
      <c r="D2585" t="str">
        <f t="shared" si="363"/>
        <v>U12-G4</v>
      </c>
      <c r="E2585" t="s">
        <v>3000</v>
      </c>
      <c r="F2585" t="s">
        <v>3046</v>
      </c>
      <c r="G2585" t="s">
        <v>441</v>
      </c>
      <c r="AT2585" t="str">
        <f t="shared" si="364"/>
        <v>1.8V</v>
      </c>
      <c r="AU2585" t="str">
        <f t="shared" si="365"/>
        <v>--</v>
      </c>
    </row>
    <row r="2586" spans="1:47" x14ac:dyDescent="0.25">
      <c r="A2586" t="str">
        <f t="shared" si="360"/>
        <v>U12-G5</v>
      </c>
      <c r="B2586" t="str">
        <f t="shared" si="361"/>
        <v>GND</v>
      </c>
      <c r="C2586" t="str">
        <f t="shared" si="362"/>
        <v>U12-GND</v>
      </c>
      <c r="D2586" t="str">
        <f t="shared" si="363"/>
        <v>U12-G5</v>
      </c>
      <c r="E2586" t="s">
        <v>3000</v>
      </c>
      <c r="F2586" t="s">
        <v>3047</v>
      </c>
      <c r="G2586" t="s">
        <v>433</v>
      </c>
      <c r="AT2586" t="str">
        <f t="shared" si="364"/>
        <v>GND</v>
      </c>
      <c r="AU2586" t="str">
        <f t="shared" si="365"/>
        <v>--</v>
      </c>
    </row>
    <row r="2587" spans="1:47" x14ac:dyDescent="0.25">
      <c r="A2587" t="str">
        <f t="shared" si="360"/>
        <v>U12-G8</v>
      </c>
      <c r="B2587" t="str">
        <f t="shared" si="361"/>
        <v>GND</v>
      </c>
      <c r="C2587" t="str">
        <f t="shared" si="362"/>
        <v>U12-GND</v>
      </c>
      <c r="D2587" t="str">
        <f t="shared" si="363"/>
        <v>U12-G8</v>
      </c>
      <c r="E2587" t="s">
        <v>3000</v>
      </c>
      <c r="F2587" t="s">
        <v>3048</v>
      </c>
      <c r="G2587" t="s">
        <v>433</v>
      </c>
      <c r="AT2587" t="str">
        <f t="shared" si="364"/>
        <v>GND</v>
      </c>
      <c r="AU2587" t="str">
        <f t="shared" si="365"/>
        <v>--</v>
      </c>
    </row>
    <row r="2588" spans="1:47" x14ac:dyDescent="0.25">
      <c r="A2588" t="str">
        <f t="shared" si="360"/>
        <v>U12-G9</v>
      </c>
      <c r="B2588" t="str">
        <f t="shared" si="361"/>
        <v>1.8V</v>
      </c>
      <c r="C2588" t="str">
        <f t="shared" si="362"/>
        <v>U12-1.8V</v>
      </c>
      <c r="D2588" t="str">
        <f t="shared" si="363"/>
        <v>U12-G9</v>
      </c>
      <c r="E2588" t="s">
        <v>3000</v>
      </c>
      <c r="F2588" t="s">
        <v>3049</v>
      </c>
      <c r="G2588" t="s">
        <v>441</v>
      </c>
      <c r="AT2588" t="str">
        <f t="shared" si="364"/>
        <v>1.8V</v>
      </c>
      <c r="AU2588" t="str">
        <f t="shared" si="365"/>
        <v>--</v>
      </c>
    </row>
    <row r="2589" spans="1:47" x14ac:dyDescent="0.25">
      <c r="A2589" t="str">
        <f t="shared" si="360"/>
        <v>U12-G10</v>
      </c>
      <c r="B2589" t="str">
        <f t="shared" si="361"/>
        <v>GND</v>
      </c>
      <c r="C2589" t="str">
        <f t="shared" si="362"/>
        <v>U12-GND</v>
      </c>
      <c r="D2589" t="str">
        <f t="shared" si="363"/>
        <v>U12-G10</v>
      </c>
      <c r="E2589" t="s">
        <v>3000</v>
      </c>
      <c r="F2589" t="s">
        <v>3050</v>
      </c>
      <c r="G2589" t="s">
        <v>433</v>
      </c>
      <c r="AT2589" t="str">
        <f t="shared" si="364"/>
        <v>GND</v>
      </c>
      <c r="AU2589" t="str">
        <f t="shared" si="365"/>
        <v>--</v>
      </c>
    </row>
    <row r="2590" spans="1:47" x14ac:dyDescent="0.25">
      <c r="A2590" t="str">
        <f t="shared" si="360"/>
        <v>U12-G11</v>
      </c>
      <c r="B2590" t="str">
        <f t="shared" si="361"/>
        <v>NetU12_G11</v>
      </c>
      <c r="C2590" t="str">
        <f t="shared" si="362"/>
        <v>U12-NetU12_G11</v>
      </c>
      <c r="D2590" t="str">
        <f t="shared" si="363"/>
        <v>U12-G11</v>
      </c>
      <c r="E2590" t="s">
        <v>3000</v>
      </c>
      <c r="F2590" t="s">
        <v>3051</v>
      </c>
      <c r="G2590" t="s">
        <v>3052</v>
      </c>
      <c r="AT2590" t="str">
        <f t="shared" si="364"/>
        <v>NetU12_G11</v>
      </c>
      <c r="AU2590" t="str">
        <f t="shared" si="365"/>
        <v>--</v>
      </c>
    </row>
    <row r="2591" spans="1:47" x14ac:dyDescent="0.25">
      <c r="A2591" t="str">
        <f t="shared" si="360"/>
        <v>U12-G12</v>
      </c>
      <c r="B2591" t="str">
        <f t="shared" si="361"/>
        <v>GND</v>
      </c>
      <c r="C2591" t="str">
        <f t="shared" si="362"/>
        <v>U12-GND</v>
      </c>
      <c r="D2591" t="str">
        <f t="shared" si="363"/>
        <v>U12-G12</v>
      </c>
      <c r="E2591" t="s">
        <v>3000</v>
      </c>
      <c r="F2591" t="s">
        <v>3053</v>
      </c>
      <c r="G2591" t="s">
        <v>433</v>
      </c>
      <c r="AT2591" t="str">
        <f t="shared" si="364"/>
        <v>GND</v>
      </c>
      <c r="AU2591" t="str">
        <f t="shared" si="365"/>
        <v>--</v>
      </c>
    </row>
    <row r="2592" spans="1:47" x14ac:dyDescent="0.25">
      <c r="A2592" t="str">
        <f t="shared" si="360"/>
        <v>U12-H1</v>
      </c>
      <c r="B2592" t="str">
        <f t="shared" si="361"/>
        <v>1.1V_LPDDR4</v>
      </c>
      <c r="C2592" t="str">
        <f t="shared" si="362"/>
        <v>U12-1.1V_LPDDR4</v>
      </c>
      <c r="D2592" t="str">
        <f t="shared" si="363"/>
        <v>U12-H1</v>
      </c>
      <c r="E2592" t="s">
        <v>3000</v>
      </c>
      <c r="F2592" t="s">
        <v>3054</v>
      </c>
      <c r="G2592" t="s">
        <v>438</v>
      </c>
      <c r="AT2592" t="str">
        <f t="shared" si="364"/>
        <v>1.1V_LPDDR4</v>
      </c>
      <c r="AU2592" t="str">
        <f t="shared" si="365"/>
        <v>--</v>
      </c>
    </row>
    <row r="2593" spans="1:47" x14ac:dyDescent="0.25">
      <c r="A2593" t="str">
        <f t="shared" si="360"/>
        <v>U12-H2</v>
      </c>
      <c r="B2593" t="str">
        <f t="shared" si="361"/>
        <v>LPDDR4B_CA0</v>
      </c>
      <c r="C2593" t="str">
        <f t="shared" si="362"/>
        <v>U12-LPDDR4B_CA0</v>
      </c>
      <c r="D2593" t="str">
        <f t="shared" si="363"/>
        <v>U12-H2</v>
      </c>
      <c r="E2593" t="s">
        <v>3000</v>
      </c>
      <c r="F2593" t="s">
        <v>3055</v>
      </c>
      <c r="G2593" t="s">
        <v>1067</v>
      </c>
      <c r="AT2593" t="str">
        <f t="shared" si="364"/>
        <v>LPDDR4B_CA0</v>
      </c>
      <c r="AU2593" t="str">
        <f t="shared" si="365"/>
        <v>--</v>
      </c>
    </row>
    <row r="2594" spans="1:47" x14ac:dyDescent="0.25">
      <c r="A2594" t="str">
        <f t="shared" si="360"/>
        <v>U12-H3</v>
      </c>
      <c r="B2594" t="str">
        <f t="shared" si="361"/>
        <v>LPDDR4B_CS1_N</v>
      </c>
      <c r="C2594" t="str">
        <f t="shared" si="362"/>
        <v>U12-LPDDR4B_CS1_N</v>
      </c>
      <c r="D2594" t="str">
        <f t="shared" si="363"/>
        <v>U12-H3</v>
      </c>
      <c r="E2594" t="s">
        <v>3000</v>
      </c>
      <c r="F2594" t="s">
        <v>3056</v>
      </c>
      <c r="G2594" t="s">
        <v>1078</v>
      </c>
      <c r="AT2594" t="str">
        <f t="shared" si="364"/>
        <v>LPDDR4B_CS1_N</v>
      </c>
      <c r="AU2594" t="str">
        <f t="shared" si="365"/>
        <v>--</v>
      </c>
    </row>
    <row r="2595" spans="1:47" x14ac:dyDescent="0.25">
      <c r="A2595" t="str">
        <f t="shared" si="360"/>
        <v>U12-H4</v>
      </c>
      <c r="B2595" t="str">
        <f t="shared" si="361"/>
        <v>LPDDR4B_CS0_N</v>
      </c>
      <c r="C2595" t="str">
        <f t="shared" si="362"/>
        <v>U12-LPDDR4B_CS0_N</v>
      </c>
      <c r="D2595" t="str">
        <f t="shared" si="363"/>
        <v>U12-H4</v>
      </c>
      <c r="E2595" t="s">
        <v>3000</v>
      </c>
      <c r="F2595" t="s">
        <v>2311</v>
      </c>
      <c r="G2595" t="s">
        <v>1077</v>
      </c>
      <c r="AT2595" t="str">
        <f t="shared" si="364"/>
        <v>LPDDR4B_CS0_N</v>
      </c>
      <c r="AU2595" t="str">
        <f t="shared" si="365"/>
        <v>--</v>
      </c>
    </row>
    <row r="2596" spans="1:47" x14ac:dyDescent="0.25">
      <c r="A2596" t="str">
        <f t="shared" si="360"/>
        <v>U12-H5</v>
      </c>
      <c r="B2596" t="str">
        <f t="shared" si="361"/>
        <v>1.1V_LPDDR4</v>
      </c>
      <c r="C2596" t="str">
        <f t="shared" si="362"/>
        <v>U12-1.1V_LPDDR4</v>
      </c>
      <c r="D2596" t="str">
        <f t="shared" si="363"/>
        <v>U12-H5</v>
      </c>
      <c r="E2596" t="s">
        <v>3000</v>
      </c>
      <c r="F2596" t="s">
        <v>3057</v>
      </c>
      <c r="G2596" t="s">
        <v>438</v>
      </c>
      <c r="AT2596" t="str">
        <f t="shared" si="364"/>
        <v>1.1V_LPDDR4</v>
      </c>
      <c r="AU2596" t="str">
        <f t="shared" si="365"/>
        <v>--</v>
      </c>
    </row>
    <row r="2597" spans="1:47" x14ac:dyDescent="0.25">
      <c r="A2597" t="str">
        <f t="shared" si="360"/>
        <v>U12-H8</v>
      </c>
      <c r="B2597" t="str">
        <f t="shared" si="361"/>
        <v>1.1V_LPDDR4</v>
      </c>
      <c r="C2597" t="str">
        <f t="shared" si="362"/>
        <v>U12-1.1V_LPDDR4</v>
      </c>
      <c r="D2597" t="str">
        <f t="shared" si="363"/>
        <v>U12-H8</v>
      </c>
      <c r="E2597" t="s">
        <v>3000</v>
      </c>
      <c r="F2597" t="s">
        <v>2080</v>
      </c>
      <c r="G2597" t="s">
        <v>438</v>
      </c>
      <c r="AT2597" t="str">
        <f t="shared" si="364"/>
        <v>1.1V_LPDDR4</v>
      </c>
      <c r="AU2597" t="str">
        <f t="shared" si="365"/>
        <v>--</v>
      </c>
    </row>
    <row r="2598" spans="1:47" x14ac:dyDescent="0.25">
      <c r="A2598" t="str">
        <f t="shared" si="360"/>
        <v>U12-H9</v>
      </c>
      <c r="B2598" t="str">
        <f t="shared" si="361"/>
        <v>LPDDR4B_CA2</v>
      </c>
      <c r="C2598" t="str">
        <f t="shared" si="362"/>
        <v>U12-LPDDR4B_CA2</v>
      </c>
      <c r="D2598" t="str">
        <f t="shared" si="363"/>
        <v>U12-H9</v>
      </c>
      <c r="E2598" t="s">
        <v>3000</v>
      </c>
      <c r="F2598" t="s">
        <v>3058</v>
      </c>
      <c r="G2598" t="s">
        <v>1069</v>
      </c>
      <c r="AT2598" t="str">
        <f t="shared" si="364"/>
        <v>LPDDR4B_CA2</v>
      </c>
      <c r="AU2598" t="str">
        <f t="shared" si="365"/>
        <v>--</v>
      </c>
    </row>
    <row r="2599" spans="1:47" x14ac:dyDescent="0.25">
      <c r="A2599" t="str">
        <f t="shared" si="360"/>
        <v>U12-H10</v>
      </c>
      <c r="B2599" t="str">
        <f t="shared" si="361"/>
        <v>LPDDR4B_CA3</v>
      </c>
      <c r="C2599" t="str">
        <f t="shared" si="362"/>
        <v>U12-LPDDR4B_CA3</v>
      </c>
      <c r="D2599" t="str">
        <f t="shared" si="363"/>
        <v>U12-H10</v>
      </c>
      <c r="E2599" t="s">
        <v>3000</v>
      </c>
      <c r="F2599" t="s">
        <v>3059</v>
      </c>
      <c r="G2599" t="s">
        <v>1070</v>
      </c>
      <c r="AT2599" t="str">
        <f t="shared" si="364"/>
        <v>LPDDR4B_CA3</v>
      </c>
      <c r="AU2599" t="str">
        <f t="shared" si="365"/>
        <v>--</v>
      </c>
    </row>
    <row r="2600" spans="1:47" x14ac:dyDescent="0.25">
      <c r="A2600" t="str">
        <f t="shared" si="360"/>
        <v>U12-H11</v>
      </c>
      <c r="B2600" t="str">
        <f t="shared" si="361"/>
        <v>LPDDR4B_CA4</v>
      </c>
      <c r="C2600" t="str">
        <f t="shared" si="362"/>
        <v>U12-LPDDR4B_CA4</v>
      </c>
      <c r="D2600" t="str">
        <f t="shared" si="363"/>
        <v>U12-H11</v>
      </c>
      <c r="E2600" t="s">
        <v>3000</v>
      </c>
      <c r="F2600" t="s">
        <v>3060</v>
      </c>
      <c r="G2600" t="s">
        <v>1071</v>
      </c>
      <c r="AT2600" t="str">
        <f t="shared" si="364"/>
        <v>LPDDR4B_CA4</v>
      </c>
      <c r="AU2600" t="str">
        <f t="shared" si="365"/>
        <v>--</v>
      </c>
    </row>
    <row r="2601" spans="1:47" x14ac:dyDescent="0.25">
      <c r="A2601" t="str">
        <f t="shared" si="360"/>
        <v>U12-H12</v>
      </c>
      <c r="B2601" t="str">
        <f t="shared" si="361"/>
        <v>1.1V_LPDDR4</v>
      </c>
      <c r="C2601" t="str">
        <f t="shared" si="362"/>
        <v>U12-1.1V_LPDDR4</v>
      </c>
      <c r="D2601" t="str">
        <f t="shared" si="363"/>
        <v>U12-H12</v>
      </c>
      <c r="E2601" t="s">
        <v>3000</v>
      </c>
      <c r="F2601" t="s">
        <v>3061</v>
      </c>
      <c r="G2601" t="s">
        <v>438</v>
      </c>
      <c r="AT2601" t="str">
        <f t="shared" si="364"/>
        <v>1.1V_LPDDR4</v>
      </c>
      <c r="AU2601" t="str">
        <f t="shared" si="365"/>
        <v>--</v>
      </c>
    </row>
    <row r="2602" spans="1:47" x14ac:dyDescent="0.25">
      <c r="A2602" t="str">
        <f t="shared" si="360"/>
        <v>U12-J1</v>
      </c>
      <c r="B2602" t="str">
        <f t="shared" si="361"/>
        <v>GND</v>
      </c>
      <c r="C2602" t="str">
        <f t="shared" si="362"/>
        <v>U12-GND</v>
      </c>
      <c r="D2602" t="str">
        <f t="shared" si="363"/>
        <v>U12-J1</v>
      </c>
      <c r="E2602" t="s">
        <v>3000</v>
      </c>
      <c r="F2602" t="s">
        <v>169</v>
      </c>
      <c r="G2602" t="s">
        <v>433</v>
      </c>
      <c r="AT2602" t="str">
        <f t="shared" si="364"/>
        <v>GND</v>
      </c>
      <c r="AU2602" t="str">
        <f t="shared" si="365"/>
        <v>--</v>
      </c>
    </row>
    <row r="2603" spans="1:47" x14ac:dyDescent="0.25">
      <c r="A2603" t="str">
        <f t="shared" si="360"/>
        <v>U12-J2</v>
      </c>
      <c r="B2603" t="str">
        <f t="shared" si="361"/>
        <v>LPDDR4B_CA1</v>
      </c>
      <c r="C2603" t="str">
        <f t="shared" si="362"/>
        <v>U12-LPDDR4B_CA1</v>
      </c>
      <c r="D2603" t="str">
        <f t="shared" si="363"/>
        <v>U12-J2</v>
      </c>
      <c r="E2603" t="s">
        <v>3000</v>
      </c>
      <c r="F2603" t="s">
        <v>410</v>
      </c>
      <c r="G2603" t="s">
        <v>1068</v>
      </c>
      <c r="AT2603" t="str">
        <f t="shared" si="364"/>
        <v>LPDDR4B_CA1</v>
      </c>
      <c r="AU2603" t="str">
        <f t="shared" si="365"/>
        <v>--</v>
      </c>
    </row>
    <row r="2604" spans="1:47" x14ac:dyDescent="0.25">
      <c r="A2604" t="str">
        <f t="shared" si="360"/>
        <v>U12-J3</v>
      </c>
      <c r="B2604" t="str">
        <f t="shared" si="361"/>
        <v>GND</v>
      </c>
      <c r="C2604" t="str">
        <f t="shared" si="362"/>
        <v>U12-GND</v>
      </c>
      <c r="D2604" t="str">
        <f t="shared" si="363"/>
        <v>U12-J3</v>
      </c>
      <c r="E2604" t="s">
        <v>3000</v>
      </c>
      <c r="F2604" t="s">
        <v>411</v>
      </c>
      <c r="G2604" t="s">
        <v>433</v>
      </c>
      <c r="AT2604" t="str">
        <f t="shared" si="364"/>
        <v>GND</v>
      </c>
      <c r="AU2604" t="str">
        <f t="shared" si="365"/>
        <v>--</v>
      </c>
    </row>
    <row r="2605" spans="1:47" x14ac:dyDescent="0.25">
      <c r="A2605" t="str">
        <f t="shared" si="360"/>
        <v>U12-J4</v>
      </c>
      <c r="B2605" t="str">
        <f t="shared" si="361"/>
        <v>LPDDR4B_CKE0</v>
      </c>
      <c r="C2605" t="str">
        <f t="shared" si="362"/>
        <v>U12-LPDDR4B_CKE0</v>
      </c>
      <c r="D2605" t="str">
        <f t="shared" si="363"/>
        <v>U12-J4</v>
      </c>
      <c r="E2605" t="s">
        <v>3000</v>
      </c>
      <c r="F2605" t="s">
        <v>412</v>
      </c>
      <c r="G2605" t="s">
        <v>1073</v>
      </c>
      <c r="AT2605" t="str">
        <f t="shared" si="364"/>
        <v>LPDDR4B_CKE0</v>
      </c>
      <c r="AU2605" t="str">
        <f t="shared" si="365"/>
        <v>--</v>
      </c>
    </row>
    <row r="2606" spans="1:47" x14ac:dyDescent="0.25">
      <c r="A2606" t="str">
        <f t="shared" si="360"/>
        <v>U12-J5</v>
      </c>
      <c r="B2606" t="str">
        <f t="shared" si="361"/>
        <v>LPDDR4B_CKE1</v>
      </c>
      <c r="C2606" t="str">
        <f t="shared" si="362"/>
        <v>U12-LPDDR4B_CKE1</v>
      </c>
      <c r="D2606" t="str">
        <f t="shared" si="363"/>
        <v>U12-J5</v>
      </c>
      <c r="E2606" t="s">
        <v>3000</v>
      </c>
      <c r="F2606" t="s">
        <v>3062</v>
      </c>
      <c r="G2606" t="s">
        <v>1074</v>
      </c>
      <c r="AT2606" t="str">
        <f t="shared" si="364"/>
        <v>LPDDR4B_CKE1</v>
      </c>
      <c r="AU2606" t="str">
        <f t="shared" si="365"/>
        <v>--</v>
      </c>
    </row>
    <row r="2607" spans="1:47" x14ac:dyDescent="0.25">
      <c r="A2607" t="str">
        <f t="shared" si="360"/>
        <v>U12-J8</v>
      </c>
      <c r="B2607" t="str">
        <f t="shared" si="361"/>
        <v>LPDDR4B_CK_P</v>
      </c>
      <c r="C2607" t="str">
        <f t="shared" si="362"/>
        <v>U12-LPDDR4B_CK_P</v>
      </c>
      <c r="D2607" t="str">
        <f t="shared" si="363"/>
        <v>U12-J8</v>
      </c>
      <c r="E2607" t="s">
        <v>3000</v>
      </c>
      <c r="F2607" t="s">
        <v>3063</v>
      </c>
      <c r="G2607" t="s">
        <v>1076</v>
      </c>
      <c r="AT2607" t="str">
        <f t="shared" si="364"/>
        <v>LPDDR4B_CK_P</v>
      </c>
      <c r="AU2607" t="str">
        <f t="shared" si="365"/>
        <v>--</v>
      </c>
    </row>
    <row r="2608" spans="1:47" x14ac:dyDescent="0.25">
      <c r="A2608" t="str">
        <f t="shared" si="360"/>
        <v>U12-J9</v>
      </c>
      <c r="B2608" t="str">
        <f t="shared" si="361"/>
        <v>LPDDR4B_CK_N</v>
      </c>
      <c r="C2608" t="str">
        <f t="shared" si="362"/>
        <v>U12-LPDDR4B_CK_N</v>
      </c>
      <c r="D2608" t="str">
        <f t="shared" si="363"/>
        <v>U12-J9</v>
      </c>
      <c r="E2608" t="s">
        <v>3000</v>
      </c>
      <c r="F2608" t="s">
        <v>3064</v>
      </c>
      <c r="G2608" t="s">
        <v>1075</v>
      </c>
      <c r="AT2608" t="str">
        <f t="shared" si="364"/>
        <v>LPDDR4B_CK_N</v>
      </c>
      <c r="AU2608" t="str">
        <f t="shared" si="365"/>
        <v>--</v>
      </c>
    </row>
    <row r="2609" spans="1:47" x14ac:dyDescent="0.25">
      <c r="A2609" t="str">
        <f t="shared" si="360"/>
        <v>U12-J10</v>
      </c>
      <c r="B2609" t="str">
        <f t="shared" si="361"/>
        <v>GND</v>
      </c>
      <c r="C2609" t="str">
        <f t="shared" si="362"/>
        <v>U12-GND</v>
      </c>
      <c r="D2609" t="str">
        <f t="shared" si="363"/>
        <v>U12-J10</v>
      </c>
      <c r="E2609" t="s">
        <v>3000</v>
      </c>
      <c r="F2609" t="s">
        <v>3065</v>
      </c>
      <c r="G2609" t="s">
        <v>433</v>
      </c>
      <c r="AT2609" t="str">
        <f t="shared" si="364"/>
        <v>GND</v>
      </c>
      <c r="AU2609" t="str">
        <f t="shared" si="365"/>
        <v>--</v>
      </c>
    </row>
    <row r="2610" spans="1:47" x14ac:dyDescent="0.25">
      <c r="A2610" t="str">
        <f t="shared" si="360"/>
        <v>U12-J11</v>
      </c>
      <c r="B2610" t="str">
        <f t="shared" si="361"/>
        <v>LPDDR4B_CA5</v>
      </c>
      <c r="C2610" t="str">
        <f t="shared" si="362"/>
        <v>U12-LPDDR4B_CA5</v>
      </c>
      <c r="D2610" t="str">
        <f t="shared" si="363"/>
        <v>U12-J11</v>
      </c>
      <c r="E2610" t="s">
        <v>3000</v>
      </c>
      <c r="F2610" t="s">
        <v>3066</v>
      </c>
      <c r="G2610" t="s">
        <v>1072</v>
      </c>
      <c r="AT2610" t="str">
        <f t="shared" si="364"/>
        <v>LPDDR4B_CA5</v>
      </c>
      <c r="AU2610" t="str">
        <f t="shared" si="365"/>
        <v>--</v>
      </c>
    </row>
    <row r="2611" spans="1:47" x14ac:dyDescent="0.25">
      <c r="A2611" t="str">
        <f t="shared" si="360"/>
        <v>U12-J12</v>
      </c>
      <c r="B2611" t="str">
        <f t="shared" si="361"/>
        <v>GND</v>
      </c>
      <c r="C2611" t="str">
        <f t="shared" si="362"/>
        <v>U12-GND</v>
      </c>
      <c r="D2611" t="str">
        <f t="shared" si="363"/>
        <v>U12-J12</v>
      </c>
      <c r="E2611" t="s">
        <v>3000</v>
      </c>
      <c r="F2611" t="s">
        <v>3067</v>
      </c>
      <c r="G2611" t="s">
        <v>433</v>
      </c>
      <c r="AT2611" t="str">
        <f t="shared" si="364"/>
        <v>GND</v>
      </c>
      <c r="AU2611" t="str">
        <f t="shared" si="365"/>
        <v>--</v>
      </c>
    </row>
    <row r="2612" spans="1:47" x14ac:dyDescent="0.25">
      <c r="A2612" t="str">
        <f t="shared" si="360"/>
        <v>U12-K1</v>
      </c>
      <c r="B2612" t="str">
        <f t="shared" si="361"/>
        <v>1.1V_LPDDR4</v>
      </c>
      <c r="C2612" t="str">
        <f t="shared" si="362"/>
        <v>U12-1.1V_LPDDR4</v>
      </c>
      <c r="D2612" t="str">
        <f t="shared" si="363"/>
        <v>U12-K1</v>
      </c>
      <c r="E2612" t="s">
        <v>3000</v>
      </c>
      <c r="F2612" t="s">
        <v>3068</v>
      </c>
      <c r="G2612" t="s">
        <v>438</v>
      </c>
      <c r="AT2612" t="str">
        <f t="shared" si="364"/>
        <v>1.1V_LPDDR4</v>
      </c>
      <c r="AU2612" t="str">
        <f t="shared" si="365"/>
        <v>--</v>
      </c>
    </row>
    <row r="2613" spans="1:47" x14ac:dyDescent="0.25">
      <c r="A2613" t="str">
        <f t="shared" si="360"/>
        <v>U12-K2</v>
      </c>
      <c r="B2613" t="str">
        <f t="shared" si="361"/>
        <v>GND</v>
      </c>
      <c r="C2613" t="str">
        <f t="shared" si="362"/>
        <v>U12-GND</v>
      </c>
      <c r="D2613" t="str">
        <f t="shared" si="363"/>
        <v>U12-K2</v>
      </c>
      <c r="E2613" t="s">
        <v>3000</v>
      </c>
      <c r="F2613" t="s">
        <v>3069</v>
      </c>
      <c r="G2613" t="s">
        <v>433</v>
      </c>
      <c r="AT2613" t="str">
        <f t="shared" si="364"/>
        <v>GND</v>
      </c>
      <c r="AU2613" t="str">
        <f t="shared" si="365"/>
        <v>--</v>
      </c>
    </row>
    <row r="2614" spans="1:47" x14ac:dyDescent="0.25">
      <c r="A2614" t="str">
        <f t="shared" si="360"/>
        <v>U12-K3</v>
      </c>
      <c r="B2614" t="str">
        <f t="shared" si="361"/>
        <v>1.1V_LPDDR4</v>
      </c>
      <c r="C2614" t="str">
        <f t="shared" si="362"/>
        <v>U12-1.1V_LPDDR4</v>
      </c>
      <c r="D2614" t="str">
        <f t="shared" si="363"/>
        <v>U12-K3</v>
      </c>
      <c r="E2614" t="s">
        <v>3000</v>
      </c>
      <c r="F2614" t="s">
        <v>3070</v>
      </c>
      <c r="G2614" t="s">
        <v>438</v>
      </c>
      <c r="AT2614" t="str">
        <f t="shared" si="364"/>
        <v>1.1V_LPDDR4</v>
      </c>
      <c r="AU2614" t="str">
        <f t="shared" si="365"/>
        <v>--</v>
      </c>
    </row>
    <row r="2615" spans="1:47" x14ac:dyDescent="0.25">
      <c r="A2615" t="str">
        <f t="shared" si="360"/>
        <v>U12-K4</v>
      </c>
      <c r="B2615" t="str">
        <f t="shared" si="361"/>
        <v>GND</v>
      </c>
      <c r="C2615" t="str">
        <f t="shared" si="362"/>
        <v>U12-GND</v>
      </c>
      <c r="D2615" t="str">
        <f t="shared" si="363"/>
        <v>U12-K4</v>
      </c>
      <c r="E2615" t="s">
        <v>3000</v>
      </c>
      <c r="F2615" t="s">
        <v>2083</v>
      </c>
      <c r="G2615" t="s">
        <v>433</v>
      </c>
      <c r="AT2615" t="str">
        <f t="shared" si="364"/>
        <v>GND</v>
      </c>
      <c r="AU2615" t="str">
        <f t="shared" si="365"/>
        <v>--</v>
      </c>
    </row>
    <row r="2616" spans="1:47" x14ac:dyDescent="0.25">
      <c r="A2616" t="str">
        <f t="shared" si="360"/>
        <v>U12-K5</v>
      </c>
      <c r="B2616" t="str">
        <f t="shared" si="361"/>
        <v>NetU12_K5</v>
      </c>
      <c r="C2616" t="str">
        <f t="shared" si="362"/>
        <v>U12-NetU12_K5</v>
      </c>
      <c r="D2616" t="str">
        <f t="shared" si="363"/>
        <v>U12-K5</v>
      </c>
      <c r="E2616" t="s">
        <v>3000</v>
      </c>
      <c r="F2616" t="s">
        <v>3071</v>
      </c>
      <c r="G2616" t="s">
        <v>3072</v>
      </c>
      <c r="AT2616" t="str">
        <f t="shared" si="364"/>
        <v>NetU12_K5</v>
      </c>
      <c r="AU2616" t="str">
        <f t="shared" si="365"/>
        <v>--</v>
      </c>
    </row>
    <row r="2617" spans="1:47" x14ac:dyDescent="0.25">
      <c r="A2617" t="str">
        <f t="shared" si="360"/>
        <v>U12-K8</v>
      </c>
      <c r="B2617" t="str">
        <f t="shared" si="361"/>
        <v>NetU12_K8</v>
      </c>
      <c r="C2617" t="str">
        <f t="shared" si="362"/>
        <v>U12-NetU12_K8</v>
      </c>
      <c r="D2617" t="str">
        <f t="shared" si="363"/>
        <v>U12-K8</v>
      </c>
      <c r="E2617" t="s">
        <v>3000</v>
      </c>
      <c r="F2617" t="s">
        <v>2084</v>
      </c>
      <c r="G2617" t="s">
        <v>3073</v>
      </c>
      <c r="AT2617" t="str">
        <f t="shared" si="364"/>
        <v>NetU12_K8</v>
      </c>
      <c r="AU2617" t="str">
        <f t="shared" si="365"/>
        <v>--</v>
      </c>
    </row>
    <row r="2618" spans="1:47" x14ac:dyDescent="0.25">
      <c r="A2618" t="str">
        <f t="shared" si="360"/>
        <v>U12-K9</v>
      </c>
      <c r="B2618" t="str">
        <f t="shared" si="361"/>
        <v>GND</v>
      </c>
      <c r="C2618" t="str">
        <f t="shared" si="362"/>
        <v>U12-GND</v>
      </c>
      <c r="D2618" t="str">
        <f t="shared" si="363"/>
        <v>U12-K9</v>
      </c>
      <c r="E2618" t="s">
        <v>3000</v>
      </c>
      <c r="F2618" t="s">
        <v>3074</v>
      </c>
      <c r="G2618" t="s">
        <v>433</v>
      </c>
      <c r="AT2618" t="str">
        <f t="shared" si="364"/>
        <v>GND</v>
      </c>
      <c r="AU2618" t="str">
        <f t="shared" si="365"/>
        <v>--</v>
      </c>
    </row>
    <row r="2619" spans="1:47" x14ac:dyDescent="0.25">
      <c r="A2619" t="str">
        <f t="shared" si="360"/>
        <v>U12-K10</v>
      </c>
      <c r="B2619" t="str">
        <f t="shared" si="361"/>
        <v>1.1V_LPDDR4</v>
      </c>
      <c r="C2619" t="str">
        <f t="shared" si="362"/>
        <v>U12-1.1V_LPDDR4</v>
      </c>
      <c r="D2619" t="str">
        <f t="shared" si="363"/>
        <v>U12-K10</v>
      </c>
      <c r="E2619" t="s">
        <v>3000</v>
      </c>
      <c r="F2619" t="s">
        <v>3075</v>
      </c>
      <c r="G2619" t="s">
        <v>438</v>
      </c>
      <c r="AT2619" t="str">
        <f t="shared" si="364"/>
        <v>1.1V_LPDDR4</v>
      </c>
      <c r="AU2619" t="str">
        <f t="shared" si="365"/>
        <v>--</v>
      </c>
    </row>
    <row r="2620" spans="1:47" x14ac:dyDescent="0.25">
      <c r="A2620" t="str">
        <f t="shared" si="360"/>
        <v>U12-K11</v>
      </c>
      <c r="B2620" t="str">
        <f t="shared" si="361"/>
        <v>GND</v>
      </c>
      <c r="C2620" t="str">
        <f t="shared" si="362"/>
        <v>U12-GND</v>
      </c>
      <c r="D2620" t="str">
        <f t="shared" si="363"/>
        <v>U12-K11</v>
      </c>
      <c r="E2620" t="s">
        <v>3000</v>
      </c>
      <c r="F2620" t="s">
        <v>3076</v>
      </c>
      <c r="G2620" t="s">
        <v>433</v>
      </c>
      <c r="AT2620" t="str">
        <f t="shared" si="364"/>
        <v>GND</v>
      </c>
      <c r="AU2620" t="str">
        <f t="shared" si="365"/>
        <v>--</v>
      </c>
    </row>
    <row r="2621" spans="1:47" x14ac:dyDescent="0.25">
      <c r="A2621" t="str">
        <f t="shared" si="360"/>
        <v>U12-K12</v>
      </c>
      <c r="B2621" t="str">
        <f t="shared" si="361"/>
        <v>1.1V_LPDDR4</v>
      </c>
      <c r="C2621" t="str">
        <f t="shared" si="362"/>
        <v>U12-1.1V_LPDDR4</v>
      </c>
      <c r="D2621" t="str">
        <f t="shared" si="363"/>
        <v>U12-K12</v>
      </c>
      <c r="E2621" t="s">
        <v>3000</v>
      </c>
      <c r="F2621" t="s">
        <v>3077</v>
      </c>
      <c r="G2621" t="s">
        <v>438</v>
      </c>
      <c r="AT2621" t="str">
        <f t="shared" si="364"/>
        <v>1.1V_LPDDR4</v>
      </c>
      <c r="AU2621" t="str">
        <f t="shared" si="365"/>
        <v>--</v>
      </c>
    </row>
    <row r="2622" spans="1:47" x14ac:dyDescent="0.25">
      <c r="A2622" t="str">
        <f t="shared" si="360"/>
        <v>U12-N1</v>
      </c>
      <c r="B2622" t="str">
        <f t="shared" si="361"/>
        <v>1.1V_LPDDR4</v>
      </c>
      <c r="C2622" t="str">
        <f t="shared" si="362"/>
        <v>U12-1.1V_LPDDR4</v>
      </c>
      <c r="D2622" t="str">
        <f t="shared" si="363"/>
        <v>U12-N1</v>
      </c>
      <c r="E2622" t="s">
        <v>3000</v>
      </c>
      <c r="F2622" t="s">
        <v>1531</v>
      </c>
      <c r="G2622" t="s">
        <v>438</v>
      </c>
      <c r="AT2622" t="str">
        <f t="shared" si="364"/>
        <v>1.1V_LPDDR4</v>
      </c>
      <c r="AU2622" t="str">
        <f t="shared" si="365"/>
        <v>--</v>
      </c>
    </row>
    <row r="2623" spans="1:47" x14ac:dyDescent="0.25">
      <c r="A2623" t="str">
        <f t="shared" si="360"/>
        <v>U12-N2</v>
      </c>
      <c r="B2623" t="str">
        <f t="shared" si="361"/>
        <v>GND</v>
      </c>
      <c r="C2623" t="str">
        <f t="shared" si="362"/>
        <v>U12-GND</v>
      </c>
      <c r="D2623" t="str">
        <f t="shared" si="363"/>
        <v>U12-N2</v>
      </c>
      <c r="E2623" t="s">
        <v>3000</v>
      </c>
      <c r="F2623" t="s">
        <v>1533</v>
      </c>
      <c r="G2623" t="s">
        <v>433</v>
      </c>
      <c r="AT2623" t="str">
        <f t="shared" si="364"/>
        <v>GND</v>
      </c>
      <c r="AU2623" t="str">
        <f t="shared" si="365"/>
        <v>--</v>
      </c>
    </row>
    <row r="2624" spans="1:47" x14ac:dyDescent="0.25">
      <c r="A2624" t="str">
        <f t="shared" si="360"/>
        <v>U12-N3</v>
      </c>
      <c r="B2624" t="str">
        <f t="shared" si="361"/>
        <v>1.1V_LPDDR4</v>
      </c>
      <c r="C2624" t="str">
        <f t="shared" si="362"/>
        <v>U12-1.1V_LPDDR4</v>
      </c>
      <c r="D2624" t="str">
        <f t="shared" si="363"/>
        <v>U12-N3</v>
      </c>
      <c r="E2624" t="s">
        <v>3000</v>
      </c>
      <c r="F2624" t="s">
        <v>3078</v>
      </c>
      <c r="G2624" t="s">
        <v>438</v>
      </c>
      <c r="AT2624" t="str">
        <f t="shared" si="364"/>
        <v>1.1V_LPDDR4</v>
      </c>
      <c r="AU2624" t="str">
        <f t="shared" si="365"/>
        <v>--</v>
      </c>
    </row>
    <row r="2625" spans="1:47" x14ac:dyDescent="0.25">
      <c r="A2625" t="str">
        <f t="shared" si="360"/>
        <v>U12-N4</v>
      </c>
      <c r="B2625" t="str">
        <f t="shared" si="361"/>
        <v>GND</v>
      </c>
      <c r="C2625" t="str">
        <f t="shared" si="362"/>
        <v>U12-GND</v>
      </c>
      <c r="D2625" t="str">
        <f t="shared" si="363"/>
        <v>U12-N4</v>
      </c>
      <c r="E2625" t="s">
        <v>3000</v>
      </c>
      <c r="F2625" t="s">
        <v>3079</v>
      </c>
      <c r="G2625" t="s">
        <v>433</v>
      </c>
      <c r="AT2625" t="str">
        <f t="shared" si="364"/>
        <v>GND</v>
      </c>
      <c r="AU2625" t="str">
        <f t="shared" si="365"/>
        <v>--</v>
      </c>
    </row>
    <row r="2626" spans="1:47" x14ac:dyDescent="0.25">
      <c r="A2626" t="str">
        <f t="shared" si="360"/>
        <v>U12-N5</v>
      </c>
      <c r="B2626" t="str">
        <f t="shared" si="361"/>
        <v>NetU12_N5</v>
      </c>
      <c r="C2626" t="str">
        <f t="shared" si="362"/>
        <v>U12-NetU12_N5</v>
      </c>
      <c r="D2626" t="str">
        <f t="shared" si="363"/>
        <v>U12-N5</v>
      </c>
      <c r="E2626" t="s">
        <v>3000</v>
      </c>
      <c r="F2626" t="s">
        <v>3080</v>
      </c>
      <c r="G2626" t="s">
        <v>3081</v>
      </c>
      <c r="AT2626" t="str">
        <f t="shared" si="364"/>
        <v>NetU12_N5</v>
      </c>
      <c r="AU2626" t="str">
        <f t="shared" si="365"/>
        <v>--</v>
      </c>
    </row>
    <row r="2627" spans="1:47" x14ac:dyDescent="0.25">
      <c r="A2627" t="str">
        <f t="shared" si="360"/>
        <v>U12-N8</v>
      </c>
      <c r="B2627" t="str">
        <f t="shared" si="361"/>
        <v>NetU12_N8</v>
      </c>
      <c r="C2627" t="str">
        <f t="shared" si="362"/>
        <v>U12-NetU12_N8</v>
      </c>
      <c r="D2627" t="str">
        <f t="shared" si="363"/>
        <v>U12-N8</v>
      </c>
      <c r="E2627" t="s">
        <v>3000</v>
      </c>
      <c r="F2627" t="s">
        <v>3082</v>
      </c>
      <c r="G2627" t="s">
        <v>3083</v>
      </c>
      <c r="AT2627" t="str">
        <f t="shared" si="364"/>
        <v>NetU12_N8</v>
      </c>
      <c r="AU2627" t="str">
        <f t="shared" si="365"/>
        <v>--</v>
      </c>
    </row>
    <row r="2628" spans="1:47" x14ac:dyDescent="0.25">
      <c r="A2628" t="str">
        <f t="shared" si="360"/>
        <v>U12-N9</v>
      </c>
      <c r="B2628" t="str">
        <f t="shared" si="361"/>
        <v>GND</v>
      </c>
      <c r="C2628" t="str">
        <f t="shared" si="362"/>
        <v>U12-GND</v>
      </c>
      <c r="D2628" t="str">
        <f t="shared" si="363"/>
        <v>U12-N9</v>
      </c>
      <c r="E2628" t="s">
        <v>3000</v>
      </c>
      <c r="F2628" t="s">
        <v>3084</v>
      </c>
      <c r="G2628" t="s">
        <v>433</v>
      </c>
      <c r="AT2628" t="str">
        <f t="shared" si="364"/>
        <v>GND</v>
      </c>
      <c r="AU2628" t="str">
        <f t="shared" si="365"/>
        <v>--</v>
      </c>
    </row>
    <row r="2629" spans="1:47" x14ac:dyDescent="0.25">
      <c r="A2629" t="str">
        <f t="shared" si="360"/>
        <v>U12-N10</v>
      </c>
      <c r="B2629" t="str">
        <f t="shared" si="361"/>
        <v>1.1V_LPDDR4</v>
      </c>
      <c r="C2629" t="str">
        <f t="shared" si="362"/>
        <v>U12-1.1V_LPDDR4</v>
      </c>
      <c r="D2629" t="str">
        <f t="shared" si="363"/>
        <v>U12-N10</v>
      </c>
      <c r="E2629" t="s">
        <v>3000</v>
      </c>
      <c r="F2629" t="s">
        <v>3085</v>
      </c>
      <c r="G2629" t="s">
        <v>438</v>
      </c>
      <c r="AT2629" t="str">
        <f t="shared" si="364"/>
        <v>1.1V_LPDDR4</v>
      </c>
      <c r="AU2629" t="str">
        <f t="shared" si="365"/>
        <v>--</v>
      </c>
    </row>
    <row r="2630" spans="1:47" x14ac:dyDescent="0.25">
      <c r="A2630" t="str">
        <f t="shared" ref="A2630:A2693" si="366">$E2630&amp;"-"&amp;$F2630</f>
        <v>U12-N11</v>
      </c>
      <c r="B2630" t="str">
        <f t="shared" ref="B2630:B2693" si="367">IF(OR(E2630=$A$2,E2630=$B$2,E2630=$C$2,E2630=$D$2),"--",G2630)</f>
        <v>GND</v>
      </c>
      <c r="C2630" t="str">
        <f t="shared" ref="C2630:C2693" si="368">$E2630&amp;"-"&amp;$G2630</f>
        <v>U12-GND</v>
      </c>
      <c r="D2630" t="str">
        <f t="shared" ref="D2630:D2693" si="369">A2630</f>
        <v>U12-N11</v>
      </c>
      <c r="E2630" t="s">
        <v>3000</v>
      </c>
      <c r="F2630" t="s">
        <v>3086</v>
      </c>
      <c r="G2630" t="s">
        <v>433</v>
      </c>
      <c r="AT2630" t="str">
        <f t="shared" ref="AT2630:AT2693" si="370">IF(IF(COUNTIF($AO$6:$AQ$150,B2630)&gt;0,"---","--")="---",VLOOKUP(B2630,$AO$6:$AQ$150,3,0),B2630)</f>
        <v>GND</v>
      </c>
      <c r="AU2630" t="str">
        <f t="shared" ref="AU2630:AU2693" si="371">IF(IF(COUNTIF($AO$6:$AQ$150,B2630)&gt;0,"---","--")="---",VLOOKUP(B2630,$AO$6:$AQ$150,2,0),"--")</f>
        <v>--</v>
      </c>
    </row>
    <row r="2631" spans="1:47" x14ac:dyDescent="0.25">
      <c r="A2631" t="str">
        <f t="shared" si="366"/>
        <v>U12-N12</v>
      </c>
      <c r="B2631" t="str">
        <f t="shared" si="367"/>
        <v>1.1V_LPDDR4</v>
      </c>
      <c r="C2631" t="str">
        <f t="shared" si="368"/>
        <v>U12-1.1V_LPDDR4</v>
      </c>
      <c r="D2631" t="str">
        <f t="shared" si="369"/>
        <v>U12-N12</v>
      </c>
      <c r="E2631" t="s">
        <v>3000</v>
      </c>
      <c r="F2631" t="s">
        <v>3087</v>
      </c>
      <c r="G2631" t="s">
        <v>438</v>
      </c>
      <c r="AT2631" t="str">
        <f t="shared" si="370"/>
        <v>1.1V_LPDDR4</v>
      </c>
      <c r="AU2631" t="str">
        <f t="shared" si="371"/>
        <v>--</v>
      </c>
    </row>
    <row r="2632" spans="1:47" x14ac:dyDescent="0.25">
      <c r="A2632" t="str">
        <f t="shared" si="366"/>
        <v>U12-P1</v>
      </c>
      <c r="B2632" t="str">
        <f t="shared" si="367"/>
        <v>GND</v>
      </c>
      <c r="C2632" t="str">
        <f t="shared" si="368"/>
        <v>U12-GND</v>
      </c>
      <c r="D2632" t="str">
        <f t="shared" si="369"/>
        <v>U12-P1</v>
      </c>
      <c r="E2632" t="s">
        <v>3000</v>
      </c>
      <c r="F2632" t="s">
        <v>3088</v>
      </c>
      <c r="G2632" t="s">
        <v>433</v>
      </c>
      <c r="AT2632" t="str">
        <f t="shared" si="370"/>
        <v>GND</v>
      </c>
      <c r="AU2632" t="str">
        <f t="shared" si="371"/>
        <v>--</v>
      </c>
    </row>
    <row r="2633" spans="1:47" x14ac:dyDescent="0.25">
      <c r="A2633" t="str">
        <f t="shared" si="366"/>
        <v>U12-P2</v>
      </c>
      <c r="B2633" t="str">
        <f t="shared" si="367"/>
        <v>LPDDR4B_CA1</v>
      </c>
      <c r="C2633" t="str">
        <f t="shared" si="368"/>
        <v>U12-LPDDR4B_CA1</v>
      </c>
      <c r="D2633" t="str">
        <f t="shared" si="369"/>
        <v>U12-P2</v>
      </c>
      <c r="E2633" t="s">
        <v>3000</v>
      </c>
      <c r="F2633" t="s">
        <v>3089</v>
      </c>
      <c r="G2633" t="s">
        <v>1068</v>
      </c>
      <c r="AT2633" t="str">
        <f t="shared" si="370"/>
        <v>LPDDR4B_CA1</v>
      </c>
      <c r="AU2633" t="str">
        <f t="shared" si="371"/>
        <v>--</v>
      </c>
    </row>
    <row r="2634" spans="1:47" x14ac:dyDescent="0.25">
      <c r="A2634" t="str">
        <f t="shared" si="366"/>
        <v>U12-P3</v>
      </c>
      <c r="B2634" t="str">
        <f t="shared" si="367"/>
        <v>GND</v>
      </c>
      <c r="C2634" t="str">
        <f t="shared" si="368"/>
        <v>U12-GND</v>
      </c>
      <c r="D2634" t="str">
        <f t="shared" si="369"/>
        <v>U12-P3</v>
      </c>
      <c r="E2634" t="s">
        <v>3000</v>
      </c>
      <c r="F2634" t="s">
        <v>3090</v>
      </c>
      <c r="G2634" t="s">
        <v>433</v>
      </c>
      <c r="AT2634" t="str">
        <f t="shared" si="370"/>
        <v>GND</v>
      </c>
      <c r="AU2634" t="str">
        <f t="shared" si="371"/>
        <v>--</v>
      </c>
    </row>
    <row r="2635" spans="1:47" x14ac:dyDescent="0.25">
      <c r="A2635" t="str">
        <f t="shared" si="366"/>
        <v>U12-P4</v>
      </c>
      <c r="B2635" t="str">
        <f t="shared" si="367"/>
        <v>LPDDR4B_CKE0</v>
      </c>
      <c r="C2635" t="str">
        <f t="shared" si="368"/>
        <v>U12-LPDDR4B_CKE0</v>
      </c>
      <c r="D2635" t="str">
        <f t="shared" si="369"/>
        <v>U12-P4</v>
      </c>
      <c r="E2635" t="s">
        <v>3000</v>
      </c>
      <c r="F2635" t="s">
        <v>1535</v>
      </c>
      <c r="G2635" t="s">
        <v>1073</v>
      </c>
      <c r="AT2635" t="str">
        <f t="shared" si="370"/>
        <v>LPDDR4B_CKE0</v>
      </c>
      <c r="AU2635" t="str">
        <f t="shared" si="371"/>
        <v>--</v>
      </c>
    </row>
    <row r="2636" spans="1:47" x14ac:dyDescent="0.25">
      <c r="A2636" t="str">
        <f t="shared" si="366"/>
        <v>U12-P5</v>
      </c>
      <c r="B2636" t="str">
        <f t="shared" si="367"/>
        <v>LPDDR4B_CKE1</v>
      </c>
      <c r="C2636" t="str">
        <f t="shared" si="368"/>
        <v>U12-LPDDR4B_CKE1</v>
      </c>
      <c r="D2636" t="str">
        <f t="shared" si="369"/>
        <v>U12-P5</v>
      </c>
      <c r="E2636" t="s">
        <v>3000</v>
      </c>
      <c r="F2636" t="s">
        <v>3091</v>
      </c>
      <c r="G2636" t="s">
        <v>1074</v>
      </c>
      <c r="AT2636" t="str">
        <f t="shared" si="370"/>
        <v>LPDDR4B_CKE1</v>
      </c>
      <c r="AU2636" t="str">
        <f t="shared" si="371"/>
        <v>--</v>
      </c>
    </row>
    <row r="2637" spans="1:47" x14ac:dyDescent="0.25">
      <c r="A2637" t="str">
        <f t="shared" si="366"/>
        <v>U12-P8</v>
      </c>
      <c r="B2637" t="str">
        <f t="shared" si="367"/>
        <v>LPDDR4B_CK_P</v>
      </c>
      <c r="C2637" t="str">
        <f t="shared" si="368"/>
        <v>U12-LPDDR4B_CK_P</v>
      </c>
      <c r="D2637" t="str">
        <f t="shared" si="369"/>
        <v>U12-P8</v>
      </c>
      <c r="E2637" t="s">
        <v>3000</v>
      </c>
      <c r="F2637" t="s">
        <v>2327</v>
      </c>
      <c r="G2637" t="s">
        <v>1076</v>
      </c>
      <c r="AT2637" t="str">
        <f t="shared" si="370"/>
        <v>LPDDR4B_CK_P</v>
      </c>
      <c r="AU2637" t="str">
        <f t="shared" si="371"/>
        <v>--</v>
      </c>
    </row>
    <row r="2638" spans="1:47" x14ac:dyDescent="0.25">
      <c r="A2638" t="str">
        <f t="shared" si="366"/>
        <v>U12-P9</v>
      </c>
      <c r="B2638" t="str">
        <f t="shared" si="367"/>
        <v>LPDDR4B_CK_N</v>
      </c>
      <c r="C2638" t="str">
        <f t="shared" si="368"/>
        <v>U12-LPDDR4B_CK_N</v>
      </c>
      <c r="D2638" t="str">
        <f t="shared" si="369"/>
        <v>U12-P9</v>
      </c>
      <c r="E2638" t="s">
        <v>3000</v>
      </c>
      <c r="F2638" t="s">
        <v>3092</v>
      </c>
      <c r="G2638" t="s">
        <v>1075</v>
      </c>
      <c r="AT2638" t="str">
        <f t="shared" si="370"/>
        <v>LPDDR4B_CK_N</v>
      </c>
      <c r="AU2638" t="str">
        <f t="shared" si="371"/>
        <v>--</v>
      </c>
    </row>
    <row r="2639" spans="1:47" x14ac:dyDescent="0.25">
      <c r="A2639" t="str">
        <f t="shared" si="366"/>
        <v>U12-P10</v>
      </c>
      <c r="B2639" t="str">
        <f t="shared" si="367"/>
        <v>GND</v>
      </c>
      <c r="C2639" t="str">
        <f t="shared" si="368"/>
        <v>U12-GND</v>
      </c>
      <c r="D2639" t="str">
        <f t="shared" si="369"/>
        <v>U12-P10</v>
      </c>
      <c r="E2639" t="s">
        <v>3000</v>
      </c>
      <c r="F2639" t="s">
        <v>3093</v>
      </c>
      <c r="G2639" t="s">
        <v>433</v>
      </c>
      <c r="AT2639" t="str">
        <f t="shared" si="370"/>
        <v>GND</v>
      </c>
      <c r="AU2639" t="str">
        <f t="shared" si="371"/>
        <v>--</v>
      </c>
    </row>
    <row r="2640" spans="1:47" x14ac:dyDescent="0.25">
      <c r="A2640" t="str">
        <f t="shared" si="366"/>
        <v>U12-P11</v>
      </c>
      <c r="B2640" t="str">
        <f t="shared" si="367"/>
        <v>LPDDR4B_CA5</v>
      </c>
      <c r="C2640" t="str">
        <f t="shared" si="368"/>
        <v>U12-LPDDR4B_CA5</v>
      </c>
      <c r="D2640" t="str">
        <f t="shared" si="369"/>
        <v>U12-P11</v>
      </c>
      <c r="E2640" t="s">
        <v>3000</v>
      </c>
      <c r="F2640" t="s">
        <v>3094</v>
      </c>
      <c r="G2640" t="s">
        <v>1072</v>
      </c>
      <c r="AT2640" t="str">
        <f t="shared" si="370"/>
        <v>LPDDR4B_CA5</v>
      </c>
      <c r="AU2640" t="str">
        <f t="shared" si="371"/>
        <v>--</v>
      </c>
    </row>
    <row r="2641" spans="1:47" x14ac:dyDescent="0.25">
      <c r="A2641" t="str">
        <f t="shared" si="366"/>
        <v>U12-P12</v>
      </c>
      <c r="B2641" t="str">
        <f t="shared" si="367"/>
        <v>GND</v>
      </c>
      <c r="C2641" t="str">
        <f t="shared" si="368"/>
        <v>U12-GND</v>
      </c>
      <c r="D2641" t="str">
        <f t="shared" si="369"/>
        <v>U12-P12</v>
      </c>
      <c r="E2641" t="s">
        <v>3000</v>
      </c>
      <c r="F2641" t="s">
        <v>3095</v>
      </c>
      <c r="G2641" t="s">
        <v>433</v>
      </c>
      <c r="AT2641" t="str">
        <f t="shared" si="370"/>
        <v>GND</v>
      </c>
      <c r="AU2641" t="str">
        <f t="shared" si="371"/>
        <v>--</v>
      </c>
    </row>
    <row r="2642" spans="1:47" x14ac:dyDescent="0.25">
      <c r="A2642" t="str">
        <f t="shared" si="366"/>
        <v>U12-R1</v>
      </c>
      <c r="B2642" t="str">
        <f t="shared" si="367"/>
        <v>1.1V_LPDDR4</v>
      </c>
      <c r="C2642" t="str">
        <f t="shared" si="368"/>
        <v>U12-1.1V_LPDDR4</v>
      </c>
      <c r="D2642" t="str">
        <f t="shared" si="369"/>
        <v>U12-R1</v>
      </c>
      <c r="E2642" t="s">
        <v>3000</v>
      </c>
      <c r="F2642" t="s">
        <v>2340</v>
      </c>
      <c r="G2642" t="s">
        <v>438</v>
      </c>
      <c r="AT2642" t="str">
        <f t="shared" si="370"/>
        <v>1.1V_LPDDR4</v>
      </c>
      <c r="AU2642" t="str">
        <f t="shared" si="371"/>
        <v>--</v>
      </c>
    </row>
    <row r="2643" spans="1:47" x14ac:dyDescent="0.25">
      <c r="A2643" t="str">
        <f t="shared" si="366"/>
        <v>U12-R2</v>
      </c>
      <c r="B2643" t="str">
        <f t="shared" si="367"/>
        <v>LPDDR4B_CA0</v>
      </c>
      <c r="C2643" t="str">
        <f t="shared" si="368"/>
        <v>U12-LPDDR4B_CA0</v>
      </c>
      <c r="D2643" t="str">
        <f t="shared" si="369"/>
        <v>U12-R2</v>
      </c>
      <c r="E2643" t="s">
        <v>3000</v>
      </c>
      <c r="F2643" t="s">
        <v>1543</v>
      </c>
      <c r="G2643" t="s">
        <v>1067</v>
      </c>
      <c r="AT2643" t="str">
        <f t="shared" si="370"/>
        <v>LPDDR4B_CA0</v>
      </c>
      <c r="AU2643" t="str">
        <f t="shared" si="371"/>
        <v>--</v>
      </c>
    </row>
    <row r="2644" spans="1:47" x14ac:dyDescent="0.25">
      <c r="A2644" t="str">
        <f t="shared" si="366"/>
        <v>U12-R3</v>
      </c>
      <c r="B2644" t="str">
        <f t="shared" si="367"/>
        <v>LPDDR4B_CS1_N</v>
      </c>
      <c r="C2644" t="str">
        <f t="shared" si="368"/>
        <v>U12-LPDDR4B_CS1_N</v>
      </c>
      <c r="D2644" t="str">
        <f t="shared" si="369"/>
        <v>U12-R3</v>
      </c>
      <c r="E2644" t="s">
        <v>3000</v>
      </c>
      <c r="F2644" t="s">
        <v>3096</v>
      </c>
      <c r="G2644" t="s">
        <v>1078</v>
      </c>
      <c r="AT2644" t="str">
        <f t="shared" si="370"/>
        <v>LPDDR4B_CS1_N</v>
      </c>
      <c r="AU2644" t="str">
        <f t="shared" si="371"/>
        <v>--</v>
      </c>
    </row>
    <row r="2645" spans="1:47" x14ac:dyDescent="0.25">
      <c r="A2645" t="str">
        <f t="shared" si="366"/>
        <v>U12-R4</v>
      </c>
      <c r="B2645" t="str">
        <f t="shared" si="367"/>
        <v>LPDDR4B_CS0_N</v>
      </c>
      <c r="C2645" t="str">
        <f t="shared" si="368"/>
        <v>U12-LPDDR4B_CS0_N</v>
      </c>
      <c r="D2645" t="str">
        <f t="shared" si="369"/>
        <v>U12-R4</v>
      </c>
      <c r="E2645" t="s">
        <v>3000</v>
      </c>
      <c r="F2645" t="s">
        <v>3097</v>
      </c>
      <c r="G2645" t="s">
        <v>1077</v>
      </c>
      <c r="AT2645" t="str">
        <f t="shared" si="370"/>
        <v>LPDDR4B_CS0_N</v>
      </c>
      <c r="AU2645" t="str">
        <f t="shared" si="371"/>
        <v>--</v>
      </c>
    </row>
    <row r="2646" spans="1:47" x14ac:dyDescent="0.25">
      <c r="A2646" t="str">
        <f t="shared" si="366"/>
        <v>U12-R5</v>
      </c>
      <c r="B2646" t="str">
        <f t="shared" si="367"/>
        <v>1.1V_LPDDR4</v>
      </c>
      <c r="C2646" t="str">
        <f t="shared" si="368"/>
        <v>U12-1.1V_LPDDR4</v>
      </c>
      <c r="D2646" t="str">
        <f t="shared" si="369"/>
        <v>U12-R5</v>
      </c>
      <c r="E2646" t="s">
        <v>3000</v>
      </c>
      <c r="F2646" t="s">
        <v>3098</v>
      </c>
      <c r="G2646" t="s">
        <v>438</v>
      </c>
      <c r="AT2646" t="str">
        <f t="shared" si="370"/>
        <v>1.1V_LPDDR4</v>
      </c>
      <c r="AU2646" t="str">
        <f t="shared" si="371"/>
        <v>--</v>
      </c>
    </row>
    <row r="2647" spans="1:47" x14ac:dyDescent="0.25">
      <c r="A2647" t="str">
        <f t="shared" si="366"/>
        <v>U12-R8</v>
      </c>
      <c r="B2647" t="str">
        <f t="shared" si="367"/>
        <v>1.1V_LPDDR4</v>
      </c>
      <c r="C2647" t="str">
        <f t="shared" si="368"/>
        <v>U12-1.1V_LPDDR4</v>
      </c>
      <c r="D2647" t="str">
        <f t="shared" si="369"/>
        <v>U12-R8</v>
      </c>
      <c r="E2647" t="s">
        <v>3000</v>
      </c>
      <c r="F2647" t="s">
        <v>3099</v>
      </c>
      <c r="G2647" t="s">
        <v>438</v>
      </c>
      <c r="AT2647" t="str">
        <f t="shared" si="370"/>
        <v>1.1V_LPDDR4</v>
      </c>
      <c r="AU2647" t="str">
        <f t="shared" si="371"/>
        <v>--</v>
      </c>
    </row>
    <row r="2648" spans="1:47" x14ac:dyDescent="0.25">
      <c r="A2648" t="str">
        <f t="shared" si="366"/>
        <v>U12-R9</v>
      </c>
      <c r="B2648" t="str">
        <f t="shared" si="367"/>
        <v>LPDDR4B_CA2</v>
      </c>
      <c r="C2648" t="str">
        <f t="shared" si="368"/>
        <v>U12-LPDDR4B_CA2</v>
      </c>
      <c r="D2648" t="str">
        <f t="shared" si="369"/>
        <v>U12-R9</v>
      </c>
      <c r="E2648" t="s">
        <v>3000</v>
      </c>
      <c r="F2648" t="s">
        <v>3100</v>
      </c>
      <c r="G2648" t="s">
        <v>1069</v>
      </c>
      <c r="AT2648" t="str">
        <f t="shared" si="370"/>
        <v>LPDDR4B_CA2</v>
      </c>
      <c r="AU2648" t="str">
        <f t="shared" si="371"/>
        <v>--</v>
      </c>
    </row>
    <row r="2649" spans="1:47" x14ac:dyDescent="0.25">
      <c r="A2649" t="str">
        <f t="shared" si="366"/>
        <v>U12-R10</v>
      </c>
      <c r="B2649" t="str">
        <f t="shared" si="367"/>
        <v>LPDDR4B_CA3</v>
      </c>
      <c r="C2649" t="str">
        <f t="shared" si="368"/>
        <v>U12-LPDDR4B_CA3</v>
      </c>
      <c r="D2649" t="str">
        <f t="shared" si="369"/>
        <v>U12-R10</v>
      </c>
      <c r="E2649" t="s">
        <v>3000</v>
      </c>
      <c r="F2649" t="s">
        <v>3101</v>
      </c>
      <c r="G2649" t="s">
        <v>1070</v>
      </c>
      <c r="AT2649" t="str">
        <f t="shared" si="370"/>
        <v>LPDDR4B_CA3</v>
      </c>
      <c r="AU2649" t="str">
        <f t="shared" si="371"/>
        <v>--</v>
      </c>
    </row>
    <row r="2650" spans="1:47" x14ac:dyDescent="0.25">
      <c r="A2650" t="str">
        <f t="shared" si="366"/>
        <v>U12-R11</v>
      </c>
      <c r="B2650" t="str">
        <f t="shared" si="367"/>
        <v>LPDDR4B_CA4</v>
      </c>
      <c r="C2650" t="str">
        <f t="shared" si="368"/>
        <v>U12-LPDDR4B_CA4</v>
      </c>
      <c r="D2650" t="str">
        <f t="shared" si="369"/>
        <v>U12-R11</v>
      </c>
      <c r="E2650" t="s">
        <v>3000</v>
      </c>
      <c r="F2650" t="s">
        <v>3102</v>
      </c>
      <c r="G2650" t="s">
        <v>1071</v>
      </c>
      <c r="AT2650" t="str">
        <f t="shared" si="370"/>
        <v>LPDDR4B_CA4</v>
      </c>
      <c r="AU2650" t="str">
        <f t="shared" si="371"/>
        <v>--</v>
      </c>
    </row>
    <row r="2651" spans="1:47" x14ac:dyDescent="0.25">
      <c r="A2651" t="str">
        <f t="shared" si="366"/>
        <v>U12-R12</v>
      </c>
      <c r="B2651" t="str">
        <f t="shared" si="367"/>
        <v>1.1V_LPDDR4</v>
      </c>
      <c r="C2651" t="str">
        <f t="shared" si="368"/>
        <v>U12-1.1V_LPDDR4</v>
      </c>
      <c r="D2651" t="str">
        <f t="shared" si="369"/>
        <v>U12-R12</v>
      </c>
      <c r="E2651" t="s">
        <v>3000</v>
      </c>
      <c r="F2651" t="s">
        <v>3103</v>
      </c>
      <c r="G2651" t="s">
        <v>438</v>
      </c>
      <c r="AT2651" t="str">
        <f t="shared" si="370"/>
        <v>1.1V_LPDDR4</v>
      </c>
      <c r="AU2651" t="str">
        <f t="shared" si="371"/>
        <v>--</v>
      </c>
    </row>
    <row r="2652" spans="1:47" x14ac:dyDescent="0.25">
      <c r="A2652" t="str">
        <f t="shared" si="366"/>
        <v>U12-T1</v>
      </c>
      <c r="B2652" t="str">
        <f t="shared" si="367"/>
        <v>GND</v>
      </c>
      <c r="C2652" t="str">
        <f t="shared" si="368"/>
        <v>U12-GND</v>
      </c>
      <c r="D2652" t="str">
        <f t="shared" si="369"/>
        <v>U12-T1</v>
      </c>
      <c r="E2652" t="s">
        <v>3000</v>
      </c>
      <c r="F2652" t="s">
        <v>3104</v>
      </c>
      <c r="G2652" t="s">
        <v>433</v>
      </c>
      <c r="AT2652" t="str">
        <f t="shared" si="370"/>
        <v>GND</v>
      </c>
      <c r="AU2652" t="str">
        <f t="shared" si="371"/>
        <v>--</v>
      </c>
    </row>
    <row r="2653" spans="1:47" x14ac:dyDescent="0.25">
      <c r="A2653" t="str">
        <f t="shared" si="366"/>
        <v>U12-T2</v>
      </c>
      <c r="B2653" t="str">
        <f t="shared" si="367"/>
        <v>NetR17_2</v>
      </c>
      <c r="C2653" t="str">
        <f t="shared" si="368"/>
        <v>U12-NetR17_2</v>
      </c>
      <c r="D2653" t="str">
        <f t="shared" si="369"/>
        <v>U12-T2</v>
      </c>
      <c r="E2653" t="s">
        <v>3000</v>
      </c>
      <c r="F2653" t="s">
        <v>3105</v>
      </c>
      <c r="G2653" t="s">
        <v>1184</v>
      </c>
      <c r="AT2653" t="str">
        <f t="shared" si="370"/>
        <v>NetR17_2</v>
      </c>
      <c r="AU2653" t="str">
        <f t="shared" si="371"/>
        <v>--</v>
      </c>
    </row>
    <row r="2654" spans="1:47" x14ac:dyDescent="0.25">
      <c r="A2654" t="str">
        <f t="shared" si="366"/>
        <v>U12-T3</v>
      </c>
      <c r="B2654" t="str">
        <f t="shared" si="367"/>
        <v>GND</v>
      </c>
      <c r="C2654" t="str">
        <f t="shared" si="368"/>
        <v>U12-GND</v>
      </c>
      <c r="D2654" t="str">
        <f t="shared" si="369"/>
        <v>U12-T3</v>
      </c>
      <c r="E2654" t="s">
        <v>3000</v>
      </c>
      <c r="F2654" t="s">
        <v>3106</v>
      </c>
      <c r="G2654" t="s">
        <v>433</v>
      </c>
      <c r="AT2654" t="str">
        <f t="shared" si="370"/>
        <v>GND</v>
      </c>
      <c r="AU2654" t="str">
        <f t="shared" si="371"/>
        <v>--</v>
      </c>
    </row>
    <row r="2655" spans="1:47" x14ac:dyDescent="0.25">
      <c r="A2655" t="str">
        <f t="shared" si="366"/>
        <v>U12-T4</v>
      </c>
      <c r="B2655" t="str">
        <f t="shared" si="367"/>
        <v>1.8V</v>
      </c>
      <c r="C2655" t="str">
        <f t="shared" si="368"/>
        <v>U12-1.8V</v>
      </c>
      <c r="D2655" t="str">
        <f t="shared" si="369"/>
        <v>U12-T4</v>
      </c>
      <c r="E2655" t="s">
        <v>3000</v>
      </c>
      <c r="F2655" t="s">
        <v>1545</v>
      </c>
      <c r="G2655" t="s">
        <v>441</v>
      </c>
      <c r="AT2655" t="str">
        <f t="shared" si="370"/>
        <v>1.8V</v>
      </c>
      <c r="AU2655" t="str">
        <f t="shared" si="371"/>
        <v>--</v>
      </c>
    </row>
    <row r="2656" spans="1:47" x14ac:dyDescent="0.25">
      <c r="A2656" t="str">
        <f t="shared" si="366"/>
        <v>U12-T5</v>
      </c>
      <c r="B2656" t="str">
        <f t="shared" si="367"/>
        <v>GND</v>
      </c>
      <c r="C2656" t="str">
        <f t="shared" si="368"/>
        <v>U12-GND</v>
      </c>
      <c r="D2656" t="str">
        <f t="shared" si="369"/>
        <v>U12-T5</v>
      </c>
      <c r="E2656" t="s">
        <v>3000</v>
      </c>
      <c r="F2656" t="s">
        <v>3107</v>
      </c>
      <c r="G2656" t="s">
        <v>433</v>
      </c>
      <c r="AT2656" t="str">
        <f t="shared" si="370"/>
        <v>GND</v>
      </c>
      <c r="AU2656" t="str">
        <f t="shared" si="371"/>
        <v>--</v>
      </c>
    </row>
    <row r="2657" spans="1:47" x14ac:dyDescent="0.25">
      <c r="A2657" t="str">
        <f t="shared" si="366"/>
        <v>U12-T8</v>
      </c>
      <c r="B2657" t="str">
        <f t="shared" si="367"/>
        <v>GND</v>
      </c>
      <c r="C2657" t="str">
        <f t="shared" si="368"/>
        <v>U12-GND</v>
      </c>
      <c r="D2657" t="str">
        <f t="shared" si="369"/>
        <v>U12-T8</v>
      </c>
      <c r="E2657" t="s">
        <v>3000</v>
      </c>
      <c r="F2657" t="s">
        <v>1547</v>
      </c>
      <c r="G2657" t="s">
        <v>433</v>
      </c>
      <c r="AT2657" t="str">
        <f t="shared" si="370"/>
        <v>GND</v>
      </c>
      <c r="AU2657" t="str">
        <f t="shared" si="371"/>
        <v>--</v>
      </c>
    </row>
    <row r="2658" spans="1:47" x14ac:dyDescent="0.25">
      <c r="A2658" t="str">
        <f t="shared" si="366"/>
        <v>U12-T9</v>
      </c>
      <c r="B2658" t="str">
        <f t="shared" si="367"/>
        <v>1.8V</v>
      </c>
      <c r="C2658" t="str">
        <f t="shared" si="368"/>
        <v>U12-1.8V</v>
      </c>
      <c r="D2658" t="str">
        <f t="shared" si="369"/>
        <v>U12-T9</v>
      </c>
      <c r="E2658" t="s">
        <v>3000</v>
      </c>
      <c r="F2658" t="s">
        <v>3108</v>
      </c>
      <c r="G2658" t="s">
        <v>441</v>
      </c>
      <c r="AT2658" t="str">
        <f t="shared" si="370"/>
        <v>1.8V</v>
      </c>
      <c r="AU2658" t="str">
        <f t="shared" si="371"/>
        <v>--</v>
      </c>
    </row>
    <row r="2659" spans="1:47" x14ac:dyDescent="0.25">
      <c r="A2659" t="str">
        <f t="shared" si="366"/>
        <v>U12-T10</v>
      </c>
      <c r="B2659" t="str">
        <f t="shared" si="367"/>
        <v>GND</v>
      </c>
      <c r="C2659" t="str">
        <f t="shared" si="368"/>
        <v>U12-GND</v>
      </c>
      <c r="D2659" t="str">
        <f t="shared" si="369"/>
        <v>U12-T10</v>
      </c>
      <c r="E2659" t="s">
        <v>3000</v>
      </c>
      <c r="F2659" t="s">
        <v>3109</v>
      </c>
      <c r="G2659" t="s">
        <v>433</v>
      </c>
      <c r="AT2659" t="str">
        <f t="shared" si="370"/>
        <v>GND</v>
      </c>
      <c r="AU2659" t="str">
        <f t="shared" si="371"/>
        <v>--</v>
      </c>
    </row>
    <row r="2660" spans="1:47" x14ac:dyDescent="0.25">
      <c r="A2660" t="str">
        <f t="shared" si="366"/>
        <v>U12-T11</v>
      </c>
      <c r="B2660" t="str">
        <f t="shared" si="367"/>
        <v>LPDDR4B_RST</v>
      </c>
      <c r="C2660" t="str">
        <f t="shared" si="368"/>
        <v>U12-LPDDR4B_RST</v>
      </c>
      <c r="D2660" t="str">
        <f t="shared" si="369"/>
        <v>U12-T11</v>
      </c>
      <c r="E2660" t="s">
        <v>3000</v>
      </c>
      <c r="F2660" t="s">
        <v>3110</v>
      </c>
      <c r="G2660" t="s">
        <v>1130</v>
      </c>
      <c r="AT2660" t="str">
        <f t="shared" si="370"/>
        <v>LPDDR4B_RST</v>
      </c>
      <c r="AU2660" t="str">
        <f t="shared" si="371"/>
        <v>--</v>
      </c>
    </row>
    <row r="2661" spans="1:47" x14ac:dyDescent="0.25">
      <c r="A2661" t="str">
        <f t="shared" si="366"/>
        <v>U12-T12</v>
      </c>
      <c r="B2661" t="str">
        <f t="shared" si="367"/>
        <v>GND</v>
      </c>
      <c r="C2661" t="str">
        <f t="shared" si="368"/>
        <v>U12-GND</v>
      </c>
      <c r="D2661" t="str">
        <f t="shared" si="369"/>
        <v>U12-T12</v>
      </c>
      <c r="E2661" t="s">
        <v>3000</v>
      </c>
      <c r="F2661" t="s">
        <v>3111</v>
      </c>
      <c r="G2661" t="s">
        <v>433</v>
      </c>
      <c r="AT2661" t="str">
        <f t="shared" si="370"/>
        <v>GND</v>
      </c>
      <c r="AU2661" t="str">
        <f t="shared" si="371"/>
        <v>--</v>
      </c>
    </row>
    <row r="2662" spans="1:47" x14ac:dyDescent="0.25">
      <c r="A2662" t="str">
        <f t="shared" si="366"/>
        <v>U12-U1</v>
      </c>
      <c r="B2662" t="str">
        <f t="shared" si="367"/>
        <v>1.8V</v>
      </c>
      <c r="C2662" t="str">
        <f t="shared" si="368"/>
        <v>U12-1.8V</v>
      </c>
      <c r="D2662" t="str">
        <f t="shared" si="369"/>
        <v>U12-U1</v>
      </c>
      <c r="E2662" t="s">
        <v>3000</v>
      </c>
      <c r="F2662" t="s">
        <v>1215</v>
      </c>
      <c r="G2662" t="s">
        <v>441</v>
      </c>
      <c r="AT2662" t="str">
        <f t="shared" si="370"/>
        <v>1.8V</v>
      </c>
      <c r="AU2662" t="str">
        <f t="shared" si="371"/>
        <v>--</v>
      </c>
    </row>
    <row r="2663" spans="1:47" x14ac:dyDescent="0.25">
      <c r="A2663" t="str">
        <f t="shared" si="366"/>
        <v>U12-U2</v>
      </c>
      <c r="B2663" t="str">
        <f t="shared" si="367"/>
        <v>LPDDR4B_DQ19</v>
      </c>
      <c r="C2663" t="str">
        <f t="shared" si="368"/>
        <v>U12-LPDDR4B_DQ19</v>
      </c>
      <c r="D2663" t="str">
        <f t="shared" si="369"/>
        <v>U12-U2</v>
      </c>
      <c r="E2663" t="s">
        <v>3000</v>
      </c>
      <c r="F2663" t="s">
        <v>1562</v>
      </c>
      <c r="G2663" t="s">
        <v>1097</v>
      </c>
      <c r="AT2663" t="str">
        <f t="shared" si="370"/>
        <v>LPDDR4B_DQ19</v>
      </c>
      <c r="AU2663" t="str">
        <f t="shared" si="371"/>
        <v>--</v>
      </c>
    </row>
    <row r="2664" spans="1:47" x14ac:dyDescent="0.25">
      <c r="A2664" t="str">
        <f t="shared" si="366"/>
        <v>U12-U3</v>
      </c>
      <c r="B2664" t="str">
        <f t="shared" si="367"/>
        <v>1.1V_LPDDR4</v>
      </c>
      <c r="C2664" t="str">
        <f t="shared" si="368"/>
        <v>U12-1.1V_LPDDR4</v>
      </c>
      <c r="D2664" t="str">
        <f t="shared" si="369"/>
        <v>U12-U3</v>
      </c>
      <c r="E2664" t="s">
        <v>3000</v>
      </c>
      <c r="F2664" t="s">
        <v>2977</v>
      </c>
      <c r="G2664" t="s">
        <v>438</v>
      </c>
      <c r="AT2664" t="str">
        <f t="shared" si="370"/>
        <v>1.1V_LPDDR4</v>
      </c>
      <c r="AU2664" t="str">
        <f t="shared" si="371"/>
        <v>--</v>
      </c>
    </row>
    <row r="2665" spans="1:47" x14ac:dyDescent="0.25">
      <c r="A2665" t="str">
        <f t="shared" si="366"/>
        <v>U12-U4</v>
      </c>
      <c r="B2665" t="str">
        <f t="shared" si="367"/>
        <v>LPDDR4B_DQ20</v>
      </c>
      <c r="C2665" t="str">
        <f t="shared" si="368"/>
        <v>U12-LPDDR4B_DQ20</v>
      </c>
      <c r="D2665" t="str">
        <f t="shared" si="369"/>
        <v>U12-U4</v>
      </c>
      <c r="E2665" t="s">
        <v>3000</v>
      </c>
      <c r="F2665" t="s">
        <v>2978</v>
      </c>
      <c r="G2665" t="s">
        <v>1101</v>
      </c>
      <c r="AT2665" t="str">
        <f t="shared" si="370"/>
        <v>LPDDR4B_DQ20</v>
      </c>
      <c r="AU2665" t="str">
        <f t="shared" si="371"/>
        <v>--</v>
      </c>
    </row>
    <row r="2666" spans="1:47" x14ac:dyDescent="0.25">
      <c r="A2666" t="str">
        <f t="shared" si="366"/>
        <v>U12-U5</v>
      </c>
      <c r="B2666" t="str">
        <f t="shared" si="367"/>
        <v>1.1V_LPDDR4</v>
      </c>
      <c r="C2666" t="str">
        <f t="shared" si="368"/>
        <v>U12-1.1V_LPDDR4</v>
      </c>
      <c r="D2666" t="str">
        <f t="shared" si="369"/>
        <v>U12-U5</v>
      </c>
      <c r="E2666" t="s">
        <v>3000</v>
      </c>
      <c r="F2666" t="s">
        <v>2984</v>
      </c>
      <c r="G2666" t="s">
        <v>438</v>
      </c>
      <c r="AT2666" t="str">
        <f t="shared" si="370"/>
        <v>1.1V_LPDDR4</v>
      </c>
      <c r="AU2666" t="str">
        <f t="shared" si="371"/>
        <v>--</v>
      </c>
    </row>
    <row r="2667" spans="1:47" x14ac:dyDescent="0.25">
      <c r="A2667" t="str">
        <f t="shared" si="366"/>
        <v>U12-U8</v>
      </c>
      <c r="B2667" t="str">
        <f t="shared" si="367"/>
        <v>1.1V_LPDDR4</v>
      </c>
      <c r="C2667" t="str">
        <f t="shared" si="368"/>
        <v>U12-1.1V_LPDDR4</v>
      </c>
      <c r="D2667" t="str">
        <f t="shared" si="369"/>
        <v>U12-U8</v>
      </c>
      <c r="E2667" t="s">
        <v>3000</v>
      </c>
      <c r="F2667" t="s">
        <v>2990</v>
      </c>
      <c r="G2667" t="s">
        <v>438</v>
      </c>
      <c r="AT2667" t="str">
        <f t="shared" si="370"/>
        <v>1.1V_LPDDR4</v>
      </c>
      <c r="AU2667" t="str">
        <f t="shared" si="371"/>
        <v>--</v>
      </c>
    </row>
    <row r="2668" spans="1:47" x14ac:dyDescent="0.25">
      <c r="A2668" t="str">
        <f t="shared" si="366"/>
        <v>U12-U9</v>
      </c>
      <c r="B2668" t="str">
        <f t="shared" si="367"/>
        <v>LPDDR4B_DQ28</v>
      </c>
      <c r="C2668" t="str">
        <f t="shared" si="368"/>
        <v>U12-LPDDR4B_DQ28</v>
      </c>
      <c r="D2668" t="str">
        <f t="shared" si="369"/>
        <v>U12-U9</v>
      </c>
      <c r="E2668" t="s">
        <v>3000</v>
      </c>
      <c r="F2668" t="s">
        <v>2995</v>
      </c>
      <c r="G2668" t="s">
        <v>1109</v>
      </c>
      <c r="AT2668" t="str">
        <f t="shared" si="370"/>
        <v>LPDDR4B_DQ28</v>
      </c>
      <c r="AU2668" t="str">
        <f t="shared" si="371"/>
        <v>--</v>
      </c>
    </row>
    <row r="2669" spans="1:47" x14ac:dyDescent="0.25">
      <c r="A2669" t="str">
        <f t="shared" si="366"/>
        <v>U12-U10</v>
      </c>
      <c r="B2669" t="str">
        <f t="shared" si="367"/>
        <v>1.1V_LPDDR4</v>
      </c>
      <c r="C2669" t="str">
        <f t="shared" si="368"/>
        <v>U12-1.1V_LPDDR4</v>
      </c>
      <c r="D2669" t="str">
        <f t="shared" si="369"/>
        <v>U12-U10</v>
      </c>
      <c r="E2669" t="s">
        <v>3000</v>
      </c>
      <c r="F2669" t="s">
        <v>2997</v>
      </c>
      <c r="G2669" t="s">
        <v>438</v>
      </c>
      <c r="AT2669" t="str">
        <f t="shared" si="370"/>
        <v>1.1V_LPDDR4</v>
      </c>
      <c r="AU2669" t="str">
        <f t="shared" si="371"/>
        <v>--</v>
      </c>
    </row>
    <row r="2670" spans="1:47" x14ac:dyDescent="0.25">
      <c r="A2670" t="str">
        <f t="shared" si="366"/>
        <v>U12-U11</v>
      </c>
      <c r="B2670" t="str">
        <f t="shared" si="367"/>
        <v>LPDDR4B_DQ27</v>
      </c>
      <c r="C2670" t="str">
        <f t="shared" si="368"/>
        <v>U12-LPDDR4B_DQ27</v>
      </c>
      <c r="D2670" t="str">
        <f t="shared" si="369"/>
        <v>U12-U11</v>
      </c>
      <c r="E2670" t="s">
        <v>3000</v>
      </c>
      <c r="F2670" t="s">
        <v>2999</v>
      </c>
      <c r="G2670" t="s">
        <v>1108</v>
      </c>
      <c r="AT2670" t="str">
        <f t="shared" si="370"/>
        <v>LPDDR4B_DQ27</v>
      </c>
      <c r="AU2670" t="str">
        <f t="shared" si="371"/>
        <v>--</v>
      </c>
    </row>
    <row r="2671" spans="1:47" x14ac:dyDescent="0.25">
      <c r="A2671" t="str">
        <f t="shared" si="366"/>
        <v>U12-U12</v>
      </c>
      <c r="B2671" t="str">
        <f t="shared" si="367"/>
        <v>1.8V</v>
      </c>
      <c r="C2671" t="str">
        <f t="shared" si="368"/>
        <v>U12-1.8V</v>
      </c>
      <c r="D2671" t="str">
        <f t="shared" si="369"/>
        <v>U12-U12</v>
      </c>
      <c r="E2671" t="s">
        <v>3000</v>
      </c>
      <c r="F2671" t="s">
        <v>3000</v>
      </c>
      <c r="G2671" t="s">
        <v>441</v>
      </c>
      <c r="AT2671" t="str">
        <f t="shared" si="370"/>
        <v>1.8V</v>
      </c>
      <c r="AU2671" t="str">
        <f t="shared" si="371"/>
        <v>--</v>
      </c>
    </row>
    <row r="2672" spans="1:47" x14ac:dyDescent="0.25">
      <c r="A2672" t="str">
        <f t="shared" si="366"/>
        <v>U12-V1</v>
      </c>
      <c r="B2672" t="str">
        <f t="shared" si="367"/>
        <v>GND</v>
      </c>
      <c r="C2672" t="str">
        <f t="shared" si="368"/>
        <v>U12-GND</v>
      </c>
      <c r="D2672" t="str">
        <f t="shared" si="369"/>
        <v>U12-V1</v>
      </c>
      <c r="E2672" t="s">
        <v>3000</v>
      </c>
      <c r="F2672" t="s">
        <v>3112</v>
      </c>
      <c r="G2672" t="s">
        <v>433</v>
      </c>
      <c r="AT2672" t="str">
        <f t="shared" si="370"/>
        <v>GND</v>
      </c>
      <c r="AU2672" t="str">
        <f t="shared" si="371"/>
        <v>--</v>
      </c>
    </row>
    <row r="2673" spans="1:47" x14ac:dyDescent="0.25">
      <c r="A2673" t="str">
        <f t="shared" si="366"/>
        <v>U12-V2</v>
      </c>
      <c r="B2673" t="str">
        <f t="shared" si="367"/>
        <v>LPDDR4B_DQ18</v>
      </c>
      <c r="C2673" t="str">
        <f t="shared" si="368"/>
        <v>U12-LPDDR4B_DQ18</v>
      </c>
      <c r="D2673" t="str">
        <f t="shared" si="369"/>
        <v>U12-V2</v>
      </c>
      <c r="E2673" t="s">
        <v>3000</v>
      </c>
      <c r="F2673" t="s">
        <v>3113</v>
      </c>
      <c r="G2673" t="s">
        <v>1096</v>
      </c>
      <c r="AT2673" t="str">
        <f t="shared" si="370"/>
        <v>LPDDR4B_DQ18</v>
      </c>
      <c r="AU2673" t="str">
        <f t="shared" si="371"/>
        <v>--</v>
      </c>
    </row>
    <row r="2674" spans="1:47" x14ac:dyDescent="0.25">
      <c r="A2674" t="str">
        <f t="shared" si="366"/>
        <v>U12-V3</v>
      </c>
      <c r="B2674" t="str">
        <f t="shared" si="367"/>
        <v>LPDDR4B_DQSB0_N</v>
      </c>
      <c r="C2674" t="str">
        <f t="shared" si="368"/>
        <v>U12-LPDDR4B_DQSB0_N</v>
      </c>
      <c r="D2674" t="str">
        <f t="shared" si="369"/>
        <v>U12-V3</v>
      </c>
      <c r="E2674" t="s">
        <v>3000</v>
      </c>
      <c r="F2674" t="s">
        <v>3114</v>
      </c>
      <c r="G2674" t="s">
        <v>1124</v>
      </c>
      <c r="AT2674" t="str">
        <f t="shared" si="370"/>
        <v>LPDDR4B_DQSB0_N</v>
      </c>
      <c r="AU2674" t="str">
        <f t="shared" si="371"/>
        <v>--</v>
      </c>
    </row>
    <row r="2675" spans="1:47" x14ac:dyDescent="0.25">
      <c r="A2675" t="str">
        <f t="shared" si="366"/>
        <v>U12-V4</v>
      </c>
      <c r="B2675" t="str">
        <f t="shared" si="367"/>
        <v>LPDDR4B_DQ21</v>
      </c>
      <c r="C2675" t="str">
        <f t="shared" si="368"/>
        <v>U12-LPDDR4B_DQ21</v>
      </c>
      <c r="D2675" t="str">
        <f t="shared" si="369"/>
        <v>U12-V4</v>
      </c>
      <c r="E2675" t="s">
        <v>3000</v>
      </c>
      <c r="F2675" t="s">
        <v>2342</v>
      </c>
      <c r="G2675" t="s">
        <v>1102</v>
      </c>
      <c r="AT2675" t="str">
        <f t="shared" si="370"/>
        <v>LPDDR4B_DQ21</v>
      </c>
      <c r="AU2675" t="str">
        <f t="shared" si="371"/>
        <v>--</v>
      </c>
    </row>
    <row r="2676" spans="1:47" x14ac:dyDescent="0.25">
      <c r="A2676" t="str">
        <f t="shared" si="366"/>
        <v>U12-V5</v>
      </c>
      <c r="B2676" t="str">
        <f t="shared" si="367"/>
        <v>GND</v>
      </c>
      <c r="C2676" t="str">
        <f t="shared" si="368"/>
        <v>U12-GND</v>
      </c>
      <c r="D2676" t="str">
        <f t="shared" si="369"/>
        <v>U12-V5</v>
      </c>
      <c r="E2676" t="s">
        <v>3000</v>
      </c>
      <c r="F2676" t="s">
        <v>3115</v>
      </c>
      <c r="G2676" t="s">
        <v>433</v>
      </c>
      <c r="AT2676" t="str">
        <f t="shared" si="370"/>
        <v>GND</v>
      </c>
      <c r="AU2676" t="str">
        <f t="shared" si="371"/>
        <v>--</v>
      </c>
    </row>
    <row r="2677" spans="1:47" x14ac:dyDescent="0.25">
      <c r="A2677" t="str">
        <f t="shared" si="366"/>
        <v>U12-V8</v>
      </c>
      <c r="B2677" t="str">
        <f t="shared" si="367"/>
        <v>GND</v>
      </c>
      <c r="C2677" t="str">
        <f t="shared" si="368"/>
        <v>U12-GND</v>
      </c>
      <c r="D2677" t="str">
        <f t="shared" si="369"/>
        <v>U12-V8</v>
      </c>
      <c r="E2677" t="s">
        <v>3000</v>
      </c>
      <c r="F2677" t="s">
        <v>1564</v>
      </c>
      <c r="G2677" t="s">
        <v>433</v>
      </c>
      <c r="AT2677" t="str">
        <f t="shared" si="370"/>
        <v>GND</v>
      </c>
      <c r="AU2677" t="str">
        <f t="shared" si="371"/>
        <v>--</v>
      </c>
    </row>
    <row r="2678" spans="1:47" x14ac:dyDescent="0.25">
      <c r="A2678" t="str">
        <f t="shared" si="366"/>
        <v>U12-V9</v>
      </c>
      <c r="B2678" t="str">
        <f t="shared" si="367"/>
        <v>LPDDR4B_DQ29</v>
      </c>
      <c r="C2678" t="str">
        <f t="shared" si="368"/>
        <v>U12-LPDDR4B_DQ29</v>
      </c>
      <c r="D2678" t="str">
        <f t="shared" si="369"/>
        <v>U12-V9</v>
      </c>
      <c r="E2678" t="s">
        <v>3000</v>
      </c>
      <c r="F2678" t="s">
        <v>3116</v>
      </c>
      <c r="G2678" t="s">
        <v>1110</v>
      </c>
      <c r="AT2678" t="str">
        <f t="shared" si="370"/>
        <v>LPDDR4B_DQ29</v>
      </c>
      <c r="AU2678" t="str">
        <f t="shared" si="371"/>
        <v>--</v>
      </c>
    </row>
    <row r="2679" spans="1:47" x14ac:dyDescent="0.25">
      <c r="A2679" t="str">
        <f t="shared" si="366"/>
        <v>U12-V10</v>
      </c>
      <c r="B2679" t="str">
        <f t="shared" si="367"/>
        <v>LPDDR4B_DQSB1_N</v>
      </c>
      <c r="C2679" t="str">
        <f t="shared" si="368"/>
        <v>U12-LPDDR4B_DQSB1_N</v>
      </c>
      <c r="D2679" t="str">
        <f t="shared" si="369"/>
        <v>U12-V10</v>
      </c>
      <c r="E2679" t="s">
        <v>3000</v>
      </c>
      <c r="F2679" t="s">
        <v>3117</v>
      </c>
      <c r="G2679" t="s">
        <v>1126</v>
      </c>
      <c r="AT2679" t="str">
        <f t="shared" si="370"/>
        <v>LPDDR4B_DQSB1_N</v>
      </c>
      <c r="AU2679" t="str">
        <f t="shared" si="371"/>
        <v>--</v>
      </c>
    </row>
    <row r="2680" spans="1:47" x14ac:dyDescent="0.25">
      <c r="A2680" t="str">
        <f t="shared" si="366"/>
        <v>U12-V11</v>
      </c>
      <c r="B2680" t="str">
        <f t="shared" si="367"/>
        <v>LPDDR4B_DQ26</v>
      </c>
      <c r="C2680" t="str">
        <f t="shared" si="368"/>
        <v>U12-LPDDR4B_DQ26</v>
      </c>
      <c r="D2680" t="str">
        <f t="shared" si="369"/>
        <v>U12-V11</v>
      </c>
      <c r="E2680" t="s">
        <v>3000</v>
      </c>
      <c r="F2680" t="s">
        <v>3118</v>
      </c>
      <c r="G2680" t="s">
        <v>1107</v>
      </c>
      <c r="AT2680" t="str">
        <f t="shared" si="370"/>
        <v>LPDDR4B_DQ26</v>
      </c>
      <c r="AU2680" t="str">
        <f t="shared" si="371"/>
        <v>--</v>
      </c>
    </row>
    <row r="2681" spans="1:47" x14ac:dyDescent="0.25">
      <c r="A2681" t="str">
        <f t="shared" si="366"/>
        <v>U12-V12</v>
      </c>
      <c r="B2681" t="str">
        <f t="shared" si="367"/>
        <v>GND</v>
      </c>
      <c r="C2681" t="str">
        <f t="shared" si="368"/>
        <v>U12-GND</v>
      </c>
      <c r="D2681" t="str">
        <f t="shared" si="369"/>
        <v>U12-V12</v>
      </c>
      <c r="E2681" t="s">
        <v>3000</v>
      </c>
      <c r="F2681" t="s">
        <v>3119</v>
      </c>
      <c r="G2681" t="s">
        <v>433</v>
      </c>
      <c r="AT2681" t="str">
        <f t="shared" si="370"/>
        <v>GND</v>
      </c>
      <c r="AU2681" t="str">
        <f t="shared" si="371"/>
        <v>--</v>
      </c>
    </row>
    <row r="2682" spans="1:47" x14ac:dyDescent="0.25">
      <c r="A2682" t="str">
        <f t="shared" si="366"/>
        <v>U12-W1</v>
      </c>
      <c r="B2682" t="str">
        <f t="shared" si="367"/>
        <v>1.1V_LPDDR4</v>
      </c>
      <c r="C2682" t="str">
        <f t="shared" si="368"/>
        <v>U12-1.1V_LPDDR4</v>
      </c>
      <c r="D2682" t="str">
        <f t="shared" si="369"/>
        <v>U12-W1</v>
      </c>
      <c r="E2682" t="s">
        <v>3000</v>
      </c>
      <c r="F2682" t="s">
        <v>1572</v>
      </c>
      <c r="G2682" t="s">
        <v>438</v>
      </c>
      <c r="AT2682" t="str">
        <f t="shared" si="370"/>
        <v>1.1V_LPDDR4</v>
      </c>
      <c r="AU2682" t="str">
        <f t="shared" si="371"/>
        <v>--</v>
      </c>
    </row>
    <row r="2683" spans="1:47" x14ac:dyDescent="0.25">
      <c r="A2683" t="str">
        <f t="shared" si="366"/>
        <v>U12-W2</v>
      </c>
      <c r="B2683" t="str">
        <f t="shared" si="367"/>
        <v>GND</v>
      </c>
      <c r="C2683" t="str">
        <f t="shared" si="368"/>
        <v>U12-GND</v>
      </c>
      <c r="D2683" t="str">
        <f t="shared" si="369"/>
        <v>U12-W2</v>
      </c>
      <c r="E2683" t="s">
        <v>3000</v>
      </c>
      <c r="F2683" t="s">
        <v>1574</v>
      </c>
      <c r="G2683" t="s">
        <v>433</v>
      </c>
      <c r="AT2683" t="str">
        <f t="shared" si="370"/>
        <v>GND</v>
      </c>
      <c r="AU2683" t="str">
        <f t="shared" si="371"/>
        <v>--</v>
      </c>
    </row>
    <row r="2684" spans="1:47" x14ac:dyDescent="0.25">
      <c r="A2684" t="str">
        <f t="shared" si="366"/>
        <v>U12-W3</v>
      </c>
      <c r="B2684" t="str">
        <f t="shared" si="367"/>
        <v>LPDDR4B_DQSB0_P</v>
      </c>
      <c r="C2684" t="str">
        <f t="shared" si="368"/>
        <v>U12-LPDDR4B_DQSB0_P</v>
      </c>
      <c r="D2684" t="str">
        <f t="shared" si="369"/>
        <v>U12-W3</v>
      </c>
      <c r="E2684" t="s">
        <v>3000</v>
      </c>
      <c r="F2684" t="s">
        <v>3120</v>
      </c>
      <c r="G2684" t="s">
        <v>1125</v>
      </c>
      <c r="AT2684" t="str">
        <f t="shared" si="370"/>
        <v>LPDDR4B_DQSB0_P</v>
      </c>
      <c r="AU2684" t="str">
        <f t="shared" si="371"/>
        <v>--</v>
      </c>
    </row>
    <row r="2685" spans="1:47" x14ac:dyDescent="0.25">
      <c r="A2685" t="str">
        <f t="shared" si="366"/>
        <v>U12-W4</v>
      </c>
      <c r="B2685" t="str">
        <f t="shared" si="367"/>
        <v>GND</v>
      </c>
      <c r="C2685" t="str">
        <f t="shared" si="368"/>
        <v>U12-GND</v>
      </c>
      <c r="D2685" t="str">
        <f t="shared" si="369"/>
        <v>U12-W4</v>
      </c>
      <c r="E2685" t="s">
        <v>3000</v>
      </c>
      <c r="F2685" t="s">
        <v>3121</v>
      </c>
      <c r="G2685" t="s">
        <v>433</v>
      </c>
      <c r="AT2685" t="str">
        <f t="shared" si="370"/>
        <v>GND</v>
      </c>
      <c r="AU2685" t="str">
        <f t="shared" si="371"/>
        <v>--</v>
      </c>
    </row>
    <row r="2686" spans="1:47" x14ac:dyDescent="0.25">
      <c r="A2686" t="str">
        <f t="shared" si="366"/>
        <v>U12-W5</v>
      </c>
      <c r="B2686" t="str">
        <f t="shared" si="367"/>
        <v>1.1V_LPDDR4</v>
      </c>
      <c r="C2686" t="str">
        <f t="shared" si="368"/>
        <v>U12-1.1V_LPDDR4</v>
      </c>
      <c r="D2686" t="str">
        <f t="shared" si="369"/>
        <v>U12-W5</v>
      </c>
      <c r="E2686" t="s">
        <v>3000</v>
      </c>
      <c r="F2686" t="s">
        <v>3122</v>
      </c>
      <c r="G2686" t="s">
        <v>438</v>
      </c>
      <c r="AT2686" t="str">
        <f t="shared" si="370"/>
        <v>1.1V_LPDDR4</v>
      </c>
      <c r="AU2686" t="str">
        <f t="shared" si="371"/>
        <v>--</v>
      </c>
    </row>
    <row r="2687" spans="1:47" x14ac:dyDescent="0.25">
      <c r="A2687" t="str">
        <f t="shared" si="366"/>
        <v>U12-W8</v>
      </c>
      <c r="B2687" t="str">
        <f t="shared" si="367"/>
        <v>1.1V_LPDDR4</v>
      </c>
      <c r="C2687" t="str">
        <f t="shared" si="368"/>
        <v>U12-1.1V_LPDDR4</v>
      </c>
      <c r="D2687" t="str">
        <f t="shared" si="369"/>
        <v>U12-W8</v>
      </c>
      <c r="E2687" t="s">
        <v>3000</v>
      </c>
      <c r="F2687" t="s">
        <v>3123</v>
      </c>
      <c r="G2687" t="s">
        <v>438</v>
      </c>
      <c r="AT2687" t="str">
        <f t="shared" si="370"/>
        <v>1.1V_LPDDR4</v>
      </c>
      <c r="AU2687" t="str">
        <f t="shared" si="371"/>
        <v>--</v>
      </c>
    </row>
    <row r="2688" spans="1:47" x14ac:dyDescent="0.25">
      <c r="A2688" t="str">
        <f t="shared" si="366"/>
        <v>U12-W9</v>
      </c>
      <c r="B2688" t="str">
        <f t="shared" si="367"/>
        <v>GND</v>
      </c>
      <c r="C2688" t="str">
        <f t="shared" si="368"/>
        <v>U12-GND</v>
      </c>
      <c r="D2688" t="str">
        <f t="shared" si="369"/>
        <v>U12-W9</v>
      </c>
      <c r="E2688" t="s">
        <v>3000</v>
      </c>
      <c r="F2688" t="s">
        <v>3124</v>
      </c>
      <c r="G2688" t="s">
        <v>433</v>
      </c>
      <c r="AT2688" t="str">
        <f t="shared" si="370"/>
        <v>GND</v>
      </c>
      <c r="AU2688" t="str">
        <f t="shared" si="371"/>
        <v>--</v>
      </c>
    </row>
    <row r="2689" spans="1:47" x14ac:dyDescent="0.25">
      <c r="A2689" t="str">
        <f t="shared" si="366"/>
        <v>U12-W10</v>
      </c>
      <c r="B2689" t="str">
        <f t="shared" si="367"/>
        <v>LPDDR4B_DQSB1_P</v>
      </c>
      <c r="C2689" t="str">
        <f t="shared" si="368"/>
        <v>U12-LPDDR4B_DQSB1_P</v>
      </c>
      <c r="D2689" t="str">
        <f t="shared" si="369"/>
        <v>U12-W10</v>
      </c>
      <c r="E2689" t="s">
        <v>3000</v>
      </c>
      <c r="F2689" t="s">
        <v>3125</v>
      </c>
      <c r="G2689" t="s">
        <v>1127</v>
      </c>
      <c r="AT2689" t="str">
        <f t="shared" si="370"/>
        <v>LPDDR4B_DQSB1_P</v>
      </c>
      <c r="AU2689" t="str">
        <f t="shared" si="371"/>
        <v>--</v>
      </c>
    </row>
    <row r="2690" spans="1:47" x14ac:dyDescent="0.25">
      <c r="A2690" t="str">
        <f t="shared" si="366"/>
        <v>U12-W11</v>
      </c>
      <c r="B2690" t="str">
        <f t="shared" si="367"/>
        <v>GND</v>
      </c>
      <c r="C2690" t="str">
        <f t="shared" si="368"/>
        <v>U12-GND</v>
      </c>
      <c r="D2690" t="str">
        <f t="shared" si="369"/>
        <v>U12-W11</v>
      </c>
      <c r="E2690" t="s">
        <v>3000</v>
      </c>
      <c r="F2690" t="s">
        <v>3126</v>
      </c>
      <c r="G2690" t="s">
        <v>433</v>
      </c>
      <c r="AT2690" t="str">
        <f t="shared" si="370"/>
        <v>GND</v>
      </c>
      <c r="AU2690" t="str">
        <f t="shared" si="371"/>
        <v>--</v>
      </c>
    </row>
    <row r="2691" spans="1:47" x14ac:dyDescent="0.25">
      <c r="A2691" t="str">
        <f t="shared" si="366"/>
        <v>U12-W12</v>
      </c>
      <c r="B2691" t="str">
        <f t="shared" si="367"/>
        <v>1.1V_LPDDR4</v>
      </c>
      <c r="C2691" t="str">
        <f t="shared" si="368"/>
        <v>U12-1.1V_LPDDR4</v>
      </c>
      <c r="D2691" t="str">
        <f t="shared" si="369"/>
        <v>U12-W12</v>
      </c>
      <c r="E2691" t="s">
        <v>3000</v>
      </c>
      <c r="F2691" t="s">
        <v>3127</v>
      </c>
      <c r="G2691" t="s">
        <v>438</v>
      </c>
      <c r="AT2691" t="str">
        <f t="shared" si="370"/>
        <v>1.1V_LPDDR4</v>
      </c>
      <c r="AU2691" t="str">
        <f t="shared" si="371"/>
        <v>--</v>
      </c>
    </row>
    <row r="2692" spans="1:47" x14ac:dyDescent="0.25">
      <c r="A2692" t="str">
        <f t="shared" si="366"/>
        <v>U12-Y1</v>
      </c>
      <c r="B2692" t="str">
        <f t="shared" si="367"/>
        <v>GND</v>
      </c>
      <c r="C2692" t="str">
        <f t="shared" si="368"/>
        <v>U12-GND</v>
      </c>
      <c r="D2692" t="str">
        <f t="shared" si="369"/>
        <v>U12-Y1</v>
      </c>
      <c r="E2692" t="s">
        <v>3000</v>
      </c>
      <c r="F2692" t="s">
        <v>3128</v>
      </c>
      <c r="G2692" t="s">
        <v>433</v>
      </c>
      <c r="AT2692" t="str">
        <f t="shared" si="370"/>
        <v>GND</v>
      </c>
      <c r="AU2692" t="str">
        <f t="shared" si="371"/>
        <v>--</v>
      </c>
    </row>
    <row r="2693" spans="1:47" x14ac:dyDescent="0.25">
      <c r="A2693" t="str">
        <f t="shared" si="366"/>
        <v>U12-Y2</v>
      </c>
      <c r="B2693" t="str">
        <f t="shared" si="367"/>
        <v>LPDDR4B_DQ17</v>
      </c>
      <c r="C2693" t="str">
        <f t="shared" si="368"/>
        <v>U12-LPDDR4B_DQ17</v>
      </c>
      <c r="D2693" t="str">
        <f t="shared" si="369"/>
        <v>U12-Y2</v>
      </c>
      <c r="E2693" t="s">
        <v>3000</v>
      </c>
      <c r="F2693" t="s">
        <v>3129</v>
      </c>
      <c r="G2693" t="s">
        <v>1094</v>
      </c>
      <c r="AT2693" t="str">
        <f t="shared" si="370"/>
        <v>LPDDR4B_DQ17</v>
      </c>
      <c r="AU2693" t="str">
        <f t="shared" si="371"/>
        <v>--</v>
      </c>
    </row>
    <row r="2694" spans="1:47" x14ac:dyDescent="0.25">
      <c r="A2694" t="str">
        <f t="shared" ref="A2694:A2757" si="372">$E2694&amp;"-"&amp;$F2694</f>
        <v>U12-Y3</v>
      </c>
      <c r="B2694" t="str">
        <f t="shared" ref="B2694:B2757" si="373">IF(OR(E2694=$A$2,E2694=$B$2,E2694=$C$2,E2694=$D$2),"--",G2694)</f>
        <v>LPDDR4B_DMB0</v>
      </c>
      <c r="C2694" t="str">
        <f t="shared" ref="C2694:C2757" si="374">$E2694&amp;"-"&amp;$G2694</f>
        <v>U12-LPDDR4B_DMB0</v>
      </c>
      <c r="D2694" t="str">
        <f t="shared" ref="D2694:D2757" si="375">A2694</f>
        <v>U12-Y3</v>
      </c>
      <c r="E2694" t="s">
        <v>3000</v>
      </c>
      <c r="F2694" t="s">
        <v>3130</v>
      </c>
      <c r="G2694" t="s">
        <v>1081</v>
      </c>
      <c r="AT2694" t="str">
        <f t="shared" ref="AT2694:AT2757" si="376">IF(IF(COUNTIF($AO$6:$AQ$150,B2694)&gt;0,"---","--")="---",VLOOKUP(B2694,$AO$6:$AQ$150,3,0),B2694)</f>
        <v>LPDDR4B_DMB0</v>
      </c>
      <c r="AU2694" t="str">
        <f t="shared" ref="AU2694:AU2757" si="377">IF(IF(COUNTIF($AO$6:$AQ$150,B2694)&gt;0,"---","--")="---",VLOOKUP(B2694,$AO$6:$AQ$150,2,0),"--")</f>
        <v>--</v>
      </c>
    </row>
    <row r="2695" spans="1:47" x14ac:dyDescent="0.25">
      <c r="A2695" t="str">
        <f t="shared" si="372"/>
        <v>U12-Y4</v>
      </c>
      <c r="B2695" t="str">
        <f t="shared" si="373"/>
        <v>LPDDR4B_DQ22</v>
      </c>
      <c r="C2695" t="str">
        <f t="shared" si="374"/>
        <v>U12-LPDDR4B_DQ22</v>
      </c>
      <c r="D2695" t="str">
        <f t="shared" si="375"/>
        <v>U12-Y4</v>
      </c>
      <c r="E2695" t="s">
        <v>3000</v>
      </c>
      <c r="F2695" t="s">
        <v>1576</v>
      </c>
      <c r="G2695" t="s">
        <v>1103</v>
      </c>
      <c r="AT2695" t="str">
        <f t="shared" si="376"/>
        <v>LPDDR4B_DQ22</v>
      </c>
      <c r="AU2695" t="str">
        <f t="shared" si="377"/>
        <v>--</v>
      </c>
    </row>
    <row r="2696" spans="1:47" x14ac:dyDescent="0.25">
      <c r="A2696" t="str">
        <f t="shared" si="372"/>
        <v>U12-Y5</v>
      </c>
      <c r="B2696" t="str">
        <f t="shared" si="373"/>
        <v>GND</v>
      </c>
      <c r="C2696" t="str">
        <f t="shared" si="374"/>
        <v>U12-GND</v>
      </c>
      <c r="D2696" t="str">
        <f t="shared" si="375"/>
        <v>U12-Y5</v>
      </c>
      <c r="E2696" t="s">
        <v>3000</v>
      </c>
      <c r="F2696" t="s">
        <v>3131</v>
      </c>
      <c r="G2696" t="s">
        <v>433</v>
      </c>
      <c r="AT2696" t="str">
        <f t="shared" si="376"/>
        <v>GND</v>
      </c>
      <c r="AU2696" t="str">
        <f t="shared" si="377"/>
        <v>--</v>
      </c>
    </row>
    <row r="2697" spans="1:47" x14ac:dyDescent="0.25">
      <c r="A2697" t="str">
        <f t="shared" si="372"/>
        <v>U12-Y8</v>
      </c>
      <c r="B2697" t="str">
        <f t="shared" si="373"/>
        <v>GND</v>
      </c>
      <c r="C2697" t="str">
        <f t="shared" si="374"/>
        <v>U12-GND</v>
      </c>
      <c r="D2697" t="str">
        <f t="shared" si="375"/>
        <v>U12-Y8</v>
      </c>
      <c r="E2697" t="s">
        <v>3000</v>
      </c>
      <c r="F2697" t="s">
        <v>1578</v>
      </c>
      <c r="G2697" t="s">
        <v>433</v>
      </c>
      <c r="AT2697" t="str">
        <f t="shared" si="376"/>
        <v>GND</v>
      </c>
      <c r="AU2697" t="str">
        <f t="shared" si="377"/>
        <v>--</v>
      </c>
    </row>
    <row r="2698" spans="1:47" x14ac:dyDescent="0.25">
      <c r="A2698" t="str">
        <f t="shared" si="372"/>
        <v>U12-Y9</v>
      </c>
      <c r="B2698" t="str">
        <f t="shared" si="373"/>
        <v>LPDDR4B_DQ30</v>
      </c>
      <c r="C2698" t="str">
        <f t="shared" si="374"/>
        <v>U12-LPDDR4B_DQ30</v>
      </c>
      <c r="D2698" t="str">
        <f t="shared" si="375"/>
        <v>U12-Y9</v>
      </c>
      <c r="E2698" t="s">
        <v>3000</v>
      </c>
      <c r="F2698" t="s">
        <v>3132</v>
      </c>
      <c r="G2698" t="s">
        <v>1112</v>
      </c>
      <c r="AT2698" t="str">
        <f t="shared" si="376"/>
        <v>LPDDR4B_DQ30</v>
      </c>
      <c r="AU2698" t="str">
        <f t="shared" si="377"/>
        <v>--</v>
      </c>
    </row>
    <row r="2699" spans="1:47" x14ac:dyDescent="0.25">
      <c r="A2699" t="str">
        <f t="shared" si="372"/>
        <v>U12-Y10</v>
      </c>
      <c r="B2699" t="str">
        <f t="shared" si="373"/>
        <v>LPDDR4B_DMB1</v>
      </c>
      <c r="C2699" t="str">
        <f t="shared" si="374"/>
        <v>U12-LPDDR4B_DMB1</v>
      </c>
      <c r="D2699" t="str">
        <f t="shared" si="375"/>
        <v>U12-Y10</v>
      </c>
      <c r="E2699" t="s">
        <v>3000</v>
      </c>
      <c r="F2699" t="s">
        <v>3133</v>
      </c>
      <c r="G2699" t="s">
        <v>1082</v>
      </c>
      <c r="AT2699" t="str">
        <f t="shared" si="376"/>
        <v>LPDDR4B_DMB1</v>
      </c>
      <c r="AU2699" t="str">
        <f t="shared" si="377"/>
        <v>--</v>
      </c>
    </row>
    <row r="2700" spans="1:47" x14ac:dyDescent="0.25">
      <c r="A2700" t="str">
        <f t="shared" si="372"/>
        <v>U12-Y11</v>
      </c>
      <c r="B2700" t="str">
        <f t="shared" si="373"/>
        <v>LPDDR4B_DQ25</v>
      </c>
      <c r="C2700" t="str">
        <f t="shared" si="374"/>
        <v>U12-LPDDR4B_DQ25</v>
      </c>
      <c r="D2700" t="str">
        <f t="shared" si="375"/>
        <v>U12-Y11</v>
      </c>
      <c r="E2700" t="s">
        <v>3000</v>
      </c>
      <c r="F2700" t="s">
        <v>3134</v>
      </c>
      <c r="G2700" t="s">
        <v>1106</v>
      </c>
      <c r="AT2700" t="str">
        <f t="shared" si="376"/>
        <v>LPDDR4B_DQ25</v>
      </c>
      <c r="AU2700" t="str">
        <f t="shared" si="377"/>
        <v>--</v>
      </c>
    </row>
    <row r="2701" spans="1:47" x14ac:dyDescent="0.25">
      <c r="A2701" t="str">
        <f t="shared" si="372"/>
        <v>U12-Y12</v>
      </c>
      <c r="B2701" t="str">
        <f t="shared" si="373"/>
        <v>GND</v>
      </c>
      <c r="C2701" t="str">
        <f t="shared" si="374"/>
        <v>U12-GND</v>
      </c>
      <c r="D2701" t="str">
        <f t="shared" si="375"/>
        <v>U12-Y12</v>
      </c>
      <c r="E2701" t="s">
        <v>3000</v>
      </c>
      <c r="F2701" t="s">
        <v>3135</v>
      </c>
      <c r="G2701" t="s">
        <v>433</v>
      </c>
      <c r="AT2701" t="str">
        <f t="shared" si="376"/>
        <v>GND</v>
      </c>
      <c r="AU2701" t="str">
        <f t="shared" si="377"/>
        <v>--</v>
      </c>
    </row>
    <row r="2702" spans="1:47" x14ac:dyDescent="0.25">
      <c r="A2702" t="str">
        <f t="shared" si="372"/>
        <v>U13-A1</v>
      </c>
      <c r="B2702" t="str">
        <f t="shared" si="373"/>
        <v>NetU13_A1</v>
      </c>
      <c r="C2702" t="str">
        <f t="shared" si="374"/>
        <v>U13-NetU13_A1</v>
      </c>
      <c r="D2702" t="str">
        <f t="shared" si="375"/>
        <v>U13-A1</v>
      </c>
      <c r="E2702" t="s">
        <v>3136</v>
      </c>
      <c r="F2702" t="s">
        <v>170</v>
      </c>
      <c r="G2702" t="s">
        <v>3137</v>
      </c>
      <c r="AT2702" t="str">
        <f t="shared" si="376"/>
        <v>NetU13_A1</v>
      </c>
      <c r="AU2702" t="str">
        <f t="shared" si="377"/>
        <v>--</v>
      </c>
    </row>
    <row r="2703" spans="1:47" x14ac:dyDescent="0.25">
      <c r="A2703" t="str">
        <f t="shared" si="372"/>
        <v>U13-A2</v>
      </c>
      <c r="B2703" t="str">
        <f t="shared" si="373"/>
        <v>NetU13_A2</v>
      </c>
      <c r="C2703" t="str">
        <f t="shared" si="374"/>
        <v>U13-NetU13_A2</v>
      </c>
      <c r="D2703" t="str">
        <f t="shared" si="375"/>
        <v>U13-A2</v>
      </c>
      <c r="E2703" t="s">
        <v>3136</v>
      </c>
      <c r="F2703" t="s">
        <v>171</v>
      </c>
      <c r="G2703" t="s">
        <v>3138</v>
      </c>
      <c r="AT2703" t="str">
        <f t="shared" si="376"/>
        <v>NetU13_A2</v>
      </c>
      <c r="AU2703" t="str">
        <f t="shared" si="377"/>
        <v>--</v>
      </c>
    </row>
    <row r="2704" spans="1:47" x14ac:dyDescent="0.25">
      <c r="A2704" t="str">
        <f t="shared" si="372"/>
        <v>U13-A3</v>
      </c>
      <c r="B2704" t="str">
        <f t="shared" si="373"/>
        <v>GND</v>
      </c>
      <c r="C2704" t="str">
        <f t="shared" si="374"/>
        <v>U13-GND</v>
      </c>
      <c r="D2704" t="str">
        <f t="shared" si="375"/>
        <v>U13-A3</v>
      </c>
      <c r="E2704" t="s">
        <v>3136</v>
      </c>
      <c r="F2704" t="s">
        <v>172</v>
      </c>
      <c r="G2704" t="s">
        <v>433</v>
      </c>
      <c r="AT2704" t="str">
        <f t="shared" si="376"/>
        <v>GND</v>
      </c>
      <c r="AU2704" t="str">
        <f t="shared" si="377"/>
        <v>--</v>
      </c>
    </row>
    <row r="2705" spans="1:47" x14ac:dyDescent="0.25">
      <c r="A2705" t="str">
        <f t="shared" si="372"/>
        <v>U13-A4</v>
      </c>
      <c r="B2705" t="str">
        <f t="shared" si="373"/>
        <v>1.1V_LPDDR4</v>
      </c>
      <c r="C2705" t="str">
        <f t="shared" si="374"/>
        <v>U13-1.1V_LPDDR4</v>
      </c>
      <c r="D2705" t="str">
        <f t="shared" si="375"/>
        <v>U13-A4</v>
      </c>
      <c r="E2705" t="s">
        <v>3136</v>
      </c>
      <c r="F2705" t="s">
        <v>173</v>
      </c>
      <c r="G2705" t="s">
        <v>438</v>
      </c>
      <c r="AT2705" t="str">
        <f t="shared" si="376"/>
        <v>1.1V_LPDDR4</v>
      </c>
      <c r="AU2705" t="str">
        <f t="shared" si="377"/>
        <v>--</v>
      </c>
    </row>
    <row r="2706" spans="1:47" x14ac:dyDescent="0.25">
      <c r="A2706" t="str">
        <f t="shared" si="372"/>
        <v>U13-A5</v>
      </c>
      <c r="B2706" t="str">
        <f t="shared" si="373"/>
        <v>LPDDR4A_ZQA0</v>
      </c>
      <c r="C2706" t="str">
        <f t="shared" si="374"/>
        <v>U13-LPDDR4A_ZQA0</v>
      </c>
      <c r="D2706" t="str">
        <f t="shared" si="375"/>
        <v>U13-A5</v>
      </c>
      <c r="E2706" t="s">
        <v>3136</v>
      </c>
      <c r="F2706" t="s">
        <v>174</v>
      </c>
      <c r="G2706" t="s">
        <v>1065</v>
      </c>
      <c r="AT2706" t="str">
        <f t="shared" si="376"/>
        <v>LPDDR4A_ZQA0</v>
      </c>
      <c r="AU2706" t="str">
        <f t="shared" si="377"/>
        <v>--</v>
      </c>
    </row>
    <row r="2707" spans="1:47" x14ac:dyDescent="0.25">
      <c r="A2707" t="str">
        <f t="shared" si="372"/>
        <v>U13-A8</v>
      </c>
      <c r="B2707" t="str">
        <f t="shared" si="373"/>
        <v>LPDDR4A_ZQA1</v>
      </c>
      <c r="C2707" t="str">
        <f t="shared" si="374"/>
        <v>U13-LPDDR4A_ZQA1</v>
      </c>
      <c r="D2707" t="str">
        <f t="shared" si="375"/>
        <v>U13-A8</v>
      </c>
      <c r="E2707" t="s">
        <v>3136</v>
      </c>
      <c r="F2707" t="s">
        <v>177</v>
      </c>
      <c r="G2707" t="s">
        <v>1066</v>
      </c>
      <c r="AT2707" t="str">
        <f t="shared" si="376"/>
        <v>LPDDR4A_ZQA1</v>
      </c>
      <c r="AU2707" t="str">
        <f t="shared" si="377"/>
        <v>--</v>
      </c>
    </row>
    <row r="2708" spans="1:47" x14ac:dyDescent="0.25">
      <c r="A2708" t="str">
        <f t="shared" si="372"/>
        <v>U13-A9</v>
      </c>
      <c r="B2708" t="str">
        <f t="shared" si="373"/>
        <v>1.1V_LPDDR4</v>
      </c>
      <c r="C2708" t="str">
        <f t="shared" si="374"/>
        <v>U13-1.1V_LPDDR4</v>
      </c>
      <c r="D2708" t="str">
        <f t="shared" si="375"/>
        <v>U13-A9</v>
      </c>
      <c r="E2708" t="s">
        <v>3136</v>
      </c>
      <c r="F2708" t="s">
        <v>178</v>
      </c>
      <c r="G2708" t="s">
        <v>438</v>
      </c>
      <c r="AT2708" t="str">
        <f t="shared" si="376"/>
        <v>1.1V_LPDDR4</v>
      </c>
      <c r="AU2708" t="str">
        <f t="shared" si="377"/>
        <v>--</v>
      </c>
    </row>
    <row r="2709" spans="1:47" x14ac:dyDescent="0.25">
      <c r="A2709" t="str">
        <f t="shared" si="372"/>
        <v>U13-A10</v>
      </c>
      <c r="B2709" t="str">
        <f t="shared" si="373"/>
        <v>GND</v>
      </c>
      <c r="C2709" t="str">
        <f t="shared" si="374"/>
        <v>U13-GND</v>
      </c>
      <c r="D2709" t="str">
        <f t="shared" si="375"/>
        <v>U13-A10</v>
      </c>
      <c r="E2709" t="s">
        <v>3136</v>
      </c>
      <c r="F2709" t="s">
        <v>179</v>
      </c>
      <c r="G2709" t="s">
        <v>433</v>
      </c>
      <c r="AT2709" t="str">
        <f t="shared" si="376"/>
        <v>GND</v>
      </c>
      <c r="AU2709" t="str">
        <f t="shared" si="377"/>
        <v>--</v>
      </c>
    </row>
    <row r="2710" spans="1:47" x14ac:dyDescent="0.25">
      <c r="A2710" t="str">
        <f t="shared" si="372"/>
        <v>U13-A11</v>
      </c>
      <c r="B2710" t="str">
        <f t="shared" si="373"/>
        <v>NetU13_A11</v>
      </c>
      <c r="C2710" t="str">
        <f t="shared" si="374"/>
        <v>U13-NetU13_A11</v>
      </c>
      <c r="D2710" t="str">
        <f t="shared" si="375"/>
        <v>U13-A11</v>
      </c>
      <c r="E2710" t="s">
        <v>3136</v>
      </c>
      <c r="F2710" t="s">
        <v>180</v>
      </c>
      <c r="G2710" t="s">
        <v>3139</v>
      </c>
      <c r="AT2710" t="str">
        <f t="shared" si="376"/>
        <v>NetU13_A11</v>
      </c>
      <c r="AU2710" t="str">
        <f t="shared" si="377"/>
        <v>--</v>
      </c>
    </row>
    <row r="2711" spans="1:47" x14ac:dyDescent="0.25">
      <c r="A2711" t="str">
        <f t="shared" si="372"/>
        <v>U13-A12</v>
      </c>
      <c r="B2711" t="str">
        <f t="shared" si="373"/>
        <v>NetU13_A12</v>
      </c>
      <c r="C2711" t="str">
        <f t="shared" si="374"/>
        <v>U13-NetU13_A12</v>
      </c>
      <c r="D2711" t="str">
        <f t="shared" si="375"/>
        <v>U13-A12</v>
      </c>
      <c r="E2711" t="s">
        <v>3136</v>
      </c>
      <c r="F2711" t="s">
        <v>181</v>
      </c>
      <c r="G2711" t="s">
        <v>3140</v>
      </c>
      <c r="AT2711" t="str">
        <f t="shared" si="376"/>
        <v>NetU13_A12</v>
      </c>
      <c r="AU2711" t="str">
        <f t="shared" si="377"/>
        <v>--</v>
      </c>
    </row>
    <row r="2712" spans="1:47" x14ac:dyDescent="0.25">
      <c r="A2712" t="str">
        <f t="shared" si="372"/>
        <v>U13-AA1</v>
      </c>
      <c r="B2712" t="str">
        <f t="shared" si="373"/>
        <v>NetU13_AA1</v>
      </c>
      <c r="C2712" t="str">
        <f t="shared" si="374"/>
        <v>U13-NetU13_AA1</v>
      </c>
      <c r="D2712" t="str">
        <f t="shared" si="375"/>
        <v>U13-AA1</v>
      </c>
      <c r="E2712" t="s">
        <v>3136</v>
      </c>
      <c r="F2712" t="s">
        <v>1335</v>
      </c>
      <c r="G2712" t="s">
        <v>3141</v>
      </c>
      <c r="AT2712" t="str">
        <f t="shared" si="376"/>
        <v>NetU13_AA1</v>
      </c>
      <c r="AU2712" t="str">
        <f t="shared" si="377"/>
        <v>--</v>
      </c>
    </row>
    <row r="2713" spans="1:47" x14ac:dyDescent="0.25">
      <c r="A2713" t="str">
        <f t="shared" si="372"/>
        <v>U13-AA2</v>
      </c>
      <c r="B2713" t="str">
        <f t="shared" si="373"/>
        <v>LPDDR4A_DQ16</v>
      </c>
      <c r="C2713" t="str">
        <f t="shared" si="374"/>
        <v>U13-LPDDR4A_DQ16</v>
      </c>
      <c r="D2713" t="str">
        <f t="shared" si="375"/>
        <v>U13-AA2</v>
      </c>
      <c r="E2713" t="s">
        <v>3136</v>
      </c>
      <c r="F2713" t="s">
        <v>2091</v>
      </c>
      <c r="G2713" t="s">
        <v>1026</v>
      </c>
      <c r="AT2713" t="str">
        <f t="shared" si="376"/>
        <v>LPDDR4A_DQ16</v>
      </c>
      <c r="AU2713" t="str">
        <f t="shared" si="377"/>
        <v>--</v>
      </c>
    </row>
    <row r="2714" spans="1:47" x14ac:dyDescent="0.25">
      <c r="A2714" t="str">
        <f t="shared" si="372"/>
        <v>U13-AA3</v>
      </c>
      <c r="B2714" t="str">
        <f t="shared" si="373"/>
        <v>1.1V_LPDDR4</v>
      </c>
      <c r="C2714" t="str">
        <f t="shared" si="374"/>
        <v>U13-1.1V_LPDDR4</v>
      </c>
      <c r="D2714" t="str">
        <f t="shared" si="375"/>
        <v>U13-AA3</v>
      </c>
      <c r="E2714" t="s">
        <v>3136</v>
      </c>
      <c r="F2714" t="s">
        <v>3006</v>
      </c>
      <c r="G2714" t="s">
        <v>438</v>
      </c>
      <c r="AT2714" t="str">
        <f t="shared" si="376"/>
        <v>1.1V_LPDDR4</v>
      </c>
      <c r="AU2714" t="str">
        <f t="shared" si="377"/>
        <v>--</v>
      </c>
    </row>
    <row r="2715" spans="1:47" x14ac:dyDescent="0.25">
      <c r="A2715" t="str">
        <f t="shared" si="372"/>
        <v>U13-AA4</v>
      </c>
      <c r="B2715" t="str">
        <f t="shared" si="373"/>
        <v>LPDDR4A_DQ23</v>
      </c>
      <c r="C2715" t="str">
        <f t="shared" si="374"/>
        <v>U13-LPDDR4A_DQ23</v>
      </c>
      <c r="D2715" t="str">
        <f t="shared" si="375"/>
        <v>U13-AA4</v>
      </c>
      <c r="E2715" t="s">
        <v>3136</v>
      </c>
      <c r="F2715" t="s">
        <v>3007</v>
      </c>
      <c r="G2715" t="s">
        <v>1038</v>
      </c>
      <c r="AT2715" t="str">
        <f t="shared" si="376"/>
        <v>LPDDR4A_DQ23</v>
      </c>
      <c r="AU2715" t="str">
        <f t="shared" si="377"/>
        <v>--</v>
      </c>
    </row>
    <row r="2716" spans="1:47" x14ac:dyDescent="0.25">
      <c r="A2716" t="str">
        <f t="shared" si="372"/>
        <v>U13-AA5</v>
      </c>
      <c r="B2716" t="str">
        <f t="shared" si="373"/>
        <v>1.1V_LPDDR4</v>
      </c>
      <c r="C2716" t="str">
        <f t="shared" si="374"/>
        <v>U13-1.1V_LPDDR4</v>
      </c>
      <c r="D2716" t="str">
        <f t="shared" si="375"/>
        <v>U13-AA5</v>
      </c>
      <c r="E2716" t="s">
        <v>3136</v>
      </c>
      <c r="F2716" t="s">
        <v>3008</v>
      </c>
      <c r="G2716" t="s">
        <v>438</v>
      </c>
      <c r="AT2716" t="str">
        <f t="shared" si="376"/>
        <v>1.1V_LPDDR4</v>
      </c>
      <c r="AU2716" t="str">
        <f t="shared" si="377"/>
        <v>--</v>
      </c>
    </row>
    <row r="2717" spans="1:47" x14ac:dyDescent="0.25">
      <c r="A2717" t="str">
        <f t="shared" si="372"/>
        <v>U13-AA8</v>
      </c>
      <c r="B2717" t="str">
        <f t="shared" si="373"/>
        <v>1.1V_LPDDR4</v>
      </c>
      <c r="C2717" t="str">
        <f t="shared" si="374"/>
        <v>U13-1.1V_LPDDR4</v>
      </c>
      <c r="D2717" t="str">
        <f t="shared" si="375"/>
        <v>U13-AA8</v>
      </c>
      <c r="E2717" t="s">
        <v>3136</v>
      </c>
      <c r="F2717" t="s">
        <v>3009</v>
      </c>
      <c r="G2717" t="s">
        <v>438</v>
      </c>
      <c r="AT2717" t="str">
        <f t="shared" si="376"/>
        <v>1.1V_LPDDR4</v>
      </c>
      <c r="AU2717" t="str">
        <f t="shared" si="377"/>
        <v>--</v>
      </c>
    </row>
    <row r="2718" spans="1:47" x14ac:dyDescent="0.25">
      <c r="A2718" t="str">
        <f t="shared" si="372"/>
        <v>U13-AA9</v>
      </c>
      <c r="B2718" t="str">
        <f t="shared" si="373"/>
        <v>LPDDR4A_DQ31</v>
      </c>
      <c r="C2718" t="str">
        <f t="shared" si="374"/>
        <v>U13-LPDDR4A_DQ31</v>
      </c>
      <c r="D2718" t="str">
        <f t="shared" si="375"/>
        <v>U13-AA9</v>
      </c>
      <c r="E2718" t="s">
        <v>3136</v>
      </c>
      <c r="F2718" t="s">
        <v>3010</v>
      </c>
      <c r="G2718" t="s">
        <v>1047</v>
      </c>
      <c r="AT2718" t="str">
        <f t="shared" si="376"/>
        <v>LPDDR4A_DQ31</v>
      </c>
      <c r="AU2718" t="str">
        <f t="shared" si="377"/>
        <v>--</v>
      </c>
    </row>
    <row r="2719" spans="1:47" x14ac:dyDescent="0.25">
      <c r="A2719" t="str">
        <f t="shared" si="372"/>
        <v>U13-AA10</v>
      </c>
      <c r="B2719" t="str">
        <f t="shared" si="373"/>
        <v>1.1V_LPDDR4</v>
      </c>
      <c r="C2719" t="str">
        <f t="shared" si="374"/>
        <v>U13-1.1V_LPDDR4</v>
      </c>
      <c r="D2719" t="str">
        <f t="shared" si="375"/>
        <v>U13-AA10</v>
      </c>
      <c r="E2719" t="s">
        <v>3136</v>
      </c>
      <c r="F2719" t="s">
        <v>3011</v>
      </c>
      <c r="G2719" t="s">
        <v>438</v>
      </c>
      <c r="AT2719" t="str">
        <f t="shared" si="376"/>
        <v>1.1V_LPDDR4</v>
      </c>
      <c r="AU2719" t="str">
        <f t="shared" si="377"/>
        <v>--</v>
      </c>
    </row>
    <row r="2720" spans="1:47" x14ac:dyDescent="0.25">
      <c r="A2720" t="str">
        <f t="shared" si="372"/>
        <v>U13-AA11</v>
      </c>
      <c r="B2720" t="str">
        <f t="shared" si="373"/>
        <v>LPDDR4A_DQ24</v>
      </c>
      <c r="C2720" t="str">
        <f t="shared" si="374"/>
        <v>U13-LPDDR4A_DQ24</v>
      </c>
      <c r="D2720" t="str">
        <f t="shared" si="375"/>
        <v>U13-AA11</v>
      </c>
      <c r="E2720" t="s">
        <v>3136</v>
      </c>
      <c r="F2720" t="s">
        <v>3012</v>
      </c>
      <c r="G2720" t="s">
        <v>1039</v>
      </c>
      <c r="AT2720" t="str">
        <f t="shared" si="376"/>
        <v>LPDDR4A_DQ24</v>
      </c>
      <c r="AU2720" t="str">
        <f t="shared" si="377"/>
        <v>--</v>
      </c>
    </row>
    <row r="2721" spans="1:47" x14ac:dyDescent="0.25">
      <c r="A2721" t="str">
        <f t="shared" si="372"/>
        <v>U13-AA12</v>
      </c>
      <c r="B2721" t="str">
        <f t="shared" si="373"/>
        <v>NetU13_AA12</v>
      </c>
      <c r="C2721" t="str">
        <f t="shared" si="374"/>
        <v>U13-NetU13_AA12</v>
      </c>
      <c r="D2721" t="str">
        <f t="shared" si="375"/>
        <v>U13-AA12</v>
      </c>
      <c r="E2721" t="s">
        <v>3136</v>
      </c>
      <c r="F2721" t="s">
        <v>3013</v>
      </c>
      <c r="G2721" t="s">
        <v>3142</v>
      </c>
      <c r="AT2721" t="str">
        <f t="shared" si="376"/>
        <v>NetU13_AA12</v>
      </c>
      <c r="AU2721" t="str">
        <f t="shared" si="377"/>
        <v>--</v>
      </c>
    </row>
    <row r="2722" spans="1:47" x14ac:dyDescent="0.25">
      <c r="A2722" t="str">
        <f t="shared" si="372"/>
        <v>U13-AB1</v>
      </c>
      <c r="B2722" t="str">
        <f t="shared" si="373"/>
        <v>NetU13_AB1</v>
      </c>
      <c r="C2722" t="str">
        <f t="shared" si="374"/>
        <v>U13-NetU13_AB1</v>
      </c>
      <c r="D2722" t="str">
        <f t="shared" si="375"/>
        <v>U13-AB1</v>
      </c>
      <c r="E2722" t="s">
        <v>3136</v>
      </c>
      <c r="F2722" t="s">
        <v>3015</v>
      </c>
      <c r="G2722" t="s">
        <v>3143</v>
      </c>
      <c r="AT2722" t="str">
        <f t="shared" si="376"/>
        <v>NetU13_AB1</v>
      </c>
      <c r="AU2722" t="str">
        <f t="shared" si="377"/>
        <v>--</v>
      </c>
    </row>
    <row r="2723" spans="1:47" x14ac:dyDescent="0.25">
      <c r="A2723" t="str">
        <f t="shared" si="372"/>
        <v>U13-AB2</v>
      </c>
      <c r="B2723" t="str">
        <f t="shared" si="373"/>
        <v>NetU13_AB2</v>
      </c>
      <c r="C2723" t="str">
        <f t="shared" si="374"/>
        <v>U13-NetU13_AB2</v>
      </c>
      <c r="D2723" t="str">
        <f t="shared" si="375"/>
        <v>U13-AB2</v>
      </c>
      <c r="E2723" t="s">
        <v>3136</v>
      </c>
      <c r="F2723" t="s">
        <v>3017</v>
      </c>
      <c r="G2723" t="s">
        <v>3144</v>
      </c>
      <c r="AT2723" t="str">
        <f t="shared" si="376"/>
        <v>NetU13_AB2</v>
      </c>
      <c r="AU2723" t="str">
        <f t="shared" si="377"/>
        <v>--</v>
      </c>
    </row>
    <row r="2724" spans="1:47" x14ac:dyDescent="0.25">
      <c r="A2724" t="str">
        <f t="shared" si="372"/>
        <v>U13-AB3</v>
      </c>
      <c r="B2724" t="str">
        <f t="shared" si="373"/>
        <v>GND</v>
      </c>
      <c r="C2724" t="str">
        <f t="shared" si="374"/>
        <v>U13-GND</v>
      </c>
      <c r="D2724" t="str">
        <f t="shared" si="375"/>
        <v>U13-AB3</v>
      </c>
      <c r="E2724" t="s">
        <v>3136</v>
      </c>
      <c r="F2724" t="s">
        <v>3019</v>
      </c>
      <c r="G2724" t="s">
        <v>433</v>
      </c>
      <c r="AT2724" t="str">
        <f t="shared" si="376"/>
        <v>GND</v>
      </c>
      <c r="AU2724" t="str">
        <f t="shared" si="377"/>
        <v>--</v>
      </c>
    </row>
    <row r="2725" spans="1:47" x14ac:dyDescent="0.25">
      <c r="A2725" t="str">
        <f t="shared" si="372"/>
        <v>U13-AB4</v>
      </c>
      <c r="B2725" t="str">
        <f t="shared" si="373"/>
        <v>1.1V_LPDDR4</v>
      </c>
      <c r="C2725" t="str">
        <f t="shared" si="374"/>
        <v>U13-1.1V_LPDDR4</v>
      </c>
      <c r="D2725" t="str">
        <f t="shared" si="375"/>
        <v>U13-AB4</v>
      </c>
      <c r="E2725" t="s">
        <v>3136</v>
      </c>
      <c r="F2725" t="s">
        <v>1337</v>
      </c>
      <c r="G2725" t="s">
        <v>438</v>
      </c>
      <c r="AT2725" t="str">
        <f t="shared" si="376"/>
        <v>1.1V_LPDDR4</v>
      </c>
      <c r="AU2725" t="str">
        <f t="shared" si="377"/>
        <v>--</v>
      </c>
    </row>
    <row r="2726" spans="1:47" x14ac:dyDescent="0.25">
      <c r="A2726" t="str">
        <f t="shared" si="372"/>
        <v>U13-AB5</v>
      </c>
      <c r="B2726" t="str">
        <f t="shared" si="373"/>
        <v>GND</v>
      </c>
      <c r="C2726" t="str">
        <f t="shared" si="374"/>
        <v>U13-GND</v>
      </c>
      <c r="D2726" t="str">
        <f t="shared" si="375"/>
        <v>U13-AB5</v>
      </c>
      <c r="E2726" t="s">
        <v>3136</v>
      </c>
      <c r="F2726" t="s">
        <v>3020</v>
      </c>
      <c r="G2726" t="s">
        <v>433</v>
      </c>
      <c r="AT2726" t="str">
        <f t="shared" si="376"/>
        <v>GND</v>
      </c>
      <c r="AU2726" t="str">
        <f t="shared" si="377"/>
        <v>--</v>
      </c>
    </row>
    <row r="2727" spans="1:47" x14ac:dyDescent="0.25">
      <c r="A2727" t="str">
        <f t="shared" si="372"/>
        <v>U13-AB8</v>
      </c>
      <c r="B2727" t="str">
        <f t="shared" si="373"/>
        <v>GND</v>
      </c>
      <c r="C2727" t="str">
        <f t="shared" si="374"/>
        <v>U13-GND</v>
      </c>
      <c r="D2727" t="str">
        <f t="shared" si="375"/>
        <v>U13-AB8</v>
      </c>
      <c r="E2727" t="s">
        <v>3136</v>
      </c>
      <c r="F2727" t="s">
        <v>1339</v>
      </c>
      <c r="G2727" t="s">
        <v>433</v>
      </c>
      <c r="AT2727" t="str">
        <f t="shared" si="376"/>
        <v>GND</v>
      </c>
      <c r="AU2727" t="str">
        <f t="shared" si="377"/>
        <v>--</v>
      </c>
    </row>
    <row r="2728" spans="1:47" x14ac:dyDescent="0.25">
      <c r="A2728" t="str">
        <f t="shared" si="372"/>
        <v>U13-AB9</v>
      </c>
      <c r="B2728" t="str">
        <f t="shared" si="373"/>
        <v>1.1V_LPDDR4</v>
      </c>
      <c r="C2728" t="str">
        <f t="shared" si="374"/>
        <v>U13-1.1V_LPDDR4</v>
      </c>
      <c r="D2728" t="str">
        <f t="shared" si="375"/>
        <v>U13-AB9</v>
      </c>
      <c r="E2728" t="s">
        <v>3136</v>
      </c>
      <c r="F2728" t="s">
        <v>3021</v>
      </c>
      <c r="G2728" t="s">
        <v>438</v>
      </c>
      <c r="AT2728" t="str">
        <f t="shared" si="376"/>
        <v>1.1V_LPDDR4</v>
      </c>
      <c r="AU2728" t="str">
        <f t="shared" si="377"/>
        <v>--</v>
      </c>
    </row>
    <row r="2729" spans="1:47" x14ac:dyDescent="0.25">
      <c r="A2729" t="str">
        <f t="shared" si="372"/>
        <v>U13-AB10</v>
      </c>
      <c r="B2729" t="str">
        <f t="shared" si="373"/>
        <v>GND</v>
      </c>
      <c r="C2729" t="str">
        <f t="shared" si="374"/>
        <v>U13-GND</v>
      </c>
      <c r="D2729" t="str">
        <f t="shared" si="375"/>
        <v>U13-AB10</v>
      </c>
      <c r="E2729" t="s">
        <v>3136</v>
      </c>
      <c r="F2729" t="s">
        <v>3022</v>
      </c>
      <c r="G2729" t="s">
        <v>433</v>
      </c>
      <c r="AT2729" t="str">
        <f t="shared" si="376"/>
        <v>GND</v>
      </c>
      <c r="AU2729" t="str">
        <f t="shared" si="377"/>
        <v>--</v>
      </c>
    </row>
    <row r="2730" spans="1:47" x14ac:dyDescent="0.25">
      <c r="A2730" t="str">
        <f t="shared" si="372"/>
        <v>U13-AB11</v>
      </c>
      <c r="B2730" t="str">
        <f t="shared" si="373"/>
        <v>NetU13_AB11</v>
      </c>
      <c r="C2730" t="str">
        <f t="shared" si="374"/>
        <v>U13-NetU13_AB11</v>
      </c>
      <c r="D2730" t="str">
        <f t="shared" si="375"/>
        <v>U13-AB11</v>
      </c>
      <c r="E2730" t="s">
        <v>3136</v>
      </c>
      <c r="F2730" t="s">
        <v>3023</v>
      </c>
      <c r="G2730" t="s">
        <v>3145</v>
      </c>
      <c r="AT2730" t="str">
        <f t="shared" si="376"/>
        <v>NetU13_AB11</v>
      </c>
      <c r="AU2730" t="str">
        <f t="shared" si="377"/>
        <v>--</v>
      </c>
    </row>
    <row r="2731" spans="1:47" x14ac:dyDescent="0.25">
      <c r="A2731" t="str">
        <f t="shared" si="372"/>
        <v>U13-AB12</v>
      </c>
      <c r="B2731" t="str">
        <f t="shared" si="373"/>
        <v>NetU13_AB12</v>
      </c>
      <c r="C2731" t="str">
        <f t="shared" si="374"/>
        <v>U13-NetU13_AB12</v>
      </c>
      <c r="D2731" t="str">
        <f t="shared" si="375"/>
        <v>U13-AB12</v>
      </c>
      <c r="E2731" t="s">
        <v>3136</v>
      </c>
      <c r="F2731" t="s">
        <v>3025</v>
      </c>
      <c r="G2731" t="s">
        <v>3146</v>
      </c>
      <c r="AT2731" t="str">
        <f t="shared" si="376"/>
        <v>NetU13_AB12</v>
      </c>
      <c r="AU2731" t="str">
        <f t="shared" si="377"/>
        <v>--</v>
      </c>
    </row>
    <row r="2732" spans="1:47" x14ac:dyDescent="0.25">
      <c r="A2732" t="str">
        <f t="shared" si="372"/>
        <v>U13-B1</v>
      </c>
      <c r="B2732" t="str">
        <f t="shared" si="373"/>
        <v>NetU13_B1</v>
      </c>
      <c r="C2732" t="str">
        <f t="shared" si="374"/>
        <v>U13-NetU13_B1</v>
      </c>
      <c r="D2732" t="str">
        <f t="shared" si="375"/>
        <v>U13-B1</v>
      </c>
      <c r="E2732" t="s">
        <v>3136</v>
      </c>
      <c r="F2732" t="s">
        <v>230</v>
      </c>
      <c r="G2732" t="s">
        <v>3147</v>
      </c>
      <c r="AT2732" t="str">
        <f t="shared" si="376"/>
        <v>NetU13_B1</v>
      </c>
      <c r="AU2732" t="str">
        <f t="shared" si="377"/>
        <v>--</v>
      </c>
    </row>
    <row r="2733" spans="1:47" x14ac:dyDescent="0.25">
      <c r="A2733" t="str">
        <f t="shared" si="372"/>
        <v>U13-B2</v>
      </c>
      <c r="B2733" t="str">
        <f t="shared" si="373"/>
        <v>LPDDR4A_DQ0</v>
      </c>
      <c r="C2733" t="str">
        <f t="shared" si="374"/>
        <v>U13-LPDDR4A_DQ0</v>
      </c>
      <c r="D2733" t="str">
        <f t="shared" si="375"/>
        <v>U13-B2</v>
      </c>
      <c r="E2733" t="s">
        <v>3136</v>
      </c>
      <c r="F2733" t="s">
        <v>231</v>
      </c>
      <c r="G2733" t="s">
        <v>1018</v>
      </c>
      <c r="AT2733" t="str">
        <f t="shared" si="376"/>
        <v>LPDDR4A_DQ0</v>
      </c>
      <c r="AU2733" t="str">
        <f t="shared" si="377"/>
        <v>--</v>
      </c>
    </row>
    <row r="2734" spans="1:47" x14ac:dyDescent="0.25">
      <c r="A2734" t="str">
        <f t="shared" si="372"/>
        <v>U13-B3</v>
      </c>
      <c r="B2734" t="str">
        <f t="shared" si="373"/>
        <v>1.1V_LPDDR4</v>
      </c>
      <c r="C2734" t="str">
        <f t="shared" si="374"/>
        <v>U13-1.1V_LPDDR4</v>
      </c>
      <c r="D2734" t="str">
        <f t="shared" si="375"/>
        <v>U13-B3</v>
      </c>
      <c r="E2734" t="s">
        <v>3136</v>
      </c>
      <c r="F2734" t="s">
        <v>232</v>
      </c>
      <c r="G2734" t="s">
        <v>438</v>
      </c>
      <c r="AT2734" t="str">
        <f t="shared" si="376"/>
        <v>1.1V_LPDDR4</v>
      </c>
      <c r="AU2734" t="str">
        <f t="shared" si="377"/>
        <v>--</v>
      </c>
    </row>
    <row r="2735" spans="1:47" x14ac:dyDescent="0.25">
      <c r="A2735" t="str">
        <f t="shared" si="372"/>
        <v>U13-B4</v>
      </c>
      <c r="B2735" t="str">
        <f t="shared" si="373"/>
        <v>LPDDR4A_DQ7</v>
      </c>
      <c r="C2735" t="str">
        <f t="shared" si="374"/>
        <v>U13-LPDDR4A_DQ7</v>
      </c>
      <c r="D2735" t="str">
        <f t="shared" si="375"/>
        <v>U13-B4</v>
      </c>
      <c r="E2735" t="s">
        <v>3136</v>
      </c>
      <c r="F2735" t="s">
        <v>233</v>
      </c>
      <c r="G2735" t="s">
        <v>1051</v>
      </c>
      <c r="AT2735" t="str">
        <f t="shared" si="376"/>
        <v>LPDDR4A_DQ7</v>
      </c>
      <c r="AU2735" t="str">
        <f t="shared" si="377"/>
        <v>--</v>
      </c>
    </row>
    <row r="2736" spans="1:47" x14ac:dyDescent="0.25">
      <c r="A2736" t="str">
        <f t="shared" si="372"/>
        <v>U13-B5</v>
      </c>
      <c r="B2736" t="str">
        <f t="shared" si="373"/>
        <v>1.1V_LPDDR4</v>
      </c>
      <c r="C2736" t="str">
        <f t="shared" si="374"/>
        <v>U13-1.1V_LPDDR4</v>
      </c>
      <c r="D2736" t="str">
        <f t="shared" si="375"/>
        <v>U13-B5</v>
      </c>
      <c r="E2736" t="s">
        <v>3136</v>
      </c>
      <c r="F2736" t="s">
        <v>234</v>
      </c>
      <c r="G2736" t="s">
        <v>438</v>
      </c>
      <c r="AT2736" t="str">
        <f t="shared" si="376"/>
        <v>1.1V_LPDDR4</v>
      </c>
      <c r="AU2736" t="str">
        <f t="shared" si="377"/>
        <v>--</v>
      </c>
    </row>
    <row r="2737" spans="1:47" x14ac:dyDescent="0.25">
      <c r="A2737" t="str">
        <f t="shared" si="372"/>
        <v>U13-B8</v>
      </c>
      <c r="B2737" t="str">
        <f t="shared" si="373"/>
        <v>1.1V_LPDDR4</v>
      </c>
      <c r="C2737" t="str">
        <f t="shared" si="374"/>
        <v>U13-1.1V_LPDDR4</v>
      </c>
      <c r="D2737" t="str">
        <f t="shared" si="375"/>
        <v>U13-B8</v>
      </c>
      <c r="E2737" t="s">
        <v>3136</v>
      </c>
      <c r="F2737" t="s">
        <v>237</v>
      </c>
      <c r="G2737" t="s">
        <v>438</v>
      </c>
      <c r="AT2737" t="str">
        <f t="shared" si="376"/>
        <v>1.1V_LPDDR4</v>
      </c>
      <c r="AU2737" t="str">
        <f t="shared" si="377"/>
        <v>--</v>
      </c>
    </row>
    <row r="2738" spans="1:47" x14ac:dyDescent="0.25">
      <c r="A2738" t="str">
        <f t="shared" si="372"/>
        <v>U13-B9</v>
      </c>
      <c r="B2738" t="str">
        <f t="shared" si="373"/>
        <v>LPDDR4A_DQ15</v>
      </c>
      <c r="C2738" t="str">
        <f t="shared" si="374"/>
        <v>U13-LPDDR4A_DQ15</v>
      </c>
      <c r="D2738" t="str">
        <f t="shared" si="375"/>
        <v>U13-B9</v>
      </c>
      <c r="E2738" t="s">
        <v>3136</v>
      </c>
      <c r="F2738" t="s">
        <v>238</v>
      </c>
      <c r="G2738" t="s">
        <v>1025</v>
      </c>
      <c r="AT2738" t="str">
        <f t="shared" si="376"/>
        <v>LPDDR4A_DQ15</v>
      </c>
      <c r="AU2738" t="str">
        <f t="shared" si="377"/>
        <v>--</v>
      </c>
    </row>
    <row r="2739" spans="1:47" x14ac:dyDescent="0.25">
      <c r="A2739" t="str">
        <f t="shared" si="372"/>
        <v>U13-B10</v>
      </c>
      <c r="B2739" t="str">
        <f t="shared" si="373"/>
        <v>1.1V_LPDDR4</v>
      </c>
      <c r="C2739" t="str">
        <f t="shared" si="374"/>
        <v>U13-1.1V_LPDDR4</v>
      </c>
      <c r="D2739" t="str">
        <f t="shared" si="375"/>
        <v>U13-B10</v>
      </c>
      <c r="E2739" t="s">
        <v>3136</v>
      </c>
      <c r="F2739" t="s">
        <v>239</v>
      </c>
      <c r="G2739" t="s">
        <v>438</v>
      </c>
      <c r="AT2739" t="str">
        <f t="shared" si="376"/>
        <v>1.1V_LPDDR4</v>
      </c>
      <c r="AU2739" t="str">
        <f t="shared" si="377"/>
        <v>--</v>
      </c>
    </row>
    <row r="2740" spans="1:47" x14ac:dyDescent="0.25">
      <c r="A2740" t="str">
        <f t="shared" si="372"/>
        <v>U13-B11</v>
      </c>
      <c r="B2740" t="str">
        <f t="shared" si="373"/>
        <v>LPDDR4A_DQ8</v>
      </c>
      <c r="C2740" t="str">
        <f t="shared" si="374"/>
        <v>U13-LPDDR4A_DQ8</v>
      </c>
      <c r="D2740" t="str">
        <f t="shared" si="375"/>
        <v>U13-B11</v>
      </c>
      <c r="E2740" t="s">
        <v>3136</v>
      </c>
      <c r="F2740" t="s">
        <v>240</v>
      </c>
      <c r="G2740" t="s">
        <v>1052</v>
      </c>
      <c r="AT2740" t="str">
        <f t="shared" si="376"/>
        <v>LPDDR4A_DQ8</v>
      </c>
      <c r="AU2740" t="str">
        <f t="shared" si="377"/>
        <v>--</v>
      </c>
    </row>
    <row r="2741" spans="1:47" x14ac:dyDescent="0.25">
      <c r="A2741" t="str">
        <f t="shared" si="372"/>
        <v>U13-B12</v>
      </c>
      <c r="B2741" t="str">
        <f t="shared" si="373"/>
        <v>NetU13_B12</v>
      </c>
      <c r="C2741" t="str">
        <f t="shared" si="374"/>
        <v>U13-NetU13_B12</v>
      </c>
      <c r="D2741" t="str">
        <f t="shared" si="375"/>
        <v>U13-B12</v>
      </c>
      <c r="E2741" t="s">
        <v>3136</v>
      </c>
      <c r="F2741" t="s">
        <v>241</v>
      </c>
      <c r="G2741" t="s">
        <v>3148</v>
      </c>
      <c r="AT2741" t="str">
        <f t="shared" si="376"/>
        <v>NetU13_B12</v>
      </c>
      <c r="AU2741" t="str">
        <f t="shared" si="377"/>
        <v>--</v>
      </c>
    </row>
    <row r="2742" spans="1:47" x14ac:dyDescent="0.25">
      <c r="A2742" t="str">
        <f t="shared" si="372"/>
        <v>U13-C1</v>
      </c>
      <c r="B2742" t="str">
        <f t="shared" si="373"/>
        <v>GND</v>
      </c>
      <c r="C2742" t="str">
        <f t="shared" si="374"/>
        <v>U13-GND</v>
      </c>
      <c r="D2742" t="str">
        <f t="shared" si="375"/>
        <v>U13-C1</v>
      </c>
      <c r="E2742" t="s">
        <v>3136</v>
      </c>
      <c r="F2742" t="s">
        <v>290</v>
      </c>
      <c r="G2742" t="s">
        <v>433</v>
      </c>
      <c r="AT2742" t="str">
        <f t="shared" si="376"/>
        <v>GND</v>
      </c>
      <c r="AU2742" t="str">
        <f t="shared" si="377"/>
        <v>--</v>
      </c>
    </row>
    <row r="2743" spans="1:47" x14ac:dyDescent="0.25">
      <c r="A2743" t="str">
        <f t="shared" si="372"/>
        <v>U13-C2</v>
      </c>
      <c r="B2743" t="str">
        <f t="shared" si="373"/>
        <v>LPDDR4A_DQ1</v>
      </c>
      <c r="C2743" t="str">
        <f t="shared" si="374"/>
        <v>U13-LPDDR4A_DQ1</v>
      </c>
      <c r="D2743" t="str">
        <f t="shared" si="375"/>
        <v>U13-C2</v>
      </c>
      <c r="E2743" t="s">
        <v>3136</v>
      </c>
      <c r="F2743" t="s">
        <v>291</v>
      </c>
      <c r="G2743" t="s">
        <v>1019</v>
      </c>
      <c r="AT2743" t="str">
        <f t="shared" si="376"/>
        <v>LPDDR4A_DQ1</v>
      </c>
      <c r="AU2743" t="str">
        <f t="shared" si="377"/>
        <v>--</v>
      </c>
    </row>
    <row r="2744" spans="1:47" x14ac:dyDescent="0.25">
      <c r="A2744" t="str">
        <f t="shared" si="372"/>
        <v>U13-C3</v>
      </c>
      <c r="B2744" t="str">
        <f t="shared" si="373"/>
        <v>LPDDR4A_DMA0</v>
      </c>
      <c r="C2744" t="str">
        <f t="shared" si="374"/>
        <v>U13-LPDDR4A_DMA0</v>
      </c>
      <c r="D2744" t="str">
        <f t="shared" si="375"/>
        <v>U13-C3</v>
      </c>
      <c r="E2744" t="s">
        <v>3136</v>
      </c>
      <c r="F2744" t="s">
        <v>292</v>
      </c>
      <c r="G2744" t="s">
        <v>1013</v>
      </c>
      <c r="AT2744" t="str">
        <f t="shared" si="376"/>
        <v>LPDDR4A_DMA0</v>
      </c>
      <c r="AU2744" t="str">
        <f t="shared" si="377"/>
        <v>--</v>
      </c>
    </row>
    <row r="2745" spans="1:47" x14ac:dyDescent="0.25">
      <c r="A2745" t="str">
        <f t="shared" si="372"/>
        <v>U13-C4</v>
      </c>
      <c r="B2745" t="str">
        <f t="shared" si="373"/>
        <v>LPDDR4A_DQ6</v>
      </c>
      <c r="C2745" t="str">
        <f t="shared" si="374"/>
        <v>U13-LPDDR4A_DQ6</v>
      </c>
      <c r="D2745" t="str">
        <f t="shared" si="375"/>
        <v>U13-C4</v>
      </c>
      <c r="E2745" t="s">
        <v>3136</v>
      </c>
      <c r="F2745" t="s">
        <v>293</v>
      </c>
      <c r="G2745" t="s">
        <v>1050</v>
      </c>
      <c r="AT2745" t="str">
        <f t="shared" si="376"/>
        <v>LPDDR4A_DQ6</v>
      </c>
      <c r="AU2745" t="str">
        <f t="shared" si="377"/>
        <v>--</v>
      </c>
    </row>
    <row r="2746" spans="1:47" x14ac:dyDescent="0.25">
      <c r="A2746" t="str">
        <f t="shared" si="372"/>
        <v>U13-C5</v>
      </c>
      <c r="B2746" t="str">
        <f t="shared" si="373"/>
        <v>GND</v>
      </c>
      <c r="C2746" t="str">
        <f t="shared" si="374"/>
        <v>U13-GND</v>
      </c>
      <c r="D2746" t="str">
        <f t="shared" si="375"/>
        <v>U13-C5</v>
      </c>
      <c r="E2746" t="s">
        <v>3136</v>
      </c>
      <c r="F2746" t="s">
        <v>294</v>
      </c>
      <c r="G2746" t="s">
        <v>433</v>
      </c>
      <c r="AT2746" t="str">
        <f t="shared" si="376"/>
        <v>GND</v>
      </c>
      <c r="AU2746" t="str">
        <f t="shared" si="377"/>
        <v>--</v>
      </c>
    </row>
    <row r="2747" spans="1:47" x14ac:dyDescent="0.25">
      <c r="A2747" t="str">
        <f t="shared" si="372"/>
        <v>U13-C8</v>
      </c>
      <c r="B2747" t="str">
        <f t="shared" si="373"/>
        <v>GND</v>
      </c>
      <c r="C2747" t="str">
        <f t="shared" si="374"/>
        <v>U13-GND</v>
      </c>
      <c r="D2747" t="str">
        <f t="shared" si="375"/>
        <v>U13-C8</v>
      </c>
      <c r="E2747" t="s">
        <v>3136</v>
      </c>
      <c r="F2747" t="s">
        <v>297</v>
      </c>
      <c r="G2747" t="s">
        <v>433</v>
      </c>
      <c r="AT2747" t="str">
        <f t="shared" si="376"/>
        <v>GND</v>
      </c>
      <c r="AU2747" t="str">
        <f t="shared" si="377"/>
        <v>--</v>
      </c>
    </row>
    <row r="2748" spans="1:47" x14ac:dyDescent="0.25">
      <c r="A2748" t="str">
        <f t="shared" si="372"/>
        <v>U13-C9</v>
      </c>
      <c r="B2748" t="str">
        <f t="shared" si="373"/>
        <v>LPDDR4A_DQ14</v>
      </c>
      <c r="C2748" t="str">
        <f t="shared" si="374"/>
        <v>U13-LPDDR4A_DQ14</v>
      </c>
      <c r="D2748" t="str">
        <f t="shared" si="375"/>
        <v>U13-C9</v>
      </c>
      <c r="E2748" t="s">
        <v>3136</v>
      </c>
      <c r="F2748" t="s">
        <v>298</v>
      </c>
      <c r="G2748" t="s">
        <v>1024</v>
      </c>
      <c r="AT2748" t="str">
        <f t="shared" si="376"/>
        <v>LPDDR4A_DQ14</v>
      </c>
      <c r="AU2748" t="str">
        <f t="shared" si="377"/>
        <v>--</v>
      </c>
    </row>
    <row r="2749" spans="1:47" x14ac:dyDescent="0.25">
      <c r="A2749" t="str">
        <f t="shared" si="372"/>
        <v>U13-C10</v>
      </c>
      <c r="B2749" t="str">
        <f t="shared" si="373"/>
        <v>LPDDR4A_DMA1</v>
      </c>
      <c r="C2749" t="str">
        <f t="shared" si="374"/>
        <v>U13-LPDDR4A_DMA1</v>
      </c>
      <c r="D2749" t="str">
        <f t="shared" si="375"/>
        <v>U13-C10</v>
      </c>
      <c r="E2749" t="s">
        <v>3136</v>
      </c>
      <c r="F2749" t="s">
        <v>299</v>
      </c>
      <c r="G2749" t="s">
        <v>1014</v>
      </c>
      <c r="AT2749" t="str">
        <f t="shared" si="376"/>
        <v>LPDDR4A_DMA1</v>
      </c>
      <c r="AU2749" t="str">
        <f t="shared" si="377"/>
        <v>--</v>
      </c>
    </row>
    <row r="2750" spans="1:47" x14ac:dyDescent="0.25">
      <c r="A2750" t="str">
        <f t="shared" si="372"/>
        <v>U13-C11</v>
      </c>
      <c r="B2750" t="str">
        <f t="shared" si="373"/>
        <v>LPDDR4A_DQ9</v>
      </c>
      <c r="C2750" t="str">
        <f t="shared" si="374"/>
        <v>U13-LPDDR4A_DQ9</v>
      </c>
      <c r="D2750" t="str">
        <f t="shared" si="375"/>
        <v>U13-C11</v>
      </c>
      <c r="E2750" t="s">
        <v>3136</v>
      </c>
      <c r="F2750" t="s">
        <v>300</v>
      </c>
      <c r="G2750" t="s">
        <v>1053</v>
      </c>
      <c r="AT2750" t="str">
        <f t="shared" si="376"/>
        <v>LPDDR4A_DQ9</v>
      </c>
      <c r="AU2750" t="str">
        <f t="shared" si="377"/>
        <v>--</v>
      </c>
    </row>
    <row r="2751" spans="1:47" x14ac:dyDescent="0.25">
      <c r="A2751" t="str">
        <f t="shared" si="372"/>
        <v>U13-C12</v>
      </c>
      <c r="B2751" t="str">
        <f t="shared" si="373"/>
        <v>GND</v>
      </c>
      <c r="C2751" t="str">
        <f t="shared" si="374"/>
        <v>U13-GND</v>
      </c>
      <c r="D2751" t="str">
        <f t="shared" si="375"/>
        <v>U13-C12</v>
      </c>
      <c r="E2751" t="s">
        <v>3136</v>
      </c>
      <c r="F2751" t="s">
        <v>301</v>
      </c>
      <c r="G2751" t="s">
        <v>433</v>
      </c>
      <c r="AT2751" t="str">
        <f t="shared" si="376"/>
        <v>GND</v>
      </c>
      <c r="AU2751" t="str">
        <f t="shared" si="377"/>
        <v>--</v>
      </c>
    </row>
    <row r="2752" spans="1:47" x14ac:dyDescent="0.25">
      <c r="A2752" t="str">
        <f t="shared" si="372"/>
        <v>U13-D1</v>
      </c>
      <c r="B2752" t="str">
        <f t="shared" si="373"/>
        <v>1.1V_LPDDR4</v>
      </c>
      <c r="C2752" t="str">
        <f t="shared" si="374"/>
        <v>U13-1.1V_LPDDR4</v>
      </c>
      <c r="D2752" t="str">
        <f t="shared" si="375"/>
        <v>U13-D1</v>
      </c>
      <c r="E2752" t="s">
        <v>3136</v>
      </c>
      <c r="F2752" t="s">
        <v>350</v>
      </c>
      <c r="G2752" t="s">
        <v>438</v>
      </c>
      <c r="AT2752" t="str">
        <f t="shared" si="376"/>
        <v>1.1V_LPDDR4</v>
      </c>
      <c r="AU2752" t="str">
        <f t="shared" si="377"/>
        <v>--</v>
      </c>
    </row>
    <row r="2753" spans="1:47" x14ac:dyDescent="0.25">
      <c r="A2753" t="str">
        <f t="shared" si="372"/>
        <v>U13-D2</v>
      </c>
      <c r="B2753" t="str">
        <f t="shared" si="373"/>
        <v>GND</v>
      </c>
      <c r="C2753" t="str">
        <f t="shared" si="374"/>
        <v>U13-GND</v>
      </c>
      <c r="D2753" t="str">
        <f t="shared" si="375"/>
        <v>U13-D2</v>
      </c>
      <c r="E2753" t="s">
        <v>3136</v>
      </c>
      <c r="F2753" t="s">
        <v>351</v>
      </c>
      <c r="G2753" t="s">
        <v>433</v>
      </c>
      <c r="AT2753" t="str">
        <f t="shared" si="376"/>
        <v>GND</v>
      </c>
      <c r="AU2753" t="str">
        <f t="shared" si="377"/>
        <v>--</v>
      </c>
    </row>
    <row r="2754" spans="1:47" x14ac:dyDescent="0.25">
      <c r="A2754" t="str">
        <f t="shared" si="372"/>
        <v>U13-D3</v>
      </c>
      <c r="B2754" t="str">
        <f t="shared" si="373"/>
        <v>LPDDR4A_DQSA0_P</v>
      </c>
      <c r="C2754" t="str">
        <f t="shared" si="374"/>
        <v>U13-LPDDR4A_DQSA0_P</v>
      </c>
      <c r="D2754" t="str">
        <f t="shared" si="375"/>
        <v>U13-D3</v>
      </c>
      <c r="E2754" t="s">
        <v>3136</v>
      </c>
      <c r="F2754" t="s">
        <v>352</v>
      </c>
      <c r="G2754" t="s">
        <v>1055</v>
      </c>
      <c r="AT2754" t="str">
        <f t="shared" si="376"/>
        <v>LPDDR4A_DQSA0_P</v>
      </c>
      <c r="AU2754" t="str">
        <f t="shared" si="377"/>
        <v>--</v>
      </c>
    </row>
    <row r="2755" spans="1:47" x14ac:dyDescent="0.25">
      <c r="A2755" t="str">
        <f t="shared" si="372"/>
        <v>U13-D4</v>
      </c>
      <c r="B2755" t="str">
        <f t="shared" si="373"/>
        <v>GND</v>
      </c>
      <c r="C2755" t="str">
        <f t="shared" si="374"/>
        <v>U13-GND</v>
      </c>
      <c r="D2755" t="str">
        <f t="shared" si="375"/>
        <v>U13-D4</v>
      </c>
      <c r="E2755" t="s">
        <v>3136</v>
      </c>
      <c r="F2755" t="s">
        <v>353</v>
      </c>
      <c r="G2755" t="s">
        <v>433</v>
      </c>
      <c r="AT2755" t="str">
        <f t="shared" si="376"/>
        <v>GND</v>
      </c>
      <c r="AU2755" t="str">
        <f t="shared" si="377"/>
        <v>--</v>
      </c>
    </row>
    <row r="2756" spans="1:47" x14ac:dyDescent="0.25">
      <c r="A2756" t="str">
        <f t="shared" si="372"/>
        <v>U13-D5</v>
      </c>
      <c r="B2756" t="str">
        <f t="shared" si="373"/>
        <v>1.1V_LPDDR4</v>
      </c>
      <c r="C2756" t="str">
        <f t="shared" si="374"/>
        <v>U13-1.1V_LPDDR4</v>
      </c>
      <c r="D2756" t="str">
        <f t="shared" si="375"/>
        <v>U13-D5</v>
      </c>
      <c r="E2756" t="s">
        <v>3136</v>
      </c>
      <c r="F2756" t="s">
        <v>354</v>
      </c>
      <c r="G2756" t="s">
        <v>438</v>
      </c>
      <c r="AT2756" t="str">
        <f t="shared" si="376"/>
        <v>1.1V_LPDDR4</v>
      </c>
      <c r="AU2756" t="str">
        <f t="shared" si="377"/>
        <v>--</v>
      </c>
    </row>
    <row r="2757" spans="1:47" x14ac:dyDescent="0.25">
      <c r="A2757" t="str">
        <f t="shared" si="372"/>
        <v>U13-D8</v>
      </c>
      <c r="B2757" t="str">
        <f t="shared" si="373"/>
        <v>1.1V_LPDDR4</v>
      </c>
      <c r="C2757" t="str">
        <f t="shared" si="374"/>
        <v>U13-1.1V_LPDDR4</v>
      </c>
      <c r="D2757" t="str">
        <f t="shared" si="375"/>
        <v>U13-D8</v>
      </c>
      <c r="E2757" t="s">
        <v>3136</v>
      </c>
      <c r="F2757" t="s">
        <v>357</v>
      </c>
      <c r="G2757" t="s">
        <v>438</v>
      </c>
      <c r="AT2757" t="str">
        <f t="shared" si="376"/>
        <v>1.1V_LPDDR4</v>
      </c>
      <c r="AU2757" t="str">
        <f t="shared" si="377"/>
        <v>--</v>
      </c>
    </row>
    <row r="2758" spans="1:47" x14ac:dyDescent="0.25">
      <c r="A2758" t="str">
        <f t="shared" ref="A2758:A2821" si="378">$E2758&amp;"-"&amp;$F2758</f>
        <v>U13-D9</v>
      </c>
      <c r="B2758" t="str">
        <f t="shared" ref="B2758:B2821" si="379">IF(OR(E2758=$A$2,E2758=$B$2,E2758=$C$2,E2758=$D$2),"--",G2758)</f>
        <v>GND</v>
      </c>
      <c r="C2758" t="str">
        <f t="shared" ref="C2758:C2821" si="380">$E2758&amp;"-"&amp;$G2758</f>
        <v>U13-GND</v>
      </c>
      <c r="D2758" t="str">
        <f t="shared" ref="D2758:D2821" si="381">A2758</f>
        <v>U13-D9</v>
      </c>
      <c r="E2758" t="s">
        <v>3136</v>
      </c>
      <c r="F2758" t="s">
        <v>358</v>
      </c>
      <c r="G2758" t="s">
        <v>433</v>
      </c>
      <c r="AT2758" t="str">
        <f t="shared" ref="AT2758:AT2821" si="382">IF(IF(COUNTIF($AO$6:$AQ$150,B2758)&gt;0,"---","--")="---",VLOOKUP(B2758,$AO$6:$AQ$150,3,0),B2758)</f>
        <v>GND</v>
      </c>
      <c r="AU2758" t="str">
        <f t="shared" ref="AU2758:AU2821" si="383">IF(IF(COUNTIF($AO$6:$AQ$150,B2758)&gt;0,"---","--")="---",VLOOKUP(B2758,$AO$6:$AQ$150,2,0),"--")</f>
        <v>--</v>
      </c>
    </row>
    <row r="2759" spans="1:47" x14ac:dyDescent="0.25">
      <c r="A2759" t="str">
        <f t="shared" si="378"/>
        <v>U13-D10</v>
      </c>
      <c r="B2759" t="str">
        <f t="shared" si="379"/>
        <v>LPDDR4A_DQSA1_P</v>
      </c>
      <c r="C2759" t="str">
        <f t="shared" si="380"/>
        <v>U13-LPDDR4A_DQSA1_P</v>
      </c>
      <c r="D2759" t="str">
        <f t="shared" si="381"/>
        <v>U13-D10</v>
      </c>
      <c r="E2759" t="s">
        <v>3136</v>
      </c>
      <c r="F2759" t="s">
        <v>359</v>
      </c>
      <c r="G2759" t="s">
        <v>1057</v>
      </c>
      <c r="AT2759" t="str">
        <f t="shared" si="382"/>
        <v>LPDDR4A_DQSA1_P</v>
      </c>
      <c r="AU2759" t="str">
        <f t="shared" si="383"/>
        <v>--</v>
      </c>
    </row>
    <row r="2760" spans="1:47" x14ac:dyDescent="0.25">
      <c r="A2760" t="str">
        <f t="shared" si="378"/>
        <v>U13-D11</v>
      </c>
      <c r="B2760" t="str">
        <f t="shared" si="379"/>
        <v>GND</v>
      </c>
      <c r="C2760" t="str">
        <f t="shared" si="380"/>
        <v>U13-GND</v>
      </c>
      <c r="D2760" t="str">
        <f t="shared" si="381"/>
        <v>U13-D11</v>
      </c>
      <c r="E2760" t="s">
        <v>3136</v>
      </c>
      <c r="F2760" t="s">
        <v>360</v>
      </c>
      <c r="G2760" t="s">
        <v>433</v>
      </c>
      <c r="AT2760" t="str">
        <f t="shared" si="382"/>
        <v>GND</v>
      </c>
      <c r="AU2760" t="str">
        <f t="shared" si="383"/>
        <v>--</v>
      </c>
    </row>
    <row r="2761" spans="1:47" x14ac:dyDescent="0.25">
      <c r="A2761" t="str">
        <f t="shared" si="378"/>
        <v>U13-D12</v>
      </c>
      <c r="B2761" t="str">
        <f t="shared" si="379"/>
        <v>1.1V_LPDDR4</v>
      </c>
      <c r="C2761" t="str">
        <f t="shared" si="380"/>
        <v>U13-1.1V_LPDDR4</v>
      </c>
      <c r="D2761" t="str">
        <f t="shared" si="381"/>
        <v>U13-D12</v>
      </c>
      <c r="E2761" t="s">
        <v>3136</v>
      </c>
      <c r="F2761" t="s">
        <v>361</v>
      </c>
      <c r="G2761" t="s">
        <v>438</v>
      </c>
      <c r="AT2761" t="str">
        <f t="shared" si="382"/>
        <v>1.1V_LPDDR4</v>
      </c>
      <c r="AU2761" t="str">
        <f t="shared" si="383"/>
        <v>--</v>
      </c>
    </row>
    <row r="2762" spans="1:47" x14ac:dyDescent="0.25">
      <c r="A2762" t="str">
        <f t="shared" si="378"/>
        <v>U13-E1</v>
      </c>
      <c r="B2762" t="str">
        <f t="shared" si="379"/>
        <v>GND</v>
      </c>
      <c r="C2762" t="str">
        <f t="shared" si="380"/>
        <v>U13-GND</v>
      </c>
      <c r="D2762" t="str">
        <f t="shared" si="381"/>
        <v>U13-E1</v>
      </c>
      <c r="E2762" t="s">
        <v>3136</v>
      </c>
      <c r="F2762" t="s">
        <v>2308</v>
      </c>
      <c r="G2762" t="s">
        <v>433</v>
      </c>
      <c r="AT2762" t="str">
        <f t="shared" si="382"/>
        <v>GND</v>
      </c>
      <c r="AU2762" t="str">
        <f t="shared" si="383"/>
        <v>--</v>
      </c>
    </row>
    <row r="2763" spans="1:47" x14ac:dyDescent="0.25">
      <c r="A2763" t="str">
        <f t="shared" si="378"/>
        <v>U13-E2</v>
      </c>
      <c r="B2763" t="str">
        <f t="shared" si="379"/>
        <v>LPDDR4A_DQ2</v>
      </c>
      <c r="C2763" t="str">
        <f t="shared" si="380"/>
        <v>U13-LPDDR4A_DQ2</v>
      </c>
      <c r="D2763" t="str">
        <f t="shared" si="381"/>
        <v>U13-E2</v>
      </c>
      <c r="E2763" t="s">
        <v>3136</v>
      </c>
      <c r="F2763" t="s">
        <v>2309</v>
      </c>
      <c r="G2763" t="s">
        <v>1033</v>
      </c>
      <c r="AT2763" t="str">
        <f t="shared" si="382"/>
        <v>LPDDR4A_DQ2</v>
      </c>
      <c r="AU2763" t="str">
        <f t="shared" si="383"/>
        <v>--</v>
      </c>
    </row>
    <row r="2764" spans="1:47" x14ac:dyDescent="0.25">
      <c r="A2764" t="str">
        <f t="shared" si="378"/>
        <v>U13-E3</v>
      </c>
      <c r="B2764" t="str">
        <f t="shared" si="379"/>
        <v>LPDDR4A_DQSA0_N</v>
      </c>
      <c r="C2764" t="str">
        <f t="shared" si="380"/>
        <v>U13-LPDDR4A_DQSA0_N</v>
      </c>
      <c r="D2764" t="str">
        <f t="shared" si="381"/>
        <v>U13-E3</v>
      </c>
      <c r="E2764" t="s">
        <v>3136</v>
      </c>
      <c r="F2764" t="s">
        <v>3029</v>
      </c>
      <c r="G2764" t="s">
        <v>1054</v>
      </c>
      <c r="AT2764" t="str">
        <f t="shared" si="382"/>
        <v>LPDDR4A_DQSA0_N</v>
      </c>
      <c r="AU2764" t="str">
        <f t="shared" si="383"/>
        <v>--</v>
      </c>
    </row>
    <row r="2765" spans="1:47" x14ac:dyDescent="0.25">
      <c r="A2765" t="str">
        <f t="shared" si="378"/>
        <v>U13-E4</v>
      </c>
      <c r="B2765" t="str">
        <f t="shared" si="379"/>
        <v>LPDDR4A_DQ5</v>
      </c>
      <c r="C2765" t="str">
        <f t="shared" si="380"/>
        <v>U13-LPDDR4A_DQ5</v>
      </c>
      <c r="D2765" t="str">
        <f t="shared" si="381"/>
        <v>U13-E4</v>
      </c>
      <c r="E2765" t="s">
        <v>3136</v>
      </c>
      <c r="F2765" t="s">
        <v>3030</v>
      </c>
      <c r="G2765" t="s">
        <v>1049</v>
      </c>
      <c r="AT2765" t="str">
        <f t="shared" si="382"/>
        <v>LPDDR4A_DQ5</v>
      </c>
      <c r="AU2765" t="str">
        <f t="shared" si="383"/>
        <v>--</v>
      </c>
    </row>
    <row r="2766" spans="1:47" x14ac:dyDescent="0.25">
      <c r="A2766" t="str">
        <f t="shared" si="378"/>
        <v>U13-E5</v>
      </c>
      <c r="B2766" t="str">
        <f t="shared" si="379"/>
        <v>GND</v>
      </c>
      <c r="C2766" t="str">
        <f t="shared" si="380"/>
        <v>U13-GND</v>
      </c>
      <c r="D2766" t="str">
        <f t="shared" si="381"/>
        <v>U13-E5</v>
      </c>
      <c r="E2766" t="s">
        <v>3136</v>
      </c>
      <c r="F2766" t="s">
        <v>3031</v>
      </c>
      <c r="G2766" t="s">
        <v>433</v>
      </c>
      <c r="AT2766" t="str">
        <f t="shared" si="382"/>
        <v>GND</v>
      </c>
      <c r="AU2766" t="str">
        <f t="shared" si="383"/>
        <v>--</v>
      </c>
    </row>
    <row r="2767" spans="1:47" x14ac:dyDescent="0.25">
      <c r="A2767" t="str">
        <f t="shared" si="378"/>
        <v>U13-E8</v>
      </c>
      <c r="B2767" t="str">
        <f t="shared" si="379"/>
        <v>GND</v>
      </c>
      <c r="C2767" t="str">
        <f t="shared" si="380"/>
        <v>U13-GND</v>
      </c>
      <c r="D2767" t="str">
        <f t="shared" si="381"/>
        <v>U13-E8</v>
      </c>
      <c r="E2767" t="s">
        <v>3136</v>
      </c>
      <c r="F2767" t="s">
        <v>3032</v>
      </c>
      <c r="G2767" t="s">
        <v>433</v>
      </c>
      <c r="AT2767" t="str">
        <f t="shared" si="382"/>
        <v>GND</v>
      </c>
      <c r="AU2767" t="str">
        <f t="shared" si="383"/>
        <v>--</v>
      </c>
    </row>
    <row r="2768" spans="1:47" x14ac:dyDescent="0.25">
      <c r="A2768" t="str">
        <f t="shared" si="378"/>
        <v>U13-E9</v>
      </c>
      <c r="B2768" t="str">
        <f t="shared" si="379"/>
        <v>LPDDR4A_DQ13</v>
      </c>
      <c r="C2768" t="str">
        <f t="shared" si="380"/>
        <v>U13-LPDDR4A_DQ13</v>
      </c>
      <c r="D2768" t="str">
        <f t="shared" si="381"/>
        <v>U13-E9</v>
      </c>
      <c r="E2768" t="s">
        <v>3136</v>
      </c>
      <c r="F2768" t="s">
        <v>3033</v>
      </c>
      <c r="G2768" t="s">
        <v>1023</v>
      </c>
      <c r="AT2768" t="str">
        <f t="shared" si="382"/>
        <v>LPDDR4A_DQ13</v>
      </c>
      <c r="AU2768" t="str">
        <f t="shared" si="383"/>
        <v>--</v>
      </c>
    </row>
    <row r="2769" spans="1:47" x14ac:dyDescent="0.25">
      <c r="A2769" t="str">
        <f t="shared" si="378"/>
        <v>U13-E10</v>
      </c>
      <c r="B2769" t="str">
        <f t="shared" si="379"/>
        <v>LPDDR4A_DQSA1_N</v>
      </c>
      <c r="C2769" t="str">
        <f t="shared" si="380"/>
        <v>U13-LPDDR4A_DQSA1_N</v>
      </c>
      <c r="D2769" t="str">
        <f t="shared" si="381"/>
        <v>U13-E10</v>
      </c>
      <c r="E2769" t="s">
        <v>3136</v>
      </c>
      <c r="F2769" t="s">
        <v>3034</v>
      </c>
      <c r="G2769" t="s">
        <v>1056</v>
      </c>
      <c r="AT2769" t="str">
        <f t="shared" si="382"/>
        <v>LPDDR4A_DQSA1_N</v>
      </c>
      <c r="AU2769" t="str">
        <f t="shared" si="383"/>
        <v>--</v>
      </c>
    </row>
    <row r="2770" spans="1:47" x14ac:dyDescent="0.25">
      <c r="A2770" t="str">
        <f t="shared" si="378"/>
        <v>U13-E11</v>
      </c>
      <c r="B2770" t="str">
        <f t="shared" si="379"/>
        <v>LPDDR4A_DQ10</v>
      </c>
      <c r="C2770" t="str">
        <f t="shared" si="380"/>
        <v>U13-LPDDR4A_DQ10</v>
      </c>
      <c r="D2770" t="str">
        <f t="shared" si="381"/>
        <v>U13-E11</v>
      </c>
      <c r="E2770" t="s">
        <v>3136</v>
      </c>
      <c r="F2770" t="s">
        <v>3035</v>
      </c>
      <c r="G2770" t="s">
        <v>1020</v>
      </c>
      <c r="AT2770" t="str">
        <f t="shared" si="382"/>
        <v>LPDDR4A_DQ10</v>
      </c>
      <c r="AU2770" t="str">
        <f t="shared" si="383"/>
        <v>--</v>
      </c>
    </row>
    <row r="2771" spans="1:47" x14ac:dyDescent="0.25">
      <c r="A2771" t="str">
        <f t="shared" si="378"/>
        <v>U13-E12</v>
      </c>
      <c r="B2771" t="str">
        <f t="shared" si="379"/>
        <v>GND</v>
      </c>
      <c r="C2771" t="str">
        <f t="shared" si="380"/>
        <v>U13-GND</v>
      </c>
      <c r="D2771" t="str">
        <f t="shared" si="381"/>
        <v>U13-E12</v>
      </c>
      <c r="E2771" t="s">
        <v>3136</v>
      </c>
      <c r="F2771" t="s">
        <v>3036</v>
      </c>
      <c r="G2771" t="s">
        <v>433</v>
      </c>
      <c r="AT2771" t="str">
        <f t="shared" si="382"/>
        <v>GND</v>
      </c>
      <c r="AU2771" t="str">
        <f t="shared" si="383"/>
        <v>--</v>
      </c>
    </row>
    <row r="2772" spans="1:47" x14ac:dyDescent="0.25">
      <c r="A2772" t="str">
        <f t="shared" si="378"/>
        <v>U13-F1</v>
      </c>
      <c r="B2772" t="str">
        <f t="shared" si="379"/>
        <v>1.8V</v>
      </c>
      <c r="C2772" t="str">
        <f t="shared" si="380"/>
        <v>U13-1.8V</v>
      </c>
      <c r="D2772" t="str">
        <f t="shared" si="381"/>
        <v>U13-F1</v>
      </c>
      <c r="E2772" t="s">
        <v>3136</v>
      </c>
      <c r="F2772" t="s">
        <v>3037</v>
      </c>
      <c r="G2772" t="s">
        <v>441</v>
      </c>
      <c r="AT2772" t="str">
        <f t="shared" si="382"/>
        <v>1.8V</v>
      </c>
      <c r="AU2772" t="str">
        <f t="shared" si="383"/>
        <v>--</v>
      </c>
    </row>
    <row r="2773" spans="1:47" x14ac:dyDescent="0.25">
      <c r="A2773" t="str">
        <f t="shared" si="378"/>
        <v>U13-F2</v>
      </c>
      <c r="B2773" t="str">
        <f t="shared" si="379"/>
        <v>LPDDR4A_DQ3</v>
      </c>
      <c r="C2773" t="str">
        <f t="shared" si="380"/>
        <v>U13-LPDDR4A_DQ3</v>
      </c>
      <c r="D2773" t="str">
        <f t="shared" si="381"/>
        <v>U13-F2</v>
      </c>
      <c r="E2773" t="s">
        <v>3136</v>
      </c>
      <c r="F2773" t="s">
        <v>3038</v>
      </c>
      <c r="G2773" t="s">
        <v>1045</v>
      </c>
      <c r="AT2773" t="str">
        <f t="shared" si="382"/>
        <v>LPDDR4A_DQ3</v>
      </c>
      <c r="AU2773" t="str">
        <f t="shared" si="383"/>
        <v>--</v>
      </c>
    </row>
    <row r="2774" spans="1:47" x14ac:dyDescent="0.25">
      <c r="A2774" t="str">
        <f t="shared" si="378"/>
        <v>U13-F3</v>
      </c>
      <c r="B2774" t="str">
        <f t="shared" si="379"/>
        <v>1.1V_LPDDR4</v>
      </c>
      <c r="C2774" t="str">
        <f t="shared" si="380"/>
        <v>U13-1.1V_LPDDR4</v>
      </c>
      <c r="D2774" t="str">
        <f t="shared" si="381"/>
        <v>U13-F3</v>
      </c>
      <c r="E2774" t="s">
        <v>3136</v>
      </c>
      <c r="F2774" t="s">
        <v>3039</v>
      </c>
      <c r="G2774" t="s">
        <v>438</v>
      </c>
      <c r="AT2774" t="str">
        <f t="shared" si="382"/>
        <v>1.1V_LPDDR4</v>
      </c>
      <c r="AU2774" t="str">
        <f t="shared" si="383"/>
        <v>--</v>
      </c>
    </row>
    <row r="2775" spans="1:47" x14ac:dyDescent="0.25">
      <c r="A2775" t="str">
        <f t="shared" si="378"/>
        <v>U13-F4</v>
      </c>
      <c r="B2775" t="str">
        <f t="shared" si="379"/>
        <v>LPDDR4A_DQ4</v>
      </c>
      <c r="C2775" t="str">
        <f t="shared" si="380"/>
        <v>U13-LPDDR4A_DQ4</v>
      </c>
      <c r="D2775" t="str">
        <f t="shared" si="381"/>
        <v>U13-F4</v>
      </c>
      <c r="E2775" t="s">
        <v>3136</v>
      </c>
      <c r="F2775" t="s">
        <v>2072</v>
      </c>
      <c r="G2775" t="s">
        <v>1048</v>
      </c>
      <c r="AT2775" t="str">
        <f t="shared" si="382"/>
        <v>LPDDR4A_DQ4</v>
      </c>
      <c r="AU2775" t="str">
        <f t="shared" si="383"/>
        <v>--</v>
      </c>
    </row>
    <row r="2776" spans="1:47" x14ac:dyDescent="0.25">
      <c r="A2776" t="str">
        <f t="shared" si="378"/>
        <v>U13-F5</v>
      </c>
      <c r="B2776" t="str">
        <f t="shared" si="379"/>
        <v>1.1V_LPDDR4</v>
      </c>
      <c r="C2776" t="str">
        <f t="shared" si="380"/>
        <v>U13-1.1V_LPDDR4</v>
      </c>
      <c r="D2776" t="str">
        <f t="shared" si="381"/>
        <v>U13-F5</v>
      </c>
      <c r="E2776" t="s">
        <v>3136</v>
      </c>
      <c r="F2776" t="s">
        <v>3040</v>
      </c>
      <c r="G2776" t="s">
        <v>438</v>
      </c>
      <c r="AT2776" t="str">
        <f t="shared" si="382"/>
        <v>1.1V_LPDDR4</v>
      </c>
      <c r="AU2776" t="str">
        <f t="shared" si="383"/>
        <v>--</v>
      </c>
    </row>
    <row r="2777" spans="1:47" x14ac:dyDescent="0.25">
      <c r="A2777" t="str">
        <f t="shared" si="378"/>
        <v>U13-F8</v>
      </c>
      <c r="B2777" t="str">
        <f t="shared" si="379"/>
        <v>1.1V_LPDDR4</v>
      </c>
      <c r="C2777" t="str">
        <f t="shared" si="380"/>
        <v>U13-1.1V_LPDDR4</v>
      </c>
      <c r="D2777" t="str">
        <f t="shared" si="381"/>
        <v>U13-F8</v>
      </c>
      <c r="E2777" t="s">
        <v>3136</v>
      </c>
      <c r="F2777" t="s">
        <v>2073</v>
      </c>
      <c r="G2777" t="s">
        <v>438</v>
      </c>
      <c r="AT2777" t="str">
        <f t="shared" si="382"/>
        <v>1.1V_LPDDR4</v>
      </c>
      <c r="AU2777" t="str">
        <f t="shared" si="383"/>
        <v>--</v>
      </c>
    </row>
    <row r="2778" spans="1:47" x14ac:dyDescent="0.25">
      <c r="A2778" t="str">
        <f t="shared" si="378"/>
        <v>U13-F9</v>
      </c>
      <c r="B2778" t="str">
        <f t="shared" si="379"/>
        <v>LPDDR4A_DQ12</v>
      </c>
      <c r="C2778" t="str">
        <f t="shared" si="380"/>
        <v>U13-LPDDR4A_DQ12</v>
      </c>
      <c r="D2778" t="str">
        <f t="shared" si="381"/>
        <v>U13-F9</v>
      </c>
      <c r="E2778" t="s">
        <v>3136</v>
      </c>
      <c r="F2778" t="s">
        <v>3041</v>
      </c>
      <c r="G2778" t="s">
        <v>1022</v>
      </c>
      <c r="AT2778" t="str">
        <f t="shared" si="382"/>
        <v>LPDDR4A_DQ12</v>
      </c>
      <c r="AU2778" t="str">
        <f t="shared" si="383"/>
        <v>--</v>
      </c>
    </row>
    <row r="2779" spans="1:47" x14ac:dyDescent="0.25">
      <c r="A2779" t="str">
        <f t="shared" si="378"/>
        <v>U13-F10</v>
      </c>
      <c r="B2779" t="str">
        <f t="shared" si="379"/>
        <v>1.1V_LPDDR4</v>
      </c>
      <c r="C2779" t="str">
        <f t="shared" si="380"/>
        <v>U13-1.1V_LPDDR4</v>
      </c>
      <c r="D2779" t="str">
        <f t="shared" si="381"/>
        <v>U13-F10</v>
      </c>
      <c r="E2779" t="s">
        <v>3136</v>
      </c>
      <c r="F2779" t="s">
        <v>3042</v>
      </c>
      <c r="G2779" t="s">
        <v>438</v>
      </c>
      <c r="AT2779" t="str">
        <f t="shared" si="382"/>
        <v>1.1V_LPDDR4</v>
      </c>
      <c r="AU2779" t="str">
        <f t="shared" si="383"/>
        <v>--</v>
      </c>
    </row>
    <row r="2780" spans="1:47" x14ac:dyDescent="0.25">
      <c r="A2780" t="str">
        <f t="shared" si="378"/>
        <v>U13-F11</v>
      </c>
      <c r="B2780" t="str">
        <f t="shared" si="379"/>
        <v>LPDDR4A_DQ11</v>
      </c>
      <c r="C2780" t="str">
        <f t="shared" si="380"/>
        <v>U13-LPDDR4A_DQ11</v>
      </c>
      <c r="D2780" t="str">
        <f t="shared" si="381"/>
        <v>U13-F11</v>
      </c>
      <c r="E2780" t="s">
        <v>3136</v>
      </c>
      <c r="F2780" t="s">
        <v>3043</v>
      </c>
      <c r="G2780" t="s">
        <v>1021</v>
      </c>
      <c r="AT2780" t="str">
        <f t="shared" si="382"/>
        <v>LPDDR4A_DQ11</v>
      </c>
      <c r="AU2780" t="str">
        <f t="shared" si="383"/>
        <v>--</v>
      </c>
    </row>
    <row r="2781" spans="1:47" x14ac:dyDescent="0.25">
      <c r="A2781" t="str">
        <f t="shared" si="378"/>
        <v>U13-F12</v>
      </c>
      <c r="B2781" t="str">
        <f t="shared" si="379"/>
        <v>1.8V</v>
      </c>
      <c r="C2781" t="str">
        <f t="shared" si="380"/>
        <v>U13-1.8V</v>
      </c>
      <c r="D2781" t="str">
        <f t="shared" si="381"/>
        <v>U13-F12</v>
      </c>
      <c r="E2781" t="s">
        <v>3136</v>
      </c>
      <c r="F2781" t="s">
        <v>3044</v>
      </c>
      <c r="G2781" t="s">
        <v>441</v>
      </c>
      <c r="AT2781" t="str">
        <f t="shared" si="382"/>
        <v>1.8V</v>
      </c>
      <c r="AU2781" t="str">
        <f t="shared" si="383"/>
        <v>--</v>
      </c>
    </row>
    <row r="2782" spans="1:47" x14ac:dyDescent="0.25">
      <c r="A2782" t="str">
        <f t="shared" si="378"/>
        <v>U13-G1</v>
      </c>
      <c r="B2782" t="str">
        <f t="shared" si="379"/>
        <v>GND</v>
      </c>
      <c r="C2782" t="str">
        <f t="shared" si="380"/>
        <v>U13-GND</v>
      </c>
      <c r="D2782" t="str">
        <f t="shared" si="381"/>
        <v>U13-G1</v>
      </c>
      <c r="E2782" t="s">
        <v>3136</v>
      </c>
      <c r="F2782" t="s">
        <v>2078</v>
      </c>
      <c r="G2782" t="s">
        <v>433</v>
      </c>
      <c r="AT2782" t="str">
        <f t="shared" si="382"/>
        <v>GND</v>
      </c>
      <c r="AU2782" t="str">
        <f t="shared" si="383"/>
        <v>--</v>
      </c>
    </row>
    <row r="2783" spans="1:47" x14ac:dyDescent="0.25">
      <c r="A2783" t="str">
        <f t="shared" si="378"/>
        <v>U13-G2</v>
      </c>
      <c r="B2783" t="str">
        <f t="shared" si="379"/>
        <v>NetR28_2</v>
      </c>
      <c r="C2783" t="str">
        <f t="shared" si="380"/>
        <v>U13-NetR28_2</v>
      </c>
      <c r="D2783" t="str">
        <f t="shared" si="381"/>
        <v>U13-G2</v>
      </c>
      <c r="E2783" t="s">
        <v>3136</v>
      </c>
      <c r="F2783" t="s">
        <v>2079</v>
      </c>
      <c r="G2783" t="s">
        <v>1190</v>
      </c>
      <c r="AT2783" t="str">
        <f t="shared" si="382"/>
        <v>NetR28_2</v>
      </c>
      <c r="AU2783" t="str">
        <f t="shared" si="383"/>
        <v>--</v>
      </c>
    </row>
    <row r="2784" spans="1:47" x14ac:dyDescent="0.25">
      <c r="A2784" t="str">
        <f t="shared" si="378"/>
        <v>U13-G3</v>
      </c>
      <c r="B2784" t="str">
        <f t="shared" si="379"/>
        <v>GND</v>
      </c>
      <c r="C2784" t="str">
        <f t="shared" si="380"/>
        <v>U13-GND</v>
      </c>
      <c r="D2784" t="str">
        <f t="shared" si="381"/>
        <v>U13-G3</v>
      </c>
      <c r="E2784" t="s">
        <v>3136</v>
      </c>
      <c r="F2784" t="s">
        <v>3045</v>
      </c>
      <c r="G2784" t="s">
        <v>433</v>
      </c>
      <c r="AT2784" t="str">
        <f t="shared" si="382"/>
        <v>GND</v>
      </c>
      <c r="AU2784" t="str">
        <f t="shared" si="383"/>
        <v>--</v>
      </c>
    </row>
    <row r="2785" spans="1:47" x14ac:dyDescent="0.25">
      <c r="A2785" t="str">
        <f t="shared" si="378"/>
        <v>U13-G4</v>
      </c>
      <c r="B2785" t="str">
        <f t="shared" si="379"/>
        <v>1.8V</v>
      </c>
      <c r="C2785" t="str">
        <f t="shared" si="380"/>
        <v>U13-1.8V</v>
      </c>
      <c r="D2785" t="str">
        <f t="shared" si="381"/>
        <v>U13-G4</v>
      </c>
      <c r="E2785" t="s">
        <v>3136</v>
      </c>
      <c r="F2785" t="s">
        <v>3046</v>
      </c>
      <c r="G2785" t="s">
        <v>441</v>
      </c>
      <c r="AT2785" t="str">
        <f t="shared" si="382"/>
        <v>1.8V</v>
      </c>
      <c r="AU2785" t="str">
        <f t="shared" si="383"/>
        <v>--</v>
      </c>
    </row>
    <row r="2786" spans="1:47" x14ac:dyDescent="0.25">
      <c r="A2786" t="str">
        <f t="shared" si="378"/>
        <v>U13-G5</v>
      </c>
      <c r="B2786" t="str">
        <f t="shared" si="379"/>
        <v>GND</v>
      </c>
      <c r="C2786" t="str">
        <f t="shared" si="380"/>
        <v>U13-GND</v>
      </c>
      <c r="D2786" t="str">
        <f t="shared" si="381"/>
        <v>U13-G5</v>
      </c>
      <c r="E2786" t="s">
        <v>3136</v>
      </c>
      <c r="F2786" t="s">
        <v>3047</v>
      </c>
      <c r="G2786" t="s">
        <v>433</v>
      </c>
      <c r="AT2786" t="str">
        <f t="shared" si="382"/>
        <v>GND</v>
      </c>
      <c r="AU2786" t="str">
        <f t="shared" si="383"/>
        <v>--</v>
      </c>
    </row>
    <row r="2787" spans="1:47" x14ac:dyDescent="0.25">
      <c r="A2787" t="str">
        <f t="shared" si="378"/>
        <v>U13-G8</v>
      </c>
      <c r="B2787" t="str">
        <f t="shared" si="379"/>
        <v>GND</v>
      </c>
      <c r="C2787" t="str">
        <f t="shared" si="380"/>
        <v>U13-GND</v>
      </c>
      <c r="D2787" t="str">
        <f t="shared" si="381"/>
        <v>U13-G8</v>
      </c>
      <c r="E2787" t="s">
        <v>3136</v>
      </c>
      <c r="F2787" t="s">
        <v>3048</v>
      </c>
      <c r="G2787" t="s">
        <v>433</v>
      </c>
      <c r="AT2787" t="str">
        <f t="shared" si="382"/>
        <v>GND</v>
      </c>
      <c r="AU2787" t="str">
        <f t="shared" si="383"/>
        <v>--</v>
      </c>
    </row>
    <row r="2788" spans="1:47" x14ac:dyDescent="0.25">
      <c r="A2788" t="str">
        <f t="shared" si="378"/>
        <v>U13-G9</v>
      </c>
      <c r="B2788" t="str">
        <f t="shared" si="379"/>
        <v>1.8V</v>
      </c>
      <c r="C2788" t="str">
        <f t="shared" si="380"/>
        <v>U13-1.8V</v>
      </c>
      <c r="D2788" t="str">
        <f t="shared" si="381"/>
        <v>U13-G9</v>
      </c>
      <c r="E2788" t="s">
        <v>3136</v>
      </c>
      <c r="F2788" t="s">
        <v>3049</v>
      </c>
      <c r="G2788" t="s">
        <v>441</v>
      </c>
      <c r="AT2788" t="str">
        <f t="shared" si="382"/>
        <v>1.8V</v>
      </c>
      <c r="AU2788" t="str">
        <f t="shared" si="383"/>
        <v>--</v>
      </c>
    </row>
    <row r="2789" spans="1:47" x14ac:dyDescent="0.25">
      <c r="A2789" t="str">
        <f t="shared" si="378"/>
        <v>U13-G10</v>
      </c>
      <c r="B2789" t="str">
        <f t="shared" si="379"/>
        <v>GND</v>
      </c>
      <c r="C2789" t="str">
        <f t="shared" si="380"/>
        <v>U13-GND</v>
      </c>
      <c r="D2789" t="str">
        <f t="shared" si="381"/>
        <v>U13-G10</v>
      </c>
      <c r="E2789" t="s">
        <v>3136</v>
      </c>
      <c r="F2789" t="s">
        <v>3050</v>
      </c>
      <c r="G2789" t="s">
        <v>433</v>
      </c>
      <c r="AT2789" t="str">
        <f t="shared" si="382"/>
        <v>GND</v>
      </c>
      <c r="AU2789" t="str">
        <f t="shared" si="383"/>
        <v>--</v>
      </c>
    </row>
    <row r="2790" spans="1:47" x14ac:dyDescent="0.25">
      <c r="A2790" t="str">
        <f t="shared" si="378"/>
        <v>U13-G11</v>
      </c>
      <c r="B2790" t="str">
        <f t="shared" si="379"/>
        <v>NetU13_G11</v>
      </c>
      <c r="C2790" t="str">
        <f t="shared" si="380"/>
        <v>U13-NetU13_G11</v>
      </c>
      <c r="D2790" t="str">
        <f t="shared" si="381"/>
        <v>U13-G11</v>
      </c>
      <c r="E2790" t="s">
        <v>3136</v>
      </c>
      <c r="F2790" t="s">
        <v>3051</v>
      </c>
      <c r="G2790" t="s">
        <v>3149</v>
      </c>
      <c r="AT2790" t="str">
        <f t="shared" si="382"/>
        <v>NetU13_G11</v>
      </c>
      <c r="AU2790" t="str">
        <f t="shared" si="383"/>
        <v>--</v>
      </c>
    </row>
    <row r="2791" spans="1:47" x14ac:dyDescent="0.25">
      <c r="A2791" t="str">
        <f t="shared" si="378"/>
        <v>U13-G12</v>
      </c>
      <c r="B2791" t="str">
        <f t="shared" si="379"/>
        <v>GND</v>
      </c>
      <c r="C2791" t="str">
        <f t="shared" si="380"/>
        <v>U13-GND</v>
      </c>
      <c r="D2791" t="str">
        <f t="shared" si="381"/>
        <v>U13-G12</v>
      </c>
      <c r="E2791" t="s">
        <v>3136</v>
      </c>
      <c r="F2791" t="s">
        <v>3053</v>
      </c>
      <c r="G2791" t="s">
        <v>433</v>
      </c>
      <c r="AT2791" t="str">
        <f t="shared" si="382"/>
        <v>GND</v>
      </c>
      <c r="AU2791" t="str">
        <f t="shared" si="383"/>
        <v>--</v>
      </c>
    </row>
    <row r="2792" spans="1:47" x14ac:dyDescent="0.25">
      <c r="A2792" t="str">
        <f t="shared" si="378"/>
        <v>U13-H1</v>
      </c>
      <c r="B2792" t="str">
        <f t="shared" si="379"/>
        <v>1.1V_LPDDR4</v>
      </c>
      <c r="C2792" t="str">
        <f t="shared" si="380"/>
        <v>U13-1.1V_LPDDR4</v>
      </c>
      <c r="D2792" t="str">
        <f t="shared" si="381"/>
        <v>U13-H1</v>
      </c>
      <c r="E2792" t="s">
        <v>3136</v>
      </c>
      <c r="F2792" t="s">
        <v>3054</v>
      </c>
      <c r="G2792" t="s">
        <v>438</v>
      </c>
      <c r="AT2792" t="str">
        <f t="shared" si="382"/>
        <v>1.1V_LPDDR4</v>
      </c>
      <c r="AU2792" t="str">
        <f t="shared" si="383"/>
        <v>--</v>
      </c>
    </row>
    <row r="2793" spans="1:47" x14ac:dyDescent="0.25">
      <c r="A2793" t="str">
        <f t="shared" si="378"/>
        <v>U13-H2</v>
      </c>
      <c r="B2793" t="str">
        <f t="shared" si="379"/>
        <v>LPDDR4A_CA0</v>
      </c>
      <c r="C2793" t="str">
        <f t="shared" si="380"/>
        <v>U13-LPDDR4A_CA0</v>
      </c>
      <c r="D2793" t="str">
        <f t="shared" si="381"/>
        <v>U13-H2</v>
      </c>
      <c r="E2793" t="s">
        <v>3136</v>
      </c>
      <c r="F2793" t="s">
        <v>3055</v>
      </c>
      <c r="G2793" t="s">
        <v>1000</v>
      </c>
      <c r="AT2793" t="str">
        <f t="shared" si="382"/>
        <v>LPDDR4A_CA0</v>
      </c>
      <c r="AU2793" t="str">
        <f t="shared" si="383"/>
        <v>--</v>
      </c>
    </row>
    <row r="2794" spans="1:47" x14ac:dyDescent="0.25">
      <c r="A2794" t="str">
        <f t="shared" si="378"/>
        <v>U13-H3</v>
      </c>
      <c r="B2794" t="str">
        <f t="shared" si="379"/>
        <v>LPDDR4A_CS1_N</v>
      </c>
      <c r="C2794" t="str">
        <f t="shared" si="380"/>
        <v>U13-LPDDR4A_CS1_N</v>
      </c>
      <c r="D2794" t="str">
        <f t="shared" si="381"/>
        <v>U13-H3</v>
      </c>
      <c r="E2794" t="s">
        <v>3136</v>
      </c>
      <c r="F2794" t="s">
        <v>3056</v>
      </c>
      <c r="G2794" t="s">
        <v>1012</v>
      </c>
      <c r="AT2794" t="str">
        <f t="shared" si="382"/>
        <v>LPDDR4A_CS1_N</v>
      </c>
      <c r="AU2794" t="str">
        <f t="shared" si="383"/>
        <v>--</v>
      </c>
    </row>
    <row r="2795" spans="1:47" x14ac:dyDescent="0.25">
      <c r="A2795" t="str">
        <f t="shared" si="378"/>
        <v>U13-H4</v>
      </c>
      <c r="B2795" t="str">
        <f t="shared" si="379"/>
        <v>LPDDR4A_CS0_N</v>
      </c>
      <c r="C2795" t="str">
        <f t="shared" si="380"/>
        <v>U13-LPDDR4A_CS0_N</v>
      </c>
      <c r="D2795" t="str">
        <f t="shared" si="381"/>
        <v>U13-H4</v>
      </c>
      <c r="E2795" t="s">
        <v>3136</v>
      </c>
      <c r="F2795" t="s">
        <v>2311</v>
      </c>
      <c r="G2795" t="s">
        <v>1011</v>
      </c>
      <c r="AT2795" t="str">
        <f t="shared" si="382"/>
        <v>LPDDR4A_CS0_N</v>
      </c>
      <c r="AU2795" t="str">
        <f t="shared" si="383"/>
        <v>--</v>
      </c>
    </row>
    <row r="2796" spans="1:47" x14ac:dyDescent="0.25">
      <c r="A2796" t="str">
        <f t="shared" si="378"/>
        <v>U13-H5</v>
      </c>
      <c r="B2796" t="str">
        <f t="shared" si="379"/>
        <v>1.1V_LPDDR4</v>
      </c>
      <c r="C2796" t="str">
        <f t="shared" si="380"/>
        <v>U13-1.1V_LPDDR4</v>
      </c>
      <c r="D2796" t="str">
        <f t="shared" si="381"/>
        <v>U13-H5</v>
      </c>
      <c r="E2796" t="s">
        <v>3136</v>
      </c>
      <c r="F2796" t="s">
        <v>3057</v>
      </c>
      <c r="G2796" t="s">
        <v>438</v>
      </c>
      <c r="AT2796" t="str">
        <f t="shared" si="382"/>
        <v>1.1V_LPDDR4</v>
      </c>
      <c r="AU2796" t="str">
        <f t="shared" si="383"/>
        <v>--</v>
      </c>
    </row>
    <row r="2797" spans="1:47" x14ac:dyDescent="0.25">
      <c r="A2797" t="str">
        <f t="shared" si="378"/>
        <v>U13-H8</v>
      </c>
      <c r="B2797" t="str">
        <f t="shared" si="379"/>
        <v>1.1V_LPDDR4</v>
      </c>
      <c r="C2797" t="str">
        <f t="shared" si="380"/>
        <v>U13-1.1V_LPDDR4</v>
      </c>
      <c r="D2797" t="str">
        <f t="shared" si="381"/>
        <v>U13-H8</v>
      </c>
      <c r="E2797" t="s">
        <v>3136</v>
      </c>
      <c r="F2797" t="s">
        <v>2080</v>
      </c>
      <c r="G2797" t="s">
        <v>438</v>
      </c>
      <c r="AT2797" t="str">
        <f t="shared" si="382"/>
        <v>1.1V_LPDDR4</v>
      </c>
      <c r="AU2797" t="str">
        <f t="shared" si="383"/>
        <v>--</v>
      </c>
    </row>
    <row r="2798" spans="1:47" x14ac:dyDescent="0.25">
      <c r="A2798" t="str">
        <f t="shared" si="378"/>
        <v>U13-H9</v>
      </c>
      <c r="B2798" t="str">
        <f t="shared" si="379"/>
        <v>LPDDR4A_CA2</v>
      </c>
      <c r="C2798" t="str">
        <f t="shared" si="380"/>
        <v>U13-LPDDR4A_CA2</v>
      </c>
      <c r="D2798" t="str">
        <f t="shared" si="381"/>
        <v>U13-H9</v>
      </c>
      <c r="E2798" t="s">
        <v>3136</v>
      </c>
      <c r="F2798" t="s">
        <v>3058</v>
      </c>
      <c r="G2798" t="s">
        <v>1003</v>
      </c>
      <c r="AT2798" t="str">
        <f t="shared" si="382"/>
        <v>LPDDR4A_CA2</v>
      </c>
      <c r="AU2798" t="str">
        <f t="shared" si="383"/>
        <v>--</v>
      </c>
    </row>
    <row r="2799" spans="1:47" x14ac:dyDescent="0.25">
      <c r="A2799" t="str">
        <f t="shared" si="378"/>
        <v>U13-H10</v>
      </c>
      <c r="B2799" t="str">
        <f t="shared" si="379"/>
        <v>LPDDR4A_CA3</v>
      </c>
      <c r="C2799" t="str">
        <f t="shared" si="380"/>
        <v>U13-LPDDR4A_CA3</v>
      </c>
      <c r="D2799" t="str">
        <f t="shared" si="381"/>
        <v>U13-H10</v>
      </c>
      <c r="E2799" t="s">
        <v>3136</v>
      </c>
      <c r="F2799" t="s">
        <v>3059</v>
      </c>
      <c r="G2799" t="s">
        <v>1004</v>
      </c>
      <c r="AT2799" t="str">
        <f t="shared" si="382"/>
        <v>LPDDR4A_CA3</v>
      </c>
      <c r="AU2799" t="str">
        <f t="shared" si="383"/>
        <v>--</v>
      </c>
    </row>
    <row r="2800" spans="1:47" x14ac:dyDescent="0.25">
      <c r="A2800" t="str">
        <f t="shared" si="378"/>
        <v>U13-H11</v>
      </c>
      <c r="B2800" t="str">
        <f t="shared" si="379"/>
        <v>LPDDR4A_CA4</v>
      </c>
      <c r="C2800" t="str">
        <f t="shared" si="380"/>
        <v>U13-LPDDR4A_CA4</v>
      </c>
      <c r="D2800" t="str">
        <f t="shared" si="381"/>
        <v>U13-H11</v>
      </c>
      <c r="E2800" t="s">
        <v>3136</v>
      </c>
      <c r="F2800" t="s">
        <v>3060</v>
      </c>
      <c r="G2800" t="s">
        <v>1005</v>
      </c>
      <c r="AT2800" t="str">
        <f t="shared" si="382"/>
        <v>LPDDR4A_CA4</v>
      </c>
      <c r="AU2800" t="str">
        <f t="shared" si="383"/>
        <v>--</v>
      </c>
    </row>
    <row r="2801" spans="1:47" x14ac:dyDescent="0.25">
      <c r="A2801" t="str">
        <f t="shared" si="378"/>
        <v>U13-H12</v>
      </c>
      <c r="B2801" t="str">
        <f t="shared" si="379"/>
        <v>1.1V_LPDDR4</v>
      </c>
      <c r="C2801" t="str">
        <f t="shared" si="380"/>
        <v>U13-1.1V_LPDDR4</v>
      </c>
      <c r="D2801" t="str">
        <f t="shared" si="381"/>
        <v>U13-H12</v>
      </c>
      <c r="E2801" t="s">
        <v>3136</v>
      </c>
      <c r="F2801" t="s">
        <v>3061</v>
      </c>
      <c r="G2801" t="s">
        <v>438</v>
      </c>
      <c r="AT2801" t="str">
        <f t="shared" si="382"/>
        <v>1.1V_LPDDR4</v>
      </c>
      <c r="AU2801" t="str">
        <f t="shared" si="383"/>
        <v>--</v>
      </c>
    </row>
    <row r="2802" spans="1:47" x14ac:dyDescent="0.25">
      <c r="A2802" t="str">
        <f t="shared" si="378"/>
        <v>U13-J1</v>
      </c>
      <c r="B2802" t="str">
        <f t="shared" si="379"/>
        <v>GND</v>
      </c>
      <c r="C2802" t="str">
        <f t="shared" si="380"/>
        <v>U13-GND</v>
      </c>
      <c r="D2802" t="str">
        <f t="shared" si="381"/>
        <v>U13-J1</v>
      </c>
      <c r="E2802" t="s">
        <v>3136</v>
      </c>
      <c r="F2802" t="s">
        <v>169</v>
      </c>
      <c r="G2802" t="s">
        <v>433</v>
      </c>
      <c r="AT2802" t="str">
        <f t="shared" si="382"/>
        <v>GND</v>
      </c>
      <c r="AU2802" t="str">
        <f t="shared" si="383"/>
        <v>--</v>
      </c>
    </row>
    <row r="2803" spans="1:47" x14ac:dyDescent="0.25">
      <c r="A2803" t="str">
        <f t="shared" si="378"/>
        <v>U13-J2</v>
      </c>
      <c r="B2803" t="str">
        <f t="shared" si="379"/>
        <v>LPDDR4A_CA1</v>
      </c>
      <c r="C2803" t="str">
        <f t="shared" si="380"/>
        <v>U13-LPDDR4A_CA1</v>
      </c>
      <c r="D2803" t="str">
        <f t="shared" si="381"/>
        <v>U13-J2</v>
      </c>
      <c r="E2803" t="s">
        <v>3136</v>
      </c>
      <c r="F2803" t="s">
        <v>410</v>
      </c>
      <c r="G2803" t="s">
        <v>1001</v>
      </c>
      <c r="AT2803" t="str">
        <f t="shared" si="382"/>
        <v>LPDDR4A_CA1</v>
      </c>
      <c r="AU2803" t="str">
        <f t="shared" si="383"/>
        <v>--</v>
      </c>
    </row>
    <row r="2804" spans="1:47" x14ac:dyDescent="0.25">
      <c r="A2804" t="str">
        <f t="shared" si="378"/>
        <v>U13-J3</v>
      </c>
      <c r="B2804" t="str">
        <f t="shared" si="379"/>
        <v>GND</v>
      </c>
      <c r="C2804" t="str">
        <f t="shared" si="380"/>
        <v>U13-GND</v>
      </c>
      <c r="D2804" t="str">
        <f t="shared" si="381"/>
        <v>U13-J3</v>
      </c>
      <c r="E2804" t="s">
        <v>3136</v>
      </c>
      <c r="F2804" t="s">
        <v>411</v>
      </c>
      <c r="G2804" t="s">
        <v>433</v>
      </c>
      <c r="AT2804" t="str">
        <f t="shared" si="382"/>
        <v>GND</v>
      </c>
      <c r="AU2804" t="str">
        <f t="shared" si="383"/>
        <v>--</v>
      </c>
    </row>
    <row r="2805" spans="1:47" x14ac:dyDescent="0.25">
      <c r="A2805" t="str">
        <f t="shared" si="378"/>
        <v>U13-J4</v>
      </c>
      <c r="B2805" t="str">
        <f t="shared" si="379"/>
        <v>LPDDR4A_CKE0</v>
      </c>
      <c r="C2805" t="str">
        <f t="shared" si="380"/>
        <v>U13-LPDDR4A_CKE0</v>
      </c>
      <c r="D2805" t="str">
        <f t="shared" si="381"/>
        <v>U13-J4</v>
      </c>
      <c r="E2805" t="s">
        <v>3136</v>
      </c>
      <c r="F2805" t="s">
        <v>412</v>
      </c>
      <c r="G2805" t="s">
        <v>1007</v>
      </c>
      <c r="AT2805" t="str">
        <f t="shared" si="382"/>
        <v>LPDDR4A_CKE0</v>
      </c>
      <c r="AU2805" t="str">
        <f t="shared" si="383"/>
        <v>--</v>
      </c>
    </row>
    <row r="2806" spans="1:47" x14ac:dyDescent="0.25">
      <c r="A2806" t="str">
        <f t="shared" si="378"/>
        <v>U13-J5</v>
      </c>
      <c r="B2806" t="str">
        <f t="shared" si="379"/>
        <v>LPDDR4A_CKE1</v>
      </c>
      <c r="C2806" t="str">
        <f t="shared" si="380"/>
        <v>U13-LPDDR4A_CKE1</v>
      </c>
      <c r="D2806" t="str">
        <f t="shared" si="381"/>
        <v>U13-J5</v>
      </c>
      <c r="E2806" t="s">
        <v>3136</v>
      </c>
      <c r="F2806" t="s">
        <v>3062</v>
      </c>
      <c r="G2806" t="s">
        <v>1008</v>
      </c>
      <c r="AT2806" t="str">
        <f t="shared" si="382"/>
        <v>LPDDR4A_CKE1</v>
      </c>
      <c r="AU2806" t="str">
        <f t="shared" si="383"/>
        <v>--</v>
      </c>
    </row>
    <row r="2807" spans="1:47" x14ac:dyDescent="0.25">
      <c r="A2807" t="str">
        <f t="shared" si="378"/>
        <v>U13-J8</v>
      </c>
      <c r="B2807" t="str">
        <f t="shared" si="379"/>
        <v>LPDDR4A_CK_P</v>
      </c>
      <c r="C2807" t="str">
        <f t="shared" si="380"/>
        <v>U13-LPDDR4A_CK_P</v>
      </c>
      <c r="D2807" t="str">
        <f t="shared" si="381"/>
        <v>U13-J8</v>
      </c>
      <c r="E2807" t="s">
        <v>3136</v>
      </c>
      <c r="F2807" t="s">
        <v>3063</v>
      </c>
      <c r="G2807" t="s">
        <v>1010</v>
      </c>
      <c r="AT2807" t="str">
        <f t="shared" si="382"/>
        <v>LPDDR4A_CK_P</v>
      </c>
      <c r="AU2807" t="str">
        <f t="shared" si="383"/>
        <v>--</v>
      </c>
    </row>
    <row r="2808" spans="1:47" x14ac:dyDescent="0.25">
      <c r="A2808" t="str">
        <f t="shared" si="378"/>
        <v>U13-J9</v>
      </c>
      <c r="B2808" t="str">
        <f t="shared" si="379"/>
        <v>LPDDR4A_CK_N</v>
      </c>
      <c r="C2808" t="str">
        <f t="shared" si="380"/>
        <v>U13-LPDDR4A_CK_N</v>
      </c>
      <c r="D2808" t="str">
        <f t="shared" si="381"/>
        <v>U13-J9</v>
      </c>
      <c r="E2808" t="s">
        <v>3136</v>
      </c>
      <c r="F2808" t="s">
        <v>3064</v>
      </c>
      <c r="G2808" t="s">
        <v>1009</v>
      </c>
      <c r="AT2808" t="str">
        <f t="shared" si="382"/>
        <v>LPDDR4A_CK_N</v>
      </c>
      <c r="AU2808" t="str">
        <f t="shared" si="383"/>
        <v>--</v>
      </c>
    </row>
    <row r="2809" spans="1:47" x14ac:dyDescent="0.25">
      <c r="A2809" t="str">
        <f t="shared" si="378"/>
        <v>U13-J10</v>
      </c>
      <c r="B2809" t="str">
        <f t="shared" si="379"/>
        <v>GND</v>
      </c>
      <c r="C2809" t="str">
        <f t="shared" si="380"/>
        <v>U13-GND</v>
      </c>
      <c r="D2809" t="str">
        <f t="shared" si="381"/>
        <v>U13-J10</v>
      </c>
      <c r="E2809" t="s">
        <v>3136</v>
      </c>
      <c r="F2809" t="s">
        <v>3065</v>
      </c>
      <c r="G2809" t="s">
        <v>433</v>
      </c>
      <c r="AT2809" t="str">
        <f t="shared" si="382"/>
        <v>GND</v>
      </c>
      <c r="AU2809" t="str">
        <f t="shared" si="383"/>
        <v>--</v>
      </c>
    </row>
    <row r="2810" spans="1:47" x14ac:dyDescent="0.25">
      <c r="A2810" t="str">
        <f t="shared" si="378"/>
        <v>U13-J11</v>
      </c>
      <c r="B2810" t="str">
        <f t="shared" si="379"/>
        <v>LPDDR4A_CA5</v>
      </c>
      <c r="C2810" t="str">
        <f t="shared" si="380"/>
        <v>U13-LPDDR4A_CA5</v>
      </c>
      <c r="D2810" t="str">
        <f t="shared" si="381"/>
        <v>U13-J11</v>
      </c>
      <c r="E2810" t="s">
        <v>3136</v>
      </c>
      <c r="F2810" t="s">
        <v>3066</v>
      </c>
      <c r="G2810" t="s">
        <v>1006</v>
      </c>
      <c r="AT2810" t="str">
        <f t="shared" si="382"/>
        <v>LPDDR4A_CA5</v>
      </c>
      <c r="AU2810" t="str">
        <f t="shared" si="383"/>
        <v>--</v>
      </c>
    </row>
    <row r="2811" spans="1:47" x14ac:dyDescent="0.25">
      <c r="A2811" t="str">
        <f t="shared" si="378"/>
        <v>U13-J12</v>
      </c>
      <c r="B2811" t="str">
        <f t="shared" si="379"/>
        <v>GND</v>
      </c>
      <c r="C2811" t="str">
        <f t="shared" si="380"/>
        <v>U13-GND</v>
      </c>
      <c r="D2811" t="str">
        <f t="shared" si="381"/>
        <v>U13-J12</v>
      </c>
      <c r="E2811" t="s">
        <v>3136</v>
      </c>
      <c r="F2811" t="s">
        <v>3067</v>
      </c>
      <c r="G2811" t="s">
        <v>433</v>
      </c>
      <c r="AT2811" t="str">
        <f t="shared" si="382"/>
        <v>GND</v>
      </c>
      <c r="AU2811" t="str">
        <f t="shared" si="383"/>
        <v>--</v>
      </c>
    </row>
    <row r="2812" spans="1:47" x14ac:dyDescent="0.25">
      <c r="A2812" t="str">
        <f t="shared" si="378"/>
        <v>U13-K1</v>
      </c>
      <c r="B2812" t="str">
        <f t="shared" si="379"/>
        <v>1.1V_LPDDR4</v>
      </c>
      <c r="C2812" t="str">
        <f t="shared" si="380"/>
        <v>U13-1.1V_LPDDR4</v>
      </c>
      <c r="D2812" t="str">
        <f t="shared" si="381"/>
        <v>U13-K1</v>
      </c>
      <c r="E2812" t="s">
        <v>3136</v>
      </c>
      <c r="F2812" t="s">
        <v>3068</v>
      </c>
      <c r="G2812" t="s">
        <v>438</v>
      </c>
      <c r="AT2812" t="str">
        <f t="shared" si="382"/>
        <v>1.1V_LPDDR4</v>
      </c>
      <c r="AU2812" t="str">
        <f t="shared" si="383"/>
        <v>--</v>
      </c>
    </row>
    <row r="2813" spans="1:47" x14ac:dyDescent="0.25">
      <c r="A2813" t="str">
        <f t="shared" si="378"/>
        <v>U13-K2</v>
      </c>
      <c r="B2813" t="str">
        <f t="shared" si="379"/>
        <v>GND</v>
      </c>
      <c r="C2813" t="str">
        <f t="shared" si="380"/>
        <v>U13-GND</v>
      </c>
      <c r="D2813" t="str">
        <f t="shared" si="381"/>
        <v>U13-K2</v>
      </c>
      <c r="E2813" t="s">
        <v>3136</v>
      </c>
      <c r="F2813" t="s">
        <v>3069</v>
      </c>
      <c r="G2813" t="s">
        <v>433</v>
      </c>
      <c r="AT2813" t="str">
        <f t="shared" si="382"/>
        <v>GND</v>
      </c>
      <c r="AU2813" t="str">
        <f t="shared" si="383"/>
        <v>--</v>
      </c>
    </row>
    <row r="2814" spans="1:47" x14ac:dyDescent="0.25">
      <c r="A2814" t="str">
        <f t="shared" si="378"/>
        <v>U13-K3</v>
      </c>
      <c r="B2814" t="str">
        <f t="shared" si="379"/>
        <v>1.1V_LPDDR4</v>
      </c>
      <c r="C2814" t="str">
        <f t="shared" si="380"/>
        <v>U13-1.1V_LPDDR4</v>
      </c>
      <c r="D2814" t="str">
        <f t="shared" si="381"/>
        <v>U13-K3</v>
      </c>
      <c r="E2814" t="s">
        <v>3136</v>
      </c>
      <c r="F2814" t="s">
        <v>3070</v>
      </c>
      <c r="G2814" t="s">
        <v>438</v>
      </c>
      <c r="AT2814" t="str">
        <f t="shared" si="382"/>
        <v>1.1V_LPDDR4</v>
      </c>
      <c r="AU2814" t="str">
        <f t="shared" si="383"/>
        <v>--</v>
      </c>
    </row>
    <row r="2815" spans="1:47" x14ac:dyDescent="0.25">
      <c r="A2815" t="str">
        <f t="shared" si="378"/>
        <v>U13-K4</v>
      </c>
      <c r="B2815" t="str">
        <f t="shared" si="379"/>
        <v>GND</v>
      </c>
      <c r="C2815" t="str">
        <f t="shared" si="380"/>
        <v>U13-GND</v>
      </c>
      <c r="D2815" t="str">
        <f t="shared" si="381"/>
        <v>U13-K4</v>
      </c>
      <c r="E2815" t="s">
        <v>3136</v>
      </c>
      <c r="F2815" t="s">
        <v>2083</v>
      </c>
      <c r="G2815" t="s">
        <v>433</v>
      </c>
      <c r="AT2815" t="str">
        <f t="shared" si="382"/>
        <v>GND</v>
      </c>
      <c r="AU2815" t="str">
        <f t="shared" si="383"/>
        <v>--</v>
      </c>
    </row>
    <row r="2816" spans="1:47" x14ac:dyDescent="0.25">
      <c r="A2816" t="str">
        <f t="shared" si="378"/>
        <v>U13-K5</v>
      </c>
      <c r="B2816" t="str">
        <f t="shared" si="379"/>
        <v>NetU13_K5</v>
      </c>
      <c r="C2816" t="str">
        <f t="shared" si="380"/>
        <v>U13-NetU13_K5</v>
      </c>
      <c r="D2816" t="str">
        <f t="shared" si="381"/>
        <v>U13-K5</v>
      </c>
      <c r="E2816" t="s">
        <v>3136</v>
      </c>
      <c r="F2816" t="s">
        <v>3071</v>
      </c>
      <c r="G2816" t="s">
        <v>3150</v>
      </c>
      <c r="AT2816" t="str">
        <f t="shared" si="382"/>
        <v>NetU13_K5</v>
      </c>
      <c r="AU2816" t="str">
        <f t="shared" si="383"/>
        <v>--</v>
      </c>
    </row>
    <row r="2817" spans="1:47" x14ac:dyDescent="0.25">
      <c r="A2817" t="str">
        <f t="shared" si="378"/>
        <v>U13-K8</v>
      </c>
      <c r="B2817" t="str">
        <f t="shared" si="379"/>
        <v>NetU13_K8</v>
      </c>
      <c r="C2817" t="str">
        <f t="shared" si="380"/>
        <v>U13-NetU13_K8</v>
      </c>
      <c r="D2817" t="str">
        <f t="shared" si="381"/>
        <v>U13-K8</v>
      </c>
      <c r="E2817" t="s">
        <v>3136</v>
      </c>
      <c r="F2817" t="s">
        <v>2084</v>
      </c>
      <c r="G2817" t="s">
        <v>3151</v>
      </c>
      <c r="AT2817" t="str">
        <f t="shared" si="382"/>
        <v>NetU13_K8</v>
      </c>
      <c r="AU2817" t="str">
        <f t="shared" si="383"/>
        <v>--</v>
      </c>
    </row>
    <row r="2818" spans="1:47" x14ac:dyDescent="0.25">
      <c r="A2818" t="str">
        <f t="shared" si="378"/>
        <v>U13-K9</v>
      </c>
      <c r="B2818" t="str">
        <f t="shared" si="379"/>
        <v>GND</v>
      </c>
      <c r="C2818" t="str">
        <f t="shared" si="380"/>
        <v>U13-GND</v>
      </c>
      <c r="D2818" t="str">
        <f t="shared" si="381"/>
        <v>U13-K9</v>
      </c>
      <c r="E2818" t="s">
        <v>3136</v>
      </c>
      <c r="F2818" t="s">
        <v>3074</v>
      </c>
      <c r="G2818" t="s">
        <v>433</v>
      </c>
      <c r="AT2818" t="str">
        <f t="shared" si="382"/>
        <v>GND</v>
      </c>
      <c r="AU2818" t="str">
        <f t="shared" si="383"/>
        <v>--</v>
      </c>
    </row>
    <row r="2819" spans="1:47" x14ac:dyDescent="0.25">
      <c r="A2819" t="str">
        <f t="shared" si="378"/>
        <v>U13-K10</v>
      </c>
      <c r="B2819" t="str">
        <f t="shared" si="379"/>
        <v>1.1V_LPDDR4</v>
      </c>
      <c r="C2819" t="str">
        <f t="shared" si="380"/>
        <v>U13-1.1V_LPDDR4</v>
      </c>
      <c r="D2819" t="str">
        <f t="shared" si="381"/>
        <v>U13-K10</v>
      </c>
      <c r="E2819" t="s">
        <v>3136</v>
      </c>
      <c r="F2819" t="s">
        <v>3075</v>
      </c>
      <c r="G2819" t="s">
        <v>438</v>
      </c>
      <c r="AT2819" t="str">
        <f t="shared" si="382"/>
        <v>1.1V_LPDDR4</v>
      </c>
      <c r="AU2819" t="str">
        <f t="shared" si="383"/>
        <v>--</v>
      </c>
    </row>
    <row r="2820" spans="1:47" x14ac:dyDescent="0.25">
      <c r="A2820" t="str">
        <f t="shared" si="378"/>
        <v>U13-K11</v>
      </c>
      <c r="B2820" t="str">
        <f t="shared" si="379"/>
        <v>GND</v>
      </c>
      <c r="C2820" t="str">
        <f t="shared" si="380"/>
        <v>U13-GND</v>
      </c>
      <c r="D2820" t="str">
        <f t="shared" si="381"/>
        <v>U13-K11</v>
      </c>
      <c r="E2820" t="s">
        <v>3136</v>
      </c>
      <c r="F2820" t="s">
        <v>3076</v>
      </c>
      <c r="G2820" t="s">
        <v>433</v>
      </c>
      <c r="AT2820" t="str">
        <f t="shared" si="382"/>
        <v>GND</v>
      </c>
      <c r="AU2820" t="str">
        <f t="shared" si="383"/>
        <v>--</v>
      </c>
    </row>
    <row r="2821" spans="1:47" x14ac:dyDescent="0.25">
      <c r="A2821" t="str">
        <f t="shared" si="378"/>
        <v>U13-K12</v>
      </c>
      <c r="B2821" t="str">
        <f t="shared" si="379"/>
        <v>1.1V_LPDDR4</v>
      </c>
      <c r="C2821" t="str">
        <f t="shared" si="380"/>
        <v>U13-1.1V_LPDDR4</v>
      </c>
      <c r="D2821" t="str">
        <f t="shared" si="381"/>
        <v>U13-K12</v>
      </c>
      <c r="E2821" t="s">
        <v>3136</v>
      </c>
      <c r="F2821" t="s">
        <v>3077</v>
      </c>
      <c r="G2821" t="s">
        <v>438</v>
      </c>
      <c r="AT2821" t="str">
        <f t="shared" si="382"/>
        <v>1.1V_LPDDR4</v>
      </c>
      <c r="AU2821" t="str">
        <f t="shared" si="383"/>
        <v>--</v>
      </c>
    </row>
    <row r="2822" spans="1:47" x14ac:dyDescent="0.25">
      <c r="A2822" t="str">
        <f t="shared" ref="A2822:A2885" si="384">$E2822&amp;"-"&amp;$F2822</f>
        <v>U13-N1</v>
      </c>
      <c r="B2822" t="str">
        <f t="shared" ref="B2822:B2885" si="385">IF(OR(E2822=$A$2,E2822=$B$2,E2822=$C$2,E2822=$D$2),"--",G2822)</f>
        <v>1.1V_LPDDR4</v>
      </c>
      <c r="C2822" t="str">
        <f t="shared" ref="C2822:C2885" si="386">$E2822&amp;"-"&amp;$G2822</f>
        <v>U13-1.1V_LPDDR4</v>
      </c>
      <c r="D2822" t="str">
        <f t="shared" ref="D2822:D2885" si="387">A2822</f>
        <v>U13-N1</v>
      </c>
      <c r="E2822" t="s">
        <v>3136</v>
      </c>
      <c r="F2822" t="s">
        <v>1531</v>
      </c>
      <c r="G2822" t="s">
        <v>438</v>
      </c>
      <c r="AT2822" t="str">
        <f t="shared" ref="AT2822:AT2885" si="388">IF(IF(COUNTIF($AO$6:$AQ$150,B2822)&gt;0,"---","--")="---",VLOOKUP(B2822,$AO$6:$AQ$150,3,0),B2822)</f>
        <v>1.1V_LPDDR4</v>
      </c>
      <c r="AU2822" t="str">
        <f t="shared" ref="AU2822:AU2885" si="389">IF(IF(COUNTIF($AO$6:$AQ$150,B2822)&gt;0,"---","--")="---",VLOOKUP(B2822,$AO$6:$AQ$150,2,0),"--")</f>
        <v>--</v>
      </c>
    </row>
    <row r="2823" spans="1:47" x14ac:dyDescent="0.25">
      <c r="A2823" t="str">
        <f t="shared" si="384"/>
        <v>U13-N2</v>
      </c>
      <c r="B2823" t="str">
        <f t="shared" si="385"/>
        <v>GND</v>
      </c>
      <c r="C2823" t="str">
        <f t="shared" si="386"/>
        <v>U13-GND</v>
      </c>
      <c r="D2823" t="str">
        <f t="shared" si="387"/>
        <v>U13-N2</v>
      </c>
      <c r="E2823" t="s">
        <v>3136</v>
      </c>
      <c r="F2823" t="s">
        <v>1533</v>
      </c>
      <c r="G2823" t="s">
        <v>433</v>
      </c>
      <c r="AT2823" t="str">
        <f t="shared" si="388"/>
        <v>GND</v>
      </c>
      <c r="AU2823" t="str">
        <f t="shared" si="389"/>
        <v>--</v>
      </c>
    </row>
    <row r="2824" spans="1:47" x14ac:dyDescent="0.25">
      <c r="A2824" t="str">
        <f t="shared" si="384"/>
        <v>U13-N3</v>
      </c>
      <c r="B2824" t="str">
        <f t="shared" si="385"/>
        <v>1.1V_LPDDR4</v>
      </c>
      <c r="C2824" t="str">
        <f t="shared" si="386"/>
        <v>U13-1.1V_LPDDR4</v>
      </c>
      <c r="D2824" t="str">
        <f t="shared" si="387"/>
        <v>U13-N3</v>
      </c>
      <c r="E2824" t="s">
        <v>3136</v>
      </c>
      <c r="F2824" t="s">
        <v>3078</v>
      </c>
      <c r="G2824" t="s">
        <v>438</v>
      </c>
      <c r="AT2824" t="str">
        <f t="shared" si="388"/>
        <v>1.1V_LPDDR4</v>
      </c>
      <c r="AU2824" t="str">
        <f t="shared" si="389"/>
        <v>--</v>
      </c>
    </row>
    <row r="2825" spans="1:47" x14ac:dyDescent="0.25">
      <c r="A2825" t="str">
        <f t="shared" si="384"/>
        <v>U13-N4</v>
      </c>
      <c r="B2825" t="str">
        <f t="shared" si="385"/>
        <v>GND</v>
      </c>
      <c r="C2825" t="str">
        <f t="shared" si="386"/>
        <v>U13-GND</v>
      </c>
      <c r="D2825" t="str">
        <f t="shared" si="387"/>
        <v>U13-N4</v>
      </c>
      <c r="E2825" t="s">
        <v>3136</v>
      </c>
      <c r="F2825" t="s">
        <v>3079</v>
      </c>
      <c r="G2825" t="s">
        <v>433</v>
      </c>
      <c r="AT2825" t="str">
        <f t="shared" si="388"/>
        <v>GND</v>
      </c>
      <c r="AU2825" t="str">
        <f t="shared" si="389"/>
        <v>--</v>
      </c>
    </row>
    <row r="2826" spans="1:47" x14ac:dyDescent="0.25">
      <c r="A2826" t="str">
        <f t="shared" si="384"/>
        <v>U13-N5</v>
      </c>
      <c r="B2826" t="str">
        <f t="shared" si="385"/>
        <v>NetU13_N5</v>
      </c>
      <c r="C2826" t="str">
        <f t="shared" si="386"/>
        <v>U13-NetU13_N5</v>
      </c>
      <c r="D2826" t="str">
        <f t="shared" si="387"/>
        <v>U13-N5</v>
      </c>
      <c r="E2826" t="s">
        <v>3136</v>
      </c>
      <c r="F2826" t="s">
        <v>3080</v>
      </c>
      <c r="G2826" t="s">
        <v>3152</v>
      </c>
      <c r="AT2826" t="str">
        <f t="shared" si="388"/>
        <v>NetU13_N5</v>
      </c>
      <c r="AU2826" t="str">
        <f t="shared" si="389"/>
        <v>--</v>
      </c>
    </row>
    <row r="2827" spans="1:47" x14ac:dyDescent="0.25">
      <c r="A2827" t="str">
        <f t="shared" si="384"/>
        <v>U13-N8</v>
      </c>
      <c r="B2827" t="str">
        <f t="shared" si="385"/>
        <v>NetU13_N8</v>
      </c>
      <c r="C2827" t="str">
        <f t="shared" si="386"/>
        <v>U13-NetU13_N8</v>
      </c>
      <c r="D2827" t="str">
        <f t="shared" si="387"/>
        <v>U13-N8</v>
      </c>
      <c r="E2827" t="s">
        <v>3136</v>
      </c>
      <c r="F2827" t="s">
        <v>3082</v>
      </c>
      <c r="G2827" t="s">
        <v>3153</v>
      </c>
      <c r="AT2827" t="str">
        <f t="shared" si="388"/>
        <v>NetU13_N8</v>
      </c>
      <c r="AU2827" t="str">
        <f t="shared" si="389"/>
        <v>--</v>
      </c>
    </row>
    <row r="2828" spans="1:47" x14ac:dyDescent="0.25">
      <c r="A2828" t="str">
        <f t="shared" si="384"/>
        <v>U13-N9</v>
      </c>
      <c r="B2828" t="str">
        <f t="shared" si="385"/>
        <v>GND</v>
      </c>
      <c r="C2828" t="str">
        <f t="shared" si="386"/>
        <v>U13-GND</v>
      </c>
      <c r="D2828" t="str">
        <f t="shared" si="387"/>
        <v>U13-N9</v>
      </c>
      <c r="E2828" t="s">
        <v>3136</v>
      </c>
      <c r="F2828" t="s">
        <v>3084</v>
      </c>
      <c r="G2828" t="s">
        <v>433</v>
      </c>
      <c r="AT2828" t="str">
        <f t="shared" si="388"/>
        <v>GND</v>
      </c>
      <c r="AU2828" t="str">
        <f t="shared" si="389"/>
        <v>--</v>
      </c>
    </row>
    <row r="2829" spans="1:47" x14ac:dyDescent="0.25">
      <c r="A2829" t="str">
        <f t="shared" si="384"/>
        <v>U13-N10</v>
      </c>
      <c r="B2829" t="str">
        <f t="shared" si="385"/>
        <v>1.1V_LPDDR4</v>
      </c>
      <c r="C2829" t="str">
        <f t="shared" si="386"/>
        <v>U13-1.1V_LPDDR4</v>
      </c>
      <c r="D2829" t="str">
        <f t="shared" si="387"/>
        <v>U13-N10</v>
      </c>
      <c r="E2829" t="s">
        <v>3136</v>
      </c>
      <c r="F2829" t="s">
        <v>3085</v>
      </c>
      <c r="G2829" t="s">
        <v>438</v>
      </c>
      <c r="AT2829" t="str">
        <f t="shared" si="388"/>
        <v>1.1V_LPDDR4</v>
      </c>
      <c r="AU2829" t="str">
        <f t="shared" si="389"/>
        <v>--</v>
      </c>
    </row>
    <row r="2830" spans="1:47" x14ac:dyDescent="0.25">
      <c r="A2830" t="str">
        <f t="shared" si="384"/>
        <v>U13-N11</v>
      </c>
      <c r="B2830" t="str">
        <f t="shared" si="385"/>
        <v>GND</v>
      </c>
      <c r="C2830" t="str">
        <f t="shared" si="386"/>
        <v>U13-GND</v>
      </c>
      <c r="D2830" t="str">
        <f t="shared" si="387"/>
        <v>U13-N11</v>
      </c>
      <c r="E2830" t="s">
        <v>3136</v>
      </c>
      <c r="F2830" t="s">
        <v>3086</v>
      </c>
      <c r="G2830" t="s">
        <v>433</v>
      </c>
      <c r="AT2830" t="str">
        <f t="shared" si="388"/>
        <v>GND</v>
      </c>
      <c r="AU2830" t="str">
        <f t="shared" si="389"/>
        <v>--</v>
      </c>
    </row>
    <row r="2831" spans="1:47" x14ac:dyDescent="0.25">
      <c r="A2831" t="str">
        <f t="shared" si="384"/>
        <v>U13-N12</v>
      </c>
      <c r="B2831" t="str">
        <f t="shared" si="385"/>
        <v>1.1V_LPDDR4</v>
      </c>
      <c r="C2831" t="str">
        <f t="shared" si="386"/>
        <v>U13-1.1V_LPDDR4</v>
      </c>
      <c r="D2831" t="str">
        <f t="shared" si="387"/>
        <v>U13-N12</v>
      </c>
      <c r="E2831" t="s">
        <v>3136</v>
      </c>
      <c r="F2831" t="s">
        <v>3087</v>
      </c>
      <c r="G2831" t="s">
        <v>438</v>
      </c>
      <c r="AT2831" t="str">
        <f t="shared" si="388"/>
        <v>1.1V_LPDDR4</v>
      </c>
      <c r="AU2831" t="str">
        <f t="shared" si="389"/>
        <v>--</v>
      </c>
    </row>
    <row r="2832" spans="1:47" x14ac:dyDescent="0.25">
      <c r="A2832" t="str">
        <f t="shared" si="384"/>
        <v>U13-P1</v>
      </c>
      <c r="B2832" t="str">
        <f t="shared" si="385"/>
        <v>GND</v>
      </c>
      <c r="C2832" t="str">
        <f t="shared" si="386"/>
        <v>U13-GND</v>
      </c>
      <c r="D2832" t="str">
        <f t="shared" si="387"/>
        <v>U13-P1</v>
      </c>
      <c r="E2832" t="s">
        <v>3136</v>
      </c>
      <c r="F2832" t="s">
        <v>3088</v>
      </c>
      <c r="G2832" t="s">
        <v>433</v>
      </c>
      <c r="AT2832" t="str">
        <f t="shared" si="388"/>
        <v>GND</v>
      </c>
      <c r="AU2832" t="str">
        <f t="shared" si="389"/>
        <v>--</v>
      </c>
    </row>
    <row r="2833" spans="1:47" x14ac:dyDescent="0.25">
      <c r="A2833" t="str">
        <f t="shared" si="384"/>
        <v>U13-P2</v>
      </c>
      <c r="B2833" t="str">
        <f t="shared" si="385"/>
        <v>LPDDR4A_CA1</v>
      </c>
      <c r="C2833" t="str">
        <f t="shared" si="386"/>
        <v>U13-LPDDR4A_CA1</v>
      </c>
      <c r="D2833" t="str">
        <f t="shared" si="387"/>
        <v>U13-P2</v>
      </c>
      <c r="E2833" t="s">
        <v>3136</v>
      </c>
      <c r="F2833" t="s">
        <v>3089</v>
      </c>
      <c r="G2833" t="s">
        <v>1001</v>
      </c>
      <c r="AT2833" t="str">
        <f t="shared" si="388"/>
        <v>LPDDR4A_CA1</v>
      </c>
      <c r="AU2833" t="str">
        <f t="shared" si="389"/>
        <v>--</v>
      </c>
    </row>
    <row r="2834" spans="1:47" x14ac:dyDescent="0.25">
      <c r="A2834" t="str">
        <f t="shared" si="384"/>
        <v>U13-P3</v>
      </c>
      <c r="B2834" t="str">
        <f t="shared" si="385"/>
        <v>GND</v>
      </c>
      <c r="C2834" t="str">
        <f t="shared" si="386"/>
        <v>U13-GND</v>
      </c>
      <c r="D2834" t="str">
        <f t="shared" si="387"/>
        <v>U13-P3</v>
      </c>
      <c r="E2834" t="s">
        <v>3136</v>
      </c>
      <c r="F2834" t="s">
        <v>3090</v>
      </c>
      <c r="G2834" t="s">
        <v>433</v>
      </c>
      <c r="AT2834" t="str">
        <f t="shared" si="388"/>
        <v>GND</v>
      </c>
      <c r="AU2834" t="str">
        <f t="shared" si="389"/>
        <v>--</v>
      </c>
    </row>
    <row r="2835" spans="1:47" x14ac:dyDescent="0.25">
      <c r="A2835" t="str">
        <f t="shared" si="384"/>
        <v>U13-P4</v>
      </c>
      <c r="B2835" t="str">
        <f t="shared" si="385"/>
        <v>LPDDR4A_CKE0</v>
      </c>
      <c r="C2835" t="str">
        <f t="shared" si="386"/>
        <v>U13-LPDDR4A_CKE0</v>
      </c>
      <c r="D2835" t="str">
        <f t="shared" si="387"/>
        <v>U13-P4</v>
      </c>
      <c r="E2835" t="s">
        <v>3136</v>
      </c>
      <c r="F2835" t="s">
        <v>1535</v>
      </c>
      <c r="G2835" t="s">
        <v>1007</v>
      </c>
      <c r="AT2835" t="str">
        <f t="shared" si="388"/>
        <v>LPDDR4A_CKE0</v>
      </c>
      <c r="AU2835" t="str">
        <f t="shared" si="389"/>
        <v>--</v>
      </c>
    </row>
    <row r="2836" spans="1:47" x14ac:dyDescent="0.25">
      <c r="A2836" t="str">
        <f t="shared" si="384"/>
        <v>U13-P5</v>
      </c>
      <c r="B2836" t="str">
        <f t="shared" si="385"/>
        <v>LPDDR4A_CKE1</v>
      </c>
      <c r="C2836" t="str">
        <f t="shared" si="386"/>
        <v>U13-LPDDR4A_CKE1</v>
      </c>
      <c r="D2836" t="str">
        <f t="shared" si="387"/>
        <v>U13-P5</v>
      </c>
      <c r="E2836" t="s">
        <v>3136</v>
      </c>
      <c r="F2836" t="s">
        <v>3091</v>
      </c>
      <c r="G2836" t="s">
        <v>1008</v>
      </c>
      <c r="AT2836" t="str">
        <f t="shared" si="388"/>
        <v>LPDDR4A_CKE1</v>
      </c>
      <c r="AU2836" t="str">
        <f t="shared" si="389"/>
        <v>--</v>
      </c>
    </row>
    <row r="2837" spans="1:47" x14ac:dyDescent="0.25">
      <c r="A2837" t="str">
        <f t="shared" si="384"/>
        <v>U13-P8</v>
      </c>
      <c r="B2837" t="str">
        <f t="shared" si="385"/>
        <v>LPDDR4A_CK_P</v>
      </c>
      <c r="C2837" t="str">
        <f t="shared" si="386"/>
        <v>U13-LPDDR4A_CK_P</v>
      </c>
      <c r="D2837" t="str">
        <f t="shared" si="387"/>
        <v>U13-P8</v>
      </c>
      <c r="E2837" t="s">
        <v>3136</v>
      </c>
      <c r="F2837" t="s">
        <v>2327</v>
      </c>
      <c r="G2837" t="s">
        <v>1010</v>
      </c>
      <c r="AT2837" t="str">
        <f t="shared" si="388"/>
        <v>LPDDR4A_CK_P</v>
      </c>
      <c r="AU2837" t="str">
        <f t="shared" si="389"/>
        <v>--</v>
      </c>
    </row>
    <row r="2838" spans="1:47" x14ac:dyDescent="0.25">
      <c r="A2838" t="str">
        <f t="shared" si="384"/>
        <v>U13-P9</v>
      </c>
      <c r="B2838" t="str">
        <f t="shared" si="385"/>
        <v>LPDDR4A_CK_N</v>
      </c>
      <c r="C2838" t="str">
        <f t="shared" si="386"/>
        <v>U13-LPDDR4A_CK_N</v>
      </c>
      <c r="D2838" t="str">
        <f t="shared" si="387"/>
        <v>U13-P9</v>
      </c>
      <c r="E2838" t="s">
        <v>3136</v>
      </c>
      <c r="F2838" t="s">
        <v>3092</v>
      </c>
      <c r="G2838" t="s">
        <v>1009</v>
      </c>
      <c r="AT2838" t="str">
        <f t="shared" si="388"/>
        <v>LPDDR4A_CK_N</v>
      </c>
      <c r="AU2838" t="str">
        <f t="shared" si="389"/>
        <v>--</v>
      </c>
    </row>
    <row r="2839" spans="1:47" x14ac:dyDescent="0.25">
      <c r="A2839" t="str">
        <f t="shared" si="384"/>
        <v>U13-P10</v>
      </c>
      <c r="B2839" t="str">
        <f t="shared" si="385"/>
        <v>GND</v>
      </c>
      <c r="C2839" t="str">
        <f t="shared" si="386"/>
        <v>U13-GND</v>
      </c>
      <c r="D2839" t="str">
        <f t="shared" si="387"/>
        <v>U13-P10</v>
      </c>
      <c r="E2839" t="s">
        <v>3136</v>
      </c>
      <c r="F2839" t="s">
        <v>3093</v>
      </c>
      <c r="G2839" t="s">
        <v>433</v>
      </c>
      <c r="AT2839" t="str">
        <f t="shared" si="388"/>
        <v>GND</v>
      </c>
      <c r="AU2839" t="str">
        <f t="shared" si="389"/>
        <v>--</v>
      </c>
    </row>
    <row r="2840" spans="1:47" x14ac:dyDescent="0.25">
      <c r="A2840" t="str">
        <f t="shared" si="384"/>
        <v>U13-P11</v>
      </c>
      <c r="B2840" t="str">
        <f t="shared" si="385"/>
        <v>LPDDR4A_CA5</v>
      </c>
      <c r="C2840" t="str">
        <f t="shared" si="386"/>
        <v>U13-LPDDR4A_CA5</v>
      </c>
      <c r="D2840" t="str">
        <f t="shared" si="387"/>
        <v>U13-P11</v>
      </c>
      <c r="E2840" t="s">
        <v>3136</v>
      </c>
      <c r="F2840" t="s">
        <v>3094</v>
      </c>
      <c r="G2840" t="s">
        <v>1006</v>
      </c>
      <c r="AT2840" t="str">
        <f t="shared" si="388"/>
        <v>LPDDR4A_CA5</v>
      </c>
      <c r="AU2840" t="str">
        <f t="shared" si="389"/>
        <v>--</v>
      </c>
    </row>
    <row r="2841" spans="1:47" x14ac:dyDescent="0.25">
      <c r="A2841" t="str">
        <f t="shared" si="384"/>
        <v>U13-P12</v>
      </c>
      <c r="B2841" t="str">
        <f t="shared" si="385"/>
        <v>GND</v>
      </c>
      <c r="C2841" t="str">
        <f t="shared" si="386"/>
        <v>U13-GND</v>
      </c>
      <c r="D2841" t="str">
        <f t="shared" si="387"/>
        <v>U13-P12</v>
      </c>
      <c r="E2841" t="s">
        <v>3136</v>
      </c>
      <c r="F2841" t="s">
        <v>3095</v>
      </c>
      <c r="G2841" t="s">
        <v>433</v>
      </c>
      <c r="AT2841" t="str">
        <f t="shared" si="388"/>
        <v>GND</v>
      </c>
      <c r="AU2841" t="str">
        <f t="shared" si="389"/>
        <v>--</v>
      </c>
    </row>
    <row r="2842" spans="1:47" x14ac:dyDescent="0.25">
      <c r="A2842" t="str">
        <f t="shared" si="384"/>
        <v>U13-R1</v>
      </c>
      <c r="B2842" t="str">
        <f t="shared" si="385"/>
        <v>1.1V_LPDDR4</v>
      </c>
      <c r="C2842" t="str">
        <f t="shared" si="386"/>
        <v>U13-1.1V_LPDDR4</v>
      </c>
      <c r="D2842" t="str">
        <f t="shared" si="387"/>
        <v>U13-R1</v>
      </c>
      <c r="E2842" t="s">
        <v>3136</v>
      </c>
      <c r="F2842" t="s">
        <v>2340</v>
      </c>
      <c r="G2842" t="s">
        <v>438</v>
      </c>
      <c r="AT2842" t="str">
        <f t="shared" si="388"/>
        <v>1.1V_LPDDR4</v>
      </c>
      <c r="AU2842" t="str">
        <f t="shared" si="389"/>
        <v>--</v>
      </c>
    </row>
    <row r="2843" spans="1:47" x14ac:dyDescent="0.25">
      <c r="A2843" t="str">
        <f t="shared" si="384"/>
        <v>U13-R2</v>
      </c>
      <c r="B2843" t="str">
        <f t="shared" si="385"/>
        <v>LPDDR4A_CA0</v>
      </c>
      <c r="C2843" t="str">
        <f t="shared" si="386"/>
        <v>U13-LPDDR4A_CA0</v>
      </c>
      <c r="D2843" t="str">
        <f t="shared" si="387"/>
        <v>U13-R2</v>
      </c>
      <c r="E2843" t="s">
        <v>3136</v>
      </c>
      <c r="F2843" t="s">
        <v>1543</v>
      </c>
      <c r="G2843" t="s">
        <v>1000</v>
      </c>
      <c r="AT2843" t="str">
        <f t="shared" si="388"/>
        <v>LPDDR4A_CA0</v>
      </c>
      <c r="AU2843" t="str">
        <f t="shared" si="389"/>
        <v>--</v>
      </c>
    </row>
    <row r="2844" spans="1:47" x14ac:dyDescent="0.25">
      <c r="A2844" t="str">
        <f t="shared" si="384"/>
        <v>U13-R3</v>
      </c>
      <c r="B2844" t="str">
        <f t="shared" si="385"/>
        <v>LPDDR4A_CS1_N</v>
      </c>
      <c r="C2844" t="str">
        <f t="shared" si="386"/>
        <v>U13-LPDDR4A_CS1_N</v>
      </c>
      <c r="D2844" t="str">
        <f t="shared" si="387"/>
        <v>U13-R3</v>
      </c>
      <c r="E2844" t="s">
        <v>3136</v>
      </c>
      <c r="F2844" t="s">
        <v>3096</v>
      </c>
      <c r="G2844" t="s">
        <v>1012</v>
      </c>
      <c r="AT2844" t="str">
        <f t="shared" si="388"/>
        <v>LPDDR4A_CS1_N</v>
      </c>
      <c r="AU2844" t="str">
        <f t="shared" si="389"/>
        <v>--</v>
      </c>
    </row>
    <row r="2845" spans="1:47" x14ac:dyDescent="0.25">
      <c r="A2845" t="str">
        <f t="shared" si="384"/>
        <v>U13-R4</v>
      </c>
      <c r="B2845" t="str">
        <f t="shared" si="385"/>
        <v>LPDDR4A_CS0_N</v>
      </c>
      <c r="C2845" t="str">
        <f t="shared" si="386"/>
        <v>U13-LPDDR4A_CS0_N</v>
      </c>
      <c r="D2845" t="str">
        <f t="shared" si="387"/>
        <v>U13-R4</v>
      </c>
      <c r="E2845" t="s">
        <v>3136</v>
      </c>
      <c r="F2845" t="s">
        <v>3097</v>
      </c>
      <c r="G2845" t="s">
        <v>1011</v>
      </c>
      <c r="AT2845" t="str">
        <f t="shared" si="388"/>
        <v>LPDDR4A_CS0_N</v>
      </c>
      <c r="AU2845" t="str">
        <f t="shared" si="389"/>
        <v>--</v>
      </c>
    </row>
    <row r="2846" spans="1:47" x14ac:dyDescent="0.25">
      <c r="A2846" t="str">
        <f t="shared" si="384"/>
        <v>U13-R5</v>
      </c>
      <c r="B2846" t="str">
        <f t="shared" si="385"/>
        <v>1.1V_LPDDR4</v>
      </c>
      <c r="C2846" t="str">
        <f t="shared" si="386"/>
        <v>U13-1.1V_LPDDR4</v>
      </c>
      <c r="D2846" t="str">
        <f t="shared" si="387"/>
        <v>U13-R5</v>
      </c>
      <c r="E2846" t="s">
        <v>3136</v>
      </c>
      <c r="F2846" t="s">
        <v>3098</v>
      </c>
      <c r="G2846" t="s">
        <v>438</v>
      </c>
      <c r="AT2846" t="str">
        <f t="shared" si="388"/>
        <v>1.1V_LPDDR4</v>
      </c>
      <c r="AU2846" t="str">
        <f t="shared" si="389"/>
        <v>--</v>
      </c>
    </row>
    <row r="2847" spans="1:47" x14ac:dyDescent="0.25">
      <c r="A2847" t="str">
        <f t="shared" si="384"/>
        <v>U13-R8</v>
      </c>
      <c r="B2847" t="str">
        <f t="shared" si="385"/>
        <v>1.1V_LPDDR4</v>
      </c>
      <c r="C2847" t="str">
        <f t="shared" si="386"/>
        <v>U13-1.1V_LPDDR4</v>
      </c>
      <c r="D2847" t="str">
        <f t="shared" si="387"/>
        <v>U13-R8</v>
      </c>
      <c r="E2847" t="s">
        <v>3136</v>
      </c>
      <c r="F2847" t="s">
        <v>3099</v>
      </c>
      <c r="G2847" t="s">
        <v>438</v>
      </c>
      <c r="AT2847" t="str">
        <f t="shared" si="388"/>
        <v>1.1V_LPDDR4</v>
      </c>
      <c r="AU2847" t="str">
        <f t="shared" si="389"/>
        <v>--</v>
      </c>
    </row>
    <row r="2848" spans="1:47" x14ac:dyDescent="0.25">
      <c r="A2848" t="str">
        <f t="shared" si="384"/>
        <v>U13-R9</v>
      </c>
      <c r="B2848" t="str">
        <f t="shared" si="385"/>
        <v>LPDDR4A_CA2</v>
      </c>
      <c r="C2848" t="str">
        <f t="shared" si="386"/>
        <v>U13-LPDDR4A_CA2</v>
      </c>
      <c r="D2848" t="str">
        <f t="shared" si="387"/>
        <v>U13-R9</v>
      </c>
      <c r="E2848" t="s">
        <v>3136</v>
      </c>
      <c r="F2848" t="s">
        <v>3100</v>
      </c>
      <c r="G2848" t="s">
        <v>1003</v>
      </c>
      <c r="AT2848" t="str">
        <f t="shared" si="388"/>
        <v>LPDDR4A_CA2</v>
      </c>
      <c r="AU2848" t="str">
        <f t="shared" si="389"/>
        <v>--</v>
      </c>
    </row>
    <row r="2849" spans="1:47" x14ac:dyDescent="0.25">
      <c r="A2849" t="str">
        <f t="shared" si="384"/>
        <v>U13-R10</v>
      </c>
      <c r="B2849" t="str">
        <f t="shared" si="385"/>
        <v>LPDDR4A_CA3</v>
      </c>
      <c r="C2849" t="str">
        <f t="shared" si="386"/>
        <v>U13-LPDDR4A_CA3</v>
      </c>
      <c r="D2849" t="str">
        <f t="shared" si="387"/>
        <v>U13-R10</v>
      </c>
      <c r="E2849" t="s">
        <v>3136</v>
      </c>
      <c r="F2849" t="s">
        <v>3101</v>
      </c>
      <c r="G2849" t="s">
        <v>1004</v>
      </c>
      <c r="AT2849" t="str">
        <f t="shared" si="388"/>
        <v>LPDDR4A_CA3</v>
      </c>
      <c r="AU2849" t="str">
        <f t="shared" si="389"/>
        <v>--</v>
      </c>
    </row>
    <row r="2850" spans="1:47" x14ac:dyDescent="0.25">
      <c r="A2850" t="str">
        <f t="shared" si="384"/>
        <v>U13-R11</v>
      </c>
      <c r="B2850" t="str">
        <f t="shared" si="385"/>
        <v>LPDDR4A_CA4</v>
      </c>
      <c r="C2850" t="str">
        <f t="shared" si="386"/>
        <v>U13-LPDDR4A_CA4</v>
      </c>
      <c r="D2850" t="str">
        <f t="shared" si="387"/>
        <v>U13-R11</v>
      </c>
      <c r="E2850" t="s">
        <v>3136</v>
      </c>
      <c r="F2850" t="s">
        <v>3102</v>
      </c>
      <c r="G2850" t="s">
        <v>1005</v>
      </c>
      <c r="AT2850" t="str">
        <f t="shared" si="388"/>
        <v>LPDDR4A_CA4</v>
      </c>
      <c r="AU2850" t="str">
        <f t="shared" si="389"/>
        <v>--</v>
      </c>
    </row>
    <row r="2851" spans="1:47" x14ac:dyDescent="0.25">
      <c r="A2851" t="str">
        <f t="shared" si="384"/>
        <v>U13-R12</v>
      </c>
      <c r="B2851" t="str">
        <f t="shared" si="385"/>
        <v>1.1V_LPDDR4</v>
      </c>
      <c r="C2851" t="str">
        <f t="shared" si="386"/>
        <v>U13-1.1V_LPDDR4</v>
      </c>
      <c r="D2851" t="str">
        <f t="shared" si="387"/>
        <v>U13-R12</v>
      </c>
      <c r="E2851" t="s">
        <v>3136</v>
      </c>
      <c r="F2851" t="s">
        <v>3103</v>
      </c>
      <c r="G2851" t="s">
        <v>438</v>
      </c>
      <c r="AT2851" t="str">
        <f t="shared" si="388"/>
        <v>1.1V_LPDDR4</v>
      </c>
      <c r="AU2851" t="str">
        <f t="shared" si="389"/>
        <v>--</v>
      </c>
    </row>
    <row r="2852" spans="1:47" x14ac:dyDescent="0.25">
      <c r="A2852" t="str">
        <f t="shared" si="384"/>
        <v>U13-T1</v>
      </c>
      <c r="B2852" t="str">
        <f t="shared" si="385"/>
        <v>GND</v>
      </c>
      <c r="C2852" t="str">
        <f t="shared" si="386"/>
        <v>U13-GND</v>
      </c>
      <c r="D2852" t="str">
        <f t="shared" si="387"/>
        <v>U13-T1</v>
      </c>
      <c r="E2852" t="s">
        <v>3136</v>
      </c>
      <c r="F2852" t="s">
        <v>3104</v>
      </c>
      <c r="G2852" t="s">
        <v>433</v>
      </c>
      <c r="AT2852" t="str">
        <f t="shared" si="388"/>
        <v>GND</v>
      </c>
      <c r="AU2852" t="str">
        <f t="shared" si="389"/>
        <v>--</v>
      </c>
    </row>
    <row r="2853" spans="1:47" x14ac:dyDescent="0.25">
      <c r="A2853" t="str">
        <f t="shared" si="384"/>
        <v>U13-T2</v>
      </c>
      <c r="B2853" t="str">
        <f t="shared" si="385"/>
        <v>NetR207_2</v>
      </c>
      <c r="C2853" t="str">
        <f t="shared" si="386"/>
        <v>U13-NetR207_2</v>
      </c>
      <c r="D2853" t="str">
        <f t="shared" si="387"/>
        <v>U13-T2</v>
      </c>
      <c r="E2853" t="s">
        <v>3136</v>
      </c>
      <c r="F2853" t="s">
        <v>3105</v>
      </c>
      <c r="G2853" t="s">
        <v>1186</v>
      </c>
      <c r="AT2853" t="str">
        <f t="shared" si="388"/>
        <v>NetR207_2</v>
      </c>
      <c r="AU2853" t="str">
        <f t="shared" si="389"/>
        <v>--</v>
      </c>
    </row>
    <row r="2854" spans="1:47" x14ac:dyDescent="0.25">
      <c r="A2854" t="str">
        <f t="shared" si="384"/>
        <v>U13-T3</v>
      </c>
      <c r="B2854" t="str">
        <f t="shared" si="385"/>
        <v>GND</v>
      </c>
      <c r="C2854" t="str">
        <f t="shared" si="386"/>
        <v>U13-GND</v>
      </c>
      <c r="D2854" t="str">
        <f t="shared" si="387"/>
        <v>U13-T3</v>
      </c>
      <c r="E2854" t="s">
        <v>3136</v>
      </c>
      <c r="F2854" t="s">
        <v>3106</v>
      </c>
      <c r="G2854" t="s">
        <v>433</v>
      </c>
      <c r="AT2854" t="str">
        <f t="shared" si="388"/>
        <v>GND</v>
      </c>
      <c r="AU2854" t="str">
        <f t="shared" si="389"/>
        <v>--</v>
      </c>
    </row>
    <row r="2855" spans="1:47" x14ac:dyDescent="0.25">
      <c r="A2855" t="str">
        <f t="shared" si="384"/>
        <v>U13-T4</v>
      </c>
      <c r="B2855" t="str">
        <f t="shared" si="385"/>
        <v>1.8V</v>
      </c>
      <c r="C2855" t="str">
        <f t="shared" si="386"/>
        <v>U13-1.8V</v>
      </c>
      <c r="D2855" t="str">
        <f t="shared" si="387"/>
        <v>U13-T4</v>
      </c>
      <c r="E2855" t="s">
        <v>3136</v>
      </c>
      <c r="F2855" t="s">
        <v>1545</v>
      </c>
      <c r="G2855" t="s">
        <v>441</v>
      </c>
      <c r="AT2855" t="str">
        <f t="shared" si="388"/>
        <v>1.8V</v>
      </c>
      <c r="AU2855" t="str">
        <f t="shared" si="389"/>
        <v>--</v>
      </c>
    </row>
    <row r="2856" spans="1:47" x14ac:dyDescent="0.25">
      <c r="A2856" t="str">
        <f t="shared" si="384"/>
        <v>U13-T5</v>
      </c>
      <c r="B2856" t="str">
        <f t="shared" si="385"/>
        <v>GND</v>
      </c>
      <c r="C2856" t="str">
        <f t="shared" si="386"/>
        <v>U13-GND</v>
      </c>
      <c r="D2856" t="str">
        <f t="shared" si="387"/>
        <v>U13-T5</v>
      </c>
      <c r="E2856" t="s">
        <v>3136</v>
      </c>
      <c r="F2856" t="s">
        <v>3107</v>
      </c>
      <c r="G2856" t="s">
        <v>433</v>
      </c>
      <c r="AT2856" t="str">
        <f t="shared" si="388"/>
        <v>GND</v>
      </c>
      <c r="AU2856" t="str">
        <f t="shared" si="389"/>
        <v>--</v>
      </c>
    </row>
    <row r="2857" spans="1:47" x14ac:dyDescent="0.25">
      <c r="A2857" t="str">
        <f t="shared" si="384"/>
        <v>U13-T8</v>
      </c>
      <c r="B2857" t="str">
        <f t="shared" si="385"/>
        <v>GND</v>
      </c>
      <c r="C2857" t="str">
        <f t="shared" si="386"/>
        <v>U13-GND</v>
      </c>
      <c r="D2857" t="str">
        <f t="shared" si="387"/>
        <v>U13-T8</v>
      </c>
      <c r="E2857" t="s">
        <v>3136</v>
      </c>
      <c r="F2857" t="s">
        <v>1547</v>
      </c>
      <c r="G2857" t="s">
        <v>433</v>
      </c>
      <c r="AT2857" t="str">
        <f t="shared" si="388"/>
        <v>GND</v>
      </c>
      <c r="AU2857" t="str">
        <f t="shared" si="389"/>
        <v>--</v>
      </c>
    </row>
    <row r="2858" spans="1:47" x14ac:dyDescent="0.25">
      <c r="A2858" t="str">
        <f t="shared" si="384"/>
        <v>U13-T9</v>
      </c>
      <c r="B2858" t="str">
        <f t="shared" si="385"/>
        <v>1.8V</v>
      </c>
      <c r="C2858" t="str">
        <f t="shared" si="386"/>
        <v>U13-1.8V</v>
      </c>
      <c r="D2858" t="str">
        <f t="shared" si="387"/>
        <v>U13-T9</v>
      </c>
      <c r="E2858" t="s">
        <v>3136</v>
      </c>
      <c r="F2858" t="s">
        <v>3108</v>
      </c>
      <c r="G2858" t="s">
        <v>441</v>
      </c>
      <c r="AT2858" t="str">
        <f t="shared" si="388"/>
        <v>1.8V</v>
      </c>
      <c r="AU2858" t="str">
        <f t="shared" si="389"/>
        <v>--</v>
      </c>
    </row>
    <row r="2859" spans="1:47" x14ac:dyDescent="0.25">
      <c r="A2859" t="str">
        <f t="shared" si="384"/>
        <v>U13-T10</v>
      </c>
      <c r="B2859" t="str">
        <f t="shared" si="385"/>
        <v>GND</v>
      </c>
      <c r="C2859" t="str">
        <f t="shared" si="386"/>
        <v>U13-GND</v>
      </c>
      <c r="D2859" t="str">
        <f t="shared" si="387"/>
        <v>U13-T10</v>
      </c>
      <c r="E2859" t="s">
        <v>3136</v>
      </c>
      <c r="F2859" t="s">
        <v>3109</v>
      </c>
      <c r="G2859" t="s">
        <v>433</v>
      </c>
      <c r="AT2859" t="str">
        <f t="shared" si="388"/>
        <v>GND</v>
      </c>
      <c r="AU2859" t="str">
        <f t="shared" si="389"/>
        <v>--</v>
      </c>
    </row>
    <row r="2860" spans="1:47" x14ac:dyDescent="0.25">
      <c r="A2860" t="str">
        <f t="shared" si="384"/>
        <v>U13-T11</v>
      </c>
      <c r="B2860" t="str">
        <f t="shared" si="385"/>
        <v>LPDDR4A_RST</v>
      </c>
      <c r="C2860" t="str">
        <f t="shared" si="386"/>
        <v>U13-LPDDR4A_RST</v>
      </c>
      <c r="D2860" t="str">
        <f t="shared" si="387"/>
        <v>U13-T11</v>
      </c>
      <c r="E2860" t="s">
        <v>3136</v>
      </c>
      <c r="F2860" t="s">
        <v>3110</v>
      </c>
      <c r="G2860" t="s">
        <v>1064</v>
      </c>
      <c r="AT2860" t="str">
        <f t="shared" si="388"/>
        <v>LPDDR4A_RST</v>
      </c>
      <c r="AU2860" t="str">
        <f t="shared" si="389"/>
        <v>--</v>
      </c>
    </row>
    <row r="2861" spans="1:47" x14ac:dyDescent="0.25">
      <c r="A2861" t="str">
        <f t="shared" si="384"/>
        <v>U13-T12</v>
      </c>
      <c r="B2861" t="str">
        <f t="shared" si="385"/>
        <v>GND</v>
      </c>
      <c r="C2861" t="str">
        <f t="shared" si="386"/>
        <v>U13-GND</v>
      </c>
      <c r="D2861" t="str">
        <f t="shared" si="387"/>
        <v>U13-T12</v>
      </c>
      <c r="E2861" t="s">
        <v>3136</v>
      </c>
      <c r="F2861" t="s">
        <v>3111</v>
      </c>
      <c r="G2861" t="s">
        <v>433</v>
      </c>
      <c r="AT2861" t="str">
        <f t="shared" si="388"/>
        <v>GND</v>
      </c>
      <c r="AU2861" t="str">
        <f t="shared" si="389"/>
        <v>--</v>
      </c>
    </row>
    <row r="2862" spans="1:47" x14ac:dyDescent="0.25">
      <c r="A2862" t="str">
        <f t="shared" si="384"/>
        <v>U13-U1</v>
      </c>
      <c r="B2862" t="str">
        <f t="shared" si="385"/>
        <v>1.8V</v>
      </c>
      <c r="C2862" t="str">
        <f t="shared" si="386"/>
        <v>U13-1.8V</v>
      </c>
      <c r="D2862" t="str">
        <f t="shared" si="387"/>
        <v>U13-U1</v>
      </c>
      <c r="E2862" t="s">
        <v>3136</v>
      </c>
      <c r="F2862" t="s">
        <v>1215</v>
      </c>
      <c r="G2862" t="s">
        <v>441</v>
      </c>
      <c r="AT2862" t="str">
        <f t="shared" si="388"/>
        <v>1.8V</v>
      </c>
      <c r="AU2862" t="str">
        <f t="shared" si="389"/>
        <v>--</v>
      </c>
    </row>
    <row r="2863" spans="1:47" x14ac:dyDescent="0.25">
      <c r="A2863" t="str">
        <f t="shared" si="384"/>
        <v>U13-U2</v>
      </c>
      <c r="B2863" t="str">
        <f t="shared" si="385"/>
        <v>LPDDR4A_DQ19</v>
      </c>
      <c r="C2863" t="str">
        <f t="shared" si="386"/>
        <v>U13-LPDDR4A_DQ19</v>
      </c>
      <c r="D2863" t="str">
        <f t="shared" si="387"/>
        <v>U13-U2</v>
      </c>
      <c r="E2863" t="s">
        <v>3136</v>
      </c>
      <c r="F2863" t="s">
        <v>1562</v>
      </c>
      <c r="G2863" t="s">
        <v>1031</v>
      </c>
      <c r="AT2863" t="str">
        <f t="shared" si="388"/>
        <v>LPDDR4A_DQ19</v>
      </c>
      <c r="AU2863" t="str">
        <f t="shared" si="389"/>
        <v>--</v>
      </c>
    </row>
    <row r="2864" spans="1:47" x14ac:dyDescent="0.25">
      <c r="A2864" t="str">
        <f t="shared" si="384"/>
        <v>U13-U3</v>
      </c>
      <c r="B2864" t="str">
        <f t="shared" si="385"/>
        <v>1.1V_LPDDR4</v>
      </c>
      <c r="C2864" t="str">
        <f t="shared" si="386"/>
        <v>U13-1.1V_LPDDR4</v>
      </c>
      <c r="D2864" t="str">
        <f t="shared" si="387"/>
        <v>U13-U3</v>
      </c>
      <c r="E2864" t="s">
        <v>3136</v>
      </c>
      <c r="F2864" t="s">
        <v>2977</v>
      </c>
      <c r="G2864" t="s">
        <v>438</v>
      </c>
      <c r="AT2864" t="str">
        <f t="shared" si="388"/>
        <v>1.1V_LPDDR4</v>
      </c>
      <c r="AU2864" t="str">
        <f t="shared" si="389"/>
        <v>--</v>
      </c>
    </row>
    <row r="2865" spans="1:47" x14ac:dyDescent="0.25">
      <c r="A2865" t="str">
        <f t="shared" si="384"/>
        <v>U13-U4</v>
      </c>
      <c r="B2865" t="str">
        <f t="shared" si="385"/>
        <v>LPDDR4A_DQ20</v>
      </c>
      <c r="C2865" t="str">
        <f t="shared" si="386"/>
        <v>U13-LPDDR4A_DQ20</v>
      </c>
      <c r="D2865" t="str">
        <f t="shared" si="387"/>
        <v>U13-U4</v>
      </c>
      <c r="E2865" t="s">
        <v>3136</v>
      </c>
      <c r="F2865" t="s">
        <v>2978</v>
      </c>
      <c r="G2865" t="s">
        <v>1035</v>
      </c>
      <c r="AT2865" t="str">
        <f t="shared" si="388"/>
        <v>LPDDR4A_DQ20</v>
      </c>
      <c r="AU2865" t="str">
        <f t="shared" si="389"/>
        <v>--</v>
      </c>
    </row>
    <row r="2866" spans="1:47" x14ac:dyDescent="0.25">
      <c r="A2866" t="str">
        <f t="shared" si="384"/>
        <v>U13-U5</v>
      </c>
      <c r="B2866" t="str">
        <f t="shared" si="385"/>
        <v>1.1V_LPDDR4</v>
      </c>
      <c r="C2866" t="str">
        <f t="shared" si="386"/>
        <v>U13-1.1V_LPDDR4</v>
      </c>
      <c r="D2866" t="str">
        <f t="shared" si="387"/>
        <v>U13-U5</v>
      </c>
      <c r="E2866" t="s">
        <v>3136</v>
      </c>
      <c r="F2866" t="s">
        <v>2984</v>
      </c>
      <c r="G2866" t="s">
        <v>438</v>
      </c>
      <c r="AT2866" t="str">
        <f t="shared" si="388"/>
        <v>1.1V_LPDDR4</v>
      </c>
      <c r="AU2866" t="str">
        <f t="shared" si="389"/>
        <v>--</v>
      </c>
    </row>
    <row r="2867" spans="1:47" x14ac:dyDescent="0.25">
      <c r="A2867" t="str">
        <f t="shared" si="384"/>
        <v>U13-U8</v>
      </c>
      <c r="B2867" t="str">
        <f t="shared" si="385"/>
        <v>1.1V_LPDDR4</v>
      </c>
      <c r="C2867" t="str">
        <f t="shared" si="386"/>
        <v>U13-1.1V_LPDDR4</v>
      </c>
      <c r="D2867" t="str">
        <f t="shared" si="387"/>
        <v>U13-U8</v>
      </c>
      <c r="E2867" t="s">
        <v>3136</v>
      </c>
      <c r="F2867" t="s">
        <v>2990</v>
      </c>
      <c r="G2867" t="s">
        <v>438</v>
      </c>
      <c r="AT2867" t="str">
        <f t="shared" si="388"/>
        <v>1.1V_LPDDR4</v>
      </c>
      <c r="AU2867" t="str">
        <f t="shared" si="389"/>
        <v>--</v>
      </c>
    </row>
    <row r="2868" spans="1:47" x14ac:dyDescent="0.25">
      <c r="A2868" t="str">
        <f t="shared" si="384"/>
        <v>U13-U9</v>
      </c>
      <c r="B2868" t="str">
        <f t="shared" si="385"/>
        <v>LPDDR4A_DQ28</v>
      </c>
      <c r="C2868" t="str">
        <f t="shared" si="386"/>
        <v>U13-LPDDR4A_DQ28</v>
      </c>
      <c r="D2868" t="str">
        <f t="shared" si="387"/>
        <v>U13-U9</v>
      </c>
      <c r="E2868" t="s">
        <v>3136</v>
      </c>
      <c r="F2868" t="s">
        <v>2995</v>
      </c>
      <c r="G2868" t="s">
        <v>1043</v>
      </c>
      <c r="AT2868" t="str">
        <f t="shared" si="388"/>
        <v>LPDDR4A_DQ28</v>
      </c>
      <c r="AU2868" t="str">
        <f t="shared" si="389"/>
        <v>--</v>
      </c>
    </row>
    <row r="2869" spans="1:47" x14ac:dyDescent="0.25">
      <c r="A2869" t="str">
        <f t="shared" si="384"/>
        <v>U13-U10</v>
      </c>
      <c r="B2869" t="str">
        <f t="shared" si="385"/>
        <v>1.1V_LPDDR4</v>
      </c>
      <c r="C2869" t="str">
        <f t="shared" si="386"/>
        <v>U13-1.1V_LPDDR4</v>
      </c>
      <c r="D2869" t="str">
        <f t="shared" si="387"/>
        <v>U13-U10</v>
      </c>
      <c r="E2869" t="s">
        <v>3136</v>
      </c>
      <c r="F2869" t="s">
        <v>2997</v>
      </c>
      <c r="G2869" t="s">
        <v>438</v>
      </c>
      <c r="AT2869" t="str">
        <f t="shared" si="388"/>
        <v>1.1V_LPDDR4</v>
      </c>
      <c r="AU2869" t="str">
        <f t="shared" si="389"/>
        <v>--</v>
      </c>
    </row>
    <row r="2870" spans="1:47" x14ac:dyDescent="0.25">
      <c r="A2870" t="str">
        <f t="shared" si="384"/>
        <v>U13-U11</v>
      </c>
      <c r="B2870" t="str">
        <f t="shared" si="385"/>
        <v>LPDDR4A_DQ27</v>
      </c>
      <c r="C2870" t="str">
        <f t="shared" si="386"/>
        <v>U13-LPDDR4A_DQ27</v>
      </c>
      <c r="D2870" t="str">
        <f t="shared" si="387"/>
        <v>U13-U11</v>
      </c>
      <c r="E2870" t="s">
        <v>3136</v>
      </c>
      <c r="F2870" t="s">
        <v>2999</v>
      </c>
      <c r="G2870" t="s">
        <v>1042</v>
      </c>
      <c r="AT2870" t="str">
        <f t="shared" si="388"/>
        <v>LPDDR4A_DQ27</v>
      </c>
      <c r="AU2870" t="str">
        <f t="shared" si="389"/>
        <v>--</v>
      </c>
    </row>
    <row r="2871" spans="1:47" x14ac:dyDescent="0.25">
      <c r="A2871" t="str">
        <f t="shared" si="384"/>
        <v>U13-U12</v>
      </c>
      <c r="B2871" t="str">
        <f t="shared" si="385"/>
        <v>1.8V</v>
      </c>
      <c r="C2871" t="str">
        <f t="shared" si="386"/>
        <v>U13-1.8V</v>
      </c>
      <c r="D2871" t="str">
        <f t="shared" si="387"/>
        <v>U13-U12</v>
      </c>
      <c r="E2871" t="s">
        <v>3136</v>
      </c>
      <c r="F2871" t="s">
        <v>3000</v>
      </c>
      <c r="G2871" t="s">
        <v>441</v>
      </c>
      <c r="AT2871" t="str">
        <f t="shared" si="388"/>
        <v>1.8V</v>
      </c>
      <c r="AU2871" t="str">
        <f t="shared" si="389"/>
        <v>--</v>
      </c>
    </row>
    <row r="2872" spans="1:47" x14ac:dyDescent="0.25">
      <c r="A2872" t="str">
        <f t="shared" si="384"/>
        <v>U13-V1</v>
      </c>
      <c r="B2872" t="str">
        <f t="shared" si="385"/>
        <v>GND</v>
      </c>
      <c r="C2872" t="str">
        <f t="shared" si="386"/>
        <v>U13-GND</v>
      </c>
      <c r="D2872" t="str">
        <f t="shared" si="387"/>
        <v>U13-V1</v>
      </c>
      <c r="E2872" t="s">
        <v>3136</v>
      </c>
      <c r="F2872" t="s">
        <v>3112</v>
      </c>
      <c r="G2872" t="s">
        <v>433</v>
      </c>
      <c r="AT2872" t="str">
        <f t="shared" si="388"/>
        <v>GND</v>
      </c>
      <c r="AU2872" t="str">
        <f t="shared" si="389"/>
        <v>--</v>
      </c>
    </row>
    <row r="2873" spans="1:47" x14ac:dyDescent="0.25">
      <c r="A2873" t="str">
        <f t="shared" si="384"/>
        <v>U13-V2</v>
      </c>
      <c r="B2873" t="str">
        <f t="shared" si="385"/>
        <v>LPDDR4A_DQ18</v>
      </c>
      <c r="C2873" t="str">
        <f t="shared" si="386"/>
        <v>U13-LPDDR4A_DQ18</v>
      </c>
      <c r="D2873" t="str">
        <f t="shared" si="387"/>
        <v>U13-V2</v>
      </c>
      <c r="E2873" t="s">
        <v>3136</v>
      </c>
      <c r="F2873" t="s">
        <v>3113</v>
      </c>
      <c r="G2873" t="s">
        <v>1030</v>
      </c>
      <c r="AT2873" t="str">
        <f t="shared" si="388"/>
        <v>LPDDR4A_DQ18</v>
      </c>
      <c r="AU2873" t="str">
        <f t="shared" si="389"/>
        <v>--</v>
      </c>
    </row>
    <row r="2874" spans="1:47" x14ac:dyDescent="0.25">
      <c r="A2874" t="str">
        <f t="shared" si="384"/>
        <v>U13-V3</v>
      </c>
      <c r="B2874" t="str">
        <f t="shared" si="385"/>
        <v>LPDDR4A_DQSB0_N</v>
      </c>
      <c r="C2874" t="str">
        <f t="shared" si="386"/>
        <v>U13-LPDDR4A_DQSB0_N</v>
      </c>
      <c r="D2874" t="str">
        <f t="shared" si="387"/>
        <v>U13-V3</v>
      </c>
      <c r="E2874" t="s">
        <v>3136</v>
      </c>
      <c r="F2874" t="s">
        <v>3114</v>
      </c>
      <c r="G2874" t="s">
        <v>1058</v>
      </c>
      <c r="AT2874" t="str">
        <f t="shared" si="388"/>
        <v>LPDDR4A_DQSB0_N</v>
      </c>
      <c r="AU2874" t="str">
        <f t="shared" si="389"/>
        <v>--</v>
      </c>
    </row>
    <row r="2875" spans="1:47" x14ac:dyDescent="0.25">
      <c r="A2875" t="str">
        <f t="shared" si="384"/>
        <v>U13-V4</v>
      </c>
      <c r="B2875" t="str">
        <f t="shared" si="385"/>
        <v>LPDDR4A_DQ21</v>
      </c>
      <c r="C2875" t="str">
        <f t="shared" si="386"/>
        <v>U13-LPDDR4A_DQ21</v>
      </c>
      <c r="D2875" t="str">
        <f t="shared" si="387"/>
        <v>U13-V4</v>
      </c>
      <c r="E2875" t="s">
        <v>3136</v>
      </c>
      <c r="F2875" t="s">
        <v>2342</v>
      </c>
      <c r="G2875" t="s">
        <v>1036</v>
      </c>
      <c r="AT2875" t="str">
        <f t="shared" si="388"/>
        <v>LPDDR4A_DQ21</v>
      </c>
      <c r="AU2875" t="str">
        <f t="shared" si="389"/>
        <v>--</v>
      </c>
    </row>
    <row r="2876" spans="1:47" x14ac:dyDescent="0.25">
      <c r="A2876" t="str">
        <f t="shared" si="384"/>
        <v>U13-V5</v>
      </c>
      <c r="B2876" t="str">
        <f t="shared" si="385"/>
        <v>GND</v>
      </c>
      <c r="C2876" t="str">
        <f t="shared" si="386"/>
        <v>U13-GND</v>
      </c>
      <c r="D2876" t="str">
        <f t="shared" si="387"/>
        <v>U13-V5</v>
      </c>
      <c r="E2876" t="s">
        <v>3136</v>
      </c>
      <c r="F2876" t="s">
        <v>3115</v>
      </c>
      <c r="G2876" t="s">
        <v>433</v>
      </c>
      <c r="AT2876" t="str">
        <f t="shared" si="388"/>
        <v>GND</v>
      </c>
      <c r="AU2876" t="str">
        <f t="shared" si="389"/>
        <v>--</v>
      </c>
    </row>
    <row r="2877" spans="1:47" x14ac:dyDescent="0.25">
      <c r="A2877" t="str">
        <f t="shared" si="384"/>
        <v>U13-V8</v>
      </c>
      <c r="B2877" t="str">
        <f t="shared" si="385"/>
        <v>GND</v>
      </c>
      <c r="C2877" t="str">
        <f t="shared" si="386"/>
        <v>U13-GND</v>
      </c>
      <c r="D2877" t="str">
        <f t="shared" si="387"/>
        <v>U13-V8</v>
      </c>
      <c r="E2877" t="s">
        <v>3136</v>
      </c>
      <c r="F2877" t="s">
        <v>1564</v>
      </c>
      <c r="G2877" t="s">
        <v>433</v>
      </c>
      <c r="AT2877" t="str">
        <f t="shared" si="388"/>
        <v>GND</v>
      </c>
      <c r="AU2877" t="str">
        <f t="shared" si="389"/>
        <v>--</v>
      </c>
    </row>
    <row r="2878" spans="1:47" x14ac:dyDescent="0.25">
      <c r="A2878" t="str">
        <f t="shared" si="384"/>
        <v>U13-V9</v>
      </c>
      <c r="B2878" t="str">
        <f t="shared" si="385"/>
        <v>LPDDR4A_DQ29</v>
      </c>
      <c r="C2878" t="str">
        <f t="shared" si="386"/>
        <v>U13-LPDDR4A_DQ29</v>
      </c>
      <c r="D2878" t="str">
        <f t="shared" si="387"/>
        <v>U13-V9</v>
      </c>
      <c r="E2878" t="s">
        <v>3136</v>
      </c>
      <c r="F2878" t="s">
        <v>3116</v>
      </c>
      <c r="G2878" t="s">
        <v>1044</v>
      </c>
      <c r="AT2878" t="str">
        <f t="shared" si="388"/>
        <v>LPDDR4A_DQ29</v>
      </c>
      <c r="AU2878" t="str">
        <f t="shared" si="389"/>
        <v>--</v>
      </c>
    </row>
    <row r="2879" spans="1:47" x14ac:dyDescent="0.25">
      <c r="A2879" t="str">
        <f t="shared" si="384"/>
        <v>U13-V10</v>
      </c>
      <c r="B2879" t="str">
        <f t="shared" si="385"/>
        <v>LPDDR4A_DQSB1_N</v>
      </c>
      <c r="C2879" t="str">
        <f t="shared" si="386"/>
        <v>U13-LPDDR4A_DQSB1_N</v>
      </c>
      <c r="D2879" t="str">
        <f t="shared" si="387"/>
        <v>U13-V10</v>
      </c>
      <c r="E2879" t="s">
        <v>3136</v>
      </c>
      <c r="F2879" t="s">
        <v>3117</v>
      </c>
      <c r="G2879" t="s">
        <v>1060</v>
      </c>
      <c r="AT2879" t="str">
        <f t="shared" si="388"/>
        <v>LPDDR4A_DQSB1_N</v>
      </c>
      <c r="AU2879" t="str">
        <f t="shared" si="389"/>
        <v>--</v>
      </c>
    </row>
    <row r="2880" spans="1:47" x14ac:dyDescent="0.25">
      <c r="A2880" t="str">
        <f t="shared" si="384"/>
        <v>U13-V11</v>
      </c>
      <c r="B2880" t="str">
        <f t="shared" si="385"/>
        <v>LPDDR4A_DQ26</v>
      </c>
      <c r="C2880" t="str">
        <f t="shared" si="386"/>
        <v>U13-LPDDR4A_DQ26</v>
      </c>
      <c r="D2880" t="str">
        <f t="shared" si="387"/>
        <v>U13-V11</v>
      </c>
      <c r="E2880" t="s">
        <v>3136</v>
      </c>
      <c r="F2880" t="s">
        <v>3118</v>
      </c>
      <c r="G2880" t="s">
        <v>1041</v>
      </c>
      <c r="AT2880" t="str">
        <f t="shared" si="388"/>
        <v>LPDDR4A_DQ26</v>
      </c>
      <c r="AU2880" t="str">
        <f t="shared" si="389"/>
        <v>--</v>
      </c>
    </row>
    <row r="2881" spans="1:47" x14ac:dyDescent="0.25">
      <c r="A2881" t="str">
        <f t="shared" si="384"/>
        <v>U13-V12</v>
      </c>
      <c r="B2881" t="str">
        <f t="shared" si="385"/>
        <v>GND</v>
      </c>
      <c r="C2881" t="str">
        <f t="shared" si="386"/>
        <v>U13-GND</v>
      </c>
      <c r="D2881" t="str">
        <f t="shared" si="387"/>
        <v>U13-V12</v>
      </c>
      <c r="E2881" t="s">
        <v>3136</v>
      </c>
      <c r="F2881" t="s">
        <v>3119</v>
      </c>
      <c r="G2881" t="s">
        <v>433</v>
      </c>
      <c r="AT2881" t="str">
        <f t="shared" si="388"/>
        <v>GND</v>
      </c>
      <c r="AU2881" t="str">
        <f t="shared" si="389"/>
        <v>--</v>
      </c>
    </row>
    <row r="2882" spans="1:47" x14ac:dyDescent="0.25">
      <c r="A2882" t="str">
        <f t="shared" si="384"/>
        <v>U13-W1</v>
      </c>
      <c r="B2882" t="str">
        <f t="shared" si="385"/>
        <v>1.1V_LPDDR4</v>
      </c>
      <c r="C2882" t="str">
        <f t="shared" si="386"/>
        <v>U13-1.1V_LPDDR4</v>
      </c>
      <c r="D2882" t="str">
        <f t="shared" si="387"/>
        <v>U13-W1</v>
      </c>
      <c r="E2882" t="s">
        <v>3136</v>
      </c>
      <c r="F2882" t="s">
        <v>1572</v>
      </c>
      <c r="G2882" t="s">
        <v>438</v>
      </c>
      <c r="AT2882" t="str">
        <f t="shared" si="388"/>
        <v>1.1V_LPDDR4</v>
      </c>
      <c r="AU2882" t="str">
        <f t="shared" si="389"/>
        <v>--</v>
      </c>
    </row>
    <row r="2883" spans="1:47" x14ac:dyDescent="0.25">
      <c r="A2883" t="str">
        <f t="shared" si="384"/>
        <v>U13-W2</v>
      </c>
      <c r="B2883" t="str">
        <f t="shared" si="385"/>
        <v>GND</v>
      </c>
      <c r="C2883" t="str">
        <f t="shared" si="386"/>
        <v>U13-GND</v>
      </c>
      <c r="D2883" t="str">
        <f t="shared" si="387"/>
        <v>U13-W2</v>
      </c>
      <c r="E2883" t="s">
        <v>3136</v>
      </c>
      <c r="F2883" t="s">
        <v>1574</v>
      </c>
      <c r="G2883" t="s">
        <v>433</v>
      </c>
      <c r="AT2883" t="str">
        <f t="shared" si="388"/>
        <v>GND</v>
      </c>
      <c r="AU2883" t="str">
        <f t="shared" si="389"/>
        <v>--</v>
      </c>
    </row>
    <row r="2884" spans="1:47" x14ac:dyDescent="0.25">
      <c r="A2884" t="str">
        <f t="shared" si="384"/>
        <v>U13-W3</v>
      </c>
      <c r="B2884" t="str">
        <f t="shared" si="385"/>
        <v>LPDDR4A_DQSB0_P</v>
      </c>
      <c r="C2884" t="str">
        <f t="shared" si="386"/>
        <v>U13-LPDDR4A_DQSB0_P</v>
      </c>
      <c r="D2884" t="str">
        <f t="shared" si="387"/>
        <v>U13-W3</v>
      </c>
      <c r="E2884" t="s">
        <v>3136</v>
      </c>
      <c r="F2884" t="s">
        <v>3120</v>
      </c>
      <c r="G2884" t="s">
        <v>1059</v>
      </c>
      <c r="AT2884" t="str">
        <f t="shared" si="388"/>
        <v>LPDDR4A_DQSB0_P</v>
      </c>
      <c r="AU2884" t="str">
        <f t="shared" si="389"/>
        <v>--</v>
      </c>
    </row>
    <row r="2885" spans="1:47" x14ac:dyDescent="0.25">
      <c r="A2885" t="str">
        <f t="shared" si="384"/>
        <v>U13-W4</v>
      </c>
      <c r="B2885" t="str">
        <f t="shared" si="385"/>
        <v>GND</v>
      </c>
      <c r="C2885" t="str">
        <f t="shared" si="386"/>
        <v>U13-GND</v>
      </c>
      <c r="D2885" t="str">
        <f t="shared" si="387"/>
        <v>U13-W4</v>
      </c>
      <c r="E2885" t="s">
        <v>3136</v>
      </c>
      <c r="F2885" t="s">
        <v>3121</v>
      </c>
      <c r="G2885" t="s">
        <v>433</v>
      </c>
      <c r="AT2885" t="str">
        <f t="shared" si="388"/>
        <v>GND</v>
      </c>
      <c r="AU2885" t="str">
        <f t="shared" si="389"/>
        <v>--</v>
      </c>
    </row>
    <row r="2886" spans="1:47" x14ac:dyDescent="0.25">
      <c r="A2886" t="str">
        <f t="shared" ref="A2886:A2949" si="390">$E2886&amp;"-"&amp;$F2886</f>
        <v>U13-W5</v>
      </c>
      <c r="B2886" t="str">
        <f t="shared" ref="B2886:B2949" si="391">IF(OR(E2886=$A$2,E2886=$B$2,E2886=$C$2,E2886=$D$2),"--",G2886)</f>
        <v>1.1V_LPDDR4</v>
      </c>
      <c r="C2886" t="str">
        <f t="shared" ref="C2886:C2949" si="392">$E2886&amp;"-"&amp;$G2886</f>
        <v>U13-1.1V_LPDDR4</v>
      </c>
      <c r="D2886" t="str">
        <f t="shared" ref="D2886:D2949" si="393">A2886</f>
        <v>U13-W5</v>
      </c>
      <c r="E2886" t="s">
        <v>3136</v>
      </c>
      <c r="F2886" t="s">
        <v>3122</v>
      </c>
      <c r="G2886" t="s">
        <v>438</v>
      </c>
      <c r="AT2886" t="str">
        <f t="shared" ref="AT2886:AT2949" si="394">IF(IF(COUNTIF($AO$6:$AQ$150,B2886)&gt;0,"---","--")="---",VLOOKUP(B2886,$AO$6:$AQ$150,3,0),B2886)</f>
        <v>1.1V_LPDDR4</v>
      </c>
      <c r="AU2886" t="str">
        <f t="shared" ref="AU2886:AU2949" si="395">IF(IF(COUNTIF($AO$6:$AQ$150,B2886)&gt;0,"---","--")="---",VLOOKUP(B2886,$AO$6:$AQ$150,2,0),"--")</f>
        <v>--</v>
      </c>
    </row>
    <row r="2887" spans="1:47" x14ac:dyDescent="0.25">
      <c r="A2887" t="str">
        <f t="shared" si="390"/>
        <v>U13-W8</v>
      </c>
      <c r="B2887" t="str">
        <f t="shared" si="391"/>
        <v>1.1V_LPDDR4</v>
      </c>
      <c r="C2887" t="str">
        <f t="shared" si="392"/>
        <v>U13-1.1V_LPDDR4</v>
      </c>
      <c r="D2887" t="str">
        <f t="shared" si="393"/>
        <v>U13-W8</v>
      </c>
      <c r="E2887" t="s">
        <v>3136</v>
      </c>
      <c r="F2887" t="s">
        <v>3123</v>
      </c>
      <c r="G2887" t="s">
        <v>438</v>
      </c>
      <c r="AT2887" t="str">
        <f t="shared" si="394"/>
        <v>1.1V_LPDDR4</v>
      </c>
      <c r="AU2887" t="str">
        <f t="shared" si="395"/>
        <v>--</v>
      </c>
    </row>
    <row r="2888" spans="1:47" x14ac:dyDescent="0.25">
      <c r="A2888" t="str">
        <f t="shared" si="390"/>
        <v>U13-W9</v>
      </c>
      <c r="B2888" t="str">
        <f t="shared" si="391"/>
        <v>GND</v>
      </c>
      <c r="C2888" t="str">
        <f t="shared" si="392"/>
        <v>U13-GND</v>
      </c>
      <c r="D2888" t="str">
        <f t="shared" si="393"/>
        <v>U13-W9</v>
      </c>
      <c r="E2888" t="s">
        <v>3136</v>
      </c>
      <c r="F2888" t="s">
        <v>3124</v>
      </c>
      <c r="G2888" t="s">
        <v>433</v>
      </c>
      <c r="AT2888" t="str">
        <f t="shared" si="394"/>
        <v>GND</v>
      </c>
      <c r="AU2888" t="str">
        <f t="shared" si="395"/>
        <v>--</v>
      </c>
    </row>
    <row r="2889" spans="1:47" x14ac:dyDescent="0.25">
      <c r="A2889" t="str">
        <f t="shared" si="390"/>
        <v>U13-W10</v>
      </c>
      <c r="B2889" t="str">
        <f t="shared" si="391"/>
        <v>LPDDR4A_DQSB1_P</v>
      </c>
      <c r="C2889" t="str">
        <f t="shared" si="392"/>
        <v>U13-LPDDR4A_DQSB1_P</v>
      </c>
      <c r="D2889" t="str">
        <f t="shared" si="393"/>
        <v>U13-W10</v>
      </c>
      <c r="E2889" t="s">
        <v>3136</v>
      </c>
      <c r="F2889" t="s">
        <v>3125</v>
      </c>
      <c r="G2889" t="s">
        <v>1061</v>
      </c>
      <c r="AT2889" t="str">
        <f t="shared" si="394"/>
        <v>LPDDR4A_DQSB1_P</v>
      </c>
      <c r="AU2889" t="str">
        <f t="shared" si="395"/>
        <v>--</v>
      </c>
    </row>
    <row r="2890" spans="1:47" x14ac:dyDescent="0.25">
      <c r="A2890" t="str">
        <f t="shared" si="390"/>
        <v>U13-W11</v>
      </c>
      <c r="B2890" t="str">
        <f t="shared" si="391"/>
        <v>GND</v>
      </c>
      <c r="C2890" t="str">
        <f t="shared" si="392"/>
        <v>U13-GND</v>
      </c>
      <c r="D2890" t="str">
        <f t="shared" si="393"/>
        <v>U13-W11</v>
      </c>
      <c r="E2890" t="s">
        <v>3136</v>
      </c>
      <c r="F2890" t="s">
        <v>3126</v>
      </c>
      <c r="G2890" t="s">
        <v>433</v>
      </c>
      <c r="AT2890" t="str">
        <f t="shared" si="394"/>
        <v>GND</v>
      </c>
      <c r="AU2890" t="str">
        <f t="shared" si="395"/>
        <v>--</v>
      </c>
    </row>
    <row r="2891" spans="1:47" x14ac:dyDescent="0.25">
      <c r="A2891" t="str">
        <f t="shared" si="390"/>
        <v>U13-W12</v>
      </c>
      <c r="B2891" t="str">
        <f t="shared" si="391"/>
        <v>1.1V_LPDDR4</v>
      </c>
      <c r="C2891" t="str">
        <f t="shared" si="392"/>
        <v>U13-1.1V_LPDDR4</v>
      </c>
      <c r="D2891" t="str">
        <f t="shared" si="393"/>
        <v>U13-W12</v>
      </c>
      <c r="E2891" t="s">
        <v>3136</v>
      </c>
      <c r="F2891" t="s">
        <v>3127</v>
      </c>
      <c r="G2891" t="s">
        <v>438</v>
      </c>
      <c r="AT2891" t="str">
        <f t="shared" si="394"/>
        <v>1.1V_LPDDR4</v>
      </c>
      <c r="AU2891" t="str">
        <f t="shared" si="395"/>
        <v>--</v>
      </c>
    </row>
    <row r="2892" spans="1:47" x14ac:dyDescent="0.25">
      <c r="A2892" t="str">
        <f t="shared" si="390"/>
        <v>U13-Y1</v>
      </c>
      <c r="B2892" t="str">
        <f t="shared" si="391"/>
        <v>GND</v>
      </c>
      <c r="C2892" t="str">
        <f t="shared" si="392"/>
        <v>U13-GND</v>
      </c>
      <c r="D2892" t="str">
        <f t="shared" si="393"/>
        <v>U13-Y1</v>
      </c>
      <c r="E2892" t="s">
        <v>3136</v>
      </c>
      <c r="F2892" t="s">
        <v>3128</v>
      </c>
      <c r="G2892" t="s">
        <v>433</v>
      </c>
      <c r="AT2892" t="str">
        <f t="shared" si="394"/>
        <v>GND</v>
      </c>
      <c r="AU2892" t="str">
        <f t="shared" si="395"/>
        <v>--</v>
      </c>
    </row>
    <row r="2893" spans="1:47" x14ac:dyDescent="0.25">
      <c r="A2893" t="str">
        <f t="shared" si="390"/>
        <v>U13-Y2</v>
      </c>
      <c r="B2893" t="str">
        <f t="shared" si="391"/>
        <v>LPDDR4A_DQ17</v>
      </c>
      <c r="C2893" t="str">
        <f t="shared" si="392"/>
        <v>U13-LPDDR4A_DQ17</v>
      </c>
      <c r="D2893" t="str">
        <f t="shared" si="393"/>
        <v>U13-Y2</v>
      </c>
      <c r="E2893" t="s">
        <v>3136</v>
      </c>
      <c r="F2893" t="s">
        <v>3129</v>
      </c>
      <c r="G2893" t="s">
        <v>1028</v>
      </c>
      <c r="AT2893" t="str">
        <f t="shared" si="394"/>
        <v>LPDDR4A_DQ17</v>
      </c>
      <c r="AU2893" t="str">
        <f t="shared" si="395"/>
        <v>--</v>
      </c>
    </row>
    <row r="2894" spans="1:47" x14ac:dyDescent="0.25">
      <c r="A2894" t="str">
        <f t="shared" si="390"/>
        <v>U13-Y3</v>
      </c>
      <c r="B2894" t="str">
        <f t="shared" si="391"/>
        <v>LPDDR4A_DMB0</v>
      </c>
      <c r="C2894" t="str">
        <f t="shared" si="392"/>
        <v>U13-LPDDR4A_DMB0</v>
      </c>
      <c r="D2894" t="str">
        <f t="shared" si="393"/>
        <v>U13-Y3</v>
      </c>
      <c r="E2894" t="s">
        <v>3136</v>
      </c>
      <c r="F2894" t="s">
        <v>3130</v>
      </c>
      <c r="G2894" t="s">
        <v>1015</v>
      </c>
      <c r="AT2894" t="str">
        <f t="shared" si="394"/>
        <v>LPDDR4A_DMB0</v>
      </c>
      <c r="AU2894" t="str">
        <f t="shared" si="395"/>
        <v>--</v>
      </c>
    </row>
    <row r="2895" spans="1:47" x14ac:dyDescent="0.25">
      <c r="A2895" t="str">
        <f t="shared" si="390"/>
        <v>U13-Y4</v>
      </c>
      <c r="B2895" t="str">
        <f t="shared" si="391"/>
        <v>LPDDR4A_DQ22</v>
      </c>
      <c r="C2895" t="str">
        <f t="shared" si="392"/>
        <v>U13-LPDDR4A_DQ22</v>
      </c>
      <c r="D2895" t="str">
        <f t="shared" si="393"/>
        <v>U13-Y4</v>
      </c>
      <c r="E2895" t="s">
        <v>3136</v>
      </c>
      <c r="F2895" t="s">
        <v>1576</v>
      </c>
      <c r="G2895" t="s">
        <v>1037</v>
      </c>
      <c r="AT2895" t="str">
        <f t="shared" si="394"/>
        <v>LPDDR4A_DQ22</v>
      </c>
      <c r="AU2895" t="str">
        <f t="shared" si="395"/>
        <v>--</v>
      </c>
    </row>
    <row r="2896" spans="1:47" x14ac:dyDescent="0.25">
      <c r="A2896" t="str">
        <f t="shared" si="390"/>
        <v>U13-Y5</v>
      </c>
      <c r="B2896" t="str">
        <f t="shared" si="391"/>
        <v>GND</v>
      </c>
      <c r="C2896" t="str">
        <f t="shared" si="392"/>
        <v>U13-GND</v>
      </c>
      <c r="D2896" t="str">
        <f t="shared" si="393"/>
        <v>U13-Y5</v>
      </c>
      <c r="E2896" t="s">
        <v>3136</v>
      </c>
      <c r="F2896" t="s">
        <v>3131</v>
      </c>
      <c r="G2896" t="s">
        <v>433</v>
      </c>
      <c r="AT2896" t="str">
        <f t="shared" si="394"/>
        <v>GND</v>
      </c>
      <c r="AU2896" t="str">
        <f t="shared" si="395"/>
        <v>--</v>
      </c>
    </row>
    <row r="2897" spans="1:47" x14ac:dyDescent="0.25">
      <c r="A2897" t="str">
        <f t="shared" si="390"/>
        <v>U13-Y8</v>
      </c>
      <c r="B2897" t="str">
        <f t="shared" si="391"/>
        <v>GND</v>
      </c>
      <c r="C2897" t="str">
        <f t="shared" si="392"/>
        <v>U13-GND</v>
      </c>
      <c r="D2897" t="str">
        <f t="shared" si="393"/>
        <v>U13-Y8</v>
      </c>
      <c r="E2897" t="s">
        <v>3136</v>
      </c>
      <c r="F2897" t="s">
        <v>1578</v>
      </c>
      <c r="G2897" t="s">
        <v>433</v>
      </c>
      <c r="AT2897" t="str">
        <f t="shared" si="394"/>
        <v>GND</v>
      </c>
      <c r="AU2897" t="str">
        <f t="shared" si="395"/>
        <v>--</v>
      </c>
    </row>
    <row r="2898" spans="1:47" x14ac:dyDescent="0.25">
      <c r="A2898" t="str">
        <f t="shared" si="390"/>
        <v>U13-Y9</v>
      </c>
      <c r="B2898" t="str">
        <f t="shared" si="391"/>
        <v>LPDDR4A_DQ30</v>
      </c>
      <c r="C2898" t="str">
        <f t="shared" si="392"/>
        <v>U13-LPDDR4A_DQ30</v>
      </c>
      <c r="D2898" t="str">
        <f t="shared" si="393"/>
        <v>U13-Y9</v>
      </c>
      <c r="E2898" t="s">
        <v>3136</v>
      </c>
      <c r="F2898" t="s">
        <v>3132</v>
      </c>
      <c r="G2898" t="s">
        <v>1046</v>
      </c>
      <c r="AT2898" t="str">
        <f t="shared" si="394"/>
        <v>LPDDR4A_DQ30</v>
      </c>
      <c r="AU2898" t="str">
        <f t="shared" si="395"/>
        <v>--</v>
      </c>
    </row>
    <row r="2899" spans="1:47" x14ac:dyDescent="0.25">
      <c r="A2899" t="str">
        <f t="shared" si="390"/>
        <v>U13-Y10</v>
      </c>
      <c r="B2899" t="str">
        <f t="shared" si="391"/>
        <v>LPDDR4A_DMB1</v>
      </c>
      <c r="C2899" t="str">
        <f t="shared" si="392"/>
        <v>U13-LPDDR4A_DMB1</v>
      </c>
      <c r="D2899" t="str">
        <f t="shared" si="393"/>
        <v>U13-Y10</v>
      </c>
      <c r="E2899" t="s">
        <v>3136</v>
      </c>
      <c r="F2899" t="s">
        <v>3133</v>
      </c>
      <c r="G2899" t="s">
        <v>1016</v>
      </c>
      <c r="AT2899" t="str">
        <f t="shared" si="394"/>
        <v>LPDDR4A_DMB1</v>
      </c>
      <c r="AU2899" t="str">
        <f t="shared" si="395"/>
        <v>--</v>
      </c>
    </row>
    <row r="2900" spans="1:47" x14ac:dyDescent="0.25">
      <c r="A2900" t="str">
        <f t="shared" si="390"/>
        <v>U13-Y11</v>
      </c>
      <c r="B2900" t="str">
        <f t="shared" si="391"/>
        <v>LPDDR4A_DQ25</v>
      </c>
      <c r="C2900" t="str">
        <f t="shared" si="392"/>
        <v>U13-LPDDR4A_DQ25</v>
      </c>
      <c r="D2900" t="str">
        <f t="shared" si="393"/>
        <v>U13-Y11</v>
      </c>
      <c r="E2900" t="s">
        <v>3136</v>
      </c>
      <c r="F2900" t="s">
        <v>3134</v>
      </c>
      <c r="G2900" t="s">
        <v>1040</v>
      </c>
      <c r="AT2900" t="str">
        <f t="shared" si="394"/>
        <v>LPDDR4A_DQ25</v>
      </c>
      <c r="AU2900" t="str">
        <f t="shared" si="395"/>
        <v>--</v>
      </c>
    </row>
    <row r="2901" spans="1:47" x14ac:dyDescent="0.25">
      <c r="A2901" t="str">
        <f t="shared" si="390"/>
        <v>U13-Y12</v>
      </c>
      <c r="B2901" t="str">
        <f t="shared" si="391"/>
        <v>GND</v>
      </c>
      <c r="C2901" t="str">
        <f t="shared" si="392"/>
        <v>U13-GND</v>
      </c>
      <c r="D2901" t="str">
        <f t="shared" si="393"/>
        <v>U13-Y12</v>
      </c>
      <c r="E2901" t="s">
        <v>3136</v>
      </c>
      <c r="F2901" t="s">
        <v>3135</v>
      </c>
      <c r="G2901" t="s">
        <v>433</v>
      </c>
      <c r="AT2901" t="str">
        <f t="shared" si="394"/>
        <v>GND</v>
      </c>
      <c r="AU2901" t="str">
        <f t="shared" si="395"/>
        <v>--</v>
      </c>
    </row>
    <row r="2902" spans="1:47" x14ac:dyDescent="0.25">
      <c r="A2902" t="str">
        <f t="shared" si="390"/>
        <v>U14-1</v>
      </c>
      <c r="B2902" t="str">
        <f t="shared" si="391"/>
        <v>DCDC_SDA</v>
      </c>
      <c r="C2902" t="str">
        <f t="shared" si="392"/>
        <v>U14-DCDC_SDA</v>
      </c>
      <c r="D2902" t="str">
        <f t="shared" si="393"/>
        <v>U14-1</v>
      </c>
      <c r="E2902" t="s">
        <v>3154</v>
      </c>
      <c r="F2902">
        <v>1</v>
      </c>
      <c r="G2902" t="s">
        <v>926</v>
      </c>
      <c r="AT2902" t="str">
        <f t="shared" si="394"/>
        <v>DCDC1_SDA</v>
      </c>
      <c r="AU2902" t="str">
        <f t="shared" si="395"/>
        <v>R88</v>
      </c>
    </row>
    <row r="2903" spans="1:47" x14ac:dyDescent="0.25">
      <c r="A2903" t="str">
        <f t="shared" si="390"/>
        <v>U14-2</v>
      </c>
      <c r="B2903" t="str">
        <f t="shared" si="391"/>
        <v>PG_GROUP2</v>
      </c>
      <c r="C2903" t="str">
        <f t="shared" si="392"/>
        <v>U14-PG_GROUP2</v>
      </c>
      <c r="D2903" t="str">
        <f t="shared" si="393"/>
        <v>U14-2</v>
      </c>
      <c r="E2903" t="s">
        <v>3154</v>
      </c>
      <c r="F2903">
        <v>2</v>
      </c>
      <c r="G2903" t="s">
        <v>1095</v>
      </c>
      <c r="AT2903" t="str">
        <f t="shared" si="394"/>
        <v>PG_GROUP2</v>
      </c>
      <c r="AU2903" t="str">
        <f t="shared" si="395"/>
        <v>--</v>
      </c>
    </row>
    <row r="2904" spans="1:47" x14ac:dyDescent="0.25">
      <c r="A2904" t="str">
        <f t="shared" si="390"/>
        <v>U14-3</v>
      </c>
      <c r="B2904" t="str">
        <f t="shared" si="391"/>
        <v>PG_GROUP1</v>
      </c>
      <c r="C2904" t="str">
        <f t="shared" si="392"/>
        <v>U14-PG_GROUP1</v>
      </c>
      <c r="D2904" t="str">
        <f t="shared" si="393"/>
        <v>U14-3</v>
      </c>
      <c r="E2904" t="s">
        <v>3154</v>
      </c>
      <c r="F2904">
        <v>3</v>
      </c>
      <c r="G2904" t="s">
        <v>1213</v>
      </c>
      <c r="AT2904" t="str">
        <f t="shared" si="394"/>
        <v>PG_GROUP1</v>
      </c>
      <c r="AU2904" t="str">
        <f t="shared" si="395"/>
        <v>--</v>
      </c>
    </row>
    <row r="2905" spans="1:47" x14ac:dyDescent="0.25">
      <c r="A2905" t="str">
        <f t="shared" si="390"/>
        <v>U14-4</v>
      </c>
      <c r="B2905" t="str">
        <f t="shared" si="391"/>
        <v>DCDC_SCL</v>
      </c>
      <c r="C2905" t="str">
        <f t="shared" si="392"/>
        <v>U14-DCDC_SCL</v>
      </c>
      <c r="D2905" t="str">
        <f t="shared" si="393"/>
        <v>U14-4</v>
      </c>
      <c r="E2905" t="s">
        <v>3154</v>
      </c>
      <c r="F2905">
        <v>4</v>
      </c>
      <c r="G2905" t="s">
        <v>925</v>
      </c>
      <c r="AT2905" t="str">
        <f t="shared" si="394"/>
        <v>DCDC1_SCL</v>
      </c>
      <c r="AU2905" t="str">
        <f t="shared" si="395"/>
        <v>R82</v>
      </c>
    </row>
    <row r="2906" spans="1:47" x14ac:dyDescent="0.25">
      <c r="A2906" t="str">
        <f t="shared" si="390"/>
        <v>U14-5</v>
      </c>
      <c r="B2906" t="str">
        <f t="shared" si="391"/>
        <v>NetC154_2</v>
      </c>
      <c r="C2906" t="str">
        <f t="shared" si="392"/>
        <v>U14-NetC154_2</v>
      </c>
      <c r="D2906" t="str">
        <f t="shared" si="393"/>
        <v>U14-5</v>
      </c>
      <c r="E2906" t="s">
        <v>3154</v>
      </c>
      <c r="F2906">
        <v>5</v>
      </c>
      <c r="G2906" t="s">
        <v>1145</v>
      </c>
      <c r="AT2906" t="str">
        <f t="shared" si="394"/>
        <v>NetC154_2</v>
      </c>
      <c r="AU2906" t="str">
        <f t="shared" si="395"/>
        <v>--</v>
      </c>
    </row>
    <row r="2907" spans="1:47" x14ac:dyDescent="0.25">
      <c r="A2907" t="str">
        <f t="shared" si="390"/>
        <v>U14-6</v>
      </c>
      <c r="B2907" t="str">
        <f t="shared" si="391"/>
        <v>NetR75_2</v>
      </c>
      <c r="C2907" t="str">
        <f t="shared" si="392"/>
        <v>U14-NetR75_2</v>
      </c>
      <c r="D2907" t="str">
        <f t="shared" si="393"/>
        <v>U14-6</v>
      </c>
      <c r="E2907" t="s">
        <v>3154</v>
      </c>
      <c r="F2907">
        <v>6</v>
      </c>
      <c r="G2907" t="s">
        <v>1204</v>
      </c>
      <c r="AT2907" t="str">
        <f t="shared" si="394"/>
        <v>NetR75_2</v>
      </c>
      <c r="AU2907" t="str">
        <f t="shared" si="395"/>
        <v>--</v>
      </c>
    </row>
    <row r="2908" spans="1:47" x14ac:dyDescent="0.25">
      <c r="A2908" t="str">
        <f t="shared" si="390"/>
        <v>U14-7</v>
      </c>
      <c r="B2908" t="str">
        <f t="shared" si="391"/>
        <v>1.2V</v>
      </c>
      <c r="C2908" t="str">
        <f t="shared" si="392"/>
        <v>U14-1.2V</v>
      </c>
      <c r="D2908" t="str">
        <f t="shared" si="393"/>
        <v>U14-7</v>
      </c>
      <c r="E2908" t="s">
        <v>3154</v>
      </c>
      <c r="F2908">
        <v>7</v>
      </c>
      <c r="G2908" t="s">
        <v>439</v>
      </c>
      <c r="AT2908" t="str">
        <f t="shared" si="394"/>
        <v>1.2V</v>
      </c>
      <c r="AU2908" t="str">
        <f t="shared" si="395"/>
        <v>--</v>
      </c>
    </row>
    <row r="2909" spans="1:47" x14ac:dyDescent="0.25">
      <c r="A2909" t="str">
        <f t="shared" si="390"/>
        <v>U14-8</v>
      </c>
      <c r="B2909" t="str">
        <f t="shared" si="391"/>
        <v>GND</v>
      </c>
      <c r="C2909" t="str">
        <f t="shared" si="392"/>
        <v>U14-GND</v>
      </c>
      <c r="D2909" t="str">
        <f t="shared" si="393"/>
        <v>U14-8</v>
      </c>
      <c r="E2909" t="s">
        <v>3154</v>
      </c>
      <c r="F2909">
        <v>8</v>
      </c>
      <c r="G2909" t="s">
        <v>433</v>
      </c>
      <c r="AT2909" t="str">
        <f t="shared" si="394"/>
        <v>GND</v>
      </c>
      <c r="AU2909" t="str">
        <f t="shared" si="395"/>
        <v>--</v>
      </c>
    </row>
    <row r="2910" spans="1:47" x14ac:dyDescent="0.25">
      <c r="A2910" t="str">
        <f t="shared" si="390"/>
        <v>U14-9</v>
      </c>
      <c r="B2910" t="str">
        <f t="shared" si="391"/>
        <v>GND</v>
      </c>
      <c r="C2910" t="str">
        <f t="shared" si="392"/>
        <v>U14-GND</v>
      </c>
      <c r="D2910" t="str">
        <f t="shared" si="393"/>
        <v>U14-9</v>
      </c>
      <c r="E2910" t="s">
        <v>3154</v>
      </c>
      <c r="F2910">
        <v>9</v>
      </c>
      <c r="G2910" t="s">
        <v>433</v>
      </c>
      <c r="AT2910" t="str">
        <f t="shared" si="394"/>
        <v>GND</v>
      </c>
      <c r="AU2910" t="str">
        <f t="shared" si="395"/>
        <v>--</v>
      </c>
    </row>
    <row r="2911" spans="1:47" x14ac:dyDescent="0.25">
      <c r="A2911" t="str">
        <f t="shared" si="390"/>
        <v>U14-10</v>
      </c>
      <c r="B2911" t="str">
        <f t="shared" si="391"/>
        <v>NetC37_2</v>
      </c>
      <c r="C2911" t="str">
        <f t="shared" si="392"/>
        <v>U14-NetC37_2</v>
      </c>
      <c r="D2911" t="str">
        <f t="shared" si="393"/>
        <v>U14-10</v>
      </c>
      <c r="E2911" t="s">
        <v>3154</v>
      </c>
      <c r="F2911">
        <v>10</v>
      </c>
      <c r="G2911" t="s">
        <v>1165</v>
      </c>
      <c r="AT2911" t="str">
        <f t="shared" si="394"/>
        <v>NetC37_2</v>
      </c>
      <c r="AU2911" t="str">
        <f t="shared" si="395"/>
        <v>--</v>
      </c>
    </row>
    <row r="2912" spans="1:47" x14ac:dyDescent="0.25">
      <c r="A2912" t="str">
        <f t="shared" si="390"/>
        <v>U14-11</v>
      </c>
      <c r="B2912" t="str">
        <f t="shared" si="391"/>
        <v>NetC155_2</v>
      </c>
      <c r="C2912" t="str">
        <f t="shared" si="392"/>
        <v>U14-NetC155_2</v>
      </c>
      <c r="D2912" t="str">
        <f t="shared" si="393"/>
        <v>U14-11</v>
      </c>
      <c r="E2912" t="s">
        <v>3154</v>
      </c>
      <c r="F2912">
        <v>11</v>
      </c>
      <c r="G2912" t="s">
        <v>1146</v>
      </c>
      <c r="AT2912" t="str">
        <f t="shared" si="394"/>
        <v>NetC155_2</v>
      </c>
      <c r="AU2912" t="str">
        <f t="shared" si="395"/>
        <v>--</v>
      </c>
    </row>
    <row r="2913" spans="1:47" x14ac:dyDescent="0.25">
      <c r="A2913" t="str">
        <f t="shared" si="390"/>
        <v>U14-12</v>
      </c>
      <c r="B2913" t="str">
        <f t="shared" si="391"/>
        <v>12.0V</v>
      </c>
      <c r="C2913" t="str">
        <f t="shared" si="392"/>
        <v>U14-12.0V</v>
      </c>
      <c r="D2913" t="str">
        <f t="shared" si="393"/>
        <v>U14-12</v>
      </c>
      <c r="E2913" t="s">
        <v>3154</v>
      </c>
      <c r="F2913">
        <v>12</v>
      </c>
      <c r="G2913" t="s">
        <v>443</v>
      </c>
      <c r="AT2913" t="str">
        <f t="shared" si="394"/>
        <v>12.0V</v>
      </c>
      <c r="AU2913" t="str">
        <f t="shared" si="395"/>
        <v>--</v>
      </c>
    </row>
    <row r="2914" spans="1:47" x14ac:dyDescent="0.25">
      <c r="A2914" t="str">
        <f t="shared" si="390"/>
        <v>U14-15</v>
      </c>
      <c r="B2914" t="str">
        <f t="shared" si="391"/>
        <v>NetU14_15</v>
      </c>
      <c r="C2914" t="str">
        <f t="shared" si="392"/>
        <v>U14-NetU14_15</v>
      </c>
      <c r="D2914" t="str">
        <f t="shared" si="393"/>
        <v>U14-15</v>
      </c>
      <c r="E2914" t="s">
        <v>3154</v>
      </c>
      <c r="F2914">
        <v>15</v>
      </c>
      <c r="G2914" t="s">
        <v>3155</v>
      </c>
      <c r="AT2914" t="str">
        <f t="shared" si="394"/>
        <v>NetU14_15</v>
      </c>
      <c r="AU2914" t="str">
        <f t="shared" si="395"/>
        <v>--</v>
      </c>
    </row>
    <row r="2915" spans="1:47" x14ac:dyDescent="0.25">
      <c r="A2915" t="str">
        <f t="shared" si="390"/>
        <v>U14-16</v>
      </c>
      <c r="B2915" t="str">
        <f t="shared" si="391"/>
        <v>GND</v>
      </c>
      <c r="C2915" t="str">
        <f t="shared" si="392"/>
        <v>U14-GND</v>
      </c>
      <c r="D2915" t="str">
        <f t="shared" si="393"/>
        <v>U14-16</v>
      </c>
      <c r="E2915" t="s">
        <v>3154</v>
      </c>
      <c r="F2915">
        <v>16</v>
      </c>
      <c r="G2915" t="s">
        <v>433</v>
      </c>
      <c r="AT2915" t="str">
        <f t="shared" si="394"/>
        <v>GND</v>
      </c>
      <c r="AU2915" t="str">
        <f t="shared" si="395"/>
        <v>--</v>
      </c>
    </row>
    <row r="2916" spans="1:47" x14ac:dyDescent="0.25">
      <c r="A2916" t="str">
        <f t="shared" si="390"/>
        <v>U15-1</v>
      </c>
      <c r="B2916" t="str">
        <f t="shared" si="391"/>
        <v>NetC43_2</v>
      </c>
      <c r="C2916" t="str">
        <f t="shared" si="392"/>
        <v>U15-NetC43_2</v>
      </c>
      <c r="D2916" t="str">
        <f t="shared" si="393"/>
        <v>U15-1</v>
      </c>
      <c r="E2916" t="s">
        <v>3156</v>
      </c>
      <c r="F2916">
        <v>1</v>
      </c>
      <c r="G2916" t="s">
        <v>1171</v>
      </c>
      <c r="AT2916" t="str">
        <f t="shared" si="394"/>
        <v>NetC43_2</v>
      </c>
      <c r="AU2916" t="str">
        <f t="shared" si="395"/>
        <v>--</v>
      </c>
    </row>
    <row r="2917" spans="1:47" x14ac:dyDescent="0.25">
      <c r="A2917" t="str">
        <f t="shared" si="390"/>
        <v>U15-2</v>
      </c>
      <c r="B2917" t="str">
        <f t="shared" si="391"/>
        <v>NetU15_2</v>
      </c>
      <c r="C2917" t="str">
        <f t="shared" si="392"/>
        <v>U15-NetU15_2</v>
      </c>
      <c r="D2917" t="str">
        <f t="shared" si="393"/>
        <v>U15-2</v>
      </c>
      <c r="E2917" t="s">
        <v>3156</v>
      </c>
      <c r="F2917">
        <v>2</v>
      </c>
      <c r="G2917" t="s">
        <v>3157</v>
      </c>
      <c r="AT2917" t="str">
        <f t="shared" si="394"/>
        <v>NetU15_2</v>
      </c>
      <c r="AU2917" t="str">
        <f t="shared" si="395"/>
        <v>--</v>
      </c>
    </row>
    <row r="2918" spans="1:47" x14ac:dyDescent="0.25">
      <c r="A2918" t="str">
        <f t="shared" si="390"/>
        <v>U15-3</v>
      </c>
      <c r="B2918" t="str">
        <f t="shared" si="391"/>
        <v>GND</v>
      </c>
      <c r="C2918" t="str">
        <f t="shared" si="392"/>
        <v>U15-GND</v>
      </c>
      <c r="D2918" t="str">
        <f t="shared" si="393"/>
        <v>U15-3</v>
      </c>
      <c r="E2918" t="s">
        <v>3156</v>
      </c>
      <c r="F2918">
        <v>3</v>
      </c>
      <c r="G2918" t="s">
        <v>433</v>
      </c>
      <c r="AT2918" t="str">
        <f t="shared" si="394"/>
        <v>GND</v>
      </c>
      <c r="AU2918" t="str">
        <f t="shared" si="395"/>
        <v>--</v>
      </c>
    </row>
    <row r="2919" spans="1:47" x14ac:dyDescent="0.25">
      <c r="A2919" t="str">
        <f t="shared" si="390"/>
        <v>U15-4</v>
      </c>
      <c r="B2919" t="str">
        <f t="shared" si="391"/>
        <v>NetC42_2</v>
      </c>
      <c r="C2919" t="str">
        <f t="shared" si="392"/>
        <v>U15-NetC42_2</v>
      </c>
      <c r="D2919" t="str">
        <f t="shared" si="393"/>
        <v>U15-4</v>
      </c>
      <c r="E2919" t="s">
        <v>3156</v>
      </c>
      <c r="F2919">
        <v>4</v>
      </c>
      <c r="G2919" t="s">
        <v>1167</v>
      </c>
      <c r="AT2919" t="str">
        <f t="shared" si="394"/>
        <v>NetC42_2</v>
      </c>
      <c r="AU2919" t="str">
        <f t="shared" si="395"/>
        <v>--</v>
      </c>
    </row>
    <row r="2920" spans="1:47" x14ac:dyDescent="0.25">
      <c r="A2920" t="str">
        <f t="shared" si="390"/>
        <v>U15-5</v>
      </c>
      <c r="B2920" t="str">
        <f t="shared" si="391"/>
        <v>NetC44_2</v>
      </c>
      <c r="C2920" t="str">
        <f t="shared" si="392"/>
        <v>U15-NetC44_2</v>
      </c>
      <c r="D2920" t="str">
        <f t="shared" si="393"/>
        <v>U15-5</v>
      </c>
      <c r="E2920" t="s">
        <v>3156</v>
      </c>
      <c r="F2920">
        <v>5</v>
      </c>
      <c r="G2920" t="s">
        <v>1172</v>
      </c>
      <c r="AT2920" t="str">
        <f t="shared" si="394"/>
        <v>NetC44_2</v>
      </c>
      <c r="AU2920" t="str">
        <f t="shared" si="395"/>
        <v>--</v>
      </c>
    </row>
    <row r="2921" spans="1:47" x14ac:dyDescent="0.25">
      <c r="A2921" t="str">
        <f t="shared" si="390"/>
        <v>U15-6</v>
      </c>
      <c r="B2921" t="str">
        <f t="shared" si="391"/>
        <v>NetC43_2</v>
      </c>
      <c r="C2921" t="str">
        <f t="shared" si="392"/>
        <v>U15-NetC43_2</v>
      </c>
      <c r="D2921" t="str">
        <f t="shared" si="393"/>
        <v>U15-6</v>
      </c>
      <c r="E2921" t="s">
        <v>3156</v>
      </c>
      <c r="F2921">
        <v>6</v>
      </c>
      <c r="G2921" t="s">
        <v>1171</v>
      </c>
      <c r="AT2921" t="str">
        <f t="shared" si="394"/>
        <v>NetC43_2</v>
      </c>
      <c r="AU2921" t="str">
        <f t="shared" si="395"/>
        <v>--</v>
      </c>
    </row>
    <row r="2922" spans="1:47" x14ac:dyDescent="0.25">
      <c r="A2922" t="str">
        <f t="shared" si="390"/>
        <v>U16-1</v>
      </c>
      <c r="B2922" t="str">
        <f t="shared" si="391"/>
        <v>3.3V</v>
      </c>
      <c r="C2922" t="str">
        <f t="shared" si="392"/>
        <v>U16-3.3V</v>
      </c>
      <c r="D2922" t="str">
        <f t="shared" si="393"/>
        <v>U16-1</v>
      </c>
      <c r="E2922" t="s">
        <v>3158</v>
      </c>
      <c r="F2922">
        <v>1</v>
      </c>
      <c r="G2922" t="s">
        <v>446</v>
      </c>
      <c r="AT2922" t="str">
        <f t="shared" si="394"/>
        <v>3.3V</v>
      </c>
      <c r="AU2922" t="str">
        <f t="shared" si="395"/>
        <v>--</v>
      </c>
    </row>
    <row r="2923" spans="1:47" x14ac:dyDescent="0.25">
      <c r="A2923" t="str">
        <f t="shared" si="390"/>
        <v>U16-2</v>
      </c>
      <c r="B2923" t="str">
        <f t="shared" si="391"/>
        <v>GND</v>
      </c>
      <c r="C2923" t="str">
        <f t="shared" si="392"/>
        <v>U16-GND</v>
      </c>
      <c r="D2923" t="str">
        <f t="shared" si="393"/>
        <v>U16-2</v>
      </c>
      <c r="E2923" t="s">
        <v>3158</v>
      </c>
      <c r="F2923">
        <v>2</v>
      </c>
      <c r="G2923" t="s">
        <v>433</v>
      </c>
      <c r="AT2923" t="str">
        <f t="shared" si="394"/>
        <v>GND</v>
      </c>
      <c r="AU2923" t="str">
        <f t="shared" si="395"/>
        <v>--</v>
      </c>
    </row>
    <row r="2924" spans="1:47" x14ac:dyDescent="0.25">
      <c r="A2924" t="str">
        <f t="shared" si="390"/>
        <v>U16-3</v>
      </c>
      <c r="B2924" t="str">
        <f t="shared" si="391"/>
        <v>PHY_RESET</v>
      </c>
      <c r="C2924" t="str">
        <f t="shared" si="392"/>
        <v>U16-PHY_RESET</v>
      </c>
      <c r="D2924" t="str">
        <f t="shared" si="393"/>
        <v>U16-3</v>
      </c>
      <c r="E2924" t="s">
        <v>3158</v>
      </c>
      <c r="F2924">
        <v>3</v>
      </c>
      <c r="G2924" t="s">
        <v>1228</v>
      </c>
      <c r="AT2924" t="str">
        <f t="shared" si="394"/>
        <v>PHY_RESET</v>
      </c>
      <c r="AU2924" t="str">
        <f t="shared" si="395"/>
        <v>--</v>
      </c>
    </row>
    <row r="2925" spans="1:47" x14ac:dyDescent="0.25">
      <c r="A2925" t="str">
        <f t="shared" si="390"/>
        <v>U16-4</v>
      </c>
      <c r="B2925" t="str">
        <f t="shared" si="391"/>
        <v>ETH_RST</v>
      </c>
      <c r="C2925" t="str">
        <f t="shared" si="392"/>
        <v>U16-ETH_RST</v>
      </c>
      <c r="D2925" t="str">
        <f t="shared" si="393"/>
        <v>U16-4</v>
      </c>
      <c r="E2925" t="s">
        <v>3158</v>
      </c>
      <c r="F2925">
        <v>4</v>
      </c>
      <c r="G2925" t="s">
        <v>934</v>
      </c>
      <c r="AT2925" t="str">
        <f t="shared" si="394"/>
        <v>ETH_RST</v>
      </c>
      <c r="AU2925" t="str">
        <f t="shared" si="395"/>
        <v>--</v>
      </c>
    </row>
    <row r="2926" spans="1:47" x14ac:dyDescent="0.25">
      <c r="A2926" t="str">
        <f t="shared" si="390"/>
        <v>U16-5</v>
      </c>
      <c r="B2926" t="str">
        <f t="shared" si="391"/>
        <v>GND</v>
      </c>
      <c r="C2926" t="str">
        <f t="shared" si="392"/>
        <v>U16-GND</v>
      </c>
      <c r="D2926" t="str">
        <f t="shared" si="393"/>
        <v>U16-5</v>
      </c>
      <c r="E2926" t="s">
        <v>3158</v>
      </c>
      <c r="F2926">
        <v>5</v>
      </c>
      <c r="G2926" t="s">
        <v>433</v>
      </c>
      <c r="AT2926" t="str">
        <f t="shared" si="394"/>
        <v>GND</v>
      </c>
      <c r="AU2926" t="str">
        <f t="shared" si="395"/>
        <v>--</v>
      </c>
    </row>
    <row r="2927" spans="1:47" x14ac:dyDescent="0.25">
      <c r="A2927" t="str">
        <f t="shared" si="390"/>
        <v>U16-6</v>
      </c>
      <c r="B2927" t="str">
        <f t="shared" si="391"/>
        <v>1.8V</v>
      </c>
      <c r="C2927" t="str">
        <f t="shared" si="392"/>
        <v>U16-1.8V</v>
      </c>
      <c r="D2927" t="str">
        <f t="shared" si="393"/>
        <v>U16-6</v>
      </c>
      <c r="E2927" t="s">
        <v>3158</v>
      </c>
      <c r="F2927">
        <v>6</v>
      </c>
      <c r="G2927" t="s">
        <v>441</v>
      </c>
      <c r="AT2927" t="str">
        <f t="shared" si="394"/>
        <v>1.8V</v>
      </c>
      <c r="AU2927" t="str">
        <f t="shared" si="395"/>
        <v>--</v>
      </c>
    </row>
    <row r="2928" spans="1:47" x14ac:dyDescent="0.25">
      <c r="A2928" t="str">
        <f t="shared" si="390"/>
        <v>U17-1</v>
      </c>
      <c r="B2928" t="str">
        <f t="shared" si="391"/>
        <v>NetC55_2</v>
      </c>
      <c r="C2928" t="str">
        <f t="shared" si="392"/>
        <v>U17-NetC55_2</v>
      </c>
      <c r="D2928" t="str">
        <f t="shared" si="393"/>
        <v>U17-1</v>
      </c>
      <c r="E2928" t="s">
        <v>3159</v>
      </c>
      <c r="F2928">
        <v>1</v>
      </c>
      <c r="G2928" t="s">
        <v>1176</v>
      </c>
      <c r="AT2928" t="str">
        <f t="shared" si="394"/>
        <v>NetC55_2</v>
      </c>
      <c r="AU2928" t="str">
        <f t="shared" si="395"/>
        <v>--</v>
      </c>
    </row>
    <row r="2929" spans="1:47" x14ac:dyDescent="0.25">
      <c r="A2929" t="str">
        <f t="shared" si="390"/>
        <v>U17-2</v>
      </c>
      <c r="B2929" t="str">
        <f t="shared" si="391"/>
        <v>NetU17_2</v>
      </c>
      <c r="C2929" t="str">
        <f t="shared" si="392"/>
        <v>U17-NetU17_2</v>
      </c>
      <c r="D2929" t="str">
        <f t="shared" si="393"/>
        <v>U17-2</v>
      </c>
      <c r="E2929" t="s">
        <v>3159</v>
      </c>
      <c r="F2929">
        <v>2</v>
      </c>
      <c r="G2929" t="s">
        <v>3160</v>
      </c>
      <c r="AT2929" t="str">
        <f t="shared" si="394"/>
        <v>NetU17_2</v>
      </c>
      <c r="AU2929" t="str">
        <f t="shared" si="395"/>
        <v>--</v>
      </c>
    </row>
    <row r="2930" spans="1:47" x14ac:dyDescent="0.25">
      <c r="A2930" t="str">
        <f t="shared" si="390"/>
        <v>U17-3</v>
      </c>
      <c r="B2930" t="str">
        <f t="shared" si="391"/>
        <v>GND</v>
      </c>
      <c r="C2930" t="str">
        <f t="shared" si="392"/>
        <v>U17-GND</v>
      </c>
      <c r="D2930" t="str">
        <f t="shared" si="393"/>
        <v>U17-3</v>
      </c>
      <c r="E2930" t="s">
        <v>3159</v>
      </c>
      <c r="F2930">
        <v>3</v>
      </c>
      <c r="G2930" t="s">
        <v>433</v>
      </c>
      <c r="AT2930" t="str">
        <f t="shared" si="394"/>
        <v>GND</v>
      </c>
      <c r="AU2930" t="str">
        <f t="shared" si="395"/>
        <v>--</v>
      </c>
    </row>
    <row r="2931" spans="1:47" x14ac:dyDescent="0.25">
      <c r="A2931" t="str">
        <f t="shared" si="390"/>
        <v>U17-4</v>
      </c>
      <c r="B2931" t="str">
        <f t="shared" si="391"/>
        <v>NetC54_2</v>
      </c>
      <c r="C2931" t="str">
        <f t="shared" si="392"/>
        <v>U17-NetC54_2</v>
      </c>
      <c r="D2931" t="str">
        <f t="shared" si="393"/>
        <v>U17-4</v>
      </c>
      <c r="E2931" t="s">
        <v>3159</v>
      </c>
      <c r="F2931">
        <v>4</v>
      </c>
      <c r="G2931" t="s">
        <v>1175</v>
      </c>
      <c r="AT2931" t="str">
        <f t="shared" si="394"/>
        <v>NetC54_2</v>
      </c>
      <c r="AU2931" t="str">
        <f t="shared" si="395"/>
        <v>--</v>
      </c>
    </row>
    <row r="2932" spans="1:47" x14ac:dyDescent="0.25">
      <c r="A2932" t="str">
        <f t="shared" si="390"/>
        <v>U17-5</v>
      </c>
      <c r="B2932" t="str">
        <f t="shared" si="391"/>
        <v>NetC100_2</v>
      </c>
      <c r="C2932" t="str">
        <f t="shared" si="392"/>
        <v>U17-NetC100_2</v>
      </c>
      <c r="D2932" t="str">
        <f t="shared" si="393"/>
        <v>U17-5</v>
      </c>
      <c r="E2932" t="s">
        <v>3159</v>
      </c>
      <c r="F2932">
        <v>5</v>
      </c>
      <c r="G2932" t="s">
        <v>1133</v>
      </c>
      <c r="AT2932" t="str">
        <f t="shared" si="394"/>
        <v>NetC100_2</v>
      </c>
      <c r="AU2932" t="str">
        <f t="shared" si="395"/>
        <v>--</v>
      </c>
    </row>
    <row r="2933" spans="1:47" x14ac:dyDescent="0.25">
      <c r="A2933" t="str">
        <f t="shared" si="390"/>
        <v>U17-6</v>
      </c>
      <c r="B2933" t="str">
        <f t="shared" si="391"/>
        <v>NetC55_2</v>
      </c>
      <c r="C2933" t="str">
        <f t="shared" si="392"/>
        <v>U17-NetC55_2</v>
      </c>
      <c r="D2933" t="str">
        <f t="shared" si="393"/>
        <v>U17-6</v>
      </c>
      <c r="E2933" t="s">
        <v>3159</v>
      </c>
      <c r="F2933">
        <v>6</v>
      </c>
      <c r="G2933" t="s">
        <v>1176</v>
      </c>
      <c r="AT2933" t="str">
        <f t="shared" si="394"/>
        <v>NetC55_2</v>
      </c>
      <c r="AU2933" t="str">
        <f t="shared" si="395"/>
        <v>--</v>
      </c>
    </row>
    <row r="2934" spans="1:47" x14ac:dyDescent="0.25">
      <c r="A2934" t="str">
        <f t="shared" si="390"/>
        <v>U18-1</v>
      </c>
      <c r="B2934" t="str">
        <f t="shared" si="391"/>
        <v>DCDC_SDA</v>
      </c>
      <c r="C2934" t="str">
        <f t="shared" si="392"/>
        <v>U18-DCDC_SDA</v>
      </c>
      <c r="D2934" t="str">
        <f t="shared" si="393"/>
        <v>U18-1</v>
      </c>
      <c r="E2934" t="s">
        <v>3161</v>
      </c>
      <c r="F2934">
        <v>1</v>
      </c>
      <c r="G2934" t="s">
        <v>926</v>
      </c>
      <c r="AT2934" t="str">
        <f t="shared" si="394"/>
        <v>DCDC1_SDA</v>
      </c>
      <c r="AU2934" t="str">
        <f t="shared" si="395"/>
        <v>R88</v>
      </c>
    </row>
    <row r="2935" spans="1:47" x14ac:dyDescent="0.25">
      <c r="A2935" t="str">
        <f t="shared" si="390"/>
        <v>U18-2</v>
      </c>
      <c r="B2935" t="str">
        <f t="shared" si="391"/>
        <v>PG_GROUP2</v>
      </c>
      <c r="C2935" t="str">
        <f t="shared" si="392"/>
        <v>U18-PG_GROUP2</v>
      </c>
      <c r="D2935" t="str">
        <f t="shared" si="393"/>
        <v>U18-2</v>
      </c>
      <c r="E2935" t="s">
        <v>3161</v>
      </c>
      <c r="F2935">
        <v>2</v>
      </c>
      <c r="G2935" t="s">
        <v>1095</v>
      </c>
      <c r="AT2935" t="str">
        <f t="shared" si="394"/>
        <v>PG_GROUP2</v>
      </c>
      <c r="AU2935" t="str">
        <f t="shared" si="395"/>
        <v>--</v>
      </c>
    </row>
    <row r="2936" spans="1:47" x14ac:dyDescent="0.25">
      <c r="A2936" t="str">
        <f t="shared" si="390"/>
        <v>U18-3</v>
      </c>
      <c r="B2936" t="str">
        <f t="shared" si="391"/>
        <v>PG_GROUP1</v>
      </c>
      <c r="C2936" t="str">
        <f t="shared" si="392"/>
        <v>U18-PG_GROUP1</v>
      </c>
      <c r="D2936" t="str">
        <f t="shared" si="393"/>
        <v>U18-3</v>
      </c>
      <c r="E2936" t="s">
        <v>3161</v>
      </c>
      <c r="F2936">
        <v>3</v>
      </c>
      <c r="G2936" t="s">
        <v>1213</v>
      </c>
      <c r="AT2936" t="str">
        <f t="shared" si="394"/>
        <v>PG_GROUP1</v>
      </c>
      <c r="AU2936" t="str">
        <f t="shared" si="395"/>
        <v>--</v>
      </c>
    </row>
    <row r="2937" spans="1:47" x14ac:dyDescent="0.25">
      <c r="A2937" t="str">
        <f t="shared" si="390"/>
        <v>U18-4</v>
      </c>
      <c r="B2937" t="str">
        <f t="shared" si="391"/>
        <v>DCDC_SCL</v>
      </c>
      <c r="C2937" t="str">
        <f t="shared" si="392"/>
        <v>U18-DCDC_SCL</v>
      </c>
      <c r="D2937" t="str">
        <f t="shared" si="393"/>
        <v>U18-4</v>
      </c>
      <c r="E2937" t="s">
        <v>3161</v>
      </c>
      <c r="F2937">
        <v>4</v>
      </c>
      <c r="G2937" t="s">
        <v>925</v>
      </c>
      <c r="AT2937" t="str">
        <f t="shared" si="394"/>
        <v>DCDC1_SCL</v>
      </c>
      <c r="AU2937" t="str">
        <f t="shared" si="395"/>
        <v>R82</v>
      </c>
    </row>
    <row r="2938" spans="1:47" x14ac:dyDescent="0.25">
      <c r="A2938" t="str">
        <f t="shared" si="390"/>
        <v>U18-5</v>
      </c>
      <c r="B2938" t="str">
        <f t="shared" si="391"/>
        <v>NetC165_2</v>
      </c>
      <c r="C2938" t="str">
        <f t="shared" si="392"/>
        <v>U18-NetC165_2</v>
      </c>
      <c r="D2938" t="str">
        <f t="shared" si="393"/>
        <v>U18-5</v>
      </c>
      <c r="E2938" t="s">
        <v>3161</v>
      </c>
      <c r="F2938">
        <v>5</v>
      </c>
      <c r="G2938" t="s">
        <v>1148</v>
      </c>
      <c r="AT2938" t="str">
        <f t="shared" si="394"/>
        <v>NetC165_2</v>
      </c>
      <c r="AU2938" t="str">
        <f t="shared" si="395"/>
        <v>--</v>
      </c>
    </row>
    <row r="2939" spans="1:47" x14ac:dyDescent="0.25">
      <c r="A2939" t="str">
        <f t="shared" si="390"/>
        <v>U18-6</v>
      </c>
      <c r="B2939" t="str">
        <f t="shared" si="391"/>
        <v>NetR76_2</v>
      </c>
      <c r="C2939" t="str">
        <f t="shared" si="392"/>
        <v>U18-NetR76_2</v>
      </c>
      <c r="D2939" t="str">
        <f t="shared" si="393"/>
        <v>U18-6</v>
      </c>
      <c r="E2939" t="s">
        <v>3161</v>
      </c>
      <c r="F2939">
        <v>6</v>
      </c>
      <c r="G2939" t="s">
        <v>1205</v>
      </c>
      <c r="AT2939" t="str">
        <f t="shared" si="394"/>
        <v>NetR76_2</v>
      </c>
      <c r="AU2939" t="str">
        <f t="shared" si="395"/>
        <v>--</v>
      </c>
    </row>
    <row r="2940" spans="1:47" x14ac:dyDescent="0.25">
      <c r="A2940" t="str">
        <f t="shared" si="390"/>
        <v>U18-7</v>
      </c>
      <c r="B2940" t="str">
        <f t="shared" si="391"/>
        <v>1.1V_LPDDR4</v>
      </c>
      <c r="C2940" t="str">
        <f t="shared" si="392"/>
        <v>U18-1.1V_LPDDR4</v>
      </c>
      <c r="D2940" t="str">
        <f t="shared" si="393"/>
        <v>U18-7</v>
      </c>
      <c r="E2940" t="s">
        <v>3161</v>
      </c>
      <c r="F2940">
        <v>7</v>
      </c>
      <c r="G2940" t="s">
        <v>438</v>
      </c>
      <c r="AT2940" t="str">
        <f t="shared" si="394"/>
        <v>1.1V_LPDDR4</v>
      </c>
      <c r="AU2940" t="str">
        <f t="shared" si="395"/>
        <v>--</v>
      </c>
    </row>
    <row r="2941" spans="1:47" x14ac:dyDescent="0.25">
      <c r="A2941" t="str">
        <f t="shared" si="390"/>
        <v>U18-8</v>
      </c>
      <c r="B2941" t="str">
        <f t="shared" si="391"/>
        <v>GND</v>
      </c>
      <c r="C2941" t="str">
        <f t="shared" si="392"/>
        <v>U18-GND</v>
      </c>
      <c r="D2941" t="str">
        <f t="shared" si="393"/>
        <v>U18-8</v>
      </c>
      <c r="E2941" t="s">
        <v>3161</v>
      </c>
      <c r="F2941">
        <v>8</v>
      </c>
      <c r="G2941" t="s">
        <v>433</v>
      </c>
      <c r="AT2941" t="str">
        <f t="shared" si="394"/>
        <v>GND</v>
      </c>
      <c r="AU2941" t="str">
        <f t="shared" si="395"/>
        <v>--</v>
      </c>
    </row>
    <row r="2942" spans="1:47" x14ac:dyDescent="0.25">
      <c r="A2942" t="str">
        <f t="shared" si="390"/>
        <v>U18-9</v>
      </c>
      <c r="B2942" t="str">
        <f t="shared" si="391"/>
        <v>GND</v>
      </c>
      <c r="C2942" t="str">
        <f t="shared" si="392"/>
        <v>U18-GND</v>
      </c>
      <c r="D2942" t="str">
        <f t="shared" si="393"/>
        <v>U18-9</v>
      </c>
      <c r="E2942" t="s">
        <v>3161</v>
      </c>
      <c r="F2942">
        <v>9</v>
      </c>
      <c r="G2942" t="s">
        <v>433</v>
      </c>
      <c r="AT2942" t="str">
        <f t="shared" si="394"/>
        <v>GND</v>
      </c>
      <c r="AU2942" t="str">
        <f t="shared" si="395"/>
        <v>--</v>
      </c>
    </row>
    <row r="2943" spans="1:47" x14ac:dyDescent="0.25">
      <c r="A2943" t="str">
        <f t="shared" si="390"/>
        <v>U18-10</v>
      </c>
      <c r="B2943" t="str">
        <f t="shared" si="391"/>
        <v>NetC156_2</v>
      </c>
      <c r="C2943" t="str">
        <f t="shared" si="392"/>
        <v>U18-NetC156_2</v>
      </c>
      <c r="D2943" t="str">
        <f t="shared" si="393"/>
        <v>U18-10</v>
      </c>
      <c r="E2943" t="s">
        <v>3161</v>
      </c>
      <c r="F2943">
        <v>10</v>
      </c>
      <c r="G2943" t="s">
        <v>1147</v>
      </c>
      <c r="AT2943" t="str">
        <f t="shared" si="394"/>
        <v>NetC156_2</v>
      </c>
      <c r="AU2943" t="str">
        <f t="shared" si="395"/>
        <v>--</v>
      </c>
    </row>
    <row r="2944" spans="1:47" x14ac:dyDescent="0.25">
      <c r="A2944" t="str">
        <f t="shared" si="390"/>
        <v>U18-11</v>
      </c>
      <c r="B2944" t="str">
        <f t="shared" si="391"/>
        <v>NetC166_2</v>
      </c>
      <c r="C2944" t="str">
        <f t="shared" si="392"/>
        <v>U18-NetC166_2</v>
      </c>
      <c r="D2944" t="str">
        <f t="shared" si="393"/>
        <v>U18-11</v>
      </c>
      <c r="E2944" t="s">
        <v>3161</v>
      </c>
      <c r="F2944">
        <v>11</v>
      </c>
      <c r="G2944" t="s">
        <v>1149</v>
      </c>
      <c r="AT2944" t="str">
        <f t="shared" si="394"/>
        <v>NetC166_2</v>
      </c>
      <c r="AU2944" t="str">
        <f t="shared" si="395"/>
        <v>--</v>
      </c>
    </row>
    <row r="2945" spans="1:47" x14ac:dyDescent="0.25">
      <c r="A2945" t="str">
        <f t="shared" si="390"/>
        <v>U18-12</v>
      </c>
      <c r="B2945" t="str">
        <f t="shared" si="391"/>
        <v>12.0V</v>
      </c>
      <c r="C2945" t="str">
        <f t="shared" si="392"/>
        <v>U18-12.0V</v>
      </c>
      <c r="D2945" t="str">
        <f t="shared" si="393"/>
        <v>U18-12</v>
      </c>
      <c r="E2945" t="s">
        <v>3161</v>
      </c>
      <c r="F2945">
        <v>12</v>
      </c>
      <c r="G2945" t="s">
        <v>443</v>
      </c>
      <c r="AT2945" t="str">
        <f t="shared" si="394"/>
        <v>12.0V</v>
      </c>
      <c r="AU2945" t="str">
        <f t="shared" si="395"/>
        <v>--</v>
      </c>
    </row>
    <row r="2946" spans="1:47" x14ac:dyDescent="0.25">
      <c r="A2946" t="str">
        <f t="shared" si="390"/>
        <v>U18-15</v>
      </c>
      <c r="B2946" t="str">
        <f t="shared" si="391"/>
        <v>NetU18_15</v>
      </c>
      <c r="C2946" t="str">
        <f t="shared" si="392"/>
        <v>U18-NetU18_15</v>
      </c>
      <c r="D2946" t="str">
        <f t="shared" si="393"/>
        <v>U18-15</v>
      </c>
      <c r="E2946" t="s">
        <v>3161</v>
      </c>
      <c r="F2946">
        <v>15</v>
      </c>
      <c r="G2946" t="s">
        <v>3162</v>
      </c>
      <c r="AT2946" t="str">
        <f t="shared" si="394"/>
        <v>NetU18_15</v>
      </c>
      <c r="AU2946" t="str">
        <f t="shared" si="395"/>
        <v>--</v>
      </c>
    </row>
    <row r="2947" spans="1:47" x14ac:dyDescent="0.25">
      <c r="A2947" t="str">
        <f t="shared" si="390"/>
        <v>U18-16</v>
      </c>
      <c r="B2947" t="str">
        <f t="shared" si="391"/>
        <v>GND</v>
      </c>
      <c r="C2947" t="str">
        <f t="shared" si="392"/>
        <v>U18-GND</v>
      </c>
      <c r="D2947" t="str">
        <f t="shared" si="393"/>
        <v>U18-16</v>
      </c>
      <c r="E2947" t="s">
        <v>3161</v>
      </c>
      <c r="F2947">
        <v>16</v>
      </c>
      <c r="G2947" t="s">
        <v>433</v>
      </c>
      <c r="AT2947" t="str">
        <f t="shared" si="394"/>
        <v>GND</v>
      </c>
      <c r="AU2947" t="str">
        <f t="shared" si="395"/>
        <v>--</v>
      </c>
    </row>
    <row r="2948" spans="1:47" x14ac:dyDescent="0.25">
      <c r="A2948" t="str">
        <f t="shared" si="390"/>
        <v>U19-1</v>
      </c>
      <c r="B2948" t="str">
        <f t="shared" si="391"/>
        <v>3.3VAUX</v>
      </c>
      <c r="C2948" t="str">
        <f t="shared" si="392"/>
        <v>U19-3.3VAUX</v>
      </c>
      <c r="D2948" t="str">
        <f t="shared" si="393"/>
        <v>U19-1</v>
      </c>
      <c r="E2948" t="s">
        <v>3163</v>
      </c>
      <c r="F2948">
        <v>1</v>
      </c>
      <c r="G2948" t="s">
        <v>448</v>
      </c>
      <c r="AT2948" t="str">
        <f t="shared" si="394"/>
        <v>3.3VAUX</v>
      </c>
      <c r="AU2948" t="str">
        <f t="shared" si="395"/>
        <v>--</v>
      </c>
    </row>
    <row r="2949" spans="1:47" x14ac:dyDescent="0.25">
      <c r="A2949" t="str">
        <f t="shared" si="390"/>
        <v>U19-2</v>
      </c>
      <c r="B2949" t="str">
        <f t="shared" si="391"/>
        <v>3.3VAUX</v>
      </c>
      <c r="C2949" t="str">
        <f t="shared" si="392"/>
        <v>U19-3.3VAUX</v>
      </c>
      <c r="D2949" t="str">
        <f t="shared" si="393"/>
        <v>U19-2</v>
      </c>
      <c r="E2949" t="s">
        <v>3163</v>
      </c>
      <c r="F2949">
        <v>2</v>
      </c>
      <c r="G2949" t="s">
        <v>448</v>
      </c>
      <c r="AT2949" t="str">
        <f t="shared" si="394"/>
        <v>3.3VAUX</v>
      </c>
      <c r="AU2949" t="str">
        <f t="shared" si="395"/>
        <v>--</v>
      </c>
    </row>
    <row r="2950" spans="1:47" x14ac:dyDescent="0.25">
      <c r="A2950" t="str">
        <f t="shared" ref="A2950:A3013" si="396">$E2950&amp;"-"&amp;$F2950</f>
        <v>U19-3</v>
      </c>
      <c r="B2950" t="str">
        <f t="shared" ref="B2950:B3013" si="397">IF(OR(E2950=$A$2,E2950=$B$2,E2950=$C$2,E2950=$D$2),"--",G2950)</f>
        <v>3.3VAUX</v>
      </c>
      <c r="C2950" t="str">
        <f t="shared" ref="C2950:C3013" si="398">$E2950&amp;"-"&amp;$G2950</f>
        <v>U19-3.3VAUX</v>
      </c>
      <c r="D2950" t="str">
        <f t="shared" ref="D2950:D3013" si="399">A2950</f>
        <v>U19-3</v>
      </c>
      <c r="E2950" t="s">
        <v>3163</v>
      </c>
      <c r="F2950">
        <v>3</v>
      </c>
      <c r="G2950" t="s">
        <v>448</v>
      </c>
      <c r="AT2950" t="str">
        <f t="shared" ref="AT2950:AT3013" si="400">IF(IF(COUNTIF($AO$6:$AQ$150,B2950)&gt;0,"---","--")="---",VLOOKUP(B2950,$AO$6:$AQ$150,3,0),B2950)</f>
        <v>3.3VAUX</v>
      </c>
      <c r="AU2950" t="str">
        <f t="shared" ref="AU2950:AU3013" si="401">IF(IF(COUNTIF($AO$6:$AQ$150,B2950)&gt;0,"---","--")="---",VLOOKUP(B2950,$AO$6:$AQ$150,2,0),"--")</f>
        <v>--</v>
      </c>
    </row>
    <row r="2951" spans="1:47" x14ac:dyDescent="0.25">
      <c r="A2951" t="str">
        <f t="shared" si="396"/>
        <v>U19-4</v>
      </c>
      <c r="B2951" t="str">
        <f t="shared" si="397"/>
        <v>3.3VAUX</v>
      </c>
      <c r="C2951" t="str">
        <f t="shared" si="398"/>
        <v>U19-3.3VAUX</v>
      </c>
      <c r="D2951" t="str">
        <f t="shared" si="399"/>
        <v>U19-4</v>
      </c>
      <c r="E2951" t="s">
        <v>3163</v>
      </c>
      <c r="F2951">
        <v>4</v>
      </c>
      <c r="G2951" t="s">
        <v>448</v>
      </c>
      <c r="AT2951" t="str">
        <f t="shared" si="400"/>
        <v>3.3VAUX</v>
      </c>
      <c r="AU2951" t="str">
        <f t="shared" si="401"/>
        <v>--</v>
      </c>
    </row>
    <row r="2952" spans="1:47" x14ac:dyDescent="0.25">
      <c r="A2952" t="str">
        <f t="shared" si="396"/>
        <v>U19-5</v>
      </c>
      <c r="B2952" t="str">
        <f t="shared" si="397"/>
        <v>GND</v>
      </c>
      <c r="C2952" t="str">
        <f t="shared" si="398"/>
        <v>U19-GND</v>
      </c>
      <c r="D2952" t="str">
        <f t="shared" si="399"/>
        <v>U19-5</v>
      </c>
      <c r="E2952" t="s">
        <v>3163</v>
      </c>
      <c r="F2952">
        <v>5</v>
      </c>
      <c r="G2952" t="s">
        <v>433</v>
      </c>
      <c r="AT2952" t="str">
        <f t="shared" si="400"/>
        <v>GND</v>
      </c>
      <c r="AU2952" t="str">
        <f t="shared" si="401"/>
        <v>--</v>
      </c>
    </row>
    <row r="2953" spans="1:47" x14ac:dyDescent="0.25">
      <c r="A2953" t="str">
        <f t="shared" si="396"/>
        <v>U19-6</v>
      </c>
      <c r="B2953" t="str">
        <f t="shared" si="397"/>
        <v>3.3V</v>
      </c>
      <c r="C2953" t="str">
        <f t="shared" si="398"/>
        <v>U19-3.3V</v>
      </c>
      <c r="D2953" t="str">
        <f t="shared" si="399"/>
        <v>U19-6</v>
      </c>
      <c r="E2953" t="s">
        <v>3163</v>
      </c>
      <c r="F2953">
        <v>6</v>
      </c>
      <c r="G2953" t="s">
        <v>446</v>
      </c>
      <c r="AT2953" t="str">
        <f t="shared" si="400"/>
        <v>3.3V</v>
      </c>
      <c r="AU2953" t="str">
        <f t="shared" si="401"/>
        <v>--</v>
      </c>
    </row>
    <row r="2954" spans="1:47" x14ac:dyDescent="0.25">
      <c r="A2954" t="str">
        <f t="shared" si="396"/>
        <v>U19-7</v>
      </c>
      <c r="B2954" t="str">
        <f t="shared" si="397"/>
        <v>3.3V</v>
      </c>
      <c r="C2954" t="str">
        <f t="shared" si="398"/>
        <v>U19-3.3V</v>
      </c>
      <c r="D2954" t="str">
        <f t="shared" si="399"/>
        <v>U19-7</v>
      </c>
      <c r="E2954" t="s">
        <v>3163</v>
      </c>
      <c r="F2954">
        <v>7</v>
      </c>
      <c r="G2954" t="s">
        <v>446</v>
      </c>
      <c r="AT2954" t="str">
        <f t="shared" si="400"/>
        <v>3.3V</v>
      </c>
      <c r="AU2954" t="str">
        <f t="shared" si="401"/>
        <v>--</v>
      </c>
    </row>
    <row r="2955" spans="1:47" x14ac:dyDescent="0.25">
      <c r="A2955" t="str">
        <f t="shared" si="396"/>
        <v>U19-8</v>
      </c>
      <c r="B2955" t="str">
        <f t="shared" si="397"/>
        <v>3.3V</v>
      </c>
      <c r="C2955" t="str">
        <f t="shared" si="398"/>
        <v>U19-3.3V</v>
      </c>
      <c r="D2955" t="str">
        <f t="shared" si="399"/>
        <v>U19-8</v>
      </c>
      <c r="E2955" t="s">
        <v>3163</v>
      </c>
      <c r="F2955">
        <v>8</v>
      </c>
      <c r="G2955" t="s">
        <v>446</v>
      </c>
      <c r="AT2955" t="str">
        <f t="shared" si="400"/>
        <v>3.3V</v>
      </c>
      <c r="AU2955" t="str">
        <f t="shared" si="401"/>
        <v>--</v>
      </c>
    </row>
    <row r="2956" spans="1:47" x14ac:dyDescent="0.25">
      <c r="A2956" t="str">
        <f t="shared" si="396"/>
        <v>U19-9</v>
      </c>
      <c r="B2956" t="str">
        <f t="shared" si="397"/>
        <v>NetR62_2</v>
      </c>
      <c r="C2956" t="str">
        <f t="shared" si="398"/>
        <v>U19-NetR62_2</v>
      </c>
      <c r="D2956" t="str">
        <f t="shared" si="399"/>
        <v>U19-9</v>
      </c>
      <c r="E2956" t="s">
        <v>3163</v>
      </c>
      <c r="F2956">
        <v>9</v>
      </c>
      <c r="G2956" t="s">
        <v>1199</v>
      </c>
      <c r="AT2956" t="str">
        <f t="shared" si="400"/>
        <v>NetR62_2</v>
      </c>
      <c r="AU2956" t="str">
        <f t="shared" si="401"/>
        <v>--</v>
      </c>
    </row>
    <row r="2957" spans="1:47" x14ac:dyDescent="0.25">
      <c r="A2957" t="str">
        <f t="shared" si="396"/>
        <v>U19-10</v>
      </c>
      <c r="B2957" t="str">
        <f t="shared" si="397"/>
        <v>PG_GROUP1</v>
      </c>
      <c r="C2957" t="str">
        <f t="shared" si="398"/>
        <v>U19-PG_GROUP1</v>
      </c>
      <c r="D2957" t="str">
        <f t="shared" si="399"/>
        <v>U19-10</v>
      </c>
      <c r="E2957" t="s">
        <v>3163</v>
      </c>
      <c r="F2957">
        <v>10</v>
      </c>
      <c r="G2957" t="s">
        <v>1213</v>
      </c>
      <c r="AT2957" t="str">
        <f t="shared" si="400"/>
        <v>PG_GROUP1</v>
      </c>
      <c r="AU2957" t="str">
        <f t="shared" si="401"/>
        <v>--</v>
      </c>
    </row>
    <row r="2958" spans="1:47" x14ac:dyDescent="0.25">
      <c r="A2958" t="str">
        <f t="shared" si="396"/>
        <v>U20-1</v>
      </c>
      <c r="B2958" t="str">
        <f t="shared" si="397"/>
        <v>GND</v>
      </c>
      <c r="C2958" t="str">
        <f t="shared" si="398"/>
        <v>U20-GND</v>
      </c>
      <c r="D2958" t="str">
        <f t="shared" si="399"/>
        <v>U20-1</v>
      </c>
      <c r="E2958" t="s">
        <v>3164</v>
      </c>
      <c r="F2958">
        <v>1</v>
      </c>
      <c r="G2958" t="s">
        <v>433</v>
      </c>
      <c r="AT2958" t="str">
        <f t="shared" si="400"/>
        <v>GND</v>
      </c>
      <c r="AU2958" t="str">
        <f t="shared" si="401"/>
        <v>--</v>
      </c>
    </row>
    <row r="2959" spans="1:47" x14ac:dyDescent="0.25">
      <c r="A2959" t="str">
        <f t="shared" si="396"/>
        <v>U20-2</v>
      </c>
      <c r="B2959" t="str">
        <f t="shared" si="397"/>
        <v>NetU20_2</v>
      </c>
      <c r="C2959" t="str">
        <f t="shared" si="398"/>
        <v>U20-NetU20_2</v>
      </c>
      <c r="D2959" t="str">
        <f t="shared" si="399"/>
        <v>U20-2</v>
      </c>
      <c r="E2959" t="s">
        <v>3164</v>
      </c>
      <c r="F2959">
        <v>2</v>
      </c>
      <c r="G2959" t="s">
        <v>3165</v>
      </c>
      <c r="AT2959" t="str">
        <f t="shared" si="400"/>
        <v>NetU20_2</v>
      </c>
      <c r="AU2959" t="str">
        <f t="shared" si="401"/>
        <v>--</v>
      </c>
    </row>
    <row r="2960" spans="1:47" x14ac:dyDescent="0.25">
      <c r="A2960" t="str">
        <f t="shared" si="396"/>
        <v>U20-3</v>
      </c>
      <c r="B2960" t="str">
        <f t="shared" si="397"/>
        <v>I2C_SDA</v>
      </c>
      <c r="C2960" t="str">
        <f t="shared" si="398"/>
        <v>U20-I2C_SDA</v>
      </c>
      <c r="D2960" t="str">
        <f t="shared" si="399"/>
        <v>U20-3</v>
      </c>
      <c r="E2960" t="s">
        <v>3164</v>
      </c>
      <c r="F2960">
        <v>3</v>
      </c>
      <c r="G2960" t="s">
        <v>522</v>
      </c>
      <c r="AT2960" t="str">
        <f t="shared" si="400"/>
        <v>I2C_SDA</v>
      </c>
      <c r="AU2960" t="str">
        <f t="shared" si="401"/>
        <v>--</v>
      </c>
    </row>
    <row r="2961" spans="1:47" x14ac:dyDescent="0.25">
      <c r="A2961" t="str">
        <f t="shared" si="396"/>
        <v>U20-4</v>
      </c>
      <c r="B2961" t="str">
        <f t="shared" si="397"/>
        <v>NetU20_4</v>
      </c>
      <c r="C2961" t="str">
        <f t="shared" si="398"/>
        <v>U20-NetU20_4</v>
      </c>
      <c r="D2961" t="str">
        <f t="shared" si="399"/>
        <v>U20-4</v>
      </c>
      <c r="E2961" t="s">
        <v>3164</v>
      </c>
      <c r="F2961">
        <v>4</v>
      </c>
      <c r="G2961" t="s">
        <v>3166</v>
      </c>
      <c r="AT2961" t="str">
        <f t="shared" si="400"/>
        <v>NetU20_4</v>
      </c>
      <c r="AU2961" t="str">
        <f t="shared" si="401"/>
        <v>--</v>
      </c>
    </row>
    <row r="2962" spans="1:47" x14ac:dyDescent="0.25">
      <c r="A2962" t="str">
        <f t="shared" si="396"/>
        <v>U20-5</v>
      </c>
      <c r="B2962" t="str">
        <f t="shared" si="397"/>
        <v>NetU20_5</v>
      </c>
      <c r="C2962" t="str">
        <f t="shared" si="398"/>
        <v>U20-NetU20_5</v>
      </c>
      <c r="D2962" t="str">
        <f t="shared" si="399"/>
        <v>U20-5</v>
      </c>
      <c r="E2962" t="s">
        <v>3164</v>
      </c>
      <c r="F2962">
        <v>5</v>
      </c>
      <c r="G2962" t="s">
        <v>3167</v>
      </c>
      <c r="AT2962" t="str">
        <f t="shared" si="400"/>
        <v>NetU20_5</v>
      </c>
      <c r="AU2962" t="str">
        <f t="shared" si="401"/>
        <v>--</v>
      </c>
    </row>
    <row r="2963" spans="1:47" x14ac:dyDescent="0.25">
      <c r="A2963" t="str">
        <f t="shared" si="396"/>
        <v>U20-6</v>
      </c>
      <c r="B2963" t="str">
        <f t="shared" si="397"/>
        <v>NetU20_6</v>
      </c>
      <c r="C2963" t="str">
        <f t="shared" si="398"/>
        <v>U20-NetU20_6</v>
      </c>
      <c r="D2963" t="str">
        <f t="shared" si="399"/>
        <v>U20-6</v>
      </c>
      <c r="E2963" t="s">
        <v>3164</v>
      </c>
      <c r="F2963">
        <v>6</v>
      </c>
      <c r="G2963" t="s">
        <v>3168</v>
      </c>
      <c r="AT2963" t="str">
        <f t="shared" si="400"/>
        <v>NetU20_6</v>
      </c>
      <c r="AU2963" t="str">
        <f t="shared" si="401"/>
        <v>--</v>
      </c>
    </row>
    <row r="2964" spans="1:47" x14ac:dyDescent="0.25">
      <c r="A2964" t="str">
        <f t="shared" si="396"/>
        <v>U20-7</v>
      </c>
      <c r="B2964" t="str">
        <f t="shared" si="397"/>
        <v>NetU20_7</v>
      </c>
      <c r="C2964" t="str">
        <f t="shared" si="398"/>
        <v>U20-NetU20_7</v>
      </c>
      <c r="D2964" t="str">
        <f t="shared" si="399"/>
        <v>U20-7</v>
      </c>
      <c r="E2964" t="s">
        <v>3164</v>
      </c>
      <c r="F2964">
        <v>7</v>
      </c>
      <c r="G2964" t="s">
        <v>3169</v>
      </c>
      <c r="AT2964" t="str">
        <f t="shared" si="400"/>
        <v>NetU20_7</v>
      </c>
      <c r="AU2964" t="str">
        <f t="shared" si="401"/>
        <v>--</v>
      </c>
    </row>
    <row r="2965" spans="1:47" x14ac:dyDescent="0.25">
      <c r="A2965" t="str">
        <f t="shared" si="396"/>
        <v>U20-8</v>
      </c>
      <c r="B2965" t="str">
        <f t="shared" si="397"/>
        <v>I2C_SCL</v>
      </c>
      <c r="C2965" t="str">
        <f t="shared" si="398"/>
        <v>U20-I2C_SCL</v>
      </c>
      <c r="D2965" t="str">
        <f t="shared" si="399"/>
        <v>U20-8</v>
      </c>
      <c r="E2965" t="s">
        <v>3164</v>
      </c>
      <c r="F2965">
        <v>8</v>
      </c>
      <c r="G2965" t="s">
        <v>520</v>
      </c>
      <c r="AT2965" t="str">
        <f t="shared" si="400"/>
        <v>I2C_SCL</v>
      </c>
      <c r="AU2965" t="str">
        <f t="shared" si="401"/>
        <v>--</v>
      </c>
    </row>
    <row r="2966" spans="1:47" x14ac:dyDescent="0.25">
      <c r="A2966" t="str">
        <f t="shared" si="396"/>
        <v>U20-9</v>
      </c>
      <c r="B2966" t="str">
        <f t="shared" si="397"/>
        <v>RST_SECn</v>
      </c>
      <c r="C2966" t="str">
        <f t="shared" si="398"/>
        <v>U20-RST_SECn</v>
      </c>
      <c r="D2966" t="str">
        <f t="shared" si="399"/>
        <v>U20-9</v>
      </c>
      <c r="E2966" t="s">
        <v>3164</v>
      </c>
      <c r="F2966">
        <v>9</v>
      </c>
      <c r="G2966" t="s">
        <v>721</v>
      </c>
      <c r="AT2966" t="str">
        <f t="shared" si="400"/>
        <v>RST_SECn</v>
      </c>
      <c r="AU2966" t="str">
        <f t="shared" si="401"/>
        <v>--</v>
      </c>
    </row>
    <row r="2967" spans="1:47" x14ac:dyDescent="0.25">
      <c r="A2967" t="str">
        <f t="shared" si="396"/>
        <v>U20-10</v>
      </c>
      <c r="B2967" t="str">
        <f t="shared" si="397"/>
        <v>1.8V</v>
      </c>
      <c r="C2967" t="str">
        <f t="shared" si="398"/>
        <v>U20-1.8V</v>
      </c>
      <c r="D2967" t="str">
        <f t="shared" si="399"/>
        <v>U20-10</v>
      </c>
      <c r="E2967" t="s">
        <v>3164</v>
      </c>
      <c r="F2967">
        <v>10</v>
      </c>
      <c r="G2967" t="s">
        <v>441</v>
      </c>
      <c r="AT2967" t="str">
        <f t="shared" si="400"/>
        <v>1.8V</v>
      </c>
      <c r="AU2967" t="str">
        <f t="shared" si="401"/>
        <v>--</v>
      </c>
    </row>
    <row r="2968" spans="1:47" x14ac:dyDescent="0.25">
      <c r="A2968" t="str">
        <f t="shared" si="396"/>
        <v>U20-11</v>
      </c>
      <c r="B2968" t="str">
        <f t="shared" si="397"/>
        <v>GND</v>
      </c>
      <c r="C2968" t="str">
        <f t="shared" si="398"/>
        <v>U20-GND</v>
      </c>
      <c r="D2968" t="str">
        <f t="shared" si="399"/>
        <v>U20-11</v>
      </c>
      <c r="E2968" t="s">
        <v>3164</v>
      </c>
      <c r="F2968">
        <v>11</v>
      </c>
      <c r="G2968" t="s">
        <v>433</v>
      </c>
      <c r="AT2968" t="str">
        <f t="shared" si="400"/>
        <v>GND</v>
      </c>
      <c r="AU2968" t="str">
        <f t="shared" si="401"/>
        <v>--</v>
      </c>
    </row>
    <row r="2969" spans="1:47" x14ac:dyDescent="0.25">
      <c r="A2969" t="str">
        <f t="shared" si="396"/>
        <v>U32-1</v>
      </c>
      <c r="B2969" t="str">
        <f t="shared" si="397"/>
        <v>NetC138_1</v>
      </c>
      <c r="C2969" t="str">
        <f t="shared" si="398"/>
        <v>U32-NetC138_1</v>
      </c>
      <c r="D2969" t="str">
        <f t="shared" si="399"/>
        <v>U32-1</v>
      </c>
      <c r="E2969" t="s">
        <v>3170</v>
      </c>
      <c r="F2969">
        <v>1</v>
      </c>
      <c r="G2969" t="s">
        <v>1139</v>
      </c>
      <c r="AT2969" t="str">
        <f t="shared" si="400"/>
        <v>NetC138_1</v>
      </c>
      <c r="AU2969" t="str">
        <f t="shared" si="401"/>
        <v>--</v>
      </c>
    </row>
    <row r="2970" spans="1:47" x14ac:dyDescent="0.25">
      <c r="A2970" t="str">
        <f t="shared" si="396"/>
        <v>U32-2</v>
      </c>
      <c r="B2970" t="str">
        <f t="shared" si="397"/>
        <v>GND</v>
      </c>
      <c r="C2970" t="str">
        <f t="shared" si="398"/>
        <v>U32-GND</v>
      </c>
      <c r="D2970" t="str">
        <f t="shared" si="399"/>
        <v>U32-2</v>
      </c>
      <c r="E2970" t="s">
        <v>3170</v>
      </c>
      <c r="F2970">
        <v>2</v>
      </c>
      <c r="G2970" t="s">
        <v>433</v>
      </c>
      <c r="AT2970" t="str">
        <f t="shared" si="400"/>
        <v>GND</v>
      </c>
      <c r="AU2970" t="str">
        <f t="shared" si="401"/>
        <v>--</v>
      </c>
    </row>
    <row r="2971" spans="1:47" x14ac:dyDescent="0.25">
      <c r="A2971" t="str">
        <f t="shared" si="396"/>
        <v>U32-3</v>
      </c>
      <c r="B2971" t="str">
        <f t="shared" si="397"/>
        <v>CLK12M</v>
      </c>
      <c r="C2971" t="str">
        <f t="shared" si="398"/>
        <v>U32-CLK12M</v>
      </c>
      <c r="D2971" t="str">
        <f t="shared" si="399"/>
        <v>U32-3</v>
      </c>
      <c r="E2971" t="s">
        <v>3170</v>
      </c>
      <c r="F2971">
        <v>3</v>
      </c>
      <c r="G2971" t="s">
        <v>918</v>
      </c>
      <c r="AT2971" t="str">
        <f t="shared" si="400"/>
        <v>USB_CLK12M</v>
      </c>
      <c r="AU2971" t="str">
        <f t="shared" si="401"/>
        <v>R129</v>
      </c>
    </row>
    <row r="2972" spans="1:47" x14ac:dyDescent="0.25">
      <c r="A2972" t="str">
        <f t="shared" si="396"/>
        <v>U32-4</v>
      </c>
      <c r="B2972" t="str">
        <f t="shared" si="397"/>
        <v>NetC138_1</v>
      </c>
      <c r="C2972" t="str">
        <f t="shared" si="398"/>
        <v>U32-NetC138_1</v>
      </c>
      <c r="D2972" t="str">
        <f t="shared" si="399"/>
        <v>U32-4</v>
      </c>
      <c r="E2972" t="s">
        <v>3170</v>
      </c>
      <c r="F2972">
        <v>4</v>
      </c>
      <c r="G2972" t="s">
        <v>1139</v>
      </c>
      <c r="AT2972" t="str">
        <f t="shared" si="400"/>
        <v>NetC138_1</v>
      </c>
      <c r="AU2972" t="str">
        <f t="shared" si="401"/>
        <v>--</v>
      </c>
    </row>
    <row r="2973" spans="1:47" x14ac:dyDescent="0.25">
      <c r="A2973" t="str">
        <f t="shared" si="396"/>
        <v>U37-A2</v>
      </c>
      <c r="B2973" t="str">
        <f t="shared" si="397"/>
        <v>NetU37_A2</v>
      </c>
      <c r="C2973" t="str">
        <f t="shared" si="398"/>
        <v>U37-NetU37_A2</v>
      </c>
      <c r="D2973" t="str">
        <f t="shared" si="399"/>
        <v>U37-A2</v>
      </c>
      <c r="E2973" t="s">
        <v>3171</v>
      </c>
      <c r="F2973" t="s">
        <v>171</v>
      </c>
      <c r="G2973" t="s">
        <v>3172</v>
      </c>
      <c r="AT2973" t="str">
        <f t="shared" si="400"/>
        <v>NetU37_A2</v>
      </c>
      <c r="AU2973" t="str">
        <f t="shared" si="401"/>
        <v>--</v>
      </c>
    </row>
    <row r="2974" spans="1:47" x14ac:dyDescent="0.25">
      <c r="A2974" t="str">
        <f t="shared" si="396"/>
        <v>U37-A3</v>
      </c>
      <c r="B2974" t="str">
        <f t="shared" si="397"/>
        <v>NetU37_A3</v>
      </c>
      <c r="C2974" t="str">
        <f t="shared" si="398"/>
        <v>U37-NetU37_A3</v>
      </c>
      <c r="D2974" t="str">
        <f t="shared" si="399"/>
        <v>U37-A3</v>
      </c>
      <c r="E2974" t="s">
        <v>3171</v>
      </c>
      <c r="F2974" t="s">
        <v>172</v>
      </c>
      <c r="G2974" t="s">
        <v>3173</v>
      </c>
      <c r="AT2974" t="str">
        <f t="shared" si="400"/>
        <v>NetU37_A3</v>
      </c>
      <c r="AU2974" t="str">
        <f t="shared" si="401"/>
        <v>--</v>
      </c>
    </row>
    <row r="2975" spans="1:47" x14ac:dyDescent="0.25">
      <c r="A2975" t="str">
        <f t="shared" si="396"/>
        <v>U37-A4</v>
      </c>
      <c r="B2975" t="str">
        <f t="shared" si="397"/>
        <v>AS_NRST</v>
      </c>
      <c r="C2975" t="str">
        <f t="shared" si="398"/>
        <v>U37-AS_NRST</v>
      </c>
      <c r="D2975" t="str">
        <f t="shared" si="399"/>
        <v>U37-A4</v>
      </c>
      <c r="E2975" t="s">
        <v>3171</v>
      </c>
      <c r="F2975" t="s">
        <v>173</v>
      </c>
      <c r="G2975" t="s">
        <v>460</v>
      </c>
      <c r="AT2975" t="str">
        <f t="shared" si="400"/>
        <v>AS_NRST</v>
      </c>
      <c r="AU2975" t="str">
        <f t="shared" si="401"/>
        <v>--</v>
      </c>
    </row>
    <row r="2976" spans="1:47" x14ac:dyDescent="0.25">
      <c r="A2976" t="str">
        <f t="shared" si="396"/>
        <v>U37-A5</v>
      </c>
      <c r="B2976" t="str">
        <f t="shared" si="397"/>
        <v>NetU37_A5</v>
      </c>
      <c r="C2976" t="str">
        <f t="shared" si="398"/>
        <v>U37-NetU37_A5</v>
      </c>
      <c r="D2976" t="str">
        <f t="shared" si="399"/>
        <v>U37-A5</v>
      </c>
      <c r="E2976" t="s">
        <v>3171</v>
      </c>
      <c r="F2976" t="s">
        <v>174</v>
      </c>
      <c r="G2976" t="s">
        <v>3174</v>
      </c>
      <c r="AT2976" t="str">
        <f t="shared" si="400"/>
        <v>NetU37_A5</v>
      </c>
      <c r="AU2976" t="str">
        <f t="shared" si="401"/>
        <v>--</v>
      </c>
    </row>
    <row r="2977" spans="1:47" x14ac:dyDescent="0.25">
      <c r="A2977" t="str">
        <f t="shared" si="396"/>
        <v>U37-B1</v>
      </c>
      <c r="B2977" t="str">
        <f t="shared" si="397"/>
        <v>NetU37_B1</v>
      </c>
      <c r="C2977" t="str">
        <f t="shared" si="398"/>
        <v>U37-NetU37_B1</v>
      </c>
      <c r="D2977" t="str">
        <f t="shared" si="399"/>
        <v>U37-B1</v>
      </c>
      <c r="E2977" t="s">
        <v>3171</v>
      </c>
      <c r="F2977" t="s">
        <v>230</v>
      </c>
      <c r="G2977" t="s">
        <v>3175</v>
      </c>
      <c r="AT2977" t="str">
        <f t="shared" si="400"/>
        <v>NetU37_B1</v>
      </c>
      <c r="AU2977" t="str">
        <f t="shared" si="401"/>
        <v>--</v>
      </c>
    </row>
    <row r="2978" spans="1:47" x14ac:dyDescent="0.25">
      <c r="A2978" t="str">
        <f t="shared" si="396"/>
        <v>U37-B2</v>
      </c>
      <c r="B2978" t="str">
        <f t="shared" si="397"/>
        <v>AS_R_CLK</v>
      </c>
      <c r="C2978" t="str">
        <f t="shared" si="398"/>
        <v>U37-AS_R_CLK</v>
      </c>
      <c r="D2978" t="str">
        <f t="shared" si="399"/>
        <v>U37-B2</v>
      </c>
      <c r="E2978" t="s">
        <v>3171</v>
      </c>
      <c r="F2978" t="s">
        <v>231</v>
      </c>
      <c r="G2978" t="s">
        <v>462</v>
      </c>
      <c r="AT2978" t="str">
        <f t="shared" si="400"/>
        <v>AS_R_CLK</v>
      </c>
      <c r="AU2978" t="str">
        <f t="shared" si="401"/>
        <v>--</v>
      </c>
    </row>
    <row r="2979" spans="1:47" x14ac:dyDescent="0.25">
      <c r="A2979" t="str">
        <f t="shared" si="396"/>
        <v>U37-B3</v>
      </c>
      <c r="B2979" t="str">
        <f t="shared" si="397"/>
        <v>GND</v>
      </c>
      <c r="C2979" t="str">
        <f t="shared" si="398"/>
        <v>U37-GND</v>
      </c>
      <c r="D2979" t="str">
        <f t="shared" si="399"/>
        <v>U37-B3</v>
      </c>
      <c r="E2979" t="s">
        <v>3171</v>
      </c>
      <c r="F2979" t="s">
        <v>232</v>
      </c>
      <c r="G2979" t="s">
        <v>433</v>
      </c>
      <c r="AT2979" t="str">
        <f t="shared" si="400"/>
        <v>GND</v>
      </c>
      <c r="AU2979" t="str">
        <f t="shared" si="401"/>
        <v>--</v>
      </c>
    </row>
    <row r="2980" spans="1:47" x14ac:dyDescent="0.25">
      <c r="A2980" t="str">
        <f t="shared" si="396"/>
        <v>U37-B4</v>
      </c>
      <c r="B2980" t="str">
        <f t="shared" si="397"/>
        <v>1.8V</v>
      </c>
      <c r="C2980" t="str">
        <f t="shared" si="398"/>
        <v>U37-1.8V</v>
      </c>
      <c r="D2980" t="str">
        <f t="shared" si="399"/>
        <v>U37-B4</v>
      </c>
      <c r="E2980" t="s">
        <v>3171</v>
      </c>
      <c r="F2980" t="s">
        <v>233</v>
      </c>
      <c r="G2980" t="s">
        <v>441</v>
      </c>
      <c r="AT2980" t="str">
        <f t="shared" si="400"/>
        <v>1.8V</v>
      </c>
      <c r="AU2980" t="str">
        <f t="shared" si="401"/>
        <v>--</v>
      </c>
    </row>
    <row r="2981" spans="1:47" x14ac:dyDescent="0.25">
      <c r="A2981" t="str">
        <f t="shared" si="396"/>
        <v>U37-B5</v>
      </c>
      <c r="B2981" t="str">
        <f t="shared" si="397"/>
        <v>NetU37_B5</v>
      </c>
      <c r="C2981" t="str">
        <f t="shared" si="398"/>
        <v>U37-NetU37_B5</v>
      </c>
      <c r="D2981" t="str">
        <f t="shared" si="399"/>
        <v>U37-B5</v>
      </c>
      <c r="E2981" t="s">
        <v>3171</v>
      </c>
      <c r="F2981" t="s">
        <v>234</v>
      </c>
      <c r="G2981" t="s">
        <v>3176</v>
      </c>
      <c r="AT2981" t="str">
        <f t="shared" si="400"/>
        <v>NetU37_B5</v>
      </c>
      <c r="AU2981" t="str">
        <f t="shared" si="401"/>
        <v>--</v>
      </c>
    </row>
    <row r="2982" spans="1:47" x14ac:dyDescent="0.25">
      <c r="A2982" t="str">
        <f t="shared" si="396"/>
        <v>U37-C1</v>
      </c>
      <c r="B2982" t="str">
        <f t="shared" si="397"/>
        <v>NetU37_C1</v>
      </c>
      <c r="C2982" t="str">
        <f t="shared" si="398"/>
        <v>U37-NetU37_C1</v>
      </c>
      <c r="D2982" t="str">
        <f t="shared" si="399"/>
        <v>U37-C1</v>
      </c>
      <c r="E2982" t="s">
        <v>3171</v>
      </c>
      <c r="F2982" t="s">
        <v>290</v>
      </c>
      <c r="G2982" t="s">
        <v>3177</v>
      </c>
      <c r="AT2982" t="str">
        <f t="shared" si="400"/>
        <v>NetU37_C1</v>
      </c>
      <c r="AU2982" t="str">
        <f t="shared" si="401"/>
        <v>--</v>
      </c>
    </row>
    <row r="2983" spans="1:47" x14ac:dyDescent="0.25">
      <c r="A2983" t="str">
        <f t="shared" si="396"/>
        <v>U37-C2</v>
      </c>
      <c r="B2983" t="str">
        <f t="shared" si="397"/>
        <v>AS_NCS_MSEL0</v>
      </c>
      <c r="C2983" t="str">
        <f t="shared" si="398"/>
        <v>U37-AS_NCS_MSEL0</v>
      </c>
      <c r="D2983" t="str">
        <f t="shared" si="399"/>
        <v>U37-C2</v>
      </c>
      <c r="E2983" t="s">
        <v>3171</v>
      </c>
      <c r="F2983" t="s">
        <v>291</v>
      </c>
      <c r="G2983" t="s">
        <v>459</v>
      </c>
      <c r="AT2983" t="str">
        <f t="shared" si="400"/>
        <v>AS_NCS_MSEL0</v>
      </c>
      <c r="AU2983" t="str">
        <f t="shared" si="401"/>
        <v>--</v>
      </c>
    </row>
    <row r="2984" spans="1:47" x14ac:dyDescent="0.25">
      <c r="A2984" t="str">
        <f t="shared" si="396"/>
        <v>U37-C3</v>
      </c>
      <c r="B2984" t="str">
        <f t="shared" si="397"/>
        <v>NetU37_C3</v>
      </c>
      <c r="C2984" t="str">
        <f t="shared" si="398"/>
        <v>U37-NetU37_C3</v>
      </c>
      <c r="D2984" t="str">
        <f t="shared" si="399"/>
        <v>U37-C3</v>
      </c>
      <c r="E2984" t="s">
        <v>3171</v>
      </c>
      <c r="F2984" t="s">
        <v>292</v>
      </c>
      <c r="G2984" t="s">
        <v>3178</v>
      </c>
      <c r="AT2984" t="str">
        <f t="shared" si="400"/>
        <v>NetU37_C3</v>
      </c>
      <c r="AU2984" t="str">
        <f t="shared" si="401"/>
        <v>--</v>
      </c>
    </row>
    <row r="2985" spans="1:47" x14ac:dyDescent="0.25">
      <c r="A2985" t="str">
        <f t="shared" si="396"/>
        <v>U37-C4</v>
      </c>
      <c r="B2985" t="str">
        <f t="shared" si="397"/>
        <v>AS_DATA2</v>
      </c>
      <c r="C2985" t="str">
        <f t="shared" si="398"/>
        <v>U37-AS_DATA2</v>
      </c>
      <c r="D2985" t="str">
        <f t="shared" si="399"/>
        <v>U37-C4</v>
      </c>
      <c r="E2985" t="s">
        <v>3171</v>
      </c>
      <c r="F2985" t="s">
        <v>293</v>
      </c>
      <c r="G2985" t="s">
        <v>455</v>
      </c>
      <c r="AT2985" t="str">
        <f t="shared" si="400"/>
        <v>AS_DATA2</v>
      </c>
      <c r="AU2985" t="str">
        <f t="shared" si="401"/>
        <v>--</v>
      </c>
    </row>
    <row r="2986" spans="1:47" x14ac:dyDescent="0.25">
      <c r="A2986" t="str">
        <f t="shared" si="396"/>
        <v>U37-C5</v>
      </c>
      <c r="B2986" t="str">
        <f t="shared" si="397"/>
        <v>NetU37_C5</v>
      </c>
      <c r="C2986" t="str">
        <f t="shared" si="398"/>
        <v>U37-NetU37_C5</v>
      </c>
      <c r="D2986" t="str">
        <f t="shared" si="399"/>
        <v>U37-C5</v>
      </c>
      <c r="E2986" t="s">
        <v>3171</v>
      </c>
      <c r="F2986" t="s">
        <v>294</v>
      </c>
      <c r="G2986" t="s">
        <v>3179</v>
      </c>
      <c r="AT2986" t="str">
        <f t="shared" si="400"/>
        <v>NetU37_C5</v>
      </c>
      <c r="AU2986" t="str">
        <f t="shared" si="401"/>
        <v>--</v>
      </c>
    </row>
    <row r="2987" spans="1:47" x14ac:dyDescent="0.25">
      <c r="A2987" t="str">
        <f t="shared" si="396"/>
        <v>U37-D1</v>
      </c>
      <c r="B2987" t="str">
        <f t="shared" si="397"/>
        <v>NetU37_D1</v>
      </c>
      <c r="C2987" t="str">
        <f t="shared" si="398"/>
        <v>U37-NetU37_D1</v>
      </c>
      <c r="D2987" t="str">
        <f t="shared" si="399"/>
        <v>U37-D1</v>
      </c>
      <c r="E2987" t="s">
        <v>3171</v>
      </c>
      <c r="F2987" t="s">
        <v>350</v>
      </c>
      <c r="G2987" t="s">
        <v>3180</v>
      </c>
      <c r="AT2987" t="str">
        <f t="shared" si="400"/>
        <v>NetU37_D1</v>
      </c>
      <c r="AU2987" t="str">
        <f t="shared" si="401"/>
        <v>--</v>
      </c>
    </row>
    <row r="2988" spans="1:47" x14ac:dyDescent="0.25">
      <c r="A2988" t="str">
        <f t="shared" si="396"/>
        <v>U37-D2</v>
      </c>
      <c r="B2988" t="str">
        <f t="shared" si="397"/>
        <v>AS_DATA1</v>
      </c>
      <c r="C2988" t="str">
        <f t="shared" si="398"/>
        <v>U37-AS_DATA1</v>
      </c>
      <c r="D2988" t="str">
        <f t="shared" si="399"/>
        <v>U37-D2</v>
      </c>
      <c r="E2988" t="s">
        <v>3171</v>
      </c>
      <c r="F2988" t="s">
        <v>351</v>
      </c>
      <c r="G2988" t="s">
        <v>454</v>
      </c>
      <c r="AT2988" t="str">
        <f t="shared" si="400"/>
        <v>AS_DATA1</v>
      </c>
      <c r="AU2988" t="str">
        <f t="shared" si="401"/>
        <v>--</v>
      </c>
    </row>
    <row r="2989" spans="1:47" x14ac:dyDescent="0.25">
      <c r="A2989" t="str">
        <f t="shared" si="396"/>
        <v>U37-D3</v>
      </c>
      <c r="B2989" t="str">
        <f t="shared" si="397"/>
        <v>AS_DATA0</v>
      </c>
      <c r="C2989" t="str">
        <f t="shared" si="398"/>
        <v>U37-AS_DATA0</v>
      </c>
      <c r="D2989" t="str">
        <f t="shared" si="399"/>
        <v>U37-D3</v>
      </c>
      <c r="E2989" t="s">
        <v>3171</v>
      </c>
      <c r="F2989" t="s">
        <v>352</v>
      </c>
      <c r="G2989" t="s">
        <v>452</v>
      </c>
      <c r="AT2989" t="str">
        <f t="shared" si="400"/>
        <v>AS_DATA0</v>
      </c>
      <c r="AU2989" t="str">
        <f t="shared" si="401"/>
        <v>--</v>
      </c>
    </row>
    <row r="2990" spans="1:47" x14ac:dyDescent="0.25">
      <c r="A2990" t="str">
        <f t="shared" si="396"/>
        <v>U37-D4</v>
      </c>
      <c r="B2990" t="str">
        <f t="shared" si="397"/>
        <v>AS_DATA3</v>
      </c>
      <c r="C2990" t="str">
        <f t="shared" si="398"/>
        <v>U37-AS_DATA3</v>
      </c>
      <c r="D2990" t="str">
        <f t="shared" si="399"/>
        <v>U37-D4</v>
      </c>
      <c r="E2990" t="s">
        <v>3171</v>
      </c>
      <c r="F2990" t="s">
        <v>353</v>
      </c>
      <c r="G2990" t="s">
        <v>457</v>
      </c>
      <c r="AT2990" t="str">
        <f t="shared" si="400"/>
        <v>AS_DATA3</v>
      </c>
      <c r="AU2990" t="str">
        <f t="shared" si="401"/>
        <v>--</v>
      </c>
    </row>
    <row r="2991" spans="1:47" x14ac:dyDescent="0.25">
      <c r="A2991" t="str">
        <f t="shared" si="396"/>
        <v>U37-D5</v>
      </c>
      <c r="B2991" t="str">
        <f t="shared" si="397"/>
        <v>NetU37_D5</v>
      </c>
      <c r="C2991" t="str">
        <f t="shared" si="398"/>
        <v>U37-NetU37_D5</v>
      </c>
      <c r="D2991" t="str">
        <f t="shared" si="399"/>
        <v>U37-D5</v>
      </c>
      <c r="E2991" t="s">
        <v>3171</v>
      </c>
      <c r="F2991" t="s">
        <v>354</v>
      </c>
      <c r="G2991" t="s">
        <v>3181</v>
      </c>
      <c r="AT2991" t="str">
        <f t="shared" si="400"/>
        <v>NetU37_D5</v>
      </c>
      <c r="AU2991" t="str">
        <f t="shared" si="401"/>
        <v>--</v>
      </c>
    </row>
    <row r="2992" spans="1:47" x14ac:dyDescent="0.25">
      <c r="A2992" t="str">
        <f t="shared" si="396"/>
        <v>U37-E1</v>
      </c>
      <c r="B2992" t="str">
        <f t="shared" si="397"/>
        <v>NetU37_E1</v>
      </c>
      <c r="C2992" t="str">
        <f t="shared" si="398"/>
        <v>U37-NetU37_E1</v>
      </c>
      <c r="D2992" t="str">
        <f t="shared" si="399"/>
        <v>U37-E1</v>
      </c>
      <c r="E2992" t="s">
        <v>3171</v>
      </c>
      <c r="F2992" t="s">
        <v>2308</v>
      </c>
      <c r="G2992" t="s">
        <v>3182</v>
      </c>
      <c r="AT2992" t="str">
        <f t="shared" si="400"/>
        <v>NetU37_E1</v>
      </c>
      <c r="AU2992" t="str">
        <f t="shared" si="401"/>
        <v>--</v>
      </c>
    </row>
    <row r="2993" spans="1:47" x14ac:dyDescent="0.25">
      <c r="A2993" t="str">
        <f t="shared" si="396"/>
        <v>U37-E2</v>
      </c>
      <c r="B2993" t="str">
        <f t="shared" si="397"/>
        <v>NetU37_E2</v>
      </c>
      <c r="C2993" t="str">
        <f t="shared" si="398"/>
        <v>U37-NetU37_E2</v>
      </c>
      <c r="D2993" t="str">
        <f t="shared" si="399"/>
        <v>U37-E2</v>
      </c>
      <c r="E2993" t="s">
        <v>3171</v>
      </c>
      <c r="F2993" t="s">
        <v>2309</v>
      </c>
      <c r="G2993" t="s">
        <v>3183</v>
      </c>
      <c r="AT2993" t="str">
        <f t="shared" si="400"/>
        <v>NetU37_E2</v>
      </c>
      <c r="AU2993" t="str">
        <f t="shared" si="401"/>
        <v>--</v>
      </c>
    </row>
    <row r="2994" spans="1:47" x14ac:dyDescent="0.25">
      <c r="A2994" t="str">
        <f t="shared" si="396"/>
        <v>U37-E3</v>
      </c>
      <c r="B2994" t="str">
        <f t="shared" si="397"/>
        <v>NetU37_E3</v>
      </c>
      <c r="C2994" t="str">
        <f t="shared" si="398"/>
        <v>U37-NetU37_E3</v>
      </c>
      <c r="D2994" t="str">
        <f t="shared" si="399"/>
        <v>U37-E3</v>
      </c>
      <c r="E2994" t="s">
        <v>3171</v>
      </c>
      <c r="F2994" t="s">
        <v>3029</v>
      </c>
      <c r="G2994" t="s">
        <v>3184</v>
      </c>
      <c r="AT2994" t="str">
        <f t="shared" si="400"/>
        <v>NetU37_E3</v>
      </c>
      <c r="AU2994" t="str">
        <f t="shared" si="401"/>
        <v>--</v>
      </c>
    </row>
    <row r="2995" spans="1:47" x14ac:dyDescent="0.25">
      <c r="A2995" t="str">
        <f t="shared" si="396"/>
        <v>U37-E4</v>
      </c>
      <c r="B2995" t="str">
        <f t="shared" si="397"/>
        <v>NetU37_E4</v>
      </c>
      <c r="C2995" t="str">
        <f t="shared" si="398"/>
        <v>U37-NetU37_E4</v>
      </c>
      <c r="D2995" t="str">
        <f t="shared" si="399"/>
        <v>U37-E4</v>
      </c>
      <c r="E2995" t="s">
        <v>3171</v>
      </c>
      <c r="F2995" t="s">
        <v>3030</v>
      </c>
      <c r="G2995" t="s">
        <v>3185</v>
      </c>
      <c r="AT2995" t="str">
        <f t="shared" si="400"/>
        <v>NetU37_E4</v>
      </c>
      <c r="AU2995" t="str">
        <f t="shared" si="401"/>
        <v>--</v>
      </c>
    </row>
    <row r="2996" spans="1:47" x14ac:dyDescent="0.25">
      <c r="A2996" t="str">
        <f t="shared" si="396"/>
        <v>U37-E5</v>
      </c>
      <c r="B2996" t="str">
        <f t="shared" si="397"/>
        <v>NetU37_E5</v>
      </c>
      <c r="C2996" t="str">
        <f t="shared" si="398"/>
        <v>U37-NetU37_E5</v>
      </c>
      <c r="D2996" t="str">
        <f t="shared" si="399"/>
        <v>U37-E5</v>
      </c>
      <c r="E2996" t="s">
        <v>3171</v>
      </c>
      <c r="F2996" t="s">
        <v>3031</v>
      </c>
      <c r="G2996" t="s">
        <v>3186</v>
      </c>
      <c r="AT2996" t="str">
        <f t="shared" si="400"/>
        <v>NetU37_E5</v>
      </c>
      <c r="AU2996" t="str">
        <f t="shared" si="401"/>
        <v>--</v>
      </c>
    </row>
    <row r="2997" spans="1:47" x14ac:dyDescent="0.25">
      <c r="A2997" t="str">
        <f t="shared" si="396"/>
        <v>U47-1</v>
      </c>
      <c r="B2997" t="str">
        <f t="shared" si="397"/>
        <v>PG_GROUP2</v>
      </c>
      <c r="C2997" t="str">
        <f t="shared" si="398"/>
        <v>U47-PG_GROUP2</v>
      </c>
      <c r="D2997" t="str">
        <f t="shared" si="399"/>
        <v>U47-1</v>
      </c>
      <c r="E2997" t="s">
        <v>3187</v>
      </c>
      <c r="F2997">
        <v>1</v>
      </c>
      <c r="G2997" t="s">
        <v>1095</v>
      </c>
      <c r="AT2997" t="str">
        <f t="shared" si="400"/>
        <v>PG_GROUP2</v>
      </c>
      <c r="AU2997" t="str">
        <f t="shared" si="401"/>
        <v>--</v>
      </c>
    </row>
    <row r="2998" spans="1:47" x14ac:dyDescent="0.25">
      <c r="A2998" t="str">
        <f t="shared" si="396"/>
        <v>U47-2</v>
      </c>
      <c r="B2998" t="str">
        <f t="shared" si="397"/>
        <v>GND</v>
      </c>
      <c r="C2998" t="str">
        <f t="shared" si="398"/>
        <v>U47-GND</v>
      </c>
      <c r="D2998" t="str">
        <f t="shared" si="399"/>
        <v>U47-2</v>
      </c>
      <c r="E2998" t="s">
        <v>3187</v>
      </c>
      <c r="F2998">
        <v>2</v>
      </c>
      <c r="G2998" t="s">
        <v>433</v>
      </c>
      <c r="AT2998" t="str">
        <f t="shared" si="400"/>
        <v>GND</v>
      </c>
      <c r="AU2998" t="str">
        <f t="shared" si="401"/>
        <v>--</v>
      </c>
    </row>
    <row r="2999" spans="1:47" x14ac:dyDescent="0.25">
      <c r="A2999" t="str">
        <f t="shared" si="396"/>
        <v>U47-3</v>
      </c>
      <c r="B2999" t="str">
        <f t="shared" si="397"/>
        <v>3.3VAUX</v>
      </c>
      <c r="C2999" t="str">
        <f t="shared" si="398"/>
        <v>U47-3.3VAUX</v>
      </c>
      <c r="D2999" t="str">
        <f t="shared" si="399"/>
        <v>U47-3</v>
      </c>
      <c r="E2999" t="s">
        <v>3187</v>
      </c>
      <c r="F2999">
        <v>3</v>
      </c>
      <c r="G2999" t="s">
        <v>448</v>
      </c>
      <c r="AT2999" t="str">
        <f t="shared" si="400"/>
        <v>3.3VAUX</v>
      </c>
      <c r="AU2999" t="str">
        <f t="shared" si="401"/>
        <v>--</v>
      </c>
    </row>
    <row r="3000" spans="1:47" x14ac:dyDescent="0.25">
      <c r="A3000" t="str">
        <f t="shared" si="396"/>
        <v>U47-4</v>
      </c>
      <c r="B3000" t="str">
        <f t="shared" si="397"/>
        <v>0.9V_ETH</v>
      </c>
      <c r="C3000" t="str">
        <f t="shared" si="398"/>
        <v>U47-0.9V_ETH</v>
      </c>
      <c r="D3000" t="str">
        <f t="shared" si="399"/>
        <v>U47-4</v>
      </c>
      <c r="E3000" t="s">
        <v>3187</v>
      </c>
      <c r="F3000">
        <v>4</v>
      </c>
      <c r="G3000" t="s">
        <v>432</v>
      </c>
      <c r="AT3000" t="str">
        <f t="shared" si="400"/>
        <v>0.9V_ETH</v>
      </c>
      <c r="AU3000" t="str">
        <f t="shared" si="401"/>
        <v>--</v>
      </c>
    </row>
    <row r="3001" spans="1:47" x14ac:dyDescent="0.25">
      <c r="A3001" t="str">
        <f t="shared" si="396"/>
        <v>U47-5</v>
      </c>
      <c r="B3001" t="str">
        <f t="shared" si="397"/>
        <v>NetU47_5</v>
      </c>
      <c r="C3001" t="str">
        <f t="shared" si="398"/>
        <v>U47-NetU47_5</v>
      </c>
      <c r="D3001" t="str">
        <f t="shared" si="399"/>
        <v>U47-5</v>
      </c>
      <c r="E3001" t="s">
        <v>3187</v>
      </c>
      <c r="F3001">
        <v>5</v>
      </c>
      <c r="G3001" t="s">
        <v>3188</v>
      </c>
      <c r="AT3001" t="str">
        <f t="shared" si="400"/>
        <v>NetU47_5</v>
      </c>
      <c r="AU3001" t="str">
        <f t="shared" si="401"/>
        <v>--</v>
      </c>
    </row>
    <row r="3002" spans="1:47" x14ac:dyDescent="0.25">
      <c r="A3002" t="str">
        <f t="shared" si="396"/>
        <v>U47-6</v>
      </c>
      <c r="B3002" t="str">
        <f t="shared" si="397"/>
        <v>NetR83_2</v>
      </c>
      <c r="C3002" t="str">
        <f t="shared" si="398"/>
        <v>U47-NetR83_2</v>
      </c>
      <c r="D3002" t="str">
        <f t="shared" si="399"/>
        <v>U47-6</v>
      </c>
      <c r="E3002" t="s">
        <v>3187</v>
      </c>
      <c r="F3002">
        <v>6</v>
      </c>
      <c r="G3002" t="s">
        <v>1208</v>
      </c>
      <c r="AT3002" t="str">
        <f t="shared" si="400"/>
        <v>NetR83_2</v>
      </c>
      <c r="AU3002" t="str">
        <f t="shared" si="401"/>
        <v>--</v>
      </c>
    </row>
    <row r="3003" spans="1:47" x14ac:dyDescent="0.25">
      <c r="A3003" t="str">
        <f t="shared" si="396"/>
        <v>U48-1</v>
      </c>
      <c r="B3003" t="str">
        <f t="shared" si="397"/>
        <v>DCDC1_SDA</v>
      </c>
      <c r="C3003" t="str">
        <f t="shared" si="398"/>
        <v>U48-DCDC1_SDA</v>
      </c>
      <c r="D3003" t="str">
        <f t="shared" si="399"/>
        <v>U48-1</v>
      </c>
      <c r="E3003" t="s">
        <v>3189</v>
      </c>
      <c r="F3003">
        <v>1</v>
      </c>
      <c r="G3003" t="s">
        <v>923</v>
      </c>
      <c r="AT3003" t="str">
        <f t="shared" si="400"/>
        <v>DCDC_SDA</v>
      </c>
      <c r="AU3003" t="str">
        <f t="shared" si="401"/>
        <v>R88</v>
      </c>
    </row>
    <row r="3004" spans="1:47" x14ac:dyDescent="0.25">
      <c r="A3004" t="str">
        <f t="shared" si="396"/>
        <v>U48-2</v>
      </c>
      <c r="B3004" t="str">
        <f t="shared" si="397"/>
        <v>PG_3V3AUX</v>
      </c>
      <c r="C3004" t="str">
        <f t="shared" si="398"/>
        <v>U48-PG_3V3AUX</v>
      </c>
      <c r="D3004" t="str">
        <f t="shared" si="399"/>
        <v>U48-2</v>
      </c>
      <c r="E3004" t="s">
        <v>3189</v>
      </c>
      <c r="F3004">
        <v>2</v>
      </c>
      <c r="G3004" t="s">
        <v>1211</v>
      </c>
      <c r="AT3004" t="str">
        <f t="shared" si="400"/>
        <v>PG_3V3AUX</v>
      </c>
      <c r="AU3004" t="str">
        <f t="shared" si="401"/>
        <v>--</v>
      </c>
    </row>
    <row r="3005" spans="1:47" x14ac:dyDescent="0.25">
      <c r="A3005" t="str">
        <f t="shared" si="396"/>
        <v>U48-3</v>
      </c>
      <c r="B3005" t="str">
        <f t="shared" si="397"/>
        <v>EN_3V3AUX</v>
      </c>
      <c r="C3005" t="str">
        <f t="shared" si="398"/>
        <v>U48-EN_3V3AUX</v>
      </c>
      <c r="D3005" t="str">
        <f t="shared" si="399"/>
        <v>U48-3</v>
      </c>
      <c r="E3005" t="s">
        <v>3189</v>
      </c>
      <c r="F3005">
        <v>3</v>
      </c>
      <c r="G3005" t="s">
        <v>929</v>
      </c>
      <c r="AT3005" t="str">
        <f t="shared" si="400"/>
        <v>EN_3V3AUX</v>
      </c>
      <c r="AU3005" t="str">
        <f t="shared" si="401"/>
        <v>--</v>
      </c>
    </row>
    <row r="3006" spans="1:47" x14ac:dyDescent="0.25">
      <c r="A3006" t="str">
        <f t="shared" si="396"/>
        <v>U48-4</v>
      </c>
      <c r="B3006" t="str">
        <f t="shared" si="397"/>
        <v>DCDC1_SCL</v>
      </c>
      <c r="C3006" t="str">
        <f t="shared" si="398"/>
        <v>U48-DCDC1_SCL</v>
      </c>
      <c r="D3006" t="str">
        <f t="shared" si="399"/>
        <v>U48-4</v>
      </c>
      <c r="E3006" t="s">
        <v>3189</v>
      </c>
      <c r="F3006">
        <v>4</v>
      </c>
      <c r="G3006" t="s">
        <v>922</v>
      </c>
      <c r="AT3006" t="str">
        <f t="shared" si="400"/>
        <v>DCDC_SCL</v>
      </c>
      <c r="AU3006" t="str">
        <f t="shared" si="401"/>
        <v>R82</v>
      </c>
    </row>
    <row r="3007" spans="1:47" x14ac:dyDescent="0.25">
      <c r="A3007" t="str">
        <f t="shared" si="396"/>
        <v>U48-5</v>
      </c>
      <c r="B3007" t="str">
        <f t="shared" si="397"/>
        <v>3.3VAUX</v>
      </c>
      <c r="C3007" t="str">
        <f t="shared" si="398"/>
        <v>U48-3.3VAUX</v>
      </c>
      <c r="D3007" t="str">
        <f t="shared" si="399"/>
        <v>U48-5</v>
      </c>
      <c r="E3007" t="s">
        <v>3189</v>
      </c>
      <c r="F3007">
        <v>5</v>
      </c>
      <c r="G3007" t="s">
        <v>448</v>
      </c>
      <c r="AT3007" t="str">
        <f t="shared" si="400"/>
        <v>3.3VAUX</v>
      </c>
      <c r="AU3007" t="str">
        <f t="shared" si="401"/>
        <v>--</v>
      </c>
    </row>
    <row r="3008" spans="1:47" x14ac:dyDescent="0.25">
      <c r="A3008" t="str">
        <f t="shared" si="396"/>
        <v>U48-6</v>
      </c>
      <c r="B3008" t="str">
        <f t="shared" si="397"/>
        <v>NetR89_2</v>
      </c>
      <c r="C3008" t="str">
        <f t="shared" si="398"/>
        <v>U48-NetR89_2</v>
      </c>
      <c r="D3008" t="str">
        <f t="shared" si="399"/>
        <v>U48-6</v>
      </c>
      <c r="E3008" t="s">
        <v>3189</v>
      </c>
      <c r="F3008">
        <v>6</v>
      </c>
      <c r="G3008" t="s">
        <v>1210</v>
      </c>
      <c r="AT3008" t="str">
        <f t="shared" si="400"/>
        <v>NetR89_2</v>
      </c>
      <c r="AU3008" t="str">
        <f t="shared" si="401"/>
        <v>--</v>
      </c>
    </row>
    <row r="3009" spans="1:47" x14ac:dyDescent="0.25">
      <c r="A3009" t="str">
        <f t="shared" si="396"/>
        <v>U48-7</v>
      </c>
      <c r="B3009" t="str">
        <f t="shared" si="397"/>
        <v>3.3VAUX</v>
      </c>
      <c r="C3009" t="str">
        <f t="shared" si="398"/>
        <v>U48-3.3VAUX</v>
      </c>
      <c r="D3009" t="str">
        <f t="shared" si="399"/>
        <v>U48-7</v>
      </c>
      <c r="E3009" t="s">
        <v>3189</v>
      </c>
      <c r="F3009">
        <v>7</v>
      </c>
      <c r="G3009" t="s">
        <v>448</v>
      </c>
      <c r="AT3009" t="str">
        <f t="shared" si="400"/>
        <v>3.3VAUX</v>
      </c>
      <c r="AU3009" t="str">
        <f t="shared" si="401"/>
        <v>--</v>
      </c>
    </row>
    <row r="3010" spans="1:47" x14ac:dyDescent="0.25">
      <c r="A3010" t="str">
        <f t="shared" si="396"/>
        <v>U48-8</v>
      </c>
      <c r="B3010" t="str">
        <f t="shared" si="397"/>
        <v>GND</v>
      </c>
      <c r="C3010" t="str">
        <f t="shared" si="398"/>
        <v>U48-GND</v>
      </c>
      <c r="D3010" t="str">
        <f t="shared" si="399"/>
        <v>U48-8</v>
      </c>
      <c r="E3010" t="s">
        <v>3189</v>
      </c>
      <c r="F3010">
        <v>8</v>
      </c>
      <c r="G3010" t="s">
        <v>433</v>
      </c>
      <c r="AT3010" t="str">
        <f t="shared" si="400"/>
        <v>GND</v>
      </c>
      <c r="AU3010" t="str">
        <f t="shared" si="401"/>
        <v>--</v>
      </c>
    </row>
    <row r="3011" spans="1:47" x14ac:dyDescent="0.25">
      <c r="A3011" t="str">
        <f t="shared" si="396"/>
        <v>U48-9</v>
      </c>
      <c r="B3011" t="str">
        <f t="shared" si="397"/>
        <v>GND</v>
      </c>
      <c r="C3011" t="str">
        <f t="shared" si="398"/>
        <v>U48-GND</v>
      </c>
      <c r="D3011" t="str">
        <f t="shared" si="399"/>
        <v>U48-9</v>
      </c>
      <c r="E3011" t="s">
        <v>3189</v>
      </c>
      <c r="F3011">
        <v>9</v>
      </c>
      <c r="G3011" t="s">
        <v>433</v>
      </c>
      <c r="AT3011" t="str">
        <f t="shared" si="400"/>
        <v>GND</v>
      </c>
      <c r="AU3011" t="str">
        <f t="shared" si="401"/>
        <v>--</v>
      </c>
    </row>
    <row r="3012" spans="1:47" x14ac:dyDescent="0.25">
      <c r="A3012" t="str">
        <f t="shared" si="396"/>
        <v>U48-10</v>
      </c>
      <c r="B3012" t="str">
        <f t="shared" si="397"/>
        <v>NetC171_2</v>
      </c>
      <c r="C3012" t="str">
        <f t="shared" si="398"/>
        <v>U48-NetC171_2</v>
      </c>
      <c r="D3012" t="str">
        <f t="shared" si="399"/>
        <v>U48-10</v>
      </c>
      <c r="E3012" t="s">
        <v>3189</v>
      </c>
      <c r="F3012">
        <v>10</v>
      </c>
      <c r="G3012" t="s">
        <v>1150</v>
      </c>
      <c r="AT3012" t="str">
        <f t="shared" si="400"/>
        <v>NetC171_2</v>
      </c>
      <c r="AU3012" t="str">
        <f t="shared" si="401"/>
        <v>--</v>
      </c>
    </row>
    <row r="3013" spans="1:47" x14ac:dyDescent="0.25">
      <c r="A3013" t="str">
        <f t="shared" si="396"/>
        <v>U48-11</v>
      </c>
      <c r="B3013" t="str">
        <f t="shared" si="397"/>
        <v>NetC629_2</v>
      </c>
      <c r="C3013" t="str">
        <f t="shared" si="398"/>
        <v>U48-NetC629_2</v>
      </c>
      <c r="D3013" t="str">
        <f t="shared" si="399"/>
        <v>U48-11</v>
      </c>
      <c r="E3013" t="s">
        <v>3189</v>
      </c>
      <c r="F3013">
        <v>11</v>
      </c>
      <c r="G3013" t="s">
        <v>1177</v>
      </c>
      <c r="AT3013" t="str">
        <f t="shared" si="400"/>
        <v>NetC629_2</v>
      </c>
      <c r="AU3013" t="str">
        <f t="shared" si="401"/>
        <v>--</v>
      </c>
    </row>
    <row r="3014" spans="1:47" x14ac:dyDescent="0.25">
      <c r="A3014" t="str">
        <f t="shared" ref="A3014:A3077" si="402">$E3014&amp;"-"&amp;$F3014</f>
        <v>U48-12</v>
      </c>
      <c r="B3014" t="str">
        <f t="shared" ref="B3014:B3077" si="403">IF(OR(E3014=$A$2,E3014=$B$2,E3014=$C$2,E3014=$D$2),"--",G3014)</f>
        <v>12.0V</v>
      </c>
      <c r="C3014" t="str">
        <f t="shared" ref="C3014:C3077" si="404">$E3014&amp;"-"&amp;$G3014</f>
        <v>U48-12.0V</v>
      </c>
      <c r="D3014" t="str">
        <f t="shared" ref="D3014:D3077" si="405">A3014</f>
        <v>U48-12</v>
      </c>
      <c r="E3014" t="s">
        <v>3189</v>
      </c>
      <c r="F3014">
        <v>12</v>
      </c>
      <c r="G3014" t="s">
        <v>443</v>
      </c>
      <c r="AT3014" t="str">
        <f t="shared" ref="AT3014:AT3077" si="406">IF(IF(COUNTIF($AO$6:$AQ$150,B3014)&gt;0,"---","--")="---",VLOOKUP(B3014,$AO$6:$AQ$150,3,0),B3014)</f>
        <v>12.0V</v>
      </c>
      <c r="AU3014" t="str">
        <f t="shared" ref="AU3014:AU3077" si="407">IF(IF(COUNTIF($AO$6:$AQ$150,B3014)&gt;0,"---","--")="---",VLOOKUP(B3014,$AO$6:$AQ$150,2,0),"--")</f>
        <v>--</v>
      </c>
    </row>
    <row r="3015" spans="1:47" x14ac:dyDescent="0.25">
      <c r="A3015" t="str">
        <f t="shared" si="402"/>
        <v>U48-15</v>
      </c>
      <c r="B3015" t="str">
        <f t="shared" si="403"/>
        <v>NetU48_15</v>
      </c>
      <c r="C3015" t="str">
        <f t="shared" si="404"/>
        <v>U48-NetU48_15</v>
      </c>
      <c r="D3015" t="str">
        <f t="shared" si="405"/>
        <v>U48-15</v>
      </c>
      <c r="E3015" t="s">
        <v>3189</v>
      </c>
      <c r="F3015">
        <v>15</v>
      </c>
      <c r="G3015" t="s">
        <v>3190</v>
      </c>
      <c r="AT3015" t="str">
        <f t="shared" si="406"/>
        <v>NetU48_15</v>
      </c>
      <c r="AU3015" t="str">
        <f t="shared" si="407"/>
        <v>--</v>
      </c>
    </row>
    <row r="3016" spans="1:47" x14ac:dyDescent="0.25">
      <c r="A3016" t="str">
        <f t="shared" si="402"/>
        <v>U48-16</v>
      </c>
      <c r="B3016" t="str">
        <f t="shared" si="403"/>
        <v>GND</v>
      </c>
      <c r="C3016" t="str">
        <f t="shared" si="404"/>
        <v>U48-GND</v>
      </c>
      <c r="D3016" t="str">
        <f t="shared" si="405"/>
        <v>U48-16</v>
      </c>
      <c r="E3016" t="s">
        <v>3189</v>
      </c>
      <c r="F3016">
        <v>16</v>
      </c>
      <c r="G3016" t="s">
        <v>433</v>
      </c>
      <c r="AT3016" t="str">
        <f t="shared" si="406"/>
        <v>GND</v>
      </c>
      <c r="AU3016" t="str">
        <f t="shared" si="407"/>
        <v>--</v>
      </c>
    </row>
    <row r="3017" spans="1:47" x14ac:dyDescent="0.25">
      <c r="A3017" t="str">
        <f t="shared" si="402"/>
        <v>U52-1</v>
      </c>
      <c r="B3017" t="str">
        <f t="shared" si="403"/>
        <v>NetC438_2</v>
      </c>
      <c r="C3017" t="str">
        <f t="shared" si="404"/>
        <v>U52-NetC438_2</v>
      </c>
      <c r="D3017" t="str">
        <f t="shared" si="405"/>
        <v>U52-1</v>
      </c>
      <c r="E3017" t="s">
        <v>3191</v>
      </c>
      <c r="F3017">
        <v>1</v>
      </c>
      <c r="G3017" t="s">
        <v>1168</v>
      </c>
      <c r="AT3017" t="str">
        <f t="shared" si="406"/>
        <v>NetC438_2</v>
      </c>
      <c r="AU3017" t="str">
        <f t="shared" si="407"/>
        <v>--</v>
      </c>
    </row>
    <row r="3018" spans="1:47" x14ac:dyDescent="0.25">
      <c r="A3018" t="str">
        <f t="shared" si="402"/>
        <v>U52-2</v>
      </c>
      <c r="B3018" t="str">
        <f t="shared" si="403"/>
        <v>GND</v>
      </c>
      <c r="C3018" t="str">
        <f t="shared" si="404"/>
        <v>U52-GND</v>
      </c>
      <c r="D3018" t="str">
        <f t="shared" si="405"/>
        <v>U52-2</v>
      </c>
      <c r="E3018" t="s">
        <v>3191</v>
      </c>
      <c r="F3018">
        <v>2</v>
      </c>
      <c r="G3018" t="s">
        <v>433</v>
      </c>
      <c r="AT3018" t="str">
        <f t="shared" si="406"/>
        <v>GND</v>
      </c>
      <c r="AU3018" t="str">
        <f t="shared" si="407"/>
        <v>--</v>
      </c>
    </row>
    <row r="3019" spans="1:47" x14ac:dyDescent="0.25">
      <c r="A3019" t="str">
        <f t="shared" si="402"/>
        <v>U52-3</v>
      </c>
      <c r="B3019" t="str">
        <f t="shared" si="403"/>
        <v>CLK_25M</v>
      </c>
      <c r="C3019" t="str">
        <f t="shared" si="404"/>
        <v>U52-CLK_25M</v>
      </c>
      <c r="D3019" t="str">
        <f t="shared" si="405"/>
        <v>U52-3</v>
      </c>
      <c r="E3019" t="s">
        <v>3191</v>
      </c>
      <c r="F3019">
        <v>3</v>
      </c>
      <c r="G3019" t="s">
        <v>919</v>
      </c>
      <c r="AT3019" t="str">
        <f t="shared" si="406"/>
        <v>HPS_OSC_CLK1</v>
      </c>
      <c r="AU3019" t="str">
        <f t="shared" si="407"/>
        <v>R78</v>
      </c>
    </row>
    <row r="3020" spans="1:47" x14ac:dyDescent="0.25">
      <c r="A3020" t="str">
        <f t="shared" si="402"/>
        <v>U52-4</v>
      </c>
      <c r="B3020" t="str">
        <f t="shared" si="403"/>
        <v>NetC438_2</v>
      </c>
      <c r="C3020" t="str">
        <f t="shared" si="404"/>
        <v>U52-NetC438_2</v>
      </c>
      <c r="D3020" t="str">
        <f t="shared" si="405"/>
        <v>U52-4</v>
      </c>
      <c r="E3020" t="s">
        <v>3191</v>
      </c>
      <c r="F3020">
        <v>4</v>
      </c>
      <c r="G3020" t="s">
        <v>1168</v>
      </c>
      <c r="AT3020" t="str">
        <f t="shared" si="406"/>
        <v>NetC438_2</v>
      </c>
      <c r="AU3020" t="str">
        <f t="shared" si="407"/>
        <v>--</v>
      </c>
    </row>
    <row r="3021" spans="1:47" x14ac:dyDescent="0.25">
      <c r="A3021" t="str">
        <f t="shared" si="402"/>
        <v>U53-1</v>
      </c>
      <c r="B3021" t="str">
        <f t="shared" si="403"/>
        <v>NetC439_2</v>
      </c>
      <c r="C3021" t="str">
        <f t="shared" si="404"/>
        <v>U53-NetC439_2</v>
      </c>
      <c r="D3021" t="str">
        <f t="shared" si="405"/>
        <v>U53-1</v>
      </c>
      <c r="E3021" t="s">
        <v>3192</v>
      </c>
      <c r="F3021">
        <v>1</v>
      </c>
      <c r="G3021" t="s">
        <v>1170</v>
      </c>
      <c r="AT3021" t="str">
        <f t="shared" si="406"/>
        <v>NetC439_2</v>
      </c>
      <c r="AU3021" t="str">
        <f t="shared" si="407"/>
        <v>--</v>
      </c>
    </row>
    <row r="3022" spans="1:47" x14ac:dyDescent="0.25">
      <c r="A3022" t="str">
        <f t="shared" si="402"/>
        <v>U53-2</v>
      </c>
      <c r="B3022" t="str">
        <f t="shared" si="403"/>
        <v>GND</v>
      </c>
      <c r="C3022" t="str">
        <f t="shared" si="404"/>
        <v>U53-GND</v>
      </c>
      <c r="D3022" t="str">
        <f t="shared" si="405"/>
        <v>U53-2</v>
      </c>
      <c r="E3022" t="s">
        <v>3192</v>
      </c>
      <c r="F3022">
        <v>2</v>
      </c>
      <c r="G3022" t="s">
        <v>433</v>
      </c>
      <c r="AT3022" t="str">
        <f t="shared" si="406"/>
        <v>GND</v>
      </c>
      <c r="AU3022" t="str">
        <f t="shared" si="407"/>
        <v>--</v>
      </c>
    </row>
    <row r="3023" spans="1:47" x14ac:dyDescent="0.25">
      <c r="A3023" t="str">
        <f t="shared" si="402"/>
        <v>U53-3</v>
      </c>
      <c r="B3023" t="str">
        <f t="shared" si="403"/>
        <v>25M</v>
      </c>
      <c r="C3023" t="str">
        <f t="shared" si="404"/>
        <v>U53-25M</v>
      </c>
      <c r="D3023" t="str">
        <f t="shared" si="405"/>
        <v>U53-3</v>
      </c>
      <c r="E3023" t="s">
        <v>3192</v>
      </c>
      <c r="F3023">
        <v>3</v>
      </c>
      <c r="G3023" t="s">
        <v>444</v>
      </c>
      <c r="AT3023" t="str">
        <f t="shared" si="406"/>
        <v>ETH_25M</v>
      </c>
      <c r="AU3023" t="str">
        <f t="shared" si="407"/>
        <v>R310</v>
      </c>
    </row>
    <row r="3024" spans="1:47" x14ac:dyDescent="0.25">
      <c r="A3024" t="str">
        <f t="shared" si="402"/>
        <v>U53-4</v>
      </c>
      <c r="B3024" t="str">
        <f t="shared" si="403"/>
        <v>NetC439_2</v>
      </c>
      <c r="C3024" t="str">
        <f t="shared" si="404"/>
        <v>U53-NetC439_2</v>
      </c>
      <c r="D3024" t="str">
        <f t="shared" si="405"/>
        <v>U53-4</v>
      </c>
      <c r="E3024" t="s">
        <v>3192</v>
      </c>
      <c r="F3024">
        <v>4</v>
      </c>
      <c r="G3024" t="s">
        <v>1170</v>
      </c>
      <c r="AT3024" t="str">
        <f t="shared" si="406"/>
        <v>NetC439_2</v>
      </c>
      <c r="AU3024" t="str">
        <f t="shared" si="407"/>
        <v>--</v>
      </c>
    </row>
    <row r="3025" spans="1:47" x14ac:dyDescent="0.25">
      <c r="A3025" t="str">
        <f t="shared" si="402"/>
        <v>C1-1</v>
      </c>
      <c r="B3025" t="str">
        <f t="shared" si="403"/>
        <v>NetC1_1</v>
      </c>
      <c r="C3025" t="str">
        <f t="shared" si="404"/>
        <v>C1-NetC1_1</v>
      </c>
      <c r="D3025" t="str">
        <f t="shared" si="405"/>
        <v>C1-1</v>
      </c>
      <c r="E3025" t="s">
        <v>290</v>
      </c>
      <c r="F3025">
        <v>1</v>
      </c>
      <c r="G3025" t="s">
        <v>1151</v>
      </c>
      <c r="AT3025" t="str">
        <f t="shared" si="406"/>
        <v>NetC1_1</v>
      </c>
      <c r="AU3025" t="str">
        <f t="shared" si="407"/>
        <v>--</v>
      </c>
    </row>
    <row r="3026" spans="1:47" x14ac:dyDescent="0.25">
      <c r="A3026" t="str">
        <f t="shared" si="402"/>
        <v>C1-2</v>
      </c>
      <c r="B3026" t="str">
        <f t="shared" si="403"/>
        <v>NetC1_2</v>
      </c>
      <c r="C3026" t="str">
        <f t="shared" si="404"/>
        <v>C1-NetC1_2</v>
      </c>
      <c r="D3026" t="str">
        <f t="shared" si="405"/>
        <v>C1-2</v>
      </c>
      <c r="E3026" t="s">
        <v>290</v>
      </c>
      <c r="F3026">
        <v>2</v>
      </c>
      <c r="G3026" t="s">
        <v>1153</v>
      </c>
      <c r="AT3026" t="str">
        <f t="shared" si="406"/>
        <v>NetC1_2</v>
      </c>
      <c r="AU3026" t="str">
        <f t="shared" si="407"/>
        <v>--</v>
      </c>
    </row>
    <row r="3027" spans="1:47" x14ac:dyDescent="0.25">
      <c r="A3027" t="str">
        <f t="shared" si="402"/>
        <v>C2-1</v>
      </c>
      <c r="B3027" t="str">
        <f t="shared" si="403"/>
        <v>NetC2_1</v>
      </c>
      <c r="C3027" t="str">
        <f t="shared" si="404"/>
        <v>C2-NetC2_1</v>
      </c>
      <c r="D3027" t="str">
        <f t="shared" si="405"/>
        <v>C2-1</v>
      </c>
      <c r="E3027" t="s">
        <v>291</v>
      </c>
      <c r="F3027">
        <v>1</v>
      </c>
      <c r="G3027" t="s">
        <v>1160</v>
      </c>
      <c r="AT3027" t="str">
        <f t="shared" si="406"/>
        <v>NetC2_1</v>
      </c>
      <c r="AU3027" t="str">
        <f t="shared" si="407"/>
        <v>--</v>
      </c>
    </row>
    <row r="3028" spans="1:47" x14ac:dyDescent="0.25">
      <c r="A3028" t="str">
        <f t="shared" si="402"/>
        <v>C2-2</v>
      </c>
      <c r="B3028" t="str">
        <f t="shared" si="403"/>
        <v>NetC2_2</v>
      </c>
      <c r="C3028" t="str">
        <f t="shared" si="404"/>
        <v>C2-NetC2_2</v>
      </c>
      <c r="D3028" t="str">
        <f t="shared" si="405"/>
        <v>C2-2</v>
      </c>
      <c r="E3028" t="s">
        <v>291</v>
      </c>
      <c r="F3028">
        <v>2</v>
      </c>
      <c r="G3028" t="s">
        <v>1162</v>
      </c>
      <c r="AT3028" t="str">
        <f t="shared" si="406"/>
        <v>NetC2_2</v>
      </c>
      <c r="AU3028" t="str">
        <f t="shared" si="407"/>
        <v>--</v>
      </c>
    </row>
    <row r="3029" spans="1:47" x14ac:dyDescent="0.25">
      <c r="A3029" t="str">
        <f t="shared" si="402"/>
        <v>C3-1</v>
      </c>
      <c r="B3029" t="str">
        <f t="shared" si="403"/>
        <v>NetC3_1</v>
      </c>
      <c r="C3029" t="str">
        <f t="shared" si="404"/>
        <v>C3-NetC3_1</v>
      </c>
      <c r="D3029" t="str">
        <f t="shared" si="405"/>
        <v>C3-1</v>
      </c>
      <c r="E3029" t="s">
        <v>292</v>
      </c>
      <c r="F3029">
        <v>1</v>
      </c>
      <c r="G3029" t="s">
        <v>1166</v>
      </c>
      <c r="AT3029" t="str">
        <f t="shared" si="406"/>
        <v>NetC3_1</v>
      </c>
      <c r="AU3029" t="str">
        <f t="shared" si="407"/>
        <v>--</v>
      </c>
    </row>
    <row r="3030" spans="1:47" x14ac:dyDescent="0.25">
      <c r="A3030" t="str">
        <f t="shared" si="402"/>
        <v>C3-2</v>
      </c>
      <c r="B3030" t="str">
        <f t="shared" si="403"/>
        <v>GND</v>
      </c>
      <c r="C3030" t="str">
        <f t="shared" si="404"/>
        <v>C3-GND</v>
      </c>
      <c r="D3030" t="str">
        <f t="shared" si="405"/>
        <v>C3-2</v>
      </c>
      <c r="E3030" t="s">
        <v>292</v>
      </c>
      <c r="F3030">
        <v>2</v>
      </c>
      <c r="G3030" t="s">
        <v>433</v>
      </c>
      <c r="AT3030" t="str">
        <f t="shared" si="406"/>
        <v>GND</v>
      </c>
      <c r="AU3030" t="str">
        <f t="shared" si="407"/>
        <v>--</v>
      </c>
    </row>
    <row r="3031" spans="1:47" x14ac:dyDescent="0.25">
      <c r="A3031" t="str">
        <f t="shared" si="402"/>
        <v>C4-1</v>
      </c>
      <c r="B3031" t="str">
        <f t="shared" si="403"/>
        <v>NetC3_1</v>
      </c>
      <c r="C3031" t="str">
        <f t="shared" si="404"/>
        <v>C4-NetC3_1</v>
      </c>
      <c r="D3031" t="str">
        <f t="shared" si="405"/>
        <v>C4-1</v>
      </c>
      <c r="E3031" t="s">
        <v>293</v>
      </c>
      <c r="F3031">
        <v>1</v>
      </c>
      <c r="G3031" t="s">
        <v>1166</v>
      </c>
      <c r="AT3031" t="str">
        <f t="shared" si="406"/>
        <v>NetC3_1</v>
      </c>
      <c r="AU3031" t="str">
        <f t="shared" si="407"/>
        <v>--</v>
      </c>
    </row>
    <row r="3032" spans="1:47" x14ac:dyDescent="0.25">
      <c r="A3032" t="str">
        <f t="shared" si="402"/>
        <v>C4-2</v>
      </c>
      <c r="B3032" t="str">
        <f t="shared" si="403"/>
        <v>GND</v>
      </c>
      <c r="C3032" t="str">
        <f t="shared" si="404"/>
        <v>C4-GND</v>
      </c>
      <c r="D3032" t="str">
        <f t="shared" si="405"/>
        <v>C4-2</v>
      </c>
      <c r="E3032" t="s">
        <v>293</v>
      </c>
      <c r="F3032">
        <v>2</v>
      </c>
      <c r="G3032" t="s">
        <v>433</v>
      </c>
      <c r="AT3032" t="str">
        <f t="shared" si="406"/>
        <v>GND</v>
      </c>
      <c r="AU3032" t="str">
        <f t="shared" si="407"/>
        <v>--</v>
      </c>
    </row>
    <row r="3033" spans="1:47" x14ac:dyDescent="0.25">
      <c r="A3033" t="str">
        <f t="shared" si="402"/>
        <v>C5-1</v>
      </c>
      <c r="B3033" t="str">
        <f t="shared" si="403"/>
        <v>NetC3_1</v>
      </c>
      <c r="C3033" t="str">
        <f t="shared" si="404"/>
        <v>C5-NetC3_1</v>
      </c>
      <c r="D3033" t="str">
        <f t="shared" si="405"/>
        <v>C5-1</v>
      </c>
      <c r="E3033" t="s">
        <v>294</v>
      </c>
      <c r="F3033">
        <v>1</v>
      </c>
      <c r="G3033" t="s">
        <v>1166</v>
      </c>
      <c r="AT3033" t="str">
        <f t="shared" si="406"/>
        <v>NetC3_1</v>
      </c>
      <c r="AU3033" t="str">
        <f t="shared" si="407"/>
        <v>--</v>
      </c>
    </row>
    <row r="3034" spans="1:47" x14ac:dyDescent="0.25">
      <c r="A3034" t="str">
        <f t="shared" si="402"/>
        <v>C5-2</v>
      </c>
      <c r="B3034" t="str">
        <f t="shared" si="403"/>
        <v>GND</v>
      </c>
      <c r="C3034" t="str">
        <f t="shared" si="404"/>
        <v>C5-GND</v>
      </c>
      <c r="D3034" t="str">
        <f t="shared" si="405"/>
        <v>C5-2</v>
      </c>
      <c r="E3034" t="s">
        <v>294</v>
      </c>
      <c r="F3034">
        <v>2</v>
      </c>
      <c r="G3034" t="s">
        <v>433</v>
      </c>
      <c r="AT3034" t="str">
        <f t="shared" si="406"/>
        <v>GND</v>
      </c>
      <c r="AU3034" t="str">
        <f t="shared" si="407"/>
        <v>--</v>
      </c>
    </row>
    <row r="3035" spans="1:47" x14ac:dyDescent="0.25">
      <c r="A3035" t="str">
        <f t="shared" si="402"/>
        <v>C6-1</v>
      </c>
      <c r="B3035" t="str">
        <f t="shared" si="403"/>
        <v>NetC3_1</v>
      </c>
      <c r="C3035" t="str">
        <f t="shared" si="404"/>
        <v>C6-NetC3_1</v>
      </c>
      <c r="D3035" t="str">
        <f t="shared" si="405"/>
        <v>C6-1</v>
      </c>
      <c r="E3035" t="s">
        <v>295</v>
      </c>
      <c r="F3035">
        <v>1</v>
      </c>
      <c r="G3035" t="s">
        <v>1166</v>
      </c>
      <c r="AT3035" t="str">
        <f t="shared" si="406"/>
        <v>NetC3_1</v>
      </c>
      <c r="AU3035" t="str">
        <f t="shared" si="407"/>
        <v>--</v>
      </c>
    </row>
    <row r="3036" spans="1:47" x14ac:dyDescent="0.25">
      <c r="A3036" t="str">
        <f t="shared" si="402"/>
        <v>C6-2</v>
      </c>
      <c r="B3036" t="str">
        <f t="shared" si="403"/>
        <v>GND</v>
      </c>
      <c r="C3036" t="str">
        <f t="shared" si="404"/>
        <v>C6-GND</v>
      </c>
      <c r="D3036" t="str">
        <f t="shared" si="405"/>
        <v>C6-2</v>
      </c>
      <c r="E3036" t="s">
        <v>295</v>
      </c>
      <c r="F3036">
        <v>2</v>
      </c>
      <c r="G3036" t="s">
        <v>433</v>
      </c>
      <c r="AT3036" t="str">
        <f t="shared" si="406"/>
        <v>GND</v>
      </c>
      <c r="AU3036" t="str">
        <f t="shared" si="407"/>
        <v>--</v>
      </c>
    </row>
    <row r="3037" spans="1:47" x14ac:dyDescent="0.25">
      <c r="A3037" t="str">
        <f t="shared" si="402"/>
        <v>C7-1</v>
      </c>
      <c r="B3037" t="str">
        <f t="shared" si="403"/>
        <v>NetC3_1</v>
      </c>
      <c r="C3037" t="str">
        <f t="shared" si="404"/>
        <v>C7-NetC3_1</v>
      </c>
      <c r="D3037" t="str">
        <f t="shared" si="405"/>
        <v>C7-1</v>
      </c>
      <c r="E3037" t="s">
        <v>296</v>
      </c>
      <c r="F3037">
        <v>1</v>
      </c>
      <c r="G3037" t="s">
        <v>1166</v>
      </c>
      <c r="AT3037" t="str">
        <f t="shared" si="406"/>
        <v>NetC3_1</v>
      </c>
      <c r="AU3037" t="str">
        <f t="shared" si="407"/>
        <v>--</v>
      </c>
    </row>
    <row r="3038" spans="1:47" x14ac:dyDescent="0.25">
      <c r="A3038" t="str">
        <f t="shared" si="402"/>
        <v>C7-2</v>
      </c>
      <c r="B3038" t="str">
        <f t="shared" si="403"/>
        <v>GND</v>
      </c>
      <c r="C3038" t="str">
        <f t="shared" si="404"/>
        <v>C7-GND</v>
      </c>
      <c r="D3038" t="str">
        <f t="shared" si="405"/>
        <v>C7-2</v>
      </c>
      <c r="E3038" t="s">
        <v>296</v>
      </c>
      <c r="F3038">
        <v>2</v>
      </c>
      <c r="G3038" t="s">
        <v>433</v>
      </c>
      <c r="AT3038" t="str">
        <f t="shared" si="406"/>
        <v>GND</v>
      </c>
      <c r="AU3038" t="str">
        <f t="shared" si="407"/>
        <v>--</v>
      </c>
    </row>
    <row r="3039" spans="1:47" x14ac:dyDescent="0.25">
      <c r="A3039" t="str">
        <f t="shared" si="402"/>
        <v>C8-1</v>
      </c>
      <c r="B3039" t="str">
        <f t="shared" si="403"/>
        <v>NetC3_1</v>
      </c>
      <c r="C3039" t="str">
        <f t="shared" si="404"/>
        <v>C8-NetC3_1</v>
      </c>
      <c r="D3039" t="str">
        <f t="shared" si="405"/>
        <v>C8-1</v>
      </c>
      <c r="E3039" t="s">
        <v>297</v>
      </c>
      <c r="F3039">
        <v>1</v>
      </c>
      <c r="G3039" t="s">
        <v>1166</v>
      </c>
      <c r="AT3039" t="str">
        <f t="shared" si="406"/>
        <v>NetC3_1</v>
      </c>
      <c r="AU3039" t="str">
        <f t="shared" si="407"/>
        <v>--</v>
      </c>
    </row>
    <row r="3040" spans="1:47" x14ac:dyDescent="0.25">
      <c r="A3040" t="str">
        <f t="shared" si="402"/>
        <v>C8-2</v>
      </c>
      <c r="B3040" t="str">
        <f t="shared" si="403"/>
        <v>GND</v>
      </c>
      <c r="C3040" t="str">
        <f t="shared" si="404"/>
        <v>C8-GND</v>
      </c>
      <c r="D3040" t="str">
        <f t="shared" si="405"/>
        <v>C8-2</v>
      </c>
      <c r="E3040" t="s">
        <v>297</v>
      </c>
      <c r="F3040">
        <v>2</v>
      </c>
      <c r="G3040" t="s">
        <v>433</v>
      </c>
      <c r="AT3040" t="str">
        <f t="shared" si="406"/>
        <v>GND</v>
      </c>
      <c r="AU3040" t="str">
        <f t="shared" si="407"/>
        <v>--</v>
      </c>
    </row>
    <row r="3041" spans="1:47" x14ac:dyDescent="0.25">
      <c r="A3041" t="str">
        <f t="shared" si="402"/>
        <v>C9-1</v>
      </c>
      <c r="B3041" t="str">
        <f t="shared" si="403"/>
        <v>NetC9_1</v>
      </c>
      <c r="C3041" t="str">
        <f t="shared" si="404"/>
        <v>C9-NetC9_1</v>
      </c>
      <c r="D3041" t="str">
        <f t="shared" si="405"/>
        <v>C9-1</v>
      </c>
      <c r="E3041" t="s">
        <v>298</v>
      </c>
      <c r="F3041">
        <v>1</v>
      </c>
      <c r="G3041" t="s">
        <v>1178</v>
      </c>
      <c r="AT3041" t="str">
        <f t="shared" si="406"/>
        <v>NetC9_1</v>
      </c>
      <c r="AU3041" t="str">
        <f t="shared" si="407"/>
        <v>--</v>
      </c>
    </row>
    <row r="3042" spans="1:47" x14ac:dyDescent="0.25">
      <c r="A3042" t="str">
        <f t="shared" si="402"/>
        <v>C9-2</v>
      </c>
      <c r="B3042" t="str">
        <f t="shared" si="403"/>
        <v>GND</v>
      </c>
      <c r="C3042" t="str">
        <f t="shared" si="404"/>
        <v>C9-GND</v>
      </c>
      <c r="D3042" t="str">
        <f t="shared" si="405"/>
        <v>C9-2</v>
      </c>
      <c r="E3042" t="s">
        <v>298</v>
      </c>
      <c r="F3042">
        <v>2</v>
      </c>
      <c r="G3042" t="s">
        <v>433</v>
      </c>
      <c r="AT3042" t="str">
        <f t="shared" si="406"/>
        <v>GND</v>
      </c>
      <c r="AU3042" t="str">
        <f t="shared" si="407"/>
        <v>--</v>
      </c>
    </row>
    <row r="3043" spans="1:47" x14ac:dyDescent="0.25">
      <c r="A3043" t="str">
        <f t="shared" si="402"/>
        <v>C10-1</v>
      </c>
      <c r="B3043" t="str">
        <f t="shared" si="403"/>
        <v>NetC9_1</v>
      </c>
      <c r="C3043" t="str">
        <f t="shared" si="404"/>
        <v>C10-NetC9_1</v>
      </c>
      <c r="D3043" t="str">
        <f t="shared" si="405"/>
        <v>C10-1</v>
      </c>
      <c r="E3043" t="s">
        <v>299</v>
      </c>
      <c r="F3043">
        <v>1</v>
      </c>
      <c r="G3043" t="s">
        <v>1178</v>
      </c>
      <c r="AT3043" t="str">
        <f t="shared" si="406"/>
        <v>NetC9_1</v>
      </c>
      <c r="AU3043" t="str">
        <f t="shared" si="407"/>
        <v>--</v>
      </c>
    </row>
    <row r="3044" spans="1:47" x14ac:dyDescent="0.25">
      <c r="A3044" t="str">
        <f t="shared" si="402"/>
        <v>C10-2</v>
      </c>
      <c r="B3044" t="str">
        <f t="shared" si="403"/>
        <v>GND</v>
      </c>
      <c r="C3044" t="str">
        <f t="shared" si="404"/>
        <v>C10-GND</v>
      </c>
      <c r="D3044" t="str">
        <f t="shared" si="405"/>
        <v>C10-2</v>
      </c>
      <c r="E3044" t="s">
        <v>299</v>
      </c>
      <c r="F3044">
        <v>2</v>
      </c>
      <c r="G3044" t="s">
        <v>433</v>
      </c>
      <c r="AT3044" t="str">
        <f t="shared" si="406"/>
        <v>GND</v>
      </c>
      <c r="AU3044" t="str">
        <f t="shared" si="407"/>
        <v>--</v>
      </c>
    </row>
    <row r="3045" spans="1:47" x14ac:dyDescent="0.25">
      <c r="A3045" t="str">
        <f t="shared" si="402"/>
        <v>C11-1</v>
      </c>
      <c r="B3045" t="str">
        <f t="shared" si="403"/>
        <v>NetC9_1</v>
      </c>
      <c r="C3045" t="str">
        <f t="shared" si="404"/>
        <v>C11-NetC9_1</v>
      </c>
      <c r="D3045" t="str">
        <f t="shared" si="405"/>
        <v>C11-1</v>
      </c>
      <c r="E3045" t="s">
        <v>300</v>
      </c>
      <c r="F3045">
        <v>1</v>
      </c>
      <c r="G3045" t="s">
        <v>1178</v>
      </c>
      <c r="AT3045" t="str">
        <f t="shared" si="406"/>
        <v>NetC9_1</v>
      </c>
      <c r="AU3045" t="str">
        <f t="shared" si="407"/>
        <v>--</v>
      </c>
    </row>
    <row r="3046" spans="1:47" x14ac:dyDescent="0.25">
      <c r="A3046" t="str">
        <f t="shared" si="402"/>
        <v>C11-2</v>
      </c>
      <c r="B3046" t="str">
        <f t="shared" si="403"/>
        <v>GND</v>
      </c>
      <c r="C3046" t="str">
        <f t="shared" si="404"/>
        <v>C11-GND</v>
      </c>
      <c r="D3046" t="str">
        <f t="shared" si="405"/>
        <v>C11-2</v>
      </c>
      <c r="E3046" t="s">
        <v>300</v>
      </c>
      <c r="F3046">
        <v>2</v>
      </c>
      <c r="G3046" t="s">
        <v>433</v>
      </c>
      <c r="AT3046" t="str">
        <f t="shared" si="406"/>
        <v>GND</v>
      </c>
      <c r="AU3046" t="str">
        <f t="shared" si="407"/>
        <v>--</v>
      </c>
    </row>
    <row r="3047" spans="1:47" x14ac:dyDescent="0.25">
      <c r="A3047" t="str">
        <f t="shared" si="402"/>
        <v>C12-1</v>
      </c>
      <c r="B3047" t="str">
        <f t="shared" si="403"/>
        <v>NetC9_1</v>
      </c>
      <c r="C3047" t="str">
        <f t="shared" si="404"/>
        <v>C12-NetC9_1</v>
      </c>
      <c r="D3047" t="str">
        <f t="shared" si="405"/>
        <v>C12-1</v>
      </c>
      <c r="E3047" t="s">
        <v>301</v>
      </c>
      <c r="F3047">
        <v>1</v>
      </c>
      <c r="G3047" t="s">
        <v>1178</v>
      </c>
      <c r="AT3047" t="str">
        <f t="shared" si="406"/>
        <v>NetC9_1</v>
      </c>
      <c r="AU3047" t="str">
        <f t="shared" si="407"/>
        <v>--</v>
      </c>
    </row>
    <row r="3048" spans="1:47" x14ac:dyDescent="0.25">
      <c r="A3048" t="str">
        <f t="shared" si="402"/>
        <v>C12-2</v>
      </c>
      <c r="B3048" t="str">
        <f t="shared" si="403"/>
        <v>GND</v>
      </c>
      <c r="C3048" t="str">
        <f t="shared" si="404"/>
        <v>C12-GND</v>
      </c>
      <c r="D3048" t="str">
        <f t="shared" si="405"/>
        <v>C12-2</v>
      </c>
      <c r="E3048" t="s">
        <v>301</v>
      </c>
      <c r="F3048">
        <v>2</v>
      </c>
      <c r="G3048" t="s">
        <v>433</v>
      </c>
      <c r="AT3048" t="str">
        <f t="shared" si="406"/>
        <v>GND</v>
      </c>
      <c r="AU3048" t="str">
        <f t="shared" si="407"/>
        <v>--</v>
      </c>
    </row>
    <row r="3049" spans="1:47" x14ac:dyDescent="0.25">
      <c r="A3049" t="str">
        <f t="shared" si="402"/>
        <v>C13-1</v>
      </c>
      <c r="B3049" t="str">
        <f t="shared" si="403"/>
        <v>NetC9_1</v>
      </c>
      <c r="C3049" t="str">
        <f t="shared" si="404"/>
        <v>C13-NetC9_1</v>
      </c>
      <c r="D3049" t="str">
        <f t="shared" si="405"/>
        <v>C13-1</v>
      </c>
      <c r="E3049" t="s">
        <v>302</v>
      </c>
      <c r="F3049">
        <v>1</v>
      </c>
      <c r="G3049" t="s">
        <v>1178</v>
      </c>
      <c r="AT3049" t="str">
        <f t="shared" si="406"/>
        <v>NetC9_1</v>
      </c>
      <c r="AU3049" t="str">
        <f t="shared" si="407"/>
        <v>--</v>
      </c>
    </row>
    <row r="3050" spans="1:47" x14ac:dyDescent="0.25">
      <c r="A3050" t="str">
        <f t="shared" si="402"/>
        <v>C13-2</v>
      </c>
      <c r="B3050" t="str">
        <f t="shared" si="403"/>
        <v>GND</v>
      </c>
      <c r="C3050" t="str">
        <f t="shared" si="404"/>
        <v>C13-GND</v>
      </c>
      <c r="D3050" t="str">
        <f t="shared" si="405"/>
        <v>C13-2</v>
      </c>
      <c r="E3050" t="s">
        <v>302</v>
      </c>
      <c r="F3050">
        <v>2</v>
      </c>
      <c r="G3050" t="s">
        <v>433</v>
      </c>
      <c r="AT3050" t="str">
        <f t="shared" si="406"/>
        <v>GND</v>
      </c>
      <c r="AU3050" t="str">
        <f t="shared" si="407"/>
        <v>--</v>
      </c>
    </row>
    <row r="3051" spans="1:47" x14ac:dyDescent="0.25">
      <c r="A3051" t="str">
        <f t="shared" si="402"/>
        <v>C14-1</v>
      </c>
      <c r="B3051" t="str">
        <f t="shared" si="403"/>
        <v>0.9V_ETH</v>
      </c>
      <c r="C3051" t="str">
        <f t="shared" si="404"/>
        <v>C14-0.9V_ETH</v>
      </c>
      <c r="D3051" t="str">
        <f t="shared" si="405"/>
        <v>C14-1</v>
      </c>
      <c r="E3051" t="s">
        <v>303</v>
      </c>
      <c r="F3051">
        <v>1</v>
      </c>
      <c r="G3051" t="s">
        <v>432</v>
      </c>
      <c r="AT3051" t="str">
        <f t="shared" si="406"/>
        <v>0.9V_ETH</v>
      </c>
      <c r="AU3051" t="str">
        <f t="shared" si="407"/>
        <v>--</v>
      </c>
    </row>
    <row r="3052" spans="1:47" x14ac:dyDescent="0.25">
      <c r="A3052" t="str">
        <f t="shared" si="402"/>
        <v>C14-2</v>
      </c>
      <c r="B3052" t="str">
        <f t="shared" si="403"/>
        <v>GND</v>
      </c>
      <c r="C3052" t="str">
        <f t="shared" si="404"/>
        <v>C14-GND</v>
      </c>
      <c r="D3052" t="str">
        <f t="shared" si="405"/>
        <v>C14-2</v>
      </c>
      <c r="E3052" t="s">
        <v>303</v>
      </c>
      <c r="F3052">
        <v>2</v>
      </c>
      <c r="G3052" t="s">
        <v>433</v>
      </c>
      <c r="AT3052" t="str">
        <f t="shared" si="406"/>
        <v>GND</v>
      </c>
      <c r="AU3052" t="str">
        <f t="shared" si="407"/>
        <v>--</v>
      </c>
    </row>
    <row r="3053" spans="1:47" x14ac:dyDescent="0.25">
      <c r="A3053" t="str">
        <f t="shared" si="402"/>
        <v>C15-1</v>
      </c>
      <c r="B3053" t="str">
        <f t="shared" si="403"/>
        <v>GND</v>
      </c>
      <c r="C3053" t="str">
        <f t="shared" si="404"/>
        <v>C15-GND</v>
      </c>
      <c r="D3053" t="str">
        <f t="shared" si="405"/>
        <v>C15-1</v>
      </c>
      <c r="E3053" t="s">
        <v>304</v>
      </c>
      <c r="F3053">
        <v>1</v>
      </c>
      <c r="G3053" t="s">
        <v>433</v>
      </c>
      <c r="AT3053" t="str">
        <f t="shared" si="406"/>
        <v>GND</v>
      </c>
      <c r="AU3053" t="str">
        <f t="shared" si="407"/>
        <v>--</v>
      </c>
    </row>
    <row r="3054" spans="1:47" x14ac:dyDescent="0.25">
      <c r="A3054" t="str">
        <f t="shared" si="402"/>
        <v>C15-2</v>
      </c>
      <c r="B3054" t="str">
        <f t="shared" si="403"/>
        <v>DCDC_VCC</v>
      </c>
      <c r="C3054" t="str">
        <f t="shared" si="404"/>
        <v>C15-DCDC_VCC</v>
      </c>
      <c r="D3054" t="str">
        <f t="shared" si="405"/>
        <v>C15-2</v>
      </c>
      <c r="E3054" t="s">
        <v>304</v>
      </c>
      <c r="F3054">
        <v>2</v>
      </c>
      <c r="G3054" t="s">
        <v>927</v>
      </c>
      <c r="AT3054" t="str">
        <f t="shared" si="406"/>
        <v>DCDC_VCC</v>
      </c>
      <c r="AU3054" t="str">
        <f t="shared" si="407"/>
        <v>--</v>
      </c>
    </row>
    <row r="3055" spans="1:47" x14ac:dyDescent="0.25">
      <c r="A3055" t="str">
        <f t="shared" si="402"/>
        <v>C16-1</v>
      </c>
      <c r="B3055" t="str">
        <f t="shared" si="403"/>
        <v>0.9V_ETH</v>
      </c>
      <c r="C3055" t="str">
        <f t="shared" si="404"/>
        <v>C16-0.9V_ETH</v>
      </c>
      <c r="D3055" t="str">
        <f t="shared" si="405"/>
        <v>C16-1</v>
      </c>
      <c r="E3055" t="s">
        <v>305</v>
      </c>
      <c r="F3055">
        <v>1</v>
      </c>
      <c r="G3055" t="s">
        <v>432</v>
      </c>
      <c r="AT3055" t="str">
        <f t="shared" si="406"/>
        <v>0.9V_ETH</v>
      </c>
      <c r="AU3055" t="str">
        <f t="shared" si="407"/>
        <v>--</v>
      </c>
    </row>
    <row r="3056" spans="1:47" x14ac:dyDescent="0.25">
      <c r="A3056" t="str">
        <f t="shared" si="402"/>
        <v>C16-2</v>
      </c>
      <c r="B3056" t="str">
        <f t="shared" si="403"/>
        <v>GND</v>
      </c>
      <c r="C3056" t="str">
        <f t="shared" si="404"/>
        <v>C16-GND</v>
      </c>
      <c r="D3056" t="str">
        <f t="shared" si="405"/>
        <v>C16-2</v>
      </c>
      <c r="E3056" t="s">
        <v>305</v>
      </c>
      <c r="F3056">
        <v>2</v>
      </c>
      <c r="G3056" t="s">
        <v>433</v>
      </c>
      <c r="AT3056" t="str">
        <f t="shared" si="406"/>
        <v>GND</v>
      </c>
      <c r="AU3056" t="str">
        <f t="shared" si="407"/>
        <v>--</v>
      </c>
    </row>
    <row r="3057" spans="1:47" x14ac:dyDescent="0.25">
      <c r="A3057" t="str">
        <f t="shared" si="402"/>
        <v>C17-1</v>
      </c>
      <c r="B3057" t="str">
        <f t="shared" si="403"/>
        <v>0.9V_ETH</v>
      </c>
      <c r="C3057" t="str">
        <f t="shared" si="404"/>
        <v>C17-0.9V_ETH</v>
      </c>
      <c r="D3057" t="str">
        <f t="shared" si="405"/>
        <v>C17-1</v>
      </c>
      <c r="E3057" t="s">
        <v>306</v>
      </c>
      <c r="F3057">
        <v>1</v>
      </c>
      <c r="G3057" t="s">
        <v>432</v>
      </c>
      <c r="AT3057" t="str">
        <f t="shared" si="406"/>
        <v>0.9V_ETH</v>
      </c>
      <c r="AU3057" t="str">
        <f t="shared" si="407"/>
        <v>--</v>
      </c>
    </row>
    <row r="3058" spans="1:47" x14ac:dyDescent="0.25">
      <c r="A3058" t="str">
        <f t="shared" si="402"/>
        <v>C17-2</v>
      </c>
      <c r="B3058" t="str">
        <f t="shared" si="403"/>
        <v>GND</v>
      </c>
      <c r="C3058" t="str">
        <f t="shared" si="404"/>
        <v>C17-GND</v>
      </c>
      <c r="D3058" t="str">
        <f t="shared" si="405"/>
        <v>C17-2</v>
      </c>
      <c r="E3058" t="s">
        <v>306</v>
      </c>
      <c r="F3058">
        <v>2</v>
      </c>
      <c r="G3058" t="s">
        <v>433</v>
      </c>
      <c r="AT3058" t="str">
        <f t="shared" si="406"/>
        <v>GND</v>
      </c>
      <c r="AU3058" t="str">
        <f t="shared" si="407"/>
        <v>--</v>
      </c>
    </row>
    <row r="3059" spans="1:47" x14ac:dyDescent="0.25">
      <c r="A3059" t="str">
        <f t="shared" si="402"/>
        <v>C18-1</v>
      </c>
      <c r="B3059" t="str">
        <f t="shared" si="403"/>
        <v>0.9V_ETH</v>
      </c>
      <c r="C3059" t="str">
        <f t="shared" si="404"/>
        <v>C18-0.9V_ETH</v>
      </c>
      <c r="D3059" t="str">
        <f t="shared" si="405"/>
        <v>C18-1</v>
      </c>
      <c r="E3059" t="s">
        <v>307</v>
      </c>
      <c r="F3059">
        <v>1</v>
      </c>
      <c r="G3059" t="s">
        <v>432</v>
      </c>
      <c r="AT3059" t="str">
        <f t="shared" si="406"/>
        <v>0.9V_ETH</v>
      </c>
      <c r="AU3059" t="str">
        <f t="shared" si="407"/>
        <v>--</v>
      </c>
    </row>
    <row r="3060" spans="1:47" x14ac:dyDescent="0.25">
      <c r="A3060" t="str">
        <f t="shared" si="402"/>
        <v>C18-2</v>
      </c>
      <c r="B3060" t="str">
        <f t="shared" si="403"/>
        <v>GND</v>
      </c>
      <c r="C3060" t="str">
        <f t="shared" si="404"/>
        <v>C18-GND</v>
      </c>
      <c r="D3060" t="str">
        <f t="shared" si="405"/>
        <v>C18-2</v>
      </c>
      <c r="E3060" t="s">
        <v>307</v>
      </c>
      <c r="F3060">
        <v>2</v>
      </c>
      <c r="G3060" t="s">
        <v>433</v>
      </c>
      <c r="AT3060" t="str">
        <f t="shared" si="406"/>
        <v>GND</v>
      </c>
      <c r="AU3060" t="str">
        <f t="shared" si="407"/>
        <v>--</v>
      </c>
    </row>
    <row r="3061" spans="1:47" x14ac:dyDescent="0.25">
      <c r="A3061" t="str">
        <f t="shared" si="402"/>
        <v>C19-1</v>
      </c>
      <c r="B3061" t="str">
        <f t="shared" si="403"/>
        <v>GND</v>
      </c>
      <c r="C3061" t="str">
        <f t="shared" si="404"/>
        <v>C19-GND</v>
      </c>
      <c r="D3061" t="str">
        <f t="shared" si="405"/>
        <v>C19-1</v>
      </c>
      <c r="E3061" t="s">
        <v>308</v>
      </c>
      <c r="F3061">
        <v>1</v>
      </c>
      <c r="G3061" t="s">
        <v>433</v>
      </c>
      <c r="AT3061" t="str">
        <f t="shared" si="406"/>
        <v>GND</v>
      </c>
      <c r="AU3061" t="str">
        <f t="shared" si="407"/>
        <v>--</v>
      </c>
    </row>
    <row r="3062" spans="1:47" x14ac:dyDescent="0.25">
      <c r="A3062" t="str">
        <f t="shared" si="402"/>
        <v>C19-2</v>
      </c>
      <c r="B3062" t="str">
        <f t="shared" si="403"/>
        <v>DCDC_VCC</v>
      </c>
      <c r="C3062" t="str">
        <f t="shared" si="404"/>
        <v>C19-DCDC_VCC</v>
      </c>
      <c r="D3062" t="str">
        <f t="shared" si="405"/>
        <v>C19-2</v>
      </c>
      <c r="E3062" t="s">
        <v>308</v>
      </c>
      <c r="F3062">
        <v>2</v>
      </c>
      <c r="G3062" t="s">
        <v>927</v>
      </c>
      <c r="AT3062" t="str">
        <f t="shared" si="406"/>
        <v>DCDC_VCC</v>
      </c>
      <c r="AU3062" t="str">
        <f t="shared" si="407"/>
        <v>--</v>
      </c>
    </row>
    <row r="3063" spans="1:47" x14ac:dyDescent="0.25">
      <c r="A3063" t="str">
        <f t="shared" si="402"/>
        <v>C20-1</v>
      </c>
      <c r="B3063" t="str">
        <f t="shared" si="403"/>
        <v>GND</v>
      </c>
      <c r="C3063" t="str">
        <f t="shared" si="404"/>
        <v>C20-GND</v>
      </c>
      <c r="D3063" t="str">
        <f t="shared" si="405"/>
        <v>C20-1</v>
      </c>
      <c r="E3063" t="s">
        <v>309</v>
      </c>
      <c r="F3063">
        <v>1</v>
      </c>
      <c r="G3063" t="s">
        <v>433</v>
      </c>
      <c r="AT3063" t="str">
        <f t="shared" si="406"/>
        <v>GND</v>
      </c>
      <c r="AU3063" t="str">
        <f t="shared" si="407"/>
        <v>--</v>
      </c>
    </row>
    <row r="3064" spans="1:47" x14ac:dyDescent="0.25">
      <c r="A3064" t="str">
        <f t="shared" si="402"/>
        <v>C20-2</v>
      </c>
      <c r="B3064" t="str">
        <f t="shared" si="403"/>
        <v>NetC20_2</v>
      </c>
      <c r="C3064" t="str">
        <f t="shared" si="404"/>
        <v>C20-NetC20_2</v>
      </c>
      <c r="D3064" t="str">
        <f t="shared" si="405"/>
        <v>C20-2</v>
      </c>
      <c r="E3064" t="s">
        <v>309</v>
      </c>
      <c r="F3064">
        <v>2</v>
      </c>
      <c r="G3064" t="s">
        <v>1154</v>
      </c>
      <c r="AT3064" t="str">
        <f t="shared" si="406"/>
        <v>NetC20_2</v>
      </c>
      <c r="AU3064" t="str">
        <f t="shared" si="407"/>
        <v>--</v>
      </c>
    </row>
    <row r="3065" spans="1:47" x14ac:dyDescent="0.25">
      <c r="A3065" t="str">
        <f t="shared" si="402"/>
        <v>C21-1</v>
      </c>
      <c r="B3065" t="str">
        <f t="shared" si="403"/>
        <v>GND</v>
      </c>
      <c r="C3065" t="str">
        <f t="shared" si="404"/>
        <v>C21-GND</v>
      </c>
      <c r="D3065" t="str">
        <f t="shared" si="405"/>
        <v>C21-1</v>
      </c>
      <c r="E3065" t="s">
        <v>310</v>
      </c>
      <c r="F3065">
        <v>1</v>
      </c>
      <c r="G3065" t="s">
        <v>433</v>
      </c>
      <c r="AT3065" t="str">
        <f t="shared" si="406"/>
        <v>GND</v>
      </c>
      <c r="AU3065" t="str">
        <f t="shared" si="407"/>
        <v>--</v>
      </c>
    </row>
    <row r="3066" spans="1:47" x14ac:dyDescent="0.25">
      <c r="A3066" t="str">
        <f t="shared" si="402"/>
        <v>C21-2</v>
      </c>
      <c r="B3066" t="str">
        <f t="shared" si="403"/>
        <v>NetC21_2</v>
      </c>
      <c r="C3066" t="str">
        <f t="shared" si="404"/>
        <v>C21-NetC21_2</v>
      </c>
      <c r="D3066" t="str">
        <f t="shared" si="405"/>
        <v>C21-2</v>
      </c>
      <c r="E3066" t="s">
        <v>310</v>
      </c>
      <c r="F3066">
        <v>2</v>
      </c>
      <c r="G3066" t="s">
        <v>1155</v>
      </c>
      <c r="AT3066" t="str">
        <f t="shared" si="406"/>
        <v>NetC21_2</v>
      </c>
      <c r="AU3066" t="str">
        <f t="shared" si="407"/>
        <v>--</v>
      </c>
    </row>
    <row r="3067" spans="1:47" x14ac:dyDescent="0.25">
      <c r="A3067" t="str">
        <f t="shared" si="402"/>
        <v>C22-1</v>
      </c>
      <c r="B3067" t="str">
        <f t="shared" si="403"/>
        <v>0.8V</v>
      </c>
      <c r="C3067" t="str">
        <f t="shared" si="404"/>
        <v>C22-0.8V</v>
      </c>
      <c r="D3067" t="str">
        <f t="shared" si="405"/>
        <v>C22-1</v>
      </c>
      <c r="E3067" t="s">
        <v>311</v>
      </c>
      <c r="F3067">
        <v>1</v>
      </c>
      <c r="G3067" t="s">
        <v>427</v>
      </c>
      <c r="AT3067" t="str">
        <f t="shared" si="406"/>
        <v>0.8V</v>
      </c>
      <c r="AU3067" t="str">
        <f t="shared" si="407"/>
        <v>--</v>
      </c>
    </row>
    <row r="3068" spans="1:47" x14ac:dyDescent="0.25">
      <c r="A3068" t="str">
        <f t="shared" si="402"/>
        <v>C22-2</v>
      </c>
      <c r="B3068" t="str">
        <f t="shared" si="403"/>
        <v>NetC22_2</v>
      </c>
      <c r="C3068" t="str">
        <f t="shared" si="404"/>
        <v>C22-NetC22_2</v>
      </c>
      <c r="D3068" t="str">
        <f t="shared" si="405"/>
        <v>C22-2</v>
      </c>
      <c r="E3068" t="s">
        <v>311</v>
      </c>
      <c r="F3068">
        <v>2</v>
      </c>
      <c r="G3068" t="s">
        <v>1156</v>
      </c>
      <c r="AT3068" t="str">
        <f t="shared" si="406"/>
        <v>NetC22_2</v>
      </c>
      <c r="AU3068" t="str">
        <f t="shared" si="407"/>
        <v>--</v>
      </c>
    </row>
    <row r="3069" spans="1:47" x14ac:dyDescent="0.25">
      <c r="A3069" t="str">
        <f t="shared" si="402"/>
        <v>C23-1</v>
      </c>
      <c r="B3069" t="str">
        <f t="shared" si="403"/>
        <v>NetC1_1</v>
      </c>
      <c r="C3069" t="str">
        <f t="shared" si="404"/>
        <v>C23-NetC1_1</v>
      </c>
      <c r="D3069" t="str">
        <f t="shared" si="405"/>
        <v>C23-1</v>
      </c>
      <c r="E3069" t="s">
        <v>312</v>
      </c>
      <c r="F3069">
        <v>1</v>
      </c>
      <c r="G3069" t="s">
        <v>1151</v>
      </c>
      <c r="AT3069" t="str">
        <f t="shared" si="406"/>
        <v>NetC1_1</v>
      </c>
      <c r="AU3069" t="str">
        <f t="shared" si="407"/>
        <v>--</v>
      </c>
    </row>
    <row r="3070" spans="1:47" x14ac:dyDescent="0.25">
      <c r="A3070" t="str">
        <f t="shared" si="402"/>
        <v>C23-2</v>
      </c>
      <c r="B3070" t="str">
        <f t="shared" si="403"/>
        <v>NetC1_2</v>
      </c>
      <c r="C3070" t="str">
        <f t="shared" si="404"/>
        <v>C23-NetC1_2</v>
      </c>
      <c r="D3070" t="str">
        <f t="shared" si="405"/>
        <v>C23-2</v>
      </c>
      <c r="E3070" t="s">
        <v>312</v>
      </c>
      <c r="F3070">
        <v>2</v>
      </c>
      <c r="G3070" t="s">
        <v>1153</v>
      </c>
      <c r="AT3070" t="str">
        <f t="shared" si="406"/>
        <v>NetC1_2</v>
      </c>
      <c r="AU3070" t="str">
        <f t="shared" si="407"/>
        <v>--</v>
      </c>
    </row>
    <row r="3071" spans="1:47" x14ac:dyDescent="0.25">
      <c r="A3071" t="str">
        <f t="shared" si="402"/>
        <v>C24-1</v>
      </c>
      <c r="B3071" t="str">
        <f t="shared" si="403"/>
        <v>0.8V</v>
      </c>
      <c r="C3071" t="str">
        <f t="shared" si="404"/>
        <v>C24-0.8V</v>
      </c>
      <c r="D3071" t="str">
        <f t="shared" si="405"/>
        <v>C24-1</v>
      </c>
      <c r="E3071" t="s">
        <v>313</v>
      </c>
      <c r="F3071">
        <v>1</v>
      </c>
      <c r="G3071" t="s">
        <v>427</v>
      </c>
      <c r="AT3071" t="str">
        <f t="shared" si="406"/>
        <v>0.8V</v>
      </c>
      <c r="AU3071" t="str">
        <f t="shared" si="407"/>
        <v>--</v>
      </c>
    </row>
    <row r="3072" spans="1:47" x14ac:dyDescent="0.25">
      <c r="A3072" t="str">
        <f t="shared" si="402"/>
        <v>C24-2</v>
      </c>
      <c r="B3072" t="str">
        <f t="shared" si="403"/>
        <v>GND</v>
      </c>
      <c r="C3072" t="str">
        <f t="shared" si="404"/>
        <v>C24-GND</v>
      </c>
      <c r="D3072" t="str">
        <f t="shared" si="405"/>
        <v>C24-2</v>
      </c>
      <c r="E3072" t="s">
        <v>313</v>
      </c>
      <c r="F3072">
        <v>2</v>
      </c>
      <c r="G3072" t="s">
        <v>433</v>
      </c>
      <c r="AT3072" t="str">
        <f t="shared" si="406"/>
        <v>GND</v>
      </c>
      <c r="AU3072" t="str">
        <f t="shared" si="407"/>
        <v>--</v>
      </c>
    </row>
    <row r="3073" spans="1:47" x14ac:dyDescent="0.25">
      <c r="A3073" t="str">
        <f t="shared" si="402"/>
        <v>C25-1</v>
      </c>
      <c r="B3073" t="str">
        <f t="shared" si="403"/>
        <v>GND</v>
      </c>
      <c r="C3073" t="str">
        <f t="shared" si="404"/>
        <v>C25-GND</v>
      </c>
      <c r="D3073" t="str">
        <f t="shared" si="405"/>
        <v>C25-1</v>
      </c>
      <c r="E3073" t="s">
        <v>314</v>
      </c>
      <c r="F3073">
        <v>1</v>
      </c>
      <c r="G3073" t="s">
        <v>433</v>
      </c>
      <c r="AT3073" t="str">
        <f t="shared" si="406"/>
        <v>GND</v>
      </c>
      <c r="AU3073" t="str">
        <f t="shared" si="407"/>
        <v>--</v>
      </c>
    </row>
    <row r="3074" spans="1:47" x14ac:dyDescent="0.25">
      <c r="A3074" t="str">
        <f t="shared" si="402"/>
        <v>C25-2</v>
      </c>
      <c r="B3074" t="str">
        <f t="shared" si="403"/>
        <v>NetC25_2</v>
      </c>
      <c r="C3074" t="str">
        <f t="shared" si="404"/>
        <v>C25-NetC25_2</v>
      </c>
      <c r="D3074" t="str">
        <f t="shared" si="405"/>
        <v>C25-2</v>
      </c>
      <c r="E3074" t="s">
        <v>314</v>
      </c>
      <c r="F3074">
        <v>2</v>
      </c>
      <c r="G3074" t="s">
        <v>1158</v>
      </c>
      <c r="AT3074" t="str">
        <f t="shared" si="406"/>
        <v>NetC25_2</v>
      </c>
      <c r="AU3074" t="str">
        <f t="shared" si="407"/>
        <v>--</v>
      </c>
    </row>
    <row r="3075" spans="1:47" x14ac:dyDescent="0.25">
      <c r="A3075" t="str">
        <f t="shared" si="402"/>
        <v>C26-1</v>
      </c>
      <c r="B3075" t="str">
        <f t="shared" si="403"/>
        <v>12.0V</v>
      </c>
      <c r="C3075" t="str">
        <f t="shared" si="404"/>
        <v>C26-12.0V</v>
      </c>
      <c r="D3075" t="str">
        <f t="shared" si="405"/>
        <v>C26-1</v>
      </c>
      <c r="E3075" t="s">
        <v>315</v>
      </c>
      <c r="F3075">
        <v>1</v>
      </c>
      <c r="G3075" t="s">
        <v>443</v>
      </c>
      <c r="AT3075" t="str">
        <f t="shared" si="406"/>
        <v>12.0V</v>
      </c>
      <c r="AU3075" t="str">
        <f t="shared" si="407"/>
        <v>--</v>
      </c>
    </row>
    <row r="3076" spans="1:47" x14ac:dyDescent="0.25">
      <c r="A3076" t="str">
        <f t="shared" si="402"/>
        <v>C26-2</v>
      </c>
      <c r="B3076" t="str">
        <f t="shared" si="403"/>
        <v>GND</v>
      </c>
      <c r="C3076" t="str">
        <f t="shared" si="404"/>
        <v>C26-GND</v>
      </c>
      <c r="D3076" t="str">
        <f t="shared" si="405"/>
        <v>C26-2</v>
      </c>
      <c r="E3076" t="s">
        <v>315</v>
      </c>
      <c r="F3076">
        <v>2</v>
      </c>
      <c r="G3076" t="s">
        <v>433</v>
      </c>
      <c r="AT3076" t="str">
        <f t="shared" si="406"/>
        <v>GND</v>
      </c>
      <c r="AU3076" t="str">
        <f t="shared" si="407"/>
        <v>--</v>
      </c>
    </row>
    <row r="3077" spans="1:47" x14ac:dyDescent="0.25">
      <c r="A3077" t="str">
        <f t="shared" si="402"/>
        <v>C27-1</v>
      </c>
      <c r="B3077" t="str">
        <f t="shared" si="403"/>
        <v>12.0V</v>
      </c>
      <c r="C3077" t="str">
        <f t="shared" si="404"/>
        <v>C27-12.0V</v>
      </c>
      <c r="D3077" t="str">
        <f t="shared" si="405"/>
        <v>C27-1</v>
      </c>
      <c r="E3077" t="s">
        <v>316</v>
      </c>
      <c r="F3077">
        <v>1</v>
      </c>
      <c r="G3077" t="s">
        <v>443</v>
      </c>
      <c r="AT3077" t="str">
        <f t="shared" si="406"/>
        <v>12.0V</v>
      </c>
      <c r="AU3077" t="str">
        <f t="shared" si="407"/>
        <v>--</v>
      </c>
    </row>
    <row r="3078" spans="1:47" x14ac:dyDescent="0.25">
      <c r="A3078" t="str">
        <f t="shared" ref="A3078:A3141" si="408">$E3078&amp;"-"&amp;$F3078</f>
        <v>C27-2</v>
      </c>
      <c r="B3078" t="str">
        <f t="shared" ref="B3078:B3141" si="409">IF(OR(E3078=$A$2,E3078=$B$2,E3078=$C$2,E3078=$D$2),"--",G3078)</f>
        <v>GND</v>
      </c>
      <c r="C3078" t="str">
        <f t="shared" ref="C3078:C3141" si="410">$E3078&amp;"-"&amp;$G3078</f>
        <v>C27-GND</v>
      </c>
      <c r="D3078" t="str">
        <f t="shared" ref="D3078:D3141" si="411">A3078</f>
        <v>C27-2</v>
      </c>
      <c r="E3078" t="s">
        <v>316</v>
      </c>
      <c r="F3078">
        <v>2</v>
      </c>
      <c r="G3078" t="s">
        <v>433</v>
      </c>
      <c r="AT3078" t="str">
        <f t="shared" ref="AT3078:AT3141" si="412">IF(IF(COUNTIF($AO$6:$AQ$150,B3078)&gt;0,"---","--")="---",VLOOKUP(B3078,$AO$6:$AQ$150,3,0),B3078)</f>
        <v>GND</v>
      </c>
      <c r="AU3078" t="str">
        <f t="shared" ref="AU3078:AU3141" si="413">IF(IF(COUNTIF($AO$6:$AQ$150,B3078)&gt;0,"---","--")="---",VLOOKUP(B3078,$AO$6:$AQ$150,2,0),"--")</f>
        <v>--</v>
      </c>
    </row>
    <row r="3079" spans="1:47" x14ac:dyDescent="0.25">
      <c r="A3079" t="str">
        <f t="shared" si="408"/>
        <v>C28-1</v>
      </c>
      <c r="B3079" t="str">
        <f t="shared" si="409"/>
        <v>12.0V</v>
      </c>
      <c r="C3079" t="str">
        <f t="shared" si="410"/>
        <v>C28-12.0V</v>
      </c>
      <c r="D3079" t="str">
        <f t="shared" si="411"/>
        <v>C28-1</v>
      </c>
      <c r="E3079" t="s">
        <v>317</v>
      </c>
      <c r="F3079">
        <v>1</v>
      </c>
      <c r="G3079" t="s">
        <v>443</v>
      </c>
      <c r="AT3079" t="str">
        <f t="shared" si="412"/>
        <v>12.0V</v>
      </c>
      <c r="AU3079" t="str">
        <f t="shared" si="413"/>
        <v>--</v>
      </c>
    </row>
    <row r="3080" spans="1:47" x14ac:dyDescent="0.25">
      <c r="A3080" t="str">
        <f t="shared" si="408"/>
        <v>C28-2</v>
      </c>
      <c r="B3080" t="str">
        <f t="shared" si="409"/>
        <v>GND</v>
      </c>
      <c r="C3080" t="str">
        <f t="shared" si="410"/>
        <v>C28-GND</v>
      </c>
      <c r="D3080" t="str">
        <f t="shared" si="411"/>
        <v>C28-2</v>
      </c>
      <c r="E3080" t="s">
        <v>317</v>
      </c>
      <c r="F3080">
        <v>2</v>
      </c>
      <c r="G3080" t="s">
        <v>433</v>
      </c>
      <c r="AT3080" t="str">
        <f t="shared" si="412"/>
        <v>GND</v>
      </c>
      <c r="AU3080" t="str">
        <f t="shared" si="413"/>
        <v>--</v>
      </c>
    </row>
    <row r="3081" spans="1:47" x14ac:dyDescent="0.25">
      <c r="A3081" t="str">
        <f t="shared" si="408"/>
        <v>C29-1</v>
      </c>
      <c r="B3081" t="str">
        <f t="shared" si="409"/>
        <v>1.8V</v>
      </c>
      <c r="C3081" t="str">
        <f t="shared" si="410"/>
        <v>C29-1.8V</v>
      </c>
      <c r="D3081" t="str">
        <f t="shared" si="411"/>
        <v>C29-1</v>
      </c>
      <c r="E3081" t="s">
        <v>318</v>
      </c>
      <c r="F3081">
        <v>1</v>
      </c>
      <c r="G3081" t="s">
        <v>441</v>
      </c>
      <c r="AT3081" t="str">
        <f t="shared" si="412"/>
        <v>1.8V</v>
      </c>
      <c r="AU3081" t="str">
        <f t="shared" si="413"/>
        <v>--</v>
      </c>
    </row>
    <row r="3082" spans="1:47" x14ac:dyDescent="0.25">
      <c r="A3082" t="str">
        <f t="shared" si="408"/>
        <v>C29-2</v>
      </c>
      <c r="B3082" t="str">
        <f t="shared" si="409"/>
        <v>GND</v>
      </c>
      <c r="C3082" t="str">
        <f t="shared" si="410"/>
        <v>C29-GND</v>
      </c>
      <c r="D3082" t="str">
        <f t="shared" si="411"/>
        <v>C29-2</v>
      </c>
      <c r="E3082" t="s">
        <v>318</v>
      </c>
      <c r="F3082">
        <v>2</v>
      </c>
      <c r="G3082" t="s">
        <v>433</v>
      </c>
      <c r="AT3082" t="str">
        <f t="shared" si="412"/>
        <v>GND</v>
      </c>
      <c r="AU3082" t="str">
        <f t="shared" si="413"/>
        <v>--</v>
      </c>
    </row>
    <row r="3083" spans="1:47" x14ac:dyDescent="0.25">
      <c r="A3083" t="str">
        <f t="shared" si="408"/>
        <v>C30-1</v>
      </c>
      <c r="B3083" t="str">
        <f t="shared" si="409"/>
        <v>1.8V</v>
      </c>
      <c r="C3083" t="str">
        <f t="shared" si="410"/>
        <v>C30-1.8V</v>
      </c>
      <c r="D3083" t="str">
        <f t="shared" si="411"/>
        <v>C30-1</v>
      </c>
      <c r="E3083" t="s">
        <v>319</v>
      </c>
      <c r="F3083">
        <v>1</v>
      </c>
      <c r="G3083" t="s">
        <v>441</v>
      </c>
      <c r="AT3083" t="str">
        <f t="shared" si="412"/>
        <v>1.8V</v>
      </c>
      <c r="AU3083" t="str">
        <f t="shared" si="413"/>
        <v>--</v>
      </c>
    </row>
    <row r="3084" spans="1:47" x14ac:dyDescent="0.25">
      <c r="A3084" t="str">
        <f t="shared" si="408"/>
        <v>C30-2</v>
      </c>
      <c r="B3084" t="str">
        <f t="shared" si="409"/>
        <v>GND</v>
      </c>
      <c r="C3084" t="str">
        <f t="shared" si="410"/>
        <v>C30-GND</v>
      </c>
      <c r="D3084" t="str">
        <f t="shared" si="411"/>
        <v>C30-2</v>
      </c>
      <c r="E3084" t="s">
        <v>319</v>
      </c>
      <c r="F3084">
        <v>2</v>
      </c>
      <c r="G3084" t="s">
        <v>433</v>
      </c>
      <c r="AT3084" t="str">
        <f t="shared" si="412"/>
        <v>GND</v>
      </c>
      <c r="AU3084" t="str">
        <f t="shared" si="413"/>
        <v>--</v>
      </c>
    </row>
    <row r="3085" spans="1:47" x14ac:dyDescent="0.25">
      <c r="A3085" t="str">
        <f t="shared" si="408"/>
        <v>C31-1</v>
      </c>
      <c r="B3085" t="str">
        <f t="shared" si="409"/>
        <v>GND</v>
      </c>
      <c r="C3085" t="str">
        <f t="shared" si="410"/>
        <v>C31-GND</v>
      </c>
      <c r="D3085" t="str">
        <f t="shared" si="411"/>
        <v>C31-1</v>
      </c>
      <c r="E3085" t="s">
        <v>320</v>
      </c>
      <c r="F3085">
        <v>1</v>
      </c>
      <c r="G3085" t="s">
        <v>433</v>
      </c>
      <c r="AT3085" t="str">
        <f t="shared" si="412"/>
        <v>GND</v>
      </c>
      <c r="AU3085" t="str">
        <f t="shared" si="413"/>
        <v>--</v>
      </c>
    </row>
    <row r="3086" spans="1:47" x14ac:dyDescent="0.25">
      <c r="A3086" t="str">
        <f t="shared" si="408"/>
        <v>C31-2</v>
      </c>
      <c r="B3086" t="str">
        <f t="shared" si="409"/>
        <v>1.8V</v>
      </c>
      <c r="C3086" t="str">
        <f t="shared" si="410"/>
        <v>C31-1.8V</v>
      </c>
      <c r="D3086" t="str">
        <f t="shared" si="411"/>
        <v>C31-2</v>
      </c>
      <c r="E3086" t="s">
        <v>320</v>
      </c>
      <c r="F3086">
        <v>2</v>
      </c>
      <c r="G3086" t="s">
        <v>441</v>
      </c>
      <c r="AT3086" t="str">
        <f t="shared" si="412"/>
        <v>1.8V</v>
      </c>
      <c r="AU3086" t="str">
        <f t="shared" si="413"/>
        <v>--</v>
      </c>
    </row>
    <row r="3087" spans="1:47" x14ac:dyDescent="0.25">
      <c r="A3087" t="str">
        <f t="shared" si="408"/>
        <v>C32-1</v>
      </c>
      <c r="B3087" t="str">
        <f t="shared" si="409"/>
        <v>3.3V</v>
      </c>
      <c r="C3087" t="str">
        <f t="shared" si="410"/>
        <v>C32-3.3V</v>
      </c>
      <c r="D3087" t="str">
        <f t="shared" si="411"/>
        <v>C32-1</v>
      </c>
      <c r="E3087" t="s">
        <v>321</v>
      </c>
      <c r="F3087">
        <v>1</v>
      </c>
      <c r="G3087" t="s">
        <v>446</v>
      </c>
      <c r="AT3087" t="str">
        <f t="shared" si="412"/>
        <v>3.3V</v>
      </c>
      <c r="AU3087" t="str">
        <f t="shared" si="413"/>
        <v>--</v>
      </c>
    </row>
    <row r="3088" spans="1:47" x14ac:dyDescent="0.25">
      <c r="A3088" t="str">
        <f t="shared" si="408"/>
        <v>C32-2</v>
      </c>
      <c r="B3088" t="str">
        <f t="shared" si="409"/>
        <v>GND</v>
      </c>
      <c r="C3088" t="str">
        <f t="shared" si="410"/>
        <v>C32-GND</v>
      </c>
      <c r="D3088" t="str">
        <f t="shared" si="411"/>
        <v>C32-2</v>
      </c>
      <c r="E3088" t="s">
        <v>321</v>
      </c>
      <c r="F3088">
        <v>2</v>
      </c>
      <c r="G3088" t="s">
        <v>433</v>
      </c>
      <c r="AT3088" t="str">
        <f t="shared" si="412"/>
        <v>GND</v>
      </c>
      <c r="AU3088" t="str">
        <f t="shared" si="413"/>
        <v>--</v>
      </c>
    </row>
    <row r="3089" spans="1:47" x14ac:dyDescent="0.25">
      <c r="A3089" t="str">
        <f t="shared" si="408"/>
        <v>C33-1</v>
      </c>
      <c r="B3089" t="str">
        <f t="shared" si="409"/>
        <v>1.8V</v>
      </c>
      <c r="C3089" t="str">
        <f t="shared" si="410"/>
        <v>C33-1.8V</v>
      </c>
      <c r="D3089" t="str">
        <f t="shared" si="411"/>
        <v>C33-1</v>
      </c>
      <c r="E3089" t="s">
        <v>322</v>
      </c>
      <c r="F3089">
        <v>1</v>
      </c>
      <c r="G3089" t="s">
        <v>441</v>
      </c>
      <c r="AT3089" t="str">
        <f t="shared" si="412"/>
        <v>1.8V</v>
      </c>
      <c r="AU3089" t="str">
        <f t="shared" si="413"/>
        <v>--</v>
      </c>
    </row>
    <row r="3090" spans="1:47" x14ac:dyDescent="0.25">
      <c r="A3090" t="str">
        <f t="shared" si="408"/>
        <v>C33-2</v>
      </c>
      <c r="B3090" t="str">
        <f t="shared" si="409"/>
        <v>GND</v>
      </c>
      <c r="C3090" t="str">
        <f t="shared" si="410"/>
        <v>C33-GND</v>
      </c>
      <c r="D3090" t="str">
        <f t="shared" si="411"/>
        <v>C33-2</v>
      </c>
      <c r="E3090" t="s">
        <v>322</v>
      </c>
      <c r="F3090">
        <v>2</v>
      </c>
      <c r="G3090" t="s">
        <v>433</v>
      </c>
      <c r="AT3090" t="str">
        <f t="shared" si="412"/>
        <v>GND</v>
      </c>
      <c r="AU3090" t="str">
        <f t="shared" si="413"/>
        <v>--</v>
      </c>
    </row>
    <row r="3091" spans="1:47" x14ac:dyDescent="0.25">
      <c r="A3091" t="str">
        <f t="shared" si="408"/>
        <v>C34-1</v>
      </c>
      <c r="B3091" t="str">
        <f t="shared" si="409"/>
        <v>0.9V_ETH</v>
      </c>
      <c r="C3091" t="str">
        <f t="shared" si="410"/>
        <v>C34-0.9V_ETH</v>
      </c>
      <c r="D3091" t="str">
        <f t="shared" si="411"/>
        <v>C34-1</v>
      </c>
      <c r="E3091" t="s">
        <v>323</v>
      </c>
      <c r="F3091">
        <v>1</v>
      </c>
      <c r="G3091" t="s">
        <v>432</v>
      </c>
      <c r="AT3091" t="str">
        <f t="shared" si="412"/>
        <v>0.9V_ETH</v>
      </c>
      <c r="AU3091" t="str">
        <f t="shared" si="413"/>
        <v>--</v>
      </c>
    </row>
    <row r="3092" spans="1:47" x14ac:dyDescent="0.25">
      <c r="A3092" t="str">
        <f t="shared" si="408"/>
        <v>C34-2</v>
      </c>
      <c r="B3092" t="str">
        <f t="shared" si="409"/>
        <v>GND</v>
      </c>
      <c r="C3092" t="str">
        <f t="shared" si="410"/>
        <v>C34-GND</v>
      </c>
      <c r="D3092" t="str">
        <f t="shared" si="411"/>
        <v>C34-2</v>
      </c>
      <c r="E3092" t="s">
        <v>323</v>
      </c>
      <c r="F3092">
        <v>2</v>
      </c>
      <c r="G3092" t="s">
        <v>433</v>
      </c>
      <c r="AT3092" t="str">
        <f t="shared" si="412"/>
        <v>GND</v>
      </c>
      <c r="AU3092" t="str">
        <f t="shared" si="413"/>
        <v>--</v>
      </c>
    </row>
    <row r="3093" spans="1:47" x14ac:dyDescent="0.25">
      <c r="A3093" t="str">
        <f t="shared" si="408"/>
        <v>C35-1</v>
      </c>
      <c r="B3093" t="str">
        <f t="shared" si="409"/>
        <v>1.8V</v>
      </c>
      <c r="C3093" t="str">
        <f t="shared" si="410"/>
        <v>C35-1.8V</v>
      </c>
      <c r="D3093" t="str">
        <f t="shared" si="411"/>
        <v>C35-1</v>
      </c>
      <c r="E3093" t="s">
        <v>324</v>
      </c>
      <c r="F3093">
        <v>1</v>
      </c>
      <c r="G3093" t="s">
        <v>441</v>
      </c>
      <c r="AT3093" t="str">
        <f t="shared" si="412"/>
        <v>1.8V</v>
      </c>
      <c r="AU3093" t="str">
        <f t="shared" si="413"/>
        <v>--</v>
      </c>
    </row>
    <row r="3094" spans="1:47" x14ac:dyDescent="0.25">
      <c r="A3094" t="str">
        <f t="shared" si="408"/>
        <v>C35-2</v>
      </c>
      <c r="B3094" t="str">
        <f t="shared" si="409"/>
        <v>NetC35_2</v>
      </c>
      <c r="C3094" t="str">
        <f t="shared" si="410"/>
        <v>C35-NetC35_2</v>
      </c>
      <c r="D3094" t="str">
        <f t="shared" si="411"/>
        <v>C35-2</v>
      </c>
      <c r="E3094" t="s">
        <v>324</v>
      </c>
      <c r="F3094">
        <v>2</v>
      </c>
      <c r="G3094" t="s">
        <v>1163</v>
      </c>
      <c r="AT3094" t="str">
        <f t="shared" si="412"/>
        <v>NetC35_2</v>
      </c>
      <c r="AU3094" t="str">
        <f t="shared" si="413"/>
        <v>--</v>
      </c>
    </row>
    <row r="3095" spans="1:47" x14ac:dyDescent="0.25">
      <c r="A3095" t="str">
        <f t="shared" si="408"/>
        <v>C36-1</v>
      </c>
      <c r="B3095" t="str">
        <f t="shared" si="409"/>
        <v>GND</v>
      </c>
      <c r="C3095" t="str">
        <f t="shared" si="410"/>
        <v>C36-GND</v>
      </c>
      <c r="D3095" t="str">
        <f t="shared" si="411"/>
        <v>C36-1</v>
      </c>
      <c r="E3095" t="s">
        <v>325</v>
      </c>
      <c r="F3095">
        <v>1</v>
      </c>
      <c r="G3095" t="s">
        <v>433</v>
      </c>
      <c r="AT3095" t="str">
        <f t="shared" si="412"/>
        <v>GND</v>
      </c>
      <c r="AU3095" t="str">
        <f t="shared" si="413"/>
        <v>--</v>
      </c>
    </row>
    <row r="3096" spans="1:47" x14ac:dyDescent="0.25">
      <c r="A3096" t="str">
        <f t="shared" si="408"/>
        <v>C36-2</v>
      </c>
      <c r="B3096" t="str">
        <f t="shared" si="409"/>
        <v>NetC36_2</v>
      </c>
      <c r="C3096" t="str">
        <f t="shared" si="410"/>
        <v>C36-NetC36_2</v>
      </c>
      <c r="D3096" t="str">
        <f t="shared" si="411"/>
        <v>C36-2</v>
      </c>
      <c r="E3096" t="s">
        <v>325</v>
      </c>
      <c r="F3096">
        <v>2</v>
      </c>
      <c r="G3096" t="s">
        <v>1164</v>
      </c>
      <c r="AT3096" t="str">
        <f t="shared" si="412"/>
        <v>NetC36_2</v>
      </c>
      <c r="AU3096" t="str">
        <f t="shared" si="413"/>
        <v>--</v>
      </c>
    </row>
    <row r="3097" spans="1:47" x14ac:dyDescent="0.25">
      <c r="A3097" t="str">
        <f t="shared" si="408"/>
        <v>C37-1</v>
      </c>
      <c r="B3097" t="str">
        <f t="shared" si="409"/>
        <v>GND</v>
      </c>
      <c r="C3097" t="str">
        <f t="shared" si="410"/>
        <v>C37-GND</v>
      </c>
      <c r="D3097" t="str">
        <f t="shared" si="411"/>
        <v>C37-1</v>
      </c>
      <c r="E3097" t="s">
        <v>326</v>
      </c>
      <c r="F3097">
        <v>1</v>
      </c>
      <c r="G3097" t="s">
        <v>433</v>
      </c>
      <c r="AT3097" t="str">
        <f t="shared" si="412"/>
        <v>GND</v>
      </c>
      <c r="AU3097" t="str">
        <f t="shared" si="413"/>
        <v>--</v>
      </c>
    </row>
    <row r="3098" spans="1:47" x14ac:dyDescent="0.25">
      <c r="A3098" t="str">
        <f t="shared" si="408"/>
        <v>C37-2</v>
      </c>
      <c r="B3098" t="str">
        <f t="shared" si="409"/>
        <v>NetC37_2</v>
      </c>
      <c r="C3098" t="str">
        <f t="shared" si="410"/>
        <v>C37-NetC37_2</v>
      </c>
      <c r="D3098" t="str">
        <f t="shared" si="411"/>
        <v>C37-2</v>
      </c>
      <c r="E3098" t="s">
        <v>326</v>
      </c>
      <c r="F3098">
        <v>2</v>
      </c>
      <c r="G3098" t="s">
        <v>1165</v>
      </c>
      <c r="AT3098" t="str">
        <f t="shared" si="412"/>
        <v>NetC37_2</v>
      </c>
      <c r="AU3098" t="str">
        <f t="shared" si="413"/>
        <v>--</v>
      </c>
    </row>
    <row r="3099" spans="1:47" x14ac:dyDescent="0.25">
      <c r="A3099" t="str">
        <f t="shared" si="408"/>
        <v>C38-1</v>
      </c>
      <c r="B3099" t="str">
        <f t="shared" si="409"/>
        <v>12.0V</v>
      </c>
      <c r="C3099" t="str">
        <f t="shared" si="410"/>
        <v>C38-12.0V</v>
      </c>
      <c r="D3099" t="str">
        <f t="shared" si="411"/>
        <v>C38-1</v>
      </c>
      <c r="E3099" t="s">
        <v>327</v>
      </c>
      <c r="F3099">
        <v>1</v>
      </c>
      <c r="G3099" t="s">
        <v>443</v>
      </c>
      <c r="AT3099" t="str">
        <f t="shared" si="412"/>
        <v>12.0V</v>
      </c>
      <c r="AU3099" t="str">
        <f t="shared" si="413"/>
        <v>--</v>
      </c>
    </row>
    <row r="3100" spans="1:47" x14ac:dyDescent="0.25">
      <c r="A3100" t="str">
        <f t="shared" si="408"/>
        <v>C38-2</v>
      </c>
      <c r="B3100" t="str">
        <f t="shared" si="409"/>
        <v>GND</v>
      </c>
      <c r="C3100" t="str">
        <f t="shared" si="410"/>
        <v>C38-GND</v>
      </c>
      <c r="D3100" t="str">
        <f t="shared" si="411"/>
        <v>C38-2</v>
      </c>
      <c r="E3100" t="s">
        <v>327</v>
      </c>
      <c r="F3100">
        <v>2</v>
      </c>
      <c r="G3100" t="s">
        <v>433</v>
      </c>
      <c r="AT3100" t="str">
        <f t="shared" si="412"/>
        <v>GND</v>
      </c>
      <c r="AU3100" t="str">
        <f t="shared" si="413"/>
        <v>--</v>
      </c>
    </row>
    <row r="3101" spans="1:47" x14ac:dyDescent="0.25">
      <c r="A3101" t="str">
        <f t="shared" si="408"/>
        <v>C39-1</v>
      </c>
      <c r="B3101" t="str">
        <f t="shared" si="409"/>
        <v>12.0V</v>
      </c>
      <c r="C3101" t="str">
        <f t="shared" si="410"/>
        <v>C39-12.0V</v>
      </c>
      <c r="D3101" t="str">
        <f t="shared" si="411"/>
        <v>C39-1</v>
      </c>
      <c r="E3101" t="s">
        <v>328</v>
      </c>
      <c r="F3101">
        <v>1</v>
      </c>
      <c r="G3101" t="s">
        <v>443</v>
      </c>
      <c r="AT3101" t="str">
        <f t="shared" si="412"/>
        <v>12.0V</v>
      </c>
      <c r="AU3101" t="str">
        <f t="shared" si="413"/>
        <v>--</v>
      </c>
    </row>
    <row r="3102" spans="1:47" x14ac:dyDescent="0.25">
      <c r="A3102" t="str">
        <f t="shared" si="408"/>
        <v>C39-2</v>
      </c>
      <c r="B3102" t="str">
        <f t="shared" si="409"/>
        <v>GND</v>
      </c>
      <c r="C3102" t="str">
        <f t="shared" si="410"/>
        <v>C39-GND</v>
      </c>
      <c r="D3102" t="str">
        <f t="shared" si="411"/>
        <v>C39-2</v>
      </c>
      <c r="E3102" t="s">
        <v>328</v>
      </c>
      <c r="F3102">
        <v>2</v>
      </c>
      <c r="G3102" t="s">
        <v>433</v>
      </c>
      <c r="AT3102" t="str">
        <f t="shared" si="412"/>
        <v>GND</v>
      </c>
      <c r="AU3102" t="str">
        <f t="shared" si="413"/>
        <v>--</v>
      </c>
    </row>
    <row r="3103" spans="1:47" x14ac:dyDescent="0.25">
      <c r="A3103" t="str">
        <f t="shared" si="408"/>
        <v>C40-1</v>
      </c>
      <c r="B3103" t="str">
        <f t="shared" si="409"/>
        <v>12.0V</v>
      </c>
      <c r="C3103" t="str">
        <f t="shared" si="410"/>
        <v>C40-12.0V</v>
      </c>
      <c r="D3103" t="str">
        <f t="shared" si="411"/>
        <v>C40-1</v>
      </c>
      <c r="E3103" t="s">
        <v>329</v>
      </c>
      <c r="F3103">
        <v>1</v>
      </c>
      <c r="G3103" t="s">
        <v>443</v>
      </c>
      <c r="AT3103" t="str">
        <f t="shared" si="412"/>
        <v>12.0V</v>
      </c>
      <c r="AU3103" t="str">
        <f t="shared" si="413"/>
        <v>--</v>
      </c>
    </row>
    <row r="3104" spans="1:47" x14ac:dyDescent="0.25">
      <c r="A3104" t="str">
        <f t="shared" si="408"/>
        <v>C40-2</v>
      </c>
      <c r="B3104" t="str">
        <f t="shared" si="409"/>
        <v>GND</v>
      </c>
      <c r="C3104" t="str">
        <f t="shared" si="410"/>
        <v>C40-GND</v>
      </c>
      <c r="D3104" t="str">
        <f t="shared" si="411"/>
        <v>C40-2</v>
      </c>
      <c r="E3104" t="s">
        <v>329</v>
      </c>
      <c r="F3104">
        <v>2</v>
      </c>
      <c r="G3104" t="s">
        <v>433</v>
      </c>
      <c r="AT3104" t="str">
        <f t="shared" si="412"/>
        <v>GND</v>
      </c>
      <c r="AU3104" t="str">
        <f t="shared" si="413"/>
        <v>--</v>
      </c>
    </row>
    <row r="3105" spans="1:47" x14ac:dyDescent="0.25">
      <c r="A3105" t="str">
        <f t="shared" si="408"/>
        <v>C41-1</v>
      </c>
      <c r="B3105" t="str">
        <f t="shared" si="409"/>
        <v>1.2V</v>
      </c>
      <c r="C3105" t="str">
        <f t="shared" si="410"/>
        <v>C41-1.2V</v>
      </c>
      <c r="D3105" t="str">
        <f t="shared" si="411"/>
        <v>C41-1</v>
      </c>
      <c r="E3105" t="s">
        <v>330</v>
      </c>
      <c r="F3105">
        <v>1</v>
      </c>
      <c r="G3105" t="s">
        <v>439</v>
      </c>
      <c r="AT3105" t="str">
        <f t="shared" si="412"/>
        <v>1.2V</v>
      </c>
      <c r="AU3105" t="str">
        <f t="shared" si="413"/>
        <v>--</v>
      </c>
    </row>
    <row r="3106" spans="1:47" x14ac:dyDescent="0.25">
      <c r="A3106" t="str">
        <f t="shared" si="408"/>
        <v>C41-2</v>
      </c>
      <c r="B3106" t="str">
        <f t="shared" si="409"/>
        <v>GND</v>
      </c>
      <c r="C3106" t="str">
        <f t="shared" si="410"/>
        <v>C41-GND</v>
      </c>
      <c r="D3106" t="str">
        <f t="shared" si="411"/>
        <v>C41-2</v>
      </c>
      <c r="E3106" t="s">
        <v>330</v>
      </c>
      <c r="F3106">
        <v>2</v>
      </c>
      <c r="G3106" t="s">
        <v>433</v>
      </c>
      <c r="AT3106" t="str">
        <f t="shared" si="412"/>
        <v>GND</v>
      </c>
      <c r="AU3106" t="str">
        <f t="shared" si="413"/>
        <v>--</v>
      </c>
    </row>
    <row r="3107" spans="1:47" x14ac:dyDescent="0.25">
      <c r="A3107" t="str">
        <f t="shared" si="408"/>
        <v>C42-1</v>
      </c>
      <c r="B3107" t="str">
        <f t="shared" si="409"/>
        <v>LPDDR4B_REFCK_P</v>
      </c>
      <c r="C3107" t="str">
        <f t="shared" si="410"/>
        <v>C42-LPDDR4B_REFCK_P</v>
      </c>
      <c r="D3107" t="str">
        <f t="shared" si="411"/>
        <v>C42-1</v>
      </c>
      <c r="E3107" t="s">
        <v>331</v>
      </c>
      <c r="F3107">
        <v>1</v>
      </c>
      <c r="G3107" t="s">
        <v>1129</v>
      </c>
      <c r="AT3107" t="str">
        <f t="shared" si="412"/>
        <v>LPDDR4B_REFCK_P</v>
      </c>
      <c r="AU3107" t="str">
        <f t="shared" si="413"/>
        <v>--</v>
      </c>
    </row>
    <row r="3108" spans="1:47" x14ac:dyDescent="0.25">
      <c r="A3108" t="str">
        <f t="shared" si="408"/>
        <v>C42-2</v>
      </c>
      <c r="B3108" t="str">
        <f t="shared" si="409"/>
        <v>NetC42_2</v>
      </c>
      <c r="C3108" t="str">
        <f t="shared" si="410"/>
        <v>C42-NetC42_2</v>
      </c>
      <c r="D3108" t="str">
        <f t="shared" si="411"/>
        <v>C42-2</v>
      </c>
      <c r="E3108" t="s">
        <v>331</v>
      </c>
      <c r="F3108">
        <v>2</v>
      </c>
      <c r="G3108" t="s">
        <v>1167</v>
      </c>
      <c r="AT3108" t="str">
        <f t="shared" si="412"/>
        <v>NetC42_2</v>
      </c>
      <c r="AU3108" t="str">
        <f t="shared" si="413"/>
        <v>--</v>
      </c>
    </row>
    <row r="3109" spans="1:47" x14ac:dyDescent="0.25">
      <c r="A3109" t="str">
        <f t="shared" si="408"/>
        <v>C43-1</v>
      </c>
      <c r="B3109" t="str">
        <f t="shared" si="409"/>
        <v>GND</v>
      </c>
      <c r="C3109" t="str">
        <f t="shared" si="410"/>
        <v>C43-GND</v>
      </c>
      <c r="D3109" t="str">
        <f t="shared" si="411"/>
        <v>C43-1</v>
      </c>
      <c r="E3109" t="s">
        <v>332</v>
      </c>
      <c r="F3109">
        <v>1</v>
      </c>
      <c r="G3109" t="s">
        <v>433</v>
      </c>
      <c r="AT3109" t="str">
        <f t="shared" si="412"/>
        <v>GND</v>
      </c>
      <c r="AU3109" t="str">
        <f t="shared" si="413"/>
        <v>--</v>
      </c>
    </row>
    <row r="3110" spans="1:47" x14ac:dyDescent="0.25">
      <c r="A3110" t="str">
        <f t="shared" si="408"/>
        <v>C43-2</v>
      </c>
      <c r="B3110" t="str">
        <f t="shared" si="409"/>
        <v>NetC43_2</v>
      </c>
      <c r="C3110" t="str">
        <f t="shared" si="410"/>
        <v>C43-NetC43_2</v>
      </c>
      <c r="D3110" t="str">
        <f t="shared" si="411"/>
        <v>C43-2</v>
      </c>
      <c r="E3110" t="s">
        <v>332</v>
      </c>
      <c r="F3110">
        <v>2</v>
      </c>
      <c r="G3110" t="s">
        <v>1171</v>
      </c>
      <c r="AT3110" t="str">
        <f t="shared" si="412"/>
        <v>NetC43_2</v>
      </c>
      <c r="AU3110" t="str">
        <f t="shared" si="413"/>
        <v>--</v>
      </c>
    </row>
    <row r="3111" spans="1:47" x14ac:dyDescent="0.25">
      <c r="A3111" t="str">
        <f t="shared" si="408"/>
        <v>C44-1</v>
      </c>
      <c r="B3111" t="str">
        <f t="shared" si="409"/>
        <v>LPDDR4B_REFCK_N</v>
      </c>
      <c r="C3111" t="str">
        <f t="shared" si="410"/>
        <v>C44-LPDDR4B_REFCK_N</v>
      </c>
      <c r="D3111" t="str">
        <f t="shared" si="411"/>
        <v>C44-1</v>
      </c>
      <c r="E3111" t="s">
        <v>333</v>
      </c>
      <c r="F3111">
        <v>1</v>
      </c>
      <c r="G3111" t="s">
        <v>1128</v>
      </c>
      <c r="AT3111" t="str">
        <f t="shared" si="412"/>
        <v>LPDDR4B_REFCK_N</v>
      </c>
      <c r="AU3111" t="str">
        <f t="shared" si="413"/>
        <v>--</v>
      </c>
    </row>
    <row r="3112" spans="1:47" x14ac:dyDescent="0.25">
      <c r="A3112" t="str">
        <f t="shared" si="408"/>
        <v>C44-2</v>
      </c>
      <c r="B3112" t="str">
        <f t="shared" si="409"/>
        <v>NetC44_2</v>
      </c>
      <c r="C3112" t="str">
        <f t="shared" si="410"/>
        <v>C44-NetC44_2</v>
      </c>
      <c r="D3112" t="str">
        <f t="shared" si="411"/>
        <v>C44-2</v>
      </c>
      <c r="E3112" t="s">
        <v>333</v>
      </c>
      <c r="F3112">
        <v>2</v>
      </c>
      <c r="G3112" t="s">
        <v>1172</v>
      </c>
      <c r="AT3112" t="str">
        <f t="shared" si="412"/>
        <v>NetC44_2</v>
      </c>
      <c r="AU3112" t="str">
        <f t="shared" si="413"/>
        <v>--</v>
      </c>
    </row>
    <row r="3113" spans="1:47" x14ac:dyDescent="0.25">
      <c r="A3113" t="str">
        <f t="shared" si="408"/>
        <v>C45-1</v>
      </c>
      <c r="B3113" t="str">
        <f t="shared" si="409"/>
        <v>1.0V</v>
      </c>
      <c r="C3113" t="str">
        <f t="shared" si="410"/>
        <v>C45-1.0V</v>
      </c>
      <c r="D3113" t="str">
        <f t="shared" si="411"/>
        <v>C45-1</v>
      </c>
      <c r="E3113" t="s">
        <v>334</v>
      </c>
      <c r="F3113">
        <v>1</v>
      </c>
      <c r="G3113" t="s">
        <v>434</v>
      </c>
      <c r="AT3113" t="str">
        <f t="shared" si="412"/>
        <v>1.0V</v>
      </c>
      <c r="AU3113" t="str">
        <f t="shared" si="413"/>
        <v>--</v>
      </c>
    </row>
    <row r="3114" spans="1:47" x14ac:dyDescent="0.25">
      <c r="A3114" t="str">
        <f t="shared" si="408"/>
        <v>C45-2</v>
      </c>
      <c r="B3114" t="str">
        <f t="shared" si="409"/>
        <v>GND</v>
      </c>
      <c r="C3114" t="str">
        <f t="shared" si="410"/>
        <v>C45-GND</v>
      </c>
      <c r="D3114" t="str">
        <f t="shared" si="411"/>
        <v>C45-2</v>
      </c>
      <c r="E3114" t="s">
        <v>334</v>
      </c>
      <c r="F3114">
        <v>2</v>
      </c>
      <c r="G3114" t="s">
        <v>433</v>
      </c>
      <c r="AT3114" t="str">
        <f t="shared" si="412"/>
        <v>GND</v>
      </c>
      <c r="AU3114" t="str">
        <f t="shared" si="413"/>
        <v>--</v>
      </c>
    </row>
    <row r="3115" spans="1:47" x14ac:dyDescent="0.25">
      <c r="A3115" t="str">
        <f t="shared" si="408"/>
        <v>C46-1</v>
      </c>
      <c r="B3115" t="str">
        <f t="shared" si="409"/>
        <v>1.0V</v>
      </c>
      <c r="C3115" t="str">
        <f t="shared" si="410"/>
        <v>C46-1.0V</v>
      </c>
      <c r="D3115" t="str">
        <f t="shared" si="411"/>
        <v>C46-1</v>
      </c>
      <c r="E3115" t="s">
        <v>335</v>
      </c>
      <c r="F3115">
        <v>1</v>
      </c>
      <c r="G3115" t="s">
        <v>434</v>
      </c>
      <c r="AT3115" t="str">
        <f t="shared" si="412"/>
        <v>1.0V</v>
      </c>
      <c r="AU3115" t="str">
        <f t="shared" si="413"/>
        <v>--</v>
      </c>
    </row>
    <row r="3116" spans="1:47" x14ac:dyDescent="0.25">
      <c r="A3116" t="str">
        <f t="shared" si="408"/>
        <v>C46-2</v>
      </c>
      <c r="B3116" t="str">
        <f t="shared" si="409"/>
        <v>GND</v>
      </c>
      <c r="C3116" t="str">
        <f t="shared" si="410"/>
        <v>C46-GND</v>
      </c>
      <c r="D3116" t="str">
        <f t="shared" si="411"/>
        <v>C46-2</v>
      </c>
      <c r="E3116" t="s">
        <v>335</v>
      </c>
      <c r="F3116">
        <v>2</v>
      </c>
      <c r="G3116" t="s">
        <v>433</v>
      </c>
      <c r="AT3116" t="str">
        <f t="shared" si="412"/>
        <v>GND</v>
      </c>
      <c r="AU3116" t="str">
        <f t="shared" si="413"/>
        <v>--</v>
      </c>
    </row>
    <row r="3117" spans="1:47" x14ac:dyDescent="0.25">
      <c r="A3117" t="str">
        <f t="shared" si="408"/>
        <v>C47-1</v>
      </c>
      <c r="B3117" t="str">
        <f t="shared" si="409"/>
        <v>1.0V</v>
      </c>
      <c r="C3117" t="str">
        <f t="shared" si="410"/>
        <v>C47-1.0V</v>
      </c>
      <c r="D3117" t="str">
        <f t="shared" si="411"/>
        <v>C47-1</v>
      </c>
      <c r="E3117" t="s">
        <v>336</v>
      </c>
      <c r="F3117">
        <v>1</v>
      </c>
      <c r="G3117" t="s">
        <v>434</v>
      </c>
      <c r="AT3117" t="str">
        <f t="shared" si="412"/>
        <v>1.0V</v>
      </c>
      <c r="AU3117" t="str">
        <f t="shared" si="413"/>
        <v>--</v>
      </c>
    </row>
    <row r="3118" spans="1:47" x14ac:dyDescent="0.25">
      <c r="A3118" t="str">
        <f t="shared" si="408"/>
        <v>C47-2</v>
      </c>
      <c r="B3118" t="str">
        <f t="shared" si="409"/>
        <v>GND</v>
      </c>
      <c r="C3118" t="str">
        <f t="shared" si="410"/>
        <v>C47-GND</v>
      </c>
      <c r="D3118" t="str">
        <f t="shared" si="411"/>
        <v>C47-2</v>
      </c>
      <c r="E3118" t="s">
        <v>336</v>
      </c>
      <c r="F3118">
        <v>2</v>
      </c>
      <c r="G3118" t="s">
        <v>433</v>
      </c>
      <c r="AT3118" t="str">
        <f t="shared" si="412"/>
        <v>GND</v>
      </c>
      <c r="AU3118" t="str">
        <f t="shared" si="413"/>
        <v>--</v>
      </c>
    </row>
    <row r="3119" spans="1:47" x14ac:dyDescent="0.25">
      <c r="A3119" t="str">
        <f t="shared" si="408"/>
        <v>C48-1</v>
      </c>
      <c r="B3119" t="str">
        <f t="shared" si="409"/>
        <v>1.0V</v>
      </c>
      <c r="C3119" t="str">
        <f t="shared" si="410"/>
        <v>C48-1.0V</v>
      </c>
      <c r="D3119" t="str">
        <f t="shared" si="411"/>
        <v>C48-1</v>
      </c>
      <c r="E3119" t="s">
        <v>337</v>
      </c>
      <c r="F3119">
        <v>1</v>
      </c>
      <c r="G3119" t="s">
        <v>434</v>
      </c>
      <c r="AT3119" t="str">
        <f t="shared" si="412"/>
        <v>1.0V</v>
      </c>
      <c r="AU3119" t="str">
        <f t="shared" si="413"/>
        <v>--</v>
      </c>
    </row>
    <row r="3120" spans="1:47" x14ac:dyDescent="0.25">
      <c r="A3120" t="str">
        <f t="shared" si="408"/>
        <v>C48-2</v>
      </c>
      <c r="B3120" t="str">
        <f t="shared" si="409"/>
        <v>GND</v>
      </c>
      <c r="C3120" t="str">
        <f t="shared" si="410"/>
        <v>C48-GND</v>
      </c>
      <c r="D3120" t="str">
        <f t="shared" si="411"/>
        <v>C48-2</v>
      </c>
      <c r="E3120" t="s">
        <v>337</v>
      </c>
      <c r="F3120">
        <v>2</v>
      </c>
      <c r="G3120" t="s">
        <v>433</v>
      </c>
      <c r="AT3120" t="str">
        <f t="shared" si="412"/>
        <v>GND</v>
      </c>
      <c r="AU3120" t="str">
        <f t="shared" si="413"/>
        <v>--</v>
      </c>
    </row>
    <row r="3121" spans="1:47" x14ac:dyDescent="0.25">
      <c r="A3121" t="str">
        <f t="shared" si="408"/>
        <v>C49-1</v>
      </c>
      <c r="B3121" t="str">
        <f t="shared" si="409"/>
        <v>VCCEHT_GTSL1A</v>
      </c>
      <c r="C3121" t="str">
        <f t="shared" si="410"/>
        <v>C49-VCCEHT_GTSL1A</v>
      </c>
      <c r="D3121" t="str">
        <f t="shared" si="411"/>
        <v>C49-1</v>
      </c>
      <c r="E3121" t="s">
        <v>338</v>
      </c>
      <c r="F3121">
        <v>1</v>
      </c>
      <c r="G3121" t="s">
        <v>1281</v>
      </c>
      <c r="AT3121" t="str">
        <f t="shared" si="412"/>
        <v>VCCEHT_GTSL1A</v>
      </c>
      <c r="AU3121" t="str">
        <f t="shared" si="413"/>
        <v>--</v>
      </c>
    </row>
    <row r="3122" spans="1:47" x14ac:dyDescent="0.25">
      <c r="A3122" t="str">
        <f t="shared" si="408"/>
        <v>C49-2</v>
      </c>
      <c r="B3122" t="str">
        <f t="shared" si="409"/>
        <v>GND</v>
      </c>
      <c r="C3122" t="str">
        <f t="shared" si="410"/>
        <v>C49-GND</v>
      </c>
      <c r="D3122" t="str">
        <f t="shared" si="411"/>
        <v>C49-2</v>
      </c>
      <c r="E3122" t="s">
        <v>338</v>
      </c>
      <c r="F3122">
        <v>2</v>
      </c>
      <c r="G3122" t="s">
        <v>433</v>
      </c>
      <c r="AT3122" t="str">
        <f t="shared" si="412"/>
        <v>GND</v>
      </c>
      <c r="AU3122" t="str">
        <f t="shared" si="413"/>
        <v>--</v>
      </c>
    </row>
    <row r="3123" spans="1:47" x14ac:dyDescent="0.25">
      <c r="A3123" t="str">
        <f t="shared" si="408"/>
        <v>C50-1</v>
      </c>
      <c r="B3123" t="str">
        <f t="shared" si="409"/>
        <v>VCCEHT_GTSL1A</v>
      </c>
      <c r="C3123" t="str">
        <f t="shared" si="410"/>
        <v>C50-VCCEHT_GTSL1A</v>
      </c>
      <c r="D3123" t="str">
        <f t="shared" si="411"/>
        <v>C50-1</v>
      </c>
      <c r="E3123" t="s">
        <v>339</v>
      </c>
      <c r="F3123">
        <v>1</v>
      </c>
      <c r="G3123" t="s">
        <v>1281</v>
      </c>
      <c r="AT3123" t="str">
        <f t="shared" si="412"/>
        <v>VCCEHT_GTSL1A</v>
      </c>
      <c r="AU3123" t="str">
        <f t="shared" si="413"/>
        <v>--</v>
      </c>
    </row>
    <row r="3124" spans="1:47" x14ac:dyDescent="0.25">
      <c r="A3124" t="str">
        <f t="shared" si="408"/>
        <v>C50-2</v>
      </c>
      <c r="B3124" t="str">
        <f t="shared" si="409"/>
        <v>GND</v>
      </c>
      <c r="C3124" t="str">
        <f t="shared" si="410"/>
        <v>C50-GND</v>
      </c>
      <c r="D3124" t="str">
        <f t="shared" si="411"/>
        <v>C50-2</v>
      </c>
      <c r="E3124" t="s">
        <v>339</v>
      </c>
      <c r="F3124">
        <v>2</v>
      </c>
      <c r="G3124" t="s">
        <v>433</v>
      </c>
      <c r="AT3124" t="str">
        <f t="shared" si="412"/>
        <v>GND</v>
      </c>
      <c r="AU3124" t="str">
        <f t="shared" si="413"/>
        <v>--</v>
      </c>
    </row>
    <row r="3125" spans="1:47" x14ac:dyDescent="0.25">
      <c r="A3125" t="str">
        <f t="shared" si="408"/>
        <v>C51-1</v>
      </c>
      <c r="B3125" t="str">
        <f t="shared" si="409"/>
        <v>VCCEHT_GTSL1A</v>
      </c>
      <c r="C3125" t="str">
        <f t="shared" si="410"/>
        <v>C51-VCCEHT_GTSL1A</v>
      </c>
      <c r="D3125" t="str">
        <f t="shared" si="411"/>
        <v>C51-1</v>
      </c>
      <c r="E3125" t="s">
        <v>340</v>
      </c>
      <c r="F3125">
        <v>1</v>
      </c>
      <c r="G3125" t="s">
        <v>1281</v>
      </c>
      <c r="AT3125" t="str">
        <f t="shared" si="412"/>
        <v>VCCEHT_GTSL1A</v>
      </c>
      <c r="AU3125" t="str">
        <f t="shared" si="413"/>
        <v>--</v>
      </c>
    </row>
    <row r="3126" spans="1:47" x14ac:dyDescent="0.25">
      <c r="A3126" t="str">
        <f t="shared" si="408"/>
        <v>C51-2</v>
      </c>
      <c r="B3126" t="str">
        <f t="shared" si="409"/>
        <v>GND</v>
      </c>
      <c r="C3126" t="str">
        <f t="shared" si="410"/>
        <v>C51-GND</v>
      </c>
      <c r="D3126" t="str">
        <f t="shared" si="411"/>
        <v>C51-2</v>
      </c>
      <c r="E3126" t="s">
        <v>340</v>
      </c>
      <c r="F3126">
        <v>2</v>
      </c>
      <c r="G3126" t="s">
        <v>433</v>
      </c>
      <c r="AT3126" t="str">
        <f t="shared" si="412"/>
        <v>GND</v>
      </c>
      <c r="AU3126" t="str">
        <f t="shared" si="413"/>
        <v>--</v>
      </c>
    </row>
    <row r="3127" spans="1:47" x14ac:dyDescent="0.25">
      <c r="A3127" t="str">
        <f t="shared" si="408"/>
        <v>C52-1</v>
      </c>
      <c r="B3127" t="str">
        <f t="shared" si="409"/>
        <v>VCCEHT_GTSL1A</v>
      </c>
      <c r="C3127" t="str">
        <f t="shared" si="410"/>
        <v>C52-VCCEHT_GTSL1A</v>
      </c>
      <c r="D3127" t="str">
        <f t="shared" si="411"/>
        <v>C52-1</v>
      </c>
      <c r="E3127" t="s">
        <v>341</v>
      </c>
      <c r="F3127">
        <v>1</v>
      </c>
      <c r="G3127" t="s">
        <v>1281</v>
      </c>
      <c r="AT3127" t="str">
        <f t="shared" si="412"/>
        <v>VCCEHT_GTSL1A</v>
      </c>
      <c r="AU3127" t="str">
        <f t="shared" si="413"/>
        <v>--</v>
      </c>
    </row>
    <row r="3128" spans="1:47" x14ac:dyDescent="0.25">
      <c r="A3128" t="str">
        <f t="shared" si="408"/>
        <v>C52-2</v>
      </c>
      <c r="B3128" t="str">
        <f t="shared" si="409"/>
        <v>GND</v>
      </c>
      <c r="C3128" t="str">
        <f t="shared" si="410"/>
        <v>C52-GND</v>
      </c>
      <c r="D3128" t="str">
        <f t="shared" si="411"/>
        <v>C52-2</v>
      </c>
      <c r="E3128" t="s">
        <v>341</v>
      </c>
      <c r="F3128">
        <v>2</v>
      </c>
      <c r="G3128" t="s">
        <v>433</v>
      </c>
      <c r="AT3128" t="str">
        <f t="shared" si="412"/>
        <v>GND</v>
      </c>
      <c r="AU3128" t="str">
        <f t="shared" si="413"/>
        <v>--</v>
      </c>
    </row>
    <row r="3129" spans="1:47" x14ac:dyDescent="0.25">
      <c r="A3129" t="str">
        <f t="shared" si="408"/>
        <v>C53-1</v>
      </c>
      <c r="B3129" t="str">
        <f t="shared" si="409"/>
        <v>VCCEHT_GTSL1A</v>
      </c>
      <c r="C3129" t="str">
        <f t="shared" si="410"/>
        <v>C53-VCCEHT_GTSL1A</v>
      </c>
      <c r="D3129" t="str">
        <f t="shared" si="411"/>
        <v>C53-1</v>
      </c>
      <c r="E3129" t="s">
        <v>342</v>
      </c>
      <c r="F3129">
        <v>1</v>
      </c>
      <c r="G3129" t="s">
        <v>1281</v>
      </c>
      <c r="AT3129" t="str">
        <f t="shared" si="412"/>
        <v>VCCEHT_GTSL1A</v>
      </c>
      <c r="AU3129" t="str">
        <f t="shared" si="413"/>
        <v>--</v>
      </c>
    </row>
    <row r="3130" spans="1:47" x14ac:dyDescent="0.25">
      <c r="A3130" t="str">
        <f t="shared" si="408"/>
        <v>C53-2</v>
      </c>
      <c r="B3130" t="str">
        <f t="shared" si="409"/>
        <v>GND</v>
      </c>
      <c r="C3130" t="str">
        <f t="shared" si="410"/>
        <v>C53-GND</v>
      </c>
      <c r="D3130" t="str">
        <f t="shared" si="411"/>
        <v>C53-2</v>
      </c>
      <c r="E3130" t="s">
        <v>342</v>
      </c>
      <c r="F3130">
        <v>2</v>
      </c>
      <c r="G3130" t="s">
        <v>433</v>
      </c>
      <c r="AT3130" t="str">
        <f t="shared" si="412"/>
        <v>GND</v>
      </c>
      <c r="AU3130" t="str">
        <f t="shared" si="413"/>
        <v>--</v>
      </c>
    </row>
    <row r="3131" spans="1:47" x14ac:dyDescent="0.25">
      <c r="A3131" t="str">
        <f t="shared" si="408"/>
        <v>C54-1</v>
      </c>
      <c r="B3131" t="str">
        <f t="shared" si="409"/>
        <v>LPDDR4A_REFCK_P</v>
      </c>
      <c r="C3131" t="str">
        <f t="shared" si="410"/>
        <v>C54-LPDDR4A_REFCK_P</v>
      </c>
      <c r="D3131" t="str">
        <f t="shared" si="411"/>
        <v>C54-1</v>
      </c>
      <c r="E3131" t="s">
        <v>343</v>
      </c>
      <c r="F3131">
        <v>1</v>
      </c>
      <c r="G3131" t="s">
        <v>1063</v>
      </c>
      <c r="AT3131" t="str">
        <f t="shared" si="412"/>
        <v>LPDDR4A_REFCK_P</v>
      </c>
      <c r="AU3131" t="str">
        <f t="shared" si="413"/>
        <v>--</v>
      </c>
    </row>
    <row r="3132" spans="1:47" x14ac:dyDescent="0.25">
      <c r="A3132" t="str">
        <f t="shared" si="408"/>
        <v>C54-2</v>
      </c>
      <c r="B3132" t="str">
        <f t="shared" si="409"/>
        <v>NetC54_2</v>
      </c>
      <c r="C3132" t="str">
        <f t="shared" si="410"/>
        <v>C54-NetC54_2</v>
      </c>
      <c r="D3132" t="str">
        <f t="shared" si="411"/>
        <v>C54-2</v>
      </c>
      <c r="E3132" t="s">
        <v>343</v>
      </c>
      <c r="F3132">
        <v>2</v>
      </c>
      <c r="G3132" t="s">
        <v>1175</v>
      </c>
      <c r="AT3132" t="str">
        <f t="shared" si="412"/>
        <v>NetC54_2</v>
      </c>
      <c r="AU3132" t="str">
        <f t="shared" si="413"/>
        <v>--</v>
      </c>
    </row>
    <row r="3133" spans="1:47" x14ac:dyDescent="0.25">
      <c r="A3133" t="str">
        <f t="shared" si="408"/>
        <v>C55-1</v>
      </c>
      <c r="B3133" t="str">
        <f t="shared" si="409"/>
        <v>GND</v>
      </c>
      <c r="C3133" t="str">
        <f t="shared" si="410"/>
        <v>C55-GND</v>
      </c>
      <c r="D3133" t="str">
        <f t="shared" si="411"/>
        <v>C55-1</v>
      </c>
      <c r="E3133" t="s">
        <v>344</v>
      </c>
      <c r="F3133">
        <v>1</v>
      </c>
      <c r="G3133" t="s">
        <v>433</v>
      </c>
      <c r="AT3133" t="str">
        <f t="shared" si="412"/>
        <v>GND</v>
      </c>
      <c r="AU3133" t="str">
        <f t="shared" si="413"/>
        <v>--</v>
      </c>
    </row>
    <row r="3134" spans="1:47" x14ac:dyDescent="0.25">
      <c r="A3134" t="str">
        <f t="shared" si="408"/>
        <v>C55-2</v>
      </c>
      <c r="B3134" t="str">
        <f t="shared" si="409"/>
        <v>NetC55_2</v>
      </c>
      <c r="C3134" t="str">
        <f t="shared" si="410"/>
        <v>C55-NetC55_2</v>
      </c>
      <c r="D3134" t="str">
        <f t="shared" si="411"/>
        <v>C55-2</v>
      </c>
      <c r="E3134" t="s">
        <v>344</v>
      </c>
      <c r="F3134">
        <v>2</v>
      </c>
      <c r="G3134" t="s">
        <v>1176</v>
      </c>
      <c r="AT3134" t="str">
        <f t="shared" si="412"/>
        <v>NetC55_2</v>
      </c>
      <c r="AU3134" t="str">
        <f t="shared" si="413"/>
        <v>--</v>
      </c>
    </row>
    <row r="3135" spans="1:47" x14ac:dyDescent="0.25">
      <c r="A3135" t="str">
        <f t="shared" si="408"/>
        <v>C56-1</v>
      </c>
      <c r="B3135" t="str">
        <f t="shared" si="409"/>
        <v>1.1V_LPDDR4</v>
      </c>
      <c r="C3135" t="str">
        <f t="shared" si="410"/>
        <v>C56-1.1V_LPDDR4</v>
      </c>
      <c r="D3135" t="str">
        <f t="shared" si="411"/>
        <v>C56-1</v>
      </c>
      <c r="E3135" t="s">
        <v>345</v>
      </c>
      <c r="F3135">
        <v>1</v>
      </c>
      <c r="G3135" t="s">
        <v>438</v>
      </c>
      <c r="AT3135" t="str">
        <f t="shared" si="412"/>
        <v>1.1V_LPDDR4</v>
      </c>
      <c r="AU3135" t="str">
        <f t="shared" si="413"/>
        <v>--</v>
      </c>
    </row>
    <row r="3136" spans="1:47" x14ac:dyDescent="0.25">
      <c r="A3136" t="str">
        <f t="shared" si="408"/>
        <v>C56-2</v>
      </c>
      <c r="B3136" t="str">
        <f t="shared" si="409"/>
        <v>GND</v>
      </c>
      <c r="C3136" t="str">
        <f t="shared" si="410"/>
        <v>C56-GND</v>
      </c>
      <c r="D3136" t="str">
        <f t="shared" si="411"/>
        <v>C56-2</v>
      </c>
      <c r="E3136" t="s">
        <v>345</v>
      </c>
      <c r="F3136">
        <v>2</v>
      </c>
      <c r="G3136" t="s">
        <v>433</v>
      </c>
      <c r="AT3136" t="str">
        <f t="shared" si="412"/>
        <v>GND</v>
      </c>
      <c r="AU3136" t="str">
        <f t="shared" si="413"/>
        <v>--</v>
      </c>
    </row>
    <row r="3137" spans="1:47" x14ac:dyDescent="0.25">
      <c r="A3137" t="str">
        <f t="shared" si="408"/>
        <v>C57-1</v>
      </c>
      <c r="B3137" t="str">
        <f t="shared" si="409"/>
        <v>1.1V_LPDDR4</v>
      </c>
      <c r="C3137" t="str">
        <f t="shared" si="410"/>
        <v>C57-1.1V_LPDDR4</v>
      </c>
      <c r="D3137" t="str">
        <f t="shared" si="411"/>
        <v>C57-1</v>
      </c>
      <c r="E3137" t="s">
        <v>346</v>
      </c>
      <c r="F3137">
        <v>1</v>
      </c>
      <c r="G3137" t="s">
        <v>438</v>
      </c>
      <c r="AT3137" t="str">
        <f t="shared" si="412"/>
        <v>1.1V_LPDDR4</v>
      </c>
      <c r="AU3137" t="str">
        <f t="shared" si="413"/>
        <v>--</v>
      </c>
    </row>
    <row r="3138" spans="1:47" x14ac:dyDescent="0.25">
      <c r="A3138" t="str">
        <f t="shared" si="408"/>
        <v>C57-2</v>
      </c>
      <c r="B3138" t="str">
        <f t="shared" si="409"/>
        <v>GND</v>
      </c>
      <c r="C3138" t="str">
        <f t="shared" si="410"/>
        <v>C57-GND</v>
      </c>
      <c r="D3138" t="str">
        <f t="shared" si="411"/>
        <v>C57-2</v>
      </c>
      <c r="E3138" t="s">
        <v>346</v>
      </c>
      <c r="F3138">
        <v>2</v>
      </c>
      <c r="G3138" t="s">
        <v>433</v>
      </c>
      <c r="AT3138" t="str">
        <f t="shared" si="412"/>
        <v>GND</v>
      </c>
      <c r="AU3138" t="str">
        <f t="shared" si="413"/>
        <v>--</v>
      </c>
    </row>
    <row r="3139" spans="1:47" x14ac:dyDescent="0.25">
      <c r="A3139" t="str">
        <f t="shared" si="408"/>
        <v>C58-1</v>
      </c>
      <c r="B3139" t="str">
        <f t="shared" si="409"/>
        <v>1.1V_LPDDR4</v>
      </c>
      <c r="C3139" t="str">
        <f t="shared" si="410"/>
        <v>C58-1.1V_LPDDR4</v>
      </c>
      <c r="D3139" t="str">
        <f t="shared" si="411"/>
        <v>C58-1</v>
      </c>
      <c r="E3139" t="s">
        <v>347</v>
      </c>
      <c r="F3139">
        <v>1</v>
      </c>
      <c r="G3139" t="s">
        <v>438</v>
      </c>
      <c r="AT3139" t="str">
        <f t="shared" si="412"/>
        <v>1.1V_LPDDR4</v>
      </c>
      <c r="AU3139" t="str">
        <f t="shared" si="413"/>
        <v>--</v>
      </c>
    </row>
    <row r="3140" spans="1:47" x14ac:dyDescent="0.25">
      <c r="A3140" t="str">
        <f t="shared" si="408"/>
        <v>C58-2</v>
      </c>
      <c r="B3140" t="str">
        <f t="shared" si="409"/>
        <v>GND</v>
      </c>
      <c r="C3140" t="str">
        <f t="shared" si="410"/>
        <v>C58-GND</v>
      </c>
      <c r="D3140" t="str">
        <f t="shared" si="411"/>
        <v>C58-2</v>
      </c>
      <c r="E3140" t="s">
        <v>347</v>
      </c>
      <c r="F3140">
        <v>2</v>
      </c>
      <c r="G3140" t="s">
        <v>433</v>
      </c>
      <c r="AT3140" t="str">
        <f t="shared" si="412"/>
        <v>GND</v>
      </c>
      <c r="AU3140" t="str">
        <f t="shared" si="413"/>
        <v>--</v>
      </c>
    </row>
    <row r="3141" spans="1:47" x14ac:dyDescent="0.25">
      <c r="A3141" t="str">
        <f t="shared" si="408"/>
        <v>C59-1</v>
      </c>
      <c r="B3141" t="str">
        <f t="shared" si="409"/>
        <v>1.1V_LPDDR4</v>
      </c>
      <c r="C3141" t="str">
        <f t="shared" si="410"/>
        <v>C59-1.1V_LPDDR4</v>
      </c>
      <c r="D3141" t="str">
        <f t="shared" si="411"/>
        <v>C59-1</v>
      </c>
      <c r="E3141" t="s">
        <v>348</v>
      </c>
      <c r="F3141">
        <v>1</v>
      </c>
      <c r="G3141" t="s">
        <v>438</v>
      </c>
      <c r="AT3141" t="str">
        <f t="shared" si="412"/>
        <v>1.1V_LPDDR4</v>
      </c>
      <c r="AU3141" t="str">
        <f t="shared" si="413"/>
        <v>--</v>
      </c>
    </row>
    <row r="3142" spans="1:47" x14ac:dyDescent="0.25">
      <c r="A3142" t="str">
        <f t="shared" ref="A3142:A3205" si="414">$E3142&amp;"-"&amp;$F3142</f>
        <v>C59-2</v>
      </c>
      <c r="B3142" t="str">
        <f t="shared" ref="B3142:B3205" si="415">IF(OR(E3142=$A$2,E3142=$B$2,E3142=$C$2,E3142=$D$2),"--",G3142)</f>
        <v>GND</v>
      </c>
      <c r="C3142" t="str">
        <f t="shared" ref="C3142:C3205" si="416">$E3142&amp;"-"&amp;$G3142</f>
        <v>C59-GND</v>
      </c>
      <c r="D3142" t="str">
        <f t="shared" ref="D3142:D3205" si="417">A3142</f>
        <v>C59-2</v>
      </c>
      <c r="E3142" t="s">
        <v>348</v>
      </c>
      <c r="F3142">
        <v>2</v>
      </c>
      <c r="G3142" t="s">
        <v>433</v>
      </c>
      <c r="AT3142" t="str">
        <f t="shared" ref="AT3142:AT3205" si="418">IF(IF(COUNTIF($AO$6:$AQ$150,B3142)&gt;0,"---","--")="---",VLOOKUP(B3142,$AO$6:$AQ$150,3,0),B3142)</f>
        <v>GND</v>
      </c>
      <c r="AU3142" t="str">
        <f t="shared" ref="AU3142:AU3205" si="419">IF(IF(COUNTIF($AO$6:$AQ$150,B3142)&gt;0,"---","--")="---",VLOOKUP(B3142,$AO$6:$AQ$150,2,0),"--")</f>
        <v>--</v>
      </c>
    </row>
    <row r="3143" spans="1:47" x14ac:dyDescent="0.25">
      <c r="A3143" t="str">
        <f t="shared" si="414"/>
        <v>C60-1</v>
      </c>
      <c r="B3143" t="str">
        <f t="shared" si="415"/>
        <v>1.1V_LPDDR4</v>
      </c>
      <c r="C3143" t="str">
        <f t="shared" si="416"/>
        <v>C60-1.1V_LPDDR4</v>
      </c>
      <c r="D3143" t="str">
        <f t="shared" si="417"/>
        <v>C60-1</v>
      </c>
      <c r="E3143" t="s">
        <v>349</v>
      </c>
      <c r="F3143">
        <v>1</v>
      </c>
      <c r="G3143" t="s">
        <v>438</v>
      </c>
      <c r="AT3143" t="str">
        <f t="shared" si="418"/>
        <v>1.1V_LPDDR4</v>
      </c>
      <c r="AU3143" t="str">
        <f t="shared" si="419"/>
        <v>--</v>
      </c>
    </row>
    <row r="3144" spans="1:47" x14ac:dyDescent="0.25">
      <c r="A3144" t="str">
        <f t="shared" si="414"/>
        <v>C60-2</v>
      </c>
      <c r="B3144" t="str">
        <f t="shared" si="415"/>
        <v>GND</v>
      </c>
      <c r="C3144" t="str">
        <f t="shared" si="416"/>
        <v>C60-GND</v>
      </c>
      <c r="D3144" t="str">
        <f t="shared" si="417"/>
        <v>C60-2</v>
      </c>
      <c r="E3144" t="s">
        <v>349</v>
      </c>
      <c r="F3144">
        <v>2</v>
      </c>
      <c r="G3144" t="s">
        <v>433</v>
      </c>
      <c r="AT3144" t="str">
        <f t="shared" si="418"/>
        <v>GND</v>
      </c>
      <c r="AU3144" t="str">
        <f t="shared" si="419"/>
        <v>--</v>
      </c>
    </row>
    <row r="3145" spans="1:47" x14ac:dyDescent="0.25">
      <c r="A3145" t="str">
        <f t="shared" si="414"/>
        <v>C61-1</v>
      </c>
      <c r="B3145" t="str">
        <f t="shared" si="415"/>
        <v>1.1V_LPDDR4</v>
      </c>
      <c r="C3145" t="str">
        <f t="shared" si="416"/>
        <v>C61-1.1V_LPDDR4</v>
      </c>
      <c r="D3145" t="str">
        <f t="shared" si="417"/>
        <v>C61-1</v>
      </c>
      <c r="E3145" t="s">
        <v>3193</v>
      </c>
      <c r="F3145">
        <v>1</v>
      </c>
      <c r="G3145" t="s">
        <v>438</v>
      </c>
      <c r="AT3145" t="str">
        <f t="shared" si="418"/>
        <v>1.1V_LPDDR4</v>
      </c>
      <c r="AU3145" t="str">
        <f t="shared" si="419"/>
        <v>--</v>
      </c>
    </row>
    <row r="3146" spans="1:47" x14ac:dyDescent="0.25">
      <c r="A3146" t="str">
        <f t="shared" si="414"/>
        <v>C61-2</v>
      </c>
      <c r="B3146" t="str">
        <f t="shared" si="415"/>
        <v>GND</v>
      </c>
      <c r="C3146" t="str">
        <f t="shared" si="416"/>
        <v>C61-GND</v>
      </c>
      <c r="D3146" t="str">
        <f t="shared" si="417"/>
        <v>C61-2</v>
      </c>
      <c r="E3146" t="s">
        <v>3193</v>
      </c>
      <c r="F3146">
        <v>2</v>
      </c>
      <c r="G3146" t="s">
        <v>433</v>
      </c>
      <c r="AT3146" t="str">
        <f t="shared" si="418"/>
        <v>GND</v>
      </c>
      <c r="AU3146" t="str">
        <f t="shared" si="419"/>
        <v>--</v>
      </c>
    </row>
    <row r="3147" spans="1:47" x14ac:dyDescent="0.25">
      <c r="A3147" t="str">
        <f t="shared" si="414"/>
        <v>C62-1</v>
      </c>
      <c r="B3147" t="str">
        <f t="shared" si="415"/>
        <v>1.1V_LPDDR4</v>
      </c>
      <c r="C3147" t="str">
        <f t="shared" si="416"/>
        <v>C62-1.1V_LPDDR4</v>
      </c>
      <c r="D3147" t="str">
        <f t="shared" si="417"/>
        <v>C62-1</v>
      </c>
      <c r="E3147" t="s">
        <v>3194</v>
      </c>
      <c r="F3147">
        <v>1</v>
      </c>
      <c r="G3147" t="s">
        <v>438</v>
      </c>
      <c r="AT3147" t="str">
        <f t="shared" si="418"/>
        <v>1.1V_LPDDR4</v>
      </c>
      <c r="AU3147" t="str">
        <f t="shared" si="419"/>
        <v>--</v>
      </c>
    </row>
    <row r="3148" spans="1:47" x14ac:dyDescent="0.25">
      <c r="A3148" t="str">
        <f t="shared" si="414"/>
        <v>C62-2</v>
      </c>
      <c r="B3148" t="str">
        <f t="shared" si="415"/>
        <v>GND</v>
      </c>
      <c r="C3148" t="str">
        <f t="shared" si="416"/>
        <v>C62-GND</v>
      </c>
      <c r="D3148" t="str">
        <f t="shared" si="417"/>
        <v>C62-2</v>
      </c>
      <c r="E3148" t="s">
        <v>3194</v>
      </c>
      <c r="F3148">
        <v>2</v>
      </c>
      <c r="G3148" t="s">
        <v>433</v>
      </c>
      <c r="AT3148" t="str">
        <f t="shared" si="418"/>
        <v>GND</v>
      </c>
      <c r="AU3148" t="str">
        <f t="shared" si="419"/>
        <v>--</v>
      </c>
    </row>
    <row r="3149" spans="1:47" x14ac:dyDescent="0.25">
      <c r="A3149" t="str">
        <f t="shared" si="414"/>
        <v>C63-1</v>
      </c>
      <c r="B3149" t="str">
        <f t="shared" si="415"/>
        <v>1.1V_LPDDR4</v>
      </c>
      <c r="C3149" t="str">
        <f t="shared" si="416"/>
        <v>C63-1.1V_LPDDR4</v>
      </c>
      <c r="D3149" t="str">
        <f t="shared" si="417"/>
        <v>C63-1</v>
      </c>
      <c r="E3149" t="s">
        <v>3195</v>
      </c>
      <c r="F3149">
        <v>1</v>
      </c>
      <c r="G3149" t="s">
        <v>438</v>
      </c>
      <c r="AT3149" t="str">
        <f t="shared" si="418"/>
        <v>1.1V_LPDDR4</v>
      </c>
      <c r="AU3149" t="str">
        <f t="shared" si="419"/>
        <v>--</v>
      </c>
    </row>
    <row r="3150" spans="1:47" x14ac:dyDescent="0.25">
      <c r="A3150" t="str">
        <f t="shared" si="414"/>
        <v>C63-2</v>
      </c>
      <c r="B3150" t="str">
        <f t="shared" si="415"/>
        <v>GND</v>
      </c>
      <c r="C3150" t="str">
        <f t="shared" si="416"/>
        <v>C63-GND</v>
      </c>
      <c r="D3150" t="str">
        <f t="shared" si="417"/>
        <v>C63-2</v>
      </c>
      <c r="E3150" t="s">
        <v>3195</v>
      </c>
      <c r="F3150">
        <v>2</v>
      </c>
      <c r="G3150" t="s">
        <v>433</v>
      </c>
      <c r="AT3150" t="str">
        <f t="shared" si="418"/>
        <v>GND</v>
      </c>
      <c r="AU3150" t="str">
        <f t="shared" si="419"/>
        <v>--</v>
      </c>
    </row>
    <row r="3151" spans="1:47" x14ac:dyDescent="0.25">
      <c r="A3151" t="str">
        <f t="shared" si="414"/>
        <v>C64-1</v>
      </c>
      <c r="B3151" t="str">
        <f t="shared" si="415"/>
        <v>1.1V_LPDDR4</v>
      </c>
      <c r="C3151" t="str">
        <f t="shared" si="416"/>
        <v>C64-1.1V_LPDDR4</v>
      </c>
      <c r="D3151" t="str">
        <f t="shared" si="417"/>
        <v>C64-1</v>
      </c>
      <c r="E3151" t="s">
        <v>3196</v>
      </c>
      <c r="F3151">
        <v>1</v>
      </c>
      <c r="G3151" t="s">
        <v>438</v>
      </c>
      <c r="AT3151" t="str">
        <f t="shared" si="418"/>
        <v>1.1V_LPDDR4</v>
      </c>
      <c r="AU3151" t="str">
        <f t="shared" si="419"/>
        <v>--</v>
      </c>
    </row>
    <row r="3152" spans="1:47" x14ac:dyDescent="0.25">
      <c r="A3152" t="str">
        <f t="shared" si="414"/>
        <v>C64-2</v>
      </c>
      <c r="B3152" t="str">
        <f t="shared" si="415"/>
        <v>GND</v>
      </c>
      <c r="C3152" t="str">
        <f t="shared" si="416"/>
        <v>C64-GND</v>
      </c>
      <c r="D3152" t="str">
        <f t="shared" si="417"/>
        <v>C64-2</v>
      </c>
      <c r="E3152" t="s">
        <v>3196</v>
      </c>
      <c r="F3152">
        <v>2</v>
      </c>
      <c r="G3152" t="s">
        <v>433</v>
      </c>
      <c r="AT3152" t="str">
        <f t="shared" si="418"/>
        <v>GND</v>
      </c>
      <c r="AU3152" t="str">
        <f t="shared" si="419"/>
        <v>--</v>
      </c>
    </row>
    <row r="3153" spans="1:47" x14ac:dyDescent="0.25">
      <c r="A3153" t="str">
        <f t="shared" si="414"/>
        <v>C65-1</v>
      </c>
      <c r="B3153" t="str">
        <f t="shared" si="415"/>
        <v>1.8V</v>
      </c>
      <c r="C3153" t="str">
        <f t="shared" si="416"/>
        <v>C65-1.8V</v>
      </c>
      <c r="D3153" t="str">
        <f t="shared" si="417"/>
        <v>C65-1</v>
      </c>
      <c r="E3153" t="s">
        <v>3197</v>
      </c>
      <c r="F3153">
        <v>1</v>
      </c>
      <c r="G3153" t="s">
        <v>441</v>
      </c>
      <c r="AT3153" t="str">
        <f t="shared" si="418"/>
        <v>1.8V</v>
      </c>
      <c r="AU3153" t="str">
        <f t="shared" si="419"/>
        <v>--</v>
      </c>
    </row>
    <row r="3154" spans="1:47" x14ac:dyDescent="0.25">
      <c r="A3154" t="str">
        <f t="shared" si="414"/>
        <v>C65-2</v>
      </c>
      <c r="B3154" t="str">
        <f t="shared" si="415"/>
        <v>GND</v>
      </c>
      <c r="C3154" t="str">
        <f t="shared" si="416"/>
        <v>C65-GND</v>
      </c>
      <c r="D3154" t="str">
        <f t="shared" si="417"/>
        <v>C65-2</v>
      </c>
      <c r="E3154" t="s">
        <v>3197</v>
      </c>
      <c r="F3154">
        <v>2</v>
      </c>
      <c r="G3154" t="s">
        <v>433</v>
      </c>
      <c r="AT3154" t="str">
        <f t="shared" si="418"/>
        <v>GND</v>
      </c>
      <c r="AU3154" t="str">
        <f t="shared" si="419"/>
        <v>--</v>
      </c>
    </row>
    <row r="3155" spans="1:47" x14ac:dyDescent="0.25">
      <c r="A3155" t="str">
        <f t="shared" si="414"/>
        <v>C66-1</v>
      </c>
      <c r="B3155" t="str">
        <f t="shared" si="415"/>
        <v>GND</v>
      </c>
      <c r="C3155" t="str">
        <f t="shared" si="416"/>
        <v>C66-GND</v>
      </c>
      <c r="D3155" t="str">
        <f t="shared" si="417"/>
        <v>C66-1</v>
      </c>
      <c r="E3155" t="s">
        <v>3198</v>
      </c>
      <c r="F3155">
        <v>1</v>
      </c>
      <c r="G3155" t="s">
        <v>433</v>
      </c>
      <c r="AT3155" t="str">
        <f t="shared" si="418"/>
        <v>GND</v>
      </c>
      <c r="AU3155" t="str">
        <f t="shared" si="419"/>
        <v>--</v>
      </c>
    </row>
    <row r="3156" spans="1:47" x14ac:dyDescent="0.25">
      <c r="A3156" t="str">
        <f t="shared" si="414"/>
        <v>C66-2</v>
      </c>
      <c r="B3156" t="str">
        <f t="shared" si="415"/>
        <v>1.8V</v>
      </c>
      <c r="C3156" t="str">
        <f t="shared" si="416"/>
        <v>C66-1.8V</v>
      </c>
      <c r="D3156" t="str">
        <f t="shared" si="417"/>
        <v>C66-2</v>
      </c>
      <c r="E3156" t="s">
        <v>3198</v>
      </c>
      <c r="F3156">
        <v>2</v>
      </c>
      <c r="G3156" t="s">
        <v>441</v>
      </c>
      <c r="AT3156" t="str">
        <f t="shared" si="418"/>
        <v>1.8V</v>
      </c>
      <c r="AU3156" t="str">
        <f t="shared" si="419"/>
        <v>--</v>
      </c>
    </row>
    <row r="3157" spans="1:47" x14ac:dyDescent="0.25">
      <c r="A3157" t="str">
        <f t="shared" si="414"/>
        <v>C67-1</v>
      </c>
      <c r="B3157" t="str">
        <f t="shared" si="415"/>
        <v>1.8V</v>
      </c>
      <c r="C3157" t="str">
        <f t="shared" si="416"/>
        <v>C67-1.8V</v>
      </c>
      <c r="D3157" t="str">
        <f t="shared" si="417"/>
        <v>C67-1</v>
      </c>
      <c r="E3157" t="s">
        <v>3199</v>
      </c>
      <c r="F3157">
        <v>1</v>
      </c>
      <c r="G3157" t="s">
        <v>441</v>
      </c>
      <c r="AT3157" t="str">
        <f t="shared" si="418"/>
        <v>1.8V</v>
      </c>
      <c r="AU3157" t="str">
        <f t="shared" si="419"/>
        <v>--</v>
      </c>
    </row>
    <row r="3158" spans="1:47" x14ac:dyDescent="0.25">
      <c r="A3158" t="str">
        <f t="shared" si="414"/>
        <v>C67-2</v>
      </c>
      <c r="B3158" t="str">
        <f t="shared" si="415"/>
        <v>GND</v>
      </c>
      <c r="C3158" t="str">
        <f t="shared" si="416"/>
        <v>C67-GND</v>
      </c>
      <c r="D3158" t="str">
        <f t="shared" si="417"/>
        <v>C67-2</v>
      </c>
      <c r="E3158" t="s">
        <v>3199</v>
      </c>
      <c r="F3158">
        <v>2</v>
      </c>
      <c r="G3158" t="s">
        <v>433</v>
      </c>
      <c r="AT3158" t="str">
        <f t="shared" si="418"/>
        <v>GND</v>
      </c>
      <c r="AU3158" t="str">
        <f t="shared" si="419"/>
        <v>--</v>
      </c>
    </row>
    <row r="3159" spans="1:47" x14ac:dyDescent="0.25">
      <c r="A3159" t="str">
        <f t="shared" si="414"/>
        <v>C68-1</v>
      </c>
      <c r="B3159" t="str">
        <f t="shared" si="415"/>
        <v>1.8V</v>
      </c>
      <c r="C3159" t="str">
        <f t="shared" si="416"/>
        <v>C68-1.8V</v>
      </c>
      <c r="D3159" t="str">
        <f t="shared" si="417"/>
        <v>C68-1</v>
      </c>
      <c r="E3159" t="s">
        <v>3200</v>
      </c>
      <c r="F3159">
        <v>1</v>
      </c>
      <c r="G3159" t="s">
        <v>441</v>
      </c>
      <c r="AT3159" t="str">
        <f t="shared" si="418"/>
        <v>1.8V</v>
      </c>
      <c r="AU3159" t="str">
        <f t="shared" si="419"/>
        <v>--</v>
      </c>
    </row>
    <row r="3160" spans="1:47" x14ac:dyDescent="0.25">
      <c r="A3160" t="str">
        <f t="shared" si="414"/>
        <v>C68-2</v>
      </c>
      <c r="B3160" t="str">
        <f t="shared" si="415"/>
        <v>GND</v>
      </c>
      <c r="C3160" t="str">
        <f t="shared" si="416"/>
        <v>C68-GND</v>
      </c>
      <c r="D3160" t="str">
        <f t="shared" si="417"/>
        <v>C68-2</v>
      </c>
      <c r="E3160" t="s">
        <v>3200</v>
      </c>
      <c r="F3160">
        <v>2</v>
      </c>
      <c r="G3160" t="s">
        <v>433</v>
      </c>
      <c r="AT3160" t="str">
        <f t="shared" si="418"/>
        <v>GND</v>
      </c>
      <c r="AU3160" t="str">
        <f t="shared" si="419"/>
        <v>--</v>
      </c>
    </row>
    <row r="3161" spans="1:47" x14ac:dyDescent="0.25">
      <c r="A3161" t="str">
        <f t="shared" si="414"/>
        <v>C69-1</v>
      </c>
      <c r="B3161" t="str">
        <f t="shared" si="415"/>
        <v>1.8V</v>
      </c>
      <c r="C3161" t="str">
        <f t="shared" si="416"/>
        <v>C69-1.8V</v>
      </c>
      <c r="D3161" t="str">
        <f t="shared" si="417"/>
        <v>C69-1</v>
      </c>
      <c r="E3161" t="s">
        <v>3201</v>
      </c>
      <c r="F3161">
        <v>1</v>
      </c>
      <c r="G3161" t="s">
        <v>441</v>
      </c>
      <c r="AT3161" t="str">
        <f t="shared" si="418"/>
        <v>1.8V</v>
      </c>
      <c r="AU3161" t="str">
        <f t="shared" si="419"/>
        <v>--</v>
      </c>
    </row>
    <row r="3162" spans="1:47" x14ac:dyDescent="0.25">
      <c r="A3162" t="str">
        <f t="shared" si="414"/>
        <v>C69-2</v>
      </c>
      <c r="B3162" t="str">
        <f t="shared" si="415"/>
        <v>GND</v>
      </c>
      <c r="C3162" t="str">
        <f t="shared" si="416"/>
        <v>C69-GND</v>
      </c>
      <c r="D3162" t="str">
        <f t="shared" si="417"/>
        <v>C69-2</v>
      </c>
      <c r="E3162" t="s">
        <v>3201</v>
      </c>
      <c r="F3162">
        <v>2</v>
      </c>
      <c r="G3162" t="s">
        <v>433</v>
      </c>
      <c r="AT3162" t="str">
        <f t="shared" si="418"/>
        <v>GND</v>
      </c>
      <c r="AU3162" t="str">
        <f t="shared" si="419"/>
        <v>--</v>
      </c>
    </row>
    <row r="3163" spans="1:47" x14ac:dyDescent="0.25">
      <c r="A3163" t="str">
        <f t="shared" si="414"/>
        <v>C70-1</v>
      </c>
      <c r="B3163" t="str">
        <f t="shared" si="415"/>
        <v>1.8V</v>
      </c>
      <c r="C3163" t="str">
        <f t="shared" si="416"/>
        <v>C70-1.8V</v>
      </c>
      <c r="D3163" t="str">
        <f t="shared" si="417"/>
        <v>C70-1</v>
      </c>
      <c r="E3163" t="s">
        <v>3202</v>
      </c>
      <c r="F3163">
        <v>1</v>
      </c>
      <c r="G3163" t="s">
        <v>441</v>
      </c>
      <c r="AT3163" t="str">
        <f t="shared" si="418"/>
        <v>1.8V</v>
      </c>
      <c r="AU3163" t="str">
        <f t="shared" si="419"/>
        <v>--</v>
      </c>
    </row>
    <row r="3164" spans="1:47" x14ac:dyDescent="0.25">
      <c r="A3164" t="str">
        <f t="shared" si="414"/>
        <v>C70-2</v>
      </c>
      <c r="B3164" t="str">
        <f t="shared" si="415"/>
        <v>GND</v>
      </c>
      <c r="C3164" t="str">
        <f t="shared" si="416"/>
        <v>C70-GND</v>
      </c>
      <c r="D3164" t="str">
        <f t="shared" si="417"/>
        <v>C70-2</v>
      </c>
      <c r="E3164" t="s">
        <v>3202</v>
      </c>
      <c r="F3164">
        <v>2</v>
      </c>
      <c r="G3164" t="s">
        <v>433</v>
      </c>
      <c r="AT3164" t="str">
        <f t="shared" si="418"/>
        <v>GND</v>
      </c>
      <c r="AU3164" t="str">
        <f t="shared" si="419"/>
        <v>--</v>
      </c>
    </row>
    <row r="3165" spans="1:47" x14ac:dyDescent="0.25">
      <c r="A3165" t="str">
        <f t="shared" si="414"/>
        <v>C71-1</v>
      </c>
      <c r="B3165" t="str">
        <f t="shared" si="415"/>
        <v>1.1V_LPDDR4</v>
      </c>
      <c r="C3165" t="str">
        <f t="shared" si="416"/>
        <v>C71-1.1V_LPDDR4</v>
      </c>
      <c r="D3165" t="str">
        <f t="shared" si="417"/>
        <v>C71-1</v>
      </c>
      <c r="E3165" t="s">
        <v>3203</v>
      </c>
      <c r="F3165">
        <v>1</v>
      </c>
      <c r="G3165" t="s">
        <v>438</v>
      </c>
      <c r="AT3165" t="str">
        <f t="shared" si="418"/>
        <v>1.1V_LPDDR4</v>
      </c>
      <c r="AU3165" t="str">
        <f t="shared" si="419"/>
        <v>--</v>
      </c>
    </row>
    <row r="3166" spans="1:47" x14ac:dyDescent="0.25">
      <c r="A3166" t="str">
        <f t="shared" si="414"/>
        <v>C71-2</v>
      </c>
      <c r="B3166" t="str">
        <f t="shared" si="415"/>
        <v>GND</v>
      </c>
      <c r="C3166" t="str">
        <f t="shared" si="416"/>
        <v>C71-GND</v>
      </c>
      <c r="D3166" t="str">
        <f t="shared" si="417"/>
        <v>C71-2</v>
      </c>
      <c r="E3166" t="s">
        <v>3203</v>
      </c>
      <c r="F3166">
        <v>2</v>
      </c>
      <c r="G3166" t="s">
        <v>433</v>
      </c>
      <c r="AT3166" t="str">
        <f t="shared" si="418"/>
        <v>GND</v>
      </c>
      <c r="AU3166" t="str">
        <f t="shared" si="419"/>
        <v>--</v>
      </c>
    </row>
    <row r="3167" spans="1:47" x14ac:dyDescent="0.25">
      <c r="A3167" t="str">
        <f t="shared" si="414"/>
        <v>C72-1</v>
      </c>
      <c r="B3167" t="str">
        <f t="shared" si="415"/>
        <v>1.1V_LPDDR4</v>
      </c>
      <c r="C3167" t="str">
        <f t="shared" si="416"/>
        <v>C72-1.1V_LPDDR4</v>
      </c>
      <c r="D3167" t="str">
        <f t="shared" si="417"/>
        <v>C72-1</v>
      </c>
      <c r="E3167" t="s">
        <v>3204</v>
      </c>
      <c r="F3167">
        <v>1</v>
      </c>
      <c r="G3167" t="s">
        <v>438</v>
      </c>
      <c r="AT3167" t="str">
        <f t="shared" si="418"/>
        <v>1.1V_LPDDR4</v>
      </c>
      <c r="AU3167" t="str">
        <f t="shared" si="419"/>
        <v>--</v>
      </c>
    </row>
    <row r="3168" spans="1:47" x14ac:dyDescent="0.25">
      <c r="A3168" t="str">
        <f t="shared" si="414"/>
        <v>C72-2</v>
      </c>
      <c r="B3168" t="str">
        <f t="shared" si="415"/>
        <v>GND</v>
      </c>
      <c r="C3168" t="str">
        <f t="shared" si="416"/>
        <v>C72-GND</v>
      </c>
      <c r="D3168" t="str">
        <f t="shared" si="417"/>
        <v>C72-2</v>
      </c>
      <c r="E3168" t="s">
        <v>3204</v>
      </c>
      <c r="F3168">
        <v>2</v>
      </c>
      <c r="G3168" t="s">
        <v>433</v>
      </c>
      <c r="AT3168" t="str">
        <f t="shared" si="418"/>
        <v>GND</v>
      </c>
      <c r="AU3168" t="str">
        <f t="shared" si="419"/>
        <v>--</v>
      </c>
    </row>
    <row r="3169" spans="1:47" x14ac:dyDescent="0.25">
      <c r="A3169" t="str">
        <f t="shared" si="414"/>
        <v>C73-1</v>
      </c>
      <c r="B3169" t="str">
        <f t="shared" si="415"/>
        <v>1.1V_LPDDR4</v>
      </c>
      <c r="C3169" t="str">
        <f t="shared" si="416"/>
        <v>C73-1.1V_LPDDR4</v>
      </c>
      <c r="D3169" t="str">
        <f t="shared" si="417"/>
        <v>C73-1</v>
      </c>
      <c r="E3169" t="s">
        <v>3205</v>
      </c>
      <c r="F3169">
        <v>1</v>
      </c>
      <c r="G3169" t="s">
        <v>438</v>
      </c>
      <c r="AT3169" t="str">
        <f t="shared" si="418"/>
        <v>1.1V_LPDDR4</v>
      </c>
      <c r="AU3169" t="str">
        <f t="shared" si="419"/>
        <v>--</v>
      </c>
    </row>
    <row r="3170" spans="1:47" x14ac:dyDescent="0.25">
      <c r="A3170" t="str">
        <f t="shared" si="414"/>
        <v>C73-2</v>
      </c>
      <c r="B3170" t="str">
        <f t="shared" si="415"/>
        <v>GND</v>
      </c>
      <c r="C3170" t="str">
        <f t="shared" si="416"/>
        <v>C73-GND</v>
      </c>
      <c r="D3170" t="str">
        <f t="shared" si="417"/>
        <v>C73-2</v>
      </c>
      <c r="E3170" t="s">
        <v>3205</v>
      </c>
      <c r="F3170">
        <v>2</v>
      </c>
      <c r="G3170" t="s">
        <v>433</v>
      </c>
      <c r="AT3170" t="str">
        <f t="shared" si="418"/>
        <v>GND</v>
      </c>
      <c r="AU3170" t="str">
        <f t="shared" si="419"/>
        <v>--</v>
      </c>
    </row>
    <row r="3171" spans="1:47" x14ac:dyDescent="0.25">
      <c r="A3171" t="str">
        <f t="shared" si="414"/>
        <v>C74-1</v>
      </c>
      <c r="B3171" t="str">
        <f t="shared" si="415"/>
        <v>1.1V_LPDDR4</v>
      </c>
      <c r="C3171" t="str">
        <f t="shared" si="416"/>
        <v>C74-1.1V_LPDDR4</v>
      </c>
      <c r="D3171" t="str">
        <f t="shared" si="417"/>
        <v>C74-1</v>
      </c>
      <c r="E3171" t="s">
        <v>3206</v>
      </c>
      <c r="F3171">
        <v>1</v>
      </c>
      <c r="G3171" t="s">
        <v>438</v>
      </c>
      <c r="AT3171" t="str">
        <f t="shared" si="418"/>
        <v>1.1V_LPDDR4</v>
      </c>
      <c r="AU3171" t="str">
        <f t="shared" si="419"/>
        <v>--</v>
      </c>
    </row>
    <row r="3172" spans="1:47" x14ac:dyDescent="0.25">
      <c r="A3172" t="str">
        <f t="shared" si="414"/>
        <v>C74-2</v>
      </c>
      <c r="B3172" t="str">
        <f t="shared" si="415"/>
        <v>GND</v>
      </c>
      <c r="C3172" t="str">
        <f t="shared" si="416"/>
        <v>C74-GND</v>
      </c>
      <c r="D3172" t="str">
        <f t="shared" si="417"/>
        <v>C74-2</v>
      </c>
      <c r="E3172" t="s">
        <v>3206</v>
      </c>
      <c r="F3172">
        <v>2</v>
      </c>
      <c r="G3172" t="s">
        <v>433</v>
      </c>
      <c r="AT3172" t="str">
        <f t="shared" si="418"/>
        <v>GND</v>
      </c>
      <c r="AU3172" t="str">
        <f t="shared" si="419"/>
        <v>--</v>
      </c>
    </row>
    <row r="3173" spans="1:47" x14ac:dyDescent="0.25">
      <c r="A3173" t="str">
        <f t="shared" si="414"/>
        <v>C75-1</v>
      </c>
      <c r="B3173" t="str">
        <f t="shared" si="415"/>
        <v>1.1V_LPDDR4</v>
      </c>
      <c r="C3173" t="str">
        <f t="shared" si="416"/>
        <v>C75-1.1V_LPDDR4</v>
      </c>
      <c r="D3173" t="str">
        <f t="shared" si="417"/>
        <v>C75-1</v>
      </c>
      <c r="E3173" t="s">
        <v>3207</v>
      </c>
      <c r="F3173">
        <v>1</v>
      </c>
      <c r="G3173" t="s">
        <v>438</v>
      </c>
      <c r="AT3173" t="str">
        <f t="shared" si="418"/>
        <v>1.1V_LPDDR4</v>
      </c>
      <c r="AU3173" t="str">
        <f t="shared" si="419"/>
        <v>--</v>
      </c>
    </row>
    <row r="3174" spans="1:47" x14ac:dyDescent="0.25">
      <c r="A3174" t="str">
        <f t="shared" si="414"/>
        <v>C75-2</v>
      </c>
      <c r="B3174" t="str">
        <f t="shared" si="415"/>
        <v>GND</v>
      </c>
      <c r="C3174" t="str">
        <f t="shared" si="416"/>
        <v>C75-GND</v>
      </c>
      <c r="D3174" t="str">
        <f t="shared" si="417"/>
        <v>C75-2</v>
      </c>
      <c r="E3174" t="s">
        <v>3207</v>
      </c>
      <c r="F3174">
        <v>2</v>
      </c>
      <c r="G3174" t="s">
        <v>433</v>
      </c>
      <c r="AT3174" t="str">
        <f t="shared" si="418"/>
        <v>GND</v>
      </c>
      <c r="AU3174" t="str">
        <f t="shared" si="419"/>
        <v>--</v>
      </c>
    </row>
    <row r="3175" spans="1:47" x14ac:dyDescent="0.25">
      <c r="A3175" t="str">
        <f t="shared" si="414"/>
        <v>C76-1</v>
      </c>
      <c r="B3175" t="str">
        <f t="shared" si="415"/>
        <v>1.1V_LPDDR4</v>
      </c>
      <c r="C3175" t="str">
        <f t="shared" si="416"/>
        <v>C76-1.1V_LPDDR4</v>
      </c>
      <c r="D3175" t="str">
        <f t="shared" si="417"/>
        <v>C76-1</v>
      </c>
      <c r="E3175" t="s">
        <v>3208</v>
      </c>
      <c r="F3175">
        <v>1</v>
      </c>
      <c r="G3175" t="s">
        <v>438</v>
      </c>
      <c r="AT3175" t="str">
        <f t="shared" si="418"/>
        <v>1.1V_LPDDR4</v>
      </c>
      <c r="AU3175" t="str">
        <f t="shared" si="419"/>
        <v>--</v>
      </c>
    </row>
    <row r="3176" spans="1:47" x14ac:dyDescent="0.25">
      <c r="A3176" t="str">
        <f t="shared" si="414"/>
        <v>C76-2</v>
      </c>
      <c r="B3176" t="str">
        <f t="shared" si="415"/>
        <v>GND</v>
      </c>
      <c r="C3176" t="str">
        <f t="shared" si="416"/>
        <v>C76-GND</v>
      </c>
      <c r="D3176" t="str">
        <f t="shared" si="417"/>
        <v>C76-2</v>
      </c>
      <c r="E3176" t="s">
        <v>3208</v>
      </c>
      <c r="F3176">
        <v>2</v>
      </c>
      <c r="G3176" t="s">
        <v>433</v>
      </c>
      <c r="AT3176" t="str">
        <f t="shared" si="418"/>
        <v>GND</v>
      </c>
      <c r="AU3176" t="str">
        <f t="shared" si="419"/>
        <v>--</v>
      </c>
    </row>
    <row r="3177" spans="1:47" x14ac:dyDescent="0.25">
      <c r="A3177" t="str">
        <f t="shared" si="414"/>
        <v>C77-1</v>
      </c>
      <c r="B3177" t="str">
        <f t="shared" si="415"/>
        <v>1.1V_LPDDR4</v>
      </c>
      <c r="C3177" t="str">
        <f t="shared" si="416"/>
        <v>C77-1.1V_LPDDR4</v>
      </c>
      <c r="D3177" t="str">
        <f t="shared" si="417"/>
        <v>C77-1</v>
      </c>
      <c r="E3177" t="s">
        <v>3209</v>
      </c>
      <c r="F3177">
        <v>1</v>
      </c>
      <c r="G3177" t="s">
        <v>438</v>
      </c>
      <c r="AT3177" t="str">
        <f t="shared" si="418"/>
        <v>1.1V_LPDDR4</v>
      </c>
      <c r="AU3177" t="str">
        <f t="shared" si="419"/>
        <v>--</v>
      </c>
    </row>
    <row r="3178" spans="1:47" x14ac:dyDescent="0.25">
      <c r="A3178" t="str">
        <f t="shared" si="414"/>
        <v>C77-2</v>
      </c>
      <c r="B3178" t="str">
        <f t="shared" si="415"/>
        <v>GND</v>
      </c>
      <c r="C3178" t="str">
        <f t="shared" si="416"/>
        <v>C77-GND</v>
      </c>
      <c r="D3178" t="str">
        <f t="shared" si="417"/>
        <v>C77-2</v>
      </c>
      <c r="E3178" t="s">
        <v>3209</v>
      </c>
      <c r="F3178">
        <v>2</v>
      </c>
      <c r="G3178" t="s">
        <v>433</v>
      </c>
      <c r="AT3178" t="str">
        <f t="shared" si="418"/>
        <v>GND</v>
      </c>
      <c r="AU3178" t="str">
        <f t="shared" si="419"/>
        <v>--</v>
      </c>
    </row>
    <row r="3179" spans="1:47" x14ac:dyDescent="0.25">
      <c r="A3179" t="str">
        <f t="shared" si="414"/>
        <v>C78-1</v>
      </c>
      <c r="B3179" t="str">
        <f t="shared" si="415"/>
        <v>1.1V_LPDDR4</v>
      </c>
      <c r="C3179" t="str">
        <f t="shared" si="416"/>
        <v>C78-1.1V_LPDDR4</v>
      </c>
      <c r="D3179" t="str">
        <f t="shared" si="417"/>
        <v>C78-1</v>
      </c>
      <c r="E3179" t="s">
        <v>3210</v>
      </c>
      <c r="F3179">
        <v>1</v>
      </c>
      <c r="G3179" t="s">
        <v>438</v>
      </c>
      <c r="AT3179" t="str">
        <f t="shared" si="418"/>
        <v>1.1V_LPDDR4</v>
      </c>
      <c r="AU3179" t="str">
        <f t="shared" si="419"/>
        <v>--</v>
      </c>
    </row>
    <row r="3180" spans="1:47" x14ac:dyDescent="0.25">
      <c r="A3180" t="str">
        <f t="shared" si="414"/>
        <v>C78-2</v>
      </c>
      <c r="B3180" t="str">
        <f t="shared" si="415"/>
        <v>GND</v>
      </c>
      <c r="C3180" t="str">
        <f t="shared" si="416"/>
        <v>C78-GND</v>
      </c>
      <c r="D3180" t="str">
        <f t="shared" si="417"/>
        <v>C78-2</v>
      </c>
      <c r="E3180" t="s">
        <v>3210</v>
      </c>
      <c r="F3180">
        <v>2</v>
      </c>
      <c r="G3180" t="s">
        <v>433</v>
      </c>
      <c r="AT3180" t="str">
        <f t="shared" si="418"/>
        <v>GND</v>
      </c>
      <c r="AU3180" t="str">
        <f t="shared" si="419"/>
        <v>--</v>
      </c>
    </row>
    <row r="3181" spans="1:47" x14ac:dyDescent="0.25">
      <c r="A3181" t="str">
        <f t="shared" si="414"/>
        <v>C79-1</v>
      </c>
      <c r="B3181" t="str">
        <f t="shared" si="415"/>
        <v>1.1V_LPDDR4</v>
      </c>
      <c r="C3181" t="str">
        <f t="shared" si="416"/>
        <v>C79-1.1V_LPDDR4</v>
      </c>
      <c r="D3181" t="str">
        <f t="shared" si="417"/>
        <v>C79-1</v>
      </c>
      <c r="E3181" t="s">
        <v>3211</v>
      </c>
      <c r="F3181">
        <v>1</v>
      </c>
      <c r="G3181" t="s">
        <v>438</v>
      </c>
      <c r="AT3181" t="str">
        <f t="shared" si="418"/>
        <v>1.1V_LPDDR4</v>
      </c>
      <c r="AU3181" t="str">
        <f t="shared" si="419"/>
        <v>--</v>
      </c>
    </row>
    <row r="3182" spans="1:47" x14ac:dyDescent="0.25">
      <c r="A3182" t="str">
        <f t="shared" si="414"/>
        <v>C79-2</v>
      </c>
      <c r="B3182" t="str">
        <f t="shared" si="415"/>
        <v>GND</v>
      </c>
      <c r="C3182" t="str">
        <f t="shared" si="416"/>
        <v>C79-GND</v>
      </c>
      <c r="D3182" t="str">
        <f t="shared" si="417"/>
        <v>C79-2</v>
      </c>
      <c r="E3182" t="s">
        <v>3211</v>
      </c>
      <c r="F3182">
        <v>2</v>
      </c>
      <c r="G3182" t="s">
        <v>433</v>
      </c>
      <c r="AT3182" t="str">
        <f t="shared" si="418"/>
        <v>GND</v>
      </c>
      <c r="AU3182" t="str">
        <f t="shared" si="419"/>
        <v>--</v>
      </c>
    </row>
    <row r="3183" spans="1:47" x14ac:dyDescent="0.25">
      <c r="A3183" t="str">
        <f t="shared" si="414"/>
        <v>C80-1</v>
      </c>
      <c r="B3183" t="str">
        <f t="shared" si="415"/>
        <v>1.1V_LPDDR4</v>
      </c>
      <c r="C3183" t="str">
        <f t="shared" si="416"/>
        <v>C80-1.1V_LPDDR4</v>
      </c>
      <c r="D3183" t="str">
        <f t="shared" si="417"/>
        <v>C80-1</v>
      </c>
      <c r="E3183" t="s">
        <v>3212</v>
      </c>
      <c r="F3183">
        <v>1</v>
      </c>
      <c r="G3183" t="s">
        <v>438</v>
      </c>
      <c r="AT3183" t="str">
        <f t="shared" si="418"/>
        <v>1.1V_LPDDR4</v>
      </c>
      <c r="AU3183" t="str">
        <f t="shared" si="419"/>
        <v>--</v>
      </c>
    </row>
    <row r="3184" spans="1:47" x14ac:dyDescent="0.25">
      <c r="A3184" t="str">
        <f t="shared" si="414"/>
        <v>C80-2</v>
      </c>
      <c r="B3184" t="str">
        <f t="shared" si="415"/>
        <v>GND</v>
      </c>
      <c r="C3184" t="str">
        <f t="shared" si="416"/>
        <v>C80-GND</v>
      </c>
      <c r="D3184" t="str">
        <f t="shared" si="417"/>
        <v>C80-2</v>
      </c>
      <c r="E3184" t="s">
        <v>3212</v>
      </c>
      <c r="F3184">
        <v>2</v>
      </c>
      <c r="G3184" t="s">
        <v>433</v>
      </c>
      <c r="AT3184" t="str">
        <f t="shared" si="418"/>
        <v>GND</v>
      </c>
      <c r="AU3184" t="str">
        <f t="shared" si="419"/>
        <v>--</v>
      </c>
    </row>
    <row r="3185" spans="1:47" x14ac:dyDescent="0.25">
      <c r="A3185" t="str">
        <f t="shared" si="414"/>
        <v>C81-1</v>
      </c>
      <c r="B3185" t="str">
        <f t="shared" si="415"/>
        <v>1.1V_LPDDR4</v>
      </c>
      <c r="C3185" t="str">
        <f t="shared" si="416"/>
        <v>C81-1.1V_LPDDR4</v>
      </c>
      <c r="D3185" t="str">
        <f t="shared" si="417"/>
        <v>C81-1</v>
      </c>
      <c r="E3185" t="s">
        <v>3213</v>
      </c>
      <c r="F3185">
        <v>1</v>
      </c>
      <c r="G3185" t="s">
        <v>438</v>
      </c>
      <c r="AT3185" t="str">
        <f t="shared" si="418"/>
        <v>1.1V_LPDDR4</v>
      </c>
      <c r="AU3185" t="str">
        <f t="shared" si="419"/>
        <v>--</v>
      </c>
    </row>
    <row r="3186" spans="1:47" x14ac:dyDescent="0.25">
      <c r="A3186" t="str">
        <f t="shared" si="414"/>
        <v>C81-2</v>
      </c>
      <c r="B3186" t="str">
        <f t="shared" si="415"/>
        <v>GND</v>
      </c>
      <c r="C3186" t="str">
        <f t="shared" si="416"/>
        <v>C81-GND</v>
      </c>
      <c r="D3186" t="str">
        <f t="shared" si="417"/>
        <v>C81-2</v>
      </c>
      <c r="E3186" t="s">
        <v>3213</v>
      </c>
      <c r="F3186">
        <v>2</v>
      </c>
      <c r="G3186" t="s">
        <v>433</v>
      </c>
      <c r="AT3186" t="str">
        <f t="shared" si="418"/>
        <v>GND</v>
      </c>
      <c r="AU3186" t="str">
        <f t="shared" si="419"/>
        <v>--</v>
      </c>
    </row>
    <row r="3187" spans="1:47" x14ac:dyDescent="0.25">
      <c r="A3187" t="str">
        <f t="shared" si="414"/>
        <v>C82-1</v>
      </c>
      <c r="B3187" t="str">
        <f t="shared" si="415"/>
        <v>1.1V_LPDDR4</v>
      </c>
      <c r="C3187" t="str">
        <f t="shared" si="416"/>
        <v>C82-1.1V_LPDDR4</v>
      </c>
      <c r="D3187" t="str">
        <f t="shared" si="417"/>
        <v>C82-1</v>
      </c>
      <c r="E3187" t="s">
        <v>3214</v>
      </c>
      <c r="F3187">
        <v>1</v>
      </c>
      <c r="G3187" t="s">
        <v>438</v>
      </c>
      <c r="AT3187" t="str">
        <f t="shared" si="418"/>
        <v>1.1V_LPDDR4</v>
      </c>
      <c r="AU3187" t="str">
        <f t="shared" si="419"/>
        <v>--</v>
      </c>
    </row>
    <row r="3188" spans="1:47" x14ac:dyDescent="0.25">
      <c r="A3188" t="str">
        <f t="shared" si="414"/>
        <v>C82-2</v>
      </c>
      <c r="B3188" t="str">
        <f t="shared" si="415"/>
        <v>GND</v>
      </c>
      <c r="C3188" t="str">
        <f t="shared" si="416"/>
        <v>C82-GND</v>
      </c>
      <c r="D3188" t="str">
        <f t="shared" si="417"/>
        <v>C82-2</v>
      </c>
      <c r="E3188" t="s">
        <v>3214</v>
      </c>
      <c r="F3188">
        <v>2</v>
      </c>
      <c r="G3188" t="s">
        <v>433</v>
      </c>
      <c r="AT3188" t="str">
        <f t="shared" si="418"/>
        <v>GND</v>
      </c>
      <c r="AU3188" t="str">
        <f t="shared" si="419"/>
        <v>--</v>
      </c>
    </row>
    <row r="3189" spans="1:47" x14ac:dyDescent="0.25">
      <c r="A3189" t="str">
        <f t="shared" si="414"/>
        <v>C83-1</v>
      </c>
      <c r="B3189" t="str">
        <f t="shared" si="415"/>
        <v>1.1V_LPDDR4</v>
      </c>
      <c r="C3189" t="str">
        <f t="shared" si="416"/>
        <v>C83-1.1V_LPDDR4</v>
      </c>
      <c r="D3189" t="str">
        <f t="shared" si="417"/>
        <v>C83-1</v>
      </c>
      <c r="E3189" t="s">
        <v>3215</v>
      </c>
      <c r="F3189">
        <v>1</v>
      </c>
      <c r="G3189" t="s">
        <v>438</v>
      </c>
      <c r="AT3189" t="str">
        <f t="shared" si="418"/>
        <v>1.1V_LPDDR4</v>
      </c>
      <c r="AU3189" t="str">
        <f t="shared" si="419"/>
        <v>--</v>
      </c>
    </row>
    <row r="3190" spans="1:47" x14ac:dyDescent="0.25">
      <c r="A3190" t="str">
        <f t="shared" si="414"/>
        <v>C83-2</v>
      </c>
      <c r="B3190" t="str">
        <f t="shared" si="415"/>
        <v>GND</v>
      </c>
      <c r="C3190" t="str">
        <f t="shared" si="416"/>
        <v>C83-GND</v>
      </c>
      <c r="D3190" t="str">
        <f t="shared" si="417"/>
        <v>C83-2</v>
      </c>
      <c r="E3190" t="s">
        <v>3215</v>
      </c>
      <c r="F3190">
        <v>2</v>
      </c>
      <c r="G3190" t="s">
        <v>433</v>
      </c>
      <c r="AT3190" t="str">
        <f t="shared" si="418"/>
        <v>GND</v>
      </c>
      <c r="AU3190" t="str">
        <f t="shared" si="419"/>
        <v>--</v>
      </c>
    </row>
    <row r="3191" spans="1:47" x14ac:dyDescent="0.25">
      <c r="A3191" t="str">
        <f t="shared" si="414"/>
        <v>C84-1</v>
      </c>
      <c r="B3191" t="str">
        <f t="shared" si="415"/>
        <v>1.1V_LPDDR4</v>
      </c>
      <c r="C3191" t="str">
        <f t="shared" si="416"/>
        <v>C84-1.1V_LPDDR4</v>
      </c>
      <c r="D3191" t="str">
        <f t="shared" si="417"/>
        <v>C84-1</v>
      </c>
      <c r="E3191" t="s">
        <v>3216</v>
      </c>
      <c r="F3191">
        <v>1</v>
      </c>
      <c r="G3191" t="s">
        <v>438</v>
      </c>
      <c r="AT3191" t="str">
        <f t="shared" si="418"/>
        <v>1.1V_LPDDR4</v>
      </c>
      <c r="AU3191" t="str">
        <f t="shared" si="419"/>
        <v>--</v>
      </c>
    </row>
    <row r="3192" spans="1:47" x14ac:dyDescent="0.25">
      <c r="A3192" t="str">
        <f t="shared" si="414"/>
        <v>C84-2</v>
      </c>
      <c r="B3192" t="str">
        <f t="shared" si="415"/>
        <v>GND</v>
      </c>
      <c r="C3192" t="str">
        <f t="shared" si="416"/>
        <v>C84-GND</v>
      </c>
      <c r="D3192" t="str">
        <f t="shared" si="417"/>
        <v>C84-2</v>
      </c>
      <c r="E3192" t="s">
        <v>3216</v>
      </c>
      <c r="F3192">
        <v>2</v>
      </c>
      <c r="G3192" t="s">
        <v>433</v>
      </c>
      <c r="AT3192" t="str">
        <f t="shared" si="418"/>
        <v>GND</v>
      </c>
      <c r="AU3192" t="str">
        <f t="shared" si="419"/>
        <v>--</v>
      </c>
    </row>
    <row r="3193" spans="1:47" x14ac:dyDescent="0.25">
      <c r="A3193" t="str">
        <f t="shared" si="414"/>
        <v>C85-1</v>
      </c>
      <c r="B3193" t="str">
        <f t="shared" si="415"/>
        <v>1.1V_LPDDR4</v>
      </c>
      <c r="C3193" t="str">
        <f t="shared" si="416"/>
        <v>C85-1.1V_LPDDR4</v>
      </c>
      <c r="D3193" t="str">
        <f t="shared" si="417"/>
        <v>C85-1</v>
      </c>
      <c r="E3193" t="s">
        <v>3217</v>
      </c>
      <c r="F3193">
        <v>1</v>
      </c>
      <c r="G3193" t="s">
        <v>438</v>
      </c>
      <c r="AT3193" t="str">
        <f t="shared" si="418"/>
        <v>1.1V_LPDDR4</v>
      </c>
      <c r="AU3193" t="str">
        <f t="shared" si="419"/>
        <v>--</v>
      </c>
    </row>
    <row r="3194" spans="1:47" x14ac:dyDescent="0.25">
      <c r="A3194" t="str">
        <f t="shared" si="414"/>
        <v>C85-2</v>
      </c>
      <c r="B3194" t="str">
        <f t="shared" si="415"/>
        <v>GND</v>
      </c>
      <c r="C3194" t="str">
        <f t="shared" si="416"/>
        <v>C85-GND</v>
      </c>
      <c r="D3194" t="str">
        <f t="shared" si="417"/>
        <v>C85-2</v>
      </c>
      <c r="E3194" t="s">
        <v>3217</v>
      </c>
      <c r="F3194">
        <v>2</v>
      </c>
      <c r="G3194" t="s">
        <v>433</v>
      </c>
      <c r="AT3194" t="str">
        <f t="shared" si="418"/>
        <v>GND</v>
      </c>
      <c r="AU3194" t="str">
        <f t="shared" si="419"/>
        <v>--</v>
      </c>
    </row>
    <row r="3195" spans="1:47" x14ac:dyDescent="0.25">
      <c r="A3195" t="str">
        <f t="shared" si="414"/>
        <v>C86-1</v>
      </c>
      <c r="B3195" t="str">
        <f t="shared" si="415"/>
        <v>1.1V_LPDDR4</v>
      </c>
      <c r="C3195" t="str">
        <f t="shared" si="416"/>
        <v>C86-1.1V_LPDDR4</v>
      </c>
      <c r="D3195" t="str">
        <f t="shared" si="417"/>
        <v>C86-1</v>
      </c>
      <c r="E3195" t="s">
        <v>3218</v>
      </c>
      <c r="F3195">
        <v>1</v>
      </c>
      <c r="G3195" t="s">
        <v>438</v>
      </c>
      <c r="AT3195" t="str">
        <f t="shared" si="418"/>
        <v>1.1V_LPDDR4</v>
      </c>
      <c r="AU3195" t="str">
        <f t="shared" si="419"/>
        <v>--</v>
      </c>
    </row>
    <row r="3196" spans="1:47" x14ac:dyDescent="0.25">
      <c r="A3196" t="str">
        <f t="shared" si="414"/>
        <v>C86-2</v>
      </c>
      <c r="B3196" t="str">
        <f t="shared" si="415"/>
        <v>GND</v>
      </c>
      <c r="C3196" t="str">
        <f t="shared" si="416"/>
        <v>C86-GND</v>
      </c>
      <c r="D3196" t="str">
        <f t="shared" si="417"/>
        <v>C86-2</v>
      </c>
      <c r="E3196" t="s">
        <v>3218</v>
      </c>
      <c r="F3196">
        <v>2</v>
      </c>
      <c r="G3196" t="s">
        <v>433</v>
      </c>
      <c r="AT3196" t="str">
        <f t="shared" si="418"/>
        <v>GND</v>
      </c>
      <c r="AU3196" t="str">
        <f t="shared" si="419"/>
        <v>--</v>
      </c>
    </row>
    <row r="3197" spans="1:47" x14ac:dyDescent="0.25">
      <c r="A3197" t="str">
        <f t="shared" si="414"/>
        <v>C87-1</v>
      </c>
      <c r="B3197" t="str">
        <f t="shared" si="415"/>
        <v>1.1V_LPDDR4</v>
      </c>
      <c r="C3197" t="str">
        <f t="shared" si="416"/>
        <v>C87-1.1V_LPDDR4</v>
      </c>
      <c r="D3197" t="str">
        <f t="shared" si="417"/>
        <v>C87-1</v>
      </c>
      <c r="E3197" t="s">
        <v>3219</v>
      </c>
      <c r="F3197">
        <v>1</v>
      </c>
      <c r="G3197" t="s">
        <v>438</v>
      </c>
      <c r="AT3197" t="str">
        <f t="shared" si="418"/>
        <v>1.1V_LPDDR4</v>
      </c>
      <c r="AU3197" t="str">
        <f t="shared" si="419"/>
        <v>--</v>
      </c>
    </row>
    <row r="3198" spans="1:47" x14ac:dyDescent="0.25">
      <c r="A3198" t="str">
        <f t="shared" si="414"/>
        <v>C87-2</v>
      </c>
      <c r="B3198" t="str">
        <f t="shared" si="415"/>
        <v>GND</v>
      </c>
      <c r="C3198" t="str">
        <f t="shared" si="416"/>
        <v>C87-GND</v>
      </c>
      <c r="D3198" t="str">
        <f t="shared" si="417"/>
        <v>C87-2</v>
      </c>
      <c r="E3198" t="s">
        <v>3219</v>
      </c>
      <c r="F3198">
        <v>2</v>
      </c>
      <c r="G3198" t="s">
        <v>433</v>
      </c>
      <c r="AT3198" t="str">
        <f t="shared" si="418"/>
        <v>GND</v>
      </c>
      <c r="AU3198" t="str">
        <f t="shared" si="419"/>
        <v>--</v>
      </c>
    </row>
    <row r="3199" spans="1:47" x14ac:dyDescent="0.25">
      <c r="A3199" t="str">
        <f t="shared" si="414"/>
        <v>C88-1</v>
      </c>
      <c r="B3199" t="str">
        <f t="shared" si="415"/>
        <v>1.1V_LPDDR4</v>
      </c>
      <c r="C3199" t="str">
        <f t="shared" si="416"/>
        <v>C88-1.1V_LPDDR4</v>
      </c>
      <c r="D3199" t="str">
        <f t="shared" si="417"/>
        <v>C88-1</v>
      </c>
      <c r="E3199" t="s">
        <v>3220</v>
      </c>
      <c r="F3199">
        <v>1</v>
      </c>
      <c r="G3199" t="s">
        <v>438</v>
      </c>
      <c r="AT3199" t="str">
        <f t="shared" si="418"/>
        <v>1.1V_LPDDR4</v>
      </c>
      <c r="AU3199" t="str">
        <f t="shared" si="419"/>
        <v>--</v>
      </c>
    </row>
    <row r="3200" spans="1:47" x14ac:dyDescent="0.25">
      <c r="A3200" t="str">
        <f t="shared" si="414"/>
        <v>C88-2</v>
      </c>
      <c r="B3200" t="str">
        <f t="shared" si="415"/>
        <v>GND</v>
      </c>
      <c r="C3200" t="str">
        <f t="shared" si="416"/>
        <v>C88-GND</v>
      </c>
      <c r="D3200" t="str">
        <f t="shared" si="417"/>
        <v>C88-2</v>
      </c>
      <c r="E3200" t="s">
        <v>3220</v>
      </c>
      <c r="F3200">
        <v>2</v>
      </c>
      <c r="G3200" t="s">
        <v>433</v>
      </c>
      <c r="AT3200" t="str">
        <f t="shared" si="418"/>
        <v>GND</v>
      </c>
      <c r="AU3200" t="str">
        <f t="shared" si="419"/>
        <v>--</v>
      </c>
    </row>
    <row r="3201" spans="1:47" x14ac:dyDescent="0.25">
      <c r="A3201" t="str">
        <f t="shared" si="414"/>
        <v>C89-1</v>
      </c>
      <c r="B3201" t="str">
        <f t="shared" si="415"/>
        <v>1.1V_LPDDR4</v>
      </c>
      <c r="C3201" t="str">
        <f t="shared" si="416"/>
        <v>C89-1.1V_LPDDR4</v>
      </c>
      <c r="D3201" t="str">
        <f t="shared" si="417"/>
        <v>C89-1</v>
      </c>
      <c r="E3201" t="s">
        <v>3221</v>
      </c>
      <c r="F3201">
        <v>1</v>
      </c>
      <c r="G3201" t="s">
        <v>438</v>
      </c>
      <c r="AT3201" t="str">
        <f t="shared" si="418"/>
        <v>1.1V_LPDDR4</v>
      </c>
      <c r="AU3201" t="str">
        <f t="shared" si="419"/>
        <v>--</v>
      </c>
    </row>
    <row r="3202" spans="1:47" x14ac:dyDescent="0.25">
      <c r="A3202" t="str">
        <f t="shared" si="414"/>
        <v>C89-2</v>
      </c>
      <c r="B3202" t="str">
        <f t="shared" si="415"/>
        <v>GND</v>
      </c>
      <c r="C3202" t="str">
        <f t="shared" si="416"/>
        <v>C89-GND</v>
      </c>
      <c r="D3202" t="str">
        <f t="shared" si="417"/>
        <v>C89-2</v>
      </c>
      <c r="E3202" t="s">
        <v>3221</v>
      </c>
      <c r="F3202">
        <v>2</v>
      </c>
      <c r="G3202" t="s">
        <v>433</v>
      </c>
      <c r="AT3202" t="str">
        <f t="shared" si="418"/>
        <v>GND</v>
      </c>
      <c r="AU3202" t="str">
        <f t="shared" si="419"/>
        <v>--</v>
      </c>
    </row>
    <row r="3203" spans="1:47" x14ac:dyDescent="0.25">
      <c r="A3203" t="str">
        <f t="shared" si="414"/>
        <v>C90-1</v>
      </c>
      <c r="B3203" t="str">
        <f t="shared" si="415"/>
        <v>1.1V_LPDDR4</v>
      </c>
      <c r="C3203" t="str">
        <f t="shared" si="416"/>
        <v>C90-1.1V_LPDDR4</v>
      </c>
      <c r="D3203" t="str">
        <f t="shared" si="417"/>
        <v>C90-1</v>
      </c>
      <c r="E3203" t="s">
        <v>3222</v>
      </c>
      <c r="F3203">
        <v>1</v>
      </c>
      <c r="G3203" t="s">
        <v>438</v>
      </c>
      <c r="AT3203" t="str">
        <f t="shared" si="418"/>
        <v>1.1V_LPDDR4</v>
      </c>
      <c r="AU3203" t="str">
        <f t="shared" si="419"/>
        <v>--</v>
      </c>
    </row>
    <row r="3204" spans="1:47" x14ac:dyDescent="0.25">
      <c r="A3204" t="str">
        <f t="shared" si="414"/>
        <v>C90-2</v>
      </c>
      <c r="B3204" t="str">
        <f t="shared" si="415"/>
        <v>GND</v>
      </c>
      <c r="C3204" t="str">
        <f t="shared" si="416"/>
        <v>C90-GND</v>
      </c>
      <c r="D3204" t="str">
        <f t="shared" si="417"/>
        <v>C90-2</v>
      </c>
      <c r="E3204" t="s">
        <v>3222</v>
      </c>
      <c r="F3204">
        <v>2</v>
      </c>
      <c r="G3204" t="s">
        <v>433</v>
      </c>
      <c r="AT3204" t="str">
        <f t="shared" si="418"/>
        <v>GND</v>
      </c>
      <c r="AU3204" t="str">
        <f t="shared" si="419"/>
        <v>--</v>
      </c>
    </row>
    <row r="3205" spans="1:47" x14ac:dyDescent="0.25">
      <c r="A3205" t="str">
        <f t="shared" si="414"/>
        <v>C91-1</v>
      </c>
      <c r="B3205" t="str">
        <f t="shared" si="415"/>
        <v>1.1V_LPDDR4</v>
      </c>
      <c r="C3205" t="str">
        <f t="shared" si="416"/>
        <v>C91-1.1V_LPDDR4</v>
      </c>
      <c r="D3205" t="str">
        <f t="shared" si="417"/>
        <v>C91-1</v>
      </c>
      <c r="E3205" t="s">
        <v>3223</v>
      </c>
      <c r="F3205">
        <v>1</v>
      </c>
      <c r="G3205" t="s">
        <v>438</v>
      </c>
      <c r="AT3205" t="str">
        <f t="shared" si="418"/>
        <v>1.1V_LPDDR4</v>
      </c>
      <c r="AU3205" t="str">
        <f t="shared" si="419"/>
        <v>--</v>
      </c>
    </row>
    <row r="3206" spans="1:47" x14ac:dyDescent="0.25">
      <c r="A3206" t="str">
        <f t="shared" ref="A3206:A3269" si="420">$E3206&amp;"-"&amp;$F3206</f>
        <v>C91-2</v>
      </c>
      <c r="B3206" t="str">
        <f t="shared" ref="B3206:B3269" si="421">IF(OR(E3206=$A$2,E3206=$B$2,E3206=$C$2,E3206=$D$2),"--",G3206)</f>
        <v>GND</v>
      </c>
      <c r="C3206" t="str">
        <f t="shared" ref="C3206:C3269" si="422">$E3206&amp;"-"&amp;$G3206</f>
        <v>C91-GND</v>
      </c>
      <c r="D3206" t="str">
        <f t="shared" ref="D3206:D3269" si="423">A3206</f>
        <v>C91-2</v>
      </c>
      <c r="E3206" t="s">
        <v>3223</v>
      </c>
      <c r="F3206">
        <v>2</v>
      </c>
      <c r="G3206" t="s">
        <v>433</v>
      </c>
      <c r="AT3206" t="str">
        <f t="shared" ref="AT3206:AT3269" si="424">IF(IF(COUNTIF($AO$6:$AQ$150,B3206)&gt;0,"---","--")="---",VLOOKUP(B3206,$AO$6:$AQ$150,3,0),B3206)</f>
        <v>GND</v>
      </c>
      <c r="AU3206" t="str">
        <f t="shared" ref="AU3206:AU3269" si="425">IF(IF(COUNTIF($AO$6:$AQ$150,B3206)&gt;0,"---","--")="---",VLOOKUP(B3206,$AO$6:$AQ$150,2,0),"--")</f>
        <v>--</v>
      </c>
    </row>
    <row r="3207" spans="1:47" x14ac:dyDescent="0.25">
      <c r="A3207" t="str">
        <f t="shared" si="420"/>
        <v>C92-1</v>
      </c>
      <c r="B3207" t="str">
        <f t="shared" si="421"/>
        <v>1.8V</v>
      </c>
      <c r="C3207" t="str">
        <f t="shared" si="422"/>
        <v>C92-1.8V</v>
      </c>
      <c r="D3207" t="str">
        <f t="shared" si="423"/>
        <v>C92-1</v>
      </c>
      <c r="E3207" t="s">
        <v>3224</v>
      </c>
      <c r="F3207">
        <v>1</v>
      </c>
      <c r="G3207" t="s">
        <v>441</v>
      </c>
      <c r="AT3207" t="str">
        <f t="shared" si="424"/>
        <v>1.8V</v>
      </c>
      <c r="AU3207" t="str">
        <f t="shared" si="425"/>
        <v>--</v>
      </c>
    </row>
    <row r="3208" spans="1:47" x14ac:dyDescent="0.25">
      <c r="A3208" t="str">
        <f t="shared" si="420"/>
        <v>C92-2</v>
      </c>
      <c r="B3208" t="str">
        <f t="shared" si="421"/>
        <v>GND</v>
      </c>
      <c r="C3208" t="str">
        <f t="shared" si="422"/>
        <v>C92-GND</v>
      </c>
      <c r="D3208" t="str">
        <f t="shared" si="423"/>
        <v>C92-2</v>
      </c>
      <c r="E3208" t="s">
        <v>3224</v>
      </c>
      <c r="F3208">
        <v>2</v>
      </c>
      <c r="G3208" t="s">
        <v>433</v>
      </c>
      <c r="AT3208" t="str">
        <f t="shared" si="424"/>
        <v>GND</v>
      </c>
      <c r="AU3208" t="str">
        <f t="shared" si="425"/>
        <v>--</v>
      </c>
    </row>
    <row r="3209" spans="1:47" x14ac:dyDescent="0.25">
      <c r="A3209" t="str">
        <f t="shared" si="420"/>
        <v>C93-1</v>
      </c>
      <c r="B3209" t="str">
        <f t="shared" si="421"/>
        <v>1.8V</v>
      </c>
      <c r="C3209" t="str">
        <f t="shared" si="422"/>
        <v>C93-1.8V</v>
      </c>
      <c r="D3209" t="str">
        <f t="shared" si="423"/>
        <v>C93-1</v>
      </c>
      <c r="E3209" t="s">
        <v>3225</v>
      </c>
      <c r="F3209">
        <v>1</v>
      </c>
      <c r="G3209" t="s">
        <v>441</v>
      </c>
      <c r="AT3209" t="str">
        <f t="shared" si="424"/>
        <v>1.8V</v>
      </c>
      <c r="AU3209" t="str">
        <f t="shared" si="425"/>
        <v>--</v>
      </c>
    </row>
    <row r="3210" spans="1:47" x14ac:dyDescent="0.25">
      <c r="A3210" t="str">
        <f t="shared" si="420"/>
        <v>C93-2</v>
      </c>
      <c r="B3210" t="str">
        <f t="shared" si="421"/>
        <v>GND</v>
      </c>
      <c r="C3210" t="str">
        <f t="shared" si="422"/>
        <v>C93-GND</v>
      </c>
      <c r="D3210" t="str">
        <f t="shared" si="423"/>
        <v>C93-2</v>
      </c>
      <c r="E3210" t="s">
        <v>3225</v>
      </c>
      <c r="F3210">
        <v>2</v>
      </c>
      <c r="G3210" t="s">
        <v>433</v>
      </c>
      <c r="AT3210" t="str">
        <f t="shared" si="424"/>
        <v>GND</v>
      </c>
      <c r="AU3210" t="str">
        <f t="shared" si="425"/>
        <v>--</v>
      </c>
    </row>
    <row r="3211" spans="1:47" x14ac:dyDescent="0.25">
      <c r="A3211" t="str">
        <f t="shared" si="420"/>
        <v>C94-1</v>
      </c>
      <c r="B3211" t="str">
        <f t="shared" si="421"/>
        <v>GND</v>
      </c>
      <c r="C3211" t="str">
        <f t="shared" si="422"/>
        <v>C94-GND</v>
      </c>
      <c r="D3211" t="str">
        <f t="shared" si="423"/>
        <v>C94-1</v>
      </c>
      <c r="E3211" t="s">
        <v>3226</v>
      </c>
      <c r="F3211">
        <v>1</v>
      </c>
      <c r="G3211" t="s">
        <v>433</v>
      </c>
      <c r="AT3211" t="str">
        <f t="shared" si="424"/>
        <v>GND</v>
      </c>
      <c r="AU3211" t="str">
        <f t="shared" si="425"/>
        <v>--</v>
      </c>
    </row>
    <row r="3212" spans="1:47" x14ac:dyDescent="0.25">
      <c r="A3212" t="str">
        <f t="shared" si="420"/>
        <v>C94-2</v>
      </c>
      <c r="B3212" t="str">
        <f t="shared" si="421"/>
        <v>1.8V</v>
      </c>
      <c r="C3212" t="str">
        <f t="shared" si="422"/>
        <v>C94-1.8V</v>
      </c>
      <c r="D3212" t="str">
        <f t="shared" si="423"/>
        <v>C94-2</v>
      </c>
      <c r="E3212" t="s">
        <v>3226</v>
      </c>
      <c r="F3212">
        <v>2</v>
      </c>
      <c r="G3212" t="s">
        <v>441</v>
      </c>
      <c r="AT3212" t="str">
        <f t="shared" si="424"/>
        <v>1.8V</v>
      </c>
      <c r="AU3212" t="str">
        <f t="shared" si="425"/>
        <v>--</v>
      </c>
    </row>
    <row r="3213" spans="1:47" x14ac:dyDescent="0.25">
      <c r="A3213" t="str">
        <f t="shared" si="420"/>
        <v>C95-1</v>
      </c>
      <c r="B3213" t="str">
        <f t="shared" si="421"/>
        <v>1.8V</v>
      </c>
      <c r="C3213" t="str">
        <f t="shared" si="422"/>
        <v>C95-1.8V</v>
      </c>
      <c r="D3213" t="str">
        <f t="shared" si="423"/>
        <v>C95-1</v>
      </c>
      <c r="E3213" t="s">
        <v>3227</v>
      </c>
      <c r="F3213">
        <v>1</v>
      </c>
      <c r="G3213" t="s">
        <v>441</v>
      </c>
      <c r="AT3213" t="str">
        <f t="shared" si="424"/>
        <v>1.8V</v>
      </c>
      <c r="AU3213" t="str">
        <f t="shared" si="425"/>
        <v>--</v>
      </c>
    </row>
    <row r="3214" spans="1:47" x14ac:dyDescent="0.25">
      <c r="A3214" t="str">
        <f t="shared" si="420"/>
        <v>C95-2</v>
      </c>
      <c r="B3214" t="str">
        <f t="shared" si="421"/>
        <v>GND</v>
      </c>
      <c r="C3214" t="str">
        <f t="shared" si="422"/>
        <v>C95-GND</v>
      </c>
      <c r="D3214" t="str">
        <f t="shared" si="423"/>
        <v>C95-2</v>
      </c>
      <c r="E3214" t="s">
        <v>3227</v>
      </c>
      <c r="F3214">
        <v>2</v>
      </c>
      <c r="G3214" t="s">
        <v>433</v>
      </c>
      <c r="AT3214" t="str">
        <f t="shared" si="424"/>
        <v>GND</v>
      </c>
      <c r="AU3214" t="str">
        <f t="shared" si="425"/>
        <v>--</v>
      </c>
    </row>
    <row r="3215" spans="1:47" x14ac:dyDescent="0.25">
      <c r="A3215" t="str">
        <f t="shared" si="420"/>
        <v>C96-1</v>
      </c>
      <c r="B3215" t="str">
        <f t="shared" si="421"/>
        <v>1.8V</v>
      </c>
      <c r="C3215" t="str">
        <f t="shared" si="422"/>
        <v>C96-1.8V</v>
      </c>
      <c r="D3215" t="str">
        <f t="shared" si="423"/>
        <v>C96-1</v>
      </c>
      <c r="E3215" t="s">
        <v>3228</v>
      </c>
      <c r="F3215">
        <v>1</v>
      </c>
      <c r="G3215" t="s">
        <v>441</v>
      </c>
      <c r="AT3215" t="str">
        <f t="shared" si="424"/>
        <v>1.8V</v>
      </c>
      <c r="AU3215" t="str">
        <f t="shared" si="425"/>
        <v>--</v>
      </c>
    </row>
    <row r="3216" spans="1:47" x14ac:dyDescent="0.25">
      <c r="A3216" t="str">
        <f t="shared" si="420"/>
        <v>C96-2</v>
      </c>
      <c r="B3216" t="str">
        <f t="shared" si="421"/>
        <v>GND</v>
      </c>
      <c r="C3216" t="str">
        <f t="shared" si="422"/>
        <v>C96-GND</v>
      </c>
      <c r="D3216" t="str">
        <f t="shared" si="423"/>
        <v>C96-2</v>
      </c>
      <c r="E3216" t="s">
        <v>3228</v>
      </c>
      <c r="F3216">
        <v>2</v>
      </c>
      <c r="G3216" t="s">
        <v>433</v>
      </c>
      <c r="AT3216" t="str">
        <f t="shared" si="424"/>
        <v>GND</v>
      </c>
      <c r="AU3216" t="str">
        <f t="shared" si="425"/>
        <v>--</v>
      </c>
    </row>
    <row r="3217" spans="1:47" x14ac:dyDescent="0.25">
      <c r="A3217" t="str">
        <f t="shared" si="420"/>
        <v>C97-1</v>
      </c>
      <c r="B3217" t="str">
        <f t="shared" si="421"/>
        <v>1.8V</v>
      </c>
      <c r="C3217" t="str">
        <f t="shared" si="422"/>
        <v>C97-1.8V</v>
      </c>
      <c r="D3217" t="str">
        <f t="shared" si="423"/>
        <v>C97-1</v>
      </c>
      <c r="E3217" t="s">
        <v>3229</v>
      </c>
      <c r="F3217">
        <v>1</v>
      </c>
      <c r="G3217" t="s">
        <v>441</v>
      </c>
      <c r="AT3217" t="str">
        <f t="shared" si="424"/>
        <v>1.8V</v>
      </c>
      <c r="AU3217" t="str">
        <f t="shared" si="425"/>
        <v>--</v>
      </c>
    </row>
    <row r="3218" spans="1:47" x14ac:dyDescent="0.25">
      <c r="A3218" t="str">
        <f t="shared" si="420"/>
        <v>C97-2</v>
      </c>
      <c r="B3218" t="str">
        <f t="shared" si="421"/>
        <v>GND</v>
      </c>
      <c r="C3218" t="str">
        <f t="shared" si="422"/>
        <v>C97-GND</v>
      </c>
      <c r="D3218" t="str">
        <f t="shared" si="423"/>
        <v>C97-2</v>
      </c>
      <c r="E3218" t="s">
        <v>3229</v>
      </c>
      <c r="F3218">
        <v>2</v>
      </c>
      <c r="G3218" t="s">
        <v>433</v>
      </c>
      <c r="AT3218" t="str">
        <f t="shared" si="424"/>
        <v>GND</v>
      </c>
      <c r="AU3218" t="str">
        <f t="shared" si="425"/>
        <v>--</v>
      </c>
    </row>
    <row r="3219" spans="1:47" x14ac:dyDescent="0.25">
      <c r="A3219" t="str">
        <f t="shared" si="420"/>
        <v>C98-1</v>
      </c>
      <c r="B3219" t="str">
        <f t="shared" si="421"/>
        <v>1.8V</v>
      </c>
      <c r="C3219" t="str">
        <f t="shared" si="422"/>
        <v>C98-1.8V</v>
      </c>
      <c r="D3219" t="str">
        <f t="shared" si="423"/>
        <v>C98-1</v>
      </c>
      <c r="E3219" t="s">
        <v>3230</v>
      </c>
      <c r="F3219">
        <v>1</v>
      </c>
      <c r="G3219" t="s">
        <v>441</v>
      </c>
      <c r="AT3219" t="str">
        <f t="shared" si="424"/>
        <v>1.8V</v>
      </c>
      <c r="AU3219" t="str">
        <f t="shared" si="425"/>
        <v>--</v>
      </c>
    </row>
    <row r="3220" spans="1:47" x14ac:dyDescent="0.25">
      <c r="A3220" t="str">
        <f t="shared" si="420"/>
        <v>C98-2</v>
      </c>
      <c r="B3220" t="str">
        <f t="shared" si="421"/>
        <v>GND</v>
      </c>
      <c r="C3220" t="str">
        <f t="shared" si="422"/>
        <v>C98-GND</v>
      </c>
      <c r="D3220" t="str">
        <f t="shared" si="423"/>
        <v>C98-2</v>
      </c>
      <c r="E3220" t="s">
        <v>3230</v>
      </c>
      <c r="F3220">
        <v>2</v>
      </c>
      <c r="G3220" t="s">
        <v>433</v>
      </c>
      <c r="AT3220" t="str">
        <f t="shared" si="424"/>
        <v>GND</v>
      </c>
      <c r="AU3220" t="str">
        <f t="shared" si="425"/>
        <v>--</v>
      </c>
    </row>
    <row r="3221" spans="1:47" x14ac:dyDescent="0.25">
      <c r="A3221" t="str">
        <f t="shared" si="420"/>
        <v>C99-1</v>
      </c>
      <c r="B3221" t="str">
        <f t="shared" si="421"/>
        <v>1.1V_LPDDR4</v>
      </c>
      <c r="C3221" t="str">
        <f t="shared" si="422"/>
        <v>C99-1.1V_LPDDR4</v>
      </c>
      <c r="D3221" t="str">
        <f t="shared" si="423"/>
        <v>C99-1</v>
      </c>
      <c r="E3221" t="s">
        <v>3231</v>
      </c>
      <c r="F3221">
        <v>1</v>
      </c>
      <c r="G3221" t="s">
        <v>438</v>
      </c>
      <c r="AT3221" t="str">
        <f t="shared" si="424"/>
        <v>1.1V_LPDDR4</v>
      </c>
      <c r="AU3221" t="str">
        <f t="shared" si="425"/>
        <v>--</v>
      </c>
    </row>
    <row r="3222" spans="1:47" x14ac:dyDescent="0.25">
      <c r="A3222" t="str">
        <f t="shared" si="420"/>
        <v>C99-2</v>
      </c>
      <c r="B3222" t="str">
        <f t="shared" si="421"/>
        <v>GND</v>
      </c>
      <c r="C3222" t="str">
        <f t="shared" si="422"/>
        <v>C99-GND</v>
      </c>
      <c r="D3222" t="str">
        <f t="shared" si="423"/>
        <v>C99-2</v>
      </c>
      <c r="E3222" t="s">
        <v>3231</v>
      </c>
      <c r="F3222">
        <v>2</v>
      </c>
      <c r="G3222" t="s">
        <v>433</v>
      </c>
      <c r="AT3222" t="str">
        <f t="shared" si="424"/>
        <v>GND</v>
      </c>
      <c r="AU3222" t="str">
        <f t="shared" si="425"/>
        <v>--</v>
      </c>
    </row>
    <row r="3223" spans="1:47" x14ac:dyDescent="0.25">
      <c r="A3223" t="str">
        <f t="shared" si="420"/>
        <v>C100-1</v>
      </c>
      <c r="B3223" t="str">
        <f t="shared" si="421"/>
        <v>LPDDR4A_REFCK_N</v>
      </c>
      <c r="C3223" t="str">
        <f t="shared" si="422"/>
        <v>C100-LPDDR4A_REFCK_N</v>
      </c>
      <c r="D3223" t="str">
        <f t="shared" si="423"/>
        <v>C100-1</v>
      </c>
      <c r="E3223" t="s">
        <v>3232</v>
      </c>
      <c r="F3223">
        <v>1</v>
      </c>
      <c r="G3223" t="s">
        <v>1062</v>
      </c>
      <c r="AT3223" t="str">
        <f t="shared" si="424"/>
        <v>LPDDR4A_REFCK_N</v>
      </c>
      <c r="AU3223" t="str">
        <f t="shared" si="425"/>
        <v>--</v>
      </c>
    </row>
    <row r="3224" spans="1:47" x14ac:dyDescent="0.25">
      <c r="A3224" t="str">
        <f t="shared" si="420"/>
        <v>C100-2</v>
      </c>
      <c r="B3224" t="str">
        <f t="shared" si="421"/>
        <v>NetC100_2</v>
      </c>
      <c r="C3224" t="str">
        <f t="shared" si="422"/>
        <v>C100-NetC100_2</v>
      </c>
      <c r="D3224" t="str">
        <f t="shared" si="423"/>
        <v>C100-2</v>
      </c>
      <c r="E3224" t="s">
        <v>3232</v>
      </c>
      <c r="F3224">
        <v>2</v>
      </c>
      <c r="G3224" t="s">
        <v>1133</v>
      </c>
      <c r="AT3224" t="str">
        <f t="shared" si="424"/>
        <v>NetC100_2</v>
      </c>
      <c r="AU3224" t="str">
        <f t="shared" si="425"/>
        <v>--</v>
      </c>
    </row>
    <row r="3225" spans="1:47" x14ac:dyDescent="0.25">
      <c r="A3225" t="str">
        <f t="shared" si="420"/>
        <v>C101-1</v>
      </c>
      <c r="B3225" t="str">
        <f t="shared" si="421"/>
        <v>VCCIO_6A</v>
      </c>
      <c r="C3225" t="str">
        <f t="shared" si="422"/>
        <v>C101-VCCIO_6A</v>
      </c>
      <c r="D3225" t="str">
        <f t="shared" si="423"/>
        <v>C101-1</v>
      </c>
      <c r="E3225" t="s">
        <v>3233</v>
      </c>
      <c r="F3225">
        <v>1</v>
      </c>
      <c r="G3225" t="s">
        <v>996</v>
      </c>
      <c r="AT3225" t="str">
        <f t="shared" si="424"/>
        <v>VCCIO_6A</v>
      </c>
      <c r="AU3225" t="str">
        <f t="shared" si="425"/>
        <v>--</v>
      </c>
    </row>
    <row r="3226" spans="1:47" x14ac:dyDescent="0.25">
      <c r="A3226" t="str">
        <f t="shared" si="420"/>
        <v>C101-2</v>
      </c>
      <c r="B3226" t="str">
        <f t="shared" si="421"/>
        <v>GND</v>
      </c>
      <c r="C3226" t="str">
        <f t="shared" si="422"/>
        <v>C101-GND</v>
      </c>
      <c r="D3226" t="str">
        <f t="shared" si="423"/>
        <v>C101-2</v>
      </c>
      <c r="E3226" t="s">
        <v>3233</v>
      </c>
      <c r="F3226">
        <v>2</v>
      </c>
      <c r="G3226" t="s">
        <v>433</v>
      </c>
      <c r="AT3226" t="str">
        <f t="shared" si="424"/>
        <v>GND</v>
      </c>
      <c r="AU3226" t="str">
        <f t="shared" si="425"/>
        <v>--</v>
      </c>
    </row>
    <row r="3227" spans="1:47" x14ac:dyDescent="0.25">
      <c r="A3227" t="str">
        <f t="shared" si="420"/>
        <v>C102-1</v>
      </c>
      <c r="B3227" t="str">
        <f t="shared" si="421"/>
        <v>VCCIO_6C</v>
      </c>
      <c r="C3227" t="str">
        <f t="shared" si="422"/>
        <v>C102-VCCIO_6C</v>
      </c>
      <c r="D3227" t="str">
        <f t="shared" si="423"/>
        <v>C102-1</v>
      </c>
      <c r="E3227" t="s">
        <v>3234</v>
      </c>
      <c r="F3227">
        <v>1</v>
      </c>
      <c r="G3227" t="s">
        <v>792</v>
      </c>
      <c r="AT3227" t="str">
        <f t="shared" si="424"/>
        <v>VCCIO_6C</v>
      </c>
      <c r="AU3227" t="str">
        <f t="shared" si="425"/>
        <v>--</v>
      </c>
    </row>
    <row r="3228" spans="1:47" x14ac:dyDescent="0.25">
      <c r="A3228" t="str">
        <f t="shared" si="420"/>
        <v>C102-2</v>
      </c>
      <c r="B3228" t="str">
        <f t="shared" si="421"/>
        <v>GND</v>
      </c>
      <c r="C3228" t="str">
        <f t="shared" si="422"/>
        <v>C102-GND</v>
      </c>
      <c r="D3228" t="str">
        <f t="shared" si="423"/>
        <v>C102-2</v>
      </c>
      <c r="E3228" t="s">
        <v>3234</v>
      </c>
      <c r="F3228">
        <v>2</v>
      </c>
      <c r="G3228" t="s">
        <v>433</v>
      </c>
      <c r="AT3228" t="str">
        <f t="shared" si="424"/>
        <v>GND</v>
      </c>
      <c r="AU3228" t="str">
        <f t="shared" si="425"/>
        <v>--</v>
      </c>
    </row>
    <row r="3229" spans="1:47" x14ac:dyDescent="0.25">
      <c r="A3229" t="str">
        <f t="shared" si="420"/>
        <v>C103-1</v>
      </c>
      <c r="B3229" t="str">
        <f t="shared" si="421"/>
        <v>VCCEHT_GTSR4A</v>
      </c>
      <c r="C3229" t="str">
        <f t="shared" si="422"/>
        <v>C103-VCCEHT_GTSR4A</v>
      </c>
      <c r="D3229" t="str">
        <f t="shared" si="423"/>
        <v>C103-1</v>
      </c>
      <c r="E3229" t="s">
        <v>3235</v>
      </c>
      <c r="F3229">
        <v>1</v>
      </c>
      <c r="G3229" t="s">
        <v>1287</v>
      </c>
      <c r="AT3229" t="str">
        <f t="shared" si="424"/>
        <v>VCCEHT_GTSR4A</v>
      </c>
      <c r="AU3229" t="str">
        <f t="shared" si="425"/>
        <v>--</v>
      </c>
    </row>
    <row r="3230" spans="1:47" x14ac:dyDescent="0.25">
      <c r="A3230" t="str">
        <f t="shared" si="420"/>
        <v>C103-2</v>
      </c>
      <c r="B3230" t="str">
        <f t="shared" si="421"/>
        <v>GND</v>
      </c>
      <c r="C3230" t="str">
        <f t="shared" si="422"/>
        <v>C103-GND</v>
      </c>
      <c r="D3230" t="str">
        <f t="shared" si="423"/>
        <v>C103-2</v>
      </c>
      <c r="E3230" t="s">
        <v>3235</v>
      </c>
      <c r="F3230">
        <v>2</v>
      </c>
      <c r="G3230" t="s">
        <v>433</v>
      </c>
      <c r="AT3230" t="str">
        <f t="shared" si="424"/>
        <v>GND</v>
      </c>
      <c r="AU3230" t="str">
        <f t="shared" si="425"/>
        <v>--</v>
      </c>
    </row>
    <row r="3231" spans="1:47" x14ac:dyDescent="0.25">
      <c r="A3231" t="str">
        <f t="shared" si="420"/>
        <v>C104-1</v>
      </c>
      <c r="B3231" t="str">
        <f t="shared" si="421"/>
        <v>VCCEHT_GTSR4A</v>
      </c>
      <c r="C3231" t="str">
        <f t="shared" si="422"/>
        <v>C104-VCCEHT_GTSR4A</v>
      </c>
      <c r="D3231" t="str">
        <f t="shared" si="423"/>
        <v>C104-1</v>
      </c>
      <c r="E3231" t="s">
        <v>3236</v>
      </c>
      <c r="F3231">
        <v>1</v>
      </c>
      <c r="G3231" t="s">
        <v>1287</v>
      </c>
      <c r="AT3231" t="str">
        <f t="shared" si="424"/>
        <v>VCCEHT_GTSR4A</v>
      </c>
      <c r="AU3231" t="str">
        <f t="shared" si="425"/>
        <v>--</v>
      </c>
    </row>
    <row r="3232" spans="1:47" x14ac:dyDescent="0.25">
      <c r="A3232" t="str">
        <f t="shared" si="420"/>
        <v>C104-2</v>
      </c>
      <c r="B3232" t="str">
        <f t="shared" si="421"/>
        <v>GND</v>
      </c>
      <c r="C3232" t="str">
        <f t="shared" si="422"/>
        <v>C104-GND</v>
      </c>
      <c r="D3232" t="str">
        <f t="shared" si="423"/>
        <v>C104-2</v>
      </c>
      <c r="E3232" t="s">
        <v>3236</v>
      </c>
      <c r="F3232">
        <v>2</v>
      </c>
      <c r="G3232" t="s">
        <v>433</v>
      </c>
      <c r="AT3232" t="str">
        <f t="shared" si="424"/>
        <v>GND</v>
      </c>
      <c r="AU3232" t="str">
        <f t="shared" si="425"/>
        <v>--</v>
      </c>
    </row>
    <row r="3233" spans="1:47" x14ac:dyDescent="0.25">
      <c r="A3233" t="str">
        <f t="shared" si="420"/>
        <v>C105-1</v>
      </c>
      <c r="B3233" t="str">
        <f t="shared" si="421"/>
        <v>VCCEHT_GTSR4A</v>
      </c>
      <c r="C3233" t="str">
        <f t="shared" si="422"/>
        <v>C105-VCCEHT_GTSR4A</v>
      </c>
      <c r="D3233" t="str">
        <f t="shared" si="423"/>
        <v>C105-1</v>
      </c>
      <c r="E3233" t="s">
        <v>3237</v>
      </c>
      <c r="F3233">
        <v>1</v>
      </c>
      <c r="G3233" t="s">
        <v>1287</v>
      </c>
      <c r="AT3233" t="str">
        <f t="shared" si="424"/>
        <v>VCCEHT_GTSR4A</v>
      </c>
      <c r="AU3233" t="str">
        <f t="shared" si="425"/>
        <v>--</v>
      </c>
    </row>
    <row r="3234" spans="1:47" x14ac:dyDescent="0.25">
      <c r="A3234" t="str">
        <f t="shared" si="420"/>
        <v>C105-2</v>
      </c>
      <c r="B3234" t="str">
        <f t="shared" si="421"/>
        <v>GND</v>
      </c>
      <c r="C3234" t="str">
        <f t="shared" si="422"/>
        <v>C105-GND</v>
      </c>
      <c r="D3234" t="str">
        <f t="shared" si="423"/>
        <v>C105-2</v>
      </c>
      <c r="E3234" t="s">
        <v>3237</v>
      </c>
      <c r="F3234">
        <v>2</v>
      </c>
      <c r="G3234" t="s">
        <v>433</v>
      </c>
      <c r="AT3234" t="str">
        <f t="shared" si="424"/>
        <v>GND</v>
      </c>
      <c r="AU3234" t="str">
        <f t="shared" si="425"/>
        <v>--</v>
      </c>
    </row>
    <row r="3235" spans="1:47" x14ac:dyDescent="0.25">
      <c r="A3235" t="str">
        <f t="shared" si="420"/>
        <v>C106-1</v>
      </c>
      <c r="B3235" t="str">
        <f t="shared" si="421"/>
        <v>VCCEHT_GTSR4A</v>
      </c>
      <c r="C3235" t="str">
        <f t="shared" si="422"/>
        <v>C106-VCCEHT_GTSR4A</v>
      </c>
      <c r="D3235" t="str">
        <f t="shared" si="423"/>
        <v>C106-1</v>
      </c>
      <c r="E3235" t="s">
        <v>3238</v>
      </c>
      <c r="F3235">
        <v>1</v>
      </c>
      <c r="G3235" t="s">
        <v>1287</v>
      </c>
      <c r="AT3235" t="str">
        <f t="shared" si="424"/>
        <v>VCCEHT_GTSR4A</v>
      </c>
      <c r="AU3235" t="str">
        <f t="shared" si="425"/>
        <v>--</v>
      </c>
    </row>
    <row r="3236" spans="1:47" x14ac:dyDescent="0.25">
      <c r="A3236" t="str">
        <f t="shared" si="420"/>
        <v>C106-2</v>
      </c>
      <c r="B3236" t="str">
        <f t="shared" si="421"/>
        <v>GND</v>
      </c>
      <c r="C3236" t="str">
        <f t="shared" si="422"/>
        <v>C106-GND</v>
      </c>
      <c r="D3236" t="str">
        <f t="shared" si="423"/>
        <v>C106-2</v>
      </c>
      <c r="E3236" t="s">
        <v>3238</v>
      </c>
      <c r="F3236">
        <v>2</v>
      </c>
      <c r="G3236" t="s">
        <v>433</v>
      </c>
      <c r="AT3236" t="str">
        <f t="shared" si="424"/>
        <v>GND</v>
      </c>
      <c r="AU3236" t="str">
        <f t="shared" si="425"/>
        <v>--</v>
      </c>
    </row>
    <row r="3237" spans="1:47" x14ac:dyDescent="0.25">
      <c r="A3237" t="str">
        <f t="shared" si="420"/>
        <v>C107-1</v>
      </c>
      <c r="B3237" t="str">
        <f t="shared" si="421"/>
        <v>VCCEHT_GTSR4A</v>
      </c>
      <c r="C3237" t="str">
        <f t="shared" si="422"/>
        <v>C107-VCCEHT_GTSR4A</v>
      </c>
      <c r="D3237" t="str">
        <f t="shared" si="423"/>
        <v>C107-1</v>
      </c>
      <c r="E3237" t="s">
        <v>3239</v>
      </c>
      <c r="F3237">
        <v>1</v>
      </c>
      <c r="G3237" t="s">
        <v>1287</v>
      </c>
      <c r="AT3237" t="str">
        <f t="shared" si="424"/>
        <v>VCCEHT_GTSR4A</v>
      </c>
      <c r="AU3237" t="str">
        <f t="shared" si="425"/>
        <v>--</v>
      </c>
    </row>
    <row r="3238" spans="1:47" x14ac:dyDescent="0.25">
      <c r="A3238" t="str">
        <f t="shared" si="420"/>
        <v>C107-2</v>
      </c>
      <c r="B3238" t="str">
        <f t="shared" si="421"/>
        <v>GND</v>
      </c>
      <c r="C3238" t="str">
        <f t="shared" si="422"/>
        <v>C107-GND</v>
      </c>
      <c r="D3238" t="str">
        <f t="shared" si="423"/>
        <v>C107-2</v>
      </c>
      <c r="E3238" t="s">
        <v>3239</v>
      </c>
      <c r="F3238">
        <v>2</v>
      </c>
      <c r="G3238" t="s">
        <v>433</v>
      </c>
      <c r="AT3238" t="str">
        <f t="shared" si="424"/>
        <v>GND</v>
      </c>
      <c r="AU3238" t="str">
        <f t="shared" si="425"/>
        <v>--</v>
      </c>
    </row>
    <row r="3239" spans="1:47" x14ac:dyDescent="0.25">
      <c r="A3239" t="str">
        <f t="shared" si="420"/>
        <v>C108-1</v>
      </c>
      <c r="B3239" t="str">
        <f t="shared" si="421"/>
        <v>VCCIO_6B</v>
      </c>
      <c r="C3239" t="str">
        <f t="shared" si="422"/>
        <v>C108-VCCIO_6B</v>
      </c>
      <c r="D3239" t="str">
        <f t="shared" si="423"/>
        <v>C108-1</v>
      </c>
      <c r="E3239" t="s">
        <v>3240</v>
      </c>
      <c r="F3239">
        <v>1</v>
      </c>
      <c r="G3239" t="s">
        <v>1182</v>
      </c>
      <c r="AT3239" t="str">
        <f t="shared" si="424"/>
        <v>VCCIO_6B</v>
      </c>
      <c r="AU3239" t="str">
        <f t="shared" si="425"/>
        <v>--</v>
      </c>
    </row>
    <row r="3240" spans="1:47" x14ac:dyDescent="0.25">
      <c r="A3240" t="str">
        <f t="shared" si="420"/>
        <v>C108-2</v>
      </c>
      <c r="B3240" t="str">
        <f t="shared" si="421"/>
        <v>GND</v>
      </c>
      <c r="C3240" t="str">
        <f t="shared" si="422"/>
        <v>C108-GND</v>
      </c>
      <c r="D3240" t="str">
        <f t="shared" si="423"/>
        <v>C108-2</v>
      </c>
      <c r="E3240" t="s">
        <v>3240</v>
      </c>
      <c r="F3240">
        <v>2</v>
      </c>
      <c r="G3240" t="s">
        <v>433</v>
      </c>
      <c r="AT3240" t="str">
        <f t="shared" si="424"/>
        <v>GND</v>
      </c>
      <c r="AU3240" t="str">
        <f t="shared" si="425"/>
        <v>--</v>
      </c>
    </row>
    <row r="3241" spans="1:47" x14ac:dyDescent="0.25">
      <c r="A3241" t="str">
        <f t="shared" si="420"/>
        <v>C109-1</v>
      </c>
      <c r="B3241" t="str">
        <f t="shared" si="421"/>
        <v>1.0V_R</v>
      </c>
      <c r="C3241" t="str">
        <f t="shared" si="422"/>
        <v>C109-1.0V_R</v>
      </c>
      <c r="D3241" t="str">
        <f t="shared" si="423"/>
        <v>C109-1</v>
      </c>
      <c r="E3241" t="s">
        <v>3241</v>
      </c>
      <c r="F3241">
        <v>1</v>
      </c>
      <c r="G3241" t="s">
        <v>436</v>
      </c>
      <c r="AT3241" t="str">
        <f t="shared" si="424"/>
        <v>1.0V_R</v>
      </c>
      <c r="AU3241" t="str">
        <f t="shared" si="425"/>
        <v>--</v>
      </c>
    </row>
    <row r="3242" spans="1:47" x14ac:dyDescent="0.25">
      <c r="A3242" t="str">
        <f t="shared" si="420"/>
        <v>C109-2</v>
      </c>
      <c r="B3242" t="str">
        <f t="shared" si="421"/>
        <v>GND</v>
      </c>
      <c r="C3242" t="str">
        <f t="shared" si="422"/>
        <v>C109-GND</v>
      </c>
      <c r="D3242" t="str">
        <f t="shared" si="423"/>
        <v>C109-2</v>
      </c>
      <c r="E3242" t="s">
        <v>3241</v>
      </c>
      <c r="F3242">
        <v>2</v>
      </c>
      <c r="G3242" t="s">
        <v>433</v>
      </c>
      <c r="AT3242" t="str">
        <f t="shared" si="424"/>
        <v>GND</v>
      </c>
      <c r="AU3242" t="str">
        <f t="shared" si="425"/>
        <v>--</v>
      </c>
    </row>
    <row r="3243" spans="1:47" x14ac:dyDescent="0.25">
      <c r="A3243" t="str">
        <f t="shared" si="420"/>
        <v>C110-1</v>
      </c>
      <c r="B3243" t="str">
        <f t="shared" si="421"/>
        <v>1.0V_R</v>
      </c>
      <c r="C3243" t="str">
        <f t="shared" si="422"/>
        <v>C110-1.0V_R</v>
      </c>
      <c r="D3243" t="str">
        <f t="shared" si="423"/>
        <v>C110-1</v>
      </c>
      <c r="E3243" t="s">
        <v>3242</v>
      </c>
      <c r="F3243">
        <v>1</v>
      </c>
      <c r="G3243" t="s">
        <v>436</v>
      </c>
      <c r="AT3243" t="str">
        <f t="shared" si="424"/>
        <v>1.0V_R</v>
      </c>
      <c r="AU3243" t="str">
        <f t="shared" si="425"/>
        <v>--</v>
      </c>
    </row>
    <row r="3244" spans="1:47" x14ac:dyDescent="0.25">
      <c r="A3244" t="str">
        <f t="shared" si="420"/>
        <v>C110-2</v>
      </c>
      <c r="B3244" t="str">
        <f t="shared" si="421"/>
        <v>GND</v>
      </c>
      <c r="C3244" t="str">
        <f t="shared" si="422"/>
        <v>C110-GND</v>
      </c>
      <c r="D3244" t="str">
        <f t="shared" si="423"/>
        <v>C110-2</v>
      </c>
      <c r="E3244" t="s">
        <v>3242</v>
      </c>
      <c r="F3244">
        <v>2</v>
      </c>
      <c r="G3244" t="s">
        <v>433</v>
      </c>
      <c r="AT3244" t="str">
        <f t="shared" si="424"/>
        <v>GND</v>
      </c>
      <c r="AU3244" t="str">
        <f t="shared" si="425"/>
        <v>--</v>
      </c>
    </row>
    <row r="3245" spans="1:47" x14ac:dyDescent="0.25">
      <c r="A3245" t="str">
        <f t="shared" si="420"/>
        <v>C111-1</v>
      </c>
      <c r="B3245" t="str">
        <f t="shared" si="421"/>
        <v>1.0V_R</v>
      </c>
      <c r="C3245" t="str">
        <f t="shared" si="422"/>
        <v>C111-1.0V_R</v>
      </c>
      <c r="D3245" t="str">
        <f t="shared" si="423"/>
        <v>C111-1</v>
      </c>
      <c r="E3245" t="s">
        <v>3243</v>
      </c>
      <c r="F3245">
        <v>1</v>
      </c>
      <c r="G3245" t="s">
        <v>436</v>
      </c>
      <c r="AT3245" t="str">
        <f t="shared" si="424"/>
        <v>1.0V_R</v>
      </c>
      <c r="AU3245" t="str">
        <f t="shared" si="425"/>
        <v>--</v>
      </c>
    </row>
    <row r="3246" spans="1:47" x14ac:dyDescent="0.25">
      <c r="A3246" t="str">
        <f t="shared" si="420"/>
        <v>C111-2</v>
      </c>
      <c r="B3246" t="str">
        <f t="shared" si="421"/>
        <v>GND</v>
      </c>
      <c r="C3246" t="str">
        <f t="shared" si="422"/>
        <v>C111-GND</v>
      </c>
      <c r="D3246" t="str">
        <f t="shared" si="423"/>
        <v>C111-2</v>
      </c>
      <c r="E3246" t="s">
        <v>3243</v>
      </c>
      <c r="F3246">
        <v>2</v>
      </c>
      <c r="G3246" t="s">
        <v>433</v>
      </c>
      <c r="AT3246" t="str">
        <f t="shared" si="424"/>
        <v>GND</v>
      </c>
      <c r="AU3246" t="str">
        <f t="shared" si="425"/>
        <v>--</v>
      </c>
    </row>
    <row r="3247" spans="1:47" x14ac:dyDescent="0.25">
      <c r="A3247" t="str">
        <f t="shared" si="420"/>
        <v>C112-1</v>
      </c>
      <c r="B3247" t="str">
        <f t="shared" si="421"/>
        <v>1.0V_R</v>
      </c>
      <c r="C3247" t="str">
        <f t="shared" si="422"/>
        <v>C112-1.0V_R</v>
      </c>
      <c r="D3247" t="str">
        <f t="shared" si="423"/>
        <v>C112-1</v>
      </c>
      <c r="E3247" t="s">
        <v>3244</v>
      </c>
      <c r="F3247">
        <v>1</v>
      </c>
      <c r="G3247" t="s">
        <v>436</v>
      </c>
      <c r="AT3247" t="str">
        <f t="shared" si="424"/>
        <v>1.0V_R</v>
      </c>
      <c r="AU3247" t="str">
        <f t="shared" si="425"/>
        <v>--</v>
      </c>
    </row>
    <row r="3248" spans="1:47" x14ac:dyDescent="0.25">
      <c r="A3248" t="str">
        <f t="shared" si="420"/>
        <v>C112-2</v>
      </c>
      <c r="B3248" t="str">
        <f t="shared" si="421"/>
        <v>GND</v>
      </c>
      <c r="C3248" t="str">
        <f t="shared" si="422"/>
        <v>C112-GND</v>
      </c>
      <c r="D3248" t="str">
        <f t="shared" si="423"/>
        <v>C112-2</v>
      </c>
      <c r="E3248" t="s">
        <v>3244</v>
      </c>
      <c r="F3248">
        <v>2</v>
      </c>
      <c r="G3248" t="s">
        <v>433</v>
      </c>
      <c r="AT3248" t="str">
        <f t="shared" si="424"/>
        <v>GND</v>
      </c>
      <c r="AU3248" t="str">
        <f t="shared" si="425"/>
        <v>--</v>
      </c>
    </row>
    <row r="3249" spans="1:47" x14ac:dyDescent="0.25">
      <c r="A3249" t="str">
        <f t="shared" si="420"/>
        <v>C113-1</v>
      </c>
      <c r="B3249" t="str">
        <f t="shared" si="421"/>
        <v>GND</v>
      </c>
      <c r="C3249" t="str">
        <f t="shared" si="422"/>
        <v>C113-GND</v>
      </c>
      <c r="D3249" t="str">
        <f t="shared" si="423"/>
        <v>C113-1</v>
      </c>
      <c r="E3249" t="s">
        <v>3245</v>
      </c>
      <c r="F3249">
        <v>1</v>
      </c>
      <c r="G3249" t="s">
        <v>433</v>
      </c>
      <c r="AT3249" t="str">
        <f t="shared" si="424"/>
        <v>GND</v>
      </c>
      <c r="AU3249" t="str">
        <f t="shared" si="425"/>
        <v>--</v>
      </c>
    </row>
    <row r="3250" spans="1:47" x14ac:dyDescent="0.25">
      <c r="A3250" t="str">
        <f t="shared" si="420"/>
        <v>C113-2</v>
      </c>
      <c r="B3250" t="str">
        <f t="shared" si="421"/>
        <v>NetC113_2</v>
      </c>
      <c r="C3250" t="str">
        <f t="shared" si="422"/>
        <v>C113-NetC113_2</v>
      </c>
      <c r="D3250" t="str">
        <f t="shared" si="423"/>
        <v>C113-2</v>
      </c>
      <c r="E3250" t="s">
        <v>3245</v>
      </c>
      <c r="F3250">
        <v>2</v>
      </c>
      <c r="G3250" t="s">
        <v>1134</v>
      </c>
      <c r="AT3250" t="str">
        <f t="shared" si="424"/>
        <v>NetC113_2</v>
      </c>
      <c r="AU3250" t="str">
        <f t="shared" si="425"/>
        <v>--</v>
      </c>
    </row>
    <row r="3251" spans="1:47" x14ac:dyDescent="0.25">
      <c r="A3251" t="str">
        <f t="shared" si="420"/>
        <v>C114-1</v>
      </c>
      <c r="B3251" t="str">
        <f t="shared" si="421"/>
        <v>GND</v>
      </c>
      <c r="C3251" t="str">
        <f t="shared" si="422"/>
        <v>C114-GND</v>
      </c>
      <c r="D3251" t="str">
        <f t="shared" si="423"/>
        <v>C114-1</v>
      </c>
      <c r="E3251" t="s">
        <v>3246</v>
      </c>
      <c r="F3251">
        <v>1</v>
      </c>
      <c r="G3251" t="s">
        <v>433</v>
      </c>
      <c r="AT3251" t="str">
        <f t="shared" si="424"/>
        <v>GND</v>
      </c>
      <c r="AU3251" t="str">
        <f t="shared" si="425"/>
        <v>--</v>
      </c>
    </row>
    <row r="3252" spans="1:47" x14ac:dyDescent="0.25">
      <c r="A3252" t="str">
        <f t="shared" si="420"/>
        <v>C114-2</v>
      </c>
      <c r="B3252" t="str">
        <f t="shared" si="421"/>
        <v>NetC114_2</v>
      </c>
      <c r="C3252" t="str">
        <f t="shared" si="422"/>
        <v>C114-NetC114_2</v>
      </c>
      <c r="D3252" t="str">
        <f t="shared" si="423"/>
        <v>C114-2</v>
      </c>
      <c r="E3252" t="s">
        <v>3246</v>
      </c>
      <c r="F3252">
        <v>2</v>
      </c>
      <c r="G3252" t="s">
        <v>1135</v>
      </c>
      <c r="AT3252" t="str">
        <f t="shared" si="424"/>
        <v>NetC114_2</v>
      </c>
      <c r="AU3252" t="str">
        <f t="shared" si="425"/>
        <v>--</v>
      </c>
    </row>
    <row r="3253" spans="1:47" x14ac:dyDescent="0.25">
      <c r="A3253" t="str">
        <f t="shared" si="420"/>
        <v>C115-1</v>
      </c>
      <c r="B3253" t="str">
        <f t="shared" si="421"/>
        <v>12.0V</v>
      </c>
      <c r="C3253" t="str">
        <f t="shared" si="422"/>
        <v>C115-12.0V</v>
      </c>
      <c r="D3253" t="str">
        <f t="shared" si="423"/>
        <v>C115-1</v>
      </c>
      <c r="E3253" t="s">
        <v>3247</v>
      </c>
      <c r="F3253">
        <v>1</v>
      </c>
      <c r="G3253" t="s">
        <v>443</v>
      </c>
      <c r="AT3253" t="str">
        <f t="shared" si="424"/>
        <v>12.0V</v>
      </c>
      <c r="AU3253" t="str">
        <f t="shared" si="425"/>
        <v>--</v>
      </c>
    </row>
    <row r="3254" spans="1:47" x14ac:dyDescent="0.25">
      <c r="A3254" t="str">
        <f t="shared" si="420"/>
        <v>C115-2</v>
      </c>
      <c r="B3254" t="str">
        <f t="shared" si="421"/>
        <v>GND</v>
      </c>
      <c r="C3254" t="str">
        <f t="shared" si="422"/>
        <v>C115-GND</v>
      </c>
      <c r="D3254" t="str">
        <f t="shared" si="423"/>
        <v>C115-2</v>
      </c>
      <c r="E3254" t="s">
        <v>3247</v>
      </c>
      <c r="F3254">
        <v>2</v>
      </c>
      <c r="G3254" t="s">
        <v>433</v>
      </c>
      <c r="AT3254" t="str">
        <f t="shared" si="424"/>
        <v>GND</v>
      </c>
      <c r="AU3254" t="str">
        <f t="shared" si="425"/>
        <v>--</v>
      </c>
    </row>
    <row r="3255" spans="1:47" x14ac:dyDescent="0.25">
      <c r="A3255" t="str">
        <f t="shared" si="420"/>
        <v>C116-1</v>
      </c>
      <c r="B3255" t="str">
        <f t="shared" si="421"/>
        <v>12.0V</v>
      </c>
      <c r="C3255" t="str">
        <f t="shared" si="422"/>
        <v>C116-12.0V</v>
      </c>
      <c r="D3255" t="str">
        <f t="shared" si="423"/>
        <v>C116-1</v>
      </c>
      <c r="E3255" t="s">
        <v>3248</v>
      </c>
      <c r="F3255">
        <v>1</v>
      </c>
      <c r="G3255" t="s">
        <v>443</v>
      </c>
      <c r="AT3255" t="str">
        <f t="shared" si="424"/>
        <v>12.0V</v>
      </c>
      <c r="AU3255" t="str">
        <f t="shared" si="425"/>
        <v>--</v>
      </c>
    </row>
    <row r="3256" spans="1:47" x14ac:dyDescent="0.25">
      <c r="A3256" t="str">
        <f t="shared" si="420"/>
        <v>C116-2</v>
      </c>
      <c r="B3256" t="str">
        <f t="shared" si="421"/>
        <v>GND</v>
      </c>
      <c r="C3256" t="str">
        <f t="shared" si="422"/>
        <v>C116-GND</v>
      </c>
      <c r="D3256" t="str">
        <f t="shared" si="423"/>
        <v>C116-2</v>
      </c>
      <c r="E3256" t="s">
        <v>3248</v>
      </c>
      <c r="F3256">
        <v>2</v>
      </c>
      <c r="G3256" t="s">
        <v>433</v>
      </c>
      <c r="AT3256" t="str">
        <f t="shared" si="424"/>
        <v>GND</v>
      </c>
      <c r="AU3256" t="str">
        <f t="shared" si="425"/>
        <v>--</v>
      </c>
    </row>
    <row r="3257" spans="1:47" x14ac:dyDescent="0.25">
      <c r="A3257" t="str">
        <f t="shared" si="420"/>
        <v>C117-1</v>
      </c>
      <c r="B3257" t="str">
        <f t="shared" si="421"/>
        <v>12.0V</v>
      </c>
      <c r="C3257" t="str">
        <f t="shared" si="422"/>
        <v>C117-12.0V</v>
      </c>
      <c r="D3257" t="str">
        <f t="shared" si="423"/>
        <v>C117-1</v>
      </c>
      <c r="E3257" t="s">
        <v>3249</v>
      </c>
      <c r="F3257">
        <v>1</v>
      </c>
      <c r="G3257" t="s">
        <v>443</v>
      </c>
      <c r="AT3257" t="str">
        <f t="shared" si="424"/>
        <v>12.0V</v>
      </c>
      <c r="AU3257" t="str">
        <f t="shared" si="425"/>
        <v>--</v>
      </c>
    </row>
    <row r="3258" spans="1:47" x14ac:dyDescent="0.25">
      <c r="A3258" t="str">
        <f t="shared" si="420"/>
        <v>C117-2</v>
      </c>
      <c r="B3258" t="str">
        <f t="shared" si="421"/>
        <v>GND</v>
      </c>
      <c r="C3258" t="str">
        <f t="shared" si="422"/>
        <v>C117-GND</v>
      </c>
      <c r="D3258" t="str">
        <f t="shared" si="423"/>
        <v>C117-2</v>
      </c>
      <c r="E3258" t="s">
        <v>3249</v>
      </c>
      <c r="F3258">
        <v>2</v>
      </c>
      <c r="G3258" t="s">
        <v>433</v>
      </c>
      <c r="AT3258" t="str">
        <f t="shared" si="424"/>
        <v>GND</v>
      </c>
      <c r="AU3258" t="str">
        <f t="shared" si="425"/>
        <v>--</v>
      </c>
    </row>
    <row r="3259" spans="1:47" x14ac:dyDescent="0.25">
      <c r="A3259" t="str">
        <f t="shared" si="420"/>
        <v>C118-1</v>
      </c>
      <c r="B3259" t="str">
        <f t="shared" si="421"/>
        <v>VCCIO_5A</v>
      </c>
      <c r="C3259" t="str">
        <f t="shared" si="422"/>
        <v>C118-VCCIO_5A</v>
      </c>
      <c r="D3259" t="str">
        <f t="shared" si="423"/>
        <v>C118-1</v>
      </c>
      <c r="E3259" t="s">
        <v>3250</v>
      </c>
      <c r="F3259">
        <v>1</v>
      </c>
      <c r="G3259" t="s">
        <v>1169</v>
      </c>
      <c r="AT3259" t="str">
        <f t="shared" si="424"/>
        <v>VCCIO_5A</v>
      </c>
      <c r="AU3259" t="str">
        <f t="shared" si="425"/>
        <v>--</v>
      </c>
    </row>
    <row r="3260" spans="1:47" x14ac:dyDescent="0.25">
      <c r="A3260" t="str">
        <f t="shared" si="420"/>
        <v>C118-2</v>
      </c>
      <c r="B3260" t="str">
        <f t="shared" si="421"/>
        <v>GND</v>
      </c>
      <c r="C3260" t="str">
        <f t="shared" si="422"/>
        <v>C118-GND</v>
      </c>
      <c r="D3260" t="str">
        <f t="shared" si="423"/>
        <v>C118-2</v>
      </c>
      <c r="E3260" t="s">
        <v>3250</v>
      </c>
      <c r="F3260">
        <v>2</v>
      </c>
      <c r="G3260" t="s">
        <v>433</v>
      </c>
      <c r="AT3260" t="str">
        <f t="shared" si="424"/>
        <v>GND</v>
      </c>
      <c r="AU3260" t="str">
        <f t="shared" si="425"/>
        <v>--</v>
      </c>
    </row>
    <row r="3261" spans="1:47" x14ac:dyDescent="0.25">
      <c r="A3261" t="str">
        <f t="shared" si="420"/>
        <v>C119-1</v>
      </c>
      <c r="B3261" t="str">
        <f t="shared" si="421"/>
        <v>0.8V_R</v>
      </c>
      <c r="C3261" t="str">
        <f t="shared" si="422"/>
        <v>C119-0.8V_R</v>
      </c>
      <c r="D3261" t="str">
        <f t="shared" si="423"/>
        <v>C119-1</v>
      </c>
      <c r="E3261" t="s">
        <v>3251</v>
      </c>
      <c r="F3261">
        <v>1</v>
      </c>
      <c r="G3261" t="s">
        <v>430</v>
      </c>
      <c r="AT3261" t="str">
        <f t="shared" si="424"/>
        <v>0.8V_R</v>
      </c>
      <c r="AU3261" t="str">
        <f t="shared" si="425"/>
        <v>--</v>
      </c>
    </row>
    <row r="3262" spans="1:47" x14ac:dyDescent="0.25">
      <c r="A3262" t="str">
        <f t="shared" si="420"/>
        <v>C119-2</v>
      </c>
      <c r="B3262" t="str">
        <f t="shared" si="421"/>
        <v>GND</v>
      </c>
      <c r="C3262" t="str">
        <f t="shared" si="422"/>
        <v>C119-GND</v>
      </c>
      <c r="D3262" t="str">
        <f t="shared" si="423"/>
        <v>C119-2</v>
      </c>
      <c r="E3262" t="s">
        <v>3251</v>
      </c>
      <c r="F3262">
        <v>2</v>
      </c>
      <c r="G3262" t="s">
        <v>433</v>
      </c>
      <c r="AT3262" t="str">
        <f t="shared" si="424"/>
        <v>GND</v>
      </c>
      <c r="AU3262" t="str">
        <f t="shared" si="425"/>
        <v>--</v>
      </c>
    </row>
    <row r="3263" spans="1:47" x14ac:dyDescent="0.25">
      <c r="A3263" t="str">
        <f t="shared" si="420"/>
        <v>C120-1</v>
      </c>
      <c r="B3263" t="str">
        <f t="shared" si="421"/>
        <v>VCCIO_5B</v>
      </c>
      <c r="C3263" t="str">
        <f t="shared" si="422"/>
        <v>C120-VCCIO_5B</v>
      </c>
      <c r="D3263" t="str">
        <f t="shared" si="423"/>
        <v>C120-1</v>
      </c>
      <c r="E3263" t="s">
        <v>3252</v>
      </c>
      <c r="F3263">
        <v>1</v>
      </c>
      <c r="G3263" t="s">
        <v>995</v>
      </c>
      <c r="AT3263" t="str">
        <f t="shared" si="424"/>
        <v>VCCIO_5B</v>
      </c>
      <c r="AU3263" t="str">
        <f t="shared" si="425"/>
        <v>--</v>
      </c>
    </row>
    <row r="3264" spans="1:47" x14ac:dyDescent="0.25">
      <c r="A3264" t="str">
        <f t="shared" si="420"/>
        <v>C120-2</v>
      </c>
      <c r="B3264" t="str">
        <f t="shared" si="421"/>
        <v>GND</v>
      </c>
      <c r="C3264" t="str">
        <f t="shared" si="422"/>
        <v>C120-GND</v>
      </c>
      <c r="D3264" t="str">
        <f t="shared" si="423"/>
        <v>C120-2</v>
      </c>
      <c r="E3264" t="s">
        <v>3252</v>
      </c>
      <c r="F3264">
        <v>2</v>
      </c>
      <c r="G3264" t="s">
        <v>433</v>
      </c>
      <c r="AT3264" t="str">
        <f t="shared" si="424"/>
        <v>GND</v>
      </c>
      <c r="AU3264" t="str">
        <f t="shared" si="425"/>
        <v>--</v>
      </c>
    </row>
    <row r="3265" spans="1:47" x14ac:dyDescent="0.25">
      <c r="A3265" t="str">
        <f t="shared" si="420"/>
        <v>C121-1</v>
      </c>
      <c r="B3265" t="str">
        <f t="shared" si="421"/>
        <v>0.8V_R</v>
      </c>
      <c r="C3265" t="str">
        <f t="shared" si="422"/>
        <v>C121-0.8V_R</v>
      </c>
      <c r="D3265" t="str">
        <f t="shared" si="423"/>
        <v>C121-1</v>
      </c>
      <c r="E3265" t="s">
        <v>3253</v>
      </c>
      <c r="F3265">
        <v>1</v>
      </c>
      <c r="G3265" t="s">
        <v>430</v>
      </c>
      <c r="AT3265" t="str">
        <f t="shared" si="424"/>
        <v>0.8V_R</v>
      </c>
      <c r="AU3265" t="str">
        <f t="shared" si="425"/>
        <v>--</v>
      </c>
    </row>
    <row r="3266" spans="1:47" x14ac:dyDescent="0.25">
      <c r="A3266" t="str">
        <f t="shared" si="420"/>
        <v>C121-2</v>
      </c>
      <c r="B3266" t="str">
        <f t="shared" si="421"/>
        <v>GND</v>
      </c>
      <c r="C3266" t="str">
        <f t="shared" si="422"/>
        <v>C121-GND</v>
      </c>
      <c r="D3266" t="str">
        <f t="shared" si="423"/>
        <v>C121-2</v>
      </c>
      <c r="E3266" t="s">
        <v>3253</v>
      </c>
      <c r="F3266">
        <v>2</v>
      </c>
      <c r="G3266" t="s">
        <v>433</v>
      </c>
      <c r="AT3266" t="str">
        <f t="shared" si="424"/>
        <v>GND</v>
      </c>
      <c r="AU3266" t="str">
        <f t="shared" si="425"/>
        <v>--</v>
      </c>
    </row>
    <row r="3267" spans="1:47" x14ac:dyDescent="0.25">
      <c r="A3267" t="str">
        <f t="shared" si="420"/>
        <v>C122-1</v>
      </c>
      <c r="B3267" t="str">
        <f t="shared" si="421"/>
        <v>1.8V</v>
      </c>
      <c r="C3267" t="str">
        <f t="shared" si="422"/>
        <v>C122-1.8V</v>
      </c>
      <c r="D3267" t="str">
        <f t="shared" si="423"/>
        <v>C122-1</v>
      </c>
      <c r="E3267" t="s">
        <v>3254</v>
      </c>
      <c r="F3267">
        <v>1</v>
      </c>
      <c r="G3267" t="s">
        <v>441</v>
      </c>
      <c r="AT3267" t="str">
        <f t="shared" si="424"/>
        <v>1.8V</v>
      </c>
      <c r="AU3267" t="str">
        <f t="shared" si="425"/>
        <v>--</v>
      </c>
    </row>
    <row r="3268" spans="1:47" x14ac:dyDescent="0.25">
      <c r="A3268" t="str">
        <f t="shared" si="420"/>
        <v>C122-2</v>
      </c>
      <c r="B3268" t="str">
        <f t="shared" si="421"/>
        <v>GND</v>
      </c>
      <c r="C3268" t="str">
        <f t="shared" si="422"/>
        <v>C122-GND</v>
      </c>
      <c r="D3268" t="str">
        <f t="shared" si="423"/>
        <v>C122-2</v>
      </c>
      <c r="E3268" t="s">
        <v>3254</v>
      </c>
      <c r="F3268">
        <v>2</v>
      </c>
      <c r="G3268" t="s">
        <v>433</v>
      </c>
      <c r="AT3268" t="str">
        <f t="shared" si="424"/>
        <v>GND</v>
      </c>
      <c r="AU3268" t="str">
        <f t="shared" si="425"/>
        <v>--</v>
      </c>
    </row>
    <row r="3269" spans="1:47" x14ac:dyDescent="0.25">
      <c r="A3269" t="str">
        <f t="shared" si="420"/>
        <v>C123-1</v>
      </c>
      <c r="B3269" t="str">
        <f t="shared" si="421"/>
        <v>0.8V_R</v>
      </c>
      <c r="C3269" t="str">
        <f t="shared" si="422"/>
        <v>C123-0.8V_R</v>
      </c>
      <c r="D3269" t="str">
        <f t="shared" si="423"/>
        <v>C123-1</v>
      </c>
      <c r="E3269" t="s">
        <v>3255</v>
      </c>
      <c r="F3269">
        <v>1</v>
      </c>
      <c r="G3269" t="s">
        <v>430</v>
      </c>
      <c r="AT3269" t="str">
        <f t="shared" si="424"/>
        <v>0.8V_R</v>
      </c>
      <c r="AU3269" t="str">
        <f t="shared" si="425"/>
        <v>--</v>
      </c>
    </row>
    <row r="3270" spans="1:47" x14ac:dyDescent="0.25">
      <c r="A3270" t="str">
        <f t="shared" ref="A3270:A3333" si="426">$E3270&amp;"-"&amp;$F3270</f>
        <v>C123-2</v>
      </c>
      <c r="B3270" t="str">
        <f t="shared" ref="B3270:B3333" si="427">IF(OR(E3270=$A$2,E3270=$B$2,E3270=$C$2,E3270=$D$2),"--",G3270)</f>
        <v>NetC123_2</v>
      </c>
      <c r="C3270" t="str">
        <f t="shared" ref="C3270:C3333" si="428">$E3270&amp;"-"&amp;$G3270</f>
        <v>C123-NetC123_2</v>
      </c>
      <c r="D3270" t="str">
        <f t="shared" ref="D3270:D3333" si="429">A3270</f>
        <v>C123-2</v>
      </c>
      <c r="E3270" t="s">
        <v>3255</v>
      </c>
      <c r="F3270">
        <v>2</v>
      </c>
      <c r="G3270" t="s">
        <v>1136</v>
      </c>
      <c r="AT3270" t="str">
        <f t="shared" ref="AT3270:AT3333" si="430">IF(IF(COUNTIF($AO$6:$AQ$150,B3270)&gt;0,"---","--")="---",VLOOKUP(B3270,$AO$6:$AQ$150,3,0),B3270)</f>
        <v>NetC123_2</v>
      </c>
      <c r="AU3270" t="str">
        <f t="shared" ref="AU3270:AU3333" si="431">IF(IF(COUNTIF($AO$6:$AQ$150,B3270)&gt;0,"---","--")="---",VLOOKUP(B3270,$AO$6:$AQ$150,2,0),"--")</f>
        <v>--</v>
      </c>
    </row>
    <row r="3271" spans="1:47" x14ac:dyDescent="0.25">
      <c r="A3271" t="str">
        <f t="shared" si="426"/>
        <v>C124-1</v>
      </c>
      <c r="B3271" t="str">
        <f t="shared" si="427"/>
        <v>VCCR_CORE</v>
      </c>
      <c r="C3271" t="str">
        <f t="shared" si="428"/>
        <v>C124-VCCR_CORE</v>
      </c>
      <c r="D3271" t="str">
        <f t="shared" si="429"/>
        <v>C124-1</v>
      </c>
      <c r="E3271" t="s">
        <v>3256</v>
      </c>
      <c r="F3271">
        <v>1</v>
      </c>
      <c r="G3271" t="s">
        <v>1310</v>
      </c>
      <c r="AT3271" t="str">
        <f t="shared" si="430"/>
        <v>VCCR_CORE</v>
      </c>
      <c r="AU3271" t="str">
        <f t="shared" si="431"/>
        <v>--</v>
      </c>
    </row>
    <row r="3272" spans="1:47" x14ac:dyDescent="0.25">
      <c r="A3272" t="str">
        <f t="shared" si="426"/>
        <v>C124-2</v>
      </c>
      <c r="B3272" t="str">
        <f t="shared" si="427"/>
        <v>GND</v>
      </c>
      <c r="C3272" t="str">
        <f t="shared" si="428"/>
        <v>C124-GND</v>
      </c>
      <c r="D3272" t="str">
        <f t="shared" si="429"/>
        <v>C124-2</v>
      </c>
      <c r="E3272" t="s">
        <v>3256</v>
      </c>
      <c r="F3272">
        <v>2</v>
      </c>
      <c r="G3272" t="s">
        <v>433</v>
      </c>
      <c r="AT3272" t="str">
        <f t="shared" si="430"/>
        <v>GND</v>
      </c>
      <c r="AU3272" t="str">
        <f t="shared" si="431"/>
        <v>--</v>
      </c>
    </row>
    <row r="3273" spans="1:47" x14ac:dyDescent="0.25">
      <c r="A3273" t="str">
        <f t="shared" si="426"/>
        <v>C125-1</v>
      </c>
      <c r="B3273" t="str">
        <f t="shared" si="427"/>
        <v>VCCR_CORE</v>
      </c>
      <c r="C3273" t="str">
        <f t="shared" si="428"/>
        <v>C125-VCCR_CORE</v>
      </c>
      <c r="D3273" t="str">
        <f t="shared" si="429"/>
        <v>C125-1</v>
      </c>
      <c r="E3273" t="s">
        <v>3257</v>
      </c>
      <c r="F3273">
        <v>1</v>
      </c>
      <c r="G3273" t="s">
        <v>1310</v>
      </c>
      <c r="AT3273" t="str">
        <f t="shared" si="430"/>
        <v>VCCR_CORE</v>
      </c>
      <c r="AU3273" t="str">
        <f t="shared" si="431"/>
        <v>--</v>
      </c>
    </row>
    <row r="3274" spans="1:47" x14ac:dyDescent="0.25">
      <c r="A3274" t="str">
        <f t="shared" si="426"/>
        <v>C125-2</v>
      </c>
      <c r="B3274" t="str">
        <f t="shared" si="427"/>
        <v>GND</v>
      </c>
      <c r="C3274" t="str">
        <f t="shared" si="428"/>
        <v>C125-GND</v>
      </c>
      <c r="D3274" t="str">
        <f t="shared" si="429"/>
        <v>C125-2</v>
      </c>
      <c r="E3274" t="s">
        <v>3257</v>
      </c>
      <c r="F3274">
        <v>2</v>
      </c>
      <c r="G3274" t="s">
        <v>433</v>
      </c>
      <c r="AT3274" t="str">
        <f t="shared" si="430"/>
        <v>GND</v>
      </c>
      <c r="AU3274" t="str">
        <f t="shared" si="431"/>
        <v>--</v>
      </c>
    </row>
    <row r="3275" spans="1:47" x14ac:dyDescent="0.25">
      <c r="A3275" t="str">
        <f t="shared" si="426"/>
        <v>C126-1</v>
      </c>
      <c r="B3275" t="str">
        <f t="shared" si="427"/>
        <v>VCCR_CORE</v>
      </c>
      <c r="C3275" t="str">
        <f t="shared" si="428"/>
        <v>C126-VCCR_CORE</v>
      </c>
      <c r="D3275" t="str">
        <f t="shared" si="429"/>
        <v>C126-1</v>
      </c>
      <c r="E3275" t="s">
        <v>3258</v>
      </c>
      <c r="F3275">
        <v>1</v>
      </c>
      <c r="G3275" t="s">
        <v>1310</v>
      </c>
      <c r="AT3275" t="str">
        <f t="shared" si="430"/>
        <v>VCCR_CORE</v>
      </c>
      <c r="AU3275" t="str">
        <f t="shared" si="431"/>
        <v>--</v>
      </c>
    </row>
    <row r="3276" spans="1:47" x14ac:dyDescent="0.25">
      <c r="A3276" t="str">
        <f t="shared" si="426"/>
        <v>C126-2</v>
      </c>
      <c r="B3276" t="str">
        <f t="shared" si="427"/>
        <v>GND</v>
      </c>
      <c r="C3276" t="str">
        <f t="shared" si="428"/>
        <v>C126-GND</v>
      </c>
      <c r="D3276" t="str">
        <f t="shared" si="429"/>
        <v>C126-2</v>
      </c>
      <c r="E3276" t="s">
        <v>3258</v>
      </c>
      <c r="F3276">
        <v>2</v>
      </c>
      <c r="G3276" t="s">
        <v>433</v>
      </c>
      <c r="AT3276" t="str">
        <f t="shared" si="430"/>
        <v>GND</v>
      </c>
      <c r="AU3276" t="str">
        <f t="shared" si="431"/>
        <v>--</v>
      </c>
    </row>
    <row r="3277" spans="1:47" x14ac:dyDescent="0.25">
      <c r="A3277" t="str">
        <f t="shared" si="426"/>
        <v>C127-1</v>
      </c>
      <c r="B3277" t="str">
        <f t="shared" si="427"/>
        <v>VCCR_CORE</v>
      </c>
      <c r="C3277" t="str">
        <f t="shared" si="428"/>
        <v>C127-VCCR_CORE</v>
      </c>
      <c r="D3277" t="str">
        <f t="shared" si="429"/>
        <v>C127-1</v>
      </c>
      <c r="E3277" t="s">
        <v>3259</v>
      </c>
      <c r="F3277">
        <v>1</v>
      </c>
      <c r="G3277" t="s">
        <v>1310</v>
      </c>
      <c r="AT3277" t="str">
        <f t="shared" si="430"/>
        <v>VCCR_CORE</v>
      </c>
      <c r="AU3277" t="str">
        <f t="shared" si="431"/>
        <v>--</v>
      </c>
    </row>
    <row r="3278" spans="1:47" x14ac:dyDescent="0.25">
      <c r="A3278" t="str">
        <f t="shared" si="426"/>
        <v>C127-2</v>
      </c>
      <c r="B3278" t="str">
        <f t="shared" si="427"/>
        <v>GND</v>
      </c>
      <c r="C3278" t="str">
        <f t="shared" si="428"/>
        <v>C127-GND</v>
      </c>
      <c r="D3278" t="str">
        <f t="shared" si="429"/>
        <v>C127-2</v>
      </c>
      <c r="E3278" t="s">
        <v>3259</v>
      </c>
      <c r="F3278">
        <v>2</v>
      </c>
      <c r="G3278" t="s">
        <v>433</v>
      </c>
      <c r="AT3278" t="str">
        <f t="shared" si="430"/>
        <v>GND</v>
      </c>
      <c r="AU3278" t="str">
        <f t="shared" si="431"/>
        <v>--</v>
      </c>
    </row>
    <row r="3279" spans="1:47" x14ac:dyDescent="0.25">
      <c r="A3279" t="str">
        <f t="shared" si="426"/>
        <v>C128-1</v>
      </c>
      <c r="B3279" t="str">
        <f t="shared" si="427"/>
        <v>GND</v>
      </c>
      <c r="C3279" t="str">
        <f t="shared" si="428"/>
        <v>C128-GND</v>
      </c>
      <c r="D3279" t="str">
        <f t="shared" si="429"/>
        <v>C128-1</v>
      </c>
      <c r="E3279" t="s">
        <v>3260</v>
      </c>
      <c r="F3279">
        <v>1</v>
      </c>
      <c r="G3279" t="s">
        <v>433</v>
      </c>
      <c r="AT3279" t="str">
        <f t="shared" si="430"/>
        <v>GND</v>
      </c>
      <c r="AU3279" t="str">
        <f t="shared" si="431"/>
        <v>--</v>
      </c>
    </row>
    <row r="3280" spans="1:47" x14ac:dyDescent="0.25">
      <c r="A3280" t="str">
        <f t="shared" si="426"/>
        <v>C128-2</v>
      </c>
      <c r="B3280" t="str">
        <f t="shared" si="427"/>
        <v>1.8V</v>
      </c>
      <c r="C3280" t="str">
        <f t="shared" si="428"/>
        <v>C128-1.8V</v>
      </c>
      <c r="D3280" t="str">
        <f t="shared" si="429"/>
        <v>C128-2</v>
      </c>
      <c r="E3280" t="s">
        <v>3260</v>
      </c>
      <c r="F3280">
        <v>2</v>
      </c>
      <c r="G3280" t="s">
        <v>441</v>
      </c>
      <c r="AT3280" t="str">
        <f t="shared" si="430"/>
        <v>1.8V</v>
      </c>
      <c r="AU3280" t="str">
        <f t="shared" si="431"/>
        <v>--</v>
      </c>
    </row>
    <row r="3281" spans="1:47" x14ac:dyDescent="0.25">
      <c r="A3281" t="str">
        <f t="shared" si="426"/>
        <v>C130-1</v>
      </c>
      <c r="B3281" t="str">
        <f t="shared" si="427"/>
        <v>GND</v>
      </c>
      <c r="C3281" t="str">
        <f t="shared" si="428"/>
        <v>C130-GND</v>
      </c>
      <c r="D3281" t="str">
        <f t="shared" si="429"/>
        <v>C130-1</v>
      </c>
      <c r="E3281" t="s">
        <v>3261</v>
      </c>
      <c r="F3281">
        <v>1</v>
      </c>
      <c r="G3281" t="s">
        <v>433</v>
      </c>
      <c r="AT3281" t="str">
        <f t="shared" si="430"/>
        <v>GND</v>
      </c>
      <c r="AU3281" t="str">
        <f t="shared" si="431"/>
        <v>--</v>
      </c>
    </row>
    <row r="3282" spans="1:47" x14ac:dyDescent="0.25">
      <c r="A3282" t="str">
        <f t="shared" si="426"/>
        <v>C130-2</v>
      </c>
      <c r="B3282" t="str">
        <f t="shared" si="427"/>
        <v>NetC130_2</v>
      </c>
      <c r="C3282" t="str">
        <f t="shared" si="428"/>
        <v>C130-NetC130_2</v>
      </c>
      <c r="D3282" t="str">
        <f t="shared" si="429"/>
        <v>C130-2</v>
      </c>
      <c r="E3282" t="s">
        <v>3261</v>
      </c>
      <c r="F3282">
        <v>2</v>
      </c>
      <c r="G3282" t="s">
        <v>1137</v>
      </c>
      <c r="AT3282" t="str">
        <f t="shared" si="430"/>
        <v>NetC130_2</v>
      </c>
      <c r="AU3282" t="str">
        <f t="shared" si="431"/>
        <v>--</v>
      </c>
    </row>
    <row r="3283" spans="1:47" x14ac:dyDescent="0.25">
      <c r="A3283" t="str">
        <f t="shared" si="426"/>
        <v>C131-1</v>
      </c>
      <c r="B3283" t="str">
        <f t="shared" si="427"/>
        <v>GND</v>
      </c>
      <c r="C3283" t="str">
        <f t="shared" si="428"/>
        <v>C131-GND</v>
      </c>
      <c r="D3283" t="str">
        <f t="shared" si="429"/>
        <v>C131-1</v>
      </c>
      <c r="E3283" t="s">
        <v>3262</v>
      </c>
      <c r="F3283">
        <v>1</v>
      </c>
      <c r="G3283" t="s">
        <v>433</v>
      </c>
      <c r="AT3283" t="str">
        <f t="shared" si="430"/>
        <v>GND</v>
      </c>
      <c r="AU3283" t="str">
        <f t="shared" si="431"/>
        <v>--</v>
      </c>
    </row>
    <row r="3284" spans="1:47" x14ac:dyDescent="0.25">
      <c r="A3284" t="str">
        <f t="shared" si="426"/>
        <v>C131-2</v>
      </c>
      <c r="B3284" t="str">
        <f t="shared" si="427"/>
        <v>NetC131_2</v>
      </c>
      <c r="C3284" t="str">
        <f t="shared" si="428"/>
        <v>C131-NetC131_2</v>
      </c>
      <c r="D3284" t="str">
        <f t="shared" si="429"/>
        <v>C131-2</v>
      </c>
      <c r="E3284" t="s">
        <v>3262</v>
      </c>
      <c r="F3284">
        <v>2</v>
      </c>
      <c r="G3284" t="s">
        <v>1138</v>
      </c>
      <c r="AT3284" t="str">
        <f t="shared" si="430"/>
        <v>NetC131_2</v>
      </c>
      <c r="AU3284" t="str">
        <f t="shared" si="431"/>
        <v>--</v>
      </c>
    </row>
    <row r="3285" spans="1:47" x14ac:dyDescent="0.25">
      <c r="A3285" t="str">
        <f t="shared" si="426"/>
        <v>C132-1</v>
      </c>
      <c r="B3285" t="str">
        <f t="shared" si="427"/>
        <v>GND</v>
      </c>
      <c r="C3285" t="str">
        <f t="shared" si="428"/>
        <v>C132-GND</v>
      </c>
      <c r="D3285" t="str">
        <f t="shared" si="429"/>
        <v>C132-1</v>
      </c>
      <c r="E3285" t="s">
        <v>3263</v>
      </c>
      <c r="F3285">
        <v>1</v>
      </c>
      <c r="G3285" t="s">
        <v>433</v>
      </c>
      <c r="AT3285" t="str">
        <f t="shared" si="430"/>
        <v>GND</v>
      </c>
      <c r="AU3285" t="str">
        <f t="shared" si="431"/>
        <v>--</v>
      </c>
    </row>
    <row r="3286" spans="1:47" x14ac:dyDescent="0.25">
      <c r="A3286" t="str">
        <f t="shared" si="426"/>
        <v>C132-2</v>
      </c>
      <c r="B3286" t="str">
        <f t="shared" si="427"/>
        <v>1.8V</v>
      </c>
      <c r="C3286" t="str">
        <f t="shared" si="428"/>
        <v>C132-1.8V</v>
      </c>
      <c r="D3286" t="str">
        <f t="shared" si="429"/>
        <v>C132-2</v>
      </c>
      <c r="E3286" t="s">
        <v>3263</v>
      </c>
      <c r="F3286">
        <v>2</v>
      </c>
      <c r="G3286" t="s">
        <v>441</v>
      </c>
      <c r="AT3286" t="str">
        <f t="shared" si="430"/>
        <v>1.8V</v>
      </c>
      <c r="AU3286" t="str">
        <f t="shared" si="431"/>
        <v>--</v>
      </c>
    </row>
    <row r="3287" spans="1:47" x14ac:dyDescent="0.25">
      <c r="A3287" t="str">
        <f t="shared" si="426"/>
        <v>C133-1</v>
      </c>
      <c r="B3287" t="str">
        <f t="shared" si="427"/>
        <v>12.0V</v>
      </c>
      <c r="C3287" t="str">
        <f t="shared" si="428"/>
        <v>C133-12.0V</v>
      </c>
      <c r="D3287" t="str">
        <f t="shared" si="429"/>
        <v>C133-1</v>
      </c>
      <c r="E3287" t="s">
        <v>3264</v>
      </c>
      <c r="F3287">
        <v>1</v>
      </c>
      <c r="G3287" t="s">
        <v>443</v>
      </c>
      <c r="AT3287" t="str">
        <f t="shared" si="430"/>
        <v>12.0V</v>
      </c>
      <c r="AU3287" t="str">
        <f t="shared" si="431"/>
        <v>--</v>
      </c>
    </row>
    <row r="3288" spans="1:47" x14ac:dyDescent="0.25">
      <c r="A3288" t="str">
        <f t="shared" si="426"/>
        <v>C133-2</v>
      </c>
      <c r="B3288" t="str">
        <f t="shared" si="427"/>
        <v>GND</v>
      </c>
      <c r="C3288" t="str">
        <f t="shared" si="428"/>
        <v>C133-GND</v>
      </c>
      <c r="D3288" t="str">
        <f t="shared" si="429"/>
        <v>C133-2</v>
      </c>
      <c r="E3288" t="s">
        <v>3264</v>
      </c>
      <c r="F3288">
        <v>2</v>
      </c>
      <c r="G3288" t="s">
        <v>433</v>
      </c>
      <c r="AT3288" t="str">
        <f t="shared" si="430"/>
        <v>GND</v>
      </c>
      <c r="AU3288" t="str">
        <f t="shared" si="431"/>
        <v>--</v>
      </c>
    </row>
    <row r="3289" spans="1:47" x14ac:dyDescent="0.25">
      <c r="A3289" t="str">
        <f t="shared" si="426"/>
        <v>C134-1</v>
      </c>
      <c r="B3289" t="str">
        <f t="shared" si="427"/>
        <v>GND</v>
      </c>
      <c r="C3289" t="str">
        <f t="shared" si="428"/>
        <v>C134-GND</v>
      </c>
      <c r="D3289" t="str">
        <f t="shared" si="429"/>
        <v>C134-1</v>
      </c>
      <c r="E3289" t="s">
        <v>2299</v>
      </c>
      <c r="F3289">
        <v>1</v>
      </c>
      <c r="G3289" t="s">
        <v>433</v>
      </c>
      <c r="AT3289" t="str">
        <f t="shared" si="430"/>
        <v>GND</v>
      </c>
      <c r="AU3289" t="str">
        <f t="shared" si="431"/>
        <v>--</v>
      </c>
    </row>
    <row r="3290" spans="1:47" x14ac:dyDescent="0.25">
      <c r="A3290" t="str">
        <f t="shared" si="426"/>
        <v>C134-2</v>
      </c>
      <c r="B3290" t="str">
        <f t="shared" si="427"/>
        <v>1.8V</v>
      </c>
      <c r="C3290" t="str">
        <f t="shared" si="428"/>
        <v>C134-1.8V</v>
      </c>
      <c r="D3290" t="str">
        <f t="shared" si="429"/>
        <v>C134-2</v>
      </c>
      <c r="E3290" t="s">
        <v>2299</v>
      </c>
      <c r="F3290">
        <v>2</v>
      </c>
      <c r="G3290" t="s">
        <v>441</v>
      </c>
      <c r="AT3290" t="str">
        <f t="shared" si="430"/>
        <v>1.8V</v>
      </c>
      <c r="AU3290" t="str">
        <f t="shared" si="431"/>
        <v>--</v>
      </c>
    </row>
    <row r="3291" spans="1:47" x14ac:dyDescent="0.25">
      <c r="A3291" t="str">
        <f t="shared" si="426"/>
        <v>C136-1</v>
      </c>
      <c r="B3291" t="str">
        <f t="shared" si="427"/>
        <v>12.0V</v>
      </c>
      <c r="C3291" t="str">
        <f t="shared" si="428"/>
        <v>C136-12.0V</v>
      </c>
      <c r="D3291" t="str">
        <f t="shared" si="429"/>
        <v>C136-1</v>
      </c>
      <c r="E3291" t="s">
        <v>3265</v>
      </c>
      <c r="F3291">
        <v>1</v>
      </c>
      <c r="G3291" t="s">
        <v>443</v>
      </c>
      <c r="AT3291" t="str">
        <f t="shared" si="430"/>
        <v>12.0V</v>
      </c>
      <c r="AU3291" t="str">
        <f t="shared" si="431"/>
        <v>--</v>
      </c>
    </row>
    <row r="3292" spans="1:47" x14ac:dyDescent="0.25">
      <c r="A3292" t="str">
        <f t="shared" si="426"/>
        <v>C136-2</v>
      </c>
      <c r="B3292" t="str">
        <f t="shared" si="427"/>
        <v>GND</v>
      </c>
      <c r="C3292" t="str">
        <f t="shared" si="428"/>
        <v>C136-GND</v>
      </c>
      <c r="D3292" t="str">
        <f t="shared" si="429"/>
        <v>C136-2</v>
      </c>
      <c r="E3292" t="s">
        <v>3265</v>
      </c>
      <c r="F3292">
        <v>2</v>
      </c>
      <c r="G3292" t="s">
        <v>433</v>
      </c>
      <c r="AT3292" t="str">
        <f t="shared" si="430"/>
        <v>GND</v>
      </c>
      <c r="AU3292" t="str">
        <f t="shared" si="431"/>
        <v>--</v>
      </c>
    </row>
    <row r="3293" spans="1:47" x14ac:dyDescent="0.25">
      <c r="A3293" t="str">
        <f t="shared" si="426"/>
        <v>C137-1</v>
      </c>
      <c r="B3293" t="str">
        <f t="shared" si="427"/>
        <v>12.0V</v>
      </c>
      <c r="C3293" t="str">
        <f t="shared" si="428"/>
        <v>C137-12.0V</v>
      </c>
      <c r="D3293" t="str">
        <f t="shared" si="429"/>
        <v>C137-1</v>
      </c>
      <c r="E3293" t="s">
        <v>3266</v>
      </c>
      <c r="F3293">
        <v>1</v>
      </c>
      <c r="G3293" t="s">
        <v>443</v>
      </c>
      <c r="AT3293" t="str">
        <f t="shared" si="430"/>
        <v>12.0V</v>
      </c>
      <c r="AU3293" t="str">
        <f t="shared" si="431"/>
        <v>--</v>
      </c>
    </row>
    <row r="3294" spans="1:47" x14ac:dyDescent="0.25">
      <c r="A3294" t="str">
        <f t="shared" si="426"/>
        <v>C137-2</v>
      </c>
      <c r="B3294" t="str">
        <f t="shared" si="427"/>
        <v>GND</v>
      </c>
      <c r="C3294" t="str">
        <f t="shared" si="428"/>
        <v>C137-GND</v>
      </c>
      <c r="D3294" t="str">
        <f t="shared" si="429"/>
        <v>C137-2</v>
      </c>
      <c r="E3294" t="s">
        <v>3266</v>
      </c>
      <c r="F3294">
        <v>2</v>
      </c>
      <c r="G3294" t="s">
        <v>433</v>
      </c>
      <c r="AT3294" t="str">
        <f t="shared" si="430"/>
        <v>GND</v>
      </c>
      <c r="AU3294" t="str">
        <f t="shared" si="431"/>
        <v>--</v>
      </c>
    </row>
    <row r="3295" spans="1:47" x14ac:dyDescent="0.25">
      <c r="A3295" t="str">
        <f t="shared" si="426"/>
        <v>C138-1</v>
      </c>
      <c r="B3295" t="str">
        <f t="shared" si="427"/>
        <v>NetC138_1</v>
      </c>
      <c r="C3295" t="str">
        <f t="shared" si="428"/>
        <v>C138-NetC138_1</v>
      </c>
      <c r="D3295" t="str">
        <f t="shared" si="429"/>
        <v>C138-1</v>
      </c>
      <c r="E3295" t="s">
        <v>3267</v>
      </c>
      <c r="F3295">
        <v>1</v>
      </c>
      <c r="G3295" t="s">
        <v>1139</v>
      </c>
      <c r="AT3295" t="str">
        <f t="shared" si="430"/>
        <v>NetC138_1</v>
      </c>
      <c r="AU3295" t="str">
        <f t="shared" si="431"/>
        <v>--</v>
      </c>
    </row>
    <row r="3296" spans="1:47" x14ac:dyDescent="0.25">
      <c r="A3296" t="str">
        <f t="shared" si="426"/>
        <v>C138-2</v>
      </c>
      <c r="B3296" t="str">
        <f t="shared" si="427"/>
        <v>GND</v>
      </c>
      <c r="C3296" t="str">
        <f t="shared" si="428"/>
        <v>C138-GND</v>
      </c>
      <c r="D3296" t="str">
        <f t="shared" si="429"/>
        <v>C138-2</v>
      </c>
      <c r="E3296" t="s">
        <v>3267</v>
      </c>
      <c r="F3296">
        <v>2</v>
      </c>
      <c r="G3296" t="s">
        <v>433</v>
      </c>
      <c r="AT3296" t="str">
        <f t="shared" si="430"/>
        <v>GND</v>
      </c>
      <c r="AU3296" t="str">
        <f t="shared" si="431"/>
        <v>--</v>
      </c>
    </row>
    <row r="3297" spans="1:47" x14ac:dyDescent="0.25">
      <c r="A3297" t="str">
        <f t="shared" si="426"/>
        <v>C139-1</v>
      </c>
      <c r="B3297" t="str">
        <f t="shared" si="427"/>
        <v>1.0V</v>
      </c>
      <c r="C3297" t="str">
        <f t="shared" si="428"/>
        <v>C139-1.0V</v>
      </c>
      <c r="D3297" t="str">
        <f t="shared" si="429"/>
        <v>C139-1</v>
      </c>
      <c r="E3297" t="s">
        <v>3268</v>
      </c>
      <c r="F3297">
        <v>1</v>
      </c>
      <c r="G3297" t="s">
        <v>434</v>
      </c>
      <c r="AT3297" t="str">
        <f t="shared" si="430"/>
        <v>1.0V</v>
      </c>
      <c r="AU3297" t="str">
        <f t="shared" si="431"/>
        <v>--</v>
      </c>
    </row>
    <row r="3298" spans="1:47" x14ac:dyDescent="0.25">
      <c r="A3298" t="str">
        <f t="shared" si="426"/>
        <v>C139-2</v>
      </c>
      <c r="B3298" t="str">
        <f t="shared" si="427"/>
        <v>GND</v>
      </c>
      <c r="C3298" t="str">
        <f t="shared" si="428"/>
        <v>C139-GND</v>
      </c>
      <c r="D3298" t="str">
        <f t="shared" si="429"/>
        <v>C139-2</v>
      </c>
      <c r="E3298" t="s">
        <v>3268</v>
      </c>
      <c r="F3298">
        <v>2</v>
      </c>
      <c r="G3298" t="s">
        <v>433</v>
      </c>
      <c r="AT3298" t="str">
        <f t="shared" si="430"/>
        <v>GND</v>
      </c>
      <c r="AU3298" t="str">
        <f t="shared" si="431"/>
        <v>--</v>
      </c>
    </row>
    <row r="3299" spans="1:47" x14ac:dyDescent="0.25">
      <c r="A3299" t="str">
        <f t="shared" si="426"/>
        <v>C140-1</v>
      </c>
      <c r="B3299" t="str">
        <f t="shared" si="427"/>
        <v>1.0V</v>
      </c>
      <c r="C3299" t="str">
        <f t="shared" si="428"/>
        <v>C140-1.0V</v>
      </c>
      <c r="D3299" t="str">
        <f t="shared" si="429"/>
        <v>C140-1</v>
      </c>
      <c r="E3299" t="s">
        <v>3269</v>
      </c>
      <c r="F3299">
        <v>1</v>
      </c>
      <c r="G3299" t="s">
        <v>434</v>
      </c>
      <c r="AT3299" t="str">
        <f t="shared" si="430"/>
        <v>1.0V</v>
      </c>
      <c r="AU3299" t="str">
        <f t="shared" si="431"/>
        <v>--</v>
      </c>
    </row>
    <row r="3300" spans="1:47" x14ac:dyDescent="0.25">
      <c r="A3300" t="str">
        <f t="shared" si="426"/>
        <v>C140-2</v>
      </c>
      <c r="B3300" t="str">
        <f t="shared" si="427"/>
        <v>GND</v>
      </c>
      <c r="C3300" t="str">
        <f t="shared" si="428"/>
        <v>C140-GND</v>
      </c>
      <c r="D3300" t="str">
        <f t="shared" si="429"/>
        <v>C140-2</v>
      </c>
      <c r="E3300" t="s">
        <v>3269</v>
      </c>
      <c r="F3300">
        <v>2</v>
      </c>
      <c r="G3300" t="s">
        <v>433</v>
      </c>
      <c r="AT3300" t="str">
        <f t="shared" si="430"/>
        <v>GND</v>
      </c>
      <c r="AU3300" t="str">
        <f t="shared" si="431"/>
        <v>--</v>
      </c>
    </row>
    <row r="3301" spans="1:47" x14ac:dyDescent="0.25">
      <c r="A3301" t="str">
        <f t="shared" si="426"/>
        <v>C141-1</v>
      </c>
      <c r="B3301" t="str">
        <f t="shared" si="427"/>
        <v>1.0V</v>
      </c>
      <c r="C3301" t="str">
        <f t="shared" si="428"/>
        <v>C141-1.0V</v>
      </c>
      <c r="D3301" t="str">
        <f t="shared" si="429"/>
        <v>C141-1</v>
      </c>
      <c r="E3301" t="s">
        <v>3270</v>
      </c>
      <c r="F3301">
        <v>1</v>
      </c>
      <c r="G3301" t="s">
        <v>434</v>
      </c>
      <c r="AT3301" t="str">
        <f t="shared" si="430"/>
        <v>1.0V</v>
      </c>
      <c r="AU3301" t="str">
        <f t="shared" si="431"/>
        <v>--</v>
      </c>
    </row>
    <row r="3302" spans="1:47" x14ac:dyDescent="0.25">
      <c r="A3302" t="str">
        <f t="shared" si="426"/>
        <v>C141-2</v>
      </c>
      <c r="B3302" t="str">
        <f t="shared" si="427"/>
        <v>NetC141_2</v>
      </c>
      <c r="C3302" t="str">
        <f t="shared" si="428"/>
        <v>C141-NetC141_2</v>
      </c>
      <c r="D3302" t="str">
        <f t="shared" si="429"/>
        <v>C141-2</v>
      </c>
      <c r="E3302" t="s">
        <v>3270</v>
      </c>
      <c r="F3302">
        <v>2</v>
      </c>
      <c r="G3302" t="s">
        <v>1140</v>
      </c>
      <c r="AT3302" t="str">
        <f t="shared" si="430"/>
        <v>NetC141_2</v>
      </c>
      <c r="AU3302" t="str">
        <f t="shared" si="431"/>
        <v>--</v>
      </c>
    </row>
    <row r="3303" spans="1:47" x14ac:dyDescent="0.25">
      <c r="A3303" t="str">
        <f t="shared" si="426"/>
        <v>C142-1</v>
      </c>
      <c r="B3303" t="str">
        <f t="shared" si="427"/>
        <v>GND</v>
      </c>
      <c r="C3303" t="str">
        <f t="shared" si="428"/>
        <v>C142-GND</v>
      </c>
      <c r="D3303" t="str">
        <f t="shared" si="429"/>
        <v>C142-1</v>
      </c>
      <c r="E3303" t="s">
        <v>3271</v>
      </c>
      <c r="F3303">
        <v>1</v>
      </c>
      <c r="G3303" t="s">
        <v>433</v>
      </c>
      <c r="AT3303" t="str">
        <f t="shared" si="430"/>
        <v>GND</v>
      </c>
      <c r="AU3303" t="str">
        <f t="shared" si="431"/>
        <v>--</v>
      </c>
    </row>
    <row r="3304" spans="1:47" x14ac:dyDescent="0.25">
      <c r="A3304" t="str">
        <f t="shared" si="426"/>
        <v>C142-2</v>
      </c>
      <c r="B3304" t="str">
        <f t="shared" si="427"/>
        <v>NetC142_2</v>
      </c>
      <c r="C3304" t="str">
        <f t="shared" si="428"/>
        <v>C142-NetC142_2</v>
      </c>
      <c r="D3304" t="str">
        <f t="shared" si="429"/>
        <v>C142-2</v>
      </c>
      <c r="E3304" t="s">
        <v>3271</v>
      </c>
      <c r="F3304">
        <v>2</v>
      </c>
      <c r="G3304" t="s">
        <v>1141</v>
      </c>
      <c r="AT3304" t="str">
        <f t="shared" si="430"/>
        <v>NetC142_2</v>
      </c>
      <c r="AU3304" t="str">
        <f t="shared" si="431"/>
        <v>--</v>
      </c>
    </row>
    <row r="3305" spans="1:47" x14ac:dyDescent="0.25">
      <c r="A3305" t="str">
        <f t="shared" si="426"/>
        <v>C143-1</v>
      </c>
      <c r="B3305" t="str">
        <f t="shared" si="427"/>
        <v>GND</v>
      </c>
      <c r="C3305" t="str">
        <f t="shared" si="428"/>
        <v>C143-GND</v>
      </c>
      <c r="D3305" t="str">
        <f t="shared" si="429"/>
        <v>C143-1</v>
      </c>
      <c r="E3305" t="s">
        <v>3272</v>
      </c>
      <c r="F3305">
        <v>1</v>
      </c>
      <c r="G3305" t="s">
        <v>433</v>
      </c>
      <c r="AT3305" t="str">
        <f t="shared" si="430"/>
        <v>GND</v>
      </c>
      <c r="AU3305" t="str">
        <f t="shared" si="431"/>
        <v>--</v>
      </c>
    </row>
    <row r="3306" spans="1:47" x14ac:dyDescent="0.25">
      <c r="A3306" t="str">
        <f t="shared" si="426"/>
        <v>C143-2</v>
      </c>
      <c r="B3306" t="str">
        <f t="shared" si="427"/>
        <v>NetC143_2</v>
      </c>
      <c r="C3306" t="str">
        <f t="shared" si="428"/>
        <v>C143-NetC143_2</v>
      </c>
      <c r="D3306" t="str">
        <f t="shared" si="429"/>
        <v>C143-2</v>
      </c>
      <c r="E3306" t="s">
        <v>3272</v>
      </c>
      <c r="F3306">
        <v>2</v>
      </c>
      <c r="G3306" t="s">
        <v>1142</v>
      </c>
      <c r="AT3306" t="str">
        <f t="shared" si="430"/>
        <v>NetC143_2</v>
      </c>
      <c r="AU3306" t="str">
        <f t="shared" si="431"/>
        <v>--</v>
      </c>
    </row>
    <row r="3307" spans="1:47" x14ac:dyDescent="0.25">
      <c r="A3307" t="str">
        <f t="shared" si="426"/>
        <v>C144-1</v>
      </c>
      <c r="B3307" t="str">
        <f t="shared" si="427"/>
        <v>12.0V</v>
      </c>
      <c r="C3307" t="str">
        <f t="shared" si="428"/>
        <v>C144-12.0V</v>
      </c>
      <c r="D3307" t="str">
        <f t="shared" si="429"/>
        <v>C144-1</v>
      </c>
      <c r="E3307" t="s">
        <v>3273</v>
      </c>
      <c r="F3307">
        <v>1</v>
      </c>
      <c r="G3307" t="s">
        <v>443</v>
      </c>
      <c r="AT3307" t="str">
        <f t="shared" si="430"/>
        <v>12.0V</v>
      </c>
      <c r="AU3307" t="str">
        <f t="shared" si="431"/>
        <v>--</v>
      </c>
    </row>
    <row r="3308" spans="1:47" x14ac:dyDescent="0.25">
      <c r="A3308" t="str">
        <f t="shared" si="426"/>
        <v>C144-2</v>
      </c>
      <c r="B3308" t="str">
        <f t="shared" si="427"/>
        <v>GND</v>
      </c>
      <c r="C3308" t="str">
        <f t="shared" si="428"/>
        <v>C144-GND</v>
      </c>
      <c r="D3308" t="str">
        <f t="shared" si="429"/>
        <v>C144-2</v>
      </c>
      <c r="E3308" t="s">
        <v>3273</v>
      </c>
      <c r="F3308">
        <v>2</v>
      </c>
      <c r="G3308" t="s">
        <v>433</v>
      </c>
      <c r="AT3308" t="str">
        <f t="shared" si="430"/>
        <v>GND</v>
      </c>
      <c r="AU3308" t="str">
        <f t="shared" si="431"/>
        <v>--</v>
      </c>
    </row>
    <row r="3309" spans="1:47" x14ac:dyDescent="0.25">
      <c r="A3309" t="str">
        <f t="shared" si="426"/>
        <v>C145-1</v>
      </c>
      <c r="B3309" t="str">
        <f t="shared" si="427"/>
        <v>12.0V</v>
      </c>
      <c r="C3309" t="str">
        <f t="shared" si="428"/>
        <v>C145-12.0V</v>
      </c>
      <c r="D3309" t="str">
        <f t="shared" si="429"/>
        <v>C145-1</v>
      </c>
      <c r="E3309" t="s">
        <v>3274</v>
      </c>
      <c r="F3309">
        <v>1</v>
      </c>
      <c r="G3309" t="s">
        <v>443</v>
      </c>
      <c r="AT3309" t="str">
        <f t="shared" si="430"/>
        <v>12.0V</v>
      </c>
      <c r="AU3309" t="str">
        <f t="shared" si="431"/>
        <v>--</v>
      </c>
    </row>
    <row r="3310" spans="1:47" x14ac:dyDescent="0.25">
      <c r="A3310" t="str">
        <f t="shared" si="426"/>
        <v>C145-2</v>
      </c>
      <c r="B3310" t="str">
        <f t="shared" si="427"/>
        <v>GND</v>
      </c>
      <c r="C3310" t="str">
        <f t="shared" si="428"/>
        <v>C145-GND</v>
      </c>
      <c r="D3310" t="str">
        <f t="shared" si="429"/>
        <v>C145-2</v>
      </c>
      <c r="E3310" t="s">
        <v>3274</v>
      </c>
      <c r="F3310">
        <v>2</v>
      </c>
      <c r="G3310" t="s">
        <v>433</v>
      </c>
      <c r="AT3310" t="str">
        <f t="shared" si="430"/>
        <v>GND</v>
      </c>
      <c r="AU3310" t="str">
        <f t="shared" si="431"/>
        <v>--</v>
      </c>
    </row>
    <row r="3311" spans="1:47" x14ac:dyDescent="0.25">
      <c r="A3311" t="str">
        <f t="shared" si="426"/>
        <v>C146-1</v>
      </c>
      <c r="B3311" t="str">
        <f t="shared" si="427"/>
        <v>VCCIO_6D</v>
      </c>
      <c r="C3311" t="str">
        <f t="shared" si="428"/>
        <v>C146-VCCIO_6D</v>
      </c>
      <c r="D3311" t="str">
        <f t="shared" si="429"/>
        <v>C146-1</v>
      </c>
      <c r="E3311" t="s">
        <v>3275</v>
      </c>
      <c r="F3311">
        <v>1</v>
      </c>
      <c r="G3311" t="s">
        <v>493</v>
      </c>
      <c r="AT3311" t="str">
        <f t="shared" si="430"/>
        <v>VCCIO_6D</v>
      </c>
      <c r="AU3311" t="str">
        <f t="shared" si="431"/>
        <v>--</v>
      </c>
    </row>
    <row r="3312" spans="1:47" x14ac:dyDescent="0.25">
      <c r="A3312" t="str">
        <f t="shared" si="426"/>
        <v>C146-2</v>
      </c>
      <c r="B3312" t="str">
        <f t="shared" si="427"/>
        <v>GND</v>
      </c>
      <c r="C3312" t="str">
        <f t="shared" si="428"/>
        <v>C146-GND</v>
      </c>
      <c r="D3312" t="str">
        <f t="shared" si="429"/>
        <v>C146-2</v>
      </c>
      <c r="E3312" t="s">
        <v>3275</v>
      </c>
      <c r="F3312">
        <v>2</v>
      </c>
      <c r="G3312" t="s">
        <v>433</v>
      </c>
      <c r="AT3312" t="str">
        <f t="shared" si="430"/>
        <v>GND</v>
      </c>
      <c r="AU3312" t="str">
        <f t="shared" si="431"/>
        <v>--</v>
      </c>
    </row>
    <row r="3313" spans="1:47" x14ac:dyDescent="0.25">
      <c r="A3313" t="str">
        <f t="shared" si="426"/>
        <v>C147-1</v>
      </c>
      <c r="B3313" t="str">
        <f t="shared" si="427"/>
        <v>12.0V</v>
      </c>
      <c r="C3313" t="str">
        <f t="shared" si="428"/>
        <v>C147-12.0V</v>
      </c>
      <c r="D3313" t="str">
        <f t="shared" si="429"/>
        <v>C147-1</v>
      </c>
      <c r="E3313" t="s">
        <v>3276</v>
      </c>
      <c r="F3313">
        <v>1</v>
      </c>
      <c r="G3313" t="s">
        <v>443</v>
      </c>
      <c r="AT3313" t="str">
        <f t="shared" si="430"/>
        <v>12.0V</v>
      </c>
      <c r="AU3313" t="str">
        <f t="shared" si="431"/>
        <v>--</v>
      </c>
    </row>
    <row r="3314" spans="1:47" x14ac:dyDescent="0.25">
      <c r="A3314" t="str">
        <f t="shared" si="426"/>
        <v>C147-2</v>
      </c>
      <c r="B3314" t="str">
        <f t="shared" si="427"/>
        <v>GND</v>
      </c>
      <c r="C3314" t="str">
        <f t="shared" si="428"/>
        <v>C147-GND</v>
      </c>
      <c r="D3314" t="str">
        <f t="shared" si="429"/>
        <v>C147-2</v>
      </c>
      <c r="E3314" t="s">
        <v>3276</v>
      </c>
      <c r="F3314">
        <v>2</v>
      </c>
      <c r="G3314" t="s">
        <v>433</v>
      </c>
      <c r="AT3314" t="str">
        <f t="shared" si="430"/>
        <v>GND</v>
      </c>
      <c r="AU3314" t="str">
        <f t="shared" si="431"/>
        <v>--</v>
      </c>
    </row>
    <row r="3315" spans="1:47" x14ac:dyDescent="0.25">
      <c r="A3315" t="str">
        <f t="shared" si="426"/>
        <v>C148-1</v>
      </c>
      <c r="B3315" t="str">
        <f t="shared" si="427"/>
        <v>1.0V_R</v>
      </c>
      <c r="C3315" t="str">
        <f t="shared" si="428"/>
        <v>C148-1.0V_R</v>
      </c>
      <c r="D3315" t="str">
        <f t="shared" si="429"/>
        <v>C148-1</v>
      </c>
      <c r="E3315" t="s">
        <v>3277</v>
      </c>
      <c r="F3315">
        <v>1</v>
      </c>
      <c r="G3315" t="s">
        <v>436</v>
      </c>
      <c r="AT3315" t="str">
        <f t="shared" si="430"/>
        <v>1.0V_R</v>
      </c>
      <c r="AU3315" t="str">
        <f t="shared" si="431"/>
        <v>--</v>
      </c>
    </row>
    <row r="3316" spans="1:47" x14ac:dyDescent="0.25">
      <c r="A3316" t="str">
        <f t="shared" si="426"/>
        <v>C148-2</v>
      </c>
      <c r="B3316" t="str">
        <f t="shared" si="427"/>
        <v>GND</v>
      </c>
      <c r="C3316" t="str">
        <f t="shared" si="428"/>
        <v>C148-GND</v>
      </c>
      <c r="D3316" t="str">
        <f t="shared" si="429"/>
        <v>C148-2</v>
      </c>
      <c r="E3316" t="s">
        <v>3277</v>
      </c>
      <c r="F3316">
        <v>2</v>
      </c>
      <c r="G3316" t="s">
        <v>433</v>
      </c>
      <c r="AT3316" t="str">
        <f t="shared" si="430"/>
        <v>GND</v>
      </c>
      <c r="AU3316" t="str">
        <f t="shared" si="431"/>
        <v>--</v>
      </c>
    </row>
    <row r="3317" spans="1:47" x14ac:dyDescent="0.25">
      <c r="A3317" t="str">
        <f t="shared" si="426"/>
        <v>C149-1</v>
      </c>
      <c r="B3317" t="str">
        <f t="shared" si="427"/>
        <v>0.9V_ETH</v>
      </c>
      <c r="C3317" t="str">
        <f t="shared" si="428"/>
        <v>C149-0.9V_ETH</v>
      </c>
      <c r="D3317" t="str">
        <f t="shared" si="429"/>
        <v>C149-1</v>
      </c>
      <c r="E3317" t="s">
        <v>3278</v>
      </c>
      <c r="F3317">
        <v>1</v>
      </c>
      <c r="G3317" t="s">
        <v>432</v>
      </c>
      <c r="AT3317" t="str">
        <f t="shared" si="430"/>
        <v>0.9V_ETH</v>
      </c>
      <c r="AU3317" t="str">
        <f t="shared" si="431"/>
        <v>--</v>
      </c>
    </row>
    <row r="3318" spans="1:47" x14ac:dyDescent="0.25">
      <c r="A3318" t="str">
        <f t="shared" si="426"/>
        <v>C149-2</v>
      </c>
      <c r="B3318" t="str">
        <f t="shared" si="427"/>
        <v>GND</v>
      </c>
      <c r="C3318" t="str">
        <f t="shared" si="428"/>
        <v>C149-GND</v>
      </c>
      <c r="D3318" t="str">
        <f t="shared" si="429"/>
        <v>C149-2</v>
      </c>
      <c r="E3318" t="s">
        <v>3278</v>
      </c>
      <c r="F3318">
        <v>2</v>
      </c>
      <c r="G3318" t="s">
        <v>433</v>
      </c>
      <c r="AT3318" t="str">
        <f t="shared" si="430"/>
        <v>GND</v>
      </c>
      <c r="AU3318" t="str">
        <f t="shared" si="431"/>
        <v>--</v>
      </c>
    </row>
    <row r="3319" spans="1:47" x14ac:dyDescent="0.25">
      <c r="A3319" t="str">
        <f t="shared" si="426"/>
        <v>C150-1</v>
      </c>
      <c r="B3319" t="str">
        <f t="shared" si="427"/>
        <v>1.0V_R</v>
      </c>
      <c r="C3319" t="str">
        <f t="shared" si="428"/>
        <v>C150-1.0V_R</v>
      </c>
      <c r="D3319" t="str">
        <f t="shared" si="429"/>
        <v>C150-1</v>
      </c>
      <c r="E3319" t="s">
        <v>3279</v>
      </c>
      <c r="F3319">
        <v>1</v>
      </c>
      <c r="G3319" t="s">
        <v>436</v>
      </c>
      <c r="AT3319" t="str">
        <f t="shared" si="430"/>
        <v>1.0V_R</v>
      </c>
      <c r="AU3319" t="str">
        <f t="shared" si="431"/>
        <v>--</v>
      </c>
    </row>
    <row r="3320" spans="1:47" x14ac:dyDescent="0.25">
      <c r="A3320" t="str">
        <f t="shared" si="426"/>
        <v>C150-2</v>
      </c>
      <c r="B3320" t="str">
        <f t="shared" si="427"/>
        <v>GND</v>
      </c>
      <c r="C3320" t="str">
        <f t="shared" si="428"/>
        <v>C150-GND</v>
      </c>
      <c r="D3320" t="str">
        <f t="shared" si="429"/>
        <v>C150-2</v>
      </c>
      <c r="E3320" t="s">
        <v>3279</v>
      </c>
      <c r="F3320">
        <v>2</v>
      </c>
      <c r="G3320" t="s">
        <v>433</v>
      </c>
      <c r="AT3320" t="str">
        <f t="shared" si="430"/>
        <v>GND</v>
      </c>
      <c r="AU3320" t="str">
        <f t="shared" si="431"/>
        <v>--</v>
      </c>
    </row>
    <row r="3321" spans="1:47" x14ac:dyDescent="0.25">
      <c r="A3321" t="str">
        <f t="shared" si="426"/>
        <v>C151-1</v>
      </c>
      <c r="B3321" t="str">
        <f t="shared" si="427"/>
        <v>1.0V_R</v>
      </c>
      <c r="C3321" t="str">
        <f t="shared" si="428"/>
        <v>C151-1.0V_R</v>
      </c>
      <c r="D3321" t="str">
        <f t="shared" si="429"/>
        <v>C151-1</v>
      </c>
      <c r="E3321" t="s">
        <v>3280</v>
      </c>
      <c r="F3321">
        <v>1</v>
      </c>
      <c r="G3321" t="s">
        <v>436</v>
      </c>
      <c r="AT3321" t="str">
        <f t="shared" si="430"/>
        <v>1.0V_R</v>
      </c>
      <c r="AU3321" t="str">
        <f t="shared" si="431"/>
        <v>--</v>
      </c>
    </row>
    <row r="3322" spans="1:47" x14ac:dyDescent="0.25">
      <c r="A3322" t="str">
        <f t="shared" si="426"/>
        <v>C151-2</v>
      </c>
      <c r="B3322" t="str">
        <f t="shared" si="427"/>
        <v>NetC151_2</v>
      </c>
      <c r="C3322" t="str">
        <f t="shared" si="428"/>
        <v>C151-NetC151_2</v>
      </c>
      <c r="D3322" t="str">
        <f t="shared" si="429"/>
        <v>C151-2</v>
      </c>
      <c r="E3322" t="s">
        <v>3280</v>
      </c>
      <c r="F3322">
        <v>2</v>
      </c>
      <c r="G3322" t="s">
        <v>1143</v>
      </c>
      <c r="AT3322" t="str">
        <f t="shared" si="430"/>
        <v>NetC151_2</v>
      </c>
      <c r="AU3322" t="str">
        <f t="shared" si="431"/>
        <v>--</v>
      </c>
    </row>
    <row r="3323" spans="1:47" x14ac:dyDescent="0.25">
      <c r="A3323" t="str">
        <f t="shared" si="426"/>
        <v>C152-1</v>
      </c>
      <c r="B3323" t="str">
        <f t="shared" si="427"/>
        <v>GND</v>
      </c>
      <c r="C3323" t="str">
        <f t="shared" si="428"/>
        <v>C152-GND</v>
      </c>
      <c r="D3323" t="str">
        <f t="shared" si="429"/>
        <v>C152-1</v>
      </c>
      <c r="E3323" t="s">
        <v>3281</v>
      </c>
      <c r="F3323">
        <v>1</v>
      </c>
      <c r="G3323" t="s">
        <v>433</v>
      </c>
      <c r="AT3323" t="str">
        <f t="shared" si="430"/>
        <v>GND</v>
      </c>
      <c r="AU3323" t="str">
        <f t="shared" si="431"/>
        <v>--</v>
      </c>
    </row>
    <row r="3324" spans="1:47" x14ac:dyDescent="0.25">
      <c r="A3324" t="str">
        <f t="shared" si="426"/>
        <v>C152-2</v>
      </c>
      <c r="B3324" t="str">
        <f t="shared" si="427"/>
        <v>NetC152_2</v>
      </c>
      <c r="C3324" t="str">
        <f t="shared" si="428"/>
        <v>C152-NetC152_2</v>
      </c>
      <c r="D3324" t="str">
        <f t="shared" si="429"/>
        <v>C152-2</v>
      </c>
      <c r="E3324" t="s">
        <v>3281</v>
      </c>
      <c r="F3324">
        <v>2</v>
      </c>
      <c r="G3324" t="s">
        <v>1144</v>
      </c>
      <c r="AT3324" t="str">
        <f t="shared" si="430"/>
        <v>NetC152_2</v>
      </c>
      <c r="AU3324" t="str">
        <f t="shared" si="431"/>
        <v>--</v>
      </c>
    </row>
    <row r="3325" spans="1:47" x14ac:dyDescent="0.25">
      <c r="A3325" t="str">
        <f t="shared" si="426"/>
        <v>C153-1</v>
      </c>
      <c r="B3325" t="str">
        <f t="shared" si="427"/>
        <v>1.2V</v>
      </c>
      <c r="C3325" t="str">
        <f t="shared" si="428"/>
        <v>C153-1.2V</v>
      </c>
      <c r="D3325" t="str">
        <f t="shared" si="429"/>
        <v>C153-1</v>
      </c>
      <c r="E3325" t="s">
        <v>3282</v>
      </c>
      <c r="F3325">
        <v>1</v>
      </c>
      <c r="G3325" t="s">
        <v>439</v>
      </c>
      <c r="AT3325" t="str">
        <f t="shared" si="430"/>
        <v>1.2V</v>
      </c>
      <c r="AU3325" t="str">
        <f t="shared" si="431"/>
        <v>--</v>
      </c>
    </row>
    <row r="3326" spans="1:47" x14ac:dyDescent="0.25">
      <c r="A3326" t="str">
        <f t="shared" si="426"/>
        <v>C153-2</v>
      </c>
      <c r="B3326" t="str">
        <f t="shared" si="427"/>
        <v>GND</v>
      </c>
      <c r="C3326" t="str">
        <f t="shared" si="428"/>
        <v>C153-GND</v>
      </c>
      <c r="D3326" t="str">
        <f t="shared" si="429"/>
        <v>C153-2</v>
      </c>
      <c r="E3326" t="s">
        <v>3282</v>
      </c>
      <c r="F3326">
        <v>2</v>
      </c>
      <c r="G3326" t="s">
        <v>433</v>
      </c>
      <c r="AT3326" t="str">
        <f t="shared" si="430"/>
        <v>GND</v>
      </c>
      <c r="AU3326" t="str">
        <f t="shared" si="431"/>
        <v>--</v>
      </c>
    </row>
    <row r="3327" spans="1:47" x14ac:dyDescent="0.25">
      <c r="A3327" t="str">
        <f t="shared" si="426"/>
        <v>C154-1</v>
      </c>
      <c r="B3327" t="str">
        <f t="shared" si="427"/>
        <v>1.2V</v>
      </c>
      <c r="C3327" t="str">
        <f t="shared" si="428"/>
        <v>C154-1.2V</v>
      </c>
      <c r="D3327" t="str">
        <f t="shared" si="429"/>
        <v>C154-1</v>
      </c>
      <c r="E3327" t="s">
        <v>3283</v>
      </c>
      <c r="F3327">
        <v>1</v>
      </c>
      <c r="G3327" t="s">
        <v>439</v>
      </c>
      <c r="AT3327" t="str">
        <f t="shared" si="430"/>
        <v>1.2V</v>
      </c>
      <c r="AU3327" t="str">
        <f t="shared" si="431"/>
        <v>--</v>
      </c>
    </row>
    <row r="3328" spans="1:47" x14ac:dyDescent="0.25">
      <c r="A3328" t="str">
        <f t="shared" si="426"/>
        <v>C154-2</v>
      </c>
      <c r="B3328" t="str">
        <f t="shared" si="427"/>
        <v>NetC154_2</v>
      </c>
      <c r="C3328" t="str">
        <f t="shared" si="428"/>
        <v>C154-NetC154_2</v>
      </c>
      <c r="D3328" t="str">
        <f t="shared" si="429"/>
        <v>C154-2</v>
      </c>
      <c r="E3328" t="s">
        <v>3283</v>
      </c>
      <c r="F3328">
        <v>2</v>
      </c>
      <c r="G3328" t="s">
        <v>1145</v>
      </c>
      <c r="AT3328" t="str">
        <f t="shared" si="430"/>
        <v>NetC154_2</v>
      </c>
      <c r="AU3328" t="str">
        <f t="shared" si="431"/>
        <v>--</v>
      </c>
    </row>
    <row r="3329" spans="1:47" x14ac:dyDescent="0.25">
      <c r="A3329" t="str">
        <f t="shared" si="426"/>
        <v>C155-1</v>
      </c>
      <c r="B3329" t="str">
        <f t="shared" si="427"/>
        <v>GND</v>
      </c>
      <c r="C3329" t="str">
        <f t="shared" si="428"/>
        <v>C155-GND</v>
      </c>
      <c r="D3329" t="str">
        <f t="shared" si="429"/>
        <v>C155-1</v>
      </c>
      <c r="E3329" t="s">
        <v>3284</v>
      </c>
      <c r="F3329">
        <v>1</v>
      </c>
      <c r="G3329" t="s">
        <v>433</v>
      </c>
      <c r="AT3329" t="str">
        <f t="shared" si="430"/>
        <v>GND</v>
      </c>
      <c r="AU3329" t="str">
        <f t="shared" si="431"/>
        <v>--</v>
      </c>
    </row>
    <row r="3330" spans="1:47" x14ac:dyDescent="0.25">
      <c r="A3330" t="str">
        <f t="shared" si="426"/>
        <v>C155-2</v>
      </c>
      <c r="B3330" t="str">
        <f t="shared" si="427"/>
        <v>NetC155_2</v>
      </c>
      <c r="C3330" t="str">
        <f t="shared" si="428"/>
        <v>C155-NetC155_2</v>
      </c>
      <c r="D3330" t="str">
        <f t="shared" si="429"/>
        <v>C155-2</v>
      </c>
      <c r="E3330" t="s">
        <v>3284</v>
      </c>
      <c r="F3330">
        <v>2</v>
      </c>
      <c r="G3330" t="s">
        <v>1146</v>
      </c>
      <c r="AT3330" t="str">
        <f t="shared" si="430"/>
        <v>NetC155_2</v>
      </c>
      <c r="AU3330" t="str">
        <f t="shared" si="431"/>
        <v>--</v>
      </c>
    </row>
    <row r="3331" spans="1:47" x14ac:dyDescent="0.25">
      <c r="A3331" t="str">
        <f t="shared" si="426"/>
        <v>C156-1</v>
      </c>
      <c r="B3331" t="str">
        <f t="shared" si="427"/>
        <v>GND</v>
      </c>
      <c r="C3331" t="str">
        <f t="shared" si="428"/>
        <v>C156-GND</v>
      </c>
      <c r="D3331" t="str">
        <f t="shared" si="429"/>
        <v>C156-1</v>
      </c>
      <c r="E3331" t="s">
        <v>3285</v>
      </c>
      <c r="F3331">
        <v>1</v>
      </c>
      <c r="G3331" t="s">
        <v>433</v>
      </c>
      <c r="AT3331" t="str">
        <f t="shared" si="430"/>
        <v>GND</v>
      </c>
      <c r="AU3331" t="str">
        <f t="shared" si="431"/>
        <v>--</v>
      </c>
    </row>
    <row r="3332" spans="1:47" x14ac:dyDescent="0.25">
      <c r="A3332" t="str">
        <f t="shared" si="426"/>
        <v>C156-2</v>
      </c>
      <c r="B3332" t="str">
        <f t="shared" si="427"/>
        <v>NetC156_2</v>
      </c>
      <c r="C3332" t="str">
        <f t="shared" si="428"/>
        <v>C156-NetC156_2</v>
      </c>
      <c r="D3332" t="str">
        <f t="shared" si="429"/>
        <v>C156-2</v>
      </c>
      <c r="E3332" t="s">
        <v>3285</v>
      </c>
      <c r="F3332">
        <v>2</v>
      </c>
      <c r="G3332" t="s">
        <v>1147</v>
      </c>
      <c r="AT3332" t="str">
        <f t="shared" si="430"/>
        <v>NetC156_2</v>
      </c>
      <c r="AU3332" t="str">
        <f t="shared" si="431"/>
        <v>--</v>
      </c>
    </row>
    <row r="3333" spans="1:47" x14ac:dyDescent="0.25">
      <c r="A3333" t="str">
        <f t="shared" si="426"/>
        <v>C157-1</v>
      </c>
      <c r="B3333" t="str">
        <f t="shared" si="427"/>
        <v>12.0V</v>
      </c>
      <c r="C3333" t="str">
        <f t="shared" si="428"/>
        <v>C157-12.0V</v>
      </c>
      <c r="D3333" t="str">
        <f t="shared" si="429"/>
        <v>C157-1</v>
      </c>
      <c r="E3333" t="s">
        <v>3286</v>
      </c>
      <c r="F3333">
        <v>1</v>
      </c>
      <c r="G3333" t="s">
        <v>443</v>
      </c>
      <c r="AT3333" t="str">
        <f t="shared" si="430"/>
        <v>12.0V</v>
      </c>
      <c r="AU3333" t="str">
        <f t="shared" si="431"/>
        <v>--</v>
      </c>
    </row>
    <row r="3334" spans="1:47" x14ac:dyDescent="0.25">
      <c r="A3334" t="str">
        <f t="shared" ref="A3334:A3397" si="432">$E3334&amp;"-"&amp;$F3334</f>
        <v>C157-2</v>
      </c>
      <c r="B3334" t="str">
        <f t="shared" ref="B3334:B3397" si="433">IF(OR(E3334=$A$2,E3334=$B$2,E3334=$C$2,E3334=$D$2),"--",G3334)</f>
        <v>GND</v>
      </c>
      <c r="C3334" t="str">
        <f t="shared" ref="C3334:C3397" si="434">$E3334&amp;"-"&amp;$G3334</f>
        <v>C157-GND</v>
      </c>
      <c r="D3334" t="str">
        <f t="shared" ref="D3334:D3397" si="435">A3334</f>
        <v>C157-2</v>
      </c>
      <c r="E3334" t="s">
        <v>3286</v>
      </c>
      <c r="F3334">
        <v>2</v>
      </c>
      <c r="G3334" t="s">
        <v>433</v>
      </c>
      <c r="AT3334" t="str">
        <f t="shared" ref="AT3334:AT3397" si="436">IF(IF(COUNTIF($AO$6:$AQ$150,B3334)&gt;0,"---","--")="---",VLOOKUP(B3334,$AO$6:$AQ$150,3,0),B3334)</f>
        <v>GND</v>
      </c>
      <c r="AU3334" t="str">
        <f t="shared" ref="AU3334:AU3397" si="437">IF(IF(COUNTIF($AO$6:$AQ$150,B3334)&gt;0,"---","--")="---",VLOOKUP(B3334,$AO$6:$AQ$150,2,0),"--")</f>
        <v>--</v>
      </c>
    </row>
    <row r="3335" spans="1:47" x14ac:dyDescent="0.25">
      <c r="A3335" t="str">
        <f t="shared" si="432"/>
        <v>C158-1</v>
      </c>
      <c r="B3335" t="str">
        <f t="shared" si="433"/>
        <v>12.0V</v>
      </c>
      <c r="C3335" t="str">
        <f t="shared" si="434"/>
        <v>C158-12.0V</v>
      </c>
      <c r="D3335" t="str">
        <f t="shared" si="435"/>
        <v>C158-1</v>
      </c>
      <c r="E3335" t="s">
        <v>3287</v>
      </c>
      <c r="F3335">
        <v>1</v>
      </c>
      <c r="G3335" t="s">
        <v>443</v>
      </c>
      <c r="AT3335" t="str">
        <f t="shared" si="436"/>
        <v>12.0V</v>
      </c>
      <c r="AU3335" t="str">
        <f t="shared" si="437"/>
        <v>--</v>
      </c>
    </row>
    <row r="3336" spans="1:47" x14ac:dyDescent="0.25">
      <c r="A3336" t="str">
        <f t="shared" si="432"/>
        <v>C158-2</v>
      </c>
      <c r="B3336" t="str">
        <f t="shared" si="433"/>
        <v>GND</v>
      </c>
      <c r="C3336" t="str">
        <f t="shared" si="434"/>
        <v>C158-GND</v>
      </c>
      <c r="D3336" t="str">
        <f t="shared" si="435"/>
        <v>C158-2</v>
      </c>
      <c r="E3336" t="s">
        <v>3287</v>
      </c>
      <c r="F3336">
        <v>2</v>
      </c>
      <c r="G3336" t="s">
        <v>433</v>
      </c>
      <c r="AT3336" t="str">
        <f t="shared" si="436"/>
        <v>GND</v>
      </c>
      <c r="AU3336" t="str">
        <f t="shared" si="437"/>
        <v>--</v>
      </c>
    </row>
    <row r="3337" spans="1:47" x14ac:dyDescent="0.25">
      <c r="A3337" t="str">
        <f t="shared" si="432"/>
        <v>C159-1</v>
      </c>
      <c r="B3337" t="str">
        <f t="shared" si="433"/>
        <v>12.0V</v>
      </c>
      <c r="C3337" t="str">
        <f t="shared" si="434"/>
        <v>C159-12.0V</v>
      </c>
      <c r="D3337" t="str">
        <f t="shared" si="435"/>
        <v>C159-1</v>
      </c>
      <c r="E3337" t="s">
        <v>3288</v>
      </c>
      <c r="F3337">
        <v>1</v>
      </c>
      <c r="G3337" t="s">
        <v>443</v>
      </c>
      <c r="AT3337" t="str">
        <f t="shared" si="436"/>
        <v>12.0V</v>
      </c>
      <c r="AU3337" t="str">
        <f t="shared" si="437"/>
        <v>--</v>
      </c>
    </row>
    <row r="3338" spans="1:47" x14ac:dyDescent="0.25">
      <c r="A3338" t="str">
        <f t="shared" si="432"/>
        <v>C159-2</v>
      </c>
      <c r="B3338" t="str">
        <f t="shared" si="433"/>
        <v>GND</v>
      </c>
      <c r="C3338" t="str">
        <f t="shared" si="434"/>
        <v>C159-GND</v>
      </c>
      <c r="D3338" t="str">
        <f t="shared" si="435"/>
        <v>C159-2</v>
      </c>
      <c r="E3338" t="s">
        <v>3288</v>
      </c>
      <c r="F3338">
        <v>2</v>
      </c>
      <c r="G3338" t="s">
        <v>433</v>
      </c>
      <c r="AT3338" t="str">
        <f t="shared" si="436"/>
        <v>GND</v>
      </c>
      <c r="AU3338" t="str">
        <f t="shared" si="437"/>
        <v>--</v>
      </c>
    </row>
    <row r="3339" spans="1:47" x14ac:dyDescent="0.25">
      <c r="A3339" t="str">
        <f t="shared" si="432"/>
        <v>C160-1</v>
      </c>
      <c r="B3339" t="str">
        <f t="shared" si="433"/>
        <v>12.0V</v>
      </c>
      <c r="C3339" t="str">
        <f t="shared" si="434"/>
        <v>C160-12.0V</v>
      </c>
      <c r="D3339" t="str">
        <f t="shared" si="435"/>
        <v>C160-1</v>
      </c>
      <c r="E3339" t="s">
        <v>3289</v>
      </c>
      <c r="F3339">
        <v>1</v>
      </c>
      <c r="G3339" t="s">
        <v>443</v>
      </c>
      <c r="AT3339" t="str">
        <f t="shared" si="436"/>
        <v>12.0V</v>
      </c>
      <c r="AU3339" t="str">
        <f t="shared" si="437"/>
        <v>--</v>
      </c>
    </row>
    <row r="3340" spans="1:47" x14ac:dyDescent="0.25">
      <c r="A3340" t="str">
        <f t="shared" si="432"/>
        <v>C160-2</v>
      </c>
      <c r="B3340" t="str">
        <f t="shared" si="433"/>
        <v>GND</v>
      </c>
      <c r="C3340" t="str">
        <f t="shared" si="434"/>
        <v>C160-GND</v>
      </c>
      <c r="D3340" t="str">
        <f t="shared" si="435"/>
        <v>C160-2</v>
      </c>
      <c r="E3340" t="s">
        <v>3289</v>
      </c>
      <c r="F3340">
        <v>2</v>
      </c>
      <c r="G3340" t="s">
        <v>433</v>
      </c>
      <c r="AT3340" t="str">
        <f t="shared" si="436"/>
        <v>GND</v>
      </c>
      <c r="AU3340" t="str">
        <f t="shared" si="437"/>
        <v>--</v>
      </c>
    </row>
    <row r="3341" spans="1:47" x14ac:dyDescent="0.25">
      <c r="A3341" t="str">
        <f t="shared" si="432"/>
        <v>C161-1</v>
      </c>
      <c r="B3341" t="str">
        <f t="shared" si="433"/>
        <v>12.0V</v>
      </c>
      <c r="C3341" t="str">
        <f t="shared" si="434"/>
        <v>C161-12.0V</v>
      </c>
      <c r="D3341" t="str">
        <f t="shared" si="435"/>
        <v>C161-1</v>
      </c>
      <c r="E3341" t="s">
        <v>3290</v>
      </c>
      <c r="F3341">
        <v>1</v>
      </c>
      <c r="G3341" t="s">
        <v>443</v>
      </c>
      <c r="AT3341" t="str">
        <f t="shared" si="436"/>
        <v>12.0V</v>
      </c>
      <c r="AU3341" t="str">
        <f t="shared" si="437"/>
        <v>--</v>
      </c>
    </row>
    <row r="3342" spans="1:47" x14ac:dyDescent="0.25">
      <c r="A3342" t="str">
        <f t="shared" si="432"/>
        <v>C161-2</v>
      </c>
      <c r="B3342" t="str">
        <f t="shared" si="433"/>
        <v>GND</v>
      </c>
      <c r="C3342" t="str">
        <f t="shared" si="434"/>
        <v>C161-GND</v>
      </c>
      <c r="D3342" t="str">
        <f t="shared" si="435"/>
        <v>C161-2</v>
      </c>
      <c r="E3342" t="s">
        <v>3290</v>
      </c>
      <c r="F3342">
        <v>2</v>
      </c>
      <c r="G3342" t="s">
        <v>433</v>
      </c>
      <c r="AT3342" t="str">
        <f t="shared" si="436"/>
        <v>GND</v>
      </c>
      <c r="AU3342" t="str">
        <f t="shared" si="437"/>
        <v>--</v>
      </c>
    </row>
    <row r="3343" spans="1:47" x14ac:dyDescent="0.25">
      <c r="A3343" t="str">
        <f t="shared" si="432"/>
        <v>C162-1</v>
      </c>
      <c r="B3343" t="str">
        <f t="shared" si="433"/>
        <v>1.1V_LPDDR4</v>
      </c>
      <c r="C3343" t="str">
        <f t="shared" si="434"/>
        <v>C162-1.1V_LPDDR4</v>
      </c>
      <c r="D3343" t="str">
        <f t="shared" si="435"/>
        <v>C162-1</v>
      </c>
      <c r="E3343" t="s">
        <v>3291</v>
      </c>
      <c r="F3343">
        <v>1</v>
      </c>
      <c r="G3343" t="s">
        <v>438</v>
      </c>
      <c r="AT3343" t="str">
        <f t="shared" si="436"/>
        <v>1.1V_LPDDR4</v>
      </c>
      <c r="AU3343" t="str">
        <f t="shared" si="437"/>
        <v>--</v>
      </c>
    </row>
    <row r="3344" spans="1:47" x14ac:dyDescent="0.25">
      <c r="A3344" t="str">
        <f t="shared" si="432"/>
        <v>C162-2</v>
      </c>
      <c r="B3344" t="str">
        <f t="shared" si="433"/>
        <v>GND</v>
      </c>
      <c r="C3344" t="str">
        <f t="shared" si="434"/>
        <v>C162-GND</v>
      </c>
      <c r="D3344" t="str">
        <f t="shared" si="435"/>
        <v>C162-2</v>
      </c>
      <c r="E3344" t="s">
        <v>3291</v>
      </c>
      <c r="F3344">
        <v>2</v>
      </c>
      <c r="G3344" t="s">
        <v>433</v>
      </c>
      <c r="AT3344" t="str">
        <f t="shared" si="436"/>
        <v>GND</v>
      </c>
      <c r="AU3344" t="str">
        <f t="shared" si="437"/>
        <v>--</v>
      </c>
    </row>
    <row r="3345" spans="1:47" x14ac:dyDescent="0.25">
      <c r="A3345" t="str">
        <f t="shared" si="432"/>
        <v>C163-1</v>
      </c>
      <c r="B3345" t="str">
        <f t="shared" si="433"/>
        <v>1.1V_LPDDR4</v>
      </c>
      <c r="C3345" t="str">
        <f t="shared" si="434"/>
        <v>C163-1.1V_LPDDR4</v>
      </c>
      <c r="D3345" t="str">
        <f t="shared" si="435"/>
        <v>C163-1</v>
      </c>
      <c r="E3345" t="s">
        <v>3292</v>
      </c>
      <c r="F3345">
        <v>1</v>
      </c>
      <c r="G3345" t="s">
        <v>438</v>
      </c>
      <c r="AT3345" t="str">
        <f t="shared" si="436"/>
        <v>1.1V_LPDDR4</v>
      </c>
      <c r="AU3345" t="str">
        <f t="shared" si="437"/>
        <v>--</v>
      </c>
    </row>
    <row r="3346" spans="1:47" x14ac:dyDescent="0.25">
      <c r="A3346" t="str">
        <f t="shared" si="432"/>
        <v>C163-2</v>
      </c>
      <c r="B3346" t="str">
        <f t="shared" si="433"/>
        <v>GND</v>
      </c>
      <c r="C3346" t="str">
        <f t="shared" si="434"/>
        <v>C163-GND</v>
      </c>
      <c r="D3346" t="str">
        <f t="shared" si="435"/>
        <v>C163-2</v>
      </c>
      <c r="E3346" t="s">
        <v>3292</v>
      </c>
      <c r="F3346">
        <v>2</v>
      </c>
      <c r="G3346" t="s">
        <v>433</v>
      </c>
      <c r="AT3346" t="str">
        <f t="shared" si="436"/>
        <v>GND</v>
      </c>
      <c r="AU3346" t="str">
        <f t="shared" si="437"/>
        <v>--</v>
      </c>
    </row>
    <row r="3347" spans="1:47" x14ac:dyDescent="0.25">
      <c r="A3347" t="str">
        <f t="shared" si="432"/>
        <v>C164-1</v>
      </c>
      <c r="B3347" t="str">
        <f t="shared" si="433"/>
        <v>12.0V</v>
      </c>
      <c r="C3347" t="str">
        <f t="shared" si="434"/>
        <v>C164-12.0V</v>
      </c>
      <c r="D3347" t="str">
        <f t="shared" si="435"/>
        <v>C164-1</v>
      </c>
      <c r="E3347" t="s">
        <v>3293</v>
      </c>
      <c r="F3347">
        <v>1</v>
      </c>
      <c r="G3347" t="s">
        <v>443</v>
      </c>
      <c r="AT3347" t="str">
        <f t="shared" si="436"/>
        <v>12.0V</v>
      </c>
      <c r="AU3347" t="str">
        <f t="shared" si="437"/>
        <v>--</v>
      </c>
    </row>
    <row r="3348" spans="1:47" x14ac:dyDescent="0.25">
      <c r="A3348" t="str">
        <f t="shared" si="432"/>
        <v>C164-2</v>
      </c>
      <c r="B3348" t="str">
        <f t="shared" si="433"/>
        <v>GND</v>
      </c>
      <c r="C3348" t="str">
        <f t="shared" si="434"/>
        <v>C164-GND</v>
      </c>
      <c r="D3348" t="str">
        <f t="shared" si="435"/>
        <v>C164-2</v>
      </c>
      <c r="E3348" t="s">
        <v>3293</v>
      </c>
      <c r="F3348">
        <v>2</v>
      </c>
      <c r="G3348" t="s">
        <v>433</v>
      </c>
      <c r="AT3348" t="str">
        <f t="shared" si="436"/>
        <v>GND</v>
      </c>
      <c r="AU3348" t="str">
        <f t="shared" si="437"/>
        <v>--</v>
      </c>
    </row>
    <row r="3349" spans="1:47" x14ac:dyDescent="0.25">
      <c r="A3349" t="str">
        <f t="shared" si="432"/>
        <v>C165-1</v>
      </c>
      <c r="B3349" t="str">
        <f t="shared" si="433"/>
        <v>1.1V_LPDDR4</v>
      </c>
      <c r="C3349" t="str">
        <f t="shared" si="434"/>
        <v>C165-1.1V_LPDDR4</v>
      </c>
      <c r="D3349" t="str">
        <f t="shared" si="435"/>
        <v>C165-1</v>
      </c>
      <c r="E3349" t="s">
        <v>3294</v>
      </c>
      <c r="F3349">
        <v>1</v>
      </c>
      <c r="G3349" t="s">
        <v>438</v>
      </c>
      <c r="AT3349" t="str">
        <f t="shared" si="436"/>
        <v>1.1V_LPDDR4</v>
      </c>
      <c r="AU3349" t="str">
        <f t="shared" si="437"/>
        <v>--</v>
      </c>
    </row>
    <row r="3350" spans="1:47" x14ac:dyDescent="0.25">
      <c r="A3350" t="str">
        <f t="shared" si="432"/>
        <v>C165-2</v>
      </c>
      <c r="B3350" t="str">
        <f t="shared" si="433"/>
        <v>NetC165_2</v>
      </c>
      <c r="C3350" t="str">
        <f t="shared" si="434"/>
        <v>C165-NetC165_2</v>
      </c>
      <c r="D3350" t="str">
        <f t="shared" si="435"/>
        <v>C165-2</v>
      </c>
      <c r="E3350" t="s">
        <v>3294</v>
      </c>
      <c r="F3350">
        <v>2</v>
      </c>
      <c r="G3350" t="s">
        <v>1148</v>
      </c>
      <c r="AT3350" t="str">
        <f t="shared" si="436"/>
        <v>NetC165_2</v>
      </c>
      <c r="AU3350" t="str">
        <f t="shared" si="437"/>
        <v>--</v>
      </c>
    </row>
    <row r="3351" spans="1:47" x14ac:dyDescent="0.25">
      <c r="A3351" t="str">
        <f t="shared" si="432"/>
        <v>C166-1</v>
      </c>
      <c r="B3351" t="str">
        <f t="shared" si="433"/>
        <v>GND</v>
      </c>
      <c r="C3351" t="str">
        <f t="shared" si="434"/>
        <v>C166-GND</v>
      </c>
      <c r="D3351" t="str">
        <f t="shared" si="435"/>
        <v>C166-1</v>
      </c>
      <c r="E3351" t="s">
        <v>3295</v>
      </c>
      <c r="F3351">
        <v>1</v>
      </c>
      <c r="G3351" t="s">
        <v>433</v>
      </c>
      <c r="AT3351" t="str">
        <f t="shared" si="436"/>
        <v>GND</v>
      </c>
      <c r="AU3351" t="str">
        <f t="shared" si="437"/>
        <v>--</v>
      </c>
    </row>
    <row r="3352" spans="1:47" x14ac:dyDescent="0.25">
      <c r="A3352" t="str">
        <f t="shared" si="432"/>
        <v>C166-2</v>
      </c>
      <c r="B3352" t="str">
        <f t="shared" si="433"/>
        <v>NetC166_2</v>
      </c>
      <c r="C3352" t="str">
        <f t="shared" si="434"/>
        <v>C166-NetC166_2</v>
      </c>
      <c r="D3352" t="str">
        <f t="shared" si="435"/>
        <v>C166-2</v>
      </c>
      <c r="E3352" t="s">
        <v>3295</v>
      </c>
      <c r="F3352">
        <v>2</v>
      </c>
      <c r="G3352" t="s">
        <v>1149</v>
      </c>
      <c r="AT3352" t="str">
        <f t="shared" si="436"/>
        <v>NetC166_2</v>
      </c>
      <c r="AU3352" t="str">
        <f t="shared" si="437"/>
        <v>--</v>
      </c>
    </row>
    <row r="3353" spans="1:47" x14ac:dyDescent="0.25">
      <c r="A3353" t="str">
        <f t="shared" si="432"/>
        <v>C167-1</v>
      </c>
      <c r="B3353" t="str">
        <f t="shared" si="433"/>
        <v>3.3V</v>
      </c>
      <c r="C3353" t="str">
        <f t="shared" si="434"/>
        <v>C167-3.3V</v>
      </c>
      <c r="D3353" t="str">
        <f t="shared" si="435"/>
        <v>C167-1</v>
      </c>
      <c r="E3353" t="s">
        <v>3296</v>
      </c>
      <c r="F3353">
        <v>1</v>
      </c>
      <c r="G3353" t="s">
        <v>446</v>
      </c>
      <c r="AT3353" t="str">
        <f t="shared" si="436"/>
        <v>3.3V</v>
      </c>
      <c r="AU3353" t="str">
        <f t="shared" si="437"/>
        <v>--</v>
      </c>
    </row>
    <row r="3354" spans="1:47" x14ac:dyDescent="0.25">
      <c r="A3354" t="str">
        <f t="shared" si="432"/>
        <v>C167-2</v>
      </c>
      <c r="B3354" t="str">
        <f t="shared" si="433"/>
        <v>GND</v>
      </c>
      <c r="C3354" t="str">
        <f t="shared" si="434"/>
        <v>C167-GND</v>
      </c>
      <c r="D3354" t="str">
        <f t="shared" si="435"/>
        <v>C167-2</v>
      </c>
      <c r="E3354" t="s">
        <v>3296</v>
      </c>
      <c r="F3354">
        <v>2</v>
      </c>
      <c r="G3354" t="s">
        <v>433</v>
      </c>
      <c r="AT3354" t="str">
        <f t="shared" si="436"/>
        <v>GND</v>
      </c>
      <c r="AU3354" t="str">
        <f t="shared" si="437"/>
        <v>--</v>
      </c>
    </row>
    <row r="3355" spans="1:47" x14ac:dyDescent="0.25">
      <c r="A3355" t="str">
        <f t="shared" si="432"/>
        <v>C168-1</v>
      </c>
      <c r="B3355" t="str">
        <f t="shared" si="433"/>
        <v>3.3VAUX</v>
      </c>
      <c r="C3355" t="str">
        <f t="shared" si="434"/>
        <v>C168-3.3VAUX</v>
      </c>
      <c r="D3355" t="str">
        <f t="shared" si="435"/>
        <v>C168-1</v>
      </c>
      <c r="E3355" t="s">
        <v>3297</v>
      </c>
      <c r="F3355">
        <v>1</v>
      </c>
      <c r="G3355" t="s">
        <v>448</v>
      </c>
      <c r="AT3355" t="str">
        <f t="shared" si="436"/>
        <v>3.3VAUX</v>
      </c>
      <c r="AU3355" t="str">
        <f t="shared" si="437"/>
        <v>--</v>
      </c>
    </row>
    <row r="3356" spans="1:47" x14ac:dyDescent="0.25">
      <c r="A3356" t="str">
        <f t="shared" si="432"/>
        <v>C168-2</v>
      </c>
      <c r="B3356" t="str">
        <f t="shared" si="433"/>
        <v>GND</v>
      </c>
      <c r="C3356" t="str">
        <f t="shared" si="434"/>
        <v>C168-GND</v>
      </c>
      <c r="D3356" t="str">
        <f t="shared" si="435"/>
        <v>C168-2</v>
      </c>
      <c r="E3356" t="s">
        <v>3297</v>
      </c>
      <c r="F3356">
        <v>2</v>
      </c>
      <c r="G3356" t="s">
        <v>433</v>
      </c>
      <c r="AT3356" t="str">
        <f t="shared" si="436"/>
        <v>GND</v>
      </c>
      <c r="AU3356" t="str">
        <f t="shared" si="437"/>
        <v>--</v>
      </c>
    </row>
    <row r="3357" spans="1:47" x14ac:dyDescent="0.25">
      <c r="A3357" t="str">
        <f t="shared" si="432"/>
        <v>C169-1</v>
      </c>
      <c r="B3357" t="str">
        <f t="shared" si="433"/>
        <v>3.3V</v>
      </c>
      <c r="C3357" t="str">
        <f t="shared" si="434"/>
        <v>C169-3.3V</v>
      </c>
      <c r="D3357" t="str">
        <f t="shared" si="435"/>
        <v>C169-1</v>
      </c>
      <c r="E3357" t="s">
        <v>3298</v>
      </c>
      <c r="F3357">
        <v>1</v>
      </c>
      <c r="G3357" t="s">
        <v>446</v>
      </c>
      <c r="AT3357" t="str">
        <f t="shared" si="436"/>
        <v>3.3V</v>
      </c>
      <c r="AU3357" t="str">
        <f t="shared" si="437"/>
        <v>--</v>
      </c>
    </row>
    <row r="3358" spans="1:47" x14ac:dyDescent="0.25">
      <c r="A3358" t="str">
        <f t="shared" si="432"/>
        <v>C169-2</v>
      </c>
      <c r="B3358" t="str">
        <f t="shared" si="433"/>
        <v>GND</v>
      </c>
      <c r="C3358" t="str">
        <f t="shared" si="434"/>
        <v>C169-GND</v>
      </c>
      <c r="D3358" t="str">
        <f t="shared" si="435"/>
        <v>C169-2</v>
      </c>
      <c r="E3358" t="s">
        <v>3298</v>
      </c>
      <c r="F3358">
        <v>2</v>
      </c>
      <c r="G3358" t="s">
        <v>433</v>
      </c>
      <c r="AT3358" t="str">
        <f t="shared" si="436"/>
        <v>GND</v>
      </c>
      <c r="AU3358" t="str">
        <f t="shared" si="437"/>
        <v>--</v>
      </c>
    </row>
    <row r="3359" spans="1:47" x14ac:dyDescent="0.25">
      <c r="A3359" t="str">
        <f t="shared" si="432"/>
        <v>C170-1</v>
      </c>
      <c r="B3359" t="str">
        <f t="shared" si="433"/>
        <v>3.3VAUX</v>
      </c>
      <c r="C3359" t="str">
        <f t="shared" si="434"/>
        <v>C170-3.3VAUX</v>
      </c>
      <c r="D3359" t="str">
        <f t="shared" si="435"/>
        <v>C170-1</v>
      </c>
      <c r="E3359" t="s">
        <v>3299</v>
      </c>
      <c r="F3359">
        <v>1</v>
      </c>
      <c r="G3359" t="s">
        <v>448</v>
      </c>
      <c r="AT3359" t="str">
        <f t="shared" si="436"/>
        <v>3.3VAUX</v>
      </c>
      <c r="AU3359" t="str">
        <f t="shared" si="437"/>
        <v>--</v>
      </c>
    </row>
    <row r="3360" spans="1:47" x14ac:dyDescent="0.25">
      <c r="A3360" t="str">
        <f t="shared" si="432"/>
        <v>C170-2</v>
      </c>
      <c r="B3360" t="str">
        <f t="shared" si="433"/>
        <v>GND</v>
      </c>
      <c r="C3360" t="str">
        <f t="shared" si="434"/>
        <v>C170-GND</v>
      </c>
      <c r="D3360" t="str">
        <f t="shared" si="435"/>
        <v>C170-2</v>
      </c>
      <c r="E3360" t="s">
        <v>3299</v>
      </c>
      <c r="F3360">
        <v>2</v>
      </c>
      <c r="G3360" t="s">
        <v>433</v>
      </c>
      <c r="AT3360" t="str">
        <f t="shared" si="436"/>
        <v>GND</v>
      </c>
      <c r="AU3360" t="str">
        <f t="shared" si="437"/>
        <v>--</v>
      </c>
    </row>
    <row r="3361" spans="1:47" x14ac:dyDescent="0.25">
      <c r="A3361" t="str">
        <f t="shared" si="432"/>
        <v>C171-1</v>
      </c>
      <c r="B3361" t="str">
        <f t="shared" si="433"/>
        <v>GND</v>
      </c>
      <c r="C3361" t="str">
        <f t="shared" si="434"/>
        <v>C171-GND</v>
      </c>
      <c r="D3361" t="str">
        <f t="shared" si="435"/>
        <v>C171-1</v>
      </c>
      <c r="E3361" t="s">
        <v>3300</v>
      </c>
      <c r="F3361">
        <v>1</v>
      </c>
      <c r="G3361" t="s">
        <v>433</v>
      </c>
      <c r="AT3361" t="str">
        <f t="shared" si="436"/>
        <v>GND</v>
      </c>
      <c r="AU3361" t="str">
        <f t="shared" si="437"/>
        <v>--</v>
      </c>
    </row>
    <row r="3362" spans="1:47" x14ac:dyDescent="0.25">
      <c r="A3362" t="str">
        <f t="shared" si="432"/>
        <v>C171-2</v>
      </c>
      <c r="B3362" t="str">
        <f t="shared" si="433"/>
        <v>NetC171_2</v>
      </c>
      <c r="C3362" t="str">
        <f t="shared" si="434"/>
        <v>C171-NetC171_2</v>
      </c>
      <c r="D3362" t="str">
        <f t="shared" si="435"/>
        <v>C171-2</v>
      </c>
      <c r="E3362" t="s">
        <v>3300</v>
      </c>
      <c r="F3362">
        <v>2</v>
      </c>
      <c r="G3362" t="s">
        <v>1150</v>
      </c>
      <c r="AT3362" t="str">
        <f t="shared" si="436"/>
        <v>NetC171_2</v>
      </c>
      <c r="AU3362" t="str">
        <f t="shared" si="437"/>
        <v>--</v>
      </c>
    </row>
    <row r="3363" spans="1:47" x14ac:dyDescent="0.25">
      <c r="A3363" t="str">
        <f t="shared" si="432"/>
        <v>C172-1</v>
      </c>
      <c r="B3363" t="str">
        <f t="shared" si="433"/>
        <v>0.9V_ETH</v>
      </c>
      <c r="C3363" t="str">
        <f t="shared" si="434"/>
        <v>C172-0.9V_ETH</v>
      </c>
      <c r="D3363" t="str">
        <f t="shared" si="435"/>
        <v>C172-1</v>
      </c>
      <c r="E3363" t="s">
        <v>3301</v>
      </c>
      <c r="F3363">
        <v>1</v>
      </c>
      <c r="G3363" t="s">
        <v>432</v>
      </c>
      <c r="AT3363" t="str">
        <f t="shared" si="436"/>
        <v>0.9V_ETH</v>
      </c>
      <c r="AU3363" t="str">
        <f t="shared" si="437"/>
        <v>--</v>
      </c>
    </row>
    <row r="3364" spans="1:47" x14ac:dyDescent="0.25">
      <c r="A3364" t="str">
        <f t="shared" si="432"/>
        <v>C172-2</v>
      </c>
      <c r="B3364" t="str">
        <f t="shared" si="433"/>
        <v>GND</v>
      </c>
      <c r="C3364" t="str">
        <f t="shared" si="434"/>
        <v>C172-GND</v>
      </c>
      <c r="D3364" t="str">
        <f t="shared" si="435"/>
        <v>C172-2</v>
      </c>
      <c r="E3364" t="s">
        <v>3301</v>
      </c>
      <c r="F3364">
        <v>2</v>
      </c>
      <c r="G3364" t="s">
        <v>433</v>
      </c>
      <c r="AT3364" t="str">
        <f t="shared" si="436"/>
        <v>GND</v>
      </c>
      <c r="AU3364" t="str">
        <f t="shared" si="437"/>
        <v>--</v>
      </c>
    </row>
    <row r="3365" spans="1:47" x14ac:dyDescent="0.25">
      <c r="A3365" t="str">
        <f t="shared" si="432"/>
        <v>C177-1</v>
      </c>
      <c r="B3365" t="str">
        <f t="shared" si="433"/>
        <v>0.9V_ETH</v>
      </c>
      <c r="C3365" t="str">
        <f t="shared" si="434"/>
        <v>C177-0.9V_ETH</v>
      </c>
      <c r="D3365" t="str">
        <f t="shared" si="435"/>
        <v>C177-1</v>
      </c>
      <c r="E3365" t="s">
        <v>3302</v>
      </c>
      <c r="F3365">
        <v>1</v>
      </c>
      <c r="G3365" t="s">
        <v>432</v>
      </c>
      <c r="AT3365" t="str">
        <f t="shared" si="436"/>
        <v>0.9V_ETH</v>
      </c>
      <c r="AU3365" t="str">
        <f t="shared" si="437"/>
        <v>--</v>
      </c>
    </row>
    <row r="3366" spans="1:47" x14ac:dyDescent="0.25">
      <c r="A3366" t="str">
        <f t="shared" si="432"/>
        <v>C177-2</v>
      </c>
      <c r="B3366" t="str">
        <f t="shared" si="433"/>
        <v>GND</v>
      </c>
      <c r="C3366" t="str">
        <f t="shared" si="434"/>
        <v>C177-GND</v>
      </c>
      <c r="D3366" t="str">
        <f t="shared" si="435"/>
        <v>C177-2</v>
      </c>
      <c r="E3366" t="s">
        <v>3302</v>
      </c>
      <c r="F3366">
        <v>2</v>
      </c>
      <c r="G3366" t="s">
        <v>433</v>
      </c>
      <c r="AT3366" t="str">
        <f t="shared" si="436"/>
        <v>GND</v>
      </c>
      <c r="AU3366" t="str">
        <f t="shared" si="437"/>
        <v>--</v>
      </c>
    </row>
    <row r="3367" spans="1:47" x14ac:dyDescent="0.25">
      <c r="A3367" t="str">
        <f t="shared" si="432"/>
        <v>C178-1</v>
      </c>
      <c r="B3367" t="str">
        <f t="shared" si="433"/>
        <v>12.0V</v>
      </c>
      <c r="C3367" t="str">
        <f t="shared" si="434"/>
        <v>C178-12.0V</v>
      </c>
      <c r="D3367" t="str">
        <f t="shared" si="435"/>
        <v>C178-1</v>
      </c>
      <c r="E3367" t="s">
        <v>3303</v>
      </c>
      <c r="F3367">
        <v>1</v>
      </c>
      <c r="G3367" t="s">
        <v>443</v>
      </c>
      <c r="AT3367" t="str">
        <f t="shared" si="436"/>
        <v>12.0V</v>
      </c>
      <c r="AU3367" t="str">
        <f t="shared" si="437"/>
        <v>--</v>
      </c>
    </row>
    <row r="3368" spans="1:47" x14ac:dyDescent="0.25">
      <c r="A3368" t="str">
        <f t="shared" si="432"/>
        <v>C178-2</v>
      </c>
      <c r="B3368" t="str">
        <f t="shared" si="433"/>
        <v>GND</v>
      </c>
      <c r="C3368" t="str">
        <f t="shared" si="434"/>
        <v>C178-GND</v>
      </c>
      <c r="D3368" t="str">
        <f t="shared" si="435"/>
        <v>C178-2</v>
      </c>
      <c r="E3368" t="s">
        <v>3303</v>
      </c>
      <c r="F3368">
        <v>2</v>
      </c>
      <c r="G3368" t="s">
        <v>433</v>
      </c>
      <c r="AT3368" t="str">
        <f t="shared" si="436"/>
        <v>GND</v>
      </c>
      <c r="AU3368" t="str">
        <f t="shared" si="437"/>
        <v>--</v>
      </c>
    </row>
    <row r="3369" spans="1:47" x14ac:dyDescent="0.25">
      <c r="A3369" t="str">
        <f t="shared" si="432"/>
        <v>C181-1</v>
      </c>
      <c r="B3369" t="str">
        <f t="shared" si="433"/>
        <v>12.0V</v>
      </c>
      <c r="C3369" t="str">
        <f t="shared" si="434"/>
        <v>C181-12.0V</v>
      </c>
      <c r="D3369" t="str">
        <f t="shared" si="435"/>
        <v>C181-1</v>
      </c>
      <c r="E3369" t="s">
        <v>3304</v>
      </c>
      <c r="F3369">
        <v>1</v>
      </c>
      <c r="G3369" t="s">
        <v>443</v>
      </c>
      <c r="AT3369" t="str">
        <f t="shared" si="436"/>
        <v>12.0V</v>
      </c>
      <c r="AU3369" t="str">
        <f t="shared" si="437"/>
        <v>--</v>
      </c>
    </row>
    <row r="3370" spans="1:47" x14ac:dyDescent="0.25">
      <c r="A3370" t="str">
        <f t="shared" si="432"/>
        <v>C181-2</v>
      </c>
      <c r="B3370" t="str">
        <f t="shared" si="433"/>
        <v>GND</v>
      </c>
      <c r="C3370" t="str">
        <f t="shared" si="434"/>
        <v>C181-GND</v>
      </c>
      <c r="D3370" t="str">
        <f t="shared" si="435"/>
        <v>C181-2</v>
      </c>
      <c r="E3370" t="s">
        <v>3304</v>
      </c>
      <c r="F3370">
        <v>2</v>
      </c>
      <c r="G3370" t="s">
        <v>433</v>
      </c>
      <c r="AT3370" t="str">
        <f t="shared" si="436"/>
        <v>GND</v>
      </c>
      <c r="AU3370" t="str">
        <f t="shared" si="437"/>
        <v>--</v>
      </c>
    </row>
    <row r="3371" spans="1:47" x14ac:dyDescent="0.25">
      <c r="A3371" t="str">
        <f t="shared" si="432"/>
        <v>C183-1</v>
      </c>
      <c r="B3371" t="str">
        <f t="shared" si="433"/>
        <v>FPGA_VCC</v>
      </c>
      <c r="C3371" t="str">
        <f t="shared" si="434"/>
        <v>C183-FPGA_VCC</v>
      </c>
      <c r="D3371" t="str">
        <f t="shared" si="435"/>
        <v>C183-1</v>
      </c>
      <c r="E3371" t="s">
        <v>3305</v>
      </c>
      <c r="F3371">
        <v>1</v>
      </c>
      <c r="G3371" t="s">
        <v>954</v>
      </c>
      <c r="AT3371" t="str">
        <f t="shared" si="436"/>
        <v>FPGA_VCC</v>
      </c>
      <c r="AU3371" t="str">
        <f t="shared" si="437"/>
        <v>--</v>
      </c>
    </row>
    <row r="3372" spans="1:47" x14ac:dyDescent="0.25">
      <c r="A3372" t="str">
        <f t="shared" si="432"/>
        <v>C183-2</v>
      </c>
      <c r="B3372" t="str">
        <f t="shared" si="433"/>
        <v>GND</v>
      </c>
      <c r="C3372" t="str">
        <f t="shared" si="434"/>
        <v>C183-GND</v>
      </c>
      <c r="D3372" t="str">
        <f t="shared" si="435"/>
        <v>C183-2</v>
      </c>
      <c r="E3372" t="s">
        <v>3305</v>
      </c>
      <c r="F3372">
        <v>2</v>
      </c>
      <c r="G3372" t="s">
        <v>433</v>
      </c>
      <c r="AT3372" t="str">
        <f t="shared" si="436"/>
        <v>GND</v>
      </c>
      <c r="AU3372" t="str">
        <f t="shared" si="437"/>
        <v>--</v>
      </c>
    </row>
    <row r="3373" spans="1:47" x14ac:dyDescent="0.25">
      <c r="A3373" t="str">
        <f t="shared" si="432"/>
        <v>C184-1</v>
      </c>
      <c r="B3373" t="str">
        <f t="shared" si="433"/>
        <v>FPGA_VCC</v>
      </c>
      <c r="C3373" t="str">
        <f t="shared" si="434"/>
        <v>C184-FPGA_VCC</v>
      </c>
      <c r="D3373" t="str">
        <f t="shared" si="435"/>
        <v>C184-1</v>
      </c>
      <c r="E3373" t="s">
        <v>3306</v>
      </c>
      <c r="F3373">
        <v>1</v>
      </c>
      <c r="G3373" t="s">
        <v>954</v>
      </c>
      <c r="AT3373" t="str">
        <f t="shared" si="436"/>
        <v>FPGA_VCC</v>
      </c>
      <c r="AU3373" t="str">
        <f t="shared" si="437"/>
        <v>--</v>
      </c>
    </row>
    <row r="3374" spans="1:47" x14ac:dyDescent="0.25">
      <c r="A3374" t="str">
        <f t="shared" si="432"/>
        <v>C184-2</v>
      </c>
      <c r="B3374" t="str">
        <f t="shared" si="433"/>
        <v>GND</v>
      </c>
      <c r="C3374" t="str">
        <f t="shared" si="434"/>
        <v>C184-GND</v>
      </c>
      <c r="D3374" t="str">
        <f t="shared" si="435"/>
        <v>C184-2</v>
      </c>
      <c r="E3374" t="s">
        <v>3306</v>
      </c>
      <c r="F3374">
        <v>2</v>
      </c>
      <c r="G3374" t="s">
        <v>433</v>
      </c>
      <c r="AT3374" t="str">
        <f t="shared" si="436"/>
        <v>GND</v>
      </c>
      <c r="AU3374" t="str">
        <f t="shared" si="437"/>
        <v>--</v>
      </c>
    </row>
    <row r="3375" spans="1:47" x14ac:dyDescent="0.25">
      <c r="A3375" t="str">
        <f t="shared" si="432"/>
        <v>C185-1</v>
      </c>
      <c r="B3375" t="str">
        <f t="shared" si="433"/>
        <v>FPGA_VCC</v>
      </c>
      <c r="C3375" t="str">
        <f t="shared" si="434"/>
        <v>C185-FPGA_VCC</v>
      </c>
      <c r="D3375" t="str">
        <f t="shared" si="435"/>
        <v>C185-1</v>
      </c>
      <c r="E3375" t="s">
        <v>3307</v>
      </c>
      <c r="F3375">
        <v>1</v>
      </c>
      <c r="G3375" t="s">
        <v>954</v>
      </c>
      <c r="AT3375" t="str">
        <f t="shared" si="436"/>
        <v>FPGA_VCC</v>
      </c>
      <c r="AU3375" t="str">
        <f t="shared" si="437"/>
        <v>--</v>
      </c>
    </row>
    <row r="3376" spans="1:47" x14ac:dyDescent="0.25">
      <c r="A3376" t="str">
        <f t="shared" si="432"/>
        <v>C185-2</v>
      </c>
      <c r="B3376" t="str">
        <f t="shared" si="433"/>
        <v>GND</v>
      </c>
      <c r="C3376" t="str">
        <f t="shared" si="434"/>
        <v>C185-GND</v>
      </c>
      <c r="D3376" t="str">
        <f t="shared" si="435"/>
        <v>C185-2</v>
      </c>
      <c r="E3376" t="s">
        <v>3307</v>
      </c>
      <c r="F3376">
        <v>2</v>
      </c>
      <c r="G3376" t="s">
        <v>433</v>
      </c>
      <c r="AT3376" t="str">
        <f t="shared" si="436"/>
        <v>GND</v>
      </c>
      <c r="AU3376" t="str">
        <f t="shared" si="437"/>
        <v>--</v>
      </c>
    </row>
    <row r="3377" spans="1:47" x14ac:dyDescent="0.25">
      <c r="A3377" t="str">
        <f t="shared" si="432"/>
        <v>C186-1</v>
      </c>
      <c r="B3377" t="str">
        <f t="shared" si="433"/>
        <v>FPGA_VCC</v>
      </c>
      <c r="C3377" t="str">
        <f t="shared" si="434"/>
        <v>C186-FPGA_VCC</v>
      </c>
      <c r="D3377" t="str">
        <f t="shared" si="435"/>
        <v>C186-1</v>
      </c>
      <c r="E3377" t="s">
        <v>3308</v>
      </c>
      <c r="F3377">
        <v>1</v>
      </c>
      <c r="G3377" t="s">
        <v>954</v>
      </c>
      <c r="AT3377" t="str">
        <f t="shared" si="436"/>
        <v>FPGA_VCC</v>
      </c>
      <c r="AU3377" t="str">
        <f t="shared" si="437"/>
        <v>--</v>
      </c>
    </row>
    <row r="3378" spans="1:47" x14ac:dyDescent="0.25">
      <c r="A3378" t="str">
        <f t="shared" si="432"/>
        <v>C186-2</v>
      </c>
      <c r="B3378" t="str">
        <f t="shared" si="433"/>
        <v>GND</v>
      </c>
      <c r="C3378" t="str">
        <f t="shared" si="434"/>
        <v>C186-GND</v>
      </c>
      <c r="D3378" t="str">
        <f t="shared" si="435"/>
        <v>C186-2</v>
      </c>
      <c r="E3378" t="s">
        <v>3308</v>
      </c>
      <c r="F3378">
        <v>2</v>
      </c>
      <c r="G3378" t="s">
        <v>433</v>
      </c>
      <c r="AT3378" t="str">
        <f t="shared" si="436"/>
        <v>GND</v>
      </c>
      <c r="AU3378" t="str">
        <f t="shared" si="437"/>
        <v>--</v>
      </c>
    </row>
    <row r="3379" spans="1:47" x14ac:dyDescent="0.25">
      <c r="A3379" t="str">
        <f t="shared" si="432"/>
        <v>C187-1</v>
      </c>
      <c r="B3379" t="str">
        <f t="shared" si="433"/>
        <v>FPGA_VCC</v>
      </c>
      <c r="C3379" t="str">
        <f t="shared" si="434"/>
        <v>C187-FPGA_VCC</v>
      </c>
      <c r="D3379" t="str">
        <f t="shared" si="435"/>
        <v>C187-1</v>
      </c>
      <c r="E3379" t="s">
        <v>3309</v>
      </c>
      <c r="F3379">
        <v>1</v>
      </c>
      <c r="G3379" t="s">
        <v>954</v>
      </c>
      <c r="AT3379" t="str">
        <f t="shared" si="436"/>
        <v>FPGA_VCC</v>
      </c>
      <c r="AU3379" t="str">
        <f t="shared" si="437"/>
        <v>--</v>
      </c>
    </row>
    <row r="3380" spans="1:47" x14ac:dyDescent="0.25">
      <c r="A3380" t="str">
        <f t="shared" si="432"/>
        <v>C187-2</v>
      </c>
      <c r="B3380" t="str">
        <f t="shared" si="433"/>
        <v>GND</v>
      </c>
      <c r="C3380" t="str">
        <f t="shared" si="434"/>
        <v>C187-GND</v>
      </c>
      <c r="D3380" t="str">
        <f t="shared" si="435"/>
        <v>C187-2</v>
      </c>
      <c r="E3380" t="s">
        <v>3309</v>
      </c>
      <c r="F3380">
        <v>2</v>
      </c>
      <c r="G3380" t="s">
        <v>433</v>
      </c>
      <c r="AT3380" t="str">
        <f t="shared" si="436"/>
        <v>GND</v>
      </c>
      <c r="AU3380" t="str">
        <f t="shared" si="437"/>
        <v>--</v>
      </c>
    </row>
    <row r="3381" spans="1:47" x14ac:dyDescent="0.25">
      <c r="A3381" t="str">
        <f t="shared" si="432"/>
        <v>C188-1</v>
      </c>
      <c r="B3381" t="str">
        <f t="shared" si="433"/>
        <v>FPGA_VCC</v>
      </c>
      <c r="C3381" t="str">
        <f t="shared" si="434"/>
        <v>C188-FPGA_VCC</v>
      </c>
      <c r="D3381" t="str">
        <f t="shared" si="435"/>
        <v>C188-1</v>
      </c>
      <c r="E3381" t="s">
        <v>3310</v>
      </c>
      <c r="F3381">
        <v>1</v>
      </c>
      <c r="G3381" t="s">
        <v>954</v>
      </c>
      <c r="AT3381" t="str">
        <f t="shared" si="436"/>
        <v>FPGA_VCC</v>
      </c>
      <c r="AU3381" t="str">
        <f t="shared" si="437"/>
        <v>--</v>
      </c>
    </row>
    <row r="3382" spans="1:47" x14ac:dyDescent="0.25">
      <c r="A3382" t="str">
        <f t="shared" si="432"/>
        <v>C188-2</v>
      </c>
      <c r="B3382" t="str">
        <f t="shared" si="433"/>
        <v>GND</v>
      </c>
      <c r="C3382" t="str">
        <f t="shared" si="434"/>
        <v>C188-GND</v>
      </c>
      <c r="D3382" t="str">
        <f t="shared" si="435"/>
        <v>C188-2</v>
      </c>
      <c r="E3382" t="s">
        <v>3310</v>
      </c>
      <c r="F3382">
        <v>2</v>
      </c>
      <c r="G3382" t="s">
        <v>433</v>
      </c>
      <c r="AT3382" t="str">
        <f t="shared" si="436"/>
        <v>GND</v>
      </c>
      <c r="AU3382" t="str">
        <f t="shared" si="437"/>
        <v>--</v>
      </c>
    </row>
    <row r="3383" spans="1:47" x14ac:dyDescent="0.25">
      <c r="A3383" t="str">
        <f t="shared" si="432"/>
        <v>C189-1</v>
      </c>
      <c r="B3383" t="str">
        <f t="shared" si="433"/>
        <v>FPGA_VCC</v>
      </c>
      <c r="C3383" t="str">
        <f t="shared" si="434"/>
        <v>C189-FPGA_VCC</v>
      </c>
      <c r="D3383" t="str">
        <f t="shared" si="435"/>
        <v>C189-1</v>
      </c>
      <c r="E3383" t="s">
        <v>3311</v>
      </c>
      <c r="F3383">
        <v>1</v>
      </c>
      <c r="G3383" t="s">
        <v>954</v>
      </c>
      <c r="AT3383" t="str">
        <f t="shared" si="436"/>
        <v>FPGA_VCC</v>
      </c>
      <c r="AU3383" t="str">
        <f t="shared" si="437"/>
        <v>--</v>
      </c>
    </row>
    <row r="3384" spans="1:47" x14ac:dyDescent="0.25">
      <c r="A3384" t="str">
        <f t="shared" si="432"/>
        <v>C189-2</v>
      </c>
      <c r="B3384" t="str">
        <f t="shared" si="433"/>
        <v>GND</v>
      </c>
      <c r="C3384" t="str">
        <f t="shared" si="434"/>
        <v>C189-GND</v>
      </c>
      <c r="D3384" t="str">
        <f t="shared" si="435"/>
        <v>C189-2</v>
      </c>
      <c r="E3384" t="s">
        <v>3311</v>
      </c>
      <c r="F3384">
        <v>2</v>
      </c>
      <c r="G3384" t="s">
        <v>433</v>
      </c>
      <c r="AT3384" t="str">
        <f t="shared" si="436"/>
        <v>GND</v>
      </c>
      <c r="AU3384" t="str">
        <f t="shared" si="437"/>
        <v>--</v>
      </c>
    </row>
    <row r="3385" spans="1:47" x14ac:dyDescent="0.25">
      <c r="A3385" t="str">
        <f t="shared" si="432"/>
        <v>C190-1</v>
      </c>
      <c r="B3385" t="str">
        <f t="shared" si="433"/>
        <v>FPGA_VCC</v>
      </c>
      <c r="C3385" t="str">
        <f t="shared" si="434"/>
        <v>C190-FPGA_VCC</v>
      </c>
      <c r="D3385" t="str">
        <f t="shared" si="435"/>
        <v>C190-1</v>
      </c>
      <c r="E3385" t="s">
        <v>3312</v>
      </c>
      <c r="F3385">
        <v>1</v>
      </c>
      <c r="G3385" t="s">
        <v>954</v>
      </c>
      <c r="AT3385" t="str">
        <f t="shared" si="436"/>
        <v>FPGA_VCC</v>
      </c>
      <c r="AU3385" t="str">
        <f t="shared" si="437"/>
        <v>--</v>
      </c>
    </row>
    <row r="3386" spans="1:47" x14ac:dyDescent="0.25">
      <c r="A3386" t="str">
        <f t="shared" si="432"/>
        <v>C190-2</v>
      </c>
      <c r="B3386" t="str">
        <f t="shared" si="433"/>
        <v>GND</v>
      </c>
      <c r="C3386" t="str">
        <f t="shared" si="434"/>
        <v>C190-GND</v>
      </c>
      <c r="D3386" t="str">
        <f t="shared" si="435"/>
        <v>C190-2</v>
      </c>
      <c r="E3386" t="s">
        <v>3312</v>
      </c>
      <c r="F3386">
        <v>2</v>
      </c>
      <c r="G3386" t="s">
        <v>433</v>
      </c>
      <c r="AT3386" t="str">
        <f t="shared" si="436"/>
        <v>GND</v>
      </c>
      <c r="AU3386" t="str">
        <f t="shared" si="437"/>
        <v>--</v>
      </c>
    </row>
    <row r="3387" spans="1:47" x14ac:dyDescent="0.25">
      <c r="A3387" t="str">
        <f t="shared" si="432"/>
        <v>C202-1</v>
      </c>
      <c r="B3387" t="str">
        <f t="shared" si="433"/>
        <v>12.0V</v>
      </c>
      <c r="C3387" t="str">
        <f t="shared" si="434"/>
        <v>C202-12.0V</v>
      </c>
      <c r="D3387" t="str">
        <f t="shared" si="435"/>
        <v>C202-1</v>
      </c>
      <c r="E3387" t="s">
        <v>3313</v>
      </c>
      <c r="F3387">
        <v>1</v>
      </c>
      <c r="G3387" t="s">
        <v>443</v>
      </c>
      <c r="AT3387" t="str">
        <f t="shared" si="436"/>
        <v>12.0V</v>
      </c>
      <c r="AU3387" t="str">
        <f t="shared" si="437"/>
        <v>--</v>
      </c>
    </row>
    <row r="3388" spans="1:47" x14ac:dyDescent="0.25">
      <c r="A3388" t="str">
        <f t="shared" si="432"/>
        <v>C202-2</v>
      </c>
      <c r="B3388" t="str">
        <f t="shared" si="433"/>
        <v>GND</v>
      </c>
      <c r="C3388" t="str">
        <f t="shared" si="434"/>
        <v>C202-GND</v>
      </c>
      <c r="D3388" t="str">
        <f t="shared" si="435"/>
        <v>C202-2</v>
      </c>
      <c r="E3388" t="s">
        <v>3313</v>
      </c>
      <c r="F3388">
        <v>2</v>
      </c>
      <c r="G3388" t="s">
        <v>433</v>
      </c>
      <c r="AT3388" t="str">
        <f t="shared" si="436"/>
        <v>GND</v>
      </c>
      <c r="AU3388" t="str">
        <f t="shared" si="437"/>
        <v>--</v>
      </c>
    </row>
    <row r="3389" spans="1:47" x14ac:dyDescent="0.25">
      <c r="A3389" t="str">
        <f t="shared" si="432"/>
        <v>C203-1</v>
      </c>
      <c r="B3389" t="str">
        <f t="shared" si="433"/>
        <v>12.0V</v>
      </c>
      <c r="C3389" t="str">
        <f t="shared" si="434"/>
        <v>C203-12.0V</v>
      </c>
      <c r="D3389" t="str">
        <f t="shared" si="435"/>
        <v>C203-1</v>
      </c>
      <c r="E3389" t="s">
        <v>3314</v>
      </c>
      <c r="F3389">
        <v>1</v>
      </c>
      <c r="G3389" t="s">
        <v>443</v>
      </c>
      <c r="AT3389" t="str">
        <f t="shared" si="436"/>
        <v>12.0V</v>
      </c>
      <c r="AU3389" t="str">
        <f t="shared" si="437"/>
        <v>--</v>
      </c>
    </row>
    <row r="3390" spans="1:47" x14ac:dyDescent="0.25">
      <c r="A3390" t="str">
        <f t="shared" si="432"/>
        <v>C203-2</v>
      </c>
      <c r="B3390" t="str">
        <f t="shared" si="433"/>
        <v>GND</v>
      </c>
      <c r="C3390" t="str">
        <f t="shared" si="434"/>
        <v>C203-GND</v>
      </c>
      <c r="D3390" t="str">
        <f t="shared" si="435"/>
        <v>C203-2</v>
      </c>
      <c r="E3390" t="s">
        <v>3314</v>
      </c>
      <c r="F3390">
        <v>2</v>
      </c>
      <c r="G3390" t="s">
        <v>433</v>
      </c>
      <c r="AT3390" t="str">
        <f t="shared" si="436"/>
        <v>GND</v>
      </c>
      <c r="AU3390" t="str">
        <f t="shared" si="437"/>
        <v>--</v>
      </c>
    </row>
    <row r="3391" spans="1:47" x14ac:dyDescent="0.25">
      <c r="A3391" t="str">
        <f t="shared" si="432"/>
        <v>C204-1</v>
      </c>
      <c r="B3391" t="str">
        <f t="shared" si="433"/>
        <v>12.0V</v>
      </c>
      <c r="C3391" t="str">
        <f t="shared" si="434"/>
        <v>C204-12.0V</v>
      </c>
      <c r="D3391" t="str">
        <f t="shared" si="435"/>
        <v>C204-1</v>
      </c>
      <c r="E3391" t="s">
        <v>3315</v>
      </c>
      <c r="F3391">
        <v>1</v>
      </c>
      <c r="G3391" t="s">
        <v>443</v>
      </c>
      <c r="AT3391" t="str">
        <f t="shared" si="436"/>
        <v>12.0V</v>
      </c>
      <c r="AU3391" t="str">
        <f t="shared" si="437"/>
        <v>--</v>
      </c>
    </row>
    <row r="3392" spans="1:47" x14ac:dyDescent="0.25">
      <c r="A3392" t="str">
        <f t="shared" si="432"/>
        <v>C204-2</v>
      </c>
      <c r="B3392" t="str">
        <f t="shared" si="433"/>
        <v>GND</v>
      </c>
      <c r="C3392" t="str">
        <f t="shared" si="434"/>
        <v>C204-GND</v>
      </c>
      <c r="D3392" t="str">
        <f t="shared" si="435"/>
        <v>C204-2</v>
      </c>
      <c r="E3392" t="s">
        <v>3315</v>
      </c>
      <c r="F3392">
        <v>2</v>
      </c>
      <c r="G3392" t="s">
        <v>433</v>
      </c>
      <c r="AT3392" t="str">
        <f t="shared" si="436"/>
        <v>GND</v>
      </c>
      <c r="AU3392" t="str">
        <f t="shared" si="437"/>
        <v>--</v>
      </c>
    </row>
    <row r="3393" spans="1:47" x14ac:dyDescent="0.25">
      <c r="A3393" t="str">
        <f t="shared" si="432"/>
        <v>C205-1</v>
      </c>
      <c r="B3393" t="str">
        <f t="shared" si="433"/>
        <v>0.8V</v>
      </c>
      <c r="C3393" t="str">
        <f t="shared" si="434"/>
        <v>C205-0.8V</v>
      </c>
      <c r="D3393" t="str">
        <f t="shared" si="435"/>
        <v>C205-1</v>
      </c>
      <c r="E3393" t="s">
        <v>3316</v>
      </c>
      <c r="F3393">
        <v>1</v>
      </c>
      <c r="G3393" t="s">
        <v>427</v>
      </c>
      <c r="AT3393" t="str">
        <f t="shared" si="436"/>
        <v>0.8V</v>
      </c>
      <c r="AU3393" t="str">
        <f t="shared" si="437"/>
        <v>--</v>
      </c>
    </row>
    <row r="3394" spans="1:47" x14ac:dyDescent="0.25">
      <c r="A3394" t="str">
        <f t="shared" si="432"/>
        <v>C205-2</v>
      </c>
      <c r="B3394" t="str">
        <f t="shared" si="433"/>
        <v>GND</v>
      </c>
      <c r="C3394" t="str">
        <f t="shared" si="434"/>
        <v>C205-GND</v>
      </c>
      <c r="D3394" t="str">
        <f t="shared" si="435"/>
        <v>C205-2</v>
      </c>
      <c r="E3394" t="s">
        <v>3316</v>
      </c>
      <c r="F3394">
        <v>2</v>
      </c>
      <c r="G3394" t="s">
        <v>433</v>
      </c>
      <c r="AT3394" t="str">
        <f t="shared" si="436"/>
        <v>GND</v>
      </c>
      <c r="AU3394" t="str">
        <f t="shared" si="437"/>
        <v>--</v>
      </c>
    </row>
    <row r="3395" spans="1:47" x14ac:dyDescent="0.25">
      <c r="A3395" t="str">
        <f t="shared" si="432"/>
        <v>C206-1</v>
      </c>
      <c r="B3395" t="str">
        <f t="shared" si="433"/>
        <v>0.8V</v>
      </c>
      <c r="C3395" t="str">
        <f t="shared" si="434"/>
        <v>C206-0.8V</v>
      </c>
      <c r="D3395" t="str">
        <f t="shared" si="435"/>
        <v>C206-1</v>
      </c>
      <c r="E3395" t="s">
        <v>3317</v>
      </c>
      <c r="F3395">
        <v>1</v>
      </c>
      <c r="G3395" t="s">
        <v>427</v>
      </c>
      <c r="AT3395" t="str">
        <f t="shared" si="436"/>
        <v>0.8V</v>
      </c>
      <c r="AU3395" t="str">
        <f t="shared" si="437"/>
        <v>--</v>
      </c>
    </row>
    <row r="3396" spans="1:47" x14ac:dyDescent="0.25">
      <c r="A3396" t="str">
        <f t="shared" si="432"/>
        <v>C206-2</v>
      </c>
      <c r="B3396" t="str">
        <f t="shared" si="433"/>
        <v>GND</v>
      </c>
      <c r="C3396" t="str">
        <f t="shared" si="434"/>
        <v>C206-GND</v>
      </c>
      <c r="D3396" t="str">
        <f t="shared" si="435"/>
        <v>C206-2</v>
      </c>
      <c r="E3396" t="s">
        <v>3317</v>
      </c>
      <c r="F3396">
        <v>2</v>
      </c>
      <c r="G3396" t="s">
        <v>433</v>
      </c>
      <c r="AT3396" t="str">
        <f t="shared" si="436"/>
        <v>GND</v>
      </c>
      <c r="AU3396" t="str">
        <f t="shared" si="437"/>
        <v>--</v>
      </c>
    </row>
    <row r="3397" spans="1:47" x14ac:dyDescent="0.25">
      <c r="A3397" t="str">
        <f t="shared" si="432"/>
        <v>C228-1</v>
      </c>
      <c r="B3397" t="str">
        <f t="shared" si="433"/>
        <v>VCCADC_SDM</v>
      </c>
      <c r="C3397" t="str">
        <f t="shared" si="434"/>
        <v>C228-VCCADC_SDM</v>
      </c>
      <c r="D3397" t="str">
        <f t="shared" si="435"/>
        <v>C228-1</v>
      </c>
      <c r="E3397" t="s">
        <v>3318</v>
      </c>
      <c r="F3397">
        <v>1</v>
      </c>
      <c r="G3397" t="s">
        <v>1234</v>
      </c>
      <c r="AT3397" t="str">
        <f t="shared" si="436"/>
        <v>VCCADC_SDM</v>
      </c>
      <c r="AU3397" t="str">
        <f t="shared" si="437"/>
        <v>--</v>
      </c>
    </row>
    <row r="3398" spans="1:47" x14ac:dyDescent="0.25">
      <c r="A3398" t="str">
        <f t="shared" ref="A3398:A3461" si="438">$E3398&amp;"-"&amp;$F3398</f>
        <v>C228-2</v>
      </c>
      <c r="B3398" t="str">
        <f t="shared" ref="B3398:B3461" si="439">IF(OR(E3398=$A$2,E3398=$B$2,E3398=$C$2,E3398=$D$2),"--",G3398)</f>
        <v>GND</v>
      </c>
      <c r="C3398" t="str">
        <f t="shared" ref="C3398:C3461" si="440">$E3398&amp;"-"&amp;$G3398</f>
        <v>C228-GND</v>
      </c>
      <c r="D3398" t="str">
        <f t="shared" ref="D3398:D3461" si="441">A3398</f>
        <v>C228-2</v>
      </c>
      <c r="E3398" t="s">
        <v>3318</v>
      </c>
      <c r="F3398">
        <v>2</v>
      </c>
      <c r="G3398" t="s">
        <v>433</v>
      </c>
      <c r="AT3398" t="str">
        <f t="shared" ref="AT3398:AT3461" si="442">IF(IF(COUNTIF($AO$6:$AQ$150,B3398)&gt;0,"---","--")="---",VLOOKUP(B3398,$AO$6:$AQ$150,3,0),B3398)</f>
        <v>GND</v>
      </c>
      <c r="AU3398" t="str">
        <f t="shared" ref="AU3398:AU3461" si="443">IF(IF(COUNTIF($AO$6:$AQ$150,B3398)&gt;0,"---","--")="---",VLOOKUP(B3398,$AO$6:$AQ$150,2,0),"--")</f>
        <v>--</v>
      </c>
    </row>
    <row r="3399" spans="1:47" x14ac:dyDescent="0.25">
      <c r="A3399" t="str">
        <f t="shared" si="438"/>
        <v>C284-1</v>
      </c>
      <c r="B3399" t="str">
        <f t="shared" si="439"/>
        <v>0.9V_ETH</v>
      </c>
      <c r="C3399" t="str">
        <f t="shared" si="440"/>
        <v>C284-0.9V_ETH</v>
      </c>
      <c r="D3399" t="str">
        <f t="shared" si="441"/>
        <v>C284-1</v>
      </c>
      <c r="E3399" t="s">
        <v>3319</v>
      </c>
      <c r="F3399">
        <v>1</v>
      </c>
      <c r="G3399" t="s">
        <v>432</v>
      </c>
      <c r="AT3399" t="str">
        <f t="shared" si="442"/>
        <v>0.9V_ETH</v>
      </c>
      <c r="AU3399" t="str">
        <f t="shared" si="443"/>
        <v>--</v>
      </c>
    </row>
    <row r="3400" spans="1:47" x14ac:dyDescent="0.25">
      <c r="A3400" t="str">
        <f t="shared" si="438"/>
        <v>C284-2</v>
      </c>
      <c r="B3400" t="str">
        <f t="shared" si="439"/>
        <v>GND</v>
      </c>
      <c r="C3400" t="str">
        <f t="shared" si="440"/>
        <v>C284-GND</v>
      </c>
      <c r="D3400" t="str">
        <f t="shared" si="441"/>
        <v>C284-2</v>
      </c>
      <c r="E3400" t="s">
        <v>3319</v>
      </c>
      <c r="F3400">
        <v>2</v>
      </c>
      <c r="G3400" t="s">
        <v>433</v>
      </c>
      <c r="AT3400" t="str">
        <f t="shared" si="442"/>
        <v>GND</v>
      </c>
      <c r="AU3400" t="str">
        <f t="shared" si="443"/>
        <v>--</v>
      </c>
    </row>
    <row r="3401" spans="1:47" x14ac:dyDescent="0.25">
      <c r="A3401" t="str">
        <f t="shared" si="438"/>
        <v>C286-1</v>
      </c>
      <c r="B3401" t="str">
        <f t="shared" si="439"/>
        <v>NetC9_1</v>
      </c>
      <c r="C3401" t="str">
        <f t="shared" si="440"/>
        <v>C286-NetC9_1</v>
      </c>
      <c r="D3401" t="str">
        <f t="shared" si="441"/>
        <v>C286-1</v>
      </c>
      <c r="E3401" t="s">
        <v>3320</v>
      </c>
      <c r="F3401">
        <v>1</v>
      </c>
      <c r="G3401" t="s">
        <v>1178</v>
      </c>
      <c r="AT3401" t="str">
        <f t="shared" si="442"/>
        <v>NetC9_1</v>
      </c>
      <c r="AU3401" t="str">
        <f t="shared" si="443"/>
        <v>--</v>
      </c>
    </row>
    <row r="3402" spans="1:47" x14ac:dyDescent="0.25">
      <c r="A3402" t="str">
        <f t="shared" si="438"/>
        <v>C286-2</v>
      </c>
      <c r="B3402" t="str">
        <f t="shared" si="439"/>
        <v>GND</v>
      </c>
      <c r="C3402" t="str">
        <f t="shared" si="440"/>
        <v>C286-GND</v>
      </c>
      <c r="D3402" t="str">
        <f t="shared" si="441"/>
        <v>C286-2</v>
      </c>
      <c r="E3402" t="s">
        <v>3320</v>
      </c>
      <c r="F3402">
        <v>2</v>
      </c>
      <c r="G3402" t="s">
        <v>433</v>
      </c>
      <c r="AT3402" t="str">
        <f t="shared" si="442"/>
        <v>GND</v>
      </c>
      <c r="AU3402" t="str">
        <f t="shared" si="443"/>
        <v>--</v>
      </c>
    </row>
    <row r="3403" spans="1:47" x14ac:dyDescent="0.25">
      <c r="A3403" t="str">
        <f t="shared" si="438"/>
        <v>C361-1</v>
      </c>
      <c r="B3403" t="str">
        <f t="shared" si="439"/>
        <v>1.1V_LPDDR4</v>
      </c>
      <c r="C3403" t="str">
        <f t="shared" si="440"/>
        <v>C361-1.1V_LPDDR4</v>
      </c>
      <c r="D3403" t="str">
        <f t="shared" si="441"/>
        <v>C361-1</v>
      </c>
      <c r="E3403" t="s">
        <v>3321</v>
      </c>
      <c r="F3403">
        <v>1</v>
      </c>
      <c r="G3403" t="s">
        <v>438</v>
      </c>
      <c r="AT3403" t="str">
        <f t="shared" si="442"/>
        <v>1.1V_LPDDR4</v>
      </c>
      <c r="AU3403" t="str">
        <f t="shared" si="443"/>
        <v>--</v>
      </c>
    </row>
    <row r="3404" spans="1:47" x14ac:dyDescent="0.25">
      <c r="A3404" t="str">
        <f t="shared" si="438"/>
        <v>C361-2</v>
      </c>
      <c r="B3404" t="str">
        <f t="shared" si="439"/>
        <v>GND</v>
      </c>
      <c r="C3404" t="str">
        <f t="shared" si="440"/>
        <v>C361-GND</v>
      </c>
      <c r="D3404" t="str">
        <f t="shared" si="441"/>
        <v>C361-2</v>
      </c>
      <c r="E3404" t="s">
        <v>3321</v>
      </c>
      <c r="F3404">
        <v>2</v>
      </c>
      <c r="G3404" t="s">
        <v>433</v>
      </c>
      <c r="AT3404" t="str">
        <f t="shared" si="442"/>
        <v>GND</v>
      </c>
      <c r="AU3404" t="str">
        <f t="shared" si="443"/>
        <v>--</v>
      </c>
    </row>
    <row r="3405" spans="1:47" x14ac:dyDescent="0.25">
      <c r="A3405" t="str">
        <f t="shared" si="438"/>
        <v>C362-1</v>
      </c>
      <c r="B3405" t="str">
        <f t="shared" si="439"/>
        <v>FPGA_VCC</v>
      </c>
      <c r="C3405" t="str">
        <f t="shared" si="440"/>
        <v>C362-FPGA_VCC</v>
      </c>
      <c r="D3405" t="str">
        <f t="shared" si="441"/>
        <v>C362-1</v>
      </c>
      <c r="E3405" t="s">
        <v>3322</v>
      </c>
      <c r="F3405">
        <v>1</v>
      </c>
      <c r="G3405" t="s">
        <v>954</v>
      </c>
      <c r="AT3405" t="str">
        <f t="shared" si="442"/>
        <v>FPGA_VCC</v>
      </c>
      <c r="AU3405" t="str">
        <f t="shared" si="443"/>
        <v>--</v>
      </c>
    </row>
    <row r="3406" spans="1:47" x14ac:dyDescent="0.25">
      <c r="A3406" t="str">
        <f t="shared" si="438"/>
        <v>C362-2</v>
      </c>
      <c r="B3406" t="str">
        <f t="shared" si="439"/>
        <v>GND</v>
      </c>
      <c r="C3406" t="str">
        <f t="shared" si="440"/>
        <v>C362-GND</v>
      </c>
      <c r="D3406" t="str">
        <f t="shared" si="441"/>
        <v>C362-2</v>
      </c>
      <c r="E3406" t="s">
        <v>3322</v>
      </c>
      <c r="F3406">
        <v>2</v>
      </c>
      <c r="G3406" t="s">
        <v>433</v>
      </c>
      <c r="AT3406" t="str">
        <f t="shared" si="442"/>
        <v>GND</v>
      </c>
      <c r="AU3406" t="str">
        <f t="shared" si="443"/>
        <v>--</v>
      </c>
    </row>
    <row r="3407" spans="1:47" x14ac:dyDescent="0.25">
      <c r="A3407" t="str">
        <f t="shared" si="438"/>
        <v>C363-1</v>
      </c>
      <c r="B3407" t="str">
        <f t="shared" si="439"/>
        <v>FPGA_VCC</v>
      </c>
      <c r="C3407" t="str">
        <f t="shared" si="440"/>
        <v>C363-FPGA_VCC</v>
      </c>
      <c r="D3407" t="str">
        <f t="shared" si="441"/>
        <v>C363-1</v>
      </c>
      <c r="E3407" t="s">
        <v>3323</v>
      </c>
      <c r="F3407">
        <v>1</v>
      </c>
      <c r="G3407" t="s">
        <v>954</v>
      </c>
      <c r="AT3407" t="str">
        <f t="shared" si="442"/>
        <v>FPGA_VCC</v>
      </c>
      <c r="AU3407" t="str">
        <f t="shared" si="443"/>
        <v>--</v>
      </c>
    </row>
    <row r="3408" spans="1:47" x14ac:dyDescent="0.25">
      <c r="A3408" t="str">
        <f t="shared" si="438"/>
        <v>C363-2</v>
      </c>
      <c r="B3408" t="str">
        <f t="shared" si="439"/>
        <v>GND</v>
      </c>
      <c r="C3408" t="str">
        <f t="shared" si="440"/>
        <v>C363-GND</v>
      </c>
      <c r="D3408" t="str">
        <f t="shared" si="441"/>
        <v>C363-2</v>
      </c>
      <c r="E3408" t="s">
        <v>3323</v>
      </c>
      <c r="F3408">
        <v>2</v>
      </c>
      <c r="G3408" t="s">
        <v>433</v>
      </c>
      <c r="AT3408" t="str">
        <f t="shared" si="442"/>
        <v>GND</v>
      </c>
      <c r="AU3408" t="str">
        <f t="shared" si="443"/>
        <v>--</v>
      </c>
    </row>
    <row r="3409" spans="1:47" x14ac:dyDescent="0.25">
      <c r="A3409" t="str">
        <f t="shared" si="438"/>
        <v>C364-1</v>
      </c>
      <c r="B3409" t="str">
        <f t="shared" si="439"/>
        <v>FPGA_VCC</v>
      </c>
      <c r="C3409" t="str">
        <f t="shared" si="440"/>
        <v>C364-FPGA_VCC</v>
      </c>
      <c r="D3409" t="str">
        <f t="shared" si="441"/>
        <v>C364-1</v>
      </c>
      <c r="E3409" t="s">
        <v>3324</v>
      </c>
      <c r="F3409">
        <v>1</v>
      </c>
      <c r="G3409" t="s">
        <v>954</v>
      </c>
      <c r="AT3409" t="str">
        <f t="shared" si="442"/>
        <v>FPGA_VCC</v>
      </c>
      <c r="AU3409" t="str">
        <f t="shared" si="443"/>
        <v>--</v>
      </c>
    </row>
    <row r="3410" spans="1:47" x14ac:dyDescent="0.25">
      <c r="A3410" t="str">
        <f t="shared" si="438"/>
        <v>C364-2</v>
      </c>
      <c r="B3410" t="str">
        <f t="shared" si="439"/>
        <v>GND</v>
      </c>
      <c r="C3410" t="str">
        <f t="shared" si="440"/>
        <v>C364-GND</v>
      </c>
      <c r="D3410" t="str">
        <f t="shared" si="441"/>
        <v>C364-2</v>
      </c>
      <c r="E3410" t="s">
        <v>3324</v>
      </c>
      <c r="F3410">
        <v>2</v>
      </c>
      <c r="G3410" t="s">
        <v>433</v>
      </c>
      <c r="AT3410" t="str">
        <f t="shared" si="442"/>
        <v>GND</v>
      </c>
      <c r="AU3410" t="str">
        <f t="shared" si="443"/>
        <v>--</v>
      </c>
    </row>
    <row r="3411" spans="1:47" x14ac:dyDescent="0.25">
      <c r="A3411" t="str">
        <f t="shared" si="438"/>
        <v>C365-1</v>
      </c>
      <c r="B3411" t="str">
        <f t="shared" si="439"/>
        <v>FPGA_VCC</v>
      </c>
      <c r="C3411" t="str">
        <f t="shared" si="440"/>
        <v>C365-FPGA_VCC</v>
      </c>
      <c r="D3411" t="str">
        <f t="shared" si="441"/>
        <v>C365-1</v>
      </c>
      <c r="E3411" t="s">
        <v>3325</v>
      </c>
      <c r="F3411">
        <v>1</v>
      </c>
      <c r="G3411" t="s">
        <v>954</v>
      </c>
      <c r="AT3411" t="str">
        <f t="shared" si="442"/>
        <v>FPGA_VCC</v>
      </c>
      <c r="AU3411" t="str">
        <f t="shared" si="443"/>
        <v>--</v>
      </c>
    </row>
    <row r="3412" spans="1:47" x14ac:dyDescent="0.25">
      <c r="A3412" t="str">
        <f t="shared" si="438"/>
        <v>C365-2</v>
      </c>
      <c r="B3412" t="str">
        <f t="shared" si="439"/>
        <v>GND</v>
      </c>
      <c r="C3412" t="str">
        <f t="shared" si="440"/>
        <v>C365-GND</v>
      </c>
      <c r="D3412" t="str">
        <f t="shared" si="441"/>
        <v>C365-2</v>
      </c>
      <c r="E3412" t="s">
        <v>3325</v>
      </c>
      <c r="F3412">
        <v>2</v>
      </c>
      <c r="G3412" t="s">
        <v>433</v>
      </c>
      <c r="AT3412" t="str">
        <f t="shared" si="442"/>
        <v>GND</v>
      </c>
      <c r="AU3412" t="str">
        <f t="shared" si="443"/>
        <v>--</v>
      </c>
    </row>
    <row r="3413" spans="1:47" x14ac:dyDescent="0.25">
      <c r="A3413" t="str">
        <f t="shared" si="438"/>
        <v>C366-1</v>
      </c>
      <c r="B3413" t="str">
        <f t="shared" si="439"/>
        <v>FPGA_VCC</v>
      </c>
      <c r="C3413" t="str">
        <f t="shared" si="440"/>
        <v>C366-FPGA_VCC</v>
      </c>
      <c r="D3413" t="str">
        <f t="shared" si="441"/>
        <v>C366-1</v>
      </c>
      <c r="E3413" t="s">
        <v>3326</v>
      </c>
      <c r="F3413">
        <v>1</v>
      </c>
      <c r="G3413" t="s">
        <v>954</v>
      </c>
      <c r="AT3413" t="str">
        <f t="shared" si="442"/>
        <v>FPGA_VCC</v>
      </c>
      <c r="AU3413" t="str">
        <f t="shared" si="443"/>
        <v>--</v>
      </c>
    </row>
    <row r="3414" spans="1:47" x14ac:dyDescent="0.25">
      <c r="A3414" t="str">
        <f t="shared" si="438"/>
        <v>C366-2</v>
      </c>
      <c r="B3414" t="str">
        <f t="shared" si="439"/>
        <v>GND</v>
      </c>
      <c r="C3414" t="str">
        <f t="shared" si="440"/>
        <v>C366-GND</v>
      </c>
      <c r="D3414" t="str">
        <f t="shared" si="441"/>
        <v>C366-2</v>
      </c>
      <c r="E3414" t="s">
        <v>3326</v>
      </c>
      <c r="F3414">
        <v>2</v>
      </c>
      <c r="G3414" t="s">
        <v>433</v>
      </c>
      <c r="AT3414" t="str">
        <f t="shared" si="442"/>
        <v>GND</v>
      </c>
      <c r="AU3414" t="str">
        <f t="shared" si="443"/>
        <v>--</v>
      </c>
    </row>
    <row r="3415" spans="1:47" x14ac:dyDescent="0.25">
      <c r="A3415" t="str">
        <f t="shared" si="438"/>
        <v>C367-1</v>
      </c>
      <c r="B3415" t="str">
        <f t="shared" si="439"/>
        <v>FPGA_VCC</v>
      </c>
      <c r="C3415" t="str">
        <f t="shared" si="440"/>
        <v>C367-FPGA_VCC</v>
      </c>
      <c r="D3415" t="str">
        <f t="shared" si="441"/>
        <v>C367-1</v>
      </c>
      <c r="E3415" t="s">
        <v>3327</v>
      </c>
      <c r="F3415">
        <v>1</v>
      </c>
      <c r="G3415" t="s">
        <v>954</v>
      </c>
      <c r="AT3415" t="str">
        <f t="shared" si="442"/>
        <v>FPGA_VCC</v>
      </c>
      <c r="AU3415" t="str">
        <f t="shared" si="443"/>
        <v>--</v>
      </c>
    </row>
    <row r="3416" spans="1:47" x14ac:dyDescent="0.25">
      <c r="A3416" t="str">
        <f t="shared" si="438"/>
        <v>C367-2</v>
      </c>
      <c r="B3416" t="str">
        <f t="shared" si="439"/>
        <v>GND</v>
      </c>
      <c r="C3416" t="str">
        <f t="shared" si="440"/>
        <v>C367-GND</v>
      </c>
      <c r="D3416" t="str">
        <f t="shared" si="441"/>
        <v>C367-2</v>
      </c>
      <c r="E3416" t="s">
        <v>3327</v>
      </c>
      <c r="F3416">
        <v>2</v>
      </c>
      <c r="G3416" t="s">
        <v>433</v>
      </c>
      <c r="AT3416" t="str">
        <f t="shared" si="442"/>
        <v>GND</v>
      </c>
      <c r="AU3416" t="str">
        <f t="shared" si="443"/>
        <v>--</v>
      </c>
    </row>
    <row r="3417" spans="1:47" x14ac:dyDescent="0.25">
      <c r="A3417" t="str">
        <f t="shared" si="438"/>
        <v>C368-1</v>
      </c>
      <c r="B3417" t="str">
        <f t="shared" si="439"/>
        <v>VCCEHT_GTSL1B</v>
      </c>
      <c r="C3417" t="str">
        <f t="shared" si="440"/>
        <v>C368-VCCEHT_GTSL1B</v>
      </c>
      <c r="D3417" t="str">
        <f t="shared" si="441"/>
        <v>C368-1</v>
      </c>
      <c r="E3417" t="s">
        <v>3328</v>
      </c>
      <c r="F3417">
        <v>1</v>
      </c>
      <c r="G3417" t="s">
        <v>1283</v>
      </c>
      <c r="AT3417" t="str">
        <f t="shared" si="442"/>
        <v>VCCEHT_GTSL1B</v>
      </c>
      <c r="AU3417" t="str">
        <f t="shared" si="443"/>
        <v>--</v>
      </c>
    </row>
    <row r="3418" spans="1:47" x14ac:dyDescent="0.25">
      <c r="A3418" t="str">
        <f t="shared" si="438"/>
        <v>C368-2</v>
      </c>
      <c r="B3418" t="str">
        <f t="shared" si="439"/>
        <v>GND</v>
      </c>
      <c r="C3418" t="str">
        <f t="shared" si="440"/>
        <v>C368-GND</v>
      </c>
      <c r="D3418" t="str">
        <f t="shared" si="441"/>
        <v>C368-2</v>
      </c>
      <c r="E3418" t="s">
        <v>3328</v>
      </c>
      <c r="F3418">
        <v>2</v>
      </c>
      <c r="G3418" t="s">
        <v>433</v>
      </c>
      <c r="AT3418" t="str">
        <f t="shared" si="442"/>
        <v>GND</v>
      </c>
      <c r="AU3418" t="str">
        <f t="shared" si="443"/>
        <v>--</v>
      </c>
    </row>
    <row r="3419" spans="1:47" x14ac:dyDescent="0.25">
      <c r="A3419" t="str">
        <f t="shared" si="438"/>
        <v>C369-1</v>
      </c>
      <c r="B3419" t="str">
        <f t="shared" si="439"/>
        <v>VCCEHT_GTSL1B</v>
      </c>
      <c r="C3419" t="str">
        <f t="shared" si="440"/>
        <v>C369-VCCEHT_GTSL1B</v>
      </c>
      <c r="D3419" t="str">
        <f t="shared" si="441"/>
        <v>C369-1</v>
      </c>
      <c r="E3419" t="s">
        <v>3329</v>
      </c>
      <c r="F3419">
        <v>1</v>
      </c>
      <c r="G3419" t="s">
        <v>1283</v>
      </c>
      <c r="AT3419" t="str">
        <f t="shared" si="442"/>
        <v>VCCEHT_GTSL1B</v>
      </c>
      <c r="AU3419" t="str">
        <f t="shared" si="443"/>
        <v>--</v>
      </c>
    </row>
    <row r="3420" spans="1:47" x14ac:dyDescent="0.25">
      <c r="A3420" t="str">
        <f t="shared" si="438"/>
        <v>C369-2</v>
      </c>
      <c r="B3420" t="str">
        <f t="shared" si="439"/>
        <v>GND</v>
      </c>
      <c r="C3420" t="str">
        <f t="shared" si="440"/>
        <v>C369-GND</v>
      </c>
      <c r="D3420" t="str">
        <f t="shared" si="441"/>
        <v>C369-2</v>
      </c>
      <c r="E3420" t="s">
        <v>3329</v>
      </c>
      <c r="F3420">
        <v>2</v>
      </c>
      <c r="G3420" t="s">
        <v>433</v>
      </c>
      <c r="AT3420" t="str">
        <f t="shared" si="442"/>
        <v>GND</v>
      </c>
      <c r="AU3420" t="str">
        <f t="shared" si="443"/>
        <v>--</v>
      </c>
    </row>
    <row r="3421" spans="1:47" x14ac:dyDescent="0.25">
      <c r="A3421" t="str">
        <f t="shared" si="438"/>
        <v>C370-1</v>
      </c>
      <c r="B3421" t="str">
        <f t="shared" si="439"/>
        <v>VCCEHT_GTSL1B</v>
      </c>
      <c r="C3421" t="str">
        <f t="shared" si="440"/>
        <v>C370-VCCEHT_GTSL1B</v>
      </c>
      <c r="D3421" t="str">
        <f t="shared" si="441"/>
        <v>C370-1</v>
      </c>
      <c r="E3421" t="s">
        <v>3330</v>
      </c>
      <c r="F3421">
        <v>1</v>
      </c>
      <c r="G3421" t="s">
        <v>1283</v>
      </c>
      <c r="AT3421" t="str">
        <f t="shared" si="442"/>
        <v>VCCEHT_GTSL1B</v>
      </c>
      <c r="AU3421" t="str">
        <f t="shared" si="443"/>
        <v>--</v>
      </c>
    </row>
    <row r="3422" spans="1:47" x14ac:dyDescent="0.25">
      <c r="A3422" t="str">
        <f t="shared" si="438"/>
        <v>C370-2</v>
      </c>
      <c r="B3422" t="str">
        <f t="shared" si="439"/>
        <v>GND</v>
      </c>
      <c r="C3422" t="str">
        <f t="shared" si="440"/>
        <v>C370-GND</v>
      </c>
      <c r="D3422" t="str">
        <f t="shared" si="441"/>
        <v>C370-2</v>
      </c>
      <c r="E3422" t="s">
        <v>3330</v>
      </c>
      <c r="F3422">
        <v>2</v>
      </c>
      <c r="G3422" t="s">
        <v>433</v>
      </c>
      <c r="AT3422" t="str">
        <f t="shared" si="442"/>
        <v>GND</v>
      </c>
      <c r="AU3422" t="str">
        <f t="shared" si="443"/>
        <v>--</v>
      </c>
    </row>
    <row r="3423" spans="1:47" x14ac:dyDescent="0.25">
      <c r="A3423" t="str">
        <f t="shared" si="438"/>
        <v>C371-1</v>
      </c>
      <c r="B3423" t="str">
        <f t="shared" si="439"/>
        <v>VCCEHT_GTSR4B</v>
      </c>
      <c r="C3423" t="str">
        <f t="shared" si="440"/>
        <v>C371-VCCEHT_GTSR4B</v>
      </c>
      <c r="D3423" t="str">
        <f t="shared" si="441"/>
        <v>C371-1</v>
      </c>
      <c r="E3423" t="s">
        <v>3331</v>
      </c>
      <c r="F3423">
        <v>1</v>
      </c>
      <c r="G3423" t="s">
        <v>1289</v>
      </c>
      <c r="AT3423" t="str">
        <f t="shared" si="442"/>
        <v>VCCEHT_GTSR4B</v>
      </c>
      <c r="AU3423" t="str">
        <f t="shared" si="443"/>
        <v>--</v>
      </c>
    </row>
    <row r="3424" spans="1:47" x14ac:dyDescent="0.25">
      <c r="A3424" t="str">
        <f t="shared" si="438"/>
        <v>C371-2</v>
      </c>
      <c r="B3424" t="str">
        <f t="shared" si="439"/>
        <v>GND</v>
      </c>
      <c r="C3424" t="str">
        <f t="shared" si="440"/>
        <v>C371-GND</v>
      </c>
      <c r="D3424" t="str">
        <f t="shared" si="441"/>
        <v>C371-2</v>
      </c>
      <c r="E3424" t="s">
        <v>3331</v>
      </c>
      <c r="F3424">
        <v>2</v>
      </c>
      <c r="G3424" t="s">
        <v>433</v>
      </c>
      <c r="AT3424" t="str">
        <f t="shared" si="442"/>
        <v>GND</v>
      </c>
      <c r="AU3424" t="str">
        <f t="shared" si="443"/>
        <v>--</v>
      </c>
    </row>
    <row r="3425" spans="1:47" x14ac:dyDescent="0.25">
      <c r="A3425" t="str">
        <f t="shared" si="438"/>
        <v>C372-1</v>
      </c>
      <c r="B3425" t="str">
        <f t="shared" si="439"/>
        <v>VCCEHT_GTSR4B</v>
      </c>
      <c r="C3425" t="str">
        <f t="shared" si="440"/>
        <v>C372-VCCEHT_GTSR4B</v>
      </c>
      <c r="D3425" t="str">
        <f t="shared" si="441"/>
        <v>C372-1</v>
      </c>
      <c r="E3425" t="s">
        <v>3332</v>
      </c>
      <c r="F3425">
        <v>1</v>
      </c>
      <c r="G3425" t="s">
        <v>1289</v>
      </c>
      <c r="AT3425" t="str">
        <f t="shared" si="442"/>
        <v>VCCEHT_GTSR4B</v>
      </c>
      <c r="AU3425" t="str">
        <f t="shared" si="443"/>
        <v>--</v>
      </c>
    </row>
    <row r="3426" spans="1:47" x14ac:dyDescent="0.25">
      <c r="A3426" t="str">
        <f t="shared" si="438"/>
        <v>C372-2</v>
      </c>
      <c r="B3426" t="str">
        <f t="shared" si="439"/>
        <v>GND</v>
      </c>
      <c r="C3426" t="str">
        <f t="shared" si="440"/>
        <v>C372-GND</v>
      </c>
      <c r="D3426" t="str">
        <f t="shared" si="441"/>
        <v>C372-2</v>
      </c>
      <c r="E3426" t="s">
        <v>3332</v>
      </c>
      <c r="F3426">
        <v>2</v>
      </c>
      <c r="G3426" t="s">
        <v>433</v>
      </c>
      <c r="AT3426" t="str">
        <f t="shared" si="442"/>
        <v>GND</v>
      </c>
      <c r="AU3426" t="str">
        <f t="shared" si="443"/>
        <v>--</v>
      </c>
    </row>
    <row r="3427" spans="1:47" x14ac:dyDescent="0.25">
      <c r="A3427" t="str">
        <f t="shared" si="438"/>
        <v>C373-1</v>
      </c>
      <c r="B3427" t="str">
        <f t="shared" si="439"/>
        <v>VCCEHT_GTSR4B</v>
      </c>
      <c r="C3427" t="str">
        <f t="shared" si="440"/>
        <v>C373-VCCEHT_GTSR4B</v>
      </c>
      <c r="D3427" t="str">
        <f t="shared" si="441"/>
        <v>C373-1</v>
      </c>
      <c r="E3427" t="s">
        <v>3333</v>
      </c>
      <c r="F3427">
        <v>1</v>
      </c>
      <c r="G3427" t="s">
        <v>1289</v>
      </c>
      <c r="AT3427" t="str">
        <f t="shared" si="442"/>
        <v>VCCEHT_GTSR4B</v>
      </c>
      <c r="AU3427" t="str">
        <f t="shared" si="443"/>
        <v>--</v>
      </c>
    </row>
    <row r="3428" spans="1:47" x14ac:dyDescent="0.25">
      <c r="A3428" t="str">
        <f t="shared" si="438"/>
        <v>C373-2</v>
      </c>
      <c r="B3428" t="str">
        <f t="shared" si="439"/>
        <v>GND</v>
      </c>
      <c r="C3428" t="str">
        <f t="shared" si="440"/>
        <v>C373-GND</v>
      </c>
      <c r="D3428" t="str">
        <f t="shared" si="441"/>
        <v>C373-2</v>
      </c>
      <c r="E3428" t="s">
        <v>3333</v>
      </c>
      <c r="F3428">
        <v>2</v>
      </c>
      <c r="G3428" t="s">
        <v>433</v>
      </c>
      <c r="AT3428" t="str">
        <f t="shared" si="442"/>
        <v>GND</v>
      </c>
      <c r="AU3428" t="str">
        <f t="shared" si="443"/>
        <v>--</v>
      </c>
    </row>
    <row r="3429" spans="1:47" x14ac:dyDescent="0.25">
      <c r="A3429" t="str">
        <f t="shared" si="438"/>
        <v>C374-1</v>
      </c>
      <c r="B3429" t="str">
        <f t="shared" si="439"/>
        <v>VCCEHT_GTSL1C</v>
      </c>
      <c r="C3429" t="str">
        <f t="shared" si="440"/>
        <v>C374-VCCEHT_GTSL1C</v>
      </c>
      <c r="D3429" t="str">
        <f t="shared" si="441"/>
        <v>C374-1</v>
      </c>
      <c r="E3429" t="s">
        <v>3334</v>
      </c>
      <c r="F3429">
        <v>1</v>
      </c>
      <c r="G3429" t="s">
        <v>1285</v>
      </c>
      <c r="AT3429" t="str">
        <f t="shared" si="442"/>
        <v>VCCEHT_GTSL1C</v>
      </c>
      <c r="AU3429" t="str">
        <f t="shared" si="443"/>
        <v>--</v>
      </c>
    </row>
    <row r="3430" spans="1:47" x14ac:dyDescent="0.25">
      <c r="A3430" t="str">
        <f t="shared" si="438"/>
        <v>C374-2</v>
      </c>
      <c r="B3430" t="str">
        <f t="shared" si="439"/>
        <v>GND</v>
      </c>
      <c r="C3430" t="str">
        <f t="shared" si="440"/>
        <v>C374-GND</v>
      </c>
      <c r="D3430" t="str">
        <f t="shared" si="441"/>
        <v>C374-2</v>
      </c>
      <c r="E3430" t="s">
        <v>3334</v>
      </c>
      <c r="F3430">
        <v>2</v>
      </c>
      <c r="G3430" t="s">
        <v>433</v>
      </c>
      <c r="AT3430" t="str">
        <f t="shared" si="442"/>
        <v>GND</v>
      </c>
      <c r="AU3430" t="str">
        <f t="shared" si="443"/>
        <v>--</v>
      </c>
    </row>
    <row r="3431" spans="1:47" x14ac:dyDescent="0.25">
      <c r="A3431" t="str">
        <f t="shared" si="438"/>
        <v>C375-1</v>
      </c>
      <c r="B3431" t="str">
        <f t="shared" si="439"/>
        <v>VCCEHT_GTSL1C</v>
      </c>
      <c r="C3431" t="str">
        <f t="shared" si="440"/>
        <v>C375-VCCEHT_GTSL1C</v>
      </c>
      <c r="D3431" t="str">
        <f t="shared" si="441"/>
        <v>C375-1</v>
      </c>
      <c r="E3431" t="s">
        <v>3335</v>
      </c>
      <c r="F3431">
        <v>1</v>
      </c>
      <c r="G3431" t="s">
        <v>1285</v>
      </c>
      <c r="AT3431" t="str">
        <f t="shared" si="442"/>
        <v>VCCEHT_GTSL1C</v>
      </c>
      <c r="AU3431" t="str">
        <f t="shared" si="443"/>
        <v>--</v>
      </c>
    </row>
    <row r="3432" spans="1:47" x14ac:dyDescent="0.25">
      <c r="A3432" t="str">
        <f t="shared" si="438"/>
        <v>C375-2</v>
      </c>
      <c r="B3432" t="str">
        <f t="shared" si="439"/>
        <v>GND</v>
      </c>
      <c r="C3432" t="str">
        <f t="shared" si="440"/>
        <v>C375-GND</v>
      </c>
      <c r="D3432" t="str">
        <f t="shared" si="441"/>
        <v>C375-2</v>
      </c>
      <c r="E3432" t="s">
        <v>3335</v>
      </c>
      <c r="F3432">
        <v>2</v>
      </c>
      <c r="G3432" t="s">
        <v>433</v>
      </c>
      <c r="AT3432" t="str">
        <f t="shared" si="442"/>
        <v>GND</v>
      </c>
      <c r="AU3432" t="str">
        <f t="shared" si="443"/>
        <v>--</v>
      </c>
    </row>
    <row r="3433" spans="1:47" x14ac:dyDescent="0.25">
      <c r="A3433" t="str">
        <f t="shared" si="438"/>
        <v>C376-1</v>
      </c>
      <c r="B3433" t="str">
        <f t="shared" si="439"/>
        <v>VCCEHT_GTSL1C</v>
      </c>
      <c r="C3433" t="str">
        <f t="shared" si="440"/>
        <v>C376-VCCEHT_GTSL1C</v>
      </c>
      <c r="D3433" t="str">
        <f t="shared" si="441"/>
        <v>C376-1</v>
      </c>
      <c r="E3433" t="s">
        <v>3336</v>
      </c>
      <c r="F3433">
        <v>1</v>
      </c>
      <c r="G3433" t="s">
        <v>1285</v>
      </c>
      <c r="AT3433" t="str">
        <f t="shared" si="442"/>
        <v>VCCEHT_GTSL1C</v>
      </c>
      <c r="AU3433" t="str">
        <f t="shared" si="443"/>
        <v>--</v>
      </c>
    </row>
    <row r="3434" spans="1:47" x14ac:dyDescent="0.25">
      <c r="A3434" t="str">
        <f t="shared" si="438"/>
        <v>C376-2</v>
      </c>
      <c r="B3434" t="str">
        <f t="shared" si="439"/>
        <v>GND</v>
      </c>
      <c r="C3434" t="str">
        <f t="shared" si="440"/>
        <v>C376-GND</v>
      </c>
      <c r="D3434" t="str">
        <f t="shared" si="441"/>
        <v>C376-2</v>
      </c>
      <c r="E3434" t="s">
        <v>3336</v>
      </c>
      <c r="F3434">
        <v>2</v>
      </c>
      <c r="G3434" t="s">
        <v>433</v>
      </c>
      <c r="AT3434" t="str">
        <f t="shared" si="442"/>
        <v>GND</v>
      </c>
      <c r="AU3434" t="str">
        <f t="shared" si="443"/>
        <v>--</v>
      </c>
    </row>
    <row r="3435" spans="1:47" x14ac:dyDescent="0.25">
      <c r="A3435" t="str">
        <f t="shared" si="438"/>
        <v>C377-1</v>
      </c>
      <c r="B3435" t="str">
        <f t="shared" si="439"/>
        <v>VCCEHT_GTSR4C</v>
      </c>
      <c r="C3435" t="str">
        <f t="shared" si="440"/>
        <v>C377-VCCEHT_GTSR4C</v>
      </c>
      <c r="D3435" t="str">
        <f t="shared" si="441"/>
        <v>C377-1</v>
      </c>
      <c r="E3435" t="s">
        <v>3337</v>
      </c>
      <c r="F3435">
        <v>1</v>
      </c>
      <c r="G3435" t="s">
        <v>1291</v>
      </c>
      <c r="AT3435" t="str">
        <f t="shared" si="442"/>
        <v>VCCEHT_GTSR4C</v>
      </c>
      <c r="AU3435" t="str">
        <f t="shared" si="443"/>
        <v>--</v>
      </c>
    </row>
    <row r="3436" spans="1:47" x14ac:dyDescent="0.25">
      <c r="A3436" t="str">
        <f t="shared" si="438"/>
        <v>C377-2</v>
      </c>
      <c r="B3436" t="str">
        <f t="shared" si="439"/>
        <v>GND</v>
      </c>
      <c r="C3436" t="str">
        <f t="shared" si="440"/>
        <v>C377-GND</v>
      </c>
      <c r="D3436" t="str">
        <f t="shared" si="441"/>
        <v>C377-2</v>
      </c>
      <c r="E3436" t="s">
        <v>3337</v>
      </c>
      <c r="F3436">
        <v>2</v>
      </c>
      <c r="G3436" t="s">
        <v>433</v>
      </c>
      <c r="AT3436" t="str">
        <f t="shared" si="442"/>
        <v>GND</v>
      </c>
      <c r="AU3436" t="str">
        <f t="shared" si="443"/>
        <v>--</v>
      </c>
    </row>
    <row r="3437" spans="1:47" x14ac:dyDescent="0.25">
      <c r="A3437" t="str">
        <f t="shared" si="438"/>
        <v>C378-1</v>
      </c>
      <c r="B3437" t="str">
        <f t="shared" si="439"/>
        <v>VCCEHT_GTSR4C</v>
      </c>
      <c r="C3437" t="str">
        <f t="shared" si="440"/>
        <v>C378-VCCEHT_GTSR4C</v>
      </c>
      <c r="D3437" t="str">
        <f t="shared" si="441"/>
        <v>C378-1</v>
      </c>
      <c r="E3437" t="s">
        <v>3338</v>
      </c>
      <c r="F3437">
        <v>1</v>
      </c>
      <c r="G3437" t="s">
        <v>1291</v>
      </c>
      <c r="AT3437" t="str">
        <f t="shared" si="442"/>
        <v>VCCEHT_GTSR4C</v>
      </c>
      <c r="AU3437" t="str">
        <f t="shared" si="443"/>
        <v>--</v>
      </c>
    </row>
    <row r="3438" spans="1:47" x14ac:dyDescent="0.25">
      <c r="A3438" t="str">
        <f t="shared" si="438"/>
        <v>C378-2</v>
      </c>
      <c r="B3438" t="str">
        <f t="shared" si="439"/>
        <v>GND</v>
      </c>
      <c r="C3438" t="str">
        <f t="shared" si="440"/>
        <v>C378-GND</v>
      </c>
      <c r="D3438" t="str">
        <f t="shared" si="441"/>
        <v>C378-2</v>
      </c>
      <c r="E3438" t="s">
        <v>3338</v>
      </c>
      <c r="F3438">
        <v>2</v>
      </c>
      <c r="G3438" t="s">
        <v>433</v>
      </c>
      <c r="AT3438" t="str">
        <f t="shared" si="442"/>
        <v>GND</v>
      </c>
      <c r="AU3438" t="str">
        <f t="shared" si="443"/>
        <v>--</v>
      </c>
    </row>
    <row r="3439" spans="1:47" x14ac:dyDescent="0.25">
      <c r="A3439" t="str">
        <f t="shared" si="438"/>
        <v>C379-1</v>
      </c>
      <c r="B3439" t="str">
        <f t="shared" si="439"/>
        <v>VCCEHT_GTSR4C</v>
      </c>
      <c r="C3439" t="str">
        <f t="shared" si="440"/>
        <v>C379-VCCEHT_GTSR4C</v>
      </c>
      <c r="D3439" t="str">
        <f t="shared" si="441"/>
        <v>C379-1</v>
      </c>
      <c r="E3439" t="s">
        <v>3339</v>
      </c>
      <c r="F3439">
        <v>1</v>
      </c>
      <c r="G3439" t="s">
        <v>1291</v>
      </c>
      <c r="AT3439" t="str">
        <f t="shared" si="442"/>
        <v>VCCEHT_GTSR4C</v>
      </c>
      <c r="AU3439" t="str">
        <f t="shared" si="443"/>
        <v>--</v>
      </c>
    </row>
    <row r="3440" spans="1:47" x14ac:dyDescent="0.25">
      <c r="A3440" t="str">
        <f t="shared" si="438"/>
        <v>C379-2</v>
      </c>
      <c r="B3440" t="str">
        <f t="shared" si="439"/>
        <v>GND</v>
      </c>
      <c r="C3440" t="str">
        <f t="shared" si="440"/>
        <v>C379-GND</v>
      </c>
      <c r="D3440" t="str">
        <f t="shared" si="441"/>
        <v>C379-2</v>
      </c>
      <c r="E3440" t="s">
        <v>3339</v>
      </c>
      <c r="F3440">
        <v>2</v>
      </c>
      <c r="G3440" t="s">
        <v>433</v>
      </c>
      <c r="AT3440" t="str">
        <f t="shared" si="442"/>
        <v>GND</v>
      </c>
      <c r="AU3440" t="str">
        <f t="shared" si="443"/>
        <v>--</v>
      </c>
    </row>
    <row r="3441" spans="1:47" x14ac:dyDescent="0.25">
      <c r="A3441" t="str">
        <f t="shared" si="438"/>
        <v>C382-1</v>
      </c>
      <c r="B3441" t="str">
        <f t="shared" si="439"/>
        <v>VCCPLL_HPS</v>
      </c>
      <c r="C3441" t="str">
        <f t="shared" si="440"/>
        <v>C382-VCCPLL_HPS</v>
      </c>
      <c r="D3441" t="str">
        <f t="shared" si="441"/>
        <v>C382-1</v>
      </c>
      <c r="E3441" t="s">
        <v>3340</v>
      </c>
      <c r="F3441">
        <v>1</v>
      </c>
      <c r="G3441" t="s">
        <v>1307</v>
      </c>
      <c r="AT3441" t="str">
        <f t="shared" si="442"/>
        <v>VCCPLL_HPS</v>
      </c>
      <c r="AU3441" t="str">
        <f t="shared" si="443"/>
        <v>--</v>
      </c>
    </row>
    <row r="3442" spans="1:47" x14ac:dyDescent="0.25">
      <c r="A3442" t="str">
        <f t="shared" si="438"/>
        <v>C382-2</v>
      </c>
      <c r="B3442" t="str">
        <f t="shared" si="439"/>
        <v>GND</v>
      </c>
      <c r="C3442" t="str">
        <f t="shared" si="440"/>
        <v>C382-GND</v>
      </c>
      <c r="D3442" t="str">
        <f t="shared" si="441"/>
        <v>C382-2</v>
      </c>
      <c r="E3442" t="s">
        <v>3340</v>
      </c>
      <c r="F3442">
        <v>2</v>
      </c>
      <c r="G3442" t="s">
        <v>433</v>
      </c>
      <c r="AT3442" t="str">
        <f t="shared" si="442"/>
        <v>GND</v>
      </c>
      <c r="AU3442" t="str">
        <f t="shared" si="443"/>
        <v>--</v>
      </c>
    </row>
    <row r="3443" spans="1:47" x14ac:dyDescent="0.25">
      <c r="A3443" t="str">
        <f t="shared" si="438"/>
        <v>C383-1</v>
      </c>
      <c r="B3443" t="str">
        <f t="shared" si="439"/>
        <v>VCCPLL_HPS</v>
      </c>
      <c r="C3443" t="str">
        <f t="shared" si="440"/>
        <v>C383-VCCPLL_HPS</v>
      </c>
      <c r="D3443" t="str">
        <f t="shared" si="441"/>
        <v>C383-1</v>
      </c>
      <c r="E3443" t="s">
        <v>3341</v>
      </c>
      <c r="F3443">
        <v>1</v>
      </c>
      <c r="G3443" t="s">
        <v>1307</v>
      </c>
      <c r="AT3443" t="str">
        <f t="shared" si="442"/>
        <v>VCCPLL_HPS</v>
      </c>
      <c r="AU3443" t="str">
        <f t="shared" si="443"/>
        <v>--</v>
      </c>
    </row>
    <row r="3444" spans="1:47" x14ac:dyDescent="0.25">
      <c r="A3444" t="str">
        <f t="shared" si="438"/>
        <v>C383-2</v>
      </c>
      <c r="B3444" t="str">
        <f t="shared" si="439"/>
        <v>GND</v>
      </c>
      <c r="C3444" t="str">
        <f t="shared" si="440"/>
        <v>C383-GND</v>
      </c>
      <c r="D3444" t="str">
        <f t="shared" si="441"/>
        <v>C383-2</v>
      </c>
      <c r="E3444" t="s">
        <v>3341</v>
      </c>
      <c r="F3444">
        <v>2</v>
      </c>
      <c r="G3444" t="s">
        <v>433</v>
      </c>
      <c r="AT3444" t="str">
        <f t="shared" si="442"/>
        <v>GND</v>
      </c>
      <c r="AU3444" t="str">
        <f t="shared" si="443"/>
        <v>--</v>
      </c>
    </row>
    <row r="3445" spans="1:47" x14ac:dyDescent="0.25">
      <c r="A3445" t="str">
        <f t="shared" si="438"/>
        <v>C384-1</v>
      </c>
      <c r="B3445" t="str">
        <f t="shared" si="439"/>
        <v>VCCPLLDIG_SDM</v>
      </c>
      <c r="C3445" t="str">
        <f t="shared" si="440"/>
        <v>C384-VCCPLLDIG_SDM</v>
      </c>
      <c r="D3445" t="str">
        <f t="shared" si="441"/>
        <v>C384-1</v>
      </c>
      <c r="E3445" t="s">
        <v>3342</v>
      </c>
      <c r="F3445">
        <v>1</v>
      </c>
      <c r="G3445" t="s">
        <v>1225</v>
      </c>
      <c r="AT3445" t="str">
        <f t="shared" si="442"/>
        <v>VCCPLLDIG_SDM</v>
      </c>
      <c r="AU3445" t="str">
        <f t="shared" si="443"/>
        <v>--</v>
      </c>
    </row>
    <row r="3446" spans="1:47" x14ac:dyDescent="0.25">
      <c r="A3446" t="str">
        <f t="shared" si="438"/>
        <v>C384-2</v>
      </c>
      <c r="B3446" t="str">
        <f t="shared" si="439"/>
        <v>GND</v>
      </c>
      <c r="C3446" t="str">
        <f t="shared" si="440"/>
        <v>C384-GND</v>
      </c>
      <c r="D3446" t="str">
        <f t="shared" si="441"/>
        <v>C384-2</v>
      </c>
      <c r="E3446" t="s">
        <v>3342</v>
      </c>
      <c r="F3446">
        <v>2</v>
      </c>
      <c r="G3446" t="s">
        <v>433</v>
      </c>
      <c r="AT3446" t="str">
        <f t="shared" si="442"/>
        <v>GND</v>
      </c>
      <c r="AU3446" t="str">
        <f t="shared" si="443"/>
        <v>--</v>
      </c>
    </row>
    <row r="3447" spans="1:47" x14ac:dyDescent="0.25">
      <c r="A3447" t="str">
        <f t="shared" si="438"/>
        <v>C385-1</v>
      </c>
      <c r="B3447" t="str">
        <f t="shared" si="439"/>
        <v>VCCPLLDIG_SDM</v>
      </c>
      <c r="C3447" t="str">
        <f t="shared" si="440"/>
        <v>C385-VCCPLLDIG_SDM</v>
      </c>
      <c r="D3447" t="str">
        <f t="shared" si="441"/>
        <v>C385-1</v>
      </c>
      <c r="E3447" t="s">
        <v>3343</v>
      </c>
      <c r="F3447">
        <v>1</v>
      </c>
      <c r="G3447" t="s">
        <v>1225</v>
      </c>
      <c r="AT3447" t="str">
        <f t="shared" si="442"/>
        <v>VCCPLLDIG_SDM</v>
      </c>
      <c r="AU3447" t="str">
        <f t="shared" si="443"/>
        <v>--</v>
      </c>
    </row>
    <row r="3448" spans="1:47" x14ac:dyDescent="0.25">
      <c r="A3448" t="str">
        <f t="shared" si="438"/>
        <v>C385-2</v>
      </c>
      <c r="B3448" t="str">
        <f t="shared" si="439"/>
        <v>GND</v>
      </c>
      <c r="C3448" t="str">
        <f t="shared" si="440"/>
        <v>C385-GND</v>
      </c>
      <c r="D3448" t="str">
        <f t="shared" si="441"/>
        <v>C385-2</v>
      </c>
      <c r="E3448" t="s">
        <v>3343</v>
      </c>
      <c r="F3448">
        <v>2</v>
      </c>
      <c r="G3448" t="s">
        <v>433</v>
      </c>
      <c r="AT3448" t="str">
        <f t="shared" si="442"/>
        <v>GND</v>
      </c>
      <c r="AU3448" t="str">
        <f t="shared" si="443"/>
        <v>--</v>
      </c>
    </row>
    <row r="3449" spans="1:47" x14ac:dyDescent="0.25">
      <c r="A3449" t="str">
        <f t="shared" si="438"/>
        <v>C386-1</v>
      </c>
      <c r="B3449" t="str">
        <f t="shared" si="439"/>
        <v>VCCPLL_SDM</v>
      </c>
      <c r="C3449" t="str">
        <f t="shared" si="440"/>
        <v>C386-VCCPLL_SDM</v>
      </c>
      <c r="D3449" t="str">
        <f t="shared" si="441"/>
        <v>C386-1</v>
      </c>
      <c r="E3449" t="s">
        <v>3344</v>
      </c>
      <c r="F3449">
        <v>1</v>
      </c>
      <c r="G3449" t="s">
        <v>1227</v>
      </c>
      <c r="AT3449" t="str">
        <f t="shared" si="442"/>
        <v>VCCPLL_SDM</v>
      </c>
      <c r="AU3449" t="str">
        <f t="shared" si="443"/>
        <v>--</v>
      </c>
    </row>
    <row r="3450" spans="1:47" x14ac:dyDescent="0.25">
      <c r="A3450" t="str">
        <f t="shared" si="438"/>
        <v>C386-2</v>
      </c>
      <c r="B3450" t="str">
        <f t="shared" si="439"/>
        <v>GND</v>
      </c>
      <c r="C3450" t="str">
        <f t="shared" si="440"/>
        <v>C386-GND</v>
      </c>
      <c r="D3450" t="str">
        <f t="shared" si="441"/>
        <v>C386-2</v>
      </c>
      <c r="E3450" t="s">
        <v>3344</v>
      </c>
      <c r="F3450">
        <v>2</v>
      </c>
      <c r="G3450" t="s">
        <v>433</v>
      </c>
      <c r="AT3450" t="str">
        <f t="shared" si="442"/>
        <v>GND</v>
      </c>
      <c r="AU3450" t="str">
        <f t="shared" si="443"/>
        <v>--</v>
      </c>
    </row>
    <row r="3451" spans="1:47" x14ac:dyDescent="0.25">
      <c r="A3451" t="str">
        <f t="shared" si="438"/>
        <v>C387-1</v>
      </c>
      <c r="B3451" t="str">
        <f t="shared" si="439"/>
        <v>VCCPLL_SDM</v>
      </c>
      <c r="C3451" t="str">
        <f t="shared" si="440"/>
        <v>C387-VCCPLL_SDM</v>
      </c>
      <c r="D3451" t="str">
        <f t="shared" si="441"/>
        <v>C387-1</v>
      </c>
      <c r="E3451" t="s">
        <v>3345</v>
      </c>
      <c r="F3451">
        <v>1</v>
      </c>
      <c r="G3451" t="s">
        <v>1227</v>
      </c>
      <c r="AT3451" t="str">
        <f t="shared" si="442"/>
        <v>VCCPLL_SDM</v>
      </c>
      <c r="AU3451" t="str">
        <f t="shared" si="443"/>
        <v>--</v>
      </c>
    </row>
    <row r="3452" spans="1:47" x14ac:dyDescent="0.25">
      <c r="A3452" t="str">
        <f t="shared" si="438"/>
        <v>C387-2</v>
      </c>
      <c r="B3452" t="str">
        <f t="shared" si="439"/>
        <v>GND</v>
      </c>
      <c r="C3452" t="str">
        <f t="shared" si="440"/>
        <v>C387-GND</v>
      </c>
      <c r="D3452" t="str">
        <f t="shared" si="441"/>
        <v>C387-2</v>
      </c>
      <c r="E3452" t="s">
        <v>3345</v>
      </c>
      <c r="F3452">
        <v>2</v>
      </c>
      <c r="G3452" t="s">
        <v>433</v>
      </c>
      <c r="AT3452" t="str">
        <f t="shared" si="442"/>
        <v>GND</v>
      </c>
      <c r="AU3452" t="str">
        <f t="shared" si="443"/>
        <v>--</v>
      </c>
    </row>
    <row r="3453" spans="1:47" x14ac:dyDescent="0.25">
      <c r="A3453" t="str">
        <f t="shared" si="438"/>
        <v>C392-1</v>
      </c>
      <c r="B3453" t="str">
        <f t="shared" si="439"/>
        <v>NetC9_1</v>
      </c>
      <c r="C3453" t="str">
        <f t="shared" si="440"/>
        <v>C392-NetC9_1</v>
      </c>
      <c r="D3453" t="str">
        <f t="shared" si="441"/>
        <v>C392-1</v>
      </c>
      <c r="E3453" t="s">
        <v>3346</v>
      </c>
      <c r="F3453">
        <v>1</v>
      </c>
      <c r="G3453" t="s">
        <v>1178</v>
      </c>
      <c r="AT3453" t="str">
        <f t="shared" si="442"/>
        <v>NetC9_1</v>
      </c>
      <c r="AU3453" t="str">
        <f t="shared" si="443"/>
        <v>--</v>
      </c>
    </row>
    <row r="3454" spans="1:47" x14ac:dyDescent="0.25">
      <c r="A3454" t="str">
        <f t="shared" si="438"/>
        <v>C392-2</v>
      </c>
      <c r="B3454" t="str">
        <f t="shared" si="439"/>
        <v>GND</v>
      </c>
      <c r="C3454" t="str">
        <f t="shared" si="440"/>
        <v>C392-GND</v>
      </c>
      <c r="D3454" t="str">
        <f t="shared" si="441"/>
        <v>C392-2</v>
      </c>
      <c r="E3454" t="s">
        <v>3346</v>
      </c>
      <c r="F3454">
        <v>2</v>
      </c>
      <c r="G3454" t="s">
        <v>433</v>
      </c>
      <c r="AT3454" t="str">
        <f t="shared" si="442"/>
        <v>GND</v>
      </c>
      <c r="AU3454" t="str">
        <f t="shared" si="443"/>
        <v>--</v>
      </c>
    </row>
    <row r="3455" spans="1:47" x14ac:dyDescent="0.25">
      <c r="A3455" t="str">
        <f t="shared" si="438"/>
        <v>C395-1</v>
      </c>
      <c r="B3455" t="str">
        <f t="shared" si="439"/>
        <v>NetC9_1</v>
      </c>
      <c r="C3455" t="str">
        <f t="shared" si="440"/>
        <v>C395-NetC9_1</v>
      </c>
      <c r="D3455" t="str">
        <f t="shared" si="441"/>
        <v>C395-1</v>
      </c>
      <c r="E3455" t="s">
        <v>3347</v>
      </c>
      <c r="F3455">
        <v>1</v>
      </c>
      <c r="G3455" t="s">
        <v>1178</v>
      </c>
      <c r="AT3455" t="str">
        <f t="shared" si="442"/>
        <v>NetC9_1</v>
      </c>
      <c r="AU3455" t="str">
        <f t="shared" si="443"/>
        <v>--</v>
      </c>
    </row>
    <row r="3456" spans="1:47" x14ac:dyDescent="0.25">
      <c r="A3456" t="str">
        <f t="shared" si="438"/>
        <v>C395-2</v>
      </c>
      <c r="B3456" t="str">
        <f t="shared" si="439"/>
        <v>GND</v>
      </c>
      <c r="C3456" t="str">
        <f t="shared" si="440"/>
        <v>C395-GND</v>
      </c>
      <c r="D3456" t="str">
        <f t="shared" si="441"/>
        <v>C395-2</v>
      </c>
      <c r="E3456" t="s">
        <v>3347</v>
      </c>
      <c r="F3456">
        <v>2</v>
      </c>
      <c r="G3456" t="s">
        <v>433</v>
      </c>
      <c r="AT3456" t="str">
        <f t="shared" si="442"/>
        <v>GND</v>
      </c>
      <c r="AU3456" t="str">
        <f t="shared" si="443"/>
        <v>--</v>
      </c>
    </row>
    <row r="3457" spans="1:47" x14ac:dyDescent="0.25">
      <c r="A3457" t="str">
        <f t="shared" si="438"/>
        <v>C407-1</v>
      </c>
      <c r="B3457" t="str">
        <f t="shared" si="439"/>
        <v>1.1V_LPDDR4</v>
      </c>
      <c r="C3457" t="str">
        <f t="shared" si="440"/>
        <v>C407-1.1V_LPDDR4</v>
      </c>
      <c r="D3457" t="str">
        <f t="shared" si="441"/>
        <v>C407-1</v>
      </c>
      <c r="E3457" t="s">
        <v>3348</v>
      </c>
      <c r="F3457">
        <v>1</v>
      </c>
      <c r="G3457" t="s">
        <v>438</v>
      </c>
      <c r="AT3457" t="str">
        <f t="shared" si="442"/>
        <v>1.1V_LPDDR4</v>
      </c>
      <c r="AU3457" t="str">
        <f t="shared" si="443"/>
        <v>--</v>
      </c>
    </row>
    <row r="3458" spans="1:47" x14ac:dyDescent="0.25">
      <c r="A3458" t="str">
        <f t="shared" si="438"/>
        <v>C407-2</v>
      </c>
      <c r="B3458" t="str">
        <f t="shared" si="439"/>
        <v>GND</v>
      </c>
      <c r="C3458" t="str">
        <f t="shared" si="440"/>
        <v>C407-GND</v>
      </c>
      <c r="D3458" t="str">
        <f t="shared" si="441"/>
        <v>C407-2</v>
      </c>
      <c r="E3458" t="s">
        <v>3348</v>
      </c>
      <c r="F3458">
        <v>2</v>
      </c>
      <c r="G3458" t="s">
        <v>433</v>
      </c>
      <c r="AT3458" t="str">
        <f t="shared" si="442"/>
        <v>GND</v>
      </c>
      <c r="AU3458" t="str">
        <f t="shared" si="443"/>
        <v>--</v>
      </c>
    </row>
    <row r="3459" spans="1:47" x14ac:dyDescent="0.25">
      <c r="A3459" t="str">
        <f t="shared" si="438"/>
        <v>C408-1</v>
      </c>
      <c r="B3459" t="str">
        <f t="shared" si="439"/>
        <v>FPGA_VCC</v>
      </c>
      <c r="C3459" t="str">
        <f t="shared" si="440"/>
        <v>C408-FPGA_VCC</v>
      </c>
      <c r="D3459" t="str">
        <f t="shared" si="441"/>
        <v>C408-1</v>
      </c>
      <c r="E3459" t="s">
        <v>3349</v>
      </c>
      <c r="F3459">
        <v>1</v>
      </c>
      <c r="G3459" t="s">
        <v>954</v>
      </c>
      <c r="AT3459" t="str">
        <f t="shared" si="442"/>
        <v>FPGA_VCC</v>
      </c>
      <c r="AU3459" t="str">
        <f t="shared" si="443"/>
        <v>--</v>
      </c>
    </row>
    <row r="3460" spans="1:47" x14ac:dyDescent="0.25">
      <c r="A3460" t="str">
        <f t="shared" si="438"/>
        <v>C408-2</v>
      </c>
      <c r="B3460" t="str">
        <f t="shared" si="439"/>
        <v>GND</v>
      </c>
      <c r="C3460" t="str">
        <f t="shared" si="440"/>
        <v>C408-GND</v>
      </c>
      <c r="D3460" t="str">
        <f t="shared" si="441"/>
        <v>C408-2</v>
      </c>
      <c r="E3460" t="s">
        <v>3349</v>
      </c>
      <c r="F3460">
        <v>2</v>
      </c>
      <c r="G3460" t="s">
        <v>433</v>
      </c>
      <c r="AT3460" t="str">
        <f t="shared" si="442"/>
        <v>GND</v>
      </c>
      <c r="AU3460" t="str">
        <f t="shared" si="443"/>
        <v>--</v>
      </c>
    </row>
    <row r="3461" spans="1:47" x14ac:dyDescent="0.25">
      <c r="A3461" t="str">
        <f t="shared" si="438"/>
        <v>C409-1</v>
      </c>
      <c r="B3461" t="str">
        <f t="shared" si="439"/>
        <v>FPGA_VCC</v>
      </c>
      <c r="C3461" t="str">
        <f t="shared" si="440"/>
        <v>C409-FPGA_VCC</v>
      </c>
      <c r="D3461" t="str">
        <f t="shared" si="441"/>
        <v>C409-1</v>
      </c>
      <c r="E3461" t="s">
        <v>3350</v>
      </c>
      <c r="F3461">
        <v>1</v>
      </c>
      <c r="G3461" t="s">
        <v>954</v>
      </c>
      <c r="AT3461" t="str">
        <f t="shared" si="442"/>
        <v>FPGA_VCC</v>
      </c>
      <c r="AU3461" t="str">
        <f t="shared" si="443"/>
        <v>--</v>
      </c>
    </row>
    <row r="3462" spans="1:47" x14ac:dyDescent="0.25">
      <c r="A3462" t="str">
        <f t="shared" ref="A3462:A3525" si="444">$E3462&amp;"-"&amp;$F3462</f>
        <v>C409-2</v>
      </c>
      <c r="B3462" t="str">
        <f t="shared" ref="B3462:B3525" si="445">IF(OR(E3462=$A$2,E3462=$B$2,E3462=$C$2,E3462=$D$2),"--",G3462)</f>
        <v>GND</v>
      </c>
      <c r="C3462" t="str">
        <f t="shared" ref="C3462:C3525" si="446">$E3462&amp;"-"&amp;$G3462</f>
        <v>C409-GND</v>
      </c>
      <c r="D3462" t="str">
        <f t="shared" ref="D3462:D3525" si="447">A3462</f>
        <v>C409-2</v>
      </c>
      <c r="E3462" t="s">
        <v>3350</v>
      </c>
      <c r="F3462">
        <v>2</v>
      </c>
      <c r="G3462" t="s">
        <v>433</v>
      </c>
      <c r="AT3462" t="str">
        <f t="shared" ref="AT3462:AT3525" si="448">IF(IF(COUNTIF($AO$6:$AQ$150,B3462)&gt;0,"---","--")="---",VLOOKUP(B3462,$AO$6:$AQ$150,3,0),B3462)</f>
        <v>GND</v>
      </c>
      <c r="AU3462" t="str">
        <f t="shared" ref="AU3462:AU3525" si="449">IF(IF(COUNTIF($AO$6:$AQ$150,B3462)&gt;0,"---","--")="---",VLOOKUP(B3462,$AO$6:$AQ$150,2,0),"--")</f>
        <v>--</v>
      </c>
    </row>
    <row r="3463" spans="1:47" x14ac:dyDescent="0.25">
      <c r="A3463" t="str">
        <f t="shared" si="444"/>
        <v>C414-1</v>
      </c>
      <c r="B3463" t="str">
        <f t="shared" si="445"/>
        <v>FPGA_VCC</v>
      </c>
      <c r="C3463" t="str">
        <f t="shared" si="446"/>
        <v>C414-FPGA_VCC</v>
      </c>
      <c r="D3463" t="str">
        <f t="shared" si="447"/>
        <v>C414-1</v>
      </c>
      <c r="E3463" t="s">
        <v>3351</v>
      </c>
      <c r="F3463">
        <v>1</v>
      </c>
      <c r="G3463" t="s">
        <v>954</v>
      </c>
      <c r="AT3463" t="str">
        <f t="shared" si="448"/>
        <v>FPGA_VCC</v>
      </c>
      <c r="AU3463" t="str">
        <f t="shared" si="449"/>
        <v>--</v>
      </c>
    </row>
    <row r="3464" spans="1:47" x14ac:dyDescent="0.25">
      <c r="A3464" t="str">
        <f t="shared" si="444"/>
        <v>C414-2</v>
      </c>
      <c r="B3464" t="str">
        <f t="shared" si="445"/>
        <v>GND</v>
      </c>
      <c r="C3464" t="str">
        <f t="shared" si="446"/>
        <v>C414-GND</v>
      </c>
      <c r="D3464" t="str">
        <f t="shared" si="447"/>
        <v>C414-2</v>
      </c>
      <c r="E3464" t="s">
        <v>3351</v>
      </c>
      <c r="F3464">
        <v>2</v>
      </c>
      <c r="G3464" t="s">
        <v>433</v>
      </c>
      <c r="AT3464" t="str">
        <f t="shared" si="448"/>
        <v>GND</v>
      </c>
      <c r="AU3464" t="str">
        <f t="shared" si="449"/>
        <v>--</v>
      </c>
    </row>
    <row r="3465" spans="1:47" x14ac:dyDescent="0.25">
      <c r="A3465" t="str">
        <f t="shared" si="444"/>
        <v>C415-1</v>
      </c>
      <c r="B3465" t="str">
        <f t="shared" si="445"/>
        <v>FPGA_VCC</v>
      </c>
      <c r="C3465" t="str">
        <f t="shared" si="446"/>
        <v>C415-FPGA_VCC</v>
      </c>
      <c r="D3465" t="str">
        <f t="shared" si="447"/>
        <v>C415-1</v>
      </c>
      <c r="E3465" t="s">
        <v>3352</v>
      </c>
      <c r="F3465">
        <v>1</v>
      </c>
      <c r="G3465" t="s">
        <v>954</v>
      </c>
      <c r="AT3465" t="str">
        <f t="shared" si="448"/>
        <v>FPGA_VCC</v>
      </c>
      <c r="AU3465" t="str">
        <f t="shared" si="449"/>
        <v>--</v>
      </c>
    </row>
    <row r="3466" spans="1:47" x14ac:dyDescent="0.25">
      <c r="A3466" t="str">
        <f t="shared" si="444"/>
        <v>C415-2</v>
      </c>
      <c r="B3466" t="str">
        <f t="shared" si="445"/>
        <v>GND</v>
      </c>
      <c r="C3466" t="str">
        <f t="shared" si="446"/>
        <v>C415-GND</v>
      </c>
      <c r="D3466" t="str">
        <f t="shared" si="447"/>
        <v>C415-2</v>
      </c>
      <c r="E3466" t="s">
        <v>3352</v>
      </c>
      <c r="F3466">
        <v>2</v>
      </c>
      <c r="G3466" t="s">
        <v>433</v>
      </c>
      <c r="AT3466" t="str">
        <f t="shared" si="448"/>
        <v>GND</v>
      </c>
      <c r="AU3466" t="str">
        <f t="shared" si="449"/>
        <v>--</v>
      </c>
    </row>
    <row r="3467" spans="1:47" x14ac:dyDescent="0.25">
      <c r="A3467" t="str">
        <f t="shared" si="444"/>
        <v>C421-1</v>
      </c>
      <c r="B3467" t="str">
        <f t="shared" si="445"/>
        <v>1.1V_LPDDR4</v>
      </c>
      <c r="C3467" t="str">
        <f t="shared" si="446"/>
        <v>C421-1.1V_LPDDR4</v>
      </c>
      <c r="D3467" t="str">
        <f t="shared" si="447"/>
        <v>C421-1</v>
      </c>
      <c r="E3467" t="s">
        <v>3353</v>
      </c>
      <c r="F3467">
        <v>1</v>
      </c>
      <c r="G3467" t="s">
        <v>438</v>
      </c>
      <c r="AT3467" t="str">
        <f t="shared" si="448"/>
        <v>1.1V_LPDDR4</v>
      </c>
      <c r="AU3467" t="str">
        <f t="shared" si="449"/>
        <v>--</v>
      </c>
    </row>
    <row r="3468" spans="1:47" x14ac:dyDescent="0.25">
      <c r="A3468" t="str">
        <f t="shared" si="444"/>
        <v>C421-2</v>
      </c>
      <c r="B3468" t="str">
        <f t="shared" si="445"/>
        <v>GND</v>
      </c>
      <c r="C3468" t="str">
        <f t="shared" si="446"/>
        <v>C421-GND</v>
      </c>
      <c r="D3468" t="str">
        <f t="shared" si="447"/>
        <v>C421-2</v>
      </c>
      <c r="E3468" t="s">
        <v>3353</v>
      </c>
      <c r="F3468">
        <v>2</v>
      </c>
      <c r="G3468" t="s">
        <v>433</v>
      </c>
      <c r="AT3468" t="str">
        <f t="shared" si="448"/>
        <v>GND</v>
      </c>
      <c r="AU3468" t="str">
        <f t="shared" si="449"/>
        <v>--</v>
      </c>
    </row>
    <row r="3469" spans="1:47" x14ac:dyDescent="0.25">
      <c r="A3469" t="str">
        <f t="shared" si="444"/>
        <v>C430-1</v>
      </c>
      <c r="B3469" t="str">
        <f t="shared" si="445"/>
        <v>GND</v>
      </c>
      <c r="C3469" t="str">
        <f t="shared" si="446"/>
        <v>C430-GND</v>
      </c>
      <c r="D3469" t="str">
        <f t="shared" si="447"/>
        <v>C430-1</v>
      </c>
      <c r="E3469" t="s">
        <v>3354</v>
      </c>
      <c r="F3469">
        <v>1</v>
      </c>
      <c r="G3469" t="s">
        <v>433</v>
      </c>
      <c r="AT3469" t="str">
        <f t="shared" si="448"/>
        <v>GND</v>
      </c>
      <c r="AU3469" t="str">
        <f t="shared" si="449"/>
        <v>--</v>
      </c>
    </row>
    <row r="3470" spans="1:47" x14ac:dyDescent="0.25">
      <c r="A3470" t="str">
        <f t="shared" si="444"/>
        <v>C430-2</v>
      </c>
      <c r="B3470" t="str">
        <f t="shared" si="445"/>
        <v>3.3VAUX</v>
      </c>
      <c r="C3470" t="str">
        <f t="shared" si="446"/>
        <v>C430-3.3VAUX</v>
      </c>
      <c r="D3470" t="str">
        <f t="shared" si="447"/>
        <v>C430-2</v>
      </c>
      <c r="E3470" t="s">
        <v>3354</v>
      </c>
      <c r="F3470">
        <v>2</v>
      </c>
      <c r="G3470" t="s">
        <v>448</v>
      </c>
      <c r="AT3470" t="str">
        <f t="shared" si="448"/>
        <v>3.3VAUX</v>
      </c>
      <c r="AU3470" t="str">
        <f t="shared" si="449"/>
        <v>--</v>
      </c>
    </row>
    <row r="3471" spans="1:47" x14ac:dyDescent="0.25">
      <c r="A3471" t="str">
        <f t="shared" si="444"/>
        <v>C438-1</v>
      </c>
      <c r="B3471" t="str">
        <f t="shared" si="445"/>
        <v>GND</v>
      </c>
      <c r="C3471" t="str">
        <f t="shared" si="446"/>
        <v>C438-GND</v>
      </c>
      <c r="D3471" t="str">
        <f t="shared" si="447"/>
        <v>C438-1</v>
      </c>
      <c r="E3471" t="s">
        <v>3355</v>
      </c>
      <c r="F3471">
        <v>1</v>
      </c>
      <c r="G3471" t="s">
        <v>433</v>
      </c>
      <c r="AT3471" t="str">
        <f t="shared" si="448"/>
        <v>GND</v>
      </c>
      <c r="AU3471" t="str">
        <f t="shared" si="449"/>
        <v>--</v>
      </c>
    </row>
    <row r="3472" spans="1:47" x14ac:dyDescent="0.25">
      <c r="A3472" t="str">
        <f t="shared" si="444"/>
        <v>C438-2</v>
      </c>
      <c r="B3472" t="str">
        <f t="shared" si="445"/>
        <v>NetC438_2</v>
      </c>
      <c r="C3472" t="str">
        <f t="shared" si="446"/>
        <v>C438-NetC438_2</v>
      </c>
      <c r="D3472" t="str">
        <f t="shared" si="447"/>
        <v>C438-2</v>
      </c>
      <c r="E3472" t="s">
        <v>3355</v>
      </c>
      <c r="F3472">
        <v>2</v>
      </c>
      <c r="G3472" t="s">
        <v>1168</v>
      </c>
      <c r="AT3472" t="str">
        <f t="shared" si="448"/>
        <v>NetC438_2</v>
      </c>
      <c r="AU3472" t="str">
        <f t="shared" si="449"/>
        <v>--</v>
      </c>
    </row>
    <row r="3473" spans="1:47" x14ac:dyDescent="0.25">
      <c r="A3473" t="str">
        <f t="shared" si="444"/>
        <v>C439-1</v>
      </c>
      <c r="B3473" t="str">
        <f t="shared" si="445"/>
        <v>GND</v>
      </c>
      <c r="C3473" t="str">
        <f t="shared" si="446"/>
        <v>C439-GND</v>
      </c>
      <c r="D3473" t="str">
        <f t="shared" si="447"/>
        <v>C439-1</v>
      </c>
      <c r="E3473" t="s">
        <v>3356</v>
      </c>
      <c r="F3473">
        <v>1</v>
      </c>
      <c r="G3473" t="s">
        <v>433</v>
      </c>
      <c r="AT3473" t="str">
        <f t="shared" si="448"/>
        <v>GND</v>
      </c>
      <c r="AU3473" t="str">
        <f t="shared" si="449"/>
        <v>--</v>
      </c>
    </row>
    <row r="3474" spans="1:47" x14ac:dyDescent="0.25">
      <c r="A3474" t="str">
        <f t="shared" si="444"/>
        <v>C439-2</v>
      </c>
      <c r="B3474" t="str">
        <f t="shared" si="445"/>
        <v>NetC439_2</v>
      </c>
      <c r="C3474" t="str">
        <f t="shared" si="446"/>
        <v>C439-NetC439_2</v>
      </c>
      <c r="D3474" t="str">
        <f t="shared" si="447"/>
        <v>C439-2</v>
      </c>
      <c r="E3474" t="s">
        <v>3356</v>
      </c>
      <c r="F3474">
        <v>2</v>
      </c>
      <c r="G3474" t="s">
        <v>1170</v>
      </c>
      <c r="AT3474" t="str">
        <f t="shared" si="448"/>
        <v>NetC439_2</v>
      </c>
      <c r="AU3474" t="str">
        <f t="shared" si="449"/>
        <v>--</v>
      </c>
    </row>
    <row r="3475" spans="1:47" x14ac:dyDescent="0.25">
      <c r="A3475" t="str">
        <f t="shared" si="444"/>
        <v>C440-1</v>
      </c>
      <c r="B3475" t="str">
        <f t="shared" si="445"/>
        <v>GND</v>
      </c>
      <c r="C3475" t="str">
        <f t="shared" si="446"/>
        <v>C440-GND</v>
      </c>
      <c r="D3475" t="str">
        <f t="shared" si="447"/>
        <v>C440-1</v>
      </c>
      <c r="E3475" t="s">
        <v>3357</v>
      </c>
      <c r="F3475">
        <v>1</v>
      </c>
      <c r="G3475" t="s">
        <v>433</v>
      </c>
      <c r="AT3475" t="str">
        <f t="shared" si="448"/>
        <v>GND</v>
      </c>
      <c r="AU3475" t="str">
        <f t="shared" si="449"/>
        <v>--</v>
      </c>
    </row>
    <row r="3476" spans="1:47" x14ac:dyDescent="0.25">
      <c r="A3476" t="str">
        <f t="shared" si="444"/>
        <v>C440-2</v>
      </c>
      <c r="B3476" t="str">
        <f t="shared" si="445"/>
        <v>1.8V</v>
      </c>
      <c r="C3476" t="str">
        <f t="shared" si="446"/>
        <v>C440-1.8V</v>
      </c>
      <c r="D3476" t="str">
        <f t="shared" si="447"/>
        <v>C440-2</v>
      </c>
      <c r="E3476" t="s">
        <v>3357</v>
      </c>
      <c r="F3476">
        <v>2</v>
      </c>
      <c r="G3476" t="s">
        <v>441</v>
      </c>
      <c r="AT3476" t="str">
        <f t="shared" si="448"/>
        <v>1.8V</v>
      </c>
      <c r="AU3476" t="str">
        <f t="shared" si="449"/>
        <v>--</v>
      </c>
    </row>
    <row r="3477" spans="1:47" x14ac:dyDescent="0.25">
      <c r="A3477" t="str">
        <f t="shared" si="444"/>
        <v>C441-1</v>
      </c>
      <c r="B3477" t="str">
        <f t="shared" si="445"/>
        <v>FPGA_VCC</v>
      </c>
      <c r="C3477" t="str">
        <f t="shared" si="446"/>
        <v>C441-FPGA_VCC</v>
      </c>
      <c r="D3477" t="str">
        <f t="shared" si="447"/>
        <v>C441-1</v>
      </c>
      <c r="E3477" t="s">
        <v>3358</v>
      </c>
      <c r="F3477">
        <v>1</v>
      </c>
      <c r="G3477" t="s">
        <v>954</v>
      </c>
      <c r="AT3477" t="str">
        <f t="shared" si="448"/>
        <v>FPGA_VCC</v>
      </c>
      <c r="AU3477" t="str">
        <f t="shared" si="449"/>
        <v>--</v>
      </c>
    </row>
    <row r="3478" spans="1:47" x14ac:dyDescent="0.25">
      <c r="A3478" t="str">
        <f t="shared" si="444"/>
        <v>C441-2</v>
      </c>
      <c r="B3478" t="str">
        <f t="shared" si="445"/>
        <v>GND</v>
      </c>
      <c r="C3478" t="str">
        <f t="shared" si="446"/>
        <v>C441-GND</v>
      </c>
      <c r="D3478" t="str">
        <f t="shared" si="447"/>
        <v>C441-2</v>
      </c>
      <c r="E3478" t="s">
        <v>3358</v>
      </c>
      <c r="F3478">
        <v>2</v>
      </c>
      <c r="G3478" t="s">
        <v>433</v>
      </c>
      <c r="AT3478" t="str">
        <f t="shared" si="448"/>
        <v>GND</v>
      </c>
      <c r="AU3478" t="str">
        <f t="shared" si="449"/>
        <v>--</v>
      </c>
    </row>
    <row r="3479" spans="1:47" x14ac:dyDescent="0.25">
      <c r="A3479" t="str">
        <f t="shared" si="444"/>
        <v>C442-1</v>
      </c>
      <c r="B3479" t="str">
        <f t="shared" si="445"/>
        <v>FPGA_VCC</v>
      </c>
      <c r="C3479" t="str">
        <f t="shared" si="446"/>
        <v>C442-FPGA_VCC</v>
      </c>
      <c r="D3479" t="str">
        <f t="shared" si="447"/>
        <v>C442-1</v>
      </c>
      <c r="E3479" t="s">
        <v>3359</v>
      </c>
      <c r="F3479">
        <v>1</v>
      </c>
      <c r="G3479" t="s">
        <v>954</v>
      </c>
      <c r="AT3479" t="str">
        <f t="shared" si="448"/>
        <v>FPGA_VCC</v>
      </c>
      <c r="AU3479" t="str">
        <f t="shared" si="449"/>
        <v>--</v>
      </c>
    </row>
    <row r="3480" spans="1:47" x14ac:dyDescent="0.25">
      <c r="A3480" t="str">
        <f t="shared" si="444"/>
        <v>C442-2</v>
      </c>
      <c r="B3480" t="str">
        <f t="shared" si="445"/>
        <v>GND</v>
      </c>
      <c r="C3480" t="str">
        <f t="shared" si="446"/>
        <v>C442-GND</v>
      </c>
      <c r="D3480" t="str">
        <f t="shared" si="447"/>
        <v>C442-2</v>
      </c>
      <c r="E3480" t="s">
        <v>3359</v>
      </c>
      <c r="F3480">
        <v>2</v>
      </c>
      <c r="G3480" t="s">
        <v>433</v>
      </c>
      <c r="AT3480" t="str">
        <f t="shared" si="448"/>
        <v>GND</v>
      </c>
      <c r="AU3480" t="str">
        <f t="shared" si="449"/>
        <v>--</v>
      </c>
    </row>
    <row r="3481" spans="1:47" x14ac:dyDescent="0.25">
      <c r="A3481" t="str">
        <f t="shared" si="444"/>
        <v>C443-1</v>
      </c>
      <c r="B3481" t="str">
        <f t="shared" si="445"/>
        <v>FPGA_VCC</v>
      </c>
      <c r="C3481" t="str">
        <f t="shared" si="446"/>
        <v>C443-FPGA_VCC</v>
      </c>
      <c r="D3481" t="str">
        <f t="shared" si="447"/>
        <v>C443-1</v>
      </c>
      <c r="E3481" t="s">
        <v>3360</v>
      </c>
      <c r="F3481">
        <v>1</v>
      </c>
      <c r="G3481" t="s">
        <v>954</v>
      </c>
      <c r="AT3481" t="str">
        <f t="shared" si="448"/>
        <v>FPGA_VCC</v>
      </c>
      <c r="AU3481" t="str">
        <f t="shared" si="449"/>
        <v>--</v>
      </c>
    </row>
    <row r="3482" spans="1:47" x14ac:dyDescent="0.25">
      <c r="A3482" t="str">
        <f t="shared" si="444"/>
        <v>C443-2</v>
      </c>
      <c r="B3482" t="str">
        <f t="shared" si="445"/>
        <v>GND</v>
      </c>
      <c r="C3482" t="str">
        <f t="shared" si="446"/>
        <v>C443-GND</v>
      </c>
      <c r="D3482" t="str">
        <f t="shared" si="447"/>
        <v>C443-2</v>
      </c>
      <c r="E3482" t="s">
        <v>3360</v>
      </c>
      <c r="F3482">
        <v>2</v>
      </c>
      <c r="G3482" t="s">
        <v>433</v>
      </c>
      <c r="AT3482" t="str">
        <f t="shared" si="448"/>
        <v>GND</v>
      </c>
      <c r="AU3482" t="str">
        <f t="shared" si="449"/>
        <v>--</v>
      </c>
    </row>
    <row r="3483" spans="1:47" x14ac:dyDescent="0.25">
      <c r="A3483" t="str">
        <f t="shared" si="444"/>
        <v>C444-1</v>
      </c>
      <c r="B3483" t="str">
        <f t="shared" si="445"/>
        <v>FPGA_VCC</v>
      </c>
      <c r="C3483" t="str">
        <f t="shared" si="446"/>
        <v>C444-FPGA_VCC</v>
      </c>
      <c r="D3483" t="str">
        <f t="shared" si="447"/>
        <v>C444-1</v>
      </c>
      <c r="E3483" t="s">
        <v>3361</v>
      </c>
      <c r="F3483">
        <v>1</v>
      </c>
      <c r="G3483" t="s">
        <v>954</v>
      </c>
      <c r="AT3483" t="str">
        <f t="shared" si="448"/>
        <v>FPGA_VCC</v>
      </c>
      <c r="AU3483" t="str">
        <f t="shared" si="449"/>
        <v>--</v>
      </c>
    </row>
    <row r="3484" spans="1:47" x14ac:dyDescent="0.25">
      <c r="A3484" t="str">
        <f t="shared" si="444"/>
        <v>C444-2</v>
      </c>
      <c r="B3484" t="str">
        <f t="shared" si="445"/>
        <v>GND</v>
      </c>
      <c r="C3484" t="str">
        <f t="shared" si="446"/>
        <v>C444-GND</v>
      </c>
      <c r="D3484" t="str">
        <f t="shared" si="447"/>
        <v>C444-2</v>
      </c>
      <c r="E3484" t="s">
        <v>3361</v>
      </c>
      <c r="F3484">
        <v>2</v>
      </c>
      <c r="G3484" t="s">
        <v>433</v>
      </c>
      <c r="AT3484" t="str">
        <f t="shared" si="448"/>
        <v>GND</v>
      </c>
      <c r="AU3484" t="str">
        <f t="shared" si="449"/>
        <v>--</v>
      </c>
    </row>
    <row r="3485" spans="1:47" x14ac:dyDescent="0.25">
      <c r="A3485" t="str">
        <f t="shared" si="444"/>
        <v>C445-1</v>
      </c>
      <c r="B3485" t="str">
        <f t="shared" si="445"/>
        <v>FPGA_VCC</v>
      </c>
      <c r="C3485" t="str">
        <f t="shared" si="446"/>
        <v>C445-FPGA_VCC</v>
      </c>
      <c r="D3485" t="str">
        <f t="shared" si="447"/>
        <v>C445-1</v>
      </c>
      <c r="E3485" t="s">
        <v>3362</v>
      </c>
      <c r="F3485">
        <v>1</v>
      </c>
      <c r="G3485" t="s">
        <v>954</v>
      </c>
      <c r="AT3485" t="str">
        <f t="shared" si="448"/>
        <v>FPGA_VCC</v>
      </c>
      <c r="AU3485" t="str">
        <f t="shared" si="449"/>
        <v>--</v>
      </c>
    </row>
    <row r="3486" spans="1:47" x14ac:dyDescent="0.25">
      <c r="A3486" t="str">
        <f t="shared" si="444"/>
        <v>C445-2</v>
      </c>
      <c r="B3486" t="str">
        <f t="shared" si="445"/>
        <v>GND</v>
      </c>
      <c r="C3486" t="str">
        <f t="shared" si="446"/>
        <v>C445-GND</v>
      </c>
      <c r="D3486" t="str">
        <f t="shared" si="447"/>
        <v>C445-2</v>
      </c>
      <c r="E3486" t="s">
        <v>3362</v>
      </c>
      <c r="F3486">
        <v>2</v>
      </c>
      <c r="G3486" t="s">
        <v>433</v>
      </c>
      <c r="AT3486" t="str">
        <f t="shared" si="448"/>
        <v>GND</v>
      </c>
      <c r="AU3486" t="str">
        <f t="shared" si="449"/>
        <v>--</v>
      </c>
    </row>
    <row r="3487" spans="1:47" x14ac:dyDescent="0.25">
      <c r="A3487" t="str">
        <f t="shared" si="444"/>
        <v>C446-1</v>
      </c>
      <c r="B3487" t="str">
        <f t="shared" si="445"/>
        <v>FPGA_VCC</v>
      </c>
      <c r="C3487" t="str">
        <f t="shared" si="446"/>
        <v>C446-FPGA_VCC</v>
      </c>
      <c r="D3487" t="str">
        <f t="shared" si="447"/>
        <v>C446-1</v>
      </c>
      <c r="E3487" t="s">
        <v>3363</v>
      </c>
      <c r="F3487">
        <v>1</v>
      </c>
      <c r="G3487" t="s">
        <v>954</v>
      </c>
      <c r="AT3487" t="str">
        <f t="shared" si="448"/>
        <v>FPGA_VCC</v>
      </c>
      <c r="AU3487" t="str">
        <f t="shared" si="449"/>
        <v>--</v>
      </c>
    </row>
    <row r="3488" spans="1:47" x14ac:dyDescent="0.25">
      <c r="A3488" t="str">
        <f t="shared" si="444"/>
        <v>C446-2</v>
      </c>
      <c r="B3488" t="str">
        <f t="shared" si="445"/>
        <v>GND</v>
      </c>
      <c r="C3488" t="str">
        <f t="shared" si="446"/>
        <v>C446-GND</v>
      </c>
      <c r="D3488" t="str">
        <f t="shared" si="447"/>
        <v>C446-2</v>
      </c>
      <c r="E3488" t="s">
        <v>3363</v>
      </c>
      <c r="F3488">
        <v>2</v>
      </c>
      <c r="G3488" t="s">
        <v>433</v>
      </c>
      <c r="AT3488" t="str">
        <f t="shared" si="448"/>
        <v>GND</v>
      </c>
      <c r="AU3488" t="str">
        <f t="shared" si="449"/>
        <v>--</v>
      </c>
    </row>
    <row r="3489" spans="1:47" x14ac:dyDescent="0.25">
      <c r="A3489" t="str">
        <f t="shared" si="444"/>
        <v>C447-1</v>
      </c>
      <c r="B3489" t="str">
        <f t="shared" si="445"/>
        <v>FPGA_VCC</v>
      </c>
      <c r="C3489" t="str">
        <f t="shared" si="446"/>
        <v>C447-FPGA_VCC</v>
      </c>
      <c r="D3489" t="str">
        <f t="shared" si="447"/>
        <v>C447-1</v>
      </c>
      <c r="E3489" t="s">
        <v>3364</v>
      </c>
      <c r="F3489">
        <v>1</v>
      </c>
      <c r="G3489" t="s">
        <v>954</v>
      </c>
      <c r="AT3489" t="str">
        <f t="shared" si="448"/>
        <v>FPGA_VCC</v>
      </c>
      <c r="AU3489" t="str">
        <f t="shared" si="449"/>
        <v>--</v>
      </c>
    </row>
    <row r="3490" spans="1:47" x14ac:dyDescent="0.25">
      <c r="A3490" t="str">
        <f t="shared" si="444"/>
        <v>C447-2</v>
      </c>
      <c r="B3490" t="str">
        <f t="shared" si="445"/>
        <v>GND</v>
      </c>
      <c r="C3490" t="str">
        <f t="shared" si="446"/>
        <v>C447-GND</v>
      </c>
      <c r="D3490" t="str">
        <f t="shared" si="447"/>
        <v>C447-2</v>
      </c>
      <c r="E3490" t="s">
        <v>3364</v>
      </c>
      <c r="F3490">
        <v>2</v>
      </c>
      <c r="G3490" t="s">
        <v>433</v>
      </c>
      <c r="AT3490" t="str">
        <f t="shared" si="448"/>
        <v>GND</v>
      </c>
      <c r="AU3490" t="str">
        <f t="shared" si="449"/>
        <v>--</v>
      </c>
    </row>
    <row r="3491" spans="1:47" x14ac:dyDescent="0.25">
      <c r="A3491" t="str">
        <f t="shared" si="444"/>
        <v>C448-1</v>
      </c>
      <c r="B3491" t="str">
        <f t="shared" si="445"/>
        <v>FPGA_VCC</v>
      </c>
      <c r="C3491" t="str">
        <f t="shared" si="446"/>
        <v>C448-FPGA_VCC</v>
      </c>
      <c r="D3491" t="str">
        <f t="shared" si="447"/>
        <v>C448-1</v>
      </c>
      <c r="E3491" t="s">
        <v>3365</v>
      </c>
      <c r="F3491">
        <v>1</v>
      </c>
      <c r="G3491" t="s">
        <v>954</v>
      </c>
      <c r="AT3491" t="str">
        <f t="shared" si="448"/>
        <v>FPGA_VCC</v>
      </c>
      <c r="AU3491" t="str">
        <f t="shared" si="449"/>
        <v>--</v>
      </c>
    </row>
    <row r="3492" spans="1:47" x14ac:dyDescent="0.25">
      <c r="A3492" t="str">
        <f t="shared" si="444"/>
        <v>C448-2</v>
      </c>
      <c r="B3492" t="str">
        <f t="shared" si="445"/>
        <v>GND</v>
      </c>
      <c r="C3492" t="str">
        <f t="shared" si="446"/>
        <v>C448-GND</v>
      </c>
      <c r="D3492" t="str">
        <f t="shared" si="447"/>
        <v>C448-2</v>
      </c>
      <c r="E3492" t="s">
        <v>3365</v>
      </c>
      <c r="F3492">
        <v>2</v>
      </c>
      <c r="G3492" t="s">
        <v>433</v>
      </c>
      <c r="AT3492" t="str">
        <f t="shared" si="448"/>
        <v>GND</v>
      </c>
      <c r="AU3492" t="str">
        <f t="shared" si="449"/>
        <v>--</v>
      </c>
    </row>
    <row r="3493" spans="1:47" x14ac:dyDescent="0.25">
      <c r="A3493" t="str">
        <f t="shared" si="444"/>
        <v>C449-1</v>
      </c>
      <c r="B3493" t="str">
        <f t="shared" si="445"/>
        <v>FPGA_VCC</v>
      </c>
      <c r="C3493" t="str">
        <f t="shared" si="446"/>
        <v>C449-FPGA_VCC</v>
      </c>
      <c r="D3493" t="str">
        <f t="shared" si="447"/>
        <v>C449-1</v>
      </c>
      <c r="E3493" t="s">
        <v>3366</v>
      </c>
      <c r="F3493">
        <v>1</v>
      </c>
      <c r="G3493" t="s">
        <v>954</v>
      </c>
      <c r="AT3493" t="str">
        <f t="shared" si="448"/>
        <v>FPGA_VCC</v>
      </c>
      <c r="AU3493" t="str">
        <f t="shared" si="449"/>
        <v>--</v>
      </c>
    </row>
    <row r="3494" spans="1:47" x14ac:dyDescent="0.25">
      <c r="A3494" t="str">
        <f t="shared" si="444"/>
        <v>C449-2</v>
      </c>
      <c r="B3494" t="str">
        <f t="shared" si="445"/>
        <v>GND</v>
      </c>
      <c r="C3494" t="str">
        <f t="shared" si="446"/>
        <v>C449-GND</v>
      </c>
      <c r="D3494" t="str">
        <f t="shared" si="447"/>
        <v>C449-2</v>
      </c>
      <c r="E3494" t="s">
        <v>3366</v>
      </c>
      <c r="F3494">
        <v>2</v>
      </c>
      <c r="G3494" t="s">
        <v>433</v>
      </c>
      <c r="AT3494" t="str">
        <f t="shared" si="448"/>
        <v>GND</v>
      </c>
      <c r="AU3494" t="str">
        <f t="shared" si="449"/>
        <v>--</v>
      </c>
    </row>
    <row r="3495" spans="1:47" x14ac:dyDescent="0.25">
      <c r="A3495" t="str">
        <f t="shared" si="444"/>
        <v>C450-1</v>
      </c>
      <c r="B3495" t="str">
        <f t="shared" si="445"/>
        <v>FPGA_VCC</v>
      </c>
      <c r="C3495" t="str">
        <f t="shared" si="446"/>
        <v>C450-FPGA_VCC</v>
      </c>
      <c r="D3495" t="str">
        <f t="shared" si="447"/>
        <v>C450-1</v>
      </c>
      <c r="E3495" t="s">
        <v>3367</v>
      </c>
      <c r="F3495">
        <v>1</v>
      </c>
      <c r="G3495" t="s">
        <v>954</v>
      </c>
      <c r="AT3495" t="str">
        <f t="shared" si="448"/>
        <v>FPGA_VCC</v>
      </c>
      <c r="AU3495" t="str">
        <f t="shared" si="449"/>
        <v>--</v>
      </c>
    </row>
    <row r="3496" spans="1:47" x14ac:dyDescent="0.25">
      <c r="A3496" t="str">
        <f t="shared" si="444"/>
        <v>C450-2</v>
      </c>
      <c r="B3496" t="str">
        <f t="shared" si="445"/>
        <v>GND</v>
      </c>
      <c r="C3496" t="str">
        <f t="shared" si="446"/>
        <v>C450-GND</v>
      </c>
      <c r="D3496" t="str">
        <f t="shared" si="447"/>
        <v>C450-2</v>
      </c>
      <c r="E3496" t="s">
        <v>3367</v>
      </c>
      <c r="F3496">
        <v>2</v>
      </c>
      <c r="G3496" t="s">
        <v>433</v>
      </c>
      <c r="AT3496" t="str">
        <f t="shared" si="448"/>
        <v>GND</v>
      </c>
      <c r="AU3496" t="str">
        <f t="shared" si="449"/>
        <v>--</v>
      </c>
    </row>
    <row r="3497" spans="1:47" x14ac:dyDescent="0.25">
      <c r="A3497" t="str">
        <f t="shared" si="444"/>
        <v>C451-1</v>
      </c>
      <c r="B3497" t="str">
        <f t="shared" si="445"/>
        <v>FPGA_VCC</v>
      </c>
      <c r="C3497" t="str">
        <f t="shared" si="446"/>
        <v>C451-FPGA_VCC</v>
      </c>
      <c r="D3497" t="str">
        <f t="shared" si="447"/>
        <v>C451-1</v>
      </c>
      <c r="E3497" t="s">
        <v>3368</v>
      </c>
      <c r="F3497">
        <v>1</v>
      </c>
      <c r="G3497" t="s">
        <v>954</v>
      </c>
      <c r="AT3497" t="str">
        <f t="shared" si="448"/>
        <v>FPGA_VCC</v>
      </c>
      <c r="AU3497" t="str">
        <f t="shared" si="449"/>
        <v>--</v>
      </c>
    </row>
    <row r="3498" spans="1:47" x14ac:dyDescent="0.25">
      <c r="A3498" t="str">
        <f t="shared" si="444"/>
        <v>C451-2</v>
      </c>
      <c r="B3498" t="str">
        <f t="shared" si="445"/>
        <v>GND</v>
      </c>
      <c r="C3498" t="str">
        <f t="shared" si="446"/>
        <v>C451-GND</v>
      </c>
      <c r="D3498" t="str">
        <f t="shared" si="447"/>
        <v>C451-2</v>
      </c>
      <c r="E3498" t="s">
        <v>3368</v>
      </c>
      <c r="F3498">
        <v>2</v>
      </c>
      <c r="G3498" t="s">
        <v>433</v>
      </c>
      <c r="AT3498" t="str">
        <f t="shared" si="448"/>
        <v>GND</v>
      </c>
      <c r="AU3498" t="str">
        <f t="shared" si="449"/>
        <v>--</v>
      </c>
    </row>
    <row r="3499" spans="1:47" x14ac:dyDescent="0.25">
      <c r="A3499" t="str">
        <f t="shared" si="444"/>
        <v>C452-1</v>
      </c>
      <c r="B3499" t="str">
        <f t="shared" si="445"/>
        <v>FPGA_VCC</v>
      </c>
      <c r="C3499" t="str">
        <f t="shared" si="446"/>
        <v>C452-FPGA_VCC</v>
      </c>
      <c r="D3499" t="str">
        <f t="shared" si="447"/>
        <v>C452-1</v>
      </c>
      <c r="E3499" t="s">
        <v>3369</v>
      </c>
      <c r="F3499">
        <v>1</v>
      </c>
      <c r="G3499" t="s">
        <v>954</v>
      </c>
      <c r="AT3499" t="str">
        <f t="shared" si="448"/>
        <v>FPGA_VCC</v>
      </c>
      <c r="AU3499" t="str">
        <f t="shared" si="449"/>
        <v>--</v>
      </c>
    </row>
    <row r="3500" spans="1:47" x14ac:dyDescent="0.25">
      <c r="A3500" t="str">
        <f t="shared" si="444"/>
        <v>C452-2</v>
      </c>
      <c r="B3500" t="str">
        <f t="shared" si="445"/>
        <v>GND</v>
      </c>
      <c r="C3500" t="str">
        <f t="shared" si="446"/>
        <v>C452-GND</v>
      </c>
      <c r="D3500" t="str">
        <f t="shared" si="447"/>
        <v>C452-2</v>
      </c>
      <c r="E3500" t="s">
        <v>3369</v>
      </c>
      <c r="F3500">
        <v>2</v>
      </c>
      <c r="G3500" t="s">
        <v>433</v>
      </c>
      <c r="AT3500" t="str">
        <f t="shared" si="448"/>
        <v>GND</v>
      </c>
      <c r="AU3500" t="str">
        <f t="shared" si="449"/>
        <v>--</v>
      </c>
    </row>
    <row r="3501" spans="1:47" x14ac:dyDescent="0.25">
      <c r="A3501" t="str">
        <f t="shared" si="444"/>
        <v>C454-1</v>
      </c>
      <c r="B3501" t="str">
        <f t="shared" si="445"/>
        <v>1.8V</v>
      </c>
      <c r="C3501" t="str">
        <f t="shared" si="446"/>
        <v>C454-1.8V</v>
      </c>
      <c r="D3501" t="str">
        <f t="shared" si="447"/>
        <v>C454-1</v>
      </c>
      <c r="E3501" t="s">
        <v>3370</v>
      </c>
      <c r="F3501">
        <v>1</v>
      </c>
      <c r="G3501" t="s">
        <v>441</v>
      </c>
      <c r="AT3501" t="str">
        <f t="shared" si="448"/>
        <v>1.8V</v>
      </c>
      <c r="AU3501" t="str">
        <f t="shared" si="449"/>
        <v>--</v>
      </c>
    </row>
    <row r="3502" spans="1:47" x14ac:dyDescent="0.25">
      <c r="A3502" t="str">
        <f t="shared" si="444"/>
        <v>C454-2</v>
      </c>
      <c r="B3502" t="str">
        <f t="shared" si="445"/>
        <v>GND</v>
      </c>
      <c r="C3502" t="str">
        <f t="shared" si="446"/>
        <v>C454-GND</v>
      </c>
      <c r="D3502" t="str">
        <f t="shared" si="447"/>
        <v>C454-2</v>
      </c>
      <c r="E3502" t="s">
        <v>3370</v>
      </c>
      <c r="F3502">
        <v>2</v>
      </c>
      <c r="G3502" t="s">
        <v>433</v>
      </c>
      <c r="AT3502" t="str">
        <f t="shared" si="448"/>
        <v>GND</v>
      </c>
      <c r="AU3502" t="str">
        <f t="shared" si="449"/>
        <v>--</v>
      </c>
    </row>
    <row r="3503" spans="1:47" x14ac:dyDescent="0.25">
      <c r="A3503" t="str">
        <f t="shared" si="444"/>
        <v>C456-1</v>
      </c>
      <c r="B3503" t="str">
        <f t="shared" si="445"/>
        <v>NetC456_1</v>
      </c>
      <c r="C3503" t="str">
        <f t="shared" si="446"/>
        <v>C456-NetC456_1</v>
      </c>
      <c r="D3503" t="str">
        <f t="shared" si="447"/>
        <v>C456-1</v>
      </c>
      <c r="E3503" t="s">
        <v>3371</v>
      </c>
      <c r="F3503">
        <v>1</v>
      </c>
      <c r="G3503" t="s">
        <v>1173</v>
      </c>
      <c r="AT3503" t="str">
        <f t="shared" si="448"/>
        <v>NetC456_1</v>
      </c>
      <c r="AU3503" t="str">
        <f t="shared" si="449"/>
        <v>--</v>
      </c>
    </row>
    <row r="3504" spans="1:47" x14ac:dyDescent="0.25">
      <c r="A3504" t="str">
        <f t="shared" si="444"/>
        <v>C456-2</v>
      </c>
      <c r="B3504" t="str">
        <f t="shared" si="445"/>
        <v>GND</v>
      </c>
      <c r="C3504" t="str">
        <f t="shared" si="446"/>
        <v>C456-GND</v>
      </c>
      <c r="D3504" t="str">
        <f t="shared" si="447"/>
        <v>C456-2</v>
      </c>
      <c r="E3504" t="s">
        <v>3371</v>
      </c>
      <c r="F3504">
        <v>2</v>
      </c>
      <c r="G3504" t="s">
        <v>433</v>
      </c>
      <c r="AT3504" t="str">
        <f t="shared" si="448"/>
        <v>GND</v>
      </c>
      <c r="AU3504" t="str">
        <f t="shared" si="449"/>
        <v>--</v>
      </c>
    </row>
    <row r="3505" spans="1:47" x14ac:dyDescent="0.25">
      <c r="A3505" t="str">
        <f t="shared" si="444"/>
        <v>C457-1</v>
      </c>
      <c r="B3505" t="str">
        <f t="shared" si="445"/>
        <v>NetC456_1</v>
      </c>
      <c r="C3505" t="str">
        <f t="shared" si="446"/>
        <v>C457-NetC456_1</v>
      </c>
      <c r="D3505" t="str">
        <f t="shared" si="447"/>
        <v>C457-1</v>
      </c>
      <c r="E3505" t="s">
        <v>3372</v>
      </c>
      <c r="F3505">
        <v>1</v>
      </c>
      <c r="G3505" t="s">
        <v>1173</v>
      </c>
      <c r="AT3505" t="str">
        <f t="shared" si="448"/>
        <v>NetC456_1</v>
      </c>
      <c r="AU3505" t="str">
        <f t="shared" si="449"/>
        <v>--</v>
      </c>
    </row>
    <row r="3506" spans="1:47" x14ac:dyDescent="0.25">
      <c r="A3506" t="str">
        <f t="shared" si="444"/>
        <v>C457-2</v>
      </c>
      <c r="B3506" t="str">
        <f t="shared" si="445"/>
        <v>GND</v>
      </c>
      <c r="C3506" t="str">
        <f t="shared" si="446"/>
        <v>C457-GND</v>
      </c>
      <c r="D3506" t="str">
        <f t="shared" si="447"/>
        <v>C457-2</v>
      </c>
      <c r="E3506" t="s">
        <v>3372</v>
      </c>
      <c r="F3506">
        <v>2</v>
      </c>
      <c r="G3506" t="s">
        <v>433</v>
      </c>
      <c r="AT3506" t="str">
        <f t="shared" si="448"/>
        <v>GND</v>
      </c>
      <c r="AU3506" t="str">
        <f t="shared" si="449"/>
        <v>--</v>
      </c>
    </row>
    <row r="3507" spans="1:47" x14ac:dyDescent="0.25">
      <c r="A3507" t="str">
        <f t="shared" si="444"/>
        <v>C458-1</v>
      </c>
      <c r="B3507" t="str">
        <f t="shared" si="445"/>
        <v>VCCIO_5A</v>
      </c>
      <c r="C3507" t="str">
        <f t="shared" si="446"/>
        <v>C458-VCCIO_5A</v>
      </c>
      <c r="D3507" t="str">
        <f t="shared" si="447"/>
        <v>C458-1</v>
      </c>
      <c r="E3507" t="s">
        <v>3373</v>
      </c>
      <c r="F3507">
        <v>1</v>
      </c>
      <c r="G3507" t="s">
        <v>1169</v>
      </c>
      <c r="AT3507" t="str">
        <f t="shared" si="448"/>
        <v>VCCIO_5A</v>
      </c>
      <c r="AU3507" t="str">
        <f t="shared" si="449"/>
        <v>--</v>
      </c>
    </row>
    <row r="3508" spans="1:47" x14ac:dyDescent="0.25">
      <c r="A3508" t="str">
        <f t="shared" si="444"/>
        <v>C458-2</v>
      </c>
      <c r="B3508" t="str">
        <f t="shared" si="445"/>
        <v>GND</v>
      </c>
      <c r="C3508" t="str">
        <f t="shared" si="446"/>
        <v>C458-GND</v>
      </c>
      <c r="D3508" t="str">
        <f t="shared" si="447"/>
        <v>C458-2</v>
      </c>
      <c r="E3508" t="s">
        <v>3373</v>
      </c>
      <c r="F3508">
        <v>2</v>
      </c>
      <c r="G3508" t="s">
        <v>433</v>
      </c>
      <c r="AT3508" t="str">
        <f t="shared" si="448"/>
        <v>GND</v>
      </c>
      <c r="AU3508" t="str">
        <f t="shared" si="449"/>
        <v>--</v>
      </c>
    </row>
    <row r="3509" spans="1:47" x14ac:dyDescent="0.25">
      <c r="A3509" t="str">
        <f t="shared" si="444"/>
        <v>C459-1</v>
      </c>
      <c r="B3509" t="str">
        <f t="shared" si="445"/>
        <v>VCCIO_5B</v>
      </c>
      <c r="C3509" t="str">
        <f t="shared" si="446"/>
        <v>C459-VCCIO_5B</v>
      </c>
      <c r="D3509" t="str">
        <f t="shared" si="447"/>
        <v>C459-1</v>
      </c>
      <c r="E3509" t="s">
        <v>3374</v>
      </c>
      <c r="F3509">
        <v>1</v>
      </c>
      <c r="G3509" t="s">
        <v>995</v>
      </c>
      <c r="AT3509" t="str">
        <f t="shared" si="448"/>
        <v>VCCIO_5B</v>
      </c>
      <c r="AU3509" t="str">
        <f t="shared" si="449"/>
        <v>--</v>
      </c>
    </row>
    <row r="3510" spans="1:47" x14ac:dyDescent="0.25">
      <c r="A3510" t="str">
        <f t="shared" si="444"/>
        <v>C459-2</v>
      </c>
      <c r="B3510" t="str">
        <f t="shared" si="445"/>
        <v>GND</v>
      </c>
      <c r="C3510" t="str">
        <f t="shared" si="446"/>
        <v>C459-GND</v>
      </c>
      <c r="D3510" t="str">
        <f t="shared" si="447"/>
        <v>C459-2</v>
      </c>
      <c r="E3510" t="s">
        <v>3374</v>
      </c>
      <c r="F3510">
        <v>2</v>
      </c>
      <c r="G3510" t="s">
        <v>433</v>
      </c>
      <c r="AT3510" t="str">
        <f t="shared" si="448"/>
        <v>GND</v>
      </c>
      <c r="AU3510" t="str">
        <f t="shared" si="449"/>
        <v>--</v>
      </c>
    </row>
    <row r="3511" spans="1:47" x14ac:dyDescent="0.25">
      <c r="A3511" t="str">
        <f t="shared" si="444"/>
        <v>C460-1</v>
      </c>
      <c r="B3511" t="str">
        <f t="shared" si="445"/>
        <v>VCCIO_6A</v>
      </c>
      <c r="C3511" t="str">
        <f t="shared" si="446"/>
        <v>C460-VCCIO_6A</v>
      </c>
      <c r="D3511" t="str">
        <f t="shared" si="447"/>
        <v>C460-1</v>
      </c>
      <c r="E3511" t="s">
        <v>3375</v>
      </c>
      <c r="F3511">
        <v>1</v>
      </c>
      <c r="G3511" t="s">
        <v>996</v>
      </c>
      <c r="AT3511" t="str">
        <f t="shared" si="448"/>
        <v>VCCIO_6A</v>
      </c>
      <c r="AU3511" t="str">
        <f t="shared" si="449"/>
        <v>--</v>
      </c>
    </row>
    <row r="3512" spans="1:47" x14ac:dyDescent="0.25">
      <c r="A3512" t="str">
        <f t="shared" si="444"/>
        <v>C460-2</v>
      </c>
      <c r="B3512" t="str">
        <f t="shared" si="445"/>
        <v>GND</v>
      </c>
      <c r="C3512" t="str">
        <f t="shared" si="446"/>
        <v>C460-GND</v>
      </c>
      <c r="D3512" t="str">
        <f t="shared" si="447"/>
        <v>C460-2</v>
      </c>
      <c r="E3512" t="s">
        <v>3375</v>
      </c>
      <c r="F3512">
        <v>2</v>
      </c>
      <c r="G3512" t="s">
        <v>433</v>
      </c>
      <c r="AT3512" t="str">
        <f t="shared" si="448"/>
        <v>GND</v>
      </c>
      <c r="AU3512" t="str">
        <f t="shared" si="449"/>
        <v>--</v>
      </c>
    </row>
    <row r="3513" spans="1:47" x14ac:dyDescent="0.25">
      <c r="A3513" t="str">
        <f t="shared" si="444"/>
        <v>C461-1</v>
      </c>
      <c r="B3513" t="str">
        <f t="shared" si="445"/>
        <v>VCCIO_6B</v>
      </c>
      <c r="C3513" t="str">
        <f t="shared" si="446"/>
        <v>C461-VCCIO_6B</v>
      </c>
      <c r="D3513" t="str">
        <f t="shared" si="447"/>
        <v>C461-1</v>
      </c>
      <c r="E3513" t="s">
        <v>3376</v>
      </c>
      <c r="F3513">
        <v>1</v>
      </c>
      <c r="G3513" t="s">
        <v>1182</v>
      </c>
      <c r="AT3513" t="str">
        <f t="shared" si="448"/>
        <v>VCCIO_6B</v>
      </c>
      <c r="AU3513" t="str">
        <f t="shared" si="449"/>
        <v>--</v>
      </c>
    </row>
    <row r="3514" spans="1:47" x14ac:dyDescent="0.25">
      <c r="A3514" t="str">
        <f t="shared" si="444"/>
        <v>C461-2</v>
      </c>
      <c r="B3514" t="str">
        <f t="shared" si="445"/>
        <v>GND</v>
      </c>
      <c r="C3514" t="str">
        <f t="shared" si="446"/>
        <v>C461-GND</v>
      </c>
      <c r="D3514" t="str">
        <f t="shared" si="447"/>
        <v>C461-2</v>
      </c>
      <c r="E3514" t="s">
        <v>3376</v>
      </c>
      <c r="F3514">
        <v>2</v>
      </c>
      <c r="G3514" t="s">
        <v>433</v>
      </c>
      <c r="AT3514" t="str">
        <f t="shared" si="448"/>
        <v>GND</v>
      </c>
      <c r="AU3514" t="str">
        <f t="shared" si="449"/>
        <v>--</v>
      </c>
    </row>
    <row r="3515" spans="1:47" x14ac:dyDescent="0.25">
      <c r="A3515" t="str">
        <f t="shared" si="444"/>
        <v>C462-1</v>
      </c>
      <c r="B3515" t="str">
        <f t="shared" si="445"/>
        <v>VCCIO_6C</v>
      </c>
      <c r="C3515" t="str">
        <f t="shared" si="446"/>
        <v>C462-VCCIO_6C</v>
      </c>
      <c r="D3515" t="str">
        <f t="shared" si="447"/>
        <v>C462-1</v>
      </c>
      <c r="E3515" t="s">
        <v>3377</v>
      </c>
      <c r="F3515">
        <v>1</v>
      </c>
      <c r="G3515" t="s">
        <v>792</v>
      </c>
      <c r="AT3515" t="str">
        <f t="shared" si="448"/>
        <v>VCCIO_6C</v>
      </c>
      <c r="AU3515" t="str">
        <f t="shared" si="449"/>
        <v>--</v>
      </c>
    </row>
    <row r="3516" spans="1:47" x14ac:dyDescent="0.25">
      <c r="A3516" t="str">
        <f t="shared" si="444"/>
        <v>C462-2</v>
      </c>
      <c r="B3516" t="str">
        <f t="shared" si="445"/>
        <v>GND</v>
      </c>
      <c r="C3516" t="str">
        <f t="shared" si="446"/>
        <v>C462-GND</v>
      </c>
      <c r="D3516" t="str">
        <f t="shared" si="447"/>
        <v>C462-2</v>
      </c>
      <c r="E3516" t="s">
        <v>3377</v>
      </c>
      <c r="F3516">
        <v>2</v>
      </c>
      <c r="G3516" t="s">
        <v>433</v>
      </c>
      <c r="AT3516" t="str">
        <f t="shared" si="448"/>
        <v>GND</v>
      </c>
      <c r="AU3516" t="str">
        <f t="shared" si="449"/>
        <v>--</v>
      </c>
    </row>
    <row r="3517" spans="1:47" x14ac:dyDescent="0.25">
      <c r="A3517" t="str">
        <f t="shared" si="444"/>
        <v>C463-1</v>
      </c>
      <c r="B3517" t="str">
        <f t="shared" si="445"/>
        <v>VCCIO_6D</v>
      </c>
      <c r="C3517" t="str">
        <f t="shared" si="446"/>
        <v>C463-VCCIO_6D</v>
      </c>
      <c r="D3517" t="str">
        <f t="shared" si="447"/>
        <v>C463-1</v>
      </c>
      <c r="E3517" t="s">
        <v>3378</v>
      </c>
      <c r="F3517">
        <v>1</v>
      </c>
      <c r="G3517" t="s">
        <v>493</v>
      </c>
      <c r="AT3517" t="str">
        <f t="shared" si="448"/>
        <v>VCCIO_6D</v>
      </c>
      <c r="AU3517" t="str">
        <f t="shared" si="449"/>
        <v>--</v>
      </c>
    </row>
    <row r="3518" spans="1:47" x14ac:dyDescent="0.25">
      <c r="A3518" t="str">
        <f t="shared" si="444"/>
        <v>C463-2</v>
      </c>
      <c r="B3518" t="str">
        <f t="shared" si="445"/>
        <v>GND</v>
      </c>
      <c r="C3518" t="str">
        <f t="shared" si="446"/>
        <v>C463-GND</v>
      </c>
      <c r="D3518" t="str">
        <f t="shared" si="447"/>
        <v>C463-2</v>
      </c>
      <c r="E3518" t="s">
        <v>3378</v>
      </c>
      <c r="F3518">
        <v>2</v>
      </c>
      <c r="G3518" t="s">
        <v>433</v>
      </c>
      <c r="AT3518" t="str">
        <f t="shared" si="448"/>
        <v>GND</v>
      </c>
      <c r="AU3518" t="str">
        <f t="shared" si="449"/>
        <v>--</v>
      </c>
    </row>
    <row r="3519" spans="1:47" x14ac:dyDescent="0.25">
      <c r="A3519" t="str">
        <f t="shared" si="444"/>
        <v>C464-1</v>
      </c>
      <c r="B3519" t="str">
        <f t="shared" si="445"/>
        <v>FPGA_VCC</v>
      </c>
      <c r="C3519" t="str">
        <f t="shared" si="446"/>
        <v>C464-FPGA_VCC</v>
      </c>
      <c r="D3519" t="str">
        <f t="shared" si="447"/>
        <v>C464-1</v>
      </c>
      <c r="E3519" t="s">
        <v>3379</v>
      </c>
      <c r="F3519">
        <v>1</v>
      </c>
      <c r="G3519" t="s">
        <v>954</v>
      </c>
      <c r="AT3519" t="str">
        <f t="shared" si="448"/>
        <v>FPGA_VCC</v>
      </c>
      <c r="AU3519" t="str">
        <f t="shared" si="449"/>
        <v>--</v>
      </c>
    </row>
    <row r="3520" spans="1:47" x14ac:dyDescent="0.25">
      <c r="A3520" t="str">
        <f t="shared" si="444"/>
        <v>C464-2</v>
      </c>
      <c r="B3520" t="str">
        <f t="shared" si="445"/>
        <v>GND</v>
      </c>
      <c r="C3520" t="str">
        <f t="shared" si="446"/>
        <v>C464-GND</v>
      </c>
      <c r="D3520" t="str">
        <f t="shared" si="447"/>
        <v>C464-2</v>
      </c>
      <c r="E3520" t="s">
        <v>3379</v>
      </c>
      <c r="F3520">
        <v>2</v>
      </c>
      <c r="G3520" t="s">
        <v>433</v>
      </c>
      <c r="AT3520" t="str">
        <f t="shared" si="448"/>
        <v>GND</v>
      </c>
      <c r="AU3520" t="str">
        <f t="shared" si="449"/>
        <v>--</v>
      </c>
    </row>
    <row r="3521" spans="1:47" x14ac:dyDescent="0.25">
      <c r="A3521" t="str">
        <f t="shared" si="444"/>
        <v>C465-1</v>
      </c>
      <c r="B3521" t="str">
        <f t="shared" si="445"/>
        <v>FPGA_VCC</v>
      </c>
      <c r="C3521" t="str">
        <f t="shared" si="446"/>
        <v>C465-FPGA_VCC</v>
      </c>
      <c r="D3521" t="str">
        <f t="shared" si="447"/>
        <v>C465-1</v>
      </c>
      <c r="E3521" t="s">
        <v>3380</v>
      </c>
      <c r="F3521">
        <v>1</v>
      </c>
      <c r="G3521" t="s">
        <v>954</v>
      </c>
      <c r="AT3521" t="str">
        <f t="shared" si="448"/>
        <v>FPGA_VCC</v>
      </c>
      <c r="AU3521" t="str">
        <f t="shared" si="449"/>
        <v>--</v>
      </c>
    </row>
    <row r="3522" spans="1:47" x14ac:dyDescent="0.25">
      <c r="A3522" t="str">
        <f t="shared" si="444"/>
        <v>C465-2</v>
      </c>
      <c r="B3522" t="str">
        <f t="shared" si="445"/>
        <v>GND</v>
      </c>
      <c r="C3522" t="str">
        <f t="shared" si="446"/>
        <v>C465-GND</v>
      </c>
      <c r="D3522" t="str">
        <f t="shared" si="447"/>
        <v>C465-2</v>
      </c>
      <c r="E3522" t="s">
        <v>3380</v>
      </c>
      <c r="F3522">
        <v>2</v>
      </c>
      <c r="G3522" t="s">
        <v>433</v>
      </c>
      <c r="AT3522" t="str">
        <f t="shared" si="448"/>
        <v>GND</v>
      </c>
      <c r="AU3522" t="str">
        <f t="shared" si="449"/>
        <v>--</v>
      </c>
    </row>
    <row r="3523" spans="1:47" x14ac:dyDescent="0.25">
      <c r="A3523" t="str">
        <f t="shared" si="444"/>
        <v>C468-1</v>
      </c>
      <c r="B3523" t="str">
        <f t="shared" si="445"/>
        <v>1.1V_LPDDR4</v>
      </c>
      <c r="C3523" t="str">
        <f t="shared" si="446"/>
        <v>C468-1.1V_LPDDR4</v>
      </c>
      <c r="D3523" t="str">
        <f t="shared" si="447"/>
        <v>C468-1</v>
      </c>
      <c r="E3523" t="s">
        <v>3381</v>
      </c>
      <c r="F3523">
        <v>1</v>
      </c>
      <c r="G3523" t="s">
        <v>438</v>
      </c>
      <c r="AT3523" t="str">
        <f t="shared" si="448"/>
        <v>1.1V_LPDDR4</v>
      </c>
      <c r="AU3523" t="str">
        <f t="shared" si="449"/>
        <v>--</v>
      </c>
    </row>
    <row r="3524" spans="1:47" x14ac:dyDescent="0.25">
      <c r="A3524" t="str">
        <f t="shared" si="444"/>
        <v>C468-2</v>
      </c>
      <c r="B3524" t="str">
        <f t="shared" si="445"/>
        <v>GND</v>
      </c>
      <c r="C3524" t="str">
        <f t="shared" si="446"/>
        <v>C468-GND</v>
      </c>
      <c r="D3524" t="str">
        <f t="shared" si="447"/>
        <v>C468-2</v>
      </c>
      <c r="E3524" t="s">
        <v>3381</v>
      </c>
      <c r="F3524">
        <v>2</v>
      </c>
      <c r="G3524" t="s">
        <v>433</v>
      </c>
      <c r="AT3524" t="str">
        <f t="shared" si="448"/>
        <v>GND</v>
      </c>
      <c r="AU3524" t="str">
        <f t="shared" si="449"/>
        <v>--</v>
      </c>
    </row>
    <row r="3525" spans="1:47" x14ac:dyDescent="0.25">
      <c r="A3525" t="str">
        <f t="shared" si="444"/>
        <v>C469-1</v>
      </c>
      <c r="B3525" t="str">
        <f t="shared" si="445"/>
        <v>1.1V_LPDDR4</v>
      </c>
      <c r="C3525" t="str">
        <f t="shared" si="446"/>
        <v>C469-1.1V_LPDDR4</v>
      </c>
      <c r="D3525" t="str">
        <f t="shared" si="447"/>
        <v>C469-1</v>
      </c>
      <c r="E3525" t="s">
        <v>3382</v>
      </c>
      <c r="F3525">
        <v>1</v>
      </c>
      <c r="G3525" t="s">
        <v>438</v>
      </c>
      <c r="AT3525" t="str">
        <f t="shared" si="448"/>
        <v>1.1V_LPDDR4</v>
      </c>
      <c r="AU3525" t="str">
        <f t="shared" si="449"/>
        <v>--</v>
      </c>
    </row>
    <row r="3526" spans="1:47" x14ac:dyDescent="0.25">
      <c r="A3526" t="str">
        <f t="shared" ref="A3526:A3589" si="450">$E3526&amp;"-"&amp;$F3526</f>
        <v>C469-2</v>
      </c>
      <c r="B3526" t="str">
        <f t="shared" ref="B3526:B3589" si="451">IF(OR(E3526=$A$2,E3526=$B$2,E3526=$C$2,E3526=$D$2),"--",G3526)</f>
        <v>GND</v>
      </c>
      <c r="C3526" t="str">
        <f t="shared" ref="C3526:C3589" si="452">$E3526&amp;"-"&amp;$G3526</f>
        <v>C469-GND</v>
      </c>
      <c r="D3526" t="str">
        <f t="shared" ref="D3526:D3589" si="453">A3526</f>
        <v>C469-2</v>
      </c>
      <c r="E3526" t="s">
        <v>3382</v>
      </c>
      <c r="F3526">
        <v>2</v>
      </c>
      <c r="G3526" t="s">
        <v>433</v>
      </c>
      <c r="AT3526" t="str">
        <f t="shared" ref="AT3526:AT3589" si="454">IF(IF(COUNTIF($AO$6:$AQ$150,B3526)&gt;0,"---","--")="---",VLOOKUP(B3526,$AO$6:$AQ$150,3,0),B3526)</f>
        <v>GND</v>
      </c>
      <c r="AU3526" t="str">
        <f t="shared" ref="AU3526:AU3589" si="455">IF(IF(COUNTIF($AO$6:$AQ$150,B3526)&gt;0,"---","--")="---",VLOOKUP(B3526,$AO$6:$AQ$150,2,0),"--")</f>
        <v>--</v>
      </c>
    </row>
    <row r="3527" spans="1:47" x14ac:dyDescent="0.25">
      <c r="A3527" t="str">
        <f t="shared" si="450"/>
        <v>C470-1</v>
      </c>
      <c r="B3527" t="str">
        <f t="shared" si="451"/>
        <v>1.1V_LPDDR4</v>
      </c>
      <c r="C3527" t="str">
        <f t="shared" si="452"/>
        <v>C470-1.1V_LPDDR4</v>
      </c>
      <c r="D3527" t="str">
        <f t="shared" si="453"/>
        <v>C470-1</v>
      </c>
      <c r="E3527" t="s">
        <v>3383</v>
      </c>
      <c r="F3527">
        <v>1</v>
      </c>
      <c r="G3527" t="s">
        <v>438</v>
      </c>
      <c r="AT3527" t="str">
        <f t="shared" si="454"/>
        <v>1.1V_LPDDR4</v>
      </c>
      <c r="AU3527" t="str">
        <f t="shared" si="455"/>
        <v>--</v>
      </c>
    </row>
    <row r="3528" spans="1:47" x14ac:dyDescent="0.25">
      <c r="A3528" t="str">
        <f t="shared" si="450"/>
        <v>C470-2</v>
      </c>
      <c r="B3528" t="str">
        <f t="shared" si="451"/>
        <v>GND</v>
      </c>
      <c r="C3528" t="str">
        <f t="shared" si="452"/>
        <v>C470-GND</v>
      </c>
      <c r="D3528" t="str">
        <f t="shared" si="453"/>
        <v>C470-2</v>
      </c>
      <c r="E3528" t="s">
        <v>3383</v>
      </c>
      <c r="F3528">
        <v>2</v>
      </c>
      <c r="G3528" t="s">
        <v>433</v>
      </c>
      <c r="AT3528" t="str">
        <f t="shared" si="454"/>
        <v>GND</v>
      </c>
      <c r="AU3528" t="str">
        <f t="shared" si="455"/>
        <v>--</v>
      </c>
    </row>
    <row r="3529" spans="1:47" x14ac:dyDescent="0.25">
      <c r="A3529" t="str">
        <f t="shared" si="450"/>
        <v>C471-1</v>
      </c>
      <c r="B3529" t="str">
        <f t="shared" si="451"/>
        <v>1.0V</v>
      </c>
      <c r="C3529" t="str">
        <f t="shared" si="452"/>
        <v>C471-1.0V</v>
      </c>
      <c r="D3529" t="str">
        <f t="shared" si="453"/>
        <v>C471-1</v>
      </c>
      <c r="E3529" t="s">
        <v>3384</v>
      </c>
      <c r="F3529">
        <v>1</v>
      </c>
      <c r="G3529" t="s">
        <v>434</v>
      </c>
      <c r="AT3529" t="str">
        <f t="shared" si="454"/>
        <v>1.0V</v>
      </c>
      <c r="AU3529" t="str">
        <f t="shared" si="455"/>
        <v>--</v>
      </c>
    </row>
    <row r="3530" spans="1:47" x14ac:dyDescent="0.25">
      <c r="A3530" t="str">
        <f t="shared" si="450"/>
        <v>C471-2</v>
      </c>
      <c r="B3530" t="str">
        <f t="shared" si="451"/>
        <v>GND</v>
      </c>
      <c r="C3530" t="str">
        <f t="shared" si="452"/>
        <v>C471-GND</v>
      </c>
      <c r="D3530" t="str">
        <f t="shared" si="453"/>
        <v>C471-2</v>
      </c>
      <c r="E3530" t="s">
        <v>3384</v>
      </c>
      <c r="F3530">
        <v>2</v>
      </c>
      <c r="G3530" t="s">
        <v>433</v>
      </c>
      <c r="AT3530" t="str">
        <f t="shared" si="454"/>
        <v>GND</v>
      </c>
      <c r="AU3530" t="str">
        <f t="shared" si="455"/>
        <v>--</v>
      </c>
    </row>
    <row r="3531" spans="1:47" x14ac:dyDescent="0.25">
      <c r="A3531" t="str">
        <f t="shared" si="450"/>
        <v>C472-1</v>
      </c>
      <c r="B3531" t="str">
        <f t="shared" si="451"/>
        <v>1.0V</v>
      </c>
      <c r="C3531" t="str">
        <f t="shared" si="452"/>
        <v>C472-1.0V</v>
      </c>
      <c r="D3531" t="str">
        <f t="shared" si="453"/>
        <v>C472-1</v>
      </c>
      <c r="E3531" t="s">
        <v>3385</v>
      </c>
      <c r="F3531">
        <v>1</v>
      </c>
      <c r="G3531" t="s">
        <v>434</v>
      </c>
      <c r="AT3531" t="str">
        <f t="shared" si="454"/>
        <v>1.0V</v>
      </c>
      <c r="AU3531" t="str">
        <f t="shared" si="455"/>
        <v>--</v>
      </c>
    </row>
    <row r="3532" spans="1:47" x14ac:dyDescent="0.25">
      <c r="A3532" t="str">
        <f t="shared" si="450"/>
        <v>C472-2</v>
      </c>
      <c r="B3532" t="str">
        <f t="shared" si="451"/>
        <v>GND</v>
      </c>
      <c r="C3532" t="str">
        <f t="shared" si="452"/>
        <v>C472-GND</v>
      </c>
      <c r="D3532" t="str">
        <f t="shared" si="453"/>
        <v>C472-2</v>
      </c>
      <c r="E3532" t="s">
        <v>3385</v>
      </c>
      <c r="F3532">
        <v>2</v>
      </c>
      <c r="G3532" t="s">
        <v>433</v>
      </c>
      <c r="AT3532" t="str">
        <f t="shared" si="454"/>
        <v>GND</v>
      </c>
      <c r="AU3532" t="str">
        <f t="shared" si="455"/>
        <v>--</v>
      </c>
    </row>
    <row r="3533" spans="1:47" x14ac:dyDescent="0.25">
      <c r="A3533" t="str">
        <f t="shared" si="450"/>
        <v>C473-1</v>
      </c>
      <c r="B3533" t="str">
        <f t="shared" si="451"/>
        <v>1.0V</v>
      </c>
      <c r="C3533" t="str">
        <f t="shared" si="452"/>
        <v>C473-1.0V</v>
      </c>
      <c r="D3533" t="str">
        <f t="shared" si="453"/>
        <v>C473-1</v>
      </c>
      <c r="E3533" t="s">
        <v>3386</v>
      </c>
      <c r="F3533">
        <v>1</v>
      </c>
      <c r="G3533" t="s">
        <v>434</v>
      </c>
      <c r="AT3533" t="str">
        <f t="shared" si="454"/>
        <v>1.0V</v>
      </c>
      <c r="AU3533" t="str">
        <f t="shared" si="455"/>
        <v>--</v>
      </c>
    </row>
    <row r="3534" spans="1:47" x14ac:dyDescent="0.25">
      <c r="A3534" t="str">
        <f t="shared" si="450"/>
        <v>C473-2</v>
      </c>
      <c r="B3534" t="str">
        <f t="shared" si="451"/>
        <v>GND</v>
      </c>
      <c r="C3534" t="str">
        <f t="shared" si="452"/>
        <v>C473-GND</v>
      </c>
      <c r="D3534" t="str">
        <f t="shared" si="453"/>
        <v>C473-2</v>
      </c>
      <c r="E3534" t="s">
        <v>3386</v>
      </c>
      <c r="F3534">
        <v>2</v>
      </c>
      <c r="G3534" t="s">
        <v>433</v>
      </c>
      <c r="AT3534" t="str">
        <f t="shared" si="454"/>
        <v>GND</v>
      </c>
      <c r="AU3534" t="str">
        <f t="shared" si="455"/>
        <v>--</v>
      </c>
    </row>
    <row r="3535" spans="1:47" x14ac:dyDescent="0.25">
      <c r="A3535" t="str">
        <f t="shared" si="450"/>
        <v>C474-1</v>
      </c>
      <c r="B3535" t="str">
        <f t="shared" si="451"/>
        <v>1.0V</v>
      </c>
      <c r="C3535" t="str">
        <f t="shared" si="452"/>
        <v>C474-1.0V</v>
      </c>
      <c r="D3535" t="str">
        <f t="shared" si="453"/>
        <v>C474-1</v>
      </c>
      <c r="E3535" t="s">
        <v>3387</v>
      </c>
      <c r="F3535">
        <v>1</v>
      </c>
      <c r="G3535" t="s">
        <v>434</v>
      </c>
      <c r="AT3535" t="str">
        <f t="shared" si="454"/>
        <v>1.0V</v>
      </c>
      <c r="AU3535" t="str">
        <f t="shared" si="455"/>
        <v>--</v>
      </c>
    </row>
    <row r="3536" spans="1:47" x14ac:dyDescent="0.25">
      <c r="A3536" t="str">
        <f t="shared" si="450"/>
        <v>C474-2</v>
      </c>
      <c r="B3536" t="str">
        <f t="shared" si="451"/>
        <v>GND</v>
      </c>
      <c r="C3536" t="str">
        <f t="shared" si="452"/>
        <v>C474-GND</v>
      </c>
      <c r="D3536" t="str">
        <f t="shared" si="453"/>
        <v>C474-2</v>
      </c>
      <c r="E3536" t="s">
        <v>3387</v>
      </c>
      <c r="F3536">
        <v>2</v>
      </c>
      <c r="G3536" t="s">
        <v>433</v>
      </c>
      <c r="AT3536" t="str">
        <f t="shared" si="454"/>
        <v>GND</v>
      </c>
      <c r="AU3536" t="str">
        <f t="shared" si="455"/>
        <v>--</v>
      </c>
    </row>
    <row r="3537" spans="1:47" x14ac:dyDescent="0.25">
      <c r="A3537" t="str">
        <f t="shared" si="450"/>
        <v>C475-1</v>
      </c>
      <c r="B3537" t="str">
        <f t="shared" si="451"/>
        <v>1.1V_LPDDR4</v>
      </c>
      <c r="C3537" t="str">
        <f t="shared" si="452"/>
        <v>C475-1.1V_LPDDR4</v>
      </c>
      <c r="D3537" t="str">
        <f t="shared" si="453"/>
        <v>C475-1</v>
      </c>
      <c r="E3537" t="s">
        <v>3388</v>
      </c>
      <c r="F3537">
        <v>1</v>
      </c>
      <c r="G3537" t="s">
        <v>438</v>
      </c>
      <c r="AT3537" t="str">
        <f t="shared" si="454"/>
        <v>1.1V_LPDDR4</v>
      </c>
      <c r="AU3537" t="str">
        <f t="shared" si="455"/>
        <v>--</v>
      </c>
    </row>
    <row r="3538" spans="1:47" x14ac:dyDescent="0.25">
      <c r="A3538" t="str">
        <f t="shared" si="450"/>
        <v>C475-2</v>
      </c>
      <c r="B3538" t="str">
        <f t="shared" si="451"/>
        <v>GND</v>
      </c>
      <c r="C3538" t="str">
        <f t="shared" si="452"/>
        <v>C475-GND</v>
      </c>
      <c r="D3538" t="str">
        <f t="shared" si="453"/>
        <v>C475-2</v>
      </c>
      <c r="E3538" t="s">
        <v>3388</v>
      </c>
      <c r="F3538">
        <v>2</v>
      </c>
      <c r="G3538" t="s">
        <v>433</v>
      </c>
      <c r="AT3538" t="str">
        <f t="shared" si="454"/>
        <v>GND</v>
      </c>
      <c r="AU3538" t="str">
        <f t="shared" si="455"/>
        <v>--</v>
      </c>
    </row>
    <row r="3539" spans="1:47" x14ac:dyDescent="0.25">
      <c r="A3539" t="str">
        <f t="shared" si="450"/>
        <v>C476-1</v>
      </c>
      <c r="B3539" t="str">
        <f t="shared" si="451"/>
        <v>1.1V_LPDDR4</v>
      </c>
      <c r="C3539" t="str">
        <f t="shared" si="452"/>
        <v>C476-1.1V_LPDDR4</v>
      </c>
      <c r="D3539" t="str">
        <f t="shared" si="453"/>
        <v>C476-1</v>
      </c>
      <c r="E3539" t="s">
        <v>3389</v>
      </c>
      <c r="F3539">
        <v>1</v>
      </c>
      <c r="G3539" t="s">
        <v>438</v>
      </c>
      <c r="AT3539" t="str">
        <f t="shared" si="454"/>
        <v>1.1V_LPDDR4</v>
      </c>
      <c r="AU3539" t="str">
        <f t="shared" si="455"/>
        <v>--</v>
      </c>
    </row>
    <row r="3540" spans="1:47" x14ac:dyDescent="0.25">
      <c r="A3540" t="str">
        <f t="shared" si="450"/>
        <v>C476-2</v>
      </c>
      <c r="B3540" t="str">
        <f t="shared" si="451"/>
        <v>GND</v>
      </c>
      <c r="C3540" t="str">
        <f t="shared" si="452"/>
        <v>C476-GND</v>
      </c>
      <c r="D3540" t="str">
        <f t="shared" si="453"/>
        <v>C476-2</v>
      </c>
      <c r="E3540" t="s">
        <v>3389</v>
      </c>
      <c r="F3540">
        <v>2</v>
      </c>
      <c r="G3540" t="s">
        <v>433</v>
      </c>
      <c r="AT3540" t="str">
        <f t="shared" si="454"/>
        <v>GND</v>
      </c>
      <c r="AU3540" t="str">
        <f t="shared" si="455"/>
        <v>--</v>
      </c>
    </row>
    <row r="3541" spans="1:47" x14ac:dyDescent="0.25">
      <c r="A3541" t="str">
        <f t="shared" si="450"/>
        <v>C477-1</v>
      </c>
      <c r="B3541" t="str">
        <f t="shared" si="451"/>
        <v>1.1V_LPDDR4</v>
      </c>
      <c r="C3541" t="str">
        <f t="shared" si="452"/>
        <v>C477-1.1V_LPDDR4</v>
      </c>
      <c r="D3541" t="str">
        <f t="shared" si="453"/>
        <v>C477-1</v>
      </c>
      <c r="E3541" t="s">
        <v>3390</v>
      </c>
      <c r="F3541">
        <v>1</v>
      </c>
      <c r="G3541" t="s">
        <v>438</v>
      </c>
      <c r="AT3541" t="str">
        <f t="shared" si="454"/>
        <v>1.1V_LPDDR4</v>
      </c>
      <c r="AU3541" t="str">
        <f t="shared" si="455"/>
        <v>--</v>
      </c>
    </row>
    <row r="3542" spans="1:47" x14ac:dyDescent="0.25">
      <c r="A3542" t="str">
        <f t="shared" si="450"/>
        <v>C477-2</v>
      </c>
      <c r="B3542" t="str">
        <f t="shared" si="451"/>
        <v>GND</v>
      </c>
      <c r="C3542" t="str">
        <f t="shared" si="452"/>
        <v>C477-GND</v>
      </c>
      <c r="D3542" t="str">
        <f t="shared" si="453"/>
        <v>C477-2</v>
      </c>
      <c r="E3542" t="s">
        <v>3390</v>
      </c>
      <c r="F3542">
        <v>2</v>
      </c>
      <c r="G3542" t="s">
        <v>433</v>
      </c>
      <c r="AT3542" t="str">
        <f t="shared" si="454"/>
        <v>GND</v>
      </c>
      <c r="AU3542" t="str">
        <f t="shared" si="455"/>
        <v>--</v>
      </c>
    </row>
    <row r="3543" spans="1:47" x14ac:dyDescent="0.25">
      <c r="A3543" t="str">
        <f t="shared" si="450"/>
        <v>C478-1</v>
      </c>
      <c r="B3543" t="str">
        <f t="shared" si="451"/>
        <v>1.0V</v>
      </c>
      <c r="C3543" t="str">
        <f t="shared" si="452"/>
        <v>C478-1.0V</v>
      </c>
      <c r="D3543" t="str">
        <f t="shared" si="453"/>
        <v>C478-1</v>
      </c>
      <c r="E3543" t="s">
        <v>3391</v>
      </c>
      <c r="F3543">
        <v>1</v>
      </c>
      <c r="G3543" t="s">
        <v>434</v>
      </c>
      <c r="AT3543" t="str">
        <f t="shared" si="454"/>
        <v>1.0V</v>
      </c>
      <c r="AU3543" t="str">
        <f t="shared" si="455"/>
        <v>--</v>
      </c>
    </row>
    <row r="3544" spans="1:47" x14ac:dyDescent="0.25">
      <c r="A3544" t="str">
        <f t="shared" si="450"/>
        <v>C478-2</v>
      </c>
      <c r="B3544" t="str">
        <f t="shared" si="451"/>
        <v>GND</v>
      </c>
      <c r="C3544" t="str">
        <f t="shared" si="452"/>
        <v>C478-GND</v>
      </c>
      <c r="D3544" t="str">
        <f t="shared" si="453"/>
        <v>C478-2</v>
      </c>
      <c r="E3544" t="s">
        <v>3391</v>
      </c>
      <c r="F3544">
        <v>2</v>
      </c>
      <c r="G3544" t="s">
        <v>433</v>
      </c>
      <c r="AT3544" t="str">
        <f t="shared" si="454"/>
        <v>GND</v>
      </c>
      <c r="AU3544" t="str">
        <f t="shared" si="455"/>
        <v>--</v>
      </c>
    </row>
    <row r="3545" spans="1:47" x14ac:dyDescent="0.25">
      <c r="A3545" t="str">
        <f t="shared" si="450"/>
        <v>C479-1</v>
      </c>
      <c r="B3545" t="str">
        <f t="shared" si="451"/>
        <v>1.0V</v>
      </c>
      <c r="C3545" t="str">
        <f t="shared" si="452"/>
        <v>C479-1.0V</v>
      </c>
      <c r="D3545" t="str">
        <f t="shared" si="453"/>
        <v>C479-1</v>
      </c>
      <c r="E3545" t="s">
        <v>3392</v>
      </c>
      <c r="F3545">
        <v>1</v>
      </c>
      <c r="G3545" t="s">
        <v>434</v>
      </c>
      <c r="AT3545" t="str">
        <f t="shared" si="454"/>
        <v>1.0V</v>
      </c>
      <c r="AU3545" t="str">
        <f t="shared" si="455"/>
        <v>--</v>
      </c>
    </row>
    <row r="3546" spans="1:47" x14ac:dyDescent="0.25">
      <c r="A3546" t="str">
        <f t="shared" si="450"/>
        <v>C479-2</v>
      </c>
      <c r="B3546" t="str">
        <f t="shared" si="451"/>
        <v>GND</v>
      </c>
      <c r="C3546" t="str">
        <f t="shared" si="452"/>
        <v>C479-GND</v>
      </c>
      <c r="D3546" t="str">
        <f t="shared" si="453"/>
        <v>C479-2</v>
      </c>
      <c r="E3546" t="s">
        <v>3392</v>
      </c>
      <c r="F3546">
        <v>2</v>
      </c>
      <c r="G3546" t="s">
        <v>433</v>
      </c>
      <c r="AT3546" t="str">
        <f t="shared" si="454"/>
        <v>GND</v>
      </c>
      <c r="AU3546" t="str">
        <f t="shared" si="455"/>
        <v>--</v>
      </c>
    </row>
    <row r="3547" spans="1:47" x14ac:dyDescent="0.25">
      <c r="A3547" t="str">
        <f t="shared" si="450"/>
        <v>C480-1</v>
      </c>
      <c r="B3547" t="str">
        <f t="shared" si="451"/>
        <v>1.0V</v>
      </c>
      <c r="C3547" t="str">
        <f t="shared" si="452"/>
        <v>C480-1.0V</v>
      </c>
      <c r="D3547" t="str">
        <f t="shared" si="453"/>
        <v>C480-1</v>
      </c>
      <c r="E3547" t="s">
        <v>3393</v>
      </c>
      <c r="F3547">
        <v>1</v>
      </c>
      <c r="G3547" t="s">
        <v>434</v>
      </c>
      <c r="AT3547" t="str">
        <f t="shared" si="454"/>
        <v>1.0V</v>
      </c>
      <c r="AU3547" t="str">
        <f t="shared" si="455"/>
        <v>--</v>
      </c>
    </row>
    <row r="3548" spans="1:47" x14ac:dyDescent="0.25">
      <c r="A3548" t="str">
        <f t="shared" si="450"/>
        <v>C480-2</v>
      </c>
      <c r="B3548" t="str">
        <f t="shared" si="451"/>
        <v>GND</v>
      </c>
      <c r="C3548" t="str">
        <f t="shared" si="452"/>
        <v>C480-GND</v>
      </c>
      <c r="D3548" t="str">
        <f t="shared" si="453"/>
        <v>C480-2</v>
      </c>
      <c r="E3548" t="s">
        <v>3393</v>
      </c>
      <c r="F3548">
        <v>2</v>
      </c>
      <c r="G3548" t="s">
        <v>433</v>
      </c>
      <c r="AT3548" t="str">
        <f t="shared" si="454"/>
        <v>GND</v>
      </c>
      <c r="AU3548" t="str">
        <f t="shared" si="455"/>
        <v>--</v>
      </c>
    </row>
    <row r="3549" spans="1:47" x14ac:dyDescent="0.25">
      <c r="A3549" t="str">
        <f t="shared" si="450"/>
        <v>C481-1</v>
      </c>
      <c r="B3549" t="str">
        <f t="shared" si="451"/>
        <v>1.0V</v>
      </c>
      <c r="C3549" t="str">
        <f t="shared" si="452"/>
        <v>C481-1.0V</v>
      </c>
      <c r="D3549" t="str">
        <f t="shared" si="453"/>
        <v>C481-1</v>
      </c>
      <c r="E3549" t="s">
        <v>3394</v>
      </c>
      <c r="F3549">
        <v>1</v>
      </c>
      <c r="G3549" t="s">
        <v>434</v>
      </c>
      <c r="AT3549" t="str">
        <f t="shared" si="454"/>
        <v>1.0V</v>
      </c>
      <c r="AU3549" t="str">
        <f t="shared" si="455"/>
        <v>--</v>
      </c>
    </row>
    <row r="3550" spans="1:47" x14ac:dyDescent="0.25">
      <c r="A3550" t="str">
        <f t="shared" si="450"/>
        <v>C481-2</v>
      </c>
      <c r="B3550" t="str">
        <f t="shared" si="451"/>
        <v>GND</v>
      </c>
      <c r="C3550" t="str">
        <f t="shared" si="452"/>
        <v>C481-GND</v>
      </c>
      <c r="D3550" t="str">
        <f t="shared" si="453"/>
        <v>C481-2</v>
      </c>
      <c r="E3550" t="s">
        <v>3394</v>
      </c>
      <c r="F3550">
        <v>2</v>
      </c>
      <c r="G3550" t="s">
        <v>433</v>
      </c>
      <c r="AT3550" t="str">
        <f t="shared" si="454"/>
        <v>GND</v>
      </c>
      <c r="AU3550" t="str">
        <f t="shared" si="455"/>
        <v>--</v>
      </c>
    </row>
    <row r="3551" spans="1:47" x14ac:dyDescent="0.25">
      <c r="A3551" t="str">
        <f t="shared" si="450"/>
        <v>C482-1</v>
      </c>
      <c r="B3551" t="str">
        <f t="shared" si="451"/>
        <v>VCCIO_2B_T</v>
      </c>
      <c r="C3551" t="str">
        <f t="shared" si="452"/>
        <v>C482-VCCIO_2B_T</v>
      </c>
      <c r="D3551" t="str">
        <f t="shared" si="453"/>
        <v>C482-1</v>
      </c>
      <c r="E3551" t="s">
        <v>3395</v>
      </c>
      <c r="F3551">
        <v>1</v>
      </c>
      <c r="G3551" t="s">
        <v>1017</v>
      </c>
      <c r="AT3551" t="str">
        <f t="shared" si="454"/>
        <v>VCCIO_2B_T</v>
      </c>
      <c r="AU3551" t="str">
        <f t="shared" si="455"/>
        <v>--</v>
      </c>
    </row>
    <row r="3552" spans="1:47" x14ac:dyDescent="0.25">
      <c r="A3552" t="str">
        <f t="shared" si="450"/>
        <v>C482-2</v>
      </c>
      <c r="B3552" t="str">
        <f t="shared" si="451"/>
        <v>GND</v>
      </c>
      <c r="C3552" t="str">
        <f t="shared" si="452"/>
        <v>C482-GND</v>
      </c>
      <c r="D3552" t="str">
        <f t="shared" si="453"/>
        <v>C482-2</v>
      </c>
      <c r="E3552" t="s">
        <v>3395</v>
      </c>
      <c r="F3552">
        <v>2</v>
      </c>
      <c r="G3552" t="s">
        <v>433</v>
      </c>
      <c r="AT3552" t="str">
        <f t="shared" si="454"/>
        <v>GND</v>
      </c>
      <c r="AU3552" t="str">
        <f t="shared" si="455"/>
        <v>--</v>
      </c>
    </row>
    <row r="3553" spans="1:47" x14ac:dyDescent="0.25">
      <c r="A3553" t="str">
        <f t="shared" si="450"/>
        <v>C483-1</v>
      </c>
      <c r="B3553" t="str">
        <f t="shared" si="451"/>
        <v>VCCIO_2B_T</v>
      </c>
      <c r="C3553" t="str">
        <f t="shared" si="452"/>
        <v>C483-VCCIO_2B_T</v>
      </c>
      <c r="D3553" t="str">
        <f t="shared" si="453"/>
        <v>C483-1</v>
      </c>
      <c r="E3553" t="s">
        <v>3396</v>
      </c>
      <c r="F3553">
        <v>1</v>
      </c>
      <c r="G3553" t="s">
        <v>1017</v>
      </c>
      <c r="AT3553" t="str">
        <f t="shared" si="454"/>
        <v>VCCIO_2B_T</v>
      </c>
      <c r="AU3553" t="str">
        <f t="shared" si="455"/>
        <v>--</v>
      </c>
    </row>
    <row r="3554" spans="1:47" x14ac:dyDescent="0.25">
      <c r="A3554" t="str">
        <f t="shared" si="450"/>
        <v>C483-2</v>
      </c>
      <c r="B3554" t="str">
        <f t="shared" si="451"/>
        <v>GND</v>
      </c>
      <c r="C3554" t="str">
        <f t="shared" si="452"/>
        <v>C483-GND</v>
      </c>
      <c r="D3554" t="str">
        <f t="shared" si="453"/>
        <v>C483-2</v>
      </c>
      <c r="E3554" t="s">
        <v>3396</v>
      </c>
      <c r="F3554">
        <v>2</v>
      </c>
      <c r="G3554" t="s">
        <v>433</v>
      </c>
      <c r="AT3554" t="str">
        <f t="shared" si="454"/>
        <v>GND</v>
      </c>
      <c r="AU3554" t="str">
        <f t="shared" si="455"/>
        <v>--</v>
      </c>
    </row>
    <row r="3555" spans="1:47" x14ac:dyDescent="0.25">
      <c r="A3555" t="str">
        <f t="shared" si="450"/>
        <v>C484-1</v>
      </c>
      <c r="B3555" t="str">
        <f t="shared" si="451"/>
        <v>VCCIO_2B_T</v>
      </c>
      <c r="C3555" t="str">
        <f t="shared" si="452"/>
        <v>C484-VCCIO_2B_T</v>
      </c>
      <c r="D3555" t="str">
        <f t="shared" si="453"/>
        <v>C484-1</v>
      </c>
      <c r="E3555" t="s">
        <v>3397</v>
      </c>
      <c r="F3555">
        <v>1</v>
      </c>
      <c r="G3555" t="s">
        <v>1017</v>
      </c>
      <c r="AT3555" t="str">
        <f t="shared" si="454"/>
        <v>VCCIO_2B_T</v>
      </c>
      <c r="AU3555" t="str">
        <f t="shared" si="455"/>
        <v>--</v>
      </c>
    </row>
    <row r="3556" spans="1:47" x14ac:dyDescent="0.25">
      <c r="A3556" t="str">
        <f t="shared" si="450"/>
        <v>C484-2</v>
      </c>
      <c r="B3556" t="str">
        <f t="shared" si="451"/>
        <v>GND</v>
      </c>
      <c r="C3556" t="str">
        <f t="shared" si="452"/>
        <v>C484-GND</v>
      </c>
      <c r="D3556" t="str">
        <f t="shared" si="453"/>
        <v>C484-2</v>
      </c>
      <c r="E3556" t="s">
        <v>3397</v>
      </c>
      <c r="F3556">
        <v>2</v>
      </c>
      <c r="G3556" t="s">
        <v>433</v>
      </c>
      <c r="AT3556" t="str">
        <f t="shared" si="454"/>
        <v>GND</v>
      </c>
      <c r="AU3556" t="str">
        <f t="shared" si="455"/>
        <v>--</v>
      </c>
    </row>
    <row r="3557" spans="1:47" x14ac:dyDescent="0.25">
      <c r="A3557" t="str">
        <f t="shared" si="450"/>
        <v>C485-1</v>
      </c>
      <c r="B3557" t="str">
        <f t="shared" si="451"/>
        <v>NetC485_1</v>
      </c>
      <c r="C3557" t="str">
        <f t="shared" si="452"/>
        <v>C485-NetC485_1</v>
      </c>
      <c r="D3557" t="str">
        <f t="shared" si="453"/>
        <v>C485-1</v>
      </c>
      <c r="E3557" t="s">
        <v>3398</v>
      </c>
      <c r="F3557">
        <v>1</v>
      </c>
      <c r="G3557" t="s">
        <v>1174</v>
      </c>
      <c r="AT3557" t="str">
        <f t="shared" si="454"/>
        <v>NetC485_1</v>
      </c>
      <c r="AU3557" t="str">
        <f t="shared" si="455"/>
        <v>--</v>
      </c>
    </row>
    <row r="3558" spans="1:47" x14ac:dyDescent="0.25">
      <c r="A3558" t="str">
        <f t="shared" si="450"/>
        <v>C485-2</v>
      </c>
      <c r="B3558" t="str">
        <f t="shared" si="451"/>
        <v>GND</v>
      </c>
      <c r="C3558" t="str">
        <f t="shared" si="452"/>
        <v>C485-GND</v>
      </c>
      <c r="D3558" t="str">
        <f t="shared" si="453"/>
        <v>C485-2</v>
      </c>
      <c r="E3558" t="s">
        <v>3398</v>
      </c>
      <c r="F3558">
        <v>2</v>
      </c>
      <c r="G3558" t="s">
        <v>433</v>
      </c>
      <c r="AT3558" t="str">
        <f t="shared" si="454"/>
        <v>GND</v>
      </c>
      <c r="AU3558" t="str">
        <f t="shared" si="455"/>
        <v>--</v>
      </c>
    </row>
    <row r="3559" spans="1:47" x14ac:dyDescent="0.25">
      <c r="A3559" t="str">
        <f t="shared" si="450"/>
        <v>C486-1</v>
      </c>
      <c r="B3559" t="str">
        <f t="shared" si="451"/>
        <v>1.8V</v>
      </c>
      <c r="C3559" t="str">
        <f t="shared" si="452"/>
        <v>C486-1.8V</v>
      </c>
      <c r="D3559" t="str">
        <f t="shared" si="453"/>
        <v>C486-1</v>
      </c>
      <c r="E3559" t="s">
        <v>3399</v>
      </c>
      <c r="F3559">
        <v>1</v>
      </c>
      <c r="G3559" t="s">
        <v>441</v>
      </c>
      <c r="AT3559" t="str">
        <f t="shared" si="454"/>
        <v>1.8V</v>
      </c>
      <c r="AU3559" t="str">
        <f t="shared" si="455"/>
        <v>--</v>
      </c>
    </row>
    <row r="3560" spans="1:47" x14ac:dyDescent="0.25">
      <c r="A3560" t="str">
        <f t="shared" si="450"/>
        <v>C486-2</v>
      </c>
      <c r="B3560" t="str">
        <f t="shared" si="451"/>
        <v>GND</v>
      </c>
      <c r="C3560" t="str">
        <f t="shared" si="452"/>
        <v>C486-GND</v>
      </c>
      <c r="D3560" t="str">
        <f t="shared" si="453"/>
        <v>C486-2</v>
      </c>
      <c r="E3560" t="s">
        <v>3399</v>
      </c>
      <c r="F3560">
        <v>2</v>
      </c>
      <c r="G3560" t="s">
        <v>433</v>
      </c>
      <c r="AT3560" t="str">
        <f t="shared" si="454"/>
        <v>GND</v>
      </c>
      <c r="AU3560" t="str">
        <f t="shared" si="455"/>
        <v>--</v>
      </c>
    </row>
    <row r="3561" spans="1:47" x14ac:dyDescent="0.25">
      <c r="A3561" t="str">
        <f t="shared" si="450"/>
        <v>C487-1</v>
      </c>
      <c r="B3561" t="str">
        <f t="shared" si="451"/>
        <v>3.3V</v>
      </c>
      <c r="C3561" t="str">
        <f t="shared" si="452"/>
        <v>C487-3.3V</v>
      </c>
      <c r="D3561" t="str">
        <f t="shared" si="453"/>
        <v>C487-1</v>
      </c>
      <c r="E3561" t="s">
        <v>3400</v>
      </c>
      <c r="F3561">
        <v>1</v>
      </c>
      <c r="G3561" t="s">
        <v>446</v>
      </c>
      <c r="AT3561" t="str">
        <f t="shared" si="454"/>
        <v>3.3V</v>
      </c>
      <c r="AU3561" t="str">
        <f t="shared" si="455"/>
        <v>--</v>
      </c>
    </row>
    <row r="3562" spans="1:47" x14ac:dyDescent="0.25">
      <c r="A3562" t="str">
        <f t="shared" si="450"/>
        <v>C487-2</v>
      </c>
      <c r="B3562" t="str">
        <f t="shared" si="451"/>
        <v>GND</v>
      </c>
      <c r="C3562" t="str">
        <f t="shared" si="452"/>
        <v>C487-GND</v>
      </c>
      <c r="D3562" t="str">
        <f t="shared" si="453"/>
        <v>C487-2</v>
      </c>
      <c r="E3562" t="s">
        <v>3400</v>
      </c>
      <c r="F3562">
        <v>2</v>
      </c>
      <c r="G3562" t="s">
        <v>433</v>
      </c>
      <c r="AT3562" t="str">
        <f t="shared" si="454"/>
        <v>GND</v>
      </c>
      <c r="AU3562" t="str">
        <f t="shared" si="455"/>
        <v>--</v>
      </c>
    </row>
    <row r="3563" spans="1:47" x14ac:dyDescent="0.25">
      <c r="A3563" t="str">
        <f t="shared" si="450"/>
        <v>C490-1</v>
      </c>
      <c r="B3563" t="str">
        <f t="shared" si="451"/>
        <v>1.0V_R</v>
      </c>
      <c r="C3563" t="str">
        <f t="shared" si="452"/>
        <v>C490-1.0V_R</v>
      </c>
      <c r="D3563" t="str">
        <f t="shared" si="453"/>
        <v>C490-1</v>
      </c>
      <c r="E3563" t="s">
        <v>3401</v>
      </c>
      <c r="F3563">
        <v>1</v>
      </c>
      <c r="G3563" t="s">
        <v>436</v>
      </c>
      <c r="AT3563" t="str">
        <f t="shared" si="454"/>
        <v>1.0V_R</v>
      </c>
      <c r="AU3563" t="str">
        <f t="shared" si="455"/>
        <v>--</v>
      </c>
    </row>
    <row r="3564" spans="1:47" x14ac:dyDescent="0.25">
      <c r="A3564" t="str">
        <f t="shared" si="450"/>
        <v>C490-2</v>
      </c>
      <c r="B3564" t="str">
        <f t="shared" si="451"/>
        <v>GND</v>
      </c>
      <c r="C3564" t="str">
        <f t="shared" si="452"/>
        <v>C490-GND</v>
      </c>
      <c r="D3564" t="str">
        <f t="shared" si="453"/>
        <v>C490-2</v>
      </c>
      <c r="E3564" t="s">
        <v>3401</v>
      </c>
      <c r="F3564">
        <v>2</v>
      </c>
      <c r="G3564" t="s">
        <v>433</v>
      </c>
      <c r="AT3564" t="str">
        <f t="shared" si="454"/>
        <v>GND</v>
      </c>
      <c r="AU3564" t="str">
        <f t="shared" si="455"/>
        <v>--</v>
      </c>
    </row>
    <row r="3565" spans="1:47" x14ac:dyDescent="0.25">
      <c r="A3565" t="str">
        <f t="shared" si="450"/>
        <v>C491-1</v>
      </c>
      <c r="B3565" t="str">
        <f t="shared" si="451"/>
        <v>1.0V_R</v>
      </c>
      <c r="C3565" t="str">
        <f t="shared" si="452"/>
        <v>C491-1.0V_R</v>
      </c>
      <c r="D3565" t="str">
        <f t="shared" si="453"/>
        <v>C491-1</v>
      </c>
      <c r="E3565" t="s">
        <v>3402</v>
      </c>
      <c r="F3565">
        <v>1</v>
      </c>
      <c r="G3565" t="s">
        <v>436</v>
      </c>
      <c r="AT3565" t="str">
        <f t="shared" si="454"/>
        <v>1.0V_R</v>
      </c>
      <c r="AU3565" t="str">
        <f t="shared" si="455"/>
        <v>--</v>
      </c>
    </row>
    <row r="3566" spans="1:47" x14ac:dyDescent="0.25">
      <c r="A3566" t="str">
        <f t="shared" si="450"/>
        <v>C491-2</v>
      </c>
      <c r="B3566" t="str">
        <f t="shared" si="451"/>
        <v>GND</v>
      </c>
      <c r="C3566" t="str">
        <f t="shared" si="452"/>
        <v>C491-GND</v>
      </c>
      <c r="D3566" t="str">
        <f t="shared" si="453"/>
        <v>C491-2</v>
      </c>
      <c r="E3566" t="s">
        <v>3402</v>
      </c>
      <c r="F3566">
        <v>2</v>
      </c>
      <c r="G3566" t="s">
        <v>433</v>
      </c>
      <c r="AT3566" t="str">
        <f t="shared" si="454"/>
        <v>GND</v>
      </c>
      <c r="AU3566" t="str">
        <f t="shared" si="455"/>
        <v>--</v>
      </c>
    </row>
    <row r="3567" spans="1:47" x14ac:dyDescent="0.25">
      <c r="A3567" t="str">
        <f t="shared" si="450"/>
        <v>C492-1</v>
      </c>
      <c r="B3567" t="str">
        <f t="shared" si="451"/>
        <v>1.0V_R</v>
      </c>
      <c r="C3567" t="str">
        <f t="shared" si="452"/>
        <v>C492-1.0V_R</v>
      </c>
      <c r="D3567" t="str">
        <f t="shared" si="453"/>
        <v>C492-1</v>
      </c>
      <c r="E3567" t="s">
        <v>3403</v>
      </c>
      <c r="F3567">
        <v>1</v>
      </c>
      <c r="G3567" t="s">
        <v>436</v>
      </c>
      <c r="AT3567" t="str">
        <f t="shared" si="454"/>
        <v>1.0V_R</v>
      </c>
      <c r="AU3567" t="str">
        <f t="shared" si="455"/>
        <v>--</v>
      </c>
    </row>
    <row r="3568" spans="1:47" x14ac:dyDescent="0.25">
      <c r="A3568" t="str">
        <f t="shared" si="450"/>
        <v>C492-2</v>
      </c>
      <c r="B3568" t="str">
        <f t="shared" si="451"/>
        <v>GND</v>
      </c>
      <c r="C3568" t="str">
        <f t="shared" si="452"/>
        <v>C492-GND</v>
      </c>
      <c r="D3568" t="str">
        <f t="shared" si="453"/>
        <v>C492-2</v>
      </c>
      <c r="E3568" t="s">
        <v>3403</v>
      </c>
      <c r="F3568">
        <v>2</v>
      </c>
      <c r="G3568" t="s">
        <v>433</v>
      </c>
      <c r="AT3568" t="str">
        <f t="shared" si="454"/>
        <v>GND</v>
      </c>
      <c r="AU3568" t="str">
        <f t="shared" si="455"/>
        <v>--</v>
      </c>
    </row>
    <row r="3569" spans="1:47" x14ac:dyDescent="0.25">
      <c r="A3569" t="str">
        <f t="shared" si="450"/>
        <v>C493-1</v>
      </c>
      <c r="B3569" t="str">
        <f t="shared" si="451"/>
        <v>1.0V_R</v>
      </c>
      <c r="C3569" t="str">
        <f t="shared" si="452"/>
        <v>C493-1.0V_R</v>
      </c>
      <c r="D3569" t="str">
        <f t="shared" si="453"/>
        <v>C493-1</v>
      </c>
      <c r="E3569" t="s">
        <v>3404</v>
      </c>
      <c r="F3569">
        <v>1</v>
      </c>
      <c r="G3569" t="s">
        <v>436</v>
      </c>
      <c r="AT3569" t="str">
        <f t="shared" si="454"/>
        <v>1.0V_R</v>
      </c>
      <c r="AU3569" t="str">
        <f t="shared" si="455"/>
        <v>--</v>
      </c>
    </row>
    <row r="3570" spans="1:47" x14ac:dyDescent="0.25">
      <c r="A3570" t="str">
        <f t="shared" si="450"/>
        <v>C493-2</v>
      </c>
      <c r="B3570" t="str">
        <f t="shared" si="451"/>
        <v>GND</v>
      </c>
      <c r="C3570" t="str">
        <f t="shared" si="452"/>
        <v>C493-GND</v>
      </c>
      <c r="D3570" t="str">
        <f t="shared" si="453"/>
        <v>C493-2</v>
      </c>
      <c r="E3570" t="s">
        <v>3404</v>
      </c>
      <c r="F3570">
        <v>2</v>
      </c>
      <c r="G3570" t="s">
        <v>433</v>
      </c>
      <c r="AT3570" t="str">
        <f t="shared" si="454"/>
        <v>GND</v>
      </c>
      <c r="AU3570" t="str">
        <f t="shared" si="455"/>
        <v>--</v>
      </c>
    </row>
    <row r="3571" spans="1:47" x14ac:dyDescent="0.25">
      <c r="A3571" t="str">
        <f t="shared" si="450"/>
        <v>C494-1</v>
      </c>
      <c r="B3571" t="str">
        <f t="shared" si="451"/>
        <v>VCCIO_2B_B</v>
      </c>
      <c r="C3571" t="str">
        <f t="shared" si="452"/>
        <v>C494-VCCIO_2B_B</v>
      </c>
      <c r="D3571" t="str">
        <f t="shared" si="453"/>
        <v>C494-1</v>
      </c>
      <c r="E3571" t="s">
        <v>3405</v>
      </c>
      <c r="F3571">
        <v>1</v>
      </c>
      <c r="G3571" t="s">
        <v>1002</v>
      </c>
      <c r="AT3571" t="str">
        <f t="shared" si="454"/>
        <v>VCCIO_2B_B</v>
      </c>
      <c r="AU3571" t="str">
        <f t="shared" si="455"/>
        <v>--</v>
      </c>
    </row>
    <row r="3572" spans="1:47" x14ac:dyDescent="0.25">
      <c r="A3572" t="str">
        <f t="shared" si="450"/>
        <v>C494-2</v>
      </c>
      <c r="B3572" t="str">
        <f t="shared" si="451"/>
        <v>GND</v>
      </c>
      <c r="C3572" t="str">
        <f t="shared" si="452"/>
        <v>C494-GND</v>
      </c>
      <c r="D3572" t="str">
        <f t="shared" si="453"/>
        <v>C494-2</v>
      </c>
      <c r="E3572" t="s">
        <v>3405</v>
      </c>
      <c r="F3572">
        <v>2</v>
      </c>
      <c r="G3572" t="s">
        <v>433</v>
      </c>
      <c r="AT3572" t="str">
        <f t="shared" si="454"/>
        <v>GND</v>
      </c>
      <c r="AU3572" t="str">
        <f t="shared" si="455"/>
        <v>--</v>
      </c>
    </row>
    <row r="3573" spans="1:47" x14ac:dyDescent="0.25">
      <c r="A3573" t="str">
        <f t="shared" si="450"/>
        <v>C495-1</v>
      </c>
      <c r="B3573" t="str">
        <f t="shared" si="451"/>
        <v>VCCIO_2B_B</v>
      </c>
      <c r="C3573" t="str">
        <f t="shared" si="452"/>
        <v>C495-VCCIO_2B_B</v>
      </c>
      <c r="D3573" t="str">
        <f t="shared" si="453"/>
        <v>C495-1</v>
      </c>
      <c r="E3573" t="s">
        <v>3406</v>
      </c>
      <c r="F3573">
        <v>1</v>
      </c>
      <c r="G3573" t="s">
        <v>1002</v>
      </c>
      <c r="AT3573" t="str">
        <f t="shared" si="454"/>
        <v>VCCIO_2B_B</v>
      </c>
      <c r="AU3573" t="str">
        <f t="shared" si="455"/>
        <v>--</v>
      </c>
    </row>
    <row r="3574" spans="1:47" x14ac:dyDescent="0.25">
      <c r="A3574" t="str">
        <f t="shared" si="450"/>
        <v>C495-2</v>
      </c>
      <c r="B3574" t="str">
        <f t="shared" si="451"/>
        <v>GND</v>
      </c>
      <c r="C3574" t="str">
        <f t="shared" si="452"/>
        <v>C495-GND</v>
      </c>
      <c r="D3574" t="str">
        <f t="shared" si="453"/>
        <v>C495-2</v>
      </c>
      <c r="E3574" t="s">
        <v>3406</v>
      </c>
      <c r="F3574">
        <v>2</v>
      </c>
      <c r="G3574" t="s">
        <v>433</v>
      </c>
      <c r="AT3574" t="str">
        <f t="shared" si="454"/>
        <v>GND</v>
      </c>
      <c r="AU3574" t="str">
        <f t="shared" si="455"/>
        <v>--</v>
      </c>
    </row>
    <row r="3575" spans="1:47" x14ac:dyDescent="0.25">
      <c r="A3575" t="str">
        <f t="shared" si="450"/>
        <v>C496-1</v>
      </c>
      <c r="B3575" t="str">
        <f t="shared" si="451"/>
        <v>VCCIO_2B_B</v>
      </c>
      <c r="C3575" t="str">
        <f t="shared" si="452"/>
        <v>C496-VCCIO_2B_B</v>
      </c>
      <c r="D3575" t="str">
        <f t="shared" si="453"/>
        <v>C496-1</v>
      </c>
      <c r="E3575" t="s">
        <v>3407</v>
      </c>
      <c r="F3575">
        <v>1</v>
      </c>
      <c r="G3575" t="s">
        <v>1002</v>
      </c>
      <c r="AT3575" t="str">
        <f t="shared" si="454"/>
        <v>VCCIO_2B_B</v>
      </c>
      <c r="AU3575" t="str">
        <f t="shared" si="455"/>
        <v>--</v>
      </c>
    </row>
    <row r="3576" spans="1:47" x14ac:dyDescent="0.25">
      <c r="A3576" t="str">
        <f t="shared" si="450"/>
        <v>C496-2</v>
      </c>
      <c r="B3576" t="str">
        <f t="shared" si="451"/>
        <v>GND</v>
      </c>
      <c r="C3576" t="str">
        <f t="shared" si="452"/>
        <v>C496-GND</v>
      </c>
      <c r="D3576" t="str">
        <f t="shared" si="453"/>
        <v>C496-2</v>
      </c>
      <c r="E3576" t="s">
        <v>3407</v>
      </c>
      <c r="F3576">
        <v>2</v>
      </c>
      <c r="G3576" t="s">
        <v>433</v>
      </c>
      <c r="AT3576" t="str">
        <f t="shared" si="454"/>
        <v>GND</v>
      </c>
      <c r="AU3576" t="str">
        <f t="shared" si="455"/>
        <v>--</v>
      </c>
    </row>
    <row r="3577" spans="1:47" x14ac:dyDescent="0.25">
      <c r="A3577" t="str">
        <f t="shared" si="450"/>
        <v>C497-1</v>
      </c>
      <c r="B3577" t="str">
        <f t="shared" si="451"/>
        <v>1.0V_R</v>
      </c>
      <c r="C3577" t="str">
        <f t="shared" si="452"/>
        <v>C497-1.0V_R</v>
      </c>
      <c r="D3577" t="str">
        <f t="shared" si="453"/>
        <v>C497-1</v>
      </c>
      <c r="E3577" t="s">
        <v>3408</v>
      </c>
      <c r="F3577">
        <v>1</v>
      </c>
      <c r="G3577" t="s">
        <v>436</v>
      </c>
      <c r="AT3577" t="str">
        <f t="shared" si="454"/>
        <v>1.0V_R</v>
      </c>
      <c r="AU3577" t="str">
        <f t="shared" si="455"/>
        <v>--</v>
      </c>
    </row>
    <row r="3578" spans="1:47" x14ac:dyDescent="0.25">
      <c r="A3578" t="str">
        <f t="shared" si="450"/>
        <v>C497-2</v>
      </c>
      <c r="B3578" t="str">
        <f t="shared" si="451"/>
        <v>GND</v>
      </c>
      <c r="C3578" t="str">
        <f t="shared" si="452"/>
        <v>C497-GND</v>
      </c>
      <c r="D3578" t="str">
        <f t="shared" si="453"/>
        <v>C497-2</v>
      </c>
      <c r="E3578" t="s">
        <v>3408</v>
      </c>
      <c r="F3578">
        <v>2</v>
      </c>
      <c r="G3578" t="s">
        <v>433</v>
      </c>
      <c r="AT3578" t="str">
        <f t="shared" si="454"/>
        <v>GND</v>
      </c>
      <c r="AU3578" t="str">
        <f t="shared" si="455"/>
        <v>--</v>
      </c>
    </row>
    <row r="3579" spans="1:47" x14ac:dyDescent="0.25">
      <c r="A3579" t="str">
        <f t="shared" si="450"/>
        <v>C498-1</v>
      </c>
      <c r="B3579" t="str">
        <f t="shared" si="451"/>
        <v>1.0V_R</v>
      </c>
      <c r="C3579" t="str">
        <f t="shared" si="452"/>
        <v>C498-1.0V_R</v>
      </c>
      <c r="D3579" t="str">
        <f t="shared" si="453"/>
        <v>C498-1</v>
      </c>
      <c r="E3579" t="s">
        <v>3409</v>
      </c>
      <c r="F3579">
        <v>1</v>
      </c>
      <c r="G3579" t="s">
        <v>436</v>
      </c>
      <c r="AT3579" t="str">
        <f t="shared" si="454"/>
        <v>1.0V_R</v>
      </c>
      <c r="AU3579" t="str">
        <f t="shared" si="455"/>
        <v>--</v>
      </c>
    </row>
    <row r="3580" spans="1:47" x14ac:dyDescent="0.25">
      <c r="A3580" t="str">
        <f t="shared" si="450"/>
        <v>C498-2</v>
      </c>
      <c r="B3580" t="str">
        <f t="shared" si="451"/>
        <v>GND</v>
      </c>
      <c r="C3580" t="str">
        <f t="shared" si="452"/>
        <v>C498-GND</v>
      </c>
      <c r="D3580" t="str">
        <f t="shared" si="453"/>
        <v>C498-2</v>
      </c>
      <c r="E3580" t="s">
        <v>3409</v>
      </c>
      <c r="F3580">
        <v>2</v>
      </c>
      <c r="G3580" t="s">
        <v>433</v>
      </c>
      <c r="AT3580" t="str">
        <f t="shared" si="454"/>
        <v>GND</v>
      </c>
      <c r="AU3580" t="str">
        <f t="shared" si="455"/>
        <v>--</v>
      </c>
    </row>
    <row r="3581" spans="1:47" x14ac:dyDescent="0.25">
      <c r="A3581" t="str">
        <f t="shared" si="450"/>
        <v>C499-1</v>
      </c>
      <c r="B3581" t="str">
        <f t="shared" si="451"/>
        <v>1.0V_R</v>
      </c>
      <c r="C3581" t="str">
        <f t="shared" si="452"/>
        <v>C499-1.0V_R</v>
      </c>
      <c r="D3581" t="str">
        <f t="shared" si="453"/>
        <v>C499-1</v>
      </c>
      <c r="E3581" t="s">
        <v>3410</v>
      </c>
      <c r="F3581">
        <v>1</v>
      </c>
      <c r="G3581" t="s">
        <v>436</v>
      </c>
      <c r="AT3581" t="str">
        <f t="shared" si="454"/>
        <v>1.0V_R</v>
      </c>
      <c r="AU3581" t="str">
        <f t="shared" si="455"/>
        <v>--</v>
      </c>
    </row>
    <row r="3582" spans="1:47" x14ac:dyDescent="0.25">
      <c r="A3582" t="str">
        <f t="shared" si="450"/>
        <v>C499-2</v>
      </c>
      <c r="B3582" t="str">
        <f t="shared" si="451"/>
        <v>GND</v>
      </c>
      <c r="C3582" t="str">
        <f t="shared" si="452"/>
        <v>C499-GND</v>
      </c>
      <c r="D3582" t="str">
        <f t="shared" si="453"/>
        <v>C499-2</v>
      </c>
      <c r="E3582" t="s">
        <v>3410</v>
      </c>
      <c r="F3582">
        <v>2</v>
      </c>
      <c r="G3582" t="s">
        <v>433</v>
      </c>
      <c r="AT3582" t="str">
        <f t="shared" si="454"/>
        <v>GND</v>
      </c>
      <c r="AU3582" t="str">
        <f t="shared" si="455"/>
        <v>--</v>
      </c>
    </row>
    <row r="3583" spans="1:47" x14ac:dyDescent="0.25">
      <c r="A3583" t="str">
        <f t="shared" si="450"/>
        <v>C500-1</v>
      </c>
      <c r="B3583" t="str">
        <f t="shared" si="451"/>
        <v>1.0V_R</v>
      </c>
      <c r="C3583" t="str">
        <f t="shared" si="452"/>
        <v>C500-1.0V_R</v>
      </c>
      <c r="D3583" t="str">
        <f t="shared" si="453"/>
        <v>C500-1</v>
      </c>
      <c r="E3583" t="s">
        <v>3411</v>
      </c>
      <c r="F3583">
        <v>1</v>
      </c>
      <c r="G3583" t="s">
        <v>436</v>
      </c>
      <c r="AT3583" t="str">
        <f t="shared" si="454"/>
        <v>1.0V_R</v>
      </c>
      <c r="AU3583" t="str">
        <f t="shared" si="455"/>
        <v>--</v>
      </c>
    </row>
    <row r="3584" spans="1:47" x14ac:dyDescent="0.25">
      <c r="A3584" t="str">
        <f t="shared" si="450"/>
        <v>C500-2</v>
      </c>
      <c r="B3584" t="str">
        <f t="shared" si="451"/>
        <v>GND</v>
      </c>
      <c r="C3584" t="str">
        <f t="shared" si="452"/>
        <v>C500-GND</v>
      </c>
      <c r="D3584" t="str">
        <f t="shared" si="453"/>
        <v>C500-2</v>
      </c>
      <c r="E3584" t="s">
        <v>3411</v>
      </c>
      <c r="F3584">
        <v>2</v>
      </c>
      <c r="G3584" t="s">
        <v>433</v>
      </c>
      <c r="AT3584" t="str">
        <f t="shared" si="454"/>
        <v>GND</v>
      </c>
      <c r="AU3584" t="str">
        <f t="shared" si="455"/>
        <v>--</v>
      </c>
    </row>
    <row r="3585" spans="1:47" x14ac:dyDescent="0.25">
      <c r="A3585" t="str">
        <f t="shared" si="450"/>
        <v>C501-1</v>
      </c>
      <c r="B3585" t="str">
        <f t="shared" si="451"/>
        <v>1.8V</v>
      </c>
      <c r="C3585" t="str">
        <f t="shared" si="452"/>
        <v>C501-1.8V</v>
      </c>
      <c r="D3585" t="str">
        <f t="shared" si="453"/>
        <v>C501-1</v>
      </c>
      <c r="E3585" t="s">
        <v>3412</v>
      </c>
      <c r="F3585">
        <v>1</v>
      </c>
      <c r="G3585" t="s">
        <v>441</v>
      </c>
      <c r="AT3585" t="str">
        <f t="shared" si="454"/>
        <v>1.8V</v>
      </c>
      <c r="AU3585" t="str">
        <f t="shared" si="455"/>
        <v>--</v>
      </c>
    </row>
    <row r="3586" spans="1:47" x14ac:dyDescent="0.25">
      <c r="A3586" t="str">
        <f t="shared" si="450"/>
        <v>C501-2</v>
      </c>
      <c r="B3586" t="str">
        <f t="shared" si="451"/>
        <v>GND</v>
      </c>
      <c r="C3586" t="str">
        <f t="shared" si="452"/>
        <v>C501-GND</v>
      </c>
      <c r="D3586" t="str">
        <f t="shared" si="453"/>
        <v>C501-2</v>
      </c>
      <c r="E3586" t="s">
        <v>3412</v>
      </c>
      <c r="F3586">
        <v>2</v>
      </c>
      <c r="G3586" t="s">
        <v>433</v>
      </c>
      <c r="AT3586" t="str">
        <f t="shared" si="454"/>
        <v>GND</v>
      </c>
      <c r="AU3586" t="str">
        <f t="shared" si="455"/>
        <v>--</v>
      </c>
    </row>
    <row r="3587" spans="1:47" x14ac:dyDescent="0.25">
      <c r="A3587" t="str">
        <f t="shared" si="450"/>
        <v>C502-1</v>
      </c>
      <c r="B3587" t="str">
        <f t="shared" si="451"/>
        <v>1.8V</v>
      </c>
      <c r="C3587" t="str">
        <f t="shared" si="452"/>
        <v>C502-1.8V</v>
      </c>
      <c r="D3587" t="str">
        <f t="shared" si="453"/>
        <v>C502-1</v>
      </c>
      <c r="E3587" t="s">
        <v>3413</v>
      </c>
      <c r="F3587">
        <v>1</v>
      </c>
      <c r="G3587" t="s">
        <v>441</v>
      </c>
      <c r="AT3587" t="str">
        <f t="shared" si="454"/>
        <v>1.8V</v>
      </c>
      <c r="AU3587" t="str">
        <f t="shared" si="455"/>
        <v>--</v>
      </c>
    </row>
    <row r="3588" spans="1:47" x14ac:dyDescent="0.25">
      <c r="A3588" t="str">
        <f t="shared" si="450"/>
        <v>C502-2</v>
      </c>
      <c r="B3588" t="str">
        <f t="shared" si="451"/>
        <v>GND</v>
      </c>
      <c r="C3588" t="str">
        <f t="shared" si="452"/>
        <v>C502-GND</v>
      </c>
      <c r="D3588" t="str">
        <f t="shared" si="453"/>
        <v>C502-2</v>
      </c>
      <c r="E3588" t="s">
        <v>3413</v>
      </c>
      <c r="F3588">
        <v>2</v>
      </c>
      <c r="G3588" t="s">
        <v>433</v>
      </c>
      <c r="AT3588" t="str">
        <f t="shared" si="454"/>
        <v>GND</v>
      </c>
      <c r="AU3588" t="str">
        <f t="shared" si="455"/>
        <v>--</v>
      </c>
    </row>
    <row r="3589" spans="1:47" x14ac:dyDescent="0.25">
      <c r="A3589" t="str">
        <f t="shared" si="450"/>
        <v>C503-1</v>
      </c>
      <c r="B3589" t="str">
        <f t="shared" si="451"/>
        <v>1.8V</v>
      </c>
      <c r="C3589" t="str">
        <f t="shared" si="452"/>
        <v>C503-1.8V</v>
      </c>
      <c r="D3589" t="str">
        <f t="shared" si="453"/>
        <v>C503-1</v>
      </c>
      <c r="E3589" t="s">
        <v>3414</v>
      </c>
      <c r="F3589">
        <v>1</v>
      </c>
      <c r="G3589" t="s">
        <v>441</v>
      </c>
      <c r="AT3589" t="str">
        <f t="shared" si="454"/>
        <v>1.8V</v>
      </c>
      <c r="AU3589" t="str">
        <f t="shared" si="455"/>
        <v>--</v>
      </c>
    </row>
    <row r="3590" spans="1:47" x14ac:dyDescent="0.25">
      <c r="A3590" t="str">
        <f t="shared" ref="A3590:A3653" si="456">$E3590&amp;"-"&amp;$F3590</f>
        <v>C503-2</v>
      </c>
      <c r="B3590" t="str">
        <f t="shared" ref="B3590:B3653" si="457">IF(OR(E3590=$A$2,E3590=$B$2,E3590=$C$2,E3590=$D$2),"--",G3590)</f>
        <v>GND</v>
      </c>
      <c r="C3590" t="str">
        <f t="shared" ref="C3590:C3653" si="458">$E3590&amp;"-"&amp;$G3590</f>
        <v>C503-GND</v>
      </c>
      <c r="D3590" t="str">
        <f t="shared" ref="D3590:D3653" si="459">A3590</f>
        <v>C503-2</v>
      </c>
      <c r="E3590" t="s">
        <v>3414</v>
      </c>
      <c r="F3590">
        <v>2</v>
      </c>
      <c r="G3590" t="s">
        <v>433</v>
      </c>
      <c r="AT3590" t="str">
        <f t="shared" ref="AT3590:AT3653" si="460">IF(IF(COUNTIF($AO$6:$AQ$150,B3590)&gt;0,"---","--")="---",VLOOKUP(B3590,$AO$6:$AQ$150,3,0),B3590)</f>
        <v>GND</v>
      </c>
      <c r="AU3590" t="str">
        <f t="shared" ref="AU3590:AU3653" si="461">IF(IF(COUNTIF($AO$6:$AQ$150,B3590)&gt;0,"---","--")="---",VLOOKUP(B3590,$AO$6:$AQ$150,2,0),"--")</f>
        <v>--</v>
      </c>
    </row>
    <row r="3591" spans="1:47" x14ac:dyDescent="0.25">
      <c r="A3591" t="str">
        <f t="shared" si="456"/>
        <v>C504-1</v>
      </c>
      <c r="B3591" t="str">
        <f t="shared" si="457"/>
        <v>1.8V</v>
      </c>
      <c r="C3591" t="str">
        <f t="shared" si="458"/>
        <v>C504-1.8V</v>
      </c>
      <c r="D3591" t="str">
        <f t="shared" si="459"/>
        <v>C504-1</v>
      </c>
      <c r="E3591" t="s">
        <v>3415</v>
      </c>
      <c r="F3591">
        <v>1</v>
      </c>
      <c r="G3591" t="s">
        <v>441</v>
      </c>
      <c r="AT3591" t="str">
        <f t="shared" si="460"/>
        <v>1.8V</v>
      </c>
      <c r="AU3591" t="str">
        <f t="shared" si="461"/>
        <v>--</v>
      </c>
    </row>
    <row r="3592" spans="1:47" x14ac:dyDescent="0.25">
      <c r="A3592" t="str">
        <f t="shared" si="456"/>
        <v>C504-2</v>
      </c>
      <c r="B3592" t="str">
        <f t="shared" si="457"/>
        <v>GND</v>
      </c>
      <c r="C3592" t="str">
        <f t="shared" si="458"/>
        <v>C504-GND</v>
      </c>
      <c r="D3592" t="str">
        <f t="shared" si="459"/>
        <v>C504-2</v>
      </c>
      <c r="E3592" t="s">
        <v>3415</v>
      </c>
      <c r="F3592">
        <v>2</v>
      </c>
      <c r="G3592" t="s">
        <v>433</v>
      </c>
      <c r="AT3592" t="str">
        <f t="shared" si="460"/>
        <v>GND</v>
      </c>
      <c r="AU3592" t="str">
        <f t="shared" si="461"/>
        <v>--</v>
      </c>
    </row>
    <row r="3593" spans="1:47" x14ac:dyDescent="0.25">
      <c r="A3593" t="str">
        <f t="shared" si="456"/>
        <v>C505-1</v>
      </c>
      <c r="B3593" t="str">
        <f t="shared" si="457"/>
        <v>1.1V_LPDDR4</v>
      </c>
      <c r="C3593" t="str">
        <f t="shared" si="458"/>
        <v>C505-1.1V_LPDDR4</v>
      </c>
      <c r="D3593" t="str">
        <f t="shared" si="459"/>
        <v>C505-1</v>
      </c>
      <c r="E3593" t="s">
        <v>3416</v>
      </c>
      <c r="F3593">
        <v>1</v>
      </c>
      <c r="G3593" t="s">
        <v>438</v>
      </c>
      <c r="AT3593" t="str">
        <f t="shared" si="460"/>
        <v>1.1V_LPDDR4</v>
      </c>
      <c r="AU3593" t="str">
        <f t="shared" si="461"/>
        <v>--</v>
      </c>
    </row>
    <row r="3594" spans="1:47" x14ac:dyDescent="0.25">
      <c r="A3594" t="str">
        <f t="shared" si="456"/>
        <v>C505-2</v>
      </c>
      <c r="B3594" t="str">
        <f t="shared" si="457"/>
        <v>GND</v>
      </c>
      <c r="C3594" t="str">
        <f t="shared" si="458"/>
        <v>C505-GND</v>
      </c>
      <c r="D3594" t="str">
        <f t="shared" si="459"/>
        <v>C505-2</v>
      </c>
      <c r="E3594" t="s">
        <v>3416</v>
      </c>
      <c r="F3594">
        <v>2</v>
      </c>
      <c r="G3594" t="s">
        <v>433</v>
      </c>
      <c r="AT3594" t="str">
        <f t="shared" si="460"/>
        <v>GND</v>
      </c>
      <c r="AU3594" t="str">
        <f t="shared" si="461"/>
        <v>--</v>
      </c>
    </row>
    <row r="3595" spans="1:47" x14ac:dyDescent="0.25">
      <c r="A3595" t="str">
        <f t="shared" si="456"/>
        <v>C506-1</v>
      </c>
      <c r="B3595" t="str">
        <f t="shared" si="457"/>
        <v>1.1V_LPDDR4</v>
      </c>
      <c r="C3595" t="str">
        <f t="shared" si="458"/>
        <v>C506-1.1V_LPDDR4</v>
      </c>
      <c r="D3595" t="str">
        <f t="shared" si="459"/>
        <v>C506-1</v>
      </c>
      <c r="E3595" t="s">
        <v>3417</v>
      </c>
      <c r="F3595">
        <v>1</v>
      </c>
      <c r="G3595" t="s">
        <v>438</v>
      </c>
      <c r="AT3595" t="str">
        <f t="shared" si="460"/>
        <v>1.1V_LPDDR4</v>
      </c>
      <c r="AU3595" t="str">
        <f t="shared" si="461"/>
        <v>--</v>
      </c>
    </row>
    <row r="3596" spans="1:47" x14ac:dyDescent="0.25">
      <c r="A3596" t="str">
        <f t="shared" si="456"/>
        <v>C506-2</v>
      </c>
      <c r="B3596" t="str">
        <f t="shared" si="457"/>
        <v>GND</v>
      </c>
      <c r="C3596" t="str">
        <f t="shared" si="458"/>
        <v>C506-GND</v>
      </c>
      <c r="D3596" t="str">
        <f t="shared" si="459"/>
        <v>C506-2</v>
      </c>
      <c r="E3596" t="s">
        <v>3417</v>
      </c>
      <c r="F3596">
        <v>2</v>
      </c>
      <c r="G3596" t="s">
        <v>433</v>
      </c>
      <c r="AT3596" t="str">
        <f t="shared" si="460"/>
        <v>GND</v>
      </c>
      <c r="AU3596" t="str">
        <f t="shared" si="461"/>
        <v>--</v>
      </c>
    </row>
    <row r="3597" spans="1:47" x14ac:dyDescent="0.25">
      <c r="A3597" t="str">
        <f t="shared" si="456"/>
        <v>C507-1</v>
      </c>
      <c r="B3597" t="str">
        <f t="shared" si="457"/>
        <v>1.1V_LPDDR4</v>
      </c>
      <c r="C3597" t="str">
        <f t="shared" si="458"/>
        <v>C507-1.1V_LPDDR4</v>
      </c>
      <c r="D3597" t="str">
        <f t="shared" si="459"/>
        <v>C507-1</v>
      </c>
      <c r="E3597" t="s">
        <v>3418</v>
      </c>
      <c r="F3597">
        <v>1</v>
      </c>
      <c r="G3597" t="s">
        <v>438</v>
      </c>
      <c r="AT3597" t="str">
        <f t="shared" si="460"/>
        <v>1.1V_LPDDR4</v>
      </c>
      <c r="AU3597" t="str">
        <f t="shared" si="461"/>
        <v>--</v>
      </c>
    </row>
    <row r="3598" spans="1:47" x14ac:dyDescent="0.25">
      <c r="A3598" t="str">
        <f t="shared" si="456"/>
        <v>C507-2</v>
      </c>
      <c r="B3598" t="str">
        <f t="shared" si="457"/>
        <v>GND</v>
      </c>
      <c r="C3598" t="str">
        <f t="shared" si="458"/>
        <v>C507-GND</v>
      </c>
      <c r="D3598" t="str">
        <f t="shared" si="459"/>
        <v>C507-2</v>
      </c>
      <c r="E3598" t="s">
        <v>3418</v>
      </c>
      <c r="F3598">
        <v>2</v>
      </c>
      <c r="G3598" t="s">
        <v>433</v>
      </c>
      <c r="AT3598" t="str">
        <f t="shared" si="460"/>
        <v>GND</v>
      </c>
      <c r="AU3598" t="str">
        <f t="shared" si="461"/>
        <v>--</v>
      </c>
    </row>
    <row r="3599" spans="1:47" x14ac:dyDescent="0.25">
      <c r="A3599" t="str">
        <f t="shared" si="456"/>
        <v>C508-1</v>
      </c>
      <c r="B3599" t="str">
        <f t="shared" si="457"/>
        <v>VCCH_SDM</v>
      </c>
      <c r="C3599" t="str">
        <f t="shared" si="458"/>
        <v>C508-VCCH_SDM</v>
      </c>
      <c r="D3599" t="str">
        <f t="shared" si="459"/>
        <v>C508-1</v>
      </c>
      <c r="E3599" t="s">
        <v>3419</v>
      </c>
      <c r="F3599">
        <v>1</v>
      </c>
      <c r="G3599" t="s">
        <v>1221</v>
      </c>
      <c r="AT3599" t="str">
        <f t="shared" si="460"/>
        <v>VCCH_SDM</v>
      </c>
      <c r="AU3599" t="str">
        <f t="shared" si="461"/>
        <v>--</v>
      </c>
    </row>
    <row r="3600" spans="1:47" x14ac:dyDescent="0.25">
      <c r="A3600" t="str">
        <f t="shared" si="456"/>
        <v>C508-2</v>
      </c>
      <c r="B3600" t="str">
        <f t="shared" si="457"/>
        <v>GND</v>
      </c>
      <c r="C3600" t="str">
        <f t="shared" si="458"/>
        <v>C508-GND</v>
      </c>
      <c r="D3600" t="str">
        <f t="shared" si="459"/>
        <v>C508-2</v>
      </c>
      <c r="E3600" t="s">
        <v>3419</v>
      </c>
      <c r="F3600">
        <v>2</v>
      </c>
      <c r="G3600" t="s">
        <v>433</v>
      </c>
      <c r="AT3600" t="str">
        <f t="shared" si="460"/>
        <v>GND</v>
      </c>
      <c r="AU3600" t="str">
        <f t="shared" si="461"/>
        <v>--</v>
      </c>
    </row>
    <row r="3601" spans="1:47" x14ac:dyDescent="0.25">
      <c r="A3601" t="str">
        <f t="shared" si="456"/>
        <v>C509-1</v>
      </c>
      <c r="B3601" t="str">
        <f t="shared" si="457"/>
        <v>FPGA_VCC</v>
      </c>
      <c r="C3601" t="str">
        <f t="shared" si="458"/>
        <v>C509-FPGA_VCC</v>
      </c>
      <c r="D3601" t="str">
        <f t="shared" si="459"/>
        <v>C509-1</v>
      </c>
      <c r="E3601" t="s">
        <v>3420</v>
      </c>
      <c r="F3601">
        <v>1</v>
      </c>
      <c r="G3601" t="s">
        <v>954</v>
      </c>
      <c r="AT3601" t="str">
        <f t="shared" si="460"/>
        <v>FPGA_VCC</v>
      </c>
      <c r="AU3601" t="str">
        <f t="shared" si="461"/>
        <v>--</v>
      </c>
    </row>
    <row r="3602" spans="1:47" x14ac:dyDescent="0.25">
      <c r="A3602" t="str">
        <f t="shared" si="456"/>
        <v>C509-2</v>
      </c>
      <c r="B3602" t="str">
        <f t="shared" si="457"/>
        <v>GND</v>
      </c>
      <c r="C3602" t="str">
        <f t="shared" si="458"/>
        <v>C509-GND</v>
      </c>
      <c r="D3602" t="str">
        <f t="shared" si="459"/>
        <v>C509-2</v>
      </c>
      <c r="E3602" t="s">
        <v>3420</v>
      </c>
      <c r="F3602">
        <v>2</v>
      </c>
      <c r="G3602" t="s">
        <v>433</v>
      </c>
      <c r="AT3602" t="str">
        <f t="shared" si="460"/>
        <v>GND</v>
      </c>
      <c r="AU3602" t="str">
        <f t="shared" si="461"/>
        <v>--</v>
      </c>
    </row>
    <row r="3603" spans="1:47" x14ac:dyDescent="0.25">
      <c r="A3603" t="str">
        <f t="shared" si="456"/>
        <v>C510-1</v>
      </c>
      <c r="B3603" t="str">
        <f t="shared" si="457"/>
        <v>1.1V_LPDDR4</v>
      </c>
      <c r="C3603" t="str">
        <f t="shared" si="458"/>
        <v>C510-1.1V_LPDDR4</v>
      </c>
      <c r="D3603" t="str">
        <f t="shared" si="459"/>
        <v>C510-1</v>
      </c>
      <c r="E3603" t="s">
        <v>3421</v>
      </c>
      <c r="F3603">
        <v>1</v>
      </c>
      <c r="G3603" t="s">
        <v>438</v>
      </c>
      <c r="AT3603" t="str">
        <f t="shared" si="460"/>
        <v>1.1V_LPDDR4</v>
      </c>
      <c r="AU3603" t="str">
        <f t="shared" si="461"/>
        <v>--</v>
      </c>
    </row>
    <row r="3604" spans="1:47" x14ac:dyDescent="0.25">
      <c r="A3604" t="str">
        <f t="shared" si="456"/>
        <v>C510-2</v>
      </c>
      <c r="B3604" t="str">
        <f t="shared" si="457"/>
        <v>GND</v>
      </c>
      <c r="C3604" t="str">
        <f t="shared" si="458"/>
        <v>C510-GND</v>
      </c>
      <c r="D3604" t="str">
        <f t="shared" si="459"/>
        <v>C510-2</v>
      </c>
      <c r="E3604" t="s">
        <v>3421</v>
      </c>
      <c r="F3604">
        <v>2</v>
      </c>
      <c r="G3604" t="s">
        <v>433</v>
      </c>
      <c r="AT3604" t="str">
        <f t="shared" si="460"/>
        <v>GND</v>
      </c>
      <c r="AU3604" t="str">
        <f t="shared" si="461"/>
        <v>--</v>
      </c>
    </row>
    <row r="3605" spans="1:47" x14ac:dyDescent="0.25">
      <c r="A3605" t="str">
        <f t="shared" si="456"/>
        <v>C511-1</v>
      </c>
      <c r="B3605" t="str">
        <f t="shared" si="457"/>
        <v>1.1V_LPDDR4</v>
      </c>
      <c r="C3605" t="str">
        <f t="shared" si="458"/>
        <v>C511-1.1V_LPDDR4</v>
      </c>
      <c r="D3605" t="str">
        <f t="shared" si="459"/>
        <v>C511-1</v>
      </c>
      <c r="E3605" t="s">
        <v>3422</v>
      </c>
      <c r="F3605">
        <v>1</v>
      </c>
      <c r="G3605" t="s">
        <v>438</v>
      </c>
      <c r="AT3605" t="str">
        <f t="shared" si="460"/>
        <v>1.1V_LPDDR4</v>
      </c>
      <c r="AU3605" t="str">
        <f t="shared" si="461"/>
        <v>--</v>
      </c>
    </row>
    <row r="3606" spans="1:47" x14ac:dyDescent="0.25">
      <c r="A3606" t="str">
        <f t="shared" si="456"/>
        <v>C511-2</v>
      </c>
      <c r="B3606" t="str">
        <f t="shared" si="457"/>
        <v>GND</v>
      </c>
      <c r="C3606" t="str">
        <f t="shared" si="458"/>
        <v>C511-GND</v>
      </c>
      <c r="D3606" t="str">
        <f t="shared" si="459"/>
        <v>C511-2</v>
      </c>
      <c r="E3606" t="s">
        <v>3422</v>
      </c>
      <c r="F3606">
        <v>2</v>
      </c>
      <c r="G3606" t="s">
        <v>433</v>
      </c>
      <c r="AT3606" t="str">
        <f t="shared" si="460"/>
        <v>GND</v>
      </c>
      <c r="AU3606" t="str">
        <f t="shared" si="461"/>
        <v>--</v>
      </c>
    </row>
    <row r="3607" spans="1:47" x14ac:dyDescent="0.25">
      <c r="A3607" t="str">
        <f t="shared" si="456"/>
        <v>C512-1</v>
      </c>
      <c r="B3607" t="str">
        <f t="shared" si="457"/>
        <v>1.1V_LPDDR4</v>
      </c>
      <c r="C3607" t="str">
        <f t="shared" si="458"/>
        <v>C512-1.1V_LPDDR4</v>
      </c>
      <c r="D3607" t="str">
        <f t="shared" si="459"/>
        <v>C512-1</v>
      </c>
      <c r="E3607" t="s">
        <v>3423</v>
      </c>
      <c r="F3607">
        <v>1</v>
      </c>
      <c r="G3607" t="s">
        <v>438</v>
      </c>
      <c r="AT3607" t="str">
        <f t="shared" si="460"/>
        <v>1.1V_LPDDR4</v>
      </c>
      <c r="AU3607" t="str">
        <f t="shared" si="461"/>
        <v>--</v>
      </c>
    </row>
    <row r="3608" spans="1:47" x14ac:dyDescent="0.25">
      <c r="A3608" t="str">
        <f t="shared" si="456"/>
        <v>C512-2</v>
      </c>
      <c r="B3608" t="str">
        <f t="shared" si="457"/>
        <v>GND</v>
      </c>
      <c r="C3608" t="str">
        <f t="shared" si="458"/>
        <v>C512-GND</v>
      </c>
      <c r="D3608" t="str">
        <f t="shared" si="459"/>
        <v>C512-2</v>
      </c>
      <c r="E3608" t="s">
        <v>3423</v>
      </c>
      <c r="F3608">
        <v>2</v>
      </c>
      <c r="G3608" t="s">
        <v>433</v>
      </c>
      <c r="AT3608" t="str">
        <f t="shared" si="460"/>
        <v>GND</v>
      </c>
      <c r="AU3608" t="str">
        <f t="shared" si="461"/>
        <v>--</v>
      </c>
    </row>
    <row r="3609" spans="1:47" x14ac:dyDescent="0.25">
      <c r="A3609" t="str">
        <f t="shared" si="456"/>
        <v>C513-1</v>
      </c>
      <c r="B3609" t="str">
        <f t="shared" si="457"/>
        <v>FPGA_VCC</v>
      </c>
      <c r="C3609" t="str">
        <f t="shared" si="458"/>
        <v>C513-FPGA_VCC</v>
      </c>
      <c r="D3609" t="str">
        <f t="shared" si="459"/>
        <v>C513-1</v>
      </c>
      <c r="E3609" t="s">
        <v>3424</v>
      </c>
      <c r="F3609">
        <v>1</v>
      </c>
      <c r="G3609" t="s">
        <v>954</v>
      </c>
      <c r="AT3609" t="str">
        <f t="shared" si="460"/>
        <v>FPGA_VCC</v>
      </c>
      <c r="AU3609" t="str">
        <f t="shared" si="461"/>
        <v>--</v>
      </c>
    </row>
    <row r="3610" spans="1:47" x14ac:dyDescent="0.25">
      <c r="A3610" t="str">
        <f t="shared" si="456"/>
        <v>C513-2</v>
      </c>
      <c r="B3610" t="str">
        <f t="shared" si="457"/>
        <v>GND</v>
      </c>
      <c r="C3610" t="str">
        <f t="shared" si="458"/>
        <v>C513-GND</v>
      </c>
      <c r="D3610" t="str">
        <f t="shared" si="459"/>
        <v>C513-2</v>
      </c>
      <c r="E3610" t="s">
        <v>3424</v>
      </c>
      <c r="F3610">
        <v>2</v>
      </c>
      <c r="G3610" t="s">
        <v>433</v>
      </c>
      <c r="AT3610" t="str">
        <f t="shared" si="460"/>
        <v>GND</v>
      </c>
      <c r="AU3610" t="str">
        <f t="shared" si="461"/>
        <v>--</v>
      </c>
    </row>
    <row r="3611" spans="1:47" x14ac:dyDescent="0.25">
      <c r="A3611" t="str">
        <f t="shared" si="456"/>
        <v>C514-1</v>
      </c>
      <c r="B3611" t="str">
        <f t="shared" si="457"/>
        <v>FPGA_VCC</v>
      </c>
      <c r="C3611" t="str">
        <f t="shared" si="458"/>
        <v>C514-FPGA_VCC</v>
      </c>
      <c r="D3611" t="str">
        <f t="shared" si="459"/>
        <v>C514-1</v>
      </c>
      <c r="E3611" t="s">
        <v>3425</v>
      </c>
      <c r="F3611">
        <v>1</v>
      </c>
      <c r="G3611" t="s">
        <v>954</v>
      </c>
      <c r="AT3611" t="str">
        <f t="shared" si="460"/>
        <v>FPGA_VCC</v>
      </c>
      <c r="AU3611" t="str">
        <f t="shared" si="461"/>
        <v>--</v>
      </c>
    </row>
    <row r="3612" spans="1:47" x14ac:dyDescent="0.25">
      <c r="A3612" t="str">
        <f t="shared" si="456"/>
        <v>C514-2</v>
      </c>
      <c r="B3612" t="str">
        <f t="shared" si="457"/>
        <v>GND</v>
      </c>
      <c r="C3612" t="str">
        <f t="shared" si="458"/>
        <v>C514-GND</v>
      </c>
      <c r="D3612" t="str">
        <f t="shared" si="459"/>
        <v>C514-2</v>
      </c>
      <c r="E3612" t="s">
        <v>3425</v>
      </c>
      <c r="F3612">
        <v>2</v>
      </c>
      <c r="G3612" t="s">
        <v>433</v>
      </c>
      <c r="AT3612" t="str">
        <f t="shared" si="460"/>
        <v>GND</v>
      </c>
      <c r="AU3612" t="str">
        <f t="shared" si="461"/>
        <v>--</v>
      </c>
    </row>
    <row r="3613" spans="1:47" x14ac:dyDescent="0.25">
      <c r="A3613" t="str">
        <f t="shared" si="456"/>
        <v>C515-1</v>
      </c>
      <c r="B3613" t="str">
        <f t="shared" si="457"/>
        <v>FPGA_VCC</v>
      </c>
      <c r="C3613" t="str">
        <f t="shared" si="458"/>
        <v>C515-FPGA_VCC</v>
      </c>
      <c r="D3613" t="str">
        <f t="shared" si="459"/>
        <v>C515-1</v>
      </c>
      <c r="E3613" t="s">
        <v>3426</v>
      </c>
      <c r="F3613">
        <v>1</v>
      </c>
      <c r="G3613" t="s">
        <v>954</v>
      </c>
      <c r="AT3613" t="str">
        <f t="shared" si="460"/>
        <v>FPGA_VCC</v>
      </c>
      <c r="AU3613" t="str">
        <f t="shared" si="461"/>
        <v>--</v>
      </c>
    </row>
    <row r="3614" spans="1:47" x14ac:dyDescent="0.25">
      <c r="A3614" t="str">
        <f t="shared" si="456"/>
        <v>C515-2</v>
      </c>
      <c r="B3614" t="str">
        <f t="shared" si="457"/>
        <v>GND</v>
      </c>
      <c r="C3614" t="str">
        <f t="shared" si="458"/>
        <v>C515-GND</v>
      </c>
      <c r="D3614" t="str">
        <f t="shared" si="459"/>
        <v>C515-2</v>
      </c>
      <c r="E3614" t="s">
        <v>3426</v>
      </c>
      <c r="F3614">
        <v>2</v>
      </c>
      <c r="G3614" t="s">
        <v>433</v>
      </c>
      <c r="AT3614" t="str">
        <f t="shared" si="460"/>
        <v>GND</v>
      </c>
      <c r="AU3614" t="str">
        <f t="shared" si="461"/>
        <v>--</v>
      </c>
    </row>
    <row r="3615" spans="1:47" x14ac:dyDescent="0.25">
      <c r="A3615" t="str">
        <f t="shared" si="456"/>
        <v>C516-1</v>
      </c>
      <c r="B3615" t="str">
        <f t="shared" si="457"/>
        <v>FPGA_VCC</v>
      </c>
      <c r="C3615" t="str">
        <f t="shared" si="458"/>
        <v>C516-FPGA_VCC</v>
      </c>
      <c r="D3615" t="str">
        <f t="shared" si="459"/>
        <v>C516-1</v>
      </c>
      <c r="E3615" t="s">
        <v>3427</v>
      </c>
      <c r="F3615">
        <v>1</v>
      </c>
      <c r="G3615" t="s">
        <v>954</v>
      </c>
      <c r="AT3615" t="str">
        <f t="shared" si="460"/>
        <v>FPGA_VCC</v>
      </c>
      <c r="AU3615" t="str">
        <f t="shared" si="461"/>
        <v>--</v>
      </c>
    </row>
    <row r="3616" spans="1:47" x14ac:dyDescent="0.25">
      <c r="A3616" t="str">
        <f t="shared" si="456"/>
        <v>C516-2</v>
      </c>
      <c r="B3616" t="str">
        <f t="shared" si="457"/>
        <v>GND</v>
      </c>
      <c r="C3616" t="str">
        <f t="shared" si="458"/>
        <v>C516-GND</v>
      </c>
      <c r="D3616" t="str">
        <f t="shared" si="459"/>
        <v>C516-2</v>
      </c>
      <c r="E3616" t="s">
        <v>3427</v>
      </c>
      <c r="F3616">
        <v>2</v>
      </c>
      <c r="G3616" t="s">
        <v>433</v>
      </c>
      <c r="AT3616" t="str">
        <f t="shared" si="460"/>
        <v>GND</v>
      </c>
      <c r="AU3616" t="str">
        <f t="shared" si="461"/>
        <v>--</v>
      </c>
    </row>
    <row r="3617" spans="1:47" x14ac:dyDescent="0.25">
      <c r="A3617" t="str">
        <f t="shared" si="456"/>
        <v>C517-1</v>
      </c>
      <c r="B3617" t="str">
        <f t="shared" si="457"/>
        <v>FPGA_VCC</v>
      </c>
      <c r="C3617" t="str">
        <f t="shared" si="458"/>
        <v>C517-FPGA_VCC</v>
      </c>
      <c r="D3617" t="str">
        <f t="shared" si="459"/>
        <v>C517-1</v>
      </c>
      <c r="E3617" t="s">
        <v>3428</v>
      </c>
      <c r="F3617">
        <v>1</v>
      </c>
      <c r="G3617" t="s">
        <v>954</v>
      </c>
      <c r="AT3617" t="str">
        <f t="shared" si="460"/>
        <v>FPGA_VCC</v>
      </c>
      <c r="AU3617" t="str">
        <f t="shared" si="461"/>
        <v>--</v>
      </c>
    </row>
    <row r="3618" spans="1:47" x14ac:dyDescent="0.25">
      <c r="A3618" t="str">
        <f t="shared" si="456"/>
        <v>C517-2</v>
      </c>
      <c r="B3618" t="str">
        <f t="shared" si="457"/>
        <v>GND</v>
      </c>
      <c r="C3618" t="str">
        <f t="shared" si="458"/>
        <v>C517-GND</v>
      </c>
      <c r="D3618" t="str">
        <f t="shared" si="459"/>
        <v>C517-2</v>
      </c>
      <c r="E3618" t="s">
        <v>3428</v>
      </c>
      <c r="F3618">
        <v>2</v>
      </c>
      <c r="G3618" t="s">
        <v>433</v>
      </c>
      <c r="AT3618" t="str">
        <f t="shared" si="460"/>
        <v>GND</v>
      </c>
      <c r="AU3618" t="str">
        <f t="shared" si="461"/>
        <v>--</v>
      </c>
    </row>
    <row r="3619" spans="1:47" x14ac:dyDescent="0.25">
      <c r="A3619" t="str">
        <f t="shared" si="456"/>
        <v>C518-1</v>
      </c>
      <c r="B3619" t="str">
        <f t="shared" si="457"/>
        <v>FPGA_VCC</v>
      </c>
      <c r="C3619" t="str">
        <f t="shared" si="458"/>
        <v>C518-FPGA_VCC</v>
      </c>
      <c r="D3619" t="str">
        <f t="shared" si="459"/>
        <v>C518-1</v>
      </c>
      <c r="E3619" t="s">
        <v>3429</v>
      </c>
      <c r="F3619">
        <v>1</v>
      </c>
      <c r="G3619" t="s">
        <v>954</v>
      </c>
      <c r="AT3619" t="str">
        <f t="shared" si="460"/>
        <v>FPGA_VCC</v>
      </c>
      <c r="AU3619" t="str">
        <f t="shared" si="461"/>
        <v>--</v>
      </c>
    </row>
    <row r="3620" spans="1:47" x14ac:dyDescent="0.25">
      <c r="A3620" t="str">
        <f t="shared" si="456"/>
        <v>C518-2</v>
      </c>
      <c r="B3620" t="str">
        <f t="shared" si="457"/>
        <v>GND</v>
      </c>
      <c r="C3620" t="str">
        <f t="shared" si="458"/>
        <v>C518-GND</v>
      </c>
      <c r="D3620" t="str">
        <f t="shared" si="459"/>
        <v>C518-2</v>
      </c>
      <c r="E3620" t="s">
        <v>3429</v>
      </c>
      <c r="F3620">
        <v>2</v>
      </c>
      <c r="G3620" t="s">
        <v>433</v>
      </c>
      <c r="AT3620" t="str">
        <f t="shared" si="460"/>
        <v>GND</v>
      </c>
      <c r="AU3620" t="str">
        <f t="shared" si="461"/>
        <v>--</v>
      </c>
    </row>
    <row r="3621" spans="1:47" x14ac:dyDescent="0.25">
      <c r="A3621" t="str">
        <f t="shared" si="456"/>
        <v>C519-1</v>
      </c>
      <c r="B3621" t="str">
        <f t="shared" si="457"/>
        <v>FPGA_VCC</v>
      </c>
      <c r="C3621" t="str">
        <f t="shared" si="458"/>
        <v>C519-FPGA_VCC</v>
      </c>
      <c r="D3621" t="str">
        <f t="shared" si="459"/>
        <v>C519-1</v>
      </c>
      <c r="E3621" t="s">
        <v>3430</v>
      </c>
      <c r="F3621">
        <v>1</v>
      </c>
      <c r="G3621" t="s">
        <v>954</v>
      </c>
      <c r="AT3621" t="str">
        <f t="shared" si="460"/>
        <v>FPGA_VCC</v>
      </c>
      <c r="AU3621" t="str">
        <f t="shared" si="461"/>
        <v>--</v>
      </c>
    </row>
    <row r="3622" spans="1:47" x14ac:dyDescent="0.25">
      <c r="A3622" t="str">
        <f t="shared" si="456"/>
        <v>C519-2</v>
      </c>
      <c r="B3622" t="str">
        <f t="shared" si="457"/>
        <v>GND</v>
      </c>
      <c r="C3622" t="str">
        <f t="shared" si="458"/>
        <v>C519-GND</v>
      </c>
      <c r="D3622" t="str">
        <f t="shared" si="459"/>
        <v>C519-2</v>
      </c>
      <c r="E3622" t="s">
        <v>3430</v>
      </c>
      <c r="F3622">
        <v>2</v>
      </c>
      <c r="G3622" t="s">
        <v>433</v>
      </c>
      <c r="AT3622" t="str">
        <f t="shared" si="460"/>
        <v>GND</v>
      </c>
      <c r="AU3622" t="str">
        <f t="shared" si="461"/>
        <v>--</v>
      </c>
    </row>
    <row r="3623" spans="1:47" x14ac:dyDescent="0.25">
      <c r="A3623" t="str">
        <f t="shared" si="456"/>
        <v>C520-1</v>
      </c>
      <c r="B3623" t="str">
        <f t="shared" si="457"/>
        <v>VCCR_CORE</v>
      </c>
      <c r="C3623" t="str">
        <f t="shared" si="458"/>
        <v>C520-VCCR_CORE</v>
      </c>
      <c r="D3623" t="str">
        <f t="shared" si="459"/>
        <v>C520-1</v>
      </c>
      <c r="E3623" t="s">
        <v>3431</v>
      </c>
      <c r="F3623">
        <v>1</v>
      </c>
      <c r="G3623" t="s">
        <v>1310</v>
      </c>
      <c r="AT3623" t="str">
        <f t="shared" si="460"/>
        <v>VCCR_CORE</v>
      </c>
      <c r="AU3623" t="str">
        <f t="shared" si="461"/>
        <v>--</v>
      </c>
    </row>
    <row r="3624" spans="1:47" x14ac:dyDescent="0.25">
      <c r="A3624" t="str">
        <f t="shared" si="456"/>
        <v>C520-2</v>
      </c>
      <c r="B3624" t="str">
        <f t="shared" si="457"/>
        <v>GND</v>
      </c>
      <c r="C3624" t="str">
        <f t="shared" si="458"/>
        <v>C520-GND</v>
      </c>
      <c r="D3624" t="str">
        <f t="shared" si="459"/>
        <v>C520-2</v>
      </c>
      <c r="E3624" t="s">
        <v>3431</v>
      </c>
      <c r="F3624">
        <v>2</v>
      </c>
      <c r="G3624" t="s">
        <v>433</v>
      </c>
      <c r="AT3624" t="str">
        <f t="shared" si="460"/>
        <v>GND</v>
      </c>
      <c r="AU3624" t="str">
        <f t="shared" si="461"/>
        <v>--</v>
      </c>
    </row>
    <row r="3625" spans="1:47" x14ac:dyDescent="0.25">
      <c r="A3625" t="str">
        <f t="shared" si="456"/>
        <v>C521-1</v>
      </c>
      <c r="B3625" t="str">
        <f t="shared" si="457"/>
        <v>FPGA_VCC</v>
      </c>
      <c r="C3625" t="str">
        <f t="shared" si="458"/>
        <v>C521-FPGA_VCC</v>
      </c>
      <c r="D3625" t="str">
        <f t="shared" si="459"/>
        <v>C521-1</v>
      </c>
      <c r="E3625" t="s">
        <v>3432</v>
      </c>
      <c r="F3625">
        <v>1</v>
      </c>
      <c r="G3625" t="s">
        <v>954</v>
      </c>
      <c r="AT3625" t="str">
        <f t="shared" si="460"/>
        <v>FPGA_VCC</v>
      </c>
      <c r="AU3625" t="str">
        <f t="shared" si="461"/>
        <v>--</v>
      </c>
    </row>
    <row r="3626" spans="1:47" x14ac:dyDescent="0.25">
      <c r="A3626" t="str">
        <f t="shared" si="456"/>
        <v>C521-2</v>
      </c>
      <c r="B3626" t="str">
        <f t="shared" si="457"/>
        <v>GND</v>
      </c>
      <c r="C3626" t="str">
        <f t="shared" si="458"/>
        <v>C521-GND</v>
      </c>
      <c r="D3626" t="str">
        <f t="shared" si="459"/>
        <v>C521-2</v>
      </c>
      <c r="E3626" t="s">
        <v>3432</v>
      </c>
      <c r="F3626">
        <v>2</v>
      </c>
      <c r="G3626" t="s">
        <v>433</v>
      </c>
      <c r="AT3626" t="str">
        <f t="shared" si="460"/>
        <v>GND</v>
      </c>
      <c r="AU3626" t="str">
        <f t="shared" si="461"/>
        <v>--</v>
      </c>
    </row>
    <row r="3627" spans="1:47" x14ac:dyDescent="0.25">
      <c r="A3627" t="str">
        <f t="shared" si="456"/>
        <v>C522-1</v>
      </c>
      <c r="B3627" t="str">
        <f t="shared" si="457"/>
        <v>FPGA_VCC</v>
      </c>
      <c r="C3627" t="str">
        <f t="shared" si="458"/>
        <v>C522-FPGA_VCC</v>
      </c>
      <c r="D3627" t="str">
        <f t="shared" si="459"/>
        <v>C522-1</v>
      </c>
      <c r="E3627" t="s">
        <v>3433</v>
      </c>
      <c r="F3627">
        <v>1</v>
      </c>
      <c r="G3627" t="s">
        <v>954</v>
      </c>
      <c r="AT3627" t="str">
        <f t="shared" si="460"/>
        <v>FPGA_VCC</v>
      </c>
      <c r="AU3627" t="str">
        <f t="shared" si="461"/>
        <v>--</v>
      </c>
    </row>
    <row r="3628" spans="1:47" x14ac:dyDescent="0.25">
      <c r="A3628" t="str">
        <f t="shared" si="456"/>
        <v>C522-2</v>
      </c>
      <c r="B3628" t="str">
        <f t="shared" si="457"/>
        <v>GND</v>
      </c>
      <c r="C3628" t="str">
        <f t="shared" si="458"/>
        <v>C522-GND</v>
      </c>
      <c r="D3628" t="str">
        <f t="shared" si="459"/>
        <v>C522-2</v>
      </c>
      <c r="E3628" t="s">
        <v>3433</v>
      </c>
      <c r="F3628">
        <v>2</v>
      </c>
      <c r="G3628" t="s">
        <v>433</v>
      </c>
      <c r="AT3628" t="str">
        <f t="shared" si="460"/>
        <v>GND</v>
      </c>
      <c r="AU3628" t="str">
        <f t="shared" si="461"/>
        <v>--</v>
      </c>
    </row>
    <row r="3629" spans="1:47" x14ac:dyDescent="0.25">
      <c r="A3629" t="str">
        <f t="shared" si="456"/>
        <v>C523-1</v>
      </c>
      <c r="B3629" t="str">
        <f t="shared" si="457"/>
        <v>FPGA_VCC</v>
      </c>
      <c r="C3629" t="str">
        <f t="shared" si="458"/>
        <v>C523-FPGA_VCC</v>
      </c>
      <c r="D3629" t="str">
        <f t="shared" si="459"/>
        <v>C523-1</v>
      </c>
      <c r="E3629" t="s">
        <v>3434</v>
      </c>
      <c r="F3629">
        <v>1</v>
      </c>
      <c r="G3629" t="s">
        <v>954</v>
      </c>
      <c r="AT3629" t="str">
        <f t="shared" si="460"/>
        <v>FPGA_VCC</v>
      </c>
      <c r="AU3629" t="str">
        <f t="shared" si="461"/>
        <v>--</v>
      </c>
    </row>
    <row r="3630" spans="1:47" x14ac:dyDescent="0.25">
      <c r="A3630" t="str">
        <f t="shared" si="456"/>
        <v>C523-2</v>
      </c>
      <c r="B3630" t="str">
        <f t="shared" si="457"/>
        <v>GND</v>
      </c>
      <c r="C3630" t="str">
        <f t="shared" si="458"/>
        <v>C523-GND</v>
      </c>
      <c r="D3630" t="str">
        <f t="shared" si="459"/>
        <v>C523-2</v>
      </c>
      <c r="E3630" t="s">
        <v>3434</v>
      </c>
      <c r="F3630">
        <v>2</v>
      </c>
      <c r="G3630" t="s">
        <v>433</v>
      </c>
      <c r="AT3630" t="str">
        <f t="shared" si="460"/>
        <v>GND</v>
      </c>
      <c r="AU3630" t="str">
        <f t="shared" si="461"/>
        <v>--</v>
      </c>
    </row>
    <row r="3631" spans="1:47" x14ac:dyDescent="0.25">
      <c r="A3631" t="str">
        <f t="shared" si="456"/>
        <v>C524-1</v>
      </c>
      <c r="B3631" t="str">
        <f t="shared" si="457"/>
        <v>VCCIO_3B_T</v>
      </c>
      <c r="C3631" t="str">
        <f t="shared" si="458"/>
        <v>C524-VCCIO_3B_T</v>
      </c>
      <c r="D3631" t="str">
        <f t="shared" si="459"/>
        <v>C524-1</v>
      </c>
      <c r="E3631" t="s">
        <v>3435</v>
      </c>
      <c r="F3631">
        <v>1</v>
      </c>
      <c r="G3631" t="s">
        <v>882</v>
      </c>
      <c r="AT3631" t="str">
        <f t="shared" si="460"/>
        <v>VCCIO_3B_T</v>
      </c>
      <c r="AU3631" t="str">
        <f t="shared" si="461"/>
        <v>--</v>
      </c>
    </row>
    <row r="3632" spans="1:47" x14ac:dyDescent="0.25">
      <c r="A3632" t="str">
        <f t="shared" si="456"/>
        <v>C524-2</v>
      </c>
      <c r="B3632" t="str">
        <f t="shared" si="457"/>
        <v>GND</v>
      </c>
      <c r="C3632" t="str">
        <f t="shared" si="458"/>
        <v>C524-GND</v>
      </c>
      <c r="D3632" t="str">
        <f t="shared" si="459"/>
        <v>C524-2</v>
      </c>
      <c r="E3632" t="s">
        <v>3435</v>
      </c>
      <c r="F3632">
        <v>2</v>
      </c>
      <c r="G3632" t="s">
        <v>433</v>
      </c>
      <c r="AT3632" t="str">
        <f t="shared" si="460"/>
        <v>GND</v>
      </c>
      <c r="AU3632" t="str">
        <f t="shared" si="461"/>
        <v>--</v>
      </c>
    </row>
    <row r="3633" spans="1:47" x14ac:dyDescent="0.25">
      <c r="A3633" t="str">
        <f t="shared" si="456"/>
        <v>C525-1</v>
      </c>
      <c r="B3633" t="str">
        <f t="shared" si="457"/>
        <v>VCCIO_3B_T</v>
      </c>
      <c r="C3633" t="str">
        <f t="shared" si="458"/>
        <v>C525-VCCIO_3B_T</v>
      </c>
      <c r="D3633" t="str">
        <f t="shared" si="459"/>
        <v>C525-1</v>
      </c>
      <c r="E3633" t="s">
        <v>3436</v>
      </c>
      <c r="F3633">
        <v>1</v>
      </c>
      <c r="G3633" t="s">
        <v>882</v>
      </c>
      <c r="AT3633" t="str">
        <f t="shared" si="460"/>
        <v>VCCIO_3B_T</v>
      </c>
      <c r="AU3633" t="str">
        <f t="shared" si="461"/>
        <v>--</v>
      </c>
    </row>
    <row r="3634" spans="1:47" x14ac:dyDescent="0.25">
      <c r="A3634" t="str">
        <f t="shared" si="456"/>
        <v>C525-2</v>
      </c>
      <c r="B3634" t="str">
        <f t="shared" si="457"/>
        <v>GND</v>
      </c>
      <c r="C3634" t="str">
        <f t="shared" si="458"/>
        <v>C525-GND</v>
      </c>
      <c r="D3634" t="str">
        <f t="shared" si="459"/>
        <v>C525-2</v>
      </c>
      <c r="E3634" t="s">
        <v>3436</v>
      </c>
      <c r="F3634">
        <v>2</v>
      </c>
      <c r="G3634" t="s">
        <v>433</v>
      </c>
      <c r="AT3634" t="str">
        <f t="shared" si="460"/>
        <v>GND</v>
      </c>
      <c r="AU3634" t="str">
        <f t="shared" si="461"/>
        <v>--</v>
      </c>
    </row>
    <row r="3635" spans="1:47" x14ac:dyDescent="0.25">
      <c r="A3635" t="str">
        <f t="shared" si="456"/>
        <v>C526-1</v>
      </c>
      <c r="B3635" t="str">
        <f t="shared" si="457"/>
        <v>VCCIO_3B_T</v>
      </c>
      <c r="C3635" t="str">
        <f t="shared" si="458"/>
        <v>C526-VCCIO_3B_T</v>
      </c>
      <c r="D3635" t="str">
        <f t="shared" si="459"/>
        <v>C526-1</v>
      </c>
      <c r="E3635" t="s">
        <v>3437</v>
      </c>
      <c r="F3635">
        <v>1</v>
      </c>
      <c r="G3635" t="s">
        <v>882</v>
      </c>
      <c r="AT3635" t="str">
        <f t="shared" si="460"/>
        <v>VCCIO_3B_T</v>
      </c>
      <c r="AU3635" t="str">
        <f t="shared" si="461"/>
        <v>--</v>
      </c>
    </row>
    <row r="3636" spans="1:47" x14ac:dyDescent="0.25">
      <c r="A3636" t="str">
        <f t="shared" si="456"/>
        <v>C526-2</v>
      </c>
      <c r="B3636" t="str">
        <f t="shared" si="457"/>
        <v>GND</v>
      </c>
      <c r="C3636" t="str">
        <f t="shared" si="458"/>
        <v>C526-GND</v>
      </c>
      <c r="D3636" t="str">
        <f t="shared" si="459"/>
        <v>C526-2</v>
      </c>
      <c r="E3636" t="s">
        <v>3437</v>
      </c>
      <c r="F3636">
        <v>2</v>
      </c>
      <c r="G3636" t="s">
        <v>433</v>
      </c>
      <c r="AT3636" t="str">
        <f t="shared" si="460"/>
        <v>GND</v>
      </c>
      <c r="AU3636" t="str">
        <f t="shared" si="461"/>
        <v>--</v>
      </c>
    </row>
    <row r="3637" spans="1:47" x14ac:dyDescent="0.25">
      <c r="A3637" t="str">
        <f t="shared" si="456"/>
        <v>C527-1</v>
      </c>
      <c r="B3637" t="str">
        <f t="shared" si="457"/>
        <v>1.8V</v>
      </c>
      <c r="C3637" t="str">
        <f t="shared" si="458"/>
        <v>C527-1.8V</v>
      </c>
      <c r="D3637" t="str">
        <f t="shared" si="459"/>
        <v>C527-1</v>
      </c>
      <c r="E3637" t="s">
        <v>3438</v>
      </c>
      <c r="F3637">
        <v>1</v>
      </c>
      <c r="G3637" t="s">
        <v>441</v>
      </c>
      <c r="AT3637" t="str">
        <f t="shared" si="460"/>
        <v>1.8V</v>
      </c>
      <c r="AU3637" t="str">
        <f t="shared" si="461"/>
        <v>--</v>
      </c>
    </row>
    <row r="3638" spans="1:47" x14ac:dyDescent="0.25">
      <c r="A3638" t="str">
        <f t="shared" si="456"/>
        <v>C527-2</v>
      </c>
      <c r="B3638" t="str">
        <f t="shared" si="457"/>
        <v>GND</v>
      </c>
      <c r="C3638" t="str">
        <f t="shared" si="458"/>
        <v>C527-GND</v>
      </c>
      <c r="D3638" t="str">
        <f t="shared" si="459"/>
        <v>C527-2</v>
      </c>
      <c r="E3638" t="s">
        <v>3438</v>
      </c>
      <c r="F3638">
        <v>2</v>
      </c>
      <c r="G3638" t="s">
        <v>433</v>
      </c>
      <c r="AT3638" t="str">
        <f t="shared" si="460"/>
        <v>GND</v>
      </c>
      <c r="AU3638" t="str">
        <f t="shared" si="461"/>
        <v>--</v>
      </c>
    </row>
    <row r="3639" spans="1:47" x14ac:dyDescent="0.25">
      <c r="A3639" t="str">
        <f t="shared" si="456"/>
        <v>C528-1</v>
      </c>
      <c r="B3639" t="str">
        <f t="shared" si="457"/>
        <v>1.8V</v>
      </c>
      <c r="C3639" t="str">
        <f t="shared" si="458"/>
        <v>C528-1.8V</v>
      </c>
      <c r="D3639" t="str">
        <f t="shared" si="459"/>
        <v>C528-1</v>
      </c>
      <c r="E3639" t="s">
        <v>3439</v>
      </c>
      <c r="F3639">
        <v>1</v>
      </c>
      <c r="G3639" t="s">
        <v>441</v>
      </c>
      <c r="AT3639" t="str">
        <f t="shared" si="460"/>
        <v>1.8V</v>
      </c>
      <c r="AU3639" t="str">
        <f t="shared" si="461"/>
        <v>--</v>
      </c>
    </row>
    <row r="3640" spans="1:47" x14ac:dyDescent="0.25">
      <c r="A3640" t="str">
        <f t="shared" si="456"/>
        <v>C528-2</v>
      </c>
      <c r="B3640" t="str">
        <f t="shared" si="457"/>
        <v>GND</v>
      </c>
      <c r="C3640" t="str">
        <f t="shared" si="458"/>
        <v>C528-GND</v>
      </c>
      <c r="D3640" t="str">
        <f t="shared" si="459"/>
        <v>C528-2</v>
      </c>
      <c r="E3640" t="s">
        <v>3439</v>
      </c>
      <c r="F3640">
        <v>2</v>
      </c>
      <c r="G3640" t="s">
        <v>433</v>
      </c>
      <c r="AT3640" t="str">
        <f t="shared" si="460"/>
        <v>GND</v>
      </c>
      <c r="AU3640" t="str">
        <f t="shared" si="461"/>
        <v>--</v>
      </c>
    </row>
    <row r="3641" spans="1:47" x14ac:dyDescent="0.25">
      <c r="A3641" t="str">
        <f t="shared" si="456"/>
        <v>C529-1</v>
      </c>
      <c r="B3641" t="str">
        <f t="shared" si="457"/>
        <v>1.8V</v>
      </c>
      <c r="C3641" t="str">
        <f t="shared" si="458"/>
        <v>C529-1.8V</v>
      </c>
      <c r="D3641" t="str">
        <f t="shared" si="459"/>
        <v>C529-1</v>
      </c>
      <c r="E3641" t="s">
        <v>3440</v>
      </c>
      <c r="F3641">
        <v>1</v>
      </c>
      <c r="G3641" t="s">
        <v>441</v>
      </c>
      <c r="AT3641" t="str">
        <f t="shared" si="460"/>
        <v>1.8V</v>
      </c>
      <c r="AU3641" t="str">
        <f t="shared" si="461"/>
        <v>--</v>
      </c>
    </row>
    <row r="3642" spans="1:47" x14ac:dyDescent="0.25">
      <c r="A3642" t="str">
        <f t="shared" si="456"/>
        <v>C529-2</v>
      </c>
      <c r="B3642" t="str">
        <f t="shared" si="457"/>
        <v>GND</v>
      </c>
      <c r="C3642" t="str">
        <f t="shared" si="458"/>
        <v>C529-GND</v>
      </c>
      <c r="D3642" t="str">
        <f t="shared" si="459"/>
        <v>C529-2</v>
      </c>
      <c r="E3642" t="s">
        <v>3440</v>
      </c>
      <c r="F3642">
        <v>2</v>
      </c>
      <c r="G3642" t="s">
        <v>433</v>
      </c>
      <c r="AT3642" t="str">
        <f t="shared" si="460"/>
        <v>GND</v>
      </c>
      <c r="AU3642" t="str">
        <f t="shared" si="461"/>
        <v>--</v>
      </c>
    </row>
    <row r="3643" spans="1:47" x14ac:dyDescent="0.25">
      <c r="A3643" t="str">
        <f t="shared" si="456"/>
        <v>C530-1</v>
      </c>
      <c r="B3643" t="str">
        <f t="shared" si="457"/>
        <v>1.8V</v>
      </c>
      <c r="C3643" t="str">
        <f t="shared" si="458"/>
        <v>C530-1.8V</v>
      </c>
      <c r="D3643" t="str">
        <f t="shared" si="459"/>
        <v>C530-1</v>
      </c>
      <c r="E3643" t="s">
        <v>3441</v>
      </c>
      <c r="F3643">
        <v>1</v>
      </c>
      <c r="G3643" t="s">
        <v>441</v>
      </c>
      <c r="AT3643" t="str">
        <f t="shared" si="460"/>
        <v>1.8V</v>
      </c>
      <c r="AU3643" t="str">
        <f t="shared" si="461"/>
        <v>--</v>
      </c>
    </row>
    <row r="3644" spans="1:47" x14ac:dyDescent="0.25">
      <c r="A3644" t="str">
        <f t="shared" si="456"/>
        <v>C530-2</v>
      </c>
      <c r="B3644" t="str">
        <f t="shared" si="457"/>
        <v>GND</v>
      </c>
      <c r="C3644" t="str">
        <f t="shared" si="458"/>
        <v>C530-GND</v>
      </c>
      <c r="D3644" t="str">
        <f t="shared" si="459"/>
        <v>C530-2</v>
      </c>
      <c r="E3644" t="s">
        <v>3441</v>
      </c>
      <c r="F3644">
        <v>2</v>
      </c>
      <c r="G3644" t="s">
        <v>433</v>
      </c>
      <c r="AT3644" t="str">
        <f t="shared" si="460"/>
        <v>GND</v>
      </c>
      <c r="AU3644" t="str">
        <f t="shared" si="461"/>
        <v>--</v>
      </c>
    </row>
    <row r="3645" spans="1:47" x14ac:dyDescent="0.25">
      <c r="A3645" t="str">
        <f t="shared" si="456"/>
        <v>C531-1</v>
      </c>
      <c r="B3645" t="str">
        <f t="shared" si="457"/>
        <v>0.8V</v>
      </c>
      <c r="C3645" t="str">
        <f t="shared" si="458"/>
        <v>C531-0.8V</v>
      </c>
      <c r="D3645" t="str">
        <f t="shared" si="459"/>
        <v>C531-1</v>
      </c>
      <c r="E3645" t="s">
        <v>3442</v>
      </c>
      <c r="F3645">
        <v>1</v>
      </c>
      <c r="G3645" t="s">
        <v>427</v>
      </c>
      <c r="AT3645" t="str">
        <f t="shared" si="460"/>
        <v>0.8V</v>
      </c>
      <c r="AU3645" t="str">
        <f t="shared" si="461"/>
        <v>--</v>
      </c>
    </row>
    <row r="3646" spans="1:47" x14ac:dyDescent="0.25">
      <c r="A3646" t="str">
        <f t="shared" si="456"/>
        <v>C531-2</v>
      </c>
      <c r="B3646" t="str">
        <f t="shared" si="457"/>
        <v>GND</v>
      </c>
      <c r="C3646" t="str">
        <f t="shared" si="458"/>
        <v>C531-GND</v>
      </c>
      <c r="D3646" t="str">
        <f t="shared" si="459"/>
        <v>C531-2</v>
      </c>
      <c r="E3646" t="s">
        <v>3442</v>
      </c>
      <c r="F3646">
        <v>2</v>
      </c>
      <c r="G3646" t="s">
        <v>433</v>
      </c>
      <c r="AT3646" t="str">
        <f t="shared" si="460"/>
        <v>GND</v>
      </c>
      <c r="AU3646" t="str">
        <f t="shared" si="461"/>
        <v>--</v>
      </c>
    </row>
    <row r="3647" spans="1:47" x14ac:dyDescent="0.25">
      <c r="A3647" t="str">
        <f t="shared" si="456"/>
        <v>C532-1</v>
      </c>
      <c r="B3647" t="str">
        <f t="shared" si="457"/>
        <v>0.8V</v>
      </c>
      <c r="C3647" t="str">
        <f t="shared" si="458"/>
        <v>C532-0.8V</v>
      </c>
      <c r="D3647" t="str">
        <f t="shared" si="459"/>
        <v>C532-1</v>
      </c>
      <c r="E3647" t="s">
        <v>3443</v>
      </c>
      <c r="F3647">
        <v>1</v>
      </c>
      <c r="G3647" t="s">
        <v>427</v>
      </c>
      <c r="AT3647" t="str">
        <f t="shared" si="460"/>
        <v>0.8V</v>
      </c>
      <c r="AU3647" t="str">
        <f t="shared" si="461"/>
        <v>--</v>
      </c>
    </row>
    <row r="3648" spans="1:47" x14ac:dyDescent="0.25">
      <c r="A3648" t="str">
        <f t="shared" si="456"/>
        <v>C532-2</v>
      </c>
      <c r="B3648" t="str">
        <f t="shared" si="457"/>
        <v>GND</v>
      </c>
      <c r="C3648" t="str">
        <f t="shared" si="458"/>
        <v>C532-GND</v>
      </c>
      <c r="D3648" t="str">
        <f t="shared" si="459"/>
        <v>C532-2</v>
      </c>
      <c r="E3648" t="s">
        <v>3443</v>
      </c>
      <c r="F3648">
        <v>2</v>
      </c>
      <c r="G3648" t="s">
        <v>433</v>
      </c>
      <c r="AT3648" t="str">
        <f t="shared" si="460"/>
        <v>GND</v>
      </c>
      <c r="AU3648" t="str">
        <f t="shared" si="461"/>
        <v>--</v>
      </c>
    </row>
    <row r="3649" spans="1:47" x14ac:dyDescent="0.25">
      <c r="A3649" t="str">
        <f t="shared" si="456"/>
        <v>C533-1</v>
      </c>
      <c r="B3649" t="str">
        <f t="shared" si="457"/>
        <v>FPGA_VCC</v>
      </c>
      <c r="C3649" t="str">
        <f t="shared" si="458"/>
        <v>C533-FPGA_VCC</v>
      </c>
      <c r="D3649" t="str">
        <f t="shared" si="459"/>
        <v>C533-1</v>
      </c>
      <c r="E3649" t="s">
        <v>3444</v>
      </c>
      <c r="F3649">
        <v>1</v>
      </c>
      <c r="G3649" t="s">
        <v>954</v>
      </c>
      <c r="AT3649" t="str">
        <f t="shared" si="460"/>
        <v>FPGA_VCC</v>
      </c>
      <c r="AU3649" t="str">
        <f t="shared" si="461"/>
        <v>--</v>
      </c>
    </row>
    <row r="3650" spans="1:47" x14ac:dyDescent="0.25">
      <c r="A3650" t="str">
        <f t="shared" si="456"/>
        <v>C533-2</v>
      </c>
      <c r="B3650" t="str">
        <f t="shared" si="457"/>
        <v>GND</v>
      </c>
      <c r="C3650" t="str">
        <f t="shared" si="458"/>
        <v>C533-GND</v>
      </c>
      <c r="D3650" t="str">
        <f t="shared" si="459"/>
        <v>C533-2</v>
      </c>
      <c r="E3650" t="s">
        <v>3444</v>
      </c>
      <c r="F3650">
        <v>2</v>
      </c>
      <c r="G3650" t="s">
        <v>433</v>
      </c>
      <c r="AT3650" t="str">
        <f t="shared" si="460"/>
        <v>GND</v>
      </c>
      <c r="AU3650" t="str">
        <f t="shared" si="461"/>
        <v>--</v>
      </c>
    </row>
    <row r="3651" spans="1:47" x14ac:dyDescent="0.25">
      <c r="A3651" t="str">
        <f t="shared" si="456"/>
        <v>C534-1</v>
      </c>
      <c r="B3651" t="str">
        <f t="shared" si="457"/>
        <v>FPGA_VCC</v>
      </c>
      <c r="C3651" t="str">
        <f t="shared" si="458"/>
        <v>C534-FPGA_VCC</v>
      </c>
      <c r="D3651" t="str">
        <f t="shared" si="459"/>
        <v>C534-1</v>
      </c>
      <c r="E3651" t="s">
        <v>3445</v>
      </c>
      <c r="F3651">
        <v>1</v>
      </c>
      <c r="G3651" t="s">
        <v>954</v>
      </c>
      <c r="AT3651" t="str">
        <f t="shared" si="460"/>
        <v>FPGA_VCC</v>
      </c>
      <c r="AU3651" t="str">
        <f t="shared" si="461"/>
        <v>--</v>
      </c>
    </row>
    <row r="3652" spans="1:47" x14ac:dyDescent="0.25">
      <c r="A3652" t="str">
        <f t="shared" si="456"/>
        <v>C534-2</v>
      </c>
      <c r="B3652" t="str">
        <f t="shared" si="457"/>
        <v>GND</v>
      </c>
      <c r="C3652" t="str">
        <f t="shared" si="458"/>
        <v>C534-GND</v>
      </c>
      <c r="D3652" t="str">
        <f t="shared" si="459"/>
        <v>C534-2</v>
      </c>
      <c r="E3652" t="s">
        <v>3445</v>
      </c>
      <c r="F3652">
        <v>2</v>
      </c>
      <c r="G3652" t="s">
        <v>433</v>
      </c>
      <c r="AT3652" t="str">
        <f t="shared" si="460"/>
        <v>GND</v>
      </c>
      <c r="AU3652" t="str">
        <f t="shared" si="461"/>
        <v>--</v>
      </c>
    </row>
    <row r="3653" spans="1:47" x14ac:dyDescent="0.25">
      <c r="A3653" t="str">
        <f t="shared" si="456"/>
        <v>C535-1</v>
      </c>
      <c r="B3653" t="str">
        <f t="shared" si="457"/>
        <v>FPGA_VCC</v>
      </c>
      <c r="C3653" t="str">
        <f t="shared" si="458"/>
        <v>C535-FPGA_VCC</v>
      </c>
      <c r="D3653" t="str">
        <f t="shared" si="459"/>
        <v>C535-1</v>
      </c>
      <c r="E3653" t="s">
        <v>3446</v>
      </c>
      <c r="F3653">
        <v>1</v>
      </c>
      <c r="G3653" t="s">
        <v>954</v>
      </c>
      <c r="AT3653" t="str">
        <f t="shared" si="460"/>
        <v>FPGA_VCC</v>
      </c>
      <c r="AU3653" t="str">
        <f t="shared" si="461"/>
        <v>--</v>
      </c>
    </row>
    <row r="3654" spans="1:47" x14ac:dyDescent="0.25">
      <c r="A3654" t="str">
        <f t="shared" ref="A3654:A3717" si="462">$E3654&amp;"-"&amp;$F3654</f>
        <v>C535-2</v>
      </c>
      <c r="B3654" t="str">
        <f t="shared" ref="B3654:B3717" si="463">IF(OR(E3654=$A$2,E3654=$B$2,E3654=$C$2,E3654=$D$2),"--",G3654)</f>
        <v>GND</v>
      </c>
      <c r="C3654" t="str">
        <f t="shared" ref="C3654:C3717" si="464">$E3654&amp;"-"&amp;$G3654</f>
        <v>C535-GND</v>
      </c>
      <c r="D3654" t="str">
        <f t="shared" ref="D3654:D3717" si="465">A3654</f>
        <v>C535-2</v>
      </c>
      <c r="E3654" t="s">
        <v>3446</v>
      </c>
      <c r="F3654">
        <v>2</v>
      </c>
      <c r="G3654" t="s">
        <v>433</v>
      </c>
      <c r="AT3654" t="str">
        <f t="shared" ref="AT3654:AT3717" si="466">IF(IF(COUNTIF($AO$6:$AQ$150,B3654)&gt;0,"---","--")="---",VLOOKUP(B3654,$AO$6:$AQ$150,3,0),B3654)</f>
        <v>GND</v>
      </c>
      <c r="AU3654" t="str">
        <f t="shared" ref="AU3654:AU3717" si="467">IF(IF(COUNTIF($AO$6:$AQ$150,B3654)&gt;0,"---","--")="---",VLOOKUP(B3654,$AO$6:$AQ$150,2,0),"--")</f>
        <v>--</v>
      </c>
    </row>
    <row r="3655" spans="1:47" x14ac:dyDescent="0.25">
      <c r="A3655" t="str">
        <f t="shared" si="462"/>
        <v>C536-1</v>
      </c>
      <c r="B3655" t="str">
        <f t="shared" si="463"/>
        <v>VCCIO_3B_B</v>
      </c>
      <c r="C3655" t="str">
        <f t="shared" si="464"/>
        <v>C536-VCCIO_3B_B</v>
      </c>
      <c r="D3655" t="str">
        <f t="shared" si="465"/>
        <v>C536-1</v>
      </c>
      <c r="E3655" t="s">
        <v>3447</v>
      </c>
      <c r="F3655">
        <v>1</v>
      </c>
      <c r="G3655" t="s">
        <v>969</v>
      </c>
      <c r="AT3655" t="str">
        <f t="shared" si="466"/>
        <v>VCCIO_3B_B</v>
      </c>
      <c r="AU3655" t="str">
        <f t="shared" si="467"/>
        <v>--</v>
      </c>
    </row>
    <row r="3656" spans="1:47" x14ac:dyDescent="0.25">
      <c r="A3656" t="str">
        <f t="shared" si="462"/>
        <v>C536-2</v>
      </c>
      <c r="B3656" t="str">
        <f t="shared" si="463"/>
        <v>GND</v>
      </c>
      <c r="C3656" t="str">
        <f t="shared" si="464"/>
        <v>C536-GND</v>
      </c>
      <c r="D3656" t="str">
        <f t="shared" si="465"/>
        <v>C536-2</v>
      </c>
      <c r="E3656" t="s">
        <v>3447</v>
      </c>
      <c r="F3656">
        <v>2</v>
      </c>
      <c r="G3656" t="s">
        <v>433</v>
      </c>
      <c r="AT3656" t="str">
        <f t="shared" si="466"/>
        <v>GND</v>
      </c>
      <c r="AU3656" t="str">
        <f t="shared" si="467"/>
        <v>--</v>
      </c>
    </row>
    <row r="3657" spans="1:47" x14ac:dyDescent="0.25">
      <c r="A3657" t="str">
        <f t="shared" si="462"/>
        <v>C537-1</v>
      </c>
      <c r="B3657" t="str">
        <f t="shared" si="463"/>
        <v>VCCIO_3B_B</v>
      </c>
      <c r="C3657" t="str">
        <f t="shared" si="464"/>
        <v>C537-VCCIO_3B_B</v>
      </c>
      <c r="D3657" t="str">
        <f t="shared" si="465"/>
        <v>C537-1</v>
      </c>
      <c r="E3657" t="s">
        <v>3448</v>
      </c>
      <c r="F3657">
        <v>1</v>
      </c>
      <c r="G3657" t="s">
        <v>969</v>
      </c>
      <c r="AT3657" t="str">
        <f t="shared" si="466"/>
        <v>VCCIO_3B_B</v>
      </c>
      <c r="AU3657" t="str">
        <f t="shared" si="467"/>
        <v>--</v>
      </c>
    </row>
    <row r="3658" spans="1:47" x14ac:dyDescent="0.25">
      <c r="A3658" t="str">
        <f t="shared" si="462"/>
        <v>C537-2</v>
      </c>
      <c r="B3658" t="str">
        <f t="shared" si="463"/>
        <v>GND</v>
      </c>
      <c r="C3658" t="str">
        <f t="shared" si="464"/>
        <v>C537-GND</v>
      </c>
      <c r="D3658" t="str">
        <f t="shared" si="465"/>
        <v>C537-2</v>
      </c>
      <c r="E3658" t="s">
        <v>3448</v>
      </c>
      <c r="F3658">
        <v>2</v>
      </c>
      <c r="G3658" t="s">
        <v>433</v>
      </c>
      <c r="AT3658" t="str">
        <f t="shared" si="466"/>
        <v>GND</v>
      </c>
      <c r="AU3658" t="str">
        <f t="shared" si="467"/>
        <v>--</v>
      </c>
    </row>
    <row r="3659" spans="1:47" x14ac:dyDescent="0.25">
      <c r="A3659" t="str">
        <f t="shared" si="462"/>
        <v>C538-1</v>
      </c>
      <c r="B3659" t="str">
        <f t="shared" si="463"/>
        <v>VCCIO_3B_B</v>
      </c>
      <c r="C3659" t="str">
        <f t="shared" si="464"/>
        <v>C538-VCCIO_3B_B</v>
      </c>
      <c r="D3659" t="str">
        <f t="shared" si="465"/>
        <v>C538-1</v>
      </c>
      <c r="E3659" t="s">
        <v>3449</v>
      </c>
      <c r="F3659">
        <v>1</v>
      </c>
      <c r="G3659" t="s">
        <v>969</v>
      </c>
      <c r="AT3659" t="str">
        <f t="shared" si="466"/>
        <v>VCCIO_3B_B</v>
      </c>
      <c r="AU3659" t="str">
        <f t="shared" si="467"/>
        <v>--</v>
      </c>
    </row>
    <row r="3660" spans="1:47" x14ac:dyDescent="0.25">
      <c r="A3660" t="str">
        <f t="shared" si="462"/>
        <v>C538-2</v>
      </c>
      <c r="B3660" t="str">
        <f t="shared" si="463"/>
        <v>GND</v>
      </c>
      <c r="C3660" t="str">
        <f t="shared" si="464"/>
        <v>C538-GND</v>
      </c>
      <c r="D3660" t="str">
        <f t="shared" si="465"/>
        <v>C538-2</v>
      </c>
      <c r="E3660" t="s">
        <v>3449</v>
      </c>
      <c r="F3660">
        <v>2</v>
      </c>
      <c r="G3660" t="s">
        <v>433</v>
      </c>
      <c r="AT3660" t="str">
        <f t="shared" si="466"/>
        <v>GND</v>
      </c>
      <c r="AU3660" t="str">
        <f t="shared" si="467"/>
        <v>--</v>
      </c>
    </row>
    <row r="3661" spans="1:47" x14ac:dyDescent="0.25">
      <c r="A3661" t="str">
        <f t="shared" si="462"/>
        <v>C539-1</v>
      </c>
      <c r="B3661" t="str">
        <f t="shared" si="463"/>
        <v>1.8V</v>
      </c>
      <c r="C3661" t="str">
        <f t="shared" si="464"/>
        <v>C539-1.8V</v>
      </c>
      <c r="D3661" t="str">
        <f t="shared" si="465"/>
        <v>C539-1</v>
      </c>
      <c r="E3661" t="s">
        <v>3450</v>
      </c>
      <c r="F3661">
        <v>1</v>
      </c>
      <c r="G3661" t="s">
        <v>441</v>
      </c>
      <c r="AT3661" t="str">
        <f t="shared" si="466"/>
        <v>1.8V</v>
      </c>
      <c r="AU3661" t="str">
        <f t="shared" si="467"/>
        <v>--</v>
      </c>
    </row>
    <row r="3662" spans="1:47" x14ac:dyDescent="0.25">
      <c r="A3662" t="str">
        <f t="shared" si="462"/>
        <v>C539-2</v>
      </c>
      <c r="B3662" t="str">
        <f t="shared" si="463"/>
        <v>GND</v>
      </c>
      <c r="C3662" t="str">
        <f t="shared" si="464"/>
        <v>C539-GND</v>
      </c>
      <c r="D3662" t="str">
        <f t="shared" si="465"/>
        <v>C539-2</v>
      </c>
      <c r="E3662" t="s">
        <v>3450</v>
      </c>
      <c r="F3662">
        <v>2</v>
      </c>
      <c r="G3662" t="s">
        <v>433</v>
      </c>
      <c r="AT3662" t="str">
        <f t="shared" si="466"/>
        <v>GND</v>
      </c>
      <c r="AU3662" t="str">
        <f t="shared" si="467"/>
        <v>--</v>
      </c>
    </row>
    <row r="3663" spans="1:47" x14ac:dyDescent="0.25">
      <c r="A3663" t="str">
        <f t="shared" si="462"/>
        <v>C540-1</v>
      </c>
      <c r="B3663" t="str">
        <f t="shared" si="463"/>
        <v>1.8V</v>
      </c>
      <c r="C3663" t="str">
        <f t="shared" si="464"/>
        <v>C540-1.8V</v>
      </c>
      <c r="D3663" t="str">
        <f t="shared" si="465"/>
        <v>C540-1</v>
      </c>
      <c r="E3663" t="s">
        <v>3451</v>
      </c>
      <c r="F3663">
        <v>1</v>
      </c>
      <c r="G3663" t="s">
        <v>441</v>
      </c>
      <c r="AT3663" t="str">
        <f t="shared" si="466"/>
        <v>1.8V</v>
      </c>
      <c r="AU3663" t="str">
        <f t="shared" si="467"/>
        <v>--</v>
      </c>
    </row>
    <row r="3664" spans="1:47" x14ac:dyDescent="0.25">
      <c r="A3664" t="str">
        <f t="shared" si="462"/>
        <v>C540-2</v>
      </c>
      <c r="B3664" t="str">
        <f t="shared" si="463"/>
        <v>GND</v>
      </c>
      <c r="C3664" t="str">
        <f t="shared" si="464"/>
        <v>C540-GND</v>
      </c>
      <c r="D3664" t="str">
        <f t="shared" si="465"/>
        <v>C540-2</v>
      </c>
      <c r="E3664" t="s">
        <v>3451</v>
      </c>
      <c r="F3664">
        <v>2</v>
      </c>
      <c r="G3664" t="s">
        <v>433</v>
      </c>
      <c r="AT3664" t="str">
        <f t="shared" si="466"/>
        <v>GND</v>
      </c>
      <c r="AU3664" t="str">
        <f t="shared" si="467"/>
        <v>--</v>
      </c>
    </row>
    <row r="3665" spans="1:47" x14ac:dyDescent="0.25">
      <c r="A3665" t="str">
        <f t="shared" si="462"/>
        <v>C541-1</v>
      </c>
      <c r="B3665" t="str">
        <f t="shared" si="463"/>
        <v>0.8V</v>
      </c>
      <c r="C3665" t="str">
        <f t="shared" si="464"/>
        <v>C541-0.8V</v>
      </c>
      <c r="D3665" t="str">
        <f t="shared" si="465"/>
        <v>C541-1</v>
      </c>
      <c r="E3665" t="s">
        <v>3452</v>
      </c>
      <c r="F3665">
        <v>1</v>
      </c>
      <c r="G3665" t="s">
        <v>427</v>
      </c>
      <c r="AT3665" t="str">
        <f t="shared" si="466"/>
        <v>0.8V</v>
      </c>
      <c r="AU3665" t="str">
        <f t="shared" si="467"/>
        <v>--</v>
      </c>
    </row>
    <row r="3666" spans="1:47" x14ac:dyDescent="0.25">
      <c r="A3666" t="str">
        <f t="shared" si="462"/>
        <v>C541-2</v>
      </c>
      <c r="B3666" t="str">
        <f t="shared" si="463"/>
        <v>GND</v>
      </c>
      <c r="C3666" t="str">
        <f t="shared" si="464"/>
        <v>C541-GND</v>
      </c>
      <c r="D3666" t="str">
        <f t="shared" si="465"/>
        <v>C541-2</v>
      </c>
      <c r="E3666" t="s">
        <v>3452</v>
      </c>
      <c r="F3666">
        <v>2</v>
      </c>
      <c r="G3666" t="s">
        <v>433</v>
      </c>
      <c r="AT3666" t="str">
        <f t="shared" si="466"/>
        <v>GND</v>
      </c>
      <c r="AU3666" t="str">
        <f t="shared" si="467"/>
        <v>--</v>
      </c>
    </row>
    <row r="3667" spans="1:47" x14ac:dyDescent="0.25">
      <c r="A3667" t="str">
        <f t="shared" si="462"/>
        <v>C542-1</v>
      </c>
      <c r="B3667" t="str">
        <f t="shared" si="463"/>
        <v>0.8V</v>
      </c>
      <c r="C3667" t="str">
        <f t="shared" si="464"/>
        <v>C542-0.8V</v>
      </c>
      <c r="D3667" t="str">
        <f t="shared" si="465"/>
        <v>C542-1</v>
      </c>
      <c r="E3667" t="s">
        <v>3453</v>
      </c>
      <c r="F3667">
        <v>1</v>
      </c>
      <c r="G3667" t="s">
        <v>427</v>
      </c>
      <c r="AT3667" t="str">
        <f t="shared" si="466"/>
        <v>0.8V</v>
      </c>
      <c r="AU3667" t="str">
        <f t="shared" si="467"/>
        <v>--</v>
      </c>
    </row>
    <row r="3668" spans="1:47" x14ac:dyDescent="0.25">
      <c r="A3668" t="str">
        <f t="shared" si="462"/>
        <v>C542-2</v>
      </c>
      <c r="B3668" t="str">
        <f t="shared" si="463"/>
        <v>GND</v>
      </c>
      <c r="C3668" t="str">
        <f t="shared" si="464"/>
        <v>C542-GND</v>
      </c>
      <c r="D3668" t="str">
        <f t="shared" si="465"/>
        <v>C542-2</v>
      </c>
      <c r="E3668" t="s">
        <v>3453</v>
      </c>
      <c r="F3668">
        <v>2</v>
      </c>
      <c r="G3668" t="s">
        <v>433</v>
      </c>
      <c r="AT3668" t="str">
        <f t="shared" si="466"/>
        <v>GND</v>
      </c>
      <c r="AU3668" t="str">
        <f t="shared" si="467"/>
        <v>--</v>
      </c>
    </row>
    <row r="3669" spans="1:47" x14ac:dyDescent="0.25">
      <c r="A3669" t="str">
        <f t="shared" si="462"/>
        <v>C543-1</v>
      </c>
      <c r="B3669" t="str">
        <f t="shared" si="463"/>
        <v>0.8V</v>
      </c>
      <c r="C3669" t="str">
        <f t="shared" si="464"/>
        <v>C543-0.8V</v>
      </c>
      <c r="D3669" t="str">
        <f t="shared" si="465"/>
        <v>C543-1</v>
      </c>
      <c r="E3669" t="s">
        <v>3454</v>
      </c>
      <c r="F3669">
        <v>1</v>
      </c>
      <c r="G3669" t="s">
        <v>427</v>
      </c>
      <c r="AT3669" t="str">
        <f t="shared" si="466"/>
        <v>0.8V</v>
      </c>
      <c r="AU3669" t="str">
        <f t="shared" si="467"/>
        <v>--</v>
      </c>
    </row>
    <row r="3670" spans="1:47" x14ac:dyDescent="0.25">
      <c r="A3670" t="str">
        <f t="shared" si="462"/>
        <v>C543-2</v>
      </c>
      <c r="B3670" t="str">
        <f t="shared" si="463"/>
        <v>GND</v>
      </c>
      <c r="C3670" t="str">
        <f t="shared" si="464"/>
        <v>C543-GND</v>
      </c>
      <c r="D3670" t="str">
        <f t="shared" si="465"/>
        <v>C543-2</v>
      </c>
      <c r="E3670" t="s">
        <v>3454</v>
      </c>
      <c r="F3670">
        <v>2</v>
      </c>
      <c r="G3670" t="s">
        <v>433</v>
      </c>
      <c r="AT3670" t="str">
        <f t="shared" si="466"/>
        <v>GND</v>
      </c>
      <c r="AU3670" t="str">
        <f t="shared" si="467"/>
        <v>--</v>
      </c>
    </row>
    <row r="3671" spans="1:47" x14ac:dyDescent="0.25">
      <c r="A3671" t="str">
        <f t="shared" si="462"/>
        <v>C544-1</v>
      </c>
      <c r="B3671" t="str">
        <f t="shared" si="463"/>
        <v>0.8V</v>
      </c>
      <c r="C3671" t="str">
        <f t="shared" si="464"/>
        <v>C544-0.8V</v>
      </c>
      <c r="D3671" t="str">
        <f t="shared" si="465"/>
        <v>C544-1</v>
      </c>
      <c r="E3671" t="s">
        <v>3455</v>
      </c>
      <c r="F3671">
        <v>1</v>
      </c>
      <c r="G3671" t="s">
        <v>427</v>
      </c>
      <c r="AT3671" t="str">
        <f t="shared" si="466"/>
        <v>0.8V</v>
      </c>
      <c r="AU3671" t="str">
        <f t="shared" si="467"/>
        <v>--</v>
      </c>
    </row>
    <row r="3672" spans="1:47" x14ac:dyDescent="0.25">
      <c r="A3672" t="str">
        <f t="shared" si="462"/>
        <v>C544-2</v>
      </c>
      <c r="B3672" t="str">
        <f t="shared" si="463"/>
        <v>GND</v>
      </c>
      <c r="C3672" t="str">
        <f t="shared" si="464"/>
        <v>C544-GND</v>
      </c>
      <c r="D3672" t="str">
        <f t="shared" si="465"/>
        <v>C544-2</v>
      </c>
      <c r="E3672" t="s">
        <v>3455</v>
      </c>
      <c r="F3672">
        <v>2</v>
      </c>
      <c r="G3672" t="s">
        <v>433</v>
      </c>
      <c r="AT3672" t="str">
        <f t="shared" si="466"/>
        <v>GND</v>
      </c>
      <c r="AU3672" t="str">
        <f t="shared" si="467"/>
        <v>--</v>
      </c>
    </row>
    <row r="3673" spans="1:47" x14ac:dyDescent="0.25">
      <c r="A3673" t="str">
        <f t="shared" si="462"/>
        <v>C545-1</v>
      </c>
      <c r="B3673" t="str">
        <f t="shared" si="463"/>
        <v>1.8V</v>
      </c>
      <c r="C3673" t="str">
        <f t="shared" si="464"/>
        <v>C545-1.8V</v>
      </c>
      <c r="D3673" t="str">
        <f t="shared" si="465"/>
        <v>C545-1</v>
      </c>
      <c r="E3673" t="s">
        <v>3456</v>
      </c>
      <c r="F3673">
        <v>1</v>
      </c>
      <c r="G3673" t="s">
        <v>441</v>
      </c>
      <c r="AT3673" t="str">
        <f t="shared" si="466"/>
        <v>1.8V</v>
      </c>
      <c r="AU3673" t="str">
        <f t="shared" si="467"/>
        <v>--</v>
      </c>
    </row>
    <row r="3674" spans="1:47" x14ac:dyDescent="0.25">
      <c r="A3674" t="str">
        <f t="shared" si="462"/>
        <v>C545-2</v>
      </c>
      <c r="B3674" t="str">
        <f t="shared" si="463"/>
        <v>GND</v>
      </c>
      <c r="C3674" t="str">
        <f t="shared" si="464"/>
        <v>C545-GND</v>
      </c>
      <c r="D3674" t="str">
        <f t="shared" si="465"/>
        <v>C545-2</v>
      </c>
      <c r="E3674" t="s">
        <v>3456</v>
      </c>
      <c r="F3674">
        <v>2</v>
      </c>
      <c r="G3674" t="s">
        <v>433</v>
      </c>
      <c r="AT3674" t="str">
        <f t="shared" si="466"/>
        <v>GND</v>
      </c>
      <c r="AU3674" t="str">
        <f t="shared" si="467"/>
        <v>--</v>
      </c>
    </row>
    <row r="3675" spans="1:47" x14ac:dyDescent="0.25">
      <c r="A3675" t="str">
        <f t="shared" si="462"/>
        <v>C546-1</v>
      </c>
      <c r="B3675" t="str">
        <f t="shared" si="463"/>
        <v>1.8V</v>
      </c>
      <c r="C3675" t="str">
        <f t="shared" si="464"/>
        <v>C546-1.8V</v>
      </c>
      <c r="D3675" t="str">
        <f t="shared" si="465"/>
        <v>C546-1</v>
      </c>
      <c r="E3675" t="s">
        <v>3457</v>
      </c>
      <c r="F3675">
        <v>1</v>
      </c>
      <c r="G3675" t="s">
        <v>441</v>
      </c>
      <c r="AT3675" t="str">
        <f t="shared" si="466"/>
        <v>1.8V</v>
      </c>
      <c r="AU3675" t="str">
        <f t="shared" si="467"/>
        <v>--</v>
      </c>
    </row>
    <row r="3676" spans="1:47" x14ac:dyDescent="0.25">
      <c r="A3676" t="str">
        <f t="shared" si="462"/>
        <v>C546-2</v>
      </c>
      <c r="B3676" t="str">
        <f t="shared" si="463"/>
        <v>GND</v>
      </c>
      <c r="C3676" t="str">
        <f t="shared" si="464"/>
        <v>C546-GND</v>
      </c>
      <c r="D3676" t="str">
        <f t="shared" si="465"/>
        <v>C546-2</v>
      </c>
      <c r="E3676" t="s">
        <v>3457</v>
      </c>
      <c r="F3676">
        <v>2</v>
      </c>
      <c r="G3676" t="s">
        <v>433</v>
      </c>
      <c r="AT3676" t="str">
        <f t="shared" si="466"/>
        <v>GND</v>
      </c>
      <c r="AU3676" t="str">
        <f t="shared" si="467"/>
        <v>--</v>
      </c>
    </row>
    <row r="3677" spans="1:47" x14ac:dyDescent="0.25">
      <c r="A3677" t="str">
        <f t="shared" si="462"/>
        <v>C547-1</v>
      </c>
      <c r="B3677" t="str">
        <f t="shared" si="463"/>
        <v>1.8V</v>
      </c>
      <c r="C3677" t="str">
        <f t="shared" si="464"/>
        <v>C547-1.8V</v>
      </c>
      <c r="D3677" t="str">
        <f t="shared" si="465"/>
        <v>C547-1</v>
      </c>
      <c r="E3677" t="s">
        <v>3458</v>
      </c>
      <c r="F3677">
        <v>1</v>
      </c>
      <c r="G3677" t="s">
        <v>441</v>
      </c>
      <c r="AT3677" t="str">
        <f t="shared" si="466"/>
        <v>1.8V</v>
      </c>
      <c r="AU3677" t="str">
        <f t="shared" si="467"/>
        <v>--</v>
      </c>
    </row>
    <row r="3678" spans="1:47" x14ac:dyDescent="0.25">
      <c r="A3678" t="str">
        <f t="shared" si="462"/>
        <v>C547-2</v>
      </c>
      <c r="B3678" t="str">
        <f t="shared" si="463"/>
        <v>GND</v>
      </c>
      <c r="C3678" t="str">
        <f t="shared" si="464"/>
        <v>C547-GND</v>
      </c>
      <c r="D3678" t="str">
        <f t="shared" si="465"/>
        <v>C547-2</v>
      </c>
      <c r="E3678" t="s">
        <v>3458</v>
      </c>
      <c r="F3678">
        <v>2</v>
      </c>
      <c r="G3678" t="s">
        <v>433</v>
      </c>
      <c r="AT3678" t="str">
        <f t="shared" si="466"/>
        <v>GND</v>
      </c>
      <c r="AU3678" t="str">
        <f t="shared" si="467"/>
        <v>--</v>
      </c>
    </row>
    <row r="3679" spans="1:47" x14ac:dyDescent="0.25">
      <c r="A3679" t="str">
        <f t="shared" si="462"/>
        <v>C548-1</v>
      </c>
      <c r="B3679" t="str">
        <f t="shared" si="463"/>
        <v>1.8V</v>
      </c>
      <c r="C3679" t="str">
        <f t="shared" si="464"/>
        <v>C548-1.8V</v>
      </c>
      <c r="D3679" t="str">
        <f t="shared" si="465"/>
        <v>C548-1</v>
      </c>
      <c r="E3679" t="s">
        <v>3459</v>
      </c>
      <c r="F3679">
        <v>1</v>
      </c>
      <c r="G3679" t="s">
        <v>441</v>
      </c>
      <c r="AT3679" t="str">
        <f t="shared" si="466"/>
        <v>1.8V</v>
      </c>
      <c r="AU3679" t="str">
        <f t="shared" si="467"/>
        <v>--</v>
      </c>
    </row>
    <row r="3680" spans="1:47" x14ac:dyDescent="0.25">
      <c r="A3680" t="str">
        <f t="shared" si="462"/>
        <v>C548-2</v>
      </c>
      <c r="B3680" t="str">
        <f t="shared" si="463"/>
        <v>GND</v>
      </c>
      <c r="C3680" t="str">
        <f t="shared" si="464"/>
        <v>C548-GND</v>
      </c>
      <c r="D3680" t="str">
        <f t="shared" si="465"/>
        <v>C548-2</v>
      </c>
      <c r="E3680" t="s">
        <v>3459</v>
      </c>
      <c r="F3680">
        <v>2</v>
      </c>
      <c r="G3680" t="s">
        <v>433</v>
      </c>
      <c r="AT3680" t="str">
        <f t="shared" si="466"/>
        <v>GND</v>
      </c>
      <c r="AU3680" t="str">
        <f t="shared" si="467"/>
        <v>--</v>
      </c>
    </row>
    <row r="3681" spans="1:47" x14ac:dyDescent="0.25">
      <c r="A3681" t="str">
        <f t="shared" si="462"/>
        <v>C553-1</v>
      </c>
      <c r="B3681" t="str">
        <f t="shared" si="463"/>
        <v>0.8V_R</v>
      </c>
      <c r="C3681" t="str">
        <f t="shared" si="464"/>
        <v>C553-0.8V_R</v>
      </c>
      <c r="D3681" t="str">
        <f t="shared" si="465"/>
        <v>C553-1</v>
      </c>
      <c r="E3681" t="s">
        <v>3460</v>
      </c>
      <c r="F3681">
        <v>1</v>
      </c>
      <c r="G3681" t="s">
        <v>430</v>
      </c>
      <c r="AT3681" t="str">
        <f t="shared" si="466"/>
        <v>0.8V_R</v>
      </c>
      <c r="AU3681" t="str">
        <f t="shared" si="467"/>
        <v>--</v>
      </c>
    </row>
    <row r="3682" spans="1:47" x14ac:dyDescent="0.25">
      <c r="A3682" t="str">
        <f t="shared" si="462"/>
        <v>C553-2</v>
      </c>
      <c r="B3682" t="str">
        <f t="shared" si="463"/>
        <v>GND</v>
      </c>
      <c r="C3682" t="str">
        <f t="shared" si="464"/>
        <v>C553-GND</v>
      </c>
      <c r="D3682" t="str">
        <f t="shared" si="465"/>
        <v>C553-2</v>
      </c>
      <c r="E3682" t="s">
        <v>3460</v>
      </c>
      <c r="F3682">
        <v>2</v>
      </c>
      <c r="G3682" t="s">
        <v>433</v>
      </c>
      <c r="AT3682" t="str">
        <f t="shared" si="466"/>
        <v>GND</v>
      </c>
      <c r="AU3682" t="str">
        <f t="shared" si="467"/>
        <v>--</v>
      </c>
    </row>
    <row r="3683" spans="1:47" x14ac:dyDescent="0.25">
      <c r="A3683" t="str">
        <f t="shared" si="462"/>
        <v>C554-1</v>
      </c>
      <c r="B3683" t="str">
        <f t="shared" si="463"/>
        <v>0.8V_R</v>
      </c>
      <c r="C3683" t="str">
        <f t="shared" si="464"/>
        <v>C554-0.8V_R</v>
      </c>
      <c r="D3683" t="str">
        <f t="shared" si="465"/>
        <v>C554-1</v>
      </c>
      <c r="E3683" t="s">
        <v>3461</v>
      </c>
      <c r="F3683">
        <v>1</v>
      </c>
      <c r="G3683" t="s">
        <v>430</v>
      </c>
      <c r="AT3683" t="str">
        <f t="shared" si="466"/>
        <v>0.8V_R</v>
      </c>
      <c r="AU3683" t="str">
        <f t="shared" si="467"/>
        <v>--</v>
      </c>
    </row>
    <row r="3684" spans="1:47" x14ac:dyDescent="0.25">
      <c r="A3684" t="str">
        <f t="shared" si="462"/>
        <v>C554-2</v>
      </c>
      <c r="B3684" t="str">
        <f t="shared" si="463"/>
        <v>GND</v>
      </c>
      <c r="C3684" t="str">
        <f t="shared" si="464"/>
        <v>C554-GND</v>
      </c>
      <c r="D3684" t="str">
        <f t="shared" si="465"/>
        <v>C554-2</v>
      </c>
      <c r="E3684" t="s">
        <v>3461</v>
      </c>
      <c r="F3684">
        <v>2</v>
      </c>
      <c r="G3684" t="s">
        <v>433</v>
      </c>
      <c r="AT3684" t="str">
        <f t="shared" si="466"/>
        <v>GND</v>
      </c>
      <c r="AU3684" t="str">
        <f t="shared" si="467"/>
        <v>--</v>
      </c>
    </row>
    <row r="3685" spans="1:47" x14ac:dyDescent="0.25">
      <c r="A3685" t="str">
        <f t="shared" si="462"/>
        <v>C555-1</v>
      </c>
      <c r="B3685" t="str">
        <f t="shared" si="463"/>
        <v>0.8V_R</v>
      </c>
      <c r="C3685" t="str">
        <f t="shared" si="464"/>
        <v>C555-0.8V_R</v>
      </c>
      <c r="D3685" t="str">
        <f t="shared" si="465"/>
        <v>C555-1</v>
      </c>
      <c r="E3685" t="s">
        <v>3462</v>
      </c>
      <c r="F3685">
        <v>1</v>
      </c>
      <c r="G3685" t="s">
        <v>430</v>
      </c>
      <c r="AT3685" t="str">
        <f t="shared" si="466"/>
        <v>0.8V_R</v>
      </c>
      <c r="AU3685" t="str">
        <f t="shared" si="467"/>
        <v>--</v>
      </c>
    </row>
    <row r="3686" spans="1:47" x14ac:dyDescent="0.25">
      <c r="A3686" t="str">
        <f t="shared" si="462"/>
        <v>C555-2</v>
      </c>
      <c r="B3686" t="str">
        <f t="shared" si="463"/>
        <v>GND</v>
      </c>
      <c r="C3686" t="str">
        <f t="shared" si="464"/>
        <v>C555-GND</v>
      </c>
      <c r="D3686" t="str">
        <f t="shared" si="465"/>
        <v>C555-2</v>
      </c>
      <c r="E3686" t="s">
        <v>3462</v>
      </c>
      <c r="F3686">
        <v>2</v>
      </c>
      <c r="G3686" t="s">
        <v>433</v>
      </c>
      <c r="AT3686" t="str">
        <f t="shared" si="466"/>
        <v>GND</v>
      </c>
      <c r="AU3686" t="str">
        <f t="shared" si="467"/>
        <v>--</v>
      </c>
    </row>
    <row r="3687" spans="1:47" x14ac:dyDescent="0.25">
      <c r="A3687" t="str">
        <f t="shared" si="462"/>
        <v>C556-1</v>
      </c>
      <c r="B3687" t="str">
        <f t="shared" si="463"/>
        <v>0.8V_R</v>
      </c>
      <c r="C3687" t="str">
        <f t="shared" si="464"/>
        <v>C556-0.8V_R</v>
      </c>
      <c r="D3687" t="str">
        <f t="shared" si="465"/>
        <v>C556-1</v>
      </c>
      <c r="E3687" t="s">
        <v>3463</v>
      </c>
      <c r="F3687">
        <v>1</v>
      </c>
      <c r="G3687" t="s">
        <v>430</v>
      </c>
      <c r="AT3687" t="str">
        <f t="shared" si="466"/>
        <v>0.8V_R</v>
      </c>
      <c r="AU3687" t="str">
        <f t="shared" si="467"/>
        <v>--</v>
      </c>
    </row>
    <row r="3688" spans="1:47" x14ac:dyDescent="0.25">
      <c r="A3688" t="str">
        <f t="shared" si="462"/>
        <v>C556-2</v>
      </c>
      <c r="B3688" t="str">
        <f t="shared" si="463"/>
        <v>GND</v>
      </c>
      <c r="C3688" t="str">
        <f t="shared" si="464"/>
        <v>C556-GND</v>
      </c>
      <c r="D3688" t="str">
        <f t="shared" si="465"/>
        <v>C556-2</v>
      </c>
      <c r="E3688" t="s">
        <v>3463</v>
      </c>
      <c r="F3688">
        <v>2</v>
      </c>
      <c r="G3688" t="s">
        <v>433</v>
      </c>
      <c r="AT3688" t="str">
        <f t="shared" si="466"/>
        <v>GND</v>
      </c>
      <c r="AU3688" t="str">
        <f t="shared" si="467"/>
        <v>--</v>
      </c>
    </row>
    <row r="3689" spans="1:47" x14ac:dyDescent="0.25">
      <c r="A3689" t="str">
        <f t="shared" si="462"/>
        <v>C557-1</v>
      </c>
      <c r="B3689" t="str">
        <f t="shared" si="463"/>
        <v>VCCPLL_HPS</v>
      </c>
      <c r="C3689" t="str">
        <f t="shared" si="464"/>
        <v>C557-VCCPLL_HPS</v>
      </c>
      <c r="D3689" t="str">
        <f t="shared" si="465"/>
        <v>C557-1</v>
      </c>
      <c r="E3689" t="s">
        <v>3464</v>
      </c>
      <c r="F3689">
        <v>1</v>
      </c>
      <c r="G3689" t="s">
        <v>1307</v>
      </c>
      <c r="AT3689" t="str">
        <f t="shared" si="466"/>
        <v>VCCPLL_HPS</v>
      </c>
      <c r="AU3689" t="str">
        <f t="shared" si="467"/>
        <v>--</v>
      </c>
    </row>
    <row r="3690" spans="1:47" x14ac:dyDescent="0.25">
      <c r="A3690" t="str">
        <f t="shared" si="462"/>
        <v>C557-2</v>
      </c>
      <c r="B3690" t="str">
        <f t="shared" si="463"/>
        <v>GND</v>
      </c>
      <c r="C3690" t="str">
        <f t="shared" si="464"/>
        <v>C557-GND</v>
      </c>
      <c r="D3690" t="str">
        <f t="shared" si="465"/>
        <v>C557-2</v>
      </c>
      <c r="E3690" t="s">
        <v>3464</v>
      </c>
      <c r="F3690">
        <v>2</v>
      </c>
      <c r="G3690" t="s">
        <v>433</v>
      </c>
      <c r="AT3690" t="str">
        <f t="shared" si="466"/>
        <v>GND</v>
      </c>
      <c r="AU3690" t="str">
        <f t="shared" si="467"/>
        <v>--</v>
      </c>
    </row>
    <row r="3691" spans="1:47" x14ac:dyDescent="0.25">
      <c r="A3691" t="str">
        <f t="shared" si="462"/>
        <v>C558-1</v>
      </c>
      <c r="B3691" t="str">
        <f t="shared" si="463"/>
        <v>VCCPLLDIG_SDM</v>
      </c>
      <c r="C3691" t="str">
        <f t="shared" si="464"/>
        <v>C558-VCCPLLDIG_SDM</v>
      </c>
      <c r="D3691" t="str">
        <f t="shared" si="465"/>
        <v>C558-1</v>
      </c>
      <c r="E3691" t="s">
        <v>3465</v>
      </c>
      <c r="F3691">
        <v>1</v>
      </c>
      <c r="G3691" t="s">
        <v>1225</v>
      </c>
      <c r="AT3691" t="str">
        <f t="shared" si="466"/>
        <v>VCCPLLDIG_SDM</v>
      </c>
      <c r="AU3691" t="str">
        <f t="shared" si="467"/>
        <v>--</v>
      </c>
    </row>
    <row r="3692" spans="1:47" x14ac:dyDescent="0.25">
      <c r="A3692" t="str">
        <f t="shared" si="462"/>
        <v>C558-2</v>
      </c>
      <c r="B3692" t="str">
        <f t="shared" si="463"/>
        <v>GND</v>
      </c>
      <c r="C3692" t="str">
        <f t="shared" si="464"/>
        <v>C558-GND</v>
      </c>
      <c r="D3692" t="str">
        <f t="shared" si="465"/>
        <v>C558-2</v>
      </c>
      <c r="E3692" t="s">
        <v>3465</v>
      </c>
      <c r="F3692">
        <v>2</v>
      </c>
      <c r="G3692" t="s">
        <v>433</v>
      </c>
      <c r="AT3692" t="str">
        <f t="shared" si="466"/>
        <v>GND</v>
      </c>
      <c r="AU3692" t="str">
        <f t="shared" si="467"/>
        <v>--</v>
      </c>
    </row>
    <row r="3693" spans="1:47" x14ac:dyDescent="0.25">
      <c r="A3693" t="str">
        <f t="shared" si="462"/>
        <v>C559-1</v>
      </c>
      <c r="B3693" t="str">
        <f t="shared" si="463"/>
        <v>VCCPLLDIG_HPS</v>
      </c>
      <c r="C3693" t="str">
        <f t="shared" si="464"/>
        <v>C559-VCCPLLDIG_HPS</v>
      </c>
      <c r="D3693" t="str">
        <f t="shared" si="465"/>
        <v>C559-1</v>
      </c>
      <c r="E3693" t="s">
        <v>3466</v>
      </c>
      <c r="F3693">
        <v>1</v>
      </c>
      <c r="G3693" t="s">
        <v>1304</v>
      </c>
      <c r="AT3693" t="str">
        <f t="shared" si="466"/>
        <v>VCCPLLDIG_HPS</v>
      </c>
      <c r="AU3693" t="str">
        <f t="shared" si="467"/>
        <v>--</v>
      </c>
    </row>
    <row r="3694" spans="1:47" x14ac:dyDescent="0.25">
      <c r="A3694" t="str">
        <f t="shared" si="462"/>
        <v>C559-2</v>
      </c>
      <c r="B3694" t="str">
        <f t="shared" si="463"/>
        <v>GND</v>
      </c>
      <c r="C3694" t="str">
        <f t="shared" si="464"/>
        <v>C559-GND</v>
      </c>
      <c r="D3694" t="str">
        <f t="shared" si="465"/>
        <v>C559-2</v>
      </c>
      <c r="E3694" t="s">
        <v>3466</v>
      </c>
      <c r="F3694">
        <v>2</v>
      </c>
      <c r="G3694" t="s">
        <v>433</v>
      </c>
      <c r="AT3694" t="str">
        <f t="shared" si="466"/>
        <v>GND</v>
      </c>
      <c r="AU3694" t="str">
        <f t="shared" si="467"/>
        <v>--</v>
      </c>
    </row>
    <row r="3695" spans="1:47" x14ac:dyDescent="0.25">
      <c r="A3695" t="str">
        <f t="shared" si="462"/>
        <v>C560-1</v>
      </c>
      <c r="B3695" t="str">
        <f t="shared" si="463"/>
        <v>VCCPLL_SDM</v>
      </c>
      <c r="C3695" t="str">
        <f t="shared" si="464"/>
        <v>C560-VCCPLL_SDM</v>
      </c>
      <c r="D3695" t="str">
        <f t="shared" si="465"/>
        <v>C560-1</v>
      </c>
      <c r="E3695" t="s">
        <v>3467</v>
      </c>
      <c r="F3695">
        <v>1</v>
      </c>
      <c r="G3695" t="s">
        <v>1227</v>
      </c>
      <c r="AT3695" t="str">
        <f t="shared" si="466"/>
        <v>VCCPLL_SDM</v>
      </c>
      <c r="AU3695" t="str">
        <f t="shared" si="467"/>
        <v>--</v>
      </c>
    </row>
    <row r="3696" spans="1:47" x14ac:dyDescent="0.25">
      <c r="A3696" t="str">
        <f t="shared" si="462"/>
        <v>C560-2</v>
      </c>
      <c r="B3696" t="str">
        <f t="shared" si="463"/>
        <v>GND</v>
      </c>
      <c r="C3696" t="str">
        <f t="shared" si="464"/>
        <v>C560-GND</v>
      </c>
      <c r="D3696" t="str">
        <f t="shared" si="465"/>
        <v>C560-2</v>
      </c>
      <c r="E3696" t="s">
        <v>3467</v>
      </c>
      <c r="F3696">
        <v>2</v>
      </c>
      <c r="G3696" t="s">
        <v>433</v>
      </c>
      <c r="AT3696" t="str">
        <f t="shared" si="466"/>
        <v>GND</v>
      </c>
      <c r="AU3696" t="str">
        <f t="shared" si="467"/>
        <v>--</v>
      </c>
    </row>
    <row r="3697" spans="1:47" x14ac:dyDescent="0.25">
      <c r="A3697" t="str">
        <f t="shared" si="462"/>
        <v>C561-1</v>
      </c>
      <c r="B3697" t="str">
        <f t="shared" si="463"/>
        <v>FPGA_VCC</v>
      </c>
      <c r="C3697" t="str">
        <f t="shared" si="464"/>
        <v>C561-FPGA_VCC</v>
      </c>
      <c r="D3697" t="str">
        <f t="shared" si="465"/>
        <v>C561-1</v>
      </c>
      <c r="E3697" t="s">
        <v>3468</v>
      </c>
      <c r="F3697">
        <v>1</v>
      </c>
      <c r="G3697" t="s">
        <v>954</v>
      </c>
      <c r="AT3697" t="str">
        <f t="shared" si="466"/>
        <v>FPGA_VCC</v>
      </c>
      <c r="AU3697" t="str">
        <f t="shared" si="467"/>
        <v>--</v>
      </c>
    </row>
    <row r="3698" spans="1:47" x14ac:dyDescent="0.25">
      <c r="A3698" t="str">
        <f t="shared" si="462"/>
        <v>C561-2</v>
      </c>
      <c r="B3698" t="str">
        <f t="shared" si="463"/>
        <v>GND</v>
      </c>
      <c r="C3698" t="str">
        <f t="shared" si="464"/>
        <v>C561-GND</v>
      </c>
      <c r="D3698" t="str">
        <f t="shared" si="465"/>
        <v>C561-2</v>
      </c>
      <c r="E3698" t="s">
        <v>3468</v>
      </c>
      <c r="F3698">
        <v>2</v>
      </c>
      <c r="G3698" t="s">
        <v>433</v>
      </c>
      <c r="AT3698" t="str">
        <f t="shared" si="466"/>
        <v>GND</v>
      </c>
      <c r="AU3698" t="str">
        <f t="shared" si="467"/>
        <v>--</v>
      </c>
    </row>
    <row r="3699" spans="1:47" x14ac:dyDescent="0.25">
      <c r="A3699" t="str">
        <f t="shared" si="462"/>
        <v>C562-1</v>
      </c>
      <c r="B3699" t="str">
        <f t="shared" si="463"/>
        <v>VCCEHT_GTSL1B</v>
      </c>
      <c r="C3699" t="str">
        <f t="shared" si="464"/>
        <v>C562-VCCEHT_GTSL1B</v>
      </c>
      <c r="D3699" t="str">
        <f t="shared" si="465"/>
        <v>C562-1</v>
      </c>
      <c r="E3699" t="s">
        <v>3469</v>
      </c>
      <c r="F3699">
        <v>1</v>
      </c>
      <c r="G3699" t="s">
        <v>1283</v>
      </c>
      <c r="AT3699" t="str">
        <f t="shared" si="466"/>
        <v>VCCEHT_GTSL1B</v>
      </c>
      <c r="AU3699" t="str">
        <f t="shared" si="467"/>
        <v>--</v>
      </c>
    </row>
    <row r="3700" spans="1:47" x14ac:dyDescent="0.25">
      <c r="A3700" t="str">
        <f t="shared" si="462"/>
        <v>C562-2</v>
      </c>
      <c r="B3700" t="str">
        <f t="shared" si="463"/>
        <v>GND</v>
      </c>
      <c r="C3700" t="str">
        <f t="shared" si="464"/>
        <v>C562-GND</v>
      </c>
      <c r="D3700" t="str">
        <f t="shared" si="465"/>
        <v>C562-2</v>
      </c>
      <c r="E3700" t="s">
        <v>3469</v>
      </c>
      <c r="F3700">
        <v>2</v>
      </c>
      <c r="G3700" t="s">
        <v>433</v>
      </c>
      <c r="AT3700" t="str">
        <f t="shared" si="466"/>
        <v>GND</v>
      </c>
      <c r="AU3700" t="str">
        <f t="shared" si="467"/>
        <v>--</v>
      </c>
    </row>
    <row r="3701" spans="1:47" x14ac:dyDescent="0.25">
      <c r="A3701" t="str">
        <f t="shared" si="462"/>
        <v>C563-1</v>
      </c>
      <c r="B3701" t="str">
        <f t="shared" si="463"/>
        <v>VCCEHT_GTSL1B</v>
      </c>
      <c r="C3701" t="str">
        <f t="shared" si="464"/>
        <v>C563-VCCEHT_GTSL1B</v>
      </c>
      <c r="D3701" t="str">
        <f t="shared" si="465"/>
        <v>C563-1</v>
      </c>
      <c r="E3701" t="s">
        <v>3470</v>
      </c>
      <c r="F3701">
        <v>1</v>
      </c>
      <c r="G3701" t="s">
        <v>1283</v>
      </c>
      <c r="AT3701" t="str">
        <f t="shared" si="466"/>
        <v>VCCEHT_GTSL1B</v>
      </c>
      <c r="AU3701" t="str">
        <f t="shared" si="467"/>
        <v>--</v>
      </c>
    </row>
    <row r="3702" spans="1:47" x14ac:dyDescent="0.25">
      <c r="A3702" t="str">
        <f t="shared" si="462"/>
        <v>C563-2</v>
      </c>
      <c r="B3702" t="str">
        <f t="shared" si="463"/>
        <v>GND</v>
      </c>
      <c r="C3702" t="str">
        <f t="shared" si="464"/>
        <v>C563-GND</v>
      </c>
      <c r="D3702" t="str">
        <f t="shared" si="465"/>
        <v>C563-2</v>
      </c>
      <c r="E3702" t="s">
        <v>3470</v>
      </c>
      <c r="F3702">
        <v>2</v>
      </c>
      <c r="G3702" t="s">
        <v>433</v>
      </c>
      <c r="AT3702" t="str">
        <f t="shared" si="466"/>
        <v>GND</v>
      </c>
      <c r="AU3702" t="str">
        <f t="shared" si="467"/>
        <v>--</v>
      </c>
    </row>
    <row r="3703" spans="1:47" x14ac:dyDescent="0.25">
      <c r="A3703" t="str">
        <f t="shared" si="462"/>
        <v>C564-1</v>
      </c>
      <c r="B3703" t="str">
        <f t="shared" si="463"/>
        <v>VCCEHT_GTSR4B</v>
      </c>
      <c r="C3703" t="str">
        <f t="shared" si="464"/>
        <v>C564-VCCEHT_GTSR4B</v>
      </c>
      <c r="D3703" t="str">
        <f t="shared" si="465"/>
        <v>C564-1</v>
      </c>
      <c r="E3703" t="s">
        <v>3471</v>
      </c>
      <c r="F3703">
        <v>1</v>
      </c>
      <c r="G3703" t="s">
        <v>1289</v>
      </c>
      <c r="AT3703" t="str">
        <f t="shared" si="466"/>
        <v>VCCEHT_GTSR4B</v>
      </c>
      <c r="AU3703" t="str">
        <f t="shared" si="467"/>
        <v>--</v>
      </c>
    </row>
    <row r="3704" spans="1:47" x14ac:dyDescent="0.25">
      <c r="A3704" t="str">
        <f t="shared" si="462"/>
        <v>C564-2</v>
      </c>
      <c r="B3704" t="str">
        <f t="shared" si="463"/>
        <v>GND</v>
      </c>
      <c r="C3704" t="str">
        <f t="shared" si="464"/>
        <v>C564-GND</v>
      </c>
      <c r="D3704" t="str">
        <f t="shared" si="465"/>
        <v>C564-2</v>
      </c>
      <c r="E3704" t="s">
        <v>3471</v>
      </c>
      <c r="F3704">
        <v>2</v>
      </c>
      <c r="G3704" t="s">
        <v>433</v>
      </c>
      <c r="AT3704" t="str">
        <f t="shared" si="466"/>
        <v>GND</v>
      </c>
      <c r="AU3704" t="str">
        <f t="shared" si="467"/>
        <v>--</v>
      </c>
    </row>
    <row r="3705" spans="1:47" x14ac:dyDescent="0.25">
      <c r="A3705" t="str">
        <f t="shared" si="462"/>
        <v>C565-1</v>
      </c>
      <c r="B3705" t="str">
        <f t="shared" si="463"/>
        <v>VCCEHT_GTSR4B</v>
      </c>
      <c r="C3705" t="str">
        <f t="shared" si="464"/>
        <v>C565-VCCEHT_GTSR4B</v>
      </c>
      <c r="D3705" t="str">
        <f t="shared" si="465"/>
        <v>C565-1</v>
      </c>
      <c r="E3705" t="s">
        <v>3472</v>
      </c>
      <c r="F3705">
        <v>1</v>
      </c>
      <c r="G3705" t="s">
        <v>1289</v>
      </c>
      <c r="AT3705" t="str">
        <f t="shared" si="466"/>
        <v>VCCEHT_GTSR4B</v>
      </c>
      <c r="AU3705" t="str">
        <f t="shared" si="467"/>
        <v>--</v>
      </c>
    </row>
    <row r="3706" spans="1:47" x14ac:dyDescent="0.25">
      <c r="A3706" t="str">
        <f t="shared" si="462"/>
        <v>C565-2</v>
      </c>
      <c r="B3706" t="str">
        <f t="shared" si="463"/>
        <v>GND</v>
      </c>
      <c r="C3706" t="str">
        <f t="shared" si="464"/>
        <v>C565-GND</v>
      </c>
      <c r="D3706" t="str">
        <f t="shared" si="465"/>
        <v>C565-2</v>
      </c>
      <c r="E3706" t="s">
        <v>3472</v>
      </c>
      <c r="F3706">
        <v>2</v>
      </c>
      <c r="G3706" t="s">
        <v>433</v>
      </c>
      <c r="AT3706" t="str">
        <f t="shared" si="466"/>
        <v>GND</v>
      </c>
      <c r="AU3706" t="str">
        <f t="shared" si="467"/>
        <v>--</v>
      </c>
    </row>
    <row r="3707" spans="1:47" x14ac:dyDescent="0.25">
      <c r="A3707" t="str">
        <f t="shared" si="462"/>
        <v>C566-1</v>
      </c>
      <c r="B3707" t="str">
        <f t="shared" si="463"/>
        <v>PMIC_SENSE_P</v>
      </c>
      <c r="C3707" t="str">
        <f t="shared" si="464"/>
        <v>C566-PMIC_SENSE_P</v>
      </c>
      <c r="D3707" t="str">
        <f t="shared" si="465"/>
        <v>C566-1</v>
      </c>
      <c r="E3707" t="s">
        <v>3473</v>
      </c>
      <c r="F3707">
        <v>1</v>
      </c>
      <c r="G3707" t="s">
        <v>1232</v>
      </c>
      <c r="AT3707" t="str">
        <f t="shared" si="466"/>
        <v>PMIC_SENSE_P</v>
      </c>
      <c r="AU3707" t="str">
        <f t="shared" si="467"/>
        <v>--</v>
      </c>
    </row>
    <row r="3708" spans="1:47" x14ac:dyDescent="0.25">
      <c r="A3708" t="str">
        <f t="shared" si="462"/>
        <v>C566-2</v>
      </c>
      <c r="B3708" t="str">
        <f t="shared" si="463"/>
        <v>PMIC_SENSE_N</v>
      </c>
      <c r="C3708" t="str">
        <f t="shared" si="464"/>
        <v>C566-PMIC_SENSE_N</v>
      </c>
      <c r="D3708" t="str">
        <f t="shared" si="465"/>
        <v>C566-2</v>
      </c>
      <c r="E3708" t="s">
        <v>3473</v>
      </c>
      <c r="F3708">
        <v>2</v>
      </c>
      <c r="G3708" t="s">
        <v>1230</v>
      </c>
      <c r="AT3708" t="str">
        <f t="shared" si="466"/>
        <v>PMIC_SENSE_N</v>
      </c>
      <c r="AU3708" t="str">
        <f t="shared" si="467"/>
        <v>--</v>
      </c>
    </row>
    <row r="3709" spans="1:47" x14ac:dyDescent="0.25">
      <c r="A3709" t="str">
        <f t="shared" si="462"/>
        <v>C567-1</v>
      </c>
      <c r="B3709" t="str">
        <f t="shared" si="463"/>
        <v>VCCEHT_GTSL1C</v>
      </c>
      <c r="C3709" t="str">
        <f t="shared" si="464"/>
        <v>C567-VCCEHT_GTSL1C</v>
      </c>
      <c r="D3709" t="str">
        <f t="shared" si="465"/>
        <v>C567-1</v>
      </c>
      <c r="E3709" t="s">
        <v>3474</v>
      </c>
      <c r="F3709">
        <v>1</v>
      </c>
      <c r="G3709" t="s">
        <v>1285</v>
      </c>
      <c r="AT3709" t="str">
        <f t="shared" si="466"/>
        <v>VCCEHT_GTSL1C</v>
      </c>
      <c r="AU3709" t="str">
        <f t="shared" si="467"/>
        <v>--</v>
      </c>
    </row>
    <row r="3710" spans="1:47" x14ac:dyDescent="0.25">
      <c r="A3710" t="str">
        <f t="shared" si="462"/>
        <v>C567-2</v>
      </c>
      <c r="B3710" t="str">
        <f t="shared" si="463"/>
        <v>GND</v>
      </c>
      <c r="C3710" t="str">
        <f t="shared" si="464"/>
        <v>C567-GND</v>
      </c>
      <c r="D3710" t="str">
        <f t="shared" si="465"/>
        <v>C567-2</v>
      </c>
      <c r="E3710" t="s">
        <v>3474</v>
      </c>
      <c r="F3710">
        <v>2</v>
      </c>
      <c r="G3710" t="s">
        <v>433</v>
      </c>
      <c r="AT3710" t="str">
        <f t="shared" si="466"/>
        <v>GND</v>
      </c>
      <c r="AU3710" t="str">
        <f t="shared" si="467"/>
        <v>--</v>
      </c>
    </row>
    <row r="3711" spans="1:47" x14ac:dyDescent="0.25">
      <c r="A3711" t="str">
        <f t="shared" si="462"/>
        <v>C568-1</v>
      </c>
      <c r="B3711" t="str">
        <f t="shared" si="463"/>
        <v>VCCEHT_GTSL1C</v>
      </c>
      <c r="C3711" t="str">
        <f t="shared" si="464"/>
        <v>C568-VCCEHT_GTSL1C</v>
      </c>
      <c r="D3711" t="str">
        <f t="shared" si="465"/>
        <v>C568-1</v>
      </c>
      <c r="E3711" t="s">
        <v>3475</v>
      </c>
      <c r="F3711">
        <v>1</v>
      </c>
      <c r="G3711" t="s">
        <v>1285</v>
      </c>
      <c r="AT3711" t="str">
        <f t="shared" si="466"/>
        <v>VCCEHT_GTSL1C</v>
      </c>
      <c r="AU3711" t="str">
        <f t="shared" si="467"/>
        <v>--</v>
      </c>
    </row>
    <row r="3712" spans="1:47" x14ac:dyDescent="0.25">
      <c r="A3712" t="str">
        <f t="shared" si="462"/>
        <v>C568-2</v>
      </c>
      <c r="B3712" t="str">
        <f t="shared" si="463"/>
        <v>GND</v>
      </c>
      <c r="C3712" t="str">
        <f t="shared" si="464"/>
        <v>C568-GND</v>
      </c>
      <c r="D3712" t="str">
        <f t="shared" si="465"/>
        <v>C568-2</v>
      </c>
      <c r="E3712" t="s">
        <v>3475</v>
      </c>
      <c r="F3712">
        <v>2</v>
      </c>
      <c r="G3712" t="s">
        <v>433</v>
      </c>
      <c r="AT3712" t="str">
        <f t="shared" si="466"/>
        <v>GND</v>
      </c>
      <c r="AU3712" t="str">
        <f t="shared" si="467"/>
        <v>--</v>
      </c>
    </row>
    <row r="3713" spans="1:47" x14ac:dyDescent="0.25">
      <c r="A3713" t="str">
        <f t="shared" si="462"/>
        <v>C569-1</v>
      </c>
      <c r="B3713" t="str">
        <f t="shared" si="463"/>
        <v>VCCEHT_GTSR4C</v>
      </c>
      <c r="C3713" t="str">
        <f t="shared" si="464"/>
        <v>C569-VCCEHT_GTSR4C</v>
      </c>
      <c r="D3713" t="str">
        <f t="shared" si="465"/>
        <v>C569-1</v>
      </c>
      <c r="E3713" t="s">
        <v>3476</v>
      </c>
      <c r="F3713">
        <v>1</v>
      </c>
      <c r="G3713" t="s">
        <v>1291</v>
      </c>
      <c r="AT3713" t="str">
        <f t="shared" si="466"/>
        <v>VCCEHT_GTSR4C</v>
      </c>
      <c r="AU3713" t="str">
        <f t="shared" si="467"/>
        <v>--</v>
      </c>
    </row>
    <row r="3714" spans="1:47" x14ac:dyDescent="0.25">
      <c r="A3714" t="str">
        <f t="shared" si="462"/>
        <v>C569-2</v>
      </c>
      <c r="B3714" t="str">
        <f t="shared" si="463"/>
        <v>GND</v>
      </c>
      <c r="C3714" t="str">
        <f t="shared" si="464"/>
        <v>C569-GND</v>
      </c>
      <c r="D3714" t="str">
        <f t="shared" si="465"/>
        <v>C569-2</v>
      </c>
      <c r="E3714" t="s">
        <v>3476</v>
      </c>
      <c r="F3714">
        <v>2</v>
      </c>
      <c r="G3714" t="s">
        <v>433</v>
      </c>
      <c r="AT3714" t="str">
        <f t="shared" si="466"/>
        <v>GND</v>
      </c>
      <c r="AU3714" t="str">
        <f t="shared" si="467"/>
        <v>--</v>
      </c>
    </row>
    <row r="3715" spans="1:47" x14ac:dyDescent="0.25">
      <c r="A3715" t="str">
        <f t="shared" si="462"/>
        <v>C570-1</v>
      </c>
      <c r="B3715" t="str">
        <f t="shared" si="463"/>
        <v>VCCEHT_GTSR4C</v>
      </c>
      <c r="C3715" t="str">
        <f t="shared" si="464"/>
        <v>C570-VCCEHT_GTSR4C</v>
      </c>
      <c r="D3715" t="str">
        <f t="shared" si="465"/>
        <v>C570-1</v>
      </c>
      <c r="E3715" t="s">
        <v>3477</v>
      </c>
      <c r="F3715">
        <v>1</v>
      </c>
      <c r="G3715" t="s">
        <v>1291</v>
      </c>
      <c r="AT3715" t="str">
        <f t="shared" si="466"/>
        <v>VCCEHT_GTSR4C</v>
      </c>
      <c r="AU3715" t="str">
        <f t="shared" si="467"/>
        <v>--</v>
      </c>
    </row>
    <row r="3716" spans="1:47" x14ac:dyDescent="0.25">
      <c r="A3716" t="str">
        <f t="shared" si="462"/>
        <v>C570-2</v>
      </c>
      <c r="B3716" t="str">
        <f t="shared" si="463"/>
        <v>GND</v>
      </c>
      <c r="C3716" t="str">
        <f t="shared" si="464"/>
        <v>C570-GND</v>
      </c>
      <c r="D3716" t="str">
        <f t="shared" si="465"/>
        <v>C570-2</v>
      </c>
      <c r="E3716" t="s">
        <v>3477</v>
      </c>
      <c r="F3716">
        <v>2</v>
      </c>
      <c r="G3716" t="s">
        <v>433</v>
      </c>
      <c r="AT3716" t="str">
        <f t="shared" si="466"/>
        <v>GND</v>
      </c>
      <c r="AU3716" t="str">
        <f t="shared" si="467"/>
        <v>--</v>
      </c>
    </row>
    <row r="3717" spans="1:47" x14ac:dyDescent="0.25">
      <c r="A3717" t="str">
        <f t="shared" si="462"/>
        <v>C571-1</v>
      </c>
      <c r="B3717" t="str">
        <f t="shared" si="463"/>
        <v>1.1V_LPDDR4</v>
      </c>
      <c r="C3717" t="str">
        <f t="shared" si="464"/>
        <v>C571-1.1V_LPDDR4</v>
      </c>
      <c r="D3717" t="str">
        <f t="shared" si="465"/>
        <v>C571-1</v>
      </c>
      <c r="E3717" t="s">
        <v>3478</v>
      </c>
      <c r="F3717">
        <v>1</v>
      </c>
      <c r="G3717" t="s">
        <v>438</v>
      </c>
      <c r="AT3717" t="str">
        <f t="shared" si="466"/>
        <v>1.1V_LPDDR4</v>
      </c>
      <c r="AU3717" t="str">
        <f t="shared" si="467"/>
        <v>--</v>
      </c>
    </row>
    <row r="3718" spans="1:47" x14ac:dyDescent="0.25">
      <c r="A3718" t="str">
        <f t="shared" ref="A3718:A3781" si="468">$E3718&amp;"-"&amp;$F3718</f>
        <v>C571-2</v>
      </c>
      <c r="B3718" t="str">
        <f t="shared" ref="B3718:B3781" si="469">IF(OR(E3718=$A$2,E3718=$B$2,E3718=$C$2,E3718=$D$2),"--",G3718)</f>
        <v>GND</v>
      </c>
      <c r="C3718" t="str">
        <f t="shared" ref="C3718:C3781" si="470">$E3718&amp;"-"&amp;$G3718</f>
        <v>C571-GND</v>
      </c>
      <c r="D3718" t="str">
        <f t="shared" ref="D3718:D3781" si="471">A3718</f>
        <v>C571-2</v>
      </c>
      <c r="E3718" t="s">
        <v>3478</v>
      </c>
      <c r="F3718">
        <v>2</v>
      </c>
      <c r="G3718" t="s">
        <v>433</v>
      </c>
      <c r="AT3718" t="str">
        <f t="shared" ref="AT3718:AT3781" si="472">IF(IF(COUNTIF($AO$6:$AQ$150,B3718)&gt;0,"---","--")="---",VLOOKUP(B3718,$AO$6:$AQ$150,3,0),B3718)</f>
        <v>GND</v>
      </c>
      <c r="AU3718" t="str">
        <f t="shared" ref="AU3718:AU3781" si="473">IF(IF(COUNTIF($AO$6:$AQ$150,B3718)&gt;0,"---","--")="---",VLOOKUP(B3718,$AO$6:$AQ$150,2,0),"--")</f>
        <v>--</v>
      </c>
    </row>
    <row r="3719" spans="1:47" x14ac:dyDescent="0.25">
      <c r="A3719" t="str">
        <f t="shared" si="468"/>
        <v>C572-1</v>
      </c>
      <c r="B3719" t="str">
        <f t="shared" si="469"/>
        <v>1.1V_LPDDR4</v>
      </c>
      <c r="C3719" t="str">
        <f t="shared" si="470"/>
        <v>C572-1.1V_LPDDR4</v>
      </c>
      <c r="D3719" t="str">
        <f t="shared" si="471"/>
        <v>C572-1</v>
      </c>
      <c r="E3719" t="s">
        <v>3479</v>
      </c>
      <c r="F3719">
        <v>1</v>
      </c>
      <c r="G3719" t="s">
        <v>438</v>
      </c>
      <c r="AT3719" t="str">
        <f t="shared" si="472"/>
        <v>1.1V_LPDDR4</v>
      </c>
      <c r="AU3719" t="str">
        <f t="shared" si="473"/>
        <v>--</v>
      </c>
    </row>
    <row r="3720" spans="1:47" x14ac:dyDescent="0.25">
      <c r="A3720" t="str">
        <f t="shared" si="468"/>
        <v>C572-2</v>
      </c>
      <c r="B3720" t="str">
        <f t="shared" si="469"/>
        <v>GND</v>
      </c>
      <c r="C3720" t="str">
        <f t="shared" si="470"/>
        <v>C572-GND</v>
      </c>
      <c r="D3720" t="str">
        <f t="shared" si="471"/>
        <v>C572-2</v>
      </c>
      <c r="E3720" t="s">
        <v>3479</v>
      </c>
      <c r="F3720">
        <v>2</v>
      </c>
      <c r="G3720" t="s">
        <v>433</v>
      </c>
      <c r="AT3720" t="str">
        <f t="shared" si="472"/>
        <v>GND</v>
      </c>
      <c r="AU3720" t="str">
        <f t="shared" si="473"/>
        <v>--</v>
      </c>
    </row>
    <row r="3721" spans="1:47" x14ac:dyDescent="0.25">
      <c r="A3721" t="str">
        <f t="shared" si="468"/>
        <v>C573-1</v>
      </c>
      <c r="B3721" t="str">
        <f t="shared" si="469"/>
        <v>1.8V</v>
      </c>
      <c r="C3721" t="str">
        <f t="shared" si="470"/>
        <v>C573-1.8V</v>
      </c>
      <c r="D3721" t="str">
        <f t="shared" si="471"/>
        <v>C573-1</v>
      </c>
      <c r="E3721" t="s">
        <v>3480</v>
      </c>
      <c r="F3721">
        <v>1</v>
      </c>
      <c r="G3721" t="s">
        <v>441</v>
      </c>
      <c r="AT3721" t="str">
        <f t="shared" si="472"/>
        <v>1.8V</v>
      </c>
      <c r="AU3721" t="str">
        <f t="shared" si="473"/>
        <v>--</v>
      </c>
    </row>
    <row r="3722" spans="1:47" x14ac:dyDescent="0.25">
      <c r="A3722" t="str">
        <f t="shared" si="468"/>
        <v>C573-2</v>
      </c>
      <c r="B3722" t="str">
        <f t="shared" si="469"/>
        <v>GND</v>
      </c>
      <c r="C3722" t="str">
        <f t="shared" si="470"/>
        <v>C573-GND</v>
      </c>
      <c r="D3722" t="str">
        <f t="shared" si="471"/>
        <v>C573-2</v>
      </c>
      <c r="E3722" t="s">
        <v>3480</v>
      </c>
      <c r="F3722">
        <v>2</v>
      </c>
      <c r="G3722" t="s">
        <v>433</v>
      </c>
      <c r="AT3722" t="str">
        <f t="shared" si="472"/>
        <v>GND</v>
      </c>
      <c r="AU3722" t="str">
        <f t="shared" si="473"/>
        <v>--</v>
      </c>
    </row>
    <row r="3723" spans="1:47" x14ac:dyDescent="0.25">
      <c r="A3723" t="str">
        <f t="shared" si="468"/>
        <v>C574-1</v>
      </c>
      <c r="B3723" t="str">
        <f t="shared" si="469"/>
        <v>1.1V_LPDDR4</v>
      </c>
      <c r="C3723" t="str">
        <f t="shared" si="470"/>
        <v>C574-1.1V_LPDDR4</v>
      </c>
      <c r="D3723" t="str">
        <f t="shared" si="471"/>
        <v>C574-1</v>
      </c>
      <c r="E3723" t="s">
        <v>3481</v>
      </c>
      <c r="F3723">
        <v>1</v>
      </c>
      <c r="G3723" t="s">
        <v>438</v>
      </c>
      <c r="AT3723" t="str">
        <f t="shared" si="472"/>
        <v>1.1V_LPDDR4</v>
      </c>
      <c r="AU3723" t="str">
        <f t="shared" si="473"/>
        <v>--</v>
      </c>
    </row>
    <row r="3724" spans="1:47" x14ac:dyDescent="0.25">
      <c r="A3724" t="str">
        <f t="shared" si="468"/>
        <v>C574-2</v>
      </c>
      <c r="B3724" t="str">
        <f t="shared" si="469"/>
        <v>GND</v>
      </c>
      <c r="C3724" t="str">
        <f t="shared" si="470"/>
        <v>C574-GND</v>
      </c>
      <c r="D3724" t="str">
        <f t="shared" si="471"/>
        <v>C574-2</v>
      </c>
      <c r="E3724" t="s">
        <v>3481</v>
      </c>
      <c r="F3724">
        <v>2</v>
      </c>
      <c r="G3724" t="s">
        <v>433</v>
      </c>
      <c r="AT3724" t="str">
        <f t="shared" si="472"/>
        <v>GND</v>
      </c>
      <c r="AU3724" t="str">
        <f t="shared" si="473"/>
        <v>--</v>
      </c>
    </row>
    <row r="3725" spans="1:47" x14ac:dyDescent="0.25">
      <c r="A3725" t="str">
        <f t="shared" si="468"/>
        <v>C575-1</v>
      </c>
      <c r="B3725" t="str">
        <f t="shared" si="469"/>
        <v>1.1V_LPDDR4</v>
      </c>
      <c r="C3725" t="str">
        <f t="shared" si="470"/>
        <v>C575-1.1V_LPDDR4</v>
      </c>
      <c r="D3725" t="str">
        <f t="shared" si="471"/>
        <v>C575-1</v>
      </c>
      <c r="E3725" t="s">
        <v>3482</v>
      </c>
      <c r="F3725">
        <v>1</v>
      </c>
      <c r="G3725" t="s">
        <v>438</v>
      </c>
      <c r="AT3725" t="str">
        <f t="shared" si="472"/>
        <v>1.1V_LPDDR4</v>
      </c>
      <c r="AU3725" t="str">
        <f t="shared" si="473"/>
        <v>--</v>
      </c>
    </row>
    <row r="3726" spans="1:47" x14ac:dyDescent="0.25">
      <c r="A3726" t="str">
        <f t="shared" si="468"/>
        <v>C575-2</v>
      </c>
      <c r="B3726" t="str">
        <f t="shared" si="469"/>
        <v>GND</v>
      </c>
      <c r="C3726" t="str">
        <f t="shared" si="470"/>
        <v>C575-GND</v>
      </c>
      <c r="D3726" t="str">
        <f t="shared" si="471"/>
        <v>C575-2</v>
      </c>
      <c r="E3726" t="s">
        <v>3482</v>
      </c>
      <c r="F3726">
        <v>2</v>
      </c>
      <c r="G3726" t="s">
        <v>433</v>
      </c>
      <c r="AT3726" t="str">
        <f t="shared" si="472"/>
        <v>GND</v>
      </c>
      <c r="AU3726" t="str">
        <f t="shared" si="473"/>
        <v>--</v>
      </c>
    </row>
    <row r="3727" spans="1:47" x14ac:dyDescent="0.25">
      <c r="A3727" t="str">
        <f t="shared" si="468"/>
        <v>C576-1</v>
      </c>
      <c r="B3727" t="str">
        <f t="shared" si="469"/>
        <v>1.1V_LPDDR4</v>
      </c>
      <c r="C3727" t="str">
        <f t="shared" si="470"/>
        <v>C576-1.1V_LPDDR4</v>
      </c>
      <c r="D3727" t="str">
        <f t="shared" si="471"/>
        <v>C576-1</v>
      </c>
      <c r="E3727" t="s">
        <v>3483</v>
      </c>
      <c r="F3727">
        <v>1</v>
      </c>
      <c r="G3727" t="s">
        <v>438</v>
      </c>
      <c r="AT3727" t="str">
        <f t="shared" si="472"/>
        <v>1.1V_LPDDR4</v>
      </c>
      <c r="AU3727" t="str">
        <f t="shared" si="473"/>
        <v>--</v>
      </c>
    </row>
    <row r="3728" spans="1:47" x14ac:dyDescent="0.25">
      <c r="A3728" t="str">
        <f t="shared" si="468"/>
        <v>C576-2</v>
      </c>
      <c r="B3728" t="str">
        <f t="shared" si="469"/>
        <v>GND</v>
      </c>
      <c r="C3728" t="str">
        <f t="shared" si="470"/>
        <v>C576-GND</v>
      </c>
      <c r="D3728" t="str">
        <f t="shared" si="471"/>
        <v>C576-2</v>
      </c>
      <c r="E3728" t="s">
        <v>3483</v>
      </c>
      <c r="F3728">
        <v>2</v>
      </c>
      <c r="G3728" t="s">
        <v>433</v>
      </c>
      <c r="AT3728" t="str">
        <f t="shared" si="472"/>
        <v>GND</v>
      </c>
      <c r="AU3728" t="str">
        <f t="shared" si="473"/>
        <v>--</v>
      </c>
    </row>
    <row r="3729" spans="1:47" x14ac:dyDescent="0.25">
      <c r="A3729" t="str">
        <f t="shared" si="468"/>
        <v>C577-1</v>
      </c>
      <c r="B3729" t="str">
        <f t="shared" si="469"/>
        <v>1.1V_LPDDR4</v>
      </c>
      <c r="C3729" t="str">
        <f t="shared" si="470"/>
        <v>C577-1.1V_LPDDR4</v>
      </c>
      <c r="D3729" t="str">
        <f t="shared" si="471"/>
        <v>C577-1</v>
      </c>
      <c r="E3729" t="s">
        <v>3484</v>
      </c>
      <c r="F3729">
        <v>1</v>
      </c>
      <c r="G3729" t="s">
        <v>438</v>
      </c>
      <c r="AT3729" t="str">
        <f t="shared" si="472"/>
        <v>1.1V_LPDDR4</v>
      </c>
      <c r="AU3729" t="str">
        <f t="shared" si="473"/>
        <v>--</v>
      </c>
    </row>
    <row r="3730" spans="1:47" x14ac:dyDescent="0.25">
      <c r="A3730" t="str">
        <f t="shared" si="468"/>
        <v>C577-2</v>
      </c>
      <c r="B3730" t="str">
        <f t="shared" si="469"/>
        <v>GND</v>
      </c>
      <c r="C3730" t="str">
        <f t="shared" si="470"/>
        <v>C577-GND</v>
      </c>
      <c r="D3730" t="str">
        <f t="shared" si="471"/>
        <v>C577-2</v>
      </c>
      <c r="E3730" t="s">
        <v>3484</v>
      </c>
      <c r="F3730">
        <v>2</v>
      </c>
      <c r="G3730" t="s">
        <v>433</v>
      </c>
      <c r="AT3730" t="str">
        <f t="shared" si="472"/>
        <v>GND</v>
      </c>
      <c r="AU3730" t="str">
        <f t="shared" si="473"/>
        <v>--</v>
      </c>
    </row>
    <row r="3731" spans="1:47" x14ac:dyDescent="0.25">
      <c r="A3731" t="str">
        <f t="shared" si="468"/>
        <v>C578-1</v>
      </c>
      <c r="B3731" t="str">
        <f t="shared" si="469"/>
        <v>1.1V_LPDDR4</v>
      </c>
      <c r="C3731" t="str">
        <f t="shared" si="470"/>
        <v>C578-1.1V_LPDDR4</v>
      </c>
      <c r="D3731" t="str">
        <f t="shared" si="471"/>
        <v>C578-1</v>
      </c>
      <c r="E3731" t="s">
        <v>3485</v>
      </c>
      <c r="F3731">
        <v>1</v>
      </c>
      <c r="G3731" t="s">
        <v>438</v>
      </c>
      <c r="AT3731" t="str">
        <f t="shared" si="472"/>
        <v>1.1V_LPDDR4</v>
      </c>
      <c r="AU3731" t="str">
        <f t="shared" si="473"/>
        <v>--</v>
      </c>
    </row>
    <row r="3732" spans="1:47" x14ac:dyDescent="0.25">
      <c r="A3732" t="str">
        <f t="shared" si="468"/>
        <v>C578-2</v>
      </c>
      <c r="B3732" t="str">
        <f t="shared" si="469"/>
        <v>GND</v>
      </c>
      <c r="C3732" t="str">
        <f t="shared" si="470"/>
        <v>C578-GND</v>
      </c>
      <c r="D3732" t="str">
        <f t="shared" si="471"/>
        <v>C578-2</v>
      </c>
      <c r="E3732" t="s">
        <v>3485</v>
      </c>
      <c r="F3732">
        <v>2</v>
      </c>
      <c r="G3732" t="s">
        <v>433</v>
      </c>
      <c r="AT3732" t="str">
        <f t="shared" si="472"/>
        <v>GND</v>
      </c>
      <c r="AU3732" t="str">
        <f t="shared" si="473"/>
        <v>--</v>
      </c>
    </row>
    <row r="3733" spans="1:47" x14ac:dyDescent="0.25">
      <c r="A3733" t="str">
        <f t="shared" si="468"/>
        <v>C579-1</v>
      </c>
      <c r="B3733" t="str">
        <f t="shared" si="469"/>
        <v>1.1V_LPDDR4</v>
      </c>
      <c r="C3733" t="str">
        <f t="shared" si="470"/>
        <v>C579-1.1V_LPDDR4</v>
      </c>
      <c r="D3733" t="str">
        <f t="shared" si="471"/>
        <v>C579-1</v>
      </c>
      <c r="E3733" t="s">
        <v>3486</v>
      </c>
      <c r="F3733">
        <v>1</v>
      </c>
      <c r="G3733" t="s">
        <v>438</v>
      </c>
      <c r="AT3733" t="str">
        <f t="shared" si="472"/>
        <v>1.1V_LPDDR4</v>
      </c>
      <c r="AU3733" t="str">
        <f t="shared" si="473"/>
        <v>--</v>
      </c>
    </row>
    <row r="3734" spans="1:47" x14ac:dyDescent="0.25">
      <c r="A3734" t="str">
        <f t="shared" si="468"/>
        <v>C579-2</v>
      </c>
      <c r="B3734" t="str">
        <f t="shared" si="469"/>
        <v>GND</v>
      </c>
      <c r="C3734" t="str">
        <f t="shared" si="470"/>
        <v>C579-GND</v>
      </c>
      <c r="D3734" t="str">
        <f t="shared" si="471"/>
        <v>C579-2</v>
      </c>
      <c r="E3734" t="s">
        <v>3486</v>
      </c>
      <c r="F3734">
        <v>2</v>
      </c>
      <c r="G3734" t="s">
        <v>433</v>
      </c>
      <c r="AT3734" t="str">
        <f t="shared" si="472"/>
        <v>GND</v>
      </c>
      <c r="AU3734" t="str">
        <f t="shared" si="473"/>
        <v>--</v>
      </c>
    </row>
    <row r="3735" spans="1:47" x14ac:dyDescent="0.25">
      <c r="A3735" t="str">
        <f t="shared" si="468"/>
        <v>C580-1</v>
      </c>
      <c r="B3735" t="str">
        <f t="shared" si="469"/>
        <v>1.1V_LPDDR4</v>
      </c>
      <c r="C3735" t="str">
        <f t="shared" si="470"/>
        <v>C580-1.1V_LPDDR4</v>
      </c>
      <c r="D3735" t="str">
        <f t="shared" si="471"/>
        <v>C580-1</v>
      </c>
      <c r="E3735" t="s">
        <v>3487</v>
      </c>
      <c r="F3735">
        <v>1</v>
      </c>
      <c r="G3735" t="s">
        <v>438</v>
      </c>
      <c r="AT3735" t="str">
        <f t="shared" si="472"/>
        <v>1.1V_LPDDR4</v>
      </c>
      <c r="AU3735" t="str">
        <f t="shared" si="473"/>
        <v>--</v>
      </c>
    </row>
    <row r="3736" spans="1:47" x14ac:dyDescent="0.25">
      <c r="A3736" t="str">
        <f t="shared" si="468"/>
        <v>C580-2</v>
      </c>
      <c r="B3736" t="str">
        <f t="shared" si="469"/>
        <v>GND</v>
      </c>
      <c r="C3736" t="str">
        <f t="shared" si="470"/>
        <v>C580-GND</v>
      </c>
      <c r="D3736" t="str">
        <f t="shared" si="471"/>
        <v>C580-2</v>
      </c>
      <c r="E3736" t="s">
        <v>3487</v>
      </c>
      <c r="F3736">
        <v>2</v>
      </c>
      <c r="G3736" t="s">
        <v>433</v>
      </c>
      <c r="AT3736" t="str">
        <f t="shared" si="472"/>
        <v>GND</v>
      </c>
      <c r="AU3736" t="str">
        <f t="shared" si="473"/>
        <v>--</v>
      </c>
    </row>
    <row r="3737" spans="1:47" x14ac:dyDescent="0.25">
      <c r="A3737" t="str">
        <f t="shared" si="468"/>
        <v>C581-1</v>
      </c>
      <c r="B3737" t="str">
        <f t="shared" si="469"/>
        <v>1.1V_LPDDR4</v>
      </c>
      <c r="C3737" t="str">
        <f t="shared" si="470"/>
        <v>C581-1.1V_LPDDR4</v>
      </c>
      <c r="D3737" t="str">
        <f t="shared" si="471"/>
        <v>C581-1</v>
      </c>
      <c r="E3737" t="s">
        <v>3488</v>
      </c>
      <c r="F3737">
        <v>1</v>
      </c>
      <c r="G3737" t="s">
        <v>438</v>
      </c>
      <c r="AT3737" t="str">
        <f t="shared" si="472"/>
        <v>1.1V_LPDDR4</v>
      </c>
      <c r="AU3737" t="str">
        <f t="shared" si="473"/>
        <v>--</v>
      </c>
    </row>
    <row r="3738" spans="1:47" x14ac:dyDescent="0.25">
      <c r="A3738" t="str">
        <f t="shared" si="468"/>
        <v>C581-2</v>
      </c>
      <c r="B3738" t="str">
        <f t="shared" si="469"/>
        <v>GND</v>
      </c>
      <c r="C3738" t="str">
        <f t="shared" si="470"/>
        <v>C581-GND</v>
      </c>
      <c r="D3738" t="str">
        <f t="shared" si="471"/>
        <v>C581-2</v>
      </c>
      <c r="E3738" t="s">
        <v>3488</v>
      </c>
      <c r="F3738">
        <v>2</v>
      </c>
      <c r="G3738" t="s">
        <v>433</v>
      </c>
      <c r="AT3738" t="str">
        <f t="shared" si="472"/>
        <v>GND</v>
      </c>
      <c r="AU3738" t="str">
        <f t="shared" si="473"/>
        <v>--</v>
      </c>
    </row>
    <row r="3739" spans="1:47" x14ac:dyDescent="0.25">
      <c r="A3739" t="str">
        <f t="shared" si="468"/>
        <v>C618-1</v>
      </c>
      <c r="B3739" t="str">
        <f t="shared" si="469"/>
        <v>12.0V</v>
      </c>
      <c r="C3739" t="str">
        <f t="shared" si="470"/>
        <v>C618-12.0V</v>
      </c>
      <c r="D3739" t="str">
        <f t="shared" si="471"/>
        <v>C618-1</v>
      </c>
      <c r="E3739" t="s">
        <v>3489</v>
      </c>
      <c r="F3739">
        <v>1</v>
      </c>
      <c r="G3739" t="s">
        <v>443</v>
      </c>
      <c r="AT3739" t="str">
        <f t="shared" si="472"/>
        <v>12.0V</v>
      </c>
      <c r="AU3739" t="str">
        <f t="shared" si="473"/>
        <v>--</v>
      </c>
    </row>
    <row r="3740" spans="1:47" x14ac:dyDescent="0.25">
      <c r="A3740" t="str">
        <f t="shared" si="468"/>
        <v>C618-2</v>
      </c>
      <c r="B3740" t="str">
        <f t="shared" si="469"/>
        <v>GND</v>
      </c>
      <c r="C3740" t="str">
        <f t="shared" si="470"/>
        <v>C618-GND</v>
      </c>
      <c r="D3740" t="str">
        <f t="shared" si="471"/>
        <v>C618-2</v>
      </c>
      <c r="E3740" t="s">
        <v>3489</v>
      </c>
      <c r="F3740">
        <v>2</v>
      </c>
      <c r="G3740" t="s">
        <v>433</v>
      </c>
      <c r="AT3740" t="str">
        <f t="shared" si="472"/>
        <v>GND</v>
      </c>
      <c r="AU3740" t="str">
        <f t="shared" si="473"/>
        <v>--</v>
      </c>
    </row>
    <row r="3741" spans="1:47" x14ac:dyDescent="0.25">
      <c r="A3741" t="str">
        <f t="shared" si="468"/>
        <v>C619-1</v>
      </c>
      <c r="B3741" t="str">
        <f t="shared" si="469"/>
        <v>12.0V</v>
      </c>
      <c r="C3741" t="str">
        <f t="shared" si="470"/>
        <v>C619-12.0V</v>
      </c>
      <c r="D3741" t="str">
        <f t="shared" si="471"/>
        <v>C619-1</v>
      </c>
      <c r="E3741" t="s">
        <v>3490</v>
      </c>
      <c r="F3741">
        <v>1</v>
      </c>
      <c r="G3741" t="s">
        <v>443</v>
      </c>
      <c r="AT3741" t="str">
        <f t="shared" si="472"/>
        <v>12.0V</v>
      </c>
      <c r="AU3741" t="str">
        <f t="shared" si="473"/>
        <v>--</v>
      </c>
    </row>
    <row r="3742" spans="1:47" x14ac:dyDescent="0.25">
      <c r="A3742" t="str">
        <f t="shared" si="468"/>
        <v>C619-2</v>
      </c>
      <c r="B3742" t="str">
        <f t="shared" si="469"/>
        <v>GND</v>
      </c>
      <c r="C3742" t="str">
        <f t="shared" si="470"/>
        <v>C619-GND</v>
      </c>
      <c r="D3742" t="str">
        <f t="shared" si="471"/>
        <v>C619-2</v>
      </c>
      <c r="E3742" t="s">
        <v>3490</v>
      </c>
      <c r="F3742">
        <v>2</v>
      </c>
      <c r="G3742" t="s">
        <v>433</v>
      </c>
      <c r="AT3742" t="str">
        <f t="shared" si="472"/>
        <v>GND</v>
      </c>
      <c r="AU3742" t="str">
        <f t="shared" si="473"/>
        <v>--</v>
      </c>
    </row>
    <row r="3743" spans="1:47" x14ac:dyDescent="0.25">
      <c r="A3743" t="str">
        <f t="shared" si="468"/>
        <v>C622-1</v>
      </c>
      <c r="B3743" t="str">
        <f t="shared" si="469"/>
        <v>VCCPLLDIG_HPS</v>
      </c>
      <c r="C3743" t="str">
        <f t="shared" si="470"/>
        <v>C622-VCCPLLDIG_HPS</v>
      </c>
      <c r="D3743" t="str">
        <f t="shared" si="471"/>
        <v>C622-1</v>
      </c>
      <c r="E3743" t="s">
        <v>3491</v>
      </c>
      <c r="F3743">
        <v>1</v>
      </c>
      <c r="G3743" t="s">
        <v>1304</v>
      </c>
      <c r="AT3743" t="str">
        <f t="shared" si="472"/>
        <v>VCCPLLDIG_HPS</v>
      </c>
      <c r="AU3743" t="str">
        <f t="shared" si="473"/>
        <v>--</v>
      </c>
    </row>
    <row r="3744" spans="1:47" x14ac:dyDescent="0.25">
      <c r="A3744" t="str">
        <f t="shared" si="468"/>
        <v>C622-2</v>
      </c>
      <c r="B3744" t="str">
        <f t="shared" si="469"/>
        <v>GND</v>
      </c>
      <c r="C3744" t="str">
        <f t="shared" si="470"/>
        <v>C622-GND</v>
      </c>
      <c r="D3744" t="str">
        <f t="shared" si="471"/>
        <v>C622-2</v>
      </c>
      <c r="E3744" t="s">
        <v>3491</v>
      </c>
      <c r="F3744">
        <v>2</v>
      </c>
      <c r="G3744" t="s">
        <v>433</v>
      </c>
      <c r="AT3744" t="str">
        <f t="shared" si="472"/>
        <v>GND</v>
      </c>
      <c r="AU3744" t="str">
        <f t="shared" si="473"/>
        <v>--</v>
      </c>
    </row>
    <row r="3745" spans="1:47" x14ac:dyDescent="0.25">
      <c r="A3745" t="str">
        <f t="shared" si="468"/>
        <v>C623-1</v>
      </c>
      <c r="B3745" t="str">
        <f t="shared" si="469"/>
        <v>VCCPLLDIG_HPS</v>
      </c>
      <c r="C3745" t="str">
        <f t="shared" si="470"/>
        <v>C623-VCCPLLDIG_HPS</v>
      </c>
      <c r="D3745" t="str">
        <f t="shared" si="471"/>
        <v>C623-1</v>
      </c>
      <c r="E3745" t="s">
        <v>3492</v>
      </c>
      <c r="F3745">
        <v>1</v>
      </c>
      <c r="G3745" t="s">
        <v>1304</v>
      </c>
      <c r="AT3745" t="str">
        <f t="shared" si="472"/>
        <v>VCCPLLDIG_HPS</v>
      </c>
      <c r="AU3745" t="str">
        <f t="shared" si="473"/>
        <v>--</v>
      </c>
    </row>
    <row r="3746" spans="1:47" x14ac:dyDescent="0.25">
      <c r="A3746" t="str">
        <f t="shared" si="468"/>
        <v>C623-2</v>
      </c>
      <c r="B3746" t="str">
        <f t="shared" si="469"/>
        <v>GND</v>
      </c>
      <c r="C3746" t="str">
        <f t="shared" si="470"/>
        <v>C623-GND</v>
      </c>
      <c r="D3746" t="str">
        <f t="shared" si="471"/>
        <v>C623-2</v>
      </c>
      <c r="E3746" t="s">
        <v>3492</v>
      </c>
      <c r="F3746">
        <v>2</v>
      </c>
      <c r="G3746" t="s">
        <v>433</v>
      </c>
      <c r="AT3746" t="str">
        <f t="shared" si="472"/>
        <v>GND</v>
      </c>
      <c r="AU3746" t="str">
        <f t="shared" si="473"/>
        <v>--</v>
      </c>
    </row>
    <row r="3747" spans="1:47" x14ac:dyDescent="0.25">
      <c r="A3747" t="str">
        <f t="shared" si="468"/>
        <v>C624-1</v>
      </c>
      <c r="B3747" t="str">
        <f t="shared" si="469"/>
        <v>0.8V_R</v>
      </c>
      <c r="C3747" t="str">
        <f t="shared" si="470"/>
        <v>C624-0.8V_R</v>
      </c>
      <c r="D3747" t="str">
        <f t="shared" si="471"/>
        <v>C624-1</v>
      </c>
      <c r="E3747" t="s">
        <v>3493</v>
      </c>
      <c r="F3747">
        <v>1</v>
      </c>
      <c r="G3747" t="s">
        <v>430</v>
      </c>
      <c r="AT3747" t="str">
        <f t="shared" si="472"/>
        <v>0.8V_R</v>
      </c>
      <c r="AU3747" t="str">
        <f t="shared" si="473"/>
        <v>--</v>
      </c>
    </row>
    <row r="3748" spans="1:47" x14ac:dyDescent="0.25">
      <c r="A3748" t="str">
        <f t="shared" si="468"/>
        <v>C624-2</v>
      </c>
      <c r="B3748" t="str">
        <f t="shared" si="469"/>
        <v>GND</v>
      </c>
      <c r="C3748" t="str">
        <f t="shared" si="470"/>
        <v>C624-GND</v>
      </c>
      <c r="D3748" t="str">
        <f t="shared" si="471"/>
        <v>C624-2</v>
      </c>
      <c r="E3748" t="s">
        <v>3493</v>
      </c>
      <c r="F3748">
        <v>2</v>
      </c>
      <c r="G3748" t="s">
        <v>433</v>
      </c>
      <c r="AT3748" t="str">
        <f t="shared" si="472"/>
        <v>GND</v>
      </c>
      <c r="AU3748" t="str">
        <f t="shared" si="473"/>
        <v>--</v>
      </c>
    </row>
    <row r="3749" spans="1:47" x14ac:dyDescent="0.25">
      <c r="A3749" t="str">
        <f t="shared" si="468"/>
        <v>C625-1</v>
      </c>
      <c r="B3749" t="str">
        <f t="shared" si="469"/>
        <v>1.8V</v>
      </c>
      <c r="C3749" t="str">
        <f t="shared" si="470"/>
        <v>C625-1.8V</v>
      </c>
      <c r="D3749" t="str">
        <f t="shared" si="471"/>
        <v>C625-1</v>
      </c>
      <c r="E3749" t="s">
        <v>3494</v>
      </c>
      <c r="F3749">
        <v>1</v>
      </c>
      <c r="G3749" t="s">
        <v>441</v>
      </c>
      <c r="AT3749" t="str">
        <f t="shared" si="472"/>
        <v>1.8V</v>
      </c>
      <c r="AU3749" t="str">
        <f t="shared" si="473"/>
        <v>--</v>
      </c>
    </row>
    <row r="3750" spans="1:47" x14ac:dyDescent="0.25">
      <c r="A3750" t="str">
        <f t="shared" si="468"/>
        <v>C625-2</v>
      </c>
      <c r="B3750" t="str">
        <f t="shared" si="469"/>
        <v>GND</v>
      </c>
      <c r="C3750" t="str">
        <f t="shared" si="470"/>
        <v>C625-GND</v>
      </c>
      <c r="D3750" t="str">
        <f t="shared" si="471"/>
        <v>C625-2</v>
      </c>
      <c r="E3750" t="s">
        <v>3494</v>
      </c>
      <c r="F3750">
        <v>2</v>
      </c>
      <c r="G3750" t="s">
        <v>433</v>
      </c>
      <c r="AT3750" t="str">
        <f t="shared" si="472"/>
        <v>GND</v>
      </c>
      <c r="AU3750" t="str">
        <f t="shared" si="473"/>
        <v>--</v>
      </c>
    </row>
    <row r="3751" spans="1:47" x14ac:dyDescent="0.25">
      <c r="A3751" t="str">
        <f t="shared" si="468"/>
        <v>C626-1</v>
      </c>
      <c r="B3751" t="str">
        <f t="shared" si="469"/>
        <v>12.0V</v>
      </c>
      <c r="C3751" t="str">
        <f t="shared" si="470"/>
        <v>C626-12.0V</v>
      </c>
      <c r="D3751" t="str">
        <f t="shared" si="471"/>
        <v>C626-1</v>
      </c>
      <c r="E3751" t="s">
        <v>3495</v>
      </c>
      <c r="F3751">
        <v>1</v>
      </c>
      <c r="G3751" t="s">
        <v>443</v>
      </c>
      <c r="AT3751" t="str">
        <f t="shared" si="472"/>
        <v>12.0V</v>
      </c>
      <c r="AU3751" t="str">
        <f t="shared" si="473"/>
        <v>--</v>
      </c>
    </row>
    <row r="3752" spans="1:47" x14ac:dyDescent="0.25">
      <c r="A3752" t="str">
        <f t="shared" si="468"/>
        <v>C626-2</v>
      </c>
      <c r="B3752" t="str">
        <f t="shared" si="469"/>
        <v>GND</v>
      </c>
      <c r="C3752" t="str">
        <f t="shared" si="470"/>
        <v>C626-GND</v>
      </c>
      <c r="D3752" t="str">
        <f t="shared" si="471"/>
        <v>C626-2</v>
      </c>
      <c r="E3752" t="s">
        <v>3495</v>
      </c>
      <c r="F3752">
        <v>2</v>
      </c>
      <c r="G3752" t="s">
        <v>433</v>
      </c>
      <c r="AT3752" t="str">
        <f t="shared" si="472"/>
        <v>GND</v>
      </c>
      <c r="AU3752" t="str">
        <f t="shared" si="473"/>
        <v>--</v>
      </c>
    </row>
    <row r="3753" spans="1:47" x14ac:dyDescent="0.25">
      <c r="A3753" t="str">
        <f t="shared" si="468"/>
        <v>C628-1</v>
      </c>
      <c r="B3753" t="str">
        <f t="shared" si="469"/>
        <v>3.3VAUX</v>
      </c>
      <c r="C3753" t="str">
        <f t="shared" si="470"/>
        <v>C628-3.3VAUX</v>
      </c>
      <c r="D3753" t="str">
        <f t="shared" si="471"/>
        <v>C628-1</v>
      </c>
      <c r="E3753" t="s">
        <v>3496</v>
      </c>
      <c r="F3753">
        <v>1</v>
      </c>
      <c r="G3753" t="s">
        <v>448</v>
      </c>
      <c r="AT3753" t="str">
        <f t="shared" si="472"/>
        <v>3.3VAUX</v>
      </c>
      <c r="AU3753" t="str">
        <f t="shared" si="473"/>
        <v>--</v>
      </c>
    </row>
    <row r="3754" spans="1:47" x14ac:dyDescent="0.25">
      <c r="A3754" t="str">
        <f t="shared" si="468"/>
        <v>C628-2</v>
      </c>
      <c r="B3754" t="str">
        <f t="shared" si="469"/>
        <v>GND</v>
      </c>
      <c r="C3754" t="str">
        <f t="shared" si="470"/>
        <v>C628-GND</v>
      </c>
      <c r="D3754" t="str">
        <f t="shared" si="471"/>
        <v>C628-2</v>
      </c>
      <c r="E3754" t="s">
        <v>3496</v>
      </c>
      <c r="F3754">
        <v>2</v>
      </c>
      <c r="G3754" t="s">
        <v>433</v>
      </c>
      <c r="AT3754" t="str">
        <f t="shared" si="472"/>
        <v>GND</v>
      </c>
      <c r="AU3754" t="str">
        <f t="shared" si="473"/>
        <v>--</v>
      </c>
    </row>
    <row r="3755" spans="1:47" x14ac:dyDescent="0.25">
      <c r="A3755" t="str">
        <f t="shared" si="468"/>
        <v>C629-1</v>
      </c>
      <c r="B3755" t="str">
        <f t="shared" si="469"/>
        <v>GND</v>
      </c>
      <c r="C3755" t="str">
        <f t="shared" si="470"/>
        <v>C629-GND</v>
      </c>
      <c r="D3755" t="str">
        <f t="shared" si="471"/>
        <v>C629-1</v>
      </c>
      <c r="E3755" t="s">
        <v>3497</v>
      </c>
      <c r="F3755">
        <v>1</v>
      </c>
      <c r="G3755" t="s">
        <v>433</v>
      </c>
      <c r="AT3755" t="str">
        <f t="shared" si="472"/>
        <v>GND</v>
      </c>
      <c r="AU3755" t="str">
        <f t="shared" si="473"/>
        <v>--</v>
      </c>
    </row>
    <row r="3756" spans="1:47" x14ac:dyDescent="0.25">
      <c r="A3756" t="str">
        <f t="shared" si="468"/>
        <v>C629-2</v>
      </c>
      <c r="B3756" t="str">
        <f t="shared" si="469"/>
        <v>NetC629_2</v>
      </c>
      <c r="C3756" t="str">
        <f t="shared" si="470"/>
        <v>C629-NetC629_2</v>
      </c>
      <c r="D3756" t="str">
        <f t="shared" si="471"/>
        <v>C629-2</v>
      </c>
      <c r="E3756" t="s">
        <v>3497</v>
      </c>
      <c r="F3756">
        <v>2</v>
      </c>
      <c r="G3756" t="s">
        <v>1177</v>
      </c>
      <c r="AT3756" t="str">
        <f t="shared" si="472"/>
        <v>NetC629_2</v>
      </c>
      <c r="AU3756" t="str">
        <f t="shared" si="473"/>
        <v>--</v>
      </c>
    </row>
    <row r="3757" spans="1:47" x14ac:dyDescent="0.25">
      <c r="A3757" t="str">
        <f t="shared" si="468"/>
        <v>C640-1</v>
      </c>
      <c r="B3757" t="str">
        <f t="shared" si="469"/>
        <v>3.3VAUX</v>
      </c>
      <c r="C3757" t="str">
        <f t="shared" si="470"/>
        <v>C640-3.3VAUX</v>
      </c>
      <c r="D3757" t="str">
        <f t="shared" si="471"/>
        <v>C640-1</v>
      </c>
      <c r="E3757" t="s">
        <v>3498</v>
      </c>
      <c r="F3757">
        <v>1</v>
      </c>
      <c r="G3757" t="s">
        <v>448</v>
      </c>
      <c r="AT3757" t="str">
        <f t="shared" si="472"/>
        <v>3.3VAUX</v>
      </c>
      <c r="AU3757" t="str">
        <f t="shared" si="473"/>
        <v>--</v>
      </c>
    </row>
    <row r="3758" spans="1:47" x14ac:dyDescent="0.25">
      <c r="A3758" t="str">
        <f t="shared" si="468"/>
        <v>C640-2</v>
      </c>
      <c r="B3758" t="str">
        <f t="shared" si="469"/>
        <v>GND</v>
      </c>
      <c r="C3758" t="str">
        <f t="shared" si="470"/>
        <v>C640-GND</v>
      </c>
      <c r="D3758" t="str">
        <f t="shared" si="471"/>
        <v>C640-2</v>
      </c>
      <c r="E3758" t="s">
        <v>3498</v>
      </c>
      <c r="F3758">
        <v>2</v>
      </c>
      <c r="G3758" t="s">
        <v>433</v>
      </c>
      <c r="AT3758" t="str">
        <f t="shared" si="472"/>
        <v>GND</v>
      </c>
      <c r="AU3758" t="str">
        <f t="shared" si="473"/>
        <v>--</v>
      </c>
    </row>
    <row r="3759" spans="1:47" x14ac:dyDescent="0.25">
      <c r="A3759" t="str">
        <f t="shared" si="468"/>
        <v>D12-A</v>
      </c>
      <c r="B3759" t="str">
        <f t="shared" si="469"/>
        <v>3.3V</v>
      </c>
      <c r="C3759" t="str">
        <f t="shared" si="470"/>
        <v>D12-3.3V</v>
      </c>
      <c r="D3759" t="str">
        <f t="shared" si="471"/>
        <v>D12-A</v>
      </c>
      <c r="E3759" t="s">
        <v>361</v>
      </c>
      <c r="F3759" t="s">
        <v>3499</v>
      </c>
      <c r="G3759" t="s">
        <v>446</v>
      </c>
      <c r="AT3759" t="str">
        <f t="shared" si="472"/>
        <v>3.3V</v>
      </c>
      <c r="AU3759" t="str">
        <f t="shared" si="473"/>
        <v>--</v>
      </c>
    </row>
    <row r="3760" spans="1:47" x14ac:dyDescent="0.25">
      <c r="A3760" t="str">
        <f t="shared" si="468"/>
        <v>D12-K</v>
      </c>
      <c r="B3760" t="str">
        <f t="shared" si="469"/>
        <v>NetD12_K</v>
      </c>
      <c r="C3760" t="str">
        <f t="shared" si="470"/>
        <v>D12-NetD12_K</v>
      </c>
      <c r="D3760" t="str">
        <f t="shared" si="471"/>
        <v>D12-K</v>
      </c>
      <c r="E3760" t="s">
        <v>361</v>
      </c>
      <c r="F3760" t="s">
        <v>3500</v>
      </c>
      <c r="G3760" t="s">
        <v>1179</v>
      </c>
      <c r="AT3760" t="str">
        <f t="shared" si="472"/>
        <v>NetD12_K</v>
      </c>
      <c r="AU3760" t="str">
        <f t="shared" si="473"/>
        <v>--</v>
      </c>
    </row>
    <row r="3761" spans="1:47" x14ac:dyDescent="0.25">
      <c r="A3761" t="str">
        <f t="shared" si="468"/>
        <v>D13-A</v>
      </c>
      <c r="B3761" t="str">
        <f t="shared" si="469"/>
        <v>3.3V</v>
      </c>
      <c r="C3761" t="str">
        <f t="shared" si="470"/>
        <v>D13-3.3V</v>
      </c>
      <c r="D3761" t="str">
        <f t="shared" si="471"/>
        <v>D13-A</v>
      </c>
      <c r="E3761" t="s">
        <v>362</v>
      </c>
      <c r="F3761" t="s">
        <v>3499</v>
      </c>
      <c r="G3761" t="s">
        <v>446</v>
      </c>
      <c r="AT3761" t="str">
        <f t="shared" si="472"/>
        <v>3.3V</v>
      </c>
      <c r="AU3761" t="str">
        <f t="shared" si="473"/>
        <v>--</v>
      </c>
    </row>
    <row r="3762" spans="1:47" x14ac:dyDescent="0.25">
      <c r="A3762" t="str">
        <f t="shared" si="468"/>
        <v>D13-K</v>
      </c>
      <c r="B3762" t="str">
        <f t="shared" si="469"/>
        <v>NetD13_K</v>
      </c>
      <c r="C3762" t="str">
        <f t="shared" si="470"/>
        <v>D13-NetD13_K</v>
      </c>
      <c r="D3762" t="str">
        <f t="shared" si="471"/>
        <v>D13-K</v>
      </c>
      <c r="E3762" t="s">
        <v>362</v>
      </c>
      <c r="F3762" t="s">
        <v>3500</v>
      </c>
      <c r="G3762" t="s">
        <v>1180</v>
      </c>
      <c r="AT3762" t="str">
        <f t="shared" si="472"/>
        <v>NetD13_K</v>
      </c>
      <c r="AU3762" t="str">
        <f t="shared" si="473"/>
        <v>--</v>
      </c>
    </row>
    <row r="3763" spans="1:47" x14ac:dyDescent="0.25">
      <c r="A3763" t="str">
        <f t="shared" si="468"/>
        <v>H1-1</v>
      </c>
      <c r="B3763" t="str">
        <f t="shared" si="469"/>
        <v>GND</v>
      </c>
      <c r="C3763" t="str">
        <f t="shared" si="470"/>
        <v>H1-GND</v>
      </c>
      <c r="D3763" t="str">
        <f t="shared" si="471"/>
        <v>H1-1</v>
      </c>
      <c r="E3763" t="s">
        <v>3054</v>
      </c>
      <c r="F3763">
        <v>1</v>
      </c>
      <c r="G3763" t="s">
        <v>433</v>
      </c>
      <c r="AT3763" t="str">
        <f t="shared" si="472"/>
        <v>GND</v>
      </c>
      <c r="AU3763" t="str">
        <f t="shared" si="473"/>
        <v>--</v>
      </c>
    </row>
    <row r="3764" spans="1:47" x14ac:dyDescent="0.25">
      <c r="A3764" t="str">
        <f t="shared" si="468"/>
        <v>H3-1</v>
      </c>
      <c r="B3764" t="str">
        <f t="shared" si="469"/>
        <v>GND</v>
      </c>
      <c r="C3764" t="str">
        <f t="shared" si="470"/>
        <v>H3-GND</v>
      </c>
      <c r="D3764" t="str">
        <f t="shared" si="471"/>
        <v>H3-1</v>
      </c>
      <c r="E3764" t="s">
        <v>3056</v>
      </c>
      <c r="F3764">
        <v>1</v>
      </c>
      <c r="G3764" t="s">
        <v>433</v>
      </c>
      <c r="AT3764" t="str">
        <f t="shared" si="472"/>
        <v>GND</v>
      </c>
      <c r="AU3764" t="str">
        <f t="shared" si="473"/>
        <v>--</v>
      </c>
    </row>
    <row r="3765" spans="1:47" x14ac:dyDescent="0.25">
      <c r="A3765" t="str">
        <f t="shared" si="468"/>
        <v>H4-1</v>
      </c>
      <c r="B3765" t="str">
        <f t="shared" si="469"/>
        <v>GND</v>
      </c>
      <c r="C3765" t="str">
        <f t="shared" si="470"/>
        <v>H4-GND</v>
      </c>
      <c r="D3765" t="str">
        <f t="shared" si="471"/>
        <v>H4-1</v>
      </c>
      <c r="E3765" t="s">
        <v>2311</v>
      </c>
      <c r="F3765">
        <v>1</v>
      </c>
      <c r="G3765" t="s">
        <v>433</v>
      </c>
      <c r="AT3765" t="str">
        <f t="shared" si="472"/>
        <v>GND</v>
      </c>
      <c r="AU3765" t="str">
        <f t="shared" si="473"/>
        <v>--</v>
      </c>
    </row>
    <row r="3766" spans="1:47" x14ac:dyDescent="0.25">
      <c r="A3766" t="str">
        <f t="shared" si="468"/>
        <v>H5-1</v>
      </c>
      <c r="B3766" t="str">
        <f t="shared" si="469"/>
        <v>GND</v>
      </c>
      <c r="C3766" t="str">
        <f t="shared" si="470"/>
        <v>H5-GND</v>
      </c>
      <c r="D3766" t="str">
        <f t="shared" si="471"/>
        <v>H5-1</v>
      </c>
      <c r="E3766" t="s">
        <v>3057</v>
      </c>
      <c r="F3766">
        <v>1</v>
      </c>
      <c r="G3766" t="s">
        <v>433</v>
      </c>
      <c r="AT3766" t="str">
        <f t="shared" si="472"/>
        <v>GND</v>
      </c>
      <c r="AU3766" t="str">
        <f t="shared" si="473"/>
        <v>--</v>
      </c>
    </row>
    <row r="3767" spans="1:47" x14ac:dyDescent="0.25">
      <c r="A3767" t="str">
        <f t="shared" si="468"/>
        <v>H10-1</v>
      </c>
      <c r="B3767" t="str">
        <f t="shared" si="469"/>
        <v>GND</v>
      </c>
      <c r="C3767" t="str">
        <f t="shared" si="470"/>
        <v>H10-GND</v>
      </c>
      <c r="D3767" t="str">
        <f t="shared" si="471"/>
        <v>H10-1</v>
      </c>
      <c r="E3767" t="s">
        <v>3059</v>
      </c>
      <c r="F3767">
        <v>1</v>
      </c>
      <c r="G3767" t="s">
        <v>433</v>
      </c>
      <c r="AT3767" t="str">
        <f t="shared" si="472"/>
        <v>GND</v>
      </c>
      <c r="AU3767" t="str">
        <f t="shared" si="473"/>
        <v>--</v>
      </c>
    </row>
    <row r="3768" spans="1:47" x14ac:dyDescent="0.25">
      <c r="A3768" t="str">
        <f t="shared" si="468"/>
        <v>H11-1</v>
      </c>
      <c r="B3768" t="str">
        <f t="shared" si="469"/>
        <v>GND</v>
      </c>
      <c r="C3768" t="str">
        <f t="shared" si="470"/>
        <v>H11-GND</v>
      </c>
      <c r="D3768" t="str">
        <f t="shared" si="471"/>
        <v>H11-1</v>
      </c>
      <c r="E3768" t="s">
        <v>3060</v>
      </c>
      <c r="F3768">
        <v>1</v>
      </c>
      <c r="G3768" t="s">
        <v>433</v>
      </c>
      <c r="AT3768" t="str">
        <f t="shared" si="472"/>
        <v>GND</v>
      </c>
      <c r="AU3768" t="str">
        <f t="shared" si="473"/>
        <v>--</v>
      </c>
    </row>
    <row r="3769" spans="1:47" x14ac:dyDescent="0.25">
      <c r="A3769" t="str">
        <f t="shared" si="468"/>
        <v>H12-1</v>
      </c>
      <c r="B3769" t="str">
        <f t="shared" si="469"/>
        <v>GND</v>
      </c>
      <c r="C3769" t="str">
        <f t="shared" si="470"/>
        <v>H12-GND</v>
      </c>
      <c r="D3769" t="str">
        <f t="shared" si="471"/>
        <v>H12-1</v>
      </c>
      <c r="E3769" t="s">
        <v>3061</v>
      </c>
      <c r="F3769">
        <v>1</v>
      </c>
      <c r="G3769" t="s">
        <v>433</v>
      </c>
      <c r="AT3769" t="str">
        <f t="shared" si="472"/>
        <v>GND</v>
      </c>
      <c r="AU3769" t="str">
        <f t="shared" si="473"/>
        <v>--</v>
      </c>
    </row>
    <row r="3770" spans="1:47" x14ac:dyDescent="0.25">
      <c r="A3770" t="str">
        <f t="shared" si="468"/>
        <v>H13-1</v>
      </c>
      <c r="B3770" t="str">
        <f t="shared" si="469"/>
        <v>GND</v>
      </c>
      <c r="C3770" t="str">
        <f t="shared" si="470"/>
        <v>H13-GND</v>
      </c>
      <c r="D3770" t="str">
        <f t="shared" si="471"/>
        <v>H13-1</v>
      </c>
      <c r="E3770" t="s">
        <v>3501</v>
      </c>
      <c r="F3770">
        <v>1</v>
      </c>
      <c r="G3770" t="s">
        <v>433</v>
      </c>
      <c r="AT3770" t="str">
        <f t="shared" si="472"/>
        <v>GND</v>
      </c>
      <c r="AU3770" t="str">
        <f t="shared" si="473"/>
        <v>--</v>
      </c>
    </row>
    <row r="3771" spans="1:47" x14ac:dyDescent="0.25">
      <c r="A3771" t="str">
        <f t="shared" si="468"/>
        <v>L1-1</v>
      </c>
      <c r="B3771" t="str">
        <f t="shared" si="469"/>
        <v>NetC43_2</v>
      </c>
      <c r="C3771" t="str">
        <f t="shared" si="470"/>
        <v>L1-NetC43_2</v>
      </c>
      <c r="D3771" t="str">
        <f t="shared" si="471"/>
        <v>L1-1</v>
      </c>
      <c r="E3771" t="s">
        <v>1513</v>
      </c>
      <c r="F3771">
        <v>1</v>
      </c>
      <c r="G3771" t="s">
        <v>1171</v>
      </c>
      <c r="AT3771" t="str">
        <f t="shared" si="472"/>
        <v>NetC43_2</v>
      </c>
      <c r="AU3771" t="str">
        <f t="shared" si="473"/>
        <v>--</v>
      </c>
    </row>
    <row r="3772" spans="1:47" x14ac:dyDescent="0.25">
      <c r="A3772" t="str">
        <f t="shared" si="468"/>
        <v>L1-2</v>
      </c>
      <c r="B3772" t="str">
        <f t="shared" si="469"/>
        <v>3.3V</v>
      </c>
      <c r="C3772" t="str">
        <f t="shared" si="470"/>
        <v>L1-3.3V</v>
      </c>
      <c r="D3772" t="str">
        <f t="shared" si="471"/>
        <v>L1-2</v>
      </c>
      <c r="E3772" t="s">
        <v>1513</v>
      </c>
      <c r="F3772">
        <v>2</v>
      </c>
      <c r="G3772" t="s">
        <v>446</v>
      </c>
      <c r="AT3772" t="str">
        <f t="shared" si="472"/>
        <v>3.3V</v>
      </c>
      <c r="AU3772" t="str">
        <f t="shared" si="473"/>
        <v>--</v>
      </c>
    </row>
    <row r="3773" spans="1:47" x14ac:dyDescent="0.25">
      <c r="A3773" t="str">
        <f t="shared" si="468"/>
        <v>L2-1</v>
      </c>
      <c r="B3773" t="str">
        <f t="shared" si="469"/>
        <v>3.3V</v>
      </c>
      <c r="C3773" t="str">
        <f t="shared" si="470"/>
        <v>L2-3.3V</v>
      </c>
      <c r="D3773" t="str">
        <f t="shared" si="471"/>
        <v>L2-1</v>
      </c>
      <c r="E3773" t="s">
        <v>2325</v>
      </c>
      <c r="F3773">
        <v>1</v>
      </c>
      <c r="G3773" t="s">
        <v>446</v>
      </c>
      <c r="AT3773" t="str">
        <f t="shared" si="472"/>
        <v>3.3V</v>
      </c>
      <c r="AU3773" t="str">
        <f t="shared" si="473"/>
        <v>--</v>
      </c>
    </row>
    <row r="3774" spans="1:47" x14ac:dyDescent="0.25">
      <c r="A3774" t="str">
        <f t="shared" si="468"/>
        <v>L2-2</v>
      </c>
      <c r="B3774" t="str">
        <f t="shared" si="469"/>
        <v>NetC3_1</v>
      </c>
      <c r="C3774" t="str">
        <f t="shared" si="470"/>
        <v>L2-NetC3_1</v>
      </c>
      <c r="D3774" t="str">
        <f t="shared" si="471"/>
        <v>L2-2</v>
      </c>
      <c r="E3774" t="s">
        <v>2325</v>
      </c>
      <c r="F3774">
        <v>2</v>
      </c>
      <c r="G3774" t="s">
        <v>1166</v>
      </c>
      <c r="AT3774" t="str">
        <f t="shared" si="472"/>
        <v>NetC3_1</v>
      </c>
      <c r="AU3774" t="str">
        <f t="shared" si="473"/>
        <v>--</v>
      </c>
    </row>
    <row r="3775" spans="1:47" x14ac:dyDescent="0.25">
      <c r="A3775" t="str">
        <f t="shared" si="468"/>
        <v>L3-1</v>
      </c>
      <c r="B3775" t="str">
        <f t="shared" si="469"/>
        <v>VCCEHT_GTSL1A</v>
      </c>
      <c r="C3775" t="str">
        <f t="shared" si="470"/>
        <v>L3-VCCEHT_GTSL1A</v>
      </c>
      <c r="D3775" t="str">
        <f t="shared" si="471"/>
        <v>L3-1</v>
      </c>
      <c r="E3775" t="s">
        <v>3502</v>
      </c>
      <c r="F3775">
        <v>1</v>
      </c>
      <c r="G3775" t="s">
        <v>1281</v>
      </c>
      <c r="AT3775" t="str">
        <f t="shared" si="472"/>
        <v>VCCEHT_GTSL1A</v>
      </c>
      <c r="AU3775" t="str">
        <f t="shared" si="473"/>
        <v>--</v>
      </c>
    </row>
    <row r="3776" spans="1:47" x14ac:dyDescent="0.25">
      <c r="A3776" t="str">
        <f t="shared" si="468"/>
        <v>L3-2</v>
      </c>
      <c r="B3776" t="str">
        <f t="shared" si="469"/>
        <v>1.8V</v>
      </c>
      <c r="C3776" t="str">
        <f t="shared" si="470"/>
        <v>L3-1.8V</v>
      </c>
      <c r="D3776" t="str">
        <f t="shared" si="471"/>
        <v>L3-2</v>
      </c>
      <c r="E3776" t="s">
        <v>3502</v>
      </c>
      <c r="F3776">
        <v>2</v>
      </c>
      <c r="G3776" t="s">
        <v>441</v>
      </c>
      <c r="AT3776" t="str">
        <f t="shared" si="472"/>
        <v>1.8V</v>
      </c>
      <c r="AU3776" t="str">
        <f t="shared" si="473"/>
        <v>--</v>
      </c>
    </row>
    <row r="3777" spans="1:47" x14ac:dyDescent="0.25">
      <c r="A3777" t="str">
        <f t="shared" si="468"/>
        <v>L4-1</v>
      </c>
      <c r="B3777" t="str">
        <f t="shared" si="469"/>
        <v>VCCR_CORE</v>
      </c>
      <c r="C3777" t="str">
        <f t="shared" si="470"/>
        <v>L4-VCCR_CORE</v>
      </c>
      <c r="D3777" t="str">
        <f t="shared" si="471"/>
        <v>L4-1</v>
      </c>
      <c r="E3777" t="s">
        <v>3503</v>
      </c>
      <c r="F3777">
        <v>1</v>
      </c>
      <c r="G3777" t="s">
        <v>1310</v>
      </c>
      <c r="AT3777" t="str">
        <f t="shared" si="472"/>
        <v>VCCR_CORE</v>
      </c>
      <c r="AU3777" t="str">
        <f t="shared" si="473"/>
        <v>--</v>
      </c>
    </row>
    <row r="3778" spans="1:47" x14ac:dyDescent="0.25">
      <c r="A3778" t="str">
        <f t="shared" si="468"/>
        <v>L4-2</v>
      </c>
      <c r="B3778" t="str">
        <f t="shared" si="469"/>
        <v>1.2V</v>
      </c>
      <c r="C3778" t="str">
        <f t="shared" si="470"/>
        <v>L4-1.2V</v>
      </c>
      <c r="D3778" t="str">
        <f t="shared" si="471"/>
        <v>L4-2</v>
      </c>
      <c r="E3778" t="s">
        <v>3503</v>
      </c>
      <c r="F3778">
        <v>2</v>
      </c>
      <c r="G3778" t="s">
        <v>439</v>
      </c>
      <c r="AT3778" t="str">
        <f t="shared" si="472"/>
        <v>1.2V</v>
      </c>
      <c r="AU3778" t="str">
        <f t="shared" si="473"/>
        <v>--</v>
      </c>
    </row>
    <row r="3779" spans="1:47" x14ac:dyDescent="0.25">
      <c r="A3779" t="str">
        <f t="shared" si="468"/>
        <v>L5-1</v>
      </c>
      <c r="B3779" t="str">
        <f t="shared" si="469"/>
        <v>3.3V</v>
      </c>
      <c r="C3779" t="str">
        <f t="shared" si="470"/>
        <v>L5-3.3V</v>
      </c>
      <c r="D3779" t="str">
        <f t="shared" si="471"/>
        <v>L5-1</v>
      </c>
      <c r="E3779" t="s">
        <v>3504</v>
      </c>
      <c r="F3779">
        <v>1</v>
      </c>
      <c r="G3779" t="s">
        <v>446</v>
      </c>
      <c r="AT3779" t="str">
        <f t="shared" si="472"/>
        <v>3.3V</v>
      </c>
      <c r="AU3779" t="str">
        <f t="shared" si="473"/>
        <v>--</v>
      </c>
    </row>
    <row r="3780" spans="1:47" x14ac:dyDescent="0.25">
      <c r="A3780" t="str">
        <f t="shared" si="468"/>
        <v>L5-2</v>
      </c>
      <c r="B3780" t="str">
        <f t="shared" si="469"/>
        <v>NetC138_1</v>
      </c>
      <c r="C3780" t="str">
        <f t="shared" si="470"/>
        <v>L5-NetC138_1</v>
      </c>
      <c r="D3780" t="str">
        <f t="shared" si="471"/>
        <v>L5-2</v>
      </c>
      <c r="E3780" t="s">
        <v>3504</v>
      </c>
      <c r="F3780">
        <v>2</v>
      </c>
      <c r="G3780" t="s">
        <v>1139</v>
      </c>
      <c r="AT3780" t="str">
        <f t="shared" si="472"/>
        <v>NetC138_1</v>
      </c>
      <c r="AU3780" t="str">
        <f t="shared" si="473"/>
        <v>--</v>
      </c>
    </row>
    <row r="3781" spans="1:47" x14ac:dyDescent="0.25">
      <c r="A3781" t="str">
        <f t="shared" si="468"/>
        <v>L6-1</v>
      </c>
      <c r="B3781" t="str">
        <f t="shared" si="469"/>
        <v>VCCEHT_GTSL1A</v>
      </c>
      <c r="C3781" t="str">
        <f t="shared" si="470"/>
        <v>L6-VCCEHT_GTSL1A</v>
      </c>
      <c r="D3781" t="str">
        <f t="shared" si="471"/>
        <v>L6-1</v>
      </c>
      <c r="E3781" t="s">
        <v>3505</v>
      </c>
      <c r="F3781">
        <v>1</v>
      </c>
      <c r="G3781" t="s">
        <v>1281</v>
      </c>
      <c r="AT3781" t="str">
        <f t="shared" si="472"/>
        <v>VCCEHT_GTSL1A</v>
      </c>
      <c r="AU3781" t="str">
        <f t="shared" si="473"/>
        <v>--</v>
      </c>
    </row>
    <row r="3782" spans="1:47" x14ac:dyDescent="0.25">
      <c r="A3782" t="str">
        <f t="shared" ref="A3782:A3845" si="474">$E3782&amp;"-"&amp;$F3782</f>
        <v>L6-2</v>
      </c>
      <c r="B3782" t="str">
        <f t="shared" ref="B3782:B3845" si="475">IF(OR(E3782=$A$2,E3782=$B$2,E3782=$C$2,E3782=$D$2),"--",G3782)</f>
        <v>1.8V</v>
      </c>
      <c r="C3782" t="str">
        <f t="shared" ref="C3782:C3845" si="476">$E3782&amp;"-"&amp;$G3782</f>
        <v>L6-1.8V</v>
      </c>
      <c r="D3782" t="str">
        <f t="shared" ref="D3782:D3845" si="477">A3782</f>
        <v>L6-2</v>
      </c>
      <c r="E3782" t="s">
        <v>3505</v>
      </c>
      <c r="F3782">
        <v>2</v>
      </c>
      <c r="G3782" t="s">
        <v>441</v>
      </c>
      <c r="AT3782" t="str">
        <f t="shared" ref="AT3782:AT3845" si="478">IF(IF(COUNTIF($AO$6:$AQ$150,B3782)&gt;0,"---","--")="---",VLOOKUP(B3782,$AO$6:$AQ$150,3,0),B3782)</f>
        <v>1.8V</v>
      </c>
      <c r="AU3782" t="str">
        <f t="shared" ref="AU3782:AU3845" si="479">IF(IF(COUNTIF($AO$6:$AQ$150,B3782)&gt;0,"---","--")="---",VLOOKUP(B3782,$AO$6:$AQ$150,2,0),"--")</f>
        <v>--</v>
      </c>
    </row>
    <row r="3783" spans="1:47" x14ac:dyDescent="0.25">
      <c r="A3783" t="str">
        <f t="shared" si="474"/>
        <v>L7-1</v>
      </c>
      <c r="B3783" t="str">
        <f t="shared" si="475"/>
        <v>NetC55_2</v>
      </c>
      <c r="C3783" t="str">
        <f t="shared" si="476"/>
        <v>L7-NetC55_2</v>
      </c>
      <c r="D3783" t="str">
        <f t="shared" si="477"/>
        <v>L7-1</v>
      </c>
      <c r="E3783" t="s">
        <v>3506</v>
      </c>
      <c r="F3783">
        <v>1</v>
      </c>
      <c r="G3783" t="s">
        <v>1176</v>
      </c>
      <c r="AT3783" t="str">
        <f t="shared" si="478"/>
        <v>NetC55_2</v>
      </c>
      <c r="AU3783" t="str">
        <f t="shared" si="479"/>
        <v>--</v>
      </c>
    </row>
    <row r="3784" spans="1:47" x14ac:dyDescent="0.25">
      <c r="A3784" t="str">
        <f t="shared" si="474"/>
        <v>L7-2</v>
      </c>
      <c r="B3784" t="str">
        <f t="shared" si="475"/>
        <v>3.3V</v>
      </c>
      <c r="C3784" t="str">
        <f t="shared" si="476"/>
        <v>L7-3.3V</v>
      </c>
      <c r="D3784" t="str">
        <f t="shared" si="477"/>
        <v>L7-2</v>
      </c>
      <c r="E3784" t="s">
        <v>3506</v>
      </c>
      <c r="F3784">
        <v>2</v>
      </c>
      <c r="G3784" t="s">
        <v>446</v>
      </c>
      <c r="AT3784" t="str">
        <f t="shared" si="478"/>
        <v>3.3V</v>
      </c>
      <c r="AU3784" t="str">
        <f t="shared" si="479"/>
        <v>--</v>
      </c>
    </row>
    <row r="3785" spans="1:47" x14ac:dyDescent="0.25">
      <c r="A3785" t="str">
        <f t="shared" si="474"/>
        <v>L8-1</v>
      </c>
      <c r="B3785" t="str">
        <f t="shared" si="475"/>
        <v>VCCEHT_GTSR4A</v>
      </c>
      <c r="C3785" t="str">
        <f t="shared" si="476"/>
        <v>L8-VCCEHT_GTSR4A</v>
      </c>
      <c r="D3785" t="str">
        <f t="shared" si="477"/>
        <v>L8-1</v>
      </c>
      <c r="E3785" t="s">
        <v>3507</v>
      </c>
      <c r="F3785">
        <v>1</v>
      </c>
      <c r="G3785" t="s">
        <v>1287</v>
      </c>
      <c r="AT3785" t="str">
        <f t="shared" si="478"/>
        <v>VCCEHT_GTSR4A</v>
      </c>
      <c r="AU3785" t="str">
        <f t="shared" si="479"/>
        <v>--</v>
      </c>
    </row>
    <row r="3786" spans="1:47" x14ac:dyDescent="0.25">
      <c r="A3786" t="str">
        <f t="shared" si="474"/>
        <v>L8-2</v>
      </c>
      <c r="B3786" t="str">
        <f t="shared" si="475"/>
        <v>1.8V</v>
      </c>
      <c r="C3786" t="str">
        <f t="shared" si="476"/>
        <v>L8-1.8V</v>
      </c>
      <c r="D3786" t="str">
        <f t="shared" si="477"/>
        <v>L8-2</v>
      </c>
      <c r="E3786" t="s">
        <v>3507</v>
      </c>
      <c r="F3786">
        <v>2</v>
      </c>
      <c r="G3786" t="s">
        <v>441</v>
      </c>
      <c r="AT3786" t="str">
        <f t="shared" si="478"/>
        <v>1.8V</v>
      </c>
      <c r="AU3786" t="str">
        <f t="shared" si="479"/>
        <v>--</v>
      </c>
    </row>
    <row r="3787" spans="1:47" x14ac:dyDescent="0.25">
      <c r="A3787" t="str">
        <f t="shared" si="474"/>
        <v>L9-1</v>
      </c>
      <c r="B3787" t="str">
        <f t="shared" si="475"/>
        <v>VCCEHT_GTSR4A</v>
      </c>
      <c r="C3787" t="str">
        <f t="shared" si="476"/>
        <v>L9-VCCEHT_GTSR4A</v>
      </c>
      <c r="D3787" t="str">
        <f t="shared" si="477"/>
        <v>L9-1</v>
      </c>
      <c r="E3787" t="s">
        <v>3508</v>
      </c>
      <c r="F3787">
        <v>1</v>
      </c>
      <c r="G3787" t="s">
        <v>1287</v>
      </c>
      <c r="AT3787" t="str">
        <f t="shared" si="478"/>
        <v>VCCEHT_GTSR4A</v>
      </c>
      <c r="AU3787" t="str">
        <f t="shared" si="479"/>
        <v>--</v>
      </c>
    </row>
    <row r="3788" spans="1:47" x14ac:dyDescent="0.25">
      <c r="A3788" t="str">
        <f t="shared" si="474"/>
        <v>L9-2</v>
      </c>
      <c r="B3788" t="str">
        <f t="shared" si="475"/>
        <v>1.8V</v>
      </c>
      <c r="C3788" t="str">
        <f t="shared" si="476"/>
        <v>L9-1.8V</v>
      </c>
      <c r="D3788" t="str">
        <f t="shared" si="477"/>
        <v>L9-2</v>
      </c>
      <c r="E3788" t="s">
        <v>3508</v>
      </c>
      <c r="F3788">
        <v>2</v>
      </c>
      <c r="G3788" t="s">
        <v>441</v>
      </c>
      <c r="AT3788" t="str">
        <f t="shared" si="478"/>
        <v>1.8V</v>
      </c>
      <c r="AU3788" t="str">
        <f t="shared" si="479"/>
        <v>--</v>
      </c>
    </row>
    <row r="3789" spans="1:47" x14ac:dyDescent="0.25">
      <c r="A3789" t="str">
        <f t="shared" si="474"/>
        <v>L10-1</v>
      </c>
      <c r="B3789" t="str">
        <f t="shared" si="475"/>
        <v>VCCH_SDM</v>
      </c>
      <c r="C3789" t="str">
        <f t="shared" si="476"/>
        <v>L10-VCCH_SDM</v>
      </c>
      <c r="D3789" t="str">
        <f t="shared" si="477"/>
        <v>L10-1</v>
      </c>
      <c r="E3789" t="s">
        <v>3509</v>
      </c>
      <c r="F3789">
        <v>1</v>
      </c>
      <c r="G3789" t="s">
        <v>1221</v>
      </c>
      <c r="AT3789" t="str">
        <f t="shared" si="478"/>
        <v>VCCH_SDM</v>
      </c>
      <c r="AU3789" t="str">
        <f t="shared" si="479"/>
        <v>--</v>
      </c>
    </row>
    <row r="3790" spans="1:47" x14ac:dyDescent="0.25">
      <c r="A3790" t="str">
        <f t="shared" si="474"/>
        <v>L10-2</v>
      </c>
      <c r="B3790" t="str">
        <f t="shared" si="475"/>
        <v>0.8V</v>
      </c>
      <c r="C3790" t="str">
        <f t="shared" si="476"/>
        <v>L10-0.8V</v>
      </c>
      <c r="D3790" t="str">
        <f t="shared" si="477"/>
        <v>L10-2</v>
      </c>
      <c r="E3790" t="s">
        <v>3509</v>
      </c>
      <c r="F3790">
        <v>2</v>
      </c>
      <c r="G3790" t="s">
        <v>427</v>
      </c>
      <c r="AT3790" t="str">
        <f t="shared" si="478"/>
        <v>0.8V</v>
      </c>
      <c r="AU3790" t="str">
        <f t="shared" si="479"/>
        <v>--</v>
      </c>
    </row>
    <row r="3791" spans="1:47" x14ac:dyDescent="0.25">
      <c r="A3791" t="str">
        <f t="shared" si="474"/>
        <v>L11-1</v>
      </c>
      <c r="B3791" t="str">
        <f t="shared" si="475"/>
        <v>VCCH_SDM</v>
      </c>
      <c r="C3791" t="str">
        <f t="shared" si="476"/>
        <v>L11-VCCH_SDM</v>
      </c>
      <c r="D3791" t="str">
        <f t="shared" si="477"/>
        <v>L11-1</v>
      </c>
      <c r="E3791" t="s">
        <v>3510</v>
      </c>
      <c r="F3791">
        <v>1</v>
      </c>
      <c r="G3791" t="s">
        <v>1221</v>
      </c>
      <c r="AT3791" t="str">
        <f t="shared" si="478"/>
        <v>VCCH_SDM</v>
      </c>
      <c r="AU3791" t="str">
        <f t="shared" si="479"/>
        <v>--</v>
      </c>
    </row>
    <row r="3792" spans="1:47" x14ac:dyDescent="0.25">
      <c r="A3792" t="str">
        <f t="shared" si="474"/>
        <v>L11-2</v>
      </c>
      <c r="B3792" t="str">
        <f t="shared" si="475"/>
        <v>1.0V</v>
      </c>
      <c r="C3792" t="str">
        <f t="shared" si="476"/>
        <v>L11-1.0V</v>
      </c>
      <c r="D3792" t="str">
        <f t="shared" si="477"/>
        <v>L11-2</v>
      </c>
      <c r="E3792" t="s">
        <v>3510</v>
      </c>
      <c r="F3792">
        <v>2</v>
      </c>
      <c r="G3792" t="s">
        <v>434</v>
      </c>
      <c r="AT3792" t="str">
        <f t="shared" si="478"/>
        <v>1.0V</v>
      </c>
      <c r="AU3792" t="str">
        <f t="shared" si="479"/>
        <v>--</v>
      </c>
    </row>
    <row r="3793" spans="1:47" x14ac:dyDescent="0.25">
      <c r="A3793" t="str">
        <f t="shared" si="474"/>
        <v>L20-1</v>
      </c>
      <c r="B3793" t="str">
        <f t="shared" si="475"/>
        <v>1.8V</v>
      </c>
      <c r="C3793" t="str">
        <f t="shared" si="476"/>
        <v>L20-1.8V</v>
      </c>
      <c r="D3793" t="str">
        <f t="shared" si="477"/>
        <v>L20-1</v>
      </c>
      <c r="E3793" t="s">
        <v>3511</v>
      </c>
      <c r="F3793">
        <v>1</v>
      </c>
      <c r="G3793" t="s">
        <v>441</v>
      </c>
      <c r="AT3793" t="str">
        <f t="shared" si="478"/>
        <v>1.8V</v>
      </c>
      <c r="AU3793" t="str">
        <f t="shared" si="479"/>
        <v>--</v>
      </c>
    </row>
    <row r="3794" spans="1:47" x14ac:dyDescent="0.25">
      <c r="A3794" t="str">
        <f t="shared" si="474"/>
        <v>L20-2</v>
      </c>
      <c r="B3794" t="str">
        <f t="shared" si="475"/>
        <v>NetC9_1</v>
      </c>
      <c r="C3794" t="str">
        <f t="shared" si="476"/>
        <v>L20-NetC9_1</v>
      </c>
      <c r="D3794" t="str">
        <f t="shared" si="477"/>
        <v>L20-2</v>
      </c>
      <c r="E3794" t="s">
        <v>3511</v>
      </c>
      <c r="F3794">
        <v>2</v>
      </c>
      <c r="G3794" t="s">
        <v>1178</v>
      </c>
      <c r="AT3794" t="str">
        <f t="shared" si="478"/>
        <v>NetC9_1</v>
      </c>
      <c r="AU3794" t="str">
        <f t="shared" si="479"/>
        <v>--</v>
      </c>
    </row>
    <row r="3795" spans="1:47" x14ac:dyDescent="0.25">
      <c r="A3795" t="str">
        <f t="shared" si="474"/>
        <v>L33-1</v>
      </c>
      <c r="B3795" t="str">
        <f t="shared" si="475"/>
        <v>VCCEHT_GTSL1B</v>
      </c>
      <c r="C3795" t="str">
        <f t="shared" si="476"/>
        <v>L33-VCCEHT_GTSL1B</v>
      </c>
      <c r="D3795" t="str">
        <f t="shared" si="477"/>
        <v>L33-1</v>
      </c>
      <c r="E3795" t="s">
        <v>3512</v>
      </c>
      <c r="F3795">
        <v>1</v>
      </c>
      <c r="G3795" t="s">
        <v>1283</v>
      </c>
      <c r="AT3795" t="str">
        <f t="shared" si="478"/>
        <v>VCCEHT_GTSL1B</v>
      </c>
      <c r="AU3795" t="str">
        <f t="shared" si="479"/>
        <v>--</v>
      </c>
    </row>
    <row r="3796" spans="1:47" x14ac:dyDescent="0.25">
      <c r="A3796" t="str">
        <f t="shared" si="474"/>
        <v>L33-2</v>
      </c>
      <c r="B3796" t="str">
        <f t="shared" si="475"/>
        <v>1.8V</v>
      </c>
      <c r="C3796" t="str">
        <f t="shared" si="476"/>
        <v>L33-1.8V</v>
      </c>
      <c r="D3796" t="str">
        <f t="shared" si="477"/>
        <v>L33-2</v>
      </c>
      <c r="E3796" t="s">
        <v>3512</v>
      </c>
      <c r="F3796">
        <v>2</v>
      </c>
      <c r="G3796" t="s">
        <v>441</v>
      </c>
      <c r="AT3796" t="str">
        <f t="shared" si="478"/>
        <v>1.8V</v>
      </c>
      <c r="AU3796" t="str">
        <f t="shared" si="479"/>
        <v>--</v>
      </c>
    </row>
    <row r="3797" spans="1:47" x14ac:dyDescent="0.25">
      <c r="A3797" t="str">
        <f t="shared" si="474"/>
        <v>L34-1</v>
      </c>
      <c r="B3797" t="str">
        <f t="shared" si="475"/>
        <v>VCCEHT_GTSR4B</v>
      </c>
      <c r="C3797" t="str">
        <f t="shared" si="476"/>
        <v>L34-VCCEHT_GTSR4B</v>
      </c>
      <c r="D3797" t="str">
        <f t="shared" si="477"/>
        <v>L34-1</v>
      </c>
      <c r="E3797" t="s">
        <v>3513</v>
      </c>
      <c r="F3797">
        <v>1</v>
      </c>
      <c r="G3797" t="s">
        <v>1289</v>
      </c>
      <c r="AT3797" t="str">
        <f t="shared" si="478"/>
        <v>VCCEHT_GTSR4B</v>
      </c>
      <c r="AU3797" t="str">
        <f t="shared" si="479"/>
        <v>--</v>
      </c>
    </row>
    <row r="3798" spans="1:47" x14ac:dyDescent="0.25">
      <c r="A3798" t="str">
        <f t="shared" si="474"/>
        <v>L34-2</v>
      </c>
      <c r="B3798" t="str">
        <f t="shared" si="475"/>
        <v>1.8V</v>
      </c>
      <c r="C3798" t="str">
        <f t="shared" si="476"/>
        <v>L34-1.8V</v>
      </c>
      <c r="D3798" t="str">
        <f t="shared" si="477"/>
        <v>L34-2</v>
      </c>
      <c r="E3798" t="s">
        <v>3513</v>
      </c>
      <c r="F3798">
        <v>2</v>
      </c>
      <c r="G3798" t="s">
        <v>441</v>
      </c>
      <c r="AT3798" t="str">
        <f t="shared" si="478"/>
        <v>1.8V</v>
      </c>
      <c r="AU3798" t="str">
        <f t="shared" si="479"/>
        <v>--</v>
      </c>
    </row>
    <row r="3799" spans="1:47" x14ac:dyDescent="0.25">
      <c r="A3799" t="str">
        <f t="shared" si="474"/>
        <v>L35-1</v>
      </c>
      <c r="B3799" t="str">
        <f t="shared" si="475"/>
        <v>VCCEHT_GTSL1B</v>
      </c>
      <c r="C3799" t="str">
        <f t="shared" si="476"/>
        <v>L35-VCCEHT_GTSL1B</v>
      </c>
      <c r="D3799" t="str">
        <f t="shared" si="477"/>
        <v>L35-1</v>
      </c>
      <c r="E3799" t="s">
        <v>3514</v>
      </c>
      <c r="F3799">
        <v>1</v>
      </c>
      <c r="G3799" t="s">
        <v>1283</v>
      </c>
      <c r="AT3799" t="str">
        <f t="shared" si="478"/>
        <v>VCCEHT_GTSL1B</v>
      </c>
      <c r="AU3799" t="str">
        <f t="shared" si="479"/>
        <v>--</v>
      </c>
    </row>
    <row r="3800" spans="1:47" x14ac:dyDescent="0.25">
      <c r="A3800" t="str">
        <f t="shared" si="474"/>
        <v>L35-2</v>
      </c>
      <c r="B3800" t="str">
        <f t="shared" si="475"/>
        <v>1.8V</v>
      </c>
      <c r="C3800" t="str">
        <f t="shared" si="476"/>
        <v>L35-1.8V</v>
      </c>
      <c r="D3800" t="str">
        <f t="shared" si="477"/>
        <v>L35-2</v>
      </c>
      <c r="E3800" t="s">
        <v>3514</v>
      </c>
      <c r="F3800">
        <v>2</v>
      </c>
      <c r="G3800" t="s">
        <v>441</v>
      </c>
      <c r="AT3800" t="str">
        <f t="shared" si="478"/>
        <v>1.8V</v>
      </c>
      <c r="AU3800" t="str">
        <f t="shared" si="479"/>
        <v>--</v>
      </c>
    </row>
    <row r="3801" spans="1:47" x14ac:dyDescent="0.25">
      <c r="A3801" t="str">
        <f t="shared" si="474"/>
        <v>L36-1</v>
      </c>
      <c r="B3801" t="str">
        <f t="shared" si="475"/>
        <v>VCCEHT_GTSR4B</v>
      </c>
      <c r="C3801" t="str">
        <f t="shared" si="476"/>
        <v>L36-VCCEHT_GTSR4B</v>
      </c>
      <c r="D3801" t="str">
        <f t="shared" si="477"/>
        <v>L36-1</v>
      </c>
      <c r="E3801" t="s">
        <v>3515</v>
      </c>
      <c r="F3801">
        <v>1</v>
      </c>
      <c r="G3801" t="s">
        <v>1289</v>
      </c>
      <c r="AT3801" t="str">
        <f t="shared" si="478"/>
        <v>VCCEHT_GTSR4B</v>
      </c>
      <c r="AU3801" t="str">
        <f t="shared" si="479"/>
        <v>--</v>
      </c>
    </row>
    <row r="3802" spans="1:47" x14ac:dyDescent="0.25">
      <c r="A3802" t="str">
        <f t="shared" si="474"/>
        <v>L36-2</v>
      </c>
      <c r="B3802" t="str">
        <f t="shared" si="475"/>
        <v>1.8V</v>
      </c>
      <c r="C3802" t="str">
        <f t="shared" si="476"/>
        <v>L36-1.8V</v>
      </c>
      <c r="D3802" t="str">
        <f t="shared" si="477"/>
        <v>L36-2</v>
      </c>
      <c r="E3802" t="s">
        <v>3515</v>
      </c>
      <c r="F3802">
        <v>2</v>
      </c>
      <c r="G3802" t="s">
        <v>441</v>
      </c>
      <c r="AT3802" t="str">
        <f t="shared" si="478"/>
        <v>1.8V</v>
      </c>
      <c r="AU3802" t="str">
        <f t="shared" si="479"/>
        <v>--</v>
      </c>
    </row>
    <row r="3803" spans="1:47" x14ac:dyDescent="0.25">
      <c r="A3803" t="str">
        <f t="shared" si="474"/>
        <v>L37-1</v>
      </c>
      <c r="B3803" t="str">
        <f t="shared" si="475"/>
        <v>VCCEHT_GTSL1C</v>
      </c>
      <c r="C3803" t="str">
        <f t="shared" si="476"/>
        <v>L37-VCCEHT_GTSL1C</v>
      </c>
      <c r="D3803" t="str">
        <f t="shared" si="477"/>
        <v>L37-1</v>
      </c>
      <c r="E3803" t="s">
        <v>3516</v>
      </c>
      <c r="F3803">
        <v>1</v>
      </c>
      <c r="G3803" t="s">
        <v>1285</v>
      </c>
      <c r="AT3803" t="str">
        <f t="shared" si="478"/>
        <v>VCCEHT_GTSL1C</v>
      </c>
      <c r="AU3803" t="str">
        <f t="shared" si="479"/>
        <v>--</v>
      </c>
    </row>
    <row r="3804" spans="1:47" x14ac:dyDescent="0.25">
      <c r="A3804" t="str">
        <f t="shared" si="474"/>
        <v>L37-2</v>
      </c>
      <c r="B3804" t="str">
        <f t="shared" si="475"/>
        <v>1.8V</v>
      </c>
      <c r="C3804" t="str">
        <f t="shared" si="476"/>
        <v>L37-1.8V</v>
      </c>
      <c r="D3804" t="str">
        <f t="shared" si="477"/>
        <v>L37-2</v>
      </c>
      <c r="E3804" t="s">
        <v>3516</v>
      </c>
      <c r="F3804">
        <v>2</v>
      </c>
      <c r="G3804" t="s">
        <v>441</v>
      </c>
      <c r="AT3804" t="str">
        <f t="shared" si="478"/>
        <v>1.8V</v>
      </c>
      <c r="AU3804" t="str">
        <f t="shared" si="479"/>
        <v>--</v>
      </c>
    </row>
    <row r="3805" spans="1:47" x14ac:dyDescent="0.25">
      <c r="A3805" t="str">
        <f t="shared" si="474"/>
        <v>L38-1</v>
      </c>
      <c r="B3805" t="str">
        <f t="shared" si="475"/>
        <v>VCCEHT_GTSR4C</v>
      </c>
      <c r="C3805" t="str">
        <f t="shared" si="476"/>
        <v>L38-VCCEHT_GTSR4C</v>
      </c>
      <c r="D3805" t="str">
        <f t="shared" si="477"/>
        <v>L38-1</v>
      </c>
      <c r="E3805" t="s">
        <v>3517</v>
      </c>
      <c r="F3805">
        <v>1</v>
      </c>
      <c r="G3805" t="s">
        <v>1291</v>
      </c>
      <c r="AT3805" t="str">
        <f t="shared" si="478"/>
        <v>VCCEHT_GTSR4C</v>
      </c>
      <c r="AU3805" t="str">
        <f t="shared" si="479"/>
        <v>--</v>
      </c>
    </row>
    <row r="3806" spans="1:47" x14ac:dyDescent="0.25">
      <c r="A3806" t="str">
        <f t="shared" si="474"/>
        <v>L38-2</v>
      </c>
      <c r="B3806" t="str">
        <f t="shared" si="475"/>
        <v>1.8V</v>
      </c>
      <c r="C3806" t="str">
        <f t="shared" si="476"/>
        <v>L38-1.8V</v>
      </c>
      <c r="D3806" t="str">
        <f t="shared" si="477"/>
        <v>L38-2</v>
      </c>
      <c r="E3806" t="s">
        <v>3517</v>
      </c>
      <c r="F3806">
        <v>2</v>
      </c>
      <c r="G3806" t="s">
        <v>441</v>
      </c>
      <c r="AT3806" t="str">
        <f t="shared" si="478"/>
        <v>1.8V</v>
      </c>
      <c r="AU3806" t="str">
        <f t="shared" si="479"/>
        <v>--</v>
      </c>
    </row>
    <row r="3807" spans="1:47" x14ac:dyDescent="0.25">
      <c r="A3807" t="str">
        <f t="shared" si="474"/>
        <v>L39-1</v>
      </c>
      <c r="B3807" t="str">
        <f t="shared" si="475"/>
        <v>VCCEHT_GTSL1C</v>
      </c>
      <c r="C3807" t="str">
        <f t="shared" si="476"/>
        <v>L39-VCCEHT_GTSL1C</v>
      </c>
      <c r="D3807" t="str">
        <f t="shared" si="477"/>
        <v>L39-1</v>
      </c>
      <c r="E3807" t="s">
        <v>3518</v>
      </c>
      <c r="F3807">
        <v>1</v>
      </c>
      <c r="G3807" t="s">
        <v>1285</v>
      </c>
      <c r="AT3807" t="str">
        <f t="shared" si="478"/>
        <v>VCCEHT_GTSL1C</v>
      </c>
      <c r="AU3807" t="str">
        <f t="shared" si="479"/>
        <v>--</v>
      </c>
    </row>
    <row r="3808" spans="1:47" x14ac:dyDescent="0.25">
      <c r="A3808" t="str">
        <f t="shared" si="474"/>
        <v>L39-2</v>
      </c>
      <c r="B3808" t="str">
        <f t="shared" si="475"/>
        <v>1.8V</v>
      </c>
      <c r="C3808" t="str">
        <f t="shared" si="476"/>
        <v>L39-1.8V</v>
      </c>
      <c r="D3808" t="str">
        <f t="shared" si="477"/>
        <v>L39-2</v>
      </c>
      <c r="E3808" t="s">
        <v>3518</v>
      </c>
      <c r="F3808">
        <v>2</v>
      </c>
      <c r="G3808" t="s">
        <v>441</v>
      </c>
      <c r="AT3808" t="str">
        <f t="shared" si="478"/>
        <v>1.8V</v>
      </c>
      <c r="AU3808" t="str">
        <f t="shared" si="479"/>
        <v>--</v>
      </c>
    </row>
    <row r="3809" spans="1:47" x14ac:dyDescent="0.25">
      <c r="A3809" t="str">
        <f t="shared" si="474"/>
        <v>L40-1</v>
      </c>
      <c r="B3809" t="str">
        <f t="shared" si="475"/>
        <v>VCCEHT_GTSR4C</v>
      </c>
      <c r="C3809" t="str">
        <f t="shared" si="476"/>
        <v>L40-VCCEHT_GTSR4C</v>
      </c>
      <c r="D3809" t="str">
        <f t="shared" si="477"/>
        <v>L40-1</v>
      </c>
      <c r="E3809" t="s">
        <v>3519</v>
      </c>
      <c r="F3809">
        <v>1</v>
      </c>
      <c r="G3809" t="s">
        <v>1291</v>
      </c>
      <c r="AT3809" t="str">
        <f t="shared" si="478"/>
        <v>VCCEHT_GTSR4C</v>
      </c>
      <c r="AU3809" t="str">
        <f t="shared" si="479"/>
        <v>--</v>
      </c>
    </row>
    <row r="3810" spans="1:47" x14ac:dyDescent="0.25">
      <c r="A3810" t="str">
        <f t="shared" si="474"/>
        <v>L40-2</v>
      </c>
      <c r="B3810" t="str">
        <f t="shared" si="475"/>
        <v>1.8V</v>
      </c>
      <c r="C3810" t="str">
        <f t="shared" si="476"/>
        <v>L40-1.8V</v>
      </c>
      <c r="D3810" t="str">
        <f t="shared" si="477"/>
        <v>L40-2</v>
      </c>
      <c r="E3810" t="s">
        <v>3519</v>
      </c>
      <c r="F3810">
        <v>2</v>
      </c>
      <c r="G3810" t="s">
        <v>441</v>
      </c>
      <c r="AT3810" t="str">
        <f t="shared" si="478"/>
        <v>1.8V</v>
      </c>
      <c r="AU3810" t="str">
        <f t="shared" si="479"/>
        <v>--</v>
      </c>
    </row>
    <row r="3811" spans="1:47" x14ac:dyDescent="0.25">
      <c r="A3811" t="str">
        <f t="shared" si="474"/>
        <v>L41-1</v>
      </c>
      <c r="B3811" t="str">
        <f t="shared" si="475"/>
        <v>1.8V</v>
      </c>
      <c r="C3811" t="str">
        <f t="shared" si="476"/>
        <v>L41-1.8V</v>
      </c>
      <c r="D3811" t="str">
        <f t="shared" si="477"/>
        <v>L41-1</v>
      </c>
      <c r="E3811" t="s">
        <v>3520</v>
      </c>
      <c r="F3811">
        <v>1</v>
      </c>
      <c r="G3811" t="s">
        <v>441</v>
      </c>
      <c r="AT3811" t="str">
        <f t="shared" si="478"/>
        <v>1.8V</v>
      </c>
      <c r="AU3811" t="str">
        <f t="shared" si="479"/>
        <v>--</v>
      </c>
    </row>
    <row r="3812" spans="1:47" x14ac:dyDescent="0.25">
      <c r="A3812" t="str">
        <f t="shared" si="474"/>
        <v>L41-2</v>
      </c>
      <c r="B3812" t="str">
        <f t="shared" si="475"/>
        <v>VCCADC_SDM</v>
      </c>
      <c r="C3812" t="str">
        <f t="shared" si="476"/>
        <v>L41-VCCADC_SDM</v>
      </c>
      <c r="D3812" t="str">
        <f t="shared" si="477"/>
        <v>L41-2</v>
      </c>
      <c r="E3812" t="s">
        <v>3520</v>
      </c>
      <c r="F3812">
        <v>2</v>
      </c>
      <c r="G3812" t="s">
        <v>1234</v>
      </c>
      <c r="AT3812" t="str">
        <f t="shared" si="478"/>
        <v>VCCADC_SDM</v>
      </c>
      <c r="AU3812" t="str">
        <f t="shared" si="479"/>
        <v>--</v>
      </c>
    </row>
    <row r="3813" spans="1:47" x14ac:dyDescent="0.25">
      <c r="A3813" t="str">
        <f t="shared" si="474"/>
        <v>L42-1</v>
      </c>
      <c r="B3813" t="str">
        <f t="shared" si="475"/>
        <v>1.8V</v>
      </c>
      <c r="C3813" t="str">
        <f t="shared" si="476"/>
        <v>L42-1.8V</v>
      </c>
      <c r="D3813" t="str">
        <f t="shared" si="477"/>
        <v>L42-1</v>
      </c>
      <c r="E3813" t="s">
        <v>3521</v>
      </c>
      <c r="F3813">
        <v>1</v>
      </c>
      <c r="G3813" t="s">
        <v>441</v>
      </c>
      <c r="AT3813" t="str">
        <f t="shared" si="478"/>
        <v>1.8V</v>
      </c>
      <c r="AU3813" t="str">
        <f t="shared" si="479"/>
        <v>--</v>
      </c>
    </row>
    <row r="3814" spans="1:47" x14ac:dyDescent="0.25">
      <c r="A3814" t="str">
        <f t="shared" si="474"/>
        <v>L42-2</v>
      </c>
      <c r="B3814" t="str">
        <f t="shared" si="475"/>
        <v>VCCPLL_HPS</v>
      </c>
      <c r="C3814" t="str">
        <f t="shared" si="476"/>
        <v>L42-VCCPLL_HPS</v>
      </c>
      <c r="D3814" t="str">
        <f t="shared" si="477"/>
        <v>L42-2</v>
      </c>
      <c r="E3814" t="s">
        <v>3521</v>
      </c>
      <c r="F3814">
        <v>2</v>
      </c>
      <c r="G3814" t="s">
        <v>1307</v>
      </c>
      <c r="AT3814" t="str">
        <f t="shared" si="478"/>
        <v>VCCPLL_HPS</v>
      </c>
      <c r="AU3814" t="str">
        <f t="shared" si="479"/>
        <v>--</v>
      </c>
    </row>
    <row r="3815" spans="1:47" x14ac:dyDescent="0.25">
      <c r="A3815" t="str">
        <f t="shared" si="474"/>
        <v>L43-1</v>
      </c>
      <c r="B3815" t="str">
        <f t="shared" si="475"/>
        <v>FPGA_VCC</v>
      </c>
      <c r="C3815" t="str">
        <f t="shared" si="476"/>
        <v>L43-FPGA_VCC</v>
      </c>
      <c r="D3815" t="str">
        <f t="shared" si="477"/>
        <v>L43-1</v>
      </c>
      <c r="E3815" t="s">
        <v>3522</v>
      </c>
      <c r="F3815">
        <v>1</v>
      </c>
      <c r="G3815" t="s">
        <v>954</v>
      </c>
      <c r="AT3815" t="str">
        <f t="shared" si="478"/>
        <v>FPGA_VCC</v>
      </c>
      <c r="AU3815" t="str">
        <f t="shared" si="479"/>
        <v>--</v>
      </c>
    </row>
    <row r="3816" spans="1:47" x14ac:dyDescent="0.25">
      <c r="A3816" t="str">
        <f t="shared" si="474"/>
        <v>L43-2</v>
      </c>
      <c r="B3816" t="str">
        <f t="shared" si="475"/>
        <v>VCCPLLDIG_HPS</v>
      </c>
      <c r="C3816" t="str">
        <f t="shared" si="476"/>
        <v>L43-VCCPLLDIG_HPS</v>
      </c>
      <c r="D3816" t="str">
        <f t="shared" si="477"/>
        <v>L43-2</v>
      </c>
      <c r="E3816" t="s">
        <v>3522</v>
      </c>
      <c r="F3816">
        <v>2</v>
      </c>
      <c r="G3816" t="s">
        <v>1304</v>
      </c>
      <c r="AT3816" t="str">
        <f t="shared" si="478"/>
        <v>VCCPLLDIG_HPS</v>
      </c>
      <c r="AU3816" t="str">
        <f t="shared" si="479"/>
        <v>--</v>
      </c>
    </row>
    <row r="3817" spans="1:47" x14ac:dyDescent="0.25">
      <c r="A3817" t="str">
        <f t="shared" si="474"/>
        <v>L44-1</v>
      </c>
      <c r="B3817" t="str">
        <f t="shared" si="475"/>
        <v>0.8V</v>
      </c>
      <c r="C3817" t="str">
        <f t="shared" si="476"/>
        <v>L44-0.8V</v>
      </c>
      <c r="D3817" t="str">
        <f t="shared" si="477"/>
        <v>L44-1</v>
      </c>
      <c r="E3817" t="s">
        <v>3523</v>
      </c>
      <c r="F3817">
        <v>1</v>
      </c>
      <c r="G3817" t="s">
        <v>427</v>
      </c>
      <c r="AT3817" t="str">
        <f t="shared" si="478"/>
        <v>0.8V</v>
      </c>
      <c r="AU3817" t="str">
        <f t="shared" si="479"/>
        <v>--</v>
      </c>
    </row>
    <row r="3818" spans="1:47" x14ac:dyDescent="0.25">
      <c r="A3818" t="str">
        <f t="shared" si="474"/>
        <v>L44-2</v>
      </c>
      <c r="B3818" t="str">
        <f t="shared" si="475"/>
        <v>VCCPLLDIG_SDM</v>
      </c>
      <c r="C3818" t="str">
        <f t="shared" si="476"/>
        <v>L44-VCCPLLDIG_SDM</v>
      </c>
      <c r="D3818" t="str">
        <f t="shared" si="477"/>
        <v>L44-2</v>
      </c>
      <c r="E3818" t="s">
        <v>3523</v>
      </c>
      <c r="F3818">
        <v>2</v>
      </c>
      <c r="G3818" t="s">
        <v>1225</v>
      </c>
      <c r="AT3818" t="str">
        <f t="shared" si="478"/>
        <v>VCCPLLDIG_SDM</v>
      </c>
      <c r="AU3818" t="str">
        <f t="shared" si="479"/>
        <v>--</v>
      </c>
    </row>
    <row r="3819" spans="1:47" x14ac:dyDescent="0.25">
      <c r="A3819" t="str">
        <f t="shared" si="474"/>
        <v>L45-1</v>
      </c>
      <c r="B3819" t="str">
        <f t="shared" si="475"/>
        <v>1.8V</v>
      </c>
      <c r="C3819" t="str">
        <f t="shared" si="476"/>
        <v>L45-1.8V</v>
      </c>
      <c r="D3819" t="str">
        <f t="shared" si="477"/>
        <v>L45-1</v>
      </c>
      <c r="E3819" t="s">
        <v>3524</v>
      </c>
      <c r="F3819">
        <v>1</v>
      </c>
      <c r="G3819" t="s">
        <v>441</v>
      </c>
      <c r="AT3819" t="str">
        <f t="shared" si="478"/>
        <v>1.8V</v>
      </c>
      <c r="AU3819" t="str">
        <f t="shared" si="479"/>
        <v>--</v>
      </c>
    </row>
    <row r="3820" spans="1:47" x14ac:dyDescent="0.25">
      <c r="A3820" t="str">
        <f t="shared" si="474"/>
        <v>L45-2</v>
      </c>
      <c r="B3820" t="str">
        <f t="shared" si="475"/>
        <v>VCCPLL_SDM</v>
      </c>
      <c r="C3820" t="str">
        <f t="shared" si="476"/>
        <v>L45-VCCPLL_SDM</v>
      </c>
      <c r="D3820" t="str">
        <f t="shared" si="477"/>
        <v>L45-2</v>
      </c>
      <c r="E3820" t="s">
        <v>3524</v>
      </c>
      <c r="F3820">
        <v>2</v>
      </c>
      <c r="G3820" t="s">
        <v>1227</v>
      </c>
      <c r="AT3820" t="str">
        <f t="shared" si="478"/>
        <v>VCCPLL_SDM</v>
      </c>
      <c r="AU3820" t="str">
        <f t="shared" si="479"/>
        <v>--</v>
      </c>
    </row>
    <row r="3821" spans="1:47" x14ac:dyDescent="0.25">
      <c r="A3821" t="str">
        <f t="shared" si="474"/>
        <v>L46-1</v>
      </c>
      <c r="B3821" t="str">
        <f t="shared" si="475"/>
        <v>VCCR_CORE</v>
      </c>
      <c r="C3821" t="str">
        <f t="shared" si="476"/>
        <v>L46-VCCR_CORE</v>
      </c>
      <c r="D3821" t="str">
        <f t="shared" si="477"/>
        <v>L46-1</v>
      </c>
      <c r="E3821" t="s">
        <v>3525</v>
      </c>
      <c r="F3821">
        <v>1</v>
      </c>
      <c r="G3821" t="s">
        <v>1310</v>
      </c>
      <c r="AT3821" t="str">
        <f t="shared" si="478"/>
        <v>VCCR_CORE</v>
      </c>
      <c r="AU3821" t="str">
        <f t="shared" si="479"/>
        <v>--</v>
      </c>
    </row>
    <row r="3822" spans="1:47" x14ac:dyDescent="0.25">
      <c r="A3822" t="str">
        <f t="shared" si="474"/>
        <v>L46-2</v>
      </c>
      <c r="B3822" t="str">
        <f t="shared" si="475"/>
        <v>1.2V</v>
      </c>
      <c r="C3822" t="str">
        <f t="shared" si="476"/>
        <v>L46-1.2V</v>
      </c>
      <c r="D3822" t="str">
        <f t="shared" si="477"/>
        <v>L46-2</v>
      </c>
      <c r="E3822" t="s">
        <v>3525</v>
      </c>
      <c r="F3822">
        <v>2</v>
      </c>
      <c r="G3822" t="s">
        <v>439</v>
      </c>
      <c r="AT3822" t="str">
        <f t="shared" si="478"/>
        <v>1.2V</v>
      </c>
      <c r="AU3822" t="str">
        <f t="shared" si="479"/>
        <v>--</v>
      </c>
    </row>
    <row r="3823" spans="1:47" x14ac:dyDescent="0.25">
      <c r="A3823" t="str">
        <f t="shared" si="474"/>
        <v>L53-1</v>
      </c>
      <c r="B3823" t="str">
        <f t="shared" si="475"/>
        <v>1.8V</v>
      </c>
      <c r="C3823" t="str">
        <f t="shared" si="476"/>
        <v>L53-1.8V</v>
      </c>
      <c r="D3823" t="str">
        <f t="shared" si="477"/>
        <v>L53-1</v>
      </c>
      <c r="E3823" t="s">
        <v>3526</v>
      </c>
      <c r="F3823">
        <v>1</v>
      </c>
      <c r="G3823" t="s">
        <v>441</v>
      </c>
      <c r="AT3823" t="str">
        <f t="shared" si="478"/>
        <v>1.8V</v>
      </c>
      <c r="AU3823" t="str">
        <f t="shared" si="479"/>
        <v>--</v>
      </c>
    </row>
    <row r="3824" spans="1:47" x14ac:dyDescent="0.25">
      <c r="A3824" t="str">
        <f t="shared" si="474"/>
        <v>L53-2</v>
      </c>
      <c r="B3824" t="str">
        <f t="shared" si="475"/>
        <v>NetC438_2</v>
      </c>
      <c r="C3824" t="str">
        <f t="shared" si="476"/>
        <v>L53-NetC438_2</v>
      </c>
      <c r="D3824" t="str">
        <f t="shared" si="477"/>
        <v>L53-2</v>
      </c>
      <c r="E3824" t="s">
        <v>3526</v>
      </c>
      <c r="F3824">
        <v>2</v>
      </c>
      <c r="G3824" t="s">
        <v>1168</v>
      </c>
      <c r="AT3824" t="str">
        <f t="shared" si="478"/>
        <v>NetC438_2</v>
      </c>
      <c r="AU3824" t="str">
        <f t="shared" si="479"/>
        <v>--</v>
      </c>
    </row>
    <row r="3825" spans="1:47" x14ac:dyDescent="0.25">
      <c r="A3825" t="str">
        <f t="shared" si="474"/>
        <v>L54-1</v>
      </c>
      <c r="B3825" t="str">
        <f t="shared" si="475"/>
        <v>3.3V</v>
      </c>
      <c r="C3825" t="str">
        <f t="shared" si="476"/>
        <v>L54-3.3V</v>
      </c>
      <c r="D3825" t="str">
        <f t="shared" si="477"/>
        <v>L54-1</v>
      </c>
      <c r="E3825" t="s">
        <v>3527</v>
      </c>
      <c r="F3825">
        <v>1</v>
      </c>
      <c r="G3825" t="s">
        <v>446</v>
      </c>
      <c r="AT3825" t="str">
        <f t="shared" si="478"/>
        <v>3.3V</v>
      </c>
      <c r="AU3825" t="str">
        <f t="shared" si="479"/>
        <v>--</v>
      </c>
    </row>
    <row r="3826" spans="1:47" x14ac:dyDescent="0.25">
      <c r="A3826" t="str">
        <f t="shared" si="474"/>
        <v>L54-2</v>
      </c>
      <c r="B3826" t="str">
        <f t="shared" si="475"/>
        <v>NetC439_2</v>
      </c>
      <c r="C3826" t="str">
        <f t="shared" si="476"/>
        <v>L54-NetC439_2</v>
      </c>
      <c r="D3826" t="str">
        <f t="shared" si="477"/>
        <v>L54-2</v>
      </c>
      <c r="E3826" t="s">
        <v>3527</v>
      </c>
      <c r="F3826">
        <v>2</v>
      </c>
      <c r="G3826" t="s">
        <v>1170</v>
      </c>
      <c r="AT3826" t="str">
        <f t="shared" si="478"/>
        <v>NetC439_2</v>
      </c>
      <c r="AU3826" t="str">
        <f t="shared" si="479"/>
        <v>--</v>
      </c>
    </row>
    <row r="3827" spans="1:47" x14ac:dyDescent="0.25">
      <c r="A3827" t="str">
        <f t="shared" si="474"/>
        <v>R1-1</v>
      </c>
      <c r="B3827" t="str">
        <f t="shared" si="475"/>
        <v>12.0V</v>
      </c>
      <c r="C3827" t="str">
        <f t="shared" si="476"/>
        <v>R1-12.0V</v>
      </c>
      <c r="D3827" t="str">
        <f t="shared" si="477"/>
        <v>R1-1</v>
      </c>
      <c r="E3827" t="s">
        <v>2340</v>
      </c>
      <c r="F3827">
        <v>1</v>
      </c>
      <c r="G3827" t="s">
        <v>443</v>
      </c>
      <c r="AT3827" t="str">
        <f t="shared" si="478"/>
        <v>12.0V</v>
      </c>
      <c r="AU3827" t="str">
        <f t="shared" si="479"/>
        <v>--</v>
      </c>
    </row>
    <row r="3828" spans="1:47" x14ac:dyDescent="0.25">
      <c r="A3828" t="str">
        <f t="shared" si="474"/>
        <v>R1-2</v>
      </c>
      <c r="B3828" t="str">
        <f t="shared" si="475"/>
        <v>NetC20_2</v>
      </c>
      <c r="C3828" t="str">
        <f t="shared" si="476"/>
        <v>R1-NetC20_2</v>
      </c>
      <c r="D3828" t="str">
        <f t="shared" si="477"/>
        <v>R1-2</v>
      </c>
      <c r="E3828" t="s">
        <v>2340</v>
      </c>
      <c r="F3828">
        <v>2</v>
      </c>
      <c r="G3828" t="s">
        <v>1154</v>
      </c>
      <c r="AT3828" t="str">
        <f t="shared" si="478"/>
        <v>NetC20_2</v>
      </c>
      <c r="AU3828" t="str">
        <f t="shared" si="479"/>
        <v>--</v>
      </c>
    </row>
    <row r="3829" spans="1:47" x14ac:dyDescent="0.25">
      <c r="A3829" t="str">
        <f t="shared" si="474"/>
        <v>R2-1</v>
      </c>
      <c r="B3829" t="str">
        <f t="shared" si="475"/>
        <v>1.8V</v>
      </c>
      <c r="C3829" t="str">
        <f t="shared" si="476"/>
        <v>R2-1.8V</v>
      </c>
      <c r="D3829" t="str">
        <f t="shared" si="477"/>
        <v>R2-1</v>
      </c>
      <c r="E3829" t="s">
        <v>1543</v>
      </c>
      <c r="F3829">
        <v>1</v>
      </c>
      <c r="G3829" t="s">
        <v>441</v>
      </c>
      <c r="AT3829" t="str">
        <f t="shared" si="478"/>
        <v>1.8V</v>
      </c>
      <c r="AU3829" t="str">
        <f t="shared" si="479"/>
        <v>--</v>
      </c>
    </row>
    <row r="3830" spans="1:47" x14ac:dyDescent="0.25">
      <c r="A3830" t="str">
        <f t="shared" si="474"/>
        <v>R2-2</v>
      </c>
      <c r="B3830" t="str">
        <f t="shared" si="475"/>
        <v>ETH_MDIO</v>
      </c>
      <c r="C3830" t="str">
        <f t="shared" si="476"/>
        <v>R2-ETH_MDIO</v>
      </c>
      <c r="D3830" t="str">
        <f t="shared" si="477"/>
        <v>R2-2</v>
      </c>
      <c r="E3830" t="s">
        <v>1543</v>
      </c>
      <c r="F3830">
        <v>2</v>
      </c>
      <c r="G3830" t="s">
        <v>933</v>
      </c>
      <c r="AT3830" t="str">
        <f t="shared" si="478"/>
        <v>ETH_MDIO</v>
      </c>
      <c r="AU3830" t="str">
        <f t="shared" si="479"/>
        <v>--</v>
      </c>
    </row>
    <row r="3831" spans="1:47" x14ac:dyDescent="0.25">
      <c r="A3831" t="str">
        <f t="shared" si="474"/>
        <v>R3-1</v>
      </c>
      <c r="B3831" t="str">
        <f t="shared" si="475"/>
        <v>GND</v>
      </c>
      <c r="C3831" t="str">
        <f t="shared" si="476"/>
        <v>R3-GND</v>
      </c>
      <c r="D3831" t="str">
        <f t="shared" si="477"/>
        <v>R3-1</v>
      </c>
      <c r="E3831" t="s">
        <v>3096</v>
      </c>
      <c r="F3831">
        <v>1</v>
      </c>
      <c r="G3831" t="s">
        <v>433</v>
      </c>
      <c r="AT3831" t="str">
        <f t="shared" si="478"/>
        <v>GND</v>
      </c>
      <c r="AU3831" t="str">
        <f t="shared" si="479"/>
        <v>--</v>
      </c>
    </row>
    <row r="3832" spans="1:47" x14ac:dyDescent="0.25">
      <c r="A3832" t="str">
        <f t="shared" si="474"/>
        <v>R3-2</v>
      </c>
      <c r="B3832" t="str">
        <f t="shared" si="475"/>
        <v>NetR3_2</v>
      </c>
      <c r="C3832" t="str">
        <f t="shared" si="476"/>
        <v>R3-NetR3_2</v>
      </c>
      <c r="D3832" t="str">
        <f t="shared" si="477"/>
        <v>R3-2</v>
      </c>
      <c r="E3832" t="s">
        <v>3096</v>
      </c>
      <c r="F3832">
        <v>2</v>
      </c>
      <c r="G3832" t="s">
        <v>1197</v>
      </c>
      <c r="AT3832" t="str">
        <f t="shared" si="478"/>
        <v>NetR3_2</v>
      </c>
      <c r="AU3832" t="str">
        <f t="shared" si="479"/>
        <v>--</v>
      </c>
    </row>
    <row r="3833" spans="1:47" x14ac:dyDescent="0.25">
      <c r="A3833" t="str">
        <f t="shared" si="474"/>
        <v>R4-1</v>
      </c>
      <c r="B3833" t="str">
        <f t="shared" si="475"/>
        <v>GND</v>
      </c>
      <c r="C3833" t="str">
        <f t="shared" si="476"/>
        <v>R4-GND</v>
      </c>
      <c r="D3833" t="str">
        <f t="shared" si="477"/>
        <v>R4-1</v>
      </c>
      <c r="E3833" t="s">
        <v>3097</v>
      </c>
      <c r="F3833">
        <v>1</v>
      </c>
      <c r="G3833" t="s">
        <v>433</v>
      </c>
      <c r="AT3833" t="str">
        <f t="shared" si="478"/>
        <v>GND</v>
      </c>
      <c r="AU3833" t="str">
        <f t="shared" si="479"/>
        <v>--</v>
      </c>
    </row>
    <row r="3834" spans="1:47" x14ac:dyDescent="0.25">
      <c r="A3834" t="str">
        <f t="shared" si="474"/>
        <v>R4-2</v>
      </c>
      <c r="B3834" t="str">
        <f t="shared" si="475"/>
        <v>NetR4_2</v>
      </c>
      <c r="C3834" t="str">
        <f t="shared" si="476"/>
        <v>R4-NetR4_2</v>
      </c>
      <c r="D3834" t="str">
        <f t="shared" si="477"/>
        <v>R4-2</v>
      </c>
      <c r="E3834" t="s">
        <v>3097</v>
      </c>
      <c r="F3834">
        <v>2</v>
      </c>
      <c r="G3834" t="s">
        <v>1198</v>
      </c>
      <c r="AT3834" t="str">
        <f t="shared" si="478"/>
        <v>NetR4_2</v>
      </c>
      <c r="AU3834" t="str">
        <f t="shared" si="479"/>
        <v>--</v>
      </c>
    </row>
    <row r="3835" spans="1:47" x14ac:dyDescent="0.25">
      <c r="A3835" t="str">
        <f t="shared" si="474"/>
        <v>R5-1</v>
      </c>
      <c r="B3835" t="str">
        <f t="shared" si="475"/>
        <v>Link_ST</v>
      </c>
      <c r="C3835" t="str">
        <f t="shared" si="476"/>
        <v>R5-Link_ST</v>
      </c>
      <c r="D3835" t="str">
        <f t="shared" si="477"/>
        <v>R5-1</v>
      </c>
      <c r="E3835" t="s">
        <v>3098</v>
      </c>
      <c r="F3835">
        <v>1</v>
      </c>
      <c r="G3835" t="s">
        <v>2976</v>
      </c>
      <c r="AT3835" t="str">
        <f t="shared" si="478"/>
        <v>Link_ST</v>
      </c>
      <c r="AU3835" t="str">
        <f t="shared" si="479"/>
        <v>--</v>
      </c>
    </row>
    <row r="3836" spans="1:47" x14ac:dyDescent="0.25">
      <c r="A3836" t="str">
        <f t="shared" si="474"/>
        <v>R5-2</v>
      </c>
      <c r="B3836" t="str">
        <f t="shared" si="475"/>
        <v>1.8V</v>
      </c>
      <c r="C3836" t="str">
        <f t="shared" si="476"/>
        <v>R5-1.8V</v>
      </c>
      <c r="D3836" t="str">
        <f t="shared" si="477"/>
        <v>R5-2</v>
      </c>
      <c r="E3836" t="s">
        <v>3098</v>
      </c>
      <c r="F3836">
        <v>2</v>
      </c>
      <c r="G3836" t="s">
        <v>441</v>
      </c>
      <c r="AT3836" t="str">
        <f t="shared" si="478"/>
        <v>1.8V</v>
      </c>
      <c r="AU3836" t="str">
        <f t="shared" si="479"/>
        <v>--</v>
      </c>
    </row>
    <row r="3837" spans="1:47" x14ac:dyDescent="0.25">
      <c r="A3837" t="str">
        <f t="shared" si="474"/>
        <v>R6-1</v>
      </c>
      <c r="B3837" t="str">
        <f t="shared" si="475"/>
        <v>NetC2_1</v>
      </c>
      <c r="C3837" t="str">
        <f t="shared" si="476"/>
        <v>R6-NetC2_1</v>
      </c>
      <c r="D3837" t="str">
        <f t="shared" si="477"/>
        <v>R6-1</v>
      </c>
      <c r="E3837" t="s">
        <v>3528</v>
      </c>
      <c r="F3837">
        <v>1</v>
      </c>
      <c r="G3837" t="s">
        <v>1160</v>
      </c>
      <c r="AT3837" t="str">
        <f t="shared" si="478"/>
        <v>NetC2_1</v>
      </c>
      <c r="AU3837" t="str">
        <f t="shared" si="479"/>
        <v>--</v>
      </c>
    </row>
    <row r="3838" spans="1:47" x14ac:dyDescent="0.25">
      <c r="A3838" t="str">
        <f t="shared" si="474"/>
        <v>R6-2</v>
      </c>
      <c r="B3838" t="str">
        <f t="shared" si="475"/>
        <v>NetC2_2</v>
      </c>
      <c r="C3838" t="str">
        <f t="shared" si="476"/>
        <v>R6-NetC2_2</v>
      </c>
      <c r="D3838" t="str">
        <f t="shared" si="477"/>
        <v>R6-2</v>
      </c>
      <c r="E3838" t="s">
        <v>3528</v>
      </c>
      <c r="F3838">
        <v>2</v>
      </c>
      <c r="G3838" t="s">
        <v>1162</v>
      </c>
      <c r="AT3838" t="str">
        <f t="shared" si="478"/>
        <v>NetC2_2</v>
      </c>
      <c r="AU3838" t="str">
        <f t="shared" si="479"/>
        <v>--</v>
      </c>
    </row>
    <row r="3839" spans="1:47" x14ac:dyDescent="0.25">
      <c r="A3839" t="str">
        <f t="shared" si="474"/>
        <v>R7-1</v>
      </c>
      <c r="B3839" t="str">
        <f t="shared" si="475"/>
        <v>NetC2_2</v>
      </c>
      <c r="C3839" t="str">
        <f t="shared" si="476"/>
        <v>R7-NetC2_2</v>
      </c>
      <c r="D3839" t="str">
        <f t="shared" si="477"/>
        <v>R7-1</v>
      </c>
      <c r="E3839" t="s">
        <v>3529</v>
      </c>
      <c r="F3839">
        <v>1</v>
      </c>
      <c r="G3839" t="s">
        <v>1162</v>
      </c>
      <c r="AT3839" t="str">
        <f t="shared" si="478"/>
        <v>NetC2_2</v>
      </c>
      <c r="AU3839" t="str">
        <f t="shared" si="479"/>
        <v>--</v>
      </c>
    </row>
    <row r="3840" spans="1:47" x14ac:dyDescent="0.25">
      <c r="A3840" t="str">
        <f t="shared" si="474"/>
        <v>R7-2</v>
      </c>
      <c r="B3840" t="str">
        <f t="shared" si="475"/>
        <v>GND</v>
      </c>
      <c r="C3840" t="str">
        <f t="shared" si="476"/>
        <v>R7-GND</v>
      </c>
      <c r="D3840" t="str">
        <f t="shared" si="477"/>
        <v>R7-2</v>
      </c>
      <c r="E3840" t="s">
        <v>3529</v>
      </c>
      <c r="F3840">
        <v>2</v>
      </c>
      <c r="G3840" t="s">
        <v>433</v>
      </c>
      <c r="AT3840" t="str">
        <f t="shared" si="478"/>
        <v>GND</v>
      </c>
      <c r="AU3840" t="str">
        <f t="shared" si="479"/>
        <v>--</v>
      </c>
    </row>
    <row r="3841" spans="1:47" x14ac:dyDescent="0.25">
      <c r="A3841" t="str">
        <f t="shared" si="474"/>
        <v>R8-1</v>
      </c>
      <c r="B3841" t="str">
        <f t="shared" si="475"/>
        <v>I2C_SDA</v>
      </c>
      <c r="C3841" t="str">
        <f t="shared" si="476"/>
        <v>R8-I2C_SDA</v>
      </c>
      <c r="D3841" t="str">
        <f t="shared" si="477"/>
        <v>R8-1</v>
      </c>
      <c r="E3841" t="s">
        <v>3099</v>
      </c>
      <c r="F3841">
        <v>1</v>
      </c>
      <c r="G3841" t="s">
        <v>522</v>
      </c>
      <c r="AT3841" t="str">
        <f t="shared" si="478"/>
        <v>I2C_SDA</v>
      </c>
      <c r="AU3841" t="str">
        <f t="shared" si="479"/>
        <v>--</v>
      </c>
    </row>
    <row r="3842" spans="1:47" x14ac:dyDescent="0.25">
      <c r="A3842" t="str">
        <f t="shared" si="474"/>
        <v>R8-2</v>
      </c>
      <c r="B3842" t="str">
        <f t="shared" si="475"/>
        <v>1.8V</v>
      </c>
      <c r="C3842" t="str">
        <f t="shared" si="476"/>
        <v>R8-1.8V</v>
      </c>
      <c r="D3842" t="str">
        <f t="shared" si="477"/>
        <v>R8-2</v>
      </c>
      <c r="E3842" t="s">
        <v>3099</v>
      </c>
      <c r="F3842">
        <v>2</v>
      </c>
      <c r="G3842" t="s">
        <v>441</v>
      </c>
      <c r="AT3842" t="str">
        <f t="shared" si="478"/>
        <v>1.8V</v>
      </c>
      <c r="AU3842" t="str">
        <f t="shared" si="479"/>
        <v>--</v>
      </c>
    </row>
    <row r="3843" spans="1:47" x14ac:dyDescent="0.25">
      <c r="A3843" t="str">
        <f t="shared" si="474"/>
        <v>R9-1</v>
      </c>
      <c r="B3843" t="str">
        <f t="shared" si="475"/>
        <v>FPGA_VCC</v>
      </c>
      <c r="C3843" t="str">
        <f t="shared" si="476"/>
        <v>R9-FPGA_VCC</v>
      </c>
      <c r="D3843" t="str">
        <f t="shared" si="477"/>
        <v>R9-1</v>
      </c>
      <c r="E3843" t="s">
        <v>3100</v>
      </c>
      <c r="F3843">
        <v>1</v>
      </c>
      <c r="G3843" t="s">
        <v>954</v>
      </c>
      <c r="AT3843" t="str">
        <f t="shared" si="478"/>
        <v>FPGA_VCC</v>
      </c>
      <c r="AU3843" t="str">
        <f t="shared" si="479"/>
        <v>--</v>
      </c>
    </row>
    <row r="3844" spans="1:47" x14ac:dyDescent="0.25">
      <c r="A3844" t="str">
        <f t="shared" si="474"/>
        <v>R9-2</v>
      </c>
      <c r="B3844" t="str">
        <f t="shared" si="475"/>
        <v>GND</v>
      </c>
      <c r="C3844" t="str">
        <f t="shared" si="476"/>
        <v>R9-GND</v>
      </c>
      <c r="D3844" t="str">
        <f t="shared" si="477"/>
        <v>R9-2</v>
      </c>
      <c r="E3844" t="s">
        <v>3100</v>
      </c>
      <c r="F3844">
        <v>2</v>
      </c>
      <c r="G3844" t="s">
        <v>433</v>
      </c>
      <c r="AT3844" t="str">
        <f t="shared" si="478"/>
        <v>GND</v>
      </c>
      <c r="AU3844" t="str">
        <f t="shared" si="479"/>
        <v>--</v>
      </c>
    </row>
    <row r="3845" spans="1:47" x14ac:dyDescent="0.25">
      <c r="A3845" t="str">
        <f t="shared" si="474"/>
        <v>R10-1</v>
      </c>
      <c r="B3845" t="str">
        <f t="shared" si="475"/>
        <v>0.8V</v>
      </c>
      <c r="C3845" t="str">
        <f t="shared" si="476"/>
        <v>R10-0.8V</v>
      </c>
      <c r="D3845" t="str">
        <f t="shared" si="477"/>
        <v>R10-1</v>
      </c>
      <c r="E3845" t="s">
        <v>3101</v>
      </c>
      <c r="F3845">
        <v>1</v>
      </c>
      <c r="G3845" t="s">
        <v>427</v>
      </c>
      <c r="AT3845" t="str">
        <f t="shared" si="478"/>
        <v>0.8V</v>
      </c>
      <c r="AU3845" t="str">
        <f t="shared" si="479"/>
        <v>--</v>
      </c>
    </row>
    <row r="3846" spans="1:47" x14ac:dyDescent="0.25">
      <c r="A3846" t="str">
        <f t="shared" ref="A3846:A3909" si="480">$E3846&amp;"-"&amp;$F3846</f>
        <v>R10-2</v>
      </c>
      <c r="B3846" t="str">
        <f t="shared" ref="B3846:B3909" si="481">IF(OR(E3846=$A$2,E3846=$B$2,E3846=$C$2,E3846=$D$2),"--",G3846)</f>
        <v>NetC22_2</v>
      </c>
      <c r="C3846" t="str">
        <f t="shared" ref="C3846:C3909" si="482">$E3846&amp;"-"&amp;$G3846</f>
        <v>R10-NetC22_2</v>
      </c>
      <c r="D3846" t="str">
        <f t="shared" ref="D3846:D3909" si="483">A3846</f>
        <v>R10-2</v>
      </c>
      <c r="E3846" t="s">
        <v>3101</v>
      </c>
      <c r="F3846">
        <v>2</v>
      </c>
      <c r="G3846" t="s">
        <v>1156</v>
      </c>
      <c r="AT3846" t="str">
        <f t="shared" ref="AT3846:AT3909" si="484">IF(IF(COUNTIF($AO$6:$AQ$150,B3846)&gt;0,"---","--")="---",VLOOKUP(B3846,$AO$6:$AQ$150,3,0),B3846)</f>
        <v>NetC22_2</v>
      </c>
      <c r="AU3846" t="str">
        <f t="shared" ref="AU3846:AU3909" si="485">IF(IF(COUNTIF($AO$6:$AQ$150,B3846)&gt;0,"---","--")="---",VLOOKUP(B3846,$AO$6:$AQ$150,2,0),"--")</f>
        <v>--</v>
      </c>
    </row>
    <row r="3847" spans="1:47" x14ac:dyDescent="0.25">
      <c r="A3847" t="str">
        <f t="shared" si="480"/>
        <v>R11-1</v>
      </c>
      <c r="B3847" t="str">
        <f t="shared" si="481"/>
        <v>GND</v>
      </c>
      <c r="C3847" t="str">
        <f t="shared" si="482"/>
        <v>R11-GND</v>
      </c>
      <c r="D3847" t="str">
        <f t="shared" si="483"/>
        <v>R11-1</v>
      </c>
      <c r="E3847" t="s">
        <v>3102</v>
      </c>
      <c r="F3847">
        <v>1</v>
      </c>
      <c r="G3847" t="s">
        <v>433</v>
      </c>
      <c r="AT3847" t="str">
        <f t="shared" si="484"/>
        <v>GND</v>
      </c>
      <c r="AU3847" t="str">
        <f t="shared" si="485"/>
        <v>--</v>
      </c>
    </row>
    <row r="3848" spans="1:47" x14ac:dyDescent="0.25">
      <c r="A3848" t="str">
        <f t="shared" si="480"/>
        <v>R11-2</v>
      </c>
      <c r="B3848" t="str">
        <f t="shared" si="481"/>
        <v>NetC22_2</v>
      </c>
      <c r="C3848" t="str">
        <f t="shared" si="482"/>
        <v>R11-NetC22_2</v>
      </c>
      <c r="D3848" t="str">
        <f t="shared" si="483"/>
        <v>R11-2</v>
      </c>
      <c r="E3848" t="s">
        <v>3102</v>
      </c>
      <c r="F3848">
        <v>2</v>
      </c>
      <c r="G3848" t="s">
        <v>1156</v>
      </c>
      <c r="AT3848" t="str">
        <f t="shared" si="484"/>
        <v>NetC22_2</v>
      </c>
      <c r="AU3848" t="str">
        <f t="shared" si="485"/>
        <v>--</v>
      </c>
    </row>
    <row r="3849" spans="1:47" x14ac:dyDescent="0.25">
      <c r="A3849" t="str">
        <f t="shared" si="480"/>
        <v>R12-1</v>
      </c>
      <c r="B3849" t="str">
        <f t="shared" si="481"/>
        <v>LPDDR4B_RST</v>
      </c>
      <c r="C3849" t="str">
        <f t="shared" si="482"/>
        <v>R12-LPDDR4B_RST</v>
      </c>
      <c r="D3849" t="str">
        <f t="shared" si="483"/>
        <v>R12-1</v>
      </c>
      <c r="E3849" t="s">
        <v>3103</v>
      </c>
      <c r="F3849">
        <v>1</v>
      </c>
      <c r="G3849" t="s">
        <v>1130</v>
      </c>
      <c r="AT3849" t="str">
        <f t="shared" si="484"/>
        <v>LPDDR4B_RST</v>
      </c>
      <c r="AU3849" t="str">
        <f t="shared" si="485"/>
        <v>--</v>
      </c>
    </row>
    <row r="3850" spans="1:47" x14ac:dyDescent="0.25">
      <c r="A3850" t="str">
        <f t="shared" si="480"/>
        <v>R12-2</v>
      </c>
      <c r="B3850" t="str">
        <f t="shared" si="481"/>
        <v>GND</v>
      </c>
      <c r="C3850" t="str">
        <f t="shared" si="482"/>
        <v>R12-GND</v>
      </c>
      <c r="D3850" t="str">
        <f t="shared" si="483"/>
        <v>R12-2</v>
      </c>
      <c r="E3850" t="s">
        <v>3103</v>
      </c>
      <c r="F3850">
        <v>2</v>
      </c>
      <c r="G3850" t="s">
        <v>433</v>
      </c>
      <c r="AT3850" t="str">
        <f t="shared" si="484"/>
        <v>GND</v>
      </c>
      <c r="AU3850" t="str">
        <f t="shared" si="485"/>
        <v>--</v>
      </c>
    </row>
    <row r="3851" spans="1:47" x14ac:dyDescent="0.25">
      <c r="A3851" t="str">
        <f t="shared" si="480"/>
        <v>R13-1</v>
      </c>
      <c r="B3851" t="str">
        <f t="shared" si="481"/>
        <v>1.1V_LPDDR4</v>
      </c>
      <c r="C3851" t="str">
        <f t="shared" si="482"/>
        <v>R13-1.1V_LPDDR4</v>
      </c>
      <c r="D3851" t="str">
        <f t="shared" si="483"/>
        <v>R13-1</v>
      </c>
      <c r="E3851" t="s">
        <v>3530</v>
      </c>
      <c r="F3851">
        <v>1</v>
      </c>
      <c r="G3851" t="s">
        <v>438</v>
      </c>
      <c r="AT3851" t="str">
        <f t="shared" si="484"/>
        <v>1.1V_LPDDR4</v>
      </c>
      <c r="AU3851" t="str">
        <f t="shared" si="485"/>
        <v>--</v>
      </c>
    </row>
    <row r="3852" spans="1:47" x14ac:dyDescent="0.25">
      <c r="A3852" t="str">
        <f t="shared" si="480"/>
        <v>R13-2</v>
      </c>
      <c r="B3852" t="str">
        <f t="shared" si="481"/>
        <v>NetR13_2</v>
      </c>
      <c r="C3852" t="str">
        <f t="shared" si="482"/>
        <v>R13-NetR13_2</v>
      </c>
      <c r="D3852" t="str">
        <f t="shared" si="483"/>
        <v>R13-2</v>
      </c>
      <c r="E3852" t="s">
        <v>3530</v>
      </c>
      <c r="F3852">
        <v>2</v>
      </c>
      <c r="G3852" t="s">
        <v>1181</v>
      </c>
      <c r="AT3852" t="str">
        <f t="shared" si="484"/>
        <v>NetR13_2</v>
      </c>
      <c r="AU3852" t="str">
        <f t="shared" si="485"/>
        <v>--</v>
      </c>
    </row>
    <row r="3853" spans="1:47" x14ac:dyDescent="0.25">
      <c r="A3853" t="str">
        <f t="shared" si="480"/>
        <v>R14-1</v>
      </c>
      <c r="B3853" t="str">
        <f t="shared" si="481"/>
        <v>NetR14_1</v>
      </c>
      <c r="C3853" t="str">
        <f t="shared" si="482"/>
        <v>R14-NetR14_1</v>
      </c>
      <c r="D3853" t="str">
        <f t="shared" si="483"/>
        <v>R14-1</v>
      </c>
      <c r="E3853" t="s">
        <v>3531</v>
      </c>
      <c r="F3853">
        <v>1</v>
      </c>
      <c r="G3853" t="s">
        <v>1183</v>
      </c>
      <c r="AT3853" t="str">
        <f t="shared" si="484"/>
        <v>NetR14_1</v>
      </c>
      <c r="AU3853" t="str">
        <f t="shared" si="485"/>
        <v>--</v>
      </c>
    </row>
    <row r="3854" spans="1:47" x14ac:dyDescent="0.25">
      <c r="A3854" t="str">
        <f t="shared" si="480"/>
        <v>R14-2</v>
      </c>
      <c r="B3854" t="str">
        <f t="shared" si="481"/>
        <v>GND</v>
      </c>
      <c r="C3854" t="str">
        <f t="shared" si="482"/>
        <v>R14-GND</v>
      </c>
      <c r="D3854" t="str">
        <f t="shared" si="483"/>
        <v>R14-2</v>
      </c>
      <c r="E3854" t="s">
        <v>3531</v>
      </c>
      <c r="F3854">
        <v>2</v>
      </c>
      <c r="G3854" t="s">
        <v>433</v>
      </c>
      <c r="AT3854" t="str">
        <f t="shared" si="484"/>
        <v>GND</v>
      </c>
      <c r="AU3854" t="str">
        <f t="shared" si="485"/>
        <v>--</v>
      </c>
    </row>
    <row r="3855" spans="1:47" x14ac:dyDescent="0.25">
      <c r="A3855" t="str">
        <f t="shared" si="480"/>
        <v>R15-1</v>
      </c>
      <c r="B3855" t="str">
        <f t="shared" si="481"/>
        <v>LPDDR4B_ZQA1</v>
      </c>
      <c r="C3855" t="str">
        <f t="shared" si="482"/>
        <v>R15-LPDDR4B_ZQA1</v>
      </c>
      <c r="D3855" t="str">
        <f t="shared" si="483"/>
        <v>R15-1</v>
      </c>
      <c r="E3855" t="s">
        <v>3532</v>
      </c>
      <c r="F3855">
        <v>1</v>
      </c>
      <c r="G3855" t="s">
        <v>1132</v>
      </c>
      <c r="AT3855" t="str">
        <f t="shared" si="484"/>
        <v>LPDDR4B_ZQA1</v>
      </c>
      <c r="AU3855" t="str">
        <f t="shared" si="485"/>
        <v>--</v>
      </c>
    </row>
    <row r="3856" spans="1:47" x14ac:dyDescent="0.25">
      <c r="A3856" t="str">
        <f t="shared" si="480"/>
        <v>R15-2</v>
      </c>
      <c r="B3856" t="str">
        <f t="shared" si="481"/>
        <v>1.1V_LPDDR4</v>
      </c>
      <c r="C3856" t="str">
        <f t="shared" si="482"/>
        <v>R15-1.1V_LPDDR4</v>
      </c>
      <c r="D3856" t="str">
        <f t="shared" si="483"/>
        <v>R15-2</v>
      </c>
      <c r="E3856" t="s">
        <v>3532</v>
      </c>
      <c r="F3856">
        <v>2</v>
      </c>
      <c r="G3856" t="s">
        <v>438</v>
      </c>
      <c r="AT3856" t="str">
        <f t="shared" si="484"/>
        <v>1.1V_LPDDR4</v>
      </c>
      <c r="AU3856" t="str">
        <f t="shared" si="485"/>
        <v>--</v>
      </c>
    </row>
    <row r="3857" spans="1:47" x14ac:dyDescent="0.25">
      <c r="A3857" t="str">
        <f t="shared" si="480"/>
        <v>R16-1</v>
      </c>
      <c r="B3857" t="str">
        <f t="shared" si="481"/>
        <v>LPDDR4B_ZQA0</v>
      </c>
      <c r="C3857" t="str">
        <f t="shared" si="482"/>
        <v>R16-LPDDR4B_ZQA0</v>
      </c>
      <c r="D3857" t="str">
        <f t="shared" si="483"/>
        <v>R16-1</v>
      </c>
      <c r="E3857" t="s">
        <v>3533</v>
      </c>
      <c r="F3857">
        <v>1</v>
      </c>
      <c r="G3857" t="s">
        <v>1131</v>
      </c>
      <c r="AT3857" t="str">
        <f t="shared" si="484"/>
        <v>LPDDR4B_ZQA0</v>
      </c>
      <c r="AU3857" t="str">
        <f t="shared" si="485"/>
        <v>--</v>
      </c>
    </row>
    <row r="3858" spans="1:47" x14ac:dyDescent="0.25">
      <c r="A3858" t="str">
        <f t="shared" si="480"/>
        <v>R16-2</v>
      </c>
      <c r="B3858" t="str">
        <f t="shared" si="481"/>
        <v>1.1V_LPDDR4</v>
      </c>
      <c r="C3858" t="str">
        <f t="shared" si="482"/>
        <v>R16-1.1V_LPDDR4</v>
      </c>
      <c r="D3858" t="str">
        <f t="shared" si="483"/>
        <v>R16-2</v>
      </c>
      <c r="E3858" t="s">
        <v>3533</v>
      </c>
      <c r="F3858">
        <v>2</v>
      </c>
      <c r="G3858" t="s">
        <v>438</v>
      </c>
      <c r="AT3858" t="str">
        <f t="shared" si="484"/>
        <v>1.1V_LPDDR4</v>
      </c>
      <c r="AU3858" t="str">
        <f t="shared" si="485"/>
        <v>--</v>
      </c>
    </row>
    <row r="3859" spans="1:47" x14ac:dyDescent="0.25">
      <c r="A3859" t="str">
        <f t="shared" si="480"/>
        <v>R17-1</v>
      </c>
      <c r="B3859" t="str">
        <f t="shared" si="481"/>
        <v>1.1V_LPDDR4</v>
      </c>
      <c r="C3859" t="str">
        <f t="shared" si="482"/>
        <v>R17-1.1V_LPDDR4</v>
      </c>
      <c r="D3859" t="str">
        <f t="shared" si="483"/>
        <v>R17-1</v>
      </c>
      <c r="E3859" t="s">
        <v>3534</v>
      </c>
      <c r="F3859">
        <v>1</v>
      </c>
      <c r="G3859" t="s">
        <v>438</v>
      </c>
      <c r="AT3859" t="str">
        <f t="shared" si="484"/>
        <v>1.1V_LPDDR4</v>
      </c>
      <c r="AU3859" t="str">
        <f t="shared" si="485"/>
        <v>--</v>
      </c>
    </row>
    <row r="3860" spans="1:47" x14ac:dyDescent="0.25">
      <c r="A3860" t="str">
        <f t="shared" si="480"/>
        <v>R17-2</v>
      </c>
      <c r="B3860" t="str">
        <f t="shared" si="481"/>
        <v>NetR17_2</v>
      </c>
      <c r="C3860" t="str">
        <f t="shared" si="482"/>
        <v>R17-NetR17_2</v>
      </c>
      <c r="D3860" t="str">
        <f t="shared" si="483"/>
        <v>R17-2</v>
      </c>
      <c r="E3860" t="s">
        <v>3534</v>
      </c>
      <c r="F3860">
        <v>2</v>
      </c>
      <c r="G3860" t="s">
        <v>1184</v>
      </c>
      <c r="AT3860" t="str">
        <f t="shared" si="484"/>
        <v>NetR17_2</v>
      </c>
      <c r="AU3860" t="str">
        <f t="shared" si="485"/>
        <v>--</v>
      </c>
    </row>
    <row r="3861" spans="1:47" x14ac:dyDescent="0.25">
      <c r="A3861" t="str">
        <f t="shared" si="480"/>
        <v>R18-1</v>
      </c>
      <c r="B3861" t="str">
        <f t="shared" si="481"/>
        <v>NetR13_2</v>
      </c>
      <c r="C3861" t="str">
        <f t="shared" si="482"/>
        <v>R18-NetR13_2</v>
      </c>
      <c r="D3861" t="str">
        <f t="shared" si="483"/>
        <v>R18-1</v>
      </c>
      <c r="E3861" t="s">
        <v>3535</v>
      </c>
      <c r="F3861">
        <v>1</v>
      </c>
      <c r="G3861" t="s">
        <v>1181</v>
      </c>
      <c r="AT3861" t="str">
        <f t="shared" si="484"/>
        <v>NetR13_2</v>
      </c>
      <c r="AU3861" t="str">
        <f t="shared" si="485"/>
        <v>--</v>
      </c>
    </row>
    <row r="3862" spans="1:47" x14ac:dyDescent="0.25">
      <c r="A3862" t="str">
        <f t="shared" si="480"/>
        <v>R18-2</v>
      </c>
      <c r="B3862" t="str">
        <f t="shared" si="481"/>
        <v>GND</v>
      </c>
      <c r="C3862" t="str">
        <f t="shared" si="482"/>
        <v>R18-GND</v>
      </c>
      <c r="D3862" t="str">
        <f t="shared" si="483"/>
        <v>R18-2</v>
      </c>
      <c r="E3862" t="s">
        <v>3535</v>
      </c>
      <c r="F3862">
        <v>2</v>
      </c>
      <c r="G3862" t="s">
        <v>433</v>
      </c>
      <c r="AT3862" t="str">
        <f t="shared" si="484"/>
        <v>GND</v>
      </c>
      <c r="AU3862" t="str">
        <f t="shared" si="485"/>
        <v>--</v>
      </c>
    </row>
    <row r="3863" spans="1:47" x14ac:dyDescent="0.25">
      <c r="A3863" t="str">
        <f t="shared" si="480"/>
        <v>R19-1</v>
      </c>
      <c r="B3863" t="str">
        <f t="shared" si="481"/>
        <v>NetR17_2</v>
      </c>
      <c r="C3863" t="str">
        <f t="shared" si="482"/>
        <v>R19-NetR17_2</v>
      </c>
      <c r="D3863" t="str">
        <f t="shared" si="483"/>
        <v>R19-1</v>
      </c>
      <c r="E3863" t="s">
        <v>3536</v>
      </c>
      <c r="F3863">
        <v>1</v>
      </c>
      <c r="G3863" t="s">
        <v>1184</v>
      </c>
      <c r="AT3863" t="str">
        <f t="shared" si="484"/>
        <v>NetR17_2</v>
      </c>
      <c r="AU3863" t="str">
        <f t="shared" si="485"/>
        <v>--</v>
      </c>
    </row>
    <row r="3864" spans="1:47" x14ac:dyDescent="0.25">
      <c r="A3864" t="str">
        <f t="shared" si="480"/>
        <v>R19-2</v>
      </c>
      <c r="B3864" t="str">
        <f t="shared" si="481"/>
        <v>GND</v>
      </c>
      <c r="C3864" t="str">
        <f t="shared" si="482"/>
        <v>R19-GND</v>
      </c>
      <c r="D3864" t="str">
        <f t="shared" si="483"/>
        <v>R19-2</v>
      </c>
      <c r="E3864" t="s">
        <v>3536</v>
      </c>
      <c r="F3864">
        <v>2</v>
      </c>
      <c r="G3864" t="s">
        <v>433</v>
      </c>
      <c r="AT3864" t="str">
        <f t="shared" si="484"/>
        <v>GND</v>
      </c>
      <c r="AU3864" t="str">
        <f t="shared" si="485"/>
        <v>--</v>
      </c>
    </row>
    <row r="3865" spans="1:47" x14ac:dyDescent="0.25">
      <c r="A3865" t="str">
        <f t="shared" si="480"/>
        <v>R20-1</v>
      </c>
      <c r="B3865" t="str">
        <f t="shared" si="481"/>
        <v>1.1V_LPDDR4</v>
      </c>
      <c r="C3865" t="str">
        <f t="shared" si="482"/>
        <v>R20-1.1V_LPDDR4</v>
      </c>
      <c r="D3865" t="str">
        <f t="shared" si="483"/>
        <v>R20-1</v>
      </c>
      <c r="E3865" t="s">
        <v>3537</v>
      </c>
      <c r="F3865">
        <v>1</v>
      </c>
      <c r="G3865" t="s">
        <v>438</v>
      </c>
      <c r="AT3865" t="str">
        <f t="shared" si="484"/>
        <v>1.1V_LPDDR4</v>
      </c>
      <c r="AU3865" t="str">
        <f t="shared" si="485"/>
        <v>--</v>
      </c>
    </row>
    <row r="3866" spans="1:47" x14ac:dyDescent="0.25">
      <c r="A3866" t="str">
        <f t="shared" si="480"/>
        <v>R20-2</v>
      </c>
      <c r="B3866" t="str">
        <f t="shared" si="481"/>
        <v>LPDDR4B_REFCK_P</v>
      </c>
      <c r="C3866" t="str">
        <f t="shared" si="482"/>
        <v>R20-LPDDR4B_REFCK_P</v>
      </c>
      <c r="D3866" t="str">
        <f t="shared" si="483"/>
        <v>R20-2</v>
      </c>
      <c r="E3866" t="s">
        <v>3537</v>
      </c>
      <c r="F3866">
        <v>2</v>
      </c>
      <c r="G3866" t="s">
        <v>1129</v>
      </c>
      <c r="AT3866" t="str">
        <f t="shared" si="484"/>
        <v>LPDDR4B_REFCK_P</v>
      </c>
      <c r="AU3866" t="str">
        <f t="shared" si="485"/>
        <v>--</v>
      </c>
    </row>
    <row r="3867" spans="1:47" x14ac:dyDescent="0.25">
      <c r="A3867" t="str">
        <f t="shared" si="480"/>
        <v>R21-1</v>
      </c>
      <c r="B3867" t="str">
        <f t="shared" si="481"/>
        <v>LPDDR4B_REFCK_P</v>
      </c>
      <c r="C3867" t="str">
        <f t="shared" si="482"/>
        <v>R21-LPDDR4B_REFCK_P</v>
      </c>
      <c r="D3867" t="str">
        <f t="shared" si="483"/>
        <v>R21-1</v>
      </c>
      <c r="E3867" t="s">
        <v>3538</v>
      </c>
      <c r="F3867">
        <v>1</v>
      </c>
      <c r="G3867" t="s">
        <v>1129</v>
      </c>
      <c r="AT3867" t="str">
        <f t="shared" si="484"/>
        <v>LPDDR4B_REFCK_P</v>
      </c>
      <c r="AU3867" t="str">
        <f t="shared" si="485"/>
        <v>--</v>
      </c>
    </row>
    <row r="3868" spans="1:47" x14ac:dyDescent="0.25">
      <c r="A3868" t="str">
        <f t="shared" si="480"/>
        <v>R21-2</v>
      </c>
      <c r="B3868" t="str">
        <f t="shared" si="481"/>
        <v>LPDDR4B_REFCK_N</v>
      </c>
      <c r="C3868" t="str">
        <f t="shared" si="482"/>
        <v>R21-LPDDR4B_REFCK_N</v>
      </c>
      <c r="D3868" t="str">
        <f t="shared" si="483"/>
        <v>R21-2</v>
      </c>
      <c r="E3868" t="s">
        <v>3538</v>
      </c>
      <c r="F3868">
        <v>2</v>
      </c>
      <c r="G3868" t="s">
        <v>1128</v>
      </c>
      <c r="AT3868" t="str">
        <f t="shared" si="484"/>
        <v>LPDDR4B_REFCK_N</v>
      </c>
      <c r="AU3868" t="str">
        <f t="shared" si="485"/>
        <v>--</v>
      </c>
    </row>
    <row r="3869" spans="1:47" x14ac:dyDescent="0.25">
      <c r="A3869" t="str">
        <f t="shared" si="480"/>
        <v>R22-1</v>
      </c>
      <c r="B3869" t="str">
        <f t="shared" si="481"/>
        <v>LPDDR4A_RST</v>
      </c>
      <c r="C3869" t="str">
        <f t="shared" si="482"/>
        <v>R22-LPDDR4A_RST</v>
      </c>
      <c r="D3869" t="str">
        <f t="shared" si="483"/>
        <v>R22-1</v>
      </c>
      <c r="E3869" t="s">
        <v>3539</v>
      </c>
      <c r="F3869">
        <v>1</v>
      </c>
      <c r="G3869" t="s">
        <v>1064</v>
      </c>
      <c r="AT3869" t="str">
        <f t="shared" si="484"/>
        <v>LPDDR4A_RST</v>
      </c>
      <c r="AU3869" t="str">
        <f t="shared" si="485"/>
        <v>--</v>
      </c>
    </row>
    <row r="3870" spans="1:47" x14ac:dyDescent="0.25">
      <c r="A3870" t="str">
        <f t="shared" si="480"/>
        <v>R22-2</v>
      </c>
      <c r="B3870" t="str">
        <f t="shared" si="481"/>
        <v>GND</v>
      </c>
      <c r="C3870" t="str">
        <f t="shared" si="482"/>
        <v>R22-GND</v>
      </c>
      <c r="D3870" t="str">
        <f t="shared" si="483"/>
        <v>R22-2</v>
      </c>
      <c r="E3870" t="s">
        <v>3539</v>
      </c>
      <c r="F3870">
        <v>2</v>
      </c>
      <c r="G3870" t="s">
        <v>433</v>
      </c>
      <c r="AT3870" t="str">
        <f t="shared" si="484"/>
        <v>GND</v>
      </c>
      <c r="AU3870" t="str">
        <f t="shared" si="485"/>
        <v>--</v>
      </c>
    </row>
    <row r="3871" spans="1:47" x14ac:dyDescent="0.25">
      <c r="A3871" t="str">
        <f t="shared" si="480"/>
        <v>R23-1</v>
      </c>
      <c r="B3871" t="str">
        <f t="shared" si="481"/>
        <v>3.3VAUX</v>
      </c>
      <c r="C3871" t="str">
        <f t="shared" si="482"/>
        <v>R23-3.3VAUX</v>
      </c>
      <c r="D3871" t="str">
        <f t="shared" si="483"/>
        <v>R23-1</v>
      </c>
      <c r="E3871" t="s">
        <v>3540</v>
      </c>
      <c r="F3871">
        <v>1</v>
      </c>
      <c r="G3871" t="s">
        <v>448</v>
      </c>
      <c r="AT3871" t="str">
        <f t="shared" si="484"/>
        <v>3.3VAUX</v>
      </c>
      <c r="AU3871" t="str">
        <f t="shared" si="485"/>
        <v>--</v>
      </c>
    </row>
    <row r="3872" spans="1:47" x14ac:dyDescent="0.25">
      <c r="A3872" t="str">
        <f t="shared" si="480"/>
        <v>R23-2</v>
      </c>
      <c r="B3872" t="str">
        <f t="shared" si="481"/>
        <v>PG_GROUP1</v>
      </c>
      <c r="C3872" t="str">
        <f t="shared" si="482"/>
        <v>R23-PG_GROUP1</v>
      </c>
      <c r="D3872" t="str">
        <f t="shared" si="483"/>
        <v>R23-2</v>
      </c>
      <c r="E3872" t="s">
        <v>3540</v>
      </c>
      <c r="F3872">
        <v>2</v>
      </c>
      <c r="G3872" t="s">
        <v>1213</v>
      </c>
      <c r="AT3872" t="str">
        <f t="shared" si="484"/>
        <v>PG_GROUP1</v>
      </c>
      <c r="AU3872" t="str">
        <f t="shared" si="485"/>
        <v>--</v>
      </c>
    </row>
    <row r="3873" spans="1:47" x14ac:dyDescent="0.25">
      <c r="A3873" t="str">
        <f t="shared" si="480"/>
        <v>R24-1</v>
      </c>
      <c r="B3873" t="str">
        <f t="shared" si="481"/>
        <v>NetR24_1</v>
      </c>
      <c r="C3873" t="str">
        <f t="shared" si="482"/>
        <v>R24-NetR24_1</v>
      </c>
      <c r="D3873" t="str">
        <f t="shared" si="483"/>
        <v>R24-1</v>
      </c>
      <c r="E3873" t="s">
        <v>3541</v>
      </c>
      <c r="F3873">
        <v>1</v>
      </c>
      <c r="G3873" t="s">
        <v>1187</v>
      </c>
      <c r="AT3873" t="str">
        <f t="shared" si="484"/>
        <v>NetR24_1</v>
      </c>
      <c r="AU3873" t="str">
        <f t="shared" si="485"/>
        <v>--</v>
      </c>
    </row>
    <row r="3874" spans="1:47" x14ac:dyDescent="0.25">
      <c r="A3874" t="str">
        <f t="shared" si="480"/>
        <v>R24-2</v>
      </c>
      <c r="B3874" t="str">
        <f t="shared" si="481"/>
        <v>GND</v>
      </c>
      <c r="C3874" t="str">
        <f t="shared" si="482"/>
        <v>R24-GND</v>
      </c>
      <c r="D3874" t="str">
        <f t="shared" si="483"/>
        <v>R24-2</v>
      </c>
      <c r="E3874" t="s">
        <v>3541</v>
      </c>
      <c r="F3874">
        <v>2</v>
      </c>
      <c r="G3874" t="s">
        <v>433</v>
      </c>
      <c r="AT3874" t="str">
        <f t="shared" si="484"/>
        <v>GND</v>
      </c>
      <c r="AU3874" t="str">
        <f t="shared" si="485"/>
        <v>--</v>
      </c>
    </row>
    <row r="3875" spans="1:47" x14ac:dyDescent="0.25">
      <c r="A3875" t="str">
        <f t="shared" si="480"/>
        <v>R25-1</v>
      </c>
      <c r="B3875" t="str">
        <f t="shared" si="481"/>
        <v>LPDDR4B_REFCK_N</v>
      </c>
      <c r="C3875" t="str">
        <f t="shared" si="482"/>
        <v>R25-LPDDR4B_REFCK_N</v>
      </c>
      <c r="D3875" t="str">
        <f t="shared" si="483"/>
        <v>R25-1</v>
      </c>
      <c r="E3875" t="s">
        <v>3542</v>
      </c>
      <c r="F3875">
        <v>1</v>
      </c>
      <c r="G3875" t="s">
        <v>1128</v>
      </c>
      <c r="AT3875" t="str">
        <f t="shared" si="484"/>
        <v>LPDDR4B_REFCK_N</v>
      </c>
      <c r="AU3875" t="str">
        <f t="shared" si="485"/>
        <v>--</v>
      </c>
    </row>
    <row r="3876" spans="1:47" x14ac:dyDescent="0.25">
      <c r="A3876" t="str">
        <f t="shared" si="480"/>
        <v>R25-2</v>
      </c>
      <c r="B3876" t="str">
        <f t="shared" si="481"/>
        <v>1.1V_LPDDR4</v>
      </c>
      <c r="C3876" t="str">
        <f t="shared" si="482"/>
        <v>R25-1.1V_LPDDR4</v>
      </c>
      <c r="D3876" t="str">
        <f t="shared" si="483"/>
        <v>R25-2</v>
      </c>
      <c r="E3876" t="s">
        <v>3542</v>
      </c>
      <c r="F3876">
        <v>2</v>
      </c>
      <c r="G3876" t="s">
        <v>438</v>
      </c>
      <c r="AT3876" t="str">
        <f t="shared" si="484"/>
        <v>1.1V_LPDDR4</v>
      </c>
      <c r="AU3876" t="str">
        <f t="shared" si="485"/>
        <v>--</v>
      </c>
    </row>
    <row r="3877" spans="1:47" x14ac:dyDescent="0.25">
      <c r="A3877" t="str">
        <f t="shared" si="480"/>
        <v>R26-1</v>
      </c>
      <c r="B3877" t="str">
        <f t="shared" si="481"/>
        <v>LPDDR4A_ZQA1</v>
      </c>
      <c r="C3877" t="str">
        <f t="shared" si="482"/>
        <v>R26-LPDDR4A_ZQA1</v>
      </c>
      <c r="D3877" t="str">
        <f t="shared" si="483"/>
        <v>R26-1</v>
      </c>
      <c r="E3877" t="s">
        <v>3543</v>
      </c>
      <c r="F3877">
        <v>1</v>
      </c>
      <c r="G3877" t="s">
        <v>1066</v>
      </c>
      <c r="AT3877" t="str">
        <f t="shared" si="484"/>
        <v>LPDDR4A_ZQA1</v>
      </c>
      <c r="AU3877" t="str">
        <f t="shared" si="485"/>
        <v>--</v>
      </c>
    </row>
    <row r="3878" spans="1:47" x14ac:dyDescent="0.25">
      <c r="A3878" t="str">
        <f t="shared" si="480"/>
        <v>R26-2</v>
      </c>
      <c r="B3878" t="str">
        <f t="shared" si="481"/>
        <v>1.1V_LPDDR4</v>
      </c>
      <c r="C3878" t="str">
        <f t="shared" si="482"/>
        <v>R26-1.1V_LPDDR4</v>
      </c>
      <c r="D3878" t="str">
        <f t="shared" si="483"/>
        <v>R26-2</v>
      </c>
      <c r="E3878" t="s">
        <v>3543</v>
      </c>
      <c r="F3878">
        <v>2</v>
      </c>
      <c r="G3878" t="s">
        <v>438</v>
      </c>
      <c r="AT3878" t="str">
        <f t="shared" si="484"/>
        <v>1.1V_LPDDR4</v>
      </c>
      <c r="AU3878" t="str">
        <f t="shared" si="485"/>
        <v>--</v>
      </c>
    </row>
    <row r="3879" spans="1:47" x14ac:dyDescent="0.25">
      <c r="A3879" t="str">
        <f t="shared" si="480"/>
        <v>R27-1</v>
      </c>
      <c r="B3879" t="str">
        <f t="shared" si="481"/>
        <v>LPDDR4A_ZQA0</v>
      </c>
      <c r="C3879" t="str">
        <f t="shared" si="482"/>
        <v>R27-LPDDR4A_ZQA0</v>
      </c>
      <c r="D3879" t="str">
        <f t="shared" si="483"/>
        <v>R27-1</v>
      </c>
      <c r="E3879" t="s">
        <v>3544</v>
      </c>
      <c r="F3879">
        <v>1</v>
      </c>
      <c r="G3879" t="s">
        <v>1065</v>
      </c>
      <c r="AT3879" t="str">
        <f t="shared" si="484"/>
        <v>LPDDR4A_ZQA0</v>
      </c>
      <c r="AU3879" t="str">
        <f t="shared" si="485"/>
        <v>--</v>
      </c>
    </row>
    <row r="3880" spans="1:47" x14ac:dyDescent="0.25">
      <c r="A3880" t="str">
        <f t="shared" si="480"/>
        <v>R27-2</v>
      </c>
      <c r="B3880" t="str">
        <f t="shared" si="481"/>
        <v>1.1V_LPDDR4</v>
      </c>
      <c r="C3880" t="str">
        <f t="shared" si="482"/>
        <v>R27-1.1V_LPDDR4</v>
      </c>
      <c r="D3880" t="str">
        <f t="shared" si="483"/>
        <v>R27-2</v>
      </c>
      <c r="E3880" t="s">
        <v>3544</v>
      </c>
      <c r="F3880">
        <v>2</v>
      </c>
      <c r="G3880" t="s">
        <v>438</v>
      </c>
      <c r="AT3880" t="str">
        <f t="shared" si="484"/>
        <v>1.1V_LPDDR4</v>
      </c>
      <c r="AU3880" t="str">
        <f t="shared" si="485"/>
        <v>--</v>
      </c>
    </row>
    <row r="3881" spans="1:47" x14ac:dyDescent="0.25">
      <c r="A3881" t="str">
        <f t="shared" si="480"/>
        <v>R28-1</v>
      </c>
      <c r="B3881" t="str">
        <f t="shared" si="481"/>
        <v>1.1V_LPDDR4</v>
      </c>
      <c r="C3881" t="str">
        <f t="shared" si="482"/>
        <v>R28-1.1V_LPDDR4</v>
      </c>
      <c r="D3881" t="str">
        <f t="shared" si="483"/>
        <v>R28-1</v>
      </c>
      <c r="E3881" t="s">
        <v>3545</v>
      </c>
      <c r="F3881">
        <v>1</v>
      </c>
      <c r="G3881" t="s">
        <v>438</v>
      </c>
      <c r="AT3881" t="str">
        <f t="shared" si="484"/>
        <v>1.1V_LPDDR4</v>
      </c>
      <c r="AU3881" t="str">
        <f t="shared" si="485"/>
        <v>--</v>
      </c>
    </row>
    <row r="3882" spans="1:47" x14ac:dyDescent="0.25">
      <c r="A3882" t="str">
        <f t="shared" si="480"/>
        <v>R28-2</v>
      </c>
      <c r="B3882" t="str">
        <f t="shared" si="481"/>
        <v>NetR28_2</v>
      </c>
      <c r="C3882" t="str">
        <f t="shared" si="482"/>
        <v>R28-NetR28_2</v>
      </c>
      <c r="D3882" t="str">
        <f t="shared" si="483"/>
        <v>R28-2</v>
      </c>
      <c r="E3882" t="s">
        <v>3545</v>
      </c>
      <c r="F3882">
        <v>2</v>
      </c>
      <c r="G3882" t="s">
        <v>1190</v>
      </c>
      <c r="AT3882" t="str">
        <f t="shared" si="484"/>
        <v>NetR28_2</v>
      </c>
      <c r="AU3882" t="str">
        <f t="shared" si="485"/>
        <v>--</v>
      </c>
    </row>
    <row r="3883" spans="1:47" x14ac:dyDescent="0.25">
      <c r="A3883" t="str">
        <f t="shared" si="480"/>
        <v>R29-1</v>
      </c>
      <c r="B3883" t="str">
        <f t="shared" si="481"/>
        <v>LPDDR4B_REFCK_N</v>
      </c>
      <c r="C3883" t="str">
        <f t="shared" si="482"/>
        <v>R29-LPDDR4B_REFCK_N</v>
      </c>
      <c r="D3883" t="str">
        <f t="shared" si="483"/>
        <v>R29-1</v>
      </c>
      <c r="E3883" t="s">
        <v>3546</v>
      </c>
      <c r="F3883">
        <v>1</v>
      </c>
      <c r="G3883" t="s">
        <v>1128</v>
      </c>
      <c r="AT3883" t="str">
        <f t="shared" si="484"/>
        <v>LPDDR4B_REFCK_N</v>
      </c>
      <c r="AU3883" t="str">
        <f t="shared" si="485"/>
        <v>--</v>
      </c>
    </row>
    <row r="3884" spans="1:47" x14ac:dyDescent="0.25">
      <c r="A3884" t="str">
        <f t="shared" si="480"/>
        <v>R29-2</v>
      </c>
      <c r="B3884" t="str">
        <f t="shared" si="481"/>
        <v>GND</v>
      </c>
      <c r="C3884" t="str">
        <f t="shared" si="482"/>
        <v>R29-GND</v>
      </c>
      <c r="D3884" t="str">
        <f t="shared" si="483"/>
        <v>R29-2</v>
      </c>
      <c r="E3884" t="s">
        <v>3546</v>
      </c>
      <c r="F3884">
        <v>2</v>
      </c>
      <c r="G3884" t="s">
        <v>433</v>
      </c>
      <c r="AT3884" t="str">
        <f t="shared" si="484"/>
        <v>GND</v>
      </c>
      <c r="AU3884" t="str">
        <f t="shared" si="485"/>
        <v>--</v>
      </c>
    </row>
    <row r="3885" spans="1:47" x14ac:dyDescent="0.25">
      <c r="A3885" t="str">
        <f t="shared" si="480"/>
        <v>R30-1</v>
      </c>
      <c r="B3885" t="str">
        <f t="shared" si="481"/>
        <v>LPDDR4B_REFCK_P</v>
      </c>
      <c r="C3885" t="str">
        <f t="shared" si="482"/>
        <v>R30-LPDDR4B_REFCK_P</v>
      </c>
      <c r="D3885" t="str">
        <f t="shared" si="483"/>
        <v>R30-1</v>
      </c>
      <c r="E3885" t="s">
        <v>3547</v>
      </c>
      <c r="F3885">
        <v>1</v>
      </c>
      <c r="G3885" t="s">
        <v>1129</v>
      </c>
      <c r="AT3885" t="str">
        <f t="shared" si="484"/>
        <v>LPDDR4B_REFCK_P</v>
      </c>
      <c r="AU3885" t="str">
        <f t="shared" si="485"/>
        <v>--</v>
      </c>
    </row>
    <row r="3886" spans="1:47" x14ac:dyDescent="0.25">
      <c r="A3886" t="str">
        <f t="shared" si="480"/>
        <v>R30-2</v>
      </c>
      <c r="B3886" t="str">
        <f t="shared" si="481"/>
        <v>GND</v>
      </c>
      <c r="C3886" t="str">
        <f t="shared" si="482"/>
        <v>R30-GND</v>
      </c>
      <c r="D3886" t="str">
        <f t="shared" si="483"/>
        <v>R30-2</v>
      </c>
      <c r="E3886" t="s">
        <v>3547</v>
      </c>
      <c r="F3886">
        <v>2</v>
      </c>
      <c r="G3886" t="s">
        <v>433</v>
      </c>
      <c r="AT3886" t="str">
        <f t="shared" si="484"/>
        <v>GND</v>
      </c>
      <c r="AU3886" t="str">
        <f t="shared" si="485"/>
        <v>--</v>
      </c>
    </row>
    <row r="3887" spans="1:47" x14ac:dyDescent="0.25">
      <c r="A3887" t="str">
        <f t="shared" si="480"/>
        <v>R31-1</v>
      </c>
      <c r="B3887" t="str">
        <f t="shared" si="481"/>
        <v>1.1V_LPDDR4</v>
      </c>
      <c r="C3887" t="str">
        <f t="shared" si="482"/>
        <v>R31-1.1V_LPDDR4</v>
      </c>
      <c r="D3887" t="str">
        <f t="shared" si="483"/>
        <v>R31-1</v>
      </c>
      <c r="E3887" t="s">
        <v>3548</v>
      </c>
      <c r="F3887">
        <v>1</v>
      </c>
      <c r="G3887" t="s">
        <v>438</v>
      </c>
      <c r="AT3887" t="str">
        <f t="shared" si="484"/>
        <v>1.1V_LPDDR4</v>
      </c>
      <c r="AU3887" t="str">
        <f t="shared" si="485"/>
        <v>--</v>
      </c>
    </row>
    <row r="3888" spans="1:47" x14ac:dyDescent="0.25">
      <c r="A3888" t="str">
        <f t="shared" si="480"/>
        <v>R31-2</v>
      </c>
      <c r="B3888" t="str">
        <f t="shared" si="481"/>
        <v>LPDDR4A_REFCK_P</v>
      </c>
      <c r="C3888" t="str">
        <f t="shared" si="482"/>
        <v>R31-LPDDR4A_REFCK_P</v>
      </c>
      <c r="D3888" t="str">
        <f t="shared" si="483"/>
        <v>R31-2</v>
      </c>
      <c r="E3888" t="s">
        <v>3548</v>
      </c>
      <c r="F3888">
        <v>2</v>
      </c>
      <c r="G3888" t="s">
        <v>1063</v>
      </c>
      <c r="AT3888" t="str">
        <f t="shared" si="484"/>
        <v>LPDDR4A_REFCK_P</v>
      </c>
      <c r="AU3888" t="str">
        <f t="shared" si="485"/>
        <v>--</v>
      </c>
    </row>
    <row r="3889" spans="1:47" x14ac:dyDescent="0.25">
      <c r="A3889" t="str">
        <f t="shared" si="480"/>
        <v>R32-1</v>
      </c>
      <c r="B3889" t="str">
        <f t="shared" si="481"/>
        <v>LPDDR4A_REFCK_P</v>
      </c>
      <c r="C3889" t="str">
        <f t="shared" si="482"/>
        <v>R32-LPDDR4A_REFCK_P</v>
      </c>
      <c r="D3889" t="str">
        <f t="shared" si="483"/>
        <v>R32-1</v>
      </c>
      <c r="E3889" t="s">
        <v>3549</v>
      </c>
      <c r="F3889">
        <v>1</v>
      </c>
      <c r="G3889" t="s">
        <v>1063</v>
      </c>
      <c r="AT3889" t="str">
        <f t="shared" si="484"/>
        <v>LPDDR4A_REFCK_P</v>
      </c>
      <c r="AU3889" t="str">
        <f t="shared" si="485"/>
        <v>--</v>
      </c>
    </row>
    <row r="3890" spans="1:47" x14ac:dyDescent="0.25">
      <c r="A3890" t="str">
        <f t="shared" si="480"/>
        <v>R32-2</v>
      </c>
      <c r="B3890" t="str">
        <f t="shared" si="481"/>
        <v>LPDDR4A_REFCK_N</v>
      </c>
      <c r="C3890" t="str">
        <f t="shared" si="482"/>
        <v>R32-LPDDR4A_REFCK_N</v>
      </c>
      <c r="D3890" t="str">
        <f t="shared" si="483"/>
        <v>R32-2</v>
      </c>
      <c r="E3890" t="s">
        <v>3549</v>
      </c>
      <c r="F3890">
        <v>2</v>
      </c>
      <c r="G3890" t="s">
        <v>1062</v>
      </c>
      <c r="AT3890" t="str">
        <f t="shared" si="484"/>
        <v>LPDDR4A_REFCK_N</v>
      </c>
      <c r="AU3890" t="str">
        <f t="shared" si="485"/>
        <v>--</v>
      </c>
    </row>
    <row r="3891" spans="1:47" x14ac:dyDescent="0.25">
      <c r="A3891" t="str">
        <f t="shared" si="480"/>
        <v>R33-1</v>
      </c>
      <c r="B3891" t="str">
        <f t="shared" si="481"/>
        <v>12.0V</v>
      </c>
      <c r="C3891" t="str">
        <f t="shared" si="482"/>
        <v>R33-12.0V</v>
      </c>
      <c r="D3891" t="str">
        <f t="shared" si="483"/>
        <v>R33-1</v>
      </c>
      <c r="E3891" t="s">
        <v>3550</v>
      </c>
      <c r="F3891">
        <v>1</v>
      </c>
      <c r="G3891" t="s">
        <v>443</v>
      </c>
      <c r="AT3891" t="str">
        <f t="shared" si="484"/>
        <v>12.0V</v>
      </c>
      <c r="AU3891" t="str">
        <f t="shared" si="485"/>
        <v>--</v>
      </c>
    </row>
    <row r="3892" spans="1:47" x14ac:dyDescent="0.25">
      <c r="A3892" t="str">
        <f t="shared" si="480"/>
        <v>R33-2</v>
      </c>
      <c r="B3892" t="str">
        <f t="shared" si="481"/>
        <v>NetC36_2</v>
      </c>
      <c r="C3892" t="str">
        <f t="shared" si="482"/>
        <v>R33-NetC36_2</v>
      </c>
      <c r="D3892" t="str">
        <f t="shared" si="483"/>
        <v>R33-2</v>
      </c>
      <c r="E3892" t="s">
        <v>3550</v>
      </c>
      <c r="F3892">
        <v>2</v>
      </c>
      <c r="G3892" t="s">
        <v>1164</v>
      </c>
      <c r="AT3892" t="str">
        <f t="shared" si="484"/>
        <v>NetC36_2</v>
      </c>
      <c r="AU3892" t="str">
        <f t="shared" si="485"/>
        <v>--</v>
      </c>
    </row>
    <row r="3893" spans="1:47" x14ac:dyDescent="0.25">
      <c r="A3893" t="str">
        <f t="shared" si="480"/>
        <v>R34-1</v>
      </c>
      <c r="B3893" t="str">
        <f t="shared" si="481"/>
        <v>NetR34_1</v>
      </c>
      <c r="C3893" t="str">
        <f t="shared" si="482"/>
        <v>R34-NetR34_1</v>
      </c>
      <c r="D3893" t="str">
        <f t="shared" si="483"/>
        <v>R34-1</v>
      </c>
      <c r="E3893" t="s">
        <v>3551</v>
      </c>
      <c r="F3893">
        <v>1</v>
      </c>
      <c r="G3893" t="s">
        <v>1192</v>
      </c>
      <c r="AT3893" t="str">
        <f t="shared" si="484"/>
        <v>NetR34_1</v>
      </c>
      <c r="AU3893" t="str">
        <f t="shared" si="485"/>
        <v>--</v>
      </c>
    </row>
    <row r="3894" spans="1:47" x14ac:dyDescent="0.25">
      <c r="A3894" t="str">
        <f t="shared" si="480"/>
        <v>R34-2</v>
      </c>
      <c r="B3894" t="str">
        <f t="shared" si="481"/>
        <v>NetR34_2</v>
      </c>
      <c r="C3894" t="str">
        <f t="shared" si="482"/>
        <v>R34-NetR34_2</v>
      </c>
      <c r="D3894" t="str">
        <f t="shared" si="483"/>
        <v>R34-2</v>
      </c>
      <c r="E3894" t="s">
        <v>3551</v>
      </c>
      <c r="F3894">
        <v>2</v>
      </c>
      <c r="G3894" t="s">
        <v>1193</v>
      </c>
      <c r="AT3894" t="str">
        <f t="shared" si="484"/>
        <v>NetR34_2</v>
      </c>
      <c r="AU3894" t="str">
        <f t="shared" si="485"/>
        <v>--</v>
      </c>
    </row>
    <row r="3895" spans="1:47" x14ac:dyDescent="0.25">
      <c r="A3895" t="str">
        <f t="shared" si="480"/>
        <v>R35-1</v>
      </c>
      <c r="B3895" t="str">
        <f t="shared" si="481"/>
        <v>NetR35_1</v>
      </c>
      <c r="C3895" t="str">
        <f t="shared" si="482"/>
        <v>R35-NetR35_1</v>
      </c>
      <c r="D3895" t="str">
        <f t="shared" si="483"/>
        <v>R35-1</v>
      </c>
      <c r="E3895" t="s">
        <v>3552</v>
      </c>
      <c r="F3895">
        <v>1</v>
      </c>
      <c r="G3895" t="s">
        <v>1194</v>
      </c>
      <c r="AT3895" t="str">
        <f t="shared" si="484"/>
        <v>NetR35_1</v>
      </c>
      <c r="AU3895" t="str">
        <f t="shared" si="485"/>
        <v>--</v>
      </c>
    </row>
    <row r="3896" spans="1:47" x14ac:dyDescent="0.25">
      <c r="A3896" t="str">
        <f t="shared" si="480"/>
        <v>R35-2</v>
      </c>
      <c r="B3896" t="str">
        <f t="shared" si="481"/>
        <v>NetR35_2</v>
      </c>
      <c r="C3896" t="str">
        <f t="shared" si="482"/>
        <v>R35-NetR35_2</v>
      </c>
      <c r="D3896" t="str">
        <f t="shared" si="483"/>
        <v>R35-2</v>
      </c>
      <c r="E3896" t="s">
        <v>3552</v>
      </c>
      <c r="F3896">
        <v>2</v>
      </c>
      <c r="G3896" t="s">
        <v>1195</v>
      </c>
      <c r="AT3896" t="str">
        <f t="shared" si="484"/>
        <v>NetR35_2</v>
      </c>
      <c r="AU3896" t="str">
        <f t="shared" si="485"/>
        <v>--</v>
      </c>
    </row>
    <row r="3897" spans="1:47" x14ac:dyDescent="0.25">
      <c r="A3897" t="str">
        <f t="shared" si="480"/>
        <v>R36-1</v>
      </c>
      <c r="B3897" t="str">
        <f t="shared" si="481"/>
        <v>I2C_SCL</v>
      </c>
      <c r="C3897" t="str">
        <f t="shared" si="482"/>
        <v>R36-I2C_SCL</v>
      </c>
      <c r="D3897" t="str">
        <f t="shared" si="483"/>
        <v>R36-1</v>
      </c>
      <c r="E3897" t="s">
        <v>3553</v>
      </c>
      <c r="F3897">
        <v>1</v>
      </c>
      <c r="G3897" t="s">
        <v>520</v>
      </c>
      <c r="AT3897" t="str">
        <f t="shared" si="484"/>
        <v>I2C_SCL</v>
      </c>
      <c r="AU3897" t="str">
        <f t="shared" si="485"/>
        <v>--</v>
      </c>
    </row>
    <row r="3898" spans="1:47" x14ac:dyDescent="0.25">
      <c r="A3898" t="str">
        <f t="shared" si="480"/>
        <v>R36-2</v>
      </c>
      <c r="B3898" t="str">
        <f t="shared" si="481"/>
        <v>1.8V</v>
      </c>
      <c r="C3898" t="str">
        <f t="shared" si="482"/>
        <v>R36-1.8V</v>
      </c>
      <c r="D3898" t="str">
        <f t="shared" si="483"/>
        <v>R36-2</v>
      </c>
      <c r="E3898" t="s">
        <v>3553</v>
      </c>
      <c r="F3898">
        <v>2</v>
      </c>
      <c r="G3898" t="s">
        <v>441</v>
      </c>
      <c r="AT3898" t="str">
        <f t="shared" si="484"/>
        <v>1.8V</v>
      </c>
      <c r="AU3898" t="str">
        <f t="shared" si="485"/>
        <v>--</v>
      </c>
    </row>
    <row r="3899" spans="1:47" x14ac:dyDescent="0.25">
      <c r="A3899" t="str">
        <f t="shared" si="480"/>
        <v>R37-1</v>
      </c>
      <c r="B3899" t="str">
        <f t="shared" si="481"/>
        <v>GND</v>
      </c>
      <c r="C3899" t="str">
        <f t="shared" si="482"/>
        <v>R37-GND</v>
      </c>
      <c r="D3899" t="str">
        <f t="shared" si="483"/>
        <v>R37-1</v>
      </c>
      <c r="E3899" t="s">
        <v>3554</v>
      </c>
      <c r="F3899">
        <v>1</v>
      </c>
      <c r="G3899" t="s">
        <v>433</v>
      </c>
      <c r="AT3899" t="str">
        <f t="shared" si="484"/>
        <v>GND</v>
      </c>
      <c r="AU3899" t="str">
        <f t="shared" si="485"/>
        <v>--</v>
      </c>
    </row>
    <row r="3900" spans="1:47" x14ac:dyDescent="0.25">
      <c r="A3900" t="str">
        <f t="shared" si="480"/>
        <v>R37-2</v>
      </c>
      <c r="B3900" t="str">
        <f t="shared" si="481"/>
        <v>NetR37_2</v>
      </c>
      <c r="C3900" t="str">
        <f t="shared" si="482"/>
        <v>R37-NetR37_2</v>
      </c>
      <c r="D3900" t="str">
        <f t="shared" si="483"/>
        <v>R37-2</v>
      </c>
      <c r="E3900" t="s">
        <v>3554</v>
      </c>
      <c r="F3900">
        <v>2</v>
      </c>
      <c r="G3900" t="s">
        <v>1196</v>
      </c>
      <c r="AT3900" t="str">
        <f t="shared" si="484"/>
        <v>NetR37_2</v>
      </c>
      <c r="AU3900" t="str">
        <f t="shared" si="485"/>
        <v>--</v>
      </c>
    </row>
    <row r="3901" spans="1:47" x14ac:dyDescent="0.25">
      <c r="A3901" t="str">
        <f t="shared" si="480"/>
        <v>R38-1</v>
      </c>
      <c r="B3901" t="str">
        <f t="shared" si="481"/>
        <v>DCDC_SDA</v>
      </c>
      <c r="C3901" t="str">
        <f t="shared" si="482"/>
        <v>R38-DCDC_SDA</v>
      </c>
      <c r="D3901" t="str">
        <f t="shared" si="483"/>
        <v>R38-1</v>
      </c>
      <c r="E3901" t="s">
        <v>3555</v>
      </c>
      <c r="F3901">
        <v>1</v>
      </c>
      <c r="G3901" t="s">
        <v>926</v>
      </c>
      <c r="AT3901" t="str">
        <f t="shared" si="484"/>
        <v>DCDC1_SDA</v>
      </c>
      <c r="AU3901" t="str">
        <f t="shared" si="485"/>
        <v>R88</v>
      </c>
    </row>
    <row r="3902" spans="1:47" x14ac:dyDescent="0.25">
      <c r="A3902" t="str">
        <f t="shared" si="480"/>
        <v>R38-2</v>
      </c>
      <c r="B3902" t="str">
        <f t="shared" si="481"/>
        <v>3.3VAUX</v>
      </c>
      <c r="C3902" t="str">
        <f t="shared" si="482"/>
        <v>R38-3.3VAUX</v>
      </c>
      <c r="D3902" t="str">
        <f t="shared" si="483"/>
        <v>R38-2</v>
      </c>
      <c r="E3902" t="s">
        <v>3555</v>
      </c>
      <c r="F3902">
        <v>2</v>
      </c>
      <c r="G3902" t="s">
        <v>448</v>
      </c>
      <c r="AT3902" t="str">
        <f t="shared" si="484"/>
        <v>3.3VAUX</v>
      </c>
      <c r="AU3902" t="str">
        <f t="shared" si="485"/>
        <v>--</v>
      </c>
    </row>
    <row r="3903" spans="1:47" x14ac:dyDescent="0.25">
      <c r="A3903" t="str">
        <f t="shared" si="480"/>
        <v>R39-1</v>
      </c>
      <c r="B3903" t="str">
        <f t="shared" si="481"/>
        <v>DCDC_SCL</v>
      </c>
      <c r="C3903" t="str">
        <f t="shared" si="482"/>
        <v>R39-DCDC_SCL</v>
      </c>
      <c r="D3903" t="str">
        <f t="shared" si="483"/>
        <v>R39-1</v>
      </c>
      <c r="E3903" t="s">
        <v>3556</v>
      </c>
      <c r="F3903">
        <v>1</v>
      </c>
      <c r="G3903" t="s">
        <v>925</v>
      </c>
      <c r="AT3903" t="str">
        <f t="shared" si="484"/>
        <v>DCDC1_SCL</v>
      </c>
      <c r="AU3903" t="str">
        <f t="shared" si="485"/>
        <v>R82</v>
      </c>
    </row>
    <row r="3904" spans="1:47" x14ac:dyDescent="0.25">
      <c r="A3904" t="str">
        <f t="shared" si="480"/>
        <v>R39-2</v>
      </c>
      <c r="B3904" t="str">
        <f t="shared" si="481"/>
        <v>3.3VAUX</v>
      </c>
      <c r="C3904" t="str">
        <f t="shared" si="482"/>
        <v>R39-3.3VAUX</v>
      </c>
      <c r="D3904" t="str">
        <f t="shared" si="483"/>
        <v>R39-2</v>
      </c>
      <c r="E3904" t="s">
        <v>3556</v>
      </c>
      <c r="F3904">
        <v>2</v>
      </c>
      <c r="G3904" t="s">
        <v>448</v>
      </c>
      <c r="AT3904" t="str">
        <f t="shared" si="484"/>
        <v>3.3VAUX</v>
      </c>
      <c r="AU3904" t="str">
        <f t="shared" si="485"/>
        <v>--</v>
      </c>
    </row>
    <row r="3905" spans="1:47" x14ac:dyDescent="0.25">
      <c r="A3905" t="str">
        <f t="shared" si="480"/>
        <v>R40-1</v>
      </c>
      <c r="B3905" t="str">
        <f t="shared" si="481"/>
        <v>LPDDR4A_REFCK_N</v>
      </c>
      <c r="C3905" t="str">
        <f t="shared" si="482"/>
        <v>R40-LPDDR4A_REFCK_N</v>
      </c>
      <c r="D3905" t="str">
        <f t="shared" si="483"/>
        <v>R40-1</v>
      </c>
      <c r="E3905" t="s">
        <v>3557</v>
      </c>
      <c r="F3905">
        <v>1</v>
      </c>
      <c r="G3905" t="s">
        <v>1062</v>
      </c>
      <c r="AT3905" t="str">
        <f t="shared" si="484"/>
        <v>LPDDR4A_REFCK_N</v>
      </c>
      <c r="AU3905" t="str">
        <f t="shared" si="485"/>
        <v>--</v>
      </c>
    </row>
    <row r="3906" spans="1:47" x14ac:dyDescent="0.25">
      <c r="A3906" t="str">
        <f t="shared" si="480"/>
        <v>R40-2</v>
      </c>
      <c r="B3906" t="str">
        <f t="shared" si="481"/>
        <v>1.1V_LPDDR4</v>
      </c>
      <c r="C3906" t="str">
        <f t="shared" si="482"/>
        <v>R40-1.1V_LPDDR4</v>
      </c>
      <c r="D3906" t="str">
        <f t="shared" si="483"/>
        <v>R40-2</v>
      </c>
      <c r="E3906" t="s">
        <v>3557</v>
      </c>
      <c r="F3906">
        <v>2</v>
      </c>
      <c r="G3906" t="s">
        <v>438</v>
      </c>
      <c r="AT3906" t="str">
        <f t="shared" si="484"/>
        <v>1.1V_LPDDR4</v>
      </c>
      <c r="AU3906" t="str">
        <f t="shared" si="485"/>
        <v>--</v>
      </c>
    </row>
    <row r="3907" spans="1:47" x14ac:dyDescent="0.25">
      <c r="A3907" t="str">
        <f t="shared" si="480"/>
        <v>R41-1</v>
      </c>
      <c r="B3907" t="str">
        <f t="shared" si="481"/>
        <v>USB_CLKR</v>
      </c>
      <c r="C3907" t="str">
        <f t="shared" si="482"/>
        <v>R41-USB_CLKR</v>
      </c>
      <c r="D3907" t="str">
        <f t="shared" si="483"/>
        <v>R41-1</v>
      </c>
      <c r="E3907" t="s">
        <v>3558</v>
      </c>
      <c r="F3907">
        <v>1</v>
      </c>
      <c r="G3907" t="s">
        <v>1248</v>
      </c>
      <c r="AT3907" t="str">
        <f t="shared" si="484"/>
        <v>USB_CLK</v>
      </c>
      <c r="AU3907" t="str">
        <f t="shared" si="485"/>
        <v>R41</v>
      </c>
    </row>
    <row r="3908" spans="1:47" x14ac:dyDescent="0.25">
      <c r="A3908" t="str">
        <f t="shared" si="480"/>
        <v>R41-2</v>
      </c>
      <c r="B3908" t="str">
        <f t="shared" si="481"/>
        <v>USB_CLK</v>
      </c>
      <c r="C3908" t="str">
        <f t="shared" si="482"/>
        <v>R41-USB_CLK</v>
      </c>
      <c r="D3908" t="str">
        <f t="shared" si="483"/>
        <v>R41-2</v>
      </c>
      <c r="E3908" t="s">
        <v>3558</v>
      </c>
      <c r="F3908">
        <v>2</v>
      </c>
      <c r="G3908" t="s">
        <v>1244</v>
      </c>
      <c r="AT3908" t="str">
        <f t="shared" si="484"/>
        <v>USB_CLKR</v>
      </c>
      <c r="AU3908" t="str">
        <f t="shared" si="485"/>
        <v>R41</v>
      </c>
    </row>
    <row r="3909" spans="1:47" x14ac:dyDescent="0.25">
      <c r="A3909" t="str">
        <f t="shared" si="480"/>
        <v>R42-1</v>
      </c>
      <c r="B3909" t="str">
        <f t="shared" si="481"/>
        <v>12.0V</v>
      </c>
      <c r="C3909" t="str">
        <f t="shared" si="482"/>
        <v>R42-12.0V</v>
      </c>
      <c r="D3909" t="str">
        <f t="shared" si="483"/>
        <v>R42-1</v>
      </c>
      <c r="E3909" t="s">
        <v>3559</v>
      </c>
      <c r="F3909">
        <v>1</v>
      </c>
      <c r="G3909" t="s">
        <v>443</v>
      </c>
      <c r="AT3909" t="str">
        <f t="shared" si="484"/>
        <v>12.0V</v>
      </c>
      <c r="AU3909" t="str">
        <f t="shared" si="485"/>
        <v>--</v>
      </c>
    </row>
    <row r="3910" spans="1:47" x14ac:dyDescent="0.25">
      <c r="A3910" t="str">
        <f t="shared" ref="A3910:A3973" si="486">$E3910&amp;"-"&amp;$F3910</f>
        <v>R42-2</v>
      </c>
      <c r="B3910" t="str">
        <f t="shared" ref="B3910:B3973" si="487">IF(OR(E3910=$A$2,E3910=$B$2,E3910=$C$2,E3910=$D$2),"--",G3910)</f>
        <v>NetC113_2</v>
      </c>
      <c r="C3910" t="str">
        <f t="shared" ref="C3910:C3973" si="488">$E3910&amp;"-"&amp;$G3910</f>
        <v>R42-NetC113_2</v>
      </c>
      <c r="D3910" t="str">
        <f t="shared" ref="D3910:D3973" si="489">A3910</f>
        <v>R42-2</v>
      </c>
      <c r="E3910" t="s">
        <v>3559</v>
      </c>
      <c r="F3910">
        <v>2</v>
      </c>
      <c r="G3910" t="s">
        <v>1134</v>
      </c>
      <c r="AT3910" t="str">
        <f t="shared" ref="AT3910:AT3973" si="490">IF(IF(COUNTIF($AO$6:$AQ$150,B3910)&gt;0,"---","--")="---",VLOOKUP(B3910,$AO$6:$AQ$150,3,0),B3910)</f>
        <v>NetC113_2</v>
      </c>
      <c r="AU3910" t="str">
        <f t="shared" ref="AU3910:AU3973" si="491">IF(IF(COUNTIF($AO$6:$AQ$150,B3910)&gt;0,"---","--")="---",VLOOKUP(B3910,$AO$6:$AQ$150,2,0),"--")</f>
        <v>--</v>
      </c>
    </row>
    <row r="3911" spans="1:47" x14ac:dyDescent="0.25">
      <c r="A3911" t="str">
        <f t="shared" si="486"/>
        <v>R43-1</v>
      </c>
      <c r="B3911" t="str">
        <f t="shared" si="487"/>
        <v>12.0V</v>
      </c>
      <c r="C3911" t="str">
        <f t="shared" si="488"/>
        <v>R43-12.0V</v>
      </c>
      <c r="D3911" t="str">
        <f t="shared" si="489"/>
        <v>R43-1</v>
      </c>
      <c r="E3911" t="s">
        <v>3560</v>
      </c>
      <c r="F3911">
        <v>1</v>
      </c>
      <c r="G3911" t="s">
        <v>443</v>
      </c>
      <c r="AT3911" t="str">
        <f t="shared" si="490"/>
        <v>12.0V</v>
      </c>
      <c r="AU3911" t="str">
        <f t="shared" si="491"/>
        <v>--</v>
      </c>
    </row>
    <row r="3912" spans="1:47" x14ac:dyDescent="0.25">
      <c r="A3912" t="str">
        <f t="shared" si="486"/>
        <v>R43-2</v>
      </c>
      <c r="B3912" t="str">
        <f t="shared" si="487"/>
        <v>NetC130_2</v>
      </c>
      <c r="C3912" t="str">
        <f t="shared" si="488"/>
        <v>R43-NetC130_2</v>
      </c>
      <c r="D3912" t="str">
        <f t="shared" si="489"/>
        <v>R43-2</v>
      </c>
      <c r="E3912" t="s">
        <v>3560</v>
      </c>
      <c r="F3912">
        <v>2</v>
      </c>
      <c r="G3912" t="s">
        <v>1137</v>
      </c>
      <c r="AT3912" t="str">
        <f t="shared" si="490"/>
        <v>NetC130_2</v>
      </c>
      <c r="AU3912" t="str">
        <f t="shared" si="491"/>
        <v>--</v>
      </c>
    </row>
    <row r="3913" spans="1:47" x14ac:dyDescent="0.25">
      <c r="A3913" t="str">
        <f t="shared" si="486"/>
        <v>R44-1</v>
      </c>
      <c r="B3913" t="str">
        <f t="shared" si="487"/>
        <v>0.8V_R</v>
      </c>
      <c r="C3913" t="str">
        <f t="shared" si="488"/>
        <v>R44-0.8V_R</v>
      </c>
      <c r="D3913" t="str">
        <f t="shared" si="489"/>
        <v>R44-1</v>
      </c>
      <c r="E3913" t="s">
        <v>3561</v>
      </c>
      <c r="F3913">
        <v>1</v>
      </c>
      <c r="G3913" t="s">
        <v>430</v>
      </c>
      <c r="AT3913" t="str">
        <f t="shared" si="490"/>
        <v>0.8V_R</v>
      </c>
      <c r="AU3913" t="str">
        <f t="shared" si="491"/>
        <v>--</v>
      </c>
    </row>
    <row r="3914" spans="1:47" x14ac:dyDescent="0.25">
      <c r="A3914" t="str">
        <f t="shared" si="486"/>
        <v>R44-2</v>
      </c>
      <c r="B3914" t="str">
        <f t="shared" si="487"/>
        <v>NetC123_2</v>
      </c>
      <c r="C3914" t="str">
        <f t="shared" si="488"/>
        <v>R44-NetC123_2</v>
      </c>
      <c r="D3914" t="str">
        <f t="shared" si="489"/>
        <v>R44-2</v>
      </c>
      <c r="E3914" t="s">
        <v>3561</v>
      </c>
      <c r="F3914">
        <v>2</v>
      </c>
      <c r="G3914" t="s">
        <v>1136</v>
      </c>
      <c r="AT3914" t="str">
        <f t="shared" si="490"/>
        <v>NetC123_2</v>
      </c>
      <c r="AU3914" t="str">
        <f t="shared" si="491"/>
        <v>--</v>
      </c>
    </row>
    <row r="3915" spans="1:47" x14ac:dyDescent="0.25">
      <c r="A3915" t="str">
        <f t="shared" si="486"/>
        <v>R45-1</v>
      </c>
      <c r="B3915" t="str">
        <f t="shared" si="487"/>
        <v>GND</v>
      </c>
      <c r="C3915" t="str">
        <f t="shared" si="488"/>
        <v>R45-GND</v>
      </c>
      <c r="D3915" t="str">
        <f t="shared" si="489"/>
        <v>R45-1</v>
      </c>
      <c r="E3915" t="s">
        <v>3562</v>
      </c>
      <c r="F3915">
        <v>1</v>
      </c>
      <c r="G3915" t="s">
        <v>433</v>
      </c>
      <c r="AT3915" t="str">
        <f t="shared" si="490"/>
        <v>GND</v>
      </c>
      <c r="AU3915" t="str">
        <f t="shared" si="491"/>
        <v>--</v>
      </c>
    </row>
    <row r="3916" spans="1:47" x14ac:dyDescent="0.25">
      <c r="A3916" t="str">
        <f t="shared" si="486"/>
        <v>R45-2</v>
      </c>
      <c r="B3916" t="str">
        <f t="shared" si="487"/>
        <v>NetC123_2</v>
      </c>
      <c r="C3916" t="str">
        <f t="shared" si="488"/>
        <v>R45-NetC123_2</v>
      </c>
      <c r="D3916" t="str">
        <f t="shared" si="489"/>
        <v>R45-2</v>
      </c>
      <c r="E3916" t="s">
        <v>3562</v>
      </c>
      <c r="F3916">
        <v>2</v>
      </c>
      <c r="G3916" t="s">
        <v>1136</v>
      </c>
      <c r="AT3916" t="str">
        <f t="shared" si="490"/>
        <v>NetC123_2</v>
      </c>
      <c r="AU3916" t="str">
        <f t="shared" si="491"/>
        <v>--</v>
      </c>
    </row>
    <row r="3917" spans="1:47" x14ac:dyDescent="0.25">
      <c r="A3917" t="str">
        <f t="shared" si="486"/>
        <v>R46-1</v>
      </c>
      <c r="B3917" t="str">
        <f t="shared" si="487"/>
        <v>12.0V</v>
      </c>
      <c r="C3917" t="str">
        <f t="shared" si="488"/>
        <v>R46-12.0V</v>
      </c>
      <c r="D3917" t="str">
        <f t="shared" si="489"/>
        <v>R46-1</v>
      </c>
      <c r="E3917" t="s">
        <v>3563</v>
      </c>
      <c r="F3917">
        <v>1</v>
      </c>
      <c r="G3917" t="s">
        <v>443</v>
      </c>
      <c r="AT3917" t="str">
        <f t="shared" si="490"/>
        <v>12.0V</v>
      </c>
      <c r="AU3917" t="str">
        <f t="shared" si="491"/>
        <v>--</v>
      </c>
    </row>
    <row r="3918" spans="1:47" x14ac:dyDescent="0.25">
      <c r="A3918" t="str">
        <f t="shared" si="486"/>
        <v>R46-2</v>
      </c>
      <c r="B3918" t="str">
        <f t="shared" si="487"/>
        <v>NetC142_2</v>
      </c>
      <c r="C3918" t="str">
        <f t="shared" si="488"/>
        <v>R46-NetC142_2</v>
      </c>
      <c r="D3918" t="str">
        <f t="shared" si="489"/>
        <v>R46-2</v>
      </c>
      <c r="E3918" t="s">
        <v>3563</v>
      </c>
      <c r="F3918">
        <v>2</v>
      </c>
      <c r="G3918" t="s">
        <v>1141</v>
      </c>
      <c r="AT3918" t="str">
        <f t="shared" si="490"/>
        <v>NetC142_2</v>
      </c>
      <c r="AU3918" t="str">
        <f t="shared" si="491"/>
        <v>--</v>
      </c>
    </row>
    <row r="3919" spans="1:47" x14ac:dyDescent="0.25">
      <c r="A3919" t="str">
        <f t="shared" si="486"/>
        <v>R47-1</v>
      </c>
      <c r="B3919" t="str">
        <f t="shared" si="487"/>
        <v>1.0V</v>
      </c>
      <c r="C3919" t="str">
        <f t="shared" si="488"/>
        <v>R47-1.0V</v>
      </c>
      <c r="D3919" t="str">
        <f t="shared" si="489"/>
        <v>R47-1</v>
      </c>
      <c r="E3919" t="s">
        <v>3564</v>
      </c>
      <c r="F3919">
        <v>1</v>
      </c>
      <c r="G3919" t="s">
        <v>434</v>
      </c>
      <c r="AT3919" t="str">
        <f t="shared" si="490"/>
        <v>1.0V</v>
      </c>
      <c r="AU3919" t="str">
        <f t="shared" si="491"/>
        <v>--</v>
      </c>
    </row>
    <row r="3920" spans="1:47" x14ac:dyDescent="0.25">
      <c r="A3920" t="str">
        <f t="shared" si="486"/>
        <v>R47-2</v>
      </c>
      <c r="B3920" t="str">
        <f t="shared" si="487"/>
        <v>NetC141_2</v>
      </c>
      <c r="C3920" t="str">
        <f t="shared" si="488"/>
        <v>R47-NetC141_2</v>
      </c>
      <c r="D3920" t="str">
        <f t="shared" si="489"/>
        <v>R47-2</v>
      </c>
      <c r="E3920" t="s">
        <v>3564</v>
      </c>
      <c r="F3920">
        <v>2</v>
      </c>
      <c r="G3920" t="s">
        <v>1140</v>
      </c>
      <c r="AT3920" t="str">
        <f t="shared" si="490"/>
        <v>NetC141_2</v>
      </c>
      <c r="AU3920" t="str">
        <f t="shared" si="491"/>
        <v>--</v>
      </c>
    </row>
    <row r="3921" spans="1:47" x14ac:dyDescent="0.25">
      <c r="A3921" t="str">
        <f t="shared" si="486"/>
        <v>R48-1</v>
      </c>
      <c r="B3921" t="str">
        <f t="shared" si="487"/>
        <v>GND</v>
      </c>
      <c r="C3921" t="str">
        <f t="shared" si="488"/>
        <v>R48-GND</v>
      </c>
      <c r="D3921" t="str">
        <f t="shared" si="489"/>
        <v>R48-1</v>
      </c>
      <c r="E3921" t="s">
        <v>3565</v>
      </c>
      <c r="F3921">
        <v>1</v>
      </c>
      <c r="G3921" t="s">
        <v>433</v>
      </c>
      <c r="AT3921" t="str">
        <f t="shared" si="490"/>
        <v>GND</v>
      </c>
      <c r="AU3921" t="str">
        <f t="shared" si="491"/>
        <v>--</v>
      </c>
    </row>
    <row r="3922" spans="1:47" x14ac:dyDescent="0.25">
      <c r="A3922" t="str">
        <f t="shared" si="486"/>
        <v>R48-2</v>
      </c>
      <c r="B3922" t="str">
        <f t="shared" si="487"/>
        <v>NetC141_2</v>
      </c>
      <c r="C3922" t="str">
        <f t="shared" si="488"/>
        <v>R48-NetC141_2</v>
      </c>
      <c r="D3922" t="str">
        <f t="shared" si="489"/>
        <v>R48-2</v>
      </c>
      <c r="E3922" t="s">
        <v>3565</v>
      </c>
      <c r="F3922">
        <v>2</v>
      </c>
      <c r="G3922" t="s">
        <v>1140</v>
      </c>
      <c r="AT3922" t="str">
        <f t="shared" si="490"/>
        <v>NetC141_2</v>
      </c>
      <c r="AU3922" t="str">
        <f t="shared" si="491"/>
        <v>--</v>
      </c>
    </row>
    <row r="3923" spans="1:47" x14ac:dyDescent="0.25">
      <c r="A3923" t="str">
        <f t="shared" si="486"/>
        <v>R49-1</v>
      </c>
      <c r="B3923" t="str">
        <f t="shared" si="487"/>
        <v>1.8V</v>
      </c>
      <c r="C3923" t="str">
        <f t="shared" si="488"/>
        <v>R49-1.8V</v>
      </c>
      <c r="D3923" t="str">
        <f t="shared" si="489"/>
        <v>R49-1</v>
      </c>
      <c r="E3923" t="s">
        <v>3566</v>
      </c>
      <c r="F3923">
        <v>1</v>
      </c>
      <c r="G3923" t="s">
        <v>441</v>
      </c>
      <c r="AT3923" t="str">
        <f t="shared" si="490"/>
        <v>1.8V</v>
      </c>
      <c r="AU3923" t="str">
        <f t="shared" si="491"/>
        <v>--</v>
      </c>
    </row>
    <row r="3924" spans="1:47" x14ac:dyDescent="0.25">
      <c r="A3924" t="str">
        <f t="shared" si="486"/>
        <v>R49-2</v>
      </c>
      <c r="B3924" t="str">
        <f t="shared" si="487"/>
        <v>NetC35_2</v>
      </c>
      <c r="C3924" t="str">
        <f t="shared" si="488"/>
        <v>R49-NetC35_2</v>
      </c>
      <c r="D3924" t="str">
        <f t="shared" si="489"/>
        <v>R49-2</v>
      </c>
      <c r="E3924" t="s">
        <v>3566</v>
      </c>
      <c r="F3924">
        <v>2</v>
      </c>
      <c r="G3924" t="s">
        <v>1163</v>
      </c>
      <c r="AT3924" t="str">
        <f t="shared" si="490"/>
        <v>NetC35_2</v>
      </c>
      <c r="AU3924" t="str">
        <f t="shared" si="491"/>
        <v>--</v>
      </c>
    </row>
    <row r="3925" spans="1:47" x14ac:dyDescent="0.25">
      <c r="A3925" t="str">
        <f t="shared" si="486"/>
        <v>R50-1</v>
      </c>
      <c r="B3925" t="str">
        <f t="shared" si="487"/>
        <v>12.0V</v>
      </c>
      <c r="C3925" t="str">
        <f t="shared" si="488"/>
        <v>R50-12.0V</v>
      </c>
      <c r="D3925" t="str">
        <f t="shared" si="489"/>
        <v>R50-1</v>
      </c>
      <c r="E3925" t="s">
        <v>3567</v>
      </c>
      <c r="F3925">
        <v>1</v>
      </c>
      <c r="G3925" t="s">
        <v>443</v>
      </c>
      <c r="AT3925" t="str">
        <f t="shared" si="490"/>
        <v>12.0V</v>
      </c>
      <c r="AU3925" t="str">
        <f t="shared" si="491"/>
        <v>--</v>
      </c>
    </row>
    <row r="3926" spans="1:47" x14ac:dyDescent="0.25">
      <c r="A3926" t="str">
        <f t="shared" si="486"/>
        <v>R50-2</v>
      </c>
      <c r="B3926" t="str">
        <f t="shared" si="487"/>
        <v>NetC152_2</v>
      </c>
      <c r="C3926" t="str">
        <f t="shared" si="488"/>
        <v>R50-NetC152_2</v>
      </c>
      <c r="D3926" t="str">
        <f t="shared" si="489"/>
        <v>R50-2</v>
      </c>
      <c r="E3926" t="s">
        <v>3567</v>
      </c>
      <c r="F3926">
        <v>2</v>
      </c>
      <c r="G3926" t="s">
        <v>1144</v>
      </c>
      <c r="AT3926" t="str">
        <f t="shared" si="490"/>
        <v>NetC152_2</v>
      </c>
      <c r="AU3926" t="str">
        <f t="shared" si="491"/>
        <v>--</v>
      </c>
    </row>
    <row r="3927" spans="1:47" x14ac:dyDescent="0.25">
      <c r="A3927" t="str">
        <f t="shared" si="486"/>
        <v>R51-1</v>
      </c>
      <c r="B3927" t="str">
        <f t="shared" si="487"/>
        <v>1.0V_R</v>
      </c>
      <c r="C3927" t="str">
        <f t="shared" si="488"/>
        <v>R51-1.0V_R</v>
      </c>
      <c r="D3927" t="str">
        <f t="shared" si="489"/>
        <v>R51-1</v>
      </c>
      <c r="E3927" t="s">
        <v>3568</v>
      </c>
      <c r="F3927">
        <v>1</v>
      </c>
      <c r="G3927" t="s">
        <v>436</v>
      </c>
      <c r="AT3927" t="str">
        <f t="shared" si="490"/>
        <v>1.0V_R</v>
      </c>
      <c r="AU3927" t="str">
        <f t="shared" si="491"/>
        <v>--</v>
      </c>
    </row>
    <row r="3928" spans="1:47" x14ac:dyDescent="0.25">
      <c r="A3928" t="str">
        <f t="shared" si="486"/>
        <v>R51-2</v>
      </c>
      <c r="B3928" t="str">
        <f t="shared" si="487"/>
        <v>NetC151_2</v>
      </c>
      <c r="C3928" t="str">
        <f t="shared" si="488"/>
        <v>R51-NetC151_2</v>
      </c>
      <c r="D3928" t="str">
        <f t="shared" si="489"/>
        <v>R51-2</v>
      </c>
      <c r="E3928" t="s">
        <v>3568</v>
      </c>
      <c r="F3928">
        <v>2</v>
      </c>
      <c r="G3928" t="s">
        <v>1143</v>
      </c>
      <c r="AT3928" t="str">
        <f t="shared" si="490"/>
        <v>NetC151_2</v>
      </c>
      <c r="AU3928" t="str">
        <f t="shared" si="491"/>
        <v>--</v>
      </c>
    </row>
    <row r="3929" spans="1:47" x14ac:dyDescent="0.25">
      <c r="A3929" t="str">
        <f t="shared" si="486"/>
        <v>R52-1</v>
      </c>
      <c r="B3929" t="str">
        <f t="shared" si="487"/>
        <v>LPDDR4A_REFCK_N</v>
      </c>
      <c r="C3929" t="str">
        <f t="shared" si="488"/>
        <v>R52-LPDDR4A_REFCK_N</v>
      </c>
      <c r="D3929" t="str">
        <f t="shared" si="489"/>
        <v>R52-1</v>
      </c>
      <c r="E3929" t="s">
        <v>3569</v>
      </c>
      <c r="F3929">
        <v>1</v>
      </c>
      <c r="G3929" t="s">
        <v>1062</v>
      </c>
      <c r="AT3929" t="str">
        <f t="shared" si="490"/>
        <v>LPDDR4A_REFCK_N</v>
      </c>
      <c r="AU3929" t="str">
        <f t="shared" si="491"/>
        <v>--</v>
      </c>
    </row>
    <row r="3930" spans="1:47" x14ac:dyDescent="0.25">
      <c r="A3930" t="str">
        <f t="shared" si="486"/>
        <v>R52-2</v>
      </c>
      <c r="B3930" t="str">
        <f t="shared" si="487"/>
        <v>GND</v>
      </c>
      <c r="C3930" t="str">
        <f t="shared" si="488"/>
        <v>R52-GND</v>
      </c>
      <c r="D3930" t="str">
        <f t="shared" si="489"/>
        <v>R52-2</v>
      </c>
      <c r="E3930" t="s">
        <v>3569</v>
      </c>
      <c r="F3930">
        <v>2</v>
      </c>
      <c r="G3930" t="s">
        <v>433</v>
      </c>
      <c r="AT3930" t="str">
        <f t="shared" si="490"/>
        <v>GND</v>
      </c>
      <c r="AU3930" t="str">
        <f t="shared" si="491"/>
        <v>--</v>
      </c>
    </row>
    <row r="3931" spans="1:47" x14ac:dyDescent="0.25">
      <c r="A3931" t="str">
        <f t="shared" si="486"/>
        <v>R53-1</v>
      </c>
      <c r="B3931" t="str">
        <f t="shared" si="487"/>
        <v>GND</v>
      </c>
      <c r="C3931" t="str">
        <f t="shared" si="488"/>
        <v>R53-GND</v>
      </c>
      <c r="D3931" t="str">
        <f t="shared" si="489"/>
        <v>R53-1</v>
      </c>
      <c r="E3931" t="s">
        <v>3570</v>
      </c>
      <c r="F3931">
        <v>1</v>
      </c>
      <c r="G3931" t="s">
        <v>433</v>
      </c>
      <c r="AT3931" t="str">
        <f t="shared" si="490"/>
        <v>GND</v>
      </c>
      <c r="AU3931" t="str">
        <f t="shared" si="491"/>
        <v>--</v>
      </c>
    </row>
    <row r="3932" spans="1:47" x14ac:dyDescent="0.25">
      <c r="A3932" t="str">
        <f t="shared" si="486"/>
        <v>R53-2</v>
      </c>
      <c r="B3932" t="str">
        <f t="shared" si="487"/>
        <v>NetC151_2</v>
      </c>
      <c r="C3932" t="str">
        <f t="shared" si="488"/>
        <v>R53-NetC151_2</v>
      </c>
      <c r="D3932" t="str">
        <f t="shared" si="489"/>
        <v>R53-2</v>
      </c>
      <c r="E3932" t="s">
        <v>3570</v>
      </c>
      <c r="F3932">
        <v>2</v>
      </c>
      <c r="G3932" t="s">
        <v>1143</v>
      </c>
      <c r="AT3932" t="str">
        <f t="shared" si="490"/>
        <v>NetC151_2</v>
      </c>
      <c r="AU3932" t="str">
        <f t="shared" si="491"/>
        <v>--</v>
      </c>
    </row>
    <row r="3933" spans="1:47" x14ac:dyDescent="0.25">
      <c r="A3933" t="str">
        <f t="shared" si="486"/>
        <v>R54-1</v>
      </c>
      <c r="B3933" t="str">
        <f t="shared" si="487"/>
        <v>GND</v>
      </c>
      <c r="C3933" t="str">
        <f t="shared" si="488"/>
        <v>R54-GND</v>
      </c>
      <c r="D3933" t="str">
        <f t="shared" si="489"/>
        <v>R54-1</v>
      </c>
      <c r="E3933" t="s">
        <v>3571</v>
      </c>
      <c r="F3933">
        <v>1</v>
      </c>
      <c r="G3933" t="s">
        <v>433</v>
      </c>
      <c r="AT3933" t="str">
        <f t="shared" si="490"/>
        <v>GND</v>
      </c>
      <c r="AU3933" t="str">
        <f t="shared" si="491"/>
        <v>--</v>
      </c>
    </row>
    <row r="3934" spans="1:47" x14ac:dyDescent="0.25">
      <c r="A3934" t="str">
        <f t="shared" si="486"/>
        <v>R54-2</v>
      </c>
      <c r="B3934" t="str">
        <f t="shared" si="487"/>
        <v>NetC35_2</v>
      </c>
      <c r="C3934" t="str">
        <f t="shared" si="488"/>
        <v>R54-NetC35_2</v>
      </c>
      <c r="D3934" t="str">
        <f t="shared" si="489"/>
        <v>R54-2</v>
      </c>
      <c r="E3934" t="s">
        <v>3571</v>
      </c>
      <c r="F3934">
        <v>2</v>
      </c>
      <c r="G3934" t="s">
        <v>1163</v>
      </c>
      <c r="AT3934" t="str">
        <f t="shared" si="490"/>
        <v>NetC35_2</v>
      </c>
      <c r="AU3934" t="str">
        <f t="shared" si="491"/>
        <v>--</v>
      </c>
    </row>
    <row r="3935" spans="1:47" x14ac:dyDescent="0.25">
      <c r="A3935" t="str">
        <f t="shared" si="486"/>
        <v>R55-1</v>
      </c>
      <c r="B3935" t="str">
        <f t="shared" si="487"/>
        <v>3.3VAUX</v>
      </c>
      <c r="C3935" t="str">
        <f t="shared" si="488"/>
        <v>R55-3.3VAUX</v>
      </c>
      <c r="D3935" t="str">
        <f t="shared" si="489"/>
        <v>R55-1</v>
      </c>
      <c r="E3935" t="s">
        <v>3572</v>
      </c>
      <c r="F3935">
        <v>1</v>
      </c>
      <c r="G3935" t="s">
        <v>448</v>
      </c>
      <c r="AT3935" t="str">
        <f t="shared" si="490"/>
        <v>3.3VAUX</v>
      </c>
      <c r="AU3935" t="str">
        <f t="shared" si="491"/>
        <v>--</v>
      </c>
    </row>
    <row r="3936" spans="1:47" x14ac:dyDescent="0.25">
      <c r="A3936" t="str">
        <f t="shared" si="486"/>
        <v>R55-2</v>
      </c>
      <c r="B3936" t="str">
        <f t="shared" si="487"/>
        <v>PG_GROUP2</v>
      </c>
      <c r="C3936" t="str">
        <f t="shared" si="488"/>
        <v>R55-PG_GROUP2</v>
      </c>
      <c r="D3936" t="str">
        <f t="shared" si="489"/>
        <v>R55-2</v>
      </c>
      <c r="E3936" t="s">
        <v>3572</v>
      </c>
      <c r="F3936">
        <v>2</v>
      </c>
      <c r="G3936" t="s">
        <v>1095</v>
      </c>
      <c r="AT3936" t="str">
        <f t="shared" si="490"/>
        <v>PG_GROUP2</v>
      </c>
      <c r="AU3936" t="str">
        <f t="shared" si="491"/>
        <v>--</v>
      </c>
    </row>
    <row r="3937" spans="1:47" x14ac:dyDescent="0.25">
      <c r="A3937" t="str">
        <f t="shared" si="486"/>
        <v>R56-1</v>
      </c>
      <c r="B3937" t="str">
        <f t="shared" si="487"/>
        <v>12.0V</v>
      </c>
      <c r="C3937" t="str">
        <f t="shared" si="488"/>
        <v>R56-12.0V</v>
      </c>
      <c r="D3937" t="str">
        <f t="shared" si="489"/>
        <v>R56-1</v>
      </c>
      <c r="E3937" t="s">
        <v>3573</v>
      </c>
      <c r="F3937">
        <v>1</v>
      </c>
      <c r="G3937" t="s">
        <v>443</v>
      </c>
      <c r="AT3937" t="str">
        <f t="shared" si="490"/>
        <v>12.0V</v>
      </c>
      <c r="AU3937" t="str">
        <f t="shared" si="491"/>
        <v>--</v>
      </c>
    </row>
    <row r="3938" spans="1:47" x14ac:dyDescent="0.25">
      <c r="A3938" t="str">
        <f t="shared" si="486"/>
        <v>R56-2</v>
      </c>
      <c r="B3938" t="str">
        <f t="shared" si="487"/>
        <v>NetC155_2</v>
      </c>
      <c r="C3938" t="str">
        <f t="shared" si="488"/>
        <v>R56-NetC155_2</v>
      </c>
      <c r="D3938" t="str">
        <f t="shared" si="489"/>
        <v>R56-2</v>
      </c>
      <c r="E3938" t="s">
        <v>3573</v>
      </c>
      <c r="F3938">
        <v>2</v>
      </c>
      <c r="G3938" t="s">
        <v>1146</v>
      </c>
      <c r="AT3938" t="str">
        <f t="shared" si="490"/>
        <v>NetC155_2</v>
      </c>
      <c r="AU3938" t="str">
        <f t="shared" si="491"/>
        <v>--</v>
      </c>
    </row>
    <row r="3939" spans="1:47" x14ac:dyDescent="0.25">
      <c r="A3939" t="str">
        <f t="shared" si="486"/>
        <v>R57-1</v>
      </c>
      <c r="B3939" t="str">
        <f t="shared" si="487"/>
        <v>1.2V</v>
      </c>
      <c r="C3939" t="str">
        <f t="shared" si="488"/>
        <v>R57-1.2V</v>
      </c>
      <c r="D3939" t="str">
        <f t="shared" si="489"/>
        <v>R57-1</v>
      </c>
      <c r="E3939" t="s">
        <v>3574</v>
      </c>
      <c r="F3939">
        <v>1</v>
      </c>
      <c r="G3939" t="s">
        <v>439</v>
      </c>
      <c r="AT3939" t="str">
        <f t="shared" si="490"/>
        <v>1.2V</v>
      </c>
      <c r="AU3939" t="str">
        <f t="shared" si="491"/>
        <v>--</v>
      </c>
    </row>
    <row r="3940" spans="1:47" x14ac:dyDescent="0.25">
      <c r="A3940" t="str">
        <f t="shared" si="486"/>
        <v>R57-2</v>
      </c>
      <c r="B3940" t="str">
        <f t="shared" si="487"/>
        <v>NetC154_2</v>
      </c>
      <c r="C3940" t="str">
        <f t="shared" si="488"/>
        <v>R57-NetC154_2</v>
      </c>
      <c r="D3940" t="str">
        <f t="shared" si="489"/>
        <v>R57-2</v>
      </c>
      <c r="E3940" t="s">
        <v>3574</v>
      </c>
      <c r="F3940">
        <v>2</v>
      </c>
      <c r="G3940" t="s">
        <v>1145</v>
      </c>
      <c r="AT3940" t="str">
        <f t="shared" si="490"/>
        <v>NetC154_2</v>
      </c>
      <c r="AU3940" t="str">
        <f t="shared" si="491"/>
        <v>--</v>
      </c>
    </row>
    <row r="3941" spans="1:47" x14ac:dyDescent="0.25">
      <c r="A3941" t="str">
        <f t="shared" si="486"/>
        <v>R58-1</v>
      </c>
      <c r="B3941" t="str">
        <f t="shared" si="487"/>
        <v>GND</v>
      </c>
      <c r="C3941" t="str">
        <f t="shared" si="488"/>
        <v>R58-GND</v>
      </c>
      <c r="D3941" t="str">
        <f t="shared" si="489"/>
        <v>R58-1</v>
      </c>
      <c r="E3941" t="s">
        <v>3575</v>
      </c>
      <c r="F3941">
        <v>1</v>
      </c>
      <c r="G3941" t="s">
        <v>433</v>
      </c>
      <c r="AT3941" t="str">
        <f t="shared" si="490"/>
        <v>GND</v>
      </c>
      <c r="AU3941" t="str">
        <f t="shared" si="491"/>
        <v>--</v>
      </c>
    </row>
    <row r="3942" spans="1:47" x14ac:dyDescent="0.25">
      <c r="A3942" t="str">
        <f t="shared" si="486"/>
        <v>R58-2</v>
      </c>
      <c r="B3942" t="str">
        <f t="shared" si="487"/>
        <v>NetC154_2</v>
      </c>
      <c r="C3942" t="str">
        <f t="shared" si="488"/>
        <v>R58-NetC154_2</v>
      </c>
      <c r="D3942" t="str">
        <f t="shared" si="489"/>
        <v>R58-2</v>
      </c>
      <c r="E3942" t="s">
        <v>3575</v>
      </c>
      <c r="F3942">
        <v>2</v>
      </c>
      <c r="G3942" t="s">
        <v>1145</v>
      </c>
      <c r="AT3942" t="str">
        <f t="shared" si="490"/>
        <v>NetC154_2</v>
      </c>
      <c r="AU3942" t="str">
        <f t="shared" si="491"/>
        <v>--</v>
      </c>
    </row>
    <row r="3943" spans="1:47" x14ac:dyDescent="0.25">
      <c r="A3943" t="str">
        <f t="shared" si="486"/>
        <v>R59-1</v>
      </c>
      <c r="B3943" t="str">
        <f t="shared" si="487"/>
        <v>12.0V</v>
      </c>
      <c r="C3943" t="str">
        <f t="shared" si="488"/>
        <v>R59-12.0V</v>
      </c>
      <c r="D3943" t="str">
        <f t="shared" si="489"/>
        <v>R59-1</v>
      </c>
      <c r="E3943" t="s">
        <v>3576</v>
      </c>
      <c r="F3943">
        <v>1</v>
      </c>
      <c r="G3943" t="s">
        <v>443</v>
      </c>
      <c r="AT3943" t="str">
        <f t="shared" si="490"/>
        <v>12.0V</v>
      </c>
      <c r="AU3943" t="str">
        <f t="shared" si="491"/>
        <v>--</v>
      </c>
    </row>
    <row r="3944" spans="1:47" x14ac:dyDescent="0.25">
      <c r="A3944" t="str">
        <f t="shared" si="486"/>
        <v>R59-2</v>
      </c>
      <c r="B3944" t="str">
        <f t="shared" si="487"/>
        <v>NetC166_2</v>
      </c>
      <c r="C3944" t="str">
        <f t="shared" si="488"/>
        <v>R59-NetC166_2</v>
      </c>
      <c r="D3944" t="str">
        <f t="shared" si="489"/>
        <v>R59-2</v>
      </c>
      <c r="E3944" t="s">
        <v>3576</v>
      </c>
      <c r="F3944">
        <v>2</v>
      </c>
      <c r="G3944" t="s">
        <v>1149</v>
      </c>
      <c r="AT3944" t="str">
        <f t="shared" si="490"/>
        <v>NetC166_2</v>
      </c>
      <c r="AU3944" t="str">
        <f t="shared" si="491"/>
        <v>--</v>
      </c>
    </row>
    <row r="3945" spans="1:47" x14ac:dyDescent="0.25">
      <c r="A3945" t="str">
        <f t="shared" si="486"/>
        <v>R60-1</v>
      </c>
      <c r="B3945" t="str">
        <f t="shared" si="487"/>
        <v>1.1V_LPDDR4</v>
      </c>
      <c r="C3945" t="str">
        <f t="shared" si="488"/>
        <v>R60-1.1V_LPDDR4</v>
      </c>
      <c r="D3945" t="str">
        <f t="shared" si="489"/>
        <v>R60-1</v>
      </c>
      <c r="E3945" t="s">
        <v>3577</v>
      </c>
      <c r="F3945">
        <v>1</v>
      </c>
      <c r="G3945" t="s">
        <v>438</v>
      </c>
      <c r="AT3945" t="str">
        <f t="shared" si="490"/>
        <v>1.1V_LPDDR4</v>
      </c>
      <c r="AU3945" t="str">
        <f t="shared" si="491"/>
        <v>--</v>
      </c>
    </row>
    <row r="3946" spans="1:47" x14ac:dyDescent="0.25">
      <c r="A3946" t="str">
        <f t="shared" si="486"/>
        <v>R60-2</v>
      </c>
      <c r="B3946" t="str">
        <f t="shared" si="487"/>
        <v>NetC165_2</v>
      </c>
      <c r="C3946" t="str">
        <f t="shared" si="488"/>
        <v>R60-NetC165_2</v>
      </c>
      <c r="D3946" t="str">
        <f t="shared" si="489"/>
        <v>R60-2</v>
      </c>
      <c r="E3946" t="s">
        <v>3577</v>
      </c>
      <c r="F3946">
        <v>2</v>
      </c>
      <c r="G3946" t="s">
        <v>1148</v>
      </c>
      <c r="AT3946" t="str">
        <f t="shared" si="490"/>
        <v>NetC165_2</v>
      </c>
      <c r="AU3946" t="str">
        <f t="shared" si="491"/>
        <v>--</v>
      </c>
    </row>
    <row r="3947" spans="1:47" x14ac:dyDescent="0.25">
      <c r="A3947" t="str">
        <f t="shared" si="486"/>
        <v>R61-1</v>
      </c>
      <c r="B3947" t="str">
        <f t="shared" si="487"/>
        <v>GND</v>
      </c>
      <c r="C3947" t="str">
        <f t="shared" si="488"/>
        <v>R61-GND</v>
      </c>
      <c r="D3947" t="str">
        <f t="shared" si="489"/>
        <v>R61-1</v>
      </c>
      <c r="E3947" t="s">
        <v>3578</v>
      </c>
      <c r="F3947">
        <v>1</v>
      </c>
      <c r="G3947" t="s">
        <v>433</v>
      </c>
      <c r="AT3947" t="str">
        <f t="shared" si="490"/>
        <v>GND</v>
      </c>
      <c r="AU3947" t="str">
        <f t="shared" si="491"/>
        <v>--</v>
      </c>
    </row>
    <row r="3948" spans="1:47" x14ac:dyDescent="0.25">
      <c r="A3948" t="str">
        <f t="shared" si="486"/>
        <v>R61-2</v>
      </c>
      <c r="B3948" t="str">
        <f t="shared" si="487"/>
        <v>NetC165_2</v>
      </c>
      <c r="C3948" t="str">
        <f t="shared" si="488"/>
        <v>R61-NetC165_2</v>
      </c>
      <c r="D3948" t="str">
        <f t="shared" si="489"/>
        <v>R61-2</v>
      </c>
      <c r="E3948" t="s">
        <v>3578</v>
      </c>
      <c r="F3948">
        <v>2</v>
      </c>
      <c r="G3948" t="s">
        <v>1148</v>
      </c>
      <c r="AT3948" t="str">
        <f t="shared" si="490"/>
        <v>NetC165_2</v>
      </c>
      <c r="AU3948" t="str">
        <f t="shared" si="491"/>
        <v>--</v>
      </c>
    </row>
    <row r="3949" spans="1:47" x14ac:dyDescent="0.25">
      <c r="A3949" t="str">
        <f t="shared" si="486"/>
        <v>R62-1</v>
      </c>
      <c r="B3949" t="str">
        <f t="shared" si="487"/>
        <v>3.3VAUX</v>
      </c>
      <c r="C3949" t="str">
        <f t="shared" si="488"/>
        <v>R62-3.3VAUX</v>
      </c>
      <c r="D3949" t="str">
        <f t="shared" si="489"/>
        <v>R62-1</v>
      </c>
      <c r="E3949" t="s">
        <v>3579</v>
      </c>
      <c r="F3949">
        <v>1</v>
      </c>
      <c r="G3949" t="s">
        <v>448</v>
      </c>
      <c r="AT3949" t="str">
        <f t="shared" si="490"/>
        <v>3.3VAUX</v>
      </c>
      <c r="AU3949" t="str">
        <f t="shared" si="491"/>
        <v>--</v>
      </c>
    </row>
    <row r="3950" spans="1:47" x14ac:dyDescent="0.25">
      <c r="A3950" t="str">
        <f t="shared" si="486"/>
        <v>R62-2</v>
      </c>
      <c r="B3950" t="str">
        <f t="shared" si="487"/>
        <v>NetR62_2</v>
      </c>
      <c r="C3950" t="str">
        <f t="shared" si="488"/>
        <v>R62-NetR62_2</v>
      </c>
      <c r="D3950" t="str">
        <f t="shared" si="489"/>
        <v>R62-2</v>
      </c>
      <c r="E3950" t="s">
        <v>3579</v>
      </c>
      <c r="F3950">
        <v>2</v>
      </c>
      <c r="G3950" t="s">
        <v>1199</v>
      </c>
      <c r="AT3950" t="str">
        <f t="shared" si="490"/>
        <v>NetR62_2</v>
      </c>
      <c r="AU3950" t="str">
        <f t="shared" si="491"/>
        <v>--</v>
      </c>
    </row>
    <row r="3951" spans="1:47" x14ac:dyDescent="0.25">
      <c r="A3951" t="str">
        <f t="shared" si="486"/>
        <v>R63-1</v>
      </c>
      <c r="B3951" t="str">
        <f t="shared" si="487"/>
        <v>NetR62_2</v>
      </c>
      <c r="C3951" t="str">
        <f t="shared" si="488"/>
        <v>R63-NetR62_2</v>
      </c>
      <c r="D3951" t="str">
        <f t="shared" si="489"/>
        <v>R63-1</v>
      </c>
      <c r="E3951" t="s">
        <v>3580</v>
      </c>
      <c r="F3951">
        <v>1</v>
      </c>
      <c r="G3951" t="s">
        <v>1199</v>
      </c>
      <c r="AT3951" t="str">
        <f t="shared" si="490"/>
        <v>NetR62_2</v>
      </c>
      <c r="AU3951" t="str">
        <f t="shared" si="491"/>
        <v>--</v>
      </c>
    </row>
    <row r="3952" spans="1:47" x14ac:dyDescent="0.25">
      <c r="A3952" t="str">
        <f t="shared" si="486"/>
        <v>R63-2</v>
      </c>
      <c r="B3952" t="str">
        <f t="shared" si="487"/>
        <v>GND</v>
      </c>
      <c r="C3952" t="str">
        <f t="shared" si="488"/>
        <v>R63-GND</v>
      </c>
      <c r="D3952" t="str">
        <f t="shared" si="489"/>
        <v>R63-2</v>
      </c>
      <c r="E3952" t="s">
        <v>3580</v>
      </c>
      <c r="F3952">
        <v>2</v>
      </c>
      <c r="G3952" t="s">
        <v>433</v>
      </c>
      <c r="AT3952" t="str">
        <f t="shared" si="490"/>
        <v>GND</v>
      </c>
      <c r="AU3952" t="str">
        <f t="shared" si="491"/>
        <v>--</v>
      </c>
    </row>
    <row r="3953" spans="1:47" x14ac:dyDescent="0.25">
      <c r="A3953" t="str">
        <f t="shared" si="486"/>
        <v>R64-1</v>
      </c>
      <c r="B3953" t="str">
        <f t="shared" si="487"/>
        <v>PG_GROUP0</v>
      </c>
      <c r="C3953" t="str">
        <f t="shared" si="488"/>
        <v>R64-PG_GROUP0</v>
      </c>
      <c r="D3953" t="str">
        <f t="shared" si="489"/>
        <v>R64-1</v>
      </c>
      <c r="E3953" t="s">
        <v>3581</v>
      </c>
      <c r="F3953">
        <v>1</v>
      </c>
      <c r="G3953" t="s">
        <v>1212</v>
      </c>
      <c r="AT3953" t="str">
        <f t="shared" si="490"/>
        <v>PG_GROUP0</v>
      </c>
      <c r="AU3953" t="str">
        <f t="shared" si="491"/>
        <v>--</v>
      </c>
    </row>
    <row r="3954" spans="1:47" x14ac:dyDescent="0.25">
      <c r="A3954" t="str">
        <f t="shared" si="486"/>
        <v>R64-2</v>
      </c>
      <c r="B3954" t="str">
        <f t="shared" si="487"/>
        <v>3.3VAUX</v>
      </c>
      <c r="C3954" t="str">
        <f t="shared" si="488"/>
        <v>R64-3.3VAUX</v>
      </c>
      <c r="D3954" t="str">
        <f t="shared" si="489"/>
        <v>R64-2</v>
      </c>
      <c r="E3954" t="s">
        <v>3581</v>
      </c>
      <c r="F3954">
        <v>2</v>
      </c>
      <c r="G3954" t="s">
        <v>448</v>
      </c>
      <c r="AT3954" t="str">
        <f t="shared" si="490"/>
        <v>3.3VAUX</v>
      </c>
      <c r="AU3954" t="str">
        <f t="shared" si="491"/>
        <v>--</v>
      </c>
    </row>
    <row r="3955" spans="1:47" x14ac:dyDescent="0.25">
      <c r="A3955" t="str">
        <f t="shared" si="486"/>
        <v>R65-1</v>
      </c>
      <c r="B3955" t="str">
        <f t="shared" si="487"/>
        <v>DCDC1_SCL</v>
      </c>
      <c r="C3955" t="str">
        <f t="shared" si="488"/>
        <v>R65-DCDC1_SCL</v>
      </c>
      <c r="D3955" t="str">
        <f t="shared" si="489"/>
        <v>R65-1</v>
      </c>
      <c r="E3955" t="s">
        <v>3582</v>
      </c>
      <c r="F3955">
        <v>1</v>
      </c>
      <c r="G3955" t="s">
        <v>922</v>
      </c>
      <c r="AT3955" t="str">
        <f t="shared" si="490"/>
        <v>DCDC_SCL</v>
      </c>
      <c r="AU3955" t="str">
        <f t="shared" si="491"/>
        <v>R82</v>
      </c>
    </row>
    <row r="3956" spans="1:47" x14ac:dyDescent="0.25">
      <c r="A3956" t="str">
        <f t="shared" si="486"/>
        <v>R65-2</v>
      </c>
      <c r="B3956" t="str">
        <f t="shared" si="487"/>
        <v>GND</v>
      </c>
      <c r="C3956" t="str">
        <f t="shared" si="488"/>
        <v>R65-GND</v>
      </c>
      <c r="D3956" t="str">
        <f t="shared" si="489"/>
        <v>R65-2</v>
      </c>
      <c r="E3956" t="s">
        <v>3582</v>
      </c>
      <c r="F3956">
        <v>2</v>
      </c>
      <c r="G3956" t="s">
        <v>433</v>
      </c>
      <c r="AT3956" t="str">
        <f t="shared" si="490"/>
        <v>GND</v>
      </c>
      <c r="AU3956" t="str">
        <f t="shared" si="491"/>
        <v>--</v>
      </c>
    </row>
    <row r="3957" spans="1:47" x14ac:dyDescent="0.25">
      <c r="A3957" t="str">
        <f t="shared" si="486"/>
        <v>R66-1</v>
      </c>
      <c r="B3957" t="str">
        <f t="shared" si="487"/>
        <v>VCCBAT</v>
      </c>
      <c r="C3957" t="str">
        <f t="shared" si="488"/>
        <v>R66-VCCBAT</v>
      </c>
      <c r="D3957" t="str">
        <f t="shared" si="489"/>
        <v>R66-1</v>
      </c>
      <c r="E3957" t="s">
        <v>3583</v>
      </c>
      <c r="F3957">
        <v>1</v>
      </c>
      <c r="G3957" t="s">
        <v>1152</v>
      </c>
      <c r="AT3957" t="str">
        <f t="shared" si="490"/>
        <v>VCCBAT</v>
      </c>
      <c r="AU3957" t="str">
        <f t="shared" si="491"/>
        <v>--</v>
      </c>
    </row>
    <row r="3958" spans="1:47" x14ac:dyDescent="0.25">
      <c r="A3958" t="str">
        <f t="shared" si="486"/>
        <v>R66-2</v>
      </c>
      <c r="B3958" t="str">
        <f t="shared" si="487"/>
        <v>NetC456_1</v>
      </c>
      <c r="C3958" t="str">
        <f t="shared" si="488"/>
        <v>R66-NetC456_1</v>
      </c>
      <c r="D3958" t="str">
        <f t="shared" si="489"/>
        <v>R66-2</v>
      </c>
      <c r="E3958" t="s">
        <v>3583</v>
      </c>
      <c r="F3958">
        <v>2</v>
      </c>
      <c r="G3958" t="s">
        <v>1173</v>
      </c>
      <c r="AT3958" t="str">
        <f t="shared" si="490"/>
        <v>NetC456_1</v>
      </c>
      <c r="AU3958" t="str">
        <f t="shared" si="491"/>
        <v>--</v>
      </c>
    </row>
    <row r="3959" spans="1:47" x14ac:dyDescent="0.25">
      <c r="A3959" t="str">
        <f t="shared" si="486"/>
        <v>R67-1</v>
      </c>
      <c r="B3959" t="str">
        <f t="shared" si="487"/>
        <v>VCCR_CORE</v>
      </c>
      <c r="C3959" t="str">
        <f t="shared" si="488"/>
        <v>R67-VCCR_CORE</v>
      </c>
      <c r="D3959" t="str">
        <f t="shared" si="489"/>
        <v>R67-1</v>
      </c>
      <c r="E3959" t="s">
        <v>3584</v>
      </c>
      <c r="F3959">
        <v>1</v>
      </c>
      <c r="G3959" t="s">
        <v>1310</v>
      </c>
      <c r="AT3959" t="str">
        <f t="shared" si="490"/>
        <v>VCCR_CORE</v>
      </c>
      <c r="AU3959" t="str">
        <f t="shared" si="491"/>
        <v>--</v>
      </c>
    </row>
    <row r="3960" spans="1:47" x14ac:dyDescent="0.25">
      <c r="A3960" t="str">
        <f t="shared" si="486"/>
        <v>R67-2</v>
      </c>
      <c r="B3960" t="str">
        <f t="shared" si="487"/>
        <v>NetC485_1</v>
      </c>
      <c r="C3960" t="str">
        <f t="shared" si="488"/>
        <v>R67-NetC485_1</v>
      </c>
      <c r="D3960" t="str">
        <f t="shared" si="489"/>
        <v>R67-2</v>
      </c>
      <c r="E3960" t="s">
        <v>3584</v>
      </c>
      <c r="F3960">
        <v>2</v>
      </c>
      <c r="G3960" t="s">
        <v>1174</v>
      </c>
      <c r="AT3960" t="str">
        <f t="shared" si="490"/>
        <v>NetC485_1</v>
      </c>
      <c r="AU3960" t="str">
        <f t="shared" si="491"/>
        <v>--</v>
      </c>
    </row>
    <row r="3961" spans="1:47" x14ac:dyDescent="0.25">
      <c r="A3961" t="str">
        <f t="shared" si="486"/>
        <v>R68-1</v>
      </c>
      <c r="B3961" t="str">
        <f t="shared" si="487"/>
        <v>5VAUX</v>
      </c>
      <c r="C3961" t="str">
        <f t="shared" si="488"/>
        <v>R68-5VAUX</v>
      </c>
      <c r="D3961" t="str">
        <f t="shared" si="489"/>
        <v>R68-1</v>
      </c>
      <c r="E3961" t="s">
        <v>3585</v>
      </c>
      <c r="F3961">
        <v>1</v>
      </c>
      <c r="G3961" t="s">
        <v>449</v>
      </c>
      <c r="AT3961" t="str">
        <f t="shared" si="490"/>
        <v>5VAUX</v>
      </c>
      <c r="AU3961" t="str">
        <f t="shared" si="491"/>
        <v>--</v>
      </c>
    </row>
    <row r="3962" spans="1:47" x14ac:dyDescent="0.25">
      <c r="A3962" t="str">
        <f t="shared" si="486"/>
        <v>R68-2</v>
      </c>
      <c r="B3962" t="str">
        <f t="shared" si="487"/>
        <v>NetC20_2</v>
      </c>
      <c r="C3962" t="str">
        <f t="shared" si="488"/>
        <v>R68-NetC20_2</v>
      </c>
      <c r="D3962" t="str">
        <f t="shared" si="489"/>
        <v>R68-2</v>
      </c>
      <c r="E3962" t="s">
        <v>3585</v>
      </c>
      <c r="F3962">
        <v>2</v>
      </c>
      <c r="G3962" t="s">
        <v>1154</v>
      </c>
      <c r="AT3962" t="str">
        <f t="shared" si="490"/>
        <v>NetC20_2</v>
      </c>
      <c r="AU3962" t="str">
        <f t="shared" si="491"/>
        <v>--</v>
      </c>
    </row>
    <row r="3963" spans="1:47" x14ac:dyDescent="0.25">
      <c r="A3963" t="str">
        <f t="shared" si="486"/>
        <v>R69-1</v>
      </c>
      <c r="B3963" t="str">
        <f t="shared" si="487"/>
        <v>NetC20_2</v>
      </c>
      <c r="C3963" t="str">
        <f t="shared" si="488"/>
        <v>R69-NetC20_2</v>
      </c>
      <c r="D3963" t="str">
        <f t="shared" si="489"/>
        <v>R69-1</v>
      </c>
      <c r="E3963" t="s">
        <v>3586</v>
      </c>
      <c r="F3963">
        <v>1</v>
      </c>
      <c r="G3963" t="s">
        <v>1154</v>
      </c>
      <c r="AT3963" t="str">
        <f t="shared" si="490"/>
        <v>NetC20_2</v>
      </c>
      <c r="AU3963" t="str">
        <f t="shared" si="491"/>
        <v>--</v>
      </c>
    </row>
    <row r="3964" spans="1:47" x14ac:dyDescent="0.25">
      <c r="A3964" t="str">
        <f t="shared" si="486"/>
        <v>R69-2</v>
      </c>
      <c r="B3964" t="str">
        <f t="shared" si="487"/>
        <v>DCDC_VCC</v>
      </c>
      <c r="C3964" t="str">
        <f t="shared" si="488"/>
        <v>R69-DCDC_VCC</v>
      </c>
      <c r="D3964" t="str">
        <f t="shared" si="489"/>
        <v>R69-2</v>
      </c>
      <c r="E3964" t="s">
        <v>3586</v>
      </c>
      <c r="F3964">
        <v>2</v>
      </c>
      <c r="G3964" t="s">
        <v>927</v>
      </c>
      <c r="AT3964" t="str">
        <f t="shared" si="490"/>
        <v>DCDC_VCC</v>
      </c>
      <c r="AU3964" t="str">
        <f t="shared" si="491"/>
        <v>--</v>
      </c>
    </row>
    <row r="3965" spans="1:47" x14ac:dyDescent="0.25">
      <c r="A3965" t="str">
        <f t="shared" si="486"/>
        <v>R70-1</v>
      </c>
      <c r="B3965" t="str">
        <f t="shared" si="487"/>
        <v>GND</v>
      </c>
      <c r="C3965" t="str">
        <f t="shared" si="488"/>
        <v>R70-GND</v>
      </c>
      <c r="D3965" t="str">
        <f t="shared" si="489"/>
        <v>R70-1</v>
      </c>
      <c r="E3965" t="s">
        <v>3587</v>
      </c>
      <c r="F3965">
        <v>1</v>
      </c>
      <c r="G3965" t="s">
        <v>433</v>
      </c>
      <c r="AT3965" t="str">
        <f t="shared" si="490"/>
        <v>GND</v>
      </c>
      <c r="AU3965" t="str">
        <f t="shared" si="491"/>
        <v>--</v>
      </c>
    </row>
    <row r="3966" spans="1:47" x14ac:dyDescent="0.25">
      <c r="A3966" t="str">
        <f t="shared" si="486"/>
        <v>R70-2</v>
      </c>
      <c r="B3966" t="str">
        <f t="shared" si="487"/>
        <v>NetR70_2</v>
      </c>
      <c r="C3966" t="str">
        <f t="shared" si="488"/>
        <v>R70-NetR70_2</v>
      </c>
      <c r="D3966" t="str">
        <f t="shared" si="489"/>
        <v>R70-2</v>
      </c>
      <c r="E3966" t="s">
        <v>3587</v>
      </c>
      <c r="F3966">
        <v>2</v>
      </c>
      <c r="G3966" t="s">
        <v>1200</v>
      </c>
      <c r="AT3966" t="str">
        <f t="shared" si="490"/>
        <v>NetR70_2</v>
      </c>
      <c r="AU3966" t="str">
        <f t="shared" si="491"/>
        <v>--</v>
      </c>
    </row>
    <row r="3967" spans="1:47" x14ac:dyDescent="0.25">
      <c r="A3967" t="str">
        <f t="shared" si="486"/>
        <v>R71-1</v>
      </c>
      <c r="B3967" t="str">
        <f t="shared" si="487"/>
        <v>GND</v>
      </c>
      <c r="C3967" t="str">
        <f t="shared" si="488"/>
        <v>R71-GND</v>
      </c>
      <c r="D3967" t="str">
        <f t="shared" si="489"/>
        <v>R71-1</v>
      </c>
      <c r="E3967" t="s">
        <v>3588</v>
      </c>
      <c r="F3967">
        <v>1</v>
      </c>
      <c r="G3967" t="s">
        <v>433</v>
      </c>
      <c r="AT3967" t="str">
        <f t="shared" si="490"/>
        <v>GND</v>
      </c>
      <c r="AU3967" t="str">
        <f t="shared" si="491"/>
        <v>--</v>
      </c>
    </row>
    <row r="3968" spans="1:47" x14ac:dyDescent="0.25">
      <c r="A3968" t="str">
        <f t="shared" si="486"/>
        <v>R71-2</v>
      </c>
      <c r="B3968" t="str">
        <f t="shared" si="487"/>
        <v>NetR71_2</v>
      </c>
      <c r="C3968" t="str">
        <f t="shared" si="488"/>
        <v>R71-NetR71_2</v>
      </c>
      <c r="D3968" t="str">
        <f t="shared" si="489"/>
        <v>R71-2</v>
      </c>
      <c r="E3968" t="s">
        <v>3588</v>
      </c>
      <c r="F3968">
        <v>2</v>
      </c>
      <c r="G3968" t="s">
        <v>1201</v>
      </c>
      <c r="AT3968" t="str">
        <f t="shared" si="490"/>
        <v>NetR71_2</v>
      </c>
      <c r="AU3968" t="str">
        <f t="shared" si="491"/>
        <v>--</v>
      </c>
    </row>
    <row r="3969" spans="1:47" x14ac:dyDescent="0.25">
      <c r="A3969" t="str">
        <f t="shared" si="486"/>
        <v>R72-1</v>
      </c>
      <c r="B3969" t="str">
        <f t="shared" si="487"/>
        <v>GND</v>
      </c>
      <c r="C3969" t="str">
        <f t="shared" si="488"/>
        <v>R72-GND</v>
      </c>
      <c r="D3969" t="str">
        <f t="shared" si="489"/>
        <v>R72-1</v>
      </c>
      <c r="E3969" t="s">
        <v>3589</v>
      </c>
      <c r="F3969">
        <v>1</v>
      </c>
      <c r="G3969" t="s">
        <v>433</v>
      </c>
      <c r="AT3969" t="str">
        <f t="shared" si="490"/>
        <v>GND</v>
      </c>
      <c r="AU3969" t="str">
        <f t="shared" si="491"/>
        <v>--</v>
      </c>
    </row>
    <row r="3970" spans="1:47" x14ac:dyDescent="0.25">
      <c r="A3970" t="str">
        <f t="shared" si="486"/>
        <v>R72-2</v>
      </c>
      <c r="B3970" t="str">
        <f t="shared" si="487"/>
        <v>NetR72_2</v>
      </c>
      <c r="C3970" t="str">
        <f t="shared" si="488"/>
        <v>R72-NetR72_2</v>
      </c>
      <c r="D3970" t="str">
        <f t="shared" si="489"/>
        <v>R72-2</v>
      </c>
      <c r="E3970" t="s">
        <v>3589</v>
      </c>
      <c r="F3970">
        <v>2</v>
      </c>
      <c r="G3970" t="s">
        <v>1202</v>
      </c>
      <c r="AT3970" t="str">
        <f t="shared" si="490"/>
        <v>NetR72_2</v>
      </c>
      <c r="AU3970" t="str">
        <f t="shared" si="491"/>
        <v>--</v>
      </c>
    </row>
    <row r="3971" spans="1:47" x14ac:dyDescent="0.25">
      <c r="A3971" t="str">
        <f t="shared" si="486"/>
        <v>R73-1</v>
      </c>
      <c r="B3971" t="str">
        <f t="shared" si="487"/>
        <v>GND</v>
      </c>
      <c r="C3971" t="str">
        <f t="shared" si="488"/>
        <v>R73-GND</v>
      </c>
      <c r="D3971" t="str">
        <f t="shared" si="489"/>
        <v>R73-1</v>
      </c>
      <c r="E3971" t="s">
        <v>3590</v>
      </c>
      <c r="F3971">
        <v>1</v>
      </c>
      <c r="G3971" t="s">
        <v>433</v>
      </c>
      <c r="AT3971" t="str">
        <f t="shared" si="490"/>
        <v>GND</v>
      </c>
      <c r="AU3971" t="str">
        <f t="shared" si="491"/>
        <v>--</v>
      </c>
    </row>
    <row r="3972" spans="1:47" x14ac:dyDescent="0.25">
      <c r="A3972" t="str">
        <f t="shared" si="486"/>
        <v>R73-2</v>
      </c>
      <c r="B3972" t="str">
        <f t="shared" si="487"/>
        <v>NetR73_2</v>
      </c>
      <c r="C3972" t="str">
        <f t="shared" si="488"/>
        <v>R73-NetR73_2</v>
      </c>
      <c r="D3972" t="str">
        <f t="shared" si="489"/>
        <v>R73-2</v>
      </c>
      <c r="E3972" t="s">
        <v>3590</v>
      </c>
      <c r="F3972">
        <v>2</v>
      </c>
      <c r="G3972" t="s">
        <v>1203</v>
      </c>
      <c r="AT3972" t="str">
        <f t="shared" si="490"/>
        <v>NetR73_2</v>
      </c>
      <c r="AU3972" t="str">
        <f t="shared" si="491"/>
        <v>--</v>
      </c>
    </row>
    <row r="3973" spans="1:47" x14ac:dyDescent="0.25">
      <c r="A3973" t="str">
        <f t="shared" si="486"/>
        <v>R74-1</v>
      </c>
      <c r="B3973" t="str">
        <f t="shared" si="487"/>
        <v>EN_GROUP0</v>
      </c>
      <c r="C3973" t="str">
        <f t="shared" si="488"/>
        <v>R74-EN_GROUP0</v>
      </c>
      <c r="D3973" t="str">
        <f t="shared" si="489"/>
        <v>R74-1</v>
      </c>
      <c r="E3973" t="s">
        <v>3591</v>
      </c>
      <c r="F3973">
        <v>1</v>
      </c>
      <c r="G3973" t="s">
        <v>930</v>
      </c>
      <c r="AT3973" t="str">
        <f t="shared" si="490"/>
        <v>EN_GROUP0</v>
      </c>
      <c r="AU3973" t="str">
        <f t="shared" si="491"/>
        <v>--</v>
      </c>
    </row>
    <row r="3974" spans="1:47" x14ac:dyDescent="0.25">
      <c r="A3974" t="str">
        <f t="shared" ref="A3974:A4037" si="492">$E3974&amp;"-"&amp;$F3974</f>
        <v>R74-2</v>
      </c>
      <c r="B3974" t="str">
        <f t="shared" ref="B3974:B4037" si="493">IF(OR(E3974=$A$2,E3974=$B$2,E3974=$C$2,E3974=$D$2),"--",G3974)</f>
        <v>3.3VAUX</v>
      </c>
      <c r="C3974" t="str">
        <f t="shared" ref="C3974:C4037" si="494">$E3974&amp;"-"&amp;$G3974</f>
        <v>R74-3.3VAUX</v>
      </c>
      <c r="D3974" t="str">
        <f t="shared" ref="D3974:D4037" si="495">A3974</f>
        <v>R74-2</v>
      </c>
      <c r="E3974" t="s">
        <v>3591</v>
      </c>
      <c r="F3974">
        <v>2</v>
      </c>
      <c r="G3974" t="s">
        <v>448</v>
      </c>
      <c r="AT3974" t="str">
        <f t="shared" ref="AT3974:AT4037" si="496">IF(IF(COUNTIF($AO$6:$AQ$150,B3974)&gt;0,"---","--")="---",VLOOKUP(B3974,$AO$6:$AQ$150,3,0),B3974)</f>
        <v>3.3VAUX</v>
      </c>
      <c r="AU3974" t="str">
        <f t="shared" ref="AU3974:AU4037" si="497">IF(IF(COUNTIF($AO$6:$AQ$150,B3974)&gt;0,"---","--")="---",VLOOKUP(B3974,$AO$6:$AQ$150,2,0),"--")</f>
        <v>--</v>
      </c>
    </row>
    <row r="3975" spans="1:47" x14ac:dyDescent="0.25">
      <c r="A3975" t="str">
        <f t="shared" si="492"/>
        <v>R75-1</v>
      </c>
      <c r="B3975" t="str">
        <f t="shared" si="493"/>
        <v>GND</v>
      </c>
      <c r="C3975" t="str">
        <f t="shared" si="494"/>
        <v>R75-GND</v>
      </c>
      <c r="D3975" t="str">
        <f t="shared" si="495"/>
        <v>R75-1</v>
      </c>
      <c r="E3975" t="s">
        <v>3592</v>
      </c>
      <c r="F3975">
        <v>1</v>
      </c>
      <c r="G3975" t="s">
        <v>433</v>
      </c>
      <c r="AT3975" t="str">
        <f t="shared" si="496"/>
        <v>GND</v>
      </c>
      <c r="AU3975" t="str">
        <f t="shared" si="497"/>
        <v>--</v>
      </c>
    </row>
    <row r="3976" spans="1:47" x14ac:dyDescent="0.25">
      <c r="A3976" t="str">
        <f t="shared" si="492"/>
        <v>R75-2</v>
      </c>
      <c r="B3976" t="str">
        <f t="shared" si="493"/>
        <v>NetR75_2</v>
      </c>
      <c r="C3976" t="str">
        <f t="shared" si="494"/>
        <v>R75-NetR75_2</v>
      </c>
      <c r="D3976" t="str">
        <f t="shared" si="495"/>
        <v>R75-2</v>
      </c>
      <c r="E3976" t="s">
        <v>3592</v>
      </c>
      <c r="F3976">
        <v>2</v>
      </c>
      <c r="G3976" t="s">
        <v>1204</v>
      </c>
      <c r="AT3976" t="str">
        <f t="shared" si="496"/>
        <v>NetR75_2</v>
      </c>
      <c r="AU3976" t="str">
        <f t="shared" si="497"/>
        <v>--</v>
      </c>
    </row>
    <row r="3977" spans="1:47" x14ac:dyDescent="0.25">
      <c r="A3977" t="str">
        <f t="shared" si="492"/>
        <v>R76-1</v>
      </c>
      <c r="B3977" t="str">
        <f t="shared" si="493"/>
        <v>GND</v>
      </c>
      <c r="C3977" t="str">
        <f t="shared" si="494"/>
        <v>R76-GND</v>
      </c>
      <c r="D3977" t="str">
        <f t="shared" si="495"/>
        <v>R76-1</v>
      </c>
      <c r="E3977" t="s">
        <v>3593</v>
      </c>
      <c r="F3977">
        <v>1</v>
      </c>
      <c r="G3977" t="s">
        <v>433</v>
      </c>
      <c r="AT3977" t="str">
        <f t="shared" si="496"/>
        <v>GND</v>
      </c>
      <c r="AU3977" t="str">
        <f t="shared" si="497"/>
        <v>--</v>
      </c>
    </row>
    <row r="3978" spans="1:47" x14ac:dyDescent="0.25">
      <c r="A3978" t="str">
        <f t="shared" si="492"/>
        <v>R76-2</v>
      </c>
      <c r="B3978" t="str">
        <f t="shared" si="493"/>
        <v>NetR76_2</v>
      </c>
      <c r="C3978" t="str">
        <f t="shared" si="494"/>
        <v>R76-NetR76_2</v>
      </c>
      <c r="D3978" t="str">
        <f t="shared" si="495"/>
        <v>R76-2</v>
      </c>
      <c r="E3978" t="s">
        <v>3593</v>
      </c>
      <c r="F3978">
        <v>2</v>
      </c>
      <c r="G3978" t="s">
        <v>1205</v>
      </c>
      <c r="AT3978" t="str">
        <f t="shared" si="496"/>
        <v>NetR76_2</v>
      </c>
      <c r="AU3978" t="str">
        <f t="shared" si="497"/>
        <v>--</v>
      </c>
    </row>
    <row r="3979" spans="1:47" x14ac:dyDescent="0.25">
      <c r="A3979" t="str">
        <f t="shared" si="492"/>
        <v>R77-1</v>
      </c>
      <c r="B3979" t="str">
        <f t="shared" si="493"/>
        <v>GND</v>
      </c>
      <c r="C3979" t="str">
        <f t="shared" si="494"/>
        <v>R77-GND</v>
      </c>
      <c r="D3979" t="str">
        <f t="shared" si="495"/>
        <v>R77-1</v>
      </c>
      <c r="E3979" t="s">
        <v>3594</v>
      </c>
      <c r="F3979">
        <v>1</v>
      </c>
      <c r="G3979" t="s">
        <v>433</v>
      </c>
      <c r="AT3979" t="str">
        <f t="shared" si="496"/>
        <v>GND</v>
      </c>
      <c r="AU3979" t="str">
        <f t="shared" si="497"/>
        <v>--</v>
      </c>
    </row>
    <row r="3980" spans="1:47" x14ac:dyDescent="0.25">
      <c r="A3980" t="str">
        <f t="shared" si="492"/>
        <v>R77-2</v>
      </c>
      <c r="B3980" t="str">
        <f t="shared" si="493"/>
        <v>EN_GROUP0</v>
      </c>
      <c r="C3980" t="str">
        <f t="shared" si="494"/>
        <v>R77-EN_GROUP0</v>
      </c>
      <c r="D3980" t="str">
        <f t="shared" si="495"/>
        <v>R77-2</v>
      </c>
      <c r="E3980" t="s">
        <v>3594</v>
      </c>
      <c r="F3980">
        <v>2</v>
      </c>
      <c r="G3980" t="s">
        <v>930</v>
      </c>
      <c r="AT3980" t="str">
        <f t="shared" si="496"/>
        <v>EN_GROUP0</v>
      </c>
      <c r="AU3980" t="str">
        <f t="shared" si="497"/>
        <v>--</v>
      </c>
    </row>
    <row r="3981" spans="1:47" x14ac:dyDescent="0.25">
      <c r="A3981" t="str">
        <f t="shared" si="492"/>
        <v>R78-1</v>
      </c>
      <c r="B3981" t="str">
        <f t="shared" si="493"/>
        <v>HPS_OSC_CLK1</v>
      </c>
      <c r="C3981" t="str">
        <f t="shared" si="494"/>
        <v>R78-HPS_OSC_CLK1</v>
      </c>
      <c r="D3981" t="str">
        <f t="shared" si="495"/>
        <v>R78-1</v>
      </c>
      <c r="E3981" t="s">
        <v>3595</v>
      </c>
      <c r="F3981">
        <v>1</v>
      </c>
      <c r="G3981" t="s">
        <v>997</v>
      </c>
      <c r="AT3981" t="str">
        <f t="shared" si="496"/>
        <v>CLK_25M</v>
      </c>
      <c r="AU3981" t="str">
        <f t="shared" si="497"/>
        <v>R78</v>
      </c>
    </row>
    <row r="3982" spans="1:47" x14ac:dyDescent="0.25">
      <c r="A3982" t="str">
        <f t="shared" si="492"/>
        <v>R78-2</v>
      </c>
      <c r="B3982" t="str">
        <f t="shared" si="493"/>
        <v>CLK_25M</v>
      </c>
      <c r="C3982" t="str">
        <f t="shared" si="494"/>
        <v>R78-CLK_25M</v>
      </c>
      <c r="D3982" t="str">
        <f t="shared" si="495"/>
        <v>R78-2</v>
      </c>
      <c r="E3982" t="s">
        <v>3595</v>
      </c>
      <c r="F3982">
        <v>2</v>
      </c>
      <c r="G3982" t="s">
        <v>919</v>
      </c>
      <c r="AT3982" t="str">
        <f t="shared" si="496"/>
        <v>HPS_OSC_CLK1</v>
      </c>
      <c r="AU3982" t="str">
        <f t="shared" si="497"/>
        <v>R78</v>
      </c>
    </row>
    <row r="3983" spans="1:47" x14ac:dyDescent="0.25">
      <c r="A3983" t="str">
        <f t="shared" si="492"/>
        <v>R79-1</v>
      </c>
      <c r="B3983" t="str">
        <f t="shared" si="493"/>
        <v>DCDC_VCC</v>
      </c>
      <c r="C3983" t="str">
        <f t="shared" si="494"/>
        <v>R79-DCDC_VCC</v>
      </c>
      <c r="D3983" t="str">
        <f t="shared" si="495"/>
        <v>R79-1</v>
      </c>
      <c r="E3983" t="s">
        <v>3596</v>
      </c>
      <c r="F3983">
        <v>1</v>
      </c>
      <c r="G3983" t="s">
        <v>927</v>
      </c>
      <c r="AT3983" t="str">
        <f t="shared" si="496"/>
        <v>DCDC_VCC</v>
      </c>
      <c r="AU3983" t="str">
        <f t="shared" si="497"/>
        <v>--</v>
      </c>
    </row>
    <row r="3984" spans="1:47" x14ac:dyDescent="0.25">
      <c r="A3984" t="str">
        <f t="shared" si="492"/>
        <v>R79-2</v>
      </c>
      <c r="B3984" t="str">
        <f t="shared" si="493"/>
        <v>NetR79_2</v>
      </c>
      <c r="C3984" t="str">
        <f t="shared" si="494"/>
        <v>R79-NetR79_2</v>
      </c>
      <c r="D3984" t="str">
        <f t="shared" si="495"/>
        <v>R79-2</v>
      </c>
      <c r="E3984" t="s">
        <v>3596</v>
      </c>
      <c r="F3984">
        <v>2</v>
      </c>
      <c r="G3984" t="s">
        <v>1206</v>
      </c>
      <c r="AT3984" t="str">
        <f t="shared" si="496"/>
        <v>NetR79_2</v>
      </c>
      <c r="AU3984" t="str">
        <f t="shared" si="497"/>
        <v>--</v>
      </c>
    </row>
    <row r="3985" spans="1:47" x14ac:dyDescent="0.25">
      <c r="A3985" t="str">
        <f t="shared" si="492"/>
        <v>R80-1</v>
      </c>
      <c r="B3985" t="str">
        <f t="shared" si="493"/>
        <v>DCDC_VCC</v>
      </c>
      <c r="C3985" t="str">
        <f t="shared" si="494"/>
        <v>R80-DCDC_VCC</v>
      </c>
      <c r="D3985" t="str">
        <f t="shared" si="495"/>
        <v>R80-1</v>
      </c>
      <c r="E3985" t="s">
        <v>3597</v>
      </c>
      <c r="F3985">
        <v>1</v>
      </c>
      <c r="G3985" t="s">
        <v>927</v>
      </c>
      <c r="AT3985" t="str">
        <f t="shared" si="496"/>
        <v>DCDC_VCC</v>
      </c>
      <c r="AU3985" t="str">
        <f t="shared" si="497"/>
        <v>--</v>
      </c>
    </row>
    <row r="3986" spans="1:47" x14ac:dyDescent="0.25">
      <c r="A3986" t="str">
        <f t="shared" si="492"/>
        <v>R80-2</v>
      </c>
      <c r="B3986" t="str">
        <f t="shared" si="493"/>
        <v>NetR80_2</v>
      </c>
      <c r="C3986" t="str">
        <f t="shared" si="494"/>
        <v>R80-NetR80_2</v>
      </c>
      <c r="D3986" t="str">
        <f t="shared" si="495"/>
        <v>R80-2</v>
      </c>
      <c r="E3986" t="s">
        <v>3597</v>
      </c>
      <c r="F3986">
        <v>2</v>
      </c>
      <c r="G3986" t="s">
        <v>1207</v>
      </c>
      <c r="AT3986" t="str">
        <f t="shared" si="496"/>
        <v>NetR80_2</v>
      </c>
      <c r="AU3986" t="str">
        <f t="shared" si="497"/>
        <v>--</v>
      </c>
    </row>
    <row r="3987" spans="1:47" x14ac:dyDescent="0.25">
      <c r="A3987" t="str">
        <f t="shared" si="492"/>
        <v>R81-1</v>
      </c>
      <c r="B3987" t="str">
        <f t="shared" si="493"/>
        <v>1.8V</v>
      </c>
      <c r="C3987" t="str">
        <f t="shared" si="494"/>
        <v>R81-1.8V</v>
      </c>
      <c r="D3987" t="str">
        <f t="shared" si="495"/>
        <v>R81-1</v>
      </c>
      <c r="E3987" t="s">
        <v>3598</v>
      </c>
      <c r="F3987">
        <v>1</v>
      </c>
      <c r="G3987" t="s">
        <v>441</v>
      </c>
      <c r="AT3987" t="str">
        <f t="shared" si="496"/>
        <v>1.8V</v>
      </c>
      <c r="AU3987" t="str">
        <f t="shared" si="497"/>
        <v>--</v>
      </c>
    </row>
    <row r="3988" spans="1:47" x14ac:dyDescent="0.25">
      <c r="A3988" t="str">
        <f t="shared" si="492"/>
        <v>R81-2</v>
      </c>
      <c r="B3988" t="str">
        <f t="shared" si="493"/>
        <v>DCDC_ALERT</v>
      </c>
      <c r="C3988" t="str">
        <f t="shared" si="494"/>
        <v>R81-DCDC_ALERT</v>
      </c>
      <c r="D3988" t="str">
        <f t="shared" si="495"/>
        <v>R81-2</v>
      </c>
      <c r="E3988" t="s">
        <v>3598</v>
      </c>
      <c r="F3988">
        <v>2</v>
      </c>
      <c r="G3988" t="s">
        <v>924</v>
      </c>
      <c r="AT3988" t="str">
        <f t="shared" si="496"/>
        <v>DCDC_ALERT</v>
      </c>
      <c r="AU3988" t="str">
        <f t="shared" si="497"/>
        <v>--</v>
      </c>
    </row>
    <row r="3989" spans="1:47" x14ac:dyDescent="0.25">
      <c r="A3989" t="str">
        <f t="shared" si="492"/>
        <v>R82-1</v>
      </c>
      <c r="B3989" t="str">
        <f t="shared" si="493"/>
        <v>DCDC_SCL</v>
      </c>
      <c r="C3989" t="str">
        <f t="shared" si="494"/>
        <v>R82-DCDC_SCL</v>
      </c>
      <c r="D3989" t="str">
        <f t="shared" si="495"/>
        <v>R82-1</v>
      </c>
      <c r="E3989" t="s">
        <v>3599</v>
      </c>
      <c r="F3989">
        <v>1</v>
      </c>
      <c r="G3989" t="s">
        <v>925</v>
      </c>
      <c r="AT3989" t="str">
        <f t="shared" si="496"/>
        <v>DCDC1_SCL</v>
      </c>
      <c r="AU3989" t="str">
        <f t="shared" si="497"/>
        <v>R82</v>
      </c>
    </row>
    <row r="3990" spans="1:47" x14ac:dyDescent="0.25">
      <c r="A3990" t="str">
        <f t="shared" si="492"/>
        <v>R82-2</v>
      </c>
      <c r="B3990" t="str">
        <f t="shared" si="493"/>
        <v>DCDC1_SCL</v>
      </c>
      <c r="C3990" t="str">
        <f t="shared" si="494"/>
        <v>R82-DCDC1_SCL</v>
      </c>
      <c r="D3990" t="str">
        <f t="shared" si="495"/>
        <v>R82-2</v>
      </c>
      <c r="E3990" t="s">
        <v>3599</v>
      </c>
      <c r="F3990">
        <v>2</v>
      </c>
      <c r="G3990" t="s">
        <v>922</v>
      </c>
      <c r="AT3990" t="str">
        <f t="shared" si="496"/>
        <v>DCDC_SCL</v>
      </c>
      <c r="AU3990" t="str">
        <f t="shared" si="497"/>
        <v>R82</v>
      </c>
    </row>
    <row r="3991" spans="1:47" x14ac:dyDescent="0.25">
      <c r="A3991" t="str">
        <f t="shared" si="492"/>
        <v>R83-1</v>
      </c>
      <c r="B3991" t="str">
        <f t="shared" si="493"/>
        <v>0.9V_ETH</v>
      </c>
      <c r="C3991" t="str">
        <f t="shared" si="494"/>
        <v>R83-0.9V_ETH</v>
      </c>
      <c r="D3991" t="str">
        <f t="shared" si="495"/>
        <v>R83-1</v>
      </c>
      <c r="E3991" t="s">
        <v>3600</v>
      </c>
      <c r="F3991">
        <v>1</v>
      </c>
      <c r="G3991" t="s">
        <v>432</v>
      </c>
      <c r="AT3991" t="str">
        <f t="shared" si="496"/>
        <v>0.9V_ETH</v>
      </c>
      <c r="AU3991" t="str">
        <f t="shared" si="497"/>
        <v>--</v>
      </c>
    </row>
    <row r="3992" spans="1:47" x14ac:dyDescent="0.25">
      <c r="A3992" t="str">
        <f t="shared" si="492"/>
        <v>R83-2</v>
      </c>
      <c r="B3992" t="str">
        <f t="shared" si="493"/>
        <v>NetR83_2</v>
      </c>
      <c r="C3992" t="str">
        <f t="shared" si="494"/>
        <v>R83-NetR83_2</v>
      </c>
      <c r="D3992" t="str">
        <f t="shared" si="495"/>
        <v>R83-2</v>
      </c>
      <c r="E3992" t="s">
        <v>3600</v>
      </c>
      <c r="F3992">
        <v>2</v>
      </c>
      <c r="G3992" t="s">
        <v>1208</v>
      </c>
      <c r="AT3992" t="str">
        <f t="shared" si="496"/>
        <v>NetR83_2</v>
      </c>
      <c r="AU3992" t="str">
        <f t="shared" si="497"/>
        <v>--</v>
      </c>
    </row>
    <row r="3993" spans="1:47" x14ac:dyDescent="0.25">
      <c r="A3993" t="str">
        <f t="shared" si="492"/>
        <v>R84-1</v>
      </c>
      <c r="B3993" t="str">
        <f t="shared" si="493"/>
        <v>NetC2_1</v>
      </c>
      <c r="C3993" t="str">
        <f t="shared" si="494"/>
        <v>R84-NetC2_1</v>
      </c>
      <c r="D3993" t="str">
        <f t="shared" si="495"/>
        <v>R84-1</v>
      </c>
      <c r="E3993" t="s">
        <v>3601</v>
      </c>
      <c r="F3993">
        <v>1</v>
      </c>
      <c r="G3993" t="s">
        <v>1160</v>
      </c>
      <c r="AT3993" t="str">
        <f t="shared" si="496"/>
        <v>NetC2_1</v>
      </c>
      <c r="AU3993" t="str">
        <f t="shared" si="497"/>
        <v>--</v>
      </c>
    </row>
    <row r="3994" spans="1:47" x14ac:dyDescent="0.25">
      <c r="A3994" t="str">
        <f t="shared" si="492"/>
        <v>R84-2</v>
      </c>
      <c r="B3994" t="str">
        <f t="shared" si="493"/>
        <v>FPGA_VCC</v>
      </c>
      <c r="C3994" t="str">
        <f t="shared" si="494"/>
        <v>R84-FPGA_VCC</v>
      </c>
      <c r="D3994" t="str">
        <f t="shared" si="495"/>
        <v>R84-2</v>
      </c>
      <c r="E3994" t="s">
        <v>3601</v>
      </c>
      <c r="F3994">
        <v>2</v>
      </c>
      <c r="G3994" t="s">
        <v>954</v>
      </c>
      <c r="AT3994" t="str">
        <f t="shared" si="496"/>
        <v>FPGA_VCC</v>
      </c>
      <c r="AU3994" t="str">
        <f t="shared" si="497"/>
        <v>--</v>
      </c>
    </row>
    <row r="3995" spans="1:47" x14ac:dyDescent="0.25">
      <c r="A3995" t="str">
        <f t="shared" si="492"/>
        <v>R85-1</v>
      </c>
      <c r="B3995" t="str">
        <f t="shared" si="493"/>
        <v>NetR85_1</v>
      </c>
      <c r="C3995" t="str">
        <f t="shared" si="494"/>
        <v>R85-NetR85_1</v>
      </c>
      <c r="D3995" t="str">
        <f t="shared" si="495"/>
        <v>R85-1</v>
      </c>
      <c r="E3995" t="s">
        <v>3602</v>
      </c>
      <c r="F3995">
        <v>1</v>
      </c>
      <c r="G3995" t="s">
        <v>1209</v>
      </c>
      <c r="AT3995" t="str">
        <f t="shared" si="496"/>
        <v>NetR85_1</v>
      </c>
      <c r="AU3995" t="str">
        <f t="shared" si="497"/>
        <v>--</v>
      </c>
    </row>
    <row r="3996" spans="1:47" x14ac:dyDescent="0.25">
      <c r="A3996" t="str">
        <f t="shared" si="492"/>
        <v>R85-2</v>
      </c>
      <c r="B3996" t="str">
        <f t="shared" si="493"/>
        <v>NetC2_1</v>
      </c>
      <c r="C3996" t="str">
        <f t="shared" si="494"/>
        <v>R85-NetC2_1</v>
      </c>
      <c r="D3996" t="str">
        <f t="shared" si="495"/>
        <v>R85-2</v>
      </c>
      <c r="E3996" t="s">
        <v>3602</v>
      </c>
      <c r="F3996">
        <v>2</v>
      </c>
      <c r="G3996" t="s">
        <v>1160</v>
      </c>
      <c r="AT3996" t="str">
        <f t="shared" si="496"/>
        <v>NetC2_1</v>
      </c>
      <c r="AU3996" t="str">
        <f t="shared" si="497"/>
        <v>--</v>
      </c>
    </row>
    <row r="3997" spans="1:47" x14ac:dyDescent="0.25">
      <c r="A3997" t="str">
        <f t="shared" si="492"/>
        <v>R86-1</v>
      </c>
      <c r="B3997" t="str">
        <f t="shared" si="493"/>
        <v>GND</v>
      </c>
      <c r="C3997" t="str">
        <f t="shared" si="494"/>
        <v>R86-GND</v>
      </c>
      <c r="D3997" t="str">
        <f t="shared" si="495"/>
        <v>R86-1</v>
      </c>
      <c r="E3997" t="s">
        <v>3603</v>
      </c>
      <c r="F3997">
        <v>1</v>
      </c>
      <c r="G3997" t="s">
        <v>433</v>
      </c>
      <c r="AT3997" t="str">
        <f t="shared" si="496"/>
        <v>GND</v>
      </c>
      <c r="AU3997" t="str">
        <f t="shared" si="497"/>
        <v>--</v>
      </c>
    </row>
    <row r="3998" spans="1:47" x14ac:dyDescent="0.25">
      <c r="A3998" t="str">
        <f t="shared" si="492"/>
        <v>R86-2</v>
      </c>
      <c r="B3998" t="str">
        <f t="shared" si="493"/>
        <v>NetR80_2</v>
      </c>
      <c r="C3998" t="str">
        <f t="shared" si="494"/>
        <v>R86-NetR80_2</v>
      </c>
      <c r="D3998" t="str">
        <f t="shared" si="495"/>
        <v>R86-2</v>
      </c>
      <c r="E3998" t="s">
        <v>3603</v>
      </c>
      <c r="F3998">
        <v>2</v>
      </c>
      <c r="G3998" t="s">
        <v>1207</v>
      </c>
      <c r="AT3998" t="str">
        <f t="shared" si="496"/>
        <v>NetR80_2</v>
      </c>
      <c r="AU3998" t="str">
        <f t="shared" si="497"/>
        <v>--</v>
      </c>
    </row>
    <row r="3999" spans="1:47" x14ac:dyDescent="0.25">
      <c r="A3999" t="str">
        <f t="shared" si="492"/>
        <v>R87-1</v>
      </c>
      <c r="B3999" t="str">
        <f t="shared" si="493"/>
        <v>NetR83_2</v>
      </c>
      <c r="C3999" t="str">
        <f t="shared" si="494"/>
        <v>R87-NetR83_2</v>
      </c>
      <c r="D3999" t="str">
        <f t="shared" si="495"/>
        <v>R87-1</v>
      </c>
      <c r="E3999" t="s">
        <v>3604</v>
      </c>
      <c r="F3999">
        <v>1</v>
      </c>
      <c r="G3999" t="s">
        <v>1208</v>
      </c>
      <c r="AT3999" t="str">
        <f t="shared" si="496"/>
        <v>NetR83_2</v>
      </c>
      <c r="AU3999" t="str">
        <f t="shared" si="497"/>
        <v>--</v>
      </c>
    </row>
    <row r="4000" spans="1:47" x14ac:dyDescent="0.25">
      <c r="A4000" t="str">
        <f t="shared" si="492"/>
        <v>R87-2</v>
      </c>
      <c r="B4000" t="str">
        <f t="shared" si="493"/>
        <v>GND</v>
      </c>
      <c r="C4000" t="str">
        <f t="shared" si="494"/>
        <v>R87-GND</v>
      </c>
      <c r="D4000" t="str">
        <f t="shared" si="495"/>
        <v>R87-2</v>
      </c>
      <c r="E4000" t="s">
        <v>3604</v>
      </c>
      <c r="F4000">
        <v>2</v>
      </c>
      <c r="G4000" t="s">
        <v>433</v>
      </c>
      <c r="AT4000" t="str">
        <f t="shared" si="496"/>
        <v>GND</v>
      </c>
      <c r="AU4000" t="str">
        <f t="shared" si="497"/>
        <v>--</v>
      </c>
    </row>
    <row r="4001" spans="1:47" x14ac:dyDescent="0.25">
      <c r="A4001" t="str">
        <f t="shared" si="492"/>
        <v>R88-1</v>
      </c>
      <c r="B4001" t="str">
        <f t="shared" si="493"/>
        <v>DCDC_SDA</v>
      </c>
      <c r="C4001" t="str">
        <f t="shared" si="494"/>
        <v>R88-DCDC_SDA</v>
      </c>
      <c r="D4001" t="str">
        <f t="shared" si="495"/>
        <v>R88-1</v>
      </c>
      <c r="E4001" t="s">
        <v>3605</v>
      </c>
      <c r="F4001">
        <v>1</v>
      </c>
      <c r="G4001" t="s">
        <v>926</v>
      </c>
      <c r="AT4001" t="str">
        <f t="shared" si="496"/>
        <v>DCDC1_SDA</v>
      </c>
      <c r="AU4001" t="str">
        <f t="shared" si="497"/>
        <v>R88</v>
      </c>
    </row>
    <row r="4002" spans="1:47" x14ac:dyDescent="0.25">
      <c r="A4002" t="str">
        <f t="shared" si="492"/>
        <v>R88-2</v>
      </c>
      <c r="B4002" t="str">
        <f t="shared" si="493"/>
        <v>DCDC1_SDA</v>
      </c>
      <c r="C4002" t="str">
        <f t="shared" si="494"/>
        <v>R88-DCDC1_SDA</v>
      </c>
      <c r="D4002" t="str">
        <f t="shared" si="495"/>
        <v>R88-2</v>
      </c>
      <c r="E4002" t="s">
        <v>3605</v>
      </c>
      <c r="F4002">
        <v>2</v>
      </c>
      <c r="G4002" t="s">
        <v>923</v>
      </c>
      <c r="AT4002" t="str">
        <f t="shared" si="496"/>
        <v>DCDC_SDA</v>
      </c>
      <c r="AU4002" t="str">
        <f t="shared" si="497"/>
        <v>R88</v>
      </c>
    </row>
    <row r="4003" spans="1:47" x14ac:dyDescent="0.25">
      <c r="A4003" t="str">
        <f t="shared" si="492"/>
        <v>R89-1</v>
      </c>
      <c r="B4003" t="str">
        <f t="shared" si="493"/>
        <v>GND</v>
      </c>
      <c r="C4003" t="str">
        <f t="shared" si="494"/>
        <v>R89-GND</v>
      </c>
      <c r="D4003" t="str">
        <f t="shared" si="495"/>
        <v>R89-1</v>
      </c>
      <c r="E4003" t="s">
        <v>3606</v>
      </c>
      <c r="F4003">
        <v>1</v>
      </c>
      <c r="G4003" t="s">
        <v>433</v>
      </c>
      <c r="AT4003" t="str">
        <f t="shared" si="496"/>
        <v>GND</v>
      </c>
      <c r="AU4003" t="str">
        <f t="shared" si="497"/>
        <v>--</v>
      </c>
    </row>
    <row r="4004" spans="1:47" x14ac:dyDescent="0.25">
      <c r="A4004" t="str">
        <f t="shared" si="492"/>
        <v>R89-2</v>
      </c>
      <c r="B4004" t="str">
        <f t="shared" si="493"/>
        <v>NetR89_2</v>
      </c>
      <c r="C4004" t="str">
        <f t="shared" si="494"/>
        <v>R89-NetR89_2</v>
      </c>
      <c r="D4004" t="str">
        <f t="shared" si="495"/>
        <v>R89-2</v>
      </c>
      <c r="E4004" t="s">
        <v>3606</v>
      </c>
      <c r="F4004">
        <v>2</v>
      </c>
      <c r="G4004" t="s">
        <v>1210</v>
      </c>
      <c r="AT4004" t="str">
        <f t="shared" si="496"/>
        <v>NetR89_2</v>
      </c>
      <c r="AU4004" t="str">
        <f t="shared" si="497"/>
        <v>--</v>
      </c>
    </row>
    <row r="4005" spans="1:47" x14ac:dyDescent="0.25">
      <c r="A4005" t="str">
        <f t="shared" si="492"/>
        <v>R90-1</v>
      </c>
      <c r="B4005" t="str">
        <f t="shared" si="493"/>
        <v>12.0V</v>
      </c>
      <c r="C4005" t="str">
        <f t="shared" si="494"/>
        <v>R90-12.0V</v>
      </c>
      <c r="D4005" t="str">
        <f t="shared" si="495"/>
        <v>R90-1</v>
      </c>
      <c r="E4005" t="s">
        <v>3607</v>
      </c>
      <c r="F4005">
        <v>1</v>
      </c>
      <c r="G4005" t="s">
        <v>443</v>
      </c>
      <c r="AT4005" t="str">
        <f t="shared" si="496"/>
        <v>12.0V</v>
      </c>
      <c r="AU4005" t="str">
        <f t="shared" si="497"/>
        <v>--</v>
      </c>
    </row>
    <row r="4006" spans="1:47" x14ac:dyDescent="0.25">
      <c r="A4006" t="str">
        <f t="shared" si="492"/>
        <v>R90-2</v>
      </c>
      <c r="B4006" t="str">
        <f t="shared" si="493"/>
        <v>EN_3V3AUX</v>
      </c>
      <c r="C4006" t="str">
        <f t="shared" si="494"/>
        <v>R90-EN_3V3AUX</v>
      </c>
      <c r="D4006" t="str">
        <f t="shared" si="495"/>
        <v>R90-2</v>
      </c>
      <c r="E4006" t="s">
        <v>3607</v>
      </c>
      <c r="F4006">
        <v>2</v>
      </c>
      <c r="G4006" t="s">
        <v>929</v>
      </c>
      <c r="AT4006" t="str">
        <f t="shared" si="496"/>
        <v>EN_3V3AUX</v>
      </c>
      <c r="AU4006" t="str">
        <f t="shared" si="497"/>
        <v>--</v>
      </c>
    </row>
    <row r="4007" spans="1:47" x14ac:dyDescent="0.25">
      <c r="A4007" t="str">
        <f t="shared" si="492"/>
        <v>R91-1</v>
      </c>
      <c r="B4007" t="str">
        <f t="shared" si="493"/>
        <v>EN_3V3AUX</v>
      </c>
      <c r="C4007" t="str">
        <f t="shared" si="494"/>
        <v>R91-EN_3V3AUX</v>
      </c>
      <c r="D4007" t="str">
        <f t="shared" si="495"/>
        <v>R91-1</v>
      </c>
      <c r="E4007" t="s">
        <v>3608</v>
      </c>
      <c r="F4007">
        <v>1</v>
      </c>
      <c r="G4007" t="s">
        <v>929</v>
      </c>
      <c r="AT4007" t="str">
        <f t="shared" si="496"/>
        <v>EN_3V3AUX</v>
      </c>
      <c r="AU4007" t="str">
        <f t="shared" si="497"/>
        <v>--</v>
      </c>
    </row>
    <row r="4008" spans="1:47" x14ac:dyDescent="0.25">
      <c r="A4008" t="str">
        <f t="shared" si="492"/>
        <v>R91-2</v>
      </c>
      <c r="B4008" t="str">
        <f t="shared" si="493"/>
        <v>GND</v>
      </c>
      <c r="C4008" t="str">
        <f t="shared" si="494"/>
        <v>R91-GND</v>
      </c>
      <c r="D4008" t="str">
        <f t="shared" si="495"/>
        <v>R91-2</v>
      </c>
      <c r="E4008" t="s">
        <v>3608</v>
      </c>
      <c r="F4008">
        <v>2</v>
      </c>
      <c r="G4008" t="s">
        <v>433</v>
      </c>
      <c r="AT4008" t="str">
        <f t="shared" si="496"/>
        <v>GND</v>
      </c>
      <c r="AU4008" t="str">
        <f t="shared" si="497"/>
        <v>--</v>
      </c>
    </row>
    <row r="4009" spans="1:47" x14ac:dyDescent="0.25">
      <c r="A4009" t="str">
        <f t="shared" si="492"/>
        <v>R92-1</v>
      </c>
      <c r="B4009" t="str">
        <f t="shared" si="493"/>
        <v>DCDC1_SDA</v>
      </c>
      <c r="C4009" t="str">
        <f t="shared" si="494"/>
        <v>R92-DCDC1_SDA</v>
      </c>
      <c r="D4009" t="str">
        <f t="shared" si="495"/>
        <v>R92-1</v>
      </c>
      <c r="E4009" t="s">
        <v>3609</v>
      </c>
      <c r="F4009">
        <v>1</v>
      </c>
      <c r="G4009" t="s">
        <v>923</v>
      </c>
      <c r="AT4009" t="str">
        <f t="shared" si="496"/>
        <v>DCDC_SDA</v>
      </c>
      <c r="AU4009" t="str">
        <f t="shared" si="497"/>
        <v>R88</v>
      </c>
    </row>
    <row r="4010" spans="1:47" x14ac:dyDescent="0.25">
      <c r="A4010" t="str">
        <f t="shared" si="492"/>
        <v>R92-2</v>
      </c>
      <c r="B4010" t="str">
        <f t="shared" si="493"/>
        <v>GND</v>
      </c>
      <c r="C4010" t="str">
        <f t="shared" si="494"/>
        <v>R92-GND</v>
      </c>
      <c r="D4010" t="str">
        <f t="shared" si="495"/>
        <v>R92-2</v>
      </c>
      <c r="E4010" t="s">
        <v>3609</v>
      </c>
      <c r="F4010">
        <v>2</v>
      </c>
      <c r="G4010" t="s">
        <v>433</v>
      </c>
      <c r="AT4010" t="str">
        <f t="shared" si="496"/>
        <v>GND</v>
      </c>
      <c r="AU4010" t="str">
        <f t="shared" si="497"/>
        <v>--</v>
      </c>
    </row>
    <row r="4011" spans="1:47" x14ac:dyDescent="0.25">
      <c r="A4011" t="str">
        <f t="shared" si="492"/>
        <v>R93-1</v>
      </c>
      <c r="B4011" t="str">
        <f t="shared" si="493"/>
        <v>1.8V</v>
      </c>
      <c r="C4011" t="str">
        <f t="shared" si="494"/>
        <v>R93-1.8V</v>
      </c>
      <c r="D4011" t="str">
        <f t="shared" si="495"/>
        <v>R93-1</v>
      </c>
      <c r="E4011" t="s">
        <v>3610</v>
      </c>
      <c r="F4011">
        <v>1</v>
      </c>
      <c r="G4011" t="s">
        <v>441</v>
      </c>
      <c r="AT4011" t="str">
        <f t="shared" si="496"/>
        <v>1.8V</v>
      </c>
      <c r="AU4011" t="str">
        <f t="shared" si="497"/>
        <v>--</v>
      </c>
    </row>
    <row r="4012" spans="1:47" x14ac:dyDescent="0.25">
      <c r="A4012" t="str">
        <f t="shared" si="492"/>
        <v>R93-2</v>
      </c>
      <c r="B4012" t="str">
        <f t="shared" si="493"/>
        <v>AS_DATA1</v>
      </c>
      <c r="C4012" t="str">
        <f t="shared" si="494"/>
        <v>R93-AS_DATA1</v>
      </c>
      <c r="D4012" t="str">
        <f t="shared" si="495"/>
        <v>R93-2</v>
      </c>
      <c r="E4012" t="s">
        <v>3610</v>
      </c>
      <c r="F4012">
        <v>2</v>
      </c>
      <c r="G4012" t="s">
        <v>454</v>
      </c>
      <c r="AT4012" t="str">
        <f t="shared" si="496"/>
        <v>AS_DATA1</v>
      </c>
      <c r="AU4012" t="str">
        <f t="shared" si="497"/>
        <v>--</v>
      </c>
    </row>
    <row r="4013" spans="1:47" x14ac:dyDescent="0.25">
      <c r="A4013" t="str">
        <f t="shared" si="492"/>
        <v>R94-1</v>
      </c>
      <c r="B4013" t="str">
        <f t="shared" si="493"/>
        <v>1.8V</v>
      </c>
      <c r="C4013" t="str">
        <f t="shared" si="494"/>
        <v>R94-1.8V</v>
      </c>
      <c r="D4013" t="str">
        <f t="shared" si="495"/>
        <v>R94-1</v>
      </c>
      <c r="E4013" t="s">
        <v>3611</v>
      </c>
      <c r="F4013">
        <v>1</v>
      </c>
      <c r="G4013" t="s">
        <v>441</v>
      </c>
      <c r="AT4013" t="str">
        <f t="shared" si="496"/>
        <v>1.8V</v>
      </c>
      <c r="AU4013" t="str">
        <f t="shared" si="497"/>
        <v>--</v>
      </c>
    </row>
    <row r="4014" spans="1:47" x14ac:dyDescent="0.25">
      <c r="A4014" t="str">
        <f t="shared" si="492"/>
        <v>R94-2</v>
      </c>
      <c r="B4014" t="str">
        <f t="shared" si="493"/>
        <v>AS_DATA0</v>
      </c>
      <c r="C4014" t="str">
        <f t="shared" si="494"/>
        <v>R94-AS_DATA0</v>
      </c>
      <c r="D4014" t="str">
        <f t="shared" si="495"/>
        <v>R94-2</v>
      </c>
      <c r="E4014" t="s">
        <v>3611</v>
      </c>
      <c r="F4014">
        <v>2</v>
      </c>
      <c r="G4014" t="s">
        <v>452</v>
      </c>
      <c r="AT4014" t="str">
        <f t="shared" si="496"/>
        <v>AS_DATA0</v>
      </c>
      <c r="AU4014" t="str">
        <f t="shared" si="497"/>
        <v>--</v>
      </c>
    </row>
    <row r="4015" spans="1:47" x14ac:dyDescent="0.25">
      <c r="A4015" t="str">
        <f t="shared" si="492"/>
        <v>R95-1</v>
      </c>
      <c r="B4015" t="str">
        <f t="shared" si="493"/>
        <v>AS_R_CLK</v>
      </c>
      <c r="C4015" t="str">
        <f t="shared" si="494"/>
        <v>R95-AS_R_CLK</v>
      </c>
      <c r="D4015" t="str">
        <f t="shared" si="495"/>
        <v>R95-1</v>
      </c>
      <c r="E4015" t="s">
        <v>3612</v>
      </c>
      <c r="F4015">
        <v>1</v>
      </c>
      <c r="G4015" t="s">
        <v>462</v>
      </c>
      <c r="AT4015" t="str">
        <f t="shared" si="496"/>
        <v>AS_R_CLK</v>
      </c>
      <c r="AU4015" t="str">
        <f t="shared" si="497"/>
        <v>--</v>
      </c>
    </row>
    <row r="4016" spans="1:47" x14ac:dyDescent="0.25">
      <c r="A4016" t="str">
        <f t="shared" si="492"/>
        <v>R95-2</v>
      </c>
      <c r="B4016" t="str">
        <f t="shared" si="493"/>
        <v>1.8V</v>
      </c>
      <c r="C4016" t="str">
        <f t="shared" si="494"/>
        <v>R95-1.8V</v>
      </c>
      <c r="D4016" t="str">
        <f t="shared" si="495"/>
        <v>R95-2</v>
      </c>
      <c r="E4016" t="s">
        <v>3612</v>
      </c>
      <c r="F4016">
        <v>2</v>
      </c>
      <c r="G4016" t="s">
        <v>441</v>
      </c>
      <c r="AT4016" t="str">
        <f t="shared" si="496"/>
        <v>1.8V</v>
      </c>
      <c r="AU4016" t="str">
        <f t="shared" si="497"/>
        <v>--</v>
      </c>
    </row>
    <row r="4017" spans="1:47" x14ac:dyDescent="0.25">
      <c r="A4017" t="str">
        <f t="shared" si="492"/>
        <v>R96-1</v>
      </c>
      <c r="B4017" t="str">
        <f t="shared" si="493"/>
        <v>GND</v>
      </c>
      <c r="C4017" t="str">
        <f t="shared" si="494"/>
        <v>R96-GND</v>
      </c>
      <c r="D4017" t="str">
        <f t="shared" si="495"/>
        <v>R96-1</v>
      </c>
      <c r="E4017" t="s">
        <v>3613</v>
      </c>
      <c r="F4017">
        <v>1</v>
      </c>
      <c r="G4017" t="s">
        <v>433</v>
      </c>
      <c r="AT4017" t="str">
        <f t="shared" si="496"/>
        <v>GND</v>
      </c>
      <c r="AU4017" t="str">
        <f t="shared" si="497"/>
        <v>--</v>
      </c>
    </row>
    <row r="4018" spans="1:47" x14ac:dyDescent="0.25">
      <c r="A4018" t="str">
        <f t="shared" si="492"/>
        <v>R96-2</v>
      </c>
      <c r="B4018" t="str">
        <f t="shared" si="493"/>
        <v>EE_WP</v>
      </c>
      <c r="C4018" t="str">
        <f t="shared" si="494"/>
        <v>R96-EE_WP</v>
      </c>
      <c r="D4018" t="str">
        <f t="shared" si="495"/>
        <v>R96-2</v>
      </c>
      <c r="E4018" t="s">
        <v>3613</v>
      </c>
      <c r="F4018">
        <v>2</v>
      </c>
      <c r="G4018" t="s">
        <v>928</v>
      </c>
      <c r="AT4018" t="str">
        <f t="shared" si="496"/>
        <v>EE_WP</v>
      </c>
      <c r="AU4018" t="str">
        <f t="shared" si="497"/>
        <v>--</v>
      </c>
    </row>
    <row r="4019" spans="1:47" x14ac:dyDescent="0.25">
      <c r="A4019" t="str">
        <f t="shared" si="492"/>
        <v>R129-1</v>
      </c>
      <c r="B4019" t="str">
        <f t="shared" si="493"/>
        <v>CLK12M</v>
      </c>
      <c r="C4019" t="str">
        <f t="shared" si="494"/>
        <v>R129-CLK12M</v>
      </c>
      <c r="D4019" t="str">
        <f t="shared" si="495"/>
        <v>R129-1</v>
      </c>
      <c r="E4019" t="s">
        <v>3614</v>
      </c>
      <c r="F4019">
        <v>1</v>
      </c>
      <c r="G4019" t="s">
        <v>918</v>
      </c>
      <c r="AT4019" t="str">
        <f t="shared" si="496"/>
        <v>USB_CLK12M</v>
      </c>
      <c r="AU4019" t="str">
        <f t="shared" si="497"/>
        <v>R129</v>
      </c>
    </row>
    <row r="4020" spans="1:47" x14ac:dyDescent="0.25">
      <c r="A4020" t="str">
        <f t="shared" si="492"/>
        <v>R129-2</v>
      </c>
      <c r="B4020" t="str">
        <f t="shared" si="493"/>
        <v>USB_CLK12M</v>
      </c>
      <c r="C4020" t="str">
        <f t="shared" si="494"/>
        <v>R129-USB_CLK12M</v>
      </c>
      <c r="D4020" t="str">
        <f t="shared" si="495"/>
        <v>R129-2</v>
      </c>
      <c r="E4020" t="s">
        <v>3614</v>
      </c>
      <c r="F4020">
        <v>2</v>
      </c>
      <c r="G4020" t="s">
        <v>1246</v>
      </c>
      <c r="AT4020" t="str">
        <f t="shared" si="496"/>
        <v>CLK12M</v>
      </c>
      <c r="AU4020" t="str">
        <f t="shared" si="497"/>
        <v>R129</v>
      </c>
    </row>
    <row r="4021" spans="1:47" x14ac:dyDescent="0.25">
      <c r="A4021" t="str">
        <f t="shared" si="492"/>
        <v>R156-1</v>
      </c>
      <c r="B4021" t="str">
        <f t="shared" si="493"/>
        <v>3.3VAUX</v>
      </c>
      <c r="C4021" t="str">
        <f t="shared" si="494"/>
        <v>R156-3.3VAUX</v>
      </c>
      <c r="D4021" t="str">
        <f t="shared" si="495"/>
        <v>R156-1</v>
      </c>
      <c r="E4021" t="s">
        <v>3615</v>
      </c>
      <c r="F4021">
        <v>1</v>
      </c>
      <c r="G4021" t="s">
        <v>448</v>
      </c>
      <c r="AT4021" t="str">
        <f t="shared" si="496"/>
        <v>3.3VAUX</v>
      </c>
      <c r="AU4021" t="str">
        <f t="shared" si="497"/>
        <v>--</v>
      </c>
    </row>
    <row r="4022" spans="1:47" x14ac:dyDescent="0.25">
      <c r="A4022" t="str">
        <f t="shared" si="492"/>
        <v>R156-2</v>
      </c>
      <c r="B4022" t="str">
        <f t="shared" si="493"/>
        <v>PG_3V3AUX</v>
      </c>
      <c r="C4022" t="str">
        <f t="shared" si="494"/>
        <v>R156-PG_3V3AUX</v>
      </c>
      <c r="D4022" t="str">
        <f t="shared" si="495"/>
        <v>R156-2</v>
      </c>
      <c r="E4022" t="s">
        <v>3615</v>
      </c>
      <c r="F4022">
        <v>2</v>
      </c>
      <c r="G4022" t="s">
        <v>1211</v>
      </c>
      <c r="AT4022" t="str">
        <f t="shared" si="496"/>
        <v>PG_3V3AUX</v>
      </c>
      <c r="AU4022" t="str">
        <f t="shared" si="497"/>
        <v>--</v>
      </c>
    </row>
    <row r="4023" spans="1:47" x14ac:dyDescent="0.25">
      <c r="A4023" t="str">
        <f t="shared" si="492"/>
        <v>R158-1</v>
      </c>
      <c r="B4023" t="str">
        <f t="shared" si="493"/>
        <v>12.0V</v>
      </c>
      <c r="C4023" t="str">
        <f t="shared" si="494"/>
        <v>R158-12.0V</v>
      </c>
      <c r="D4023" t="str">
        <f t="shared" si="495"/>
        <v>R158-1</v>
      </c>
      <c r="E4023" t="s">
        <v>3616</v>
      </c>
      <c r="F4023">
        <v>1</v>
      </c>
      <c r="G4023" t="s">
        <v>443</v>
      </c>
      <c r="AT4023" t="str">
        <f t="shared" si="496"/>
        <v>12.0V</v>
      </c>
      <c r="AU4023" t="str">
        <f t="shared" si="497"/>
        <v>--</v>
      </c>
    </row>
    <row r="4024" spans="1:47" x14ac:dyDescent="0.25">
      <c r="A4024" t="str">
        <f t="shared" si="492"/>
        <v>R158-2</v>
      </c>
      <c r="B4024" t="str">
        <f t="shared" si="493"/>
        <v>NetC629_2</v>
      </c>
      <c r="C4024" t="str">
        <f t="shared" si="494"/>
        <v>R158-NetC629_2</v>
      </c>
      <c r="D4024" t="str">
        <f t="shared" si="495"/>
        <v>R158-2</v>
      </c>
      <c r="E4024" t="s">
        <v>3616</v>
      </c>
      <c r="F4024">
        <v>2</v>
      </c>
      <c r="G4024" t="s">
        <v>1177</v>
      </c>
      <c r="AT4024" t="str">
        <f t="shared" si="496"/>
        <v>NetC629_2</v>
      </c>
      <c r="AU4024" t="str">
        <f t="shared" si="497"/>
        <v>--</v>
      </c>
    </row>
    <row r="4025" spans="1:47" x14ac:dyDescent="0.25">
      <c r="A4025" t="str">
        <f t="shared" si="492"/>
        <v>R163-1</v>
      </c>
      <c r="B4025" t="str">
        <f t="shared" si="493"/>
        <v>LPDDR4A_REFCK_P</v>
      </c>
      <c r="C4025" t="str">
        <f t="shared" si="494"/>
        <v>R163-LPDDR4A_REFCK_P</v>
      </c>
      <c r="D4025" t="str">
        <f t="shared" si="495"/>
        <v>R163-1</v>
      </c>
      <c r="E4025" t="s">
        <v>3617</v>
      </c>
      <c r="F4025">
        <v>1</v>
      </c>
      <c r="G4025" t="s">
        <v>1063</v>
      </c>
      <c r="AT4025" t="str">
        <f t="shared" si="496"/>
        <v>LPDDR4A_REFCK_P</v>
      </c>
      <c r="AU4025" t="str">
        <f t="shared" si="497"/>
        <v>--</v>
      </c>
    </row>
    <row r="4026" spans="1:47" x14ac:dyDescent="0.25">
      <c r="A4026" t="str">
        <f t="shared" si="492"/>
        <v>R163-2</v>
      </c>
      <c r="B4026" t="str">
        <f t="shared" si="493"/>
        <v>GND</v>
      </c>
      <c r="C4026" t="str">
        <f t="shared" si="494"/>
        <v>R163-GND</v>
      </c>
      <c r="D4026" t="str">
        <f t="shared" si="495"/>
        <v>R163-2</v>
      </c>
      <c r="E4026" t="s">
        <v>3617</v>
      </c>
      <c r="F4026">
        <v>2</v>
      </c>
      <c r="G4026" t="s">
        <v>433</v>
      </c>
      <c r="AT4026" t="str">
        <f t="shared" si="496"/>
        <v>GND</v>
      </c>
      <c r="AU4026" t="str">
        <f t="shared" si="497"/>
        <v>--</v>
      </c>
    </row>
    <row r="4027" spans="1:47" x14ac:dyDescent="0.25">
      <c r="A4027" t="str">
        <f t="shared" si="492"/>
        <v>R164-1</v>
      </c>
      <c r="B4027" t="str">
        <f t="shared" si="493"/>
        <v>NetR28_2</v>
      </c>
      <c r="C4027" t="str">
        <f t="shared" si="494"/>
        <v>R164-NetR28_2</v>
      </c>
      <c r="D4027" t="str">
        <f t="shared" si="495"/>
        <v>R164-1</v>
      </c>
      <c r="E4027" t="s">
        <v>3618</v>
      </c>
      <c r="F4027">
        <v>1</v>
      </c>
      <c r="G4027" t="s">
        <v>1190</v>
      </c>
      <c r="AT4027" t="str">
        <f t="shared" si="496"/>
        <v>NetR28_2</v>
      </c>
      <c r="AU4027" t="str">
        <f t="shared" si="497"/>
        <v>--</v>
      </c>
    </row>
    <row r="4028" spans="1:47" x14ac:dyDescent="0.25">
      <c r="A4028" t="str">
        <f t="shared" si="492"/>
        <v>R164-2</v>
      </c>
      <c r="B4028" t="str">
        <f t="shared" si="493"/>
        <v>GND</v>
      </c>
      <c r="C4028" t="str">
        <f t="shared" si="494"/>
        <v>R164-GND</v>
      </c>
      <c r="D4028" t="str">
        <f t="shared" si="495"/>
        <v>R164-2</v>
      </c>
      <c r="E4028" t="s">
        <v>3618</v>
      </c>
      <c r="F4028">
        <v>2</v>
      </c>
      <c r="G4028" t="s">
        <v>433</v>
      </c>
      <c r="AT4028" t="str">
        <f t="shared" si="496"/>
        <v>GND</v>
      </c>
      <c r="AU4028" t="str">
        <f t="shared" si="497"/>
        <v>--</v>
      </c>
    </row>
    <row r="4029" spans="1:47" x14ac:dyDescent="0.25">
      <c r="A4029" t="str">
        <f t="shared" si="492"/>
        <v>R167-1</v>
      </c>
      <c r="B4029" t="str">
        <f t="shared" si="493"/>
        <v>GND</v>
      </c>
      <c r="C4029" t="str">
        <f t="shared" si="494"/>
        <v>R167-GND</v>
      </c>
      <c r="D4029" t="str">
        <f t="shared" si="495"/>
        <v>R167-1</v>
      </c>
      <c r="E4029" t="s">
        <v>3619</v>
      </c>
      <c r="F4029">
        <v>1</v>
      </c>
      <c r="G4029" t="s">
        <v>433</v>
      </c>
      <c r="AT4029" t="str">
        <f t="shared" si="496"/>
        <v>GND</v>
      </c>
      <c r="AU4029" t="str">
        <f t="shared" si="497"/>
        <v>--</v>
      </c>
    </row>
    <row r="4030" spans="1:47" x14ac:dyDescent="0.25">
      <c r="A4030" t="str">
        <f t="shared" si="492"/>
        <v>R167-2</v>
      </c>
      <c r="B4030" t="str">
        <f t="shared" si="493"/>
        <v>PHY_LED1</v>
      </c>
      <c r="C4030" t="str">
        <f t="shared" si="494"/>
        <v>R167-PHY_LED1</v>
      </c>
      <c r="D4030" t="str">
        <f t="shared" si="495"/>
        <v>R167-2</v>
      </c>
      <c r="E4030" t="s">
        <v>3619</v>
      </c>
      <c r="F4030">
        <v>2</v>
      </c>
      <c r="G4030" t="s">
        <v>719</v>
      </c>
      <c r="AT4030" t="str">
        <f t="shared" si="496"/>
        <v>PHY_LED1</v>
      </c>
      <c r="AU4030" t="str">
        <f t="shared" si="497"/>
        <v>--</v>
      </c>
    </row>
    <row r="4031" spans="1:47" x14ac:dyDescent="0.25">
      <c r="A4031" t="str">
        <f t="shared" si="492"/>
        <v>R168-1</v>
      </c>
      <c r="B4031" t="str">
        <f t="shared" si="493"/>
        <v>RX_ER</v>
      </c>
      <c r="C4031" t="str">
        <f t="shared" si="494"/>
        <v>R168-RX_ER</v>
      </c>
      <c r="D4031" t="str">
        <f t="shared" si="495"/>
        <v>R168-1</v>
      </c>
      <c r="E4031" t="s">
        <v>3620</v>
      </c>
      <c r="F4031">
        <v>1</v>
      </c>
      <c r="G4031" t="s">
        <v>1238</v>
      </c>
      <c r="AT4031" t="str">
        <f t="shared" si="496"/>
        <v>RX_ER</v>
      </c>
      <c r="AU4031" t="str">
        <f t="shared" si="497"/>
        <v>--</v>
      </c>
    </row>
    <row r="4032" spans="1:47" x14ac:dyDescent="0.25">
      <c r="A4032" t="str">
        <f t="shared" si="492"/>
        <v>R168-2</v>
      </c>
      <c r="B4032" t="str">
        <f t="shared" si="493"/>
        <v>1.8V</v>
      </c>
      <c r="C4032" t="str">
        <f t="shared" si="494"/>
        <v>R168-1.8V</v>
      </c>
      <c r="D4032" t="str">
        <f t="shared" si="495"/>
        <v>R168-2</v>
      </c>
      <c r="E4032" t="s">
        <v>3620</v>
      </c>
      <c r="F4032">
        <v>2</v>
      </c>
      <c r="G4032" t="s">
        <v>441</v>
      </c>
      <c r="AT4032" t="str">
        <f t="shared" si="496"/>
        <v>1.8V</v>
      </c>
      <c r="AU4032" t="str">
        <f t="shared" si="497"/>
        <v>--</v>
      </c>
    </row>
    <row r="4033" spans="1:47" x14ac:dyDescent="0.25">
      <c r="A4033" t="str">
        <f t="shared" si="492"/>
        <v>R176-1</v>
      </c>
      <c r="B4033" t="str">
        <f t="shared" si="493"/>
        <v>Link_ST</v>
      </c>
      <c r="C4033" t="str">
        <f t="shared" si="494"/>
        <v>R176-Link_ST</v>
      </c>
      <c r="D4033" t="str">
        <f t="shared" si="495"/>
        <v>R176-1</v>
      </c>
      <c r="E4033" t="s">
        <v>3621</v>
      </c>
      <c r="F4033">
        <v>1</v>
      </c>
      <c r="G4033" t="s">
        <v>2976</v>
      </c>
      <c r="AT4033" t="str">
        <f t="shared" si="496"/>
        <v>Link_ST</v>
      </c>
      <c r="AU4033" t="str">
        <f t="shared" si="497"/>
        <v>--</v>
      </c>
    </row>
    <row r="4034" spans="1:47" x14ac:dyDescent="0.25">
      <c r="A4034" t="str">
        <f t="shared" si="492"/>
        <v>R176-2</v>
      </c>
      <c r="B4034" t="str">
        <f t="shared" si="493"/>
        <v>GND</v>
      </c>
      <c r="C4034" t="str">
        <f t="shared" si="494"/>
        <v>R176-GND</v>
      </c>
      <c r="D4034" t="str">
        <f t="shared" si="495"/>
        <v>R176-2</v>
      </c>
      <c r="E4034" t="s">
        <v>3621</v>
      </c>
      <c r="F4034">
        <v>2</v>
      </c>
      <c r="G4034" t="s">
        <v>433</v>
      </c>
      <c r="AT4034" t="str">
        <f t="shared" si="496"/>
        <v>GND</v>
      </c>
      <c r="AU4034" t="str">
        <f t="shared" si="497"/>
        <v>--</v>
      </c>
    </row>
    <row r="4035" spans="1:47" x14ac:dyDescent="0.25">
      <c r="A4035" t="str">
        <f t="shared" si="492"/>
        <v>R177-1</v>
      </c>
      <c r="B4035" t="str">
        <f t="shared" si="493"/>
        <v>3.3V</v>
      </c>
      <c r="C4035" t="str">
        <f t="shared" si="494"/>
        <v>R177-3.3V</v>
      </c>
      <c r="D4035" t="str">
        <f t="shared" si="495"/>
        <v>R177-1</v>
      </c>
      <c r="E4035" t="s">
        <v>3622</v>
      </c>
      <c r="F4035">
        <v>1</v>
      </c>
      <c r="G4035" t="s">
        <v>446</v>
      </c>
      <c r="AT4035" t="str">
        <f t="shared" si="496"/>
        <v>3.3V</v>
      </c>
      <c r="AU4035" t="str">
        <f t="shared" si="497"/>
        <v>--</v>
      </c>
    </row>
    <row r="4036" spans="1:47" x14ac:dyDescent="0.25">
      <c r="A4036" t="str">
        <f t="shared" si="492"/>
        <v>R177-2</v>
      </c>
      <c r="B4036" t="str">
        <f t="shared" si="493"/>
        <v>PHY_RESET</v>
      </c>
      <c r="C4036" t="str">
        <f t="shared" si="494"/>
        <v>R177-PHY_RESET</v>
      </c>
      <c r="D4036" t="str">
        <f t="shared" si="495"/>
        <v>R177-2</v>
      </c>
      <c r="E4036" t="s">
        <v>3622</v>
      </c>
      <c r="F4036">
        <v>2</v>
      </c>
      <c r="G4036" t="s">
        <v>1228</v>
      </c>
      <c r="AT4036" t="str">
        <f t="shared" si="496"/>
        <v>PHY_RESET</v>
      </c>
      <c r="AU4036" t="str">
        <f t="shared" si="497"/>
        <v>--</v>
      </c>
    </row>
    <row r="4037" spans="1:47" x14ac:dyDescent="0.25">
      <c r="A4037" t="str">
        <f t="shared" si="492"/>
        <v>R178-1</v>
      </c>
      <c r="B4037" t="str">
        <f t="shared" si="493"/>
        <v>3.3V</v>
      </c>
      <c r="C4037" t="str">
        <f t="shared" si="494"/>
        <v>R178-3.3V</v>
      </c>
      <c r="D4037" t="str">
        <f t="shared" si="495"/>
        <v>R178-1</v>
      </c>
      <c r="E4037" t="s">
        <v>3623</v>
      </c>
      <c r="F4037">
        <v>1</v>
      </c>
      <c r="G4037" t="s">
        <v>446</v>
      </c>
      <c r="AT4037" t="str">
        <f t="shared" si="496"/>
        <v>3.3V</v>
      </c>
      <c r="AU4037" t="str">
        <f t="shared" si="497"/>
        <v>--</v>
      </c>
    </row>
    <row r="4038" spans="1:47" x14ac:dyDescent="0.25">
      <c r="A4038" t="str">
        <f t="shared" ref="A4038:A4101" si="498">$E4038&amp;"-"&amp;$F4038</f>
        <v>R178-2</v>
      </c>
      <c r="B4038" t="str">
        <f t="shared" ref="B4038:B4101" si="499">IF(OR(E4038=$A$2,E4038=$B$2,E4038=$C$2,E4038=$D$2),"--",G4038)</f>
        <v>PHY_LED1</v>
      </c>
      <c r="C4038" t="str">
        <f t="shared" ref="C4038:C4101" si="500">$E4038&amp;"-"&amp;$G4038</f>
        <v>R178-PHY_LED1</v>
      </c>
      <c r="D4038" t="str">
        <f t="shared" ref="D4038:D4101" si="501">A4038</f>
        <v>R178-2</v>
      </c>
      <c r="E4038" t="s">
        <v>3623</v>
      </c>
      <c r="F4038">
        <v>2</v>
      </c>
      <c r="G4038" t="s">
        <v>719</v>
      </c>
      <c r="AT4038" t="str">
        <f t="shared" ref="AT4038:AT4101" si="502">IF(IF(COUNTIF($AO$6:$AQ$150,B4038)&gt;0,"---","--")="---",VLOOKUP(B4038,$AO$6:$AQ$150,3,0),B4038)</f>
        <v>PHY_LED1</v>
      </c>
      <c r="AU4038" t="str">
        <f t="shared" ref="AU4038:AU4101" si="503">IF(IF(COUNTIF($AO$6:$AQ$150,B4038)&gt;0,"---","--")="---",VLOOKUP(B4038,$AO$6:$AQ$150,2,0),"--")</f>
        <v>--</v>
      </c>
    </row>
    <row r="4039" spans="1:47" x14ac:dyDescent="0.25">
      <c r="A4039" t="str">
        <f t="shared" si="498"/>
        <v>R181-1</v>
      </c>
      <c r="B4039" t="str">
        <f t="shared" si="499"/>
        <v>ETH_RXCK</v>
      </c>
      <c r="C4039" t="str">
        <f t="shared" si="500"/>
        <v>R181-ETH_RXCK</v>
      </c>
      <c r="D4039" t="str">
        <f t="shared" si="501"/>
        <v>R181-1</v>
      </c>
      <c r="E4039" t="s">
        <v>3624</v>
      </c>
      <c r="F4039">
        <v>1</v>
      </c>
      <c r="G4039" t="s">
        <v>935</v>
      </c>
      <c r="AT4039" t="str">
        <f t="shared" si="502"/>
        <v>ETH_RXCK</v>
      </c>
      <c r="AU4039" t="str">
        <f t="shared" si="503"/>
        <v>--</v>
      </c>
    </row>
    <row r="4040" spans="1:47" x14ac:dyDescent="0.25">
      <c r="A4040" t="str">
        <f t="shared" si="498"/>
        <v>R181-2</v>
      </c>
      <c r="B4040" t="str">
        <f t="shared" si="499"/>
        <v>GND</v>
      </c>
      <c r="C4040" t="str">
        <f t="shared" si="500"/>
        <v>R181-GND</v>
      </c>
      <c r="D4040" t="str">
        <f t="shared" si="501"/>
        <v>R181-2</v>
      </c>
      <c r="E4040" t="s">
        <v>3624</v>
      </c>
      <c r="F4040">
        <v>2</v>
      </c>
      <c r="G4040" t="s">
        <v>433</v>
      </c>
      <c r="AT4040" t="str">
        <f t="shared" si="502"/>
        <v>GND</v>
      </c>
      <c r="AU4040" t="str">
        <f t="shared" si="503"/>
        <v>--</v>
      </c>
    </row>
    <row r="4041" spans="1:47" x14ac:dyDescent="0.25">
      <c r="A4041" t="str">
        <f t="shared" si="498"/>
        <v>R182-1</v>
      </c>
      <c r="B4041" t="str">
        <f t="shared" si="499"/>
        <v>ETH_RXCTL</v>
      </c>
      <c r="C4041" t="str">
        <f t="shared" si="500"/>
        <v>R182-ETH_RXCTL</v>
      </c>
      <c r="D4041" t="str">
        <f t="shared" si="501"/>
        <v>R182-1</v>
      </c>
      <c r="E4041" t="s">
        <v>3625</v>
      </c>
      <c r="F4041">
        <v>1</v>
      </c>
      <c r="G4041" t="s">
        <v>936</v>
      </c>
      <c r="AT4041" t="str">
        <f t="shared" si="502"/>
        <v>ETH_RXCTL</v>
      </c>
      <c r="AU4041" t="str">
        <f t="shared" si="503"/>
        <v>--</v>
      </c>
    </row>
    <row r="4042" spans="1:47" x14ac:dyDescent="0.25">
      <c r="A4042" t="str">
        <f t="shared" si="498"/>
        <v>R182-2</v>
      </c>
      <c r="B4042" t="str">
        <f t="shared" si="499"/>
        <v>GND</v>
      </c>
      <c r="C4042" t="str">
        <f t="shared" si="500"/>
        <v>R182-GND</v>
      </c>
      <c r="D4042" t="str">
        <f t="shared" si="501"/>
        <v>R182-2</v>
      </c>
      <c r="E4042" t="s">
        <v>3625</v>
      </c>
      <c r="F4042">
        <v>2</v>
      </c>
      <c r="G4042" t="s">
        <v>433</v>
      </c>
      <c r="AT4042" t="str">
        <f t="shared" si="502"/>
        <v>GND</v>
      </c>
      <c r="AU4042" t="str">
        <f t="shared" si="503"/>
        <v>--</v>
      </c>
    </row>
    <row r="4043" spans="1:47" x14ac:dyDescent="0.25">
      <c r="A4043" t="str">
        <f t="shared" si="498"/>
        <v>R183-1</v>
      </c>
      <c r="B4043" t="str">
        <f t="shared" si="499"/>
        <v>ETH_RXD0</v>
      </c>
      <c r="C4043" t="str">
        <f t="shared" si="500"/>
        <v>R183-ETH_RXD0</v>
      </c>
      <c r="D4043" t="str">
        <f t="shared" si="501"/>
        <v>R183-1</v>
      </c>
      <c r="E4043" t="s">
        <v>3626</v>
      </c>
      <c r="F4043">
        <v>1</v>
      </c>
      <c r="G4043" t="s">
        <v>937</v>
      </c>
      <c r="AT4043" t="str">
        <f t="shared" si="502"/>
        <v>ETH_RXD0</v>
      </c>
      <c r="AU4043" t="str">
        <f t="shared" si="503"/>
        <v>--</v>
      </c>
    </row>
    <row r="4044" spans="1:47" x14ac:dyDescent="0.25">
      <c r="A4044" t="str">
        <f t="shared" si="498"/>
        <v>R183-2</v>
      </c>
      <c r="B4044" t="str">
        <f t="shared" si="499"/>
        <v>1.8V</v>
      </c>
      <c r="C4044" t="str">
        <f t="shared" si="500"/>
        <v>R183-1.8V</v>
      </c>
      <c r="D4044" t="str">
        <f t="shared" si="501"/>
        <v>R183-2</v>
      </c>
      <c r="E4044" t="s">
        <v>3626</v>
      </c>
      <c r="F4044">
        <v>2</v>
      </c>
      <c r="G4044" t="s">
        <v>441</v>
      </c>
      <c r="AT4044" t="str">
        <f t="shared" si="502"/>
        <v>1.8V</v>
      </c>
      <c r="AU4044" t="str">
        <f t="shared" si="503"/>
        <v>--</v>
      </c>
    </row>
    <row r="4045" spans="1:47" x14ac:dyDescent="0.25">
      <c r="A4045" t="str">
        <f t="shared" si="498"/>
        <v>R184-1</v>
      </c>
      <c r="B4045" t="str">
        <f t="shared" si="499"/>
        <v>ETH_RXD1</v>
      </c>
      <c r="C4045" t="str">
        <f t="shared" si="500"/>
        <v>R184-ETH_RXD1</v>
      </c>
      <c r="D4045" t="str">
        <f t="shared" si="501"/>
        <v>R184-1</v>
      </c>
      <c r="E4045" t="s">
        <v>3627</v>
      </c>
      <c r="F4045">
        <v>1</v>
      </c>
      <c r="G4045" t="s">
        <v>938</v>
      </c>
      <c r="AT4045" t="str">
        <f t="shared" si="502"/>
        <v>ETH_RXD1</v>
      </c>
      <c r="AU4045" t="str">
        <f t="shared" si="503"/>
        <v>--</v>
      </c>
    </row>
    <row r="4046" spans="1:47" x14ac:dyDescent="0.25">
      <c r="A4046" t="str">
        <f t="shared" si="498"/>
        <v>R184-2</v>
      </c>
      <c r="B4046" t="str">
        <f t="shared" si="499"/>
        <v>GND</v>
      </c>
      <c r="C4046" t="str">
        <f t="shared" si="500"/>
        <v>R184-GND</v>
      </c>
      <c r="D4046" t="str">
        <f t="shared" si="501"/>
        <v>R184-2</v>
      </c>
      <c r="E4046" t="s">
        <v>3627</v>
      </c>
      <c r="F4046">
        <v>2</v>
      </c>
      <c r="G4046" t="s">
        <v>433</v>
      </c>
      <c r="AT4046" t="str">
        <f t="shared" si="502"/>
        <v>GND</v>
      </c>
      <c r="AU4046" t="str">
        <f t="shared" si="503"/>
        <v>--</v>
      </c>
    </row>
    <row r="4047" spans="1:47" x14ac:dyDescent="0.25">
      <c r="A4047" t="str">
        <f t="shared" si="498"/>
        <v>R185-1</v>
      </c>
      <c r="B4047" t="str">
        <f t="shared" si="499"/>
        <v>ETH_RXD2</v>
      </c>
      <c r="C4047" t="str">
        <f t="shared" si="500"/>
        <v>R185-ETH_RXD2</v>
      </c>
      <c r="D4047" t="str">
        <f t="shared" si="501"/>
        <v>R185-1</v>
      </c>
      <c r="E4047" t="s">
        <v>3628</v>
      </c>
      <c r="F4047">
        <v>1</v>
      </c>
      <c r="G4047" t="s">
        <v>939</v>
      </c>
      <c r="AT4047" t="str">
        <f t="shared" si="502"/>
        <v>ETH_RXD2</v>
      </c>
      <c r="AU4047" t="str">
        <f t="shared" si="503"/>
        <v>--</v>
      </c>
    </row>
    <row r="4048" spans="1:47" x14ac:dyDescent="0.25">
      <c r="A4048" t="str">
        <f t="shared" si="498"/>
        <v>R185-2</v>
      </c>
      <c r="B4048" t="str">
        <f t="shared" si="499"/>
        <v>GND</v>
      </c>
      <c r="C4048" t="str">
        <f t="shared" si="500"/>
        <v>R185-GND</v>
      </c>
      <c r="D4048" t="str">
        <f t="shared" si="501"/>
        <v>R185-2</v>
      </c>
      <c r="E4048" t="s">
        <v>3628</v>
      </c>
      <c r="F4048">
        <v>2</v>
      </c>
      <c r="G4048" t="s">
        <v>433</v>
      </c>
      <c r="AT4048" t="str">
        <f t="shared" si="502"/>
        <v>GND</v>
      </c>
      <c r="AU4048" t="str">
        <f t="shared" si="503"/>
        <v>--</v>
      </c>
    </row>
    <row r="4049" spans="1:47" x14ac:dyDescent="0.25">
      <c r="A4049" t="str">
        <f t="shared" si="498"/>
        <v>R186-1</v>
      </c>
      <c r="B4049" t="str">
        <f t="shared" si="499"/>
        <v>ETH_RXD3</v>
      </c>
      <c r="C4049" t="str">
        <f t="shared" si="500"/>
        <v>R186-ETH_RXD3</v>
      </c>
      <c r="D4049" t="str">
        <f t="shared" si="501"/>
        <v>R186-1</v>
      </c>
      <c r="E4049" t="s">
        <v>3629</v>
      </c>
      <c r="F4049">
        <v>1</v>
      </c>
      <c r="G4049" t="s">
        <v>940</v>
      </c>
      <c r="AT4049" t="str">
        <f t="shared" si="502"/>
        <v>ETH_RXD3</v>
      </c>
      <c r="AU4049" t="str">
        <f t="shared" si="503"/>
        <v>--</v>
      </c>
    </row>
    <row r="4050" spans="1:47" x14ac:dyDescent="0.25">
      <c r="A4050" t="str">
        <f t="shared" si="498"/>
        <v>R186-2</v>
      </c>
      <c r="B4050" t="str">
        <f t="shared" si="499"/>
        <v>GND</v>
      </c>
      <c r="C4050" t="str">
        <f t="shared" si="500"/>
        <v>R186-GND</v>
      </c>
      <c r="D4050" t="str">
        <f t="shared" si="501"/>
        <v>R186-2</v>
      </c>
      <c r="E4050" t="s">
        <v>3629</v>
      </c>
      <c r="F4050">
        <v>2</v>
      </c>
      <c r="G4050" t="s">
        <v>433</v>
      </c>
      <c r="AT4050" t="str">
        <f t="shared" si="502"/>
        <v>GND</v>
      </c>
      <c r="AU4050" t="str">
        <f t="shared" si="503"/>
        <v>--</v>
      </c>
    </row>
    <row r="4051" spans="1:47" x14ac:dyDescent="0.25">
      <c r="A4051" t="str">
        <f t="shared" si="498"/>
        <v>R187-1</v>
      </c>
      <c r="B4051" t="str">
        <f t="shared" si="499"/>
        <v>GND</v>
      </c>
      <c r="C4051" t="str">
        <f t="shared" si="500"/>
        <v>R187-GND</v>
      </c>
      <c r="D4051" t="str">
        <f t="shared" si="501"/>
        <v>R187-1</v>
      </c>
      <c r="E4051" t="s">
        <v>3630</v>
      </c>
      <c r="F4051">
        <v>1</v>
      </c>
      <c r="G4051" t="s">
        <v>433</v>
      </c>
      <c r="AT4051" t="str">
        <f t="shared" si="502"/>
        <v>GND</v>
      </c>
      <c r="AU4051" t="str">
        <f t="shared" si="503"/>
        <v>--</v>
      </c>
    </row>
    <row r="4052" spans="1:47" x14ac:dyDescent="0.25">
      <c r="A4052" t="str">
        <f t="shared" si="498"/>
        <v>R187-2</v>
      </c>
      <c r="B4052" t="str">
        <f t="shared" si="499"/>
        <v>NetR187_2</v>
      </c>
      <c r="C4052" t="str">
        <f t="shared" si="500"/>
        <v>R187-NetR187_2</v>
      </c>
      <c r="D4052" t="str">
        <f t="shared" si="501"/>
        <v>R187-2</v>
      </c>
      <c r="E4052" t="s">
        <v>3630</v>
      </c>
      <c r="F4052">
        <v>2</v>
      </c>
      <c r="G4052" t="s">
        <v>1185</v>
      </c>
      <c r="AT4052" t="str">
        <f t="shared" si="502"/>
        <v>NetR187_2</v>
      </c>
      <c r="AU4052" t="str">
        <f t="shared" si="503"/>
        <v>--</v>
      </c>
    </row>
    <row r="4053" spans="1:47" x14ac:dyDescent="0.25">
      <c r="A4053" t="str">
        <f t="shared" si="498"/>
        <v>R206-1</v>
      </c>
      <c r="B4053" t="str">
        <f t="shared" si="499"/>
        <v>1.8V</v>
      </c>
      <c r="C4053" t="str">
        <f t="shared" si="500"/>
        <v>R206-1.8V</v>
      </c>
      <c r="D4053" t="str">
        <f t="shared" si="501"/>
        <v>R206-1</v>
      </c>
      <c r="E4053" t="s">
        <v>3631</v>
      </c>
      <c r="F4053">
        <v>1</v>
      </c>
      <c r="G4053" t="s">
        <v>441</v>
      </c>
      <c r="AT4053" t="str">
        <f t="shared" si="502"/>
        <v>1.8V</v>
      </c>
      <c r="AU4053" t="str">
        <f t="shared" si="503"/>
        <v>--</v>
      </c>
    </row>
    <row r="4054" spans="1:47" x14ac:dyDescent="0.25">
      <c r="A4054" t="str">
        <f t="shared" si="498"/>
        <v>R206-2</v>
      </c>
      <c r="B4054" t="str">
        <f t="shared" si="499"/>
        <v>ETH_MDC</v>
      </c>
      <c r="C4054" t="str">
        <f t="shared" si="500"/>
        <v>R206-ETH_MDC</v>
      </c>
      <c r="D4054" t="str">
        <f t="shared" si="501"/>
        <v>R206-2</v>
      </c>
      <c r="E4054" t="s">
        <v>3631</v>
      </c>
      <c r="F4054">
        <v>2</v>
      </c>
      <c r="G4054" t="s">
        <v>932</v>
      </c>
      <c r="AT4054" t="str">
        <f t="shared" si="502"/>
        <v>ETH_MDC</v>
      </c>
      <c r="AU4054" t="str">
        <f t="shared" si="503"/>
        <v>--</v>
      </c>
    </row>
    <row r="4055" spans="1:47" x14ac:dyDescent="0.25">
      <c r="A4055" t="str">
        <f t="shared" si="498"/>
        <v>R207-1</v>
      </c>
      <c r="B4055" t="str">
        <f t="shared" si="499"/>
        <v>1.1V_LPDDR4</v>
      </c>
      <c r="C4055" t="str">
        <f t="shared" si="500"/>
        <v>R207-1.1V_LPDDR4</v>
      </c>
      <c r="D4055" t="str">
        <f t="shared" si="501"/>
        <v>R207-1</v>
      </c>
      <c r="E4055" t="s">
        <v>3632</v>
      </c>
      <c r="F4055">
        <v>1</v>
      </c>
      <c r="G4055" t="s">
        <v>438</v>
      </c>
      <c r="AT4055" t="str">
        <f t="shared" si="502"/>
        <v>1.1V_LPDDR4</v>
      </c>
      <c r="AU4055" t="str">
        <f t="shared" si="503"/>
        <v>--</v>
      </c>
    </row>
    <row r="4056" spans="1:47" x14ac:dyDescent="0.25">
      <c r="A4056" t="str">
        <f t="shared" si="498"/>
        <v>R207-2</v>
      </c>
      <c r="B4056" t="str">
        <f t="shared" si="499"/>
        <v>NetR207_2</v>
      </c>
      <c r="C4056" t="str">
        <f t="shared" si="500"/>
        <v>R207-NetR207_2</v>
      </c>
      <c r="D4056" t="str">
        <f t="shared" si="501"/>
        <v>R207-2</v>
      </c>
      <c r="E4056" t="s">
        <v>3632</v>
      </c>
      <c r="F4056">
        <v>2</v>
      </c>
      <c r="G4056" t="s">
        <v>1186</v>
      </c>
      <c r="AT4056" t="str">
        <f t="shared" si="502"/>
        <v>NetR207_2</v>
      </c>
      <c r="AU4056" t="str">
        <f t="shared" si="503"/>
        <v>--</v>
      </c>
    </row>
    <row r="4057" spans="1:47" x14ac:dyDescent="0.25">
      <c r="A4057" t="str">
        <f t="shared" si="498"/>
        <v>R208-1</v>
      </c>
      <c r="B4057" t="str">
        <f t="shared" si="499"/>
        <v>NetR207_2</v>
      </c>
      <c r="C4057" t="str">
        <f t="shared" si="500"/>
        <v>R208-NetR207_2</v>
      </c>
      <c r="D4057" t="str">
        <f t="shared" si="501"/>
        <v>R208-1</v>
      </c>
      <c r="E4057" t="s">
        <v>3633</v>
      </c>
      <c r="F4057">
        <v>1</v>
      </c>
      <c r="G4057" t="s">
        <v>1186</v>
      </c>
      <c r="AT4057" t="str">
        <f t="shared" si="502"/>
        <v>NetR207_2</v>
      </c>
      <c r="AU4057" t="str">
        <f t="shared" si="503"/>
        <v>--</v>
      </c>
    </row>
    <row r="4058" spans="1:47" x14ac:dyDescent="0.25">
      <c r="A4058" t="str">
        <f t="shared" si="498"/>
        <v>R208-2</v>
      </c>
      <c r="B4058" t="str">
        <f t="shared" si="499"/>
        <v>GND</v>
      </c>
      <c r="C4058" t="str">
        <f t="shared" si="500"/>
        <v>R208-GND</v>
      </c>
      <c r="D4058" t="str">
        <f t="shared" si="501"/>
        <v>R208-2</v>
      </c>
      <c r="E4058" t="s">
        <v>3633</v>
      </c>
      <c r="F4058">
        <v>2</v>
      </c>
      <c r="G4058" t="s">
        <v>433</v>
      </c>
      <c r="AT4058" t="str">
        <f t="shared" si="502"/>
        <v>GND</v>
      </c>
      <c r="AU4058" t="str">
        <f t="shared" si="503"/>
        <v>--</v>
      </c>
    </row>
    <row r="4059" spans="1:47" x14ac:dyDescent="0.25">
      <c r="A4059" t="str">
        <f t="shared" si="498"/>
        <v>R213-1</v>
      </c>
      <c r="B4059" t="str">
        <f t="shared" si="499"/>
        <v>FPGA_25M</v>
      </c>
      <c r="C4059" t="str">
        <f t="shared" si="500"/>
        <v>R213-FPGA_25M</v>
      </c>
      <c r="D4059" t="str">
        <f t="shared" si="501"/>
        <v>R213-1</v>
      </c>
      <c r="E4059" t="s">
        <v>3634</v>
      </c>
      <c r="F4059">
        <v>1</v>
      </c>
      <c r="G4059" t="s">
        <v>949</v>
      </c>
      <c r="AT4059" t="str">
        <f t="shared" si="502"/>
        <v>CLK_25M</v>
      </c>
      <c r="AU4059" t="str">
        <f t="shared" si="503"/>
        <v>R213</v>
      </c>
    </row>
    <row r="4060" spans="1:47" x14ac:dyDescent="0.25">
      <c r="A4060" t="str">
        <f t="shared" si="498"/>
        <v>R213-2</v>
      </c>
      <c r="B4060" t="str">
        <f t="shared" si="499"/>
        <v>CLK_25M</v>
      </c>
      <c r="C4060" t="str">
        <f t="shared" si="500"/>
        <v>R213-CLK_25M</v>
      </c>
      <c r="D4060" t="str">
        <f t="shared" si="501"/>
        <v>R213-2</v>
      </c>
      <c r="E4060" t="s">
        <v>3634</v>
      </c>
      <c r="F4060">
        <v>2</v>
      </c>
      <c r="G4060" t="s">
        <v>919</v>
      </c>
      <c r="AT4060" t="str">
        <f t="shared" si="502"/>
        <v>HPS_OSC_CLK1</v>
      </c>
      <c r="AU4060" t="str">
        <f t="shared" si="503"/>
        <v>R78</v>
      </c>
    </row>
    <row r="4061" spans="1:47" x14ac:dyDescent="0.25">
      <c r="A4061" t="str">
        <f t="shared" si="498"/>
        <v>R231-1</v>
      </c>
      <c r="B4061" t="str">
        <f t="shared" si="499"/>
        <v>1.8V</v>
      </c>
      <c r="C4061" t="str">
        <f t="shared" si="500"/>
        <v>R231-1.8V</v>
      </c>
      <c r="D4061" t="str">
        <f t="shared" si="501"/>
        <v>R231-1</v>
      </c>
      <c r="E4061" t="s">
        <v>3635</v>
      </c>
      <c r="F4061">
        <v>1</v>
      </c>
      <c r="G4061" t="s">
        <v>441</v>
      </c>
      <c r="AT4061" t="str">
        <f t="shared" si="502"/>
        <v>1.8V</v>
      </c>
      <c r="AU4061" t="str">
        <f t="shared" si="503"/>
        <v>--</v>
      </c>
    </row>
    <row r="4062" spans="1:47" x14ac:dyDescent="0.25">
      <c r="A4062" t="str">
        <f t="shared" si="498"/>
        <v>R231-2</v>
      </c>
      <c r="B4062" t="str">
        <f t="shared" si="499"/>
        <v>PHY_INT</v>
      </c>
      <c r="C4062" t="str">
        <f t="shared" si="500"/>
        <v>R231-PHY_INT</v>
      </c>
      <c r="D4062" t="str">
        <f t="shared" si="501"/>
        <v>R231-2</v>
      </c>
      <c r="E4062" t="s">
        <v>3635</v>
      </c>
      <c r="F4062">
        <v>2</v>
      </c>
      <c r="G4062" t="s">
        <v>1214</v>
      </c>
      <c r="AT4062" t="str">
        <f t="shared" si="502"/>
        <v>PHY_INT</v>
      </c>
      <c r="AU4062" t="str">
        <f t="shared" si="503"/>
        <v>--</v>
      </c>
    </row>
    <row r="4063" spans="1:47" x14ac:dyDescent="0.25">
      <c r="A4063" t="str">
        <f t="shared" si="498"/>
        <v>R262-1</v>
      </c>
      <c r="B4063" t="str">
        <f t="shared" si="499"/>
        <v>1.8V</v>
      </c>
      <c r="C4063" t="str">
        <f t="shared" si="500"/>
        <v>R262-1.8V</v>
      </c>
      <c r="D4063" t="str">
        <f t="shared" si="501"/>
        <v>R262-1</v>
      </c>
      <c r="E4063" t="s">
        <v>3636</v>
      </c>
      <c r="F4063">
        <v>1</v>
      </c>
      <c r="G4063" t="s">
        <v>441</v>
      </c>
      <c r="AT4063" t="str">
        <f t="shared" si="502"/>
        <v>1.8V</v>
      </c>
      <c r="AU4063" t="str">
        <f t="shared" si="503"/>
        <v>--</v>
      </c>
    </row>
    <row r="4064" spans="1:47" x14ac:dyDescent="0.25">
      <c r="A4064" t="str">
        <f t="shared" si="498"/>
        <v>R262-2</v>
      </c>
      <c r="B4064" t="str">
        <f t="shared" si="499"/>
        <v>NSTATUS</v>
      </c>
      <c r="C4064" t="str">
        <f t="shared" si="500"/>
        <v>R262-NSTATUS</v>
      </c>
      <c r="D4064" t="str">
        <f t="shared" si="501"/>
        <v>R262-2</v>
      </c>
      <c r="E4064" t="s">
        <v>3636</v>
      </c>
      <c r="F4064">
        <v>2</v>
      </c>
      <c r="G4064" t="s">
        <v>1090</v>
      </c>
      <c r="AT4064" t="str">
        <f t="shared" si="502"/>
        <v>NSTATUS</v>
      </c>
      <c r="AU4064" t="str">
        <f t="shared" si="503"/>
        <v>--</v>
      </c>
    </row>
    <row r="4065" spans="1:47" x14ac:dyDescent="0.25">
      <c r="A4065" t="str">
        <f t="shared" si="498"/>
        <v>R264-1</v>
      </c>
      <c r="B4065" t="str">
        <f t="shared" si="499"/>
        <v>1.8V</v>
      </c>
      <c r="C4065" t="str">
        <f t="shared" si="500"/>
        <v>R264-1.8V</v>
      </c>
      <c r="D4065" t="str">
        <f t="shared" si="501"/>
        <v>R264-1</v>
      </c>
      <c r="E4065" t="s">
        <v>3637</v>
      </c>
      <c r="F4065">
        <v>1</v>
      </c>
      <c r="G4065" t="s">
        <v>441</v>
      </c>
      <c r="AT4065" t="str">
        <f t="shared" si="502"/>
        <v>1.8V</v>
      </c>
      <c r="AU4065" t="str">
        <f t="shared" si="503"/>
        <v>--</v>
      </c>
    </row>
    <row r="4066" spans="1:47" x14ac:dyDescent="0.25">
      <c r="A4066" t="str">
        <f t="shared" si="498"/>
        <v>R264-2</v>
      </c>
      <c r="B4066" t="str">
        <f t="shared" si="499"/>
        <v>JTAG_TMS</v>
      </c>
      <c r="C4066" t="str">
        <f t="shared" si="500"/>
        <v>R264-JTAG_TMS</v>
      </c>
      <c r="D4066" t="str">
        <f t="shared" si="501"/>
        <v>R264-2</v>
      </c>
      <c r="E4066" t="s">
        <v>3637</v>
      </c>
      <c r="F4066">
        <v>2</v>
      </c>
      <c r="G4066" t="s">
        <v>988</v>
      </c>
      <c r="AT4066" t="str">
        <f t="shared" si="502"/>
        <v>JTAG_TMS</v>
      </c>
      <c r="AU4066" t="str">
        <f t="shared" si="503"/>
        <v>--</v>
      </c>
    </row>
    <row r="4067" spans="1:47" x14ac:dyDescent="0.25">
      <c r="A4067" t="str">
        <f t="shared" si="498"/>
        <v>R265-1</v>
      </c>
      <c r="B4067" t="str">
        <f t="shared" si="499"/>
        <v>1.8V</v>
      </c>
      <c r="C4067" t="str">
        <f t="shared" si="500"/>
        <v>R265-1.8V</v>
      </c>
      <c r="D4067" t="str">
        <f t="shared" si="501"/>
        <v>R265-1</v>
      </c>
      <c r="E4067" t="s">
        <v>3638</v>
      </c>
      <c r="F4067">
        <v>1</v>
      </c>
      <c r="G4067" t="s">
        <v>441</v>
      </c>
      <c r="AT4067" t="str">
        <f t="shared" si="502"/>
        <v>1.8V</v>
      </c>
      <c r="AU4067" t="str">
        <f t="shared" si="503"/>
        <v>--</v>
      </c>
    </row>
    <row r="4068" spans="1:47" x14ac:dyDescent="0.25">
      <c r="A4068" t="str">
        <f t="shared" si="498"/>
        <v>R265-2</v>
      </c>
      <c r="B4068" t="str">
        <f t="shared" si="499"/>
        <v>JTAG_TDI</v>
      </c>
      <c r="C4068" t="str">
        <f t="shared" si="500"/>
        <v>R265-JTAG_TDI</v>
      </c>
      <c r="D4068" t="str">
        <f t="shared" si="501"/>
        <v>R265-2</v>
      </c>
      <c r="E4068" t="s">
        <v>3638</v>
      </c>
      <c r="F4068">
        <v>2</v>
      </c>
      <c r="G4068" t="s">
        <v>991</v>
      </c>
      <c r="AT4068" t="str">
        <f t="shared" si="502"/>
        <v>JTAG_TDI</v>
      </c>
      <c r="AU4068" t="str">
        <f t="shared" si="503"/>
        <v>--</v>
      </c>
    </row>
    <row r="4069" spans="1:47" x14ac:dyDescent="0.25">
      <c r="A4069" t="str">
        <f t="shared" si="498"/>
        <v>R266-1</v>
      </c>
      <c r="B4069" t="str">
        <f t="shared" si="499"/>
        <v>JTAG_TCK</v>
      </c>
      <c r="C4069" t="str">
        <f t="shared" si="500"/>
        <v>R266-JTAG_TCK</v>
      </c>
      <c r="D4069" t="str">
        <f t="shared" si="501"/>
        <v>R266-1</v>
      </c>
      <c r="E4069" t="s">
        <v>3639</v>
      </c>
      <c r="F4069">
        <v>1</v>
      </c>
      <c r="G4069" t="s">
        <v>989</v>
      </c>
      <c r="AT4069" t="str">
        <f t="shared" si="502"/>
        <v>JTAG_TCK</v>
      </c>
      <c r="AU4069" t="str">
        <f t="shared" si="503"/>
        <v>--</v>
      </c>
    </row>
    <row r="4070" spans="1:47" x14ac:dyDescent="0.25">
      <c r="A4070" t="str">
        <f t="shared" si="498"/>
        <v>R266-2</v>
      </c>
      <c r="B4070" t="str">
        <f t="shared" si="499"/>
        <v>GND</v>
      </c>
      <c r="C4070" t="str">
        <f t="shared" si="500"/>
        <v>R266-GND</v>
      </c>
      <c r="D4070" t="str">
        <f t="shared" si="501"/>
        <v>R266-2</v>
      </c>
      <c r="E4070" t="s">
        <v>3639</v>
      </c>
      <c r="F4070">
        <v>2</v>
      </c>
      <c r="G4070" t="s">
        <v>433</v>
      </c>
      <c r="AT4070" t="str">
        <f t="shared" si="502"/>
        <v>GND</v>
      </c>
      <c r="AU4070" t="str">
        <f t="shared" si="503"/>
        <v>--</v>
      </c>
    </row>
    <row r="4071" spans="1:47" x14ac:dyDescent="0.25">
      <c r="A4071" t="str">
        <f t="shared" si="498"/>
        <v>R267-1</v>
      </c>
      <c r="B4071" t="str">
        <f t="shared" si="499"/>
        <v>SDM_RREF</v>
      </c>
      <c r="C4071" t="str">
        <f t="shared" si="500"/>
        <v>R267-SDM_RREF</v>
      </c>
      <c r="D4071" t="str">
        <f t="shared" si="501"/>
        <v>R267-1</v>
      </c>
      <c r="E4071" t="s">
        <v>3640</v>
      </c>
      <c r="F4071">
        <v>1</v>
      </c>
      <c r="G4071" t="s">
        <v>1242</v>
      </c>
      <c r="AT4071" t="str">
        <f t="shared" si="502"/>
        <v>SDM_RREF</v>
      </c>
      <c r="AU4071" t="str">
        <f t="shared" si="503"/>
        <v>--</v>
      </c>
    </row>
    <row r="4072" spans="1:47" x14ac:dyDescent="0.25">
      <c r="A4072" t="str">
        <f t="shared" si="498"/>
        <v>R267-2</v>
      </c>
      <c r="B4072" t="str">
        <f t="shared" si="499"/>
        <v>GND</v>
      </c>
      <c r="C4072" t="str">
        <f t="shared" si="500"/>
        <v>R267-GND</v>
      </c>
      <c r="D4072" t="str">
        <f t="shared" si="501"/>
        <v>R267-2</v>
      </c>
      <c r="E4072" t="s">
        <v>3640</v>
      </c>
      <c r="F4072">
        <v>2</v>
      </c>
      <c r="G4072" t="s">
        <v>433</v>
      </c>
      <c r="AT4072" t="str">
        <f t="shared" si="502"/>
        <v>GND</v>
      </c>
      <c r="AU4072" t="str">
        <f t="shared" si="503"/>
        <v>--</v>
      </c>
    </row>
    <row r="4073" spans="1:47" x14ac:dyDescent="0.25">
      <c r="A4073" t="str">
        <f t="shared" si="498"/>
        <v>R277-1</v>
      </c>
      <c r="B4073" t="str">
        <f t="shared" si="499"/>
        <v>NetD12_K</v>
      </c>
      <c r="C4073" t="str">
        <f t="shared" si="500"/>
        <v>R277-NetD12_K</v>
      </c>
      <c r="D4073" t="str">
        <f t="shared" si="501"/>
        <v>R277-1</v>
      </c>
      <c r="E4073" t="s">
        <v>3641</v>
      </c>
      <c r="F4073">
        <v>1</v>
      </c>
      <c r="G4073" t="s">
        <v>1179</v>
      </c>
      <c r="AT4073" t="str">
        <f t="shared" si="502"/>
        <v>NetD12_K</v>
      </c>
      <c r="AU4073" t="str">
        <f t="shared" si="503"/>
        <v>--</v>
      </c>
    </row>
    <row r="4074" spans="1:47" x14ac:dyDescent="0.25">
      <c r="A4074" t="str">
        <f t="shared" si="498"/>
        <v>R277-2</v>
      </c>
      <c r="B4074" t="str">
        <f t="shared" si="499"/>
        <v>NetR277_2</v>
      </c>
      <c r="C4074" t="str">
        <f t="shared" si="500"/>
        <v>R277-NetR277_2</v>
      </c>
      <c r="D4074" t="str">
        <f t="shared" si="501"/>
        <v>R277-2</v>
      </c>
      <c r="E4074" t="s">
        <v>3641</v>
      </c>
      <c r="F4074">
        <v>2</v>
      </c>
      <c r="G4074" t="s">
        <v>1188</v>
      </c>
      <c r="AT4074" t="str">
        <f t="shared" si="502"/>
        <v>NetR277_2</v>
      </c>
      <c r="AU4074" t="str">
        <f t="shared" si="503"/>
        <v>--</v>
      </c>
    </row>
    <row r="4075" spans="1:47" x14ac:dyDescent="0.25">
      <c r="A4075" t="str">
        <f t="shared" si="498"/>
        <v>R278-1</v>
      </c>
      <c r="B4075" t="str">
        <f t="shared" si="499"/>
        <v>CONF_DONE</v>
      </c>
      <c r="C4075" t="str">
        <f t="shared" si="500"/>
        <v>R278-CONF_DONE</v>
      </c>
      <c r="D4075" t="str">
        <f t="shared" si="501"/>
        <v>R278-1</v>
      </c>
      <c r="E4075" t="s">
        <v>3642</v>
      </c>
      <c r="F4075">
        <v>1</v>
      </c>
      <c r="G4075" t="s">
        <v>920</v>
      </c>
      <c r="AT4075" t="str">
        <f t="shared" si="502"/>
        <v>CONF_DONE</v>
      </c>
      <c r="AU4075" t="str">
        <f t="shared" si="503"/>
        <v>--</v>
      </c>
    </row>
    <row r="4076" spans="1:47" x14ac:dyDescent="0.25">
      <c r="A4076" t="str">
        <f t="shared" si="498"/>
        <v>R278-2</v>
      </c>
      <c r="B4076" t="str">
        <f t="shared" si="499"/>
        <v>GND</v>
      </c>
      <c r="C4076" t="str">
        <f t="shared" si="500"/>
        <v>R278-GND</v>
      </c>
      <c r="D4076" t="str">
        <f t="shared" si="501"/>
        <v>R278-2</v>
      </c>
      <c r="E4076" t="s">
        <v>3642</v>
      </c>
      <c r="F4076">
        <v>2</v>
      </c>
      <c r="G4076" t="s">
        <v>433</v>
      </c>
      <c r="AT4076" t="str">
        <f t="shared" si="502"/>
        <v>GND</v>
      </c>
      <c r="AU4076" t="str">
        <f t="shared" si="503"/>
        <v>--</v>
      </c>
    </row>
    <row r="4077" spans="1:47" x14ac:dyDescent="0.25">
      <c r="A4077" t="str">
        <f t="shared" si="498"/>
        <v>R280-1</v>
      </c>
      <c r="B4077" t="str">
        <f t="shared" si="499"/>
        <v>NetD13_K</v>
      </c>
      <c r="C4077" t="str">
        <f t="shared" si="500"/>
        <v>R280-NetD13_K</v>
      </c>
      <c r="D4077" t="str">
        <f t="shared" si="501"/>
        <v>R280-1</v>
      </c>
      <c r="E4077" t="s">
        <v>3643</v>
      </c>
      <c r="F4077">
        <v>1</v>
      </c>
      <c r="G4077" t="s">
        <v>1180</v>
      </c>
      <c r="AT4077" t="str">
        <f t="shared" si="502"/>
        <v>NetD13_K</v>
      </c>
      <c r="AU4077" t="str">
        <f t="shared" si="503"/>
        <v>--</v>
      </c>
    </row>
    <row r="4078" spans="1:47" x14ac:dyDescent="0.25">
      <c r="A4078" t="str">
        <f t="shared" si="498"/>
        <v>R280-2</v>
      </c>
      <c r="B4078" t="str">
        <f t="shared" si="499"/>
        <v>NetR280_2</v>
      </c>
      <c r="C4078" t="str">
        <f t="shared" si="500"/>
        <v>R280-NetR280_2</v>
      </c>
      <c r="D4078" t="str">
        <f t="shared" si="501"/>
        <v>R280-2</v>
      </c>
      <c r="E4078" t="s">
        <v>3643</v>
      </c>
      <c r="F4078">
        <v>2</v>
      </c>
      <c r="G4078" t="s">
        <v>1189</v>
      </c>
      <c r="AT4078" t="str">
        <f t="shared" si="502"/>
        <v>NetR280_2</v>
      </c>
      <c r="AU4078" t="str">
        <f t="shared" si="503"/>
        <v>--</v>
      </c>
    </row>
    <row r="4079" spans="1:47" x14ac:dyDescent="0.25">
      <c r="A4079" t="str">
        <f t="shared" si="498"/>
        <v>R282-1</v>
      </c>
      <c r="B4079" t="str">
        <f t="shared" si="499"/>
        <v>CVP_CONFDONE</v>
      </c>
      <c r="C4079" t="str">
        <f t="shared" si="500"/>
        <v>R282-CVP_CONFDONE</v>
      </c>
      <c r="D4079" t="str">
        <f t="shared" si="501"/>
        <v>R282-1</v>
      </c>
      <c r="E4079" t="s">
        <v>3644</v>
      </c>
      <c r="F4079">
        <v>1</v>
      </c>
      <c r="G4079" t="s">
        <v>921</v>
      </c>
      <c r="AT4079" t="str">
        <f t="shared" si="502"/>
        <v>CVP_CONFDONE</v>
      </c>
      <c r="AU4079" t="str">
        <f t="shared" si="503"/>
        <v>--</v>
      </c>
    </row>
    <row r="4080" spans="1:47" x14ac:dyDescent="0.25">
      <c r="A4080" t="str">
        <f t="shared" si="498"/>
        <v>R282-2</v>
      </c>
      <c r="B4080" t="str">
        <f t="shared" si="499"/>
        <v>GND</v>
      </c>
      <c r="C4080" t="str">
        <f t="shared" si="500"/>
        <v>R282-GND</v>
      </c>
      <c r="D4080" t="str">
        <f t="shared" si="501"/>
        <v>R282-2</v>
      </c>
      <c r="E4080" t="s">
        <v>3644</v>
      </c>
      <c r="F4080">
        <v>2</v>
      </c>
      <c r="G4080" t="s">
        <v>433</v>
      </c>
      <c r="AT4080" t="str">
        <f t="shared" si="502"/>
        <v>GND</v>
      </c>
      <c r="AU4080" t="str">
        <f t="shared" si="503"/>
        <v>--</v>
      </c>
    </row>
    <row r="4081" spans="1:47" x14ac:dyDescent="0.25">
      <c r="A4081" t="str">
        <f t="shared" si="498"/>
        <v>R288-1</v>
      </c>
      <c r="B4081" t="str">
        <f t="shared" si="499"/>
        <v>1.8V</v>
      </c>
      <c r="C4081" t="str">
        <f t="shared" si="500"/>
        <v>R288-1.8V</v>
      </c>
      <c r="D4081" t="str">
        <f t="shared" si="501"/>
        <v>R288-1</v>
      </c>
      <c r="E4081" t="s">
        <v>3645</v>
      </c>
      <c r="F4081">
        <v>1</v>
      </c>
      <c r="G4081" t="s">
        <v>441</v>
      </c>
      <c r="AT4081" t="str">
        <f t="shared" si="502"/>
        <v>1.8V</v>
      </c>
      <c r="AU4081" t="str">
        <f t="shared" si="503"/>
        <v>--</v>
      </c>
    </row>
    <row r="4082" spans="1:47" x14ac:dyDescent="0.25">
      <c r="A4082" t="str">
        <f t="shared" si="498"/>
        <v>R288-2</v>
      </c>
      <c r="B4082" t="str">
        <f t="shared" si="499"/>
        <v>SDM_RESTORE</v>
      </c>
      <c r="C4082" t="str">
        <f t="shared" si="500"/>
        <v>R288-SDM_RESTORE</v>
      </c>
      <c r="D4082" t="str">
        <f t="shared" si="501"/>
        <v>R288-2</v>
      </c>
      <c r="E4082" t="s">
        <v>3645</v>
      </c>
      <c r="F4082">
        <v>2</v>
      </c>
      <c r="G4082" t="s">
        <v>993</v>
      </c>
      <c r="AT4082" t="str">
        <f t="shared" si="502"/>
        <v>SDM_RESTORE</v>
      </c>
      <c r="AU4082" t="str">
        <f t="shared" si="503"/>
        <v>--</v>
      </c>
    </row>
    <row r="4083" spans="1:47" x14ac:dyDescent="0.25">
      <c r="A4083" t="str">
        <f t="shared" si="498"/>
        <v>R290-1</v>
      </c>
      <c r="B4083" t="str">
        <f t="shared" si="499"/>
        <v>NetR290_1</v>
      </c>
      <c r="C4083" t="str">
        <f t="shared" si="500"/>
        <v>R290-NetR290_1</v>
      </c>
      <c r="D4083" t="str">
        <f t="shared" si="501"/>
        <v>R290-1</v>
      </c>
      <c r="E4083" t="s">
        <v>3646</v>
      </c>
      <c r="F4083">
        <v>1</v>
      </c>
      <c r="G4083" t="s">
        <v>1191</v>
      </c>
      <c r="AT4083" t="str">
        <f t="shared" si="502"/>
        <v>NetR290_1</v>
      </c>
      <c r="AU4083" t="str">
        <f t="shared" si="503"/>
        <v>--</v>
      </c>
    </row>
    <row r="4084" spans="1:47" x14ac:dyDescent="0.25">
      <c r="A4084" t="str">
        <f t="shared" si="498"/>
        <v>R290-2</v>
      </c>
      <c r="B4084" t="str">
        <f t="shared" si="499"/>
        <v>GND</v>
      </c>
      <c r="C4084" t="str">
        <f t="shared" si="500"/>
        <v>R290-GND</v>
      </c>
      <c r="D4084" t="str">
        <f t="shared" si="501"/>
        <v>R290-2</v>
      </c>
      <c r="E4084" t="s">
        <v>3646</v>
      </c>
      <c r="F4084">
        <v>2</v>
      </c>
      <c r="G4084" t="s">
        <v>433</v>
      </c>
      <c r="AT4084" t="str">
        <f t="shared" si="502"/>
        <v>GND</v>
      </c>
      <c r="AU4084" t="str">
        <f t="shared" si="503"/>
        <v>--</v>
      </c>
    </row>
    <row r="4085" spans="1:47" x14ac:dyDescent="0.25">
      <c r="A4085" t="str">
        <f t="shared" si="498"/>
        <v>R291-1</v>
      </c>
      <c r="B4085" t="str">
        <f t="shared" si="499"/>
        <v>1.8V</v>
      </c>
      <c r="C4085" t="str">
        <f t="shared" si="500"/>
        <v>R291-1.8V</v>
      </c>
      <c r="D4085" t="str">
        <f t="shared" si="501"/>
        <v>R291-1</v>
      </c>
      <c r="E4085" t="s">
        <v>3647</v>
      </c>
      <c r="F4085">
        <v>1</v>
      </c>
      <c r="G4085" t="s">
        <v>441</v>
      </c>
      <c r="AT4085" t="str">
        <f t="shared" si="502"/>
        <v>1.8V</v>
      </c>
      <c r="AU4085" t="str">
        <f t="shared" si="503"/>
        <v>--</v>
      </c>
    </row>
    <row r="4086" spans="1:47" x14ac:dyDescent="0.25">
      <c r="A4086" t="str">
        <f t="shared" si="498"/>
        <v>R291-2</v>
      </c>
      <c r="B4086" t="str">
        <f t="shared" si="499"/>
        <v>INIT_DONE</v>
      </c>
      <c r="C4086" t="str">
        <f t="shared" si="500"/>
        <v>R291-INIT_DONE</v>
      </c>
      <c r="D4086" t="str">
        <f t="shared" si="501"/>
        <v>R291-2</v>
      </c>
      <c r="E4086" t="s">
        <v>3647</v>
      </c>
      <c r="F4086">
        <v>2</v>
      </c>
      <c r="G4086" t="s">
        <v>998</v>
      </c>
      <c r="AT4086" t="str">
        <f t="shared" si="502"/>
        <v>INIT_DONE</v>
      </c>
      <c r="AU4086" t="str">
        <f t="shared" si="503"/>
        <v>--</v>
      </c>
    </row>
    <row r="4087" spans="1:47" x14ac:dyDescent="0.25">
      <c r="A4087" t="str">
        <f t="shared" si="498"/>
        <v>R292-1</v>
      </c>
      <c r="B4087" t="str">
        <f t="shared" si="499"/>
        <v>1.8V</v>
      </c>
      <c r="C4087" t="str">
        <f t="shared" si="500"/>
        <v>R292-1.8V</v>
      </c>
      <c r="D4087" t="str">
        <f t="shared" si="501"/>
        <v>R292-1</v>
      </c>
      <c r="E4087" t="s">
        <v>3648</v>
      </c>
      <c r="F4087">
        <v>1</v>
      </c>
      <c r="G4087" t="s">
        <v>441</v>
      </c>
      <c r="AT4087" t="str">
        <f t="shared" si="502"/>
        <v>1.8V</v>
      </c>
      <c r="AU4087" t="str">
        <f t="shared" si="503"/>
        <v>--</v>
      </c>
    </row>
    <row r="4088" spans="1:47" x14ac:dyDescent="0.25">
      <c r="A4088" t="str">
        <f t="shared" si="498"/>
        <v>R292-2</v>
      </c>
      <c r="B4088" t="str">
        <f t="shared" si="499"/>
        <v>NCONFIG</v>
      </c>
      <c r="C4088" t="str">
        <f t="shared" si="500"/>
        <v>R292-NCONFIG</v>
      </c>
      <c r="D4088" t="str">
        <f t="shared" si="501"/>
        <v>R292-2</v>
      </c>
      <c r="E4088" t="s">
        <v>3648</v>
      </c>
      <c r="F4088">
        <v>2</v>
      </c>
      <c r="G4088" t="s">
        <v>994</v>
      </c>
      <c r="AT4088" t="str">
        <f t="shared" si="502"/>
        <v>NCONFIG</v>
      </c>
      <c r="AU4088" t="str">
        <f t="shared" si="503"/>
        <v>--</v>
      </c>
    </row>
    <row r="4089" spans="1:47" x14ac:dyDescent="0.25">
      <c r="A4089" t="str">
        <f t="shared" si="498"/>
        <v>R295-1</v>
      </c>
      <c r="B4089" t="str">
        <f t="shared" si="499"/>
        <v>1.8V</v>
      </c>
      <c r="C4089" t="str">
        <f t="shared" si="500"/>
        <v>R295-1.8V</v>
      </c>
      <c r="D4089" t="str">
        <f t="shared" si="501"/>
        <v>R295-1</v>
      </c>
      <c r="E4089" t="s">
        <v>3649</v>
      </c>
      <c r="F4089">
        <v>1</v>
      </c>
      <c r="G4089" t="s">
        <v>441</v>
      </c>
      <c r="AT4089" t="str">
        <f t="shared" si="502"/>
        <v>1.8V</v>
      </c>
      <c r="AU4089" t="str">
        <f t="shared" si="503"/>
        <v>--</v>
      </c>
    </row>
    <row r="4090" spans="1:47" x14ac:dyDescent="0.25">
      <c r="A4090" t="str">
        <f t="shared" si="498"/>
        <v>R295-2</v>
      </c>
      <c r="B4090" t="str">
        <f t="shared" si="499"/>
        <v>MSEL1</v>
      </c>
      <c r="C4090" t="str">
        <f t="shared" si="500"/>
        <v>R295-MSEL1</v>
      </c>
      <c r="D4090" t="str">
        <f t="shared" si="501"/>
        <v>R295-2</v>
      </c>
      <c r="E4090" t="s">
        <v>3649</v>
      </c>
      <c r="F4090">
        <v>2</v>
      </c>
      <c r="G4090" t="s">
        <v>1029</v>
      </c>
      <c r="AT4090" t="str">
        <f t="shared" si="502"/>
        <v>MSEL1</v>
      </c>
      <c r="AU4090" t="str">
        <f t="shared" si="503"/>
        <v>--</v>
      </c>
    </row>
    <row r="4091" spans="1:47" x14ac:dyDescent="0.25">
      <c r="A4091" t="str">
        <f t="shared" si="498"/>
        <v>R296-1</v>
      </c>
      <c r="B4091" t="str">
        <f t="shared" si="499"/>
        <v>1.8V</v>
      </c>
      <c r="C4091" t="str">
        <f t="shared" si="500"/>
        <v>R296-1.8V</v>
      </c>
      <c r="D4091" t="str">
        <f t="shared" si="501"/>
        <v>R296-1</v>
      </c>
      <c r="E4091" t="s">
        <v>3650</v>
      </c>
      <c r="F4091">
        <v>1</v>
      </c>
      <c r="G4091" t="s">
        <v>441</v>
      </c>
      <c r="AT4091" t="str">
        <f t="shared" si="502"/>
        <v>1.8V</v>
      </c>
      <c r="AU4091" t="str">
        <f t="shared" si="503"/>
        <v>--</v>
      </c>
    </row>
    <row r="4092" spans="1:47" x14ac:dyDescent="0.25">
      <c r="A4092" t="str">
        <f t="shared" si="498"/>
        <v>R296-2</v>
      </c>
      <c r="B4092" t="str">
        <f t="shared" si="499"/>
        <v>MSEL2</v>
      </c>
      <c r="C4092" t="str">
        <f t="shared" si="500"/>
        <v>R296-MSEL2</v>
      </c>
      <c r="D4092" t="str">
        <f t="shared" si="501"/>
        <v>R296-2</v>
      </c>
      <c r="E4092" t="s">
        <v>3650</v>
      </c>
      <c r="F4092">
        <v>2</v>
      </c>
      <c r="G4092" t="s">
        <v>1027</v>
      </c>
      <c r="AT4092" t="str">
        <f t="shared" si="502"/>
        <v>MSEL2</v>
      </c>
      <c r="AU4092" t="str">
        <f t="shared" si="503"/>
        <v>--</v>
      </c>
    </row>
    <row r="4093" spans="1:47" x14ac:dyDescent="0.25">
      <c r="A4093" t="str">
        <f t="shared" si="498"/>
        <v>R299-1</v>
      </c>
      <c r="B4093" t="str">
        <f t="shared" si="499"/>
        <v>1.8V</v>
      </c>
      <c r="C4093" t="str">
        <f t="shared" si="500"/>
        <v>R299-1.8V</v>
      </c>
      <c r="D4093" t="str">
        <f t="shared" si="501"/>
        <v>R299-1</v>
      </c>
      <c r="E4093" t="s">
        <v>3651</v>
      </c>
      <c r="F4093">
        <v>1</v>
      </c>
      <c r="G4093" t="s">
        <v>441</v>
      </c>
      <c r="AT4093" t="str">
        <f t="shared" si="502"/>
        <v>1.8V</v>
      </c>
      <c r="AU4093" t="str">
        <f t="shared" si="503"/>
        <v>--</v>
      </c>
    </row>
    <row r="4094" spans="1:47" x14ac:dyDescent="0.25">
      <c r="A4094" t="str">
        <f t="shared" si="498"/>
        <v>R299-2</v>
      </c>
      <c r="B4094" t="str">
        <f t="shared" si="499"/>
        <v>AS_NCS_MSEL0</v>
      </c>
      <c r="C4094" t="str">
        <f t="shared" si="500"/>
        <v>R299-AS_NCS_MSEL0</v>
      </c>
      <c r="D4094" t="str">
        <f t="shared" si="501"/>
        <v>R299-2</v>
      </c>
      <c r="E4094" t="s">
        <v>3651</v>
      </c>
      <c r="F4094">
        <v>2</v>
      </c>
      <c r="G4094" t="s">
        <v>459</v>
      </c>
      <c r="AT4094" t="str">
        <f t="shared" si="502"/>
        <v>AS_NCS_MSEL0</v>
      </c>
      <c r="AU4094" t="str">
        <f t="shared" si="503"/>
        <v>--</v>
      </c>
    </row>
    <row r="4095" spans="1:47" x14ac:dyDescent="0.25">
      <c r="A4095" t="str">
        <f t="shared" si="498"/>
        <v>R300-1</v>
      </c>
      <c r="B4095" t="str">
        <f t="shared" si="499"/>
        <v>AS_CLK</v>
      </c>
      <c r="C4095" t="str">
        <f t="shared" si="500"/>
        <v>R300-AS_CLK</v>
      </c>
      <c r="D4095" t="str">
        <f t="shared" si="501"/>
        <v>R300-1</v>
      </c>
      <c r="E4095" t="s">
        <v>3652</v>
      </c>
      <c r="F4095">
        <v>1</v>
      </c>
      <c r="G4095" t="s">
        <v>450</v>
      </c>
      <c r="AT4095" t="str">
        <f t="shared" si="502"/>
        <v>AS_CLK</v>
      </c>
      <c r="AU4095" t="str">
        <f t="shared" si="503"/>
        <v>--</v>
      </c>
    </row>
    <row r="4096" spans="1:47" x14ac:dyDescent="0.25">
      <c r="A4096" t="str">
        <f t="shared" si="498"/>
        <v>R300-2</v>
      </c>
      <c r="B4096" t="str">
        <f t="shared" si="499"/>
        <v>AS_R_CLK</v>
      </c>
      <c r="C4096" t="str">
        <f t="shared" si="500"/>
        <v>R300-AS_R_CLK</v>
      </c>
      <c r="D4096" t="str">
        <f t="shared" si="501"/>
        <v>R300-2</v>
      </c>
      <c r="E4096" t="s">
        <v>3652</v>
      </c>
      <c r="F4096">
        <v>2</v>
      </c>
      <c r="G4096" t="s">
        <v>462</v>
      </c>
      <c r="AT4096" t="str">
        <f t="shared" si="502"/>
        <v>AS_R_CLK</v>
      </c>
      <c r="AU4096" t="str">
        <f t="shared" si="503"/>
        <v>--</v>
      </c>
    </row>
    <row r="4097" spans="1:47" x14ac:dyDescent="0.25">
      <c r="A4097" t="str">
        <f t="shared" si="498"/>
        <v>R301-1</v>
      </c>
      <c r="B4097" t="str">
        <f t="shared" si="499"/>
        <v>1.8V</v>
      </c>
      <c r="C4097" t="str">
        <f t="shared" si="500"/>
        <v>R301-1.8V</v>
      </c>
      <c r="D4097" t="str">
        <f t="shared" si="501"/>
        <v>R301-1</v>
      </c>
      <c r="E4097" t="s">
        <v>3653</v>
      </c>
      <c r="F4097">
        <v>1</v>
      </c>
      <c r="G4097" t="s">
        <v>441</v>
      </c>
      <c r="AT4097" t="str">
        <f t="shared" si="502"/>
        <v>1.8V</v>
      </c>
      <c r="AU4097" t="str">
        <f t="shared" si="503"/>
        <v>--</v>
      </c>
    </row>
    <row r="4098" spans="1:47" x14ac:dyDescent="0.25">
      <c r="A4098" t="str">
        <f t="shared" si="498"/>
        <v>R301-2</v>
      </c>
      <c r="B4098" t="str">
        <f t="shared" si="499"/>
        <v>EE_WP</v>
      </c>
      <c r="C4098" t="str">
        <f t="shared" si="500"/>
        <v>R301-EE_WP</v>
      </c>
      <c r="D4098" t="str">
        <f t="shared" si="501"/>
        <v>R301-2</v>
      </c>
      <c r="E4098" t="s">
        <v>3653</v>
      </c>
      <c r="F4098">
        <v>2</v>
      </c>
      <c r="G4098" t="s">
        <v>928</v>
      </c>
      <c r="AT4098" t="str">
        <f t="shared" si="502"/>
        <v>EE_WP</v>
      </c>
      <c r="AU4098" t="str">
        <f t="shared" si="503"/>
        <v>--</v>
      </c>
    </row>
    <row r="4099" spans="1:47" x14ac:dyDescent="0.25">
      <c r="A4099" t="str">
        <f t="shared" si="498"/>
        <v>R302-1</v>
      </c>
      <c r="B4099" t="str">
        <f t="shared" si="499"/>
        <v>1.8V</v>
      </c>
      <c r="C4099" t="str">
        <f t="shared" si="500"/>
        <v>R302-1.8V</v>
      </c>
      <c r="D4099" t="str">
        <f t="shared" si="501"/>
        <v>R302-1</v>
      </c>
      <c r="E4099" t="s">
        <v>3654</v>
      </c>
      <c r="F4099">
        <v>1</v>
      </c>
      <c r="G4099" t="s">
        <v>441</v>
      </c>
      <c r="AT4099" t="str">
        <f t="shared" si="502"/>
        <v>1.8V</v>
      </c>
      <c r="AU4099" t="str">
        <f t="shared" si="503"/>
        <v>--</v>
      </c>
    </row>
    <row r="4100" spans="1:47" x14ac:dyDescent="0.25">
      <c r="A4100" t="str">
        <f t="shared" si="498"/>
        <v>R302-2</v>
      </c>
      <c r="B4100" t="str">
        <f t="shared" si="499"/>
        <v>AS_DATA3</v>
      </c>
      <c r="C4100" t="str">
        <f t="shared" si="500"/>
        <v>R302-AS_DATA3</v>
      </c>
      <c r="D4100" t="str">
        <f t="shared" si="501"/>
        <v>R302-2</v>
      </c>
      <c r="E4100" t="s">
        <v>3654</v>
      </c>
      <c r="F4100">
        <v>2</v>
      </c>
      <c r="G4100" t="s">
        <v>457</v>
      </c>
      <c r="AT4100" t="str">
        <f t="shared" si="502"/>
        <v>AS_DATA3</v>
      </c>
      <c r="AU4100" t="str">
        <f t="shared" si="503"/>
        <v>--</v>
      </c>
    </row>
    <row r="4101" spans="1:47" x14ac:dyDescent="0.25">
      <c r="A4101" t="str">
        <f t="shared" si="498"/>
        <v>R303-1</v>
      </c>
      <c r="B4101" t="str">
        <f t="shared" si="499"/>
        <v>1.8V</v>
      </c>
      <c r="C4101" t="str">
        <f t="shared" si="500"/>
        <v>R303-1.8V</v>
      </c>
      <c r="D4101" t="str">
        <f t="shared" si="501"/>
        <v>R303-1</v>
      </c>
      <c r="E4101" t="s">
        <v>3655</v>
      </c>
      <c r="F4101">
        <v>1</v>
      </c>
      <c r="G4101" t="s">
        <v>441</v>
      </c>
      <c r="AT4101" t="str">
        <f t="shared" si="502"/>
        <v>1.8V</v>
      </c>
      <c r="AU4101" t="str">
        <f t="shared" si="503"/>
        <v>--</v>
      </c>
    </row>
    <row r="4102" spans="1:47" x14ac:dyDescent="0.25">
      <c r="A4102" t="str">
        <f t="shared" ref="A4102:A4146" si="504">$E4102&amp;"-"&amp;$F4102</f>
        <v>R303-2</v>
      </c>
      <c r="B4102" t="str">
        <f t="shared" ref="B4102:B4146" si="505">IF(OR(E4102=$A$2,E4102=$B$2,E4102=$C$2,E4102=$D$2),"--",G4102)</f>
        <v>AS_DATA2</v>
      </c>
      <c r="C4102" t="str">
        <f t="shared" ref="C4102:C4146" si="506">$E4102&amp;"-"&amp;$G4102</f>
        <v>R303-AS_DATA2</v>
      </c>
      <c r="D4102" t="str">
        <f t="shared" ref="D4102:D4146" si="507">A4102</f>
        <v>R303-2</v>
      </c>
      <c r="E4102" t="s">
        <v>3655</v>
      </c>
      <c r="F4102">
        <v>2</v>
      </c>
      <c r="G4102" t="s">
        <v>455</v>
      </c>
      <c r="AT4102" t="str">
        <f t="shared" ref="AT4102:AT4146" si="508">IF(IF(COUNTIF($AO$6:$AQ$150,B4102)&gt;0,"---","--")="---",VLOOKUP(B4102,$AO$6:$AQ$150,3,0),B4102)</f>
        <v>AS_DATA2</v>
      </c>
      <c r="AU4102" t="str">
        <f t="shared" ref="AU4102:AU4146" si="509">IF(IF(COUNTIF($AO$6:$AQ$150,B4102)&gt;0,"---","--")="---",VLOOKUP(B4102,$AO$6:$AQ$150,2,0),"--")</f>
        <v>--</v>
      </c>
    </row>
    <row r="4103" spans="1:47" x14ac:dyDescent="0.25">
      <c r="A4103" t="str">
        <f t="shared" si="504"/>
        <v>R304-1</v>
      </c>
      <c r="B4103" t="str">
        <f t="shared" si="505"/>
        <v>1.8V</v>
      </c>
      <c r="C4103" t="str">
        <f t="shared" si="506"/>
        <v>R304-1.8V</v>
      </c>
      <c r="D4103" t="str">
        <f t="shared" si="507"/>
        <v>R304-1</v>
      </c>
      <c r="E4103" t="s">
        <v>3656</v>
      </c>
      <c r="F4103">
        <v>1</v>
      </c>
      <c r="G4103" t="s">
        <v>441</v>
      </c>
      <c r="AT4103" t="str">
        <f t="shared" si="508"/>
        <v>1.8V</v>
      </c>
      <c r="AU4103" t="str">
        <f t="shared" si="509"/>
        <v>--</v>
      </c>
    </row>
    <row r="4104" spans="1:47" x14ac:dyDescent="0.25">
      <c r="A4104" t="str">
        <f t="shared" si="504"/>
        <v>R304-2</v>
      </c>
      <c r="B4104" t="str">
        <f t="shared" si="505"/>
        <v>AS_NRST</v>
      </c>
      <c r="C4104" t="str">
        <f t="shared" si="506"/>
        <v>R304-AS_NRST</v>
      </c>
      <c r="D4104" t="str">
        <f t="shared" si="507"/>
        <v>R304-2</v>
      </c>
      <c r="E4104" t="s">
        <v>3656</v>
      </c>
      <c r="F4104">
        <v>2</v>
      </c>
      <c r="G4104" t="s">
        <v>460</v>
      </c>
      <c r="AT4104" t="str">
        <f t="shared" si="508"/>
        <v>AS_NRST</v>
      </c>
      <c r="AU4104" t="str">
        <f t="shared" si="509"/>
        <v>--</v>
      </c>
    </row>
    <row r="4105" spans="1:47" x14ac:dyDescent="0.25">
      <c r="A4105" t="str">
        <f t="shared" si="504"/>
        <v>R305-1</v>
      </c>
      <c r="B4105" t="str">
        <f t="shared" si="505"/>
        <v>1.8V</v>
      </c>
      <c r="C4105" t="str">
        <f t="shared" si="506"/>
        <v>R305-1.8V</v>
      </c>
      <c r="D4105" t="str">
        <f t="shared" si="507"/>
        <v>R305-1</v>
      </c>
      <c r="E4105" t="s">
        <v>3657</v>
      </c>
      <c r="F4105">
        <v>1</v>
      </c>
      <c r="G4105" t="s">
        <v>441</v>
      </c>
      <c r="AT4105" t="str">
        <f t="shared" si="508"/>
        <v>1.8V</v>
      </c>
      <c r="AU4105" t="str">
        <f t="shared" si="509"/>
        <v>--</v>
      </c>
    </row>
    <row r="4106" spans="1:47" x14ac:dyDescent="0.25">
      <c r="A4106" t="str">
        <f t="shared" si="504"/>
        <v>R305-2</v>
      </c>
      <c r="B4106" t="str">
        <f t="shared" si="505"/>
        <v>PWRMGT_SDA</v>
      </c>
      <c r="C4106" t="str">
        <f t="shared" si="506"/>
        <v>R305-PWRMGT_SDA</v>
      </c>
      <c r="D4106" t="str">
        <f t="shared" si="507"/>
        <v>R305-2</v>
      </c>
      <c r="E4106" t="s">
        <v>3657</v>
      </c>
      <c r="F4106">
        <v>2</v>
      </c>
      <c r="G4106" t="s">
        <v>1034</v>
      </c>
      <c r="AT4106" t="str">
        <f t="shared" si="508"/>
        <v>PWRMGT_SDA</v>
      </c>
      <c r="AU4106" t="str">
        <f t="shared" si="509"/>
        <v>--</v>
      </c>
    </row>
    <row r="4107" spans="1:47" x14ac:dyDescent="0.25">
      <c r="A4107" t="str">
        <f t="shared" si="504"/>
        <v>R306-1</v>
      </c>
      <c r="B4107" t="str">
        <f t="shared" si="505"/>
        <v>1.8V</v>
      </c>
      <c r="C4107" t="str">
        <f t="shared" si="506"/>
        <v>R306-1.8V</v>
      </c>
      <c r="D4107" t="str">
        <f t="shared" si="507"/>
        <v>R306-1</v>
      </c>
      <c r="E4107" t="s">
        <v>3658</v>
      </c>
      <c r="F4107">
        <v>1</v>
      </c>
      <c r="G4107" t="s">
        <v>441</v>
      </c>
      <c r="AT4107" t="str">
        <f t="shared" si="508"/>
        <v>1.8V</v>
      </c>
      <c r="AU4107" t="str">
        <f t="shared" si="509"/>
        <v>--</v>
      </c>
    </row>
    <row r="4108" spans="1:47" x14ac:dyDescent="0.25">
      <c r="A4108" t="str">
        <f t="shared" si="504"/>
        <v>R306-2</v>
      </c>
      <c r="B4108" t="str">
        <f t="shared" si="505"/>
        <v>PWRMGT_SCL</v>
      </c>
      <c r="C4108" t="str">
        <f t="shared" si="506"/>
        <v>R306-PWRMGT_SCL</v>
      </c>
      <c r="D4108" t="str">
        <f t="shared" si="507"/>
        <v>R306-2</v>
      </c>
      <c r="E4108" t="s">
        <v>3658</v>
      </c>
      <c r="F4108">
        <v>2</v>
      </c>
      <c r="G4108" t="s">
        <v>1032</v>
      </c>
      <c r="AT4108" t="str">
        <f t="shared" si="508"/>
        <v>PWRMGT_SCL</v>
      </c>
      <c r="AU4108" t="str">
        <f t="shared" si="509"/>
        <v>--</v>
      </c>
    </row>
    <row r="4109" spans="1:47" x14ac:dyDescent="0.25">
      <c r="A4109" t="str">
        <f t="shared" si="504"/>
        <v>R307-1</v>
      </c>
      <c r="B4109" t="str">
        <f t="shared" si="505"/>
        <v>1.8V</v>
      </c>
      <c r="C4109" t="str">
        <f t="shared" si="506"/>
        <v>R307-1.8V</v>
      </c>
      <c r="D4109" t="str">
        <f t="shared" si="507"/>
        <v>R307-1</v>
      </c>
      <c r="E4109" t="s">
        <v>3659</v>
      </c>
      <c r="F4109">
        <v>1</v>
      </c>
      <c r="G4109" t="s">
        <v>441</v>
      </c>
      <c r="AT4109" t="str">
        <f t="shared" si="508"/>
        <v>1.8V</v>
      </c>
      <c r="AU4109" t="str">
        <f t="shared" si="509"/>
        <v>--</v>
      </c>
    </row>
    <row r="4110" spans="1:47" x14ac:dyDescent="0.25">
      <c r="A4110" t="str">
        <f t="shared" si="504"/>
        <v>R307-2</v>
      </c>
      <c r="B4110" t="str">
        <f t="shared" si="505"/>
        <v>HPS_COLD_RST</v>
      </c>
      <c r="C4110" t="str">
        <f t="shared" si="506"/>
        <v>R307-HPS_COLD_RST</v>
      </c>
      <c r="D4110" t="str">
        <f t="shared" si="507"/>
        <v>R307-2</v>
      </c>
      <c r="E4110" t="s">
        <v>3659</v>
      </c>
      <c r="F4110">
        <v>2</v>
      </c>
      <c r="G4110" t="s">
        <v>992</v>
      </c>
      <c r="AT4110" t="str">
        <f t="shared" si="508"/>
        <v>HPS_COLD_RST</v>
      </c>
      <c r="AU4110" t="str">
        <f t="shared" si="509"/>
        <v>--</v>
      </c>
    </row>
    <row r="4111" spans="1:47" x14ac:dyDescent="0.25">
      <c r="A4111" t="str">
        <f t="shared" si="504"/>
        <v>R308-1</v>
      </c>
      <c r="B4111" t="str">
        <f t="shared" si="505"/>
        <v>FPGA_VCC</v>
      </c>
      <c r="C4111" t="str">
        <f t="shared" si="506"/>
        <v>R308-FPGA_VCC</v>
      </c>
      <c r="D4111" t="str">
        <f t="shared" si="507"/>
        <v>R308-1</v>
      </c>
      <c r="E4111" t="s">
        <v>3660</v>
      </c>
      <c r="F4111">
        <v>1</v>
      </c>
      <c r="G4111" t="s">
        <v>954</v>
      </c>
      <c r="AT4111" t="str">
        <f t="shared" si="508"/>
        <v>FPGA_VCC</v>
      </c>
      <c r="AU4111" t="str">
        <f t="shared" si="509"/>
        <v>--</v>
      </c>
    </row>
    <row r="4112" spans="1:47" x14ac:dyDescent="0.25">
      <c r="A4112" t="str">
        <f t="shared" si="504"/>
        <v>R308-2</v>
      </c>
      <c r="B4112" t="str">
        <f t="shared" si="505"/>
        <v>PMIC_SENSE_P</v>
      </c>
      <c r="C4112" t="str">
        <f t="shared" si="506"/>
        <v>R308-PMIC_SENSE_P</v>
      </c>
      <c r="D4112" t="str">
        <f t="shared" si="507"/>
        <v>R308-2</v>
      </c>
      <c r="E4112" t="s">
        <v>3660</v>
      </c>
      <c r="F4112">
        <v>2</v>
      </c>
      <c r="G4112" t="s">
        <v>1232</v>
      </c>
      <c r="AT4112" t="str">
        <f t="shared" si="508"/>
        <v>PMIC_SENSE_P</v>
      </c>
      <c r="AU4112" t="str">
        <f t="shared" si="509"/>
        <v>--</v>
      </c>
    </row>
    <row r="4113" spans="1:47" x14ac:dyDescent="0.25">
      <c r="A4113" t="str">
        <f t="shared" si="504"/>
        <v>R309-1</v>
      </c>
      <c r="B4113" t="str">
        <f t="shared" si="505"/>
        <v>GND</v>
      </c>
      <c r="C4113" t="str">
        <f t="shared" si="506"/>
        <v>R309-GND</v>
      </c>
      <c r="D4113" t="str">
        <f t="shared" si="507"/>
        <v>R309-1</v>
      </c>
      <c r="E4113" t="s">
        <v>3661</v>
      </c>
      <c r="F4113">
        <v>1</v>
      </c>
      <c r="G4113" t="s">
        <v>433</v>
      </c>
      <c r="AT4113" t="str">
        <f t="shared" si="508"/>
        <v>GND</v>
      </c>
      <c r="AU4113" t="str">
        <f t="shared" si="509"/>
        <v>--</v>
      </c>
    </row>
    <row r="4114" spans="1:47" x14ac:dyDescent="0.25">
      <c r="A4114" t="str">
        <f t="shared" si="504"/>
        <v>R309-2</v>
      </c>
      <c r="B4114" t="str">
        <f t="shared" si="505"/>
        <v>PMIC_SENSE_N</v>
      </c>
      <c r="C4114" t="str">
        <f t="shared" si="506"/>
        <v>R309-PMIC_SENSE_N</v>
      </c>
      <c r="D4114" t="str">
        <f t="shared" si="507"/>
        <v>R309-2</v>
      </c>
      <c r="E4114" t="s">
        <v>3661</v>
      </c>
      <c r="F4114">
        <v>2</v>
      </c>
      <c r="G4114" t="s">
        <v>1230</v>
      </c>
      <c r="AT4114" t="str">
        <f t="shared" si="508"/>
        <v>PMIC_SENSE_N</v>
      </c>
      <c r="AU4114" t="str">
        <f t="shared" si="509"/>
        <v>--</v>
      </c>
    </row>
    <row r="4115" spans="1:47" x14ac:dyDescent="0.25">
      <c r="A4115" t="str">
        <f t="shared" si="504"/>
        <v>R310-1</v>
      </c>
      <c r="B4115" t="str">
        <f t="shared" si="505"/>
        <v>ETH_25M</v>
      </c>
      <c r="C4115" t="str">
        <f t="shared" si="506"/>
        <v>R310-ETH_25M</v>
      </c>
      <c r="D4115" t="str">
        <f t="shared" si="507"/>
        <v>R310-1</v>
      </c>
      <c r="E4115" t="s">
        <v>3662</v>
      </c>
      <c r="F4115">
        <v>1</v>
      </c>
      <c r="G4115" t="s">
        <v>931</v>
      </c>
      <c r="AT4115" t="str">
        <f t="shared" si="508"/>
        <v>25M</v>
      </c>
      <c r="AU4115" t="str">
        <f t="shared" si="509"/>
        <v>R310</v>
      </c>
    </row>
    <row r="4116" spans="1:47" x14ac:dyDescent="0.25">
      <c r="A4116" t="str">
        <f t="shared" si="504"/>
        <v>R310-2</v>
      </c>
      <c r="B4116" t="str">
        <f t="shared" si="505"/>
        <v>25M</v>
      </c>
      <c r="C4116" t="str">
        <f t="shared" si="506"/>
        <v>R310-25M</v>
      </c>
      <c r="D4116" t="str">
        <f t="shared" si="507"/>
        <v>R310-2</v>
      </c>
      <c r="E4116" t="s">
        <v>3662</v>
      </c>
      <c r="F4116">
        <v>2</v>
      </c>
      <c r="G4116" t="s">
        <v>444</v>
      </c>
      <c r="AT4116" t="str">
        <f t="shared" si="508"/>
        <v>ETH_25M</v>
      </c>
      <c r="AU4116" t="str">
        <f t="shared" si="509"/>
        <v>R310</v>
      </c>
    </row>
    <row r="4117" spans="1:47" x14ac:dyDescent="0.25">
      <c r="A4117" t="str">
        <f t="shared" si="504"/>
        <v>R324-1</v>
      </c>
      <c r="B4117" t="str">
        <f t="shared" si="505"/>
        <v>NetC456_1</v>
      </c>
      <c r="C4117" t="str">
        <f t="shared" si="506"/>
        <v>R324-NetC456_1</v>
      </c>
      <c r="D4117" t="str">
        <f t="shared" si="507"/>
        <v>R324-1</v>
      </c>
      <c r="E4117" t="s">
        <v>3663</v>
      </c>
      <c r="F4117">
        <v>1</v>
      </c>
      <c r="G4117" t="s">
        <v>1173</v>
      </c>
      <c r="AT4117" t="str">
        <f t="shared" si="508"/>
        <v>NetC456_1</v>
      </c>
      <c r="AU4117" t="str">
        <f t="shared" si="509"/>
        <v>--</v>
      </c>
    </row>
    <row r="4118" spans="1:47" x14ac:dyDescent="0.25">
      <c r="A4118" t="str">
        <f t="shared" si="504"/>
        <v>R324-2</v>
      </c>
      <c r="B4118" t="str">
        <f t="shared" si="505"/>
        <v>1.8V</v>
      </c>
      <c r="C4118" t="str">
        <f t="shared" si="506"/>
        <v>R324-1.8V</v>
      </c>
      <c r="D4118" t="str">
        <f t="shared" si="507"/>
        <v>R324-2</v>
      </c>
      <c r="E4118" t="s">
        <v>3663</v>
      </c>
      <c r="F4118">
        <v>2</v>
      </c>
      <c r="G4118" t="s">
        <v>441</v>
      </c>
      <c r="AT4118" t="str">
        <f t="shared" si="508"/>
        <v>1.8V</v>
      </c>
      <c r="AU4118" t="str">
        <f t="shared" si="509"/>
        <v>--</v>
      </c>
    </row>
    <row r="4119" spans="1:47" x14ac:dyDescent="0.25">
      <c r="A4119" t="str">
        <f t="shared" si="504"/>
        <v>T7-1</v>
      </c>
      <c r="B4119" t="str">
        <f t="shared" si="505"/>
        <v>GND</v>
      </c>
      <c r="C4119" t="str">
        <f t="shared" si="506"/>
        <v>T7-GND</v>
      </c>
      <c r="D4119" t="str">
        <f t="shared" si="507"/>
        <v>T7-1</v>
      </c>
      <c r="E4119" t="s">
        <v>3664</v>
      </c>
      <c r="F4119">
        <v>1</v>
      </c>
      <c r="G4119" t="s">
        <v>433</v>
      </c>
      <c r="AT4119" t="str">
        <f t="shared" si="508"/>
        <v>GND</v>
      </c>
      <c r="AU4119" t="str">
        <f t="shared" si="509"/>
        <v>--</v>
      </c>
    </row>
    <row r="4120" spans="1:47" x14ac:dyDescent="0.25">
      <c r="A4120" t="str">
        <f t="shared" si="504"/>
        <v>T7-2</v>
      </c>
      <c r="B4120" t="str">
        <f t="shared" si="505"/>
        <v>CONF_DONE</v>
      </c>
      <c r="C4120" t="str">
        <f t="shared" si="506"/>
        <v>T7-CONF_DONE</v>
      </c>
      <c r="D4120" t="str">
        <f t="shared" si="507"/>
        <v>T7-2</v>
      </c>
      <c r="E4120" t="s">
        <v>3664</v>
      </c>
      <c r="F4120">
        <v>2</v>
      </c>
      <c r="G4120" t="s">
        <v>920</v>
      </c>
      <c r="AT4120" t="str">
        <f t="shared" si="508"/>
        <v>CONF_DONE</v>
      </c>
      <c r="AU4120" t="str">
        <f t="shared" si="509"/>
        <v>--</v>
      </c>
    </row>
    <row r="4121" spans="1:47" x14ac:dyDescent="0.25">
      <c r="A4121" t="str">
        <f t="shared" si="504"/>
        <v>T7-3</v>
      </c>
      <c r="B4121" t="str">
        <f t="shared" si="505"/>
        <v>NetR280_2</v>
      </c>
      <c r="C4121" t="str">
        <f t="shared" si="506"/>
        <v>T7-NetR280_2</v>
      </c>
      <c r="D4121" t="str">
        <f t="shared" si="507"/>
        <v>T7-3</v>
      </c>
      <c r="E4121" t="s">
        <v>3664</v>
      </c>
      <c r="F4121">
        <v>3</v>
      </c>
      <c r="G4121" t="s">
        <v>1189</v>
      </c>
      <c r="AT4121" t="str">
        <f t="shared" si="508"/>
        <v>NetR280_2</v>
      </c>
      <c r="AU4121" t="str">
        <f t="shared" si="509"/>
        <v>--</v>
      </c>
    </row>
    <row r="4122" spans="1:47" x14ac:dyDescent="0.25">
      <c r="A4122" t="str">
        <f t="shared" si="504"/>
        <v>T7-4</v>
      </c>
      <c r="B4122" t="str">
        <f t="shared" si="505"/>
        <v>GND</v>
      </c>
      <c r="C4122" t="str">
        <f t="shared" si="506"/>
        <v>T7-GND</v>
      </c>
      <c r="D4122" t="str">
        <f t="shared" si="507"/>
        <v>T7-4</v>
      </c>
      <c r="E4122" t="s">
        <v>3664</v>
      </c>
      <c r="F4122">
        <v>4</v>
      </c>
      <c r="G4122" t="s">
        <v>433</v>
      </c>
      <c r="AT4122" t="str">
        <f t="shared" si="508"/>
        <v>GND</v>
      </c>
      <c r="AU4122" t="str">
        <f t="shared" si="509"/>
        <v>--</v>
      </c>
    </row>
    <row r="4123" spans="1:47" x14ac:dyDescent="0.25">
      <c r="A4123" t="str">
        <f t="shared" si="504"/>
        <v>T7-5</v>
      </c>
      <c r="B4123" t="str">
        <f t="shared" si="505"/>
        <v>CVP_CONFDONE</v>
      </c>
      <c r="C4123" t="str">
        <f t="shared" si="506"/>
        <v>T7-CVP_CONFDONE</v>
      </c>
      <c r="D4123" t="str">
        <f t="shared" si="507"/>
        <v>T7-5</v>
      </c>
      <c r="E4123" t="s">
        <v>3664</v>
      </c>
      <c r="F4123">
        <v>5</v>
      </c>
      <c r="G4123" t="s">
        <v>921</v>
      </c>
      <c r="AT4123" t="str">
        <f t="shared" si="508"/>
        <v>CVP_CONFDONE</v>
      </c>
      <c r="AU4123" t="str">
        <f t="shared" si="509"/>
        <v>--</v>
      </c>
    </row>
    <row r="4124" spans="1:47" x14ac:dyDescent="0.25">
      <c r="A4124" t="str">
        <f t="shared" si="504"/>
        <v>T7-6</v>
      </c>
      <c r="B4124" t="str">
        <f t="shared" si="505"/>
        <v>NetR277_2</v>
      </c>
      <c r="C4124" t="str">
        <f t="shared" si="506"/>
        <v>T7-NetR277_2</v>
      </c>
      <c r="D4124" t="str">
        <f t="shared" si="507"/>
        <v>T7-6</v>
      </c>
      <c r="E4124" t="s">
        <v>3664</v>
      </c>
      <c r="F4124">
        <v>6</v>
      </c>
      <c r="G4124" t="s">
        <v>1188</v>
      </c>
      <c r="AT4124" t="str">
        <f t="shared" si="508"/>
        <v>NetR277_2</v>
      </c>
      <c r="AU4124" t="str">
        <f t="shared" si="509"/>
        <v>--</v>
      </c>
    </row>
    <row r="4125" spans="1:47" x14ac:dyDescent="0.25">
      <c r="A4125" t="str">
        <f t="shared" si="504"/>
        <v>TP1-1</v>
      </c>
      <c r="B4125" t="str">
        <f t="shared" si="505"/>
        <v>1.8V</v>
      </c>
      <c r="C4125" t="str">
        <f t="shared" si="506"/>
        <v>TP1-1.8V</v>
      </c>
      <c r="D4125" t="str">
        <f t="shared" si="507"/>
        <v>TP1-1</v>
      </c>
      <c r="E4125" t="s">
        <v>3665</v>
      </c>
      <c r="F4125">
        <v>1</v>
      </c>
      <c r="G4125" t="s">
        <v>441</v>
      </c>
      <c r="AT4125" t="str">
        <f t="shared" si="508"/>
        <v>1.8V</v>
      </c>
      <c r="AU4125" t="str">
        <f t="shared" si="509"/>
        <v>--</v>
      </c>
    </row>
    <row r="4126" spans="1:47" x14ac:dyDescent="0.25">
      <c r="A4126" t="str">
        <f t="shared" si="504"/>
        <v>TP2-1</v>
      </c>
      <c r="B4126" t="str">
        <f t="shared" si="505"/>
        <v>1.8V</v>
      </c>
      <c r="C4126" t="str">
        <f t="shared" si="506"/>
        <v>TP2-1.8V</v>
      </c>
      <c r="D4126" t="str">
        <f t="shared" si="507"/>
        <v>TP2-1</v>
      </c>
      <c r="E4126" t="s">
        <v>3666</v>
      </c>
      <c r="F4126">
        <v>1</v>
      </c>
      <c r="G4126" t="s">
        <v>441</v>
      </c>
      <c r="AT4126" t="str">
        <f t="shared" si="508"/>
        <v>1.8V</v>
      </c>
      <c r="AU4126" t="str">
        <f t="shared" si="509"/>
        <v>--</v>
      </c>
    </row>
    <row r="4127" spans="1:47" x14ac:dyDescent="0.25">
      <c r="A4127" t="str">
        <f t="shared" si="504"/>
        <v>TP3-1</v>
      </c>
      <c r="B4127" t="str">
        <f t="shared" si="505"/>
        <v>FPGA_VCC</v>
      </c>
      <c r="C4127" t="str">
        <f t="shared" si="506"/>
        <v>TP3-FPGA_VCC</v>
      </c>
      <c r="D4127" t="str">
        <f t="shared" si="507"/>
        <v>TP3-1</v>
      </c>
      <c r="E4127" t="s">
        <v>3667</v>
      </c>
      <c r="F4127">
        <v>1</v>
      </c>
      <c r="G4127" t="s">
        <v>954</v>
      </c>
      <c r="AT4127" t="str">
        <f t="shared" si="508"/>
        <v>FPGA_VCC</v>
      </c>
      <c r="AU4127" t="str">
        <f t="shared" si="509"/>
        <v>--</v>
      </c>
    </row>
    <row r="4128" spans="1:47" x14ac:dyDescent="0.25">
      <c r="A4128" t="str">
        <f t="shared" si="504"/>
        <v>TP4-1</v>
      </c>
      <c r="B4128" t="str">
        <f t="shared" si="505"/>
        <v>VCCR_CORE</v>
      </c>
      <c r="C4128" t="str">
        <f t="shared" si="506"/>
        <v>TP4-VCCR_CORE</v>
      </c>
      <c r="D4128" t="str">
        <f t="shared" si="507"/>
        <v>TP4-1</v>
      </c>
      <c r="E4128" t="s">
        <v>3668</v>
      </c>
      <c r="F4128">
        <v>1</v>
      </c>
      <c r="G4128" t="s">
        <v>1310</v>
      </c>
      <c r="AT4128" t="str">
        <f t="shared" si="508"/>
        <v>VCCR_CORE</v>
      </c>
      <c r="AU4128" t="str">
        <f t="shared" si="509"/>
        <v>--</v>
      </c>
    </row>
    <row r="4129" spans="1:47" x14ac:dyDescent="0.25">
      <c r="A4129" t="str">
        <f t="shared" si="504"/>
        <v>TP5-1</v>
      </c>
      <c r="B4129" t="str">
        <f t="shared" si="505"/>
        <v>VCCR_CORE</v>
      </c>
      <c r="C4129" t="str">
        <f t="shared" si="506"/>
        <v>TP5-VCCR_CORE</v>
      </c>
      <c r="D4129" t="str">
        <f t="shared" si="507"/>
        <v>TP5-1</v>
      </c>
      <c r="E4129" t="s">
        <v>3669</v>
      </c>
      <c r="F4129">
        <v>1</v>
      </c>
      <c r="G4129" t="s">
        <v>1310</v>
      </c>
      <c r="AT4129" t="str">
        <f t="shared" si="508"/>
        <v>VCCR_CORE</v>
      </c>
      <c r="AU4129" t="str">
        <f t="shared" si="509"/>
        <v>--</v>
      </c>
    </row>
    <row r="4130" spans="1:47" x14ac:dyDescent="0.25">
      <c r="A4130" t="str">
        <f t="shared" si="504"/>
        <v>TP6-1</v>
      </c>
      <c r="B4130" t="str">
        <f t="shared" si="505"/>
        <v>1.0V</v>
      </c>
      <c r="C4130" t="str">
        <f t="shared" si="506"/>
        <v>TP6-1.0V</v>
      </c>
      <c r="D4130" t="str">
        <f t="shared" si="507"/>
        <v>TP6-1</v>
      </c>
      <c r="E4130" t="s">
        <v>3670</v>
      </c>
      <c r="F4130">
        <v>1</v>
      </c>
      <c r="G4130" t="s">
        <v>434</v>
      </c>
      <c r="AT4130" t="str">
        <f t="shared" si="508"/>
        <v>1.0V</v>
      </c>
      <c r="AU4130" t="str">
        <f t="shared" si="509"/>
        <v>--</v>
      </c>
    </row>
    <row r="4131" spans="1:47" x14ac:dyDescent="0.25">
      <c r="A4131" t="str">
        <f t="shared" si="504"/>
        <v>TP7-1</v>
      </c>
      <c r="B4131" t="str">
        <f t="shared" si="505"/>
        <v>1.0V</v>
      </c>
      <c r="C4131" t="str">
        <f t="shared" si="506"/>
        <v>TP7-1.0V</v>
      </c>
      <c r="D4131" t="str">
        <f t="shared" si="507"/>
        <v>TP7-1</v>
      </c>
      <c r="E4131" t="s">
        <v>3671</v>
      </c>
      <c r="F4131">
        <v>1</v>
      </c>
      <c r="G4131" t="s">
        <v>434</v>
      </c>
      <c r="AT4131" t="str">
        <f t="shared" si="508"/>
        <v>1.0V</v>
      </c>
      <c r="AU4131" t="str">
        <f t="shared" si="509"/>
        <v>--</v>
      </c>
    </row>
    <row r="4132" spans="1:47" x14ac:dyDescent="0.25">
      <c r="A4132" t="str">
        <f t="shared" si="504"/>
        <v>TP8-1</v>
      </c>
      <c r="B4132" t="str">
        <f t="shared" si="505"/>
        <v>1.0V_R</v>
      </c>
      <c r="C4132" t="str">
        <f t="shared" si="506"/>
        <v>TP8-1.0V_R</v>
      </c>
      <c r="D4132" t="str">
        <f t="shared" si="507"/>
        <v>TP8-1</v>
      </c>
      <c r="E4132" t="s">
        <v>3672</v>
      </c>
      <c r="F4132">
        <v>1</v>
      </c>
      <c r="G4132" t="s">
        <v>436</v>
      </c>
      <c r="AT4132" t="str">
        <f t="shared" si="508"/>
        <v>1.0V_R</v>
      </c>
      <c r="AU4132" t="str">
        <f t="shared" si="509"/>
        <v>--</v>
      </c>
    </row>
    <row r="4133" spans="1:47" x14ac:dyDescent="0.25">
      <c r="A4133" t="str">
        <f t="shared" si="504"/>
        <v>TP9-1</v>
      </c>
      <c r="B4133" t="str">
        <f t="shared" si="505"/>
        <v>1.0V_R</v>
      </c>
      <c r="C4133" t="str">
        <f t="shared" si="506"/>
        <v>TP9-1.0V_R</v>
      </c>
      <c r="D4133" t="str">
        <f t="shared" si="507"/>
        <v>TP9-1</v>
      </c>
      <c r="E4133" t="s">
        <v>3673</v>
      </c>
      <c r="F4133">
        <v>1</v>
      </c>
      <c r="G4133" t="s">
        <v>436</v>
      </c>
      <c r="AT4133" t="str">
        <f t="shared" si="508"/>
        <v>1.0V_R</v>
      </c>
      <c r="AU4133" t="str">
        <f t="shared" si="509"/>
        <v>--</v>
      </c>
    </row>
    <row r="4134" spans="1:47" x14ac:dyDescent="0.25">
      <c r="A4134" t="str">
        <f t="shared" si="504"/>
        <v>TP10-1</v>
      </c>
      <c r="B4134" t="str">
        <f t="shared" si="505"/>
        <v>1.1V_LPDDR4</v>
      </c>
      <c r="C4134" t="str">
        <f t="shared" si="506"/>
        <v>TP10-1.1V_LPDDR4</v>
      </c>
      <c r="D4134" t="str">
        <f t="shared" si="507"/>
        <v>TP10-1</v>
      </c>
      <c r="E4134" t="s">
        <v>3674</v>
      </c>
      <c r="F4134">
        <v>1</v>
      </c>
      <c r="G4134" t="s">
        <v>438</v>
      </c>
      <c r="AT4134" t="str">
        <f t="shared" si="508"/>
        <v>1.1V_LPDDR4</v>
      </c>
      <c r="AU4134" t="str">
        <f t="shared" si="509"/>
        <v>--</v>
      </c>
    </row>
    <row r="4135" spans="1:47" x14ac:dyDescent="0.25">
      <c r="A4135" t="str">
        <f t="shared" si="504"/>
        <v>TP11-1</v>
      </c>
      <c r="B4135" t="str">
        <f t="shared" si="505"/>
        <v>1.1V_LPDDR4</v>
      </c>
      <c r="C4135" t="str">
        <f t="shared" si="506"/>
        <v>TP11-1.1V_LPDDR4</v>
      </c>
      <c r="D4135" t="str">
        <f t="shared" si="507"/>
        <v>TP11-1</v>
      </c>
      <c r="E4135" t="s">
        <v>3675</v>
      </c>
      <c r="F4135">
        <v>1</v>
      </c>
      <c r="G4135" t="s">
        <v>438</v>
      </c>
      <c r="AT4135" t="str">
        <f t="shared" si="508"/>
        <v>1.1V_LPDDR4</v>
      </c>
      <c r="AU4135" t="str">
        <f t="shared" si="509"/>
        <v>--</v>
      </c>
    </row>
    <row r="4136" spans="1:47" x14ac:dyDescent="0.25">
      <c r="A4136" t="str">
        <f t="shared" si="504"/>
        <v>TP12-1</v>
      </c>
      <c r="B4136" t="str">
        <f t="shared" si="505"/>
        <v>3.3V</v>
      </c>
      <c r="C4136" t="str">
        <f t="shared" si="506"/>
        <v>TP12-3.3V</v>
      </c>
      <c r="D4136" t="str">
        <f t="shared" si="507"/>
        <v>TP12-1</v>
      </c>
      <c r="E4136" t="s">
        <v>3676</v>
      </c>
      <c r="F4136">
        <v>1</v>
      </c>
      <c r="G4136" t="s">
        <v>446</v>
      </c>
      <c r="AT4136" t="str">
        <f t="shared" si="508"/>
        <v>3.3V</v>
      </c>
      <c r="AU4136" t="str">
        <f t="shared" si="509"/>
        <v>--</v>
      </c>
    </row>
    <row r="4137" spans="1:47" x14ac:dyDescent="0.25">
      <c r="A4137" t="str">
        <f t="shared" si="504"/>
        <v>TP13-1</v>
      </c>
      <c r="B4137" t="str">
        <f t="shared" si="505"/>
        <v>0.9V_ETH</v>
      </c>
      <c r="C4137" t="str">
        <f t="shared" si="506"/>
        <v>TP13-0.9V_ETH</v>
      </c>
      <c r="D4137" t="str">
        <f t="shared" si="507"/>
        <v>TP13-1</v>
      </c>
      <c r="E4137" t="s">
        <v>3677</v>
      </c>
      <c r="F4137">
        <v>1</v>
      </c>
      <c r="G4137" t="s">
        <v>432</v>
      </c>
      <c r="AT4137" t="str">
        <f t="shared" si="508"/>
        <v>0.9V_ETH</v>
      </c>
      <c r="AU4137" t="str">
        <f t="shared" si="509"/>
        <v>--</v>
      </c>
    </row>
    <row r="4138" spans="1:47" x14ac:dyDescent="0.25">
      <c r="A4138" t="str">
        <f t="shared" si="504"/>
        <v>TP14-1</v>
      </c>
      <c r="B4138" t="str">
        <f t="shared" si="505"/>
        <v>3.3V</v>
      </c>
      <c r="C4138" t="str">
        <f t="shared" si="506"/>
        <v>TP14-3.3V</v>
      </c>
      <c r="D4138" t="str">
        <f t="shared" si="507"/>
        <v>TP14-1</v>
      </c>
      <c r="E4138" t="s">
        <v>3678</v>
      </c>
      <c r="F4138">
        <v>1</v>
      </c>
      <c r="G4138" t="s">
        <v>446</v>
      </c>
      <c r="AT4138" t="str">
        <f t="shared" si="508"/>
        <v>3.3V</v>
      </c>
      <c r="AU4138" t="str">
        <f t="shared" si="509"/>
        <v>--</v>
      </c>
    </row>
    <row r="4139" spans="1:47" x14ac:dyDescent="0.25">
      <c r="A4139" t="str">
        <f t="shared" si="504"/>
        <v>TP15-1</v>
      </c>
      <c r="B4139" t="str">
        <f t="shared" si="505"/>
        <v>3.3VAUX</v>
      </c>
      <c r="C4139" t="str">
        <f t="shared" si="506"/>
        <v>TP15-3.3VAUX</v>
      </c>
      <c r="D4139" t="str">
        <f t="shared" si="507"/>
        <v>TP15-1</v>
      </c>
      <c r="E4139" t="s">
        <v>3679</v>
      </c>
      <c r="F4139">
        <v>1</v>
      </c>
      <c r="G4139" t="s">
        <v>448</v>
      </c>
      <c r="AT4139" t="str">
        <f t="shared" si="508"/>
        <v>3.3VAUX</v>
      </c>
      <c r="AU4139" t="str">
        <f t="shared" si="509"/>
        <v>--</v>
      </c>
    </row>
    <row r="4140" spans="1:47" x14ac:dyDescent="0.25">
      <c r="A4140" t="str">
        <f t="shared" si="504"/>
        <v>TP24-1</v>
      </c>
      <c r="B4140" t="str">
        <f t="shared" si="505"/>
        <v>FPGA_VCC</v>
      </c>
      <c r="C4140" t="str">
        <f t="shared" si="506"/>
        <v>TP24-FPGA_VCC</v>
      </c>
      <c r="D4140" t="str">
        <f t="shared" si="507"/>
        <v>TP24-1</v>
      </c>
      <c r="E4140" t="s">
        <v>3680</v>
      </c>
      <c r="F4140">
        <v>1</v>
      </c>
      <c r="G4140" t="s">
        <v>954</v>
      </c>
      <c r="AT4140" t="str">
        <f t="shared" si="508"/>
        <v>FPGA_VCC</v>
      </c>
      <c r="AU4140" t="str">
        <f t="shared" si="509"/>
        <v>--</v>
      </c>
    </row>
    <row r="4141" spans="1:47" x14ac:dyDescent="0.25">
      <c r="A4141" t="str">
        <f t="shared" si="504"/>
        <v>TP28-1</v>
      </c>
      <c r="B4141" t="str">
        <f t="shared" si="505"/>
        <v>0.8V</v>
      </c>
      <c r="C4141" t="str">
        <f t="shared" si="506"/>
        <v>TP28-0.8V</v>
      </c>
      <c r="D4141" t="str">
        <f t="shared" si="507"/>
        <v>TP28-1</v>
      </c>
      <c r="E4141" t="s">
        <v>3681</v>
      </c>
      <c r="F4141">
        <v>1</v>
      </c>
      <c r="G4141" t="s">
        <v>427</v>
      </c>
      <c r="AT4141" t="str">
        <f t="shared" si="508"/>
        <v>0.8V</v>
      </c>
      <c r="AU4141" t="str">
        <f t="shared" si="509"/>
        <v>--</v>
      </c>
    </row>
    <row r="4142" spans="1:47" x14ac:dyDescent="0.25">
      <c r="A4142" t="str">
        <f t="shared" si="504"/>
        <v>TP29-1</v>
      </c>
      <c r="B4142" t="str">
        <f t="shared" si="505"/>
        <v>0.8V</v>
      </c>
      <c r="C4142" t="str">
        <f t="shared" si="506"/>
        <v>TP29-0.8V</v>
      </c>
      <c r="D4142" t="str">
        <f t="shared" si="507"/>
        <v>TP29-1</v>
      </c>
      <c r="E4142" t="s">
        <v>3682</v>
      </c>
      <c r="F4142">
        <v>1</v>
      </c>
      <c r="G4142" t="s">
        <v>427</v>
      </c>
      <c r="AT4142" t="str">
        <f t="shared" si="508"/>
        <v>0.8V</v>
      </c>
      <c r="AU4142" t="str">
        <f t="shared" si="509"/>
        <v>--</v>
      </c>
    </row>
    <row r="4143" spans="1:47" x14ac:dyDescent="0.25">
      <c r="A4143" t="str">
        <f t="shared" si="504"/>
        <v>TP30-1</v>
      </c>
      <c r="B4143" t="str">
        <f t="shared" si="505"/>
        <v>0.8V_R</v>
      </c>
      <c r="C4143" t="str">
        <f t="shared" si="506"/>
        <v>TP30-0.8V_R</v>
      </c>
      <c r="D4143" t="str">
        <f t="shared" si="507"/>
        <v>TP30-1</v>
      </c>
      <c r="E4143" t="s">
        <v>3683</v>
      </c>
      <c r="F4143">
        <v>1</v>
      </c>
      <c r="G4143" t="s">
        <v>430</v>
      </c>
      <c r="AT4143" t="str">
        <f t="shared" si="508"/>
        <v>0.8V_R</v>
      </c>
      <c r="AU4143" t="str">
        <f t="shared" si="509"/>
        <v>--</v>
      </c>
    </row>
    <row r="4144" spans="1:47" x14ac:dyDescent="0.25">
      <c r="A4144" t="str">
        <f t="shared" si="504"/>
        <v>TP31-1</v>
      </c>
      <c r="B4144" t="str">
        <f t="shared" si="505"/>
        <v>0.8V_R</v>
      </c>
      <c r="C4144" t="str">
        <f t="shared" si="506"/>
        <v>TP31-0.8V_R</v>
      </c>
      <c r="D4144" t="str">
        <f t="shared" si="507"/>
        <v>TP31-1</v>
      </c>
      <c r="E4144" t="s">
        <v>3684</v>
      </c>
      <c r="F4144">
        <v>1</v>
      </c>
      <c r="G4144" t="s">
        <v>430</v>
      </c>
      <c r="AT4144" t="str">
        <f t="shared" si="508"/>
        <v>0.8V_R</v>
      </c>
      <c r="AU4144" t="str">
        <f t="shared" si="509"/>
        <v>--</v>
      </c>
    </row>
    <row r="4145" spans="1:47" x14ac:dyDescent="0.25">
      <c r="A4145" t="str">
        <f t="shared" si="504"/>
        <v>TP37-1</v>
      </c>
      <c r="B4145" t="str">
        <f t="shared" si="505"/>
        <v>0.9V_ETH</v>
      </c>
      <c r="C4145" t="str">
        <f t="shared" si="506"/>
        <v>TP37-0.9V_ETH</v>
      </c>
      <c r="D4145" t="str">
        <f t="shared" si="507"/>
        <v>TP37-1</v>
      </c>
      <c r="E4145" t="s">
        <v>3685</v>
      </c>
      <c r="F4145">
        <v>1</v>
      </c>
      <c r="G4145" t="s">
        <v>432</v>
      </c>
      <c r="AT4145" t="str">
        <f t="shared" si="508"/>
        <v>0.9V_ETH</v>
      </c>
      <c r="AU4145" t="str">
        <f t="shared" si="509"/>
        <v>--</v>
      </c>
    </row>
    <row r="4146" spans="1:47" x14ac:dyDescent="0.25">
      <c r="A4146" t="str">
        <f t="shared" si="504"/>
        <v>TP38-1</v>
      </c>
      <c r="B4146" t="str">
        <f t="shared" si="505"/>
        <v>3.3VAUX</v>
      </c>
      <c r="C4146" t="str">
        <f t="shared" si="506"/>
        <v>TP38-3.3VAUX</v>
      </c>
      <c r="D4146" t="str">
        <f t="shared" si="507"/>
        <v>TP38-1</v>
      </c>
      <c r="E4146" t="s">
        <v>3686</v>
      </c>
      <c r="F4146">
        <v>1</v>
      </c>
      <c r="G4146" t="s">
        <v>448</v>
      </c>
      <c r="AT4146" t="str">
        <f t="shared" si="508"/>
        <v>3.3VAUX</v>
      </c>
      <c r="AU4146" t="str">
        <f t="shared" si="509"/>
        <v>--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FACE0-2E3C-4475-9C08-38FCEA8616F5}">
  <dimension ref="A2:I962"/>
  <sheetViews>
    <sheetView workbookViewId="0">
      <selection activeCell="I3" sqref="I3"/>
    </sheetView>
  </sheetViews>
  <sheetFormatPr baseColWidth="10" defaultRowHeight="15" x14ac:dyDescent="0.25"/>
  <sheetData>
    <row r="2" spans="1:9" x14ac:dyDescent="0.25">
      <c r="B2" t="s">
        <v>413</v>
      </c>
      <c r="D2" t="s">
        <v>168</v>
      </c>
      <c r="F2" t="s">
        <v>6309</v>
      </c>
    </row>
    <row r="3" spans="1:9" x14ac:dyDescent="0.25">
      <c r="A3">
        <v>1</v>
      </c>
      <c r="B3" t="s">
        <v>169</v>
      </c>
      <c r="C3" t="s">
        <v>170</v>
      </c>
      <c r="D3" t="s">
        <v>169</v>
      </c>
      <c r="E3" t="s">
        <v>170</v>
      </c>
      <c r="F3" t="s">
        <v>5588</v>
      </c>
      <c r="H3" t="str">
        <f>B3&amp;"-"&amp;C3</f>
        <v>J1-A1</v>
      </c>
      <c r="I3" t="str">
        <f>D3&amp;"-"&amp;E3</f>
        <v>J1-A1</v>
      </c>
    </row>
    <row r="4" spans="1:9" x14ac:dyDescent="0.25">
      <c r="A4">
        <v>2</v>
      </c>
      <c r="B4" t="s">
        <v>169</v>
      </c>
      <c r="C4" t="s">
        <v>171</v>
      </c>
      <c r="D4" t="s">
        <v>169</v>
      </c>
      <c r="E4" t="s">
        <v>171</v>
      </c>
      <c r="F4" t="s">
        <v>5588</v>
      </c>
      <c r="H4" t="str">
        <f t="shared" ref="H4:H67" si="0">B4&amp;"-"&amp;C4</f>
        <v>J1-A2</v>
      </c>
      <c r="I4" t="str">
        <f t="shared" ref="I4:I67" si="1">D4&amp;"-"&amp;E4</f>
        <v>J1-A2</v>
      </c>
    </row>
    <row r="5" spans="1:9" x14ac:dyDescent="0.25">
      <c r="A5">
        <v>3</v>
      </c>
      <c r="B5" t="s">
        <v>169</v>
      </c>
      <c r="C5" t="s">
        <v>172</v>
      </c>
      <c r="D5" t="s">
        <v>169</v>
      </c>
      <c r="E5" t="s">
        <v>172</v>
      </c>
      <c r="F5" t="s">
        <v>433</v>
      </c>
      <c r="H5" t="str">
        <f t="shared" si="0"/>
        <v>J1-A3</v>
      </c>
      <c r="I5" t="str">
        <f t="shared" si="1"/>
        <v>J1-A3</v>
      </c>
    </row>
    <row r="6" spans="1:9" x14ac:dyDescent="0.25">
      <c r="A6">
        <v>4</v>
      </c>
      <c r="B6" t="s">
        <v>169</v>
      </c>
      <c r="C6" t="s">
        <v>173</v>
      </c>
      <c r="D6" t="s">
        <v>169</v>
      </c>
      <c r="E6" t="s">
        <v>173</v>
      </c>
      <c r="F6" t="s">
        <v>433</v>
      </c>
      <c r="H6" t="str">
        <f t="shared" si="0"/>
        <v>J1-A4</v>
      </c>
      <c r="I6" t="str">
        <f t="shared" si="1"/>
        <v>J1-A4</v>
      </c>
    </row>
    <row r="7" spans="1:9" x14ac:dyDescent="0.25">
      <c r="A7">
        <v>5</v>
      </c>
      <c r="B7" t="s">
        <v>169</v>
      </c>
      <c r="C7" t="s">
        <v>174</v>
      </c>
      <c r="D7" t="s">
        <v>169</v>
      </c>
      <c r="E7" t="s">
        <v>174</v>
      </c>
      <c r="F7" t="s">
        <v>5588</v>
      </c>
      <c r="H7" t="str">
        <f t="shared" si="0"/>
        <v>J1-A5</v>
      </c>
      <c r="I7" t="str">
        <f t="shared" si="1"/>
        <v>J1-A5</v>
      </c>
    </row>
    <row r="8" spans="1:9" x14ac:dyDescent="0.25">
      <c r="A8">
        <v>6</v>
      </c>
      <c r="B8" t="s">
        <v>169</v>
      </c>
      <c r="C8" t="s">
        <v>175</v>
      </c>
      <c r="D8" t="s">
        <v>169</v>
      </c>
      <c r="E8" t="s">
        <v>175</v>
      </c>
      <c r="F8" t="s">
        <v>5588</v>
      </c>
      <c r="H8" t="str">
        <f t="shared" si="0"/>
        <v>J1-A6</v>
      </c>
      <c r="I8" t="str">
        <f t="shared" si="1"/>
        <v>J1-A6</v>
      </c>
    </row>
    <row r="9" spans="1:9" x14ac:dyDescent="0.25">
      <c r="A9">
        <v>7</v>
      </c>
      <c r="B9" t="s">
        <v>169</v>
      </c>
      <c r="C9" t="s">
        <v>176</v>
      </c>
      <c r="D9" t="s">
        <v>169</v>
      </c>
      <c r="E9" t="s">
        <v>176</v>
      </c>
      <c r="F9" t="s">
        <v>433</v>
      </c>
      <c r="H9" t="str">
        <f t="shared" si="0"/>
        <v>J1-A7</v>
      </c>
      <c r="I9" t="str">
        <f t="shared" si="1"/>
        <v>J1-A7</v>
      </c>
    </row>
    <row r="10" spans="1:9" x14ac:dyDescent="0.25">
      <c r="A10">
        <v>8</v>
      </c>
      <c r="B10" t="s">
        <v>169</v>
      </c>
      <c r="C10" t="s">
        <v>177</v>
      </c>
      <c r="D10" t="s">
        <v>169</v>
      </c>
      <c r="E10" t="s">
        <v>177</v>
      </c>
      <c r="F10" t="s">
        <v>433</v>
      </c>
      <c r="H10" t="str">
        <f t="shared" si="0"/>
        <v>J1-A8</v>
      </c>
      <c r="I10" t="str">
        <f t="shared" si="1"/>
        <v>J1-A8</v>
      </c>
    </row>
    <row r="11" spans="1:9" x14ac:dyDescent="0.25">
      <c r="A11">
        <v>9</v>
      </c>
      <c r="B11" t="s">
        <v>169</v>
      </c>
      <c r="C11" t="s">
        <v>178</v>
      </c>
      <c r="D11" t="s">
        <v>169</v>
      </c>
      <c r="E11" t="s">
        <v>178</v>
      </c>
      <c r="F11" t="s">
        <v>5588</v>
      </c>
      <c r="H11" t="str">
        <f t="shared" si="0"/>
        <v>J1-A9</v>
      </c>
      <c r="I11" t="str">
        <f t="shared" si="1"/>
        <v>J1-A9</v>
      </c>
    </row>
    <row r="12" spans="1:9" x14ac:dyDescent="0.25">
      <c r="A12">
        <v>10</v>
      </c>
      <c r="B12" t="s">
        <v>169</v>
      </c>
      <c r="C12" t="s">
        <v>179</v>
      </c>
      <c r="D12" t="s">
        <v>169</v>
      </c>
      <c r="E12" t="s">
        <v>179</v>
      </c>
      <c r="F12" t="s">
        <v>5588</v>
      </c>
      <c r="H12" t="str">
        <f t="shared" si="0"/>
        <v>J1-A10</v>
      </c>
      <c r="I12" t="str">
        <f t="shared" si="1"/>
        <v>J1-A10</v>
      </c>
    </row>
    <row r="13" spans="1:9" x14ac:dyDescent="0.25">
      <c r="A13">
        <v>11</v>
      </c>
      <c r="B13" t="s">
        <v>169</v>
      </c>
      <c r="C13" t="s">
        <v>180</v>
      </c>
      <c r="D13" t="s">
        <v>169</v>
      </c>
      <c r="E13" t="s">
        <v>180</v>
      </c>
      <c r="F13" t="s">
        <v>433</v>
      </c>
      <c r="H13" t="str">
        <f t="shared" si="0"/>
        <v>J1-A11</v>
      </c>
      <c r="I13" t="str">
        <f t="shared" si="1"/>
        <v>J1-A11</v>
      </c>
    </row>
    <row r="14" spans="1:9" x14ac:dyDescent="0.25">
      <c r="A14">
        <v>12</v>
      </c>
      <c r="B14" t="s">
        <v>169</v>
      </c>
      <c r="C14" t="s">
        <v>181</v>
      </c>
      <c r="D14" t="s">
        <v>169</v>
      </c>
      <c r="E14" t="s">
        <v>181</v>
      </c>
      <c r="F14" t="s">
        <v>433</v>
      </c>
      <c r="H14" t="str">
        <f t="shared" si="0"/>
        <v>J1-A12</v>
      </c>
      <c r="I14" t="str">
        <f t="shared" si="1"/>
        <v>J1-A12</v>
      </c>
    </row>
    <row r="15" spans="1:9" x14ac:dyDescent="0.25">
      <c r="A15">
        <v>13</v>
      </c>
      <c r="B15" t="s">
        <v>169</v>
      </c>
      <c r="C15" t="s">
        <v>182</v>
      </c>
      <c r="D15" t="s">
        <v>169</v>
      </c>
      <c r="E15" t="s">
        <v>182</v>
      </c>
      <c r="F15" t="s">
        <v>5588</v>
      </c>
      <c r="H15" t="str">
        <f t="shared" si="0"/>
        <v>J1-A13</v>
      </c>
      <c r="I15" t="str">
        <f t="shared" si="1"/>
        <v>J1-A13</v>
      </c>
    </row>
    <row r="16" spans="1:9" x14ac:dyDescent="0.25">
      <c r="A16">
        <v>14</v>
      </c>
      <c r="B16" t="s">
        <v>169</v>
      </c>
      <c r="C16" t="s">
        <v>183</v>
      </c>
      <c r="D16" t="s">
        <v>169</v>
      </c>
      <c r="E16" t="s">
        <v>183</v>
      </c>
      <c r="F16" t="s">
        <v>5588</v>
      </c>
      <c r="H16" t="str">
        <f t="shared" si="0"/>
        <v>J1-A14</v>
      </c>
      <c r="I16" t="str">
        <f t="shared" si="1"/>
        <v>J1-A14</v>
      </c>
    </row>
    <row r="17" spans="1:9" x14ac:dyDescent="0.25">
      <c r="A17">
        <v>15</v>
      </c>
      <c r="B17" t="s">
        <v>169</v>
      </c>
      <c r="C17" t="s">
        <v>184</v>
      </c>
      <c r="D17" t="s">
        <v>169</v>
      </c>
      <c r="E17" t="s">
        <v>184</v>
      </c>
      <c r="F17" t="s">
        <v>433</v>
      </c>
      <c r="H17" t="str">
        <f t="shared" si="0"/>
        <v>J1-A15</v>
      </c>
      <c r="I17" t="str">
        <f t="shared" si="1"/>
        <v>J1-A15</v>
      </c>
    </row>
    <row r="18" spans="1:9" x14ac:dyDescent="0.25">
      <c r="A18">
        <v>16</v>
      </c>
      <c r="B18" t="s">
        <v>169</v>
      </c>
      <c r="C18" t="s">
        <v>185</v>
      </c>
      <c r="D18" t="s">
        <v>169</v>
      </c>
      <c r="E18" t="s">
        <v>185</v>
      </c>
      <c r="F18" t="s">
        <v>433</v>
      </c>
      <c r="H18" t="str">
        <f t="shared" si="0"/>
        <v>J1-A16</v>
      </c>
      <c r="I18" t="str">
        <f t="shared" si="1"/>
        <v>J1-A16</v>
      </c>
    </row>
    <row r="19" spans="1:9" x14ac:dyDescent="0.25">
      <c r="A19">
        <v>17</v>
      </c>
      <c r="B19" t="s">
        <v>169</v>
      </c>
      <c r="C19" t="s">
        <v>186</v>
      </c>
      <c r="D19" t="s">
        <v>169</v>
      </c>
      <c r="E19" t="s">
        <v>186</v>
      </c>
      <c r="F19" t="s">
        <v>5588</v>
      </c>
      <c r="H19" t="str">
        <f t="shared" si="0"/>
        <v>J1-A17</v>
      </c>
      <c r="I19" t="str">
        <f t="shared" si="1"/>
        <v>J1-A17</v>
      </c>
    </row>
    <row r="20" spans="1:9" x14ac:dyDescent="0.25">
      <c r="A20">
        <v>18</v>
      </c>
      <c r="B20" t="s">
        <v>169</v>
      </c>
      <c r="C20" t="s">
        <v>187</v>
      </c>
      <c r="D20" t="s">
        <v>169</v>
      </c>
      <c r="E20" t="s">
        <v>187</v>
      </c>
      <c r="F20" t="s">
        <v>5588</v>
      </c>
      <c r="H20" t="str">
        <f t="shared" si="0"/>
        <v>J1-A18</v>
      </c>
      <c r="I20" t="str">
        <f t="shared" si="1"/>
        <v>J1-A18</v>
      </c>
    </row>
    <row r="21" spans="1:9" x14ac:dyDescent="0.25">
      <c r="A21">
        <v>19</v>
      </c>
      <c r="B21" t="s">
        <v>169</v>
      </c>
      <c r="C21" t="s">
        <v>188</v>
      </c>
      <c r="D21" t="s">
        <v>169</v>
      </c>
      <c r="E21" t="s">
        <v>188</v>
      </c>
      <c r="F21" t="s">
        <v>433</v>
      </c>
      <c r="H21" t="str">
        <f t="shared" si="0"/>
        <v>J1-A19</v>
      </c>
      <c r="I21" t="str">
        <f t="shared" si="1"/>
        <v>J1-A19</v>
      </c>
    </row>
    <row r="22" spans="1:9" x14ac:dyDescent="0.25">
      <c r="A22">
        <v>20</v>
      </c>
      <c r="B22" t="s">
        <v>169</v>
      </c>
      <c r="C22" t="s">
        <v>189</v>
      </c>
      <c r="D22" t="s">
        <v>169</v>
      </c>
      <c r="E22" t="s">
        <v>189</v>
      </c>
      <c r="F22" t="s">
        <v>433</v>
      </c>
      <c r="H22" t="str">
        <f t="shared" si="0"/>
        <v>J1-A20</v>
      </c>
      <c r="I22" t="str">
        <f t="shared" si="1"/>
        <v>J1-A20</v>
      </c>
    </row>
    <row r="23" spans="1:9" x14ac:dyDescent="0.25">
      <c r="A23">
        <v>21</v>
      </c>
      <c r="B23" t="s">
        <v>169</v>
      </c>
      <c r="C23" t="s">
        <v>190</v>
      </c>
      <c r="D23" t="s">
        <v>169</v>
      </c>
      <c r="E23" t="s">
        <v>190</v>
      </c>
      <c r="F23" t="s">
        <v>5588</v>
      </c>
      <c r="H23" t="str">
        <f t="shared" si="0"/>
        <v>J1-A21</v>
      </c>
      <c r="I23" t="str">
        <f t="shared" si="1"/>
        <v>J1-A21</v>
      </c>
    </row>
    <row r="24" spans="1:9" x14ac:dyDescent="0.25">
      <c r="A24">
        <v>22</v>
      </c>
      <c r="B24" t="s">
        <v>169</v>
      </c>
      <c r="C24" t="s">
        <v>191</v>
      </c>
      <c r="D24" t="s">
        <v>169</v>
      </c>
      <c r="E24" t="s">
        <v>191</v>
      </c>
      <c r="F24" t="s">
        <v>5588</v>
      </c>
      <c r="H24" t="str">
        <f t="shared" si="0"/>
        <v>J1-A22</v>
      </c>
      <c r="I24" t="str">
        <f t="shared" si="1"/>
        <v>J1-A22</v>
      </c>
    </row>
    <row r="25" spans="1:9" x14ac:dyDescent="0.25">
      <c r="A25">
        <v>23</v>
      </c>
      <c r="B25" t="s">
        <v>169</v>
      </c>
      <c r="C25" t="s">
        <v>192</v>
      </c>
      <c r="D25" t="s">
        <v>169</v>
      </c>
      <c r="E25" t="s">
        <v>192</v>
      </c>
      <c r="F25" t="s">
        <v>433</v>
      </c>
      <c r="H25" t="str">
        <f t="shared" si="0"/>
        <v>J1-A23</v>
      </c>
      <c r="I25" t="str">
        <f t="shared" si="1"/>
        <v>J1-A23</v>
      </c>
    </row>
    <row r="26" spans="1:9" x14ac:dyDescent="0.25">
      <c r="A26">
        <v>24</v>
      </c>
      <c r="B26" t="s">
        <v>169</v>
      </c>
      <c r="C26" t="s">
        <v>193</v>
      </c>
      <c r="D26" t="s">
        <v>169</v>
      </c>
      <c r="E26" t="s">
        <v>193</v>
      </c>
      <c r="F26" t="s">
        <v>433</v>
      </c>
      <c r="H26" t="str">
        <f t="shared" si="0"/>
        <v>J1-A24</v>
      </c>
      <c r="I26" t="str">
        <f t="shared" si="1"/>
        <v>J1-A24</v>
      </c>
    </row>
    <row r="27" spans="1:9" x14ac:dyDescent="0.25">
      <c r="A27">
        <v>25</v>
      </c>
      <c r="B27" t="s">
        <v>169</v>
      </c>
      <c r="C27" t="s">
        <v>194</v>
      </c>
      <c r="D27" t="s">
        <v>169</v>
      </c>
      <c r="E27" t="s">
        <v>194</v>
      </c>
      <c r="F27" t="s">
        <v>433</v>
      </c>
      <c r="H27" t="str">
        <f t="shared" si="0"/>
        <v>J1-A25</v>
      </c>
      <c r="I27" t="str">
        <f t="shared" si="1"/>
        <v>J1-A25</v>
      </c>
    </row>
    <row r="28" spans="1:9" x14ac:dyDescent="0.25">
      <c r="A28">
        <v>26</v>
      </c>
      <c r="B28" t="s">
        <v>169</v>
      </c>
      <c r="C28" t="s">
        <v>195</v>
      </c>
      <c r="D28" t="s">
        <v>169</v>
      </c>
      <c r="E28" t="s">
        <v>195</v>
      </c>
      <c r="F28" t="s">
        <v>5619</v>
      </c>
      <c r="H28" t="str">
        <f t="shared" si="0"/>
        <v>J1-A26</v>
      </c>
      <c r="I28" t="str">
        <f t="shared" si="1"/>
        <v>J1-A26</v>
      </c>
    </row>
    <row r="29" spans="1:9" x14ac:dyDescent="0.25">
      <c r="A29">
        <v>27</v>
      </c>
      <c r="B29" t="s">
        <v>169</v>
      </c>
      <c r="C29" t="s">
        <v>196</v>
      </c>
      <c r="D29" t="s">
        <v>169</v>
      </c>
      <c r="E29" t="s">
        <v>196</v>
      </c>
      <c r="F29" t="s">
        <v>5619</v>
      </c>
      <c r="H29" t="str">
        <f t="shared" si="0"/>
        <v>J1-A27</v>
      </c>
      <c r="I29" t="str">
        <f t="shared" si="1"/>
        <v>J1-A27</v>
      </c>
    </row>
    <row r="30" spans="1:9" x14ac:dyDescent="0.25">
      <c r="A30">
        <v>28</v>
      </c>
      <c r="B30" t="s">
        <v>169</v>
      </c>
      <c r="C30" t="s">
        <v>197</v>
      </c>
      <c r="D30" t="s">
        <v>169</v>
      </c>
      <c r="E30" t="s">
        <v>197</v>
      </c>
      <c r="F30" t="s">
        <v>433</v>
      </c>
      <c r="H30" t="str">
        <f t="shared" si="0"/>
        <v>J1-A28</v>
      </c>
      <c r="I30" t="str">
        <f t="shared" si="1"/>
        <v>J1-A28</v>
      </c>
    </row>
    <row r="31" spans="1:9" x14ac:dyDescent="0.25">
      <c r="A31">
        <v>29</v>
      </c>
      <c r="B31" t="s">
        <v>169</v>
      </c>
      <c r="C31" t="s">
        <v>198</v>
      </c>
      <c r="D31" t="s">
        <v>169</v>
      </c>
      <c r="E31" t="s">
        <v>198</v>
      </c>
      <c r="F31" t="s">
        <v>433</v>
      </c>
      <c r="H31" t="str">
        <f t="shared" si="0"/>
        <v>J1-A29</v>
      </c>
      <c r="I31" t="str">
        <f t="shared" si="1"/>
        <v>J1-A29</v>
      </c>
    </row>
    <row r="32" spans="1:9" x14ac:dyDescent="0.25">
      <c r="A32">
        <v>30</v>
      </c>
      <c r="B32" t="s">
        <v>169</v>
      </c>
      <c r="C32" t="s">
        <v>199</v>
      </c>
      <c r="D32" t="s">
        <v>169</v>
      </c>
      <c r="E32" t="s">
        <v>199</v>
      </c>
      <c r="F32" t="s">
        <v>5619</v>
      </c>
      <c r="H32" t="str">
        <f t="shared" si="0"/>
        <v>J1-A30</v>
      </c>
      <c r="I32" t="str">
        <f t="shared" si="1"/>
        <v>J1-A30</v>
      </c>
    </row>
    <row r="33" spans="1:9" x14ac:dyDescent="0.25">
      <c r="A33">
        <v>31</v>
      </c>
      <c r="B33" t="s">
        <v>169</v>
      </c>
      <c r="C33" t="s">
        <v>200</v>
      </c>
      <c r="D33" t="s">
        <v>169</v>
      </c>
      <c r="E33" t="s">
        <v>200</v>
      </c>
      <c r="F33" t="s">
        <v>5619</v>
      </c>
      <c r="H33" t="str">
        <f t="shared" si="0"/>
        <v>J1-A31</v>
      </c>
      <c r="I33" t="str">
        <f t="shared" si="1"/>
        <v>J1-A31</v>
      </c>
    </row>
    <row r="34" spans="1:9" x14ac:dyDescent="0.25">
      <c r="A34">
        <v>32</v>
      </c>
      <c r="B34" t="s">
        <v>169</v>
      </c>
      <c r="C34" t="s">
        <v>201</v>
      </c>
      <c r="D34" t="s">
        <v>169</v>
      </c>
      <c r="E34" t="s">
        <v>201</v>
      </c>
      <c r="F34" t="s">
        <v>5625</v>
      </c>
      <c r="H34" t="str">
        <f t="shared" si="0"/>
        <v>J1-A32</v>
      </c>
      <c r="I34" t="str">
        <f t="shared" si="1"/>
        <v>J1-A32</v>
      </c>
    </row>
    <row r="35" spans="1:9" x14ac:dyDescent="0.25">
      <c r="A35">
        <v>33</v>
      </c>
      <c r="B35" t="s">
        <v>169</v>
      </c>
      <c r="C35" t="s">
        <v>202</v>
      </c>
      <c r="D35" t="s">
        <v>169</v>
      </c>
      <c r="E35" t="s">
        <v>202</v>
      </c>
      <c r="F35" t="s">
        <v>5625</v>
      </c>
      <c r="H35" t="str">
        <f t="shared" si="0"/>
        <v>J1-A33</v>
      </c>
      <c r="I35" t="str">
        <f t="shared" si="1"/>
        <v>J1-A33</v>
      </c>
    </row>
    <row r="36" spans="1:9" x14ac:dyDescent="0.25">
      <c r="A36">
        <v>34</v>
      </c>
      <c r="B36" t="s">
        <v>169</v>
      </c>
      <c r="C36" t="s">
        <v>203</v>
      </c>
      <c r="D36" t="s">
        <v>169</v>
      </c>
      <c r="E36" t="s">
        <v>203</v>
      </c>
      <c r="F36" t="s">
        <v>5619</v>
      </c>
      <c r="H36" t="str">
        <f t="shared" si="0"/>
        <v>J1-A34</v>
      </c>
      <c r="I36" t="str">
        <f t="shared" si="1"/>
        <v>J1-A34</v>
      </c>
    </row>
    <row r="37" spans="1:9" x14ac:dyDescent="0.25">
      <c r="A37">
        <v>35</v>
      </c>
      <c r="B37" t="s">
        <v>169</v>
      </c>
      <c r="C37" t="s">
        <v>204</v>
      </c>
      <c r="D37" t="s">
        <v>169</v>
      </c>
      <c r="E37" t="s">
        <v>204</v>
      </c>
      <c r="F37" t="s">
        <v>5619</v>
      </c>
      <c r="H37" t="str">
        <f t="shared" si="0"/>
        <v>J1-A35</v>
      </c>
      <c r="I37" t="str">
        <f t="shared" si="1"/>
        <v>J1-A35</v>
      </c>
    </row>
    <row r="38" spans="1:9" x14ac:dyDescent="0.25">
      <c r="A38">
        <v>36</v>
      </c>
      <c r="B38" t="s">
        <v>169</v>
      </c>
      <c r="C38" t="s">
        <v>205</v>
      </c>
      <c r="D38" t="s">
        <v>169</v>
      </c>
      <c r="E38" t="s">
        <v>205</v>
      </c>
      <c r="F38" t="s">
        <v>433</v>
      </c>
      <c r="H38" t="str">
        <f t="shared" si="0"/>
        <v>J1-A36</v>
      </c>
      <c r="I38" t="str">
        <f t="shared" si="1"/>
        <v>J1-A36</v>
      </c>
    </row>
    <row r="39" spans="1:9" x14ac:dyDescent="0.25">
      <c r="A39">
        <v>37</v>
      </c>
      <c r="B39" t="s">
        <v>169</v>
      </c>
      <c r="C39" t="s">
        <v>206</v>
      </c>
      <c r="D39" t="s">
        <v>169</v>
      </c>
      <c r="E39" t="s">
        <v>206</v>
      </c>
      <c r="F39" t="s">
        <v>433</v>
      </c>
      <c r="H39" t="str">
        <f t="shared" si="0"/>
        <v>J1-A37</v>
      </c>
      <c r="I39" t="str">
        <f t="shared" si="1"/>
        <v>J1-A37</v>
      </c>
    </row>
    <row r="40" spans="1:9" x14ac:dyDescent="0.25">
      <c r="A40">
        <v>38</v>
      </c>
      <c r="B40" t="s">
        <v>169</v>
      </c>
      <c r="C40" t="s">
        <v>207</v>
      </c>
      <c r="D40" t="s">
        <v>169</v>
      </c>
      <c r="E40" t="s">
        <v>207</v>
      </c>
      <c r="F40" t="s">
        <v>5619</v>
      </c>
      <c r="H40" t="str">
        <f t="shared" si="0"/>
        <v>J1-A38</v>
      </c>
      <c r="I40" t="str">
        <f t="shared" si="1"/>
        <v>J1-A38</v>
      </c>
    </row>
    <row r="41" spans="1:9" x14ac:dyDescent="0.25">
      <c r="A41">
        <v>39</v>
      </c>
      <c r="B41" t="s">
        <v>169</v>
      </c>
      <c r="C41" t="s">
        <v>208</v>
      </c>
      <c r="D41" t="s">
        <v>169</v>
      </c>
      <c r="E41" t="s">
        <v>208</v>
      </c>
      <c r="F41" t="s">
        <v>5619</v>
      </c>
      <c r="H41" t="str">
        <f t="shared" si="0"/>
        <v>J1-A39</v>
      </c>
      <c r="I41" t="str">
        <f t="shared" si="1"/>
        <v>J1-A39</v>
      </c>
    </row>
    <row r="42" spans="1:9" x14ac:dyDescent="0.25">
      <c r="A42">
        <v>40</v>
      </c>
      <c r="B42" t="s">
        <v>169</v>
      </c>
      <c r="C42" t="s">
        <v>209</v>
      </c>
      <c r="D42" t="s">
        <v>169</v>
      </c>
      <c r="E42" t="s">
        <v>209</v>
      </c>
      <c r="F42" t="s">
        <v>433</v>
      </c>
      <c r="H42" t="str">
        <f t="shared" si="0"/>
        <v>J1-A40</v>
      </c>
      <c r="I42" t="str">
        <f t="shared" si="1"/>
        <v>J1-A40</v>
      </c>
    </row>
    <row r="43" spans="1:9" x14ac:dyDescent="0.25">
      <c r="A43">
        <v>41</v>
      </c>
      <c r="B43" t="s">
        <v>169</v>
      </c>
      <c r="C43" t="s">
        <v>210</v>
      </c>
      <c r="D43" t="s">
        <v>169</v>
      </c>
      <c r="E43" t="s">
        <v>210</v>
      </c>
      <c r="F43" t="s">
        <v>5625</v>
      </c>
      <c r="H43" t="str">
        <f t="shared" si="0"/>
        <v>J1-A41</v>
      </c>
      <c r="I43" t="str">
        <f t="shared" si="1"/>
        <v>J1-A41</v>
      </c>
    </row>
    <row r="44" spans="1:9" x14ac:dyDescent="0.25">
      <c r="A44">
        <v>42</v>
      </c>
      <c r="B44" t="s">
        <v>169</v>
      </c>
      <c r="C44" t="s">
        <v>211</v>
      </c>
      <c r="D44" t="s">
        <v>169</v>
      </c>
      <c r="E44" t="s">
        <v>211</v>
      </c>
      <c r="F44" t="s">
        <v>5619</v>
      </c>
      <c r="H44" t="str">
        <f t="shared" si="0"/>
        <v>J1-A42</v>
      </c>
      <c r="I44" t="str">
        <f t="shared" si="1"/>
        <v>J1-A42</v>
      </c>
    </row>
    <row r="45" spans="1:9" x14ac:dyDescent="0.25">
      <c r="A45">
        <v>43</v>
      </c>
      <c r="B45" t="s">
        <v>169</v>
      </c>
      <c r="C45" t="s">
        <v>212</v>
      </c>
      <c r="D45" t="s">
        <v>169</v>
      </c>
      <c r="E45" t="s">
        <v>212</v>
      </c>
      <c r="F45" t="s">
        <v>5619</v>
      </c>
      <c r="H45" t="str">
        <f t="shared" si="0"/>
        <v>J1-A43</v>
      </c>
      <c r="I45" t="str">
        <f t="shared" si="1"/>
        <v>J1-A43</v>
      </c>
    </row>
    <row r="46" spans="1:9" x14ac:dyDescent="0.25">
      <c r="A46">
        <v>44</v>
      </c>
      <c r="B46" t="s">
        <v>169</v>
      </c>
      <c r="C46" t="s">
        <v>213</v>
      </c>
      <c r="D46" t="s">
        <v>169</v>
      </c>
      <c r="E46" t="s">
        <v>213</v>
      </c>
      <c r="F46" t="s">
        <v>433</v>
      </c>
      <c r="H46" t="str">
        <f t="shared" si="0"/>
        <v>J1-A44</v>
      </c>
      <c r="I46" t="str">
        <f t="shared" si="1"/>
        <v>J1-A44</v>
      </c>
    </row>
    <row r="47" spans="1:9" x14ac:dyDescent="0.25">
      <c r="A47">
        <v>45</v>
      </c>
      <c r="B47" t="s">
        <v>169</v>
      </c>
      <c r="C47" t="s">
        <v>214</v>
      </c>
      <c r="D47" t="s">
        <v>169</v>
      </c>
      <c r="E47" t="s">
        <v>214</v>
      </c>
      <c r="F47" t="s">
        <v>6310</v>
      </c>
      <c r="H47" t="str">
        <f t="shared" si="0"/>
        <v>J1-A45</v>
      </c>
      <c r="I47" t="str">
        <f t="shared" si="1"/>
        <v>J1-A45</v>
      </c>
    </row>
    <row r="48" spans="1:9" x14ac:dyDescent="0.25">
      <c r="A48">
        <v>46</v>
      </c>
      <c r="B48" t="s">
        <v>169</v>
      </c>
      <c r="C48" t="s">
        <v>215</v>
      </c>
      <c r="D48" t="s">
        <v>169</v>
      </c>
      <c r="E48" t="s">
        <v>215</v>
      </c>
      <c r="F48" t="s">
        <v>5619</v>
      </c>
      <c r="H48" t="str">
        <f t="shared" si="0"/>
        <v>J1-A46</v>
      </c>
      <c r="I48" t="str">
        <f t="shared" si="1"/>
        <v>J1-A46</v>
      </c>
    </row>
    <row r="49" spans="1:9" x14ac:dyDescent="0.25">
      <c r="A49">
        <v>47</v>
      </c>
      <c r="B49" t="s">
        <v>169</v>
      </c>
      <c r="C49" t="s">
        <v>216</v>
      </c>
      <c r="D49" t="s">
        <v>169</v>
      </c>
      <c r="E49" t="s">
        <v>216</v>
      </c>
      <c r="F49" t="s">
        <v>5619</v>
      </c>
      <c r="H49" t="str">
        <f t="shared" si="0"/>
        <v>J1-A47</v>
      </c>
      <c r="I49" t="str">
        <f t="shared" si="1"/>
        <v>J1-A47</v>
      </c>
    </row>
    <row r="50" spans="1:9" x14ac:dyDescent="0.25">
      <c r="A50">
        <v>48</v>
      </c>
      <c r="B50" t="s">
        <v>169</v>
      </c>
      <c r="C50" t="s">
        <v>217</v>
      </c>
      <c r="D50" t="s">
        <v>169</v>
      </c>
      <c r="E50" t="s">
        <v>217</v>
      </c>
      <c r="F50" t="s">
        <v>433</v>
      </c>
      <c r="H50" t="str">
        <f t="shared" si="0"/>
        <v>J1-A48</v>
      </c>
      <c r="I50" t="str">
        <f t="shared" si="1"/>
        <v>J1-A48</v>
      </c>
    </row>
    <row r="51" spans="1:9" x14ac:dyDescent="0.25">
      <c r="A51">
        <v>49</v>
      </c>
      <c r="B51" t="s">
        <v>169</v>
      </c>
      <c r="C51" t="s">
        <v>218</v>
      </c>
      <c r="D51" t="s">
        <v>169</v>
      </c>
      <c r="E51" t="s">
        <v>218</v>
      </c>
      <c r="F51" t="s">
        <v>433</v>
      </c>
      <c r="H51" t="str">
        <f t="shared" si="0"/>
        <v>J1-A49</v>
      </c>
      <c r="I51" t="str">
        <f t="shared" si="1"/>
        <v>J1-A49</v>
      </c>
    </row>
    <row r="52" spans="1:9" x14ac:dyDescent="0.25">
      <c r="A52">
        <v>50</v>
      </c>
      <c r="B52" t="s">
        <v>169</v>
      </c>
      <c r="C52" t="s">
        <v>219</v>
      </c>
      <c r="D52" t="s">
        <v>169</v>
      </c>
      <c r="E52" t="s">
        <v>219</v>
      </c>
      <c r="F52" t="s">
        <v>5619</v>
      </c>
      <c r="H52" t="str">
        <f t="shared" si="0"/>
        <v>J1-A50</v>
      </c>
      <c r="I52" t="str">
        <f t="shared" si="1"/>
        <v>J1-A50</v>
      </c>
    </row>
    <row r="53" spans="1:9" x14ac:dyDescent="0.25">
      <c r="A53">
        <v>51</v>
      </c>
      <c r="B53" t="s">
        <v>169</v>
      </c>
      <c r="C53" t="s">
        <v>220</v>
      </c>
      <c r="D53" t="s">
        <v>169</v>
      </c>
      <c r="E53" t="s">
        <v>220</v>
      </c>
      <c r="F53" t="s">
        <v>5619</v>
      </c>
      <c r="H53" t="str">
        <f t="shared" si="0"/>
        <v>J1-A51</v>
      </c>
      <c r="I53" t="str">
        <f t="shared" si="1"/>
        <v>J1-A51</v>
      </c>
    </row>
    <row r="54" spans="1:9" x14ac:dyDescent="0.25">
      <c r="A54">
        <v>52</v>
      </c>
      <c r="B54" t="s">
        <v>169</v>
      </c>
      <c r="C54" t="s">
        <v>221</v>
      </c>
      <c r="D54" t="s">
        <v>169</v>
      </c>
      <c r="E54" t="s">
        <v>221</v>
      </c>
      <c r="F54" t="s">
        <v>433</v>
      </c>
      <c r="H54" t="str">
        <f t="shared" si="0"/>
        <v>J1-A52</v>
      </c>
      <c r="I54" t="str">
        <f t="shared" si="1"/>
        <v>J1-A52</v>
      </c>
    </row>
    <row r="55" spans="1:9" x14ac:dyDescent="0.25">
      <c r="A55">
        <v>53</v>
      </c>
      <c r="B55" t="s">
        <v>169</v>
      </c>
      <c r="C55" t="s">
        <v>222</v>
      </c>
      <c r="D55" t="s">
        <v>169</v>
      </c>
      <c r="E55" t="s">
        <v>222</v>
      </c>
      <c r="F55" t="s">
        <v>433</v>
      </c>
      <c r="H55" t="str">
        <f t="shared" si="0"/>
        <v>J1-A53</v>
      </c>
      <c r="I55" t="str">
        <f t="shared" si="1"/>
        <v>J1-A53</v>
      </c>
    </row>
    <row r="56" spans="1:9" x14ac:dyDescent="0.25">
      <c r="A56">
        <v>54</v>
      </c>
      <c r="B56" t="s">
        <v>169</v>
      </c>
      <c r="C56" t="s">
        <v>223</v>
      </c>
      <c r="D56" t="s">
        <v>169</v>
      </c>
      <c r="E56" t="s">
        <v>223</v>
      </c>
      <c r="F56" t="s">
        <v>5625</v>
      </c>
      <c r="H56" t="str">
        <f t="shared" si="0"/>
        <v>J1-A54</v>
      </c>
      <c r="I56" t="str">
        <f t="shared" si="1"/>
        <v>J1-A54</v>
      </c>
    </row>
    <row r="57" spans="1:9" x14ac:dyDescent="0.25">
      <c r="A57">
        <v>55</v>
      </c>
      <c r="B57" t="s">
        <v>169</v>
      </c>
      <c r="C57" t="s">
        <v>224</v>
      </c>
      <c r="D57" t="s">
        <v>169</v>
      </c>
      <c r="E57" t="s">
        <v>224</v>
      </c>
      <c r="F57" t="s">
        <v>5625</v>
      </c>
      <c r="H57" t="str">
        <f t="shared" si="0"/>
        <v>J1-A55</v>
      </c>
      <c r="I57" t="str">
        <f t="shared" si="1"/>
        <v>J1-A55</v>
      </c>
    </row>
    <row r="58" spans="1:9" x14ac:dyDescent="0.25">
      <c r="A58">
        <v>56</v>
      </c>
      <c r="B58" t="s">
        <v>169</v>
      </c>
      <c r="C58" t="s">
        <v>225</v>
      </c>
      <c r="D58" t="s">
        <v>169</v>
      </c>
      <c r="E58" t="s">
        <v>225</v>
      </c>
      <c r="F58" t="s">
        <v>433</v>
      </c>
      <c r="H58" t="str">
        <f t="shared" si="0"/>
        <v>J1-A56</v>
      </c>
      <c r="I58" t="str">
        <f t="shared" si="1"/>
        <v>J1-A56</v>
      </c>
    </row>
    <row r="59" spans="1:9" x14ac:dyDescent="0.25">
      <c r="A59">
        <v>57</v>
      </c>
      <c r="B59" t="s">
        <v>169</v>
      </c>
      <c r="C59" t="s">
        <v>226</v>
      </c>
      <c r="D59" t="s">
        <v>169</v>
      </c>
      <c r="E59" t="s">
        <v>226</v>
      </c>
      <c r="F59" t="s">
        <v>433</v>
      </c>
      <c r="H59" t="str">
        <f t="shared" si="0"/>
        <v>J1-A57</v>
      </c>
      <c r="I59" t="str">
        <f t="shared" si="1"/>
        <v>J1-A57</v>
      </c>
    </row>
    <row r="60" spans="1:9" x14ac:dyDescent="0.25">
      <c r="A60">
        <v>58</v>
      </c>
      <c r="B60" t="s">
        <v>169</v>
      </c>
      <c r="C60" t="s">
        <v>227</v>
      </c>
      <c r="D60" t="s">
        <v>169</v>
      </c>
      <c r="E60" t="s">
        <v>227</v>
      </c>
      <c r="F60" t="s">
        <v>433</v>
      </c>
      <c r="H60" t="str">
        <f t="shared" si="0"/>
        <v>J1-A58</v>
      </c>
      <c r="I60" t="str">
        <f t="shared" si="1"/>
        <v>J1-A58</v>
      </c>
    </row>
    <row r="61" spans="1:9" x14ac:dyDescent="0.25">
      <c r="A61">
        <v>59</v>
      </c>
      <c r="B61" t="s">
        <v>169</v>
      </c>
      <c r="C61" t="s">
        <v>228</v>
      </c>
      <c r="D61" t="s">
        <v>169</v>
      </c>
      <c r="E61" t="s">
        <v>228</v>
      </c>
      <c r="F61" t="s">
        <v>433</v>
      </c>
      <c r="H61" t="str">
        <f t="shared" si="0"/>
        <v>J1-A59</v>
      </c>
      <c r="I61" t="str">
        <f t="shared" si="1"/>
        <v>J1-A59</v>
      </c>
    </row>
    <row r="62" spans="1:9" x14ac:dyDescent="0.25">
      <c r="A62">
        <v>60</v>
      </c>
      <c r="B62" t="s">
        <v>169</v>
      </c>
      <c r="C62" t="s">
        <v>229</v>
      </c>
      <c r="D62" t="s">
        <v>169</v>
      </c>
      <c r="E62" t="s">
        <v>229</v>
      </c>
      <c r="F62" t="s">
        <v>433</v>
      </c>
      <c r="H62" t="str">
        <f t="shared" si="0"/>
        <v>J1-A60</v>
      </c>
      <c r="I62" t="str">
        <f t="shared" si="1"/>
        <v>J1-A60</v>
      </c>
    </row>
    <row r="63" spans="1:9" x14ac:dyDescent="0.25">
      <c r="A63">
        <v>61</v>
      </c>
      <c r="B63" t="s">
        <v>169</v>
      </c>
      <c r="C63" t="s">
        <v>230</v>
      </c>
      <c r="D63" t="s">
        <v>169</v>
      </c>
      <c r="E63" t="s">
        <v>230</v>
      </c>
      <c r="F63" t="s">
        <v>433</v>
      </c>
      <c r="H63" t="str">
        <f t="shared" si="0"/>
        <v>J1-B1</v>
      </c>
      <c r="I63" t="str">
        <f t="shared" si="1"/>
        <v>J1-B1</v>
      </c>
    </row>
    <row r="64" spans="1:9" x14ac:dyDescent="0.25">
      <c r="A64">
        <v>62</v>
      </c>
      <c r="B64" t="s">
        <v>169</v>
      </c>
      <c r="C64" t="s">
        <v>231</v>
      </c>
      <c r="D64" t="s">
        <v>169</v>
      </c>
      <c r="E64" t="s">
        <v>231</v>
      </c>
      <c r="F64" t="s">
        <v>5588</v>
      </c>
      <c r="H64" t="str">
        <f t="shared" si="0"/>
        <v>J1-B2</v>
      </c>
      <c r="I64" t="str">
        <f t="shared" si="1"/>
        <v>J1-B2</v>
      </c>
    </row>
    <row r="65" spans="1:9" x14ac:dyDescent="0.25">
      <c r="A65">
        <v>63</v>
      </c>
      <c r="B65" t="s">
        <v>169</v>
      </c>
      <c r="C65" t="s">
        <v>232</v>
      </c>
      <c r="D65" t="s">
        <v>169</v>
      </c>
      <c r="E65" t="s">
        <v>232</v>
      </c>
      <c r="F65" t="s">
        <v>5588</v>
      </c>
      <c r="H65" t="str">
        <f t="shared" si="0"/>
        <v>J1-B3</v>
      </c>
      <c r="I65" t="str">
        <f t="shared" si="1"/>
        <v>J1-B3</v>
      </c>
    </row>
    <row r="66" spans="1:9" x14ac:dyDescent="0.25">
      <c r="A66">
        <v>64</v>
      </c>
      <c r="B66" t="s">
        <v>169</v>
      </c>
      <c r="C66" t="s">
        <v>233</v>
      </c>
      <c r="D66" t="s">
        <v>169</v>
      </c>
      <c r="E66" t="s">
        <v>233</v>
      </c>
      <c r="F66" t="s">
        <v>433</v>
      </c>
      <c r="H66" t="str">
        <f t="shared" si="0"/>
        <v>J1-B4</v>
      </c>
      <c r="I66" t="str">
        <f t="shared" si="1"/>
        <v>J1-B4</v>
      </c>
    </row>
    <row r="67" spans="1:9" x14ac:dyDescent="0.25">
      <c r="A67">
        <v>65</v>
      </c>
      <c r="B67" t="s">
        <v>169</v>
      </c>
      <c r="C67" t="s">
        <v>234</v>
      </c>
      <c r="D67" t="s">
        <v>169</v>
      </c>
      <c r="E67" t="s">
        <v>234</v>
      </c>
      <c r="F67" t="s">
        <v>433</v>
      </c>
      <c r="H67" t="str">
        <f t="shared" si="0"/>
        <v>J1-B5</v>
      </c>
      <c r="I67" t="str">
        <f t="shared" si="1"/>
        <v>J1-B5</v>
      </c>
    </row>
    <row r="68" spans="1:9" x14ac:dyDescent="0.25">
      <c r="A68">
        <v>66</v>
      </c>
      <c r="B68" t="s">
        <v>169</v>
      </c>
      <c r="C68" t="s">
        <v>235</v>
      </c>
      <c r="D68" t="s">
        <v>169</v>
      </c>
      <c r="E68" t="s">
        <v>235</v>
      </c>
      <c r="F68" t="s">
        <v>5588</v>
      </c>
      <c r="H68" t="str">
        <f t="shared" ref="H68:H131" si="2">B68&amp;"-"&amp;C68</f>
        <v>J1-B6</v>
      </c>
      <c r="I68" t="str">
        <f t="shared" ref="I68:I131" si="3">D68&amp;"-"&amp;E68</f>
        <v>J1-B6</v>
      </c>
    </row>
    <row r="69" spans="1:9" x14ac:dyDescent="0.25">
      <c r="A69">
        <v>67</v>
      </c>
      <c r="B69" t="s">
        <v>169</v>
      </c>
      <c r="C69" t="s">
        <v>236</v>
      </c>
      <c r="D69" t="s">
        <v>169</v>
      </c>
      <c r="E69" t="s">
        <v>236</v>
      </c>
      <c r="F69" t="s">
        <v>5588</v>
      </c>
      <c r="H69" t="str">
        <f t="shared" si="2"/>
        <v>J1-B7</v>
      </c>
      <c r="I69" t="str">
        <f t="shared" si="3"/>
        <v>J1-B7</v>
      </c>
    </row>
    <row r="70" spans="1:9" x14ac:dyDescent="0.25">
      <c r="A70">
        <v>68</v>
      </c>
      <c r="B70" t="s">
        <v>169</v>
      </c>
      <c r="C70" t="s">
        <v>237</v>
      </c>
      <c r="D70" t="s">
        <v>169</v>
      </c>
      <c r="E70" t="s">
        <v>237</v>
      </c>
      <c r="F70" t="s">
        <v>433</v>
      </c>
      <c r="H70" t="str">
        <f t="shared" si="2"/>
        <v>J1-B8</v>
      </c>
      <c r="I70" t="str">
        <f t="shared" si="3"/>
        <v>J1-B8</v>
      </c>
    </row>
    <row r="71" spans="1:9" x14ac:dyDescent="0.25">
      <c r="A71">
        <v>69</v>
      </c>
      <c r="B71" t="s">
        <v>169</v>
      </c>
      <c r="C71" t="s">
        <v>238</v>
      </c>
      <c r="D71" t="s">
        <v>169</v>
      </c>
      <c r="E71" t="s">
        <v>238</v>
      </c>
      <c r="F71" t="s">
        <v>433</v>
      </c>
      <c r="H71" t="str">
        <f t="shared" si="2"/>
        <v>J1-B9</v>
      </c>
      <c r="I71" t="str">
        <f t="shared" si="3"/>
        <v>J1-B9</v>
      </c>
    </row>
    <row r="72" spans="1:9" x14ac:dyDescent="0.25">
      <c r="A72">
        <v>70</v>
      </c>
      <c r="B72" t="s">
        <v>169</v>
      </c>
      <c r="C72" t="s">
        <v>239</v>
      </c>
      <c r="D72" t="s">
        <v>169</v>
      </c>
      <c r="E72" t="s">
        <v>239</v>
      </c>
      <c r="F72" t="s">
        <v>5588</v>
      </c>
      <c r="H72" t="str">
        <f t="shared" si="2"/>
        <v>J1-B10</v>
      </c>
      <c r="I72" t="str">
        <f t="shared" si="3"/>
        <v>J1-B10</v>
      </c>
    </row>
    <row r="73" spans="1:9" x14ac:dyDescent="0.25">
      <c r="A73">
        <v>71</v>
      </c>
      <c r="B73" t="s">
        <v>169</v>
      </c>
      <c r="C73" t="s">
        <v>240</v>
      </c>
      <c r="D73" t="s">
        <v>169</v>
      </c>
      <c r="E73" t="s">
        <v>240</v>
      </c>
      <c r="F73" t="s">
        <v>5588</v>
      </c>
      <c r="H73" t="str">
        <f t="shared" si="2"/>
        <v>J1-B11</v>
      </c>
      <c r="I73" t="str">
        <f t="shared" si="3"/>
        <v>J1-B11</v>
      </c>
    </row>
    <row r="74" spans="1:9" x14ac:dyDescent="0.25">
      <c r="A74">
        <v>72</v>
      </c>
      <c r="B74" t="s">
        <v>169</v>
      </c>
      <c r="C74" t="s">
        <v>241</v>
      </c>
      <c r="D74" t="s">
        <v>169</v>
      </c>
      <c r="E74" t="s">
        <v>241</v>
      </c>
      <c r="F74" t="s">
        <v>433</v>
      </c>
      <c r="H74" t="str">
        <f t="shared" si="2"/>
        <v>J1-B12</v>
      </c>
      <c r="I74" t="str">
        <f t="shared" si="3"/>
        <v>J1-B12</v>
      </c>
    </row>
    <row r="75" spans="1:9" x14ac:dyDescent="0.25">
      <c r="A75">
        <v>73</v>
      </c>
      <c r="B75" t="s">
        <v>169</v>
      </c>
      <c r="C75" t="s">
        <v>242</v>
      </c>
      <c r="D75" t="s">
        <v>169</v>
      </c>
      <c r="E75" t="s">
        <v>242</v>
      </c>
      <c r="F75" t="s">
        <v>433</v>
      </c>
      <c r="H75" t="str">
        <f t="shared" si="2"/>
        <v>J1-B13</v>
      </c>
      <c r="I75" t="str">
        <f t="shared" si="3"/>
        <v>J1-B13</v>
      </c>
    </row>
    <row r="76" spans="1:9" x14ac:dyDescent="0.25">
      <c r="A76">
        <v>74</v>
      </c>
      <c r="B76" t="s">
        <v>169</v>
      </c>
      <c r="C76" t="s">
        <v>243</v>
      </c>
      <c r="D76" t="s">
        <v>169</v>
      </c>
      <c r="E76" t="s">
        <v>243</v>
      </c>
      <c r="F76" t="s">
        <v>5588</v>
      </c>
      <c r="H76" t="str">
        <f t="shared" si="2"/>
        <v>J1-B14</v>
      </c>
      <c r="I76" t="str">
        <f t="shared" si="3"/>
        <v>J1-B14</v>
      </c>
    </row>
    <row r="77" spans="1:9" x14ac:dyDescent="0.25">
      <c r="A77">
        <v>75</v>
      </c>
      <c r="B77" t="s">
        <v>169</v>
      </c>
      <c r="C77" t="s">
        <v>244</v>
      </c>
      <c r="D77" t="s">
        <v>169</v>
      </c>
      <c r="E77" t="s">
        <v>244</v>
      </c>
      <c r="F77" t="s">
        <v>5588</v>
      </c>
      <c r="H77" t="str">
        <f t="shared" si="2"/>
        <v>J1-B15</v>
      </c>
      <c r="I77" t="str">
        <f t="shared" si="3"/>
        <v>J1-B15</v>
      </c>
    </row>
    <row r="78" spans="1:9" x14ac:dyDescent="0.25">
      <c r="A78">
        <v>76</v>
      </c>
      <c r="B78" t="s">
        <v>169</v>
      </c>
      <c r="C78" t="s">
        <v>245</v>
      </c>
      <c r="D78" t="s">
        <v>169</v>
      </c>
      <c r="E78" t="s">
        <v>245</v>
      </c>
      <c r="F78" t="s">
        <v>433</v>
      </c>
      <c r="H78" t="str">
        <f t="shared" si="2"/>
        <v>J1-B16</v>
      </c>
      <c r="I78" t="str">
        <f t="shared" si="3"/>
        <v>J1-B16</v>
      </c>
    </row>
    <row r="79" spans="1:9" x14ac:dyDescent="0.25">
      <c r="A79">
        <v>77</v>
      </c>
      <c r="B79" t="s">
        <v>169</v>
      </c>
      <c r="C79" t="s">
        <v>246</v>
      </c>
      <c r="D79" t="s">
        <v>169</v>
      </c>
      <c r="E79" t="s">
        <v>246</v>
      </c>
      <c r="F79" t="s">
        <v>433</v>
      </c>
      <c r="H79" t="str">
        <f t="shared" si="2"/>
        <v>J1-B17</v>
      </c>
      <c r="I79" t="str">
        <f t="shared" si="3"/>
        <v>J1-B17</v>
      </c>
    </row>
    <row r="80" spans="1:9" x14ac:dyDescent="0.25">
      <c r="A80">
        <v>78</v>
      </c>
      <c r="B80" t="s">
        <v>169</v>
      </c>
      <c r="C80" t="s">
        <v>247</v>
      </c>
      <c r="D80" t="s">
        <v>169</v>
      </c>
      <c r="E80" t="s">
        <v>247</v>
      </c>
      <c r="F80" t="s">
        <v>5588</v>
      </c>
      <c r="H80" t="str">
        <f t="shared" si="2"/>
        <v>J1-B18</v>
      </c>
      <c r="I80" t="str">
        <f t="shared" si="3"/>
        <v>J1-B18</v>
      </c>
    </row>
    <row r="81" spans="1:9" x14ac:dyDescent="0.25">
      <c r="A81">
        <v>79</v>
      </c>
      <c r="B81" t="s">
        <v>169</v>
      </c>
      <c r="C81" t="s">
        <v>248</v>
      </c>
      <c r="D81" t="s">
        <v>169</v>
      </c>
      <c r="E81" t="s">
        <v>248</v>
      </c>
      <c r="F81" t="s">
        <v>5588</v>
      </c>
      <c r="H81" t="str">
        <f t="shared" si="2"/>
        <v>J1-B19</v>
      </c>
      <c r="I81" t="str">
        <f t="shared" si="3"/>
        <v>J1-B19</v>
      </c>
    </row>
    <row r="82" spans="1:9" x14ac:dyDescent="0.25">
      <c r="A82">
        <v>80</v>
      </c>
      <c r="B82" t="s">
        <v>169</v>
      </c>
      <c r="C82" t="s">
        <v>249</v>
      </c>
      <c r="D82" t="s">
        <v>169</v>
      </c>
      <c r="E82" t="s">
        <v>249</v>
      </c>
      <c r="F82" t="s">
        <v>433</v>
      </c>
      <c r="H82" t="str">
        <f t="shared" si="2"/>
        <v>J1-B20</v>
      </c>
      <c r="I82" t="str">
        <f t="shared" si="3"/>
        <v>J1-B20</v>
      </c>
    </row>
    <row r="83" spans="1:9" x14ac:dyDescent="0.25">
      <c r="A83">
        <v>81</v>
      </c>
      <c r="B83" t="s">
        <v>169</v>
      </c>
      <c r="C83" t="s">
        <v>250</v>
      </c>
      <c r="D83" t="s">
        <v>169</v>
      </c>
      <c r="E83" t="s">
        <v>250</v>
      </c>
      <c r="F83" t="s">
        <v>433</v>
      </c>
      <c r="H83" t="str">
        <f t="shared" si="2"/>
        <v>J1-B21</v>
      </c>
      <c r="I83" t="str">
        <f t="shared" si="3"/>
        <v>J1-B21</v>
      </c>
    </row>
    <row r="84" spans="1:9" x14ac:dyDescent="0.25">
      <c r="A84">
        <v>82</v>
      </c>
      <c r="B84" t="s">
        <v>169</v>
      </c>
      <c r="C84" t="s">
        <v>251</v>
      </c>
      <c r="D84" t="s">
        <v>169</v>
      </c>
      <c r="E84" t="s">
        <v>251</v>
      </c>
      <c r="F84" t="s">
        <v>5588</v>
      </c>
      <c r="H84" t="str">
        <f t="shared" si="2"/>
        <v>J1-B22</v>
      </c>
      <c r="I84" t="str">
        <f t="shared" si="3"/>
        <v>J1-B22</v>
      </c>
    </row>
    <row r="85" spans="1:9" x14ac:dyDescent="0.25">
      <c r="A85">
        <v>83</v>
      </c>
      <c r="B85" t="s">
        <v>169</v>
      </c>
      <c r="C85" t="s">
        <v>252</v>
      </c>
      <c r="D85" t="s">
        <v>169</v>
      </c>
      <c r="E85" t="s">
        <v>252</v>
      </c>
      <c r="F85" t="s">
        <v>5588</v>
      </c>
      <c r="H85" t="str">
        <f t="shared" si="2"/>
        <v>J1-B23</v>
      </c>
      <c r="I85" t="str">
        <f t="shared" si="3"/>
        <v>J1-B23</v>
      </c>
    </row>
    <row r="86" spans="1:9" x14ac:dyDescent="0.25">
      <c r="A86">
        <v>84</v>
      </c>
      <c r="B86" t="s">
        <v>169</v>
      </c>
      <c r="C86" t="s">
        <v>253</v>
      </c>
      <c r="D86" t="s">
        <v>169</v>
      </c>
      <c r="E86" t="s">
        <v>253</v>
      </c>
      <c r="F86" t="s">
        <v>433</v>
      </c>
      <c r="H86" t="str">
        <f t="shared" si="2"/>
        <v>J1-B24</v>
      </c>
      <c r="I86" t="str">
        <f t="shared" si="3"/>
        <v>J1-B24</v>
      </c>
    </row>
    <row r="87" spans="1:9" x14ac:dyDescent="0.25">
      <c r="A87">
        <v>85</v>
      </c>
      <c r="B87" t="s">
        <v>169</v>
      </c>
      <c r="C87" t="s">
        <v>254</v>
      </c>
      <c r="D87" t="s">
        <v>169</v>
      </c>
      <c r="E87" t="s">
        <v>254</v>
      </c>
      <c r="F87" t="s">
        <v>433</v>
      </c>
      <c r="H87" t="str">
        <f t="shared" si="2"/>
        <v>J1-B25</v>
      </c>
      <c r="I87" t="str">
        <f t="shared" si="3"/>
        <v>J1-B25</v>
      </c>
    </row>
    <row r="88" spans="1:9" x14ac:dyDescent="0.25">
      <c r="A88">
        <v>86</v>
      </c>
      <c r="B88" t="s">
        <v>169</v>
      </c>
      <c r="C88" t="s">
        <v>255</v>
      </c>
      <c r="D88" t="s">
        <v>169</v>
      </c>
      <c r="E88" t="s">
        <v>255</v>
      </c>
      <c r="F88" t="s">
        <v>433</v>
      </c>
      <c r="H88" t="str">
        <f t="shared" si="2"/>
        <v>J1-B26</v>
      </c>
      <c r="I88" t="str">
        <f t="shared" si="3"/>
        <v>J1-B26</v>
      </c>
    </row>
    <row r="89" spans="1:9" x14ac:dyDescent="0.25">
      <c r="A89">
        <v>87</v>
      </c>
      <c r="B89" t="s">
        <v>169</v>
      </c>
      <c r="C89" t="s">
        <v>256</v>
      </c>
      <c r="D89" t="s">
        <v>169</v>
      </c>
      <c r="E89" t="s">
        <v>256</v>
      </c>
      <c r="F89" t="s">
        <v>5619</v>
      </c>
      <c r="H89" t="str">
        <f t="shared" si="2"/>
        <v>J1-B27</v>
      </c>
      <c r="I89" t="str">
        <f t="shared" si="3"/>
        <v>J1-B27</v>
      </c>
    </row>
    <row r="90" spans="1:9" x14ac:dyDescent="0.25">
      <c r="A90">
        <v>88</v>
      </c>
      <c r="B90" t="s">
        <v>169</v>
      </c>
      <c r="C90" t="s">
        <v>257</v>
      </c>
      <c r="D90" t="s">
        <v>169</v>
      </c>
      <c r="E90" t="s">
        <v>257</v>
      </c>
      <c r="F90" t="s">
        <v>5619</v>
      </c>
      <c r="H90" t="str">
        <f t="shared" si="2"/>
        <v>J1-B28</v>
      </c>
      <c r="I90" t="str">
        <f t="shared" si="3"/>
        <v>J1-B28</v>
      </c>
    </row>
    <row r="91" spans="1:9" x14ac:dyDescent="0.25">
      <c r="A91">
        <v>89</v>
      </c>
      <c r="B91" t="s">
        <v>169</v>
      </c>
      <c r="C91" t="s">
        <v>258</v>
      </c>
      <c r="D91" t="s">
        <v>169</v>
      </c>
      <c r="E91" t="s">
        <v>258</v>
      </c>
      <c r="F91" t="s">
        <v>433</v>
      </c>
      <c r="H91" t="str">
        <f t="shared" si="2"/>
        <v>J1-B29</v>
      </c>
      <c r="I91" t="str">
        <f t="shared" si="3"/>
        <v>J1-B29</v>
      </c>
    </row>
    <row r="92" spans="1:9" x14ac:dyDescent="0.25">
      <c r="A92">
        <v>90</v>
      </c>
      <c r="B92" t="s">
        <v>169</v>
      </c>
      <c r="C92" t="s">
        <v>259</v>
      </c>
      <c r="D92" t="s">
        <v>169</v>
      </c>
      <c r="E92" t="s">
        <v>259</v>
      </c>
      <c r="F92" t="s">
        <v>433</v>
      </c>
      <c r="H92" t="str">
        <f t="shared" si="2"/>
        <v>J1-B30</v>
      </c>
      <c r="I92" t="str">
        <f t="shared" si="3"/>
        <v>J1-B30</v>
      </c>
    </row>
    <row r="93" spans="1:9" x14ac:dyDescent="0.25">
      <c r="A93">
        <v>91</v>
      </c>
      <c r="B93" t="s">
        <v>169</v>
      </c>
      <c r="C93" t="s">
        <v>260</v>
      </c>
      <c r="D93" t="s">
        <v>169</v>
      </c>
      <c r="E93" t="s">
        <v>260</v>
      </c>
      <c r="F93" t="s">
        <v>5619</v>
      </c>
      <c r="H93" t="str">
        <f t="shared" si="2"/>
        <v>J1-B31</v>
      </c>
      <c r="I93" t="str">
        <f t="shared" si="3"/>
        <v>J1-B31</v>
      </c>
    </row>
    <row r="94" spans="1:9" x14ac:dyDescent="0.25">
      <c r="A94">
        <v>92</v>
      </c>
      <c r="B94" t="s">
        <v>169</v>
      </c>
      <c r="C94" t="s">
        <v>261</v>
      </c>
      <c r="D94" t="s">
        <v>169</v>
      </c>
      <c r="E94" t="s">
        <v>261</v>
      </c>
      <c r="F94" t="s">
        <v>5619</v>
      </c>
      <c r="H94" t="str">
        <f t="shared" si="2"/>
        <v>J1-B32</v>
      </c>
      <c r="I94" t="str">
        <f t="shared" si="3"/>
        <v>J1-B32</v>
      </c>
    </row>
    <row r="95" spans="1:9" x14ac:dyDescent="0.25">
      <c r="A95">
        <v>93</v>
      </c>
      <c r="B95" t="s">
        <v>169</v>
      </c>
      <c r="C95" t="s">
        <v>262</v>
      </c>
      <c r="D95" t="s">
        <v>169</v>
      </c>
      <c r="E95" t="s">
        <v>262</v>
      </c>
      <c r="F95" t="s">
        <v>433</v>
      </c>
      <c r="H95" t="str">
        <f t="shared" si="2"/>
        <v>J1-B33</v>
      </c>
      <c r="I95" t="str">
        <f t="shared" si="3"/>
        <v>J1-B33</v>
      </c>
    </row>
    <row r="96" spans="1:9" x14ac:dyDescent="0.25">
      <c r="A96">
        <v>94</v>
      </c>
      <c r="B96" t="s">
        <v>169</v>
      </c>
      <c r="C96" t="s">
        <v>263</v>
      </c>
      <c r="D96" t="s">
        <v>169</v>
      </c>
      <c r="E96" t="s">
        <v>263</v>
      </c>
      <c r="F96" t="s">
        <v>433</v>
      </c>
      <c r="H96" t="str">
        <f t="shared" si="2"/>
        <v>J1-B34</v>
      </c>
      <c r="I96" t="str">
        <f t="shared" si="3"/>
        <v>J1-B34</v>
      </c>
    </row>
    <row r="97" spans="1:9" x14ac:dyDescent="0.25">
      <c r="A97">
        <v>95</v>
      </c>
      <c r="B97" t="s">
        <v>169</v>
      </c>
      <c r="C97" t="s">
        <v>264</v>
      </c>
      <c r="D97" t="s">
        <v>169</v>
      </c>
      <c r="E97" t="s">
        <v>264</v>
      </c>
      <c r="F97" t="s">
        <v>5619</v>
      </c>
      <c r="H97" t="str">
        <f t="shared" si="2"/>
        <v>J1-B35</v>
      </c>
      <c r="I97" t="str">
        <f t="shared" si="3"/>
        <v>J1-B35</v>
      </c>
    </row>
    <row r="98" spans="1:9" x14ac:dyDescent="0.25">
      <c r="A98">
        <v>96</v>
      </c>
      <c r="B98" t="s">
        <v>169</v>
      </c>
      <c r="C98" t="s">
        <v>265</v>
      </c>
      <c r="D98" t="s">
        <v>169</v>
      </c>
      <c r="E98" t="s">
        <v>265</v>
      </c>
      <c r="F98" t="s">
        <v>5619</v>
      </c>
      <c r="H98" t="str">
        <f t="shared" si="2"/>
        <v>J1-B36</v>
      </c>
      <c r="I98" t="str">
        <f t="shared" si="3"/>
        <v>J1-B36</v>
      </c>
    </row>
    <row r="99" spans="1:9" x14ac:dyDescent="0.25">
      <c r="A99">
        <v>97</v>
      </c>
      <c r="B99" t="s">
        <v>169</v>
      </c>
      <c r="C99" t="s">
        <v>266</v>
      </c>
      <c r="D99" t="s">
        <v>169</v>
      </c>
      <c r="E99" t="s">
        <v>266</v>
      </c>
      <c r="F99" t="s">
        <v>433</v>
      </c>
      <c r="H99" t="str">
        <f t="shared" si="2"/>
        <v>J1-B37</v>
      </c>
      <c r="I99" t="str">
        <f t="shared" si="3"/>
        <v>J1-B37</v>
      </c>
    </row>
    <row r="100" spans="1:9" x14ac:dyDescent="0.25">
      <c r="A100">
        <v>98</v>
      </c>
      <c r="B100" t="s">
        <v>169</v>
      </c>
      <c r="C100" t="s">
        <v>267</v>
      </c>
      <c r="D100" t="s">
        <v>169</v>
      </c>
      <c r="E100" t="s">
        <v>267</v>
      </c>
      <c r="F100" t="s">
        <v>433</v>
      </c>
      <c r="H100" t="str">
        <f t="shared" si="2"/>
        <v>J1-B38</v>
      </c>
      <c r="I100" t="str">
        <f t="shared" si="3"/>
        <v>J1-B38</v>
      </c>
    </row>
    <row r="101" spans="1:9" x14ac:dyDescent="0.25">
      <c r="A101">
        <v>99</v>
      </c>
      <c r="B101" t="s">
        <v>169</v>
      </c>
      <c r="C101" t="s">
        <v>268</v>
      </c>
      <c r="D101" t="s">
        <v>169</v>
      </c>
      <c r="E101" t="s">
        <v>268</v>
      </c>
      <c r="F101" t="s">
        <v>5619</v>
      </c>
      <c r="H101" t="str">
        <f t="shared" si="2"/>
        <v>J1-B39</v>
      </c>
      <c r="I101" t="str">
        <f t="shared" si="3"/>
        <v>J1-B39</v>
      </c>
    </row>
    <row r="102" spans="1:9" x14ac:dyDescent="0.25">
      <c r="A102">
        <v>100</v>
      </c>
      <c r="B102" t="s">
        <v>169</v>
      </c>
      <c r="C102" t="s">
        <v>269</v>
      </c>
      <c r="D102" t="s">
        <v>169</v>
      </c>
      <c r="E102" t="s">
        <v>269</v>
      </c>
      <c r="F102" t="s">
        <v>5619</v>
      </c>
      <c r="H102" t="str">
        <f t="shared" si="2"/>
        <v>J1-B40</v>
      </c>
      <c r="I102" t="str">
        <f t="shared" si="3"/>
        <v>J1-B40</v>
      </c>
    </row>
    <row r="103" spans="1:9" x14ac:dyDescent="0.25">
      <c r="A103">
        <v>101</v>
      </c>
      <c r="B103" t="s">
        <v>169</v>
      </c>
      <c r="C103" t="s">
        <v>270</v>
      </c>
      <c r="D103" t="s">
        <v>169</v>
      </c>
      <c r="E103" t="s">
        <v>270</v>
      </c>
      <c r="F103" t="s">
        <v>433</v>
      </c>
      <c r="H103" t="str">
        <f t="shared" si="2"/>
        <v>J1-B41</v>
      </c>
      <c r="I103" t="str">
        <f t="shared" si="3"/>
        <v>J1-B41</v>
      </c>
    </row>
    <row r="104" spans="1:9" x14ac:dyDescent="0.25">
      <c r="A104">
        <v>102</v>
      </c>
      <c r="B104" t="s">
        <v>169</v>
      </c>
      <c r="C104" t="s">
        <v>271</v>
      </c>
      <c r="D104" t="s">
        <v>169</v>
      </c>
      <c r="E104" t="s">
        <v>271</v>
      </c>
      <c r="F104" t="s">
        <v>433</v>
      </c>
      <c r="H104" t="str">
        <f t="shared" si="2"/>
        <v>J1-B42</v>
      </c>
      <c r="I104" t="str">
        <f t="shared" si="3"/>
        <v>J1-B42</v>
      </c>
    </row>
    <row r="105" spans="1:9" x14ac:dyDescent="0.25">
      <c r="A105">
        <v>103</v>
      </c>
      <c r="B105" t="s">
        <v>169</v>
      </c>
      <c r="C105" t="s">
        <v>272</v>
      </c>
      <c r="D105" t="s">
        <v>169</v>
      </c>
      <c r="E105" t="s">
        <v>272</v>
      </c>
      <c r="F105" t="s">
        <v>5619</v>
      </c>
      <c r="H105" t="str">
        <f t="shared" si="2"/>
        <v>J1-B43</v>
      </c>
      <c r="I105" t="str">
        <f t="shared" si="3"/>
        <v>J1-B43</v>
      </c>
    </row>
    <row r="106" spans="1:9" x14ac:dyDescent="0.25">
      <c r="A106">
        <v>104</v>
      </c>
      <c r="B106" t="s">
        <v>169</v>
      </c>
      <c r="C106" t="s">
        <v>273</v>
      </c>
      <c r="D106" t="s">
        <v>169</v>
      </c>
      <c r="E106" t="s">
        <v>273</v>
      </c>
      <c r="F106" t="s">
        <v>5619</v>
      </c>
      <c r="H106" t="str">
        <f t="shared" si="2"/>
        <v>J1-B44</v>
      </c>
      <c r="I106" t="str">
        <f t="shared" si="3"/>
        <v>J1-B44</v>
      </c>
    </row>
    <row r="107" spans="1:9" x14ac:dyDescent="0.25">
      <c r="A107">
        <v>105</v>
      </c>
      <c r="B107" t="s">
        <v>169</v>
      </c>
      <c r="C107" t="s">
        <v>274</v>
      </c>
      <c r="D107" t="s">
        <v>169</v>
      </c>
      <c r="E107" t="s">
        <v>274</v>
      </c>
      <c r="F107" t="s">
        <v>433</v>
      </c>
      <c r="H107" t="str">
        <f t="shared" si="2"/>
        <v>J1-B45</v>
      </c>
      <c r="I107" t="str">
        <f t="shared" si="3"/>
        <v>J1-B45</v>
      </c>
    </row>
    <row r="108" spans="1:9" x14ac:dyDescent="0.25">
      <c r="A108">
        <v>106</v>
      </c>
      <c r="B108" t="s">
        <v>169</v>
      </c>
      <c r="C108" t="s">
        <v>275</v>
      </c>
      <c r="D108" t="s">
        <v>169</v>
      </c>
      <c r="E108" t="s">
        <v>275</v>
      </c>
      <c r="F108" t="s">
        <v>433</v>
      </c>
      <c r="H108" t="str">
        <f t="shared" si="2"/>
        <v>J1-B46</v>
      </c>
      <c r="I108" t="str">
        <f t="shared" si="3"/>
        <v>J1-B46</v>
      </c>
    </row>
    <row r="109" spans="1:9" x14ac:dyDescent="0.25">
      <c r="A109">
        <v>107</v>
      </c>
      <c r="B109" t="s">
        <v>169</v>
      </c>
      <c r="C109" t="s">
        <v>276</v>
      </c>
      <c r="D109" t="s">
        <v>169</v>
      </c>
      <c r="E109" t="s">
        <v>276</v>
      </c>
      <c r="F109" t="s">
        <v>5619</v>
      </c>
      <c r="H109" t="str">
        <f t="shared" si="2"/>
        <v>J1-B47</v>
      </c>
      <c r="I109" t="str">
        <f t="shared" si="3"/>
        <v>J1-B47</v>
      </c>
    </row>
    <row r="110" spans="1:9" x14ac:dyDescent="0.25">
      <c r="A110">
        <v>108</v>
      </c>
      <c r="B110" t="s">
        <v>169</v>
      </c>
      <c r="C110" t="s">
        <v>277</v>
      </c>
      <c r="D110" t="s">
        <v>169</v>
      </c>
      <c r="E110" t="s">
        <v>277</v>
      </c>
      <c r="F110" t="s">
        <v>5619</v>
      </c>
      <c r="H110" t="str">
        <f t="shared" si="2"/>
        <v>J1-B48</v>
      </c>
      <c r="I110" t="str">
        <f t="shared" si="3"/>
        <v>J1-B48</v>
      </c>
    </row>
    <row r="111" spans="1:9" x14ac:dyDescent="0.25">
      <c r="A111">
        <v>109</v>
      </c>
      <c r="B111" t="s">
        <v>169</v>
      </c>
      <c r="C111" t="s">
        <v>278</v>
      </c>
      <c r="D111" t="s">
        <v>169</v>
      </c>
      <c r="E111" t="s">
        <v>278</v>
      </c>
      <c r="F111" t="s">
        <v>433</v>
      </c>
      <c r="H111" t="str">
        <f t="shared" si="2"/>
        <v>J1-B49</v>
      </c>
      <c r="I111" t="str">
        <f t="shared" si="3"/>
        <v>J1-B49</v>
      </c>
    </row>
    <row r="112" spans="1:9" x14ac:dyDescent="0.25">
      <c r="A112">
        <v>110</v>
      </c>
      <c r="B112" t="s">
        <v>169</v>
      </c>
      <c r="C112" t="s">
        <v>279</v>
      </c>
      <c r="D112" t="s">
        <v>169</v>
      </c>
      <c r="E112" t="s">
        <v>279</v>
      </c>
      <c r="F112" t="s">
        <v>433</v>
      </c>
      <c r="H112" t="str">
        <f t="shared" si="2"/>
        <v>J1-B50</v>
      </c>
      <c r="I112" t="str">
        <f t="shared" si="3"/>
        <v>J1-B50</v>
      </c>
    </row>
    <row r="113" spans="1:9" x14ac:dyDescent="0.25">
      <c r="A113">
        <v>111</v>
      </c>
      <c r="B113" t="s">
        <v>169</v>
      </c>
      <c r="C113" t="s">
        <v>280</v>
      </c>
      <c r="D113" t="s">
        <v>169</v>
      </c>
      <c r="E113" t="s">
        <v>280</v>
      </c>
      <c r="F113" t="s">
        <v>5619</v>
      </c>
      <c r="H113" t="str">
        <f t="shared" si="2"/>
        <v>J1-B51</v>
      </c>
      <c r="I113" t="str">
        <f t="shared" si="3"/>
        <v>J1-B51</v>
      </c>
    </row>
    <row r="114" spans="1:9" x14ac:dyDescent="0.25">
      <c r="A114">
        <v>112</v>
      </c>
      <c r="B114" t="s">
        <v>169</v>
      </c>
      <c r="C114" t="s">
        <v>281</v>
      </c>
      <c r="D114" t="s">
        <v>169</v>
      </c>
      <c r="E114" t="s">
        <v>281</v>
      </c>
      <c r="F114" t="s">
        <v>5619</v>
      </c>
      <c r="H114" t="str">
        <f t="shared" si="2"/>
        <v>J1-B52</v>
      </c>
      <c r="I114" t="str">
        <f t="shared" si="3"/>
        <v>J1-B52</v>
      </c>
    </row>
    <row r="115" spans="1:9" x14ac:dyDescent="0.25">
      <c r="A115">
        <v>113</v>
      </c>
      <c r="B115" t="s">
        <v>169</v>
      </c>
      <c r="C115" t="s">
        <v>282</v>
      </c>
      <c r="D115" t="s">
        <v>169</v>
      </c>
      <c r="E115" t="s">
        <v>282</v>
      </c>
      <c r="F115" t="s">
        <v>433</v>
      </c>
      <c r="H115" t="str">
        <f t="shared" si="2"/>
        <v>J1-B53</v>
      </c>
      <c r="I115" t="str">
        <f t="shared" si="3"/>
        <v>J1-B53</v>
      </c>
    </row>
    <row r="116" spans="1:9" x14ac:dyDescent="0.25">
      <c r="A116">
        <v>114</v>
      </c>
      <c r="B116" t="s">
        <v>169</v>
      </c>
      <c r="C116" t="s">
        <v>283</v>
      </c>
      <c r="D116" t="s">
        <v>169</v>
      </c>
      <c r="E116" t="s">
        <v>283</v>
      </c>
      <c r="F116" t="s">
        <v>433</v>
      </c>
      <c r="H116" t="str">
        <f t="shared" si="2"/>
        <v>J1-B54</v>
      </c>
      <c r="I116" t="str">
        <f t="shared" si="3"/>
        <v>J1-B54</v>
      </c>
    </row>
    <row r="117" spans="1:9" x14ac:dyDescent="0.25">
      <c r="A117">
        <v>115</v>
      </c>
      <c r="B117" t="s">
        <v>169</v>
      </c>
      <c r="C117" t="s">
        <v>284</v>
      </c>
      <c r="D117" t="s">
        <v>169</v>
      </c>
      <c r="E117" t="s">
        <v>284</v>
      </c>
      <c r="F117" t="s">
        <v>5625</v>
      </c>
      <c r="H117" t="str">
        <f t="shared" si="2"/>
        <v>J1-B55</v>
      </c>
      <c r="I117" t="str">
        <f t="shared" si="3"/>
        <v>J1-B55</v>
      </c>
    </row>
    <row r="118" spans="1:9" x14ac:dyDescent="0.25">
      <c r="A118">
        <v>116</v>
      </c>
      <c r="B118" t="s">
        <v>169</v>
      </c>
      <c r="C118" t="s">
        <v>285</v>
      </c>
      <c r="D118" t="s">
        <v>169</v>
      </c>
      <c r="E118" t="s">
        <v>285</v>
      </c>
      <c r="F118" t="s">
        <v>5625</v>
      </c>
      <c r="H118" t="str">
        <f t="shared" si="2"/>
        <v>J1-B56</v>
      </c>
      <c r="I118" t="str">
        <f t="shared" si="3"/>
        <v>J1-B56</v>
      </c>
    </row>
    <row r="119" spans="1:9" x14ac:dyDescent="0.25">
      <c r="A119">
        <v>117</v>
      </c>
      <c r="B119" t="s">
        <v>169</v>
      </c>
      <c r="C119" t="s">
        <v>286</v>
      </c>
      <c r="D119" t="s">
        <v>169</v>
      </c>
      <c r="E119" t="s">
        <v>286</v>
      </c>
      <c r="F119" t="s">
        <v>433</v>
      </c>
      <c r="H119" t="str">
        <f t="shared" si="2"/>
        <v>J1-B57</v>
      </c>
      <c r="I119" t="str">
        <f t="shared" si="3"/>
        <v>J1-B57</v>
      </c>
    </row>
    <row r="120" spans="1:9" x14ac:dyDescent="0.25">
      <c r="A120">
        <v>118</v>
      </c>
      <c r="B120" t="s">
        <v>169</v>
      </c>
      <c r="C120" t="s">
        <v>287</v>
      </c>
      <c r="D120" t="s">
        <v>169</v>
      </c>
      <c r="E120" t="s">
        <v>287</v>
      </c>
      <c r="F120" t="s">
        <v>433</v>
      </c>
      <c r="H120" t="str">
        <f t="shared" si="2"/>
        <v>J1-B58</v>
      </c>
      <c r="I120" t="str">
        <f t="shared" si="3"/>
        <v>J1-B58</v>
      </c>
    </row>
    <row r="121" spans="1:9" x14ac:dyDescent="0.25">
      <c r="A121">
        <v>119</v>
      </c>
      <c r="B121" t="s">
        <v>169</v>
      </c>
      <c r="C121" t="s">
        <v>288</v>
      </c>
      <c r="D121" t="s">
        <v>169</v>
      </c>
      <c r="E121" t="s">
        <v>288</v>
      </c>
      <c r="F121" t="s">
        <v>433</v>
      </c>
      <c r="H121" t="str">
        <f t="shared" si="2"/>
        <v>J1-B59</v>
      </c>
      <c r="I121" t="str">
        <f t="shared" si="3"/>
        <v>J1-B59</v>
      </c>
    </row>
    <row r="122" spans="1:9" x14ac:dyDescent="0.25">
      <c r="A122">
        <v>120</v>
      </c>
      <c r="B122" t="s">
        <v>169</v>
      </c>
      <c r="C122" t="s">
        <v>289</v>
      </c>
      <c r="D122" t="s">
        <v>169</v>
      </c>
      <c r="E122" t="s">
        <v>289</v>
      </c>
      <c r="F122" t="s">
        <v>433</v>
      </c>
      <c r="H122" t="str">
        <f t="shared" si="2"/>
        <v>J1-B60</v>
      </c>
      <c r="I122" t="str">
        <f t="shared" si="3"/>
        <v>J1-B60</v>
      </c>
    </row>
    <row r="123" spans="1:9" x14ac:dyDescent="0.25">
      <c r="A123">
        <v>121</v>
      </c>
      <c r="B123" t="s">
        <v>169</v>
      </c>
      <c r="C123" t="s">
        <v>290</v>
      </c>
      <c r="D123" t="s">
        <v>169</v>
      </c>
      <c r="E123" t="s">
        <v>290</v>
      </c>
      <c r="F123" t="s">
        <v>5588</v>
      </c>
      <c r="H123" t="str">
        <f t="shared" si="2"/>
        <v>J1-C1</v>
      </c>
      <c r="I123" t="str">
        <f t="shared" si="3"/>
        <v>J1-C1</v>
      </c>
    </row>
    <row r="124" spans="1:9" x14ac:dyDescent="0.25">
      <c r="A124">
        <v>122</v>
      </c>
      <c r="B124" t="s">
        <v>169</v>
      </c>
      <c r="C124" t="s">
        <v>291</v>
      </c>
      <c r="D124" t="s">
        <v>169</v>
      </c>
      <c r="E124" t="s">
        <v>291</v>
      </c>
      <c r="F124" t="s">
        <v>5588</v>
      </c>
      <c r="H124" t="str">
        <f t="shared" si="2"/>
        <v>J1-C2</v>
      </c>
      <c r="I124" t="str">
        <f t="shared" si="3"/>
        <v>J1-C2</v>
      </c>
    </row>
    <row r="125" spans="1:9" x14ac:dyDescent="0.25">
      <c r="A125">
        <v>123</v>
      </c>
      <c r="B125" t="s">
        <v>169</v>
      </c>
      <c r="C125" t="s">
        <v>292</v>
      </c>
      <c r="D125" t="s">
        <v>169</v>
      </c>
      <c r="E125" t="s">
        <v>292</v>
      </c>
      <c r="F125" t="s">
        <v>433</v>
      </c>
      <c r="H125" t="str">
        <f t="shared" si="2"/>
        <v>J1-C3</v>
      </c>
      <c r="I125" t="str">
        <f t="shared" si="3"/>
        <v>J1-C3</v>
      </c>
    </row>
    <row r="126" spans="1:9" x14ac:dyDescent="0.25">
      <c r="A126">
        <v>124</v>
      </c>
      <c r="B126" t="s">
        <v>169</v>
      </c>
      <c r="C126" t="s">
        <v>293</v>
      </c>
      <c r="D126" t="s">
        <v>169</v>
      </c>
      <c r="E126" t="s">
        <v>293</v>
      </c>
      <c r="F126" t="s">
        <v>433</v>
      </c>
      <c r="H126" t="str">
        <f t="shared" si="2"/>
        <v>J1-C4</v>
      </c>
      <c r="I126" t="str">
        <f t="shared" si="3"/>
        <v>J1-C4</v>
      </c>
    </row>
    <row r="127" spans="1:9" x14ac:dyDescent="0.25">
      <c r="A127">
        <v>125</v>
      </c>
      <c r="B127" t="s">
        <v>169</v>
      </c>
      <c r="C127" t="s">
        <v>294</v>
      </c>
      <c r="D127" t="s">
        <v>169</v>
      </c>
      <c r="E127" t="s">
        <v>294</v>
      </c>
      <c r="F127" t="s">
        <v>5588</v>
      </c>
      <c r="H127" t="str">
        <f t="shared" si="2"/>
        <v>J1-C5</v>
      </c>
      <c r="I127" t="str">
        <f t="shared" si="3"/>
        <v>J1-C5</v>
      </c>
    </row>
    <row r="128" spans="1:9" x14ac:dyDescent="0.25">
      <c r="A128">
        <v>126</v>
      </c>
      <c r="B128" t="s">
        <v>169</v>
      </c>
      <c r="C128" t="s">
        <v>295</v>
      </c>
      <c r="D128" t="s">
        <v>169</v>
      </c>
      <c r="E128" t="s">
        <v>295</v>
      </c>
      <c r="F128" t="s">
        <v>5588</v>
      </c>
      <c r="H128" t="str">
        <f t="shared" si="2"/>
        <v>J1-C6</v>
      </c>
      <c r="I128" t="str">
        <f t="shared" si="3"/>
        <v>J1-C6</v>
      </c>
    </row>
    <row r="129" spans="1:9" x14ac:dyDescent="0.25">
      <c r="A129">
        <v>127</v>
      </c>
      <c r="B129" t="s">
        <v>169</v>
      </c>
      <c r="C129" t="s">
        <v>296</v>
      </c>
      <c r="D129" t="s">
        <v>169</v>
      </c>
      <c r="E129" t="s">
        <v>296</v>
      </c>
      <c r="F129" t="s">
        <v>433</v>
      </c>
      <c r="H129" t="str">
        <f t="shared" si="2"/>
        <v>J1-C7</v>
      </c>
      <c r="I129" t="str">
        <f t="shared" si="3"/>
        <v>J1-C7</v>
      </c>
    </row>
    <row r="130" spans="1:9" x14ac:dyDescent="0.25">
      <c r="A130">
        <v>128</v>
      </c>
      <c r="B130" t="s">
        <v>169</v>
      </c>
      <c r="C130" t="s">
        <v>297</v>
      </c>
      <c r="D130" t="s">
        <v>169</v>
      </c>
      <c r="E130" t="s">
        <v>297</v>
      </c>
      <c r="F130" t="s">
        <v>433</v>
      </c>
      <c r="H130" t="str">
        <f t="shared" si="2"/>
        <v>J1-C8</v>
      </c>
      <c r="I130" t="str">
        <f t="shared" si="3"/>
        <v>J1-C8</v>
      </c>
    </row>
    <row r="131" spans="1:9" x14ac:dyDescent="0.25">
      <c r="A131">
        <v>129</v>
      </c>
      <c r="B131" t="s">
        <v>169</v>
      </c>
      <c r="C131" t="s">
        <v>298</v>
      </c>
      <c r="D131" t="s">
        <v>169</v>
      </c>
      <c r="E131" t="s">
        <v>298</v>
      </c>
      <c r="F131" t="s">
        <v>5588</v>
      </c>
      <c r="H131" t="str">
        <f t="shared" si="2"/>
        <v>J1-C9</v>
      </c>
      <c r="I131" t="str">
        <f t="shared" si="3"/>
        <v>J1-C9</v>
      </c>
    </row>
    <row r="132" spans="1:9" x14ac:dyDescent="0.25">
      <c r="A132">
        <v>130</v>
      </c>
      <c r="B132" t="s">
        <v>169</v>
      </c>
      <c r="C132" t="s">
        <v>299</v>
      </c>
      <c r="D132" t="s">
        <v>169</v>
      </c>
      <c r="E132" t="s">
        <v>299</v>
      </c>
      <c r="F132" t="s">
        <v>5588</v>
      </c>
      <c r="H132" t="str">
        <f t="shared" ref="H132:H195" si="4">B132&amp;"-"&amp;C132</f>
        <v>J1-C10</v>
      </c>
      <c r="I132" t="str">
        <f t="shared" ref="I132:I195" si="5">D132&amp;"-"&amp;E132</f>
        <v>J1-C10</v>
      </c>
    </row>
    <row r="133" spans="1:9" x14ac:dyDescent="0.25">
      <c r="A133">
        <v>131</v>
      </c>
      <c r="B133" t="s">
        <v>169</v>
      </c>
      <c r="C133" t="s">
        <v>300</v>
      </c>
      <c r="D133" t="s">
        <v>169</v>
      </c>
      <c r="E133" t="s">
        <v>300</v>
      </c>
      <c r="F133" t="s">
        <v>433</v>
      </c>
      <c r="H133" t="str">
        <f t="shared" si="4"/>
        <v>J1-C11</v>
      </c>
      <c r="I133" t="str">
        <f t="shared" si="5"/>
        <v>J1-C11</v>
      </c>
    </row>
    <row r="134" spans="1:9" x14ac:dyDescent="0.25">
      <c r="A134">
        <v>132</v>
      </c>
      <c r="B134" t="s">
        <v>169</v>
      </c>
      <c r="C134" t="s">
        <v>301</v>
      </c>
      <c r="D134" t="s">
        <v>169</v>
      </c>
      <c r="E134" t="s">
        <v>301</v>
      </c>
      <c r="F134" t="s">
        <v>433</v>
      </c>
      <c r="H134" t="str">
        <f t="shared" si="4"/>
        <v>J1-C12</v>
      </c>
      <c r="I134" t="str">
        <f t="shared" si="5"/>
        <v>J1-C12</v>
      </c>
    </row>
    <row r="135" spans="1:9" x14ac:dyDescent="0.25">
      <c r="A135">
        <v>133</v>
      </c>
      <c r="B135" t="s">
        <v>169</v>
      </c>
      <c r="C135" t="s">
        <v>302</v>
      </c>
      <c r="D135" t="s">
        <v>169</v>
      </c>
      <c r="E135" t="s">
        <v>302</v>
      </c>
      <c r="F135" t="s">
        <v>5588</v>
      </c>
      <c r="H135" t="str">
        <f t="shared" si="4"/>
        <v>J1-C13</v>
      </c>
      <c r="I135" t="str">
        <f t="shared" si="5"/>
        <v>J1-C13</v>
      </c>
    </row>
    <row r="136" spans="1:9" x14ac:dyDescent="0.25">
      <c r="A136">
        <v>134</v>
      </c>
      <c r="B136" t="s">
        <v>169</v>
      </c>
      <c r="C136" t="s">
        <v>303</v>
      </c>
      <c r="D136" t="s">
        <v>169</v>
      </c>
      <c r="E136" t="s">
        <v>303</v>
      </c>
      <c r="F136" t="s">
        <v>5588</v>
      </c>
      <c r="H136" t="str">
        <f t="shared" si="4"/>
        <v>J1-C14</v>
      </c>
      <c r="I136" t="str">
        <f t="shared" si="5"/>
        <v>J1-C14</v>
      </c>
    </row>
    <row r="137" spans="1:9" x14ac:dyDescent="0.25">
      <c r="A137">
        <v>135</v>
      </c>
      <c r="B137" t="s">
        <v>169</v>
      </c>
      <c r="C137" t="s">
        <v>304</v>
      </c>
      <c r="D137" t="s">
        <v>169</v>
      </c>
      <c r="E137" t="s">
        <v>304</v>
      </c>
      <c r="F137" t="s">
        <v>433</v>
      </c>
      <c r="H137" t="str">
        <f t="shared" si="4"/>
        <v>J1-C15</v>
      </c>
      <c r="I137" t="str">
        <f t="shared" si="5"/>
        <v>J1-C15</v>
      </c>
    </row>
    <row r="138" spans="1:9" x14ac:dyDescent="0.25">
      <c r="A138">
        <v>136</v>
      </c>
      <c r="B138" t="s">
        <v>169</v>
      </c>
      <c r="C138" t="s">
        <v>305</v>
      </c>
      <c r="D138" t="s">
        <v>169</v>
      </c>
      <c r="E138" t="s">
        <v>305</v>
      </c>
      <c r="F138" t="s">
        <v>433</v>
      </c>
      <c r="H138" t="str">
        <f t="shared" si="4"/>
        <v>J1-C16</v>
      </c>
      <c r="I138" t="str">
        <f t="shared" si="5"/>
        <v>J1-C16</v>
      </c>
    </row>
    <row r="139" spans="1:9" x14ac:dyDescent="0.25">
      <c r="A139">
        <v>137</v>
      </c>
      <c r="B139" t="s">
        <v>169</v>
      </c>
      <c r="C139" t="s">
        <v>306</v>
      </c>
      <c r="D139" t="s">
        <v>169</v>
      </c>
      <c r="E139" t="s">
        <v>306</v>
      </c>
      <c r="F139" t="s">
        <v>5588</v>
      </c>
      <c r="H139" t="str">
        <f t="shared" si="4"/>
        <v>J1-C17</v>
      </c>
      <c r="I139" t="str">
        <f t="shared" si="5"/>
        <v>J1-C17</v>
      </c>
    </row>
    <row r="140" spans="1:9" x14ac:dyDescent="0.25">
      <c r="A140">
        <v>138</v>
      </c>
      <c r="B140" t="s">
        <v>169</v>
      </c>
      <c r="C140" t="s">
        <v>307</v>
      </c>
      <c r="D140" t="s">
        <v>169</v>
      </c>
      <c r="E140" t="s">
        <v>307</v>
      </c>
      <c r="F140" t="s">
        <v>5588</v>
      </c>
      <c r="H140" t="str">
        <f t="shared" si="4"/>
        <v>J1-C18</v>
      </c>
      <c r="I140" t="str">
        <f t="shared" si="5"/>
        <v>J1-C18</v>
      </c>
    </row>
    <row r="141" spans="1:9" x14ac:dyDescent="0.25">
      <c r="A141">
        <v>139</v>
      </c>
      <c r="B141" t="s">
        <v>169</v>
      </c>
      <c r="C141" t="s">
        <v>308</v>
      </c>
      <c r="D141" t="s">
        <v>169</v>
      </c>
      <c r="E141" t="s">
        <v>308</v>
      </c>
      <c r="F141" t="s">
        <v>433</v>
      </c>
      <c r="H141" t="str">
        <f t="shared" si="4"/>
        <v>J1-C19</v>
      </c>
      <c r="I141" t="str">
        <f t="shared" si="5"/>
        <v>J1-C19</v>
      </c>
    </row>
    <row r="142" spans="1:9" x14ac:dyDescent="0.25">
      <c r="A142">
        <v>140</v>
      </c>
      <c r="B142" t="s">
        <v>169</v>
      </c>
      <c r="C142" t="s">
        <v>309</v>
      </c>
      <c r="D142" t="s">
        <v>169</v>
      </c>
      <c r="E142" t="s">
        <v>309</v>
      </c>
      <c r="F142" t="s">
        <v>433</v>
      </c>
      <c r="H142" t="str">
        <f t="shared" si="4"/>
        <v>J1-C20</v>
      </c>
      <c r="I142" t="str">
        <f t="shared" si="5"/>
        <v>J1-C20</v>
      </c>
    </row>
    <row r="143" spans="1:9" x14ac:dyDescent="0.25">
      <c r="A143">
        <v>141</v>
      </c>
      <c r="B143" t="s">
        <v>169</v>
      </c>
      <c r="C143" t="s">
        <v>310</v>
      </c>
      <c r="D143" t="s">
        <v>169</v>
      </c>
      <c r="E143" t="s">
        <v>310</v>
      </c>
      <c r="F143" t="s">
        <v>5588</v>
      </c>
      <c r="H143" t="str">
        <f t="shared" si="4"/>
        <v>J1-C21</v>
      </c>
      <c r="I143" t="str">
        <f t="shared" si="5"/>
        <v>J1-C21</v>
      </c>
    </row>
    <row r="144" spans="1:9" x14ac:dyDescent="0.25">
      <c r="A144">
        <v>142</v>
      </c>
      <c r="B144" t="s">
        <v>169</v>
      </c>
      <c r="C144" t="s">
        <v>311</v>
      </c>
      <c r="D144" t="s">
        <v>169</v>
      </c>
      <c r="E144" t="s">
        <v>311</v>
      </c>
      <c r="F144" t="s">
        <v>5588</v>
      </c>
      <c r="H144" t="str">
        <f t="shared" si="4"/>
        <v>J1-C22</v>
      </c>
      <c r="I144" t="str">
        <f t="shared" si="5"/>
        <v>J1-C22</v>
      </c>
    </row>
    <row r="145" spans="1:9" x14ac:dyDescent="0.25">
      <c r="A145">
        <v>143</v>
      </c>
      <c r="B145" t="s">
        <v>169</v>
      </c>
      <c r="C145" t="s">
        <v>312</v>
      </c>
      <c r="D145" t="s">
        <v>169</v>
      </c>
      <c r="E145" t="s">
        <v>312</v>
      </c>
      <c r="F145" t="s">
        <v>433</v>
      </c>
      <c r="H145" t="str">
        <f t="shared" si="4"/>
        <v>J1-C23</v>
      </c>
      <c r="I145" t="str">
        <f t="shared" si="5"/>
        <v>J1-C23</v>
      </c>
    </row>
    <row r="146" spans="1:9" x14ac:dyDescent="0.25">
      <c r="A146">
        <v>144</v>
      </c>
      <c r="B146" t="s">
        <v>169</v>
      </c>
      <c r="C146" t="s">
        <v>313</v>
      </c>
      <c r="D146" t="s">
        <v>169</v>
      </c>
      <c r="E146" t="s">
        <v>313</v>
      </c>
      <c r="F146" t="s">
        <v>433</v>
      </c>
      <c r="H146" t="str">
        <f t="shared" si="4"/>
        <v>J1-C24</v>
      </c>
      <c r="I146" t="str">
        <f t="shared" si="5"/>
        <v>J1-C24</v>
      </c>
    </row>
    <row r="147" spans="1:9" x14ac:dyDescent="0.25">
      <c r="A147">
        <v>145</v>
      </c>
      <c r="B147" t="s">
        <v>169</v>
      </c>
      <c r="C147" t="s">
        <v>314</v>
      </c>
      <c r="D147" t="s">
        <v>169</v>
      </c>
      <c r="E147" t="s">
        <v>314</v>
      </c>
      <c r="F147" t="s">
        <v>433</v>
      </c>
      <c r="H147" t="str">
        <f t="shared" si="4"/>
        <v>J1-C25</v>
      </c>
      <c r="I147" t="str">
        <f t="shared" si="5"/>
        <v>J1-C25</v>
      </c>
    </row>
    <row r="148" spans="1:9" x14ac:dyDescent="0.25">
      <c r="A148">
        <v>146</v>
      </c>
      <c r="B148" t="s">
        <v>169</v>
      </c>
      <c r="C148" t="s">
        <v>315</v>
      </c>
      <c r="D148" t="s">
        <v>169</v>
      </c>
      <c r="E148" t="s">
        <v>315</v>
      </c>
      <c r="F148" t="s">
        <v>5619</v>
      </c>
      <c r="H148" t="str">
        <f t="shared" si="4"/>
        <v>J1-C26</v>
      </c>
      <c r="I148" t="str">
        <f t="shared" si="5"/>
        <v>J1-C26</v>
      </c>
    </row>
    <row r="149" spans="1:9" x14ac:dyDescent="0.25">
      <c r="A149">
        <v>147</v>
      </c>
      <c r="B149" t="s">
        <v>169</v>
      </c>
      <c r="C149" t="s">
        <v>316</v>
      </c>
      <c r="D149" t="s">
        <v>169</v>
      </c>
      <c r="E149" t="s">
        <v>316</v>
      </c>
      <c r="F149" t="s">
        <v>5619</v>
      </c>
      <c r="H149" t="str">
        <f t="shared" si="4"/>
        <v>J1-C27</v>
      </c>
      <c r="I149" t="str">
        <f t="shared" si="5"/>
        <v>J1-C27</v>
      </c>
    </row>
    <row r="150" spans="1:9" x14ac:dyDescent="0.25">
      <c r="A150">
        <v>148</v>
      </c>
      <c r="B150" t="s">
        <v>169</v>
      </c>
      <c r="C150" t="s">
        <v>317</v>
      </c>
      <c r="D150" t="s">
        <v>169</v>
      </c>
      <c r="E150" t="s">
        <v>317</v>
      </c>
      <c r="F150" t="s">
        <v>433</v>
      </c>
      <c r="H150" t="str">
        <f t="shared" si="4"/>
        <v>J1-C28</v>
      </c>
      <c r="I150" t="str">
        <f t="shared" si="5"/>
        <v>J1-C28</v>
      </c>
    </row>
    <row r="151" spans="1:9" x14ac:dyDescent="0.25">
      <c r="A151">
        <v>149</v>
      </c>
      <c r="B151" t="s">
        <v>169</v>
      </c>
      <c r="C151" t="s">
        <v>318</v>
      </c>
      <c r="D151" t="s">
        <v>169</v>
      </c>
      <c r="E151" t="s">
        <v>318</v>
      </c>
      <c r="F151" t="s">
        <v>433</v>
      </c>
      <c r="H151" t="str">
        <f t="shared" si="4"/>
        <v>J1-C29</v>
      </c>
      <c r="I151" t="str">
        <f t="shared" si="5"/>
        <v>J1-C29</v>
      </c>
    </row>
    <row r="152" spans="1:9" x14ac:dyDescent="0.25">
      <c r="A152">
        <v>150</v>
      </c>
      <c r="B152" t="s">
        <v>169</v>
      </c>
      <c r="C152" t="s">
        <v>319</v>
      </c>
      <c r="D152" t="s">
        <v>169</v>
      </c>
      <c r="E152" t="s">
        <v>319</v>
      </c>
      <c r="F152" t="s">
        <v>5619</v>
      </c>
      <c r="H152" t="str">
        <f t="shared" si="4"/>
        <v>J1-C30</v>
      </c>
      <c r="I152" t="str">
        <f t="shared" si="5"/>
        <v>J1-C30</v>
      </c>
    </row>
    <row r="153" spans="1:9" x14ac:dyDescent="0.25">
      <c r="A153">
        <v>151</v>
      </c>
      <c r="B153" t="s">
        <v>169</v>
      </c>
      <c r="C153" t="s">
        <v>320</v>
      </c>
      <c r="D153" t="s">
        <v>169</v>
      </c>
      <c r="E153" t="s">
        <v>320</v>
      </c>
      <c r="F153" t="s">
        <v>5619</v>
      </c>
      <c r="H153" t="str">
        <f t="shared" si="4"/>
        <v>J1-C31</v>
      </c>
      <c r="I153" t="str">
        <f t="shared" si="5"/>
        <v>J1-C31</v>
      </c>
    </row>
    <row r="154" spans="1:9" x14ac:dyDescent="0.25">
      <c r="A154">
        <v>152</v>
      </c>
      <c r="B154" t="s">
        <v>169</v>
      </c>
      <c r="C154" t="s">
        <v>321</v>
      </c>
      <c r="D154" t="s">
        <v>169</v>
      </c>
      <c r="E154" t="s">
        <v>321</v>
      </c>
      <c r="F154" t="s">
        <v>5625</v>
      </c>
      <c r="H154" t="str">
        <f t="shared" si="4"/>
        <v>J1-C32</v>
      </c>
      <c r="I154" t="str">
        <f t="shared" si="5"/>
        <v>J1-C32</v>
      </c>
    </row>
    <row r="155" spans="1:9" x14ac:dyDescent="0.25">
      <c r="A155">
        <v>153</v>
      </c>
      <c r="B155" t="s">
        <v>169</v>
      </c>
      <c r="C155" t="s">
        <v>322</v>
      </c>
      <c r="D155" t="s">
        <v>169</v>
      </c>
      <c r="E155" t="s">
        <v>322</v>
      </c>
      <c r="F155" t="s">
        <v>5625</v>
      </c>
      <c r="H155" t="str">
        <f t="shared" si="4"/>
        <v>J1-C33</v>
      </c>
      <c r="I155" t="str">
        <f t="shared" si="5"/>
        <v>J1-C33</v>
      </c>
    </row>
    <row r="156" spans="1:9" x14ac:dyDescent="0.25">
      <c r="A156">
        <v>154</v>
      </c>
      <c r="B156" t="s">
        <v>169</v>
      </c>
      <c r="C156" t="s">
        <v>323</v>
      </c>
      <c r="D156" t="s">
        <v>169</v>
      </c>
      <c r="E156" t="s">
        <v>323</v>
      </c>
      <c r="F156" t="s">
        <v>5619</v>
      </c>
      <c r="H156" t="str">
        <f t="shared" si="4"/>
        <v>J1-C34</v>
      </c>
      <c r="I156" t="str">
        <f t="shared" si="5"/>
        <v>J1-C34</v>
      </c>
    </row>
    <row r="157" spans="1:9" x14ac:dyDescent="0.25">
      <c r="A157">
        <v>155</v>
      </c>
      <c r="B157" t="s">
        <v>169</v>
      </c>
      <c r="C157" t="s">
        <v>324</v>
      </c>
      <c r="D157" t="s">
        <v>169</v>
      </c>
      <c r="E157" t="s">
        <v>324</v>
      </c>
      <c r="F157" t="s">
        <v>5619</v>
      </c>
      <c r="H157" t="str">
        <f t="shared" si="4"/>
        <v>J1-C35</v>
      </c>
      <c r="I157" t="str">
        <f t="shared" si="5"/>
        <v>J1-C35</v>
      </c>
    </row>
    <row r="158" spans="1:9" x14ac:dyDescent="0.25">
      <c r="A158">
        <v>156</v>
      </c>
      <c r="B158" t="s">
        <v>169</v>
      </c>
      <c r="C158" t="s">
        <v>325</v>
      </c>
      <c r="D158" t="s">
        <v>169</v>
      </c>
      <c r="E158" t="s">
        <v>325</v>
      </c>
      <c r="F158" t="s">
        <v>433</v>
      </c>
      <c r="H158" t="str">
        <f t="shared" si="4"/>
        <v>J1-C36</v>
      </c>
      <c r="I158" t="str">
        <f t="shared" si="5"/>
        <v>J1-C36</v>
      </c>
    </row>
    <row r="159" spans="1:9" x14ac:dyDescent="0.25">
      <c r="A159">
        <v>157</v>
      </c>
      <c r="B159" t="s">
        <v>169</v>
      </c>
      <c r="C159" t="s">
        <v>326</v>
      </c>
      <c r="D159" t="s">
        <v>169</v>
      </c>
      <c r="E159" t="s">
        <v>326</v>
      </c>
      <c r="F159" t="s">
        <v>433</v>
      </c>
      <c r="H159" t="str">
        <f t="shared" si="4"/>
        <v>J1-C37</v>
      </c>
      <c r="I159" t="str">
        <f t="shared" si="5"/>
        <v>J1-C37</v>
      </c>
    </row>
    <row r="160" spans="1:9" x14ac:dyDescent="0.25">
      <c r="A160">
        <v>158</v>
      </c>
      <c r="B160" t="s">
        <v>169</v>
      </c>
      <c r="C160" t="s">
        <v>327</v>
      </c>
      <c r="D160" t="s">
        <v>169</v>
      </c>
      <c r="E160" t="s">
        <v>327</v>
      </c>
      <c r="F160" t="s">
        <v>5619</v>
      </c>
      <c r="H160" t="str">
        <f t="shared" si="4"/>
        <v>J1-C38</v>
      </c>
      <c r="I160" t="str">
        <f t="shared" si="5"/>
        <v>J1-C38</v>
      </c>
    </row>
    <row r="161" spans="1:9" x14ac:dyDescent="0.25">
      <c r="A161">
        <v>159</v>
      </c>
      <c r="B161" t="s">
        <v>169</v>
      </c>
      <c r="C161" t="s">
        <v>328</v>
      </c>
      <c r="D161" t="s">
        <v>169</v>
      </c>
      <c r="E161" t="s">
        <v>328</v>
      </c>
      <c r="F161" t="s">
        <v>5619</v>
      </c>
      <c r="H161" t="str">
        <f t="shared" si="4"/>
        <v>J1-C39</v>
      </c>
      <c r="I161" t="str">
        <f t="shared" si="5"/>
        <v>J1-C39</v>
      </c>
    </row>
    <row r="162" spans="1:9" x14ac:dyDescent="0.25">
      <c r="A162">
        <v>160</v>
      </c>
      <c r="B162" t="s">
        <v>169</v>
      </c>
      <c r="C162" t="s">
        <v>329</v>
      </c>
      <c r="D162" t="s">
        <v>169</v>
      </c>
      <c r="E162" t="s">
        <v>329</v>
      </c>
      <c r="F162" t="s">
        <v>433</v>
      </c>
      <c r="H162" t="str">
        <f t="shared" si="4"/>
        <v>J1-C40</v>
      </c>
      <c r="I162" t="str">
        <f t="shared" si="5"/>
        <v>J1-C40</v>
      </c>
    </row>
    <row r="163" spans="1:9" x14ac:dyDescent="0.25">
      <c r="A163">
        <v>161</v>
      </c>
      <c r="B163" t="s">
        <v>169</v>
      </c>
      <c r="C163" t="s">
        <v>330</v>
      </c>
      <c r="D163" t="s">
        <v>169</v>
      </c>
      <c r="E163" t="s">
        <v>330</v>
      </c>
      <c r="F163" t="s">
        <v>433</v>
      </c>
      <c r="H163" t="str">
        <f t="shared" si="4"/>
        <v>J1-C41</v>
      </c>
      <c r="I163" t="str">
        <f t="shared" si="5"/>
        <v>J1-C41</v>
      </c>
    </row>
    <row r="164" spans="1:9" x14ac:dyDescent="0.25">
      <c r="A164">
        <v>162</v>
      </c>
      <c r="B164" t="s">
        <v>169</v>
      </c>
      <c r="C164" t="s">
        <v>331</v>
      </c>
      <c r="D164" t="s">
        <v>169</v>
      </c>
      <c r="E164" t="s">
        <v>331</v>
      </c>
      <c r="F164" t="s">
        <v>5619</v>
      </c>
      <c r="H164" t="str">
        <f t="shared" si="4"/>
        <v>J1-C42</v>
      </c>
      <c r="I164" t="str">
        <f t="shared" si="5"/>
        <v>J1-C42</v>
      </c>
    </row>
    <row r="165" spans="1:9" x14ac:dyDescent="0.25">
      <c r="A165">
        <v>163</v>
      </c>
      <c r="B165" t="s">
        <v>169</v>
      </c>
      <c r="C165" t="s">
        <v>332</v>
      </c>
      <c r="D165" t="s">
        <v>169</v>
      </c>
      <c r="E165" t="s">
        <v>332</v>
      </c>
      <c r="F165" t="s">
        <v>5619</v>
      </c>
      <c r="H165" t="str">
        <f t="shared" si="4"/>
        <v>J1-C43</v>
      </c>
      <c r="I165" t="str">
        <f t="shared" si="5"/>
        <v>J1-C43</v>
      </c>
    </row>
    <row r="166" spans="1:9" x14ac:dyDescent="0.25">
      <c r="A166">
        <v>164</v>
      </c>
      <c r="B166" t="s">
        <v>169</v>
      </c>
      <c r="C166" t="s">
        <v>333</v>
      </c>
      <c r="D166" t="s">
        <v>169</v>
      </c>
      <c r="E166" t="s">
        <v>333</v>
      </c>
      <c r="F166" t="s">
        <v>433</v>
      </c>
      <c r="H166" t="str">
        <f t="shared" si="4"/>
        <v>J1-C44</v>
      </c>
      <c r="I166" t="str">
        <f t="shared" si="5"/>
        <v>J1-C44</v>
      </c>
    </row>
    <row r="167" spans="1:9" x14ac:dyDescent="0.25">
      <c r="A167">
        <v>165</v>
      </c>
      <c r="B167" t="s">
        <v>169</v>
      </c>
      <c r="C167" t="s">
        <v>334</v>
      </c>
      <c r="D167" t="s">
        <v>169</v>
      </c>
      <c r="E167" t="s">
        <v>334</v>
      </c>
      <c r="F167" t="s">
        <v>433</v>
      </c>
      <c r="H167" t="str">
        <f t="shared" si="4"/>
        <v>J1-C45</v>
      </c>
      <c r="I167" t="str">
        <f t="shared" si="5"/>
        <v>J1-C45</v>
      </c>
    </row>
    <row r="168" spans="1:9" x14ac:dyDescent="0.25">
      <c r="A168">
        <v>166</v>
      </c>
      <c r="B168" t="s">
        <v>169</v>
      </c>
      <c r="C168" t="s">
        <v>335</v>
      </c>
      <c r="D168" t="s">
        <v>169</v>
      </c>
      <c r="E168" t="s">
        <v>335</v>
      </c>
      <c r="F168" t="s">
        <v>5619</v>
      </c>
      <c r="H168" t="str">
        <f t="shared" si="4"/>
        <v>J1-C46</v>
      </c>
      <c r="I168" t="str">
        <f t="shared" si="5"/>
        <v>J1-C46</v>
      </c>
    </row>
    <row r="169" spans="1:9" x14ac:dyDescent="0.25">
      <c r="A169">
        <v>167</v>
      </c>
      <c r="B169" t="s">
        <v>169</v>
      </c>
      <c r="C169" t="s">
        <v>336</v>
      </c>
      <c r="D169" t="s">
        <v>169</v>
      </c>
      <c r="E169" t="s">
        <v>336</v>
      </c>
      <c r="F169" t="s">
        <v>5619</v>
      </c>
      <c r="H169" t="str">
        <f t="shared" si="4"/>
        <v>J1-C47</v>
      </c>
      <c r="I169" t="str">
        <f t="shared" si="5"/>
        <v>J1-C47</v>
      </c>
    </row>
    <row r="170" spans="1:9" x14ac:dyDescent="0.25">
      <c r="A170">
        <v>168</v>
      </c>
      <c r="B170" t="s">
        <v>169</v>
      </c>
      <c r="C170" t="s">
        <v>337</v>
      </c>
      <c r="D170" t="s">
        <v>169</v>
      </c>
      <c r="E170" t="s">
        <v>337</v>
      </c>
      <c r="F170" t="s">
        <v>433</v>
      </c>
      <c r="H170" t="str">
        <f t="shared" si="4"/>
        <v>J1-C48</v>
      </c>
      <c r="I170" t="str">
        <f t="shared" si="5"/>
        <v>J1-C48</v>
      </c>
    </row>
    <row r="171" spans="1:9" x14ac:dyDescent="0.25">
      <c r="A171">
        <v>169</v>
      </c>
      <c r="B171" t="s">
        <v>169</v>
      </c>
      <c r="C171" t="s">
        <v>338</v>
      </c>
      <c r="D171" t="s">
        <v>169</v>
      </c>
      <c r="E171" t="s">
        <v>338</v>
      </c>
      <c r="F171" t="s">
        <v>433</v>
      </c>
      <c r="H171" t="str">
        <f t="shared" si="4"/>
        <v>J1-C49</v>
      </c>
      <c r="I171" t="str">
        <f t="shared" si="5"/>
        <v>J1-C49</v>
      </c>
    </row>
    <row r="172" spans="1:9" x14ac:dyDescent="0.25">
      <c r="A172">
        <v>170</v>
      </c>
      <c r="B172" t="s">
        <v>169</v>
      </c>
      <c r="C172" t="s">
        <v>339</v>
      </c>
      <c r="D172" t="s">
        <v>169</v>
      </c>
      <c r="E172" t="s">
        <v>339</v>
      </c>
      <c r="F172" t="s">
        <v>5583</v>
      </c>
      <c r="H172" t="str">
        <f t="shared" si="4"/>
        <v>J1-C50</v>
      </c>
      <c r="I172" t="str">
        <f t="shared" si="5"/>
        <v>J1-C50</v>
      </c>
    </row>
    <row r="173" spans="1:9" x14ac:dyDescent="0.25">
      <c r="A173">
        <v>171</v>
      </c>
      <c r="B173" t="s">
        <v>169</v>
      </c>
      <c r="C173" t="s">
        <v>340</v>
      </c>
      <c r="D173" t="s">
        <v>169</v>
      </c>
      <c r="E173" t="s">
        <v>340</v>
      </c>
      <c r="F173" t="s">
        <v>5583</v>
      </c>
      <c r="H173" t="str">
        <f t="shared" si="4"/>
        <v>J1-C51</v>
      </c>
      <c r="I173" t="str">
        <f t="shared" si="5"/>
        <v>J1-C51</v>
      </c>
    </row>
    <row r="174" spans="1:9" x14ac:dyDescent="0.25">
      <c r="A174">
        <v>172</v>
      </c>
      <c r="B174" t="s">
        <v>169</v>
      </c>
      <c r="C174" t="s">
        <v>341</v>
      </c>
      <c r="D174" t="s">
        <v>169</v>
      </c>
      <c r="E174" t="s">
        <v>341</v>
      </c>
      <c r="F174" t="s">
        <v>433</v>
      </c>
      <c r="H174" t="str">
        <f t="shared" si="4"/>
        <v>J1-C52</v>
      </c>
      <c r="I174" t="str">
        <f t="shared" si="5"/>
        <v>J1-C52</v>
      </c>
    </row>
    <row r="175" spans="1:9" x14ac:dyDescent="0.25">
      <c r="A175">
        <v>173</v>
      </c>
      <c r="B175" t="s">
        <v>169</v>
      </c>
      <c r="C175" t="s">
        <v>342</v>
      </c>
      <c r="D175" t="s">
        <v>169</v>
      </c>
      <c r="E175" t="s">
        <v>342</v>
      </c>
      <c r="F175" t="s">
        <v>433</v>
      </c>
      <c r="H175" t="str">
        <f t="shared" si="4"/>
        <v>J1-C53</v>
      </c>
      <c r="I175" t="str">
        <f t="shared" si="5"/>
        <v>J1-C53</v>
      </c>
    </row>
    <row r="176" spans="1:9" x14ac:dyDescent="0.25">
      <c r="A176">
        <v>174</v>
      </c>
      <c r="B176" t="s">
        <v>169</v>
      </c>
      <c r="C176" t="s">
        <v>343</v>
      </c>
      <c r="D176" t="s">
        <v>169</v>
      </c>
      <c r="E176" t="s">
        <v>343</v>
      </c>
      <c r="F176" t="s">
        <v>433</v>
      </c>
      <c r="H176" t="str">
        <f t="shared" si="4"/>
        <v>J1-C54</v>
      </c>
      <c r="I176" t="str">
        <f t="shared" si="5"/>
        <v>J1-C54</v>
      </c>
    </row>
    <row r="177" spans="1:9" x14ac:dyDescent="0.25">
      <c r="A177">
        <v>175</v>
      </c>
      <c r="B177" t="s">
        <v>169</v>
      </c>
      <c r="C177" t="s">
        <v>344</v>
      </c>
      <c r="D177" t="s">
        <v>169</v>
      </c>
      <c r="E177" t="s">
        <v>344</v>
      </c>
      <c r="F177" t="s">
        <v>433</v>
      </c>
      <c r="H177" t="str">
        <f t="shared" si="4"/>
        <v>J1-C55</v>
      </c>
      <c r="I177" t="str">
        <f t="shared" si="5"/>
        <v>J1-C55</v>
      </c>
    </row>
    <row r="178" spans="1:9" x14ac:dyDescent="0.25">
      <c r="A178">
        <v>176</v>
      </c>
      <c r="B178" t="s">
        <v>169</v>
      </c>
      <c r="C178" t="s">
        <v>345</v>
      </c>
      <c r="D178" t="s">
        <v>169</v>
      </c>
      <c r="E178" t="s">
        <v>345</v>
      </c>
      <c r="F178" t="s">
        <v>5625</v>
      </c>
      <c r="H178" t="str">
        <f t="shared" si="4"/>
        <v>J1-C56</v>
      </c>
      <c r="I178" t="str">
        <f t="shared" si="5"/>
        <v>J1-C56</v>
      </c>
    </row>
    <row r="179" spans="1:9" x14ac:dyDescent="0.25">
      <c r="A179">
        <v>177</v>
      </c>
      <c r="B179" t="s">
        <v>169</v>
      </c>
      <c r="C179" t="s">
        <v>346</v>
      </c>
      <c r="D179" t="s">
        <v>169</v>
      </c>
      <c r="E179" t="s">
        <v>346</v>
      </c>
      <c r="F179" t="s">
        <v>5625</v>
      </c>
      <c r="H179" t="str">
        <f t="shared" si="4"/>
        <v>J1-C57</v>
      </c>
      <c r="I179" t="str">
        <f t="shared" si="5"/>
        <v>J1-C57</v>
      </c>
    </row>
    <row r="180" spans="1:9" x14ac:dyDescent="0.25">
      <c r="A180">
        <v>178</v>
      </c>
      <c r="B180" t="s">
        <v>169</v>
      </c>
      <c r="C180" t="s">
        <v>347</v>
      </c>
      <c r="D180" t="s">
        <v>169</v>
      </c>
      <c r="E180" t="s">
        <v>347</v>
      </c>
      <c r="F180" t="s">
        <v>5625</v>
      </c>
      <c r="H180" t="str">
        <f t="shared" si="4"/>
        <v>J1-C58</v>
      </c>
      <c r="I180" t="str">
        <f t="shared" si="5"/>
        <v>J1-C58</v>
      </c>
    </row>
    <row r="181" spans="1:9" x14ac:dyDescent="0.25">
      <c r="A181">
        <v>179</v>
      </c>
      <c r="B181" t="s">
        <v>169</v>
      </c>
      <c r="C181" t="s">
        <v>348</v>
      </c>
      <c r="D181" t="s">
        <v>169</v>
      </c>
      <c r="E181" t="s">
        <v>348</v>
      </c>
      <c r="F181" t="s">
        <v>5625</v>
      </c>
      <c r="H181" t="str">
        <f t="shared" si="4"/>
        <v>J1-C59</v>
      </c>
      <c r="I181" t="str">
        <f t="shared" si="5"/>
        <v>J1-C59</v>
      </c>
    </row>
    <row r="182" spans="1:9" x14ac:dyDescent="0.25">
      <c r="A182">
        <v>180</v>
      </c>
      <c r="B182" t="s">
        <v>169</v>
      </c>
      <c r="C182" t="s">
        <v>349</v>
      </c>
      <c r="D182" t="s">
        <v>169</v>
      </c>
      <c r="E182" t="s">
        <v>349</v>
      </c>
      <c r="F182" t="s">
        <v>5625</v>
      </c>
      <c r="H182" t="str">
        <f t="shared" si="4"/>
        <v>J1-C60</v>
      </c>
      <c r="I182" t="str">
        <f t="shared" si="5"/>
        <v>J1-C60</v>
      </c>
    </row>
    <row r="183" spans="1:9" x14ac:dyDescent="0.25">
      <c r="A183">
        <v>181</v>
      </c>
      <c r="B183" t="s">
        <v>169</v>
      </c>
      <c r="C183" t="s">
        <v>350</v>
      </c>
      <c r="D183" t="s">
        <v>169</v>
      </c>
      <c r="E183" t="s">
        <v>350</v>
      </c>
      <c r="F183" t="s">
        <v>433</v>
      </c>
      <c r="H183" t="str">
        <f t="shared" si="4"/>
        <v>J1-D1</v>
      </c>
      <c r="I183" t="str">
        <f t="shared" si="5"/>
        <v>J1-D1</v>
      </c>
    </row>
    <row r="184" spans="1:9" x14ac:dyDescent="0.25">
      <c r="A184">
        <v>182</v>
      </c>
      <c r="B184" t="s">
        <v>169</v>
      </c>
      <c r="C184" t="s">
        <v>351</v>
      </c>
      <c r="D184" t="s">
        <v>169</v>
      </c>
      <c r="E184" t="s">
        <v>351</v>
      </c>
      <c r="F184" t="s">
        <v>5588</v>
      </c>
      <c r="H184" t="str">
        <f t="shared" si="4"/>
        <v>J1-D2</v>
      </c>
      <c r="I184" t="str">
        <f t="shared" si="5"/>
        <v>J1-D2</v>
      </c>
    </row>
    <row r="185" spans="1:9" x14ac:dyDescent="0.25">
      <c r="A185">
        <v>183</v>
      </c>
      <c r="B185" t="s">
        <v>169</v>
      </c>
      <c r="C185" t="s">
        <v>352</v>
      </c>
      <c r="D185" t="s">
        <v>169</v>
      </c>
      <c r="E185" t="s">
        <v>352</v>
      </c>
      <c r="F185" t="s">
        <v>5588</v>
      </c>
      <c r="H185" t="str">
        <f t="shared" si="4"/>
        <v>J1-D3</v>
      </c>
      <c r="I185" t="str">
        <f t="shared" si="5"/>
        <v>J1-D3</v>
      </c>
    </row>
    <row r="186" spans="1:9" x14ac:dyDescent="0.25">
      <c r="A186">
        <v>184</v>
      </c>
      <c r="B186" t="s">
        <v>169</v>
      </c>
      <c r="C186" t="s">
        <v>353</v>
      </c>
      <c r="D186" t="s">
        <v>169</v>
      </c>
      <c r="E186" t="s">
        <v>353</v>
      </c>
      <c r="F186" t="s">
        <v>433</v>
      </c>
      <c r="H186" t="str">
        <f t="shared" si="4"/>
        <v>J1-D4</v>
      </c>
      <c r="I186" t="str">
        <f t="shared" si="5"/>
        <v>J1-D4</v>
      </c>
    </row>
    <row r="187" spans="1:9" x14ac:dyDescent="0.25">
      <c r="A187">
        <v>185</v>
      </c>
      <c r="B187" t="s">
        <v>169</v>
      </c>
      <c r="C187" t="s">
        <v>354</v>
      </c>
      <c r="D187" t="s">
        <v>169</v>
      </c>
      <c r="E187" t="s">
        <v>354</v>
      </c>
      <c r="F187" t="s">
        <v>433</v>
      </c>
      <c r="H187" t="str">
        <f t="shared" si="4"/>
        <v>J1-D5</v>
      </c>
      <c r="I187" t="str">
        <f t="shared" si="5"/>
        <v>J1-D5</v>
      </c>
    </row>
    <row r="188" spans="1:9" x14ac:dyDescent="0.25">
      <c r="A188">
        <v>186</v>
      </c>
      <c r="B188" t="s">
        <v>169</v>
      </c>
      <c r="C188" t="s">
        <v>355</v>
      </c>
      <c r="D188" t="s">
        <v>169</v>
      </c>
      <c r="E188" t="s">
        <v>355</v>
      </c>
      <c r="F188" t="s">
        <v>5588</v>
      </c>
      <c r="H188" t="str">
        <f t="shared" si="4"/>
        <v>J1-D6</v>
      </c>
      <c r="I188" t="str">
        <f t="shared" si="5"/>
        <v>J1-D6</v>
      </c>
    </row>
    <row r="189" spans="1:9" x14ac:dyDescent="0.25">
      <c r="A189">
        <v>187</v>
      </c>
      <c r="B189" t="s">
        <v>169</v>
      </c>
      <c r="C189" t="s">
        <v>356</v>
      </c>
      <c r="D189" t="s">
        <v>169</v>
      </c>
      <c r="E189" t="s">
        <v>356</v>
      </c>
      <c r="F189" t="s">
        <v>5588</v>
      </c>
      <c r="H189" t="str">
        <f t="shared" si="4"/>
        <v>J1-D7</v>
      </c>
      <c r="I189" t="str">
        <f t="shared" si="5"/>
        <v>J1-D7</v>
      </c>
    </row>
    <row r="190" spans="1:9" x14ac:dyDescent="0.25">
      <c r="A190">
        <v>188</v>
      </c>
      <c r="B190" t="s">
        <v>169</v>
      </c>
      <c r="C190" t="s">
        <v>357</v>
      </c>
      <c r="D190" t="s">
        <v>169</v>
      </c>
      <c r="E190" t="s">
        <v>357</v>
      </c>
      <c r="F190" t="s">
        <v>433</v>
      </c>
      <c r="H190" t="str">
        <f t="shared" si="4"/>
        <v>J1-D8</v>
      </c>
      <c r="I190" t="str">
        <f t="shared" si="5"/>
        <v>J1-D8</v>
      </c>
    </row>
    <row r="191" spans="1:9" x14ac:dyDescent="0.25">
      <c r="A191">
        <v>189</v>
      </c>
      <c r="B191" t="s">
        <v>169</v>
      </c>
      <c r="C191" t="s">
        <v>358</v>
      </c>
      <c r="D191" t="s">
        <v>169</v>
      </c>
      <c r="E191" t="s">
        <v>358</v>
      </c>
      <c r="F191" t="s">
        <v>433</v>
      </c>
      <c r="H191" t="str">
        <f t="shared" si="4"/>
        <v>J1-D9</v>
      </c>
      <c r="I191" t="str">
        <f t="shared" si="5"/>
        <v>J1-D9</v>
      </c>
    </row>
    <row r="192" spans="1:9" x14ac:dyDescent="0.25">
      <c r="A192">
        <v>190</v>
      </c>
      <c r="B192" t="s">
        <v>169</v>
      </c>
      <c r="C192" t="s">
        <v>359</v>
      </c>
      <c r="D192" t="s">
        <v>169</v>
      </c>
      <c r="E192" t="s">
        <v>359</v>
      </c>
      <c r="F192" t="s">
        <v>5588</v>
      </c>
      <c r="H192" t="str">
        <f t="shared" si="4"/>
        <v>J1-D10</v>
      </c>
      <c r="I192" t="str">
        <f t="shared" si="5"/>
        <v>J1-D10</v>
      </c>
    </row>
    <row r="193" spans="1:9" x14ac:dyDescent="0.25">
      <c r="A193">
        <v>191</v>
      </c>
      <c r="B193" t="s">
        <v>169</v>
      </c>
      <c r="C193" t="s">
        <v>360</v>
      </c>
      <c r="D193" t="s">
        <v>169</v>
      </c>
      <c r="E193" t="s">
        <v>360</v>
      </c>
      <c r="F193" t="s">
        <v>5588</v>
      </c>
      <c r="H193" t="str">
        <f t="shared" si="4"/>
        <v>J1-D11</v>
      </c>
      <c r="I193" t="str">
        <f t="shared" si="5"/>
        <v>J1-D11</v>
      </c>
    </row>
    <row r="194" spans="1:9" x14ac:dyDescent="0.25">
      <c r="A194">
        <v>192</v>
      </c>
      <c r="B194" t="s">
        <v>169</v>
      </c>
      <c r="C194" t="s">
        <v>361</v>
      </c>
      <c r="D194" t="s">
        <v>169</v>
      </c>
      <c r="E194" t="s">
        <v>361</v>
      </c>
      <c r="F194" t="s">
        <v>433</v>
      </c>
      <c r="H194" t="str">
        <f t="shared" si="4"/>
        <v>J1-D12</v>
      </c>
      <c r="I194" t="str">
        <f t="shared" si="5"/>
        <v>J1-D12</v>
      </c>
    </row>
    <row r="195" spans="1:9" x14ac:dyDescent="0.25">
      <c r="A195">
        <v>193</v>
      </c>
      <c r="B195" t="s">
        <v>169</v>
      </c>
      <c r="C195" t="s">
        <v>362</v>
      </c>
      <c r="D195" t="s">
        <v>169</v>
      </c>
      <c r="E195" t="s">
        <v>362</v>
      </c>
      <c r="F195" t="s">
        <v>433</v>
      </c>
      <c r="H195" t="str">
        <f t="shared" si="4"/>
        <v>J1-D13</v>
      </c>
      <c r="I195" t="str">
        <f t="shared" si="5"/>
        <v>J1-D13</v>
      </c>
    </row>
    <row r="196" spans="1:9" x14ac:dyDescent="0.25">
      <c r="A196">
        <v>194</v>
      </c>
      <c r="B196" t="s">
        <v>169</v>
      </c>
      <c r="C196" t="s">
        <v>363</v>
      </c>
      <c r="D196" t="s">
        <v>169</v>
      </c>
      <c r="E196" t="s">
        <v>363</v>
      </c>
      <c r="F196" t="s">
        <v>5588</v>
      </c>
      <c r="H196" t="str">
        <f t="shared" ref="H196:H259" si="6">B196&amp;"-"&amp;C196</f>
        <v>J1-D14</v>
      </c>
      <c r="I196" t="str">
        <f t="shared" ref="I196:I259" si="7">D196&amp;"-"&amp;E196</f>
        <v>J1-D14</v>
      </c>
    </row>
    <row r="197" spans="1:9" x14ac:dyDescent="0.25">
      <c r="A197">
        <v>195</v>
      </c>
      <c r="B197" t="s">
        <v>169</v>
      </c>
      <c r="C197" t="s">
        <v>364</v>
      </c>
      <c r="D197" t="s">
        <v>169</v>
      </c>
      <c r="E197" t="s">
        <v>364</v>
      </c>
      <c r="F197" t="s">
        <v>5588</v>
      </c>
      <c r="H197" t="str">
        <f t="shared" si="6"/>
        <v>J1-D15</v>
      </c>
      <c r="I197" t="str">
        <f t="shared" si="7"/>
        <v>J1-D15</v>
      </c>
    </row>
    <row r="198" spans="1:9" x14ac:dyDescent="0.25">
      <c r="A198">
        <v>196</v>
      </c>
      <c r="B198" t="s">
        <v>169</v>
      </c>
      <c r="C198" t="s">
        <v>365</v>
      </c>
      <c r="D198" t="s">
        <v>169</v>
      </c>
      <c r="E198" t="s">
        <v>365</v>
      </c>
      <c r="F198" t="s">
        <v>433</v>
      </c>
      <c r="H198" t="str">
        <f t="shared" si="6"/>
        <v>J1-D16</v>
      </c>
      <c r="I198" t="str">
        <f t="shared" si="7"/>
        <v>J1-D16</v>
      </c>
    </row>
    <row r="199" spans="1:9" x14ac:dyDescent="0.25">
      <c r="A199">
        <v>197</v>
      </c>
      <c r="B199" t="s">
        <v>169</v>
      </c>
      <c r="C199" t="s">
        <v>366</v>
      </c>
      <c r="D199" t="s">
        <v>169</v>
      </c>
      <c r="E199" t="s">
        <v>366</v>
      </c>
      <c r="F199" t="s">
        <v>433</v>
      </c>
      <c r="H199" t="str">
        <f t="shared" si="6"/>
        <v>J1-D17</v>
      </c>
      <c r="I199" t="str">
        <f t="shared" si="7"/>
        <v>J1-D17</v>
      </c>
    </row>
    <row r="200" spans="1:9" x14ac:dyDescent="0.25">
      <c r="A200">
        <v>198</v>
      </c>
      <c r="B200" t="s">
        <v>169</v>
      </c>
      <c r="C200" t="s">
        <v>367</v>
      </c>
      <c r="D200" t="s">
        <v>169</v>
      </c>
      <c r="E200" t="s">
        <v>367</v>
      </c>
      <c r="F200" t="s">
        <v>5588</v>
      </c>
      <c r="H200" t="str">
        <f t="shared" si="6"/>
        <v>J1-D18</v>
      </c>
      <c r="I200" t="str">
        <f t="shared" si="7"/>
        <v>J1-D18</v>
      </c>
    </row>
    <row r="201" spans="1:9" x14ac:dyDescent="0.25">
      <c r="A201">
        <v>199</v>
      </c>
      <c r="B201" t="s">
        <v>169</v>
      </c>
      <c r="C201" t="s">
        <v>368</v>
      </c>
      <c r="D201" t="s">
        <v>169</v>
      </c>
      <c r="E201" t="s">
        <v>368</v>
      </c>
      <c r="F201" t="s">
        <v>5588</v>
      </c>
      <c r="H201" t="str">
        <f t="shared" si="6"/>
        <v>J1-D19</v>
      </c>
      <c r="I201" t="str">
        <f t="shared" si="7"/>
        <v>J1-D19</v>
      </c>
    </row>
    <row r="202" spans="1:9" x14ac:dyDescent="0.25">
      <c r="A202">
        <v>200</v>
      </c>
      <c r="B202" t="s">
        <v>169</v>
      </c>
      <c r="C202" t="s">
        <v>369</v>
      </c>
      <c r="D202" t="s">
        <v>169</v>
      </c>
      <c r="E202" t="s">
        <v>369</v>
      </c>
      <c r="F202" t="s">
        <v>433</v>
      </c>
      <c r="H202" t="str">
        <f t="shared" si="6"/>
        <v>J1-D20</v>
      </c>
      <c r="I202" t="str">
        <f t="shared" si="7"/>
        <v>J1-D20</v>
      </c>
    </row>
    <row r="203" spans="1:9" x14ac:dyDescent="0.25">
      <c r="A203">
        <v>201</v>
      </c>
      <c r="B203" t="s">
        <v>169</v>
      </c>
      <c r="C203" t="s">
        <v>370</v>
      </c>
      <c r="D203" t="s">
        <v>169</v>
      </c>
      <c r="E203" t="s">
        <v>370</v>
      </c>
      <c r="F203" t="s">
        <v>433</v>
      </c>
      <c r="H203" t="str">
        <f t="shared" si="6"/>
        <v>J1-D21</v>
      </c>
      <c r="I203" t="str">
        <f t="shared" si="7"/>
        <v>J1-D21</v>
      </c>
    </row>
    <row r="204" spans="1:9" x14ac:dyDescent="0.25">
      <c r="A204">
        <v>202</v>
      </c>
      <c r="B204" t="s">
        <v>169</v>
      </c>
      <c r="C204" t="s">
        <v>371</v>
      </c>
      <c r="D204" t="s">
        <v>169</v>
      </c>
      <c r="E204" t="s">
        <v>371</v>
      </c>
      <c r="F204" t="s">
        <v>5588</v>
      </c>
      <c r="H204" t="str">
        <f t="shared" si="6"/>
        <v>J1-D22</v>
      </c>
      <c r="I204" t="str">
        <f t="shared" si="7"/>
        <v>J1-D22</v>
      </c>
    </row>
    <row r="205" spans="1:9" x14ac:dyDescent="0.25">
      <c r="A205">
        <v>203</v>
      </c>
      <c r="B205" t="s">
        <v>169</v>
      </c>
      <c r="C205" t="s">
        <v>372</v>
      </c>
      <c r="D205" t="s">
        <v>169</v>
      </c>
      <c r="E205" t="s">
        <v>372</v>
      </c>
      <c r="F205" t="s">
        <v>5588</v>
      </c>
      <c r="H205" t="str">
        <f t="shared" si="6"/>
        <v>J1-D23</v>
      </c>
      <c r="I205" t="str">
        <f t="shared" si="7"/>
        <v>J1-D23</v>
      </c>
    </row>
    <row r="206" spans="1:9" x14ac:dyDescent="0.25">
      <c r="A206">
        <v>204</v>
      </c>
      <c r="B206" t="s">
        <v>169</v>
      </c>
      <c r="C206" t="s">
        <v>373</v>
      </c>
      <c r="D206" t="s">
        <v>169</v>
      </c>
      <c r="E206" t="s">
        <v>373</v>
      </c>
      <c r="F206" t="s">
        <v>433</v>
      </c>
      <c r="H206" t="str">
        <f t="shared" si="6"/>
        <v>J1-D24</v>
      </c>
      <c r="I206" t="str">
        <f t="shared" si="7"/>
        <v>J1-D24</v>
      </c>
    </row>
    <row r="207" spans="1:9" x14ac:dyDescent="0.25">
      <c r="A207">
        <v>205</v>
      </c>
      <c r="B207" t="s">
        <v>169</v>
      </c>
      <c r="C207" t="s">
        <v>374</v>
      </c>
      <c r="D207" t="s">
        <v>169</v>
      </c>
      <c r="E207" t="s">
        <v>374</v>
      </c>
      <c r="F207" t="s">
        <v>433</v>
      </c>
      <c r="H207" t="str">
        <f t="shared" si="6"/>
        <v>J1-D25</v>
      </c>
      <c r="I207" t="str">
        <f t="shared" si="7"/>
        <v>J1-D25</v>
      </c>
    </row>
    <row r="208" spans="1:9" x14ac:dyDescent="0.25">
      <c r="A208">
        <v>206</v>
      </c>
      <c r="B208" t="s">
        <v>169</v>
      </c>
      <c r="C208" t="s">
        <v>375</v>
      </c>
      <c r="D208" t="s">
        <v>169</v>
      </c>
      <c r="E208" t="s">
        <v>375</v>
      </c>
      <c r="F208" t="s">
        <v>433</v>
      </c>
      <c r="H208" t="str">
        <f t="shared" si="6"/>
        <v>J1-D26</v>
      </c>
      <c r="I208" t="str">
        <f t="shared" si="7"/>
        <v>J1-D26</v>
      </c>
    </row>
    <row r="209" spans="1:9" x14ac:dyDescent="0.25">
      <c r="A209">
        <v>207</v>
      </c>
      <c r="B209" t="s">
        <v>169</v>
      </c>
      <c r="C209" t="s">
        <v>376</v>
      </c>
      <c r="D209" t="s">
        <v>169</v>
      </c>
      <c r="E209" t="s">
        <v>376</v>
      </c>
      <c r="F209" t="s">
        <v>5619</v>
      </c>
      <c r="H209" t="str">
        <f t="shared" si="6"/>
        <v>J1-D27</v>
      </c>
      <c r="I209" t="str">
        <f t="shared" si="7"/>
        <v>J1-D27</v>
      </c>
    </row>
    <row r="210" spans="1:9" x14ac:dyDescent="0.25">
      <c r="A210">
        <v>208</v>
      </c>
      <c r="B210" t="s">
        <v>169</v>
      </c>
      <c r="C210" t="s">
        <v>377</v>
      </c>
      <c r="D210" t="s">
        <v>169</v>
      </c>
      <c r="E210" t="s">
        <v>377</v>
      </c>
      <c r="F210" t="s">
        <v>5619</v>
      </c>
      <c r="H210" t="str">
        <f t="shared" si="6"/>
        <v>J1-D28</v>
      </c>
      <c r="I210" t="str">
        <f t="shared" si="7"/>
        <v>J1-D28</v>
      </c>
    </row>
    <row r="211" spans="1:9" x14ac:dyDescent="0.25">
      <c r="A211">
        <v>209</v>
      </c>
      <c r="B211" t="s">
        <v>169</v>
      </c>
      <c r="C211" t="s">
        <v>378</v>
      </c>
      <c r="D211" t="s">
        <v>169</v>
      </c>
      <c r="E211" t="s">
        <v>378</v>
      </c>
      <c r="F211" t="s">
        <v>433</v>
      </c>
      <c r="H211" t="str">
        <f t="shared" si="6"/>
        <v>J1-D29</v>
      </c>
      <c r="I211" t="str">
        <f t="shared" si="7"/>
        <v>J1-D29</v>
      </c>
    </row>
    <row r="212" spans="1:9" x14ac:dyDescent="0.25">
      <c r="A212">
        <v>210</v>
      </c>
      <c r="B212" t="s">
        <v>169</v>
      </c>
      <c r="C212" t="s">
        <v>379</v>
      </c>
      <c r="D212" t="s">
        <v>169</v>
      </c>
      <c r="E212" t="s">
        <v>379</v>
      </c>
      <c r="F212" t="s">
        <v>433</v>
      </c>
      <c r="H212" t="str">
        <f t="shared" si="6"/>
        <v>J1-D30</v>
      </c>
      <c r="I212" t="str">
        <f t="shared" si="7"/>
        <v>J1-D30</v>
      </c>
    </row>
    <row r="213" spans="1:9" x14ac:dyDescent="0.25">
      <c r="A213">
        <v>211</v>
      </c>
      <c r="B213" t="s">
        <v>169</v>
      </c>
      <c r="C213" t="s">
        <v>380</v>
      </c>
      <c r="D213" t="s">
        <v>169</v>
      </c>
      <c r="E213" t="s">
        <v>380</v>
      </c>
      <c r="F213" t="s">
        <v>5619</v>
      </c>
      <c r="H213" t="str">
        <f t="shared" si="6"/>
        <v>J1-D31</v>
      </c>
      <c r="I213" t="str">
        <f t="shared" si="7"/>
        <v>J1-D31</v>
      </c>
    </row>
    <row r="214" spans="1:9" x14ac:dyDescent="0.25">
      <c r="A214">
        <v>212</v>
      </c>
      <c r="B214" t="s">
        <v>169</v>
      </c>
      <c r="C214" t="s">
        <v>381</v>
      </c>
      <c r="D214" t="s">
        <v>169</v>
      </c>
      <c r="E214" t="s">
        <v>381</v>
      </c>
      <c r="F214" t="s">
        <v>5619</v>
      </c>
      <c r="H214" t="str">
        <f t="shared" si="6"/>
        <v>J1-D32</v>
      </c>
      <c r="I214" t="str">
        <f t="shared" si="7"/>
        <v>J1-D32</v>
      </c>
    </row>
    <row r="215" spans="1:9" x14ac:dyDescent="0.25">
      <c r="A215">
        <v>213</v>
      </c>
      <c r="B215" t="s">
        <v>169</v>
      </c>
      <c r="C215" t="s">
        <v>382</v>
      </c>
      <c r="D215" t="s">
        <v>169</v>
      </c>
      <c r="E215" t="s">
        <v>382</v>
      </c>
      <c r="F215" t="s">
        <v>5625</v>
      </c>
      <c r="H215" t="str">
        <f t="shared" si="6"/>
        <v>J1-D33</v>
      </c>
      <c r="I215" t="str">
        <f t="shared" si="7"/>
        <v>J1-D33</v>
      </c>
    </row>
    <row r="216" spans="1:9" x14ac:dyDescent="0.25">
      <c r="A216">
        <v>214</v>
      </c>
      <c r="B216" t="s">
        <v>169</v>
      </c>
      <c r="C216" t="s">
        <v>383</v>
      </c>
      <c r="D216" t="s">
        <v>169</v>
      </c>
      <c r="E216" t="s">
        <v>383</v>
      </c>
      <c r="F216" t="s">
        <v>5625</v>
      </c>
      <c r="H216" t="str">
        <f t="shared" si="6"/>
        <v>J1-D34</v>
      </c>
      <c r="I216" t="str">
        <f t="shared" si="7"/>
        <v>J1-D34</v>
      </c>
    </row>
    <row r="217" spans="1:9" x14ac:dyDescent="0.25">
      <c r="A217">
        <v>215</v>
      </c>
      <c r="B217" t="s">
        <v>169</v>
      </c>
      <c r="C217" t="s">
        <v>384</v>
      </c>
      <c r="D217" t="s">
        <v>169</v>
      </c>
      <c r="E217" t="s">
        <v>384</v>
      </c>
      <c r="F217" t="s">
        <v>5619</v>
      </c>
      <c r="H217" t="str">
        <f t="shared" si="6"/>
        <v>J1-D35</v>
      </c>
      <c r="I217" t="str">
        <f t="shared" si="7"/>
        <v>J1-D35</v>
      </c>
    </row>
    <row r="218" spans="1:9" x14ac:dyDescent="0.25">
      <c r="A218">
        <v>216</v>
      </c>
      <c r="B218" t="s">
        <v>169</v>
      </c>
      <c r="C218" t="s">
        <v>385</v>
      </c>
      <c r="D218" t="s">
        <v>169</v>
      </c>
      <c r="E218" t="s">
        <v>385</v>
      </c>
      <c r="F218" t="s">
        <v>5619</v>
      </c>
      <c r="H218" t="str">
        <f t="shared" si="6"/>
        <v>J1-D36</v>
      </c>
      <c r="I218" t="str">
        <f t="shared" si="7"/>
        <v>J1-D36</v>
      </c>
    </row>
    <row r="219" spans="1:9" x14ac:dyDescent="0.25">
      <c r="A219">
        <v>217</v>
      </c>
      <c r="B219" t="s">
        <v>169</v>
      </c>
      <c r="C219" t="s">
        <v>386</v>
      </c>
      <c r="D219" t="s">
        <v>169</v>
      </c>
      <c r="E219" t="s">
        <v>386</v>
      </c>
      <c r="F219" t="s">
        <v>433</v>
      </c>
      <c r="H219" t="str">
        <f t="shared" si="6"/>
        <v>J1-D37</v>
      </c>
      <c r="I219" t="str">
        <f t="shared" si="7"/>
        <v>J1-D37</v>
      </c>
    </row>
    <row r="220" spans="1:9" x14ac:dyDescent="0.25">
      <c r="A220">
        <v>218</v>
      </c>
      <c r="B220" t="s">
        <v>169</v>
      </c>
      <c r="C220" t="s">
        <v>387</v>
      </c>
      <c r="D220" t="s">
        <v>169</v>
      </c>
      <c r="E220" t="s">
        <v>387</v>
      </c>
      <c r="F220" t="s">
        <v>433</v>
      </c>
      <c r="H220" t="str">
        <f t="shared" si="6"/>
        <v>J1-D38</v>
      </c>
      <c r="I220" t="str">
        <f t="shared" si="7"/>
        <v>J1-D38</v>
      </c>
    </row>
    <row r="221" spans="1:9" x14ac:dyDescent="0.25">
      <c r="A221">
        <v>219</v>
      </c>
      <c r="B221" t="s">
        <v>169</v>
      </c>
      <c r="C221" t="s">
        <v>388</v>
      </c>
      <c r="D221" t="s">
        <v>169</v>
      </c>
      <c r="E221" t="s">
        <v>388</v>
      </c>
      <c r="F221" t="s">
        <v>5619</v>
      </c>
      <c r="H221" t="str">
        <f t="shared" si="6"/>
        <v>J1-D39</v>
      </c>
      <c r="I221" t="str">
        <f t="shared" si="7"/>
        <v>J1-D39</v>
      </c>
    </row>
    <row r="222" spans="1:9" x14ac:dyDescent="0.25">
      <c r="A222">
        <v>220</v>
      </c>
      <c r="B222" t="s">
        <v>169</v>
      </c>
      <c r="C222" t="s">
        <v>389</v>
      </c>
      <c r="D222" t="s">
        <v>169</v>
      </c>
      <c r="E222" t="s">
        <v>389</v>
      </c>
      <c r="F222" t="s">
        <v>5619</v>
      </c>
      <c r="H222" t="str">
        <f t="shared" si="6"/>
        <v>J1-D40</v>
      </c>
      <c r="I222" t="str">
        <f t="shared" si="7"/>
        <v>J1-D40</v>
      </c>
    </row>
    <row r="223" spans="1:9" x14ac:dyDescent="0.25">
      <c r="A223">
        <v>221</v>
      </c>
      <c r="B223" t="s">
        <v>169</v>
      </c>
      <c r="C223" t="s">
        <v>390</v>
      </c>
      <c r="D223" t="s">
        <v>169</v>
      </c>
      <c r="E223" t="s">
        <v>390</v>
      </c>
      <c r="F223" t="s">
        <v>433</v>
      </c>
      <c r="H223" t="str">
        <f t="shared" si="6"/>
        <v>J1-D41</v>
      </c>
      <c r="I223" t="str">
        <f t="shared" si="7"/>
        <v>J1-D41</v>
      </c>
    </row>
    <row r="224" spans="1:9" x14ac:dyDescent="0.25">
      <c r="A224">
        <v>222</v>
      </c>
      <c r="B224" t="s">
        <v>169</v>
      </c>
      <c r="C224" t="s">
        <v>391</v>
      </c>
      <c r="D224" t="s">
        <v>169</v>
      </c>
      <c r="E224" t="s">
        <v>391</v>
      </c>
      <c r="F224" t="s">
        <v>433</v>
      </c>
      <c r="H224" t="str">
        <f t="shared" si="6"/>
        <v>J1-D42</v>
      </c>
      <c r="I224" t="str">
        <f t="shared" si="7"/>
        <v>J1-D42</v>
      </c>
    </row>
    <row r="225" spans="1:9" x14ac:dyDescent="0.25">
      <c r="A225">
        <v>223</v>
      </c>
      <c r="B225" t="s">
        <v>169</v>
      </c>
      <c r="C225" t="s">
        <v>392</v>
      </c>
      <c r="D225" t="s">
        <v>169</v>
      </c>
      <c r="E225" t="s">
        <v>392</v>
      </c>
      <c r="F225" t="s">
        <v>5619</v>
      </c>
      <c r="H225" t="str">
        <f t="shared" si="6"/>
        <v>J1-D43</v>
      </c>
      <c r="I225" t="str">
        <f t="shared" si="7"/>
        <v>J1-D43</v>
      </c>
    </row>
    <row r="226" spans="1:9" x14ac:dyDescent="0.25">
      <c r="A226">
        <v>224</v>
      </c>
      <c r="B226" t="s">
        <v>169</v>
      </c>
      <c r="C226" t="s">
        <v>393</v>
      </c>
      <c r="D226" t="s">
        <v>169</v>
      </c>
      <c r="E226" t="s">
        <v>393</v>
      </c>
      <c r="F226" t="s">
        <v>5619</v>
      </c>
      <c r="H226" t="str">
        <f t="shared" si="6"/>
        <v>J1-D44</v>
      </c>
      <c r="I226" t="str">
        <f t="shared" si="7"/>
        <v>J1-D44</v>
      </c>
    </row>
    <row r="227" spans="1:9" x14ac:dyDescent="0.25">
      <c r="A227">
        <v>225</v>
      </c>
      <c r="B227" t="s">
        <v>169</v>
      </c>
      <c r="C227" t="s">
        <v>394</v>
      </c>
      <c r="D227" t="s">
        <v>169</v>
      </c>
      <c r="E227" t="s">
        <v>394</v>
      </c>
      <c r="F227" t="s">
        <v>433</v>
      </c>
      <c r="H227" t="str">
        <f t="shared" si="6"/>
        <v>J1-D45</v>
      </c>
      <c r="I227" t="str">
        <f t="shared" si="7"/>
        <v>J1-D45</v>
      </c>
    </row>
    <row r="228" spans="1:9" x14ac:dyDescent="0.25">
      <c r="A228">
        <v>226</v>
      </c>
      <c r="B228" t="s">
        <v>169</v>
      </c>
      <c r="C228" t="s">
        <v>395</v>
      </c>
      <c r="D228" t="s">
        <v>169</v>
      </c>
      <c r="E228" t="s">
        <v>395</v>
      </c>
      <c r="F228" t="s">
        <v>433</v>
      </c>
      <c r="H228" t="str">
        <f t="shared" si="6"/>
        <v>J1-D46</v>
      </c>
      <c r="I228" t="str">
        <f t="shared" si="7"/>
        <v>J1-D46</v>
      </c>
    </row>
    <row r="229" spans="1:9" x14ac:dyDescent="0.25">
      <c r="A229">
        <v>227</v>
      </c>
      <c r="B229" t="s">
        <v>169</v>
      </c>
      <c r="C229" t="s">
        <v>396</v>
      </c>
      <c r="D229" t="s">
        <v>169</v>
      </c>
      <c r="E229" t="s">
        <v>396</v>
      </c>
      <c r="F229" t="s">
        <v>5619</v>
      </c>
      <c r="H229" t="str">
        <f t="shared" si="6"/>
        <v>J1-D47</v>
      </c>
      <c r="I229" t="str">
        <f t="shared" si="7"/>
        <v>J1-D47</v>
      </c>
    </row>
    <row r="230" spans="1:9" x14ac:dyDescent="0.25">
      <c r="A230">
        <v>228</v>
      </c>
      <c r="B230" t="s">
        <v>169</v>
      </c>
      <c r="C230" t="s">
        <v>397</v>
      </c>
      <c r="D230" t="s">
        <v>169</v>
      </c>
      <c r="E230" t="s">
        <v>397</v>
      </c>
      <c r="F230" t="s">
        <v>5619</v>
      </c>
      <c r="H230" t="str">
        <f t="shared" si="6"/>
        <v>J1-D48</v>
      </c>
      <c r="I230" t="str">
        <f t="shared" si="7"/>
        <v>J1-D48</v>
      </c>
    </row>
    <row r="231" spans="1:9" x14ac:dyDescent="0.25">
      <c r="A231">
        <v>229</v>
      </c>
      <c r="B231" t="s">
        <v>169</v>
      </c>
      <c r="C231" t="s">
        <v>398</v>
      </c>
      <c r="D231" t="s">
        <v>169</v>
      </c>
      <c r="E231" t="s">
        <v>398</v>
      </c>
      <c r="F231" t="s">
        <v>433</v>
      </c>
      <c r="H231" t="str">
        <f t="shared" si="6"/>
        <v>J1-D49</v>
      </c>
      <c r="I231" t="str">
        <f t="shared" si="7"/>
        <v>J1-D49</v>
      </c>
    </row>
    <row r="232" spans="1:9" x14ac:dyDescent="0.25">
      <c r="A232">
        <v>230</v>
      </c>
      <c r="B232" t="s">
        <v>169</v>
      </c>
      <c r="C232" t="s">
        <v>399</v>
      </c>
      <c r="D232" t="s">
        <v>169</v>
      </c>
      <c r="E232" t="s">
        <v>399</v>
      </c>
      <c r="F232" t="s">
        <v>433</v>
      </c>
      <c r="H232" t="str">
        <f t="shared" si="6"/>
        <v>J1-D50</v>
      </c>
      <c r="I232" t="str">
        <f t="shared" si="7"/>
        <v>J1-D50</v>
      </c>
    </row>
    <row r="233" spans="1:9" x14ac:dyDescent="0.25">
      <c r="A233">
        <v>231</v>
      </c>
      <c r="B233" t="s">
        <v>169</v>
      </c>
      <c r="C233" t="s">
        <v>400</v>
      </c>
      <c r="D233" t="s">
        <v>169</v>
      </c>
      <c r="E233" t="s">
        <v>400</v>
      </c>
      <c r="F233" t="s">
        <v>5583</v>
      </c>
      <c r="H233" t="str">
        <f t="shared" si="6"/>
        <v>J1-D51</v>
      </c>
      <c r="I233" t="str">
        <f t="shared" si="7"/>
        <v>J1-D51</v>
      </c>
    </row>
    <row r="234" spans="1:9" x14ac:dyDescent="0.25">
      <c r="A234">
        <v>232</v>
      </c>
      <c r="B234" t="s">
        <v>169</v>
      </c>
      <c r="C234" t="s">
        <v>401</v>
      </c>
      <c r="D234" t="s">
        <v>169</v>
      </c>
      <c r="E234" t="s">
        <v>401</v>
      </c>
      <c r="F234" t="s">
        <v>5583</v>
      </c>
      <c r="H234" t="str">
        <f t="shared" si="6"/>
        <v>J1-D52</v>
      </c>
      <c r="I234" t="str">
        <f t="shared" si="7"/>
        <v>J1-D52</v>
      </c>
    </row>
    <row r="235" spans="1:9" x14ac:dyDescent="0.25">
      <c r="A235">
        <v>233</v>
      </c>
      <c r="B235" t="s">
        <v>169</v>
      </c>
      <c r="C235" t="s">
        <v>402</v>
      </c>
      <c r="D235" t="s">
        <v>169</v>
      </c>
      <c r="E235" t="s">
        <v>402</v>
      </c>
      <c r="F235" t="s">
        <v>433</v>
      </c>
      <c r="H235" t="str">
        <f t="shared" si="6"/>
        <v>J1-D53</v>
      </c>
      <c r="I235" t="str">
        <f t="shared" si="7"/>
        <v>J1-D53</v>
      </c>
    </row>
    <row r="236" spans="1:9" x14ac:dyDescent="0.25">
      <c r="A236">
        <v>234</v>
      </c>
      <c r="B236" t="s">
        <v>169</v>
      </c>
      <c r="C236" t="s">
        <v>403</v>
      </c>
      <c r="D236" t="s">
        <v>169</v>
      </c>
      <c r="E236" t="s">
        <v>403</v>
      </c>
      <c r="F236" t="s">
        <v>433</v>
      </c>
      <c r="H236" t="str">
        <f t="shared" si="6"/>
        <v>J1-D54</v>
      </c>
      <c r="I236" t="str">
        <f t="shared" si="7"/>
        <v>J1-D54</v>
      </c>
    </row>
    <row r="237" spans="1:9" x14ac:dyDescent="0.25">
      <c r="A237">
        <v>235</v>
      </c>
      <c r="B237" t="s">
        <v>169</v>
      </c>
      <c r="C237" t="s">
        <v>404</v>
      </c>
      <c r="D237" t="s">
        <v>169</v>
      </c>
      <c r="E237" t="s">
        <v>404</v>
      </c>
      <c r="F237" t="s">
        <v>433</v>
      </c>
      <c r="H237" t="str">
        <f t="shared" si="6"/>
        <v>J1-D55</v>
      </c>
      <c r="I237" t="str">
        <f t="shared" si="7"/>
        <v>J1-D55</v>
      </c>
    </row>
    <row r="238" spans="1:9" x14ac:dyDescent="0.25">
      <c r="A238">
        <v>236</v>
      </c>
      <c r="B238" t="s">
        <v>169</v>
      </c>
      <c r="C238" t="s">
        <v>405</v>
      </c>
      <c r="D238" t="s">
        <v>169</v>
      </c>
      <c r="E238" t="s">
        <v>405</v>
      </c>
      <c r="F238" t="s">
        <v>5625</v>
      </c>
      <c r="H238" t="str">
        <f t="shared" si="6"/>
        <v>J1-D56</v>
      </c>
      <c r="I238" t="str">
        <f t="shared" si="7"/>
        <v>J1-D56</v>
      </c>
    </row>
    <row r="239" spans="1:9" x14ac:dyDescent="0.25">
      <c r="A239">
        <v>237</v>
      </c>
      <c r="B239" t="s">
        <v>169</v>
      </c>
      <c r="C239" t="s">
        <v>406</v>
      </c>
      <c r="D239" t="s">
        <v>169</v>
      </c>
      <c r="E239" t="s">
        <v>406</v>
      </c>
      <c r="F239" t="s">
        <v>5625</v>
      </c>
      <c r="H239" t="str">
        <f t="shared" si="6"/>
        <v>J1-D57</v>
      </c>
      <c r="I239" t="str">
        <f t="shared" si="7"/>
        <v>J1-D57</v>
      </c>
    </row>
    <row r="240" spans="1:9" x14ac:dyDescent="0.25">
      <c r="A240">
        <v>238</v>
      </c>
      <c r="B240" t="s">
        <v>169</v>
      </c>
      <c r="C240" t="s">
        <v>407</v>
      </c>
      <c r="D240" t="s">
        <v>169</v>
      </c>
      <c r="E240" t="s">
        <v>407</v>
      </c>
      <c r="F240" t="s">
        <v>5625</v>
      </c>
      <c r="H240" t="str">
        <f t="shared" si="6"/>
        <v>J1-D58</v>
      </c>
      <c r="I240" t="str">
        <f t="shared" si="7"/>
        <v>J1-D58</v>
      </c>
    </row>
    <row r="241" spans="1:9" x14ac:dyDescent="0.25">
      <c r="A241">
        <v>239</v>
      </c>
      <c r="B241" t="s">
        <v>169</v>
      </c>
      <c r="C241" t="s">
        <v>408</v>
      </c>
      <c r="D241" t="s">
        <v>169</v>
      </c>
      <c r="E241" t="s">
        <v>408</v>
      </c>
      <c r="F241" t="s">
        <v>5625</v>
      </c>
      <c r="H241" t="str">
        <f t="shared" si="6"/>
        <v>J1-D59</v>
      </c>
      <c r="I241" t="str">
        <f t="shared" si="7"/>
        <v>J1-D59</v>
      </c>
    </row>
    <row r="242" spans="1:9" x14ac:dyDescent="0.25">
      <c r="A242">
        <v>240</v>
      </c>
      <c r="B242" t="s">
        <v>169</v>
      </c>
      <c r="C242" t="s">
        <v>409</v>
      </c>
      <c r="D242" t="s">
        <v>169</v>
      </c>
      <c r="E242" t="s">
        <v>409</v>
      </c>
      <c r="F242" t="s">
        <v>5625</v>
      </c>
      <c r="H242" t="str">
        <f t="shared" si="6"/>
        <v>J1-D60</v>
      </c>
      <c r="I242" t="str">
        <f t="shared" si="7"/>
        <v>J1-D60</v>
      </c>
    </row>
    <row r="243" spans="1:9" x14ac:dyDescent="0.25">
      <c r="A243">
        <v>241</v>
      </c>
      <c r="B243" t="s">
        <v>410</v>
      </c>
      <c r="C243" t="s">
        <v>170</v>
      </c>
      <c r="D243" t="s">
        <v>410</v>
      </c>
      <c r="E243" t="s">
        <v>170</v>
      </c>
      <c r="F243" t="s">
        <v>433</v>
      </c>
      <c r="H243" t="str">
        <f t="shared" si="6"/>
        <v>J2-A1</v>
      </c>
      <c r="I243" t="str">
        <f t="shared" si="7"/>
        <v>J2-A1</v>
      </c>
    </row>
    <row r="244" spans="1:9" x14ac:dyDescent="0.25">
      <c r="A244">
        <v>242</v>
      </c>
      <c r="B244" t="s">
        <v>410</v>
      </c>
      <c r="C244" t="s">
        <v>171</v>
      </c>
      <c r="D244" t="s">
        <v>410</v>
      </c>
      <c r="E244" t="s">
        <v>171</v>
      </c>
      <c r="F244" t="s">
        <v>5828</v>
      </c>
      <c r="H244" t="str">
        <f t="shared" si="6"/>
        <v>J2-A2</v>
      </c>
      <c r="I244" t="str">
        <f t="shared" si="7"/>
        <v>J2-A2</v>
      </c>
    </row>
    <row r="245" spans="1:9" x14ac:dyDescent="0.25">
      <c r="A245">
        <v>243</v>
      </c>
      <c r="B245" t="s">
        <v>410</v>
      </c>
      <c r="C245" t="s">
        <v>172</v>
      </c>
      <c r="D245" t="s">
        <v>410</v>
      </c>
      <c r="E245" t="s">
        <v>172</v>
      </c>
      <c r="F245" t="s">
        <v>5828</v>
      </c>
      <c r="H245" t="str">
        <f t="shared" si="6"/>
        <v>J2-A3</v>
      </c>
      <c r="I245" t="str">
        <f t="shared" si="7"/>
        <v>J2-A3</v>
      </c>
    </row>
    <row r="246" spans="1:9" x14ac:dyDescent="0.25">
      <c r="A246">
        <v>244</v>
      </c>
      <c r="B246" t="s">
        <v>410</v>
      </c>
      <c r="C246" t="s">
        <v>173</v>
      </c>
      <c r="D246" t="s">
        <v>410</v>
      </c>
      <c r="E246" t="s">
        <v>173</v>
      </c>
      <c r="F246" t="s">
        <v>433</v>
      </c>
      <c r="H246" t="str">
        <f t="shared" si="6"/>
        <v>J2-A4</v>
      </c>
      <c r="I246" t="str">
        <f t="shared" si="7"/>
        <v>J2-A4</v>
      </c>
    </row>
    <row r="247" spans="1:9" x14ac:dyDescent="0.25">
      <c r="A247">
        <v>245</v>
      </c>
      <c r="B247" t="s">
        <v>410</v>
      </c>
      <c r="C247" t="s">
        <v>174</v>
      </c>
      <c r="D247" t="s">
        <v>410</v>
      </c>
      <c r="E247" t="s">
        <v>174</v>
      </c>
      <c r="F247" t="s">
        <v>433</v>
      </c>
      <c r="H247" t="str">
        <f t="shared" si="6"/>
        <v>J2-A5</v>
      </c>
      <c r="I247" t="str">
        <f t="shared" si="7"/>
        <v>J2-A5</v>
      </c>
    </row>
    <row r="248" spans="1:9" x14ac:dyDescent="0.25">
      <c r="A248">
        <v>246</v>
      </c>
      <c r="B248" t="s">
        <v>410</v>
      </c>
      <c r="C248" t="s">
        <v>175</v>
      </c>
      <c r="D248" t="s">
        <v>410</v>
      </c>
      <c r="E248" t="s">
        <v>175</v>
      </c>
      <c r="F248" t="s">
        <v>5588</v>
      </c>
      <c r="H248" t="str">
        <f t="shared" si="6"/>
        <v>J2-A6</v>
      </c>
      <c r="I248" t="str">
        <f t="shared" si="7"/>
        <v>J2-A6</v>
      </c>
    </row>
    <row r="249" spans="1:9" x14ac:dyDescent="0.25">
      <c r="A249">
        <v>247</v>
      </c>
      <c r="B249" t="s">
        <v>410</v>
      </c>
      <c r="C249" t="s">
        <v>176</v>
      </c>
      <c r="D249" t="s">
        <v>410</v>
      </c>
      <c r="E249" t="s">
        <v>176</v>
      </c>
      <c r="F249" t="s">
        <v>5588</v>
      </c>
      <c r="H249" t="str">
        <f t="shared" si="6"/>
        <v>J2-A7</v>
      </c>
      <c r="I249" t="str">
        <f t="shared" si="7"/>
        <v>J2-A7</v>
      </c>
    </row>
    <row r="250" spans="1:9" x14ac:dyDescent="0.25">
      <c r="A250">
        <v>248</v>
      </c>
      <c r="B250" t="s">
        <v>410</v>
      </c>
      <c r="C250" t="s">
        <v>177</v>
      </c>
      <c r="D250" t="s">
        <v>410</v>
      </c>
      <c r="E250" t="s">
        <v>177</v>
      </c>
      <c r="F250" t="s">
        <v>433</v>
      </c>
      <c r="H250" t="str">
        <f t="shared" si="6"/>
        <v>J2-A8</v>
      </c>
      <c r="I250" t="str">
        <f t="shared" si="7"/>
        <v>J2-A8</v>
      </c>
    </row>
    <row r="251" spans="1:9" x14ac:dyDescent="0.25">
      <c r="A251">
        <v>249</v>
      </c>
      <c r="B251" t="s">
        <v>410</v>
      </c>
      <c r="C251" t="s">
        <v>178</v>
      </c>
      <c r="D251" t="s">
        <v>410</v>
      </c>
      <c r="E251" t="s">
        <v>178</v>
      </c>
      <c r="F251" t="s">
        <v>433</v>
      </c>
      <c r="H251" t="str">
        <f t="shared" si="6"/>
        <v>J2-A9</v>
      </c>
      <c r="I251" t="str">
        <f t="shared" si="7"/>
        <v>J2-A9</v>
      </c>
    </row>
    <row r="252" spans="1:9" x14ac:dyDescent="0.25">
      <c r="A252">
        <v>250</v>
      </c>
      <c r="B252" t="s">
        <v>410</v>
      </c>
      <c r="C252" t="s">
        <v>179</v>
      </c>
      <c r="D252" t="s">
        <v>410</v>
      </c>
      <c r="E252" t="s">
        <v>179</v>
      </c>
      <c r="F252" t="s">
        <v>5588</v>
      </c>
      <c r="H252" t="str">
        <f t="shared" si="6"/>
        <v>J2-A10</v>
      </c>
      <c r="I252" t="str">
        <f t="shared" si="7"/>
        <v>J2-A10</v>
      </c>
    </row>
    <row r="253" spans="1:9" x14ac:dyDescent="0.25">
      <c r="A253">
        <v>251</v>
      </c>
      <c r="B253" t="s">
        <v>410</v>
      </c>
      <c r="C253" t="s">
        <v>180</v>
      </c>
      <c r="D253" t="s">
        <v>410</v>
      </c>
      <c r="E253" t="s">
        <v>180</v>
      </c>
      <c r="F253" t="s">
        <v>5588</v>
      </c>
      <c r="H253" t="str">
        <f t="shared" si="6"/>
        <v>J2-A11</v>
      </c>
      <c r="I253" t="str">
        <f t="shared" si="7"/>
        <v>J2-A11</v>
      </c>
    </row>
    <row r="254" spans="1:9" x14ac:dyDescent="0.25">
      <c r="A254">
        <v>252</v>
      </c>
      <c r="B254" t="s">
        <v>410</v>
      </c>
      <c r="C254" t="s">
        <v>181</v>
      </c>
      <c r="D254" t="s">
        <v>410</v>
      </c>
      <c r="E254" t="s">
        <v>181</v>
      </c>
      <c r="F254" t="s">
        <v>433</v>
      </c>
      <c r="H254" t="str">
        <f t="shared" si="6"/>
        <v>J2-A12</v>
      </c>
      <c r="I254" t="str">
        <f t="shared" si="7"/>
        <v>J2-A12</v>
      </c>
    </row>
    <row r="255" spans="1:9" x14ac:dyDescent="0.25">
      <c r="A255">
        <v>253</v>
      </c>
      <c r="B255" t="s">
        <v>410</v>
      </c>
      <c r="C255" t="s">
        <v>182</v>
      </c>
      <c r="D255" t="s">
        <v>410</v>
      </c>
      <c r="E255" t="s">
        <v>182</v>
      </c>
      <c r="F255" t="s">
        <v>433</v>
      </c>
      <c r="H255" t="str">
        <f t="shared" si="6"/>
        <v>J2-A13</v>
      </c>
      <c r="I255" t="str">
        <f t="shared" si="7"/>
        <v>J2-A13</v>
      </c>
    </row>
    <row r="256" spans="1:9" x14ac:dyDescent="0.25">
      <c r="A256">
        <v>254</v>
      </c>
      <c r="B256" t="s">
        <v>410</v>
      </c>
      <c r="C256" t="s">
        <v>183</v>
      </c>
      <c r="D256" t="s">
        <v>410</v>
      </c>
      <c r="E256" t="s">
        <v>183</v>
      </c>
      <c r="F256" t="s">
        <v>5588</v>
      </c>
      <c r="H256" t="str">
        <f t="shared" si="6"/>
        <v>J2-A14</v>
      </c>
      <c r="I256" t="str">
        <f t="shared" si="7"/>
        <v>J2-A14</v>
      </c>
    </row>
    <row r="257" spans="1:9" x14ac:dyDescent="0.25">
      <c r="A257">
        <v>255</v>
      </c>
      <c r="B257" t="s">
        <v>410</v>
      </c>
      <c r="C257" t="s">
        <v>184</v>
      </c>
      <c r="D257" t="s">
        <v>410</v>
      </c>
      <c r="E257" t="s">
        <v>184</v>
      </c>
      <c r="F257" t="s">
        <v>5588</v>
      </c>
      <c r="H257" t="str">
        <f t="shared" si="6"/>
        <v>J2-A15</v>
      </c>
      <c r="I257" t="str">
        <f t="shared" si="7"/>
        <v>J2-A15</v>
      </c>
    </row>
    <row r="258" spans="1:9" x14ac:dyDescent="0.25">
      <c r="A258">
        <v>256</v>
      </c>
      <c r="B258" t="s">
        <v>410</v>
      </c>
      <c r="C258" t="s">
        <v>185</v>
      </c>
      <c r="D258" t="s">
        <v>410</v>
      </c>
      <c r="E258" t="s">
        <v>185</v>
      </c>
      <c r="F258" t="s">
        <v>433</v>
      </c>
      <c r="H258" t="str">
        <f t="shared" si="6"/>
        <v>J2-A16</v>
      </c>
      <c r="I258" t="str">
        <f t="shared" si="7"/>
        <v>J2-A16</v>
      </c>
    </row>
    <row r="259" spans="1:9" x14ac:dyDescent="0.25">
      <c r="A259">
        <v>257</v>
      </c>
      <c r="B259" t="s">
        <v>410</v>
      </c>
      <c r="C259" t="s">
        <v>186</v>
      </c>
      <c r="D259" t="s">
        <v>410</v>
      </c>
      <c r="E259" t="s">
        <v>186</v>
      </c>
      <c r="F259" t="s">
        <v>433</v>
      </c>
      <c r="H259" t="str">
        <f t="shared" si="6"/>
        <v>J2-A17</v>
      </c>
      <c r="I259" t="str">
        <f t="shared" si="7"/>
        <v>J2-A17</v>
      </c>
    </row>
    <row r="260" spans="1:9" x14ac:dyDescent="0.25">
      <c r="A260">
        <v>258</v>
      </c>
      <c r="B260" t="s">
        <v>410</v>
      </c>
      <c r="C260" t="s">
        <v>187</v>
      </c>
      <c r="D260" t="s">
        <v>410</v>
      </c>
      <c r="E260" t="s">
        <v>187</v>
      </c>
      <c r="F260" t="s">
        <v>5828</v>
      </c>
      <c r="H260" t="str">
        <f t="shared" ref="H260:H323" si="8">B260&amp;"-"&amp;C260</f>
        <v>J2-A18</v>
      </c>
      <c r="I260" t="str">
        <f t="shared" ref="I260:I323" si="9">D260&amp;"-"&amp;E260</f>
        <v>J2-A18</v>
      </c>
    </row>
    <row r="261" spans="1:9" x14ac:dyDescent="0.25">
      <c r="A261">
        <v>259</v>
      </c>
      <c r="B261" t="s">
        <v>410</v>
      </c>
      <c r="C261" t="s">
        <v>188</v>
      </c>
      <c r="D261" t="s">
        <v>410</v>
      </c>
      <c r="E261" t="s">
        <v>188</v>
      </c>
      <c r="F261" t="s">
        <v>5828</v>
      </c>
      <c r="H261" t="str">
        <f t="shared" si="8"/>
        <v>J2-A19</v>
      </c>
      <c r="I261" t="str">
        <f t="shared" si="9"/>
        <v>J2-A19</v>
      </c>
    </row>
    <row r="262" spans="1:9" x14ac:dyDescent="0.25">
      <c r="A262">
        <v>260</v>
      </c>
      <c r="B262" t="s">
        <v>410</v>
      </c>
      <c r="C262" t="s">
        <v>189</v>
      </c>
      <c r="D262" t="s">
        <v>410</v>
      </c>
      <c r="E262" t="s">
        <v>189</v>
      </c>
      <c r="F262" t="s">
        <v>433</v>
      </c>
      <c r="H262" t="str">
        <f t="shared" si="8"/>
        <v>J2-A20</v>
      </c>
      <c r="I262" t="str">
        <f t="shared" si="9"/>
        <v>J2-A20</v>
      </c>
    </row>
    <row r="263" spans="1:9" x14ac:dyDescent="0.25">
      <c r="A263">
        <v>261</v>
      </c>
      <c r="B263" t="s">
        <v>410</v>
      </c>
      <c r="C263" t="s">
        <v>190</v>
      </c>
      <c r="D263" t="s">
        <v>410</v>
      </c>
      <c r="E263" t="s">
        <v>190</v>
      </c>
      <c r="F263" t="s">
        <v>433</v>
      </c>
      <c r="H263" t="str">
        <f t="shared" si="8"/>
        <v>J2-A21</v>
      </c>
      <c r="I263" t="str">
        <f t="shared" si="9"/>
        <v>J2-A21</v>
      </c>
    </row>
    <row r="264" spans="1:9" x14ac:dyDescent="0.25">
      <c r="A264">
        <v>262</v>
      </c>
      <c r="B264" t="s">
        <v>410</v>
      </c>
      <c r="C264" t="s">
        <v>191</v>
      </c>
      <c r="D264" t="s">
        <v>410</v>
      </c>
      <c r="E264" t="s">
        <v>191</v>
      </c>
      <c r="F264" t="s">
        <v>5828</v>
      </c>
      <c r="H264" t="str">
        <f t="shared" si="8"/>
        <v>J2-A22</v>
      </c>
      <c r="I264" t="str">
        <f t="shared" si="9"/>
        <v>J2-A22</v>
      </c>
    </row>
    <row r="265" spans="1:9" x14ac:dyDescent="0.25">
      <c r="A265">
        <v>263</v>
      </c>
      <c r="B265" t="s">
        <v>410</v>
      </c>
      <c r="C265" t="s">
        <v>192</v>
      </c>
      <c r="D265" t="s">
        <v>410</v>
      </c>
      <c r="E265" t="s">
        <v>192</v>
      </c>
      <c r="F265" t="s">
        <v>5828</v>
      </c>
      <c r="H265" t="str">
        <f t="shared" si="8"/>
        <v>J2-A23</v>
      </c>
      <c r="I265" t="str">
        <f t="shared" si="9"/>
        <v>J2-A23</v>
      </c>
    </row>
    <row r="266" spans="1:9" x14ac:dyDescent="0.25">
      <c r="A266">
        <v>264</v>
      </c>
      <c r="B266" t="s">
        <v>410</v>
      </c>
      <c r="C266" t="s">
        <v>193</v>
      </c>
      <c r="D266" t="s">
        <v>410</v>
      </c>
      <c r="E266" t="s">
        <v>193</v>
      </c>
      <c r="F266" t="s">
        <v>433</v>
      </c>
      <c r="H266" t="str">
        <f t="shared" si="8"/>
        <v>J2-A24</v>
      </c>
      <c r="I266" t="str">
        <f t="shared" si="9"/>
        <v>J2-A24</v>
      </c>
    </row>
    <row r="267" spans="1:9" x14ac:dyDescent="0.25">
      <c r="A267">
        <v>265</v>
      </c>
      <c r="B267" t="s">
        <v>410</v>
      </c>
      <c r="C267" t="s">
        <v>194</v>
      </c>
      <c r="D267" t="s">
        <v>410</v>
      </c>
      <c r="E267" t="s">
        <v>194</v>
      </c>
      <c r="F267" t="s">
        <v>433</v>
      </c>
      <c r="H267" t="str">
        <f t="shared" si="8"/>
        <v>J2-A25</v>
      </c>
      <c r="I267" t="str">
        <f t="shared" si="9"/>
        <v>J2-A25</v>
      </c>
    </row>
    <row r="268" spans="1:9" x14ac:dyDescent="0.25">
      <c r="A268">
        <v>266</v>
      </c>
      <c r="B268" t="s">
        <v>410</v>
      </c>
      <c r="C268" t="s">
        <v>195</v>
      </c>
      <c r="D268" t="s">
        <v>410</v>
      </c>
      <c r="E268" t="s">
        <v>195</v>
      </c>
      <c r="F268" t="s">
        <v>5583</v>
      </c>
      <c r="H268" t="str">
        <f t="shared" si="8"/>
        <v>J2-A26</v>
      </c>
      <c r="I268" t="str">
        <f t="shared" si="9"/>
        <v>J2-A26</v>
      </c>
    </row>
    <row r="269" spans="1:9" x14ac:dyDescent="0.25">
      <c r="A269">
        <v>267</v>
      </c>
      <c r="B269" t="s">
        <v>410</v>
      </c>
      <c r="C269" t="s">
        <v>196</v>
      </c>
      <c r="D269" t="s">
        <v>410</v>
      </c>
      <c r="E269" t="s">
        <v>196</v>
      </c>
      <c r="F269" t="s">
        <v>5583</v>
      </c>
      <c r="H269" t="str">
        <f t="shared" si="8"/>
        <v>J2-A27</v>
      </c>
      <c r="I269" t="str">
        <f t="shared" si="9"/>
        <v>J2-A27</v>
      </c>
    </row>
    <row r="270" spans="1:9" x14ac:dyDescent="0.25">
      <c r="A270">
        <v>268</v>
      </c>
      <c r="B270" t="s">
        <v>410</v>
      </c>
      <c r="C270" t="s">
        <v>197</v>
      </c>
      <c r="D270" t="s">
        <v>410</v>
      </c>
      <c r="E270" t="s">
        <v>197</v>
      </c>
      <c r="F270" t="s">
        <v>433</v>
      </c>
      <c r="H270" t="str">
        <f t="shared" si="8"/>
        <v>J2-A28</v>
      </c>
      <c r="I270" t="str">
        <f t="shared" si="9"/>
        <v>J2-A28</v>
      </c>
    </row>
    <row r="271" spans="1:9" x14ac:dyDescent="0.25">
      <c r="A271">
        <v>269</v>
      </c>
      <c r="B271" t="s">
        <v>410</v>
      </c>
      <c r="C271" t="s">
        <v>198</v>
      </c>
      <c r="D271" t="s">
        <v>410</v>
      </c>
      <c r="E271" t="s">
        <v>198</v>
      </c>
      <c r="F271" t="s">
        <v>433</v>
      </c>
      <c r="H271" t="str">
        <f t="shared" si="8"/>
        <v>J2-A29</v>
      </c>
      <c r="I271" t="str">
        <f t="shared" si="9"/>
        <v>J2-A29</v>
      </c>
    </row>
    <row r="272" spans="1:9" x14ac:dyDescent="0.25">
      <c r="A272">
        <v>270</v>
      </c>
      <c r="B272" t="s">
        <v>410</v>
      </c>
      <c r="C272" t="s">
        <v>199</v>
      </c>
      <c r="D272" t="s">
        <v>410</v>
      </c>
      <c r="E272" t="s">
        <v>199</v>
      </c>
      <c r="F272" t="s">
        <v>6310</v>
      </c>
      <c r="H272" t="str">
        <f t="shared" si="8"/>
        <v>J2-A30</v>
      </c>
      <c r="I272" t="str">
        <f t="shared" si="9"/>
        <v>J2-A30</v>
      </c>
    </row>
    <row r="273" spans="1:9" x14ac:dyDescent="0.25">
      <c r="A273">
        <v>271</v>
      </c>
      <c r="B273" t="s">
        <v>410</v>
      </c>
      <c r="C273" t="s">
        <v>200</v>
      </c>
      <c r="D273" t="s">
        <v>410</v>
      </c>
      <c r="E273" t="s">
        <v>200</v>
      </c>
      <c r="F273" t="s">
        <v>6310</v>
      </c>
      <c r="H273" t="str">
        <f t="shared" si="8"/>
        <v>J2-A31</v>
      </c>
      <c r="I273" t="str">
        <f t="shared" si="9"/>
        <v>J2-A31</v>
      </c>
    </row>
    <row r="274" spans="1:9" x14ac:dyDescent="0.25">
      <c r="A274">
        <v>272</v>
      </c>
      <c r="B274" t="s">
        <v>410</v>
      </c>
      <c r="C274" t="s">
        <v>201</v>
      </c>
      <c r="D274" t="s">
        <v>410</v>
      </c>
      <c r="E274" t="s">
        <v>201</v>
      </c>
      <c r="F274" t="s">
        <v>433</v>
      </c>
      <c r="H274" t="str">
        <f t="shared" si="8"/>
        <v>J2-A32</v>
      </c>
      <c r="I274" t="str">
        <f t="shared" si="9"/>
        <v>J2-A32</v>
      </c>
    </row>
    <row r="275" spans="1:9" x14ac:dyDescent="0.25">
      <c r="A275">
        <v>273</v>
      </c>
      <c r="B275" t="s">
        <v>410</v>
      </c>
      <c r="C275" t="s">
        <v>202</v>
      </c>
      <c r="D275" t="s">
        <v>410</v>
      </c>
      <c r="E275" t="s">
        <v>202</v>
      </c>
      <c r="F275" t="s">
        <v>433</v>
      </c>
      <c r="H275" t="str">
        <f t="shared" si="8"/>
        <v>J2-A33</v>
      </c>
      <c r="I275" t="str">
        <f t="shared" si="9"/>
        <v>J2-A33</v>
      </c>
    </row>
    <row r="276" spans="1:9" x14ac:dyDescent="0.25">
      <c r="A276">
        <v>274</v>
      </c>
      <c r="B276" t="s">
        <v>410</v>
      </c>
      <c r="C276" t="s">
        <v>203</v>
      </c>
      <c r="D276" t="s">
        <v>410</v>
      </c>
      <c r="E276" t="s">
        <v>203</v>
      </c>
      <c r="F276" t="s">
        <v>6310</v>
      </c>
      <c r="H276" t="str">
        <f t="shared" si="8"/>
        <v>J2-A34</v>
      </c>
      <c r="I276" t="str">
        <f t="shared" si="9"/>
        <v>J2-A34</v>
      </c>
    </row>
    <row r="277" spans="1:9" x14ac:dyDescent="0.25">
      <c r="A277">
        <v>275</v>
      </c>
      <c r="B277" t="s">
        <v>410</v>
      </c>
      <c r="C277" t="s">
        <v>204</v>
      </c>
      <c r="D277" t="s">
        <v>410</v>
      </c>
      <c r="E277" t="s">
        <v>204</v>
      </c>
      <c r="F277" t="s">
        <v>6310</v>
      </c>
      <c r="H277" t="str">
        <f t="shared" si="8"/>
        <v>J2-A35</v>
      </c>
      <c r="I277" t="str">
        <f t="shared" si="9"/>
        <v>J2-A35</v>
      </c>
    </row>
    <row r="278" spans="1:9" x14ac:dyDescent="0.25">
      <c r="A278">
        <v>276</v>
      </c>
      <c r="B278" t="s">
        <v>410</v>
      </c>
      <c r="C278" t="s">
        <v>205</v>
      </c>
      <c r="D278" t="s">
        <v>410</v>
      </c>
      <c r="E278" t="s">
        <v>205</v>
      </c>
      <c r="F278" t="s">
        <v>6311</v>
      </c>
      <c r="H278" t="str">
        <f t="shared" si="8"/>
        <v>J2-A36</v>
      </c>
      <c r="I278" t="str">
        <f t="shared" si="9"/>
        <v>J2-A36</v>
      </c>
    </row>
    <row r="279" spans="1:9" x14ac:dyDescent="0.25">
      <c r="A279">
        <v>277</v>
      </c>
      <c r="B279" t="s">
        <v>410</v>
      </c>
      <c r="C279" t="s">
        <v>206</v>
      </c>
      <c r="D279" t="s">
        <v>410</v>
      </c>
      <c r="E279" t="s">
        <v>206</v>
      </c>
      <c r="F279" t="s">
        <v>6311</v>
      </c>
      <c r="H279" t="str">
        <f t="shared" si="8"/>
        <v>J2-A37</v>
      </c>
      <c r="I279" t="str">
        <f t="shared" si="9"/>
        <v>J2-A37</v>
      </c>
    </row>
    <row r="280" spans="1:9" x14ac:dyDescent="0.25">
      <c r="A280">
        <v>278</v>
      </c>
      <c r="B280" t="s">
        <v>410</v>
      </c>
      <c r="C280" t="s">
        <v>207</v>
      </c>
      <c r="D280" t="s">
        <v>410</v>
      </c>
      <c r="E280" t="s">
        <v>207</v>
      </c>
      <c r="F280" t="s">
        <v>433</v>
      </c>
      <c r="H280" t="str">
        <f t="shared" si="8"/>
        <v>J2-A38</v>
      </c>
      <c r="I280" t="str">
        <f t="shared" si="9"/>
        <v>J2-A38</v>
      </c>
    </row>
    <row r="281" spans="1:9" x14ac:dyDescent="0.25">
      <c r="A281">
        <v>279</v>
      </c>
      <c r="B281" t="s">
        <v>410</v>
      </c>
      <c r="C281" t="s">
        <v>208</v>
      </c>
      <c r="D281" t="s">
        <v>410</v>
      </c>
      <c r="E281" t="s">
        <v>208</v>
      </c>
      <c r="F281" t="s">
        <v>6310</v>
      </c>
      <c r="H281" t="str">
        <f t="shared" si="8"/>
        <v>J2-A39</v>
      </c>
      <c r="I281" t="str">
        <f t="shared" si="9"/>
        <v>J2-A39</v>
      </c>
    </row>
    <row r="282" spans="1:9" x14ac:dyDescent="0.25">
      <c r="A282">
        <v>280</v>
      </c>
      <c r="B282" t="s">
        <v>410</v>
      </c>
      <c r="C282" t="s">
        <v>209</v>
      </c>
      <c r="D282" t="s">
        <v>410</v>
      </c>
      <c r="E282" t="s">
        <v>209</v>
      </c>
      <c r="F282" t="s">
        <v>6310</v>
      </c>
      <c r="H282" t="str">
        <f t="shared" si="8"/>
        <v>J2-A40</v>
      </c>
      <c r="I282" t="str">
        <f t="shared" si="9"/>
        <v>J2-A40</v>
      </c>
    </row>
    <row r="283" spans="1:9" x14ac:dyDescent="0.25">
      <c r="A283">
        <v>281</v>
      </c>
      <c r="B283" t="s">
        <v>410</v>
      </c>
      <c r="C283" t="s">
        <v>210</v>
      </c>
      <c r="D283" t="s">
        <v>410</v>
      </c>
      <c r="E283" t="s">
        <v>210</v>
      </c>
      <c r="F283" t="s">
        <v>6310</v>
      </c>
      <c r="H283" t="str">
        <f t="shared" si="8"/>
        <v>J2-A41</v>
      </c>
      <c r="I283" t="str">
        <f t="shared" si="9"/>
        <v>J2-A41</v>
      </c>
    </row>
    <row r="284" spans="1:9" x14ac:dyDescent="0.25">
      <c r="A284">
        <v>282</v>
      </c>
      <c r="B284" t="s">
        <v>410</v>
      </c>
      <c r="C284" t="s">
        <v>211</v>
      </c>
      <c r="D284" t="s">
        <v>410</v>
      </c>
      <c r="E284" t="s">
        <v>211</v>
      </c>
      <c r="F284" t="s">
        <v>433</v>
      </c>
      <c r="H284" t="str">
        <f t="shared" si="8"/>
        <v>J2-A42</v>
      </c>
      <c r="I284" t="str">
        <f t="shared" si="9"/>
        <v>J2-A42</v>
      </c>
    </row>
    <row r="285" spans="1:9" x14ac:dyDescent="0.25">
      <c r="A285">
        <v>283</v>
      </c>
      <c r="B285" t="s">
        <v>410</v>
      </c>
      <c r="C285" t="s">
        <v>212</v>
      </c>
      <c r="D285" t="s">
        <v>410</v>
      </c>
      <c r="E285" t="s">
        <v>212</v>
      </c>
      <c r="F285" t="s">
        <v>433</v>
      </c>
      <c r="H285" t="str">
        <f t="shared" si="8"/>
        <v>J2-A43</v>
      </c>
      <c r="I285" t="str">
        <f t="shared" si="9"/>
        <v>J2-A43</v>
      </c>
    </row>
    <row r="286" spans="1:9" x14ac:dyDescent="0.25">
      <c r="A286">
        <v>284</v>
      </c>
      <c r="B286" t="s">
        <v>410</v>
      </c>
      <c r="C286" t="s">
        <v>213</v>
      </c>
      <c r="D286" t="s">
        <v>410</v>
      </c>
      <c r="E286" t="s">
        <v>213</v>
      </c>
      <c r="F286" t="s">
        <v>6069</v>
      </c>
      <c r="H286" t="str">
        <f t="shared" si="8"/>
        <v>J2-A44</v>
      </c>
      <c r="I286" t="str">
        <f t="shared" si="9"/>
        <v>J2-A44</v>
      </c>
    </row>
    <row r="287" spans="1:9" x14ac:dyDescent="0.25">
      <c r="A287">
        <v>285</v>
      </c>
      <c r="B287" t="s">
        <v>410</v>
      </c>
      <c r="C287" t="s">
        <v>214</v>
      </c>
      <c r="D287" t="s">
        <v>410</v>
      </c>
      <c r="E287" t="s">
        <v>214</v>
      </c>
      <c r="F287" t="s">
        <v>6069</v>
      </c>
      <c r="H287" t="str">
        <f t="shared" si="8"/>
        <v>J2-A45</v>
      </c>
      <c r="I287" t="str">
        <f t="shared" si="9"/>
        <v>J2-A45</v>
      </c>
    </row>
    <row r="288" spans="1:9" x14ac:dyDescent="0.25">
      <c r="A288">
        <v>286</v>
      </c>
      <c r="B288" t="s">
        <v>410</v>
      </c>
      <c r="C288" t="s">
        <v>215</v>
      </c>
      <c r="D288" t="s">
        <v>410</v>
      </c>
      <c r="E288" t="s">
        <v>215</v>
      </c>
      <c r="F288" t="s">
        <v>6069</v>
      </c>
      <c r="H288" t="str">
        <f t="shared" si="8"/>
        <v>J2-A46</v>
      </c>
      <c r="I288" t="str">
        <f t="shared" si="9"/>
        <v>J2-A46</v>
      </c>
    </row>
    <row r="289" spans="1:9" x14ac:dyDescent="0.25">
      <c r="A289">
        <v>287</v>
      </c>
      <c r="B289" t="s">
        <v>410</v>
      </c>
      <c r="C289" t="s">
        <v>216</v>
      </c>
      <c r="D289" t="s">
        <v>410</v>
      </c>
      <c r="E289" t="s">
        <v>216</v>
      </c>
      <c r="F289" t="s">
        <v>6069</v>
      </c>
      <c r="H289" t="str">
        <f t="shared" si="8"/>
        <v>J2-A47</v>
      </c>
      <c r="I289" t="str">
        <f t="shared" si="9"/>
        <v>J2-A47</v>
      </c>
    </row>
    <row r="290" spans="1:9" x14ac:dyDescent="0.25">
      <c r="A290">
        <v>288</v>
      </c>
      <c r="B290" t="s">
        <v>410</v>
      </c>
      <c r="C290" t="s">
        <v>217</v>
      </c>
      <c r="D290" t="s">
        <v>410</v>
      </c>
      <c r="E290" t="s">
        <v>217</v>
      </c>
      <c r="F290" t="s">
        <v>433</v>
      </c>
      <c r="H290" t="str">
        <f t="shared" si="8"/>
        <v>J2-A48</v>
      </c>
      <c r="I290" t="str">
        <f t="shared" si="9"/>
        <v>J2-A48</v>
      </c>
    </row>
    <row r="291" spans="1:9" x14ac:dyDescent="0.25">
      <c r="A291">
        <v>289</v>
      </c>
      <c r="B291" t="s">
        <v>410</v>
      </c>
      <c r="C291" t="s">
        <v>218</v>
      </c>
      <c r="D291" t="s">
        <v>410</v>
      </c>
      <c r="E291" t="s">
        <v>218</v>
      </c>
      <c r="F291" t="s">
        <v>433</v>
      </c>
      <c r="H291" t="str">
        <f t="shared" si="8"/>
        <v>J2-A49</v>
      </c>
      <c r="I291" t="str">
        <f t="shared" si="9"/>
        <v>J2-A49</v>
      </c>
    </row>
    <row r="292" spans="1:9" x14ac:dyDescent="0.25">
      <c r="A292">
        <v>290</v>
      </c>
      <c r="B292" t="s">
        <v>410</v>
      </c>
      <c r="C292" t="s">
        <v>219</v>
      </c>
      <c r="D292" t="s">
        <v>410</v>
      </c>
      <c r="E292" t="s">
        <v>219</v>
      </c>
      <c r="F292" t="s">
        <v>5625</v>
      </c>
      <c r="H292" t="str">
        <f t="shared" si="8"/>
        <v>J2-A50</v>
      </c>
      <c r="I292" t="str">
        <f t="shared" si="9"/>
        <v>J2-A50</v>
      </c>
    </row>
    <row r="293" spans="1:9" x14ac:dyDescent="0.25">
      <c r="A293">
        <v>291</v>
      </c>
      <c r="B293" t="s">
        <v>410</v>
      </c>
      <c r="C293" t="s">
        <v>220</v>
      </c>
      <c r="D293" t="s">
        <v>410</v>
      </c>
      <c r="E293" t="s">
        <v>220</v>
      </c>
      <c r="F293" t="s">
        <v>5625</v>
      </c>
      <c r="H293" t="str">
        <f t="shared" si="8"/>
        <v>J2-A51</v>
      </c>
      <c r="I293" t="str">
        <f t="shared" si="9"/>
        <v>J2-A51</v>
      </c>
    </row>
    <row r="294" spans="1:9" x14ac:dyDescent="0.25">
      <c r="A294">
        <v>292</v>
      </c>
      <c r="B294" t="s">
        <v>410</v>
      </c>
      <c r="C294" t="s">
        <v>221</v>
      </c>
      <c r="D294" t="s">
        <v>410</v>
      </c>
      <c r="E294" t="s">
        <v>221</v>
      </c>
      <c r="F294" t="s">
        <v>5625</v>
      </c>
      <c r="H294" t="str">
        <f t="shared" si="8"/>
        <v>J2-A52</v>
      </c>
      <c r="I294" t="str">
        <f t="shared" si="9"/>
        <v>J2-A52</v>
      </c>
    </row>
    <row r="295" spans="1:9" x14ac:dyDescent="0.25">
      <c r="A295">
        <v>293</v>
      </c>
      <c r="B295" t="s">
        <v>410</v>
      </c>
      <c r="C295" t="s">
        <v>222</v>
      </c>
      <c r="D295" t="s">
        <v>410</v>
      </c>
      <c r="E295" t="s">
        <v>222</v>
      </c>
      <c r="F295" t="s">
        <v>433</v>
      </c>
      <c r="H295" t="str">
        <f t="shared" si="8"/>
        <v>J2-A53</v>
      </c>
      <c r="I295" t="str">
        <f t="shared" si="9"/>
        <v>J2-A53</v>
      </c>
    </row>
    <row r="296" spans="1:9" x14ac:dyDescent="0.25">
      <c r="A296">
        <v>294</v>
      </c>
      <c r="B296" t="s">
        <v>410</v>
      </c>
      <c r="C296" t="s">
        <v>223</v>
      </c>
      <c r="D296" t="s">
        <v>410</v>
      </c>
      <c r="E296" t="s">
        <v>223</v>
      </c>
      <c r="F296" t="s">
        <v>433</v>
      </c>
      <c r="H296" t="str">
        <f t="shared" si="8"/>
        <v>J2-A54</v>
      </c>
      <c r="I296" t="str">
        <f t="shared" si="9"/>
        <v>J2-A54</v>
      </c>
    </row>
    <row r="297" spans="1:9" x14ac:dyDescent="0.25">
      <c r="A297">
        <v>295</v>
      </c>
      <c r="B297" t="s">
        <v>410</v>
      </c>
      <c r="C297" t="s">
        <v>224</v>
      </c>
      <c r="D297" t="s">
        <v>410</v>
      </c>
      <c r="E297" t="s">
        <v>224</v>
      </c>
      <c r="F297" t="s">
        <v>433</v>
      </c>
      <c r="H297" t="str">
        <f t="shared" si="8"/>
        <v>J2-A55</v>
      </c>
      <c r="I297" t="str">
        <f t="shared" si="9"/>
        <v>J2-A55</v>
      </c>
    </row>
    <row r="298" spans="1:9" x14ac:dyDescent="0.25">
      <c r="A298">
        <v>296</v>
      </c>
      <c r="B298" t="s">
        <v>410</v>
      </c>
      <c r="C298" t="s">
        <v>225</v>
      </c>
      <c r="D298" t="s">
        <v>410</v>
      </c>
      <c r="E298" t="s">
        <v>225</v>
      </c>
      <c r="F298" t="s">
        <v>433</v>
      </c>
      <c r="H298" t="str">
        <f t="shared" si="8"/>
        <v>J2-A56</v>
      </c>
      <c r="I298" t="str">
        <f t="shared" si="9"/>
        <v>J2-A56</v>
      </c>
    </row>
    <row r="299" spans="1:9" x14ac:dyDescent="0.25">
      <c r="A299">
        <v>297</v>
      </c>
      <c r="B299" t="s">
        <v>410</v>
      </c>
      <c r="C299" t="s">
        <v>226</v>
      </c>
      <c r="D299" t="s">
        <v>410</v>
      </c>
      <c r="E299" t="s">
        <v>226</v>
      </c>
      <c r="F299" t="s">
        <v>5625</v>
      </c>
      <c r="H299" t="str">
        <f t="shared" si="8"/>
        <v>J2-A57</v>
      </c>
      <c r="I299" t="str">
        <f t="shared" si="9"/>
        <v>J2-A57</v>
      </c>
    </row>
    <row r="300" spans="1:9" x14ac:dyDescent="0.25">
      <c r="A300">
        <v>298</v>
      </c>
      <c r="B300" t="s">
        <v>410</v>
      </c>
      <c r="C300" t="s">
        <v>227</v>
      </c>
      <c r="D300" t="s">
        <v>410</v>
      </c>
      <c r="E300" t="s">
        <v>227</v>
      </c>
      <c r="F300" t="s">
        <v>5625</v>
      </c>
      <c r="H300" t="str">
        <f t="shared" si="8"/>
        <v>J2-A58</v>
      </c>
      <c r="I300" t="str">
        <f t="shared" si="9"/>
        <v>J2-A58</v>
      </c>
    </row>
    <row r="301" spans="1:9" x14ac:dyDescent="0.25">
      <c r="A301">
        <v>299</v>
      </c>
      <c r="B301" t="s">
        <v>410</v>
      </c>
      <c r="C301" t="s">
        <v>228</v>
      </c>
      <c r="D301" t="s">
        <v>410</v>
      </c>
      <c r="E301" t="s">
        <v>228</v>
      </c>
      <c r="F301" t="s">
        <v>5625</v>
      </c>
      <c r="H301" t="str">
        <f t="shared" si="8"/>
        <v>J2-A59</v>
      </c>
      <c r="I301" t="str">
        <f t="shared" si="9"/>
        <v>J2-A59</v>
      </c>
    </row>
    <row r="302" spans="1:9" x14ac:dyDescent="0.25">
      <c r="A302">
        <v>300</v>
      </c>
      <c r="B302" t="s">
        <v>410</v>
      </c>
      <c r="C302" t="s">
        <v>229</v>
      </c>
      <c r="D302" t="s">
        <v>410</v>
      </c>
      <c r="E302" t="s">
        <v>229</v>
      </c>
      <c r="F302" t="s">
        <v>5625</v>
      </c>
      <c r="H302" t="str">
        <f t="shared" si="8"/>
        <v>J2-A60</v>
      </c>
      <c r="I302" t="str">
        <f t="shared" si="9"/>
        <v>J2-A60</v>
      </c>
    </row>
    <row r="303" spans="1:9" x14ac:dyDescent="0.25">
      <c r="A303">
        <v>301</v>
      </c>
      <c r="B303" t="s">
        <v>410</v>
      </c>
      <c r="C303" t="s">
        <v>230</v>
      </c>
      <c r="D303" t="s">
        <v>410</v>
      </c>
      <c r="E303" t="s">
        <v>230</v>
      </c>
      <c r="F303" t="s">
        <v>6008</v>
      </c>
      <c r="H303" t="str">
        <f t="shared" si="8"/>
        <v>J2-B1</v>
      </c>
      <c r="I303" t="str">
        <f t="shared" si="9"/>
        <v>J2-B1</v>
      </c>
    </row>
    <row r="304" spans="1:9" x14ac:dyDescent="0.25">
      <c r="A304">
        <v>302</v>
      </c>
      <c r="B304" t="s">
        <v>410</v>
      </c>
      <c r="C304" t="s">
        <v>231</v>
      </c>
      <c r="D304" t="s">
        <v>410</v>
      </c>
      <c r="E304" t="s">
        <v>231</v>
      </c>
      <c r="F304" t="s">
        <v>6008</v>
      </c>
      <c r="H304" t="str">
        <f t="shared" si="8"/>
        <v>J2-B2</v>
      </c>
      <c r="I304" t="str">
        <f t="shared" si="9"/>
        <v>J2-B2</v>
      </c>
    </row>
    <row r="305" spans="1:9" x14ac:dyDescent="0.25">
      <c r="A305">
        <v>303</v>
      </c>
      <c r="B305" t="s">
        <v>410</v>
      </c>
      <c r="C305" t="s">
        <v>232</v>
      </c>
      <c r="D305" t="s">
        <v>410</v>
      </c>
      <c r="E305" t="s">
        <v>232</v>
      </c>
      <c r="F305" t="s">
        <v>433</v>
      </c>
      <c r="H305" t="str">
        <f t="shared" si="8"/>
        <v>J2-B3</v>
      </c>
      <c r="I305" t="str">
        <f t="shared" si="9"/>
        <v>J2-B3</v>
      </c>
    </row>
    <row r="306" spans="1:9" x14ac:dyDescent="0.25">
      <c r="A306">
        <v>304</v>
      </c>
      <c r="B306" t="s">
        <v>410</v>
      </c>
      <c r="C306" t="s">
        <v>233</v>
      </c>
      <c r="D306" t="s">
        <v>410</v>
      </c>
      <c r="E306" t="s">
        <v>233</v>
      </c>
      <c r="F306" t="s">
        <v>433</v>
      </c>
      <c r="H306" t="str">
        <f t="shared" si="8"/>
        <v>J2-B4</v>
      </c>
      <c r="I306" t="str">
        <f t="shared" si="9"/>
        <v>J2-B4</v>
      </c>
    </row>
    <row r="307" spans="1:9" x14ac:dyDescent="0.25">
      <c r="A307">
        <v>305</v>
      </c>
      <c r="B307" t="s">
        <v>410</v>
      </c>
      <c r="C307" t="s">
        <v>234</v>
      </c>
      <c r="D307" t="s">
        <v>410</v>
      </c>
      <c r="E307" t="s">
        <v>234</v>
      </c>
      <c r="F307" t="s">
        <v>5828</v>
      </c>
      <c r="H307" t="str">
        <f t="shared" si="8"/>
        <v>J2-B5</v>
      </c>
      <c r="I307" t="str">
        <f t="shared" si="9"/>
        <v>J2-B5</v>
      </c>
    </row>
    <row r="308" spans="1:9" x14ac:dyDescent="0.25">
      <c r="A308">
        <v>306</v>
      </c>
      <c r="B308" t="s">
        <v>410</v>
      </c>
      <c r="C308" t="s">
        <v>235</v>
      </c>
      <c r="D308" t="s">
        <v>410</v>
      </c>
      <c r="E308" t="s">
        <v>235</v>
      </c>
      <c r="F308" t="s">
        <v>5828</v>
      </c>
      <c r="H308" t="str">
        <f t="shared" si="8"/>
        <v>J2-B6</v>
      </c>
      <c r="I308" t="str">
        <f t="shared" si="9"/>
        <v>J2-B6</v>
      </c>
    </row>
    <row r="309" spans="1:9" x14ac:dyDescent="0.25">
      <c r="A309">
        <v>307</v>
      </c>
      <c r="B309" t="s">
        <v>410</v>
      </c>
      <c r="C309" t="s">
        <v>236</v>
      </c>
      <c r="D309" t="s">
        <v>410</v>
      </c>
      <c r="E309" t="s">
        <v>236</v>
      </c>
      <c r="F309" t="s">
        <v>433</v>
      </c>
      <c r="H309" t="str">
        <f t="shared" si="8"/>
        <v>J2-B7</v>
      </c>
      <c r="I309" t="str">
        <f t="shared" si="9"/>
        <v>J2-B7</v>
      </c>
    </row>
    <row r="310" spans="1:9" x14ac:dyDescent="0.25">
      <c r="A310">
        <v>308</v>
      </c>
      <c r="B310" t="s">
        <v>410</v>
      </c>
      <c r="C310" t="s">
        <v>237</v>
      </c>
      <c r="D310" t="s">
        <v>410</v>
      </c>
      <c r="E310" t="s">
        <v>237</v>
      </c>
      <c r="F310" t="s">
        <v>433</v>
      </c>
      <c r="H310" t="str">
        <f t="shared" si="8"/>
        <v>J2-B8</v>
      </c>
      <c r="I310" t="str">
        <f t="shared" si="9"/>
        <v>J2-B8</v>
      </c>
    </row>
    <row r="311" spans="1:9" x14ac:dyDescent="0.25">
      <c r="A311">
        <v>309</v>
      </c>
      <c r="B311" t="s">
        <v>410</v>
      </c>
      <c r="C311" t="s">
        <v>238</v>
      </c>
      <c r="D311" t="s">
        <v>410</v>
      </c>
      <c r="E311" t="s">
        <v>238</v>
      </c>
      <c r="F311" t="s">
        <v>5588</v>
      </c>
      <c r="H311" t="str">
        <f t="shared" si="8"/>
        <v>J2-B9</v>
      </c>
      <c r="I311" t="str">
        <f t="shared" si="9"/>
        <v>J2-B9</v>
      </c>
    </row>
    <row r="312" spans="1:9" x14ac:dyDescent="0.25">
      <c r="A312">
        <v>310</v>
      </c>
      <c r="B312" t="s">
        <v>410</v>
      </c>
      <c r="C312" t="s">
        <v>239</v>
      </c>
      <c r="D312" t="s">
        <v>410</v>
      </c>
      <c r="E312" t="s">
        <v>239</v>
      </c>
      <c r="F312" t="s">
        <v>5588</v>
      </c>
      <c r="H312" t="str">
        <f t="shared" si="8"/>
        <v>J2-B10</v>
      </c>
      <c r="I312" t="str">
        <f t="shared" si="9"/>
        <v>J2-B10</v>
      </c>
    </row>
    <row r="313" spans="1:9" x14ac:dyDescent="0.25">
      <c r="A313">
        <v>311</v>
      </c>
      <c r="B313" t="s">
        <v>410</v>
      </c>
      <c r="C313" t="s">
        <v>240</v>
      </c>
      <c r="D313" t="s">
        <v>410</v>
      </c>
      <c r="E313" t="s">
        <v>240</v>
      </c>
      <c r="F313" t="s">
        <v>433</v>
      </c>
      <c r="H313" t="str">
        <f t="shared" si="8"/>
        <v>J2-B11</v>
      </c>
      <c r="I313" t="str">
        <f t="shared" si="9"/>
        <v>J2-B11</v>
      </c>
    </row>
    <row r="314" spans="1:9" x14ac:dyDescent="0.25">
      <c r="A314">
        <v>312</v>
      </c>
      <c r="B314" t="s">
        <v>410</v>
      </c>
      <c r="C314" t="s">
        <v>241</v>
      </c>
      <c r="D314" t="s">
        <v>410</v>
      </c>
      <c r="E314" t="s">
        <v>241</v>
      </c>
      <c r="F314" t="s">
        <v>433</v>
      </c>
      <c r="H314" t="str">
        <f t="shared" si="8"/>
        <v>J2-B12</v>
      </c>
      <c r="I314" t="str">
        <f t="shared" si="9"/>
        <v>J2-B12</v>
      </c>
    </row>
    <row r="315" spans="1:9" x14ac:dyDescent="0.25">
      <c r="A315">
        <v>313</v>
      </c>
      <c r="B315" t="s">
        <v>410</v>
      </c>
      <c r="C315" t="s">
        <v>242</v>
      </c>
      <c r="D315" t="s">
        <v>410</v>
      </c>
      <c r="E315" t="s">
        <v>242</v>
      </c>
      <c r="F315" t="s">
        <v>5588</v>
      </c>
      <c r="H315" t="str">
        <f t="shared" si="8"/>
        <v>J2-B13</v>
      </c>
      <c r="I315" t="str">
        <f t="shared" si="9"/>
        <v>J2-B13</v>
      </c>
    </row>
    <row r="316" spans="1:9" x14ac:dyDescent="0.25">
      <c r="A316">
        <v>314</v>
      </c>
      <c r="B316" t="s">
        <v>410</v>
      </c>
      <c r="C316" t="s">
        <v>243</v>
      </c>
      <c r="D316" t="s">
        <v>410</v>
      </c>
      <c r="E316" t="s">
        <v>243</v>
      </c>
      <c r="F316" t="s">
        <v>5588</v>
      </c>
      <c r="H316" t="str">
        <f t="shared" si="8"/>
        <v>J2-B14</v>
      </c>
      <c r="I316" t="str">
        <f t="shared" si="9"/>
        <v>J2-B14</v>
      </c>
    </row>
    <row r="317" spans="1:9" x14ac:dyDescent="0.25">
      <c r="A317">
        <v>315</v>
      </c>
      <c r="B317" t="s">
        <v>410</v>
      </c>
      <c r="C317" t="s">
        <v>244</v>
      </c>
      <c r="D317" t="s">
        <v>410</v>
      </c>
      <c r="E317" t="s">
        <v>244</v>
      </c>
      <c r="F317" t="s">
        <v>433</v>
      </c>
      <c r="H317" t="str">
        <f t="shared" si="8"/>
        <v>J2-B15</v>
      </c>
      <c r="I317" t="str">
        <f t="shared" si="9"/>
        <v>J2-B15</v>
      </c>
    </row>
    <row r="318" spans="1:9" x14ac:dyDescent="0.25">
      <c r="A318">
        <v>316</v>
      </c>
      <c r="B318" t="s">
        <v>410</v>
      </c>
      <c r="C318" t="s">
        <v>245</v>
      </c>
      <c r="D318" t="s">
        <v>410</v>
      </c>
      <c r="E318" t="s">
        <v>245</v>
      </c>
      <c r="F318" t="s">
        <v>433</v>
      </c>
      <c r="H318" t="str">
        <f t="shared" si="8"/>
        <v>J2-B16</v>
      </c>
      <c r="I318" t="str">
        <f t="shared" si="9"/>
        <v>J2-B16</v>
      </c>
    </row>
    <row r="319" spans="1:9" x14ac:dyDescent="0.25">
      <c r="A319">
        <v>317</v>
      </c>
      <c r="B319" t="s">
        <v>410</v>
      </c>
      <c r="C319" t="s">
        <v>246</v>
      </c>
      <c r="D319" t="s">
        <v>410</v>
      </c>
      <c r="E319" t="s">
        <v>246</v>
      </c>
      <c r="F319" t="s">
        <v>5828</v>
      </c>
      <c r="H319" t="str">
        <f t="shared" si="8"/>
        <v>J2-B17</v>
      </c>
      <c r="I319" t="str">
        <f t="shared" si="9"/>
        <v>J2-B17</v>
      </c>
    </row>
    <row r="320" spans="1:9" x14ac:dyDescent="0.25">
      <c r="A320">
        <v>318</v>
      </c>
      <c r="B320" t="s">
        <v>410</v>
      </c>
      <c r="C320" t="s">
        <v>247</v>
      </c>
      <c r="D320" t="s">
        <v>410</v>
      </c>
      <c r="E320" t="s">
        <v>247</v>
      </c>
      <c r="F320" t="s">
        <v>5828</v>
      </c>
      <c r="H320" t="str">
        <f t="shared" si="8"/>
        <v>J2-B18</v>
      </c>
      <c r="I320" t="str">
        <f t="shared" si="9"/>
        <v>J2-B18</v>
      </c>
    </row>
    <row r="321" spans="1:9" x14ac:dyDescent="0.25">
      <c r="A321">
        <v>319</v>
      </c>
      <c r="B321" t="s">
        <v>410</v>
      </c>
      <c r="C321" t="s">
        <v>248</v>
      </c>
      <c r="D321" t="s">
        <v>410</v>
      </c>
      <c r="E321" t="s">
        <v>248</v>
      </c>
      <c r="F321" t="s">
        <v>433</v>
      </c>
      <c r="H321" t="str">
        <f t="shared" si="8"/>
        <v>J2-B19</v>
      </c>
      <c r="I321" t="str">
        <f t="shared" si="9"/>
        <v>J2-B19</v>
      </c>
    </row>
    <row r="322" spans="1:9" x14ac:dyDescent="0.25">
      <c r="A322">
        <v>320</v>
      </c>
      <c r="B322" t="s">
        <v>410</v>
      </c>
      <c r="C322" t="s">
        <v>249</v>
      </c>
      <c r="D322" t="s">
        <v>410</v>
      </c>
      <c r="E322" t="s">
        <v>249</v>
      </c>
      <c r="F322" t="s">
        <v>433</v>
      </c>
      <c r="H322" t="str">
        <f t="shared" si="8"/>
        <v>J2-B20</v>
      </c>
      <c r="I322" t="str">
        <f t="shared" si="9"/>
        <v>J2-B20</v>
      </c>
    </row>
    <row r="323" spans="1:9" x14ac:dyDescent="0.25">
      <c r="A323">
        <v>321</v>
      </c>
      <c r="B323" t="s">
        <v>410</v>
      </c>
      <c r="C323" t="s">
        <v>250</v>
      </c>
      <c r="D323" t="s">
        <v>410</v>
      </c>
      <c r="E323" t="s">
        <v>250</v>
      </c>
      <c r="F323" t="s">
        <v>5828</v>
      </c>
      <c r="H323" t="str">
        <f t="shared" si="8"/>
        <v>J2-B21</v>
      </c>
      <c r="I323" t="str">
        <f t="shared" si="9"/>
        <v>J2-B21</v>
      </c>
    </row>
    <row r="324" spans="1:9" x14ac:dyDescent="0.25">
      <c r="A324">
        <v>322</v>
      </c>
      <c r="B324" t="s">
        <v>410</v>
      </c>
      <c r="C324" t="s">
        <v>251</v>
      </c>
      <c r="D324" t="s">
        <v>410</v>
      </c>
      <c r="E324" t="s">
        <v>251</v>
      </c>
      <c r="F324" t="s">
        <v>5828</v>
      </c>
      <c r="H324" t="str">
        <f t="shared" ref="H324:H387" si="10">B324&amp;"-"&amp;C324</f>
        <v>J2-B22</v>
      </c>
      <c r="I324" t="str">
        <f t="shared" ref="I324:I387" si="11">D324&amp;"-"&amp;E324</f>
        <v>J2-B22</v>
      </c>
    </row>
    <row r="325" spans="1:9" x14ac:dyDescent="0.25">
      <c r="A325">
        <v>323</v>
      </c>
      <c r="B325" t="s">
        <v>410</v>
      </c>
      <c r="C325" t="s">
        <v>252</v>
      </c>
      <c r="D325" t="s">
        <v>410</v>
      </c>
      <c r="E325" t="s">
        <v>252</v>
      </c>
      <c r="F325" t="s">
        <v>433</v>
      </c>
      <c r="H325" t="str">
        <f t="shared" si="10"/>
        <v>J2-B23</v>
      </c>
      <c r="I325" t="str">
        <f t="shared" si="11"/>
        <v>J2-B23</v>
      </c>
    </row>
    <row r="326" spans="1:9" x14ac:dyDescent="0.25">
      <c r="A326">
        <v>324</v>
      </c>
      <c r="B326" t="s">
        <v>410</v>
      </c>
      <c r="C326" t="s">
        <v>253</v>
      </c>
      <c r="D326" t="s">
        <v>410</v>
      </c>
      <c r="E326" t="s">
        <v>253</v>
      </c>
      <c r="F326" t="s">
        <v>433</v>
      </c>
      <c r="H326" t="str">
        <f t="shared" si="10"/>
        <v>J2-B24</v>
      </c>
      <c r="I326" t="str">
        <f t="shared" si="11"/>
        <v>J2-B24</v>
      </c>
    </row>
    <row r="327" spans="1:9" x14ac:dyDescent="0.25">
      <c r="A327">
        <v>325</v>
      </c>
      <c r="B327" t="s">
        <v>410</v>
      </c>
      <c r="C327" t="s">
        <v>254</v>
      </c>
      <c r="D327" t="s">
        <v>410</v>
      </c>
      <c r="E327" t="s">
        <v>254</v>
      </c>
      <c r="F327" t="s">
        <v>5583</v>
      </c>
      <c r="H327" t="str">
        <f t="shared" si="10"/>
        <v>J2-B25</v>
      </c>
      <c r="I327" t="str">
        <f t="shared" si="11"/>
        <v>J2-B25</v>
      </c>
    </row>
    <row r="328" spans="1:9" x14ac:dyDescent="0.25">
      <c r="A328">
        <v>326</v>
      </c>
      <c r="B328" t="s">
        <v>410</v>
      </c>
      <c r="C328" t="s">
        <v>255</v>
      </c>
      <c r="D328" t="s">
        <v>410</v>
      </c>
      <c r="E328" t="s">
        <v>255</v>
      </c>
      <c r="F328" t="s">
        <v>5583</v>
      </c>
      <c r="H328" t="str">
        <f t="shared" si="10"/>
        <v>J2-B26</v>
      </c>
      <c r="I328" t="str">
        <f t="shared" si="11"/>
        <v>J2-B26</v>
      </c>
    </row>
    <row r="329" spans="1:9" x14ac:dyDescent="0.25">
      <c r="A329">
        <v>327</v>
      </c>
      <c r="B329" t="s">
        <v>410</v>
      </c>
      <c r="C329" t="s">
        <v>256</v>
      </c>
      <c r="D329" t="s">
        <v>410</v>
      </c>
      <c r="E329" t="s">
        <v>256</v>
      </c>
      <c r="F329" t="s">
        <v>433</v>
      </c>
      <c r="H329" t="str">
        <f t="shared" si="10"/>
        <v>J2-B27</v>
      </c>
      <c r="I329" t="str">
        <f t="shared" si="11"/>
        <v>J2-B27</v>
      </c>
    </row>
    <row r="330" spans="1:9" x14ac:dyDescent="0.25">
      <c r="A330">
        <v>328</v>
      </c>
      <c r="B330" t="s">
        <v>410</v>
      </c>
      <c r="C330" t="s">
        <v>257</v>
      </c>
      <c r="D330" t="s">
        <v>410</v>
      </c>
      <c r="E330" t="s">
        <v>257</v>
      </c>
      <c r="F330" t="s">
        <v>433</v>
      </c>
      <c r="H330" t="str">
        <f t="shared" si="10"/>
        <v>J2-B28</v>
      </c>
      <c r="I330" t="str">
        <f t="shared" si="11"/>
        <v>J2-B28</v>
      </c>
    </row>
    <row r="331" spans="1:9" x14ac:dyDescent="0.25">
      <c r="A331">
        <v>329</v>
      </c>
      <c r="B331" t="s">
        <v>410</v>
      </c>
      <c r="C331" t="s">
        <v>258</v>
      </c>
      <c r="D331" t="s">
        <v>410</v>
      </c>
      <c r="E331" t="s">
        <v>258</v>
      </c>
      <c r="F331" t="s">
        <v>6310</v>
      </c>
      <c r="H331" t="str">
        <f t="shared" si="10"/>
        <v>J2-B29</v>
      </c>
      <c r="I331" t="str">
        <f t="shared" si="11"/>
        <v>J2-B29</v>
      </c>
    </row>
    <row r="332" spans="1:9" x14ac:dyDescent="0.25">
      <c r="A332">
        <v>330</v>
      </c>
      <c r="B332" t="s">
        <v>410</v>
      </c>
      <c r="C332" t="s">
        <v>259</v>
      </c>
      <c r="D332" t="s">
        <v>410</v>
      </c>
      <c r="E332" t="s">
        <v>259</v>
      </c>
      <c r="F332" t="s">
        <v>6310</v>
      </c>
      <c r="H332" t="str">
        <f t="shared" si="10"/>
        <v>J2-B30</v>
      </c>
      <c r="I332" t="str">
        <f t="shared" si="11"/>
        <v>J2-B30</v>
      </c>
    </row>
    <row r="333" spans="1:9" x14ac:dyDescent="0.25">
      <c r="A333">
        <v>331</v>
      </c>
      <c r="B333" t="s">
        <v>410</v>
      </c>
      <c r="C333" t="s">
        <v>260</v>
      </c>
      <c r="D333" t="s">
        <v>410</v>
      </c>
      <c r="E333" t="s">
        <v>260</v>
      </c>
      <c r="F333" t="s">
        <v>433</v>
      </c>
      <c r="H333" t="str">
        <f t="shared" si="10"/>
        <v>J2-B31</v>
      </c>
      <c r="I333" t="str">
        <f t="shared" si="11"/>
        <v>J2-B31</v>
      </c>
    </row>
    <row r="334" spans="1:9" x14ac:dyDescent="0.25">
      <c r="A334">
        <v>332</v>
      </c>
      <c r="B334" t="s">
        <v>410</v>
      </c>
      <c r="C334" t="s">
        <v>261</v>
      </c>
      <c r="D334" t="s">
        <v>410</v>
      </c>
      <c r="E334" t="s">
        <v>261</v>
      </c>
      <c r="F334" t="s">
        <v>433</v>
      </c>
      <c r="H334" t="str">
        <f t="shared" si="10"/>
        <v>J2-B32</v>
      </c>
      <c r="I334" t="str">
        <f t="shared" si="11"/>
        <v>J2-B32</v>
      </c>
    </row>
    <row r="335" spans="1:9" x14ac:dyDescent="0.25">
      <c r="A335">
        <v>333</v>
      </c>
      <c r="B335" t="s">
        <v>410</v>
      </c>
      <c r="C335" t="s">
        <v>262</v>
      </c>
      <c r="D335" t="s">
        <v>410</v>
      </c>
      <c r="E335" t="s">
        <v>262</v>
      </c>
      <c r="F335" t="s">
        <v>6310</v>
      </c>
      <c r="H335" t="str">
        <f t="shared" si="10"/>
        <v>J2-B33</v>
      </c>
      <c r="I335" t="str">
        <f t="shared" si="11"/>
        <v>J2-B33</v>
      </c>
    </row>
    <row r="336" spans="1:9" x14ac:dyDescent="0.25">
      <c r="A336">
        <v>334</v>
      </c>
      <c r="B336" t="s">
        <v>410</v>
      </c>
      <c r="C336" t="s">
        <v>263</v>
      </c>
      <c r="D336" t="s">
        <v>410</v>
      </c>
      <c r="E336" t="s">
        <v>263</v>
      </c>
      <c r="F336" t="s">
        <v>6310</v>
      </c>
      <c r="H336" t="str">
        <f t="shared" si="10"/>
        <v>J2-B34</v>
      </c>
      <c r="I336" t="str">
        <f t="shared" si="11"/>
        <v>J2-B34</v>
      </c>
    </row>
    <row r="337" spans="1:9" x14ac:dyDescent="0.25">
      <c r="A337">
        <v>335</v>
      </c>
      <c r="B337" t="s">
        <v>410</v>
      </c>
      <c r="C337" t="s">
        <v>264</v>
      </c>
      <c r="D337" t="s">
        <v>410</v>
      </c>
      <c r="E337" t="s">
        <v>264</v>
      </c>
      <c r="F337" t="s">
        <v>433</v>
      </c>
      <c r="H337" t="str">
        <f t="shared" si="10"/>
        <v>J2-B35</v>
      </c>
      <c r="I337" t="str">
        <f t="shared" si="11"/>
        <v>J2-B35</v>
      </c>
    </row>
    <row r="338" spans="1:9" x14ac:dyDescent="0.25">
      <c r="A338">
        <v>336</v>
      </c>
      <c r="B338" t="s">
        <v>410</v>
      </c>
      <c r="C338" t="s">
        <v>265</v>
      </c>
      <c r="D338" t="s">
        <v>410</v>
      </c>
      <c r="E338" t="s">
        <v>265</v>
      </c>
      <c r="F338" t="s">
        <v>433</v>
      </c>
      <c r="H338" t="str">
        <f t="shared" si="10"/>
        <v>J2-B36</v>
      </c>
      <c r="I338" t="str">
        <f t="shared" si="11"/>
        <v>J2-B36</v>
      </c>
    </row>
    <row r="339" spans="1:9" x14ac:dyDescent="0.25">
      <c r="A339">
        <v>337</v>
      </c>
      <c r="B339" t="s">
        <v>410</v>
      </c>
      <c r="C339" t="s">
        <v>266</v>
      </c>
      <c r="D339" t="s">
        <v>410</v>
      </c>
      <c r="E339" t="s">
        <v>266</v>
      </c>
      <c r="F339" t="s">
        <v>6310</v>
      </c>
      <c r="H339" t="str">
        <f t="shared" si="10"/>
        <v>J2-B37</v>
      </c>
      <c r="I339" t="str">
        <f t="shared" si="11"/>
        <v>J2-B37</v>
      </c>
    </row>
    <row r="340" spans="1:9" x14ac:dyDescent="0.25">
      <c r="A340">
        <v>338</v>
      </c>
      <c r="B340" t="s">
        <v>410</v>
      </c>
      <c r="C340" t="s">
        <v>267</v>
      </c>
      <c r="D340" t="s">
        <v>410</v>
      </c>
      <c r="E340" t="s">
        <v>267</v>
      </c>
      <c r="F340" t="s">
        <v>6310</v>
      </c>
      <c r="H340" t="str">
        <f t="shared" si="10"/>
        <v>J2-B38</v>
      </c>
      <c r="I340" t="str">
        <f t="shared" si="11"/>
        <v>J2-B38</v>
      </c>
    </row>
    <row r="341" spans="1:9" x14ac:dyDescent="0.25">
      <c r="A341">
        <v>339</v>
      </c>
      <c r="B341" t="s">
        <v>410</v>
      </c>
      <c r="C341" t="s">
        <v>268</v>
      </c>
      <c r="D341" t="s">
        <v>410</v>
      </c>
      <c r="E341" t="s">
        <v>268</v>
      </c>
      <c r="F341" t="s">
        <v>433</v>
      </c>
      <c r="H341" t="str">
        <f t="shared" si="10"/>
        <v>J2-B39</v>
      </c>
      <c r="I341" t="str">
        <f t="shared" si="11"/>
        <v>J2-B39</v>
      </c>
    </row>
    <row r="342" spans="1:9" x14ac:dyDescent="0.25">
      <c r="A342">
        <v>340</v>
      </c>
      <c r="B342" t="s">
        <v>410</v>
      </c>
      <c r="C342" t="s">
        <v>269</v>
      </c>
      <c r="D342" t="s">
        <v>410</v>
      </c>
      <c r="E342" t="s">
        <v>269</v>
      </c>
      <c r="F342" t="s">
        <v>433</v>
      </c>
      <c r="H342" t="str">
        <f t="shared" si="10"/>
        <v>J2-B40</v>
      </c>
      <c r="I342" t="str">
        <f t="shared" si="11"/>
        <v>J2-B40</v>
      </c>
    </row>
    <row r="343" spans="1:9" x14ac:dyDescent="0.25">
      <c r="A343">
        <v>341</v>
      </c>
      <c r="B343" t="s">
        <v>410</v>
      </c>
      <c r="C343" t="s">
        <v>270</v>
      </c>
      <c r="D343" t="s">
        <v>410</v>
      </c>
      <c r="E343" t="s">
        <v>270</v>
      </c>
      <c r="F343" t="s">
        <v>6310</v>
      </c>
      <c r="H343" t="str">
        <f t="shared" si="10"/>
        <v>J2-B41</v>
      </c>
      <c r="I343" t="str">
        <f t="shared" si="11"/>
        <v>J2-B41</v>
      </c>
    </row>
    <row r="344" spans="1:9" x14ac:dyDescent="0.25">
      <c r="A344">
        <v>342</v>
      </c>
      <c r="B344" t="s">
        <v>410</v>
      </c>
      <c r="C344" t="s">
        <v>271</v>
      </c>
      <c r="D344" t="s">
        <v>410</v>
      </c>
      <c r="E344" t="s">
        <v>271</v>
      </c>
      <c r="F344" t="s">
        <v>6310</v>
      </c>
      <c r="H344" t="str">
        <f t="shared" si="10"/>
        <v>J2-B42</v>
      </c>
      <c r="I344" t="str">
        <f t="shared" si="11"/>
        <v>J2-B42</v>
      </c>
    </row>
    <row r="345" spans="1:9" x14ac:dyDescent="0.25">
      <c r="A345">
        <v>343</v>
      </c>
      <c r="B345" t="s">
        <v>410</v>
      </c>
      <c r="C345" t="s">
        <v>272</v>
      </c>
      <c r="D345" t="s">
        <v>410</v>
      </c>
      <c r="E345" t="s">
        <v>272</v>
      </c>
      <c r="F345" t="s">
        <v>433</v>
      </c>
      <c r="H345" t="str">
        <f t="shared" si="10"/>
        <v>J2-B43</v>
      </c>
      <c r="I345" t="str">
        <f t="shared" si="11"/>
        <v>J2-B43</v>
      </c>
    </row>
    <row r="346" spans="1:9" x14ac:dyDescent="0.25">
      <c r="A346">
        <v>344</v>
      </c>
      <c r="B346" t="s">
        <v>410</v>
      </c>
      <c r="C346" t="s">
        <v>273</v>
      </c>
      <c r="D346" t="s">
        <v>410</v>
      </c>
      <c r="E346" t="s">
        <v>273</v>
      </c>
      <c r="F346" t="s">
        <v>433</v>
      </c>
      <c r="H346" t="str">
        <f t="shared" si="10"/>
        <v>J2-B44</v>
      </c>
      <c r="I346" t="str">
        <f t="shared" si="11"/>
        <v>J2-B44</v>
      </c>
    </row>
    <row r="347" spans="1:9" x14ac:dyDescent="0.25">
      <c r="A347">
        <v>345</v>
      </c>
      <c r="B347" t="s">
        <v>410</v>
      </c>
      <c r="C347" t="s">
        <v>274</v>
      </c>
      <c r="D347" t="s">
        <v>410</v>
      </c>
      <c r="E347" t="s">
        <v>274</v>
      </c>
      <c r="F347" t="s">
        <v>6310</v>
      </c>
      <c r="H347" t="str">
        <f t="shared" si="10"/>
        <v>J2-B45</v>
      </c>
      <c r="I347" t="str">
        <f t="shared" si="11"/>
        <v>J2-B45</v>
      </c>
    </row>
    <row r="348" spans="1:9" x14ac:dyDescent="0.25">
      <c r="A348">
        <v>346</v>
      </c>
      <c r="B348" t="s">
        <v>410</v>
      </c>
      <c r="C348" t="s">
        <v>275</v>
      </c>
      <c r="D348" t="s">
        <v>410</v>
      </c>
      <c r="E348" t="s">
        <v>275</v>
      </c>
      <c r="F348" t="s">
        <v>6310</v>
      </c>
      <c r="H348" t="str">
        <f t="shared" si="10"/>
        <v>J2-B46</v>
      </c>
      <c r="I348" t="str">
        <f t="shared" si="11"/>
        <v>J2-B46</v>
      </c>
    </row>
    <row r="349" spans="1:9" x14ac:dyDescent="0.25">
      <c r="A349">
        <v>347</v>
      </c>
      <c r="B349" t="s">
        <v>410</v>
      </c>
      <c r="C349" t="s">
        <v>276</v>
      </c>
      <c r="D349" t="s">
        <v>410</v>
      </c>
      <c r="E349" t="s">
        <v>276</v>
      </c>
      <c r="F349" t="s">
        <v>6310</v>
      </c>
      <c r="H349" t="str">
        <f t="shared" si="10"/>
        <v>J2-B47</v>
      </c>
      <c r="I349" t="str">
        <f t="shared" si="11"/>
        <v>J2-B47</v>
      </c>
    </row>
    <row r="350" spans="1:9" x14ac:dyDescent="0.25">
      <c r="A350">
        <v>348</v>
      </c>
      <c r="B350" t="s">
        <v>410</v>
      </c>
      <c r="C350" t="s">
        <v>277</v>
      </c>
      <c r="D350" t="s">
        <v>410</v>
      </c>
      <c r="E350" t="s">
        <v>277</v>
      </c>
      <c r="F350" t="s">
        <v>433</v>
      </c>
      <c r="H350" t="str">
        <f t="shared" si="10"/>
        <v>J2-B48</v>
      </c>
      <c r="I350" t="str">
        <f t="shared" si="11"/>
        <v>J2-B48</v>
      </c>
    </row>
    <row r="351" spans="1:9" x14ac:dyDescent="0.25">
      <c r="A351">
        <v>349</v>
      </c>
      <c r="B351" t="s">
        <v>410</v>
      </c>
      <c r="C351" t="s">
        <v>278</v>
      </c>
      <c r="D351" t="s">
        <v>410</v>
      </c>
      <c r="E351" t="s">
        <v>278</v>
      </c>
      <c r="F351" t="s">
        <v>433</v>
      </c>
      <c r="H351" t="str">
        <f t="shared" si="10"/>
        <v>J2-B49</v>
      </c>
      <c r="I351" t="str">
        <f t="shared" si="11"/>
        <v>J2-B49</v>
      </c>
    </row>
    <row r="352" spans="1:9" x14ac:dyDescent="0.25">
      <c r="A352">
        <v>350</v>
      </c>
      <c r="B352" t="s">
        <v>410</v>
      </c>
      <c r="C352" t="s">
        <v>279</v>
      </c>
      <c r="D352" t="s">
        <v>410</v>
      </c>
      <c r="E352" t="s">
        <v>279</v>
      </c>
      <c r="F352" t="s">
        <v>5625</v>
      </c>
      <c r="H352" t="str">
        <f t="shared" si="10"/>
        <v>J2-B50</v>
      </c>
      <c r="I352" t="str">
        <f t="shared" si="11"/>
        <v>J2-B50</v>
      </c>
    </row>
    <row r="353" spans="1:9" x14ac:dyDescent="0.25">
      <c r="A353">
        <v>351</v>
      </c>
      <c r="B353" t="s">
        <v>410</v>
      </c>
      <c r="C353" t="s">
        <v>280</v>
      </c>
      <c r="D353" t="s">
        <v>410</v>
      </c>
      <c r="E353" t="s">
        <v>280</v>
      </c>
      <c r="F353" t="s">
        <v>5625</v>
      </c>
      <c r="H353" t="str">
        <f t="shared" si="10"/>
        <v>J2-B51</v>
      </c>
      <c r="I353" t="str">
        <f t="shared" si="11"/>
        <v>J2-B51</v>
      </c>
    </row>
    <row r="354" spans="1:9" x14ac:dyDescent="0.25">
      <c r="A354">
        <v>352</v>
      </c>
      <c r="B354" t="s">
        <v>410</v>
      </c>
      <c r="C354" t="s">
        <v>281</v>
      </c>
      <c r="D354" t="s">
        <v>410</v>
      </c>
      <c r="E354" t="s">
        <v>281</v>
      </c>
      <c r="F354" t="s">
        <v>5625</v>
      </c>
      <c r="H354" t="str">
        <f t="shared" si="10"/>
        <v>J2-B52</v>
      </c>
      <c r="I354" t="str">
        <f t="shared" si="11"/>
        <v>J2-B52</v>
      </c>
    </row>
    <row r="355" spans="1:9" x14ac:dyDescent="0.25">
      <c r="A355">
        <v>353</v>
      </c>
      <c r="B355" t="s">
        <v>410</v>
      </c>
      <c r="C355" t="s">
        <v>282</v>
      </c>
      <c r="D355" t="s">
        <v>410</v>
      </c>
      <c r="E355" t="s">
        <v>282</v>
      </c>
      <c r="F355" t="s">
        <v>433</v>
      </c>
      <c r="H355" t="str">
        <f t="shared" si="10"/>
        <v>J2-B53</v>
      </c>
      <c r="I355" t="str">
        <f t="shared" si="11"/>
        <v>J2-B53</v>
      </c>
    </row>
    <row r="356" spans="1:9" x14ac:dyDescent="0.25">
      <c r="A356">
        <v>354</v>
      </c>
      <c r="B356" t="s">
        <v>410</v>
      </c>
      <c r="C356" t="s">
        <v>283</v>
      </c>
      <c r="D356" t="s">
        <v>410</v>
      </c>
      <c r="E356" t="s">
        <v>283</v>
      </c>
      <c r="F356" t="s">
        <v>433</v>
      </c>
      <c r="H356" t="str">
        <f t="shared" si="10"/>
        <v>J2-B54</v>
      </c>
      <c r="I356" t="str">
        <f t="shared" si="11"/>
        <v>J2-B54</v>
      </c>
    </row>
    <row r="357" spans="1:9" x14ac:dyDescent="0.25">
      <c r="A357">
        <v>355</v>
      </c>
      <c r="B357" t="s">
        <v>410</v>
      </c>
      <c r="C357" t="s">
        <v>284</v>
      </c>
      <c r="D357" t="s">
        <v>410</v>
      </c>
      <c r="E357" t="s">
        <v>284</v>
      </c>
      <c r="F357" t="s">
        <v>433</v>
      </c>
      <c r="H357" t="str">
        <f t="shared" si="10"/>
        <v>J2-B55</v>
      </c>
      <c r="I357" t="str">
        <f t="shared" si="11"/>
        <v>J2-B55</v>
      </c>
    </row>
    <row r="358" spans="1:9" x14ac:dyDescent="0.25">
      <c r="A358">
        <v>356</v>
      </c>
      <c r="B358" t="s">
        <v>410</v>
      </c>
      <c r="C358" t="s">
        <v>285</v>
      </c>
      <c r="D358" t="s">
        <v>410</v>
      </c>
      <c r="E358" t="s">
        <v>285</v>
      </c>
      <c r="F358" t="s">
        <v>433</v>
      </c>
      <c r="H358" t="str">
        <f t="shared" si="10"/>
        <v>J2-B56</v>
      </c>
      <c r="I358" t="str">
        <f t="shared" si="11"/>
        <v>J2-B56</v>
      </c>
    </row>
    <row r="359" spans="1:9" x14ac:dyDescent="0.25">
      <c r="A359">
        <v>357</v>
      </c>
      <c r="B359" t="s">
        <v>410</v>
      </c>
      <c r="C359" t="s">
        <v>286</v>
      </c>
      <c r="D359" t="s">
        <v>410</v>
      </c>
      <c r="E359" t="s">
        <v>286</v>
      </c>
      <c r="F359" t="s">
        <v>5625</v>
      </c>
      <c r="H359" t="str">
        <f t="shared" si="10"/>
        <v>J2-B57</v>
      </c>
      <c r="I359" t="str">
        <f t="shared" si="11"/>
        <v>J2-B57</v>
      </c>
    </row>
    <row r="360" spans="1:9" x14ac:dyDescent="0.25">
      <c r="A360">
        <v>358</v>
      </c>
      <c r="B360" t="s">
        <v>410</v>
      </c>
      <c r="C360" t="s">
        <v>287</v>
      </c>
      <c r="D360" t="s">
        <v>410</v>
      </c>
      <c r="E360" t="s">
        <v>287</v>
      </c>
      <c r="F360" t="s">
        <v>5625</v>
      </c>
      <c r="H360" t="str">
        <f t="shared" si="10"/>
        <v>J2-B58</v>
      </c>
      <c r="I360" t="str">
        <f t="shared" si="11"/>
        <v>J2-B58</v>
      </c>
    </row>
    <row r="361" spans="1:9" x14ac:dyDescent="0.25">
      <c r="A361">
        <v>359</v>
      </c>
      <c r="B361" t="s">
        <v>410</v>
      </c>
      <c r="C361" t="s">
        <v>288</v>
      </c>
      <c r="D361" t="s">
        <v>410</v>
      </c>
      <c r="E361" t="s">
        <v>288</v>
      </c>
      <c r="F361" t="s">
        <v>5625</v>
      </c>
      <c r="H361" t="str">
        <f t="shared" si="10"/>
        <v>J2-B59</v>
      </c>
      <c r="I361" t="str">
        <f t="shared" si="11"/>
        <v>J2-B59</v>
      </c>
    </row>
    <row r="362" spans="1:9" x14ac:dyDescent="0.25">
      <c r="A362">
        <v>360</v>
      </c>
      <c r="B362" t="s">
        <v>410</v>
      </c>
      <c r="C362" t="s">
        <v>289</v>
      </c>
      <c r="D362" t="s">
        <v>410</v>
      </c>
      <c r="E362" t="s">
        <v>289</v>
      </c>
      <c r="F362" t="s">
        <v>5625</v>
      </c>
      <c r="H362" t="str">
        <f t="shared" si="10"/>
        <v>J2-B60</v>
      </c>
      <c r="I362" t="str">
        <f t="shared" si="11"/>
        <v>J2-B60</v>
      </c>
    </row>
    <row r="363" spans="1:9" x14ac:dyDescent="0.25">
      <c r="A363">
        <v>361</v>
      </c>
      <c r="B363" t="s">
        <v>410</v>
      </c>
      <c r="C363" t="s">
        <v>290</v>
      </c>
      <c r="D363" t="s">
        <v>410</v>
      </c>
      <c r="E363" t="s">
        <v>290</v>
      </c>
      <c r="F363" t="s">
        <v>433</v>
      </c>
      <c r="H363" t="str">
        <f t="shared" si="10"/>
        <v>J2-C1</v>
      </c>
      <c r="I363" t="str">
        <f t="shared" si="11"/>
        <v>J2-C1</v>
      </c>
    </row>
    <row r="364" spans="1:9" x14ac:dyDescent="0.25">
      <c r="A364">
        <v>362</v>
      </c>
      <c r="B364" t="s">
        <v>410</v>
      </c>
      <c r="C364" t="s">
        <v>291</v>
      </c>
      <c r="D364" t="s">
        <v>410</v>
      </c>
      <c r="E364" t="s">
        <v>291</v>
      </c>
      <c r="F364" t="s">
        <v>6008</v>
      </c>
      <c r="H364" t="str">
        <f t="shared" si="10"/>
        <v>J2-C2</v>
      </c>
      <c r="I364" t="str">
        <f t="shared" si="11"/>
        <v>J2-C2</v>
      </c>
    </row>
    <row r="365" spans="1:9" x14ac:dyDescent="0.25">
      <c r="A365">
        <v>363</v>
      </c>
      <c r="B365" t="s">
        <v>410</v>
      </c>
      <c r="C365" t="s">
        <v>292</v>
      </c>
      <c r="D365" t="s">
        <v>410</v>
      </c>
      <c r="E365" t="s">
        <v>292</v>
      </c>
      <c r="F365" t="s">
        <v>6008</v>
      </c>
      <c r="H365" t="str">
        <f t="shared" si="10"/>
        <v>J2-C3</v>
      </c>
      <c r="I365" t="str">
        <f t="shared" si="11"/>
        <v>J2-C3</v>
      </c>
    </row>
    <row r="366" spans="1:9" x14ac:dyDescent="0.25">
      <c r="A366">
        <v>364</v>
      </c>
      <c r="B366" t="s">
        <v>410</v>
      </c>
      <c r="C366" t="s">
        <v>293</v>
      </c>
      <c r="D366" t="s">
        <v>410</v>
      </c>
      <c r="E366" t="s">
        <v>293</v>
      </c>
      <c r="F366" t="s">
        <v>433</v>
      </c>
      <c r="H366" t="str">
        <f t="shared" si="10"/>
        <v>J2-C4</v>
      </c>
      <c r="I366" t="str">
        <f t="shared" si="11"/>
        <v>J2-C4</v>
      </c>
    </row>
    <row r="367" spans="1:9" x14ac:dyDescent="0.25">
      <c r="A367">
        <v>365</v>
      </c>
      <c r="B367" t="s">
        <v>410</v>
      </c>
      <c r="C367" t="s">
        <v>294</v>
      </c>
      <c r="D367" t="s">
        <v>410</v>
      </c>
      <c r="E367" t="s">
        <v>294</v>
      </c>
      <c r="F367" t="s">
        <v>433</v>
      </c>
      <c r="H367" t="str">
        <f t="shared" si="10"/>
        <v>J2-C5</v>
      </c>
      <c r="I367" t="str">
        <f t="shared" si="11"/>
        <v>J2-C5</v>
      </c>
    </row>
    <row r="368" spans="1:9" x14ac:dyDescent="0.25">
      <c r="A368">
        <v>366</v>
      </c>
      <c r="B368" t="s">
        <v>410</v>
      </c>
      <c r="C368" t="s">
        <v>295</v>
      </c>
      <c r="D368" t="s">
        <v>410</v>
      </c>
      <c r="E368" t="s">
        <v>295</v>
      </c>
      <c r="F368" t="s">
        <v>5583</v>
      </c>
      <c r="H368" t="str">
        <f t="shared" si="10"/>
        <v>J2-C6</v>
      </c>
      <c r="I368" t="str">
        <f t="shared" si="11"/>
        <v>J2-C6</v>
      </c>
    </row>
    <row r="369" spans="1:9" x14ac:dyDescent="0.25">
      <c r="A369">
        <v>367</v>
      </c>
      <c r="B369" t="s">
        <v>410</v>
      </c>
      <c r="C369" t="s">
        <v>296</v>
      </c>
      <c r="D369" t="s">
        <v>410</v>
      </c>
      <c r="E369" t="s">
        <v>296</v>
      </c>
      <c r="F369" t="s">
        <v>5583</v>
      </c>
      <c r="H369" t="str">
        <f t="shared" si="10"/>
        <v>J2-C7</v>
      </c>
      <c r="I369" t="str">
        <f t="shared" si="11"/>
        <v>J2-C7</v>
      </c>
    </row>
    <row r="370" spans="1:9" x14ac:dyDescent="0.25">
      <c r="A370">
        <v>368</v>
      </c>
      <c r="B370" t="s">
        <v>410</v>
      </c>
      <c r="C370" t="s">
        <v>297</v>
      </c>
      <c r="D370" t="s">
        <v>410</v>
      </c>
      <c r="E370" t="s">
        <v>297</v>
      </c>
      <c r="F370" t="s">
        <v>433</v>
      </c>
      <c r="H370" t="str">
        <f t="shared" si="10"/>
        <v>J2-C8</v>
      </c>
      <c r="I370" t="str">
        <f t="shared" si="11"/>
        <v>J2-C8</v>
      </c>
    </row>
    <row r="371" spans="1:9" x14ac:dyDescent="0.25">
      <c r="A371">
        <v>369</v>
      </c>
      <c r="B371" t="s">
        <v>410</v>
      </c>
      <c r="C371" t="s">
        <v>298</v>
      </c>
      <c r="D371" t="s">
        <v>410</v>
      </c>
      <c r="E371" t="s">
        <v>298</v>
      </c>
      <c r="F371" t="s">
        <v>433</v>
      </c>
      <c r="H371" t="str">
        <f t="shared" si="10"/>
        <v>J2-C9</v>
      </c>
      <c r="I371" t="str">
        <f t="shared" si="11"/>
        <v>J2-C9</v>
      </c>
    </row>
    <row r="372" spans="1:9" x14ac:dyDescent="0.25">
      <c r="A372">
        <v>370</v>
      </c>
      <c r="B372" t="s">
        <v>410</v>
      </c>
      <c r="C372" t="s">
        <v>299</v>
      </c>
      <c r="D372" t="s">
        <v>410</v>
      </c>
      <c r="E372" t="s">
        <v>299</v>
      </c>
      <c r="F372" t="s">
        <v>5588</v>
      </c>
      <c r="H372" t="str">
        <f t="shared" si="10"/>
        <v>J2-C10</v>
      </c>
      <c r="I372" t="str">
        <f t="shared" si="11"/>
        <v>J2-C10</v>
      </c>
    </row>
    <row r="373" spans="1:9" x14ac:dyDescent="0.25">
      <c r="A373">
        <v>371</v>
      </c>
      <c r="B373" t="s">
        <v>410</v>
      </c>
      <c r="C373" t="s">
        <v>300</v>
      </c>
      <c r="D373" t="s">
        <v>410</v>
      </c>
      <c r="E373" t="s">
        <v>300</v>
      </c>
      <c r="F373" t="s">
        <v>5588</v>
      </c>
      <c r="H373" t="str">
        <f t="shared" si="10"/>
        <v>J2-C11</v>
      </c>
      <c r="I373" t="str">
        <f t="shared" si="11"/>
        <v>J2-C11</v>
      </c>
    </row>
    <row r="374" spans="1:9" x14ac:dyDescent="0.25">
      <c r="A374">
        <v>372</v>
      </c>
      <c r="B374" t="s">
        <v>410</v>
      </c>
      <c r="C374" t="s">
        <v>301</v>
      </c>
      <c r="D374" t="s">
        <v>410</v>
      </c>
      <c r="E374" t="s">
        <v>301</v>
      </c>
      <c r="F374" t="s">
        <v>433</v>
      </c>
      <c r="H374" t="str">
        <f t="shared" si="10"/>
        <v>J2-C12</v>
      </c>
      <c r="I374" t="str">
        <f t="shared" si="11"/>
        <v>J2-C12</v>
      </c>
    </row>
    <row r="375" spans="1:9" x14ac:dyDescent="0.25">
      <c r="A375">
        <v>373</v>
      </c>
      <c r="B375" t="s">
        <v>410</v>
      </c>
      <c r="C375" t="s">
        <v>302</v>
      </c>
      <c r="D375" t="s">
        <v>410</v>
      </c>
      <c r="E375" t="s">
        <v>302</v>
      </c>
      <c r="F375" t="s">
        <v>433</v>
      </c>
      <c r="H375" t="str">
        <f t="shared" si="10"/>
        <v>J2-C13</v>
      </c>
      <c r="I375" t="str">
        <f t="shared" si="11"/>
        <v>J2-C13</v>
      </c>
    </row>
    <row r="376" spans="1:9" x14ac:dyDescent="0.25">
      <c r="A376">
        <v>374</v>
      </c>
      <c r="B376" t="s">
        <v>410</v>
      </c>
      <c r="C376" t="s">
        <v>303</v>
      </c>
      <c r="D376" t="s">
        <v>410</v>
      </c>
      <c r="E376" t="s">
        <v>303</v>
      </c>
      <c r="F376" t="s">
        <v>5588</v>
      </c>
      <c r="H376" t="str">
        <f t="shared" si="10"/>
        <v>J2-C14</v>
      </c>
      <c r="I376" t="str">
        <f t="shared" si="11"/>
        <v>J2-C14</v>
      </c>
    </row>
    <row r="377" spans="1:9" x14ac:dyDescent="0.25">
      <c r="A377">
        <v>375</v>
      </c>
      <c r="B377" t="s">
        <v>410</v>
      </c>
      <c r="C377" t="s">
        <v>304</v>
      </c>
      <c r="D377" t="s">
        <v>410</v>
      </c>
      <c r="E377" t="s">
        <v>304</v>
      </c>
      <c r="F377" t="s">
        <v>5588</v>
      </c>
      <c r="H377" t="str">
        <f t="shared" si="10"/>
        <v>J2-C15</v>
      </c>
      <c r="I377" t="str">
        <f t="shared" si="11"/>
        <v>J2-C15</v>
      </c>
    </row>
    <row r="378" spans="1:9" x14ac:dyDescent="0.25">
      <c r="A378">
        <v>376</v>
      </c>
      <c r="B378" t="s">
        <v>410</v>
      </c>
      <c r="C378" t="s">
        <v>305</v>
      </c>
      <c r="D378" t="s">
        <v>410</v>
      </c>
      <c r="E378" t="s">
        <v>305</v>
      </c>
      <c r="F378" t="s">
        <v>433</v>
      </c>
      <c r="H378" t="str">
        <f t="shared" si="10"/>
        <v>J2-C16</v>
      </c>
      <c r="I378" t="str">
        <f t="shared" si="11"/>
        <v>J2-C16</v>
      </c>
    </row>
    <row r="379" spans="1:9" x14ac:dyDescent="0.25">
      <c r="A379">
        <v>377</v>
      </c>
      <c r="B379" t="s">
        <v>410</v>
      </c>
      <c r="C379" t="s">
        <v>306</v>
      </c>
      <c r="D379" t="s">
        <v>410</v>
      </c>
      <c r="E379" t="s">
        <v>306</v>
      </c>
      <c r="F379" t="s">
        <v>433</v>
      </c>
      <c r="H379" t="str">
        <f t="shared" si="10"/>
        <v>J2-C17</v>
      </c>
      <c r="I379" t="str">
        <f t="shared" si="11"/>
        <v>J2-C17</v>
      </c>
    </row>
    <row r="380" spans="1:9" x14ac:dyDescent="0.25">
      <c r="A380">
        <v>378</v>
      </c>
      <c r="B380" t="s">
        <v>410</v>
      </c>
      <c r="C380" t="s">
        <v>307</v>
      </c>
      <c r="D380" t="s">
        <v>410</v>
      </c>
      <c r="E380" t="s">
        <v>307</v>
      </c>
      <c r="F380" t="s">
        <v>5828</v>
      </c>
      <c r="H380" t="str">
        <f t="shared" si="10"/>
        <v>J2-C18</v>
      </c>
      <c r="I380" t="str">
        <f t="shared" si="11"/>
        <v>J2-C18</v>
      </c>
    </row>
    <row r="381" spans="1:9" x14ac:dyDescent="0.25">
      <c r="A381">
        <v>379</v>
      </c>
      <c r="B381" t="s">
        <v>410</v>
      </c>
      <c r="C381" t="s">
        <v>308</v>
      </c>
      <c r="D381" t="s">
        <v>410</v>
      </c>
      <c r="E381" t="s">
        <v>308</v>
      </c>
      <c r="F381" t="s">
        <v>5828</v>
      </c>
      <c r="H381" t="str">
        <f t="shared" si="10"/>
        <v>J2-C19</v>
      </c>
      <c r="I381" t="str">
        <f t="shared" si="11"/>
        <v>J2-C19</v>
      </c>
    </row>
    <row r="382" spans="1:9" x14ac:dyDescent="0.25">
      <c r="A382">
        <v>380</v>
      </c>
      <c r="B382" t="s">
        <v>410</v>
      </c>
      <c r="C382" t="s">
        <v>309</v>
      </c>
      <c r="D382" t="s">
        <v>410</v>
      </c>
      <c r="E382" t="s">
        <v>309</v>
      </c>
      <c r="F382" t="s">
        <v>433</v>
      </c>
      <c r="H382" t="str">
        <f t="shared" si="10"/>
        <v>J2-C20</v>
      </c>
      <c r="I382" t="str">
        <f t="shared" si="11"/>
        <v>J2-C20</v>
      </c>
    </row>
    <row r="383" spans="1:9" x14ac:dyDescent="0.25">
      <c r="A383">
        <v>381</v>
      </c>
      <c r="B383" t="s">
        <v>410</v>
      </c>
      <c r="C383" t="s">
        <v>310</v>
      </c>
      <c r="D383" t="s">
        <v>410</v>
      </c>
      <c r="E383" t="s">
        <v>310</v>
      </c>
      <c r="F383" t="s">
        <v>433</v>
      </c>
      <c r="H383" t="str">
        <f t="shared" si="10"/>
        <v>J2-C21</v>
      </c>
      <c r="I383" t="str">
        <f t="shared" si="11"/>
        <v>J2-C21</v>
      </c>
    </row>
    <row r="384" spans="1:9" x14ac:dyDescent="0.25">
      <c r="A384">
        <v>382</v>
      </c>
      <c r="B384" t="s">
        <v>410</v>
      </c>
      <c r="C384" t="s">
        <v>311</v>
      </c>
      <c r="D384" t="s">
        <v>410</v>
      </c>
      <c r="E384" t="s">
        <v>311</v>
      </c>
      <c r="F384" t="s">
        <v>5828</v>
      </c>
      <c r="H384" t="str">
        <f t="shared" si="10"/>
        <v>J2-C22</v>
      </c>
      <c r="I384" t="str">
        <f t="shared" si="11"/>
        <v>J2-C22</v>
      </c>
    </row>
    <row r="385" spans="1:9" x14ac:dyDescent="0.25">
      <c r="A385">
        <v>383</v>
      </c>
      <c r="B385" t="s">
        <v>410</v>
      </c>
      <c r="C385" t="s">
        <v>312</v>
      </c>
      <c r="D385" t="s">
        <v>410</v>
      </c>
      <c r="E385" t="s">
        <v>312</v>
      </c>
      <c r="F385" t="s">
        <v>5828</v>
      </c>
      <c r="H385" t="str">
        <f t="shared" si="10"/>
        <v>J2-C23</v>
      </c>
      <c r="I385" t="str">
        <f t="shared" si="11"/>
        <v>J2-C23</v>
      </c>
    </row>
    <row r="386" spans="1:9" x14ac:dyDescent="0.25">
      <c r="A386">
        <v>384</v>
      </c>
      <c r="B386" t="s">
        <v>410</v>
      </c>
      <c r="C386" t="s">
        <v>313</v>
      </c>
      <c r="D386" t="s">
        <v>410</v>
      </c>
      <c r="E386" t="s">
        <v>313</v>
      </c>
      <c r="F386" t="s">
        <v>433</v>
      </c>
      <c r="H386" t="str">
        <f t="shared" si="10"/>
        <v>J2-C24</v>
      </c>
      <c r="I386" t="str">
        <f t="shared" si="11"/>
        <v>J2-C24</v>
      </c>
    </row>
    <row r="387" spans="1:9" x14ac:dyDescent="0.25">
      <c r="A387">
        <v>385</v>
      </c>
      <c r="B387" t="s">
        <v>410</v>
      </c>
      <c r="C387" t="s">
        <v>314</v>
      </c>
      <c r="D387" t="s">
        <v>410</v>
      </c>
      <c r="E387" t="s">
        <v>314</v>
      </c>
      <c r="F387" t="s">
        <v>433</v>
      </c>
      <c r="H387" t="str">
        <f t="shared" si="10"/>
        <v>J2-C25</v>
      </c>
      <c r="I387" t="str">
        <f t="shared" si="11"/>
        <v>J2-C25</v>
      </c>
    </row>
    <row r="388" spans="1:9" x14ac:dyDescent="0.25">
      <c r="A388">
        <v>386</v>
      </c>
      <c r="B388" t="s">
        <v>410</v>
      </c>
      <c r="C388" t="s">
        <v>315</v>
      </c>
      <c r="D388" t="s">
        <v>410</v>
      </c>
      <c r="E388" t="s">
        <v>315</v>
      </c>
      <c r="F388" t="s">
        <v>5583</v>
      </c>
      <c r="H388" t="str">
        <f t="shared" ref="H388:H451" si="12">B388&amp;"-"&amp;C388</f>
        <v>J2-C26</v>
      </c>
      <c r="I388" t="str">
        <f t="shared" ref="I388:I451" si="13">D388&amp;"-"&amp;E388</f>
        <v>J2-C26</v>
      </c>
    </row>
    <row r="389" spans="1:9" x14ac:dyDescent="0.25">
      <c r="A389">
        <v>387</v>
      </c>
      <c r="B389" t="s">
        <v>410</v>
      </c>
      <c r="C389" t="s">
        <v>316</v>
      </c>
      <c r="D389" t="s">
        <v>410</v>
      </c>
      <c r="E389" t="s">
        <v>316</v>
      </c>
      <c r="F389" t="s">
        <v>5583</v>
      </c>
      <c r="H389" t="str">
        <f t="shared" si="12"/>
        <v>J2-C27</v>
      </c>
      <c r="I389" t="str">
        <f t="shared" si="13"/>
        <v>J2-C27</v>
      </c>
    </row>
    <row r="390" spans="1:9" x14ac:dyDescent="0.25">
      <c r="A390">
        <v>388</v>
      </c>
      <c r="B390" t="s">
        <v>410</v>
      </c>
      <c r="C390" t="s">
        <v>317</v>
      </c>
      <c r="D390" t="s">
        <v>410</v>
      </c>
      <c r="E390" t="s">
        <v>317</v>
      </c>
      <c r="F390" t="s">
        <v>433</v>
      </c>
      <c r="H390" t="str">
        <f t="shared" si="12"/>
        <v>J2-C28</v>
      </c>
      <c r="I390" t="str">
        <f t="shared" si="13"/>
        <v>J2-C28</v>
      </c>
    </row>
    <row r="391" spans="1:9" x14ac:dyDescent="0.25">
      <c r="A391">
        <v>389</v>
      </c>
      <c r="B391" t="s">
        <v>410</v>
      </c>
      <c r="C391" t="s">
        <v>318</v>
      </c>
      <c r="D391" t="s">
        <v>410</v>
      </c>
      <c r="E391" t="s">
        <v>318</v>
      </c>
      <c r="F391" t="s">
        <v>433</v>
      </c>
      <c r="H391" t="str">
        <f t="shared" si="12"/>
        <v>J2-C29</v>
      </c>
      <c r="I391" t="str">
        <f t="shared" si="13"/>
        <v>J2-C29</v>
      </c>
    </row>
    <row r="392" spans="1:9" x14ac:dyDescent="0.25">
      <c r="A392">
        <v>390</v>
      </c>
      <c r="B392" t="s">
        <v>410</v>
      </c>
      <c r="C392" t="s">
        <v>319</v>
      </c>
      <c r="D392" t="s">
        <v>410</v>
      </c>
      <c r="E392" t="s">
        <v>319</v>
      </c>
      <c r="F392" t="s">
        <v>6310</v>
      </c>
      <c r="H392" t="str">
        <f t="shared" si="12"/>
        <v>J2-C30</v>
      </c>
      <c r="I392" t="str">
        <f t="shared" si="13"/>
        <v>J2-C30</v>
      </c>
    </row>
    <row r="393" spans="1:9" x14ac:dyDescent="0.25">
      <c r="A393">
        <v>391</v>
      </c>
      <c r="B393" t="s">
        <v>410</v>
      </c>
      <c r="C393" t="s">
        <v>320</v>
      </c>
      <c r="D393" t="s">
        <v>410</v>
      </c>
      <c r="E393" t="s">
        <v>320</v>
      </c>
      <c r="F393" t="s">
        <v>6310</v>
      </c>
      <c r="H393" t="str">
        <f t="shared" si="12"/>
        <v>J2-C31</v>
      </c>
      <c r="I393" t="str">
        <f t="shared" si="13"/>
        <v>J2-C31</v>
      </c>
    </row>
    <row r="394" spans="1:9" x14ac:dyDescent="0.25">
      <c r="A394">
        <v>392</v>
      </c>
      <c r="B394" t="s">
        <v>410</v>
      </c>
      <c r="C394" t="s">
        <v>321</v>
      </c>
      <c r="D394" t="s">
        <v>410</v>
      </c>
      <c r="E394" t="s">
        <v>321</v>
      </c>
      <c r="F394" t="s">
        <v>6310</v>
      </c>
      <c r="H394" t="str">
        <f t="shared" si="12"/>
        <v>J2-C32</v>
      </c>
      <c r="I394" t="str">
        <f t="shared" si="13"/>
        <v>J2-C32</v>
      </c>
    </row>
    <row r="395" spans="1:9" x14ac:dyDescent="0.25">
      <c r="A395">
        <v>393</v>
      </c>
      <c r="B395" t="s">
        <v>410</v>
      </c>
      <c r="C395" t="s">
        <v>322</v>
      </c>
      <c r="D395" t="s">
        <v>410</v>
      </c>
      <c r="E395" t="s">
        <v>322</v>
      </c>
      <c r="F395" t="s">
        <v>6310</v>
      </c>
      <c r="H395" t="str">
        <f t="shared" si="12"/>
        <v>J2-C33</v>
      </c>
      <c r="I395" t="str">
        <f t="shared" si="13"/>
        <v>J2-C33</v>
      </c>
    </row>
    <row r="396" spans="1:9" x14ac:dyDescent="0.25">
      <c r="A396">
        <v>394</v>
      </c>
      <c r="B396" t="s">
        <v>410</v>
      </c>
      <c r="C396" t="s">
        <v>323</v>
      </c>
      <c r="D396" t="s">
        <v>410</v>
      </c>
      <c r="E396" t="s">
        <v>323</v>
      </c>
      <c r="F396" t="s">
        <v>6310</v>
      </c>
      <c r="H396" t="str">
        <f t="shared" si="12"/>
        <v>J2-C34</v>
      </c>
      <c r="I396" t="str">
        <f t="shared" si="13"/>
        <v>J2-C34</v>
      </c>
    </row>
    <row r="397" spans="1:9" x14ac:dyDescent="0.25">
      <c r="A397">
        <v>395</v>
      </c>
      <c r="B397" t="s">
        <v>410</v>
      </c>
      <c r="C397" t="s">
        <v>324</v>
      </c>
      <c r="D397" t="s">
        <v>410</v>
      </c>
      <c r="E397" t="s">
        <v>324</v>
      </c>
      <c r="F397" t="s">
        <v>6310</v>
      </c>
      <c r="H397" t="str">
        <f t="shared" si="12"/>
        <v>J2-C35</v>
      </c>
      <c r="I397" t="str">
        <f t="shared" si="13"/>
        <v>J2-C35</v>
      </c>
    </row>
    <row r="398" spans="1:9" x14ac:dyDescent="0.25">
      <c r="A398">
        <v>396</v>
      </c>
      <c r="B398" t="s">
        <v>410</v>
      </c>
      <c r="C398" t="s">
        <v>325</v>
      </c>
      <c r="D398" t="s">
        <v>410</v>
      </c>
      <c r="E398" t="s">
        <v>325</v>
      </c>
      <c r="F398" t="s">
        <v>6310</v>
      </c>
      <c r="H398" t="str">
        <f t="shared" si="12"/>
        <v>J2-C36</v>
      </c>
      <c r="I398" t="str">
        <f t="shared" si="13"/>
        <v>J2-C36</v>
      </c>
    </row>
    <row r="399" spans="1:9" x14ac:dyDescent="0.25">
      <c r="A399">
        <v>397</v>
      </c>
      <c r="B399" t="s">
        <v>410</v>
      </c>
      <c r="C399" t="s">
        <v>326</v>
      </c>
      <c r="D399" t="s">
        <v>410</v>
      </c>
      <c r="E399" t="s">
        <v>326</v>
      </c>
      <c r="F399" t="s">
        <v>6310</v>
      </c>
      <c r="H399" t="str">
        <f t="shared" si="12"/>
        <v>J2-C37</v>
      </c>
      <c r="I399" t="str">
        <f t="shared" si="13"/>
        <v>J2-C37</v>
      </c>
    </row>
    <row r="400" spans="1:9" x14ac:dyDescent="0.25">
      <c r="A400">
        <v>398</v>
      </c>
      <c r="B400" t="s">
        <v>410</v>
      </c>
      <c r="C400" t="s">
        <v>327</v>
      </c>
      <c r="D400" t="s">
        <v>410</v>
      </c>
      <c r="E400" t="s">
        <v>327</v>
      </c>
      <c r="F400" t="s">
        <v>433</v>
      </c>
      <c r="H400" t="str">
        <f t="shared" si="12"/>
        <v>J2-C38</v>
      </c>
      <c r="I400" t="str">
        <f t="shared" si="13"/>
        <v>J2-C38</v>
      </c>
    </row>
    <row r="401" spans="1:9" x14ac:dyDescent="0.25">
      <c r="A401">
        <v>399</v>
      </c>
      <c r="B401" t="s">
        <v>410</v>
      </c>
      <c r="C401" t="s">
        <v>328</v>
      </c>
      <c r="D401" t="s">
        <v>410</v>
      </c>
      <c r="E401" t="s">
        <v>328</v>
      </c>
      <c r="F401" t="s">
        <v>433</v>
      </c>
      <c r="H401" t="str">
        <f t="shared" si="12"/>
        <v>J2-C39</v>
      </c>
      <c r="I401" t="str">
        <f t="shared" si="13"/>
        <v>J2-C39</v>
      </c>
    </row>
    <row r="402" spans="1:9" x14ac:dyDescent="0.25">
      <c r="A402">
        <v>400</v>
      </c>
      <c r="B402" t="s">
        <v>410</v>
      </c>
      <c r="C402" t="s">
        <v>329</v>
      </c>
      <c r="D402" t="s">
        <v>410</v>
      </c>
      <c r="E402" t="s">
        <v>329</v>
      </c>
      <c r="F402" t="s">
        <v>5583</v>
      </c>
      <c r="H402" t="str">
        <f t="shared" si="12"/>
        <v>J2-C40</v>
      </c>
      <c r="I402" t="str">
        <f t="shared" si="13"/>
        <v>J2-C40</v>
      </c>
    </row>
    <row r="403" spans="1:9" x14ac:dyDescent="0.25">
      <c r="A403">
        <v>401</v>
      </c>
      <c r="B403" t="s">
        <v>410</v>
      </c>
      <c r="C403" t="s">
        <v>330</v>
      </c>
      <c r="D403" t="s">
        <v>410</v>
      </c>
      <c r="E403" t="s">
        <v>330</v>
      </c>
      <c r="F403" t="s">
        <v>5583</v>
      </c>
      <c r="H403" t="str">
        <f t="shared" si="12"/>
        <v>J2-C41</v>
      </c>
      <c r="I403" t="str">
        <f t="shared" si="13"/>
        <v>J2-C41</v>
      </c>
    </row>
    <row r="404" spans="1:9" x14ac:dyDescent="0.25">
      <c r="A404">
        <v>402</v>
      </c>
      <c r="B404" t="s">
        <v>410</v>
      </c>
      <c r="C404" t="s">
        <v>331</v>
      </c>
      <c r="D404" t="s">
        <v>410</v>
      </c>
      <c r="E404" t="s">
        <v>331</v>
      </c>
      <c r="F404" t="s">
        <v>433</v>
      </c>
      <c r="H404" t="str">
        <f t="shared" si="12"/>
        <v>J2-C42</v>
      </c>
      <c r="I404" t="str">
        <f t="shared" si="13"/>
        <v>J2-C42</v>
      </c>
    </row>
    <row r="405" spans="1:9" x14ac:dyDescent="0.25">
      <c r="A405">
        <v>403</v>
      </c>
      <c r="B405" t="s">
        <v>410</v>
      </c>
      <c r="C405" t="s">
        <v>332</v>
      </c>
      <c r="D405" t="s">
        <v>410</v>
      </c>
      <c r="E405" t="s">
        <v>332</v>
      </c>
      <c r="F405" t="s">
        <v>433</v>
      </c>
      <c r="H405" t="str">
        <f t="shared" si="12"/>
        <v>J2-C43</v>
      </c>
      <c r="I405" t="str">
        <f t="shared" si="13"/>
        <v>J2-C43</v>
      </c>
    </row>
    <row r="406" spans="1:9" x14ac:dyDescent="0.25">
      <c r="A406">
        <v>404</v>
      </c>
      <c r="B406" t="s">
        <v>410</v>
      </c>
      <c r="C406" t="s">
        <v>333</v>
      </c>
      <c r="D406" t="s">
        <v>410</v>
      </c>
      <c r="E406" t="s">
        <v>333</v>
      </c>
      <c r="F406" t="s">
        <v>6310</v>
      </c>
      <c r="H406" t="str">
        <f t="shared" si="12"/>
        <v>J2-C44</v>
      </c>
      <c r="I406" t="str">
        <f t="shared" si="13"/>
        <v>J2-C44</v>
      </c>
    </row>
    <row r="407" spans="1:9" x14ac:dyDescent="0.25">
      <c r="A407">
        <v>405</v>
      </c>
      <c r="B407" t="s">
        <v>410</v>
      </c>
      <c r="C407" t="s">
        <v>334</v>
      </c>
      <c r="D407" t="s">
        <v>410</v>
      </c>
      <c r="E407" t="s">
        <v>334</v>
      </c>
      <c r="F407" t="s">
        <v>6310</v>
      </c>
      <c r="H407" t="str">
        <f t="shared" si="12"/>
        <v>J2-C45</v>
      </c>
      <c r="I407" t="str">
        <f t="shared" si="13"/>
        <v>J2-C45</v>
      </c>
    </row>
    <row r="408" spans="1:9" x14ac:dyDescent="0.25">
      <c r="A408">
        <v>406</v>
      </c>
      <c r="B408" t="s">
        <v>410</v>
      </c>
      <c r="C408" t="s">
        <v>335</v>
      </c>
      <c r="D408" t="s">
        <v>410</v>
      </c>
      <c r="E408" t="s">
        <v>335</v>
      </c>
      <c r="F408" t="s">
        <v>6310</v>
      </c>
      <c r="H408" t="str">
        <f t="shared" si="12"/>
        <v>J2-C46</v>
      </c>
      <c r="I408" t="str">
        <f t="shared" si="13"/>
        <v>J2-C46</v>
      </c>
    </row>
    <row r="409" spans="1:9" x14ac:dyDescent="0.25">
      <c r="A409">
        <v>407</v>
      </c>
      <c r="B409" t="s">
        <v>410</v>
      </c>
      <c r="C409" t="s">
        <v>336</v>
      </c>
      <c r="D409" t="s">
        <v>410</v>
      </c>
      <c r="E409" t="s">
        <v>336</v>
      </c>
      <c r="F409" t="s">
        <v>6310</v>
      </c>
      <c r="H409" t="str">
        <f t="shared" si="12"/>
        <v>J2-C47</v>
      </c>
      <c r="I409" t="str">
        <f t="shared" si="13"/>
        <v>J2-C47</v>
      </c>
    </row>
    <row r="410" spans="1:9" x14ac:dyDescent="0.25">
      <c r="A410">
        <v>408</v>
      </c>
      <c r="B410" t="s">
        <v>410</v>
      </c>
      <c r="C410" t="s">
        <v>337</v>
      </c>
      <c r="D410" t="s">
        <v>410</v>
      </c>
      <c r="E410" t="s">
        <v>337</v>
      </c>
      <c r="F410" t="s">
        <v>433</v>
      </c>
      <c r="H410" t="str">
        <f t="shared" si="12"/>
        <v>J2-C48</v>
      </c>
      <c r="I410" t="str">
        <f t="shared" si="13"/>
        <v>J2-C48</v>
      </c>
    </row>
    <row r="411" spans="1:9" x14ac:dyDescent="0.25">
      <c r="A411">
        <v>409</v>
      </c>
      <c r="B411" t="s">
        <v>410</v>
      </c>
      <c r="C411" t="s">
        <v>338</v>
      </c>
      <c r="D411" t="s">
        <v>410</v>
      </c>
      <c r="E411" t="s">
        <v>338</v>
      </c>
      <c r="F411" t="s">
        <v>433</v>
      </c>
      <c r="H411" t="str">
        <f t="shared" si="12"/>
        <v>J2-C49</v>
      </c>
      <c r="I411" t="str">
        <f t="shared" si="13"/>
        <v>J2-C49</v>
      </c>
    </row>
    <row r="412" spans="1:9" x14ac:dyDescent="0.25">
      <c r="A412">
        <v>410</v>
      </c>
      <c r="B412" t="s">
        <v>410</v>
      </c>
      <c r="C412" t="s">
        <v>339</v>
      </c>
      <c r="D412" t="s">
        <v>410</v>
      </c>
      <c r="E412" t="s">
        <v>339</v>
      </c>
      <c r="F412" t="s">
        <v>5625</v>
      </c>
      <c r="H412" t="str">
        <f t="shared" si="12"/>
        <v>J2-C50</v>
      </c>
      <c r="I412" t="str">
        <f t="shared" si="13"/>
        <v>J2-C50</v>
      </c>
    </row>
    <row r="413" spans="1:9" x14ac:dyDescent="0.25">
      <c r="A413">
        <v>411</v>
      </c>
      <c r="B413" t="s">
        <v>410</v>
      </c>
      <c r="C413" t="s">
        <v>340</v>
      </c>
      <c r="D413" t="s">
        <v>410</v>
      </c>
      <c r="E413" t="s">
        <v>340</v>
      </c>
      <c r="F413" t="s">
        <v>5625</v>
      </c>
      <c r="H413" t="str">
        <f t="shared" si="12"/>
        <v>J2-C51</v>
      </c>
      <c r="I413" t="str">
        <f t="shared" si="13"/>
        <v>J2-C51</v>
      </c>
    </row>
    <row r="414" spans="1:9" x14ac:dyDescent="0.25">
      <c r="A414">
        <v>412</v>
      </c>
      <c r="B414" t="s">
        <v>410</v>
      </c>
      <c r="C414" t="s">
        <v>341</v>
      </c>
      <c r="D414" t="s">
        <v>410</v>
      </c>
      <c r="E414" t="s">
        <v>341</v>
      </c>
      <c r="F414" t="s">
        <v>5625</v>
      </c>
      <c r="H414" t="str">
        <f t="shared" si="12"/>
        <v>J2-C52</v>
      </c>
      <c r="I414" t="str">
        <f t="shared" si="13"/>
        <v>J2-C52</v>
      </c>
    </row>
    <row r="415" spans="1:9" x14ac:dyDescent="0.25">
      <c r="A415">
        <v>413</v>
      </c>
      <c r="B415" t="s">
        <v>410</v>
      </c>
      <c r="C415" t="s">
        <v>342</v>
      </c>
      <c r="D415" t="s">
        <v>410</v>
      </c>
      <c r="E415" t="s">
        <v>342</v>
      </c>
      <c r="F415" t="s">
        <v>433</v>
      </c>
      <c r="H415" t="str">
        <f t="shared" si="12"/>
        <v>J2-C53</v>
      </c>
      <c r="I415" t="str">
        <f t="shared" si="13"/>
        <v>J2-C53</v>
      </c>
    </row>
    <row r="416" spans="1:9" x14ac:dyDescent="0.25">
      <c r="A416">
        <v>414</v>
      </c>
      <c r="B416" t="s">
        <v>410</v>
      </c>
      <c r="C416" t="s">
        <v>343</v>
      </c>
      <c r="D416" t="s">
        <v>410</v>
      </c>
      <c r="E416" t="s">
        <v>343</v>
      </c>
      <c r="F416" t="s">
        <v>433</v>
      </c>
      <c r="H416" t="str">
        <f t="shared" si="12"/>
        <v>J2-C54</v>
      </c>
      <c r="I416" t="str">
        <f t="shared" si="13"/>
        <v>J2-C54</v>
      </c>
    </row>
    <row r="417" spans="1:9" x14ac:dyDescent="0.25">
      <c r="A417">
        <v>415</v>
      </c>
      <c r="B417" t="s">
        <v>410</v>
      </c>
      <c r="C417" t="s">
        <v>344</v>
      </c>
      <c r="D417" t="s">
        <v>410</v>
      </c>
      <c r="E417" t="s">
        <v>344</v>
      </c>
      <c r="F417" t="s">
        <v>433</v>
      </c>
      <c r="H417" t="str">
        <f t="shared" si="12"/>
        <v>J2-C55</v>
      </c>
      <c r="I417" t="str">
        <f t="shared" si="13"/>
        <v>J2-C55</v>
      </c>
    </row>
    <row r="418" spans="1:9" x14ac:dyDescent="0.25">
      <c r="A418">
        <v>416</v>
      </c>
      <c r="B418" t="s">
        <v>410</v>
      </c>
      <c r="C418" t="s">
        <v>345</v>
      </c>
      <c r="D418" t="s">
        <v>410</v>
      </c>
      <c r="E418" t="s">
        <v>345</v>
      </c>
      <c r="F418" t="s">
        <v>433</v>
      </c>
      <c r="H418" t="str">
        <f t="shared" si="12"/>
        <v>J2-C56</v>
      </c>
      <c r="I418" t="str">
        <f t="shared" si="13"/>
        <v>J2-C56</v>
      </c>
    </row>
    <row r="419" spans="1:9" x14ac:dyDescent="0.25">
      <c r="A419">
        <v>417</v>
      </c>
      <c r="B419" t="s">
        <v>410</v>
      </c>
      <c r="C419" t="s">
        <v>346</v>
      </c>
      <c r="D419" t="s">
        <v>410</v>
      </c>
      <c r="E419" t="s">
        <v>346</v>
      </c>
      <c r="F419" t="s">
        <v>5625</v>
      </c>
      <c r="H419" t="str">
        <f t="shared" si="12"/>
        <v>J2-C57</v>
      </c>
      <c r="I419" t="str">
        <f t="shared" si="13"/>
        <v>J2-C57</v>
      </c>
    </row>
    <row r="420" spans="1:9" x14ac:dyDescent="0.25">
      <c r="A420">
        <v>418</v>
      </c>
      <c r="B420" t="s">
        <v>410</v>
      </c>
      <c r="C420" t="s">
        <v>347</v>
      </c>
      <c r="D420" t="s">
        <v>410</v>
      </c>
      <c r="E420" t="s">
        <v>347</v>
      </c>
      <c r="F420" t="s">
        <v>5625</v>
      </c>
      <c r="H420" t="str">
        <f t="shared" si="12"/>
        <v>J2-C58</v>
      </c>
      <c r="I420" t="str">
        <f t="shared" si="13"/>
        <v>J2-C58</v>
      </c>
    </row>
    <row r="421" spans="1:9" x14ac:dyDescent="0.25">
      <c r="A421">
        <v>419</v>
      </c>
      <c r="B421" t="s">
        <v>410</v>
      </c>
      <c r="C421" t="s">
        <v>348</v>
      </c>
      <c r="D421" t="s">
        <v>410</v>
      </c>
      <c r="E421" t="s">
        <v>348</v>
      </c>
      <c r="F421" t="s">
        <v>5625</v>
      </c>
      <c r="H421" t="str">
        <f t="shared" si="12"/>
        <v>J2-C59</v>
      </c>
      <c r="I421" t="str">
        <f t="shared" si="13"/>
        <v>J2-C59</v>
      </c>
    </row>
    <row r="422" spans="1:9" x14ac:dyDescent="0.25">
      <c r="A422">
        <v>420</v>
      </c>
      <c r="B422" t="s">
        <v>410</v>
      </c>
      <c r="C422" t="s">
        <v>349</v>
      </c>
      <c r="D422" t="s">
        <v>410</v>
      </c>
      <c r="E422" t="s">
        <v>349</v>
      </c>
      <c r="F422" t="s">
        <v>5625</v>
      </c>
      <c r="H422" t="str">
        <f t="shared" si="12"/>
        <v>J2-C60</v>
      </c>
      <c r="I422" t="str">
        <f t="shared" si="13"/>
        <v>J2-C60</v>
      </c>
    </row>
    <row r="423" spans="1:9" x14ac:dyDescent="0.25">
      <c r="A423">
        <v>421</v>
      </c>
      <c r="B423" t="s">
        <v>410</v>
      </c>
      <c r="C423" t="s">
        <v>350</v>
      </c>
      <c r="D423" t="s">
        <v>410</v>
      </c>
      <c r="E423" t="s">
        <v>350</v>
      </c>
      <c r="F423" t="s">
        <v>6008</v>
      </c>
      <c r="H423" t="str">
        <f t="shared" si="12"/>
        <v>J2-D1</v>
      </c>
      <c r="I423" t="str">
        <f t="shared" si="13"/>
        <v>J2-D1</v>
      </c>
    </row>
    <row r="424" spans="1:9" x14ac:dyDescent="0.25">
      <c r="A424">
        <v>422</v>
      </c>
      <c r="B424" t="s">
        <v>410</v>
      </c>
      <c r="C424" t="s">
        <v>351</v>
      </c>
      <c r="D424" t="s">
        <v>410</v>
      </c>
      <c r="E424" t="s">
        <v>351</v>
      </c>
      <c r="F424" t="s">
        <v>6008</v>
      </c>
      <c r="H424" t="str">
        <f t="shared" si="12"/>
        <v>J2-D2</v>
      </c>
      <c r="I424" t="str">
        <f t="shared" si="13"/>
        <v>J2-D2</v>
      </c>
    </row>
    <row r="425" spans="1:9" x14ac:dyDescent="0.25">
      <c r="A425">
        <v>423</v>
      </c>
      <c r="B425" t="s">
        <v>410</v>
      </c>
      <c r="C425" t="s">
        <v>352</v>
      </c>
      <c r="D425" t="s">
        <v>410</v>
      </c>
      <c r="E425" t="s">
        <v>352</v>
      </c>
      <c r="F425" t="s">
        <v>433</v>
      </c>
      <c r="H425" t="str">
        <f t="shared" si="12"/>
        <v>J2-D3</v>
      </c>
      <c r="I425" t="str">
        <f t="shared" si="13"/>
        <v>J2-D3</v>
      </c>
    </row>
    <row r="426" spans="1:9" x14ac:dyDescent="0.25">
      <c r="A426">
        <v>424</v>
      </c>
      <c r="B426" t="s">
        <v>410</v>
      </c>
      <c r="C426" t="s">
        <v>353</v>
      </c>
      <c r="D426" t="s">
        <v>410</v>
      </c>
      <c r="E426" t="s">
        <v>353</v>
      </c>
      <c r="F426" t="s">
        <v>433</v>
      </c>
      <c r="H426" t="str">
        <f t="shared" si="12"/>
        <v>J2-D4</v>
      </c>
      <c r="I426" t="str">
        <f t="shared" si="13"/>
        <v>J2-D4</v>
      </c>
    </row>
    <row r="427" spans="1:9" x14ac:dyDescent="0.25">
      <c r="A427">
        <v>425</v>
      </c>
      <c r="B427" t="s">
        <v>410</v>
      </c>
      <c r="C427" t="s">
        <v>354</v>
      </c>
      <c r="D427" t="s">
        <v>410</v>
      </c>
      <c r="E427" t="s">
        <v>354</v>
      </c>
      <c r="F427" t="s">
        <v>6008</v>
      </c>
      <c r="H427" t="str">
        <f t="shared" si="12"/>
        <v>J2-D5</v>
      </c>
      <c r="I427" t="str">
        <f t="shared" si="13"/>
        <v>J2-D5</v>
      </c>
    </row>
    <row r="428" spans="1:9" x14ac:dyDescent="0.25">
      <c r="A428">
        <v>426</v>
      </c>
      <c r="B428" t="s">
        <v>410</v>
      </c>
      <c r="C428" t="s">
        <v>355</v>
      </c>
      <c r="D428" t="s">
        <v>410</v>
      </c>
      <c r="E428" t="s">
        <v>355</v>
      </c>
      <c r="F428" t="s">
        <v>6008</v>
      </c>
      <c r="H428" t="str">
        <f t="shared" si="12"/>
        <v>J2-D6</v>
      </c>
      <c r="I428" t="str">
        <f t="shared" si="13"/>
        <v>J2-D6</v>
      </c>
    </row>
    <row r="429" spans="1:9" x14ac:dyDescent="0.25">
      <c r="A429">
        <v>427</v>
      </c>
      <c r="B429" t="s">
        <v>410</v>
      </c>
      <c r="C429" t="s">
        <v>356</v>
      </c>
      <c r="D429" t="s">
        <v>410</v>
      </c>
      <c r="E429" t="s">
        <v>356</v>
      </c>
      <c r="F429" t="s">
        <v>433</v>
      </c>
      <c r="H429" t="str">
        <f t="shared" si="12"/>
        <v>J2-D7</v>
      </c>
      <c r="I429" t="str">
        <f t="shared" si="13"/>
        <v>J2-D7</v>
      </c>
    </row>
    <row r="430" spans="1:9" x14ac:dyDescent="0.25">
      <c r="A430">
        <v>428</v>
      </c>
      <c r="B430" t="s">
        <v>410</v>
      </c>
      <c r="C430" t="s">
        <v>357</v>
      </c>
      <c r="D430" t="s">
        <v>410</v>
      </c>
      <c r="E430" t="s">
        <v>357</v>
      </c>
      <c r="F430" t="s">
        <v>433</v>
      </c>
      <c r="H430" t="str">
        <f t="shared" si="12"/>
        <v>J2-D8</v>
      </c>
      <c r="I430" t="str">
        <f t="shared" si="13"/>
        <v>J2-D8</v>
      </c>
    </row>
    <row r="431" spans="1:9" x14ac:dyDescent="0.25">
      <c r="A431">
        <v>429</v>
      </c>
      <c r="B431" t="s">
        <v>410</v>
      </c>
      <c r="C431" t="s">
        <v>358</v>
      </c>
      <c r="D431" t="s">
        <v>410</v>
      </c>
      <c r="E431" t="s">
        <v>358</v>
      </c>
      <c r="F431" t="s">
        <v>5588</v>
      </c>
      <c r="H431" t="str">
        <f t="shared" si="12"/>
        <v>J2-D9</v>
      </c>
      <c r="I431" t="str">
        <f t="shared" si="13"/>
        <v>J2-D9</v>
      </c>
    </row>
    <row r="432" spans="1:9" x14ac:dyDescent="0.25">
      <c r="A432">
        <v>430</v>
      </c>
      <c r="B432" t="s">
        <v>410</v>
      </c>
      <c r="C432" t="s">
        <v>359</v>
      </c>
      <c r="D432" t="s">
        <v>410</v>
      </c>
      <c r="E432" t="s">
        <v>359</v>
      </c>
      <c r="F432" t="s">
        <v>5588</v>
      </c>
      <c r="H432" t="str">
        <f t="shared" si="12"/>
        <v>J2-D10</v>
      </c>
      <c r="I432" t="str">
        <f t="shared" si="13"/>
        <v>J2-D10</v>
      </c>
    </row>
    <row r="433" spans="1:9" x14ac:dyDescent="0.25">
      <c r="A433">
        <v>431</v>
      </c>
      <c r="B433" t="s">
        <v>410</v>
      </c>
      <c r="C433" t="s">
        <v>360</v>
      </c>
      <c r="D433" t="s">
        <v>410</v>
      </c>
      <c r="E433" t="s">
        <v>360</v>
      </c>
      <c r="F433" t="s">
        <v>433</v>
      </c>
      <c r="H433" t="str">
        <f t="shared" si="12"/>
        <v>J2-D11</v>
      </c>
      <c r="I433" t="str">
        <f t="shared" si="13"/>
        <v>J2-D11</v>
      </c>
    </row>
    <row r="434" spans="1:9" x14ac:dyDescent="0.25">
      <c r="A434">
        <v>432</v>
      </c>
      <c r="B434" t="s">
        <v>410</v>
      </c>
      <c r="C434" t="s">
        <v>361</v>
      </c>
      <c r="D434" t="s">
        <v>410</v>
      </c>
      <c r="E434" t="s">
        <v>361</v>
      </c>
      <c r="F434" t="s">
        <v>433</v>
      </c>
      <c r="H434" t="str">
        <f t="shared" si="12"/>
        <v>J2-D12</v>
      </c>
      <c r="I434" t="str">
        <f t="shared" si="13"/>
        <v>J2-D12</v>
      </c>
    </row>
    <row r="435" spans="1:9" x14ac:dyDescent="0.25">
      <c r="A435">
        <v>433</v>
      </c>
      <c r="B435" t="s">
        <v>410</v>
      </c>
      <c r="C435" t="s">
        <v>362</v>
      </c>
      <c r="D435" t="s">
        <v>410</v>
      </c>
      <c r="E435" t="s">
        <v>362</v>
      </c>
      <c r="F435" t="s">
        <v>5588</v>
      </c>
      <c r="H435" t="str">
        <f t="shared" si="12"/>
        <v>J2-D13</v>
      </c>
      <c r="I435" t="str">
        <f t="shared" si="13"/>
        <v>J2-D13</v>
      </c>
    </row>
    <row r="436" spans="1:9" x14ac:dyDescent="0.25">
      <c r="A436">
        <v>434</v>
      </c>
      <c r="B436" t="s">
        <v>410</v>
      </c>
      <c r="C436" t="s">
        <v>363</v>
      </c>
      <c r="D436" t="s">
        <v>410</v>
      </c>
      <c r="E436" t="s">
        <v>363</v>
      </c>
      <c r="F436" t="s">
        <v>5588</v>
      </c>
      <c r="H436" t="str">
        <f t="shared" si="12"/>
        <v>J2-D14</v>
      </c>
      <c r="I436" t="str">
        <f t="shared" si="13"/>
        <v>J2-D14</v>
      </c>
    </row>
    <row r="437" spans="1:9" x14ac:dyDescent="0.25">
      <c r="A437">
        <v>435</v>
      </c>
      <c r="B437" t="s">
        <v>410</v>
      </c>
      <c r="C437" t="s">
        <v>364</v>
      </c>
      <c r="D437" t="s">
        <v>410</v>
      </c>
      <c r="E437" t="s">
        <v>364</v>
      </c>
      <c r="F437" t="s">
        <v>433</v>
      </c>
      <c r="H437" t="str">
        <f t="shared" si="12"/>
        <v>J2-D15</v>
      </c>
      <c r="I437" t="str">
        <f t="shared" si="13"/>
        <v>J2-D15</v>
      </c>
    </row>
    <row r="438" spans="1:9" x14ac:dyDescent="0.25">
      <c r="A438">
        <v>436</v>
      </c>
      <c r="B438" t="s">
        <v>410</v>
      </c>
      <c r="C438" t="s">
        <v>365</v>
      </c>
      <c r="D438" t="s">
        <v>410</v>
      </c>
      <c r="E438" t="s">
        <v>365</v>
      </c>
      <c r="F438" t="s">
        <v>433</v>
      </c>
      <c r="H438" t="str">
        <f t="shared" si="12"/>
        <v>J2-D16</v>
      </c>
      <c r="I438" t="str">
        <f t="shared" si="13"/>
        <v>J2-D16</v>
      </c>
    </row>
    <row r="439" spans="1:9" x14ac:dyDescent="0.25">
      <c r="A439">
        <v>437</v>
      </c>
      <c r="B439" t="s">
        <v>410</v>
      </c>
      <c r="C439" t="s">
        <v>366</v>
      </c>
      <c r="D439" t="s">
        <v>410</v>
      </c>
      <c r="E439" t="s">
        <v>366</v>
      </c>
      <c r="F439" t="s">
        <v>5828</v>
      </c>
      <c r="H439" t="str">
        <f t="shared" si="12"/>
        <v>J2-D17</v>
      </c>
      <c r="I439" t="str">
        <f t="shared" si="13"/>
        <v>J2-D17</v>
      </c>
    </row>
    <row r="440" spans="1:9" x14ac:dyDescent="0.25">
      <c r="A440">
        <v>438</v>
      </c>
      <c r="B440" t="s">
        <v>410</v>
      </c>
      <c r="C440" t="s">
        <v>367</v>
      </c>
      <c r="D440" t="s">
        <v>410</v>
      </c>
      <c r="E440" t="s">
        <v>367</v>
      </c>
      <c r="F440" t="s">
        <v>5828</v>
      </c>
      <c r="H440" t="str">
        <f t="shared" si="12"/>
        <v>J2-D18</v>
      </c>
      <c r="I440" t="str">
        <f t="shared" si="13"/>
        <v>J2-D18</v>
      </c>
    </row>
    <row r="441" spans="1:9" x14ac:dyDescent="0.25">
      <c r="A441">
        <v>439</v>
      </c>
      <c r="B441" t="s">
        <v>410</v>
      </c>
      <c r="C441" t="s">
        <v>368</v>
      </c>
      <c r="D441" t="s">
        <v>410</v>
      </c>
      <c r="E441" t="s">
        <v>368</v>
      </c>
      <c r="F441" t="s">
        <v>433</v>
      </c>
      <c r="H441" t="str">
        <f t="shared" si="12"/>
        <v>J2-D19</v>
      </c>
      <c r="I441" t="str">
        <f t="shared" si="13"/>
        <v>J2-D19</v>
      </c>
    </row>
    <row r="442" spans="1:9" x14ac:dyDescent="0.25">
      <c r="A442">
        <v>440</v>
      </c>
      <c r="B442" t="s">
        <v>410</v>
      </c>
      <c r="C442" t="s">
        <v>369</v>
      </c>
      <c r="D442" t="s">
        <v>410</v>
      </c>
      <c r="E442" t="s">
        <v>369</v>
      </c>
      <c r="F442" t="s">
        <v>433</v>
      </c>
      <c r="H442" t="str">
        <f t="shared" si="12"/>
        <v>J2-D20</v>
      </c>
      <c r="I442" t="str">
        <f t="shared" si="13"/>
        <v>J2-D20</v>
      </c>
    </row>
    <row r="443" spans="1:9" x14ac:dyDescent="0.25">
      <c r="A443">
        <v>441</v>
      </c>
      <c r="B443" t="s">
        <v>410</v>
      </c>
      <c r="C443" t="s">
        <v>370</v>
      </c>
      <c r="D443" t="s">
        <v>410</v>
      </c>
      <c r="E443" t="s">
        <v>370</v>
      </c>
      <c r="F443" t="s">
        <v>5828</v>
      </c>
      <c r="H443" t="str">
        <f t="shared" si="12"/>
        <v>J2-D21</v>
      </c>
      <c r="I443" t="str">
        <f t="shared" si="13"/>
        <v>J2-D21</v>
      </c>
    </row>
    <row r="444" spans="1:9" x14ac:dyDescent="0.25">
      <c r="A444">
        <v>442</v>
      </c>
      <c r="B444" t="s">
        <v>410</v>
      </c>
      <c r="C444" t="s">
        <v>371</v>
      </c>
      <c r="D444" t="s">
        <v>410</v>
      </c>
      <c r="E444" t="s">
        <v>371</v>
      </c>
      <c r="F444" t="s">
        <v>5828</v>
      </c>
      <c r="H444" t="str">
        <f t="shared" si="12"/>
        <v>J2-D22</v>
      </c>
      <c r="I444" t="str">
        <f t="shared" si="13"/>
        <v>J2-D22</v>
      </c>
    </row>
    <row r="445" spans="1:9" x14ac:dyDescent="0.25">
      <c r="A445">
        <v>443</v>
      </c>
      <c r="B445" t="s">
        <v>410</v>
      </c>
      <c r="C445" t="s">
        <v>372</v>
      </c>
      <c r="D445" t="s">
        <v>410</v>
      </c>
      <c r="E445" t="s">
        <v>372</v>
      </c>
      <c r="F445" t="s">
        <v>433</v>
      </c>
      <c r="H445" t="str">
        <f t="shared" si="12"/>
        <v>J2-D23</v>
      </c>
      <c r="I445" t="str">
        <f t="shared" si="13"/>
        <v>J2-D23</v>
      </c>
    </row>
    <row r="446" spans="1:9" x14ac:dyDescent="0.25">
      <c r="A446">
        <v>444</v>
      </c>
      <c r="B446" t="s">
        <v>410</v>
      </c>
      <c r="C446" t="s">
        <v>373</v>
      </c>
      <c r="D446" t="s">
        <v>410</v>
      </c>
      <c r="E446" t="s">
        <v>373</v>
      </c>
      <c r="F446" t="s">
        <v>433</v>
      </c>
      <c r="H446" t="str">
        <f t="shared" si="12"/>
        <v>J2-D24</v>
      </c>
      <c r="I446" t="str">
        <f t="shared" si="13"/>
        <v>J2-D24</v>
      </c>
    </row>
    <row r="447" spans="1:9" x14ac:dyDescent="0.25">
      <c r="A447">
        <v>445</v>
      </c>
      <c r="B447" t="s">
        <v>410</v>
      </c>
      <c r="C447" t="s">
        <v>374</v>
      </c>
      <c r="D447" t="s">
        <v>410</v>
      </c>
      <c r="E447" t="s">
        <v>374</v>
      </c>
      <c r="F447" t="s">
        <v>5583</v>
      </c>
      <c r="H447" t="str">
        <f t="shared" si="12"/>
        <v>J2-D25</v>
      </c>
      <c r="I447" t="str">
        <f t="shared" si="13"/>
        <v>J2-D25</v>
      </c>
    </row>
    <row r="448" spans="1:9" x14ac:dyDescent="0.25">
      <c r="A448">
        <v>446</v>
      </c>
      <c r="B448" t="s">
        <v>410</v>
      </c>
      <c r="C448" t="s">
        <v>375</v>
      </c>
      <c r="D448" t="s">
        <v>410</v>
      </c>
      <c r="E448" t="s">
        <v>375</v>
      </c>
      <c r="F448" t="s">
        <v>5583</v>
      </c>
      <c r="H448" t="str">
        <f t="shared" si="12"/>
        <v>J2-D26</v>
      </c>
      <c r="I448" t="str">
        <f t="shared" si="13"/>
        <v>J2-D26</v>
      </c>
    </row>
    <row r="449" spans="1:9" x14ac:dyDescent="0.25">
      <c r="A449">
        <v>447</v>
      </c>
      <c r="B449" t="s">
        <v>410</v>
      </c>
      <c r="C449" t="s">
        <v>376</v>
      </c>
      <c r="D449" t="s">
        <v>410</v>
      </c>
      <c r="E449" t="s">
        <v>376</v>
      </c>
      <c r="F449" t="s">
        <v>433</v>
      </c>
      <c r="H449" t="str">
        <f t="shared" si="12"/>
        <v>J2-D27</v>
      </c>
      <c r="I449" t="str">
        <f t="shared" si="13"/>
        <v>J2-D27</v>
      </c>
    </row>
    <row r="450" spans="1:9" x14ac:dyDescent="0.25">
      <c r="A450">
        <v>448</v>
      </c>
      <c r="B450" t="s">
        <v>410</v>
      </c>
      <c r="C450" t="s">
        <v>377</v>
      </c>
      <c r="D450" t="s">
        <v>410</v>
      </c>
      <c r="E450" t="s">
        <v>377</v>
      </c>
      <c r="F450" t="s">
        <v>433</v>
      </c>
      <c r="H450" t="str">
        <f t="shared" si="12"/>
        <v>J2-D28</v>
      </c>
      <c r="I450" t="str">
        <f t="shared" si="13"/>
        <v>J2-D28</v>
      </c>
    </row>
    <row r="451" spans="1:9" x14ac:dyDescent="0.25">
      <c r="A451">
        <v>449</v>
      </c>
      <c r="B451" t="s">
        <v>410</v>
      </c>
      <c r="C451" t="s">
        <v>378</v>
      </c>
      <c r="D451" t="s">
        <v>410</v>
      </c>
      <c r="E451" t="s">
        <v>378</v>
      </c>
      <c r="F451" t="s">
        <v>6310</v>
      </c>
      <c r="H451" t="str">
        <f t="shared" si="12"/>
        <v>J2-D29</v>
      </c>
      <c r="I451" t="str">
        <f t="shared" si="13"/>
        <v>J2-D29</v>
      </c>
    </row>
    <row r="452" spans="1:9" x14ac:dyDescent="0.25">
      <c r="A452">
        <v>450</v>
      </c>
      <c r="B452" t="s">
        <v>410</v>
      </c>
      <c r="C452" t="s">
        <v>379</v>
      </c>
      <c r="D452" t="s">
        <v>410</v>
      </c>
      <c r="E452" t="s">
        <v>379</v>
      </c>
      <c r="F452" t="s">
        <v>6310</v>
      </c>
      <c r="H452" t="str">
        <f t="shared" ref="H452:H515" si="14">B452&amp;"-"&amp;C452</f>
        <v>J2-D30</v>
      </c>
      <c r="I452" t="str">
        <f t="shared" ref="I452:I515" si="15">D452&amp;"-"&amp;E452</f>
        <v>J2-D30</v>
      </c>
    </row>
    <row r="453" spans="1:9" x14ac:dyDescent="0.25">
      <c r="A453">
        <v>451</v>
      </c>
      <c r="B453" t="s">
        <v>410</v>
      </c>
      <c r="C453" t="s">
        <v>380</v>
      </c>
      <c r="D453" t="s">
        <v>410</v>
      </c>
      <c r="E453" t="s">
        <v>380</v>
      </c>
      <c r="F453" t="s">
        <v>6310</v>
      </c>
      <c r="H453" t="str">
        <f t="shared" si="14"/>
        <v>J2-D31</v>
      </c>
      <c r="I453" t="str">
        <f t="shared" si="15"/>
        <v>J2-D31</v>
      </c>
    </row>
    <row r="454" spans="1:9" x14ac:dyDescent="0.25">
      <c r="A454">
        <v>452</v>
      </c>
      <c r="B454" t="s">
        <v>410</v>
      </c>
      <c r="C454" t="s">
        <v>381</v>
      </c>
      <c r="D454" t="s">
        <v>410</v>
      </c>
      <c r="E454" t="s">
        <v>381</v>
      </c>
      <c r="F454" t="s">
        <v>6310</v>
      </c>
      <c r="H454" t="str">
        <f t="shared" si="14"/>
        <v>J2-D32</v>
      </c>
      <c r="I454" t="str">
        <f t="shared" si="15"/>
        <v>J2-D32</v>
      </c>
    </row>
    <row r="455" spans="1:9" x14ac:dyDescent="0.25">
      <c r="A455">
        <v>453</v>
      </c>
      <c r="B455" t="s">
        <v>410</v>
      </c>
      <c r="C455" t="s">
        <v>382</v>
      </c>
      <c r="D455" t="s">
        <v>410</v>
      </c>
      <c r="E455" t="s">
        <v>382</v>
      </c>
      <c r="F455" t="s">
        <v>6310</v>
      </c>
      <c r="H455" t="str">
        <f t="shared" si="14"/>
        <v>J2-D33</v>
      </c>
      <c r="I455" t="str">
        <f t="shared" si="15"/>
        <v>J2-D33</v>
      </c>
    </row>
    <row r="456" spans="1:9" x14ac:dyDescent="0.25">
      <c r="A456">
        <v>454</v>
      </c>
      <c r="B456" t="s">
        <v>410</v>
      </c>
      <c r="C456" t="s">
        <v>383</v>
      </c>
      <c r="D456" t="s">
        <v>410</v>
      </c>
      <c r="E456" t="s">
        <v>383</v>
      </c>
      <c r="F456" t="s">
        <v>6310</v>
      </c>
      <c r="H456" t="str">
        <f t="shared" si="14"/>
        <v>J2-D34</v>
      </c>
      <c r="I456" t="str">
        <f t="shared" si="15"/>
        <v>J2-D34</v>
      </c>
    </row>
    <row r="457" spans="1:9" x14ac:dyDescent="0.25">
      <c r="A457">
        <v>455</v>
      </c>
      <c r="B457" t="s">
        <v>410</v>
      </c>
      <c r="C457" t="s">
        <v>384</v>
      </c>
      <c r="D457" t="s">
        <v>410</v>
      </c>
      <c r="E457" t="s">
        <v>384</v>
      </c>
      <c r="F457" t="s">
        <v>433</v>
      </c>
      <c r="H457" t="str">
        <f t="shared" si="14"/>
        <v>J2-D35</v>
      </c>
      <c r="I457" t="str">
        <f t="shared" si="15"/>
        <v>J2-D35</v>
      </c>
    </row>
    <row r="458" spans="1:9" x14ac:dyDescent="0.25">
      <c r="A458">
        <v>456</v>
      </c>
      <c r="B458" t="s">
        <v>410</v>
      </c>
      <c r="C458" t="s">
        <v>385</v>
      </c>
      <c r="D458" t="s">
        <v>410</v>
      </c>
      <c r="E458" t="s">
        <v>385</v>
      </c>
      <c r="F458" t="s">
        <v>433</v>
      </c>
      <c r="H458" t="str">
        <f t="shared" si="14"/>
        <v>J2-D36</v>
      </c>
      <c r="I458" t="str">
        <f t="shared" si="15"/>
        <v>J2-D36</v>
      </c>
    </row>
    <row r="459" spans="1:9" x14ac:dyDescent="0.25">
      <c r="A459">
        <v>457</v>
      </c>
      <c r="B459" t="s">
        <v>410</v>
      </c>
      <c r="C459" t="s">
        <v>386</v>
      </c>
      <c r="D459" t="s">
        <v>410</v>
      </c>
      <c r="E459" t="s">
        <v>386</v>
      </c>
      <c r="F459" t="s">
        <v>6310</v>
      </c>
      <c r="H459" t="str">
        <f t="shared" si="14"/>
        <v>J2-D37</v>
      </c>
      <c r="I459" t="str">
        <f t="shared" si="15"/>
        <v>J2-D37</v>
      </c>
    </row>
    <row r="460" spans="1:9" x14ac:dyDescent="0.25">
      <c r="A460">
        <v>458</v>
      </c>
      <c r="B460" t="s">
        <v>410</v>
      </c>
      <c r="C460" t="s">
        <v>387</v>
      </c>
      <c r="D460" t="s">
        <v>410</v>
      </c>
      <c r="E460" t="s">
        <v>387</v>
      </c>
      <c r="F460" t="s">
        <v>6310</v>
      </c>
      <c r="H460" t="str">
        <f t="shared" si="14"/>
        <v>J2-D38</v>
      </c>
      <c r="I460" t="str">
        <f t="shared" si="15"/>
        <v>J2-D38</v>
      </c>
    </row>
    <row r="461" spans="1:9" x14ac:dyDescent="0.25">
      <c r="A461">
        <v>459</v>
      </c>
      <c r="B461" t="s">
        <v>410</v>
      </c>
      <c r="C461" t="s">
        <v>388</v>
      </c>
      <c r="D461" t="s">
        <v>410</v>
      </c>
      <c r="E461" t="s">
        <v>388</v>
      </c>
      <c r="F461" t="s">
        <v>433</v>
      </c>
      <c r="H461" t="str">
        <f t="shared" si="14"/>
        <v>J2-D39</v>
      </c>
      <c r="I461" t="str">
        <f t="shared" si="15"/>
        <v>J2-D39</v>
      </c>
    </row>
    <row r="462" spans="1:9" x14ac:dyDescent="0.25">
      <c r="A462">
        <v>460</v>
      </c>
      <c r="B462" t="s">
        <v>410</v>
      </c>
      <c r="C462" t="s">
        <v>389</v>
      </c>
      <c r="D462" t="s">
        <v>410</v>
      </c>
      <c r="E462" t="s">
        <v>389</v>
      </c>
      <c r="F462" t="s">
        <v>433</v>
      </c>
      <c r="H462" t="str">
        <f t="shared" si="14"/>
        <v>J2-D40</v>
      </c>
      <c r="I462" t="str">
        <f t="shared" si="15"/>
        <v>J2-D40</v>
      </c>
    </row>
    <row r="463" spans="1:9" x14ac:dyDescent="0.25">
      <c r="A463">
        <v>461</v>
      </c>
      <c r="B463" t="s">
        <v>410</v>
      </c>
      <c r="C463" t="s">
        <v>390</v>
      </c>
      <c r="D463" t="s">
        <v>410</v>
      </c>
      <c r="E463" t="s">
        <v>390</v>
      </c>
      <c r="F463" t="s">
        <v>6310</v>
      </c>
      <c r="H463" t="str">
        <f t="shared" si="14"/>
        <v>J2-D41</v>
      </c>
      <c r="I463" t="str">
        <f t="shared" si="15"/>
        <v>J2-D41</v>
      </c>
    </row>
    <row r="464" spans="1:9" x14ac:dyDescent="0.25">
      <c r="A464">
        <v>462</v>
      </c>
      <c r="B464" t="s">
        <v>410</v>
      </c>
      <c r="C464" t="s">
        <v>391</v>
      </c>
      <c r="D464" t="s">
        <v>410</v>
      </c>
      <c r="E464" t="s">
        <v>391</v>
      </c>
      <c r="F464" t="s">
        <v>6310</v>
      </c>
      <c r="H464" t="str">
        <f t="shared" si="14"/>
        <v>J2-D42</v>
      </c>
      <c r="I464" t="str">
        <f t="shared" si="15"/>
        <v>J2-D42</v>
      </c>
    </row>
    <row r="465" spans="1:9" x14ac:dyDescent="0.25">
      <c r="A465">
        <v>463</v>
      </c>
      <c r="B465" t="s">
        <v>410</v>
      </c>
      <c r="C465" t="s">
        <v>392</v>
      </c>
      <c r="D465" t="s">
        <v>410</v>
      </c>
      <c r="E465" t="s">
        <v>392</v>
      </c>
      <c r="F465" t="s">
        <v>433</v>
      </c>
      <c r="H465" t="str">
        <f t="shared" si="14"/>
        <v>J2-D43</v>
      </c>
      <c r="I465" t="str">
        <f t="shared" si="15"/>
        <v>J2-D43</v>
      </c>
    </row>
    <row r="466" spans="1:9" x14ac:dyDescent="0.25">
      <c r="A466">
        <v>464</v>
      </c>
      <c r="B466" t="s">
        <v>410</v>
      </c>
      <c r="C466" t="s">
        <v>393</v>
      </c>
      <c r="D466" t="s">
        <v>410</v>
      </c>
      <c r="E466" t="s">
        <v>393</v>
      </c>
      <c r="F466" t="s">
        <v>433</v>
      </c>
      <c r="H466" t="str">
        <f t="shared" si="14"/>
        <v>J2-D44</v>
      </c>
      <c r="I466" t="str">
        <f t="shared" si="15"/>
        <v>J2-D44</v>
      </c>
    </row>
    <row r="467" spans="1:9" x14ac:dyDescent="0.25">
      <c r="A467">
        <v>465</v>
      </c>
      <c r="B467" t="s">
        <v>410</v>
      </c>
      <c r="C467" t="s">
        <v>394</v>
      </c>
      <c r="D467" t="s">
        <v>410</v>
      </c>
      <c r="E467" t="s">
        <v>394</v>
      </c>
      <c r="F467" t="s">
        <v>6310</v>
      </c>
      <c r="H467" t="str">
        <f t="shared" si="14"/>
        <v>J2-D45</v>
      </c>
      <c r="I467" t="str">
        <f t="shared" si="15"/>
        <v>J2-D45</v>
      </c>
    </row>
    <row r="468" spans="1:9" x14ac:dyDescent="0.25">
      <c r="A468">
        <v>466</v>
      </c>
      <c r="B468" t="s">
        <v>410</v>
      </c>
      <c r="C468" t="s">
        <v>395</v>
      </c>
      <c r="D468" t="s">
        <v>410</v>
      </c>
      <c r="E468" t="s">
        <v>395</v>
      </c>
      <c r="F468" t="s">
        <v>6310</v>
      </c>
      <c r="H468" t="str">
        <f t="shared" si="14"/>
        <v>J2-D46</v>
      </c>
      <c r="I468" t="str">
        <f t="shared" si="15"/>
        <v>J2-D46</v>
      </c>
    </row>
    <row r="469" spans="1:9" x14ac:dyDescent="0.25">
      <c r="A469">
        <v>467</v>
      </c>
      <c r="B469" t="s">
        <v>410</v>
      </c>
      <c r="C469" t="s">
        <v>396</v>
      </c>
      <c r="D469" t="s">
        <v>410</v>
      </c>
      <c r="E469" t="s">
        <v>396</v>
      </c>
      <c r="F469" t="s">
        <v>5625</v>
      </c>
      <c r="H469" t="str">
        <f t="shared" si="14"/>
        <v>J2-D47</v>
      </c>
      <c r="I469" t="str">
        <f t="shared" si="15"/>
        <v>J2-D47</v>
      </c>
    </row>
    <row r="470" spans="1:9" x14ac:dyDescent="0.25">
      <c r="A470">
        <v>468</v>
      </c>
      <c r="B470" t="s">
        <v>410</v>
      </c>
      <c r="C470" t="s">
        <v>397</v>
      </c>
      <c r="D470" t="s">
        <v>410</v>
      </c>
      <c r="E470" t="s">
        <v>397</v>
      </c>
      <c r="F470" t="s">
        <v>433</v>
      </c>
      <c r="H470" t="str">
        <f t="shared" si="14"/>
        <v>J2-D48</v>
      </c>
      <c r="I470" t="str">
        <f t="shared" si="15"/>
        <v>J2-D48</v>
      </c>
    </row>
    <row r="471" spans="1:9" x14ac:dyDescent="0.25">
      <c r="A471">
        <v>469</v>
      </c>
      <c r="B471" t="s">
        <v>410</v>
      </c>
      <c r="C471" t="s">
        <v>398</v>
      </c>
      <c r="D471" t="s">
        <v>410</v>
      </c>
      <c r="E471" t="s">
        <v>398</v>
      </c>
      <c r="F471" t="s">
        <v>433</v>
      </c>
      <c r="H471" t="str">
        <f t="shared" si="14"/>
        <v>J2-D49</v>
      </c>
      <c r="I471" t="str">
        <f t="shared" si="15"/>
        <v>J2-D49</v>
      </c>
    </row>
    <row r="472" spans="1:9" x14ac:dyDescent="0.25">
      <c r="A472">
        <v>470</v>
      </c>
      <c r="B472" t="s">
        <v>410</v>
      </c>
      <c r="C472" t="s">
        <v>399</v>
      </c>
      <c r="D472" t="s">
        <v>410</v>
      </c>
      <c r="E472" t="s">
        <v>399</v>
      </c>
      <c r="F472" t="s">
        <v>5625</v>
      </c>
      <c r="H472" t="str">
        <f t="shared" si="14"/>
        <v>J2-D50</v>
      </c>
      <c r="I472" t="str">
        <f t="shared" si="15"/>
        <v>J2-D50</v>
      </c>
    </row>
    <row r="473" spans="1:9" x14ac:dyDescent="0.25">
      <c r="A473">
        <v>471</v>
      </c>
      <c r="B473" t="s">
        <v>410</v>
      </c>
      <c r="C473" t="s">
        <v>400</v>
      </c>
      <c r="D473" t="s">
        <v>410</v>
      </c>
      <c r="E473" t="s">
        <v>400</v>
      </c>
      <c r="F473" t="s">
        <v>5625</v>
      </c>
      <c r="H473" t="str">
        <f t="shared" si="14"/>
        <v>J2-D51</v>
      </c>
      <c r="I473" t="str">
        <f t="shared" si="15"/>
        <v>J2-D51</v>
      </c>
    </row>
    <row r="474" spans="1:9" x14ac:dyDescent="0.25">
      <c r="A474">
        <v>472</v>
      </c>
      <c r="B474" t="s">
        <v>410</v>
      </c>
      <c r="C474" t="s">
        <v>401</v>
      </c>
      <c r="D474" t="s">
        <v>410</v>
      </c>
      <c r="E474" t="s">
        <v>401</v>
      </c>
      <c r="F474" t="s">
        <v>5625</v>
      </c>
      <c r="H474" t="str">
        <f t="shared" si="14"/>
        <v>J2-D52</v>
      </c>
      <c r="I474" t="str">
        <f t="shared" si="15"/>
        <v>J2-D52</v>
      </c>
    </row>
    <row r="475" spans="1:9" x14ac:dyDescent="0.25">
      <c r="A475">
        <v>473</v>
      </c>
      <c r="B475" t="s">
        <v>410</v>
      </c>
      <c r="C475" t="s">
        <v>402</v>
      </c>
      <c r="D475" t="s">
        <v>410</v>
      </c>
      <c r="E475" t="s">
        <v>402</v>
      </c>
      <c r="F475" t="s">
        <v>433</v>
      </c>
      <c r="H475" t="str">
        <f t="shared" si="14"/>
        <v>J2-D53</v>
      </c>
      <c r="I475" t="str">
        <f t="shared" si="15"/>
        <v>J2-D53</v>
      </c>
    </row>
    <row r="476" spans="1:9" x14ac:dyDescent="0.25">
      <c r="A476">
        <v>474</v>
      </c>
      <c r="B476" t="s">
        <v>410</v>
      </c>
      <c r="C476" t="s">
        <v>403</v>
      </c>
      <c r="D476" t="s">
        <v>410</v>
      </c>
      <c r="E476" t="s">
        <v>403</v>
      </c>
      <c r="F476" t="s">
        <v>433</v>
      </c>
      <c r="H476" t="str">
        <f t="shared" si="14"/>
        <v>J2-D54</v>
      </c>
      <c r="I476" t="str">
        <f t="shared" si="15"/>
        <v>J2-D54</v>
      </c>
    </row>
    <row r="477" spans="1:9" x14ac:dyDescent="0.25">
      <c r="A477">
        <v>475</v>
      </c>
      <c r="B477" t="s">
        <v>410</v>
      </c>
      <c r="C477" t="s">
        <v>404</v>
      </c>
      <c r="D477" t="s">
        <v>410</v>
      </c>
      <c r="E477" t="s">
        <v>404</v>
      </c>
      <c r="F477" t="s">
        <v>433</v>
      </c>
      <c r="H477" t="str">
        <f t="shared" si="14"/>
        <v>J2-D55</v>
      </c>
      <c r="I477" t="str">
        <f t="shared" si="15"/>
        <v>J2-D55</v>
      </c>
    </row>
    <row r="478" spans="1:9" x14ac:dyDescent="0.25">
      <c r="A478">
        <v>476</v>
      </c>
      <c r="B478" t="s">
        <v>410</v>
      </c>
      <c r="C478" t="s">
        <v>405</v>
      </c>
      <c r="D478" t="s">
        <v>410</v>
      </c>
      <c r="E478" t="s">
        <v>405</v>
      </c>
      <c r="F478" t="s">
        <v>433</v>
      </c>
      <c r="H478" t="str">
        <f t="shared" si="14"/>
        <v>J2-D56</v>
      </c>
      <c r="I478" t="str">
        <f t="shared" si="15"/>
        <v>J2-D56</v>
      </c>
    </row>
    <row r="479" spans="1:9" x14ac:dyDescent="0.25">
      <c r="A479">
        <v>477</v>
      </c>
      <c r="B479" t="s">
        <v>410</v>
      </c>
      <c r="C479" t="s">
        <v>406</v>
      </c>
      <c r="D479" t="s">
        <v>410</v>
      </c>
      <c r="E479" t="s">
        <v>406</v>
      </c>
      <c r="F479" t="s">
        <v>5625</v>
      </c>
      <c r="H479" t="str">
        <f t="shared" si="14"/>
        <v>J2-D57</v>
      </c>
      <c r="I479" t="str">
        <f t="shared" si="15"/>
        <v>J2-D57</v>
      </c>
    </row>
    <row r="480" spans="1:9" x14ac:dyDescent="0.25">
      <c r="A480">
        <v>478</v>
      </c>
      <c r="B480" t="s">
        <v>410</v>
      </c>
      <c r="C480" t="s">
        <v>407</v>
      </c>
      <c r="D480" t="s">
        <v>410</v>
      </c>
      <c r="E480" t="s">
        <v>407</v>
      </c>
      <c r="F480" t="s">
        <v>5625</v>
      </c>
      <c r="H480" t="str">
        <f t="shared" si="14"/>
        <v>J2-D58</v>
      </c>
      <c r="I480" t="str">
        <f t="shared" si="15"/>
        <v>J2-D58</v>
      </c>
    </row>
    <row r="481" spans="1:9" x14ac:dyDescent="0.25">
      <c r="A481">
        <v>479</v>
      </c>
      <c r="B481" t="s">
        <v>410</v>
      </c>
      <c r="C481" t="s">
        <v>408</v>
      </c>
      <c r="D481" t="s">
        <v>410</v>
      </c>
      <c r="E481" t="s">
        <v>408</v>
      </c>
      <c r="F481" t="s">
        <v>5625</v>
      </c>
      <c r="H481" t="str">
        <f t="shared" si="14"/>
        <v>J2-D59</v>
      </c>
      <c r="I481" t="str">
        <f t="shared" si="15"/>
        <v>J2-D59</v>
      </c>
    </row>
    <row r="482" spans="1:9" x14ac:dyDescent="0.25">
      <c r="A482">
        <v>480</v>
      </c>
      <c r="B482" t="s">
        <v>410</v>
      </c>
      <c r="C482" t="s">
        <v>409</v>
      </c>
      <c r="D482" t="s">
        <v>410</v>
      </c>
      <c r="E482" t="s">
        <v>409</v>
      </c>
      <c r="F482" t="s">
        <v>5625</v>
      </c>
      <c r="H482" t="str">
        <f t="shared" si="14"/>
        <v>J2-D60</v>
      </c>
      <c r="I482" t="str">
        <f t="shared" si="15"/>
        <v>J2-D60</v>
      </c>
    </row>
    <row r="483" spans="1:9" x14ac:dyDescent="0.25">
      <c r="A483">
        <v>481</v>
      </c>
      <c r="B483" t="s">
        <v>411</v>
      </c>
      <c r="C483" t="s">
        <v>170</v>
      </c>
      <c r="D483" t="s">
        <v>411</v>
      </c>
      <c r="E483" t="s">
        <v>170</v>
      </c>
      <c r="F483" t="s">
        <v>5619</v>
      </c>
      <c r="H483" t="str">
        <f t="shared" si="14"/>
        <v>J3-A1</v>
      </c>
      <c r="I483" t="str">
        <f t="shared" si="15"/>
        <v>J3-A1</v>
      </c>
    </row>
    <row r="484" spans="1:9" x14ac:dyDescent="0.25">
      <c r="A484">
        <v>482</v>
      </c>
      <c r="B484" t="s">
        <v>411</v>
      </c>
      <c r="C484" t="s">
        <v>171</v>
      </c>
      <c r="D484" t="s">
        <v>411</v>
      </c>
      <c r="E484" t="s">
        <v>171</v>
      </c>
      <c r="F484" t="s">
        <v>5619</v>
      </c>
      <c r="H484" t="str">
        <f t="shared" si="14"/>
        <v>J3-A2</v>
      </c>
      <c r="I484" t="str">
        <f t="shared" si="15"/>
        <v>J3-A2</v>
      </c>
    </row>
    <row r="485" spans="1:9" x14ac:dyDescent="0.25">
      <c r="A485">
        <v>483</v>
      </c>
      <c r="B485" t="s">
        <v>411</v>
      </c>
      <c r="C485" t="s">
        <v>172</v>
      </c>
      <c r="D485" t="s">
        <v>411</v>
      </c>
      <c r="E485" t="s">
        <v>172</v>
      </c>
      <c r="F485" t="s">
        <v>433</v>
      </c>
      <c r="H485" t="str">
        <f t="shared" si="14"/>
        <v>J3-A3</v>
      </c>
      <c r="I485" t="str">
        <f t="shared" si="15"/>
        <v>J3-A3</v>
      </c>
    </row>
    <row r="486" spans="1:9" x14ac:dyDescent="0.25">
      <c r="A486">
        <v>484</v>
      </c>
      <c r="B486" t="s">
        <v>411</v>
      </c>
      <c r="C486" t="s">
        <v>173</v>
      </c>
      <c r="D486" t="s">
        <v>411</v>
      </c>
      <c r="E486" t="s">
        <v>173</v>
      </c>
      <c r="F486" t="s">
        <v>433</v>
      </c>
      <c r="H486" t="str">
        <f t="shared" si="14"/>
        <v>J3-A4</v>
      </c>
      <c r="I486" t="str">
        <f t="shared" si="15"/>
        <v>J3-A4</v>
      </c>
    </row>
    <row r="487" spans="1:9" x14ac:dyDescent="0.25">
      <c r="A487">
        <v>485</v>
      </c>
      <c r="B487" t="s">
        <v>411</v>
      </c>
      <c r="C487" t="s">
        <v>174</v>
      </c>
      <c r="D487" t="s">
        <v>411</v>
      </c>
      <c r="E487" t="s">
        <v>174</v>
      </c>
      <c r="F487" t="s">
        <v>5619</v>
      </c>
      <c r="H487" t="str">
        <f t="shared" si="14"/>
        <v>J3-A5</v>
      </c>
      <c r="I487" t="str">
        <f t="shared" si="15"/>
        <v>J3-A5</v>
      </c>
    </row>
    <row r="488" spans="1:9" x14ac:dyDescent="0.25">
      <c r="A488">
        <v>486</v>
      </c>
      <c r="B488" t="s">
        <v>411</v>
      </c>
      <c r="C488" t="s">
        <v>175</v>
      </c>
      <c r="D488" t="s">
        <v>411</v>
      </c>
      <c r="E488" t="s">
        <v>175</v>
      </c>
      <c r="F488" t="s">
        <v>5619</v>
      </c>
      <c r="H488" t="str">
        <f t="shared" si="14"/>
        <v>J3-A6</v>
      </c>
      <c r="I488" t="str">
        <f t="shared" si="15"/>
        <v>J3-A6</v>
      </c>
    </row>
    <row r="489" spans="1:9" x14ac:dyDescent="0.25">
      <c r="A489">
        <v>487</v>
      </c>
      <c r="B489" t="s">
        <v>411</v>
      </c>
      <c r="C489" t="s">
        <v>176</v>
      </c>
      <c r="D489" t="s">
        <v>411</v>
      </c>
      <c r="E489" t="s">
        <v>176</v>
      </c>
      <c r="F489" t="s">
        <v>433</v>
      </c>
      <c r="H489" t="str">
        <f t="shared" si="14"/>
        <v>J3-A7</v>
      </c>
      <c r="I489" t="str">
        <f t="shared" si="15"/>
        <v>J3-A7</v>
      </c>
    </row>
    <row r="490" spans="1:9" x14ac:dyDescent="0.25">
      <c r="A490">
        <v>488</v>
      </c>
      <c r="B490" t="s">
        <v>411</v>
      </c>
      <c r="C490" t="s">
        <v>177</v>
      </c>
      <c r="D490" t="s">
        <v>411</v>
      </c>
      <c r="E490" t="s">
        <v>177</v>
      </c>
      <c r="F490" t="s">
        <v>433</v>
      </c>
      <c r="H490" t="str">
        <f t="shared" si="14"/>
        <v>J3-A8</v>
      </c>
      <c r="I490" t="str">
        <f t="shared" si="15"/>
        <v>J3-A8</v>
      </c>
    </row>
    <row r="491" spans="1:9" x14ac:dyDescent="0.25">
      <c r="A491">
        <v>489</v>
      </c>
      <c r="B491" t="s">
        <v>411</v>
      </c>
      <c r="C491" t="s">
        <v>178</v>
      </c>
      <c r="D491" t="s">
        <v>411</v>
      </c>
      <c r="E491" t="s">
        <v>178</v>
      </c>
      <c r="F491" t="s">
        <v>5619</v>
      </c>
      <c r="H491" t="str">
        <f t="shared" si="14"/>
        <v>J3-A9</v>
      </c>
      <c r="I491" t="str">
        <f t="shared" si="15"/>
        <v>J3-A9</v>
      </c>
    </row>
    <row r="492" spans="1:9" x14ac:dyDescent="0.25">
      <c r="A492">
        <v>490</v>
      </c>
      <c r="B492" t="s">
        <v>411</v>
      </c>
      <c r="C492" t="s">
        <v>179</v>
      </c>
      <c r="D492" t="s">
        <v>411</v>
      </c>
      <c r="E492" t="s">
        <v>179</v>
      </c>
      <c r="F492" t="s">
        <v>5619</v>
      </c>
      <c r="H492" t="str">
        <f t="shared" si="14"/>
        <v>J3-A10</v>
      </c>
      <c r="I492" t="str">
        <f t="shared" si="15"/>
        <v>J3-A10</v>
      </c>
    </row>
    <row r="493" spans="1:9" x14ac:dyDescent="0.25">
      <c r="A493">
        <v>491</v>
      </c>
      <c r="B493" t="s">
        <v>411</v>
      </c>
      <c r="C493" t="s">
        <v>180</v>
      </c>
      <c r="D493" t="s">
        <v>411</v>
      </c>
      <c r="E493" t="s">
        <v>180</v>
      </c>
      <c r="F493" t="s">
        <v>433</v>
      </c>
      <c r="H493" t="str">
        <f t="shared" si="14"/>
        <v>J3-A11</v>
      </c>
      <c r="I493" t="str">
        <f t="shared" si="15"/>
        <v>J3-A11</v>
      </c>
    </row>
    <row r="494" spans="1:9" x14ac:dyDescent="0.25">
      <c r="A494">
        <v>492</v>
      </c>
      <c r="B494" t="s">
        <v>411</v>
      </c>
      <c r="C494" t="s">
        <v>181</v>
      </c>
      <c r="D494" t="s">
        <v>411</v>
      </c>
      <c r="E494" t="s">
        <v>181</v>
      </c>
      <c r="F494" t="s">
        <v>433</v>
      </c>
      <c r="H494" t="str">
        <f t="shared" si="14"/>
        <v>J3-A12</v>
      </c>
      <c r="I494" t="str">
        <f t="shared" si="15"/>
        <v>J3-A12</v>
      </c>
    </row>
    <row r="495" spans="1:9" x14ac:dyDescent="0.25">
      <c r="A495">
        <v>493</v>
      </c>
      <c r="B495" t="s">
        <v>411</v>
      </c>
      <c r="C495" t="s">
        <v>182</v>
      </c>
      <c r="D495" t="s">
        <v>411</v>
      </c>
      <c r="E495" t="s">
        <v>182</v>
      </c>
      <c r="F495" t="s">
        <v>5619</v>
      </c>
      <c r="H495" t="str">
        <f t="shared" si="14"/>
        <v>J3-A13</v>
      </c>
      <c r="I495" t="str">
        <f t="shared" si="15"/>
        <v>J3-A13</v>
      </c>
    </row>
    <row r="496" spans="1:9" x14ac:dyDescent="0.25">
      <c r="A496">
        <v>494</v>
      </c>
      <c r="B496" t="s">
        <v>411</v>
      </c>
      <c r="C496" t="s">
        <v>183</v>
      </c>
      <c r="D496" t="s">
        <v>411</v>
      </c>
      <c r="E496" t="s">
        <v>183</v>
      </c>
      <c r="F496" t="s">
        <v>5619</v>
      </c>
      <c r="H496" t="str">
        <f t="shared" si="14"/>
        <v>J3-A14</v>
      </c>
      <c r="I496" t="str">
        <f t="shared" si="15"/>
        <v>J3-A14</v>
      </c>
    </row>
    <row r="497" spans="1:9" x14ac:dyDescent="0.25">
      <c r="A497">
        <v>495</v>
      </c>
      <c r="B497" t="s">
        <v>411</v>
      </c>
      <c r="C497" t="s">
        <v>184</v>
      </c>
      <c r="D497" t="s">
        <v>411</v>
      </c>
      <c r="E497" t="s">
        <v>184</v>
      </c>
      <c r="F497" t="s">
        <v>433</v>
      </c>
      <c r="H497" t="str">
        <f t="shared" si="14"/>
        <v>J3-A15</v>
      </c>
      <c r="I497" t="str">
        <f t="shared" si="15"/>
        <v>J3-A15</v>
      </c>
    </row>
    <row r="498" spans="1:9" x14ac:dyDescent="0.25">
      <c r="A498">
        <v>496</v>
      </c>
      <c r="B498" t="s">
        <v>411</v>
      </c>
      <c r="C498" t="s">
        <v>185</v>
      </c>
      <c r="D498" t="s">
        <v>411</v>
      </c>
      <c r="E498" t="s">
        <v>185</v>
      </c>
      <c r="F498" t="s">
        <v>433</v>
      </c>
      <c r="H498" t="str">
        <f t="shared" si="14"/>
        <v>J3-A16</v>
      </c>
      <c r="I498" t="str">
        <f t="shared" si="15"/>
        <v>J3-A16</v>
      </c>
    </row>
    <row r="499" spans="1:9" x14ac:dyDescent="0.25">
      <c r="A499">
        <v>497</v>
      </c>
      <c r="B499" t="s">
        <v>411</v>
      </c>
      <c r="C499" t="s">
        <v>186</v>
      </c>
      <c r="D499" t="s">
        <v>411</v>
      </c>
      <c r="E499" t="s">
        <v>186</v>
      </c>
      <c r="F499" t="s">
        <v>5619</v>
      </c>
      <c r="H499" t="str">
        <f t="shared" si="14"/>
        <v>J3-A17</v>
      </c>
      <c r="I499" t="str">
        <f t="shared" si="15"/>
        <v>J3-A17</v>
      </c>
    </row>
    <row r="500" spans="1:9" x14ac:dyDescent="0.25">
      <c r="A500">
        <v>498</v>
      </c>
      <c r="B500" t="s">
        <v>411</v>
      </c>
      <c r="C500" t="s">
        <v>187</v>
      </c>
      <c r="D500" t="s">
        <v>411</v>
      </c>
      <c r="E500" t="s">
        <v>187</v>
      </c>
      <c r="F500" t="s">
        <v>5619</v>
      </c>
      <c r="H500" t="str">
        <f t="shared" si="14"/>
        <v>J3-A18</v>
      </c>
      <c r="I500" t="str">
        <f t="shared" si="15"/>
        <v>J3-A18</v>
      </c>
    </row>
    <row r="501" spans="1:9" x14ac:dyDescent="0.25">
      <c r="A501">
        <v>499</v>
      </c>
      <c r="B501" t="s">
        <v>411</v>
      </c>
      <c r="C501" t="s">
        <v>188</v>
      </c>
      <c r="D501" t="s">
        <v>411</v>
      </c>
      <c r="E501" t="s">
        <v>188</v>
      </c>
      <c r="F501" t="s">
        <v>433</v>
      </c>
      <c r="H501" t="str">
        <f t="shared" si="14"/>
        <v>J3-A19</v>
      </c>
      <c r="I501" t="str">
        <f t="shared" si="15"/>
        <v>J3-A19</v>
      </c>
    </row>
    <row r="502" spans="1:9" x14ac:dyDescent="0.25">
      <c r="A502">
        <v>500</v>
      </c>
      <c r="B502" t="s">
        <v>411</v>
      </c>
      <c r="C502" t="s">
        <v>189</v>
      </c>
      <c r="D502" t="s">
        <v>411</v>
      </c>
      <c r="E502" t="s">
        <v>189</v>
      </c>
      <c r="F502" t="s">
        <v>433</v>
      </c>
      <c r="H502" t="str">
        <f t="shared" si="14"/>
        <v>J3-A20</v>
      </c>
      <c r="I502" t="str">
        <f t="shared" si="15"/>
        <v>J3-A20</v>
      </c>
    </row>
    <row r="503" spans="1:9" x14ac:dyDescent="0.25">
      <c r="A503">
        <v>501</v>
      </c>
      <c r="B503" t="s">
        <v>411</v>
      </c>
      <c r="C503" t="s">
        <v>190</v>
      </c>
      <c r="D503" t="s">
        <v>411</v>
      </c>
      <c r="E503" t="s">
        <v>190</v>
      </c>
      <c r="F503" t="s">
        <v>5619</v>
      </c>
      <c r="H503" t="str">
        <f t="shared" si="14"/>
        <v>J3-A21</v>
      </c>
      <c r="I503" t="str">
        <f t="shared" si="15"/>
        <v>J3-A21</v>
      </c>
    </row>
    <row r="504" spans="1:9" x14ac:dyDescent="0.25">
      <c r="A504">
        <v>502</v>
      </c>
      <c r="B504" t="s">
        <v>411</v>
      </c>
      <c r="C504" t="s">
        <v>191</v>
      </c>
      <c r="D504" t="s">
        <v>411</v>
      </c>
      <c r="E504" t="s">
        <v>191</v>
      </c>
      <c r="F504" t="s">
        <v>5619</v>
      </c>
      <c r="H504" t="str">
        <f t="shared" si="14"/>
        <v>J3-A22</v>
      </c>
      <c r="I504" t="str">
        <f t="shared" si="15"/>
        <v>J3-A22</v>
      </c>
    </row>
    <row r="505" spans="1:9" x14ac:dyDescent="0.25">
      <c r="A505">
        <v>503</v>
      </c>
      <c r="B505" t="s">
        <v>411</v>
      </c>
      <c r="C505" t="s">
        <v>192</v>
      </c>
      <c r="D505" t="s">
        <v>411</v>
      </c>
      <c r="E505" t="s">
        <v>192</v>
      </c>
      <c r="F505" t="s">
        <v>433</v>
      </c>
      <c r="H505" t="str">
        <f t="shared" si="14"/>
        <v>J3-A23</v>
      </c>
      <c r="I505" t="str">
        <f t="shared" si="15"/>
        <v>J3-A23</v>
      </c>
    </row>
    <row r="506" spans="1:9" x14ac:dyDescent="0.25">
      <c r="A506">
        <v>504</v>
      </c>
      <c r="B506" t="s">
        <v>411</v>
      </c>
      <c r="C506" t="s">
        <v>193</v>
      </c>
      <c r="D506" t="s">
        <v>411</v>
      </c>
      <c r="E506" t="s">
        <v>193</v>
      </c>
      <c r="F506" t="s">
        <v>433</v>
      </c>
      <c r="H506" t="str">
        <f t="shared" si="14"/>
        <v>J3-A24</v>
      </c>
      <c r="I506" t="str">
        <f t="shared" si="15"/>
        <v>J3-A24</v>
      </c>
    </row>
    <row r="507" spans="1:9" x14ac:dyDescent="0.25">
      <c r="A507">
        <v>505</v>
      </c>
      <c r="B507" t="s">
        <v>411</v>
      </c>
      <c r="C507" t="s">
        <v>194</v>
      </c>
      <c r="D507" t="s">
        <v>411</v>
      </c>
      <c r="E507" t="s">
        <v>194</v>
      </c>
      <c r="F507" t="s">
        <v>6008</v>
      </c>
      <c r="H507" t="str">
        <f t="shared" si="14"/>
        <v>J3-A25</v>
      </c>
      <c r="I507" t="str">
        <f t="shared" si="15"/>
        <v>J3-A25</v>
      </c>
    </row>
    <row r="508" spans="1:9" x14ac:dyDescent="0.25">
      <c r="A508">
        <v>506</v>
      </c>
      <c r="B508" t="s">
        <v>411</v>
      </c>
      <c r="C508" t="s">
        <v>195</v>
      </c>
      <c r="D508" t="s">
        <v>411</v>
      </c>
      <c r="E508" t="s">
        <v>195</v>
      </c>
      <c r="F508" t="s">
        <v>6008</v>
      </c>
      <c r="H508" t="str">
        <f t="shared" si="14"/>
        <v>J3-A26</v>
      </c>
      <c r="I508" t="str">
        <f t="shared" si="15"/>
        <v>J3-A26</v>
      </c>
    </row>
    <row r="509" spans="1:9" x14ac:dyDescent="0.25">
      <c r="A509">
        <v>507</v>
      </c>
      <c r="B509" t="s">
        <v>411</v>
      </c>
      <c r="C509" t="s">
        <v>196</v>
      </c>
      <c r="D509" t="s">
        <v>411</v>
      </c>
      <c r="E509" t="s">
        <v>196</v>
      </c>
      <c r="F509" t="s">
        <v>433</v>
      </c>
      <c r="H509" t="str">
        <f t="shared" si="14"/>
        <v>J3-A27</v>
      </c>
      <c r="I509" t="str">
        <f t="shared" si="15"/>
        <v>J3-A27</v>
      </c>
    </row>
    <row r="510" spans="1:9" x14ac:dyDescent="0.25">
      <c r="A510">
        <v>508</v>
      </c>
      <c r="B510" t="s">
        <v>411</v>
      </c>
      <c r="C510" t="s">
        <v>197</v>
      </c>
      <c r="D510" t="s">
        <v>411</v>
      </c>
      <c r="E510" t="s">
        <v>197</v>
      </c>
      <c r="F510" t="s">
        <v>433</v>
      </c>
      <c r="H510" t="str">
        <f t="shared" si="14"/>
        <v>J3-A28</v>
      </c>
      <c r="I510" t="str">
        <f t="shared" si="15"/>
        <v>J3-A28</v>
      </c>
    </row>
    <row r="511" spans="1:9" x14ac:dyDescent="0.25">
      <c r="A511">
        <v>509</v>
      </c>
      <c r="B511" t="s">
        <v>411</v>
      </c>
      <c r="C511" t="s">
        <v>198</v>
      </c>
      <c r="D511" t="s">
        <v>411</v>
      </c>
      <c r="E511" t="s">
        <v>198</v>
      </c>
      <c r="F511" t="s">
        <v>6312</v>
      </c>
      <c r="H511" t="str">
        <f t="shared" si="14"/>
        <v>J3-A29</v>
      </c>
      <c r="I511" t="str">
        <f t="shared" si="15"/>
        <v>J3-A29</v>
      </c>
    </row>
    <row r="512" spans="1:9" x14ac:dyDescent="0.25">
      <c r="A512">
        <v>510</v>
      </c>
      <c r="B512" t="s">
        <v>411</v>
      </c>
      <c r="C512" t="s">
        <v>199</v>
      </c>
      <c r="D512" t="s">
        <v>411</v>
      </c>
      <c r="E512" t="s">
        <v>199</v>
      </c>
      <c r="F512" t="s">
        <v>6312</v>
      </c>
      <c r="H512" t="str">
        <f t="shared" si="14"/>
        <v>J3-A30</v>
      </c>
      <c r="I512" t="str">
        <f t="shared" si="15"/>
        <v>J3-A30</v>
      </c>
    </row>
    <row r="513" spans="1:9" x14ac:dyDescent="0.25">
      <c r="A513">
        <v>511</v>
      </c>
      <c r="B513" t="s">
        <v>411</v>
      </c>
      <c r="C513" t="s">
        <v>200</v>
      </c>
      <c r="D513" t="s">
        <v>411</v>
      </c>
      <c r="E513" t="s">
        <v>200</v>
      </c>
      <c r="F513" t="s">
        <v>6312</v>
      </c>
      <c r="H513" t="str">
        <f t="shared" si="14"/>
        <v>J3-A31</v>
      </c>
      <c r="I513" t="str">
        <f t="shared" si="15"/>
        <v>J3-A31</v>
      </c>
    </row>
    <row r="514" spans="1:9" x14ac:dyDescent="0.25">
      <c r="A514">
        <v>512</v>
      </c>
      <c r="B514" t="s">
        <v>411</v>
      </c>
      <c r="C514" t="s">
        <v>201</v>
      </c>
      <c r="D514" t="s">
        <v>411</v>
      </c>
      <c r="E514" t="s">
        <v>201</v>
      </c>
      <c r="F514" t="s">
        <v>5583</v>
      </c>
      <c r="H514" t="str">
        <f t="shared" si="14"/>
        <v>J3-A32</v>
      </c>
      <c r="I514" t="str">
        <f t="shared" si="15"/>
        <v>J3-A32</v>
      </c>
    </row>
    <row r="515" spans="1:9" x14ac:dyDescent="0.25">
      <c r="A515">
        <v>513</v>
      </c>
      <c r="B515" t="s">
        <v>411</v>
      </c>
      <c r="C515" t="s">
        <v>202</v>
      </c>
      <c r="D515" t="s">
        <v>411</v>
      </c>
      <c r="E515" t="s">
        <v>202</v>
      </c>
      <c r="F515" t="s">
        <v>433</v>
      </c>
      <c r="H515" t="str">
        <f t="shared" si="14"/>
        <v>J3-A33</v>
      </c>
      <c r="I515" t="str">
        <f t="shared" si="15"/>
        <v>J3-A33</v>
      </c>
    </row>
    <row r="516" spans="1:9" x14ac:dyDescent="0.25">
      <c r="A516">
        <v>514</v>
      </c>
      <c r="B516" t="s">
        <v>411</v>
      </c>
      <c r="C516" t="s">
        <v>203</v>
      </c>
      <c r="D516" t="s">
        <v>411</v>
      </c>
      <c r="E516" t="s">
        <v>203</v>
      </c>
      <c r="F516" t="s">
        <v>433</v>
      </c>
      <c r="H516" t="str">
        <f t="shared" ref="H516:H579" si="16">B516&amp;"-"&amp;C516</f>
        <v>J3-A34</v>
      </c>
      <c r="I516" t="str">
        <f t="shared" ref="I516:I579" si="17">D516&amp;"-"&amp;E516</f>
        <v>J3-A34</v>
      </c>
    </row>
    <row r="517" spans="1:9" x14ac:dyDescent="0.25">
      <c r="A517">
        <v>515</v>
      </c>
      <c r="B517" t="s">
        <v>411</v>
      </c>
      <c r="C517" t="s">
        <v>204</v>
      </c>
      <c r="D517" t="s">
        <v>411</v>
      </c>
      <c r="E517" t="s">
        <v>204</v>
      </c>
      <c r="F517" t="s">
        <v>6312</v>
      </c>
      <c r="H517" t="str">
        <f t="shared" si="16"/>
        <v>J3-A35</v>
      </c>
      <c r="I517" t="str">
        <f t="shared" si="17"/>
        <v>J3-A35</v>
      </c>
    </row>
    <row r="518" spans="1:9" x14ac:dyDescent="0.25">
      <c r="A518">
        <v>516</v>
      </c>
      <c r="B518" t="s">
        <v>411</v>
      </c>
      <c r="C518" t="s">
        <v>205</v>
      </c>
      <c r="D518" t="s">
        <v>411</v>
      </c>
      <c r="E518" t="s">
        <v>205</v>
      </c>
      <c r="F518" t="s">
        <v>6312</v>
      </c>
      <c r="H518" t="str">
        <f t="shared" si="16"/>
        <v>J3-A36</v>
      </c>
      <c r="I518" t="str">
        <f t="shared" si="17"/>
        <v>J3-A36</v>
      </c>
    </row>
    <row r="519" spans="1:9" x14ac:dyDescent="0.25">
      <c r="A519">
        <v>517</v>
      </c>
      <c r="B519" t="s">
        <v>411</v>
      </c>
      <c r="C519" t="s">
        <v>206</v>
      </c>
      <c r="D519" t="s">
        <v>411</v>
      </c>
      <c r="E519" t="s">
        <v>206</v>
      </c>
      <c r="F519" t="s">
        <v>6312</v>
      </c>
      <c r="H519" t="str">
        <f t="shared" si="16"/>
        <v>J3-A37</v>
      </c>
      <c r="I519" t="str">
        <f t="shared" si="17"/>
        <v>J3-A37</v>
      </c>
    </row>
    <row r="520" spans="1:9" x14ac:dyDescent="0.25">
      <c r="A520">
        <v>518</v>
      </c>
      <c r="B520" t="s">
        <v>411</v>
      </c>
      <c r="C520" t="s">
        <v>207</v>
      </c>
      <c r="D520" t="s">
        <v>411</v>
      </c>
      <c r="E520" t="s">
        <v>207</v>
      </c>
      <c r="F520" t="s">
        <v>433</v>
      </c>
      <c r="H520" t="str">
        <f t="shared" si="16"/>
        <v>J3-A38</v>
      </c>
      <c r="I520" t="str">
        <f t="shared" si="17"/>
        <v>J3-A38</v>
      </c>
    </row>
    <row r="521" spans="1:9" x14ac:dyDescent="0.25">
      <c r="A521">
        <v>519</v>
      </c>
      <c r="B521" t="s">
        <v>411</v>
      </c>
      <c r="C521" t="s">
        <v>208</v>
      </c>
      <c r="D521" t="s">
        <v>411</v>
      </c>
      <c r="E521" t="s">
        <v>208</v>
      </c>
      <c r="F521" t="s">
        <v>433</v>
      </c>
      <c r="H521" t="str">
        <f t="shared" si="16"/>
        <v>J3-A39</v>
      </c>
      <c r="I521" t="str">
        <f t="shared" si="17"/>
        <v>J3-A39</v>
      </c>
    </row>
    <row r="522" spans="1:9" x14ac:dyDescent="0.25">
      <c r="A522">
        <v>520</v>
      </c>
      <c r="B522" t="s">
        <v>411</v>
      </c>
      <c r="C522" t="s">
        <v>209</v>
      </c>
      <c r="D522" t="s">
        <v>411</v>
      </c>
      <c r="E522" t="s">
        <v>209</v>
      </c>
      <c r="F522" t="s">
        <v>6312</v>
      </c>
      <c r="H522" t="str">
        <f t="shared" si="16"/>
        <v>J3-A40</v>
      </c>
      <c r="I522" t="str">
        <f t="shared" si="17"/>
        <v>J3-A40</v>
      </c>
    </row>
    <row r="523" spans="1:9" x14ac:dyDescent="0.25">
      <c r="A523">
        <v>521</v>
      </c>
      <c r="B523" t="s">
        <v>411</v>
      </c>
      <c r="C523" t="s">
        <v>210</v>
      </c>
      <c r="D523" t="s">
        <v>411</v>
      </c>
      <c r="E523" t="s">
        <v>210</v>
      </c>
      <c r="F523" t="s">
        <v>6312</v>
      </c>
      <c r="H523" t="str">
        <f t="shared" si="16"/>
        <v>J3-A41</v>
      </c>
      <c r="I523" t="str">
        <f t="shared" si="17"/>
        <v>J3-A41</v>
      </c>
    </row>
    <row r="524" spans="1:9" x14ac:dyDescent="0.25">
      <c r="A524">
        <v>522</v>
      </c>
      <c r="B524" t="s">
        <v>411</v>
      </c>
      <c r="C524" t="s">
        <v>211</v>
      </c>
      <c r="D524" t="s">
        <v>411</v>
      </c>
      <c r="E524" t="s">
        <v>211</v>
      </c>
      <c r="F524" t="s">
        <v>6312</v>
      </c>
      <c r="H524" t="str">
        <f t="shared" si="16"/>
        <v>J3-A42</v>
      </c>
      <c r="I524" t="str">
        <f t="shared" si="17"/>
        <v>J3-A42</v>
      </c>
    </row>
    <row r="525" spans="1:9" x14ac:dyDescent="0.25">
      <c r="A525">
        <v>523</v>
      </c>
      <c r="B525" t="s">
        <v>411</v>
      </c>
      <c r="C525" t="s">
        <v>212</v>
      </c>
      <c r="D525" t="s">
        <v>411</v>
      </c>
      <c r="E525" t="s">
        <v>212</v>
      </c>
      <c r="F525" t="s">
        <v>433</v>
      </c>
      <c r="H525" t="str">
        <f t="shared" si="16"/>
        <v>J3-A43</v>
      </c>
      <c r="I525" t="str">
        <f t="shared" si="17"/>
        <v>J3-A43</v>
      </c>
    </row>
    <row r="526" spans="1:9" x14ac:dyDescent="0.25">
      <c r="A526">
        <v>524</v>
      </c>
      <c r="B526" t="s">
        <v>411</v>
      </c>
      <c r="C526" t="s">
        <v>213</v>
      </c>
      <c r="D526" t="s">
        <v>411</v>
      </c>
      <c r="E526" t="s">
        <v>213</v>
      </c>
      <c r="F526" t="s">
        <v>433</v>
      </c>
      <c r="H526" t="str">
        <f t="shared" si="16"/>
        <v>J3-A44</v>
      </c>
      <c r="I526" t="str">
        <f t="shared" si="17"/>
        <v>J3-A44</v>
      </c>
    </row>
    <row r="527" spans="1:9" x14ac:dyDescent="0.25">
      <c r="A527">
        <v>525</v>
      </c>
      <c r="B527" t="s">
        <v>411</v>
      </c>
      <c r="C527" t="s">
        <v>214</v>
      </c>
      <c r="D527" t="s">
        <v>411</v>
      </c>
      <c r="E527" t="s">
        <v>214</v>
      </c>
      <c r="F527" t="s">
        <v>6312</v>
      </c>
      <c r="H527" t="str">
        <f t="shared" si="16"/>
        <v>J3-A45</v>
      </c>
      <c r="I527" t="str">
        <f t="shared" si="17"/>
        <v>J3-A45</v>
      </c>
    </row>
    <row r="528" spans="1:9" x14ac:dyDescent="0.25">
      <c r="A528">
        <v>526</v>
      </c>
      <c r="B528" t="s">
        <v>411</v>
      </c>
      <c r="C528" t="s">
        <v>215</v>
      </c>
      <c r="D528" t="s">
        <v>411</v>
      </c>
      <c r="E528" t="s">
        <v>215</v>
      </c>
      <c r="F528" t="s">
        <v>6312</v>
      </c>
      <c r="H528" t="str">
        <f t="shared" si="16"/>
        <v>J3-A46</v>
      </c>
      <c r="I528" t="str">
        <f t="shared" si="17"/>
        <v>J3-A46</v>
      </c>
    </row>
    <row r="529" spans="1:9" x14ac:dyDescent="0.25">
      <c r="A529">
        <v>527</v>
      </c>
      <c r="B529" t="s">
        <v>411</v>
      </c>
      <c r="C529" t="s">
        <v>216</v>
      </c>
      <c r="D529" t="s">
        <v>411</v>
      </c>
      <c r="E529" t="s">
        <v>216</v>
      </c>
      <c r="F529" t="s">
        <v>6312</v>
      </c>
      <c r="H529" t="str">
        <f t="shared" si="16"/>
        <v>J3-A47</v>
      </c>
      <c r="I529" t="str">
        <f t="shared" si="17"/>
        <v>J3-A47</v>
      </c>
    </row>
    <row r="530" spans="1:9" x14ac:dyDescent="0.25">
      <c r="A530">
        <v>528</v>
      </c>
      <c r="B530" t="s">
        <v>411</v>
      </c>
      <c r="C530" t="s">
        <v>217</v>
      </c>
      <c r="D530" t="s">
        <v>411</v>
      </c>
      <c r="E530" t="s">
        <v>217</v>
      </c>
      <c r="F530" t="s">
        <v>433</v>
      </c>
      <c r="H530" t="str">
        <f t="shared" si="16"/>
        <v>J3-A48</v>
      </c>
      <c r="I530" t="str">
        <f t="shared" si="17"/>
        <v>J3-A48</v>
      </c>
    </row>
    <row r="531" spans="1:9" x14ac:dyDescent="0.25">
      <c r="A531">
        <v>529</v>
      </c>
      <c r="B531" t="s">
        <v>411</v>
      </c>
      <c r="C531" t="s">
        <v>218</v>
      </c>
      <c r="D531" t="s">
        <v>411</v>
      </c>
      <c r="E531" t="s">
        <v>218</v>
      </c>
      <c r="F531" t="s">
        <v>433</v>
      </c>
      <c r="H531" t="str">
        <f t="shared" si="16"/>
        <v>J3-A49</v>
      </c>
      <c r="I531" t="str">
        <f t="shared" si="17"/>
        <v>J3-A49</v>
      </c>
    </row>
    <row r="532" spans="1:9" x14ac:dyDescent="0.25">
      <c r="A532">
        <v>530</v>
      </c>
      <c r="B532" t="s">
        <v>411</v>
      </c>
      <c r="C532" t="s">
        <v>219</v>
      </c>
      <c r="D532" t="s">
        <v>411</v>
      </c>
      <c r="E532" t="s">
        <v>219</v>
      </c>
      <c r="F532" t="s">
        <v>6312</v>
      </c>
      <c r="H532" t="str">
        <f t="shared" si="16"/>
        <v>J3-A50</v>
      </c>
      <c r="I532" t="str">
        <f t="shared" si="17"/>
        <v>J3-A50</v>
      </c>
    </row>
    <row r="533" spans="1:9" x14ac:dyDescent="0.25">
      <c r="A533">
        <v>531</v>
      </c>
      <c r="B533" t="s">
        <v>411</v>
      </c>
      <c r="C533" t="s">
        <v>220</v>
      </c>
      <c r="D533" t="s">
        <v>411</v>
      </c>
      <c r="E533" t="s">
        <v>220</v>
      </c>
      <c r="F533" t="s">
        <v>6312</v>
      </c>
      <c r="H533" t="str">
        <f t="shared" si="16"/>
        <v>J3-A51</v>
      </c>
      <c r="I533" t="str">
        <f t="shared" si="17"/>
        <v>J3-A51</v>
      </c>
    </row>
    <row r="534" spans="1:9" x14ac:dyDescent="0.25">
      <c r="A534">
        <v>532</v>
      </c>
      <c r="B534" t="s">
        <v>411</v>
      </c>
      <c r="C534" t="s">
        <v>221</v>
      </c>
      <c r="D534" t="s">
        <v>411</v>
      </c>
      <c r="E534" t="s">
        <v>221</v>
      </c>
      <c r="F534" t="s">
        <v>6312</v>
      </c>
      <c r="H534" t="str">
        <f t="shared" si="16"/>
        <v>J3-A52</v>
      </c>
      <c r="I534" t="str">
        <f t="shared" si="17"/>
        <v>J3-A52</v>
      </c>
    </row>
    <row r="535" spans="1:9" x14ac:dyDescent="0.25">
      <c r="A535">
        <v>533</v>
      </c>
      <c r="B535" t="s">
        <v>411</v>
      </c>
      <c r="C535" t="s">
        <v>222</v>
      </c>
      <c r="D535" t="s">
        <v>411</v>
      </c>
      <c r="E535" t="s">
        <v>222</v>
      </c>
      <c r="F535" t="s">
        <v>433</v>
      </c>
      <c r="H535" t="str">
        <f t="shared" si="16"/>
        <v>J3-A53</v>
      </c>
      <c r="I535" t="str">
        <f t="shared" si="17"/>
        <v>J3-A53</v>
      </c>
    </row>
    <row r="536" spans="1:9" x14ac:dyDescent="0.25">
      <c r="A536">
        <v>534</v>
      </c>
      <c r="B536" t="s">
        <v>411</v>
      </c>
      <c r="C536" t="s">
        <v>223</v>
      </c>
      <c r="D536" t="s">
        <v>411</v>
      </c>
      <c r="E536" t="s">
        <v>223</v>
      </c>
      <c r="F536" t="s">
        <v>433</v>
      </c>
      <c r="H536" t="str">
        <f t="shared" si="16"/>
        <v>J3-A54</v>
      </c>
      <c r="I536" t="str">
        <f t="shared" si="17"/>
        <v>J3-A54</v>
      </c>
    </row>
    <row r="537" spans="1:9" x14ac:dyDescent="0.25">
      <c r="A537">
        <v>535</v>
      </c>
      <c r="B537" t="s">
        <v>411</v>
      </c>
      <c r="C537" t="s">
        <v>224</v>
      </c>
      <c r="D537" t="s">
        <v>411</v>
      </c>
      <c r="E537" t="s">
        <v>224</v>
      </c>
      <c r="F537" t="s">
        <v>5625</v>
      </c>
      <c r="H537" t="str">
        <f t="shared" si="16"/>
        <v>J3-A55</v>
      </c>
      <c r="I537" t="str">
        <f t="shared" si="17"/>
        <v>J3-A55</v>
      </c>
    </row>
    <row r="538" spans="1:9" x14ac:dyDescent="0.25">
      <c r="A538">
        <v>536</v>
      </c>
      <c r="B538" t="s">
        <v>411</v>
      </c>
      <c r="C538" t="s">
        <v>225</v>
      </c>
      <c r="D538" t="s">
        <v>411</v>
      </c>
      <c r="E538" t="s">
        <v>225</v>
      </c>
      <c r="F538" t="s">
        <v>5625</v>
      </c>
      <c r="H538" t="str">
        <f t="shared" si="16"/>
        <v>J3-A56</v>
      </c>
      <c r="I538" t="str">
        <f t="shared" si="17"/>
        <v>J3-A56</v>
      </c>
    </row>
    <row r="539" spans="1:9" x14ac:dyDescent="0.25">
      <c r="A539">
        <v>537</v>
      </c>
      <c r="B539" t="s">
        <v>411</v>
      </c>
      <c r="C539" t="s">
        <v>226</v>
      </c>
      <c r="D539" t="s">
        <v>411</v>
      </c>
      <c r="E539" t="s">
        <v>226</v>
      </c>
      <c r="F539" t="s">
        <v>433</v>
      </c>
      <c r="H539" t="str">
        <f t="shared" si="16"/>
        <v>J3-A57</v>
      </c>
      <c r="I539" t="str">
        <f t="shared" si="17"/>
        <v>J3-A57</v>
      </c>
    </row>
    <row r="540" spans="1:9" x14ac:dyDescent="0.25">
      <c r="A540">
        <v>538</v>
      </c>
      <c r="B540" t="s">
        <v>411</v>
      </c>
      <c r="C540" t="s">
        <v>227</v>
      </c>
      <c r="D540" t="s">
        <v>411</v>
      </c>
      <c r="E540" t="s">
        <v>227</v>
      </c>
      <c r="F540" t="s">
        <v>433</v>
      </c>
      <c r="H540" t="str">
        <f t="shared" si="16"/>
        <v>J3-A58</v>
      </c>
      <c r="I540" t="str">
        <f t="shared" si="17"/>
        <v>J3-A58</v>
      </c>
    </row>
    <row r="541" spans="1:9" x14ac:dyDescent="0.25">
      <c r="A541">
        <v>539</v>
      </c>
      <c r="B541" t="s">
        <v>411</v>
      </c>
      <c r="C541" t="s">
        <v>228</v>
      </c>
      <c r="D541" t="s">
        <v>411</v>
      </c>
      <c r="E541" t="s">
        <v>228</v>
      </c>
      <c r="F541" t="s">
        <v>5625</v>
      </c>
      <c r="H541" t="str">
        <f t="shared" si="16"/>
        <v>J3-A59</v>
      </c>
      <c r="I541" t="str">
        <f t="shared" si="17"/>
        <v>J3-A59</v>
      </c>
    </row>
    <row r="542" spans="1:9" x14ac:dyDescent="0.25">
      <c r="A542">
        <v>540</v>
      </c>
      <c r="B542" t="s">
        <v>411</v>
      </c>
      <c r="C542" t="s">
        <v>229</v>
      </c>
      <c r="D542" t="s">
        <v>411</v>
      </c>
      <c r="E542" t="s">
        <v>229</v>
      </c>
      <c r="F542" t="s">
        <v>5625</v>
      </c>
      <c r="H542" t="str">
        <f t="shared" si="16"/>
        <v>J3-A60</v>
      </c>
      <c r="I542" t="str">
        <f t="shared" si="17"/>
        <v>J3-A60</v>
      </c>
    </row>
    <row r="543" spans="1:9" x14ac:dyDescent="0.25">
      <c r="A543">
        <v>541</v>
      </c>
      <c r="B543" t="s">
        <v>411</v>
      </c>
      <c r="C543" t="s">
        <v>230</v>
      </c>
      <c r="D543" t="s">
        <v>411</v>
      </c>
      <c r="E543" t="s">
        <v>230</v>
      </c>
      <c r="F543" t="s">
        <v>433</v>
      </c>
      <c r="H543" t="str">
        <f t="shared" si="16"/>
        <v>J3-B1</v>
      </c>
      <c r="I543" t="str">
        <f t="shared" si="17"/>
        <v>J3-B1</v>
      </c>
    </row>
    <row r="544" spans="1:9" x14ac:dyDescent="0.25">
      <c r="A544">
        <v>542</v>
      </c>
      <c r="B544" t="s">
        <v>411</v>
      </c>
      <c r="C544" t="s">
        <v>231</v>
      </c>
      <c r="D544" t="s">
        <v>411</v>
      </c>
      <c r="E544" t="s">
        <v>231</v>
      </c>
      <c r="F544" t="s">
        <v>5619</v>
      </c>
      <c r="H544" t="str">
        <f t="shared" si="16"/>
        <v>J3-B2</v>
      </c>
      <c r="I544" t="str">
        <f t="shared" si="17"/>
        <v>J3-B2</v>
      </c>
    </row>
    <row r="545" spans="1:9" x14ac:dyDescent="0.25">
      <c r="A545">
        <v>543</v>
      </c>
      <c r="B545" t="s">
        <v>411</v>
      </c>
      <c r="C545" t="s">
        <v>232</v>
      </c>
      <c r="D545" t="s">
        <v>411</v>
      </c>
      <c r="E545" t="s">
        <v>232</v>
      </c>
      <c r="F545" t="s">
        <v>5619</v>
      </c>
      <c r="H545" t="str">
        <f t="shared" si="16"/>
        <v>J3-B3</v>
      </c>
      <c r="I545" t="str">
        <f t="shared" si="17"/>
        <v>J3-B3</v>
      </c>
    </row>
    <row r="546" spans="1:9" x14ac:dyDescent="0.25">
      <c r="A546">
        <v>544</v>
      </c>
      <c r="B546" t="s">
        <v>411</v>
      </c>
      <c r="C546" t="s">
        <v>233</v>
      </c>
      <c r="D546" t="s">
        <v>411</v>
      </c>
      <c r="E546" t="s">
        <v>233</v>
      </c>
      <c r="F546" t="s">
        <v>433</v>
      </c>
      <c r="H546" t="str">
        <f t="shared" si="16"/>
        <v>J3-B4</v>
      </c>
      <c r="I546" t="str">
        <f t="shared" si="17"/>
        <v>J3-B4</v>
      </c>
    </row>
    <row r="547" spans="1:9" x14ac:dyDescent="0.25">
      <c r="A547">
        <v>545</v>
      </c>
      <c r="B547" t="s">
        <v>411</v>
      </c>
      <c r="C547" t="s">
        <v>234</v>
      </c>
      <c r="D547" t="s">
        <v>411</v>
      </c>
      <c r="E547" t="s">
        <v>234</v>
      </c>
      <c r="F547" t="s">
        <v>433</v>
      </c>
      <c r="H547" t="str">
        <f t="shared" si="16"/>
        <v>J3-B5</v>
      </c>
      <c r="I547" t="str">
        <f t="shared" si="17"/>
        <v>J3-B5</v>
      </c>
    </row>
    <row r="548" spans="1:9" x14ac:dyDescent="0.25">
      <c r="A548">
        <v>546</v>
      </c>
      <c r="B548" t="s">
        <v>411</v>
      </c>
      <c r="C548" t="s">
        <v>235</v>
      </c>
      <c r="D548" t="s">
        <v>411</v>
      </c>
      <c r="E548" t="s">
        <v>235</v>
      </c>
      <c r="F548" t="s">
        <v>5619</v>
      </c>
      <c r="H548" t="str">
        <f t="shared" si="16"/>
        <v>J3-B6</v>
      </c>
      <c r="I548" t="str">
        <f t="shared" si="17"/>
        <v>J3-B6</v>
      </c>
    </row>
    <row r="549" spans="1:9" x14ac:dyDescent="0.25">
      <c r="A549">
        <v>547</v>
      </c>
      <c r="B549" t="s">
        <v>411</v>
      </c>
      <c r="C549" t="s">
        <v>236</v>
      </c>
      <c r="D549" t="s">
        <v>411</v>
      </c>
      <c r="E549" t="s">
        <v>236</v>
      </c>
      <c r="F549" t="s">
        <v>5619</v>
      </c>
      <c r="H549" t="str">
        <f t="shared" si="16"/>
        <v>J3-B7</v>
      </c>
      <c r="I549" t="str">
        <f t="shared" si="17"/>
        <v>J3-B7</v>
      </c>
    </row>
    <row r="550" spans="1:9" x14ac:dyDescent="0.25">
      <c r="A550">
        <v>548</v>
      </c>
      <c r="B550" t="s">
        <v>411</v>
      </c>
      <c r="C550" t="s">
        <v>237</v>
      </c>
      <c r="D550" t="s">
        <v>411</v>
      </c>
      <c r="E550" t="s">
        <v>237</v>
      </c>
      <c r="F550" t="s">
        <v>433</v>
      </c>
      <c r="H550" t="str">
        <f t="shared" si="16"/>
        <v>J3-B8</v>
      </c>
      <c r="I550" t="str">
        <f t="shared" si="17"/>
        <v>J3-B8</v>
      </c>
    </row>
    <row r="551" spans="1:9" x14ac:dyDescent="0.25">
      <c r="A551">
        <v>549</v>
      </c>
      <c r="B551" t="s">
        <v>411</v>
      </c>
      <c r="C551" t="s">
        <v>238</v>
      </c>
      <c r="D551" t="s">
        <v>411</v>
      </c>
      <c r="E551" t="s">
        <v>238</v>
      </c>
      <c r="F551" t="s">
        <v>433</v>
      </c>
      <c r="H551" t="str">
        <f t="shared" si="16"/>
        <v>J3-B9</v>
      </c>
      <c r="I551" t="str">
        <f t="shared" si="17"/>
        <v>J3-B9</v>
      </c>
    </row>
    <row r="552" spans="1:9" x14ac:dyDescent="0.25">
      <c r="A552">
        <v>550</v>
      </c>
      <c r="B552" t="s">
        <v>411</v>
      </c>
      <c r="C552" t="s">
        <v>239</v>
      </c>
      <c r="D552" t="s">
        <v>411</v>
      </c>
      <c r="E552" t="s">
        <v>239</v>
      </c>
      <c r="F552" t="s">
        <v>5619</v>
      </c>
      <c r="H552" t="str">
        <f t="shared" si="16"/>
        <v>J3-B10</v>
      </c>
      <c r="I552" t="str">
        <f t="shared" si="17"/>
        <v>J3-B10</v>
      </c>
    </row>
    <row r="553" spans="1:9" x14ac:dyDescent="0.25">
      <c r="A553">
        <v>551</v>
      </c>
      <c r="B553" t="s">
        <v>411</v>
      </c>
      <c r="C553" t="s">
        <v>240</v>
      </c>
      <c r="D553" t="s">
        <v>411</v>
      </c>
      <c r="E553" t="s">
        <v>240</v>
      </c>
      <c r="F553" t="s">
        <v>5619</v>
      </c>
      <c r="H553" t="str">
        <f t="shared" si="16"/>
        <v>J3-B11</v>
      </c>
      <c r="I553" t="str">
        <f t="shared" si="17"/>
        <v>J3-B11</v>
      </c>
    </row>
    <row r="554" spans="1:9" x14ac:dyDescent="0.25">
      <c r="A554">
        <v>552</v>
      </c>
      <c r="B554" t="s">
        <v>411</v>
      </c>
      <c r="C554" t="s">
        <v>241</v>
      </c>
      <c r="D554" t="s">
        <v>411</v>
      </c>
      <c r="E554" t="s">
        <v>241</v>
      </c>
      <c r="F554" t="s">
        <v>433</v>
      </c>
      <c r="H554" t="str">
        <f t="shared" si="16"/>
        <v>J3-B12</v>
      </c>
      <c r="I554" t="str">
        <f t="shared" si="17"/>
        <v>J3-B12</v>
      </c>
    </row>
    <row r="555" spans="1:9" x14ac:dyDescent="0.25">
      <c r="A555">
        <v>553</v>
      </c>
      <c r="B555" t="s">
        <v>411</v>
      </c>
      <c r="C555" t="s">
        <v>242</v>
      </c>
      <c r="D555" t="s">
        <v>411</v>
      </c>
      <c r="E555" t="s">
        <v>242</v>
      </c>
      <c r="F555" t="s">
        <v>433</v>
      </c>
      <c r="H555" t="str">
        <f t="shared" si="16"/>
        <v>J3-B13</v>
      </c>
      <c r="I555" t="str">
        <f t="shared" si="17"/>
        <v>J3-B13</v>
      </c>
    </row>
    <row r="556" spans="1:9" x14ac:dyDescent="0.25">
      <c r="A556">
        <v>554</v>
      </c>
      <c r="B556" t="s">
        <v>411</v>
      </c>
      <c r="C556" t="s">
        <v>243</v>
      </c>
      <c r="D556" t="s">
        <v>411</v>
      </c>
      <c r="E556" t="s">
        <v>243</v>
      </c>
      <c r="F556" t="s">
        <v>5619</v>
      </c>
      <c r="H556" t="str">
        <f t="shared" si="16"/>
        <v>J3-B14</v>
      </c>
      <c r="I556" t="str">
        <f t="shared" si="17"/>
        <v>J3-B14</v>
      </c>
    </row>
    <row r="557" spans="1:9" x14ac:dyDescent="0.25">
      <c r="A557">
        <v>555</v>
      </c>
      <c r="B557" t="s">
        <v>411</v>
      </c>
      <c r="C557" t="s">
        <v>244</v>
      </c>
      <c r="D557" t="s">
        <v>411</v>
      </c>
      <c r="E557" t="s">
        <v>244</v>
      </c>
      <c r="F557" t="s">
        <v>5619</v>
      </c>
      <c r="H557" t="str">
        <f t="shared" si="16"/>
        <v>J3-B15</v>
      </c>
      <c r="I557" t="str">
        <f t="shared" si="17"/>
        <v>J3-B15</v>
      </c>
    </row>
    <row r="558" spans="1:9" x14ac:dyDescent="0.25">
      <c r="A558">
        <v>556</v>
      </c>
      <c r="B558" t="s">
        <v>411</v>
      </c>
      <c r="C558" t="s">
        <v>245</v>
      </c>
      <c r="D558" t="s">
        <v>411</v>
      </c>
      <c r="E558" t="s">
        <v>245</v>
      </c>
      <c r="F558" t="s">
        <v>433</v>
      </c>
      <c r="H558" t="str">
        <f t="shared" si="16"/>
        <v>J3-B16</v>
      </c>
      <c r="I558" t="str">
        <f t="shared" si="17"/>
        <v>J3-B16</v>
      </c>
    </row>
    <row r="559" spans="1:9" x14ac:dyDescent="0.25">
      <c r="A559">
        <v>557</v>
      </c>
      <c r="B559" t="s">
        <v>411</v>
      </c>
      <c r="C559" t="s">
        <v>246</v>
      </c>
      <c r="D559" t="s">
        <v>411</v>
      </c>
      <c r="E559" t="s">
        <v>246</v>
      </c>
      <c r="F559" t="s">
        <v>433</v>
      </c>
      <c r="H559" t="str">
        <f t="shared" si="16"/>
        <v>J3-B17</v>
      </c>
      <c r="I559" t="str">
        <f t="shared" si="17"/>
        <v>J3-B17</v>
      </c>
    </row>
    <row r="560" spans="1:9" x14ac:dyDescent="0.25">
      <c r="A560">
        <v>558</v>
      </c>
      <c r="B560" t="s">
        <v>411</v>
      </c>
      <c r="C560" t="s">
        <v>247</v>
      </c>
      <c r="D560" t="s">
        <v>411</v>
      </c>
      <c r="E560" t="s">
        <v>247</v>
      </c>
      <c r="F560" t="s">
        <v>5619</v>
      </c>
      <c r="H560" t="str">
        <f t="shared" si="16"/>
        <v>J3-B18</v>
      </c>
      <c r="I560" t="str">
        <f t="shared" si="17"/>
        <v>J3-B18</v>
      </c>
    </row>
    <row r="561" spans="1:9" x14ac:dyDescent="0.25">
      <c r="A561">
        <v>559</v>
      </c>
      <c r="B561" t="s">
        <v>411</v>
      </c>
      <c r="C561" t="s">
        <v>248</v>
      </c>
      <c r="D561" t="s">
        <v>411</v>
      </c>
      <c r="E561" t="s">
        <v>248</v>
      </c>
      <c r="F561" t="s">
        <v>5619</v>
      </c>
      <c r="H561" t="str">
        <f t="shared" si="16"/>
        <v>J3-B19</v>
      </c>
      <c r="I561" t="str">
        <f t="shared" si="17"/>
        <v>J3-B19</v>
      </c>
    </row>
    <row r="562" spans="1:9" x14ac:dyDescent="0.25">
      <c r="A562">
        <v>560</v>
      </c>
      <c r="B562" t="s">
        <v>411</v>
      </c>
      <c r="C562" t="s">
        <v>249</v>
      </c>
      <c r="D562" t="s">
        <v>411</v>
      </c>
      <c r="E562" t="s">
        <v>249</v>
      </c>
      <c r="F562" t="s">
        <v>433</v>
      </c>
      <c r="H562" t="str">
        <f t="shared" si="16"/>
        <v>J3-B20</v>
      </c>
      <c r="I562" t="str">
        <f t="shared" si="17"/>
        <v>J3-B20</v>
      </c>
    </row>
    <row r="563" spans="1:9" x14ac:dyDescent="0.25">
      <c r="A563">
        <v>561</v>
      </c>
      <c r="B563" t="s">
        <v>411</v>
      </c>
      <c r="C563" t="s">
        <v>250</v>
      </c>
      <c r="D563" t="s">
        <v>411</v>
      </c>
      <c r="E563" t="s">
        <v>250</v>
      </c>
      <c r="F563" t="s">
        <v>433</v>
      </c>
      <c r="H563" t="str">
        <f t="shared" si="16"/>
        <v>J3-B21</v>
      </c>
      <c r="I563" t="str">
        <f t="shared" si="17"/>
        <v>J3-B21</v>
      </c>
    </row>
    <row r="564" spans="1:9" x14ac:dyDescent="0.25">
      <c r="A564">
        <v>562</v>
      </c>
      <c r="B564" t="s">
        <v>411</v>
      </c>
      <c r="C564" t="s">
        <v>251</v>
      </c>
      <c r="D564" t="s">
        <v>411</v>
      </c>
      <c r="E564" t="s">
        <v>251</v>
      </c>
      <c r="F564" t="s">
        <v>5619</v>
      </c>
      <c r="H564" t="str">
        <f t="shared" si="16"/>
        <v>J3-B22</v>
      </c>
      <c r="I564" t="str">
        <f t="shared" si="17"/>
        <v>J3-B22</v>
      </c>
    </row>
    <row r="565" spans="1:9" x14ac:dyDescent="0.25">
      <c r="A565">
        <v>563</v>
      </c>
      <c r="B565" t="s">
        <v>411</v>
      </c>
      <c r="C565" t="s">
        <v>252</v>
      </c>
      <c r="D565" t="s">
        <v>411</v>
      </c>
      <c r="E565" t="s">
        <v>252</v>
      </c>
      <c r="F565" t="s">
        <v>5619</v>
      </c>
      <c r="H565" t="str">
        <f t="shared" si="16"/>
        <v>J3-B23</v>
      </c>
      <c r="I565" t="str">
        <f t="shared" si="17"/>
        <v>J3-B23</v>
      </c>
    </row>
    <row r="566" spans="1:9" x14ac:dyDescent="0.25">
      <c r="A566">
        <v>564</v>
      </c>
      <c r="B566" t="s">
        <v>411</v>
      </c>
      <c r="C566" t="s">
        <v>253</v>
      </c>
      <c r="D566" t="s">
        <v>411</v>
      </c>
      <c r="E566" t="s">
        <v>253</v>
      </c>
      <c r="F566" t="s">
        <v>433</v>
      </c>
      <c r="H566" t="str">
        <f t="shared" si="16"/>
        <v>J3-B24</v>
      </c>
      <c r="I566" t="str">
        <f t="shared" si="17"/>
        <v>J3-B24</v>
      </c>
    </row>
    <row r="567" spans="1:9" x14ac:dyDescent="0.25">
      <c r="A567">
        <v>565</v>
      </c>
      <c r="B567" t="s">
        <v>411</v>
      </c>
      <c r="C567" t="s">
        <v>254</v>
      </c>
      <c r="D567" t="s">
        <v>411</v>
      </c>
      <c r="E567" t="s">
        <v>254</v>
      </c>
      <c r="F567" t="s">
        <v>433</v>
      </c>
      <c r="H567" t="str">
        <f t="shared" si="16"/>
        <v>J3-B25</v>
      </c>
      <c r="I567" t="str">
        <f t="shared" si="17"/>
        <v>J3-B25</v>
      </c>
    </row>
    <row r="568" spans="1:9" x14ac:dyDescent="0.25">
      <c r="A568">
        <v>566</v>
      </c>
      <c r="B568" t="s">
        <v>411</v>
      </c>
      <c r="C568" t="s">
        <v>255</v>
      </c>
      <c r="D568" t="s">
        <v>411</v>
      </c>
      <c r="E568" t="s">
        <v>255</v>
      </c>
      <c r="F568" t="s">
        <v>5588</v>
      </c>
      <c r="H568" t="str">
        <f t="shared" si="16"/>
        <v>J3-B26</v>
      </c>
      <c r="I568" t="str">
        <f t="shared" si="17"/>
        <v>J3-B26</v>
      </c>
    </row>
    <row r="569" spans="1:9" x14ac:dyDescent="0.25">
      <c r="A569">
        <v>567</v>
      </c>
      <c r="B569" t="s">
        <v>411</v>
      </c>
      <c r="C569" t="s">
        <v>256</v>
      </c>
      <c r="D569" t="s">
        <v>411</v>
      </c>
      <c r="E569" t="s">
        <v>256</v>
      </c>
      <c r="F569" t="s">
        <v>5588</v>
      </c>
      <c r="H569" t="str">
        <f t="shared" si="16"/>
        <v>J3-B27</v>
      </c>
      <c r="I569" t="str">
        <f t="shared" si="17"/>
        <v>J3-B27</v>
      </c>
    </row>
    <row r="570" spans="1:9" x14ac:dyDescent="0.25">
      <c r="A570">
        <v>568</v>
      </c>
      <c r="B570" t="s">
        <v>411</v>
      </c>
      <c r="C570" t="s">
        <v>257</v>
      </c>
      <c r="D570" t="s">
        <v>411</v>
      </c>
      <c r="E570" t="s">
        <v>257</v>
      </c>
      <c r="F570" t="s">
        <v>433</v>
      </c>
      <c r="H570" t="str">
        <f t="shared" si="16"/>
        <v>J3-B28</v>
      </c>
      <c r="I570" t="str">
        <f t="shared" si="17"/>
        <v>J3-B28</v>
      </c>
    </row>
    <row r="571" spans="1:9" x14ac:dyDescent="0.25">
      <c r="A571">
        <v>569</v>
      </c>
      <c r="B571" t="s">
        <v>411</v>
      </c>
      <c r="C571" t="s">
        <v>258</v>
      </c>
      <c r="D571" t="s">
        <v>411</v>
      </c>
      <c r="E571" t="s">
        <v>258</v>
      </c>
      <c r="F571" t="s">
        <v>433</v>
      </c>
      <c r="H571" t="str">
        <f t="shared" si="16"/>
        <v>J3-B29</v>
      </c>
      <c r="I571" t="str">
        <f t="shared" si="17"/>
        <v>J3-B29</v>
      </c>
    </row>
    <row r="572" spans="1:9" x14ac:dyDescent="0.25">
      <c r="A572">
        <v>570</v>
      </c>
      <c r="B572" t="s">
        <v>411</v>
      </c>
      <c r="C572" t="s">
        <v>259</v>
      </c>
      <c r="D572" t="s">
        <v>411</v>
      </c>
      <c r="E572" t="s">
        <v>259</v>
      </c>
      <c r="F572" t="s">
        <v>6312</v>
      </c>
      <c r="H572" t="str">
        <f t="shared" si="16"/>
        <v>J3-B30</v>
      </c>
      <c r="I572" t="str">
        <f t="shared" si="17"/>
        <v>J3-B30</v>
      </c>
    </row>
    <row r="573" spans="1:9" x14ac:dyDescent="0.25">
      <c r="A573">
        <v>571</v>
      </c>
      <c r="B573" t="s">
        <v>411</v>
      </c>
      <c r="C573" t="s">
        <v>260</v>
      </c>
      <c r="D573" t="s">
        <v>411</v>
      </c>
      <c r="E573" t="s">
        <v>260</v>
      </c>
      <c r="F573" t="s">
        <v>6312</v>
      </c>
      <c r="H573" t="str">
        <f t="shared" si="16"/>
        <v>J3-B31</v>
      </c>
      <c r="I573" t="str">
        <f t="shared" si="17"/>
        <v>J3-B31</v>
      </c>
    </row>
    <row r="574" spans="1:9" x14ac:dyDescent="0.25">
      <c r="A574">
        <v>572</v>
      </c>
      <c r="B574" t="s">
        <v>411</v>
      </c>
      <c r="C574" t="s">
        <v>261</v>
      </c>
      <c r="D574" t="s">
        <v>411</v>
      </c>
      <c r="E574" t="s">
        <v>261</v>
      </c>
      <c r="F574" t="s">
        <v>6312</v>
      </c>
      <c r="H574" t="str">
        <f t="shared" si="16"/>
        <v>J3-B32</v>
      </c>
      <c r="I574" t="str">
        <f t="shared" si="17"/>
        <v>J3-B32</v>
      </c>
    </row>
    <row r="575" spans="1:9" x14ac:dyDescent="0.25">
      <c r="A575">
        <v>573</v>
      </c>
      <c r="B575" t="s">
        <v>411</v>
      </c>
      <c r="C575" t="s">
        <v>262</v>
      </c>
      <c r="D575" t="s">
        <v>411</v>
      </c>
      <c r="E575" t="s">
        <v>262</v>
      </c>
      <c r="F575" t="s">
        <v>433</v>
      </c>
      <c r="H575" t="str">
        <f t="shared" si="16"/>
        <v>J3-B33</v>
      </c>
      <c r="I575" t="str">
        <f t="shared" si="17"/>
        <v>J3-B33</v>
      </c>
    </row>
    <row r="576" spans="1:9" x14ac:dyDescent="0.25">
      <c r="A576">
        <v>574</v>
      </c>
      <c r="B576" t="s">
        <v>411</v>
      </c>
      <c r="C576" t="s">
        <v>263</v>
      </c>
      <c r="D576" t="s">
        <v>411</v>
      </c>
      <c r="E576" t="s">
        <v>263</v>
      </c>
      <c r="F576" t="s">
        <v>433</v>
      </c>
      <c r="H576" t="str">
        <f t="shared" si="16"/>
        <v>J3-B34</v>
      </c>
      <c r="I576" t="str">
        <f t="shared" si="17"/>
        <v>J3-B34</v>
      </c>
    </row>
    <row r="577" spans="1:9" x14ac:dyDescent="0.25">
      <c r="A577">
        <v>575</v>
      </c>
      <c r="B577" t="s">
        <v>411</v>
      </c>
      <c r="C577" t="s">
        <v>264</v>
      </c>
      <c r="D577" t="s">
        <v>411</v>
      </c>
      <c r="E577" t="s">
        <v>264</v>
      </c>
      <c r="F577" t="s">
        <v>6312</v>
      </c>
      <c r="H577" t="str">
        <f t="shared" si="16"/>
        <v>J3-B35</v>
      </c>
      <c r="I577" t="str">
        <f t="shared" si="17"/>
        <v>J3-B35</v>
      </c>
    </row>
    <row r="578" spans="1:9" x14ac:dyDescent="0.25">
      <c r="A578">
        <v>576</v>
      </c>
      <c r="B578" t="s">
        <v>411</v>
      </c>
      <c r="C578" t="s">
        <v>265</v>
      </c>
      <c r="D578" t="s">
        <v>411</v>
      </c>
      <c r="E578" t="s">
        <v>265</v>
      </c>
      <c r="F578" t="s">
        <v>6312</v>
      </c>
      <c r="H578" t="str">
        <f t="shared" si="16"/>
        <v>J3-B36</v>
      </c>
      <c r="I578" t="str">
        <f t="shared" si="17"/>
        <v>J3-B36</v>
      </c>
    </row>
    <row r="579" spans="1:9" x14ac:dyDescent="0.25">
      <c r="A579">
        <v>577</v>
      </c>
      <c r="B579" t="s">
        <v>411</v>
      </c>
      <c r="C579" t="s">
        <v>266</v>
      </c>
      <c r="D579" t="s">
        <v>411</v>
      </c>
      <c r="E579" t="s">
        <v>266</v>
      </c>
      <c r="F579" t="s">
        <v>6312</v>
      </c>
      <c r="H579" t="str">
        <f t="shared" si="16"/>
        <v>J3-B37</v>
      </c>
      <c r="I579" t="str">
        <f t="shared" si="17"/>
        <v>J3-B37</v>
      </c>
    </row>
    <row r="580" spans="1:9" x14ac:dyDescent="0.25">
      <c r="A580">
        <v>578</v>
      </c>
      <c r="B580" t="s">
        <v>411</v>
      </c>
      <c r="C580" t="s">
        <v>267</v>
      </c>
      <c r="D580" t="s">
        <v>411</v>
      </c>
      <c r="E580" t="s">
        <v>267</v>
      </c>
      <c r="F580" t="s">
        <v>433</v>
      </c>
      <c r="H580" t="str">
        <f t="shared" ref="H580:H643" si="18">B580&amp;"-"&amp;C580</f>
        <v>J3-B38</v>
      </c>
      <c r="I580" t="str">
        <f t="shared" ref="I580:I643" si="19">D580&amp;"-"&amp;E580</f>
        <v>J3-B38</v>
      </c>
    </row>
    <row r="581" spans="1:9" x14ac:dyDescent="0.25">
      <c r="A581">
        <v>579</v>
      </c>
      <c r="B581" t="s">
        <v>411</v>
      </c>
      <c r="C581" t="s">
        <v>268</v>
      </c>
      <c r="D581" t="s">
        <v>411</v>
      </c>
      <c r="E581" t="s">
        <v>268</v>
      </c>
      <c r="F581" t="s">
        <v>433</v>
      </c>
      <c r="H581" t="str">
        <f t="shared" si="18"/>
        <v>J3-B39</v>
      </c>
      <c r="I581" t="str">
        <f t="shared" si="19"/>
        <v>J3-B39</v>
      </c>
    </row>
    <row r="582" spans="1:9" x14ac:dyDescent="0.25">
      <c r="A582">
        <v>580</v>
      </c>
      <c r="B582" t="s">
        <v>411</v>
      </c>
      <c r="C582" t="s">
        <v>269</v>
      </c>
      <c r="D582" t="s">
        <v>411</v>
      </c>
      <c r="E582" t="s">
        <v>269</v>
      </c>
      <c r="F582" t="s">
        <v>6312</v>
      </c>
      <c r="H582" t="str">
        <f t="shared" si="18"/>
        <v>J3-B40</v>
      </c>
      <c r="I582" t="str">
        <f t="shared" si="19"/>
        <v>J3-B40</v>
      </c>
    </row>
    <row r="583" spans="1:9" x14ac:dyDescent="0.25">
      <c r="A583">
        <v>581</v>
      </c>
      <c r="B583" t="s">
        <v>411</v>
      </c>
      <c r="C583" t="s">
        <v>270</v>
      </c>
      <c r="D583" t="s">
        <v>411</v>
      </c>
      <c r="E583" t="s">
        <v>270</v>
      </c>
      <c r="F583" t="s">
        <v>6312</v>
      </c>
      <c r="H583" t="str">
        <f t="shared" si="18"/>
        <v>J3-B41</v>
      </c>
      <c r="I583" t="str">
        <f t="shared" si="19"/>
        <v>J3-B41</v>
      </c>
    </row>
    <row r="584" spans="1:9" x14ac:dyDescent="0.25">
      <c r="A584">
        <v>582</v>
      </c>
      <c r="B584" t="s">
        <v>411</v>
      </c>
      <c r="C584" t="s">
        <v>271</v>
      </c>
      <c r="D584" t="s">
        <v>411</v>
      </c>
      <c r="E584" t="s">
        <v>271</v>
      </c>
      <c r="F584" t="s">
        <v>6312</v>
      </c>
      <c r="H584" t="str">
        <f t="shared" si="18"/>
        <v>J3-B42</v>
      </c>
      <c r="I584" t="str">
        <f t="shared" si="19"/>
        <v>J3-B42</v>
      </c>
    </row>
    <row r="585" spans="1:9" x14ac:dyDescent="0.25">
      <c r="A585">
        <v>583</v>
      </c>
      <c r="B585" t="s">
        <v>411</v>
      </c>
      <c r="C585" t="s">
        <v>272</v>
      </c>
      <c r="D585" t="s">
        <v>411</v>
      </c>
      <c r="E585" t="s">
        <v>272</v>
      </c>
      <c r="F585" t="s">
        <v>6312</v>
      </c>
      <c r="H585" t="str">
        <f t="shared" si="18"/>
        <v>J3-B43</v>
      </c>
      <c r="I585" t="str">
        <f t="shared" si="19"/>
        <v>J3-B43</v>
      </c>
    </row>
    <row r="586" spans="1:9" x14ac:dyDescent="0.25">
      <c r="A586">
        <v>584</v>
      </c>
      <c r="B586" t="s">
        <v>411</v>
      </c>
      <c r="C586" t="s">
        <v>273</v>
      </c>
      <c r="D586" t="s">
        <v>411</v>
      </c>
      <c r="E586" t="s">
        <v>273</v>
      </c>
      <c r="F586" t="s">
        <v>433</v>
      </c>
      <c r="H586" t="str">
        <f t="shared" si="18"/>
        <v>J3-B44</v>
      </c>
      <c r="I586" t="str">
        <f t="shared" si="19"/>
        <v>J3-B44</v>
      </c>
    </row>
    <row r="587" spans="1:9" x14ac:dyDescent="0.25">
      <c r="A587">
        <v>585</v>
      </c>
      <c r="B587" t="s">
        <v>411</v>
      </c>
      <c r="C587" t="s">
        <v>274</v>
      </c>
      <c r="D587" t="s">
        <v>411</v>
      </c>
      <c r="E587" t="s">
        <v>274</v>
      </c>
      <c r="F587" t="s">
        <v>433</v>
      </c>
      <c r="H587" t="str">
        <f t="shared" si="18"/>
        <v>J3-B45</v>
      </c>
      <c r="I587" t="str">
        <f t="shared" si="19"/>
        <v>J3-B45</v>
      </c>
    </row>
    <row r="588" spans="1:9" x14ac:dyDescent="0.25">
      <c r="A588">
        <v>586</v>
      </c>
      <c r="B588" t="s">
        <v>411</v>
      </c>
      <c r="C588" t="s">
        <v>275</v>
      </c>
      <c r="D588" t="s">
        <v>411</v>
      </c>
      <c r="E588" t="s">
        <v>275</v>
      </c>
      <c r="F588" t="s">
        <v>6312</v>
      </c>
      <c r="H588" t="str">
        <f t="shared" si="18"/>
        <v>J3-B46</v>
      </c>
      <c r="I588" t="str">
        <f t="shared" si="19"/>
        <v>J3-B46</v>
      </c>
    </row>
    <row r="589" spans="1:9" x14ac:dyDescent="0.25">
      <c r="A589">
        <v>587</v>
      </c>
      <c r="B589" t="s">
        <v>411</v>
      </c>
      <c r="C589" t="s">
        <v>276</v>
      </c>
      <c r="D589" t="s">
        <v>411</v>
      </c>
      <c r="E589" t="s">
        <v>276</v>
      </c>
      <c r="F589" t="s">
        <v>6312</v>
      </c>
      <c r="H589" t="str">
        <f t="shared" si="18"/>
        <v>J3-B47</v>
      </c>
      <c r="I589" t="str">
        <f t="shared" si="19"/>
        <v>J3-B47</v>
      </c>
    </row>
    <row r="590" spans="1:9" x14ac:dyDescent="0.25">
      <c r="A590">
        <v>588</v>
      </c>
      <c r="B590" t="s">
        <v>411</v>
      </c>
      <c r="C590" t="s">
        <v>277</v>
      </c>
      <c r="D590" t="s">
        <v>411</v>
      </c>
      <c r="E590" t="s">
        <v>277</v>
      </c>
      <c r="F590" t="s">
        <v>6312</v>
      </c>
      <c r="H590" t="str">
        <f t="shared" si="18"/>
        <v>J3-B48</v>
      </c>
      <c r="I590" t="str">
        <f t="shared" si="19"/>
        <v>J3-B48</v>
      </c>
    </row>
    <row r="591" spans="1:9" x14ac:dyDescent="0.25">
      <c r="A591">
        <v>589</v>
      </c>
      <c r="B591" t="s">
        <v>411</v>
      </c>
      <c r="C591" t="s">
        <v>278</v>
      </c>
      <c r="D591" t="s">
        <v>411</v>
      </c>
      <c r="E591" t="s">
        <v>278</v>
      </c>
      <c r="F591" t="s">
        <v>433</v>
      </c>
      <c r="H591" t="str">
        <f t="shared" si="18"/>
        <v>J3-B49</v>
      </c>
      <c r="I591" t="str">
        <f t="shared" si="19"/>
        <v>J3-B49</v>
      </c>
    </row>
    <row r="592" spans="1:9" x14ac:dyDescent="0.25">
      <c r="A592">
        <v>590</v>
      </c>
      <c r="B592" t="s">
        <v>411</v>
      </c>
      <c r="C592" t="s">
        <v>279</v>
      </c>
      <c r="D592" t="s">
        <v>411</v>
      </c>
      <c r="E592" t="s">
        <v>279</v>
      </c>
      <c r="F592" t="s">
        <v>433</v>
      </c>
      <c r="H592" t="str">
        <f t="shared" si="18"/>
        <v>J3-B50</v>
      </c>
      <c r="I592" t="str">
        <f t="shared" si="19"/>
        <v>J3-B50</v>
      </c>
    </row>
    <row r="593" spans="1:9" x14ac:dyDescent="0.25">
      <c r="A593">
        <v>591</v>
      </c>
      <c r="B593" t="s">
        <v>411</v>
      </c>
      <c r="C593" t="s">
        <v>280</v>
      </c>
      <c r="D593" t="s">
        <v>411</v>
      </c>
      <c r="E593" t="s">
        <v>280</v>
      </c>
      <c r="F593" t="s">
        <v>6312</v>
      </c>
      <c r="H593" t="str">
        <f t="shared" si="18"/>
        <v>J3-B51</v>
      </c>
      <c r="I593" t="str">
        <f t="shared" si="19"/>
        <v>J3-B51</v>
      </c>
    </row>
    <row r="594" spans="1:9" x14ac:dyDescent="0.25">
      <c r="A594">
        <v>592</v>
      </c>
      <c r="B594" t="s">
        <v>411</v>
      </c>
      <c r="C594" t="s">
        <v>281</v>
      </c>
      <c r="D594" t="s">
        <v>411</v>
      </c>
      <c r="E594" t="s">
        <v>281</v>
      </c>
      <c r="F594" t="s">
        <v>6312</v>
      </c>
      <c r="H594" t="str">
        <f t="shared" si="18"/>
        <v>J3-B52</v>
      </c>
      <c r="I594" t="str">
        <f t="shared" si="19"/>
        <v>J3-B52</v>
      </c>
    </row>
    <row r="595" spans="1:9" x14ac:dyDescent="0.25">
      <c r="A595">
        <v>593</v>
      </c>
      <c r="B595" t="s">
        <v>411</v>
      </c>
      <c r="C595" t="s">
        <v>282</v>
      </c>
      <c r="D595" t="s">
        <v>411</v>
      </c>
      <c r="E595" t="s">
        <v>282</v>
      </c>
      <c r="F595" t="s">
        <v>6312</v>
      </c>
      <c r="H595" t="str">
        <f t="shared" si="18"/>
        <v>J3-B53</v>
      </c>
      <c r="I595" t="str">
        <f t="shared" si="19"/>
        <v>J3-B53</v>
      </c>
    </row>
    <row r="596" spans="1:9" x14ac:dyDescent="0.25">
      <c r="A596">
        <v>594</v>
      </c>
      <c r="B596" t="s">
        <v>411</v>
      </c>
      <c r="C596" t="s">
        <v>283</v>
      </c>
      <c r="D596" t="s">
        <v>411</v>
      </c>
      <c r="E596" t="s">
        <v>283</v>
      </c>
      <c r="F596" t="s">
        <v>6312</v>
      </c>
      <c r="H596" t="str">
        <f t="shared" si="18"/>
        <v>J3-B54</v>
      </c>
      <c r="I596" t="str">
        <f t="shared" si="19"/>
        <v>J3-B54</v>
      </c>
    </row>
    <row r="597" spans="1:9" x14ac:dyDescent="0.25">
      <c r="A597">
        <v>595</v>
      </c>
      <c r="B597" t="s">
        <v>411</v>
      </c>
      <c r="C597" t="s">
        <v>284</v>
      </c>
      <c r="D597" t="s">
        <v>411</v>
      </c>
      <c r="E597" t="s">
        <v>284</v>
      </c>
      <c r="F597" t="s">
        <v>433</v>
      </c>
      <c r="H597" t="str">
        <f t="shared" si="18"/>
        <v>J3-B55</v>
      </c>
      <c r="I597" t="str">
        <f t="shared" si="19"/>
        <v>J3-B55</v>
      </c>
    </row>
    <row r="598" spans="1:9" x14ac:dyDescent="0.25">
      <c r="A598">
        <v>596</v>
      </c>
      <c r="B598" t="s">
        <v>411</v>
      </c>
      <c r="C598" t="s">
        <v>285</v>
      </c>
      <c r="D598" t="s">
        <v>411</v>
      </c>
      <c r="E598" t="s">
        <v>285</v>
      </c>
      <c r="F598" t="s">
        <v>5625</v>
      </c>
      <c r="H598" t="str">
        <f t="shared" si="18"/>
        <v>J3-B56</v>
      </c>
      <c r="I598" t="str">
        <f t="shared" si="19"/>
        <v>J3-B56</v>
      </c>
    </row>
    <row r="599" spans="1:9" x14ac:dyDescent="0.25">
      <c r="A599">
        <v>597</v>
      </c>
      <c r="B599" t="s">
        <v>411</v>
      </c>
      <c r="C599" t="s">
        <v>286</v>
      </c>
      <c r="D599" t="s">
        <v>411</v>
      </c>
      <c r="E599" t="s">
        <v>286</v>
      </c>
      <c r="F599" t="s">
        <v>433</v>
      </c>
      <c r="H599" t="str">
        <f t="shared" si="18"/>
        <v>J3-B57</v>
      </c>
      <c r="I599" t="str">
        <f t="shared" si="19"/>
        <v>J3-B57</v>
      </c>
    </row>
    <row r="600" spans="1:9" x14ac:dyDescent="0.25">
      <c r="A600">
        <v>598</v>
      </c>
      <c r="B600" t="s">
        <v>411</v>
      </c>
      <c r="C600" t="s">
        <v>287</v>
      </c>
      <c r="D600" t="s">
        <v>411</v>
      </c>
      <c r="E600" t="s">
        <v>287</v>
      </c>
      <c r="F600" t="s">
        <v>433</v>
      </c>
      <c r="H600" t="str">
        <f t="shared" si="18"/>
        <v>J3-B58</v>
      </c>
      <c r="I600" t="str">
        <f t="shared" si="19"/>
        <v>J3-B58</v>
      </c>
    </row>
    <row r="601" spans="1:9" x14ac:dyDescent="0.25">
      <c r="A601">
        <v>599</v>
      </c>
      <c r="B601" t="s">
        <v>411</v>
      </c>
      <c r="C601" t="s">
        <v>288</v>
      </c>
      <c r="D601" t="s">
        <v>411</v>
      </c>
      <c r="E601" t="s">
        <v>288</v>
      </c>
      <c r="F601" t="s">
        <v>5625</v>
      </c>
      <c r="H601" t="str">
        <f t="shared" si="18"/>
        <v>J3-B59</v>
      </c>
      <c r="I601" t="str">
        <f t="shared" si="19"/>
        <v>J3-B59</v>
      </c>
    </row>
    <row r="602" spans="1:9" x14ac:dyDescent="0.25">
      <c r="A602">
        <v>600</v>
      </c>
      <c r="B602" t="s">
        <v>411</v>
      </c>
      <c r="C602" t="s">
        <v>289</v>
      </c>
      <c r="D602" t="s">
        <v>411</v>
      </c>
      <c r="E602" t="s">
        <v>289</v>
      </c>
      <c r="F602" t="s">
        <v>5625</v>
      </c>
      <c r="H602" t="str">
        <f t="shared" si="18"/>
        <v>J3-B60</v>
      </c>
      <c r="I602" t="str">
        <f t="shared" si="19"/>
        <v>J3-B60</v>
      </c>
    </row>
    <row r="603" spans="1:9" x14ac:dyDescent="0.25">
      <c r="A603">
        <v>601</v>
      </c>
      <c r="B603" t="s">
        <v>411</v>
      </c>
      <c r="C603" t="s">
        <v>290</v>
      </c>
      <c r="D603" t="s">
        <v>411</v>
      </c>
      <c r="E603" t="s">
        <v>290</v>
      </c>
      <c r="F603" t="s">
        <v>5619</v>
      </c>
      <c r="H603" t="str">
        <f t="shared" si="18"/>
        <v>J3-C1</v>
      </c>
      <c r="I603" t="str">
        <f t="shared" si="19"/>
        <v>J3-C1</v>
      </c>
    </row>
    <row r="604" spans="1:9" x14ac:dyDescent="0.25">
      <c r="A604">
        <v>602</v>
      </c>
      <c r="B604" t="s">
        <v>411</v>
      </c>
      <c r="C604" t="s">
        <v>291</v>
      </c>
      <c r="D604" t="s">
        <v>411</v>
      </c>
      <c r="E604" t="s">
        <v>291</v>
      </c>
      <c r="F604" t="s">
        <v>5619</v>
      </c>
      <c r="H604" t="str">
        <f t="shared" si="18"/>
        <v>J3-C2</v>
      </c>
      <c r="I604" t="str">
        <f t="shared" si="19"/>
        <v>J3-C2</v>
      </c>
    </row>
    <row r="605" spans="1:9" x14ac:dyDescent="0.25">
      <c r="A605">
        <v>603</v>
      </c>
      <c r="B605" t="s">
        <v>411</v>
      </c>
      <c r="C605" t="s">
        <v>292</v>
      </c>
      <c r="D605" t="s">
        <v>411</v>
      </c>
      <c r="E605" t="s">
        <v>292</v>
      </c>
      <c r="F605" t="s">
        <v>433</v>
      </c>
      <c r="H605" t="str">
        <f t="shared" si="18"/>
        <v>J3-C3</v>
      </c>
      <c r="I605" t="str">
        <f t="shared" si="19"/>
        <v>J3-C3</v>
      </c>
    </row>
    <row r="606" spans="1:9" x14ac:dyDescent="0.25">
      <c r="A606">
        <v>604</v>
      </c>
      <c r="B606" t="s">
        <v>411</v>
      </c>
      <c r="C606" t="s">
        <v>293</v>
      </c>
      <c r="D606" t="s">
        <v>411</v>
      </c>
      <c r="E606" t="s">
        <v>293</v>
      </c>
      <c r="F606" t="s">
        <v>433</v>
      </c>
      <c r="H606" t="str">
        <f t="shared" si="18"/>
        <v>J3-C4</v>
      </c>
      <c r="I606" t="str">
        <f t="shared" si="19"/>
        <v>J3-C4</v>
      </c>
    </row>
    <row r="607" spans="1:9" x14ac:dyDescent="0.25">
      <c r="A607">
        <v>605</v>
      </c>
      <c r="B607" t="s">
        <v>411</v>
      </c>
      <c r="C607" t="s">
        <v>294</v>
      </c>
      <c r="D607" t="s">
        <v>411</v>
      </c>
      <c r="E607" t="s">
        <v>294</v>
      </c>
      <c r="F607" t="s">
        <v>5619</v>
      </c>
      <c r="H607" t="str">
        <f t="shared" si="18"/>
        <v>J3-C5</v>
      </c>
      <c r="I607" t="str">
        <f t="shared" si="19"/>
        <v>J3-C5</v>
      </c>
    </row>
    <row r="608" spans="1:9" x14ac:dyDescent="0.25">
      <c r="A608">
        <v>606</v>
      </c>
      <c r="B608" t="s">
        <v>411</v>
      </c>
      <c r="C608" t="s">
        <v>295</v>
      </c>
      <c r="D608" t="s">
        <v>411</v>
      </c>
      <c r="E608" t="s">
        <v>295</v>
      </c>
      <c r="F608" t="s">
        <v>5619</v>
      </c>
      <c r="H608" t="str">
        <f t="shared" si="18"/>
        <v>J3-C6</v>
      </c>
      <c r="I608" t="str">
        <f t="shared" si="19"/>
        <v>J3-C6</v>
      </c>
    </row>
    <row r="609" spans="1:9" x14ac:dyDescent="0.25">
      <c r="A609">
        <v>607</v>
      </c>
      <c r="B609" t="s">
        <v>411</v>
      </c>
      <c r="C609" t="s">
        <v>296</v>
      </c>
      <c r="D609" t="s">
        <v>411</v>
      </c>
      <c r="E609" t="s">
        <v>296</v>
      </c>
      <c r="F609" t="s">
        <v>5625</v>
      </c>
      <c r="H609" t="str">
        <f t="shared" si="18"/>
        <v>J3-C7</v>
      </c>
      <c r="I609" t="str">
        <f t="shared" si="19"/>
        <v>J3-C7</v>
      </c>
    </row>
    <row r="610" spans="1:9" x14ac:dyDescent="0.25">
      <c r="A610">
        <v>608</v>
      </c>
      <c r="B610" t="s">
        <v>411</v>
      </c>
      <c r="C610" t="s">
        <v>297</v>
      </c>
      <c r="D610" t="s">
        <v>411</v>
      </c>
      <c r="E610" t="s">
        <v>297</v>
      </c>
      <c r="F610" t="s">
        <v>5625</v>
      </c>
      <c r="H610" t="str">
        <f t="shared" si="18"/>
        <v>J3-C8</v>
      </c>
      <c r="I610" t="str">
        <f t="shared" si="19"/>
        <v>J3-C8</v>
      </c>
    </row>
    <row r="611" spans="1:9" x14ac:dyDescent="0.25">
      <c r="A611">
        <v>609</v>
      </c>
      <c r="B611" t="s">
        <v>411</v>
      </c>
      <c r="C611" t="s">
        <v>298</v>
      </c>
      <c r="D611" t="s">
        <v>411</v>
      </c>
      <c r="E611" t="s">
        <v>298</v>
      </c>
      <c r="F611" t="s">
        <v>5619</v>
      </c>
      <c r="H611" t="str">
        <f t="shared" si="18"/>
        <v>J3-C9</v>
      </c>
      <c r="I611" t="str">
        <f t="shared" si="19"/>
        <v>J3-C9</v>
      </c>
    </row>
    <row r="612" spans="1:9" x14ac:dyDescent="0.25">
      <c r="A612">
        <v>610</v>
      </c>
      <c r="B612" t="s">
        <v>411</v>
      </c>
      <c r="C612" t="s">
        <v>299</v>
      </c>
      <c r="D612" t="s">
        <v>411</v>
      </c>
      <c r="E612" t="s">
        <v>299</v>
      </c>
      <c r="F612" t="s">
        <v>5619</v>
      </c>
      <c r="H612" t="str">
        <f t="shared" si="18"/>
        <v>J3-C10</v>
      </c>
      <c r="I612" t="str">
        <f t="shared" si="19"/>
        <v>J3-C10</v>
      </c>
    </row>
    <row r="613" spans="1:9" x14ac:dyDescent="0.25">
      <c r="A613">
        <v>611</v>
      </c>
      <c r="B613" t="s">
        <v>411</v>
      </c>
      <c r="C613" t="s">
        <v>300</v>
      </c>
      <c r="D613" t="s">
        <v>411</v>
      </c>
      <c r="E613" t="s">
        <v>300</v>
      </c>
      <c r="F613" t="s">
        <v>433</v>
      </c>
      <c r="H613" t="str">
        <f t="shared" si="18"/>
        <v>J3-C11</v>
      </c>
      <c r="I613" t="str">
        <f t="shared" si="19"/>
        <v>J3-C11</v>
      </c>
    </row>
    <row r="614" spans="1:9" x14ac:dyDescent="0.25">
      <c r="A614">
        <v>612</v>
      </c>
      <c r="B614" t="s">
        <v>411</v>
      </c>
      <c r="C614" t="s">
        <v>301</v>
      </c>
      <c r="D614" t="s">
        <v>411</v>
      </c>
      <c r="E614" t="s">
        <v>301</v>
      </c>
      <c r="F614" t="s">
        <v>433</v>
      </c>
      <c r="H614" t="str">
        <f t="shared" si="18"/>
        <v>J3-C12</v>
      </c>
      <c r="I614" t="str">
        <f t="shared" si="19"/>
        <v>J3-C12</v>
      </c>
    </row>
    <row r="615" spans="1:9" x14ac:dyDescent="0.25">
      <c r="A615">
        <v>613</v>
      </c>
      <c r="B615" t="s">
        <v>411</v>
      </c>
      <c r="C615" t="s">
        <v>302</v>
      </c>
      <c r="D615" t="s">
        <v>411</v>
      </c>
      <c r="E615" t="s">
        <v>302</v>
      </c>
      <c r="F615" t="s">
        <v>5619</v>
      </c>
      <c r="H615" t="str">
        <f t="shared" si="18"/>
        <v>J3-C13</v>
      </c>
      <c r="I615" t="str">
        <f t="shared" si="19"/>
        <v>J3-C13</v>
      </c>
    </row>
    <row r="616" spans="1:9" x14ac:dyDescent="0.25">
      <c r="A616">
        <v>614</v>
      </c>
      <c r="B616" t="s">
        <v>411</v>
      </c>
      <c r="C616" t="s">
        <v>303</v>
      </c>
      <c r="D616" t="s">
        <v>411</v>
      </c>
      <c r="E616" t="s">
        <v>303</v>
      </c>
      <c r="F616" t="s">
        <v>5619</v>
      </c>
      <c r="H616" t="str">
        <f t="shared" si="18"/>
        <v>J3-C14</v>
      </c>
      <c r="I616" t="str">
        <f t="shared" si="19"/>
        <v>J3-C14</v>
      </c>
    </row>
    <row r="617" spans="1:9" x14ac:dyDescent="0.25">
      <c r="A617">
        <v>615</v>
      </c>
      <c r="B617" t="s">
        <v>411</v>
      </c>
      <c r="C617" t="s">
        <v>304</v>
      </c>
      <c r="D617" t="s">
        <v>411</v>
      </c>
      <c r="E617" t="s">
        <v>304</v>
      </c>
      <c r="F617" t="s">
        <v>433</v>
      </c>
      <c r="H617" t="str">
        <f t="shared" si="18"/>
        <v>J3-C15</v>
      </c>
      <c r="I617" t="str">
        <f t="shared" si="19"/>
        <v>J3-C15</v>
      </c>
    </row>
    <row r="618" spans="1:9" x14ac:dyDescent="0.25">
      <c r="A618">
        <v>616</v>
      </c>
      <c r="B618" t="s">
        <v>411</v>
      </c>
      <c r="C618" t="s">
        <v>305</v>
      </c>
      <c r="D618" t="s">
        <v>411</v>
      </c>
      <c r="E618" t="s">
        <v>305</v>
      </c>
      <c r="F618" t="s">
        <v>433</v>
      </c>
      <c r="H618" t="str">
        <f t="shared" si="18"/>
        <v>J3-C16</v>
      </c>
      <c r="I618" t="str">
        <f t="shared" si="19"/>
        <v>J3-C16</v>
      </c>
    </row>
    <row r="619" spans="1:9" x14ac:dyDescent="0.25">
      <c r="A619">
        <v>617</v>
      </c>
      <c r="B619" t="s">
        <v>411</v>
      </c>
      <c r="C619" t="s">
        <v>306</v>
      </c>
      <c r="D619" t="s">
        <v>411</v>
      </c>
      <c r="E619" t="s">
        <v>306</v>
      </c>
      <c r="F619" t="s">
        <v>5619</v>
      </c>
      <c r="H619" t="str">
        <f t="shared" si="18"/>
        <v>J3-C17</v>
      </c>
      <c r="I619" t="str">
        <f t="shared" si="19"/>
        <v>J3-C17</v>
      </c>
    </row>
    <row r="620" spans="1:9" x14ac:dyDescent="0.25">
      <c r="A620">
        <v>618</v>
      </c>
      <c r="B620" t="s">
        <v>411</v>
      </c>
      <c r="C620" t="s">
        <v>307</v>
      </c>
      <c r="D620" t="s">
        <v>411</v>
      </c>
      <c r="E620" t="s">
        <v>307</v>
      </c>
      <c r="F620" t="s">
        <v>5619</v>
      </c>
      <c r="H620" t="str">
        <f t="shared" si="18"/>
        <v>J3-C18</v>
      </c>
      <c r="I620" t="str">
        <f t="shared" si="19"/>
        <v>J3-C18</v>
      </c>
    </row>
    <row r="621" spans="1:9" x14ac:dyDescent="0.25">
      <c r="A621">
        <v>619</v>
      </c>
      <c r="B621" t="s">
        <v>411</v>
      </c>
      <c r="C621" t="s">
        <v>308</v>
      </c>
      <c r="D621" t="s">
        <v>411</v>
      </c>
      <c r="E621" t="s">
        <v>308</v>
      </c>
      <c r="F621" t="s">
        <v>5625</v>
      </c>
      <c r="H621" t="str">
        <f t="shared" si="18"/>
        <v>J3-C19</v>
      </c>
      <c r="I621" t="str">
        <f t="shared" si="19"/>
        <v>J3-C19</v>
      </c>
    </row>
    <row r="622" spans="1:9" x14ac:dyDescent="0.25">
      <c r="A622">
        <v>620</v>
      </c>
      <c r="B622" t="s">
        <v>411</v>
      </c>
      <c r="C622" t="s">
        <v>309</v>
      </c>
      <c r="D622" t="s">
        <v>411</v>
      </c>
      <c r="E622" t="s">
        <v>309</v>
      </c>
      <c r="F622" t="s">
        <v>5625</v>
      </c>
      <c r="H622" t="str">
        <f t="shared" si="18"/>
        <v>J3-C20</v>
      </c>
      <c r="I622" t="str">
        <f t="shared" si="19"/>
        <v>J3-C20</v>
      </c>
    </row>
    <row r="623" spans="1:9" x14ac:dyDescent="0.25">
      <c r="A623">
        <v>621</v>
      </c>
      <c r="B623" t="s">
        <v>411</v>
      </c>
      <c r="C623" t="s">
        <v>310</v>
      </c>
      <c r="D623" t="s">
        <v>411</v>
      </c>
      <c r="E623" t="s">
        <v>310</v>
      </c>
      <c r="F623" t="s">
        <v>5619</v>
      </c>
      <c r="H623" t="str">
        <f t="shared" si="18"/>
        <v>J3-C21</v>
      </c>
      <c r="I623" t="str">
        <f t="shared" si="19"/>
        <v>J3-C21</v>
      </c>
    </row>
    <row r="624" spans="1:9" x14ac:dyDescent="0.25">
      <c r="A624">
        <v>622</v>
      </c>
      <c r="B624" t="s">
        <v>411</v>
      </c>
      <c r="C624" t="s">
        <v>311</v>
      </c>
      <c r="D624" t="s">
        <v>411</v>
      </c>
      <c r="E624" t="s">
        <v>311</v>
      </c>
      <c r="F624" t="s">
        <v>5619</v>
      </c>
      <c r="H624" t="str">
        <f t="shared" si="18"/>
        <v>J3-C22</v>
      </c>
      <c r="I624" t="str">
        <f t="shared" si="19"/>
        <v>J3-C22</v>
      </c>
    </row>
    <row r="625" spans="1:9" x14ac:dyDescent="0.25">
      <c r="A625">
        <v>623</v>
      </c>
      <c r="B625" t="s">
        <v>411</v>
      </c>
      <c r="C625" t="s">
        <v>312</v>
      </c>
      <c r="D625" t="s">
        <v>411</v>
      </c>
      <c r="E625" t="s">
        <v>312</v>
      </c>
      <c r="F625" t="s">
        <v>433</v>
      </c>
      <c r="H625" t="str">
        <f t="shared" si="18"/>
        <v>J3-C23</v>
      </c>
      <c r="I625" t="str">
        <f t="shared" si="19"/>
        <v>J3-C23</v>
      </c>
    </row>
    <row r="626" spans="1:9" x14ac:dyDescent="0.25">
      <c r="A626">
        <v>624</v>
      </c>
      <c r="B626" t="s">
        <v>411</v>
      </c>
      <c r="C626" t="s">
        <v>313</v>
      </c>
      <c r="D626" t="s">
        <v>411</v>
      </c>
      <c r="E626" t="s">
        <v>313</v>
      </c>
      <c r="F626" t="s">
        <v>433</v>
      </c>
      <c r="H626" t="str">
        <f t="shared" si="18"/>
        <v>J3-C24</v>
      </c>
      <c r="I626" t="str">
        <f t="shared" si="19"/>
        <v>J3-C24</v>
      </c>
    </row>
    <row r="627" spans="1:9" x14ac:dyDescent="0.25">
      <c r="A627">
        <v>625</v>
      </c>
      <c r="B627" t="s">
        <v>411</v>
      </c>
      <c r="C627" t="s">
        <v>314</v>
      </c>
      <c r="D627" t="s">
        <v>411</v>
      </c>
      <c r="E627" t="s">
        <v>314</v>
      </c>
      <c r="F627" t="s">
        <v>5588</v>
      </c>
      <c r="H627" t="str">
        <f t="shared" si="18"/>
        <v>J3-C25</v>
      </c>
      <c r="I627" t="str">
        <f t="shared" si="19"/>
        <v>J3-C25</v>
      </c>
    </row>
    <row r="628" spans="1:9" x14ac:dyDescent="0.25">
      <c r="A628">
        <v>626</v>
      </c>
      <c r="B628" t="s">
        <v>411</v>
      </c>
      <c r="C628" t="s">
        <v>315</v>
      </c>
      <c r="D628" t="s">
        <v>411</v>
      </c>
      <c r="E628" t="s">
        <v>315</v>
      </c>
      <c r="F628" t="s">
        <v>5588</v>
      </c>
      <c r="H628" t="str">
        <f t="shared" si="18"/>
        <v>J3-C26</v>
      </c>
      <c r="I628" t="str">
        <f t="shared" si="19"/>
        <v>J3-C26</v>
      </c>
    </row>
    <row r="629" spans="1:9" x14ac:dyDescent="0.25">
      <c r="A629">
        <v>627</v>
      </c>
      <c r="B629" t="s">
        <v>411</v>
      </c>
      <c r="C629" t="s">
        <v>316</v>
      </c>
      <c r="D629" t="s">
        <v>411</v>
      </c>
      <c r="E629" t="s">
        <v>316</v>
      </c>
      <c r="F629" t="s">
        <v>433</v>
      </c>
      <c r="H629" t="str">
        <f t="shared" si="18"/>
        <v>J3-C27</v>
      </c>
      <c r="I629" t="str">
        <f t="shared" si="19"/>
        <v>J3-C27</v>
      </c>
    </row>
    <row r="630" spans="1:9" x14ac:dyDescent="0.25">
      <c r="A630">
        <v>628</v>
      </c>
      <c r="B630" t="s">
        <v>411</v>
      </c>
      <c r="C630" t="s">
        <v>317</v>
      </c>
      <c r="D630" t="s">
        <v>411</v>
      </c>
      <c r="E630" t="s">
        <v>317</v>
      </c>
      <c r="F630" t="s">
        <v>433</v>
      </c>
      <c r="H630" t="str">
        <f t="shared" si="18"/>
        <v>J3-C28</v>
      </c>
      <c r="I630" t="str">
        <f t="shared" si="19"/>
        <v>J3-C28</v>
      </c>
    </row>
    <row r="631" spans="1:9" x14ac:dyDescent="0.25">
      <c r="A631">
        <v>629</v>
      </c>
      <c r="B631" t="s">
        <v>411</v>
      </c>
      <c r="C631" t="s">
        <v>318</v>
      </c>
      <c r="D631" t="s">
        <v>411</v>
      </c>
      <c r="E631" t="s">
        <v>318</v>
      </c>
      <c r="F631" t="s">
        <v>6312</v>
      </c>
      <c r="H631" t="str">
        <f t="shared" si="18"/>
        <v>J3-C29</v>
      </c>
      <c r="I631" t="str">
        <f t="shared" si="19"/>
        <v>J3-C29</v>
      </c>
    </row>
    <row r="632" spans="1:9" x14ac:dyDescent="0.25">
      <c r="A632">
        <v>630</v>
      </c>
      <c r="B632" t="s">
        <v>411</v>
      </c>
      <c r="C632" t="s">
        <v>319</v>
      </c>
      <c r="D632" t="s">
        <v>411</v>
      </c>
      <c r="E632" t="s">
        <v>319</v>
      </c>
      <c r="F632" t="s">
        <v>6312</v>
      </c>
      <c r="H632" t="str">
        <f t="shared" si="18"/>
        <v>J3-C30</v>
      </c>
      <c r="I632" t="str">
        <f t="shared" si="19"/>
        <v>J3-C30</v>
      </c>
    </row>
    <row r="633" spans="1:9" x14ac:dyDescent="0.25">
      <c r="A633">
        <v>631</v>
      </c>
      <c r="B633" t="s">
        <v>411</v>
      </c>
      <c r="C633" t="s">
        <v>320</v>
      </c>
      <c r="D633" t="s">
        <v>411</v>
      </c>
      <c r="E633" t="s">
        <v>320</v>
      </c>
      <c r="F633" t="s">
        <v>6312</v>
      </c>
      <c r="H633" t="str">
        <f t="shared" si="18"/>
        <v>J3-C31</v>
      </c>
      <c r="I633" t="str">
        <f t="shared" si="19"/>
        <v>J3-C31</v>
      </c>
    </row>
    <row r="634" spans="1:9" x14ac:dyDescent="0.25">
      <c r="A634">
        <v>632</v>
      </c>
      <c r="B634" t="s">
        <v>411</v>
      </c>
      <c r="C634" t="s">
        <v>321</v>
      </c>
      <c r="D634" t="s">
        <v>411</v>
      </c>
      <c r="E634" t="s">
        <v>321</v>
      </c>
      <c r="F634" t="s">
        <v>6312</v>
      </c>
      <c r="H634" t="str">
        <f t="shared" si="18"/>
        <v>J3-C32</v>
      </c>
      <c r="I634" t="str">
        <f t="shared" si="19"/>
        <v>J3-C32</v>
      </c>
    </row>
    <row r="635" spans="1:9" x14ac:dyDescent="0.25">
      <c r="A635">
        <v>633</v>
      </c>
      <c r="B635" t="s">
        <v>411</v>
      </c>
      <c r="C635" t="s">
        <v>322</v>
      </c>
      <c r="D635" t="s">
        <v>411</v>
      </c>
      <c r="E635" t="s">
        <v>322</v>
      </c>
      <c r="F635" t="s">
        <v>433</v>
      </c>
      <c r="H635" t="str">
        <f t="shared" si="18"/>
        <v>J3-C33</v>
      </c>
      <c r="I635" t="str">
        <f t="shared" si="19"/>
        <v>J3-C33</v>
      </c>
    </row>
    <row r="636" spans="1:9" x14ac:dyDescent="0.25">
      <c r="A636">
        <v>634</v>
      </c>
      <c r="B636" t="s">
        <v>411</v>
      </c>
      <c r="C636" t="s">
        <v>323</v>
      </c>
      <c r="D636" t="s">
        <v>411</v>
      </c>
      <c r="E636" t="s">
        <v>323</v>
      </c>
      <c r="F636" t="s">
        <v>433</v>
      </c>
      <c r="H636" t="str">
        <f t="shared" si="18"/>
        <v>J3-C34</v>
      </c>
      <c r="I636" t="str">
        <f t="shared" si="19"/>
        <v>J3-C34</v>
      </c>
    </row>
    <row r="637" spans="1:9" x14ac:dyDescent="0.25">
      <c r="A637">
        <v>635</v>
      </c>
      <c r="B637" t="s">
        <v>411</v>
      </c>
      <c r="C637" t="s">
        <v>324</v>
      </c>
      <c r="D637" t="s">
        <v>411</v>
      </c>
      <c r="E637" t="s">
        <v>324</v>
      </c>
      <c r="F637" t="s">
        <v>6312</v>
      </c>
      <c r="H637" t="str">
        <f t="shared" si="18"/>
        <v>J3-C35</v>
      </c>
      <c r="I637" t="str">
        <f t="shared" si="19"/>
        <v>J3-C35</v>
      </c>
    </row>
    <row r="638" spans="1:9" x14ac:dyDescent="0.25">
      <c r="A638">
        <v>636</v>
      </c>
      <c r="B638" t="s">
        <v>411</v>
      </c>
      <c r="C638" t="s">
        <v>325</v>
      </c>
      <c r="D638" t="s">
        <v>411</v>
      </c>
      <c r="E638" t="s">
        <v>325</v>
      </c>
      <c r="F638" t="s">
        <v>6312</v>
      </c>
      <c r="H638" t="str">
        <f t="shared" si="18"/>
        <v>J3-C36</v>
      </c>
      <c r="I638" t="str">
        <f t="shared" si="19"/>
        <v>J3-C36</v>
      </c>
    </row>
    <row r="639" spans="1:9" x14ac:dyDescent="0.25">
      <c r="A639">
        <v>637</v>
      </c>
      <c r="B639" t="s">
        <v>411</v>
      </c>
      <c r="C639" t="s">
        <v>326</v>
      </c>
      <c r="D639" t="s">
        <v>411</v>
      </c>
      <c r="E639" t="s">
        <v>326</v>
      </c>
      <c r="F639" t="s">
        <v>6312</v>
      </c>
      <c r="H639" t="str">
        <f t="shared" si="18"/>
        <v>J3-C37</v>
      </c>
      <c r="I639" t="str">
        <f t="shared" si="19"/>
        <v>J3-C37</v>
      </c>
    </row>
    <row r="640" spans="1:9" x14ac:dyDescent="0.25">
      <c r="A640">
        <v>638</v>
      </c>
      <c r="B640" t="s">
        <v>411</v>
      </c>
      <c r="C640" t="s">
        <v>327</v>
      </c>
      <c r="D640" t="s">
        <v>411</v>
      </c>
      <c r="E640" t="s">
        <v>327</v>
      </c>
      <c r="F640" t="s">
        <v>433</v>
      </c>
      <c r="H640" t="str">
        <f t="shared" si="18"/>
        <v>J3-C38</v>
      </c>
      <c r="I640" t="str">
        <f t="shared" si="19"/>
        <v>J3-C38</v>
      </c>
    </row>
    <row r="641" spans="1:9" x14ac:dyDescent="0.25">
      <c r="A641">
        <v>639</v>
      </c>
      <c r="B641" t="s">
        <v>411</v>
      </c>
      <c r="C641" t="s">
        <v>328</v>
      </c>
      <c r="D641" t="s">
        <v>411</v>
      </c>
      <c r="E641" t="s">
        <v>328</v>
      </c>
      <c r="F641" t="s">
        <v>433</v>
      </c>
      <c r="H641" t="str">
        <f t="shared" si="18"/>
        <v>J3-C39</v>
      </c>
      <c r="I641" t="str">
        <f t="shared" si="19"/>
        <v>J3-C39</v>
      </c>
    </row>
    <row r="642" spans="1:9" x14ac:dyDescent="0.25">
      <c r="A642">
        <v>640</v>
      </c>
      <c r="B642" t="s">
        <v>411</v>
      </c>
      <c r="C642" t="s">
        <v>329</v>
      </c>
      <c r="D642" t="s">
        <v>411</v>
      </c>
      <c r="E642" t="s">
        <v>329</v>
      </c>
      <c r="F642" t="s">
        <v>6312</v>
      </c>
      <c r="H642" t="str">
        <f t="shared" si="18"/>
        <v>J3-C40</v>
      </c>
      <c r="I642" t="str">
        <f t="shared" si="19"/>
        <v>J3-C40</v>
      </c>
    </row>
    <row r="643" spans="1:9" x14ac:dyDescent="0.25">
      <c r="A643">
        <v>641</v>
      </c>
      <c r="B643" t="s">
        <v>411</v>
      </c>
      <c r="C643" t="s">
        <v>330</v>
      </c>
      <c r="D643" t="s">
        <v>411</v>
      </c>
      <c r="E643" t="s">
        <v>330</v>
      </c>
      <c r="F643" t="s">
        <v>6312</v>
      </c>
      <c r="H643" t="str">
        <f t="shared" si="18"/>
        <v>J3-C41</v>
      </c>
      <c r="I643" t="str">
        <f t="shared" si="19"/>
        <v>J3-C41</v>
      </c>
    </row>
    <row r="644" spans="1:9" x14ac:dyDescent="0.25">
      <c r="A644">
        <v>642</v>
      </c>
      <c r="B644" t="s">
        <v>411</v>
      </c>
      <c r="C644" t="s">
        <v>331</v>
      </c>
      <c r="D644" t="s">
        <v>411</v>
      </c>
      <c r="E644" t="s">
        <v>331</v>
      </c>
      <c r="F644" t="s">
        <v>6312</v>
      </c>
      <c r="H644" t="str">
        <f t="shared" ref="H644:H707" si="20">B644&amp;"-"&amp;C644</f>
        <v>J3-C42</v>
      </c>
      <c r="I644" t="str">
        <f t="shared" ref="I644:I707" si="21">D644&amp;"-"&amp;E644</f>
        <v>J3-C42</v>
      </c>
    </row>
    <row r="645" spans="1:9" x14ac:dyDescent="0.25">
      <c r="A645">
        <v>643</v>
      </c>
      <c r="B645" t="s">
        <v>411</v>
      </c>
      <c r="C645" t="s">
        <v>332</v>
      </c>
      <c r="D645" t="s">
        <v>411</v>
      </c>
      <c r="E645" t="s">
        <v>332</v>
      </c>
      <c r="F645" t="s">
        <v>433</v>
      </c>
      <c r="H645" t="str">
        <f t="shared" si="20"/>
        <v>J3-C43</v>
      </c>
      <c r="I645" t="str">
        <f t="shared" si="21"/>
        <v>J3-C43</v>
      </c>
    </row>
    <row r="646" spans="1:9" x14ac:dyDescent="0.25">
      <c r="A646">
        <v>644</v>
      </c>
      <c r="B646" t="s">
        <v>411</v>
      </c>
      <c r="C646" t="s">
        <v>333</v>
      </c>
      <c r="D646" t="s">
        <v>411</v>
      </c>
      <c r="E646" t="s">
        <v>333</v>
      </c>
      <c r="F646" t="s">
        <v>433</v>
      </c>
      <c r="H646" t="str">
        <f t="shared" si="20"/>
        <v>J3-C44</v>
      </c>
      <c r="I646" t="str">
        <f t="shared" si="21"/>
        <v>J3-C44</v>
      </c>
    </row>
    <row r="647" spans="1:9" x14ac:dyDescent="0.25">
      <c r="A647">
        <v>645</v>
      </c>
      <c r="B647" t="s">
        <v>411</v>
      </c>
      <c r="C647" t="s">
        <v>334</v>
      </c>
      <c r="D647" t="s">
        <v>411</v>
      </c>
      <c r="E647" t="s">
        <v>334</v>
      </c>
      <c r="F647" t="s">
        <v>6312</v>
      </c>
      <c r="H647" t="str">
        <f t="shared" si="20"/>
        <v>J3-C45</v>
      </c>
      <c r="I647" t="str">
        <f t="shared" si="21"/>
        <v>J3-C45</v>
      </c>
    </row>
    <row r="648" spans="1:9" x14ac:dyDescent="0.25">
      <c r="A648">
        <v>646</v>
      </c>
      <c r="B648" t="s">
        <v>411</v>
      </c>
      <c r="C648" t="s">
        <v>335</v>
      </c>
      <c r="D648" t="s">
        <v>411</v>
      </c>
      <c r="E648" t="s">
        <v>335</v>
      </c>
      <c r="F648" t="s">
        <v>6312</v>
      </c>
      <c r="H648" t="str">
        <f t="shared" si="20"/>
        <v>J3-C46</v>
      </c>
      <c r="I648" t="str">
        <f t="shared" si="21"/>
        <v>J3-C46</v>
      </c>
    </row>
    <row r="649" spans="1:9" x14ac:dyDescent="0.25">
      <c r="A649">
        <v>647</v>
      </c>
      <c r="B649" t="s">
        <v>411</v>
      </c>
      <c r="C649" t="s">
        <v>336</v>
      </c>
      <c r="D649" t="s">
        <v>411</v>
      </c>
      <c r="E649" t="s">
        <v>336</v>
      </c>
      <c r="F649" t="s">
        <v>6312</v>
      </c>
      <c r="H649" t="str">
        <f t="shared" si="20"/>
        <v>J3-C47</v>
      </c>
      <c r="I649" t="str">
        <f t="shared" si="21"/>
        <v>J3-C47</v>
      </c>
    </row>
    <row r="650" spans="1:9" x14ac:dyDescent="0.25">
      <c r="A650">
        <v>648</v>
      </c>
      <c r="B650" t="s">
        <v>411</v>
      </c>
      <c r="C650" t="s">
        <v>337</v>
      </c>
      <c r="D650" t="s">
        <v>411</v>
      </c>
      <c r="E650" t="s">
        <v>337</v>
      </c>
      <c r="F650" t="s">
        <v>433</v>
      </c>
      <c r="H650" t="str">
        <f t="shared" si="20"/>
        <v>J3-C48</v>
      </c>
      <c r="I650" t="str">
        <f t="shared" si="21"/>
        <v>J3-C48</v>
      </c>
    </row>
    <row r="651" spans="1:9" x14ac:dyDescent="0.25">
      <c r="A651">
        <v>649</v>
      </c>
      <c r="B651" t="s">
        <v>411</v>
      </c>
      <c r="C651" t="s">
        <v>338</v>
      </c>
      <c r="D651" t="s">
        <v>411</v>
      </c>
      <c r="E651" t="s">
        <v>338</v>
      </c>
      <c r="F651" t="s">
        <v>433</v>
      </c>
      <c r="H651" t="str">
        <f t="shared" si="20"/>
        <v>J3-C49</v>
      </c>
      <c r="I651" t="str">
        <f t="shared" si="21"/>
        <v>J3-C49</v>
      </c>
    </row>
    <row r="652" spans="1:9" x14ac:dyDescent="0.25">
      <c r="A652">
        <v>650</v>
      </c>
      <c r="B652" t="s">
        <v>411</v>
      </c>
      <c r="C652" t="s">
        <v>339</v>
      </c>
      <c r="D652" t="s">
        <v>411</v>
      </c>
      <c r="E652" t="s">
        <v>339</v>
      </c>
      <c r="F652" t="s">
        <v>6312</v>
      </c>
      <c r="H652" t="str">
        <f t="shared" si="20"/>
        <v>J3-C50</v>
      </c>
      <c r="I652" t="str">
        <f t="shared" si="21"/>
        <v>J3-C50</v>
      </c>
    </row>
    <row r="653" spans="1:9" x14ac:dyDescent="0.25">
      <c r="A653">
        <v>651</v>
      </c>
      <c r="B653" t="s">
        <v>411</v>
      </c>
      <c r="C653" t="s">
        <v>340</v>
      </c>
      <c r="D653" t="s">
        <v>411</v>
      </c>
      <c r="E653" t="s">
        <v>340</v>
      </c>
      <c r="F653" t="s">
        <v>6312</v>
      </c>
      <c r="H653" t="str">
        <f t="shared" si="20"/>
        <v>J3-C51</v>
      </c>
      <c r="I653" t="str">
        <f t="shared" si="21"/>
        <v>J3-C51</v>
      </c>
    </row>
    <row r="654" spans="1:9" x14ac:dyDescent="0.25">
      <c r="A654">
        <v>652</v>
      </c>
      <c r="B654" t="s">
        <v>411</v>
      </c>
      <c r="C654" t="s">
        <v>341</v>
      </c>
      <c r="D654" t="s">
        <v>411</v>
      </c>
      <c r="E654" t="s">
        <v>341</v>
      </c>
      <c r="F654" t="s">
        <v>6312</v>
      </c>
      <c r="H654" t="str">
        <f t="shared" si="20"/>
        <v>J3-C52</v>
      </c>
      <c r="I654" t="str">
        <f t="shared" si="21"/>
        <v>J3-C52</v>
      </c>
    </row>
    <row r="655" spans="1:9" x14ac:dyDescent="0.25">
      <c r="A655">
        <v>653</v>
      </c>
      <c r="B655" t="s">
        <v>411</v>
      </c>
      <c r="C655" t="s">
        <v>342</v>
      </c>
      <c r="D655" t="s">
        <v>411</v>
      </c>
      <c r="E655" t="s">
        <v>342</v>
      </c>
      <c r="F655" t="s">
        <v>433</v>
      </c>
      <c r="H655" t="str">
        <f t="shared" si="20"/>
        <v>J3-C53</v>
      </c>
      <c r="I655" t="str">
        <f t="shared" si="21"/>
        <v>J3-C53</v>
      </c>
    </row>
    <row r="656" spans="1:9" x14ac:dyDescent="0.25">
      <c r="A656">
        <v>654</v>
      </c>
      <c r="B656" t="s">
        <v>411</v>
      </c>
      <c r="C656" t="s">
        <v>343</v>
      </c>
      <c r="D656" t="s">
        <v>411</v>
      </c>
      <c r="E656" t="s">
        <v>343</v>
      </c>
      <c r="F656" t="s">
        <v>433</v>
      </c>
      <c r="H656" t="str">
        <f t="shared" si="20"/>
        <v>J3-C54</v>
      </c>
      <c r="I656" t="str">
        <f t="shared" si="21"/>
        <v>J3-C54</v>
      </c>
    </row>
    <row r="657" spans="1:9" x14ac:dyDescent="0.25">
      <c r="A657">
        <v>655</v>
      </c>
      <c r="B657" t="s">
        <v>411</v>
      </c>
      <c r="C657" t="s">
        <v>344</v>
      </c>
      <c r="D657" t="s">
        <v>411</v>
      </c>
      <c r="E657" t="s">
        <v>344</v>
      </c>
      <c r="F657" t="s">
        <v>433</v>
      </c>
      <c r="H657" t="str">
        <f t="shared" si="20"/>
        <v>J3-C55</v>
      </c>
      <c r="I657" t="str">
        <f t="shared" si="21"/>
        <v>J3-C55</v>
      </c>
    </row>
    <row r="658" spans="1:9" x14ac:dyDescent="0.25">
      <c r="A658">
        <v>656</v>
      </c>
      <c r="B658" t="s">
        <v>411</v>
      </c>
      <c r="C658" t="s">
        <v>345</v>
      </c>
      <c r="D658" t="s">
        <v>411</v>
      </c>
      <c r="E658" t="s">
        <v>345</v>
      </c>
      <c r="F658" t="s">
        <v>5625</v>
      </c>
      <c r="H658" t="str">
        <f t="shared" si="20"/>
        <v>J3-C56</v>
      </c>
      <c r="I658" t="str">
        <f t="shared" si="21"/>
        <v>J3-C56</v>
      </c>
    </row>
    <row r="659" spans="1:9" x14ac:dyDescent="0.25">
      <c r="A659">
        <v>657</v>
      </c>
      <c r="B659" t="s">
        <v>411</v>
      </c>
      <c r="C659" t="s">
        <v>346</v>
      </c>
      <c r="D659" t="s">
        <v>411</v>
      </c>
      <c r="E659" t="s">
        <v>346</v>
      </c>
      <c r="F659" t="s">
        <v>433</v>
      </c>
      <c r="H659" t="str">
        <f t="shared" si="20"/>
        <v>J3-C57</v>
      </c>
      <c r="I659" t="str">
        <f t="shared" si="21"/>
        <v>J3-C57</v>
      </c>
    </row>
    <row r="660" spans="1:9" x14ac:dyDescent="0.25">
      <c r="A660">
        <v>658</v>
      </c>
      <c r="B660" t="s">
        <v>411</v>
      </c>
      <c r="C660" t="s">
        <v>347</v>
      </c>
      <c r="D660" t="s">
        <v>411</v>
      </c>
      <c r="E660" t="s">
        <v>347</v>
      </c>
      <c r="F660" t="s">
        <v>433</v>
      </c>
      <c r="H660" t="str">
        <f t="shared" si="20"/>
        <v>J3-C58</v>
      </c>
      <c r="I660" t="str">
        <f t="shared" si="21"/>
        <v>J3-C58</v>
      </c>
    </row>
    <row r="661" spans="1:9" x14ac:dyDescent="0.25">
      <c r="A661">
        <v>659</v>
      </c>
      <c r="B661" t="s">
        <v>411</v>
      </c>
      <c r="C661" t="s">
        <v>348</v>
      </c>
      <c r="D661" t="s">
        <v>411</v>
      </c>
      <c r="E661" t="s">
        <v>348</v>
      </c>
      <c r="F661" t="s">
        <v>5625</v>
      </c>
      <c r="H661" t="str">
        <f t="shared" si="20"/>
        <v>J3-C59</v>
      </c>
      <c r="I661" t="str">
        <f t="shared" si="21"/>
        <v>J3-C59</v>
      </c>
    </row>
    <row r="662" spans="1:9" x14ac:dyDescent="0.25">
      <c r="A662">
        <v>660</v>
      </c>
      <c r="B662" t="s">
        <v>411</v>
      </c>
      <c r="C662" t="s">
        <v>349</v>
      </c>
      <c r="D662" t="s">
        <v>411</v>
      </c>
      <c r="E662" t="s">
        <v>349</v>
      </c>
      <c r="F662" t="s">
        <v>5625</v>
      </c>
      <c r="H662" t="str">
        <f t="shared" si="20"/>
        <v>J3-C60</v>
      </c>
      <c r="I662" t="str">
        <f t="shared" si="21"/>
        <v>J3-C60</v>
      </c>
    </row>
    <row r="663" spans="1:9" x14ac:dyDescent="0.25">
      <c r="A663">
        <v>661</v>
      </c>
      <c r="B663" t="s">
        <v>411</v>
      </c>
      <c r="C663" t="s">
        <v>350</v>
      </c>
      <c r="D663" t="s">
        <v>411</v>
      </c>
      <c r="E663" t="s">
        <v>350</v>
      </c>
      <c r="F663" t="s">
        <v>433</v>
      </c>
      <c r="H663" t="str">
        <f t="shared" si="20"/>
        <v>J3-D1</v>
      </c>
      <c r="I663" t="str">
        <f t="shared" si="21"/>
        <v>J3-D1</v>
      </c>
    </row>
    <row r="664" spans="1:9" x14ac:dyDescent="0.25">
      <c r="A664">
        <v>662</v>
      </c>
      <c r="B664" t="s">
        <v>411</v>
      </c>
      <c r="C664" t="s">
        <v>351</v>
      </c>
      <c r="D664" t="s">
        <v>411</v>
      </c>
      <c r="E664" t="s">
        <v>351</v>
      </c>
      <c r="F664" t="s">
        <v>5619</v>
      </c>
      <c r="H664" t="str">
        <f t="shared" si="20"/>
        <v>J3-D2</v>
      </c>
      <c r="I664" t="str">
        <f t="shared" si="21"/>
        <v>J3-D2</v>
      </c>
    </row>
    <row r="665" spans="1:9" x14ac:dyDescent="0.25">
      <c r="A665">
        <v>663</v>
      </c>
      <c r="B665" t="s">
        <v>411</v>
      </c>
      <c r="C665" t="s">
        <v>352</v>
      </c>
      <c r="D665" t="s">
        <v>411</v>
      </c>
      <c r="E665" t="s">
        <v>352</v>
      </c>
      <c r="F665" t="s">
        <v>5619</v>
      </c>
      <c r="H665" t="str">
        <f t="shared" si="20"/>
        <v>J3-D3</v>
      </c>
      <c r="I665" t="str">
        <f t="shared" si="21"/>
        <v>J3-D3</v>
      </c>
    </row>
    <row r="666" spans="1:9" x14ac:dyDescent="0.25">
      <c r="A666">
        <v>664</v>
      </c>
      <c r="B666" t="s">
        <v>411</v>
      </c>
      <c r="C666" t="s">
        <v>353</v>
      </c>
      <c r="D666" t="s">
        <v>411</v>
      </c>
      <c r="E666" t="s">
        <v>353</v>
      </c>
      <c r="F666" t="s">
        <v>433</v>
      </c>
      <c r="H666" t="str">
        <f t="shared" si="20"/>
        <v>J3-D4</v>
      </c>
      <c r="I666" t="str">
        <f t="shared" si="21"/>
        <v>J3-D4</v>
      </c>
    </row>
    <row r="667" spans="1:9" x14ac:dyDescent="0.25">
      <c r="A667">
        <v>665</v>
      </c>
      <c r="B667" t="s">
        <v>411</v>
      </c>
      <c r="C667" t="s">
        <v>354</v>
      </c>
      <c r="D667" t="s">
        <v>411</v>
      </c>
      <c r="E667" t="s">
        <v>354</v>
      </c>
      <c r="F667" t="s">
        <v>433</v>
      </c>
      <c r="H667" t="str">
        <f t="shared" si="20"/>
        <v>J3-D5</v>
      </c>
      <c r="I667" t="str">
        <f t="shared" si="21"/>
        <v>J3-D5</v>
      </c>
    </row>
    <row r="668" spans="1:9" x14ac:dyDescent="0.25">
      <c r="A668">
        <v>666</v>
      </c>
      <c r="B668" t="s">
        <v>411</v>
      </c>
      <c r="C668" t="s">
        <v>355</v>
      </c>
      <c r="D668" t="s">
        <v>411</v>
      </c>
      <c r="E668" t="s">
        <v>355</v>
      </c>
      <c r="F668" t="s">
        <v>5619</v>
      </c>
      <c r="H668" t="str">
        <f t="shared" si="20"/>
        <v>J3-D6</v>
      </c>
      <c r="I668" t="str">
        <f t="shared" si="21"/>
        <v>J3-D6</v>
      </c>
    </row>
    <row r="669" spans="1:9" x14ac:dyDescent="0.25">
      <c r="A669">
        <v>667</v>
      </c>
      <c r="B669" t="s">
        <v>411</v>
      </c>
      <c r="C669" t="s">
        <v>356</v>
      </c>
      <c r="D669" t="s">
        <v>411</v>
      </c>
      <c r="E669" t="s">
        <v>356</v>
      </c>
      <c r="F669" t="s">
        <v>5619</v>
      </c>
      <c r="H669" t="str">
        <f t="shared" si="20"/>
        <v>J3-D7</v>
      </c>
      <c r="I669" t="str">
        <f t="shared" si="21"/>
        <v>J3-D7</v>
      </c>
    </row>
    <row r="670" spans="1:9" x14ac:dyDescent="0.25">
      <c r="A670">
        <v>668</v>
      </c>
      <c r="B670" t="s">
        <v>411</v>
      </c>
      <c r="C670" t="s">
        <v>357</v>
      </c>
      <c r="D670" t="s">
        <v>411</v>
      </c>
      <c r="E670" t="s">
        <v>357</v>
      </c>
      <c r="F670" t="s">
        <v>5625</v>
      </c>
      <c r="H670" t="str">
        <f t="shared" si="20"/>
        <v>J3-D8</v>
      </c>
      <c r="I670" t="str">
        <f t="shared" si="21"/>
        <v>J3-D8</v>
      </c>
    </row>
    <row r="671" spans="1:9" x14ac:dyDescent="0.25">
      <c r="A671">
        <v>669</v>
      </c>
      <c r="B671" t="s">
        <v>411</v>
      </c>
      <c r="C671" t="s">
        <v>358</v>
      </c>
      <c r="D671" t="s">
        <v>411</v>
      </c>
      <c r="E671" t="s">
        <v>358</v>
      </c>
      <c r="F671" t="s">
        <v>5625</v>
      </c>
      <c r="H671" t="str">
        <f t="shared" si="20"/>
        <v>J3-D9</v>
      </c>
      <c r="I671" t="str">
        <f t="shared" si="21"/>
        <v>J3-D9</v>
      </c>
    </row>
    <row r="672" spans="1:9" x14ac:dyDescent="0.25">
      <c r="A672">
        <v>670</v>
      </c>
      <c r="B672" t="s">
        <v>411</v>
      </c>
      <c r="C672" t="s">
        <v>359</v>
      </c>
      <c r="D672" t="s">
        <v>411</v>
      </c>
      <c r="E672" t="s">
        <v>359</v>
      </c>
      <c r="F672" t="s">
        <v>5619</v>
      </c>
      <c r="H672" t="str">
        <f t="shared" si="20"/>
        <v>J3-D10</v>
      </c>
      <c r="I672" t="str">
        <f t="shared" si="21"/>
        <v>J3-D10</v>
      </c>
    </row>
    <row r="673" spans="1:9" x14ac:dyDescent="0.25">
      <c r="A673">
        <v>671</v>
      </c>
      <c r="B673" t="s">
        <v>411</v>
      </c>
      <c r="C673" t="s">
        <v>360</v>
      </c>
      <c r="D673" t="s">
        <v>411</v>
      </c>
      <c r="E673" t="s">
        <v>360</v>
      </c>
      <c r="F673" t="s">
        <v>5619</v>
      </c>
      <c r="H673" t="str">
        <f t="shared" si="20"/>
        <v>J3-D11</v>
      </c>
      <c r="I673" t="str">
        <f t="shared" si="21"/>
        <v>J3-D11</v>
      </c>
    </row>
    <row r="674" spans="1:9" x14ac:dyDescent="0.25">
      <c r="A674">
        <v>672</v>
      </c>
      <c r="B674" t="s">
        <v>411</v>
      </c>
      <c r="C674" t="s">
        <v>361</v>
      </c>
      <c r="D674" t="s">
        <v>411</v>
      </c>
      <c r="E674" t="s">
        <v>361</v>
      </c>
      <c r="F674" t="s">
        <v>433</v>
      </c>
      <c r="H674" t="str">
        <f t="shared" si="20"/>
        <v>J3-D12</v>
      </c>
      <c r="I674" t="str">
        <f t="shared" si="21"/>
        <v>J3-D12</v>
      </c>
    </row>
    <row r="675" spans="1:9" x14ac:dyDescent="0.25">
      <c r="A675">
        <v>673</v>
      </c>
      <c r="B675" t="s">
        <v>411</v>
      </c>
      <c r="C675" t="s">
        <v>362</v>
      </c>
      <c r="D675" t="s">
        <v>411</v>
      </c>
      <c r="E675" t="s">
        <v>362</v>
      </c>
      <c r="F675" t="s">
        <v>433</v>
      </c>
      <c r="H675" t="str">
        <f t="shared" si="20"/>
        <v>J3-D13</v>
      </c>
      <c r="I675" t="str">
        <f t="shared" si="21"/>
        <v>J3-D13</v>
      </c>
    </row>
    <row r="676" spans="1:9" x14ac:dyDescent="0.25">
      <c r="A676">
        <v>674</v>
      </c>
      <c r="B676" t="s">
        <v>411</v>
      </c>
      <c r="C676" t="s">
        <v>363</v>
      </c>
      <c r="D676" t="s">
        <v>411</v>
      </c>
      <c r="E676" t="s">
        <v>363</v>
      </c>
      <c r="F676" t="s">
        <v>5619</v>
      </c>
      <c r="H676" t="str">
        <f t="shared" si="20"/>
        <v>J3-D14</v>
      </c>
      <c r="I676" t="str">
        <f t="shared" si="21"/>
        <v>J3-D14</v>
      </c>
    </row>
    <row r="677" spans="1:9" x14ac:dyDescent="0.25">
      <c r="A677">
        <v>675</v>
      </c>
      <c r="B677" t="s">
        <v>411</v>
      </c>
      <c r="C677" t="s">
        <v>364</v>
      </c>
      <c r="D677" t="s">
        <v>411</v>
      </c>
      <c r="E677" t="s">
        <v>364</v>
      </c>
      <c r="F677" t="s">
        <v>5619</v>
      </c>
      <c r="H677" t="str">
        <f t="shared" si="20"/>
        <v>J3-D15</v>
      </c>
      <c r="I677" t="str">
        <f t="shared" si="21"/>
        <v>J3-D15</v>
      </c>
    </row>
    <row r="678" spans="1:9" x14ac:dyDescent="0.25">
      <c r="A678">
        <v>676</v>
      </c>
      <c r="B678" t="s">
        <v>411</v>
      </c>
      <c r="C678" t="s">
        <v>365</v>
      </c>
      <c r="D678" t="s">
        <v>411</v>
      </c>
      <c r="E678" t="s">
        <v>365</v>
      </c>
      <c r="F678" t="s">
        <v>433</v>
      </c>
      <c r="H678" t="str">
        <f t="shared" si="20"/>
        <v>J3-D16</v>
      </c>
      <c r="I678" t="str">
        <f t="shared" si="21"/>
        <v>J3-D16</v>
      </c>
    </row>
    <row r="679" spans="1:9" x14ac:dyDescent="0.25">
      <c r="A679">
        <v>677</v>
      </c>
      <c r="B679" t="s">
        <v>411</v>
      </c>
      <c r="C679" t="s">
        <v>366</v>
      </c>
      <c r="D679" t="s">
        <v>411</v>
      </c>
      <c r="E679" t="s">
        <v>366</v>
      </c>
      <c r="F679" t="s">
        <v>433</v>
      </c>
      <c r="H679" t="str">
        <f t="shared" si="20"/>
        <v>J3-D17</v>
      </c>
      <c r="I679" t="str">
        <f t="shared" si="21"/>
        <v>J3-D17</v>
      </c>
    </row>
    <row r="680" spans="1:9" x14ac:dyDescent="0.25">
      <c r="A680">
        <v>678</v>
      </c>
      <c r="B680" t="s">
        <v>411</v>
      </c>
      <c r="C680" t="s">
        <v>367</v>
      </c>
      <c r="D680" t="s">
        <v>411</v>
      </c>
      <c r="E680" t="s">
        <v>367</v>
      </c>
      <c r="F680" t="s">
        <v>5619</v>
      </c>
      <c r="H680" t="str">
        <f t="shared" si="20"/>
        <v>J3-D18</v>
      </c>
      <c r="I680" t="str">
        <f t="shared" si="21"/>
        <v>J3-D18</v>
      </c>
    </row>
    <row r="681" spans="1:9" x14ac:dyDescent="0.25">
      <c r="A681">
        <v>679</v>
      </c>
      <c r="B681" t="s">
        <v>411</v>
      </c>
      <c r="C681" t="s">
        <v>368</v>
      </c>
      <c r="D681" t="s">
        <v>411</v>
      </c>
      <c r="E681" t="s">
        <v>368</v>
      </c>
      <c r="F681" t="s">
        <v>5619</v>
      </c>
      <c r="H681" t="str">
        <f t="shared" si="20"/>
        <v>J3-D19</v>
      </c>
      <c r="I681" t="str">
        <f t="shared" si="21"/>
        <v>J3-D19</v>
      </c>
    </row>
    <row r="682" spans="1:9" x14ac:dyDescent="0.25">
      <c r="A682">
        <v>680</v>
      </c>
      <c r="B682" t="s">
        <v>411</v>
      </c>
      <c r="C682" t="s">
        <v>369</v>
      </c>
      <c r="D682" t="s">
        <v>411</v>
      </c>
      <c r="E682" t="s">
        <v>369</v>
      </c>
      <c r="F682" t="s">
        <v>5625</v>
      </c>
      <c r="H682" t="str">
        <f t="shared" si="20"/>
        <v>J3-D20</v>
      </c>
      <c r="I682" t="str">
        <f t="shared" si="21"/>
        <v>J3-D20</v>
      </c>
    </row>
    <row r="683" spans="1:9" x14ac:dyDescent="0.25">
      <c r="A683">
        <v>681</v>
      </c>
      <c r="B683" t="s">
        <v>411</v>
      </c>
      <c r="C683" t="s">
        <v>370</v>
      </c>
      <c r="D683" t="s">
        <v>411</v>
      </c>
      <c r="E683" t="s">
        <v>370</v>
      </c>
      <c r="F683" t="s">
        <v>5625</v>
      </c>
      <c r="H683" t="str">
        <f t="shared" si="20"/>
        <v>J3-D21</v>
      </c>
      <c r="I683" t="str">
        <f t="shared" si="21"/>
        <v>J3-D21</v>
      </c>
    </row>
    <row r="684" spans="1:9" x14ac:dyDescent="0.25">
      <c r="A684">
        <v>682</v>
      </c>
      <c r="B684" t="s">
        <v>411</v>
      </c>
      <c r="C684" t="s">
        <v>371</v>
      </c>
      <c r="D684" t="s">
        <v>411</v>
      </c>
      <c r="E684" t="s">
        <v>371</v>
      </c>
      <c r="F684" t="s">
        <v>5619</v>
      </c>
      <c r="H684" t="str">
        <f t="shared" si="20"/>
        <v>J3-D22</v>
      </c>
      <c r="I684" t="str">
        <f t="shared" si="21"/>
        <v>J3-D22</v>
      </c>
    </row>
    <row r="685" spans="1:9" x14ac:dyDescent="0.25">
      <c r="A685">
        <v>683</v>
      </c>
      <c r="B685" t="s">
        <v>411</v>
      </c>
      <c r="C685" t="s">
        <v>372</v>
      </c>
      <c r="D685" t="s">
        <v>411</v>
      </c>
      <c r="E685" t="s">
        <v>372</v>
      </c>
      <c r="F685" t="s">
        <v>5619</v>
      </c>
      <c r="H685" t="str">
        <f t="shared" si="20"/>
        <v>J3-D23</v>
      </c>
      <c r="I685" t="str">
        <f t="shared" si="21"/>
        <v>J3-D23</v>
      </c>
    </row>
    <row r="686" spans="1:9" x14ac:dyDescent="0.25">
      <c r="A686">
        <v>684</v>
      </c>
      <c r="B686" t="s">
        <v>411</v>
      </c>
      <c r="C686" t="s">
        <v>373</v>
      </c>
      <c r="D686" t="s">
        <v>411</v>
      </c>
      <c r="E686" t="s">
        <v>373</v>
      </c>
      <c r="F686" t="s">
        <v>433</v>
      </c>
      <c r="H686" t="str">
        <f t="shared" si="20"/>
        <v>J3-D24</v>
      </c>
      <c r="I686" t="str">
        <f t="shared" si="21"/>
        <v>J3-D24</v>
      </c>
    </row>
    <row r="687" spans="1:9" x14ac:dyDescent="0.25">
      <c r="A687">
        <v>685</v>
      </c>
      <c r="B687" t="s">
        <v>411</v>
      </c>
      <c r="C687" t="s">
        <v>374</v>
      </c>
      <c r="D687" t="s">
        <v>411</v>
      </c>
      <c r="E687" t="s">
        <v>374</v>
      </c>
      <c r="F687" t="s">
        <v>433</v>
      </c>
      <c r="H687" t="str">
        <f t="shared" si="20"/>
        <v>J3-D25</v>
      </c>
      <c r="I687" t="str">
        <f t="shared" si="21"/>
        <v>J3-D25</v>
      </c>
    </row>
    <row r="688" spans="1:9" x14ac:dyDescent="0.25">
      <c r="A688">
        <v>686</v>
      </c>
      <c r="B688" t="s">
        <v>411</v>
      </c>
      <c r="C688" t="s">
        <v>375</v>
      </c>
      <c r="D688" t="s">
        <v>411</v>
      </c>
      <c r="E688" t="s">
        <v>375</v>
      </c>
      <c r="F688" t="s">
        <v>5588</v>
      </c>
      <c r="H688" t="str">
        <f t="shared" si="20"/>
        <v>J3-D26</v>
      </c>
      <c r="I688" t="str">
        <f t="shared" si="21"/>
        <v>J3-D26</v>
      </c>
    </row>
    <row r="689" spans="1:9" x14ac:dyDescent="0.25">
      <c r="A689">
        <v>687</v>
      </c>
      <c r="B689" t="s">
        <v>411</v>
      </c>
      <c r="C689" t="s">
        <v>376</v>
      </c>
      <c r="D689" t="s">
        <v>411</v>
      </c>
      <c r="E689" t="s">
        <v>376</v>
      </c>
      <c r="F689" t="s">
        <v>5588</v>
      </c>
      <c r="H689" t="str">
        <f t="shared" si="20"/>
        <v>J3-D27</v>
      </c>
      <c r="I689" t="str">
        <f t="shared" si="21"/>
        <v>J3-D27</v>
      </c>
    </row>
    <row r="690" spans="1:9" x14ac:dyDescent="0.25">
      <c r="A690">
        <v>688</v>
      </c>
      <c r="B690" t="s">
        <v>411</v>
      </c>
      <c r="C690" t="s">
        <v>377</v>
      </c>
      <c r="D690" t="s">
        <v>411</v>
      </c>
      <c r="E690" t="s">
        <v>377</v>
      </c>
      <c r="F690" t="s">
        <v>433</v>
      </c>
      <c r="H690" t="str">
        <f t="shared" si="20"/>
        <v>J3-D28</v>
      </c>
      <c r="I690" t="str">
        <f t="shared" si="21"/>
        <v>J3-D28</v>
      </c>
    </row>
    <row r="691" spans="1:9" x14ac:dyDescent="0.25">
      <c r="A691">
        <v>689</v>
      </c>
      <c r="B691" t="s">
        <v>411</v>
      </c>
      <c r="C691" t="s">
        <v>378</v>
      </c>
      <c r="D691" t="s">
        <v>411</v>
      </c>
      <c r="E691" t="s">
        <v>378</v>
      </c>
      <c r="F691" t="s">
        <v>433</v>
      </c>
      <c r="H691" t="str">
        <f t="shared" si="20"/>
        <v>J3-D29</v>
      </c>
      <c r="I691" t="str">
        <f t="shared" si="21"/>
        <v>J3-D29</v>
      </c>
    </row>
    <row r="692" spans="1:9" x14ac:dyDescent="0.25">
      <c r="A692">
        <v>690</v>
      </c>
      <c r="B692" t="s">
        <v>411</v>
      </c>
      <c r="C692" t="s">
        <v>379</v>
      </c>
      <c r="D692" t="s">
        <v>411</v>
      </c>
      <c r="E692" t="s">
        <v>379</v>
      </c>
      <c r="F692" t="s">
        <v>6312</v>
      </c>
      <c r="H692" t="str">
        <f t="shared" si="20"/>
        <v>J3-D30</v>
      </c>
      <c r="I692" t="str">
        <f t="shared" si="21"/>
        <v>J3-D30</v>
      </c>
    </row>
    <row r="693" spans="1:9" x14ac:dyDescent="0.25">
      <c r="A693">
        <v>691</v>
      </c>
      <c r="B693" t="s">
        <v>411</v>
      </c>
      <c r="C693" t="s">
        <v>380</v>
      </c>
      <c r="D693" t="s">
        <v>411</v>
      </c>
      <c r="E693" t="s">
        <v>380</v>
      </c>
      <c r="F693" t="s">
        <v>6312</v>
      </c>
      <c r="H693" t="str">
        <f t="shared" si="20"/>
        <v>J3-D31</v>
      </c>
      <c r="I693" t="str">
        <f t="shared" si="21"/>
        <v>J3-D31</v>
      </c>
    </row>
    <row r="694" spans="1:9" x14ac:dyDescent="0.25">
      <c r="A694">
        <v>692</v>
      </c>
      <c r="B694" t="s">
        <v>411</v>
      </c>
      <c r="C694" t="s">
        <v>381</v>
      </c>
      <c r="D694" t="s">
        <v>411</v>
      </c>
      <c r="E694" t="s">
        <v>381</v>
      </c>
      <c r="F694" t="s">
        <v>6312</v>
      </c>
      <c r="H694" t="str">
        <f t="shared" si="20"/>
        <v>J3-D32</v>
      </c>
      <c r="I694" t="str">
        <f t="shared" si="21"/>
        <v>J3-D32</v>
      </c>
    </row>
    <row r="695" spans="1:9" x14ac:dyDescent="0.25">
      <c r="A695">
        <v>693</v>
      </c>
      <c r="B695" t="s">
        <v>411</v>
      </c>
      <c r="C695" t="s">
        <v>382</v>
      </c>
      <c r="D695" t="s">
        <v>411</v>
      </c>
      <c r="E695" t="s">
        <v>382</v>
      </c>
      <c r="F695" t="s">
        <v>433</v>
      </c>
      <c r="H695" t="str">
        <f t="shared" si="20"/>
        <v>J3-D33</v>
      </c>
      <c r="I695" t="str">
        <f t="shared" si="21"/>
        <v>J3-D33</v>
      </c>
    </row>
    <row r="696" spans="1:9" x14ac:dyDescent="0.25">
      <c r="A696">
        <v>694</v>
      </c>
      <c r="B696" t="s">
        <v>411</v>
      </c>
      <c r="C696" t="s">
        <v>383</v>
      </c>
      <c r="D696" t="s">
        <v>411</v>
      </c>
      <c r="E696" t="s">
        <v>383</v>
      </c>
      <c r="F696" t="s">
        <v>433</v>
      </c>
      <c r="H696" t="str">
        <f t="shared" si="20"/>
        <v>J3-D34</v>
      </c>
      <c r="I696" t="str">
        <f t="shared" si="21"/>
        <v>J3-D34</v>
      </c>
    </row>
    <row r="697" spans="1:9" x14ac:dyDescent="0.25">
      <c r="A697">
        <v>695</v>
      </c>
      <c r="B697" t="s">
        <v>411</v>
      </c>
      <c r="C697" t="s">
        <v>384</v>
      </c>
      <c r="D697" t="s">
        <v>411</v>
      </c>
      <c r="E697" t="s">
        <v>384</v>
      </c>
      <c r="F697" t="s">
        <v>6312</v>
      </c>
      <c r="H697" t="str">
        <f t="shared" si="20"/>
        <v>J3-D35</v>
      </c>
      <c r="I697" t="str">
        <f t="shared" si="21"/>
        <v>J3-D35</v>
      </c>
    </row>
    <row r="698" spans="1:9" x14ac:dyDescent="0.25">
      <c r="A698">
        <v>696</v>
      </c>
      <c r="B698" t="s">
        <v>411</v>
      </c>
      <c r="C698" t="s">
        <v>385</v>
      </c>
      <c r="D698" t="s">
        <v>411</v>
      </c>
      <c r="E698" t="s">
        <v>385</v>
      </c>
      <c r="F698" t="s">
        <v>6312</v>
      </c>
      <c r="H698" t="str">
        <f t="shared" si="20"/>
        <v>J3-D36</v>
      </c>
      <c r="I698" t="str">
        <f t="shared" si="21"/>
        <v>J3-D36</v>
      </c>
    </row>
    <row r="699" spans="1:9" x14ac:dyDescent="0.25">
      <c r="A699">
        <v>697</v>
      </c>
      <c r="B699" t="s">
        <v>411</v>
      </c>
      <c r="C699" t="s">
        <v>386</v>
      </c>
      <c r="D699" t="s">
        <v>411</v>
      </c>
      <c r="E699" t="s">
        <v>386</v>
      </c>
      <c r="F699" t="s">
        <v>6312</v>
      </c>
      <c r="H699" t="str">
        <f t="shared" si="20"/>
        <v>J3-D37</v>
      </c>
      <c r="I699" t="str">
        <f t="shared" si="21"/>
        <v>J3-D37</v>
      </c>
    </row>
    <row r="700" spans="1:9" x14ac:dyDescent="0.25">
      <c r="A700">
        <v>698</v>
      </c>
      <c r="B700" t="s">
        <v>411</v>
      </c>
      <c r="C700" t="s">
        <v>387</v>
      </c>
      <c r="D700" t="s">
        <v>411</v>
      </c>
      <c r="E700" t="s">
        <v>387</v>
      </c>
      <c r="F700" t="s">
        <v>433</v>
      </c>
      <c r="H700" t="str">
        <f t="shared" si="20"/>
        <v>J3-D38</v>
      </c>
      <c r="I700" t="str">
        <f t="shared" si="21"/>
        <v>J3-D38</v>
      </c>
    </row>
    <row r="701" spans="1:9" x14ac:dyDescent="0.25">
      <c r="A701">
        <v>699</v>
      </c>
      <c r="B701" t="s">
        <v>411</v>
      </c>
      <c r="C701" t="s">
        <v>388</v>
      </c>
      <c r="D701" t="s">
        <v>411</v>
      </c>
      <c r="E701" t="s">
        <v>388</v>
      </c>
      <c r="F701" t="s">
        <v>433</v>
      </c>
      <c r="H701" t="str">
        <f t="shared" si="20"/>
        <v>J3-D39</v>
      </c>
      <c r="I701" t="str">
        <f t="shared" si="21"/>
        <v>J3-D39</v>
      </c>
    </row>
    <row r="702" spans="1:9" x14ac:dyDescent="0.25">
      <c r="A702">
        <v>700</v>
      </c>
      <c r="B702" t="s">
        <v>411</v>
      </c>
      <c r="C702" t="s">
        <v>389</v>
      </c>
      <c r="D702" t="s">
        <v>411</v>
      </c>
      <c r="E702" t="s">
        <v>389</v>
      </c>
      <c r="F702" t="s">
        <v>6312</v>
      </c>
      <c r="H702" t="str">
        <f t="shared" si="20"/>
        <v>J3-D40</v>
      </c>
      <c r="I702" t="str">
        <f t="shared" si="21"/>
        <v>J3-D40</v>
      </c>
    </row>
    <row r="703" spans="1:9" x14ac:dyDescent="0.25">
      <c r="A703">
        <v>701</v>
      </c>
      <c r="B703" t="s">
        <v>411</v>
      </c>
      <c r="C703" t="s">
        <v>390</v>
      </c>
      <c r="D703" t="s">
        <v>411</v>
      </c>
      <c r="E703" t="s">
        <v>390</v>
      </c>
      <c r="F703" t="s">
        <v>6312</v>
      </c>
      <c r="H703" t="str">
        <f t="shared" si="20"/>
        <v>J3-D41</v>
      </c>
      <c r="I703" t="str">
        <f t="shared" si="21"/>
        <v>J3-D41</v>
      </c>
    </row>
    <row r="704" spans="1:9" x14ac:dyDescent="0.25">
      <c r="A704">
        <v>702</v>
      </c>
      <c r="B704" t="s">
        <v>411</v>
      </c>
      <c r="C704" t="s">
        <v>391</v>
      </c>
      <c r="D704" t="s">
        <v>411</v>
      </c>
      <c r="E704" t="s">
        <v>391</v>
      </c>
      <c r="F704" t="s">
        <v>6312</v>
      </c>
      <c r="H704" t="str">
        <f t="shared" si="20"/>
        <v>J3-D42</v>
      </c>
      <c r="I704" t="str">
        <f t="shared" si="21"/>
        <v>J3-D42</v>
      </c>
    </row>
    <row r="705" spans="1:9" x14ac:dyDescent="0.25">
      <c r="A705">
        <v>703</v>
      </c>
      <c r="B705" t="s">
        <v>411</v>
      </c>
      <c r="C705" t="s">
        <v>392</v>
      </c>
      <c r="D705" t="s">
        <v>411</v>
      </c>
      <c r="E705" t="s">
        <v>392</v>
      </c>
      <c r="F705" t="s">
        <v>6312</v>
      </c>
      <c r="H705" t="str">
        <f t="shared" si="20"/>
        <v>J3-D43</v>
      </c>
      <c r="I705" t="str">
        <f t="shared" si="21"/>
        <v>J3-D43</v>
      </c>
    </row>
    <row r="706" spans="1:9" x14ac:dyDescent="0.25">
      <c r="A706">
        <v>704</v>
      </c>
      <c r="B706" t="s">
        <v>411</v>
      </c>
      <c r="C706" t="s">
        <v>393</v>
      </c>
      <c r="D706" t="s">
        <v>411</v>
      </c>
      <c r="E706" t="s">
        <v>393</v>
      </c>
      <c r="F706" t="s">
        <v>433</v>
      </c>
      <c r="H706" t="str">
        <f t="shared" si="20"/>
        <v>J3-D44</v>
      </c>
      <c r="I706" t="str">
        <f t="shared" si="21"/>
        <v>J3-D44</v>
      </c>
    </row>
    <row r="707" spans="1:9" x14ac:dyDescent="0.25">
      <c r="A707">
        <v>705</v>
      </c>
      <c r="B707" t="s">
        <v>411</v>
      </c>
      <c r="C707" t="s">
        <v>394</v>
      </c>
      <c r="D707" t="s">
        <v>411</v>
      </c>
      <c r="E707" t="s">
        <v>394</v>
      </c>
      <c r="F707" t="s">
        <v>433</v>
      </c>
      <c r="H707" t="str">
        <f t="shared" si="20"/>
        <v>J3-D45</v>
      </c>
      <c r="I707" t="str">
        <f t="shared" si="21"/>
        <v>J3-D45</v>
      </c>
    </row>
    <row r="708" spans="1:9" x14ac:dyDescent="0.25">
      <c r="A708">
        <v>706</v>
      </c>
      <c r="B708" t="s">
        <v>411</v>
      </c>
      <c r="C708" t="s">
        <v>395</v>
      </c>
      <c r="D708" t="s">
        <v>411</v>
      </c>
      <c r="E708" t="s">
        <v>395</v>
      </c>
      <c r="F708" t="s">
        <v>6312</v>
      </c>
      <c r="H708" t="str">
        <f t="shared" ref="H708:H771" si="22">B708&amp;"-"&amp;C708</f>
        <v>J3-D46</v>
      </c>
      <c r="I708" t="str">
        <f t="shared" ref="I708:I771" si="23">D708&amp;"-"&amp;E708</f>
        <v>J3-D46</v>
      </c>
    </row>
    <row r="709" spans="1:9" x14ac:dyDescent="0.25">
      <c r="A709">
        <v>707</v>
      </c>
      <c r="B709" t="s">
        <v>411</v>
      </c>
      <c r="C709" t="s">
        <v>396</v>
      </c>
      <c r="D709" t="s">
        <v>411</v>
      </c>
      <c r="E709" t="s">
        <v>396</v>
      </c>
      <c r="F709" t="s">
        <v>6312</v>
      </c>
      <c r="H709" t="str">
        <f t="shared" si="22"/>
        <v>J3-D47</v>
      </c>
      <c r="I709" t="str">
        <f t="shared" si="23"/>
        <v>J3-D47</v>
      </c>
    </row>
    <row r="710" spans="1:9" x14ac:dyDescent="0.25">
      <c r="A710">
        <v>708</v>
      </c>
      <c r="B710" t="s">
        <v>411</v>
      </c>
      <c r="C710" t="s">
        <v>397</v>
      </c>
      <c r="D710" t="s">
        <v>411</v>
      </c>
      <c r="E710" t="s">
        <v>397</v>
      </c>
      <c r="F710" t="s">
        <v>6312</v>
      </c>
      <c r="H710" t="str">
        <f t="shared" si="22"/>
        <v>J3-D48</v>
      </c>
      <c r="I710" t="str">
        <f t="shared" si="23"/>
        <v>J3-D48</v>
      </c>
    </row>
    <row r="711" spans="1:9" x14ac:dyDescent="0.25">
      <c r="A711">
        <v>709</v>
      </c>
      <c r="B711" t="s">
        <v>411</v>
      </c>
      <c r="C711" t="s">
        <v>398</v>
      </c>
      <c r="D711" t="s">
        <v>411</v>
      </c>
      <c r="E711" t="s">
        <v>398</v>
      </c>
      <c r="F711" t="s">
        <v>433</v>
      </c>
      <c r="H711" t="str">
        <f t="shared" si="22"/>
        <v>J3-D49</v>
      </c>
      <c r="I711" t="str">
        <f t="shared" si="23"/>
        <v>J3-D49</v>
      </c>
    </row>
    <row r="712" spans="1:9" x14ac:dyDescent="0.25">
      <c r="A712">
        <v>710</v>
      </c>
      <c r="B712" t="s">
        <v>411</v>
      </c>
      <c r="C712" t="s">
        <v>399</v>
      </c>
      <c r="D712" t="s">
        <v>411</v>
      </c>
      <c r="E712" t="s">
        <v>399</v>
      </c>
      <c r="F712" t="s">
        <v>433</v>
      </c>
      <c r="H712" t="str">
        <f t="shared" si="22"/>
        <v>J3-D50</v>
      </c>
      <c r="I712" t="str">
        <f t="shared" si="23"/>
        <v>J3-D50</v>
      </c>
    </row>
    <row r="713" spans="1:9" x14ac:dyDescent="0.25">
      <c r="A713">
        <v>711</v>
      </c>
      <c r="B713" t="s">
        <v>411</v>
      </c>
      <c r="C713" t="s">
        <v>400</v>
      </c>
      <c r="D713" t="s">
        <v>411</v>
      </c>
      <c r="E713" t="s">
        <v>400</v>
      </c>
      <c r="F713" t="s">
        <v>6312</v>
      </c>
      <c r="H713" t="str">
        <f t="shared" si="22"/>
        <v>J3-D51</v>
      </c>
      <c r="I713" t="str">
        <f t="shared" si="23"/>
        <v>J3-D51</v>
      </c>
    </row>
    <row r="714" spans="1:9" x14ac:dyDescent="0.25">
      <c r="A714">
        <v>712</v>
      </c>
      <c r="B714" t="s">
        <v>411</v>
      </c>
      <c r="C714" t="s">
        <v>401</v>
      </c>
      <c r="D714" t="s">
        <v>411</v>
      </c>
      <c r="E714" t="s">
        <v>401</v>
      </c>
      <c r="F714" t="s">
        <v>6312</v>
      </c>
      <c r="H714" t="str">
        <f t="shared" si="22"/>
        <v>J3-D52</v>
      </c>
      <c r="I714" t="str">
        <f t="shared" si="23"/>
        <v>J3-D52</v>
      </c>
    </row>
    <row r="715" spans="1:9" x14ac:dyDescent="0.25">
      <c r="A715">
        <v>713</v>
      </c>
      <c r="B715" t="s">
        <v>411</v>
      </c>
      <c r="C715" t="s">
        <v>402</v>
      </c>
      <c r="D715" t="s">
        <v>411</v>
      </c>
      <c r="E715" t="s">
        <v>402</v>
      </c>
      <c r="F715" t="s">
        <v>6312</v>
      </c>
      <c r="H715" t="str">
        <f t="shared" si="22"/>
        <v>J3-D53</v>
      </c>
      <c r="I715" t="str">
        <f t="shared" si="23"/>
        <v>J3-D53</v>
      </c>
    </row>
    <row r="716" spans="1:9" x14ac:dyDescent="0.25">
      <c r="A716">
        <v>714</v>
      </c>
      <c r="B716" t="s">
        <v>411</v>
      </c>
      <c r="C716" t="s">
        <v>403</v>
      </c>
      <c r="D716" t="s">
        <v>411</v>
      </c>
      <c r="E716" t="s">
        <v>403</v>
      </c>
      <c r="F716" t="s">
        <v>6312</v>
      </c>
      <c r="H716" t="str">
        <f t="shared" si="22"/>
        <v>J3-D54</v>
      </c>
      <c r="I716" t="str">
        <f t="shared" si="23"/>
        <v>J3-D54</v>
      </c>
    </row>
    <row r="717" spans="1:9" x14ac:dyDescent="0.25">
      <c r="A717">
        <v>715</v>
      </c>
      <c r="B717" t="s">
        <v>411</v>
      </c>
      <c r="C717" t="s">
        <v>404</v>
      </c>
      <c r="D717" t="s">
        <v>411</v>
      </c>
      <c r="E717" t="s">
        <v>404</v>
      </c>
      <c r="F717" t="s">
        <v>433</v>
      </c>
      <c r="H717" t="str">
        <f t="shared" si="22"/>
        <v>J3-D55</v>
      </c>
      <c r="I717" t="str">
        <f t="shared" si="23"/>
        <v>J3-D55</v>
      </c>
    </row>
    <row r="718" spans="1:9" x14ac:dyDescent="0.25">
      <c r="A718">
        <v>716</v>
      </c>
      <c r="B718" t="s">
        <v>411</v>
      </c>
      <c r="C718" t="s">
        <v>405</v>
      </c>
      <c r="D718" t="s">
        <v>411</v>
      </c>
      <c r="E718" t="s">
        <v>405</v>
      </c>
      <c r="F718" t="s">
        <v>5625</v>
      </c>
      <c r="H718" t="str">
        <f t="shared" si="22"/>
        <v>J3-D56</v>
      </c>
      <c r="I718" t="str">
        <f t="shared" si="23"/>
        <v>J3-D56</v>
      </c>
    </row>
    <row r="719" spans="1:9" x14ac:dyDescent="0.25">
      <c r="A719">
        <v>717</v>
      </c>
      <c r="B719" t="s">
        <v>411</v>
      </c>
      <c r="C719" t="s">
        <v>406</v>
      </c>
      <c r="D719" t="s">
        <v>411</v>
      </c>
      <c r="E719" t="s">
        <v>406</v>
      </c>
      <c r="F719" t="s">
        <v>433</v>
      </c>
      <c r="H719" t="str">
        <f t="shared" si="22"/>
        <v>J3-D57</v>
      </c>
      <c r="I719" t="str">
        <f t="shared" si="23"/>
        <v>J3-D57</v>
      </c>
    </row>
    <row r="720" spans="1:9" x14ac:dyDescent="0.25">
      <c r="A720">
        <v>718</v>
      </c>
      <c r="B720" t="s">
        <v>411</v>
      </c>
      <c r="C720" t="s">
        <v>407</v>
      </c>
      <c r="D720" t="s">
        <v>411</v>
      </c>
      <c r="E720" t="s">
        <v>407</v>
      </c>
      <c r="F720" t="s">
        <v>433</v>
      </c>
      <c r="H720" t="str">
        <f t="shared" si="22"/>
        <v>J3-D58</v>
      </c>
      <c r="I720" t="str">
        <f t="shared" si="23"/>
        <v>J3-D58</v>
      </c>
    </row>
    <row r="721" spans="1:9" x14ac:dyDescent="0.25">
      <c r="A721">
        <v>719</v>
      </c>
      <c r="B721" t="s">
        <v>411</v>
      </c>
      <c r="C721" t="s">
        <v>408</v>
      </c>
      <c r="D721" t="s">
        <v>411</v>
      </c>
      <c r="E721" t="s">
        <v>408</v>
      </c>
      <c r="F721" t="s">
        <v>5625</v>
      </c>
      <c r="H721" t="str">
        <f t="shared" si="22"/>
        <v>J3-D59</v>
      </c>
      <c r="I721" t="str">
        <f t="shared" si="23"/>
        <v>J3-D59</v>
      </c>
    </row>
    <row r="722" spans="1:9" x14ac:dyDescent="0.25">
      <c r="A722">
        <v>720</v>
      </c>
      <c r="B722" t="s">
        <v>411</v>
      </c>
      <c r="C722" t="s">
        <v>409</v>
      </c>
      <c r="D722" t="s">
        <v>411</v>
      </c>
      <c r="E722" t="s">
        <v>409</v>
      </c>
      <c r="F722" t="s">
        <v>5625</v>
      </c>
      <c r="H722" t="str">
        <f t="shared" si="22"/>
        <v>J3-D60</v>
      </c>
      <c r="I722" t="str">
        <f t="shared" si="23"/>
        <v>J3-D60</v>
      </c>
    </row>
    <row r="723" spans="1:9" x14ac:dyDescent="0.25">
      <c r="A723">
        <v>721</v>
      </c>
      <c r="B723" t="s">
        <v>412</v>
      </c>
      <c r="C723" t="s">
        <v>170</v>
      </c>
      <c r="D723" t="s">
        <v>412</v>
      </c>
      <c r="E723" t="s">
        <v>170</v>
      </c>
      <c r="F723" t="s">
        <v>5619</v>
      </c>
      <c r="H723" t="str">
        <f t="shared" si="22"/>
        <v>J4-A1</v>
      </c>
      <c r="I723" t="str">
        <f t="shared" si="23"/>
        <v>J4-A1</v>
      </c>
    </row>
    <row r="724" spans="1:9" x14ac:dyDescent="0.25">
      <c r="A724">
        <v>722</v>
      </c>
      <c r="B724" t="s">
        <v>412</v>
      </c>
      <c r="C724" t="s">
        <v>171</v>
      </c>
      <c r="D724" t="s">
        <v>412</v>
      </c>
      <c r="E724" t="s">
        <v>171</v>
      </c>
      <c r="F724" t="s">
        <v>5619</v>
      </c>
      <c r="H724" t="str">
        <f t="shared" si="22"/>
        <v>J4-A2</v>
      </c>
      <c r="I724" t="str">
        <f t="shared" si="23"/>
        <v>J4-A2</v>
      </c>
    </row>
    <row r="725" spans="1:9" x14ac:dyDescent="0.25">
      <c r="A725">
        <v>723</v>
      </c>
      <c r="B725" t="s">
        <v>412</v>
      </c>
      <c r="C725" t="s">
        <v>172</v>
      </c>
      <c r="D725" t="s">
        <v>412</v>
      </c>
      <c r="E725" t="s">
        <v>172</v>
      </c>
      <c r="F725" t="s">
        <v>5619</v>
      </c>
      <c r="H725" t="str">
        <f t="shared" si="22"/>
        <v>J4-A3</v>
      </c>
      <c r="I725" t="str">
        <f t="shared" si="23"/>
        <v>J4-A3</v>
      </c>
    </row>
    <row r="726" spans="1:9" x14ac:dyDescent="0.25">
      <c r="A726">
        <v>724</v>
      </c>
      <c r="B726" t="s">
        <v>412</v>
      </c>
      <c r="C726" t="s">
        <v>173</v>
      </c>
      <c r="D726" t="s">
        <v>412</v>
      </c>
      <c r="E726" t="s">
        <v>173</v>
      </c>
      <c r="F726" t="s">
        <v>5619</v>
      </c>
      <c r="H726" t="str">
        <f t="shared" si="22"/>
        <v>J4-A4</v>
      </c>
      <c r="I726" t="str">
        <f t="shared" si="23"/>
        <v>J4-A4</v>
      </c>
    </row>
    <row r="727" spans="1:9" x14ac:dyDescent="0.25">
      <c r="A727">
        <v>725</v>
      </c>
      <c r="B727" t="s">
        <v>412</v>
      </c>
      <c r="C727" t="s">
        <v>174</v>
      </c>
      <c r="D727" t="s">
        <v>412</v>
      </c>
      <c r="E727" t="s">
        <v>174</v>
      </c>
      <c r="F727" t="s">
        <v>433</v>
      </c>
      <c r="H727" t="str">
        <f t="shared" si="22"/>
        <v>J4-A5</v>
      </c>
      <c r="I727" t="str">
        <f t="shared" si="23"/>
        <v>J4-A5</v>
      </c>
    </row>
    <row r="728" spans="1:9" x14ac:dyDescent="0.25">
      <c r="A728">
        <v>726</v>
      </c>
      <c r="B728" t="s">
        <v>412</v>
      </c>
      <c r="C728" t="s">
        <v>175</v>
      </c>
      <c r="D728" t="s">
        <v>412</v>
      </c>
      <c r="E728" t="s">
        <v>175</v>
      </c>
      <c r="F728" t="s">
        <v>5619</v>
      </c>
      <c r="H728" t="str">
        <f t="shared" si="22"/>
        <v>J4-A6</v>
      </c>
      <c r="I728" t="str">
        <f t="shared" si="23"/>
        <v>J4-A6</v>
      </c>
    </row>
    <row r="729" spans="1:9" x14ac:dyDescent="0.25">
      <c r="A729">
        <v>727</v>
      </c>
      <c r="B729" t="s">
        <v>412</v>
      </c>
      <c r="C729" t="s">
        <v>176</v>
      </c>
      <c r="D729" t="s">
        <v>412</v>
      </c>
      <c r="E729" t="s">
        <v>176</v>
      </c>
      <c r="F729" t="s">
        <v>5619</v>
      </c>
      <c r="H729" t="str">
        <f t="shared" si="22"/>
        <v>J4-A7</v>
      </c>
      <c r="I729" t="str">
        <f t="shared" si="23"/>
        <v>J4-A7</v>
      </c>
    </row>
    <row r="730" spans="1:9" x14ac:dyDescent="0.25">
      <c r="A730">
        <v>728</v>
      </c>
      <c r="B730" t="s">
        <v>412</v>
      </c>
      <c r="C730" t="s">
        <v>177</v>
      </c>
      <c r="D730" t="s">
        <v>412</v>
      </c>
      <c r="E730" t="s">
        <v>177</v>
      </c>
      <c r="F730" t="s">
        <v>5619</v>
      </c>
      <c r="H730" t="str">
        <f t="shared" si="22"/>
        <v>J4-A8</v>
      </c>
      <c r="I730" t="str">
        <f t="shared" si="23"/>
        <v>J4-A8</v>
      </c>
    </row>
    <row r="731" spans="1:9" x14ac:dyDescent="0.25">
      <c r="A731">
        <v>729</v>
      </c>
      <c r="B731" t="s">
        <v>412</v>
      </c>
      <c r="C731" t="s">
        <v>178</v>
      </c>
      <c r="D731" t="s">
        <v>412</v>
      </c>
      <c r="E731" t="s">
        <v>178</v>
      </c>
      <c r="F731" t="s">
        <v>5619</v>
      </c>
      <c r="H731" t="str">
        <f t="shared" si="22"/>
        <v>J4-A9</v>
      </c>
      <c r="I731" t="str">
        <f t="shared" si="23"/>
        <v>J4-A9</v>
      </c>
    </row>
    <row r="732" spans="1:9" x14ac:dyDescent="0.25">
      <c r="A732">
        <v>730</v>
      </c>
      <c r="B732" t="s">
        <v>412</v>
      </c>
      <c r="C732" t="s">
        <v>179</v>
      </c>
      <c r="D732" t="s">
        <v>412</v>
      </c>
      <c r="E732" t="s">
        <v>179</v>
      </c>
      <c r="F732" t="s">
        <v>5619</v>
      </c>
      <c r="H732" t="str">
        <f t="shared" si="22"/>
        <v>J4-A10</v>
      </c>
      <c r="I732" t="str">
        <f t="shared" si="23"/>
        <v>J4-A10</v>
      </c>
    </row>
    <row r="733" spans="1:9" x14ac:dyDescent="0.25">
      <c r="A733">
        <v>731</v>
      </c>
      <c r="B733" t="s">
        <v>412</v>
      </c>
      <c r="C733" t="s">
        <v>180</v>
      </c>
      <c r="D733" t="s">
        <v>412</v>
      </c>
      <c r="E733" t="s">
        <v>180</v>
      </c>
      <c r="F733" t="s">
        <v>5619</v>
      </c>
      <c r="H733" t="str">
        <f t="shared" si="22"/>
        <v>J4-A11</v>
      </c>
      <c r="I733" t="str">
        <f t="shared" si="23"/>
        <v>J4-A11</v>
      </c>
    </row>
    <row r="734" spans="1:9" x14ac:dyDescent="0.25">
      <c r="A734">
        <v>732</v>
      </c>
      <c r="B734" t="s">
        <v>412</v>
      </c>
      <c r="C734" t="s">
        <v>181</v>
      </c>
      <c r="D734" t="s">
        <v>412</v>
      </c>
      <c r="E734" t="s">
        <v>181</v>
      </c>
      <c r="F734" t="s">
        <v>433</v>
      </c>
      <c r="H734" t="str">
        <f t="shared" si="22"/>
        <v>J4-A12</v>
      </c>
      <c r="I734" t="str">
        <f t="shared" si="23"/>
        <v>J4-A12</v>
      </c>
    </row>
    <row r="735" spans="1:9" x14ac:dyDescent="0.25">
      <c r="A735">
        <v>733</v>
      </c>
      <c r="B735" t="s">
        <v>412</v>
      </c>
      <c r="C735" t="s">
        <v>182</v>
      </c>
      <c r="D735" t="s">
        <v>412</v>
      </c>
      <c r="E735" t="s">
        <v>182</v>
      </c>
      <c r="F735" t="s">
        <v>5619</v>
      </c>
      <c r="H735" t="str">
        <f t="shared" si="22"/>
        <v>J4-A13</v>
      </c>
      <c r="I735" t="str">
        <f t="shared" si="23"/>
        <v>J4-A13</v>
      </c>
    </row>
    <row r="736" spans="1:9" x14ac:dyDescent="0.25">
      <c r="A736">
        <v>734</v>
      </c>
      <c r="B736" t="s">
        <v>412</v>
      </c>
      <c r="C736" t="s">
        <v>183</v>
      </c>
      <c r="D736" t="s">
        <v>412</v>
      </c>
      <c r="E736" t="s">
        <v>183</v>
      </c>
      <c r="F736" t="s">
        <v>5619</v>
      </c>
      <c r="H736" t="str">
        <f t="shared" si="22"/>
        <v>J4-A14</v>
      </c>
      <c r="I736" t="str">
        <f t="shared" si="23"/>
        <v>J4-A14</v>
      </c>
    </row>
    <row r="737" spans="1:9" x14ac:dyDescent="0.25">
      <c r="A737">
        <v>735</v>
      </c>
      <c r="B737" t="s">
        <v>412</v>
      </c>
      <c r="C737" t="s">
        <v>184</v>
      </c>
      <c r="D737" t="s">
        <v>412</v>
      </c>
      <c r="E737" t="s">
        <v>184</v>
      </c>
      <c r="F737" t="s">
        <v>5619</v>
      </c>
      <c r="H737" t="str">
        <f t="shared" si="22"/>
        <v>J4-A15</v>
      </c>
      <c r="I737" t="str">
        <f t="shared" si="23"/>
        <v>J4-A15</v>
      </c>
    </row>
    <row r="738" spans="1:9" x14ac:dyDescent="0.25">
      <c r="A738">
        <v>736</v>
      </c>
      <c r="B738" t="s">
        <v>412</v>
      </c>
      <c r="C738" t="s">
        <v>185</v>
      </c>
      <c r="D738" t="s">
        <v>412</v>
      </c>
      <c r="E738" t="s">
        <v>185</v>
      </c>
      <c r="F738" t="s">
        <v>5619</v>
      </c>
      <c r="H738" t="str">
        <f t="shared" si="22"/>
        <v>J4-A16</v>
      </c>
      <c r="I738" t="str">
        <f t="shared" si="23"/>
        <v>J4-A16</v>
      </c>
    </row>
    <row r="739" spans="1:9" x14ac:dyDescent="0.25">
      <c r="A739">
        <v>737</v>
      </c>
      <c r="B739" t="s">
        <v>412</v>
      </c>
      <c r="C739" t="s">
        <v>186</v>
      </c>
      <c r="D739" t="s">
        <v>412</v>
      </c>
      <c r="E739" t="s">
        <v>186</v>
      </c>
      <c r="F739" t="s">
        <v>433</v>
      </c>
      <c r="H739" t="str">
        <f t="shared" si="22"/>
        <v>J4-A17</v>
      </c>
      <c r="I739" t="str">
        <f t="shared" si="23"/>
        <v>J4-A17</v>
      </c>
    </row>
    <row r="740" spans="1:9" x14ac:dyDescent="0.25">
      <c r="A740">
        <v>738</v>
      </c>
      <c r="B740" t="s">
        <v>412</v>
      </c>
      <c r="C740" t="s">
        <v>187</v>
      </c>
      <c r="D740" t="s">
        <v>412</v>
      </c>
      <c r="E740" t="s">
        <v>187</v>
      </c>
      <c r="F740" t="s">
        <v>5619</v>
      </c>
      <c r="H740" t="str">
        <f t="shared" si="22"/>
        <v>J4-A18</v>
      </c>
      <c r="I740" t="str">
        <f t="shared" si="23"/>
        <v>J4-A18</v>
      </c>
    </row>
    <row r="741" spans="1:9" x14ac:dyDescent="0.25">
      <c r="A741">
        <v>739</v>
      </c>
      <c r="B741" t="s">
        <v>412</v>
      </c>
      <c r="C741" t="s">
        <v>188</v>
      </c>
      <c r="D741" t="s">
        <v>412</v>
      </c>
      <c r="E741" t="s">
        <v>188</v>
      </c>
      <c r="F741" t="s">
        <v>5619</v>
      </c>
      <c r="H741" t="str">
        <f t="shared" si="22"/>
        <v>J4-A19</v>
      </c>
      <c r="I741" t="str">
        <f t="shared" si="23"/>
        <v>J4-A19</v>
      </c>
    </row>
    <row r="742" spans="1:9" x14ac:dyDescent="0.25">
      <c r="A742">
        <v>740</v>
      </c>
      <c r="B742" t="s">
        <v>412</v>
      </c>
      <c r="C742" t="s">
        <v>189</v>
      </c>
      <c r="D742" t="s">
        <v>412</v>
      </c>
      <c r="E742" t="s">
        <v>189</v>
      </c>
      <c r="F742" t="s">
        <v>5619</v>
      </c>
      <c r="H742" t="str">
        <f t="shared" si="22"/>
        <v>J4-A20</v>
      </c>
      <c r="I742" t="str">
        <f t="shared" si="23"/>
        <v>J4-A20</v>
      </c>
    </row>
    <row r="743" spans="1:9" x14ac:dyDescent="0.25">
      <c r="A743">
        <v>741</v>
      </c>
      <c r="B743" t="s">
        <v>412</v>
      </c>
      <c r="C743" t="s">
        <v>190</v>
      </c>
      <c r="D743" t="s">
        <v>412</v>
      </c>
      <c r="E743" t="s">
        <v>190</v>
      </c>
      <c r="F743" t="s">
        <v>5619</v>
      </c>
      <c r="H743" t="str">
        <f t="shared" si="22"/>
        <v>J4-A21</v>
      </c>
      <c r="I743" t="str">
        <f t="shared" si="23"/>
        <v>J4-A21</v>
      </c>
    </row>
    <row r="744" spans="1:9" x14ac:dyDescent="0.25">
      <c r="A744">
        <v>742</v>
      </c>
      <c r="B744" t="s">
        <v>412</v>
      </c>
      <c r="C744" t="s">
        <v>191</v>
      </c>
      <c r="D744" t="s">
        <v>412</v>
      </c>
      <c r="E744" t="s">
        <v>191</v>
      </c>
      <c r="F744" t="s">
        <v>5619</v>
      </c>
      <c r="H744" t="str">
        <f t="shared" si="22"/>
        <v>J4-A22</v>
      </c>
      <c r="I744" t="str">
        <f t="shared" si="23"/>
        <v>J4-A22</v>
      </c>
    </row>
    <row r="745" spans="1:9" x14ac:dyDescent="0.25">
      <c r="A745">
        <v>743</v>
      </c>
      <c r="B745" t="s">
        <v>412</v>
      </c>
      <c r="C745" t="s">
        <v>192</v>
      </c>
      <c r="D745" t="s">
        <v>412</v>
      </c>
      <c r="E745" t="s">
        <v>192</v>
      </c>
      <c r="F745" t="s">
        <v>5619</v>
      </c>
      <c r="H745" t="str">
        <f t="shared" si="22"/>
        <v>J4-A23</v>
      </c>
      <c r="I745" t="str">
        <f t="shared" si="23"/>
        <v>J4-A23</v>
      </c>
    </row>
    <row r="746" spans="1:9" x14ac:dyDescent="0.25">
      <c r="A746">
        <v>744</v>
      </c>
      <c r="B746" t="s">
        <v>412</v>
      </c>
      <c r="C746" t="s">
        <v>193</v>
      </c>
      <c r="D746" t="s">
        <v>412</v>
      </c>
      <c r="E746" t="s">
        <v>193</v>
      </c>
      <c r="F746" t="s">
        <v>433</v>
      </c>
      <c r="H746" t="str">
        <f t="shared" si="22"/>
        <v>J4-A24</v>
      </c>
      <c r="I746" t="str">
        <f t="shared" si="23"/>
        <v>J4-A24</v>
      </c>
    </row>
    <row r="747" spans="1:9" x14ac:dyDescent="0.25">
      <c r="A747">
        <v>745</v>
      </c>
      <c r="B747" t="s">
        <v>412</v>
      </c>
      <c r="C747" t="s">
        <v>194</v>
      </c>
      <c r="D747" t="s">
        <v>412</v>
      </c>
      <c r="E747" t="s">
        <v>194</v>
      </c>
      <c r="F747" t="s">
        <v>5619</v>
      </c>
      <c r="H747" t="str">
        <f t="shared" si="22"/>
        <v>J4-A25</v>
      </c>
      <c r="I747" t="str">
        <f t="shared" si="23"/>
        <v>J4-A25</v>
      </c>
    </row>
    <row r="748" spans="1:9" x14ac:dyDescent="0.25">
      <c r="A748">
        <v>746</v>
      </c>
      <c r="B748" t="s">
        <v>412</v>
      </c>
      <c r="C748" t="s">
        <v>195</v>
      </c>
      <c r="D748" t="s">
        <v>412</v>
      </c>
      <c r="E748" t="s">
        <v>195</v>
      </c>
      <c r="F748" t="s">
        <v>5619</v>
      </c>
      <c r="H748" t="str">
        <f t="shared" si="22"/>
        <v>J4-A26</v>
      </c>
      <c r="I748" t="str">
        <f t="shared" si="23"/>
        <v>J4-A26</v>
      </c>
    </row>
    <row r="749" spans="1:9" x14ac:dyDescent="0.25">
      <c r="A749">
        <v>747</v>
      </c>
      <c r="B749" t="s">
        <v>412</v>
      </c>
      <c r="C749" t="s">
        <v>196</v>
      </c>
      <c r="D749" t="s">
        <v>412</v>
      </c>
      <c r="E749" t="s">
        <v>196</v>
      </c>
      <c r="F749" t="s">
        <v>5619</v>
      </c>
      <c r="H749" t="str">
        <f t="shared" si="22"/>
        <v>J4-A27</v>
      </c>
      <c r="I749" t="str">
        <f t="shared" si="23"/>
        <v>J4-A27</v>
      </c>
    </row>
    <row r="750" spans="1:9" x14ac:dyDescent="0.25">
      <c r="A750">
        <v>748</v>
      </c>
      <c r="B750" t="s">
        <v>412</v>
      </c>
      <c r="C750" t="s">
        <v>197</v>
      </c>
      <c r="D750" t="s">
        <v>412</v>
      </c>
      <c r="E750" t="s">
        <v>197</v>
      </c>
      <c r="F750" t="s">
        <v>5619</v>
      </c>
      <c r="H750" t="str">
        <f t="shared" si="22"/>
        <v>J4-A28</v>
      </c>
      <c r="I750" t="str">
        <f t="shared" si="23"/>
        <v>J4-A28</v>
      </c>
    </row>
    <row r="751" spans="1:9" x14ac:dyDescent="0.25">
      <c r="A751">
        <v>749</v>
      </c>
      <c r="B751" t="s">
        <v>412</v>
      </c>
      <c r="C751" t="s">
        <v>198</v>
      </c>
      <c r="D751" t="s">
        <v>412</v>
      </c>
      <c r="E751" t="s">
        <v>198</v>
      </c>
      <c r="F751" t="s">
        <v>5619</v>
      </c>
      <c r="H751" t="str">
        <f t="shared" si="22"/>
        <v>J4-A29</v>
      </c>
      <c r="I751" t="str">
        <f t="shared" si="23"/>
        <v>J4-A29</v>
      </c>
    </row>
    <row r="752" spans="1:9" x14ac:dyDescent="0.25">
      <c r="A752">
        <v>750</v>
      </c>
      <c r="B752" t="s">
        <v>412</v>
      </c>
      <c r="C752" t="s">
        <v>199</v>
      </c>
      <c r="D752" t="s">
        <v>412</v>
      </c>
      <c r="E752" t="s">
        <v>199</v>
      </c>
      <c r="F752" t="s">
        <v>5619</v>
      </c>
      <c r="H752" t="str">
        <f t="shared" si="22"/>
        <v>J4-A30</v>
      </c>
      <c r="I752" t="str">
        <f t="shared" si="23"/>
        <v>J4-A30</v>
      </c>
    </row>
    <row r="753" spans="1:9" x14ac:dyDescent="0.25">
      <c r="A753">
        <v>751</v>
      </c>
      <c r="B753" t="s">
        <v>412</v>
      </c>
      <c r="C753" t="s">
        <v>200</v>
      </c>
      <c r="D753" t="s">
        <v>412</v>
      </c>
      <c r="E753" t="s">
        <v>200</v>
      </c>
      <c r="F753" t="s">
        <v>433</v>
      </c>
      <c r="H753" t="str">
        <f t="shared" si="22"/>
        <v>J4-A31</v>
      </c>
      <c r="I753" t="str">
        <f t="shared" si="23"/>
        <v>J4-A31</v>
      </c>
    </row>
    <row r="754" spans="1:9" x14ac:dyDescent="0.25">
      <c r="A754">
        <v>752</v>
      </c>
      <c r="B754" t="s">
        <v>412</v>
      </c>
      <c r="C754" t="s">
        <v>201</v>
      </c>
      <c r="D754" t="s">
        <v>412</v>
      </c>
      <c r="E754" t="s">
        <v>201</v>
      </c>
      <c r="F754" t="s">
        <v>5619</v>
      </c>
      <c r="H754" t="str">
        <f t="shared" si="22"/>
        <v>J4-A32</v>
      </c>
      <c r="I754" t="str">
        <f t="shared" si="23"/>
        <v>J4-A32</v>
      </c>
    </row>
    <row r="755" spans="1:9" x14ac:dyDescent="0.25">
      <c r="A755">
        <v>753</v>
      </c>
      <c r="B755" t="s">
        <v>412</v>
      </c>
      <c r="C755" t="s">
        <v>202</v>
      </c>
      <c r="D755" t="s">
        <v>412</v>
      </c>
      <c r="E755" t="s">
        <v>202</v>
      </c>
      <c r="F755" t="s">
        <v>5619</v>
      </c>
      <c r="H755" t="str">
        <f t="shared" si="22"/>
        <v>J4-A33</v>
      </c>
      <c r="I755" t="str">
        <f t="shared" si="23"/>
        <v>J4-A33</v>
      </c>
    </row>
    <row r="756" spans="1:9" x14ac:dyDescent="0.25">
      <c r="A756">
        <v>754</v>
      </c>
      <c r="B756" t="s">
        <v>412</v>
      </c>
      <c r="C756" t="s">
        <v>203</v>
      </c>
      <c r="D756" t="s">
        <v>412</v>
      </c>
      <c r="E756" t="s">
        <v>203</v>
      </c>
      <c r="F756" t="s">
        <v>5619</v>
      </c>
      <c r="H756" t="str">
        <f t="shared" si="22"/>
        <v>J4-A34</v>
      </c>
      <c r="I756" t="str">
        <f t="shared" si="23"/>
        <v>J4-A34</v>
      </c>
    </row>
    <row r="757" spans="1:9" x14ac:dyDescent="0.25">
      <c r="A757">
        <v>755</v>
      </c>
      <c r="B757" t="s">
        <v>412</v>
      </c>
      <c r="C757" t="s">
        <v>204</v>
      </c>
      <c r="D757" t="s">
        <v>412</v>
      </c>
      <c r="E757" t="s">
        <v>204</v>
      </c>
      <c r="F757" t="s">
        <v>5619</v>
      </c>
      <c r="H757" t="str">
        <f t="shared" si="22"/>
        <v>J4-A35</v>
      </c>
      <c r="I757" t="str">
        <f t="shared" si="23"/>
        <v>J4-A35</v>
      </c>
    </row>
    <row r="758" spans="1:9" x14ac:dyDescent="0.25">
      <c r="A758">
        <v>756</v>
      </c>
      <c r="B758" t="s">
        <v>412</v>
      </c>
      <c r="C758" t="s">
        <v>205</v>
      </c>
      <c r="D758" t="s">
        <v>412</v>
      </c>
      <c r="E758" t="s">
        <v>205</v>
      </c>
      <c r="F758" t="s">
        <v>5619</v>
      </c>
      <c r="H758" t="str">
        <f t="shared" si="22"/>
        <v>J4-A36</v>
      </c>
      <c r="I758" t="str">
        <f t="shared" si="23"/>
        <v>J4-A36</v>
      </c>
    </row>
    <row r="759" spans="1:9" x14ac:dyDescent="0.25">
      <c r="A759">
        <v>757</v>
      </c>
      <c r="B759" t="s">
        <v>412</v>
      </c>
      <c r="C759" t="s">
        <v>206</v>
      </c>
      <c r="D759" t="s">
        <v>412</v>
      </c>
      <c r="E759" t="s">
        <v>206</v>
      </c>
      <c r="F759" t="s">
        <v>5619</v>
      </c>
      <c r="H759" t="str">
        <f t="shared" si="22"/>
        <v>J4-A37</v>
      </c>
      <c r="I759" t="str">
        <f t="shared" si="23"/>
        <v>J4-A37</v>
      </c>
    </row>
    <row r="760" spans="1:9" x14ac:dyDescent="0.25">
      <c r="A760">
        <v>758</v>
      </c>
      <c r="B760" t="s">
        <v>412</v>
      </c>
      <c r="C760" t="s">
        <v>207</v>
      </c>
      <c r="D760" t="s">
        <v>412</v>
      </c>
      <c r="E760" t="s">
        <v>207</v>
      </c>
      <c r="F760" t="s">
        <v>433</v>
      </c>
      <c r="H760" t="str">
        <f t="shared" si="22"/>
        <v>J4-A38</v>
      </c>
      <c r="I760" t="str">
        <f t="shared" si="23"/>
        <v>J4-A38</v>
      </c>
    </row>
    <row r="761" spans="1:9" x14ac:dyDescent="0.25">
      <c r="A761">
        <v>759</v>
      </c>
      <c r="B761" t="s">
        <v>412</v>
      </c>
      <c r="C761" t="s">
        <v>208</v>
      </c>
      <c r="D761" t="s">
        <v>412</v>
      </c>
      <c r="E761" t="s">
        <v>208</v>
      </c>
      <c r="F761" t="s">
        <v>5619</v>
      </c>
      <c r="H761" t="str">
        <f t="shared" si="22"/>
        <v>J4-A39</v>
      </c>
      <c r="I761" t="str">
        <f t="shared" si="23"/>
        <v>J4-A39</v>
      </c>
    </row>
    <row r="762" spans="1:9" x14ac:dyDescent="0.25">
      <c r="A762">
        <v>760</v>
      </c>
      <c r="B762" t="s">
        <v>412</v>
      </c>
      <c r="C762" t="s">
        <v>209</v>
      </c>
      <c r="D762" t="s">
        <v>412</v>
      </c>
      <c r="E762" t="s">
        <v>209</v>
      </c>
      <c r="F762" t="s">
        <v>5619</v>
      </c>
      <c r="H762" t="str">
        <f t="shared" si="22"/>
        <v>J4-A40</v>
      </c>
      <c r="I762" t="str">
        <f t="shared" si="23"/>
        <v>J4-A40</v>
      </c>
    </row>
    <row r="763" spans="1:9" x14ac:dyDescent="0.25">
      <c r="A763">
        <v>761</v>
      </c>
      <c r="B763" t="s">
        <v>412</v>
      </c>
      <c r="C763" t="s">
        <v>210</v>
      </c>
      <c r="D763" t="s">
        <v>412</v>
      </c>
      <c r="E763" t="s">
        <v>210</v>
      </c>
      <c r="F763" t="s">
        <v>5619</v>
      </c>
      <c r="H763" t="str">
        <f t="shared" si="22"/>
        <v>J4-A41</v>
      </c>
      <c r="I763" t="str">
        <f t="shared" si="23"/>
        <v>J4-A41</v>
      </c>
    </row>
    <row r="764" spans="1:9" x14ac:dyDescent="0.25">
      <c r="A764">
        <v>762</v>
      </c>
      <c r="B764" t="s">
        <v>412</v>
      </c>
      <c r="C764" t="s">
        <v>211</v>
      </c>
      <c r="D764" t="s">
        <v>412</v>
      </c>
      <c r="E764" t="s">
        <v>211</v>
      </c>
      <c r="F764" t="s">
        <v>5619</v>
      </c>
      <c r="H764" t="str">
        <f t="shared" si="22"/>
        <v>J4-A42</v>
      </c>
      <c r="I764" t="str">
        <f t="shared" si="23"/>
        <v>J4-A42</v>
      </c>
    </row>
    <row r="765" spans="1:9" x14ac:dyDescent="0.25">
      <c r="A765">
        <v>763</v>
      </c>
      <c r="B765" t="s">
        <v>412</v>
      </c>
      <c r="C765" t="s">
        <v>212</v>
      </c>
      <c r="D765" t="s">
        <v>412</v>
      </c>
      <c r="E765" t="s">
        <v>212</v>
      </c>
      <c r="F765" t="s">
        <v>5619</v>
      </c>
      <c r="H765" t="str">
        <f t="shared" si="22"/>
        <v>J4-A43</v>
      </c>
      <c r="I765" t="str">
        <f t="shared" si="23"/>
        <v>J4-A43</v>
      </c>
    </row>
    <row r="766" spans="1:9" x14ac:dyDescent="0.25">
      <c r="A766">
        <v>764</v>
      </c>
      <c r="B766" t="s">
        <v>412</v>
      </c>
      <c r="C766" t="s">
        <v>213</v>
      </c>
      <c r="D766" t="s">
        <v>412</v>
      </c>
      <c r="E766" t="s">
        <v>213</v>
      </c>
      <c r="F766" t="s">
        <v>5619</v>
      </c>
      <c r="H766" t="str">
        <f t="shared" si="22"/>
        <v>J4-A44</v>
      </c>
      <c r="I766" t="str">
        <f t="shared" si="23"/>
        <v>J4-A44</v>
      </c>
    </row>
    <row r="767" spans="1:9" x14ac:dyDescent="0.25">
      <c r="A767">
        <v>765</v>
      </c>
      <c r="B767" t="s">
        <v>412</v>
      </c>
      <c r="C767" t="s">
        <v>214</v>
      </c>
      <c r="D767" t="s">
        <v>412</v>
      </c>
      <c r="E767" t="s">
        <v>214</v>
      </c>
      <c r="F767" t="s">
        <v>433</v>
      </c>
      <c r="H767" t="str">
        <f t="shared" si="22"/>
        <v>J4-A45</v>
      </c>
      <c r="I767" t="str">
        <f t="shared" si="23"/>
        <v>J4-A45</v>
      </c>
    </row>
    <row r="768" spans="1:9" x14ac:dyDescent="0.25">
      <c r="A768">
        <v>766</v>
      </c>
      <c r="B768" t="s">
        <v>412</v>
      </c>
      <c r="C768" t="s">
        <v>215</v>
      </c>
      <c r="D768" t="s">
        <v>412</v>
      </c>
      <c r="E768" t="s">
        <v>215</v>
      </c>
      <c r="F768" t="s">
        <v>5619</v>
      </c>
      <c r="H768" t="str">
        <f t="shared" si="22"/>
        <v>J4-A46</v>
      </c>
      <c r="I768" t="str">
        <f t="shared" si="23"/>
        <v>J4-A46</v>
      </c>
    </row>
    <row r="769" spans="1:9" x14ac:dyDescent="0.25">
      <c r="A769">
        <v>767</v>
      </c>
      <c r="B769" t="s">
        <v>412</v>
      </c>
      <c r="C769" t="s">
        <v>216</v>
      </c>
      <c r="D769" t="s">
        <v>412</v>
      </c>
      <c r="E769" t="s">
        <v>216</v>
      </c>
      <c r="F769" t="s">
        <v>5619</v>
      </c>
      <c r="H769" t="str">
        <f t="shared" si="22"/>
        <v>J4-A47</v>
      </c>
      <c r="I769" t="str">
        <f t="shared" si="23"/>
        <v>J4-A47</v>
      </c>
    </row>
    <row r="770" spans="1:9" x14ac:dyDescent="0.25">
      <c r="A770">
        <v>768</v>
      </c>
      <c r="B770" t="s">
        <v>412</v>
      </c>
      <c r="C770" t="s">
        <v>217</v>
      </c>
      <c r="D770" t="s">
        <v>412</v>
      </c>
      <c r="E770" t="s">
        <v>217</v>
      </c>
      <c r="F770" t="s">
        <v>5619</v>
      </c>
      <c r="H770" t="str">
        <f t="shared" si="22"/>
        <v>J4-A48</v>
      </c>
      <c r="I770" t="str">
        <f t="shared" si="23"/>
        <v>J4-A48</v>
      </c>
    </row>
    <row r="771" spans="1:9" x14ac:dyDescent="0.25">
      <c r="A771">
        <v>769</v>
      </c>
      <c r="B771" t="s">
        <v>412</v>
      </c>
      <c r="C771" t="s">
        <v>218</v>
      </c>
      <c r="D771" t="s">
        <v>412</v>
      </c>
      <c r="E771" t="s">
        <v>218</v>
      </c>
      <c r="F771" t="s">
        <v>5619</v>
      </c>
      <c r="H771" t="str">
        <f t="shared" si="22"/>
        <v>J4-A49</v>
      </c>
      <c r="I771" t="str">
        <f t="shared" si="23"/>
        <v>J4-A49</v>
      </c>
    </row>
    <row r="772" spans="1:9" x14ac:dyDescent="0.25">
      <c r="A772">
        <v>770</v>
      </c>
      <c r="B772" t="s">
        <v>412</v>
      </c>
      <c r="C772" t="s">
        <v>219</v>
      </c>
      <c r="D772" t="s">
        <v>412</v>
      </c>
      <c r="E772" t="s">
        <v>219</v>
      </c>
      <c r="F772" t="s">
        <v>5619</v>
      </c>
      <c r="H772" t="str">
        <f t="shared" ref="H772:H835" si="24">B772&amp;"-"&amp;C772</f>
        <v>J4-A50</v>
      </c>
      <c r="I772" t="str">
        <f t="shared" ref="I772:I835" si="25">D772&amp;"-"&amp;E772</f>
        <v>J4-A50</v>
      </c>
    </row>
    <row r="773" spans="1:9" x14ac:dyDescent="0.25">
      <c r="A773">
        <v>771</v>
      </c>
      <c r="B773" t="s">
        <v>412</v>
      </c>
      <c r="C773" t="s">
        <v>220</v>
      </c>
      <c r="D773" t="s">
        <v>412</v>
      </c>
      <c r="E773" t="s">
        <v>220</v>
      </c>
      <c r="F773" t="s">
        <v>5619</v>
      </c>
      <c r="H773" t="str">
        <f t="shared" si="24"/>
        <v>J4-A51</v>
      </c>
      <c r="I773" t="str">
        <f t="shared" si="25"/>
        <v>J4-A51</v>
      </c>
    </row>
    <row r="774" spans="1:9" x14ac:dyDescent="0.25">
      <c r="A774">
        <v>772</v>
      </c>
      <c r="B774" t="s">
        <v>412</v>
      </c>
      <c r="C774" t="s">
        <v>221</v>
      </c>
      <c r="D774" t="s">
        <v>412</v>
      </c>
      <c r="E774" t="s">
        <v>221</v>
      </c>
      <c r="F774" t="s">
        <v>433</v>
      </c>
      <c r="H774" t="str">
        <f t="shared" si="24"/>
        <v>J4-A52</v>
      </c>
      <c r="I774" t="str">
        <f t="shared" si="25"/>
        <v>J4-A52</v>
      </c>
    </row>
    <row r="775" spans="1:9" x14ac:dyDescent="0.25">
      <c r="A775">
        <v>773</v>
      </c>
      <c r="B775" t="s">
        <v>412</v>
      </c>
      <c r="C775" t="s">
        <v>222</v>
      </c>
      <c r="D775" t="s">
        <v>412</v>
      </c>
      <c r="E775" t="s">
        <v>222</v>
      </c>
      <c r="F775" t="s">
        <v>5619</v>
      </c>
      <c r="H775" t="str">
        <f t="shared" si="24"/>
        <v>J4-A53</v>
      </c>
      <c r="I775" t="str">
        <f t="shared" si="25"/>
        <v>J4-A53</v>
      </c>
    </row>
    <row r="776" spans="1:9" x14ac:dyDescent="0.25">
      <c r="A776">
        <v>774</v>
      </c>
      <c r="B776" t="s">
        <v>412</v>
      </c>
      <c r="C776" t="s">
        <v>223</v>
      </c>
      <c r="D776" t="s">
        <v>412</v>
      </c>
      <c r="E776" t="s">
        <v>223</v>
      </c>
      <c r="F776" t="s">
        <v>5619</v>
      </c>
      <c r="H776" t="str">
        <f t="shared" si="24"/>
        <v>J4-A54</v>
      </c>
      <c r="I776" t="str">
        <f t="shared" si="25"/>
        <v>J4-A54</v>
      </c>
    </row>
    <row r="777" spans="1:9" x14ac:dyDescent="0.25">
      <c r="A777">
        <v>775</v>
      </c>
      <c r="B777" t="s">
        <v>412</v>
      </c>
      <c r="C777" t="s">
        <v>224</v>
      </c>
      <c r="D777" t="s">
        <v>412</v>
      </c>
      <c r="E777" t="s">
        <v>224</v>
      </c>
      <c r="F777" t="s">
        <v>5619</v>
      </c>
      <c r="H777" t="str">
        <f t="shared" si="24"/>
        <v>J4-A55</v>
      </c>
      <c r="I777" t="str">
        <f t="shared" si="25"/>
        <v>J4-A55</v>
      </c>
    </row>
    <row r="778" spans="1:9" x14ac:dyDescent="0.25">
      <c r="A778">
        <v>776</v>
      </c>
      <c r="B778" t="s">
        <v>412</v>
      </c>
      <c r="C778" t="s">
        <v>225</v>
      </c>
      <c r="D778" t="s">
        <v>412</v>
      </c>
      <c r="E778" t="s">
        <v>225</v>
      </c>
      <c r="F778" t="s">
        <v>5619</v>
      </c>
      <c r="H778" t="str">
        <f t="shared" si="24"/>
        <v>J4-A56</v>
      </c>
      <c r="I778" t="str">
        <f t="shared" si="25"/>
        <v>J4-A56</v>
      </c>
    </row>
    <row r="779" spans="1:9" x14ac:dyDescent="0.25">
      <c r="A779">
        <v>777</v>
      </c>
      <c r="B779" t="s">
        <v>412</v>
      </c>
      <c r="C779" t="s">
        <v>226</v>
      </c>
      <c r="D779" t="s">
        <v>412</v>
      </c>
      <c r="E779" t="s">
        <v>226</v>
      </c>
      <c r="F779" t="s">
        <v>5619</v>
      </c>
      <c r="H779" t="str">
        <f t="shared" si="24"/>
        <v>J4-A57</v>
      </c>
      <c r="I779" t="str">
        <f t="shared" si="25"/>
        <v>J4-A57</v>
      </c>
    </row>
    <row r="780" spans="1:9" x14ac:dyDescent="0.25">
      <c r="A780">
        <v>778</v>
      </c>
      <c r="B780" t="s">
        <v>412</v>
      </c>
      <c r="C780" t="s">
        <v>227</v>
      </c>
      <c r="D780" t="s">
        <v>412</v>
      </c>
      <c r="E780" t="s">
        <v>227</v>
      </c>
      <c r="F780" t="s">
        <v>5619</v>
      </c>
      <c r="H780" t="str">
        <f t="shared" si="24"/>
        <v>J4-A58</v>
      </c>
      <c r="I780" t="str">
        <f t="shared" si="25"/>
        <v>J4-A58</v>
      </c>
    </row>
    <row r="781" spans="1:9" x14ac:dyDescent="0.25">
      <c r="A781">
        <v>779</v>
      </c>
      <c r="B781" t="s">
        <v>412</v>
      </c>
      <c r="C781" t="s">
        <v>228</v>
      </c>
      <c r="D781" t="s">
        <v>412</v>
      </c>
      <c r="E781" t="s">
        <v>228</v>
      </c>
      <c r="F781" t="s">
        <v>433</v>
      </c>
      <c r="H781" t="str">
        <f t="shared" si="24"/>
        <v>J4-A59</v>
      </c>
      <c r="I781" t="str">
        <f t="shared" si="25"/>
        <v>J4-A59</v>
      </c>
    </row>
    <row r="782" spans="1:9" x14ac:dyDescent="0.25">
      <c r="A782">
        <v>780</v>
      </c>
      <c r="B782" t="s">
        <v>412</v>
      </c>
      <c r="C782" t="s">
        <v>229</v>
      </c>
      <c r="D782" t="s">
        <v>412</v>
      </c>
      <c r="E782" t="s">
        <v>229</v>
      </c>
      <c r="F782" t="s">
        <v>433</v>
      </c>
      <c r="H782" t="str">
        <f t="shared" si="24"/>
        <v>J4-A60</v>
      </c>
      <c r="I782" t="str">
        <f t="shared" si="25"/>
        <v>J4-A60</v>
      </c>
    </row>
    <row r="783" spans="1:9" x14ac:dyDescent="0.25">
      <c r="A783">
        <v>781</v>
      </c>
      <c r="B783" t="s">
        <v>412</v>
      </c>
      <c r="C783" t="s">
        <v>230</v>
      </c>
      <c r="D783" t="s">
        <v>412</v>
      </c>
      <c r="E783" t="s">
        <v>230</v>
      </c>
      <c r="F783" t="s">
        <v>5619</v>
      </c>
      <c r="H783" t="str">
        <f t="shared" si="24"/>
        <v>J4-B1</v>
      </c>
      <c r="I783" t="str">
        <f t="shared" si="25"/>
        <v>J4-B1</v>
      </c>
    </row>
    <row r="784" spans="1:9" x14ac:dyDescent="0.25">
      <c r="A784">
        <v>782</v>
      </c>
      <c r="B784" t="s">
        <v>412</v>
      </c>
      <c r="C784" t="s">
        <v>231</v>
      </c>
      <c r="D784" t="s">
        <v>412</v>
      </c>
      <c r="E784" t="s">
        <v>231</v>
      </c>
      <c r="F784" t="s">
        <v>5619</v>
      </c>
      <c r="H784" t="str">
        <f t="shared" si="24"/>
        <v>J4-B2</v>
      </c>
      <c r="I784" t="str">
        <f t="shared" si="25"/>
        <v>J4-B2</v>
      </c>
    </row>
    <row r="785" spans="1:9" x14ac:dyDescent="0.25">
      <c r="A785">
        <v>783</v>
      </c>
      <c r="B785" t="s">
        <v>412</v>
      </c>
      <c r="C785" t="s">
        <v>232</v>
      </c>
      <c r="D785" t="s">
        <v>412</v>
      </c>
      <c r="E785" t="s">
        <v>232</v>
      </c>
      <c r="F785" t="s">
        <v>433</v>
      </c>
      <c r="H785" t="str">
        <f t="shared" si="24"/>
        <v>J4-B3</v>
      </c>
      <c r="I785" t="str">
        <f t="shared" si="25"/>
        <v>J4-B3</v>
      </c>
    </row>
    <row r="786" spans="1:9" x14ac:dyDescent="0.25">
      <c r="A786">
        <v>784</v>
      </c>
      <c r="B786" t="s">
        <v>412</v>
      </c>
      <c r="C786" t="s">
        <v>233</v>
      </c>
      <c r="D786" t="s">
        <v>412</v>
      </c>
      <c r="E786" t="s">
        <v>233</v>
      </c>
      <c r="F786" t="s">
        <v>433</v>
      </c>
      <c r="H786" t="str">
        <f t="shared" si="24"/>
        <v>J4-B4</v>
      </c>
      <c r="I786" t="str">
        <f t="shared" si="25"/>
        <v>J4-B4</v>
      </c>
    </row>
    <row r="787" spans="1:9" x14ac:dyDescent="0.25">
      <c r="A787">
        <v>785</v>
      </c>
      <c r="B787" t="s">
        <v>412</v>
      </c>
      <c r="C787" t="s">
        <v>234</v>
      </c>
      <c r="D787" t="s">
        <v>412</v>
      </c>
      <c r="E787" t="s">
        <v>234</v>
      </c>
      <c r="F787" t="s">
        <v>433</v>
      </c>
      <c r="H787" t="str">
        <f t="shared" si="24"/>
        <v>J4-B5</v>
      </c>
      <c r="I787" t="str">
        <f t="shared" si="25"/>
        <v>J4-B5</v>
      </c>
    </row>
    <row r="788" spans="1:9" x14ac:dyDescent="0.25">
      <c r="A788">
        <v>786</v>
      </c>
      <c r="B788" t="s">
        <v>412</v>
      </c>
      <c r="C788" t="s">
        <v>235</v>
      </c>
      <c r="D788" t="s">
        <v>412</v>
      </c>
      <c r="E788" t="s">
        <v>235</v>
      </c>
      <c r="F788" t="s">
        <v>433</v>
      </c>
      <c r="H788" t="str">
        <f t="shared" si="24"/>
        <v>J4-B6</v>
      </c>
      <c r="I788" t="str">
        <f t="shared" si="25"/>
        <v>J4-B6</v>
      </c>
    </row>
    <row r="789" spans="1:9" x14ac:dyDescent="0.25">
      <c r="A789">
        <v>787</v>
      </c>
      <c r="B789" t="s">
        <v>412</v>
      </c>
      <c r="C789" t="s">
        <v>236</v>
      </c>
      <c r="D789" t="s">
        <v>412</v>
      </c>
      <c r="E789" t="s">
        <v>236</v>
      </c>
      <c r="F789" t="s">
        <v>433</v>
      </c>
      <c r="H789" t="str">
        <f t="shared" si="24"/>
        <v>J4-B7</v>
      </c>
      <c r="I789" t="str">
        <f t="shared" si="25"/>
        <v>J4-B7</v>
      </c>
    </row>
    <row r="790" spans="1:9" x14ac:dyDescent="0.25">
      <c r="A790">
        <v>788</v>
      </c>
      <c r="B790" t="s">
        <v>412</v>
      </c>
      <c r="C790" t="s">
        <v>237</v>
      </c>
      <c r="D790" t="s">
        <v>412</v>
      </c>
      <c r="E790" t="s">
        <v>237</v>
      </c>
      <c r="F790" t="s">
        <v>433</v>
      </c>
      <c r="H790" t="str">
        <f t="shared" si="24"/>
        <v>J4-B8</v>
      </c>
      <c r="I790" t="str">
        <f t="shared" si="25"/>
        <v>J4-B8</v>
      </c>
    </row>
    <row r="791" spans="1:9" x14ac:dyDescent="0.25">
      <c r="A791">
        <v>789</v>
      </c>
      <c r="B791" t="s">
        <v>412</v>
      </c>
      <c r="C791" t="s">
        <v>238</v>
      </c>
      <c r="D791" t="s">
        <v>412</v>
      </c>
      <c r="E791" t="s">
        <v>238</v>
      </c>
      <c r="F791" t="s">
        <v>433</v>
      </c>
      <c r="H791" t="str">
        <f t="shared" si="24"/>
        <v>J4-B9</v>
      </c>
      <c r="I791" t="str">
        <f t="shared" si="25"/>
        <v>J4-B9</v>
      </c>
    </row>
    <row r="792" spans="1:9" x14ac:dyDescent="0.25">
      <c r="A792">
        <v>790</v>
      </c>
      <c r="B792" t="s">
        <v>412</v>
      </c>
      <c r="C792" t="s">
        <v>239</v>
      </c>
      <c r="D792" t="s">
        <v>412</v>
      </c>
      <c r="E792" t="s">
        <v>239</v>
      </c>
      <c r="F792" t="s">
        <v>433</v>
      </c>
      <c r="H792" t="str">
        <f t="shared" si="24"/>
        <v>J4-B10</v>
      </c>
      <c r="I792" t="str">
        <f t="shared" si="25"/>
        <v>J4-B10</v>
      </c>
    </row>
    <row r="793" spans="1:9" x14ac:dyDescent="0.25">
      <c r="A793">
        <v>791</v>
      </c>
      <c r="B793" t="s">
        <v>412</v>
      </c>
      <c r="C793" t="s">
        <v>240</v>
      </c>
      <c r="D793" t="s">
        <v>412</v>
      </c>
      <c r="E793" t="s">
        <v>240</v>
      </c>
      <c r="F793" t="s">
        <v>433</v>
      </c>
      <c r="H793" t="str">
        <f t="shared" si="24"/>
        <v>J4-B11</v>
      </c>
      <c r="I793" t="str">
        <f t="shared" si="25"/>
        <v>J4-B11</v>
      </c>
    </row>
    <row r="794" spans="1:9" x14ac:dyDescent="0.25">
      <c r="A794">
        <v>792</v>
      </c>
      <c r="B794" t="s">
        <v>412</v>
      </c>
      <c r="C794" t="s">
        <v>241</v>
      </c>
      <c r="D794" t="s">
        <v>412</v>
      </c>
      <c r="E794" t="s">
        <v>241</v>
      </c>
      <c r="F794" t="s">
        <v>433</v>
      </c>
      <c r="H794" t="str">
        <f t="shared" si="24"/>
        <v>J4-B12</v>
      </c>
      <c r="I794" t="str">
        <f t="shared" si="25"/>
        <v>J4-B12</v>
      </c>
    </row>
    <row r="795" spans="1:9" x14ac:dyDescent="0.25">
      <c r="A795">
        <v>793</v>
      </c>
      <c r="B795" t="s">
        <v>412</v>
      </c>
      <c r="C795" t="s">
        <v>242</v>
      </c>
      <c r="D795" t="s">
        <v>412</v>
      </c>
      <c r="E795" t="s">
        <v>242</v>
      </c>
      <c r="F795" t="s">
        <v>433</v>
      </c>
      <c r="H795" t="str">
        <f t="shared" si="24"/>
        <v>J4-B13</v>
      </c>
      <c r="I795" t="str">
        <f t="shared" si="25"/>
        <v>J4-B13</v>
      </c>
    </row>
    <row r="796" spans="1:9" x14ac:dyDescent="0.25">
      <c r="A796">
        <v>794</v>
      </c>
      <c r="B796" t="s">
        <v>412</v>
      </c>
      <c r="C796" t="s">
        <v>243</v>
      </c>
      <c r="D796" t="s">
        <v>412</v>
      </c>
      <c r="E796" t="s">
        <v>243</v>
      </c>
      <c r="F796" t="s">
        <v>433</v>
      </c>
      <c r="H796" t="str">
        <f t="shared" si="24"/>
        <v>J4-B14</v>
      </c>
      <c r="I796" t="str">
        <f t="shared" si="25"/>
        <v>J4-B14</v>
      </c>
    </row>
    <row r="797" spans="1:9" x14ac:dyDescent="0.25">
      <c r="A797">
        <v>795</v>
      </c>
      <c r="B797" t="s">
        <v>412</v>
      </c>
      <c r="C797" t="s">
        <v>244</v>
      </c>
      <c r="D797" t="s">
        <v>412</v>
      </c>
      <c r="E797" t="s">
        <v>244</v>
      </c>
      <c r="F797" t="s">
        <v>433</v>
      </c>
      <c r="H797" t="str">
        <f t="shared" si="24"/>
        <v>J4-B15</v>
      </c>
      <c r="I797" t="str">
        <f t="shared" si="25"/>
        <v>J4-B15</v>
      </c>
    </row>
    <row r="798" spans="1:9" x14ac:dyDescent="0.25">
      <c r="A798">
        <v>796</v>
      </c>
      <c r="B798" t="s">
        <v>412</v>
      </c>
      <c r="C798" t="s">
        <v>245</v>
      </c>
      <c r="D798" t="s">
        <v>412</v>
      </c>
      <c r="E798" t="s">
        <v>245</v>
      </c>
      <c r="F798" t="s">
        <v>433</v>
      </c>
      <c r="H798" t="str">
        <f t="shared" si="24"/>
        <v>J4-B16</v>
      </c>
      <c r="I798" t="str">
        <f t="shared" si="25"/>
        <v>J4-B16</v>
      </c>
    </row>
    <row r="799" spans="1:9" x14ac:dyDescent="0.25">
      <c r="A799">
        <v>797</v>
      </c>
      <c r="B799" t="s">
        <v>412</v>
      </c>
      <c r="C799" t="s">
        <v>246</v>
      </c>
      <c r="D799" t="s">
        <v>412</v>
      </c>
      <c r="E799" t="s">
        <v>246</v>
      </c>
      <c r="F799" t="s">
        <v>433</v>
      </c>
      <c r="H799" t="str">
        <f t="shared" si="24"/>
        <v>J4-B17</v>
      </c>
      <c r="I799" t="str">
        <f t="shared" si="25"/>
        <v>J4-B17</v>
      </c>
    </row>
    <row r="800" spans="1:9" x14ac:dyDescent="0.25">
      <c r="A800">
        <v>798</v>
      </c>
      <c r="B800" t="s">
        <v>412</v>
      </c>
      <c r="C800" t="s">
        <v>247</v>
      </c>
      <c r="D800" t="s">
        <v>412</v>
      </c>
      <c r="E800" t="s">
        <v>247</v>
      </c>
      <c r="F800" t="s">
        <v>433</v>
      </c>
      <c r="H800" t="str">
        <f t="shared" si="24"/>
        <v>J4-B18</v>
      </c>
      <c r="I800" t="str">
        <f t="shared" si="25"/>
        <v>J4-B18</v>
      </c>
    </row>
    <row r="801" spans="1:9" x14ac:dyDescent="0.25">
      <c r="A801">
        <v>799</v>
      </c>
      <c r="B801" t="s">
        <v>412</v>
      </c>
      <c r="C801" t="s">
        <v>248</v>
      </c>
      <c r="D801" t="s">
        <v>412</v>
      </c>
      <c r="E801" t="s">
        <v>248</v>
      </c>
      <c r="F801" t="s">
        <v>433</v>
      </c>
      <c r="H801" t="str">
        <f t="shared" si="24"/>
        <v>J4-B19</v>
      </c>
      <c r="I801" t="str">
        <f t="shared" si="25"/>
        <v>J4-B19</v>
      </c>
    </row>
    <row r="802" spans="1:9" x14ac:dyDescent="0.25">
      <c r="A802">
        <v>800</v>
      </c>
      <c r="B802" t="s">
        <v>412</v>
      </c>
      <c r="C802" t="s">
        <v>249</v>
      </c>
      <c r="D802" t="s">
        <v>412</v>
      </c>
      <c r="E802" t="s">
        <v>249</v>
      </c>
      <c r="F802" t="s">
        <v>433</v>
      </c>
      <c r="H802" t="str">
        <f t="shared" si="24"/>
        <v>J4-B20</v>
      </c>
      <c r="I802" t="str">
        <f t="shared" si="25"/>
        <v>J4-B20</v>
      </c>
    </row>
    <row r="803" spans="1:9" x14ac:dyDescent="0.25">
      <c r="A803">
        <v>801</v>
      </c>
      <c r="B803" t="s">
        <v>412</v>
      </c>
      <c r="C803" t="s">
        <v>250</v>
      </c>
      <c r="D803" t="s">
        <v>412</v>
      </c>
      <c r="E803" t="s">
        <v>250</v>
      </c>
      <c r="F803" t="s">
        <v>5625</v>
      </c>
      <c r="H803" t="str">
        <f t="shared" si="24"/>
        <v>J4-B21</v>
      </c>
      <c r="I803" t="str">
        <f t="shared" si="25"/>
        <v>J4-B21</v>
      </c>
    </row>
    <row r="804" spans="1:9" x14ac:dyDescent="0.25">
      <c r="A804">
        <v>802</v>
      </c>
      <c r="B804" t="s">
        <v>412</v>
      </c>
      <c r="C804" t="s">
        <v>251</v>
      </c>
      <c r="D804" t="s">
        <v>412</v>
      </c>
      <c r="E804" t="s">
        <v>251</v>
      </c>
      <c r="F804" t="s">
        <v>433</v>
      </c>
      <c r="H804" t="str">
        <f t="shared" si="24"/>
        <v>J4-B22</v>
      </c>
      <c r="I804" t="str">
        <f t="shared" si="25"/>
        <v>J4-B22</v>
      </c>
    </row>
    <row r="805" spans="1:9" x14ac:dyDescent="0.25">
      <c r="A805">
        <v>803</v>
      </c>
      <c r="B805" t="s">
        <v>412</v>
      </c>
      <c r="C805" t="s">
        <v>252</v>
      </c>
      <c r="D805" t="s">
        <v>412</v>
      </c>
      <c r="E805" t="s">
        <v>252</v>
      </c>
      <c r="F805" t="s">
        <v>433</v>
      </c>
      <c r="H805" t="str">
        <f t="shared" si="24"/>
        <v>J4-B23</v>
      </c>
      <c r="I805" t="str">
        <f t="shared" si="25"/>
        <v>J4-B23</v>
      </c>
    </row>
    <row r="806" spans="1:9" x14ac:dyDescent="0.25">
      <c r="A806">
        <v>804</v>
      </c>
      <c r="B806" t="s">
        <v>412</v>
      </c>
      <c r="C806" t="s">
        <v>253</v>
      </c>
      <c r="D806" t="s">
        <v>412</v>
      </c>
      <c r="E806" t="s">
        <v>253</v>
      </c>
      <c r="F806" t="s">
        <v>433</v>
      </c>
      <c r="H806" t="str">
        <f t="shared" si="24"/>
        <v>J4-B24</v>
      </c>
      <c r="I806" t="str">
        <f t="shared" si="25"/>
        <v>J4-B24</v>
      </c>
    </row>
    <row r="807" spans="1:9" x14ac:dyDescent="0.25">
      <c r="A807">
        <v>805</v>
      </c>
      <c r="B807" t="s">
        <v>412</v>
      </c>
      <c r="C807" t="s">
        <v>254</v>
      </c>
      <c r="D807" t="s">
        <v>412</v>
      </c>
      <c r="E807" t="s">
        <v>254</v>
      </c>
      <c r="F807" t="s">
        <v>433</v>
      </c>
      <c r="H807" t="str">
        <f t="shared" si="24"/>
        <v>J4-B25</v>
      </c>
      <c r="I807" t="str">
        <f t="shared" si="25"/>
        <v>J4-B25</v>
      </c>
    </row>
    <row r="808" spans="1:9" x14ac:dyDescent="0.25">
      <c r="A808">
        <v>806</v>
      </c>
      <c r="B808" t="s">
        <v>412</v>
      </c>
      <c r="C808" t="s">
        <v>255</v>
      </c>
      <c r="D808" t="s">
        <v>412</v>
      </c>
      <c r="E808" t="s">
        <v>255</v>
      </c>
      <c r="F808" t="s">
        <v>433</v>
      </c>
      <c r="H808" t="str">
        <f t="shared" si="24"/>
        <v>J4-B26</v>
      </c>
      <c r="I808" t="str">
        <f t="shared" si="25"/>
        <v>J4-B26</v>
      </c>
    </row>
    <row r="809" spans="1:9" x14ac:dyDescent="0.25">
      <c r="A809">
        <v>807</v>
      </c>
      <c r="B809" t="s">
        <v>412</v>
      </c>
      <c r="C809" t="s">
        <v>256</v>
      </c>
      <c r="D809" t="s">
        <v>412</v>
      </c>
      <c r="E809" t="s">
        <v>256</v>
      </c>
      <c r="F809" t="s">
        <v>433</v>
      </c>
      <c r="H809" t="str">
        <f t="shared" si="24"/>
        <v>J4-B27</v>
      </c>
      <c r="I809" t="str">
        <f t="shared" si="25"/>
        <v>J4-B27</v>
      </c>
    </row>
    <row r="810" spans="1:9" x14ac:dyDescent="0.25">
      <c r="A810">
        <v>808</v>
      </c>
      <c r="B810" t="s">
        <v>412</v>
      </c>
      <c r="C810" t="s">
        <v>257</v>
      </c>
      <c r="D810" t="s">
        <v>412</v>
      </c>
      <c r="E810" t="s">
        <v>257</v>
      </c>
      <c r="F810" t="s">
        <v>433</v>
      </c>
      <c r="H810" t="str">
        <f t="shared" si="24"/>
        <v>J4-B28</v>
      </c>
      <c r="I810" t="str">
        <f t="shared" si="25"/>
        <v>J4-B28</v>
      </c>
    </row>
    <row r="811" spans="1:9" x14ac:dyDescent="0.25">
      <c r="A811">
        <v>809</v>
      </c>
      <c r="B811" t="s">
        <v>412</v>
      </c>
      <c r="C811" t="s">
        <v>258</v>
      </c>
      <c r="D811" t="s">
        <v>412</v>
      </c>
      <c r="E811" t="s">
        <v>258</v>
      </c>
      <c r="F811" t="s">
        <v>433</v>
      </c>
      <c r="H811" t="str">
        <f t="shared" si="24"/>
        <v>J4-B29</v>
      </c>
      <c r="I811" t="str">
        <f t="shared" si="25"/>
        <v>J4-B29</v>
      </c>
    </row>
    <row r="812" spans="1:9" x14ac:dyDescent="0.25">
      <c r="A812">
        <v>810</v>
      </c>
      <c r="B812" t="s">
        <v>412</v>
      </c>
      <c r="C812" t="s">
        <v>259</v>
      </c>
      <c r="D812" t="s">
        <v>412</v>
      </c>
      <c r="E812" t="s">
        <v>259</v>
      </c>
      <c r="F812" t="s">
        <v>5625</v>
      </c>
      <c r="H812" t="str">
        <f t="shared" si="24"/>
        <v>J4-B30</v>
      </c>
      <c r="I812" t="str">
        <f t="shared" si="25"/>
        <v>J4-B30</v>
      </c>
    </row>
    <row r="813" spans="1:9" x14ac:dyDescent="0.25">
      <c r="A813">
        <v>811</v>
      </c>
      <c r="B813" t="s">
        <v>412</v>
      </c>
      <c r="C813" t="s">
        <v>260</v>
      </c>
      <c r="D813" t="s">
        <v>412</v>
      </c>
      <c r="E813" t="s">
        <v>260</v>
      </c>
      <c r="F813" t="s">
        <v>433</v>
      </c>
      <c r="H813" t="str">
        <f t="shared" si="24"/>
        <v>J4-B31</v>
      </c>
      <c r="I813" t="str">
        <f t="shared" si="25"/>
        <v>J4-B31</v>
      </c>
    </row>
    <row r="814" spans="1:9" x14ac:dyDescent="0.25">
      <c r="A814">
        <v>812</v>
      </c>
      <c r="B814" t="s">
        <v>412</v>
      </c>
      <c r="C814" t="s">
        <v>261</v>
      </c>
      <c r="D814" t="s">
        <v>412</v>
      </c>
      <c r="E814" t="s">
        <v>261</v>
      </c>
      <c r="F814" t="s">
        <v>433</v>
      </c>
      <c r="H814" t="str">
        <f t="shared" si="24"/>
        <v>J4-B32</v>
      </c>
      <c r="I814" t="str">
        <f t="shared" si="25"/>
        <v>J4-B32</v>
      </c>
    </row>
    <row r="815" spans="1:9" x14ac:dyDescent="0.25">
      <c r="A815">
        <v>813</v>
      </c>
      <c r="B815" t="s">
        <v>412</v>
      </c>
      <c r="C815" t="s">
        <v>262</v>
      </c>
      <c r="D815" t="s">
        <v>412</v>
      </c>
      <c r="E815" t="s">
        <v>262</v>
      </c>
      <c r="F815" t="s">
        <v>433</v>
      </c>
      <c r="H815" t="str">
        <f t="shared" si="24"/>
        <v>J4-B33</v>
      </c>
      <c r="I815" t="str">
        <f t="shared" si="25"/>
        <v>J4-B33</v>
      </c>
    </row>
    <row r="816" spans="1:9" x14ac:dyDescent="0.25">
      <c r="A816">
        <v>814</v>
      </c>
      <c r="B816" t="s">
        <v>412</v>
      </c>
      <c r="C816" t="s">
        <v>263</v>
      </c>
      <c r="D816" t="s">
        <v>412</v>
      </c>
      <c r="E816" t="s">
        <v>263</v>
      </c>
      <c r="F816" t="s">
        <v>433</v>
      </c>
      <c r="H816" t="str">
        <f t="shared" si="24"/>
        <v>J4-B34</v>
      </c>
      <c r="I816" t="str">
        <f t="shared" si="25"/>
        <v>J4-B34</v>
      </c>
    </row>
    <row r="817" spans="1:9" x14ac:dyDescent="0.25">
      <c r="A817">
        <v>815</v>
      </c>
      <c r="B817" t="s">
        <v>412</v>
      </c>
      <c r="C817" t="s">
        <v>264</v>
      </c>
      <c r="D817" t="s">
        <v>412</v>
      </c>
      <c r="E817" t="s">
        <v>264</v>
      </c>
      <c r="F817" t="s">
        <v>433</v>
      </c>
      <c r="H817" t="str">
        <f t="shared" si="24"/>
        <v>J4-B35</v>
      </c>
      <c r="I817" t="str">
        <f t="shared" si="25"/>
        <v>J4-B35</v>
      </c>
    </row>
    <row r="818" spans="1:9" x14ac:dyDescent="0.25">
      <c r="A818">
        <v>816</v>
      </c>
      <c r="B818" t="s">
        <v>412</v>
      </c>
      <c r="C818" t="s">
        <v>265</v>
      </c>
      <c r="D818" t="s">
        <v>412</v>
      </c>
      <c r="E818" t="s">
        <v>265</v>
      </c>
      <c r="F818" t="s">
        <v>433</v>
      </c>
      <c r="H818" t="str">
        <f t="shared" si="24"/>
        <v>J4-B36</v>
      </c>
      <c r="I818" t="str">
        <f t="shared" si="25"/>
        <v>J4-B36</v>
      </c>
    </row>
    <row r="819" spans="1:9" x14ac:dyDescent="0.25">
      <c r="A819">
        <v>817</v>
      </c>
      <c r="B819" t="s">
        <v>412</v>
      </c>
      <c r="C819" t="s">
        <v>266</v>
      </c>
      <c r="D819" t="s">
        <v>412</v>
      </c>
      <c r="E819" t="s">
        <v>266</v>
      </c>
      <c r="F819" t="s">
        <v>433</v>
      </c>
      <c r="H819" t="str">
        <f t="shared" si="24"/>
        <v>J4-B37</v>
      </c>
      <c r="I819" t="str">
        <f t="shared" si="25"/>
        <v>J4-B37</v>
      </c>
    </row>
    <row r="820" spans="1:9" x14ac:dyDescent="0.25">
      <c r="A820">
        <v>818</v>
      </c>
      <c r="B820" t="s">
        <v>412</v>
      </c>
      <c r="C820" t="s">
        <v>267</v>
      </c>
      <c r="D820" t="s">
        <v>412</v>
      </c>
      <c r="E820" t="s">
        <v>267</v>
      </c>
      <c r="F820" t="s">
        <v>433</v>
      </c>
      <c r="H820" t="str">
        <f t="shared" si="24"/>
        <v>J4-B38</v>
      </c>
      <c r="I820" t="str">
        <f t="shared" si="25"/>
        <v>J4-B38</v>
      </c>
    </row>
    <row r="821" spans="1:9" x14ac:dyDescent="0.25">
      <c r="A821">
        <v>819</v>
      </c>
      <c r="B821" t="s">
        <v>412</v>
      </c>
      <c r="C821" t="s">
        <v>268</v>
      </c>
      <c r="D821" t="s">
        <v>412</v>
      </c>
      <c r="E821" t="s">
        <v>268</v>
      </c>
      <c r="F821" t="s">
        <v>5625</v>
      </c>
      <c r="H821" t="str">
        <f t="shared" si="24"/>
        <v>J4-B39</v>
      </c>
      <c r="I821" t="str">
        <f t="shared" si="25"/>
        <v>J4-B39</v>
      </c>
    </row>
    <row r="822" spans="1:9" x14ac:dyDescent="0.25">
      <c r="A822">
        <v>820</v>
      </c>
      <c r="B822" t="s">
        <v>412</v>
      </c>
      <c r="C822" t="s">
        <v>269</v>
      </c>
      <c r="D822" t="s">
        <v>412</v>
      </c>
      <c r="E822" t="s">
        <v>269</v>
      </c>
      <c r="F822" t="s">
        <v>433</v>
      </c>
      <c r="H822" t="str">
        <f t="shared" si="24"/>
        <v>J4-B40</v>
      </c>
      <c r="I822" t="str">
        <f t="shared" si="25"/>
        <v>J4-B40</v>
      </c>
    </row>
    <row r="823" spans="1:9" x14ac:dyDescent="0.25">
      <c r="A823">
        <v>821</v>
      </c>
      <c r="B823" t="s">
        <v>412</v>
      </c>
      <c r="C823" t="s">
        <v>270</v>
      </c>
      <c r="D823" t="s">
        <v>412</v>
      </c>
      <c r="E823" t="s">
        <v>270</v>
      </c>
      <c r="F823" t="s">
        <v>433</v>
      </c>
      <c r="H823" t="str">
        <f t="shared" si="24"/>
        <v>J4-B41</v>
      </c>
      <c r="I823" t="str">
        <f t="shared" si="25"/>
        <v>J4-B41</v>
      </c>
    </row>
    <row r="824" spans="1:9" x14ac:dyDescent="0.25">
      <c r="A824">
        <v>822</v>
      </c>
      <c r="B824" t="s">
        <v>412</v>
      </c>
      <c r="C824" t="s">
        <v>271</v>
      </c>
      <c r="D824" t="s">
        <v>412</v>
      </c>
      <c r="E824" t="s">
        <v>271</v>
      </c>
      <c r="F824" t="s">
        <v>433</v>
      </c>
      <c r="H824" t="str">
        <f t="shared" si="24"/>
        <v>J4-B42</v>
      </c>
      <c r="I824" t="str">
        <f t="shared" si="25"/>
        <v>J4-B42</v>
      </c>
    </row>
    <row r="825" spans="1:9" x14ac:dyDescent="0.25">
      <c r="A825">
        <v>823</v>
      </c>
      <c r="B825" t="s">
        <v>412</v>
      </c>
      <c r="C825" t="s">
        <v>272</v>
      </c>
      <c r="D825" t="s">
        <v>412</v>
      </c>
      <c r="E825" t="s">
        <v>272</v>
      </c>
      <c r="F825" t="s">
        <v>433</v>
      </c>
      <c r="H825" t="str">
        <f t="shared" si="24"/>
        <v>J4-B43</v>
      </c>
      <c r="I825" t="str">
        <f t="shared" si="25"/>
        <v>J4-B43</v>
      </c>
    </row>
    <row r="826" spans="1:9" x14ac:dyDescent="0.25">
      <c r="A826">
        <v>824</v>
      </c>
      <c r="B826" t="s">
        <v>412</v>
      </c>
      <c r="C826" t="s">
        <v>273</v>
      </c>
      <c r="D826" t="s">
        <v>412</v>
      </c>
      <c r="E826" t="s">
        <v>273</v>
      </c>
      <c r="F826" t="s">
        <v>433</v>
      </c>
      <c r="H826" t="str">
        <f t="shared" si="24"/>
        <v>J4-B44</v>
      </c>
      <c r="I826" t="str">
        <f t="shared" si="25"/>
        <v>J4-B44</v>
      </c>
    </row>
    <row r="827" spans="1:9" x14ac:dyDescent="0.25">
      <c r="A827">
        <v>825</v>
      </c>
      <c r="B827" t="s">
        <v>412</v>
      </c>
      <c r="C827" t="s">
        <v>274</v>
      </c>
      <c r="D827" t="s">
        <v>412</v>
      </c>
      <c r="E827" t="s">
        <v>274</v>
      </c>
      <c r="F827" t="s">
        <v>433</v>
      </c>
      <c r="H827" t="str">
        <f t="shared" si="24"/>
        <v>J4-B45</v>
      </c>
      <c r="I827" t="str">
        <f t="shared" si="25"/>
        <v>J4-B45</v>
      </c>
    </row>
    <row r="828" spans="1:9" x14ac:dyDescent="0.25">
      <c r="A828">
        <v>826</v>
      </c>
      <c r="B828" t="s">
        <v>412</v>
      </c>
      <c r="C828" t="s">
        <v>275</v>
      </c>
      <c r="D828" t="s">
        <v>412</v>
      </c>
      <c r="E828" t="s">
        <v>275</v>
      </c>
      <c r="F828" t="s">
        <v>433</v>
      </c>
      <c r="H828" t="str">
        <f t="shared" si="24"/>
        <v>J4-B46</v>
      </c>
      <c r="I828" t="str">
        <f t="shared" si="25"/>
        <v>J4-B46</v>
      </c>
    </row>
    <row r="829" spans="1:9" x14ac:dyDescent="0.25">
      <c r="A829">
        <v>827</v>
      </c>
      <c r="B829" t="s">
        <v>412</v>
      </c>
      <c r="C829" t="s">
        <v>276</v>
      </c>
      <c r="D829" t="s">
        <v>412</v>
      </c>
      <c r="E829" t="s">
        <v>276</v>
      </c>
      <c r="F829" t="s">
        <v>433</v>
      </c>
      <c r="H829" t="str">
        <f t="shared" si="24"/>
        <v>J4-B47</v>
      </c>
      <c r="I829" t="str">
        <f t="shared" si="25"/>
        <v>J4-B47</v>
      </c>
    </row>
    <row r="830" spans="1:9" x14ac:dyDescent="0.25">
      <c r="A830">
        <v>828</v>
      </c>
      <c r="B830" t="s">
        <v>412</v>
      </c>
      <c r="C830" t="s">
        <v>277</v>
      </c>
      <c r="D830" t="s">
        <v>412</v>
      </c>
      <c r="E830" t="s">
        <v>277</v>
      </c>
      <c r="F830" t="s">
        <v>433</v>
      </c>
      <c r="H830" t="str">
        <f t="shared" si="24"/>
        <v>J4-B48</v>
      </c>
      <c r="I830" t="str">
        <f t="shared" si="25"/>
        <v>J4-B48</v>
      </c>
    </row>
    <row r="831" spans="1:9" x14ac:dyDescent="0.25">
      <c r="A831">
        <v>829</v>
      </c>
      <c r="B831" t="s">
        <v>412</v>
      </c>
      <c r="C831" t="s">
        <v>278</v>
      </c>
      <c r="D831" t="s">
        <v>412</v>
      </c>
      <c r="E831" t="s">
        <v>278</v>
      </c>
      <c r="F831" t="s">
        <v>433</v>
      </c>
      <c r="H831" t="str">
        <f t="shared" si="24"/>
        <v>J4-B49</v>
      </c>
      <c r="I831" t="str">
        <f t="shared" si="25"/>
        <v>J4-B49</v>
      </c>
    </row>
    <row r="832" spans="1:9" x14ac:dyDescent="0.25">
      <c r="A832">
        <v>830</v>
      </c>
      <c r="B832" t="s">
        <v>412</v>
      </c>
      <c r="C832" t="s">
        <v>279</v>
      </c>
      <c r="D832" t="s">
        <v>412</v>
      </c>
      <c r="E832" t="s">
        <v>279</v>
      </c>
      <c r="F832" t="s">
        <v>433</v>
      </c>
      <c r="H832" t="str">
        <f t="shared" si="24"/>
        <v>J4-B50</v>
      </c>
      <c r="I832" t="str">
        <f t="shared" si="25"/>
        <v>J4-B50</v>
      </c>
    </row>
    <row r="833" spans="1:9" x14ac:dyDescent="0.25">
      <c r="A833">
        <v>831</v>
      </c>
      <c r="B833" t="s">
        <v>412</v>
      </c>
      <c r="C833" t="s">
        <v>280</v>
      </c>
      <c r="D833" t="s">
        <v>412</v>
      </c>
      <c r="E833" t="s">
        <v>280</v>
      </c>
      <c r="F833" t="s">
        <v>433</v>
      </c>
      <c r="H833" t="str">
        <f t="shared" si="24"/>
        <v>J4-B51</v>
      </c>
      <c r="I833" t="str">
        <f t="shared" si="25"/>
        <v>J4-B51</v>
      </c>
    </row>
    <row r="834" spans="1:9" x14ac:dyDescent="0.25">
      <c r="A834">
        <v>832</v>
      </c>
      <c r="B834" t="s">
        <v>412</v>
      </c>
      <c r="C834" t="s">
        <v>281</v>
      </c>
      <c r="D834" t="s">
        <v>412</v>
      </c>
      <c r="E834" t="s">
        <v>281</v>
      </c>
      <c r="F834" t="s">
        <v>433</v>
      </c>
      <c r="H834" t="str">
        <f t="shared" si="24"/>
        <v>J4-B52</v>
      </c>
      <c r="I834" t="str">
        <f t="shared" si="25"/>
        <v>J4-B52</v>
      </c>
    </row>
    <row r="835" spans="1:9" x14ac:dyDescent="0.25">
      <c r="A835">
        <v>833</v>
      </c>
      <c r="B835" t="s">
        <v>412</v>
      </c>
      <c r="C835" t="s">
        <v>282</v>
      </c>
      <c r="D835" t="s">
        <v>412</v>
      </c>
      <c r="E835" t="s">
        <v>282</v>
      </c>
      <c r="F835" t="s">
        <v>433</v>
      </c>
      <c r="H835" t="str">
        <f t="shared" si="24"/>
        <v>J4-B53</v>
      </c>
      <c r="I835" t="str">
        <f t="shared" si="25"/>
        <v>J4-B53</v>
      </c>
    </row>
    <row r="836" spans="1:9" x14ac:dyDescent="0.25">
      <c r="A836">
        <v>834</v>
      </c>
      <c r="B836" t="s">
        <v>412</v>
      </c>
      <c r="C836" t="s">
        <v>283</v>
      </c>
      <c r="D836" t="s">
        <v>412</v>
      </c>
      <c r="E836" t="s">
        <v>283</v>
      </c>
      <c r="F836" t="s">
        <v>433</v>
      </c>
      <c r="H836" t="str">
        <f t="shared" ref="H836:H899" si="26">B836&amp;"-"&amp;C836</f>
        <v>J4-B54</v>
      </c>
      <c r="I836" t="str">
        <f t="shared" ref="I836:I899" si="27">D836&amp;"-"&amp;E836</f>
        <v>J4-B54</v>
      </c>
    </row>
    <row r="837" spans="1:9" x14ac:dyDescent="0.25">
      <c r="A837">
        <v>835</v>
      </c>
      <c r="B837" t="s">
        <v>412</v>
      </c>
      <c r="C837" t="s">
        <v>284</v>
      </c>
      <c r="D837" t="s">
        <v>412</v>
      </c>
      <c r="E837" t="s">
        <v>284</v>
      </c>
      <c r="F837" t="s">
        <v>433</v>
      </c>
      <c r="H837" t="str">
        <f t="shared" si="26"/>
        <v>J4-B55</v>
      </c>
      <c r="I837" t="str">
        <f t="shared" si="27"/>
        <v>J4-B55</v>
      </c>
    </row>
    <row r="838" spans="1:9" x14ac:dyDescent="0.25">
      <c r="A838">
        <v>836</v>
      </c>
      <c r="B838" t="s">
        <v>412</v>
      </c>
      <c r="C838" t="s">
        <v>285</v>
      </c>
      <c r="D838" t="s">
        <v>412</v>
      </c>
      <c r="E838" t="s">
        <v>285</v>
      </c>
      <c r="F838" t="s">
        <v>433</v>
      </c>
      <c r="H838" t="str">
        <f t="shared" si="26"/>
        <v>J4-B56</v>
      </c>
      <c r="I838" t="str">
        <f t="shared" si="27"/>
        <v>J4-B56</v>
      </c>
    </row>
    <row r="839" spans="1:9" x14ac:dyDescent="0.25">
      <c r="A839">
        <v>837</v>
      </c>
      <c r="B839" t="s">
        <v>412</v>
      </c>
      <c r="C839" t="s">
        <v>286</v>
      </c>
      <c r="D839" t="s">
        <v>412</v>
      </c>
      <c r="E839" t="s">
        <v>286</v>
      </c>
      <c r="F839" t="s">
        <v>433</v>
      </c>
      <c r="H839" t="str">
        <f t="shared" si="26"/>
        <v>J4-B57</v>
      </c>
      <c r="I839" t="str">
        <f t="shared" si="27"/>
        <v>J4-B57</v>
      </c>
    </row>
    <row r="840" spans="1:9" x14ac:dyDescent="0.25">
      <c r="A840">
        <v>838</v>
      </c>
      <c r="B840" t="s">
        <v>412</v>
      </c>
      <c r="C840" t="s">
        <v>287</v>
      </c>
      <c r="D840" t="s">
        <v>412</v>
      </c>
      <c r="E840" t="s">
        <v>287</v>
      </c>
      <c r="F840" t="s">
        <v>433</v>
      </c>
      <c r="H840" t="str">
        <f t="shared" si="26"/>
        <v>J4-B58</v>
      </c>
      <c r="I840" t="str">
        <f t="shared" si="27"/>
        <v>J4-B58</v>
      </c>
    </row>
    <row r="841" spans="1:9" x14ac:dyDescent="0.25">
      <c r="A841">
        <v>839</v>
      </c>
      <c r="B841" t="s">
        <v>412</v>
      </c>
      <c r="C841" t="s">
        <v>288</v>
      </c>
      <c r="D841" t="s">
        <v>412</v>
      </c>
      <c r="E841" t="s">
        <v>288</v>
      </c>
      <c r="F841" t="s">
        <v>433</v>
      </c>
      <c r="H841" t="str">
        <f t="shared" si="26"/>
        <v>J4-B59</v>
      </c>
      <c r="I841" t="str">
        <f t="shared" si="27"/>
        <v>J4-B59</v>
      </c>
    </row>
    <row r="842" spans="1:9" x14ac:dyDescent="0.25">
      <c r="A842">
        <v>840</v>
      </c>
      <c r="B842" t="s">
        <v>412</v>
      </c>
      <c r="C842" t="s">
        <v>289</v>
      </c>
      <c r="D842" t="s">
        <v>412</v>
      </c>
      <c r="E842" t="s">
        <v>289</v>
      </c>
      <c r="F842" t="s">
        <v>433</v>
      </c>
      <c r="H842" t="str">
        <f t="shared" si="26"/>
        <v>J4-B60</v>
      </c>
      <c r="I842" t="str">
        <f t="shared" si="27"/>
        <v>J4-B60</v>
      </c>
    </row>
    <row r="843" spans="1:9" x14ac:dyDescent="0.25">
      <c r="A843">
        <v>841</v>
      </c>
      <c r="B843" t="s">
        <v>412</v>
      </c>
      <c r="C843" t="s">
        <v>290</v>
      </c>
      <c r="D843" t="s">
        <v>412</v>
      </c>
      <c r="E843" t="s">
        <v>290</v>
      </c>
      <c r="F843" t="s">
        <v>5619</v>
      </c>
      <c r="H843" t="str">
        <f t="shared" si="26"/>
        <v>J4-C1</v>
      </c>
      <c r="I843" t="str">
        <f t="shared" si="27"/>
        <v>J4-C1</v>
      </c>
    </row>
    <row r="844" spans="1:9" x14ac:dyDescent="0.25">
      <c r="A844">
        <v>842</v>
      </c>
      <c r="B844" t="s">
        <v>412</v>
      </c>
      <c r="C844" t="s">
        <v>291</v>
      </c>
      <c r="D844" t="s">
        <v>412</v>
      </c>
      <c r="E844" t="s">
        <v>291</v>
      </c>
      <c r="F844" t="s">
        <v>5619</v>
      </c>
      <c r="H844" t="str">
        <f t="shared" si="26"/>
        <v>J4-C2</v>
      </c>
      <c r="I844" t="str">
        <f t="shared" si="27"/>
        <v>J4-C2</v>
      </c>
    </row>
    <row r="845" spans="1:9" x14ac:dyDescent="0.25">
      <c r="A845">
        <v>843</v>
      </c>
      <c r="B845" t="s">
        <v>412</v>
      </c>
      <c r="C845" t="s">
        <v>292</v>
      </c>
      <c r="D845" t="s">
        <v>412</v>
      </c>
      <c r="E845" t="s">
        <v>292</v>
      </c>
      <c r="F845" t="s">
        <v>433</v>
      </c>
      <c r="H845" t="str">
        <f t="shared" si="26"/>
        <v>J4-C3</v>
      </c>
      <c r="I845" t="str">
        <f t="shared" si="27"/>
        <v>J4-C3</v>
      </c>
    </row>
    <row r="846" spans="1:9" x14ac:dyDescent="0.25">
      <c r="A846">
        <v>844</v>
      </c>
      <c r="B846" t="s">
        <v>412</v>
      </c>
      <c r="C846" t="s">
        <v>293</v>
      </c>
      <c r="D846" t="s">
        <v>412</v>
      </c>
      <c r="E846" t="s">
        <v>293</v>
      </c>
      <c r="F846" t="s">
        <v>433</v>
      </c>
      <c r="H846" t="str">
        <f t="shared" si="26"/>
        <v>J4-C4</v>
      </c>
      <c r="I846" t="str">
        <f t="shared" si="27"/>
        <v>J4-C4</v>
      </c>
    </row>
    <row r="847" spans="1:9" x14ac:dyDescent="0.25">
      <c r="A847">
        <v>845</v>
      </c>
      <c r="B847" t="s">
        <v>412</v>
      </c>
      <c r="C847" t="s">
        <v>294</v>
      </c>
      <c r="D847" t="s">
        <v>412</v>
      </c>
      <c r="E847" t="s">
        <v>294</v>
      </c>
      <c r="F847" t="s">
        <v>433</v>
      </c>
      <c r="H847" t="str">
        <f t="shared" si="26"/>
        <v>J4-C5</v>
      </c>
      <c r="I847" t="str">
        <f t="shared" si="27"/>
        <v>J4-C5</v>
      </c>
    </row>
    <row r="848" spans="1:9" x14ac:dyDescent="0.25">
      <c r="A848">
        <v>846</v>
      </c>
      <c r="B848" t="s">
        <v>412</v>
      </c>
      <c r="C848" t="s">
        <v>295</v>
      </c>
      <c r="D848" t="s">
        <v>412</v>
      </c>
      <c r="E848" t="s">
        <v>295</v>
      </c>
      <c r="F848" t="s">
        <v>433</v>
      </c>
      <c r="H848" t="str">
        <f t="shared" si="26"/>
        <v>J4-C6</v>
      </c>
      <c r="I848" t="str">
        <f t="shared" si="27"/>
        <v>J4-C6</v>
      </c>
    </row>
    <row r="849" spans="1:9" x14ac:dyDescent="0.25">
      <c r="A849">
        <v>847</v>
      </c>
      <c r="B849" t="s">
        <v>412</v>
      </c>
      <c r="C849" t="s">
        <v>296</v>
      </c>
      <c r="D849" t="s">
        <v>412</v>
      </c>
      <c r="E849" t="s">
        <v>296</v>
      </c>
      <c r="F849" t="s">
        <v>433</v>
      </c>
      <c r="H849" t="str">
        <f t="shared" si="26"/>
        <v>J4-C7</v>
      </c>
      <c r="I849" t="str">
        <f t="shared" si="27"/>
        <v>J4-C7</v>
      </c>
    </row>
    <row r="850" spans="1:9" x14ac:dyDescent="0.25">
      <c r="A850">
        <v>848</v>
      </c>
      <c r="B850" t="s">
        <v>412</v>
      </c>
      <c r="C850" t="s">
        <v>297</v>
      </c>
      <c r="D850" t="s">
        <v>412</v>
      </c>
      <c r="E850" t="s">
        <v>297</v>
      </c>
      <c r="F850" t="s">
        <v>433</v>
      </c>
      <c r="H850" t="str">
        <f t="shared" si="26"/>
        <v>J4-C8</v>
      </c>
      <c r="I850" t="str">
        <f t="shared" si="27"/>
        <v>J4-C8</v>
      </c>
    </row>
    <row r="851" spans="1:9" x14ac:dyDescent="0.25">
      <c r="A851">
        <v>849</v>
      </c>
      <c r="B851" t="s">
        <v>412</v>
      </c>
      <c r="C851" t="s">
        <v>298</v>
      </c>
      <c r="D851" t="s">
        <v>412</v>
      </c>
      <c r="E851" t="s">
        <v>298</v>
      </c>
      <c r="F851" t="s">
        <v>433</v>
      </c>
      <c r="H851" t="str">
        <f t="shared" si="26"/>
        <v>J4-C9</v>
      </c>
      <c r="I851" t="str">
        <f t="shared" si="27"/>
        <v>J4-C9</v>
      </c>
    </row>
    <row r="852" spans="1:9" x14ac:dyDescent="0.25">
      <c r="A852">
        <v>850</v>
      </c>
      <c r="B852" t="s">
        <v>412</v>
      </c>
      <c r="C852" t="s">
        <v>299</v>
      </c>
      <c r="D852" t="s">
        <v>412</v>
      </c>
      <c r="E852" t="s">
        <v>299</v>
      </c>
      <c r="F852" t="s">
        <v>433</v>
      </c>
      <c r="H852" t="str">
        <f t="shared" si="26"/>
        <v>J4-C10</v>
      </c>
      <c r="I852" t="str">
        <f t="shared" si="27"/>
        <v>J4-C10</v>
      </c>
    </row>
    <row r="853" spans="1:9" x14ac:dyDescent="0.25">
      <c r="A853">
        <v>851</v>
      </c>
      <c r="B853" t="s">
        <v>412</v>
      </c>
      <c r="C853" t="s">
        <v>300</v>
      </c>
      <c r="D853" t="s">
        <v>412</v>
      </c>
      <c r="E853" t="s">
        <v>300</v>
      </c>
      <c r="F853" t="s">
        <v>433</v>
      </c>
      <c r="H853" t="str">
        <f t="shared" si="26"/>
        <v>J4-C11</v>
      </c>
      <c r="I853" t="str">
        <f t="shared" si="27"/>
        <v>J4-C11</v>
      </c>
    </row>
    <row r="854" spans="1:9" x14ac:dyDescent="0.25">
      <c r="A854">
        <v>852</v>
      </c>
      <c r="B854" t="s">
        <v>412</v>
      </c>
      <c r="C854" t="s">
        <v>301</v>
      </c>
      <c r="D854" t="s">
        <v>412</v>
      </c>
      <c r="E854" t="s">
        <v>301</v>
      </c>
      <c r="F854" t="s">
        <v>433</v>
      </c>
      <c r="H854" t="str">
        <f t="shared" si="26"/>
        <v>J4-C12</v>
      </c>
      <c r="I854" t="str">
        <f t="shared" si="27"/>
        <v>J4-C12</v>
      </c>
    </row>
    <row r="855" spans="1:9" x14ac:dyDescent="0.25">
      <c r="A855">
        <v>853</v>
      </c>
      <c r="B855" t="s">
        <v>412</v>
      </c>
      <c r="C855" t="s">
        <v>302</v>
      </c>
      <c r="D855" t="s">
        <v>412</v>
      </c>
      <c r="E855" t="s">
        <v>302</v>
      </c>
      <c r="F855" t="s">
        <v>433</v>
      </c>
      <c r="H855" t="str">
        <f t="shared" si="26"/>
        <v>J4-C13</v>
      </c>
      <c r="I855" t="str">
        <f t="shared" si="27"/>
        <v>J4-C13</v>
      </c>
    </row>
    <row r="856" spans="1:9" x14ac:dyDescent="0.25">
      <c r="A856">
        <v>854</v>
      </c>
      <c r="B856" t="s">
        <v>412</v>
      </c>
      <c r="C856" t="s">
        <v>303</v>
      </c>
      <c r="D856" t="s">
        <v>412</v>
      </c>
      <c r="E856" t="s">
        <v>303</v>
      </c>
      <c r="F856" t="s">
        <v>433</v>
      </c>
      <c r="H856" t="str">
        <f t="shared" si="26"/>
        <v>J4-C14</v>
      </c>
      <c r="I856" t="str">
        <f t="shared" si="27"/>
        <v>J4-C14</v>
      </c>
    </row>
    <row r="857" spans="1:9" x14ac:dyDescent="0.25">
      <c r="A857">
        <v>855</v>
      </c>
      <c r="B857" t="s">
        <v>412</v>
      </c>
      <c r="C857" t="s">
        <v>304</v>
      </c>
      <c r="D857" t="s">
        <v>412</v>
      </c>
      <c r="E857" t="s">
        <v>304</v>
      </c>
      <c r="F857" t="s">
        <v>433</v>
      </c>
      <c r="H857" t="str">
        <f t="shared" si="26"/>
        <v>J4-C15</v>
      </c>
      <c r="I857" t="str">
        <f t="shared" si="27"/>
        <v>J4-C15</v>
      </c>
    </row>
    <row r="858" spans="1:9" x14ac:dyDescent="0.25">
      <c r="A858">
        <v>856</v>
      </c>
      <c r="B858" t="s">
        <v>412</v>
      </c>
      <c r="C858" t="s">
        <v>305</v>
      </c>
      <c r="D858" t="s">
        <v>412</v>
      </c>
      <c r="E858" t="s">
        <v>305</v>
      </c>
      <c r="F858" t="s">
        <v>433</v>
      </c>
      <c r="H858" t="str">
        <f t="shared" si="26"/>
        <v>J4-C16</v>
      </c>
      <c r="I858" t="str">
        <f t="shared" si="27"/>
        <v>J4-C16</v>
      </c>
    </row>
    <row r="859" spans="1:9" x14ac:dyDescent="0.25">
      <c r="A859">
        <v>857</v>
      </c>
      <c r="B859" t="s">
        <v>412</v>
      </c>
      <c r="C859" t="s">
        <v>306</v>
      </c>
      <c r="D859" t="s">
        <v>412</v>
      </c>
      <c r="E859" t="s">
        <v>306</v>
      </c>
      <c r="F859" t="s">
        <v>433</v>
      </c>
      <c r="H859" t="str">
        <f t="shared" si="26"/>
        <v>J4-C17</v>
      </c>
      <c r="I859" t="str">
        <f t="shared" si="27"/>
        <v>J4-C17</v>
      </c>
    </row>
    <row r="860" spans="1:9" x14ac:dyDescent="0.25">
      <c r="A860">
        <v>858</v>
      </c>
      <c r="B860" t="s">
        <v>412</v>
      </c>
      <c r="C860" t="s">
        <v>307</v>
      </c>
      <c r="D860" t="s">
        <v>412</v>
      </c>
      <c r="E860" t="s">
        <v>307</v>
      </c>
      <c r="F860" t="s">
        <v>433</v>
      </c>
      <c r="H860" t="str">
        <f t="shared" si="26"/>
        <v>J4-C18</v>
      </c>
      <c r="I860" t="str">
        <f t="shared" si="27"/>
        <v>J4-C18</v>
      </c>
    </row>
    <row r="861" spans="1:9" x14ac:dyDescent="0.25">
      <c r="A861">
        <v>859</v>
      </c>
      <c r="B861" t="s">
        <v>412</v>
      </c>
      <c r="C861" t="s">
        <v>308</v>
      </c>
      <c r="D861" t="s">
        <v>412</v>
      </c>
      <c r="E861" t="s">
        <v>308</v>
      </c>
      <c r="F861" t="s">
        <v>433</v>
      </c>
      <c r="H861" t="str">
        <f t="shared" si="26"/>
        <v>J4-C19</v>
      </c>
      <c r="I861" t="str">
        <f t="shared" si="27"/>
        <v>J4-C19</v>
      </c>
    </row>
    <row r="862" spans="1:9" x14ac:dyDescent="0.25">
      <c r="A862">
        <v>860</v>
      </c>
      <c r="B862" t="s">
        <v>412</v>
      </c>
      <c r="C862" t="s">
        <v>309</v>
      </c>
      <c r="D862" t="s">
        <v>412</v>
      </c>
      <c r="E862" t="s">
        <v>309</v>
      </c>
      <c r="F862" t="s">
        <v>433</v>
      </c>
      <c r="H862" t="str">
        <f t="shared" si="26"/>
        <v>J4-C20</v>
      </c>
      <c r="I862" t="str">
        <f t="shared" si="27"/>
        <v>J4-C20</v>
      </c>
    </row>
    <row r="863" spans="1:9" x14ac:dyDescent="0.25">
      <c r="A863">
        <v>861</v>
      </c>
      <c r="B863" t="s">
        <v>412</v>
      </c>
      <c r="C863" t="s">
        <v>310</v>
      </c>
      <c r="D863" t="s">
        <v>412</v>
      </c>
      <c r="E863" t="s">
        <v>310</v>
      </c>
      <c r="F863" t="s">
        <v>5625</v>
      </c>
      <c r="H863" t="str">
        <f t="shared" si="26"/>
        <v>J4-C21</v>
      </c>
      <c r="I863" t="str">
        <f t="shared" si="27"/>
        <v>J4-C21</v>
      </c>
    </row>
    <row r="864" spans="1:9" x14ac:dyDescent="0.25">
      <c r="A864">
        <v>862</v>
      </c>
      <c r="B864" t="s">
        <v>412</v>
      </c>
      <c r="C864" t="s">
        <v>311</v>
      </c>
      <c r="D864" t="s">
        <v>412</v>
      </c>
      <c r="E864" t="s">
        <v>311</v>
      </c>
      <c r="F864" t="s">
        <v>433</v>
      </c>
      <c r="H864" t="str">
        <f t="shared" si="26"/>
        <v>J4-C22</v>
      </c>
      <c r="I864" t="str">
        <f t="shared" si="27"/>
        <v>J4-C22</v>
      </c>
    </row>
    <row r="865" spans="1:9" x14ac:dyDescent="0.25">
      <c r="A865">
        <v>863</v>
      </c>
      <c r="B865" t="s">
        <v>412</v>
      </c>
      <c r="C865" t="s">
        <v>312</v>
      </c>
      <c r="D865" t="s">
        <v>412</v>
      </c>
      <c r="E865" t="s">
        <v>312</v>
      </c>
      <c r="F865" t="s">
        <v>433</v>
      </c>
      <c r="H865" t="str">
        <f t="shared" si="26"/>
        <v>J4-C23</v>
      </c>
      <c r="I865" t="str">
        <f t="shared" si="27"/>
        <v>J4-C23</v>
      </c>
    </row>
    <row r="866" spans="1:9" x14ac:dyDescent="0.25">
      <c r="A866">
        <v>864</v>
      </c>
      <c r="B866" t="s">
        <v>412</v>
      </c>
      <c r="C866" t="s">
        <v>313</v>
      </c>
      <c r="D866" t="s">
        <v>412</v>
      </c>
      <c r="E866" t="s">
        <v>313</v>
      </c>
      <c r="F866" t="s">
        <v>433</v>
      </c>
      <c r="H866" t="str">
        <f t="shared" si="26"/>
        <v>J4-C24</v>
      </c>
      <c r="I866" t="str">
        <f t="shared" si="27"/>
        <v>J4-C24</v>
      </c>
    </row>
    <row r="867" spans="1:9" x14ac:dyDescent="0.25">
      <c r="A867">
        <v>865</v>
      </c>
      <c r="B867" t="s">
        <v>412</v>
      </c>
      <c r="C867" t="s">
        <v>314</v>
      </c>
      <c r="D867" t="s">
        <v>412</v>
      </c>
      <c r="E867" t="s">
        <v>314</v>
      </c>
      <c r="F867" t="s">
        <v>433</v>
      </c>
      <c r="H867" t="str">
        <f t="shared" si="26"/>
        <v>J4-C25</v>
      </c>
      <c r="I867" t="str">
        <f t="shared" si="27"/>
        <v>J4-C25</v>
      </c>
    </row>
    <row r="868" spans="1:9" x14ac:dyDescent="0.25">
      <c r="A868">
        <v>866</v>
      </c>
      <c r="B868" t="s">
        <v>412</v>
      </c>
      <c r="C868" t="s">
        <v>315</v>
      </c>
      <c r="D868" t="s">
        <v>412</v>
      </c>
      <c r="E868" t="s">
        <v>315</v>
      </c>
      <c r="F868" t="s">
        <v>433</v>
      </c>
      <c r="H868" t="str">
        <f t="shared" si="26"/>
        <v>J4-C26</v>
      </c>
      <c r="I868" t="str">
        <f t="shared" si="27"/>
        <v>J4-C26</v>
      </c>
    </row>
    <row r="869" spans="1:9" x14ac:dyDescent="0.25">
      <c r="A869">
        <v>867</v>
      </c>
      <c r="B869" t="s">
        <v>412</v>
      </c>
      <c r="C869" t="s">
        <v>316</v>
      </c>
      <c r="D869" t="s">
        <v>412</v>
      </c>
      <c r="E869" t="s">
        <v>316</v>
      </c>
      <c r="F869" t="s">
        <v>433</v>
      </c>
      <c r="H869" t="str">
        <f t="shared" si="26"/>
        <v>J4-C27</v>
      </c>
      <c r="I869" t="str">
        <f t="shared" si="27"/>
        <v>J4-C27</v>
      </c>
    </row>
    <row r="870" spans="1:9" x14ac:dyDescent="0.25">
      <c r="A870">
        <v>868</v>
      </c>
      <c r="B870" t="s">
        <v>412</v>
      </c>
      <c r="C870" t="s">
        <v>317</v>
      </c>
      <c r="D870" t="s">
        <v>412</v>
      </c>
      <c r="E870" t="s">
        <v>317</v>
      </c>
      <c r="F870" t="s">
        <v>433</v>
      </c>
      <c r="H870" t="str">
        <f t="shared" si="26"/>
        <v>J4-C28</v>
      </c>
      <c r="I870" t="str">
        <f t="shared" si="27"/>
        <v>J4-C28</v>
      </c>
    </row>
    <row r="871" spans="1:9" x14ac:dyDescent="0.25">
      <c r="A871">
        <v>869</v>
      </c>
      <c r="B871" t="s">
        <v>412</v>
      </c>
      <c r="C871" t="s">
        <v>318</v>
      </c>
      <c r="D871" t="s">
        <v>412</v>
      </c>
      <c r="E871" t="s">
        <v>318</v>
      </c>
      <c r="F871" t="s">
        <v>433</v>
      </c>
      <c r="H871" t="str">
        <f t="shared" si="26"/>
        <v>J4-C29</v>
      </c>
      <c r="I871" t="str">
        <f t="shared" si="27"/>
        <v>J4-C29</v>
      </c>
    </row>
    <row r="872" spans="1:9" x14ac:dyDescent="0.25">
      <c r="A872">
        <v>870</v>
      </c>
      <c r="B872" t="s">
        <v>412</v>
      </c>
      <c r="C872" t="s">
        <v>319</v>
      </c>
      <c r="D872" t="s">
        <v>412</v>
      </c>
      <c r="E872" t="s">
        <v>319</v>
      </c>
      <c r="F872" t="s">
        <v>5625</v>
      </c>
      <c r="H872" t="str">
        <f t="shared" si="26"/>
        <v>J4-C30</v>
      </c>
      <c r="I872" t="str">
        <f t="shared" si="27"/>
        <v>J4-C30</v>
      </c>
    </row>
    <row r="873" spans="1:9" x14ac:dyDescent="0.25">
      <c r="A873">
        <v>871</v>
      </c>
      <c r="B873" t="s">
        <v>412</v>
      </c>
      <c r="C873" t="s">
        <v>320</v>
      </c>
      <c r="D873" t="s">
        <v>412</v>
      </c>
      <c r="E873" t="s">
        <v>320</v>
      </c>
      <c r="F873" t="s">
        <v>433</v>
      </c>
      <c r="H873" t="str">
        <f t="shared" si="26"/>
        <v>J4-C31</v>
      </c>
      <c r="I873" t="str">
        <f t="shared" si="27"/>
        <v>J4-C31</v>
      </c>
    </row>
    <row r="874" spans="1:9" x14ac:dyDescent="0.25">
      <c r="A874">
        <v>872</v>
      </c>
      <c r="B874" t="s">
        <v>412</v>
      </c>
      <c r="C874" t="s">
        <v>321</v>
      </c>
      <c r="D874" t="s">
        <v>412</v>
      </c>
      <c r="E874" t="s">
        <v>321</v>
      </c>
      <c r="F874" t="s">
        <v>433</v>
      </c>
      <c r="H874" t="str">
        <f t="shared" si="26"/>
        <v>J4-C32</v>
      </c>
      <c r="I874" t="str">
        <f t="shared" si="27"/>
        <v>J4-C32</v>
      </c>
    </row>
    <row r="875" spans="1:9" x14ac:dyDescent="0.25">
      <c r="A875">
        <v>873</v>
      </c>
      <c r="B875" t="s">
        <v>412</v>
      </c>
      <c r="C875" t="s">
        <v>322</v>
      </c>
      <c r="D875" t="s">
        <v>412</v>
      </c>
      <c r="E875" t="s">
        <v>322</v>
      </c>
      <c r="F875" t="s">
        <v>433</v>
      </c>
      <c r="H875" t="str">
        <f t="shared" si="26"/>
        <v>J4-C33</v>
      </c>
      <c r="I875" t="str">
        <f t="shared" si="27"/>
        <v>J4-C33</v>
      </c>
    </row>
    <row r="876" spans="1:9" x14ac:dyDescent="0.25">
      <c r="A876">
        <v>874</v>
      </c>
      <c r="B876" t="s">
        <v>412</v>
      </c>
      <c r="C876" t="s">
        <v>323</v>
      </c>
      <c r="D876" t="s">
        <v>412</v>
      </c>
      <c r="E876" t="s">
        <v>323</v>
      </c>
      <c r="F876" t="s">
        <v>433</v>
      </c>
      <c r="H876" t="str">
        <f t="shared" si="26"/>
        <v>J4-C34</v>
      </c>
      <c r="I876" t="str">
        <f t="shared" si="27"/>
        <v>J4-C34</v>
      </c>
    </row>
    <row r="877" spans="1:9" x14ac:dyDescent="0.25">
      <c r="A877">
        <v>875</v>
      </c>
      <c r="B877" t="s">
        <v>412</v>
      </c>
      <c r="C877" t="s">
        <v>324</v>
      </c>
      <c r="D877" t="s">
        <v>412</v>
      </c>
      <c r="E877" t="s">
        <v>324</v>
      </c>
      <c r="F877" t="s">
        <v>433</v>
      </c>
      <c r="H877" t="str">
        <f t="shared" si="26"/>
        <v>J4-C35</v>
      </c>
      <c r="I877" t="str">
        <f t="shared" si="27"/>
        <v>J4-C35</v>
      </c>
    </row>
    <row r="878" spans="1:9" x14ac:dyDescent="0.25">
      <c r="A878">
        <v>876</v>
      </c>
      <c r="B878" t="s">
        <v>412</v>
      </c>
      <c r="C878" t="s">
        <v>325</v>
      </c>
      <c r="D878" t="s">
        <v>412</v>
      </c>
      <c r="E878" t="s">
        <v>325</v>
      </c>
      <c r="F878" t="s">
        <v>433</v>
      </c>
      <c r="H878" t="str">
        <f t="shared" si="26"/>
        <v>J4-C36</v>
      </c>
      <c r="I878" t="str">
        <f t="shared" si="27"/>
        <v>J4-C36</v>
      </c>
    </row>
    <row r="879" spans="1:9" x14ac:dyDescent="0.25">
      <c r="A879">
        <v>877</v>
      </c>
      <c r="B879" t="s">
        <v>412</v>
      </c>
      <c r="C879" t="s">
        <v>326</v>
      </c>
      <c r="D879" t="s">
        <v>412</v>
      </c>
      <c r="E879" t="s">
        <v>326</v>
      </c>
      <c r="F879" t="s">
        <v>433</v>
      </c>
      <c r="H879" t="str">
        <f t="shared" si="26"/>
        <v>J4-C37</v>
      </c>
      <c r="I879" t="str">
        <f t="shared" si="27"/>
        <v>J4-C37</v>
      </c>
    </row>
    <row r="880" spans="1:9" x14ac:dyDescent="0.25">
      <c r="A880">
        <v>878</v>
      </c>
      <c r="B880" t="s">
        <v>412</v>
      </c>
      <c r="C880" t="s">
        <v>327</v>
      </c>
      <c r="D880" t="s">
        <v>412</v>
      </c>
      <c r="E880" t="s">
        <v>327</v>
      </c>
      <c r="F880" t="s">
        <v>433</v>
      </c>
      <c r="H880" t="str">
        <f t="shared" si="26"/>
        <v>J4-C38</v>
      </c>
      <c r="I880" t="str">
        <f t="shared" si="27"/>
        <v>J4-C38</v>
      </c>
    </row>
    <row r="881" spans="1:9" x14ac:dyDescent="0.25">
      <c r="A881">
        <v>879</v>
      </c>
      <c r="B881" t="s">
        <v>412</v>
      </c>
      <c r="C881" t="s">
        <v>328</v>
      </c>
      <c r="D881" t="s">
        <v>412</v>
      </c>
      <c r="E881" t="s">
        <v>328</v>
      </c>
      <c r="F881" t="s">
        <v>5625</v>
      </c>
      <c r="H881" t="str">
        <f t="shared" si="26"/>
        <v>J4-C39</v>
      </c>
      <c r="I881" t="str">
        <f t="shared" si="27"/>
        <v>J4-C39</v>
      </c>
    </row>
    <row r="882" spans="1:9" x14ac:dyDescent="0.25">
      <c r="A882">
        <v>880</v>
      </c>
      <c r="B882" t="s">
        <v>412</v>
      </c>
      <c r="C882" t="s">
        <v>329</v>
      </c>
      <c r="D882" t="s">
        <v>412</v>
      </c>
      <c r="E882" t="s">
        <v>329</v>
      </c>
      <c r="F882" t="s">
        <v>433</v>
      </c>
      <c r="H882" t="str">
        <f t="shared" si="26"/>
        <v>J4-C40</v>
      </c>
      <c r="I882" t="str">
        <f t="shared" si="27"/>
        <v>J4-C40</v>
      </c>
    </row>
    <row r="883" spans="1:9" x14ac:dyDescent="0.25">
      <c r="A883">
        <v>881</v>
      </c>
      <c r="B883" t="s">
        <v>412</v>
      </c>
      <c r="C883" t="s">
        <v>330</v>
      </c>
      <c r="D883" t="s">
        <v>412</v>
      </c>
      <c r="E883" t="s">
        <v>330</v>
      </c>
      <c r="F883" t="s">
        <v>433</v>
      </c>
      <c r="H883" t="str">
        <f t="shared" si="26"/>
        <v>J4-C41</v>
      </c>
      <c r="I883" t="str">
        <f t="shared" si="27"/>
        <v>J4-C41</v>
      </c>
    </row>
    <row r="884" spans="1:9" x14ac:dyDescent="0.25">
      <c r="A884">
        <v>882</v>
      </c>
      <c r="B884" t="s">
        <v>412</v>
      </c>
      <c r="C884" t="s">
        <v>331</v>
      </c>
      <c r="D884" t="s">
        <v>412</v>
      </c>
      <c r="E884" t="s">
        <v>331</v>
      </c>
      <c r="F884" t="s">
        <v>433</v>
      </c>
      <c r="H884" t="str">
        <f t="shared" si="26"/>
        <v>J4-C42</v>
      </c>
      <c r="I884" t="str">
        <f t="shared" si="27"/>
        <v>J4-C42</v>
      </c>
    </row>
    <row r="885" spans="1:9" x14ac:dyDescent="0.25">
      <c r="A885">
        <v>883</v>
      </c>
      <c r="B885" t="s">
        <v>412</v>
      </c>
      <c r="C885" t="s">
        <v>332</v>
      </c>
      <c r="D885" t="s">
        <v>412</v>
      </c>
      <c r="E885" t="s">
        <v>332</v>
      </c>
      <c r="F885" t="s">
        <v>433</v>
      </c>
      <c r="H885" t="str">
        <f t="shared" si="26"/>
        <v>J4-C43</v>
      </c>
      <c r="I885" t="str">
        <f t="shared" si="27"/>
        <v>J4-C43</v>
      </c>
    </row>
    <row r="886" spans="1:9" x14ac:dyDescent="0.25">
      <c r="A886">
        <v>884</v>
      </c>
      <c r="B886" t="s">
        <v>412</v>
      </c>
      <c r="C886" t="s">
        <v>333</v>
      </c>
      <c r="D886" t="s">
        <v>412</v>
      </c>
      <c r="E886" t="s">
        <v>333</v>
      </c>
      <c r="F886" t="s">
        <v>433</v>
      </c>
      <c r="H886" t="str">
        <f t="shared" si="26"/>
        <v>J4-C44</v>
      </c>
      <c r="I886" t="str">
        <f t="shared" si="27"/>
        <v>J4-C44</v>
      </c>
    </row>
    <row r="887" spans="1:9" x14ac:dyDescent="0.25">
      <c r="A887">
        <v>885</v>
      </c>
      <c r="B887" t="s">
        <v>412</v>
      </c>
      <c r="C887" t="s">
        <v>334</v>
      </c>
      <c r="D887" t="s">
        <v>412</v>
      </c>
      <c r="E887" t="s">
        <v>334</v>
      </c>
      <c r="F887" t="s">
        <v>433</v>
      </c>
      <c r="H887" t="str">
        <f t="shared" si="26"/>
        <v>J4-C45</v>
      </c>
      <c r="I887" t="str">
        <f t="shared" si="27"/>
        <v>J4-C45</v>
      </c>
    </row>
    <row r="888" spans="1:9" x14ac:dyDescent="0.25">
      <c r="A888">
        <v>886</v>
      </c>
      <c r="B888" t="s">
        <v>412</v>
      </c>
      <c r="C888" t="s">
        <v>335</v>
      </c>
      <c r="D888" t="s">
        <v>412</v>
      </c>
      <c r="E888" t="s">
        <v>335</v>
      </c>
      <c r="F888" t="s">
        <v>433</v>
      </c>
      <c r="H888" t="str">
        <f t="shared" si="26"/>
        <v>J4-C46</v>
      </c>
      <c r="I888" t="str">
        <f t="shared" si="27"/>
        <v>J4-C46</v>
      </c>
    </row>
    <row r="889" spans="1:9" x14ac:dyDescent="0.25">
      <c r="A889">
        <v>887</v>
      </c>
      <c r="B889" t="s">
        <v>412</v>
      </c>
      <c r="C889" t="s">
        <v>336</v>
      </c>
      <c r="D889" t="s">
        <v>412</v>
      </c>
      <c r="E889" t="s">
        <v>336</v>
      </c>
      <c r="F889" t="s">
        <v>433</v>
      </c>
      <c r="H889" t="str">
        <f t="shared" si="26"/>
        <v>J4-C47</v>
      </c>
      <c r="I889" t="str">
        <f t="shared" si="27"/>
        <v>J4-C47</v>
      </c>
    </row>
    <row r="890" spans="1:9" x14ac:dyDescent="0.25">
      <c r="A890">
        <v>888</v>
      </c>
      <c r="B890" t="s">
        <v>412</v>
      </c>
      <c r="C890" t="s">
        <v>337</v>
      </c>
      <c r="D890" t="s">
        <v>412</v>
      </c>
      <c r="E890" t="s">
        <v>337</v>
      </c>
      <c r="F890" t="s">
        <v>433</v>
      </c>
      <c r="H890" t="str">
        <f t="shared" si="26"/>
        <v>J4-C48</v>
      </c>
      <c r="I890" t="str">
        <f t="shared" si="27"/>
        <v>J4-C48</v>
      </c>
    </row>
    <row r="891" spans="1:9" x14ac:dyDescent="0.25">
      <c r="A891">
        <v>889</v>
      </c>
      <c r="B891" t="s">
        <v>412</v>
      </c>
      <c r="C891" t="s">
        <v>338</v>
      </c>
      <c r="D891" t="s">
        <v>412</v>
      </c>
      <c r="E891" t="s">
        <v>338</v>
      </c>
      <c r="F891" t="s">
        <v>433</v>
      </c>
      <c r="H891" t="str">
        <f t="shared" si="26"/>
        <v>J4-C49</v>
      </c>
      <c r="I891" t="str">
        <f t="shared" si="27"/>
        <v>J4-C49</v>
      </c>
    </row>
    <row r="892" spans="1:9" x14ac:dyDescent="0.25">
      <c r="A892">
        <v>890</v>
      </c>
      <c r="B892" t="s">
        <v>412</v>
      </c>
      <c r="C892" t="s">
        <v>339</v>
      </c>
      <c r="D892" t="s">
        <v>412</v>
      </c>
      <c r="E892" t="s">
        <v>339</v>
      </c>
      <c r="F892" t="s">
        <v>433</v>
      </c>
      <c r="H892" t="str">
        <f t="shared" si="26"/>
        <v>J4-C50</v>
      </c>
      <c r="I892" t="str">
        <f t="shared" si="27"/>
        <v>J4-C50</v>
      </c>
    </row>
    <row r="893" spans="1:9" x14ac:dyDescent="0.25">
      <c r="A893">
        <v>891</v>
      </c>
      <c r="B893" t="s">
        <v>412</v>
      </c>
      <c r="C893" t="s">
        <v>340</v>
      </c>
      <c r="D893" t="s">
        <v>412</v>
      </c>
      <c r="E893" t="s">
        <v>340</v>
      </c>
      <c r="F893" t="s">
        <v>433</v>
      </c>
      <c r="H893" t="str">
        <f t="shared" si="26"/>
        <v>J4-C51</v>
      </c>
      <c r="I893" t="str">
        <f t="shared" si="27"/>
        <v>J4-C51</v>
      </c>
    </row>
    <row r="894" spans="1:9" x14ac:dyDescent="0.25">
      <c r="A894">
        <v>892</v>
      </c>
      <c r="B894" t="s">
        <v>412</v>
      </c>
      <c r="C894" t="s">
        <v>341</v>
      </c>
      <c r="D894" t="s">
        <v>412</v>
      </c>
      <c r="E894" t="s">
        <v>341</v>
      </c>
      <c r="F894" t="s">
        <v>433</v>
      </c>
      <c r="H894" t="str">
        <f t="shared" si="26"/>
        <v>J4-C52</v>
      </c>
      <c r="I894" t="str">
        <f t="shared" si="27"/>
        <v>J4-C52</v>
      </c>
    </row>
    <row r="895" spans="1:9" x14ac:dyDescent="0.25">
      <c r="A895">
        <v>893</v>
      </c>
      <c r="B895" t="s">
        <v>412</v>
      </c>
      <c r="C895" t="s">
        <v>342</v>
      </c>
      <c r="D895" t="s">
        <v>412</v>
      </c>
      <c r="E895" t="s">
        <v>342</v>
      </c>
      <c r="F895" t="s">
        <v>433</v>
      </c>
      <c r="H895" t="str">
        <f t="shared" si="26"/>
        <v>J4-C53</v>
      </c>
      <c r="I895" t="str">
        <f t="shared" si="27"/>
        <v>J4-C53</v>
      </c>
    </row>
    <row r="896" spans="1:9" x14ac:dyDescent="0.25">
      <c r="A896">
        <v>894</v>
      </c>
      <c r="B896" t="s">
        <v>412</v>
      </c>
      <c r="C896" t="s">
        <v>343</v>
      </c>
      <c r="D896" t="s">
        <v>412</v>
      </c>
      <c r="E896" t="s">
        <v>343</v>
      </c>
      <c r="F896" t="s">
        <v>433</v>
      </c>
      <c r="H896" t="str">
        <f t="shared" si="26"/>
        <v>J4-C54</v>
      </c>
      <c r="I896" t="str">
        <f t="shared" si="27"/>
        <v>J4-C54</v>
      </c>
    </row>
    <row r="897" spans="1:9" x14ac:dyDescent="0.25">
      <c r="A897">
        <v>895</v>
      </c>
      <c r="B897" t="s">
        <v>412</v>
      </c>
      <c r="C897" t="s">
        <v>344</v>
      </c>
      <c r="D897" t="s">
        <v>412</v>
      </c>
      <c r="E897" t="s">
        <v>344</v>
      </c>
      <c r="F897" t="s">
        <v>433</v>
      </c>
      <c r="H897" t="str">
        <f t="shared" si="26"/>
        <v>J4-C55</v>
      </c>
      <c r="I897" t="str">
        <f t="shared" si="27"/>
        <v>J4-C55</v>
      </c>
    </row>
    <row r="898" spans="1:9" x14ac:dyDescent="0.25">
      <c r="A898">
        <v>896</v>
      </c>
      <c r="B898" t="s">
        <v>412</v>
      </c>
      <c r="C898" t="s">
        <v>345</v>
      </c>
      <c r="D898" t="s">
        <v>412</v>
      </c>
      <c r="E898" t="s">
        <v>345</v>
      </c>
      <c r="F898" t="s">
        <v>433</v>
      </c>
      <c r="H898" t="str">
        <f t="shared" si="26"/>
        <v>J4-C56</v>
      </c>
      <c r="I898" t="str">
        <f t="shared" si="27"/>
        <v>J4-C56</v>
      </c>
    </row>
    <row r="899" spans="1:9" x14ac:dyDescent="0.25">
      <c r="A899">
        <v>897</v>
      </c>
      <c r="B899" t="s">
        <v>412</v>
      </c>
      <c r="C899" t="s">
        <v>346</v>
      </c>
      <c r="D899" t="s">
        <v>412</v>
      </c>
      <c r="E899" t="s">
        <v>346</v>
      </c>
      <c r="F899" t="s">
        <v>433</v>
      </c>
      <c r="H899" t="str">
        <f t="shared" si="26"/>
        <v>J4-C57</v>
      </c>
      <c r="I899" t="str">
        <f t="shared" si="27"/>
        <v>J4-C57</v>
      </c>
    </row>
    <row r="900" spans="1:9" x14ac:dyDescent="0.25">
      <c r="A900">
        <v>898</v>
      </c>
      <c r="B900" t="s">
        <v>412</v>
      </c>
      <c r="C900" t="s">
        <v>347</v>
      </c>
      <c r="D900" t="s">
        <v>412</v>
      </c>
      <c r="E900" t="s">
        <v>347</v>
      </c>
      <c r="F900" t="s">
        <v>433</v>
      </c>
      <c r="H900" t="str">
        <f t="shared" ref="H900:H962" si="28">B900&amp;"-"&amp;C900</f>
        <v>J4-C58</v>
      </c>
      <c r="I900" t="str">
        <f t="shared" ref="I900:I962" si="29">D900&amp;"-"&amp;E900</f>
        <v>J4-C58</v>
      </c>
    </row>
    <row r="901" spans="1:9" x14ac:dyDescent="0.25">
      <c r="A901">
        <v>899</v>
      </c>
      <c r="B901" t="s">
        <v>412</v>
      </c>
      <c r="C901" t="s">
        <v>348</v>
      </c>
      <c r="D901" t="s">
        <v>412</v>
      </c>
      <c r="E901" t="s">
        <v>348</v>
      </c>
      <c r="F901" t="s">
        <v>433</v>
      </c>
      <c r="H901" t="str">
        <f t="shared" si="28"/>
        <v>J4-C59</v>
      </c>
      <c r="I901" t="str">
        <f t="shared" si="29"/>
        <v>J4-C59</v>
      </c>
    </row>
    <row r="902" spans="1:9" x14ac:dyDescent="0.25">
      <c r="A902">
        <v>900</v>
      </c>
      <c r="B902" t="s">
        <v>412</v>
      </c>
      <c r="C902" t="s">
        <v>349</v>
      </c>
      <c r="D902" t="s">
        <v>412</v>
      </c>
      <c r="E902" t="s">
        <v>349</v>
      </c>
      <c r="F902" t="s">
        <v>433</v>
      </c>
      <c r="H902" t="str">
        <f t="shared" si="28"/>
        <v>J4-C60</v>
      </c>
      <c r="I902" t="str">
        <f t="shared" si="29"/>
        <v>J4-C60</v>
      </c>
    </row>
    <row r="903" spans="1:9" x14ac:dyDescent="0.25">
      <c r="A903">
        <v>901</v>
      </c>
      <c r="B903" t="s">
        <v>412</v>
      </c>
      <c r="C903" t="s">
        <v>350</v>
      </c>
      <c r="D903" t="s">
        <v>412</v>
      </c>
      <c r="E903" t="s">
        <v>350</v>
      </c>
      <c r="F903" t="s">
        <v>5619</v>
      </c>
      <c r="H903" t="str">
        <f t="shared" si="28"/>
        <v>J4-D1</v>
      </c>
      <c r="I903" t="str">
        <f t="shared" si="29"/>
        <v>J4-D1</v>
      </c>
    </row>
    <row r="904" spans="1:9" x14ac:dyDescent="0.25">
      <c r="A904">
        <v>902</v>
      </c>
      <c r="B904" t="s">
        <v>412</v>
      </c>
      <c r="C904" t="s">
        <v>351</v>
      </c>
      <c r="D904" t="s">
        <v>412</v>
      </c>
      <c r="E904" t="s">
        <v>351</v>
      </c>
      <c r="F904" t="s">
        <v>5619</v>
      </c>
      <c r="H904" t="str">
        <f t="shared" si="28"/>
        <v>J4-D2</v>
      </c>
      <c r="I904" t="str">
        <f t="shared" si="29"/>
        <v>J4-D2</v>
      </c>
    </row>
    <row r="905" spans="1:9" x14ac:dyDescent="0.25">
      <c r="A905">
        <v>903</v>
      </c>
      <c r="B905" t="s">
        <v>412</v>
      </c>
      <c r="C905" t="s">
        <v>352</v>
      </c>
      <c r="D905" t="s">
        <v>412</v>
      </c>
      <c r="E905" t="s">
        <v>352</v>
      </c>
      <c r="F905" t="s">
        <v>5619</v>
      </c>
      <c r="H905" t="str">
        <f t="shared" si="28"/>
        <v>J4-D3</v>
      </c>
      <c r="I905" t="str">
        <f t="shared" si="29"/>
        <v>J4-D3</v>
      </c>
    </row>
    <row r="906" spans="1:9" x14ac:dyDescent="0.25">
      <c r="A906">
        <v>904</v>
      </c>
      <c r="B906" t="s">
        <v>412</v>
      </c>
      <c r="C906" t="s">
        <v>353</v>
      </c>
      <c r="D906" t="s">
        <v>412</v>
      </c>
      <c r="E906" t="s">
        <v>353</v>
      </c>
      <c r="F906" t="s">
        <v>5619</v>
      </c>
      <c r="H906" t="str">
        <f t="shared" si="28"/>
        <v>J4-D4</v>
      </c>
      <c r="I906" t="str">
        <f t="shared" si="29"/>
        <v>J4-D4</v>
      </c>
    </row>
    <row r="907" spans="1:9" x14ac:dyDescent="0.25">
      <c r="A907">
        <v>905</v>
      </c>
      <c r="B907" t="s">
        <v>412</v>
      </c>
      <c r="C907" t="s">
        <v>354</v>
      </c>
      <c r="D907" t="s">
        <v>412</v>
      </c>
      <c r="E907" t="s">
        <v>354</v>
      </c>
      <c r="F907" t="s">
        <v>433</v>
      </c>
      <c r="H907" t="str">
        <f t="shared" si="28"/>
        <v>J4-D5</v>
      </c>
      <c r="I907" t="str">
        <f t="shared" si="29"/>
        <v>J4-D5</v>
      </c>
    </row>
    <row r="908" spans="1:9" x14ac:dyDescent="0.25">
      <c r="A908">
        <v>906</v>
      </c>
      <c r="B908" t="s">
        <v>412</v>
      </c>
      <c r="C908" t="s">
        <v>355</v>
      </c>
      <c r="D908" t="s">
        <v>412</v>
      </c>
      <c r="E908" t="s">
        <v>355</v>
      </c>
      <c r="F908" t="s">
        <v>5619</v>
      </c>
      <c r="H908" t="str">
        <f t="shared" si="28"/>
        <v>J4-D6</v>
      </c>
      <c r="I908" t="str">
        <f t="shared" si="29"/>
        <v>J4-D6</v>
      </c>
    </row>
    <row r="909" spans="1:9" x14ac:dyDescent="0.25">
      <c r="A909">
        <v>907</v>
      </c>
      <c r="B909" t="s">
        <v>412</v>
      </c>
      <c r="C909" t="s">
        <v>356</v>
      </c>
      <c r="D909" t="s">
        <v>412</v>
      </c>
      <c r="E909" t="s">
        <v>356</v>
      </c>
      <c r="F909" t="s">
        <v>5619</v>
      </c>
      <c r="H909" t="str">
        <f t="shared" si="28"/>
        <v>J4-D7</v>
      </c>
      <c r="I909" t="str">
        <f t="shared" si="29"/>
        <v>J4-D7</v>
      </c>
    </row>
    <row r="910" spans="1:9" x14ac:dyDescent="0.25">
      <c r="A910">
        <v>908</v>
      </c>
      <c r="B910" t="s">
        <v>412</v>
      </c>
      <c r="C910" t="s">
        <v>357</v>
      </c>
      <c r="D910" t="s">
        <v>412</v>
      </c>
      <c r="E910" t="s">
        <v>357</v>
      </c>
      <c r="F910" t="s">
        <v>5619</v>
      </c>
      <c r="H910" t="str">
        <f t="shared" si="28"/>
        <v>J4-D8</v>
      </c>
      <c r="I910" t="str">
        <f t="shared" si="29"/>
        <v>J4-D8</v>
      </c>
    </row>
    <row r="911" spans="1:9" x14ac:dyDescent="0.25">
      <c r="A911">
        <v>909</v>
      </c>
      <c r="B911" t="s">
        <v>412</v>
      </c>
      <c r="C911" t="s">
        <v>358</v>
      </c>
      <c r="D911" t="s">
        <v>412</v>
      </c>
      <c r="E911" t="s">
        <v>358</v>
      </c>
      <c r="F911" t="s">
        <v>5619</v>
      </c>
      <c r="H911" t="str">
        <f t="shared" si="28"/>
        <v>J4-D9</v>
      </c>
      <c r="I911" t="str">
        <f t="shared" si="29"/>
        <v>J4-D9</v>
      </c>
    </row>
    <row r="912" spans="1:9" x14ac:dyDescent="0.25">
      <c r="A912">
        <v>910</v>
      </c>
      <c r="B912" t="s">
        <v>412</v>
      </c>
      <c r="C912" t="s">
        <v>359</v>
      </c>
      <c r="D912" t="s">
        <v>412</v>
      </c>
      <c r="E912" t="s">
        <v>359</v>
      </c>
      <c r="F912" t="s">
        <v>5619</v>
      </c>
      <c r="H912" t="str">
        <f t="shared" si="28"/>
        <v>J4-D10</v>
      </c>
      <c r="I912" t="str">
        <f t="shared" si="29"/>
        <v>J4-D10</v>
      </c>
    </row>
    <row r="913" spans="1:9" x14ac:dyDescent="0.25">
      <c r="A913">
        <v>911</v>
      </c>
      <c r="B913" t="s">
        <v>412</v>
      </c>
      <c r="C913" t="s">
        <v>360</v>
      </c>
      <c r="D913" t="s">
        <v>412</v>
      </c>
      <c r="E913" t="s">
        <v>360</v>
      </c>
      <c r="F913" t="s">
        <v>5619</v>
      </c>
      <c r="H913" t="str">
        <f t="shared" si="28"/>
        <v>J4-D11</v>
      </c>
      <c r="I913" t="str">
        <f t="shared" si="29"/>
        <v>J4-D11</v>
      </c>
    </row>
    <row r="914" spans="1:9" x14ac:dyDescent="0.25">
      <c r="A914">
        <v>912</v>
      </c>
      <c r="B914" t="s">
        <v>412</v>
      </c>
      <c r="C914" t="s">
        <v>361</v>
      </c>
      <c r="D914" t="s">
        <v>412</v>
      </c>
      <c r="E914" t="s">
        <v>361</v>
      </c>
      <c r="F914" t="s">
        <v>433</v>
      </c>
      <c r="H914" t="str">
        <f t="shared" si="28"/>
        <v>J4-D12</v>
      </c>
      <c r="I914" t="str">
        <f t="shared" si="29"/>
        <v>J4-D12</v>
      </c>
    </row>
    <row r="915" spans="1:9" x14ac:dyDescent="0.25">
      <c r="A915">
        <v>913</v>
      </c>
      <c r="B915" t="s">
        <v>412</v>
      </c>
      <c r="C915" t="s">
        <v>362</v>
      </c>
      <c r="D915" t="s">
        <v>412</v>
      </c>
      <c r="E915" t="s">
        <v>362</v>
      </c>
      <c r="F915" t="s">
        <v>5619</v>
      </c>
      <c r="H915" t="str">
        <f t="shared" si="28"/>
        <v>J4-D13</v>
      </c>
      <c r="I915" t="str">
        <f t="shared" si="29"/>
        <v>J4-D13</v>
      </c>
    </row>
    <row r="916" spans="1:9" x14ac:dyDescent="0.25">
      <c r="A916">
        <v>914</v>
      </c>
      <c r="B916" t="s">
        <v>412</v>
      </c>
      <c r="C916" t="s">
        <v>363</v>
      </c>
      <c r="D916" t="s">
        <v>412</v>
      </c>
      <c r="E916" t="s">
        <v>363</v>
      </c>
      <c r="F916" t="s">
        <v>5619</v>
      </c>
      <c r="H916" t="str">
        <f t="shared" si="28"/>
        <v>J4-D14</v>
      </c>
      <c r="I916" t="str">
        <f t="shared" si="29"/>
        <v>J4-D14</v>
      </c>
    </row>
    <row r="917" spans="1:9" x14ac:dyDescent="0.25">
      <c r="A917">
        <v>915</v>
      </c>
      <c r="B917" t="s">
        <v>412</v>
      </c>
      <c r="C917" t="s">
        <v>364</v>
      </c>
      <c r="D917" t="s">
        <v>412</v>
      </c>
      <c r="E917" t="s">
        <v>364</v>
      </c>
      <c r="F917" t="s">
        <v>5619</v>
      </c>
      <c r="H917" t="str">
        <f t="shared" si="28"/>
        <v>J4-D15</v>
      </c>
      <c r="I917" t="str">
        <f t="shared" si="29"/>
        <v>J4-D15</v>
      </c>
    </row>
    <row r="918" spans="1:9" x14ac:dyDescent="0.25">
      <c r="A918">
        <v>916</v>
      </c>
      <c r="B918" t="s">
        <v>412</v>
      </c>
      <c r="C918" t="s">
        <v>365</v>
      </c>
      <c r="D918" t="s">
        <v>412</v>
      </c>
      <c r="E918" t="s">
        <v>365</v>
      </c>
      <c r="F918" t="s">
        <v>5619</v>
      </c>
      <c r="H918" t="str">
        <f t="shared" si="28"/>
        <v>J4-D16</v>
      </c>
      <c r="I918" t="str">
        <f t="shared" si="29"/>
        <v>J4-D16</v>
      </c>
    </row>
    <row r="919" spans="1:9" x14ac:dyDescent="0.25">
      <c r="A919">
        <v>917</v>
      </c>
      <c r="B919" t="s">
        <v>412</v>
      </c>
      <c r="C919" t="s">
        <v>366</v>
      </c>
      <c r="D919" t="s">
        <v>412</v>
      </c>
      <c r="E919" t="s">
        <v>366</v>
      </c>
      <c r="F919" t="s">
        <v>433</v>
      </c>
      <c r="H919" t="str">
        <f t="shared" si="28"/>
        <v>J4-D17</v>
      </c>
      <c r="I919" t="str">
        <f t="shared" si="29"/>
        <v>J4-D17</v>
      </c>
    </row>
    <row r="920" spans="1:9" x14ac:dyDescent="0.25">
      <c r="A920">
        <v>918</v>
      </c>
      <c r="B920" t="s">
        <v>412</v>
      </c>
      <c r="C920" t="s">
        <v>367</v>
      </c>
      <c r="D920" t="s">
        <v>412</v>
      </c>
      <c r="E920" t="s">
        <v>367</v>
      </c>
      <c r="F920" t="s">
        <v>5619</v>
      </c>
      <c r="H920" t="str">
        <f t="shared" si="28"/>
        <v>J4-D18</v>
      </c>
      <c r="I920" t="str">
        <f t="shared" si="29"/>
        <v>J4-D18</v>
      </c>
    </row>
    <row r="921" spans="1:9" x14ac:dyDescent="0.25">
      <c r="A921">
        <v>919</v>
      </c>
      <c r="B921" t="s">
        <v>412</v>
      </c>
      <c r="C921" t="s">
        <v>368</v>
      </c>
      <c r="D921" t="s">
        <v>412</v>
      </c>
      <c r="E921" t="s">
        <v>368</v>
      </c>
      <c r="F921" t="s">
        <v>5619</v>
      </c>
      <c r="H921" t="str">
        <f t="shared" si="28"/>
        <v>J4-D19</v>
      </c>
      <c r="I921" t="str">
        <f t="shared" si="29"/>
        <v>J4-D19</v>
      </c>
    </row>
    <row r="922" spans="1:9" x14ac:dyDescent="0.25">
      <c r="A922">
        <v>920</v>
      </c>
      <c r="B922" t="s">
        <v>412</v>
      </c>
      <c r="C922" t="s">
        <v>369</v>
      </c>
      <c r="D922" t="s">
        <v>412</v>
      </c>
      <c r="E922" t="s">
        <v>369</v>
      </c>
      <c r="F922" t="s">
        <v>5619</v>
      </c>
      <c r="H922" t="str">
        <f t="shared" si="28"/>
        <v>J4-D20</v>
      </c>
      <c r="I922" t="str">
        <f t="shared" si="29"/>
        <v>J4-D20</v>
      </c>
    </row>
    <row r="923" spans="1:9" x14ac:dyDescent="0.25">
      <c r="A923">
        <v>921</v>
      </c>
      <c r="B923" t="s">
        <v>412</v>
      </c>
      <c r="C923" t="s">
        <v>370</v>
      </c>
      <c r="D923" t="s">
        <v>412</v>
      </c>
      <c r="E923" t="s">
        <v>370</v>
      </c>
      <c r="F923" t="s">
        <v>5619</v>
      </c>
      <c r="H923" t="str">
        <f t="shared" si="28"/>
        <v>J4-D21</v>
      </c>
      <c r="I923" t="str">
        <f t="shared" si="29"/>
        <v>J4-D21</v>
      </c>
    </row>
    <row r="924" spans="1:9" x14ac:dyDescent="0.25">
      <c r="A924">
        <v>922</v>
      </c>
      <c r="B924" t="s">
        <v>412</v>
      </c>
      <c r="C924" t="s">
        <v>371</v>
      </c>
      <c r="D924" t="s">
        <v>412</v>
      </c>
      <c r="E924" t="s">
        <v>371</v>
      </c>
      <c r="F924" t="s">
        <v>5619</v>
      </c>
      <c r="H924" t="str">
        <f t="shared" si="28"/>
        <v>J4-D22</v>
      </c>
      <c r="I924" t="str">
        <f t="shared" si="29"/>
        <v>J4-D22</v>
      </c>
    </row>
    <row r="925" spans="1:9" x14ac:dyDescent="0.25">
      <c r="A925">
        <v>923</v>
      </c>
      <c r="B925" t="s">
        <v>412</v>
      </c>
      <c r="C925" t="s">
        <v>372</v>
      </c>
      <c r="D925" t="s">
        <v>412</v>
      </c>
      <c r="E925" t="s">
        <v>372</v>
      </c>
      <c r="F925" t="s">
        <v>5619</v>
      </c>
      <c r="H925" t="str">
        <f t="shared" si="28"/>
        <v>J4-D23</v>
      </c>
      <c r="I925" t="str">
        <f t="shared" si="29"/>
        <v>J4-D23</v>
      </c>
    </row>
    <row r="926" spans="1:9" x14ac:dyDescent="0.25">
      <c r="A926">
        <v>924</v>
      </c>
      <c r="B926" t="s">
        <v>412</v>
      </c>
      <c r="C926" t="s">
        <v>373</v>
      </c>
      <c r="D926" t="s">
        <v>412</v>
      </c>
      <c r="E926" t="s">
        <v>373</v>
      </c>
      <c r="F926" t="s">
        <v>433</v>
      </c>
      <c r="H926" t="str">
        <f t="shared" si="28"/>
        <v>J4-D24</v>
      </c>
      <c r="I926" t="str">
        <f t="shared" si="29"/>
        <v>J4-D24</v>
      </c>
    </row>
    <row r="927" spans="1:9" x14ac:dyDescent="0.25">
      <c r="A927">
        <v>925</v>
      </c>
      <c r="B927" t="s">
        <v>412</v>
      </c>
      <c r="C927" t="s">
        <v>374</v>
      </c>
      <c r="D927" t="s">
        <v>412</v>
      </c>
      <c r="E927" t="s">
        <v>374</v>
      </c>
      <c r="F927" t="s">
        <v>5619</v>
      </c>
      <c r="H927" t="str">
        <f t="shared" si="28"/>
        <v>J4-D25</v>
      </c>
      <c r="I927" t="str">
        <f t="shared" si="29"/>
        <v>J4-D25</v>
      </c>
    </row>
    <row r="928" spans="1:9" x14ac:dyDescent="0.25">
      <c r="A928">
        <v>926</v>
      </c>
      <c r="B928" t="s">
        <v>412</v>
      </c>
      <c r="C928" t="s">
        <v>375</v>
      </c>
      <c r="D928" t="s">
        <v>412</v>
      </c>
      <c r="E928" t="s">
        <v>375</v>
      </c>
      <c r="F928" t="s">
        <v>5619</v>
      </c>
      <c r="H928" t="str">
        <f t="shared" si="28"/>
        <v>J4-D26</v>
      </c>
      <c r="I928" t="str">
        <f t="shared" si="29"/>
        <v>J4-D26</v>
      </c>
    </row>
    <row r="929" spans="1:9" x14ac:dyDescent="0.25">
      <c r="A929">
        <v>927</v>
      </c>
      <c r="B929" t="s">
        <v>412</v>
      </c>
      <c r="C929" t="s">
        <v>376</v>
      </c>
      <c r="D929" t="s">
        <v>412</v>
      </c>
      <c r="E929" t="s">
        <v>376</v>
      </c>
      <c r="F929" t="s">
        <v>5619</v>
      </c>
      <c r="H929" t="str">
        <f t="shared" si="28"/>
        <v>J4-D27</v>
      </c>
      <c r="I929" t="str">
        <f t="shared" si="29"/>
        <v>J4-D27</v>
      </c>
    </row>
    <row r="930" spans="1:9" x14ac:dyDescent="0.25">
      <c r="A930">
        <v>928</v>
      </c>
      <c r="B930" t="s">
        <v>412</v>
      </c>
      <c r="C930" t="s">
        <v>377</v>
      </c>
      <c r="D930" t="s">
        <v>412</v>
      </c>
      <c r="E930" t="s">
        <v>377</v>
      </c>
      <c r="F930" t="s">
        <v>5619</v>
      </c>
      <c r="H930" t="str">
        <f t="shared" si="28"/>
        <v>J4-D28</v>
      </c>
      <c r="I930" t="str">
        <f t="shared" si="29"/>
        <v>J4-D28</v>
      </c>
    </row>
    <row r="931" spans="1:9" x14ac:dyDescent="0.25">
      <c r="A931">
        <v>929</v>
      </c>
      <c r="B931" t="s">
        <v>412</v>
      </c>
      <c r="C931" t="s">
        <v>378</v>
      </c>
      <c r="D931" t="s">
        <v>412</v>
      </c>
      <c r="E931" t="s">
        <v>378</v>
      </c>
      <c r="F931" t="s">
        <v>5619</v>
      </c>
      <c r="H931" t="str">
        <f t="shared" si="28"/>
        <v>J4-D29</v>
      </c>
      <c r="I931" t="str">
        <f t="shared" si="29"/>
        <v>J4-D29</v>
      </c>
    </row>
    <row r="932" spans="1:9" x14ac:dyDescent="0.25">
      <c r="A932">
        <v>930</v>
      </c>
      <c r="B932" t="s">
        <v>412</v>
      </c>
      <c r="C932" t="s">
        <v>379</v>
      </c>
      <c r="D932" t="s">
        <v>412</v>
      </c>
      <c r="E932" t="s">
        <v>379</v>
      </c>
      <c r="F932" t="s">
        <v>5619</v>
      </c>
      <c r="H932" t="str">
        <f t="shared" si="28"/>
        <v>J4-D30</v>
      </c>
      <c r="I932" t="str">
        <f t="shared" si="29"/>
        <v>J4-D30</v>
      </c>
    </row>
    <row r="933" spans="1:9" x14ac:dyDescent="0.25">
      <c r="A933">
        <v>931</v>
      </c>
      <c r="B933" t="s">
        <v>412</v>
      </c>
      <c r="C933" t="s">
        <v>380</v>
      </c>
      <c r="D933" t="s">
        <v>412</v>
      </c>
      <c r="E933" t="s">
        <v>380</v>
      </c>
      <c r="F933" t="s">
        <v>433</v>
      </c>
      <c r="H933" t="str">
        <f t="shared" si="28"/>
        <v>J4-D31</v>
      </c>
      <c r="I933" t="str">
        <f t="shared" si="29"/>
        <v>J4-D31</v>
      </c>
    </row>
    <row r="934" spans="1:9" x14ac:dyDescent="0.25">
      <c r="A934">
        <v>932</v>
      </c>
      <c r="B934" t="s">
        <v>412</v>
      </c>
      <c r="C934" t="s">
        <v>381</v>
      </c>
      <c r="D934" t="s">
        <v>412</v>
      </c>
      <c r="E934" t="s">
        <v>381</v>
      </c>
      <c r="F934" t="s">
        <v>5619</v>
      </c>
      <c r="H934" t="str">
        <f t="shared" si="28"/>
        <v>J4-D32</v>
      </c>
      <c r="I934" t="str">
        <f t="shared" si="29"/>
        <v>J4-D32</v>
      </c>
    </row>
    <row r="935" spans="1:9" x14ac:dyDescent="0.25">
      <c r="A935">
        <v>933</v>
      </c>
      <c r="B935" t="s">
        <v>412</v>
      </c>
      <c r="C935" t="s">
        <v>382</v>
      </c>
      <c r="D935" t="s">
        <v>412</v>
      </c>
      <c r="E935" t="s">
        <v>382</v>
      </c>
      <c r="F935" t="s">
        <v>5619</v>
      </c>
      <c r="H935" t="str">
        <f t="shared" si="28"/>
        <v>J4-D33</v>
      </c>
      <c r="I935" t="str">
        <f t="shared" si="29"/>
        <v>J4-D33</v>
      </c>
    </row>
    <row r="936" spans="1:9" x14ac:dyDescent="0.25">
      <c r="A936">
        <v>934</v>
      </c>
      <c r="B936" t="s">
        <v>412</v>
      </c>
      <c r="C936" t="s">
        <v>383</v>
      </c>
      <c r="D936" t="s">
        <v>412</v>
      </c>
      <c r="E936" t="s">
        <v>383</v>
      </c>
      <c r="F936" t="s">
        <v>5619</v>
      </c>
      <c r="H936" t="str">
        <f t="shared" si="28"/>
        <v>J4-D34</v>
      </c>
      <c r="I936" t="str">
        <f t="shared" si="29"/>
        <v>J4-D34</v>
      </c>
    </row>
    <row r="937" spans="1:9" x14ac:dyDescent="0.25">
      <c r="A937">
        <v>935</v>
      </c>
      <c r="B937" t="s">
        <v>412</v>
      </c>
      <c r="C937" t="s">
        <v>384</v>
      </c>
      <c r="D937" t="s">
        <v>412</v>
      </c>
      <c r="E937" t="s">
        <v>384</v>
      </c>
      <c r="F937" t="s">
        <v>5619</v>
      </c>
      <c r="H937" t="str">
        <f t="shared" si="28"/>
        <v>J4-D35</v>
      </c>
      <c r="I937" t="str">
        <f t="shared" si="29"/>
        <v>J4-D35</v>
      </c>
    </row>
    <row r="938" spans="1:9" x14ac:dyDescent="0.25">
      <c r="A938">
        <v>936</v>
      </c>
      <c r="B938" t="s">
        <v>412</v>
      </c>
      <c r="C938" t="s">
        <v>385</v>
      </c>
      <c r="D938" t="s">
        <v>412</v>
      </c>
      <c r="E938" t="s">
        <v>385</v>
      </c>
      <c r="F938" t="s">
        <v>5619</v>
      </c>
      <c r="H938" t="str">
        <f t="shared" si="28"/>
        <v>J4-D36</v>
      </c>
      <c r="I938" t="str">
        <f t="shared" si="29"/>
        <v>J4-D36</v>
      </c>
    </row>
    <row r="939" spans="1:9" x14ac:dyDescent="0.25">
      <c r="A939">
        <v>937</v>
      </c>
      <c r="B939" t="s">
        <v>412</v>
      </c>
      <c r="C939" t="s">
        <v>386</v>
      </c>
      <c r="D939" t="s">
        <v>412</v>
      </c>
      <c r="E939" t="s">
        <v>386</v>
      </c>
      <c r="F939" t="s">
        <v>5619</v>
      </c>
      <c r="H939" t="str">
        <f t="shared" si="28"/>
        <v>J4-D37</v>
      </c>
      <c r="I939" t="str">
        <f t="shared" si="29"/>
        <v>J4-D37</v>
      </c>
    </row>
    <row r="940" spans="1:9" x14ac:dyDescent="0.25">
      <c r="A940">
        <v>938</v>
      </c>
      <c r="B940" t="s">
        <v>412</v>
      </c>
      <c r="C940" t="s">
        <v>387</v>
      </c>
      <c r="D940" t="s">
        <v>412</v>
      </c>
      <c r="E940" t="s">
        <v>387</v>
      </c>
      <c r="F940" t="s">
        <v>433</v>
      </c>
      <c r="H940" t="str">
        <f t="shared" si="28"/>
        <v>J4-D38</v>
      </c>
      <c r="I940" t="str">
        <f t="shared" si="29"/>
        <v>J4-D38</v>
      </c>
    </row>
    <row r="941" spans="1:9" x14ac:dyDescent="0.25">
      <c r="A941">
        <v>939</v>
      </c>
      <c r="B941" t="s">
        <v>412</v>
      </c>
      <c r="C941" t="s">
        <v>388</v>
      </c>
      <c r="D941" t="s">
        <v>412</v>
      </c>
      <c r="E941" t="s">
        <v>388</v>
      </c>
      <c r="F941" t="s">
        <v>5619</v>
      </c>
      <c r="H941" t="str">
        <f t="shared" si="28"/>
        <v>J4-D39</v>
      </c>
      <c r="I941" t="str">
        <f t="shared" si="29"/>
        <v>J4-D39</v>
      </c>
    </row>
    <row r="942" spans="1:9" x14ac:dyDescent="0.25">
      <c r="A942">
        <v>940</v>
      </c>
      <c r="B942" t="s">
        <v>412</v>
      </c>
      <c r="C942" t="s">
        <v>389</v>
      </c>
      <c r="D942" t="s">
        <v>412</v>
      </c>
      <c r="E942" t="s">
        <v>389</v>
      </c>
      <c r="F942" t="s">
        <v>5619</v>
      </c>
      <c r="H942" t="str">
        <f t="shared" si="28"/>
        <v>J4-D40</v>
      </c>
      <c r="I942" t="str">
        <f t="shared" si="29"/>
        <v>J4-D40</v>
      </c>
    </row>
    <row r="943" spans="1:9" x14ac:dyDescent="0.25">
      <c r="A943">
        <v>941</v>
      </c>
      <c r="B943" t="s">
        <v>412</v>
      </c>
      <c r="C943" t="s">
        <v>390</v>
      </c>
      <c r="D943" t="s">
        <v>412</v>
      </c>
      <c r="E943" t="s">
        <v>390</v>
      </c>
      <c r="F943" t="s">
        <v>5619</v>
      </c>
      <c r="H943" t="str">
        <f t="shared" si="28"/>
        <v>J4-D41</v>
      </c>
      <c r="I943" t="str">
        <f t="shared" si="29"/>
        <v>J4-D41</v>
      </c>
    </row>
    <row r="944" spans="1:9" x14ac:dyDescent="0.25">
      <c r="A944">
        <v>942</v>
      </c>
      <c r="B944" t="s">
        <v>412</v>
      </c>
      <c r="C944" t="s">
        <v>391</v>
      </c>
      <c r="D944" t="s">
        <v>412</v>
      </c>
      <c r="E944" t="s">
        <v>391</v>
      </c>
      <c r="F944" t="s">
        <v>5619</v>
      </c>
      <c r="H944" t="str">
        <f t="shared" si="28"/>
        <v>J4-D42</v>
      </c>
      <c r="I944" t="str">
        <f t="shared" si="29"/>
        <v>J4-D42</v>
      </c>
    </row>
    <row r="945" spans="1:9" x14ac:dyDescent="0.25">
      <c r="A945">
        <v>943</v>
      </c>
      <c r="B945" t="s">
        <v>412</v>
      </c>
      <c r="C945" t="s">
        <v>392</v>
      </c>
      <c r="D945" t="s">
        <v>412</v>
      </c>
      <c r="E945" t="s">
        <v>392</v>
      </c>
      <c r="F945" t="s">
        <v>5619</v>
      </c>
      <c r="H945" t="str">
        <f t="shared" si="28"/>
        <v>J4-D43</v>
      </c>
      <c r="I945" t="str">
        <f t="shared" si="29"/>
        <v>J4-D43</v>
      </c>
    </row>
    <row r="946" spans="1:9" x14ac:dyDescent="0.25">
      <c r="A946">
        <v>944</v>
      </c>
      <c r="B946" t="s">
        <v>412</v>
      </c>
      <c r="C946" t="s">
        <v>393</v>
      </c>
      <c r="D946" t="s">
        <v>412</v>
      </c>
      <c r="E946" t="s">
        <v>393</v>
      </c>
      <c r="F946" t="s">
        <v>5619</v>
      </c>
      <c r="H946" t="str">
        <f t="shared" si="28"/>
        <v>J4-D44</v>
      </c>
      <c r="I946" t="str">
        <f t="shared" si="29"/>
        <v>J4-D44</v>
      </c>
    </row>
    <row r="947" spans="1:9" x14ac:dyDescent="0.25">
      <c r="A947">
        <v>945</v>
      </c>
      <c r="B947" t="s">
        <v>412</v>
      </c>
      <c r="C947" t="s">
        <v>394</v>
      </c>
      <c r="D947" t="s">
        <v>412</v>
      </c>
      <c r="E947" t="s">
        <v>394</v>
      </c>
      <c r="F947" t="s">
        <v>433</v>
      </c>
      <c r="H947" t="str">
        <f t="shared" si="28"/>
        <v>J4-D45</v>
      </c>
      <c r="I947" t="str">
        <f t="shared" si="29"/>
        <v>J4-D45</v>
      </c>
    </row>
    <row r="948" spans="1:9" x14ac:dyDescent="0.25">
      <c r="A948">
        <v>946</v>
      </c>
      <c r="B948" t="s">
        <v>412</v>
      </c>
      <c r="C948" t="s">
        <v>395</v>
      </c>
      <c r="D948" t="s">
        <v>412</v>
      </c>
      <c r="E948" t="s">
        <v>395</v>
      </c>
      <c r="F948" t="s">
        <v>5619</v>
      </c>
      <c r="H948" t="str">
        <f t="shared" si="28"/>
        <v>J4-D46</v>
      </c>
      <c r="I948" t="str">
        <f t="shared" si="29"/>
        <v>J4-D46</v>
      </c>
    </row>
    <row r="949" spans="1:9" x14ac:dyDescent="0.25">
      <c r="A949">
        <v>947</v>
      </c>
      <c r="B949" t="s">
        <v>412</v>
      </c>
      <c r="C949" t="s">
        <v>396</v>
      </c>
      <c r="D949" t="s">
        <v>412</v>
      </c>
      <c r="E949" t="s">
        <v>396</v>
      </c>
      <c r="F949" t="s">
        <v>5619</v>
      </c>
      <c r="H949" t="str">
        <f t="shared" si="28"/>
        <v>J4-D47</v>
      </c>
      <c r="I949" t="str">
        <f t="shared" si="29"/>
        <v>J4-D47</v>
      </c>
    </row>
    <row r="950" spans="1:9" x14ac:dyDescent="0.25">
      <c r="A950">
        <v>948</v>
      </c>
      <c r="B950" t="s">
        <v>412</v>
      </c>
      <c r="C950" t="s">
        <v>397</v>
      </c>
      <c r="D950" t="s">
        <v>412</v>
      </c>
      <c r="E950" t="s">
        <v>397</v>
      </c>
      <c r="F950" t="s">
        <v>5619</v>
      </c>
      <c r="H950" t="str">
        <f t="shared" si="28"/>
        <v>J4-D48</v>
      </c>
      <c r="I950" t="str">
        <f t="shared" si="29"/>
        <v>J4-D48</v>
      </c>
    </row>
    <row r="951" spans="1:9" x14ac:dyDescent="0.25">
      <c r="A951">
        <v>949</v>
      </c>
      <c r="B951" t="s">
        <v>412</v>
      </c>
      <c r="C951" t="s">
        <v>398</v>
      </c>
      <c r="D951" t="s">
        <v>412</v>
      </c>
      <c r="E951" t="s">
        <v>398</v>
      </c>
      <c r="F951" t="s">
        <v>5619</v>
      </c>
      <c r="H951" t="str">
        <f t="shared" si="28"/>
        <v>J4-D49</v>
      </c>
      <c r="I951" t="str">
        <f t="shared" si="29"/>
        <v>J4-D49</v>
      </c>
    </row>
    <row r="952" spans="1:9" x14ac:dyDescent="0.25">
      <c r="A952">
        <v>950</v>
      </c>
      <c r="B952" t="s">
        <v>412</v>
      </c>
      <c r="C952" t="s">
        <v>399</v>
      </c>
      <c r="D952" t="s">
        <v>412</v>
      </c>
      <c r="E952" t="s">
        <v>399</v>
      </c>
      <c r="F952" t="s">
        <v>5619</v>
      </c>
      <c r="H952" t="str">
        <f t="shared" si="28"/>
        <v>J4-D50</v>
      </c>
      <c r="I952" t="str">
        <f t="shared" si="29"/>
        <v>J4-D50</v>
      </c>
    </row>
    <row r="953" spans="1:9" x14ac:dyDescent="0.25">
      <c r="A953">
        <v>951</v>
      </c>
      <c r="B953" t="s">
        <v>412</v>
      </c>
      <c r="C953" t="s">
        <v>400</v>
      </c>
      <c r="D953" t="s">
        <v>412</v>
      </c>
      <c r="E953" t="s">
        <v>400</v>
      </c>
      <c r="F953" t="s">
        <v>5619</v>
      </c>
      <c r="H953" t="str">
        <f t="shared" si="28"/>
        <v>J4-D51</v>
      </c>
      <c r="I953" t="str">
        <f t="shared" si="29"/>
        <v>J4-D51</v>
      </c>
    </row>
    <row r="954" spans="1:9" x14ac:dyDescent="0.25">
      <c r="A954">
        <v>952</v>
      </c>
      <c r="B954" t="s">
        <v>412</v>
      </c>
      <c r="C954" t="s">
        <v>401</v>
      </c>
      <c r="D954" t="s">
        <v>412</v>
      </c>
      <c r="E954" t="s">
        <v>401</v>
      </c>
      <c r="F954" t="s">
        <v>433</v>
      </c>
      <c r="H954" t="str">
        <f t="shared" si="28"/>
        <v>J4-D52</v>
      </c>
      <c r="I954" t="str">
        <f t="shared" si="29"/>
        <v>J4-D52</v>
      </c>
    </row>
    <row r="955" spans="1:9" x14ac:dyDescent="0.25">
      <c r="A955">
        <v>953</v>
      </c>
      <c r="B955" t="s">
        <v>412</v>
      </c>
      <c r="C955" t="s">
        <v>402</v>
      </c>
      <c r="D955" t="s">
        <v>412</v>
      </c>
      <c r="E955" t="s">
        <v>402</v>
      </c>
      <c r="F955" t="s">
        <v>5619</v>
      </c>
      <c r="H955" t="str">
        <f t="shared" si="28"/>
        <v>J4-D53</v>
      </c>
      <c r="I955" t="str">
        <f t="shared" si="29"/>
        <v>J4-D53</v>
      </c>
    </row>
    <row r="956" spans="1:9" x14ac:dyDescent="0.25">
      <c r="A956">
        <v>954</v>
      </c>
      <c r="B956" t="s">
        <v>412</v>
      </c>
      <c r="C956" t="s">
        <v>403</v>
      </c>
      <c r="D956" t="s">
        <v>412</v>
      </c>
      <c r="E956" t="s">
        <v>403</v>
      </c>
      <c r="F956" t="s">
        <v>5619</v>
      </c>
      <c r="H956" t="str">
        <f t="shared" si="28"/>
        <v>J4-D54</v>
      </c>
      <c r="I956" t="str">
        <f t="shared" si="29"/>
        <v>J4-D54</v>
      </c>
    </row>
    <row r="957" spans="1:9" x14ac:dyDescent="0.25">
      <c r="A957">
        <v>955</v>
      </c>
      <c r="B957" t="s">
        <v>412</v>
      </c>
      <c r="C957" t="s">
        <v>404</v>
      </c>
      <c r="D957" t="s">
        <v>412</v>
      </c>
      <c r="E957" t="s">
        <v>404</v>
      </c>
      <c r="F957" t="s">
        <v>5619</v>
      </c>
      <c r="H957" t="str">
        <f t="shared" si="28"/>
        <v>J4-D55</v>
      </c>
      <c r="I957" t="str">
        <f t="shared" si="29"/>
        <v>J4-D55</v>
      </c>
    </row>
    <row r="958" spans="1:9" x14ac:dyDescent="0.25">
      <c r="A958">
        <v>956</v>
      </c>
      <c r="B958" t="s">
        <v>412</v>
      </c>
      <c r="C958" t="s">
        <v>405</v>
      </c>
      <c r="D958" t="s">
        <v>412</v>
      </c>
      <c r="E958" t="s">
        <v>405</v>
      </c>
      <c r="F958" t="s">
        <v>5619</v>
      </c>
      <c r="H958" t="str">
        <f t="shared" si="28"/>
        <v>J4-D56</v>
      </c>
      <c r="I958" t="str">
        <f t="shared" si="29"/>
        <v>J4-D56</v>
      </c>
    </row>
    <row r="959" spans="1:9" x14ac:dyDescent="0.25">
      <c r="A959">
        <v>957</v>
      </c>
      <c r="B959" t="s">
        <v>412</v>
      </c>
      <c r="C959" t="s">
        <v>406</v>
      </c>
      <c r="D959" t="s">
        <v>412</v>
      </c>
      <c r="E959" t="s">
        <v>406</v>
      </c>
      <c r="F959" t="s">
        <v>5619</v>
      </c>
      <c r="H959" t="str">
        <f t="shared" si="28"/>
        <v>J4-D57</v>
      </c>
      <c r="I959" t="str">
        <f t="shared" si="29"/>
        <v>J4-D57</v>
      </c>
    </row>
    <row r="960" spans="1:9" x14ac:dyDescent="0.25">
      <c r="A960">
        <v>958</v>
      </c>
      <c r="B960" t="s">
        <v>412</v>
      </c>
      <c r="C960" t="s">
        <v>407</v>
      </c>
      <c r="D960" t="s">
        <v>412</v>
      </c>
      <c r="E960" t="s">
        <v>407</v>
      </c>
      <c r="F960" t="s">
        <v>5619</v>
      </c>
      <c r="H960" t="str">
        <f t="shared" si="28"/>
        <v>J4-D58</v>
      </c>
      <c r="I960" t="str">
        <f t="shared" si="29"/>
        <v>J4-D58</v>
      </c>
    </row>
    <row r="961" spans="1:9" x14ac:dyDescent="0.25">
      <c r="A961">
        <v>959</v>
      </c>
      <c r="B961" t="s">
        <v>412</v>
      </c>
      <c r="C961" t="s">
        <v>408</v>
      </c>
      <c r="D961" t="s">
        <v>412</v>
      </c>
      <c r="E961" t="s">
        <v>408</v>
      </c>
      <c r="F961" t="s">
        <v>433</v>
      </c>
      <c r="H961" t="str">
        <f t="shared" si="28"/>
        <v>J4-D59</v>
      </c>
      <c r="I961" t="str">
        <f t="shared" si="29"/>
        <v>J4-D59</v>
      </c>
    </row>
    <row r="962" spans="1:9" x14ac:dyDescent="0.25">
      <c r="A962">
        <v>960</v>
      </c>
      <c r="B962" t="s">
        <v>412</v>
      </c>
      <c r="C962" t="s">
        <v>409</v>
      </c>
      <c r="D962" t="s">
        <v>412</v>
      </c>
      <c r="E962" t="s">
        <v>409</v>
      </c>
      <c r="F962" t="s">
        <v>433</v>
      </c>
      <c r="H962" t="str">
        <f t="shared" si="28"/>
        <v>J4-D60</v>
      </c>
      <c r="I962" t="str">
        <f t="shared" si="29"/>
        <v>J4-D60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6"/>
  <dimension ref="A1:S7"/>
  <sheetViews>
    <sheetView workbookViewId="0"/>
  </sheetViews>
  <sheetFormatPr baseColWidth="10" defaultRowHeight="15" x14ac:dyDescent="0.25"/>
  <cols>
    <col min="2" max="2" width="15.140625" bestFit="1" customWidth="1"/>
  </cols>
  <sheetData>
    <row r="1" spans="1:19" x14ac:dyDescent="0.25">
      <c r="A1" s="10"/>
      <c r="B1" s="10"/>
    </row>
    <row r="2" spans="1:19" x14ac:dyDescent="0.25">
      <c r="A2" s="10" t="s">
        <v>109</v>
      </c>
      <c r="B2" s="11">
        <v>45862.651516203703</v>
      </c>
    </row>
    <row r="3" spans="1:19" x14ac:dyDescent="0.25">
      <c r="A3" s="10"/>
      <c r="B3" s="12"/>
      <c r="M3" t="s">
        <v>167</v>
      </c>
      <c r="O3" t="s">
        <v>6314</v>
      </c>
      <c r="Q3" t="s">
        <v>6313</v>
      </c>
      <c r="S3" t="s">
        <v>155</v>
      </c>
    </row>
    <row r="4" spans="1:19" x14ac:dyDescent="0.25">
      <c r="A4" s="79" t="s">
        <v>110</v>
      </c>
      <c r="B4" s="14"/>
    </row>
    <row r="5" spans="1:19" x14ac:dyDescent="0.25">
      <c r="A5" s="79"/>
      <c r="B5" s="14" t="str">
        <f>"v"&amp;B6&amp;"."&amp;B7</f>
        <v>v2.6.11</v>
      </c>
    </row>
    <row r="6" spans="1:19" x14ac:dyDescent="0.25">
      <c r="A6" s="16" t="s">
        <v>111</v>
      </c>
      <c r="B6" s="22" t="s">
        <v>133</v>
      </c>
    </row>
    <row r="7" spans="1:19" x14ac:dyDescent="0.25">
      <c r="A7" s="16" t="s">
        <v>112</v>
      </c>
      <c r="B7" s="14">
        <v>11</v>
      </c>
    </row>
  </sheetData>
  <mergeCells count="1">
    <mergeCell ref="A4:A5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/>
  <dimension ref="A1:AK71"/>
  <sheetViews>
    <sheetView tabSelected="1" zoomScale="85" zoomScaleNormal="85" workbookViewId="0">
      <selection activeCell="H17" sqref="H17"/>
    </sheetView>
  </sheetViews>
  <sheetFormatPr baseColWidth="10" defaultColWidth="9.140625" defaultRowHeight="15" x14ac:dyDescent="0.25"/>
  <cols>
    <col min="1" max="4" width="9.140625" style="1"/>
    <col min="5" max="5" width="11.5703125" style="1" customWidth="1"/>
    <col min="6" max="6" width="15.7109375" style="1" customWidth="1"/>
    <col min="7" max="7" width="12.7109375" style="1" customWidth="1"/>
    <col min="8" max="8" width="16.85546875" style="1" customWidth="1"/>
    <col min="9" max="9" width="12.7109375" style="1" customWidth="1"/>
    <col min="10" max="19" width="9.140625" style="1"/>
    <col min="20" max="16384" width="9.140625" style="34"/>
  </cols>
  <sheetData>
    <row r="1" spans="1:37" x14ac:dyDescent="0.25"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</row>
    <row r="2" spans="1:37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</row>
    <row r="3" spans="1:37" x14ac:dyDescent="0.25"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</row>
    <row r="4" spans="1:37" ht="33.75" x14ac:dyDescent="0.5">
      <c r="F4" s="8"/>
      <c r="G4" s="8"/>
      <c r="H4" s="9" t="str">
        <f>"Pinout Planner and Trace length for " &amp;history!M3 &amp;" Series"</f>
        <v>Pinout Planner and Trace length for TEI0187 Series</v>
      </c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</row>
    <row r="5" spans="1:37" x14ac:dyDescent="0.25"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</row>
    <row r="6" spans="1:37" ht="21" x14ac:dyDescent="0.25">
      <c r="H6" s="7" t="str">
        <f>"Version " &amp; history!B5</f>
        <v>Version v2.6.11</v>
      </c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</row>
    <row r="7" spans="1:37" x14ac:dyDescent="0.25"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</row>
    <row r="8" spans="1:37" ht="15.75" thickBo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</row>
    <row r="9" spans="1:37" x14ac:dyDescent="0.25"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</row>
    <row r="10" spans="1:37" ht="20.25" customHeight="1" x14ac:dyDescent="0.35">
      <c r="A10" s="6"/>
      <c r="B10" s="3" t="s">
        <v>34</v>
      </c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</row>
    <row r="11" spans="1:37" ht="0.75" hidden="1" customHeight="1" x14ac:dyDescent="0.25"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</row>
    <row r="12" spans="1:37" hidden="1" x14ac:dyDescent="0.25"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</row>
    <row r="13" spans="1:37" ht="0.75" customHeight="1" x14ac:dyDescent="0.25"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</row>
    <row r="14" spans="1:37" x14ac:dyDescent="0.25"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</row>
    <row r="15" spans="1:37" ht="15.75" thickBot="1" x14ac:dyDescent="0.3">
      <c r="M15" s="48"/>
      <c r="N15" s="48"/>
      <c r="O15" s="48"/>
      <c r="P15" s="48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</row>
    <row r="16" spans="1:37" ht="15.75" x14ac:dyDescent="0.25">
      <c r="E16" s="84" t="s">
        <v>33</v>
      </c>
      <c r="F16" s="85"/>
      <c r="H16" s="96"/>
      <c r="J16" s="84" t="s">
        <v>32</v>
      </c>
      <c r="K16" s="85"/>
      <c r="M16" s="48"/>
      <c r="N16" s="49"/>
      <c r="O16" s="49"/>
      <c r="P16" s="48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</row>
    <row r="17" spans="1:37" ht="16.5" thickBot="1" x14ac:dyDescent="0.3">
      <c r="E17" s="82"/>
      <c r="F17" s="83"/>
      <c r="H17" s="97"/>
      <c r="J17" s="82"/>
      <c r="K17" s="83"/>
      <c r="M17" s="48"/>
      <c r="N17" s="80"/>
      <c r="O17" s="80"/>
      <c r="P17" s="48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</row>
    <row r="18" spans="1:37" ht="18.75" x14ac:dyDescent="0.25">
      <c r="H18" s="35" t="s">
        <v>31</v>
      </c>
      <c r="I18" s="36"/>
      <c r="M18" s="48"/>
      <c r="N18" s="48"/>
      <c r="O18" s="48"/>
      <c r="P18" s="48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</row>
    <row r="19" spans="1:37" ht="26.25" x14ac:dyDescent="0.4">
      <c r="G19" s="38"/>
      <c r="H19" s="38" t="s">
        <v>50</v>
      </c>
      <c r="I19" s="37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</row>
    <row r="20" spans="1:37" ht="26.25" x14ac:dyDescent="0.4">
      <c r="H20" s="38" t="s">
        <v>51</v>
      </c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</row>
    <row r="21" spans="1:37" ht="19.5" customHeight="1" thickBot="1" x14ac:dyDescent="0.3">
      <c r="A21" s="2"/>
      <c r="B21" s="2"/>
      <c r="C21" s="2"/>
      <c r="D21" s="2"/>
      <c r="E21" s="2"/>
      <c r="F21" s="2"/>
      <c r="G21" s="81" t="s">
        <v>30</v>
      </c>
      <c r="H21" s="81"/>
      <c r="I21" s="81"/>
      <c r="J21" s="2"/>
      <c r="K21" s="2"/>
      <c r="L21" s="2"/>
      <c r="M21" s="2"/>
      <c r="N21" s="2"/>
      <c r="O21" s="2"/>
      <c r="P21" s="2"/>
      <c r="Q21" s="2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</row>
    <row r="22" spans="1:37" ht="15.75" thickTop="1" x14ac:dyDescent="0.25"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</row>
    <row r="23" spans="1:37" ht="21" x14ac:dyDescent="0.35">
      <c r="B23" s="3" t="s">
        <v>29</v>
      </c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</row>
    <row r="24" spans="1:37" x14ac:dyDescent="0.25"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</row>
    <row r="25" spans="1:37" x14ac:dyDescent="0.25">
      <c r="C25" s="1" t="s">
        <v>28</v>
      </c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</row>
    <row r="26" spans="1:37" x14ac:dyDescent="0.25">
      <c r="C26" s="1" t="s">
        <v>27</v>
      </c>
      <c r="F26" s="5">
        <f>history!B2</f>
        <v>45862.651516203703</v>
      </c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</row>
    <row r="27" spans="1:37" x14ac:dyDescent="0.25">
      <c r="C27" s="4" t="s">
        <v>26</v>
      </c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</row>
    <row r="28" spans="1:37" x14ac:dyDescent="0.25">
      <c r="C28" s="1" t="s">
        <v>25</v>
      </c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</row>
    <row r="29" spans="1:37" ht="15.75" thickBo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</row>
    <row r="30" spans="1:37" x14ac:dyDescent="0.25"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</row>
    <row r="31" spans="1:37" ht="21" x14ac:dyDescent="0.35">
      <c r="B31" s="3" t="s">
        <v>24</v>
      </c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</row>
    <row r="32" spans="1:37" x14ac:dyDescent="0.25"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</row>
    <row r="33" spans="1:37" x14ac:dyDescent="0.25">
      <c r="C33" s="4" t="s">
        <v>23</v>
      </c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</row>
    <row r="34" spans="1:37" x14ac:dyDescent="0.25">
      <c r="C34" s="4" t="s">
        <v>22</v>
      </c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</row>
    <row r="35" spans="1:37" x14ac:dyDescent="0.25">
      <c r="C35" s="4" t="s">
        <v>21</v>
      </c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</row>
    <row r="36" spans="1:37" x14ac:dyDescent="0.25"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</row>
    <row r="37" spans="1:37" ht="15.75" thickBo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</row>
    <row r="38" spans="1:37" x14ac:dyDescent="0.25"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</row>
    <row r="39" spans="1:37" ht="21" x14ac:dyDescent="0.35">
      <c r="B39" s="3" t="s">
        <v>20</v>
      </c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</row>
    <row r="40" spans="1:37" x14ac:dyDescent="0.25"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</row>
    <row r="41" spans="1:37" x14ac:dyDescent="0.25">
      <c r="C41" s="1" t="s">
        <v>52</v>
      </c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</row>
    <row r="42" spans="1:37" x14ac:dyDescent="0.25">
      <c r="C42" s="1" t="s">
        <v>53</v>
      </c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</row>
    <row r="43" spans="1:37" x14ac:dyDescent="0.25"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</row>
    <row r="44" spans="1:37" x14ac:dyDescent="0.25"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</row>
    <row r="45" spans="1:37" x14ac:dyDescent="0.25"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</row>
    <row r="46" spans="1:37" x14ac:dyDescent="0.25"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</row>
    <row r="47" spans="1:37" x14ac:dyDescent="0.25"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</row>
    <row r="48" spans="1:37" x14ac:dyDescent="0.25"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</row>
    <row r="49" spans="20:37" x14ac:dyDescent="0.25"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</row>
    <row r="50" spans="20:37" x14ac:dyDescent="0.25"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</row>
    <row r="51" spans="20:37" x14ac:dyDescent="0.25"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</row>
    <row r="52" spans="20:37" x14ac:dyDescent="0.25"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</row>
    <row r="53" spans="20:37" x14ac:dyDescent="0.25"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</row>
    <row r="54" spans="20:37" x14ac:dyDescent="0.25"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</row>
    <row r="55" spans="20:37" x14ac:dyDescent="0.25"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</row>
    <row r="56" spans="20:37" x14ac:dyDescent="0.25"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</row>
    <row r="57" spans="20:37" x14ac:dyDescent="0.25"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</row>
    <row r="58" spans="20:37" x14ac:dyDescent="0.25"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</row>
    <row r="59" spans="20:37" x14ac:dyDescent="0.25"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</row>
    <row r="60" spans="20:37" x14ac:dyDescent="0.25"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</row>
    <row r="61" spans="20:37" x14ac:dyDescent="0.25"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</row>
    <row r="62" spans="20:37" x14ac:dyDescent="0.25"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</row>
    <row r="63" spans="20:37" x14ac:dyDescent="0.25"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</row>
    <row r="64" spans="20:37" x14ac:dyDescent="0.25"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</row>
    <row r="65" spans="20:37" x14ac:dyDescent="0.25"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</row>
    <row r="66" spans="20:37" x14ac:dyDescent="0.25"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</row>
    <row r="67" spans="20:37" x14ac:dyDescent="0.25"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</row>
    <row r="68" spans="20:37" x14ac:dyDescent="0.25"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</row>
    <row r="69" spans="20:37" x14ac:dyDescent="0.25"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</row>
    <row r="70" spans="20:37" x14ac:dyDescent="0.25"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</row>
    <row r="71" spans="20:37" x14ac:dyDescent="0.25"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</row>
  </sheetData>
  <mergeCells count="6">
    <mergeCell ref="N17:O17"/>
    <mergeCell ref="G21:I21"/>
    <mergeCell ref="J17:K17"/>
    <mergeCell ref="E16:F16"/>
    <mergeCell ref="J16:K16"/>
    <mergeCell ref="E17:F17"/>
  </mergeCells>
  <dataValidations count="1">
    <dataValidation allowBlank="1" showInputMessage="1" showErrorMessage="1" sqref="H17" xr:uid="{C5197B69-755C-415F-8718-32F13FBDF9B9}"/>
  </dataValidations>
  <pageMargins left="0.7" right="0.7" top="0.78749999999999998" bottom="0.78749999999999998" header="0.51180555555555496" footer="0.51180555555555496"/>
  <pageSetup paperSize="9" firstPageNumber="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7ED7ED0-F7A4-4509-BCBE-13BB235810E6}">
          <x14:formula1>
            <xm:f>history!$Q$3:$Q$3</xm:f>
          </x14:formula1>
          <xm:sqref>J17:K17</xm:sqref>
        </x14:dataValidation>
        <x14:dataValidation type="list" allowBlank="1" showInputMessage="1" showErrorMessage="1" xr:uid="{3013893E-8DC2-41FD-83AA-0B05ADAEE385}">
          <x14:formula1>
            <xm:f>history!$O$3:$O$3</xm:f>
          </x14:formula1>
          <xm:sqref>E17:F17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09C0A-7915-4BD2-99B0-EAC6E20FEBBE}">
  <dimension ref="A1"/>
  <sheetViews>
    <sheetView workbookViewId="0"/>
  </sheetViews>
  <sheetFormatPr baseColWidth="10" defaultRowHeight="15" x14ac:dyDescent="0.25"/>
  <sheetData>
    <row r="1" spans="1:1" x14ac:dyDescent="0.25">
      <c r="A1">
        <v>725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2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3.xml"/></Relationships>
</file>

<file path=customXml/_rels/item2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4.xml"/></Relationships>
</file>

<file path=customXml/_rels/item2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5.xml"/></Relationships>
</file>

<file path=customXml/_rels/item2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6.xml"/></Relationships>
</file>

<file path=customXml/_rels/item2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7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0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1.xml>��< ? x m l   v e r s i o n = " 1 . 0 "   e n c o d i n g = " U T F - 1 6 " ? > < G e m i n i   x m l n s = " h t t p : / / g e m i n i / p i v o t c u s t o m i z a t i o n / T a b l e X M L _ t e 0 8 0 7 _ r e v 0 1 _ t r a c e     7 _ e 9 5 5 0 1 3 0 - c 4 c 0 - 4 5 9 1 - 9 d c 4 - 7 0 d 3 8 c b c d 6 f a " > < C u s t o m C o n t e n t   x m l n s = " h t t p : / / g e m i n i / p i v o t c u s t o m i z a t i o n / T a b l e X M L _ t e 0 8 0 7 _ r e v 0 1 _ t r a c e   7 _ e 9 5 5 0 1 3 0 - c 4 c 0 - 4 5 9 1 - 9 d c 4 - 7 0 d 3 8 c b c d 6 f a "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 C o l u m n 1 < / s t r i n g > < / k e y > < v a l u e > < i n t > 9 1 < / i n t > < / v a l u e > < / i t e m > < i t e m > < k e y > < s t r i n g > C o l u m n 2 < / s t r i n g > < / k e y > < v a l u e > < i n t > 9 1 < / i n t > < / v a l u e > < / i t e m > < i t e m > < k e y > < s t r i n g > C o l u m n 3 < / s t r i n g > < / k e y > < v a l u e > < i n t > 9 1 < / i n t > < / v a l u e > < / i t e m > < / C o l u m n W i d t h s > < C o l u m n D i s p l a y I n d e x > < i t e m > < k e y > < s t r i n g > C o l u m n 1 < / s t r i n g > < / k e y > < v a l u e > < i n t > 0 < / i n t > < / v a l u e > < / i t e m > < i t e m > < k e y > < s t r i n g > C o l u m n 2 < / s t r i n g > < / k e y > < v a l u e > < i n t > 1 < / i n t > < / v a l u e > < / i t e m > < i t e m > < k e y > < s t r i n g > C o l u m n 3 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2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13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 2 2 < / H e i g h t > < / S a n d b o x E d i t o r . F o r m u l a B a r S t a t e > ] ] > < / C u s t o m C o n t e n t > < / G e m i n i > 
</file>

<file path=customXml/item14.xml>��< ? x m l   v e r s i o n = " 1 . 0 "   e n c o d i n g = " U T F - 1 6 " ? > < G e m i n i   x m l n s = " h t t p : / / g e m i n i / p i v o t c u s t o m i z a t i o n / T a b l e X M L _ t e 0 8 0 7 _ r e v 0 1 _ t r a c e     3 _ b 8 a 1 9 1 b 3 - 7 3 f f - 4 2 a a - 8 b 9 1 - 0 2 2 e e 5 5 7 3 f 0 2 " > < C u s t o m C o n t e n t   x m l n s = " h t t p : / / g e m i n i / p i v o t c u s t o m i z a t i o n / T a b l e X M L _ t e 0 8 0 7 _ r e v 0 1 _ t r a c e   3 _ b 8 a 1 9 1 b 3 - 7 3 f f - 4 2 a a - 8 b 9 1 - 0 2 2 e e 5 5 7 3 f 0 2 "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 C o l u m n 1 < / s t r i n g > < / k e y > < v a l u e > < i n t > 9 1 < / i n t > < / v a l u e > < / i t e m > < i t e m > < k e y > < s t r i n g > C o l u m n 2 < / s t r i n g > < / k e y > < v a l u e > < i n t > 9 1 < / i n t > < / v a l u e > < / i t e m > < i t e m > < k e y > < s t r i n g > C o l u m n 3 < / s t r i n g > < / k e y > < v a l u e > < i n t > 9 1 < / i n t > < / v a l u e > < / i t e m > < / C o l u m n W i d t h s > < C o l u m n D i s p l a y I n d e x > < i t e m > < k e y > < s t r i n g > C o l u m n 1 < / s t r i n g > < / k e y > < v a l u e > < i n t > 0 < / i n t > < / v a l u e > < / i t e m > < i t e m > < k e y > < s t r i n g > C o l u m n 2 < / s t r i n g > < / k e y > < v a l u e > < i n t > 1 < / i n t > < / v a l u e > < / i t e m > < i t e m > < k e y > < s t r i n g > C o l u m n 3 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 2 0 1 9 - 0 7 - 0 8 T 0 9 : 0 2 : 4 5 . 9 3 6 9 5 3 4 + 0 2 : 0 0 < / L a s t P r o c e s s e d T i m e > < / D a t a M o d e l i n g S a n d b o x . S e r i a l i z e d S a n d b o x E r r o r C a c h e > ] ] > < / C u s t o m C o n t e n t > < / G e m i n i > 
</file>

<file path=customXml/item16.xml>��< ? x m l   v e r s i o n = " 1 . 0 "   e n c o d i n g = " U T F - 1 6 " ? > < G e m i n i   x m l n s = " h t t p : / / g e m i n i / p i v o t c u s t o m i z a t i o n / T a b l e X M L _ t e 0 8 0 7 _ r e v 0 1 _ t r a c e     8 _ 7 d 8 6 c c d d - 3 e 0 c - 4 6 9 b - 8 0 d 0 - 1 6 0 7 6 9 1 b 4 b 1 6 " > < C u s t o m C o n t e n t   x m l n s = " h t t p : / / g e m i n i / p i v o t c u s t o m i z a t i o n / T a b l e X M L _ t e 0 8 0 7 _ r e v 0 1 _ t r a c e   8 _ 7 d 8 6 c c d d - 3 e 0 c - 4 6 9 b - 8 0 d 0 - 1 6 0 7 6 9 1 b 4 b 1 6 "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 N e t s < / s t r i n g > < / k e y > < v a l u e > < i n t > 6 5 < / i n t > < / v a l u e > < / i t e m > < i t e m > < k e y > < s t r i n g > L a y e r < / s t r i n g > < / k e y > < v a l u e > < i n t > 6 9 < / i n t > < / v a l u e > < / i t e m > < i t e m > < k e y > < s t r i n g > L e n g t h < / s t r i n g > < / k e y > < v a l u e > < i n t > 7 8 < / i n t > < / v a l u e > < / i t e m > < / C o l u m n W i d t h s > < C o l u m n D i s p l a y I n d e x > < i t e m > < k e y > < s t r i n g > N e t s < / s t r i n g > < / k e y > < v a l u e > < i n t > 0 < / i n t > < / v a l u e > < / i t e m > < i t e m > < k e y > < s t r i n g > L a y e r < / s t r i n g > < / k e y > < v a l u e > < i n t > 1 < / i n t > < / v a l u e > < / i t e m > < i t e m > < k e y > < s t r i n g > L e n g t h 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7.xml>��< ? x m l   v e r s i o n = " 1 . 0 "   e n c o d i n g = " U T F - 1 6 " ? > < G e m i n i   x m l n s = " h t t p : / / g e m i n i / p i v o t c u s t o m i z a t i o n / T a b l e X M L _ t e 0 8 0 7 _ r e v 0 1 _ t r a c e     3 _ b 8 a 1 9 1 b 3 - 7 3 f f - 4 2 a a - 8 b 9 1 - 0 2 2 e e 5 5 7 3 f 0 2 " > < C u s t o m C o n t e n t   x m l n s = " h t t p : / / g e m i n i / p i v o t c u s t o m i z a t i o n / T a b l e X M L _ t e 0 8 0 7 _ r e v 0 1 _ t r a c e   3 _ b 8 a 1 9 1 b 3 - 7 3 f f - 4 2 a a - 8 b 9 1 - 0 2 2 e e 5 5 7 3 f 0 2 "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 C o l u m n 1 < / s t r i n g > < / k e y > < v a l u e > < i n t > 9 1 < / i n t > < / v a l u e > < / i t e m > < i t e m > < k e y > < s t r i n g > C o l u m n 2 < / s t r i n g > < / k e y > < v a l u e > < i n t > 9 1 < / i n t > < / v a l u e > < / i t e m > < i t e m > < k e y > < s t r i n g > C o l u m n 3 < / s t r i n g > < / k e y > < v a l u e > < i n t > 9 1 < / i n t > < / v a l u e > < / i t e m > < / C o l u m n W i d t h s > < C o l u m n D i s p l a y I n d e x > < i t e m > < k e y > < s t r i n g > C o l u m n 1 < / s t r i n g > < / k e y > < v a l u e > < i n t > 0 < / i n t > < / v a l u e > < / i t e m > < i t e m > < k e y > < s t r i n g > C o l u m n 2 < / s t r i n g > < / k e y > < v a l u e > < i n t > 1 < / i n t > < / v a l u e > < / i t e m > < i t e m > < k e y > < s t r i n g > C o l u m n 3 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8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 t e 0 8 0 7 _ r e v 0 1 _ t r a c e     3 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 t e 0 8 0 7 _ r e v 0 1 _ t r a c e     3 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 C o l u m n s \ C o l u m n 1 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 C o l u m n s \ C o l u m n 2 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 C o l u m n s \ C o l u m n 3 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 t e 0 8 0 7 _ r e v 0 1 _ t r a c e     7 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 t e 0 8 0 7 _ r e v 0 1 _ t r a c e     7 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 C o l u m n s \ C o l u m n 1 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 C o l u m n s \ C o l u m n 2 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 C o l u m n s \ C o l u m n 3 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 t e 0 8 0 7 _ r e v 0 1 _ t r a c e     8 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 t e 0 8 0 7 _ r e v 0 1 _ t r a c e     8 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 C o l u m n s \ N e t s 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 C o l u m n s \ L a y e r 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 C o l u m n s \ L e n g t h 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 t e 0 8 0 7 _ r e v 0 1 _ t r a c e     1 0 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 t e 0 8 0 7 _ r e v 0 1 _ t r a c e     1 0 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 C o l u m n s \ A U X _ R 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 C o l u m n s \ S i g n a l   L a y e r s   O n l y 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 C o l u m n s \ 4 . 7 7 2 m m 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 t e 0 8 0 7 _ r e v 0 1 _ t r a c e     9 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 t e 0 8 0 7 _ r e v 0 1 _ t r a c e     9 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 C o l u m n s \ N e t s 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 C o l u m n s \ L a y e r 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 C o l u m n s \ L e n g t h 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9.xml>��< ? x m l   v e r s i o n = " 1 . 0 "   e n c o d i n g = " U T F - 1 6 " ? > < G e m i n i   x m l n s = " h t t p : / / g e m i n i / p i v o t c u s t o m i z a t i o n / T a b l e X M L _ t e 0 8 0 7 _ r e v 0 1 _ t r a c e     9 _ 1 6 6 2 e 6 b 8 - a 1 5 8 - 4 5 5 d - a 2 d f - a 1 3 d 4 8 6 e d f 3 9 " > < C u s t o m C o n t e n t   x m l n s = " h t t p : / / g e m i n i / p i v o t c u s t o m i z a t i o n / T a b l e X M L _ t e 0 8 0 7 _ r e v 0 1 _ t r a c e   9 _ 1 6 6 2 e 6 b 8 - a 1 5 8 - 4 5 5 d - a 2 d f - a 1 3 d 4 8 6 e d f 3 9 "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 N e t s < / s t r i n g > < / k e y > < v a l u e > < i n t > 6 5 < / i n t > < / v a l u e > < / i t e m > < i t e m > < k e y > < s t r i n g > L a y e r < / s t r i n g > < / k e y > < v a l u e > < i n t > 6 9 < / i n t > < / v a l u e > < / i t e m > < i t e m > < k e y > < s t r i n g > L e n g t h < / s t r i n g > < / k e y > < v a l u e > < i n t > 7 8 < / i n t > < / v a l u e > < / i t e m > < / C o l u m n W i d t h s > < C o l u m n D i s p l a y I n d e x > < i t e m > < k e y > < s t r i n g > N e t s < / s t r i n g > < / k e y > < v a l u e > < i n t > 0 < / i n t > < / v a l u e > < / i t e m > < i t e m > < k e y > < s t r i n g > L a y e r < / s t r i n g > < / k e y > < v a l u e > < i n t > 1 < / i n t > < / v a l u e > < / i t e m > < i t e m > < k e y > < s t r i n g > L e n g t h 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20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 t e 0 8 0 7 _ r e v 0 1 _ t r a c e     1 0 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 t e 0 8 0 7 _ r e v 0 1 _ t r a c e     1 0 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 C o l u m n s \ A U X _ R < / K e y > < / D i a g r a m O b j e c t K e y > < D i a g r a m O b j e c t K e y > < K e y > C o l u m n s \ S i g n a l   L a y e r s   O n l y < / K e y > < / D i a g r a m O b j e c t K e y > < D i a g r a m O b j e c t K e y > < K e y > C o l u m n s \ 4 . 7 7 2 m m 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 C o l u m n s \ A U X _ R 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 C o l u m n s \ S i g n a l   L a y e r s   O n l y 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 C o l u m n s \ 4 . 7 7 2 m m 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 t e 0 8 0 7 _ r e v 0 1 _ t r a c e     3 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 t e 0 8 0 7 _ r e v 0 1 _ t r a c e     3 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 C o l u m n s \ C o l u m n 1 < / K e y > < / D i a g r a m O b j e c t K e y > < D i a g r a m O b j e c t K e y > < K e y > C o l u m n s \ C o l u m n 2 < / K e y > < / D i a g r a m O b j e c t K e y > < D i a g r a m O b j e c t K e y > < K e y > C o l u m n s \ C o l u m n 3 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 C o l u m n s \ C o l u m n 1 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 C o l u m n s \ C o l u m n 2 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 C o l u m n s \ C o l u m n 3 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 t e 0 8 0 7 _ r e v 0 1 _ t r a c e     7 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 t e 0 8 0 7 _ r e v 0 1 _ t r a c e     7 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 C o l u m n s \ C o l u m n 1 < / K e y > < / D i a g r a m O b j e c t K e y > < D i a g r a m O b j e c t K e y > < K e y > C o l u m n s \ C o l u m n 2 < / K e y > < / D i a g r a m O b j e c t K e y > < D i a g r a m O b j e c t K e y > < K e y > C o l u m n s \ C o l u m n 3 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 C o l u m n s \ C o l u m n 1 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 C o l u m n s \ C o l u m n 2 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 C o l u m n s \ C o l u m n 3 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 t e 0 8 0 7 _ r e v 0 1 _ t r a c e     8 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 t e 0 8 0 7 _ r e v 0 1 _ t r a c e     8 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 C o l u m n s \ N e t s < / K e y > < / D i a g r a m O b j e c t K e y > < D i a g r a m O b j e c t K e y > < K e y > C o l u m n s \ L a y e r < / K e y > < / D i a g r a m O b j e c t K e y > < D i a g r a m O b j e c t K e y > < K e y > C o l u m n s \ L e n g t h 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 C o l u m n s \ N e t s 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 C o l u m n s \ L a y e r 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 C o l u m n s \ L e n g t h 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 t e 0 8 0 7 _ r e v 0 1 _ t r a c e     9 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 t e 0 8 0 7 _ r e v 0 1 _ t r a c e     9 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 C o l u m n s \ N e t s < / K e y > < / D i a g r a m O b j e c t K e y > < D i a g r a m O b j e c t K e y > < K e y > C o l u m n s \ L a y e r < / K e y > < / D i a g r a m O b j e c t K e y > < D i a g r a m O b j e c t K e y > < K e y > C o l u m n s \ L e n g t h 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 C o l u m n s \ N e t s 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 C o l u m n s \ L a y e r 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 C o l u m n s \ L e n g t h 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21.xml>��< ? x m l   v e r s i o n = " 1 . 0 "   e n c o d i n g = " u t f - 1 6 " ? > < D a t a M a s h u p   s q m i d = " f 3 6 9 8 9 7 c - e 3 1 5 - 4 b 8 9 - a 7 6 a - 4 0 2 5 1 9 a e 7 8 5 5 "   x m l n s = " h t t p : / / s c h e m a s . m i c r o s o f t . c o m / D a t a M a s h u p " > A A A A A B g D A A B Q S w M E F A A C A A g A N G L 2 T v h g V S 6 o A A A A + A A A A B I A H A B D b 2 5 m a W c v U G F j a 2 F n Z S 5 4 b W w g o h g A K K A U A A A A A A A A A A A A A A A A A A A A A A A A A A A A h Y 9 N D o I w F I S v Q r q n r y D G n z z K Q t 1 J Y m J i 3 J J S o R G K o c V y N x c e y S t I o q g 7 V 5 O Z f I t v H r c 7 J n 1 d e V f Z G t X o m A S U E U 9 q 0 e R K F z H p 7 M m f k 4 T j L h P n r J D e A G u z 7 E 0 e k 9 L a y x L A O U f d h D Z t A S F j A R z T 7 V 6 U s s 7 I B 1 b / Y V 9 p Y z M t J O F 4 e M n w k M 4 Y n U a L a M g A Y Z w x V f q L h I M x Z Q g / I 6 6 6 y n a t 5 L n 0 1 x u E s S K 8 X / A n U E s D B B Q A A g A I A D R i 9 k 4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0 Y v Z O K I p H u A 4 A A A A R A A A A E w A c A E Z v c m 1 1 b G F z L 1 N l Y 3 R p b 2 4 x L m 0 g o h g A K K A U A A A A A A A A A A A A A A A A A A A A A A A A A A A A K 0 5 N L s n M z 1 M I h t C G 1 g B Q S w E C L Q A U A A I A C A A 0 Y v Z O + G B V L q g A A A D 4 A A A A E g A A A A A A A A A A A A A A A A A A A A A A Q 2 9 u Z m l n L 1 B h Y 2 t h Z 2 U u e G 1 s U E s B A i 0 A F A A C A A g A N G L 2 T g / K 6 a u k A A A A 6 Q A A A B M A A A A A A A A A A A A A A A A A 9 A A A A F t D b 2 5 0 Z W 5 0 X 1 R 5 c G V z X S 5 4 b W x Q S w E C L Q A U A A I A C A A 0 Y v Z O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J l d 8 Z h J K H E m B s 6 9 X e 9 X 1 k Q A A A A A C A A A A A A A D Z g A A w A A A A B A A A A A F w O Y w O 9 w 2 z B 5 j j b z D L 3 n E A A A A A A S A A A C g A A A A E A A A A I G N m 6 3 r A o a / r v U g S A r N c q 1 Q A A A A O A H G u W V n 8 Z 9 T M 2 r 8 9 2 z Q O e N q o t 7 g e u 3 R 1 u 3 A r C m A g y S x 1 D C 7 C A R q s H t p O D t B l g B 6 S q f g x U 1 V t X E A 8 5 C V F K c / L 2 B p G Z / T N J 3 k b x t R 5 w 1 G f J 0 U A A A A r 9 Q D N 9 J J h X L k u F K Z t i f k a u A r u A 4 = < / D a t a M a s h u p > 
</file>

<file path=customXml/item22.xml>��< ? x m l   v e r s i o n = " 1 . 0 "   e n c o d i n g = " U T F - 1 6 " ? > < G e m i n i   x m l n s = " h t t p : / / g e m i n i / p i v o t c u s t o m i z a t i o n / T a b l e X M L _ t e 0 8 0 7 _ r e v 0 1 _ t r a c e     1 0 _ 7 8 3 1 d 8 2 2 - c 8 f 5 - 4 5 1 b - 8 e 1 5 - e 4 e a 8 a e 7 7 f 7 4 " > < C u s t o m C o n t e n t   x m l n s = " h t t p : / / g e m i n i / p i v o t c u s t o m i z a t i o n / T a b l e X M L _ t e 0 8 0 7 _ r e v 0 1 _ t r a c e   1 0 _ 7 8 3 1 d 8 2 2 - c 8 f 5 - 4 5 1 b - 8 e 1 5 - e 4 e a 8 a e 7 7 f 7 4 "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 A U X _ R < / s t r i n g > < / k e y > < v a l u e > < i n t > 7 7 < / i n t > < / v a l u e > < / i t e m > < i t e m > < k e y > < s t r i n g > S i g n a l   L a y e r s   O n l y < / s t r i n g > < / k e y > < v a l u e > < i n t > 1 4 7 < / i n t > < / v a l u e > < / i t e m > < i t e m > < k e y > < s t r i n g > 4 . 7 7 2 m m < / s t r i n g > < / k e y > < v a l u e > < i n t > 9 2 < / i n t > < / v a l u e > < / i t e m > < / C o l u m n W i d t h s > < C o l u m n D i s p l a y I n d e x > < i t e m > < k e y > < s t r i n g > A U X _ R < / s t r i n g > < / k e y > < v a l u e > < i n t > 0 < / i n t > < / v a l u e > < / i t e m > < i t e m > < k e y > < s t r i n g > S i g n a l   L a y e r s   O n l y < / s t r i n g > < / k e y > < v a l u e > < i n t > 1 < / i n t > < / v a l u e > < / i t e m > < i t e m > < k e y > < s t r i n g > 4 . 7 7 2 m m 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3.xml>��< ? x m l   v e r s i o n = " 1 . 0 "   e n c o d i n g = " U T F - 1 6 " ? > < G e m i n i   x m l n s = " h t t p : / / g e m i n i / p i v o t c u s t o m i z a t i o n / T a b l e O r d e r " > < C u s t o m C o n t e n t > < ! [ C D A T A [ t e 0 8 0 7 _ r e v 0 1 _ t r a c e     3 _ b 8 a 1 9 1 b 3 - 7 3 f f - 4 2 a a - 8 b 9 1 - 0 2 2 e e 5 5 7 3 f 0 2 , t e 0 8 0 7 _ r e v 0 1 _ t r a c e     7 _ e 9 5 5 0 1 3 0 - c 4 c 0 - 4 5 9 1 - 9 d c 4 - 7 0 d 3 8 c b c d 6 f a , t e 0 8 0 7 _ r e v 0 1 _ t r a c e     8 _ 7 d 8 6 c c d d - 3 e 0 c - 4 6 9 b - 8 0 d 0 - 1 6 0 7 6 9 1 b 4 b 1 6 , t e 0 8 0 7 _ r e v 0 1 _ t r a c e     9 _ 1 6 6 2 e 6 b 8 - a 1 5 8 - 4 5 5 d - a 2 d f - a 1 3 d 4 8 6 e d f 3 9 , t e 0 8 0 7 _ r e v 0 1 _ t r a c e     1 0 _ 7 8 3 1 d 8 2 2 - c 8 f 5 - 4 5 1 b - 8 e 1 5 - e 4 e a 8 a e 7 7 f 7 4 ] ] > < / C u s t o m C o n t e n t > < / G e m i n i > 
</file>

<file path=customXml/item24.xml>��< ? x m l   v e r s i o n = " 1 . 0 "   e n c o d i n g = " U T F - 1 6 " ? > < G e m i n i   x m l n s = " h t t p : / / g e m i n i / p i v o t c u s t o m i z a t i o n / T a b l e X M L _ t e 0 8 0 7 _ r e v 0 1 _ t r a c e     1 0 _ 7 8 3 1 d 8 2 2 - c 8 f 5 - 4 5 1 b - 8 e 1 5 - e 4 e a 8 a e 7 7 f 7 4 " > < C u s t o m C o n t e n t   x m l n s = " h t t p : / / g e m i n i / p i v o t c u s t o m i z a t i o n / T a b l e X M L _ t e 0 8 0 7 _ r e v 0 1 _ t r a c e   1 0 _ 7 8 3 1 d 8 2 2 - c 8 f 5 - 4 5 1 b - 8 e 1 5 - e 4 e a 8 a e 7 7 f 7 4 "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 A U X _ R < / s t r i n g > < / k e y > < v a l u e > < i n t > 7 7 < / i n t > < / v a l u e > < / i t e m > < i t e m > < k e y > < s t r i n g > S i g n a l   L a y e r s   O n l y < / s t r i n g > < / k e y > < v a l u e > < i n t > 1 4 7 < / i n t > < / v a l u e > < / i t e m > < i t e m > < k e y > < s t r i n g > 4 . 7 7 2 m m < / s t r i n g > < / k e y > < v a l u e > < i n t > 9 2 < / i n t > < / v a l u e > < / i t e m > < / C o l u m n W i d t h s > < C o l u m n D i s p l a y I n d e x > < i t e m > < k e y > < s t r i n g > A U X _ R < / s t r i n g > < / k e y > < v a l u e > < i n t > 0 < / i n t > < / v a l u e > < / i t e m > < i t e m > < k e y > < s t r i n g > S i g n a l   L a y e r s   O n l y < / s t r i n g > < / k e y > < v a l u e > < i n t > 1 < / i n t > < / v a l u e > < / i t e m > < i t e m > < k e y > < s t r i n g > 4 . 7 7 2 m m 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5.xml>��< ? x m l   v e r s i o n = " 1 . 0 "   e n c o d i n g = " U T F - 1 6 " ? > < G e m i n i   x m l n s = " h t t p : / / g e m i n i / p i v o t c u s t o m i z a t i o n / T a b l e X M L _ t e 0 8 0 7 _ r e v 0 1 _ t r a c e     7 _ e 9 5 5 0 1 3 0 - c 4 c 0 - 4 5 9 1 - 9 d c 4 - 7 0 d 3 8 c b c d 6 f a " > < C u s t o m C o n t e n t   x m l n s = " h t t p : / / g e m i n i / p i v o t c u s t o m i z a t i o n / T a b l e X M L _ t e 0 8 0 7 _ r e v 0 1 _ t r a c e   7 _ e 9 5 5 0 1 3 0 - c 4 c 0 - 4 5 9 1 - 9 d c 4 - 7 0 d 3 8 c b c d 6 f a "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 C o l u m n 1 < / s t r i n g > < / k e y > < v a l u e > < i n t > 9 1 < / i n t > < / v a l u e > < / i t e m > < i t e m > < k e y > < s t r i n g > C o l u m n 2 < / s t r i n g > < / k e y > < v a l u e > < i n t > 9 1 < / i n t > < / v a l u e > < / i t e m > < i t e m > < k e y > < s t r i n g > C o l u m n 3 < / s t r i n g > < / k e y > < v a l u e > < i n t > 9 1 < / i n t > < / v a l u e > < / i t e m > < / C o l u m n W i d t h s > < C o l u m n D i s p l a y I n d e x > < i t e m > < k e y > < s t r i n g > C o l u m n 1 < / s t r i n g > < / k e y > < v a l u e > < i n t > 0 < / i n t > < / v a l u e > < / i t e m > < i t e m > < k e y > < s t r i n g > C o l u m n 2 < / s t r i n g > < / k e y > < v a l u e > < i n t > 1 < / i n t > < / v a l u e > < / i t e m > < i t e m > < k e y > < s t r i n g > C o l u m n 3 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6.xml>��< ? x m l   v e r s i o n = " 1 . 0 "   e n c o d i n g = " U T F - 1 6 " ? > < G e m i n i   x m l n s = " h t t p : / / g e m i n i / p i v o t c u s t o m i z a t i o n / C l i e n t W i n d o w X M L " > < C u s t o m C o n t e n t > < ! [ C D A T A [ t e 0 8 0 7 _ r e v 0 1 _ t r a c e     9 _ 1 6 6 2 e 6 b 8 - a 1 5 8 - 4 5 5 d - a 2 d f - a 1 3 d 4 8 6 e d f 3 9 ] ] > < / C u s t o m C o n t e n t > < / G e m i n i > 
</file>

<file path=customXml/item27.xml>��< ? x m l   v e r s i o n = " 1 . 0 "   e n c o d i n g = " U T F - 1 6 " ? > < G e m i n i   x m l n s = " h t t p : / / g e m i n i / p i v o t c u s t o m i z a t i o n / T a b l e X M L _ t e 0 8 0 7 _ r e v 0 1 _ t r a c e     9 _ 1 6 6 2 e 6 b 8 - a 1 5 8 - 4 5 5 d - a 2 d f - a 1 3 d 4 8 6 e d f 3 9 " > < C u s t o m C o n t e n t   x m l n s = " h t t p : / / g e m i n i / p i v o t c u s t o m i z a t i o n / T a b l e X M L _ t e 0 8 0 7 _ r e v 0 1 _ t r a c e   9 _ 1 6 6 2 e 6 b 8 - a 1 5 8 - 4 5 5 d - a 2 d f - a 1 3 d 4 8 6 e d f 3 9 "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 N e t s < / s t r i n g > < / k e y > < v a l u e > < i n t > 6 5 < / i n t > < / v a l u e > < / i t e m > < i t e m > < k e y > < s t r i n g > L a y e r < / s t r i n g > < / k e y > < v a l u e > < i n t > 6 9 < / i n t > < / v a l u e > < / i t e m > < i t e m > < k e y > < s t r i n g > L e n g t h < / s t r i n g > < / k e y > < v a l u e > < i n t > 7 8 < / i n t > < / v a l u e > < / i t e m > < / C o l u m n W i d t h s > < C o l u m n D i s p l a y I n d e x > < i t e m > < k e y > < s t r i n g > N e t s < / s t r i n g > < / k e y > < v a l u e > < i n t > 0 < / i n t > < / v a l u e > < / i t e m > < i t e m > < k e y > < s t r i n g > L a y e r < / s t r i n g > < / k e y > < v a l u e > < i n t > 1 < / i n t > < / v a l u e > < / i t e m > < i t e m > < k e y > < s t r i n g > L e n g t h 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T a b l e X M L _ t e 0 8 0 7 _ r e v 0 1 _ t r a c e     8 _ 7 d 8 6 c c d d - 3 e 0 c - 4 6 9 b - 8 0 d 0 - 1 6 0 7 6 9 1 b 4 b 1 6 " > < C u s t o m C o n t e n t   x m l n s = " h t t p : / / g e m i n i / p i v o t c u s t o m i z a t i o n / T a b l e X M L _ t e 0 8 0 7 _ r e v 0 1 _ t r a c e   8 _ 7 d 8 6 c c d d - 3 e 0 c - 4 6 9 b - 8 0 d 0 - 1 6 0 7 6 9 1 b 4 b 1 6 "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 N e t s < / s t r i n g > < / k e y > < v a l u e > < i n t > 6 5 < / i n t > < / v a l u e > < / i t e m > < i t e m > < k e y > < s t r i n g > L a y e r < / s t r i n g > < / k e y > < v a l u e > < i n t > 6 9 < / i n t > < / v a l u e > < / i t e m > < i t e m > < k e y > < s t r i n g > L e n g t h < / s t r i n g > < / k e y > < v a l u e > < i n t > 7 8 < / i n t > < / v a l u e > < / i t e m > < / C o l u m n W i d t h s > < C o l u m n D i s p l a y I n d e x > < i t e m > < k e y > < s t r i n g > N e t s < / s t r i n g > < / k e y > < v a l u e > < i n t > 0 < / i n t > < / v a l u e > < / i t e m > < i t e m > < k e y > < s t r i n g > L a y e r < / s t r i n g > < / k e y > < v a l u e > < i n t > 1 < / i n t > < / v a l u e > < / i t e m > < i t e m > < k e y > < s t r i n g > L e n g t h 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5.xml>��< ? x m l   v e r s i o n = " 1 . 0 "   e n c o d i n g = " U T F - 1 6 " ? > < G e m i n i   x m l n s = " h t t p : / / g e m i n i / p i v o t c u s t o m i z a t i o n / T a b l e X M L _ t e 0 8 0 7 _ r e v 0 1 _ t r a c e     8 _ 7 d 8 6 c c d d - 3 e 0 c - 4 6 9 b - 8 0 d 0 - 1 6 0 7 6 9 1 b 4 b 1 6 " > < C u s t o m C o n t e n t   x m l n s = " h t t p : / / g e m i n i / p i v o t c u s t o m i z a t i o n / T a b l e X M L _ t e 0 8 0 7 _ r e v 0 1 _ t r a c e   8 _ 7 d 8 6 c c d d - 3 e 0 c - 4 6 9 b - 8 0 d 0 - 1 6 0 7 6 9 1 b 4 b 1 6 "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 N e t s < / s t r i n g > < / k e y > < v a l u e > < i n t > 6 5 < / i n t > < / v a l u e > < / i t e m > < i t e m > < k e y > < s t r i n g > L a y e r < / s t r i n g > < / k e y > < v a l u e > < i n t > 6 9 < / i n t > < / v a l u e > < / i t e m > < i t e m > < k e y > < s t r i n g > L e n g t h < / s t r i n g > < / k e y > < v a l u e > < i n t > 7 8 < / i n t > < / v a l u e > < / i t e m > < / C o l u m n W i d t h s > < C o l u m n D i s p l a y I n d e x > < i t e m > < k e y > < s t r i n g > N e t s < / s t r i n g > < / k e y > < v a l u e > < i n t > 0 < / i n t > < / v a l u e > < / i t e m > < i t e m > < k e y > < s t r i n g > L a y e r < / s t r i n g > < / k e y > < v a l u e > < i n t > 1 < / i n t > < / v a l u e > < / i t e m > < i t e m > < k e y > < s t r i n g > L e n g t h 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 t e 0 8 0 7 _ r e v 0 1 _ t r a c e     3 _ b 8 a 1 9 1 b 3 - 7 3 f f - 4 2 a a - 8 b 9 1 - 0 2 2 e e 5 5 7 3 f 0 2 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 t e 0 8 0 7 _ r e v 0 1 _ t r a c e     7 _ e 9 5 5 0 1 3 0 - c 4 c 0 - 4 5 9 1 - 9 d c 4 - 7 0 d 3 8 c b c d 6 f a 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 t e 0 8 0 7 _ r e v 0 1 _ t r a c e     8 _ 7 d 8 6 c c d d - 3 e 0 c - 4 6 9 b - 8 0 d 0 - 1 6 0 7 6 9 1 b 4 b 1 6 < / K e y > < V a l u e   x m l n s : a = " h t t p : / / s c h e m a s . d a t a c o n t r a c t . o r g / 2 0 0 4 / 0 7 / M i c r o s o f t . A n a l y s i s S e r v i c e s . C o m m o n " > < a : H a s F o c u s > f a l s e 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 t e 0 8 0 7 _ r e v 0 1 _ t r a c e     9 _ 1 6 6 2 e 6 b 8 - a 1 5 8 - 4 5 5 d - a 2 d f - a 1 3 d 4 8 6 e d f 3 9 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 t e 0 8 0 7 _ r e v 0 1 _ t r a c e     1 0 _ 7 8 3 1 d 8 2 2 - c 8 f 5 - 4 5 1 b - 8 e 1 5 - e 4 e a 8 a e 7 7 f 7 4 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8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1 0 6 8 ] ] > < / C u s t o m C o n t e n t > < / G e m i n i > 
</file>

<file path=customXml/item9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Props1.xml><?xml version="1.0" encoding="utf-8"?>
<ds:datastoreItem xmlns:ds="http://schemas.openxmlformats.org/officeDocument/2006/customXml" ds:itemID="{1E784D07-5AD1-4E63-BAB0-994915082132}">
  <ds:schemaRefs/>
</ds:datastoreItem>
</file>

<file path=customXml/itemProps10.xml><?xml version="1.0" encoding="utf-8"?>
<ds:datastoreItem xmlns:ds="http://schemas.openxmlformats.org/officeDocument/2006/customXml" ds:itemID="{32307BBD-A0E1-4424-B4C3-A2704616D6FD}">
  <ds:schemaRefs/>
</ds:datastoreItem>
</file>

<file path=customXml/itemProps11.xml><?xml version="1.0" encoding="utf-8"?>
<ds:datastoreItem xmlns:ds="http://schemas.openxmlformats.org/officeDocument/2006/customXml" ds:itemID="{F665453B-8C94-4698-B588-492BF1A5FE2D}">
  <ds:schemaRefs/>
</ds:datastoreItem>
</file>

<file path=customXml/itemProps12.xml><?xml version="1.0" encoding="utf-8"?>
<ds:datastoreItem xmlns:ds="http://schemas.openxmlformats.org/officeDocument/2006/customXml" ds:itemID="{7C4C5A2D-7623-4ABF-AE82-7ED984F7E127}">
  <ds:schemaRefs/>
</ds:datastoreItem>
</file>

<file path=customXml/itemProps13.xml><?xml version="1.0" encoding="utf-8"?>
<ds:datastoreItem xmlns:ds="http://schemas.openxmlformats.org/officeDocument/2006/customXml" ds:itemID="{6AF0F9EA-AFF4-4964-83C9-35DFAEEDF3E5}">
  <ds:schemaRefs/>
</ds:datastoreItem>
</file>

<file path=customXml/itemProps14.xml><?xml version="1.0" encoding="utf-8"?>
<ds:datastoreItem xmlns:ds="http://schemas.openxmlformats.org/officeDocument/2006/customXml" ds:itemID="{DE9E84B6-8B2B-4CA4-BA7C-67288269B5CC}">
  <ds:schemaRefs/>
</ds:datastoreItem>
</file>

<file path=customXml/itemProps15.xml><?xml version="1.0" encoding="utf-8"?>
<ds:datastoreItem xmlns:ds="http://schemas.openxmlformats.org/officeDocument/2006/customXml" ds:itemID="{D3DC8744-20D0-41C0-9368-810D30A3B2CC}">
  <ds:schemaRefs/>
</ds:datastoreItem>
</file>

<file path=customXml/itemProps16.xml><?xml version="1.0" encoding="utf-8"?>
<ds:datastoreItem xmlns:ds="http://schemas.openxmlformats.org/officeDocument/2006/customXml" ds:itemID="{B057DF68-F9F9-4003-991A-98A49FF896F3}">
  <ds:schemaRefs/>
</ds:datastoreItem>
</file>

<file path=customXml/itemProps17.xml><?xml version="1.0" encoding="utf-8"?>
<ds:datastoreItem xmlns:ds="http://schemas.openxmlformats.org/officeDocument/2006/customXml" ds:itemID="{B8357853-8500-4195-BD1F-616175003F97}">
  <ds:schemaRefs/>
</ds:datastoreItem>
</file>

<file path=customXml/itemProps18.xml><?xml version="1.0" encoding="utf-8"?>
<ds:datastoreItem xmlns:ds="http://schemas.openxmlformats.org/officeDocument/2006/customXml" ds:itemID="{DD84CAF1-3B4E-41AC-9F2C-6867F4319E87}">
  <ds:schemaRefs/>
</ds:datastoreItem>
</file>

<file path=customXml/itemProps19.xml><?xml version="1.0" encoding="utf-8"?>
<ds:datastoreItem xmlns:ds="http://schemas.openxmlformats.org/officeDocument/2006/customXml" ds:itemID="{5056BC6B-9278-4DCE-B3B8-ED0E18040F11}">
  <ds:schemaRefs/>
</ds:datastoreItem>
</file>

<file path=customXml/itemProps2.xml><?xml version="1.0" encoding="utf-8"?>
<ds:datastoreItem xmlns:ds="http://schemas.openxmlformats.org/officeDocument/2006/customXml" ds:itemID="{A21FC974-86F8-4F8D-872D-754EB9512EF4}">
  <ds:schemaRefs/>
</ds:datastoreItem>
</file>

<file path=customXml/itemProps20.xml><?xml version="1.0" encoding="utf-8"?>
<ds:datastoreItem xmlns:ds="http://schemas.openxmlformats.org/officeDocument/2006/customXml" ds:itemID="{6B1A99D2-4DAC-421C-A28F-D704D56DA593}">
  <ds:schemaRefs/>
</ds:datastoreItem>
</file>

<file path=customXml/itemProps21.xml><?xml version="1.0" encoding="utf-8"?>
<ds:datastoreItem xmlns:ds="http://schemas.openxmlformats.org/officeDocument/2006/customXml" ds:itemID="{14C8FA45-0AAD-493E-842C-4DF91522A230}">
  <ds:schemaRefs>
    <ds:schemaRef ds:uri="http://schemas.microsoft.com/DataMashup"/>
  </ds:schemaRefs>
</ds:datastoreItem>
</file>

<file path=customXml/itemProps22.xml><?xml version="1.0" encoding="utf-8"?>
<ds:datastoreItem xmlns:ds="http://schemas.openxmlformats.org/officeDocument/2006/customXml" ds:itemID="{F385C7C4-D4FB-4851-AD8F-9784EC0835D2}">
  <ds:schemaRefs/>
</ds:datastoreItem>
</file>

<file path=customXml/itemProps23.xml><?xml version="1.0" encoding="utf-8"?>
<ds:datastoreItem xmlns:ds="http://schemas.openxmlformats.org/officeDocument/2006/customXml" ds:itemID="{DE7164D4-DAE5-4723-A057-35AADA3B1155}">
  <ds:schemaRefs/>
</ds:datastoreItem>
</file>

<file path=customXml/itemProps24.xml><?xml version="1.0" encoding="utf-8"?>
<ds:datastoreItem xmlns:ds="http://schemas.openxmlformats.org/officeDocument/2006/customXml" ds:itemID="{488831AA-8728-4CB0-B888-94A4D924804E}">
  <ds:schemaRefs/>
</ds:datastoreItem>
</file>

<file path=customXml/itemProps25.xml><?xml version="1.0" encoding="utf-8"?>
<ds:datastoreItem xmlns:ds="http://schemas.openxmlformats.org/officeDocument/2006/customXml" ds:itemID="{AFBBA96D-843A-4874-845F-F9E0428283E5}">
  <ds:schemaRefs/>
</ds:datastoreItem>
</file>

<file path=customXml/itemProps26.xml><?xml version="1.0" encoding="utf-8"?>
<ds:datastoreItem xmlns:ds="http://schemas.openxmlformats.org/officeDocument/2006/customXml" ds:itemID="{12B0D222-0A2B-4CEE-B766-C54EFB8C479A}">
  <ds:schemaRefs/>
</ds:datastoreItem>
</file>

<file path=customXml/itemProps27.xml><?xml version="1.0" encoding="utf-8"?>
<ds:datastoreItem xmlns:ds="http://schemas.openxmlformats.org/officeDocument/2006/customXml" ds:itemID="{229C772F-E103-44EF-9453-698F9B351F74}">
  <ds:schemaRefs/>
</ds:datastoreItem>
</file>

<file path=customXml/itemProps3.xml><?xml version="1.0" encoding="utf-8"?>
<ds:datastoreItem xmlns:ds="http://schemas.openxmlformats.org/officeDocument/2006/customXml" ds:itemID="{F076AEE1-3B9B-45F9-960B-37FA56ABFC79}">
  <ds:schemaRefs/>
</ds:datastoreItem>
</file>

<file path=customXml/itemProps4.xml><?xml version="1.0" encoding="utf-8"?>
<ds:datastoreItem xmlns:ds="http://schemas.openxmlformats.org/officeDocument/2006/customXml" ds:itemID="{56238C7F-E6FC-48C8-B1EE-6D36DBB9ACE4}">
  <ds:schemaRefs/>
</ds:datastoreItem>
</file>

<file path=customXml/itemProps5.xml><?xml version="1.0" encoding="utf-8"?>
<ds:datastoreItem xmlns:ds="http://schemas.openxmlformats.org/officeDocument/2006/customXml" ds:itemID="{D57D3C2D-4B2E-46EA-AFCF-D8F83824B2F3}">
  <ds:schemaRefs/>
</ds:datastoreItem>
</file>

<file path=customXml/itemProps6.xml><?xml version="1.0" encoding="utf-8"?>
<ds:datastoreItem xmlns:ds="http://schemas.openxmlformats.org/officeDocument/2006/customXml" ds:itemID="{96D8F947-C287-4617-88C9-AEE8C042DABD}">
  <ds:schemaRefs/>
</ds:datastoreItem>
</file>

<file path=customXml/itemProps7.xml><?xml version="1.0" encoding="utf-8"?>
<ds:datastoreItem xmlns:ds="http://schemas.openxmlformats.org/officeDocument/2006/customXml" ds:itemID="{B2CCDEEA-4BBF-464E-9FEA-3C49B57EC159}">
  <ds:schemaRefs/>
</ds:datastoreItem>
</file>

<file path=customXml/itemProps8.xml><?xml version="1.0" encoding="utf-8"?>
<ds:datastoreItem xmlns:ds="http://schemas.openxmlformats.org/officeDocument/2006/customXml" ds:itemID="{87A3AF3F-9BC6-46E4-8071-5C6FF463FD02}">
  <ds:schemaRefs/>
</ds:datastoreItem>
</file>

<file path=customXml/itemProps9.xml><?xml version="1.0" encoding="utf-8"?>
<ds:datastoreItem xmlns:ds="http://schemas.openxmlformats.org/officeDocument/2006/customXml" ds:itemID="{A3AEF167-EBCC-4EB4-897E-91904CD1932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Overview, Notes &amp; Disclaimer</vt:lpstr>
      <vt:lpstr>CONN Pin Table</vt:lpstr>
      <vt:lpstr>B2B Pin Table</vt:lpstr>
      <vt:lpstr>User Manual</vt:lpstr>
    </vt:vector>
  </TitlesOfParts>
  <Company>Trenz Electronic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Steffens</dc:creator>
  <cp:lastModifiedBy>pcb User</cp:lastModifiedBy>
  <cp:revision>10</cp:revision>
  <dcterms:created xsi:type="dcterms:W3CDTF">2018-10-23T14:48:18Z</dcterms:created>
  <dcterms:modified xsi:type="dcterms:W3CDTF">2025-07-24T13:38:18Z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Trenz Electronic GmbH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